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N:\H23032 (UUDELY maantieverkon laajuus)\Hallinto\Työpalaveri_170424\"/>
    </mc:Choice>
  </mc:AlternateContent>
  <xr:revisionPtr revIDLastSave="0" documentId="13_ncr:1_{850FE761-5E21-40C6-AE98-1E685867C31A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Työfile_2024" sheetId="1" r:id="rId1"/>
    <sheet name="Muutokset" sheetId="5" r:id="rId2"/>
    <sheet name="2015" sheetId="3" r:id="rId3"/>
    <sheet name="Liikennemalli24" sheetId="10" r:id="rId4"/>
    <sheet name="Liikennemalli" sheetId="4" r:id="rId5"/>
    <sheet name="Merkittävyysluokitus" sheetId="6" r:id="rId6"/>
    <sheet name="Tmatkat_20km_tarkasteltava_verk" sheetId="7" r:id="rId7"/>
    <sheet name="Tarkasteltava_verkko_2024_harva" sheetId="8" r:id="rId8"/>
    <sheet name="Jakaumat" sheetId="9" r:id="rId9"/>
  </sheets>
  <definedNames>
    <definedName name="_xlnm.Database" localSheetId="3">Liikennemalli24!$A$1:$F$1804</definedName>
    <definedName name="_xlnm.Database" localSheetId="7">Tarkasteltava_verkko_2024_harva!$A$1:$G$1804</definedName>
    <definedName name="_xlnm.Database">Tmatkat_20km_tarkasteltava_verk!$A$1:$E$1804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2" i="3" l="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2" i="10"/>
  <c r="BK378" i="1"/>
  <c r="H3" i="8" l="1"/>
  <c r="I3" i="8"/>
  <c r="H4" i="8"/>
  <c r="I4" i="8"/>
  <c r="H5" i="8"/>
  <c r="I5" i="8"/>
  <c r="H6" i="8"/>
  <c r="I6" i="8"/>
  <c r="H7" i="8"/>
  <c r="I7" i="8"/>
  <c r="H8" i="8"/>
  <c r="I8" i="8"/>
  <c r="H9" i="8"/>
  <c r="I9" i="8"/>
  <c r="H10" i="8"/>
  <c r="I10" i="8"/>
  <c r="H11" i="8"/>
  <c r="I11" i="8"/>
  <c r="H12" i="8"/>
  <c r="I12" i="8"/>
  <c r="H13" i="8"/>
  <c r="I13" i="8"/>
  <c r="H14" i="8"/>
  <c r="I14" i="8"/>
  <c r="H15" i="8"/>
  <c r="I15" i="8"/>
  <c r="H16" i="8"/>
  <c r="I16" i="8"/>
  <c r="H17" i="8"/>
  <c r="I17" i="8"/>
  <c r="H18" i="8"/>
  <c r="I18" i="8"/>
  <c r="H19" i="8"/>
  <c r="I19" i="8"/>
  <c r="H20" i="8"/>
  <c r="I20" i="8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H31" i="8"/>
  <c r="I31" i="8"/>
  <c r="H32" i="8"/>
  <c r="I32" i="8"/>
  <c r="H33" i="8"/>
  <c r="I33" i="8"/>
  <c r="H34" i="8"/>
  <c r="I34" i="8"/>
  <c r="H35" i="8"/>
  <c r="I35" i="8"/>
  <c r="H36" i="8"/>
  <c r="I36" i="8"/>
  <c r="H37" i="8"/>
  <c r="I37" i="8"/>
  <c r="H38" i="8"/>
  <c r="I38" i="8"/>
  <c r="H39" i="8"/>
  <c r="I39" i="8"/>
  <c r="H40" i="8"/>
  <c r="I40" i="8"/>
  <c r="H41" i="8"/>
  <c r="I41" i="8"/>
  <c r="H42" i="8"/>
  <c r="I42" i="8"/>
  <c r="H43" i="8"/>
  <c r="I43" i="8"/>
  <c r="H44" i="8"/>
  <c r="I44" i="8"/>
  <c r="H45" i="8"/>
  <c r="I45" i="8"/>
  <c r="H46" i="8"/>
  <c r="I46" i="8"/>
  <c r="H47" i="8"/>
  <c r="I47" i="8"/>
  <c r="H48" i="8"/>
  <c r="I48" i="8"/>
  <c r="H49" i="8"/>
  <c r="I49" i="8"/>
  <c r="H50" i="8"/>
  <c r="I50" i="8"/>
  <c r="H51" i="8"/>
  <c r="I51" i="8"/>
  <c r="H52" i="8"/>
  <c r="I52" i="8"/>
  <c r="H53" i="8"/>
  <c r="I53" i="8"/>
  <c r="H54" i="8"/>
  <c r="I54" i="8"/>
  <c r="H55" i="8"/>
  <c r="I55" i="8"/>
  <c r="H56" i="8"/>
  <c r="I56" i="8"/>
  <c r="H57" i="8"/>
  <c r="I57" i="8"/>
  <c r="H58" i="8"/>
  <c r="I58" i="8"/>
  <c r="H59" i="8"/>
  <c r="I59" i="8"/>
  <c r="H60" i="8"/>
  <c r="I60" i="8"/>
  <c r="H61" i="8"/>
  <c r="I61" i="8"/>
  <c r="H62" i="8"/>
  <c r="I62" i="8"/>
  <c r="H63" i="8"/>
  <c r="I63" i="8"/>
  <c r="H64" i="8"/>
  <c r="I64" i="8"/>
  <c r="H65" i="8"/>
  <c r="I65" i="8"/>
  <c r="H66" i="8"/>
  <c r="I66" i="8"/>
  <c r="H67" i="8"/>
  <c r="I67" i="8"/>
  <c r="H68" i="8"/>
  <c r="I68" i="8"/>
  <c r="H69" i="8"/>
  <c r="I69" i="8"/>
  <c r="H70" i="8"/>
  <c r="I70" i="8"/>
  <c r="H71" i="8"/>
  <c r="I71" i="8"/>
  <c r="H72" i="8"/>
  <c r="I72" i="8"/>
  <c r="H73" i="8"/>
  <c r="I73" i="8"/>
  <c r="H74" i="8"/>
  <c r="I74" i="8"/>
  <c r="H75" i="8"/>
  <c r="I75" i="8"/>
  <c r="H76" i="8"/>
  <c r="I76" i="8"/>
  <c r="H77" i="8"/>
  <c r="I77" i="8"/>
  <c r="H78" i="8"/>
  <c r="I78" i="8"/>
  <c r="H79" i="8"/>
  <c r="I79" i="8"/>
  <c r="H80" i="8"/>
  <c r="I80" i="8"/>
  <c r="H81" i="8"/>
  <c r="I81" i="8"/>
  <c r="H82" i="8"/>
  <c r="I82" i="8"/>
  <c r="H83" i="8"/>
  <c r="I83" i="8"/>
  <c r="H84" i="8"/>
  <c r="I84" i="8"/>
  <c r="H85" i="8"/>
  <c r="I85" i="8"/>
  <c r="H86" i="8"/>
  <c r="I86" i="8"/>
  <c r="H87" i="8"/>
  <c r="I87" i="8"/>
  <c r="H88" i="8"/>
  <c r="I88" i="8"/>
  <c r="H89" i="8"/>
  <c r="I89" i="8"/>
  <c r="H90" i="8"/>
  <c r="I90" i="8"/>
  <c r="H91" i="8"/>
  <c r="I91" i="8"/>
  <c r="H92" i="8"/>
  <c r="I92" i="8"/>
  <c r="H93" i="8"/>
  <c r="I93" i="8"/>
  <c r="H94" i="8"/>
  <c r="I94" i="8"/>
  <c r="H95" i="8"/>
  <c r="I95" i="8"/>
  <c r="H96" i="8"/>
  <c r="I96" i="8"/>
  <c r="H97" i="8"/>
  <c r="I97" i="8"/>
  <c r="H98" i="8"/>
  <c r="I98" i="8"/>
  <c r="H99" i="8"/>
  <c r="I99" i="8"/>
  <c r="H100" i="8"/>
  <c r="I100" i="8"/>
  <c r="H101" i="8"/>
  <c r="I101" i="8"/>
  <c r="H102" i="8"/>
  <c r="I102" i="8"/>
  <c r="H103" i="8"/>
  <c r="I103" i="8"/>
  <c r="H104" i="8"/>
  <c r="I104" i="8"/>
  <c r="H105" i="8"/>
  <c r="I105" i="8"/>
  <c r="H106" i="8"/>
  <c r="I106" i="8"/>
  <c r="H107" i="8"/>
  <c r="I107" i="8"/>
  <c r="H108" i="8"/>
  <c r="I108" i="8"/>
  <c r="H109" i="8"/>
  <c r="I109" i="8"/>
  <c r="H110" i="8"/>
  <c r="I110" i="8"/>
  <c r="H111" i="8"/>
  <c r="I111" i="8"/>
  <c r="H112" i="8"/>
  <c r="I112" i="8"/>
  <c r="H113" i="8"/>
  <c r="I113" i="8"/>
  <c r="H114" i="8"/>
  <c r="I114" i="8"/>
  <c r="H115" i="8"/>
  <c r="I115" i="8"/>
  <c r="H116" i="8"/>
  <c r="I116" i="8"/>
  <c r="H117" i="8"/>
  <c r="I117" i="8"/>
  <c r="H118" i="8"/>
  <c r="I118" i="8"/>
  <c r="H119" i="8"/>
  <c r="I119" i="8"/>
  <c r="H120" i="8"/>
  <c r="I120" i="8"/>
  <c r="H121" i="8"/>
  <c r="I121" i="8"/>
  <c r="H122" i="8"/>
  <c r="I122" i="8"/>
  <c r="H123" i="8"/>
  <c r="I123" i="8"/>
  <c r="H124" i="8"/>
  <c r="I124" i="8"/>
  <c r="H125" i="8"/>
  <c r="I125" i="8"/>
  <c r="H126" i="8"/>
  <c r="I126" i="8"/>
  <c r="H127" i="8"/>
  <c r="I127" i="8"/>
  <c r="H128" i="8"/>
  <c r="I128" i="8"/>
  <c r="H129" i="8"/>
  <c r="I129" i="8"/>
  <c r="H130" i="8"/>
  <c r="I130" i="8"/>
  <c r="H131" i="8"/>
  <c r="I131" i="8"/>
  <c r="H132" i="8"/>
  <c r="I132" i="8"/>
  <c r="H133" i="8"/>
  <c r="I133" i="8"/>
  <c r="H134" i="8"/>
  <c r="I134" i="8"/>
  <c r="H135" i="8"/>
  <c r="I135" i="8"/>
  <c r="H136" i="8"/>
  <c r="I136" i="8"/>
  <c r="H137" i="8"/>
  <c r="I137" i="8"/>
  <c r="H138" i="8"/>
  <c r="I138" i="8"/>
  <c r="H139" i="8"/>
  <c r="I139" i="8"/>
  <c r="H140" i="8"/>
  <c r="I140" i="8"/>
  <c r="H141" i="8"/>
  <c r="I141" i="8"/>
  <c r="H142" i="8"/>
  <c r="I142" i="8"/>
  <c r="H143" i="8"/>
  <c r="I143" i="8"/>
  <c r="H144" i="8"/>
  <c r="I144" i="8"/>
  <c r="H145" i="8"/>
  <c r="I145" i="8"/>
  <c r="H146" i="8"/>
  <c r="I146" i="8"/>
  <c r="H147" i="8"/>
  <c r="I147" i="8"/>
  <c r="H148" i="8"/>
  <c r="I148" i="8"/>
  <c r="H149" i="8"/>
  <c r="I149" i="8"/>
  <c r="H150" i="8"/>
  <c r="I150" i="8"/>
  <c r="H151" i="8"/>
  <c r="I151" i="8"/>
  <c r="H152" i="8"/>
  <c r="I152" i="8"/>
  <c r="H153" i="8"/>
  <c r="I153" i="8"/>
  <c r="H154" i="8"/>
  <c r="I154" i="8"/>
  <c r="H155" i="8"/>
  <c r="I155" i="8"/>
  <c r="H156" i="8"/>
  <c r="I156" i="8"/>
  <c r="H157" i="8"/>
  <c r="I157" i="8"/>
  <c r="H158" i="8"/>
  <c r="I158" i="8"/>
  <c r="H159" i="8"/>
  <c r="I159" i="8"/>
  <c r="H160" i="8"/>
  <c r="I160" i="8"/>
  <c r="H161" i="8"/>
  <c r="I161" i="8"/>
  <c r="H162" i="8"/>
  <c r="I162" i="8"/>
  <c r="H163" i="8"/>
  <c r="I163" i="8"/>
  <c r="H164" i="8"/>
  <c r="I164" i="8"/>
  <c r="H165" i="8"/>
  <c r="I165" i="8"/>
  <c r="H166" i="8"/>
  <c r="I166" i="8"/>
  <c r="H167" i="8"/>
  <c r="I167" i="8"/>
  <c r="H168" i="8"/>
  <c r="I168" i="8"/>
  <c r="H169" i="8"/>
  <c r="I169" i="8"/>
  <c r="H170" i="8"/>
  <c r="I170" i="8"/>
  <c r="H171" i="8"/>
  <c r="I171" i="8"/>
  <c r="H172" i="8"/>
  <c r="I172" i="8"/>
  <c r="H173" i="8"/>
  <c r="I173" i="8"/>
  <c r="H174" i="8"/>
  <c r="I174" i="8"/>
  <c r="H175" i="8"/>
  <c r="I175" i="8"/>
  <c r="H176" i="8"/>
  <c r="I176" i="8"/>
  <c r="H177" i="8"/>
  <c r="I177" i="8"/>
  <c r="H178" i="8"/>
  <c r="I178" i="8"/>
  <c r="H179" i="8"/>
  <c r="I179" i="8"/>
  <c r="H180" i="8"/>
  <c r="I180" i="8"/>
  <c r="H181" i="8"/>
  <c r="I181" i="8"/>
  <c r="H182" i="8"/>
  <c r="I182" i="8"/>
  <c r="H183" i="8"/>
  <c r="I183" i="8"/>
  <c r="H184" i="8"/>
  <c r="I184" i="8"/>
  <c r="H185" i="8"/>
  <c r="I185" i="8"/>
  <c r="H186" i="8"/>
  <c r="I186" i="8"/>
  <c r="H187" i="8"/>
  <c r="I187" i="8"/>
  <c r="H188" i="8"/>
  <c r="I188" i="8"/>
  <c r="H189" i="8"/>
  <c r="I189" i="8"/>
  <c r="H190" i="8"/>
  <c r="I190" i="8"/>
  <c r="H191" i="8"/>
  <c r="I191" i="8"/>
  <c r="H192" i="8"/>
  <c r="I192" i="8"/>
  <c r="H193" i="8"/>
  <c r="I193" i="8"/>
  <c r="H194" i="8"/>
  <c r="I194" i="8"/>
  <c r="H195" i="8"/>
  <c r="I195" i="8"/>
  <c r="H196" i="8"/>
  <c r="I196" i="8"/>
  <c r="H197" i="8"/>
  <c r="I197" i="8"/>
  <c r="H198" i="8"/>
  <c r="I198" i="8"/>
  <c r="H199" i="8"/>
  <c r="I199" i="8"/>
  <c r="H200" i="8"/>
  <c r="I200" i="8"/>
  <c r="H201" i="8"/>
  <c r="I201" i="8"/>
  <c r="H202" i="8"/>
  <c r="I202" i="8"/>
  <c r="H203" i="8"/>
  <c r="I203" i="8"/>
  <c r="H204" i="8"/>
  <c r="I204" i="8"/>
  <c r="H205" i="8"/>
  <c r="I205" i="8"/>
  <c r="H206" i="8"/>
  <c r="I206" i="8"/>
  <c r="H207" i="8"/>
  <c r="I207" i="8"/>
  <c r="H208" i="8"/>
  <c r="I208" i="8"/>
  <c r="H209" i="8"/>
  <c r="I209" i="8"/>
  <c r="H210" i="8"/>
  <c r="I210" i="8"/>
  <c r="H211" i="8"/>
  <c r="I211" i="8"/>
  <c r="H212" i="8"/>
  <c r="I212" i="8"/>
  <c r="H213" i="8"/>
  <c r="I213" i="8"/>
  <c r="H214" i="8"/>
  <c r="I214" i="8"/>
  <c r="H215" i="8"/>
  <c r="I215" i="8"/>
  <c r="H216" i="8"/>
  <c r="I216" i="8"/>
  <c r="H217" i="8"/>
  <c r="I217" i="8"/>
  <c r="H218" i="8"/>
  <c r="I218" i="8"/>
  <c r="H219" i="8"/>
  <c r="I219" i="8"/>
  <c r="H220" i="8"/>
  <c r="I220" i="8"/>
  <c r="H221" i="8"/>
  <c r="I221" i="8"/>
  <c r="H222" i="8"/>
  <c r="I222" i="8"/>
  <c r="H223" i="8"/>
  <c r="I223" i="8"/>
  <c r="H224" i="8"/>
  <c r="I224" i="8"/>
  <c r="H225" i="8"/>
  <c r="I225" i="8"/>
  <c r="H226" i="8"/>
  <c r="I226" i="8"/>
  <c r="H227" i="8"/>
  <c r="I227" i="8"/>
  <c r="H228" i="8"/>
  <c r="I228" i="8"/>
  <c r="H229" i="8"/>
  <c r="I229" i="8"/>
  <c r="H230" i="8"/>
  <c r="I230" i="8"/>
  <c r="H231" i="8"/>
  <c r="I231" i="8"/>
  <c r="H232" i="8"/>
  <c r="I232" i="8"/>
  <c r="H233" i="8"/>
  <c r="I233" i="8"/>
  <c r="H234" i="8"/>
  <c r="I234" i="8"/>
  <c r="H235" i="8"/>
  <c r="I235" i="8"/>
  <c r="H236" i="8"/>
  <c r="I236" i="8"/>
  <c r="H237" i="8"/>
  <c r="I237" i="8"/>
  <c r="H238" i="8"/>
  <c r="I238" i="8"/>
  <c r="H239" i="8"/>
  <c r="I239" i="8"/>
  <c r="H240" i="8"/>
  <c r="I240" i="8"/>
  <c r="H241" i="8"/>
  <c r="I241" i="8"/>
  <c r="H242" i="8"/>
  <c r="I242" i="8"/>
  <c r="H243" i="8"/>
  <c r="I243" i="8"/>
  <c r="H244" i="8"/>
  <c r="I244" i="8"/>
  <c r="H245" i="8"/>
  <c r="I245" i="8"/>
  <c r="H246" i="8"/>
  <c r="I246" i="8"/>
  <c r="H247" i="8"/>
  <c r="I247" i="8"/>
  <c r="H248" i="8"/>
  <c r="I248" i="8"/>
  <c r="H249" i="8"/>
  <c r="I249" i="8"/>
  <c r="H250" i="8"/>
  <c r="I250" i="8"/>
  <c r="H251" i="8"/>
  <c r="I251" i="8"/>
  <c r="H252" i="8"/>
  <c r="I252" i="8"/>
  <c r="H253" i="8"/>
  <c r="I253" i="8"/>
  <c r="H254" i="8"/>
  <c r="I254" i="8"/>
  <c r="H255" i="8"/>
  <c r="I255" i="8"/>
  <c r="H256" i="8"/>
  <c r="I256" i="8"/>
  <c r="H257" i="8"/>
  <c r="I257" i="8"/>
  <c r="H258" i="8"/>
  <c r="I258" i="8"/>
  <c r="H259" i="8"/>
  <c r="I259" i="8"/>
  <c r="H260" i="8"/>
  <c r="I260" i="8"/>
  <c r="H261" i="8"/>
  <c r="I261" i="8"/>
  <c r="H262" i="8"/>
  <c r="I262" i="8"/>
  <c r="H263" i="8"/>
  <c r="I263" i="8"/>
  <c r="H264" i="8"/>
  <c r="I264" i="8"/>
  <c r="H265" i="8"/>
  <c r="I265" i="8"/>
  <c r="H266" i="8"/>
  <c r="I266" i="8"/>
  <c r="H267" i="8"/>
  <c r="I267" i="8"/>
  <c r="H268" i="8"/>
  <c r="I268" i="8"/>
  <c r="H269" i="8"/>
  <c r="I269" i="8"/>
  <c r="H270" i="8"/>
  <c r="I270" i="8"/>
  <c r="H271" i="8"/>
  <c r="I271" i="8"/>
  <c r="H272" i="8"/>
  <c r="I272" i="8"/>
  <c r="H273" i="8"/>
  <c r="I273" i="8"/>
  <c r="H274" i="8"/>
  <c r="I274" i="8"/>
  <c r="H275" i="8"/>
  <c r="I275" i="8"/>
  <c r="H276" i="8"/>
  <c r="I276" i="8"/>
  <c r="H277" i="8"/>
  <c r="I277" i="8"/>
  <c r="H278" i="8"/>
  <c r="I278" i="8"/>
  <c r="H279" i="8"/>
  <c r="I279" i="8"/>
  <c r="H280" i="8"/>
  <c r="I280" i="8"/>
  <c r="H281" i="8"/>
  <c r="I281" i="8"/>
  <c r="H282" i="8"/>
  <c r="I282" i="8"/>
  <c r="H283" i="8"/>
  <c r="I283" i="8"/>
  <c r="H284" i="8"/>
  <c r="I284" i="8"/>
  <c r="H285" i="8"/>
  <c r="I285" i="8"/>
  <c r="H286" i="8"/>
  <c r="I286" i="8"/>
  <c r="H287" i="8"/>
  <c r="I287" i="8"/>
  <c r="H288" i="8"/>
  <c r="I288" i="8"/>
  <c r="H289" i="8"/>
  <c r="I289" i="8"/>
  <c r="H290" i="8"/>
  <c r="I290" i="8"/>
  <c r="H291" i="8"/>
  <c r="I291" i="8"/>
  <c r="H292" i="8"/>
  <c r="I292" i="8"/>
  <c r="H293" i="8"/>
  <c r="I293" i="8"/>
  <c r="H294" i="8"/>
  <c r="I294" i="8"/>
  <c r="H295" i="8"/>
  <c r="I295" i="8"/>
  <c r="H296" i="8"/>
  <c r="I296" i="8"/>
  <c r="H297" i="8"/>
  <c r="I297" i="8"/>
  <c r="H298" i="8"/>
  <c r="I298" i="8"/>
  <c r="H299" i="8"/>
  <c r="I299" i="8"/>
  <c r="H300" i="8"/>
  <c r="I300" i="8"/>
  <c r="H301" i="8"/>
  <c r="I301" i="8"/>
  <c r="H302" i="8"/>
  <c r="I302" i="8"/>
  <c r="H303" i="8"/>
  <c r="I303" i="8"/>
  <c r="H304" i="8"/>
  <c r="I304" i="8"/>
  <c r="H305" i="8"/>
  <c r="I305" i="8"/>
  <c r="H306" i="8"/>
  <c r="I306" i="8"/>
  <c r="H307" i="8"/>
  <c r="I307" i="8"/>
  <c r="H308" i="8"/>
  <c r="I308" i="8"/>
  <c r="H309" i="8"/>
  <c r="I309" i="8"/>
  <c r="H310" i="8"/>
  <c r="I310" i="8"/>
  <c r="H311" i="8"/>
  <c r="I311" i="8"/>
  <c r="H312" i="8"/>
  <c r="I312" i="8"/>
  <c r="H313" i="8"/>
  <c r="I313" i="8"/>
  <c r="H314" i="8"/>
  <c r="I314" i="8"/>
  <c r="H315" i="8"/>
  <c r="I315" i="8"/>
  <c r="H316" i="8"/>
  <c r="I316" i="8"/>
  <c r="H317" i="8"/>
  <c r="I317" i="8"/>
  <c r="H318" i="8"/>
  <c r="I318" i="8"/>
  <c r="H319" i="8"/>
  <c r="I319" i="8"/>
  <c r="H320" i="8"/>
  <c r="I320" i="8"/>
  <c r="H321" i="8"/>
  <c r="I321" i="8"/>
  <c r="H322" i="8"/>
  <c r="I322" i="8"/>
  <c r="H323" i="8"/>
  <c r="I323" i="8"/>
  <c r="H324" i="8"/>
  <c r="I324" i="8"/>
  <c r="H325" i="8"/>
  <c r="I325" i="8"/>
  <c r="H326" i="8"/>
  <c r="I326" i="8"/>
  <c r="H327" i="8"/>
  <c r="I327" i="8"/>
  <c r="H328" i="8"/>
  <c r="I328" i="8"/>
  <c r="H329" i="8"/>
  <c r="I329" i="8"/>
  <c r="H330" i="8"/>
  <c r="I330" i="8"/>
  <c r="H331" i="8"/>
  <c r="I331" i="8"/>
  <c r="H332" i="8"/>
  <c r="I332" i="8"/>
  <c r="H333" i="8"/>
  <c r="I333" i="8"/>
  <c r="H334" i="8"/>
  <c r="I334" i="8"/>
  <c r="H335" i="8"/>
  <c r="I335" i="8"/>
  <c r="H336" i="8"/>
  <c r="I336" i="8"/>
  <c r="H337" i="8"/>
  <c r="I337" i="8"/>
  <c r="H338" i="8"/>
  <c r="I338" i="8"/>
  <c r="H339" i="8"/>
  <c r="I339" i="8"/>
  <c r="H340" i="8"/>
  <c r="I340" i="8"/>
  <c r="H341" i="8"/>
  <c r="I341" i="8"/>
  <c r="H342" i="8"/>
  <c r="I342" i="8"/>
  <c r="H343" i="8"/>
  <c r="I343" i="8"/>
  <c r="H344" i="8"/>
  <c r="I344" i="8"/>
  <c r="H345" i="8"/>
  <c r="I345" i="8"/>
  <c r="H346" i="8"/>
  <c r="I346" i="8"/>
  <c r="H347" i="8"/>
  <c r="I347" i="8"/>
  <c r="H348" i="8"/>
  <c r="I348" i="8"/>
  <c r="H349" i="8"/>
  <c r="I349" i="8"/>
  <c r="H350" i="8"/>
  <c r="I350" i="8"/>
  <c r="H351" i="8"/>
  <c r="I351" i="8"/>
  <c r="H352" i="8"/>
  <c r="I352" i="8"/>
  <c r="H353" i="8"/>
  <c r="I353" i="8"/>
  <c r="H354" i="8"/>
  <c r="I354" i="8"/>
  <c r="H355" i="8"/>
  <c r="I355" i="8"/>
  <c r="H356" i="8"/>
  <c r="I356" i="8"/>
  <c r="H357" i="8"/>
  <c r="I357" i="8"/>
  <c r="H358" i="8"/>
  <c r="I358" i="8"/>
  <c r="H359" i="8"/>
  <c r="I359" i="8"/>
  <c r="H360" i="8"/>
  <c r="I360" i="8"/>
  <c r="H361" i="8"/>
  <c r="I361" i="8"/>
  <c r="H362" i="8"/>
  <c r="I362" i="8"/>
  <c r="H363" i="8"/>
  <c r="I363" i="8"/>
  <c r="H364" i="8"/>
  <c r="I364" i="8"/>
  <c r="H365" i="8"/>
  <c r="I365" i="8"/>
  <c r="H366" i="8"/>
  <c r="I366" i="8"/>
  <c r="H367" i="8"/>
  <c r="I367" i="8"/>
  <c r="H368" i="8"/>
  <c r="I368" i="8"/>
  <c r="H369" i="8"/>
  <c r="I369" i="8"/>
  <c r="H370" i="8"/>
  <c r="I370" i="8"/>
  <c r="H371" i="8"/>
  <c r="I371" i="8"/>
  <c r="H372" i="8"/>
  <c r="I372" i="8"/>
  <c r="H373" i="8"/>
  <c r="I373" i="8"/>
  <c r="H374" i="8"/>
  <c r="I374" i="8"/>
  <c r="H375" i="8"/>
  <c r="I375" i="8"/>
  <c r="H376" i="8"/>
  <c r="I376" i="8"/>
  <c r="H377" i="8"/>
  <c r="I377" i="8"/>
  <c r="H378" i="8"/>
  <c r="I378" i="8"/>
  <c r="H379" i="8"/>
  <c r="I379" i="8"/>
  <c r="H380" i="8"/>
  <c r="I380" i="8"/>
  <c r="H381" i="8"/>
  <c r="I381" i="8"/>
  <c r="H382" i="8"/>
  <c r="I382" i="8"/>
  <c r="H383" i="8"/>
  <c r="I383" i="8"/>
  <c r="H384" i="8"/>
  <c r="I384" i="8"/>
  <c r="H385" i="8"/>
  <c r="I385" i="8"/>
  <c r="H386" i="8"/>
  <c r="I386" i="8"/>
  <c r="H387" i="8"/>
  <c r="I387" i="8"/>
  <c r="H388" i="8"/>
  <c r="I388" i="8"/>
  <c r="H389" i="8"/>
  <c r="I389" i="8"/>
  <c r="H390" i="8"/>
  <c r="I390" i="8"/>
  <c r="H391" i="8"/>
  <c r="I391" i="8"/>
  <c r="H392" i="8"/>
  <c r="I392" i="8"/>
  <c r="H393" i="8"/>
  <c r="I393" i="8"/>
  <c r="H394" i="8"/>
  <c r="I394" i="8"/>
  <c r="H395" i="8"/>
  <c r="I395" i="8"/>
  <c r="H396" i="8"/>
  <c r="I396" i="8"/>
  <c r="H397" i="8"/>
  <c r="I397" i="8"/>
  <c r="H398" i="8"/>
  <c r="I398" i="8"/>
  <c r="H399" i="8"/>
  <c r="I399" i="8"/>
  <c r="H400" i="8"/>
  <c r="I400" i="8"/>
  <c r="H401" i="8"/>
  <c r="I401" i="8"/>
  <c r="H402" i="8"/>
  <c r="I402" i="8"/>
  <c r="H403" i="8"/>
  <c r="I403" i="8"/>
  <c r="H404" i="8"/>
  <c r="I404" i="8"/>
  <c r="H405" i="8"/>
  <c r="I405" i="8"/>
  <c r="H406" i="8"/>
  <c r="I406" i="8"/>
  <c r="H407" i="8"/>
  <c r="I407" i="8"/>
  <c r="H408" i="8"/>
  <c r="I408" i="8"/>
  <c r="H409" i="8"/>
  <c r="I409" i="8"/>
  <c r="H410" i="8"/>
  <c r="I410" i="8"/>
  <c r="H411" i="8"/>
  <c r="I411" i="8"/>
  <c r="H412" i="8"/>
  <c r="I412" i="8"/>
  <c r="H413" i="8"/>
  <c r="I413" i="8"/>
  <c r="H414" i="8"/>
  <c r="I414" i="8"/>
  <c r="H415" i="8"/>
  <c r="I415" i="8"/>
  <c r="H416" i="8"/>
  <c r="I416" i="8"/>
  <c r="H417" i="8"/>
  <c r="I417" i="8"/>
  <c r="H418" i="8"/>
  <c r="I418" i="8"/>
  <c r="H419" i="8"/>
  <c r="I419" i="8"/>
  <c r="H420" i="8"/>
  <c r="I420" i="8"/>
  <c r="H421" i="8"/>
  <c r="I421" i="8"/>
  <c r="H422" i="8"/>
  <c r="I422" i="8"/>
  <c r="H423" i="8"/>
  <c r="I423" i="8"/>
  <c r="H424" i="8"/>
  <c r="I424" i="8"/>
  <c r="H425" i="8"/>
  <c r="I425" i="8"/>
  <c r="H426" i="8"/>
  <c r="I426" i="8"/>
  <c r="H427" i="8"/>
  <c r="I427" i="8"/>
  <c r="H428" i="8"/>
  <c r="I428" i="8"/>
  <c r="H429" i="8"/>
  <c r="I429" i="8"/>
  <c r="H430" i="8"/>
  <c r="I430" i="8"/>
  <c r="H431" i="8"/>
  <c r="I431" i="8"/>
  <c r="H432" i="8"/>
  <c r="I432" i="8"/>
  <c r="H433" i="8"/>
  <c r="I433" i="8"/>
  <c r="H434" i="8"/>
  <c r="I434" i="8"/>
  <c r="H435" i="8"/>
  <c r="I435" i="8"/>
  <c r="H436" i="8"/>
  <c r="I436" i="8"/>
  <c r="H437" i="8"/>
  <c r="I437" i="8"/>
  <c r="H438" i="8"/>
  <c r="I438" i="8"/>
  <c r="H439" i="8"/>
  <c r="I439" i="8"/>
  <c r="H440" i="8"/>
  <c r="I440" i="8"/>
  <c r="H441" i="8"/>
  <c r="I441" i="8"/>
  <c r="H442" i="8"/>
  <c r="I442" i="8"/>
  <c r="H443" i="8"/>
  <c r="I443" i="8"/>
  <c r="H444" i="8"/>
  <c r="I444" i="8"/>
  <c r="H445" i="8"/>
  <c r="I445" i="8"/>
  <c r="H446" i="8"/>
  <c r="I446" i="8"/>
  <c r="H447" i="8"/>
  <c r="I447" i="8"/>
  <c r="H448" i="8"/>
  <c r="I448" i="8"/>
  <c r="H449" i="8"/>
  <c r="I449" i="8"/>
  <c r="H450" i="8"/>
  <c r="I450" i="8"/>
  <c r="H451" i="8"/>
  <c r="I451" i="8"/>
  <c r="H452" i="8"/>
  <c r="I452" i="8"/>
  <c r="H453" i="8"/>
  <c r="I453" i="8"/>
  <c r="H454" i="8"/>
  <c r="I454" i="8"/>
  <c r="H455" i="8"/>
  <c r="I455" i="8"/>
  <c r="H456" i="8"/>
  <c r="I456" i="8"/>
  <c r="H457" i="8"/>
  <c r="I457" i="8"/>
  <c r="H458" i="8"/>
  <c r="I458" i="8"/>
  <c r="H459" i="8"/>
  <c r="I459" i="8"/>
  <c r="H460" i="8"/>
  <c r="I460" i="8"/>
  <c r="H461" i="8"/>
  <c r="I461" i="8"/>
  <c r="H462" i="8"/>
  <c r="I462" i="8"/>
  <c r="H463" i="8"/>
  <c r="I463" i="8"/>
  <c r="H464" i="8"/>
  <c r="I464" i="8"/>
  <c r="H465" i="8"/>
  <c r="I465" i="8"/>
  <c r="H466" i="8"/>
  <c r="I466" i="8"/>
  <c r="H467" i="8"/>
  <c r="I467" i="8"/>
  <c r="H468" i="8"/>
  <c r="I468" i="8"/>
  <c r="H469" i="8"/>
  <c r="I469" i="8"/>
  <c r="H470" i="8"/>
  <c r="I470" i="8"/>
  <c r="H471" i="8"/>
  <c r="I471" i="8"/>
  <c r="H472" i="8"/>
  <c r="I472" i="8"/>
  <c r="H473" i="8"/>
  <c r="I473" i="8"/>
  <c r="H474" i="8"/>
  <c r="I474" i="8"/>
  <c r="H475" i="8"/>
  <c r="I475" i="8"/>
  <c r="H476" i="8"/>
  <c r="I476" i="8"/>
  <c r="H477" i="8"/>
  <c r="I477" i="8"/>
  <c r="H478" i="8"/>
  <c r="I478" i="8"/>
  <c r="H479" i="8"/>
  <c r="I479" i="8"/>
  <c r="H480" i="8"/>
  <c r="I480" i="8"/>
  <c r="H481" i="8"/>
  <c r="I481" i="8"/>
  <c r="H482" i="8"/>
  <c r="I482" i="8"/>
  <c r="H483" i="8"/>
  <c r="I483" i="8"/>
  <c r="H484" i="8"/>
  <c r="I484" i="8"/>
  <c r="H485" i="8"/>
  <c r="I485" i="8"/>
  <c r="H486" i="8"/>
  <c r="I486" i="8"/>
  <c r="H487" i="8"/>
  <c r="I487" i="8"/>
  <c r="H488" i="8"/>
  <c r="I488" i="8"/>
  <c r="H489" i="8"/>
  <c r="I489" i="8"/>
  <c r="H490" i="8"/>
  <c r="I490" i="8"/>
  <c r="H491" i="8"/>
  <c r="I491" i="8"/>
  <c r="H492" i="8"/>
  <c r="I492" i="8"/>
  <c r="H493" i="8"/>
  <c r="I493" i="8"/>
  <c r="H494" i="8"/>
  <c r="I494" i="8"/>
  <c r="H495" i="8"/>
  <c r="I495" i="8"/>
  <c r="H496" i="8"/>
  <c r="I496" i="8"/>
  <c r="H497" i="8"/>
  <c r="I497" i="8"/>
  <c r="H498" i="8"/>
  <c r="I498" i="8"/>
  <c r="H499" i="8"/>
  <c r="I499" i="8"/>
  <c r="H500" i="8"/>
  <c r="I500" i="8"/>
  <c r="H501" i="8"/>
  <c r="I501" i="8"/>
  <c r="H502" i="8"/>
  <c r="I502" i="8"/>
  <c r="H503" i="8"/>
  <c r="I503" i="8"/>
  <c r="H504" i="8"/>
  <c r="I504" i="8"/>
  <c r="H505" i="8"/>
  <c r="I505" i="8"/>
  <c r="H506" i="8"/>
  <c r="I506" i="8"/>
  <c r="H507" i="8"/>
  <c r="I507" i="8"/>
  <c r="H508" i="8"/>
  <c r="I508" i="8"/>
  <c r="H509" i="8"/>
  <c r="I509" i="8"/>
  <c r="H510" i="8"/>
  <c r="I510" i="8"/>
  <c r="H511" i="8"/>
  <c r="I511" i="8"/>
  <c r="H512" i="8"/>
  <c r="I512" i="8"/>
  <c r="H513" i="8"/>
  <c r="I513" i="8"/>
  <c r="H514" i="8"/>
  <c r="I514" i="8"/>
  <c r="H515" i="8"/>
  <c r="I515" i="8"/>
  <c r="H516" i="8"/>
  <c r="I516" i="8"/>
  <c r="H517" i="8"/>
  <c r="I517" i="8"/>
  <c r="H518" i="8"/>
  <c r="I518" i="8"/>
  <c r="H519" i="8"/>
  <c r="I519" i="8"/>
  <c r="H520" i="8"/>
  <c r="I520" i="8"/>
  <c r="H521" i="8"/>
  <c r="I521" i="8"/>
  <c r="H522" i="8"/>
  <c r="I522" i="8"/>
  <c r="H523" i="8"/>
  <c r="I523" i="8"/>
  <c r="H524" i="8"/>
  <c r="I524" i="8"/>
  <c r="H525" i="8"/>
  <c r="I525" i="8"/>
  <c r="H526" i="8"/>
  <c r="I526" i="8"/>
  <c r="H527" i="8"/>
  <c r="I527" i="8"/>
  <c r="H528" i="8"/>
  <c r="I528" i="8"/>
  <c r="H529" i="8"/>
  <c r="I529" i="8"/>
  <c r="H530" i="8"/>
  <c r="I530" i="8"/>
  <c r="H531" i="8"/>
  <c r="I531" i="8"/>
  <c r="H532" i="8"/>
  <c r="I532" i="8"/>
  <c r="H533" i="8"/>
  <c r="I533" i="8"/>
  <c r="H534" i="8"/>
  <c r="I534" i="8"/>
  <c r="H535" i="8"/>
  <c r="I535" i="8"/>
  <c r="H536" i="8"/>
  <c r="I536" i="8"/>
  <c r="H537" i="8"/>
  <c r="I537" i="8"/>
  <c r="H538" i="8"/>
  <c r="I538" i="8"/>
  <c r="H539" i="8"/>
  <c r="I539" i="8"/>
  <c r="H540" i="8"/>
  <c r="I540" i="8"/>
  <c r="H541" i="8"/>
  <c r="I541" i="8"/>
  <c r="H542" i="8"/>
  <c r="I542" i="8"/>
  <c r="H543" i="8"/>
  <c r="I543" i="8"/>
  <c r="H544" i="8"/>
  <c r="I544" i="8"/>
  <c r="H545" i="8"/>
  <c r="I545" i="8"/>
  <c r="H546" i="8"/>
  <c r="I546" i="8"/>
  <c r="H547" i="8"/>
  <c r="I547" i="8"/>
  <c r="H548" i="8"/>
  <c r="I548" i="8"/>
  <c r="H549" i="8"/>
  <c r="I549" i="8"/>
  <c r="H550" i="8"/>
  <c r="I550" i="8"/>
  <c r="H551" i="8"/>
  <c r="I551" i="8"/>
  <c r="H552" i="8"/>
  <c r="I552" i="8"/>
  <c r="H553" i="8"/>
  <c r="I553" i="8"/>
  <c r="H554" i="8"/>
  <c r="I554" i="8"/>
  <c r="H555" i="8"/>
  <c r="I555" i="8"/>
  <c r="H556" i="8"/>
  <c r="I556" i="8"/>
  <c r="H557" i="8"/>
  <c r="I557" i="8"/>
  <c r="H558" i="8"/>
  <c r="I558" i="8"/>
  <c r="H559" i="8"/>
  <c r="I559" i="8"/>
  <c r="H560" i="8"/>
  <c r="I560" i="8"/>
  <c r="H561" i="8"/>
  <c r="I561" i="8"/>
  <c r="H562" i="8"/>
  <c r="I562" i="8"/>
  <c r="H563" i="8"/>
  <c r="I563" i="8"/>
  <c r="H564" i="8"/>
  <c r="I564" i="8"/>
  <c r="H565" i="8"/>
  <c r="I565" i="8"/>
  <c r="H566" i="8"/>
  <c r="I566" i="8"/>
  <c r="H567" i="8"/>
  <c r="I567" i="8"/>
  <c r="H568" i="8"/>
  <c r="I568" i="8"/>
  <c r="H569" i="8"/>
  <c r="I569" i="8"/>
  <c r="H570" i="8"/>
  <c r="I570" i="8"/>
  <c r="H571" i="8"/>
  <c r="I571" i="8"/>
  <c r="H572" i="8"/>
  <c r="I572" i="8"/>
  <c r="H573" i="8"/>
  <c r="I573" i="8"/>
  <c r="H574" i="8"/>
  <c r="I574" i="8"/>
  <c r="H575" i="8"/>
  <c r="I575" i="8"/>
  <c r="H576" i="8"/>
  <c r="I576" i="8"/>
  <c r="H577" i="8"/>
  <c r="I577" i="8"/>
  <c r="H578" i="8"/>
  <c r="I578" i="8"/>
  <c r="H579" i="8"/>
  <c r="I579" i="8"/>
  <c r="H580" i="8"/>
  <c r="I580" i="8"/>
  <c r="H581" i="8"/>
  <c r="I581" i="8"/>
  <c r="H582" i="8"/>
  <c r="I582" i="8"/>
  <c r="H583" i="8"/>
  <c r="I583" i="8"/>
  <c r="H584" i="8"/>
  <c r="I584" i="8"/>
  <c r="H585" i="8"/>
  <c r="I585" i="8"/>
  <c r="H586" i="8"/>
  <c r="I586" i="8"/>
  <c r="H587" i="8"/>
  <c r="I587" i="8"/>
  <c r="H588" i="8"/>
  <c r="I588" i="8"/>
  <c r="H589" i="8"/>
  <c r="I589" i="8"/>
  <c r="H590" i="8"/>
  <c r="I590" i="8"/>
  <c r="H591" i="8"/>
  <c r="I591" i="8"/>
  <c r="H592" i="8"/>
  <c r="I592" i="8"/>
  <c r="H593" i="8"/>
  <c r="I593" i="8"/>
  <c r="H594" i="8"/>
  <c r="I594" i="8"/>
  <c r="H595" i="8"/>
  <c r="I595" i="8"/>
  <c r="H596" i="8"/>
  <c r="I596" i="8"/>
  <c r="H597" i="8"/>
  <c r="I597" i="8"/>
  <c r="H598" i="8"/>
  <c r="I598" i="8"/>
  <c r="H599" i="8"/>
  <c r="I599" i="8"/>
  <c r="H600" i="8"/>
  <c r="I600" i="8"/>
  <c r="H601" i="8"/>
  <c r="I601" i="8"/>
  <c r="H602" i="8"/>
  <c r="I602" i="8"/>
  <c r="H603" i="8"/>
  <c r="I603" i="8"/>
  <c r="H604" i="8"/>
  <c r="I604" i="8"/>
  <c r="H605" i="8"/>
  <c r="I605" i="8"/>
  <c r="H606" i="8"/>
  <c r="I606" i="8"/>
  <c r="H607" i="8"/>
  <c r="I607" i="8"/>
  <c r="H608" i="8"/>
  <c r="I608" i="8"/>
  <c r="H609" i="8"/>
  <c r="I609" i="8"/>
  <c r="H610" i="8"/>
  <c r="I610" i="8"/>
  <c r="H611" i="8"/>
  <c r="I611" i="8"/>
  <c r="H612" i="8"/>
  <c r="I612" i="8"/>
  <c r="H613" i="8"/>
  <c r="I613" i="8"/>
  <c r="H614" i="8"/>
  <c r="I614" i="8"/>
  <c r="H615" i="8"/>
  <c r="I615" i="8"/>
  <c r="H616" i="8"/>
  <c r="I616" i="8"/>
  <c r="H617" i="8"/>
  <c r="I617" i="8"/>
  <c r="H618" i="8"/>
  <c r="I618" i="8"/>
  <c r="H619" i="8"/>
  <c r="I619" i="8"/>
  <c r="H620" i="8"/>
  <c r="I620" i="8"/>
  <c r="H621" i="8"/>
  <c r="I621" i="8"/>
  <c r="H622" i="8"/>
  <c r="I622" i="8"/>
  <c r="H623" i="8"/>
  <c r="I623" i="8"/>
  <c r="H624" i="8"/>
  <c r="I624" i="8"/>
  <c r="H625" i="8"/>
  <c r="I625" i="8"/>
  <c r="H626" i="8"/>
  <c r="I626" i="8"/>
  <c r="H627" i="8"/>
  <c r="I627" i="8"/>
  <c r="H628" i="8"/>
  <c r="I628" i="8"/>
  <c r="H629" i="8"/>
  <c r="I629" i="8"/>
  <c r="H630" i="8"/>
  <c r="I630" i="8"/>
  <c r="H631" i="8"/>
  <c r="I631" i="8"/>
  <c r="H632" i="8"/>
  <c r="I632" i="8"/>
  <c r="H633" i="8"/>
  <c r="I633" i="8"/>
  <c r="H634" i="8"/>
  <c r="I634" i="8"/>
  <c r="H635" i="8"/>
  <c r="I635" i="8"/>
  <c r="H636" i="8"/>
  <c r="I636" i="8"/>
  <c r="H637" i="8"/>
  <c r="I637" i="8"/>
  <c r="H638" i="8"/>
  <c r="I638" i="8"/>
  <c r="H639" i="8"/>
  <c r="I639" i="8"/>
  <c r="H640" i="8"/>
  <c r="I640" i="8"/>
  <c r="H641" i="8"/>
  <c r="I641" i="8"/>
  <c r="H642" i="8"/>
  <c r="I642" i="8"/>
  <c r="H643" i="8"/>
  <c r="I643" i="8"/>
  <c r="H644" i="8"/>
  <c r="I644" i="8"/>
  <c r="H645" i="8"/>
  <c r="I645" i="8"/>
  <c r="H646" i="8"/>
  <c r="I646" i="8"/>
  <c r="H647" i="8"/>
  <c r="I647" i="8"/>
  <c r="H648" i="8"/>
  <c r="I648" i="8"/>
  <c r="H649" i="8"/>
  <c r="I649" i="8"/>
  <c r="H650" i="8"/>
  <c r="I650" i="8"/>
  <c r="H651" i="8"/>
  <c r="I651" i="8"/>
  <c r="H652" i="8"/>
  <c r="I652" i="8"/>
  <c r="H653" i="8"/>
  <c r="I653" i="8"/>
  <c r="H654" i="8"/>
  <c r="I654" i="8"/>
  <c r="H655" i="8"/>
  <c r="I655" i="8"/>
  <c r="H656" i="8"/>
  <c r="I656" i="8"/>
  <c r="H657" i="8"/>
  <c r="I657" i="8"/>
  <c r="H658" i="8"/>
  <c r="I658" i="8"/>
  <c r="H659" i="8"/>
  <c r="I659" i="8"/>
  <c r="H660" i="8"/>
  <c r="I660" i="8"/>
  <c r="H661" i="8"/>
  <c r="I661" i="8"/>
  <c r="H662" i="8"/>
  <c r="I662" i="8"/>
  <c r="H663" i="8"/>
  <c r="I663" i="8"/>
  <c r="H664" i="8"/>
  <c r="I664" i="8"/>
  <c r="H665" i="8"/>
  <c r="I665" i="8"/>
  <c r="H666" i="8"/>
  <c r="I666" i="8"/>
  <c r="H667" i="8"/>
  <c r="I667" i="8"/>
  <c r="H668" i="8"/>
  <c r="I668" i="8"/>
  <c r="H669" i="8"/>
  <c r="I669" i="8"/>
  <c r="H670" i="8"/>
  <c r="I670" i="8"/>
  <c r="H671" i="8"/>
  <c r="I671" i="8"/>
  <c r="H672" i="8"/>
  <c r="I672" i="8"/>
  <c r="H673" i="8"/>
  <c r="I673" i="8"/>
  <c r="H674" i="8"/>
  <c r="I674" i="8"/>
  <c r="H675" i="8"/>
  <c r="I675" i="8"/>
  <c r="H676" i="8"/>
  <c r="I676" i="8"/>
  <c r="H677" i="8"/>
  <c r="I677" i="8"/>
  <c r="H678" i="8"/>
  <c r="I678" i="8"/>
  <c r="H679" i="8"/>
  <c r="I679" i="8"/>
  <c r="H680" i="8"/>
  <c r="I680" i="8"/>
  <c r="H681" i="8"/>
  <c r="I681" i="8"/>
  <c r="H682" i="8"/>
  <c r="I682" i="8"/>
  <c r="H683" i="8"/>
  <c r="I683" i="8"/>
  <c r="H684" i="8"/>
  <c r="I684" i="8"/>
  <c r="H685" i="8"/>
  <c r="I685" i="8"/>
  <c r="H686" i="8"/>
  <c r="I686" i="8"/>
  <c r="H687" i="8"/>
  <c r="I687" i="8"/>
  <c r="H688" i="8"/>
  <c r="I688" i="8"/>
  <c r="H689" i="8"/>
  <c r="I689" i="8"/>
  <c r="H690" i="8"/>
  <c r="I690" i="8"/>
  <c r="H691" i="8"/>
  <c r="I691" i="8"/>
  <c r="H692" i="8"/>
  <c r="I692" i="8"/>
  <c r="H693" i="8"/>
  <c r="I693" i="8"/>
  <c r="H694" i="8"/>
  <c r="I694" i="8"/>
  <c r="H695" i="8"/>
  <c r="I695" i="8"/>
  <c r="H696" i="8"/>
  <c r="I696" i="8"/>
  <c r="H697" i="8"/>
  <c r="I697" i="8"/>
  <c r="H698" i="8"/>
  <c r="I698" i="8"/>
  <c r="H699" i="8"/>
  <c r="I699" i="8"/>
  <c r="H700" i="8"/>
  <c r="I700" i="8"/>
  <c r="H701" i="8"/>
  <c r="I701" i="8"/>
  <c r="H702" i="8"/>
  <c r="I702" i="8"/>
  <c r="H703" i="8"/>
  <c r="I703" i="8"/>
  <c r="H704" i="8"/>
  <c r="I704" i="8"/>
  <c r="H705" i="8"/>
  <c r="I705" i="8"/>
  <c r="H706" i="8"/>
  <c r="I706" i="8"/>
  <c r="H707" i="8"/>
  <c r="I707" i="8"/>
  <c r="H708" i="8"/>
  <c r="I708" i="8"/>
  <c r="H709" i="8"/>
  <c r="I709" i="8"/>
  <c r="H710" i="8"/>
  <c r="I710" i="8"/>
  <c r="H711" i="8"/>
  <c r="I711" i="8"/>
  <c r="H712" i="8"/>
  <c r="I712" i="8"/>
  <c r="H713" i="8"/>
  <c r="I713" i="8"/>
  <c r="H714" i="8"/>
  <c r="I714" i="8"/>
  <c r="H715" i="8"/>
  <c r="I715" i="8"/>
  <c r="H716" i="8"/>
  <c r="I716" i="8"/>
  <c r="H717" i="8"/>
  <c r="I717" i="8"/>
  <c r="H718" i="8"/>
  <c r="I718" i="8"/>
  <c r="H719" i="8"/>
  <c r="I719" i="8"/>
  <c r="H720" i="8"/>
  <c r="I720" i="8"/>
  <c r="H721" i="8"/>
  <c r="I721" i="8"/>
  <c r="H722" i="8"/>
  <c r="I722" i="8"/>
  <c r="H723" i="8"/>
  <c r="I723" i="8"/>
  <c r="H724" i="8"/>
  <c r="I724" i="8"/>
  <c r="H725" i="8"/>
  <c r="I725" i="8"/>
  <c r="H726" i="8"/>
  <c r="I726" i="8"/>
  <c r="H727" i="8"/>
  <c r="I727" i="8"/>
  <c r="H728" i="8"/>
  <c r="I728" i="8"/>
  <c r="H729" i="8"/>
  <c r="I729" i="8"/>
  <c r="H730" i="8"/>
  <c r="I730" i="8"/>
  <c r="H731" i="8"/>
  <c r="I731" i="8"/>
  <c r="H732" i="8"/>
  <c r="I732" i="8"/>
  <c r="H733" i="8"/>
  <c r="I733" i="8"/>
  <c r="H734" i="8"/>
  <c r="I734" i="8"/>
  <c r="H735" i="8"/>
  <c r="I735" i="8"/>
  <c r="H736" i="8"/>
  <c r="I736" i="8"/>
  <c r="H737" i="8"/>
  <c r="I737" i="8"/>
  <c r="H738" i="8"/>
  <c r="I738" i="8"/>
  <c r="H739" i="8"/>
  <c r="I739" i="8"/>
  <c r="H740" i="8"/>
  <c r="I740" i="8"/>
  <c r="H741" i="8"/>
  <c r="I741" i="8"/>
  <c r="H742" i="8"/>
  <c r="I742" i="8"/>
  <c r="H743" i="8"/>
  <c r="I743" i="8"/>
  <c r="H744" i="8"/>
  <c r="I744" i="8"/>
  <c r="H745" i="8"/>
  <c r="I745" i="8"/>
  <c r="H746" i="8"/>
  <c r="I746" i="8"/>
  <c r="H747" i="8"/>
  <c r="I747" i="8"/>
  <c r="H748" i="8"/>
  <c r="I748" i="8"/>
  <c r="H749" i="8"/>
  <c r="I749" i="8"/>
  <c r="H750" i="8"/>
  <c r="I750" i="8"/>
  <c r="H751" i="8"/>
  <c r="I751" i="8"/>
  <c r="H752" i="8"/>
  <c r="I752" i="8"/>
  <c r="H753" i="8"/>
  <c r="I753" i="8"/>
  <c r="H754" i="8"/>
  <c r="I754" i="8"/>
  <c r="H755" i="8"/>
  <c r="I755" i="8"/>
  <c r="H756" i="8"/>
  <c r="I756" i="8"/>
  <c r="H757" i="8"/>
  <c r="I757" i="8"/>
  <c r="H758" i="8"/>
  <c r="I758" i="8"/>
  <c r="H759" i="8"/>
  <c r="I759" i="8"/>
  <c r="H760" i="8"/>
  <c r="I760" i="8"/>
  <c r="H761" i="8"/>
  <c r="I761" i="8"/>
  <c r="H762" i="8"/>
  <c r="I762" i="8"/>
  <c r="H763" i="8"/>
  <c r="I763" i="8"/>
  <c r="H764" i="8"/>
  <c r="I764" i="8"/>
  <c r="H765" i="8"/>
  <c r="I765" i="8"/>
  <c r="H766" i="8"/>
  <c r="I766" i="8"/>
  <c r="H767" i="8"/>
  <c r="I767" i="8"/>
  <c r="H768" i="8"/>
  <c r="I768" i="8"/>
  <c r="H769" i="8"/>
  <c r="I769" i="8"/>
  <c r="H770" i="8"/>
  <c r="I770" i="8"/>
  <c r="H771" i="8"/>
  <c r="I771" i="8"/>
  <c r="H772" i="8"/>
  <c r="I772" i="8"/>
  <c r="H773" i="8"/>
  <c r="I773" i="8"/>
  <c r="H774" i="8"/>
  <c r="I774" i="8"/>
  <c r="H775" i="8"/>
  <c r="I775" i="8"/>
  <c r="H776" i="8"/>
  <c r="I776" i="8"/>
  <c r="H777" i="8"/>
  <c r="I777" i="8"/>
  <c r="H778" i="8"/>
  <c r="I778" i="8"/>
  <c r="H779" i="8"/>
  <c r="I779" i="8"/>
  <c r="H780" i="8"/>
  <c r="I780" i="8"/>
  <c r="H781" i="8"/>
  <c r="I781" i="8"/>
  <c r="H782" i="8"/>
  <c r="I782" i="8"/>
  <c r="H783" i="8"/>
  <c r="I783" i="8"/>
  <c r="H784" i="8"/>
  <c r="I784" i="8"/>
  <c r="H785" i="8"/>
  <c r="I785" i="8"/>
  <c r="H786" i="8"/>
  <c r="I786" i="8"/>
  <c r="H787" i="8"/>
  <c r="I787" i="8"/>
  <c r="H788" i="8"/>
  <c r="I788" i="8"/>
  <c r="H789" i="8"/>
  <c r="I789" i="8"/>
  <c r="H790" i="8"/>
  <c r="I790" i="8"/>
  <c r="H791" i="8"/>
  <c r="I791" i="8"/>
  <c r="H792" i="8"/>
  <c r="I792" i="8"/>
  <c r="H793" i="8"/>
  <c r="I793" i="8"/>
  <c r="H794" i="8"/>
  <c r="I794" i="8"/>
  <c r="H795" i="8"/>
  <c r="I795" i="8"/>
  <c r="H796" i="8"/>
  <c r="I796" i="8"/>
  <c r="H797" i="8"/>
  <c r="I797" i="8"/>
  <c r="H798" i="8"/>
  <c r="I798" i="8"/>
  <c r="H799" i="8"/>
  <c r="I799" i="8"/>
  <c r="H800" i="8"/>
  <c r="I800" i="8"/>
  <c r="H801" i="8"/>
  <c r="I801" i="8"/>
  <c r="H802" i="8"/>
  <c r="I802" i="8"/>
  <c r="H803" i="8"/>
  <c r="I803" i="8"/>
  <c r="H804" i="8"/>
  <c r="I804" i="8"/>
  <c r="H805" i="8"/>
  <c r="I805" i="8"/>
  <c r="H806" i="8"/>
  <c r="I806" i="8"/>
  <c r="H807" i="8"/>
  <c r="I807" i="8"/>
  <c r="H808" i="8"/>
  <c r="I808" i="8"/>
  <c r="H809" i="8"/>
  <c r="I809" i="8"/>
  <c r="H810" i="8"/>
  <c r="I810" i="8"/>
  <c r="H811" i="8"/>
  <c r="I811" i="8"/>
  <c r="H812" i="8"/>
  <c r="I812" i="8"/>
  <c r="H813" i="8"/>
  <c r="I813" i="8"/>
  <c r="H814" i="8"/>
  <c r="I814" i="8"/>
  <c r="H815" i="8"/>
  <c r="I815" i="8"/>
  <c r="H816" i="8"/>
  <c r="I816" i="8"/>
  <c r="H817" i="8"/>
  <c r="I817" i="8"/>
  <c r="H818" i="8"/>
  <c r="I818" i="8"/>
  <c r="H819" i="8"/>
  <c r="I819" i="8"/>
  <c r="H820" i="8"/>
  <c r="I820" i="8"/>
  <c r="H821" i="8"/>
  <c r="I821" i="8"/>
  <c r="H822" i="8"/>
  <c r="I822" i="8"/>
  <c r="H823" i="8"/>
  <c r="I823" i="8"/>
  <c r="H824" i="8"/>
  <c r="I824" i="8"/>
  <c r="H825" i="8"/>
  <c r="I825" i="8"/>
  <c r="H826" i="8"/>
  <c r="I826" i="8"/>
  <c r="H827" i="8"/>
  <c r="I827" i="8"/>
  <c r="H828" i="8"/>
  <c r="I828" i="8"/>
  <c r="H829" i="8"/>
  <c r="I829" i="8"/>
  <c r="H830" i="8"/>
  <c r="I830" i="8"/>
  <c r="H831" i="8"/>
  <c r="I831" i="8"/>
  <c r="H832" i="8"/>
  <c r="I832" i="8"/>
  <c r="H833" i="8"/>
  <c r="I833" i="8"/>
  <c r="H834" i="8"/>
  <c r="I834" i="8"/>
  <c r="H835" i="8"/>
  <c r="I835" i="8"/>
  <c r="H836" i="8"/>
  <c r="I836" i="8"/>
  <c r="H837" i="8"/>
  <c r="I837" i="8"/>
  <c r="H838" i="8"/>
  <c r="I838" i="8"/>
  <c r="H839" i="8"/>
  <c r="I839" i="8"/>
  <c r="H840" i="8"/>
  <c r="I840" i="8"/>
  <c r="H841" i="8"/>
  <c r="I841" i="8"/>
  <c r="H842" i="8"/>
  <c r="I842" i="8"/>
  <c r="H843" i="8"/>
  <c r="I843" i="8"/>
  <c r="H844" i="8"/>
  <c r="I844" i="8"/>
  <c r="H845" i="8"/>
  <c r="I845" i="8"/>
  <c r="H846" i="8"/>
  <c r="I846" i="8"/>
  <c r="H847" i="8"/>
  <c r="I847" i="8"/>
  <c r="H848" i="8"/>
  <c r="I848" i="8"/>
  <c r="H849" i="8"/>
  <c r="I849" i="8"/>
  <c r="H850" i="8"/>
  <c r="I850" i="8"/>
  <c r="H851" i="8"/>
  <c r="I851" i="8"/>
  <c r="H852" i="8"/>
  <c r="I852" i="8"/>
  <c r="H853" i="8"/>
  <c r="I853" i="8"/>
  <c r="H854" i="8"/>
  <c r="I854" i="8"/>
  <c r="H855" i="8"/>
  <c r="I855" i="8"/>
  <c r="H856" i="8"/>
  <c r="I856" i="8"/>
  <c r="H857" i="8"/>
  <c r="I857" i="8"/>
  <c r="H858" i="8"/>
  <c r="I858" i="8"/>
  <c r="H859" i="8"/>
  <c r="I859" i="8"/>
  <c r="H860" i="8"/>
  <c r="I860" i="8"/>
  <c r="H861" i="8"/>
  <c r="I861" i="8"/>
  <c r="H862" i="8"/>
  <c r="I862" i="8"/>
  <c r="H863" i="8"/>
  <c r="I863" i="8"/>
  <c r="H864" i="8"/>
  <c r="I864" i="8"/>
  <c r="H865" i="8"/>
  <c r="I865" i="8"/>
  <c r="H866" i="8"/>
  <c r="I866" i="8"/>
  <c r="H867" i="8"/>
  <c r="I867" i="8"/>
  <c r="H868" i="8"/>
  <c r="I868" i="8"/>
  <c r="H869" i="8"/>
  <c r="I869" i="8"/>
  <c r="H870" i="8"/>
  <c r="I870" i="8"/>
  <c r="H871" i="8"/>
  <c r="I871" i="8"/>
  <c r="H872" i="8"/>
  <c r="I872" i="8"/>
  <c r="H873" i="8"/>
  <c r="I873" i="8"/>
  <c r="H874" i="8"/>
  <c r="I874" i="8"/>
  <c r="H875" i="8"/>
  <c r="I875" i="8"/>
  <c r="H876" i="8"/>
  <c r="I876" i="8"/>
  <c r="H877" i="8"/>
  <c r="I877" i="8"/>
  <c r="H878" i="8"/>
  <c r="I878" i="8"/>
  <c r="H879" i="8"/>
  <c r="I879" i="8"/>
  <c r="H880" i="8"/>
  <c r="I880" i="8"/>
  <c r="H881" i="8"/>
  <c r="I881" i="8"/>
  <c r="H882" i="8"/>
  <c r="I882" i="8"/>
  <c r="H883" i="8"/>
  <c r="I883" i="8"/>
  <c r="H884" i="8"/>
  <c r="I884" i="8"/>
  <c r="H885" i="8"/>
  <c r="I885" i="8"/>
  <c r="H886" i="8"/>
  <c r="I886" i="8"/>
  <c r="H887" i="8"/>
  <c r="I887" i="8"/>
  <c r="H888" i="8"/>
  <c r="I888" i="8"/>
  <c r="H889" i="8"/>
  <c r="I889" i="8"/>
  <c r="H890" i="8"/>
  <c r="I890" i="8"/>
  <c r="H891" i="8"/>
  <c r="I891" i="8"/>
  <c r="H892" i="8"/>
  <c r="I892" i="8"/>
  <c r="H893" i="8"/>
  <c r="I893" i="8"/>
  <c r="H894" i="8"/>
  <c r="I894" i="8"/>
  <c r="H895" i="8"/>
  <c r="I895" i="8"/>
  <c r="H896" i="8"/>
  <c r="I896" i="8"/>
  <c r="H897" i="8"/>
  <c r="I897" i="8"/>
  <c r="H898" i="8"/>
  <c r="I898" i="8"/>
  <c r="H899" i="8"/>
  <c r="I899" i="8"/>
  <c r="H900" i="8"/>
  <c r="I900" i="8"/>
  <c r="H901" i="8"/>
  <c r="I901" i="8"/>
  <c r="H902" i="8"/>
  <c r="I902" i="8"/>
  <c r="H903" i="8"/>
  <c r="I903" i="8"/>
  <c r="H904" i="8"/>
  <c r="I904" i="8"/>
  <c r="H905" i="8"/>
  <c r="I905" i="8"/>
  <c r="H906" i="8"/>
  <c r="I906" i="8"/>
  <c r="H907" i="8"/>
  <c r="I907" i="8"/>
  <c r="H908" i="8"/>
  <c r="I908" i="8"/>
  <c r="H909" i="8"/>
  <c r="I909" i="8"/>
  <c r="H910" i="8"/>
  <c r="I910" i="8"/>
  <c r="H911" i="8"/>
  <c r="I911" i="8"/>
  <c r="H912" i="8"/>
  <c r="I912" i="8"/>
  <c r="H913" i="8"/>
  <c r="I913" i="8"/>
  <c r="H914" i="8"/>
  <c r="I914" i="8"/>
  <c r="H915" i="8"/>
  <c r="I915" i="8"/>
  <c r="H916" i="8"/>
  <c r="I916" i="8"/>
  <c r="H917" i="8"/>
  <c r="I917" i="8"/>
  <c r="H918" i="8"/>
  <c r="I918" i="8"/>
  <c r="H919" i="8"/>
  <c r="I919" i="8"/>
  <c r="H920" i="8"/>
  <c r="I920" i="8"/>
  <c r="H921" i="8"/>
  <c r="I921" i="8"/>
  <c r="H922" i="8"/>
  <c r="I922" i="8"/>
  <c r="H923" i="8"/>
  <c r="I923" i="8"/>
  <c r="H924" i="8"/>
  <c r="I924" i="8"/>
  <c r="H925" i="8"/>
  <c r="I925" i="8"/>
  <c r="H926" i="8"/>
  <c r="I926" i="8"/>
  <c r="H927" i="8"/>
  <c r="I927" i="8"/>
  <c r="H928" i="8"/>
  <c r="I928" i="8"/>
  <c r="H929" i="8"/>
  <c r="I929" i="8"/>
  <c r="H930" i="8"/>
  <c r="I930" i="8"/>
  <c r="H931" i="8"/>
  <c r="I931" i="8"/>
  <c r="H932" i="8"/>
  <c r="I932" i="8"/>
  <c r="H933" i="8"/>
  <c r="I933" i="8"/>
  <c r="H934" i="8"/>
  <c r="I934" i="8"/>
  <c r="H935" i="8"/>
  <c r="I935" i="8"/>
  <c r="H936" i="8"/>
  <c r="I936" i="8"/>
  <c r="H937" i="8"/>
  <c r="I937" i="8"/>
  <c r="H938" i="8"/>
  <c r="I938" i="8"/>
  <c r="H939" i="8"/>
  <c r="I939" i="8"/>
  <c r="H940" i="8"/>
  <c r="I940" i="8"/>
  <c r="H941" i="8"/>
  <c r="I941" i="8"/>
  <c r="H942" i="8"/>
  <c r="I942" i="8"/>
  <c r="H943" i="8"/>
  <c r="I943" i="8"/>
  <c r="H944" i="8"/>
  <c r="I944" i="8"/>
  <c r="H945" i="8"/>
  <c r="I945" i="8"/>
  <c r="H946" i="8"/>
  <c r="I946" i="8"/>
  <c r="H947" i="8"/>
  <c r="I947" i="8"/>
  <c r="H948" i="8"/>
  <c r="I948" i="8"/>
  <c r="H949" i="8"/>
  <c r="I949" i="8"/>
  <c r="H950" i="8"/>
  <c r="I950" i="8"/>
  <c r="H951" i="8"/>
  <c r="I951" i="8"/>
  <c r="H952" i="8"/>
  <c r="I952" i="8"/>
  <c r="H953" i="8"/>
  <c r="I953" i="8"/>
  <c r="H954" i="8"/>
  <c r="I954" i="8"/>
  <c r="H955" i="8"/>
  <c r="I955" i="8"/>
  <c r="H956" i="8"/>
  <c r="I956" i="8"/>
  <c r="H957" i="8"/>
  <c r="I957" i="8"/>
  <c r="H958" i="8"/>
  <c r="I958" i="8"/>
  <c r="H959" i="8"/>
  <c r="I959" i="8"/>
  <c r="H960" i="8"/>
  <c r="I960" i="8"/>
  <c r="H961" i="8"/>
  <c r="I961" i="8"/>
  <c r="H962" i="8"/>
  <c r="I962" i="8"/>
  <c r="H963" i="8"/>
  <c r="I963" i="8"/>
  <c r="H964" i="8"/>
  <c r="I964" i="8"/>
  <c r="H965" i="8"/>
  <c r="I965" i="8"/>
  <c r="H966" i="8"/>
  <c r="I966" i="8"/>
  <c r="H967" i="8"/>
  <c r="I967" i="8"/>
  <c r="H968" i="8"/>
  <c r="I968" i="8"/>
  <c r="H969" i="8"/>
  <c r="I969" i="8"/>
  <c r="H970" i="8"/>
  <c r="I970" i="8"/>
  <c r="H971" i="8"/>
  <c r="I971" i="8"/>
  <c r="H972" i="8"/>
  <c r="I972" i="8"/>
  <c r="H973" i="8"/>
  <c r="I973" i="8"/>
  <c r="H974" i="8"/>
  <c r="I974" i="8"/>
  <c r="H975" i="8"/>
  <c r="I975" i="8"/>
  <c r="H976" i="8"/>
  <c r="I976" i="8"/>
  <c r="H977" i="8"/>
  <c r="I977" i="8"/>
  <c r="H978" i="8"/>
  <c r="I978" i="8"/>
  <c r="H979" i="8"/>
  <c r="I979" i="8"/>
  <c r="H980" i="8"/>
  <c r="I980" i="8"/>
  <c r="H981" i="8"/>
  <c r="I981" i="8"/>
  <c r="H982" i="8"/>
  <c r="I982" i="8"/>
  <c r="H983" i="8"/>
  <c r="I983" i="8"/>
  <c r="H984" i="8"/>
  <c r="I984" i="8"/>
  <c r="H985" i="8"/>
  <c r="I985" i="8"/>
  <c r="H986" i="8"/>
  <c r="I986" i="8"/>
  <c r="H987" i="8"/>
  <c r="I987" i="8"/>
  <c r="H988" i="8"/>
  <c r="I988" i="8"/>
  <c r="H989" i="8"/>
  <c r="I989" i="8"/>
  <c r="H990" i="8"/>
  <c r="I990" i="8"/>
  <c r="H991" i="8"/>
  <c r="I991" i="8"/>
  <c r="H992" i="8"/>
  <c r="I992" i="8"/>
  <c r="H993" i="8"/>
  <c r="I993" i="8"/>
  <c r="H994" i="8"/>
  <c r="I994" i="8"/>
  <c r="H995" i="8"/>
  <c r="I995" i="8"/>
  <c r="H996" i="8"/>
  <c r="I996" i="8"/>
  <c r="H997" i="8"/>
  <c r="I997" i="8"/>
  <c r="H998" i="8"/>
  <c r="I998" i="8"/>
  <c r="H999" i="8"/>
  <c r="I999" i="8"/>
  <c r="H1000" i="8"/>
  <c r="I1000" i="8"/>
  <c r="H1001" i="8"/>
  <c r="I1001" i="8"/>
  <c r="H1002" i="8"/>
  <c r="I1002" i="8"/>
  <c r="H1003" i="8"/>
  <c r="I1003" i="8"/>
  <c r="H1004" i="8"/>
  <c r="I1004" i="8"/>
  <c r="H1005" i="8"/>
  <c r="I1005" i="8"/>
  <c r="H1006" i="8"/>
  <c r="I1006" i="8"/>
  <c r="H1007" i="8"/>
  <c r="I1007" i="8"/>
  <c r="H1008" i="8"/>
  <c r="I1008" i="8"/>
  <c r="H1009" i="8"/>
  <c r="I1009" i="8"/>
  <c r="H1010" i="8"/>
  <c r="I1010" i="8"/>
  <c r="H1011" i="8"/>
  <c r="I1011" i="8"/>
  <c r="H1012" i="8"/>
  <c r="I1012" i="8"/>
  <c r="H1013" i="8"/>
  <c r="I1013" i="8"/>
  <c r="H1014" i="8"/>
  <c r="I1014" i="8"/>
  <c r="H1015" i="8"/>
  <c r="I1015" i="8"/>
  <c r="H1016" i="8"/>
  <c r="I1016" i="8"/>
  <c r="H1017" i="8"/>
  <c r="I1017" i="8"/>
  <c r="H1018" i="8"/>
  <c r="I1018" i="8"/>
  <c r="H1019" i="8"/>
  <c r="I1019" i="8"/>
  <c r="H1020" i="8"/>
  <c r="I1020" i="8"/>
  <c r="H1021" i="8"/>
  <c r="I1021" i="8"/>
  <c r="H1022" i="8"/>
  <c r="I1022" i="8"/>
  <c r="H1023" i="8"/>
  <c r="I1023" i="8"/>
  <c r="H1024" i="8"/>
  <c r="I1024" i="8"/>
  <c r="H1025" i="8"/>
  <c r="I1025" i="8"/>
  <c r="H1026" i="8"/>
  <c r="I1026" i="8"/>
  <c r="H1027" i="8"/>
  <c r="I1027" i="8"/>
  <c r="H1028" i="8"/>
  <c r="I1028" i="8"/>
  <c r="H1029" i="8"/>
  <c r="I1029" i="8"/>
  <c r="H1030" i="8"/>
  <c r="I1030" i="8"/>
  <c r="H1031" i="8"/>
  <c r="I1031" i="8"/>
  <c r="H1032" i="8"/>
  <c r="I1032" i="8"/>
  <c r="H1033" i="8"/>
  <c r="I1033" i="8"/>
  <c r="H1034" i="8"/>
  <c r="I1034" i="8"/>
  <c r="H1035" i="8"/>
  <c r="I1035" i="8"/>
  <c r="H1036" i="8"/>
  <c r="I1036" i="8"/>
  <c r="H1037" i="8"/>
  <c r="I1037" i="8"/>
  <c r="H1038" i="8"/>
  <c r="I1038" i="8"/>
  <c r="H1039" i="8"/>
  <c r="I1039" i="8"/>
  <c r="H1040" i="8"/>
  <c r="I1040" i="8"/>
  <c r="H1041" i="8"/>
  <c r="I1041" i="8"/>
  <c r="H1042" i="8"/>
  <c r="I1042" i="8"/>
  <c r="H1043" i="8"/>
  <c r="I1043" i="8"/>
  <c r="H1044" i="8"/>
  <c r="I1044" i="8"/>
  <c r="H1045" i="8"/>
  <c r="I1045" i="8"/>
  <c r="H1046" i="8"/>
  <c r="I1046" i="8"/>
  <c r="H1047" i="8"/>
  <c r="I1047" i="8"/>
  <c r="H1048" i="8"/>
  <c r="I1048" i="8"/>
  <c r="H1049" i="8"/>
  <c r="I1049" i="8"/>
  <c r="H1050" i="8"/>
  <c r="I1050" i="8"/>
  <c r="H1051" i="8"/>
  <c r="I1051" i="8"/>
  <c r="H1052" i="8"/>
  <c r="I1052" i="8"/>
  <c r="H1053" i="8"/>
  <c r="I1053" i="8"/>
  <c r="H1054" i="8"/>
  <c r="I1054" i="8"/>
  <c r="H1055" i="8"/>
  <c r="I1055" i="8"/>
  <c r="H1056" i="8"/>
  <c r="I1056" i="8"/>
  <c r="H1057" i="8"/>
  <c r="I1057" i="8"/>
  <c r="H1058" i="8"/>
  <c r="I1058" i="8"/>
  <c r="H1059" i="8"/>
  <c r="I1059" i="8"/>
  <c r="H1060" i="8"/>
  <c r="I1060" i="8"/>
  <c r="H1061" i="8"/>
  <c r="I1061" i="8"/>
  <c r="H1062" i="8"/>
  <c r="I1062" i="8"/>
  <c r="H1063" i="8"/>
  <c r="I1063" i="8"/>
  <c r="H1064" i="8"/>
  <c r="I1064" i="8"/>
  <c r="H1065" i="8"/>
  <c r="I1065" i="8"/>
  <c r="H1066" i="8"/>
  <c r="I1066" i="8"/>
  <c r="H1067" i="8"/>
  <c r="I1067" i="8"/>
  <c r="H1068" i="8"/>
  <c r="I1068" i="8"/>
  <c r="H1069" i="8"/>
  <c r="I1069" i="8"/>
  <c r="H1070" i="8"/>
  <c r="I1070" i="8"/>
  <c r="H1071" i="8"/>
  <c r="I1071" i="8"/>
  <c r="H1072" i="8"/>
  <c r="I1072" i="8"/>
  <c r="H1073" i="8"/>
  <c r="I1073" i="8"/>
  <c r="H1074" i="8"/>
  <c r="I1074" i="8"/>
  <c r="H1075" i="8"/>
  <c r="I1075" i="8"/>
  <c r="H1076" i="8"/>
  <c r="I1076" i="8"/>
  <c r="H1077" i="8"/>
  <c r="I1077" i="8"/>
  <c r="H1078" i="8"/>
  <c r="I1078" i="8"/>
  <c r="H1079" i="8"/>
  <c r="I1079" i="8"/>
  <c r="H1080" i="8"/>
  <c r="I1080" i="8"/>
  <c r="H1081" i="8"/>
  <c r="I1081" i="8"/>
  <c r="H1082" i="8"/>
  <c r="I1082" i="8"/>
  <c r="H1083" i="8"/>
  <c r="I1083" i="8"/>
  <c r="H1084" i="8"/>
  <c r="I1084" i="8"/>
  <c r="H1085" i="8"/>
  <c r="I1085" i="8"/>
  <c r="H1086" i="8"/>
  <c r="I1086" i="8"/>
  <c r="H1087" i="8"/>
  <c r="I1087" i="8"/>
  <c r="H1088" i="8"/>
  <c r="I1088" i="8"/>
  <c r="H1089" i="8"/>
  <c r="I1089" i="8"/>
  <c r="H1090" i="8"/>
  <c r="I1090" i="8"/>
  <c r="H1091" i="8"/>
  <c r="I1091" i="8"/>
  <c r="H1092" i="8"/>
  <c r="I1092" i="8"/>
  <c r="H1093" i="8"/>
  <c r="I1093" i="8"/>
  <c r="H1094" i="8"/>
  <c r="I1094" i="8"/>
  <c r="H1095" i="8"/>
  <c r="I1095" i="8"/>
  <c r="H1096" i="8"/>
  <c r="I1096" i="8"/>
  <c r="H1097" i="8"/>
  <c r="I1097" i="8"/>
  <c r="H1098" i="8"/>
  <c r="I1098" i="8"/>
  <c r="H1099" i="8"/>
  <c r="I1099" i="8"/>
  <c r="H1100" i="8"/>
  <c r="I1100" i="8"/>
  <c r="H1101" i="8"/>
  <c r="I1101" i="8"/>
  <c r="H1102" i="8"/>
  <c r="I1102" i="8"/>
  <c r="H1103" i="8"/>
  <c r="I1103" i="8"/>
  <c r="H1104" i="8"/>
  <c r="I1104" i="8"/>
  <c r="H1105" i="8"/>
  <c r="I1105" i="8"/>
  <c r="H1106" i="8"/>
  <c r="I1106" i="8"/>
  <c r="H1107" i="8"/>
  <c r="I1107" i="8"/>
  <c r="H1108" i="8"/>
  <c r="I1108" i="8"/>
  <c r="H1109" i="8"/>
  <c r="I1109" i="8"/>
  <c r="H1110" i="8"/>
  <c r="I1110" i="8"/>
  <c r="H1111" i="8"/>
  <c r="I1111" i="8"/>
  <c r="H1112" i="8"/>
  <c r="I1112" i="8"/>
  <c r="H1113" i="8"/>
  <c r="I1113" i="8"/>
  <c r="H1114" i="8"/>
  <c r="I1114" i="8"/>
  <c r="H1115" i="8"/>
  <c r="I1115" i="8"/>
  <c r="H1116" i="8"/>
  <c r="I1116" i="8"/>
  <c r="H1117" i="8"/>
  <c r="I1117" i="8"/>
  <c r="H1118" i="8"/>
  <c r="I1118" i="8"/>
  <c r="H1119" i="8"/>
  <c r="I1119" i="8"/>
  <c r="H1120" i="8"/>
  <c r="I1120" i="8"/>
  <c r="H1121" i="8"/>
  <c r="I1121" i="8"/>
  <c r="H1122" i="8"/>
  <c r="I1122" i="8"/>
  <c r="H1123" i="8"/>
  <c r="I1123" i="8"/>
  <c r="H1124" i="8"/>
  <c r="I1124" i="8"/>
  <c r="H1125" i="8"/>
  <c r="I1125" i="8"/>
  <c r="H1126" i="8"/>
  <c r="I1126" i="8"/>
  <c r="H1127" i="8"/>
  <c r="I1127" i="8"/>
  <c r="H1128" i="8"/>
  <c r="I1128" i="8"/>
  <c r="H1129" i="8"/>
  <c r="I1129" i="8"/>
  <c r="H1130" i="8"/>
  <c r="I1130" i="8"/>
  <c r="H1131" i="8"/>
  <c r="I1131" i="8"/>
  <c r="H1132" i="8"/>
  <c r="I1132" i="8"/>
  <c r="H1133" i="8"/>
  <c r="I1133" i="8"/>
  <c r="H1134" i="8"/>
  <c r="I1134" i="8"/>
  <c r="H1135" i="8"/>
  <c r="I1135" i="8"/>
  <c r="H1136" i="8"/>
  <c r="I1136" i="8"/>
  <c r="H1137" i="8"/>
  <c r="I1137" i="8"/>
  <c r="H1138" i="8"/>
  <c r="I1138" i="8"/>
  <c r="H1139" i="8"/>
  <c r="I1139" i="8"/>
  <c r="H1140" i="8"/>
  <c r="I1140" i="8"/>
  <c r="H1141" i="8"/>
  <c r="I1141" i="8"/>
  <c r="H1142" i="8"/>
  <c r="I1142" i="8"/>
  <c r="H1143" i="8"/>
  <c r="I1143" i="8"/>
  <c r="H1144" i="8"/>
  <c r="I1144" i="8"/>
  <c r="H1145" i="8"/>
  <c r="I1145" i="8"/>
  <c r="H1146" i="8"/>
  <c r="I1146" i="8"/>
  <c r="H1147" i="8"/>
  <c r="I1147" i="8"/>
  <c r="H1148" i="8"/>
  <c r="I1148" i="8"/>
  <c r="H1149" i="8"/>
  <c r="I1149" i="8"/>
  <c r="H1150" i="8"/>
  <c r="I1150" i="8"/>
  <c r="H1151" i="8"/>
  <c r="I1151" i="8"/>
  <c r="H1152" i="8"/>
  <c r="I1152" i="8"/>
  <c r="H1153" i="8"/>
  <c r="I1153" i="8"/>
  <c r="H1154" i="8"/>
  <c r="I1154" i="8"/>
  <c r="H1155" i="8"/>
  <c r="I1155" i="8"/>
  <c r="H1156" i="8"/>
  <c r="I1156" i="8"/>
  <c r="H1157" i="8"/>
  <c r="I1157" i="8"/>
  <c r="H1158" i="8"/>
  <c r="I1158" i="8"/>
  <c r="H1159" i="8"/>
  <c r="I1159" i="8"/>
  <c r="H1160" i="8"/>
  <c r="I1160" i="8"/>
  <c r="H1161" i="8"/>
  <c r="I1161" i="8"/>
  <c r="H1162" i="8"/>
  <c r="I1162" i="8"/>
  <c r="H1163" i="8"/>
  <c r="I1163" i="8"/>
  <c r="H1164" i="8"/>
  <c r="I1164" i="8"/>
  <c r="H1165" i="8"/>
  <c r="I1165" i="8"/>
  <c r="H1166" i="8"/>
  <c r="I1166" i="8"/>
  <c r="H1167" i="8"/>
  <c r="I1167" i="8"/>
  <c r="H1168" i="8"/>
  <c r="I1168" i="8"/>
  <c r="H1169" i="8"/>
  <c r="I1169" i="8"/>
  <c r="H1170" i="8"/>
  <c r="I1170" i="8"/>
  <c r="H1171" i="8"/>
  <c r="I1171" i="8"/>
  <c r="H1172" i="8"/>
  <c r="I1172" i="8"/>
  <c r="H1173" i="8"/>
  <c r="I1173" i="8"/>
  <c r="H1174" i="8"/>
  <c r="I1174" i="8"/>
  <c r="H1175" i="8"/>
  <c r="I1175" i="8"/>
  <c r="H1176" i="8"/>
  <c r="I1176" i="8"/>
  <c r="H1177" i="8"/>
  <c r="I1177" i="8"/>
  <c r="H1178" i="8"/>
  <c r="I1178" i="8"/>
  <c r="H1179" i="8"/>
  <c r="I1179" i="8"/>
  <c r="H1180" i="8"/>
  <c r="I1180" i="8"/>
  <c r="H1181" i="8"/>
  <c r="I1181" i="8"/>
  <c r="H1182" i="8"/>
  <c r="I1182" i="8"/>
  <c r="H1183" i="8"/>
  <c r="I1183" i="8"/>
  <c r="H1184" i="8"/>
  <c r="I1184" i="8"/>
  <c r="H1185" i="8"/>
  <c r="I1185" i="8"/>
  <c r="H1186" i="8"/>
  <c r="I1186" i="8"/>
  <c r="H1187" i="8"/>
  <c r="I1187" i="8"/>
  <c r="H1188" i="8"/>
  <c r="I1188" i="8"/>
  <c r="H1189" i="8"/>
  <c r="I1189" i="8"/>
  <c r="H1190" i="8"/>
  <c r="I1190" i="8"/>
  <c r="H1191" i="8"/>
  <c r="I1191" i="8"/>
  <c r="H1192" i="8"/>
  <c r="I1192" i="8"/>
  <c r="H1193" i="8"/>
  <c r="I1193" i="8"/>
  <c r="H1194" i="8"/>
  <c r="I1194" i="8"/>
  <c r="H1195" i="8"/>
  <c r="I1195" i="8"/>
  <c r="H1196" i="8"/>
  <c r="I1196" i="8"/>
  <c r="H1197" i="8"/>
  <c r="I1197" i="8"/>
  <c r="H1198" i="8"/>
  <c r="I1198" i="8"/>
  <c r="H1199" i="8"/>
  <c r="I1199" i="8"/>
  <c r="H1200" i="8"/>
  <c r="I1200" i="8"/>
  <c r="H1201" i="8"/>
  <c r="I1201" i="8"/>
  <c r="H1202" i="8"/>
  <c r="I1202" i="8"/>
  <c r="H1203" i="8"/>
  <c r="I1203" i="8"/>
  <c r="H1204" i="8"/>
  <c r="I1204" i="8"/>
  <c r="H1205" i="8"/>
  <c r="I1205" i="8"/>
  <c r="H1206" i="8"/>
  <c r="I1206" i="8"/>
  <c r="H1207" i="8"/>
  <c r="I1207" i="8"/>
  <c r="H1208" i="8"/>
  <c r="I1208" i="8"/>
  <c r="H1209" i="8"/>
  <c r="I1209" i="8"/>
  <c r="H1210" i="8"/>
  <c r="I1210" i="8"/>
  <c r="H1211" i="8"/>
  <c r="I1211" i="8"/>
  <c r="H1212" i="8"/>
  <c r="I1212" i="8"/>
  <c r="H1213" i="8"/>
  <c r="I1213" i="8"/>
  <c r="H1214" i="8"/>
  <c r="I1214" i="8"/>
  <c r="H1215" i="8"/>
  <c r="I1215" i="8"/>
  <c r="H1216" i="8"/>
  <c r="I1216" i="8"/>
  <c r="H1217" i="8"/>
  <c r="I1217" i="8"/>
  <c r="H1218" i="8"/>
  <c r="I1218" i="8"/>
  <c r="H1219" i="8"/>
  <c r="I1219" i="8"/>
  <c r="H1220" i="8"/>
  <c r="I1220" i="8"/>
  <c r="H1221" i="8"/>
  <c r="I1221" i="8"/>
  <c r="H1222" i="8"/>
  <c r="I1222" i="8"/>
  <c r="H1223" i="8"/>
  <c r="I1223" i="8"/>
  <c r="H1224" i="8"/>
  <c r="I1224" i="8"/>
  <c r="H1225" i="8"/>
  <c r="I1225" i="8"/>
  <c r="H1226" i="8"/>
  <c r="I1226" i="8"/>
  <c r="H1227" i="8"/>
  <c r="I1227" i="8"/>
  <c r="H1228" i="8"/>
  <c r="I1228" i="8"/>
  <c r="H1229" i="8"/>
  <c r="I1229" i="8"/>
  <c r="H1230" i="8"/>
  <c r="I1230" i="8"/>
  <c r="H1231" i="8"/>
  <c r="I1231" i="8"/>
  <c r="H1232" i="8"/>
  <c r="I1232" i="8"/>
  <c r="H1233" i="8"/>
  <c r="I1233" i="8"/>
  <c r="H1234" i="8"/>
  <c r="I1234" i="8"/>
  <c r="H1235" i="8"/>
  <c r="I1235" i="8"/>
  <c r="H1236" i="8"/>
  <c r="I1236" i="8"/>
  <c r="H1237" i="8"/>
  <c r="I1237" i="8"/>
  <c r="H1238" i="8"/>
  <c r="I1238" i="8"/>
  <c r="H1239" i="8"/>
  <c r="I1239" i="8"/>
  <c r="H1240" i="8"/>
  <c r="I1240" i="8"/>
  <c r="H1241" i="8"/>
  <c r="I1241" i="8"/>
  <c r="H1242" i="8"/>
  <c r="I1242" i="8"/>
  <c r="H1243" i="8"/>
  <c r="I1243" i="8"/>
  <c r="H1244" i="8"/>
  <c r="I1244" i="8"/>
  <c r="H1245" i="8"/>
  <c r="I1245" i="8"/>
  <c r="H1246" i="8"/>
  <c r="I1246" i="8"/>
  <c r="H1247" i="8"/>
  <c r="I1247" i="8"/>
  <c r="H1248" i="8"/>
  <c r="I1248" i="8"/>
  <c r="H1249" i="8"/>
  <c r="I1249" i="8"/>
  <c r="H1250" i="8"/>
  <c r="I1250" i="8"/>
  <c r="H1251" i="8"/>
  <c r="I1251" i="8"/>
  <c r="H1252" i="8"/>
  <c r="I1252" i="8"/>
  <c r="H1253" i="8"/>
  <c r="I1253" i="8"/>
  <c r="H1254" i="8"/>
  <c r="I1254" i="8"/>
  <c r="H1255" i="8"/>
  <c r="I1255" i="8"/>
  <c r="H1256" i="8"/>
  <c r="I1256" i="8"/>
  <c r="H1257" i="8"/>
  <c r="I1257" i="8"/>
  <c r="H1258" i="8"/>
  <c r="I1258" i="8"/>
  <c r="H1259" i="8"/>
  <c r="I1259" i="8"/>
  <c r="H1260" i="8"/>
  <c r="I1260" i="8"/>
  <c r="H1261" i="8"/>
  <c r="I1261" i="8"/>
  <c r="H1262" i="8"/>
  <c r="I1262" i="8"/>
  <c r="H1263" i="8"/>
  <c r="I1263" i="8"/>
  <c r="H1264" i="8"/>
  <c r="I1264" i="8"/>
  <c r="H1265" i="8"/>
  <c r="I1265" i="8"/>
  <c r="H1266" i="8"/>
  <c r="I1266" i="8"/>
  <c r="H1267" i="8"/>
  <c r="I1267" i="8"/>
  <c r="H1268" i="8"/>
  <c r="I1268" i="8"/>
  <c r="H1269" i="8"/>
  <c r="I1269" i="8"/>
  <c r="H1270" i="8"/>
  <c r="I1270" i="8"/>
  <c r="H1271" i="8"/>
  <c r="I1271" i="8"/>
  <c r="H1272" i="8"/>
  <c r="I1272" i="8"/>
  <c r="H1273" i="8"/>
  <c r="I1273" i="8"/>
  <c r="H1274" i="8"/>
  <c r="I1274" i="8"/>
  <c r="H1275" i="8"/>
  <c r="I1275" i="8"/>
  <c r="H1276" i="8"/>
  <c r="I1276" i="8"/>
  <c r="H1277" i="8"/>
  <c r="I1277" i="8"/>
  <c r="H1278" i="8"/>
  <c r="I1278" i="8"/>
  <c r="H1279" i="8"/>
  <c r="I1279" i="8"/>
  <c r="H1280" i="8"/>
  <c r="I1280" i="8"/>
  <c r="H1281" i="8"/>
  <c r="I1281" i="8"/>
  <c r="H1282" i="8"/>
  <c r="I1282" i="8"/>
  <c r="H1283" i="8"/>
  <c r="I1283" i="8"/>
  <c r="H1284" i="8"/>
  <c r="I1284" i="8"/>
  <c r="H1285" i="8"/>
  <c r="I1285" i="8"/>
  <c r="H1286" i="8"/>
  <c r="I1286" i="8"/>
  <c r="H1287" i="8"/>
  <c r="I1287" i="8"/>
  <c r="H1288" i="8"/>
  <c r="I1288" i="8"/>
  <c r="H1289" i="8"/>
  <c r="I1289" i="8"/>
  <c r="H1290" i="8"/>
  <c r="I1290" i="8"/>
  <c r="H1291" i="8"/>
  <c r="I1291" i="8"/>
  <c r="H1292" i="8"/>
  <c r="I1292" i="8"/>
  <c r="H1293" i="8"/>
  <c r="I1293" i="8"/>
  <c r="H1294" i="8"/>
  <c r="I1294" i="8"/>
  <c r="H1295" i="8"/>
  <c r="I1295" i="8"/>
  <c r="H1296" i="8"/>
  <c r="I1296" i="8"/>
  <c r="H1297" i="8"/>
  <c r="I1297" i="8"/>
  <c r="H1298" i="8"/>
  <c r="I1298" i="8"/>
  <c r="H1299" i="8"/>
  <c r="I1299" i="8"/>
  <c r="H1300" i="8"/>
  <c r="I1300" i="8"/>
  <c r="H1301" i="8"/>
  <c r="I1301" i="8"/>
  <c r="H1302" i="8"/>
  <c r="I1302" i="8"/>
  <c r="H1303" i="8"/>
  <c r="I1303" i="8"/>
  <c r="H1304" i="8"/>
  <c r="I1304" i="8"/>
  <c r="H1305" i="8"/>
  <c r="I1305" i="8"/>
  <c r="H1306" i="8"/>
  <c r="I1306" i="8"/>
  <c r="H1307" i="8"/>
  <c r="I1307" i="8"/>
  <c r="H1308" i="8"/>
  <c r="I1308" i="8"/>
  <c r="H1309" i="8"/>
  <c r="I1309" i="8"/>
  <c r="H1310" i="8"/>
  <c r="I1310" i="8"/>
  <c r="H1311" i="8"/>
  <c r="I1311" i="8"/>
  <c r="H1312" i="8"/>
  <c r="I1312" i="8"/>
  <c r="H1313" i="8"/>
  <c r="I1313" i="8"/>
  <c r="H1314" i="8"/>
  <c r="I1314" i="8"/>
  <c r="H1315" i="8"/>
  <c r="I1315" i="8"/>
  <c r="H1316" i="8"/>
  <c r="I1316" i="8"/>
  <c r="H1317" i="8"/>
  <c r="I1317" i="8"/>
  <c r="H1318" i="8"/>
  <c r="I1318" i="8"/>
  <c r="H1319" i="8"/>
  <c r="I1319" i="8"/>
  <c r="H1320" i="8"/>
  <c r="I1320" i="8"/>
  <c r="H1321" i="8"/>
  <c r="I1321" i="8"/>
  <c r="H1322" i="8"/>
  <c r="I1322" i="8"/>
  <c r="H1323" i="8"/>
  <c r="I1323" i="8"/>
  <c r="H1324" i="8"/>
  <c r="I1324" i="8"/>
  <c r="H1325" i="8"/>
  <c r="I1325" i="8"/>
  <c r="H1326" i="8"/>
  <c r="I1326" i="8"/>
  <c r="H1327" i="8"/>
  <c r="I1327" i="8"/>
  <c r="H1328" i="8"/>
  <c r="I1328" i="8"/>
  <c r="H1329" i="8"/>
  <c r="I1329" i="8"/>
  <c r="H1330" i="8"/>
  <c r="I1330" i="8"/>
  <c r="H1331" i="8"/>
  <c r="I1331" i="8"/>
  <c r="H1332" i="8"/>
  <c r="I1332" i="8"/>
  <c r="H1333" i="8"/>
  <c r="I1333" i="8"/>
  <c r="H1334" i="8"/>
  <c r="I1334" i="8"/>
  <c r="H1335" i="8"/>
  <c r="I1335" i="8"/>
  <c r="H1336" i="8"/>
  <c r="I1336" i="8"/>
  <c r="H1337" i="8"/>
  <c r="I1337" i="8"/>
  <c r="H1338" i="8"/>
  <c r="I1338" i="8"/>
  <c r="H1339" i="8"/>
  <c r="I1339" i="8"/>
  <c r="H1340" i="8"/>
  <c r="I1340" i="8"/>
  <c r="H1341" i="8"/>
  <c r="I1341" i="8"/>
  <c r="H1342" i="8"/>
  <c r="I1342" i="8"/>
  <c r="H1343" i="8"/>
  <c r="I1343" i="8"/>
  <c r="H1344" i="8"/>
  <c r="I1344" i="8"/>
  <c r="H1345" i="8"/>
  <c r="I1345" i="8"/>
  <c r="H1346" i="8"/>
  <c r="I1346" i="8"/>
  <c r="H1347" i="8"/>
  <c r="I1347" i="8"/>
  <c r="H1348" i="8"/>
  <c r="I1348" i="8"/>
  <c r="H1349" i="8"/>
  <c r="I1349" i="8"/>
  <c r="H1350" i="8"/>
  <c r="I1350" i="8"/>
  <c r="H1351" i="8"/>
  <c r="I1351" i="8"/>
  <c r="H1352" i="8"/>
  <c r="I1352" i="8"/>
  <c r="H1353" i="8"/>
  <c r="I1353" i="8"/>
  <c r="H1354" i="8"/>
  <c r="I1354" i="8"/>
  <c r="H1355" i="8"/>
  <c r="I1355" i="8"/>
  <c r="H1356" i="8"/>
  <c r="I1356" i="8"/>
  <c r="H1357" i="8"/>
  <c r="I1357" i="8"/>
  <c r="H1358" i="8"/>
  <c r="I1358" i="8"/>
  <c r="H1359" i="8"/>
  <c r="I1359" i="8"/>
  <c r="H1360" i="8"/>
  <c r="I1360" i="8"/>
  <c r="H1361" i="8"/>
  <c r="I1361" i="8"/>
  <c r="H1362" i="8"/>
  <c r="I1362" i="8"/>
  <c r="H1363" i="8"/>
  <c r="I1363" i="8"/>
  <c r="H1364" i="8"/>
  <c r="I1364" i="8"/>
  <c r="H1365" i="8"/>
  <c r="I1365" i="8"/>
  <c r="H1366" i="8"/>
  <c r="I1366" i="8"/>
  <c r="H1367" i="8"/>
  <c r="I1367" i="8"/>
  <c r="H1368" i="8"/>
  <c r="I1368" i="8"/>
  <c r="H1369" i="8"/>
  <c r="I1369" i="8"/>
  <c r="H1370" i="8"/>
  <c r="I1370" i="8"/>
  <c r="H1371" i="8"/>
  <c r="I1371" i="8"/>
  <c r="H1372" i="8"/>
  <c r="I1372" i="8"/>
  <c r="H1373" i="8"/>
  <c r="I1373" i="8"/>
  <c r="H1374" i="8"/>
  <c r="I1374" i="8"/>
  <c r="H1375" i="8"/>
  <c r="I1375" i="8"/>
  <c r="H1376" i="8"/>
  <c r="I1376" i="8"/>
  <c r="H1377" i="8"/>
  <c r="I1377" i="8"/>
  <c r="H1378" i="8"/>
  <c r="I1378" i="8"/>
  <c r="H1379" i="8"/>
  <c r="I1379" i="8"/>
  <c r="H1380" i="8"/>
  <c r="I1380" i="8"/>
  <c r="H1381" i="8"/>
  <c r="I1381" i="8"/>
  <c r="H1382" i="8"/>
  <c r="I1382" i="8"/>
  <c r="H1383" i="8"/>
  <c r="I1383" i="8"/>
  <c r="H1384" i="8"/>
  <c r="I1384" i="8"/>
  <c r="H1385" i="8"/>
  <c r="I1385" i="8"/>
  <c r="H1386" i="8"/>
  <c r="I1386" i="8"/>
  <c r="H1387" i="8"/>
  <c r="I1387" i="8"/>
  <c r="H1388" i="8"/>
  <c r="I1388" i="8"/>
  <c r="H1389" i="8"/>
  <c r="I1389" i="8"/>
  <c r="H1390" i="8"/>
  <c r="I1390" i="8"/>
  <c r="H1391" i="8"/>
  <c r="I1391" i="8"/>
  <c r="H1392" i="8"/>
  <c r="I1392" i="8"/>
  <c r="H1393" i="8"/>
  <c r="I1393" i="8"/>
  <c r="H1394" i="8"/>
  <c r="I1394" i="8"/>
  <c r="H1395" i="8"/>
  <c r="I1395" i="8"/>
  <c r="H1396" i="8"/>
  <c r="I1396" i="8"/>
  <c r="H1397" i="8"/>
  <c r="I1397" i="8"/>
  <c r="H1398" i="8"/>
  <c r="I1398" i="8"/>
  <c r="H1399" i="8"/>
  <c r="I1399" i="8"/>
  <c r="H1400" i="8"/>
  <c r="I1400" i="8"/>
  <c r="H1401" i="8"/>
  <c r="I1401" i="8"/>
  <c r="H1402" i="8"/>
  <c r="I1402" i="8"/>
  <c r="H1403" i="8"/>
  <c r="I1403" i="8"/>
  <c r="H1404" i="8"/>
  <c r="I1404" i="8"/>
  <c r="H1405" i="8"/>
  <c r="I1405" i="8"/>
  <c r="H1406" i="8"/>
  <c r="I1406" i="8"/>
  <c r="H1407" i="8"/>
  <c r="I1407" i="8"/>
  <c r="H1408" i="8"/>
  <c r="I1408" i="8"/>
  <c r="H1409" i="8"/>
  <c r="I1409" i="8"/>
  <c r="H1410" i="8"/>
  <c r="I1410" i="8"/>
  <c r="H1411" i="8"/>
  <c r="I1411" i="8"/>
  <c r="H1412" i="8"/>
  <c r="I1412" i="8"/>
  <c r="H1413" i="8"/>
  <c r="I1413" i="8"/>
  <c r="H1414" i="8"/>
  <c r="I1414" i="8"/>
  <c r="H1415" i="8"/>
  <c r="I1415" i="8"/>
  <c r="H1416" i="8"/>
  <c r="I1416" i="8"/>
  <c r="H1417" i="8"/>
  <c r="I1417" i="8"/>
  <c r="H1418" i="8"/>
  <c r="I1418" i="8"/>
  <c r="H1419" i="8"/>
  <c r="I1419" i="8"/>
  <c r="H1420" i="8"/>
  <c r="I1420" i="8"/>
  <c r="H1421" i="8"/>
  <c r="I1421" i="8"/>
  <c r="H1422" i="8"/>
  <c r="I1422" i="8"/>
  <c r="H1423" i="8"/>
  <c r="I1423" i="8"/>
  <c r="H1424" i="8"/>
  <c r="I1424" i="8"/>
  <c r="H1425" i="8"/>
  <c r="I1425" i="8"/>
  <c r="H1426" i="8"/>
  <c r="I1426" i="8"/>
  <c r="H1427" i="8"/>
  <c r="I1427" i="8"/>
  <c r="H1428" i="8"/>
  <c r="I1428" i="8"/>
  <c r="H1429" i="8"/>
  <c r="I1429" i="8"/>
  <c r="H1430" i="8"/>
  <c r="I1430" i="8"/>
  <c r="H1431" i="8"/>
  <c r="I1431" i="8"/>
  <c r="H1432" i="8"/>
  <c r="I1432" i="8"/>
  <c r="H1433" i="8"/>
  <c r="I1433" i="8"/>
  <c r="H1434" i="8"/>
  <c r="I1434" i="8"/>
  <c r="H1435" i="8"/>
  <c r="I1435" i="8"/>
  <c r="H1436" i="8"/>
  <c r="I1436" i="8"/>
  <c r="H1437" i="8"/>
  <c r="I1437" i="8"/>
  <c r="H1438" i="8"/>
  <c r="I1438" i="8"/>
  <c r="H1439" i="8"/>
  <c r="I1439" i="8"/>
  <c r="H1440" i="8"/>
  <c r="I1440" i="8"/>
  <c r="H1441" i="8"/>
  <c r="I1441" i="8"/>
  <c r="H1442" i="8"/>
  <c r="I1442" i="8"/>
  <c r="H1443" i="8"/>
  <c r="I1443" i="8"/>
  <c r="H1444" i="8"/>
  <c r="I1444" i="8"/>
  <c r="H1445" i="8"/>
  <c r="I1445" i="8"/>
  <c r="H1446" i="8"/>
  <c r="I1446" i="8"/>
  <c r="H1447" i="8"/>
  <c r="I1447" i="8"/>
  <c r="H1448" i="8"/>
  <c r="I1448" i="8"/>
  <c r="H1449" i="8"/>
  <c r="I1449" i="8"/>
  <c r="H1450" i="8"/>
  <c r="I1450" i="8"/>
  <c r="H1451" i="8"/>
  <c r="I1451" i="8"/>
  <c r="H1452" i="8"/>
  <c r="I1452" i="8"/>
  <c r="H1453" i="8"/>
  <c r="I1453" i="8"/>
  <c r="H1454" i="8"/>
  <c r="I1454" i="8"/>
  <c r="H1455" i="8"/>
  <c r="I1455" i="8"/>
  <c r="H1456" i="8"/>
  <c r="I1456" i="8"/>
  <c r="H1457" i="8"/>
  <c r="I1457" i="8"/>
  <c r="H1458" i="8"/>
  <c r="I1458" i="8"/>
  <c r="H1459" i="8"/>
  <c r="I1459" i="8"/>
  <c r="H1460" i="8"/>
  <c r="I1460" i="8"/>
  <c r="H1461" i="8"/>
  <c r="I1461" i="8"/>
  <c r="H1462" i="8"/>
  <c r="I1462" i="8"/>
  <c r="H1463" i="8"/>
  <c r="I1463" i="8"/>
  <c r="H1464" i="8"/>
  <c r="I1464" i="8"/>
  <c r="H1465" i="8"/>
  <c r="I1465" i="8"/>
  <c r="H1466" i="8"/>
  <c r="I1466" i="8"/>
  <c r="H1467" i="8"/>
  <c r="I1467" i="8"/>
  <c r="H1468" i="8"/>
  <c r="I1468" i="8"/>
  <c r="H1469" i="8"/>
  <c r="I1469" i="8"/>
  <c r="H1470" i="8"/>
  <c r="I1470" i="8"/>
  <c r="H1471" i="8"/>
  <c r="I1471" i="8"/>
  <c r="H1472" i="8"/>
  <c r="I1472" i="8"/>
  <c r="H1473" i="8"/>
  <c r="I1473" i="8"/>
  <c r="H1474" i="8"/>
  <c r="I1474" i="8"/>
  <c r="H1475" i="8"/>
  <c r="I1475" i="8"/>
  <c r="H1476" i="8"/>
  <c r="I1476" i="8"/>
  <c r="H1477" i="8"/>
  <c r="I1477" i="8"/>
  <c r="H1478" i="8"/>
  <c r="I1478" i="8"/>
  <c r="H1479" i="8"/>
  <c r="I1479" i="8"/>
  <c r="H1480" i="8"/>
  <c r="I1480" i="8"/>
  <c r="H1481" i="8"/>
  <c r="I1481" i="8"/>
  <c r="H1482" i="8"/>
  <c r="I1482" i="8"/>
  <c r="H1483" i="8"/>
  <c r="I1483" i="8"/>
  <c r="H1484" i="8"/>
  <c r="I1484" i="8"/>
  <c r="H1485" i="8"/>
  <c r="I1485" i="8"/>
  <c r="H1486" i="8"/>
  <c r="I1486" i="8"/>
  <c r="H1487" i="8"/>
  <c r="I1487" i="8"/>
  <c r="H1488" i="8"/>
  <c r="I1488" i="8"/>
  <c r="H1489" i="8"/>
  <c r="I1489" i="8"/>
  <c r="H1490" i="8"/>
  <c r="I1490" i="8"/>
  <c r="H1491" i="8"/>
  <c r="I1491" i="8"/>
  <c r="H1492" i="8"/>
  <c r="I1492" i="8"/>
  <c r="H1493" i="8"/>
  <c r="I1493" i="8"/>
  <c r="H1494" i="8"/>
  <c r="I1494" i="8"/>
  <c r="H1495" i="8"/>
  <c r="I1495" i="8"/>
  <c r="H1496" i="8"/>
  <c r="I1496" i="8"/>
  <c r="H1497" i="8"/>
  <c r="I1497" i="8"/>
  <c r="H1498" i="8"/>
  <c r="I1498" i="8"/>
  <c r="H1499" i="8"/>
  <c r="I1499" i="8"/>
  <c r="H1500" i="8"/>
  <c r="I1500" i="8"/>
  <c r="H1501" i="8"/>
  <c r="I1501" i="8"/>
  <c r="H1502" i="8"/>
  <c r="I1502" i="8"/>
  <c r="H1503" i="8"/>
  <c r="I1503" i="8"/>
  <c r="H1504" i="8"/>
  <c r="I1504" i="8"/>
  <c r="H1505" i="8"/>
  <c r="I1505" i="8"/>
  <c r="H1506" i="8"/>
  <c r="I1506" i="8"/>
  <c r="H1507" i="8"/>
  <c r="I1507" i="8"/>
  <c r="H1508" i="8"/>
  <c r="I1508" i="8"/>
  <c r="H1509" i="8"/>
  <c r="I1509" i="8"/>
  <c r="H1510" i="8"/>
  <c r="I1510" i="8"/>
  <c r="H1511" i="8"/>
  <c r="I1511" i="8"/>
  <c r="H1512" i="8"/>
  <c r="I1512" i="8"/>
  <c r="H1513" i="8"/>
  <c r="I1513" i="8"/>
  <c r="H1514" i="8"/>
  <c r="I1514" i="8"/>
  <c r="H1515" i="8"/>
  <c r="I1515" i="8"/>
  <c r="H1516" i="8"/>
  <c r="I1516" i="8"/>
  <c r="H1517" i="8"/>
  <c r="I1517" i="8"/>
  <c r="H1518" i="8"/>
  <c r="I1518" i="8"/>
  <c r="H1519" i="8"/>
  <c r="I1519" i="8"/>
  <c r="H1520" i="8"/>
  <c r="I1520" i="8"/>
  <c r="H1521" i="8"/>
  <c r="I1521" i="8"/>
  <c r="H1522" i="8"/>
  <c r="I1522" i="8"/>
  <c r="H1523" i="8"/>
  <c r="I1523" i="8"/>
  <c r="H1524" i="8"/>
  <c r="I1524" i="8"/>
  <c r="H1525" i="8"/>
  <c r="I1525" i="8"/>
  <c r="H1526" i="8"/>
  <c r="I1526" i="8"/>
  <c r="H1527" i="8"/>
  <c r="I1527" i="8"/>
  <c r="H1528" i="8"/>
  <c r="I1528" i="8"/>
  <c r="H1529" i="8"/>
  <c r="I1529" i="8"/>
  <c r="H1530" i="8"/>
  <c r="I1530" i="8"/>
  <c r="H1531" i="8"/>
  <c r="I1531" i="8"/>
  <c r="H1532" i="8"/>
  <c r="I1532" i="8"/>
  <c r="H1533" i="8"/>
  <c r="I1533" i="8"/>
  <c r="H1534" i="8"/>
  <c r="I1534" i="8"/>
  <c r="H1535" i="8"/>
  <c r="I1535" i="8"/>
  <c r="H1536" i="8"/>
  <c r="I1536" i="8"/>
  <c r="H1537" i="8"/>
  <c r="I1537" i="8"/>
  <c r="H1538" i="8"/>
  <c r="I1538" i="8"/>
  <c r="H1539" i="8"/>
  <c r="I1539" i="8"/>
  <c r="H1540" i="8"/>
  <c r="I1540" i="8"/>
  <c r="H1541" i="8"/>
  <c r="I1541" i="8"/>
  <c r="H1542" i="8"/>
  <c r="I1542" i="8"/>
  <c r="H1543" i="8"/>
  <c r="I1543" i="8"/>
  <c r="H1544" i="8"/>
  <c r="I1544" i="8"/>
  <c r="H1545" i="8"/>
  <c r="I1545" i="8"/>
  <c r="H1546" i="8"/>
  <c r="I1546" i="8"/>
  <c r="H1547" i="8"/>
  <c r="I1547" i="8"/>
  <c r="H1548" i="8"/>
  <c r="I1548" i="8"/>
  <c r="H1549" i="8"/>
  <c r="I1549" i="8"/>
  <c r="H1550" i="8"/>
  <c r="I1550" i="8"/>
  <c r="H1551" i="8"/>
  <c r="I1551" i="8"/>
  <c r="H1552" i="8"/>
  <c r="I1552" i="8"/>
  <c r="H1553" i="8"/>
  <c r="I1553" i="8"/>
  <c r="H1554" i="8"/>
  <c r="I1554" i="8"/>
  <c r="H1555" i="8"/>
  <c r="I1555" i="8"/>
  <c r="H1556" i="8"/>
  <c r="I1556" i="8"/>
  <c r="H1557" i="8"/>
  <c r="I1557" i="8"/>
  <c r="H1558" i="8"/>
  <c r="I1558" i="8"/>
  <c r="H1559" i="8"/>
  <c r="I1559" i="8"/>
  <c r="H1560" i="8"/>
  <c r="I1560" i="8"/>
  <c r="H1561" i="8"/>
  <c r="I1561" i="8"/>
  <c r="H1562" i="8"/>
  <c r="I1562" i="8"/>
  <c r="H1563" i="8"/>
  <c r="I1563" i="8"/>
  <c r="H1564" i="8"/>
  <c r="I1564" i="8"/>
  <c r="H1565" i="8"/>
  <c r="I1565" i="8"/>
  <c r="H1566" i="8"/>
  <c r="I1566" i="8"/>
  <c r="H1567" i="8"/>
  <c r="I1567" i="8"/>
  <c r="H1568" i="8"/>
  <c r="I1568" i="8"/>
  <c r="H1569" i="8"/>
  <c r="I1569" i="8"/>
  <c r="H1570" i="8"/>
  <c r="I1570" i="8"/>
  <c r="H1571" i="8"/>
  <c r="I1571" i="8"/>
  <c r="H1572" i="8"/>
  <c r="I1572" i="8"/>
  <c r="H1573" i="8"/>
  <c r="I1573" i="8"/>
  <c r="H1574" i="8"/>
  <c r="I1574" i="8"/>
  <c r="H1575" i="8"/>
  <c r="I1575" i="8"/>
  <c r="H1576" i="8"/>
  <c r="I1576" i="8"/>
  <c r="H1577" i="8"/>
  <c r="I1577" i="8"/>
  <c r="H1578" i="8"/>
  <c r="I1578" i="8"/>
  <c r="H1579" i="8"/>
  <c r="I1579" i="8"/>
  <c r="H1580" i="8"/>
  <c r="I1580" i="8"/>
  <c r="H1581" i="8"/>
  <c r="I1581" i="8"/>
  <c r="H1582" i="8"/>
  <c r="I1582" i="8"/>
  <c r="H1583" i="8"/>
  <c r="I1583" i="8"/>
  <c r="H1584" i="8"/>
  <c r="I1584" i="8"/>
  <c r="H1585" i="8"/>
  <c r="I1585" i="8"/>
  <c r="H1586" i="8"/>
  <c r="I1586" i="8"/>
  <c r="H1587" i="8"/>
  <c r="I1587" i="8"/>
  <c r="H1588" i="8"/>
  <c r="I1588" i="8"/>
  <c r="H1589" i="8"/>
  <c r="I1589" i="8"/>
  <c r="H1590" i="8"/>
  <c r="I1590" i="8"/>
  <c r="H1591" i="8"/>
  <c r="I1591" i="8"/>
  <c r="H1592" i="8"/>
  <c r="I1592" i="8"/>
  <c r="H1593" i="8"/>
  <c r="I1593" i="8"/>
  <c r="H1594" i="8"/>
  <c r="I1594" i="8"/>
  <c r="H1595" i="8"/>
  <c r="I1595" i="8"/>
  <c r="H1596" i="8"/>
  <c r="I1596" i="8"/>
  <c r="H1597" i="8"/>
  <c r="I1597" i="8"/>
  <c r="H1598" i="8"/>
  <c r="I1598" i="8"/>
  <c r="H1599" i="8"/>
  <c r="I1599" i="8"/>
  <c r="H1600" i="8"/>
  <c r="I1600" i="8"/>
  <c r="H1601" i="8"/>
  <c r="I1601" i="8"/>
  <c r="H1602" i="8"/>
  <c r="I1602" i="8"/>
  <c r="H1603" i="8"/>
  <c r="I1603" i="8"/>
  <c r="H1604" i="8"/>
  <c r="I1604" i="8"/>
  <c r="H1605" i="8"/>
  <c r="I1605" i="8"/>
  <c r="H1606" i="8"/>
  <c r="I1606" i="8"/>
  <c r="H1607" i="8"/>
  <c r="I1607" i="8"/>
  <c r="H1608" i="8"/>
  <c r="I1608" i="8"/>
  <c r="H1609" i="8"/>
  <c r="I1609" i="8"/>
  <c r="H1610" i="8"/>
  <c r="I1610" i="8"/>
  <c r="H1611" i="8"/>
  <c r="I1611" i="8"/>
  <c r="H1612" i="8"/>
  <c r="I1612" i="8"/>
  <c r="H1613" i="8"/>
  <c r="I1613" i="8"/>
  <c r="H1614" i="8"/>
  <c r="I1614" i="8"/>
  <c r="H1615" i="8"/>
  <c r="I1615" i="8"/>
  <c r="H1616" i="8"/>
  <c r="I1616" i="8"/>
  <c r="H1617" i="8"/>
  <c r="I1617" i="8"/>
  <c r="H1618" i="8"/>
  <c r="I1618" i="8"/>
  <c r="H1619" i="8"/>
  <c r="I1619" i="8"/>
  <c r="H1620" i="8"/>
  <c r="I1620" i="8"/>
  <c r="H1621" i="8"/>
  <c r="I1621" i="8"/>
  <c r="H1622" i="8"/>
  <c r="I1622" i="8"/>
  <c r="H1623" i="8"/>
  <c r="I1623" i="8"/>
  <c r="H1624" i="8"/>
  <c r="I1624" i="8"/>
  <c r="H1625" i="8"/>
  <c r="I1625" i="8"/>
  <c r="H1626" i="8"/>
  <c r="I1626" i="8"/>
  <c r="H1627" i="8"/>
  <c r="I1627" i="8"/>
  <c r="H1628" i="8"/>
  <c r="I1628" i="8"/>
  <c r="H1629" i="8"/>
  <c r="I1629" i="8"/>
  <c r="H1630" i="8"/>
  <c r="I1630" i="8"/>
  <c r="H1631" i="8"/>
  <c r="I1631" i="8"/>
  <c r="H1632" i="8"/>
  <c r="I1632" i="8"/>
  <c r="H1633" i="8"/>
  <c r="I1633" i="8"/>
  <c r="H1634" i="8"/>
  <c r="I1634" i="8"/>
  <c r="H1635" i="8"/>
  <c r="I1635" i="8"/>
  <c r="H1636" i="8"/>
  <c r="I1636" i="8"/>
  <c r="H1637" i="8"/>
  <c r="I1637" i="8"/>
  <c r="H1638" i="8"/>
  <c r="I1638" i="8"/>
  <c r="H1639" i="8"/>
  <c r="I1639" i="8"/>
  <c r="H1640" i="8"/>
  <c r="I1640" i="8"/>
  <c r="H1641" i="8"/>
  <c r="I1641" i="8"/>
  <c r="H1642" i="8"/>
  <c r="I1642" i="8"/>
  <c r="H1643" i="8"/>
  <c r="I1643" i="8"/>
  <c r="H1644" i="8"/>
  <c r="I1644" i="8"/>
  <c r="H1645" i="8"/>
  <c r="I1645" i="8"/>
  <c r="H1646" i="8"/>
  <c r="I1646" i="8"/>
  <c r="H1647" i="8"/>
  <c r="I1647" i="8"/>
  <c r="H1648" i="8"/>
  <c r="I1648" i="8"/>
  <c r="H1649" i="8"/>
  <c r="I1649" i="8"/>
  <c r="H1650" i="8"/>
  <c r="I1650" i="8"/>
  <c r="H1651" i="8"/>
  <c r="I1651" i="8"/>
  <c r="H1652" i="8"/>
  <c r="I1652" i="8"/>
  <c r="H1653" i="8"/>
  <c r="I1653" i="8"/>
  <c r="H1654" i="8"/>
  <c r="I1654" i="8"/>
  <c r="H1655" i="8"/>
  <c r="I1655" i="8"/>
  <c r="H1656" i="8"/>
  <c r="I1656" i="8"/>
  <c r="H1657" i="8"/>
  <c r="I1657" i="8"/>
  <c r="H1658" i="8"/>
  <c r="I1658" i="8"/>
  <c r="H1659" i="8"/>
  <c r="I1659" i="8"/>
  <c r="H1660" i="8"/>
  <c r="I1660" i="8"/>
  <c r="H1661" i="8"/>
  <c r="I1661" i="8"/>
  <c r="H1662" i="8"/>
  <c r="I1662" i="8"/>
  <c r="H1663" i="8"/>
  <c r="I1663" i="8"/>
  <c r="H1664" i="8"/>
  <c r="I1664" i="8"/>
  <c r="H1665" i="8"/>
  <c r="I1665" i="8"/>
  <c r="H1666" i="8"/>
  <c r="I1666" i="8"/>
  <c r="H1667" i="8"/>
  <c r="I1667" i="8"/>
  <c r="H1668" i="8"/>
  <c r="I1668" i="8"/>
  <c r="H1669" i="8"/>
  <c r="I1669" i="8"/>
  <c r="H1670" i="8"/>
  <c r="I1670" i="8"/>
  <c r="H1671" i="8"/>
  <c r="I1671" i="8"/>
  <c r="H1672" i="8"/>
  <c r="I1672" i="8"/>
  <c r="H1673" i="8"/>
  <c r="I1673" i="8"/>
  <c r="H1674" i="8"/>
  <c r="I1674" i="8"/>
  <c r="H1675" i="8"/>
  <c r="I1675" i="8"/>
  <c r="H1676" i="8"/>
  <c r="I1676" i="8"/>
  <c r="H1677" i="8"/>
  <c r="I1677" i="8"/>
  <c r="H1678" i="8"/>
  <c r="I1678" i="8"/>
  <c r="H1679" i="8"/>
  <c r="I1679" i="8"/>
  <c r="H1680" i="8"/>
  <c r="I1680" i="8"/>
  <c r="H1681" i="8"/>
  <c r="I1681" i="8"/>
  <c r="H1682" i="8"/>
  <c r="I1682" i="8"/>
  <c r="H1683" i="8"/>
  <c r="I1683" i="8"/>
  <c r="H1684" i="8"/>
  <c r="I1684" i="8"/>
  <c r="H1685" i="8"/>
  <c r="I1685" i="8"/>
  <c r="H1686" i="8"/>
  <c r="I1686" i="8"/>
  <c r="H1687" i="8"/>
  <c r="I1687" i="8"/>
  <c r="H1688" i="8"/>
  <c r="I1688" i="8"/>
  <c r="H1689" i="8"/>
  <c r="I1689" i="8"/>
  <c r="H1690" i="8"/>
  <c r="I1690" i="8"/>
  <c r="H1691" i="8"/>
  <c r="I1691" i="8"/>
  <c r="H1692" i="8"/>
  <c r="I1692" i="8"/>
  <c r="H1693" i="8"/>
  <c r="I1693" i="8"/>
  <c r="H1694" i="8"/>
  <c r="I1694" i="8"/>
  <c r="H1695" i="8"/>
  <c r="I1695" i="8"/>
  <c r="H1696" i="8"/>
  <c r="I1696" i="8"/>
  <c r="H1697" i="8"/>
  <c r="I1697" i="8"/>
  <c r="H1698" i="8"/>
  <c r="I1698" i="8"/>
  <c r="H1699" i="8"/>
  <c r="I1699" i="8"/>
  <c r="H1700" i="8"/>
  <c r="I1700" i="8"/>
  <c r="H1701" i="8"/>
  <c r="I1701" i="8"/>
  <c r="H1702" i="8"/>
  <c r="I1702" i="8"/>
  <c r="H1703" i="8"/>
  <c r="I1703" i="8"/>
  <c r="H1704" i="8"/>
  <c r="I1704" i="8"/>
  <c r="H1705" i="8"/>
  <c r="I1705" i="8"/>
  <c r="H1706" i="8"/>
  <c r="I1706" i="8"/>
  <c r="H1707" i="8"/>
  <c r="I1707" i="8"/>
  <c r="H1708" i="8"/>
  <c r="I1708" i="8"/>
  <c r="H1709" i="8"/>
  <c r="I1709" i="8"/>
  <c r="H1710" i="8"/>
  <c r="I1710" i="8"/>
  <c r="H1711" i="8"/>
  <c r="I1711" i="8"/>
  <c r="H1712" i="8"/>
  <c r="I1712" i="8"/>
  <c r="H1713" i="8"/>
  <c r="I1713" i="8"/>
  <c r="H1714" i="8"/>
  <c r="I1714" i="8"/>
  <c r="H1715" i="8"/>
  <c r="I1715" i="8"/>
  <c r="H1716" i="8"/>
  <c r="I1716" i="8"/>
  <c r="H1717" i="8"/>
  <c r="I1717" i="8"/>
  <c r="H1718" i="8"/>
  <c r="I1718" i="8"/>
  <c r="H1719" i="8"/>
  <c r="I1719" i="8"/>
  <c r="H1720" i="8"/>
  <c r="I1720" i="8"/>
  <c r="H1721" i="8"/>
  <c r="I1721" i="8"/>
  <c r="H1722" i="8"/>
  <c r="I1722" i="8"/>
  <c r="H1723" i="8"/>
  <c r="I1723" i="8"/>
  <c r="H1724" i="8"/>
  <c r="I1724" i="8"/>
  <c r="H1725" i="8"/>
  <c r="I1725" i="8"/>
  <c r="H1726" i="8"/>
  <c r="I1726" i="8"/>
  <c r="H1727" i="8"/>
  <c r="I1727" i="8"/>
  <c r="H1728" i="8"/>
  <c r="I1728" i="8"/>
  <c r="H1729" i="8"/>
  <c r="I1729" i="8"/>
  <c r="H1730" i="8"/>
  <c r="I1730" i="8"/>
  <c r="H1731" i="8"/>
  <c r="I1731" i="8"/>
  <c r="H1732" i="8"/>
  <c r="I1732" i="8"/>
  <c r="H1733" i="8"/>
  <c r="I1733" i="8"/>
  <c r="H1734" i="8"/>
  <c r="I1734" i="8"/>
  <c r="H1735" i="8"/>
  <c r="I1735" i="8"/>
  <c r="H1736" i="8"/>
  <c r="I1736" i="8"/>
  <c r="H1737" i="8"/>
  <c r="I1737" i="8"/>
  <c r="H1738" i="8"/>
  <c r="I1738" i="8"/>
  <c r="H1739" i="8"/>
  <c r="I1739" i="8"/>
  <c r="H1740" i="8"/>
  <c r="I1740" i="8"/>
  <c r="H1741" i="8"/>
  <c r="I1741" i="8"/>
  <c r="H1742" i="8"/>
  <c r="I1742" i="8"/>
  <c r="H1743" i="8"/>
  <c r="I1743" i="8"/>
  <c r="H1744" i="8"/>
  <c r="I1744" i="8"/>
  <c r="H1745" i="8"/>
  <c r="I1745" i="8"/>
  <c r="H1746" i="8"/>
  <c r="I1746" i="8"/>
  <c r="H1747" i="8"/>
  <c r="I1747" i="8"/>
  <c r="H1748" i="8"/>
  <c r="I1748" i="8"/>
  <c r="H1749" i="8"/>
  <c r="I1749" i="8"/>
  <c r="H1750" i="8"/>
  <c r="I1750" i="8"/>
  <c r="H1751" i="8"/>
  <c r="I1751" i="8"/>
  <c r="H1752" i="8"/>
  <c r="I1752" i="8"/>
  <c r="H1753" i="8"/>
  <c r="I1753" i="8"/>
  <c r="H1754" i="8"/>
  <c r="I1754" i="8"/>
  <c r="H1755" i="8"/>
  <c r="I1755" i="8"/>
  <c r="H1756" i="8"/>
  <c r="I1756" i="8"/>
  <c r="H1757" i="8"/>
  <c r="I1757" i="8"/>
  <c r="H1758" i="8"/>
  <c r="I1758" i="8"/>
  <c r="H1759" i="8"/>
  <c r="I1759" i="8"/>
  <c r="H1760" i="8"/>
  <c r="I1760" i="8"/>
  <c r="H1761" i="8"/>
  <c r="I1761" i="8"/>
  <c r="H1762" i="8"/>
  <c r="I1762" i="8"/>
  <c r="H1763" i="8"/>
  <c r="I1763" i="8"/>
  <c r="H1764" i="8"/>
  <c r="I1764" i="8"/>
  <c r="H1765" i="8"/>
  <c r="I1765" i="8"/>
  <c r="H1766" i="8"/>
  <c r="I1766" i="8"/>
  <c r="H1767" i="8"/>
  <c r="I1767" i="8"/>
  <c r="H1768" i="8"/>
  <c r="I1768" i="8"/>
  <c r="H1769" i="8"/>
  <c r="I1769" i="8"/>
  <c r="H1770" i="8"/>
  <c r="I1770" i="8"/>
  <c r="H1771" i="8"/>
  <c r="I1771" i="8"/>
  <c r="H1772" i="8"/>
  <c r="I1772" i="8"/>
  <c r="H1773" i="8"/>
  <c r="I1773" i="8"/>
  <c r="H1774" i="8"/>
  <c r="I1774" i="8"/>
  <c r="H1775" i="8"/>
  <c r="I1775" i="8"/>
  <c r="H1776" i="8"/>
  <c r="I1776" i="8"/>
  <c r="H1777" i="8"/>
  <c r="I1777" i="8"/>
  <c r="H1778" i="8"/>
  <c r="I1778" i="8"/>
  <c r="H1779" i="8"/>
  <c r="I1779" i="8"/>
  <c r="H1780" i="8"/>
  <c r="I1780" i="8"/>
  <c r="H1781" i="8"/>
  <c r="I1781" i="8"/>
  <c r="H1782" i="8"/>
  <c r="I1782" i="8"/>
  <c r="H1783" i="8"/>
  <c r="I1783" i="8"/>
  <c r="H1784" i="8"/>
  <c r="I1784" i="8"/>
  <c r="H1785" i="8"/>
  <c r="I1785" i="8"/>
  <c r="H1786" i="8"/>
  <c r="I1786" i="8"/>
  <c r="H1787" i="8"/>
  <c r="I1787" i="8"/>
  <c r="H1788" i="8"/>
  <c r="I1788" i="8"/>
  <c r="H1789" i="8"/>
  <c r="I1789" i="8"/>
  <c r="H1790" i="8"/>
  <c r="I1790" i="8"/>
  <c r="H1791" i="8"/>
  <c r="I1791" i="8"/>
  <c r="H1792" i="8"/>
  <c r="I1792" i="8"/>
  <c r="H1793" i="8"/>
  <c r="I1793" i="8"/>
  <c r="H1794" i="8"/>
  <c r="I1794" i="8"/>
  <c r="H1795" i="8"/>
  <c r="I1795" i="8"/>
  <c r="H1796" i="8"/>
  <c r="I1796" i="8"/>
  <c r="H1797" i="8"/>
  <c r="I1797" i="8"/>
  <c r="H1798" i="8"/>
  <c r="I1798" i="8"/>
  <c r="H1799" i="8"/>
  <c r="I1799" i="8"/>
  <c r="H1800" i="8"/>
  <c r="I1800" i="8"/>
  <c r="H1801" i="8"/>
  <c r="I1801" i="8"/>
  <c r="H1802" i="8"/>
  <c r="I1802" i="8"/>
  <c r="H1803" i="8"/>
  <c r="I1803" i="8"/>
  <c r="H1804" i="8"/>
  <c r="I1804" i="8"/>
  <c r="I2" i="8"/>
  <c r="H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2" i="8"/>
  <c r="BX378" i="1"/>
  <c r="BY378" i="1"/>
  <c r="BZ378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3" i="7" l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2" i="7"/>
  <c r="AO378" i="1"/>
  <c r="BA378" i="1"/>
  <c r="AZ378" i="1"/>
  <c r="AY378" i="1"/>
  <c r="AX378" i="1"/>
  <c r="AW378" i="1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S378" i="1" l="1"/>
  <c r="AU378" i="1"/>
  <c r="D378" i="1" l="1"/>
  <c r="BN378" i="1" s="1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Z378" i="1" l="1"/>
  <c r="BH378" i="1" s="1"/>
  <c r="Y378" i="1"/>
  <c r="AM378" i="1"/>
  <c r="AN378" i="1" s="1"/>
  <c r="F378" i="1"/>
  <c r="AQ378" i="1"/>
  <c r="AP378" i="1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3" i="5"/>
  <c r="BL378" i="1" l="1"/>
  <c r="BC378" i="1" s="1"/>
  <c r="BJ378" i="1"/>
  <c r="BF378" i="1"/>
  <c r="BG378" i="1"/>
  <c r="BE378" i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45" i="5"/>
  <c r="C146" i="5"/>
  <c r="C147" i="5"/>
  <c r="C148" i="5"/>
  <c r="C14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2" i="5"/>
  <c r="D1816" i="1"/>
  <c r="BN1816" i="1" s="1"/>
  <c r="D1815" i="1"/>
  <c r="BN1815" i="1" s="1"/>
  <c r="D1814" i="1"/>
  <c r="BN1814" i="1" s="1"/>
  <c r="D1813" i="1"/>
  <c r="BN1813" i="1" s="1"/>
  <c r="D1812" i="1"/>
  <c r="BN1812" i="1" s="1"/>
  <c r="D1811" i="1"/>
  <c r="BN1811" i="1" s="1"/>
  <c r="D1810" i="1"/>
  <c r="BN1810" i="1" s="1"/>
  <c r="D1809" i="1"/>
  <c r="BN1809" i="1" s="1"/>
  <c r="D1808" i="1"/>
  <c r="BN1808" i="1" s="1"/>
  <c r="D1807" i="1"/>
  <c r="BN1807" i="1" s="1"/>
  <c r="D1806" i="1"/>
  <c r="BN1806" i="1" s="1"/>
  <c r="D1805" i="1"/>
  <c r="BN1805" i="1" s="1"/>
  <c r="D1804" i="1"/>
  <c r="BN1804" i="1" s="1"/>
  <c r="D1803" i="1"/>
  <c r="BN1803" i="1" s="1"/>
  <c r="D1802" i="1"/>
  <c r="BN1802" i="1" s="1"/>
  <c r="D1801" i="1"/>
  <c r="BN1801" i="1" s="1"/>
  <c r="D1800" i="1"/>
  <c r="BN1800" i="1" s="1"/>
  <c r="D1799" i="1"/>
  <c r="BN1799" i="1" s="1"/>
  <c r="D1798" i="1"/>
  <c r="BN1798" i="1" s="1"/>
  <c r="D1797" i="1"/>
  <c r="BN1797" i="1" s="1"/>
  <c r="D1796" i="1"/>
  <c r="BN1796" i="1" s="1"/>
  <c r="D1795" i="1"/>
  <c r="BN1795" i="1" s="1"/>
  <c r="D1794" i="1"/>
  <c r="BN1794" i="1" s="1"/>
  <c r="D1793" i="1"/>
  <c r="BN1793" i="1" s="1"/>
  <c r="D1792" i="1"/>
  <c r="BN1792" i="1" s="1"/>
  <c r="D1791" i="1"/>
  <c r="BN1791" i="1" s="1"/>
  <c r="D1790" i="1"/>
  <c r="BN1790" i="1" s="1"/>
  <c r="D1789" i="1"/>
  <c r="BN1789" i="1" s="1"/>
  <c r="D1788" i="1"/>
  <c r="BN1788" i="1" s="1"/>
  <c r="D1787" i="1"/>
  <c r="BN1787" i="1" s="1"/>
  <c r="D1786" i="1"/>
  <c r="BN1786" i="1" s="1"/>
  <c r="D1785" i="1"/>
  <c r="BN1785" i="1" s="1"/>
  <c r="D1784" i="1"/>
  <c r="BN1784" i="1" s="1"/>
  <c r="D1783" i="1"/>
  <c r="BN1783" i="1" s="1"/>
  <c r="D1782" i="1"/>
  <c r="BN1782" i="1" s="1"/>
  <c r="D1781" i="1"/>
  <c r="BN1781" i="1" s="1"/>
  <c r="D1780" i="1"/>
  <c r="BN1780" i="1" s="1"/>
  <c r="D1779" i="1"/>
  <c r="BN1779" i="1" s="1"/>
  <c r="D1778" i="1"/>
  <c r="BN1778" i="1" s="1"/>
  <c r="D1777" i="1"/>
  <c r="BN1777" i="1" s="1"/>
  <c r="D1776" i="1"/>
  <c r="BN1776" i="1" s="1"/>
  <c r="D1775" i="1"/>
  <c r="BN1775" i="1" s="1"/>
  <c r="D1774" i="1"/>
  <c r="BN1774" i="1" s="1"/>
  <c r="D1773" i="1"/>
  <c r="BN1773" i="1" s="1"/>
  <c r="D1772" i="1"/>
  <c r="BN1772" i="1" s="1"/>
  <c r="D1771" i="1"/>
  <c r="BN1771" i="1" s="1"/>
  <c r="D1770" i="1"/>
  <c r="BN1770" i="1" s="1"/>
  <c r="D1769" i="1"/>
  <c r="BN1769" i="1" s="1"/>
  <c r="D1768" i="1"/>
  <c r="BN1768" i="1" s="1"/>
  <c r="D1767" i="1"/>
  <c r="BN1767" i="1" s="1"/>
  <c r="D1766" i="1"/>
  <c r="BN1766" i="1" s="1"/>
  <c r="D1765" i="1"/>
  <c r="BN1765" i="1" s="1"/>
  <c r="D1764" i="1"/>
  <c r="BN1764" i="1" s="1"/>
  <c r="D1763" i="1"/>
  <c r="BN1763" i="1" s="1"/>
  <c r="D1762" i="1"/>
  <c r="BN1762" i="1" s="1"/>
  <c r="D1761" i="1"/>
  <c r="BN1761" i="1" s="1"/>
  <c r="D1760" i="1"/>
  <c r="BN1760" i="1" s="1"/>
  <c r="D1759" i="1"/>
  <c r="BN1759" i="1" s="1"/>
  <c r="D1758" i="1"/>
  <c r="BN1758" i="1" s="1"/>
  <c r="D1757" i="1"/>
  <c r="BN1757" i="1" s="1"/>
  <c r="D1756" i="1"/>
  <c r="BN1756" i="1" s="1"/>
  <c r="D1755" i="1"/>
  <c r="BN1755" i="1" s="1"/>
  <c r="D1754" i="1"/>
  <c r="BN1754" i="1" s="1"/>
  <c r="D1753" i="1"/>
  <c r="BN1753" i="1" s="1"/>
  <c r="D1752" i="1"/>
  <c r="BN1752" i="1" s="1"/>
  <c r="D1751" i="1"/>
  <c r="BN1751" i="1" s="1"/>
  <c r="D1750" i="1"/>
  <c r="BN1750" i="1" s="1"/>
  <c r="D1749" i="1"/>
  <c r="BN1749" i="1" s="1"/>
  <c r="D1748" i="1"/>
  <c r="BN1748" i="1" s="1"/>
  <c r="D1747" i="1"/>
  <c r="BN1747" i="1" s="1"/>
  <c r="D1746" i="1"/>
  <c r="BN1746" i="1" s="1"/>
  <c r="D1745" i="1"/>
  <c r="BN1745" i="1" s="1"/>
  <c r="D1744" i="1"/>
  <c r="BN1744" i="1" s="1"/>
  <c r="D1743" i="1"/>
  <c r="BN1743" i="1" s="1"/>
  <c r="D1742" i="1"/>
  <c r="BN1742" i="1" s="1"/>
  <c r="D1741" i="1"/>
  <c r="BN1741" i="1" s="1"/>
  <c r="D1740" i="1"/>
  <c r="BN1740" i="1" s="1"/>
  <c r="D1739" i="1"/>
  <c r="BN1739" i="1" s="1"/>
  <c r="D1738" i="1"/>
  <c r="BN1738" i="1" s="1"/>
  <c r="D1737" i="1"/>
  <c r="BN1737" i="1" s="1"/>
  <c r="D1736" i="1"/>
  <c r="BN1736" i="1" s="1"/>
  <c r="D1735" i="1"/>
  <c r="BN1735" i="1" s="1"/>
  <c r="D1734" i="1"/>
  <c r="BN1734" i="1" s="1"/>
  <c r="D1733" i="1"/>
  <c r="BN1733" i="1" s="1"/>
  <c r="D1732" i="1"/>
  <c r="BN1732" i="1" s="1"/>
  <c r="D1731" i="1"/>
  <c r="BN1731" i="1" s="1"/>
  <c r="D1730" i="1"/>
  <c r="BN1730" i="1" s="1"/>
  <c r="D1729" i="1"/>
  <c r="BN1729" i="1" s="1"/>
  <c r="D1728" i="1"/>
  <c r="BN1728" i="1" s="1"/>
  <c r="D1727" i="1"/>
  <c r="BN1727" i="1" s="1"/>
  <c r="D1726" i="1"/>
  <c r="BN1726" i="1" s="1"/>
  <c r="D1725" i="1"/>
  <c r="BN1725" i="1" s="1"/>
  <c r="D1724" i="1"/>
  <c r="BN1724" i="1" s="1"/>
  <c r="D1723" i="1"/>
  <c r="BN1723" i="1" s="1"/>
  <c r="D1722" i="1"/>
  <c r="BN1722" i="1" s="1"/>
  <c r="D1721" i="1"/>
  <c r="BN1721" i="1" s="1"/>
  <c r="D1720" i="1"/>
  <c r="BN1720" i="1" s="1"/>
  <c r="D1719" i="1"/>
  <c r="BN1719" i="1" s="1"/>
  <c r="D1718" i="1"/>
  <c r="BN1718" i="1" s="1"/>
  <c r="D1717" i="1"/>
  <c r="BN1717" i="1" s="1"/>
  <c r="D1716" i="1"/>
  <c r="BN1716" i="1" s="1"/>
  <c r="D1715" i="1"/>
  <c r="BN1715" i="1" s="1"/>
  <c r="D1714" i="1"/>
  <c r="BN1714" i="1" s="1"/>
  <c r="D1713" i="1"/>
  <c r="BN1713" i="1" s="1"/>
  <c r="D1712" i="1"/>
  <c r="BN1712" i="1" s="1"/>
  <c r="D1711" i="1"/>
  <c r="BN1711" i="1" s="1"/>
  <c r="D1710" i="1"/>
  <c r="BN1710" i="1" s="1"/>
  <c r="D1709" i="1"/>
  <c r="BN1709" i="1" s="1"/>
  <c r="D1708" i="1"/>
  <c r="BN1708" i="1" s="1"/>
  <c r="D1707" i="1"/>
  <c r="BN1707" i="1" s="1"/>
  <c r="D1706" i="1"/>
  <c r="BN1706" i="1" s="1"/>
  <c r="D1705" i="1"/>
  <c r="BN1705" i="1" s="1"/>
  <c r="D1704" i="1"/>
  <c r="BN1704" i="1" s="1"/>
  <c r="D1703" i="1"/>
  <c r="BN1703" i="1" s="1"/>
  <c r="D1702" i="1"/>
  <c r="BN1702" i="1" s="1"/>
  <c r="D1701" i="1"/>
  <c r="BN1701" i="1" s="1"/>
  <c r="D1700" i="1"/>
  <c r="BN1700" i="1" s="1"/>
  <c r="D1699" i="1"/>
  <c r="BN1699" i="1" s="1"/>
  <c r="D1698" i="1"/>
  <c r="BN1698" i="1" s="1"/>
  <c r="D1697" i="1"/>
  <c r="BN1697" i="1" s="1"/>
  <c r="D1696" i="1"/>
  <c r="BN1696" i="1" s="1"/>
  <c r="D1695" i="1"/>
  <c r="BN1695" i="1" s="1"/>
  <c r="D1694" i="1"/>
  <c r="BN1694" i="1" s="1"/>
  <c r="D1693" i="1"/>
  <c r="BN1693" i="1" s="1"/>
  <c r="D1692" i="1"/>
  <c r="BN1692" i="1" s="1"/>
  <c r="D1691" i="1"/>
  <c r="BN1691" i="1" s="1"/>
  <c r="D1690" i="1"/>
  <c r="BN1690" i="1" s="1"/>
  <c r="D1689" i="1"/>
  <c r="BN1689" i="1" s="1"/>
  <c r="D1688" i="1"/>
  <c r="BN1688" i="1" s="1"/>
  <c r="D1687" i="1"/>
  <c r="BN1687" i="1" s="1"/>
  <c r="D1686" i="1"/>
  <c r="BN1686" i="1" s="1"/>
  <c r="D1685" i="1"/>
  <c r="BN1685" i="1" s="1"/>
  <c r="D1684" i="1"/>
  <c r="BN1684" i="1" s="1"/>
  <c r="D1683" i="1"/>
  <c r="BN1683" i="1" s="1"/>
  <c r="D1682" i="1"/>
  <c r="BN1682" i="1" s="1"/>
  <c r="D1681" i="1"/>
  <c r="BN1681" i="1" s="1"/>
  <c r="D1680" i="1"/>
  <c r="BN1680" i="1" s="1"/>
  <c r="D1679" i="1"/>
  <c r="BN1679" i="1" s="1"/>
  <c r="D1678" i="1"/>
  <c r="BN1678" i="1" s="1"/>
  <c r="D1677" i="1"/>
  <c r="BN1677" i="1" s="1"/>
  <c r="D1676" i="1"/>
  <c r="BN1676" i="1" s="1"/>
  <c r="D1675" i="1"/>
  <c r="BN1675" i="1" s="1"/>
  <c r="D1674" i="1"/>
  <c r="BN1674" i="1" s="1"/>
  <c r="D1673" i="1"/>
  <c r="BN1673" i="1" s="1"/>
  <c r="D1672" i="1"/>
  <c r="BN1672" i="1" s="1"/>
  <c r="D1671" i="1"/>
  <c r="BN1671" i="1" s="1"/>
  <c r="D1670" i="1"/>
  <c r="BN1670" i="1" s="1"/>
  <c r="D1669" i="1"/>
  <c r="BN1669" i="1" s="1"/>
  <c r="D1668" i="1"/>
  <c r="BN1668" i="1" s="1"/>
  <c r="D1667" i="1"/>
  <c r="BN1667" i="1" s="1"/>
  <c r="D1666" i="1"/>
  <c r="BN1666" i="1" s="1"/>
  <c r="D1665" i="1"/>
  <c r="BN1665" i="1" s="1"/>
  <c r="D1664" i="1"/>
  <c r="BN1664" i="1" s="1"/>
  <c r="D1663" i="1"/>
  <c r="BN1663" i="1" s="1"/>
  <c r="D1662" i="1"/>
  <c r="BN1662" i="1" s="1"/>
  <c r="D1661" i="1"/>
  <c r="BN1661" i="1" s="1"/>
  <c r="D1660" i="1"/>
  <c r="BN1660" i="1" s="1"/>
  <c r="D1659" i="1"/>
  <c r="BN1659" i="1" s="1"/>
  <c r="D1658" i="1"/>
  <c r="BN1658" i="1" s="1"/>
  <c r="D1657" i="1"/>
  <c r="BN1657" i="1" s="1"/>
  <c r="D1656" i="1"/>
  <c r="BN1656" i="1" s="1"/>
  <c r="D1655" i="1"/>
  <c r="BN1655" i="1" s="1"/>
  <c r="D1654" i="1"/>
  <c r="BN1654" i="1" s="1"/>
  <c r="D1653" i="1"/>
  <c r="BN1653" i="1" s="1"/>
  <c r="D1652" i="1"/>
  <c r="BN1652" i="1" s="1"/>
  <c r="D1651" i="1"/>
  <c r="BN1651" i="1" s="1"/>
  <c r="D1650" i="1"/>
  <c r="BN1650" i="1" s="1"/>
  <c r="D1649" i="1"/>
  <c r="BN1649" i="1" s="1"/>
  <c r="D1648" i="1"/>
  <c r="BN1648" i="1" s="1"/>
  <c r="D1647" i="1"/>
  <c r="BN1647" i="1" s="1"/>
  <c r="D1646" i="1"/>
  <c r="BN1646" i="1" s="1"/>
  <c r="D1645" i="1"/>
  <c r="BN1645" i="1" s="1"/>
  <c r="D1644" i="1"/>
  <c r="BN1644" i="1" s="1"/>
  <c r="D1643" i="1"/>
  <c r="BN1643" i="1" s="1"/>
  <c r="D1642" i="1"/>
  <c r="BN1642" i="1" s="1"/>
  <c r="D1641" i="1"/>
  <c r="BN1641" i="1" s="1"/>
  <c r="D1640" i="1"/>
  <c r="BN1640" i="1" s="1"/>
  <c r="D1639" i="1"/>
  <c r="BN1639" i="1" s="1"/>
  <c r="D1638" i="1"/>
  <c r="BN1638" i="1" s="1"/>
  <c r="D1637" i="1"/>
  <c r="BN1637" i="1" s="1"/>
  <c r="D1636" i="1"/>
  <c r="BN1636" i="1" s="1"/>
  <c r="D1635" i="1"/>
  <c r="BN1635" i="1" s="1"/>
  <c r="D1634" i="1"/>
  <c r="BN1634" i="1" s="1"/>
  <c r="D1633" i="1"/>
  <c r="BN1633" i="1" s="1"/>
  <c r="D1632" i="1"/>
  <c r="BN1632" i="1" s="1"/>
  <c r="D1631" i="1"/>
  <c r="BN1631" i="1" s="1"/>
  <c r="D1630" i="1"/>
  <c r="BN1630" i="1" s="1"/>
  <c r="D1629" i="1"/>
  <c r="BN1629" i="1" s="1"/>
  <c r="D1628" i="1"/>
  <c r="BN1628" i="1" s="1"/>
  <c r="D1627" i="1"/>
  <c r="BN1627" i="1" s="1"/>
  <c r="D1626" i="1"/>
  <c r="BN1626" i="1" s="1"/>
  <c r="D1625" i="1"/>
  <c r="BN1625" i="1" s="1"/>
  <c r="D1624" i="1"/>
  <c r="BN1624" i="1" s="1"/>
  <c r="D1623" i="1"/>
  <c r="BN1623" i="1" s="1"/>
  <c r="D1622" i="1"/>
  <c r="BN1622" i="1" s="1"/>
  <c r="D1621" i="1"/>
  <c r="BN1621" i="1" s="1"/>
  <c r="D1620" i="1"/>
  <c r="BN1620" i="1" s="1"/>
  <c r="D1619" i="1"/>
  <c r="BN1619" i="1" s="1"/>
  <c r="D1618" i="1"/>
  <c r="BN1618" i="1" s="1"/>
  <c r="D1617" i="1"/>
  <c r="BN1617" i="1" s="1"/>
  <c r="D1616" i="1"/>
  <c r="BN1616" i="1" s="1"/>
  <c r="D1615" i="1"/>
  <c r="BN1615" i="1" s="1"/>
  <c r="D1614" i="1"/>
  <c r="BN1614" i="1" s="1"/>
  <c r="D1613" i="1"/>
  <c r="BN1613" i="1" s="1"/>
  <c r="D1612" i="1"/>
  <c r="BN1612" i="1" s="1"/>
  <c r="D1611" i="1"/>
  <c r="BN1611" i="1" s="1"/>
  <c r="D1610" i="1"/>
  <c r="BN1610" i="1" s="1"/>
  <c r="D1609" i="1"/>
  <c r="BN1609" i="1" s="1"/>
  <c r="D1608" i="1"/>
  <c r="BN1608" i="1" s="1"/>
  <c r="D1607" i="1"/>
  <c r="BN1607" i="1" s="1"/>
  <c r="D1606" i="1"/>
  <c r="BN1606" i="1" s="1"/>
  <c r="D1605" i="1"/>
  <c r="BN1605" i="1" s="1"/>
  <c r="D1604" i="1"/>
  <c r="BN1604" i="1" s="1"/>
  <c r="D1603" i="1"/>
  <c r="BN1603" i="1" s="1"/>
  <c r="D1602" i="1"/>
  <c r="BN1602" i="1" s="1"/>
  <c r="D1601" i="1"/>
  <c r="BN1601" i="1" s="1"/>
  <c r="D1600" i="1"/>
  <c r="BN1600" i="1" s="1"/>
  <c r="D1599" i="1"/>
  <c r="BN1599" i="1" s="1"/>
  <c r="D1598" i="1"/>
  <c r="BN1598" i="1" s="1"/>
  <c r="D1597" i="1"/>
  <c r="BN1597" i="1" s="1"/>
  <c r="D1596" i="1"/>
  <c r="BN1596" i="1" s="1"/>
  <c r="D1595" i="1"/>
  <c r="BN1595" i="1" s="1"/>
  <c r="D1594" i="1"/>
  <c r="BN1594" i="1" s="1"/>
  <c r="D1593" i="1"/>
  <c r="BN1593" i="1" s="1"/>
  <c r="D1592" i="1"/>
  <c r="BN1592" i="1" s="1"/>
  <c r="D1591" i="1"/>
  <c r="BN1591" i="1" s="1"/>
  <c r="D1590" i="1"/>
  <c r="BN1590" i="1" s="1"/>
  <c r="D1589" i="1"/>
  <c r="BN1589" i="1" s="1"/>
  <c r="D1588" i="1"/>
  <c r="BN1588" i="1" s="1"/>
  <c r="D1587" i="1"/>
  <c r="BN1587" i="1" s="1"/>
  <c r="D1586" i="1"/>
  <c r="BN1586" i="1" s="1"/>
  <c r="D1585" i="1"/>
  <c r="BN1585" i="1" s="1"/>
  <c r="D1584" i="1"/>
  <c r="BN1584" i="1" s="1"/>
  <c r="D1583" i="1"/>
  <c r="BN1583" i="1" s="1"/>
  <c r="D1582" i="1"/>
  <c r="BN1582" i="1" s="1"/>
  <c r="D1581" i="1"/>
  <c r="BN1581" i="1" s="1"/>
  <c r="D1580" i="1"/>
  <c r="BN1580" i="1" s="1"/>
  <c r="D1579" i="1"/>
  <c r="BN1579" i="1" s="1"/>
  <c r="D1578" i="1"/>
  <c r="BN1578" i="1" s="1"/>
  <c r="D1577" i="1"/>
  <c r="BN1577" i="1" s="1"/>
  <c r="D1576" i="1"/>
  <c r="BN1576" i="1" s="1"/>
  <c r="D1575" i="1"/>
  <c r="BN1575" i="1" s="1"/>
  <c r="D1574" i="1"/>
  <c r="BN1574" i="1" s="1"/>
  <c r="D1573" i="1"/>
  <c r="BN1573" i="1" s="1"/>
  <c r="D1572" i="1"/>
  <c r="BN1572" i="1" s="1"/>
  <c r="D1571" i="1"/>
  <c r="BN1571" i="1" s="1"/>
  <c r="D1570" i="1"/>
  <c r="BN1570" i="1" s="1"/>
  <c r="D1569" i="1"/>
  <c r="BN1569" i="1" s="1"/>
  <c r="D1568" i="1"/>
  <c r="BN1568" i="1" s="1"/>
  <c r="D1567" i="1"/>
  <c r="BN1567" i="1" s="1"/>
  <c r="D1566" i="1"/>
  <c r="BN1566" i="1" s="1"/>
  <c r="D1565" i="1"/>
  <c r="BN1565" i="1" s="1"/>
  <c r="D1564" i="1"/>
  <c r="BN1564" i="1" s="1"/>
  <c r="D1563" i="1"/>
  <c r="BN1563" i="1" s="1"/>
  <c r="D1562" i="1"/>
  <c r="BN1562" i="1" s="1"/>
  <c r="D1561" i="1"/>
  <c r="BN1561" i="1" s="1"/>
  <c r="D1560" i="1"/>
  <c r="BN1560" i="1" s="1"/>
  <c r="D1559" i="1"/>
  <c r="BN1559" i="1" s="1"/>
  <c r="D1558" i="1"/>
  <c r="BN1558" i="1" s="1"/>
  <c r="D1557" i="1"/>
  <c r="BN1557" i="1" s="1"/>
  <c r="D1556" i="1"/>
  <c r="BN1556" i="1" s="1"/>
  <c r="D1555" i="1"/>
  <c r="BN1555" i="1" s="1"/>
  <c r="D1554" i="1"/>
  <c r="BN1554" i="1" s="1"/>
  <c r="D1553" i="1"/>
  <c r="BN1553" i="1" s="1"/>
  <c r="D1552" i="1"/>
  <c r="BN1552" i="1" s="1"/>
  <c r="D1551" i="1"/>
  <c r="BN1551" i="1" s="1"/>
  <c r="D1550" i="1"/>
  <c r="BN1550" i="1" s="1"/>
  <c r="D1549" i="1"/>
  <c r="BN1549" i="1" s="1"/>
  <c r="D1548" i="1"/>
  <c r="BN1548" i="1" s="1"/>
  <c r="D1547" i="1"/>
  <c r="BN1547" i="1" s="1"/>
  <c r="D1546" i="1"/>
  <c r="BN1546" i="1" s="1"/>
  <c r="D1545" i="1"/>
  <c r="BN1545" i="1" s="1"/>
  <c r="D1544" i="1"/>
  <c r="BN1544" i="1" s="1"/>
  <c r="D1543" i="1"/>
  <c r="BN1543" i="1" s="1"/>
  <c r="D1542" i="1"/>
  <c r="BN1542" i="1" s="1"/>
  <c r="D1541" i="1"/>
  <c r="BN1541" i="1" s="1"/>
  <c r="D1540" i="1"/>
  <c r="BN1540" i="1" s="1"/>
  <c r="D1539" i="1"/>
  <c r="BN1539" i="1" s="1"/>
  <c r="D1538" i="1"/>
  <c r="BN1538" i="1" s="1"/>
  <c r="D1537" i="1"/>
  <c r="BN1537" i="1" s="1"/>
  <c r="D1536" i="1"/>
  <c r="BN1536" i="1" s="1"/>
  <c r="D1535" i="1"/>
  <c r="BN1535" i="1" s="1"/>
  <c r="D1534" i="1"/>
  <c r="BN1534" i="1" s="1"/>
  <c r="D1533" i="1"/>
  <c r="BN1533" i="1" s="1"/>
  <c r="D1532" i="1"/>
  <c r="BN1532" i="1" s="1"/>
  <c r="D1531" i="1"/>
  <c r="BN1531" i="1" s="1"/>
  <c r="D1530" i="1"/>
  <c r="BN1530" i="1" s="1"/>
  <c r="D1529" i="1"/>
  <c r="BN1529" i="1" s="1"/>
  <c r="D1528" i="1"/>
  <c r="BN1528" i="1" s="1"/>
  <c r="D1527" i="1"/>
  <c r="BN1527" i="1" s="1"/>
  <c r="D1526" i="1"/>
  <c r="BN1526" i="1" s="1"/>
  <c r="D1525" i="1"/>
  <c r="BN1525" i="1" s="1"/>
  <c r="D1524" i="1"/>
  <c r="BN1524" i="1" s="1"/>
  <c r="D1523" i="1"/>
  <c r="BN1523" i="1" s="1"/>
  <c r="D1522" i="1"/>
  <c r="BN1522" i="1" s="1"/>
  <c r="D1521" i="1"/>
  <c r="BN1521" i="1" s="1"/>
  <c r="D1520" i="1"/>
  <c r="BN1520" i="1" s="1"/>
  <c r="D1519" i="1"/>
  <c r="BN1519" i="1" s="1"/>
  <c r="D1518" i="1"/>
  <c r="BN1518" i="1" s="1"/>
  <c r="D1517" i="1"/>
  <c r="BN1517" i="1" s="1"/>
  <c r="D1516" i="1"/>
  <c r="BN1516" i="1" s="1"/>
  <c r="D1515" i="1"/>
  <c r="BN1515" i="1" s="1"/>
  <c r="D1514" i="1"/>
  <c r="BN1514" i="1" s="1"/>
  <c r="D1513" i="1"/>
  <c r="BN1513" i="1" s="1"/>
  <c r="D1512" i="1"/>
  <c r="BN1512" i="1" s="1"/>
  <c r="D1511" i="1"/>
  <c r="BN1511" i="1" s="1"/>
  <c r="D1510" i="1"/>
  <c r="BN1510" i="1" s="1"/>
  <c r="D1509" i="1"/>
  <c r="BN1509" i="1" s="1"/>
  <c r="D1508" i="1"/>
  <c r="BN1508" i="1" s="1"/>
  <c r="D1507" i="1"/>
  <c r="BN1507" i="1" s="1"/>
  <c r="D1506" i="1"/>
  <c r="BN1506" i="1" s="1"/>
  <c r="D1505" i="1"/>
  <c r="BN1505" i="1" s="1"/>
  <c r="D1504" i="1"/>
  <c r="BN1504" i="1" s="1"/>
  <c r="D1503" i="1"/>
  <c r="BN1503" i="1" s="1"/>
  <c r="D1502" i="1"/>
  <c r="BN1502" i="1" s="1"/>
  <c r="D1501" i="1"/>
  <c r="BN1501" i="1" s="1"/>
  <c r="D1500" i="1"/>
  <c r="BN1500" i="1" s="1"/>
  <c r="D1499" i="1"/>
  <c r="BN1499" i="1" s="1"/>
  <c r="D1498" i="1"/>
  <c r="BN1498" i="1" s="1"/>
  <c r="D1497" i="1"/>
  <c r="BN1497" i="1" s="1"/>
  <c r="D1496" i="1"/>
  <c r="BN1496" i="1" s="1"/>
  <c r="D1495" i="1"/>
  <c r="BN1495" i="1" s="1"/>
  <c r="D1494" i="1"/>
  <c r="BN1494" i="1" s="1"/>
  <c r="D1493" i="1"/>
  <c r="BN1493" i="1" s="1"/>
  <c r="D1492" i="1"/>
  <c r="BN1492" i="1" s="1"/>
  <c r="D1491" i="1"/>
  <c r="BN1491" i="1" s="1"/>
  <c r="D1490" i="1"/>
  <c r="BN1490" i="1" s="1"/>
  <c r="D1489" i="1"/>
  <c r="BN1489" i="1" s="1"/>
  <c r="D1488" i="1"/>
  <c r="BN1488" i="1" s="1"/>
  <c r="D1487" i="1"/>
  <c r="BN1487" i="1" s="1"/>
  <c r="D1486" i="1"/>
  <c r="BN1486" i="1" s="1"/>
  <c r="D1485" i="1"/>
  <c r="BN1485" i="1" s="1"/>
  <c r="D1484" i="1"/>
  <c r="BN1484" i="1" s="1"/>
  <c r="D1483" i="1"/>
  <c r="BN1483" i="1" s="1"/>
  <c r="D1482" i="1"/>
  <c r="BN1482" i="1" s="1"/>
  <c r="D1481" i="1"/>
  <c r="BN1481" i="1" s="1"/>
  <c r="D1480" i="1"/>
  <c r="BN1480" i="1" s="1"/>
  <c r="D1479" i="1"/>
  <c r="BN1479" i="1" s="1"/>
  <c r="D1478" i="1"/>
  <c r="BN1478" i="1" s="1"/>
  <c r="D1477" i="1"/>
  <c r="BN1477" i="1" s="1"/>
  <c r="D1476" i="1"/>
  <c r="BN1476" i="1" s="1"/>
  <c r="D1475" i="1"/>
  <c r="BN1475" i="1" s="1"/>
  <c r="D1474" i="1"/>
  <c r="BN1474" i="1" s="1"/>
  <c r="D1473" i="1"/>
  <c r="BN1473" i="1" s="1"/>
  <c r="D1472" i="1"/>
  <c r="BN1472" i="1" s="1"/>
  <c r="D1471" i="1"/>
  <c r="BN1471" i="1" s="1"/>
  <c r="D1470" i="1"/>
  <c r="BN1470" i="1" s="1"/>
  <c r="D1469" i="1"/>
  <c r="BN1469" i="1" s="1"/>
  <c r="D1468" i="1"/>
  <c r="BN1468" i="1" s="1"/>
  <c r="D1467" i="1"/>
  <c r="BN1467" i="1" s="1"/>
  <c r="D1466" i="1"/>
  <c r="BN1466" i="1" s="1"/>
  <c r="D1465" i="1"/>
  <c r="BN1465" i="1" s="1"/>
  <c r="D1464" i="1"/>
  <c r="BN1464" i="1" s="1"/>
  <c r="D1463" i="1"/>
  <c r="BN1463" i="1" s="1"/>
  <c r="D1462" i="1"/>
  <c r="BN1462" i="1" s="1"/>
  <c r="D1461" i="1"/>
  <c r="BN1461" i="1" s="1"/>
  <c r="D1460" i="1"/>
  <c r="BN1460" i="1" s="1"/>
  <c r="D1459" i="1"/>
  <c r="BN1459" i="1" s="1"/>
  <c r="D1458" i="1"/>
  <c r="BN1458" i="1" s="1"/>
  <c r="D1457" i="1"/>
  <c r="BN1457" i="1" s="1"/>
  <c r="D1456" i="1"/>
  <c r="BN1456" i="1" s="1"/>
  <c r="D1455" i="1"/>
  <c r="BN1455" i="1" s="1"/>
  <c r="D1454" i="1"/>
  <c r="BN1454" i="1" s="1"/>
  <c r="D1453" i="1"/>
  <c r="BN1453" i="1" s="1"/>
  <c r="D1452" i="1"/>
  <c r="BN1452" i="1" s="1"/>
  <c r="D1451" i="1"/>
  <c r="BN1451" i="1" s="1"/>
  <c r="D1450" i="1"/>
  <c r="BN1450" i="1" s="1"/>
  <c r="D1449" i="1"/>
  <c r="BN1449" i="1" s="1"/>
  <c r="D1448" i="1"/>
  <c r="BN1448" i="1" s="1"/>
  <c r="D1447" i="1"/>
  <c r="BN1447" i="1" s="1"/>
  <c r="D1446" i="1"/>
  <c r="BN1446" i="1" s="1"/>
  <c r="D1445" i="1"/>
  <c r="BN1445" i="1" s="1"/>
  <c r="D1444" i="1"/>
  <c r="BN1444" i="1" s="1"/>
  <c r="D1443" i="1"/>
  <c r="BN1443" i="1" s="1"/>
  <c r="D1442" i="1"/>
  <c r="BN1442" i="1" s="1"/>
  <c r="D1441" i="1"/>
  <c r="BN1441" i="1" s="1"/>
  <c r="D1440" i="1"/>
  <c r="BN1440" i="1" s="1"/>
  <c r="D1439" i="1"/>
  <c r="BN1439" i="1" s="1"/>
  <c r="D1438" i="1"/>
  <c r="BN1438" i="1" s="1"/>
  <c r="D1437" i="1"/>
  <c r="BN1437" i="1" s="1"/>
  <c r="D1436" i="1"/>
  <c r="BN1436" i="1" s="1"/>
  <c r="D1435" i="1"/>
  <c r="BN1435" i="1" s="1"/>
  <c r="D1434" i="1"/>
  <c r="BN1434" i="1" s="1"/>
  <c r="D1433" i="1"/>
  <c r="BN1433" i="1" s="1"/>
  <c r="D1432" i="1"/>
  <c r="BN1432" i="1" s="1"/>
  <c r="D1431" i="1"/>
  <c r="BN1431" i="1" s="1"/>
  <c r="D1430" i="1"/>
  <c r="BN1430" i="1" s="1"/>
  <c r="D1429" i="1"/>
  <c r="BN1429" i="1" s="1"/>
  <c r="D1428" i="1"/>
  <c r="BN1428" i="1" s="1"/>
  <c r="D1427" i="1"/>
  <c r="BN1427" i="1" s="1"/>
  <c r="D1426" i="1"/>
  <c r="BN1426" i="1" s="1"/>
  <c r="D1425" i="1"/>
  <c r="BN1425" i="1" s="1"/>
  <c r="D1424" i="1"/>
  <c r="BN1424" i="1" s="1"/>
  <c r="D1423" i="1"/>
  <c r="BN1423" i="1" s="1"/>
  <c r="D1422" i="1"/>
  <c r="BN1422" i="1" s="1"/>
  <c r="D1421" i="1"/>
  <c r="BN1421" i="1" s="1"/>
  <c r="D1420" i="1"/>
  <c r="BN1420" i="1" s="1"/>
  <c r="D1419" i="1"/>
  <c r="BN1419" i="1" s="1"/>
  <c r="D1418" i="1"/>
  <c r="BN1418" i="1" s="1"/>
  <c r="D1417" i="1"/>
  <c r="BN1417" i="1" s="1"/>
  <c r="D1416" i="1"/>
  <c r="BN1416" i="1" s="1"/>
  <c r="D1415" i="1"/>
  <c r="BN1415" i="1" s="1"/>
  <c r="D1414" i="1"/>
  <c r="BN1414" i="1" s="1"/>
  <c r="D1413" i="1"/>
  <c r="BN1413" i="1" s="1"/>
  <c r="D1412" i="1"/>
  <c r="BN1412" i="1" s="1"/>
  <c r="D1411" i="1"/>
  <c r="BN1411" i="1" s="1"/>
  <c r="D1410" i="1"/>
  <c r="BN1410" i="1" s="1"/>
  <c r="D1409" i="1"/>
  <c r="BN1409" i="1" s="1"/>
  <c r="D1408" i="1"/>
  <c r="BN1408" i="1" s="1"/>
  <c r="D1407" i="1"/>
  <c r="BN1407" i="1" s="1"/>
  <c r="D1406" i="1"/>
  <c r="BN1406" i="1" s="1"/>
  <c r="D1405" i="1"/>
  <c r="BN1405" i="1" s="1"/>
  <c r="D1404" i="1"/>
  <c r="BN1404" i="1" s="1"/>
  <c r="D1403" i="1"/>
  <c r="BN1403" i="1" s="1"/>
  <c r="D1402" i="1"/>
  <c r="BN1402" i="1" s="1"/>
  <c r="D1401" i="1"/>
  <c r="BN1401" i="1" s="1"/>
  <c r="D1400" i="1"/>
  <c r="BN1400" i="1" s="1"/>
  <c r="D1399" i="1"/>
  <c r="BN1399" i="1" s="1"/>
  <c r="D1398" i="1"/>
  <c r="BN1398" i="1" s="1"/>
  <c r="D1397" i="1"/>
  <c r="BN1397" i="1" s="1"/>
  <c r="D1396" i="1"/>
  <c r="BN1396" i="1" s="1"/>
  <c r="D1395" i="1"/>
  <c r="BN1395" i="1" s="1"/>
  <c r="D1394" i="1"/>
  <c r="BN1394" i="1" s="1"/>
  <c r="D1393" i="1"/>
  <c r="BN1393" i="1" s="1"/>
  <c r="D1392" i="1"/>
  <c r="BN1392" i="1" s="1"/>
  <c r="D1391" i="1"/>
  <c r="BN1391" i="1" s="1"/>
  <c r="D1390" i="1"/>
  <c r="BN1390" i="1" s="1"/>
  <c r="D1389" i="1"/>
  <c r="BN1389" i="1" s="1"/>
  <c r="D1388" i="1"/>
  <c r="BN1388" i="1" s="1"/>
  <c r="D1387" i="1"/>
  <c r="BN1387" i="1" s="1"/>
  <c r="D1386" i="1"/>
  <c r="BN1386" i="1" s="1"/>
  <c r="D1385" i="1"/>
  <c r="BN1385" i="1" s="1"/>
  <c r="D1384" i="1"/>
  <c r="BN1384" i="1" s="1"/>
  <c r="D1383" i="1"/>
  <c r="BN1383" i="1" s="1"/>
  <c r="D1382" i="1"/>
  <c r="BN1382" i="1" s="1"/>
  <c r="D1381" i="1"/>
  <c r="BN1381" i="1" s="1"/>
  <c r="D1380" i="1"/>
  <c r="BN1380" i="1" s="1"/>
  <c r="D1379" i="1"/>
  <c r="BN1379" i="1" s="1"/>
  <c r="D1378" i="1"/>
  <c r="BN1378" i="1" s="1"/>
  <c r="D1377" i="1"/>
  <c r="BN1377" i="1" s="1"/>
  <c r="D1376" i="1"/>
  <c r="BN1376" i="1" s="1"/>
  <c r="D1375" i="1"/>
  <c r="BN1375" i="1" s="1"/>
  <c r="D1374" i="1"/>
  <c r="BN1374" i="1" s="1"/>
  <c r="D1373" i="1"/>
  <c r="BN1373" i="1" s="1"/>
  <c r="D1372" i="1"/>
  <c r="BN1372" i="1" s="1"/>
  <c r="D1371" i="1"/>
  <c r="BN1371" i="1" s="1"/>
  <c r="D1370" i="1"/>
  <c r="BN1370" i="1" s="1"/>
  <c r="D1369" i="1"/>
  <c r="BN1369" i="1" s="1"/>
  <c r="D1368" i="1"/>
  <c r="BN1368" i="1" s="1"/>
  <c r="D1367" i="1"/>
  <c r="BN1367" i="1" s="1"/>
  <c r="D1366" i="1"/>
  <c r="BN1366" i="1" s="1"/>
  <c r="D1365" i="1"/>
  <c r="BN1365" i="1" s="1"/>
  <c r="D1364" i="1"/>
  <c r="BN1364" i="1" s="1"/>
  <c r="D1363" i="1"/>
  <c r="BN1363" i="1" s="1"/>
  <c r="D1362" i="1"/>
  <c r="BN1362" i="1" s="1"/>
  <c r="D1361" i="1"/>
  <c r="BN1361" i="1" s="1"/>
  <c r="D1360" i="1"/>
  <c r="BN1360" i="1" s="1"/>
  <c r="D1359" i="1"/>
  <c r="BN1359" i="1" s="1"/>
  <c r="D1358" i="1"/>
  <c r="BN1358" i="1" s="1"/>
  <c r="D1357" i="1"/>
  <c r="BN1357" i="1" s="1"/>
  <c r="D1356" i="1"/>
  <c r="BN1356" i="1" s="1"/>
  <c r="D1355" i="1"/>
  <c r="BN1355" i="1" s="1"/>
  <c r="D1354" i="1"/>
  <c r="BN1354" i="1" s="1"/>
  <c r="D1353" i="1"/>
  <c r="BN1353" i="1" s="1"/>
  <c r="D1352" i="1"/>
  <c r="BN1352" i="1" s="1"/>
  <c r="D1351" i="1"/>
  <c r="BN1351" i="1" s="1"/>
  <c r="D1350" i="1"/>
  <c r="BN1350" i="1" s="1"/>
  <c r="D1349" i="1"/>
  <c r="BN1349" i="1" s="1"/>
  <c r="D1348" i="1"/>
  <c r="BN1348" i="1" s="1"/>
  <c r="D1347" i="1"/>
  <c r="BN1347" i="1" s="1"/>
  <c r="D1346" i="1"/>
  <c r="BN1346" i="1" s="1"/>
  <c r="D1345" i="1"/>
  <c r="BN1345" i="1" s="1"/>
  <c r="D1344" i="1"/>
  <c r="BN1344" i="1" s="1"/>
  <c r="D1343" i="1"/>
  <c r="BN1343" i="1" s="1"/>
  <c r="D1342" i="1"/>
  <c r="BN1342" i="1" s="1"/>
  <c r="D1341" i="1"/>
  <c r="BN1341" i="1" s="1"/>
  <c r="D1340" i="1"/>
  <c r="BN1340" i="1" s="1"/>
  <c r="D1339" i="1"/>
  <c r="BN1339" i="1" s="1"/>
  <c r="D1338" i="1"/>
  <c r="BN1338" i="1" s="1"/>
  <c r="D1337" i="1"/>
  <c r="BN1337" i="1" s="1"/>
  <c r="D1336" i="1"/>
  <c r="BN1336" i="1" s="1"/>
  <c r="D1335" i="1"/>
  <c r="BN1335" i="1" s="1"/>
  <c r="D1334" i="1"/>
  <c r="BN1334" i="1" s="1"/>
  <c r="D1333" i="1"/>
  <c r="BN1333" i="1" s="1"/>
  <c r="D1332" i="1"/>
  <c r="BN1332" i="1" s="1"/>
  <c r="D1331" i="1"/>
  <c r="BN1331" i="1" s="1"/>
  <c r="D1330" i="1"/>
  <c r="BN1330" i="1" s="1"/>
  <c r="D1329" i="1"/>
  <c r="BN1329" i="1" s="1"/>
  <c r="D1328" i="1"/>
  <c r="BN1328" i="1" s="1"/>
  <c r="D1327" i="1"/>
  <c r="BN1327" i="1" s="1"/>
  <c r="D1326" i="1"/>
  <c r="BN1326" i="1" s="1"/>
  <c r="D1325" i="1"/>
  <c r="BN1325" i="1" s="1"/>
  <c r="D1324" i="1"/>
  <c r="BN1324" i="1" s="1"/>
  <c r="D1323" i="1"/>
  <c r="BN1323" i="1" s="1"/>
  <c r="D1322" i="1"/>
  <c r="BN1322" i="1" s="1"/>
  <c r="D1321" i="1"/>
  <c r="BN1321" i="1" s="1"/>
  <c r="D1320" i="1"/>
  <c r="BN1320" i="1" s="1"/>
  <c r="D1319" i="1"/>
  <c r="BN1319" i="1" s="1"/>
  <c r="D1318" i="1"/>
  <c r="BN1318" i="1" s="1"/>
  <c r="D1317" i="1"/>
  <c r="BN1317" i="1" s="1"/>
  <c r="D1316" i="1"/>
  <c r="BN1316" i="1" s="1"/>
  <c r="D1315" i="1"/>
  <c r="BN1315" i="1" s="1"/>
  <c r="D1314" i="1"/>
  <c r="BN1314" i="1" s="1"/>
  <c r="D1313" i="1"/>
  <c r="BN1313" i="1" s="1"/>
  <c r="D1312" i="1"/>
  <c r="BN1312" i="1" s="1"/>
  <c r="D1311" i="1"/>
  <c r="BN1311" i="1" s="1"/>
  <c r="D1310" i="1"/>
  <c r="BN1310" i="1" s="1"/>
  <c r="D1309" i="1"/>
  <c r="BN1309" i="1" s="1"/>
  <c r="D1308" i="1"/>
  <c r="BN1308" i="1" s="1"/>
  <c r="D1307" i="1"/>
  <c r="BN1307" i="1" s="1"/>
  <c r="D1306" i="1"/>
  <c r="BN1306" i="1" s="1"/>
  <c r="D1305" i="1"/>
  <c r="BN1305" i="1" s="1"/>
  <c r="D1304" i="1"/>
  <c r="BN1304" i="1" s="1"/>
  <c r="D1303" i="1"/>
  <c r="BN1303" i="1" s="1"/>
  <c r="D1302" i="1"/>
  <c r="BN1302" i="1" s="1"/>
  <c r="D1301" i="1"/>
  <c r="BN1301" i="1" s="1"/>
  <c r="D1300" i="1"/>
  <c r="BN1300" i="1" s="1"/>
  <c r="D1299" i="1"/>
  <c r="BN1299" i="1" s="1"/>
  <c r="D1298" i="1"/>
  <c r="BN1298" i="1" s="1"/>
  <c r="D1297" i="1"/>
  <c r="BN1297" i="1" s="1"/>
  <c r="D1296" i="1"/>
  <c r="BN1296" i="1" s="1"/>
  <c r="D1295" i="1"/>
  <c r="BN1295" i="1" s="1"/>
  <c r="D1294" i="1"/>
  <c r="BN1294" i="1" s="1"/>
  <c r="D1293" i="1"/>
  <c r="BN1293" i="1" s="1"/>
  <c r="D1292" i="1"/>
  <c r="BN1292" i="1" s="1"/>
  <c r="D1291" i="1"/>
  <c r="BN1291" i="1" s="1"/>
  <c r="D1290" i="1"/>
  <c r="BN1290" i="1" s="1"/>
  <c r="D1289" i="1"/>
  <c r="BN1289" i="1" s="1"/>
  <c r="D1288" i="1"/>
  <c r="BN1288" i="1" s="1"/>
  <c r="D1287" i="1"/>
  <c r="BN1287" i="1" s="1"/>
  <c r="D1286" i="1"/>
  <c r="BN1286" i="1" s="1"/>
  <c r="D1285" i="1"/>
  <c r="BN1285" i="1" s="1"/>
  <c r="D1284" i="1"/>
  <c r="BN1284" i="1" s="1"/>
  <c r="D1283" i="1"/>
  <c r="BN1283" i="1" s="1"/>
  <c r="D1282" i="1"/>
  <c r="BN1282" i="1" s="1"/>
  <c r="D1281" i="1"/>
  <c r="BN1281" i="1" s="1"/>
  <c r="D1280" i="1"/>
  <c r="BN1280" i="1" s="1"/>
  <c r="D1279" i="1"/>
  <c r="BN1279" i="1" s="1"/>
  <c r="D1278" i="1"/>
  <c r="BN1278" i="1" s="1"/>
  <c r="D1277" i="1"/>
  <c r="BN1277" i="1" s="1"/>
  <c r="D1276" i="1"/>
  <c r="BN1276" i="1" s="1"/>
  <c r="D1275" i="1"/>
  <c r="BN1275" i="1" s="1"/>
  <c r="D1274" i="1"/>
  <c r="BN1274" i="1" s="1"/>
  <c r="D1273" i="1"/>
  <c r="BN1273" i="1" s="1"/>
  <c r="D1272" i="1"/>
  <c r="BN1272" i="1" s="1"/>
  <c r="D1271" i="1"/>
  <c r="BN1271" i="1" s="1"/>
  <c r="D1270" i="1"/>
  <c r="BN1270" i="1" s="1"/>
  <c r="D1269" i="1"/>
  <c r="BN1269" i="1" s="1"/>
  <c r="D1268" i="1"/>
  <c r="BN1268" i="1" s="1"/>
  <c r="D1267" i="1"/>
  <c r="BN1267" i="1" s="1"/>
  <c r="D1266" i="1"/>
  <c r="BN1266" i="1" s="1"/>
  <c r="D1265" i="1"/>
  <c r="BN1265" i="1" s="1"/>
  <c r="D1264" i="1"/>
  <c r="BN1264" i="1" s="1"/>
  <c r="D1263" i="1"/>
  <c r="BN1263" i="1" s="1"/>
  <c r="D1262" i="1"/>
  <c r="BN1262" i="1" s="1"/>
  <c r="D1261" i="1"/>
  <c r="BN1261" i="1" s="1"/>
  <c r="D1260" i="1"/>
  <c r="BN1260" i="1" s="1"/>
  <c r="D1259" i="1"/>
  <c r="BN1259" i="1" s="1"/>
  <c r="D1258" i="1"/>
  <c r="BN1258" i="1" s="1"/>
  <c r="D1257" i="1"/>
  <c r="BN1257" i="1" s="1"/>
  <c r="D1256" i="1"/>
  <c r="BN1256" i="1" s="1"/>
  <c r="D1255" i="1"/>
  <c r="BN1255" i="1" s="1"/>
  <c r="D1254" i="1"/>
  <c r="BN1254" i="1" s="1"/>
  <c r="D1253" i="1"/>
  <c r="BN1253" i="1" s="1"/>
  <c r="D1252" i="1"/>
  <c r="BN1252" i="1" s="1"/>
  <c r="D1251" i="1"/>
  <c r="BN1251" i="1" s="1"/>
  <c r="D1250" i="1"/>
  <c r="BN1250" i="1" s="1"/>
  <c r="D1249" i="1"/>
  <c r="BN1249" i="1" s="1"/>
  <c r="D1248" i="1"/>
  <c r="BN1248" i="1" s="1"/>
  <c r="D1247" i="1"/>
  <c r="BN1247" i="1" s="1"/>
  <c r="D1246" i="1"/>
  <c r="BN1246" i="1" s="1"/>
  <c r="D1245" i="1"/>
  <c r="BN1245" i="1" s="1"/>
  <c r="D1244" i="1"/>
  <c r="BN1244" i="1" s="1"/>
  <c r="D1243" i="1"/>
  <c r="BN1243" i="1" s="1"/>
  <c r="D1242" i="1"/>
  <c r="BN1242" i="1" s="1"/>
  <c r="D1241" i="1"/>
  <c r="BN1241" i="1" s="1"/>
  <c r="D1240" i="1"/>
  <c r="BN1240" i="1" s="1"/>
  <c r="D1239" i="1"/>
  <c r="BN1239" i="1" s="1"/>
  <c r="D1238" i="1"/>
  <c r="BN1238" i="1" s="1"/>
  <c r="D1237" i="1"/>
  <c r="BN1237" i="1" s="1"/>
  <c r="D1236" i="1"/>
  <c r="BN1236" i="1" s="1"/>
  <c r="D1235" i="1"/>
  <c r="BN1235" i="1" s="1"/>
  <c r="D1234" i="1"/>
  <c r="BN1234" i="1" s="1"/>
  <c r="D1233" i="1"/>
  <c r="BN1233" i="1" s="1"/>
  <c r="D1232" i="1"/>
  <c r="BN1232" i="1" s="1"/>
  <c r="D1231" i="1"/>
  <c r="BN1231" i="1" s="1"/>
  <c r="D1230" i="1"/>
  <c r="BN1230" i="1" s="1"/>
  <c r="D1229" i="1"/>
  <c r="BN1229" i="1" s="1"/>
  <c r="D1228" i="1"/>
  <c r="BN1228" i="1" s="1"/>
  <c r="D1227" i="1"/>
  <c r="BN1227" i="1" s="1"/>
  <c r="D1226" i="1"/>
  <c r="BN1226" i="1" s="1"/>
  <c r="D1225" i="1"/>
  <c r="BN1225" i="1" s="1"/>
  <c r="D1224" i="1"/>
  <c r="BN1224" i="1" s="1"/>
  <c r="D1223" i="1"/>
  <c r="BN1223" i="1" s="1"/>
  <c r="D1222" i="1"/>
  <c r="BN1222" i="1" s="1"/>
  <c r="D1221" i="1"/>
  <c r="BN1221" i="1" s="1"/>
  <c r="D1220" i="1"/>
  <c r="BN1220" i="1" s="1"/>
  <c r="D1219" i="1"/>
  <c r="BN1219" i="1" s="1"/>
  <c r="D1218" i="1"/>
  <c r="BN1218" i="1" s="1"/>
  <c r="D1217" i="1"/>
  <c r="BN1217" i="1" s="1"/>
  <c r="D1216" i="1"/>
  <c r="BN1216" i="1" s="1"/>
  <c r="D1215" i="1"/>
  <c r="BN1215" i="1" s="1"/>
  <c r="D1214" i="1"/>
  <c r="BN1214" i="1" s="1"/>
  <c r="D1213" i="1"/>
  <c r="BN1213" i="1" s="1"/>
  <c r="D1212" i="1"/>
  <c r="BN1212" i="1" s="1"/>
  <c r="D1211" i="1"/>
  <c r="BN1211" i="1" s="1"/>
  <c r="D1210" i="1"/>
  <c r="BN1210" i="1" s="1"/>
  <c r="D1209" i="1"/>
  <c r="BN1209" i="1" s="1"/>
  <c r="D1208" i="1"/>
  <c r="BN1208" i="1" s="1"/>
  <c r="D1207" i="1"/>
  <c r="BN1207" i="1" s="1"/>
  <c r="D1206" i="1"/>
  <c r="BN1206" i="1" s="1"/>
  <c r="D1205" i="1"/>
  <c r="BN1205" i="1" s="1"/>
  <c r="D1204" i="1"/>
  <c r="BN1204" i="1" s="1"/>
  <c r="D1203" i="1"/>
  <c r="BN1203" i="1" s="1"/>
  <c r="D1202" i="1"/>
  <c r="BN1202" i="1" s="1"/>
  <c r="D1201" i="1"/>
  <c r="BN1201" i="1" s="1"/>
  <c r="D1200" i="1"/>
  <c r="BN1200" i="1" s="1"/>
  <c r="D1199" i="1"/>
  <c r="BN1199" i="1" s="1"/>
  <c r="D1198" i="1"/>
  <c r="BN1198" i="1" s="1"/>
  <c r="D1197" i="1"/>
  <c r="BN1197" i="1" s="1"/>
  <c r="D1196" i="1"/>
  <c r="BN1196" i="1" s="1"/>
  <c r="D1195" i="1"/>
  <c r="BN1195" i="1" s="1"/>
  <c r="D1194" i="1"/>
  <c r="BN1194" i="1" s="1"/>
  <c r="D1193" i="1"/>
  <c r="BN1193" i="1" s="1"/>
  <c r="D1192" i="1"/>
  <c r="BN1192" i="1" s="1"/>
  <c r="D1191" i="1"/>
  <c r="BN1191" i="1" s="1"/>
  <c r="D1190" i="1"/>
  <c r="BN1190" i="1" s="1"/>
  <c r="D1189" i="1"/>
  <c r="BN1189" i="1" s="1"/>
  <c r="D1188" i="1"/>
  <c r="BN1188" i="1" s="1"/>
  <c r="D1187" i="1"/>
  <c r="BN1187" i="1" s="1"/>
  <c r="D1186" i="1"/>
  <c r="BN1186" i="1" s="1"/>
  <c r="D1185" i="1"/>
  <c r="BN1185" i="1" s="1"/>
  <c r="D1184" i="1"/>
  <c r="BN1184" i="1" s="1"/>
  <c r="D1183" i="1"/>
  <c r="BN1183" i="1" s="1"/>
  <c r="D1182" i="1"/>
  <c r="BN1182" i="1" s="1"/>
  <c r="D1181" i="1"/>
  <c r="BN1181" i="1" s="1"/>
  <c r="D1180" i="1"/>
  <c r="BN1180" i="1" s="1"/>
  <c r="D1179" i="1"/>
  <c r="BN1179" i="1" s="1"/>
  <c r="D1178" i="1"/>
  <c r="BN1178" i="1" s="1"/>
  <c r="D1177" i="1"/>
  <c r="BN1177" i="1" s="1"/>
  <c r="D1176" i="1"/>
  <c r="BN1176" i="1" s="1"/>
  <c r="D1175" i="1"/>
  <c r="BN1175" i="1" s="1"/>
  <c r="D1174" i="1"/>
  <c r="BN1174" i="1" s="1"/>
  <c r="D1173" i="1"/>
  <c r="BN1173" i="1" s="1"/>
  <c r="D1172" i="1"/>
  <c r="BN1172" i="1" s="1"/>
  <c r="D1171" i="1"/>
  <c r="BN1171" i="1" s="1"/>
  <c r="D1170" i="1"/>
  <c r="BN1170" i="1" s="1"/>
  <c r="D1169" i="1"/>
  <c r="BN1169" i="1" s="1"/>
  <c r="D1168" i="1"/>
  <c r="BN1168" i="1" s="1"/>
  <c r="D1167" i="1"/>
  <c r="BN1167" i="1" s="1"/>
  <c r="D1166" i="1"/>
  <c r="BN1166" i="1" s="1"/>
  <c r="D1165" i="1"/>
  <c r="BN1165" i="1" s="1"/>
  <c r="D1164" i="1"/>
  <c r="BN1164" i="1" s="1"/>
  <c r="D1163" i="1"/>
  <c r="BN1163" i="1" s="1"/>
  <c r="D1162" i="1"/>
  <c r="BN1162" i="1" s="1"/>
  <c r="D1161" i="1"/>
  <c r="BN1161" i="1" s="1"/>
  <c r="D1160" i="1"/>
  <c r="BN1160" i="1" s="1"/>
  <c r="D1159" i="1"/>
  <c r="BN1159" i="1" s="1"/>
  <c r="D1158" i="1"/>
  <c r="BN1158" i="1" s="1"/>
  <c r="D1157" i="1"/>
  <c r="BN1157" i="1" s="1"/>
  <c r="D1156" i="1"/>
  <c r="BN1156" i="1" s="1"/>
  <c r="D1155" i="1"/>
  <c r="BN1155" i="1" s="1"/>
  <c r="D1154" i="1"/>
  <c r="BN1154" i="1" s="1"/>
  <c r="D1153" i="1"/>
  <c r="BN1153" i="1" s="1"/>
  <c r="D1152" i="1"/>
  <c r="BN1152" i="1" s="1"/>
  <c r="D1151" i="1"/>
  <c r="BN1151" i="1" s="1"/>
  <c r="D1150" i="1"/>
  <c r="BN1150" i="1" s="1"/>
  <c r="D1149" i="1"/>
  <c r="BN1149" i="1" s="1"/>
  <c r="D1148" i="1"/>
  <c r="BN1148" i="1" s="1"/>
  <c r="D1147" i="1"/>
  <c r="BN1147" i="1" s="1"/>
  <c r="D1146" i="1"/>
  <c r="BN1146" i="1" s="1"/>
  <c r="D1145" i="1"/>
  <c r="BN1145" i="1" s="1"/>
  <c r="D1144" i="1"/>
  <c r="BN1144" i="1" s="1"/>
  <c r="D1143" i="1"/>
  <c r="BN1143" i="1" s="1"/>
  <c r="D1142" i="1"/>
  <c r="BN1142" i="1" s="1"/>
  <c r="D1141" i="1"/>
  <c r="BN1141" i="1" s="1"/>
  <c r="D1140" i="1"/>
  <c r="BN1140" i="1" s="1"/>
  <c r="D1139" i="1"/>
  <c r="BN1139" i="1" s="1"/>
  <c r="D1138" i="1"/>
  <c r="BN1138" i="1" s="1"/>
  <c r="D1137" i="1"/>
  <c r="BN1137" i="1" s="1"/>
  <c r="D1136" i="1"/>
  <c r="BN1136" i="1" s="1"/>
  <c r="D1135" i="1"/>
  <c r="BN1135" i="1" s="1"/>
  <c r="D1134" i="1"/>
  <c r="BN1134" i="1" s="1"/>
  <c r="D1133" i="1"/>
  <c r="BN1133" i="1" s="1"/>
  <c r="D1132" i="1"/>
  <c r="BN1132" i="1" s="1"/>
  <c r="D1131" i="1"/>
  <c r="BN1131" i="1" s="1"/>
  <c r="D1130" i="1"/>
  <c r="BN1130" i="1" s="1"/>
  <c r="D1129" i="1"/>
  <c r="BN1129" i="1" s="1"/>
  <c r="D1128" i="1"/>
  <c r="BN1128" i="1" s="1"/>
  <c r="D1127" i="1"/>
  <c r="BN1127" i="1" s="1"/>
  <c r="D1126" i="1"/>
  <c r="BN1126" i="1" s="1"/>
  <c r="D1125" i="1"/>
  <c r="BN1125" i="1" s="1"/>
  <c r="D1124" i="1"/>
  <c r="BN1124" i="1" s="1"/>
  <c r="D1123" i="1"/>
  <c r="BN1123" i="1" s="1"/>
  <c r="D1122" i="1"/>
  <c r="BN1122" i="1" s="1"/>
  <c r="D1121" i="1"/>
  <c r="BN1121" i="1" s="1"/>
  <c r="D1120" i="1"/>
  <c r="BN1120" i="1" s="1"/>
  <c r="D1119" i="1"/>
  <c r="BN1119" i="1" s="1"/>
  <c r="D1118" i="1"/>
  <c r="BN1118" i="1" s="1"/>
  <c r="D1117" i="1"/>
  <c r="BN1117" i="1" s="1"/>
  <c r="D1116" i="1"/>
  <c r="BN1116" i="1" s="1"/>
  <c r="D1115" i="1"/>
  <c r="BN1115" i="1" s="1"/>
  <c r="D1114" i="1"/>
  <c r="BN1114" i="1" s="1"/>
  <c r="D1113" i="1"/>
  <c r="BN1113" i="1" s="1"/>
  <c r="D1112" i="1"/>
  <c r="BN1112" i="1" s="1"/>
  <c r="D1111" i="1"/>
  <c r="BN1111" i="1" s="1"/>
  <c r="D1110" i="1"/>
  <c r="BN1110" i="1" s="1"/>
  <c r="D1109" i="1"/>
  <c r="BN1109" i="1" s="1"/>
  <c r="D1108" i="1"/>
  <c r="BN1108" i="1" s="1"/>
  <c r="D1107" i="1"/>
  <c r="BN1107" i="1" s="1"/>
  <c r="D1106" i="1"/>
  <c r="BN1106" i="1" s="1"/>
  <c r="D1105" i="1"/>
  <c r="BN1105" i="1" s="1"/>
  <c r="D1104" i="1"/>
  <c r="BN1104" i="1" s="1"/>
  <c r="D1103" i="1"/>
  <c r="BN1103" i="1" s="1"/>
  <c r="D1102" i="1"/>
  <c r="BN1102" i="1" s="1"/>
  <c r="D1101" i="1"/>
  <c r="BN1101" i="1" s="1"/>
  <c r="D1100" i="1"/>
  <c r="BN1100" i="1" s="1"/>
  <c r="D1099" i="1"/>
  <c r="BN1099" i="1" s="1"/>
  <c r="D1098" i="1"/>
  <c r="BN1098" i="1" s="1"/>
  <c r="D1097" i="1"/>
  <c r="BN1097" i="1" s="1"/>
  <c r="D1096" i="1"/>
  <c r="BN1096" i="1" s="1"/>
  <c r="D1095" i="1"/>
  <c r="BN1095" i="1" s="1"/>
  <c r="D1094" i="1"/>
  <c r="BN1094" i="1" s="1"/>
  <c r="D1093" i="1"/>
  <c r="BN1093" i="1" s="1"/>
  <c r="D1092" i="1"/>
  <c r="BN1092" i="1" s="1"/>
  <c r="D1091" i="1"/>
  <c r="BN1091" i="1" s="1"/>
  <c r="D1090" i="1"/>
  <c r="BN1090" i="1" s="1"/>
  <c r="D1089" i="1"/>
  <c r="BN1089" i="1" s="1"/>
  <c r="D1088" i="1"/>
  <c r="BN1088" i="1" s="1"/>
  <c r="D1087" i="1"/>
  <c r="BN1087" i="1" s="1"/>
  <c r="D1086" i="1"/>
  <c r="BN1086" i="1" s="1"/>
  <c r="D1085" i="1"/>
  <c r="BN1085" i="1" s="1"/>
  <c r="D1084" i="1"/>
  <c r="BN1084" i="1" s="1"/>
  <c r="D1083" i="1"/>
  <c r="BN1083" i="1" s="1"/>
  <c r="D1082" i="1"/>
  <c r="BN1082" i="1" s="1"/>
  <c r="D1081" i="1"/>
  <c r="BN1081" i="1" s="1"/>
  <c r="D1080" i="1"/>
  <c r="BN1080" i="1" s="1"/>
  <c r="D1079" i="1"/>
  <c r="BN1079" i="1" s="1"/>
  <c r="D1078" i="1"/>
  <c r="BN1078" i="1" s="1"/>
  <c r="D1077" i="1"/>
  <c r="BN1077" i="1" s="1"/>
  <c r="D1076" i="1"/>
  <c r="BN1076" i="1" s="1"/>
  <c r="D1075" i="1"/>
  <c r="BN1075" i="1" s="1"/>
  <c r="D1074" i="1"/>
  <c r="BN1074" i="1" s="1"/>
  <c r="D1073" i="1"/>
  <c r="BN1073" i="1" s="1"/>
  <c r="D1072" i="1"/>
  <c r="BN1072" i="1" s="1"/>
  <c r="D1071" i="1"/>
  <c r="BN1071" i="1" s="1"/>
  <c r="D1070" i="1"/>
  <c r="BN1070" i="1" s="1"/>
  <c r="D1069" i="1"/>
  <c r="BN1069" i="1" s="1"/>
  <c r="D1068" i="1"/>
  <c r="BN1068" i="1" s="1"/>
  <c r="D1067" i="1"/>
  <c r="BN1067" i="1" s="1"/>
  <c r="D1066" i="1"/>
  <c r="BN1066" i="1" s="1"/>
  <c r="D1065" i="1"/>
  <c r="BN1065" i="1" s="1"/>
  <c r="D1064" i="1"/>
  <c r="BN1064" i="1" s="1"/>
  <c r="D1063" i="1"/>
  <c r="BN1063" i="1" s="1"/>
  <c r="D1062" i="1"/>
  <c r="BN1062" i="1" s="1"/>
  <c r="D1061" i="1"/>
  <c r="BN1061" i="1" s="1"/>
  <c r="D1060" i="1"/>
  <c r="BN1060" i="1" s="1"/>
  <c r="D1059" i="1"/>
  <c r="BN1059" i="1" s="1"/>
  <c r="D1058" i="1"/>
  <c r="BN1058" i="1" s="1"/>
  <c r="D1057" i="1"/>
  <c r="BN1057" i="1" s="1"/>
  <c r="D1056" i="1"/>
  <c r="BN1056" i="1" s="1"/>
  <c r="D1055" i="1"/>
  <c r="BN1055" i="1" s="1"/>
  <c r="D1054" i="1"/>
  <c r="BN1054" i="1" s="1"/>
  <c r="D1053" i="1"/>
  <c r="BN1053" i="1" s="1"/>
  <c r="D1052" i="1"/>
  <c r="BN1052" i="1" s="1"/>
  <c r="D1051" i="1"/>
  <c r="BN1051" i="1" s="1"/>
  <c r="D1050" i="1"/>
  <c r="BN1050" i="1" s="1"/>
  <c r="D1049" i="1"/>
  <c r="BN1049" i="1" s="1"/>
  <c r="D1048" i="1"/>
  <c r="BN1048" i="1" s="1"/>
  <c r="D1047" i="1"/>
  <c r="BN1047" i="1" s="1"/>
  <c r="D1046" i="1"/>
  <c r="BN1046" i="1" s="1"/>
  <c r="D1045" i="1"/>
  <c r="BN1045" i="1" s="1"/>
  <c r="D1044" i="1"/>
  <c r="BN1044" i="1" s="1"/>
  <c r="D1043" i="1"/>
  <c r="BN1043" i="1" s="1"/>
  <c r="D1042" i="1"/>
  <c r="BN1042" i="1" s="1"/>
  <c r="D1041" i="1"/>
  <c r="BN1041" i="1" s="1"/>
  <c r="D1040" i="1"/>
  <c r="BN1040" i="1" s="1"/>
  <c r="D1039" i="1"/>
  <c r="BN1039" i="1" s="1"/>
  <c r="D1038" i="1"/>
  <c r="BN1038" i="1" s="1"/>
  <c r="D1037" i="1"/>
  <c r="BN1037" i="1" s="1"/>
  <c r="D1036" i="1"/>
  <c r="BN1036" i="1" s="1"/>
  <c r="D1035" i="1"/>
  <c r="BN1035" i="1" s="1"/>
  <c r="D1034" i="1"/>
  <c r="BN1034" i="1" s="1"/>
  <c r="D1033" i="1"/>
  <c r="BN1033" i="1" s="1"/>
  <c r="D1032" i="1"/>
  <c r="BN1032" i="1" s="1"/>
  <c r="D1031" i="1"/>
  <c r="BN1031" i="1" s="1"/>
  <c r="D1030" i="1"/>
  <c r="BN1030" i="1" s="1"/>
  <c r="D1029" i="1"/>
  <c r="BN1029" i="1" s="1"/>
  <c r="D1028" i="1"/>
  <c r="BN1028" i="1" s="1"/>
  <c r="D1027" i="1"/>
  <c r="BN1027" i="1" s="1"/>
  <c r="D1026" i="1"/>
  <c r="BN1026" i="1" s="1"/>
  <c r="D1025" i="1"/>
  <c r="BN1025" i="1" s="1"/>
  <c r="D1024" i="1"/>
  <c r="BN1024" i="1" s="1"/>
  <c r="D1023" i="1"/>
  <c r="BN1023" i="1" s="1"/>
  <c r="D1022" i="1"/>
  <c r="BN1022" i="1" s="1"/>
  <c r="D1021" i="1"/>
  <c r="BN1021" i="1" s="1"/>
  <c r="D1020" i="1"/>
  <c r="BN1020" i="1" s="1"/>
  <c r="D1019" i="1"/>
  <c r="BN1019" i="1" s="1"/>
  <c r="D1018" i="1"/>
  <c r="BN1018" i="1" s="1"/>
  <c r="D1017" i="1"/>
  <c r="BN1017" i="1" s="1"/>
  <c r="D1016" i="1"/>
  <c r="BN1016" i="1" s="1"/>
  <c r="D1015" i="1"/>
  <c r="BN1015" i="1" s="1"/>
  <c r="D1014" i="1"/>
  <c r="BN1014" i="1" s="1"/>
  <c r="D1013" i="1"/>
  <c r="BN1013" i="1" s="1"/>
  <c r="D1012" i="1"/>
  <c r="BN1012" i="1" s="1"/>
  <c r="D1011" i="1"/>
  <c r="BN1011" i="1" s="1"/>
  <c r="D1010" i="1"/>
  <c r="BN1010" i="1" s="1"/>
  <c r="D1009" i="1"/>
  <c r="BN1009" i="1" s="1"/>
  <c r="D1008" i="1"/>
  <c r="BN1008" i="1" s="1"/>
  <c r="D1007" i="1"/>
  <c r="BN1007" i="1" s="1"/>
  <c r="D1006" i="1"/>
  <c r="BN1006" i="1" s="1"/>
  <c r="D1005" i="1"/>
  <c r="BN1005" i="1" s="1"/>
  <c r="D1004" i="1"/>
  <c r="BN1004" i="1" s="1"/>
  <c r="D1003" i="1"/>
  <c r="BN1003" i="1" s="1"/>
  <c r="D1002" i="1"/>
  <c r="BN1002" i="1" s="1"/>
  <c r="D1001" i="1"/>
  <c r="BN1001" i="1" s="1"/>
  <c r="D1000" i="1"/>
  <c r="BN1000" i="1" s="1"/>
  <c r="D999" i="1"/>
  <c r="BN999" i="1" s="1"/>
  <c r="D998" i="1"/>
  <c r="BN998" i="1" s="1"/>
  <c r="D997" i="1"/>
  <c r="BN997" i="1" s="1"/>
  <c r="D996" i="1"/>
  <c r="BN996" i="1" s="1"/>
  <c r="D995" i="1"/>
  <c r="BN995" i="1" s="1"/>
  <c r="D994" i="1"/>
  <c r="BN994" i="1" s="1"/>
  <c r="D993" i="1"/>
  <c r="BN993" i="1" s="1"/>
  <c r="D992" i="1"/>
  <c r="BN992" i="1" s="1"/>
  <c r="D991" i="1"/>
  <c r="BN991" i="1" s="1"/>
  <c r="D990" i="1"/>
  <c r="BN990" i="1" s="1"/>
  <c r="D989" i="1"/>
  <c r="BN989" i="1" s="1"/>
  <c r="D988" i="1"/>
  <c r="BN988" i="1" s="1"/>
  <c r="D987" i="1"/>
  <c r="BN987" i="1" s="1"/>
  <c r="D986" i="1"/>
  <c r="BN986" i="1" s="1"/>
  <c r="D985" i="1"/>
  <c r="BN985" i="1" s="1"/>
  <c r="D984" i="1"/>
  <c r="BN984" i="1" s="1"/>
  <c r="D983" i="1"/>
  <c r="BN983" i="1" s="1"/>
  <c r="D982" i="1"/>
  <c r="BN982" i="1" s="1"/>
  <c r="D981" i="1"/>
  <c r="BN981" i="1" s="1"/>
  <c r="D980" i="1"/>
  <c r="BN980" i="1" s="1"/>
  <c r="D979" i="1"/>
  <c r="BN979" i="1" s="1"/>
  <c r="D978" i="1"/>
  <c r="BN978" i="1" s="1"/>
  <c r="D977" i="1"/>
  <c r="BN977" i="1" s="1"/>
  <c r="D976" i="1"/>
  <c r="BN976" i="1" s="1"/>
  <c r="D975" i="1"/>
  <c r="BN975" i="1" s="1"/>
  <c r="D974" i="1"/>
  <c r="BN974" i="1" s="1"/>
  <c r="D973" i="1"/>
  <c r="BN973" i="1" s="1"/>
  <c r="D972" i="1"/>
  <c r="BN972" i="1" s="1"/>
  <c r="D971" i="1"/>
  <c r="BN971" i="1" s="1"/>
  <c r="D970" i="1"/>
  <c r="BN970" i="1" s="1"/>
  <c r="D969" i="1"/>
  <c r="BN969" i="1" s="1"/>
  <c r="D968" i="1"/>
  <c r="BN968" i="1" s="1"/>
  <c r="D967" i="1"/>
  <c r="BN967" i="1" s="1"/>
  <c r="D966" i="1"/>
  <c r="BN966" i="1" s="1"/>
  <c r="D965" i="1"/>
  <c r="BN965" i="1" s="1"/>
  <c r="D964" i="1"/>
  <c r="BN964" i="1" s="1"/>
  <c r="D963" i="1"/>
  <c r="BN963" i="1" s="1"/>
  <c r="D962" i="1"/>
  <c r="BN962" i="1" s="1"/>
  <c r="D961" i="1"/>
  <c r="BN961" i="1" s="1"/>
  <c r="D960" i="1"/>
  <c r="BN960" i="1" s="1"/>
  <c r="D959" i="1"/>
  <c r="BN959" i="1" s="1"/>
  <c r="D958" i="1"/>
  <c r="BN958" i="1" s="1"/>
  <c r="D957" i="1"/>
  <c r="BN957" i="1" s="1"/>
  <c r="D956" i="1"/>
  <c r="BN956" i="1" s="1"/>
  <c r="D955" i="1"/>
  <c r="BN955" i="1" s="1"/>
  <c r="D954" i="1"/>
  <c r="BN954" i="1" s="1"/>
  <c r="D953" i="1"/>
  <c r="BN953" i="1" s="1"/>
  <c r="D952" i="1"/>
  <c r="BN952" i="1" s="1"/>
  <c r="D951" i="1"/>
  <c r="BN951" i="1" s="1"/>
  <c r="D950" i="1"/>
  <c r="BN950" i="1" s="1"/>
  <c r="D949" i="1"/>
  <c r="BN949" i="1" s="1"/>
  <c r="D948" i="1"/>
  <c r="BN948" i="1" s="1"/>
  <c r="D947" i="1"/>
  <c r="BN947" i="1" s="1"/>
  <c r="D946" i="1"/>
  <c r="BN946" i="1" s="1"/>
  <c r="D945" i="1"/>
  <c r="BN945" i="1" s="1"/>
  <c r="D944" i="1"/>
  <c r="BN944" i="1" s="1"/>
  <c r="D943" i="1"/>
  <c r="BN943" i="1" s="1"/>
  <c r="D942" i="1"/>
  <c r="BN942" i="1" s="1"/>
  <c r="D941" i="1"/>
  <c r="BN941" i="1" s="1"/>
  <c r="D940" i="1"/>
  <c r="BN940" i="1" s="1"/>
  <c r="D939" i="1"/>
  <c r="BN939" i="1" s="1"/>
  <c r="D938" i="1"/>
  <c r="BN938" i="1" s="1"/>
  <c r="D937" i="1"/>
  <c r="BN937" i="1" s="1"/>
  <c r="D936" i="1"/>
  <c r="BN936" i="1" s="1"/>
  <c r="D935" i="1"/>
  <c r="BN935" i="1" s="1"/>
  <c r="D934" i="1"/>
  <c r="BN934" i="1" s="1"/>
  <c r="D933" i="1"/>
  <c r="BN933" i="1" s="1"/>
  <c r="D932" i="1"/>
  <c r="BN932" i="1" s="1"/>
  <c r="D931" i="1"/>
  <c r="BN931" i="1" s="1"/>
  <c r="D930" i="1"/>
  <c r="BN930" i="1" s="1"/>
  <c r="D929" i="1"/>
  <c r="BN929" i="1" s="1"/>
  <c r="D928" i="1"/>
  <c r="BN928" i="1" s="1"/>
  <c r="D927" i="1"/>
  <c r="BN927" i="1" s="1"/>
  <c r="D926" i="1"/>
  <c r="BN926" i="1" s="1"/>
  <c r="D925" i="1"/>
  <c r="BN925" i="1" s="1"/>
  <c r="D924" i="1"/>
  <c r="BN924" i="1" s="1"/>
  <c r="D923" i="1"/>
  <c r="BN923" i="1" s="1"/>
  <c r="D922" i="1"/>
  <c r="BN922" i="1" s="1"/>
  <c r="D921" i="1"/>
  <c r="BN921" i="1" s="1"/>
  <c r="D920" i="1"/>
  <c r="BN920" i="1" s="1"/>
  <c r="D919" i="1"/>
  <c r="BN919" i="1" s="1"/>
  <c r="D918" i="1"/>
  <c r="BN918" i="1" s="1"/>
  <c r="D917" i="1"/>
  <c r="BN917" i="1" s="1"/>
  <c r="D916" i="1"/>
  <c r="BN916" i="1" s="1"/>
  <c r="D915" i="1"/>
  <c r="BN915" i="1" s="1"/>
  <c r="D914" i="1"/>
  <c r="BN914" i="1" s="1"/>
  <c r="D913" i="1"/>
  <c r="BN913" i="1" s="1"/>
  <c r="D912" i="1"/>
  <c r="BN912" i="1" s="1"/>
  <c r="D911" i="1"/>
  <c r="BN911" i="1" s="1"/>
  <c r="D910" i="1"/>
  <c r="BN910" i="1" s="1"/>
  <c r="D909" i="1"/>
  <c r="BN909" i="1" s="1"/>
  <c r="D908" i="1"/>
  <c r="BN908" i="1" s="1"/>
  <c r="D907" i="1"/>
  <c r="BN907" i="1" s="1"/>
  <c r="D906" i="1"/>
  <c r="BN906" i="1" s="1"/>
  <c r="D905" i="1"/>
  <c r="BN905" i="1" s="1"/>
  <c r="D904" i="1"/>
  <c r="BN904" i="1" s="1"/>
  <c r="D903" i="1"/>
  <c r="BN903" i="1" s="1"/>
  <c r="D902" i="1"/>
  <c r="BN902" i="1" s="1"/>
  <c r="D901" i="1"/>
  <c r="BN901" i="1" s="1"/>
  <c r="D900" i="1"/>
  <c r="BN900" i="1" s="1"/>
  <c r="D899" i="1"/>
  <c r="BN899" i="1" s="1"/>
  <c r="D898" i="1"/>
  <c r="BN898" i="1" s="1"/>
  <c r="D897" i="1"/>
  <c r="BN897" i="1" s="1"/>
  <c r="D896" i="1"/>
  <c r="BN896" i="1" s="1"/>
  <c r="D895" i="1"/>
  <c r="BN895" i="1" s="1"/>
  <c r="D894" i="1"/>
  <c r="BN894" i="1" s="1"/>
  <c r="D893" i="1"/>
  <c r="BN893" i="1" s="1"/>
  <c r="D892" i="1"/>
  <c r="BN892" i="1" s="1"/>
  <c r="D891" i="1"/>
  <c r="BN891" i="1" s="1"/>
  <c r="D890" i="1"/>
  <c r="BN890" i="1" s="1"/>
  <c r="D889" i="1"/>
  <c r="BN889" i="1" s="1"/>
  <c r="D888" i="1"/>
  <c r="BN888" i="1" s="1"/>
  <c r="D887" i="1"/>
  <c r="BN887" i="1" s="1"/>
  <c r="D886" i="1"/>
  <c r="BN886" i="1" s="1"/>
  <c r="D885" i="1"/>
  <c r="BN885" i="1" s="1"/>
  <c r="D884" i="1"/>
  <c r="BN884" i="1" s="1"/>
  <c r="D883" i="1"/>
  <c r="BN883" i="1" s="1"/>
  <c r="D882" i="1"/>
  <c r="BN882" i="1" s="1"/>
  <c r="D881" i="1"/>
  <c r="BN881" i="1" s="1"/>
  <c r="D880" i="1"/>
  <c r="BN880" i="1" s="1"/>
  <c r="D879" i="1"/>
  <c r="BN879" i="1" s="1"/>
  <c r="D878" i="1"/>
  <c r="BN878" i="1" s="1"/>
  <c r="D877" i="1"/>
  <c r="BN877" i="1" s="1"/>
  <c r="D876" i="1"/>
  <c r="BN876" i="1" s="1"/>
  <c r="D875" i="1"/>
  <c r="BN875" i="1" s="1"/>
  <c r="D874" i="1"/>
  <c r="BN874" i="1" s="1"/>
  <c r="D873" i="1"/>
  <c r="BN873" i="1" s="1"/>
  <c r="D872" i="1"/>
  <c r="BN872" i="1" s="1"/>
  <c r="D871" i="1"/>
  <c r="BN871" i="1" s="1"/>
  <c r="D870" i="1"/>
  <c r="BN870" i="1" s="1"/>
  <c r="D869" i="1"/>
  <c r="BN869" i="1" s="1"/>
  <c r="D868" i="1"/>
  <c r="BN868" i="1" s="1"/>
  <c r="D867" i="1"/>
  <c r="BN867" i="1" s="1"/>
  <c r="D866" i="1"/>
  <c r="BN866" i="1" s="1"/>
  <c r="D865" i="1"/>
  <c r="BN865" i="1" s="1"/>
  <c r="D864" i="1"/>
  <c r="BN864" i="1" s="1"/>
  <c r="D863" i="1"/>
  <c r="BN863" i="1" s="1"/>
  <c r="D862" i="1"/>
  <c r="BN862" i="1" s="1"/>
  <c r="D861" i="1"/>
  <c r="BN861" i="1" s="1"/>
  <c r="D860" i="1"/>
  <c r="BN860" i="1" s="1"/>
  <c r="D859" i="1"/>
  <c r="BN859" i="1" s="1"/>
  <c r="D858" i="1"/>
  <c r="BN858" i="1" s="1"/>
  <c r="D857" i="1"/>
  <c r="BN857" i="1" s="1"/>
  <c r="D856" i="1"/>
  <c r="BN856" i="1" s="1"/>
  <c r="D855" i="1"/>
  <c r="BN855" i="1" s="1"/>
  <c r="D854" i="1"/>
  <c r="BN854" i="1" s="1"/>
  <c r="D853" i="1"/>
  <c r="BN853" i="1" s="1"/>
  <c r="D852" i="1"/>
  <c r="BN852" i="1" s="1"/>
  <c r="D851" i="1"/>
  <c r="BN851" i="1" s="1"/>
  <c r="D850" i="1"/>
  <c r="BN850" i="1" s="1"/>
  <c r="D849" i="1"/>
  <c r="BN849" i="1" s="1"/>
  <c r="D848" i="1"/>
  <c r="BN848" i="1" s="1"/>
  <c r="D847" i="1"/>
  <c r="BN847" i="1" s="1"/>
  <c r="D846" i="1"/>
  <c r="BN846" i="1" s="1"/>
  <c r="D845" i="1"/>
  <c r="BN845" i="1" s="1"/>
  <c r="D844" i="1"/>
  <c r="BN844" i="1" s="1"/>
  <c r="D843" i="1"/>
  <c r="BN843" i="1" s="1"/>
  <c r="D842" i="1"/>
  <c r="BN842" i="1" s="1"/>
  <c r="D841" i="1"/>
  <c r="BN841" i="1" s="1"/>
  <c r="D840" i="1"/>
  <c r="BN840" i="1" s="1"/>
  <c r="D839" i="1"/>
  <c r="BN839" i="1" s="1"/>
  <c r="D838" i="1"/>
  <c r="BN838" i="1" s="1"/>
  <c r="D837" i="1"/>
  <c r="BN837" i="1" s="1"/>
  <c r="D836" i="1"/>
  <c r="BN836" i="1" s="1"/>
  <c r="D835" i="1"/>
  <c r="BN835" i="1" s="1"/>
  <c r="D834" i="1"/>
  <c r="BN834" i="1" s="1"/>
  <c r="D833" i="1"/>
  <c r="BN833" i="1" s="1"/>
  <c r="D832" i="1"/>
  <c r="BN832" i="1" s="1"/>
  <c r="D831" i="1"/>
  <c r="BN831" i="1" s="1"/>
  <c r="D830" i="1"/>
  <c r="BN830" i="1" s="1"/>
  <c r="D829" i="1"/>
  <c r="BN829" i="1" s="1"/>
  <c r="D828" i="1"/>
  <c r="BN828" i="1" s="1"/>
  <c r="D827" i="1"/>
  <c r="BN827" i="1" s="1"/>
  <c r="D826" i="1"/>
  <c r="BN826" i="1" s="1"/>
  <c r="D825" i="1"/>
  <c r="BN825" i="1" s="1"/>
  <c r="D824" i="1"/>
  <c r="BN824" i="1" s="1"/>
  <c r="D823" i="1"/>
  <c r="BN823" i="1" s="1"/>
  <c r="D822" i="1"/>
  <c r="BN822" i="1" s="1"/>
  <c r="D821" i="1"/>
  <c r="BN821" i="1" s="1"/>
  <c r="D820" i="1"/>
  <c r="BN820" i="1" s="1"/>
  <c r="D819" i="1"/>
  <c r="BN819" i="1" s="1"/>
  <c r="D818" i="1"/>
  <c r="BN818" i="1" s="1"/>
  <c r="D817" i="1"/>
  <c r="BN817" i="1" s="1"/>
  <c r="D816" i="1"/>
  <c r="BN816" i="1" s="1"/>
  <c r="D815" i="1"/>
  <c r="BN815" i="1" s="1"/>
  <c r="D814" i="1"/>
  <c r="BN814" i="1" s="1"/>
  <c r="D813" i="1"/>
  <c r="BN813" i="1" s="1"/>
  <c r="D812" i="1"/>
  <c r="BN812" i="1" s="1"/>
  <c r="D811" i="1"/>
  <c r="BN811" i="1" s="1"/>
  <c r="D810" i="1"/>
  <c r="BN810" i="1" s="1"/>
  <c r="D809" i="1"/>
  <c r="BN809" i="1" s="1"/>
  <c r="D808" i="1"/>
  <c r="BN808" i="1" s="1"/>
  <c r="D807" i="1"/>
  <c r="BN807" i="1" s="1"/>
  <c r="D806" i="1"/>
  <c r="BN806" i="1" s="1"/>
  <c r="D805" i="1"/>
  <c r="BN805" i="1" s="1"/>
  <c r="D804" i="1"/>
  <c r="BN804" i="1" s="1"/>
  <c r="D803" i="1"/>
  <c r="BN803" i="1" s="1"/>
  <c r="D802" i="1"/>
  <c r="BN802" i="1" s="1"/>
  <c r="D801" i="1"/>
  <c r="BN801" i="1" s="1"/>
  <c r="D800" i="1"/>
  <c r="BN800" i="1" s="1"/>
  <c r="D799" i="1"/>
  <c r="BN799" i="1" s="1"/>
  <c r="D798" i="1"/>
  <c r="BN798" i="1" s="1"/>
  <c r="D797" i="1"/>
  <c r="BN797" i="1" s="1"/>
  <c r="D796" i="1"/>
  <c r="BN796" i="1" s="1"/>
  <c r="D795" i="1"/>
  <c r="BN795" i="1" s="1"/>
  <c r="D794" i="1"/>
  <c r="BN794" i="1" s="1"/>
  <c r="D793" i="1"/>
  <c r="BN793" i="1" s="1"/>
  <c r="D792" i="1"/>
  <c r="BN792" i="1" s="1"/>
  <c r="D791" i="1"/>
  <c r="BN791" i="1" s="1"/>
  <c r="D790" i="1"/>
  <c r="BN790" i="1" s="1"/>
  <c r="D789" i="1"/>
  <c r="BN789" i="1" s="1"/>
  <c r="D788" i="1"/>
  <c r="BN788" i="1" s="1"/>
  <c r="D787" i="1"/>
  <c r="BN787" i="1" s="1"/>
  <c r="D786" i="1"/>
  <c r="BN786" i="1" s="1"/>
  <c r="D785" i="1"/>
  <c r="BN785" i="1" s="1"/>
  <c r="D784" i="1"/>
  <c r="BN784" i="1" s="1"/>
  <c r="D783" i="1"/>
  <c r="BN783" i="1" s="1"/>
  <c r="D782" i="1"/>
  <c r="BN782" i="1" s="1"/>
  <c r="D781" i="1"/>
  <c r="BN781" i="1" s="1"/>
  <c r="D780" i="1"/>
  <c r="BN780" i="1" s="1"/>
  <c r="D779" i="1"/>
  <c r="BN779" i="1" s="1"/>
  <c r="D778" i="1"/>
  <c r="BN778" i="1" s="1"/>
  <c r="D777" i="1"/>
  <c r="BN777" i="1" s="1"/>
  <c r="D776" i="1"/>
  <c r="BN776" i="1" s="1"/>
  <c r="D775" i="1"/>
  <c r="BN775" i="1" s="1"/>
  <c r="D774" i="1"/>
  <c r="BN774" i="1" s="1"/>
  <c r="D773" i="1"/>
  <c r="BN773" i="1" s="1"/>
  <c r="D772" i="1"/>
  <c r="BN772" i="1" s="1"/>
  <c r="D771" i="1"/>
  <c r="BN771" i="1" s="1"/>
  <c r="D770" i="1"/>
  <c r="BN770" i="1" s="1"/>
  <c r="D769" i="1"/>
  <c r="BN769" i="1" s="1"/>
  <c r="D768" i="1"/>
  <c r="BN768" i="1" s="1"/>
  <c r="D767" i="1"/>
  <c r="BN767" i="1" s="1"/>
  <c r="D766" i="1"/>
  <c r="BN766" i="1" s="1"/>
  <c r="D765" i="1"/>
  <c r="BN765" i="1" s="1"/>
  <c r="D764" i="1"/>
  <c r="BN764" i="1" s="1"/>
  <c r="D763" i="1"/>
  <c r="BN763" i="1" s="1"/>
  <c r="D762" i="1"/>
  <c r="BN762" i="1" s="1"/>
  <c r="D761" i="1"/>
  <c r="BN761" i="1" s="1"/>
  <c r="D760" i="1"/>
  <c r="BN760" i="1" s="1"/>
  <c r="D759" i="1"/>
  <c r="BN759" i="1" s="1"/>
  <c r="D758" i="1"/>
  <c r="BN758" i="1" s="1"/>
  <c r="D757" i="1"/>
  <c r="BN757" i="1" s="1"/>
  <c r="D756" i="1"/>
  <c r="BN756" i="1" s="1"/>
  <c r="D755" i="1"/>
  <c r="BN755" i="1" s="1"/>
  <c r="D754" i="1"/>
  <c r="BN754" i="1" s="1"/>
  <c r="D753" i="1"/>
  <c r="BN753" i="1" s="1"/>
  <c r="D752" i="1"/>
  <c r="BN752" i="1" s="1"/>
  <c r="D751" i="1"/>
  <c r="BN751" i="1" s="1"/>
  <c r="D750" i="1"/>
  <c r="BN750" i="1" s="1"/>
  <c r="D749" i="1"/>
  <c r="BN749" i="1" s="1"/>
  <c r="D748" i="1"/>
  <c r="BN748" i="1" s="1"/>
  <c r="D747" i="1"/>
  <c r="BN747" i="1" s="1"/>
  <c r="D746" i="1"/>
  <c r="BN746" i="1" s="1"/>
  <c r="D745" i="1"/>
  <c r="BN745" i="1" s="1"/>
  <c r="D744" i="1"/>
  <c r="BN744" i="1" s="1"/>
  <c r="D743" i="1"/>
  <c r="BN743" i="1" s="1"/>
  <c r="D742" i="1"/>
  <c r="BN742" i="1" s="1"/>
  <c r="D741" i="1"/>
  <c r="BN741" i="1" s="1"/>
  <c r="D740" i="1"/>
  <c r="BN740" i="1" s="1"/>
  <c r="D739" i="1"/>
  <c r="BN739" i="1" s="1"/>
  <c r="D738" i="1"/>
  <c r="BN738" i="1" s="1"/>
  <c r="D737" i="1"/>
  <c r="BN737" i="1" s="1"/>
  <c r="D736" i="1"/>
  <c r="BN736" i="1" s="1"/>
  <c r="D735" i="1"/>
  <c r="BN735" i="1" s="1"/>
  <c r="D734" i="1"/>
  <c r="BN734" i="1" s="1"/>
  <c r="D733" i="1"/>
  <c r="BN733" i="1" s="1"/>
  <c r="D732" i="1"/>
  <c r="BN732" i="1" s="1"/>
  <c r="D731" i="1"/>
  <c r="BN731" i="1" s="1"/>
  <c r="D730" i="1"/>
  <c r="BN730" i="1" s="1"/>
  <c r="D729" i="1"/>
  <c r="BN729" i="1" s="1"/>
  <c r="D728" i="1"/>
  <c r="BN728" i="1" s="1"/>
  <c r="D727" i="1"/>
  <c r="BN727" i="1" s="1"/>
  <c r="D726" i="1"/>
  <c r="BN726" i="1" s="1"/>
  <c r="D725" i="1"/>
  <c r="BN725" i="1" s="1"/>
  <c r="D724" i="1"/>
  <c r="BN724" i="1" s="1"/>
  <c r="D723" i="1"/>
  <c r="BN723" i="1" s="1"/>
  <c r="D722" i="1"/>
  <c r="BN722" i="1" s="1"/>
  <c r="D721" i="1"/>
  <c r="BN721" i="1" s="1"/>
  <c r="D720" i="1"/>
  <c r="BN720" i="1" s="1"/>
  <c r="D719" i="1"/>
  <c r="BN719" i="1" s="1"/>
  <c r="D718" i="1"/>
  <c r="BN718" i="1" s="1"/>
  <c r="D717" i="1"/>
  <c r="BN717" i="1" s="1"/>
  <c r="D716" i="1"/>
  <c r="BN716" i="1" s="1"/>
  <c r="D715" i="1"/>
  <c r="BN715" i="1" s="1"/>
  <c r="D714" i="1"/>
  <c r="BN714" i="1" s="1"/>
  <c r="D713" i="1"/>
  <c r="BN713" i="1" s="1"/>
  <c r="D712" i="1"/>
  <c r="BN712" i="1" s="1"/>
  <c r="D711" i="1"/>
  <c r="BN711" i="1" s="1"/>
  <c r="D710" i="1"/>
  <c r="BN710" i="1" s="1"/>
  <c r="D709" i="1"/>
  <c r="BN709" i="1" s="1"/>
  <c r="D708" i="1"/>
  <c r="BN708" i="1" s="1"/>
  <c r="D707" i="1"/>
  <c r="BN707" i="1" s="1"/>
  <c r="D706" i="1"/>
  <c r="BN706" i="1" s="1"/>
  <c r="D705" i="1"/>
  <c r="BN705" i="1" s="1"/>
  <c r="D704" i="1"/>
  <c r="BN704" i="1" s="1"/>
  <c r="D703" i="1"/>
  <c r="BN703" i="1" s="1"/>
  <c r="D702" i="1"/>
  <c r="BN702" i="1" s="1"/>
  <c r="D701" i="1"/>
  <c r="BN701" i="1" s="1"/>
  <c r="D700" i="1"/>
  <c r="BN700" i="1" s="1"/>
  <c r="D699" i="1"/>
  <c r="BN699" i="1" s="1"/>
  <c r="D698" i="1"/>
  <c r="BN698" i="1" s="1"/>
  <c r="D697" i="1"/>
  <c r="BN697" i="1" s="1"/>
  <c r="D696" i="1"/>
  <c r="BN696" i="1" s="1"/>
  <c r="D695" i="1"/>
  <c r="BN695" i="1" s="1"/>
  <c r="D694" i="1"/>
  <c r="BN694" i="1" s="1"/>
  <c r="D693" i="1"/>
  <c r="BN693" i="1" s="1"/>
  <c r="D692" i="1"/>
  <c r="BN692" i="1" s="1"/>
  <c r="D691" i="1"/>
  <c r="BN691" i="1" s="1"/>
  <c r="D690" i="1"/>
  <c r="BN690" i="1" s="1"/>
  <c r="D689" i="1"/>
  <c r="BN689" i="1" s="1"/>
  <c r="D688" i="1"/>
  <c r="BN688" i="1" s="1"/>
  <c r="D687" i="1"/>
  <c r="BN687" i="1" s="1"/>
  <c r="D686" i="1"/>
  <c r="BN686" i="1" s="1"/>
  <c r="D685" i="1"/>
  <c r="BN685" i="1" s="1"/>
  <c r="D684" i="1"/>
  <c r="BN684" i="1" s="1"/>
  <c r="D683" i="1"/>
  <c r="BN683" i="1" s="1"/>
  <c r="D682" i="1"/>
  <c r="BN682" i="1" s="1"/>
  <c r="D681" i="1"/>
  <c r="BN681" i="1" s="1"/>
  <c r="D680" i="1"/>
  <c r="BN680" i="1" s="1"/>
  <c r="D679" i="1"/>
  <c r="BN679" i="1" s="1"/>
  <c r="D678" i="1"/>
  <c r="BN678" i="1" s="1"/>
  <c r="D677" i="1"/>
  <c r="BN677" i="1" s="1"/>
  <c r="D676" i="1"/>
  <c r="BN676" i="1" s="1"/>
  <c r="D675" i="1"/>
  <c r="BN675" i="1" s="1"/>
  <c r="D674" i="1"/>
  <c r="BN674" i="1" s="1"/>
  <c r="D673" i="1"/>
  <c r="BN673" i="1" s="1"/>
  <c r="D672" i="1"/>
  <c r="BN672" i="1" s="1"/>
  <c r="D671" i="1"/>
  <c r="BN671" i="1" s="1"/>
  <c r="D670" i="1"/>
  <c r="BN670" i="1" s="1"/>
  <c r="D669" i="1"/>
  <c r="BN669" i="1" s="1"/>
  <c r="D668" i="1"/>
  <c r="BN668" i="1" s="1"/>
  <c r="D667" i="1"/>
  <c r="BN667" i="1" s="1"/>
  <c r="D666" i="1"/>
  <c r="BN666" i="1" s="1"/>
  <c r="D665" i="1"/>
  <c r="BN665" i="1" s="1"/>
  <c r="D664" i="1"/>
  <c r="BN664" i="1" s="1"/>
  <c r="D663" i="1"/>
  <c r="BN663" i="1" s="1"/>
  <c r="D662" i="1"/>
  <c r="BN662" i="1" s="1"/>
  <c r="D661" i="1"/>
  <c r="BN661" i="1" s="1"/>
  <c r="D660" i="1"/>
  <c r="BN660" i="1" s="1"/>
  <c r="D659" i="1"/>
  <c r="BN659" i="1" s="1"/>
  <c r="D658" i="1"/>
  <c r="BN658" i="1" s="1"/>
  <c r="D657" i="1"/>
  <c r="BN657" i="1" s="1"/>
  <c r="D656" i="1"/>
  <c r="BN656" i="1" s="1"/>
  <c r="D655" i="1"/>
  <c r="BN655" i="1" s="1"/>
  <c r="D654" i="1"/>
  <c r="BN654" i="1" s="1"/>
  <c r="D653" i="1"/>
  <c r="BN653" i="1" s="1"/>
  <c r="D652" i="1"/>
  <c r="BN652" i="1" s="1"/>
  <c r="D651" i="1"/>
  <c r="BN651" i="1" s="1"/>
  <c r="D650" i="1"/>
  <c r="BN650" i="1" s="1"/>
  <c r="D649" i="1"/>
  <c r="BN649" i="1" s="1"/>
  <c r="D648" i="1"/>
  <c r="BN648" i="1" s="1"/>
  <c r="D647" i="1"/>
  <c r="BN647" i="1" s="1"/>
  <c r="D646" i="1"/>
  <c r="BN646" i="1" s="1"/>
  <c r="D645" i="1"/>
  <c r="BN645" i="1" s="1"/>
  <c r="D644" i="1"/>
  <c r="BN644" i="1" s="1"/>
  <c r="D643" i="1"/>
  <c r="BN643" i="1" s="1"/>
  <c r="D642" i="1"/>
  <c r="BN642" i="1" s="1"/>
  <c r="D641" i="1"/>
  <c r="BN641" i="1" s="1"/>
  <c r="D640" i="1"/>
  <c r="BN640" i="1" s="1"/>
  <c r="D639" i="1"/>
  <c r="BN639" i="1" s="1"/>
  <c r="D638" i="1"/>
  <c r="BN638" i="1" s="1"/>
  <c r="D637" i="1"/>
  <c r="BN637" i="1" s="1"/>
  <c r="D636" i="1"/>
  <c r="BN636" i="1" s="1"/>
  <c r="D635" i="1"/>
  <c r="BN635" i="1" s="1"/>
  <c r="D634" i="1"/>
  <c r="BN634" i="1" s="1"/>
  <c r="D633" i="1"/>
  <c r="BN633" i="1" s="1"/>
  <c r="D632" i="1"/>
  <c r="BN632" i="1" s="1"/>
  <c r="D631" i="1"/>
  <c r="BN631" i="1" s="1"/>
  <c r="D630" i="1"/>
  <c r="BN630" i="1" s="1"/>
  <c r="D629" i="1"/>
  <c r="BN629" i="1" s="1"/>
  <c r="D628" i="1"/>
  <c r="BN628" i="1" s="1"/>
  <c r="D627" i="1"/>
  <c r="BN627" i="1" s="1"/>
  <c r="D626" i="1"/>
  <c r="BN626" i="1" s="1"/>
  <c r="D625" i="1"/>
  <c r="BN625" i="1" s="1"/>
  <c r="D624" i="1"/>
  <c r="BN624" i="1" s="1"/>
  <c r="D623" i="1"/>
  <c r="BN623" i="1" s="1"/>
  <c r="D622" i="1"/>
  <c r="BN622" i="1" s="1"/>
  <c r="D621" i="1"/>
  <c r="BN621" i="1" s="1"/>
  <c r="D620" i="1"/>
  <c r="BN620" i="1" s="1"/>
  <c r="D619" i="1"/>
  <c r="BN619" i="1" s="1"/>
  <c r="D618" i="1"/>
  <c r="BN618" i="1" s="1"/>
  <c r="D617" i="1"/>
  <c r="BN617" i="1" s="1"/>
  <c r="D616" i="1"/>
  <c r="BN616" i="1" s="1"/>
  <c r="D615" i="1"/>
  <c r="BN615" i="1" s="1"/>
  <c r="D614" i="1"/>
  <c r="BN614" i="1" s="1"/>
  <c r="D613" i="1"/>
  <c r="BN613" i="1" s="1"/>
  <c r="D612" i="1"/>
  <c r="BN612" i="1" s="1"/>
  <c r="D611" i="1"/>
  <c r="BN611" i="1" s="1"/>
  <c r="D610" i="1"/>
  <c r="BN610" i="1" s="1"/>
  <c r="D609" i="1"/>
  <c r="BN609" i="1" s="1"/>
  <c r="D608" i="1"/>
  <c r="BN608" i="1" s="1"/>
  <c r="D607" i="1"/>
  <c r="BN607" i="1" s="1"/>
  <c r="D606" i="1"/>
  <c r="BN606" i="1" s="1"/>
  <c r="D605" i="1"/>
  <c r="BN605" i="1" s="1"/>
  <c r="D604" i="1"/>
  <c r="BN604" i="1" s="1"/>
  <c r="D603" i="1"/>
  <c r="BN603" i="1" s="1"/>
  <c r="D602" i="1"/>
  <c r="BN602" i="1" s="1"/>
  <c r="D601" i="1"/>
  <c r="BN601" i="1" s="1"/>
  <c r="D600" i="1"/>
  <c r="BN600" i="1" s="1"/>
  <c r="D599" i="1"/>
  <c r="BN599" i="1" s="1"/>
  <c r="D598" i="1"/>
  <c r="BN598" i="1" s="1"/>
  <c r="D597" i="1"/>
  <c r="BN597" i="1" s="1"/>
  <c r="D596" i="1"/>
  <c r="BN596" i="1" s="1"/>
  <c r="D595" i="1"/>
  <c r="BN595" i="1" s="1"/>
  <c r="D594" i="1"/>
  <c r="BN594" i="1" s="1"/>
  <c r="D593" i="1"/>
  <c r="BN593" i="1" s="1"/>
  <c r="D592" i="1"/>
  <c r="BN592" i="1" s="1"/>
  <c r="D591" i="1"/>
  <c r="BN591" i="1" s="1"/>
  <c r="D590" i="1"/>
  <c r="BN590" i="1" s="1"/>
  <c r="D589" i="1"/>
  <c r="BN589" i="1" s="1"/>
  <c r="D588" i="1"/>
  <c r="BN588" i="1" s="1"/>
  <c r="D587" i="1"/>
  <c r="BN587" i="1" s="1"/>
  <c r="D586" i="1"/>
  <c r="BN586" i="1" s="1"/>
  <c r="D585" i="1"/>
  <c r="BN585" i="1" s="1"/>
  <c r="D584" i="1"/>
  <c r="BN584" i="1" s="1"/>
  <c r="D583" i="1"/>
  <c r="BN583" i="1" s="1"/>
  <c r="D582" i="1"/>
  <c r="BN582" i="1" s="1"/>
  <c r="D581" i="1"/>
  <c r="BN581" i="1" s="1"/>
  <c r="D580" i="1"/>
  <c r="BN580" i="1" s="1"/>
  <c r="D579" i="1"/>
  <c r="BN579" i="1" s="1"/>
  <c r="D578" i="1"/>
  <c r="BN578" i="1" s="1"/>
  <c r="D577" i="1"/>
  <c r="BN577" i="1" s="1"/>
  <c r="D576" i="1"/>
  <c r="BN576" i="1" s="1"/>
  <c r="D575" i="1"/>
  <c r="BN575" i="1" s="1"/>
  <c r="D574" i="1"/>
  <c r="BN574" i="1" s="1"/>
  <c r="D573" i="1"/>
  <c r="BN573" i="1" s="1"/>
  <c r="D572" i="1"/>
  <c r="BN572" i="1" s="1"/>
  <c r="D571" i="1"/>
  <c r="BN571" i="1" s="1"/>
  <c r="D570" i="1"/>
  <c r="BN570" i="1" s="1"/>
  <c r="D569" i="1"/>
  <c r="BN569" i="1" s="1"/>
  <c r="D568" i="1"/>
  <c r="BN568" i="1" s="1"/>
  <c r="D567" i="1"/>
  <c r="BN567" i="1" s="1"/>
  <c r="D566" i="1"/>
  <c r="BN566" i="1" s="1"/>
  <c r="D565" i="1"/>
  <c r="BN565" i="1" s="1"/>
  <c r="D564" i="1"/>
  <c r="BN564" i="1" s="1"/>
  <c r="D563" i="1"/>
  <c r="BN563" i="1" s="1"/>
  <c r="D562" i="1"/>
  <c r="BN562" i="1" s="1"/>
  <c r="D561" i="1"/>
  <c r="BN561" i="1" s="1"/>
  <c r="D560" i="1"/>
  <c r="BN560" i="1" s="1"/>
  <c r="D559" i="1"/>
  <c r="BN559" i="1" s="1"/>
  <c r="D558" i="1"/>
  <c r="BN558" i="1" s="1"/>
  <c r="D557" i="1"/>
  <c r="BN557" i="1" s="1"/>
  <c r="D556" i="1"/>
  <c r="BN556" i="1" s="1"/>
  <c r="D555" i="1"/>
  <c r="BN555" i="1" s="1"/>
  <c r="D554" i="1"/>
  <c r="BN554" i="1" s="1"/>
  <c r="D553" i="1"/>
  <c r="BN553" i="1" s="1"/>
  <c r="D552" i="1"/>
  <c r="BN552" i="1" s="1"/>
  <c r="D551" i="1"/>
  <c r="BN551" i="1" s="1"/>
  <c r="D550" i="1"/>
  <c r="BN550" i="1" s="1"/>
  <c r="D549" i="1"/>
  <c r="BN549" i="1" s="1"/>
  <c r="D548" i="1"/>
  <c r="BN548" i="1" s="1"/>
  <c r="D547" i="1"/>
  <c r="BN547" i="1" s="1"/>
  <c r="D546" i="1"/>
  <c r="BN546" i="1" s="1"/>
  <c r="D545" i="1"/>
  <c r="BN545" i="1" s="1"/>
  <c r="D544" i="1"/>
  <c r="BN544" i="1" s="1"/>
  <c r="D543" i="1"/>
  <c r="BN543" i="1" s="1"/>
  <c r="D542" i="1"/>
  <c r="BN542" i="1" s="1"/>
  <c r="D541" i="1"/>
  <c r="BN541" i="1" s="1"/>
  <c r="D540" i="1"/>
  <c r="BN540" i="1" s="1"/>
  <c r="D539" i="1"/>
  <c r="BN539" i="1" s="1"/>
  <c r="D538" i="1"/>
  <c r="BN538" i="1" s="1"/>
  <c r="D537" i="1"/>
  <c r="BN537" i="1" s="1"/>
  <c r="D536" i="1"/>
  <c r="BN536" i="1" s="1"/>
  <c r="D535" i="1"/>
  <c r="BN535" i="1" s="1"/>
  <c r="D534" i="1"/>
  <c r="BN534" i="1" s="1"/>
  <c r="D533" i="1"/>
  <c r="BN533" i="1" s="1"/>
  <c r="D532" i="1"/>
  <c r="BN532" i="1" s="1"/>
  <c r="D531" i="1"/>
  <c r="BN531" i="1" s="1"/>
  <c r="D530" i="1"/>
  <c r="BN530" i="1" s="1"/>
  <c r="D529" i="1"/>
  <c r="BN529" i="1" s="1"/>
  <c r="D528" i="1"/>
  <c r="BN528" i="1" s="1"/>
  <c r="D527" i="1"/>
  <c r="BN527" i="1" s="1"/>
  <c r="D526" i="1"/>
  <c r="BN526" i="1" s="1"/>
  <c r="D525" i="1"/>
  <c r="BN525" i="1" s="1"/>
  <c r="D524" i="1"/>
  <c r="BN524" i="1" s="1"/>
  <c r="D523" i="1"/>
  <c r="BN523" i="1" s="1"/>
  <c r="D522" i="1"/>
  <c r="BN522" i="1" s="1"/>
  <c r="D521" i="1"/>
  <c r="BN521" i="1" s="1"/>
  <c r="D520" i="1"/>
  <c r="BN520" i="1" s="1"/>
  <c r="D519" i="1"/>
  <c r="BN519" i="1" s="1"/>
  <c r="D518" i="1"/>
  <c r="BN518" i="1" s="1"/>
  <c r="D517" i="1"/>
  <c r="BN517" i="1" s="1"/>
  <c r="D516" i="1"/>
  <c r="BN516" i="1" s="1"/>
  <c r="D515" i="1"/>
  <c r="BN515" i="1" s="1"/>
  <c r="D514" i="1"/>
  <c r="BN514" i="1" s="1"/>
  <c r="D513" i="1"/>
  <c r="BN513" i="1" s="1"/>
  <c r="D512" i="1"/>
  <c r="BN512" i="1" s="1"/>
  <c r="D511" i="1"/>
  <c r="BN511" i="1" s="1"/>
  <c r="D510" i="1"/>
  <c r="BN510" i="1" s="1"/>
  <c r="D509" i="1"/>
  <c r="BN509" i="1" s="1"/>
  <c r="D508" i="1"/>
  <c r="BN508" i="1" s="1"/>
  <c r="D507" i="1"/>
  <c r="BN507" i="1" s="1"/>
  <c r="D506" i="1"/>
  <c r="BN506" i="1" s="1"/>
  <c r="D505" i="1"/>
  <c r="BN505" i="1" s="1"/>
  <c r="D504" i="1"/>
  <c r="BN504" i="1" s="1"/>
  <c r="D503" i="1"/>
  <c r="BN503" i="1" s="1"/>
  <c r="D502" i="1"/>
  <c r="BN502" i="1" s="1"/>
  <c r="D501" i="1"/>
  <c r="BN501" i="1" s="1"/>
  <c r="D500" i="1"/>
  <c r="BN500" i="1" s="1"/>
  <c r="D499" i="1"/>
  <c r="BN499" i="1" s="1"/>
  <c r="D498" i="1"/>
  <c r="BN498" i="1" s="1"/>
  <c r="D497" i="1"/>
  <c r="BN497" i="1" s="1"/>
  <c r="D496" i="1"/>
  <c r="BN496" i="1" s="1"/>
  <c r="D495" i="1"/>
  <c r="BN495" i="1" s="1"/>
  <c r="D494" i="1"/>
  <c r="BN494" i="1" s="1"/>
  <c r="D493" i="1"/>
  <c r="BN493" i="1" s="1"/>
  <c r="D492" i="1"/>
  <c r="BN492" i="1" s="1"/>
  <c r="D491" i="1"/>
  <c r="BN491" i="1" s="1"/>
  <c r="D490" i="1"/>
  <c r="BN490" i="1" s="1"/>
  <c r="D489" i="1"/>
  <c r="BN489" i="1" s="1"/>
  <c r="D488" i="1"/>
  <c r="BN488" i="1" s="1"/>
  <c r="D487" i="1"/>
  <c r="BN487" i="1" s="1"/>
  <c r="D486" i="1"/>
  <c r="BN486" i="1" s="1"/>
  <c r="D485" i="1"/>
  <c r="BN485" i="1" s="1"/>
  <c r="D484" i="1"/>
  <c r="BN484" i="1" s="1"/>
  <c r="D483" i="1"/>
  <c r="BN483" i="1" s="1"/>
  <c r="D482" i="1"/>
  <c r="BN482" i="1" s="1"/>
  <c r="D481" i="1"/>
  <c r="BN481" i="1" s="1"/>
  <c r="D480" i="1"/>
  <c r="BN480" i="1" s="1"/>
  <c r="D479" i="1"/>
  <c r="BN479" i="1" s="1"/>
  <c r="D478" i="1"/>
  <c r="BN478" i="1" s="1"/>
  <c r="D477" i="1"/>
  <c r="BN477" i="1" s="1"/>
  <c r="D476" i="1"/>
  <c r="BN476" i="1" s="1"/>
  <c r="D475" i="1"/>
  <c r="BN475" i="1" s="1"/>
  <c r="D474" i="1"/>
  <c r="BN474" i="1" s="1"/>
  <c r="D473" i="1"/>
  <c r="BN473" i="1" s="1"/>
  <c r="D472" i="1"/>
  <c r="BN472" i="1" s="1"/>
  <c r="D471" i="1"/>
  <c r="BN471" i="1" s="1"/>
  <c r="D470" i="1"/>
  <c r="BN470" i="1" s="1"/>
  <c r="D469" i="1"/>
  <c r="BN469" i="1" s="1"/>
  <c r="D468" i="1"/>
  <c r="BN468" i="1" s="1"/>
  <c r="D467" i="1"/>
  <c r="BN467" i="1" s="1"/>
  <c r="D466" i="1"/>
  <c r="BN466" i="1" s="1"/>
  <c r="D465" i="1"/>
  <c r="BN465" i="1" s="1"/>
  <c r="D464" i="1"/>
  <c r="BN464" i="1" s="1"/>
  <c r="D463" i="1"/>
  <c r="BN463" i="1" s="1"/>
  <c r="D462" i="1"/>
  <c r="BN462" i="1" s="1"/>
  <c r="D461" i="1"/>
  <c r="BN461" i="1" s="1"/>
  <c r="D460" i="1"/>
  <c r="BN460" i="1" s="1"/>
  <c r="D459" i="1"/>
  <c r="BN459" i="1" s="1"/>
  <c r="D458" i="1"/>
  <c r="BN458" i="1" s="1"/>
  <c r="D457" i="1"/>
  <c r="BN457" i="1" s="1"/>
  <c r="D456" i="1"/>
  <c r="BN456" i="1" s="1"/>
  <c r="D455" i="1"/>
  <c r="BN455" i="1" s="1"/>
  <c r="D454" i="1"/>
  <c r="BN454" i="1" s="1"/>
  <c r="D453" i="1"/>
  <c r="BN453" i="1" s="1"/>
  <c r="D452" i="1"/>
  <c r="BN452" i="1" s="1"/>
  <c r="D451" i="1"/>
  <c r="BN451" i="1" s="1"/>
  <c r="D450" i="1"/>
  <c r="BN450" i="1" s="1"/>
  <c r="D449" i="1"/>
  <c r="BN449" i="1" s="1"/>
  <c r="D448" i="1"/>
  <c r="BN448" i="1" s="1"/>
  <c r="D447" i="1"/>
  <c r="BN447" i="1" s="1"/>
  <c r="D446" i="1"/>
  <c r="BN446" i="1" s="1"/>
  <c r="D445" i="1"/>
  <c r="BN445" i="1" s="1"/>
  <c r="D444" i="1"/>
  <c r="BN444" i="1" s="1"/>
  <c r="D443" i="1"/>
  <c r="BN443" i="1" s="1"/>
  <c r="D442" i="1"/>
  <c r="BN442" i="1" s="1"/>
  <c r="D441" i="1"/>
  <c r="BN441" i="1" s="1"/>
  <c r="D440" i="1"/>
  <c r="BN440" i="1" s="1"/>
  <c r="D439" i="1"/>
  <c r="BN439" i="1" s="1"/>
  <c r="D438" i="1"/>
  <c r="BN438" i="1" s="1"/>
  <c r="D437" i="1"/>
  <c r="BN437" i="1" s="1"/>
  <c r="D436" i="1"/>
  <c r="BN436" i="1" s="1"/>
  <c r="D435" i="1"/>
  <c r="BN435" i="1" s="1"/>
  <c r="D434" i="1"/>
  <c r="BN434" i="1" s="1"/>
  <c r="D433" i="1"/>
  <c r="BN433" i="1" s="1"/>
  <c r="D432" i="1"/>
  <c r="BN432" i="1" s="1"/>
  <c r="D431" i="1"/>
  <c r="BN431" i="1" s="1"/>
  <c r="D430" i="1"/>
  <c r="BN430" i="1" s="1"/>
  <c r="D429" i="1"/>
  <c r="BN429" i="1" s="1"/>
  <c r="D428" i="1"/>
  <c r="BN428" i="1" s="1"/>
  <c r="D427" i="1"/>
  <c r="BN427" i="1" s="1"/>
  <c r="D426" i="1"/>
  <c r="BN426" i="1" s="1"/>
  <c r="D425" i="1"/>
  <c r="BN425" i="1" s="1"/>
  <c r="D424" i="1"/>
  <c r="BN424" i="1" s="1"/>
  <c r="D423" i="1"/>
  <c r="BN423" i="1" s="1"/>
  <c r="D422" i="1"/>
  <c r="BN422" i="1" s="1"/>
  <c r="D421" i="1"/>
  <c r="BN421" i="1" s="1"/>
  <c r="D420" i="1"/>
  <c r="BN420" i="1" s="1"/>
  <c r="D419" i="1"/>
  <c r="BN419" i="1" s="1"/>
  <c r="D418" i="1"/>
  <c r="BN418" i="1" s="1"/>
  <c r="D417" i="1"/>
  <c r="BN417" i="1" s="1"/>
  <c r="D416" i="1"/>
  <c r="BN416" i="1" s="1"/>
  <c r="D415" i="1"/>
  <c r="BN415" i="1" s="1"/>
  <c r="D414" i="1"/>
  <c r="BN414" i="1" s="1"/>
  <c r="D413" i="1"/>
  <c r="BN413" i="1" s="1"/>
  <c r="D412" i="1"/>
  <c r="BN412" i="1" s="1"/>
  <c r="D411" i="1"/>
  <c r="BN411" i="1" s="1"/>
  <c r="D410" i="1"/>
  <c r="BN410" i="1" s="1"/>
  <c r="D409" i="1"/>
  <c r="BN409" i="1" s="1"/>
  <c r="D408" i="1"/>
  <c r="BN408" i="1" s="1"/>
  <c r="D407" i="1"/>
  <c r="BN407" i="1" s="1"/>
  <c r="D406" i="1"/>
  <c r="BN406" i="1" s="1"/>
  <c r="D405" i="1"/>
  <c r="BN405" i="1" s="1"/>
  <c r="D404" i="1"/>
  <c r="BN404" i="1" s="1"/>
  <c r="D403" i="1"/>
  <c r="BN403" i="1" s="1"/>
  <c r="D402" i="1"/>
  <c r="BN402" i="1" s="1"/>
  <c r="D401" i="1"/>
  <c r="BN401" i="1" s="1"/>
  <c r="D400" i="1"/>
  <c r="BN400" i="1" s="1"/>
  <c r="D399" i="1"/>
  <c r="BN399" i="1" s="1"/>
  <c r="D398" i="1"/>
  <c r="BN398" i="1" s="1"/>
  <c r="D397" i="1"/>
  <c r="BN397" i="1" s="1"/>
  <c r="D396" i="1"/>
  <c r="BN396" i="1" s="1"/>
  <c r="D395" i="1"/>
  <c r="BN395" i="1" s="1"/>
  <c r="D394" i="1"/>
  <c r="BN394" i="1" s="1"/>
  <c r="D393" i="1"/>
  <c r="BN393" i="1" s="1"/>
  <c r="D392" i="1"/>
  <c r="BN392" i="1" s="1"/>
  <c r="D391" i="1"/>
  <c r="BN391" i="1" s="1"/>
  <c r="D390" i="1"/>
  <c r="BN390" i="1" s="1"/>
  <c r="D389" i="1"/>
  <c r="BN389" i="1" s="1"/>
  <c r="D388" i="1"/>
  <c r="BN388" i="1" s="1"/>
  <c r="D387" i="1"/>
  <c r="BN387" i="1" s="1"/>
  <c r="D386" i="1"/>
  <c r="BN386" i="1" s="1"/>
  <c r="D385" i="1"/>
  <c r="BN385" i="1" s="1"/>
  <c r="D384" i="1"/>
  <c r="BN384" i="1" s="1"/>
  <c r="D383" i="1"/>
  <c r="BN383" i="1" s="1"/>
  <c r="D382" i="1"/>
  <c r="BN382" i="1" s="1"/>
  <c r="D381" i="1"/>
  <c r="BN381" i="1" s="1"/>
  <c r="D380" i="1"/>
  <c r="BN380" i="1" s="1"/>
  <c r="D379" i="1"/>
  <c r="BN379" i="1" s="1"/>
  <c r="D377" i="1"/>
  <c r="BN377" i="1" s="1"/>
  <c r="D376" i="1"/>
  <c r="BN376" i="1" s="1"/>
  <c r="D375" i="1"/>
  <c r="BN375" i="1" s="1"/>
  <c r="D374" i="1"/>
  <c r="BN374" i="1" s="1"/>
  <c r="D373" i="1"/>
  <c r="BN373" i="1" s="1"/>
  <c r="D372" i="1"/>
  <c r="BN372" i="1" s="1"/>
  <c r="D371" i="1"/>
  <c r="BN371" i="1" s="1"/>
  <c r="D370" i="1"/>
  <c r="BN370" i="1" s="1"/>
  <c r="D369" i="1"/>
  <c r="BN369" i="1" s="1"/>
  <c r="D368" i="1"/>
  <c r="BN368" i="1" s="1"/>
  <c r="D367" i="1"/>
  <c r="BN367" i="1" s="1"/>
  <c r="D366" i="1"/>
  <c r="BN366" i="1" s="1"/>
  <c r="D365" i="1"/>
  <c r="BN365" i="1" s="1"/>
  <c r="D364" i="1"/>
  <c r="BN364" i="1" s="1"/>
  <c r="D363" i="1"/>
  <c r="BN363" i="1" s="1"/>
  <c r="D362" i="1"/>
  <c r="BN362" i="1" s="1"/>
  <c r="D361" i="1"/>
  <c r="BN361" i="1" s="1"/>
  <c r="D360" i="1"/>
  <c r="BN360" i="1" s="1"/>
  <c r="D359" i="1"/>
  <c r="BN359" i="1" s="1"/>
  <c r="D358" i="1"/>
  <c r="BN358" i="1" s="1"/>
  <c r="D357" i="1"/>
  <c r="BN357" i="1" s="1"/>
  <c r="D356" i="1"/>
  <c r="BN356" i="1" s="1"/>
  <c r="D355" i="1"/>
  <c r="BN355" i="1" s="1"/>
  <c r="D354" i="1"/>
  <c r="BN354" i="1" s="1"/>
  <c r="D353" i="1"/>
  <c r="BN353" i="1" s="1"/>
  <c r="D352" i="1"/>
  <c r="BN352" i="1" s="1"/>
  <c r="D351" i="1"/>
  <c r="BN351" i="1" s="1"/>
  <c r="D350" i="1"/>
  <c r="BN350" i="1" s="1"/>
  <c r="D349" i="1"/>
  <c r="BN349" i="1" s="1"/>
  <c r="D348" i="1"/>
  <c r="BN348" i="1" s="1"/>
  <c r="D347" i="1"/>
  <c r="BN347" i="1" s="1"/>
  <c r="D346" i="1"/>
  <c r="BN346" i="1" s="1"/>
  <c r="D345" i="1"/>
  <c r="BN345" i="1" s="1"/>
  <c r="D344" i="1"/>
  <c r="BN344" i="1" s="1"/>
  <c r="D343" i="1"/>
  <c r="BN343" i="1" s="1"/>
  <c r="D342" i="1"/>
  <c r="BN342" i="1" s="1"/>
  <c r="D341" i="1"/>
  <c r="BN341" i="1" s="1"/>
  <c r="D340" i="1"/>
  <c r="BN340" i="1" s="1"/>
  <c r="D339" i="1"/>
  <c r="BN339" i="1" s="1"/>
  <c r="D338" i="1"/>
  <c r="BN338" i="1" s="1"/>
  <c r="D337" i="1"/>
  <c r="BN337" i="1" s="1"/>
  <c r="D336" i="1"/>
  <c r="BN336" i="1" s="1"/>
  <c r="D335" i="1"/>
  <c r="BN335" i="1" s="1"/>
  <c r="D334" i="1"/>
  <c r="BN334" i="1" s="1"/>
  <c r="D333" i="1"/>
  <c r="BN333" i="1" s="1"/>
  <c r="D332" i="1"/>
  <c r="BN332" i="1" s="1"/>
  <c r="D331" i="1"/>
  <c r="BN331" i="1" s="1"/>
  <c r="D330" i="1"/>
  <c r="BN330" i="1" s="1"/>
  <c r="D329" i="1"/>
  <c r="BN329" i="1" s="1"/>
  <c r="D328" i="1"/>
  <c r="BN328" i="1" s="1"/>
  <c r="D327" i="1"/>
  <c r="BN327" i="1" s="1"/>
  <c r="D326" i="1"/>
  <c r="BN326" i="1" s="1"/>
  <c r="D325" i="1"/>
  <c r="BN325" i="1" s="1"/>
  <c r="D324" i="1"/>
  <c r="BN324" i="1" s="1"/>
  <c r="D323" i="1"/>
  <c r="BN323" i="1" s="1"/>
  <c r="D322" i="1"/>
  <c r="BN322" i="1" s="1"/>
  <c r="D321" i="1"/>
  <c r="BN321" i="1" s="1"/>
  <c r="D320" i="1"/>
  <c r="BN320" i="1" s="1"/>
  <c r="D319" i="1"/>
  <c r="BN319" i="1" s="1"/>
  <c r="D318" i="1"/>
  <c r="BN318" i="1" s="1"/>
  <c r="D317" i="1"/>
  <c r="BN317" i="1" s="1"/>
  <c r="D316" i="1"/>
  <c r="BN316" i="1" s="1"/>
  <c r="D315" i="1"/>
  <c r="BN315" i="1" s="1"/>
  <c r="D314" i="1"/>
  <c r="BN314" i="1" s="1"/>
  <c r="D313" i="1"/>
  <c r="BN313" i="1" s="1"/>
  <c r="D312" i="1"/>
  <c r="BN312" i="1" s="1"/>
  <c r="D311" i="1"/>
  <c r="BN311" i="1" s="1"/>
  <c r="D310" i="1"/>
  <c r="BN310" i="1" s="1"/>
  <c r="D309" i="1"/>
  <c r="BN309" i="1" s="1"/>
  <c r="D308" i="1"/>
  <c r="BN308" i="1" s="1"/>
  <c r="D307" i="1"/>
  <c r="BN307" i="1" s="1"/>
  <c r="D306" i="1"/>
  <c r="BN306" i="1" s="1"/>
  <c r="D305" i="1"/>
  <c r="BN305" i="1" s="1"/>
  <c r="D304" i="1"/>
  <c r="BN304" i="1" s="1"/>
  <c r="D303" i="1"/>
  <c r="BN303" i="1" s="1"/>
  <c r="D302" i="1"/>
  <c r="BN302" i="1" s="1"/>
  <c r="D301" i="1"/>
  <c r="BN301" i="1" s="1"/>
  <c r="D300" i="1"/>
  <c r="BN300" i="1" s="1"/>
  <c r="D299" i="1"/>
  <c r="BN299" i="1" s="1"/>
  <c r="D298" i="1"/>
  <c r="BN298" i="1" s="1"/>
  <c r="D297" i="1"/>
  <c r="BN297" i="1" s="1"/>
  <c r="D296" i="1"/>
  <c r="BN296" i="1" s="1"/>
  <c r="D295" i="1"/>
  <c r="BN295" i="1" s="1"/>
  <c r="D294" i="1"/>
  <c r="BN294" i="1" s="1"/>
  <c r="D293" i="1"/>
  <c r="BN293" i="1" s="1"/>
  <c r="D292" i="1"/>
  <c r="BN292" i="1" s="1"/>
  <c r="D291" i="1"/>
  <c r="BN291" i="1" s="1"/>
  <c r="D290" i="1"/>
  <c r="BN290" i="1" s="1"/>
  <c r="D289" i="1"/>
  <c r="BN289" i="1" s="1"/>
  <c r="D288" i="1"/>
  <c r="BN288" i="1" s="1"/>
  <c r="D287" i="1"/>
  <c r="BN287" i="1" s="1"/>
  <c r="D286" i="1"/>
  <c r="BN286" i="1" s="1"/>
  <c r="D285" i="1"/>
  <c r="BN285" i="1" s="1"/>
  <c r="D284" i="1"/>
  <c r="BN284" i="1" s="1"/>
  <c r="D283" i="1"/>
  <c r="BN283" i="1" s="1"/>
  <c r="D282" i="1"/>
  <c r="BN282" i="1" s="1"/>
  <c r="D281" i="1"/>
  <c r="BN281" i="1" s="1"/>
  <c r="D280" i="1"/>
  <c r="BN280" i="1" s="1"/>
  <c r="D279" i="1"/>
  <c r="BN279" i="1" s="1"/>
  <c r="D278" i="1"/>
  <c r="BN278" i="1" s="1"/>
  <c r="D277" i="1"/>
  <c r="BN277" i="1" s="1"/>
  <c r="D276" i="1"/>
  <c r="BN276" i="1" s="1"/>
  <c r="D275" i="1"/>
  <c r="BN275" i="1" s="1"/>
  <c r="D274" i="1"/>
  <c r="BN274" i="1" s="1"/>
  <c r="D273" i="1"/>
  <c r="BN273" i="1" s="1"/>
  <c r="D272" i="1"/>
  <c r="BN272" i="1" s="1"/>
  <c r="D271" i="1"/>
  <c r="BN271" i="1" s="1"/>
  <c r="D270" i="1"/>
  <c r="BN270" i="1" s="1"/>
  <c r="D269" i="1"/>
  <c r="BN269" i="1" s="1"/>
  <c r="D268" i="1"/>
  <c r="BN268" i="1" s="1"/>
  <c r="D267" i="1"/>
  <c r="BN267" i="1" s="1"/>
  <c r="D266" i="1"/>
  <c r="BN266" i="1" s="1"/>
  <c r="D265" i="1"/>
  <c r="BN265" i="1" s="1"/>
  <c r="D264" i="1"/>
  <c r="BN264" i="1" s="1"/>
  <c r="D263" i="1"/>
  <c r="BN263" i="1" s="1"/>
  <c r="D262" i="1"/>
  <c r="BN262" i="1" s="1"/>
  <c r="D261" i="1"/>
  <c r="BN261" i="1" s="1"/>
  <c r="D260" i="1"/>
  <c r="BN260" i="1" s="1"/>
  <c r="D259" i="1"/>
  <c r="BN259" i="1" s="1"/>
  <c r="D258" i="1"/>
  <c r="BN258" i="1" s="1"/>
  <c r="D257" i="1"/>
  <c r="BN257" i="1" s="1"/>
  <c r="D256" i="1"/>
  <c r="BN256" i="1" s="1"/>
  <c r="D255" i="1"/>
  <c r="BN255" i="1" s="1"/>
  <c r="D254" i="1"/>
  <c r="BN254" i="1" s="1"/>
  <c r="D253" i="1"/>
  <c r="BN253" i="1" s="1"/>
  <c r="D252" i="1"/>
  <c r="BN252" i="1" s="1"/>
  <c r="D251" i="1"/>
  <c r="BN251" i="1" s="1"/>
  <c r="D250" i="1"/>
  <c r="BN250" i="1" s="1"/>
  <c r="D249" i="1"/>
  <c r="BN249" i="1" s="1"/>
  <c r="D248" i="1"/>
  <c r="BN248" i="1" s="1"/>
  <c r="D247" i="1"/>
  <c r="BN247" i="1" s="1"/>
  <c r="D246" i="1"/>
  <c r="BN246" i="1" s="1"/>
  <c r="D245" i="1"/>
  <c r="BN245" i="1" s="1"/>
  <c r="D244" i="1"/>
  <c r="BN244" i="1" s="1"/>
  <c r="D243" i="1"/>
  <c r="BN243" i="1" s="1"/>
  <c r="D242" i="1"/>
  <c r="BN242" i="1" s="1"/>
  <c r="D241" i="1"/>
  <c r="BN241" i="1" s="1"/>
  <c r="D240" i="1"/>
  <c r="BN240" i="1" s="1"/>
  <c r="D239" i="1"/>
  <c r="BN239" i="1" s="1"/>
  <c r="D238" i="1"/>
  <c r="BN238" i="1" s="1"/>
  <c r="D237" i="1"/>
  <c r="BN237" i="1" s="1"/>
  <c r="D236" i="1"/>
  <c r="BN236" i="1" s="1"/>
  <c r="D235" i="1"/>
  <c r="BN235" i="1" s="1"/>
  <c r="D234" i="1"/>
  <c r="BN234" i="1" s="1"/>
  <c r="D233" i="1"/>
  <c r="BN233" i="1" s="1"/>
  <c r="D232" i="1"/>
  <c r="BN232" i="1" s="1"/>
  <c r="D231" i="1"/>
  <c r="BN231" i="1" s="1"/>
  <c r="D230" i="1"/>
  <c r="BN230" i="1" s="1"/>
  <c r="D229" i="1"/>
  <c r="BN229" i="1" s="1"/>
  <c r="D228" i="1"/>
  <c r="BN228" i="1" s="1"/>
  <c r="D227" i="1"/>
  <c r="BN227" i="1" s="1"/>
  <c r="D226" i="1"/>
  <c r="BN226" i="1" s="1"/>
  <c r="D225" i="1"/>
  <c r="BN225" i="1" s="1"/>
  <c r="D224" i="1"/>
  <c r="BN224" i="1" s="1"/>
  <c r="D223" i="1"/>
  <c r="BN223" i="1" s="1"/>
  <c r="D222" i="1"/>
  <c r="BN222" i="1" s="1"/>
  <c r="D221" i="1"/>
  <c r="BN221" i="1" s="1"/>
  <c r="D220" i="1"/>
  <c r="BN220" i="1" s="1"/>
  <c r="D219" i="1"/>
  <c r="BN219" i="1" s="1"/>
  <c r="D218" i="1"/>
  <c r="BN218" i="1" s="1"/>
  <c r="D217" i="1"/>
  <c r="BN217" i="1" s="1"/>
  <c r="D216" i="1"/>
  <c r="BN216" i="1" s="1"/>
  <c r="D215" i="1"/>
  <c r="BN215" i="1" s="1"/>
  <c r="D214" i="1"/>
  <c r="BN214" i="1" s="1"/>
  <c r="D213" i="1"/>
  <c r="BN213" i="1" s="1"/>
  <c r="D212" i="1"/>
  <c r="BN212" i="1" s="1"/>
  <c r="D211" i="1"/>
  <c r="BN211" i="1" s="1"/>
  <c r="D210" i="1"/>
  <c r="BN210" i="1" s="1"/>
  <c r="D209" i="1"/>
  <c r="BN209" i="1" s="1"/>
  <c r="D208" i="1"/>
  <c r="BN208" i="1" s="1"/>
  <c r="D207" i="1"/>
  <c r="BN207" i="1" s="1"/>
  <c r="D206" i="1"/>
  <c r="BN206" i="1" s="1"/>
  <c r="D205" i="1"/>
  <c r="BN205" i="1" s="1"/>
  <c r="D204" i="1"/>
  <c r="BN204" i="1" s="1"/>
  <c r="D203" i="1"/>
  <c r="BN203" i="1" s="1"/>
  <c r="D202" i="1"/>
  <c r="BN202" i="1" s="1"/>
  <c r="D201" i="1"/>
  <c r="BN201" i="1" s="1"/>
  <c r="D200" i="1"/>
  <c r="BN200" i="1" s="1"/>
  <c r="D199" i="1"/>
  <c r="BN199" i="1" s="1"/>
  <c r="D198" i="1"/>
  <c r="BN198" i="1" s="1"/>
  <c r="D197" i="1"/>
  <c r="BN197" i="1" s="1"/>
  <c r="D196" i="1"/>
  <c r="BN196" i="1" s="1"/>
  <c r="D195" i="1"/>
  <c r="BN195" i="1" s="1"/>
  <c r="D194" i="1"/>
  <c r="BN194" i="1" s="1"/>
  <c r="D193" i="1"/>
  <c r="BN193" i="1" s="1"/>
  <c r="D192" i="1"/>
  <c r="BN192" i="1" s="1"/>
  <c r="D191" i="1"/>
  <c r="BN191" i="1" s="1"/>
  <c r="D190" i="1"/>
  <c r="BN190" i="1" s="1"/>
  <c r="D189" i="1"/>
  <c r="BN189" i="1" s="1"/>
  <c r="D188" i="1"/>
  <c r="BN188" i="1" s="1"/>
  <c r="D187" i="1"/>
  <c r="BN187" i="1" s="1"/>
  <c r="D186" i="1"/>
  <c r="BN186" i="1" s="1"/>
  <c r="D185" i="1"/>
  <c r="BN185" i="1" s="1"/>
  <c r="D184" i="1"/>
  <c r="BN184" i="1" s="1"/>
  <c r="D183" i="1"/>
  <c r="BN183" i="1" s="1"/>
  <c r="D182" i="1"/>
  <c r="BN182" i="1" s="1"/>
  <c r="D181" i="1"/>
  <c r="BN181" i="1" s="1"/>
  <c r="D180" i="1"/>
  <c r="BN180" i="1" s="1"/>
  <c r="D179" i="1"/>
  <c r="BN179" i="1" s="1"/>
  <c r="D178" i="1"/>
  <c r="BN178" i="1" s="1"/>
  <c r="D177" i="1"/>
  <c r="BN177" i="1" s="1"/>
  <c r="D176" i="1"/>
  <c r="BN176" i="1" s="1"/>
  <c r="D175" i="1"/>
  <c r="BN175" i="1" s="1"/>
  <c r="D174" i="1"/>
  <c r="BN174" i="1" s="1"/>
  <c r="D173" i="1"/>
  <c r="BN173" i="1" s="1"/>
  <c r="D172" i="1"/>
  <c r="BN172" i="1" s="1"/>
  <c r="D171" i="1"/>
  <c r="BN171" i="1" s="1"/>
  <c r="D170" i="1"/>
  <c r="BN170" i="1" s="1"/>
  <c r="D169" i="1"/>
  <c r="BN169" i="1" s="1"/>
  <c r="D168" i="1"/>
  <c r="BN168" i="1" s="1"/>
  <c r="D167" i="1"/>
  <c r="BN167" i="1" s="1"/>
  <c r="D166" i="1"/>
  <c r="BN166" i="1" s="1"/>
  <c r="D165" i="1"/>
  <c r="BN165" i="1" s="1"/>
  <c r="D164" i="1"/>
  <c r="BN164" i="1" s="1"/>
  <c r="D163" i="1"/>
  <c r="BN163" i="1" s="1"/>
  <c r="D162" i="1"/>
  <c r="BN162" i="1" s="1"/>
  <c r="D161" i="1"/>
  <c r="BN161" i="1" s="1"/>
  <c r="D160" i="1"/>
  <c r="BN160" i="1" s="1"/>
  <c r="D159" i="1"/>
  <c r="BN159" i="1" s="1"/>
  <c r="D158" i="1"/>
  <c r="BN158" i="1" s="1"/>
  <c r="D157" i="1"/>
  <c r="BN157" i="1" s="1"/>
  <c r="D156" i="1"/>
  <c r="BN156" i="1" s="1"/>
  <c r="D155" i="1"/>
  <c r="BN155" i="1" s="1"/>
  <c r="D154" i="1"/>
  <c r="BN154" i="1" s="1"/>
  <c r="D153" i="1"/>
  <c r="BN153" i="1" s="1"/>
  <c r="D152" i="1"/>
  <c r="BN152" i="1" s="1"/>
  <c r="D151" i="1"/>
  <c r="BN151" i="1" s="1"/>
  <c r="D150" i="1"/>
  <c r="BN150" i="1" s="1"/>
  <c r="D149" i="1"/>
  <c r="BN149" i="1" s="1"/>
  <c r="D148" i="1"/>
  <c r="BN148" i="1" s="1"/>
  <c r="D147" i="1"/>
  <c r="BN147" i="1" s="1"/>
  <c r="D146" i="1"/>
  <c r="BN146" i="1" s="1"/>
  <c r="D145" i="1"/>
  <c r="BN145" i="1" s="1"/>
  <c r="D144" i="1"/>
  <c r="BN144" i="1" s="1"/>
  <c r="D143" i="1"/>
  <c r="BN143" i="1" s="1"/>
  <c r="D142" i="1"/>
  <c r="BN142" i="1" s="1"/>
  <c r="D141" i="1"/>
  <c r="BN141" i="1" s="1"/>
  <c r="D140" i="1"/>
  <c r="BN140" i="1" s="1"/>
  <c r="D139" i="1"/>
  <c r="BN139" i="1" s="1"/>
  <c r="D138" i="1"/>
  <c r="BN138" i="1" s="1"/>
  <c r="D137" i="1"/>
  <c r="BN137" i="1" s="1"/>
  <c r="D136" i="1"/>
  <c r="BN136" i="1" s="1"/>
  <c r="D135" i="1"/>
  <c r="BN135" i="1" s="1"/>
  <c r="D134" i="1"/>
  <c r="BN134" i="1" s="1"/>
  <c r="D133" i="1"/>
  <c r="BN133" i="1" s="1"/>
  <c r="D132" i="1"/>
  <c r="BN132" i="1" s="1"/>
  <c r="D131" i="1"/>
  <c r="BN131" i="1" s="1"/>
  <c r="D130" i="1"/>
  <c r="BN130" i="1" s="1"/>
  <c r="D129" i="1"/>
  <c r="BN129" i="1" s="1"/>
  <c r="D128" i="1"/>
  <c r="BN128" i="1" s="1"/>
  <c r="D127" i="1"/>
  <c r="BN127" i="1" s="1"/>
  <c r="D126" i="1"/>
  <c r="BN126" i="1" s="1"/>
  <c r="D125" i="1"/>
  <c r="BN125" i="1" s="1"/>
  <c r="D124" i="1"/>
  <c r="BN124" i="1" s="1"/>
  <c r="D123" i="1"/>
  <c r="BN123" i="1" s="1"/>
  <c r="D122" i="1"/>
  <c r="BN122" i="1" s="1"/>
  <c r="D121" i="1"/>
  <c r="BN121" i="1" s="1"/>
  <c r="D120" i="1"/>
  <c r="BN120" i="1" s="1"/>
  <c r="D119" i="1"/>
  <c r="BN119" i="1" s="1"/>
  <c r="D118" i="1"/>
  <c r="BN118" i="1" s="1"/>
  <c r="D117" i="1"/>
  <c r="BN117" i="1" s="1"/>
  <c r="D116" i="1"/>
  <c r="BN116" i="1" s="1"/>
  <c r="D115" i="1"/>
  <c r="BN115" i="1" s="1"/>
  <c r="D114" i="1"/>
  <c r="BN114" i="1" s="1"/>
  <c r="D113" i="1"/>
  <c r="BN113" i="1" s="1"/>
  <c r="D112" i="1"/>
  <c r="BN112" i="1" s="1"/>
  <c r="D111" i="1"/>
  <c r="BN111" i="1" s="1"/>
  <c r="D110" i="1"/>
  <c r="BN110" i="1" s="1"/>
  <c r="D109" i="1"/>
  <c r="BN109" i="1" s="1"/>
  <c r="D108" i="1"/>
  <c r="BN108" i="1" s="1"/>
  <c r="D107" i="1"/>
  <c r="BN107" i="1" s="1"/>
  <c r="D106" i="1"/>
  <c r="BN106" i="1" s="1"/>
  <c r="D105" i="1"/>
  <c r="BN105" i="1" s="1"/>
  <c r="D104" i="1"/>
  <c r="BN104" i="1" s="1"/>
  <c r="D103" i="1"/>
  <c r="BN103" i="1" s="1"/>
  <c r="D102" i="1"/>
  <c r="BN102" i="1" s="1"/>
  <c r="D101" i="1"/>
  <c r="BN101" i="1" s="1"/>
  <c r="D100" i="1"/>
  <c r="BN100" i="1" s="1"/>
  <c r="D99" i="1"/>
  <c r="BN99" i="1" s="1"/>
  <c r="D98" i="1"/>
  <c r="BN98" i="1" s="1"/>
  <c r="D97" i="1"/>
  <c r="BN97" i="1" s="1"/>
  <c r="D96" i="1"/>
  <c r="BN96" i="1" s="1"/>
  <c r="D95" i="1"/>
  <c r="BN95" i="1" s="1"/>
  <c r="D94" i="1"/>
  <c r="BN94" i="1" s="1"/>
  <c r="D93" i="1"/>
  <c r="BN93" i="1" s="1"/>
  <c r="D92" i="1"/>
  <c r="BN92" i="1" s="1"/>
  <c r="D91" i="1"/>
  <c r="BN91" i="1" s="1"/>
  <c r="D90" i="1"/>
  <c r="BN90" i="1" s="1"/>
  <c r="D89" i="1"/>
  <c r="BN89" i="1" s="1"/>
  <c r="D88" i="1"/>
  <c r="BN88" i="1" s="1"/>
  <c r="D87" i="1"/>
  <c r="BN87" i="1" s="1"/>
  <c r="D86" i="1"/>
  <c r="BN86" i="1" s="1"/>
  <c r="D85" i="1"/>
  <c r="BN85" i="1" s="1"/>
  <c r="D84" i="1"/>
  <c r="BN84" i="1" s="1"/>
  <c r="D83" i="1"/>
  <c r="BN83" i="1" s="1"/>
  <c r="D82" i="1"/>
  <c r="BN82" i="1" s="1"/>
  <c r="D81" i="1"/>
  <c r="BN81" i="1" s="1"/>
  <c r="D80" i="1"/>
  <c r="BN80" i="1" s="1"/>
  <c r="D79" i="1"/>
  <c r="BN79" i="1" s="1"/>
  <c r="D78" i="1"/>
  <c r="BN78" i="1" s="1"/>
  <c r="D77" i="1"/>
  <c r="BN77" i="1" s="1"/>
  <c r="D76" i="1"/>
  <c r="BN76" i="1" s="1"/>
  <c r="D75" i="1"/>
  <c r="BN75" i="1" s="1"/>
  <c r="D74" i="1"/>
  <c r="BN74" i="1" s="1"/>
  <c r="D73" i="1"/>
  <c r="BN73" i="1" s="1"/>
  <c r="D72" i="1"/>
  <c r="BN72" i="1" s="1"/>
  <c r="D71" i="1"/>
  <c r="BN71" i="1" s="1"/>
  <c r="D70" i="1"/>
  <c r="BN70" i="1" s="1"/>
  <c r="D69" i="1"/>
  <c r="BN69" i="1" s="1"/>
  <c r="D68" i="1"/>
  <c r="BN68" i="1" s="1"/>
  <c r="D67" i="1"/>
  <c r="BN67" i="1" s="1"/>
  <c r="D66" i="1"/>
  <c r="BN66" i="1" s="1"/>
  <c r="D65" i="1"/>
  <c r="BN65" i="1" s="1"/>
  <c r="D64" i="1"/>
  <c r="BN64" i="1" s="1"/>
  <c r="D63" i="1"/>
  <c r="BN63" i="1" s="1"/>
  <c r="D62" i="1"/>
  <c r="BN62" i="1" s="1"/>
  <c r="D61" i="1"/>
  <c r="BN61" i="1" s="1"/>
  <c r="D60" i="1"/>
  <c r="BN60" i="1" s="1"/>
  <c r="D59" i="1"/>
  <c r="BN59" i="1" s="1"/>
  <c r="D58" i="1"/>
  <c r="BN58" i="1" s="1"/>
  <c r="D57" i="1"/>
  <c r="BN57" i="1" s="1"/>
  <c r="D56" i="1"/>
  <c r="BN56" i="1" s="1"/>
  <c r="D55" i="1"/>
  <c r="BN55" i="1" s="1"/>
  <c r="D54" i="1"/>
  <c r="BN54" i="1" s="1"/>
  <c r="D53" i="1"/>
  <c r="BN53" i="1" s="1"/>
  <c r="D52" i="1"/>
  <c r="BN52" i="1" s="1"/>
  <c r="D51" i="1"/>
  <c r="BN51" i="1" s="1"/>
  <c r="D50" i="1"/>
  <c r="BN50" i="1" s="1"/>
  <c r="D49" i="1"/>
  <c r="BN49" i="1" s="1"/>
  <c r="D48" i="1"/>
  <c r="BN48" i="1" s="1"/>
  <c r="D47" i="1"/>
  <c r="BN47" i="1" s="1"/>
  <c r="D46" i="1"/>
  <c r="BN46" i="1" s="1"/>
  <c r="D45" i="1"/>
  <c r="BN45" i="1" s="1"/>
  <c r="D44" i="1"/>
  <c r="BN44" i="1" s="1"/>
  <c r="D43" i="1"/>
  <c r="BN43" i="1" s="1"/>
  <c r="D42" i="1"/>
  <c r="BN42" i="1" s="1"/>
  <c r="D41" i="1"/>
  <c r="BN41" i="1" s="1"/>
  <c r="D40" i="1"/>
  <c r="BN40" i="1" s="1"/>
  <c r="D39" i="1"/>
  <c r="BN39" i="1" s="1"/>
  <c r="D38" i="1"/>
  <c r="BN38" i="1" s="1"/>
  <c r="D37" i="1"/>
  <c r="BN37" i="1" s="1"/>
  <c r="D36" i="1"/>
  <c r="BN36" i="1" s="1"/>
  <c r="D35" i="1"/>
  <c r="BN35" i="1" s="1"/>
  <c r="D34" i="1"/>
  <c r="BN34" i="1" s="1"/>
  <c r="D33" i="1"/>
  <c r="BN33" i="1" s="1"/>
  <c r="D32" i="1"/>
  <c r="BN32" i="1" s="1"/>
  <c r="D31" i="1"/>
  <c r="BN31" i="1" s="1"/>
  <c r="D30" i="1"/>
  <c r="BN30" i="1" s="1"/>
  <c r="D29" i="1"/>
  <c r="BN29" i="1" s="1"/>
  <c r="D28" i="1"/>
  <c r="BN28" i="1" s="1"/>
  <c r="D27" i="1"/>
  <c r="BN27" i="1" s="1"/>
  <c r="D26" i="1"/>
  <c r="BN26" i="1" s="1"/>
  <c r="D25" i="1"/>
  <c r="BN25" i="1" s="1"/>
  <c r="D24" i="1"/>
  <c r="BN24" i="1" s="1"/>
  <c r="D23" i="1"/>
  <c r="BN23" i="1" s="1"/>
  <c r="D22" i="1"/>
  <c r="BN22" i="1" s="1"/>
  <c r="D21" i="1"/>
  <c r="BN21" i="1" s="1"/>
  <c r="D20" i="1"/>
  <c r="BN20" i="1" s="1"/>
  <c r="D19" i="1"/>
  <c r="BN19" i="1" s="1"/>
  <c r="D18" i="1"/>
  <c r="BN18" i="1" s="1"/>
  <c r="D17" i="1"/>
  <c r="BN17" i="1" s="1"/>
  <c r="D16" i="1"/>
  <c r="BN16" i="1" s="1"/>
  <c r="D15" i="1"/>
  <c r="BN15" i="1" s="1"/>
  <c r="D14" i="1"/>
  <c r="BN14" i="1" s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Z1662" i="1" l="1"/>
  <c r="BH1662" i="1" s="1"/>
  <c r="Y1662" i="1"/>
  <c r="Z1678" i="1"/>
  <c r="BH1678" i="1" s="1"/>
  <c r="Y1678" i="1"/>
  <c r="Z1710" i="1"/>
  <c r="BH1710" i="1" s="1"/>
  <c r="Y1710" i="1"/>
  <c r="Z1758" i="1"/>
  <c r="BH1758" i="1" s="1"/>
  <c r="Y1758" i="1"/>
  <c r="Z1806" i="1"/>
  <c r="BH1806" i="1" s="1"/>
  <c r="Y1806" i="1"/>
  <c r="Y14" i="1"/>
  <c r="Z14" i="1"/>
  <c r="BH14" i="1" s="1"/>
  <c r="Z22" i="1"/>
  <c r="Y22" i="1"/>
  <c r="Z30" i="1"/>
  <c r="Y30" i="1"/>
  <c r="Z38" i="1"/>
  <c r="Y38" i="1"/>
  <c r="Z46" i="1"/>
  <c r="BH46" i="1" s="1"/>
  <c r="Y46" i="1"/>
  <c r="Z54" i="1"/>
  <c r="Y54" i="1"/>
  <c r="Z62" i="1"/>
  <c r="BH62" i="1" s="1"/>
  <c r="Y62" i="1"/>
  <c r="Z70" i="1"/>
  <c r="Y70" i="1"/>
  <c r="Z78" i="1"/>
  <c r="Y78" i="1"/>
  <c r="Z86" i="1"/>
  <c r="Y86" i="1"/>
  <c r="Z94" i="1"/>
  <c r="Y94" i="1"/>
  <c r="Z102" i="1"/>
  <c r="BH102" i="1" s="1"/>
  <c r="Y102" i="1"/>
  <c r="Z110" i="1"/>
  <c r="Y110" i="1"/>
  <c r="Z118" i="1"/>
  <c r="Y118" i="1"/>
  <c r="Z126" i="1"/>
  <c r="BH126" i="1" s="1"/>
  <c r="Y126" i="1"/>
  <c r="Z134" i="1"/>
  <c r="Y134" i="1"/>
  <c r="Z142" i="1"/>
  <c r="BH142" i="1" s="1"/>
  <c r="Y142" i="1"/>
  <c r="Z150" i="1"/>
  <c r="Y150" i="1"/>
  <c r="Z158" i="1"/>
  <c r="Y158" i="1"/>
  <c r="Z166" i="1"/>
  <c r="Y166" i="1"/>
  <c r="Z174" i="1"/>
  <c r="Y174" i="1"/>
  <c r="Z182" i="1"/>
  <c r="Y182" i="1"/>
  <c r="Z190" i="1"/>
  <c r="Y190" i="1"/>
  <c r="Z198" i="1"/>
  <c r="Y198" i="1"/>
  <c r="Z206" i="1"/>
  <c r="BH206" i="1" s="1"/>
  <c r="Y206" i="1"/>
  <c r="Z214" i="1"/>
  <c r="Y214" i="1"/>
  <c r="Z222" i="1"/>
  <c r="BH222" i="1" s="1"/>
  <c r="Y222" i="1"/>
  <c r="Z230" i="1"/>
  <c r="Y230" i="1"/>
  <c r="Z238" i="1"/>
  <c r="Y238" i="1"/>
  <c r="Z246" i="1"/>
  <c r="Y246" i="1"/>
  <c r="Z254" i="1"/>
  <c r="Y254" i="1"/>
  <c r="Z262" i="1"/>
  <c r="BH262" i="1" s="1"/>
  <c r="Y262" i="1"/>
  <c r="Z270" i="1"/>
  <c r="Y270" i="1"/>
  <c r="Z278" i="1"/>
  <c r="BH278" i="1" s="1"/>
  <c r="Y278" i="1"/>
  <c r="Z286" i="1"/>
  <c r="Y286" i="1"/>
  <c r="Y294" i="1"/>
  <c r="Z294" i="1"/>
  <c r="BH294" i="1" s="1"/>
  <c r="Z302" i="1"/>
  <c r="BH302" i="1" s="1"/>
  <c r="Y302" i="1"/>
  <c r="Z310" i="1"/>
  <c r="BH310" i="1" s="1"/>
  <c r="Y310" i="1"/>
  <c r="Z318" i="1"/>
  <c r="BH318" i="1" s="1"/>
  <c r="Y318" i="1"/>
  <c r="Z326" i="1"/>
  <c r="Y326" i="1"/>
  <c r="Z334" i="1"/>
  <c r="BH334" i="1" s="1"/>
  <c r="Y334" i="1"/>
  <c r="Z342" i="1"/>
  <c r="BH342" i="1" s="1"/>
  <c r="Y342" i="1"/>
  <c r="Z350" i="1"/>
  <c r="Y350" i="1"/>
  <c r="Y358" i="1"/>
  <c r="Z358" i="1"/>
  <c r="Z366" i="1"/>
  <c r="BH366" i="1" s="1"/>
  <c r="Y366" i="1"/>
  <c r="Z374" i="1"/>
  <c r="BH374" i="1" s="1"/>
  <c r="Y374" i="1"/>
  <c r="Y383" i="1"/>
  <c r="Z383" i="1"/>
  <c r="BH383" i="1" s="1"/>
  <c r="Y391" i="1"/>
  <c r="Z391" i="1"/>
  <c r="BH391" i="1" s="1"/>
  <c r="Y399" i="1"/>
  <c r="Z399" i="1"/>
  <c r="BH399" i="1" s="1"/>
  <c r="Y407" i="1"/>
  <c r="Z407" i="1"/>
  <c r="BH407" i="1" s="1"/>
  <c r="Y415" i="1"/>
  <c r="Z415" i="1"/>
  <c r="Z423" i="1"/>
  <c r="BH423" i="1" s="1"/>
  <c r="Y423" i="1"/>
  <c r="Y431" i="1"/>
  <c r="Z431" i="1"/>
  <c r="BH431" i="1" s="1"/>
  <c r="Y439" i="1"/>
  <c r="Z439" i="1"/>
  <c r="BH439" i="1" s="1"/>
  <c r="Y447" i="1"/>
  <c r="Z447" i="1"/>
  <c r="Y455" i="1"/>
  <c r="Z455" i="1"/>
  <c r="BH455" i="1" s="1"/>
  <c r="Y463" i="1"/>
  <c r="Z463" i="1"/>
  <c r="Y471" i="1"/>
  <c r="Z471" i="1"/>
  <c r="Y479" i="1"/>
  <c r="Z479" i="1"/>
  <c r="BH479" i="1" s="1"/>
  <c r="Z487" i="1"/>
  <c r="BH487" i="1" s="1"/>
  <c r="Y487" i="1"/>
  <c r="Y495" i="1"/>
  <c r="Z495" i="1"/>
  <c r="Y503" i="1"/>
  <c r="Z503" i="1"/>
  <c r="Y511" i="1"/>
  <c r="Z511" i="1"/>
  <c r="Y519" i="1"/>
  <c r="Z519" i="1"/>
  <c r="Y527" i="1"/>
  <c r="Z527" i="1"/>
  <c r="BH527" i="1" s="1"/>
  <c r="Y535" i="1"/>
  <c r="Z535" i="1"/>
  <c r="Y543" i="1"/>
  <c r="Z543" i="1"/>
  <c r="Z551" i="1"/>
  <c r="BH551" i="1" s="1"/>
  <c r="Y551" i="1"/>
  <c r="Y559" i="1"/>
  <c r="Z559" i="1"/>
  <c r="BH559" i="1" s="1"/>
  <c r="Y567" i="1"/>
  <c r="Z567" i="1"/>
  <c r="Y575" i="1"/>
  <c r="Z575" i="1"/>
  <c r="BH575" i="1" s="1"/>
  <c r="Y583" i="1"/>
  <c r="Z583" i="1"/>
  <c r="BH583" i="1" s="1"/>
  <c r="Y591" i="1"/>
  <c r="Z591" i="1"/>
  <c r="BH591" i="1" s="1"/>
  <c r="Y599" i="1"/>
  <c r="Z599" i="1"/>
  <c r="BH599" i="1" s="1"/>
  <c r="Y607" i="1"/>
  <c r="Z607" i="1"/>
  <c r="BH607" i="1" s="1"/>
  <c r="Z615" i="1"/>
  <c r="Y615" i="1"/>
  <c r="Y623" i="1"/>
  <c r="Z623" i="1"/>
  <c r="BH623" i="1" s="1"/>
  <c r="Y631" i="1"/>
  <c r="Z631" i="1"/>
  <c r="BH631" i="1" s="1"/>
  <c r="Y639" i="1"/>
  <c r="Z639" i="1"/>
  <c r="BH639" i="1" s="1"/>
  <c r="Y647" i="1"/>
  <c r="Z647" i="1"/>
  <c r="BH647" i="1" s="1"/>
  <c r="Y655" i="1"/>
  <c r="Z655" i="1"/>
  <c r="BH655" i="1" s="1"/>
  <c r="Y663" i="1"/>
  <c r="Z663" i="1"/>
  <c r="BH663" i="1" s="1"/>
  <c r="Y671" i="1"/>
  <c r="Z671" i="1"/>
  <c r="BH671" i="1" s="1"/>
  <c r="Z679" i="1"/>
  <c r="BH679" i="1" s="1"/>
  <c r="Y679" i="1"/>
  <c r="Y687" i="1"/>
  <c r="Z687" i="1"/>
  <c r="BH687" i="1" s="1"/>
  <c r="Y695" i="1"/>
  <c r="Z695" i="1"/>
  <c r="BH695" i="1" s="1"/>
  <c r="Y703" i="1"/>
  <c r="Z703" i="1"/>
  <c r="BH703" i="1" s="1"/>
  <c r="Y711" i="1"/>
  <c r="Z711" i="1"/>
  <c r="BH711" i="1" s="1"/>
  <c r="Y719" i="1"/>
  <c r="Z719" i="1"/>
  <c r="BH719" i="1" s="1"/>
  <c r="Y727" i="1"/>
  <c r="Z727" i="1"/>
  <c r="BH727" i="1" s="1"/>
  <c r="Y735" i="1"/>
  <c r="Z735" i="1"/>
  <c r="Z743" i="1"/>
  <c r="BH743" i="1" s="1"/>
  <c r="Y743" i="1"/>
  <c r="Y751" i="1"/>
  <c r="Z751" i="1"/>
  <c r="BH751" i="1" s="1"/>
  <c r="Y759" i="1"/>
  <c r="Z759" i="1"/>
  <c r="BH759" i="1" s="1"/>
  <c r="Y767" i="1"/>
  <c r="Z767" i="1"/>
  <c r="BH767" i="1" s="1"/>
  <c r="Y775" i="1"/>
  <c r="Z775" i="1"/>
  <c r="BH775" i="1" s="1"/>
  <c r="Y783" i="1"/>
  <c r="Z783" i="1"/>
  <c r="BH783" i="1" s="1"/>
  <c r="Y791" i="1"/>
  <c r="Z791" i="1"/>
  <c r="Y799" i="1"/>
  <c r="Z799" i="1"/>
  <c r="Z807" i="1"/>
  <c r="BH807" i="1" s="1"/>
  <c r="Y807" i="1"/>
  <c r="Y815" i="1"/>
  <c r="Z815" i="1"/>
  <c r="BH815" i="1" s="1"/>
  <c r="Y823" i="1"/>
  <c r="Z823" i="1"/>
  <c r="Y831" i="1"/>
  <c r="Z831" i="1"/>
  <c r="Y839" i="1"/>
  <c r="Z839" i="1"/>
  <c r="BH839" i="1" s="1"/>
  <c r="Y847" i="1"/>
  <c r="Z847" i="1"/>
  <c r="BH847" i="1" s="1"/>
  <c r="Y855" i="1"/>
  <c r="Z855" i="1"/>
  <c r="BH855" i="1" s="1"/>
  <c r="Y863" i="1"/>
  <c r="Z863" i="1"/>
  <c r="Z871" i="1"/>
  <c r="BH871" i="1" s="1"/>
  <c r="Y871" i="1"/>
  <c r="Y879" i="1"/>
  <c r="Z879" i="1"/>
  <c r="BH879" i="1" s="1"/>
  <c r="Y887" i="1"/>
  <c r="Z887" i="1"/>
  <c r="BH887" i="1" s="1"/>
  <c r="Y895" i="1"/>
  <c r="Z895" i="1"/>
  <c r="Y903" i="1"/>
  <c r="Z903" i="1"/>
  <c r="BH903" i="1" s="1"/>
  <c r="Y911" i="1"/>
  <c r="Z911" i="1"/>
  <c r="Y919" i="1"/>
  <c r="Z919" i="1"/>
  <c r="Y927" i="1"/>
  <c r="Z927" i="1"/>
  <c r="BH927" i="1" s="1"/>
  <c r="Z935" i="1"/>
  <c r="BH935" i="1" s="1"/>
  <c r="Y935" i="1"/>
  <c r="Y943" i="1"/>
  <c r="Z943" i="1"/>
  <c r="Y951" i="1"/>
  <c r="Z951" i="1"/>
  <c r="Y959" i="1"/>
  <c r="Z959" i="1"/>
  <c r="BH959" i="1" s="1"/>
  <c r="Y967" i="1"/>
  <c r="Z967" i="1"/>
  <c r="BH967" i="1" s="1"/>
  <c r="Y975" i="1"/>
  <c r="Z975" i="1"/>
  <c r="BH975" i="1" s="1"/>
  <c r="Y983" i="1"/>
  <c r="Z983" i="1"/>
  <c r="BH983" i="1" s="1"/>
  <c r="Y991" i="1"/>
  <c r="Z991" i="1"/>
  <c r="BH991" i="1" s="1"/>
  <c r="Z999" i="1"/>
  <c r="Y999" i="1"/>
  <c r="Y1007" i="1"/>
  <c r="Z1007" i="1"/>
  <c r="BH1007" i="1" s="1"/>
  <c r="Y1015" i="1"/>
  <c r="Z1015" i="1"/>
  <c r="BH1015" i="1" s="1"/>
  <c r="Y1023" i="1"/>
  <c r="Z1023" i="1"/>
  <c r="BH1023" i="1" s="1"/>
  <c r="Y1031" i="1"/>
  <c r="Z1031" i="1"/>
  <c r="BH1031" i="1" s="1"/>
  <c r="Y1039" i="1"/>
  <c r="Z1039" i="1"/>
  <c r="BH1039" i="1" s="1"/>
  <c r="Y1047" i="1"/>
  <c r="Z1047" i="1"/>
  <c r="BH1047" i="1" s="1"/>
  <c r="Y1055" i="1"/>
  <c r="Z1055" i="1"/>
  <c r="BH1055" i="1" s="1"/>
  <c r="Y1063" i="1"/>
  <c r="Z1063" i="1"/>
  <c r="BH1063" i="1" s="1"/>
  <c r="Y1071" i="1"/>
  <c r="Z1071" i="1"/>
  <c r="BH1071" i="1" s="1"/>
  <c r="Y1079" i="1"/>
  <c r="Z1079" i="1"/>
  <c r="BH1079" i="1" s="1"/>
  <c r="Y1087" i="1"/>
  <c r="Z1087" i="1"/>
  <c r="BH1087" i="1" s="1"/>
  <c r="Y1095" i="1"/>
  <c r="Z1095" i="1"/>
  <c r="BH1095" i="1" s="1"/>
  <c r="Y1103" i="1"/>
  <c r="Z1103" i="1"/>
  <c r="BH1103" i="1" s="1"/>
  <c r="Y1111" i="1"/>
  <c r="Z1111" i="1"/>
  <c r="Y1119" i="1"/>
  <c r="Z1119" i="1"/>
  <c r="Y1127" i="1"/>
  <c r="Z1127" i="1"/>
  <c r="Y1135" i="1"/>
  <c r="Z1135" i="1"/>
  <c r="BH1135" i="1" s="1"/>
  <c r="Y1143" i="1"/>
  <c r="Z1143" i="1"/>
  <c r="BH1143" i="1" s="1"/>
  <c r="Y1151" i="1"/>
  <c r="Z1151" i="1"/>
  <c r="BH1151" i="1" s="1"/>
  <c r="Y1159" i="1"/>
  <c r="Z1159" i="1"/>
  <c r="BH1159" i="1" s="1"/>
  <c r="Y1167" i="1"/>
  <c r="Z1167" i="1"/>
  <c r="Y1175" i="1"/>
  <c r="Z1175" i="1"/>
  <c r="BH1175" i="1" s="1"/>
  <c r="Y1183" i="1"/>
  <c r="Z1183" i="1"/>
  <c r="BH1183" i="1" s="1"/>
  <c r="Y1191" i="1"/>
  <c r="Z1191" i="1"/>
  <c r="BH1191" i="1" s="1"/>
  <c r="Y1199" i="1"/>
  <c r="Z1199" i="1"/>
  <c r="BH1199" i="1" s="1"/>
  <c r="Y1207" i="1"/>
  <c r="Z1207" i="1"/>
  <c r="BH1207" i="1" s="1"/>
  <c r="Y1215" i="1"/>
  <c r="Z1215" i="1"/>
  <c r="BH1215" i="1" s="1"/>
  <c r="Y1223" i="1"/>
  <c r="Z1223" i="1"/>
  <c r="BH1223" i="1" s="1"/>
  <c r="Y1231" i="1"/>
  <c r="Z1231" i="1"/>
  <c r="BH1231" i="1" s="1"/>
  <c r="Y1239" i="1"/>
  <c r="Z1239" i="1"/>
  <c r="BH1239" i="1" s="1"/>
  <c r="Y1247" i="1"/>
  <c r="Z1247" i="1"/>
  <c r="BH1247" i="1" s="1"/>
  <c r="Y1255" i="1"/>
  <c r="Z1255" i="1"/>
  <c r="BH1255" i="1" s="1"/>
  <c r="Y1263" i="1"/>
  <c r="Z1263" i="1"/>
  <c r="BH1263" i="1" s="1"/>
  <c r="Y1271" i="1"/>
  <c r="Z1271" i="1"/>
  <c r="BH1271" i="1" s="1"/>
  <c r="Y1279" i="1"/>
  <c r="Z1279" i="1"/>
  <c r="BH1279" i="1" s="1"/>
  <c r="Y1287" i="1"/>
  <c r="Z1287" i="1"/>
  <c r="BH1287" i="1" s="1"/>
  <c r="Y1295" i="1"/>
  <c r="Z1295" i="1"/>
  <c r="BH1295" i="1" s="1"/>
  <c r="Y1303" i="1"/>
  <c r="Z1303" i="1"/>
  <c r="BH1303" i="1" s="1"/>
  <c r="Y1311" i="1"/>
  <c r="Z1311" i="1"/>
  <c r="Y1319" i="1"/>
  <c r="Z1319" i="1"/>
  <c r="BH1319" i="1" s="1"/>
  <c r="Y1327" i="1"/>
  <c r="Z1327" i="1"/>
  <c r="BH1327" i="1" s="1"/>
  <c r="Y1335" i="1"/>
  <c r="Z1335" i="1"/>
  <c r="Y1343" i="1"/>
  <c r="Z1343" i="1"/>
  <c r="BH1343" i="1" s="1"/>
  <c r="Y1351" i="1"/>
  <c r="Z1351" i="1"/>
  <c r="BH1351" i="1" s="1"/>
  <c r="Y1359" i="1"/>
  <c r="Z1359" i="1"/>
  <c r="BH1359" i="1" s="1"/>
  <c r="Y1367" i="1"/>
  <c r="Z1367" i="1"/>
  <c r="Y1375" i="1"/>
  <c r="Z1375" i="1"/>
  <c r="BH1375" i="1" s="1"/>
  <c r="Y1383" i="1"/>
  <c r="Z1383" i="1"/>
  <c r="BH1383" i="1" s="1"/>
  <c r="Y1391" i="1"/>
  <c r="Z1391" i="1"/>
  <c r="Y1399" i="1"/>
  <c r="Z1399" i="1"/>
  <c r="Y1407" i="1"/>
  <c r="Z1407" i="1"/>
  <c r="BH1407" i="1" s="1"/>
  <c r="Y1415" i="1"/>
  <c r="Z1415" i="1"/>
  <c r="Y1423" i="1"/>
  <c r="Z1423" i="1"/>
  <c r="BH1423" i="1" s="1"/>
  <c r="Y1431" i="1"/>
  <c r="Z1431" i="1"/>
  <c r="BH1431" i="1" s="1"/>
  <c r="Y1439" i="1"/>
  <c r="Z1439" i="1"/>
  <c r="Y1447" i="1"/>
  <c r="Z1447" i="1"/>
  <c r="Y1455" i="1"/>
  <c r="Z1455" i="1"/>
  <c r="BH1455" i="1" s="1"/>
  <c r="Y1463" i="1"/>
  <c r="Z1463" i="1"/>
  <c r="BH1463" i="1" s="1"/>
  <c r="Y1471" i="1"/>
  <c r="Z1471" i="1"/>
  <c r="BH1471" i="1" s="1"/>
  <c r="Y1479" i="1"/>
  <c r="Z1479" i="1"/>
  <c r="Y1487" i="1"/>
  <c r="Z1487" i="1"/>
  <c r="Y1495" i="1"/>
  <c r="Z1495" i="1"/>
  <c r="Y1503" i="1"/>
  <c r="Z1503" i="1"/>
  <c r="BH1503" i="1" s="1"/>
  <c r="Z1511" i="1"/>
  <c r="Y1511" i="1"/>
  <c r="Z1519" i="1"/>
  <c r="Y1519" i="1"/>
  <c r="Z1527" i="1"/>
  <c r="Y1527" i="1"/>
  <c r="Z1535" i="1"/>
  <c r="Y1535" i="1"/>
  <c r="Z1543" i="1"/>
  <c r="Y1543" i="1"/>
  <c r="Z1551" i="1"/>
  <c r="BH1551" i="1" s="1"/>
  <c r="Y1551" i="1"/>
  <c r="Z1559" i="1"/>
  <c r="BH1559" i="1" s="1"/>
  <c r="Y1559" i="1"/>
  <c r="Z1567" i="1"/>
  <c r="Y1567" i="1"/>
  <c r="Z1575" i="1"/>
  <c r="BH1575" i="1" s="1"/>
  <c r="Y1575" i="1"/>
  <c r="Z1583" i="1"/>
  <c r="BH1583" i="1" s="1"/>
  <c r="Y1583" i="1"/>
  <c r="Z1591" i="1"/>
  <c r="Y1591" i="1"/>
  <c r="Z1599" i="1"/>
  <c r="Y1599" i="1"/>
  <c r="Z1607" i="1"/>
  <c r="BH1607" i="1" s="1"/>
  <c r="Y1607" i="1"/>
  <c r="Z1615" i="1"/>
  <c r="BH1615" i="1" s="1"/>
  <c r="Y1615" i="1"/>
  <c r="Z1623" i="1"/>
  <c r="BH1623" i="1" s="1"/>
  <c r="Y1623" i="1"/>
  <c r="Z1631" i="1"/>
  <c r="BH1631" i="1" s="1"/>
  <c r="Y1631" i="1"/>
  <c r="Z1639" i="1"/>
  <c r="Y1639" i="1"/>
  <c r="Z1647" i="1"/>
  <c r="Y1647" i="1"/>
  <c r="Z1655" i="1"/>
  <c r="BH1655" i="1" s="1"/>
  <c r="Y1655" i="1"/>
  <c r="Z1663" i="1"/>
  <c r="BH1663" i="1" s="1"/>
  <c r="Y1663" i="1"/>
  <c r="Z1671" i="1"/>
  <c r="BH1671" i="1" s="1"/>
  <c r="Y1671" i="1"/>
  <c r="Z1679" i="1"/>
  <c r="BH1679" i="1" s="1"/>
  <c r="Y1679" i="1"/>
  <c r="Z1687" i="1"/>
  <c r="Y1687" i="1"/>
  <c r="Z1695" i="1"/>
  <c r="BH1695" i="1" s="1"/>
  <c r="Y1695" i="1"/>
  <c r="Z1703" i="1"/>
  <c r="BH1703" i="1" s="1"/>
  <c r="Y1703" i="1"/>
  <c r="Z1711" i="1"/>
  <c r="BH1711" i="1" s="1"/>
  <c r="Y1711" i="1"/>
  <c r="Z1719" i="1"/>
  <c r="BH1719" i="1" s="1"/>
  <c r="Y1719" i="1"/>
  <c r="Z1727" i="1"/>
  <c r="Y1727" i="1"/>
  <c r="Z1735" i="1"/>
  <c r="BH1735" i="1" s="1"/>
  <c r="Y1735" i="1"/>
  <c r="Z1743" i="1"/>
  <c r="BH1743" i="1" s="1"/>
  <c r="Y1743" i="1"/>
  <c r="Z1751" i="1"/>
  <c r="Y1751" i="1"/>
  <c r="Z1759" i="1"/>
  <c r="BH1759" i="1" s="1"/>
  <c r="Y1759" i="1"/>
  <c r="Z1767" i="1"/>
  <c r="BH1767" i="1" s="1"/>
  <c r="Y1767" i="1"/>
  <c r="Z1775" i="1"/>
  <c r="BH1775" i="1" s="1"/>
  <c r="Y1775" i="1"/>
  <c r="Z1783" i="1"/>
  <c r="Y1783" i="1"/>
  <c r="Z1791" i="1"/>
  <c r="BH1791" i="1" s="1"/>
  <c r="Y1791" i="1"/>
  <c r="Z1799" i="1"/>
  <c r="Y1799" i="1"/>
  <c r="Z1807" i="1"/>
  <c r="BH1807" i="1" s="1"/>
  <c r="Y1807" i="1"/>
  <c r="Z1815" i="1"/>
  <c r="Y1815" i="1"/>
  <c r="Z21" i="1"/>
  <c r="Y21" i="1"/>
  <c r="Z61" i="1"/>
  <c r="Y61" i="1"/>
  <c r="Z101" i="1"/>
  <c r="BH101" i="1" s="1"/>
  <c r="Y101" i="1"/>
  <c r="Z133" i="1"/>
  <c r="Y133" i="1"/>
  <c r="Z165" i="1"/>
  <c r="BH165" i="1" s="1"/>
  <c r="Y165" i="1"/>
  <c r="Z197" i="1"/>
  <c r="Y197" i="1"/>
  <c r="Z221" i="1"/>
  <c r="BH221" i="1" s="1"/>
  <c r="Y221" i="1"/>
  <c r="Z245" i="1"/>
  <c r="Y245" i="1"/>
  <c r="Z277" i="1"/>
  <c r="BH277" i="1" s="1"/>
  <c r="Y277" i="1"/>
  <c r="Z309" i="1"/>
  <c r="BH309" i="1" s="1"/>
  <c r="Y309" i="1"/>
  <c r="Z341" i="1"/>
  <c r="Y341" i="1"/>
  <c r="Z398" i="1"/>
  <c r="BH398" i="1" s="1"/>
  <c r="Y398" i="1"/>
  <c r="Z430" i="1"/>
  <c r="BH430" i="1" s="1"/>
  <c r="Y430" i="1"/>
  <c r="Z462" i="1"/>
  <c r="BH462" i="1" s="1"/>
  <c r="Y462" i="1"/>
  <c r="Z486" i="1"/>
  <c r="Y486" i="1"/>
  <c r="Z510" i="1"/>
  <c r="Y510" i="1"/>
  <c r="Z534" i="1"/>
  <c r="Y534" i="1"/>
  <c r="Z574" i="1"/>
  <c r="BH574" i="1" s="1"/>
  <c r="Y574" i="1"/>
  <c r="Z614" i="1"/>
  <c r="Y614" i="1"/>
  <c r="Z654" i="1"/>
  <c r="BH654" i="1" s="1"/>
  <c r="Y654" i="1"/>
  <c r="Z694" i="1"/>
  <c r="BH694" i="1" s="1"/>
  <c r="Y694" i="1"/>
  <c r="Z726" i="1"/>
  <c r="BH726" i="1" s="1"/>
  <c r="Y726" i="1"/>
  <c r="Z766" i="1"/>
  <c r="BH766" i="1" s="1"/>
  <c r="Y766" i="1"/>
  <c r="Y806" i="1"/>
  <c r="Z806" i="1"/>
  <c r="Z846" i="1"/>
  <c r="Y846" i="1"/>
  <c r="Z886" i="1"/>
  <c r="BH886" i="1" s="1"/>
  <c r="Y886" i="1"/>
  <c r="Z926" i="1"/>
  <c r="BH926" i="1" s="1"/>
  <c r="Y926" i="1"/>
  <c r="Z966" i="1"/>
  <c r="Y966" i="1"/>
  <c r="Z1006" i="1"/>
  <c r="Y1006" i="1"/>
  <c r="Z1046" i="1"/>
  <c r="BH1046" i="1" s="1"/>
  <c r="Y1046" i="1"/>
  <c r="Z1086" i="1"/>
  <c r="BH1086" i="1" s="1"/>
  <c r="Y1086" i="1"/>
  <c r="Z1126" i="1"/>
  <c r="BH1126" i="1" s="1"/>
  <c r="Y1126" i="1"/>
  <c r="Z1158" i="1"/>
  <c r="BH1158" i="1" s="1"/>
  <c r="Y1158" i="1"/>
  <c r="Z1190" i="1"/>
  <c r="BH1190" i="1" s="1"/>
  <c r="Y1190" i="1"/>
  <c r="Z1222" i="1"/>
  <c r="BH1222" i="1" s="1"/>
  <c r="Y1222" i="1"/>
  <c r="Z1262" i="1"/>
  <c r="BH1262" i="1" s="1"/>
  <c r="Y1262" i="1"/>
  <c r="Z1302" i="1"/>
  <c r="BH1302" i="1" s="1"/>
  <c r="Y1302" i="1"/>
  <c r="Z1342" i="1"/>
  <c r="BH1342" i="1" s="1"/>
  <c r="Y1342" i="1"/>
  <c r="Z1382" i="1"/>
  <c r="BH1382" i="1" s="1"/>
  <c r="Y1382" i="1"/>
  <c r="Z1414" i="1"/>
  <c r="Y1414" i="1"/>
  <c r="Z1430" i="1"/>
  <c r="BH1430" i="1" s="1"/>
  <c r="Y1430" i="1"/>
  <c r="Z1462" i="1"/>
  <c r="BH1462" i="1" s="1"/>
  <c r="Y1462" i="1"/>
  <c r="Z1502" i="1"/>
  <c r="Y1502" i="1"/>
  <c r="Z1542" i="1"/>
  <c r="BH1542" i="1" s="1"/>
  <c r="Y1542" i="1"/>
  <c r="Z1582" i="1"/>
  <c r="BH1582" i="1" s="1"/>
  <c r="Y1582" i="1"/>
  <c r="Z1614" i="1"/>
  <c r="BH1614" i="1" s="1"/>
  <c r="Y1614" i="1"/>
  <c r="Z1670" i="1"/>
  <c r="BH1670" i="1" s="1"/>
  <c r="Y1670" i="1"/>
  <c r="Z1702" i="1"/>
  <c r="Y1702" i="1"/>
  <c r="Z1742" i="1"/>
  <c r="Y1742" i="1"/>
  <c r="Z1766" i="1"/>
  <c r="BH1766" i="1" s="1"/>
  <c r="Y1766" i="1"/>
  <c r="Z1774" i="1"/>
  <c r="Y1774" i="1"/>
  <c r="Z1814" i="1"/>
  <c r="BH1814" i="1" s="1"/>
  <c r="Y1814" i="1"/>
  <c r="Z15" i="1"/>
  <c r="BH15" i="1" s="1"/>
  <c r="Y15" i="1"/>
  <c r="Z23" i="1"/>
  <c r="Y23" i="1"/>
  <c r="Y31" i="1"/>
  <c r="Z31" i="1"/>
  <c r="BH31" i="1" s="1"/>
  <c r="Z39" i="1"/>
  <c r="Y39" i="1"/>
  <c r="Z47" i="1"/>
  <c r="BH47" i="1" s="1"/>
  <c r="Y47" i="1"/>
  <c r="Z55" i="1"/>
  <c r="Y55" i="1"/>
  <c r="Y63" i="1"/>
  <c r="Z63" i="1"/>
  <c r="BH63" i="1" s="1"/>
  <c r="Z71" i="1"/>
  <c r="Y71" i="1"/>
  <c r="Z79" i="1"/>
  <c r="Y79" i="1"/>
  <c r="Z87" i="1"/>
  <c r="Y87" i="1"/>
  <c r="Y95" i="1"/>
  <c r="Z95" i="1"/>
  <c r="Z103" i="1"/>
  <c r="Y103" i="1"/>
  <c r="Z111" i="1"/>
  <c r="Y111" i="1"/>
  <c r="Z119" i="1"/>
  <c r="Y119" i="1"/>
  <c r="Y127" i="1"/>
  <c r="Z127" i="1"/>
  <c r="BH127" i="1" s="1"/>
  <c r="Z135" i="1"/>
  <c r="BH135" i="1" s="1"/>
  <c r="Y135" i="1"/>
  <c r="Z143" i="1"/>
  <c r="BH143" i="1" s="1"/>
  <c r="Y143" i="1"/>
  <c r="Z151" i="1"/>
  <c r="Y151" i="1"/>
  <c r="Y159" i="1"/>
  <c r="Z159" i="1"/>
  <c r="Z167" i="1"/>
  <c r="Y167" i="1"/>
  <c r="Z175" i="1"/>
  <c r="Y175" i="1"/>
  <c r="Z183" i="1"/>
  <c r="Y183" i="1"/>
  <c r="Y191" i="1"/>
  <c r="Z191" i="1"/>
  <c r="Z199" i="1"/>
  <c r="Y199" i="1"/>
  <c r="Z207" i="1"/>
  <c r="BH207" i="1" s="1"/>
  <c r="Y207" i="1"/>
  <c r="Z215" i="1"/>
  <c r="Y215" i="1"/>
  <c r="Y223" i="1"/>
  <c r="Z223" i="1"/>
  <c r="BH223" i="1" s="1"/>
  <c r="Z231" i="1"/>
  <c r="Y231" i="1"/>
  <c r="Y239" i="1"/>
  <c r="Z239" i="1"/>
  <c r="BH239" i="1" s="1"/>
  <c r="Y247" i="1"/>
  <c r="Z247" i="1"/>
  <c r="Y255" i="1"/>
  <c r="Z255" i="1"/>
  <c r="Y263" i="1"/>
  <c r="Z263" i="1"/>
  <c r="Y271" i="1"/>
  <c r="Z271" i="1"/>
  <c r="Y279" i="1"/>
  <c r="Z279" i="1"/>
  <c r="BH279" i="1" s="1"/>
  <c r="Y287" i="1"/>
  <c r="Z287" i="1"/>
  <c r="Z295" i="1"/>
  <c r="BH295" i="1" s="1"/>
  <c r="Y295" i="1"/>
  <c r="Y303" i="1"/>
  <c r="Z303" i="1"/>
  <c r="BH303" i="1" s="1"/>
  <c r="Y311" i="1"/>
  <c r="Z311" i="1"/>
  <c r="BH311" i="1" s="1"/>
  <c r="Y319" i="1"/>
  <c r="Z319" i="1"/>
  <c r="BH319" i="1" s="1"/>
  <c r="Y327" i="1"/>
  <c r="Z327" i="1"/>
  <c r="BH327" i="1" s="1"/>
  <c r="Y335" i="1"/>
  <c r="Z335" i="1"/>
  <c r="BH335" i="1" s="1"/>
  <c r="Y343" i="1"/>
  <c r="Z343" i="1"/>
  <c r="Y351" i="1"/>
  <c r="Z351" i="1"/>
  <c r="Z359" i="1"/>
  <c r="BH359" i="1" s="1"/>
  <c r="Y359" i="1"/>
  <c r="Y367" i="1"/>
  <c r="Z367" i="1"/>
  <c r="BH367" i="1" s="1"/>
  <c r="Y375" i="1"/>
  <c r="Z375" i="1"/>
  <c r="BH375" i="1" s="1"/>
  <c r="Y384" i="1"/>
  <c r="Z384" i="1"/>
  <c r="Y392" i="1"/>
  <c r="Z392" i="1"/>
  <c r="BH392" i="1" s="1"/>
  <c r="Z400" i="1"/>
  <c r="BH400" i="1" s="1"/>
  <c r="Y400" i="1"/>
  <c r="Y408" i="1"/>
  <c r="Z408" i="1"/>
  <c r="BH408" i="1" s="1"/>
  <c r="Y416" i="1"/>
  <c r="Z416" i="1"/>
  <c r="Z424" i="1"/>
  <c r="BH424" i="1" s="1"/>
  <c r="Y424" i="1"/>
  <c r="Y432" i="1"/>
  <c r="Z432" i="1"/>
  <c r="Y440" i="1"/>
  <c r="Z440" i="1"/>
  <c r="Y448" i="1"/>
  <c r="Z448" i="1"/>
  <c r="Y456" i="1"/>
  <c r="Z456" i="1"/>
  <c r="BH456" i="1" s="1"/>
  <c r="Z464" i="1"/>
  <c r="Y464" i="1"/>
  <c r="Y472" i="1"/>
  <c r="Z472" i="1"/>
  <c r="Y480" i="1"/>
  <c r="Z480" i="1"/>
  <c r="BH480" i="1" s="1"/>
  <c r="Z488" i="1"/>
  <c r="BH488" i="1" s="1"/>
  <c r="Y488" i="1"/>
  <c r="Y496" i="1"/>
  <c r="Z496" i="1"/>
  <c r="BH496" i="1" s="1"/>
  <c r="Y504" i="1"/>
  <c r="Z504" i="1"/>
  <c r="Y512" i="1"/>
  <c r="Z512" i="1"/>
  <c r="BH512" i="1" s="1"/>
  <c r="Y520" i="1"/>
  <c r="Z520" i="1"/>
  <c r="Z528" i="1"/>
  <c r="BH528" i="1" s="1"/>
  <c r="Y528" i="1"/>
  <c r="Y536" i="1"/>
  <c r="Z536" i="1"/>
  <c r="BH536" i="1" s="1"/>
  <c r="Y544" i="1"/>
  <c r="Z544" i="1"/>
  <c r="Z552" i="1"/>
  <c r="BH552" i="1" s="1"/>
  <c r="Y552" i="1"/>
  <c r="Y560" i="1"/>
  <c r="Z560" i="1"/>
  <c r="BH560" i="1" s="1"/>
  <c r="Y568" i="1"/>
  <c r="Z568" i="1"/>
  <c r="BH568" i="1" s="1"/>
  <c r="Y576" i="1"/>
  <c r="Z576" i="1"/>
  <c r="BH576" i="1" s="1"/>
  <c r="Y584" i="1"/>
  <c r="Z584" i="1"/>
  <c r="BH584" i="1" s="1"/>
  <c r="Z592" i="1"/>
  <c r="BH592" i="1" s="1"/>
  <c r="Y592" i="1"/>
  <c r="Y600" i="1"/>
  <c r="Z600" i="1"/>
  <c r="BH600" i="1" s="1"/>
  <c r="Y608" i="1"/>
  <c r="Z608" i="1"/>
  <c r="BH608" i="1" s="1"/>
  <c r="Z616" i="1"/>
  <c r="Y616" i="1"/>
  <c r="Y624" i="1"/>
  <c r="Z624" i="1"/>
  <c r="BH624" i="1" s="1"/>
  <c r="Y632" i="1"/>
  <c r="Z632" i="1"/>
  <c r="BH632" i="1" s="1"/>
  <c r="Y640" i="1"/>
  <c r="Z640" i="1"/>
  <c r="BH640" i="1" s="1"/>
  <c r="Y648" i="1"/>
  <c r="Z648" i="1"/>
  <c r="BH648" i="1" s="1"/>
  <c r="Z656" i="1"/>
  <c r="BH656" i="1" s="1"/>
  <c r="Y656" i="1"/>
  <c r="Y664" i="1"/>
  <c r="Z664" i="1"/>
  <c r="BH664" i="1" s="1"/>
  <c r="Y672" i="1"/>
  <c r="Z672" i="1"/>
  <c r="BH672" i="1" s="1"/>
  <c r="Z680" i="1"/>
  <c r="BH680" i="1" s="1"/>
  <c r="Y680" i="1"/>
  <c r="Y688" i="1"/>
  <c r="Z688" i="1"/>
  <c r="Y696" i="1"/>
  <c r="Z696" i="1"/>
  <c r="BH696" i="1" s="1"/>
  <c r="Y704" i="1"/>
  <c r="Z704" i="1"/>
  <c r="BH704" i="1" s="1"/>
  <c r="Y712" i="1"/>
  <c r="Z712" i="1"/>
  <c r="BH712" i="1" s="1"/>
  <c r="Z720" i="1"/>
  <c r="BH720" i="1" s="1"/>
  <c r="Y720" i="1"/>
  <c r="Y728" i="1"/>
  <c r="Z728" i="1"/>
  <c r="BH728" i="1" s="1"/>
  <c r="Y736" i="1"/>
  <c r="Z736" i="1"/>
  <c r="Z744" i="1"/>
  <c r="BH744" i="1" s="1"/>
  <c r="Y744" i="1"/>
  <c r="Y752" i="1"/>
  <c r="Z752" i="1"/>
  <c r="BH752" i="1" s="1"/>
  <c r="Y760" i="1"/>
  <c r="Z760" i="1"/>
  <c r="Y768" i="1"/>
  <c r="Z768" i="1"/>
  <c r="BH768" i="1" s="1"/>
  <c r="Y776" i="1"/>
  <c r="Z776" i="1"/>
  <c r="BH776" i="1" s="1"/>
  <c r="Z784" i="1"/>
  <c r="BH784" i="1" s="1"/>
  <c r="Y784" i="1"/>
  <c r="Y792" i="1"/>
  <c r="Z792" i="1"/>
  <c r="Y800" i="1"/>
  <c r="Z800" i="1"/>
  <c r="Z808" i="1"/>
  <c r="Y808" i="1"/>
  <c r="Y816" i="1"/>
  <c r="Z816" i="1"/>
  <c r="Y824" i="1"/>
  <c r="Z824" i="1"/>
  <c r="Y832" i="1"/>
  <c r="Z832" i="1"/>
  <c r="BH832" i="1" s="1"/>
  <c r="Y840" i="1"/>
  <c r="Z840" i="1"/>
  <c r="Z848" i="1"/>
  <c r="BH848" i="1" s="1"/>
  <c r="Y848" i="1"/>
  <c r="Y856" i="1"/>
  <c r="Z856" i="1"/>
  <c r="BH856" i="1" s="1"/>
  <c r="Y864" i="1"/>
  <c r="Z864" i="1"/>
  <c r="Z872" i="1"/>
  <c r="BH872" i="1" s="1"/>
  <c r="Y872" i="1"/>
  <c r="Y880" i="1"/>
  <c r="Z880" i="1"/>
  <c r="BH880" i="1" s="1"/>
  <c r="Y888" i="1"/>
  <c r="Z888" i="1"/>
  <c r="BH888" i="1" s="1"/>
  <c r="Y896" i="1"/>
  <c r="Z896" i="1"/>
  <c r="BH896" i="1" s="1"/>
  <c r="Y904" i="1"/>
  <c r="Z904" i="1"/>
  <c r="Z912" i="1"/>
  <c r="BH912" i="1" s="1"/>
  <c r="Y912" i="1"/>
  <c r="Y920" i="1"/>
  <c r="Z920" i="1"/>
  <c r="Y928" i="1"/>
  <c r="Z928" i="1"/>
  <c r="BH928" i="1" s="1"/>
  <c r="Z936" i="1"/>
  <c r="Y936" i="1"/>
  <c r="Y944" i="1"/>
  <c r="Z944" i="1"/>
  <c r="Y952" i="1"/>
  <c r="Z952" i="1"/>
  <c r="BH952" i="1" s="1"/>
  <c r="Y960" i="1"/>
  <c r="Z960" i="1"/>
  <c r="Y968" i="1"/>
  <c r="Z968" i="1"/>
  <c r="BH968" i="1" s="1"/>
  <c r="Z976" i="1"/>
  <c r="BH976" i="1" s="1"/>
  <c r="Y976" i="1"/>
  <c r="Y984" i="1"/>
  <c r="Z984" i="1"/>
  <c r="BH984" i="1" s="1"/>
  <c r="Y992" i="1"/>
  <c r="Z992" i="1"/>
  <c r="BH992" i="1" s="1"/>
  <c r="Z1000" i="1"/>
  <c r="BH1000" i="1" s="1"/>
  <c r="Y1000" i="1"/>
  <c r="Y1008" i="1"/>
  <c r="Z1008" i="1"/>
  <c r="Y1016" i="1"/>
  <c r="Z1016" i="1"/>
  <c r="Y1024" i="1"/>
  <c r="Z1024" i="1"/>
  <c r="BH1024" i="1" s="1"/>
  <c r="Y1032" i="1"/>
  <c r="Z1032" i="1"/>
  <c r="BH1032" i="1" s="1"/>
  <c r="Y1040" i="1"/>
  <c r="Z1040" i="1"/>
  <c r="BH1040" i="1" s="1"/>
  <c r="Y1048" i="1"/>
  <c r="Z1048" i="1"/>
  <c r="BH1048" i="1" s="1"/>
  <c r="Y1056" i="1"/>
  <c r="Z1056" i="1"/>
  <c r="BH1056" i="1" s="1"/>
  <c r="Y1064" i="1"/>
  <c r="Z1064" i="1"/>
  <c r="BH1064" i="1" s="1"/>
  <c r="Y1072" i="1"/>
  <c r="Z1072" i="1"/>
  <c r="BH1072" i="1" s="1"/>
  <c r="Y1080" i="1"/>
  <c r="Z1080" i="1"/>
  <c r="BH1080" i="1" s="1"/>
  <c r="Y1088" i="1"/>
  <c r="Z1088" i="1"/>
  <c r="BH1088" i="1" s="1"/>
  <c r="Y1096" i="1"/>
  <c r="Z1096" i="1"/>
  <c r="BH1096" i="1" s="1"/>
  <c r="Y1104" i="1"/>
  <c r="Z1104" i="1"/>
  <c r="BH1104" i="1" s="1"/>
  <c r="Y1112" i="1"/>
  <c r="Z1112" i="1"/>
  <c r="BH1112" i="1" s="1"/>
  <c r="Y1120" i="1"/>
  <c r="Z1120" i="1"/>
  <c r="Y1128" i="1"/>
  <c r="Z1128" i="1"/>
  <c r="BH1128" i="1" s="1"/>
  <c r="Y1136" i="1"/>
  <c r="Z1136" i="1"/>
  <c r="BH1136" i="1" s="1"/>
  <c r="Y1144" i="1"/>
  <c r="Z1144" i="1"/>
  <c r="BH1144" i="1" s="1"/>
  <c r="Y1152" i="1"/>
  <c r="Z1152" i="1"/>
  <c r="Y1160" i="1"/>
  <c r="Z1160" i="1"/>
  <c r="BH1160" i="1" s="1"/>
  <c r="Y1168" i="1"/>
  <c r="Z1168" i="1"/>
  <c r="BH1168" i="1" s="1"/>
  <c r="Y1176" i="1"/>
  <c r="Z1176" i="1"/>
  <c r="BH1176" i="1" s="1"/>
  <c r="Y1184" i="1"/>
  <c r="Z1184" i="1"/>
  <c r="BH1184" i="1" s="1"/>
  <c r="Y1192" i="1"/>
  <c r="Z1192" i="1"/>
  <c r="BH1192" i="1" s="1"/>
  <c r="Y1200" i="1"/>
  <c r="Z1200" i="1"/>
  <c r="BH1200" i="1" s="1"/>
  <c r="Y1208" i="1"/>
  <c r="Z1208" i="1"/>
  <c r="BH1208" i="1" s="1"/>
  <c r="Y1216" i="1"/>
  <c r="Z1216" i="1"/>
  <c r="BH1216" i="1" s="1"/>
  <c r="Y1224" i="1"/>
  <c r="Z1224" i="1"/>
  <c r="BH1224" i="1" s="1"/>
  <c r="Y1232" i="1"/>
  <c r="Z1232" i="1"/>
  <c r="BH1232" i="1" s="1"/>
  <c r="Y1240" i="1"/>
  <c r="Z1240" i="1"/>
  <c r="BH1240" i="1" s="1"/>
  <c r="Y1248" i="1"/>
  <c r="Z1248" i="1"/>
  <c r="BH1248" i="1" s="1"/>
  <c r="Y1256" i="1"/>
  <c r="Z1256" i="1"/>
  <c r="BH1256" i="1" s="1"/>
  <c r="Y1264" i="1"/>
  <c r="Z1264" i="1"/>
  <c r="Y1272" i="1"/>
  <c r="Z1272" i="1"/>
  <c r="BH1272" i="1" s="1"/>
  <c r="Y1280" i="1"/>
  <c r="Z1280" i="1"/>
  <c r="BH1280" i="1" s="1"/>
  <c r="Y1288" i="1"/>
  <c r="Z1288" i="1"/>
  <c r="BH1288" i="1" s="1"/>
  <c r="Y1296" i="1"/>
  <c r="Z1296" i="1"/>
  <c r="BH1296" i="1" s="1"/>
  <c r="Y1304" i="1"/>
  <c r="Z1304" i="1"/>
  <c r="BH1304" i="1" s="1"/>
  <c r="Y1312" i="1"/>
  <c r="Z1312" i="1"/>
  <c r="BH1312" i="1" s="1"/>
  <c r="Y1320" i="1"/>
  <c r="Z1320" i="1"/>
  <c r="BH1320" i="1" s="1"/>
  <c r="Y1328" i="1"/>
  <c r="Z1328" i="1"/>
  <c r="BH1328" i="1" s="1"/>
  <c r="Y1336" i="1"/>
  <c r="Z1336" i="1"/>
  <c r="BH1336" i="1" s="1"/>
  <c r="Y1344" i="1"/>
  <c r="Z1344" i="1"/>
  <c r="BH1344" i="1" s="1"/>
  <c r="Y1352" i="1"/>
  <c r="Z1352" i="1"/>
  <c r="BH1352" i="1" s="1"/>
  <c r="Y1360" i="1"/>
  <c r="Z1360" i="1"/>
  <c r="BH1360" i="1" s="1"/>
  <c r="Y1368" i="1"/>
  <c r="Z1368" i="1"/>
  <c r="BH1368" i="1" s="1"/>
  <c r="Y1376" i="1"/>
  <c r="Z1376" i="1"/>
  <c r="BH1376" i="1" s="1"/>
  <c r="Y1384" i="1"/>
  <c r="Z1384" i="1"/>
  <c r="BH1384" i="1" s="1"/>
  <c r="Y1392" i="1"/>
  <c r="Z1392" i="1"/>
  <c r="BH1392" i="1" s="1"/>
  <c r="Y1400" i="1"/>
  <c r="Z1400" i="1"/>
  <c r="Z1408" i="1"/>
  <c r="BH1408" i="1" s="1"/>
  <c r="Y1408" i="1"/>
  <c r="Y1416" i="1"/>
  <c r="Z1416" i="1"/>
  <c r="BH1416" i="1" s="1"/>
  <c r="Z1424" i="1"/>
  <c r="BH1424" i="1" s="1"/>
  <c r="Y1424" i="1"/>
  <c r="Z1432" i="1"/>
  <c r="BH1432" i="1" s="1"/>
  <c r="Y1432" i="1"/>
  <c r="Z1440" i="1"/>
  <c r="Y1440" i="1"/>
  <c r="Y1448" i="1"/>
  <c r="Z1448" i="1"/>
  <c r="BH1448" i="1" s="1"/>
  <c r="Y1456" i="1"/>
  <c r="Z1456" i="1"/>
  <c r="BH1456" i="1" s="1"/>
  <c r="Y1464" i="1"/>
  <c r="Z1464" i="1"/>
  <c r="BH1464" i="1" s="1"/>
  <c r="Z1472" i="1"/>
  <c r="BH1472" i="1" s="1"/>
  <c r="Y1472" i="1"/>
  <c r="Y1480" i="1"/>
  <c r="Z1480" i="1"/>
  <c r="BH1480" i="1" s="1"/>
  <c r="Z1488" i="1"/>
  <c r="Y1488" i="1"/>
  <c r="Z1496" i="1"/>
  <c r="BH1496" i="1" s="1"/>
  <c r="Y1496" i="1"/>
  <c r="Z1504" i="1"/>
  <c r="BH1504" i="1" s="1"/>
  <c r="Y1504" i="1"/>
  <c r="Z1512" i="1"/>
  <c r="Y1512" i="1"/>
  <c r="Y1520" i="1"/>
  <c r="Z1520" i="1"/>
  <c r="BH1520" i="1" s="1"/>
  <c r="Y1528" i="1"/>
  <c r="Z1528" i="1"/>
  <c r="Z1536" i="1"/>
  <c r="Y1536" i="1"/>
  <c r="Z1544" i="1"/>
  <c r="Y1544" i="1"/>
  <c r="Y1552" i="1"/>
  <c r="Z1552" i="1"/>
  <c r="BH1552" i="1" s="1"/>
  <c r="Z1560" i="1"/>
  <c r="Y1560" i="1"/>
  <c r="Z1568" i="1"/>
  <c r="BH1568" i="1" s="1"/>
  <c r="Y1568" i="1"/>
  <c r="Z1576" i="1"/>
  <c r="BH1576" i="1" s="1"/>
  <c r="Y1576" i="1"/>
  <c r="Y1584" i="1"/>
  <c r="Z1584" i="1"/>
  <c r="Z1592" i="1"/>
  <c r="Y1592" i="1"/>
  <c r="Z1600" i="1"/>
  <c r="BH1600" i="1" s="1"/>
  <c r="Y1600" i="1"/>
  <c r="Z1608" i="1"/>
  <c r="BH1608" i="1" s="1"/>
  <c r="Y1608" i="1"/>
  <c r="Y1616" i="1"/>
  <c r="Z1616" i="1"/>
  <c r="Y1624" i="1"/>
  <c r="Z1624" i="1"/>
  <c r="BH1624" i="1" s="1"/>
  <c r="Z1632" i="1"/>
  <c r="BH1632" i="1" s="1"/>
  <c r="Y1632" i="1"/>
  <c r="Z1640" i="1"/>
  <c r="Y1640" i="1"/>
  <c r="Y1648" i="1"/>
  <c r="Z1648" i="1"/>
  <c r="BH1648" i="1" s="1"/>
  <c r="Y1656" i="1"/>
  <c r="Z1656" i="1"/>
  <c r="BH1656" i="1" s="1"/>
  <c r="Z1664" i="1"/>
  <c r="BH1664" i="1" s="1"/>
  <c r="Y1664" i="1"/>
  <c r="Z1672" i="1"/>
  <c r="BH1672" i="1" s="1"/>
  <c r="Y1672" i="1"/>
  <c r="Y1680" i="1"/>
  <c r="Z1680" i="1"/>
  <c r="BH1680" i="1" s="1"/>
  <c r="Y1688" i="1"/>
  <c r="Z1688" i="1"/>
  <c r="Z1696" i="1"/>
  <c r="BH1696" i="1" s="1"/>
  <c r="Y1696" i="1"/>
  <c r="Z1704" i="1"/>
  <c r="BH1704" i="1" s="1"/>
  <c r="Y1704" i="1"/>
  <c r="Y1712" i="1"/>
  <c r="Z1712" i="1"/>
  <c r="Z1720" i="1"/>
  <c r="BH1720" i="1" s="1"/>
  <c r="Y1720" i="1"/>
  <c r="Z1728" i="1"/>
  <c r="BH1728" i="1" s="1"/>
  <c r="Y1728" i="1"/>
  <c r="Z1736" i="1"/>
  <c r="BH1736" i="1" s="1"/>
  <c r="Y1736" i="1"/>
  <c r="Y1744" i="1"/>
  <c r="Z1744" i="1"/>
  <c r="Y1752" i="1"/>
  <c r="Z1752" i="1"/>
  <c r="BH1752" i="1" s="1"/>
  <c r="Z1760" i="1"/>
  <c r="BH1760" i="1" s="1"/>
  <c r="Y1760" i="1"/>
  <c r="Z1768" i="1"/>
  <c r="BH1768" i="1" s="1"/>
  <c r="Y1768" i="1"/>
  <c r="Y1776" i="1"/>
  <c r="Z1776" i="1"/>
  <c r="Z1784" i="1"/>
  <c r="BH1784" i="1" s="1"/>
  <c r="Y1784" i="1"/>
  <c r="Z1792" i="1"/>
  <c r="Y1792" i="1"/>
  <c r="Z1800" i="1"/>
  <c r="BH1800" i="1" s="1"/>
  <c r="Y1800" i="1"/>
  <c r="Y1808" i="1"/>
  <c r="Z1808" i="1"/>
  <c r="BH1808" i="1" s="1"/>
  <c r="Z1816" i="1"/>
  <c r="BH1816" i="1" s="1"/>
  <c r="Y1816" i="1"/>
  <c r="Z45" i="1"/>
  <c r="Y45" i="1"/>
  <c r="Z93" i="1"/>
  <c r="Y93" i="1"/>
  <c r="Z390" i="1"/>
  <c r="BH390" i="1" s="1"/>
  <c r="Y390" i="1"/>
  <c r="Z1654" i="1"/>
  <c r="BH1654" i="1" s="1"/>
  <c r="Y1654" i="1"/>
  <c r="Z16" i="1"/>
  <c r="BH16" i="1" s="1"/>
  <c r="Y16" i="1"/>
  <c r="Z24" i="1"/>
  <c r="Y24" i="1"/>
  <c r="Z32" i="1"/>
  <c r="Y32" i="1"/>
  <c r="Z40" i="1"/>
  <c r="Y40" i="1"/>
  <c r="Z48" i="1"/>
  <c r="BH48" i="1" s="1"/>
  <c r="Y48" i="1"/>
  <c r="Z56" i="1"/>
  <c r="Y56" i="1"/>
  <c r="Z64" i="1"/>
  <c r="BH64" i="1" s="1"/>
  <c r="Y64" i="1"/>
  <c r="Z72" i="1"/>
  <c r="Y72" i="1"/>
  <c r="Z80" i="1"/>
  <c r="Y80" i="1"/>
  <c r="Z88" i="1"/>
  <c r="Y88" i="1"/>
  <c r="Z96" i="1"/>
  <c r="Y96" i="1"/>
  <c r="Z104" i="1"/>
  <c r="Y104" i="1"/>
  <c r="Z112" i="1"/>
  <c r="Y112" i="1"/>
  <c r="Z120" i="1"/>
  <c r="Y120" i="1"/>
  <c r="Z128" i="1"/>
  <c r="BH128" i="1" s="1"/>
  <c r="Y128" i="1"/>
  <c r="Z136" i="1"/>
  <c r="BH136" i="1" s="1"/>
  <c r="Y136" i="1"/>
  <c r="Z144" i="1"/>
  <c r="BH144" i="1" s="1"/>
  <c r="Y144" i="1"/>
  <c r="Z152" i="1"/>
  <c r="Y152" i="1"/>
  <c r="Z160" i="1"/>
  <c r="Y160" i="1"/>
  <c r="Z168" i="1"/>
  <c r="Y168" i="1"/>
  <c r="Z176" i="1"/>
  <c r="Y176" i="1"/>
  <c r="Z184" i="1"/>
  <c r="Y184" i="1"/>
  <c r="Z192" i="1"/>
  <c r="Y192" i="1"/>
  <c r="Z200" i="1"/>
  <c r="Y200" i="1"/>
  <c r="Z208" i="1"/>
  <c r="BH208" i="1" s="1"/>
  <c r="Y208" i="1"/>
  <c r="Z216" i="1"/>
  <c r="BH216" i="1" s="1"/>
  <c r="Y216" i="1"/>
  <c r="Z224" i="1"/>
  <c r="BH224" i="1" s="1"/>
  <c r="Y224" i="1"/>
  <c r="Z232" i="1"/>
  <c r="Y232" i="1"/>
  <c r="Y240" i="1"/>
  <c r="Z240" i="1"/>
  <c r="Y248" i="1"/>
  <c r="Z248" i="1"/>
  <c r="Y256" i="1"/>
  <c r="Z256" i="1"/>
  <c r="Y264" i="1"/>
  <c r="Z264" i="1"/>
  <c r="Z272" i="1"/>
  <c r="BH272" i="1" s="1"/>
  <c r="Y272" i="1"/>
  <c r="Y280" i="1"/>
  <c r="Z280" i="1"/>
  <c r="Y288" i="1"/>
  <c r="Z288" i="1"/>
  <c r="Z296" i="1"/>
  <c r="BH296" i="1" s="1"/>
  <c r="Y296" i="1"/>
  <c r="Y304" i="1"/>
  <c r="Z304" i="1"/>
  <c r="BH304" i="1" s="1"/>
  <c r="Y312" i="1"/>
  <c r="Z312" i="1"/>
  <c r="Y320" i="1"/>
  <c r="Z320" i="1"/>
  <c r="BH320" i="1" s="1"/>
  <c r="Y328" i="1"/>
  <c r="Z328" i="1"/>
  <c r="Z336" i="1"/>
  <c r="BH336" i="1" s="1"/>
  <c r="Y336" i="1"/>
  <c r="Y344" i="1"/>
  <c r="Z344" i="1"/>
  <c r="Y352" i="1"/>
  <c r="Z352" i="1"/>
  <c r="Z360" i="1"/>
  <c r="BH360" i="1" s="1"/>
  <c r="Y360" i="1"/>
  <c r="Y368" i="1"/>
  <c r="Z368" i="1"/>
  <c r="BH368" i="1" s="1"/>
  <c r="Y376" i="1"/>
  <c r="Z376" i="1"/>
  <c r="BH376" i="1" s="1"/>
  <c r="Z385" i="1"/>
  <c r="Y385" i="1"/>
  <c r="Z393" i="1"/>
  <c r="BH393" i="1" s="1"/>
  <c r="Y393" i="1"/>
  <c r="Z401" i="1"/>
  <c r="Y401" i="1"/>
  <c r="Z409" i="1"/>
  <c r="BH409" i="1" s="1"/>
  <c r="Y409" i="1"/>
  <c r="Z417" i="1"/>
  <c r="Y417" i="1"/>
  <c r="Z425" i="1"/>
  <c r="BH425" i="1" s="1"/>
  <c r="Y425" i="1"/>
  <c r="Z433" i="1"/>
  <c r="Y433" i="1"/>
  <c r="Z441" i="1"/>
  <c r="BH441" i="1" s="1"/>
  <c r="Y441" i="1"/>
  <c r="Z449" i="1"/>
  <c r="Y449" i="1"/>
  <c r="Z457" i="1"/>
  <c r="BH457" i="1" s="1"/>
  <c r="Y457" i="1"/>
  <c r="Z465" i="1"/>
  <c r="Y465" i="1"/>
  <c r="Z473" i="1"/>
  <c r="BH473" i="1" s="1"/>
  <c r="Y473" i="1"/>
  <c r="Z481" i="1"/>
  <c r="BH481" i="1" s="1"/>
  <c r="Y481" i="1"/>
  <c r="Z489" i="1"/>
  <c r="BH489" i="1" s="1"/>
  <c r="Y489" i="1"/>
  <c r="Z497" i="1"/>
  <c r="BH497" i="1" s="1"/>
  <c r="Y497" i="1"/>
  <c r="Z505" i="1"/>
  <c r="Y505" i="1"/>
  <c r="Z513" i="1"/>
  <c r="Y513" i="1"/>
  <c r="Z521" i="1"/>
  <c r="Y521" i="1"/>
  <c r="Z529" i="1"/>
  <c r="Y529" i="1"/>
  <c r="Z537" i="1"/>
  <c r="BH537" i="1" s="1"/>
  <c r="Y537" i="1"/>
  <c r="Z545" i="1"/>
  <c r="BH545" i="1" s="1"/>
  <c r="Y545" i="1"/>
  <c r="Z553" i="1"/>
  <c r="BH553" i="1" s="1"/>
  <c r="Y553" i="1"/>
  <c r="Z561" i="1"/>
  <c r="BH561" i="1" s="1"/>
  <c r="Y561" i="1"/>
  <c r="Z569" i="1"/>
  <c r="BH569" i="1" s="1"/>
  <c r="Y569" i="1"/>
  <c r="Z577" i="1"/>
  <c r="BH577" i="1" s="1"/>
  <c r="Y577" i="1"/>
  <c r="Z585" i="1"/>
  <c r="BH585" i="1" s="1"/>
  <c r="Y585" i="1"/>
  <c r="Z593" i="1"/>
  <c r="BH593" i="1" s="1"/>
  <c r="Y593" i="1"/>
  <c r="Z601" i="1"/>
  <c r="BH601" i="1" s="1"/>
  <c r="Y601" i="1"/>
  <c r="Z609" i="1"/>
  <c r="BH609" i="1" s="1"/>
  <c r="Y609" i="1"/>
  <c r="Z617" i="1"/>
  <c r="BH617" i="1" s="1"/>
  <c r="Y617" i="1"/>
  <c r="Z625" i="1"/>
  <c r="BH625" i="1" s="1"/>
  <c r="Y625" i="1"/>
  <c r="Z633" i="1"/>
  <c r="BH633" i="1" s="1"/>
  <c r="Y633" i="1"/>
  <c r="Z641" i="1"/>
  <c r="BH641" i="1" s="1"/>
  <c r="Y641" i="1"/>
  <c r="Z649" i="1"/>
  <c r="Y649" i="1"/>
  <c r="Z657" i="1"/>
  <c r="BH657" i="1" s="1"/>
  <c r="Y657" i="1"/>
  <c r="Z665" i="1"/>
  <c r="Y665" i="1"/>
  <c r="Z673" i="1"/>
  <c r="BH673" i="1" s="1"/>
  <c r="Y673" i="1"/>
  <c r="Z681" i="1"/>
  <c r="BH681" i="1" s="1"/>
  <c r="Y681" i="1"/>
  <c r="Z689" i="1"/>
  <c r="Y689" i="1"/>
  <c r="Z697" i="1"/>
  <c r="BH697" i="1" s="1"/>
  <c r="Y697" i="1"/>
  <c r="Z705" i="1"/>
  <c r="Y705" i="1"/>
  <c r="Z713" i="1"/>
  <c r="Y713" i="1"/>
  <c r="Z721" i="1"/>
  <c r="BH721" i="1" s="1"/>
  <c r="Y721" i="1"/>
  <c r="Z729" i="1"/>
  <c r="BH729" i="1" s="1"/>
  <c r="Y729" i="1"/>
  <c r="Z737" i="1"/>
  <c r="Y737" i="1"/>
  <c r="Z745" i="1"/>
  <c r="BH745" i="1" s="1"/>
  <c r="Y745" i="1"/>
  <c r="Z753" i="1"/>
  <c r="BH753" i="1" s="1"/>
  <c r="Y753" i="1"/>
  <c r="Z761" i="1"/>
  <c r="Y761" i="1"/>
  <c r="Z769" i="1"/>
  <c r="BH769" i="1" s="1"/>
  <c r="Y769" i="1"/>
  <c r="Z777" i="1"/>
  <c r="BH777" i="1" s="1"/>
  <c r="Y777" i="1"/>
  <c r="Z785" i="1"/>
  <c r="BH785" i="1" s="1"/>
  <c r="Y785" i="1"/>
  <c r="Z793" i="1"/>
  <c r="Y793" i="1"/>
  <c r="Z801" i="1"/>
  <c r="BH801" i="1" s="1"/>
  <c r="Y801" i="1"/>
  <c r="Z809" i="1"/>
  <c r="Y809" i="1"/>
  <c r="Z817" i="1"/>
  <c r="Y817" i="1"/>
  <c r="Z825" i="1"/>
  <c r="Y825" i="1"/>
  <c r="Z833" i="1"/>
  <c r="BH833" i="1" s="1"/>
  <c r="Y833" i="1"/>
  <c r="Z841" i="1"/>
  <c r="BH841" i="1" s="1"/>
  <c r="Y841" i="1"/>
  <c r="Z849" i="1"/>
  <c r="BH849" i="1" s="1"/>
  <c r="Y849" i="1"/>
  <c r="Z857" i="1"/>
  <c r="BH857" i="1" s="1"/>
  <c r="Y857" i="1"/>
  <c r="Z865" i="1"/>
  <c r="Y865" i="1"/>
  <c r="Z873" i="1"/>
  <c r="BH873" i="1" s="1"/>
  <c r="Y873" i="1"/>
  <c r="Z881" i="1"/>
  <c r="BH881" i="1" s="1"/>
  <c r="Y881" i="1"/>
  <c r="Z889" i="1"/>
  <c r="BH889" i="1" s="1"/>
  <c r="Y889" i="1"/>
  <c r="Z897" i="1"/>
  <c r="BH897" i="1" s="1"/>
  <c r="Y897" i="1"/>
  <c r="Z905" i="1"/>
  <c r="Y905" i="1"/>
  <c r="Z913" i="1"/>
  <c r="BH913" i="1" s="1"/>
  <c r="Y913" i="1"/>
  <c r="Z921" i="1"/>
  <c r="Y921" i="1"/>
  <c r="Z929" i="1"/>
  <c r="Y929" i="1"/>
  <c r="Z937" i="1"/>
  <c r="Y937" i="1"/>
  <c r="Z945" i="1"/>
  <c r="Y945" i="1"/>
  <c r="Z953" i="1"/>
  <c r="Y953" i="1"/>
  <c r="Z961" i="1"/>
  <c r="BH961" i="1" s="1"/>
  <c r="Y961" i="1"/>
  <c r="Z969" i="1"/>
  <c r="BH969" i="1" s="1"/>
  <c r="Y969" i="1"/>
  <c r="Z977" i="1"/>
  <c r="BH977" i="1" s="1"/>
  <c r="Y977" i="1"/>
  <c r="Z985" i="1"/>
  <c r="BH985" i="1" s="1"/>
  <c r="Y985" i="1"/>
  <c r="Z993" i="1"/>
  <c r="BH993" i="1" s="1"/>
  <c r="Y993" i="1"/>
  <c r="Z1001" i="1"/>
  <c r="BH1001" i="1" s="1"/>
  <c r="Y1001" i="1"/>
  <c r="Z1009" i="1"/>
  <c r="BH1009" i="1" s="1"/>
  <c r="Y1009" i="1"/>
  <c r="Z1017" i="1"/>
  <c r="Y1017" i="1"/>
  <c r="Z1025" i="1"/>
  <c r="BH1025" i="1" s="1"/>
  <c r="Y1025" i="1"/>
  <c r="Z1033" i="1"/>
  <c r="Y1033" i="1"/>
  <c r="Z1041" i="1"/>
  <c r="BH1041" i="1" s="1"/>
  <c r="Y1041" i="1"/>
  <c r="Y1049" i="1"/>
  <c r="Z1049" i="1"/>
  <c r="BH1049" i="1" s="1"/>
  <c r="Y1057" i="1"/>
  <c r="Z1057" i="1"/>
  <c r="BH1057" i="1" s="1"/>
  <c r="Y1065" i="1"/>
  <c r="Z1065" i="1"/>
  <c r="BH1065" i="1" s="1"/>
  <c r="Y1073" i="1"/>
  <c r="Z1073" i="1"/>
  <c r="BH1073" i="1" s="1"/>
  <c r="Y1081" i="1"/>
  <c r="Z1081" i="1"/>
  <c r="BH1081" i="1" s="1"/>
  <c r="Y1089" i="1"/>
  <c r="Z1089" i="1"/>
  <c r="BH1089" i="1" s="1"/>
  <c r="Y1097" i="1"/>
  <c r="Z1097" i="1"/>
  <c r="BH1097" i="1" s="1"/>
  <c r="Y1105" i="1"/>
  <c r="Z1105" i="1"/>
  <c r="BH1105" i="1" s="1"/>
  <c r="Y1113" i="1"/>
  <c r="Z1113" i="1"/>
  <c r="BH1113" i="1" s="1"/>
  <c r="Y1121" i="1"/>
  <c r="Z1121" i="1"/>
  <c r="BH1121" i="1" s="1"/>
  <c r="Y1129" i="1"/>
  <c r="Z1129" i="1"/>
  <c r="BH1129" i="1" s="1"/>
  <c r="Y1137" i="1"/>
  <c r="Z1137" i="1"/>
  <c r="BH1137" i="1" s="1"/>
  <c r="Y1145" i="1"/>
  <c r="Z1145" i="1"/>
  <c r="BH1145" i="1" s="1"/>
  <c r="Y1153" i="1"/>
  <c r="Z1153" i="1"/>
  <c r="BH1153" i="1" s="1"/>
  <c r="Y1161" i="1"/>
  <c r="Z1161" i="1"/>
  <c r="BH1161" i="1" s="1"/>
  <c r="Y1169" i="1"/>
  <c r="Z1169" i="1"/>
  <c r="BH1169" i="1" s="1"/>
  <c r="Y1177" i="1"/>
  <c r="Z1177" i="1"/>
  <c r="BH1177" i="1" s="1"/>
  <c r="Y1185" i="1"/>
  <c r="Z1185" i="1"/>
  <c r="BH1185" i="1" s="1"/>
  <c r="Y1193" i="1"/>
  <c r="Z1193" i="1"/>
  <c r="BH1193" i="1" s="1"/>
  <c r="Y1201" i="1"/>
  <c r="Z1201" i="1"/>
  <c r="BH1201" i="1" s="1"/>
  <c r="Y1209" i="1"/>
  <c r="Z1209" i="1"/>
  <c r="BH1209" i="1" s="1"/>
  <c r="Y1217" i="1"/>
  <c r="Z1217" i="1"/>
  <c r="BH1217" i="1" s="1"/>
  <c r="Y1225" i="1"/>
  <c r="Z1225" i="1"/>
  <c r="Y1233" i="1"/>
  <c r="Z1233" i="1"/>
  <c r="BH1233" i="1" s="1"/>
  <c r="Y1241" i="1"/>
  <c r="Z1241" i="1"/>
  <c r="BH1241" i="1" s="1"/>
  <c r="Y1249" i="1"/>
  <c r="Z1249" i="1"/>
  <c r="BH1249" i="1" s="1"/>
  <c r="Y1257" i="1"/>
  <c r="Z1257" i="1"/>
  <c r="BH1257" i="1" s="1"/>
  <c r="Y1265" i="1"/>
  <c r="Z1265" i="1"/>
  <c r="BH1265" i="1" s="1"/>
  <c r="Y1273" i="1"/>
  <c r="Z1273" i="1"/>
  <c r="BH1273" i="1" s="1"/>
  <c r="Y1281" i="1"/>
  <c r="Z1281" i="1"/>
  <c r="BH1281" i="1" s="1"/>
  <c r="Y1289" i="1"/>
  <c r="Z1289" i="1"/>
  <c r="BH1289" i="1" s="1"/>
  <c r="Y1297" i="1"/>
  <c r="Z1297" i="1"/>
  <c r="BH1297" i="1" s="1"/>
  <c r="Y1305" i="1"/>
  <c r="Z1305" i="1"/>
  <c r="BH1305" i="1" s="1"/>
  <c r="Y1313" i="1"/>
  <c r="Z1313" i="1"/>
  <c r="BH1313" i="1" s="1"/>
  <c r="Y1321" i="1"/>
  <c r="Z1321" i="1"/>
  <c r="Y1329" i="1"/>
  <c r="Z1329" i="1"/>
  <c r="BH1329" i="1" s="1"/>
  <c r="Y1337" i="1"/>
  <c r="Z1337" i="1"/>
  <c r="BH1337" i="1" s="1"/>
  <c r="Y1345" i="1"/>
  <c r="Z1345" i="1"/>
  <c r="Y1353" i="1"/>
  <c r="Z1353" i="1"/>
  <c r="BH1353" i="1" s="1"/>
  <c r="Y1361" i="1"/>
  <c r="Z1361" i="1"/>
  <c r="BH1361" i="1" s="1"/>
  <c r="Y1369" i="1"/>
  <c r="Z1369" i="1"/>
  <c r="BH1369" i="1" s="1"/>
  <c r="Y1377" i="1"/>
  <c r="Z1377" i="1"/>
  <c r="BH1377" i="1" s="1"/>
  <c r="Y1385" i="1"/>
  <c r="Z1385" i="1"/>
  <c r="BH1385" i="1" s="1"/>
  <c r="Y1393" i="1"/>
  <c r="Z1393" i="1"/>
  <c r="BH1393" i="1" s="1"/>
  <c r="Y1401" i="1"/>
  <c r="Z1401" i="1"/>
  <c r="Y1409" i="1"/>
  <c r="Z1409" i="1"/>
  <c r="BH1409" i="1" s="1"/>
  <c r="Y1417" i="1"/>
  <c r="Z1417" i="1"/>
  <c r="BH1417" i="1" s="1"/>
  <c r="Y1425" i="1"/>
  <c r="Z1425" i="1"/>
  <c r="BH1425" i="1" s="1"/>
  <c r="Y1433" i="1"/>
  <c r="Z1433" i="1"/>
  <c r="BH1433" i="1" s="1"/>
  <c r="Y1441" i="1"/>
  <c r="Z1441" i="1"/>
  <c r="Y1449" i="1"/>
  <c r="Z1449" i="1"/>
  <c r="BH1449" i="1" s="1"/>
  <c r="Y1457" i="1"/>
  <c r="Z1457" i="1"/>
  <c r="BH1457" i="1" s="1"/>
  <c r="Y1465" i="1"/>
  <c r="Z1465" i="1"/>
  <c r="BH1465" i="1" s="1"/>
  <c r="Y1473" i="1"/>
  <c r="Z1473" i="1"/>
  <c r="BH1473" i="1" s="1"/>
  <c r="Y1481" i="1"/>
  <c r="Z1481" i="1"/>
  <c r="BH1481" i="1" s="1"/>
  <c r="Y1489" i="1"/>
  <c r="Z1489" i="1"/>
  <c r="Y1497" i="1"/>
  <c r="Z1497" i="1"/>
  <c r="Z1505" i="1"/>
  <c r="Y1505" i="1"/>
  <c r="Z1513" i="1"/>
  <c r="Y1513" i="1"/>
  <c r="Z1521" i="1"/>
  <c r="BH1521" i="1" s="1"/>
  <c r="Y1521" i="1"/>
  <c r="Y1529" i="1"/>
  <c r="Z1529" i="1"/>
  <c r="Z1537" i="1"/>
  <c r="Y1537" i="1"/>
  <c r="Z1545" i="1"/>
  <c r="Y1545" i="1"/>
  <c r="Z1553" i="1"/>
  <c r="Y1553" i="1"/>
  <c r="Y1561" i="1"/>
  <c r="Z1561" i="1"/>
  <c r="Z1569" i="1"/>
  <c r="BH1569" i="1" s="1"/>
  <c r="Y1569" i="1"/>
  <c r="Z1577" i="1"/>
  <c r="BH1577" i="1" s="1"/>
  <c r="Y1577" i="1"/>
  <c r="Y1585" i="1"/>
  <c r="Z1585" i="1"/>
  <c r="BH1585" i="1" s="1"/>
  <c r="Y1593" i="1"/>
  <c r="Z1593" i="1"/>
  <c r="BH1593" i="1" s="1"/>
  <c r="Z1601" i="1"/>
  <c r="BH1601" i="1" s="1"/>
  <c r="Y1601" i="1"/>
  <c r="Z1609" i="1"/>
  <c r="BH1609" i="1" s="1"/>
  <c r="Y1609" i="1"/>
  <c r="Z1617" i="1"/>
  <c r="BH1617" i="1" s="1"/>
  <c r="Y1617" i="1"/>
  <c r="Y1625" i="1"/>
  <c r="Z1625" i="1"/>
  <c r="BH1625" i="1" s="1"/>
  <c r="Z1633" i="1"/>
  <c r="BH1633" i="1" s="1"/>
  <c r="Y1633" i="1"/>
  <c r="Z1641" i="1"/>
  <c r="Y1641" i="1"/>
  <c r="Y1649" i="1"/>
  <c r="Z1649" i="1"/>
  <c r="BH1649" i="1" s="1"/>
  <c r="Y1657" i="1"/>
  <c r="Z1657" i="1"/>
  <c r="BH1657" i="1" s="1"/>
  <c r="Z1665" i="1"/>
  <c r="BH1665" i="1" s="1"/>
  <c r="Y1665" i="1"/>
  <c r="Z1673" i="1"/>
  <c r="BH1673" i="1" s="1"/>
  <c r="Y1673" i="1"/>
  <c r="Z1681" i="1"/>
  <c r="Y1681" i="1"/>
  <c r="Y1689" i="1"/>
  <c r="Z1689" i="1"/>
  <c r="Z1697" i="1"/>
  <c r="Y1697" i="1"/>
  <c r="Z1705" i="1"/>
  <c r="BH1705" i="1" s="1"/>
  <c r="Y1705" i="1"/>
  <c r="Z1713" i="1"/>
  <c r="Y1713" i="1"/>
  <c r="Y1721" i="1"/>
  <c r="Z1721" i="1"/>
  <c r="BH1721" i="1" s="1"/>
  <c r="Z1729" i="1"/>
  <c r="Y1729" i="1"/>
  <c r="Z1737" i="1"/>
  <c r="BH1737" i="1" s="1"/>
  <c r="Y1737" i="1"/>
  <c r="Y1745" i="1"/>
  <c r="Z1745" i="1"/>
  <c r="Y1753" i="1"/>
  <c r="Z1753" i="1"/>
  <c r="BH1753" i="1" s="1"/>
  <c r="Z1761" i="1"/>
  <c r="BH1761" i="1" s="1"/>
  <c r="Y1761" i="1"/>
  <c r="Z1769" i="1"/>
  <c r="BH1769" i="1" s="1"/>
  <c r="Y1769" i="1"/>
  <c r="Z1777" i="1"/>
  <c r="BH1777" i="1" s="1"/>
  <c r="Y1777" i="1"/>
  <c r="Y1785" i="1"/>
  <c r="Z1785" i="1"/>
  <c r="Z1793" i="1"/>
  <c r="Y1793" i="1"/>
  <c r="Z1801" i="1"/>
  <c r="Y1801" i="1"/>
  <c r="Z1809" i="1"/>
  <c r="Y1809" i="1"/>
  <c r="Z37" i="1"/>
  <c r="Y37" i="1"/>
  <c r="Z77" i="1"/>
  <c r="Y77" i="1"/>
  <c r="Z117" i="1"/>
  <c r="Y117" i="1"/>
  <c r="Z157" i="1"/>
  <c r="Y157" i="1"/>
  <c r="Z189" i="1"/>
  <c r="Y189" i="1"/>
  <c r="Z229" i="1"/>
  <c r="Y229" i="1"/>
  <c r="Z261" i="1"/>
  <c r="Y261" i="1"/>
  <c r="Z293" i="1"/>
  <c r="Y293" i="1"/>
  <c r="Z325" i="1"/>
  <c r="BH325" i="1" s="1"/>
  <c r="Y325" i="1"/>
  <c r="Z357" i="1"/>
  <c r="BH357" i="1" s="1"/>
  <c r="Y357" i="1"/>
  <c r="Z382" i="1"/>
  <c r="BH382" i="1" s="1"/>
  <c r="Y382" i="1"/>
  <c r="Z422" i="1"/>
  <c r="BH422" i="1" s="1"/>
  <c r="Y422" i="1"/>
  <c r="Z470" i="1"/>
  <c r="Y470" i="1"/>
  <c r="Z518" i="1"/>
  <c r="BH518" i="1" s="1"/>
  <c r="Y518" i="1"/>
  <c r="Z542" i="1"/>
  <c r="BH542" i="1" s="1"/>
  <c r="Y542" i="1"/>
  <c r="Z582" i="1"/>
  <c r="Y582" i="1"/>
  <c r="Z622" i="1"/>
  <c r="BH622" i="1" s="1"/>
  <c r="Y622" i="1"/>
  <c r="Z662" i="1"/>
  <c r="BH662" i="1" s="1"/>
  <c r="Y662" i="1"/>
  <c r="Z702" i="1"/>
  <c r="Y702" i="1"/>
  <c r="Z734" i="1"/>
  <c r="BH734" i="1" s="1"/>
  <c r="Y734" i="1"/>
  <c r="Z774" i="1"/>
  <c r="BH774" i="1" s="1"/>
  <c r="Y774" i="1"/>
  <c r="Z814" i="1"/>
  <c r="BH814" i="1" s="1"/>
  <c r="Y814" i="1"/>
  <c r="Z854" i="1"/>
  <c r="BH854" i="1" s="1"/>
  <c r="Y854" i="1"/>
  <c r="Z894" i="1"/>
  <c r="Y894" i="1"/>
  <c r="Z934" i="1"/>
  <c r="BH934" i="1" s="1"/>
  <c r="Y934" i="1"/>
  <c r="Y974" i="1"/>
  <c r="Z974" i="1"/>
  <c r="BH974" i="1" s="1"/>
  <c r="Z1014" i="1"/>
  <c r="Y1014" i="1"/>
  <c r="Z1054" i="1"/>
  <c r="Y1054" i="1"/>
  <c r="Z1094" i="1"/>
  <c r="BH1094" i="1" s="1"/>
  <c r="Y1094" i="1"/>
  <c r="Z1134" i="1"/>
  <c r="Y1134" i="1"/>
  <c r="Z1166" i="1"/>
  <c r="BH1166" i="1" s="1"/>
  <c r="Y1166" i="1"/>
  <c r="Z1198" i="1"/>
  <c r="BH1198" i="1" s="1"/>
  <c r="Y1198" i="1"/>
  <c r="Z1238" i="1"/>
  <c r="BH1238" i="1" s="1"/>
  <c r="Y1238" i="1"/>
  <c r="Z1278" i="1"/>
  <c r="BH1278" i="1" s="1"/>
  <c r="Y1278" i="1"/>
  <c r="Z1318" i="1"/>
  <c r="Y1318" i="1"/>
  <c r="Z1358" i="1"/>
  <c r="BH1358" i="1" s="1"/>
  <c r="Y1358" i="1"/>
  <c r="Z1398" i="1"/>
  <c r="Y1398" i="1"/>
  <c r="Z1438" i="1"/>
  <c r="BH1438" i="1" s="1"/>
  <c r="Y1438" i="1"/>
  <c r="Z1470" i="1"/>
  <c r="BH1470" i="1" s="1"/>
  <c r="Y1470" i="1"/>
  <c r="Z1510" i="1"/>
  <c r="Y1510" i="1"/>
  <c r="Z1550" i="1"/>
  <c r="BH1550" i="1" s="1"/>
  <c r="Y1550" i="1"/>
  <c r="Z1590" i="1"/>
  <c r="Y1590" i="1"/>
  <c r="Z1622" i="1"/>
  <c r="BH1622" i="1" s="1"/>
  <c r="Y1622" i="1"/>
  <c r="Z1686" i="1"/>
  <c r="Y1686" i="1"/>
  <c r="Z1726" i="1"/>
  <c r="Y1726" i="1"/>
  <c r="Z1790" i="1"/>
  <c r="BH1790" i="1" s="1"/>
  <c r="Y1790" i="1"/>
  <c r="Z17" i="1"/>
  <c r="Y17" i="1"/>
  <c r="Z25" i="1"/>
  <c r="Y25" i="1"/>
  <c r="Z33" i="1"/>
  <c r="Y33" i="1"/>
  <c r="Z41" i="1"/>
  <c r="Y41" i="1"/>
  <c r="Z49" i="1"/>
  <c r="BH49" i="1" s="1"/>
  <c r="Y49" i="1"/>
  <c r="Z57" i="1"/>
  <c r="Y57" i="1"/>
  <c r="Z65" i="1"/>
  <c r="BH65" i="1" s="1"/>
  <c r="Y65" i="1"/>
  <c r="Z73" i="1"/>
  <c r="Y73" i="1"/>
  <c r="Z81" i="1"/>
  <c r="Y81" i="1"/>
  <c r="Z89" i="1"/>
  <c r="Y89" i="1"/>
  <c r="Z97" i="1"/>
  <c r="Y97" i="1"/>
  <c r="Z105" i="1"/>
  <c r="Y105" i="1"/>
  <c r="Z113" i="1"/>
  <c r="Y113" i="1"/>
  <c r="Z121" i="1"/>
  <c r="Y121" i="1"/>
  <c r="Z129" i="1"/>
  <c r="Y129" i="1"/>
  <c r="Z137" i="1"/>
  <c r="BH137" i="1" s="1"/>
  <c r="Y137" i="1"/>
  <c r="Z145" i="1"/>
  <c r="Y145" i="1"/>
  <c r="Z153" i="1"/>
  <c r="Y153" i="1"/>
  <c r="Z161" i="1"/>
  <c r="Y161" i="1"/>
  <c r="Z169" i="1"/>
  <c r="Y169" i="1"/>
  <c r="Z177" i="1"/>
  <c r="Y177" i="1"/>
  <c r="Z185" i="1"/>
  <c r="Y185" i="1"/>
  <c r="Z193" i="1"/>
  <c r="Y193" i="1"/>
  <c r="Z201" i="1"/>
  <c r="Y201" i="1"/>
  <c r="Z209" i="1"/>
  <c r="BH209" i="1" s="1"/>
  <c r="Y209" i="1"/>
  <c r="Z217" i="1"/>
  <c r="BH217" i="1" s="1"/>
  <c r="Y217" i="1"/>
  <c r="Z225" i="1"/>
  <c r="BH225" i="1" s="1"/>
  <c r="Y225" i="1"/>
  <c r="Z233" i="1"/>
  <c r="Y233" i="1"/>
  <c r="Z241" i="1"/>
  <c r="BH241" i="1" s="1"/>
  <c r="Y241" i="1"/>
  <c r="Z249" i="1"/>
  <c r="Y249" i="1"/>
  <c r="Z257" i="1"/>
  <c r="Y257" i="1"/>
  <c r="Z265" i="1"/>
  <c r="Y265" i="1"/>
  <c r="Z273" i="1"/>
  <c r="BH273" i="1" s="1"/>
  <c r="Y273" i="1"/>
  <c r="Z281" i="1"/>
  <c r="BH281" i="1" s="1"/>
  <c r="Y281" i="1"/>
  <c r="Z289" i="1"/>
  <c r="BH289" i="1" s="1"/>
  <c r="Y289" i="1"/>
  <c r="Z297" i="1"/>
  <c r="BH297" i="1" s="1"/>
  <c r="Y297" i="1"/>
  <c r="Z305" i="1"/>
  <c r="BH305" i="1" s="1"/>
  <c r="Y305" i="1"/>
  <c r="Z313" i="1"/>
  <c r="BH313" i="1" s="1"/>
  <c r="Y313" i="1"/>
  <c r="Z321" i="1"/>
  <c r="BH321" i="1" s="1"/>
  <c r="Y321" i="1"/>
  <c r="Z329" i="1"/>
  <c r="Y329" i="1"/>
  <c r="Z337" i="1"/>
  <c r="Y337" i="1"/>
  <c r="Z345" i="1"/>
  <c r="BH345" i="1" s="1"/>
  <c r="Y345" i="1"/>
  <c r="Z353" i="1"/>
  <c r="Y353" i="1"/>
  <c r="Z361" i="1"/>
  <c r="BH361" i="1" s="1"/>
  <c r="Y361" i="1"/>
  <c r="Z369" i="1"/>
  <c r="BH369" i="1" s="1"/>
  <c r="Y369" i="1"/>
  <c r="Z377" i="1"/>
  <c r="BH377" i="1" s="1"/>
  <c r="Y377" i="1"/>
  <c r="Z386" i="1"/>
  <c r="BH386" i="1" s="1"/>
  <c r="Y386" i="1"/>
  <c r="Z394" i="1"/>
  <c r="BH394" i="1" s="1"/>
  <c r="Y394" i="1"/>
  <c r="Z402" i="1"/>
  <c r="Y402" i="1"/>
  <c r="Z410" i="1"/>
  <c r="BH410" i="1" s="1"/>
  <c r="Y410" i="1"/>
  <c r="Z418" i="1"/>
  <c r="Y418" i="1"/>
  <c r="Z426" i="1"/>
  <c r="BH426" i="1" s="1"/>
  <c r="Y426" i="1"/>
  <c r="Z434" i="1"/>
  <c r="Y434" i="1"/>
  <c r="Z442" i="1"/>
  <c r="BH442" i="1" s="1"/>
  <c r="Y442" i="1"/>
  <c r="Z450" i="1"/>
  <c r="Y450" i="1"/>
  <c r="Z458" i="1"/>
  <c r="BH458" i="1" s="1"/>
  <c r="Y458" i="1"/>
  <c r="Z466" i="1"/>
  <c r="Y466" i="1"/>
  <c r="Z474" i="1"/>
  <c r="BH474" i="1" s="1"/>
  <c r="Y474" i="1"/>
  <c r="Z482" i="1"/>
  <c r="BH482" i="1" s="1"/>
  <c r="Y482" i="1"/>
  <c r="Z490" i="1"/>
  <c r="BH490" i="1" s="1"/>
  <c r="Y490" i="1"/>
  <c r="Z498" i="1"/>
  <c r="BH498" i="1" s="1"/>
  <c r="Y498" i="1"/>
  <c r="Z506" i="1"/>
  <c r="Y506" i="1"/>
  <c r="Z514" i="1"/>
  <c r="BH514" i="1" s="1"/>
  <c r="Y514" i="1"/>
  <c r="Z522" i="1"/>
  <c r="Y522" i="1"/>
  <c r="Z530" i="1"/>
  <c r="BH530" i="1" s="1"/>
  <c r="Y530" i="1"/>
  <c r="Z538" i="1"/>
  <c r="BH538" i="1" s="1"/>
  <c r="Y538" i="1"/>
  <c r="Z546" i="1"/>
  <c r="BH546" i="1" s="1"/>
  <c r="Y546" i="1"/>
  <c r="Z554" i="1"/>
  <c r="BH554" i="1" s="1"/>
  <c r="Y554" i="1"/>
  <c r="Z562" i="1"/>
  <c r="BH562" i="1" s="1"/>
  <c r="Y562" i="1"/>
  <c r="Z570" i="1"/>
  <c r="BH570" i="1" s="1"/>
  <c r="Y570" i="1"/>
  <c r="Z578" i="1"/>
  <c r="BH578" i="1" s="1"/>
  <c r="Y578" i="1"/>
  <c r="Z586" i="1"/>
  <c r="BH586" i="1" s="1"/>
  <c r="Y586" i="1"/>
  <c r="Z594" i="1"/>
  <c r="BH594" i="1" s="1"/>
  <c r="Y594" i="1"/>
  <c r="Z602" i="1"/>
  <c r="BH602" i="1" s="1"/>
  <c r="Y602" i="1"/>
  <c r="Z610" i="1"/>
  <c r="BH610" i="1" s="1"/>
  <c r="Y610" i="1"/>
  <c r="Z618" i="1"/>
  <c r="BH618" i="1" s="1"/>
  <c r="Y618" i="1"/>
  <c r="Z626" i="1"/>
  <c r="BH626" i="1" s="1"/>
  <c r="Y626" i="1"/>
  <c r="Z634" i="1"/>
  <c r="BH634" i="1" s="1"/>
  <c r="Y634" i="1"/>
  <c r="Z642" i="1"/>
  <c r="BH642" i="1" s="1"/>
  <c r="Y642" i="1"/>
  <c r="Z650" i="1"/>
  <c r="Y650" i="1"/>
  <c r="Z658" i="1"/>
  <c r="BH658" i="1" s="1"/>
  <c r="Y658" i="1"/>
  <c r="Z666" i="1"/>
  <c r="Y666" i="1"/>
  <c r="Z674" i="1"/>
  <c r="BH674" i="1" s="1"/>
  <c r="Y674" i="1"/>
  <c r="Z682" i="1"/>
  <c r="BH682" i="1" s="1"/>
  <c r="Y682" i="1"/>
  <c r="Z690" i="1"/>
  <c r="BH690" i="1" s="1"/>
  <c r="Y690" i="1"/>
  <c r="Z698" i="1"/>
  <c r="Y698" i="1"/>
  <c r="Z706" i="1"/>
  <c r="BH706" i="1" s="1"/>
  <c r="Y706" i="1"/>
  <c r="Z714" i="1"/>
  <c r="BH714" i="1" s="1"/>
  <c r="Y714" i="1"/>
  <c r="Z722" i="1"/>
  <c r="BH722" i="1" s="1"/>
  <c r="Y722" i="1"/>
  <c r="Z730" i="1"/>
  <c r="Y730" i="1"/>
  <c r="Z738" i="1"/>
  <c r="BH738" i="1" s="1"/>
  <c r="Y738" i="1"/>
  <c r="Z746" i="1"/>
  <c r="BH746" i="1" s="1"/>
  <c r="Y746" i="1"/>
  <c r="Z754" i="1"/>
  <c r="BH754" i="1" s="1"/>
  <c r="Y754" i="1"/>
  <c r="Z762" i="1"/>
  <c r="Y762" i="1"/>
  <c r="Z770" i="1"/>
  <c r="Y770" i="1"/>
  <c r="Z778" i="1"/>
  <c r="BH778" i="1" s="1"/>
  <c r="Y778" i="1"/>
  <c r="Z786" i="1"/>
  <c r="Y786" i="1"/>
  <c r="Z794" i="1"/>
  <c r="Y794" i="1"/>
  <c r="Z802" i="1"/>
  <c r="BH802" i="1" s="1"/>
  <c r="Y802" i="1"/>
  <c r="Z810" i="1"/>
  <c r="Y810" i="1"/>
  <c r="Z818" i="1"/>
  <c r="BH818" i="1" s="1"/>
  <c r="Y818" i="1"/>
  <c r="Z826" i="1"/>
  <c r="Y826" i="1"/>
  <c r="Z834" i="1"/>
  <c r="BH834" i="1" s="1"/>
  <c r="Y834" i="1"/>
  <c r="Z842" i="1"/>
  <c r="Y842" i="1"/>
  <c r="Z850" i="1"/>
  <c r="BH850" i="1" s="1"/>
  <c r="Y850" i="1"/>
  <c r="Z858" i="1"/>
  <c r="Y858" i="1"/>
  <c r="Z866" i="1"/>
  <c r="BH866" i="1" s="1"/>
  <c r="Y866" i="1"/>
  <c r="Z874" i="1"/>
  <c r="BH874" i="1" s="1"/>
  <c r="Y874" i="1"/>
  <c r="Z882" i="1"/>
  <c r="BH882" i="1" s="1"/>
  <c r="Y882" i="1"/>
  <c r="Z890" i="1"/>
  <c r="BH890" i="1" s="1"/>
  <c r="Y890" i="1"/>
  <c r="Z898" i="1"/>
  <c r="BH898" i="1" s="1"/>
  <c r="Y898" i="1"/>
  <c r="Z906" i="1"/>
  <c r="BH906" i="1" s="1"/>
  <c r="Y906" i="1"/>
  <c r="Z914" i="1"/>
  <c r="BH914" i="1" s="1"/>
  <c r="Y914" i="1"/>
  <c r="Z922" i="1"/>
  <c r="BH922" i="1" s="1"/>
  <c r="Y922" i="1"/>
  <c r="Z930" i="1"/>
  <c r="BH930" i="1" s="1"/>
  <c r="Y930" i="1"/>
  <c r="Z938" i="1"/>
  <c r="Y938" i="1"/>
  <c r="Z946" i="1"/>
  <c r="BH946" i="1" s="1"/>
  <c r="Y946" i="1"/>
  <c r="Z954" i="1"/>
  <c r="BH954" i="1" s="1"/>
  <c r="Y954" i="1"/>
  <c r="Z962" i="1"/>
  <c r="BH962" i="1" s="1"/>
  <c r="Y962" i="1"/>
  <c r="Z970" i="1"/>
  <c r="BH970" i="1" s="1"/>
  <c r="Y970" i="1"/>
  <c r="Z978" i="1"/>
  <c r="BH978" i="1" s="1"/>
  <c r="Y978" i="1"/>
  <c r="Z986" i="1"/>
  <c r="BH986" i="1" s="1"/>
  <c r="Y986" i="1"/>
  <c r="Z994" i="1"/>
  <c r="BH994" i="1" s="1"/>
  <c r="Y994" i="1"/>
  <c r="Z1002" i="1"/>
  <c r="BH1002" i="1" s="1"/>
  <c r="Y1002" i="1"/>
  <c r="Z1010" i="1"/>
  <c r="Y1010" i="1"/>
  <c r="Z1018" i="1"/>
  <c r="Y1018" i="1"/>
  <c r="Z1026" i="1"/>
  <c r="BH1026" i="1" s="1"/>
  <c r="Y1026" i="1"/>
  <c r="Z1034" i="1"/>
  <c r="Y1034" i="1"/>
  <c r="Z1042" i="1"/>
  <c r="BH1042" i="1" s="1"/>
  <c r="Y1042" i="1"/>
  <c r="Z1050" i="1"/>
  <c r="BH1050" i="1" s="1"/>
  <c r="Y1050" i="1"/>
  <c r="Z1058" i="1"/>
  <c r="BH1058" i="1" s="1"/>
  <c r="Y1058" i="1"/>
  <c r="Z1066" i="1"/>
  <c r="BH1066" i="1" s="1"/>
  <c r="Y1066" i="1"/>
  <c r="Z1074" i="1"/>
  <c r="BH1074" i="1" s="1"/>
  <c r="Y1074" i="1"/>
  <c r="Z1082" i="1"/>
  <c r="BH1082" i="1" s="1"/>
  <c r="Y1082" i="1"/>
  <c r="Z1090" i="1"/>
  <c r="BH1090" i="1" s="1"/>
  <c r="Y1090" i="1"/>
  <c r="Z1098" i="1"/>
  <c r="BH1098" i="1" s="1"/>
  <c r="Y1098" i="1"/>
  <c r="Z1106" i="1"/>
  <c r="BH1106" i="1" s="1"/>
  <c r="Y1106" i="1"/>
  <c r="Z1114" i="1"/>
  <c r="BH1114" i="1" s="1"/>
  <c r="Y1114" i="1"/>
  <c r="Z1122" i="1"/>
  <c r="BH1122" i="1" s="1"/>
  <c r="Y1122" i="1"/>
  <c r="Z1130" i="1"/>
  <c r="BH1130" i="1" s="1"/>
  <c r="Y1130" i="1"/>
  <c r="Z1138" i="1"/>
  <c r="BH1138" i="1" s="1"/>
  <c r="Y1138" i="1"/>
  <c r="Z1146" i="1"/>
  <c r="BH1146" i="1" s="1"/>
  <c r="Y1146" i="1"/>
  <c r="Z1154" i="1"/>
  <c r="BH1154" i="1" s="1"/>
  <c r="Y1154" i="1"/>
  <c r="Z1162" i="1"/>
  <c r="BH1162" i="1" s="1"/>
  <c r="Y1162" i="1"/>
  <c r="Z1170" i="1"/>
  <c r="BH1170" i="1" s="1"/>
  <c r="Y1170" i="1"/>
  <c r="Z1178" i="1"/>
  <c r="BH1178" i="1" s="1"/>
  <c r="Y1178" i="1"/>
  <c r="Z1186" i="1"/>
  <c r="BH1186" i="1" s="1"/>
  <c r="Y1186" i="1"/>
  <c r="Z1194" i="1"/>
  <c r="BH1194" i="1" s="1"/>
  <c r="Y1194" i="1"/>
  <c r="Z1202" i="1"/>
  <c r="BH1202" i="1" s="1"/>
  <c r="Y1202" i="1"/>
  <c r="Z1210" i="1"/>
  <c r="BH1210" i="1" s="1"/>
  <c r="Y1210" i="1"/>
  <c r="Z1218" i="1"/>
  <c r="BH1218" i="1" s="1"/>
  <c r="Y1218" i="1"/>
  <c r="Z1226" i="1"/>
  <c r="BH1226" i="1" s="1"/>
  <c r="Y1226" i="1"/>
  <c r="Z1234" i="1"/>
  <c r="BH1234" i="1" s="1"/>
  <c r="Y1234" i="1"/>
  <c r="Z1242" i="1"/>
  <c r="BH1242" i="1" s="1"/>
  <c r="Y1242" i="1"/>
  <c r="Z1250" i="1"/>
  <c r="BH1250" i="1" s="1"/>
  <c r="Y1250" i="1"/>
  <c r="Z1258" i="1"/>
  <c r="BH1258" i="1" s="1"/>
  <c r="Y1258" i="1"/>
  <c r="Z1266" i="1"/>
  <c r="BH1266" i="1" s="1"/>
  <c r="Y1266" i="1"/>
  <c r="Z1274" i="1"/>
  <c r="BH1274" i="1" s="1"/>
  <c r="Y1274" i="1"/>
  <c r="Z1282" i="1"/>
  <c r="BH1282" i="1" s="1"/>
  <c r="Y1282" i="1"/>
  <c r="Z1290" i="1"/>
  <c r="BH1290" i="1" s="1"/>
  <c r="Y1290" i="1"/>
  <c r="Z1298" i="1"/>
  <c r="BH1298" i="1" s="1"/>
  <c r="Y1298" i="1"/>
  <c r="Z1306" i="1"/>
  <c r="BH1306" i="1" s="1"/>
  <c r="Y1306" i="1"/>
  <c r="Z1314" i="1"/>
  <c r="BH1314" i="1" s="1"/>
  <c r="Y1314" i="1"/>
  <c r="Z1322" i="1"/>
  <c r="Y1322" i="1"/>
  <c r="Z1330" i="1"/>
  <c r="BH1330" i="1" s="1"/>
  <c r="Y1330" i="1"/>
  <c r="Z1338" i="1"/>
  <c r="BH1338" i="1" s="1"/>
  <c r="Y1338" i="1"/>
  <c r="Z1346" i="1"/>
  <c r="BH1346" i="1" s="1"/>
  <c r="Y1346" i="1"/>
  <c r="Z1354" i="1"/>
  <c r="BH1354" i="1" s="1"/>
  <c r="Y1354" i="1"/>
  <c r="Z1362" i="1"/>
  <c r="BH1362" i="1" s="1"/>
  <c r="Y1362" i="1"/>
  <c r="Z1370" i="1"/>
  <c r="BH1370" i="1" s="1"/>
  <c r="Y1370" i="1"/>
  <c r="Z1378" i="1"/>
  <c r="BH1378" i="1" s="1"/>
  <c r="Y1378" i="1"/>
  <c r="Z1386" i="1"/>
  <c r="BH1386" i="1" s="1"/>
  <c r="Y1386" i="1"/>
  <c r="Z1394" i="1"/>
  <c r="BH1394" i="1" s="1"/>
  <c r="Y1394" i="1"/>
  <c r="Z1402" i="1"/>
  <c r="Y1402" i="1"/>
  <c r="Z1410" i="1"/>
  <c r="BH1410" i="1" s="1"/>
  <c r="Y1410" i="1"/>
  <c r="Z1418" i="1"/>
  <c r="BH1418" i="1" s="1"/>
  <c r="Y1418" i="1"/>
  <c r="Z1426" i="1"/>
  <c r="BH1426" i="1" s="1"/>
  <c r="Y1426" i="1"/>
  <c r="Z1434" i="1"/>
  <c r="Y1434" i="1"/>
  <c r="Z1442" i="1"/>
  <c r="BH1442" i="1" s="1"/>
  <c r="Y1442" i="1"/>
  <c r="Z1450" i="1"/>
  <c r="BH1450" i="1" s="1"/>
  <c r="Y1450" i="1"/>
  <c r="Z1458" i="1"/>
  <c r="BH1458" i="1" s="1"/>
  <c r="Y1458" i="1"/>
  <c r="Z1466" i="1"/>
  <c r="BH1466" i="1" s="1"/>
  <c r="Y1466" i="1"/>
  <c r="Z1474" i="1"/>
  <c r="BH1474" i="1" s="1"/>
  <c r="Y1474" i="1"/>
  <c r="Z1482" i="1"/>
  <c r="BH1482" i="1" s="1"/>
  <c r="Y1482" i="1"/>
  <c r="Z1490" i="1"/>
  <c r="Y1490" i="1"/>
  <c r="Z1498" i="1"/>
  <c r="BH1498" i="1" s="1"/>
  <c r="Y1498" i="1"/>
  <c r="Z1506" i="1"/>
  <c r="BH1506" i="1" s="1"/>
  <c r="Y1506" i="1"/>
  <c r="Z1514" i="1"/>
  <c r="Y1514" i="1"/>
  <c r="Z1522" i="1"/>
  <c r="Y1522" i="1"/>
  <c r="Z1530" i="1"/>
  <c r="Y1530" i="1"/>
  <c r="Z1538" i="1"/>
  <c r="BH1538" i="1" s="1"/>
  <c r="Y1538" i="1"/>
  <c r="Z1546" i="1"/>
  <c r="BH1546" i="1" s="1"/>
  <c r="Y1546" i="1"/>
  <c r="Z1554" i="1"/>
  <c r="BH1554" i="1" s="1"/>
  <c r="Y1554" i="1"/>
  <c r="Z1562" i="1"/>
  <c r="Y1562" i="1"/>
  <c r="Z1570" i="1"/>
  <c r="BH1570" i="1" s="1"/>
  <c r="Y1570" i="1"/>
  <c r="Z1578" i="1"/>
  <c r="BH1578" i="1" s="1"/>
  <c r="Y1578" i="1"/>
  <c r="Z1586" i="1"/>
  <c r="BH1586" i="1" s="1"/>
  <c r="Y1586" i="1"/>
  <c r="Z1594" i="1"/>
  <c r="Y1594" i="1"/>
  <c r="Z1602" i="1"/>
  <c r="Y1602" i="1"/>
  <c r="Z1610" i="1"/>
  <c r="BH1610" i="1" s="1"/>
  <c r="Y1610" i="1"/>
  <c r="Z1618" i="1"/>
  <c r="BH1618" i="1" s="1"/>
  <c r="Y1618" i="1"/>
  <c r="Z1626" i="1"/>
  <c r="BH1626" i="1" s="1"/>
  <c r="Y1626" i="1"/>
  <c r="Z1634" i="1"/>
  <c r="BH1634" i="1" s="1"/>
  <c r="Y1634" i="1"/>
  <c r="Z1642" i="1"/>
  <c r="Y1642" i="1"/>
  <c r="Z1650" i="1"/>
  <c r="BH1650" i="1" s="1"/>
  <c r="Y1650" i="1"/>
  <c r="Z1658" i="1"/>
  <c r="BH1658" i="1" s="1"/>
  <c r="Y1658" i="1"/>
  <c r="Z1666" i="1"/>
  <c r="BH1666" i="1" s="1"/>
  <c r="Y1666" i="1"/>
  <c r="Z1674" i="1"/>
  <c r="BH1674" i="1" s="1"/>
  <c r="Y1674" i="1"/>
  <c r="Z1682" i="1"/>
  <c r="Y1682" i="1"/>
  <c r="Z1690" i="1"/>
  <c r="BH1690" i="1" s="1"/>
  <c r="Y1690" i="1"/>
  <c r="Z1698" i="1"/>
  <c r="BH1698" i="1" s="1"/>
  <c r="Y1698" i="1"/>
  <c r="Z1706" i="1"/>
  <c r="Y1706" i="1"/>
  <c r="Z1714" i="1"/>
  <c r="Y1714" i="1"/>
  <c r="Z1722" i="1"/>
  <c r="BH1722" i="1" s="1"/>
  <c r="Y1722" i="1"/>
  <c r="Z1730" i="1"/>
  <c r="BH1730" i="1" s="1"/>
  <c r="Y1730" i="1"/>
  <c r="Z1738" i="1"/>
  <c r="Y1738" i="1"/>
  <c r="Z1746" i="1"/>
  <c r="Y1746" i="1"/>
  <c r="Z1754" i="1"/>
  <c r="BH1754" i="1" s="1"/>
  <c r="Y1754" i="1"/>
  <c r="Z1762" i="1"/>
  <c r="BH1762" i="1" s="1"/>
  <c r="Y1762" i="1"/>
  <c r="Z1770" i="1"/>
  <c r="Y1770" i="1"/>
  <c r="Z1778" i="1"/>
  <c r="BH1778" i="1" s="1"/>
  <c r="Y1778" i="1"/>
  <c r="Z1786" i="1"/>
  <c r="Y1786" i="1"/>
  <c r="Z1794" i="1"/>
  <c r="BH1794" i="1" s="1"/>
  <c r="Y1794" i="1"/>
  <c r="Z1802" i="1"/>
  <c r="BH1802" i="1" s="1"/>
  <c r="Y1802" i="1"/>
  <c r="Z1810" i="1"/>
  <c r="Y1810" i="1"/>
  <c r="Z29" i="1"/>
  <c r="BH29" i="1" s="1"/>
  <c r="Y29" i="1"/>
  <c r="Z69" i="1"/>
  <c r="Y69" i="1"/>
  <c r="Z109" i="1"/>
  <c r="Y109" i="1"/>
  <c r="Z141" i="1"/>
  <c r="Y141" i="1"/>
  <c r="Z173" i="1"/>
  <c r="Y173" i="1"/>
  <c r="Z205" i="1"/>
  <c r="BH205" i="1" s="1"/>
  <c r="Y205" i="1"/>
  <c r="Z237" i="1"/>
  <c r="Y237" i="1"/>
  <c r="Z269" i="1"/>
  <c r="Y269" i="1"/>
  <c r="Z301" i="1"/>
  <c r="BH301" i="1" s="1"/>
  <c r="Y301" i="1"/>
  <c r="Z333" i="1"/>
  <c r="BH333" i="1" s="1"/>
  <c r="Y333" i="1"/>
  <c r="Z365" i="1"/>
  <c r="BH365" i="1" s="1"/>
  <c r="Y365" i="1"/>
  <c r="Z406" i="1"/>
  <c r="BH406" i="1" s="1"/>
  <c r="Y406" i="1"/>
  <c r="Z438" i="1"/>
  <c r="BH438" i="1" s="1"/>
  <c r="Y438" i="1"/>
  <c r="Z454" i="1"/>
  <c r="Y454" i="1"/>
  <c r="Z478" i="1"/>
  <c r="BH478" i="1" s="1"/>
  <c r="Y478" i="1"/>
  <c r="Z502" i="1"/>
  <c r="BH502" i="1" s="1"/>
  <c r="Y502" i="1"/>
  <c r="Z526" i="1"/>
  <c r="BH526" i="1" s="1"/>
  <c r="Y526" i="1"/>
  <c r="Y550" i="1"/>
  <c r="Z550" i="1"/>
  <c r="BH550" i="1" s="1"/>
  <c r="Z590" i="1"/>
  <c r="BH590" i="1" s="1"/>
  <c r="Y590" i="1"/>
  <c r="Z630" i="1"/>
  <c r="BH630" i="1" s="1"/>
  <c r="Y630" i="1"/>
  <c r="Z670" i="1"/>
  <c r="BH670" i="1" s="1"/>
  <c r="Y670" i="1"/>
  <c r="Z758" i="1"/>
  <c r="Y758" i="1"/>
  <c r="Z798" i="1"/>
  <c r="Y798" i="1"/>
  <c r="Z838" i="1"/>
  <c r="Y838" i="1"/>
  <c r="Z878" i="1"/>
  <c r="Y878" i="1"/>
  <c r="Z918" i="1"/>
  <c r="BH918" i="1" s="1"/>
  <c r="Y918" i="1"/>
  <c r="Z958" i="1"/>
  <c r="BH958" i="1" s="1"/>
  <c r="Y958" i="1"/>
  <c r="Y998" i="1"/>
  <c r="Z998" i="1"/>
  <c r="BH998" i="1" s="1"/>
  <c r="Z1038" i="1"/>
  <c r="BH1038" i="1" s="1"/>
  <c r="Y1038" i="1"/>
  <c r="Z1078" i="1"/>
  <c r="BH1078" i="1" s="1"/>
  <c r="Y1078" i="1"/>
  <c r="Z1118" i="1"/>
  <c r="BH1118" i="1" s="1"/>
  <c r="Y1118" i="1"/>
  <c r="Z1150" i="1"/>
  <c r="BH1150" i="1" s="1"/>
  <c r="Y1150" i="1"/>
  <c r="Z1182" i="1"/>
  <c r="BH1182" i="1" s="1"/>
  <c r="Y1182" i="1"/>
  <c r="Z1230" i="1"/>
  <c r="BH1230" i="1" s="1"/>
  <c r="Y1230" i="1"/>
  <c r="Z1270" i="1"/>
  <c r="BH1270" i="1" s="1"/>
  <c r="Y1270" i="1"/>
  <c r="Z1310" i="1"/>
  <c r="Y1310" i="1"/>
  <c r="Z1350" i="1"/>
  <c r="BH1350" i="1" s="1"/>
  <c r="Y1350" i="1"/>
  <c r="Z1390" i="1"/>
  <c r="BH1390" i="1" s="1"/>
  <c r="Y1390" i="1"/>
  <c r="Z1422" i="1"/>
  <c r="BH1422" i="1" s="1"/>
  <c r="Y1422" i="1"/>
  <c r="Z1454" i="1"/>
  <c r="Y1454" i="1"/>
  <c r="Z1494" i="1"/>
  <c r="Y1494" i="1"/>
  <c r="Z1534" i="1"/>
  <c r="BH1534" i="1" s="1"/>
  <c r="Y1534" i="1"/>
  <c r="Z1558" i="1"/>
  <c r="BH1558" i="1" s="1"/>
  <c r="Y1558" i="1"/>
  <c r="Z1598" i="1"/>
  <c r="Y1598" i="1"/>
  <c r="Z1630" i="1"/>
  <c r="Y1630" i="1"/>
  <c r="Z1694" i="1"/>
  <c r="BH1694" i="1" s="1"/>
  <c r="Y1694" i="1"/>
  <c r="Z1718" i="1"/>
  <c r="BH1718" i="1" s="1"/>
  <c r="Y1718" i="1"/>
  <c r="Z1750" i="1"/>
  <c r="BH1750" i="1" s="1"/>
  <c r="Y1750" i="1"/>
  <c r="Z1798" i="1"/>
  <c r="Y1798" i="1"/>
  <c r="Z18" i="1"/>
  <c r="Y18" i="1"/>
  <c r="Y26" i="1"/>
  <c r="Z26" i="1"/>
  <c r="Z34" i="1"/>
  <c r="Y34" i="1"/>
  <c r="Z42" i="1"/>
  <c r="BH42" i="1" s="1"/>
  <c r="Y42" i="1"/>
  <c r="Z50" i="1"/>
  <c r="Y50" i="1"/>
  <c r="Y58" i="1"/>
  <c r="Z58" i="1"/>
  <c r="BH58" i="1" s="1"/>
  <c r="Z66" i="1"/>
  <c r="BH66" i="1" s="1"/>
  <c r="Y66" i="1"/>
  <c r="Z74" i="1"/>
  <c r="Y74" i="1"/>
  <c r="Z82" i="1"/>
  <c r="Y82" i="1"/>
  <c r="Z90" i="1"/>
  <c r="Y90" i="1"/>
  <c r="Z98" i="1"/>
  <c r="Y98" i="1"/>
  <c r="Z106" i="1"/>
  <c r="Y106" i="1"/>
  <c r="Z114" i="1"/>
  <c r="Y114" i="1"/>
  <c r="Z122" i="1"/>
  <c r="BH122" i="1" s="1"/>
  <c r="Y122" i="1"/>
  <c r="Z130" i="1"/>
  <c r="Y130" i="1"/>
  <c r="Z138" i="1"/>
  <c r="Y138" i="1"/>
  <c r="Z146" i="1"/>
  <c r="BH146" i="1" s="1"/>
  <c r="Y146" i="1"/>
  <c r="Y154" i="1"/>
  <c r="Z154" i="1"/>
  <c r="Z162" i="1"/>
  <c r="BH162" i="1" s="1"/>
  <c r="Y162" i="1"/>
  <c r="Z170" i="1"/>
  <c r="Y170" i="1"/>
  <c r="Z178" i="1"/>
  <c r="Y178" i="1"/>
  <c r="Y186" i="1"/>
  <c r="Z186" i="1"/>
  <c r="Z194" i="1"/>
  <c r="Y194" i="1"/>
  <c r="Z202" i="1"/>
  <c r="Y202" i="1"/>
  <c r="Z210" i="1"/>
  <c r="Y210" i="1"/>
  <c r="Z218" i="1"/>
  <c r="BH218" i="1" s="1"/>
  <c r="Y218" i="1"/>
  <c r="Z226" i="1"/>
  <c r="BH226" i="1" s="1"/>
  <c r="Y226" i="1"/>
  <c r="Z234" i="1"/>
  <c r="Y234" i="1"/>
  <c r="Z242" i="1"/>
  <c r="BH242" i="1" s="1"/>
  <c r="Y242" i="1"/>
  <c r="Z250" i="1"/>
  <c r="Y250" i="1"/>
  <c r="Z258" i="1"/>
  <c r="Y258" i="1"/>
  <c r="Z266" i="1"/>
  <c r="Y266" i="1"/>
  <c r="Z274" i="1"/>
  <c r="BH274" i="1" s="1"/>
  <c r="Y274" i="1"/>
  <c r="Z282" i="1"/>
  <c r="BH282" i="1" s="1"/>
  <c r="Y282" i="1"/>
  <c r="Z290" i="1"/>
  <c r="Y290" i="1"/>
  <c r="Z298" i="1"/>
  <c r="BH298" i="1" s="1"/>
  <c r="Y298" i="1"/>
  <c r="Z306" i="1"/>
  <c r="BH306" i="1" s="1"/>
  <c r="Y306" i="1"/>
  <c r="Z314" i="1"/>
  <c r="BH314" i="1" s="1"/>
  <c r="Y314" i="1"/>
  <c r="Z322" i="1"/>
  <c r="BH322" i="1" s="1"/>
  <c r="Y322" i="1"/>
  <c r="Z330" i="1"/>
  <c r="BH330" i="1" s="1"/>
  <c r="Y330" i="1"/>
  <c r="Z338" i="1"/>
  <c r="Y338" i="1"/>
  <c r="Z346" i="1"/>
  <c r="BH346" i="1" s="1"/>
  <c r="Y346" i="1"/>
  <c r="Z354" i="1"/>
  <c r="BH354" i="1" s="1"/>
  <c r="Y354" i="1"/>
  <c r="Z362" i="1"/>
  <c r="BH362" i="1" s="1"/>
  <c r="Y362" i="1"/>
  <c r="Z370" i="1"/>
  <c r="BH370" i="1" s="1"/>
  <c r="Y370" i="1"/>
  <c r="Z379" i="1"/>
  <c r="BH379" i="1" s="1"/>
  <c r="Y379" i="1"/>
  <c r="Z387" i="1"/>
  <c r="BH387" i="1" s="1"/>
  <c r="Y387" i="1"/>
  <c r="Z395" i="1"/>
  <c r="BH395" i="1" s="1"/>
  <c r="Y395" i="1"/>
  <c r="Z403" i="1"/>
  <c r="Y403" i="1"/>
  <c r="Z411" i="1"/>
  <c r="BH411" i="1" s="1"/>
  <c r="Y411" i="1"/>
  <c r="Z419" i="1"/>
  <c r="BH419" i="1" s="1"/>
  <c r="Y419" i="1"/>
  <c r="Z427" i="1"/>
  <c r="BH427" i="1" s="1"/>
  <c r="Y427" i="1"/>
  <c r="Z435" i="1"/>
  <c r="BH435" i="1" s="1"/>
  <c r="Y435" i="1"/>
  <c r="Z443" i="1"/>
  <c r="Y443" i="1"/>
  <c r="Z451" i="1"/>
  <c r="BH451" i="1" s="1"/>
  <c r="Y451" i="1"/>
  <c r="Z459" i="1"/>
  <c r="Y459" i="1"/>
  <c r="Z467" i="1"/>
  <c r="BH467" i="1" s="1"/>
  <c r="Y467" i="1"/>
  <c r="Z475" i="1"/>
  <c r="Y475" i="1"/>
  <c r="Z483" i="1"/>
  <c r="Y483" i="1"/>
  <c r="Z491" i="1"/>
  <c r="BH491" i="1" s="1"/>
  <c r="Y491" i="1"/>
  <c r="Z499" i="1"/>
  <c r="BH499" i="1" s="1"/>
  <c r="Y499" i="1"/>
  <c r="Z507" i="1"/>
  <c r="BH507" i="1" s="1"/>
  <c r="Y507" i="1"/>
  <c r="Z515" i="1"/>
  <c r="BH515" i="1" s="1"/>
  <c r="Y515" i="1"/>
  <c r="Z523" i="1"/>
  <c r="Y523" i="1"/>
  <c r="Z531" i="1"/>
  <c r="Y531" i="1"/>
  <c r="Z539" i="1"/>
  <c r="Y539" i="1"/>
  <c r="Z547" i="1"/>
  <c r="BH547" i="1" s="1"/>
  <c r="Y547" i="1"/>
  <c r="Z555" i="1"/>
  <c r="BH555" i="1" s="1"/>
  <c r="Y555" i="1"/>
  <c r="Z563" i="1"/>
  <c r="Y563" i="1"/>
  <c r="Z571" i="1"/>
  <c r="BH571" i="1" s="1"/>
  <c r="Y571" i="1"/>
  <c r="Z579" i="1"/>
  <c r="BH579" i="1" s="1"/>
  <c r="Y579" i="1"/>
  <c r="Z587" i="1"/>
  <c r="BH587" i="1" s="1"/>
  <c r="Y587" i="1"/>
  <c r="Z595" i="1"/>
  <c r="BH595" i="1" s="1"/>
  <c r="Y595" i="1"/>
  <c r="Z603" i="1"/>
  <c r="BH603" i="1" s="1"/>
  <c r="Y603" i="1"/>
  <c r="Z611" i="1"/>
  <c r="BH611" i="1" s="1"/>
  <c r="Y611" i="1"/>
  <c r="Z619" i="1"/>
  <c r="BH619" i="1" s="1"/>
  <c r="Y619" i="1"/>
  <c r="Z627" i="1"/>
  <c r="BH627" i="1" s="1"/>
  <c r="Y627" i="1"/>
  <c r="Z635" i="1"/>
  <c r="BH635" i="1" s="1"/>
  <c r="Y635" i="1"/>
  <c r="Z643" i="1"/>
  <c r="BH643" i="1" s="1"/>
  <c r="Y643" i="1"/>
  <c r="Z651" i="1"/>
  <c r="BH651" i="1" s="1"/>
  <c r="Y651" i="1"/>
  <c r="Z659" i="1"/>
  <c r="BH659" i="1" s="1"/>
  <c r="Y659" i="1"/>
  <c r="Z667" i="1"/>
  <c r="Y667" i="1"/>
  <c r="Z675" i="1"/>
  <c r="BH675" i="1" s="1"/>
  <c r="Y675" i="1"/>
  <c r="Z683" i="1"/>
  <c r="BH683" i="1" s="1"/>
  <c r="Y683" i="1"/>
  <c r="Z691" i="1"/>
  <c r="Y691" i="1"/>
  <c r="Z699" i="1"/>
  <c r="BH699" i="1" s="1"/>
  <c r="Y699" i="1"/>
  <c r="Z707" i="1"/>
  <c r="BH707" i="1" s="1"/>
  <c r="Y707" i="1"/>
  <c r="Z715" i="1"/>
  <c r="BH715" i="1" s="1"/>
  <c r="Y715" i="1"/>
  <c r="Z723" i="1"/>
  <c r="BH723" i="1" s="1"/>
  <c r="Y723" i="1"/>
  <c r="Z731" i="1"/>
  <c r="Y731" i="1"/>
  <c r="Z739" i="1"/>
  <c r="BH739" i="1" s="1"/>
  <c r="Y739" i="1"/>
  <c r="Z747" i="1"/>
  <c r="BH747" i="1" s="1"/>
  <c r="Y747" i="1"/>
  <c r="Z755" i="1"/>
  <c r="BH755" i="1" s="1"/>
  <c r="Y755" i="1"/>
  <c r="Z763" i="1"/>
  <c r="BH763" i="1" s="1"/>
  <c r="Y763" i="1"/>
  <c r="Z771" i="1"/>
  <c r="Y771" i="1"/>
  <c r="Z779" i="1"/>
  <c r="BH779" i="1" s="1"/>
  <c r="Y779" i="1"/>
  <c r="Z787" i="1"/>
  <c r="BH787" i="1" s="1"/>
  <c r="Y787" i="1"/>
  <c r="Z795" i="1"/>
  <c r="Y795" i="1"/>
  <c r="Z803" i="1"/>
  <c r="Y803" i="1"/>
  <c r="Z811" i="1"/>
  <c r="Y811" i="1"/>
  <c r="Z819" i="1"/>
  <c r="BH819" i="1" s="1"/>
  <c r="Y819" i="1"/>
  <c r="Z827" i="1"/>
  <c r="Y827" i="1"/>
  <c r="Z835" i="1"/>
  <c r="Y835" i="1"/>
  <c r="Z843" i="1"/>
  <c r="Y843" i="1"/>
  <c r="Z851" i="1"/>
  <c r="BH851" i="1" s="1"/>
  <c r="Y851" i="1"/>
  <c r="Z859" i="1"/>
  <c r="BH859" i="1" s="1"/>
  <c r="Y859" i="1"/>
  <c r="Z867" i="1"/>
  <c r="BH867" i="1" s="1"/>
  <c r="Y867" i="1"/>
  <c r="Z875" i="1"/>
  <c r="BH875" i="1" s="1"/>
  <c r="Y875" i="1"/>
  <c r="Z883" i="1"/>
  <c r="BH883" i="1" s="1"/>
  <c r="Y883" i="1"/>
  <c r="Z891" i="1"/>
  <c r="BH891" i="1" s="1"/>
  <c r="Y891" i="1"/>
  <c r="Z899" i="1"/>
  <c r="Y899" i="1"/>
  <c r="Z907" i="1"/>
  <c r="Y907" i="1"/>
  <c r="Z915" i="1"/>
  <c r="Y915" i="1"/>
  <c r="Z923" i="1"/>
  <c r="Y923" i="1"/>
  <c r="Z931" i="1"/>
  <c r="BH931" i="1" s="1"/>
  <c r="Y931" i="1"/>
  <c r="Z939" i="1"/>
  <c r="BH939" i="1" s="1"/>
  <c r="Y939" i="1"/>
  <c r="Z947" i="1"/>
  <c r="BH947" i="1" s="1"/>
  <c r="Y947" i="1"/>
  <c r="Z955" i="1"/>
  <c r="BH955" i="1" s="1"/>
  <c r="Y955" i="1"/>
  <c r="Z963" i="1"/>
  <c r="Y963" i="1"/>
  <c r="Z971" i="1"/>
  <c r="Y971" i="1"/>
  <c r="Z979" i="1"/>
  <c r="BH979" i="1" s="1"/>
  <c r="Y979" i="1"/>
  <c r="Z987" i="1"/>
  <c r="BH987" i="1" s="1"/>
  <c r="Y987" i="1"/>
  <c r="Z995" i="1"/>
  <c r="BH995" i="1" s="1"/>
  <c r="Y995" i="1"/>
  <c r="Z1003" i="1"/>
  <c r="BH1003" i="1" s="1"/>
  <c r="Y1003" i="1"/>
  <c r="Z1011" i="1"/>
  <c r="BH1011" i="1" s="1"/>
  <c r="Y1011" i="1"/>
  <c r="Z1019" i="1"/>
  <c r="Y1019" i="1"/>
  <c r="Z1027" i="1"/>
  <c r="Y1027" i="1"/>
  <c r="Z1035" i="1"/>
  <c r="BH1035" i="1" s="1"/>
  <c r="Y1035" i="1"/>
  <c r="Z1043" i="1"/>
  <c r="BH1043" i="1" s="1"/>
  <c r="Y1043" i="1"/>
  <c r="Z1051" i="1"/>
  <c r="BH1051" i="1" s="1"/>
  <c r="Y1051" i="1"/>
  <c r="Z1059" i="1"/>
  <c r="Y1059" i="1"/>
  <c r="Z1067" i="1"/>
  <c r="BH1067" i="1" s="1"/>
  <c r="Y1067" i="1"/>
  <c r="Z1075" i="1"/>
  <c r="BH1075" i="1" s="1"/>
  <c r="Y1075" i="1"/>
  <c r="Z1083" i="1"/>
  <c r="BH1083" i="1" s="1"/>
  <c r="Y1083" i="1"/>
  <c r="Z1091" i="1"/>
  <c r="BH1091" i="1" s="1"/>
  <c r="Y1091" i="1"/>
  <c r="Z1099" i="1"/>
  <c r="Y1099" i="1"/>
  <c r="Z1107" i="1"/>
  <c r="BH1107" i="1" s="1"/>
  <c r="Y1107" i="1"/>
  <c r="Z1115" i="1"/>
  <c r="BH1115" i="1" s="1"/>
  <c r="Y1115" i="1"/>
  <c r="Z1123" i="1"/>
  <c r="BH1123" i="1" s="1"/>
  <c r="Y1123" i="1"/>
  <c r="Z1131" i="1"/>
  <c r="BH1131" i="1" s="1"/>
  <c r="Y1131" i="1"/>
  <c r="Z1139" i="1"/>
  <c r="BH1139" i="1" s="1"/>
  <c r="Y1139" i="1"/>
  <c r="Z1147" i="1"/>
  <c r="BH1147" i="1" s="1"/>
  <c r="Y1147" i="1"/>
  <c r="Z1155" i="1"/>
  <c r="BH1155" i="1" s="1"/>
  <c r="Y1155" i="1"/>
  <c r="Z1163" i="1"/>
  <c r="Y1163" i="1"/>
  <c r="Z1171" i="1"/>
  <c r="BH1171" i="1" s="1"/>
  <c r="Y1171" i="1"/>
  <c r="Z1179" i="1"/>
  <c r="BH1179" i="1" s="1"/>
  <c r="Y1179" i="1"/>
  <c r="Z1187" i="1"/>
  <c r="BH1187" i="1" s="1"/>
  <c r="Y1187" i="1"/>
  <c r="Z1195" i="1"/>
  <c r="BH1195" i="1" s="1"/>
  <c r="Y1195" i="1"/>
  <c r="Z1203" i="1"/>
  <c r="BH1203" i="1" s="1"/>
  <c r="Y1203" i="1"/>
  <c r="Z1211" i="1"/>
  <c r="BH1211" i="1" s="1"/>
  <c r="Y1211" i="1"/>
  <c r="Z1219" i="1"/>
  <c r="BH1219" i="1" s="1"/>
  <c r="Y1219" i="1"/>
  <c r="Z1227" i="1"/>
  <c r="BH1227" i="1" s="1"/>
  <c r="Y1227" i="1"/>
  <c r="Z1235" i="1"/>
  <c r="BH1235" i="1" s="1"/>
  <c r="Y1235" i="1"/>
  <c r="Z1243" i="1"/>
  <c r="BH1243" i="1" s="1"/>
  <c r="Y1243" i="1"/>
  <c r="Z1251" i="1"/>
  <c r="BH1251" i="1" s="1"/>
  <c r="Y1251" i="1"/>
  <c r="Z1259" i="1"/>
  <c r="BH1259" i="1" s="1"/>
  <c r="Y1259" i="1"/>
  <c r="Z1267" i="1"/>
  <c r="BH1267" i="1" s="1"/>
  <c r="Y1267" i="1"/>
  <c r="Z1275" i="1"/>
  <c r="BH1275" i="1" s="1"/>
  <c r="Y1275" i="1"/>
  <c r="Z1283" i="1"/>
  <c r="BH1283" i="1" s="1"/>
  <c r="Y1283" i="1"/>
  <c r="Z1291" i="1"/>
  <c r="Y1291" i="1"/>
  <c r="Z1299" i="1"/>
  <c r="Y1299" i="1"/>
  <c r="Z1307" i="1"/>
  <c r="BH1307" i="1" s="1"/>
  <c r="Y1307" i="1"/>
  <c r="Z1315" i="1"/>
  <c r="BH1315" i="1" s="1"/>
  <c r="Y1315" i="1"/>
  <c r="Z1323" i="1"/>
  <c r="BH1323" i="1" s="1"/>
  <c r="Y1323" i="1"/>
  <c r="Z1331" i="1"/>
  <c r="BH1331" i="1" s="1"/>
  <c r="Y1331" i="1"/>
  <c r="Z1339" i="1"/>
  <c r="BH1339" i="1" s="1"/>
  <c r="Y1339" i="1"/>
  <c r="Z1347" i="1"/>
  <c r="BH1347" i="1" s="1"/>
  <c r="Y1347" i="1"/>
  <c r="Z1355" i="1"/>
  <c r="Y1355" i="1"/>
  <c r="Z1363" i="1"/>
  <c r="BH1363" i="1" s="1"/>
  <c r="Y1363" i="1"/>
  <c r="Z1371" i="1"/>
  <c r="BH1371" i="1" s="1"/>
  <c r="Y1371" i="1"/>
  <c r="Z1379" i="1"/>
  <c r="BH1379" i="1" s="1"/>
  <c r="Y1379" i="1"/>
  <c r="Z1387" i="1"/>
  <c r="BH1387" i="1" s="1"/>
  <c r="Y1387" i="1"/>
  <c r="Z1395" i="1"/>
  <c r="Y1395" i="1"/>
  <c r="Z1403" i="1"/>
  <c r="Y1403" i="1"/>
  <c r="Z1411" i="1"/>
  <c r="Y1411" i="1"/>
  <c r="Z1419" i="1"/>
  <c r="Y1419" i="1"/>
  <c r="Z1427" i="1"/>
  <c r="Y1427" i="1"/>
  <c r="Z1435" i="1"/>
  <c r="BH1435" i="1" s="1"/>
  <c r="Y1435" i="1"/>
  <c r="Z1443" i="1"/>
  <c r="Y1443" i="1"/>
  <c r="Z1451" i="1"/>
  <c r="Y1451" i="1"/>
  <c r="Z1459" i="1"/>
  <c r="BH1459" i="1" s="1"/>
  <c r="Y1459" i="1"/>
  <c r="Z1467" i="1"/>
  <c r="BH1467" i="1" s="1"/>
  <c r="Y1467" i="1"/>
  <c r="Z1475" i="1"/>
  <c r="Y1475" i="1"/>
  <c r="Z1483" i="1"/>
  <c r="Y1483" i="1"/>
  <c r="Z1491" i="1"/>
  <c r="Y1491" i="1"/>
  <c r="Z1499" i="1"/>
  <c r="Y1499" i="1"/>
  <c r="Z1507" i="1"/>
  <c r="Y1507" i="1"/>
  <c r="Z1515" i="1"/>
  <c r="Y1515" i="1"/>
  <c r="Z1523" i="1"/>
  <c r="Y1523" i="1"/>
  <c r="Z1531" i="1"/>
  <c r="BH1531" i="1" s="1"/>
  <c r="Y1531" i="1"/>
  <c r="Z1539" i="1"/>
  <c r="Y1539" i="1"/>
  <c r="Z1547" i="1"/>
  <c r="Y1547" i="1"/>
  <c r="Z1555" i="1"/>
  <c r="Y1555" i="1"/>
  <c r="Z1563" i="1"/>
  <c r="BH1563" i="1" s="1"/>
  <c r="Y1563" i="1"/>
  <c r="Z1571" i="1"/>
  <c r="BH1571" i="1" s="1"/>
  <c r="Y1571" i="1"/>
  <c r="Z1579" i="1"/>
  <c r="BH1579" i="1" s="1"/>
  <c r="Y1579" i="1"/>
  <c r="Z1587" i="1"/>
  <c r="Y1587" i="1"/>
  <c r="Z1595" i="1"/>
  <c r="Y1595" i="1"/>
  <c r="Z1603" i="1"/>
  <c r="Y1603" i="1"/>
  <c r="Z1611" i="1"/>
  <c r="BH1611" i="1" s="1"/>
  <c r="Y1611" i="1"/>
  <c r="Z1619" i="1"/>
  <c r="BH1619" i="1" s="1"/>
  <c r="Y1619" i="1"/>
  <c r="Z1627" i="1"/>
  <c r="BH1627" i="1" s="1"/>
  <c r="Y1627" i="1"/>
  <c r="Z1635" i="1"/>
  <c r="BH1635" i="1" s="1"/>
  <c r="Y1635" i="1"/>
  <c r="Z1643" i="1"/>
  <c r="Y1643" i="1"/>
  <c r="Z1651" i="1"/>
  <c r="BH1651" i="1" s="1"/>
  <c r="Y1651" i="1"/>
  <c r="Z1659" i="1"/>
  <c r="BH1659" i="1" s="1"/>
  <c r="Y1659" i="1"/>
  <c r="Z1667" i="1"/>
  <c r="BH1667" i="1" s="1"/>
  <c r="Y1667" i="1"/>
  <c r="Z1675" i="1"/>
  <c r="BH1675" i="1" s="1"/>
  <c r="Y1675" i="1"/>
  <c r="Z1683" i="1"/>
  <c r="BH1683" i="1" s="1"/>
  <c r="Y1683" i="1"/>
  <c r="Z1691" i="1"/>
  <c r="BH1691" i="1" s="1"/>
  <c r="Y1691" i="1"/>
  <c r="Z1699" i="1"/>
  <c r="BH1699" i="1" s="1"/>
  <c r="Y1699" i="1"/>
  <c r="Z1707" i="1"/>
  <c r="BH1707" i="1" s="1"/>
  <c r="Y1707" i="1"/>
  <c r="Z1715" i="1"/>
  <c r="Y1715" i="1"/>
  <c r="Z1723" i="1"/>
  <c r="BH1723" i="1" s="1"/>
  <c r="Y1723" i="1"/>
  <c r="Z1731" i="1"/>
  <c r="Y1731" i="1"/>
  <c r="Z1739" i="1"/>
  <c r="BH1739" i="1" s="1"/>
  <c r="Y1739" i="1"/>
  <c r="Z1747" i="1"/>
  <c r="BH1747" i="1" s="1"/>
  <c r="Y1747" i="1"/>
  <c r="Z1755" i="1"/>
  <c r="BH1755" i="1" s="1"/>
  <c r="Y1755" i="1"/>
  <c r="Z1763" i="1"/>
  <c r="BH1763" i="1" s="1"/>
  <c r="Y1763" i="1"/>
  <c r="Z1771" i="1"/>
  <c r="Y1771" i="1"/>
  <c r="Z1779" i="1"/>
  <c r="BH1779" i="1" s="1"/>
  <c r="Y1779" i="1"/>
  <c r="Z1787" i="1"/>
  <c r="Y1787" i="1"/>
  <c r="Z1795" i="1"/>
  <c r="BH1795" i="1" s="1"/>
  <c r="Y1795" i="1"/>
  <c r="Z1803" i="1"/>
  <c r="BH1803" i="1" s="1"/>
  <c r="Y1803" i="1"/>
  <c r="Z1811" i="1"/>
  <c r="Y1811" i="1"/>
  <c r="Z53" i="1"/>
  <c r="Y53" i="1"/>
  <c r="Z85" i="1"/>
  <c r="Y85" i="1"/>
  <c r="Z125" i="1"/>
  <c r="BH125" i="1" s="1"/>
  <c r="Y125" i="1"/>
  <c r="Z149" i="1"/>
  <c r="Y149" i="1"/>
  <c r="Z181" i="1"/>
  <c r="Y181" i="1"/>
  <c r="Z213" i="1"/>
  <c r="Y213" i="1"/>
  <c r="Z253" i="1"/>
  <c r="Y253" i="1"/>
  <c r="Z285" i="1"/>
  <c r="Y285" i="1"/>
  <c r="Z317" i="1"/>
  <c r="BH317" i="1" s="1"/>
  <c r="Y317" i="1"/>
  <c r="Z349" i="1"/>
  <c r="BH349" i="1" s="1"/>
  <c r="Y349" i="1"/>
  <c r="Z373" i="1"/>
  <c r="BH373" i="1" s="1"/>
  <c r="Y373" i="1"/>
  <c r="Z414" i="1"/>
  <c r="Y414" i="1"/>
  <c r="Z446" i="1"/>
  <c r="Y446" i="1"/>
  <c r="Z494" i="1"/>
  <c r="Y494" i="1"/>
  <c r="Z558" i="1"/>
  <c r="BH558" i="1" s="1"/>
  <c r="Y558" i="1"/>
  <c r="Z598" i="1"/>
  <c r="BH598" i="1" s="1"/>
  <c r="Y598" i="1"/>
  <c r="Z638" i="1"/>
  <c r="Y638" i="1"/>
  <c r="Y678" i="1"/>
  <c r="Z678" i="1"/>
  <c r="BH678" i="1" s="1"/>
  <c r="Z710" i="1"/>
  <c r="BH710" i="1" s="1"/>
  <c r="Y710" i="1"/>
  <c r="Z742" i="1"/>
  <c r="Y742" i="1"/>
  <c r="Z782" i="1"/>
  <c r="Y782" i="1"/>
  <c r="Z822" i="1"/>
  <c r="BH822" i="1" s="1"/>
  <c r="Y822" i="1"/>
  <c r="Z862" i="1"/>
  <c r="Y862" i="1"/>
  <c r="Z902" i="1"/>
  <c r="Y902" i="1"/>
  <c r="Z942" i="1"/>
  <c r="Y942" i="1"/>
  <c r="Z982" i="1"/>
  <c r="BH982" i="1" s="1"/>
  <c r="Y982" i="1"/>
  <c r="Z1022" i="1"/>
  <c r="BH1022" i="1" s="1"/>
  <c r="Y1022" i="1"/>
  <c r="Z1062" i="1"/>
  <c r="BH1062" i="1" s="1"/>
  <c r="Y1062" i="1"/>
  <c r="Z1102" i="1"/>
  <c r="BH1102" i="1" s="1"/>
  <c r="Y1102" i="1"/>
  <c r="Z1214" i="1"/>
  <c r="BH1214" i="1" s="1"/>
  <c r="Y1214" i="1"/>
  <c r="Z1254" i="1"/>
  <c r="BH1254" i="1" s="1"/>
  <c r="Y1254" i="1"/>
  <c r="Z1286" i="1"/>
  <c r="BH1286" i="1" s="1"/>
  <c r="Y1286" i="1"/>
  <c r="Z1326" i="1"/>
  <c r="BH1326" i="1" s="1"/>
  <c r="Y1326" i="1"/>
  <c r="Z1366" i="1"/>
  <c r="BH1366" i="1" s="1"/>
  <c r="Y1366" i="1"/>
  <c r="Z1406" i="1"/>
  <c r="BH1406" i="1" s="1"/>
  <c r="Y1406" i="1"/>
  <c r="Z1446" i="1"/>
  <c r="BH1446" i="1" s="1"/>
  <c r="Y1446" i="1"/>
  <c r="Z1486" i="1"/>
  <c r="Y1486" i="1"/>
  <c r="Z1526" i="1"/>
  <c r="Y1526" i="1"/>
  <c r="Z1574" i="1"/>
  <c r="BH1574" i="1" s="1"/>
  <c r="Y1574" i="1"/>
  <c r="Z1646" i="1"/>
  <c r="Y1646" i="1"/>
  <c r="Z1782" i="1"/>
  <c r="BH1782" i="1" s="1"/>
  <c r="Y1782" i="1"/>
  <c r="Z19" i="1"/>
  <c r="Y19" i="1"/>
  <c r="Z27" i="1"/>
  <c r="Y27" i="1"/>
  <c r="Z35" i="1"/>
  <c r="Y35" i="1"/>
  <c r="Z43" i="1"/>
  <c r="BH43" i="1" s="1"/>
  <c r="Y43" i="1"/>
  <c r="Z51" i="1"/>
  <c r="Y51" i="1"/>
  <c r="Z59" i="1"/>
  <c r="BH59" i="1" s="1"/>
  <c r="Y59" i="1"/>
  <c r="Z67" i="1"/>
  <c r="Y67" i="1"/>
  <c r="Z75" i="1"/>
  <c r="Y75" i="1"/>
  <c r="Z83" i="1"/>
  <c r="Y83" i="1"/>
  <c r="Z91" i="1"/>
  <c r="Y91" i="1"/>
  <c r="Z99" i="1"/>
  <c r="Y99" i="1"/>
  <c r="Z107" i="1"/>
  <c r="Y107" i="1"/>
  <c r="Z115" i="1"/>
  <c r="Y115" i="1"/>
  <c r="Z123" i="1"/>
  <c r="BH123" i="1" s="1"/>
  <c r="Y123" i="1"/>
  <c r="Z131" i="1"/>
  <c r="Y131" i="1"/>
  <c r="Z139" i="1"/>
  <c r="Y139" i="1"/>
  <c r="Z147" i="1"/>
  <c r="Y147" i="1"/>
  <c r="Z155" i="1"/>
  <c r="BH155" i="1" s="1"/>
  <c r="Y155" i="1"/>
  <c r="Z163" i="1"/>
  <c r="BH163" i="1" s="1"/>
  <c r="Y163" i="1"/>
  <c r="Z171" i="1"/>
  <c r="Y171" i="1"/>
  <c r="Z179" i="1"/>
  <c r="Y179" i="1"/>
  <c r="Z187" i="1"/>
  <c r="Y187" i="1"/>
  <c r="Z195" i="1"/>
  <c r="Y195" i="1"/>
  <c r="Z203" i="1"/>
  <c r="Y203" i="1"/>
  <c r="Z211" i="1"/>
  <c r="BH211" i="1" s="1"/>
  <c r="Y211" i="1"/>
  <c r="Z219" i="1"/>
  <c r="BH219" i="1" s="1"/>
  <c r="Y219" i="1"/>
  <c r="Z227" i="1"/>
  <c r="BH227" i="1" s="1"/>
  <c r="Y227" i="1"/>
  <c r="Z235" i="1"/>
  <c r="Y235" i="1"/>
  <c r="Z243" i="1"/>
  <c r="Y243" i="1"/>
  <c r="Z251" i="1"/>
  <c r="Y251" i="1"/>
  <c r="Z259" i="1"/>
  <c r="Y259" i="1"/>
  <c r="Z267" i="1"/>
  <c r="Y267" i="1"/>
  <c r="Z275" i="1"/>
  <c r="BH275" i="1" s="1"/>
  <c r="Y275" i="1"/>
  <c r="Z283" i="1"/>
  <c r="BH283" i="1" s="1"/>
  <c r="Y283" i="1"/>
  <c r="Z291" i="1"/>
  <c r="BH291" i="1" s="1"/>
  <c r="Y291" i="1"/>
  <c r="Z299" i="1"/>
  <c r="BH299" i="1" s="1"/>
  <c r="Y299" i="1"/>
  <c r="Z307" i="1"/>
  <c r="Y307" i="1"/>
  <c r="Z315" i="1"/>
  <c r="BH315" i="1" s="1"/>
  <c r="Y315" i="1"/>
  <c r="Z323" i="1"/>
  <c r="BH323" i="1" s="1"/>
  <c r="Y323" i="1"/>
  <c r="Z331" i="1"/>
  <c r="BH331" i="1" s="1"/>
  <c r="Y331" i="1"/>
  <c r="Z339" i="1"/>
  <c r="Y339" i="1"/>
  <c r="Z347" i="1"/>
  <c r="BH347" i="1" s="1"/>
  <c r="Y347" i="1"/>
  <c r="Z355" i="1"/>
  <c r="Y355" i="1"/>
  <c r="Z363" i="1"/>
  <c r="BH363" i="1" s="1"/>
  <c r="Y363" i="1"/>
  <c r="Z371" i="1"/>
  <c r="Y371" i="1"/>
  <c r="Z380" i="1"/>
  <c r="BH380" i="1" s="1"/>
  <c r="Y380" i="1"/>
  <c r="Z388" i="1"/>
  <c r="BH388" i="1" s="1"/>
  <c r="Y388" i="1"/>
  <c r="Z396" i="1"/>
  <c r="Y396" i="1"/>
  <c r="Z404" i="1"/>
  <c r="BH404" i="1" s="1"/>
  <c r="Y404" i="1"/>
  <c r="Z412" i="1"/>
  <c r="BH412" i="1" s="1"/>
  <c r="Y412" i="1"/>
  <c r="Z420" i="1"/>
  <c r="BH420" i="1" s="1"/>
  <c r="Y420" i="1"/>
  <c r="Z428" i="1"/>
  <c r="BH428" i="1" s="1"/>
  <c r="Y428" i="1"/>
  <c r="Z436" i="1"/>
  <c r="BH436" i="1" s="1"/>
  <c r="Y436" i="1"/>
  <c r="Z444" i="1"/>
  <c r="BH444" i="1" s="1"/>
  <c r="Y444" i="1"/>
  <c r="Z452" i="1"/>
  <c r="BH452" i="1" s="1"/>
  <c r="Y452" i="1"/>
  <c r="Z460" i="1"/>
  <c r="Y460" i="1"/>
  <c r="Z468" i="1"/>
  <c r="BH468" i="1" s="1"/>
  <c r="Y468" i="1"/>
  <c r="Z476" i="1"/>
  <c r="Y476" i="1"/>
  <c r="Z484" i="1"/>
  <c r="Y484" i="1"/>
  <c r="Z492" i="1"/>
  <c r="BH492" i="1" s="1"/>
  <c r="Y492" i="1"/>
  <c r="Z500" i="1"/>
  <c r="BH500" i="1" s="1"/>
  <c r="Y500" i="1"/>
  <c r="Z508" i="1"/>
  <c r="Y508" i="1"/>
  <c r="Z516" i="1"/>
  <c r="BH516" i="1" s="1"/>
  <c r="Y516" i="1"/>
  <c r="Z524" i="1"/>
  <c r="Y524" i="1"/>
  <c r="Z532" i="1"/>
  <c r="BH532" i="1" s="1"/>
  <c r="Y532" i="1"/>
  <c r="Z540" i="1"/>
  <c r="Y540" i="1"/>
  <c r="Z548" i="1"/>
  <c r="BH548" i="1" s="1"/>
  <c r="Y548" i="1"/>
  <c r="Z556" i="1"/>
  <c r="BH556" i="1" s="1"/>
  <c r="Y556" i="1"/>
  <c r="Z564" i="1"/>
  <c r="BH564" i="1" s="1"/>
  <c r="Y564" i="1"/>
  <c r="Z572" i="1"/>
  <c r="Y572" i="1"/>
  <c r="Z580" i="1"/>
  <c r="BH580" i="1" s="1"/>
  <c r="Y580" i="1"/>
  <c r="Z588" i="1"/>
  <c r="BH588" i="1" s="1"/>
  <c r="Y588" i="1"/>
  <c r="Z596" i="1"/>
  <c r="BH596" i="1" s="1"/>
  <c r="Y596" i="1"/>
  <c r="Z604" i="1"/>
  <c r="BH604" i="1" s="1"/>
  <c r="Y604" i="1"/>
  <c r="Z612" i="1"/>
  <c r="BH612" i="1" s="1"/>
  <c r="Y612" i="1"/>
  <c r="Z620" i="1"/>
  <c r="BH620" i="1" s="1"/>
  <c r="Y620" i="1"/>
  <c r="Z628" i="1"/>
  <c r="BH628" i="1" s="1"/>
  <c r="Y628" i="1"/>
  <c r="Z636" i="1"/>
  <c r="BH636" i="1" s="1"/>
  <c r="Y636" i="1"/>
  <c r="Z644" i="1"/>
  <c r="BH644" i="1" s="1"/>
  <c r="Y644" i="1"/>
  <c r="Z652" i="1"/>
  <c r="Y652" i="1"/>
  <c r="Z660" i="1"/>
  <c r="BH660" i="1" s="1"/>
  <c r="Y660" i="1"/>
  <c r="Z668" i="1"/>
  <c r="Y668" i="1"/>
  <c r="Z676" i="1"/>
  <c r="BH676" i="1" s="1"/>
  <c r="Y676" i="1"/>
  <c r="Z684" i="1"/>
  <c r="BH684" i="1" s="1"/>
  <c r="Y684" i="1"/>
  <c r="Z692" i="1"/>
  <c r="Y692" i="1"/>
  <c r="Z700" i="1"/>
  <c r="BH700" i="1" s="1"/>
  <c r="Y700" i="1"/>
  <c r="Z708" i="1"/>
  <c r="BH708" i="1" s="1"/>
  <c r="Y708" i="1"/>
  <c r="Z716" i="1"/>
  <c r="BH716" i="1" s="1"/>
  <c r="Y716" i="1"/>
  <c r="Z724" i="1"/>
  <c r="BH724" i="1" s="1"/>
  <c r="Y724" i="1"/>
  <c r="Z732" i="1"/>
  <c r="Y732" i="1"/>
  <c r="Z740" i="1"/>
  <c r="BH740" i="1" s="1"/>
  <c r="Y740" i="1"/>
  <c r="Z748" i="1"/>
  <c r="BH748" i="1" s="1"/>
  <c r="Y748" i="1"/>
  <c r="Z756" i="1"/>
  <c r="BH756" i="1" s="1"/>
  <c r="Y756" i="1"/>
  <c r="Z764" i="1"/>
  <c r="BH764" i="1" s="1"/>
  <c r="Y764" i="1"/>
  <c r="Z772" i="1"/>
  <c r="BH772" i="1" s="1"/>
  <c r="Y772" i="1"/>
  <c r="Z780" i="1"/>
  <c r="BH780" i="1" s="1"/>
  <c r="Y780" i="1"/>
  <c r="Z788" i="1"/>
  <c r="BH788" i="1" s="1"/>
  <c r="Y788" i="1"/>
  <c r="Z796" i="1"/>
  <c r="BH796" i="1" s="1"/>
  <c r="Y796" i="1"/>
  <c r="Z804" i="1"/>
  <c r="Y804" i="1"/>
  <c r="Z812" i="1"/>
  <c r="Y812" i="1"/>
  <c r="Z820" i="1"/>
  <c r="Y820" i="1"/>
  <c r="Z828" i="1"/>
  <c r="BH828" i="1" s="1"/>
  <c r="Y828" i="1"/>
  <c r="Z836" i="1"/>
  <c r="Y836" i="1"/>
  <c r="Z844" i="1"/>
  <c r="BH844" i="1" s="1"/>
  <c r="Y844" i="1"/>
  <c r="Z852" i="1"/>
  <c r="BH852" i="1" s="1"/>
  <c r="Y852" i="1"/>
  <c r="Z860" i="1"/>
  <c r="BH860" i="1" s="1"/>
  <c r="Y860" i="1"/>
  <c r="Z868" i="1"/>
  <c r="BH868" i="1" s="1"/>
  <c r="Y868" i="1"/>
  <c r="Z876" i="1"/>
  <c r="BH876" i="1" s="1"/>
  <c r="Y876" i="1"/>
  <c r="Z884" i="1"/>
  <c r="BH884" i="1" s="1"/>
  <c r="Y884" i="1"/>
  <c r="Z892" i="1"/>
  <c r="BH892" i="1" s="1"/>
  <c r="Y892" i="1"/>
  <c r="Z900" i="1"/>
  <c r="Y900" i="1"/>
  <c r="Z908" i="1"/>
  <c r="BH908" i="1" s="1"/>
  <c r="Y908" i="1"/>
  <c r="Z916" i="1"/>
  <c r="BH916" i="1" s="1"/>
  <c r="Y916" i="1"/>
  <c r="Z924" i="1"/>
  <c r="Y924" i="1"/>
  <c r="Z932" i="1"/>
  <c r="BH932" i="1" s="1"/>
  <c r="Y932" i="1"/>
  <c r="Z940" i="1"/>
  <c r="Y940" i="1"/>
  <c r="Z948" i="1"/>
  <c r="Y948" i="1"/>
  <c r="Z956" i="1"/>
  <c r="BH956" i="1" s="1"/>
  <c r="Y956" i="1"/>
  <c r="Z964" i="1"/>
  <c r="Y964" i="1"/>
  <c r="Z972" i="1"/>
  <c r="Y972" i="1"/>
  <c r="Z980" i="1"/>
  <c r="BH980" i="1" s="1"/>
  <c r="Y980" i="1"/>
  <c r="Z988" i="1"/>
  <c r="BH988" i="1" s="1"/>
  <c r="Y988" i="1"/>
  <c r="Z996" i="1"/>
  <c r="BH996" i="1" s="1"/>
  <c r="Y996" i="1"/>
  <c r="Z1004" i="1"/>
  <c r="BH1004" i="1" s="1"/>
  <c r="Y1004" i="1"/>
  <c r="Z1012" i="1"/>
  <c r="BH1012" i="1" s="1"/>
  <c r="Y1012" i="1"/>
  <c r="Z1020" i="1"/>
  <c r="Y1020" i="1"/>
  <c r="Z1028" i="1"/>
  <c r="Y1028" i="1"/>
  <c r="Y1036" i="1"/>
  <c r="Z1036" i="1"/>
  <c r="BH1036" i="1" s="1"/>
  <c r="Z1044" i="1"/>
  <c r="BH1044" i="1" s="1"/>
  <c r="Y1044" i="1"/>
  <c r="Z1052" i="1"/>
  <c r="BH1052" i="1" s="1"/>
  <c r="Y1052" i="1"/>
  <c r="Z1060" i="1"/>
  <c r="Y1060" i="1"/>
  <c r="Z1068" i="1"/>
  <c r="BH1068" i="1" s="1"/>
  <c r="Y1068" i="1"/>
  <c r="Z1076" i="1"/>
  <c r="BH1076" i="1" s="1"/>
  <c r="Y1076" i="1"/>
  <c r="Z1084" i="1"/>
  <c r="BH1084" i="1" s="1"/>
  <c r="Y1084" i="1"/>
  <c r="Z1092" i="1"/>
  <c r="BH1092" i="1" s="1"/>
  <c r="Y1092" i="1"/>
  <c r="Z1100" i="1"/>
  <c r="BH1100" i="1" s="1"/>
  <c r="Y1100" i="1"/>
  <c r="Z1108" i="1"/>
  <c r="BH1108" i="1" s="1"/>
  <c r="Y1108" i="1"/>
  <c r="Z1116" i="1"/>
  <c r="BH1116" i="1" s="1"/>
  <c r="Y1116" i="1"/>
  <c r="Z1124" i="1"/>
  <c r="BH1124" i="1" s="1"/>
  <c r="Y1124" i="1"/>
  <c r="Z1132" i="1"/>
  <c r="BH1132" i="1" s="1"/>
  <c r="Y1132" i="1"/>
  <c r="Z1140" i="1"/>
  <c r="BH1140" i="1" s="1"/>
  <c r="Y1140" i="1"/>
  <c r="Z1148" i="1"/>
  <c r="BH1148" i="1" s="1"/>
  <c r="Y1148" i="1"/>
  <c r="Z1156" i="1"/>
  <c r="Y1156" i="1"/>
  <c r="Z1164" i="1"/>
  <c r="Y1164" i="1"/>
  <c r="Z1172" i="1"/>
  <c r="BH1172" i="1" s="1"/>
  <c r="Y1172" i="1"/>
  <c r="Z1180" i="1"/>
  <c r="BH1180" i="1" s="1"/>
  <c r="Y1180" i="1"/>
  <c r="Z1188" i="1"/>
  <c r="BH1188" i="1" s="1"/>
  <c r="Y1188" i="1"/>
  <c r="Z1196" i="1"/>
  <c r="BH1196" i="1" s="1"/>
  <c r="Y1196" i="1"/>
  <c r="Z1204" i="1"/>
  <c r="BH1204" i="1" s="1"/>
  <c r="Y1204" i="1"/>
  <c r="Z1212" i="1"/>
  <c r="BH1212" i="1" s="1"/>
  <c r="Y1212" i="1"/>
  <c r="Z1220" i="1"/>
  <c r="BH1220" i="1" s="1"/>
  <c r="Y1220" i="1"/>
  <c r="Z1228" i="1"/>
  <c r="BH1228" i="1" s="1"/>
  <c r="Y1228" i="1"/>
  <c r="Z1236" i="1"/>
  <c r="BH1236" i="1" s="1"/>
  <c r="Y1236" i="1"/>
  <c r="Z1244" i="1"/>
  <c r="BH1244" i="1" s="1"/>
  <c r="Y1244" i="1"/>
  <c r="Z1252" i="1"/>
  <c r="BH1252" i="1" s="1"/>
  <c r="Y1252" i="1"/>
  <c r="Z1260" i="1"/>
  <c r="BH1260" i="1" s="1"/>
  <c r="Y1260" i="1"/>
  <c r="Z1268" i="1"/>
  <c r="Y1268" i="1"/>
  <c r="Z1276" i="1"/>
  <c r="BH1276" i="1" s="1"/>
  <c r="Y1276" i="1"/>
  <c r="Z1284" i="1"/>
  <c r="BH1284" i="1" s="1"/>
  <c r="Y1284" i="1"/>
  <c r="Z1292" i="1"/>
  <c r="Y1292" i="1"/>
  <c r="Z1300" i="1"/>
  <c r="BH1300" i="1" s="1"/>
  <c r="Y1300" i="1"/>
  <c r="Z1308" i="1"/>
  <c r="BH1308" i="1" s="1"/>
  <c r="Y1308" i="1"/>
  <c r="Z1316" i="1"/>
  <c r="BH1316" i="1" s="1"/>
  <c r="Y1316" i="1"/>
  <c r="Z1324" i="1"/>
  <c r="Y1324" i="1"/>
  <c r="Z1332" i="1"/>
  <c r="BH1332" i="1" s="1"/>
  <c r="Y1332" i="1"/>
  <c r="Z1340" i="1"/>
  <c r="BH1340" i="1" s="1"/>
  <c r="Y1340" i="1"/>
  <c r="Z1348" i="1"/>
  <c r="BH1348" i="1" s="1"/>
  <c r="Y1348" i="1"/>
  <c r="Z1356" i="1"/>
  <c r="Y1356" i="1"/>
  <c r="Z1364" i="1"/>
  <c r="BH1364" i="1" s="1"/>
  <c r="Y1364" i="1"/>
  <c r="Z1372" i="1"/>
  <c r="Y1372" i="1"/>
  <c r="Z1380" i="1"/>
  <c r="BH1380" i="1" s="1"/>
  <c r="Y1380" i="1"/>
  <c r="Z1388" i="1"/>
  <c r="Y1388" i="1"/>
  <c r="Z1396" i="1"/>
  <c r="BH1396" i="1" s="1"/>
  <c r="Y1396" i="1"/>
  <c r="Z1404" i="1"/>
  <c r="Y1404" i="1"/>
  <c r="Z1412" i="1"/>
  <c r="BH1412" i="1" s="1"/>
  <c r="Y1412" i="1"/>
  <c r="Z1420" i="1"/>
  <c r="BH1420" i="1" s="1"/>
  <c r="Y1420" i="1"/>
  <c r="Z1428" i="1"/>
  <c r="BH1428" i="1" s="1"/>
  <c r="Y1428" i="1"/>
  <c r="Z1436" i="1"/>
  <c r="BH1436" i="1" s="1"/>
  <c r="Y1436" i="1"/>
  <c r="Z1444" i="1"/>
  <c r="BH1444" i="1" s="1"/>
  <c r="Y1444" i="1"/>
  <c r="Z1452" i="1"/>
  <c r="BH1452" i="1" s="1"/>
  <c r="Y1452" i="1"/>
  <c r="Z1460" i="1"/>
  <c r="BH1460" i="1" s="1"/>
  <c r="Y1460" i="1"/>
  <c r="Z1468" i="1"/>
  <c r="BH1468" i="1" s="1"/>
  <c r="Y1468" i="1"/>
  <c r="Z1476" i="1"/>
  <c r="BH1476" i="1" s="1"/>
  <c r="Y1476" i="1"/>
  <c r="Z1484" i="1"/>
  <c r="BH1484" i="1" s="1"/>
  <c r="Y1484" i="1"/>
  <c r="Z1492" i="1"/>
  <c r="Y1492" i="1"/>
  <c r="Z1500" i="1"/>
  <c r="Y1500" i="1"/>
  <c r="Z1508" i="1"/>
  <c r="BH1508" i="1" s="1"/>
  <c r="Y1508" i="1"/>
  <c r="Z1516" i="1"/>
  <c r="Y1516" i="1"/>
  <c r="Z1524" i="1"/>
  <c r="Y1524" i="1"/>
  <c r="Z1532" i="1"/>
  <c r="Y1532" i="1"/>
  <c r="Z1540" i="1"/>
  <c r="BH1540" i="1" s="1"/>
  <c r="Y1540" i="1"/>
  <c r="Z1548" i="1"/>
  <c r="Y1548" i="1"/>
  <c r="Z1556" i="1"/>
  <c r="Y1556" i="1"/>
  <c r="Z1564" i="1"/>
  <c r="BH1564" i="1" s="1"/>
  <c r="Y1564" i="1"/>
  <c r="Z1572" i="1"/>
  <c r="BH1572" i="1" s="1"/>
  <c r="Y1572" i="1"/>
  <c r="Z1580" i="1"/>
  <c r="BH1580" i="1" s="1"/>
  <c r="Y1580" i="1"/>
  <c r="Z1588" i="1"/>
  <c r="BH1588" i="1" s="1"/>
  <c r="Y1588" i="1"/>
  <c r="Z1596" i="1"/>
  <c r="BH1596" i="1" s="1"/>
  <c r="Y1596" i="1"/>
  <c r="Z1604" i="1"/>
  <c r="BH1604" i="1" s="1"/>
  <c r="Y1604" i="1"/>
  <c r="Z1612" i="1"/>
  <c r="BH1612" i="1" s="1"/>
  <c r="Y1612" i="1"/>
  <c r="Z1620" i="1"/>
  <c r="Y1620" i="1"/>
  <c r="Z1628" i="1"/>
  <c r="Y1628" i="1"/>
  <c r="Z1636" i="1"/>
  <c r="BH1636" i="1" s="1"/>
  <c r="Y1636" i="1"/>
  <c r="Z1644" i="1"/>
  <c r="Y1644" i="1"/>
  <c r="Z1652" i="1"/>
  <c r="BH1652" i="1" s="1"/>
  <c r="Y1652" i="1"/>
  <c r="Z1660" i="1"/>
  <c r="BH1660" i="1" s="1"/>
  <c r="Y1660" i="1"/>
  <c r="Z1668" i="1"/>
  <c r="BH1668" i="1" s="1"/>
  <c r="Y1668" i="1"/>
  <c r="Z1676" i="1"/>
  <c r="BH1676" i="1" s="1"/>
  <c r="Y1676" i="1"/>
  <c r="Z1684" i="1"/>
  <c r="BH1684" i="1" s="1"/>
  <c r="Y1684" i="1"/>
  <c r="Z1692" i="1"/>
  <c r="BH1692" i="1" s="1"/>
  <c r="Y1692" i="1"/>
  <c r="Z1700" i="1"/>
  <c r="BH1700" i="1" s="1"/>
  <c r="Y1700" i="1"/>
  <c r="Z1708" i="1"/>
  <c r="BH1708" i="1" s="1"/>
  <c r="Y1708" i="1"/>
  <c r="Z1716" i="1"/>
  <c r="Y1716" i="1"/>
  <c r="Z1724" i="1"/>
  <c r="BH1724" i="1" s="1"/>
  <c r="Y1724" i="1"/>
  <c r="Z1732" i="1"/>
  <c r="BH1732" i="1" s="1"/>
  <c r="Y1732" i="1"/>
  <c r="Z1740" i="1"/>
  <c r="BH1740" i="1" s="1"/>
  <c r="Y1740" i="1"/>
  <c r="Z1748" i="1"/>
  <c r="BH1748" i="1" s="1"/>
  <c r="Y1748" i="1"/>
  <c r="Z1756" i="1"/>
  <c r="BH1756" i="1" s="1"/>
  <c r="Y1756" i="1"/>
  <c r="Z1764" i="1"/>
  <c r="Y1764" i="1"/>
  <c r="Z1772" i="1"/>
  <c r="BH1772" i="1" s="1"/>
  <c r="Y1772" i="1"/>
  <c r="Z1780" i="1"/>
  <c r="BH1780" i="1" s="1"/>
  <c r="Y1780" i="1"/>
  <c r="Z1788" i="1"/>
  <c r="BH1788" i="1" s="1"/>
  <c r="Y1788" i="1"/>
  <c r="Z1796" i="1"/>
  <c r="BH1796" i="1" s="1"/>
  <c r="Y1796" i="1"/>
  <c r="Z1804" i="1"/>
  <c r="BH1804" i="1" s="1"/>
  <c r="Y1804" i="1"/>
  <c r="Z1812" i="1"/>
  <c r="BH1812" i="1" s="1"/>
  <c r="Y1812" i="1"/>
  <c r="Z566" i="1"/>
  <c r="Y566" i="1"/>
  <c r="Z606" i="1"/>
  <c r="BH606" i="1" s="1"/>
  <c r="Y606" i="1"/>
  <c r="Z646" i="1"/>
  <c r="BH646" i="1" s="1"/>
  <c r="Y646" i="1"/>
  <c r="Z686" i="1"/>
  <c r="Y686" i="1"/>
  <c r="Z718" i="1"/>
  <c r="BH718" i="1" s="1"/>
  <c r="Y718" i="1"/>
  <c r="Z750" i="1"/>
  <c r="BH750" i="1" s="1"/>
  <c r="Y750" i="1"/>
  <c r="Z790" i="1"/>
  <c r="Y790" i="1"/>
  <c r="Z830" i="1"/>
  <c r="Y830" i="1"/>
  <c r="Z870" i="1"/>
  <c r="BH870" i="1" s="1"/>
  <c r="Y870" i="1"/>
  <c r="Z910" i="1"/>
  <c r="Y910" i="1"/>
  <c r="Z950" i="1"/>
  <c r="Y950" i="1"/>
  <c r="Z990" i="1"/>
  <c r="BH990" i="1" s="1"/>
  <c r="Y990" i="1"/>
  <c r="Z1030" i="1"/>
  <c r="BH1030" i="1" s="1"/>
  <c r="Y1030" i="1"/>
  <c r="Z1070" i="1"/>
  <c r="BH1070" i="1" s="1"/>
  <c r="Y1070" i="1"/>
  <c r="Z1110" i="1"/>
  <c r="Y1110" i="1"/>
  <c r="Z1142" i="1"/>
  <c r="BH1142" i="1" s="1"/>
  <c r="Y1142" i="1"/>
  <c r="Z1174" i="1"/>
  <c r="BH1174" i="1" s="1"/>
  <c r="Y1174" i="1"/>
  <c r="Z1206" i="1"/>
  <c r="BH1206" i="1" s="1"/>
  <c r="Y1206" i="1"/>
  <c r="Z1246" i="1"/>
  <c r="BH1246" i="1" s="1"/>
  <c r="Y1246" i="1"/>
  <c r="Z1294" i="1"/>
  <c r="BH1294" i="1" s="1"/>
  <c r="Y1294" i="1"/>
  <c r="Z1334" i="1"/>
  <c r="BH1334" i="1" s="1"/>
  <c r="Y1334" i="1"/>
  <c r="Z1374" i="1"/>
  <c r="BH1374" i="1" s="1"/>
  <c r="Y1374" i="1"/>
  <c r="Z1478" i="1"/>
  <c r="BH1478" i="1" s="1"/>
  <c r="Y1478" i="1"/>
  <c r="Z1518" i="1"/>
  <c r="BH1518" i="1" s="1"/>
  <c r="Y1518" i="1"/>
  <c r="Z1566" i="1"/>
  <c r="Y1566" i="1"/>
  <c r="Z1606" i="1"/>
  <c r="BH1606" i="1" s="1"/>
  <c r="Y1606" i="1"/>
  <c r="Z1638" i="1"/>
  <c r="BH1638" i="1" s="1"/>
  <c r="Y1638" i="1"/>
  <c r="Z1734" i="1"/>
  <c r="Y1734" i="1"/>
  <c r="Z20" i="1"/>
  <c r="Y20" i="1"/>
  <c r="Z28" i="1"/>
  <c r="Y28" i="1"/>
  <c r="Z36" i="1"/>
  <c r="Y36" i="1"/>
  <c r="Z44" i="1"/>
  <c r="BH44" i="1" s="1"/>
  <c r="Y44" i="1"/>
  <c r="Z52" i="1"/>
  <c r="Y52" i="1"/>
  <c r="Z60" i="1"/>
  <c r="Y60" i="1"/>
  <c r="Z68" i="1"/>
  <c r="Y68" i="1"/>
  <c r="Z76" i="1"/>
  <c r="Y76" i="1"/>
  <c r="Z84" i="1"/>
  <c r="Y84" i="1"/>
  <c r="Z92" i="1"/>
  <c r="Y92" i="1"/>
  <c r="Z100" i="1"/>
  <c r="Y100" i="1"/>
  <c r="Z108" i="1"/>
  <c r="BH108" i="1" s="1"/>
  <c r="Y108" i="1"/>
  <c r="Z116" i="1"/>
  <c r="Y116" i="1"/>
  <c r="Z124" i="1"/>
  <c r="Y124" i="1"/>
  <c r="Z132" i="1"/>
  <c r="Y132" i="1"/>
  <c r="Z140" i="1"/>
  <c r="Y140" i="1"/>
  <c r="Z148" i="1"/>
  <c r="BH148" i="1" s="1"/>
  <c r="Y148" i="1"/>
  <c r="Z156" i="1"/>
  <c r="Y156" i="1"/>
  <c r="Z164" i="1"/>
  <c r="BH164" i="1" s="1"/>
  <c r="Y164" i="1"/>
  <c r="Z172" i="1"/>
  <c r="Y172" i="1"/>
  <c r="Z180" i="1"/>
  <c r="Y180" i="1"/>
  <c r="Z188" i="1"/>
  <c r="BH188" i="1" s="1"/>
  <c r="Y188" i="1"/>
  <c r="Z196" i="1"/>
  <c r="Y196" i="1"/>
  <c r="Z204" i="1"/>
  <c r="BH204" i="1" s="1"/>
  <c r="Y204" i="1"/>
  <c r="Z212" i="1"/>
  <c r="BH212" i="1" s="1"/>
  <c r="Y212" i="1"/>
  <c r="Z220" i="1"/>
  <c r="BH220" i="1" s="1"/>
  <c r="Y220" i="1"/>
  <c r="Z228" i="1"/>
  <c r="BH228" i="1" s="1"/>
  <c r="Y228" i="1"/>
  <c r="Z236" i="1"/>
  <c r="Y236" i="1"/>
  <c r="Z244" i="1"/>
  <c r="BH244" i="1" s="1"/>
  <c r="Y244" i="1"/>
  <c r="Z252" i="1"/>
  <c r="Y252" i="1"/>
  <c r="Z260" i="1"/>
  <c r="Y260" i="1"/>
  <c r="Z268" i="1"/>
  <c r="BH268" i="1" s="1"/>
  <c r="Y268" i="1"/>
  <c r="Z276" i="1"/>
  <c r="BH276" i="1" s="1"/>
  <c r="Y276" i="1"/>
  <c r="Z284" i="1"/>
  <c r="Y284" i="1"/>
  <c r="Z292" i="1"/>
  <c r="BH292" i="1" s="1"/>
  <c r="Y292" i="1"/>
  <c r="Z300" i="1"/>
  <c r="BH300" i="1" s="1"/>
  <c r="Y300" i="1"/>
  <c r="Z308" i="1"/>
  <c r="Y308" i="1"/>
  <c r="Z316" i="1"/>
  <c r="BH316" i="1" s="1"/>
  <c r="Y316" i="1"/>
  <c r="Z324" i="1"/>
  <c r="BH324" i="1" s="1"/>
  <c r="Y324" i="1"/>
  <c r="Z332" i="1"/>
  <c r="BH332" i="1" s="1"/>
  <c r="Y332" i="1"/>
  <c r="Z340" i="1"/>
  <c r="Y340" i="1"/>
  <c r="Z348" i="1"/>
  <c r="BH348" i="1" s="1"/>
  <c r="Y348" i="1"/>
  <c r="Z356" i="1"/>
  <c r="Y356" i="1"/>
  <c r="Z364" i="1"/>
  <c r="BH364" i="1" s="1"/>
  <c r="Y364" i="1"/>
  <c r="Z372" i="1"/>
  <c r="BH372" i="1" s="1"/>
  <c r="Y372" i="1"/>
  <c r="Z381" i="1"/>
  <c r="Y381" i="1"/>
  <c r="Z389" i="1"/>
  <c r="BH389" i="1" s="1"/>
  <c r="Y389" i="1"/>
  <c r="Z397" i="1"/>
  <c r="BH397" i="1" s="1"/>
  <c r="Y397" i="1"/>
  <c r="Z405" i="1"/>
  <c r="BH405" i="1" s="1"/>
  <c r="Y405" i="1"/>
  <c r="Z413" i="1"/>
  <c r="BH413" i="1" s="1"/>
  <c r="Y413" i="1"/>
  <c r="Z421" i="1"/>
  <c r="BH421" i="1" s="1"/>
  <c r="Y421" i="1"/>
  <c r="Z429" i="1"/>
  <c r="Y429" i="1"/>
  <c r="Z437" i="1"/>
  <c r="BH437" i="1" s="1"/>
  <c r="Y437" i="1"/>
  <c r="Z445" i="1"/>
  <c r="BH445" i="1" s="1"/>
  <c r="Y445" i="1"/>
  <c r="Z453" i="1"/>
  <c r="BH453" i="1" s="1"/>
  <c r="Y453" i="1"/>
  <c r="Z461" i="1"/>
  <c r="BH461" i="1" s="1"/>
  <c r="Y461" i="1"/>
  <c r="Z469" i="1"/>
  <c r="Y469" i="1"/>
  <c r="Z477" i="1"/>
  <c r="BH477" i="1" s="1"/>
  <c r="Y477" i="1"/>
  <c r="Z485" i="1"/>
  <c r="Y485" i="1"/>
  <c r="Z493" i="1"/>
  <c r="Y493" i="1"/>
  <c r="Z501" i="1"/>
  <c r="BH501" i="1" s="1"/>
  <c r="Y501" i="1"/>
  <c r="Z509" i="1"/>
  <c r="Y509" i="1"/>
  <c r="Z517" i="1"/>
  <c r="BH517" i="1" s="1"/>
  <c r="Y517" i="1"/>
  <c r="Z525" i="1"/>
  <c r="Y525" i="1"/>
  <c r="Z533" i="1"/>
  <c r="Y533" i="1"/>
  <c r="Z541" i="1"/>
  <c r="BH541" i="1" s="1"/>
  <c r="Y541" i="1"/>
  <c r="Z549" i="1"/>
  <c r="BH549" i="1" s="1"/>
  <c r="Y549" i="1"/>
  <c r="Z557" i="1"/>
  <c r="BH557" i="1" s="1"/>
  <c r="Y557" i="1"/>
  <c r="Z565" i="1"/>
  <c r="BH565" i="1" s="1"/>
  <c r="Y565" i="1"/>
  <c r="Z573" i="1"/>
  <c r="BH573" i="1" s="1"/>
  <c r="Y573" i="1"/>
  <c r="Z581" i="1"/>
  <c r="BH581" i="1" s="1"/>
  <c r="Y581" i="1"/>
  <c r="Z589" i="1"/>
  <c r="BH589" i="1" s="1"/>
  <c r="Y589" i="1"/>
  <c r="Z597" i="1"/>
  <c r="BH597" i="1" s="1"/>
  <c r="Y597" i="1"/>
  <c r="Z605" i="1"/>
  <c r="BH605" i="1" s="1"/>
  <c r="Y605" i="1"/>
  <c r="Z613" i="1"/>
  <c r="BH613" i="1" s="1"/>
  <c r="Y613" i="1"/>
  <c r="Z621" i="1"/>
  <c r="BH621" i="1" s="1"/>
  <c r="Y621" i="1"/>
  <c r="Z629" i="1"/>
  <c r="BH629" i="1" s="1"/>
  <c r="Y629" i="1"/>
  <c r="Z637" i="1"/>
  <c r="Y637" i="1"/>
  <c r="Z645" i="1"/>
  <c r="Y645" i="1"/>
  <c r="Z653" i="1"/>
  <c r="BH653" i="1" s="1"/>
  <c r="Y653" i="1"/>
  <c r="Z661" i="1"/>
  <c r="BH661" i="1" s="1"/>
  <c r="Y661" i="1"/>
  <c r="Z669" i="1"/>
  <c r="BH669" i="1" s="1"/>
  <c r="Y669" i="1"/>
  <c r="Z677" i="1"/>
  <c r="BH677" i="1" s="1"/>
  <c r="Y677" i="1"/>
  <c r="Z685" i="1"/>
  <c r="BH685" i="1" s="1"/>
  <c r="Y685" i="1"/>
  <c r="Z693" i="1"/>
  <c r="BH693" i="1" s="1"/>
  <c r="Y693" i="1"/>
  <c r="Z701" i="1"/>
  <c r="BH701" i="1" s="1"/>
  <c r="Y701" i="1"/>
  <c r="Z709" i="1"/>
  <c r="BH709" i="1" s="1"/>
  <c r="Y709" i="1"/>
  <c r="Z717" i="1"/>
  <c r="BH717" i="1" s="1"/>
  <c r="Y717" i="1"/>
  <c r="Z725" i="1"/>
  <c r="Y725" i="1"/>
  <c r="Z733" i="1"/>
  <c r="BH733" i="1" s="1"/>
  <c r="Y733" i="1"/>
  <c r="Z741" i="1"/>
  <c r="Y741" i="1"/>
  <c r="Z749" i="1"/>
  <c r="BH749" i="1" s="1"/>
  <c r="Y749" i="1"/>
  <c r="Z757" i="1"/>
  <c r="Y757" i="1"/>
  <c r="Z765" i="1"/>
  <c r="BH765" i="1" s="1"/>
  <c r="Y765" i="1"/>
  <c r="Z773" i="1"/>
  <c r="BH773" i="1" s="1"/>
  <c r="Y773" i="1"/>
  <c r="Z781" i="1"/>
  <c r="BH781" i="1" s="1"/>
  <c r="Y781" i="1"/>
  <c r="Z789" i="1"/>
  <c r="Y789" i="1"/>
  <c r="Z797" i="1"/>
  <c r="Y797" i="1"/>
  <c r="Z805" i="1"/>
  <c r="Y805" i="1"/>
  <c r="Z813" i="1"/>
  <c r="Y813" i="1"/>
  <c r="Z821" i="1"/>
  <c r="Y821" i="1"/>
  <c r="Z829" i="1"/>
  <c r="BH829" i="1" s="1"/>
  <c r="Y829" i="1"/>
  <c r="Z837" i="1"/>
  <c r="Y837" i="1"/>
  <c r="Z845" i="1"/>
  <c r="BH845" i="1" s="1"/>
  <c r="Y845" i="1"/>
  <c r="Z853" i="1"/>
  <c r="BH853" i="1" s="1"/>
  <c r="Y853" i="1"/>
  <c r="Z861" i="1"/>
  <c r="BH861" i="1" s="1"/>
  <c r="Y861" i="1"/>
  <c r="Z869" i="1"/>
  <c r="BH869" i="1" s="1"/>
  <c r="Y869" i="1"/>
  <c r="Z877" i="1"/>
  <c r="BH877" i="1" s="1"/>
  <c r="Y877" i="1"/>
  <c r="Z885" i="1"/>
  <c r="BH885" i="1" s="1"/>
  <c r="Y885" i="1"/>
  <c r="Z893" i="1"/>
  <c r="BH893" i="1" s="1"/>
  <c r="Y893" i="1"/>
  <c r="Z901" i="1"/>
  <c r="Y901" i="1"/>
  <c r="Z909" i="1"/>
  <c r="BH909" i="1" s="1"/>
  <c r="Y909" i="1"/>
  <c r="Z917" i="1"/>
  <c r="Y917" i="1"/>
  <c r="Z925" i="1"/>
  <c r="BH925" i="1" s="1"/>
  <c r="Y925" i="1"/>
  <c r="Z933" i="1"/>
  <c r="Y933" i="1"/>
  <c r="Z941" i="1"/>
  <c r="Y941" i="1"/>
  <c r="Z949" i="1"/>
  <c r="Y949" i="1"/>
  <c r="Z957" i="1"/>
  <c r="BH957" i="1" s="1"/>
  <c r="Y957" i="1"/>
  <c r="Z965" i="1"/>
  <c r="BH965" i="1" s="1"/>
  <c r="Y965" i="1"/>
  <c r="Z973" i="1"/>
  <c r="Y973" i="1"/>
  <c r="Z981" i="1"/>
  <c r="BH981" i="1" s="1"/>
  <c r="Y981" i="1"/>
  <c r="Z989" i="1"/>
  <c r="BH989" i="1" s="1"/>
  <c r="Y989" i="1"/>
  <c r="Z997" i="1"/>
  <c r="Y997" i="1"/>
  <c r="Z1005" i="1"/>
  <c r="BH1005" i="1" s="1"/>
  <c r="Y1005" i="1"/>
  <c r="Z1013" i="1"/>
  <c r="BH1013" i="1" s="1"/>
  <c r="Y1013" i="1"/>
  <c r="Z1021" i="1"/>
  <c r="BH1021" i="1" s="1"/>
  <c r="Y1021" i="1"/>
  <c r="Z1029" i="1"/>
  <c r="Y1029" i="1"/>
  <c r="Z1037" i="1"/>
  <c r="BH1037" i="1" s="1"/>
  <c r="Y1037" i="1"/>
  <c r="Z1045" i="1"/>
  <c r="BH1045" i="1" s="1"/>
  <c r="Y1045" i="1"/>
  <c r="Z1053" i="1"/>
  <c r="BH1053" i="1" s="1"/>
  <c r="Y1053" i="1"/>
  <c r="Z1061" i="1"/>
  <c r="Y1061" i="1"/>
  <c r="Z1069" i="1"/>
  <c r="BH1069" i="1" s="1"/>
  <c r="Y1069" i="1"/>
  <c r="Z1077" i="1"/>
  <c r="BH1077" i="1" s="1"/>
  <c r="Y1077" i="1"/>
  <c r="Z1085" i="1"/>
  <c r="BH1085" i="1" s="1"/>
  <c r="Y1085" i="1"/>
  <c r="Z1093" i="1"/>
  <c r="BH1093" i="1" s="1"/>
  <c r="Y1093" i="1"/>
  <c r="Z1101" i="1"/>
  <c r="BH1101" i="1" s="1"/>
  <c r="Y1101" i="1"/>
  <c r="Z1109" i="1"/>
  <c r="BH1109" i="1" s="1"/>
  <c r="Y1109" i="1"/>
  <c r="Z1117" i="1"/>
  <c r="BH1117" i="1" s="1"/>
  <c r="Y1117" i="1"/>
  <c r="Z1125" i="1"/>
  <c r="BH1125" i="1" s="1"/>
  <c r="Y1125" i="1"/>
  <c r="Z1133" i="1"/>
  <c r="BH1133" i="1" s="1"/>
  <c r="Y1133" i="1"/>
  <c r="Z1141" i="1"/>
  <c r="BH1141" i="1" s="1"/>
  <c r="Y1141" i="1"/>
  <c r="Z1149" i="1"/>
  <c r="BH1149" i="1" s="1"/>
  <c r="Y1149" i="1"/>
  <c r="Z1157" i="1"/>
  <c r="BH1157" i="1" s="1"/>
  <c r="Y1157" i="1"/>
  <c r="Z1165" i="1"/>
  <c r="BH1165" i="1" s="1"/>
  <c r="Y1165" i="1"/>
  <c r="Z1173" i="1"/>
  <c r="BH1173" i="1" s="1"/>
  <c r="Y1173" i="1"/>
  <c r="Z1181" i="1"/>
  <c r="BH1181" i="1" s="1"/>
  <c r="Y1181" i="1"/>
  <c r="Z1189" i="1"/>
  <c r="BH1189" i="1" s="1"/>
  <c r="Y1189" i="1"/>
  <c r="Z1197" i="1"/>
  <c r="BH1197" i="1" s="1"/>
  <c r="Y1197" i="1"/>
  <c r="Z1205" i="1"/>
  <c r="BH1205" i="1" s="1"/>
  <c r="Y1205" i="1"/>
  <c r="Z1213" i="1"/>
  <c r="BH1213" i="1" s="1"/>
  <c r="Y1213" i="1"/>
  <c r="Z1221" i="1"/>
  <c r="Y1221" i="1"/>
  <c r="Z1229" i="1"/>
  <c r="BH1229" i="1" s="1"/>
  <c r="Y1229" i="1"/>
  <c r="Z1237" i="1"/>
  <c r="BH1237" i="1" s="1"/>
  <c r="Y1237" i="1"/>
  <c r="Z1245" i="1"/>
  <c r="BH1245" i="1" s="1"/>
  <c r="Y1245" i="1"/>
  <c r="Z1253" i="1"/>
  <c r="BH1253" i="1" s="1"/>
  <c r="Y1253" i="1"/>
  <c r="Z1261" i="1"/>
  <c r="BH1261" i="1" s="1"/>
  <c r="Y1261" i="1"/>
  <c r="Z1269" i="1"/>
  <c r="BH1269" i="1" s="1"/>
  <c r="Y1269" i="1"/>
  <c r="Z1277" i="1"/>
  <c r="BH1277" i="1" s="1"/>
  <c r="Y1277" i="1"/>
  <c r="Z1285" i="1"/>
  <c r="BH1285" i="1" s="1"/>
  <c r="Y1285" i="1"/>
  <c r="Z1293" i="1"/>
  <c r="BH1293" i="1" s="1"/>
  <c r="Y1293" i="1"/>
  <c r="Z1301" i="1"/>
  <c r="BH1301" i="1" s="1"/>
  <c r="Y1301" i="1"/>
  <c r="Z1309" i="1"/>
  <c r="BH1309" i="1" s="1"/>
  <c r="Y1309" i="1"/>
  <c r="Z1317" i="1"/>
  <c r="Y1317" i="1"/>
  <c r="Z1325" i="1"/>
  <c r="Y1325" i="1"/>
  <c r="Z1333" i="1"/>
  <c r="BH1333" i="1" s="1"/>
  <c r="Y1333" i="1"/>
  <c r="Z1341" i="1"/>
  <c r="Y1341" i="1"/>
  <c r="Z1349" i="1"/>
  <c r="BH1349" i="1" s="1"/>
  <c r="Y1349" i="1"/>
  <c r="Z1357" i="1"/>
  <c r="BH1357" i="1" s="1"/>
  <c r="Y1357" i="1"/>
  <c r="Z1365" i="1"/>
  <c r="BH1365" i="1" s="1"/>
  <c r="Y1365" i="1"/>
  <c r="Z1373" i="1"/>
  <c r="Y1373" i="1"/>
  <c r="Z1381" i="1"/>
  <c r="Y1381" i="1"/>
  <c r="Z1389" i="1"/>
  <c r="BH1389" i="1" s="1"/>
  <c r="Y1389" i="1"/>
  <c r="Z1397" i="1"/>
  <c r="BH1397" i="1" s="1"/>
  <c r="Y1397" i="1"/>
  <c r="Z1405" i="1"/>
  <c r="BH1405" i="1" s="1"/>
  <c r="Y1405" i="1"/>
  <c r="Z1413" i="1"/>
  <c r="BH1413" i="1" s="1"/>
  <c r="Y1413" i="1"/>
  <c r="Z1421" i="1"/>
  <c r="BH1421" i="1" s="1"/>
  <c r="Y1421" i="1"/>
  <c r="Z1429" i="1"/>
  <c r="BH1429" i="1" s="1"/>
  <c r="Y1429" i="1"/>
  <c r="Z1437" i="1"/>
  <c r="BH1437" i="1" s="1"/>
  <c r="Y1437" i="1"/>
  <c r="Z1445" i="1"/>
  <c r="BH1445" i="1" s="1"/>
  <c r="Y1445" i="1"/>
  <c r="Z1453" i="1"/>
  <c r="Y1453" i="1"/>
  <c r="Z1461" i="1"/>
  <c r="BH1461" i="1" s="1"/>
  <c r="Y1461" i="1"/>
  <c r="Z1469" i="1"/>
  <c r="BH1469" i="1" s="1"/>
  <c r="Y1469" i="1"/>
  <c r="Z1477" i="1"/>
  <c r="BH1477" i="1" s="1"/>
  <c r="Y1477" i="1"/>
  <c r="Z1485" i="1"/>
  <c r="Y1485" i="1"/>
  <c r="Z1493" i="1"/>
  <c r="BH1493" i="1" s="1"/>
  <c r="Y1493" i="1"/>
  <c r="Z1501" i="1"/>
  <c r="Y1501" i="1"/>
  <c r="Z1509" i="1"/>
  <c r="Y1509" i="1"/>
  <c r="Z1517" i="1"/>
  <c r="Y1517" i="1"/>
  <c r="Z1525" i="1"/>
  <c r="Y1525" i="1"/>
  <c r="Z1533" i="1"/>
  <c r="BH1533" i="1" s="1"/>
  <c r="Y1533" i="1"/>
  <c r="Z1541" i="1"/>
  <c r="BH1541" i="1" s="1"/>
  <c r="Y1541" i="1"/>
  <c r="Z1549" i="1"/>
  <c r="Y1549" i="1"/>
  <c r="Z1557" i="1"/>
  <c r="BH1557" i="1" s="1"/>
  <c r="Y1557" i="1"/>
  <c r="Z1565" i="1"/>
  <c r="Y1565" i="1"/>
  <c r="Z1573" i="1"/>
  <c r="BH1573" i="1" s="1"/>
  <c r="Y1573" i="1"/>
  <c r="Z1581" i="1"/>
  <c r="BH1581" i="1" s="1"/>
  <c r="Y1581" i="1"/>
  <c r="Z1589" i="1"/>
  <c r="BH1589" i="1" s="1"/>
  <c r="Y1589" i="1"/>
  <c r="Z1597" i="1"/>
  <c r="Y1597" i="1"/>
  <c r="Z1605" i="1"/>
  <c r="BH1605" i="1" s="1"/>
  <c r="Y1605" i="1"/>
  <c r="Z1613" i="1"/>
  <c r="BH1613" i="1" s="1"/>
  <c r="Y1613" i="1"/>
  <c r="Z1621" i="1"/>
  <c r="BH1621" i="1" s="1"/>
  <c r="Y1621" i="1"/>
  <c r="Z1629" i="1"/>
  <c r="Y1629" i="1"/>
  <c r="Z1637" i="1"/>
  <c r="Y1637" i="1"/>
  <c r="Z1645" i="1"/>
  <c r="Y1645" i="1"/>
  <c r="Z1653" i="1"/>
  <c r="BH1653" i="1" s="1"/>
  <c r="Y1653" i="1"/>
  <c r="Z1661" i="1"/>
  <c r="BH1661" i="1" s="1"/>
  <c r="Y1661" i="1"/>
  <c r="Z1669" i="1"/>
  <c r="BH1669" i="1" s="1"/>
  <c r="Y1669" i="1"/>
  <c r="Z1677" i="1"/>
  <c r="BH1677" i="1" s="1"/>
  <c r="Y1677" i="1"/>
  <c r="Z1685" i="1"/>
  <c r="Y1685" i="1"/>
  <c r="Z1693" i="1"/>
  <c r="BH1693" i="1" s="1"/>
  <c r="Y1693" i="1"/>
  <c r="Z1701" i="1"/>
  <c r="Y1701" i="1"/>
  <c r="Z1709" i="1"/>
  <c r="BH1709" i="1" s="1"/>
  <c r="Y1709" i="1"/>
  <c r="Z1717" i="1"/>
  <c r="BH1717" i="1" s="1"/>
  <c r="Y1717" i="1"/>
  <c r="Z1725" i="1"/>
  <c r="BH1725" i="1" s="1"/>
  <c r="Y1725" i="1"/>
  <c r="Z1733" i="1"/>
  <c r="BH1733" i="1" s="1"/>
  <c r="Y1733" i="1"/>
  <c r="Z1741" i="1"/>
  <c r="BH1741" i="1" s="1"/>
  <c r="Y1741" i="1"/>
  <c r="Z1749" i="1"/>
  <c r="BH1749" i="1" s="1"/>
  <c r="Y1749" i="1"/>
  <c r="Z1757" i="1"/>
  <c r="BH1757" i="1" s="1"/>
  <c r="Y1757" i="1"/>
  <c r="Z1765" i="1"/>
  <c r="BH1765" i="1" s="1"/>
  <c r="Y1765" i="1"/>
  <c r="Z1773" i="1"/>
  <c r="Y1773" i="1"/>
  <c r="Z1781" i="1"/>
  <c r="BH1781" i="1" s="1"/>
  <c r="Y1781" i="1"/>
  <c r="Z1789" i="1"/>
  <c r="BH1789" i="1" s="1"/>
  <c r="Y1789" i="1"/>
  <c r="Z1797" i="1"/>
  <c r="Y1797" i="1"/>
  <c r="Z1805" i="1"/>
  <c r="BH1805" i="1" s="1"/>
  <c r="Y1805" i="1"/>
  <c r="Z1813" i="1"/>
  <c r="Y1813" i="1"/>
  <c r="AM19" i="1"/>
  <c r="F19" i="1"/>
  <c r="AQ19" i="1"/>
  <c r="AP19" i="1"/>
  <c r="AM75" i="1"/>
  <c r="AN75" i="1" s="1"/>
  <c r="F75" i="1"/>
  <c r="AQ75" i="1"/>
  <c r="AP75" i="1"/>
  <c r="AM147" i="1"/>
  <c r="AN147" i="1" s="1"/>
  <c r="F147" i="1"/>
  <c r="AQ147" i="1"/>
  <c r="AP147" i="1"/>
  <c r="AM299" i="1"/>
  <c r="F299" i="1"/>
  <c r="AQ299" i="1"/>
  <c r="AP299" i="1"/>
  <c r="AM347" i="1"/>
  <c r="AN347" i="1" s="1"/>
  <c r="F347" i="1"/>
  <c r="AQ347" i="1"/>
  <c r="AP347" i="1"/>
  <c r="AM396" i="1"/>
  <c r="AN396" i="1" s="1"/>
  <c r="F396" i="1"/>
  <c r="AP396" i="1"/>
  <c r="AQ396" i="1"/>
  <c r="AM444" i="1"/>
  <c r="AN444" i="1" s="1"/>
  <c r="F444" i="1"/>
  <c r="AP444" i="1"/>
  <c r="AQ444" i="1"/>
  <c r="AM500" i="1"/>
  <c r="AN500" i="1" s="1"/>
  <c r="F500" i="1"/>
  <c r="AP500" i="1"/>
  <c r="AQ500" i="1"/>
  <c r="AM556" i="1"/>
  <c r="AN556" i="1" s="1"/>
  <c r="F556" i="1"/>
  <c r="AP556" i="1"/>
  <c r="AQ556" i="1"/>
  <c r="AM612" i="1"/>
  <c r="AN612" i="1" s="1"/>
  <c r="F612" i="1"/>
  <c r="AP612" i="1"/>
  <c r="AQ612" i="1"/>
  <c r="AM668" i="1"/>
  <c r="AN668" i="1" s="1"/>
  <c r="F668" i="1"/>
  <c r="AP668" i="1"/>
  <c r="AQ668" i="1"/>
  <c r="AM724" i="1"/>
  <c r="AN724" i="1" s="1"/>
  <c r="F724" i="1"/>
  <c r="AP724" i="1"/>
  <c r="AQ724" i="1"/>
  <c r="AM764" i="1"/>
  <c r="F764" i="1"/>
  <c r="AP764" i="1"/>
  <c r="AQ764" i="1"/>
  <c r="AM820" i="1"/>
  <c r="AN820" i="1" s="1"/>
  <c r="F820" i="1"/>
  <c r="AP820" i="1"/>
  <c r="AQ820" i="1"/>
  <c r="AM860" i="1"/>
  <c r="F860" i="1"/>
  <c r="AP860" i="1"/>
  <c r="AQ860" i="1"/>
  <c r="AM900" i="1"/>
  <c r="F900" i="1"/>
  <c r="AP900" i="1"/>
  <c r="AQ900" i="1"/>
  <c r="AM964" i="1"/>
  <c r="AN964" i="1" s="1"/>
  <c r="F964" i="1"/>
  <c r="AQ964" i="1"/>
  <c r="AP964" i="1"/>
  <c r="AM1076" i="1"/>
  <c r="AN1076" i="1" s="1"/>
  <c r="F1076" i="1"/>
  <c r="AQ1076" i="1"/>
  <c r="AP1076" i="1"/>
  <c r="AM1388" i="1"/>
  <c r="F1388" i="1"/>
  <c r="AQ1388" i="1"/>
  <c r="AP1388" i="1"/>
  <c r="AM18" i="1"/>
  <c r="AN18" i="1" s="1"/>
  <c r="F18" i="1"/>
  <c r="AQ18" i="1"/>
  <c r="AP18" i="1"/>
  <c r="AM26" i="1"/>
  <c r="AN26" i="1" s="1"/>
  <c r="F26" i="1"/>
  <c r="AQ26" i="1"/>
  <c r="AP26" i="1"/>
  <c r="AM34" i="1"/>
  <c r="F34" i="1"/>
  <c r="AQ34" i="1"/>
  <c r="AP34" i="1"/>
  <c r="AM42" i="1"/>
  <c r="AN42" i="1" s="1"/>
  <c r="F42" i="1"/>
  <c r="AQ42" i="1"/>
  <c r="AP42" i="1"/>
  <c r="AM50" i="1"/>
  <c r="AN50" i="1" s="1"/>
  <c r="F50" i="1"/>
  <c r="AQ50" i="1"/>
  <c r="AP50" i="1"/>
  <c r="AM58" i="1"/>
  <c r="AN58" i="1" s="1"/>
  <c r="F58" i="1"/>
  <c r="AQ58" i="1"/>
  <c r="AP58" i="1"/>
  <c r="AM66" i="1"/>
  <c r="AN66" i="1" s="1"/>
  <c r="F66" i="1"/>
  <c r="AQ66" i="1"/>
  <c r="AP66" i="1"/>
  <c r="AM74" i="1"/>
  <c r="AN74" i="1" s="1"/>
  <c r="F74" i="1"/>
  <c r="AQ74" i="1"/>
  <c r="AP74" i="1"/>
  <c r="AM82" i="1"/>
  <c r="F82" i="1"/>
  <c r="AQ82" i="1"/>
  <c r="AP82" i="1"/>
  <c r="AM90" i="1"/>
  <c r="AN90" i="1" s="1"/>
  <c r="F90" i="1"/>
  <c r="AQ90" i="1"/>
  <c r="AP90" i="1"/>
  <c r="AM98" i="1"/>
  <c r="AN98" i="1" s="1"/>
  <c r="F98" i="1"/>
  <c r="AQ98" i="1"/>
  <c r="AP98" i="1"/>
  <c r="AM106" i="1"/>
  <c r="F106" i="1"/>
  <c r="AQ106" i="1"/>
  <c r="AP106" i="1"/>
  <c r="AM114" i="1"/>
  <c r="AN114" i="1" s="1"/>
  <c r="F114" i="1"/>
  <c r="AQ114" i="1"/>
  <c r="AP114" i="1"/>
  <c r="AM122" i="1"/>
  <c r="F122" i="1"/>
  <c r="AQ122" i="1"/>
  <c r="AP122" i="1"/>
  <c r="AM130" i="1"/>
  <c r="F130" i="1"/>
  <c r="AQ130" i="1"/>
  <c r="AP130" i="1"/>
  <c r="AM138" i="1"/>
  <c r="AN138" i="1" s="1"/>
  <c r="F138" i="1"/>
  <c r="AQ138" i="1"/>
  <c r="AP138" i="1"/>
  <c r="AM146" i="1"/>
  <c r="AN146" i="1" s="1"/>
  <c r="F146" i="1"/>
  <c r="AQ146" i="1"/>
  <c r="AP146" i="1"/>
  <c r="AM154" i="1"/>
  <c r="AN154" i="1" s="1"/>
  <c r="F154" i="1"/>
  <c r="AQ154" i="1"/>
  <c r="AP154" i="1"/>
  <c r="AM162" i="1"/>
  <c r="AN162" i="1" s="1"/>
  <c r="F162" i="1"/>
  <c r="AQ162" i="1"/>
  <c r="AP162" i="1"/>
  <c r="AM170" i="1"/>
  <c r="AN170" i="1" s="1"/>
  <c r="F170" i="1"/>
  <c r="AQ170" i="1"/>
  <c r="AP170" i="1"/>
  <c r="AM178" i="1"/>
  <c r="F178" i="1"/>
  <c r="AQ178" i="1"/>
  <c r="AP178" i="1"/>
  <c r="AM186" i="1"/>
  <c r="AN186" i="1" s="1"/>
  <c r="F186" i="1"/>
  <c r="AQ186" i="1"/>
  <c r="AP186" i="1"/>
  <c r="AM194" i="1"/>
  <c r="AN194" i="1" s="1"/>
  <c r="F194" i="1"/>
  <c r="AQ194" i="1"/>
  <c r="AP194" i="1"/>
  <c r="AM202" i="1"/>
  <c r="AN202" i="1" s="1"/>
  <c r="F202" i="1"/>
  <c r="AQ202" i="1"/>
  <c r="AP202" i="1"/>
  <c r="AM210" i="1"/>
  <c r="AN210" i="1" s="1"/>
  <c r="F210" i="1"/>
  <c r="AQ210" i="1"/>
  <c r="AP210" i="1"/>
  <c r="AM218" i="1"/>
  <c r="AN218" i="1" s="1"/>
  <c r="F218" i="1"/>
  <c r="AQ218" i="1"/>
  <c r="AP218" i="1"/>
  <c r="AM226" i="1"/>
  <c r="AN226" i="1" s="1"/>
  <c r="F226" i="1"/>
  <c r="AQ226" i="1"/>
  <c r="AP226" i="1"/>
  <c r="AM234" i="1"/>
  <c r="AN234" i="1" s="1"/>
  <c r="F234" i="1"/>
  <c r="AQ234" i="1"/>
  <c r="AP234" i="1"/>
  <c r="AM242" i="1"/>
  <c r="AN242" i="1" s="1"/>
  <c r="F242" i="1"/>
  <c r="AQ242" i="1"/>
  <c r="AP242" i="1"/>
  <c r="AM250" i="1"/>
  <c r="AN250" i="1" s="1"/>
  <c r="F250" i="1"/>
  <c r="AQ250" i="1"/>
  <c r="AP250" i="1"/>
  <c r="AM258" i="1"/>
  <c r="AN258" i="1" s="1"/>
  <c r="F258" i="1"/>
  <c r="AQ258" i="1"/>
  <c r="AP258" i="1"/>
  <c r="AM266" i="1"/>
  <c r="AN266" i="1" s="1"/>
  <c r="F266" i="1"/>
  <c r="AQ266" i="1"/>
  <c r="AP266" i="1"/>
  <c r="AM274" i="1"/>
  <c r="AN274" i="1" s="1"/>
  <c r="F274" i="1"/>
  <c r="AQ274" i="1"/>
  <c r="AP274" i="1"/>
  <c r="AM282" i="1"/>
  <c r="AN282" i="1" s="1"/>
  <c r="F282" i="1"/>
  <c r="AQ282" i="1"/>
  <c r="AP282" i="1"/>
  <c r="AM290" i="1"/>
  <c r="AN290" i="1" s="1"/>
  <c r="F290" i="1"/>
  <c r="AQ290" i="1"/>
  <c r="AP290" i="1"/>
  <c r="AM298" i="1"/>
  <c r="F298" i="1"/>
  <c r="AQ298" i="1"/>
  <c r="AP298" i="1"/>
  <c r="AM306" i="1"/>
  <c r="AN306" i="1" s="1"/>
  <c r="F306" i="1"/>
  <c r="AQ306" i="1"/>
  <c r="AP306" i="1"/>
  <c r="AM314" i="1"/>
  <c r="AN314" i="1" s="1"/>
  <c r="F314" i="1"/>
  <c r="AQ314" i="1"/>
  <c r="AP314" i="1"/>
  <c r="AM322" i="1"/>
  <c r="F322" i="1"/>
  <c r="AQ322" i="1"/>
  <c r="AP322" i="1"/>
  <c r="AM330" i="1"/>
  <c r="AN330" i="1" s="1"/>
  <c r="F330" i="1"/>
  <c r="AQ330" i="1"/>
  <c r="AP330" i="1"/>
  <c r="AM338" i="1"/>
  <c r="AN338" i="1" s="1"/>
  <c r="F338" i="1"/>
  <c r="AQ338" i="1"/>
  <c r="AP338" i="1"/>
  <c r="AM346" i="1"/>
  <c r="AN346" i="1" s="1"/>
  <c r="F346" i="1"/>
  <c r="AQ346" i="1"/>
  <c r="AP346" i="1"/>
  <c r="AM354" i="1"/>
  <c r="AN354" i="1" s="1"/>
  <c r="F354" i="1"/>
  <c r="AQ354" i="1"/>
  <c r="AP354" i="1"/>
  <c r="AM362" i="1"/>
  <c r="AN362" i="1" s="1"/>
  <c r="F362" i="1"/>
  <c r="AQ362" i="1"/>
  <c r="AP362" i="1"/>
  <c r="AM370" i="1"/>
  <c r="F370" i="1"/>
  <c r="AQ370" i="1"/>
  <c r="AP370" i="1"/>
  <c r="AM379" i="1"/>
  <c r="AN379" i="1" s="1"/>
  <c r="F379" i="1"/>
  <c r="AQ379" i="1"/>
  <c r="AP379" i="1"/>
  <c r="AM387" i="1"/>
  <c r="AN387" i="1" s="1"/>
  <c r="F387" i="1"/>
  <c r="AQ387" i="1"/>
  <c r="AP387" i="1"/>
  <c r="AM395" i="1"/>
  <c r="AN395" i="1" s="1"/>
  <c r="F395" i="1"/>
  <c r="AQ395" i="1"/>
  <c r="AP395" i="1"/>
  <c r="AM403" i="1"/>
  <c r="AN403" i="1" s="1"/>
  <c r="F403" i="1"/>
  <c r="AQ403" i="1"/>
  <c r="AP403" i="1"/>
  <c r="AM411" i="1"/>
  <c r="AN411" i="1" s="1"/>
  <c r="F411" i="1"/>
  <c r="AQ411" i="1"/>
  <c r="AP411" i="1"/>
  <c r="AM419" i="1"/>
  <c r="F419" i="1"/>
  <c r="AQ419" i="1"/>
  <c r="AP419" i="1"/>
  <c r="AM427" i="1"/>
  <c r="AN427" i="1" s="1"/>
  <c r="F427" i="1"/>
  <c r="AQ427" i="1"/>
  <c r="AP427" i="1"/>
  <c r="AM435" i="1"/>
  <c r="AN435" i="1" s="1"/>
  <c r="F435" i="1"/>
  <c r="AQ435" i="1"/>
  <c r="AP435" i="1"/>
  <c r="AM443" i="1"/>
  <c r="F443" i="1"/>
  <c r="AQ443" i="1"/>
  <c r="AP443" i="1"/>
  <c r="AM451" i="1"/>
  <c r="AN451" i="1" s="1"/>
  <c r="F451" i="1"/>
  <c r="AQ451" i="1"/>
  <c r="AP451" i="1"/>
  <c r="AM459" i="1"/>
  <c r="AN459" i="1" s="1"/>
  <c r="F459" i="1"/>
  <c r="AQ459" i="1"/>
  <c r="AP459" i="1"/>
  <c r="AM467" i="1"/>
  <c r="F467" i="1"/>
  <c r="AQ467" i="1"/>
  <c r="AP467" i="1"/>
  <c r="AM475" i="1"/>
  <c r="AN475" i="1" s="1"/>
  <c r="F475" i="1"/>
  <c r="AQ475" i="1"/>
  <c r="AP475" i="1"/>
  <c r="AM483" i="1"/>
  <c r="AN483" i="1" s="1"/>
  <c r="F483" i="1"/>
  <c r="AQ483" i="1"/>
  <c r="AP483" i="1"/>
  <c r="AM491" i="1"/>
  <c r="F491" i="1"/>
  <c r="AQ491" i="1"/>
  <c r="AP491" i="1"/>
  <c r="AM499" i="1"/>
  <c r="AN499" i="1" s="1"/>
  <c r="F499" i="1"/>
  <c r="AQ499" i="1"/>
  <c r="AP499" i="1"/>
  <c r="AM507" i="1"/>
  <c r="AN507" i="1" s="1"/>
  <c r="F507" i="1"/>
  <c r="AQ507" i="1"/>
  <c r="AP507" i="1"/>
  <c r="AM515" i="1"/>
  <c r="AN515" i="1" s="1"/>
  <c r="F515" i="1"/>
  <c r="AQ515" i="1"/>
  <c r="AP515" i="1"/>
  <c r="AM523" i="1"/>
  <c r="AN523" i="1" s="1"/>
  <c r="F523" i="1"/>
  <c r="AQ523" i="1"/>
  <c r="AP523" i="1"/>
  <c r="AM531" i="1"/>
  <c r="AN531" i="1" s="1"/>
  <c r="F531" i="1"/>
  <c r="AQ531" i="1"/>
  <c r="AP531" i="1"/>
  <c r="AM539" i="1"/>
  <c r="AN539" i="1" s="1"/>
  <c r="F539" i="1"/>
  <c r="AQ539" i="1"/>
  <c r="AP539" i="1"/>
  <c r="AM547" i="1"/>
  <c r="AN547" i="1" s="1"/>
  <c r="F547" i="1"/>
  <c r="AQ547" i="1"/>
  <c r="AP547" i="1"/>
  <c r="AM555" i="1"/>
  <c r="AN555" i="1" s="1"/>
  <c r="F555" i="1"/>
  <c r="AQ555" i="1"/>
  <c r="AP555" i="1"/>
  <c r="AM563" i="1"/>
  <c r="AN563" i="1" s="1"/>
  <c r="F563" i="1"/>
  <c r="AQ563" i="1"/>
  <c r="AP563" i="1"/>
  <c r="AM571" i="1"/>
  <c r="AN571" i="1" s="1"/>
  <c r="F571" i="1"/>
  <c r="AQ571" i="1"/>
  <c r="AP571" i="1"/>
  <c r="AM579" i="1"/>
  <c r="AN579" i="1" s="1"/>
  <c r="F579" i="1"/>
  <c r="AQ579" i="1"/>
  <c r="AP579" i="1"/>
  <c r="AM587" i="1"/>
  <c r="F587" i="1"/>
  <c r="AQ587" i="1"/>
  <c r="AP587" i="1"/>
  <c r="AM595" i="1"/>
  <c r="AN595" i="1" s="1"/>
  <c r="F595" i="1"/>
  <c r="AQ595" i="1"/>
  <c r="AP595" i="1"/>
  <c r="AM603" i="1"/>
  <c r="AN603" i="1" s="1"/>
  <c r="F603" i="1"/>
  <c r="AQ603" i="1"/>
  <c r="AP603" i="1"/>
  <c r="AM611" i="1"/>
  <c r="F611" i="1"/>
  <c r="AQ611" i="1"/>
  <c r="AP611" i="1"/>
  <c r="AM619" i="1"/>
  <c r="AN619" i="1" s="1"/>
  <c r="F619" i="1"/>
  <c r="AQ619" i="1"/>
  <c r="AP619" i="1"/>
  <c r="AM627" i="1"/>
  <c r="F627" i="1"/>
  <c r="AQ627" i="1"/>
  <c r="AP627" i="1"/>
  <c r="AM635" i="1"/>
  <c r="F635" i="1"/>
  <c r="AQ635" i="1"/>
  <c r="AP635" i="1"/>
  <c r="AM643" i="1"/>
  <c r="AN643" i="1" s="1"/>
  <c r="F643" i="1"/>
  <c r="AQ643" i="1"/>
  <c r="AP643" i="1"/>
  <c r="AM651" i="1"/>
  <c r="AN651" i="1" s="1"/>
  <c r="F651" i="1"/>
  <c r="AQ651" i="1"/>
  <c r="AP651" i="1"/>
  <c r="AM659" i="1"/>
  <c r="F659" i="1"/>
  <c r="AQ659" i="1"/>
  <c r="AP659" i="1"/>
  <c r="AM667" i="1"/>
  <c r="AN667" i="1" s="1"/>
  <c r="F667" i="1"/>
  <c r="AQ667" i="1"/>
  <c r="AP667" i="1"/>
  <c r="AM675" i="1"/>
  <c r="AN675" i="1" s="1"/>
  <c r="F675" i="1"/>
  <c r="AQ675" i="1"/>
  <c r="AP675" i="1"/>
  <c r="AM683" i="1"/>
  <c r="AN683" i="1" s="1"/>
  <c r="F683" i="1"/>
  <c r="AQ683" i="1"/>
  <c r="AP683" i="1"/>
  <c r="AM691" i="1"/>
  <c r="AN691" i="1" s="1"/>
  <c r="F691" i="1"/>
  <c r="AQ691" i="1"/>
  <c r="AP691" i="1"/>
  <c r="AM699" i="1"/>
  <c r="AN699" i="1" s="1"/>
  <c r="F699" i="1"/>
  <c r="AQ699" i="1"/>
  <c r="AP699" i="1"/>
  <c r="AM707" i="1"/>
  <c r="AN707" i="1" s="1"/>
  <c r="F707" i="1"/>
  <c r="AQ707" i="1"/>
  <c r="AP707" i="1"/>
  <c r="AM715" i="1"/>
  <c r="AN715" i="1" s="1"/>
  <c r="F715" i="1"/>
  <c r="AQ715" i="1"/>
  <c r="AP715" i="1"/>
  <c r="AM723" i="1"/>
  <c r="AN723" i="1" s="1"/>
  <c r="F723" i="1"/>
  <c r="AQ723" i="1"/>
  <c r="AP723" i="1"/>
  <c r="AM731" i="1"/>
  <c r="AN731" i="1" s="1"/>
  <c r="F731" i="1"/>
  <c r="AQ731" i="1"/>
  <c r="AP731" i="1"/>
  <c r="AM739" i="1"/>
  <c r="AN739" i="1" s="1"/>
  <c r="F739" i="1"/>
  <c r="AQ739" i="1"/>
  <c r="AP739" i="1"/>
  <c r="AM747" i="1"/>
  <c r="AN747" i="1" s="1"/>
  <c r="F747" i="1"/>
  <c r="AQ747" i="1"/>
  <c r="AP747" i="1"/>
  <c r="AM755" i="1"/>
  <c r="F755" i="1"/>
  <c r="AQ755" i="1"/>
  <c r="AP755" i="1"/>
  <c r="AM763" i="1"/>
  <c r="AN763" i="1" s="1"/>
  <c r="F763" i="1"/>
  <c r="AQ763" i="1"/>
  <c r="AP763" i="1"/>
  <c r="AM771" i="1"/>
  <c r="AN771" i="1" s="1"/>
  <c r="F771" i="1"/>
  <c r="AQ771" i="1"/>
  <c r="AP771" i="1"/>
  <c r="AM779" i="1"/>
  <c r="F779" i="1"/>
  <c r="AQ779" i="1"/>
  <c r="AP779" i="1"/>
  <c r="AM787" i="1"/>
  <c r="AN787" i="1" s="1"/>
  <c r="F787" i="1"/>
  <c r="AQ787" i="1"/>
  <c r="AP787" i="1"/>
  <c r="AM795" i="1"/>
  <c r="AN795" i="1" s="1"/>
  <c r="F795" i="1"/>
  <c r="AQ795" i="1"/>
  <c r="AP795" i="1"/>
  <c r="AM803" i="1"/>
  <c r="AN803" i="1" s="1"/>
  <c r="F803" i="1"/>
  <c r="AQ803" i="1"/>
  <c r="AP803" i="1"/>
  <c r="AM811" i="1"/>
  <c r="AN811" i="1" s="1"/>
  <c r="F811" i="1"/>
  <c r="AQ811" i="1"/>
  <c r="AP811" i="1"/>
  <c r="AM819" i="1"/>
  <c r="AN819" i="1" s="1"/>
  <c r="F819" i="1"/>
  <c r="AQ819" i="1"/>
  <c r="AP819" i="1"/>
  <c r="AM827" i="1"/>
  <c r="AN827" i="1" s="1"/>
  <c r="F827" i="1"/>
  <c r="AQ827" i="1"/>
  <c r="AP827" i="1"/>
  <c r="AM835" i="1"/>
  <c r="AN835" i="1" s="1"/>
  <c r="F835" i="1"/>
  <c r="AQ835" i="1"/>
  <c r="AP835" i="1"/>
  <c r="AM843" i="1"/>
  <c r="AN843" i="1" s="1"/>
  <c r="F843" i="1"/>
  <c r="AQ843" i="1"/>
  <c r="AP843" i="1"/>
  <c r="AM851" i="1"/>
  <c r="AN851" i="1" s="1"/>
  <c r="F851" i="1"/>
  <c r="AQ851" i="1"/>
  <c r="AP851" i="1"/>
  <c r="AM859" i="1"/>
  <c r="AN859" i="1" s="1"/>
  <c r="F859" i="1"/>
  <c r="AQ859" i="1"/>
  <c r="AP859" i="1"/>
  <c r="AM867" i="1"/>
  <c r="AN867" i="1" s="1"/>
  <c r="F867" i="1"/>
  <c r="AQ867" i="1"/>
  <c r="AP867" i="1"/>
  <c r="AM875" i="1"/>
  <c r="AN875" i="1" s="1"/>
  <c r="F875" i="1"/>
  <c r="AQ875" i="1"/>
  <c r="AP875" i="1"/>
  <c r="AM883" i="1"/>
  <c r="AN883" i="1" s="1"/>
  <c r="F883" i="1"/>
  <c r="AQ883" i="1"/>
  <c r="AP883" i="1"/>
  <c r="AM891" i="1"/>
  <c r="AN891" i="1" s="1"/>
  <c r="F891" i="1"/>
  <c r="AQ891" i="1"/>
  <c r="AP891" i="1"/>
  <c r="AM899" i="1"/>
  <c r="AN899" i="1" s="1"/>
  <c r="F899" i="1"/>
  <c r="AQ899" i="1"/>
  <c r="AP899" i="1"/>
  <c r="AM907" i="1"/>
  <c r="AN907" i="1" s="1"/>
  <c r="F907" i="1"/>
  <c r="AQ907" i="1"/>
  <c r="AP907" i="1"/>
  <c r="AM915" i="1"/>
  <c r="AN915" i="1" s="1"/>
  <c r="F915" i="1"/>
  <c r="AQ915" i="1"/>
  <c r="AP915" i="1"/>
  <c r="AM923" i="1"/>
  <c r="AN923" i="1" s="1"/>
  <c r="F923" i="1"/>
  <c r="AQ923" i="1"/>
  <c r="AP923" i="1"/>
  <c r="AM931" i="1"/>
  <c r="AN931" i="1" s="1"/>
  <c r="F931" i="1"/>
  <c r="AQ931" i="1"/>
  <c r="AP931" i="1"/>
  <c r="AM939" i="1"/>
  <c r="F939" i="1"/>
  <c r="AQ939" i="1"/>
  <c r="AP939" i="1"/>
  <c r="AM947" i="1"/>
  <c r="F947" i="1"/>
  <c r="AQ947" i="1"/>
  <c r="AP947" i="1"/>
  <c r="AM955" i="1"/>
  <c r="AN955" i="1" s="1"/>
  <c r="F955" i="1"/>
  <c r="AQ955" i="1"/>
  <c r="AP955" i="1"/>
  <c r="AM963" i="1"/>
  <c r="AN963" i="1" s="1"/>
  <c r="F963" i="1"/>
  <c r="AQ963" i="1"/>
  <c r="AP963" i="1"/>
  <c r="AM971" i="1"/>
  <c r="AN971" i="1" s="1"/>
  <c r="F971" i="1"/>
  <c r="AQ971" i="1"/>
  <c r="AP971" i="1"/>
  <c r="AM979" i="1"/>
  <c r="AN979" i="1" s="1"/>
  <c r="F979" i="1"/>
  <c r="AQ979" i="1"/>
  <c r="AP979" i="1"/>
  <c r="AM987" i="1"/>
  <c r="AN987" i="1" s="1"/>
  <c r="F987" i="1"/>
  <c r="AQ987" i="1"/>
  <c r="AP987" i="1"/>
  <c r="AM995" i="1"/>
  <c r="F995" i="1"/>
  <c r="AQ995" i="1"/>
  <c r="AP995" i="1"/>
  <c r="AM1003" i="1"/>
  <c r="AN1003" i="1" s="1"/>
  <c r="F1003" i="1"/>
  <c r="AQ1003" i="1"/>
  <c r="AP1003" i="1"/>
  <c r="AM1011" i="1"/>
  <c r="AN1011" i="1" s="1"/>
  <c r="F1011" i="1"/>
  <c r="AQ1011" i="1"/>
  <c r="AP1011" i="1"/>
  <c r="AM1019" i="1"/>
  <c r="F1019" i="1"/>
  <c r="AQ1019" i="1"/>
  <c r="AP1019" i="1"/>
  <c r="AM1027" i="1"/>
  <c r="AN1027" i="1" s="1"/>
  <c r="F1027" i="1"/>
  <c r="AQ1027" i="1"/>
  <c r="AP1027" i="1"/>
  <c r="AM1035" i="1"/>
  <c r="AN1035" i="1" s="1"/>
  <c r="F1035" i="1"/>
  <c r="AQ1035" i="1"/>
  <c r="AP1035" i="1"/>
  <c r="AM1043" i="1"/>
  <c r="F1043" i="1"/>
  <c r="AQ1043" i="1"/>
  <c r="AP1043" i="1"/>
  <c r="AM1051" i="1"/>
  <c r="AN1051" i="1" s="1"/>
  <c r="F1051" i="1"/>
  <c r="AQ1051" i="1"/>
  <c r="AP1051" i="1"/>
  <c r="AM1059" i="1"/>
  <c r="AN1059" i="1" s="1"/>
  <c r="F1059" i="1"/>
  <c r="AQ1059" i="1"/>
  <c r="AP1059" i="1"/>
  <c r="AM1067" i="1"/>
  <c r="AN1067" i="1" s="1"/>
  <c r="F1067" i="1"/>
  <c r="AQ1067" i="1"/>
  <c r="AP1067" i="1"/>
  <c r="AM1075" i="1"/>
  <c r="AN1075" i="1" s="1"/>
  <c r="F1075" i="1"/>
  <c r="AQ1075" i="1"/>
  <c r="AP1075" i="1"/>
  <c r="AM1083" i="1"/>
  <c r="AN1083" i="1" s="1"/>
  <c r="F1083" i="1"/>
  <c r="AQ1083" i="1"/>
  <c r="AP1083" i="1"/>
  <c r="AM1091" i="1"/>
  <c r="AN1091" i="1" s="1"/>
  <c r="F1091" i="1"/>
  <c r="AQ1091" i="1"/>
  <c r="AP1091" i="1"/>
  <c r="AM1099" i="1"/>
  <c r="AN1099" i="1" s="1"/>
  <c r="F1099" i="1"/>
  <c r="AQ1099" i="1"/>
  <c r="AP1099" i="1"/>
  <c r="AM1107" i="1"/>
  <c r="AN1107" i="1" s="1"/>
  <c r="F1107" i="1"/>
  <c r="AQ1107" i="1"/>
  <c r="AP1107" i="1"/>
  <c r="AM1115" i="1"/>
  <c r="AN1115" i="1" s="1"/>
  <c r="F1115" i="1"/>
  <c r="AQ1115" i="1"/>
  <c r="AP1115" i="1"/>
  <c r="AM1123" i="1"/>
  <c r="AN1123" i="1" s="1"/>
  <c r="F1123" i="1"/>
  <c r="AQ1123" i="1"/>
  <c r="AP1123" i="1"/>
  <c r="AM1131" i="1"/>
  <c r="AN1131" i="1" s="1"/>
  <c r="F1131" i="1"/>
  <c r="AQ1131" i="1"/>
  <c r="AP1131" i="1"/>
  <c r="AM1139" i="1"/>
  <c r="AN1139" i="1" s="1"/>
  <c r="F1139" i="1"/>
  <c r="AQ1139" i="1"/>
  <c r="AP1139" i="1"/>
  <c r="AM1147" i="1"/>
  <c r="AN1147" i="1" s="1"/>
  <c r="F1147" i="1"/>
  <c r="AQ1147" i="1"/>
  <c r="AP1147" i="1"/>
  <c r="AM1155" i="1"/>
  <c r="AN1155" i="1" s="1"/>
  <c r="F1155" i="1"/>
  <c r="AQ1155" i="1"/>
  <c r="AP1155" i="1"/>
  <c r="AM1163" i="1"/>
  <c r="F1163" i="1"/>
  <c r="AQ1163" i="1"/>
  <c r="AP1163" i="1"/>
  <c r="AM1171" i="1"/>
  <c r="AN1171" i="1" s="1"/>
  <c r="F1171" i="1"/>
  <c r="AQ1171" i="1"/>
  <c r="AP1171" i="1"/>
  <c r="AM1179" i="1"/>
  <c r="AN1179" i="1" s="1"/>
  <c r="F1179" i="1"/>
  <c r="AQ1179" i="1"/>
  <c r="AP1179" i="1"/>
  <c r="AM1187" i="1"/>
  <c r="AN1187" i="1" s="1"/>
  <c r="F1187" i="1"/>
  <c r="AQ1187" i="1"/>
  <c r="AP1187" i="1"/>
  <c r="AM1195" i="1"/>
  <c r="AN1195" i="1" s="1"/>
  <c r="F1195" i="1"/>
  <c r="AQ1195" i="1"/>
  <c r="AP1195" i="1"/>
  <c r="AM1203" i="1"/>
  <c r="AN1203" i="1" s="1"/>
  <c r="F1203" i="1"/>
  <c r="AQ1203" i="1"/>
  <c r="AP1203" i="1"/>
  <c r="AM1211" i="1"/>
  <c r="AN1211" i="1" s="1"/>
  <c r="F1211" i="1"/>
  <c r="AQ1211" i="1"/>
  <c r="AP1211" i="1"/>
  <c r="AM1219" i="1"/>
  <c r="AN1219" i="1" s="1"/>
  <c r="F1219" i="1"/>
  <c r="AQ1219" i="1"/>
  <c r="AP1219" i="1"/>
  <c r="AM1227" i="1"/>
  <c r="AN1227" i="1" s="1"/>
  <c r="F1227" i="1"/>
  <c r="AQ1227" i="1"/>
  <c r="AP1227" i="1"/>
  <c r="AM1235" i="1"/>
  <c r="F1235" i="1"/>
  <c r="AQ1235" i="1"/>
  <c r="AP1235" i="1"/>
  <c r="AM1243" i="1"/>
  <c r="AN1243" i="1" s="1"/>
  <c r="F1243" i="1"/>
  <c r="AQ1243" i="1"/>
  <c r="AP1243" i="1"/>
  <c r="AM1251" i="1"/>
  <c r="F1251" i="1"/>
  <c r="AQ1251" i="1"/>
  <c r="AP1251" i="1"/>
  <c r="AM1259" i="1"/>
  <c r="F1259" i="1"/>
  <c r="AQ1259" i="1"/>
  <c r="AP1259" i="1"/>
  <c r="AM1267" i="1"/>
  <c r="AN1267" i="1" s="1"/>
  <c r="F1267" i="1"/>
  <c r="AQ1267" i="1"/>
  <c r="AP1267" i="1"/>
  <c r="AM1275" i="1"/>
  <c r="AN1275" i="1" s="1"/>
  <c r="F1275" i="1"/>
  <c r="AQ1275" i="1"/>
  <c r="AP1275" i="1"/>
  <c r="AM1283" i="1"/>
  <c r="AN1283" i="1" s="1"/>
  <c r="F1283" i="1"/>
  <c r="AQ1283" i="1"/>
  <c r="AP1283" i="1"/>
  <c r="AM1291" i="1"/>
  <c r="AN1291" i="1" s="1"/>
  <c r="F1291" i="1"/>
  <c r="AQ1291" i="1"/>
  <c r="AP1291" i="1"/>
  <c r="AM1299" i="1"/>
  <c r="AN1299" i="1" s="1"/>
  <c r="F1299" i="1"/>
  <c r="AQ1299" i="1"/>
  <c r="AP1299" i="1"/>
  <c r="AM1307" i="1"/>
  <c r="AN1307" i="1" s="1"/>
  <c r="F1307" i="1"/>
  <c r="AQ1307" i="1"/>
  <c r="AP1307" i="1"/>
  <c r="AM1315" i="1"/>
  <c r="AN1315" i="1" s="1"/>
  <c r="F1315" i="1"/>
  <c r="AQ1315" i="1"/>
  <c r="AP1315" i="1"/>
  <c r="AM1323" i="1"/>
  <c r="AN1323" i="1" s="1"/>
  <c r="F1323" i="1"/>
  <c r="AQ1323" i="1"/>
  <c r="AP1323" i="1"/>
  <c r="AM1331" i="1"/>
  <c r="AN1331" i="1" s="1"/>
  <c r="F1331" i="1"/>
  <c r="AQ1331" i="1"/>
  <c r="AP1331" i="1"/>
  <c r="AM1339" i="1"/>
  <c r="AN1339" i="1" s="1"/>
  <c r="F1339" i="1"/>
  <c r="AQ1339" i="1"/>
  <c r="AP1339" i="1"/>
  <c r="AM1347" i="1"/>
  <c r="AN1347" i="1" s="1"/>
  <c r="F1347" i="1"/>
  <c r="AQ1347" i="1"/>
  <c r="AP1347" i="1"/>
  <c r="AM1355" i="1"/>
  <c r="F1355" i="1"/>
  <c r="AQ1355" i="1"/>
  <c r="AP1355" i="1"/>
  <c r="AM1363" i="1"/>
  <c r="AN1363" i="1" s="1"/>
  <c r="F1363" i="1"/>
  <c r="AQ1363" i="1"/>
  <c r="AP1363" i="1"/>
  <c r="AM1371" i="1"/>
  <c r="AN1371" i="1" s="1"/>
  <c r="F1371" i="1"/>
  <c r="AQ1371" i="1"/>
  <c r="AP1371" i="1"/>
  <c r="AM1379" i="1"/>
  <c r="F1379" i="1"/>
  <c r="AQ1379" i="1"/>
  <c r="AP1379" i="1"/>
  <c r="AM1387" i="1"/>
  <c r="AN1387" i="1" s="1"/>
  <c r="F1387" i="1"/>
  <c r="AQ1387" i="1"/>
  <c r="AP1387" i="1"/>
  <c r="AM1395" i="1"/>
  <c r="AN1395" i="1" s="1"/>
  <c r="F1395" i="1"/>
  <c r="AQ1395" i="1"/>
  <c r="AP1395" i="1"/>
  <c r="AM1403" i="1"/>
  <c r="F1403" i="1"/>
  <c r="AQ1403" i="1"/>
  <c r="AP1403" i="1"/>
  <c r="AM1411" i="1"/>
  <c r="AN1411" i="1" s="1"/>
  <c r="F1411" i="1"/>
  <c r="AQ1411" i="1"/>
  <c r="AP1411" i="1"/>
  <c r="AM1419" i="1"/>
  <c r="AN1419" i="1" s="1"/>
  <c r="F1419" i="1"/>
  <c r="AQ1419" i="1"/>
  <c r="AP1419" i="1"/>
  <c r="AM1427" i="1"/>
  <c r="AN1427" i="1" s="1"/>
  <c r="F1427" i="1"/>
  <c r="AQ1427" i="1"/>
  <c r="AP1427" i="1"/>
  <c r="AM1435" i="1"/>
  <c r="AN1435" i="1" s="1"/>
  <c r="F1435" i="1"/>
  <c r="AQ1435" i="1"/>
  <c r="AP1435" i="1"/>
  <c r="AM1443" i="1"/>
  <c r="AN1443" i="1" s="1"/>
  <c r="F1443" i="1"/>
  <c r="AQ1443" i="1"/>
  <c r="AP1443" i="1"/>
  <c r="AM1451" i="1"/>
  <c r="AN1451" i="1" s="1"/>
  <c r="F1451" i="1"/>
  <c r="AQ1451" i="1"/>
  <c r="AP1451" i="1"/>
  <c r="AM1459" i="1"/>
  <c r="AN1459" i="1" s="1"/>
  <c r="F1459" i="1"/>
  <c r="AQ1459" i="1"/>
  <c r="AP1459" i="1"/>
  <c r="AM1467" i="1"/>
  <c r="AN1467" i="1" s="1"/>
  <c r="F1467" i="1"/>
  <c r="AQ1467" i="1"/>
  <c r="AP1467" i="1"/>
  <c r="AM1475" i="1"/>
  <c r="F1475" i="1"/>
  <c r="AQ1475" i="1"/>
  <c r="AP1475" i="1"/>
  <c r="AM1483" i="1"/>
  <c r="AN1483" i="1" s="1"/>
  <c r="F1483" i="1"/>
  <c r="AQ1483" i="1"/>
  <c r="AP1483" i="1"/>
  <c r="AM1491" i="1"/>
  <c r="AN1491" i="1" s="1"/>
  <c r="F1491" i="1"/>
  <c r="AQ1491" i="1"/>
  <c r="AP1491" i="1"/>
  <c r="AM1499" i="1"/>
  <c r="AN1499" i="1" s="1"/>
  <c r="F1499" i="1"/>
  <c r="AQ1499" i="1"/>
  <c r="AP1499" i="1"/>
  <c r="AM1507" i="1"/>
  <c r="AN1507" i="1" s="1"/>
  <c r="F1507" i="1"/>
  <c r="AQ1507" i="1"/>
  <c r="AP1507" i="1"/>
  <c r="AM1515" i="1"/>
  <c r="AN1515" i="1" s="1"/>
  <c r="F1515" i="1"/>
  <c r="AQ1515" i="1"/>
  <c r="AP1515" i="1"/>
  <c r="AM1523" i="1"/>
  <c r="AN1523" i="1" s="1"/>
  <c r="F1523" i="1"/>
  <c r="AQ1523" i="1"/>
  <c r="AP1523" i="1"/>
  <c r="AM1531" i="1"/>
  <c r="AN1531" i="1" s="1"/>
  <c r="F1531" i="1"/>
  <c r="AQ1531" i="1"/>
  <c r="AP1531" i="1"/>
  <c r="AM1539" i="1"/>
  <c r="AN1539" i="1" s="1"/>
  <c r="F1539" i="1"/>
  <c r="AQ1539" i="1"/>
  <c r="AP1539" i="1"/>
  <c r="AM1547" i="1"/>
  <c r="AN1547" i="1" s="1"/>
  <c r="F1547" i="1"/>
  <c r="AQ1547" i="1"/>
  <c r="AP1547" i="1"/>
  <c r="AM1555" i="1"/>
  <c r="AN1555" i="1" s="1"/>
  <c r="F1555" i="1"/>
  <c r="AQ1555" i="1"/>
  <c r="AP1555" i="1"/>
  <c r="AM1563" i="1"/>
  <c r="AN1563" i="1" s="1"/>
  <c r="F1563" i="1"/>
  <c r="AQ1563" i="1"/>
  <c r="AP1563" i="1"/>
  <c r="AM1571" i="1"/>
  <c r="AN1571" i="1" s="1"/>
  <c r="F1571" i="1"/>
  <c r="AQ1571" i="1"/>
  <c r="AP1571" i="1"/>
  <c r="AM1579" i="1"/>
  <c r="AN1579" i="1" s="1"/>
  <c r="F1579" i="1"/>
  <c r="AQ1579" i="1"/>
  <c r="AP1579" i="1"/>
  <c r="AM1587" i="1"/>
  <c r="AN1587" i="1" s="1"/>
  <c r="F1587" i="1"/>
  <c r="AQ1587" i="1"/>
  <c r="AP1587" i="1"/>
  <c r="AM1595" i="1"/>
  <c r="F1595" i="1"/>
  <c r="AQ1595" i="1"/>
  <c r="AP1595" i="1"/>
  <c r="AM1603" i="1"/>
  <c r="AN1603" i="1" s="1"/>
  <c r="F1603" i="1"/>
  <c r="AQ1603" i="1"/>
  <c r="AP1603" i="1"/>
  <c r="AM1611" i="1"/>
  <c r="AN1611" i="1" s="1"/>
  <c r="F1611" i="1"/>
  <c r="AQ1611" i="1"/>
  <c r="AP1611" i="1"/>
  <c r="AM1619" i="1"/>
  <c r="F1619" i="1"/>
  <c r="AQ1619" i="1"/>
  <c r="AP1619" i="1"/>
  <c r="AM1627" i="1"/>
  <c r="AN1627" i="1" s="1"/>
  <c r="F1627" i="1"/>
  <c r="AQ1627" i="1"/>
  <c r="AP1627" i="1"/>
  <c r="AM1635" i="1"/>
  <c r="AN1635" i="1" s="1"/>
  <c r="F1635" i="1"/>
  <c r="AQ1635" i="1"/>
  <c r="AP1635" i="1"/>
  <c r="AM1643" i="1"/>
  <c r="F1643" i="1"/>
  <c r="AQ1643" i="1"/>
  <c r="AP1643" i="1"/>
  <c r="AM1651" i="1"/>
  <c r="AN1651" i="1" s="1"/>
  <c r="F1651" i="1"/>
  <c r="AQ1651" i="1"/>
  <c r="AP1651" i="1"/>
  <c r="AM1659" i="1"/>
  <c r="AN1659" i="1" s="1"/>
  <c r="F1659" i="1"/>
  <c r="AQ1659" i="1"/>
  <c r="AP1659" i="1"/>
  <c r="AM1667" i="1"/>
  <c r="AN1667" i="1" s="1"/>
  <c r="F1667" i="1"/>
  <c r="AQ1667" i="1"/>
  <c r="AP1667" i="1"/>
  <c r="AM1675" i="1"/>
  <c r="AN1675" i="1" s="1"/>
  <c r="F1675" i="1"/>
  <c r="AQ1675" i="1"/>
  <c r="AP1675" i="1"/>
  <c r="AM1683" i="1"/>
  <c r="AN1683" i="1" s="1"/>
  <c r="F1683" i="1"/>
  <c r="AQ1683" i="1"/>
  <c r="AP1683" i="1"/>
  <c r="AM1691" i="1"/>
  <c r="F1691" i="1"/>
  <c r="AQ1691" i="1"/>
  <c r="AP1691" i="1"/>
  <c r="AM1699" i="1"/>
  <c r="AN1699" i="1" s="1"/>
  <c r="F1699" i="1"/>
  <c r="AQ1699" i="1"/>
  <c r="AP1699" i="1"/>
  <c r="AM1707" i="1"/>
  <c r="AN1707" i="1" s="1"/>
  <c r="F1707" i="1"/>
  <c r="AQ1707" i="1"/>
  <c r="AP1707" i="1"/>
  <c r="AM1715" i="1"/>
  <c r="AN1715" i="1" s="1"/>
  <c r="F1715" i="1"/>
  <c r="AQ1715" i="1"/>
  <c r="AP1715" i="1"/>
  <c r="AM1723" i="1"/>
  <c r="AN1723" i="1" s="1"/>
  <c r="F1723" i="1"/>
  <c r="AQ1723" i="1"/>
  <c r="AP1723" i="1"/>
  <c r="AM1731" i="1"/>
  <c r="AN1731" i="1" s="1"/>
  <c r="F1731" i="1"/>
  <c r="AQ1731" i="1"/>
  <c r="AP1731" i="1"/>
  <c r="AM1739" i="1"/>
  <c r="AN1739" i="1" s="1"/>
  <c r="F1739" i="1"/>
  <c r="AQ1739" i="1"/>
  <c r="AP1739" i="1"/>
  <c r="AM1747" i="1"/>
  <c r="AN1747" i="1" s="1"/>
  <c r="F1747" i="1"/>
  <c r="AQ1747" i="1"/>
  <c r="AP1747" i="1"/>
  <c r="AM1755" i="1"/>
  <c r="AN1755" i="1" s="1"/>
  <c r="F1755" i="1"/>
  <c r="AQ1755" i="1"/>
  <c r="AP1755" i="1"/>
  <c r="AM1763" i="1"/>
  <c r="F1763" i="1"/>
  <c r="AQ1763" i="1"/>
  <c r="AP1763" i="1"/>
  <c r="AM1771" i="1"/>
  <c r="AN1771" i="1" s="1"/>
  <c r="F1771" i="1"/>
  <c r="AQ1771" i="1"/>
  <c r="AP1771" i="1"/>
  <c r="AM1779" i="1"/>
  <c r="AN1779" i="1" s="1"/>
  <c r="F1779" i="1"/>
  <c r="AQ1779" i="1"/>
  <c r="AP1779" i="1"/>
  <c r="AM1787" i="1"/>
  <c r="AN1787" i="1" s="1"/>
  <c r="F1787" i="1"/>
  <c r="AQ1787" i="1"/>
  <c r="AP1787" i="1"/>
  <c r="AM1795" i="1"/>
  <c r="AN1795" i="1" s="1"/>
  <c r="F1795" i="1"/>
  <c r="AQ1795" i="1"/>
  <c r="AP1795" i="1"/>
  <c r="AM1803" i="1"/>
  <c r="AN1803" i="1" s="1"/>
  <c r="F1803" i="1"/>
  <c r="AQ1803" i="1"/>
  <c r="AP1803" i="1"/>
  <c r="AM1811" i="1"/>
  <c r="AN1811" i="1" s="1"/>
  <c r="F1811" i="1"/>
  <c r="AQ1811" i="1"/>
  <c r="AP1811" i="1"/>
  <c r="AM27" i="1"/>
  <c r="AN27" i="1" s="1"/>
  <c r="F27" i="1"/>
  <c r="AQ27" i="1"/>
  <c r="AP27" i="1"/>
  <c r="AM83" i="1"/>
  <c r="AN83" i="1" s="1"/>
  <c r="F83" i="1"/>
  <c r="AQ83" i="1"/>
  <c r="AP83" i="1"/>
  <c r="AM131" i="1"/>
  <c r="F131" i="1"/>
  <c r="AQ131" i="1"/>
  <c r="AP131" i="1"/>
  <c r="AM171" i="1"/>
  <c r="AN171" i="1" s="1"/>
  <c r="F171" i="1"/>
  <c r="AQ171" i="1"/>
  <c r="AP171" i="1"/>
  <c r="AM219" i="1"/>
  <c r="AN219" i="1" s="1"/>
  <c r="F219" i="1"/>
  <c r="AQ219" i="1"/>
  <c r="AP219" i="1"/>
  <c r="AM267" i="1"/>
  <c r="F267" i="1"/>
  <c r="AQ267" i="1"/>
  <c r="AP267" i="1"/>
  <c r="AM323" i="1"/>
  <c r="AN323" i="1" s="1"/>
  <c r="F323" i="1"/>
  <c r="AQ323" i="1"/>
  <c r="AP323" i="1"/>
  <c r="AM380" i="1"/>
  <c r="AN380" i="1" s="1"/>
  <c r="F380" i="1"/>
  <c r="AP380" i="1"/>
  <c r="AQ380" i="1"/>
  <c r="AM436" i="1"/>
  <c r="F436" i="1"/>
  <c r="AP436" i="1"/>
  <c r="AQ436" i="1"/>
  <c r="AM492" i="1"/>
  <c r="AN492" i="1" s="1"/>
  <c r="F492" i="1"/>
  <c r="AP492" i="1"/>
  <c r="AQ492" i="1"/>
  <c r="AM548" i="1"/>
  <c r="AN548" i="1" s="1"/>
  <c r="F548" i="1"/>
  <c r="AP548" i="1"/>
  <c r="AQ548" i="1"/>
  <c r="AM604" i="1"/>
  <c r="AN604" i="1" s="1"/>
  <c r="F604" i="1"/>
  <c r="AP604" i="1"/>
  <c r="AQ604" i="1"/>
  <c r="AM652" i="1"/>
  <c r="AN652" i="1" s="1"/>
  <c r="F652" i="1"/>
  <c r="AP652" i="1"/>
  <c r="AQ652" i="1"/>
  <c r="AM700" i="1"/>
  <c r="AN700" i="1" s="1"/>
  <c r="F700" i="1"/>
  <c r="AP700" i="1"/>
  <c r="AQ700" i="1"/>
  <c r="AM740" i="1"/>
  <c r="AN740" i="1" s="1"/>
  <c r="F740" i="1"/>
  <c r="AP740" i="1"/>
  <c r="AQ740" i="1"/>
  <c r="AM796" i="1"/>
  <c r="AN796" i="1" s="1"/>
  <c r="F796" i="1"/>
  <c r="AP796" i="1"/>
  <c r="AQ796" i="1"/>
  <c r="AM828" i="1"/>
  <c r="AN828" i="1" s="1"/>
  <c r="F828" i="1"/>
  <c r="AP828" i="1"/>
  <c r="AQ828" i="1"/>
  <c r="AM868" i="1"/>
  <c r="AN868" i="1" s="1"/>
  <c r="F868" i="1"/>
  <c r="AP868" i="1"/>
  <c r="AQ868" i="1"/>
  <c r="AM908" i="1"/>
  <c r="AN908" i="1" s="1"/>
  <c r="F908" i="1"/>
  <c r="AP908" i="1"/>
  <c r="AQ908" i="1"/>
  <c r="AM956" i="1"/>
  <c r="AN956" i="1" s="1"/>
  <c r="F956" i="1"/>
  <c r="AQ956" i="1"/>
  <c r="AP956" i="1"/>
  <c r="AM996" i="1"/>
  <c r="AN996" i="1" s="1"/>
  <c r="F996" i="1"/>
  <c r="AQ996" i="1"/>
  <c r="AP996" i="1"/>
  <c r="AM1020" i="1"/>
  <c r="AN1020" i="1" s="1"/>
  <c r="F1020" i="1"/>
  <c r="AQ1020" i="1"/>
  <c r="AP1020" i="1"/>
  <c r="AM1036" i="1"/>
  <c r="AN1036" i="1" s="1"/>
  <c r="F1036" i="1"/>
  <c r="AQ1036" i="1"/>
  <c r="AP1036" i="1"/>
  <c r="AM1084" i="1"/>
  <c r="AN1084" i="1" s="1"/>
  <c r="F1084" i="1"/>
  <c r="AQ1084" i="1"/>
  <c r="AP1084" i="1"/>
  <c r="AM1116" i="1"/>
  <c r="AN1116" i="1" s="1"/>
  <c r="F1116" i="1"/>
  <c r="AQ1116" i="1"/>
  <c r="AP1116" i="1"/>
  <c r="AM1148" i="1"/>
  <c r="F1148" i="1"/>
  <c r="AQ1148" i="1"/>
  <c r="AP1148" i="1"/>
  <c r="AM1180" i="1"/>
  <c r="AN1180" i="1" s="1"/>
  <c r="F1180" i="1"/>
  <c r="AQ1180" i="1"/>
  <c r="AP1180" i="1"/>
  <c r="AM1204" i="1"/>
  <c r="AN1204" i="1" s="1"/>
  <c r="F1204" i="1"/>
  <c r="AQ1204" i="1"/>
  <c r="AP1204" i="1"/>
  <c r="AM1228" i="1"/>
  <c r="AN1228" i="1" s="1"/>
  <c r="F1228" i="1"/>
  <c r="AQ1228" i="1"/>
  <c r="AP1228" i="1"/>
  <c r="AM1268" i="1"/>
  <c r="F1268" i="1"/>
  <c r="AQ1268" i="1"/>
  <c r="AP1268" i="1"/>
  <c r="AM1300" i="1"/>
  <c r="AN1300" i="1" s="1"/>
  <c r="F1300" i="1"/>
  <c r="AQ1300" i="1"/>
  <c r="AP1300" i="1"/>
  <c r="AM1332" i="1"/>
  <c r="AN1332" i="1" s="1"/>
  <c r="F1332" i="1"/>
  <c r="AQ1332" i="1"/>
  <c r="AP1332" i="1"/>
  <c r="AM1372" i="1"/>
  <c r="AN1372" i="1" s="1"/>
  <c r="F1372" i="1"/>
  <c r="AQ1372" i="1"/>
  <c r="AP1372" i="1"/>
  <c r="AM1412" i="1"/>
  <c r="AN1412" i="1" s="1"/>
  <c r="F1412" i="1"/>
  <c r="AQ1412" i="1"/>
  <c r="AP1412" i="1"/>
  <c r="AM1444" i="1"/>
  <c r="AN1444" i="1" s="1"/>
  <c r="F1444" i="1"/>
  <c r="AQ1444" i="1"/>
  <c r="AP1444" i="1"/>
  <c r="AM1476" i="1"/>
  <c r="AN1476" i="1" s="1"/>
  <c r="F1476" i="1"/>
  <c r="AQ1476" i="1"/>
  <c r="AP1476" i="1"/>
  <c r="AM1508" i="1"/>
  <c r="AN1508" i="1" s="1"/>
  <c r="F1508" i="1"/>
  <c r="AQ1508" i="1"/>
  <c r="AP1508" i="1"/>
  <c r="AM1540" i="1"/>
  <c r="AN1540" i="1" s="1"/>
  <c r="F1540" i="1"/>
  <c r="AQ1540" i="1"/>
  <c r="AP1540" i="1"/>
  <c r="AM1564" i="1"/>
  <c r="F1564" i="1"/>
  <c r="AQ1564" i="1"/>
  <c r="AP1564" i="1"/>
  <c r="AM1596" i="1"/>
  <c r="AN1596" i="1" s="1"/>
  <c r="F1596" i="1"/>
  <c r="AQ1596" i="1"/>
  <c r="AP1596" i="1"/>
  <c r="AM1620" i="1"/>
  <c r="AN1620" i="1" s="1"/>
  <c r="F1620" i="1"/>
  <c r="AQ1620" i="1"/>
  <c r="AP1620" i="1"/>
  <c r="AM1652" i="1"/>
  <c r="F1652" i="1"/>
  <c r="AQ1652" i="1"/>
  <c r="AP1652" i="1"/>
  <c r="AM1676" i="1"/>
  <c r="AN1676" i="1" s="1"/>
  <c r="F1676" i="1"/>
  <c r="AQ1676" i="1"/>
  <c r="AP1676" i="1"/>
  <c r="AM1708" i="1"/>
  <c r="AN1708" i="1" s="1"/>
  <c r="F1708" i="1"/>
  <c r="AQ1708" i="1"/>
  <c r="AP1708" i="1"/>
  <c r="AM1740" i="1"/>
  <c r="AN1740" i="1" s="1"/>
  <c r="F1740" i="1"/>
  <c r="AQ1740" i="1"/>
  <c r="AP1740" i="1"/>
  <c r="AM1764" i="1"/>
  <c r="AN1764" i="1" s="1"/>
  <c r="F1764" i="1"/>
  <c r="AQ1764" i="1"/>
  <c r="AP1764" i="1"/>
  <c r="AM1788" i="1"/>
  <c r="AN1788" i="1" s="1"/>
  <c r="F1788" i="1"/>
  <c r="AQ1788" i="1"/>
  <c r="AP1788" i="1"/>
  <c r="AM20" i="1"/>
  <c r="AN20" i="1" s="1"/>
  <c r="F20" i="1"/>
  <c r="AP20" i="1"/>
  <c r="AQ20" i="1"/>
  <c r="AM28" i="1"/>
  <c r="AN28" i="1" s="1"/>
  <c r="F28" i="1"/>
  <c r="AP28" i="1"/>
  <c r="AQ28" i="1"/>
  <c r="AM36" i="1"/>
  <c r="AN36" i="1" s="1"/>
  <c r="F36" i="1"/>
  <c r="AP36" i="1"/>
  <c r="AQ36" i="1"/>
  <c r="AM44" i="1"/>
  <c r="F44" i="1"/>
  <c r="AP44" i="1"/>
  <c r="AQ44" i="1"/>
  <c r="AM52" i="1"/>
  <c r="AN52" i="1" s="1"/>
  <c r="F52" i="1"/>
  <c r="AP52" i="1"/>
  <c r="AQ52" i="1"/>
  <c r="AM60" i="1"/>
  <c r="AN60" i="1" s="1"/>
  <c r="F60" i="1"/>
  <c r="AP60" i="1"/>
  <c r="AQ60" i="1"/>
  <c r="AM68" i="1"/>
  <c r="AN68" i="1" s="1"/>
  <c r="F68" i="1"/>
  <c r="AP68" i="1"/>
  <c r="AQ68" i="1"/>
  <c r="AM76" i="1"/>
  <c r="AN76" i="1" s="1"/>
  <c r="F76" i="1"/>
  <c r="AP76" i="1"/>
  <c r="AQ76" i="1"/>
  <c r="AM84" i="1"/>
  <c r="AN84" i="1" s="1"/>
  <c r="F84" i="1"/>
  <c r="AP84" i="1"/>
  <c r="AQ84" i="1"/>
  <c r="AM92" i="1"/>
  <c r="AN92" i="1" s="1"/>
  <c r="F92" i="1"/>
  <c r="AP92" i="1"/>
  <c r="AQ92" i="1"/>
  <c r="AM100" i="1"/>
  <c r="AN100" i="1" s="1"/>
  <c r="F100" i="1"/>
  <c r="AP100" i="1"/>
  <c r="AQ100" i="1"/>
  <c r="AM108" i="1"/>
  <c r="AN108" i="1" s="1"/>
  <c r="F108" i="1"/>
  <c r="AP108" i="1"/>
  <c r="AQ108" i="1"/>
  <c r="AM116" i="1"/>
  <c r="AN116" i="1" s="1"/>
  <c r="F116" i="1"/>
  <c r="AP116" i="1"/>
  <c r="AQ116" i="1"/>
  <c r="AM124" i="1"/>
  <c r="AN124" i="1" s="1"/>
  <c r="F124" i="1"/>
  <c r="AP124" i="1"/>
  <c r="AQ124" i="1"/>
  <c r="AM132" i="1"/>
  <c r="AN132" i="1" s="1"/>
  <c r="F132" i="1"/>
  <c r="AP132" i="1"/>
  <c r="AQ132" i="1"/>
  <c r="AM140" i="1"/>
  <c r="AN140" i="1" s="1"/>
  <c r="F140" i="1"/>
  <c r="AP140" i="1"/>
  <c r="AQ140" i="1"/>
  <c r="AM148" i="1"/>
  <c r="AN148" i="1" s="1"/>
  <c r="F148" i="1"/>
  <c r="AP148" i="1"/>
  <c r="AQ148" i="1"/>
  <c r="AM156" i="1"/>
  <c r="AN156" i="1" s="1"/>
  <c r="F156" i="1"/>
  <c r="AP156" i="1"/>
  <c r="AQ156" i="1"/>
  <c r="AM164" i="1"/>
  <c r="F164" i="1"/>
  <c r="AP164" i="1"/>
  <c r="AQ164" i="1"/>
  <c r="AM172" i="1"/>
  <c r="AN172" i="1" s="1"/>
  <c r="F172" i="1"/>
  <c r="AP172" i="1"/>
  <c r="AQ172" i="1"/>
  <c r="AM180" i="1"/>
  <c r="AN180" i="1" s="1"/>
  <c r="F180" i="1"/>
  <c r="AP180" i="1"/>
  <c r="AQ180" i="1"/>
  <c r="AM188" i="1"/>
  <c r="AN188" i="1" s="1"/>
  <c r="F188" i="1"/>
  <c r="AP188" i="1"/>
  <c r="AQ188" i="1"/>
  <c r="AM196" i="1"/>
  <c r="AN196" i="1" s="1"/>
  <c r="F196" i="1"/>
  <c r="AP196" i="1"/>
  <c r="AQ196" i="1"/>
  <c r="AM204" i="1"/>
  <c r="AN204" i="1" s="1"/>
  <c r="F204" i="1"/>
  <c r="AP204" i="1"/>
  <c r="AQ204" i="1"/>
  <c r="AM212" i="1"/>
  <c r="AN212" i="1" s="1"/>
  <c r="F212" i="1"/>
  <c r="AP212" i="1"/>
  <c r="AQ212" i="1"/>
  <c r="AM220" i="1"/>
  <c r="AN220" i="1" s="1"/>
  <c r="F220" i="1"/>
  <c r="AP220" i="1"/>
  <c r="AQ220" i="1"/>
  <c r="AM228" i="1"/>
  <c r="AN228" i="1" s="1"/>
  <c r="F228" i="1"/>
  <c r="AP228" i="1"/>
  <c r="AQ228" i="1"/>
  <c r="AM236" i="1"/>
  <c r="F236" i="1"/>
  <c r="AP236" i="1"/>
  <c r="AQ236" i="1"/>
  <c r="AM244" i="1"/>
  <c r="AN244" i="1" s="1"/>
  <c r="F244" i="1"/>
  <c r="AP244" i="1"/>
  <c r="AQ244" i="1"/>
  <c r="AM252" i="1"/>
  <c r="AN252" i="1" s="1"/>
  <c r="F252" i="1"/>
  <c r="AP252" i="1"/>
  <c r="AQ252" i="1"/>
  <c r="AM260" i="1"/>
  <c r="F260" i="1"/>
  <c r="AP260" i="1"/>
  <c r="AQ260" i="1"/>
  <c r="AM268" i="1"/>
  <c r="AN268" i="1" s="1"/>
  <c r="F268" i="1"/>
  <c r="AP268" i="1"/>
  <c r="AQ268" i="1"/>
  <c r="AM276" i="1"/>
  <c r="AN276" i="1" s="1"/>
  <c r="F276" i="1"/>
  <c r="AP276" i="1"/>
  <c r="AQ276" i="1"/>
  <c r="AM284" i="1"/>
  <c r="F284" i="1"/>
  <c r="AP284" i="1"/>
  <c r="AQ284" i="1"/>
  <c r="AM292" i="1"/>
  <c r="AN292" i="1" s="1"/>
  <c r="F292" i="1"/>
  <c r="AP292" i="1"/>
  <c r="AQ292" i="1"/>
  <c r="AM300" i="1"/>
  <c r="AN300" i="1" s="1"/>
  <c r="F300" i="1"/>
  <c r="AP300" i="1"/>
  <c r="AQ300" i="1"/>
  <c r="AM308" i="1"/>
  <c r="AN308" i="1" s="1"/>
  <c r="F308" i="1"/>
  <c r="AP308" i="1"/>
  <c r="AQ308" i="1"/>
  <c r="AM316" i="1"/>
  <c r="AN316" i="1" s="1"/>
  <c r="F316" i="1"/>
  <c r="AP316" i="1"/>
  <c r="AQ316" i="1"/>
  <c r="AM324" i="1"/>
  <c r="AN324" i="1" s="1"/>
  <c r="F324" i="1"/>
  <c r="AP324" i="1"/>
  <c r="AQ324" i="1"/>
  <c r="AM332" i="1"/>
  <c r="AN332" i="1" s="1"/>
  <c r="F332" i="1"/>
  <c r="AP332" i="1"/>
  <c r="AQ332" i="1"/>
  <c r="AM340" i="1"/>
  <c r="AN340" i="1" s="1"/>
  <c r="F340" i="1"/>
  <c r="AP340" i="1"/>
  <c r="AQ340" i="1"/>
  <c r="AM348" i="1"/>
  <c r="AN348" i="1" s="1"/>
  <c r="F348" i="1"/>
  <c r="AP348" i="1"/>
  <c r="AQ348" i="1"/>
  <c r="AM356" i="1"/>
  <c r="AN356" i="1" s="1"/>
  <c r="F356" i="1"/>
  <c r="AP356" i="1"/>
  <c r="AQ356" i="1"/>
  <c r="AM364" i="1"/>
  <c r="AN364" i="1" s="1"/>
  <c r="F364" i="1"/>
  <c r="AP364" i="1"/>
  <c r="AQ364" i="1"/>
  <c r="AM372" i="1"/>
  <c r="AN372" i="1" s="1"/>
  <c r="F372" i="1"/>
  <c r="AP372" i="1"/>
  <c r="AQ372" i="1"/>
  <c r="AM381" i="1"/>
  <c r="F381" i="1"/>
  <c r="AP381" i="1"/>
  <c r="AQ381" i="1"/>
  <c r="AM389" i="1"/>
  <c r="AN389" i="1" s="1"/>
  <c r="F389" i="1"/>
  <c r="AP389" i="1"/>
  <c r="AQ389" i="1"/>
  <c r="AM397" i="1"/>
  <c r="AN397" i="1" s="1"/>
  <c r="F397" i="1"/>
  <c r="AP397" i="1"/>
  <c r="AQ397" i="1"/>
  <c r="AM405" i="1"/>
  <c r="AN405" i="1" s="1"/>
  <c r="F405" i="1"/>
  <c r="AP405" i="1"/>
  <c r="AQ405" i="1"/>
  <c r="AM413" i="1"/>
  <c r="AN413" i="1" s="1"/>
  <c r="F413" i="1"/>
  <c r="AP413" i="1"/>
  <c r="AQ413" i="1"/>
  <c r="AM421" i="1"/>
  <c r="AN421" i="1" s="1"/>
  <c r="F421" i="1"/>
  <c r="AP421" i="1"/>
  <c r="AQ421" i="1"/>
  <c r="AM429" i="1"/>
  <c r="AN429" i="1" s="1"/>
  <c r="F429" i="1"/>
  <c r="AP429" i="1"/>
  <c r="AQ429" i="1"/>
  <c r="AM437" i="1"/>
  <c r="AN437" i="1" s="1"/>
  <c r="F437" i="1"/>
  <c r="AP437" i="1"/>
  <c r="AQ437" i="1"/>
  <c r="AM445" i="1"/>
  <c r="AN445" i="1" s="1"/>
  <c r="F445" i="1"/>
  <c r="AP445" i="1"/>
  <c r="AQ445" i="1"/>
  <c r="AM453" i="1"/>
  <c r="AN453" i="1" s="1"/>
  <c r="F453" i="1"/>
  <c r="AP453" i="1"/>
  <c r="AQ453" i="1"/>
  <c r="AM461" i="1"/>
  <c r="AN461" i="1" s="1"/>
  <c r="F461" i="1"/>
  <c r="AP461" i="1"/>
  <c r="AQ461" i="1"/>
  <c r="AM469" i="1"/>
  <c r="AN469" i="1" s="1"/>
  <c r="F469" i="1"/>
  <c r="AP469" i="1"/>
  <c r="AQ469" i="1"/>
  <c r="AM477" i="1"/>
  <c r="F477" i="1"/>
  <c r="AP477" i="1"/>
  <c r="AQ477" i="1"/>
  <c r="AM485" i="1"/>
  <c r="AN485" i="1" s="1"/>
  <c r="F485" i="1"/>
  <c r="AP485" i="1"/>
  <c r="AQ485" i="1"/>
  <c r="AM493" i="1"/>
  <c r="AN493" i="1" s="1"/>
  <c r="F493" i="1"/>
  <c r="AP493" i="1"/>
  <c r="AQ493" i="1"/>
  <c r="AM501" i="1"/>
  <c r="AN501" i="1" s="1"/>
  <c r="F501" i="1"/>
  <c r="AP501" i="1"/>
  <c r="AQ501" i="1"/>
  <c r="AM509" i="1"/>
  <c r="AN509" i="1" s="1"/>
  <c r="F509" i="1"/>
  <c r="AP509" i="1"/>
  <c r="AQ509" i="1"/>
  <c r="AM517" i="1"/>
  <c r="AN517" i="1" s="1"/>
  <c r="F517" i="1"/>
  <c r="AP517" i="1"/>
  <c r="AQ517" i="1"/>
  <c r="AM525" i="1"/>
  <c r="F525" i="1"/>
  <c r="AP525" i="1"/>
  <c r="AQ525" i="1"/>
  <c r="AM533" i="1"/>
  <c r="AN533" i="1" s="1"/>
  <c r="F533" i="1"/>
  <c r="AP533" i="1"/>
  <c r="AQ533" i="1"/>
  <c r="AM541" i="1"/>
  <c r="AN541" i="1" s="1"/>
  <c r="F541" i="1"/>
  <c r="AP541" i="1"/>
  <c r="AQ541" i="1"/>
  <c r="AM549" i="1"/>
  <c r="AN549" i="1" s="1"/>
  <c r="F549" i="1"/>
  <c r="AP549" i="1"/>
  <c r="AQ549" i="1"/>
  <c r="AM557" i="1"/>
  <c r="AN557" i="1" s="1"/>
  <c r="F557" i="1"/>
  <c r="AP557" i="1"/>
  <c r="AQ557" i="1"/>
  <c r="AM565" i="1"/>
  <c r="AN565" i="1" s="1"/>
  <c r="F565" i="1"/>
  <c r="AP565" i="1"/>
  <c r="AQ565" i="1"/>
  <c r="AM573" i="1"/>
  <c r="F573" i="1"/>
  <c r="AP573" i="1"/>
  <c r="AQ573" i="1"/>
  <c r="AM581" i="1"/>
  <c r="AN581" i="1" s="1"/>
  <c r="F581" i="1"/>
  <c r="AP581" i="1"/>
  <c r="AQ581" i="1"/>
  <c r="AM589" i="1"/>
  <c r="AN589" i="1" s="1"/>
  <c r="F589" i="1"/>
  <c r="AP589" i="1"/>
  <c r="AQ589" i="1"/>
  <c r="AM597" i="1"/>
  <c r="AN597" i="1" s="1"/>
  <c r="F597" i="1"/>
  <c r="AP597" i="1"/>
  <c r="AQ597" i="1"/>
  <c r="AM605" i="1"/>
  <c r="AN605" i="1" s="1"/>
  <c r="F605" i="1"/>
  <c r="AP605" i="1"/>
  <c r="AQ605" i="1"/>
  <c r="AM613" i="1"/>
  <c r="AN613" i="1" s="1"/>
  <c r="F613" i="1"/>
  <c r="AP613" i="1"/>
  <c r="AQ613" i="1"/>
  <c r="AM621" i="1"/>
  <c r="AN621" i="1" s="1"/>
  <c r="F621" i="1"/>
  <c r="AP621" i="1"/>
  <c r="AQ621" i="1"/>
  <c r="AM629" i="1"/>
  <c r="AN629" i="1" s="1"/>
  <c r="F629" i="1"/>
  <c r="AP629" i="1"/>
  <c r="AQ629" i="1"/>
  <c r="AM637" i="1"/>
  <c r="AN637" i="1" s="1"/>
  <c r="F637" i="1"/>
  <c r="AP637" i="1"/>
  <c r="AQ637" i="1"/>
  <c r="AM645" i="1"/>
  <c r="F645" i="1"/>
  <c r="AP645" i="1"/>
  <c r="AQ645" i="1"/>
  <c r="AM653" i="1"/>
  <c r="AN653" i="1" s="1"/>
  <c r="F653" i="1"/>
  <c r="AP653" i="1"/>
  <c r="AQ653" i="1"/>
  <c r="AM661" i="1"/>
  <c r="AN661" i="1" s="1"/>
  <c r="F661" i="1"/>
  <c r="AP661" i="1"/>
  <c r="AQ661" i="1"/>
  <c r="AM669" i="1"/>
  <c r="AN669" i="1" s="1"/>
  <c r="F669" i="1"/>
  <c r="AP669" i="1"/>
  <c r="AQ669" i="1"/>
  <c r="AM677" i="1"/>
  <c r="AN677" i="1" s="1"/>
  <c r="F677" i="1"/>
  <c r="AP677" i="1"/>
  <c r="AQ677" i="1"/>
  <c r="AM685" i="1"/>
  <c r="AN685" i="1" s="1"/>
  <c r="F685" i="1"/>
  <c r="AP685" i="1"/>
  <c r="AQ685" i="1"/>
  <c r="AM693" i="1"/>
  <c r="AN693" i="1" s="1"/>
  <c r="F693" i="1"/>
  <c r="AP693" i="1"/>
  <c r="AQ693" i="1"/>
  <c r="AM701" i="1"/>
  <c r="AN701" i="1" s="1"/>
  <c r="F701" i="1"/>
  <c r="AP701" i="1"/>
  <c r="AQ701" i="1"/>
  <c r="AM709" i="1"/>
  <c r="AN709" i="1" s="1"/>
  <c r="F709" i="1"/>
  <c r="AP709" i="1"/>
  <c r="AQ709" i="1"/>
  <c r="AM717" i="1"/>
  <c r="F717" i="1"/>
  <c r="AP717" i="1"/>
  <c r="AQ717" i="1"/>
  <c r="AM725" i="1"/>
  <c r="AN725" i="1" s="1"/>
  <c r="F725" i="1"/>
  <c r="AP725" i="1"/>
  <c r="AQ725" i="1"/>
  <c r="AM733" i="1"/>
  <c r="AN733" i="1" s="1"/>
  <c r="F733" i="1"/>
  <c r="AP733" i="1"/>
  <c r="AQ733" i="1"/>
  <c r="AM741" i="1"/>
  <c r="F741" i="1"/>
  <c r="AP741" i="1"/>
  <c r="AQ741" i="1"/>
  <c r="AM749" i="1"/>
  <c r="AN749" i="1" s="1"/>
  <c r="F749" i="1"/>
  <c r="AP749" i="1"/>
  <c r="AQ749" i="1"/>
  <c r="AM757" i="1"/>
  <c r="AN757" i="1" s="1"/>
  <c r="F757" i="1"/>
  <c r="AP757" i="1"/>
  <c r="AQ757" i="1"/>
  <c r="AM765" i="1"/>
  <c r="AN765" i="1" s="1"/>
  <c r="F765" i="1"/>
  <c r="AP765" i="1"/>
  <c r="AQ765" i="1"/>
  <c r="AM773" i="1"/>
  <c r="AN773" i="1" s="1"/>
  <c r="F773" i="1"/>
  <c r="AP773" i="1"/>
  <c r="AQ773" i="1"/>
  <c r="AM781" i="1"/>
  <c r="AN781" i="1" s="1"/>
  <c r="F781" i="1"/>
  <c r="AP781" i="1"/>
  <c r="AQ781" i="1"/>
  <c r="AM789" i="1"/>
  <c r="AN789" i="1" s="1"/>
  <c r="F789" i="1"/>
  <c r="AP789" i="1"/>
  <c r="AQ789" i="1"/>
  <c r="AM797" i="1"/>
  <c r="AN797" i="1" s="1"/>
  <c r="F797" i="1"/>
  <c r="AP797" i="1"/>
  <c r="AQ797" i="1"/>
  <c r="AM805" i="1"/>
  <c r="AN805" i="1" s="1"/>
  <c r="F805" i="1"/>
  <c r="AP805" i="1"/>
  <c r="AQ805" i="1"/>
  <c r="AM813" i="1"/>
  <c r="AN813" i="1" s="1"/>
  <c r="F813" i="1"/>
  <c r="AP813" i="1"/>
  <c r="AQ813" i="1"/>
  <c r="AM821" i="1"/>
  <c r="AN821" i="1" s="1"/>
  <c r="F821" i="1"/>
  <c r="AP821" i="1"/>
  <c r="AQ821" i="1"/>
  <c r="AM829" i="1"/>
  <c r="AN829" i="1" s="1"/>
  <c r="F829" i="1"/>
  <c r="AP829" i="1"/>
  <c r="AQ829" i="1"/>
  <c r="AM837" i="1"/>
  <c r="AN837" i="1" s="1"/>
  <c r="F837" i="1"/>
  <c r="AP837" i="1"/>
  <c r="AQ837" i="1"/>
  <c r="AM845" i="1"/>
  <c r="AN845" i="1" s="1"/>
  <c r="F845" i="1"/>
  <c r="AP845" i="1"/>
  <c r="AQ845" i="1"/>
  <c r="AM853" i="1"/>
  <c r="AN853" i="1" s="1"/>
  <c r="F853" i="1"/>
  <c r="AP853" i="1"/>
  <c r="AQ853" i="1"/>
  <c r="AM861" i="1"/>
  <c r="AN861" i="1" s="1"/>
  <c r="F861" i="1"/>
  <c r="AP861" i="1"/>
  <c r="AQ861" i="1"/>
  <c r="AM869" i="1"/>
  <c r="AN869" i="1" s="1"/>
  <c r="F869" i="1"/>
  <c r="AP869" i="1"/>
  <c r="AQ869" i="1"/>
  <c r="AM877" i="1"/>
  <c r="AN877" i="1" s="1"/>
  <c r="F877" i="1"/>
  <c r="AP877" i="1"/>
  <c r="AQ877" i="1"/>
  <c r="AM885" i="1"/>
  <c r="F885" i="1"/>
  <c r="AP885" i="1"/>
  <c r="AQ885" i="1"/>
  <c r="AM893" i="1"/>
  <c r="AN893" i="1" s="1"/>
  <c r="F893" i="1"/>
  <c r="AP893" i="1"/>
  <c r="AQ893" i="1"/>
  <c r="AM901" i="1"/>
  <c r="AN901" i="1" s="1"/>
  <c r="F901" i="1"/>
  <c r="AP901" i="1"/>
  <c r="AQ901" i="1"/>
  <c r="AM909" i="1"/>
  <c r="AN909" i="1" s="1"/>
  <c r="F909" i="1"/>
  <c r="AP909" i="1"/>
  <c r="AQ909" i="1"/>
  <c r="AM917" i="1"/>
  <c r="AN917" i="1" s="1"/>
  <c r="F917" i="1"/>
  <c r="AP917" i="1"/>
  <c r="AQ917" i="1"/>
  <c r="AM925" i="1"/>
  <c r="AN925" i="1" s="1"/>
  <c r="F925" i="1"/>
  <c r="AP925" i="1"/>
  <c r="AQ925" i="1"/>
  <c r="AM933" i="1"/>
  <c r="AN933" i="1" s="1"/>
  <c r="F933" i="1"/>
  <c r="AP933" i="1"/>
  <c r="AQ933" i="1"/>
  <c r="AM941" i="1"/>
  <c r="AN941" i="1" s="1"/>
  <c r="F941" i="1"/>
  <c r="AP941" i="1"/>
  <c r="AQ941" i="1"/>
  <c r="AM949" i="1"/>
  <c r="AN949" i="1" s="1"/>
  <c r="F949" i="1"/>
  <c r="AP949" i="1"/>
  <c r="AQ949" i="1"/>
  <c r="AM957" i="1"/>
  <c r="AN957" i="1" s="1"/>
  <c r="F957" i="1"/>
  <c r="AQ957" i="1"/>
  <c r="AP957" i="1"/>
  <c r="AM965" i="1"/>
  <c r="AN965" i="1" s="1"/>
  <c r="F965" i="1"/>
  <c r="AQ965" i="1"/>
  <c r="AP965" i="1"/>
  <c r="AM973" i="1"/>
  <c r="AN973" i="1" s="1"/>
  <c r="F973" i="1"/>
  <c r="AQ973" i="1"/>
  <c r="AP973" i="1"/>
  <c r="AM981" i="1"/>
  <c r="AN981" i="1" s="1"/>
  <c r="F981" i="1"/>
  <c r="AQ981" i="1"/>
  <c r="AP981" i="1"/>
  <c r="AM989" i="1"/>
  <c r="AN989" i="1" s="1"/>
  <c r="F989" i="1"/>
  <c r="AQ989" i="1"/>
  <c r="AP989" i="1"/>
  <c r="AM997" i="1"/>
  <c r="AN997" i="1" s="1"/>
  <c r="F997" i="1"/>
  <c r="AQ997" i="1"/>
  <c r="AP997" i="1"/>
  <c r="AM1005" i="1"/>
  <c r="AN1005" i="1" s="1"/>
  <c r="F1005" i="1"/>
  <c r="AQ1005" i="1"/>
  <c r="AP1005" i="1"/>
  <c r="AM1013" i="1"/>
  <c r="AN1013" i="1" s="1"/>
  <c r="F1013" i="1"/>
  <c r="AQ1013" i="1"/>
  <c r="AP1013" i="1"/>
  <c r="AM1021" i="1"/>
  <c r="AN1021" i="1" s="1"/>
  <c r="F1021" i="1"/>
  <c r="AQ1021" i="1"/>
  <c r="AP1021" i="1"/>
  <c r="AM1029" i="1"/>
  <c r="AN1029" i="1" s="1"/>
  <c r="F1029" i="1"/>
  <c r="AQ1029" i="1"/>
  <c r="AP1029" i="1"/>
  <c r="AM1037" i="1"/>
  <c r="AN1037" i="1" s="1"/>
  <c r="F1037" i="1"/>
  <c r="AQ1037" i="1"/>
  <c r="AP1037" i="1"/>
  <c r="AM1045" i="1"/>
  <c r="AN1045" i="1" s="1"/>
  <c r="F1045" i="1"/>
  <c r="AQ1045" i="1"/>
  <c r="AP1045" i="1"/>
  <c r="AM1053" i="1"/>
  <c r="AN1053" i="1" s="1"/>
  <c r="F1053" i="1"/>
  <c r="AQ1053" i="1"/>
  <c r="AP1053" i="1"/>
  <c r="AM1061" i="1"/>
  <c r="AN1061" i="1" s="1"/>
  <c r="F1061" i="1"/>
  <c r="AQ1061" i="1"/>
  <c r="AP1061" i="1"/>
  <c r="AM1069" i="1"/>
  <c r="AN1069" i="1" s="1"/>
  <c r="F1069" i="1"/>
  <c r="AQ1069" i="1"/>
  <c r="AP1069" i="1"/>
  <c r="AM1077" i="1"/>
  <c r="AN1077" i="1" s="1"/>
  <c r="F1077" i="1"/>
  <c r="AQ1077" i="1"/>
  <c r="AP1077" i="1"/>
  <c r="AM1085" i="1"/>
  <c r="AN1085" i="1" s="1"/>
  <c r="F1085" i="1"/>
  <c r="AQ1085" i="1"/>
  <c r="AP1085" i="1"/>
  <c r="AM1093" i="1"/>
  <c r="AN1093" i="1" s="1"/>
  <c r="F1093" i="1"/>
  <c r="AQ1093" i="1"/>
  <c r="AP1093" i="1"/>
  <c r="AM1101" i="1"/>
  <c r="F1101" i="1"/>
  <c r="AQ1101" i="1"/>
  <c r="AP1101" i="1"/>
  <c r="AM1109" i="1"/>
  <c r="AN1109" i="1" s="1"/>
  <c r="F1109" i="1"/>
  <c r="AQ1109" i="1"/>
  <c r="AP1109" i="1"/>
  <c r="AM1117" i="1"/>
  <c r="AN1117" i="1" s="1"/>
  <c r="F1117" i="1"/>
  <c r="AQ1117" i="1"/>
  <c r="AP1117" i="1"/>
  <c r="AM1125" i="1"/>
  <c r="F1125" i="1"/>
  <c r="AQ1125" i="1"/>
  <c r="AP1125" i="1"/>
  <c r="AM1133" i="1"/>
  <c r="AN1133" i="1" s="1"/>
  <c r="F1133" i="1"/>
  <c r="AQ1133" i="1"/>
  <c r="AP1133" i="1"/>
  <c r="AM1141" i="1"/>
  <c r="AN1141" i="1" s="1"/>
  <c r="F1141" i="1"/>
  <c r="AQ1141" i="1"/>
  <c r="AP1141" i="1"/>
  <c r="AM1149" i="1"/>
  <c r="AN1149" i="1" s="1"/>
  <c r="F1149" i="1"/>
  <c r="AQ1149" i="1"/>
  <c r="AP1149" i="1"/>
  <c r="AM1157" i="1"/>
  <c r="AN1157" i="1" s="1"/>
  <c r="F1157" i="1"/>
  <c r="AQ1157" i="1"/>
  <c r="AP1157" i="1"/>
  <c r="AM1165" i="1"/>
  <c r="AN1165" i="1" s="1"/>
  <c r="F1165" i="1"/>
  <c r="AQ1165" i="1"/>
  <c r="AP1165" i="1"/>
  <c r="AM1173" i="1"/>
  <c r="AN1173" i="1" s="1"/>
  <c r="F1173" i="1"/>
  <c r="AQ1173" i="1"/>
  <c r="AP1173" i="1"/>
  <c r="AM1181" i="1"/>
  <c r="AN1181" i="1" s="1"/>
  <c r="F1181" i="1"/>
  <c r="AQ1181" i="1"/>
  <c r="AP1181" i="1"/>
  <c r="AM1189" i="1"/>
  <c r="AN1189" i="1" s="1"/>
  <c r="F1189" i="1"/>
  <c r="AQ1189" i="1"/>
  <c r="AP1189" i="1"/>
  <c r="AM1197" i="1"/>
  <c r="AN1197" i="1" s="1"/>
  <c r="F1197" i="1"/>
  <c r="AQ1197" i="1"/>
  <c r="AP1197" i="1"/>
  <c r="AM1205" i="1"/>
  <c r="AN1205" i="1" s="1"/>
  <c r="F1205" i="1"/>
  <c r="AQ1205" i="1"/>
  <c r="AP1205" i="1"/>
  <c r="AM1213" i="1"/>
  <c r="AN1213" i="1" s="1"/>
  <c r="F1213" i="1"/>
  <c r="AQ1213" i="1"/>
  <c r="AP1213" i="1"/>
  <c r="AM1221" i="1"/>
  <c r="F1221" i="1"/>
  <c r="AQ1221" i="1"/>
  <c r="AP1221" i="1"/>
  <c r="AM1229" i="1"/>
  <c r="AN1229" i="1" s="1"/>
  <c r="F1229" i="1"/>
  <c r="AQ1229" i="1"/>
  <c r="AP1229" i="1"/>
  <c r="AM1237" i="1"/>
  <c r="AN1237" i="1" s="1"/>
  <c r="F1237" i="1"/>
  <c r="AQ1237" i="1"/>
  <c r="AP1237" i="1"/>
  <c r="AM1245" i="1"/>
  <c r="F1245" i="1"/>
  <c r="AQ1245" i="1"/>
  <c r="AP1245" i="1"/>
  <c r="AM1253" i="1"/>
  <c r="AN1253" i="1" s="1"/>
  <c r="F1253" i="1"/>
  <c r="AQ1253" i="1"/>
  <c r="AP1253" i="1"/>
  <c r="AM1261" i="1"/>
  <c r="AN1261" i="1" s="1"/>
  <c r="F1261" i="1"/>
  <c r="AQ1261" i="1"/>
  <c r="AP1261" i="1"/>
  <c r="AM1269" i="1"/>
  <c r="AN1269" i="1" s="1"/>
  <c r="F1269" i="1"/>
  <c r="AQ1269" i="1"/>
  <c r="AP1269" i="1"/>
  <c r="AM1277" i="1"/>
  <c r="AN1277" i="1" s="1"/>
  <c r="F1277" i="1"/>
  <c r="AQ1277" i="1"/>
  <c r="AP1277" i="1"/>
  <c r="AM1285" i="1"/>
  <c r="AN1285" i="1" s="1"/>
  <c r="F1285" i="1"/>
  <c r="AQ1285" i="1"/>
  <c r="AP1285" i="1"/>
  <c r="AM1293" i="1"/>
  <c r="AN1293" i="1" s="1"/>
  <c r="F1293" i="1"/>
  <c r="AQ1293" i="1"/>
  <c r="AP1293" i="1"/>
  <c r="AM1301" i="1"/>
  <c r="AN1301" i="1" s="1"/>
  <c r="F1301" i="1"/>
  <c r="AQ1301" i="1"/>
  <c r="AP1301" i="1"/>
  <c r="AM1309" i="1"/>
  <c r="AN1309" i="1" s="1"/>
  <c r="F1309" i="1"/>
  <c r="AQ1309" i="1"/>
  <c r="AP1309" i="1"/>
  <c r="AM1317" i="1"/>
  <c r="AN1317" i="1" s="1"/>
  <c r="F1317" i="1"/>
  <c r="AQ1317" i="1"/>
  <c r="AP1317" i="1"/>
  <c r="AM1325" i="1"/>
  <c r="AN1325" i="1" s="1"/>
  <c r="F1325" i="1"/>
  <c r="AQ1325" i="1"/>
  <c r="AP1325" i="1"/>
  <c r="AM1333" i="1"/>
  <c r="AN1333" i="1" s="1"/>
  <c r="F1333" i="1"/>
  <c r="AQ1333" i="1"/>
  <c r="AP1333" i="1"/>
  <c r="AM1341" i="1"/>
  <c r="F1341" i="1"/>
  <c r="AQ1341" i="1"/>
  <c r="AP1341" i="1"/>
  <c r="AM1349" i="1"/>
  <c r="AN1349" i="1" s="1"/>
  <c r="F1349" i="1"/>
  <c r="AQ1349" i="1"/>
  <c r="AP1349" i="1"/>
  <c r="AM1357" i="1"/>
  <c r="AN1357" i="1" s="1"/>
  <c r="F1357" i="1"/>
  <c r="AQ1357" i="1"/>
  <c r="AP1357" i="1"/>
  <c r="AM1365" i="1"/>
  <c r="AN1365" i="1" s="1"/>
  <c r="F1365" i="1"/>
  <c r="AQ1365" i="1"/>
  <c r="AP1365" i="1"/>
  <c r="AM1373" i="1"/>
  <c r="AN1373" i="1" s="1"/>
  <c r="F1373" i="1"/>
  <c r="AQ1373" i="1"/>
  <c r="AP1373" i="1"/>
  <c r="AM1381" i="1"/>
  <c r="AN1381" i="1" s="1"/>
  <c r="F1381" i="1"/>
  <c r="AQ1381" i="1"/>
  <c r="AP1381" i="1"/>
  <c r="AM1389" i="1"/>
  <c r="F1389" i="1"/>
  <c r="AQ1389" i="1"/>
  <c r="AP1389" i="1"/>
  <c r="AM1397" i="1"/>
  <c r="AN1397" i="1" s="1"/>
  <c r="F1397" i="1"/>
  <c r="AQ1397" i="1"/>
  <c r="AP1397" i="1"/>
  <c r="AM1405" i="1"/>
  <c r="AN1405" i="1" s="1"/>
  <c r="F1405" i="1"/>
  <c r="AQ1405" i="1"/>
  <c r="AP1405" i="1"/>
  <c r="AM1413" i="1"/>
  <c r="AN1413" i="1" s="1"/>
  <c r="F1413" i="1"/>
  <c r="AQ1413" i="1"/>
  <c r="AP1413" i="1"/>
  <c r="AM1421" i="1"/>
  <c r="AN1421" i="1" s="1"/>
  <c r="F1421" i="1"/>
  <c r="AQ1421" i="1"/>
  <c r="AP1421" i="1"/>
  <c r="AM1429" i="1"/>
  <c r="AN1429" i="1" s="1"/>
  <c r="F1429" i="1"/>
  <c r="AQ1429" i="1"/>
  <c r="AP1429" i="1"/>
  <c r="AM1437" i="1"/>
  <c r="AN1437" i="1" s="1"/>
  <c r="F1437" i="1"/>
  <c r="AQ1437" i="1"/>
  <c r="AP1437" i="1"/>
  <c r="AM1445" i="1"/>
  <c r="AN1445" i="1" s="1"/>
  <c r="F1445" i="1"/>
  <c r="AQ1445" i="1"/>
  <c r="AP1445" i="1"/>
  <c r="AM1453" i="1"/>
  <c r="AN1453" i="1" s="1"/>
  <c r="F1453" i="1"/>
  <c r="AQ1453" i="1"/>
  <c r="AP1453" i="1"/>
  <c r="AM1461" i="1"/>
  <c r="AN1461" i="1" s="1"/>
  <c r="F1461" i="1"/>
  <c r="AQ1461" i="1"/>
  <c r="AP1461" i="1"/>
  <c r="AM1469" i="1"/>
  <c r="AN1469" i="1" s="1"/>
  <c r="F1469" i="1"/>
  <c r="AQ1469" i="1"/>
  <c r="AP1469" i="1"/>
  <c r="AM1477" i="1"/>
  <c r="AN1477" i="1" s="1"/>
  <c r="F1477" i="1"/>
  <c r="AQ1477" i="1"/>
  <c r="AP1477" i="1"/>
  <c r="AM1485" i="1"/>
  <c r="F1485" i="1"/>
  <c r="AQ1485" i="1"/>
  <c r="AP1485" i="1"/>
  <c r="AM1493" i="1"/>
  <c r="AN1493" i="1" s="1"/>
  <c r="F1493" i="1"/>
  <c r="AQ1493" i="1"/>
  <c r="AP1493" i="1"/>
  <c r="AM1501" i="1"/>
  <c r="AN1501" i="1" s="1"/>
  <c r="F1501" i="1"/>
  <c r="AQ1501" i="1"/>
  <c r="AP1501" i="1"/>
  <c r="AM1509" i="1"/>
  <c r="AN1509" i="1" s="1"/>
  <c r="F1509" i="1"/>
  <c r="AQ1509" i="1"/>
  <c r="AP1509" i="1"/>
  <c r="AM1517" i="1"/>
  <c r="AN1517" i="1" s="1"/>
  <c r="F1517" i="1"/>
  <c r="AQ1517" i="1"/>
  <c r="AP1517" i="1"/>
  <c r="AM1525" i="1"/>
  <c r="AN1525" i="1" s="1"/>
  <c r="F1525" i="1"/>
  <c r="AQ1525" i="1"/>
  <c r="AP1525" i="1"/>
  <c r="AM1533" i="1"/>
  <c r="AN1533" i="1" s="1"/>
  <c r="F1533" i="1"/>
  <c r="AQ1533" i="1"/>
  <c r="AP1533" i="1"/>
  <c r="AM1541" i="1"/>
  <c r="AN1541" i="1" s="1"/>
  <c r="F1541" i="1"/>
  <c r="AQ1541" i="1"/>
  <c r="AP1541" i="1"/>
  <c r="AM1549" i="1"/>
  <c r="AN1549" i="1" s="1"/>
  <c r="F1549" i="1"/>
  <c r="AQ1549" i="1"/>
  <c r="AP1549" i="1"/>
  <c r="AM1557" i="1"/>
  <c r="AN1557" i="1" s="1"/>
  <c r="F1557" i="1"/>
  <c r="AQ1557" i="1"/>
  <c r="AP1557" i="1"/>
  <c r="AM1565" i="1"/>
  <c r="AN1565" i="1" s="1"/>
  <c r="F1565" i="1"/>
  <c r="AQ1565" i="1"/>
  <c r="AP1565" i="1"/>
  <c r="AM1573" i="1"/>
  <c r="AN1573" i="1" s="1"/>
  <c r="F1573" i="1"/>
  <c r="AQ1573" i="1"/>
  <c r="AP1573" i="1"/>
  <c r="AM1581" i="1"/>
  <c r="AN1581" i="1" s="1"/>
  <c r="F1581" i="1"/>
  <c r="AQ1581" i="1"/>
  <c r="AP1581" i="1"/>
  <c r="AM1589" i="1"/>
  <c r="AN1589" i="1" s="1"/>
  <c r="F1589" i="1"/>
  <c r="AQ1589" i="1"/>
  <c r="AP1589" i="1"/>
  <c r="AM1597" i="1"/>
  <c r="AN1597" i="1" s="1"/>
  <c r="F1597" i="1"/>
  <c r="AQ1597" i="1"/>
  <c r="AP1597" i="1"/>
  <c r="AM1605" i="1"/>
  <c r="AN1605" i="1" s="1"/>
  <c r="F1605" i="1"/>
  <c r="AQ1605" i="1"/>
  <c r="AP1605" i="1"/>
  <c r="AM1613" i="1"/>
  <c r="AN1613" i="1" s="1"/>
  <c r="F1613" i="1"/>
  <c r="AQ1613" i="1"/>
  <c r="AP1613" i="1"/>
  <c r="AM1621" i="1"/>
  <c r="AN1621" i="1" s="1"/>
  <c r="F1621" i="1"/>
  <c r="AQ1621" i="1"/>
  <c r="AP1621" i="1"/>
  <c r="AM1629" i="1"/>
  <c r="AN1629" i="1" s="1"/>
  <c r="F1629" i="1"/>
  <c r="AQ1629" i="1"/>
  <c r="AP1629" i="1"/>
  <c r="AM1637" i="1"/>
  <c r="AN1637" i="1" s="1"/>
  <c r="F1637" i="1"/>
  <c r="AQ1637" i="1"/>
  <c r="AP1637" i="1"/>
  <c r="AM1645" i="1"/>
  <c r="AN1645" i="1" s="1"/>
  <c r="F1645" i="1"/>
  <c r="AQ1645" i="1"/>
  <c r="AP1645" i="1"/>
  <c r="AM1653" i="1"/>
  <c r="F1653" i="1"/>
  <c r="AQ1653" i="1"/>
  <c r="AP1653" i="1"/>
  <c r="AM1661" i="1"/>
  <c r="AN1661" i="1" s="1"/>
  <c r="F1661" i="1"/>
  <c r="AQ1661" i="1"/>
  <c r="AP1661" i="1"/>
  <c r="AM1669" i="1"/>
  <c r="AN1669" i="1" s="1"/>
  <c r="F1669" i="1"/>
  <c r="AQ1669" i="1"/>
  <c r="AP1669" i="1"/>
  <c r="AM1677" i="1"/>
  <c r="AN1677" i="1" s="1"/>
  <c r="F1677" i="1"/>
  <c r="AQ1677" i="1"/>
  <c r="AP1677" i="1"/>
  <c r="AM1685" i="1"/>
  <c r="AN1685" i="1" s="1"/>
  <c r="F1685" i="1"/>
  <c r="AQ1685" i="1"/>
  <c r="AP1685" i="1"/>
  <c r="AM1693" i="1"/>
  <c r="AN1693" i="1" s="1"/>
  <c r="F1693" i="1"/>
  <c r="AQ1693" i="1"/>
  <c r="AP1693" i="1"/>
  <c r="AM1701" i="1"/>
  <c r="AN1701" i="1" s="1"/>
  <c r="F1701" i="1"/>
  <c r="AQ1701" i="1"/>
  <c r="AP1701" i="1"/>
  <c r="AM1709" i="1"/>
  <c r="AN1709" i="1" s="1"/>
  <c r="F1709" i="1"/>
  <c r="AQ1709" i="1"/>
  <c r="AP1709" i="1"/>
  <c r="AM1717" i="1"/>
  <c r="AN1717" i="1" s="1"/>
  <c r="F1717" i="1"/>
  <c r="AQ1717" i="1"/>
  <c r="AP1717" i="1"/>
  <c r="AM1725" i="1"/>
  <c r="F1725" i="1"/>
  <c r="AQ1725" i="1"/>
  <c r="AP1725" i="1"/>
  <c r="AM1733" i="1"/>
  <c r="AN1733" i="1" s="1"/>
  <c r="F1733" i="1"/>
  <c r="AQ1733" i="1"/>
  <c r="AP1733" i="1"/>
  <c r="AM1741" i="1"/>
  <c r="AN1741" i="1" s="1"/>
  <c r="F1741" i="1"/>
  <c r="AQ1741" i="1"/>
  <c r="AP1741" i="1"/>
  <c r="AM1749" i="1"/>
  <c r="AN1749" i="1" s="1"/>
  <c r="F1749" i="1"/>
  <c r="AQ1749" i="1"/>
  <c r="AP1749" i="1"/>
  <c r="AM1757" i="1"/>
  <c r="AN1757" i="1" s="1"/>
  <c r="F1757" i="1"/>
  <c r="AQ1757" i="1"/>
  <c r="AP1757" i="1"/>
  <c r="AM1765" i="1"/>
  <c r="AN1765" i="1" s="1"/>
  <c r="F1765" i="1"/>
  <c r="AQ1765" i="1"/>
  <c r="AP1765" i="1"/>
  <c r="AM1773" i="1"/>
  <c r="F1773" i="1"/>
  <c r="AQ1773" i="1"/>
  <c r="AP1773" i="1"/>
  <c r="AM1781" i="1"/>
  <c r="AN1781" i="1" s="1"/>
  <c r="F1781" i="1"/>
  <c r="AQ1781" i="1"/>
  <c r="AP1781" i="1"/>
  <c r="AM1789" i="1"/>
  <c r="AN1789" i="1" s="1"/>
  <c r="F1789" i="1"/>
  <c r="AQ1789" i="1"/>
  <c r="AP1789" i="1"/>
  <c r="AM1797" i="1"/>
  <c r="AN1797" i="1" s="1"/>
  <c r="F1797" i="1"/>
  <c r="AQ1797" i="1"/>
  <c r="AP1797" i="1"/>
  <c r="AM1805" i="1"/>
  <c r="AN1805" i="1" s="1"/>
  <c r="F1805" i="1"/>
  <c r="AQ1805" i="1"/>
  <c r="AP1805" i="1"/>
  <c r="AM1813" i="1"/>
  <c r="AN1813" i="1" s="1"/>
  <c r="F1813" i="1"/>
  <c r="AQ1813" i="1"/>
  <c r="AP1813" i="1"/>
  <c r="AM51" i="1"/>
  <c r="AN51" i="1" s="1"/>
  <c r="F51" i="1"/>
  <c r="AQ51" i="1"/>
  <c r="AP51" i="1"/>
  <c r="AM99" i="1"/>
  <c r="AN99" i="1" s="1"/>
  <c r="F99" i="1"/>
  <c r="AQ99" i="1"/>
  <c r="AP99" i="1"/>
  <c r="AM155" i="1"/>
  <c r="AN155" i="1" s="1"/>
  <c r="F155" i="1"/>
  <c r="AQ155" i="1"/>
  <c r="AP155" i="1"/>
  <c r="AM203" i="1"/>
  <c r="AN203" i="1" s="1"/>
  <c r="F203" i="1"/>
  <c r="AQ203" i="1"/>
  <c r="AP203" i="1"/>
  <c r="AM243" i="1"/>
  <c r="AN243" i="1" s="1"/>
  <c r="F243" i="1"/>
  <c r="AQ243" i="1"/>
  <c r="AP243" i="1"/>
  <c r="AM283" i="1"/>
  <c r="AN283" i="1" s="1"/>
  <c r="F283" i="1"/>
  <c r="AQ283" i="1"/>
  <c r="AP283" i="1"/>
  <c r="AM339" i="1"/>
  <c r="AN339" i="1" s="1"/>
  <c r="F339" i="1"/>
  <c r="AQ339" i="1"/>
  <c r="AP339" i="1"/>
  <c r="AM412" i="1"/>
  <c r="AN412" i="1" s="1"/>
  <c r="F412" i="1"/>
  <c r="AP412" i="1"/>
  <c r="AQ412" i="1"/>
  <c r="AM468" i="1"/>
  <c r="AN468" i="1" s="1"/>
  <c r="F468" i="1"/>
  <c r="AP468" i="1"/>
  <c r="AQ468" i="1"/>
  <c r="AM524" i="1"/>
  <c r="AN524" i="1" s="1"/>
  <c r="F524" i="1"/>
  <c r="AP524" i="1"/>
  <c r="AQ524" i="1"/>
  <c r="AM580" i="1"/>
  <c r="AN580" i="1" s="1"/>
  <c r="F580" i="1"/>
  <c r="AP580" i="1"/>
  <c r="AQ580" i="1"/>
  <c r="AM644" i="1"/>
  <c r="AN644" i="1" s="1"/>
  <c r="F644" i="1"/>
  <c r="AP644" i="1"/>
  <c r="AQ644" i="1"/>
  <c r="AM708" i="1"/>
  <c r="AN708" i="1" s="1"/>
  <c r="F708" i="1"/>
  <c r="AP708" i="1"/>
  <c r="AQ708" i="1"/>
  <c r="AM772" i="1"/>
  <c r="AN772" i="1" s="1"/>
  <c r="F772" i="1"/>
  <c r="AP772" i="1"/>
  <c r="AQ772" i="1"/>
  <c r="AM836" i="1"/>
  <c r="AN836" i="1" s="1"/>
  <c r="F836" i="1"/>
  <c r="AP836" i="1"/>
  <c r="AQ836" i="1"/>
  <c r="AM892" i="1"/>
  <c r="AN892" i="1" s="1"/>
  <c r="F892" i="1"/>
  <c r="AP892" i="1"/>
  <c r="AQ892" i="1"/>
  <c r="AM948" i="1"/>
  <c r="AN948" i="1" s="1"/>
  <c r="F948" i="1"/>
  <c r="AP948" i="1"/>
  <c r="AQ948" i="1"/>
  <c r="AM988" i="1"/>
  <c r="AN988" i="1" s="1"/>
  <c r="F988" i="1"/>
  <c r="AQ988" i="1"/>
  <c r="AP988" i="1"/>
  <c r="AM1012" i="1"/>
  <c r="AN1012" i="1" s="1"/>
  <c r="F1012" i="1"/>
  <c r="AQ1012" i="1"/>
  <c r="AP1012" i="1"/>
  <c r="AM1052" i="1"/>
  <c r="AN1052" i="1" s="1"/>
  <c r="F1052" i="1"/>
  <c r="AQ1052" i="1"/>
  <c r="AP1052" i="1"/>
  <c r="AM1100" i="1"/>
  <c r="AN1100" i="1" s="1"/>
  <c r="F1100" i="1"/>
  <c r="AQ1100" i="1"/>
  <c r="AP1100" i="1"/>
  <c r="AM1132" i="1"/>
  <c r="AN1132" i="1" s="1"/>
  <c r="F1132" i="1"/>
  <c r="AQ1132" i="1"/>
  <c r="AP1132" i="1"/>
  <c r="AM1164" i="1"/>
  <c r="AN1164" i="1" s="1"/>
  <c r="F1164" i="1"/>
  <c r="AQ1164" i="1"/>
  <c r="AP1164" i="1"/>
  <c r="AM1196" i="1"/>
  <c r="AN1196" i="1" s="1"/>
  <c r="F1196" i="1"/>
  <c r="AQ1196" i="1"/>
  <c r="AP1196" i="1"/>
  <c r="AM1236" i="1"/>
  <c r="F1236" i="1"/>
  <c r="AQ1236" i="1"/>
  <c r="AP1236" i="1"/>
  <c r="AM1284" i="1"/>
  <c r="AN1284" i="1" s="1"/>
  <c r="F1284" i="1"/>
  <c r="AQ1284" i="1"/>
  <c r="AP1284" i="1"/>
  <c r="AM1316" i="1"/>
  <c r="AN1316" i="1" s="1"/>
  <c r="F1316" i="1"/>
  <c r="AQ1316" i="1"/>
  <c r="AP1316" i="1"/>
  <c r="AM1348" i="1"/>
  <c r="AN1348" i="1" s="1"/>
  <c r="F1348" i="1"/>
  <c r="AQ1348" i="1"/>
  <c r="AP1348" i="1"/>
  <c r="AM1404" i="1"/>
  <c r="AN1404" i="1" s="1"/>
  <c r="F1404" i="1"/>
  <c r="AQ1404" i="1"/>
  <c r="AP1404" i="1"/>
  <c r="AM1436" i="1"/>
  <c r="AN1436" i="1" s="1"/>
  <c r="F1436" i="1"/>
  <c r="AQ1436" i="1"/>
  <c r="AP1436" i="1"/>
  <c r="AM1468" i="1"/>
  <c r="AN1468" i="1" s="1"/>
  <c r="F1468" i="1"/>
  <c r="AQ1468" i="1"/>
  <c r="AP1468" i="1"/>
  <c r="AM1500" i="1"/>
  <c r="AN1500" i="1" s="1"/>
  <c r="F1500" i="1"/>
  <c r="AQ1500" i="1"/>
  <c r="AP1500" i="1"/>
  <c r="AM1532" i="1"/>
  <c r="AN1532" i="1" s="1"/>
  <c r="F1532" i="1"/>
  <c r="AQ1532" i="1"/>
  <c r="AP1532" i="1"/>
  <c r="AM1572" i="1"/>
  <c r="AN1572" i="1" s="1"/>
  <c r="F1572" i="1"/>
  <c r="AQ1572" i="1"/>
  <c r="AP1572" i="1"/>
  <c r="AM1612" i="1"/>
  <c r="AN1612" i="1" s="1"/>
  <c r="F1612" i="1"/>
  <c r="AQ1612" i="1"/>
  <c r="AP1612" i="1"/>
  <c r="AM1644" i="1"/>
  <c r="AN1644" i="1" s="1"/>
  <c r="F1644" i="1"/>
  <c r="AQ1644" i="1"/>
  <c r="AP1644" i="1"/>
  <c r="AM1692" i="1"/>
  <c r="AN1692" i="1" s="1"/>
  <c r="F1692" i="1"/>
  <c r="AQ1692" i="1"/>
  <c r="AP1692" i="1"/>
  <c r="AM1732" i="1"/>
  <c r="AN1732" i="1" s="1"/>
  <c r="F1732" i="1"/>
  <c r="AQ1732" i="1"/>
  <c r="AP1732" i="1"/>
  <c r="AM1780" i="1"/>
  <c r="AN1780" i="1" s="1"/>
  <c r="F1780" i="1"/>
  <c r="AQ1780" i="1"/>
  <c r="AP1780" i="1"/>
  <c r="AM1812" i="1"/>
  <c r="AN1812" i="1" s="1"/>
  <c r="F1812" i="1"/>
  <c r="AQ1812" i="1"/>
  <c r="AP1812" i="1"/>
  <c r="AM21" i="1"/>
  <c r="AN21" i="1" s="1"/>
  <c r="F21" i="1"/>
  <c r="AP21" i="1"/>
  <c r="AQ21" i="1"/>
  <c r="AM29" i="1"/>
  <c r="AN29" i="1" s="1"/>
  <c r="F29" i="1"/>
  <c r="AP29" i="1"/>
  <c r="AQ29" i="1"/>
  <c r="AM37" i="1"/>
  <c r="AN37" i="1" s="1"/>
  <c r="F37" i="1"/>
  <c r="AP37" i="1"/>
  <c r="AQ37" i="1"/>
  <c r="AM45" i="1"/>
  <c r="AN45" i="1" s="1"/>
  <c r="F45" i="1"/>
  <c r="AP45" i="1"/>
  <c r="AQ45" i="1"/>
  <c r="AM53" i="1"/>
  <c r="AN53" i="1" s="1"/>
  <c r="F53" i="1"/>
  <c r="AP53" i="1"/>
  <c r="AQ53" i="1"/>
  <c r="AM61" i="1"/>
  <c r="AN61" i="1" s="1"/>
  <c r="F61" i="1"/>
  <c r="AP61" i="1"/>
  <c r="AQ61" i="1"/>
  <c r="AM69" i="1"/>
  <c r="AN69" i="1" s="1"/>
  <c r="F69" i="1"/>
  <c r="AP69" i="1"/>
  <c r="AQ69" i="1"/>
  <c r="AM77" i="1"/>
  <c r="AN77" i="1" s="1"/>
  <c r="F77" i="1"/>
  <c r="AP77" i="1"/>
  <c r="AQ77" i="1"/>
  <c r="AM85" i="1"/>
  <c r="AN85" i="1" s="1"/>
  <c r="F85" i="1"/>
  <c r="AP85" i="1"/>
  <c r="AQ85" i="1"/>
  <c r="AM93" i="1"/>
  <c r="AN93" i="1" s="1"/>
  <c r="F93" i="1"/>
  <c r="AP93" i="1"/>
  <c r="AQ93" i="1"/>
  <c r="AM101" i="1"/>
  <c r="AN101" i="1" s="1"/>
  <c r="F101" i="1"/>
  <c r="AP101" i="1"/>
  <c r="AQ101" i="1"/>
  <c r="AM109" i="1"/>
  <c r="AN109" i="1" s="1"/>
  <c r="F109" i="1"/>
  <c r="AP109" i="1"/>
  <c r="AQ109" i="1"/>
  <c r="AM117" i="1"/>
  <c r="AN117" i="1" s="1"/>
  <c r="F117" i="1"/>
  <c r="AP117" i="1"/>
  <c r="AQ117" i="1"/>
  <c r="AM125" i="1"/>
  <c r="AN125" i="1" s="1"/>
  <c r="F125" i="1"/>
  <c r="AP125" i="1"/>
  <c r="AQ125" i="1"/>
  <c r="AM133" i="1"/>
  <c r="AN133" i="1" s="1"/>
  <c r="F133" i="1"/>
  <c r="AP133" i="1"/>
  <c r="AQ133" i="1"/>
  <c r="AM141" i="1"/>
  <c r="AN141" i="1" s="1"/>
  <c r="F141" i="1"/>
  <c r="AP141" i="1"/>
  <c r="AQ141" i="1"/>
  <c r="AM149" i="1"/>
  <c r="AN149" i="1" s="1"/>
  <c r="F149" i="1"/>
  <c r="AP149" i="1"/>
  <c r="AQ149" i="1"/>
  <c r="AM157" i="1"/>
  <c r="AN157" i="1" s="1"/>
  <c r="F157" i="1"/>
  <c r="AP157" i="1"/>
  <c r="AQ157" i="1"/>
  <c r="AM165" i="1"/>
  <c r="AN165" i="1" s="1"/>
  <c r="F165" i="1"/>
  <c r="AP165" i="1"/>
  <c r="AQ165" i="1"/>
  <c r="AM173" i="1"/>
  <c r="AN173" i="1" s="1"/>
  <c r="F173" i="1"/>
  <c r="AP173" i="1"/>
  <c r="AQ173" i="1"/>
  <c r="AM181" i="1"/>
  <c r="AN181" i="1" s="1"/>
  <c r="F181" i="1"/>
  <c r="AP181" i="1"/>
  <c r="AQ181" i="1"/>
  <c r="AM189" i="1"/>
  <c r="AN189" i="1" s="1"/>
  <c r="F189" i="1"/>
  <c r="AP189" i="1"/>
  <c r="AQ189" i="1"/>
  <c r="AM197" i="1"/>
  <c r="AN197" i="1" s="1"/>
  <c r="F197" i="1"/>
  <c r="AP197" i="1"/>
  <c r="AQ197" i="1"/>
  <c r="AM205" i="1"/>
  <c r="AN205" i="1" s="1"/>
  <c r="F205" i="1"/>
  <c r="AP205" i="1"/>
  <c r="AQ205" i="1"/>
  <c r="AM213" i="1"/>
  <c r="AN213" i="1" s="1"/>
  <c r="F213" i="1"/>
  <c r="AP213" i="1"/>
  <c r="AQ213" i="1"/>
  <c r="AM221" i="1"/>
  <c r="AN221" i="1" s="1"/>
  <c r="F221" i="1"/>
  <c r="AP221" i="1"/>
  <c r="AQ221" i="1"/>
  <c r="AM229" i="1"/>
  <c r="F229" i="1"/>
  <c r="AP229" i="1"/>
  <c r="AQ229" i="1"/>
  <c r="AM237" i="1"/>
  <c r="AN237" i="1" s="1"/>
  <c r="F237" i="1"/>
  <c r="AP237" i="1"/>
  <c r="AQ237" i="1"/>
  <c r="AM245" i="1"/>
  <c r="AN245" i="1" s="1"/>
  <c r="F245" i="1"/>
  <c r="AP245" i="1"/>
  <c r="AQ245" i="1"/>
  <c r="AM253" i="1"/>
  <c r="AN253" i="1" s="1"/>
  <c r="F253" i="1"/>
  <c r="AP253" i="1"/>
  <c r="AQ253" i="1"/>
  <c r="AM261" i="1"/>
  <c r="AN261" i="1" s="1"/>
  <c r="F261" i="1"/>
  <c r="AP261" i="1"/>
  <c r="AQ261" i="1"/>
  <c r="AM269" i="1"/>
  <c r="AN269" i="1" s="1"/>
  <c r="F269" i="1"/>
  <c r="AP269" i="1"/>
  <c r="AQ269" i="1"/>
  <c r="AM277" i="1"/>
  <c r="AN277" i="1" s="1"/>
  <c r="F277" i="1"/>
  <c r="AP277" i="1"/>
  <c r="AQ277" i="1"/>
  <c r="AM285" i="1"/>
  <c r="AN285" i="1" s="1"/>
  <c r="F285" i="1"/>
  <c r="AP285" i="1"/>
  <c r="AQ285" i="1"/>
  <c r="AM293" i="1"/>
  <c r="AN293" i="1" s="1"/>
  <c r="F293" i="1"/>
  <c r="AP293" i="1"/>
  <c r="AQ293" i="1"/>
  <c r="AM301" i="1"/>
  <c r="AN301" i="1" s="1"/>
  <c r="F301" i="1"/>
  <c r="AP301" i="1"/>
  <c r="AQ301" i="1"/>
  <c r="AM309" i="1"/>
  <c r="AN309" i="1" s="1"/>
  <c r="F309" i="1"/>
  <c r="AP309" i="1"/>
  <c r="AQ309" i="1"/>
  <c r="AM317" i="1"/>
  <c r="AN317" i="1" s="1"/>
  <c r="F317" i="1"/>
  <c r="AP317" i="1"/>
  <c r="AQ317" i="1"/>
  <c r="AM325" i="1"/>
  <c r="AN325" i="1" s="1"/>
  <c r="F325" i="1"/>
  <c r="AP325" i="1"/>
  <c r="AQ325" i="1"/>
  <c r="AM333" i="1"/>
  <c r="AN333" i="1" s="1"/>
  <c r="F333" i="1"/>
  <c r="AP333" i="1"/>
  <c r="AQ333" i="1"/>
  <c r="AM341" i="1"/>
  <c r="AN341" i="1" s="1"/>
  <c r="F341" i="1"/>
  <c r="AP341" i="1"/>
  <c r="AQ341" i="1"/>
  <c r="AM349" i="1"/>
  <c r="AN349" i="1" s="1"/>
  <c r="F349" i="1"/>
  <c r="AP349" i="1"/>
  <c r="AQ349" i="1"/>
  <c r="AM357" i="1"/>
  <c r="AN357" i="1" s="1"/>
  <c r="F357" i="1"/>
  <c r="AP357" i="1"/>
  <c r="AQ357" i="1"/>
  <c r="AM365" i="1"/>
  <c r="AN365" i="1" s="1"/>
  <c r="F365" i="1"/>
  <c r="AP365" i="1"/>
  <c r="AQ365" i="1"/>
  <c r="AM373" i="1"/>
  <c r="AN373" i="1" s="1"/>
  <c r="F373" i="1"/>
  <c r="AP373" i="1"/>
  <c r="AQ373" i="1"/>
  <c r="AM382" i="1"/>
  <c r="AN382" i="1" s="1"/>
  <c r="F382" i="1"/>
  <c r="AP382" i="1"/>
  <c r="AQ382" i="1"/>
  <c r="AM390" i="1"/>
  <c r="AN390" i="1" s="1"/>
  <c r="F390" i="1"/>
  <c r="AP390" i="1"/>
  <c r="AQ390" i="1"/>
  <c r="AM398" i="1"/>
  <c r="F398" i="1"/>
  <c r="AP398" i="1"/>
  <c r="AQ398" i="1"/>
  <c r="AM406" i="1"/>
  <c r="AN406" i="1" s="1"/>
  <c r="F406" i="1"/>
  <c r="AP406" i="1"/>
  <c r="AQ406" i="1"/>
  <c r="AM414" i="1"/>
  <c r="AN414" i="1" s="1"/>
  <c r="F414" i="1"/>
  <c r="AP414" i="1"/>
  <c r="AQ414" i="1"/>
  <c r="AM422" i="1"/>
  <c r="AN422" i="1" s="1"/>
  <c r="F422" i="1"/>
  <c r="AP422" i="1"/>
  <c r="AQ422" i="1"/>
  <c r="AM430" i="1"/>
  <c r="AN430" i="1" s="1"/>
  <c r="F430" i="1"/>
  <c r="AP430" i="1"/>
  <c r="AQ430" i="1"/>
  <c r="AM438" i="1"/>
  <c r="AN438" i="1" s="1"/>
  <c r="F438" i="1"/>
  <c r="AP438" i="1"/>
  <c r="AQ438" i="1"/>
  <c r="AM446" i="1"/>
  <c r="AN446" i="1" s="1"/>
  <c r="F446" i="1"/>
  <c r="AP446" i="1"/>
  <c r="AQ446" i="1"/>
  <c r="AM454" i="1"/>
  <c r="AN454" i="1" s="1"/>
  <c r="F454" i="1"/>
  <c r="AP454" i="1"/>
  <c r="AQ454" i="1"/>
  <c r="AM462" i="1"/>
  <c r="AN462" i="1" s="1"/>
  <c r="F462" i="1"/>
  <c r="AP462" i="1"/>
  <c r="AQ462" i="1"/>
  <c r="AM470" i="1"/>
  <c r="F470" i="1"/>
  <c r="AP470" i="1"/>
  <c r="AQ470" i="1"/>
  <c r="AM478" i="1"/>
  <c r="AN478" i="1" s="1"/>
  <c r="F478" i="1"/>
  <c r="AP478" i="1"/>
  <c r="AQ478" i="1"/>
  <c r="AM486" i="1"/>
  <c r="AN486" i="1" s="1"/>
  <c r="F486" i="1"/>
  <c r="AP486" i="1"/>
  <c r="AQ486" i="1"/>
  <c r="AM494" i="1"/>
  <c r="AN494" i="1" s="1"/>
  <c r="F494" i="1"/>
  <c r="AP494" i="1"/>
  <c r="AQ494" i="1"/>
  <c r="AM502" i="1"/>
  <c r="AN502" i="1" s="1"/>
  <c r="F502" i="1"/>
  <c r="AP502" i="1"/>
  <c r="AQ502" i="1"/>
  <c r="AM510" i="1"/>
  <c r="AN510" i="1" s="1"/>
  <c r="F510" i="1"/>
  <c r="AP510" i="1"/>
  <c r="AQ510" i="1"/>
  <c r="AM518" i="1"/>
  <c r="AN518" i="1" s="1"/>
  <c r="F518" i="1"/>
  <c r="AP518" i="1"/>
  <c r="AQ518" i="1"/>
  <c r="AM526" i="1"/>
  <c r="AN526" i="1" s="1"/>
  <c r="F526" i="1"/>
  <c r="AP526" i="1"/>
  <c r="AQ526" i="1"/>
  <c r="AM534" i="1"/>
  <c r="AN534" i="1" s="1"/>
  <c r="F534" i="1"/>
  <c r="AP534" i="1"/>
  <c r="AQ534" i="1"/>
  <c r="AM542" i="1"/>
  <c r="F542" i="1"/>
  <c r="AP542" i="1"/>
  <c r="AQ542" i="1"/>
  <c r="AM550" i="1"/>
  <c r="AN550" i="1" s="1"/>
  <c r="F550" i="1"/>
  <c r="AP550" i="1"/>
  <c r="AQ550" i="1"/>
  <c r="AM558" i="1"/>
  <c r="AN558" i="1" s="1"/>
  <c r="F558" i="1"/>
  <c r="AP558" i="1"/>
  <c r="AQ558" i="1"/>
  <c r="AM566" i="1"/>
  <c r="AN566" i="1" s="1"/>
  <c r="F566" i="1"/>
  <c r="AP566" i="1"/>
  <c r="AQ566" i="1"/>
  <c r="AM574" i="1"/>
  <c r="AN574" i="1" s="1"/>
  <c r="F574" i="1"/>
  <c r="AP574" i="1"/>
  <c r="AQ574" i="1"/>
  <c r="AM582" i="1"/>
  <c r="AN582" i="1" s="1"/>
  <c r="F582" i="1"/>
  <c r="AP582" i="1"/>
  <c r="AQ582" i="1"/>
  <c r="AM590" i="1"/>
  <c r="AN590" i="1" s="1"/>
  <c r="F590" i="1"/>
  <c r="AP590" i="1"/>
  <c r="AQ590" i="1"/>
  <c r="AM598" i="1"/>
  <c r="AN598" i="1" s="1"/>
  <c r="F598" i="1"/>
  <c r="AP598" i="1"/>
  <c r="AQ598" i="1"/>
  <c r="AM606" i="1"/>
  <c r="AN606" i="1" s="1"/>
  <c r="F606" i="1"/>
  <c r="AP606" i="1"/>
  <c r="AQ606" i="1"/>
  <c r="AM614" i="1"/>
  <c r="AN614" i="1" s="1"/>
  <c r="F614" i="1"/>
  <c r="AP614" i="1"/>
  <c r="AQ614" i="1"/>
  <c r="AM622" i="1"/>
  <c r="AN622" i="1" s="1"/>
  <c r="F622" i="1"/>
  <c r="AP622" i="1"/>
  <c r="AQ622" i="1"/>
  <c r="AM630" i="1"/>
  <c r="AN630" i="1" s="1"/>
  <c r="F630" i="1"/>
  <c r="AP630" i="1"/>
  <c r="AQ630" i="1"/>
  <c r="AM638" i="1"/>
  <c r="AN638" i="1" s="1"/>
  <c r="F638" i="1"/>
  <c r="AP638" i="1"/>
  <c r="AQ638" i="1"/>
  <c r="AM646" i="1"/>
  <c r="AN646" i="1" s="1"/>
  <c r="F646" i="1"/>
  <c r="AP646" i="1"/>
  <c r="AQ646" i="1"/>
  <c r="AM654" i="1"/>
  <c r="AN654" i="1" s="1"/>
  <c r="F654" i="1"/>
  <c r="AP654" i="1"/>
  <c r="AQ654" i="1"/>
  <c r="AM662" i="1"/>
  <c r="F662" i="1"/>
  <c r="AP662" i="1"/>
  <c r="AQ662" i="1"/>
  <c r="AM670" i="1"/>
  <c r="AN670" i="1" s="1"/>
  <c r="F670" i="1"/>
  <c r="AP670" i="1"/>
  <c r="AQ670" i="1"/>
  <c r="AM678" i="1"/>
  <c r="AN678" i="1" s="1"/>
  <c r="F678" i="1"/>
  <c r="AP678" i="1"/>
  <c r="AQ678" i="1"/>
  <c r="AM686" i="1"/>
  <c r="AN686" i="1" s="1"/>
  <c r="F686" i="1"/>
  <c r="AP686" i="1"/>
  <c r="AQ686" i="1"/>
  <c r="AM694" i="1"/>
  <c r="AN694" i="1" s="1"/>
  <c r="F694" i="1"/>
  <c r="AP694" i="1"/>
  <c r="AQ694" i="1"/>
  <c r="AM702" i="1"/>
  <c r="AN702" i="1" s="1"/>
  <c r="F702" i="1"/>
  <c r="AP702" i="1"/>
  <c r="AQ702" i="1"/>
  <c r="AM710" i="1"/>
  <c r="F710" i="1"/>
  <c r="AP710" i="1"/>
  <c r="AQ710" i="1"/>
  <c r="AM718" i="1"/>
  <c r="AN718" i="1" s="1"/>
  <c r="F718" i="1"/>
  <c r="AP718" i="1"/>
  <c r="AQ718" i="1"/>
  <c r="AM726" i="1"/>
  <c r="AN726" i="1" s="1"/>
  <c r="F726" i="1"/>
  <c r="AP726" i="1"/>
  <c r="AQ726" i="1"/>
  <c r="AM734" i="1"/>
  <c r="AN734" i="1" s="1"/>
  <c r="F734" i="1"/>
  <c r="AP734" i="1"/>
  <c r="AQ734" i="1"/>
  <c r="AM742" i="1"/>
  <c r="AN742" i="1" s="1"/>
  <c r="F742" i="1"/>
  <c r="AP742" i="1"/>
  <c r="AQ742" i="1"/>
  <c r="AM750" i="1"/>
  <c r="AN750" i="1" s="1"/>
  <c r="F750" i="1"/>
  <c r="AP750" i="1"/>
  <c r="AQ750" i="1"/>
  <c r="AM758" i="1"/>
  <c r="AN758" i="1" s="1"/>
  <c r="F758" i="1"/>
  <c r="AP758" i="1"/>
  <c r="AQ758" i="1"/>
  <c r="AM766" i="1"/>
  <c r="AN766" i="1" s="1"/>
  <c r="F766" i="1"/>
  <c r="AP766" i="1"/>
  <c r="AQ766" i="1"/>
  <c r="AM774" i="1"/>
  <c r="AN774" i="1" s="1"/>
  <c r="F774" i="1"/>
  <c r="AP774" i="1"/>
  <c r="AQ774" i="1"/>
  <c r="AM782" i="1"/>
  <c r="AN782" i="1" s="1"/>
  <c r="F782" i="1"/>
  <c r="AP782" i="1"/>
  <c r="AQ782" i="1"/>
  <c r="AM790" i="1"/>
  <c r="AN790" i="1" s="1"/>
  <c r="F790" i="1"/>
  <c r="AP790" i="1"/>
  <c r="AQ790" i="1"/>
  <c r="AM798" i="1"/>
  <c r="AN798" i="1" s="1"/>
  <c r="F798" i="1"/>
  <c r="AP798" i="1"/>
  <c r="AQ798" i="1"/>
  <c r="AM806" i="1"/>
  <c r="F806" i="1"/>
  <c r="AP806" i="1"/>
  <c r="AQ806" i="1"/>
  <c r="AM814" i="1"/>
  <c r="AN814" i="1" s="1"/>
  <c r="F814" i="1"/>
  <c r="AP814" i="1"/>
  <c r="AQ814" i="1"/>
  <c r="AM822" i="1"/>
  <c r="AN822" i="1" s="1"/>
  <c r="F822" i="1"/>
  <c r="AP822" i="1"/>
  <c r="AQ822" i="1"/>
  <c r="AM830" i="1"/>
  <c r="AN830" i="1" s="1"/>
  <c r="F830" i="1"/>
  <c r="AP830" i="1"/>
  <c r="AQ830" i="1"/>
  <c r="AM838" i="1"/>
  <c r="AN838" i="1" s="1"/>
  <c r="F838" i="1"/>
  <c r="AP838" i="1"/>
  <c r="AQ838" i="1"/>
  <c r="AM846" i="1"/>
  <c r="AN846" i="1" s="1"/>
  <c r="F846" i="1"/>
  <c r="AP846" i="1"/>
  <c r="AQ846" i="1"/>
  <c r="AM854" i="1"/>
  <c r="AN854" i="1" s="1"/>
  <c r="F854" i="1"/>
  <c r="AP854" i="1"/>
  <c r="AQ854" i="1"/>
  <c r="AM862" i="1"/>
  <c r="AN862" i="1" s="1"/>
  <c r="F862" i="1"/>
  <c r="AP862" i="1"/>
  <c r="AQ862" i="1"/>
  <c r="AM870" i="1"/>
  <c r="AN870" i="1" s="1"/>
  <c r="F870" i="1"/>
  <c r="AP870" i="1"/>
  <c r="AQ870" i="1"/>
  <c r="AM878" i="1"/>
  <c r="AN878" i="1" s="1"/>
  <c r="F878" i="1"/>
  <c r="AP878" i="1"/>
  <c r="AQ878" i="1"/>
  <c r="AM886" i="1"/>
  <c r="AN886" i="1" s="1"/>
  <c r="F886" i="1"/>
  <c r="AP886" i="1"/>
  <c r="AQ886" i="1"/>
  <c r="AM894" i="1"/>
  <c r="AN894" i="1" s="1"/>
  <c r="F894" i="1"/>
  <c r="AP894" i="1"/>
  <c r="AQ894" i="1"/>
  <c r="AM902" i="1"/>
  <c r="AN902" i="1" s="1"/>
  <c r="F902" i="1"/>
  <c r="AP902" i="1"/>
  <c r="AQ902" i="1"/>
  <c r="AM910" i="1"/>
  <c r="AN910" i="1" s="1"/>
  <c r="F910" i="1"/>
  <c r="AP910" i="1"/>
  <c r="AQ910" i="1"/>
  <c r="AM918" i="1"/>
  <c r="AN918" i="1" s="1"/>
  <c r="F918" i="1"/>
  <c r="AP918" i="1"/>
  <c r="AQ918" i="1"/>
  <c r="AM926" i="1"/>
  <c r="AN926" i="1" s="1"/>
  <c r="F926" i="1"/>
  <c r="AP926" i="1"/>
  <c r="AQ926" i="1"/>
  <c r="AM934" i="1"/>
  <c r="AN934" i="1" s="1"/>
  <c r="F934" i="1"/>
  <c r="AP934" i="1"/>
  <c r="AQ934" i="1"/>
  <c r="AM942" i="1"/>
  <c r="AN942" i="1" s="1"/>
  <c r="F942" i="1"/>
  <c r="AP942" i="1"/>
  <c r="AQ942" i="1"/>
  <c r="AM950" i="1"/>
  <c r="AN950" i="1" s="1"/>
  <c r="F950" i="1"/>
  <c r="AP950" i="1"/>
  <c r="AQ950" i="1"/>
  <c r="AM958" i="1"/>
  <c r="AN958" i="1" s="1"/>
  <c r="F958" i="1"/>
  <c r="AQ958" i="1"/>
  <c r="AP958" i="1"/>
  <c r="AM966" i="1"/>
  <c r="AN966" i="1" s="1"/>
  <c r="F966" i="1"/>
  <c r="AQ966" i="1"/>
  <c r="AP966" i="1"/>
  <c r="AM974" i="1"/>
  <c r="AN974" i="1" s="1"/>
  <c r="F974" i="1"/>
  <c r="AQ974" i="1"/>
  <c r="AP974" i="1"/>
  <c r="AM982" i="1"/>
  <c r="AN982" i="1" s="1"/>
  <c r="F982" i="1"/>
  <c r="AQ982" i="1"/>
  <c r="AP982" i="1"/>
  <c r="AM990" i="1"/>
  <c r="AN990" i="1" s="1"/>
  <c r="F990" i="1"/>
  <c r="AQ990" i="1"/>
  <c r="AP990" i="1"/>
  <c r="AM998" i="1"/>
  <c r="AN998" i="1" s="1"/>
  <c r="F998" i="1"/>
  <c r="AQ998" i="1"/>
  <c r="AP998" i="1"/>
  <c r="AM1006" i="1"/>
  <c r="AN1006" i="1" s="1"/>
  <c r="F1006" i="1"/>
  <c r="AQ1006" i="1"/>
  <c r="AP1006" i="1"/>
  <c r="AM1014" i="1"/>
  <c r="AN1014" i="1" s="1"/>
  <c r="F1014" i="1"/>
  <c r="AQ1014" i="1"/>
  <c r="AP1014" i="1"/>
  <c r="AM1022" i="1"/>
  <c r="F1022" i="1"/>
  <c r="AQ1022" i="1"/>
  <c r="AP1022" i="1"/>
  <c r="AM1030" i="1"/>
  <c r="AN1030" i="1" s="1"/>
  <c r="F1030" i="1"/>
  <c r="AQ1030" i="1"/>
  <c r="AP1030" i="1"/>
  <c r="AM1038" i="1"/>
  <c r="AN1038" i="1" s="1"/>
  <c r="F1038" i="1"/>
  <c r="AQ1038" i="1"/>
  <c r="AP1038" i="1"/>
  <c r="AM1046" i="1"/>
  <c r="AN1046" i="1" s="1"/>
  <c r="F1046" i="1"/>
  <c r="AQ1046" i="1"/>
  <c r="AP1046" i="1"/>
  <c r="AM1054" i="1"/>
  <c r="AN1054" i="1" s="1"/>
  <c r="F1054" i="1"/>
  <c r="AQ1054" i="1"/>
  <c r="AP1054" i="1"/>
  <c r="AM1062" i="1"/>
  <c r="AN1062" i="1" s="1"/>
  <c r="F1062" i="1"/>
  <c r="AQ1062" i="1"/>
  <c r="AP1062" i="1"/>
  <c r="AM1070" i="1"/>
  <c r="AN1070" i="1" s="1"/>
  <c r="F1070" i="1"/>
  <c r="AQ1070" i="1"/>
  <c r="AP1070" i="1"/>
  <c r="AM1078" i="1"/>
  <c r="AN1078" i="1" s="1"/>
  <c r="F1078" i="1"/>
  <c r="AQ1078" i="1"/>
  <c r="AP1078" i="1"/>
  <c r="AM1086" i="1"/>
  <c r="AN1086" i="1" s="1"/>
  <c r="F1086" i="1"/>
  <c r="AQ1086" i="1"/>
  <c r="AP1086" i="1"/>
  <c r="AM1094" i="1"/>
  <c r="AN1094" i="1" s="1"/>
  <c r="F1094" i="1"/>
  <c r="AQ1094" i="1"/>
  <c r="AP1094" i="1"/>
  <c r="AM1102" i="1"/>
  <c r="AN1102" i="1" s="1"/>
  <c r="F1102" i="1"/>
  <c r="AQ1102" i="1"/>
  <c r="AP1102" i="1"/>
  <c r="AM1110" i="1"/>
  <c r="AN1110" i="1" s="1"/>
  <c r="F1110" i="1"/>
  <c r="AQ1110" i="1"/>
  <c r="AP1110" i="1"/>
  <c r="AM1118" i="1"/>
  <c r="AN1118" i="1" s="1"/>
  <c r="F1118" i="1"/>
  <c r="AQ1118" i="1"/>
  <c r="AP1118" i="1"/>
  <c r="AM1126" i="1"/>
  <c r="AN1126" i="1" s="1"/>
  <c r="F1126" i="1"/>
  <c r="AQ1126" i="1"/>
  <c r="AP1126" i="1"/>
  <c r="AM1134" i="1"/>
  <c r="AN1134" i="1" s="1"/>
  <c r="F1134" i="1"/>
  <c r="AQ1134" i="1"/>
  <c r="AP1134" i="1"/>
  <c r="AM1142" i="1"/>
  <c r="F1142" i="1"/>
  <c r="AQ1142" i="1"/>
  <c r="AP1142" i="1"/>
  <c r="AM1150" i="1"/>
  <c r="AN1150" i="1" s="1"/>
  <c r="F1150" i="1"/>
  <c r="AQ1150" i="1"/>
  <c r="AP1150" i="1"/>
  <c r="AM1158" i="1"/>
  <c r="AN1158" i="1" s="1"/>
  <c r="F1158" i="1"/>
  <c r="AQ1158" i="1"/>
  <c r="AP1158" i="1"/>
  <c r="AM1166" i="1"/>
  <c r="AN1166" i="1" s="1"/>
  <c r="F1166" i="1"/>
  <c r="AQ1166" i="1"/>
  <c r="AP1166" i="1"/>
  <c r="AM1174" i="1"/>
  <c r="AN1174" i="1" s="1"/>
  <c r="F1174" i="1"/>
  <c r="AQ1174" i="1"/>
  <c r="AP1174" i="1"/>
  <c r="AM1182" i="1"/>
  <c r="AN1182" i="1" s="1"/>
  <c r="F1182" i="1"/>
  <c r="AQ1182" i="1"/>
  <c r="AP1182" i="1"/>
  <c r="AM1190" i="1"/>
  <c r="AN1190" i="1" s="1"/>
  <c r="F1190" i="1"/>
  <c r="AQ1190" i="1"/>
  <c r="AP1190" i="1"/>
  <c r="AM1198" i="1"/>
  <c r="AN1198" i="1" s="1"/>
  <c r="F1198" i="1"/>
  <c r="AQ1198" i="1"/>
  <c r="AP1198" i="1"/>
  <c r="AM1206" i="1"/>
  <c r="AN1206" i="1" s="1"/>
  <c r="F1206" i="1"/>
  <c r="AQ1206" i="1"/>
  <c r="AP1206" i="1"/>
  <c r="AM1214" i="1"/>
  <c r="AN1214" i="1" s="1"/>
  <c r="F1214" i="1"/>
  <c r="AQ1214" i="1"/>
  <c r="AP1214" i="1"/>
  <c r="AM1222" i="1"/>
  <c r="AN1222" i="1" s="1"/>
  <c r="F1222" i="1"/>
  <c r="AQ1222" i="1"/>
  <c r="AP1222" i="1"/>
  <c r="AM1230" i="1"/>
  <c r="AN1230" i="1" s="1"/>
  <c r="F1230" i="1"/>
  <c r="AQ1230" i="1"/>
  <c r="AP1230" i="1"/>
  <c r="AM1238" i="1"/>
  <c r="AN1238" i="1" s="1"/>
  <c r="F1238" i="1"/>
  <c r="AQ1238" i="1"/>
  <c r="AP1238" i="1"/>
  <c r="AM1246" i="1"/>
  <c r="AN1246" i="1" s="1"/>
  <c r="F1246" i="1"/>
  <c r="AQ1246" i="1"/>
  <c r="AP1246" i="1"/>
  <c r="AM1254" i="1"/>
  <c r="AN1254" i="1" s="1"/>
  <c r="F1254" i="1"/>
  <c r="AQ1254" i="1"/>
  <c r="AP1254" i="1"/>
  <c r="AM1262" i="1"/>
  <c r="AN1262" i="1" s="1"/>
  <c r="F1262" i="1"/>
  <c r="AQ1262" i="1"/>
  <c r="AP1262" i="1"/>
  <c r="AM1270" i="1"/>
  <c r="AN1270" i="1" s="1"/>
  <c r="F1270" i="1"/>
  <c r="AQ1270" i="1"/>
  <c r="AP1270" i="1"/>
  <c r="AM1278" i="1"/>
  <c r="AN1278" i="1" s="1"/>
  <c r="F1278" i="1"/>
  <c r="AQ1278" i="1"/>
  <c r="AP1278" i="1"/>
  <c r="AM1286" i="1"/>
  <c r="AN1286" i="1" s="1"/>
  <c r="F1286" i="1"/>
  <c r="AQ1286" i="1"/>
  <c r="AP1286" i="1"/>
  <c r="AM1294" i="1"/>
  <c r="AN1294" i="1" s="1"/>
  <c r="F1294" i="1"/>
  <c r="AQ1294" i="1"/>
  <c r="AP1294" i="1"/>
  <c r="AM1302" i="1"/>
  <c r="AN1302" i="1" s="1"/>
  <c r="F1302" i="1"/>
  <c r="AQ1302" i="1"/>
  <c r="AP1302" i="1"/>
  <c r="AM1310" i="1"/>
  <c r="F1310" i="1"/>
  <c r="AQ1310" i="1"/>
  <c r="AP1310" i="1"/>
  <c r="AM1318" i="1"/>
  <c r="AN1318" i="1" s="1"/>
  <c r="F1318" i="1"/>
  <c r="AQ1318" i="1"/>
  <c r="AP1318" i="1"/>
  <c r="AM1326" i="1"/>
  <c r="AN1326" i="1" s="1"/>
  <c r="F1326" i="1"/>
  <c r="AQ1326" i="1"/>
  <c r="AP1326" i="1"/>
  <c r="AM1334" i="1"/>
  <c r="AN1334" i="1" s="1"/>
  <c r="F1334" i="1"/>
  <c r="AQ1334" i="1"/>
  <c r="AP1334" i="1"/>
  <c r="AM1342" i="1"/>
  <c r="AN1342" i="1" s="1"/>
  <c r="F1342" i="1"/>
  <c r="AQ1342" i="1"/>
  <c r="AP1342" i="1"/>
  <c r="AM1350" i="1"/>
  <c r="AN1350" i="1" s="1"/>
  <c r="F1350" i="1"/>
  <c r="AQ1350" i="1"/>
  <c r="AP1350" i="1"/>
  <c r="AM1358" i="1"/>
  <c r="AN1358" i="1" s="1"/>
  <c r="F1358" i="1"/>
  <c r="AQ1358" i="1"/>
  <c r="AP1358" i="1"/>
  <c r="AM1366" i="1"/>
  <c r="AN1366" i="1" s="1"/>
  <c r="F1366" i="1"/>
  <c r="AQ1366" i="1"/>
  <c r="AP1366" i="1"/>
  <c r="AM1374" i="1"/>
  <c r="AN1374" i="1" s="1"/>
  <c r="F1374" i="1"/>
  <c r="AQ1374" i="1"/>
  <c r="AP1374" i="1"/>
  <c r="AM1382" i="1"/>
  <c r="AN1382" i="1" s="1"/>
  <c r="F1382" i="1"/>
  <c r="AQ1382" i="1"/>
  <c r="AP1382" i="1"/>
  <c r="AM1390" i="1"/>
  <c r="AN1390" i="1" s="1"/>
  <c r="F1390" i="1"/>
  <c r="AQ1390" i="1"/>
  <c r="AP1390" i="1"/>
  <c r="AM1398" i="1"/>
  <c r="AN1398" i="1" s="1"/>
  <c r="F1398" i="1"/>
  <c r="AQ1398" i="1"/>
  <c r="AP1398" i="1"/>
  <c r="AM1406" i="1"/>
  <c r="AN1406" i="1" s="1"/>
  <c r="F1406" i="1"/>
  <c r="AQ1406" i="1"/>
  <c r="AP1406" i="1"/>
  <c r="AM1414" i="1"/>
  <c r="AN1414" i="1" s="1"/>
  <c r="F1414" i="1"/>
  <c r="AQ1414" i="1"/>
  <c r="AP1414" i="1"/>
  <c r="AM1422" i="1"/>
  <c r="AN1422" i="1" s="1"/>
  <c r="F1422" i="1"/>
  <c r="AQ1422" i="1"/>
  <c r="AP1422" i="1"/>
  <c r="AM1430" i="1"/>
  <c r="AN1430" i="1" s="1"/>
  <c r="F1430" i="1"/>
  <c r="AQ1430" i="1"/>
  <c r="AP1430" i="1"/>
  <c r="AM1438" i="1"/>
  <c r="AN1438" i="1" s="1"/>
  <c r="F1438" i="1"/>
  <c r="AQ1438" i="1"/>
  <c r="AP1438" i="1"/>
  <c r="AM1446" i="1"/>
  <c r="AN1446" i="1" s="1"/>
  <c r="F1446" i="1"/>
  <c r="AQ1446" i="1"/>
  <c r="AP1446" i="1"/>
  <c r="AM1454" i="1"/>
  <c r="AN1454" i="1" s="1"/>
  <c r="F1454" i="1"/>
  <c r="AQ1454" i="1"/>
  <c r="AP1454" i="1"/>
  <c r="AM1462" i="1"/>
  <c r="AN1462" i="1" s="1"/>
  <c r="F1462" i="1"/>
  <c r="AQ1462" i="1"/>
  <c r="AP1462" i="1"/>
  <c r="AM1470" i="1"/>
  <c r="AN1470" i="1" s="1"/>
  <c r="F1470" i="1"/>
  <c r="AQ1470" i="1"/>
  <c r="AP1470" i="1"/>
  <c r="AM1478" i="1"/>
  <c r="F1478" i="1"/>
  <c r="AQ1478" i="1"/>
  <c r="AP1478" i="1"/>
  <c r="AM1486" i="1"/>
  <c r="AN1486" i="1" s="1"/>
  <c r="F1486" i="1"/>
  <c r="AQ1486" i="1"/>
  <c r="AP1486" i="1"/>
  <c r="AM1494" i="1"/>
  <c r="AN1494" i="1" s="1"/>
  <c r="F1494" i="1"/>
  <c r="AQ1494" i="1"/>
  <c r="AP1494" i="1"/>
  <c r="AM1502" i="1"/>
  <c r="AN1502" i="1" s="1"/>
  <c r="F1502" i="1"/>
  <c r="AQ1502" i="1"/>
  <c r="AP1502" i="1"/>
  <c r="AM1510" i="1"/>
  <c r="AN1510" i="1" s="1"/>
  <c r="F1510" i="1"/>
  <c r="AQ1510" i="1"/>
  <c r="AP1510" i="1"/>
  <c r="AM1518" i="1"/>
  <c r="AN1518" i="1" s="1"/>
  <c r="F1518" i="1"/>
  <c r="AQ1518" i="1"/>
  <c r="AP1518" i="1"/>
  <c r="AM1526" i="1"/>
  <c r="F1526" i="1"/>
  <c r="AQ1526" i="1"/>
  <c r="AP1526" i="1"/>
  <c r="AM1534" i="1"/>
  <c r="AN1534" i="1" s="1"/>
  <c r="F1534" i="1"/>
  <c r="AQ1534" i="1"/>
  <c r="AP1534" i="1"/>
  <c r="AM1542" i="1"/>
  <c r="AN1542" i="1" s="1"/>
  <c r="F1542" i="1"/>
  <c r="AQ1542" i="1"/>
  <c r="AP1542" i="1"/>
  <c r="AM1550" i="1"/>
  <c r="AN1550" i="1" s="1"/>
  <c r="F1550" i="1"/>
  <c r="AQ1550" i="1"/>
  <c r="AP1550" i="1"/>
  <c r="AM1558" i="1"/>
  <c r="AN1558" i="1" s="1"/>
  <c r="F1558" i="1"/>
  <c r="AQ1558" i="1"/>
  <c r="AP1558" i="1"/>
  <c r="AM1566" i="1"/>
  <c r="AN1566" i="1" s="1"/>
  <c r="F1566" i="1"/>
  <c r="AQ1566" i="1"/>
  <c r="AP1566" i="1"/>
  <c r="AM1574" i="1"/>
  <c r="AN1574" i="1" s="1"/>
  <c r="F1574" i="1"/>
  <c r="AQ1574" i="1"/>
  <c r="AP1574" i="1"/>
  <c r="AM1582" i="1"/>
  <c r="AN1582" i="1" s="1"/>
  <c r="F1582" i="1"/>
  <c r="AQ1582" i="1"/>
  <c r="AP1582" i="1"/>
  <c r="AM1590" i="1"/>
  <c r="AN1590" i="1" s="1"/>
  <c r="F1590" i="1"/>
  <c r="AQ1590" i="1"/>
  <c r="AP1590" i="1"/>
  <c r="AM1598" i="1"/>
  <c r="AN1598" i="1" s="1"/>
  <c r="F1598" i="1"/>
  <c r="AQ1598" i="1"/>
  <c r="AP1598" i="1"/>
  <c r="AM1606" i="1"/>
  <c r="AN1606" i="1" s="1"/>
  <c r="F1606" i="1"/>
  <c r="AQ1606" i="1"/>
  <c r="AP1606" i="1"/>
  <c r="AM1614" i="1"/>
  <c r="AN1614" i="1" s="1"/>
  <c r="F1614" i="1"/>
  <c r="AQ1614" i="1"/>
  <c r="AP1614" i="1"/>
  <c r="AM1622" i="1"/>
  <c r="F1622" i="1"/>
  <c r="AQ1622" i="1"/>
  <c r="AP1622" i="1"/>
  <c r="AM1630" i="1"/>
  <c r="AN1630" i="1" s="1"/>
  <c r="F1630" i="1"/>
  <c r="AQ1630" i="1"/>
  <c r="AP1630" i="1"/>
  <c r="AM1638" i="1"/>
  <c r="AN1638" i="1" s="1"/>
  <c r="F1638" i="1"/>
  <c r="AQ1638" i="1"/>
  <c r="AP1638" i="1"/>
  <c r="AM1646" i="1"/>
  <c r="AN1646" i="1" s="1"/>
  <c r="F1646" i="1"/>
  <c r="AQ1646" i="1"/>
  <c r="AP1646" i="1"/>
  <c r="AM1654" i="1"/>
  <c r="AN1654" i="1" s="1"/>
  <c r="F1654" i="1"/>
  <c r="AQ1654" i="1"/>
  <c r="AP1654" i="1"/>
  <c r="AM1662" i="1"/>
  <c r="AN1662" i="1" s="1"/>
  <c r="F1662" i="1"/>
  <c r="AQ1662" i="1"/>
  <c r="AP1662" i="1"/>
  <c r="AM1670" i="1"/>
  <c r="AN1670" i="1" s="1"/>
  <c r="F1670" i="1"/>
  <c r="AQ1670" i="1"/>
  <c r="AP1670" i="1"/>
  <c r="AM1678" i="1"/>
  <c r="AN1678" i="1" s="1"/>
  <c r="F1678" i="1"/>
  <c r="AQ1678" i="1"/>
  <c r="AP1678" i="1"/>
  <c r="AM1686" i="1"/>
  <c r="AN1686" i="1" s="1"/>
  <c r="F1686" i="1"/>
  <c r="AQ1686" i="1"/>
  <c r="AP1686" i="1"/>
  <c r="AM1694" i="1"/>
  <c r="AN1694" i="1" s="1"/>
  <c r="F1694" i="1"/>
  <c r="AQ1694" i="1"/>
  <c r="AP1694" i="1"/>
  <c r="AM1702" i="1"/>
  <c r="AN1702" i="1" s="1"/>
  <c r="F1702" i="1"/>
  <c r="AQ1702" i="1"/>
  <c r="AP1702" i="1"/>
  <c r="AM1710" i="1"/>
  <c r="AN1710" i="1" s="1"/>
  <c r="F1710" i="1"/>
  <c r="AQ1710" i="1"/>
  <c r="AP1710" i="1"/>
  <c r="AM1718" i="1"/>
  <c r="AN1718" i="1" s="1"/>
  <c r="F1718" i="1"/>
  <c r="AQ1718" i="1"/>
  <c r="AP1718" i="1"/>
  <c r="AM1726" i="1"/>
  <c r="AN1726" i="1" s="1"/>
  <c r="F1726" i="1"/>
  <c r="AQ1726" i="1"/>
  <c r="AP1726" i="1"/>
  <c r="AM1734" i="1"/>
  <c r="AN1734" i="1" s="1"/>
  <c r="F1734" i="1"/>
  <c r="AQ1734" i="1"/>
  <c r="AP1734" i="1"/>
  <c r="AM1742" i="1"/>
  <c r="AN1742" i="1" s="1"/>
  <c r="F1742" i="1"/>
  <c r="AQ1742" i="1"/>
  <c r="AP1742" i="1"/>
  <c r="AM1750" i="1"/>
  <c r="AN1750" i="1" s="1"/>
  <c r="F1750" i="1"/>
  <c r="AQ1750" i="1"/>
  <c r="AP1750" i="1"/>
  <c r="AM1758" i="1"/>
  <c r="AN1758" i="1" s="1"/>
  <c r="F1758" i="1"/>
  <c r="AQ1758" i="1"/>
  <c r="AP1758" i="1"/>
  <c r="AM1766" i="1"/>
  <c r="AN1766" i="1" s="1"/>
  <c r="F1766" i="1"/>
  <c r="AQ1766" i="1"/>
  <c r="AP1766" i="1"/>
  <c r="AM1774" i="1"/>
  <c r="AN1774" i="1" s="1"/>
  <c r="F1774" i="1"/>
  <c r="AQ1774" i="1"/>
  <c r="AP1774" i="1"/>
  <c r="AM1782" i="1"/>
  <c r="AN1782" i="1" s="1"/>
  <c r="F1782" i="1"/>
  <c r="AQ1782" i="1"/>
  <c r="AP1782" i="1"/>
  <c r="AM1790" i="1"/>
  <c r="F1790" i="1"/>
  <c r="AQ1790" i="1"/>
  <c r="AP1790" i="1"/>
  <c r="AM1798" i="1"/>
  <c r="AN1798" i="1" s="1"/>
  <c r="F1798" i="1"/>
  <c r="AQ1798" i="1"/>
  <c r="AP1798" i="1"/>
  <c r="AM1806" i="1"/>
  <c r="AN1806" i="1" s="1"/>
  <c r="F1806" i="1"/>
  <c r="AQ1806" i="1"/>
  <c r="AP1806" i="1"/>
  <c r="AM1814" i="1"/>
  <c r="F1814" i="1"/>
  <c r="AQ1814" i="1"/>
  <c r="AP1814" i="1"/>
  <c r="AM59" i="1"/>
  <c r="AN59" i="1" s="1"/>
  <c r="F59" i="1"/>
  <c r="AQ59" i="1"/>
  <c r="AP59" i="1"/>
  <c r="AM123" i="1"/>
  <c r="AN123" i="1" s="1"/>
  <c r="F123" i="1"/>
  <c r="AQ123" i="1"/>
  <c r="AP123" i="1"/>
  <c r="AM195" i="1"/>
  <c r="AN195" i="1" s="1"/>
  <c r="F195" i="1"/>
  <c r="AQ195" i="1"/>
  <c r="AP195" i="1"/>
  <c r="AM259" i="1"/>
  <c r="AN259" i="1" s="1"/>
  <c r="F259" i="1"/>
  <c r="AQ259" i="1"/>
  <c r="AP259" i="1"/>
  <c r="AM315" i="1"/>
  <c r="AN315" i="1" s="1"/>
  <c r="F315" i="1"/>
  <c r="AQ315" i="1"/>
  <c r="AP315" i="1"/>
  <c r="AM363" i="1"/>
  <c r="AN363" i="1" s="1"/>
  <c r="F363" i="1"/>
  <c r="AQ363" i="1"/>
  <c r="AP363" i="1"/>
  <c r="AM404" i="1"/>
  <c r="AN404" i="1" s="1"/>
  <c r="F404" i="1"/>
  <c r="AP404" i="1"/>
  <c r="AQ404" i="1"/>
  <c r="AM460" i="1"/>
  <c r="AN460" i="1" s="1"/>
  <c r="F460" i="1"/>
  <c r="AP460" i="1"/>
  <c r="AQ460" i="1"/>
  <c r="AM516" i="1"/>
  <c r="AN516" i="1" s="1"/>
  <c r="F516" i="1"/>
  <c r="AP516" i="1"/>
  <c r="AQ516" i="1"/>
  <c r="AM572" i="1"/>
  <c r="AN572" i="1" s="1"/>
  <c r="F572" i="1"/>
  <c r="AP572" i="1"/>
  <c r="AQ572" i="1"/>
  <c r="AM628" i="1"/>
  <c r="AN628" i="1" s="1"/>
  <c r="F628" i="1"/>
  <c r="AP628" i="1"/>
  <c r="AQ628" i="1"/>
  <c r="AM676" i="1"/>
  <c r="AN676" i="1" s="1"/>
  <c r="F676" i="1"/>
  <c r="AP676" i="1"/>
  <c r="AQ676" i="1"/>
  <c r="AM732" i="1"/>
  <c r="AN732" i="1" s="1"/>
  <c r="F732" i="1"/>
  <c r="AP732" i="1"/>
  <c r="AQ732" i="1"/>
  <c r="AM756" i="1"/>
  <c r="AN756" i="1" s="1"/>
  <c r="F756" i="1"/>
  <c r="AP756" i="1"/>
  <c r="AQ756" i="1"/>
  <c r="AM812" i="1"/>
  <c r="AN812" i="1" s="1"/>
  <c r="F812" i="1"/>
  <c r="AP812" i="1"/>
  <c r="AQ812" i="1"/>
  <c r="AM852" i="1"/>
  <c r="AN852" i="1" s="1"/>
  <c r="F852" i="1"/>
  <c r="AP852" i="1"/>
  <c r="AQ852" i="1"/>
  <c r="AM884" i="1"/>
  <c r="AN884" i="1" s="1"/>
  <c r="F884" i="1"/>
  <c r="AP884" i="1"/>
  <c r="AQ884" i="1"/>
  <c r="AM940" i="1"/>
  <c r="AN940" i="1" s="1"/>
  <c r="F940" i="1"/>
  <c r="AP940" i="1"/>
  <c r="AQ940" i="1"/>
  <c r="AM1068" i="1"/>
  <c r="AN1068" i="1" s="1"/>
  <c r="F1068" i="1"/>
  <c r="AQ1068" i="1"/>
  <c r="AP1068" i="1"/>
  <c r="AM1108" i="1"/>
  <c r="AN1108" i="1" s="1"/>
  <c r="F1108" i="1"/>
  <c r="AQ1108" i="1"/>
  <c r="AP1108" i="1"/>
  <c r="AM1140" i="1"/>
  <c r="AN1140" i="1" s="1"/>
  <c r="F1140" i="1"/>
  <c r="AQ1140" i="1"/>
  <c r="AP1140" i="1"/>
  <c r="AM1172" i="1"/>
  <c r="AN1172" i="1" s="1"/>
  <c r="F1172" i="1"/>
  <c r="AQ1172" i="1"/>
  <c r="AP1172" i="1"/>
  <c r="AM1220" i="1"/>
  <c r="AN1220" i="1" s="1"/>
  <c r="F1220" i="1"/>
  <c r="AQ1220" i="1"/>
  <c r="AP1220" i="1"/>
  <c r="AM1252" i="1"/>
  <c r="F1252" i="1"/>
  <c r="AQ1252" i="1"/>
  <c r="AP1252" i="1"/>
  <c r="AM1292" i="1"/>
  <c r="AN1292" i="1" s="1"/>
  <c r="F1292" i="1"/>
  <c r="AQ1292" i="1"/>
  <c r="AP1292" i="1"/>
  <c r="AM1324" i="1"/>
  <c r="AN1324" i="1" s="1"/>
  <c r="F1324" i="1"/>
  <c r="AQ1324" i="1"/>
  <c r="AP1324" i="1"/>
  <c r="AM1356" i="1"/>
  <c r="AN1356" i="1" s="1"/>
  <c r="F1356" i="1"/>
  <c r="AQ1356" i="1"/>
  <c r="AP1356" i="1"/>
  <c r="AM1396" i="1"/>
  <c r="AN1396" i="1" s="1"/>
  <c r="F1396" i="1"/>
  <c r="AQ1396" i="1"/>
  <c r="AP1396" i="1"/>
  <c r="AM1428" i="1"/>
  <c r="AN1428" i="1" s="1"/>
  <c r="F1428" i="1"/>
  <c r="AQ1428" i="1"/>
  <c r="AP1428" i="1"/>
  <c r="AM1460" i="1"/>
  <c r="AN1460" i="1" s="1"/>
  <c r="F1460" i="1"/>
  <c r="AQ1460" i="1"/>
  <c r="AP1460" i="1"/>
  <c r="AM1492" i="1"/>
  <c r="AN1492" i="1" s="1"/>
  <c r="F1492" i="1"/>
  <c r="AQ1492" i="1"/>
  <c r="AP1492" i="1"/>
  <c r="AM1524" i="1"/>
  <c r="AN1524" i="1" s="1"/>
  <c r="F1524" i="1"/>
  <c r="AQ1524" i="1"/>
  <c r="AP1524" i="1"/>
  <c r="AM1556" i="1"/>
  <c r="AN1556" i="1" s="1"/>
  <c r="F1556" i="1"/>
  <c r="AQ1556" i="1"/>
  <c r="AP1556" i="1"/>
  <c r="AM1588" i="1"/>
  <c r="AN1588" i="1" s="1"/>
  <c r="F1588" i="1"/>
  <c r="AQ1588" i="1"/>
  <c r="AP1588" i="1"/>
  <c r="AM1628" i="1"/>
  <c r="AN1628" i="1" s="1"/>
  <c r="F1628" i="1"/>
  <c r="AQ1628" i="1"/>
  <c r="AP1628" i="1"/>
  <c r="AM1668" i="1"/>
  <c r="F1668" i="1"/>
  <c r="AQ1668" i="1"/>
  <c r="AP1668" i="1"/>
  <c r="AM1700" i="1"/>
  <c r="AN1700" i="1" s="1"/>
  <c r="F1700" i="1"/>
  <c r="AQ1700" i="1"/>
  <c r="AP1700" i="1"/>
  <c r="AM1724" i="1"/>
  <c r="AN1724" i="1" s="1"/>
  <c r="F1724" i="1"/>
  <c r="AQ1724" i="1"/>
  <c r="AP1724" i="1"/>
  <c r="AM1756" i="1"/>
  <c r="AN1756" i="1" s="1"/>
  <c r="F1756" i="1"/>
  <c r="AQ1756" i="1"/>
  <c r="AP1756" i="1"/>
  <c r="AM1796" i="1"/>
  <c r="AN1796" i="1" s="1"/>
  <c r="F1796" i="1"/>
  <c r="AQ1796" i="1"/>
  <c r="AP1796" i="1"/>
  <c r="AM14" i="1"/>
  <c r="AN14" i="1" s="1"/>
  <c r="F14" i="1"/>
  <c r="AQ14" i="1"/>
  <c r="AP14" i="1"/>
  <c r="AM22" i="1"/>
  <c r="AN22" i="1" s="1"/>
  <c r="F22" i="1"/>
  <c r="AP22" i="1"/>
  <c r="AQ22" i="1"/>
  <c r="AM30" i="1"/>
  <c r="AN30" i="1" s="1"/>
  <c r="F30" i="1"/>
  <c r="AP30" i="1"/>
  <c r="AQ30" i="1"/>
  <c r="AM38" i="1"/>
  <c r="AN38" i="1" s="1"/>
  <c r="F38" i="1"/>
  <c r="AP38" i="1"/>
  <c r="AQ38" i="1"/>
  <c r="AM46" i="1"/>
  <c r="AN46" i="1" s="1"/>
  <c r="F46" i="1"/>
  <c r="AP46" i="1"/>
  <c r="AQ46" i="1"/>
  <c r="AM54" i="1"/>
  <c r="AN54" i="1" s="1"/>
  <c r="F54" i="1"/>
  <c r="AP54" i="1"/>
  <c r="AQ54" i="1"/>
  <c r="AM62" i="1"/>
  <c r="AN62" i="1" s="1"/>
  <c r="F62" i="1"/>
  <c r="AP62" i="1"/>
  <c r="AQ62" i="1"/>
  <c r="AM70" i="1"/>
  <c r="AN70" i="1" s="1"/>
  <c r="F70" i="1"/>
  <c r="AP70" i="1"/>
  <c r="AQ70" i="1"/>
  <c r="AM78" i="1"/>
  <c r="AN78" i="1" s="1"/>
  <c r="F78" i="1"/>
  <c r="AP78" i="1"/>
  <c r="AQ78" i="1"/>
  <c r="AM86" i="1"/>
  <c r="AN86" i="1" s="1"/>
  <c r="F86" i="1"/>
  <c r="AP86" i="1"/>
  <c r="AQ86" i="1"/>
  <c r="AM94" i="1"/>
  <c r="AN94" i="1" s="1"/>
  <c r="F94" i="1"/>
  <c r="AP94" i="1"/>
  <c r="AQ94" i="1"/>
  <c r="AM102" i="1"/>
  <c r="AN102" i="1" s="1"/>
  <c r="F102" i="1"/>
  <c r="AP102" i="1"/>
  <c r="AQ102" i="1"/>
  <c r="AM110" i="1"/>
  <c r="AN110" i="1" s="1"/>
  <c r="F110" i="1"/>
  <c r="AP110" i="1"/>
  <c r="AQ110" i="1"/>
  <c r="AM118" i="1"/>
  <c r="AN118" i="1" s="1"/>
  <c r="F118" i="1"/>
  <c r="AP118" i="1"/>
  <c r="AQ118" i="1"/>
  <c r="AM126" i="1"/>
  <c r="AN126" i="1" s="1"/>
  <c r="F126" i="1"/>
  <c r="AP126" i="1"/>
  <c r="AQ126" i="1"/>
  <c r="AM134" i="1"/>
  <c r="AN134" i="1" s="1"/>
  <c r="F134" i="1"/>
  <c r="AP134" i="1"/>
  <c r="AQ134" i="1"/>
  <c r="AM142" i="1"/>
  <c r="AN142" i="1" s="1"/>
  <c r="F142" i="1"/>
  <c r="AP142" i="1"/>
  <c r="AQ142" i="1"/>
  <c r="AM150" i="1"/>
  <c r="AN150" i="1" s="1"/>
  <c r="F150" i="1"/>
  <c r="AP150" i="1"/>
  <c r="AQ150" i="1"/>
  <c r="AM158" i="1"/>
  <c r="AN158" i="1" s="1"/>
  <c r="F158" i="1"/>
  <c r="AP158" i="1"/>
  <c r="AQ158" i="1"/>
  <c r="AM166" i="1"/>
  <c r="F166" i="1"/>
  <c r="AP166" i="1"/>
  <c r="AQ166" i="1"/>
  <c r="AM174" i="1"/>
  <c r="AN174" i="1" s="1"/>
  <c r="F174" i="1"/>
  <c r="AP174" i="1"/>
  <c r="AQ174" i="1"/>
  <c r="AM182" i="1"/>
  <c r="AN182" i="1" s="1"/>
  <c r="F182" i="1"/>
  <c r="AP182" i="1"/>
  <c r="AQ182" i="1"/>
  <c r="AM190" i="1"/>
  <c r="AN190" i="1" s="1"/>
  <c r="F190" i="1"/>
  <c r="AP190" i="1"/>
  <c r="AQ190" i="1"/>
  <c r="AM198" i="1"/>
  <c r="AN198" i="1" s="1"/>
  <c r="F198" i="1"/>
  <c r="AP198" i="1"/>
  <c r="AQ198" i="1"/>
  <c r="AM206" i="1"/>
  <c r="AN206" i="1" s="1"/>
  <c r="F206" i="1"/>
  <c r="AP206" i="1"/>
  <c r="AQ206" i="1"/>
  <c r="AM214" i="1"/>
  <c r="AN214" i="1" s="1"/>
  <c r="F214" i="1"/>
  <c r="AP214" i="1"/>
  <c r="AQ214" i="1"/>
  <c r="AM222" i="1"/>
  <c r="AN222" i="1" s="1"/>
  <c r="F222" i="1"/>
  <c r="AP222" i="1"/>
  <c r="AQ222" i="1"/>
  <c r="AM230" i="1"/>
  <c r="AN230" i="1" s="1"/>
  <c r="F230" i="1"/>
  <c r="AP230" i="1"/>
  <c r="AQ230" i="1"/>
  <c r="AM238" i="1"/>
  <c r="AN238" i="1" s="1"/>
  <c r="F238" i="1"/>
  <c r="AP238" i="1"/>
  <c r="AQ238" i="1"/>
  <c r="AM246" i="1"/>
  <c r="AN246" i="1" s="1"/>
  <c r="F246" i="1"/>
  <c r="AP246" i="1"/>
  <c r="AQ246" i="1"/>
  <c r="AM254" i="1"/>
  <c r="AN254" i="1" s="1"/>
  <c r="F254" i="1"/>
  <c r="AP254" i="1"/>
  <c r="AQ254" i="1"/>
  <c r="AM262" i="1"/>
  <c r="AN262" i="1" s="1"/>
  <c r="F262" i="1"/>
  <c r="AP262" i="1"/>
  <c r="AQ262" i="1"/>
  <c r="AM270" i="1"/>
  <c r="AN270" i="1" s="1"/>
  <c r="F270" i="1"/>
  <c r="AP270" i="1"/>
  <c r="AQ270" i="1"/>
  <c r="AM278" i="1"/>
  <c r="AN278" i="1" s="1"/>
  <c r="F278" i="1"/>
  <c r="AP278" i="1"/>
  <c r="AQ278" i="1"/>
  <c r="AM286" i="1"/>
  <c r="AN286" i="1" s="1"/>
  <c r="F286" i="1"/>
  <c r="AP286" i="1"/>
  <c r="AQ286" i="1"/>
  <c r="AM294" i="1"/>
  <c r="AN294" i="1" s="1"/>
  <c r="F294" i="1"/>
  <c r="AP294" i="1"/>
  <c r="AQ294" i="1"/>
  <c r="AM302" i="1"/>
  <c r="AN302" i="1" s="1"/>
  <c r="F302" i="1"/>
  <c r="AP302" i="1"/>
  <c r="AQ302" i="1"/>
  <c r="AM310" i="1"/>
  <c r="AN310" i="1" s="1"/>
  <c r="F310" i="1"/>
  <c r="AP310" i="1"/>
  <c r="AQ310" i="1"/>
  <c r="AM318" i="1"/>
  <c r="AN318" i="1" s="1"/>
  <c r="F318" i="1"/>
  <c r="AP318" i="1"/>
  <c r="AQ318" i="1"/>
  <c r="AM326" i="1"/>
  <c r="AN326" i="1" s="1"/>
  <c r="F326" i="1"/>
  <c r="AP326" i="1"/>
  <c r="AQ326" i="1"/>
  <c r="AM334" i="1"/>
  <c r="AN334" i="1" s="1"/>
  <c r="F334" i="1"/>
  <c r="AP334" i="1"/>
  <c r="AQ334" i="1"/>
  <c r="AM342" i="1"/>
  <c r="AN342" i="1" s="1"/>
  <c r="F342" i="1"/>
  <c r="AP342" i="1"/>
  <c r="AQ342" i="1"/>
  <c r="AM350" i="1"/>
  <c r="AN350" i="1" s="1"/>
  <c r="F350" i="1"/>
  <c r="AP350" i="1"/>
  <c r="AQ350" i="1"/>
  <c r="AM358" i="1"/>
  <c r="F358" i="1"/>
  <c r="AP358" i="1"/>
  <c r="AQ358" i="1"/>
  <c r="AM366" i="1"/>
  <c r="AN366" i="1" s="1"/>
  <c r="F366" i="1"/>
  <c r="AP366" i="1"/>
  <c r="AQ366" i="1"/>
  <c r="AM374" i="1"/>
  <c r="AN374" i="1" s="1"/>
  <c r="F374" i="1"/>
  <c r="AP374" i="1"/>
  <c r="AQ374" i="1"/>
  <c r="AM383" i="1"/>
  <c r="AN383" i="1" s="1"/>
  <c r="F383" i="1"/>
  <c r="AQ383" i="1"/>
  <c r="AP383" i="1"/>
  <c r="AM391" i="1"/>
  <c r="AN391" i="1" s="1"/>
  <c r="F391" i="1"/>
  <c r="AQ391" i="1"/>
  <c r="AP391" i="1"/>
  <c r="AM399" i="1"/>
  <c r="F399" i="1"/>
  <c r="AQ399" i="1"/>
  <c r="AP399" i="1"/>
  <c r="AM407" i="1"/>
  <c r="F407" i="1"/>
  <c r="AQ407" i="1"/>
  <c r="AP407" i="1"/>
  <c r="AM415" i="1"/>
  <c r="AN415" i="1" s="1"/>
  <c r="F415" i="1"/>
  <c r="AQ415" i="1"/>
  <c r="AP415" i="1"/>
  <c r="AM423" i="1"/>
  <c r="AN423" i="1" s="1"/>
  <c r="F423" i="1"/>
  <c r="AQ423" i="1"/>
  <c r="AP423" i="1"/>
  <c r="AM431" i="1"/>
  <c r="AN431" i="1" s="1"/>
  <c r="F431" i="1"/>
  <c r="AQ431" i="1"/>
  <c r="AP431" i="1"/>
  <c r="AM439" i="1"/>
  <c r="AN439" i="1" s="1"/>
  <c r="F439" i="1"/>
  <c r="AQ439" i="1"/>
  <c r="AP439" i="1"/>
  <c r="AM447" i="1"/>
  <c r="AN447" i="1" s="1"/>
  <c r="F447" i="1"/>
  <c r="AQ447" i="1"/>
  <c r="AP447" i="1"/>
  <c r="AM455" i="1"/>
  <c r="AN455" i="1" s="1"/>
  <c r="F455" i="1"/>
  <c r="AQ455" i="1"/>
  <c r="AP455" i="1"/>
  <c r="AM463" i="1"/>
  <c r="AN463" i="1" s="1"/>
  <c r="F463" i="1"/>
  <c r="AQ463" i="1"/>
  <c r="AP463" i="1"/>
  <c r="AM471" i="1"/>
  <c r="AN471" i="1" s="1"/>
  <c r="F471" i="1"/>
  <c r="AQ471" i="1"/>
  <c r="AP471" i="1"/>
  <c r="AM479" i="1"/>
  <c r="AN479" i="1" s="1"/>
  <c r="F479" i="1"/>
  <c r="AQ479" i="1"/>
  <c r="AP479" i="1"/>
  <c r="AM487" i="1"/>
  <c r="AN487" i="1" s="1"/>
  <c r="F487" i="1"/>
  <c r="AQ487" i="1"/>
  <c r="AP487" i="1"/>
  <c r="AM495" i="1"/>
  <c r="AN495" i="1" s="1"/>
  <c r="F495" i="1"/>
  <c r="AQ495" i="1"/>
  <c r="AP495" i="1"/>
  <c r="AM503" i="1"/>
  <c r="F503" i="1"/>
  <c r="AQ503" i="1"/>
  <c r="AP503" i="1"/>
  <c r="AM511" i="1"/>
  <c r="AN511" i="1" s="1"/>
  <c r="F511" i="1"/>
  <c r="AQ511" i="1"/>
  <c r="AP511" i="1"/>
  <c r="AM519" i="1"/>
  <c r="AN519" i="1" s="1"/>
  <c r="F519" i="1"/>
  <c r="AQ519" i="1"/>
  <c r="AP519" i="1"/>
  <c r="AM527" i="1"/>
  <c r="AN527" i="1" s="1"/>
  <c r="F527" i="1"/>
  <c r="AQ527" i="1"/>
  <c r="AP527" i="1"/>
  <c r="AM535" i="1"/>
  <c r="AN535" i="1" s="1"/>
  <c r="F535" i="1"/>
  <c r="AQ535" i="1"/>
  <c r="AP535" i="1"/>
  <c r="AM543" i="1"/>
  <c r="AN543" i="1" s="1"/>
  <c r="F543" i="1"/>
  <c r="AQ543" i="1"/>
  <c r="AP543" i="1"/>
  <c r="AM551" i="1"/>
  <c r="F551" i="1"/>
  <c r="AQ551" i="1"/>
  <c r="AP551" i="1"/>
  <c r="AM559" i="1"/>
  <c r="AN559" i="1" s="1"/>
  <c r="F559" i="1"/>
  <c r="AQ559" i="1"/>
  <c r="AP559" i="1"/>
  <c r="AM567" i="1"/>
  <c r="AN567" i="1" s="1"/>
  <c r="F567" i="1"/>
  <c r="AQ567" i="1"/>
  <c r="AP567" i="1"/>
  <c r="AM575" i="1"/>
  <c r="AN575" i="1" s="1"/>
  <c r="F575" i="1"/>
  <c r="AQ575" i="1"/>
  <c r="AP575" i="1"/>
  <c r="AM583" i="1"/>
  <c r="AN583" i="1" s="1"/>
  <c r="F583" i="1"/>
  <c r="AQ583" i="1"/>
  <c r="AP583" i="1"/>
  <c r="AM591" i="1"/>
  <c r="AN591" i="1" s="1"/>
  <c r="F591" i="1"/>
  <c r="AQ591" i="1"/>
  <c r="AP591" i="1"/>
  <c r="AM599" i="1"/>
  <c r="F599" i="1"/>
  <c r="AQ599" i="1"/>
  <c r="AP599" i="1"/>
  <c r="AM607" i="1"/>
  <c r="AN607" i="1" s="1"/>
  <c r="F607" i="1"/>
  <c r="AQ607" i="1"/>
  <c r="AP607" i="1"/>
  <c r="AM615" i="1"/>
  <c r="AN615" i="1" s="1"/>
  <c r="F615" i="1"/>
  <c r="AQ615" i="1"/>
  <c r="AP615" i="1"/>
  <c r="AM623" i="1"/>
  <c r="AN623" i="1" s="1"/>
  <c r="F623" i="1"/>
  <c r="AQ623" i="1"/>
  <c r="AP623" i="1"/>
  <c r="AM631" i="1"/>
  <c r="AN631" i="1" s="1"/>
  <c r="F631" i="1"/>
  <c r="AQ631" i="1"/>
  <c r="AP631" i="1"/>
  <c r="AM639" i="1"/>
  <c r="AN639" i="1" s="1"/>
  <c r="F639" i="1"/>
  <c r="AQ639" i="1"/>
  <c r="AP639" i="1"/>
  <c r="AM647" i="1"/>
  <c r="AN647" i="1" s="1"/>
  <c r="F647" i="1"/>
  <c r="AQ647" i="1"/>
  <c r="AP647" i="1"/>
  <c r="AM655" i="1"/>
  <c r="AN655" i="1" s="1"/>
  <c r="F655" i="1"/>
  <c r="AQ655" i="1"/>
  <c r="AP655" i="1"/>
  <c r="AM663" i="1"/>
  <c r="AN663" i="1" s="1"/>
  <c r="F663" i="1"/>
  <c r="AQ663" i="1"/>
  <c r="AP663" i="1"/>
  <c r="AM671" i="1"/>
  <c r="AN671" i="1" s="1"/>
  <c r="F671" i="1"/>
  <c r="AQ671" i="1"/>
  <c r="AP671" i="1"/>
  <c r="AM679" i="1"/>
  <c r="AN679" i="1" s="1"/>
  <c r="F679" i="1"/>
  <c r="AQ679" i="1"/>
  <c r="AP679" i="1"/>
  <c r="AM687" i="1"/>
  <c r="AN687" i="1" s="1"/>
  <c r="F687" i="1"/>
  <c r="AQ687" i="1"/>
  <c r="AP687" i="1"/>
  <c r="AM695" i="1"/>
  <c r="F695" i="1"/>
  <c r="AQ695" i="1"/>
  <c r="AP695" i="1"/>
  <c r="AM703" i="1"/>
  <c r="AN703" i="1" s="1"/>
  <c r="F703" i="1"/>
  <c r="AQ703" i="1"/>
  <c r="AP703" i="1"/>
  <c r="AM711" i="1"/>
  <c r="AN711" i="1" s="1"/>
  <c r="F711" i="1"/>
  <c r="AQ711" i="1"/>
  <c r="AP711" i="1"/>
  <c r="AM719" i="1"/>
  <c r="AN719" i="1" s="1"/>
  <c r="F719" i="1"/>
  <c r="AQ719" i="1"/>
  <c r="AP719" i="1"/>
  <c r="AM727" i="1"/>
  <c r="AN727" i="1" s="1"/>
  <c r="F727" i="1"/>
  <c r="AQ727" i="1"/>
  <c r="AP727" i="1"/>
  <c r="AM735" i="1"/>
  <c r="AN735" i="1" s="1"/>
  <c r="F735" i="1"/>
  <c r="AQ735" i="1"/>
  <c r="AP735" i="1"/>
  <c r="AM743" i="1"/>
  <c r="AN743" i="1" s="1"/>
  <c r="F743" i="1"/>
  <c r="AQ743" i="1"/>
  <c r="AP743" i="1"/>
  <c r="AM751" i="1"/>
  <c r="AN751" i="1" s="1"/>
  <c r="F751" i="1"/>
  <c r="AQ751" i="1"/>
  <c r="AP751" i="1"/>
  <c r="AM759" i="1"/>
  <c r="AN759" i="1" s="1"/>
  <c r="F759" i="1"/>
  <c r="AQ759" i="1"/>
  <c r="AP759" i="1"/>
  <c r="AM767" i="1"/>
  <c r="AN767" i="1" s="1"/>
  <c r="F767" i="1"/>
  <c r="AQ767" i="1"/>
  <c r="AP767" i="1"/>
  <c r="AM775" i="1"/>
  <c r="AN775" i="1" s="1"/>
  <c r="F775" i="1"/>
  <c r="AQ775" i="1"/>
  <c r="AP775" i="1"/>
  <c r="AM783" i="1"/>
  <c r="AN783" i="1" s="1"/>
  <c r="F783" i="1"/>
  <c r="AQ783" i="1"/>
  <c r="AP783" i="1"/>
  <c r="AM791" i="1"/>
  <c r="AN791" i="1" s="1"/>
  <c r="F791" i="1"/>
  <c r="AQ791" i="1"/>
  <c r="AP791" i="1"/>
  <c r="AM799" i="1"/>
  <c r="AN799" i="1" s="1"/>
  <c r="F799" i="1"/>
  <c r="AQ799" i="1"/>
  <c r="AP799" i="1"/>
  <c r="AM807" i="1"/>
  <c r="AN807" i="1" s="1"/>
  <c r="F807" i="1"/>
  <c r="AQ807" i="1"/>
  <c r="AP807" i="1"/>
  <c r="AM815" i="1"/>
  <c r="AN815" i="1" s="1"/>
  <c r="F815" i="1"/>
  <c r="AQ815" i="1"/>
  <c r="AP815" i="1"/>
  <c r="AM823" i="1"/>
  <c r="AN823" i="1" s="1"/>
  <c r="F823" i="1"/>
  <c r="AQ823" i="1"/>
  <c r="AP823" i="1"/>
  <c r="AM831" i="1"/>
  <c r="AN831" i="1" s="1"/>
  <c r="F831" i="1"/>
  <c r="AQ831" i="1"/>
  <c r="AP831" i="1"/>
  <c r="AM839" i="1"/>
  <c r="AN839" i="1" s="1"/>
  <c r="F839" i="1"/>
  <c r="AQ839" i="1"/>
  <c r="AP839" i="1"/>
  <c r="AM847" i="1"/>
  <c r="AN847" i="1" s="1"/>
  <c r="F847" i="1"/>
  <c r="AQ847" i="1"/>
  <c r="AP847" i="1"/>
  <c r="AM855" i="1"/>
  <c r="AN855" i="1" s="1"/>
  <c r="F855" i="1"/>
  <c r="AQ855" i="1"/>
  <c r="AP855" i="1"/>
  <c r="AM863" i="1"/>
  <c r="AN863" i="1" s="1"/>
  <c r="F863" i="1"/>
  <c r="AQ863" i="1"/>
  <c r="AP863" i="1"/>
  <c r="AM871" i="1"/>
  <c r="AN871" i="1" s="1"/>
  <c r="F871" i="1"/>
  <c r="AQ871" i="1"/>
  <c r="AP871" i="1"/>
  <c r="AM879" i="1"/>
  <c r="AN879" i="1" s="1"/>
  <c r="F879" i="1"/>
  <c r="AQ879" i="1"/>
  <c r="AP879" i="1"/>
  <c r="AM887" i="1"/>
  <c r="F887" i="1"/>
  <c r="AQ887" i="1"/>
  <c r="AP887" i="1"/>
  <c r="AM895" i="1"/>
  <c r="AN895" i="1" s="1"/>
  <c r="F895" i="1"/>
  <c r="AQ895" i="1"/>
  <c r="AP895" i="1"/>
  <c r="AM903" i="1"/>
  <c r="AN903" i="1" s="1"/>
  <c r="F903" i="1"/>
  <c r="AQ903" i="1"/>
  <c r="AP903" i="1"/>
  <c r="AM911" i="1"/>
  <c r="AN911" i="1" s="1"/>
  <c r="F911" i="1"/>
  <c r="AQ911" i="1"/>
  <c r="AP911" i="1"/>
  <c r="AM919" i="1"/>
  <c r="AN919" i="1" s="1"/>
  <c r="F919" i="1"/>
  <c r="AQ919" i="1"/>
  <c r="AP919" i="1"/>
  <c r="AM927" i="1"/>
  <c r="AN927" i="1" s="1"/>
  <c r="F927" i="1"/>
  <c r="AQ927" i="1"/>
  <c r="AP927" i="1"/>
  <c r="AM935" i="1"/>
  <c r="AN935" i="1" s="1"/>
  <c r="F935" i="1"/>
  <c r="AQ935" i="1"/>
  <c r="AP935" i="1"/>
  <c r="AM943" i="1"/>
  <c r="AN943" i="1" s="1"/>
  <c r="F943" i="1"/>
  <c r="AQ943" i="1"/>
  <c r="AP943" i="1"/>
  <c r="AM951" i="1"/>
  <c r="AN951" i="1" s="1"/>
  <c r="F951" i="1"/>
  <c r="AQ951" i="1"/>
  <c r="AP951" i="1"/>
  <c r="AM959" i="1"/>
  <c r="AN959" i="1" s="1"/>
  <c r="F959" i="1"/>
  <c r="AQ959" i="1"/>
  <c r="AP959" i="1"/>
  <c r="AM967" i="1"/>
  <c r="AN967" i="1" s="1"/>
  <c r="F967" i="1"/>
  <c r="AQ967" i="1"/>
  <c r="AP967" i="1"/>
  <c r="AM975" i="1"/>
  <c r="AN975" i="1" s="1"/>
  <c r="F975" i="1"/>
  <c r="AQ975" i="1"/>
  <c r="AP975" i="1"/>
  <c r="AM983" i="1"/>
  <c r="AN983" i="1" s="1"/>
  <c r="F983" i="1"/>
  <c r="AQ983" i="1"/>
  <c r="AP983" i="1"/>
  <c r="AM991" i="1"/>
  <c r="AN991" i="1" s="1"/>
  <c r="F991" i="1"/>
  <c r="AQ991" i="1"/>
  <c r="AP991" i="1"/>
  <c r="AM999" i="1"/>
  <c r="AN999" i="1" s="1"/>
  <c r="F999" i="1"/>
  <c r="AQ999" i="1"/>
  <c r="AP999" i="1"/>
  <c r="AM1007" i="1"/>
  <c r="AN1007" i="1" s="1"/>
  <c r="F1007" i="1"/>
  <c r="AQ1007" i="1"/>
  <c r="AP1007" i="1"/>
  <c r="AM1015" i="1"/>
  <c r="AN1015" i="1" s="1"/>
  <c r="F1015" i="1"/>
  <c r="AQ1015" i="1"/>
  <c r="AP1015" i="1"/>
  <c r="AM1023" i="1"/>
  <c r="AN1023" i="1" s="1"/>
  <c r="F1023" i="1"/>
  <c r="AQ1023" i="1"/>
  <c r="AP1023" i="1"/>
  <c r="AM1031" i="1"/>
  <c r="F1031" i="1"/>
  <c r="AQ1031" i="1"/>
  <c r="AP1031" i="1"/>
  <c r="AM1039" i="1"/>
  <c r="AN1039" i="1" s="1"/>
  <c r="F1039" i="1"/>
  <c r="AQ1039" i="1"/>
  <c r="AP1039" i="1"/>
  <c r="AM1047" i="1"/>
  <c r="AN1047" i="1" s="1"/>
  <c r="F1047" i="1"/>
  <c r="AQ1047" i="1"/>
  <c r="AP1047" i="1"/>
  <c r="AM1055" i="1"/>
  <c r="AN1055" i="1" s="1"/>
  <c r="F1055" i="1"/>
  <c r="AQ1055" i="1"/>
  <c r="AP1055" i="1"/>
  <c r="AM1063" i="1"/>
  <c r="AN1063" i="1" s="1"/>
  <c r="F1063" i="1"/>
  <c r="AQ1063" i="1"/>
  <c r="AP1063" i="1"/>
  <c r="AM1071" i="1"/>
  <c r="AN1071" i="1" s="1"/>
  <c r="F1071" i="1"/>
  <c r="AQ1071" i="1"/>
  <c r="AP1071" i="1"/>
  <c r="AM1079" i="1"/>
  <c r="AN1079" i="1" s="1"/>
  <c r="F1079" i="1"/>
  <c r="AQ1079" i="1"/>
  <c r="AP1079" i="1"/>
  <c r="AM1087" i="1"/>
  <c r="AN1087" i="1" s="1"/>
  <c r="F1087" i="1"/>
  <c r="AQ1087" i="1"/>
  <c r="AP1087" i="1"/>
  <c r="AM1095" i="1"/>
  <c r="AN1095" i="1" s="1"/>
  <c r="F1095" i="1"/>
  <c r="AQ1095" i="1"/>
  <c r="AP1095" i="1"/>
  <c r="AM1103" i="1"/>
  <c r="AN1103" i="1" s="1"/>
  <c r="F1103" i="1"/>
  <c r="AQ1103" i="1"/>
  <c r="AP1103" i="1"/>
  <c r="AM1111" i="1"/>
  <c r="AN1111" i="1" s="1"/>
  <c r="F1111" i="1"/>
  <c r="AQ1111" i="1"/>
  <c r="AP1111" i="1"/>
  <c r="AM1119" i="1"/>
  <c r="AN1119" i="1" s="1"/>
  <c r="F1119" i="1"/>
  <c r="AQ1119" i="1"/>
  <c r="AP1119" i="1"/>
  <c r="AM1127" i="1"/>
  <c r="AN1127" i="1" s="1"/>
  <c r="F1127" i="1"/>
  <c r="AQ1127" i="1"/>
  <c r="AP1127" i="1"/>
  <c r="AM1135" i="1"/>
  <c r="AN1135" i="1" s="1"/>
  <c r="F1135" i="1"/>
  <c r="AQ1135" i="1"/>
  <c r="AP1135" i="1"/>
  <c r="AM1143" i="1"/>
  <c r="AN1143" i="1" s="1"/>
  <c r="F1143" i="1"/>
  <c r="AQ1143" i="1"/>
  <c r="AP1143" i="1"/>
  <c r="AM1151" i="1"/>
  <c r="F1151" i="1"/>
  <c r="AQ1151" i="1"/>
  <c r="AP1151" i="1"/>
  <c r="AM1159" i="1"/>
  <c r="AN1159" i="1" s="1"/>
  <c r="F1159" i="1"/>
  <c r="AQ1159" i="1"/>
  <c r="AP1159" i="1"/>
  <c r="AM1167" i="1"/>
  <c r="AN1167" i="1" s="1"/>
  <c r="F1167" i="1"/>
  <c r="AQ1167" i="1"/>
  <c r="AP1167" i="1"/>
  <c r="AM1175" i="1"/>
  <c r="F1175" i="1"/>
  <c r="AQ1175" i="1"/>
  <c r="AP1175" i="1"/>
  <c r="AM1183" i="1"/>
  <c r="AN1183" i="1" s="1"/>
  <c r="F1183" i="1"/>
  <c r="AQ1183" i="1"/>
  <c r="AP1183" i="1"/>
  <c r="AM1191" i="1"/>
  <c r="AN1191" i="1" s="1"/>
  <c r="F1191" i="1"/>
  <c r="AQ1191" i="1"/>
  <c r="AP1191" i="1"/>
  <c r="AM1199" i="1"/>
  <c r="AN1199" i="1" s="1"/>
  <c r="F1199" i="1"/>
  <c r="AQ1199" i="1"/>
  <c r="AP1199" i="1"/>
  <c r="AM1207" i="1"/>
  <c r="AN1207" i="1" s="1"/>
  <c r="F1207" i="1"/>
  <c r="AQ1207" i="1"/>
  <c r="AP1207" i="1"/>
  <c r="AM1215" i="1"/>
  <c r="AN1215" i="1" s="1"/>
  <c r="F1215" i="1"/>
  <c r="AQ1215" i="1"/>
  <c r="AP1215" i="1"/>
  <c r="AM1223" i="1"/>
  <c r="AN1223" i="1" s="1"/>
  <c r="F1223" i="1"/>
  <c r="AQ1223" i="1"/>
  <c r="AP1223" i="1"/>
  <c r="AM1231" i="1"/>
  <c r="AN1231" i="1" s="1"/>
  <c r="F1231" i="1"/>
  <c r="AQ1231" i="1"/>
  <c r="AP1231" i="1"/>
  <c r="AM1239" i="1"/>
  <c r="AN1239" i="1" s="1"/>
  <c r="F1239" i="1"/>
  <c r="AQ1239" i="1"/>
  <c r="AP1239" i="1"/>
  <c r="AM1247" i="1"/>
  <c r="AN1247" i="1" s="1"/>
  <c r="F1247" i="1"/>
  <c r="AQ1247" i="1"/>
  <c r="AP1247" i="1"/>
  <c r="AM1255" i="1"/>
  <c r="AN1255" i="1" s="1"/>
  <c r="F1255" i="1"/>
  <c r="AQ1255" i="1"/>
  <c r="AP1255" i="1"/>
  <c r="AM1263" i="1"/>
  <c r="AN1263" i="1" s="1"/>
  <c r="F1263" i="1"/>
  <c r="AQ1263" i="1"/>
  <c r="AP1263" i="1"/>
  <c r="AM1271" i="1"/>
  <c r="AN1271" i="1" s="1"/>
  <c r="F1271" i="1"/>
  <c r="AQ1271" i="1"/>
  <c r="AP1271" i="1"/>
  <c r="AM1279" i="1"/>
  <c r="AN1279" i="1" s="1"/>
  <c r="F1279" i="1"/>
  <c r="AQ1279" i="1"/>
  <c r="AP1279" i="1"/>
  <c r="AM1287" i="1"/>
  <c r="AN1287" i="1" s="1"/>
  <c r="F1287" i="1"/>
  <c r="AQ1287" i="1"/>
  <c r="AP1287" i="1"/>
  <c r="AM1295" i="1"/>
  <c r="AN1295" i="1" s="1"/>
  <c r="F1295" i="1"/>
  <c r="AQ1295" i="1"/>
  <c r="AP1295" i="1"/>
  <c r="AM1303" i="1"/>
  <c r="AN1303" i="1" s="1"/>
  <c r="F1303" i="1"/>
  <c r="AQ1303" i="1"/>
  <c r="AP1303" i="1"/>
  <c r="AM1311" i="1"/>
  <c r="AN1311" i="1" s="1"/>
  <c r="F1311" i="1"/>
  <c r="AQ1311" i="1"/>
  <c r="AP1311" i="1"/>
  <c r="AM1319" i="1"/>
  <c r="AN1319" i="1" s="1"/>
  <c r="F1319" i="1"/>
  <c r="AQ1319" i="1"/>
  <c r="AP1319" i="1"/>
  <c r="AM1327" i="1"/>
  <c r="AN1327" i="1" s="1"/>
  <c r="F1327" i="1"/>
  <c r="AQ1327" i="1"/>
  <c r="AP1327" i="1"/>
  <c r="AM1335" i="1"/>
  <c r="AN1335" i="1" s="1"/>
  <c r="F1335" i="1"/>
  <c r="AQ1335" i="1"/>
  <c r="AP1335" i="1"/>
  <c r="AM1343" i="1"/>
  <c r="AN1343" i="1" s="1"/>
  <c r="F1343" i="1"/>
  <c r="AQ1343" i="1"/>
  <c r="AP1343" i="1"/>
  <c r="AM1351" i="1"/>
  <c r="AN1351" i="1" s="1"/>
  <c r="F1351" i="1"/>
  <c r="AQ1351" i="1"/>
  <c r="AP1351" i="1"/>
  <c r="AM1359" i="1"/>
  <c r="AN1359" i="1" s="1"/>
  <c r="F1359" i="1"/>
  <c r="AQ1359" i="1"/>
  <c r="AP1359" i="1"/>
  <c r="AM1367" i="1"/>
  <c r="F1367" i="1"/>
  <c r="AQ1367" i="1"/>
  <c r="AP1367" i="1"/>
  <c r="AM1375" i="1"/>
  <c r="AN1375" i="1" s="1"/>
  <c r="F1375" i="1"/>
  <c r="AQ1375" i="1"/>
  <c r="AP1375" i="1"/>
  <c r="AM1383" i="1"/>
  <c r="AN1383" i="1" s="1"/>
  <c r="F1383" i="1"/>
  <c r="AQ1383" i="1"/>
  <c r="AP1383" i="1"/>
  <c r="AM1391" i="1"/>
  <c r="AN1391" i="1" s="1"/>
  <c r="F1391" i="1"/>
  <c r="AQ1391" i="1"/>
  <c r="AP1391" i="1"/>
  <c r="AM1399" i="1"/>
  <c r="AN1399" i="1" s="1"/>
  <c r="F1399" i="1"/>
  <c r="AQ1399" i="1"/>
  <c r="AP1399" i="1"/>
  <c r="AM1407" i="1"/>
  <c r="AN1407" i="1" s="1"/>
  <c r="F1407" i="1"/>
  <c r="AQ1407" i="1"/>
  <c r="AP1407" i="1"/>
  <c r="AM1415" i="1"/>
  <c r="AN1415" i="1" s="1"/>
  <c r="F1415" i="1"/>
  <c r="AQ1415" i="1"/>
  <c r="AP1415" i="1"/>
  <c r="AM1423" i="1"/>
  <c r="AN1423" i="1" s="1"/>
  <c r="F1423" i="1"/>
  <c r="AQ1423" i="1"/>
  <c r="AP1423" i="1"/>
  <c r="AM1431" i="1"/>
  <c r="AN1431" i="1" s="1"/>
  <c r="F1431" i="1"/>
  <c r="AQ1431" i="1"/>
  <c r="AP1431" i="1"/>
  <c r="AM1439" i="1"/>
  <c r="AN1439" i="1" s="1"/>
  <c r="F1439" i="1"/>
  <c r="AQ1439" i="1"/>
  <c r="AP1439" i="1"/>
  <c r="AM1447" i="1"/>
  <c r="AN1447" i="1" s="1"/>
  <c r="F1447" i="1"/>
  <c r="AQ1447" i="1"/>
  <c r="AP1447" i="1"/>
  <c r="AM1455" i="1"/>
  <c r="AN1455" i="1" s="1"/>
  <c r="F1455" i="1"/>
  <c r="AQ1455" i="1"/>
  <c r="AP1455" i="1"/>
  <c r="AM1463" i="1"/>
  <c r="F1463" i="1"/>
  <c r="AQ1463" i="1"/>
  <c r="AP1463" i="1"/>
  <c r="AM1471" i="1"/>
  <c r="AN1471" i="1" s="1"/>
  <c r="F1471" i="1"/>
  <c r="AQ1471" i="1"/>
  <c r="AP1471" i="1"/>
  <c r="AM1479" i="1"/>
  <c r="AN1479" i="1" s="1"/>
  <c r="F1479" i="1"/>
  <c r="AQ1479" i="1"/>
  <c r="AP1479" i="1"/>
  <c r="AM1487" i="1"/>
  <c r="AN1487" i="1" s="1"/>
  <c r="F1487" i="1"/>
  <c r="AQ1487" i="1"/>
  <c r="AP1487" i="1"/>
  <c r="AM1495" i="1"/>
  <c r="AN1495" i="1" s="1"/>
  <c r="F1495" i="1"/>
  <c r="AQ1495" i="1"/>
  <c r="AP1495" i="1"/>
  <c r="AM1503" i="1"/>
  <c r="AN1503" i="1" s="1"/>
  <c r="F1503" i="1"/>
  <c r="AQ1503" i="1"/>
  <c r="AP1503" i="1"/>
  <c r="AM1511" i="1"/>
  <c r="AN1511" i="1" s="1"/>
  <c r="F1511" i="1"/>
  <c r="AQ1511" i="1"/>
  <c r="AP1511" i="1"/>
  <c r="AM1519" i="1"/>
  <c r="AN1519" i="1" s="1"/>
  <c r="F1519" i="1"/>
  <c r="AQ1519" i="1"/>
  <c r="AP1519" i="1"/>
  <c r="AM1527" i="1"/>
  <c r="AN1527" i="1" s="1"/>
  <c r="F1527" i="1"/>
  <c r="AQ1527" i="1"/>
  <c r="AP1527" i="1"/>
  <c r="AM1535" i="1"/>
  <c r="F1535" i="1"/>
  <c r="AQ1535" i="1"/>
  <c r="AP1535" i="1"/>
  <c r="AM1543" i="1"/>
  <c r="AN1543" i="1" s="1"/>
  <c r="F1543" i="1"/>
  <c r="AQ1543" i="1"/>
  <c r="AP1543" i="1"/>
  <c r="AM1551" i="1"/>
  <c r="AN1551" i="1" s="1"/>
  <c r="F1551" i="1"/>
  <c r="AQ1551" i="1"/>
  <c r="AP1551" i="1"/>
  <c r="AM1559" i="1"/>
  <c r="AN1559" i="1" s="1"/>
  <c r="F1559" i="1"/>
  <c r="AQ1559" i="1"/>
  <c r="AP1559" i="1"/>
  <c r="AM1567" i="1"/>
  <c r="AN1567" i="1" s="1"/>
  <c r="F1567" i="1"/>
  <c r="AQ1567" i="1"/>
  <c r="AP1567" i="1"/>
  <c r="AM1575" i="1"/>
  <c r="AN1575" i="1" s="1"/>
  <c r="F1575" i="1"/>
  <c r="AQ1575" i="1"/>
  <c r="AP1575" i="1"/>
  <c r="AM1583" i="1"/>
  <c r="AN1583" i="1" s="1"/>
  <c r="F1583" i="1"/>
  <c r="AQ1583" i="1"/>
  <c r="AP1583" i="1"/>
  <c r="AM1591" i="1"/>
  <c r="AN1591" i="1" s="1"/>
  <c r="F1591" i="1"/>
  <c r="AQ1591" i="1"/>
  <c r="AP1591" i="1"/>
  <c r="AM1599" i="1"/>
  <c r="AN1599" i="1" s="1"/>
  <c r="F1599" i="1"/>
  <c r="AQ1599" i="1"/>
  <c r="AP1599" i="1"/>
  <c r="AM1607" i="1"/>
  <c r="AN1607" i="1" s="1"/>
  <c r="F1607" i="1"/>
  <c r="AQ1607" i="1"/>
  <c r="AP1607" i="1"/>
  <c r="AM1615" i="1"/>
  <c r="AN1615" i="1" s="1"/>
  <c r="F1615" i="1"/>
  <c r="AQ1615" i="1"/>
  <c r="AP1615" i="1"/>
  <c r="AM1623" i="1"/>
  <c r="AN1623" i="1" s="1"/>
  <c r="F1623" i="1"/>
  <c r="AQ1623" i="1"/>
  <c r="AP1623" i="1"/>
  <c r="AM1631" i="1"/>
  <c r="AN1631" i="1" s="1"/>
  <c r="F1631" i="1"/>
  <c r="AQ1631" i="1"/>
  <c r="AP1631" i="1"/>
  <c r="AM1639" i="1"/>
  <c r="AN1639" i="1" s="1"/>
  <c r="F1639" i="1"/>
  <c r="AQ1639" i="1"/>
  <c r="AP1639" i="1"/>
  <c r="AM1647" i="1"/>
  <c r="AN1647" i="1" s="1"/>
  <c r="F1647" i="1"/>
  <c r="AQ1647" i="1"/>
  <c r="AP1647" i="1"/>
  <c r="AM1655" i="1"/>
  <c r="AN1655" i="1" s="1"/>
  <c r="F1655" i="1"/>
  <c r="AQ1655" i="1"/>
  <c r="AP1655" i="1"/>
  <c r="AM1663" i="1"/>
  <c r="AN1663" i="1" s="1"/>
  <c r="F1663" i="1"/>
  <c r="AQ1663" i="1"/>
  <c r="AP1663" i="1"/>
  <c r="AM1671" i="1"/>
  <c r="AN1671" i="1" s="1"/>
  <c r="F1671" i="1"/>
  <c r="AQ1671" i="1"/>
  <c r="AP1671" i="1"/>
  <c r="AM1679" i="1"/>
  <c r="AN1679" i="1" s="1"/>
  <c r="F1679" i="1"/>
  <c r="AQ1679" i="1"/>
  <c r="AP1679" i="1"/>
  <c r="AM1687" i="1"/>
  <c r="AN1687" i="1" s="1"/>
  <c r="F1687" i="1"/>
  <c r="AQ1687" i="1"/>
  <c r="AP1687" i="1"/>
  <c r="AM1695" i="1"/>
  <c r="AN1695" i="1" s="1"/>
  <c r="F1695" i="1"/>
  <c r="AQ1695" i="1"/>
  <c r="AP1695" i="1"/>
  <c r="AM1703" i="1"/>
  <c r="F1703" i="1"/>
  <c r="AQ1703" i="1"/>
  <c r="AP1703" i="1"/>
  <c r="AM1711" i="1"/>
  <c r="AN1711" i="1" s="1"/>
  <c r="F1711" i="1"/>
  <c r="AQ1711" i="1"/>
  <c r="AP1711" i="1"/>
  <c r="AM1719" i="1"/>
  <c r="AN1719" i="1" s="1"/>
  <c r="F1719" i="1"/>
  <c r="AQ1719" i="1"/>
  <c r="AP1719" i="1"/>
  <c r="AM1727" i="1"/>
  <c r="F1727" i="1"/>
  <c r="AQ1727" i="1"/>
  <c r="AP1727" i="1"/>
  <c r="AM1735" i="1"/>
  <c r="AN1735" i="1" s="1"/>
  <c r="F1735" i="1"/>
  <c r="AQ1735" i="1"/>
  <c r="AP1735" i="1"/>
  <c r="AM1743" i="1"/>
  <c r="AN1743" i="1" s="1"/>
  <c r="F1743" i="1"/>
  <c r="AQ1743" i="1"/>
  <c r="AP1743" i="1"/>
  <c r="AM1751" i="1"/>
  <c r="AN1751" i="1" s="1"/>
  <c r="F1751" i="1"/>
  <c r="AQ1751" i="1"/>
  <c r="AP1751" i="1"/>
  <c r="AM1759" i="1"/>
  <c r="AN1759" i="1" s="1"/>
  <c r="F1759" i="1"/>
  <c r="AQ1759" i="1"/>
  <c r="AP1759" i="1"/>
  <c r="AM1767" i="1"/>
  <c r="AN1767" i="1" s="1"/>
  <c r="F1767" i="1"/>
  <c r="AQ1767" i="1"/>
  <c r="AP1767" i="1"/>
  <c r="AM1775" i="1"/>
  <c r="AN1775" i="1" s="1"/>
  <c r="F1775" i="1"/>
  <c r="AQ1775" i="1"/>
  <c r="AP1775" i="1"/>
  <c r="AM1783" i="1"/>
  <c r="AN1783" i="1" s="1"/>
  <c r="F1783" i="1"/>
  <c r="AQ1783" i="1"/>
  <c r="AP1783" i="1"/>
  <c r="AM1791" i="1"/>
  <c r="AN1791" i="1" s="1"/>
  <c r="F1791" i="1"/>
  <c r="AQ1791" i="1"/>
  <c r="AP1791" i="1"/>
  <c r="AM1799" i="1"/>
  <c r="AN1799" i="1" s="1"/>
  <c r="F1799" i="1"/>
  <c r="AQ1799" i="1"/>
  <c r="AP1799" i="1"/>
  <c r="AM1807" i="1"/>
  <c r="AN1807" i="1" s="1"/>
  <c r="F1807" i="1"/>
  <c r="AQ1807" i="1"/>
  <c r="AP1807" i="1"/>
  <c r="AM1815" i="1"/>
  <c r="AN1815" i="1" s="1"/>
  <c r="F1815" i="1"/>
  <c r="AQ1815" i="1"/>
  <c r="AP1815" i="1"/>
  <c r="AM35" i="1"/>
  <c r="AN35" i="1" s="1"/>
  <c r="F35" i="1"/>
  <c r="AQ35" i="1"/>
  <c r="AP35" i="1"/>
  <c r="AM91" i="1"/>
  <c r="AN91" i="1" s="1"/>
  <c r="F91" i="1"/>
  <c r="AQ91" i="1"/>
  <c r="AP91" i="1"/>
  <c r="AM139" i="1"/>
  <c r="AN139" i="1" s="1"/>
  <c r="F139" i="1"/>
  <c r="AQ139" i="1"/>
  <c r="AP139" i="1"/>
  <c r="AM187" i="1"/>
  <c r="AN187" i="1" s="1"/>
  <c r="F187" i="1"/>
  <c r="AQ187" i="1"/>
  <c r="AP187" i="1"/>
  <c r="AM227" i="1"/>
  <c r="AN227" i="1" s="1"/>
  <c r="F227" i="1"/>
  <c r="AQ227" i="1"/>
  <c r="AP227" i="1"/>
  <c r="AM275" i="1"/>
  <c r="AN275" i="1" s="1"/>
  <c r="F275" i="1"/>
  <c r="AQ275" i="1"/>
  <c r="AP275" i="1"/>
  <c r="AM331" i="1"/>
  <c r="AN331" i="1" s="1"/>
  <c r="F331" i="1"/>
  <c r="AQ331" i="1"/>
  <c r="AP331" i="1"/>
  <c r="AM388" i="1"/>
  <c r="AN388" i="1" s="1"/>
  <c r="F388" i="1"/>
  <c r="AP388" i="1"/>
  <c r="AQ388" i="1"/>
  <c r="AM452" i="1"/>
  <c r="AN452" i="1" s="1"/>
  <c r="F452" i="1"/>
  <c r="AP452" i="1"/>
  <c r="AQ452" i="1"/>
  <c r="AM508" i="1"/>
  <c r="AN508" i="1" s="1"/>
  <c r="F508" i="1"/>
  <c r="AP508" i="1"/>
  <c r="AQ508" i="1"/>
  <c r="AM564" i="1"/>
  <c r="AN564" i="1" s="1"/>
  <c r="F564" i="1"/>
  <c r="AP564" i="1"/>
  <c r="AQ564" i="1"/>
  <c r="AM620" i="1"/>
  <c r="AN620" i="1" s="1"/>
  <c r="F620" i="1"/>
  <c r="AP620" i="1"/>
  <c r="AQ620" i="1"/>
  <c r="AM660" i="1"/>
  <c r="AN660" i="1" s="1"/>
  <c r="F660" i="1"/>
  <c r="AP660" i="1"/>
  <c r="AQ660" i="1"/>
  <c r="AM716" i="1"/>
  <c r="AN716" i="1" s="1"/>
  <c r="F716" i="1"/>
  <c r="AP716" i="1"/>
  <c r="AQ716" i="1"/>
  <c r="AM748" i="1"/>
  <c r="AN748" i="1" s="1"/>
  <c r="F748" i="1"/>
  <c r="AP748" i="1"/>
  <c r="AQ748" i="1"/>
  <c r="AM804" i="1"/>
  <c r="AN804" i="1" s="1"/>
  <c r="F804" i="1"/>
  <c r="AP804" i="1"/>
  <c r="AQ804" i="1"/>
  <c r="AM844" i="1"/>
  <c r="AN844" i="1" s="1"/>
  <c r="F844" i="1"/>
  <c r="AP844" i="1"/>
  <c r="AQ844" i="1"/>
  <c r="AM876" i="1"/>
  <c r="AN876" i="1" s="1"/>
  <c r="F876" i="1"/>
  <c r="AP876" i="1"/>
  <c r="AQ876" i="1"/>
  <c r="AM916" i="1"/>
  <c r="AN916" i="1" s="1"/>
  <c r="F916" i="1"/>
  <c r="AP916" i="1"/>
  <c r="AQ916" i="1"/>
  <c r="AM972" i="1"/>
  <c r="AN972" i="1" s="1"/>
  <c r="F972" i="1"/>
  <c r="AQ972" i="1"/>
  <c r="AP972" i="1"/>
  <c r="AM1004" i="1"/>
  <c r="AN1004" i="1" s="1"/>
  <c r="F1004" i="1"/>
  <c r="AQ1004" i="1"/>
  <c r="AP1004" i="1"/>
  <c r="AM1028" i="1"/>
  <c r="AN1028" i="1" s="1"/>
  <c r="F1028" i="1"/>
  <c r="AQ1028" i="1"/>
  <c r="AP1028" i="1"/>
  <c r="AM1060" i="1"/>
  <c r="AN1060" i="1" s="1"/>
  <c r="F1060" i="1"/>
  <c r="AQ1060" i="1"/>
  <c r="AP1060" i="1"/>
  <c r="AM1092" i="1"/>
  <c r="AN1092" i="1" s="1"/>
  <c r="F1092" i="1"/>
  <c r="AQ1092" i="1"/>
  <c r="AP1092" i="1"/>
  <c r="AM1124" i="1"/>
  <c r="AN1124" i="1" s="1"/>
  <c r="F1124" i="1"/>
  <c r="AQ1124" i="1"/>
  <c r="AP1124" i="1"/>
  <c r="AM1156" i="1"/>
  <c r="AN1156" i="1" s="1"/>
  <c r="F1156" i="1"/>
  <c r="AQ1156" i="1"/>
  <c r="AP1156" i="1"/>
  <c r="AM1188" i="1"/>
  <c r="AN1188" i="1" s="1"/>
  <c r="F1188" i="1"/>
  <c r="AQ1188" i="1"/>
  <c r="AP1188" i="1"/>
  <c r="AM1212" i="1"/>
  <c r="AN1212" i="1" s="1"/>
  <c r="F1212" i="1"/>
  <c r="AQ1212" i="1"/>
  <c r="AP1212" i="1"/>
  <c r="AM1244" i="1"/>
  <c r="AN1244" i="1" s="1"/>
  <c r="F1244" i="1"/>
  <c r="AQ1244" i="1"/>
  <c r="AP1244" i="1"/>
  <c r="AM1276" i="1"/>
  <c r="AN1276" i="1" s="1"/>
  <c r="F1276" i="1"/>
  <c r="AQ1276" i="1"/>
  <c r="AP1276" i="1"/>
  <c r="AM1308" i="1"/>
  <c r="AN1308" i="1" s="1"/>
  <c r="F1308" i="1"/>
  <c r="AQ1308" i="1"/>
  <c r="AP1308" i="1"/>
  <c r="AM1340" i="1"/>
  <c r="AN1340" i="1" s="1"/>
  <c r="F1340" i="1"/>
  <c r="AQ1340" i="1"/>
  <c r="AP1340" i="1"/>
  <c r="AM1380" i="1"/>
  <c r="AN1380" i="1" s="1"/>
  <c r="F1380" i="1"/>
  <c r="AQ1380" i="1"/>
  <c r="AP1380" i="1"/>
  <c r="AM1420" i="1"/>
  <c r="AN1420" i="1" s="1"/>
  <c r="F1420" i="1"/>
  <c r="AQ1420" i="1"/>
  <c r="AP1420" i="1"/>
  <c r="AM1452" i="1"/>
  <c r="AN1452" i="1" s="1"/>
  <c r="F1452" i="1"/>
  <c r="AQ1452" i="1"/>
  <c r="AP1452" i="1"/>
  <c r="AM1484" i="1"/>
  <c r="AN1484" i="1" s="1"/>
  <c r="F1484" i="1"/>
  <c r="AQ1484" i="1"/>
  <c r="AP1484" i="1"/>
  <c r="AM1516" i="1"/>
  <c r="F1516" i="1"/>
  <c r="AQ1516" i="1"/>
  <c r="AP1516" i="1"/>
  <c r="AM1548" i="1"/>
  <c r="AN1548" i="1" s="1"/>
  <c r="F1548" i="1"/>
  <c r="AQ1548" i="1"/>
  <c r="AP1548" i="1"/>
  <c r="AM1580" i="1"/>
  <c r="AN1580" i="1" s="1"/>
  <c r="F1580" i="1"/>
  <c r="AQ1580" i="1"/>
  <c r="AP1580" i="1"/>
  <c r="AM1604" i="1"/>
  <c r="AN1604" i="1" s="1"/>
  <c r="F1604" i="1"/>
  <c r="AQ1604" i="1"/>
  <c r="AP1604" i="1"/>
  <c r="AM1636" i="1"/>
  <c r="AN1636" i="1" s="1"/>
  <c r="F1636" i="1"/>
  <c r="AQ1636" i="1"/>
  <c r="AP1636" i="1"/>
  <c r="AM1660" i="1"/>
  <c r="AN1660" i="1" s="1"/>
  <c r="F1660" i="1"/>
  <c r="AQ1660" i="1"/>
  <c r="AP1660" i="1"/>
  <c r="AM1684" i="1"/>
  <c r="AN1684" i="1" s="1"/>
  <c r="F1684" i="1"/>
  <c r="AQ1684" i="1"/>
  <c r="AP1684" i="1"/>
  <c r="AM1716" i="1"/>
  <c r="AN1716" i="1" s="1"/>
  <c r="F1716" i="1"/>
  <c r="AQ1716" i="1"/>
  <c r="AP1716" i="1"/>
  <c r="AM1748" i="1"/>
  <c r="AN1748" i="1" s="1"/>
  <c r="F1748" i="1"/>
  <c r="AQ1748" i="1"/>
  <c r="AP1748" i="1"/>
  <c r="AM1772" i="1"/>
  <c r="AN1772" i="1" s="1"/>
  <c r="F1772" i="1"/>
  <c r="AQ1772" i="1"/>
  <c r="AP1772" i="1"/>
  <c r="AM1804" i="1"/>
  <c r="AN1804" i="1" s="1"/>
  <c r="F1804" i="1"/>
  <c r="AQ1804" i="1"/>
  <c r="AP1804" i="1"/>
  <c r="AM15" i="1"/>
  <c r="AN15" i="1" s="1"/>
  <c r="F15" i="1"/>
  <c r="AQ15" i="1"/>
  <c r="AP15" i="1"/>
  <c r="AM23" i="1"/>
  <c r="AN23" i="1" s="1"/>
  <c r="F23" i="1"/>
  <c r="AQ23" i="1"/>
  <c r="AP23" i="1"/>
  <c r="AM31" i="1"/>
  <c r="AN31" i="1" s="1"/>
  <c r="F31" i="1"/>
  <c r="AQ31" i="1"/>
  <c r="AP31" i="1"/>
  <c r="AM39" i="1"/>
  <c r="AN39" i="1" s="1"/>
  <c r="F39" i="1"/>
  <c r="AQ39" i="1"/>
  <c r="AP39" i="1"/>
  <c r="AM47" i="1"/>
  <c r="AN47" i="1" s="1"/>
  <c r="F47" i="1"/>
  <c r="AQ47" i="1"/>
  <c r="AP47" i="1"/>
  <c r="AM55" i="1"/>
  <c r="AN55" i="1" s="1"/>
  <c r="F55" i="1"/>
  <c r="AQ55" i="1"/>
  <c r="AP55" i="1"/>
  <c r="AM63" i="1"/>
  <c r="AN63" i="1" s="1"/>
  <c r="F63" i="1"/>
  <c r="AQ63" i="1"/>
  <c r="AP63" i="1"/>
  <c r="AM71" i="1"/>
  <c r="AN71" i="1" s="1"/>
  <c r="F71" i="1"/>
  <c r="AQ71" i="1"/>
  <c r="AP71" i="1"/>
  <c r="AM79" i="1"/>
  <c r="AN79" i="1" s="1"/>
  <c r="F79" i="1"/>
  <c r="AQ79" i="1"/>
  <c r="AP79" i="1"/>
  <c r="AM87" i="1"/>
  <c r="AN87" i="1" s="1"/>
  <c r="F87" i="1"/>
  <c r="AQ87" i="1"/>
  <c r="AP87" i="1"/>
  <c r="AM95" i="1"/>
  <c r="F95" i="1"/>
  <c r="AQ95" i="1"/>
  <c r="AP95" i="1"/>
  <c r="AM103" i="1"/>
  <c r="AN103" i="1" s="1"/>
  <c r="F103" i="1"/>
  <c r="AQ103" i="1"/>
  <c r="AP103" i="1"/>
  <c r="AM111" i="1"/>
  <c r="AN111" i="1" s="1"/>
  <c r="F111" i="1"/>
  <c r="AQ111" i="1"/>
  <c r="AP111" i="1"/>
  <c r="AM119" i="1"/>
  <c r="AN119" i="1" s="1"/>
  <c r="F119" i="1"/>
  <c r="AQ119" i="1"/>
  <c r="AP119" i="1"/>
  <c r="AM127" i="1"/>
  <c r="AN127" i="1" s="1"/>
  <c r="F127" i="1"/>
  <c r="AQ127" i="1"/>
  <c r="AP127" i="1"/>
  <c r="AM135" i="1"/>
  <c r="AN135" i="1" s="1"/>
  <c r="F135" i="1"/>
  <c r="AQ135" i="1"/>
  <c r="AP135" i="1"/>
  <c r="AM143" i="1"/>
  <c r="F143" i="1"/>
  <c r="AQ143" i="1"/>
  <c r="AP143" i="1"/>
  <c r="AM151" i="1"/>
  <c r="AN151" i="1" s="1"/>
  <c r="F151" i="1"/>
  <c r="AQ151" i="1"/>
  <c r="AP151" i="1"/>
  <c r="AM159" i="1"/>
  <c r="AN159" i="1" s="1"/>
  <c r="F159" i="1"/>
  <c r="AQ159" i="1"/>
  <c r="AP159" i="1"/>
  <c r="AM167" i="1"/>
  <c r="AN167" i="1" s="1"/>
  <c r="F167" i="1"/>
  <c r="AQ167" i="1"/>
  <c r="AP167" i="1"/>
  <c r="AM175" i="1"/>
  <c r="AN175" i="1" s="1"/>
  <c r="F175" i="1"/>
  <c r="AQ175" i="1"/>
  <c r="AP175" i="1"/>
  <c r="AM183" i="1"/>
  <c r="AN183" i="1" s="1"/>
  <c r="F183" i="1"/>
  <c r="AQ183" i="1"/>
  <c r="AP183" i="1"/>
  <c r="AM191" i="1"/>
  <c r="AN191" i="1" s="1"/>
  <c r="F191" i="1"/>
  <c r="AQ191" i="1"/>
  <c r="AP191" i="1"/>
  <c r="AM199" i="1"/>
  <c r="AN199" i="1" s="1"/>
  <c r="F199" i="1"/>
  <c r="AQ199" i="1"/>
  <c r="AP199" i="1"/>
  <c r="AM207" i="1"/>
  <c r="AN207" i="1" s="1"/>
  <c r="F207" i="1"/>
  <c r="AQ207" i="1"/>
  <c r="AP207" i="1"/>
  <c r="AM215" i="1"/>
  <c r="AN215" i="1" s="1"/>
  <c r="F215" i="1"/>
  <c r="AQ215" i="1"/>
  <c r="AP215" i="1"/>
  <c r="AM223" i="1"/>
  <c r="AN223" i="1" s="1"/>
  <c r="F223" i="1"/>
  <c r="AQ223" i="1"/>
  <c r="AP223" i="1"/>
  <c r="AM231" i="1"/>
  <c r="AN231" i="1" s="1"/>
  <c r="F231" i="1"/>
  <c r="AQ231" i="1"/>
  <c r="AP231" i="1"/>
  <c r="AM239" i="1"/>
  <c r="AN239" i="1" s="1"/>
  <c r="F239" i="1"/>
  <c r="AQ239" i="1"/>
  <c r="AP239" i="1"/>
  <c r="AM247" i="1"/>
  <c r="AN247" i="1" s="1"/>
  <c r="F247" i="1"/>
  <c r="AQ247" i="1"/>
  <c r="AP247" i="1"/>
  <c r="AM255" i="1"/>
  <c r="AN255" i="1" s="1"/>
  <c r="F255" i="1"/>
  <c r="AQ255" i="1"/>
  <c r="AP255" i="1"/>
  <c r="AM263" i="1"/>
  <c r="AN263" i="1" s="1"/>
  <c r="F263" i="1"/>
  <c r="AQ263" i="1"/>
  <c r="AP263" i="1"/>
  <c r="AM271" i="1"/>
  <c r="AN271" i="1" s="1"/>
  <c r="F271" i="1"/>
  <c r="AQ271" i="1"/>
  <c r="AP271" i="1"/>
  <c r="AM279" i="1"/>
  <c r="AN279" i="1" s="1"/>
  <c r="F279" i="1"/>
  <c r="AQ279" i="1"/>
  <c r="AP279" i="1"/>
  <c r="AM287" i="1"/>
  <c r="AN287" i="1" s="1"/>
  <c r="F287" i="1"/>
  <c r="AQ287" i="1"/>
  <c r="AP287" i="1"/>
  <c r="AM295" i="1"/>
  <c r="AN295" i="1" s="1"/>
  <c r="F295" i="1"/>
  <c r="AQ295" i="1"/>
  <c r="AP295" i="1"/>
  <c r="AM303" i="1"/>
  <c r="AN303" i="1" s="1"/>
  <c r="F303" i="1"/>
  <c r="AQ303" i="1"/>
  <c r="AP303" i="1"/>
  <c r="AM311" i="1"/>
  <c r="AN311" i="1" s="1"/>
  <c r="F311" i="1"/>
  <c r="AQ311" i="1"/>
  <c r="AP311" i="1"/>
  <c r="AM319" i="1"/>
  <c r="AN319" i="1" s="1"/>
  <c r="F319" i="1"/>
  <c r="AQ319" i="1"/>
  <c r="AP319" i="1"/>
  <c r="AM327" i="1"/>
  <c r="AN327" i="1" s="1"/>
  <c r="F327" i="1"/>
  <c r="AQ327" i="1"/>
  <c r="AP327" i="1"/>
  <c r="AM335" i="1"/>
  <c r="F335" i="1"/>
  <c r="AQ335" i="1"/>
  <c r="AP335" i="1"/>
  <c r="AM343" i="1"/>
  <c r="AN343" i="1" s="1"/>
  <c r="F343" i="1"/>
  <c r="AQ343" i="1"/>
  <c r="AP343" i="1"/>
  <c r="AM351" i="1"/>
  <c r="AN351" i="1" s="1"/>
  <c r="F351" i="1"/>
  <c r="AQ351" i="1"/>
  <c r="AP351" i="1"/>
  <c r="AM359" i="1"/>
  <c r="AN359" i="1" s="1"/>
  <c r="F359" i="1"/>
  <c r="AQ359" i="1"/>
  <c r="AP359" i="1"/>
  <c r="AM367" i="1"/>
  <c r="AN367" i="1" s="1"/>
  <c r="F367" i="1"/>
  <c r="AQ367" i="1"/>
  <c r="AP367" i="1"/>
  <c r="AM375" i="1"/>
  <c r="AN375" i="1" s="1"/>
  <c r="F375" i="1"/>
  <c r="AQ375" i="1"/>
  <c r="AP375" i="1"/>
  <c r="AM384" i="1"/>
  <c r="F384" i="1"/>
  <c r="AQ384" i="1"/>
  <c r="AP384" i="1"/>
  <c r="AM392" i="1"/>
  <c r="AN392" i="1" s="1"/>
  <c r="F392" i="1"/>
  <c r="AQ392" i="1"/>
  <c r="AP392" i="1"/>
  <c r="AM400" i="1"/>
  <c r="AN400" i="1" s="1"/>
  <c r="F400" i="1"/>
  <c r="AQ400" i="1"/>
  <c r="AP400" i="1"/>
  <c r="AM408" i="1"/>
  <c r="AN408" i="1" s="1"/>
  <c r="F408" i="1"/>
  <c r="AQ408" i="1"/>
  <c r="AP408" i="1"/>
  <c r="AM416" i="1"/>
  <c r="AN416" i="1" s="1"/>
  <c r="F416" i="1"/>
  <c r="AQ416" i="1"/>
  <c r="AP416" i="1"/>
  <c r="AM424" i="1"/>
  <c r="AN424" i="1" s="1"/>
  <c r="F424" i="1"/>
  <c r="AQ424" i="1"/>
  <c r="AP424" i="1"/>
  <c r="AM432" i="1"/>
  <c r="F432" i="1"/>
  <c r="AQ432" i="1"/>
  <c r="AP432" i="1"/>
  <c r="AM440" i="1"/>
  <c r="AN440" i="1" s="1"/>
  <c r="F440" i="1"/>
  <c r="AQ440" i="1"/>
  <c r="AP440" i="1"/>
  <c r="AM448" i="1"/>
  <c r="AN448" i="1" s="1"/>
  <c r="F448" i="1"/>
  <c r="AQ448" i="1"/>
  <c r="AP448" i="1"/>
  <c r="AM456" i="1"/>
  <c r="AN456" i="1" s="1"/>
  <c r="F456" i="1"/>
  <c r="AQ456" i="1"/>
  <c r="AP456" i="1"/>
  <c r="AM464" i="1"/>
  <c r="AN464" i="1" s="1"/>
  <c r="F464" i="1"/>
  <c r="AQ464" i="1"/>
  <c r="AP464" i="1"/>
  <c r="AM472" i="1"/>
  <c r="AN472" i="1" s="1"/>
  <c r="F472" i="1"/>
  <c r="AQ472" i="1"/>
  <c r="AP472" i="1"/>
  <c r="AM480" i="1"/>
  <c r="AN480" i="1" s="1"/>
  <c r="F480" i="1"/>
  <c r="AQ480" i="1"/>
  <c r="AP480" i="1"/>
  <c r="AM488" i="1"/>
  <c r="AN488" i="1" s="1"/>
  <c r="F488" i="1"/>
  <c r="AQ488" i="1"/>
  <c r="AP488" i="1"/>
  <c r="AM496" i="1"/>
  <c r="F496" i="1"/>
  <c r="AQ496" i="1"/>
  <c r="AP496" i="1"/>
  <c r="AM504" i="1"/>
  <c r="AN504" i="1" s="1"/>
  <c r="F504" i="1"/>
  <c r="AQ504" i="1"/>
  <c r="AP504" i="1"/>
  <c r="AM512" i="1"/>
  <c r="AN512" i="1" s="1"/>
  <c r="F512" i="1"/>
  <c r="AQ512" i="1"/>
  <c r="AP512" i="1"/>
  <c r="AM520" i="1"/>
  <c r="AN520" i="1" s="1"/>
  <c r="F520" i="1"/>
  <c r="AQ520" i="1"/>
  <c r="AP520" i="1"/>
  <c r="AM528" i="1"/>
  <c r="AN528" i="1" s="1"/>
  <c r="F528" i="1"/>
  <c r="AQ528" i="1"/>
  <c r="AP528" i="1"/>
  <c r="AM536" i="1"/>
  <c r="AN536" i="1" s="1"/>
  <c r="F536" i="1"/>
  <c r="AQ536" i="1"/>
  <c r="AP536" i="1"/>
  <c r="AM544" i="1"/>
  <c r="AN544" i="1" s="1"/>
  <c r="F544" i="1"/>
  <c r="AQ544" i="1"/>
  <c r="AP544" i="1"/>
  <c r="AM552" i="1"/>
  <c r="AN552" i="1" s="1"/>
  <c r="F552" i="1"/>
  <c r="AQ552" i="1"/>
  <c r="AP552" i="1"/>
  <c r="AM560" i="1"/>
  <c r="AN560" i="1" s="1"/>
  <c r="F560" i="1"/>
  <c r="AQ560" i="1"/>
  <c r="AP560" i="1"/>
  <c r="AM568" i="1"/>
  <c r="AN568" i="1" s="1"/>
  <c r="F568" i="1"/>
  <c r="AQ568" i="1"/>
  <c r="AP568" i="1"/>
  <c r="AM576" i="1"/>
  <c r="AN576" i="1" s="1"/>
  <c r="F576" i="1"/>
  <c r="AQ576" i="1"/>
  <c r="AP576" i="1"/>
  <c r="AM584" i="1"/>
  <c r="AN584" i="1" s="1"/>
  <c r="F584" i="1"/>
  <c r="AQ584" i="1"/>
  <c r="AP584" i="1"/>
  <c r="AM592" i="1"/>
  <c r="AN592" i="1" s="1"/>
  <c r="F592" i="1"/>
  <c r="AQ592" i="1"/>
  <c r="AP592" i="1"/>
  <c r="AM600" i="1"/>
  <c r="AN600" i="1" s="1"/>
  <c r="F600" i="1"/>
  <c r="AQ600" i="1"/>
  <c r="AP600" i="1"/>
  <c r="AM608" i="1"/>
  <c r="AN608" i="1" s="1"/>
  <c r="F608" i="1"/>
  <c r="AQ608" i="1"/>
  <c r="AP608" i="1"/>
  <c r="AM616" i="1"/>
  <c r="AN616" i="1" s="1"/>
  <c r="F616" i="1"/>
  <c r="AQ616" i="1"/>
  <c r="AP616" i="1"/>
  <c r="AM624" i="1"/>
  <c r="AN624" i="1" s="1"/>
  <c r="F624" i="1"/>
  <c r="AQ624" i="1"/>
  <c r="AP624" i="1"/>
  <c r="AM632" i="1"/>
  <c r="AN632" i="1" s="1"/>
  <c r="F632" i="1"/>
  <c r="AQ632" i="1"/>
  <c r="AP632" i="1"/>
  <c r="AM640" i="1"/>
  <c r="AN640" i="1" s="1"/>
  <c r="F640" i="1"/>
  <c r="AQ640" i="1"/>
  <c r="AP640" i="1"/>
  <c r="AM648" i="1"/>
  <c r="AN648" i="1" s="1"/>
  <c r="F648" i="1"/>
  <c r="AQ648" i="1"/>
  <c r="AP648" i="1"/>
  <c r="AM656" i="1"/>
  <c r="AN656" i="1" s="1"/>
  <c r="F656" i="1"/>
  <c r="AQ656" i="1"/>
  <c r="AP656" i="1"/>
  <c r="AM664" i="1"/>
  <c r="AN664" i="1" s="1"/>
  <c r="F664" i="1"/>
  <c r="AQ664" i="1"/>
  <c r="AP664" i="1"/>
  <c r="AM672" i="1"/>
  <c r="F672" i="1"/>
  <c r="AQ672" i="1"/>
  <c r="AP672" i="1"/>
  <c r="AM680" i="1"/>
  <c r="AN680" i="1" s="1"/>
  <c r="F680" i="1"/>
  <c r="AQ680" i="1"/>
  <c r="AP680" i="1"/>
  <c r="AM688" i="1"/>
  <c r="AN688" i="1" s="1"/>
  <c r="F688" i="1"/>
  <c r="AQ688" i="1"/>
  <c r="AP688" i="1"/>
  <c r="AM696" i="1"/>
  <c r="AN696" i="1" s="1"/>
  <c r="F696" i="1"/>
  <c r="AQ696" i="1"/>
  <c r="AP696" i="1"/>
  <c r="AM704" i="1"/>
  <c r="AN704" i="1" s="1"/>
  <c r="F704" i="1"/>
  <c r="AQ704" i="1"/>
  <c r="AP704" i="1"/>
  <c r="AM712" i="1"/>
  <c r="AN712" i="1" s="1"/>
  <c r="F712" i="1"/>
  <c r="AQ712" i="1"/>
  <c r="AP712" i="1"/>
  <c r="AM720" i="1"/>
  <c r="AN720" i="1" s="1"/>
  <c r="F720" i="1"/>
  <c r="AQ720" i="1"/>
  <c r="AP720" i="1"/>
  <c r="AM728" i="1"/>
  <c r="AN728" i="1" s="1"/>
  <c r="F728" i="1"/>
  <c r="AQ728" i="1"/>
  <c r="AP728" i="1"/>
  <c r="AM736" i="1"/>
  <c r="AN736" i="1" s="1"/>
  <c r="F736" i="1"/>
  <c r="AQ736" i="1"/>
  <c r="AP736" i="1"/>
  <c r="AM744" i="1"/>
  <c r="AN744" i="1" s="1"/>
  <c r="F744" i="1"/>
  <c r="AQ744" i="1"/>
  <c r="AP744" i="1"/>
  <c r="AM752" i="1"/>
  <c r="AN752" i="1" s="1"/>
  <c r="F752" i="1"/>
  <c r="AQ752" i="1"/>
  <c r="AP752" i="1"/>
  <c r="AM760" i="1"/>
  <c r="AN760" i="1" s="1"/>
  <c r="F760" i="1"/>
  <c r="AQ760" i="1"/>
  <c r="AP760" i="1"/>
  <c r="AM768" i="1"/>
  <c r="AN768" i="1" s="1"/>
  <c r="F768" i="1"/>
  <c r="AQ768" i="1"/>
  <c r="AP768" i="1"/>
  <c r="AM776" i="1"/>
  <c r="AN776" i="1" s="1"/>
  <c r="F776" i="1"/>
  <c r="AQ776" i="1"/>
  <c r="AP776" i="1"/>
  <c r="AM784" i="1"/>
  <c r="AN784" i="1" s="1"/>
  <c r="F784" i="1"/>
  <c r="AQ784" i="1"/>
  <c r="AP784" i="1"/>
  <c r="AM792" i="1"/>
  <c r="AN792" i="1" s="1"/>
  <c r="F792" i="1"/>
  <c r="AQ792" i="1"/>
  <c r="AP792" i="1"/>
  <c r="AM800" i="1"/>
  <c r="AN800" i="1" s="1"/>
  <c r="F800" i="1"/>
  <c r="AQ800" i="1"/>
  <c r="AP800" i="1"/>
  <c r="AM808" i="1"/>
  <c r="AN808" i="1" s="1"/>
  <c r="F808" i="1"/>
  <c r="AQ808" i="1"/>
  <c r="AP808" i="1"/>
  <c r="AM816" i="1"/>
  <c r="AN816" i="1" s="1"/>
  <c r="F816" i="1"/>
  <c r="AQ816" i="1"/>
  <c r="AP816" i="1"/>
  <c r="AM824" i="1"/>
  <c r="AN824" i="1" s="1"/>
  <c r="F824" i="1"/>
  <c r="AQ824" i="1"/>
  <c r="AP824" i="1"/>
  <c r="AM832" i="1"/>
  <c r="AN832" i="1" s="1"/>
  <c r="F832" i="1"/>
  <c r="AQ832" i="1"/>
  <c r="AP832" i="1"/>
  <c r="AM840" i="1"/>
  <c r="AN840" i="1" s="1"/>
  <c r="F840" i="1"/>
  <c r="AQ840" i="1"/>
  <c r="AP840" i="1"/>
  <c r="AM848" i="1"/>
  <c r="AN848" i="1" s="1"/>
  <c r="F848" i="1"/>
  <c r="AQ848" i="1"/>
  <c r="AP848" i="1"/>
  <c r="AM856" i="1"/>
  <c r="AN856" i="1" s="1"/>
  <c r="F856" i="1"/>
  <c r="AQ856" i="1"/>
  <c r="AP856" i="1"/>
  <c r="AM864" i="1"/>
  <c r="F864" i="1"/>
  <c r="AQ864" i="1"/>
  <c r="AP864" i="1"/>
  <c r="AM872" i="1"/>
  <c r="AN872" i="1" s="1"/>
  <c r="F872" i="1"/>
  <c r="AQ872" i="1"/>
  <c r="AP872" i="1"/>
  <c r="AM880" i="1"/>
  <c r="AN880" i="1" s="1"/>
  <c r="F880" i="1"/>
  <c r="AQ880" i="1"/>
  <c r="AP880" i="1"/>
  <c r="AM888" i="1"/>
  <c r="F888" i="1"/>
  <c r="AQ888" i="1"/>
  <c r="AP888" i="1"/>
  <c r="AM896" i="1"/>
  <c r="AN896" i="1" s="1"/>
  <c r="F896" i="1"/>
  <c r="AQ896" i="1"/>
  <c r="AP896" i="1"/>
  <c r="AM904" i="1"/>
  <c r="AN904" i="1" s="1"/>
  <c r="F904" i="1"/>
  <c r="AQ904" i="1"/>
  <c r="AP904" i="1"/>
  <c r="AM912" i="1"/>
  <c r="AN912" i="1" s="1"/>
  <c r="F912" i="1"/>
  <c r="AQ912" i="1"/>
  <c r="AP912" i="1"/>
  <c r="AM920" i="1"/>
  <c r="AN920" i="1" s="1"/>
  <c r="F920" i="1"/>
  <c r="AQ920" i="1"/>
  <c r="AP920" i="1"/>
  <c r="AM928" i="1"/>
  <c r="AN928" i="1" s="1"/>
  <c r="F928" i="1"/>
  <c r="AQ928" i="1"/>
  <c r="AP928" i="1"/>
  <c r="AM936" i="1"/>
  <c r="AN936" i="1" s="1"/>
  <c r="F936" i="1"/>
  <c r="AQ936" i="1"/>
  <c r="AP936" i="1"/>
  <c r="AM944" i="1"/>
  <c r="AN944" i="1" s="1"/>
  <c r="F944" i="1"/>
  <c r="AQ944" i="1"/>
  <c r="AP944" i="1"/>
  <c r="AM952" i="1"/>
  <c r="AN952" i="1" s="1"/>
  <c r="F952" i="1"/>
  <c r="AQ952" i="1"/>
  <c r="AP952" i="1"/>
  <c r="AM960" i="1"/>
  <c r="AN960" i="1" s="1"/>
  <c r="F960" i="1"/>
  <c r="AQ960" i="1"/>
  <c r="AP960" i="1"/>
  <c r="AM968" i="1"/>
  <c r="AN968" i="1" s="1"/>
  <c r="F968" i="1"/>
  <c r="AQ968" i="1"/>
  <c r="AP968" i="1"/>
  <c r="AM976" i="1"/>
  <c r="AN976" i="1" s="1"/>
  <c r="F976" i="1"/>
  <c r="AQ976" i="1"/>
  <c r="AP976" i="1"/>
  <c r="AM984" i="1"/>
  <c r="AN984" i="1" s="1"/>
  <c r="F984" i="1"/>
  <c r="AQ984" i="1"/>
  <c r="AP984" i="1"/>
  <c r="AM992" i="1"/>
  <c r="AN992" i="1" s="1"/>
  <c r="F992" i="1"/>
  <c r="AQ992" i="1"/>
  <c r="AP992" i="1"/>
  <c r="AM1000" i="1"/>
  <c r="AN1000" i="1" s="1"/>
  <c r="F1000" i="1"/>
  <c r="AQ1000" i="1"/>
  <c r="AP1000" i="1"/>
  <c r="AM1008" i="1"/>
  <c r="AN1008" i="1" s="1"/>
  <c r="F1008" i="1"/>
  <c r="AQ1008" i="1"/>
  <c r="AP1008" i="1"/>
  <c r="AM1016" i="1"/>
  <c r="AN1016" i="1" s="1"/>
  <c r="F1016" i="1"/>
  <c r="AQ1016" i="1"/>
  <c r="AP1016" i="1"/>
  <c r="AM1024" i="1"/>
  <c r="AN1024" i="1" s="1"/>
  <c r="F1024" i="1"/>
  <c r="AQ1024" i="1"/>
  <c r="AP1024" i="1"/>
  <c r="AM1032" i="1"/>
  <c r="AN1032" i="1" s="1"/>
  <c r="F1032" i="1"/>
  <c r="AQ1032" i="1"/>
  <c r="AP1032" i="1"/>
  <c r="AM1040" i="1"/>
  <c r="AN1040" i="1" s="1"/>
  <c r="F1040" i="1"/>
  <c r="AQ1040" i="1"/>
  <c r="AP1040" i="1"/>
  <c r="AM1048" i="1"/>
  <c r="AN1048" i="1" s="1"/>
  <c r="F1048" i="1"/>
  <c r="AQ1048" i="1"/>
  <c r="AP1048" i="1"/>
  <c r="AM1056" i="1"/>
  <c r="AN1056" i="1" s="1"/>
  <c r="F1056" i="1"/>
  <c r="AQ1056" i="1"/>
  <c r="AP1056" i="1"/>
  <c r="AM1064" i="1"/>
  <c r="AN1064" i="1" s="1"/>
  <c r="F1064" i="1"/>
  <c r="AQ1064" i="1"/>
  <c r="AP1064" i="1"/>
  <c r="AM1072" i="1"/>
  <c r="AN1072" i="1" s="1"/>
  <c r="F1072" i="1"/>
  <c r="AQ1072" i="1"/>
  <c r="AP1072" i="1"/>
  <c r="AM1080" i="1"/>
  <c r="AN1080" i="1" s="1"/>
  <c r="F1080" i="1"/>
  <c r="AQ1080" i="1"/>
  <c r="AP1080" i="1"/>
  <c r="AM1088" i="1"/>
  <c r="AN1088" i="1" s="1"/>
  <c r="F1088" i="1"/>
  <c r="AQ1088" i="1"/>
  <c r="AP1088" i="1"/>
  <c r="AM1096" i="1"/>
  <c r="AN1096" i="1" s="1"/>
  <c r="F1096" i="1"/>
  <c r="AQ1096" i="1"/>
  <c r="AP1096" i="1"/>
  <c r="AM1104" i="1"/>
  <c r="AN1104" i="1" s="1"/>
  <c r="F1104" i="1"/>
  <c r="AQ1104" i="1"/>
  <c r="AP1104" i="1"/>
  <c r="AM1112" i="1"/>
  <c r="AN1112" i="1" s="1"/>
  <c r="F1112" i="1"/>
  <c r="AQ1112" i="1"/>
  <c r="AP1112" i="1"/>
  <c r="AM1120" i="1"/>
  <c r="AN1120" i="1" s="1"/>
  <c r="F1120" i="1"/>
  <c r="AQ1120" i="1"/>
  <c r="AP1120" i="1"/>
  <c r="AM1128" i="1"/>
  <c r="AN1128" i="1" s="1"/>
  <c r="F1128" i="1"/>
  <c r="AQ1128" i="1"/>
  <c r="AP1128" i="1"/>
  <c r="AM1136" i="1"/>
  <c r="AN1136" i="1" s="1"/>
  <c r="F1136" i="1"/>
  <c r="AQ1136" i="1"/>
  <c r="AP1136" i="1"/>
  <c r="AM1144" i="1"/>
  <c r="AN1144" i="1" s="1"/>
  <c r="F1144" i="1"/>
  <c r="AQ1144" i="1"/>
  <c r="AP1144" i="1"/>
  <c r="AM1152" i="1"/>
  <c r="AN1152" i="1" s="1"/>
  <c r="F1152" i="1"/>
  <c r="AQ1152" i="1"/>
  <c r="AP1152" i="1"/>
  <c r="AM1160" i="1"/>
  <c r="AN1160" i="1" s="1"/>
  <c r="F1160" i="1"/>
  <c r="AQ1160" i="1"/>
  <c r="AP1160" i="1"/>
  <c r="AM1168" i="1"/>
  <c r="AN1168" i="1" s="1"/>
  <c r="F1168" i="1"/>
  <c r="AQ1168" i="1"/>
  <c r="AP1168" i="1"/>
  <c r="AM1176" i="1"/>
  <c r="AN1176" i="1" s="1"/>
  <c r="F1176" i="1"/>
  <c r="AQ1176" i="1"/>
  <c r="AP1176" i="1"/>
  <c r="AM1184" i="1"/>
  <c r="AN1184" i="1" s="1"/>
  <c r="F1184" i="1"/>
  <c r="AQ1184" i="1"/>
  <c r="AP1184" i="1"/>
  <c r="AM1192" i="1"/>
  <c r="AN1192" i="1" s="1"/>
  <c r="F1192" i="1"/>
  <c r="AQ1192" i="1"/>
  <c r="AP1192" i="1"/>
  <c r="AM1200" i="1"/>
  <c r="AN1200" i="1" s="1"/>
  <c r="F1200" i="1"/>
  <c r="AQ1200" i="1"/>
  <c r="AP1200" i="1"/>
  <c r="AM1208" i="1"/>
  <c r="AN1208" i="1" s="1"/>
  <c r="F1208" i="1"/>
  <c r="AQ1208" i="1"/>
  <c r="AP1208" i="1"/>
  <c r="AM1216" i="1"/>
  <c r="AN1216" i="1" s="1"/>
  <c r="F1216" i="1"/>
  <c r="AQ1216" i="1"/>
  <c r="AP1216" i="1"/>
  <c r="AM1224" i="1"/>
  <c r="AN1224" i="1" s="1"/>
  <c r="F1224" i="1"/>
  <c r="AQ1224" i="1"/>
  <c r="AP1224" i="1"/>
  <c r="AM1232" i="1"/>
  <c r="AN1232" i="1" s="1"/>
  <c r="F1232" i="1"/>
  <c r="AQ1232" i="1"/>
  <c r="AP1232" i="1"/>
  <c r="AM1240" i="1"/>
  <c r="AN1240" i="1" s="1"/>
  <c r="F1240" i="1"/>
  <c r="AQ1240" i="1"/>
  <c r="AP1240" i="1"/>
  <c r="AM1248" i="1"/>
  <c r="AN1248" i="1" s="1"/>
  <c r="F1248" i="1"/>
  <c r="AQ1248" i="1"/>
  <c r="AP1248" i="1"/>
  <c r="AM1256" i="1"/>
  <c r="AN1256" i="1" s="1"/>
  <c r="F1256" i="1"/>
  <c r="AQ1256" i="1"/>
  <c r="AP1256" i="1"/>
  <c r="AM1264" i="1"/>
  <c r="AN1264" i="1" s="1"/>
  <c r="F1264" i="1"/>
  <c r="AQ1264" i="1"/>
  <c r="AP1264" i="1"/>
  <c r="AM1272" i="1"/>
  <c r="AN1272" i="1" s="1"/>
  <c r="F1272" i="1"/>
  <c r="AQ1272" i="1"/>
  <c r="AP1272" i="1"/>
  <c r="AM1280" i="1"/>
  <c r="AN1280" i="1" s="1"/>
  <c r="F1280" i="1"/>
  <c r="AQ1280" i="1"/>
  <c r="AP1280" i="1"/>
  <c r="AM1288" i="1"/>
  <c r="AN1288" i="1" s="1"/>
  <c r="F1288" i="1"/>
  <c r="AQ1288" i="1"/>
  <c r="AP1288" i="1"/>
  <c r="AM1296" i="1"/>
  <c r="AN1296" i="1" s="1"/>
  <c r="F1296" i="1"/>
  <c r="AQ1296" i="1"/>
  <c r="AP1296" i="1"/>
  <c r="AM1304" i="1"/>
  <c r="AN1304" i="1" s="1"/>
  <c r="F1304" i="1"/>
  <c r="AQ1304" i="1"/>
  <c r="AP1304" i="1"/>
  <c r="AM1312" i="1"/>
  <c r="AN1312" i="1" s="1"/>
  <c r="F1312" i="1"/>
  <c r="AQ1312" i="1"/>
  <c r="AP1312" i="1"/>
  <c r="AM1320" i="1"/>
  <c r="AN1320" i="1" s="1"/>
  <c r="F1320" i="1"/>
  <c r="AQ1320" i="1"/>
  <c r="AP1320" i="1"/>
  <c r="AM1328" i="1"/>
  <c r="AN1328" i="1" s="1"/>
  <c r="F1328" i="1"/>
  <c r="AQ1328" i="1"/>
  <c r="AP1328" i="1"/>
  <c r="AM1336" i="1"/>
  <c r="AN1336" i="1" s="1"/>
  <c r="F1336" i="1"/>
  <c r="AQ1336" i="1"/>
  <c r="AP1336" i="1"/>
  <c r="AM1344" i="1"/>
  <c r="AN1344" i="1" s="1"/>
  <c r="F1344" i="1"/>
  <c r="AQ1344" i="1"/>
  <c r="AP1344" i="1"/>
  <c r="AM1352" i="1"/>
  <c r="AN1352" i="1" s="1"/>
  <c r="F1352" i="1"/>
  <c r="AQ1352" i="1"/>
  <c r="AP1352" i="1"/>
  <c r="AM1360" i="1"/>
  <c r="AN1360" i="1" s="1"/>
  <c r="F1360" i="1"/>
  <c r="AQ1360" i="1"/>
  <c r="AP1360" i="1"/>
  <c r="AM1368" i="1"/>
  <c r="AN1368" i="1" s="1"/>
  <c r="F1368" i="1"/>
  <c r="AQ1368" i="1"/>
  <c r="AP1368" i="1"/>
  <c r="AM1376" i="1"/>
  <c r="AN1376" i="1" s="1"/>
  <c r="F1376" i="1"/>
  <c r="AQ1376" i="1"/>
  <c r="AP1376" i="1"/>
  <c r="AM1384" i="1"/>
  <c r="AN1384" i="1" s="1"/>
  <c r="F1384" i="1"/>
  <c r="AQ1384" i="1"/>
  <c r="AP1384" i="1"/>
  <c r="AM1392" i="1"/>
  <c r="AN1392" i="1" s="1"/>
  <c r="F1392" i="1"/>
  <c r="AQ1392" i="1"/>
  <c r="AP1392" i="1"/>
  <c r="AM1400" i="1"/>
  <c r="AN1400" i="1" s="1"/>
  <c r="F1400" i="1"/>
  <c r="AQ1400" i="1"/>
  <c r="AP1400" i="1"/>
  <c r="AM1408" i="1"/>
  <c r="AN1408" i="1" s="1"/>
  <c r="F1408" i="1"/>
  <c r="AQ1408" i="1"/>
  <c r="AP1408" i="1"/>
  <c r="AM1416" i="1"/>
  <c r="AN1416" i="1" s="1"/>
  <c r="F1416" i="1"/>
  <c r="AQ1416" i="1"/>
  <c r="AP1416" i="1"/>
  <c r="AM1424" i="1"/>
  <c r="AN1424" i="1" s="1"/>
  <c r="F1424" i="1"/>
  <c r="AQ1424" i="1"/>
  <c r="AP1424" i="1"/>
  <c r="AM1432" i="1"/>
  <c r="AN1432" i="1" s="1"/>
  <c r="F1432" i="1"/>
  <c r="AQ1432" i="1"/>
  <c r="AP1432" i="1"/>
  <c r="AM1440" i="1"/>
  <c r="AN1440" i="1" s="1"/>
  <c r="F1440" i="1"/>
  <c r="AQ1440" i="1"/>
  <c r="AP1440" i="1"/>
  <c r="AM1448" i="1"/>
  <c r="AN1448" i="1" s="1"/>
  <c r="F1448" i="1"/>
  <c r="AQ1448" i="1"/>
  <c r="AP1448" i="1"/>
  <c r="AM1456" i="1"/>
  <c r="AN1456" i="1" s="1"/>
  <c r="F1456" i="1"/>
  <c r="AQ1456" i="1"/>
  <c r="AP1456" i="1"/>
  <c r="AM1464" i="1"/>
  <c r="AN1464" i="1" s="1"/>
  <c r="F1464" i="1"/>
  <c r="AQ1464" i="1"/>
  <c r="AP1464" i="1"/>
  <c r="AM1472" i="1"/>
  <c r="AN1472" i="1" s="1"/>
  <c r="F1472" i="1"/>
  <c r="AQ1472" i="1"/>
  <c r="AP1472" i="1"/>
  <c r="AM1480" i="1"/>
  <c r="AN1480" i="1" s="1"/>
  <c r="F1480" i="1"/>
  <c r="AQ1480" i="1"/>
  <c r="AP1480" i="1"/>
  <c r="AM1488" i="1"/>
  <c r="AN1488" i="1" s="1"/>
  <c r="F1488" i="1"/>
  <c r="AQ1488" i="1"/>
  <c r="AP1488" i="1"/>
  <c r="AM1496" i="1"/>
  <c r="AN1496" i="1" s="1"/>
  <c r="F1496" i="1"/>
  <c r="AQ1496" i="1"/>
  <c r="AP1496" i="1"/>
  <c r="AM1504" i="1"/>
  <c r="AN1504" i="1" s="1"/>
  <c r="F1504" i="1"/>
  <c r="AQ1504" i="1"/>
  <c r="AP1504" i="1"/>
  <c r="AM1512" i="1"/>
  <c r="AN1512" i="1" s="1"/>
  <c r="F1512" i="1"/>
  <c r="AQ1512" i="1"/>
  <c r="AP1512" i="1"/>
  <c r="AM1520" i="1"/>
  <c r="AN1520" i="1" s="1"/>
  <c r="F1520" i="1"/>
  <c r="AQ1520" i="1"/>
  <c r="AP1520" i="1"/>
  <c r="AM1528" i="1"/>
  <c r="AN1528" i="1" s="1"/>
  <c r="F1528" i="1"/>
  <c r="AQ1528" i="1"/>
  <c r="AP1528" i="1"/>
  <c r="AM1536" i="1"/>
  <c r="AN1536" i="1" s="1"/>
  <c r="F1536" i="1"/>
  <c r="AQ1536" i="1"/>
  <c r="AP1536" i="1"/>
  <c r="AM1544" i="1"/>
  <c r="AN1544" i="1" s="1"/>
  <c r="F1544" i="1"/>
  <c r="AQ1544" i="1"/>
  <c r="AP1544" i="1"/>
  <c r="AM1552" i="1"/>
  <c r="AN1552" i="1" s="1"/>
  <c r="F1552" i="1"/>
  <c r="AQ1552" i="1"/>
  <c r="AP1552" i="1"/>
  <c r="AM1560" i="1"/>
  <c r="AN1560" i="1" s="1"/>
  <c r="F1560" i="1"/>
  <c r="AQ1560" i="1"/>
  <c r="AP1560" i="1"/>
  <c r="AM1568" i="1"/>
  <c r="AN1568" i="1" s="1"/>
  <c r="F1568" i="1"/>
  <c r="AQ1568" i="1"/>
  <c r="AP1568" i="1"/>
  <c r="AM1576" i="1"/>
  <c r="AN1576" i="1" s="1"/>
  <c r="F1576" i="1"/>
  <c r="AQ1576" i="1"/>
  <c r="AP1576" i="1"/>
  <c r="AM1584" i="1"/>
  <c r="AN1584" i="1" s="1"/>
  <c r="F1584" i="1"/>
  <c r="AQ1584" i="1"/>
  <c r="AP1584" i="1"/>
  <c r="AM1592" i="1"/>
  <c r="AN1592" i="1" s="1"/>
  <c r="F1592" i="1"/>
  <c r="AQ1592" i="1"/>
  <c r="AP1592" i="1"/>
  <c r="AM1600" i="1"/>
  <c r="AN1600" i="1" s="1"/>
  <c r="F1600" i="1"/>
  <c r="AQ1600" i="1"/>
  <c r="AP1600" i="1"/>
  <c r="AM1608" i="1"/>
  <c r="AN1608" i="1" s="1"/>
  <c r="F1608" i="1"/>
  <c r="AQ1608" i="1"/>
  <c r="AP1608" i="1"/>
  <c r="AM1616" i="1"/>
  <c r="AN1616" i="1" s="1"/>
  <c r="F1616" i="1"/>
  <c r="AQ1616" i="1"/>
  <c r="AP1616" i="1"/>
  <c r="AM1624" i="1"/>
  <c r="AN1624" i="1" s="1"/>
  <c r="F1624" i="1"/>
  <c r="AQ1624" i="1"/>
  <c r="AP1624" i="1"/>
  <c r="AM1632" i="1"/>
  <c r="AN1632" i="1" s="1"/>
  <c r="F1632" i="1"/>
  <c r="AQ1632" i="1"/>
  <c r="AP1632" i="1"/>
  <c r="AM1640" i="1"/>
  <c r="AN1640" i="1" s="1"/>
  <c r="F1640" i="1"/>
  <c r="AQ1640" i="1"/>
  <c r="AP1640" i="1"/>
  <c r="AM1648" i="1"/>
  <c r="F1648" i="1"/>
  <c r="AQ1648" i="1"/>
  <c r="AP1648" i="1"/>
  <c r="AM1656" i="1"/>
  <c r="AN1656" i="1" s="1"/>
  <c r="F1656" i="1"/>
  <c r="AQ1656" i="1"/>
  <c r="AP1656" i="1"/>
  <c r="AM1664" i="1"/>
  <c r="AN1664" i="1" s="1"/>
  <c r="F1664" i="1"/>
  <c r="AQ1664" i="1"/>
  <c r="AP1664" i="1"/>
  <c r="AM1672" i="1"/>
  <c r="AN1672" i="1" s="1"/>
  <c r="F1672" i="1"/>
  <c r="AQ1672" i="1"/>
  <c r="AP1672" i="1"/>
  <c r="AM1680" i="1"/>
  <c r="AN1680" i="1" s="1"/>
  <c r="F1680" i="1"/>
  <c r="AQ1680" i="1"/>
  <c r="AP1680" i="1"/>
  <c r="AM1688" i="1"/>
  <c r="AN1688" i="1" s="1"/>
  <c r="F1688" i="1"/>
  <c r="AQ1688" i="1"/>
  <c r="AP1688" i="1"/>
  <c r="AM1696" i="1"/>
  <c r="AN1696" i="1" s="1"/>
  <c r="F1696" i="1"/>
  <c r="AQ1696" i="1"/>
  <c r="AP1696" i="1"/>
  <c r="AM1704" i="1"/>
  <c r="AN1704" i="1" s="1"/>
  <c r="F1704" i="1"/>
  <c r="AQ1704" i="1"/>
  <c r="AP1704" i="1"/>
  <c r="AM1712" i="1"/>
  <c r="AN1712" i="1" s="1"/>
  <c r="F1712" i="1"/>
  <c r="AQ1712" i="1"/>
  <c r="AP1712" i="1"/>
  <c r="AM1720" i="1"/>
  <c r="AN1720" i="1" s="1"/>
  <c r="F1720" i="1"/>
  <c r="AQ1720" i="1"/>
  <c r="AP1720" i="1"/>
  <c r="AM1728" i="1"/>
  <c r="F1728" i="1"/>
  <c r="AQ1728" i="1"/>
  <c r="AP1728" i="1"/>
  <c r="AM1736" i="1"/>
  <c r="AN1736" i="1" s="1"/>
  <c r="F1736" i="1"/>
  <c r="AQ1736" i="1"/>
  <c r="AP1736" i="1"/>
  <c r="AM1744" i="1"/>
  <c r="AN1744" i="1" s="1"/>
  <c r="F1744" i="1"/>
  <c r="AQ1744" i="1"/>
  <c r="AP1744" i="1"/>
  <c r="AM1752" i="1"/>
  <c r="AN1752" i="1" s="1"/>
  <c r="F1752" i="1"/>
  <c r="AQ1752" i="1"/>
  <c r="AP1752" i="1"/>
  <c r="AM1760" i="1"/>
  <c r="AN1760" i="1" s="1"/>
  <c r="F1760" i="1"/>
  <c r="AQ1760" i="1"/>
  <c r="AP1760" i="1"/>
  <c r="AM1768" i="1"/>
  <c r="AN1768" i="1" s="1"/>
  <c r="F1768" i="1"/>
  <c r="AQ1768" i="1"/>
  <c r="AP1768" i="1"/>
  <c r="AM1776" i="1"/>
  <c r="AN1776" i="1" s="1"/>
  <c r="F1776" i="1"/>
  <c r="AQ1776" i="1"/>
  <c r="AP1776" i="1"/>
  <c r="AM1784" i="1"/>
  <c r="AN1784" i="1" s="1"/>
  <c r="F1784" i="1"/>
  <c r="AQ1784" i="1"/>
  <c r="AP1784" i="1"/>
  <c r="AM1792" i="1"/>
  <c r="AN1792" i="1" s="1"/>
  <c r="F1792" i="1"/>
  <c r="AQ1792" i="1"/>
  <c r="AP1792" i="1"/>
  <c r="AM1800" i="1"/>
  <c r="AN1800" i="1" s="1"/>
  <c r="F1800" i="1"/>
  <c r="AQ1800" i="1"/>
  <c r="AP1800" i="1"/>
  <c r="AM1808" i="1"/>
  <c r="AN1808" i="1" s="1"/>
  <c r="F1808" i="1"/>
  <c r="AQ1808" i="1"/>
  <c r="AP1808" i="1"/>
  <c r="AM1816" i="1"/>
  <c r="AN1816" i="1" s="1"/>
  <c r="F1816" i="1"/>
  <c r="AQ1816" i="1"/>
  <c r="AP1816" i="1"/>
  <c r="AM67" i="1"/>
  <c r="AN67" i="1" s="1"/>
  <c r="F67" i="1"/>
  <c r="AQ67" i="1"/>
  <c r="AP67" i="1"/>
  <c r="AM115" i="1"/>
  <c r="AN115" i="1" s="1"/>
  <c r="F115" i="1"/>
  <c r="AQ115" i="1"/>
  <c r="AP115" i="1"/>
  <c r="AM179" i="1"/>
  <c r="AN179" i="1" s="1"/>
  <c r="F179" i="1"/>
  <c r="AQ179" i="1"/>
  <c r="AP179" i="1"/>
  <c r="AM235" i="1"/>
  <c r="AN235" i="1" s="1"/>
  <c r="F235" i="1"/>
  <c r="AQ235" i="1"/>
  <c r="AP235" i="1"/>
  <c r="AM291" i="1"/>
  <c r="AN291" i="1" s="1"/>
  <c r="F291" i="1"/>
  <c r="AQ291" i="1"/>
  <c r="AP291" i="1"/>
  <c r="AM355" i="1"/>
  <c r="AN355" i="1" s="1"/>
  <c r="F355" i="1"/>
  <c r="AQ355" i="1"/>
  <c r="AP355" i="1"/>
  <c r="AM428" i="1"/>
  <c r="AN428" i="1" s="1"/>
  <c r="F428" i="1"/>
  <c r="AP428" i="1"/>
  <c r="AQ428" i="1"/>
  <c r="AM484" i="1"/>
  <c r="AN484" i="1" s="1"/>
  <c r="F484" i="1"/>
  <c r="AP484" i="1"/>
  <c r="AQ484" i="1"/>
  <c r="AM540" i="1"/>
  <c r="AN540" i="1" s="1"/>
  <c r="F540" i="1"/>
  <c r="AP540" i="1"/>
  <c r="AQ540" i="1"/>
  <c r="AM596" i="1"/>
  <c r="AN596" i="1" s="1"/>
  <c r="F596" i="1"/>
  <c r="AP596" i="1"/>
  <c r="AQ596" i="1"/>
  <c r="AM684" i="1"/>
  <c r="AN684" i="1" s="1"/>
  <c r="F684" i="1"/>
  <c r="AP684" i="1"/>
  <c r="AQ684" i="1"/>
  <c r="AM788" i="1"/>
  <c r="AN788" i="1" s="1"/>
  <c r="F788" i="1"/>
  <c r="AP788" i="1"/>
  <c r="AQ788" i="1"/>
  <c r="AM932" i="1"/>
  <c r="AN932" i="1" s="1"/>
  <c r="F932" i="1"/>
  <c r="AP932" i="1"/>
  <c r="AQ932" i="1"/>
  <c r="AM1260" i="1"/>
  <c r="AN1260" i="1" s="1"/>
  <c r="F1260" i="1"/>
  <c r="AQ1260" i="1"/>
  <c r="AP1260" i="1"/>
  <c r="AM16" i="1"/>
  <c r="AN16" i="1" s="1"/>
  <c r="F16" i="1"/>
  <c r="AQ16" i="1"/>
  <c r="AP16" i="1"/>
  <c r="AM24" i="1"/>
  <c r="AN24" i="1" s="1"/>
  <c r="F24" i="1"/>
  <c r="AQ24" i="1"/>
  <c r="AP24" i="1"/>
  <c r="AM32" i="1"/>
  <c r="AN32" i="1" s="1"/>
  <c r="F32" i="1"/>
  <c r="AQ32" i="1"/>
  <c r="AP32" i="1"/>
  <c r="AM40" i="1"/>
  <c r="AN40" i="1" s="1"/>
  <c r="F40" i="1"/>
  <c r="AQ40" i="1"/>
  <c r="AP40" i="1"/>
  <c r="AM48" i="1"/>
  <c r="F48" i="1"/>
  <c r="AQ48" i="1"/>
  <c r="AP48" i="1"/>
  <c r="AM56" i="1"/>
  <c r="AN56" i="1" s="1"/>
  <c r="F56" i="1"/>
  <c r="AQ56" i="1"/>
  <c r="AP56" i="1"/>
  <c r="AM64" i="1"/>
  <c r="AN64" i="1" s="1"/>
  <c r="F64" i="1"/>
  <c r="AQ64" i="1"/>
  <c r="AP64" i="1"/>
  <c r="AM72" i="1"/>
  <c r="AN72" i="1" s="1"/>
  <c r="F72" i="1"/>
  <c r="AQ72" i="1"/>
  <c r="AP72" i="1"/>
  <c r="AM80" i="1"/>
  <c r="AN80" i="1" s="1"/>
  <c r="F80" i="1"/>
  <c r="AQ80" i="1"/>
  <c r="AP80" i="1"/>
  <c r="AM88" i="1"/>
  <c r="AN88" i="1" s="1"/>
  <c r="F88" i="1"/>
  <c r="AQ88" i="1"/>
  <c r="AP88" i="1"/>
  <c r="AM96" i="1"/>
  <c r="AN96" i="1" s="1"/>
  <c r="F96" i="1"/>
  <c r="AQ96" i="1"/>
  <c r="AP96" i="1"/>
  <c r="AM104" i="1"/>
  <c r="AN104" i="1" s="1"/>
  <c r="F104" i="1"/>
  <c r="AQ104" i="1"/>
  <c r="AP104" i="1"/>
  <c r="AM112" i="1"/>
  <c r="AN112" i="1" s="1"/>
  <c r="F112" i="1"/>
  <c r="AQ112" i="1"/>
  <c r="AP112" i="1"/>
  <c r="AM120" i="1"/>
  <c r="AN120" i="1" s="1"/>
  <c r="F120" i="1"/>
  <c r="AQ120" i="1"/>
  <c r="AP120" i="1"/>
  <c r="AM128" i="1"/>
  <c r="AN128" i="1" s="1"/>
  <c r="F128" i="1"/>
  <c r="AQ128" i="1"/>
  <c r="AP128" i="1"/>
  <c r="AM136" i="1"/>
  <c r="AN136" i="1" s="1"/>
  <c r="F136" i="1"/>
  <c r="AQ136" i="1"/>
  <c r="AP136" i="1"/>
  <c r="AM144" i="1"/>
  <c r="AN144" i="1" s="1"/>
  <c r="F144" i="1"/>
  <c r="AQ144" i="1"/>
  <c r="AP144" i="1"/>
  <c r="AM152" i="1"/>
  <c r="AN152" i="1" s="1"/>
  <c r="F152" i="1"/>
  <c r="AQ152" i="1"/>
  <c r="AP152" i="1"/>
  <c r="AM160" i="1"/>
  <c r="AN160" i="1" s="1"/>
  <c r="F160" i="1"/>
  <c r="AQ160" i="1"/>
  <c r="AP160" i="1"/>
  <c r="AM168" i="1"/>
  <c r="AN168" i="1" s="1"/>
  <c r="F168" i="1"/>
  <c r="AQ168" i="1"/>
  <c r="AP168" i="1"/>
  <c r="AM176" i="1"/>
  <c r="AN176" i="1" s="1"/>
  <c r="F176" i="1"/>
  <c r="AQ176" i="1"/>
  <c r="AP176" i="1"/>
  <c r="AM184" i="1"/>
  <c r="AN184" i="1" s="1"/>
  <c r="F184" i="1"/>
  <c r="AQ184" i="1"/>
  <c r="AP184" i="1"/>
  <c r="AM192" i="1"/>
  <c r="AN192" i="1" s="1"/>
  <c r="F192" i="1"/>
  <c r="AQ192" i="1"/>
  <c r="AP192" i="1"/>
  <c r="AM200" i="1"/>
  <c r="AN200" i="1" s="1"/>
  <c r="F200" i="1"/>
  <c r="AQ200" i="1"/>
  <c r="AP200" i="1"/>
  <c r="AM208" i="1"/>
  <c r="AN208" i="1" s="1"/>
  <c r="F208" i="1"/>
  <c r="AQ208" i="1"/>
  <c r="AP208" i="1"/>
  <c r="AM216" i="1"/>
  <c r="AN216" i="1" s="1"/>
  <c r="F216" i="1"/>
  <c r="AQ216" i="1"/>
  <c r="AP216" i="1"/>
  <c r="AM224" i="1"/>
  <c r="AN224" i="1" s="1"/>
  <c r="F224" i="1"/>
  <c r="AQ224" i="1"/>
  <c r="AP224" i="1"/>
  <c r="AM232" i="1"/>
  <c r="AN232" i="1" s="1"/>
  <c r="F232" i="1"/>
  <c r="AQ232" i="1"/>
  <c r="AP232" i="1"/>
  <c r="AM240" i="1"/>
  <c r="AN240" i="1" s="1"/>
  <c r="F240" i="1"/>
  <c r="AQ240" i="1"/>
  <c r="AP240" i="1"/>
  <c r="AM248" i="1"/>
  <c r="AN248" i="1" s="1"/>
  <c r="F248" i="1"/>
  <c r="AQ248" i="1"/>
  <c r="AP248" i="1"/>
  <c r="AM256" i="1"/>
  <c r="AN256" i="1" s="1"/>
  <c r="F256" i="1"/>
  <c r="AQ256" i="1"/>
  <c r="AP256" i="1"/>
  <c r="AM264" i="1"/>
  <c r="AN264" i="1" s="1"/>
  <c r="F264" i="1"/>
  <c r="AQ264" i="1"/>
  <c r="AP264" i="1"/>
  <c r="AM272" i="1"/>
  <c r="AN272" i="1" s="1"/>
  <c r="F272" i="1"/>
  <c r="AQ272" i="1"/>
  <c r="AP272" i="1"/>
  <c r="AM280" i="1"/>
  <c r="AN280" i="1" s="1"/>
  <c r="F280" i="1"/>
  <c r="AQ280" i="1"/>
  <c r="AP280" i="1"/>
  <c r="AM288" i="1"/>
  <c r="AN288" i="1" s="1"/>
  <c r="F288" i="1"/>
  <c r="AQ288" i="1"/>
  <c r="AP288" i="1"/>
  <c r="AM296" i="1"/>
  <c r="AN296" i="1" s="1"/>
  <c r="F296" i="1"/>
  <c r="AQ296" i="1"/>
  <c r="AP296" i="1"/>
  <c r="AM304" i="1"/>
  <c r="AN304" i="1" s="1"/>
  <c r="F304" i="1"/>
  <c r="AQ304" i="1"/>
  <c r="AP304" i="1"/>
  <c r="AM312" i="1"/>
  <c r="AN312" i="1" s="1"/>
  <c r="F312" i="1"/>
  <c r="AQ312" i="1"/>
  <c r="AP312" i="1"/>
  <c r="AM320" i="1"/>
  <c r="AN320" i="1" s="1"/>
  <c r="F320" i="1"/>
  <c r="AQ320" i="1"/>
  <c r="AP320" i="1"/>
  <c r="AM328" i="1"/>
  <c r="AN328" i="1" s="1"/>
  <c r="F328" i="1"/>
  <c r="AQ328" i="1"/>
  <c r="AP328" i="1"/>
  <c r="AM336" i="1"/>
  <c r="F336" i="1"/>
  <c r="AQ336" i="1"/>
  <c r="AP336" i="1"/>
  <c r="AM344" i="1"/>
  <c r="AN344" i="1" s="1"/>
  <c r="F344" i="1"/>
  <c r="AQ344" i="1"/>
  <c r="AP344" i="1"/>
  <c r="AM352" i="1"/>
  <c r="AN352" i="1" s="1"/>
  <c r="F352" i="1"/>
  <c r="AQ352" i="1"/>
  <c r="AP352" i="1"/>
  <c r="AM360" i="1"/>
  <c r="AN360" i="1" s="1"/>
  <c r="F360" i="1"/>
  <c r="AQ360" i="1"/>
  <c r="AP360" i="1"/>
  <c r="AM368" i="1"/>
  <c r="AN368" i="1" s="1"/>
  <c r="F368" i="1"/>
  <c r="AQ368" i="1"/>
  <c r="AP368" i="1"/>
  <c r="AM376" i="1"/>
  <c r="AN376" i="1" s="1"/>
  <c r="F376" i="1"/>
  <c r="AQ376" i="1"/>
  <c r="AP376" i="1"/>
  <c r="AM385" i="1"/>
  <c r="AN385" i="1" s="1"/>
  <c r="F385" i="1"/>
  <c r="AQ385" i="1"/>
  <c r="AP385" i="1"/>
  <c r="AM393" i="1"/>
  <c r="AN393" i="1" s="1"/>
  <c r="F393" i="1"/>
  <c r="AQ393" i="1"/>
  <c r="AP393" i="1"/>
  <c r="AM401" i="1"/>
  <c r="AN401" i="1" s="1"/>
  <c r="F401" i="1"/>
  <c r="AQ401" i="1"/>
  <c r="AP401" i="1"/>
  <c r="AM409" i="1"/>
  <c r="AN409" i="1" s="1"/>
  <c r="F409" i="1"/>
  <c r="AQ409" i="1"/>
  <c r="AP409" i="1"/>
  <c r="AM417" i="1"/>
  <c r="AN417" i="1" s="1"/>
  <c r="F417" i="1"/>
  <c r="AQ417" i="1"/>
  <c r="AP417" i="1"/>
  <c r="AM425" i="1"/>
  <c r="AN425" i="1" s="1"/>
  <c r="F425" i="1"/>
  <c r="AQ425" i="1"/>
  <c r="AP425" i="1"/>
  <c r="AM433" i="1"/>
  <c r="AN433" i="1" s="1"/>
  <c r="F433" i="1"/>
  <c r="AQ433" i="1"/>
  <c r="AP433" i="1"/>
  <c r="AM441" i="1"/>
  <c r="AN441" i="1" s="1"/>
  <c r="F441" i="1"/>
  <c r="AQ441" i="1"/>
  <c r="AP441" i="1"/>
  <c r="AM449" i="1"/>
  <c r="AN449" i="1" s="1"/>
  <c r="F449" i="1"/>
  <c r="AQ449" i="1"/>
  <c r="AP449" i="1"/>
  <c r="AM457" i="1"/>
  <c r="AN457" i="1" s="1"/>
  <c r="F457" i="1"/>
  <c r="AQ457" i="1"/>
  <c r="AP457" i="1"/>
  <c r="AM465" i="1"/>
  <c r="AN465" i="1" s="1"/>
  <c r="F465" i="1"/>
  <c r="AQ465" i="1"/>
  <c r="AP465" i="1"/>
  <c r="AM473" i="1"/>
  <c r="AN473" i="1" s="1"/>
  <c r="F473" i="1"/>
  <c r="AQ473" i="1"/>
  <c r="AP473" i="1"/>
  <c r="AM481" i="1"/>
  <c r="AN481" i="1" s="1"/>
  <c r="F481" i="1"/>
  <c r="AQ481" i="1"/>
  <c r="AP481" i="1"/>
  <c r="AM489" i="1"/>
  <c r="AN489" i="1" s="1"/>
  <c r="F489" i="1"/>
  <c r="AQ489" i="1"/>
  <c r="AP489" i="1"/>
  <c r="AM497" i="1"/>
  <c r="AN497" i="1" s="1"/>
  <c r="F497" i="1"/>
  <c r="AQ497" i="1"/>
  <c r="AP497" i="1"/>
  <c r="AM505" i="1"/>
  <c r="AN505" i="1" s="1"/>
  <c r="F505" i="1"/>
  <c r="AQ505" i="1"/>
  <c r="AP505" i="1"/>
  <c r="AM513" i="1"/>
  <c r="AN513" i="1" s="1"/>
  <c r="F513" i="1"/>
  <c r="AQ513" i="1"/>
  <c r="AP513" i="1"/>
  <c r="AM521" i="1"/>
  <c r="AN521" i="1" s="1"/>
  <c r="F521" i="1"/>
  <c r="AQ521" i="1"/>
  <c r="AP521" i="1"/>
  <c r="AM529" i="1"/>
  <c r="AN529" i="1" s="1"/>
  <c r="F529" i="1"/>
  <c r="AQ529" i="1"/>
  <c r="AP529" i="1"/>
  <c r="AM537" i="1"/>
  <c r="AN537" i="1" s="1"/>
  <c r="F537" i="1"/>
  <c r="AQ537" i="1"/>
  <c r="AP537" i="1"/>
  <c r="AM545" i="1"/>
  <c r="AN545" i="1" s="1"/>
  <c r="F545" i="1"/>
  <c r="AQ545" i="1"/>
  <c r="AP545" i="1"/>
  <c r="AM553" i="1"/>
  <c r="AN553" i="1" s="1"/>
  <c r="F553" i="1"/>
  <c r="AQ553" i="1"/>
  <c r="AP553" i="1"/>
  <c r="AM561" i="1"/>
  <c r="AN561" i="1" s="1"/>
  <c r="F561" i="1"/>
  <c r="AQ561" i="1"/>
  <c r="AP561" i="1"/>
  <c r="AM569" i="1"/>
  <c r="AN569" i="1" s="1"/>
  <c r="F569" i="1"/>
  <c r="AQ569" i="1"/>
  <c r="AP569" i="1"/>
  <c r="AM577" i="1"/>
  <c r="AN577" i="1" s="1"/>
  <c r="F577" i="1"/>
  <c r="AQ577" i="1"/>
  <c r="AP577" i="1"/>
  <c r="AM585" i="1"/>
  <c r="AN585" i="1" s="1"/>
  <c r="F585" i="1"/>
  <c r="AQ585" i="1"/>
  <c r="AP585" i="1"/>
  <c r="AM593" i="1"/>
  <c r="AN593" i="1" s="1"/>
  <c r="F593" i="1"/>
  <c r="AQ593" i="1"/>
  <c r="AP593" i="1"/>
  <c r="AM601" i="1"/>
  <c r="AN601" i="1" s="1"/>
  <c r="F601" i="1"/>
  <c r="AQ601" i="1"/>
  <c r="AP601" i="1"/>
  <c r="AM609" i="1"/>
  <c r="AN609" i="1" s="1"/>
  <c r="F609" i="1"/>
  <c r="AQ609" i="1"/>
  <c r="AP609" i="1"/>
  <c r="AM617" i="1"/>
  <c r="AN617" i="1" s="1"/>
  <c r="F617" i="1"/>
  <c r="AQ617" i="1"/>
  <c r="AP617" i="1"/>
  <c r="AM625" i="1"/>
  <c r="AN625" i="1" s="1"/>
  <c r="F625" i="1"/>
  <c r="AQ625" i="1"/>
  <c r="AP625" i="1"/>
  <c r="AM633" i="1"/>
  <c r="AN633" i="1" s="1"/>
  <c r="F633" i="1"/>
  <c r="AQ633" i="1"/>
  <c r="AP633" i="1"/>
  <c r="AM641" i="1"/>
  <c r="AN641" i="1" s="1"/>
  <c r="F641" i="1"/>
  <c r="AQ641" i="1"/>
  <c r="AP641" i="1"/>
  <c r="AM649" i="1"/>
  <c r="AN649" i="1" s="1"/>
  <c r="F649" i="1"/>
  <c r="AQ649" i="1"/>
  <c r="AP649" i="1"/>
  <c r="AM657" i="1"/>
  <c r="AN657" i="1" s="1"/>
  <c r="F657" i="1"/>
  <c r="AQ657" i="1"/>
  <c r="AP657" i="1"/>
  <c r="AM665" i="1"/>
  <c r="AN665" i="1" s="1"/>
  <c r="F665" i="1"/>
  <c r="AQ665" i="1"/>
  <c r="AP665" i="1"/>
  <c r="AM673" i="1"/>
  <c r="AN673" i="1" s="1"/>
  <c r="F673" i="1"/>
  <c r="AQ673" i="1"/>
  <c r="AP673" i="1"/>
  <c r="AM681" i="1"/>
  <c r="AN681" i="1" s="1"/>
  <c r="F681" i="1"/>
  <c r="AQ681" i="1"/>
  <c r="AP681" i="1"/>
  <c r="AM689" i="1"/>
  <c r="AN689" i="1" s="1"/>
  <c r="F689" i="1"/>
  <c r="AQ689" i="1"/>
  <c r="AP689" i="1"/>
  <c r="AM697" i="1"/>
  <c r="AN697" i="1" s="1"/>
  <c r="F697" i="1"/>
  <c r="AQ697" i="1"/>
  <c r="AP697" i="1"/>
  <c r="AM705" i="1"/>
  <c r="AN705" i="1" s="1"/>
  <c r="F705" i="1"/>
  <c r="AQ705" i="1"/>
  <c r="AP705" i="1"/>
  <c r="AM713" i="1"/>
  <c r="AN713" i="1" s="1"/>
  <c r="F713" i="1"/>
  <c r="AQ713" i="1"/>
  <c r="AP713" i="1"/>
  <c r="AM721" i="1"/>
  <c r="AN721" i="1" s="1"/>
  <c r="F721" i="1"/>
  <c r="AQ721" i="1"/>
  <c r="AP721" i="1"/>
  <c r="AM729" i="1"/>
  <c r="AN729" i="1" s="1"/>
  <c r="F729" i="1"/>
  <c r="AQ729" i="1"/>
  <c r="AP729" i="1"/>
  <c r="AM737" i="1"/>
  <c r="AN737" i="1" s="1"/>
  <c r="F737" i="1"/>
  <c r="AQ737" i="1"/>
  <c r="AP737" i="1"/>
  <c r="AM745" i="1"/>
  <c r="AN745" i="1" s="1"/>
  <c r="F745" i="1"/>
  <c r="AQ745" i="1"/>
  <c r="AP745" i="1"/>
  <c r="AM753" i="1"/>
  <c r="AN753" i="1" s="1"/>
  <c r="F753" i="1"/>
  <c r="AQ753" i="1"/>
  <c r="AP753" i="1"/>
  <c r="AM761" i="1"/>
  <c r="AN761" i="1" s="1"/>
  <c r="F761" i="1"/>
  <c r="AQ761" i="1"/>
  <c r="AP761" i="1"/>
  <c r="AM769" i="1"/>
  <c r="AN769" i="1" s="1"/>
  <c r="F769" i="1"/>
  <c r="AQ769" i="1"/>
  <c r="AP769" i="1"/>
  <c r="AM777" i="1"/>
  <c r="AN777" i="1" s="1"/>
  <c r="F777" i="1"/>
  <c r="AQ777" i="1"/>
  <c r="AP777" i="1"/>
  <c r="AM785" i="1"/>
  <c r="AN785" i="1" s="1"/>
  <c r="F785" i="1"/>
  <c r="AQ785" i="1"/>
  <c r="AP785" i="1"/>
  <c r="AM793" i="1"/>
  <c r="AN793" i="1" s="1"/>
  <c r="F793" i="1"/>
  <c r="AQ793" i="1"/>
  <c r="AP793" i="1"/>
  <c r="AM801" i="1"/>
  <c r="AN801" i="1" s="1"/>
  <c r="F801" i="1"/>
  <c r="AQ801" i="1"/>
  <c r="AP801" i="1"/>
  <c r="AM809" i="1"/>
  <c r="AN809" i="1" s="1"/>
  <c r="F809" i="1"/>
  <c r="AQ809" i="1"/>
  <c r="AP809" i="1"/>
  <c r="AM817" i="1"/>
  <c r="AN817" i="1" s="1"/>
  <c r="F817" i="1"/>
  <c r="AQ817" i="1"/>
  <c r="AP817" i="1"/>
  <c r="AM825" i="1"/>
  <c r="AN825" i="1" s="1"/>
  <c r="F825" i="1"/>
  <c r="AQ825" i="1"/>
  <c r="AP825" i="1"/>
  <c r="AM833" i="1"/>
  <c r="AN833" i="1" s="1"/>
  <c r="F833" i="1"/>
  <c r="AQ833" i="1"/>
  <c r="AP833" i="1"/>
  <c r="AM841" i="1"/>
  <c r="AN841" i="1" s="1"/>
  <c r="F841" i="1"/>
  <c r="AQ841" i="1"/>
  <c r="AP841" i="1"/>
  <c r="AM849" i="1"/>
  <c r="AN849" i="1" s="1"/>
  <c r="F849" i="1"/>
  <c r="AQ849" i="1"/>
  <c r="AP849" i="1"/>
  <c r="AM857" i="1"/>
  <c r="AN857" i="1" s="1"/>
  <c r="F857" i="1"/>
  <c r="AQ857" i="1"/>
  <c r="AP857" i="1"/>
  <c r="AM865" i="1"/>
  <c r="F865" i="1"/>
  <c r="AQ865" i="1"/>
  <c r="AP865" i="1"/>
  <c r="AM873" i="1"/>
  <c r="AN873" i="1" s="1"/>
  <c r="F873" i="1"/>
  <c r="AQ873" i="1"/>
  <c r="AP873" i="1"/>
  <c r="AM881" i="1"/>
  <c r="AN881" i="1" s="1"/>
  <c r="F881" i="1"/>
  <c r="AQ881" i="1"/>
  <c r="AP881" i="1"/>
  <c r="AM889" i="1"/>
  <c r="AN889" i="1" s="1"/>
  <c r="F889" i="1"/>
  <c r="AQ889" i="1"/>
  <c r="AP889" i="1"/>
  <c r="AM897" i="1"/>
  <c r="AN897" i="1" s="1"/>
  <c r="F897" i="1"/>
  <c r="AQ897" i="1"/>
  <c r="AP897" i="1"/>
  <c r="AM905" i="1"/>
  <c r="AN905" i="1" s="1"/>
  <c r="F905" i="1"/>
  <c r="AQ905" i="1"/>
  <c r="AP905" i="1"/>
  <c r="AM913" i="1"/>
  <c r="AN913" i="1" s="1"/>
  <c r="F913" i="1"/>
  <c r="AQ913" i="1"/>
  <c r="AP913" i="1"/>
  <c r="AM921" i="1"/>
  <c r="AN921" i="1" s="1"/>
  <c r="F921" i="1"/>
  <c r="AQ921" i="1"/>
  <c r="AP921" i="1"/>
  <c r="AM929" i="1"/>
  <c r="AN929" i="1" s="1"/>
  <c r="F929" i="1"/>
  <c r="AQ929" i="1"/>
  <c r="AP929" i="1"/>
  <c r="AM937" i="1"/>
  <c r="F937" i="1"/>
  <c r="AQ937" i="1"/>
  <c r="AP937" i="1"/>
  <c r="AM945" i="1"/>
  <c r="AN945" i="1" s="1"/>
  <c r="F945" i="1"/>
  <c r="AQ945" i="1"/>
  <c r="AP945" i="1"/>
  <c r="AM953" i="1"/>
  <c r="AN953" i="1" s="1"/>
  <c r="F953" i="1"/>
  <c r="AQ953" i="1"/>
  <c r="AP953" i="1"/>
  <c r="AM961" i="1"/>
  <c r="AN961" i="1" s="1"/>
  <c r="F961" i="1"/>
  <c r="AQ961" i="1"/>
  <c r="AP961" i="1"/>
  <c r="AM969" i="1"/>
  <c r="AN969" i="1" s="1"/>
  <c r="F969" i="1"/>
  <c r="AQ969" i="1"/>
  <c r="AP969" i="1"/>
  <c r="AM977" i="1"/>
  <c r="AN977" i="1" s="1"/>
  <c r="F977" i="1"/>
  <c r="AQ977" i="1"/>
  <c r="AP977" i="1"/>
  <c r="AM985" i="1"/>
  <c r="AN985" i="1" s="1"/>
  <c r="F985" i="1"/>
  <c r="AQ985" i="1"/>
  <c r="AP985" i="1"/>
  <c r="AM993" i="1"/>
  <c r="AN993" i="1" s="1"/>
  <c r="F993" i="1"/>
  <c r="AQ993" i="1"/>
  <c r="AP993" i="1"/>
  <c r="AM1001" i="1"/>
  <c r="AN1001" i="1" s="1"/>
  <c r="F1001" i="1"/>
  <c r="AQ1001" i="1"/>
  <c r="AP1001" i="1"/>
  <c r="AM1009" i="1"/>
  <c r="F1009" i="1"/>
  <c r="AQ1009" i="1"/>
  <c r="AP1009" i="1"/>
  <c r="AM1017" i="1"/>
  <c r="AN1017" i="1" s="1"/>
  <c r="F1017" i="1"/>
  <c r="AQ1017" i="1"/>
  <c r="AP1017" i="1"/>
  <c r="AM1025" i="1"/>
  <c r="AN1025" i="1" s="1"/>
  <c r="F1025" i="1"/>
  <c r="AQ1025" i="1"/>
  <c r="AP1025" i="1"/>
  <c r="AM1033" i="1"/>
  <c r="AN1033" i="1" s="1"/>
  <c r="F1033" i="1"/>
  <c r="AQ1033" i="1"/>
  <c r="AP1033" i="1"/>
  <c r="AM1041" i="1"/>
  <c r="AN1041" i="1" s="1"/>
  <c r="F1041" i="1"/>
  <c r="AQ1041" i="1"/>
  <c r="AP1041" i="1"/>
  <c r="AM1049" i="1"/>
  <c r="AN1049" i="1" s="1"/>
  <c r="F1049" i="1"/>
  <c r="AQ1049" i="1"/>
  <c r="AP1049" i="1"/>
  <c r="AM1057" i="1"/>
  <c r="AN1057" i="1" s="1"/>
  <c r="F1057" i="1"/>
  <c r="AQ1057" i="1"/>
  <c r="AP1057" i="1"/>
  <c r="AM1065" i="1"/>
  <c r="AN1065" i="1" s="1"/>
  <c r="F1065" i="1"/>
  <c r="AQ1065" i="1"/>
  <c r="AP1065" i="1"/>
  <c r="AM1073" i="1"/>
  <c r="AN1073" i="1" s="1"/>
  <c r="F1073" i="1"/>
  <c r="AQ1073" i="1"/>
  <c r="AP1073" i="1"/>
  <c r="AM1081" i="1"/>
  <c r="AN1081" i="1" s="1"/>
  <c r="F1081" i="1"/>
  <c r="AQ1081" i="1"/>
  <c r="AP1081" i="1"/>
  <c r="AM1089" i="1"/>
  <c r="AN1089" i="1" s="1"/>
  <c r="F1089" i="1"/>
  <c r="AQ1089" i="1"/>
  <c r="AP1089" i="1"/>
  <c r="AM1097" i="1"/>
  <c r="AN1097" i="1" s="1"/>
  <c r="F1097" i="1"/>
  <c r="AQ1097" i="1"/>
  <c r="AP1097" i="1"/>
  <c r="AM1105" i="1"/>
  <c r="AN1105" i="1" s="1"/>
  <c r="F1105" i="1"/>
  <c r="AQ1105" i="1"/>
  <c r="AP1105" i="1"/>
  <c r="AM1113" i="1"/>
  <c r="AN1113" i="1" s="1"/>
  <c r="F1113" i="1"/>
  <c r="AQ1113" i="1"/>
  <c r="AP1113" i="1"/>
  <c r="AM1121" i="1"/>
  <c r="AN1121" i="1" s="1"/>
  <c r="F1121" i="1"/>
  <c r="AQ1121" i="1"/>
  <c r="AP1121" i="1"/>
  <c r="AM1129" i="1"/>
  <c r="AN1129" i="1" s="1"/>
  <c r="F1129" i="1"/>
  <c r="AQ1129" i="1"/>
  <c r="AP1129" i="1"/>
  <c r="AM1137" i="1"/>
  <c r="AN1137" i="1" s="1"/>
  <c r="F1137" i="1"/>
  <c r="AQ1137" i="1"/>
  <c r="AP1137" i="1"/>
  <c r="AM1145" i="1"/>
  <c r="AN1145" i="1" s="1"/>
  <c r="F1145" i="1"/>
  <c r="AQ1145" i="1"/>
  <c r="AP1145" i="1"/>
  <c r="AM1153" i="1"/>
  <c r="AN1153" i="1" s="1"/>
  <c r="F1153" i="1"/>
  <c r="AQ1153" i="1"/>
  <c r="AP1153" i="1"/>
  <c r="AM1161" i="1"/>
  <c r="AN1161" i="1" s="1"/>
  <c r="F1161" i="1"/>
  <c r="AQ1161" i="1"/>
  <c r="AP1161" i="1"/>
  <c r="AM1169" i="1"/>
  <c r="AN1169" i="1" s="1"/>
  <c r="F1169" i="1"/>
  <c r="AQ1169" i="1"/>
  <c r="AP1169" i="1"/>
  <c r="AM1177" i="1"/>
  <c r="AN1177" i="1" s="1"/>
  <c r="F1177" i="1"/>
  <c r="AQ1177" i="1"/>
  <c r="AP1177" i="1"/>
  <c r="AM1185" i="1"/>
  <c r="AN1185" i="1" s="1"/>
  <c r="F1185" i="1"/>
  <c r="AQ1185" i="1"/>
  <c r="AP1185" i="1"/>
  <c r="AM1193" i="1"/>
  <c r="AN1193" i="1" s="1"/>
  <c r="F1193" i="1"/>
  <c r="AQ1193" i="1"/>
  <c r="AP1193" i="1"/>
  <c r="AM1201" i="1"/>
  <c r="AN1201" i="1" s="1"/>
  <c r="F1201" i="1"/>
  <c r="AQ1201" i="1"/>
  <c r="AP1201" i="1"/>
  <c r="AM1209" i="1"/>
  <c r="AN1209" i="1" s="1"/>
  <c r="F1209" i="1"/>
  <c r="AQ1209" i="1"/>
  <c r="AP1209" i="1"/>
  <c r="AM1217" i="1"/>
  <c r="AN1217" i="1" s="1"/>
  <c r="F1217" i="1"/>
  <c r="AQ1217" i="1"/>
  <c r="AP1217" i="1"/>
  <c r="AM1225" i="1"/>
  <c r="AN1225" i="1" s="1"/>
  <c r="F1225" i="1"/>
  <c r="AQ1225" i="1"/>
  <c r="AP1225" i="1"/>
  <c r="AM1233" i="1"/>
  <c r="AN1233" i="1" s="1"/>
  <c r="F1233" i="1"/>
  <c r="AQ1233" i="1"/>
  <c r="AP1233" i="1"/>
  <c r="AM1241" i="1"/>
  <c r="AN1241" i="1" s="1"/>
  <c r="F1241" i="1"/>
  <c r="AQ1241" i="1"/>
  <c r="AP1241" i="1"/>
  <c r="AM1249" i="1"/>
  <c r="AN1249" i="1" s="1"/>
  <c r="F1249" i="1"/>
  <c r="AQ1249" i="1"/>
  <c r="AP1249" i="1"/>
  <c r="AM1257" i="1"/>
  <c r="AN1257" i="1" s="1"/>
  <c r="F1257" i="1"/>
  <c r="AQ1257" i="1"/>
  <c r="AP1257" i="1"/>
  <c r="AM1265" i="1"/>
  <c r="AN1265" i="1" s="1"/>
  <c r="F1265" i="1"/>
  <c r="AQ1265" i="1"/>
  <c r="AP1265" i="1"/>
  <c r="AM1273" i="1"/>
  <c r="AN1273" i="1" s="1"/>
  <c r="F1273" i="1"/>
  <c r="AQ1273" i="1"/>
  <c r="AP1273" i="1"/>
  <c r="AM1281" i="1"/>
  <c r="AN1281" i="1" s="1"/>
  <c r="F1281" i="1"/>
  <c r="AQ1281" i="1"/>
  <c r="AP1281" i="1"/>
  <c r="AM1289" i="1"/>
  <c r="AN1289" i="1" s="1"/>
  <c r="F1289" i="1"/>
  <c r="AQ1289" i="1"/>
  <c r="AP1289" i="1"/>
  <c r="AM1297" i="1"/>
  <c r="AN1297" i="1" s="1"/>
  <c r="F1297" i="1"/>
  <c r="AQ1297" i="1"/>
  <c r="AP1297" i="1"/>
  <c r="AM1305" i="1"/>
  <c r="AN1305" i="1" s="1"/>
  <c r="F1305" i="1"/>
  <c r="AQ1305" i="1"/>
  <c r="AP1305" i="1"/>
  <c r="AM1313" i="1"/>
  <c r="AN1313" i="1" s="1"/>
  <c r="F1313" i="1"/>
  <c r="AQ1313" i="1"/>
  <c r="AP1313" i="1"/>
  <c r="AM1321" i="1"/>
  <c r="AN1321" i="1" s="1"/>
  <c r="F1321" i="1"/>
  <c r="AQ1321" i="1"/>
  <c r="AP1321" i="1"/>
  <c r="AM1329" i="1"/>
  <c r="AN1329" i="1" s="1"/>
  <c r="F1329" i="1"/>
  <c r="AQ1329" i="1"/>
  <c r="AP1329" i="1"/>
  <c r="AM1337" i="1"/>
  <c r="AN1337" i="1" s="1"/>
  <c r="F1337" i="1"/>
  <c r="AQ1337" i="1"/>
  <c r="AP1337" i="1"/>
  <c r="AM1345" i="1"/>
  <c r="AN1345" i="1" s="1"/>
  <c r="F1345" i="1"/>
  <c r="AQ1345" i="1"/>
  <c r="AP1345" i="1"/>
  <c r="AM1353" i="1"/>
  <c r="AN1353" i="1" s="1"/>
  <c r="F1353" i="1"/>
  <c r="AQ1353" i="1"/>
  <c r="AP1353" i="1"/>
  <c r="AM1361" i="1"/>
  <c r="AN1361" i="1" s="1"/>
  <c r="F1361" i="1"/>
  <c r="AQ1361" i="1"/>
  <c r="AP1361" i="1"/>
  <c r="AM1369" i="1"/>
  <c r="AN1369" i="1" s="1"/>
  <c r="F1369" i="1"/>
  <c r="AQ1369" i="1"/>
  <c r="AP1369" i="1"/>
  <c r="AM1377" i="1"/>
  <c r="AN1377" i="1" s="1"/>
  <c r="F1377" i="1"/>
  <c r="AQ1377" i="1"/>
  <c r="AP1377" i="1"/>
  <c r="AM1385" i="1"/>
  <c r="AN1385" i="1" s="1"/>
  <c r="F1385" i="1"/>
  <c r="AQ1385" i="1"/>
  <c r="AP1385" i="1"/>
  <c r="AM1393" i="1"/>
  <c r="AN1393" i="1" s="1"/>
  <c r="F1393" i="1"/>
  <c r="AQ1393" i="1"/>
  <c r="AP1393" i="1"/>
  <c r="AM1401" i="1"/>
  <c r="AN1401" i="1" s="1"/>
  <c r="F1401" i="1"/>
  <c r="AQ1401" i="1"/>
  <c r="AP1401" i="1"/>
  <c r="AM1409" i="1"/>
  <c r="AN1409" i="1" s="1"/>
  <c r="F1409" i="1"/>
  <c r="AQ1409" i="1"/>
  <c r="AP1409" i="1"/>
  <c r="AM1417" i="1"/>
  <c r="AN1417" i="1" s="1"/>
  <c r="F1417" i="1"/>
  <c r="AQ1417" i="1"/>
  <c r="AP1417" i="1"/>
  <c r="AM1425" i="1"/>
  <c r="AN1425" i="1" s="1"/>
  <c r="F1425" i="1"/>
  <c r="AQ1425" i="1"/>
  <c r="AP1425" i="1"/>
  <c r="AM1433" i="1"/>
  <c r="AN1433" i="1" s="1"/>
  <c r="F1433" i="1"/>
  <c r="AQ1433" i="1"/>
  <c r="AP1433" i="1"/>
  <c r="AM1441" i="1"/>
  <c r="AN1441" i="1" s="1"/>
  <c r="F1441" i="1"/>
  <c r="AQ1441" i="1"/>
  <c r="AP1441" i="1"/>
  <c r="AM1449" i="1"/>
  <c r="AN1449" i="1" s="1"/>
  <c r="F1449" i="1"/>
  <c r="AQ1449" i="1"/>
  <c r="AP1449" i="1"/>
  <c r="AM1457" i="1"/>
  <c r="AN1457" i="1" s="1"/>
  <c r="F1457" i="1"/>
  <c r="AQ1457" i="1"/>
  <c r="AP1457" i="1"/>
  <c r="AM1465" i="1"/>
  <c r="AN1465" i="1" s="1"/>
  <c r="F1465" i="1"/>
  <c r="AQ1465" i="1"/>
  <c r="AP1465" i="1"/>
  <c r="AM1473" i="1"/>
  <c r="AN1473" i="1" s="1"/>
  <c r="F1473" i="1"/>
  <c r="AQ1473" i="1"/>
  <c r="AP1473" i="1"/>
  <c r="AM1481" i="1"/>
  <c r="AN1481" i="1" s="1"/>
  <c r="F1481" i="1"/>
  <c r="AQ1481" i="1"/>
  <c r="AP1481" i="1"/>
  <c r="AM1489" i="1"/>
  <c r="AN1489" i="1" s="1"/>
  <c r="F1489" i="1"/>
  <c r="AQ1489" i="1"/>
  <c r="AP1489" i="1"/>
  <c r="AM1497" i="1"/>
  <c r="AN1497" i="1" s="1"/>
  <c r="F1497" i="1"/>
  <c r="AQ1497" i="1"/>
  <c r="AP1497" i="1"/>
  <c r="AM1505" i="1"/>
  <c r="AN1505" i="1" s="1"/>
  <c r="F1505" i="1"/>
  <c r="AQ1505" i="1"/>
  <c r="AP1505" i="1"/>
  <c r="AM1513" i="1"/>
  <c r="AN1513" i="1" s="1"/>
  <c r="F1513" i="1"/>
  <c r="AQ1513" i="1"/>
  <c r="AP1513" i="1"/>
  <c r="AM1521" i="1"/>
  <c r="AN1521" i="1" s="1"/>
  <c r="F1521" i="1"/>
  <c r="AQ1521" i="1"/>
  <c r="AP1521" i="1"/>
  <c r="AM1529" i="1"/>
  <c r="AN1529" i="1" s="1"/>
  <c r="F1529" i="1"/>
  <c r="AQ1529" i="1"/>
  <c r="AP1529" i="1"/>
  <c r="AM1537" i="1"/>
  <c r="AN1537" i="1" s="1"/>
  <c r="F1537" i="1"/>
  <c r="AQ1537" i="1"/>
  <c r="AP1537" i="1"/>
  <c r="AM1545" i="1"/>
  <c r="AN1545" i="1" s="1"/>
  <c r="F1545" i="1"/>
  <c r="AQ1545" i="1"/>
  <c r="AP1545" i="1"/>
  <c r="AM1553" i="1"/>
  <c r="AN1553" i="1" s="1"/>
  <c r="F1553" i="1"/>
  <c r="AQ1553" i="1"/>
  <c r="AP1553" i="1"/>
  <c r="AM1561" i="1"/>
  <c r="AN1561" i="1" s="1"/>
  <c r="F1561" i="1"/>
  <c r="AQ1561" i="1"/>
  <c r="AP1561" i="1"/>
  <c r="AM1569" i="1"/>
  <c r="AN1569" i="1" s="1"/>
  <c r="F1569" i="1"/>
  <c r="AQ1569" i="1"/>
  <c r="AP1569" i="1"/>
  <c r="AM1577" i="1"/>
  <c r="AN1577" i="1" s="1"/>
  <c r="F1577" i="1"/>
  <c r="AQ1577" i="1"/>
  <c r="AP1577" i="1"/>
  <c r="AM1585" i="1"/>
  <c r="AN1585" i="1" s="1"/>
  <c r="F1585" i="1"/>
  <c r="AQ1585" i="1"/>
  <c r="AP1585" i="1"/>
  <c r="AM1593" i="1"/>
  <c r="AN1593" i="1" s="1"/>
  <c r="F1593" i="1"/>
  <c r="AQ1593" i="1"/>
  <c r="AP1593" i="1"/>
  <c r="AM1601" i="1"/>
  <c r="AN1601" i="1" s="1"/>
  <c r="F1601" i="1"/>
  <c r="AQ1601" i="1"/>
  <c r="AP1601" i="1"/>
  <c r="AM1609" i="1"/>
  <c r="AN1609" i="1" s="1"/>
  <c r="F1609" i="1"/>
  <c r="AQ1609" i="1"/>
  <c r="AP1609" i="1"/>
  <c r="AM1617" i="1"/>
  <c r="AN1617" i="1" s="1"/>
  <c r="F1617" i="1"/>
  <c r="AQ1617" i="1"/>
  <c r="AP1617" i="1"/>
  <c r="AM1625" i="1"/>
  <c r="AN1625" i="1" s="1"/>
  <c r="F1625" i="1"/>
  <c r="AQ1625" i="1"/>
  <c r="AP1625" i="1"/>
  <c r="AM1633" i="1"/>
  <c r="AN1633" i="1" s="1"/>
  <c r="F1633" i="1"/>
  <c r="AQ1633" i="1"/>
  <c r="AP1633" i="1"/>
  <c r="AM1641" i="1"/>
  <c r="AN1641" i="1" s="1"/>
  <c r="F1641" i="1"/>
  <c r="AQ1641" i="1"/>
  <c r="AP1641" i="1"/>
  <c r="AM1649" i="1"/>
  <c r="AN1649" i="1" s="1"/>
  <c r="F1649" i="1"/>
  <c r="AQ1649" i="1"/>
  <c r="AP1649" i="1"/>
  <c r="AM1657" i="1"/>
  <c r="AN1657" i="1" s="1"/>
  <c r="F1657" i="1"/>
  <c r="AQ1657" i="1"/>
  <c r="AP1657" i="1"/>
  <c r="AM1665" i="1"/>
  <c r="AN1665" i="1" s="1"/>
  <c r="F1665" i="1"/>
  <c r="AQ1665" i="1"/>
  <c r="AP1665" i="1"/>
  <c r="AM1673" i="1"/>
  <c r="AN1673" i="1" s="1"/>
  <c r="F1673" i="1"/>
  <c r="AQ1673" i="1"/>
  <c r="AP1673" i="1"/>
  <c r="AM1681" i="1"/>
  <c r="F1681" i="1"/>
  <c r="AQ1681" i="1"/>
  <c r="AP1681" i="1"/>
  <c r="AM1689" i="1"/>
  <c r="AN1689" i="1" s="1"/>
  <c r="F1689" i="1"/>
  <c r="AQ1689" i="1"/>
  <c r="AP1689" i="1"/>
  <c r="AM1697" i="1"/>
  <c r="AN1697" i="1" s="1"/>
  <c r="F1697" i="1"/>
  <c r="AQ1697" i="1"/>
  <c r="AP1697" i="1"/>
  <c r="AM1705" i="1"/>
  <c r="AN1705" i="1" s="1"/>
  <c r="F1705" i="1"/>
  <c r="AQ1705" i="1"/>
  <c r="AP1705" i="1"/>
  <c r="AM1713" i="1"/>
  <c r="AN1713" i="1" s="1"/>
  <c r="F1713" i="1"/>
  <c r="AQ1713" i="1"/>
  <c r="AP1713" i="1"/>
  <c r="AM1721" i="1"/>
  <c r="AN1721" i="1" s="1"/>
  <c r="F1721" i="1"/>
  <c r="AQ1721" i="1"/>
  <c r="AP1721" i="1"/>
  <c r="AM1729" i="1"/>
  <c r="AN1729" i="1" s="1"/>
  <c r="F1729" i="1"/>
  <c r="AQ1729" i="1"/>
  <c r="AP1729" i="1"/>
  <c r="AM1737" i="1"/>
  <c r="AN1737" i="1" s="1"/>
  <c r="F1737" i="1"/>
  <c r="AQ1737" i="1"/>
  <c r="AP1737" i="1"/>
  <c r="AM1745" i="1"/>
  <c r="AN1745" i="1" s="1"/>
  <c r="F1745" i="1"/>
  <c r="AQ1745" i="1"/>
  <c r="AP1745" i="1"/>
  <c r="AM1753" i="1"/>
  <c r="AN1753" i="1" s="1"/>
  <c r="F1753" i="1"/>
  <c r="AQ1753" i="1"/>
  <c r="AP1753" i="1"/>
  <c r="AM1761" i="1"/>
  <c r="AN1761" i="1" s="1"/>
  <c r="F1761" i="1"/>
  <c r="AQ1761" i="1"/>
  <c r="AP1761" i="1"/>
  <c r="AM1769" i="1"/>
  <c r="AN1769" i="1" s="1"/>
  <c r="F1769" i="1"/>
  <c r="AQ1769" i="1"/>
  <c r="AP1769" i="1"/>
  <c r="AM1777" i="1"/>
  <c r="AN1777" i="1" s="1"/>
  <c r="F1777" i="1"/>
  <c r="AQ1777" i="1"/>
  <c r="AP1777" i="1"/>
  <c r="AM1785" i="1"/>
  <c r="AN1785" i="1" s="1"/>
  <c r="F1785" i="1"/>
  <c r="AQ1785" i="1"/>
  <c r="AP1785" i="1"/>
  <c r="AM1793" i="1"/>
  <c r="AN1793" i="1" s="1"/>
  <c r="F1793" i="1"/>
  <c r="AQ1793" i="1"/>
  <c r="AP1793" i="1"/>
  <c r="AM1801" i="1"/>
  <c r="AN1801" i="1" s="1"/>
  <c r="F1801" i="1"/>
  <c r="AQ1801" i="1"/>
  <c r="AP1801" i="1"/>
  <c r="AM1809" i="1"/>
  <c r="AN1809" i="1" s="1"/>
  <c r="F1809" i="1"/>
  <c r="AQ1809" i="1"/>
  <c r="AP1809" i="1"/>
  <c r="AM43" i="1"/>
  <c r="AN43" i="1" s="1"/>
  <c r="F43" i="1"/>
  <c r="AQ43" i="1"/>
  <c r="AP43" i="1"/>
  <c r="AM107" i="1"/>
  <c r="AN107" i="1" s="1"/>
  <c r="F107" i="1"/>
  <c r="AQ107" i="1"/>
  <c r="AP107" i="1"/>
  <c r="AM163" i="1"/>
  <c r="AN163" i="1" s="1"/>
  <c r="F163" i="1"/>
  <c r="AQ163" i="1"/>
  <c r="AP163" i="1"/>
  <c r="AM211" i="1"/>
  <c r="AN211" i="1" s="1"/>
  <c r="F211" i="1"/>
  <c r="AQ211" i="1"/>
  <c r="AP211" i="1"/>
  <c r="AM251" i="1"/>
  <c r="AN251" i="1" s="1"/>
  <c r="F251" i="1"/>
  <c r="AQ251" i="1"/>
  <c r="AP251" i="1"/>
  <c r="AM307" i="1"/>
  <c r="AN307" i="1" s="1"/>
  <c r="F307" i="1"/>
  <c r="AQ307" i="1"/>
  <c r="AP307" i="1"/>
  <c r="AM371" i="1"/>
  <c r="AN371" i="1" s="1"/>
  <c r="F371" i="1"/>
  <c r="AQ371" i="1"/>
  <c r="AP371" i="1"/>
  <c r="AM420" i="1"/>
  <c r="AN420" i="1" s="1"/>
  <c r="F420" i="1"/>
  <c r="AP420" i="1"/>
  <c r="AQ420" i="1"/>
  <c r="AM476" i="1"/>
  <c r="AN476" i="1" s="1"/>
  <c r="F476" i="1"/>
  <c r="AP476" i="1"/>
  <c r="AQ476" i="1"/>
  <c r="AM532" i="1"/>
  <c r="AN532" i="1" s="1"/>
  <c r="F532" i="1"/>
  <c r="AP532" i="1"/>
  <c r="AQ532" i="1"/>
  <c r="AM588" i="1"/>
  <c r="AN588" i="1" s="1"/>
  <c r="F588" i="1"/>
  <c r="AP588" i="1"/>
  <c r="AQ588" i="1"/>
  <c r="AM636" i="1"/>
  <c r="AN636" i="1" s="1"/>
  <c r="F636" i="1"/>
  <c r="AP636" i="1"/>
  <c r="AQ636" i="1"/>
  <c r="AM692" i="1"/>
  <c r="AN692" i="1" s="1"/>
  <c r="F692" i="1"/>
  <c r="AP692" i="1"/>
  <c r="AQ692" i="1"/>
  <c r="AM780" i="1"/>
  <c r="AN780" i="1" s="1"/>
  <c r="F780" i="1"/>
  <c r="AP780" i="1"/>
  <c r="AQ780" i="1"/>
  <c r="AM924" i="1"/>
  <c r="AN924" i="1" s="1"/>
  <c r="F924" i="1"/>
  <c r="AP924" i="1"/>
  <c r="AQ924" i="1"/>
  <c r="AM980" i="1"/>
  <c r="AN980" i="1" s="1"/>
  <c r="F980" i="1"/>
  <c r="AQ980" i="1"/>
  <c r="AP980" i="1"/>
  <c r="AM1044" i="1"/>
  <c r="AN1044" i="1" s="1"/>
  <c r="F1044" i="1"/>
  <c r="AQ1044" i="1"/>
  <c r="AP1044" i="1"/>
  <c r="AM1364" i="1"/>
  <c r="AN1364" i="1" s="1"/>
  <c r="F1364" i="1"/>
  <c r="AQ1364" i="1"/>
  <c r="AP1364" i="1"/>
  <c r="AM17" i="1"/>
  <c r="AN17" i="1" s="1"/>
  <c r="F17" i="1"/>
  <c r="AQ17" i="1"/>
  <c r="AP17" i="1"/>
  <c r="AM25" i="1"/>
  <c r="AN25" i="1" s="1"/>
  <c r="F25" i="1"/>
  <c r="AQ25" i="1"/>
  <c r="AP25" i="1"/>
  <c r="AM33" i="1"/>
  <c r="AN33" i="1" s="1"/>
  <c r="F33" i="1"/>
  <c r="AQ33" i="1"/>
  <c r="AP33" i="1"/>
  <c r="AM41" i="1"/>
  <c r="F41" i="1"/>
  <c r="AQ41" i="1"/>
  <c r="AP41" i="1"/>
  <c r="AM49" i="1"/>
  <c r="AN49" i="1" s="1"/>
  <c r="F49" i="1"/>
  <c r="AQ49" i="1"/>
  <c r="AP49" i="1"/>
  <c r="AM57" i="1"/>
  <c r="AN57" i="1" s="1"/>
  <c r="F57" i="1"/>
  <c r="AQ57" i="1"/>
  <c r="AP57" i="1"/>
  <c r="AM65" i="1"/>
  <c r="AN65" i="1" s="1"/>
  <c r="F65" i="1"/>
  <c r="AQ65" i="1"/>
  <c r="AP65" i="1"/>
  <c r="AM73" i="1"/>
  <c r="AN73" i="1" s="1"/>
  <c r="F73" i="1"/>
  <c r="AQ73" i="1"/>
  <c r="AP73" i="1"/>
  <c r="AM81" i="1"/>
  <c r="AN81" i="1" s="1"/>
  <c r="F81" i="1"/>
  <c r="AQ81" i="1"/>
  <c r="AP81" i="1"/>
  <c r="AM89" i="1"/>
  <c r="AN89" i="1" s="1"/>
  <c r="F89" i="1"/>
  <c r="AQ89" i="1"/>
  <c r="AP89" i="1"/>
  <c r="AM97" i="1"/>
  <c r="AN97" i="1" s="1"/>
  <c r="F97" i="1"/>
  <c r="AQ97" i="1"/>
  <c r="AP97" i="1"/>
  <c r="AM105" i="1"/>
  <c r="AN105" i="1" s="1"/>
  <c r="F105" i="1"/>
  <c r="AQ105" i="1"/>
  <c r="AP105" i="1"/>
  <c r="AM113" i="1"/>
  <c r="AN113" i="1" s="1"/>
  <c r="F113" i="1"/>
  <c r="AQ113" i="1"/>
  <c r="AP113" i="1"/>
  <c r="AM121" i="1"/>
  <c r="AN121" i="1" s="1"/>
  <c r="F121" i="1"/>
  <c r="AQ121" i="1"/>
  <c r="AP121" i="1"/>
  <c r="AM129" i="1"/>
  <c r="AN129" i="1" s="1"/>
  <c r="F129" i="1"/>
  <c r="AQ129" i="1"/>
  <c r="AP129" i="1"/>
  <c r="AM137" i="1"/>
  <c r="AN137" i="1" s="1"/>
  <c r="F137" i="1"/>
  <c r="AQ137" i="1"/>
  <c r="AP137" i="1"/>
  <c r="AM145" i="1"/>
  <c r="AN145" i="1" s="1"/>
  <c r="F145" i="1"/>
  <c r="AQ145" i="1"/>
  <c r="AP145" i="1"/>
  <c r="AM153" i="1"/>
  <c r="AN153" i="1" s="1"/>
  <c r="F153" i="1"/>
  <c r="AQ153" i="1"/>
  <c r="AP153" i="1"/>
  <c r="AM161" i="1"/>
  <c r="AN161" i="1" s="1"/>
  <c r="F161" i="1"/>
  <c r="AQ161" i="1"/>
  <c r="AP161" i="1"/>
  <c r="AM169" i="1"/>
  <c r="AN169" i="1" s="1"/>
  <c r="F169" i="1"/>
  <c r="AQ169" i="1"/>
  <c r="AP169" i="1"/>
  <c r="AM177" i="1"/>
  <c r="AN177" i="1" s="1"/>
  <c r="F177" i="1"/>
  <c r="AQ177" i="1"/>
  <c r="AP177" i="1"/>
  <c r="AM185" i="1"/>
  <c r="AN185" i="1" s="1"/>
  <c r="F185" i="1"/>
  <c r="AQ185" i="1"/>
  <c r="AP185" i="1"/>
  <c r="AM193" i="1"/>
  <c r="AN193" i="1" s="1"/>
  <c r="F193" i="1"/>
  <c r="AQ193" i="1"/>
  <c r="AP193" i="1"/>
  <c r="AM201" i="1"/>
  <c r="AN201" i="1" s="1"/>
  <c r="F201" i="1"/>
  <c r="AQ201" i="1"/>
  <c r="AP201" i="1"/>
  <c r="AM209" i="1"/>
  <c r="AN209" i="1" s="1"/>
  <c r="F209" i="1"/>
  <c r="AQ209" i="1"/>
  <c r="AP209" i="1"/>
  <c r="AM217" i="1"/>
  <c r="AN217" i="1" s="1"/>
  <c r="F217" i="1"/>
  <c r="AQ217" i="1"/>
  <c r="AP217" i="1"/>
  <c r="AM225" i="1"/>
  <c r="AN225" i="1" s="1"/>
  <c r="F225" i="1"/>
  <c r="AQ225" i="1"/>
  <c r="AP225" i="1"/>
  <c r="AM233" i="1"/>
  <c r="AN233" i="1" s="1"/>
  <c r="F233" i="1"/>
  <c r="AQ233" i="1"/>
  <c r="AP233" i="1"/>
  <c r="AM241" i="1"/>
  <c r="AN241" i="1" s="1"/>
  <c r="F241" i="1"/>
  <c r="AQ241" i="1"/>
  <c r="AP241" i="1"/>
  <c r="AM249" i="1"/>
  <c r="AN249" i="1" s="1"/>
  <c r="F249" i="1"/>
  <c r="AQ249" i="1"/>
  <c r="AP249" i="1"/>
  <c r="AM257" i="1"/>
  <c r="AN257" i="1" s="1"/>
  <c r="F257" i="1"/>
  <c r="AQ257" i="1"/>
  <c r="AP257" i="1"/>
  <c r="AM265" i="1"/>
  <c r="AN265" i="1" s="1"/>
  <c r="F265" i="1"/>
  <c r="AQ265" i="1"/>
  <c r="AP265" i="1"/>
  <c r="AM273" i="1"/>
  <c r="AN273" i="1" s="1"/>
  <c r="F273" i="1"/>
  <c r="AQ273" i="1"/>
  <c r="AP273" i="1"/>
  <c r="AM281" i="1"/>
  <c r="AN281" i="1" s="1"/>
  <c r="F281" i="1"/>
  <c r="AQ281" i="1"/>
  <c r="AP281" i="1"/>
  <c r="AM289" i="1"/>
  <c r="AN289" i="1" s="1"/>
  <c r="F289" i="1"/>
  <c r="AQ289" i="1"/>
  <c r="AP289" i="1"/>
  <c r="AM297" i="1"/>
  <c r="AN297" i="1" s="1"/>
  <c r="F297" i="1"/>
  <c r="AQ297" i="1"/>
  <c r="AP297" i="1"/>
  <c r="AM305" i="1"/>
  <c r="AN305" i="1" s="1"/>
  <c r="F305" i="1"/>
  <c r="AQ305" i="1"/>
  <c r="AP305" i="1"/>
  <c r="AM313" i="1"/>
  <c r="AN313" i="1" s="1"/>
  <c r="F313" i="1"/>
  <c r="AQ313" i="1"/>
  <c r="AP313" i="1"/>
  <c r="AM321" i="1"/>
  <c r="AN321" i="1" s="1"/>
  <c r="F321" i="1"/>
  <c r="AQ321" i="1"/>
  <c r="AP321" i="1"/>
  <c r="AM329" i="1"/>
  <c r="AN329" i="1" s="1"/>
  <c r="F329" i="1"/>
  <c r="AQ329" i="1"/>
  <c r="AP329" i="1"/>
  <c r="AM337" i="1"/>
  <c r="AN337" i="1" s="1"/>
  <c r="F337" i="1"/>
  <c r="AQ337" i="1"/>
  <c r="AP337" i="1"/>
  <c r="AM345" i="1"/>
  <c r="AN345" i="1" s="1"/>
  <c r="F345" i="1"/>
  <c r="AQ345" i="1"/>
  <c r="AP345" i="1"/>
  <c r="AM353" i="1"/>
  <c r="AN353" i="1" s="1"/>
  <c r="F353" i="1"/>
  <c r="AQ353" i="1"/>
  <c r="AP353" i="1"/>
  <c r="AM361" i="1"/>
  <c r="AN361" i="1" s="1"/>
  <c r="F361" i="1"/>
  <c r="AQ361" i="1"/>
  <c r="AP361" i="1"/>
  <c r="AM369" i="1"/>
  <c r="AN369" i="1" s="1"/>
  <c r="F369" i="1"/>
  <c r="AQ369" i="1"/>
  <c r="AP369" i="1"/>
  <c r="AM377" i="1"/>
  <c r="AN377" i="1" s="1"/>
  <c r="F377" i="1"/>
  <c r="AQ377" i="1"/>
  <c r="AP377" i="1"/>
  <c r="AM386" i="1"/>
  <c r="AN386" i="1" s="1"/>
  <c r="F386" i="1"/>
  <c r="AQ386" i="1"/>
  <c r="AP386" i="1"/>
  <c r="AM394" i="1"/>
  <c r="AN394" i="1" s="1"/>
  <c r="F394" i="1"/>
  <c r="AQ394" i="1"/>
  <c r="AP394" i="1"/>
  <c r="AM402" i="1"/>
  <c r="AN402" i="1" s="1"/>
  <c r="F402" i="1"/>
  <c r="AQ402" i="1"/>
  <c r="AP402" i="1"/>
  <c r="AM410" i="1"/>
  <c r="AN410" i="1" s="1"/>
  <c r="F410" i="1"/>
  <c r="AQ410" i="1"/>
  <c r="AP410" i="1"/>
  <c r="AM418" i="1"/>
  <c r="AN418" i="1" s="1"/>
  <c r="F418" i="1"/>
  <c r="AQ418" i="1"/>
  <c r="AP418" i="1"/>
  <c r="AM426" i="1"/>
  <c r="AN426" i="1" s="1"/>
  <c r="F426" i="1"/>
  <c r="AQ426" i="1"/>
  <c r="AP426" i="1"/>
  <c r="AM434" i="1"/>
  <c r="AN434" i="1" s="1"/>
  <c r="F434" i="1"/>
  <c r="AQ434" i="1"/>
  <c r="AP434" i="1"/>
  <c r="AM442" i="1"/>
  <c r="AN442" i="1" s="1"/>
  <c r="F442" i="1"/>
  <c r="AQ442" i="1"/>
  <c r="AP442" i="1"/>
  <c r="AM450" i="1"/>
  <c r="AN450" i="1" s="1"/>
  <c r="F450" i="1"/>
  <c r="AQ450" i="1"/>
  <c r="AP450" i="1"/>
  <c r="AM458" i="1"/>
  <c r="F458" i="1"/>
  <c r="AQ458" i="1"/>
  <c r="AP458" i="1"/>
  <c r="AM466" i="1"/>
  <c r="AN466" i="1" s="1"/>
  <c r="F466" i="1"/>
  <c r="AQ466" i="1"/>
  <c r="AP466" i="1"/>
  <c r="AM474" i="1"/>
  <c r="AN474" i="1" s="1"/>
  <c r="F474" i="1"/>
  <c r="AQ474" i="1"/>
  <c r="AP474" i="1"/>
  <c r="AM482" i="1"/>
  <c r="AN482" i="1" s="1"/>
  <c r="F482" i="1"/>
  <c r="AQ482" i="1"/>
  <c r="AP482" i="1"/>
  <c r="AM490" i="1"/>
  <c r="AN490" i="1" s="1"/>
  <c r="F490" i="1"/>
  <c r="AQ490" i="1"/>
  <c r="AP490" i="1"/>
  <c r="AM498" i="1"/>
  <c r="AN498" i="1" s="1"/>
  <c r="F498" i="1"/>
  <c r="AQ498" i="1"/>
  <c r="AP498" i="1"/>
  <c r="AM506" i="1"/>
  <c r="AN506" i="1" s="1"/>
  <c r="F506" i="1"/>
  <c r="AQ506" i="1"/>
  <c r="AP506" i="1"/>
  <c r="AM514" i="1"/>
  <c r="AN514" i="1" s="1"/>
  <c r="F514" i="1"/>
  <c r="AQ514" i="1"/>
  <c r="AP514" i="1"/>
  <c r="AM522" i="1"/>
  <c r="AN522" i="1" s="1"/>
  <c r="F522" i="1"/>
  <c r="AQ522" i="1"/>
  <c r="AP522" i="1"/>
  <c r="AM530" i="1"/>
  <c r="AN530" i="1" s="1"/>
  <c r="F530" i="1"/>
  <c r="AQ530" i="1"/>
  <c r="AP530" i="1"/>
  <c r="AM538" i="1"/>
  <c r="AN538" i="1" s="1"/>
  <c r="F538" i="1"/>
  <c r="AQ538" i="1"/>
  <c r="AP538" i="1"/>
  <c r="AM546" i="1"/>
  <c r="AN546" i="1" s="1"/>
  <c r="F546" i="1"/>
  <c r="AQ546" i="1"/>
  <c r="AP546" i="1"/>
  <c r="AM554" i="1"/>
  <c r="AN554" i="1" s="1"/>
  <c r="F554" i="1"/>
  <c r="AQ554" i="1"/>
  <c r="AP554" i="1"/>
  <c r="AM562" i="1"/>
  <c r="AN562" i="1" s="1"/>
  <c r="F562" i="1"/>
  <c r="AQ562" i="1"/>
  <c r="AP562" i="1"/>
  <c r="AM570" i="1"/>
  <c r="AN570" i="1" s="1"/>
  <c r="F570" i="1"/>
  <c r="AQ570" i="1"/>
  <c r="AP570" i="1"/>
  <c r="AM578" i="1"/>
  <c r="AN578" i="1" s="1"/>
  <c r="F578" i="1"/>
  <c r="AQ578" i="1"/>
  <c r="AP578" i="1"/>
  <c r="AM586" i="1"/>
  <c r="AN586" i="1" s="1"/>
  <c r="F586" i="1"/>
  <c r="AQ586" i="1"/>
  <c r="AP586" i="1"/>
  <c r="AM594" i="1"/>
  <c r="AN594" i="1" s="1"/>
  <c r="F594" i="1"/>
  <c r="AQ594" i="1"/>
  <c r="AP594" i="1"/>
  <c r="AM602" i="1"/>
  <c r="AN602" i="1" s="1"/>
  <c r="F602" i="1"/>
  <c r="AQ602" i="1"/>
  <c r="AP602" i="1"/>
  <c r="AM610" i="1"/>
  <c r="AN610" i="1" s="1"/>
  <c r="F610" i="1"/>
  <c r="AQ610" i="1"/>
  <c r="AP610" i="1"/>
  <c r="AM618" i="1"/>
  <c r="AN618" i="1" s="1"/>
  <c r="F618" i="1"/>
  <c r="AQ618" i="1"/>
  <c r="AP618" i="1"/>
  <c r="AM626" i="1"/>
  <c r="AN626" i="1" s="1"/>
  <c r="F626" i="1"/>
  <c r="AQ626" i="1"/>
  <c r="AP626" i="1"/>
  <c r="AM634" i="1"/>
  <c r="AN634" i="1" s="1"/>
  <c r="F634" i="1"/>
  <c r="AQ634" i="1"/>
  <c r="AP634" i="1"/>
  <c r="AM642" i="1"/>
  <c r="AN642" i="1" s="1"/>
  <c r="F642" i="1"/>
  <c r="AQ642" i="1"/>
  <c r="AP642" i="1"/>
  <c r="AM650" i="1"/>
  <c r="AN650" i="1" s="1"/>
  <c r="F650" i="1"/>
  <c r="AQ650" i="1"/>
  <c r="AP650" i="1"/>
  <c r="AM658" i="1"/>
  <c r="AN658" i="1" s="1"/>
  <c r="F658" i="1"/>
  <c r="AQ658" i="1"/>
  <c r="AP658" i="1"/>
  <c r="AM666" i="1"/>
  <c r="AN666" i="1" s="1"/>
  <c r="F666" i="1"/>
  <c r="AQ666" i="1"/>
  <c r="AP666" i="1"/>
  <c r="AM674" i="1"/>
  <c r="AN674" i="1" s="1"/>
  <c r="F674" i="1"/>
  <c r="AQ674" i="1"/>
  <c r="AP674" i="1"/>
  <c r="AM682" i="1"/>
  <c r="AN682" i="1" s="1"/>
  <c r="F682" i="1"/>
  <c r="AQ682" i="1"/>
  <c r="AP682" i="1"/>
  <c r="AM690" i="1"/>
  <c r="AN690" i="1" s="1"/>
  <c r="F690" i="1"/>
  <c r="AQ690" i="1"/>
  <c r="AP690" i="1"/>
  <c r="AM698" i="1"/>
  <c r="AN698" i="1" s="1"/>
  <c r="F698" i="1"/>
  <c r="AQ698" i="1"/>
  <c r="AP698" i="1"/>
  <c r="AM706" i="1"/>
  <c r="AN706" i="1" s="1"/>
  <c r="F706" i="1"/>
  <c r="AQ706" i="1"/>
  <c r="AP706" i="1"/>
  <c r="AM714" i="1"/>
  <c r="AN714" i="1" s="1"/>
  <c r="F714" i="1"/>
  <c r="AQ714" i="1"/>
  <c r="AP714" i="1"/>
  <c r="AM722" i="1"/>
  <c r="AN722" i="1" s="1"/>
  <c r="F722" i="1"/>
  <c r="AQ722" i="1"/>
  <c r="AP722" i="1"/>
  <c r="AM730" i="1"/>
  <c r="AN730" i="1" s="1"/>
  <c r="F730" i="1"/>
  <c r="AQ730" i="1"/>
  <c r="AP730" i="1"/>
  <c r="AM738" i="1"/>
  <c r="AN738" i="1" s="1"/>
  <c r="F738" i="1"/>
  <c r="AQ738" i="1"/>
  <c r="AP738" i="1"/>
  <c r="AM746" i="1"/>
  <c r="AN746" i="1" s="1"/>
  <c r="F746" i="1"/>
  <c r="AQ746" i="1"/>
  <c r="AP746" i="1"/>
  <c r="AM754" i="1"/>
  <c r="AN754" i="1" s="1"/>
  <c r="F754" i="1"/>
  <c r="AQ754" i="1"/>
  <c r="AP754" i="1"/>
  <c r="AM762" i="1"/>
  <c r="AN762" i="1" s="1"/>
  <c r="F762" i="1"/>
  <c r="AQ762" i="1"/>
  <c r="AP762" i="1"/>
  <c r="AM770" i="1"/>
  <c r="AN770" i="1" s="1"/>
  <c r="F770" i="1"/>
  <c r="AQ770" i="1"/>
  <c r="AP770" i="1"/>
  <c r="AM778" i="1"/>
  <c r="AN778" i="1" s="1"/>
  <c r="F778" i="1"/>
  <c r="AQ778" i="1"/>
  <c r="AP778" i="1"/>
  <c r="AM786" i="1"/>
  <c r="AN786" i="1" s="1"/>
  <c r="F786" i="1"/>
  <c r="AQ786" i="1"/>
  <c r="AP786" i="1"/>
  <c r="AM794" i="1"/>
  <c r="F794" i="1"/>
  <c r="AQ794" i="1"/>
  <c r="AP794" i="1"/>
  <c r="AM802" i="1"/>
  <c r="AN802" i="1" s="1"/>
  <c r="F802" i="1"/>
  <c r="AQ802" i="1"/>
  <c r="AP802" i="1"/>
  <c r="AM810" i="1"/>
  <c r="AN810" i="1" s="1"/>
  <c r="F810" i="1"/>
  <c r="AQ810" i="1"/>
  <c r="AP810" i="1"/>
  <c r="AM818" i="1"/>
  <c r="AN818" i="1" s="1"/>
  <c r="F818" i="1"/>
  <c r="AQ818" i="1"/>
  <c r="AP818" i="1"/>
  <c r="AM826" i="1"/>
  <c r="AN826" i="1" s="1"/>
  <c r="F826" i="1"/>
  <c r="AQ826" i="1"/>
  <c r="AP826" i="1"/>
  <c r="AM834" i="1"/>
  <c r="AN834" i="1" s="1"/>
  <c r="F834" i="1"/>
  <c r="AQ834" i="1"/>
  <c r="AP834" i="1"/>
  <c r="AM842" i="1"/>
  <c r="AN842" i="1" s="1"/>
  <c r="F842" i="1"/>
  <c r="AQ842" i="1"/>
  <c r="AP842" i="1"/>
  <c r="AM850" i="1"/>
  <c r="AN850" i="1" s="1"/>
  <c r="F850" i="1"/>
  <c r="AQ850" i="1"/>
  <c r="AP850" i="1"/>
  <c r="AM858" i="1"/>
  <c r="AN858" i="1" s="1"/>
  <c r="F858" i="1"/>
  <c r="AQ858" i="1"/>
  <c r="AP858" i="1"/>
  <c r="AM866" i="1"/>
  <c r="AN866" i="1" s="1"/>
  <c r="F866" i="1"/>
  <c r="AQ866" i="1"/>
  <c r="AP866" i="1"/>
  <c r="AM874" i="1"/>
  <c r="AN874" i="1" s="1"/>
  <c r="F874" i="1"/>
  <c r="AQ874" i="1"/>
  <c r="AP874" i="1"/>
  <c r="AM882" i="1"/>
  <c r="AN882" i="1" s="1"/>
  <c r="F882" i="1"/>
  <c r="AQ882" i="1"/>
  <c r="AP882" i="1"/>
  <c r="AM890" i="1"/>
  <c r="AN890" i="1" s="1"/>
  <c r="F890" i="1"/>
  <c r="AQ890" i="1"/>
  <c r="AP890" i="1"/>
  <c r="AM898" i="1"/>
  <c r="AN898" i="1" s="1"/>
  <c r="F898" i="1"/>
  <c r="AQ898" i="1"/>
  <c r="AP898" i="1"/>
  <c r="AM906" i="1"/>
  <c r="AN906" i="1" s="1"/>
  <c r="F906" i="1"/>
  <c r="AQ906" i="1"/>
  <c r="AP906" i="1"/>
  <c r="AM914" i="1"/>
  <c r="AN914" i="1" s="1"/>
  <c r="F914" i="1"/>
  <c r="AQ914" i="1"/>
  <c r="AP914" i="1"/>
  <c r="AM922" i="1"/>
  <c r="AN922" i="1" s="1"/>
  <c r="F922" i="1"/>
  <c r="AQ922" i="1"/>
  <c r="AP922" i="1"/>
  <c r="AM930" i="1"/>
  <c r="AN930" i="1" s="1"/>
  <c r="F930" i="1"/>
  <c r="AQ930" i="1"/>
  <c r="AP930" i="1"/>
  <c r="AM938" i="1"/>
  <c r="F938" i="1"/>
  <c r="AQ938" i="1"/>
  <c r="AP938" i="1"/>
  <c r="AM946" i="1"/>
  <c r="AN946" i="1" s="1"/>
  <c r="F946" i="1"/>
  <c r="AQ946" i="1"/>
  <c r="AP946" i="1"/>
  <c r="AM954" i="1"/>
  <c r="AN954" i="1" s="1"/>
  <c r="F954" i="1"/>
  <c r="AQ954" i="1"/>
  <c r="AP954" i="1"/>
  <c r="AM962" i="1"/>
  <c r="AN962" i="1" s="1"/>
  <c r="F962" i="1"/>
  <c r="AQ962" i="1"/>
  <c r="AP962" i="1"/>
  <c r="AM970" i="1"/>
  <c r="AN970" i="1" s="1"/>
  <c r="F970" i="1"/>
  <c r="AQ970" i="1"/>
  <c r="AP970" i="1"/>
  <c r="AM978" i="1"/>
  <c r="AN978" i="1" s="1"/>
  <c r="F978" i="1"/>
  <c r="AQ978" i="1"/>
  <c r="AP978" i="1"/>
  <c r="AM986" i="1"/>
  <c r="AN986" i="1" s="1"/>
  <c r="F986" i="1"/>
  <c r="AQ986" i="1"/>
  <c r="AP986" i="1"/>
  <c r="AM994" i="1"/>
  <c r="AN994" i="1" s="1"/>
  <c r="F994" i="1"/>
  <c r="AQ994" i="1"/>
  <c r="AP994" i="1"/>
  <c r="AM1002" i="1"/>
  <c r="AN1002" i="1" s="1"/>
  <c r="F1002" i="1"/>
  <c r="AQ1002" i="1"/>
  <c r="AP1002" i="1"/>
  <c r="AM1010" i="1"/>
  <c r="AN1010" i="1" s="1"/>
  <c r="F1010" i="1"/>
  <c r="AQ1010" i="1"/>
  <c r="AP1010" i="1"/>
  <c r="AM1018" i="1"/>
  <c r="AN1018" i="1" s="1"/>
  <c r="F1018" i="1"/>
  <c r="AQ1018" i="1"/>
  <c r="AP1018" i="1"/>
  <c r="AM1026" i="1"/>
  <c r="AN1026" i="1" s="1"/>
  <c r="F1026" i="1"/>
  <c r="AQ1026" i="1"/>
  <c r="AP1026" i="1"/>
  <c r="AM1034" i="1"/>
  <c r="AN1034" i="1" s="1"/>
  <c r="F1034" i="1"/>
  <c r="AQ1034" i="1"/>
  <c r="AP1034" i="1"/>
  <c r="AM1042" i="1"/>
  <c r="AN1042" i="1" s="1"/>
  <c r="F1042" i="1"/>
  <c r="AQ1042" i="1"/>
  <c r="AP1042" i="1"/>
  <c r="AM1050" i="1"/>
  <c r="AN1050" i="1" s="1"/>
  <c r="F1050" i="1"/>
  <c r="AQ1050" i="1"/>
  <c r="AP1050" i="1"/>
  <c r="AM1058" i="1"/>
  <c r="AN1058" i="1" s="1"/>
  <c r="F1058" i="1"/>
  <c r="AQ1058" i="1"/>
  <c r="AP1058" i="1"/>
  <c r="AM1066" i="1"/>
  <c r="AN1066" i="1" s="1"/>
  <c r="F1066" i="1"/>
  <c r="AQ1066" i="1"/>
  <c r="AP1066" i="1"/>
  <c r="AM1074" i="1"/>
  <c r="AN1074" i="1" s="1"/>
  <c r="F1074" i="1"/>
  <c r="AQ1074" i="1"/>
  <c r="AP1074" i="1"/>
  <c r="AM1082" i="1"/>
  <c r="AN1082" i="1" s="1"/>
  <c r="F1082" i="1"/>
  <c r="AQ1082" i="1"/>
  <c r="AP1082" i="1"/>
  <c r="AM1090" i="1"/>
  <c r="AN1090" i="1" s="1"/>
  <c r="F1090" i="1"/>
  <c r="AQ1090" i="1"/>
  <c r="AP1090" i="1"/>
  <c r="AM1098" i="1"/>
  <c r="AN1098" i="1" s="1"/>
  <c r="F1098" i="1"/>
  <c r="AQ1098" i="1"/>
  <c r="AP1098" i="1"/>
  <c r="AM1106" i="1"/>
  <c r="AN1106" i="1" s="1"/>
  <c r="F1106" i="1"/>
  <c r="AQ1106" i="1"/>
  <c r="AP1106" i="1"/>
  <c r="AM1114" i="1"/>
  <c r="AN1114" i="1" s="1"/>
  <c r="F1114" i="1"/>
  <c r="AQ1114" i="1"/>
  <c r="AP1114" i="1"/>
  <c r="AM1122" i="1"/>
  <c r="AN1122" i="1" s="1"/>
  <c r="F1122" i="1"/>
  <c r="AQ1122" i="1"/>
  <c r="AP1122" i="1"/>
  <c r="AM1130" i="1"/>
  <c r="AN1130" i="1" s="1"/>
  <c r="F1130" i="1"/>
  <c r="AQ1130" i="1"/>
  <c r="AP1130" i="1"/>
  <c r="AM1138" i="1"/>
  <c r="AN1138" i="1" s="1"/>
  <c r="F1138" i="1"/>
  <c r="AQ1138" i="1"/>
  <c r="AP1138" i="1"/>
  <c r="AM1146" i="1"/>
  <c r="AN1146" i="1" s="1"/>
  <c r="F1146" i="1"/>
  <c r="AQ1146" i="1"/>
  <c r="AP1146" i="1"/>
  <c r="AM1154" i="1"/>
  <c r="AN1154" i="1" s="1"/>
  <c r="F1154" i="1"/>
  <c r="AQ1154" i="1"/>
  <c r="AP1154" i="1"/>
  <c r="AM1162" i="1"/>
  <c r="AN1162" i="1" s="1"/>
  <c r="F1162" i="1"/>
  <c r="AQ1162" i="1"/>
  <c r="AP1162" i="1"/>
  <c r="AM1170" i="1"/>
  <c r="AN1170" i="1" s="1"/>
  <c r="F1170" i="1"/>
  <c r="AQ1170" i="1"/>
  <c r="AP1170" i="1"/>
  <c r="AM1178" i="1"/>
  <c r="AN1178" i="1" s="1"/>
  <c r="F1178" i="1"/>
  <c r="AQ1178" i="1"/>
  <c r="AP1178" i="1"/>
  <c r="AM1186" i="1"/>
  <c r="AN1186" i="1" s="1"/>
  <c r="F1186" i="1"/>
  <c r="AQ1186" i="1"/>
  <c r="AP1186" i="1"/>
  <c r="AM1194" i="1"/>
  <c r="AN1194" i="1" s="1"/>
  <c r="F1194" i="1"/>
  <c r="AQ1194" i="1"/>
  <c r="AP1194" i="1"/>
  <c r="AM1202" i="1"/>
  <c r="AN1202" i="1" s="1"/>
  <c r="F1202" i="1"/>
  <c r="AQ1202" i="1"/>
  <c r="AP1202" i="1"/>
  <c r="AM1210" i="1"/>
  <c r="AN1210" i="1" s="1"/>
  <c r="F1210" i="1"/>
  <c r="AQ1210" i="1"/>
  <c r="AP1210" i="1"/>
  <c r="AM1218" i="1"/>
  <c r="AN1218" i="1" s="1"/>
  <c r="F1218" i="1"/>
  <c r="AQ1218" i="1"/>
  <c r="AP1218" i="1"/>
  <c r="AM1226" i="1"/>
  <c r="AN1226" i="1" s="1"/>
  <c r="F1226" i="1"/>
  <c r="AQ1226" i="1"/>
  <c r="AP1226" i="1"/>
  <c r="AM1234" i="1"/>
  <c r="AN1234" i="1" s="1"/>
  <c r="F1234" i="1"/>
  <c r="AQ1234" i="1"/>
  <c r="AP1234" i="1"/>
  <c r="AM1242" i="1"/>
  <c r="AN1242" i="1" s="1"/>
  <c r="F1242" i="1"/>
  <c r="AQ1242" i="1"/>
  <c r="AP1242" i="1"/>
  <c r="AM1250" i="1"/>
  <c r="AN1250" i="1" s="1"/>
  <c r="F1250" i="1"/>
  <c r="AQ1250" i="1"/>
  <c r="AP1250" i="1"/>
  <c r="AM1258" i="1"/>
  <c r="AN1258" i="1" s="1"/>
  <c r="F1258" i="1"/>
  <c r="AQ1258" i="1"/>
  <c r="AP1258" i="1"/>
  <c r="AM1266" i="1"/>
  <c r="AN1266" i="1" s="1"/>
  <c r="F1266" i="1"/>
  <c r="AQ1266" i="1"/>
  <c r="AP1266" i="1"/>
  <c r="AM1274" i="1"/>
  <c r="AN1274" i="1" s="1"/>
  <c r="F1274" i="1"/>
  <c r="AQ1274" i="1"/>
  <c r="AP1274" i="1"/>
  <c r="AM1282" i="1"/>
  <c r="AN1282" i="1" s="1"/>
  <c r="F1282" i="1"/>
  <c r="AQ1282" i="1"/>
  <c r="AP1282" i="1"/>
  <c r="AM1290" i="1"/>
  <c r="AN1290" i="1" s="1"/>
  <c r="F1290" i="1"/>
  <c r="AQ1290" i="1"/>
  <c r="AP1290" i="1"/>
  <c r="AM1298" i="1"/>
  <c r="AN1298" i="1" s="1"/>
  <c r="F1298" i="1"/>
  <c r="AQ1298" i="1"/>
  <c r="AP1298" i="1"/>
  <c r="AM1306" i="1"/>
  <c r="AN1306" i="1" s="1"/>
  <c r="F1306" i="1"/>
  <c r="AQ1306" i="1"/>
  <c r="AP1306" i="1"/>
  <c r="AM1314" i="1"/>
  <c r="AN1314" i="1" s="1"/>
  <c r="F1314" i="1"/>
  <c r="AQ1314" i="1"/>
  <c r="AP1314" i="1"/>
  <c r="AM1322" i="1"/>
  <c r="AN1322" i="1" s="1"/>
  <c r="F1322" i="1"/>
  <c r="AQ1322" i="1"/>
  <c r="AP1322" i="1"/>
  <c r="AM1330" i="1"/>
  <c r="AN1330" i="1" s="1"/>
  <c r="F1330" i="1"/>
  <c r="AQ1330" i="1"/>
  <c r="AP1330" i="1"/>
  <c r="AM1338" i="1"/>
  <c r="AN1338" i="1" s="1"/>
  <c r="F1338" i="1"/>
  <c r="AQ1338" i="1"/>
  <c r="AP1338" i="1"/>
  <c r="AM1346" i="1"/>
  <c r="AN1346" i="1" s="1"/>
  <c r="F1346" i="1"/>
  <c r="AQ1346" i="1"/>
  <c r="AP1346" i="1"/>
  <c r="AM1354" i="1"/>
  <c r="AN1354" i="1" s="1"/>
  <c r="F1354" i="1"/>
  <c r="AQ1354" i="1"/>
  <c r="AP1354" i="1"/>
  <c r="AM1362" i="1"/>
  <c r="AN1362" i="1" s="1"/>
  <c r="F1362" i="1"/>
  <c r="AQ1362" i="1"/>
  <c r="AP1362" i="1"/>
  <c r="AM1370" i="1"/>
  <c r="AN1370" i="1" s="1"/>
  <c r="F1370" i="1"/>
  <c r="AQ1370" i="1"/>
  <c r="AP1370" i="1"/>
  <c r="AM1378" i="1"/>
  <c r="AN1378" i="1" s="1"/>
  <c r="F1378" i="1"/>
  <c r="AQ1378" i="1"/>
  <c r="AP1378" i="1"/>
  <c r="AM1386" i="1"/>
  <c r="AN1386" i="1" s="1"/>
  <c r="F1386" i="1"/>
  <c r="AQ1386" i="1"/>
  <c r="AP1386" i="1"/>
  <c r="AM1394" i="1"/>
  <c r="AN1394" i="1" s="1"/>
  <c r="F1394" i="1"/>
  <c r="AQ1394" i="1"/>
  <c r="AP1394" i="1"/>
  <c r="AM1402" i="1"/>
  <c r="AN1402" i="1" s="1"/>
  <c r="F1402" i="1"/>
  <c r="AQ1402" i="1"/>
  <c r="AP1402" i="1"/>
  <c r="AM1410" i="1"/>
  <c r="AN1410" i="1" s="1"/>
  <c r="F1410" i="1"/>
  <c r="AQ1410" i="1"/>
  <c r="AP1410" i="1"/>
  <c r="AM1418" i="1"/>
  <c r="AN1418" i="1" s="1"/>
  <c r="F1418" i="1"/>
  <c r="AQ1418" i="1"/>
  <c r="AP1418" i="1"/>
  <c r="AM1426" i="1"/>
  <c r="AN1426" i="1" s="1"/>
  <c r="F1426" i="1"/>
  <c r="AQ1426" i="1"/>
  <c r="AP1426" i="1"/>
  <c r="AM1434" i="1"/>
  <c r="AN1434" i="1" s="1"/>
  <c r="F1434" i="1"/>
  <c r="AQ1434" i="1"/>
  <c r="AP1434" i="1"/>
  <c r="AM1442" i="1"/>
  <c r="AN1442" i="1" s="1"/>
  <c r="F1442" i="1"/>
  <c r="AQ1442" i="1"/>
  <c r="AP1442" i="1"/>
  <c r="AM1450" i="1"/>
  <c r="AN1450" i="1" s="1"/>
  <c r="F1450" i="1"/>
  <c r="AQ1450" i="1"/>
  <c r="AP1450" i="1"/>
  <c r="AM1458" i="1"/>
  <c r="AN1458" i="1" s="1"/>
  <c r="F1458" i="1"/>
  <c r="AQ1458" i="1"/>
  <c r="AP1458" i="1"/>
  <c r="AM1466" i="1"/>
  <c r="AN1466" i="1" s="1"/>
  <c r="F1466" i="1"/>
  <c r="AQ1466" i="1"/>
  <c r="AP1466" i="1"/>
  <c r="AM1474" i="1"/>
  <c r="AN1474" i="1" s="1"/>
  <c r="F1474" i="1"/>
  <c r="AQ1474" i="1"/>
  <c r="AP1474" i="1"/>
  <c r="AM1482" i="1"/>
  <c r="AN1482" i="1" s="1"/>
  <c r="F1482" i="1"/>
  <c r="AQ1482" i="1"/>
  <c r="AP1482" i="1"/>
  <c r="AM1490" i="1"/>
  <c r="AN1490" i="1" s="1"/>
  <c r="F1490" i="1"/>
  <c r="AQ1490" i="1"/>
  <c r="AP1490" i="1"/>
  <c r="AM1498" i="1"/>
  <c r="AN1498" i="1" s="1"/>
  <c r="F1498" i="1"/>
  <c r="AQ1498" i="1"/>
  <c r="AP1498" i="1"/>
  <c r="AM1506" i="1"/>
  <c r="AN1506" i="1" s="1"/>
  <c r="F1506" i="1"/>
  <c r="AQ1506" i="1"/>
  <c r="AP1506" i="1"/>
  <c r="AM1514" i="1"/>
  <c r="AN1514" i="1" s="1"/>
  <c r="F1514" i="1"/>
  <c r="AQ1514" i="1"/>
  <c r="AP1514" i="1"/>
  <c r="AM1522" i="1"/>
  <c r="AN1522" i="1" s="1"/>
  <c r="F1522" i="1"/>
  <c r="AQ1522" i="1"/>
  <c r="AP1522" i="1"/>
  <c r="AM1530" i="1"/>
  <c r="AN1530" i="1" s="1"/>
  <c r="F1530" i="1"/>
  <c r="AQ1530" i="1"/>
  <c r="AP1530" i="1"/>
  <c r="AM1538" i="1"/>
  <c r="AN1538" i="1" s="1"/>
  <c r="F1538" i="1"/>
  <c r="AQ1538" i="1"/>
  <c r="AP1538" i="1"/>
  <c r="AM1546" i="1"/>
  <c r="AN1546" i="1" s="1"/>
  <c r="F1546" i="1"/>
  <c r="AQ1546" i="1"/>
  <c r="AP1546" i="1"/>
  <c r="AM1554" i="1"/>
  <c r="AN1554" i="1" s="1"/>
  <c r="F1554" i="1"/>
  <c r="AQ1554" i="1"/>
  <c r="AP1554" i="1"/>
  <c r="AM1562" i="1"/>
  <c r="AN1562" i="1" s="1"/>
  <c r="F1562" i="1"/>
  <c r="AQ1562" i="1"/>
  <c r="AP1562" i="1"/>
  <c r="AM1570" i="1"/>
  <c r="AN1570" i="1" s="1"/>
  <c r="F1570" i="1"/>
  <c r="AQ1570" i="1"/>
  <c r="AP1570" i="1"/>
  <c r="AM1578" i="1"/>
  <c r="AN1578" i="1" s="1"/>
  <c r="F1578" i="1"/>
  <c r="AQ1578" i="1"/>
  <c r="AP1578" i="1"/>
  <c r="AM1586" i="1"/>
  <c r="AN1586" i="1" s="1"/>
  <c r="F1586" i="1"/>
  <c r="AQ1586" i="1"/>
  <c r="AP1586" i="1"/>
  <c r="AM1594" i="1"/>
  <c r="AN1594" i="1" s="1"/>
  <c r="F1594" i="1"/>
  <c r="AQ1594" i="1"/>
  <c r="AP1594" i="1"/>
  <c r="AM1602" i="1"/>
  <c r="AN1602" i="1" s="1"/>
  <c r="F1602" i="1"/>
  <c r="AQ1602" i="1"/>
  <c r="AP1602" i="1"/>
  <c r="AM1610" i="1"/>
  <c r="AN1610" i="1" s="1"/>
  <c r="F1610" i="1"/>
  <c r="AQ1610" i="1"/>
  <c r="AP1610" i="1"/>
  <c r="AM1618" i="1"/>
  <c r="AN1618" i="1" s="1"/>
  <c r="F1618" i="1"/>
  <c r="AQ1618" i="1"/>
  <c r="AP1618" i="1"/>
  <c r="AM1626" i="1"/>
  <c r="AN1626" i="1" s="1"/>
  <c r="F1626" i="1"/>
  <c r="AQ1626" i="1"/>
  <c r="AP1626" i="1"/>
  <c r="AM1634" i="1"/>
  <c r="AN1634" i="1" s="1"/>
  <c r="F1634" i="1"/>
  <c r="AQ1634" i="1"/>
  <c r="AP1634" i="1"/>
  <c r="AM1642" i="1"/>
  <c r="AN1642" i="1" s="1"/>
  <c r="F1642" i="1"/>
  <c r="AQ1642" i="1"/>
  <c r="AP1642" i="1"/>
  <c r="AM1650" i="1"/>
  <c r="AN1650" i="1" s="1"/>
  <c r="F1650" i="1"/>
  <c r="AQ1650" i="1"/>
  <c r="AP1650" i="1"/>
  <c r="AM1658" i="1"/>
  <c r="F1658" i="1"/>
  <c r="AQ1658" i="1"/>
  <c r="AP1658" i="1"/>
  <c r="AM1666" i="1"/>
  <c r="AN1666" i="1" s="1"/>
  <c r="F1666" i="1"/>
  <c r="AQ1666" i="1"/>
  <c r="AP1666" i="1"/>
  <c r="AM1674" i="1"/>
  <c r="AN1674" i="1" s="1"/>
  <c r="F1674" i="1"/>
  <c r="AQ1674" i="1"/>
  <c r="AP1674" i="1"/>
  <c r="AM1682" i="1"/>
  <c r="AN1682" i="1" s="1"/>
  <c r="F1682" i="1"/>
  <c r="AQ1682" i="1"/>
  <c r="AP1682" i="1"/>
  <c r="AM1690" i="1"/>
  <c r="AN1690" i="1" s="1"/>
  <c r="F1690" i="1"/>
  <c r="AQ1690" i="1"/>
  <c r="AP1690" i="1"/>
  <c r="AM1698" i="1"/>
  <c r="AN1698" i="1" s="1"/>
  <c r="F1698" i="1"/>
  <c r="AQ1698" i="1"/>
  <c r="AP1698" i="1"/>
  <c r="AM1706" i="1"/>
  <c r="AN1706" i="1" s="1"/>
  <c r="F1706" i="1"/>
  <c r="AQ1706" i="1"/>
  <c r="AP1706" i="1"/>
  <c r="AM1714" i="1"/>
  <c r="AN1714" i="1" s="1"/>
  <c r="F1714" i="1"/>
  <c r="AQ1714" i="1"/>
  <c r="AP1714" i="1"/>
  <c r="AM1722" i="1"/>
  <c r="AN1722" i="1" s="1"/>
  <c r="F1722" i="1"/>
  <c r="AQ1722" i="1"/>
  <c r="AP1722" i="1"/>
  <c r="AM1730" i="1"/>
  <c r="AN1730" i="1" s="1"/>
  <c r="F1730" i="1"/>
  <c r="AQ1730" i="1"/>
  <c r="AP1730" i="1"/>
  <c r="AM1738" i="1"/>
  <c r="AN1738" i="1" s="1"/>
  <c r="F1738" i="1"/>
  <c r="AQ1738" i="1"/>
  <c r="AP1738" i="1"/>
  <c r="AM1746" i="1"/>
  <c r="AN1746" i="1" s="1"/>
  <c r="F1746" i="1"/>
  <c r="AQ1746" i="1"/>
  <c r="AP1746" i="1"/>
  <c r="AM1754" i="1"/>
  <c r="AN1754" i="1" s="1"/>
  <c r="F1754" i="1"/>
  <c r="AQ1754" i="1"/>
  <c r="AP1754" i="1"/>
  <c r="AM1762" i="1"/>
  <c r="AN1762" i="1" s="1"/>
  <c r="F1762" i="1"/>
  <c r="AQ1762" i="1"/>
  <c r="AP1762" i="1"/>
  <c r="AM1770" i="1"/>
  <c r="AN1770" i="1" s="1"/>
  <c r="F1770" i="1"/>
  <c r="AQ1770" i="1"/>
  <c r="AP1770" i="1"/>
  <c r="AM1778" i="1"/>
  <c r="AN1778" i="1" s="1"/>
  <c r="F1778" i="1"/>
  <c r="AQ1778" i="1"/>
  <c r="AP1778" i="1"/>
  <c r="AM1786" i="1"/>
  <c r="AN1786" i="1" s="1"/>
  <c r="F1786" i="1"/>
  <c r="AQ1786" i="1"/>
  <c r="AP1786" i="1"/>
  <c r="AM1794" i="1"/>
  <c r="AN1794" i="1" s="1"/>
  <c r="F1794" i="1"/>
  <c r="AQ1794" i="1"/>
  <c r="AP1794" i="1"/>
  <c r="AM1802" i="1"/>
  <c r="AN1802" i="1" s="1"/>
  <c r="F1802" i="1"/>
  <c r="AQ1802" i="1"/>
  <c r="AP1802" i="1"/>
  <c r="AM1810" i="1"/>
  <c r="AN1810" i="1" s="1"/>
  <c r="F1810" i="1"/>
  <c r="AQ1810" i="1"/>
  <c r="AP1810" i="1"/>
  <c r="AN41" i="1"/>
  <c r="AN48" i="1"/>
  <c r="AN336" i="1"/>
  <c r="AN865" i="1"/>
  <c r="AN937" i="1"/>
  <c r="AN1009" i="1"/>
  <c r="AN1681" i="1"/>
  <c r="AN1658" i="1"/>
  <c r="AN34" i="1"/>
  <c r="AN82" i="1"/>
  <c r="AN106" i="1"/>
  <c r="AN122" i="1"/>
  <c r="AN130" i="1"/>
  <c r="AN178" i="1"/>
  <c r="AN298" i="1"/>
  <c r="AN322" i="1"/>
  <c r="AN370" i="1"/>
  <c r="AN419" i="1"/>
  <c r="AN443" i="1"/>
  <c r="AN467" i="1"/>
  <c r="AN491" i="1"/>
  <c r="AN587" i="1"/>
  <c r="AN611" i="1"/>
  <c r="AN627" i="1"/>
  <c r="AN635" i="1"/>
  <c r="AN659" i="1"/>
  <c r="AN755" i="1"/>
  <c r="AN779" i="1"/>
  <c r="AN939" i="1"/>
  <c r="AN947" i="1"/>
  <c r="AN995" i="1"/>
  <c r="AN1019" i="1"/>
  <c r="AN1043" i="1"/>
  <c r="AN1163" i="1"/>
  <c r="AN1235" i="1"/>
  <c r="AN1251" i="1"/>
  <c r="AN1259" i="1"/>
  <c r="AN1355" i="1"/>
  <c r="AN1379" i="1"/>
  <c r="AN1403" i="1"/>
  <c r="AN1475" i="1"/>
  <c r="AN1595" i="1"/>
  <c r="AN1619" i="1"/>
  <c r="AN1643" i="1"/>
  <c r="AN1691" i="1"/>
  <c r="AN1763" i="1"/>
  <c r="AN131" i="1"/>
  <c r="AN299" i="1"/>
  <c r="AN1388" i="1"/>
  <c r="AN1516" i="1"/>
  <c r="AN1564" i="1"/>
  <c r="AN1652" i="1"/>
  <c r="AN1668" i="1"/>
  <c r="AN44" i="1"/>
  <c r="AN164" i="1"/>
  <c r="AN236" i="1"/>
  <c r="AN260" i="1"/>
  <c r="AN284" i="1"/>
  <c r="AN381" i="1"/>
  <c r="AN477" i="1"/>
  <c r="AN525" i="1"/>
  <c r="AN573" i="1"/>
  <c r="AN645" i="1"/>
  <c r="AN717" i="1"/>
  <c r="AN741" i="1"/>
  <c r="AN885" i="1"/>
  <c r="AN1101" i="1"/>
  <c r="AN1125" i="1"/>
  <c r="AN1221" i="1"/>
  <c r="AN1245" i="1"/>
  <c r="AN1341" i="1"/>
  <c r="AN1389" i="1"/>
  <c r="AN1485" i="1"/>
  <c r="AN1653" i="1"/>
  <c r="AN1725" i="1"/>
  <c r="AN1773" i="1"/>
  <c r="AN19" i="1"/>
  <c r="AN267" i="1"/>
  <c r="AN436" i="1"/>
  <c r="AN1148" i="1"/>
  <c r="AN229" i="1"/>
  <c r="AN398" i="1"/>
  <c r="AN470" i="1"/>
  <c r="AN542" i="1"/>
  <c r="AN662" i="1"/>
  <c r="AN710" i="1"/>
  <c r="AN806" i="1"/>
  <c r="AN1022" i="1"/>
  <c r="AN1142" i="1"/>
  <c r="AN1310" i="1"/>
  <c r="AN1478" i="1"/>
  <c r="AN1526" i="1"/>
  <c r="AN1622" i="1"/>
  <c r="AN1790" i="1"/>
  <c r="AN1814" i="1"/>
  <c r="AN794" i="1"/>
  <c r="AN764" i="1"/>
  <c r="AN860" i="1"/>
  <c r="AN1236" i="1"/>
  <c r="AN1268" i="1"/>
  <c r="AN166" i="1"/>
  <c r="AN358" i="1"/>
  <c r="AN399" i="1"/>
  <c r="AN407" i="1"/>
  <c r="AN503" i="1"/>
  <c r="AN551" i="1"/>
  <c r="AN599" i="1"/>
  <c r="AN695" i="1"/>
  <c r="AN887" i="1"/>
  <c r="AN1031" i="1"/>
  <c r="AN1151" i="1"/>
  <c r="AN1175" i="1"/>
  <c r="AN1367" i="1"/>
  <c r="AN1463" i="1"/>
  <c r="AN1535" i="1"/>
  <c r="AN1703" i="1"/>
  <c r="AN1727" i="1"/>
  <c r="AN458" i="1"/>
  <c r="AN938" i="1"/>
  <c r="AN900" i="1"/>
  <c r="AN1252" i="1"/>
  <c r="AN95" i="1"/>
  <c r="AN143" i="1"/>
  <c r="AN335" i="1"/>
  <c r="AN384" i="1"/>
  <c r="AN432" i="1"/>
  <c r="AN496" i="1"/>
  <c r="AN672" i="1"/>
  <c r="AN864" i="1"/>
  <c r="AN888" i="1"/>
  <c r="AN1648" i="1"/>
  <c r="AN1728" i="1"/>
  <c r="AS18" i="1"/>
  <c r="BA18" i="1"/>
  <c r="AZ18" i="1"/>
  <c r="AY18" i="1"/>
  <c r="AX18" i="1"/>
  <c r="AW18" i="1"/>
  <c r="AS26" i="1"/>
  <c r="BA26" i="1"/>
  <c r="AZ26" i="1"/>
  <c r="AY26" i="1"/>
  <c r="AX26" i="1"/>
  <c r="AW26" i="1"/>
  <c r="AS34" i="1"/>
  <c r="BA34" i="1"/>
  <c r="AZ34" i="1"/>
  <c r="AY34" i="1"/>
  <c r="AX34" i="1"/>
  <c r="AW34" i="1"/>
  <c r="AS42" i="1"/>
  <c r="BA42" i="1"/>
  <c r="AZ42" i="1"/>
  <c r="AW42" i="1"/>
  <c r="AY42" i="1"/>
  <c r="AX42" i="1"/>
  <c r="AS50" i="1"/>
  <c r="BA50" i="1"/>
  <c r="AZ50" i="1"/>
  <c r="AY50" i="1"/>
  <c r="AW50" i="1"/>
  <c r="AX50" i="1"/>
  <c r="AS58" i="1"/>
  <c r="BA58" i="1"/>
  <c r="AZ58" i="1"/>
  <c r="AY58" i="1"/>
  <c r="AX58" i="1"/>
  <c r="AW58" i="1"/>
  <c r="AS66" i="1"/>
  <c r="BA66" i="1"/>
  <c r="AZ66" i="1"/>
  <c r="AY66" i="1"/>
  <c r="AX66" i="1"/>
  <c r="AW66" i="1"/>
  <c r="AS74" i="1"/>
  <c r="BA74" i="1"/>
  <c r="AZ74" i="1"/>
  <c r="AY74" i="1"/>
  <c r="AX74" i="1"/>
  <c r="AW74" i="1"/>
  <c r="AS82" i="1"/>
  <c r="BA82" i="1"/>
  <c r="AW82" i="1"/>
  <c r="AZ82" i="1"/>
  <c r="AY82" i="1"/>
  <c r="AX82" i="1"/>
  <c r="AS90" i="1"/>
  <c r="BA90" i="1"/>
  <c r="AZ90" i="1"/>
  <c r="AW90" i="1"/>
  <c r="AY90" i="1"/>
  <c r="AX90" i="1"/>
  <c r="AS98" i="1"/>
  <c r="BA98" i="1"/>
  <c r="AZ98" i="1"/>
  <c r="AY98" i="1"/>
  <c r="AW98" i="1"/>
  <c r="AX98" i="1"/>
  <c r="AS106" i="1"/>
  <c r="BA106" i="1"/>
  <c r="AZ106" i="1"/>
  <c r="AY106" i="1"/>
  <c r="AX106" i="1"/>
  <c r="AW106" i="1"/>
  <c r="AS114" i="1"/>
  <c r="BA114" i="1"/>
  <c r="AZ114" i="1"/>
  <c r="AY114" i="1"/>
  <c r="AX114" i="1"/>
  <c r="AW114" i="1"/>
  <c r="AS122" i="1"/>
  <c r="BA122" i="1"/>
  <c r="AZ122" i="1"/>
  <c r="AY122" i="1"/>
  <c r="AX122" i="1"/>
  <c r="AW122" i="1"/>
  <c r="AS130" i="1"/>
  <c r="BA130" i="1"/>
  <c r="AZ130" i="1"/>
  <c r="AW130" i="1"/>
  <c r="AY130" i="1"/>
  <c r="AX130" i="1"/>
  <c r="AS138" i="1"/>
  <c r="BA138" i="1"/>
  <c r="AZ138" i="1"/>
  <c r="AY138" i="1"/>
  <c r="AW138" i="1"/>
  <c r="AX138" i="1"/>
  <c r="AS146" i="1"/>
  <c r="BA146" i="1"/>
  <c r="AZ146" i="1"/>
  <c r="AY146" i="1"/>
  <c r="AX146" i="1"/>
  <c r="AW146" i="1"/>
  <c r="AS154" i="1"/>
  <c r="BA154" i="1"/>
  <c r="AW154" i="1"/>
  <c r="AZ154" i="1"/>
  <c r="AY154" i="1"/>
  <c r="AX154" i="1"/>
  <c r="AS162" i="1"/>
  <c r="BA162" i="1"/>
  <c r="AZ162" i="1"/>
  <c r="AW162" i="1"/>
  <c r="AY162" i="1"/>
  <c r="AX162" i="1"/>
  <c r="AS170" i="1"/>
  <c r="BA170" i="1"/>
  <c r="AZ170" i="1"/>
  <c r="AY170" i="1"/>
  <c r="AX170" i="1"/>
  <c r="AW170" i="1"/>
  <c r="AS178" i="1"/>
  <c r="BA178" i="1"/>
  <c r="AZ178" i="1"/>
  <c r="AY178" i="1"/>
  <c r="AX178" i="1"/>
  <c r="AW178" i="1"/>
  <c r="AS186" i="1"/>
  <c r="BA186" i="1"/>
  <c r="AZ186" i="1"/>
  <c r="AY186" i="1"/>
  <c r="AW186" i="1"/>
  <c r="AX186" i="1"/>
  <c r="AS194" i="1"/>
  <c r="BA194" i="1"/>
  <c r="AZ194" i="1"/>
  <c r="AW194" i="1"/>
  <c r="AY194" i="1"/>
  <c r="AX194" i="1"/>
  <c r="AS202" i="1"/>
  <c r="BA202" i="1"/>
  <c r="AZ202" i="1"/>
  <c r="AY202" i="1"/>
  <c r="AX202" i="1"/>
  <c r="AW202" i="1"/>
  <c r="AS210" i="1"/>
  <c r="BA210" i="1"/>
  <c r="AZ210" i="1"/>
  <c r="AY210" i="1"/>
  <c r="AX210" i="1"/>
  <c r="AW210" i="1"/>
  <c r="AS218" i="1"/>
  <c r="BA218" i="1"/>
  <c r="AZ218" i="1"/>
  <c r="AY218" i="1"/>
  <c r="AW218" i="1"/>
  <c r="AX218" i="1"/>
  <c r="AS226" i="1"/>
  <c r="BA226" i="1"/>
  <c r="AZ226" i="1"/>
  <c r="AY226" i="1"/>
  <c r="AX226" i="1"/>
  <c r="AW226" i="1"/>
  <c r="AS234" i="1"/>
  <c r="BA234" i="1"/>
  <c r="AW234" i="1"/>
  <c r="AZ234" i="1"/>
  <c r="AY234" i="1"/>
  <c r="AX234" i="1"/>
  <c r="AS242" i="1"/>
  <c r="BA242" i="1"/>
  <c r="AZ242" i="1"/>
  <c r="AW242" i="1"/>
  <c r="AY242" i="1"/>
  <c r="AX242" i="1"/>
  <c r="AS250" i="1"/>
  <c r="BA250" i="1"/>
  <c r="AZ250" i="1"/>
  <c r="AY250" i="1"/>
  <c r="AX250" i="1"/>
  <c r="AW250" i="1"/>
  <c r="AS258" i="1"/>
  <c r="BA258" i="1"/>
  <c r="AZ258" i="1"/>
  <c r="AY258" i="1"/>
  <c r="AW258" i="1"/>
  <c r="AX258" i="1"/>
  <c r="AS266" i="1"/>
  <c r="BA266" i="1"/>
  <c r="AZ266" i="1"/>
  <c r="AY266" i="1"/>
  <c r="AX266" i="1"/>
  <c r="AW266" i="1"/>
  <c r="AS274" i="1"/>
  <c r="BA274" i="1"/>
  <c r="AZ274" i="1"/>
  <c r="AY274" i="1"/>
  <c r="AX274" i="1"/>
  <c r="AW274" i="1"/>
  <c r="AS282" i="1"/>
  <c r="BA282" i="1"/>
  <c r="AZ282" i="1"/>
  <c r="AY282" i="1"/>
  <c r="AX282" i="1"/>
  <c r="AW282" i="1"/>
  <c r="AS290" i="1"/>
  <c r="BA290" i="1"/>
  <c r="AZ290" i="1"/>
  <c r="AW290" i="1"/>
  <c r="AY290" i="1"/>
  <c r="AX290" i="1"/>
  <c r="AS298" i="1"/>
  <c r="BA298" i="1"/>
  <c r="AZ298" i="1"/>
  <c r="AY298" i="1"/>
  <c r="AW298" i="1"/>
  <c r="AX298" i="1"/>
  <c r="AS306" i="1"/>
  <c r="BA306" i="1"/>
  <c r="AZ306" i="1"/>
  <c r="AY306" i="1"/>
  <c r="AX306" i="1"/>
  <c r="AW306" i="1"/>
  <c r="AS314" i="1"/>
  <c r="BA314" i="1"/>
  <c r="AZ314" i="1"/>
  <c r="AY314" i="1"/>
  <c r="AX314" i="1"/>
  <c r="AW314" i="1"/>
  <c r="AS322" i="1"/>
  <c r="BA322" i="1"/>
  <c r="AZ322" i="1"/>
  <c r="AY322" i="1"/>
  <c r="AX322" i="1"/>
  <c r="AW322" i="1"/>
  <c r="AS330" i="1"/>
  <c r="BA330" i="1"/>
  <c r="AZ330" i="1"/>
  <c r="AY330" i="1"/>
  <c r="AX330" i="1"/>
  <c r="AW330" i="1"/>
  <c r="AS338" i="1"/>
  <c r="BA338" i="1"/>
  <c r="AZ338" i="1"/>
  <c r="AY338" i="1"/>
  <c r="AW338" i="1"/>
  <c r="AX338" i="1"/>
  <c r="AS346" i="1"/>
  <c r="BA346" i="1"/>
  <c r="AZ346" i="1"/>
  <c r="AW346" i="1"/>
  <c r="AY346" i="1"/>
  <c r="AX346" i="1"/>
  <c r="AS354" i="1"/>
  <c r="BA354" i="1"/>
  <c r="AZ354" i="1"/>
  <c r="AY354" i="1"/>
  <c r="AX354" i="1"/>
  <c r="AW354" i="1"/>
  <c r="AS362" i="1"/>
  <c r="BA362" i="1"/>
  <c r="AW362" i="1"/>
  <c r="AZ362" i="1"/>
  <c r="AY362" i="1"/>
  <c r="AX362" i="1"/>
  <c r="AS370" i="1"/>
  <c r="BA370" i="1"/>
  <c r="AZ370" i="1"/>
  <c r="AY370" i="1"/>
  <c r="AX370" i="1"/>
  <c r="AW370" i="1"/>
  <c r="AS379" i="1"/>
  <c r="BA379" i="1"/>
  <c r="AZ379" i="1"/>
  <c r="AY379" i="1"/>
  <c r="AX379" i="1"/>
  <c r="AW379" i="1"/>
  <c r="AS387" i="1"/>
  <c r="BA387" i="1"/>
  <c r="AZ387" i="1"/>
  <c r="AY387" i="1"/>
  <c r="AX387" i="1"/>
  <c r="AW387" i="1"/>
  <c r="AS395" i="1"/>
  <c r="BA395" i="1"/>
  <c r="AZ395" i="1"/>
  <c r="AY395" i="1"/>
  <c r="AX395" i="1"/>
  <c r="AW395" i="1"/>
  <c r="AS403" i="1"/>
  <c r="BA403" i="1"/>
  <c r="AZ403" i="1"/>
  <c r="AY403" i="1"/>
  <c r="AX403" i="1"/>
  <c r="AW403" i="1"/>
  <c r="AS411" i="1"/>
  <c r="BA411" i="1"/>
  <c r="AZ411" i="1"/>
  <c r="AY411" i="1"/>
  <c r="AX411" i="1"/>
  <c r="AW411" i="1"/>
  <c r="AS419" i="1"/>
  <c r="BA419" i="1"/>
  <c r="AZ419" i="1"/>
  <c r="AY419" i="1"/>
  <c r="AX419" i="1"/>
  <c r="AW419" i="1"/>
  <c r="AS427" i="1"/>
  <c r="BA427" i="1"/>
  <c r="AZ427" i="1"/>
  <c r="AY427" i="1"/>
  <c r="AX427" i="1"/>
  <c r="AW427" i="1"/>
  <c r="AS435" i="1"/>
  <c r="BA435" i="1"/>
  <c r="AZ435" i="1"/>
  <c r="AY435" i="1"/>
  <c r="AX435" i="1"/>
  <c r="AW435" i="1"/>
  <c r="AS443" i="1"/>
  <c r="BA443" i="1"/>
  <c r="AZ443" i="1"/>
  <c r="AY443" i="1"/>
  <c r="AX443" i="1"/>
  <c r="AW443" i="1"/>
  <c r="AS451" i="1"/>
  <c r="BA451" i="1"/>
  <c r="AZ451" i="1"/>
  <c r="AY451" i="1"/>
  <c r="AX451" i="1"/>
  <c r="AW451" i="1"/>
  <c r="AS459" i="1"/>
  <c r="BA459" i="1"/>
  <c r="AZ459" i="1"/>
  <c r="AY459" i="1"/>
  <c r="AX459" i="1"/>
  <c r="AW459" i="1"/>
  <c r="AS467" i="1"/>
  <c r="BA467" i="1"/>
  <c r="AZ467" i="1"/>
  <c r="AY467" i="1"/>
  <c r="AX467" i="1"/>
  <c r="AW467" i="1"/>
  <c r="AS475" i="1"/>
  <c r="BA475" i="1"/>
  <c r="AZ475" i="1"/>
  <c r="AY475" i="1"/>
  <c r="AX475" i="1"/>
  <c r="AW475" i="1"/>
  <c r="AS483" i="1"/>
  <c r="BA483" i="1"/>
  <c r="AZ483" i="1"/>
  <c r="AY483" i="1"/>
  <c r="AX483" i="1"/>
  <c r="AW483" i="1"/>
  <c r="AS491" i="1"/>
  <c r="BA491" i="1"/>
  <c r="AZ491" i="1"/>
  <c r="AY491" i="1"/>
  <c r="AX491" i="1"/>
  <c r="AW491" i="1"/>
  <c r="AS499" i="1"/>
  <c r="BA499" i="1"/>
  <c r="AZ499" i="1"/>
  <c r="AY499" i="1"/>
  <c r="AX499" i="1"/>
  <c r="AW499" i="1"/>
  <c r="AS507" i="1"/>
  <c r="BA507" i="1"/>
  <c r="AZ507" i="1"/>
  <c r="AY507" i="1"/>
  <c r="AX507" i="1"/>
  <c r="AW507" i="1"/>
  <c r="AS515" i="1"/>
  <c r="BA515" i="1"/>
  <c r="AZ515" i="1"/>
  <c r="AY515" i="1"/>
  <c r="AX515" i="1"/>
  <c r="AW515" i="1"/>
  <c r="AS523" i="1"/>
  <c r="BA523" i="1"/>
  <c r="AZ523" i="1"/>
  <c r="AY523" i="1"/>
  <c r="AX523" i="1"/>
  <c r="AW523" i="1"/>
  <c r="AS531" i="1"/>
  <c r="BA531" i="1"/>
  <c r="AZ531" i="1"/>
  <c r="AY531" i="1"/>
  <c r="AX531" i="1"/>
  <c r="AW531" i="1"/>
  <c r="AS539" i="1"/>
  <c r="BA539" i="1"/>
  <c r="AZ539" i="1"/>
  <c r="AY539" i="1"/>
  <c r="AX539" i="1"/>
  <c r="AW539" i="1"/>
  <c r="AS547" i="1"/>
  <c r="BA547" i="1"/>
  <c r="AZ547" i="1"/>
  <c r="AY547" i="1"/>
  <c r="AX547" i="1"/>
  <c r="AW547" i="1"/>
  <c r="AS555" i="1"/>
  <c r="BA555" i="1"/>
  <c r="AZ555" i="1"/>
  <c r="AY555" i="1"/>
  <c r="AX555" i="1"/>
  <c r="AW555" i="1"/>
  <c r="AS563" i="1"/>
  <c r="BA563" i="1"/>
  <c r="AZ563" i="1"/>
  <c r="AY563" i="1"/>
  <c r="AX563" i="1"/>
  <c r="AW563" i="1"/>
  <c r="AS571" i="1"/>
  <c r="BA571" i="1"/>
  <c r="AZ571" i="1"/>
  <c r="AY571" i="1"/>
  <c r="AX571" i="1"/>
  <c r="AW571" i="1"/>
  <c r="AS579" i="1"/>
  <c r="BA579" i="1"/>
  <c r="AZ579" i="1"/>
  <c r="AY579" i="1"/>
  <c r="AX579" i="1"/>
  <c r="AW579" i="1"/>
  <c r="AS587" i="1"/>
  <c r="BA587" i="1"/>
  <c r="AZ587" i="1"/>
  <c r="AY587" i="1"/>
  <c r="AX587" i="1"/>
  <c r="AW587" i="1"/>
  <c r="AS595" i="1"/>
  <c r="BA595" i="1"/>
  <c r="AZ595" i="1"/>
  <c r="AY595" i="1"/>
  <c r="AX595" i="1"/>
  <c r="AW595" i="1"/>
  <c r="AS603" i="1"/>
  <c r="BA603" i="1"/>
  <c r="AZ603" i="1"/>
  <c r="AY603" i="1"/>
  <c r="AX603" i="1"/>
  <c r="AW603" i="1"/>
  <c r="AS611" i="1"/>
  <c r="BA611" i="1"/>
  <c r="AZ611" i="1"/>
  <c r="AY611" i="1"/>
  <c r="AX611" i="1"/>
  <c r="AW611" i="1"/>
  <c r="AS619" i="1"/>
  <c r="BA619" i="1"/>
  <c r="AZ619" i="1"/>
  <c r="AY619" i="1"/>
  <c r="AX619" i="1"/>
  <c r="AW619" i="1"/>
  <c r="AS627" i="1"/>
  <c r="BA627" i="1"/>
  <c r="AZ627" i="1"/>
  <c r="AY627" i="1"/>
  <c r="AX627" i="1"/>
  <c r="AW627" i="1"/>
  <c r="AS635" i="1"/>
  <c r="BA635" i="1"/>
  <c r="AZ635" i="1"/>
  <c r="AY635" i="1"/>
  <c r="AX635" i="1"/>
  <c r="AW635" i="1"/>
  <c r="AS643" i="1"/>
  <c r="BA643" i="1"/>
  <c r="AZ643" i="1"/>
  <c r="AY643" i="1"/>
  <c r="AX643" i="1"/>
  <c r="AW643" i="1"/>
  <c r="AS651" i="1"/>
  <c r="BA651" i="1"/>
  <c r="AZ651" i="1"/>
  <c r="AY651" i="1"/>
  <c r="AX651" i="1"/>
  <c r="AW651" i="1"/>
  <c r="AS659" i="1"/>
  <c r="BA659" i="1"/>
  <c r="AZ659" i="1"/>
  <c r="AY659" i="1"/>
  <c r="AX659" i="1"/>
  <c r="AW659" i="1"/>
  <c r="AS667" i="1"/>
  <c r="BA667" i="1"/>
  <c r="AZ667" i="1"/>
  <c r="AY667" i="1"/>
  <c r="AX667" i="1"/>
  <c r="AW667" i="1"/>
  <c r="AS675" i="1"/>
  <c r="BA675" i="1"/>
  <c r="AZ675" i="1"/>
  <c r="AY675" i="1"/>
  <c r="AX675" i="1"/>
  <c r="AW675" i="1"/>
  <c r="AS683" i="1"/>
  <c r="BA683" i="1"/>
  <c r="AZ683" i="1"/>
  <c r="AY683" i="1"/>
  <c r="AX683" i="1"/>
  <c r="AW683" i="1"/>
  <c r="AS691" i="1"/>
  <c r="BA691" i="1"/>
  <c r="AZ691" i="1"/>
  <c r="AY691" i="1"/>
  <c r="AX691" i="1"/>
  <c r="AW691" i="1"/>
  <c r="AS699" i="1"/>
  <c r="BA699" i="1"/>
  <c r="AZ699" i="1"/>
  <c r="AY699" i="1"/>
  <c r="AX699" i="1"/>
  <c r="AW699" i="1"/>
  <c r="AS707" i="1"/>
  <c r="BA707" i="1"/>
  <c r="AZ707" i="1"/>
  <c r="AY707" i="1"/>
  <c r="AX707" i="1"/>
  <c r="AW707" i="1"/>
  <c r="AS715" i="1"/>
  <c r="BA715" i="1"/>
  <c r="AZ715" i="1"/>
  <c r="AY715" i="1"/>
  <c r="AX715" i="1"/>
  <c r="AW715" i="1"/>
  <c r="AS723" i="1"/>
  <c r="BA723" i="1"/>
  <c r="AZ723" i="1"/>
  <c r="AY723" i="1"/>
  <c r="AX723" i="1"/>
  <c r="AW723" i="1"/>
  <c r="AS731" i="1"/>
  <c r="BA731" i="1"/>
  <c r="AZ731" i="1"/>
  <c r="AY731" i="1"/>
  <c r="AX731" i="1"/>
  <c r="AW731" i="1"/>
  <c r="AS739" i="1"/>
  <c r="BA739" i="1"/>
  <c r="AZ739" i="1"/>
  <c r="AY739" i="1"/>
  <c r="AX739" i="1"/>
  <c r="AW739" i="1"/>
  <c r="AS747" i="1"/>
  <c r="BA747" i="1"/>
  <c r="AZ747" i="1"/>
  <c r="AY747" i="1"/>
  <c r="AX747" i="1"/>
  <c r="AW747" i="1"/>
  <c r="AS755" i="1"/>
  <c r="BA755" i="1"/>
  <c r="AZ755" i="1"/>
  <c r="AY755" i="1"/>
  <c r="AX755" i="1"/>
  <c r="AW755" i="1"/>
  <c r="AS763" i="1"/>
  <c r="BA763" i="1"/>
  <c r="AZ763" i="1"/>
  <c r="AY763" i="1"/>
  <c r="AX763" i="1"/>
  <c r="AW763" i="1"/>
  <c r="AS771" i="1"/>
  <c r="BA771" i="1"/>
  <c r="AZ771" i="1"/>
  <c r="AY771" i="1"/>
  <c r="AX771" i="1"/>
  <c r="AW771" i="1"/>
  <c r="AS779" i="1"/>
  <c r="BA779" i="1"/>
  <c r="AZ779" i="1"/>
  <c r="AY779" i="1"/>
  <c r="AX779" i="1"/>
  <c r="AW779" i="1"/>
  <c r="AS787" i="1"/>
  <c r="BA787" i="1"/>
  <c r="AZ787" i="1"/>
  <c r="AY787" i="1"/>
  <c r="AX787" i="1"/>
  <c r="AW787" i="1"/>
  <c r="AS795" i="1"/>
  <c r="BA795" i="1"/>
  <c r="AZ795" i="1"/>
  <c r="AY795" i="1"/>
  <c r="AX795" i="1"/>
  <c r="AW795" i="1"/>
  <c r="AS803" i="1"/>
  <c r="BA803" i="1"/>
  <c r="AZ803" i="1"/>
  <c r="AY803" i="1"/>
  <c r="AX803" i="1"/>
  <c r="AW803" i="1"/>
  <c r="AS811" i="1"/>
  <c r="BA811" i="1"/>
  <c r="AZ811" i="1"/>
  <c r="AY811" i="1"/>
  <c r="AX811" i="1"/>
  <c r="AW811" i="1"/>
  <c r="AS819" i="1"/>
  <c r="BA819" i="1"/>
  <c r="AZ819" i="1"/>
  <c r="AY819" i="1"/>
  <c r="AX819" i="1"/>
  <c r="AW819" i="1"/>
  <c r="AS827" i="1"/>
  <c r="BA827" i="1"/>
  <c r="AZ827" i="1"/>
  <c r="AY827" i="1"/>
  <c r="AX827" i="1"/>
  <c r="AW827" i="1"/>
  <c r="AS835" i="1"/>
  <c r="BA835" i="1"/>
  <c r="AZ835" i="1"/>
  <c r="AY835" i="1"/>
  <c r="AX835" i="1"/>
  <c r="AW835" i="1"/>
  <c r="AS843" i="1"/>
  <c r="BA843" i="1"/>
  <c r="AZ843" i="1"/>
  <c r="AY843" i="1"/>
  <c r="AX843" i="1"/>
  <c r="AW843" i="1"/>
  <c r="AS851" i="1"/>
  <c r="BA851" i="1"/>
  <c r="AY851" i="1"/>
  <c r="AX851" i="1"/>
  <c r="AZ851" i="1"/>
  <c r="AW851" i="1"/>
  <c r="AS859" i="1"/>
  <c r="BA859" i="1"/>
  <c r="AY859" i="1"/>
  <c r="AX859" i="1"/>
  <c r="AZ859" i="1"/>
  <c r="AW859" i="1"/>
  <c r="AS867" i="1"/>
  <c r="BA867" i="1"/>
  <c r="AY867" i="1"/>
  <c r="AX867" i="1"/>
  <c r="AZ867" i="1"/>
  <c r="AW867" i="1"/>
  <c r="AS875" i="1"/>
  <c r="BA875" i="1"/>
  <c r="AZ875" i="1"/>
  <c r="AY875" i="1"/>
  <c r="AX875" i="1"/>
  <c r="AW875" i="1"/>
  <c r="AS883" i="1"/>
  <c r="BA883" i="1"/>
  <c r="AZ883" i="1"/>
  <c r="AY883" i="1"/>
  <c r="AX883" i="1"/>
  <c r="AW883" i="1"/>
  <c r="AS891" i="1"/>
  <c r="BA891" i="1"/>
  <c r="AZ891" i="1"/>
  <c r="AY891" i="1"/>
  <c r="AX891" i="1"/>
  <c r="AW891" i="1"/>
  <c r="AS899" i="1"/>
  <c r="BA899" i="1"/>
  <c r="AZ899" i="1"/>
  <c r="AY899" i="1"/>
  <c r="AX899" i="1"/>
  <c r="AW899" i="1"/>
  <c r="AS907" i="1"/>
  <c r="BA907" i="1"/>
  <c r="AZ907" i="1"/>
  <c r="AY907" i="1"/>
  <c r="AX907" i="1"/>
  <c r="AW907" i="1"/>
  <c r="AS915" i="1"/>
  <c r="BA915" i="1"/>
  <c r="AZ915" i="1"/>
  <c r="AY915" i="1"/>
  <c r="AX915" i="1"/>
  <c r="AW915" i="1"/>
  <c r="AS923" i="1"/>
  <c r="BA923" i="1"/>
  <c r="AZ923" i="1"/>
  <c r="AY923" i="1"/>
  <c r="AX923" i="1"/>
  <c r="AW923" i="1"/>
  <c r="AS931" i="1"/>
  <c r="BA931" i="1"/>
  <c r="AZ931" i="1"/>
  <c r="AY931" i="1"/>
  <c r="AX931" i="1"/>
  <c r="AW931" i="1"/>
  <c r="AS939" i="1"/>
  <c r="BA939" i="1"/>
  <c r="AZ939" i="1"/>
  <c r="AY939" i="1"/>
  <c r="AX939" i="1"/>
  <c r="AW939" i="1"/>
  <c r="AS947" i="1"/>
  <c r="BA947" i="1"/>
  <c r="AZ947" i="1"/>
  <c r="AY947" i="1"/>
  <c r="AX947" i="1"/>
  <c r="AW947" i="1"/>
  <c r="AS955" i="1"/>
  <c r="BA955" i="1"/>
  <c r="AZ955" i="1"/>
  <c r="AY955" i="1"/>
  <c r="AX955" i="1"/>
  <c r="AW955" i="1"/>
  <c r="AS963" i="1"/>
  <c r="BA963" i="1"/>
  <c r="AZ963" i="1"/>
  <c r="AY963" i="1"/>
  <c r="AX963" i="1"/>
  <c r="AW963" i="1"/>
  <c r="AS971" i="1"/>
  <c r="BA971" i="1"/>
  <c r="AZ971" i="1"/>
  <c r="AY971" i="1"/>
  <c r="AX971" i="1"/>
  <c r="AW971" i="1"/>
  <c r="AS979" i="1"/>
  <c r="BA979" i="1"/>
  <c r="AZ979" i="1"/>
  <c r="AY979" i="1"/>
  <c r="AX979" i="1"/>
  <c r="AW979" i="1"/>
  <c r="AS987" i="1"/>
  <c r="BA987" i="1"/>
  <c r="AZ987" i="1"/>
  <c r="AY987" i="1"/>
  <c r="AX987" i="1"/>
  <c r="AW987" i="1"/>
  <c r="AS995" i="1"/>
  <c r="BA995" i="1"/>
  <c r="AZ995" i="1"/>
  <c r="AY995" i="1"/>
  <c r="AX995" i="1"/>
  <c r="AW995" i="1"/>
  <c r="AS1003" i="1"/>
  <c r="BA1003" i="1"/>
  <c r="AZ1003" i="1"/>
  <c r="AY1003" i="1"/>
  <c r="AX1003" i="1"/>
  <c r="AW1003" i="1"/>
  <c r="AS1011" i="1"/>
  <c r="BA1011" i="1"/>
  <c r="AZ1011" i="1"/>
  <c r="AY1011" i="1"/>
  <c r="AX1011" i="1"/>
  <c r="AW1011" i="1"/>
  <c r="AS1019" i="1"/>
  <c r="BA1019" i="1"/>
  <c r="AZ1019" i="1"/>
  <c r="AY1019" i="1"/>
  <c r="AX1019" i="1"/>
  <c r="AW1019" i="1"/>
  <c r="AS1027" i="1"/>
  <c r="BA1027" i="1"/>
  <c r="AZ1027" i="1"/>
  <c r="AY1027" i="1"/>
  <c r="AX1027" i="1"/>
  <c r="AW1027" i="1"/>
  <c r="AS1035" i="1"/>
  <c r="BA1035" i="1"/>
  <c r="AZ1035" i="1"/>
  <c r="AY1035" i="1"/>
  <c r="AX1035" i="1"/>
  <c r="AW1035" i="1"/>
  <c r="AS1043" i="1"/>
  <c r="BA1043" i="1"/>
  <c r="AZ1043" i="1"/>
  <c r="AY1043" i="1"/>
  <c r="AX1043" i="1"/>
  <c r="AW1043" i="1"/>
  <c r="AS1051" i="1"/>
  <c r="BA1051" i="1"/>
  <c r="AZ1051" i="1"/>
  <c r="AY1051" i="1"/>
  <c r="AX1051" i="1"/>
  <c r="AW1051" i="1"/>
  <c r="AS1059" i="1"/>
  <c r="BA1059" i="1"/>
  <c r="AZ1059" i="1"/>
  <c r="AY1059" i="1"/>
  <c r="AX1059" i="1"/>
  <c r="AW1059" i="1"/>
  <c r="AS1067" i="1"/>
  <c r="BA1067" i="1"/>
  <c r="AZ1067" i="1"/>
  <c r="AY1067" i="1"/>
  <c r="AX1067" i="1"/>
  <c r="AW1067" i="1"/>
  <c r="AS1075" i="1"/>
  <c r="BA1075" i="1"/>
  <c r="AZ1075" i="1"/>
  <c r="AY1075" i="1"/>
  <c r="AX1075" i="1"/>
  <c r="AW1075" i="1"/>
  <c r="AS1083" i="1"/>
  <c r="BA1083" i="1"/>
  <c r="AZ1083" i="1"/>
  <c r="AY1083" i="1"/>
  <c r="AX1083" i="1"/>
  <c r="AW1083" i="1"/>
  <c r="AS1091" i="1"/>
  <c r="BA1091" i="1"/>
  <c r="AZ1091" i="1"/>
  <c r="AY1091" i="1"/>
  <c r="AX1091" i="1"/>
  <c r="AW1091" i="1"/>
  <c r="AS1099" i="1"/>
  <c r="BA1099" i="1"/>
  <c r="AZ1099" i="1"/>
  <c r="AY1099" i="1"/>
  <c r="AX1099" i="1"/>
  <c r="AW1099" i="1"/>
  <c r="AS1107" i="1"/>
  <c r="BA1107" i="1"/>
  <c r="AZ1107" i="1"/>
  <c r="AY1107" i="1"/>
  <c r="AX1107" i="1"/>
  <c r="AW1107" i="1"/>
  <c r="AS1115" i="1"/>
  <c r="BA1115" i="1"/>
  <c r="AZ1115" i="1"/>
  <c r="AY1115" i="1"/>
  <c r="AX1115" i="1"/>
  <c r="AW1115" i="1"/>
  <c r="AS1123" i="1"/>
  <c r="BA1123" i="1"/>
  <c r="AZ1123" i="1"/>
  <c r="AY1123" i="1"/>
  <c r="AX1123" i="1"/>
  <c r="AW1123" i="1"/>
  <c r="AS1131" i="1"/>
  <c r="BA1131" i="1"/>
  <c r="AZ1131" i="1"/>
  <c r="AY1131" i="1"/>
  <c r="AX1131" i="1"/>
  <c r="AW1131" i="1"/>
  <c r="AS1139" i="1"/>
  <c r="BA1139" i="1"/>
  <c r="AZ1139" i="1"/>
  <c r="AY1139" i="1"/>
  <c r="AX1139" i="1"/>
  <c r="AW1139" i="1"/>
  <c r="AS1147" i="1"/>
  <c r="BA1147" i="1"/>
  <c r="AZ1147" i="1"/>
  <c r="AY1147" i="1"/>
  <c r="AX1147" i="1"/>
  <c r="AW1147" i="1"/>
  <c r="AS1155" i="1"/>
  <c r="BA1155" i="1"/>
  <c r="AZ1155" i="1"/>
  <c r="AY1155" i="1"/>
  <c r="AX1155" i="1"/>
  <c r="AW1155" i="1"/>
  <c r="AS1163" i="1"/>
  <c r="BA1163" i="1"/>
  <c r="AZ1163" i="1"/>
  <c r="AY1163" i="1"/>
  <c r="AX1163" i="1"/>
  <c r="AW1163" i="1"/>
  <c r="AS1171" i="1"/>
  <c r="BA1171" i="1"/>
  <c r="AZ1171" i="1"/>
  <c r="AY1171" i="1"/>
  <c r="AX1171" i="1"/>
  <c r="AW1171" i="1"/>
  <c r="AS1179" i="1"/>
  <c r="BA1179" i="1"/>
  <c r="AZ1179" i="1"/>
  <c r="AY1179" i="1"/>
  <c r="AX1179" i="1"/>
  <c r="AW1179" i="1"/>
  <c r="AS1187" i="1"/>
  <c r="AY1187" i="1"/>
  <c r="AX1187" i="1"/>
  <c r="BA1187" i="1"/>
  <c r="AZ1187" i="1"/>
  <c r="AW1187" i="1"/>
  <c r="AS1195" i="1"/>
  <c r="AY1195" i="1"/>
  <c r="AX1195" i="1"/>
  <c r="BA1195" i="1"/>
  <c r="AZ1195" i="1"/>
  <c r="AW1195" i="1"/>
  <c r="AS1203" i="1"/>
  <c r="AY1203" i="1"/>
  <c r="AX1203" i="1"/>
  <c r="BA1203" i="1"/>
  <c r="AZ1203" i="1"/>
  <c r="AW1203" i="1"/>
  <c r="AS1211" i="1"/>
  <c r="AY1211" i="1"/>
  <c r="AX1211" i="1"/>
  <c r="BA1211" i="1"/>
  <c r="AZ1211" i="1"/>
  <c r="AW1211" i="1"/>
  <c r="AS1219" i="1"/>
  <c r="AY1219" i="1"/>
  <c r="AX1219" i="1"/>
  <c r="BA1219" i="1"/>
  <c r="AZ1219" i="1"/>
  <c r="AW1219" i="1"/>
  <c r="AS1227" i="1"/>
  <c r="AY1227" i="1"/>
  <c r="AX1227" i="1"/>
  <c r="BA1227" i="1"/>
  <c r="AZ1227" i="1"/>
  <c r="AW1227" i="1"/>
  <c r="AS1235" i="1"/>
  <c r="AY1235" i="1"/>
  <c r="AX1235" i="1"/>
  <c r="BA1235" i="1"/>
  <c r="AZ1235" i="1"/>
  <c r="AW1235" i="1"/>
  <c r="AS1243" i="1"/>
  <c r="AY1243" i="1"/>
  <c r="AX1243" i="1"/>
  <c r="BA1243" i="1"/>
  <c r="AZ1243" i="1"/>
  <c r="AW1243" i="1"/>
  <c r="AS1251" i="1"/>
  <c r="AY1251" i="1"/>
  <c r="AX1251" i="1"/>
  <c r="BA1251" i="1"/>
  <c r="AZ1251" i="1"/>
  <c r="AW1251" i="1"/>
  <c r="AS1259" i="1"/>
  <c r="AY1259" i="1"/>
  <c r="AX1259" i="1"/>
  <c r="BA1259" i="1"/>
  <c r="AZ1259" i="1"/>
  <c r="AW1259" i="1"/>
  <c r="AS1267" i="1"/>
  <c r="AY1267" i="1"/>
  <c r="AX1267" i="1"/>
  <c r="BA1267" i="1"/>
  <c r="AZ1267" i="1"/>
  <c r="AW1267" i="1"/>
  <c r="AS1275" i="1"/>
  <c r="AY1275" i="1"/>
  <c r="AX1275" i="1"/>
  <c r="BA1275" i="1"/>
  <c r="AZ1275" i="1"/>
  <c r="AW1275" i="1"/>
  <c r="AS1283" i="1"/>
  <c r="AY1283" i="1"/>
  <c r="AX1283" i="1"/>
  <c r="BA1283" i="1"/>
  <c r="AZ1283" i="1"/>
  <c r="AW1283" i="1"/>
  <c r="AS1291" i="1"/>
  <c r="AY1291" i="1"/>
  <c r="AX1291" i="1"/>
  <c r="BA1291" i="1"/>
  <c r="AZ1291" i="1"/>
  <c r="AW1291" i="1"/>
  <c r="AS1299" i="1"/>
  <c r="AY1299" i="1"/>
  <c r="AX1299" i="1"/>
  <c r="BA1299" i="1"/>
  <c r="AZ1299" i="1"/>
  <c r="AW1299" i="1"/>
  <c r="AS1307" i="1"/>
  <c r="AY1307" i="1"/>
  <c r="AX1307" i="1"/>
  <c r="BA1307" i="1"/>
  <c r="AZ1307" i="1"/>
  <c r="AW1307" i="1"/>
  <c r="AS1315" i="1"/>
  <c r="AY1315" i="1"/>
  <c r="AX1315" i="1"/>
  <c r="BA1315" i="1"/>
  <c r="AZ1315" i="1"/>
  <c r="AW1315" i="1"/>
  <c r="AS1323" i="1"/>
  <c r="AY1323" i="1"/>
  <c r="AX1323" i="1"/>
  <c r="BA1323" i="1"/>
  <c r="AZ1323" i="1"/>
  <c r="AW1323" i="1"/>
  <c r="AS1331" i="1"/>
  <c r="AY1331" i="1"/>
  <c r="AX1331" i="1"/>
  <c r="BA1331" i="1"/>
  <c r="AZ1331" i="1"/>
  <c r="AW1331" i="1"/>
  <c r="AS1339" i="1"/>
  <c r="AY1339" i="1"/>
  <c r="AX1339" i="1"/>
  <c r="AZ1339" i="1"/>
  <c r="BA1339" i="1"/>
  <c r="AW1339" i="1"/>
  <c r="AS1347" i="1"/>
  <c r="AY1347" i="1"/>
  <c r="AX1347" i="1"/>
  <c r="AZ1347" i="1"/>
  <c r="BA1347" i="1"/>
  <c r="AW1347" i="1"/>
  <c r="AS1355" i="1"/>
  <c r="AY1355" i="1"/>
  <c r="AX1355" i="1"/>
  <c r="AZ1355" i="1"/>
  <c r="BA1355" i="1"/>
  <c r="AW1355" i="1"/>
  <c r="AS1363" i="1"/>
  <c r="AY1363" i="1"/>
  <c r="AX1363" i="1"/>
  <c r="AZ1363" i="1"/>
  <c r="BA1363" i="1"/>
  <c r="AW1363" i="1"/>
  <c r="AS1371" i="1"/>
  <c r="AY1371" i="1"/>
  <c r="AX1371" i="1"/>
  <c r="AZ1371" i="1"/>
  <c r="BA1371" i="1"/>
  <c r="AW1371" i="1"/>
  <c r="AS1379" i="1"/>
  <c r="AY1379" i="1"/>
  <c r="AX1379" i="1"/>
  <c r="AZ1379" i="1"/>
  <c r="BA1379" i="1"/>
  <c r="AW1379" i="1"/>
  <c r="AS1387" i="1"/>
  <c r="AY1387" i="1"/>
  <c r="AX1387" i="1"/>
  <c r="AZ1387" i="1"/>
  <c r="BA1387" i="1"/>
  <c r="AW1387" i="1"/>
  <c r="AS1395" i="1"/>
  <c r="AY1395" i="1"/>
  <c r="AX1395" i="1"/>
  <c r="AZ1395" i="1"/>
  <c r="BA1395" i="1"/>
  <c r="AW1395" i="1"/>
  <c r="AS1403" i="1"/>
  <c r="AY1403" i="1"/>
  <c r="AX1403" i="1"/>
  <c r="AZ1403" i="1"/>
  <c r="BA1403" i="1"/>
  <c r="AW1403" i="1"/>
  <c r="AS1411" i="1"/>
  <c r="AY1411" i="1"/>
  <c r="AX1411" i="1"/>
  <c r="AZ1411" i="1"/>
  <c r="BA1411" i="1"/>
  <c r="AW1411" i="1"/>
  <c r="AS1419" i="1"/>
  <c r="AY1419" i="1"/>
  <c r="AX1419" i="1"/>
  <c r="AZ1419" i="1"/>
  <c r="BA1419" i="1"/>
  <c r="AW1419" i="1"/>
  <c r="AS1427" i="1"/>
  <c r="AY1427" i="1"/>
  <c r="AX1427" i="1"/>
  <c r="AZ1427" i="1"/>
  <c r="BA1427" i="1"/>
  <c r="AW1427" i="1"/>
  <c r="AS1435" i="1"/>
  <c r="AY1435" i="1"/>
  <c r="AX1435" i="1"/>
  <c r="AZ1435" i="1"/>
  <c r="BA1435" i="1"/>
  <c r="AW1435" i="1"/>
  <c r="AS1443" i="1"/>
  <c r="AY1443" i="1"/>
  <c r="AX1443" i="1"/>
  <c r="AZ1443" i="1"/>
  <c r="BA1443" i="1"/>
  <c r="AW1443" i="1"/>
  <c r="AS1451" i="1"/>
  <c r="AY1451" i="1"/>
  <c r="AX1451" i="1"/>
  <c r="AZ1451" i="1"/>
  <c r="BA1451" i="1"/>
  <c r="AW1451" i="1"/>
  <c r="AS1459" i="1"/>
  <c r="AY1459" i="1"/>
  <c r="AX1459" i="1"/>
  <c r="AZ1459" i="1"/>
  <c r="BA1459" i="1"/>
  <c r="AW1459" i="1"/>
  <c r="AS1467" i="1"/>
  <c r="AY1467" i="1"/>
  <c r="AX1467" i="1"/>
  <c r="AZ1467" i="1"/>
  <c r="BA1467" i="1"/>
  <c r="AW1467" i="1"/>
  <c r="AS1475" i="1"/>
  <c r="AY1475" i="1"/>
  <c r="AX1475" i="1"/>
  <c r="AZ1475" i="1"/>
  <c r="BA1475" i="1"/>
  <c r="AW1475" i="1"/>
  <c r="AS1483" i="1"/>
  <c r="BA1483" i="1"/>
  <c r="AZ1483" i="1"/>
  <c r="AY1483" i="1"/>
  <c r="AX1483" i="1"/>
  <c r="AW1483" i="1"/>
  <c r="AS1491" i="1"/>
  <c r="BA1491" i="1"/>
  <c r="AX1491" i="1"/>
  <c r="AY1491" i="1"/>
  <c r="AZ1491" i="1"/>
  <c r="AW1491" i="1"/>
  <c r="AS1499" i="1"/>
  <c r="BA1499" i="1"/>
  <c r="AZ1499" i="1"/>
  <c r="AX1499" i="1"/>
  <c r="AY1499" i="1"/>
  <c r="AW1499" i="1"/>
  <c r="AS1507" i="1"/>
  <c r="BA1507" i="1"/>
  <c r="AZ1507" i="1"/>
  <c r="AX1507" i="1"/>
  <c r="AY1507" i="1"/>
  <c r="AW1507" i="1"/>
  <c r="AS1515" i="1"/>
  <c r="BA1515" i="1"/>
  <c r="AZ1515" i="1"/>
  <c r="AX1515" i="1"/>
  <c r="AY1515" i="1"/>
  <c r="AW1515" i="1"/>
  <c r="AS1523" i="1"/>
  <c r="BA1523" i="1"/>
  <c r="AZ1523" i="1"/>
  <c r="AX1523" i="1"/>
  <c r="AY1523" i="1"/>
  <c r="AW1523" i="1"/>
  <c r="AS1531" i="1"/>
  <c r="BA1531" i="1"/>
  <c r="AZ1531" i="1"/>
  <c r="AX1531" i="1"/>
  <c r="AY1531" i="1"/>
  <c r="AW1531" i="1"/>
  <c r="AS1539" i="1"/>
  <c r="BA1539" i="1"/>
  <c r="AZ1539" i="1"/>
  <c r="AX1539" i="1"/>
  <c r="AY1539" i="1"/>
  <c r="AW1539" i="1"/>
  <c r="AS1547" i="1"/>
  <c r="BA1547" i="1"/>
  <c r="AZ1547" i="1"/>
  <c r="AX1547" i="1"/>
  <c r="AY1547" i="1"/>
  <c r="AW1547" i="1"/>
  <c r="AS1555" i="1"/>
  <c r="BA1555" i="1"/>
  <c r="AZ1555" i="1"/>
  <c r="AX1555" i="1"/>
  <c r="AY1555" i="1"/>
  <c r="AW1555" i="1"/>
  <c r="AS1563" i="1"/>
  <c r="BA1563" i="1"/>
  <c r="AZ1563" i="1"/>
  <c r="AX1563" i="1"/>
  <c r="AY1563" i="1"/>
  <c r="AW1563" i="1"/>
  <c r="AS1571" i="1"/>
  <c r="BA1571" i="1"/>
  <c r="AZ1571" i="1"/>
  <c r="AX1571" i="1"/>
  <c r="AY1571" i="1"/>
  <c r="AW1571" i="1"/>
  <c r="AS1579" i="1"/>
  <c r="BA1579" i="1"/>
  <c r="AZ1579" i="1"/>
  <c r="AX1579" i="1"/>
  <c r="AY1579" i="1"/>
  <c r="AW1579" i="1"/>
  <c r="AS1587" i="1"/>
  <c r="BA1587" i="1"/>
  <c r="AZ1587" i="1"/>
  <c r="AX1587" i="1"/>
  <c r="AY1587" i="1"/>
  <c r="AW1587" i="1"/>
  <c r="AS1595" i="1"/>
  <c r="BA1595" i="1"/>
  <c r="AZ1595" i="1"/>
  <c r="AX1595" i="1"/>
  <c r="AY1595" i="1"/>
  <c r="AW1595" i="1"/>
  <c r="AS1603" i="1"/>
  <c r="BA1603" i="1"/>
  <c r="AZ1603" i="1"/>
  <c r="AX1603" i="1"/>
  <c r="AY1603" i="1"/>
  <c r="AW1603" i="1"/>
  <c r="AS1611" i="1"/>
  <c r="BA1611" i="1"/>
  <c r="AZ1611" i="1"/>
  <c r="AX1611" i="1"/>
  <c r="AY1611" i="1"/>
  <c r="AW1611" i="1"/>
  <c r="AS1619" i="1"/>
  <c r="BA1619" i="1"/>
  <c r="AZ1619" i="1"/>
  <c r="AX1619" i="1"/>
  <c r="AY1619" i="1"/>
  <c r="AW1619" i="1"/>
  <c r="AS1627" i="1"/>
  <c r="BA1627" i="1"/>
  <c r="AZ1627" i="1"/>
  <c r="AX1627" i="1"/>
  <c r="AY1627" i="1"/>
  <c r="AW1627" i="1"/>
  <c r="AS1635" i="1"/>
  <c r="BA1635" i="1"/>
  <c r="AZ1635" i="1"/>
  <c r="AX1635" i="1"/>
  <c r="AY1635" i="1"/>
  <c r="AW1635" i="1"/>
  <c r="AS1643" i="1"/>
  <c r="BA1643" i="1"/>
  <c r="AZ1643" i="1"/>
  <c r="AX1643" i="1"/>
  <c r="AY1643" i="1"/>
  <c r="AW1643" i="1"/>
  <c r="AS1651" i="1"/>
  <c r="BA1651" i="1"/>
  <c r="AZ1651" i="1"/>
  <c r="AY1651" i="1"/>
  <c r="AX1651" i="1"/>
  <c r="AW1651" i="1"/>
  <c r="AS1659" i="1"/>
  <c r="BA1659" i="1"/>
  <c r="AZ1659" i="1"/>
  <c r="AY1659" i="1"/>
  <c r="AX1659" i="1"/>
  <c r="AW1659" i="1"/>
  <c r="AS1667" i="1"/>
  <c r="BA1667" i="1"/>
  <c r="AZ1667" i="1"/>
  <c r="AY1667" i="1"/>
  <c r="AX1667" i="1"/>
  <c r="AW1667" i="1"/>
  <c r="AS1675" i="1"/>
  <c r="BA1675" i="1"/>
  <c r="AZ1675" i="1"/>
  <c r="AY1675" i="1"/>
  <c r="AX1675" i="1"/>
  <c r="AW1675" i="1"/>
  <c r="AS1683" i="1"/>
  <c r="BA1683" i="1"/>
  <c r="AZ1683" i="1"/>
  <c r="AY1683" i="1"/>
  <c r="AX1683" i="1"/>
  <c r="AW1683" i="1"/>
  <c r="AS1691" i="1"/>
  <c r="BA1691" i="1"/>
  <c r="AZ1691" i="1"/>
  <c r="AY1691" i="1"/>
  <c r="AX1691" i="1"/>
  <c r="AW1691" i="1"/>
  <c r="AS1699" i="1"/>
  <c r="BA1699" i="1"/>
  <c r="AZ1699" i="1"/>
  <c r="AY1699" i="1"/>
  <c r="AX1699" i="1"/>
  <c r="AW1699" i="1"/>
  <c r="AS1707" i="1"/>
  <c r="BA1707" i="1"/>
  <c r="AZ1707" i="1"/>
  <c r="AY1707" i="1"/>
  <c r="AX1707" i="1"/>
  <c r="AW1707" i="1"/>
  <c r="AS1715" i="1"/>
  <c r="BA1715" i="1"/>
  <c r="AZ1715" i="1"/>
  <c r="AY1715" i="1"/>
  <c r="AX1715" i="1"/>
  <c r="AW1715" i="1"/>
  <c r="AS1723" i="1"/>
  <c r="BA1723" i="1"/>
  <c r="AZ1723" i="1"/>
  <c r="AY1723" i="1"/>
  <c r="AX1723" i="1"/>
  <c r="AW1723" i="1"/>
  <c r="AS1731" i="1"/>
  <c r="BA1731" i="1"/>
  <c r="AZ1731" i="1"/>
  <c r="AY1731" i="1"/>
  <c r="AX1731" i="1"/>
  <c r="AW1731" i="1"/>
  <c r="AS1739" i="1"/>
  <c r="BA1739" i="1"/>
  <c r="AZ1739" i="1"/>
  <c r="AY1739" i="1"/>
  <c r="AX1739" i="1"/>
  <c r="AW1739" i="1"/>
  <c r="AS1747" i="1"/>
  <c r="BA1747" i="1"/>
  <c r="AZ1747" i="1"/>
  <c r="AY1747" i="1"/>
  <c r="AX1747" i="1"/>
  <c r="AW1747" i="1"/>
  <c r="AS1755" i="1"/>
  <c r="BA1755" i="1"/>
  <c r="AZ1755" i="1"/>
  <c r="AY1755" i="1"/>
  <c r="AX1755" i="1"/>
  <c r="AW1755" i="1"/>
  <c r="AS1763" i="1"/>
  <c r="BA1763" i="1"/>
  <c r="AZ1763" i="1"/>
  <c r="AY1763" i="1"/>
  <c r="AX1763" i="1"/>
  <c r="AW1763" i="1"/>
  <c r="AS1771" i="1"/>
  <c r="BA1771" i="1"/>
  <c r="AZ1771" i="1"/>
  <c r="AY1771" i="1"/>
  <c r="AX1771" i="1"/>
  <c r="AW1771" i="1"/>
  <c r="AS1779" i="1"/>
  <c r="BA1779" i="1"/>
  <c r="AZ1779" i="1"/>
  <c r="AY1779" i="1"/>
  <c r="AX1779" i="1"/>
  <c r="AW1779" i="1"/>
  <c r="AS1787" i="1"/>
  <c r="BA1787" i="1"/>
  <c r="AZ1787" i="1"/>
  <c r="AY1787" i="1"/>
  <c r="AX1787" i="1"/>
  <c r="AW1787" i="1"/>
  <c r="AS1795" i="1"/>
  <c r="BA1795" i="1"/>
  <c r="AZ1795" i="1"/>
  <c r="AY1795" i="1"/>
  <c r="AX1795" i="1"/>
  <c r="AW1795" i="1"/>
  <c r="AS1803" i="1"/>
  <c r="BA1803" i="1"/>
  <c r="AZ1803" i="1"/>
  <c r="AY1803" i="1"/>
  <c r="AX1803" i="1"/>
  <c r="AW1803" i="1"/>
  <c r="AS1811" i="1"/>
  <c r="BA1811" i="1"/>
  <c r="AZ1811" i="1"/>
  <c r="AY1811" i="1"/>
  <c r="AX1811" i="1"/>
  <c r="AW1811" i="1"/>
  <c r="AS27" i="1"/>
  <c r="BA27" i="1"/>
  <c r="AZ27" i="1"/>
  <c r="AY27" i="1"/>
  <c r="AX27" i="1"/>
  <c r="AW27" i="1"/>
  <c r="AS35" i="1"/>
  <c r="BA35" i="1"/>
  <c r="AZ35" i="1"/>
  <c r="AY35" i="1"/>
  <c r="AX35" i="1"/>
  <c r="AW35" i="1"/>
  <c r="AS43" i="1"/>
  <c r="BA43" i="1"/>
  <c r="AZ43" i="1"/>
  <c r="AY43" i="1"/>
  <c r="AX43" i="1"/>
  <c r="AW43" i="1"/>
  <c r="AS51" i="1"/>
  <c r="BA51" i="1"/>
  <c r="AZ51" i="1"/>
  <c r="AY51" i="1"/>
  <c r="AX51" i="1"/>
  <c r="AW51" i="1"/>
  <c r="AS59" i="1"/>
  <c r="BA59" i="1"/>
  <c r="AZ59" i="1"/>
  <c r="AY59" i="1"/>
  <c r="AX59" i="1"/>
  <c r="AW59" i="1"/>
  <c r="AS67" i="1"/>
  <c r="BA67" i="1"/>
  <c r="AZ67" i="1"/>
  <c r="AY67" i="1"/>
  <c r="AX67" i="1"/>
  <c r="AW67" i="1"/>
  <c r="AS75" i="1"/>
  <c r="BA75" i="1"/>
  <c r="AZ75" i="1"/>
  <c r="AY75" i="1"/>
  <c r="AX75" i="1"/>
  <c r="AW75" i="1"/>
  <c r="AS83" i="1"/>
  <c r="BA83" i="1"/>
  <c r="AZ83" i="1"/>
  <c r="AY83" i="1"/>
  <c r="AX83" i="1"/>
  <c r="AW83" i="1"/>
  <c r="AS91" i="1"/>
  <c r="BA91" i="1"/>
  <c r="AZ91" i="1"/>
  <c r="AY91" i="1"/>
  <c r="AX91" i="1"/>
  <c r="AW91" i="1"/>
  <c r="AS99" i="1"/>
  <c r="BA99" i="1"/>
  <c r="AZ99" i="1"/>
  <c r="AY99" i="1"/>
  <c r="AX99" i="1"/>
  <c r="AW99" i="1"/>
  <c r="AS107" i="1"/>
  <c r="BA107" i="1"/>
  <c r="AZ107" i="1"/>
  <c r="AY107" i="1"/>
  <c r="AX107" i="1"/>
  <c r="AW107" i="1"/>
  <c r="AS115" i="1"/>
  <c r="BA115" i="1"/>
  <c r="AZ115" i="1"/>
  <c r="AY115" i="1"/>
  <c r="AX115" i="1"/>
  <c r="AW115" i="1"/>
  <c r="AS123" i="1"/>
  <c r="BA123" i="1"/>
  <c r="AZ123" i="1"/>
  <c r="AY123" i="1"/>
  <c r="AX123" i="1"/>
  <c r="AW123" i="1"/>
  <c r="AS131" i="1"/>
  <c r="BA131" i="1"/>
  <c r="AZ131" i="1"/>
  <c r="AY131" i="1"/>
  <c r="AX131" i="1"/>
  <c r="AW131" i="1"/>
  <c r="AS139" i="1"/>
  <c r="BA139" i="1"/>
  <c r="AZ139" i="1"/>
  <c r="AY139" i="1"/>
  <c r="AX139" i="1"/>
  <c r="AW139" i="1"/>
  <c r="AS147" i="1"/>
  <c r="BA147" i="1"/>
  <c r="AZ147" i="1"/>
  <c r="AY147" i="1"/>
  <c r="AX147" i="1"/>
  <c r="AW147" i="1"/>
  <c r="AS155" i="1"/>
  <c r="BA155" i="1"/>
  <c r="AZ155" i="1"/>
  <c r="AY155" i="1"/>
  <c r="AX155" i="1"/>
  <c r="AW155" i="1"/>
  <c r="AS163" i="1"/>
  <c r="BA163" i="1"/>
  <c r="AZ163" i="1"/>
  <c r="AY163" i="1"/>
  <c r="AX163" i="1"/>
  <c r="AW163" i="1"/>
  <c r="AS171" i="1"/>
  <c r="BA171" i="1"/>
  <c r="AZ171" i="1"/>
  <c r="AY171" i="1"/>
  <c r="AX171" i="1"/>
  <c r="AW171" i="1"/>
  <c r="AS179" i="1"/>
  <c r="BA179" i="1"/>
  <c r="AZ179" i="1"/>
  <c r="AY179" i="1"/>
  <c r="AX179" i="1"/>
  <c r="AW179" i="1"/>
  <c r="AS187" i="1"/>
  <c r="BA187" i="1"/>
  <c r="AZ187" i="1"/>
  <c r="AY187" i="1"/>
  <c r="AX187" i="1"/>
  <c r="AW187" i="1"/>
  <c r="AS195" i="1"/>
  <c r="BA195" i="1"/>
  <c r="AZ195" i="1"/>
  <c r="AY195" i="1"/>
  <c r="AX195" i="1"/>
  <c r="AW195" i="1"/>
  <c r="AS203" i="1"/>
  <c r="BA203" i="1"/>
  <c r="AZ203" i="1"/>
  <c r="AY203" i="1"/>
  <c r="AX203" i="1"/>
  <c r="AW203" i="1"/>
  <c r="AS211" i="1"/>
  <c r="BA211" i="1"/>
  <c r="AZ211" i="1"/>
  <c r="AY211" i="1"/>
  <c r="AX211" i="1"/>
  <c r="AW211" i="1"/>
  <c r="AS219" i="1"/>
  <c r="BA219" i="1"/>
  <c r="AZ219" i="1"/>
  <c r="AY219" i="1"/>
  <c r="AX219" i="1"/>
  <c r="AW219" i="1"/>
  <c r="AS227" i="1"/>
  <c r="BA227" i="1"/>
  <c r="AZ227" i="1"/>
  <c r="AY227" i="1"/>
  <c r="AX227" i="1"/>
  <c r="AW227" i="1"/>
  <c r="AS235" i="1"/>
  <c r="BA235" i="1"/>
  <c r="AZ235" i="1"/>
  <c r="AY235" i="1"/>
  <c r="AX235" i="1"/>
  <c r="AW235" i="1"/>
  <c r="AS243" i="1"/>
  <c r="BA243" i="1"/>
  <c r="AZ243" i="1"/>
  <c r="AY243" i="1"/>
  <c r="AX243" i="1"/>
  <c r="AW243" i="1"/>
  <c r="AS251" i="1"/>
  <c r="BA251" i="1"/>
  <c r="AZ251" i="1"/>
  <c r="AY251" i="1"/>
  <c r="AX251" i="1"/>
  <c r="AW251" i="1"/>
  <c r="AS259" i="1"/>
  <c r="BA259" i="1"/>
  <c r="AZ259" i="1"/>
  <c r="AY259" i="1"/>
  <c r="AX259" i="1"/>
  <c r="AW259" i="1"/>
  <c r="AS267" i="1"/>
  <c r="BA267" i="1"/>
  <c r="AZ267" i="1"/>
  <c r="AY267" i="1"/>
  <c r="AX267" i="1"/>
  <c r="AW267" i="1"/>
  <c r="AS275" i="1"/>
  <c r="BA275" i="1"/>
  <c r="AZ275" i="1"/>
  <c r="AY275" i="1"/>
  <c r="AX275" i="1"/>
  <c r="AW275" i="1"/>
  <c r="AS283" i="1"/>
  <c r="BA283" i="1"/>
  <c r="AZ283" i="1"/>
  <c r="AY283" i="1"/>
  <c r="AX283" i="1"/>
  <c r="AW283" i="1"/>
  <c r="AS291" i="1"/>
  <c r="BA291" i="1"/>
  <c r="AZ291" i="1"/>
  <c r="AY291" i="1"/>
  <c r="AX291" i="1"/>
  <c r="AW291" i="1"/>
  <c r="AS299" i="1"/>
  <c r="BA299" i="1"/>
  <c r="AZ299" i="1"/>
  <c r="AY299" i="1"/>
  <c r="AX299" i="1"/>
  <c r="AW299" i="1"/>
  <c r="AS307" i="1"/>
  <c r="BA307" i="1"/>
  <c r="AZ307" i="1"/>
  <c r="AY307" i="1"/>
  <c r="AX307" i="1"/>
  <c r="AW307" i="1"/>
  <c r="AS315" i="1"/>
  <c r="BA315" i="1"/>
  <c r="AZ315" i="1"/>
  <c r="AY315" i="1"/>
  <c r="AX315" i="1"/>
  <c r="AW315" i="1"/>
  <c r="AS323" i="1"/>
  <c r="BA323" i="1"/>
  <c r="AZ323" i="1"/>
  <c r="AY323" i="1"/>
  <c r="AX323" i="1"/>
  <c r="AW323" i="1"/>
  <c r="AS331" i="1"/>
  <c r="BA331" i="1"/>
  <c r="AZ331" i="1"/>
  <c r="AY331" i="1"/>
  <c r="AX331" i="1"/>
  <c r="AW331" i="1"/>
  <c r="AS339" i="1"/>
  <c r="BA339" i="1"/>
  <c r="AZ339" i="1"/>
  <c r="AY339" i="1"/>
  <c r="AX339" i="1"/>
  <c r="AW339" i="1"/>
  <c r="AS347" i="1"/>
  <c r="BA347" i="1"/>
  <c r="AZ347" i="1"/>
  <c r="AY347" i="1"/>
  <c r="AX347" i="1"/>
  <c r="AW347" i="1"/>
  <c r="AS355" i="1"/>
  <c r="BA355" i="1"/>
  <c r="AZ355" i="1"/>
  <c r="AY355" i="1"/>
  <c r="AX355" i="1"/>
  <c r="AW355" i="1"/>
  <c r="AS363" i="1"/>
  <c r="BA363" i="1"/>
  <c r="AZ363" i="1"/>
  <c r="AY363" i="1"/>
  <c r="AX363" i="1"/>
  <c r="AW363" i="1"/>
  <c r="AS371" i="1"/>
  <c r="BA371" i="1"/>
  <c r="AZ371" i="1"/>
  <c r="AY371" i="1"/>
  <c r="AX371" i="1"/>
  <c r="AW371" i="1"/>
  <c r="AS380" i="1"/>
  <c r="AZ380" i="1"/>
  <c r="AY380" i="1"/>
  <c r="AX380" i="1"/>
  <c r="BA380" i="1"/>
  <c r="AW380" i="1"/>
  <c r="AS388" i="1"/>
  <c r="AZ388" i="1"/>
  <c r="AY388" i="1"/>
  <c r="AX388" i="1"/>
  <c r="BA388" i="1"/>
  <c r="AW388" i="1"/>
  <c r="AS396" i="1"/>
  <c r="AZ396" i="1"/>
  <c r="AY396" i="1"/>
  <c r="AX396" i="1"/>
  <c r="BA396" i="1"/>
  <c r="AW396" i="1"/>
  <c r="AS404" i="1"/>
  <c r="AZ404" i="1"/>
  <c r="AY404" i="1"/>
  <c r="AX404" i="1"/>
  <c r="BA404" i="1"/>
  <c r="AW404" i="1"/>
  <c r="AS412" i="1"/>
  <c r="AZ412" i="1"/>
  <c r="AY412" i="1"/>
  <c r="AX412" i="1"/>
  <c r="BA412" i="1"/>
  <c r="AW412" i="1"/>
  <c r="AS420" i="1"/>
  <c r="AZ420" i="1"/>
  <c r="AY420" i="1"/>
  <c r="AX420" i="1"/>
  <c r="BA420" i="1"/>
  <c r="AW420" i="1"/>
  <c r="AS428" i="1"/>
  <c r="AZ428" i="1"/>
  <c r="AY428" i="1"/>
  <c r="AX428" i="1"/>
  <c r="BA428" i="1"/>
  <c r="AW428" i="1"/>
  <c r="AS436" i="1"/>
  <c r="AZ436" i="1"/>
  <c r="AY436" i="1"/>
  <c r="AX436" i="1"/>
  <c r="BA436" i="1"/>
  <c r="AW436" i="1"/>
  <c r="AS444" i="1"/>
  <c r="AZ444" i="1"/>
  <c r="AY444" i="1"/>
  <c r="AX444" i="1"/>
  <c r="BA444" i="1"/>
  <c r="AW444" i="1"/>
  <c r="AS452" i="1"/>
  <c r="AZ452" i="1"/>
  <c r="AY452" i="1"/>
  <c r="AX452" i="1"/>
  <c r="BA452" i="1"/>
  <c r="AW452" i="1"/>
  <c r="AS460" i="1"/>
  <c r="AZ460" i="1"/>
  <c r="AY460" i="1"/>
  <c r="AX460" i="1"/>
  <c r="BA460" i="1"/>
  <c r="AW460" i="1"/>
  <c r="AS468" i="1"/>
  <c r="AZ468" i="1"/>
  <c r="AY468" i="1"/>
  <c r="AX468" i="1"/>
  <c r="BA468" i="1"/>
  <c r="AW468" i="1"/>
  <c r="AS476" i="1"/>
  <c r="AZ476" i="1"/>
  <c r="AY476" i="1"/>
  <c r="AX476" i="1"/>
  <c r="BA476" i="1"/>
  <c r="AW476" i="1"/>
  <c r="AS484" i="1"/>
  <c r="AZ484" i="1"/>
  <c r="AY484" i="1"/>
  <c r="AX484" i="1"/>
  <c r="BA484" i="1"/>
  <c r="AW484" i="1"/>
  <c r="AS492" i="1"/>
  <c r="AZ492" i="1"/>
  <c r="AY492" i="1"/>
  <c r="AX492" i="1"/>
  <c r="BA492" i="1"/>
  <c r="AW492" i="1"/>
  <c r="AS500" i="1"/>
  <c r="AZ500" i="1"/>
  <c r="AY500" i="1"/>
  <c r="AX500" i="1"/>
  <c r="BA500" i="1"/>
  <c r="AW500" i="1"/>
  <c r="AS508" i="1"/>
  <c r="AZ508" i="1"/>
  <c r="AY508" i="1"/>
  <c r="AX508" i="1"/>
  <c r="BA508" i="1"/>
  <c r="AW508" i="1"/>
  <c r="AS516" i="1"/>
  <c r="AZ516" i="1"/>
  <c r="AY516" i="1"/>
  <c r="AX516" i="1"/>
  <c r="BA516" i="1"/>
  <c r="AW516" i="1"/>
  <c r="AS524" i="1"/>
  <c r="AZ524" i="1"/>
  <c r="AY524" i="1"/>
  <c r="AX524" i="1"/>
  <c r="BA524" i="1"/>
  <c r="AW524" i="1"/>
  <c r="AS532" i="1"/>
  <c r="AZ532" i="1"/>
  <c r="AY532" i="1"/>
  <c r="AX532" i="1"/>
  <c r="BA532" i="1"/>
  <c r="AW532" i="1"/>
  <c r="AS540" i="1"/>
  <c r="AZ540" i="1"/>
  <c r="AY540" i="1"/>
  <c r="AX540" i="1"/>
  <c r="BA540" i="1"/>
  <c r="AW540" i="1"/>
  <c r="AS548" i="1"/>
  <c r="AZ548" i="1"/>
  <c r="AY548" i="1"/>
  <c r="AX548" i="1"/>
  <c r="BA548" i="1"/>
  <c r="AW548" i="1"/>
  <c r="AS556" i="1"/>
  <c r="BA556" i="1"/>
  <c r="AZ556" i="1"/>
  <c r="AY556" i="1"/>
  <c r="AX556" i="1"/>
  <c r="AW556" i="1"/>
  <c r="AS564" i="1"/>
  <c r="BA564" i="1"/>
  <c r="AZ564" i="1"/>
  <c r="AY564" i="1"/>
  <c r="AX564" i="1"/>
  <c r="AW564" i="1"/>
  <c r="AS572" i="1"/>
  <c r="BA572" i="1"/>
  <c r="AZ572" i="1"/>
  <c r="AY572" i="1"/>
  <c r="AX572" i="1"/>
  <c r="AW572" i="1"/>
  <c r="AS580" i="1"/>
  <c r="BA580" i="1"/>
  <c r="AZ580" i="1"/>
  <c r="AY580" i="1"/>
  <c r="AX580" i="1"/>
  <c r="AW580" i="1"/>
  <c r="AS588" i="1"/>
  <c r="BA588" i="1"/>
  <c r="AZ588" i="1"/>
  <c r="AY588" i="1"/>
  <c r="AX588" i="1"/>
  <c r="AW588" i="1"/>
  <c r="AS596" i="1"/>
  <c r="BA596" i="1"/>
  <c r="AZ596" i="1"/>
  <c r="AY596" i="1"/>
  <c r="AX596" i="1"/>
  <c r="AW596" i="1"/>
  <c r="AS604" i="1"/>
  <c r="BA604" i="1"/>
  <c r="AZ604" i="1"/>
  <c r="AY604" i="1"/>
  <c r="AX604" i="1"/>
  <c r="AW604" i="1"/>
  <c r="AS612" i="1"/>
  <c r="BA612" i="1"/>
  <c r="AZ612" i="1"/>
  <c r="AY612" i="1"/>
  <c r="AX612" i="1"/>
  <c r="AW612" i="1"/>
  <c r="AS620" i="1"/>
  <c r="BA620" i="1"/>
  <c r="AZ620" i="1"/>
  <c r="AY620" i="1"/>
  <c r="AX620" i="1"/>
  <c r="AW620" i="1"/>
  <c r="AS628" i="1"/>
  <c r="BA628" i="1"/>
  <c r="AZ628" i="1"/>
  <c r="AY628" i="1"/>
  <c r="AX628" i="1"/>
  <c r="AW628" i="1"/>
  <c r="AS636" i="1"/>
  <c r="BA636" i="1"/>
  <c r="AZ636" i="1"/>
  <c r="AY636" i="1"/>
  <c r="AX636" i="1"/>
  <c r="AW636" i="1"/>
  <c r="AS644" i="1"/>
  <c r="BA644" i="1"/>
  <c r="AZ644" i="1"/>
  <c r="AY644" i="1"/>
  <c r="AX644" i="1"/>
  <c r="AW644" i="1"/>
  <c r="AS652" i="1"/>
  <c r="BA652" i="1"/>
  <c r="AZ652" i="1"/>
  <c r="AY652" i="1"/>
  <c r="AX652" i="1"/>
  <c r="AW652" i="1"/>
  <c r="AS660" i="1"/>
  <c r="BA660" i="1"/>
  <c r="AZ660" i="1"/>
  <c r="AY660" i="1"/>
  <c r="AX660" i="1"/>
  <c r="AW660" i="1"/>
  <c r="AS668" i="1"/>
  <c r="BA668" i="1"/>
  <c r="AZ668" i="1"/>
  <c r="AY668" i="1"/>
  <c r="AX668" i="1"/>
  <c r="AW668" i="1"/>
  <c r="AS676" i="1"/>
  <c r="BA676" i="1"/>
  <c r="AZ676" i="1"/>
  <c r="AY676" i="1"/>
  <c r="AX676" i="1"/>
  <c r="AW676" i="1"/>
  <c r="AS684" i="1"/>
  <c r="BA684" i="1"/>
  <c r="AZ684" i="1"/>
  <c r="AY684" i="1"/>
  <c r="AX684" i="1"/>
  <c r="AW684" i="1"/>
  <c r="AS692" i="1"/>
  <c r="BA692" i="1"/>
  <c r="AZ692" i="1"/>
  <c r="AY692" i="1"/>
  <c r="AX692" i="1"/>
  <c r="AW692" i="1"/>
  <c r="AS700" i="1"/>
  <c r="BA700" i="1"/>
  <c r="AZ700" i="1"/>
  <c r="AY700" i="1"/>
  <c r="AX700" i="1"/>
  <c r="AW700" i="1"/>
  <c r="AS708" i="1"/>
  <c r="BA708" i="1"/>
  <c r="AZ708" i="1"/>
  <c r="AY708" i="1"/>
  <c r="AX708" i="1"/>
  <c r="AW708" i="1"/>
  <c r="AS716" i="1"/>
  <c r="BA716" i="1"/>
  <c r="AZ716" i="1"/>
  <c r="AY716" i="1"/>
  <c r="AX716" i="1"/>
  <c r="AW716" i="1"/>
  <c r="AS724" i="1"/>
  <c r="BA724" i="1"/>
  <c r="AZ724" i="1"/>
  <c r="AY724" i="1"/>
  <c r="AX724" i="1"/>
  <c r="AW724" i="1"/>
  <c r="AS732" i="1"/>
  <c r="BA732" i="1"/>
  <c r="AZ732" i="1"/>
  <c r="AY732" i="1"/>
  <c r="AX732" i="1"/>
  <c r="AW732" i="1"/>
  <c r="AS740" i="1"/>
  <c r="BA740" i="1"/>
  <c r="AZ740" i="1"/>
  <c r="AY740" i="1"/>
  <c r="AX740" i="1"/>
  <c r="AW740" i="1"/>
  <c r="AS748" i="1"/>
  <c r="BA748" i="1"/>
  <c r="AZ748" i="1"/>
  <c r="AY748" i="1"/>
  <c r="AX748" i="1"/>
  <c r="AW748" i="1"/>
  <c r="AS756" i="1"/>
  <c r="BA756" i="1"/>
  <c r="AZ756" i="1"/>
  <c r="AY756" i="1"/>
  <c r="AX756" i="1"/>
  <c r="AW756" i="1"/>
  <c r="AS764" i="1"/>
  <c r="BA764" i="1"/>
  <c r="AZ764" i="1"/>
  <c r="AY764" i="1"/>
  <c r="AX764" i="1"/>
  <c r="AW764" i="1"/>
  <c r="AS772" i="1"/>
  <c r="BA772" i="1"/>
  <c r="AZ772" i="1"/>
  <c r="AY772" i="1"/>
  <c r="AX772" i="1"/>
  <c r="AW772" i="1"/>
  <c r="AS780" i="1"/>
  <c r="BA780" i="1"/>
  <c r="AZ780" i="1"/>
  <c r="AY780" i="1"/>
  <c r="AX780" i="1"/>
  <c r="AW780" i="1"/>
  <c r="AS788" i="1"/>
  <c r="BA788" i="1"/>
  <c r="AZ788" i="1"/>
  <c r="AY788" i="1"/>
  <c r="AX788" i="1"/>
  <c r="AW788" i="1"/>
  <c r="AS796" i="1"/>
  <c r="BA796" i="1"/>
  <c r="AZ796" i="1"/>
  <c r="AY796" i="1"/>
  <c r="AX796" i="1"/>
  <c r="AW796" i="1"/>
  <c r="AS804" i="1"/>
  <c r="BA804" i="1"/>
  <c r="AZ804" i="1"/>
  <c r="AY804" i="1"/>
  <c r="AX804" i="1"/>
  <c r="AW804" i="1"/>
  <c r="AS812" i="1"/>
  <c r="BA812" i="1"/>
  <c r="AZ812" i="1"/>
  <c r="AY812" i="1"/>
  <c r="AX812" i="1"/>
  <c r="AW812" i="1"/>
  <c r="AS820" i="1"/>
  <c r="BA820" i="1"/>
  <c r="AZ820" i="1"/>
  <c r="AY820" i="1"/>
  <c r="AX820" i="1"/>
  <c r="AW820" i="1"/>
  <c r="AS828" i="1"/>
  <c r="BA828" i="1"/>
  <c r="AZ828" i="1"/>
  <c r="AY828" i="1"/>
  <c r="AX828" i="1"/>
  <c r="AW828" i="1"/>
  <c r="AS836" i="1"/>
  <c r="BA836" i="1"/>
  <c r="AZ836" i="1"/>
  <c r="AY836" i="1"/>
  <c r="AX836" i="1"/>
  <c r="AW836" i="1"/>
  <c r="AS844" i="1"/>
  <c r="BA844" i="1"/>
  <c r="AZ844" i="1"/>
  <c r="AY844" i="1"/>
  <c r="AX844" i="1"/>
  <c r="AW844" i="1"/>
  <c r="AS852" i="1"/>
  <c r="BA852" i="1"/>
  <c r="AZ852" i="1"/>
  <c r="AX852" i="1"/>
  <c r="AY852" i="1"/>
  <c r="AW852" i="1"/>
  <c r="AS860" i="1"/>
  <c r="BA860" i="1"/>
  <c r="AZ860" i="1"/>
  <c r="AX860" i="1"/>
  <c r="AY860" i="1"/>
  <c r="AW860" i="1"/>
  <c r="AS868" i="1"/>
  <c r="BA868" i="1"/>
  <c r="AZ868" i="1"/>
  <c r="AX868" i="1"/>
  <c r="AY868" i="1"/>
  <c r="AW868" i="1"/>
  <c r="AS876" i="1"/>
  <c r="BA876" i="1"/>
  <c r="AZ876" i="1"/>
  <c r="AX876" i="1"/>
  <c r="AY876" i="1"/>
  <c r="AW876" i="1"/>
  <c r="AS884" i="1"/>
  <c r="BA884" i="1"/>
  <c r="AZ884" i="1"/>
  <c r="AX884" i="1"/>
  <c r="AY884" i="1"/>
  <c r="AW884" i="1"/>
  <c r="AS892" i="1"/>
  <c r="BA892" i="1"/>
  <c r="AZ892" i="1"/>
  <c r="AX892" i="1"/>
  <c r="AY892" i="1"/>
  <c r="AW892" i="1"/>
  <c r="AS900" i="1"/>
  <c r="BA900" i="1"/>
  <c r="AZ900" i="1"/>
  <c r="AX900" i="1"/>
  <c r="AY900" i="1"/>
  <c r="AW900" i="1"/>
  <c r="AS908" i="1"/>
  <c r="BA908" i="1"/>
  <c r="AZ908" i="1"/>
  <c r="AX908" i="1"/>
  <c r="AY908" i="1"/>
  <c r="AW908" i="1"/>
  <c r="AS916" i="1"/>
  <c r="BA916" i="1"/>
  <c r="AZ916" i="1"/>
  <c r="AX916" i="1"/>
  <c r="AY916" i="1"/>
  <c r="AW916" i="1"/>
  <c r="AS924" i="1"/>
  <c r="BA924" i="1"/>
  <c r="AZ924" i="1"/>
  <c r="AX924" i="1"/>
  <c r="AY924" i="1"/>
  <c r="AW924" i="1"/>
  <c r="AS932" i="1"/>
  <c r="BA932" i="1"/>
  <c r="AZ932" i="1"/>
  <c r="AX932" i="1"/>
  <c r="AY932" i="1"/>
  <c r="AW932" i="1"/>
  <c r="AS940" i="1"/>
  <c r="BA940" i="1"/>
  <c r="AZ940" i="1"/>
  <c r="AX940" i="1"/>
  <c r="AY940" i="1"/>
  <c r="AW940" i="1"/>
  <c r="AS948" i="1"/>
  <c r="BA948" i="1"/>
  <c r="AZ948" i="1"/>
  <c r="AX948" i="1"/>
  <c r="AY948" i="1"/>
  <c r="AW948" i="1"/>
  <c r="AS956" i="1"/>
  <c r="BA956" i="1"/>
  <c r="AZ956" i="1"/>
  <c r="AX956" i="1"/>
  <c r="AY956" i="1"/>
  <c r="AW956" i="1"/>
  <c r="AS964" i="1"/>
  <c r="BA964" i="1"/>
  <c r="AZ964" i="1"/>
  <c r="AX964" i="1"/>
  <c r="AY964" i="1"/>
  <c r="AW964" i="1"/>
  <c r="AS972" i="1"/>
  <c r="BA972" i="1"/>
  <c r="AZ972" i="1"/>
  <c r="AX972" i="1"/>
  <c r="AY972" i="1"/>
  <c r="AW972" i="1"/>
  <c r="AS980" i="1"/>
  <c r="BA980" i="1"/>
  <c r="AZ980" i="1"/>
  <c r="AX980" i="1"/>
  <c r="AY980" i="1"/>
  <c r="AW980" i="1"/>
  <c r="AS988" i="1"/>
  <c r="BA988" i="1"/>
  <c r="AZ988" i="1"/>
  <c r="AX988" i="1"/>
  <c r="AY988" i="1"/>
  <c r="AW988" i="1"/>
  <c r="AS996" i="1"/>
  <c r="BA996" i="1"/>
  <c r="AZ996" i="1"/>
  <c r="AX996" i="1"/>
  <c r="AY996" i="1"/>
  <c r="AW996" i="1"/>
  <c r="AS1004" i="1"/>
  <c r="BA1004" i="1"/>
  <c r="AZ1004" i="1"/>
  <c r="AX1004" i="1"/>
  <c r="AY1004" i="1"/>
  <c r="AW1004" i="1"/>
  <c r="AS1012" i="1"/>
  <c r="BA1012" i="1"/>
  <c r="AZ1012" i="1"/>
  <c r="AX1012" i="1"/>
  <c r="AY1012" i="1"/>
  <c r="AW1012" i="1"/>
  <c r="AS1020" i="1"/>
  <c r="BA1020" i="1"/>
  <c r="AZ1020" i="1"/>
  <c r="AX1020" i="1"/>
  <c r="AY1020" i="1"/>
  <c r="AW1020" i="1"/>
  <c r="AS1028" i="1"/>
  <c r="BA1028" i="1"/>
  <c r="AZ1028" i="1"/>
  <c r="AX1028" i="1"/>
  <c r="AY1028" i="1"/>
  <c r="AW1028" i="1"/>
  <c r="AS1036" i="1"/>
  <c r="BA1036" i="1"/>
  <c r="AZ1036" i="1"/>
  <c r="AX1036" i="1"/>
  <c r="AY1036" i="1"/>
  <c r="AW1036" i="1"/>
  <c r="AS1044" i="1"/>
  <c r="BA1044" i="1"/>
  <c r="AZ1044" i="1"/>
  <c r="AX1044" i="1"/>
  <c r="AY1044" i="1"/>
  <c r="AW1044" i="1"/>
  <c r="AS1052" i="1"/>
  <c r="BA1052" i="1"/>
  <c r="AZ1052" i="1"/>
  <c r="AX1052" i="1"/>
  <c r="AY1052" i="1"/>
  <c r="AW1052" i="1"/>
  <c r="AS1060" i="1"/>
  <c r="BA1060" i="1"/>
  <c r="AZ1060" i="1"/>
  <c r="AX1060" i="1"/>
  <c r="AY1060" i="1"/>
  <c r="AW1060" i="1"/>
  <c r="AS1068" i="1"/>
  <c r="BA1068" i="1"/>
  <c r="AZ1068" i="1"/>
  <c r="AX1068" i="1"/>
  <c r="AY1068" i="1"/>
  <c r="AW1068" i="1"/>
  <c r="AS1076" i="1"/>
  <c r="BA1076" i="1"/>
  <c r="AZ1076" i="1"/>
  <c r="AX1076" i="1"/>
  <c r="AY1076" i="1"/>
  <c r="AW1076" i="1"/>
  <c r="AS1084" i="1"/>
  <c r="BA1084" i="1"/>
  <c r="AZ1084" i="1"/>
  <c r="AX1084" i="1"/>
  <c r="AY1084" i="1"/>
  <c r="AW1084" i="1"/>
  <c r="AS1092" i="1"/>
  <c r="BA1092" i="1"/>
  <c r="AZ1092" i="1"/>
  <c r="AX1092" i="1"/>
  <c r="AY1092" i="1"/>
  <c r="AW1092" i="1"/>
  <c r="AS1100" i="1"/>
  <c r="BA1100" i="1"/>
  <c r="AZ1100" i="1"/>
  <c r="AX1100" i="1"/>
  <c r="AY1100" i="1"/>
  <c r="AW1100" i="1"/>
  <c r="AS1108" i="1"/>
  <c r="BA1108" i="1"/>
  <c r="AZ1108" i="1"/>
  <c r="AX1108" i="1"/>
  <c r="AY1108" i="1"/>
  <c r="AW1108" i="1"/>
  <c r="AS1116" i="1"/>
  <c r="BA1116" i="1"/>
  <c r="AZ1116" i="1"/>
  <c r="AX1116" i="1"/>
  <c r="AY1116" i="1"/>
  <c r="AW1116" i="1"/>
  <c r="AS1124" i="1"/>
  <c r="BA1124" i="1"/>
  <c r="AZ1124" i="1"/>
  <c r="AX1124" i="1"/>
  <c r="AY1124" i="1"/>
  <c r="AW1124" i="1"/>
  <c r="AS1132" i="1"/>
  <c r="BA1132" i="1"/>
  <c r="AZ1132" i="1"/>
  <c r="AX1132" i="1"/>
  <c r="AY1132" i="1"/>
  <c r="AW1132" i="1"/>
  <c r="AS1140" i="1"/>
  <c r="BA1140" i="1"/>
  <c r="AZ1140" i="1"/>
  <c r="AX1140" i="1"/>
  <c r="AY1140" i="1"/>
  <c r="AW1140" i="1"/>
  <c r="AS1148" i="1"/>
  <c r="BA1148" i="1"/>
  <c r="AZ1148" i="1"/>
  <c r="AX1148" i="1"/>
  <c r="AY1148" i="1"/>
  <c r="AW1148" i="1"/>
  <c r="AS1156" i="1"/>
  <c r="BA1156" i="1"/>
  <c r="AZ1156" i="1"/>
  <c r="AX1156" i="1"/>
  <c r="AY1156" i="1"/>
  <c r="AW1156" i="1"/>
  <c r="AS1164" i="1"/>
  <c r="BA1164" i="1"/>
  <c r="AZ1164" i="1"/>
  <c r="AX1164" i="1"/>
  <c r="AY1164" i="1"/>
  <c r="AW1164" i="1"/>
  <c r="AS1172" i="1"/>
  <c r="BA1172" i="1"/>
  <c r="AZ1172" i="1"/>
  <c r="AX1172" i="1"/>
  <c r="AY1172" i="1"/>
  <c r="AW1172" i="1"/>
  <c r="AS1180" i="1"/>
  <c r="BA1180" i="1"/>
  <c r="AZ1180" i="1"/>
  <c r="AX1180" i="1"/>
  <c r="AY1180" i="1"/>
  <c r="AW1180" i="1"/>
  <c r="AS1188" i="1"/>
  <c r="BA1188" i="1"/>
  <c r="AX1188" i="1"/>
  <c r="AY1188" i="1"/>
  <c r="AZ1188" i="1"/>
  <c r="AW1188" i="1"/>
  <c r="AS1196" i="1"/>
  <c r="BA1196" i="1"/>
  <c r="AY1196" i="1"/>
  <c r="AX1196" i="1"/>
  <c r="AZ1196" i="1"/>
  <c r="AW1196" i="1"/>
  <c r="AS1204" i="1"/>
  <c r="BA1204" i="1"/>
  <c r="AZ1204" i="1"/>
  <c r="AY1204" i="1"/>
  <c r="AX1204" i="1"/>
  <c r="AW1204" i="1"/>
  <c r="AS1212" i="1"/>
  <c r="BA1212" i="1"/>
  <c r="AZ1212" i="1"/>
  <c r="AY1212" i="1"/>
  <c r="AX1212" i="1"/>
  <c r="AW1212" i="1"/>
  <c r="AS1220" i="1"/>
  <c r="BA1220" i="1"/>
  <c r="AZ1220" i="1"/>
  <c r="AY1220" i="1"/>
  <c r="AX1220" i="1"/>
  <c r="AW1220" i="1"/>
  <c r="AS1228" i="1"/>
  <c r="BA1228" i="1"/>
  <c r="AZ1228" i="1"/>
  <c r="AY1228" i="1"/>
  <c r="AX1228" i="1"/>
  <c r="AW1228" i="1"/>
  <c r="AS1236" i="1"/>
  <c r="BA1236" i="1"/>
  <c r="AZ1236" i="1"/>
  <c r="AY1236" i="1"/>
  <c r="AX1236" i="1"/>
  <c r="AW1236" i="1"/>
  <c r="AS1244" i="1"/>
  <c r="BA1244" i="1"/>
  <c r="AZ1244" i="1"/>
  <c r="AY1244" i="1"/>
  <c r="AX1244" i="1"/>
  <c r="AW1244" i="1"/>
  <c r="AS1252" i="1"/>
  <c r="BA1252" i="1"/>
  <c r="AZ1252" i="1"/>
  <c r="AY1252" i="1"/>
  <c r="AX1252" i="1"/>
  <c r="AW1252" i="1"/>
  <c r="AS1260" i="1"/>
  <c r="BA1260" i="1"/>
  <c r="AZ1260" i="1"/>
  <c r="AY1260" i="1"/>
  <c r="AX1260" i="1"/>
  <c r="AW1260" i="1"/>
  <c r="AS1268" i="1"/>
  <c r="BA1268" i="1"/>
  <c r="AZ1268" i="1"/>
  <c r="AY1268" i="1"/>
  <c r="AX1268" i="1"/>
  <c r="AW1268" i="1"/>
  <c r="AS1276" i="1"/>
  <c r="BA1276" i="1"/>
  <c r="AZ1276" i="1"/>
  <c r="AY1276" i="1"/>
  <c r="AX1276" i="1"/>
  <c r="AW1276" i="1"/>
  <c r="AS1284" i="1"/>
  <c r="BA1284" i="1"/>
  <c r="AZ1284" i="1"/>
  <c r="AY1284" i="1"/>
  <c r="AX1284" i="1"/>
  <c r="AW1284" i="1"/>
  <c r="AS1292" i="1"/>
  <c r="BA1292" i="1"/>
  <c r="AZ1292" i="1"/>
  <c r="AY1292" i="1"/>
  <c r="AX1292" i="1"/>
  <c r="AW1292" i="1"/>
  <c r="AS1300" i="1"/>
  <c r="BA1300" i="1"/>
  <c r="AZ1300" i="1"/>
  <c r="AY1300" i="1"/>
  <c r="AX1300" i="1"/>
  <c r="AW1300" i="1"/>
  <c r="AS1308" i="1"/>
  <c r="BA1308" i="1"/>
  <c r="AZ1308" i="1"/>
  <c r="AY1308" i="1"/>
  <c r="AX1308" i="1"/>
  <c r="AW1308" i="1"/>
  <c r="AS1316" i="1"/>
  <c r="BA1316" i="1"/>
  <c r="AZ1316" i="1"/>
  <c r="AY1316" i="1"/>
  <c r="AX1316" i="1"/>
  <c r="AW1316" i="1"/>
  <c r="AS1324" i="1"/>
  <c r="BA1324" i="1"/>
  <c r="AZ1324" i="1"/>
  <c r="AY1324" i="1"/>
  <c r="AX1324" i="1"/>
  <c r="AW1324" i="1"/>
  <c r="AS1332" i="1"/>
  <c r="BA1332" i="1"/>
  <c r="AZ1332" i="1"/>
  <c r="AY1332" i="1"/>
  <c r="AX1332" i="1"/>
  <c r="AW1332" i="1"/>
  <c r="AS1340" i="1"/>
  <c r="BA1340" i="1"/>
  <c r="AZ1340" i="1"/>
  <c r="AY1340" i="1"/>
  <c r="AX1340" i="1"/>
  <c r="AW1340" i="1"/>
  <c r="AS1348" i="1"/>
  <c r="BA1348" i="1"/>
  <c r="AZ1348" i="1"/>
  <c r="AY1348" i="1"/>
  <c r="AX1348" i="1"/>
  <c r="AW1348" i="1"/>
  <c r="AS1356" i="1"/>
  <c r="BA1356" i="1"/>
  <c r="AZ1356" i="1"/>
  <c r="AY1356" i="1"/>
  <c r="AX1356" i="1"/>
  <c r="AW1356" i="1"/>
  <c r="AS1364" i="1"/>
  <c r="BA1364" i="1"/>
  <c r="AZ1364" i="1"/>
  <c r="AY1364" i="1"/>
  <c r="AX1364" i="1"/>
  <c r="AW1364" i="1"/>
  <c r="AS1372" i="1"/>
  <c r="BA1372" i="1"/>
  <c r="AZ1372" i="1"/>
  <c r="AY1372" i="1"/>
  <c r="AX1372" i="1"/>
  <c r="AW1372" i="1"/>
  <c r="AS1380" i="1"/>
  <c r="BA1380" i="1"/>
  <c r="AZ1380" i="1"/>
  <c r="AY1380" i="1"/>
  <c r="AX1380" i="1"/>
  <c r="AW1380" i="1"/>
  <c r="AS1388" i="1"/>
  <c r="BA1388" i="1"/>
  <c r="AZ1388" i="1"/>
  <c r="AY1388" i="1"/>
  <c r="AX1388" i="1"/>
  <c r="AW1388" i="1"/>
  <c r="AS1396" i="1"/>
  <c r="BA1396" i="1"/>
  <c r="AZ1396" i="1"/>
  <c r="AY1396" i="1"/>
  <c r="AX1396" i="1"/>
  <c r="AW1396" i="1"/>
  <c r="AS1404" i="1"/>
  <c r="BA1404" i="1"/>
  <c r="AZ1404" i="1"/>
  <c r="AY1404" i="1"/>
  <c r="AX1404" i="1"/>
  <c r="AW1404" i="1"/>
  <c r="AS1412" i="1"/>
  <c r="BA1412" i="1"/>
  <c r="AZ1412" i="1"/>
  <c r="AY1412" i="1"/>
  <c r="AX1412" i="1"/>
  <c r="AW1412" i="1"/>
  <c r="AS1420" i="1"/>
  <c r="BA1420" i="1"/>
  <c r="AZ1420" i="1"/>
  <c r="AY1420" i="1"/>
  <c r="AX1420" i="1"/>
  <c r="AW1420" i="1"/>
  <c r="AS1428" i="1"/>
  <c r="BA1428" i="1"/>
  <c r="AZ1428" i="1"/>
  <c r="AY1428" i="1"/>
  <c r="AX1428" i="1"/>
  <c r="AW1428" i="1"/>
  <c r="AS1436" i="1"/>
  <c r="BA1436" i="1"/>
  <c r="AZ1436" i="1"/>
  <c r="AY1436" i="1"/>
  <c r="AX1436" i="1"/>
  <c r="AW1436" i="1"/>
  <c r="AS1444" i="1"/>
  <c r="BA1444" i="1"/>
  <c r="AZ1444" i="1"/>
  <c r="AY1444" i="1"/>
  <c r="AX1444" i="1"/>
  <c r="AW1444" i="1"/>
  <c r="AS1452" i="1"/>
  <c r="BA1452" i="1"/>
  <c r="AZ1452" i="1"/>
  <c r="AY1452" i="1"/>
  <c r="AX1452" i="1"/>
  <c r="AW1452" i="1"/>
  <c r="AS1460" i="1"/>
  <c r="BA1460" i="1"/>
  <c r="AZ1460" i="1"/>
  <c r="AY1460" i="1"/>
  <c r="AX1460" i="1"/>
  <c r="AW1460" i="1"/>
  <c r="AS1468" i="1"/>
  <c r="BA1468" i="1"/>
  <c r="AZ1468" i="1"/>
  <c r="AY1468" i="1"/>
  <c r="AX1468" i="1"/>
  <c r="AW1468" i="1"/>
  <c r="AS1476" i="1"/>
  <c r="BA1476" i="1"/>
  <c r="AZ1476" i="1"/>
  <c r="AY1476" i="1"/>
  <c r="AX1476" i="1"/>
  <c r="AW1476" i="1"/>
  <c r="AS1484" i="1"/>
  <c r="BA1484" i="1"/>
  <c r="AY1484" i="1"/>
  <c r="AX1484" i="1"/>
  <c r="AZ1484" i="1"/>
  <c r="AW1484" i="1"/>
  <c r="AS1492" i="1"/>
  <c r="BA1492" i="1"/>
  <c r="AY1492" i="1"/>
  <c r="AX1492" i="1"/>
  <c r="AZ1492" i="1"/>
  <c r="AW1492" i="1"/>
  <c r="AS1500" i="1"/>
  <c r="BA1500" i="1"/>
  <c r="AY1500" i="1"/>
  <c r="AX1500" i="1"/>
  <c r="AZ1500" i="1"/>
  <c r="AW1500" i="1"/>
  <c r="AS1508" i="1"/>
  <c r="BA1508" i="1"/>
  <c r="AZ1508" i="1"/>
  <c r="AY1508" i="1"/>
  <c r="AX1508" i="1"/>
  <c r="AW1508" i="1"/>
  <c r="AS1516" i="1"/>
  <c r="BA1516" i="1"/>
  <c r="AZ1516" i="1"/>
  <c r="AY1516" i="1"/>
  <c r="AX1516" i="1"/>
  <c r="AW1516" i="1"/>
  <c r="AS1524" i="1"/>
  <c r="BA1524" i="1"/>
  <c r="AZ1524" i="1"/>
  <c r="AY1524" i="1"/>
  <c r="AX1524" i="1"/>
  <c r="AW1524" i="1"/>
  <c r="AS1532" i="1"/>
  <c r="BA1532" i="1"/>
  <c r="AZ1532" i="1"/>
  <c r="AY1532" i="1"/>
  <c r="AX1532" i="1"/>
  <c r="AW1532" i="1"/>
  <c r="AS1540" i="1"/>
  <c r="BA1540" i="1"/>
  <c r="AZ1540" i="1"/>
  <c r="AY1540" i="1"/>
  <c r="AX1540" i="1"/>
  <c r="AW1540" i="1"/>
  <c r="AS1548" i="1"/>
  <c r="BA1548" i="1"/>
  <c r="AZ1548" i="1"/>
  <c r="AY1548" i="1"/>
  <c r="AX1548" i="1"/>
  <c r="AW1548" i="1"/>
  <c r="AS1556" i="1"/>
  <c r="BA1556" i="1"/>
  <c r="AZ1556" i="1"/>
  <c r="AY1556" i="1"/>
  <c r="AX1556" i="1"/>
  <c r="AW1556" i="1"/>
  <c r="AS1564" i="1"/>
  <c r="BA1564" i="1"/>
  <c r="AZ1564" i="1"/>
  <c r="AY1564" i="1"/>
  <c r="AX1564" i="1"/>
  <c r="AW1564" i="1"/>
  <c r="AS1572" i="1"/>
  <c r="BA1572" i="1"/>
  <c r="AZ1572" i="1"/>
  <c r="AY1572" i="1"/>
  <c r="AX1572" i="1"/>
  <c r="AW1572" i="1"/>
  <c r="AS1580" i="1"/>
  <c r="BA1580" i="1"/>
  <c r="AZ1580" i="1"/>
  <c r="AY1580" i="1"/>
  <c r="AX1580" i="1"/>
  <c r="AW1580" i="1"/>
  <c r="AS1588" i="1"/>
  <c r="BA1588" i="1"/>
  <c r="AZ1588" i="1"/>
  <c r="AY1588" i="1"/>
  <c r="AX1588" i="1"/>
  <c r="AW1588" i="1"/>
  <c r="AS1596" i="1"/>
  <c r="BA1596" i="1"/>
  <c r="AZ1596" i="1"/>
  <c r="AY1596" i="1"/>
  <c r="AX1596" i="1"/>
  <c r="AW1596" i="1"/>
  <c r="AS1604" i="1"/>
  <c r="BA1604" i="1"/>
  <c r="AZ1604" i="1"/>
  <c r="AY1604" i="1"/>
  <c r="AX1604" i="1"/>
  <c r="AW1604" i="1"/>
  <c r="AS1612" i="1"/>
  <c r="BA1612" i="1"/>
  <c r="AZ1612" i="1"/>
  <c r="AY1612" i="1"/>
  <c r="AX1612" i="1"/>
  <c r="AW1612" i="1"/>
  <c r="AS1620" i="1"/>
  <c r="BA1620" i="1"/>
  <c r="AZ1620" i="1"/>
  <c r="AY1620" i="1"/>
  <c r="AX1620" i="1"/>
  <c r="AW1620" i="1"/>
  <c r="AS1628" i="1"/>
  <c r="BA1628" i="1"/>
  <c r="AZ1628" i="1"/>
  <c r="AY1628" i="1"/>
  <c r="AX1628" i="1"/>
  <c r="AW1628" i="1"/>
  <c r="AS1636" i="1"/>
  <c r="BA1636" i="1"/>
  <c r="AZ1636" i="1"/>
  <c r="AY1636" i="1"/>
  <c r="AX1636" i="1"/>
  <c r="AW1636" i="1"/>
  <c r="AS1644" i="1"/>
  <c r="BA1644" i="1"/>
  <c r="AZ1644" i="1"/>
  <c r="AY1644" i="1"/>
  <c r="AX1644" i="1"/>
  <c r="AW1644" i="1"/>
  <c r="AS1652" i="1"/>
  <c r="BA1652" i="1"/>
  <c r="AY1652" i="1"/>
  <c r="AZ1652" i="1"/>
  <c r="AX1652" i="1"/>
  <c r="AW1652" i="1"/>
  <c r="AS1660" i="1"/>
  <c r="BA1660" i="1"/>
  <c r="AZ1660" i="1"/>
  <c r="AY1660" i="1"/>
  <c r="AX1660" i="1"/>
  <c r="AW1660" i="1"/>
  <c r="AS1668" i="1"/>
  <c r="BA1668" i="1"/>
  <c r="AZ1668" i="1"/>
  <c r="AY1668" i="1"/>
  <c r="AX1668" i="1"/>
  <c r="AW1668" i="1"/>
  <c r="AS1676" i="1"/>
  <c r="BA1676" i="1"/>
  <c r="AZ1676" i="1"/>
  <c r="AY1676" i="1"/>
  <c r="AX1676" i="1"/>
  <c r="AW1676" i="1"/>
  <c r="AS1684" i="1"/>
  <c r="BA1684" i="1"/>
  <c r="AZ1684" i="1"/>
  <c r="AY1684" i="1"/>
  <c r="AX1684" i="1"/>
  <c r="AW1684" i="1"/>
  <c r="AS1692" i="1"/>
  <c r="BA1692" i="1"/>
  <c r="AZ1692" i="1"/>
  <c r="AY1692" i="1"/>
  <c r="AX1692" i="1"/>
  <c r="AW1692" i="1"/>
  <c r="AS1700" i="1"/>
  <c r="BA1700" i="1"/>
  <c r="AZ1700" i="1"/>
  <c r="AY1700" i="1"/>
  <c r="AX1700" i="1"/>
  <c r="AW1700" i="1"/>
  <c r="AS1708" i="1"/>
  <c r="BA1708" i="1"/>
  <c r="AZ1708" i="1"/>
  <c r="AY1708" i="1"/>
  <c r="AX1708" i="1"/>
  <c r="AW1708" i="1"/>
  <c r="AS1716" i="1"/>
  <c r="BA1716" i="1"/>
  <c r="AZ1716" i="1"/>
  <c r="AY1716" i="1"/>
  <c r="AX1716" i="1"/>
  <c r="AW1716" i="1"/>
  <c r="AS1724" i="1"/>
  <c r="BA1724" i="1"/>
  <c r="AZ1724" i="1"/>
  <c r="AY1724" i="1"/>
  <c r="AX1724" i="1"/>
  <c r="AW1724" i="1"/>
  <c r="AS1732" i="1"/>
  <c r="BA1732" i="1"/>
  <c r="AZ1732" i="1"/>
  <c r="AY1732" i="1"/>
  <c r="AX1732" i="1"/>
  <c r="AW1732" i="1"/>
  <c r="AS1740" i="1"/>
  <c r="BA1740" i="1"/>
  <c r="AZ1740" i="1"/>
  <c r="AY1740" i="1"/>
  <c r="AX1740" i="1"/>
  <c r="AW1740" i="1"/>
  <c r="AS1748" i="1"/>
  <c r="BA1748" i="1"/>
  <c r="AZ1748" i="1"/>
  <c r="AY1748" i="1"/>
  <c r="AX1748" i="1"/>
  <c r="AW1748" i="1"/>
  <c r="AS1756" i="1"/>
  <c r="BA1756" i="1"/>
  <c r="AZ1756" i="1"/>
  <c r="AY1756" i="1"/>
  <c r="AX1756" i="1"/>
  <c r="AW1756" i="1"/>
  <c r="AS1764" i="1"/>
  <c r="BA1764" i="1"/>
  <c r="AZ1764" i="1"/>
  <c r="AY1764" i="1"/>
  <c r="AX1764" i="1"/>
  <c r="AW1764" i="1"/>
  <c r="AS1772" i="1"/>
  <c r="BA1772" i="1"/>
  <c r="AZ1772" i="1"/>
  <c r="AY1772" i="1"/>
  <c r="AX1772" i="1"/>
  <c r="AW1772" i="1"/>
  <c r="AS1780" i="1"/>
  <c r="BA1780" i="1"/>
  <c r="AZ1780" i="1"/>
  <c r="AY1780" i="1"/>
  <c r="AX1780" i="1"/>
  <c r="AW1780" i="1"/>
  <c r="AS1788" i="1"/>
  <c r="BA1788" i="1"/>
  <c r="AZ1788" i="1"/>
  <c r="AY1788" i="1"/>
  <c r="AX1788" i="1"/>
  <c r="AW1788" i="1"/>
  <c r="AS1796" i="1"/>
  <c r="BA1796" i="1"/>
  <c r="AZ1796" i="1"/>
  <c r="AY1796" i="1"/>
  <c r="AX1796" i="1"/>
  <c r="AW1796" i="1"/>
  <c r="AS1804" i="1"/>
  <c r="BA1804" i="1"/>
  <c r="AZ1804" i="1"/>
  <c r="AY1804" i="1"/>
  <c r="AX1804" i="1"/>
  <c r="AW1804" i="1"/>
  <c r="AS1812" i="1"/>
  <c r="BA1812" i="1"/>
  <c r="AZ1812" i="1"/>
  <c r="AY1812" i="1"/>
  <c r="AX1812" i="1"/>
  <c r="AW1812" i="1"/>
  <c r="AS19" i="1"/>
  <c r="BA19" i="1"/>
  <c r="AZ19" i="1"/>
  <c r="AY19" i="1"/>
  <c r="AX19" i="1"/>
  <c r="AW19" i="1"/>
  <c r="AS20" i="1"/>
  <c r="AW20" i="1"/>
  <c r="AY20" i="1"/>
  <c r="BA20" i="1"/>
  <c r="AZ20" i="1"/>
  <c r="AX20" i="1"/>
  <c r="AS28" i="1"/>
  <c r="AW28" i="1"/>
  <c r="BA28" i="1"/>
  <c r="AZ28" i="1"/>
  <c r="AX28" i="1"/>
  <c r="AY28" i="1"/>
  <c r="AS36" i="1"/>
  <c r="AY36" i="1"/>
  <c r="AW36" i="1"/>
  <c r="BA36" i="1"/>
  <c r="AZ36" i="1"/>
  <c r="AX36" i="1"/>
  <c r="AS44" i="1"/>
  <c r="AY44" i="1"/>
  <c r="AW44" i="1"/>
  <c r="BA44" i="1"/>
  <c r="AZ44" i="1"/>
  <c r="AX44" i="1"/>
  <c r="AS52" i="1"/>
  <c r="AW52" i="1"/>
  <c r="BA52" i="1"/>
  <c r="AZ52" i="1"/>
  <c r="AX52" i="1"/>
  <c r="AY52" i="1"/>
  <c r="AS60" i="1"/>
  <c r="AW60" i="1"/>
  <c r="AY60" i="1"/>
  <c r="BA60" i="1"/>
  <c r="AZ60" i="1"/>
  <c r="AX60" i="1"/>
  <c r="AS68" i="1"/>
  <c r="AW68" i="1"/>
  <c r="BA68" i="1"/>
  <c r="AZ68" i="1"/>
  <c r="AX68" i="1"/>
  <c r="AY68" i="1"/>
  <c r="AS76" i="1"/>
  <c r="AY76" i="1"/>
  <c r="AW76" i="1"/>
  <c r="BA76" i="1"/>
  <c r="AZ76" i="1"/>
  <c r="AX76" i="1"/>
  <c r="AS84" i="1"/>
  <c r="AW84" i="1"/>
  <c r="BA84" i="1"/>
  <c r="AZ84" i="1"/>
  <c r="AX84" i="1"/>
  <c r="AY84" i="1"/>
  <c r="AS92" i="1"/>
  <c r="AY92" i="1"/>
  <c r="AW92" i="1"/>
  <c r="BA92" i="1"/>
  <c r="AZ92" i="1"/>
  <c r="AX92" i="1"/>
  <c r="AS100" i="1"/>
  <c r="AW100" i="1"/>
  <c r="BA100" i="1"/>
  <c r="AY100" i="1"/>
  <c r="AZ100" i="1"/>
  <c r="AX100" i="1"/>
  <c r="AS108" i="1"/>
  <c r="AY108" i="1"/>
  <c r="AW108" i="1"/>
  <c r="BA108" i="1"/>
  <c r="AZ108" i="1"/>
  <c r="AX108" i="1"/>
  <c r="AS116" i="1"/>
  <c r="AY116" i="1"/>
  <c r="AW116" i="1"/>
  <c r="BA116" i="1"/>
  <c r="AZ116" i="1"/>
  <c r="AX116" i="1"/>
  <c r="AS124" i="1"/>
  <c r="AW124" i="1"/>
  <c r="BA124" i="1"/>
  <c r="AZ124" i="1"/>
  <c r="AX124" i="1"/>
  <c r="AY124" i="1"/>
  <c r="AS132" i="1"/>
  <c r="AY132" i="1"/>
  <c r="AW132" i="1"/>
  <c r="BA132" i="1"/>
  <c r="AZ132" i="1"/>
  <c r="AX132" i="1"/>
  <c r="AS140" i="1"/>
  <c r="AY140" i="1"/>
  <c r="AW140" i="1"/>
  <c r="BA140" i="1"/>
  <c r="AZ140" i="1"/>
  <c r="AX140" i="1"/>
  <c r="AS148" i="1"/>
  <c r="AW148" i="1"/>
  <c r="BA148" i="1"/>
  <c r="AZ148" i="1"/>
  <c r="AX148" i="1"/>
  <c r="AY148" i="1"/>
  <c r="AS156" i="1"/>
  <c r="AY156" i="1"/>
  <c r="AW156" i="1"/>
  <c r="BA156" i="1"/>
  <c r="AZ156" i="1"/>
  <c r="AX156" i="1"/>
  <c r="AS164" i="1"/>
  <c r="AW164" i="1"/>
  <c r="AY164" i="1"/>
  <c r="BA164" i="1"/>
  <c r="AZ164" i="1"/>
  <c r="AX164" i="1"/>
  <c r="AS172" i="1"/>
  <c r="AW172" i="1"/>
  <c r="BA172" i="1"/>
  <c r="AZ172" i="1"/>
  <c r="AX172" i="1"/>
  <c r="AY172" i="1"/>
  <c r="AS180" i="1"/>
  <c r="AY180" i="1"/>
  <c r="AW180" i="1"/>
  <c r="BA180" i="1"/>
  <c r="AZ180" i="1"/>
  <c r="AX180" i="1"/>
  <c r="AS188" i="1"/>
  <c r="AW188" i="1"/>
  <c r="AY188" i="1"/>
  <c r="BA188" i="1"/>
  <c r="AZ188" i="1"/>
  <c r="AX188" i="1"/>
  <c r="AS196" i="1"/>
  <c r="AW196" i="1"/>
  <c r="BA196" i="1"/>
  <c r="AZ196" i="1"/>
  <c r="AX196" i="1"/>
  <c r="AY196" i="1"/>
  <c r="AS204" i="1"/>
  <c r="AY204" i="1"/>
  <c r="AW204" i="1"/>
  <c r="BA204" i="1"/>
  <c r="AZ204" i="1"/>
  <c r="AX204" i="1"/>
  <c r="AS212" i="1"/>
  <c r="AW212" i="1"/>
  <c r="AY212" i="1"/>
  <c r="BA212" i="1"/>
  <c r="AZ212" i="1"/>
  <c r="AX212" i="1"/>
  <c r="AS220" i="1"/>
  <c r="AY220" i="1"/>
  <c r="AW220" i="1"/>
  <c r="BA220" i="1"/>
  <c r="AZ220" i="1"/>
  <c r="AX220" i="1"/>
  <c r="AS228" i="1"/>
  <c r="AY228" i="1"/>
  <c r="AW228" i="1"/>
  <c r="BA228" i="1"/>
  <c r="AZ228" i="1"/>
  <c r="AX228" i="1"/>
  <c r="AS236" i="1"/>
  <c r="AY236" i="1"/>
  <c r="AW236" i="1"/>
  <c r="BA236" i="1"/>
  <c r="AZ236" i="1"/>
  <c r="AX236" i="1"/>
  <c r="AS244" i="1"/>
  <c r="AW244" i="1"/>
  <c r="AY244" i="1"/>
  <c r="BA244" i="1"/>
  <c r="AZ244" i="1"/>
  <c r="AX244" i="1"/>
  <c r="AS252" i="1"/>
  <c r="AW252" i="1"/>
  <c r="BA252" i="1"/>
  <c r="AZ252" i="1"/>
  <c r="AY252" i="1"/>
  <c r="AX252" i="1"/>
  <c r="AS260" i="1"/>
  <c r="AY260" i="1"/>
  <c r="AW260" i="1"/>
  <c r="BA260" i="1"/>
  <c r="AZ260" i="1"/>
  <c r="AX260" i="1"/>
  <c r="AS268" i="1"/>
  <c r="AY268" i="1"/>
  <c r="AW268" i="1"/>
  <c r="BA268" i="1"/>
  <c r="AZ268" i="1"/>
  <c r="AX268" i="1"/>
  <c r="AS276" i="1"/>
  <c r="AW276" i="1"/>
  <c r="BA276" i="1"/>
  <c r="AZ276" i="1"/>
  <c r="AX276" i="1"/>
  <c r="AY276" i="1"/>
  <c r="AS284" i="1"/>
  <c r="AY284" i="1"/>
  <c r="AW284" i="1"/>
  <c r="BA284" i="1"/>
  <c r="AZ284" i="1"/>
  <c r="AX284" i="1"/>
  <c r="AS292" i="1"/>
  <c r="AY292" i="1"/>
  <c r="AW292" i="1"/>
  <c r="BA292" i="1"/>
  <c r="AZ292" i="1"/>
  <c r="AX292" i="1"/>
  <c r="AS300" i="1"/>
  <c r="AW300" i="1"/>
  <c r="BA300" i="1"/>
  <c r="AZ300" i="1"/>
  <c r="AX300" i="1"/>
  <c r="AY300" i="1"/>
  <c r="AS308" i="1"/>
  <c r="AY308" i="1"/>
  <c r="AW308" i="1"/>
  <c r="BA308" i="1"/>
  <c r="AZ308" i="1"/>
  <c r="AX308" i="1"/>
  <c r="AS316" i="1"/>
  <c r="AY316" i="1"/>
  <c r="AW316" i="1"/>
  <c r="BA316" i="1"/>
  <c r="AZ316" i="1"/>
  <c r="AX316" i="1"/>
  <c r="AS324" i="1"/>
  <c r="AW324" i="1"/>
  <c r="BA324" i="1"/>
  <c r="AZ324" i="1"/>
  <c r="AX324" i="1"/>
  <c r="AY324" i="1"/>
  <c r="AS332" i="1"/>
  <c r="AW332" i="1"/>
  <c r="BA332" i="1"/>
  <c r="AY332" i="1"/>
  <c r="AZ332" i="1"/>
  <c r="AX332" i="1"/>
  <c r="AS340" i="1"/>
  <c r="AW340" i="1"/>
  <c r="BA340" i="1"/>
  <c r="AY340" i="1"/>
  <c r="AZ340" i="1"/>
  <c r="AX340" i="1"/>
  <c r="AS348" i="1"/>
  <c r="AW348" i="1"/>
  <c r="BA348" i="1"/>
  <c r="AY348" i="1"/>
  <c r="AZ348" i="1"/>
  <c r="AX348" i="1"/>
  <c r="AS356" i="1"/>
  <c r="AW356" i="1"/>
  <c r="AY356" i="1"/>
  <c r="BA356" i="1"/>
  <c r="AZ356" i="1"/>
  <c r="AX356" i="1"/>
  <c r="AS364" i="1"/>
  <c r="AW364" i="1"/>
  <c r="BA364" i="1"/>
  <c r="AZ364" i="1"/>
  <c r="AX364" i="1"/>
  <c r="AY364" i="1"/>
  <c r="AS372" i="1"/>
  <c r="AY372" i="1"/>
  <c r="AW372" i="1"/>
  <c r="BA372" i="1"/>
  <c r="AZ372" i="1"/>
  <c r="AX372" i="1"/>
  <c r="AS381" i="1"/>
  <c r="BA381" i="1"/>
  <c r="AZ381" i="1"/>
  <c r="AY381" i="1"/>
  <c r="AX381" i="1"/>
  <c r="AW381" i="1"/>
  <c r="AS389" i="1"/>
  <c r="BA389" i="1"/>
  <c r="AZ389" i="1"/>
  <c r="AY389" i="1"/>
  <c r="AX389" i="1"/>
  <c r="AW389" i="1"/>
  <c r="AS397" i="1"/>
  <c r="BA397" i="1"/>
  <c r="AZ397" i="1"/>
  <c r="AY397" i="1"/>
  <c r="AX397" i="1"/>
  <c r="AW397" i="1"/>
  <c r="AS405" i="1"/>
  <c r="BA405" i="1"/>
  <c r="AZ405" i="1"/>
  <c r="AY405" i="1"/>
  <c r="AX405" i="1"/>
  <c r="AW405" i="1"/>
  <c r="AS413" i="1"/>
  <c r="BA413" i="1"/>
  <c r="AZ413" i="1"/>
  <c r="AY413" i="1"/>
  <c r="AX413" i="1"/>
  <c r="AW413" i="1"/>
  <c r="AS421" i="1"/>
  <c r="BA421" i="1"/>
  <c r="AZ421" i="1"/>
  <c r="AY421" i="1"/>
  <c r="AX421" i="1"/>
  <c r="AW421" i="1"/>
  <c r="AS429" i="1"/>
  <c r="BA429" i="1"/>
  <c r="AZ429" i="1"/>
  <c r="AY429" i="1"/>
  <c r="AX429" i="1"/>
  <c r="AW429" i="1"/>
  <c r="AS437" i="1"/>
  <c r="BA437" i="1"/>
  <c r="AZ437" i="1"/>
  <c r="AY437" i="1"/>
  <c r="AX437" i="1"/>
  <c r="AW437" i="1"/>
  <c r="AS445" i="1"/>
  <c r="BA445" i="1"/>
  <c r="AZ445" i="1"/>
  <c r="AY445" i="1"/>
  <c r="AX445" i="1"/>
  <c r="AW445" i="1"/>
  <c r="AS453" i="1"/>
  <c r="BA453" i="1"/>
  <c r="AZ453" i="1"/>
  <c r="AY453" i="1"/>
  <c r="AX453" i="1"/>
  <c r="AW453" i="1"/>
  <c r="AS461" i="1"/>
  <c r="BA461" i="1"/>
  <c r="AZ461" i="1"/>
  <c r="AY461" i="1"/>
  <c r="AX461" i="1"/>
  <c r="AW461" i="1"/>
  <c r="AS469" i="1"/>
  <c r="BA469" i="1"/>
  <c r="AZ469" i="1"/>
  <c r="AY469" i="1"/>
  <c r="AX469" i="1"/>
  <c r="AW469" i="1"/>
  <c r="AS477" i="1"/>
  <c r="BA477" i="1"/>
  <c r="AZ477" i="1"/>
  <c r="AY477" i="1"/>
  <c r="AX477" i="1"/>
  <c r="AW477" i="1"/>
  <c r="AS485" i="1"/>
  <c r="BA485" i="1"/>
  <c r="AZ485" i="1"/>
  <c r="AY485" i="1"/>
  <c r="AX485" i="1"/>
  <c r="AW485" i="1"/>
  <c r="AS493" i="1"/>
  <c r="BA493" i="1"/>
  <c r="AZ493" i="1"/>
  <c r="AY493" i="1"/>
  <c r="AX493" i="1"/>
  <c r="AW493" i="1"/>
  <c r="AS501" i="1"/>
  <c r="BA501" i="1"/>
  <c r="AZ501" i="1"/>
  <c r="AY501" i="1"/>
  <c r="AX501" i="1"/>
  <c r="AW501" i="1"/>
  <c r="AS509" i="1"/>
  <c r="BA509" i="1"/>
  <c r="AZ509" i="1"/>
  <c r="AY509" i="1"/>
  <c r="AX509" i="1"/>
  <c r="AW509" i="1"/>
  <c r="AS517" i="1"/>
  <c r="BA517" i="1"/>
  <c r="AZ517" i="1"/>
  <c r="AY517" i="1"/>
  <c r="AX517" i="1"/>
  <c r="AW517" i="1"/>
  <c r="AS525" i="1"/>
  <c r="BA525" i="1"/>
  <c r="AZ525" i="1"/>
  <c r="AY525" i="1"/>
  <c r="AX525" i="1"/>
  <c r="AW525" i="1"/>
  <c r="AS533" i="1"/>
  <c r="BA533" i="1"/>
  <c r="AZ533" i="1"/>
  <c r="AY533" i="1"/>
  <c r="AX533" i="1"/>
  <c r="AW533" i="1"/>
  <c r="AS541" i="1"/>
  <c r="BA541" i="1"/>
  <c r="AZ541" i="1"/>
  <c r="AY541" i="1"/>
  <c r="AX541" i="1"/>
  <c r="AW541" i="1"/>
  <c r="AS549" i="1"/>
  <c r="BA549" i="1"/>
  <c r="AZ549" i="1"/>
  <c r="AY549" i="1"/>
  <c r="AX549" i="1"/>
  <c r="AW549" i="1"/>
  <c r="AS557" i="1"/>
  <c r="BA557" i="1"/>
  <c r="AZ557" i="1"/>
  <c r="AY557" i="1"/>
  <c r="AX557" i="1"/>
  <c r="AW557" i="1"/>
  <c r="AS565" i="1"/>
  <c r="BA565" i="1"/>
  <c r="AZ565" i="1"/>
  <c r="AY565" i="1"/>
  <c r="AX565" i="1"/>
  <c r="AW565" i="1"/>
  <c r="AS573" i="1"/>
  <c r="BA573" i="1"/>
  <c r="AZ573" i="1"/>
  <c r="AY573" i="1"/>
  <c r="AX573" i="1"/>
  <c r="AW573" i="1"/>
  <c r="AS581" i="1"/>
  <c r="BA581" i="1"/>
  <c r="AZ581" i="1"/>
  <c r="AY581" i="1"/>
  <c r="AX581" i="1"/>
  <c r="AW581" i="1"/>
  <c r="AS589" i="1"/>
  <c r="BA589" i="1"/>
  <c r="AZ589" i="1"/>
  <c r="AY589" i="1"/>
  <c r="AX589" i="1"/>
  <c r="AW589" i="1"/>
  <c r="AS597" i="1"/>
  <c r="BA597" i="1"/>
  <c r="AZ597" i="1"/>
  <c r="AY597" i="1"/>
  <c r="AX597" i="1"/>
  <c r="AW597" i="1"/>
  <c r="AS605" i="1"/>
  <c r="BA605" i="1"/>
  <c r="AZ605" i="1"/>
  <c r="AY605" i="1"/>
  <c r="AX605" i="1"/>
  <c r="AW605" i="1"/>
  <c r="AS613" i="1"/>
  <c r="BA613" i="1"/>
  <c r="AZ613" i="1"/>
  <c r="AY613" i="1"/>
  <c r="AX613" i="1"/>
  <c r="AW613" i="1"/>
  <c r="AS621" i="1"/>
  <c r="BA621" i="1"/>
  <c r="AZ621" i="1"/>
  <c r="AY621" i="1"/>
  <c r="AX621" i="1"/>
  <c r="AW621" i="1"/>
  <c r="AS629" i="1"/>
  <c r="BA629" i="1"/>
  <c r="AZ629" i="1"/>
  <c r="AY629" i="1"/>
  <c r="AX629" i="1"/>
  <c r="AW629" i="1"/>
  <c r="AS637" i="1"/>
  <c r="BA637" i="1"/>
  <c r="AZ637" i="1"/>
  <c r="AY637" i="1"/>
  <c r="AX637" i="1"/>
  <c r="AW637" i="1"/>
  <c r="AS645" i="1"/>
  <c r="BA645" i="1"/>
  <c r="AZ645" i="1"/>
  <c r="AY645" i="1"/>
  <c r="AX645" i="1"/>
  <c r="AW645" i="1"/>
  <c r="AS653" i="1"/>
  <c r="BA653" i="1"/>
  <c r="AZ653" i="1"/>
  <c r="AY653" i="1"/>
  <c r="AX653" i="1"/>
  <c r="AW653" i="1"/>
  <c r="AS661" i="1"/>
  <c r="BA661" i="1"/>
  <c r="AZ661" i="1"/>
  <c r="AY661" i="1"/>
  <c r="AX661" i="1"/>
  <c r="AW661" i="1"/>
  <c r="AS669" i="1"/>
  <c r="BA669" i="1"/>
  <c r="AZ669" i="1"/>
  <c r="AY669" i="1"/>
  <c r="AX669" i="1"/>
  <c r="AW669" i="1"/>
  <c r="AS677" i="1"/>
  <c r="BA677" i="1"/>
  <c r="AZ677" i="1"/>
  <c r="AY677" i="1"/>
  <c r="AX677" i="1"/>
  <c r="AW677" i="1"/>
  <c r="AS685" i="1"/>
  <c r="BA685" i="1"/>
  <c r="AZ685" i="1"/>
  <c r="AY685" i="1"/>
  <c r="AX685" i="1"/>
  <c r="AW685" i="1"/>
  <c r="AS693" i="1"/>
  <c r="BA693" i="1"/>
  <c r="AZ693" i="1"/>
  <c r="AY693" i="1"/>
  <c r="AX693" i="1"/>
  <c r="AW693" i="1"/>
  <c r="AS701" i="1"/>
  <c r="BA701" i="1"/>
  <c r="AZ701" i="1"/>
  <c r="AY701" i="1"/>
  <c r="AX701" i="1"/>
  <c r="AW701" i="1"/>
  <c r="AS709" i="1"/>
  <c r="BA709" i="1"/>
  <c r="AZ709" i="1"/>
  <c r="AY709" i="1"/>
  <c r="AX709" i="1"/>
  <c r="AW709" i="1"/>
  <c r="AS717" i="1"/>
  <c r="BA717" i="1"/>
  <c r="AZ717" i="1"/>
  <c r="AY717" i="1"/>
  <c r="AX717" i="1"/>
  <c r="AW717" i="1"/>
  <c r="AS725" i="1"/>
  <c r="BA725" i="1"/>
  <c r="AZ725" i="1"/>
  <c r="AY725" i="1"/>
  <c r="AX725" i="1"/>
  <c r="AW725" i="1"/>
  <c r="AS733" i="1"/>
  <c r="BA733" i="1"/>
  <c r="AZ733" i="1"/>
  <c r="AY733" i="1"/>
  <c r="AX733" i="1"/>
  <c r="AW733" i="1"/>
  <c r="AS741" i="1"/>
  <c r="BA741" i="1"/>
  <c r="AZ741" i="1"/>
  <c r="AY741" i="1"/>
  <c r="AX741" i="1"/>
  <c r="AW741" i="1"/>
  <c r="AS749" i="1"/>
  <c r="BA749" i="1"/>
  <c r="AZ749" i="1"/>
  <c r="AY749" i="1"/>
  <c r="AX749" i="1"/>
  <c r="AW749" i="1"/>
  <c r="AS757" i="1"/>
  <c r="BA757" i="1"/>
  <c r="AZ757" i="1"/>
  <c r="AY757" i="1"/>
  <c r="AX757" i="1"/>
  <c r="AW757" i="1"/>
  <c r="AS765" i="1"/>
  <c r="BA765" i="1"/>
  <c r="AZ765" i="1"/>
  <c r="AY765" i="1"/>
  <c r="AX765" i="1"/>
  <c r="AW765" i="1"/>
  <c r="AS773" i="1"/>
  <c r="BA773" i="1"/>
  <c r="AZ773" i="1"/>
  <c r="AY773" i="1"/>
  <c r="AX773" i="1"/>
  <c r="AW773" i="1"/>
  <c r="AS781" i="1"/>
  <c r="BA781" i="1"/>
  <c r="AZ781" i="1"/>
  <c r="AY781" i="1"/>
  <c r="AX781" i="1"/>
  <c r="AW781" i="1"/>
  <c r="AS789" i="1"/>
  <c r="BA789" i="1"/>
  <c r="AZ789" i="1"/>
  <c r="AY789" i="1"/>
  <c r="AX789" i="1"/>
  <c r="AW789" i="1"/>
  <c r="AS797" i="1"/>
  <c r="BA797" i="1"/>
  <c r="AZ797" i="1"/>
  <c r="AY797" i="1"/>
  <c r="AX797" i="1"/>
  <c r="AW797" i="1"/>
  <c r="AS805" i="1"/>
  <c r="BA805" i="1"/>
  <c r="AZ805" i="1"/>
  <c r="AY805" i="1"/>
  <c r="AX805" i="1"/>
  <c r="AW805" i="1"/>
  <c r="AS813" i="1"/>
  <c r="BA813" i="1"/>
  <c r="AZ813" i="1"/>
  <c r="AY813" i="1"/>
  <c r="AX813" i="1"/>
  <c r="AW813" i="1"/>
  <c r="AS821" i="1"/>
  <c r="BA821" i="1"/>
  <c r="AZ821" i="1"/>
  <c r="AY821" i="1"/>
  <c r="AX821" i="1"/>
  <c r="AW821" i="1"/>
  <c r="AS829" i="1"/>
  <c r="BA829" i="1"/>
  <c r="AZ829" i="1"/>
  <c r="AY829" i="1"/>
  <c r="AX829" i="1"/>
  <c r="AW829" i="1"/>
  <c r="AS837" i="1"/>
  <c r="BA837" i="1"/>
  <c r="AZ837" i="1"/>
  <c r="AY837" i="1"/>
  <c r="AX837" i="1"/>
  <c r="AW837" i="1"/>
  <c r="AS845" i="1"/>
  <c r="BA845" i="1"/>
  <c r="AZ845" i="1"/>
  <c r="AY845" i="1"/>
  <c r="AX845" i="1"/>
  <c r="AW845" i="1"/>
  <c r="AS853" i="1"/>
  <c r="BA853" i="1"/>
  <c r="AY853" i="1"/>
  <c r="AX853" i="1"/>
  <c r="AZ853" i="1"/>
  <c r="AW853" i="1"/>
  <c r="AS861" i="1"/>
  <c r="BA861" i="1"/>
  <c r="AY861" i="1"/>
  <c r="AX861" i="1"/>
  <c r="AZ861" i="1"/>
  <c r="AW861" i="1"/>
  <c r="AS869" i="1"/>
  <c r="BA869" i="1"/>
  <c r="AY869" i="1"/>
  <c r="AX869" i="1"/>
  <c r="AZ869" i="1"/>
  <c r="AW869" i="1"/>
  <c r="AS877" i="1"/>
  <c r="BA877" i="1"/>
  <c r="AZ877" i="1"/>
  <c r="AY877" i="1"/>
  <c r="AX877" i="1"/>
  <c r="AW877" i="1"/>
  <c r="AS885" i="1"/>
  <c r="BA885" i="1"/>
  <c r="AZ885" i="1"/>
  <c r="AY885" i="1"/>
  <c r="AX885" i="1"/>
  <c r="AW885" i="1"/>
  <c r="AS893" i="1"/>
  <c r="BA893" i="1"/>
  <c r="AZ893" i="1"/>
  <c r="AY893" i="1"/>
  <c r="AX893" i="1"/>
  <c r="AW893" i="1"/>
  <c r="AS901" i="1"/>
  <c r="BA901" i="1"/>
  <c r="AZ901" i="1"/>
  <c r="AY901" i="1"/>
  <c r="AX901" i="1"/>
  <c r="AW901" i="1"/>
  <c r="AS909" i="1"/>
  <c r="BA909" i="1"/>
  <c r="AZ909" i="1"/>
  <c r="AY909" i="1"/>
  <c r="AX909" i="1"/>
  <c r="AW909" i="1"/>
  <c r="AS917" i="1"/>
  <c r="BA917" i="1"/>
  <c r="AZ917" i="1"/>
  <c r="AY917" i="1"/>
  <c r="AX917" i="1"/>
  <c r="AW917" i="1"/>
  <c r="AS925" i="1"/>
  <c r="BA925" i="1"/>
  <c r="AZ925" i="1"/>
  <c r="AY925" i="1"/>
  <c r="AX925" i="1"/>
  <c r="AW925" i="1"/>
  <c r="AS933" i="1"/>
  <c r="BA933" i="1"/>
  <c r="AZ933" i="1"/>
  <c r="AY933" i="1"/>
  <c r="AX933" i="1"/>
  <c r="AW933" i="1"/>
  <c r="AS941" i="1"/>
  <c r="BA941" i="1"/>
  <c r="AZ941" i="1"/>
  <c r="AY941" i="1"/>
  <c r="AX941" i="1"/>
  <c r="AW941" i="1"/>
  <c r="AS949" i="1"/>
  <c r="BA949" i="1"/>
  <c r="AZ949" i="1"/>
  <c r="AY949" i="1"/>
  <c r="AX949" i="1"/>
  <c r="AW949" i="1"/>
  <c r="AS957" i="1"/>
  <c r="BA957" i="1"/>
  <c r="AZ957" i="1"/>
  <c r="AY957" i="1"/>
  <c r="AX957" i="1"/>
  <c r="AW957" i="1"/>
  <c r="AS965" i="1"/>
  <c r="BA965" i="1"/>
  <c r="AZ965" i="1"/>
  <c r="AY965" i="1"/>
  <c r="AX965" i="1"/>
  <c r="AW965" i="1"/>
  <c r="AS973" i="1"/>
  <c r="BA973" i="1"/>
  <c r="AZ973" i="1"/>
  <c r="AY973" i="1"/>
  <c r="AX973" i="1"/>
  <c r="AW973" i="1"/>
  <c r="AS981" i="1"/>
  <c r="BA981" i="1"/>
  <c r="AZ981" i="1"/>
  <c r="AY981" i="1"/>
  <c r="AX981" i="1"/>
  <c r="AW981" i="1"/>
  <c r="AS989" i="1"/>
  <c r="BA989" i="1"/>
  <c r="AZ989" i="1"/>
  <c r="AY989" i="1"/>
  <c r="AX989" i="1"/>
  <c r="AW989" i="1"/>
  <c r="AS997" i="1"/>
  <c r="BA997" i="1"/>
  <c r="AZ997" i="1"/>
  <c r="AY997" i="1"/>
  <c r="AX997" i="1"/>
  <c r="AW997" i="1"/>
  <c r="AS1005" i="1"/>
  <c r="BA1005" i="1"/>
  <c r="AZ1005" i="1"/>
  <c r="AY1005" i="1"/>
  <c r="AX1005" i="1"/>
  <c r="AW1005" i="1"/>
  <c r="AS1013" i="1"/>
  <c r="BA1013" i="1"/>
  <c r="AZ1013" i="1"/>
  <c r="AY1013" i="1"/>
  <c r="AX1013" i="1"/>
  <c r="AW1013" i="1"/>
  <c r="AS1021" i="1"/>
  <c r="BA1021" i="1"/>
  <c r="AZ1021" i="1"/>
  <c r="AY1021" i="1"/>
  <c r="AX1021" i="1"/>
  <c r="AW1021" i="1"/>
  <c r="AS1029" i="1"/>
  <c r="BA1029" i="1"/>
  <c r="AZ1029" i="1"/>
  <c r="AY1029" i="1"/>
  <c r="AX1029" i="1"/>
  <c r="AW1029" i="1"/>
  <c r="AS1037" i="1"/>
  <c r="BA1037" i="1"/>
  <c r="AZ1037" i="1"/>
  <c r="AY1037" i="1"/>
  <c r="AX1037" i="1"/>
  <c r="AW1037" i="1"/>
  <c r="AS1045" i="1"/>
  <c r="BA1045" i="1"/>
  <c r="AZ1045" i="1"/>
  <c r="AY1045" i="1"/>
  <c r="AX1045" i="1"/>
  <c r="AW1045" i="1"/>
  <c r="AS1053" i="1"/>
  <c r="BA1053" i="1"/>
  <c r="AZ1053" i="1"/>
  <c r="AY1053" i="1"/>
  <c r="AX1053" i="1"/>
  <c r="AW1053" i="1"/>
  <c r="AS1061" i="1"/>
  <c r="BA1061" i="1"/>
  <c r="AZ1061" i="1"/>
  <c r="AY1061" i="1"/>
  <c r="AX1061" i="1"/>
  <c r="AW1061" i="1"/>
  <c r="AS1069" i="1"/>
  <c r="BA1069" i="1"/>
  <c r="AZ1069" i="1"/>
  <c r="AY1069" i="1"/>
  <c r="AX1069" i="1"/>
  <c r="AW1069" i="1"/>
  <c r="AS1077" i="1"/>
  <c r="BA1077" i="1"/>
  <c r="AZ1077" i="1"/>
  <c r="AY1077" i="1"/>
  <c r="AX1077" i="1"/>
  <c r="AW1077" i="1"/>
  <c r="AS1085" i="1"/>
  <c r="BA1085" i="1"/>
  <c r="AZ1085" i="1"/>
  <c r="AY1085" i="1"/>
  <c r="AX1085" i="1"/>
  <c r="AW1085" i="1"/>
  <c r="AS1093" i="1"/>
  <c r="BA1093" i="1"/>
  <c r="AZ1093" i="1"/>
  <c r="AY1093" i="1"/>
  <c r="AX1093" i="1"/>
  <c r="AW1093" i="1"/>
  <c r="AS1101" i="1"/>
  <c r="BA1101" i="1"/>
  <c r="AZ1101" i="1"/>
  <c r="AY1101" i="1"/>
  <c r="AX1101" i="1"/>
  <c r="AW1101" i="1"/>
  <c r="AS1109" i="1"/>
  <c r="BA1109" i="1"/>
  <c r="AZ1109" i="1"/>
  <c r="AY1109" i="1"/>
  <c r="AX1109" i="1"/>
  <c r="AW1109" i="1"/>
  <c r="AS1117" i="1"/>
  <c r="BA1117" i="1"/>
  <c r="AZ1117" i="1"/>
  <c r="AY1117" i="1"/>
  <c r="AX1117" i="1"/>
  <c r="AW1117" i="1"/>
  <c r="AS1125" i="1"/>
  <c r="BA1125" i="1"/>
  <c r="AZ1125" i="1"/>
  <c r="AY1125" i="1"/>
  <c r="AX1125" i="1"/>
  <c r="AW1125" i="1"/>
  <c r="AS1133" i="1"/>
  <c r="BA1133" i="1"/>
  <c r="AZ1133" i="1"/>
  <c r="AY1133" i="1"/>
  <c r="AX1133" i="1"/>
  <c r="AW1133" i="1"/>
  <c r="AS1141" i="1"/>
  <c r="BA1141" i="1"/>
  <c r="AZ1141" i="1"/>
  <c r="AY1141" i="1"/>
  <c r="AX1141" i="1"/>
  <c r="AW1141" i="1"/>
  <c r="AS1149" i="1"/>
  <c r="BA1149" i="1"/>
  <c r="AZ1149" i="1"/>
  <c r="AY1149" i="1"/>
  <c r="AX1149" i="1"/>
  <c r="AW1149" i="1"/>
  <c r="AS1157" i="1"/>
  <c r="BA1157" i="1"/>
  <c r="AZ1157" i="1"/>
  <c r="AY1157" i="1"/>
  <c r="AX1157" i="1"/>
  <c r="AW1157" i="1"/>
  <c r="AS1165" i="1"/>
  <c r="BA1165" i="1"/>
  <c r="AZ1165" i="1"/>
  <c r="AY1165" i="1"/>
  <c r="AX1165" i="1"/>
  <c r="AW1165" i="1"/>
  <c r="AS1173" i="1"/>
  <c r="BA1173" i="1"/>
  <c r="AZ1173" i="1"/>
  <c r="AY1173" i="1"/>
  <c r="AX1173" i="1"/>
  <c r="AW1173" i="1"/>
  <c r="AS1181" i="1"/>
  <c r="BA1181" i="1"/>
  <c r="AZ1181" i="1"/>
  <c r="AY1181" i="1"/>
  <c r="AX1181" i="1"/>
  <c r="AW1181" i="1"/>
  <c r="AS1189" i="1"/>
  <c r="AY1189" i="1"/>
  <c r="AX1189" i="1"/>
  <c r="BA1189" i="1"/>
  <c r="AZ1189" i="1"/>
  <c r="AW1189" i="1"/>
  <c r="AS1197" i="1"/>
  <c r="AY1197" i="1"/>
  <c r="AX1197" i="1"/>
  <c r="BA1197" i="1"/>
  <c r="AZ1197" i="1"/>
  <c r="AW1197" i="1"/>
  <c r="AS1205" i="1"/>
  <c r="AY1205" i="1"/>
  <c r="AX1205" i="1"/>
  <c r="BA1205" i="1"/>
  <c r="AZ1205" i="1"/>
  <c r="AW1205" i="1"/>
  <c r="AS1213" i="1"/>
  <c r="AY1213" i="1"/>
  <c r="AX1213" i="1"/>
  <c r="BA1213" i="1"/>
  <c r="AZ1213" i="1"/>
  <c r="AW1213" i="1"/>
  <c r="AS1221" i="1"/>
  <c r="AY1221" i="1"/>
  <c r="AX1221" i="1"/>
  <c r="BA1221" i="1"/>
  <c r="AZ1221" i="1"/>
  <c r="AW1221" i="1"/>
  <c r="AS1229" i="1"/>
  <c r="AY1229" i="1"/>
  <c r="AX1229" i="1"/>
  <c r="BA1229" i="1"/>
  <c r="AZ1229" i="1"/>
  <c r="AW1229" i="1"/>
  <c r="AS1237" i="1"/>
  <c r="AY1237" i="1"/>
  <c r="AX1237" i="1"/>
  <c r="BA1237" i="1"/>
  <c r="AZ1237" i="1"/>
  <c r="AW1237" i="1"/>
  <c r="AS1245" i="1"/>
  <c r="AY1245" i="1"/>
  <c r="AX1245" i="1"/>
  <c r="BA1245" i="1"/>
  <c r="AZ1245" i="1"/>
  <c r="AW1245" i="1"/>
  <c r="AS1253" i="1"/>
  <c r="AY1253" i="1"/>
  <c r="AX1253" i="1"/>
  <c r="BA1253" i="1"/>
  <c r="AZ1253" i="1"/>
  <c r="AW1253" i="1"/>
  <c r="AS1261" i="1"/>
  <c r="AY1261" i="1"/>
  <c r="AX1261" i="1"/>
  <c r="BA1261" i="1"/>
  <c r="AZ1261" i="1"/>
  <c r="AW1261" i="1"/>
  <c r="AS1269" i="1"/>
  <c r="AY1269" i="1"/>
  <c r="AX1269" i="1"/>
  <c r="BA1269" i="1"/>
  <c r="AZ1269" i="1"/>
  <c r="AW1269" i="1"/>
  <c r="AS1277" i="1"/>
  <c r="AY1277" i="1"/>
  <c r="AX1277" i="1"/>
  <c r="BA1277" i="1"/>
  <c r="AZ1277" i="1"/>
  <c r="AW1277" i="1"/>
  <c r="AS1285" i="1"/>
  <c r="AY1285" i="1"/>
  <c r="AX1285" i="1"/>
  <c r="BA1285" i="1"/>
  <c r="AZ1285" i="1"/>
  <c r="AW1285" i="1"/>
  <c r="AS1293" i="1"/>
  <c r="AY1293" i="1"/>
  <c r="AX1293" i="1"/>
  <c r="BA1293" i="1"/>
  <c r="AZ1293" i="1"/>
  <c r="AW1293" i="1"/>
  <c r="AS1301" i="1"/>
  <c r="AY1301" i="1"/>
  <c r="AX1301" i="1"/>
  <c r="BA1301" i="1"/>
  <c r="AZ1301" i="1"/>
  <c r="AW1301" i="1"/>
  <c r="AS1309" i="1"/>
  <c r="AY1309" i="1"/>
  <c r="AX1309" i="1"/>
  <c r="BA1309" i="1"/>
  <c r="AZ1309" i="1"/>
  <c r="AW1309" i="1"/>
  <c r="AS1317" i="1"/>
  <c r="AY1317" i="1"/>
  <c r="AX1317" i="1"/>
  <c r="BA1317" i="1"/>
  <c r="AZ1317" i="1"/>
  <c r="AW1317" i="1"/>
  <c r="AS1325" i="1"/>
  <c r="AY1325" i="1"/>
  <c r="AX1325" i="1"/>
  <c r="BA1325" i="1"/>
  <c r="AZ1325" i="1"/>
  <c r="AW1325" i="1"/>
  <c r="AS1333" i="1"/>
  <c r="AY1333" i="1"/>
  <c r="AX1333" i="1"/>
  <c r="BA1333" i="1"/>
  <c r="AZ1333" i="1"/>
  <c r="AW1333" i="1"/>
  <c r="AS1341" i="1"/>
  <c r="AY1341" i="1"/>
  <c r="AX1341" i="1"/>
  <c r="AZ1341" i="1"/>
  <c r="BA1341" i="1"/>
  <c r="AW1341" i="1"/>
  <c r="AS1349" i="1"/>
  <c r="AY1349" i="1"/>
  <c r="AX1349" i="1"/>
  <c r="AZ1349" i="1"/>
  <c r="BA1349" i="1"/>
  <c r="AW1349" i="1"/>
  <c r="AS1357" i="1"/>
  <c r="AY1357" i="1"/>
  <c r="AX1357" i="1"/>
  <c r="AZ1357" i="1"/>
  <c r="BA1357" i="1"/>
  <c r="AW1357" i="1"/>
  <c r="AS1365" i="1"/>
  <c r="AY1365" i="1"/>
  <c r="AX1365" i="1"/>
  <c r="AZ1365" i="1"/>
  <c r="BA1365" i="1"/>
  <c r="AW1365" i="1"/>
  <c r="AS1373" i="1"/>
  <c r="AY1373" i="1"/>
  <c r="AX1373" i="1"/>
  <c r="AZ1373" i="1"/>
  <c r="BA1373" i="1"/>
  <c r="AW1373" i="1"/>
  <c r="AS1381" i="1"/>
  <c r="AY1381" i="1"/>
  <c r="AX1381" i="1"/>
  <c r="AZ1381" i="1"/>
  <c r="BA1381" i="1"/>
  <c r="AW1381" i="1"/>
  <c r="AS1389" i="1"/>
  <c r="AY1389" i="1"/>
  <c r="AX1389" i="1"/>
  <c r="AZ1389" i="1"/>
  <c r="BA1389" i="1"/>
  <c r="AW1389" i="1"/>
  <c r="AS1397" i="1"/>
  <c r="AY1397" i="1"/>
  <c r="AX1397" i="1"/>
  <c r="AZ1397" i="1"/>
  <c r="BA1397" i="1"/>
  <c r="AW1397" i="1"/>
  <c r="AS1405" i="1"/>
  <c r="AY1405" i="1"/>
  <c r="AX1405" i="1"/>
  <c r="AZ1405" i="1"/>
  <c r="BA1405" i="1"/>
  <c r="AW1405" i="1"/>
  <c r="AS1413" i="1"/>
  <c r="AY1413" i="1"/>
  <c r="AX1413" i="1"/>
  <c r="AZ1413" i="1"/>
  <c r="BA1413" i="1"/>
  <c r="AW1413" i="1"/>
  <c r="AS1421" i="1"/>
  <c r="AY1421" i="1"/>
  <c r="AX1421" i="1"/>
  <c r="AZ1421" i="1"/>
  <c r="BA1421" i="1"/>
  <c r="AW1421" i="1"/>
  <c r="AS1429" i="1"/>
  <c r="AY1429" i="1"/>
  <c r="AX1429" i="1"/>
  <c r="AZ1429" i="1"/>
  <c r="BA1429" i="1"/>
  <c r="AW1429" i="1"/>
  <c r="AS1437" i="1"/>
  <c r="AY1437" i="1"/>
  <c r="AX1437" i="1"/>
  <c r="AZ1437" i="1"/>
  <c r="BA1437" i="1"/>
  <c r="AW1437" i="1"/>
  <c r="AS1445" i="1"/>
  <c r="AY1445" i="1"/>
  <c r="AX1445" i="1"/>
  <c r="AZ1445" i="1"/>
  <c r="BA1445" i="1"/>
  <c r="AW1445" i="1"/>
  <c r="AS1453" i="1"/>
  <c r="AY1453" i="1"/>
  <c r="AX1453" i="1"/>
  <c r="AZ1453" i="1"/>
  <c r="BA1453" i="1"/>
  <c r="AW1453" i="1"/>
  <c r="AS1461" i="1"/>
  <c r="AY1461" i="1"/>
  <c r="AX1461" i="1"/>
  <c r="AZ1461" i="1"/>
  <c r="BA1461" i="1"/>
  <c r="AW1461" i="1"/>
  <c r="AS1469" i="1"/>
  <c r="AY1469" i="1"/>
  <c r="AX1469" i="1"/>
  <c r="AZ1469" i="1"/>
  <c r="BA1469" i="1"/>
  <c r="AW1469" i="1"/>
  <c r="AS1477" i="1"/>
  <c r="BA1477" i="1"/>
  <c r="AY1477" i="1"/>
  <c r="AX1477" i="1"/>
  <c r="AZ1477" i="1"/>
  <c r="AW1477" i="1"/>
  <c r="AS1485" i="1"/>
  <c r="BA1485" i="1"/>
  <c r="AX1485" i="1"/>
  <c r="AY1485" i="1"/>
  <c r="AZ1485" i="1"/>
  <c r="AW1485" i="1"/>
  <c r="AS1493" i="1"/>
  <c r="BA1493" i="1"/>
  <c r="AX1493" i="1"/>
  <c r="AZ1493" i="1"/>
  <c r="AY1493" i="1"/>
  <c r="AW1493" i="1"/>
  <c r="AS1501" i="1"/>
  <c r="BA1501" i="1"/>
  <c r="AZ1501" i="1"/>
  <c r="AX1501" i="1"/>
  <c r="AY1501" i="1"/>
  <c r="AW1501" i="1"/>
  <c r="AS1509" i="1"/>
  <c r="BA1509" i="1"/>
  <c r="AZ1509" i="1"/>
  <c r="AX1509" i="1"/>
  <c r="AY1509" i="1"/>
  <c r="AW1509" i="1"/>
  <c r="AS1517" i="1"/>
  <c r="BA1517" i="1"/>
  <c r="AZ1517" i="1"/>
  <c r="AX1517" i="1"/>
  <c r="AY1517" i="1"/>
  <c r="AW1517" i="1"/>
  <c r="AS1525" i="1"/>
  <c r="BA1525" i="1"/>
  <c r="AZ1525" i="1"/>
  <c r="AX1525" i="1"/>
  <c r="AY1525" i="1"/>
  <c r="AW1525" i="1"/>
  <c r="AS1533" i="1"/>
  <c r="BA1533" i="1"/>
  <c r="AZ1533" i="1"/>
  <c r="AX1533" i="1"/>
  <c r="AY1533" i="1"/>
  <c r="AW1533" i="1"/>
  <c r="AS1541" i="1"/>
  <c r="BA1541" i="1"/>
  <c r="AZ1541" i="1"/>
  <c r="AX1541" i="1"/>
  <c r="AY1541" i="1"/>
  <c r="AW1541" i="1"/>
  <c r="AS1549" i="1"/>
  <c r="BA1549" i="1"/>
  <c r="AZ1549" i="1"/>
  <c r="AX1549" i="1"/>
  <c r="AY1549" i="1"/>
  <c r="AW1549" i="1"/>
  <c r="AS1557" i="1"/>
  <c r="BA1557" i="1"/>
  <c r="AZ1557" i="1"/>
  <c r="AX1557" i="1"/>
  <c r="AY1557" i="1"/>
  <c r="AW1557" i="1"/>
  <c r="AS1565" i="1"/>
  <c r="BA1565" i="1"/>
  <c r="AZ1565" i="1"/>
  <c r="AX1565" i="1"/>
  <c r="AY1565" i="1"/>
  <c r="AW1565" i="1"/>
  <c r="AS1573" i="1"/>
  <c r="BA1573" i="1"/>
  <c r="AZ1573" i="1"/>
  <c r="AX1573" i="1"/>
  <c r="AY1573" i="1"/>
  <c r="AW1573" i="1"/>
  <c r="AS1581" i="1"/>
  <c r="BA1581" i="1"/>
  <c r="AZ1581" i="1"/>
  <c r="AX1581" i="1"/>
  <c r="AY1581" i="1"/>
  <c r="AW1581" i="1"/>
  <c r="AS1589" i="1"/>
  <c r="BA1589" i="1"/>
  <c r="AZ1589" i="1"/>
  <c r="AX1589" i="1"/>
  <c r="AY1589" i="1"/>
  <c r="AW1589" i="1"/>
  <c r="AS1597" i="1"/>
  <c r="BA1597" i="1"/>
  <c r="AZ1597" i="1"/>
  <c r="AX1597" i="1"/>
  <c r="AY1597" i="1"/>
  <c r="AW1597" i="1"/>
  <c r="AS1605" i="1"/>
  <c r="BA1605" i="1"/>
  <c r="AZ1605" i="1"/>
  <c r="AX1605" i="1"/>
  <c r="AY1605" i="1"/>
  <c r="AW1605" i="1"/>
  <c r="AS1613" i="1"/>
  <c r="BA1613" i="1"/>
  <c r="AZ1613" i="1"/>
  <c r="AX1613" i="1"/>
  <c r="AY1613" i="1"/>
  <c r="AW1613" i="1"/>
  <c r="AS1621" i="1"/>
  <c r="BA1621" i="1"/>
  <c r="AZ1621" i="1"/>
  <c r="AX1621" i="1"/>
  <c r="AY1621" i="1"/>
  <c r="AW1621" i="1"/>
  <c r="AS1629" i="1"/>
  <c r="BA1629" i="1"/>
  <c r="AZ1629" i="1"/>
  <c r="AX1629" i="1"/>
  <c r="AY1629" i="1"/>
  <c r="AW1629" i="1"/>
  <c r="AS1637" i="1"/>
  <c r="BA1637" i="1"/>
  <c r="AZ1637" i="1"/>
  <c r="AX1637" i="1"/>
  <c r="AY1637" i="1"/>
  <c r="AW1637" i="1"/>
  <c r="AS1645" i="1"/>
  <c r="BA1645" i="1"/>
  <c r="AZ1645" i="1"/>
  <c r="AX1645" i="1"/>
  <c r="AY1645" i="1"/>
  <c r="AW1645" i="1"/>
  <c r="AS1653" i="1"/>
  <c r="BA1653" i="1"/>
  <c r="AZ1653" i="1"/>
  <c r="AY1653" i="1"/>
  <c r="AX1653" i="1"/>
  <c r="AW1653" i="1"/>
  <c r="AS1661" i="1"/>
  <c r="BA1661" i="1"/>
  <c r="AZ1661" i="1"/>
  <c r="AY1661" i="1"/>
  <c r="AX1661" i="1"/>
  <c r="AW1661" i="1"/>
  <c r="AS1669" i="1"/>
  <c r="BA1669" i="1"/>
  <c r="AZ1669" i="1"/>
  <c r="AY1669" i="1"/>
  <c r="AX1669" i="1"/>
  <c r="AW1669" i="1"/>
  <c r="AS1677" i="1"/>
  <c r="BA1677" i="1"/>
  <c r="AZ1677" i="1"/>
  <c r="AY1677" i="1"/>
  <c r="AX1677" i="1"/>
  <c r="AW1677" i="1"/>
  <c r="AS1685" i="1"/>
  <c r="BA1685" i="1"/>
  <c r="AZ1685" i="1"/>
  <c r="AY1685" i="1"/>
  <c r="AX1685" i="1"/>
  <c r="AW1685" i="1"/>
  <c r="AS1693" i="1"/>
  <c r="BA1693" i="1"/>
  <c r="AZ1693" i="1"/>
  <c r="AY1693" i="1"/>
  <c r="AX1693" i="1"/>
  <c r="AW1693" i="1"/>
  <c r="AS1701" i="1"/>
  <c r="BA1701" i="1"/>
  <c r="AZ1701" i="1"/>
  <c r="AY1701" i="1"/>
  <c r="AX1701" i="1"/>
  <c r="AW1701" i="1"/>
  <c r="AS1709" i="1"/>
  <c r="BA1709" i="1"/>
  <c r="AZ1709" i="1"/>
  <c r="AY1709" i="1"/>
  <c r="AX1709" i="1"/>
  <c r="AW1709" i="1"/>
  <c r="AS1717" i="1"/>
  <c r="BA1717" i="1"/>
  <c r="AZ1717" i="1"/>
  <c r="AY1717" i="1"/>
  <c r="AX1717" i="1"/>
  <c r="AW1717" i="1"/>
  <c r="AS1725" i="1"/>
  <c r="BA1725" i="1"/>
  <c r="AZ1725" i="1"/>
  <c r="AY1725" i="1"/>
  <c r="AX1725" i="1"/>
  <c r="AW1725" i="1"/>
  <c r="AS1733" i="1"/>
  <c r="BA1733" i="1"/>
  <c r="AZ1733" i="1"/>
  <c r="AY1733" i="1"/>
  <c r="AX1733" i="1"/>
  <c r="AW1733" i="1"/>
  <c r="AS1741" i="1"/>
  <c r="BA1741" i="1"/>
  <c r="AZ1741" i="1"/>
  <c r="AY1741" i="1"/>
  <c r="AX1741" i="1"/>
  <c r="AW1741" i="1"/>
  <c r="AS1749" i="1"/>
  <c r="BA1749" i="1"/>
  <c r="AZ1749" i="1"/>
  <c r="AY1749" i="1"/>
  <c r="AX1749" i="1"/>
  <c r="AW1749" i="1"/>
  <c r="AS1757" i="1"/>
  <c r="BA1757" i="1"/>
  <c r="AZ1757" i="1"/>
  <c r="AY1757" i="1"/>
  <c r="AX1757" i="1"/>
  <c r="AW1757" i="1"/>
  <c r="AS1765" i="1"/>
  <c r="BA1765" i="1"/>
  <c r="AZ1765" i="1"/>
  <c r="AY1765" i="1"/>
  <c r="AX1765" i="1"/>
  <c r="AW1765" i="1"/>
  <c r="AS1773" i="1"/>
  <c r="BA1773" i="1"/>
  <c r="AZ1773" i="1"/>
  <c r="AY1773" i="1"/>
  <c r="AX1773" i="1"/>
  <c r="AW1773" i="1"/>
  <c r="AS1781" i="1"/>
  <c r="BA1781" i="1"/>
  <c r="AZ1781" i="1"/>
  <c r="AY1781" i="1"/>
  <c r="AX1781" i="1"/>
  <c r="AW1781" i="1"/>
  <c r="AS1789" i="1"/>
  <c r="BA1789" i="1"/>
  <c r="AZ1789" i="1"/>
  <c r="AY1789" i="1"/>
  <c r="AX1789" i="1"/>
  <c r="AW1789" i="1"/>
  <c r="AS1797" i="1"/>
  <c r="BA1797" i="1"/>
  <c r="AZ1797" i="1"/>
  <c r="AY1797" i="1"/>
  <c r="AX1797" i="1"/>
  <c r="AW1797" i="1"/>
  <c r="AS1805" i="1"/>
  <c r="BA1805" i="1"/>
  <c r="AZ1805" i="1"/>
  <c r="AY1805" i="1"/>
  <c r="AX1805" i="1"/>
  <c r="AW1805" i="1"/>
  <c r="AS1813" i="1"/>
  <c r="BA1813" i="1"/>
  <c r="AZ1813" i="1"/>
  <c r="AY1813" i="1"/>
  <c r="AX1813" i="1"/>
  <c r="AW1813" i="1"/>
  <c r="AS21" i="1"/>
  <c r="BA21" i="1"/>
  <c r="AZ21" i="1"/>
  <c r="AY21" i="1"/>
  <c r="AX21" i="1"/>
  <c r="AW21" i="1"/>
  <c r="AS29" i="1"/>
  <c r="BA29" i="1"/>
  <c r="AZ29" i="1"/>
  <c r="AY29" i="1"/>
  <c r="AX29" i="1"/>
  <c r="AW29" i="1"/>
  <c r="AS37" i="1"/>
  <c r="BA37" i="1"/>
  <c r="AZ37" i="1"/>
  <c r="AY37" i="1"/>
  <c r="AX37" i="1"/>
  <c r="AW37" i="1"/>
  <c r="AS45" i="1"/>
  <c r="BA45" i="1"/>
  <c r="AZ45" i="1"/>
  <c r="AY45" i="1"/>
  <c r="AX45" i="1"/>
  <c r="AW45" i="1"/>
  <c r="AS53" i="1"/>
  <c r="BA53" i="1"/>
  <c r="AZ53" i="1"/>
  <c r="AY53" i="1"/>
  <c r="AX53" i="1"/>
  <c r="AW53" i="1"/>
  <c r="AS61" i="1"/>
  <c r="BA61" i="1"/>
  <c r="AZ61" i="1"/>
  <c r="AY61" i="1"/>
  <c r="AX61" i="1"/>
  <c r="AW61" i="1"/>
  <c r="AS69" i="1"/>
  <c r="BA69" i="1"/>
  <c r="AZ69" i="1"/>
  <c r="AY69" i="1"/>
  <c r="AX69" i="1"/>
  <c r="AW69" i="1"/>
  <c r="AS77" i="1"/>
  <c r="BA77" i="1"/>
  <c r="AZ77" i="1"/>
  <c r="AY77" i="1"/>
  <c r="AX77" i="1"/>
  <c r="AW77" i="1"/>
  <c r="AS85" i="1"/>
  <c r="BA85" i="1"/>
  <c r="AZ85" i="1"/>
  <c r="AY85" i="1"/>
  <c r="AX85" i="1"/>
  <c r="AW85" i="1"/>
  <c r="AS93" i="1"/>
  <c r="BA93" i="1"/>
  <c r="AZ93" i="1"/>
  <c r="AY93" i="1"/>
  <c r="AX93" i="1"/>
  <c r="AW93" i="1"/>
  <c r="AS101" i="1"/>
  <c r="BA101" i="1"/>
  <c r="AZ101" i="1"/>
  <c r="AY101" i="1"/>
  <c r="AX101" i="1"/>
  <c r="AW101" i="1"/>
  <c r="AS109" i="1"/>
  <c r="BA109" i="1"/>
  <c r="AZ109" i="1"/>
  <c r="AY109" i="1"/>
  <c r="AX109" i="1"/>
  <c r="AW109" i="1"/>
  <c r="AS117" i="1"/>
  <c r="BA117" i="1"/>
  <c r="AZ117" i="1"/>
  <c r="AY117" i="1"/>
  <c r="AX117" i="1"/>
  <c r="AW117" i="1"/>
  <c r="AS125" i="1"/>
  <c r="BA125" i="1"/>
  <c r="AZ125" i="1"/>
  <c r="AY125" i="1"/>
  <c r="AX125" i="1"/>
  <c r="AW125" i="1"/>
  <c r="AS133" i="1"/>
  <c r="BA133" i="1"/>
  <c r="AZ133" i="1"/>
  <c r="AY133" i="1"/>
  <c r="AX133" i="1"/>
  <c r="AW133" i="1"/>
  <c r="AS141" i="1"/>
  <c r="BA141" i="1"/>
  <c r="AZ141" i="1"/>
  <c r="AY141" i="1"/>
  <c r="AX141" i="1"/>
  <c r="AW141" i="1"/>
  <c r="AS149" i="1"/>
  <c r="BA149" i="1"/>
  <c r="AZ149" i="1"/>
  <c r="AY149" i="1"/>
  <c r="AX149" i="1"/>
  <c r="AW149" i="1"/>
  <c r="AS157" i="1"/>
  <c r="BA157" i="1"/>
  <c r="AZ157" i="1"/>
  <c r="AY157" i="1"/>
  <c r="AX157" i="1"/>
  <c r="AW157" i="1"/>
  <c r="AS165" i="1"/>
  <c r="BA165" i="1"/>
  <c r="AZ165" i="1"/>
  <c r="AY165" i="1"/>
  <c r="AX165" i="1"/>
  <c r="AW165" i="1"/>
  <c r="AS173" i="1"/>
  <c r="BA173" i="1"/>
  <c r="AZ173" i="1"/>
  <c r="AY173" i="1"/>
  <c r="AX173" i="1"/>
  <c r="AW173" i="1"/>
  <c r="AS181" i="1"/>
  <c r="BA181" i="1"/>
  <c r="AZ181" i="1"/>
  <c r="AY181" i="1"/>
  <c r="AX181" i="1"/>
  <c r="AW181" i="1"/>
  <c r="AS189" i="1"/>
  <c r="BA189" i="1"/>
  <c r="AZ189" i="1"/>
  <c r="AY189" i="1"/>
  <c r="AX189" i="1"/>
  <c r="AW189" i="1"/>
  <c r="AS197" i="1"/>
  <c r="BA197" i="1"/>
  <c r="AZ197" i="1"/>
  <c r="AY197" i="1"/>
  <c r="AX197" i="1"/>
  <c r="AW197" i="1"/>
  <c r="AS205" i="1"/>
  <c r="BA205" i="1"/>
  <c r="AZ205" i="1"/>
  <c r="AY205" i="1"/>
  <c r="AX205" i="1"/>
  <c r="AW205" i="1"/>
  <c r="AS213" i="1"/>
  <c r="BA213" i="1"/>
  <c r="AZ213" i="1"/>
  <c r="AY213" i="1"/>
  <c r="AX213" i="1"/>
  <c r="AW213" i="1"/>
  <c r="AS221" i="1"/>
  <c r="BA221" i="1"/>
  <c r="AZ221" i="1"/>
  <c r="AY221" i="1"/>
  <c r="AX221" i="1"/>
  <c r="AW221" i="1"/>
  <c r="AS229" i="1"/>
  <c r="BA229" i="1"/>
  <c r="AZ229" i="1"/>
  <c r="AY229" i="1"/>
  <c r="AX229" i="1"/>
  <c r="AW229" i="1"/>
  <c r="AS237" i="1"/>
  <c r="BA237" i="1"/>
  <c r="AZ237" i="1"/>
  <c r="AY237" i="1"/>
  <c r="AX237" i="1"/>
  <c r="AW237" i="1"/>
  <c r="AS245" i="1"/>
  <c r="BA245" i="1"/>
  <c r="AZ245" i="1"/>
  <c r="AY245" i="1"/>
  <c r="AX245" i="1"/>
  <c r="AW245" i="1"/>
  <c r="AS253" i="1"/>
  <c r="BA253" i="1"/>
  <c r="AZ253" i="1"/>
  <c r="AY253" i="1"/>
  <c r="AX253" i="1"/>
  <c r="AW253" i="1"/>
  <c r="AS261" i="1"/>
  <c r="BA261" i="1"/>
  <c r="AZ261" i="1"/>
  <c r="AY261" i="1"/>
  <c r="AX261" i="1"/>
  <c r="AW261" i="1"/>
  <c r="AS269" i="1"/>
  <c r="BA269" i="1"/>
  <c r="AZ269" i="1"/>
  <c r="AY269" i="1"/>
  <c r="AX269" i="1"/>
  <c r="AW269" i="1"/>
  <c r="AS277" i="1"/>
  <c r="BA277" i="1"/>
  <c r="AZ277" i="1"/>
  <c r="AY277" i="1"/>
  <c r="AX277" i="1"/>
  <c r="AW277" i="1"/>
  <c r="AS285" i="1"/>
  <c r="BA285" i="1"/>
  <c r="AZ285" i="1"/>
  <c r="AY285" i="1"/>
  <c r="AX285" i="1"/>
  <c r="AW285" i="1"/>
  <c r="AS293" i="1"/>
  <c r="BA293" i="1"/>
  <c r="AZ293" i="1"/>
  <c r="AY293" i="1"/>
  <c r="AX293" i="1"/>
  <c r="AW293" i="1"/>
  <c r="AS301" i="1"/>
  <c r="BA301" i="1"/>
  <c r="AZ301" i="1"/>
  <c r="AY301" i="1"/>
  <c r="AX301" i="1"/>
  <c r="AW301" i="1"/>
  <c r="AS309" i="1"/>
  <c r="BA309" i="1"/>
  <c r="AZ309" i="1"/>
  <c r="AY309" i="1"/>
  <c r="AX309" i="1"/>
  <c r="AW309" i="1"/>
  <c r="AS317" i="1"/>
  <c r="BA317" i="1"/>
  <c r="AZ317" i="1"/>
  <c r="AY317" i="1"/>
  <c r="AX317" i="1"/>
  <c r="AW317" i="1"/>
  <c r="AS325" i="1"/>
  <c r="BA325" i="1"/>
  <c r="AZ325" i="1"/>
  <c r="AY325" i="1"/>
  <c r="AX325" i="1"/>
  <c r="AW325" i="1"/>
  <c r="AS333" i="1"/>
  <c r="BA333" i="1"/>
  <c r="AZ333" i="1"/>
  <c r="AY333" i="1"/>
  <c r="AX333" i="1"/>
  <c r="AW333" i="1"/>
  <c r="AS341" i="1"/>
  <c r="BA341" i="1"/>
  <c r="AZ341" i="1"/>
  <c r="AY341" i="1"/>
  <c r="AX341" i="1"/>
  <c r="AW341" i="1"/>
  <c r="AS349" i="1"/>
  <c r="BA349" i="1"/>
  <c r="AZ349" i="1"/>
  <c r="AY349" i="1"/>
  <c r="AX349" i="1"/>
  <c r="AW349" i="1"/>
  <c r="AS357" i="1"/>
  <c r="BA357" i="1"/>
  <c r="AZ357" i="1"/>
  <c r="AY357" i="1"/>
  <c r="AX357" i="1"/>
  <c r="AW357" i="1"/>
  <c r="AS365" i="1"/>
  <c r="BA365" i="1"/>
  <c r="AZ365" i="1"/>
  <c r="AY365" i="1"/>
  <c r="AX365" i="1"/>
  <c r="AW365" i="1"/>
  <c r="AS373" i="1"/>
  <c r="BA373" i="1"/>
  <c r="AZ373" i="1"/>
  <c r="AY373" i="1"/>
  <c r="AX373" i="1"/>
  <c r="AW373" i="1"/>
  <c r="AS382" i="1"/>
  <c r="AZ382" i="1"/>
  <c r="AY382" i="1"/>
  <c r="AX382" i="1"/>
  <c r="BA382" i="1"/>
  <c r="AW382" i="1"/>
  <c r="AS390" i="1"/>
  <c r="AZ390" i="1"/>
  <c r="AY390" i="1"/>
  <c r="AX390" i="1"/>
  <c r="BA390" i="1"/>
  <c r="AW390" i="1"/>
  <c r="AS398" i="1"/>
  <c r="AZ398" i="1"/>
  <c r="AY398" i="1"/>
  <c r="AX398" i="1"/>
  <c r="BA398" i="1"/>
  <c r="AW398" i="1"/>
  <c r="AS406" i="1"/>
  <c r="AZ406" i="1"/>
  <c r="AY406" i="1"/>
  <c r="AX406" i="1"/>
  <c r="BA406" i="1"/>
  <c r="AW406" i="1"/>
  <c r="AS414" i="1"/>
  <c r="AZ414" i="1"/>
  <c r="AY414" i="1"/>
  <c r="AX414" i="1"/>
  <c r="BA414" i="1"/>
  <c r="AW414" i="1"/>
  <c r="AS422" i="1"/>
  <c r="AZ422" i="1"/>
  <c r="AY422" i="1"/>
  <c r="AX422" i="1"/>
  <c r="BA422" i="1"/>
  <c r="AW422" i="1"/>
  <c r="AS430" i="1"/>
  <c r="AZ430" i="1"/>
  <c r="AY430" i="1"/>
  <c r="AX430" i="1"/>
  <c r="BA430" i="1"/>
  <c r="AW430" i="1"/>
  <c r="AS438" i="1"/>
  <c r="AZ438" i="1"/>
  <c r="AY438" i="1"/>
  <c r="AX438" i="1"/>
  <c r="BA438" i="1"/>
  <c r="AW438" i="1"/>
  <c r="AS446" i="1"/>
  <c r="AZ446" i="1"/>
  <c r="AY446" i="1"/>
  <c r="AX446" i="1"/>
  <c r="BA446" i="1"/>
  <c r="AW446" i="1"/>
  <c r="AS454" i="1"/>
  <c r="AZ454" i="1"/>
  <c r="AY454" i="1"/>
  <c r="AX454" i="1"/>
  <c r="BA454" i="1"/>
  <c r="AW454" i="1"/>
  <c r="AS462" i="1"/>
  <c r="AZ462" i="1"/>
  <c r="AY462" i="1"/>
  <c r="AX462" i="1"/>
  <c r="BA462" i="1"/>
  <c r="AW462" i="1"/>
  <c r="AS470" i="1"/>
  <c r="AZ470" i="1"/>
  <c r="AY470" i="1"/>
  <c r="AX470" i="1"/>
  <c r="BA470" i="1"/>
  <c r="AW470" i="1"/>
  <c r="AS478" i="1"/>
  <c r="AZ478" i="1"/>
  <c r="AY478" i="1"/>
  <c r="AX478" i="1"/>
  <c r="BA478" i="1"/>
  <c r="AW478" i="1"/>
  <c r="AS486" i="1"/>
  <c r="AZ486" i="1"/>
  <c r="AY486" i="1"/>
  <c r="AX486" i="1"/>
  <c r="BA486" i="1"/>
  <c r="AW486" i="1"/>
  <c r="AS494" i="1"/>
  <c r="AZ494" i="1"/>
  <c r="AY494" i="1"/>
  <c r="AX494" i="1"/>
  <c r="BA494" i="1"/>
  <c r="AW494" i="1"/>
  <c r="AS502" i="1"/>
  <c r="AZ502" i="1"/>
  <c r="AY502" i="1"/>
  <c r="AX502" i="1"/>
  <c r="BA502" i="1"/>
  <c r="AW502" i="1"/>
  <c r="AS510" i="1"/>
  <c r="AZ510" i="1"/>
  <c r="AY510" i="1"/>
  <c r="AX510" i="1"/>
  <c r="BA510" i="1"/>
  <c r="AW510" i="1"/>
  <c r="AS518" i="1"/>
  <c r="AZ518" i="1"/>
  <c r="AY518" i="1"/>
  <c r="AX518" i="1"/>
  <c r="BA518" i="1"/>
  <c r="AW518" i="1"/>
  <c r="AS526" i="1"/>
  <c r="AZ526" i="1"/>
  <c r="AY526" i="1"/>
  <c r="AX526" i="1"/>
  <c r="BA526" i="1"/>
  <c r="AW526" i="1"/>
  <c r="AS534" i="1"/>
  <c r="AZ534" i="1"/>
  <c r="AY534" i="1"/>
  <c r="AX534" i="1"/>
  <c r="BA534" i="1"/>
  <c r="AW534" i="1"/>
  <c r="AS542" i="1"/>
  <c r="AZ542" i="1"/>
  <c r="AY542" i="1"/>
  <c r="AX542" i="1"/>
  <c r="BA542" i="1"/>
  <c r="AW542" i="1"/>
  <c r="AS550" i="1"/>
  <c r="BA550" i="1"/>
  <c r="AZ550" i="1"/>
  <c r="AX550" i="1"/>
  <c r="AY550" i="1"/>
  <c r="AW550" i="1"/>
  <c r="AS558" i="1"/>
  <c r="BA558" i="1"/>
  <c r="AZ558" i="1"/>
  <c r="AY558" i="1"/>
  <c r="AX558" i="1"/>
  <c r="AW558" i="1"/>
  <c r="AS566" i="1"/>
  <c r="BA566" i="1"/>
  <c r="AZ566" i="1"/>
  <c r="AY566" i="1"/>
  <c r="AX566" i="1"/>
  <c r="AW566" i="1"/>
  <c r="AS574" i="1"/>
  <c r="BA574" i="1"/>
  <c r="AZ574" i="1"/>
  <c r="AY574" i="1"/>
  <c r="AX574" i="1"/>
  <c r="AW574" i="1"/>
  <c r="AS582" i="1"/>
  <c r="BA582" i="1"/>
  <c r="AZ582" i="1"/>
  <c r="AY582" i="1"/>
  <c r="AX582" i="1"/>
  <c r="AW582" i="1"/>
  <c r="AS590" i="1"/>
  <c r="BA590" i="1"/>
  <c r="AZ590" i="1"/>
  <c r="AY590" i="1"/>
  <c r="AX590" i="1"/>
  <c r="AW590" i="1"/>
  <c r="AS598" i="1"/>
  <c r="BA598" i="1"/>
  <c r="AZ598" i="1"/>
  <c r="AY598" i="1"/>
  <c r="AX598" i="1"/>
  <c r="AW598" i="1"/>
  <c r="AS606" i="1"/>
  <c r="BA606" i="1"/>
  <c r="AZ606" i="1"/>
  <c r="AY606" i="1"/>
  <c r="AX606" i="1"/>
  <c r="AW606" i="1"/>
  <c r="AS614" i="1"/>
  <c r="BA614" i="1"/>
  <c r="AZ614" i="1"/>
  <c r="AY614" i="1"/>
  <c r="AX614" i="1"/>
  <c r="AW614" i="1"/>
  <c r="AS622" i="1"/>
  <c r="BA622" i="1"/>
  <c r="AZ622" i="1"/>
  <c r="AY622" i="1"/>
  <c r="AX622" i="1"/>
  <c r="AW622" i="1"/>
  <c r="AS630" i="1"/>
  <c r="BA630" i="1"/>
  <c r="AZ630" i="1"/>
  <c r="AY630" i="1"/>
  <c r="AX630" i="1"/>
  <c r="AW630" i="1"/>
  <c r="AS638" i="1"/>
  <c r="BA638" i="1"/>
  <c r="AZ638" i="1"/>
  <c r="AY638" i="1"/>
  <c r="AX638" i="1"/>
  <c r="AW638" i="1"/>
  <c r="AS646" i="1"/>
  <c r="BA646" i="1"/>
  <c r="AZ646" i="1"/>
  <c r="AY646" i="1"/>
  <c r="AX646" i="1"/>
  <c r="AW646" i="1"/>
  <c r="AS654" i="1"/>
  <c r="BA654" i="1"/>
  <c r="AZ654" i="1"/>
  <c r="AY654" i="1"/>
  <c r="AX654" i="1"/>
  <c r="AW654" i="1"/>
  <c r="AS662" i="1"/>
  <c r="BA662" i="1"/>
  <c r="AZ662" i="1"/>
  <c r="AY662" i="1"/>
  <c r="AX662" i="1"/>
  <c r="AW662" i="1"/>
  <c r="AS670" i="1"/>
  <c r="BA670" i="1"/>
  <c r="AZ670" i="1"/>
  <c r="AY670" i="1"/>
  <c r="AX670" i="1"/>
  <c r="AW670" i="1"/>
  <c r="AS678" i="1"/>
  <c r="BA678" i="1"/>
  <c r="AZ678" i="1"/>
  <c r="AY678" i="1"/>
  <c r="AX678" i="1"/>
  <c r="AW678" i="1"/>
  <c r="AS686" i="1"/>
  <c r="BA686" i="1"/>
  <c r="AZ686" i="1"/>
  <c r="AY686" i="1"/>
  <c r="AX686" i="1"/>
  <c r="AW686" i="1"/>
  <c r="AS694" i="1"/>
  <c r="BA694" i="1"/>
  <c r="AZ694" i="1"/>
  <c r="AY694" i="1"/>
  <c r="AX694" i="1"/>
  <c r="AW694" i="1"/>
  <c r="AS702" i="1"/>
  <c r="BA702" i="1"/>
  <c r="AZ702" i="1"/>
  <c r="AY702" i="1"/>
  <c r="AX702" i="1"/>
  <c r="AW702" i="1"/>
  <c r="AS710" i="1"/>
  <c r="BA710" i="1"/>
  <c r="AZ710" i="1"/>
  <c r="AY710" i="1"/>
  <c r="AX710" i="1"/>
  <c r="AW710" i="1"/>
  <c r="AS718" i="1"/>
  <c r="BA718" i="1"/>
  <c r="AZ718" i="1"/>
  <c r="AY718" i="1"/>
  <c r="AX718" i="1"/>
  <c r="AW718" i="1"/>
  <c r="AS726" i="1"/>
  <c r="BA726" i="1"/>
  <c r="AZ726" i="1"/>
  <c r="AY726" i="1"/>
  <c r="AX726" i="1"/>
  <c r="AW726" i="1"/>
  <c r="AS734" i="1"/>
  <c r="BA734" i="1"/>
  <c r="AZ734" i="1"/>
  <c r="AY734" i="1"/>
  <c r="AX734" i="1"/>
  <c r="AW734" i="1"/>
  <c r="AS742" i="1"/>
  <c r="BA742" i="1"/>
  <c r="AZ742" i="1"/>
  <c r="AY742" i="1"/>
  <c r="AX742" i="1"/>
  <c r="AW742" i="1"/>
  <c r="AS750" i="1"/>
  <c r="BA750" i="1"/>
  <c r="AZ750" i="1"/>
  <c r="AY750" i="1"/>
  <c r="AX750" i="1"/>
  <c r="AW750" i="1"/>
  <c r="AS758" i="1"/>
  <c r="BA758" i="1"/>
  <c r="AZ758" i="1"/>
  <c r="AY758" i="1"/>
  <c r="AX758" i="1"/>
  <c r="AW758" i="1"/>
  <c r="AS766" i="1"/>
  <c r="BA766" i="1"/>
  <c r="AZ766" i="1"/>
  <c r="AY766" i="1"/>
  <c r="AX766" i="1"/>
  <c r="AW766" i="1"/>
  <c r="AS774" i="1"/>
  <c r="BA774" i="1"/>
  <c r="AZ774" i="1"/>
  <c r="AY774" i="1"/>
  <c r="AX774" i="1"/>
  <c r="AW774" i="1"/>
  <c r="AS782" i="1"/>
  <c r="BA782" i="1"/>
  <c r="AZ782" i="1"/>
  <c r="AY782" i="1"/>
  <c r="AX782" i="1"/>
  <c r="AW782" i="1"/>
  <c r="AS790" i="1"/>
  <c r="BA790" i="1"/>
  <c r="AZ790" i="1"/>
  <c r="AY790" i="1"/>
  <c r="AX790" i="1"/>
  <c r="AW790" i="1"/>
  <c r="AS798" i="1"/>
  <c r="BA798" i="1"/>
  <c r="AZ798" i="1"/>
  <c r="AY798" i="1"/>
  <c r="AX798" i="1"/>
  <c r="AW798" i="1"/>
  <c r="AS806" i="1"/>
  <c r="BA806" i="1"/>
  <c r="AZ806" i="1"/>
  <c r="AY806" i="1"/>
  <c r="AX806" i="1"/>
  <c r="AW806" i="1"/>
  <c r="AS814" i="1"/>
  <c r="BA814" i="1"/>
  <c r="AZ814" i="1"/>
  <c r="AY814" i="1"/>
  <c r="AX814" i="1"/>
  <c r="AW814" i="1"/>
  <c r="AS822" i="1"/>
  <c r="BA822" i="1"/>
  <c r="AZ822" i="1"/>
  <c r="AY822" i="1"/>
  <c r="AX822" i="1"/>
  <c r="AW822" i="1"/>
  <c r="AS830" i="1"/>
  <c r="BA830" i="1"/>
  <c r="AZ830" i="1"/>
  <c r="AY830" i="1"/>
  <c r="AX830" i="1"/>
  <c r="AW830" i="1"/>
  <c r="AS838" i="1"/>
  <c r="BA838" i="1"/>
  <c r="AZ838" i="1"/>
  <c r="AY838" i="1"/>
  <c r="AX838" i="1"/>
  <c r="AW838" i="1"/>
  <c r="AS846" i="1"/>
  <c r="BA846" i="1"/>
  <c r="AZ846" i="1"/>
  <c r="AX846" i="1"/>
  <c r="AY846" i="1"/>
  <c r="AW846" i="1"/>
  <c r="AS854" i="1"/>
  <c r="BA854" i="1"/>
  <c r="AZ854" i="1"/>
  <c r="AX854" i="1"/>
  <c r="AY854" i="1"/>
  <c r="AW854" i="1"/>
  <c r="AS862" i="1"/>
  <c r="BA862" i="1"/>
  <c r="AZ862" i="1"/>
  <c r="AX862" i="1"/>
  <c r="AY862" i="1"/>
  <c r="AW862" i="1"/>
  <c r="AS870" i="1"/>
  <c r="BA870" i="1"/>
  <c r="AZ870" i="1"/>
  <c r="AX870" i="1"/>
  <c r="AY870" i="1"/>
  <c r="AW870" i="1"/>
  <c r="AS878" i="1"/>
  <c r="BA878" i="1"/>
  <c r="AZ878" i="1"/>
  <c r="AX878" i="1"/>
  <c r="AY878" i="1"/>
  <c r="AW878" i="1"/>
  <c r="AS886" i="1"/>
  <c r="BA886" i="1"/>
  <c r="AZ886" i="1"/>
  <c r="AX886" i="1"/>
  <c r="AY886" i="1"/>
  <c r="AW886" i="1"/>
  <c r="AS894" i="1"/>
  <c r="BA894" i="1"/>
  <c r="AZ894" i="1"/>
  <c r="AX894" i="1"/>
  <c r="AY894" i="1"/>
  <c r="AW894" i="1"/>
  <c r="AS902" i="1"/>
  <c r="BA902" i="1"/>
  <c r="AZ902" i="1"/>
  <c r="AX902" i="1"/>
  <c r="AY902" i="1"/>
  <c r="AW902" i="1"/>
  <c r="AS910" i="1"/>
  <c r="BA910" i="1"/>
  <c r="AZ910" i="1"/>
  <c r="AX910" i="1"/>
  <c r="AY910" i="1"/>
  <c r="AW910" i="1"/>
  <c r="AS918" i="1"/>
  <c r="BA918" i="1"/>
  <c r="AZ918" i="1"/>
  <c r="AX918" i="1"/>
  <c r="AY918" i="1"/>
  <c r="AW918" i="1"/>
  <c r="AS926" i="1"/>
  <c r="BA926" i="1"/>
  <c r="AZ926" i="1"/>
  <c r="AX926" i="1"/>
  <c r="AY926" i="1"/>
  <c r="AW926" i="1"/>
  <c r="AS934" i="1"/>
  <c r="BA934" i="1"/>
  <c r="AZ934" i="1"/>
  <c r="AX934" i="1"/>
  <c r="AY934" i="1"/>
  <c r="AW934" i="1"/>
  <c r="AS942" i="1"/>
  <c r="BA942" i="1"/>
  <c r="AZ942" i="1"/>
  <c r="AX942" i="1"/>
  <c r="AY942" i="1"/>
  <c r="AW942" i="1"/>
  <c r="AS950" i="1"/>
  <c r="BA950" i="1"/>
  <c r="AZ950" i="1"/>
  <c r="AX950" i="1"/>
  <c r="AY950" i="1"/>
  <c r="AW950" i="1"/>
  <c r="AS958" i="1"/>
  <c r="BA958" i="1"/>
  <c r="AZ958" i="1"/>
  <c r="AX958" i="1"/>
  <c r="AY958" i="1"/>
  <c r="AW958" i="1"/>
  <c r="AS966" i="1"/>
  <c r="BA966" i="1"/>
  <c r="AZ966" i="1"/>
  <c r="AX966" i="1"/>
  <c r="AY966" i="1"/>
  <c r="AW966" i="1"/>
  <c r="AS974" i="1"/>
  <c r="BA974" i="1"/>
  <c r="AZ974" i="1"/>
  <c r="AX974" i="1"/>
  <c r="AY974" i="1"/>
  <c r="AW974" i="1"/>
  <c r="AS982" i="1"/>
  <c r="BA982" i="1"/>
  <c r="AZ982" i="1"/>
  <c r="AX982" i="1"/>
  <c r="AY982" i="1"/>
  <c r="AW982" i="1"/>
  <c r="AS990" i="1"/>
  <c r="BA990" i="1"/>
  <c r="AZ990" i="1"/>
  <c r="AX990" i="1"/>
  <c r="AY990" i="1"/>
  <c r="AW990" i="1"/>
  <c r="AS998" i="1"/>
  <c r="BA998" i="1"/>
  <c r="AZ998" i="1"/>
  <c r="AX998" i="1"/>
  <c r="AY998" i="1"/>
  <c r="AW998" i="1"/>
  <c r="AS1006" i="1"/>
  <c r="BA1006" i="1"/>
  <c r="AZ1006" i="1"/>
  <c r="AX1006" i="1"/>
  <c r="AY1006" i="1"/>
  <c r="AW1006" i="1"/>
  <c r="AS1014" i="1"/>
  <c r="BA1014" i="1"/>
  <c r="AZ1014" i="1"/>
  <c r="AX1014" i="1"/>
  <c r="AY1014" i="1"/>
  <c r="AW1014" i="1"/>
  <c r="AS1022" i="1"/>
  <c r="BA1022" i="1"/>
  <c r="AZ1022" i="1"/>
  <c r="AX1022" i="1"/>
  <c r="AY1022" i="1"/>
  <c r="AW1022" i="1"/>
  <c r="AS1030" i="1"/>
  <c r="BA1030" i="1"/>
  <c r="AZ1030" i="1"/>
  <c r="AX1030" i="1"/>
  <c r="AY1030" i="1"/>
  <c r="AW1030" i="1"/>
  <c r="AS1038" i="1"/>
  <c r="BA1038" i="1"/>
  <c r="AZ1038" i="1"/>
  <c r="AX1038" i="1"/>
  <c r="AY1038" i="1"/>
  <c r="AW1038" i="1"/>
  <c r="AS1046" i="1"/>
  <c r="BA1046" i="1"/>
  <c r="AZ1046" i="1"/>
  <c r="AX1046" i="1"/>
  <c r="AY1046" i="1"/>
  <c r="AW1046" i="1"/>
  <c r="AS1054" i="1"/>
  <c r="BA1054" i="1"/>
  <c r="AZ1054" i="1"/>
  <c r="AX1054" i="1"/>
  <c r="AY1054" i="1"/>
  <c r="AW1054" i="1"/>
  <c r="AS1062" i="1"/>
  <c r="BA1062" i="1"/>
  <c r="AZ1062" i="1"/>
  <c r="AX1062" i="1"/>
  <c r="AY1062" i="1"/>
  <c r="AW1062" i="1"/>
  <c r="AS1070" i="1"/>
  <c r="BA1070" i="1"/>
  <c r="AZ1070" i="1"/>
  <c r="AX1070" i="1"/>
  <c r="AY1070" i="1"/>
  <c r="AW1070" i="1"/>
  <c r="AS1078" i="1"/>
  <c r="BA1078" i="1"/>
  <c r="AZ1078" i="1"/>
  <c r="AX1078" i="1"/>
  <c r="AY1078" i="1"/>
  <c r="AW1078" i="1"/>
  <c r="AS1086" i="1"/>
  <c r="BA1086" i="1"/>
  <c r="AZ1086" i="1"/>
  <c r="AX1086" i="1"/>
  <c r="AY1086" i="1"/>
  <c r="AW1086" i="1"/>
  <c r="AS1094" i="1"/>
  <c r="BA1094" i="1"/>
  <c r="AZ1094" i="1"/>
  <c r="AX1094" i="1"/>
  <c r="AY1094" i="1"/>
  <c r="AW1094" i="1"/>
  <c r="AS1102" i="1"/>
  <c r="BA1102" i="1"/>
  <c r="AZ1102" i="1"/>
  <c r="AX1102" i="1"/>
  <c r="AY1102" i="1"/>
  <c r="AW1102" i="1"/>
  <c r="AS1110" i="1"/>
  <c r="BA1110" i="1"/>
  <c r="AZ1110" i="1"/>
  <c r="AX1110" i="1"/>
  <c r="AY1110" i="1"/>
  <c r="AW1110" i="1"/>
  <c r="AS1118" i="1"/>
  <c r="BA1118" i="1"/>
  <c r="AZ1118" i="1"/>
  <c r="AX1118" i="1"/>
  <c r="AY1118" i="1"/>
  <c r="AW1118" i="1"/>
  <c r="AS1126" i="1"/>
  <c r="BA1126" i="1"/>
  <c r="AZ1126" i="1"/>
  <c r="AX1126" i="1"/>
  <c r="AY1126" i="1"/>
  <c r="AW1126" i="1"/>
  <c r="AS1134" i="1"/>
  <c r="BA1134" i="1"/>
  <c r="AZ1134" i="1"/>
  <c r="AX1134" i="1"/>
  <c r="AY1134" i="1"/>
  <c r="AW1134" i="1"/>
  <c r="AS1142" i="1"/>
  <c r="BA1142" i="1"/>
  <c r="AZ1142" i="1"/>
  <c r="AX1142" i="1"/>
  <c r="AY1142" i="1"/>
  <c r="AW1142" i="1"/>
  <c r="AS1150" i="1"/>
  <c r="BA1150" i="1"/>
  <c r="AZ1150" i="1"/>
  <c r="AX1150" i="1"/>
  <c r="AY1150" i="1"/>
  <c r="AW1150" i="1"/>
  <c r="AS1158" i="1"/>
  <c r="BA1158" i="1"/>
  <c r="AZ1158" i="1"/>
  <c r="AX1158" i="1"/>
  <c r="AY1158" i="1"/>
  <c r="AW1158" i="1"/>
  <c r="AS1166" i="1"/>
  <c r="BA1166" i="1"/>
  <c r="AZ1166" i="1"/>
  <c r="AX1166" i="1"/>
  <c r="AY1166" i="1"/>
  <c r="AW1166" i="1"/>
  <c r="AS1174" i="1"/>
  <c r="BA1174" i="1"/>
  <c r="AZ1174" i="1"/>
  <c r="AX1174" i="1"/>
  <c r="AY1174" i="1"/>
  <c r="AW1174" i="1"/>
  <c r="AS1182" i="1"/>
  <c r="BA1182" i="1"/>
  <c r="AZ1182" i="1"/>
  <c r="AX1182" i="1"/>
  <c r="AY1182" i="1"/>
  <c r="AW1182" i="1"/>
  <c r="AS1190" i="1"/>
  <c r="BA1190" i="1"/>
  <c r="AX1190" i="1"/>
  <c r="AZ1190" i="1"/>
  <c r="AY1190" i="1"/>
  <c r="AW1190" i="1"/>
  <c r="AS1198" i="1"/>
  <c r="BA1198" i="1"/>
  <c r="AZ1198" i="1"/>
  <c r="AY1198" i="1"/>
  <c r="AX1198" i="1"/>
  <c r="AW1198" i="1"/>
  <c r="AS1206" i="1"/>
  <c r="BA1206" i="1"/>
  <c r="AZ1206" i="1"/>
  <c r="AY1206" i="1"/>
  <c r="AX1206" i="1"/>
  <c r="AW1206" i="1"/>
  <c r="AS1214" i="1"/>
  <c r="BA1214" i="1"/>
  <c r="AZ1214" i="1"/>
  <c r="AY1214" i="1"/>
  <c r="AX1214" i="1"/>
  <c r="AW1214" i="1"/>
  <c r="AS1222" i="1"/>
  <c r="BA1222" i="1"/>
  <c r="AZ1222" i="1"/>
  <c r="AY1222" i="1"/>
  <c r="AX1222" i="1"/>
  <c r="AW1222" i="1"/>
  <c r="AS1230" i="1"/>
  <c r="BA1230" i="1"/>
  <c r="AZ1230" i="1"/>
  <c r="AY1230" i="1"/>
  <c r="AX1230" i="1"/>
  <c r="AW1230" i="1"/>
  <c r="AS1238" i="1"/>
  <c r="BA1238" i="1"/>
  <c r="AZ1238" i="1"/>
  <c r="AY1238" i="1"/>
  <c r="AX1238" i="1"/>
  <c r="AW1238" i="1"/>
  <c r="AS1246" i="1"/>
  <c r="BA1246" i="1"/>
  <c r="AZ1246" i="1"/>
  <c r="AY1246" i="1"/>
  <c r="AX1246" i="1"/>
  <c r="AW1246" i="1"/>
  <c r="AS1254" i="1"/>
  <c r="BA1254" i="1"/>
  <c r="AZ1254" i="1"/>
  <c r="AY1254" i="1"/>
  <c r="AX1254" i="1"/>
  <c r="AW1254" i="1"/>
  <c r="AS1262" i="1"/>
  <c r="BA1262" i="1"/>
  <c r="AZ1262" i="1"/>
  <c r="AY1262" i="1"/>
  <c r="AX1262" i="1"/>
  <c r="AW1262" i="1"/>
  <c r="AS1270" i="1"/>
  <c r="BA1270" i="1"/>
  <c r="AZ1270" i="1"/>
  <c r="AY1270" i="1"/>
  <c r="AX1270" i="1"/>
  <c r="AW1270" i="1"/>
  <c r="AS1278" i="1"/>
  <c r="BA1278" i="1"/>
  <c r="AZ1278" i="1"/>
  <c r="AY1278" i="1"/>
  <c r="AX1278" i="1"/>
  <c r="AW1278" i="1"/>
  <c r="AS1286" i="1"/>
  <c r="BA1286" i="1"/>
  <c r="AZ1286" i="1"/>
  <c r="AY1286" i="1"/>
  <c r="AX1286" i="1"/>
  <c r="AW1286" i="1"/>
  <c r="AS1294" i="1"/>
  <c r="BA1294" i="1"/>
  <c r="AZ1294" i="1"/>
  <c r="AY1294" i="1"/>
  <c r="AX1294" i="1"/>
  <c r="AW1294" i="1"/>
  <c r="AS1302" i="1"/>
  <c r="BA1302" i="1"/>
  <c r="AZ1302" i="1"/>
  <c r="AY1302" i="1"/>
  <c r="AX1302" i="1"/>
  <c r="AW1302" i="1"/>
  <c r="AS1310" i="1"/>
  <c r="BA1310" i="1"/>
  <c r="AZ1310" i="1"/>
  <c r="AY1310" i="1"/>
  <c r="AX1310" i="1"/>
  <c r="AW1310" i="1"/>
  <c r="AS1318" i="1"/>
  <c r="BA1318" i="1"/>
  <c r="AZ1318" i="1"/>
  <c r="AY1318" i="1"/>
  <c r="AX1318" i="1"/>
  <c r="AW1318" i="1"/>
  <c r="AS1326" i="1"/>
  <c r="BA1326" i="1"/>
  <c r="AZ1326" i="1"/>
  <c r="AY1326" i="1"/>
  <c r="AX1326" i="1"/>
  <c r="AW1326" i="1"/>
  <c r="AS1334" i="1"/>
  <c r="BA1334" i="1"/>
  <c r="AZ1334" i="1"/>
  <c r="AY1334" i="1"/>
  <c r="AX1334" i="1"/>
  <c r="AW1334" i="1"/>
  <c r="AS1342" i="1"/>
  <c r="BA1342" i="1"/>
  <c r="AZ1342" i="1"/>
  <c r="AY1342" i="1"/>
  <c r="AX1342" i="1"/>
  <c r="AW1342" i="1"/>
  <c r="AS1350" i="1"/>
  <c r="BA1350" i="1"/>
  <c r="AZ1350" i="1"/>
  <c r="AY1350" i="1"/>
  <c r="AX1350" i="1"/>
  <c r="AW1350" i="1"/>
  <c r="AS1358" i="1"/>
  <c r="BA1358" i="1"/>
  <c r="AZ1358" i="1"/>
  <c r="AY1358" i="1"/>
  <c r="AX1358" i="1"/>
  <c r="AW1358" i="1"/>
  <c r="AS1366" i="1"/>
  <c r="BA1366" i="1"/>
  <c r="AZ1366" i="1"/>
  <c r="AY1366" i="1"/>
  <c r="AX1366" i="1"/>
  <c r="AW1366" i="1"/>
  <c r="AS1374" i="1"/>
  <c r="BA1374" i="1"/>
  <c r="AZ1374" i="1"/>
  <c r="AY1374" i="1"/>
  <c r="AX1374" i="1"/>
  <c r="AW1374" i="1"/>
  <c r="AS1382" i="1"/>
  <c r="BA1382" i="1"/>
  <c r="AZ1382" i="1"/>
  <c r="AY1382" i="1"/>
  <c r="AX1382" i="1"/>
  <c r="AW1382" i="1"/>
  <c r="AS1390" i="1"/>
  <c r="BA1390" i="1"/>
  <c r="AZ1390" i="1"/>
  <c r="AY1390" i="1"/>
  <c r="AX1390" i="1"/>
  <c r="AW1390" i="1"/>
  <c r="AS1398" i="1"/>
  <c r="BA1398" i="1"/>
  <c r="AZ1398" i="1"/>
  <c r="AY1398" i="1"/>
  <c r="AX1398" i="1"/>
  <c r="AW1398" i="1"/>
  <c r="AS1406" i="1"/>
  <c r="BA1406" i="1"/>
  <c r="AZ1406" i="1"/>
  <c r="AY1406" i="1"/>
  <c r="AX1406" i="1"/>
  <c r="AW1406" i="1"/>
  <c r="AS1414" i="1"/>
  <c r="BA1414" i="1"/>
  <c r="AZ1414" i="1"/>
  <c r="AY1414" i="1"/>
  <c r="AX1414" i="1"/>
  <c r="AW1414" i="1"/>
  <c r="AS1422" i="1"/>
  <c r="BA1422" i="1"/>
  <c r="AZ1422" i="1"/>
  <c r="AY1422" i="1"/>
  <c r="AX1422" i="1"/>
  <c r="AW1422" i="1"/>
  <c r="AS1430" i="1"/>
  <c r="BA1430" i="1"/>
  <c r="AZ1430" i="1"/>
  <c r="AY1430" i="1"/>
  <c r="AX1430" i="1"/>
  <c r="AW1430" i="1"/>
  <c r="AS1438" i="1"/>
  <c r="BA1438" i="1"/>
  <c r="AZ1438" i="1"/>
  <c r="AY1438" i="1"/>
  <c r="AX1438" i="1"/>
  <c r="AW1438" i="1"/>
  <c r="AS1446" i="1"/>
  <c r="BA1446" i="1"/>
  <c r="AZ1446" i="1"/>
  <c r="AY1446" i="1"/>
  <c r="AX1446" i="1"/>
  <c r="AW1446" i="1"/>
  <c r="AS1454" i="1"/>
  <c r="BA1454" i="1"/>
  <c r="AZ1454" i="1"/>
  <c r="AY1454" i="1"/>
  <c r="AX1454" i="1"/>
  <c r="AW1454" i="1"/>
  <c r="AS1462" i="1"/>
  <c r="BA1462" i="1"/>
  <c r="AZ1462" i="1"/>
  <c r="AY1462" i="1"/>
  <c r="AX1462" i="1"/>
  <c r="AW1462" i="1"/>
  <c r="AS1470" i="1"/>
  <c r="BA1470" i="1"/>
  <c r="AZ1470" i="1"/>
  <c r="AY1470" i="1"/>
  <c r="AX1470" i="1"/>
  <c r="AW1470" i="1"/>
  <c r="AS1478" i="1"/>
  <c r="BA1478" i="1"/>
  <c r="AY1478" i="1"/>
  <c r="AZ1478" i="1"/>
  <c r="AX1478" i="1"/>
  <c r="AW1478" i="1"/>
  <c r="AS1486" i="1"/>
  <c r="BA1486" i="1"/>
  <c r="AY1486" i="1"/>
  <c r="AX1486" i="1"/>
  <c r="AZ1486" i="1"/>
  <c r="AW1486" i="1"/>
  <c r="AS1494" i="1"/>
  <c r="BA1494" i="1"/>
  <c r="AY1494" i="1"/>
  <c r="AX1494" i="1"/>
  <c r="AZ1494" i="1"/>
  <c r="AW1494" i="1"/>
  <c r="AS1502" i="1"/>
  <c r="BA1502" i="1"/>
  <c r="AZ1502" i="1"/>
  <c r="AY1502" i="1"/>
  <c r="AX1502" i="1"/>
  <c r="AW1502" i="1"/>
  <c r="AS1510" i="1"/>
  <c r="BA1510" i="1"/>
  <c r="AZ1510" i="1"/>
  <c r="AY1510" i="1"/>
  <c r="AX1510" i="1"/>
  <c r="AW1510" i="1"/>
  <c r="AS1518" i="1"/>
  <c r="BA1518" i="1"/>
  <c r="AZ1518" i="1"/>
  <c r="AY1518" i="1"/>
  <c r="AX1518" i="1"/>
  <c r="AW1518" i="1"/>
  <c r="AS1526" i="1"/>
  <c r="BA1526" i="1"/>
  <c r="AZ1526" i="1"/>
  <c r="AY1526" i="1"/>
  <c r="AX1526" i="1"/>
  <c r="AW1526" i="1"/>
  <c r="AS1534" i="1"/>
  <c r="BA1534" i="1"/>
  <c r="AZ1534" i="1"/>
  <c r="AY1534" i="1"/>
  <c r="AX1534" i="1"/>
  <c r="AW1534" i="1"/>
  <c r="AS1542" i="1"/>
  <c r="BA1542" i="1"/>
  <c r="AZ1542" i="1"/>
  <c r="AY1542" i="1"/>
  <c r="AX1542" i="1"/>
  <c r="AW1542" i="1"/>
  <c r="AS1550" i="1"/>
  <c r="BA1550" i="1"/>
  <c r="AZ1550" i="1"/>
  <c r="AY1550" i="1"/>
  <c r="AX1550" i="1"/>
  <c r="AW1550" i="1"/>
  <c r="AS1558" i="1"/>
  <c r="BA1558" i="1"/>
  <c r="AZ1558" i="1"/>
  <c r="AY1558" i="1"/>
  <c r="AX1558" i="1"/>
  <c r="AW1558" i="1"/>
  <c r="AS1566" i="1"/>
  <c r="BA1566" i="1"/>
  <c r="AZ1566" i="1"/>
  <c r="AY1566" i="1"/>
  <c r="AX1566" i="1"/>
  <c r="AW1566" i="1"/>
  <c r="AS1574" i="1"/>
  <c r="BA1574" i="1"/>
  <c r="AZ1574" i="1"/>
  <c r="AY1574" i="1"/>
  <c r="AX1574" i="1"/>
  <c r="AW1574" i="1"/>
  <c r="AS1582" i="1"/>
  <c r="BA1582" i="1"/>
  <c r="AZ1582" i="1"/>
  <c r="AY1582" i="1"/>
  <c r="AX1582" i="1"/>
  <c r="AW1582" i="1"/>
  <c r="AS1590" i="1"/>
  <c r="BA1590" i="1"/>
  <c r="AZ1590" i="1"/>
  <c r="AY1590" i="1"/>
  <c r="AX1590" i="1"/>
  <c r="AW1590" i="1"/>
  <c r="AS1598" i="1"/>
  <c r="BA1598" i="1"/>
  <c r="AZ1598" i="1"/>
  <c r="AY1598" i="1"/>
  <c r="AX1598" i="1"/>
  <c r="AW1598" i="1"/>
  <c r="AS1606" i="1"/>
  <c r="BA1606" i="1"/>
  <c r="AZ1606" i="1"/>
  <c r="AY1606" i="1"/>
  <c r="AX1606" i="1"/>
  <c r="AW1606" i="1"/>
  <c r="AS1614" i="1"/>
  <c r="BA1614" i="1"/>
  <c r="AZ1614" i="1"/>
  <c r="AY1614" i="1"/>
  <c r="AX1614" i="1"/>
  <c r="AW1614" i="1"/>
  <c r="AS1622" i="1"/>
  <c r="BA1622" i="1"/>
  <c r="AZ1622" i="1"/>
  <c r="AY1622" i="1"/>
  <c r="AX1622" i="1"/>
  <c r="AW1622" i="1"/>
  <c r="AS1630" i="1"/>
  <c r="BA1630" i="1"/>
  <c r="AZ1630" i="1"/>
  <c r="AY1630" i="1"/>
  <c r="AX1630" i="1"/>
  <c r="AW1630" i="1"/>
  <c r="AS1638" i="1"/>
  <c r="BA1638" i="1"/>
  <c r="AZ1638" i="1"/>
  <c r="AY1638" i="1"/>
  <c r="AX1638" i="1"/>
  <c r="AW1638" i="1"/>
  <c r="AS1646" i="1"/>
  <c r="BA1646" i="1"/>
  <c r="AZ1646" i="1"/>
  <c r="AY1646" i="1"/>
  <c r="AX1646" i="1"/>
  <c r="AW1646" i="1"/>
  <c r="AS1654" i="1"/>
  <c r="BA1654" i="1"/>
  <c r="AZ1654" i="1"/>
  <c r="AY1654" i="1"/>
  <c r="AX1654" i="1"/>
  <c r="AW1654" i="1"/>
  <c r="AS1662" i="1"/>
  <c r="BA1662" i="1"/>
  <c r="AZ1662" i="1"/>
  <c r="AY1662" i="1"/>
  <c r="AX1662" i="1"/>
  <c r="AW1662" i="1"/>
  <c r="AS1670" i="1"/>
  <c r="BA1670" i="1"/>
  <c r="AZ1670" i="1"/>
  <c r="AY1670" i="1"/>
  <c r="AX1670" i="1"/>
  <c r="AW1670" i="1"/>
  <c r="AS1678" i="1"/>
  <c r="BA1678" i="1"/>
  <c r="AZ1678" i="1"/>
  <c r="AY1678" i="1"/>
  <c r="AX1678" i="1"/>
  <c r="AW1678" i="1"/>
  <c r="AS1686" i="1"/>
  <c r="BA1686" i="1"/>
  <c r="AZ1686" i="1"/>
  <c r="AY1686" i="1"/>
  <c r="AX1686" i="1"/>
  <c r="AW1686" i="1"/>
  <c r="AS1694" i="1"/>
  <c r="BA1694" i="1"/>
  <c r="AZ1694" i="1"/>
  <c r="AY1694" i="1"/>
  <c r="AX1694" i="1"/>
  <c r="AW1694" i="1"/>
  <c r="AS1702" i="1"/>
  <c r="BA1702" i="1"/>
  <c r="AZ1702" i="1"/>
  <c r="AY1702" i="1"/>
  <c r="AX1702" i="1"/>
  <c r="AW1702" i="1"/>
  <c r="AS1710" i="1"/>
  <c r="BA1710" i="1"/>
  <c r="AZ1710" i="1"/>
  <c r="AY1710" i="1"/>
  <c r="AX1710" i="1"/>
  <c r="AW1710" i="1"/>
  <c r="AS1718" i="1"/>
  <c r="BA1718" i="1"/>
  <c r="AZ1718" i="1"/>
  <c r="AY1718" i="1"/>
  <c r="AX1718" i="1"/>
  <c r="AW1718" i="1"/>
  <c r="AS1726" i="1"/>
  <c r="BA1726" i="1"/>
  <c r="AZ1726" i="1"/>
  <c r="AY1726" i="1"/>
  <c r="AX1726" i="1"/>
  <c r="AW1726" i="1"/>
  <c r="AS1734" i="1"/>
  <c r="BA1734" i="1"/>
  <c r="AZ1734" i="1"/>
  <c r="AY1734" i="1"/>
  <c r="AX1734" i="1"/>
  <c r="AW1734" i="1"/>
  <c r="AS1742" i="1"/>
  <c r="BA1742" i="1"/>
  <c r="AZ1742" i="1"/>
  <c r="AY1742" i="1"/>
  <c r="AX1742" i="1"/>
  <c r="AW1742" i="1"/>
  <c r="AS1750" i="1"/>
  <c r="BA1750" i="1"/>
  <c r="AZ1750" i="1"/>
  <c r="AY1750" i="1"/>
  <c r="AX1750" i="1"/>
  <c r="AW1750" i="1"/>
  <c r="AS1758" i="1"/>
  <c r="BA1758" i="1"/>
  <c r="AZ1758" i="1"/>
  <c r="AY1758" i="1"/>
  <c r="AX1758" i="1"/>
  <c r="AW1758" i="1"/>
  <c r="AS1766" i="1"/>
  <c r="BA1766" i="1"/>
  <c r="AZ1766" i="1"/>
  <c r="AY1766" i="1"/>
  <c r="AX1766" i="1"/>
  <c r="AW1766" i="1"/>
  <c r="AS1774" i="1"/>
  <c r="BA1774" i="1"/>
  <c r="AZ1774" i="1"/>
  <c r="AY1774" i="1"/>
  <c r="AX1774" i="1"/>
  <c r="AW1774" i="1"/>
  <c r="AS1782" i="1"/>
  <c r="BA1782" i="1"/>
  <c r="AZ1782" i="1"/>
  <c r="AY1782" i="1"/>
  <c r="AX1782" i="1"/>
  <c r="AW1782" i="1"/>
  <c r="AS1790" i="1"/>
  <c r="BA1790" i="1"/>
  <c r="AZ1790" i="1"/>
  <c r="AY1790" i="1"/>
  <c r="AX1790" i="1"/>
  <c r="AW1790" i="1"/>
  <c r="AS1798" i="1"/>
  <c r="BA1798" i="1"/>
  <c r="AZ1798" i="1"/>
  <c r="AY1798" i="1"/>
  <c r="AX1798" i="1"/>
  <c r="AW1798" i="1"/>
  <c r="AS1806" i="1"/>
  <c r="BA1806" i="1"/>
  <c r="AZ1806" i="1"/>
  <c r="AY1806" i="1"/>
  <c r="AX1806" i="1"/>
  <c r="AW1806" i="1"/>
  <c r="AS1814" i="1"/>
  <c r="BA1814" i="1"/>
  <c r="AZ1814" i="1"/>
  <c r="AY1814" i="1"/>
  <c r="AX1814" i="1"/>
  <c r="AW1814" i="1"/>
  <c r="BA14" i="1"/>
  <c r="AZ14" i="1"/>
  <c r="AW14" i="1"/>
  <c r="AY14" i="1"/>
  <c r="AX14" i="1"/>
  <c r="AS22" i="1"/>
  <c r="BA22" i="1"/>
  <c r="AZ22" i="1"/>
  <c r="AW22" i="1"/>
  <c r="AY22" i="1"/>
  <c r="AX22" i="1"/>
  <c r="AS30" i="1"/>
  <c r="BA30" i="1"/>
  <c r="AZ30" i="1"/>
  <c r="AW30" i="1"/>
  <c r="AY30" i="1"/>
  <c r="AX30" i="1"/>
  <c r="AS38" i="1"/>
  <c r="BA38" i="1"/>
  <c r="AZ38" i="1"/>
  <c r="AW38" i="1"/>
  <c r="AY38" i="1"/>
  <c r="AX38" i="1"/>
  <c r="AS46" i="1"/>
  <c r="BA46" i="1"/>
  <c r="AZ46" i="1"/>
  <c r="AW46" i="1"/>
  <c r="AY46" i="1"/>
  <c r="AX46" i="1"/>
  <c r="AS54" i="1"/>
  <c r="BA54" i="1"/>
  <c r="AZ54" i="1"/>
  <c r="AW54" i="1"/>
  <c r="AY54" i="1"/>
  <c r="AX54" i="1"/>
  <c r="AS62" i="1"/>
  <c r="BA62" i="1"/>
  <c r="AZ62" i="1"/>
  <c r="AW62" i="1"/>
  <c r="AY62" i="1"/>
  <c r="AX62" i="1"/>
  <c r="AS70" i="1"/>
  <c r="BA70" i="1"/>
  <c r="AZ70" i="1"/>
  <c r="AW70" i="1"/>
  <c r="AY70" i="1"/>
  <c r="AX70" i="1"/>
  <c r="AS78" i="1"/>
  <c r="BA78" i="1"/>
  <c r="AZ78" i="1"/>
  <c r="AW78" i="1"/>
  <c r="AY78" i="1"/>
  <c r="AX78" i="1"/>
  <c r="AS86" i="1"/>
  <c r="BA86" i="1"/>
  <c r="AZ86" i="1"/>
  <c r="AW86" i="1"/>
  <c r="AY86" i="1"/>
  <c r="AX86" i="1"/>
  <c r="AS94" i="1"/>
  <c r="BA94" i="1"/>
  <c r="AZ94" i="1"/>
  <c r="AW94" i="1"/>
  <c r="AY94" i="1"/>
  <c r="AX94" i="1"/>
  <c r="AS102" i="1"/>
  <c r="BA102" i="1"/>
  <c r="AZ102" i="1"/>
  <c r="AW102" i="1"/>
  <c r="AY102" i="1"/>
  <c r="AX102" i="1"/>
  <c r="AS110" i="1"/>
  <c r="BA110" i="1"/>
  <c r="AZ110" i="1"/>
  <c r="AW110" i="1"/>
  <c r="AY110" i="1"/>
  <c r="AX110" i="1"/>
  <c r="AS118" i="1"/>
  <c r="BA118" i="1"/>
  <c r="AZ118" i="1"/>
  <c r="AW118" i="1"/>
  <c r="AY118" i="1"/>
  <c r="AX118" i="1"/>
  <c r="AS126" i="1"/>
  <c r="BA126" i="1"/>
  <c r="AZ126" i="1"/>
  <c r="AW126" i="1"/>
  <c r="AY126" i="1"/>
  <c r="AX126" i="1"/>
  <c r="AS134" i="1"/>
  <c r="BA134" i="1"/>
  <c r="AZ134" i="1"/>
  <c r="AW134" i="1"/>
  <c r="AY134" i="1"/>
  <c r="AX134" i="1"/>
  <c r="AS142" i="1"/>
  <c r="BA142" i="1"/>
  <c r="AZ142" i="1"/>
  <c r="AW142" i="1"/>
  <c r="AY142" i="1"/>
  <c r="AX142" i="1"/>
  <c r="AS150" i="1"/>
  <c r="BA150" i="1"/>
  <c r="AZ150" i="1"/>
  <c r="AW150" i="1"/>
  <c r="AY150" i="1"/>
  <c r="AX150" i="1"/>
  <c r="AS158" i="1"/>
  <c r="BA158" i="1"/>
  <c r="AZ158" i="1"/>
  <c r="AW158" i="1"/>
  <c r="AY158" i="1"/>
  <c r="AX158" i="1"/>
  <c r="AS166" i="1"/>
  <c r="BA166" i="1"/>
  <c r="AZ166" i="1"/>
  <c r="AW166" i="1"/>
  <c r="AY166" i="1"/>
  <c r="AX166" i="1"/>
  <c r="AS174" i="1"/>
  <c r="BA174" i="1"/>
  <c r="AZ174" i="1"/>
  <c r="AW174" i="1"/>
  <c r="AY174" i="1"/>
  <c r="AX174" i="1"/>
  <c r="AS182" i="1"/>
  <c r="BA182" i="1"/>
  <c r="AZ182" i="1"/>
  <c r="AW182" i="1"/>
  <c r="AY182" i="1"/>
  <c r="AX182" i="1"/>
  <c r="AS190" i="1"/>
  <c r="BA190" i="1"/>
  <c r="AZ190" i="1"/>
  <c r="AW190" i="1"/>
  <c r="AY190" i="1"/>
  <c r="AX190" i="1"/>
  <c r="AS198" i="1"/>
  <c r="BA198" i="1"/>
  <c r="AZ198" i="1"/>
  <c r="AW198" i="1"/>
  <c r="AY198" i="1"/>
  <c r="AX198" i="1"/>
  <c r="AS206" i="1"/>
  <c r="BA206" i="1"/>
  <c r="AZ206" i="1"/>
  <c r="AW206" i="1"/>
  <c r="AY206" i="1"/>
  <c r="AX206" i="1"/>
  <c r="AS214" i="1"/>
  <c r="BA214" i="1"/>
  <c r="AZ214" i="1"/>
  <c r="AW214" i="1"/>
  <c r="AY214" i="1"/>
  <c r="AX214" i="1"/>
  <c r="AS222" i="1"/>
  <c r="BA222" i="1"/>
  <c r="AZ222" i="1"/>
  <c r="AW222" i="1"/>
  <c r="AY222" i="1"/>
  <c r="AX222" i="1"/>
  <c r="AS230" i="1"/>
  <c r="BA230" i="1"/>
  <c r="AZ230" i="1"/>
  <c r="AW230" i="1"/>
  <c r="AY230" i="1"/>
  <c r="AX230" i="1"/>
  <c r="AS238" i="1"/>
  <c r="BA238" i="1"/>
  <c r="AZ238" i="1"/>
  <c r="AW238" i="1"/>
  <c r="AY238" i="1"/>
  <c r="AX238" i="1"/>
  <c r="AS246" i="1"/>
  <c r="BA246" i="1"/>
  <c r="AZ246" i="1"/>
  <c r="AW246" i="1"/>
  <c r="AY246" i="1"/>
  <c r="AX246" i="1"/>
  <c r="AS254" i="1"/>
  <c r="BA254" i="1"/>
  <c r="AZ254" i="1"/>
  <c r="AW254" i="1"/>
  <c r="AY254" i="1"/>
  <c r="AX254" i="1"/>
  <c r="AS262" i="1"/>
  <c r="BA262" i="1"/>
  <c r="AZ262" i="1"/>
  <c r="AW262" i="1"/>
  <c r="AY262" i="1"/>
  <c r="AX262" i="1"/>
  <c r="AS270" i="1"/>
  <c r="BA270" i="1"/>
  <c r="AZ270" i="1"/>
  <c r="AW270" i="1"/>
  <c r="AY270" i="1"/>
  <c r="AX270" i="1"/>
  <c r="AS278" i="1"/>
  <c r="BA278" i="1"/>
  <c r="AZ278" i="1"/>
  <c r="AW278" i="1"/>
  <c r="AY278" i="1"/>
  <c r="AX278" i="1"/>
  <c r="AS286" i="1"/>
  <c r="BA286" i="1"/>
  <c r="AZ286" i="1"/>
  <c r="AW286" i="1"/>
  <c r="AY286" i="1"/>
  <c r="AX286" i="1"/>
  <c r="AS294" i="1"/>
  <c r="BA294" i="1"/>
  <c r="AZ294" i="1"/>
  <c r="AW294" i="1"/>
  <c r="AY294" i="1"/>
  <c r="AX294" i="1"/>
  <c r="AS302" i="1"/>
  <c r="BA302" i="1"/>
  <c r="AZ302" i="1"/>
  <c r="AW302" i="1"/>
  <c r="AY302" i="1"/>
  <c r="AX302" i="1"/>
  <c r="AS310" i="1"/>
  <c r="BA310" i="1"/>
  <c r="AZ310" i="1"/>
  <c r="AW310" i="1"/>
  <c r="AY310" i="1"/>
  <c r="AX310" i="1"/>
  <c r="AS318" i="1"/>
  <c r="BA318" i="1"/>
  <c r="AZ318" i="1"/>
  <c r="AW318" i="1"/>
  <c r="AY318" i="1"/>
  <c r="AX318" i="1"/>
  <c r="AS326" i="1"/>
  <c r="BA326" i="1"/>
  <c r="AZ326" i="1"/>
  <c r="AW326" i="1"/>
  <c r="AY326" i="1"/>
  <c r="AX326" i="1"/>
  <c r="AS334" i="1"/>
  <c r="BA334" i="1"/>
  <c r="AZ334" i="1"/>
  <c r="AW334" i="1"/>
  <c r="AY334" i="1"/>
  <c r="AX334" i="1"/>
  <c r="AS342" i="1"/>
  <c r="BA342" i="1"/>
  <c r="AZ342" i="1"/>
  <c r="AW342" i="1"/>
  <c r="AY342" i="1"/>
  <c r="AX342" i="1"/>
  <c r="AS350" i="1"/>
  <c r="BA350" i="1"/>
  <c r="AZ350" i="1"/>
  <c r="AW350" i="1"/>
  <c r="AY350" i="1"/>
  <c r="AX350" i="1"/>
  <c r="AS358" i="1"/>
  <c r="BA358" i="1"/>
  <c r="AZ358" i="1"/>
  <c r="AW358" i="1"/>
  <c r="AY358" i="1"/>
  <c r="AX358" i="1"/>
  <c r="AS366" i="1"/>
  <c r="BA366" i="1"/>
  <c r="AZ366" i="1"/>
  <c r="AW366" i="1"/>
  <c r="AY366" i="1"/>
  <c r="AX366" i="1"/>
  <c r="AS374" i="1"/>
  <c r="BA374" i="1"/>
  <c r="AZ374" i="1"/>
  <c r="AW374" i="1"/>
  <c r="AY374" i="1"/>
  <c r="AX374" i="1"/>
  <c r="AS383" i="1"/>
  <c r="BA383" i="1"/>
  <c r="AZ383" i="1"/>
  <c r="AY383" i="1"/>
  <c r="AX383" i="1"/>
  <c r="AW383" i="1"/>
  <c r="AS391" i="1"/>
  <c r="BA391" i="1"/>
  <c r="AZ391" i="1"/>
  <c r="AY391" i="1"/>
  <c r="AX391" i="1"/>
  <c r="AW391" i="1"/>
  <c r="AS399" i="1"/>
  <c r="BA399" i="1"/>
  <c r="AZ399" i="1"/>
  <c r="AY399" i="1"/>
  <c r="AX399" i="1"/>
  <c r="AW399" i="1"/>
  <c r="AS407" i="1"/>
  <c r="BA407" i="1"/>
  <c r="AZ407" i="1"/>
  <c r="AY407" i="1"/>
  <c r="AX407" i="1"/>
  <c r="AW407" i="1"/>
  <c r="AS415" i="1"/>
  <c r="BA415" i="1"/>
  <c r="AZ415" i="1"/>
  <c r="AY415" i="1"/>
  <c r="AX415" i="1"/>
  <c r="AW415" i="1"/>
  <c r="AS423" i="1"/>
  <c r="BA423" i="1"/>
  <c r="AZ423" i="1"/>
  <c r="AY423" i="1"/>
  <c r="AX423" i="1"/>
  <c r="AW423" i="1"/>
  <c r="AS431" i="1"/>
  <c r="BA431" i="1"/>
  <c r="AZ431" i="1"/>
  <c r="AY431" i="1"/>
  <c r="AX431" i="1"/>
  <c r="AW431" i="1"/>
  <c r="AS439" i="1"/>
  <c r="BA439" i="1"/>
  <c r="AZ439" i="1"/>
  <c r="AY439" i="1"/>
  <c r="AX439" i="1"/>
  <c r="AW439" i="1"/>
  <c r="AS447" i="1"/>
  <c r="BA447" i="1"/>
  <c r="AZ447" i="1"/>
  <c r="AY447" i="1"/>
  <c r="AX447" i="1"/>
  <c r="AW447" i="1"/>
  <c r="AS455" i="1"/>
  <c r="BA455" i="1"/>
  <c r="AZ455" i="1"/>
  <c r="AY455" i="1"/>
  <c r="AX455" i="1"/>
  <c r="AW455" i="1"/>
  <c r="AS463" i="1"/>
  <c r="BA463" i="1"/>
  <c r="AZ463" i="1"/>
  <c r="AY463" i="1"/>
  <c r="AX463" i="1"/>
  <c r="AW463" i="1"/>
  <c r="AS471" i="1"/>
  <c r="BA471" i="1"/>
  <c r="AZ471" i="1"/>
  <c r="AY471" i="1"/>
  <c r="AX471" i="1"/>
  <c r="AW471" i="1"/>
  <c r="AS479" i="1"/>
  <c r="BA479" i="1"/>
  <c r="AZ479" i="1"/>
  <c r="AY479" i="1"/>
  <c r="AX479" i="1"/>
  <c r="AW479" i="1"/>
  <c r="AS487" i="1"/>
  <c r="BA487" i="1"/>
  <c r="AZ487" i="1"/>
  <c r="AY487" i="1"/>
  <c r="AX487" i="1"/>
  <c r="AW487" i="1"/>
  <c r="AS495" i="1"/>
  <c r="BA495" i="1"/>
  <c r="AZ495" i="1"/>
  <c r="AY495" i="1"/>
  <c r="AX495" i="1"/>
  <c r="AW495" i="1"/>
  <c r="AS503" i="1"/>
  <c r="BA503" i="1"/>
  <c r="AZ503" i="1"/>
  <c r="AY503" i="1"/>
  <c r="AX503" i="1"/>
  <c r="AW503" i="1"/>
  <c r="AS511" i="1"/>
  <c r="BA511" i="1"/>
  <c r="AZ511" i="1"/>
  <c r="AY511" i="1"/>
  <c r="AX511" i="1"/>
  <c r="AW511" i="1"/>
  <c r="AS519" i="1"/>
  <c r="BA519" i="1"/>
  <c r="AZ519" i="1"/>
  <c r="AY519" i="1"/>
  <c r="AX519" i="1"/>
  <c r="AW519" i="1"/>
  <c r="AS527" i="1"/>
  <c r="BA527" i="1"/>
  <c r="AZ527" i="1"/>
  <c r="AY527" i="1"/>
  <c r="AX527" i="1"/>
  <c r="AW527" i="1"/>
  <c r="AS535" i="1"/>
  <c r="BA535" i="1"/>
  <c r="AZ535" i="1"/>
  <c r="AY535" i="1"/>
  <c r="AX535" i="1"/>
  <c r="AW535" i="1"/>
  <c r="AS543" i="1"/>
  <c r="BA543" i="1"/>
  <c r="AZ543" i="1"/>
  <c r="AY543" i="1"/>
  <c r="AX543" i="1"/>
  <c r="AW543" i="1"/>
  <c r="AS551" i="1"/>
  <c r="BA551" i="1"/>
  <c r="AX551" i="1"/>
  <c r="AZ551" i="1"/>
  <c r="AY551" i="1"/>
  <c r="AW551" i="1"/>
  <c r="AS559" i="1"/>
  <c r="BA559" i="1"/>
  <c r="AZ559" i="1"/>
  <c r="AY559" i="1"/>
  <c r="AX559" i="1"/>
  <c r="AW559" i="1"/>
  <c r="AS567" i="1"/>
  <c r="BA567" i="1"/>
  <c r="AZ567" i="1"/>
  <c r="AY567" i="1"/>
  <c r="AX567" i="1"/>
  <c r="AW567" i="1"/>
  <c r="AS575" i="1"/>
  <c r="BA575" i="1"/>
  <c r="AZ575" i="1"/>
  <c r="AY575" i="1"/>
  <c r="AX575" i="1"/>
  <c r="AW575" i="1"/>
  <c r="AS583" i="1"/>
  <c r="BA583" i="1"/>
  <c r="AZ583" i="1"/>
  <c r="AY583" i="1"/>
  <c r="AX583" i="1"/>
  <c r="AW583" i="1"/>
  <c r="AS591" i="1"/>
  <c r="BA591" i="1"/>
  <c r="AZ591" i="1"/>
  <c r="AY591" i="1"/>
  <c r="AX591" i="1"/>
  <c r="AW591" i="1"/>
  <c r="AS599" i="1"/>
  <c r="BA599" i="1"/>
  <c r="AZ599" i="1"/>
  <c r="AY599" i="1"/>
  <c r="AX599" i="1"/>
  <c r="AW599" i="1"/>
  <c r="AS607" i="1"/>
  <c r="BA607" i="1"/>
  <c r="AZ607" i="1"/>
  <c r="AY607" i="1"/>
  <c r="AX607" i="1"/>
  <c r="AW607" i="1"/>
  <c r="AS615" i="1"/>
  <c r="BA615" i="1"/>
  <c r="AZ615" i="1"/>
  <c r="AY615" i="1"/>
  <c r="AX615" i="1"/>
  <c r="AW615" i="1"/>
  <c r="AS623" i="1"/>
  <c r="BA623" i="1"/>
  <c r="AZ623" i="1"/>
  <c r="AY623" i="1"/>
  <c r="AX623" i="1"/>
  <c r="AW623" i="1"/>
  <c r="AS631" i="1"/>
  <c r="BA631" i="1"/>
  <c r="AZ631" i="1"/>
  <c r="AY631" i="1"/>
  <c r="AX631" i="1"/>
  <c r="AW631" i="1"/>
  <c r="AS639" i="1"/>
  <c r="BA639" i="1"/>
  <c r="AZ639" i="1"/>
  <c r="AY639" i="1"/>
  <c r="AX639" i="1"/>
  <c r="AW639" i="1"/>
  <c r="AS647" i="1"/>
  <c r="BA647" i="1"/>
  <c r="AZ647" i="1"/>
  <c r="AY647" i="1"/>
  <c r="AX647" i="1"/>
  <c r="AW647" i="1"/>
  <c r="AS655" i="1"/>
  <c r="BA655" i="1"/>
  <c r="AZ655" i="1"/>
  <c r="AY655" i="1"/>
  <c r="AX655" i="1"/>
  <c r="AW655" i="1"/>
  <c r="AS663" i="1"/>
  <c r="BA663" i="1"/>
  <c r="AZ663" i="1"/>
  <c r="AY663" i="1"/>
  <c r="AX663" i="1"/>
  <c r="AW663" i="1"/>
  <c r="AS671" i="1"/>
  <c r="BA671" i="1"/>
  <c r="AZ671" i="1"/>
  <c r="AY671" i="1"/>
  <c r="AX671" i="1"/>
  <c r="AW671" i="1"/>
  <c r="AS679" i="1"/>
  <c r="BA679" i="1"/>
  <c r="AZ679" i="1"/>
  <c r="AY679" i="1"/>
  <c r="AX679" i="1"/>
  <c r="AW679" i="1"/>
  <c r="AS687" i="1"/>
  <c r="BA687" i="1"/>
  <c r="AZ687" i="1"/>
  <c r="AY687" i="1"/>
  <c r="AX687" i="1"/>
  <c r="AW687" i="1"/>
  <c r="AS695" i="1"/>
  <c r="BA695" i="1"/>
  <c r="AZ695" i="1"/>
  <c r="AY695" i="1"/>
  <c r="AX695" i="1"/>
  <c r="AW695" i="1"/>
  <c r="AS703" i="1"/>
  <c r="BA703" i="1"/>
  <c r="AZ703" i="1"/>
  <c r="AY703" i="1"/>
  <c r="AX703" i="1"/>
  <c r="AW703" i="1"/>
  <c r="AS711" i="1"/>
  <c r="BA711" i="1"/>
  <c r="AZ711" i="1"/>
  <c r="AY711" i="1"/>
  <c r="AX711" i="1"/>
  <c r="AW711" i="1"/>
  <c r="AS719" i="1"/>
  <c r="BA719" i="1"/>
  <c r="AZ719" i="1"/>
  <c r="AY719" i="1"/>
  <c r="AX719" i="1"/>
  <c r="AW719" i="1"/>
  <c r="AS727" i="1"/>
  <c r="BA727" i="1"/>
  <c r="AZ727" i="1"/>
  <c r="AY727" i="1"/>
  <c r="AX727" i="1"/>
  <c r="AW727" i="1"/>
  <c r="AS735" i="1"/>
  <c r="BA735" i="1"/>
  <c r="AZ735" i="1"/>
  <c r="AY735" i="1"/>
  <c r="AX735" i="1"/>
  <c r="AW735" i="1"/>
  <c r="AS743" i="1"/>
  <c r="BA743" i="1"/>
  <c r="AZ743" i="1"/>
  <c r="AY743" i="1"/>
  <c r="AX743" i="1"/>
  <c r="AW743" i="1"/>
  <c r="AS751" i="1"/>
  <c r="BA751" i="1"/>
  <c r="AZ751" i="1"/>
  <c r="AY751" i="1"/>
  <c r="AX751" i="1"/>
  <c r="AW751" i="1"/>
  <c r="AS759" i="1"/>
  <c r="BA759" i="1"/>
  <c r="AZ759" i="1"/>
  <c r="AY759" i="1"/>
  <c r="AX759" i="1"/>
  <c r="AW759" i="1"/>
  <c r="AS767" i="1"/>
  <c r="BA767" i="1"/>
  <c r="AZ767" i="1"/>
  <c r="AY767" i="1"/>
  <c r="AX767" i="1"/>
  <c r="AW767" i="1"/>
  <c r="AS775" i="1"/>
  <c r="BA775" i="1"/>
  <c r="AZ775" i="1"/>
  <c r="AY775" i="1"/>
  <c r="AX775" i="1"/>
  <c r="AW775" i="1"/>
  <c r="AS783" i="1"/>
  <c r="BA783" i="1"/>
  <c r="AZ783" i="1"/>
  <c r="AY783" i="1"/>
  <c r="AX783" i="1"/>
  <c r="AW783" i="1"/>
  <c r="AS791" i="1"/>
  <c r="BA791" i="1"/>
  <c r="AZ791" i="1"/>
  <c r="AY791" i="1"/>
  <c r="AX791" i="1"/>
  <c r="AW791" i="1"/>
  <c r="AS799" i="1"/>
  <c r="BA799" i="1"/>
  <c r="AZ799" i="1"/>
  <c r="AY799" i="1"/>
  <c r="AX799" i="1"/>
  <c r="AW799" i="1"/>
  <c r="AS807" i="1"/>
  <c r="BA807" i="1"/>
  <c r="AZ807" i="1"/>
  <c r="AY807" i="1"/>
  <c r="AX807" i="1"/>
  <c r="AW807" i="1"/>
  <c r="AS815" i="1"/>
  <c r="BA815" i="1"/>
  <c r="AZ815" i="1"/>
  <c r="AY815" i="1"/>
  <c r="AX815" i="1"/>
  <c r="AW815" i="1"/>
  <c r="AS823" i="1"/>
  <c r="BA823" i="1"/>
  <c r="AZ823" i="1"/>
  <c r="AY823" i="1"/>
  <c r="AX823" i="1"/>
  <c r="AW823" i="1"/>
  <c r="AS831" i="1"/>
  <c r="BA831" i="1"/>
  <c r="AZ831" i="1"/>
  <c r="AY831" i="1"/>
  <c r="AX831" i="1"/>
  <c r="AW831" i="1"/>
  <c r="AS839" i="1"/>
  <c r="BA839" i="1"/>
  <c r="AZ839" i="1"/>
  <c r="AY839" i="1"/>
  <c r="AX839" i="1"/>
  <c r="AW839" i="1"/>
  <c r="AS847" i="1"/>
  <c r="BA847" i="1"/>
  <c r="AX847" i="1"/>
  <c r="AZ847" i="1"/>
  <c r="AY847" i="1"/>
  <c r="AW847" i="1"/>
  <c r="AS855" i="1"/>
  <c r="BA855" i="1"/>
  <c r="AY855" i="1"/>
  <c r="AX855" i="1"/>
  <c r="AZ855" i="1"/>
  <c r="AW855" i="1"/>
  <c r="AS863" i="1"/>
  <c r="BA863" i="1"/>
  <c r="AY863" i="1"/>
  <c r="AX863" i="1"/>
  <c r="AZ863" i="1"/>
  <c r="AW863" i="1"/>
  <c r="AS871" i="1"/>
  <c r="BA871" i="1"/>
  <c r="AY871" i="1"/>
  <c r="AX871" i="1"/>
  <c r="AZ871" i="1"/>
  <c r="AW871" i="1"/>
  <c r="AS879" i="1"/>
  <c r="BA879" i="1"/>
  <c r="AZ879" i="1"/>
  <c r="AY879" i="1"/>
  <c r="AX879" i="1"/>
  <c r="AW879" i="1"/>
  <c r="AS887" i="1"/>
  <c r="BA887" i="1"/>
  <c r="AZ887" i="1"/>
  <c r="AY887" i="1"/>
  <c r="AX887" i="1"/>
  <c r="AW887" i="1"/>
  <c r="AS895" i="1"/>
  <c r="BA895" i="1"/>
  <c r="AZ895" i="1"/>
  <c r="AY895" i="1"/>
  <c r="AX895" i="1"/>
  <c r="AW895" i="1"/>
  <c r="AS903" i="1"/>
  <c r="BA903" i="1"/>
  <c r="AZ903" i="1"/>
  <c r="AY903" i="1"/>
  <c r="AX903" i="1"/>
  <c r="AW903" i="1"/>
  <c r="AS911" i="1"/>
  <c r="BA911" i="1"/>
  <c r="AZ911" i="1"/>
  <c r="AY911" i="1"/>
  <c r="AX911" i="1"/>
  <c r="AW911" i="1"/>
  <c r="AS919" i="1"/>
  <c r="BA919" i="1"/>
  <c r="AZ919" i="1"/>
  <c r="AY919" i="1"/>
  <c r="AX919" i="1"/>
  <c r="AW919" i="1"/>
  <c r="AS927" i="1"/>
  <c r="BA927" i="1"/>
  <c r="AZ927" i="1"/>
  <c r="AY927" i="1"/>
  <c r="AX927" i="1"/>
  <c r="AW927" i="1"/>
  <c r="AS935" i="1"/>
  <c r="BA935" i="1"/>
  <c r="AZ935" i="1"/>
  <c r="AY935" i="1"/>
  <c r="AX935" i="1"/>
  <c r="AW935" i="1"/>
  <c r="AS943" i="1"/>
  <c r="BA943" i="1"/>
  <c r="AZ943" i="1"/>
  <c r="AY943" i="1"/>
  <c r="AX943" i="1"/>
  <c r="AW943" i="1"/>
  <c r="AS951" i="1"/>
  <c r="BA951" i="1"/>
  <c r="AZ951" i="1"/>
  <c r="AY951" i="1"/>
  <c r="AX951" i="1"/>
  <c r="AW951" i="1"/>
  <c r="AS959" i="1"/>
  <c r="BA959" i="1"/>
  <c r="AZ959" i="1"/>
  <c r="AY959" i="1"/>
  <c r="AX959" i="1"/>
  <c r="AW959" i="1"/>
  <c r="AS967" i="1"/>
  <c r="BA967" i="1"/>
  <c r="AZ967" i="1"/>
  <c r="AY967" i="1"/>
  <c r="AX967" i="1"/>
  <c r="AW967" i="1"/>
  <c r="AS975" i="1"/>
  <c r="BA975" i="1"/>
  <c r="AZ975" i="1"/>
  <c r="AY975" i="1"/>
  <c r="AX975" i="1"/>
  <c r="AW975" i="1"/>
  <c r="AS983" i="1"/>
  <c r="BA983" i="1"/>
  <c r="AZ983" i="1"/>
  <c r="AY983" i="1"/>
  <c r="AX983" i="1"/>
  <c r="AW983" i="1"/>
  <c r="AS991" i="1"/>
  <c r="BA991" i="1"/>
  <c r="AZ991" i="1"/>
  <c r="AY991" i="1"/>
  <c r="AX991" i="1"/>
  <c r="AW991" i="1"/>
  <c r="AS999" i="1"/>
  <c r="BA999" i="1"/>
  <c r="AZ999" i="1"/>
  <c r="AY999" i="1"/>
  <c r="AX999" i="1"/>
  <c r="AW999" i="1"/>
  <c r="AS1007" i="1"/>
  <c r="BA1007" i="1"/>
  <c r="AZ1007" i="1"/>
  <c r="AY1007" i="1"/>
  <c r="AX1007" i="1"/>
  <c r="AW1007" i="1"/>
  <c r="AS1015" i="1"/>
  <c r="BA1015" i="1"/>
  <c r="AZ1015" i="1"/>
  <c r="AY1015" i="1"/>
  <c r="AX1015" i="1"/>
  <c r="AW1015" i="1"/>
  <c r="AS1023" i="1"/>
  <c r="BA1023" i="1"/>
  <c r="AZ1023" i="1"/>
  <c r="AY1023" i="1"/>
  <c r="AX1023" i="1"/>
  <c r="AW1023" i="1"/>
  <c r="AS1031" i="1"/>
  <c r="BA1031" i="1"/>
  <c r="AZ1031" i="1"/>
  <c r="AY1031" i="1"/>
  <c r="AX1031" i="1"/>
  <c r="AW1031" i="1"/>
  <c r="AS1039" i="1"/>
  <c r="BA1039" i="1"/>
  <c r="AZ1039" i="1"/>
  <c r="AY1039" i="1"/>
  <c r="AX1039" i="1"/>
  <c r="AW1039" i="1"/>
  <c r="AS1047" i="1"/>
  <c r="BA1047" i="1"/>
  <c r="AZ1047" i="1"/>
  <c r="AY1047" i="1"/>
  <c r="AX1047" i="1"/>
  <c r="AW1047" i="1"/>
  <c r="AS1055" i="1"/>
  <c r="BA1055" i="1"/>
  <c r="AZ1055" i="1"/>
  <c r="AY1055" i="1"/>
  <c r="AX1055" i="1"/>
  <c r="AW1055" i="1"/>
  <c r="AS1063" i="1"/>
  <c r="BA1063" i="1"/>
  <c r="AZ1063" i="1"/>
  <c r="AY1063" i="1"/>
  <c r="AX1063" i="1"/>
  <c r="AW1063" i="1"/>
  <c r="AS1071" i="1"/>
  <c r="BA1071" i="1"/>
  <c r="AZ1071" i="1"/>
  <c r="AY1071" i="1"/>
  <c r="AX1071" i="1"/>
  <c r="AW1071" i="1"/>
  <c r="AS1079" i="1"/>
  <c r="BA1079" i="1"/>
  <c r="AZ1079" i="1"/>
  <c r="AY1079" i="1"/>
  <c r="AX1079" i="1"/>
  <c r="AW1079" i="1"/>
  <c r="AS1087" i="1"/>
  <c r="BA1087" i="1"/>
  <c r="AZ1087" i="1"/>
  <c r="AY1087" i="1"/>
  <c r="AX1087" i="1"/>
  <c r="AW1087" i="1"/>
  <c r="AS1095" i="1"/>
  <c r="BA1095" i="1"/>
  <c r="AZ1095" i="1"/>
  <c r="AY1095" i="1"/>
  <c r="AX1095" i="1"/>
  <c r="AW1095" i="1"/>
  <c r="AS1103" i="1"/>
  <c r="BA1103" i="1"/>
  <c r="AZ1103" i="1"/>
  <c r="AY1103" i="1"/>
  <c r="AX1103" i="1"/>
  <c r="AW1103" i="1"/>
  <c r="AS1111" i="1"/>
  <c r="BA1111" i="1"/>
  <c r="AZ1111" i="1"/>
  <c r="AY1111" i="1"/>
  <c r="AX1111" i="1"/>
  <c r="AW1111" i="1"/>
  <c r="AS1119" i="1"/>
  <c r="BA1119" i="1"/>
  <c r="AZ1119" i="1"/>
  <c r="AY1119" i="1"/>
  <c r="AX1119" i="1"/>
  <c r="AW1119" i="1"/>
  <c r="AS1127" i="1"/>
  <c r="BA1127" i="1"/>
  <c r="AZ1127" i="1"/>
  <c r="AY1127" i="1"/>
  <c r="AX1127" i="1"/>
  <c r="AW1127" i="1"/>
  <c r="AS1135" i="1"/>
  <c r="BA1135" i="1"/>
  <c r="AZ1135" i="1"/>
  <c r="AY1135" i="1"/>
  <c r="AX1135" i="1"/>
  <c r="AW1135" i="1"/>
  <c r="AS1143" i="1"/>
  <c r="BA1143" i="1"/>
  <c r="AZ1143" i="1"/>
  <c r="AY1143" i="1"/>
  <c r="AX1143" i="1"/>
  <c r="AW1143" i="1"/>
  <c r="AS1151" i="1"/>
  <c r="BA1151" i="1"/>
  <c r="AZ1151" i="1"/>
  <c r="AY1151" i="1"/>
  <c r="AX1151" i="1"/>
  <c r="AW1151" i="1"/>
  <c r="AS1159" i="1"/>
  <c r="BA1159" i="1"/>
  <c r="AZ1159" i="1"/>
  <c r="AY1159" i="1"/>
  <c r="AX1159" i="1"/>
  <c r="AW1159" i="1"/>
  <c r="AS1167" i="1"/>
  <c r="BA1167" i="1"/>
  <c r="AZ1167" i="1"/>
  <c r="AY1167" i="1"/>
  <c r="AX1167" i="1"/>
  <c r="AW1167" i="1"/>
  <c r="AS1175" i="1"/>
  <c r="BA1175" i="1"/>
  <c r="AZ1175" i="1"/>
  <c r="AY1175" i="1"/>
  <c r="AX1175" i="1"/>
  <c r="AW1175" i="1"/>
  <c r="AS1183" i="1"/>
  <c r="AY1183" i="1"/>
  <c r="AX1183" i="1"/>
  <c r="AZ1183" i="1"/>
  <c r="BA1183" i="1"/>
  <c r="AW1183" i="1"/>
  <c r="AS1191" i="1"/>
  <c r="AY1191" i="1"/>
  <c r="AX1191" i="1"/>
  <c r="BA1191" i="1"/>
  <c r="AZ1191" i="1"/>
  <c r="AW1191" i="1"/>
  <c r="AS1199" i="1"/>
  <c r="AY1199" i="1"/>
  <c r="AX1199" i="1"/>
  <c r="BA1199" i="1"/>
  <c r="AZ1199" i="1"/>
  <c r="AW1199" i="1"/>
  <c r="AS1207" i="1"/>
  <c r="AY1207" i="1"/>
  <c r="AX1207" i="1"/>
  <c r="BA1207" i="1"/>
  <c r="AZ1207" i="1"/>
  <c r="AW1207" i="1"/>
  <c r="AS1215" i="1"/>
  <c r="AY1215" i="1"/>
  <c r="AX1215" i="1"/>
  <c r="BA1215" i="1"/>
  <c r="AZ1215" i="1"/>
  <c r="AW1215" i="1"/>
  <c r="AS1223" i="1"/>
  <c r="AY1223" i="1"/>
  <c r="AX1223" i="1"/>
  <c r="BA1223" i="1"/>
  <c r="AZ1223" i="1"/>
  <c r="AW1223" i="1"/>
  <c r="AS1231" i="1"/>
  <c r="AY1231" i="1"/>
  <c r="AX1231" i="1"/>
  <c r="BA1231" i="1"/>
  <c r="AZ1231" i="1"/>
  <c r="AW1231" i="1"/>
  <c r="AS1239" i="1"/>
  <c r="AY1239" i="1"/>
  <c r="AX1239" i="1"/>
  <c r="BA1239" i="1"/>
  <c r="AZ1239" i="1"/>
  <c r="AW1239" i="1"/>
  <c r="AS1247" i="1"/>
  <c r="AY1247" i="1"/>
  <c r="AX1247" i="1"/>
  <c r="BA1247" i="1"/>
  <c r="AZ1247" i="1"/>
  <c r="AW1247" i="1"/>
  <c r="AS1255" i="1"/>
  <c r="AY1255" i="1"/>
  <c r="AX1255" i="1"/>
  <c r="BA1255" i="1"/>
  <c r="AZ1255" i="1"/>
  <c r="AW1255" i="1"/>
  <c r="AS1263" i="1"/>
  <c r="AY1263" i="1"/>
  <c r="AX1263" i="1"/>
  <c r="BA1263" i="1"/>
  <c r="AZ1263" i="1"/>
  <c r="AW1263" i="1"/>
  <c r="AS1271" i="1"/>
  <c r="AY1271" i="1"/>
  <c r="AX1271" i="1"/>
  <c r="BA1271" i="1"/>
  <c r="AZ1271" i="1"/>
  <c r="AW1271" i="1"/>
  <c r="AS1279" i="1"/>
  <c r="AY1279" i="1"/>
  <c r="AX1279" i="1"/>
  <c r="BA1279" i="1"/>
  <c r="AZ1279" i="1"/>
  <c r="AW1279" i="1"/>
  <c r="AS1287" i="1"/>
  <c r="AY1287" i="1"/>
  <c r="AX1287" i="1"/>
  <c r="BA1287" i="1"/>
  <c r="AZ1287" i="1"/>
  <c r="AW1287" i="1"/>
  <c r="AS1295" i="1"/>
  <c r="AY1295" i="1"/>
  <c r="AX1295" i="1"/>
  <c r="BA1295" i="1"/>
  <c r="AZ1295" i="1"/>
  <c r="AW1295" i="1"/>
  <c r="AS1303" i="1"/>
  <c r="AY1303" i="1"/>
  <c r="AX1303" i="1"/>
  <c r="BA1303" i="1"/>
  <c r="AZ1303" i="1"/>
  <c r="AW1303" i="1"/>
  <c r="AS1311" i="1"/>
  <c r="AY1311" i="1"/>
  <c r="AX1311" i="1"/>
  <c r="BA1311" i="1"/>
  <c r="AZ1311" i="1"/>
  <c r="AW1311" i="1"/>
  <c r="AS1319" i="1"/>
  <c r="AY1319" i="1"/>
  <c r="AX1319" i="1"/>
  <c r="BA1319" i="1"/>
  <c r="AZ1319" i="1"/>
  <c r="AW1319" i="1"/>
  <c r="AS1327" i="1"/>
  <c r="AY1327" i="1"/>
  <c r="AX1327" i="1"/>
  <c r="BA1327" i="1"/>
  <c r="AZ1327" i="1"/>
  <c r="AW1327" i="1"/>
  <c r="AS1335" i="1"/>
  <c r="AY1335" i="1"/>
  <c r="AZ1335" i="1"/>
  <c r="BA1335" i="1"/>
  <c r="AX1335" i="1"/>
  <c r="AW1335" i="1"/>
  <c r="AS1343" i="1"/>
  <c r="AY1343" i="1"/>
  <c r="AX1343" i="1"/>
  <c r="AZ1343" i="1"/>
  <c r="BA1343" i="1"/>
  <c r="AW1343" i="1"/>
  <c r="AS1351" i="1"/>
  <c r="AY1351" i="1"/>
  <c r="AX1351" i="1"/>
  <c r="AZ1351" i="1"/>
  <c r="BA1351" i="1"/>
  <c r="AW1351" i="1"/>
  <c r="AS1359" i="1"/>
  <c r="AY1359" i="1"/>
  <c r="AX1359" i="1"/>
  <c r="AZ1359" i="1"/>
  <c r="BA1359" i="1"/>
  <c r="AW1359" i="1"/>
  <c r="AS1367" i="1"/>
  <c r="AY1367" i="1"/>
  <c r="AX1367" i="1"/>
  <c r="AZ1367" i="1"/>
  <c r="BA1367" i="1"/>
  <c r="AW1367" i="1"/>
  <c r="AS1375" i="1"/>
  <c r="AY1375" i="1"/>
  <c r="AX1375" i="1"/>
  <c r="AZ1375" i="1"/>
  <c r="BA1375" i="1"/>
  <c r="AW1375" i="1"/>
  <c r="AS1383" i="1"/>
  <c r="AY1383" i="1"/>
  <c r="AX1383" i="1"/>
  <c r="AZ1383" i="1"/>
  <c r="BA1383" i="1"/>
  <c r="AW1383" i="1"/>
  <c r="AS1391" i="1"/>
  <c r="AY1391" i="1"/>
  <c r="AX1391" i="1"/>
  <c r="AZ1391" i="1"/>
  <c r="BA1391" i="1"/>
  <c r="AW1391" i="1"/>
  <c r="AS1399" i="1"/>
  <c r="AY1399" i="1"/>
  <c r="AX1399" i="1"/>
  <c r="AZ1399" i="1"/>
  <c r="BA1399" i="1"/>
  <c r="AW1399" i="1"/>
  <c r="AS1407" i="1"/>
  <c r="AY1407" i="1"/>
  <c r="AX1407" i="1"/>
  <c r="AZ1407" i="1"/>
  <c r="BA1407" i="1"/>
  <c r="AW1407" i="1"/>
  <c r="AS1415" i="1"/>
  <c r="AY1415" i="1"/>
  <c r="AX1415" i="1"/>
  <c r="AZ1415" i="1"/>
  <c r="BA1415" i="1"/>
  <c r="AW1415" i="1"/>
  <c r="AS1423" i="1"/>
  <c r="AY1423" i="1"/>
  <c r="AX1423" i="1"/>
  <c r="AZ1423" i="1"/>
  <c r="BA1423" i="1"/>
  <c r="AW1423" i="1"/>
  <c r="AS1431" i="1"/>
  <c r="AY1431" i="1"/>
  <c r="AX1431" i="1"/>
  <c r="AZ1431" i="1"/>
  <c r="BA1431" i="1"/>
  <c r="AW1431" i="1"/>
  <c r="AS1439" i="1"/>
  <c r="AY1439" i="1"/>
  <c r="AX1439" i="1"/>
  <c r="AZ1439" i="1"/>
  <c r="BA1439" i="1"/>
  <c r="AW1439" i="1"/>
  <c r="AS1447" i="1"/>
  <c r="AY1447" i="1"/>
  <c r="AX1447" i="1"/>
  <c r="AZ1447" i="1"/>
  <c r="BA1447" i="1"/>
  <c r="AW1447" i="1"/>
  <c r="AS1455" i="1"/>
  <c r="AY1455" i="1"/>
  <c r="AX1455" i="1"/>
  <c r="AZ1455" i="1"/>
  <c r="BA1455" i="1"/>
  <c r="AW1455" i="1"/>
  <c r="AS1463" i="1"/>
  <c r="AY1463" i="1"/>
  <c r="AX1463" i="1"/>
  <c r="AZ1463" i="1"/>
  <c r="BA1463" i="1"/>
  <c r="AW1463" i="1"/>
  <c r="AS1471" i="1"/>
  <c r="AY1471" i="1"/>
  <c r="AX1471" i="1"/>
  <c r="AZ1471" i="1"/>
  <c r="BA1471" i="1"/>
  <c r="AW1471" i="1"/>
  <c r="AS1479" i="1"/>
  <c r="BA1479" i="1"/>
  <c r="AZ1479" i="1"/>
  <c r="AY1479" i="1"/>
  <c r="AX1479" i="1"/>
  <c r="AW1479" i="1"/>
  <c r="AS1487" i="1"/>
  <c r="BA1487" i="1"/>
  <c r="AX1487" i="1"/>
  <c r="AZ1487" i="1"/>
  <c r="AY1487" i="1"/>
  <c r="AW1487" i="1"/>
  <c r="AS1495" i="1"/>
  <c r="BA1495" i="1"/>
  <c r="AX1495" i="1"/>
  <c r="AZ1495" i="1"/>
  <c r="AY1495" i="1"/>
  <c r="AW1495" i="1"/>
  <c r="AS1503" i="1"/>
  <c r="BA1503" i="1"/>
  <c r="AZ1503" i="1"/>
  <c r="AX1503" i="1"/>
  <c r="AY1503" i="1"/>
  <c r="AW1503" i="1"/>
  <c r="AS1511" i="1"/>
  <c r="BA1511" i="1"/>
  <c r="AZ1511" i="1"/>
  <c r="AX1511" i="1"/>
  <c r="AY1511" i="1"/>
  <c r="AW1511" i="1"/>
  <c r="AS1519" i="1"/>
  <c r="BA1519" i="1"/>
  <c r="AZ1519" i="1"/>
  <c r="AX1519" i="1"/>
  <c r="AY1519" i="1"/>
  <c r="AW1519" i="1"/>
  <c r="AS1527" i="1"/>
  <c r="BA1527" i="1"/>
  <c r="AZ1527" i="1"/>
  <c r="AX1527" i="1"/>
  <c r="AY1527" i="1"/>
  <c r="AW1527" i="1"/>
  <c r="AS1535" i="1"/>
  <c r="BA1535" i="1"/>
  <c r="AZ1535" i="1"/>
  <c r="AX1535" i="1"/>
  <c r="AY1535" i="1"/>
  <c r="AW1535" i="1"/>
  <c r="AS1543" i="1"/>
  <c r="BA1543" i="1"/>
  <c r="AZ1543" i="1"/>
  <c r="AX1543" i="1"/>
  <c r="AY1543" i="1"/>
  <c r="AW1543" i="1"/>
  <c r="AS1551" i="1"/>
  <c r="BA1551" i="1"/>
  <c r="AZ1551" i="1"/>
  <c r="AX1551" i="1"/>
  <c r="AY1551" i="1"/>
  <c r="AW1551" i="1"/>
  <c r="AS1559" i="1"/>
  <c r="BA1559" i="1"/>
  <c r="AZ1559" i="1"/>
  <c r="AX1559" i="1"/>
  <c r="AY1559" i="1"/>
  <c r="AW1559" i="1"/>
  <c r="AS1567" i="1"/>
  <c r="BA1567" i="1"/>
  <c r="AZ1567" i="1"/>
  <c r="AX1567" i="1"/>
  <c r="AY1567" i="1"/>
  <c r="AW1567" i="1"/>
  <c r="AS1575" i="1"/>
  <c r="BA1575" i="1"/>
  <c r="AZ1575" i="1"/>
  <c r="AX1575" i="1"/>
  <c r="AY1575" i="1"/>
  <c r="AW1575" i="1"/>
  <c r="AS1583" i="1"/>
  <c r="BA1583" i="1"/>
  <c r="AZ1583" i="1"/>
  <c r="AX1583" i="1"/>
  <c r="AY1583" i="1"/>
  <c r="AW1583" i="1"/>
  <c r="AS1591" i="1"/>
  <c r="BA1591" i="1"/>
  <c r="AZ1591" i="1"/>
  <c r="AX1591" i="1"/>
  <c r="AY1591" i="1"/>
  <c r="AW1591" i="1"/>
  <c r="AS1599" i="1"/>
  <c r="BA1599" i="1"/>
  <c r="AZ1599" i="1"/>
  <c r="AX1599" i="1"/>
  <c r="AY1599" i="1"/>
  <c r="AW1599" i="1"/>
  <c r="AS1607" i="1"/>
  <c r="BA1607" i="1"/>
  <c r="AZ1607" i="1"/>
  <c r="AX1607" i="1"/>
  <c r="AY1607" i="1"/>
  <c r="AW1607" i="1"/>
  <c r="AS1615" i="1"/>
  <c r="BA1615" i="1"/>
  <c r="AZ1615" i="1"/>
  <c r="AX1615" i="1"/>
  <c r="AY1615" i="1"/>
  <c r="AW1615" i="1"/>
  <c r="AS1623" i="1"/>
  <c r="BA1623" i="1"/>
  <c r="AZ1623" i="1"/>
  <c r="AX1623" i="1"/>
  <c r="AY1623" i="1"/>
  <c r="AW1623" i="1"/>
  <c r="AS1631" i="1"/>
  <c r="BA1631" i="1"/>
  <c r="AZ1631" i="1"/>
  <c r="AX1631" i="1"/>
  <c r="AY1631" i="1"/>
  <c r="AW1631" i="1"/>
  <c r="AS1639" i="1"/>
  <c r="BA1639" i="1"/>
  <c r="AZ1639" i="1"/>
  <c r="AX1639" i="1"/>
  <c r="AY1639" i="1"/>
  <c r="AW1639" i="1"/>
  <c r="AS1647" i="1"/>
  <c r="BA1647" i="1"/>
  <c r="AZ1647" i="1"/>
  <c r="AX1647" i="1"/>
  <c r="AY1647" i="1"/>
  <c r="AW1647" i="1"/>
  <c r="AS1655" i="1"/>
  <c r="BA1655" i="1"/>
  <c r="AZ1655" i="1"/>
  <c r="AY1655" i="1"/>
  <c r="AX1655" i="1"/>
  <c r="AW1655" i="1"/>
  <c r="AS1663" i="1"/>
  <c r="BA1663" i="1"/>
  <c r="AZ1663" i="1"/>
  <c r="AY1663" i="1"/>
  <c r="AX1663" i="1"/>
  <c r="AW1663" i="1"/>
  <c r="AS1671" i="1"/>
  <c r="BA1671" i="1"/>
  <c r="AZ1671" i="1"/>
  <c r="AY1671" i="1"/>
  <c r="AX1671" i="1"/>
  <c r="AW1671" i="1"/>
  <c r="AS1679" i="1"/>
  <c r="BA1679" i="1"/>
  <c r="AZ1679" i="1"/>
  <c r="AY1679" i="1"/>
  <c r="AX1679" i="1"/>
  <c r="AW1679" i="1"/>
  <c r="AS1687" i="1"/>
  <c r="BA1687" i="1"/>
  <c r="AZ1687" i="1"/>
  <c r="AY1687" i="1"/>
  <c r="AX1687" i="1"/>
  <c r="AW1687" i="1"/>
  <c r="AS1695" i="1"/>
  <c r="BA1695" i="1"/>
  <c r="AZ1695" i="1"/>
  <c r="AY1695" i="1"/>
  <c r="AX1695" i="1"/>
  <c r="AW1695" i="1"/>
  <c r="AS1703" i="1"/>
  <c r="BA1703" i="1"/>
  <c r="AZ1703" i="1"/>
  <c r="AY1703" i="1"/>
  <c r="AX1703" i="1"/>
  <c r="AW1703" i="1"/>
  <c r="AS1711" i="1"/>
  <c r="BA1711" i="1"/>
  <c r="AZ1711" i="1"/>
  <c r="AY1711" i="1"/>
  <c r="AX1711" i="1"/>
  <c r="AW1711" i="1"/>
  <c r="AS1719" i="1"/>
  <c r="BA1719" i="1"/>
  <c r="AZ1719" i="1"/>
  <c r="AY1719" i="1"/>
  <c r="AX1719" i="1"/>
  <c r="AW1719" i="1"/>
  <c r="AS1727" i="1"/>
  <c r="BA1727" i="1"/>
  <c r="AZ1727" i="1"/>
  <c r="AY1727" i="1"/>
  <c r="AX1727" i="1"/>
  <c r="AW1727" i="1"/>
  <c r="AS1735" i="1"/>
  <c r="BA1735" i="1"/>
  <c r="AZ1735" i="1"/>
  <c r="AY1735" i="1"/>
  <c r="AX1735" i="1"/>
  <c r="AW1735" i="1"/>
  <c r="AS1743" i="1"/>
  <c r="BA1743" i="1"/>
  <c r="AZ1743" i="1"/>
  <c r="AY1743" i="1"/>
  <c r="AX1743" i="1"/>
  <c r="AW1743" i="1"/>
  <c r="AS1751" i="1"/>
  <c r="BA1751" i="1"/>
  <c r="AZ1751" i="1"/>
  <c r="AY1751" i="1"/>
  <c r="AX1751" i="1"/>
  <c r="AW1751" i="1"/>
  <c r="AS1759" i="1"/>
  <c r="BA1759" i="1"/>
  <c r="AZ1759" i="1"/>
  <c r="AY1759" i="1"/>
  <c r="AX1759" i="1"/>
  <c r="AW1759" i="1"/>
  <c r="AS1767" i="1"/>
  <c r="BA1767" i="1"/>
  <c r="AZ1767" i="1"/>
  <c r="AY1767" i="1"/>
  <c r="AX1767" i="1"/>
  <c r="AW1767" i="1"/>
  <c r="AS1775" i="1"/>
  <c r="BA1775" i="1"/>
  <c r="AZ1775" i="1"/>
  <c r="AY1775" i="1"/>
  <c r="AX1775" i="1"/>
  <c r="AW1775" i="1"/>
  <c r="AS1783" i="1"/>
  <c r="BA1783" i="1"/>
  <c r="AZ1783" i="1"/>
  <c r="AY1783" i="1"/>
  <c r="AX1783" i="1"/>
  <c r="AW1783" i="1"/>
  <c r="AS1791" i="1"/>
  <c r="BA1791" i="1"/>
  <c r="AZ1791" i="1"/>
  <c r="AY1791" i="1"/>
  <c r="AX1791" i="1"/>
  <c r="AW1791" i="1"/>
  <c r="AS1799" i="1"/>
  <c r="BA1799" i="1"/>
  <c r="AZ1799" i="1"/>
  <c r="AY1799" i="1"/>
  <c r="AX1799" i="1"/>
  <c r="AW1799" i="1"/>
  <c r="AS1807" i="1"/>
  <c r="BA1807" i="1"/>
  <c r="AZ1807" i="1"/>
  <c r="AY1807" i="1"/>
  <c r="AX1807" i="1"/>
  <c r="AW1807" i="1"/>
  <c r="AS1815" i="1"/>
  <c r="BA1815" i="1"/>
  <c r="AZ1815" i="1"/>
  <c r="AY1815" i="1"/>
  <c r="AX1815" i="1"/>
  <c r="AW1815" i="1"/>
  <c r="AS15" i="1"/>
  <c r="BA15" i="1"/>
  <c r="AZ15" i="1"/>
  <c r="AY15" i="1"/>
  <c r="AX15" i="1"/>
  <c r="AW15" i="1"/>
  <c r="AS23" i="1"/>
  <c r="BA23" i="1"/>
  <c r="AZ23" i="1"/>
  <c r="AY23" i="1"/>
  <c r="AX23" i="1"/>
  <c r="AW23" i="1"/>
  <c r="AS31" i="1"/>
  <c r="BA31" i="1"/>
  <c r="AZ31" i="1"/>
  <c r="AY31" i="1"/>
  <c r="AX31" i="1"/>
  <c r="AW31" i="1"/>
  <c r="AS39" i="1"/>
  <c r="BA39" i="1"/>
  <c r="AZ39" i="1"/>
  <c r="AY39" i="1"/>
  <c r="AX39" i="1"/>
  <c r="AW39" i="1"/>
  <c r="AS47" i="1"/>
  <c r="BA47" i="1"/>
  <c r="AZ47" i="1"/>
  <c r="AY47" i="1"/>
  <c r="AX47" i="1"/>
  <c r="AW47" i="1"/>
  <c r="AS55" i="1"/>
  <c r="BA55" i="1"/>
  <c r="AZ55" i="1"/>
  <c r="AY55" i="1"/>
  <c r="AX55" i="1"/>
  <c r="AW55" i="1"/>
  <c r="AS63" i="1"/>
  <c r="BA63" i="1"/>
  <c r="AZ63" i="1"/>
  <c r="AY63" i="1"/>
  <c r="AX63" i="1"/>
  <c r="AW63" i="1"/>
  <c r="AS71" i="1"/>
  <c r="BA71" i="1"/>
  <c r="AZ71" i="1"/>
  <c r="AY71" i="1"/>
  <c r="AX71" i="1"/>
  <c r="AW71" i="1"/>
  <c r="AS79" i="1"/>
  <c r="BA79" i="1"/>
  <c r="AZ79" i="1"/>
  <c r="AY79" i="1"/>
  <c r="AX79" i="1"/>
  <c r="AW79" i="1"/>
  <c r="AS87" i="1"/>
  <c r="BA87" i="1"/>
  <c r="AZ87" i="1"/>
  <c r="AY87" i="1"/>
  <c r="AX87" i="1"/>
  <c r="AW87" i="1"/>
  <c r="AS95" i="1"/>
  <c r="BA95" i="1"/>
  <c r="AZ95" i="1"/>
  <c r="AY95" i="1"/>
  <c r="AX95" i="1"/>
  <c r="AW95" i="1"/>
  <c r="AS103" i="1"/>
  <c r="BA103" i="1"/>
  <c r="AZ103" i="1"/>
  <c r="AY103" i="1"/>
  <c r="AX103" i="1"/>
  <c r="AW103" i="1"/>
  <c r="AS111" i="1"/>
  <c r="BA111" i="1"/>
  <c r="AZ111" i="1"/>
  <c r="AY111" i="1"/>
  <c r="AX111" i="1"/>
  <c r="AW111" i="1"/>
  <c r="AS119" i="1"/>
  <c r="BA119" i="1"/>
  <c r="AZ119" i="1"/>
  <c r="AY119" i="1"/>
  <c r="AX119" i="1"/>
  <c r="AW119" i="1"/>
  <c r="AS127" i="1"/>
  <c r="BA127" i="1"/>
  <c r="AZ127" i="1"/>
  <c r="AY127" i="1"/>
  <c r="AX127" i="1"/>
  <c r="AW127" i="1"/>
  <c r="AS135" i="1"/>
  <c r="BA135" i="1"/>
  <c r="AZ135" i="1"/>
  <c r="AY135" i="1"/>
  <c r="AX135" i="1"/>
  <c r="AW135" i="1"/>
  <c r="AS143" i="1"/>
  <c r="BA143" i="1"/>
  <c r="AZ143" i="1"/>
  <c r="AY143" i="1"/>
  <c r="AX143" i="1"/>
  <c r="AW143" i="1"/>
  <c r="AS151" i="1"/>
  <c r="BA151" i="1"/>
  <c r="AZ151" i="1"/>
  <c r="AY151" i="1"/>
  <c r="AX151" i="1"/>
  <c r="AW151" i="1"/>
  <c r="AS159" i="1"/>
  <c r="BA159" i="1"/>
  <c r="AZ159" i="1"/>
  <c r="AY159" i="1"/>
  <c r="AX159" i="1"/>
  <c r="AW159" i="1"/>
  <c r="AS167" i="1"/>
  <c r="BA167" i="1"/>
  <c r="AZ167" i="1"/>
  <c r="AY167" i="1"/>
  <c r="AX167" i="1"/>
  <c r="AW167" i="1"/>
  <c r="AS175" i="1"/>
  <c r="BA175" i="1"/>
  <c r="AZ175" i="1"/>
  <c r="AY175" i="1"/>
  <c r="AX175" i="1"/>
  <c r="AW175" i="1"/>
  <c r="AS183" i="1"/>
  <c r="BA183" i="1"/>
  <c r="AZ183" i="1"/>
  <c r="AY183" i="1"/>
  <c r="AX183" i="1"/>
  <c r="AW183" i="1"/>
  <c r="AS191" i="1"/>
  <c r="BA191" i="1"/>
  <c r="AZ191" i="1"/>
  <c r="AY191" i="1"/>
  <c r="AX191" i="1"/>
  <c r="AW191" i="1"/>
  <c r="AS199" i="1"/>
  <c r="BA199" i="1"/>
  <c r="AZ199" i="1"/>
  <c r="AY199" i="1"/>
  <c r="AX199" i="1"/>
  <c r="AW199" i="1"/>
  <c r="AS207" i="1"/>
  <c r="BA207" i="1"/>
  <c r="AZ207" i="1"/>
  <c r="AY207" i="1"/>
  <c r="AX207" i="1"/>
  <c r="AW207" i="1"/>
  <c r="AS215" i="1"/>
  <c r="BA215" i="1"/>
  <c r="AZ215" i="1"/>
  <c r="AY215" i="1"/>
  <c r="AX215" i="1"/>
  <c r="AW215" i="1"/>
  <c r="AS223" i="1"/>
  <c r="BA223" i="1"/>
  <c r="AZ223" i="1"/>
  <c r="AY223" i="1"/>
  <c r="AX223" i="1"/>
  <c r="AW223" i="1"/>
  <c r="AS231" i="1"/>
  <c r="BA231" i="1"/>
  <c r="AZ231" i="1"/>
  <c r="AY231" i="1"/>
  <c r="AX231" i="1"/>
  <c r="AW231" i="1"/>
  <c r="AS239" i="1"/>
  <c r="BA239" i="1"/>
  <c r="AZ239" i="1"/>
  <c r="AY239" i="1"/>
  <c r="AX239" i="1"/>
  <c r="AW239" i="1"/>
  <c r="AS247" i="1"/>
  <c r="BA247" i="1"/>
  <c r="AZ247" i="1"/>
  <c r="AY247" i="1"/>
  <c r="AX247" i="1"/>
  <c r="AW247" i="1"/>
  <c r="AS255" i="1"/>
  <c r="BA255" i="1"/>
  <c r="AZ255" i="1"/>
  <c r="AY255" i="1"/>
  <c r="AX255" i="1"/>
  <c r="AW255" i="1"/>
  <c r="AS263" i="1"/>
  <c r="BA263" i="1"/>
  <c r="AZ263" i="1"/>
  <c r="AY263" i="1"/>
  <c r="AX263" i="1"/>
  <c r="AW263" i="1"/>
  <c r="AS271" i="1"/>
  <c r="BA271" i="1"/>
  <c r="AZ271" i="1"/>
  <c r="AY271" i="1"/>
  <c r="AX271" i="1"/>
  <c r="AW271" i="1"/>
  <c r="AS279" i="1"/>
  <c r="BA279" i="1"/>
  <c r="AZ279" i="1"/>
  <c r="AY279" i="1"/>
  <c r="AX279" i="1"/>
  <c r="AW279" i="1"/>
  <c r="AS287" i="1"/>
  <c r="BA287" i="1"/>
  <c r="AZ287" i="1"/>
  <c r="AY287" i="1"/>
  <c r="AX287" i="1"/>
  <c r="AW287" i="1"/>
  <c r="AS295" i="1"/>
  <c r="BA295" i="1"/>
  <c r="AZ295" i="1"/>
  <c r="AY295" i="1"/>
  <c r="AX295" i="1"/>
  <c r="AW295" i="1"/>
  <c r="AS303" i="1"/>
  <c r="BA303" i="1"/>
  <c r="AZ303" i="1"/>
  <c r="AY303" i="1"/>
  <c r="AX303" i="1"/>
  <c r="AW303" i="1"/>
  <c r="AS311" i="1"/>
  <c r="BA311" i="1"/>
  <c r="AZ311" i="1"/>
  <c r="AY311" i="1"/>
  <c r="AX311" i="1"/>
  <c r="AW311" i="1"/>
  <c r="AS319" i="1"/>
  <c r="BA319" i="1"/>
  <c r="AZ319" i="1"/>
  <c r="AY319" i="1"/>
  <c r="AX319" i="1"/>
  <c r="AW319" i="1"/>
  <c r="AS327" i="1"/>
  <c r="BA327" i="1"/>
  <c r="AZ327" i="1"/>
  <c r="AY327" i="1"/>
  <c r="AX327" i="1"/>
  <c r="AW327" i="1"/>
  <c r="AS335" i="1"/>
  <c r="BA335" i="1"/>
  <c r="AZ335" i="1"/>
  <c r="AY335" i="1"/>
  <c r="AX335" i="1"/>
  <c r="AW335" i="1"/>
  <c r="AS343" i="1"/>
  <c r="BA343" i="1"/>
  <c r="AZ343" i="1"/>
  <c r="AY343" i="1"/>
  <c r="AX343" i="1"/>
  <c r="AW343" i="1"/>
  <c r="AS351" i="1"/>
  <c r="BA351" i="1"/>
  <c r="AZ351" i="1"/>
  <c r="AY351" i="1"/>
  <c r="AX351" i="1"/>
  <c r="AW351" i="1"/>
  <c r="AS359" i="1"/>
  <c r="BA359" i="1"/>
  <c r="AZ359" i="1"/>
  <c r="AY359" i="1"/>
  <c r="AX359" i="1"/>
  <c r="AW359" i="1"/>
  <c r="AS367" i="1"/>
  <c r="BA367" i="1"/>
  <c r="AZ367" i="1"/>
  <c r="AY367" i="1"/>
  <c r="AX367" i="1"/>
  <c r="AW367" i="1"/>
  <c r="AS375" i="1"/>
  <c r="BA375" i="1"/>
  <c r="AZ375" i="1"/>
  <c r="AY375" i="1"/>
  <c r="AX375" i="1"/>
  <c r="AW375" i="1"/>
  <c r="AS384" i="1"/>
  <c r="AZ384" i="1"/>
  <c r="AY384" i="1"/>
  <c r="AX384" i="1"/>
  <c r="BA384" i="1"/>
  <c r="AW384" i="1"/>
  <c r="AS392" i="1"/>
  <c r="AZ392" i="1"/>
  <c r="AY392" i="1"/>
  <c r="AX392" i="1"/>
  <c r="BA392" i="1"/>
  <c r="AW392" i="1"/>
  <c r="AS400" i="1"/>
  <c r="AZ400" i="1"/>
  <c r="AY400" i="1"/>
  <c r="AX400" i="1"/>
  <c r="BA400" i="1"/>
  <c r="AW400" i="1"/>
  <c r="AS408" i="1"/>
  <c r="AZ408" i="1"/>
  <c r="AY408" i="1"/>
  <c r="AX408" i="1"/>
  <c r="BA408" i="1"/>
  <c r="AW408" i="1"/>
  <c r="AS416" i="1"/>
  <c r="AZ416" i="1"/>
  <c r="AY416" i="1"/>
  <c r="AX416" i="1"/>
  <c r="BA416" i="1"/>
  <c r="AW416" i="1"/>
  <c r="AS424" i="1"/>
  <c r="AZ424" i="1"/>
  <c r="AY424" i="1"/>
  <c r="AX424" i="1"/>
  <c r="BA424" i="1"/>
  <c r="AW424" i="1"/>
  <c r="AS432" i="1"/>
  <c r="AZ432" i="1"/>
  <c r="AY432" i="1"/>
  <c r="AX432" i="1"/>
  <c r="BA432" i="1"/>
  <c r="AW432" i="1"/>
  <c r="AS440" i="1"/>
  <c r="AZ440" i="1"/>
  <c r="AY440" i="1"/>
  <c r="AX440" i="1"/>
  <c r="BA440" i="1"/>
  <c r="AW440" i="1"/>
  <c r="AS448" i="1"/>
  <c r="AZ448" i="1"/>
  <c r="AY448" i="1"/>
  <c r="AX448" i="1"/>
  <c r="BA448" i="1"/>
  <c r="AW448" i="1"/>
  <c r="AS456" i="1"/>
  <c r="AZ456" i="1"/>
  <c r="AY456" i="1"/>
  <c r="AX456" i="1"/>
  <c r="BA456" i="1"/>
  <c r="AW456" i="1"/>
  <c r="AS464" i="1"/>
  <c r="AZ464" i="1"/>
  <c r="AY464" i="1"/>
  <c r="AX464" i="1"/>
  <c r="BA464" i="1"/>
  <c r="AW464" i="1"/>
  <c r="AS472" i="1"/>
  <c r="AZ472" i="1"/>
  <c r="AY472" i="1"/>
  <c r="AX472" i="1"/>
  <c r="BA472" i="1"/>
  <c r="AW472" i="1"/>
  <c r="AS480" i="1"/>
  <c r="AZ480" i="1"/>
  <c r="AY480" i="1"/>
  <c r="AX480" i="1"/>
  <c r="BA480" i="1"/>
  <c r="AW480" i="1"/>
  <c r="AS488" i="1"/>
  <c r="AZ488" i="1"/>
  <c r="AY488" i="1"/>
  <c r="AX488" i="1"/>
  <c r="BA488" i="1"/>
  <c r="AW488" i="1"/>
  <c r="AS496" i="1"/>
  <c r="AZ496" i="1"/>
  <c r="AY496" i="1"/>
  <c r="AX496" i="1"/>
  <c r="BA496" i="1"/>
  <c r="AW496" i="1"/>
  <c r="AS504" i="1"/>
  <c r="AZ504" i="1"/>
  <c r="AY504" i="1"/>
  <c r="AX504" i="1"/>
  <c r="BA504" i="1"/>
  <c r="AW504" i="1"/>
  <c r="AS512" i="1"/>
  <c r="AZ512" i="1"/>
  <c r="AY512" i="1"/>
  <c r="AX512" i="1"/>
  <c r="BA512" i="1"/>
  <c r="AW512" i="1"/>
  <c r="AS520" i="1"/>
  <c r="AZ520" i="1"/>
  <c r="AY520" i="1"/>
  <c r="AX520" i="1"/>
  <c r="BA520" i="1"/>
  <c r="AW520" i="1"/>
  <c r="AS528" i="1"/>
  <c r="AZ528" i="1"/>
  <c r="AY528" i="1"/>
  <c r="AX528" i="1"/>
  <c r="BA528" i="1"/>
  <c r="AW528" i="1"/>
  <c r="AS536" i="1"/>
  <c r="AZ536" i="1"/>
  <c r="AY536" i="1"/>
  <c r="AX536" i="1"/>
  <c r="BA536" i="1"/>
  <c r="AW536" i="1"/>
  <c r="AS544" i="1"/>
  <c r="AZ544" i="1"/>
  <c r="AY544" i="1"/>
  <c r="AX544" i="1"/>
  <c r="BA544" i="1"/>
  <c r="AW544" i="1"/>
  <c r="AS552" i="1"/>
  <c r="BA552" i="1"/>
  <c r="AZ552" i="1"/>
  <c r="AY552" i="1"/>
  <c r="AX552" i="1"/>
  <c r="AW552" i="1"/>
  <c r="AS560" i="1"/>
  <c r="BA560" i="1"/>
  <c r="AZ560" i="1"/>
  <c r="AY560" i="1"/>
  <c r="AX560" i="1"/>
  <c r="AW560" i="1"/>
  <c r="AS568" i="1"/>
  <c r="BA568" i="1"/>
  <c r="AZ568" i="1"/>
  <c r="AY568" i="1"/>
  <c r="AX568" i="1"/>
  <c r="AW568" i="1"/>
  <c r="AS576" i="1"/>
  <c r="BA576" i="1"/>
  <c r="AZ576" i="1"/>
  <c r="AY576" i="1"/>
  <c r="AX576" i="1"/>
  <c r="AW576" i="1"/>
  <c r="AS584" i="1"/>
  <c r="BA584" i="1"/>
  <c r="AZ584" i="1"/>
  <c r="AY584" i="1"/>
  <c r="AX584" i="1"/>
  <c r="AW584" i="1"/>
  <c r="AS592" i="1"/>
  <c r="BA592" i="1"/>
  <c r="AZ592" i="1"/>
  <c r="AY592" i="1"/>
  <c r="AX592" i="1"/>
  <c r="AW592" i="1"/>
  <c r="AS600" i="1"/>
  <c r="BA600" i="1"/>
  <c r="AZ600" i="1"/>
  <c r="AY600" i="1"/>
  <c r="AX600" i="1"/>
  <c r="AW600" i="1"/>
  <c r="AS608" i="1"/>
  <c r="BA608" i="1"/>
  <c r="AZ608" i="1"/>
  <c r="AY608" i="1"/>
  <c r="AX608" i="1"/>
  <c r="AW608" i="1"/>
  <c r="AS616" i="1"/>
  <c r="BA616" i="1"/>
  <c r="AZ616" i="1"/>
  <c r="AY616" i="1"/>
  <c r="AX616" i="1"/>
  <c r="AW616" i="1"/>
  <c r="AS624" i="1"/>
  <c r="BA624" i="1"/>
  <c r="AZ624" i="1"/>
  <c r="AY624" i="1"/>
  <c r="AX624" i="1"/>
  <c r="AW624" i="1"/>
  <c r="AS632" i="1"/>
  <c r="BA632" i="1"/>
  <c r="AZ632" i="1"/>
  <c r="AY632" i="1"/>
  <c r="AX632" i="1"/>
  <c r="AW632" i="1"/>
  <c r="AS640" i="1"/>
  <c r="BA640" i="1"/>
  <c r="AZ640" i="1"/>
  <c r="AY640" i="1"/>
  <c r="AX640" i="1"/>
  <c r="AW640" i="1"/>
  <c r="AS648" i="1"/>
  <c r="BA648" i="1"/>
  <c r="AZ648" i="1"/>
  <c r="AY648" i="1"/>
  <c r="AX648" i="1"/>
  <c r="AW648" i="1"/>
  <c r="AS656" i="1"/>
  <c r="BA656" i="1"/>
  <c r="AZ656" i="1"/>
  <c r="AY656" i="1"/>
  <c r="AX656" i="1"/>
  <c r="AW656" i="1"/>
  <c r="AS664" i="1"/>
  <c r="BA664" i="1"/>
  <c r="AZ664" i="1"/>
  <c r="AY664" i="1"/>
  <c r="AX664" i="1"/>
  <c r="AW664" i="1"/>
  <c r="AS672" i="1"/>
  <c r="BA672" i="1"/>
  <c r="AZ672" i="1"/>
  <c r="AY672" i="1"/>
  <c r="AX672" i="1"/>
  <c r="AW672" i="1"/>
  <c r="AS680" i="1"/>
  <c r="BA680" i="1"/>
  <c r="AZ680" i="1"/>
  <c r="AY680" i="1"/>
  <c r="AX680" i="1"/>
  <c r="AW680" i="1"/>
  <c r="AS688" i="1"/>
  <c r="BA688" i="1"/>
  <c r="AZ688" i="1"/>
  <c r="AY688" i="1"/>
  <c r="AX688" i="1"/>
  <c r="AW688" i="1"/>
  <c r="AS696" i="1"/>
  <c r="BA696" i="1"/>
  <c r="AZ696" i="1"/>
  <c r="AY696" i="1"/>
  <c r="AX696" i="1"/>
  <c r="AW696" i="1"/>
  <c r="AS704" i="1"/>
  <c r="BA704" i="1"/>
  <c r="AZ704" i="1"/>
  <c r="AY704" i="1"/>
  <c r="AX704" i="1"/>
  <c r="AW704" i="1"/>
  <c r="AS712" i="1"/>
  <c r="BA712" i="1"/>
  <c r="AZ712" i="1"/>
  <c r="AY712" i="1"/>
  <c r="AX712" i="1"/>
  <c r="AW712" i="1"/>
  <c r="AS720" i="1"/>
  <c r="BA720" i="1"/>
  <c r="AZ720" i="1"/>
  <c r="AY720" i="1"/>
  <c r="AX720" i="1"/>
  <c r="AW720" i="1"/>
  <c r="AS728" i="1"/>
  <c r="BA728" i="1"/>
  <c r="AZ728" i="1"/>
  <c r="AY728" i="1"/>
  <c r="AX728" i="1"/>
  <c r="AW728" i="1"/>
  <c r="AS736" i="1"/>
  <c r="BA736" i="1"/>
  <c r="AZ736" i="1"/>
  <c r="AY736" i="1"/>
  <c r="AX736" i="1"/>
  <c r="AW736" i="1"/>
  <c r="AS744" i="1"/>
  <c r="BA744" i="1"/>
  <c r="AZ744" i="1"/>
  <c r="AY744" i="1"/>
  <c r="AX744" i="1"/>
  <c r="AW744" i="1"/>
  <c r="AS752" i="1"/>
  <c r="BA752" i="1"/>
  <c r="AZ752" i="1"/>
  <c r="AY752" i="1"/>
  <c r="AX752" i="1"/>
  <c r="AW752" i="1"/>
  <c r="AS760" i="1"/>
  <c r="BA760" i="1"/>
  <c r="AZ760" i="1"/>
  <c r="AY760" i="1"/>
  <c r="AX760" i="1"/>
  <c r="AW760" i="1"/>
  <c r="AS768" i="1"/>
  <c r="BA768" i="1"/>
  <c r="AZ768" i="1"/>
  <c r="AY768" i="1"/>
  <c r="AX768" i="1"/>
  <c r="AW768" i="1"/>
  <c r="AS776" i="1"/>
  <c r="BA776" i="1"/>
  <c r="AZ776" i="1"/>
  <c r="AY776" i="1"/>
  <c r="AX776" i="1"/>
  <c r="AW776" i="1"/>
  <c r="AS784" i="1"/>
  <c r="BA784" i="1"/>
  <c r="AZ784" i="1"/>
  <c r="AY784" i="1"/>
  <c r="AX784" i="1"/>
  <c r="AW784" i="1"/>
  <c r="AS792" i="1"/>
  <c r="BA792" i="1"/>
  <c r="AZ792" i="1"/>
  <c r="AY792" i="1"/>
  <c r="AX792" i="1"/>
  <c r="AW792" i="1"/>
  <c r="AS800" i="1"/>
  <c r="BA800" i="1"/>
  <c r="AZ800" i="1"/>
  <c r="AY800" i="1"/>
  <c r="AX800" i="1"/>
  <c r="AW800" i="1"/>
  <c r="AS808" i="1"/>
  <c r="BA808" i="1"/>
  <c r="AZ808" i="1"/>
  <c r="AY808" i="1"/>
  <c r="AX808" i="1"/>
  <c r="AW808" i="1"/>
  <c r="AS816" i="1"/>
  <c r="BA816" i="1"/>
  <c r="AZ816" i="1"/>
  <c r="AY816" i="1"/>
  <c r="AX816" i="1"/>
  <c r="AW816" i="1"/>
  <c r="AS824" i="1"/>
  <c r="BA824" i="1"/>
  <c r="AZ824" i="1"/>
  <c r="AY824" i="1"/>
  <c r="AX824" i="1"/>
  <c r="AW824" i="1"/>
  <c r="AS832" i="1"/>
  <c r="BA832" i="1"/>
  <c r="AZ832" i="1"/>
  <c r="AY832" i="1"/>
  <c r="AX832" i="1"/>
  <c r="AW832" i="1"/>
  <c r="AS840" i="1"/>
  <c r="BA840" i="1"/>
  <c r="AZ840" i="1"/>
  <c r="AY840" i="1"/>
  <c r="AX840" i="1"/>
  <c r="AW840" i="1"/>
  <c r="AS848" i="1"/>
  <c r="BA848" i="1"/>
  <c r="AZ848" i="1"/>
  <c r="AX848" i="1"/>
  <c r="AY848" i="1"/>
  <c r="AW848" i="1"/>
  <c r="AS856" i="1"/>
  <c r="BA856" i="1"/>
  <c r="AZ856" i="1"/>
  <c r="AX856" i="1"/>
  <c r="AY856" i="1"/>
  <c r="AW856" i="1"/>
  <c r="AS864" i="1"/>
  <c r="BA864" i="1"/>
  <c r="AZ864" i="1"/>
  <c r="AX864" i="1"/>
  <c r="AY864" i="1"/>
  <c r="AW864" i="1"/>
  <c r="AS872" i="1"/>
  <c r="BA872" i="1"/>
  <c r="AZ872" i="1"/>
  <c r="AX872" i="1"/>
  <c r="AY872" i="1"/>
  <c r="AW872" i="1"/>
  <c r="AS880" i="1"/>
  <c r="BA880" i="1"/>
  <c r="AZ880" i="1"/>
  <c r="AX880" i="1"/>
  <c r="AY880" i="1"/>
  <c r="AW880" i="1"/>
  <c r="AS888" i="1"/>
  <c r="BA888" i="1"/>
  <c r="AZ888" i="1"/>
  <c r="AX888" i="1"/>
  <c r="AY888" i="1"/>
  <c r="AW888" i="1"/>
  <c r="AS896" i="1"/>
  <c r="BA896" i="1"/>
  <c r="AZ896" i="1"/>
  <c r="AX896" i="1"/>
  <c r="AY896" i="1"/>
  <c r="AW896" i="1"/>
  <c r="AS904" i="1"/>
  <c r="BA904" i="1"/>
  <c r="AZ904" i="1"/>
  <c r="AX904" i="1"/>
  <c r="AY904" i="1"/>
  <c r="AW904" i="1"/>
  <c r="AS912" i="1"/>
  <c r="BA912" i="1"/>
  <c r="AZ912" i="1"/>
  <c r="AX912" i="1"/>
  <c r="AY912" i="1"/>
  <c r="AW912" i="1"/>
  <c r="AS920" i="1"/>
  <c r="BA920" i="1"/>
  <c r="AZ920" i="1"/>
  <c r="AX920" i="1"/>
  <c r="AY920" i="1"/>
  <c r="AW920" i="1"/>
  <c r="AS928" i="1"/>
  <c r="BA928" i="1"/>
  <c r="AZ928" i="1"/>
  <c r="AX928" i="1"/>
  <c r="AY928" i="1"/>
  <c r="AW928" i="1"/>
  <c r="AS936" i="1"/>
  <c r="BA936" i="1"/>
  <c r="AZ936" i="1"/>
  <c r="AX936" i="1"/>
  <c r="AY936" i="1"/>
  <c r="AW936" i="1"/>
  <c r="AS944" i="1"/>
  <c r="BA944" i="1"/>
  <c r="AZ944" i="1"/>
  <c r="AX944" i="1"/>
  <c r="AY944" i="1"/>
  <c r="AW944" i="1"/>
  <c r="AS952" i="1"/>
  <c r="BA952" i="1"/>
  <c r="AZ952" i="1"/>
  <c r="AX952" i="1"/>
  <c r="AY952" i="1"/>
  <c r="AW952" i="1"/>
  <c r="AS960" i="1"/>
  <c r="BA960" i="1"/>
  <c r="AZ960" i="1"/>
  <c r="AX960" i="1"/>
  <c r="AY960" i="1"/>
  <c r="AW960" i="1"/>
  <c r="AS968" i="1"/>
  <c r="BA968" i="1"/>
  <c r="AZ968" i="1"/>
  <c r="AX968" i="1"/>
  <c r="AY968" i="1"/>
  <c r="AW968" i="1"/>
  <c r="AS976" i="1"/>
  <c r="BA976" i="1"/>
  <c r="AZ976" i="1"/>
  <c r="AX976" i="1"/>
  <c r="AY976" i="1"/>
  <c r="AW976" i="1"/>
  <c r="AS984" i="1"/>
  <c r="BA984" i="1"/>
  <c r="AZ984" i="1"/>
  <c r="AX984" i="1"/>
  <c r="AY984" i="1"/>
  <c r="AW984" i="1"/>
  <c r="AS992" i="1"/>
  <c r="BA992" i="1"/>
  <c r="AZ992" i="1"/>
  <c r="AX992" i="1"/>
  <c r="AY992" i="1"/>
  <c r="AW992" i="1"/>
  <c r="AS1000" i="1"/>
  <c r="BA1000" i="1"/>
  <c r="AZ1000" i="1"/>
  <c r="AX1000" i="1"/>
  <c r="AY1000" i="1"/>
  <c r="AW1000" i="1"/>
  <c r="AS1008" i="1"/>
  <c r="BA1008" i="1"/>
  <c r="AZ1008" i="1"/>
  <c r="AX1008" i="1"/>
  <c r="AY1008" i="1"/>
  <c r="AW1008" i="1"/>
  <c r="AS1016" i="1"/>
  <c r="BA1016" i="1"/>
  <c r="AZ1016" i="1"/>
  <c r="AX1016" i="1"/>
  <c r="AY1016" i="1"/>
  <c r="AW1016" i="1"/>
  <c r="AS1024" i="1"/>
  <c r="BA1024" i="1"/>
  <c r="AZ1024" i="1"/>
  <c r="AX1024" i="1"/>
  <c r="AY1024" i="1"/>
  <c r="AW1024" i="1"/>
  <c r="AS1032" i="1"/>
  <c r="BA1032" i="1"/>
  <c r="AZ1032" i="1"/>
  <c r="AX1032" i="1"/>
  <c r="AY1032" i="1"/>
  <c r="AW1032" i="1"/>
  <c r="AS1040" i="1"/>
  <c r="BA1040" i="1"/>
  <c r="AZ1040" i="1"/>
  <c r="AX1040" i="1"/>
  <c r="AY1040" i="1"/>
  <c r="AW1040" i="1"/>
  <c r="AS1048" i="1"/>
  <c r="BA1048" i="1"/>
  <c r="AZ1048" i="1"/>
  <c r="AX1048" i="1"/>
  <c r="AY1048" i="1"/>
  <c r="AW1048" i="1"/>
  <c r="AS1056" i="1"/>
  <c r="BA1056" i="1"/>
  <c r="AZ1056" i="1"/>
  <c r="AX1056" i="1"/>
  <c r="AY1056" i="1"/>
  <c r="AW1056" i="1"/>
  <c r="AS1064" i="1"/>
  <c r="BA1064" i="1"/>
  <c r="AZ1064" i="1"/>
  <c r="AX1064" i="1"/>
  <c r="AY1064" i="1"/>
  <c r="AW1064" i="1"/>
  <c r="AS1072" i="1"/>
  <c r="BA1072" i="1"/>
  <c r="AZ1072" i="1"/>
  <c r="AX1072" i="1"/>
  <c r="AY1072" i="1"/>
  <c r="AW1072" i="1"/>
  <c r="AS1080" i="1"/>
  <c r="BA1080" i="1"/>
  <c r="AZ1080" i="1"/>
  <c r="AX1080" i="1"/>
  <c r="AY1080" i="1"/>
  <c r="AW1080" i="1"/>
  <c r="AS1088" i="1"/>
  <c r="BA1088" i="1"/>
  <c r="AZ1088" i="1"/>
  <c r="AX1088" i="1"/>
  <c r="AY1088" i="1"/>
  <c r="AW1088" i="1"/>
  <c r="AS1096" i="1"/>
  <c r="BA1096" i="1"/>
  <c r="AZ1096" i="1"/>
  <c r="AX1096" i="1"/>
  <c r="AY1096" i="1"/>
  <c r="AW1096" i="1"/>
  <c r="AS1104" i="1"/>
  <c r="BA1104" i="1"/>
  <c r="AZ1104" i="1"/>
  <c r="AX1104" i="1"/>
  <c r="AY1104" i="1"/>
  <c r="AW1104" i="1"/>
  <c r="AS1112" i="1"/>
  <c r="BA1112" i="1"/>
  <c r="AZ1112" i="1"/>
  <c r="AX1112" i="1"/>
  <c r="AY1112" i="1"/>
  <c r="AW1112" i="1"/>
  <c r="AS1120" i="1"/>
  <c r="BA1120" i="1"/>
  <c r="AZ1120" i="1"/>
  <c r="AX1120" i="1"/>
  <c r="AY1120" i="1"/>
  <c r="AW1120" i="1"/>
  <c r="AS1128" i="1"/>
  <c r="BA1128" i="1"/>
  <c r="AZ1128" i="1"/>
  <c r="AX1128" i="1"/>
  <c r="AY1128" i="1"/>
  <c r="AW1128" i="1"/>
  <c r="AS1136" i="1"/>
  <c r="BA1136" i="1"/>
  <c r="AZ1136" i="1"/>
  <c r="AX1136" i="1"/>
  <c r="AY1136" i="1"/>
  <c r="AW1136" i="1"/>
  <c r="AS1144" i="1"/>
  <c r="BA1144" i="1"/>
  <c r="AZ1144" i="1"/>
  <c r="AX1144" i="1"/>
  <c r="AY1144" i="1"/>
  <c r="AW1144" i="1"/>
  <c r="AS1152" i="1"/>
  <c r="BA1152" i="1"/>
  <c r="AZ1152" i="1"/>
  <c r="AX1152" i="1"/>
  <c r="AY1152" i="1"/>
  <c r="AW1152" i="1"/>
  <c r="AS1160" i="1"/>
  <c r="BA1160" i="1"/>
  <c r="AZ1160" i="1"/>
  <c r="AX1160" i="1"/>
  <c r="AY1160" i="1"/>
  <c r="AW1160" i="1"/>
  <c r="AS1168" i="1"/>
  <c r="BA1168" i="1"/>
  <c r="AZ1168" i="1"/>
  <c r="AX1168" i="1"/>
  <c r="AY1168" i="1"/>
  <c r="AW1168" i="1"/>
  <c r="AS1176" i="1"/>
  <c r="BA1176" i="1"/>
  <c r="AZ1176" i="1"/>
  <c r="AX1176" i="1"/>
  <c r="AY1176" i="1"/>
  <c r="AW1176" i="1"/>
  <c r="AS1184" i="1"/>
  <c r="BA1184" i="1"/>
  <c r="AX1184" i="1"/>
  <c r="AZ1184" i="1"/>
  <c r="AY1184" i="1"/>
  <c r="AW1184" i="1"/>
  <c r="AS1192" i="1"/>
  <c r="BA1192" i="1"/>
  <c r="AX1192" i="1"/>
  <c r="AZ1192" i="1"/>
  <c r="AY1192" i="1"/>
  <c r="AW1192" i="1"/>
  <c r="AS1200" i="1"/>
  <c r="BA1200" i="1"/>
  <c r="AZ1200" i="1"/>
  <c r="AY1200" i="1"/>
  <c r="AX1200" i="1"/>
  <c r="AW1200" i="1"/>
  <c r="AS1208" i="1"/>
  <c r="BA1208" i="1"/>
  <c r="AZ1208" i="1"/>
  <c r="AY1208" i="1"/>
  <c r="AX1208" i="1"/>
  <c r="AW1208" i="1"/>
  <c r="AS1216" i="1"/>
  <c r="BA1216" i="1"/>
  <c r="AZ1216" i="1"/>
  <c r="AY1216" i="1"/>
  <c r="AX1216" i="1"/>
  <c r="AW1216" i="1"/>
  <c r="AS1224" i="1"/>
  <c r="BA1224" i="1"/>
  <c r="AZ1224" i="1"/>
  <c r="AY1224" i="1"/>
  <c r="AX1224" i="1"/>
  <c r="AW1224" i="1"/>
  <c r="AS1232" i="1"/>
  <c r="BA1232" i="1"/>
  <c r="AZ1232" i="1"/>
  <c r="AY1232" i="1"/>
  <c r="AX1232" i="1"/>
  <c r="AW1232" i="1"/>
  <c r="AS1240" i="1"/>
  <c r="BA1240" i="1"/>
  <c r="AZ1240" i="1"/>
  <c r="AY1240" i="1"/>
  <c r="AX1240" i="1"/>
  <c r="AW1240" i="1"/>
  <c r="AS1248" i="1"/>
  <c r="BA1248" i="1"/>
  <c r="AZ1248" i="1"/>
  <c r="AY1248" i="1"/>
  <c r="AX1248" i="1"/>
  <c r="AW1248" i="1"/>
  <c r="AS1256" i="1"/>
  <c r="BA1256" i="1"/>
  <c r="AZ1256" i="1"/>
  <c r="AY1256" i="1"/>
  <c r="AX1256" i="1"/>
  <c r="AW1256" i="1"/>
  <c r="AS1264" i="1"/>
  <c r="BA1264" i="1"/>
  <c r="AZ1264" i="1"/>
  <c r="AY1264" i="1"/>
  <c r="AX1264" i="1"/>
  <c r="AW1264" i="1"/>
  <c r="AS1272" i="1"/>
  <c r="BA1272" i="1"/>
  <c r="AZ1272" i="1"/>
  <c r="AY1272" i="1"/>
  <c r="AX1272" i="1"/>
  <c r="AW1272" i="1"/>
  <c r="AS1280" i="1"/>
  <c r="BA1280" i="1"/>
  <c r="AZ1280" i="1"/>
  <c r="AY1280" i="1"/>
  <c r="AX1280" i="1"/>
  <c r="AW1280" i="1"/>
  <c r="AS1288" i="1"/>
  <c r="BA1288" i="1"/>
  <c r="AZ1288" i="1"/>
  <c r="AY1288" i="1"/>
  <c r="AX1288" i="1"/>
  <c r="AW1288" i="1"/>
  <c r="AS1296" i="1"/>
  <c r="BA1296" i="1"/>
  <c r="AZ1296" i="1"/>
  <c r="AY1296" i="1"/>
  <c r="AX1296" i="1"/>
  <c r="AW1296" i="1"/>
  <c r="AS1304" i="1"/>
  <c r="BA1304" i="1"/>
  <c r="AZ1304" i="1"/>
  <c r="AY1304" i="1"/>
  <c r="AX1304" i="1"/>
  <c r="AW1304" i="1"/>
  <c r="AS1312" i="1"/>
  <c r="BA1312" i="1"/>
  <c r="AZ1312" i="1"/>
  <c r="AY1312" i="1"/>
  <c r="AX1312" i="1"/>
  <c r="AW1312" i="1"/>
  <c r="AS1320" i="1"/>
  <c r="BA1320" i="1"/>
  <c r="AZ1320" i="1"/>
  <c r="AY1320" i="1"/>
  <c r="AX1320" i="1"/>
  <c r="AW1320" i="1"/>
  <c r="AS1328" i="1"/>
  <c r="BA1328" i="1"/>
  <c r="AZ1328" i="1"/>
  <c r="AY1328" i="1"/>
  <c r="AX1328" i="1"/>
  <c r="AW1328" i="1"/>
  <c r="AS1336" i="1"/>
  <c r="BA1336" i="1"/>
  <c r="AZ1336" i="1"/>
  <c r="AY1336" i="1"/>
  <c r="AX1336" i="1"/>
  <c r="AW1336" i="1"/>
  <c r="AS1344" i="1"/>
  <c r="BA1344" i="1"/>
  <c r="AZ1344" i="1"/>
  <c r="AY1344" i="1"/>
  <c r="AX1344" i="1"/>
  <c r="AW1344" i="1"/>
  <c r="AS1352" i="1"/>
  <c r="BA1352" i="1"/>
  <c r="AZ1352" i="1"/>
  <c r="AY1352" i="1"/>
  <c r="AX1352" i="1"/>
  <c r="AW1352" i="1"/>
  <c r="AS1360" i="1"/>
  <c r="BA1360" i="1"/>
  <c r="AZ1360" i="1"/>
  <c r="AY1360" i="1"/>
  <c r="AX1360" i="1"/>
  <c r="AW1360" i="1"/>
  <c r="AS1368" i="1"/>
  <c r="BA1368" i="1"/>
  <c r="AZ1368" i="1"/>
  <c r="AY1368" i="1"/>
  <c r="AX1368" i="1"/>
  <c r="AW1368" i="1"/>
  <c r="AS1376" i="1"/>
  <c r="BA1376" i="1"/>
  <c r="AZ1376" i="1"/>
  <c r="AY1376" i="1"/>
  <c r="AX1376" i="1"/>
  <c r="AW1376" i="1"/>
  <c r="AS1384" i="1"/>
  <c r="BA1384" i="1"/>
  <c r="AZ1384" i="1"/>
  <c r="AY1384" i="1"/>
  <c r="AX1384" i="1"/>
  <c r="AW1384" i="1"/>
  <c r="AS1392" i="1"/>
  <c r="BA1392" i="1"/>
  <c r="AZ1392" i="1"/>
  <c r="AY1392" i="1"/>
  <c r="AX1392" i="1"/>
  <c r="AW1392" i="1"/>
  <c r="AS1400" i="1"/>
  <c r="BA1400" i="1"/>
  <c r="AZ1400" i="1"/>
  <c r="AY1400" i="1"/>
  <c r="AX1400" i="1"/>
  <c r="AW1400" i="1"/>
  <c r="AS1408" i="1"/>
  <c r="BA1408" i="1"/>
  <c r="AZ1408" i="1"/>
  <c r="AY1408" i="1"/>
  <c r="AX1408" i="1"/>
  <c r="AW1408" i="1"/>
  <c r="AS1416" i="1"/>
  <c r="BA1416" i="1"/>
  <c r="AZ1416" i="1"/>
  <c r="AY1416" i="1"/>
  <c r="AX1416" i="1"/>
  <c r="AW1416" i="1"/>
  <c r="AS1424" i="1"/>
  <c r="BA1424" i="1"/>
  <c r="AZ1424" i="1"/>
  <c r="AY1424" i="1"/>
  <c r="AX1424" i="1"/>
  <c r="AW1424" i="1"/>
  <c r="AS1432" i="1"/>
  <c r="BA1432" i="1"/>
  <c r="AZ1432" i="1"/>
  <c r="AY1432" i="1"/>
  <c r="AX1432" i="1"/>
  <c r="AW1432" i="1"/>
  <c r="AS1440" i="1"/>
  <c r="BA1440" i="1"/>
  <c r="AZ1440" i="1"/>
  <c r="AY1440" i="1"/>
  <c r="AX1440" i="1"/>
  <c r="AW1440" i="1"/>
  <c r="AS1448" i="1"/>
  <c r="BA1448" i="1"/>
  <c r="AZ1448" i="1"/>
  <c r="AY1448" i="1"/>
  <c r="AX1448" i="1"/>
  <c r="AW1448" i="1"/>
  <c r="AS1456" i="1"/>
  <c r="BA1456" i="1"/>
  <c r="AZ1456" i="1"/>
  <c r="AY1456" i="1"/>
  <c r="AX1456" i="1"/>
  <c r="AW1456" i="1"/>
  <c r="AS1464" i="1"/>
  <c r="BA1464" i="1"/>
  <c r="AZ1464" i="1"/>
  <c r="AY1464" i="1"/>
  <c r="AX1464" i="1"/>
  <c r="AW1464" i="1"/>
  <c r="AS1472" i="1"/>
  <c r="BA1472" i="1"/>
  <c r="AZ1472" i="1"/>
  <c r="AY1472" i="1"/>
  <c r="AX1472" i="1"/>
  <c r="AW1472" i="1"/>
  <c r="AS1480" i="1"/>
  <c r="BA1480" i="1"/>
  <c r="AY1480" i="1"/>
  <c r="AX1480" i="1"/>
  <c r="AZ1480" i="1"/>
  <c r="AW1480" i="1"/>
  <c r="AS1488" i="1"/>
  <c r="BA1488" i="1"/>
  <c r="AY1488" i="1"/>
  <c r="AX1488" i="1"/>
  <c r="AZ1488" i="1"/>
  <c r="AW1488" i="1"/>
  <c r="AS1496" i="1"/>
  <c r="BA1496" i="1"/>
  <c r="AY1496" i="1"/>
  <c r="AX1496" i="1"/>
  <c r="AZ1496" i="1"/>
  <c r="AW1496" i="1"/>
  <c r="AS1504" i="1"/>
  <c r="BA1504" i="1"/>
  <c r="AZ1504" i="1"/>
  <c r="AY1504" i="1"/>
  <c r="AX1504" i="1"/>
  <c r="AW1504" i="1"/>
  <c r="AS1512" i="1"/>
  <c r="BA1512" i="1"/>
  <c r="AZ1512" i="1"/>
  <c r="AY1512" i="1"/>
  <c r="AX1512" i="1"/>
  <c r="AW1512" i="1"/>
  <c r="AS1520" i="1"/>
  <c r="BA1520" i="1"/>
  <c r="AZ1520" i="1"/>
  <c r="AY1520" i="1"/>
  <c r="AX1520" i="1"/>
  <c r="AW1520" i="1"/>
  <c r="AS1528" i="1"/>
  <c r="BA1528" i="1"/>
  <c r="AZ1528" i="1"/>
  <c r="AY1528" i="1"/>
  <c r="AX1528" i="1"/>
  <c r="AW1528" i="1"/>
  <c r="AS1536" i="1"/>
  <c r="BA1536" i="1"/>
  <c r="AZ1536" i="1"/>
  <c r="AY1536" i="1"/>
  <c r="AX1536" i="1"/>
  <c r="AW1536" i="1"/>
  <c r="AS1544" i="1"/>
  <c r="BA1544" i="1"/>
  <c r="AZ1544" i="1"/>
  <c r="AY1544" i="1"/>
  <c r="AX1544" i="1"/>
  <c r="AW1544" i="1"/>
  <c r="AS1552" i="1"/>
  <c r="BA1552" i="1"/>
  <c r="AZ1552" i="1"/>
  <c r="AY1552" i="1"/>
  <c r="AX1552" i="1"/>
  <c r="AW1552" i="1"/>
  <c r="AS1560" i="1"/>
  <c r="BA1560" i="1"/>
  <c r="AZ1560" i="1"/>
  <c r="AY1560" i="1"/>
  <c r="AX1560" i="1"/>
  <c r="AW1560" i="1"/>
  <c r="AS1568" i="1"/>
  <c r="BA1568" i="1"/>
  <c r="AZ1568" i="1"/>
  <c r="AY1568" i="1"/>
  <c r="AX1568" i="1"/>
  <c r="AW1568" i="1"/>
  <c r="AS1576" i="1"/>
  <c r="BA1576" i="1"/>
  <c r="AZ1576" i="1"/>
  <c r="AY1576" i="1"/>
  <c r="AX1576" i="1"/>
  <c r="AW1576" i="1"/>
  <c r="AS1584" i="1"/>
  <c r="BA1584" i="1"/>
  <c r="AZ1584" i="1"/>
  <c r="AY1584" i="1"/>
  <c r="AX1584" i="1"/>
  <c r="AW1584" i="1"/>
  <c r="AS1592" i="1"/>
  <c r="BA1592" i="1"/>
  <c r="AZ1592" i="1"/>
  <c r="AY1592" i="1"/>
  <c r="AX1592" i="1"/>
  <c r="AW1592" i="1"/>
  <c r="AS1600" i="1"/>
  <c r="BA1600" i="1"/>
  <c r="AZ1600" i="1"/>
  <c r="AY1600" i="1"/>
  <c r="AX1600" i="1"/>
  <c r="AW1600" i="1"/>
  <c r="AS1608" i="1"/>
  <c r="BA1608" i="1"/>
  <c r="AZ1608" i="1"/>
  <c r="AY1608" i="1"/>
  <c r="AX1608" i="1"/>
  <c r="AW1608" i="1"/>
  <c r="AS1616" i="1"/>
  <c r="BA1616" i="1"/>
  <c r="AZ1616" i="1"/>
  <c r="AY1616" i="1"/>
  <c r="AX1616" i="1"/>
  <c r="AW1616" i="1"/>
  <c r="AS1624" i="1"/>
  <c r="BA1624" i="1"/>
  <c r="AZ1624" i="1"/>
  <c r="AY1624" i="1"/>
  <c r="AX1624" i="1"/>
  <c r="AW1624" i="1"/>
  <c r="AS1632" i="1"/>
  <c r="BA1632" i="1"/>
  <c r="AZ1632" i="1"/>
  <c r="AY1632" i="1"/>
  <c r="AX1632" i="1"/>
  <c r="AW1632" i="1"/>
  <c r="AS1640" i="1"/>
  <c r="BA1640" i="1"/>
  <c r="AZ1640" i="1"/>
  <c r="AY1640" i="1"/>
  <c r="AX1640" i="1"/>
  <c r="AW1640" i="1"/>
  <c r="AS1648" i="1"/>
  <c r="BA1648" i="1"/>
  <c r="AY1648" i="1"/>
  <c r="AZ1648" i="1"/>
  <c r="AX1648" i="1"/>
  <c r="AW1648" i="1"/>
  <c r="AS1656" i="1"/>
  <c r="BA1656" i="1"/>
  <c r="AZ1656" i="1"/>
  <c r="AY1656" i="1"/>
  <c r="AX1656" i="1"/>
  <c r="AW1656" i="1"/>
  <c r="AS1664" i="1"/>
  <c r="BA1664" i="1"/>
  <c r="AZ1664" i="1"/>
  <c r="AY1664" i="1"/>
  <c r="AX1664" i="1"/>
  <c r="AW1664" i="1"/>
  <c r="AS1672" i="1"/>
  <c r="BA1672" i="1"/>
  <c r="AZ1672" i="1"/>
  <c r="AY1672" i="1"/>
  <c r="AX1672" i="1"/>
  <c r="AW1672" i="1"/>
  <c r="AS1680" i="1"/>
  <c r="BA1680" i="1"/>
  <c r="AZ1680" i="1"/>
  <c r="AY1680" i="1"/>
  <c r="AX1680" i="1"/>
  <c r="AW1680" i="1"/>
  <c r="AS1688" i="1"/>
  <c r="BA1688" i="1"/>
  <c r="AZ1688" i="1"/>
  <c r="AY1688" i="1"/>
  <c r="AX1688" i="1"/>
  <c r="AW1688" i="1"/>
  <c r="AS1696" i="1"/>
  <c r="BA1696" i="1"/>
  <c r="AZ1696" i="1"/>
  <c r="AY1696" i="1"/>
  <c r="AX1696" i="1"/>
  <c r="AW1696" i="1"/>
  <c r="AS1704" i="1"/>
  <c r="BA1704" i="1"/>
  <c r="AZ1704" i="1"/>
  <c r="AY1704" i="1"/>
  <c r="AX1704" i="1"/>
  <c r="AW1704" i="1"/>
  <c r="AS1712" i="1"/>
  <c r="BA1712" i="1"/>
  <c r="AZ1712" i="1"/>
  <c r="AY1712" i="1"/>
  <c r="AX1712" i="1"/>
  <c r="AW1712" i="1"/>
  <c r="AS1720" i="1"/>
  <c r="BA1720" i="1"/>
  <c r="AZ1720" i="1"/>
  <c r="AY1720" i="1"/>
  <c r="AX1720" i="1"/>
  <c r="AW1720" i="1"/>
  <c r="AS1728" i="1"/>
  <c r="BA1728" i="1"/>
  <c r="AZ1728" i="1"/>
  <c r="AY1728" i="1"/>
  <c r="AX1728" i="1"/>
  <c r="AW1728" i="1"/>
  <c r="AS1736" i="1"/>
  <c r="BA1736" i="1"/>
  <c r="AZ1736" i="1"/>
  <c r="AY1736" i="1"/>
  <c r="AX1736" i="1"/>
  <c r="AW1736" i="1"/>
  <c r="AS1744" i="1"/>
  <c r="BA1744" i="1"/>
  <c r="AZ1744" i="1"/>
  <c r="AY1744" i="1"/>
  <c r="AX1744" i="1"/>
  <c r="AW1744" i="1"/>
  <c r="AS1752" i="1"/>
  <c r="BA1752" i="1"/>
  <c r="AZ1752" i="1"/>
  <c r="AY1752" i="1"/>
  <c r="AX1752" i="1"/>
  <c r="AW1752" i="1"/>
  <c r="AS1760" i="1"/>
  <c r="BA1760" i="1"/>
  <c r="AZ1760" i="1"/>
  <c r="AY1760" i="1"/>
  <c r="AX1760" i="1"/>
  <c r="AW1760" i="1"/>
  <c r="AS1768" i="1"/>
  <c r="BA1768" i="1"/>
  <c r="AZ1768" i="1"/>
  <c r="AY1768" i="1"/>
  <c r="AX1768" i="1"/>
  <c r="AW1768" i="1"/>
  <c r="AS1776" i="1"/>
  <c r="BA1776" i="1"/>
  <c r="AZ1776" i="1"/>
  <c r="AY1776" i="1"/>
  <c r="AX1776" i="1"/>
  <c r="AW1776" i="1"/>
  <c r="AS1784" i="1"/>
  <c r="BA1784" i="1"/>
  <c r="AZ1784" i="1"/>
  <c r="AY1784" i="1"/>
  <c r="AX1784" i="1"/>
  <c r="AW1784" i="1"/>
  <c r="AS1792" i="1"/>
  <c r="BA1792" i="1"/>
  <c r="AZ1792" i="1"/>
  <c r="AY1792" i="1"/>
  <c r="AX1792" i="1"/>
  <c r="AW1792" i="1"/>
  <c r="AS1800" i="1"/>
  <c r="BA1800" i="1"/>
  <c r="AZ1800" i="1"/>
  <c r="AY1800" i="1"/>
  <c r="AX1800" i="1"/>
  <c r="AW1800" i="1"/>
  <c r="AS1808" i="1"/>
  <c r="BA1808" i="1"/>
  <c r="AZ1808" i="1"/>
  <c r="AY1808" i="1"/>
  <c r="AX1808" i="1"/>
  <c r="AW1808" i="1"/>
  <c r="AS1816" i="1"/>
  <c r="BA1816" i="1"/>
  <c r="AZ1816" i="1"/>
  <c r="AY1816" i="1"/>
  <c r="AX1816" i="1"/>
  <c r="AW1816" i="1"/>
  <c r="AS16" i="1"/>
  <c r="AY16" i="1"/>
  <c r="BA16" i="1"/>
  <c r="AZ16" i="1"/>
  <c r="AX16" i="1"/>
  <c r="AW16" i="1"/>
  <c r="AS24" i="1"/>
  <c r="BA24" i="1"/>
  <c r="AY24" i="1"/>
  <c r="AZ24" i="1"/>
  <c r="AX24" i="1"/>
  <c r="AW24" i="1"/>
  <c r="AS32" i="1"/>
  <c r="AY32" i="1"/>
  <c r="BA32" i="1"/>
  <c r="AZ32" i="1"/>
  <c r="AX32" i="1"/>
  <c r="AW32" i="1"/>
  <c r="AS40" i="1"/>
  <c r="AY40" i="1"/>
  <c r="BA40" i="1"/>
  <c r="AZ40" i="1"/>
  <c r="AX40" i="1"/>
  <c r="AW40" i="1"/>
  <c r="AS48" i="1"/>
  <c r="BA48" i="1"/>
  <c r="AY48" i="1"/>
  <c r="AZ48" i="1"/>
  <c r="AX48" i="1"/>
  <c r="AW48" i="1"/>
  <c r="AS56" i="1"/>
  <c r="AY56" i="1"/>
  <c r="BA56" i="1"/>
  <c r="AZ56" i="1"/>
  <c r="AX56" i="1"/>
  <c r="AW56" i="1"/>
  <c r="AS64" i="1"/>
  <c r="AY64" i="1"/>
  <c r="BA64" i="1"/>
  <c r="AZ64" i="1"/>
  <c r="AX64" i="1"/>
  <c r="AW64" i="1"/>
  <c r="AS72" i="1"/>
  <c r="BA72" i="1"/>
  <c r="AY72" i="1"/>
  <c r="AZ72" i="1"/>
  <c r="AX72" i="1"/>
  <c r="AW72" i="1"/>
  <c r="AS80" i="1"/>
  <c r="AY80" i="1"/>
  <c r="BA80" i="1"/>
  <c r="AZ80" i="1"/>
  <c r="AX80" i="1"/>
  <c r="AW80" i="1"/>
  <c r="AS88" i="1"/>
  <c r="AY88" i="1"/>
  <c r="BA88" i="1"/>
  <c r="AZ88" i="1"/>
  <c r="AX88" i="1"/>
  <c r="AW88" i="1"/>
  <c r="AS96" i="1"/>
  <c r="AY96" i="1"/>
  <c r="BA96" i="1"/>
  <c r="AZ96" i="1"/>
  <c r="AX96" i="1"/>
  <c r="AW96" i="1"/>
  <c r="AS104" i="1"/>
  <c r="BA104" i="1"/>
  <c r="AZ104" i="1"/>
  <c r="AX104" i="1"/>
  <c r="AW104" i="1"/>
  <c r="AY104" i="1"/>
  <c r="AS112" i="1"/>
  <c r="AY112" i="1"/>
  <c r="BA112" i="1"/>
  <c r="AZ112" i="1"/>
  <c r="AX112" i="1"/>
  <c r="AW112" i="1"/>
  <c r="AS120" i="1"/>
  <c r="AY120" i="1"/>
  <c r="BA120" i="1"/>
  <c r="AZ120" i="1"/>
  <c r="AX120" i="1"/>
  <c r="AW120" i="1"/>
  <c r="AS128" i="1"/>
  <c r="BA128" i="1"/>
  <c r="AY128" i="1"/>
  <c r="AZ128" i="1"/>
  <c r="AX128" i="1"/>
  <c r="AW128" i="1"/>
  <c r="AS136" i="1"/>
  <c r="AY136" i="1"/>
  <c r="BA136" i="1"/>
  <c r="AZ136" i="1"/>
  <c r="AX136" i="1"/>
  <c r="AW136" i="1"/>
  <c r="AS144" i="1"/>
  <c r="AY144" i="1"/>
  <c r="BA144" i="1"/>
  <c r="AZ144" i="1"/>
  <c r="AX144" i="1"/>
  <c r="AW144" i="1"/>
  <c r="AS152" i="1"/>
  <c r="BA152" i="1"/>
  <c r="AY152" i="1"/>
  <c r="AZ152" i="1"/>
  <c r="AX152" i="1"/>
  <c r="AW152" i="1"/>
  <c r="AS160" i="1"/>
  <c r="AY160" i="1"/>
  <c r="BA160" i="1"/>
  <c r="AZ160" i="1"/>
  <c r="AX160" i="1"/>
  <c r="AW160" i="1"/>
  <c r="AS168" i="1"/>
  <c r="AY168" i="1"/>
  <c r="BA168" i="1"/>
  <c r="AZ168" i="1"/>
  <c r="AX168" i="1"/>
  <c r="AW168" i="1"/>
  <c r="AS176" i="1"/>
  <c r="AY176" i="1"/>
  <c r="BA176" i="1"/>
  <c r="AZ176" i="1"/>
  <c r="AX176" i="1"/>
  <c r="AW176" i="1"/>
  <c r="AS184" i="1"/>
  <c r="BA184" i="1"/>
  <c r="AY184" i="1"/>
  <c r="AZ184" i="1"/>
  <c r="AX184" i="1"/>
  <c r="AW184" i="1"/>
  <c r="AS192" i="1"/>
  <c r="AY192" i="1"/>
  <c r="BA192" i="1"/>
  <c r="AZ192" i="1"/>
  <c r="AX192" i="1"/>
  <c r="AW192" i="1"/>
  <c r="AS200" i="1"/>
  <c r="AY200" i="1"/>
  <c r="BA200" i="1"/>
  <c r="AZ200" i="1"/>
  <c r="AX200" i="1"/>
  <c r="AW200" i="1"/>
  <c r="AS208" i="1"/>
  <c r="BA208" i="1"/>
  <c r="AY208" i="1"/>
  <c r="AZ208" i="1"/>
  <c r="AX208" i="1"/>
  <c r="AW208" i="1"/>
  <c r="AS216" i="1"/>
  <c r="AY216" i="1"/>
  <c r="BA216" i="1"/>
  <c r="AZ216" i="1"/>
  <c r="AX216" i="1"/>
  <c r="AW216" i="1"/>
  <c r="AS224" i="1"/>
  <c r="BA224" i="1"/>
  <c r="AZ224" i="1"/>
  <c r="AX224" i="1"/>
  <c r="AW224" i="1"/>
  <c r="AY224" i="1"/>
  <c r="AS232" i="1"/>
  <c r="BA232" i="1"/>
  <c r="AY232" i="1"/>
  <c r="AZ232" i="1"/>
  <c r="AX232" i="1"/>
  <c r="AW232" i="1"/>
  <c r="AS240" i="1"/>
  <c r="AY240" i="1"/>
  <c r="BA240" i="1"/>
  <c r="AZ240" i="1"/>
  <c r="AX240" i="1"/>
  <c r="AW240" i="1"/>
  <c r="AS248" i="1"/>
  <c r="BA248" i="1"/>
  <c r="AZ248" i="1"/>
  <c r="AX248" i="1"/>
  <c r="AW248" i="1"/>
  <c r="AY248" i="1"/>
  <c r="AS256" i="1"/>
  <c r="BA256" i="1"/>
  <c r="AY256" i="1"/>
  <c r="AZ256" i="1"/>
  <c r="AX256" i="1"/>
  <c r="AW256" i="1"/>
  <c r="AS264" i="1"/>
  <c r="AY264" i="1"/>
  <c r="BA264" i="1"/>
  <c r="AZ264" i="1"/>
  <c r="AX264" i="1"/>
  <c r="AW264" i="1"/>
  <c r="AS272" i="1"/>
  <c r="AY272" i="1"/>
  <c r="BA272" i="1"/>
  <c r="AZ272" i="1"/>
  <c r="AX272" i="1"/>
  <c r="AW272" i="1"/>
  <c r="AS280" i="1"/>
  <c r="BA280" i="1"/>
  <c r="AY280" i="1"/>
  <c r="AZ280" i="1"/>
  <c r="AX280" i="1"/>
  <c r="AW280" i="1"/>
  <c r="AS288" i="1"/>
  <c r="AY288" i="1"/>
  <c r="BA288" i="1"/>
  <c r="AZ288" i="1"/>
  <c r="AX288" i="1"/>
  <c r="AW288" i="1"/>
  <c r="AS296" i="1"/>
  <c r="BA296" i="1"/>
  <c r="AY296" i="1"/>
  <c r="AZ296" i="1"/>
  <c r="AX296" i="1"/>
  <c r="AW296" i="1"/>
  <c r="AS304" i="1"/>
  <c r="AY304" i="1"/>
  <c r="BA304" i="1"/>
  <c r="AZ304" i="1"/>
  <c r="AX304" i="1"/>
  <c r="AW304" i="1"/>
  <c r="AS312" i="1"/>
  <c r="BA312" i="1"/>
  <c r="AY312" i="1"/>
  <c r="AZ312" i="1"/>
  <c r="AX312" i="1"/>
  <c r="AW312" i="1"/>
  <c r="AS320" i="1"/>
  <c r="AY320" i="1"/>
  <c r="BA320" i="1"/>
  <c r="AZ320" i="1"/>
  <c r="AX320" i="1"/>
  <c r="AW320" i="1"/>
  <c r="AS328" i="1"/>
  <c r="AY328" i="1"/>
  <c r="BA328" i="1"/>
  <c r="AZ328" i="1"/>
  <c r="AX328" i="1"/>
  <c r="AW328" i="1"/>
  <c r="AS336" i="1"/>
  <c r="BA336" i="1"/>
  <c r="AY336" i="1"/>
  <c r="AZ336" i="1"/>
  <c r="AX336" i="1"/>
  <c r="AW336" i="1"/>
  <c r="AS344" i="1"/>
  <c r="BA344" i="1"/>
  <c r="AY344" i="1"/>
  <c r="AZ344" i="1"/>
  <c r="AX344" i="1"/>
  <c r="AW344" i="1"/>
  <c r="AS352" i="1"/>
  <c r="BA352" i="1"/>
  <c r="AY352" i="1"/>
  <c r="AZ352" i="1"/>
  <c r="AX352" i="1"/>
  <c r="AW352" i="1"/>
  <c r="AS360" i="1"/>
  <c r="AY360" i="1"/>
  <c r="BA360" i="1"/>
  <c r="AZ360" i="1"/>
  <c r="AX360" i="1"/>
  <c r="AW360" i="1"/>
  <c r="AS368" i="1"/>
  <c r="BA368" i="1"/>
  <c r="AY368" i="1"/>
  <c r="AZ368" i="1"/>
  <c r="AX368" i="1"/>
  <c r="AW368" i="1"/>
  <c r="AS376" i="1"/>
  <c r="AY376" i="1"/>
  <c r="BA376" i="1"/>
  <c r="AZ376" i="1"/>
  <c r="AX376" i="1"/>
  <c r="AW376" i="1"/>
  <c r="AS385" i="1"/>
  <c r="BA385" i="1"/>
  <c r="AZ385" i="1"/>
  <c r="AY385" i="1"/>
  <c r="AX385" i="1"/>
  <c r="AW385" i="1"/>
  <c r="AS393" i="1"/>
  <c r="BA393" i="1"/>
  <c r="AZ393" i="1"/>
  <c r="AY393" i="1"/>
  <c r="AX393" i="1"/>
  <c r="AW393" i="1"/>
  <c r="AS401" i="1"/>
  <c r="BA401" i="1"/>
  <c r="AZ401" i="1"/>
  <c r="AY401" i="1"/>
  <c r="AX401" i="1"/>
  <c r="AW401" i="1"/>
  <c r="AS409" i="1"/>
  <c r="BA409" i="1"/>
  <c r="AZ409" i="1"/>
  <c r="AY409" i="1"/>
  <c r="AX409" i="1"/>
  <c r="AW409" i="1"/>
  <c r="AS417" i="1"/>
  <c r="BA417" i="1"/>
  <c r="AZ417" i="1"/>
  <c r="AY417" i="1"/>
  <c r="AX417" i="1"/>
  <c r="AW417" i="1"/>
  <c r="AS425" i="1"/>
  <c r="BA425" i="1"/>
  <c r="AZ425" i="1"/>
  <c r="AY425" i="1"/>
  <c r="AX425" i="1"/>
  <c r="AW425" i="1"/>
  <c r="AS433" i="1"/>
  <c r="BA433" i="1"/>
  <c r="AZ433" i="1"/>
  <c r="AY433" i="1"/>
  <c r="AX433" i="1"/>
  <c r="AW433" i="1"/>
  <c r="AS441" i="1"/>
  <c r="BA441" i="1"/>
  <c r="AZ441" i="1"/>
  <c r="AY441" i="1"/>
  <c r="AX441" i="1"/>
  <c r="AW441" i="1"/>
  <c r="AS449" i="1"/>
  <c r="BA449" i="1"/>
  <c r="AZ449" i="1"/>
  <c r="AY449" i="1"/>
  <c r="AX449" i="1"/>
  <c r="AW449" i="1"/>
  <c r="AS457" i="1"/>
  <c r="BA457" i="1"/>
  <c r="AZ457" i="1"/>
  <c r="AY457" i="1"/>
  <c r="AX457" i="1"/>
  <c r="AW457" i="1"/>
  <c r="AS465" i="1"/>
  <c r="BA465" i="1"/>
  <c r="AZ465" i="1"/>
  <c r="AY465" i="1"/>
  <c r="AX465" i="1"/>
  <c r="AW465" i="1"/>
  <c r="AS473" i="1"/>
  <c r="BA473" i="1"/>
  <c r="AZ473" i="1"/>
  <c r="AY473" i="1"/>
  <c r="AX473" i="1"/>
  <c r="AW473" i="1"/>
  <c r="AS481" i="1"/>
  <c r="BA481" i="1"/>
  <c r="AZ481" i="1"/>
  <c r="AY481" i="1"/>
  <c r="AX481" i="1"/>
  <c r="AW481" i="1"/>
  <c r="AS489" i="1"/>
  <c r="BA489" i="1"/>
  <c r="AZ489" i="1"/>
  <c r="AY489" i="1"/>
  <c r="AX489" i="1"/>
  <c r="AW489" i="1"/>
  <c r="AS497" i="1"/>
  <c r="BA497" i="1"/>
  <c r="AZ497" i="1"/>
  <c r="AY497" i="1"/>
  <c r="AX497" i="1"/>
  <c r="AW497" i="1"/>
  <c r="AS505" i="1"/>
  <c r="BA505" i="1"/>
  <c r="AZ505" i="1"/>
  <c r="AY505" i="1"/>
  <c r="AX505" i="1"/>
  <c r="AW505" i="1"/>
  <c r="AS513" i="1"/>
  <c r="BA513" i="1"/>
  <c r="AZ513" i="1"/>
  <c r="AY513" i="1"/>
  <c r="AX513" i="1"/>
  <c r="AW513" i="1"/>
  <c r="AS521" i="1"/>
  <c r="BA521" i="1"/>
  <c r="AZ521" i="1"/>
  <c r="AY521" i="1"/>
  <c r="AX521" i="1"/>
  <c r="AW521" i="1"/>
  <c r="AS529" i="1"/>
  <c r="BA529" i="1"/>
  <c r="AZ529" i="1"/>
  <c r="AY529" i="1"/>
  <c r="AX529" i="1"/>
  <c r="AW529" i="1"/>
  <c r="AS537" i="1"/>
  <c r="BA537" i="1"/>
  <c r="AZ537" i="1"/>
  <c r="AY537" i="1"/>
  <c r="AX537" i="1"/>
  <c r="AW537" i="1"/>
  <c r="AS545" i="1"/>
  <c r="BA545" i="1"/>
  <c r="AZ545" i="1"/>
  <c r="AY545" i="1"/>
  <c r="AX545" i="1"/>
  <c r="AW545" i="1"/>
  <c r="AS553" i="1"/>
  <c r="BA553" i="1"/>
  <c r="AZ553" i="1"/>
  <c r="AY553" i="1"/>
  <c r="AX553" i="1"/>
  <c r="AW553" i="1"/>
  <c r="AS561" i="1"/>
  <c r="BA561" i="1"/>
  <c r="AZ561" i="1"/>
  <c r="AY561" i="1"/>
  <c r="AX561" i="1"/>
  <c r="AW561" i="1"/>
  <c r="AS569" i="1"/>
  <c r="BA569" i="1"/>
  <c r="AZ569" i="1"/>
  <c r="AY569" i="1"/>
  <c r="AX569" i="1"/>
  <c r="AW569" i="1"/>
  <c r="AS577" i="1"/>
  <c r="BA577" i="1"/>
  <c r="AZ577" i="1"/>
  <c r="AY577" i="1"/>
  <c r="AX577" i="1"/>
  <c r="AW577" i="1"/>
  <c r="AS585" i="1"/>
  <c r="BA585" i="1"/>
  <c r="AZ585" i="1"/>
  <c r="AY585" i="1"/>
  <c r="AX585" i="1"/>
  <c r="AW585" i="1"/>
  <c r="AS593" i="1"/>
  <c r="BA593" i="1"/>
  <c r="AZ593" i="1"/>
  <c r="AY593" i="1"/>
  <c r="AX593" i="1"/>
  <c r="AW593" i="1"/>
  <c r="AS601" i="1"/>
  <c r="BA601" i="1"/>
  <c r="AZ601" i="1"/>
  <c r="AY601" i="1"/>
  <c r="AX601" i="1"/>
  <c r="AW601" i="1"/>
  <c r="AS609" i="1"/>
  <c r="BA609" i="1"/>
  <c r="AZ609" i="1"/>
  <c r="AY609" i="1"/>
  <c r="AX609" i="1"/>
  <c r="AW609" i="1"/>
  <c r="AS617" i="1"/>
  <c r="BA617" i="1"/>
  <c r="AZ617" i="1"/>
  <c r="AY617" i="1"/>
  <c r="AX617" i="1"/>
  <c r="AW617" i="1"/>
  <c r="AS625" i="1"/>
  <c r="BA625" i="1"/>
  <c r="AZ625" i="1"/>
  <c r="AY625" i="1"/>
  <c r="AX625" i="1"/>
  <c r="AW625" i="1"/>
  <c r="AS633" i="1"/>
  <c r="BA633" i="1"/>
  <c r="AZ633" i="1"/>
  <c r="AY633" i="1"/>
  <c r="AX633" i="1"/>
  <c r="AW633" i="1"/>
  <c r="AS641" i="1"/>
  <c r="BA641" i="1"/>
  <c r="AZ641" i="1"/>
  <c r="AY641" i="1"/>
  <c r="AX641" i="1"/>
  <c r="AW641" i="1"/>
  <c r="AS649" i="1"/>
  <c r="BA649" i="1"/>
  <c r="AZ649" i="1"/>
  <c r="AY649" i="1"/>
  <c r="AX649" i="1"/>
  <c r="AW649" i="1"/>
  <c r="AS657" i="1"/>
  <c r="BA657" i="1"/>
  <c r="AZ657" i="1"/>
  <c r="AY657" i="1"/>
  <c r="AX657" i="1"/>
  <c r="AW657" i="1"/>
  <c r="AS665" i="1"/>
  <c r="BA665" i="1"/>
  <c r="AZ665" i="1"/>
  <c r="AY665" i="1"/>
  <c r="AX665" i="1"/>
  <c r="AW665" i="1"/>
  <c r="AS673" i="1"/>
  <c r="BA673" i="1"/>
  <c r="AZ673" i="1"/>
  <c r="AY673" i="1"/>
  <c r="AX673" i="1"/>
  <c r="AW673" i="1"/>
  <c r="AS681" i="1"/>
  <c r="BA681" i="1"/>
  <c r="AZ681" i="1"/>
  <c r="AY681" i="1"/>
  <c r="AX681" i="1"/>
  <c r="AW681" i="1"/>
  <c r="AS689" i="1"/>
  <c r="BA689" i="1"/>
  <c r="AZ689" i="1"/>
  <c r="AY689" i="1"/>
  <c r="AX689" i="1"/>
  <c r="AW689" i="1"/>
  <c r="AS697" i="1"/>
  <c r="BA697" i="1"/>
  <c r="AZ697" i="1"/>
  <c r="AY697" i="1"/>
  <c r="AX697" i="1"/>
  <c r="AW697" i="1"/>
  <c r="AS705" i="1"/>
  <c r="BA705" i="1"/>
  <c r="AZ705" i="1"/>
  <c r="AY705" i="1"/>
  <c r="AX705" i="1"/>
  <c r="AW705" i="1"/>
  <c r="AS713" i="1"/>
  <c r="BA713" i="1"/>
  <c r="AZ713" i="1"/>
  <c r="AY713" i="1"/>
  <c r="AX713" i="1"/>
  <c r="AW713" i="1"/>
  <c r="AS721" i="1"/>
  <c r="BA721" i="1"/>
  <c r="AZ721" i="1"/>
  <c r="AY721" i="1"/>
  <c r="AX721" i="1"/>
  <c r="AW721" i="1"/>
  <c r="AS729" i="1"/>
  <c r="BA729" i="1"/>
  <c r="AZ729" i="1"/>
  <c r="AY729" i="1"/>
  <c r="AX729" i="1"/>
  <c r="AW729" i="1"/>
  <c r="AS737" i="1"/>
  <c r="BA737" i="1"/>
  <c r="AZ737" i="1"/>
  <c r="AY737" i="1"/>
  <c r="AX737" i="1"/>
  <c r="AW737" i="1"/>
  <c r="AS745" i="1"/>
  <c r="BA745" i="1"/>
  <c r="AZ745" i="1"/>
  <c r="AY745" i="1"/>
  <c r="AX745" i="1"/>
  <c r="AW745" i="1"/>
  <c r="AS753" i="1"/>
  <c r="BA753" i="1"/>
  <c r="AZ753" i="1"/>
  <c r="AY753" i="1"/>
  <c r="AX753" i="1"/>
  <c r="AW753" i="1"/>
  <c r="AS761" i="1"/>
  <c r="BA761" i="1"/>
  <c r="AZ761" i="1"/>
  <c r="AY761" i="1"/>
  <c r="AX761" i="1"/>
  <c r="AW761" i="1"/>
  <c r="AS769" i="1"/>
  <c r="BA769" i="1"/>
  <c r="AZ769" i="1"/>
  <c r="AY769" i="1"/>
  <c r="AX769" i="1"/>
  <c r="AW769" i="1"/>
  <c r="AS777" i="1"/>
  <c r="BA777" i="1"/>
  <c r="AZ777" i="1"/>
  <c r="AY777" i="1"/>
  <c r="AX777" i="1"/>
  <c r="AW777" i="1"/>
  <c r="AS785" i="1"/>
  <c r="BA785" i="1"/>
  <c r="AZ785" i="1"/>
  <c r="AY785" i="1"/>
  <c r="AX785" i="1"/>
  <c r="AW785" i="1"/>
  <c r="AS793" i="1"/>
  <c r="BA793" i="1"/>
  <c r="AZ793" i="1"/>
  <c r="AY793" i="1"/>
  <c r="AX793" i="1"/>
  <c r="AW793" i="1"/>
  <c r="AS801" i="1"/>
  <c r="BA801" i="1"/>
  <c r="AZ801" i="1"/>
  <c r="AY801" i="1"/>
  <c r="AX801" i="1"/>
  <c r="AW801" i="1"/>
  <c r="AS809" i="1"/>
  <c r="BA809" i="1"/>
  <c r="AZ809" i="1"/>
  <c r="AY809" i="1"/>
  <c r="AX809" i="1"/>
  <c r="AW809" i="1"/>
  <c r="AS817" i="1"/>
  <c r="BA817" i="1"/>
  <c r="AZ817" i="1"/>
  <c r="AY817" i="1"/>
  <c r="AX817" i="1"/>
  <c r="AW817" i="1"/>
  <c r="AS825" i="1"/>
  <c r="BA825" i="1"/>
  <c r="AZ825" i="1"/>
  <c r="AY825" i="1"/>
  <c r="AX825" i="1"/>
  <c r="AW825" i="1"/>
  <c r="AS833" i="1"/>
  <c r="BA833" i="1"/>
  <c r="AZ833" i="1"/>
  <c r="AY833" i="1"/>
  <c r="AX833" i="1"/>
  <c r="AW833" i="1"/>
  <c r="AS841" i="1"/>
  <c r="BA841" i="1"/>
  <c r="AZ841" i="1"/>
  <c r="AY841" i="1"/>
  <c r="AX841" i="1"/>
  <c r="AW841" i="1"/>
  <c r="AS849" i="1"/>
  <c r="BA849" i="1"/>
  <c r="AY849" i="1"/>
  <c r="AX849" i="1"/>
  <c r="AZ849" i="1"/>
  <c r="AW849" i="1"/>
  <c r="AS857" i="1"/>
  <c r="BA857" i="1"/>
  <c r="AY857" i="1"/>
  <c r="AX857" i="1"/>
  <c r="AZ857" i="1"/>
  <c r="AW857" i="1"/>
  <c r="AS865" i="1"/>
  <c r="BA865" i="1"/>
  <c r="AY865" i="1"/>
  <c r="AX865" i="1"/>
  <c r="AZ865" i="1"/>
  <c r="AW865" i="1"/>
  <c r="AS873" i="1"/>
  <c r="BA873" i="1"/>
  <c r="AZ873" i="1"/>
  <c r="AY873" i="1"/>
  <c r="AX873" i="1"/>
  <c r="AW873" i="1"/>
  <c r="AS881" i="1"/>
  <c r="BA881" i="1"/>
  <c r="AZ881" i="1"/>
  <c r="AY881" i="1"/>
  <c r="AX881" i="1"/>
  <c r="AW881" i="1"/>
  <c r="AS889" i="1"/>
  <c r="BA889" i="1"/>
  <c r="AZ889" i="1"/>
  <c r="AY889" i="1"/>
  <c r="AX889" i="1"/>
  <c r="AW889" i="1"/>
  <c r="AS897" i="1"/>
  <c r="BA897" i="1"/>
  <c r="AZ897" i="1"/>
  <c r="AY897" i="1"/>
  <c r="AX897" i="1"/>
  <c r="AW897" i="1"/>
  <c r="AS905" i="1"/>
  <c r="BA905" i="1"/>
  <c r="AZ905" i="1"/>
  <c r="AY905" i="1"/>
  <c r="AX905" i="1"/>
  <c r="AW905" i="1"/>
  <c r="AS913" i="1"/>
  <c r="BA913" i="1"/>
  <c r="AZ913" i="1"/>
  <c r="AY913" i="1"/>
  <c r="AX913" i="1"/>
  <c r="AW913" i="1"/>
  <c r="AS921" i="1"/>
  <c r="BA921" i="1"/>
  <c r="AZ921" i="1"/>
  <c r="AY921" i="1"/>
  <c r="AX921" i="1"/>
  <c r="AW921" i="1"/>
  <c r="AS929" i="1"/>
  <c r="BA929" i="1"/>
  <c r="AZ929" i="1"/>
  <c r="AY929" i="1"/>
  <c r="AX929" i="1"/>
  <c r="AW929" i="1"/>
  <c r="AS937" i="1"/>
  <c r="BA937" i="1"/>
  <c r="AZ937" i="1"/>
  <c r="AY937" i="1"/>
  <c r="AX937" i="1"/>
  <c r="AW937" i="1"/>
  <c r="AS945" i="1"/>
  <c r="BA945" i="1"/>
  <c r="AZ945" i="1"/>
  <c r="AY945" i="1"/>
  <c r="AX945" i="1"/>
  <c r="AW945" i="1"/>
  <c r="AS953" i="1"/>
  <c r="BA953" i="1"/>
  <c r="AZ953" i="1"/>
  <c r="AY953" i="1"/>
  <c r="AX953" i="1"/>
  <c r="AW953" i="1"/>
  <c r="AS961" i="1"/>
  <c r="BA961" i="1"/>
  <c r="AZ961" i="1"/>
  <c r="AY961" i="1"/>
  <c r="AX961" i="1"/>
  <c r="AW961" i="1"/>
  <c r="AS969" i="1"/>
  <c r="BA969" i="1"/>
  <c r="AZ969" i="1"/>
  <c r="AY969" i="1"/>
  <c r="AX969" i="1"/>
  <c r="AW969" i="1"/>
  <c r="AS977" i="1"/>
  <c r="BA977" i="1"/>
  <c r="AZ977" i="1"/>
  <c r="AY977" i="1"/>
  <c r="AX977" i="1"/>
  <c r="AW977" i="1"/>
  <c r="AS985" i="1"/>
  <c r="BA985" i="1"/>
  <c r="AZ985" i="1"/>
  <c r="AY985" i="1"/>
  <c r="AX985" i="1"/>
  <c r="AW985" i="1"/>
  <c r="AS993" i="1"/>
  <c r="BA993" i="1"/>
  <c r="AZ993" i="1"/>
  <c r="AY993" i="1"/>
  <c r="AX993" i="1"/>
  <c r="AW993" i="1"/>
  <c r="AS1001" i="1"/>
  <c r="BA1001" i="1"/>
  <c r="AZ1001" i="1"/>
  <c r="AY1001" i="1"/>
  <c r="AX1001" i="1"/>
  <c r="AW1001" i="1"/>
  <c r="AS1009" i="1"/>
  <c r="BA1009" i="1"/>
  <c r="AZ1009" i="1"/>
  <c r="AY1009" i="1"/>
  <c r="AX1009" i="1"/>
  <c r="AW1009" i="1"/>
  <c r="AS1017" i="1"/>
  <c r="BA1017" i="1"/>
  <c r="AZ1017" i="1"/>
  <c r="AY1017" i="1"/>
  <c r="AX1017" i="1"/>
  <c r="AW1017" i="1"/>
  <c r="AS1025" i="1"/>
  <c r="BA1025" i="1"/>
  <c r="AZ1025" i="1"/>
  <c r="AY1025" i="1"/>
  <c r="AX1025" i="1"/>
  <c r="AW1025" i="1"/>
  <c r="AS1033" i="1"/>
  <c r="BA1033" i="1"/>
  <c r="AZ1033" i="1"/>
  <c r="AY1033" i="1"/>
  <c r="AX1033" i="1"/>
  <c r="AW1033" i="1"/>
  <c r="AS1041" i="1"/>
  <c r="BA1041" i="1"/>
  <c r="AZ1041" i="1"/>
  <c r="AY1041" i="1"/>
  <c r="AX1041" i="1"/>
  <c r="AW1041" i="1"/>
  <c r="AS1049" i="1"/>
  <c r="BA1049" i="1"/>
  <c r="AZ1049" i="1"/>
  <c r="AY1049" i="1"/>
  <c r="AX1049" i="1"/>
  <c r="AW1049" i="1"/>
  <c r="AS1057" i="1"/>
  <c r="BA1057" i="1"/>
  <c r="AZ1057" i="1"/>
  <c r="AY1057" i="1"/>
  <c r="AX1057" i="1"/>
  <c r="AW1057" i="1"/>
  <c r="AS1065" i="1"/>
  <c r="BA1065" i="1"/>
  <c r="AZ1065" i="1"/>
  <c r="AY1065" i="1"/>
  <c r="AX1065" i="1"/>
  <c r="AW1065" i="1"/>
  <c r="AS1073" i="1"/>
  <c r="BA1073" i="1"/>
  <c r="AZ1073" i="1"/>
  <c r="AY1073" i="1"/>
  <c r="AX1073" i="1"/>
  <c r="AW1073" i="1"/>
  <c r="AS1081" i="1"/>
  <c r="BA1081" i="1"/>
  <c r="AZ1081" i="1"/>
  <c r="AY1081" i="1"/>
  <c r="AX1081" i="1"/>
  <c r="AW1081" i="1"/>
  <c r="AS1089" i="1"/>
  <c r="BA1089" i="1"/>
  <c r="AZ1089" i="1"/>
  <c r="AY1089" i="1"/>
  <c r="AX1089" i="1"/>
  <c r="AW1089" i="1"/>
  <c r="AS1097" i="1"/>
  <c r="BA1097" i="1"/>
  <c r="AZ1097" i="1"/>
  <c r="AY1097" i="1"/>
  <c r="AX1097" i="1"/>
  <c r="AW1097" i="1"/>
  <c r="AS1105" i="1"/>
  <c r="BA1105" i="1"/>
  <c r="AZ1105" i="1"/>
  <c r="AY1105" i="1"/>
  <c r="AX1105" i="1"/>
  <c r="AW1105" i="1"/>
  <c r="AS1113" i="1"/>
  <c r="BA1113" i="1"/>
  <c r="AZ1113" i="1"/>
  <c r="AY1113" i="1"/>
  <c r="AX1113" i="1"/>
  <c r="AW1113" i="1"/>
  <c r="AS1121" i="1"/>
  <c r="BA1121" i="1"/>
  <c r="AZ1121" i="1"/>
  <c r="AY1121" i="1"/>
  <c r="AX1121" i="1"/>
  <c r="AW1121" i="1"/>
  <c r="AS1129" i="1"/>
  <c r="BA1129" i="1"/>
  <c r="AZ1129" i="1"/>
  <c r="AY1129" i="1"/>
  <c r="AX1129" i="1"/>
  <c r="AW1129" i="1"/>
  <c r="AS1137" i="1"/>
  <c r="BA1137" i="1"/>
  <c r="AZ1137" i="1"/>
  <c r="AY1137" i="1"/>
  <c r="AX1137" i="1"/>
  <c r="AW1137" i="1"/>
  <c r="AS1145" i="1"/>
  <c r="BA1145" i="1"/>
  <c r="AZ1145" i="1"/>
  <c r="AY1145" i="1"/>
  <c r="AX1145" i="1"/>
  <c r="AW1145" i="1"/>
  <c r="AS1153" i="1"/>
  <c r="BA1153" i="1"/>
  <c r="AZ1153" i="1"/>
  <c r="AY1153" i="1"/>
  <c r="AX1153" i="1"/>
  <c r="AW1153" i="1"/>
  <c r="AS1161" i="1"/>
  <c r="BA1161" i="1"/>
  <c r="AZ1161" i="1"/>
  <c r="AY1161" i="1"/>
  <c r="AX1161" i="1"/>
  <c r="AW1161" i="1"/>
  <c r="AS1169" i="1"/>
  <c r="BA1169" i="1"/>
  <c r="AZ1169" i="1"/>
  <c r="AY1169" i="1"/>
  <c r="AX1169" i="1"/>
  <c r="AW1169" i="1"/>
  <c r="AS1177" i="1"/>
  <c r="BA1177" i="1"/>
  <c r="AZ1177" i="1"/>
  <c r="AY1177" i="1"/>
  <c r="AX1177" i="1"/>
  <c r="AW1177" i="1"/>
  <c r="AS1185" i="1"/>
  <c r="AY1185" i="1"/>
  <c r="AX1185" i="1"/>
  <c r="BA1185" i="1"/>
  <c r="AZ1185" i="1"/>
  <c r="AW1185" i="1"/>
  <c r="AS1193" i="1"/>
  <c r="AY1193" i="1"/>
  <c r="AX1193" i="1"/>
  <c r="BA1193" i="1"/>
  <c r="AZ1193" i="1"/>
  <c r="AW1193" i="1"/>
  <c r="AS1201" i="1"/>
  <c r="AY1201" i="1"/>
  <c r="AX1201" i="1"/>
  <c r="BA1201" i="1"/>
  <c r="AZ1201" i="1"/>
  <c r="AW1201" i="1"/>
  <c r="AS1209" i="1"/>
  <c r="AY1209" i="1"/>
  <c r="AX1209" i="1"/>
  <c r="BA1209" i="1"/>
  <c r="AZ1209" i="1"/>
  <c r="AW1209" i="1"/>
  <c r="AS1217" i="1"/>
  <c r="AY1217" i="1"/>
  <c r="AX1217" i="1"/>
  <c r="BA1217" i="1"/>
  <c r="AZ1217" i="1"/>
  <c r="AW1217" i="1"/>
  <c r="AS1225" i="1"/>
  <c r="AY1225" i="1"/>
  <c r="AX1225" i="1"/>
  <c r="BA1225" i="1"/>
  <c r="AZ1225" i="1"/>
  <c r="AW1225" i="1"/>
  <c r="AS1233" i="1"/>
  <c r="AY1233" i="1"/>
  <c r="AX1233" i="1"/>
  <c r="BA1233" i="1"/>
  <c r="AZ1233" i="1"/>
  <c r="AW1233" i="1"/>
  <c r="AS1241" i="1"/>
  <c r="AY1241" i="1"/>
  <c r="AX1241" i="1"/>
  <c r="BA1241" i="1"/>
  <c r="AZ1241" i="1"/>
  <c r="AW1241" i="1"/>
  <c r="AS1249" i="1"/>
  <c r="AY1249" i="1"/>
  <c r="AX1249" i="1"/>
  <c r="BA1249" i="1"/>
  <c r="AZ1249" i="1"/>
  <c r="AW1249" i="1"/>
  <c r="AS1257" i="1"/>
  <c r="AY1257" i="1"/>
  <c r="AX1257" i="1"/>
  <c r="BA1257" i="1"/>
  <c r="AZ1257" i="1"/>
  <c r="AW1257" i="1"/>
  <c r="AS1265" i="1"/>
  <c r="AY1265" i="1"/>
  <c r="AX1265" i="1"/>
  <c r="BA1265" i="1"/>
  <c r="AZ1265" i="1"/>
  <c r="AW1265" i="1"/>
  <c r="AS1273" i="1"/>
  <c r="AY1273" i="1"/>
  <c r="AX1273" i="1"/>
  <c r="BA1273" i="1"/>
  <c r="AZ1273" i="1"/>
  <c r="AW1273" i="1"/>
  <c r="AS1281" i="1"/>
  <c r="AY1281" i="1"/>
  <c r="AX1281" i="1"/>
  <c r="BA1281" i="1"/>
  <c r="AZ1281" i="1"/>
  <c r="AW1281" i="1"/>
  <c r="AS1289" i="1"/>
  <c r="AY1289" i="1"/>
  <c r="AX1289" i="1"/>
  <c r="BA1289" i="1"/>
  <c r="AZ1289" i="1"/>
  <c r="AW1289" i="1"/>
  <c r="AS1297" i="1"/>
  <c r="AY1297" i="1"/>
  <c r="AX1297" i="1"/>
  <c r="BA1297" i="1"/>
  <c r="AZ1297" i="1"/>
  <c r="AW1297" i="1"/>
  <c r="AS1305" i="1"/>
  <c r="AY1305" i="1"/>
  <c r="AX1305" i="1"/>
  <c r="BA1305" i="1"/>
  <c r="AZ1305" i="1"/>
  <c r="AW1305" i="1"/>
  <c r="AS1313" i="1"/>
  <c r="AY1313" i="1"/>
  <c r="AX1313" i="1"/>
  <c r="BA1313" i="1"/>
  <c r="AZ1313" i="1"/>
  <c r="AW1313" i="1"/>
  <c r="AS1321" i="1"/>
  <c r="AY1321" i="1"/>
  <c r="AX1321" i="1"/>
  <c r="BA1321" i="1"/>
  <c r="AZ1321" i="1"/>
  <c r="AW1321" i="1"/>
  <c r="AS1329" i="1"/>
  <c r="AY1329" i="1"/>
  <c r="AX1329" i="1"/>
  <c r="BA1329" i="1"/>
  <c r="AZ1329" i="1"/>
  <c r="AW1329" i="1"/>
  <c r="AS1337" i="1"/>
  <c r="AY1337" i="1"/>
  <c r="AX1337" i="1"/>
  <c r="AZ1337" i="1"/>
  <c r="BA1337" i="1"/>
  <c r="AW1337" i="1"/>
  <c r="AS1345" i="1"/>
  <c r="AY1345" i="1"/>
  <c r="AX1345" i="1"/>
  <c r="AZ1345" i="1"/>
  <c r="BA1345" i="1"/>
  <c r="AW1345" i="1"/>
  <c r="AS1353" i="1"/>
  <c r="AY1353" i="1"/>
  <c r="AX1353" i="1"/>
  <c r="AZ1353" i="1"/>
  <c r="BA1353" i="1"/>
  <c r="AW1353" i="1"/>
  <c r="AS1361" i="1"/>
  <c r="AY1361" i="1"/>
  <c r="AX1361" i="1"/>
  <c r="AZ1361" i="1"/>
  <c r="BA1361" i="1"/>
  <c r="AW1361" i="1"/>
  <c r="AS1369" i="1"/>
  <c r="AY1369" i="1"/>
  <c r="AX1369" i="1"/>
  <c r="AZ1369" i="1"/>
  <c r="BA1369" i="1"/>
  <c r="AW1369" i="1"/>
  <c r="AS1377" i="1"/>
  <c r="AY1377" i="1"/>
  <c r="AX1377" i="1"/>
  <c r="AZ1377" i="1"/>
  <c r="BA1377" i="1"/>
  <c r="AW1377" i="1"/>
  <c r="AS1385" i="1"/>
  <c r="AY1385" i="1"/>
  <c r="AX1385" i="1"/>
  <c r="AZ1385" i="1"/>
  <c r="BA1385" i="1"/>
  <c r="AW1385" i="1"/>
  <c r="AS1393" i="1"/>
  <c r="AY1393" i="1"/>
  <c r="AX1393" i="1"/>
  <c r="AZ1393" i="1"/>
  <c r="BA1393" i="1"/>
  <c r="AW1393" i="1"/>
  <c r="AS1401" i="1"/>
  <c r="AY1401" i="1"/>
  <c r="AX1401" i="1"/>
  <c r="AZ1401" i="1"/>
  <c r="BA1401" i="1"/>
  <c r="AW1401" i="1"/>
  <c r="AS1409" i="1"/>
  <c r="AY1409" i="1"/>
  <c r="AX1409" i="1"/>
  <c r="AZ1409" i="1"/>
  <c r="BA1409" i="1"/>
  <c r="AW1409" i="1"/>
  <c r="AS1417" i="1"/>
  <c r="AY1417" i="1"/>
  <c r="AX1417" i="1"/>
  <c r="AZ1417" i="1"/>
  <c r="BA1417" i="1"/>
  <c r="AW1417" i="1"/>
  <c r="AS1425" i="1"/>
  <c r="AY1425" i="1"/>
  <c r="AX1425" i="1"/>
  <c r="AZ1425" i="1"/>
  <c r="BA1425" i="1"/>
  <c r="AW1425" i="1"/>
  <c r="AS1433" i="1"/>
  <c r="AY1433" i="1"/>
  <c r="AX1433" i="1"/>
  <c r="AZ1433" i="1"/>
  <c r="BA1433" i="1"/>
  <c r="AW1433" i="1"/>
  <c r="AS1441" i="1"/>
  <c r="AY1441" i="1"/>
  <c r="AX1441" i="1"/>
  <c r="AZ1441" i="1"/>
  <c r="BA1441" i="1"/>
  <c r="AW1441" i="1"/>
  <c r="AS1449" i="1"/>
  <c r="AY1449" i="1"/>
  <c r="AX1449" i="1"/>
  <c r="AZ1449" i="1"/>
  <c r="BA1449" i="1"/>
  <c r="AW1449" i="1"/>
  <c r="AS1457" i="1"/>
  <c r="AY1457" i="1"/>
  <c r="AX1457" i="1"/>
  <c r="AZ1457" i="1"/>
  <c r="BA1457" i="1"/>
  <c r="AW1457" i="1"/>
  <c r="AS1465" i="1"/>
  <c r="AY1465" i="1"/>
  <c r="AX1465" i="1"/>
  <c r="AZ1465" i="1"/>
  <c r="BA1465" i="1"/>
  <c r="AW1465" i="1"/>
  <c r="AS1473" i="1"/>
  <c r="AY1473" i="1"/>
  <c r="AX1473" i="1"/>
  <c r="AZ1473" i="1"/>
  <c r="BA1473" i="1"/>
  <c r="AW1473" i="1"/>
  <c r="AS1481" i="1"/>
  <c r="BA1481" i="1"/>
  <c r="AX1481" i="1"/>
  <c r="AY1481" i="1"/>
  <c r="AZ1481" i="1"/>
  <c r="AW1481" i="1"/>
  <c r="AS1489" i="1"/>
  <c r="BA1489" i="1"/>
  <c r="AX1489" i="1"/>
  <c r="AZ1489" i="1"/>
  <c r="AY1489" i="1"/>
  <c r="AW1489" i="1"/>
  <c r="AS1497" i="1"/>
  <c r="BA1497" i="1"/>
  <c r="AX1497" i="1"/>
  <c r="AZ1497" i="1"/>
  <c r="AY1497" i="1"/>
  <c r="AW1497" i="1"/>
  <c r="AS1505" i="1"/>
  <c r="BA1505" i="1"/>
  <c r="AZ1505" i="1"/>
  <c r="AX1505" i="1"/>
  <c r="AY1505" i="1"/>
  <c r="AW1505" i="1"/>
  <c r="AS1513" i="1"/>
  <c r="BA1513" i="1"/>
  <c r="AZ1513" i="1"/>
  <c r="AX1513" i="1"/>
  <c r="AY1513" i="1"/>
  <c r="AW1513" i="1"/>
  <c r="AS1521" i="1"/>
  <c r="BA1521" i="1"/>
  <c r="AZ1521" i="1"/>
  <c r="AX1521" i="1"/>
  <c r="AY1521" i="1"/>
  <c r="AW1521" i="1"/>
  <c r="AS1529" i="1"/>
  <c r="BA1529" i="1"/>
  <c r="AZ1529" i="1"/>
  <c r="AX1529" i="1"/>
  <c r="AY1529" i="1"/>
  <c r="AW1529" i="1"/>
  <c r="AS1537" i="1"/>
  <c r="BA1537" i="1"/>
  <c r="AZ1537" i="1"/>
  <c r="AX1537" i="1"/>
  <c r="AY1537" i="1"/>
  <c r="AW1537" i="1"/>
  <c r="AS1545" i="1"/>
  <c r="BA1545" i="1"/>
  <c r="AZ1545" i="1"/>
  <c r="AX1545" i="1"/>
  <c r="AY1545" i="1"/>
  <c r="AW1545" i="1"/>
  <c r="AS1553" i="1"/>
  <c r="BA1553" i="1"/>
  <c r="AZ1553" i="1"/>
  <c r="AX1553" i="1"/>
  <c r="AY1553" i="1"/>
  <c r="AW1553" i="1"/>
  <c r="AS1561" i="1"/>
  <c r="BA1561" i="1"/>
  <c r="AZ1561" i="1"/>
  <c r="AX1561" i="1"/>
  <c r="AY1561" i="1"/>
  <c r="AW1561" i="1"/>
  <c r="AS1569" i="1"/>
  <c r="BA1569" i="1"/>
  <c r="AZ1569" i="1"/>
  <c r="AX1569" i="1"/>
  <c r="AY1569" i="1"/>
  <c r="AW1569" i="1"/>
  <c r="AS1577" i="1"/>
  <c r="BA1577" i="1"/>
  <c r="AZ1577" i="1"/>
  <c r="AX1577" i="1"/>
  <c r="AY1577" i="1"/>
  <c r="AW1577" i="1"/>
  <c r="AS1585" i="1"/>
  <c r="BA1585" i="1"/>
  <c r="AZ1585" i="1"/>
  <c r="AX1585" i="1"/>
  <c r="AY1585" i="1"/>
  <c r="AW1585" i="1"/>
  <c r="AS1593" i="1"/>
  <c r="BA1593" i="1"/>
  <c r="AZ1593" i="1"/>
  <c r="AX1593" i="1"/>
  <c r="AY1593" i="1"/>
  <c r="AW1593" i="1"/>
  <c r="AS1601" i="1"/>
  <c r="BA1601" i="1"/>
  <c r="AZ1601" i="1"/>
  <c r="AX1601" i="1"/>
  <c r="AY1601" i="1"/>
  <c r="AW1601" i="1"/>
  <c r="AS1609" i="1"/>
  <c r="BA1609" i="1"/>
  <c r="AZ1609" i="1"/>
  <c r="AX1609" i="1"/>
  <c r="AY1609" i="1"/>
  <c r="AW1609" i="1"/>
  <c r="AS1617" i="1"/>
  <c r="BA1617" i="1"/>
  <c r="AZ1617" i="1"/>
  <c r="AX1617" i="1"/>
  <c r="AY1617" i="1"/>
  <c r="AW1617" i="1"/>
  <c r="AS1625" i="1"/>
  <c r="BA1625" i="1"/>
  <c r="AZ1625" i="1"/>
  <c r="AX1625" i="1"/>
  <c r="AY1625" i="1"/>
  <c r="AW1625" i="1"/>
  <c r="AS1633" i="1"/>
  <c r="BA1633" i="1"/>
  <c r="AZ1633" i="1"/>
  <c r="AX1633" i="1"/>
  <c r="AY1633" i="1"/>
  <c r="AW1633" i="1"/>
  <c r="AS1641" i="1"/>
  <c r="BA1641" i="1"/>
  <c r="AZ1641" i="1"/>
  <c r="AX1641" i="1"/>
  <c r="AY1641" i="1"/>
  <c r="AW1641" i="1"/>
  <c r="AS1649" i="1"/>
  <c r="BA1649" i="1"/>
  <c r="AZ1649" i="1"/>
  <c r="AX1649" i="1"/>
  <c r="AY1649" i="1"/>
  <c r="AW1649" i="1"/>
  <c r="AS1657" i="1"/>
  <c r="BA1657" i="1"/>
  <c r="AZ1657" i="1"/>
  <c r="AY1657" i="1"/>
  <c r="AX1657" i="1"/>
  <c r="AW1657" i="1"/>
  <c r="AS1665" i="1"/>
  <c r="BA1665" i="1"/>
  <c r="AZ1665" i="1"/>
  <c r="AY1665" i="1"/>
  <c r="AX1665" i="1"/>
  <c r="AW1665" i="1"/>
  <c r="AS1673" i="1"/>
  <c r="BA1673" i="1"/>
  <c r="AZ1673" i="1"/>
  <c r="AY1673" i="1"/>
  <c r="AX1673" i="1"/>
  <c r="AW1673" i="1"/>
  <c r="AS1681" i="1"/>
  <c r="BA1681" i="1"/>
  <c r="AZ1681" i="1"/>
  <c r="AY1681" i="1"/>
  <c r="AX1681" i="1"/>
  <c r="AW1681" i="1"/>
  <c r="AS1689" i="1"/>
  <c r="BA1689" i="1"/>
  <c r="AZ1689" i="1"/>
  <c r="AY1689" i="1"/>
  <c r="AX1689" i="1"/>
  <c r="AW1689" i="1"/>
  <c r="AS1697" i="1"/>
  <c r="BA1697" i="1"/>
  <c r="AZ1697" i="1"/>
  <c r="AY1697" i="1"/>
  <c r="AX1697" i="1"/>
  <c r="AW1697" i="1"/>
  <c r="AS1705" i="1"/>
  <c r="BA1705" i="1"/>
  <c r="AZ1705" i="1"/>
  <c r="AY1705" i="1"/>
  <c r="AX1705" i="1"/>
  <c r="AW1705" i="1"/>
  <c r="AS1713" i="1"/>
  <c r="BA1713" i="1"/>
  <c r="AZ1713" i="1"/>
  <c r="AY1713" i="1"/>
  <c r="AX1713" i="1"/>
  <c r="AW1713" i="1"/>
  <c r="AS1721" i="1"/>
  <c r="BA1721" i="1"/>
  <c r="AZ1721" i="1"/>
  <c r="AY1721" i="1"/>
  <c r="AX1721" i="1"/>
  <c r="AW1721" i="1"/>
  <c r="AS1729" i="1"/>
  <c r="BA1729" i="1"/>
  <c r="AZ1729" i="1"/>
  <c r="AY1729" i="1"/>
  <c r="AX1729" i="1"/>
  <c r="AW1729" i="1"/>
  <c r="AS1737" i="1"/>
  <c r="BA1737" i="1"/>
  <c r="AZ1737" i="1"/>
  <c r="AY1737" i="1"/>
  <c r="AX1737" i="1"/>
  <c r="AW1737" i="1"/>
  <c r="AS1745" i="1"/>
  <c r="BA1745" i="1"/>
  <c r="AZ1745" i="1"/>
  <c r="AY1745" i="1"/>
  <c r="AX1745" i="1"/>
  <c r="AW1745" i="1"/>
  <c r="AS1753" i="1"/>
  <c r="BA1753" i="1"/>
  <c r="AZ1753" i="1"/>
  <c r="AY1753" i="1"/>
  <c r="AX1753" i="1"/>
  <c r="AW1753" i="1"/>
  <c r="AS1761" i="1"/>
  <c r="BA1761" i="1"/>
  <c r="AZ1761" i="1"/>
  <c r="AY1761" i="1"/>
  <c r="AX1761" i="1"/>
  <c r="AW1761" i="1"/>
  <c r="AS1769" i="1"/>
  <c r="BA1769" i="1"/>
  <c r="AZ1769" i="1"/>
  <c r="AY1769" i="1"/>
  <c r="AX1769" i="1"/>
  <c r="AW1769" i="1"/>
  <c r="AS1777" i="1"/>
  <c r="BA1777" i="1"/>
  <c r="AZ1777" i="1"/>
  <c r="AY1777" i="1"/>
  <c r="AX1777" i="1"/>
  <c r="AW1777" i="1"/>
  <c r="AS1785" i="1"/>
  <c r="BA1785" i="1"/>
  <c r="AZ1785" i="1"/>
  <c r="AY1785" i="1"/>
  <c r="AX1785" i="1"/>
  <c r="AW1785" i="1"/>
  <c r="AS1793" i="1"/>
  <c r="BA1793" i="1"/>
  <c r="AZ1793" i="1"/>
  <c r="AY1793" i="1"/>
  <c r="AX1793" i="1"/>
  <c r="AW1793" i="1"/>
  <c r="AS1801" i="1"/>
  <c r="BA1801" i="1"/>
  <c r="AZ1801" i="1"/>
  <c r="AY1801" i="1"/>
  <c r="AX1801" i="1"/>
  <c r="AW1801" i="1"/>
  <c r="AS1809" i="1"/>
  <c r="BA1809" i="1"/>
  <c r="AZ1809" i="1"/>
  <c r="AY1809" i="1"/>
  <c r="AX1809" i="1"/>
  <c r="AW1809" i="1"/>
  <c r="AS17" i="1"/>
  <c r="BA17" i="1"/>
  <c r="AZ17" i="1"/>
  <c r="AY17" i="1"/>
  <c r="AX17" i="1"/>
  <c r="AW17" i="1"/>
  <c r="AS25" i="1"/>
  <c r="BA25" i="1"/>
  <c r="AZ25" i="1"/>
  <c r="AY25" i="1"/>
  <c r="AX25" i="1"/>
  <c r="AW25" i="1"/>
  <c r="AS33" i="1"/>
  <c r="BA33" i="1"/>
  <c r="AZ33" i="1"/>
  <c r="AY33" i="1"/>
  <c r="AX33" i="1"/>
  <c r="AW33" i="1"/>
  <c r="AS41" i="1"/>
  <c r="BA41" i="1"/>
  <c r="AZ41" i="1"/>
  <c r="AY41" i="1"/>
  <c r="AX41" i="1"/>
  <c r="AW41" i="1"/>
  <c r="AS49" i="1"/>
  <c r="BA49" i="1"/>
  <c r="AZ49" i="1"/>
  <c r="AY49" i="1"/>
  <c r="AX49" i="1"/>
  <c r="AW49" i="1"/>
  <c r="AS57" i="1"/>
  <c r="BA57" i="1"/>
  <c r="AZ57" i="1"/>
  <c r="AY57" i="1"/>
  <c r="AX57" i="1"/>
  <c r="AW57" i="1"/>
  <c r="AS65" i="1"/>
  <c r="BA65" i="1"/>
  <c r="AZ65" i="1"/>
  <c r="AY65" i="1"/>
  <c r="AX65" i="1"/>
  <c r="AW65" i="1"/>
  <c r="AS73" i="1"/>
  <c r="BA73" i="1"/>
  <c r="AZ73" i="1"/>
  <c r="AY73" i="1"/>
  <c r="AX73" i="1"/>
  <c r="AW73" i="1"/>
  <c r="AS81" i="1"/>
  <c r="BA81" i="1"/>
  <c r="AZ81" i="1"/>
  <c r="AY81" i="1"/>
  <c r="AX81" i="1"/>
  <c r="AW81" i="1"/>
  <c r="AS89" i="1"/>
  <c r="BA89" i="1"/>
  <c r="AZ89" i="1"/>
  <c r="AY89" i="1"/>
  <c r="AX89" i="1"/>
  <c r="AW89" i="1"/>
  <c r="AS97" i="1"/>
  <c r="BA97" i="1"/>
  <c r="AZ97" i="1"/>
  <c r="AY97" i="1"/>
  <c r="AX97" i="1"/>
  <c r="AW97" i="1"/>
  <c r="AS105" i="1"/>
  <c r="BA105" i="1"/>
  <c r="AZ105" i="1"/>
  <c r="AY105" i="1"/>
  <c r="AX105" i="1"/>
  <c r="AW105" i="1"/>
  <c r="AS113" i="1"/>
  <c r="BA113" i="1"/>
  <c r="AZ113" i="1"/>
  <c r="AY113" i="1"/>
  <c r="AX113" i="1"/>
  <c r="AW113" i="1"/>
  <c r="AS121" i="1"/>
  <c r="BA121" i="1"/>
  <c r="AZ121" i="1"/>
  <c r="AY121" i="1"/>
  <c r="AX121" i="1"/>
  <c r="AW121" i="1"/>
  <c r="AS129" i="1"/>
  <c r="BA129" i="1"/>
  <c r="AZ129" i="1"/>
  <c r="AY129" i="1"/>
  <c r="AX129" i="1"/>
  <c r="AW129" i="1"/>
  <c r="AS137" i="1"/>
  <c r="BA137" i="1"/>
  <c r="AZ137" i="1"/>
  <c r="AY137" i="1"/>
  <c r="AX137" i="1"/>
  <c r="AW137" i="1"/>
  <c r="AS145" i="1"/>
  <c r="BA145" i="1"/>
  <c r="AZ145" i="1"/>
  <c r="AY145" i="1"/>
  <c r="AX145" i="1"/>
  <c r="AW145" i="1"/>
  <c r="AS153" i="1"/>
  <c r="BA153" i="1"/>
  <c r="AZ153" i="1"/>
  <c r="AY153" i="1"/>
  <c r="AX153" i="1"/>
  <c r="AW153" i="1"/>
  <c r="AS161" i="1"/>
  <c r="BA161" i="1"/>
  <c r="AZ161" i="1"/>
  <c r="AY161" i="1"/>
  <c r="AX161" i="1"/>
  <c r="AW161" i="1"/>
  <c r="AS169" i="1"/>
  <c r="BA169" i="1"/>
  <c r="AZ169" i="1"/>
  <c r="AY169" i="1"/>
  <c r="AX169" i="1"/>
  <c r="AW169" i="1"/>
  <c r="AS177" i="1"/>
  <c r="BA177" i="1"/>
  <c r="AZ177" i="1"/>
  <c r="AY177" i="1"/>
  <c r="AX177" i="1"/>
  <c r="AW177" i="1"/>
  <c r="AS185" i="1"/>
  <c r="BA185" i="1"/>
  <c r="AZ185" i="1"/>
  <c r="AY185" i="1"/>
  <c r="AX185" i="1"/>
  <c r="AW185" i="1"/>
  <c r="AS193" i="1"/>
  <c r="BA193" i="1"/>
  <c r="AZ193" i="1"/>
  <c r="AY193" i="1"/>
  <c r="AX193" i="1"/>
  <c r="AW193" i="1"/>
  <c r="AS201" i="1"/>
  <c r="BA201" i="1"/>
  <c r="AZ201" i="1"/>
  <c r="AY201" i="1"/>
  <c r="AX201" i="1"/>
  <c r="AW201" i="1"/>
  <c r="AS209" i="1"/>
  <c r="BA209" i="1"/>
  <c r="AZ209" i="1"/>
  <c r="AY209" i="1"/>
  <c r="AX209" i="1"/>
  <c r="AW209" i="1"/>
  <c r="AS217" i="1"/>
  <c r="BA217" i="1"/>
  <c r="AZ217" i="1"/>
  <c r="AY217" i="1"/>
  <c r="AX217" i="1"/>
  <c r="AW217" i="1"/>
  <c r="AS225" i="1"/>
  <c r="BA225" i="1"/>
  <c r="AZ225" i="1"/>
  <c r="AY225" i="1"/>
  <c r="AX225" i="1"/>
  <c r="AW225" i="1"/>
  <c r="AS233" i="1"/>
  <c r="BA233" i="1"/>
  <c r="AZ233" i="1"/>
  <c r="AY233" i="1"/>
  <c r="AX233" i="1"/>
  <c r="AW233" i="1"/>
  <c r="AS241" i="1"/>
  <c r="BA241" i="1"/>
  <c r="AZ241" i="1"/>
  <c r="AY241" i="1"/>
  <c r="AX241" i="1"/>
  <c r="AW241" i="1"/>
  <c r="AS249" i="1"/>
  <c r="BA249" i="1"/>
  <c r="AZ249" i="1"/>
  <c r="AY249" i="1"/>
  <c r="AX249" i="1"/>
  <c r="AW249" i="1"/>
  <c r="AS257" i="1"/>
  <c r="BA257" i="1"/>
  <c r="AZ257" i="1"/>
  <c r="AY257" i="1"/>
  <c r="AX257" i="1"/>
  <c r="AW257" i="1"/>
  <c r="AS265" i="1"/>
  <c r="BA265" i="1"/>
  <c r="AZ265" i="1"/>
  <c r="AY265" i="1"/>
  <c r="AX265" i="1"/>
  <c r="AW265" i="1"/>
  <c r="AS273" i="1"/>
  <c r="BA273" i="1"/>
  <c r="AZ273" i="1"/>
  <c r="AY273" i="1"/>
  <c r="AX273" i="1"/>
  <c r="AW273" i="1"/>
  <c r="AS281" i="1"/>
  <c r="BA281" i="1"/>
  <c r="AZ281" i="1"/>
  <c r="AY281" i="1"/>
  <c r="AX281" i="1"/>
  <c r="AW281" i="1"/>
  <c r="AS289" i="1"/>
  <c r="BA289" i="1"/>
  <c r="AZ289" i="1"/>
  <c r="AY289" i="1"/>
  <c r="AX289" i="1"/>
  <c r="AW289" i="1"/>
  <c r="AS297" i="1"/>
  <c r="BA297" i="1"/>
  <c r="AZ297" i="1"/>
  <c r="AY297" i="1"/>
  <c r="AX297" i="1"/>
  <c r="AW297" i="1"/>
  <c r="AS305" i="1"/>
  <c r="BA305" i="1"/>
  <c r="AZ305" i="1"/>
  <c r="AY305" i="1"/>
  <c r="AX305" i="1"/>
  <c r="AW305" i="1"/>
  <c r="AS313" i="1"/>
  <c r="BA313" i="1"/>
  <c r="AZ313" i="1"/>
  <c r="AY313" i="1"/>
  <c r="AX313" i="1"/>
  <c r="AW313" i="1"/>
  <c r="AS321" i="1"/>
  <c r="BA321" i="1"/>
  <c r="AZ321" i="1"/>
  <c r="AY321" i="1"/>
  <c r="AX321" i="1"/>
  <c r="AW321" i="1"/>
  <c r="AS329" i="1"/>
  <c r="BA329" i="1"/>
  <c r="AZ329" i="1"/>
  <c r="AY329" i="1"/>
  <c r="AX329" i="1"/>
  <c r="AW329" i="1"/>
  <c r="AS337" i="1"/>
  <c r="BA337" i="1"/>
  <c r="AZ337" i="1"/>
  <c r="AY337" i="1"/>
  <c r="AX337" i="1"/>
  <c r="AW337" i="1"/>
  <c r="AS345" i="1"/>
  <c r="BA345" i="1"/>
  <c r="AZ345" i="1"/>
  <c r="AY345" i="1"/>
  <c r="AX345" i="1"/>
  <c r="AW345" i="1"/>
  <c r="AS353" i="1"/>
  <c r="BA353" i="1"/>
  <c r="AZ353" i="1"/>
  <c r="AY353" i="1"/>
  <c r="AX353" i="1"/>
  <c r="AW353" i="1"/>
  <c r="AS361" i="1"/>
  <c r="BA361" i="1"/>
  <c r="AZ361" i="1"/>
  <c r="AY361" i="1"/>
  <c r="AX361" i="1"/>
  <c r="AW361" i="1"/>
  <c r="AS369" i="1"/>
  <c r="BA369" i="1"/>
  <c r="AZ369" i="1"/>
  <c r="AY369" i="1"/>
  <c r="AX369" i="1"/>
  <c r="AW369" i="1"/>
  <c r="AS377" i="1"/>
  <c r="BA377" i="1"/>
  <c r="AZ377" i="1"/>
  <c r="AY377" i="1"/>
  <c r="AX377" i="1"/>
  <c r="AW377" i="1"/>
  <c r="AS386" i="1"/>
  <c r="AZ386" i="1"/>
  <c r="AY386" i="1"/>
  <c r="AX386" i="1"/>
  <c r="BA386" i="1"/>
  <c r="AW386" i="1"/>
  <c r="AS394" i="1"/>
  <c r="AZ394" i="1"/>
  <c r="AY394" i="1"/>
  <c r="AX394" i="1"/>
  <c r="BA394" i="1"/>
  <c r="AW394" i="1"/>
  <c r="AS402" i="1"/>
  <c r="AZ402" i="1"/>
  <c r="AY402" i="1"/>
  <c r="AX402" i="1"/>
  <c r="BA402" i="1"/>
  <c r="AW402" i="1"/>
  <c r="AS410" i="1"/>
  <c r="AZ410" i="1"/>
  <c r="AY410" i="1"/>
  <c r="AX410" i="1"/>
  <c r="BA410" i="1"/>
  <c r="AW410" i="1"/>
  <c r="AS418" i="1"/>
  <c r="AZ418" i="1"/>
  <c r="AY418" i="1"/>
  <c r="AX418" i="1"/>
  <c r="BA418" i="1"/>
  <c r="AW418" i="1"/>
  <c r="AS426" i="1"/>
  <c r="AZ426" i="1"/>
  <c r="AY426" i="1"/>
  <c r="AX426" i="1"/>
  <c r="BA426" i="1"/>
  <c r="AW426" i="1"/>
  <c r="AS434" i="1"/>
  <c r="AZ434" i="1"/>
  <c r="AY434" i="1"/>
  <c r="AX434" i="1"/>
  <c r="BA434" i="1"/>
  <c r="AW434" i="1"/>
  <c r="AS442" i="1"/>
  <c r="AZ442" i="1"/>
  <c r="AY442" i="1"/>
  <c r="AX442" i="1"/>
  <c r="BA442" i="1"/>
  <c r="AW442" i="1"/>
  <c r="AS450" i="1"/>
  <c r="AZ450" i="1"/>
  <c r="AY450" i="1"/>
  <c r="AX450" i="1"/>
  <c r="BA450" i="1"/>
  <c r="AW450" i="1"/>
  <c r="AS458" i="1"/>
  <c r="AZ458" i="1"/>
  <c r="AY458" i="1"/>
  <c r="AX458" i="1"/>
  <c r="BA458" i="1"/>
  <c r="AW458" i="1"/>
  <c r="AS466" i="1"/>
  <c r="AZ466" i="1"/>
  <c r="AY466" i="1"/>
  <c r="AX466" i="1"/>
  <c r="BA466" i="1"/>
  <c r="AW466" i="1"/>
  <c r="AS474" i="1"/>
  <c r="AZ474" i="1"/>
  <c r="AY474" i="1"/>
  <c r="AX474" i="1"/>
  <c r="BA474" i="1"/>
  <c r="AW474" i="1"/>
  <c r="AS482" i="1"/>
  <c r="AZ482" i="1"/>
  <c r="AY482" i="1"/>
  <c r="AX482" i="1"/>
  <c r="BA482" i="1"/>
  <c r="AW482" i="1"/>
  <c r="AS490" i="1"/>
  <c r="AZ490" i="1"/>
  <c r="AY490" i="1"/>
  <c r="AX490" i="1"/>
  <c r="BA490" i="1"/>
  <c r="AW490" i="1"/>
  <c r="AS498" i="1"/>
  <c r="AZ498" i="1"/>
  <c r="AY498" i="1"/>
  <c r="AX498" i="1"/>
  <c r="BA498" i="1"/>
  <c r="AW498" i="1"/>
  <c r="AS506" i="1"/>
  <c r="AZ506" i="1"/>
  <c r="AY506" i="1"/>
  <c r="AX506" i="1"/>
  <c r="BA506" i="1"/>
  <c r="AW506" i="1"/>
  <c r="AS514" i="1"/>
  <c r="AZ514" i="1"/>
  <c r="AY514" i="1"/>
  <c r="AX514" i="1"/>
  <c r="BA514" i="1"/>
  <c r="AW514" i="1"/>
  <c r="AS522" i="1"/>
  <c r="AZ522" i="1"/>
  <c r="AY522" i="1"/>
  <c r="AX522" i="1"/>
  <c r="BA522" i="1"/>
  <c r="AW522" i="1"/>
  <c r="AS530" i="1"/>
  <c r="AZ530" i="1"/>
  <c r="AY530" i="1"/>
  <c r="AX530" i="1"/>
  <c r="BA530" i="1"/>
  <c r="AW530" i="1"/>
  <c r="AS538" i="1"/>
  <c r="AZ538" i="1"/>
  <c r="AY538" i="1"/>
  <c r="AX538" i="1"/>
  <c r="BA538" i="1"/>
  <c r="AW538" i="1"/>
  <c r="AS546" i="1"/>
  <c r="AZ546" i="1"/>
  <c r="AY546" i="1"/>
  <c r="AX546" i="1"/>
  <c r="BA546" i="1"/>
  <c r="AW546" i="1"/>
  <c r="AS554" i="1"/>
  <c r="BA554" i="1"/>
  <c r="AZ554" i="1"/>
  <c r="AY554" i="1"/>
  <c r="AX554" i="1"/>
  <c r="AW554" i="1"/>
  <c r="AS562" i="1"/>
  <c r="BA562" i="1"/>
  <c r="AZ562" i="1"/>
  <c r="AY562" i="1"/>
  <c r="AX562" i="1"/>
  <c r="AW562" i="1"/>
  <c r="AS570" i="1"/>
  <c r="BA570" i="1"/>
  <c r="AZ570" i="1"/>
  <c r="AY570" i="1"/>
  <c r="AX570" i="1"/>
  <c r="AW570" i="1"/>
  <c r="AS578" i="1"/>
  <c r="BA578" i="1"/>
  <c r="AZ578" i="1"/>
  <c r="AY578" i="1"/>
  <c r="AX578" i="1"/>
  <c r="AW578" i="1"/>
  <c r="AS586" i="1"/>
  <c r="BA586" i="1"/>
  <c r="AZ586" i="1"/>
  <c r="AY586" i="1"/>
  <c r="AX586" i="1"/>
  <c r="AW586" i="1"/>
  <c r="AS594" i="1"/>
  <c r="BA594" i="1"/>
  <c r="AZ594" i="1"/>
  <c r="AY594" i="1"/>
  <c r="AX594" i="1"/>
  <c r="AW594" i="1"/>
  <c r="AS602" i="1"/>
  <c r="BA602" i="1"/>
  <c r="AZ602" i="1"/>
  <c r="AY602" i="1"/>
  <c r="AX602" i="1"/>
  <c r="AW602" i="1"/>
  <c r="AS610" i="1"/>
  <c r="BA610" i="1"/>
  <c r="AZ610" i="1"/>
  <c r="AY610" i="1"/>
  <c r="AX610" i="1"/>
  <c r="AW610" i="1"/>
  <c r="AS618" i="1"/>
  <c r="BA618" i="1"/>
  <c r="AZ618" i="1"/>
  <c r="AY618" i="1"/>
  <c r="AX618" i="1"/>
  <c r="AW618" i="1"/>
  <c r="AS626" i="1"/>
  <c r="BA626" i="1"/>
  <c r="AZ626" i="1"/>
  <c r="AY626" i="1"/>
  <c r="AX626" i="1"/>
  <c r="AW626" i="1"/>
  <c r="AS634" i="1"/>
  <c r="BA634" i="1"/>
  <c r="AZ634" i="1"/>
  <c r="AY634" i="1"/>
  <c r="AX634" i="1"/>
  <c r="AW634" i="1"/>
  <c r="AS642" i="1"/>
  <c r="BA642" i="1"/>
  <c r="AZ642" i="1"/>
  <c r="AY642" i="1"/>
  <c r="AX642" i="1"/>
  <c r="AW642" i="1"/>
  <c r="AS650" i="1"/>
  <c r="BA650" i="1"/>
  <c r="AZ650" i="1"/>
  <c r="AY650" i="1"/>
  <c r="AX650" i="1"/>
  <c r="AW650" i="1"/>
  <c r="AS658" i="1"/>
  <c r="BA658" i="1"/>
  <c r="AZ658" i="1"/>
  <c r="AY658" i="1"/>
  <c r="AX658" i="1"/>
  <c r="AW658" i="1"/>
  <c r="AS666" i="1"/>
  <c r="BA666" i="1"/>
  <c r="AZ666" i="1"/>
  <c r="AY666" i="1"/>
  <c r="AX666" i="1"/>
  <c r="AW666" i="1"/>
  <c r="AS674" i="1"/>
  <c r="BA674" i="1"/>
  <c r="AZ674" i="1"/>
  <c r="AY674" i="1"/>
  <c r="AX674" i="1"/>
  <c r="AW674" i="1"/>
  <c r="AS682" i="1"/>
  <c r="BA682" i="1"/>
  <c r="AZ682" i="1"/>
  <c r="AY682" i="1"/>
  <c r="AX682" i="1"/>
  <c r="AW682" i="1"/>
  <c r="AS690" i="1"/>
  <c r="BA690" i="1"/>
  <c r="AZ690" i="1"/>
  <c r="AY690" i="1"/>
  <c r="AX690" i="1"/>
  <c r="AW690" i="1"/>
  <c r="AS698" i="1"/>
  <c r="BA698" i="1"/>
  <c r="AZ698" i="1"/>
  <c r="AY698" i="1"/>
  <c r="AX698" i="1"/>
  <c r="AW698" i="1"/>
  <c r="AS706" i="1"/>
  <c r="BA706" i="1"/>
  <c r="AZ706" i="1"/>
  <c r="AY706" i="1"/>
  <c r="AX706" i="1"/>
  <c r="AW706" i="1"/>
  <c r="AS714" i="1"/>
  <c r="BA714" i="1"/>
  <c r="AZ714" i="1"/>
  <c r="AY714" i="1"/>
  <c r="AX714" i="1"/>
  <c r="AW714" i="1"/>
  <c r="AS722" i="1"/>
  <c r="BA722" i="1"/>
  <c r="AZ722" i="1"/>
  <c r="AY722" i="1"/>
  <c r="AX722" i="1"/>
  <c r="AW722" i="1"/>
  <c r="AS730" i="1"/>
  <c r="BA730" i="1"/>
  <c r="AZ730" i="1"/>
  <c r="AY730" i="1"/>
  <c r="AX730" i="1"/>
  <c r="AW730" i="1"/>
  <c r="AS738" i="1"/>
  <c r="BA738" i="1"/>
  <c r="AZ738" i="1"/>
  <c r="AY738" i="1"/>
  <c r="AX738" i="1"/>
  <c r="AW738" i="1"/>
  <c r="AS746" i="1"/>
  <c r="BA746" i="1"/>
  <c r="AZ746" i="1"/>
  <c r="AY746" i="1"/>
  <c r="AX746" i="1"/>
  <c r="AW746" i="1"/>
  <c r="AS754" i="1"/>
  <c r="BA754" i="1"/>
  <c r="AZ754" i="1"/>
  <c r="AY754" i="1"/>
  <c r="AX754" i="1"/>
  <c r="AW754" i="1"/>
  <c r="AS762" i="1"/>
  <c r="BA762" i="1"/>
  <c r="AZ762" i="1"/>
  <c r="AY762" i="1"/>
  <c r="AX762" i="1"/>
  <c r="AW762" i="1"/>
  <c r="AS770" i="1"/>
  <c r="BA770" i="1"/>
  <c r="AZ770" i="1"/>
  <c r="AY770" i="1"/>
  <c r="AX770" i="1"/>
  <c r="AW770" i="1"/>
  <c r="AS778" i="1"/>
  <c r="BA778" i="1"/>
  <c r="AZ778" i="1"/>
  <c r="AY778" i="1"/>
  <c r="AX778" i="1"/>
  <c r="AW778" i="1"/>
  <c r="AS786" i="1"/>
  <c r="BA786" i="1"/>
  <c r="AZ786" i="1"/>
  <c r="AY786" i="1"/>
  <c r="AX786" i="1"/>
  <c r="AW786" i="1"/>
  <c r="AS794" i="1"/>
  <c r="BA794" i="1"/>
  <c r="AZ794" i="1"/>
  <c r="AY794" i="1"/>
  <c r="AX794" i="1"/>
  <c r="AW794" i="1"/>
  <c r="AS802" i="1"/>
  <c r="BA802" i="1"/>
  <c r="AZ802" i="1"/>
  <c r="AY802" i="1"/>
  <c r="AX802" i="1"/>
  <c r="AW802" i="1"/>
  <c r="AS810" i="1"/>
  <c r="BA810" i="1"/>
  <c r="AZ810" i="1"/>
  <c r="AY810" i="1"/>
  <c r="AX810" i="1"/>
  <c r="AW810" i="1"/>
  <c r="AS818" i="1"/>
  <c r="BA818" i="1"/>
  <c r="AZ818" i="1"/>
  <c r="AY818" i="1"/>
  <c r="AX818" i="1"/>
  <c r="AW818" i="1"/>
  <c r="AS826" i="1"/>
  <c r="BA826" i="1"/>
  <c r="AZ826" i="1"/>
  <c r="AY826" i="1"/>
  <c r="AX826" i="1"/>
  <c r="AW826" i="1"/>
  <c r="AS834" i="1"/>
  <c r="BA834" i="1"/>
  <c r="AZ834" i="1"/>
  <c r="AY834" i="1"/>
  <c r="AX834" i="1"/>
  <c r="AW834" i="1"/>
  <c r="AS842" i="1"/>
  <c r="BA842" i="1"/>
  <c r="AZ842" i="1"/>
  <c r="AY842" i="1"/>
  <c r="AX842" i="1"/>
  <c r="AW842" i="1"/>
  <c r="AS850" i="1"/>
  <c r="BA850" i="1"/>
  <c r="AZ850" i="1"/>
  <c r="AX850" i="1"/>
  <c r="AY850" i="1"/>
  <c r="AW850" i="1"/>
  <c r="AS858" i="1"/>
  <c r="BA858" i="1"/>
  <c r="AZ858" i="1"/>
  <c r="AX858" i="1"/>
  <c r="AY858" i="1"/>
  <c r="AW858" i="1"/>
  <c r="AS866" i="1"/>
  <c r="BA866" i="1"/>
  <c r="AZ866" i="1"/>
  <c r="AX866" i="1"/>
  <c r="AY866" i="1"/>
  <c r="AW866" i="1"/>
  <c r="AS874" i="1"/>
  <c r="BA874" i="1"/>
  <c r="AZ874" i="1"/>
  <c r="AX874" i="1"/>
  <c r="AY874" i="1"/>
  <c r="AW874" i="1"/>
  <c r="AS882" i="1"/>
  <c r="BA882" i="1"/>
  <c r="AZ882" i="1"/>
  <c r="AX882" i="1"/>
  <c r="AY882" i="1"/>
  <c r="AW882" i="1"/>
  <c r="AS890" i="1"/>
  <c r="BA890" i="1"/>
  <c r="AZ890" i="1"/>
  <c r="AX890" i="1"/>
  <c r="AY890" i="1"/>
  <c r="AW890" i="1"/>
  <c r="AS898" i="1"/>
  <c r="BA898" i="1"/>
  <c r="AZ898" i="1"/>
  <c r="AX898" i="1"/>
  <c r="AY898" i="1"/>
  <c r="AW898" i="1"/>
  <c r="AS906" i="1"/>
  <c r="BA906" i="1"/>
  <c r="AZ906" i="1"/>
  <c r="AX906" i="1"/>
  <c r="AY906" i="1"/>
  <c r="AW906" i="1"/>
  <c r="AS914" i="1"/>
  <c r="BA914" i="1"/>
  <c r="AZ914" i="1"/>
  <c r="AX914" i="1"/>
  <c r="AY914" i="1"/>
  <c r="AW914" i="1"/>
  <c r="AS922" i="1"/>
  <c r="BA922" i="1"/>
  <c r="AZ922" i="1"/>
  <c r="AX922" i="1"/>
  <c r="AY922" i="1"/>
  <c r="AW922" i="1"/>
  <c r="AS930" i="1"/>
  <c r="BA930" i="1"/>
  <c r="AZ930" i="1"/>
  <c r="AX930" i="1"/>
  <c r="AY930" i="1"/>
  <c r="AW930" i="1"/>
  <c r="AS938" i="1"/>
  <c r="BA938" i="1"/>
  <c r="AZ938" i="1"/>
  <c r="AX938" i="1"/>
  <c r="AY938" i="1"/>
  <c r="AW938" i="1"/>
  <c r="AS946" i="1"/>
  <c r="BA946" i="1"/>
  <c r="AZ946" i="1"/>
  <c r="AX946" i="1"/>
  <c r="AY946" i="1"/>
  <c r="AW946" i="1"/>
  <c r="AS954" i="1"/>
  <c r="BA954" i="1"/>
  <c r="AZ954" i="1"/>
  <c r="AX954" i="1"/>
  <c r="AY954" i="1"/>
  <c r="AW954" i="1"/>
  <c r="AS962" i="1"/>
  <c r="BA962" i="1"/>
  <c r="AZ962" i="1"/>
  <c r="AX962" i="1"/>
  <c r="AY962" i="1"/>
  <c r="AW962" i="1"/>
  <c r="AS970" i="1"/>
  <c r="BA970" i="1"/>
  <c r="AZ970" i="1"/>
  <c r="AX970" i="1"/>
  <c r="AY970" i="1"/>
  <c r="AW970" i="1"/>
  <c r="AS978" i="1"/>
  <c r="BA978" i="1"/>
  <c r="AZ978" i="1"/>
  <c r="AX978" i="1"/>
  <c r="AY978" i="1"/>
  <c r="AW978" i="1"/>
  <c r="AS986" i="1"/>
  <c r="BA986" i="1"/>
  <c r="AZ986" i="1"/>
  <c r="AX986" i="1"/>
  <c r="AY986" i="1"/>
  <c r="AW986" i="1"/>
  <c r="AS994" i="1"/>
  <c r="BA994" i="1"/>
  <c r="AZ994" i="1"/>
  <c r="AX994" i="1"/>
  <c r="AY994" i="1"/>
  <c r="AW994" i="1"/>
  <c r="AS1002" i="1"/>
  <c r="BA1002" i="1"/>
  <c r="AZ1002" i="1"/>
  <c r="AX1002" i="1"/>
  <c r="AY1002" i="1"/>
  <c r="AW1002" i="1"/>
  <c r="AS1010" i="1"/>
  <c r="BA1010" i="1"/>
  <c r="AZ1010" i="1"/>
  <c r="AX1010" i="1"/>
  <c r="AY1010" i="1"/>
  <c r="AW1010" i="1"/>
  <c r="AS1018" i="1"/>
  <c r="BA1018" i="1"/>
  <c r="AZ1018" i="1"/>
  <c r="AX1018" i="1"/>
  <c r="AY1018" i="1"/>
  <c r="AW1018" i="1"/>
  <c r="AS1026" i="1"/>
  <c r="BA1026" i="1"/>
  <c r="AZ1026" i="1"/>
  <c r="AX1026" i="1"/>
  <c r="AY1026" i="1"/>
  <c r="AW1026" i="1"/>
  <c r="AS1034" i="1"/>
  <c r="BA1034" i="1"/>
  <c r="AZ1034" i="1"/>
  <c r="AX1034" i="1"/>
  <c r="AY1034" i="1"/>
  <c r="AW1034" i="1"/>
  <c r="AS1042" i="1"/>
  <c r="BA1042" i="1"/>
  <c r="AZ1042" i="1"/>
  <c r="AX1042" i="1"/>
  <c r="AY1042" i="1"/>
  <c r="AW1042" i="1"/>
  <c r="AS1050" i="1"/>
  <c r="BA1050" i="1"/>
  <c r="AZ1050" i="1"/>
  <c r="AX1050" i="1"/>
  <c r="AY1050" i="1"/>
  <c r="AW1050" i="1"/>
  <c r="AS1058" i="1"/>
  <c r="BA1058" i="1"/>
  <c r="AZ1058" i="1"/>
  <c r="AX1058" i="1"/>
  <c r="AY1058" i="1"/>
  <c r="AW1058" i="1"/>
  <c r="AS1066" i="1"/>
  <c r="BA1066" i="1"/>
  <c r="AZ1066" i="1"/>
  <c r="AX1066" i="1"/>
  <c r="AY1066" i="1"/>
  <c r="AW1066" i="1"/>
  <c r="AS1074" i="1"/>
  <c r="BA1074" i="1"/>
  <c r="AZ1074" i="1"/>
  <c r="AX1074" i="1"/>
  <c r="AY1074" i="1"/>
  <c r="AW1074" i="1"/>
  <c r="AS1082" i="1"/>
  <c r="BA1082" i="1"/>
  <c r="AZ1082" i="1"/>
  <c r="AX1082" i="1"/>
  <c r="AY1082" i="1"/>
  <c r="AW1082" i="1"/>
  <c r="AS1090" i="1"/>
  <c r="BA1090" i="1"/>
  <c r="AZ1090" i="1"/>
  <c r="AX1090" i="1"/>
  <c r="AY1090" i="1"/>
  <c r="AW1090" i="1"/>
  <c r="AS1098" i="1"/>
  <c r="BA1098" i="1"/>
  <c r="AZ1098" i="1"/>
  <c r="AX1098" i="1"/>
  <c r="AY1098" i="1"/>
  <c r="AW1098" i="1"/>
  <c r="AS1106" i="1"/>
  <c r="BA1106" i="1"/>
  <c r="AZ1106" i="1"/>
  <c r="AX1106" i="1"/>
  <c r="AY1106" i="1"/>
  <c r="AW1106" i="1"/>
  <c r="AS1114" i="1"/>
  <c r="BA1114" i="1"/>
  <c r="AZ1114" i="1"/>
  <c r="AX1114" i="1"/>
  <c r="AY1114" i="1"/>
  <c r="AW1114" i="1"/>
  <c r="AS1122" i="1"/>
  <c r="BA1122" i="1"/>
  <c r="AZ1122" i="1"/>
  <c r="AX1122" i="1"/>
  <c r="AY1122" i="1"/>
  <c r="AW1122" i="1"/>
  <c r="AS1130" i="1"/>
  <c r="BA1130" i="1"/>
  <c r="AZ1130" i="1"/>
  <c r="AX1130" i="1"/>
  <c r="AY1130" i="1"/>
  <c r="AW1130" i="1"/>
  <c r="AS1138" i="1"/>
  <c r="BA1138" i="1"/>
  <c r="AZ1138" i="1"/>
  <c r="AX1138" i="1"/>
  <c r="AY1138" i="1"/>
  <c r="AW1138" i="1"/>
  <c r="AS1146" i="1"/>
  <c r="BA1146" i="1"/>
  <c r="AZ1146" i="1"/>
  <c r="AX1146" i="1"/>
  <c r="AY1146" i="1"/>
  <c r="AW1146" i="1"/>
  <c r="AS1154" i="1"/>
  <c r="BA1154" i="1"/>
  <c r="AZ1154" i="1"/>
  <c r="AX1154" i="1"/>
  <c r="AY1154" i="1"/>
  <c r="AW1154" i="1"/>
  <c r="AS1162" i="1"/>
  <c r="BA1162" i="1"/>
  <c r="AZ1162" i="1"/>
  <c r="AX1162" i="1"/>
  <c r="AY1162" i="1"/>
  <c r="AW1162" i="1"/>
  <c r="AS1170" i="1"/>
  <c r="BA1170" i="1"/>
  <c r="AZ1170" i="1"/>
  <c r="AX1170" i="1"/>
  <c r="AY1170" i="1"/>
  <c r="AW1170" i="1"/>
  <c r="AS1178" i="1"/>
  <c r="BA1178" i="1"/>
  <c r="AZ1178" i="1"/>
  <c r="AX1178" i="1"/>
  <c r="AY1178" i="1"/>
  <c r="AW1178" i="1"/>
  <c r="AS1186" i="1"/>
  <c r="BA1186" i="1"/>
  <c r="AX1186" i="1"/>
  <c r="AZ1186" i="1"/>
  <c r="AY1186" i="1"/>
  <c r="AW1186" i="1"/>
  <c r="AS1194" i="1"/>
  <c r="BA1194" i="1"/>
  <c r="AY1194" i="1"/>
  <c r="AX1194" i="1"/>
  <c r="AZ1194" i="1"/>
  <c r="AW1194" i="1"/>
  <c r="AS1202" i="1"/>
  <c r="BA1202" i="1"/>
  <c r="AZ1202" i="1"/>
  <c r="AY1202" i="1"/>
  <c r="AX1202" i="1"/>
  <c r="AW1202" i="1"/>
  <c r="AS1210" i="1"/>
  <c r="BA1210" i="1"/>
  <c r="AZ1210" i="1"/>
  <c r="AY1210" i="1"/>
  <c r="AX1210" i="1"/>
  <c r="AW1210" i="1"/>
  <c r="AS1218" i="1"/>
  <c r="BA1218" i="1"/>
  <c r="AZ1218" i="1"/>
  <c r="AY1218" i="1"/>
  <c r="AX1218" i="1"/>
  <c r="AW1218" i="1"/>
  <c r="AS1226" i="1"/>
  <c r="BA1226" i="1"/>
  <c r="AZ1226" i="1"/>
  <c r="AY1226" i="1"/>
  <c r="AX1226" i="1"/>
  <c r="AW1226" i="1"/>
  <c r="AS1234" i="1"/>
  <c r="BA1234" i="1"/>
  <c r="AZ1234" i="1"/>
  <c r="AY1234" i="1"/>
  <c r="AX1234" i="1"/>
  <c r="AW1234" i="1"/>
  <c r="AS1242" i="1"/>
  <c r="BA1242" i="1"/>
  <c r="AZ1242" i="1"/>
  <c r="AY1242" i="1"/>
  <c r="AX1242" i="1"/>
  <c r="AW1242" i="1"/>
  <c r="AS1250" i="1"/>
  <c r="BA1250" i="1"/>
  <c r="AZ1250" i="1"/>
  <c r="AY1250" i="1"/>
  <c r="AX1250" i="1"/>
  <c r="AW1250" i="1"/>
  <c r="AS1258" i="1"/>
  <c r="BA1258" i="1"/>
  <c r="AZ1258" i="1"/>
  <c r="AY1258" i="1"/>
  <c r="AX1258" i="1"/>
  <c r="AW1258" i="1"/>
  <c r="AS1266" i="1"/>
  <c r="BA1266" i="1"/>
  <c r="AZ1266" i="1"/>
  <c r="AY1266" i="1"/>
  <c r="AX1266" i="1"/>
  <c r="AW1266" i="1"/>
  <c r="AS1274" i="1"/>
  <c r="BA1274" i="1"/>
  <c r="AZ1274" i="1"/>
  <c r="AY1274" i="1"/>
  <c r="AX1274" i="1"/>
  <c r="AW1274" i="1"/>
  <c r="AS1282" i="1"/>
  <c r="BA1282" i="1"/>
  <c r="AZ1282" i="1"/>
  <c r="AY1282" i="1"/>
  <c r="AX1282" i="1"/>
  <c r="AW1282" i="1"/>
  <c r="AS1290" i="1"/>
  <c r="BA1290" i="1"/>
  <c r="AZ1290" i="1"/>
  <c r="AY1290" i="1"/>
  <c r="AX1290" i="1"/>
  <c r="AW1290" i="1"/>
  <c r="AS1298" i="1"/>
  <c r="BA1298" i="1"/>
  <c r="AZ1298" i="1"/>
  <c r="AY1298" i="1"/>
  <c r="AX1298" i="1"/>
  <c r="AW1298" i="1"/>
  <c r="AS1306" i="1"/>
  <c r="BA1306" i="1"/>
  <c r="AZ1306" i="1"/>
  <c r="AY1306" i="1"/>
  <c r="AX1306" i="1"/>
  <c r="AW1306" i="1"/>
  <c r="AS1314" i="1"/>
  <c r="BA1314" i="1"/>
  <c r="AZ1314" i="1"/>
  <c r="AY1314" i="1"/>
  <c r="AX1314" i="1"/>
  <c r="AW1314" i="1"/>
  <c r="AS1322" i="1"/>
  <c r="BA1322" i="1"/>
  <c r="AZ1322" i="1"/>
  <c r="AY1322" i="1"/>
  <c r="AX1322" i="1"/>
  <c r="AW1322" i="1"/>
  <c r="AS1330" i="1"/>
  <c r="BA1330" i="1"/>
  <c r="AZ1330" i="1"/>
  <c r="AY1330" i="1"/>
  <c r="AX1330" i="1"/>
  <c r="AW1330" i="1"/>
  <c r="AS1338" i="1"/>
  <c r="BA1338" i="1"/>
  <c r="AZ1338" i="1"/>
  <c r="AY1338" i="1"/>
  <c r="AX1338" i="1"/>
  <c r="AW1338" i="1"/>
  <c r="AS1346" i="1"/>
  <c r="BA1346" i="1"/>
  <c r="AZ1346" i="1"/>
  <c r="AY1346" i="1"/>
  <c r="AX1346" i="1"/>
  <c r="AW1346" i="1"/>
  <c r="AS1354" i="1"/>
  <c r="BA1354" i="1"/>
  <c r="AZ1354" i="1"/>
  <c r="AY1354" i="1"/>
  <c r="AX1354" i="1"/>
  <c r="AW1354" i="1"/>
  <c r="AS1362" i="1"/>
  <c r="BA1362" i="1"/>
  <c r="AZ1362" i="1"/>
  <c r="AY1362" i="1"/>
  <c r="AX1362" i="1"/>
  <c r="AW1362" i="1"/>
  <c r="AS1370" i="1"/>
  <c r="BA1370" i="1"/>
  <c r="AZ1370" i="1"/>
  <c r="AY1370" i="1"/>
  <c r="AX1370" i="1"/>
  <c r="AW1370" i="1"/>
  <c r="AS1378" i="1"/>
  <c r="BA1378" i="1"/>
  <c r="AZ1378" i="1"/>
  <c r="AY1378" i="1"/>
  <c r="AX1378" i="1"/>
  <c r="AW1378" i="1"/>
  <c r="AS1386" i="1"/>
  <c r="BA1386" i="1"/>
  <c r="AZ1386" i="1"/>
  <c r="AY1386" i="1"/>
  <c r="AX1386" i="1"/>
  <c r="AW1386" i="1"/>
  <c r="AS1394" i="1"/>
  <c r="BA1394" i="1"/>
  <c r="AZ1394" i="1"/>
  <c r="AY1394" i="1"/>
  <c r="AX1394" i="1"/>
  <c r="AW1394" i="1"/>
  <c r="AS1402" i="1"/>
  <c r="BA1402" i="1"/>
  <c r="AZ1402" i="1"/>
  <c r="AY1402" i="1"/>
  <c r="AX1402" i="1"/>
  <c r="AW1402" i="1"/>
  <c r="AS1410" i="1"/>
  <c r="BA1410" i="1"/>
  <c r="AZ1410" i="1"/>
  <c r="AY1410" i="1"/>
  <c r="AX1410" i="1"/>
  <c r="AW1410" i="1"/>
  <c r="AS1418" i="1"/>
  <c r="BA1418" i="1"/>
  <c r="AZ1418" i="1"/>
  <c r="AY1418" i="1"/>
  <c r="AX1418" i="1"/>
  <c r="AW1418" i="1"/>
  <c r="AS1426" i="1"/>
  <c r="BA1426" i="1"/>
  <c r="AZ1426" i="1"/>
  <c r="AY1426" i="1"/>
  <c r="AX1426" i="1"/>
  <c r="AW1426" i="1"/>
  <c r="AS1434" i="1"/>
  <c r="BA1434" i="1"/>
  <c r="AZ1434" i="1"/>
  <c r="AY1434" i="1"/>
  <c r="AX1434" i="1"/>
  <c r="AW1434" i="1"/>
  <c r="AS1442" i="1"/>
  <c r="BA1442" i="1"/>
  <c r="AZ1442" i="1"/>
  <c r="AY1442" i="1"/>
  <c r="AX1442" i="1"/>
  <c r="AW1442" i="1"/>
  <c r="AS1450" i="1"/>
  <c r="BA1450" i="1"/>
  <c r="AZ1450" i="1"/>
  <c r="AY1450" i="1"/>
  <c r="AX1450" i="1"/>
  <c r="AW1450" i="1"/>
  <c r="AS1458" i="1"/>
  <c r="BA1458" i="1"/>
  <c r="AZ1458" i="1"/>
  <c r="AY1458" i="1"/>
  <c r="AX1458" i="1"/>
  <c r="AW1458" i="1"/>
  <c r="AS1466" i="1"/>
  <c r="BA1466" i="1"/>
  <c r="AZ1466" i="1"/>
  <c r="AY1466" i="1"/>
  <c r="AX1466" i="1"/>
  <c r="AW1466" i="1"/>
  <c r="AS1474" i="1"/>
  <c r="BA1474" i="1"/>
  <c r="AZ1474" i="1"/>
  <c r="AY1474" i="1"/>
  <c r="AX1474" i="1"/>
  <c r="AW1474" i="1"/>
  <c r="AS1482" i="1"/>
  <c r="BA1482" i="1"/>
  <c r="AY1482" i="1"/>
  <c r="AX1482" i="1"/>
  <c r="AZ1482" i="1"/>
  <c r="AW1482" i="1"/>
  <c r="AS1490" i="1"/>
  <c r="BA1490" i="1"/>
  <c r="AY1490" i="1"/>
  <c r="AX1490" i="1"/>
  <c r="AZ1490" i="1"/>
  <c r="AW1490" i="1"/>
  <c r="AS1498" i="1"/>
  <c r="BA1498" i="1"/>
  <c r="AY1498" i="1"/>
  <c r="AX1498" i="1"/>
  <c r="AZ1498" i="1"/>
  <c r="AW1498" i="1"/>
  <c r="AS1506" i="1"/>
  <c r="BA1506" i="1"/>
  <c r="AZ1506" i="1"/>
  <c r="AY1506" i="1"/>
  <c r="AX1506" i="1"/>
  <c r="AW1506" i="1"/>
  <c r="AS1514" i="1"/>
  <c r="BA1514" i="1"/>
  <c r="AZ1514" i="1"/>
  <c r="AY1514" i="1"/>
  <c r="AX1514" i="1"/>
  <c r="AW1514" i="1"/>
  <c r="AS1522" i="1"/>
  <c r="BA1522" i="1"/>
  <c r="AZ1522" i="1"/>
  <c r="AY1522" i="1"/>
  <c r="AX1522" i="1"/>
  <c r="AW1522" i="1"/>
  <c r="AS1530" i="1"/>
  <c r="BA1530" i="1"/>
  <c r="AZ1530" i="1"/>
  <c r="AY1530" i="1"/>
  <c r="AX1530" i="1"/>
  <c r="AW1530" i="1"/>
  <c r="AS1538" i="1"/>
  <c r="BA1538" i="1"/>
  <c r="AZ1538" i="1"/>
  <c r="AY1538" i="1"/>
  <c r="AX1538" i="1"/>
  <c r="AW1538" i="1"/>
  <c r="AS1546" i="1"/>
  <c r="BA1546" i="1"/>
  <c r="AZ1546" i="1"/>
  <c r="AY1546" i="1"/>
  <c r="AX1546" i="1"/>
  <c r="AW1546" i="1"/>
  <c r="AS1554" i="1"/>
  <c r="BA1554" i="1"/>
  <c r="AZ1554" i="1"/>
  <c r="AY1554" i="1"/>
  <c r="AX1554" i="1"/>
  <c r="AW1554" i="1"/>
  <c r="AS1562" i="1"/>
  <c r="BA1562" i="1"/>
  <c r="AZ1562" i="1"/>
  <c r="AY1562" i="1"/>
  <c r="AX1562" i="1"/>
  <c r="AW1562" i="1"/>
  <c r="AS1570" i="1"/>
  <c r="BA1570" i="1"/>
  <c r="AZ1570" i="1"/>
  <c r="AY1570" i="1"/>
  <c r="AX1570" i="1"/>
  <c r="AW1570" i="1"/>
  <c r="AS1578" i="1"/>
  <c r="BA1578" i="1"/>
  <c r="AZ1578" i="1"/>
  <c r="AY1578" i="1"/>
  <c r="AX1578" i="1"/>
  <c r="AW1578" i="1"/>
  <c r="AS1586" i="1"/>
  <c r="BA1586" i="1"/>
  <c r="AZ1586" i="1"/>
  <c r="AY1586" i="1"/>
  <c r="AX1586" i="1"/>
  <c r="AW1586" i="1"/>
  <c r="AS1594" i="1"/>
  <c r="BA1594" i="1"/>
  <c r="AZ1594" i="1"/>
  <c r="AY1594" i="1"/>
  <c r="AX1594" i="1"/>
  <c r="AW1594" i="1"/>
  <c r="AS1602" i="1"/>
  <c r="BA1602" i="1"/>
  <c r="AZ1602" i="1"/>
  <c r="AY1602" i="1"/>
  <c r="AX1602" i="1"/>
  <c r="AW1602" i="1"/>
  <c r="AS1610" i="1"/>
  <c r="BA1610" i="1"/>
  <c r="AZ1610" i="1"/>
  <c r="AY1610" i="1"/>
  <c r="AX1610" i="1"/>
  <c r="AW1610" i="1"/>
  <c r="AS1618" i="1"/>
  <c r="BA1618" i="1"/>
  <c r="AZ1618" i="1"/>
  <c r="AY1618" i="1"/>
  <c r="AX1618" i="1"/>
  <c r="AW1618" i="1"/>
  <c r="AS1626" i="1"/>
  <c r="BA1626" i="1"/>
  <c r="AZ1626" i="1"/>
  <c r="AY1626" i="1"/>
  <c r="AX1626" i="1"/>
  <c r="AW1626" i="1"/>
  <c r="AS1634" i="1"/>
  <c r="BA1634" i="1"/>
  <c r="AZ1634" i="1"/>
  <c r="AY1634" i="1"/>
  <c r="AX1634" i="1"/>
  <c r="AW1634" i="1"/>
  <c r="AS1642" i="1"/>
  <c r="BA1642" i="1"/>
  <c r="AZ1642" i="1"/>
  <c r="AY1642" i="1"/>
  <c r="AX1642" i="1"/>
  <c r="AW1642" i="1"/>
  <c r="AS1650" i="1"/>
  <c r="BA1650" i="1"/>
  <c r="AY1650" i="1"/>
  <c r="AZ1650" i="1"/>
  <c r="AX1650" i="1"/>
  <c r="AW1650" i="1"/>
  <c r="AS1658" i="1"/>
  <c r="BA1658" i="1"/>
  <c r="AZ1658" i="1"/>
  <c r="AY1658" i="1"/>
  <c r="AX1658" i="1"/>
  <c r="AW1658" i="1"/>
  <c r="AS1666" i="1"/>
  <c r="BA1666" i="1"/>
  <c r="AZ1666" i="1"/>
  <c r="AY1666" i="1"/>
  <c r="AX1666" i="1"/>
  <c r="AW1666" i="1"/>
  <c r="AS1674" i="1"/>
  <c r="BA1674" i="1"/>
  <c r="AZ1674" i="1"/>
  <c r="AY1674" i="1"/>
  <c r="AX1674" i="1"/>
  <c r="AW1674" i="1"/>
  <c r="AS1682" i="1"/>
  <c r="BA1682" i="1"/>
  <c r="AZ1682" i="1"/>
  <c r="AY1682" i="1"/>
  <c r="AX1682" i="1"/>
  <c r="AW1682" i="1"/>
  <c r="AS1690" i="1"/>
  <c r="BA1690" i="1"/>
  <c r="AZ1690" i="1"/>
  <c r="AY1690" i="1"/>
  <c r="AX1690" i="1"/>
  <c r="AW1690" i="1"/>
  <c r="AS1698" i="1"/>
  <c r="BA1698" i="1"/>
  <c r="AZ1698" i="1"/>
  <c r="AY1698" i="1"/>
  <c r="AX1698" i="1"/>
  <c r="AW1698" i="1"/>
  <c r="AS1706" i="1"/>
  <c r="BA1706" i="1"/>
  <c r="AZ1706" i="1"/>
  <c r="AY1706" i="1"/>
  <c r="AX1706" i="1"/>
  <c r="AW1706" i="1"/>
  <c r="AS1714" i="1"/>
  <c r="BA1714" i="1"/>
  <c r="AZ1714" i="1"/>
  <c r="AY1714" i="1"/>
  <c r="AX1714" i="1"/>
  <c r="AW1714" i="1"/>
  <c r="AS1722" i="1"/>
  <c r="BA1722" i="1"/>
  <c r="AZ1722" i="1"/>
  <c r="AY1722" i="1"/>
  <c r="AX1722" i="1"/>
  <c r="AW1722" i="1"/>
  <c r="AS1730" i="1"/>
  <c r="BA1730" i="1"/>
  <c r="AZ1730" i="1"/>
  <c r="AY1730" i="1"/>
  <c r="AX1730" i="1"/>
  <c r="AW1730" i="1"/>
  <c r="AS1738" i="1"/>
  <c r="BA1738" i="1"/>
  <c r="AZ1738" i="1"/>
  <c r="AY1738" i="1"/>
  <c r="AX1738" i="1"/>
  <c r="AW1738" i="1"/>
  <c r="AS1746" i="1"/>
  <c r="BA1746" i="1"/>
  <c r="AZ1746" i="1"/>
  <c r="AY1746" i="1"/>
  <c r="AX1746" i="1"/>
  <c r="AW1746" i="1"/>
  <c r="AS1754" i="1"/>
  <c r="BA1754" i="1"/>
  <c r="AZ1754" i="1"/>
  <c r="AY1754" i="1"/>
  <c r="AX1754" i="1"/>
  <c r="AW1754" i="1"/>
  <c r="AS1762" i="1"/>
  <c r="BA1762" i="1"/>
  <c r="AZ1762" i="1"/>
  <c r="AY1762" i="1"/>
  <c r="AX1762" i="1"/>
  <c r="AW1762" i="1"/>
  <c r="AS1770" i="1"/>
  <c r="BA1770" i="1"/>
  <c r="AZ1770" i="1"/>
  <c r="AY1770" i="1"/>
  <c r="AX1770" i="1"/>
  <c r="AW1770" i="1"/>
  <c r="AS1778" i="1"/>
  <c r="BA1778" i="1"/>
  <c r="AZ1778" i="1"/>
  <c r="AY1778" i="1"/>
  <c r="AX1778" i="1"/>
  <c r="AW1778" i="1"/>
  <c r="AS1786" i="1"/>
  <c r="BA1786" i="1"/>
  <c r="AZ1786" i="1"/>
  <c r="AY1786" i="1"/>
  <c r="AX1786" i="1"/>
  <c r="AW1786" i="1"/>
  <c r="AS1794" i="1"/>
  <c r="BA1794" i="1"/>
  <c r="AZ1794" i="1"/>
  <c r="AY1794" i="1"/>
  <c r="AX1794" i="1"/>
  <c r="AW1794" i="1"/>
  <c r="AS1802" i="1"/>
  <c r="BA1802" i="1"/>
  <c r="AZ1802" i="1"/>
  <c r="AY1802" i="1"/>
  <c r="AX1802" i="1"/>
  <c r="AW1802" i="1"/>
  <c r="AS1810" i="1"/>
  <c r="BA1810" i="1"/>
  <c r="AZ1810" i="1"/>
  <c r="AY1810" i="1"/>
  <c r="AX1810" i="1"/>
  <c r="AW1810" i="1"/>
  <c r="AU14" i="1"/>
  <c r="AS14" i="1"/>
  <c r="G18" i="1"/>
  <c r="AU18" i="1"/>
  <c r="G26" i="1"/>
  <c r="AU26" i="1"/>
  <c r="G34" i="1"/>
  <c r="AU34" i="1"/>
  <c r="G42" i="1"/>
  <c r="AU42" i="1"/>
  <c r="G50" i="1"/>
  <c r="AU50" i="1"/>
  <c r="G58" i="1"/>
  <c r="AU58" i="1"/>
  <c r="G66" i="1"/>
  <c r="AU66" i="1"/>
  <c r="G74" i="1"/>
  <c r="AU74" i="1"/>
  <c r="G82" i="1"/>
  <c r="AU82" i="1"/>
  <c r="G90" i="1"/>
  <c r="AU90" i="1"/>
  <c r="G98" i="1"/>
  <c r="AU98" i="1"/>
  <c r="G106" i="1"/>
  <c r="AU106" i="1"/>
  <c r="G114" i="1"/>
  <c r="AU114" i="1"/>
  <c r="G122" i="1"/>
  <c r="AU122" i="1"/>
  <c r="G130" i="1"/>
  <c r="AU130" i="1"/>
  <c r="G138" i="1"/>
  <c r="AU138" i="1"/>
  <c r="G146" i="1"/>
  <c r="AU146" i="1"/>
  <c r="G154" i="1"/>
  <c r="AU154" i="1"/>
  <c r="G162" i="1"/>
  <c r="AU162" i="1"/>
  <c r="G170" i="1"/>
  <c r="AU170" i="1"/>
  <c r="G178" i="1"/>
  <c r="AU178" i="1"/>
  <c r="G186" i="1"/>
  <c r="AU186" i="1"/>
  <c r="G194" i="1"/>
  <c r="AU194" i="1"/>
  <c r="G202" i="1"/>
  <c r="AU202" i="1"/>
  <c r="G210" i="1"/>
  <c r="AU210" i="1"/>
  <c r="G218" i="1"/>
  <c r="AU218" i="1"/>
  <c r="G226" i="1"/>
  <c r="AU226" i="1"/>
  <c r="G234" i="1"/>
  <c r="AU234" i="1"/>
  <c r="G242" i="1"/>
  <c r="AU242" i="1"/>
  <c r="G250" i="1"/>
  <c r="AU250" i="1"/>
  <c r="G258" i="1"/>
  <c r="AU258" i="1"/>
  <c r="G266" i="1"/>
  <c r="AU266" i="1"/>
  <c r="G274" i="1"/>
  <c r="AU274" i="1"/>
  <c r="G282" i="1"/>
  <c r="AU282" i="1"/>
  <c r="G290" i="1"/>
  <c r="AU290" i="1"/>
  <c r="G298" i="1"/>
  <c r="AU298" i="1"/>
  <c r="G306" i="1"/>
  <c r="AU306" i="1"/>
  <c r="G314" i="1"/>
  <c r="AU314" i="1"/>
  <c r="G322" i="1"/>
  <c r="AU322" i="1"/>
  <c r="G330" i="1"/>
  <c r="AU330" i="1"/>
  <c r="G338" i="1"/>
  <c r="AU338" i="1"/>
  <c r="G346" i="1"/>
  <c r="AU346" i="1"/>
  <c r="G354" i="1"/>
  <c r="AU354" i="1"/>
  <c r="G362" i="1"/>
  <c r="AU362" i="1"/>
  <c r="G370" i="1"/>
  <c r="AU370" i="1"/>
  <c r="G379" i="1"/>
  <c r="AA379" i="1" s="1"/>
  <c r="AU379" i="1"/>
  <c r="G387" i="1"/>
  <c r="AA387" i="1" s="1"/>
  <c r="AU387" i="1"/>
  <c r="G395" i="1"/>
  <c r="AA395" i="1" s="1"/>
  <c r="AU395" i="1"/>
  <c r="G403" i="1"/>
  <c r="AA403" i="1" s="1"/>
  <c r="AU403" i="1"/>
  <c r="G411" i="1"/>
  <c r="AA411" i="1" s="1"/>
  <c r="AU411" i="1"/>
  <c r="G419" i="1"/>
  <c r="AA419" i="1" s="1"/>
  <c r="AU419" i="1"/>
  <c r="G427" i="1"/>
  <c r="AA427" i="1" s="1"/>
  <c r="AU427" i="1"/>
  <c r="G435" i="1"/>
  <c r="AA435" i="1" s="1"/>
  <c r="AU435" i="1"/>
  <c r="G443" i="1"/>
  <c r="AA443" i="1" s="1"/>
  <c r="AU443" i="1"/>
  <c r="G451" i="1"/>
  <c r="AA451" i="1" s="1"/>
  <c r="AU451" i="1"/>
  <c r="G459" i="1"/>
  <c r="AA459" i="1" s="1"/>
  <c r="AU459" i="1"/>
  <c r="G467" i="1"/>
  <c r="AU467" i="1"/>
  <c r="G475" i="1"/>
  <c r="AA475" i="1" s="1"/>
  <c r="AU475" i="1"/>
  <c r="G483" i="1"/>
  <c r="AA483" i="1" s="1"/>
  <c r="AU483" i="1"/>
  <c r="G491" i="1"/>
  <c r="AA491" i="1" s="1"/>
  <c r="AU491" i="1"/>
  <c r="G499" i="1"/>
  <c r="AU499" i="1"/>
  <c r="G507" i="1"/>
  <c r="AA507" i="1" s="1"/>
  <c r="AU507" i="1"/>
  <c r="G515" i="1"/>
  <c r="AU515" i="1"/>
  <c r="G523" i="1"/>
  <c r="AA523" i="1" s="1"/>
  <c r="AU523" i="1"/>
  <c r="G531" i="1"/>
  <c r="AU531" i="1"/>
  <c r="G539" i="1"/>
  <c r="AA539" i="1" s="1"/>
  <c r="AU539" i="1"/>
  <c r="G547" i="1"/>
  <c r="AU547" i="1"/>
  <c r="G555" i="1"/>
  <c r="AA555" i="1" s="1"/>
  <c r="AU555" i="1"/>
  <c r="G563" i="1"/>
  <c r="AU563" i="1"/>
  <c r="G571" i="1"/>
  <c r="AA571" i="1" s="1"/>
  <c r="AU571" i="1"/>
  <c r="G579" i="1"/>
  <c r="AU579" i="1"/>
  <c r="G587" i="1"/>
  <c r="AA587" i="1" s="1"/>
  <c r="AU587" i="1"/>
  <c r="G595" i="1"/>
  <c r="AA595" i="1" s="1"/>
  <c r="AU595" i="1"/>
  <c r="G603" i="1"/>
  <c r="AA603" i="1" s="1"/>
  <c r="AU603" i="1"/>
  <c r="G611" i="1"/>
  <c r="AU611" i="1"/>
  <c r="G619" i="1"/>
  <c r="AA619" i="1" s="1"/>
  <c r="AU619" i="1"/>
  <c r="G627" i="1"/>
  <c r="AU627" i="1"/>
  <c r="G635" i="1"/>
  <c r="AA635" i="1" s="1"/>
  <c r="AU635" i="1"/>
  <c r="G643" i="1"/>
  <c r="AU643" i="1"/>
  <c r="G651" i="1"/>
  <c r="AU651" i="1"/>
  <c r="G659" i="1"/>
  <c r="AB659" i="1" s="1"/>
  <c r="AU659" i="1"/>
  <c r="G667" i="1"/>
  <c r="AA667" i="1" s="1"/>
  <c r="AU667" i="1"/>
  <c r="G675" i="1"/>
  <c r="AA675" i="1" s="1"/>
  <c r="AU675" i="1"/>
  <c r="G683" i="1"/>
  <c r="AA683" i="1" s="1"/>
  <c r="AU683" i="1"/>
  <c r="G691" i="1"/>
  <c r="AB691" i="1" s="1"/>
  <c r="AU691" i="1"/>
  <c r="G699" i="1"/>
  <c r="AA699" i="1" s="1"/>
  <c r="AU699" i="1"/>
  <c r="G707" i="1"/>
  <c r="AU707" i="1"/>
  <c r="G715" i="1"/>
  <c r="AA715" i="1" s="1"/>
  <c r="AU715" i="1"/>
  <c r="G723" i="1"/>
  <c r="AA723" i="1" s="1"/>
  <c r="AU723" i="1"/>
  <c r="G731" i="1"/>
  <c r="AA731" i="1" s="1"/>
  <c r="AU731" i="1"/>
  <c r="G739" i="1"/>
  <c r="AU739" i="1"/>
  <c r="G747" i="1"/>
  <c r="AA747" i="1" s="1"/>
  <c r="AU747" i="1"/>
  <c r="G755" i="1"/>
  <c r="AU755" i="1"/>
  <c r="G763" i="1"/>
  <c r="AA763" i="1" s="1"/>
  <c r="AU763" i="1"/>
  <c r="G771" i="1"/>
  <c r="AU771" i="1"/>
  <c r="G779" i="1"/>
  <c r="AU779" i="1"/>
  <c r="G787" i="1"/>
  <c r="AA787" i="1" s="1"/>
  <c r="AU787" i="1"/>
  <c r="G795" i="1"/>
  <c r="AA795" i="1" s="1"/>
  <c r="AU795" i="1"/>
  <c r="G803" i="1"/>
  <c r="AA803" i="1" s="1"/>
  <c r="AU803" i="1"/>
  <c r="G811" i="1"/>
  <c r="AA811" i="1" s="1"/>
  <c r="AU811" i="1"/>
  <c r="G819" i="1"/>
  <c r="AU819" i="1"/>
  <c r="G827" i="1"/>
  <c r="AA827" i="1" s="1"/>
  <c r="AU827" i="1"/>
  <c r="G835" i="1"/>
  <c r="AU835" i="1"/>
  <c r="G843" i="1"/>
  <c r="AB843" i="1" s="1"/>
  <c r="AU843" i="1"/>
  <c r="G851" i="1"/>
  <c r="AU851" i="1"/>
  <c r="G859" i="1"/>
  <c r="AA859" i="1" s="1"/>
  <c r="AU859" i="1"/>
  <c r="G867" i="1"/>
  <c r="AA867" i="1" s="1"/>
  <c r="AU867" i="1"/>
  <c r="G875" i="1"/>
  <c r="AB875" i="1" s="1"/>
  <c r="AU875" i="1"/>
  <c r="G883" i="1"/>
  <c r="AA883" i="1" s="1"/>
  <c r="AU883" i="1"/>
  <c r="G891" i="1"/>
  <c r="AA891" i="1" s="1"/>
  <c r="AU891" i="1"/>
  <c r="G899" i="1"/>
  <c r="AA899" i="1" s="1"/>
  <c r="AU899" i="1"/>
  <c r="G907" i="1"/>
  <c r="AA907" i="1" s="1"/>
  <c r="AU907" i="1"/>
  <c r="G915" i="1"/>
  <c r="AU915" i="1"/>
  <c r="G923" i="1"/>
  <c r="AB923" i="1" s="1"/>
  <c r="AU923" i="1"/>
  <c r="G931" i="1"/>
  <c r="AA931" i="1" s="1"/>
  <c r="AU931" i="1"/>
  <c r="G939" i="1"/>
  <c r="AB939" i="1" s="1"/>
  <c r="AU939" i="1"/>
  <c r="G947" i="1"/>
  <c r="AU947" i="1"/>
  <c r="G955" i="1"/>
  <c r="AA955" i="1" s="1"/>
  <c r="AU955" i="1"/>
  <c r="G963" i="1"/>
  <c r="AA963" i="1" s="1"/>
  <c r="AU963" i="1"/>
  <c r="G971" i="1"/>
  <c r="AA971" i="1" s="1"/>
  <c r="AU971" i="1"/>
  <c r="G979" i="1"/>
  <c r="AB979" i="1" s="1"/>
  <c r="AU979" i="1"/>
  <c r="G987" i="1"/>
  <c r="AA987" i="1" s="1"/>
  <c r="AU987" i="1"/>
  <c r="G995" i="1"/>
  <c r="AA995" i="1" s="1"/>
  <c r="AU995" i="1"/>
  <c r="G1003" i="1"/>
  <c r="AU1003" i="1"/>
  <c r="G1011" i="1"/>
  <c r="AA1011" i="1" s="1"/>
  <c r="AU1011" i="1"/>
  <c r="G1019" i="1"/>
  <c r="AA1019" i="1" s="1"/>
  <c r="AU1019" i="1"/>
  <c r="G1027" i="1"/>
  <c r="AA1027" i="1" s="1"/>
  <c r="AU1027" i="1"/>
  <c r="G1035" i="1"/>
  <c r="AB1035" i="1" s="1"/>
  <c r="AU1035" i="1"/>
  <c r="G1043" i="1"/>
  <c r="AU1043" i="1"/>
  <c r="G1051" i="1"/>
  <c r="AB1051" i="1" s="1"/>
  <c r="AU1051" i="1"/>
  <c r="G1059" i="1"/>
  <c r="AA1059" i="1" s="1"/>
  <c r="AU1059" i="1"/>
  <c r="G1067" i="1"/>
  <c r="AB1067" i="1" s="1"/>
  <c r="AU1067" i="1"/>
  <c r="G1075" i="1"/>
  <c r="AB1075" i="1" s="1"/>
  <c r="AU1075" i="1"/>
  <c r="G1083" i="1"/>
  <c r="AA1083" i="1" s="1"/>
  <c r="AU1083" i="1"/>
  <c r="G1091" i="1"/>
  <c r="AA1091" i="1" s="1"/>
  <c r="AU1091" i="1"/>
  <c r="G1099" i="1"/>
  <c r="AB1099" i="1" s="1"/>
  <c r="AU1099" i="1"/>
  <c r="G1107" i="1"/>
  <c r="AU1107" i="1"/>
  <c r="G1115" i="1"/>
  <c r="AA1115" i="1" s="1"/>
  <c r="AU1115" i="1"/>
  <c r="G1123" i="1"/>
  <c r="AA1123" i="1" s="1"/>
  <c r="AU1123" i="1"/>
  <c r="G1131" i="1"/>
  <c r="AB1131" i="1" s="1"/>
  <c r="AU1131" i="1"/>
  <c r="G1139" i="1"/>
  <c r="AU1139" i="1"/>
  <c r="G1147" i="1"/>
  <c r="AA1147" i="1" s="1"/>
  <c r="AU1147" i="1"/>
  <c r="G1155" i="1"/>
  <c r="AA1155" i="1" s="1"/>
  <c r="AU1155" i="1"/>
  <c r="G1163" i="1"/>
  <c r="AA1163" i="1" s="1"/>
  <c r="AU1163" i="1"/>
  <c r="G1171" i="1"/>
  <c r="AA1171" i="1" s="1"/>
  <c r="AU1171" i="1"/>
  <c r="G1179" i="1"/>
  <c r="AB1179" i="1" s="1"/>
  <c r="AU1179" i="1"/>
  <c r="G1187" i="1"/>
  <c r="AA1187" i="1" s="1"/>
  <c r="AU1187" i="1"/>
  <c r="G1195" i="1"/>
  <c r="AU1195" i="1"/>
  <c r="G1203" i="1"/>
  <c r="AA1203" i="1" s="1"/>
  <c r="AU1203" i="1"/>
  <c r="G1211" i="1"/>
  <c r="AA1211" i="1" s="1"/>
  <c r="AU1211" i="1"/>
  <c r="G1219" i="1"/>
  <c r="AA1219" i="1" s="1"/>
  <c r="AU1219" i="1"/>
  <c r="G1227" i="1"/>
  <c r="AB1227" i="1" s="1"/>
  <c r="AU1227" i="1"/>
  <c r="G1235" i="1"/>
  <c r="AU1235" i="1"/>
  <c r="G1243" i="1"/>
  <c r="AA1243" i="1" s="1"/>
  <c r="AU1243" i="1"/>
  <c r="G1251" i="1"/>
  <c r="AA1251" i="1" s="1"/>
  <c r="AU1251" i="1"/>
  <c r="G1259" i="1"/>
  <c r="AU1259" i="1"/>
  <c r="G1267" i="1"/>
  <c r="AA1267" i="1" s="1"/>
  <c r="AU1267" i="1"/>
  <c r="G1275" i="1"/>
  <c r="AA1275" i="1" s="1"/>
  <c r="AU1275" i="1"/>
  <c r="G1283" i="1"/>
  <c r="AA1283" i="1" s="1"/>
  <c r="AU1283" i="1"/>
  <c r="G1291" i="1"/>
  <c r="AU1291" i="1"/>
  <c r="G1299" i="1"/>
  <c r="AU1299" i="1"/>
  <c r="G1307" i="1"/>
  <c r="AB1307" i="1" s="1"/>
  <c r="AU1307" i="1"/>
  <c r="G1315" i="1"/>
  <c r="AA1315" i="1" s="1"/>
  <c r="AU1315" i="1"/>
  <c r="G1323" i="1"/>
  <c r="AU1323" i="1"/>
  <c r="G1331" i="1"/>
  <c r="AU1331" i="1"/>
  <c r="G1339" i="1"/>
  <c r="AA1339" i="1" s="1"/>
  <c r="AU1339" i="1"/>
  <c r="G1347" i="1"/>
  <c r="AA1347" i="1" s="1"/>
  <c r="AU1347" i="1"/>
  <c r="G1355" i="1"/>
  <c r="AU1355" i="1"/>
  <c r="G1363" i="1"/>
  <c r="AB1363" i="1" s="1"/>
  <c r="AU1363" i="1"/>
  <c r="G1371" i="1"/>
  <c r="AA1371" i="1" s="1"/>
  <c r="AU1371" i="1"/>
  <c r="G1379" i="1"/>
  <c r="AA1379" i="1" s="1"/>
  <c r="AU1379" i="1"/>
  <c r="G1387" i="1"/>
  <c r="AU1387" i="1"/>
  <c r="G1395" i="1"/>
  <c r="AA1395" i="1" s="1"/>
  <c r="AU1395" i="1"/>
  <c r="G1403" i="1"/>
  <c r="AA1403" i="1" s="1"/>
  <c r="AU1403" i="1"/>
  <c r="G1411" i="1"/>
  <c r="AA1411" i="1" s="1"/>
  <c r="AU1411" i="1"/>
  <c r="G1419" i="1"/>
  <c r="AA1419" i="1" s="1"/>
  <c r="AU1419" i="1"/>
  <c r="G1427" i="1"/>
  <c r="AA1427" i="1" s="1"/>
  <c r="AU1427" i="1"/>
  <c r="G1435" i="1"/>
  <c r="AB1435" i="1" s="1"/>
  <c r="AU1435" i="1"/>
  <c r="G1443" i="1"/>
  <c r="AA1443" i="1" s="1"/>
  <c r="AU1443" i="1"/>
  <c r="G1451" i="1"/>
  <c r="AU1451" i="1"/>
  <c r="G1459" i="1"/>
  <c r="AB1459" i="1" s="1"/>
  <c r="AU1459" i="1"/>
  <c r="G1467" i="1"/>
  <c r="AA1467" i="1" s="1"/>
  <c r="AU1467" i="1"/>
  <c r="G1475" i="1"/>
  <c r="AA1475" i="1" s="1"/>
  <c r="AU1475" i="1"/>
  <c r="G1483" i="1"/>
  <c r="AA1483" i="1" s="1"/>
  <c r="AU1483" i="1"/>
  <c r="G1491" i="1"/>
  <c r="AU1491" i="1"/>
  <c r="G1499" i="1"/>
  <c r="AA1499" i="1" s="1"/>
  <c r="AU1499" i="1"/>
  <c r="G1507" i="1"/>
  <c r="AA1507" i="1" s="1"/>
  <c r="AU1507" i="1"/>
  <c r="G1515" i="1"/>
  <c r="AU1515" i="1"/>
  <c r="G1523" i="1"/>
  <c r="AU1523" i="1"/>
  <c r="G1531" i="1"/>
  <c r="AA1531" i="1" s="1"/>
  <c r="AU1531" i="1"/>
  <c r="G1539" i="1"/>
  <c r="AA1539" i="1" s="1"/>
  <c r="AU1539" i="1"/>
  <c r="G1547" i="1"/>
  <c r="AU1547" i="1"/>
  <c r="G1555" i="1"/>
  <c r="AA1555" i="1" s="1"/>
  <c r="AU1555" i="1"/>
  <c r="G1563" i="1"/>
  <c r="AB1563" i="1" s="1"/>
  <c r="AU1563" i="1"/>
  <c r="G1571" i="1"/>
  <c r="AA1571" i="1" s="1"/>
  <c r="AU1571" i="1"/>
  <c r="G1579" i="1"/>
  <c r="AB1579" i="1" s="1"/>
  <c r="AU1579" i="1"/>
  <c r="G1587" i="1"/>
  <c r="AU1587" i="1"/>
  <c r="G1595" i="1"/>
  <c r="AA1595" i="1" s="1"/>
  <c r="AU1595" i="1"/>
  <c r="G1603" i="1"/>
  <c r="AA1603" i="1" s="1"/>
  <c r="AU1603" i="1"/>
  <c r="G1611" i="1"/>
  <c r="AU1611" i="1"/>
  <c r="G1619" i="1"/>
  <c r="AU1619" i="1"/>
  <c r="G1627" i="1"/>
  <c r="AA1627" i="1" s="1"/>
  <c r="AU1627" i="1"/>
  <c r="G1635" i="1"/>
  <c r="AA1635" i="1" s="1"/>
  <c r="AU1635" i="1"/>
  <c r="G1643" i="1"/>
  <c r="AU1643" i="1"/>
  <c r="G1651" i="1"/>
  <c r="AU1651" i="1"/>
  <c r="G1659" i="1"/>
  <c r="AA1659" i="1" s="1"/>
  <c r="AU1659" i="1"/>
  <c r="G1667" i="1"/>
  <c r="AA1667" i="1" s="1"/>
  <c r="AU1667" i="1"/>
  <c r="G1675" i="1"/>
  <c r="AU1675" i="1"/>
  <c r="G1683" i="1"/>
  <c r="AA1683" i="1" s="1"/>
  <c r="AU1683" i="1"/>
  <c r="G1691" i="1"/>
  <c r="AB1691" i="1" s="1"/>
  <c r="AU1691" i="1"/>
  <c r="G1699" i="1"/>
  <c r="AA1699" i="1" s="1"/>
  <c r="AU1699" i="1"/>
  <c r="G1707" i="1"/>
  <c r="AU1707" i="1"/>
  <c r="G1715" i="1"/>
  <c r="AU1715" i="1"/>
  <c r="G1723" i="1"/>
  <c r="AA1723" i="1" s="1"/>
  <c r="AU1723" i="1"/>
  <c r="G1731" i="1"/>
  <c r="AA1731" i="1" s="1"/>
  <c r="AU1731" i="1"/>
  <c r="G1739" i="1"/>
  <c r="AB1739" i="1" s="1"/>
  <c r="AU1739" i="1"/>
  <c r="G1747" i="1"/>
  <c r="AB1747" i="1" s="1"/>
  <c r="AU1747" i="1"/>
  <c r="G1755" i="1"/>
  <c r="AA1755" i="1" s="1"/>
  <c r="AU1755" i="1"/>
  <c r="G1763" i="1"/>
  <c r="AA1763" i="1" s="1"/>
  <c r="AU1763" i="1"/>
  <c r="G1771" i="1"/>
  <c r="AU1771" i="1"/>
  <c r="G1779" i="1"/>
  <c r="AB1779" i="1" s="1"/>
  <c r="AU1779" i="1"/>
  <c r="G1787" i="1"/>
  <c r="AA1787" i="1" s="1"/>
  <c r="AU1787" i="1"/>
  <c r="G1795" i="1"/>
  <c r="AA1795" i="1" s="1"/>
  <c r="AU1795" i="1"/>
  <c r="G1803" i="1"/>
  <c r="AU1803" i="1"/>
  <c r="G1811" i="1"/>
  <c r="AB1811" i="1" s="1"/>
  <c r="AU1811" i="1"/>
  <c r="G19" i="1"/>
  <c r="AU19" i="1"/>
  <c r="G27" i="1"/>
  <c r="AU27" i="1"/>
  <c r="G35" i="1"/>
  <c r="AU35" i="1"/>
  <c r="G43" i="1"/>
  <c r="AU43" i="1"/>
  <c r="G51" i="1"/>
  <c r="AU51" i="1"/>
  <c r="G59" i="1"/>
  <c r="AU59" i="1"/>
  <c r="G67" i="1"/>
  <c r="AU67" i="1"/>
  <c r="G75" i="1"/>
  <c r="AU75" i="1"/>
  <c r="G83" i="1"/>
  <c r="AU83" i="1"/>
  <c r="G91" i="1"/>
  <c r="AU91" i="1"/>
  <c r="G99" i="1"/>
  <c r="AU99" i="1"/>
  <c r="G107" i="1"/>
  <c r="AU107" i="1"/>
  <c r="G115" i="1"/>
  <c r="AU115" i="1"/>
  <c r="G123" i="1"/>
  <c r="AU123" i="1"/>
  <c r="G131" i="1"/>
  <c r="AU131" i="1"/>
  <c r="G139" i="1"/>
  <c r="AU139" i="1"/>
  <c r="G147" i="1"/>
  <c r="AU147" i="1"/>
  <c r="G155" i="1"/>
  <c r="AU155" i="1"/>
  <c r="G163" i="1"/>
  <c r="AU163" i="1"/>
  <c r="G171" i="1"/>
  <c r="AU171" i="1"/>
  <c r="G179" i="1"/>
  <c r="AU179" i="1"/>
  <c r="G187" i="1"/>
  <c r="AU187" i="1"/>
  <c r="G195" i="1"/>
  <c r="AU195" i="1"/>
  <c r="G203" i="1"/>
  <c r="AU203" i="1"/>
  <c r="G211" i="1"/>
  <c r="AU211" i="1"/>
  <c r="G219" i="1"/>
  <c r="AU219" i="1"/>
  <c r="G227" i="1"/>
  <c r="AU227" i="1"/>
  <c r="G235" i="1"/>
  <c r="AU235" i="1"/>
  <c r="G243" i="1"/>
  <c r="AU243" i="1"/>
  <c r="G251" i="1"/>
  <c r="AU251" i="1"/>
  <c r="G259" i="1"/>
  <c r="AU259" i="1"/>
  <c r="G267" i="1"/>
  <c r="AU267" i="1"/>
  <c r="G275" i="1"/>
  <c r="AU275" i="1"/>
  <c r="G283" i="1"/>
  <c r="AU283" i="1"/>
  <c r="G291" i="1"/>
  <c r="AU291" i="1"/>
  <c r="G299" i="1"/>
  <c r="AU299" i="1"/>
  <c r="G307" i="1"/>
  <c r="AU307" i="1"/>
  <c r="G315" i="1"/>
  <c r="AU315" i="1"/>
  <c r="G323" i="1"/>
  <c r="AU323" i="1"/>
  <c r="G331" i="1"/>
  <c r="AU331" i="1"/>
  <c r="G339" i="1"/>
  <c r="AU339" i="1"/>
  <c r="G347" i="1"/>
  <c r="AU347" i="1"/>
  <c r="G355" i="1"/>
  <c r="AU355" i="1"/>
  <c r="G363" i="1"/>
  <c r="AU363" i="1"/>
  <c r="G371" i="1"/>
  <c r="AU371" i="1"/>
  <c r="G380" i="1"/>
  <c r="AA380" i="1" s="1"/>
  <c r="AU380" i="1"/>
  <c r="G388" i="1"/>
  <c r="AA388" i="1" s="1"/>
  <c r="AU388" i="1"/>
  <c r="G396" i="1"/>
  <c r="AB396" i="1" s="1"/>
  <c r="AU396" i="1"/>
  <c r="G404" i="1"/>
  <c r="AB404" i="1" s="1"/>
  <c r="AU404" i="1"/>
  <c r="G412" i="1"/>
  <c r="AU412" i="1"/>
  <c r="G420" i="1"/>
  <c r="AU420" i="1"/>
  <c r="G428" i="1"/>
  <c r="AB428" i="1" s="1"/>
  <c r="AU428" i="1"/>
  <c r="G436" i="1"/>
  <c r="AB436" i="1" s="1"/>
  <c r="AU436" i="1"/>
  <c r="G444" i="1"/>
  <c r="AU444" i="1"/>
  <c r="G452" i="1"/>
  <c r="AU452" i="1"/>
  <c r="G460" i="1"/>
  <c r="AA460" i="1" s="1"/>
  <c r="AU460" i="1"/>
  <c r="G468" i="1"/>
  <c r="AA468" i="1" s="1"/>
  <c r="AU468" i="1"/>
  <c r="G476" i="1"/>
  <c r="AU476" i="1"/>
  <c r="G484" i="1"/>
  <c r="AA484" i="1" s="1"/>
  <c r="AU484" i="1"/>
  <c r="G492" i="1"/>
  <c r="AU492" i="1"/>
  <c r="G500" i="1"/>
  <c r="AA500" i="1" s="1"/>
  <c r="AU500" i="1"/>
  <c r="G508" i="1"/>
  <c r="AB508" i="1" s="1"/>
  <c r="AU508" i="1"/>
  <c r="G516" i="1"/>
  <c r="AU516" i="1"/>
  <c r="G524" i="1"/>
  <c r="AU524" i="1"/>
  <c r="G532" i="1"/>
  <c r="AA532" i="1" s="1"/>
  <c r="AU532" i="1"/>
  <c r="G540" i="1"/>
  <c r="AA540" i="1" s="1"/>
  <c r="AU540" i="1"/>
  <c r="G548" i="1"/>
  <c r="AA548" i="1" s="1"/>
  <c r="AU548" i="1"/>
  <c r="G556" i="1"/>
  <c r="AU556" i="1"/>
  <c r="G564" i="1"/>
  <c r="AU564" i="1"/>
  <c r="G572" i="1"/>
  <c r="AA572" i="1" s="1"/>
  <c r="AU572" i="1"/>
  <c r="G580" i="1"/>
  <c r="AU580" i="1"/>
  <c r="G588" i="1"/>
  <c r="AU588" i="1"/>
  <c r="G596" i="1"/>
  <c r="AA596" i="1" s="1"/>
  <c r="AU596" i="1"/>
  <c r="G604" i="1"/>
  <c r="AU604" i="1"/>
  <c r="G612" i="1"/>
  <c r="AA612" i="1" s="1"/>
  <c r="AU612" i="1"/>
  <c r="G620" i="1"/>
  <c r="AA620" i="1" s="1"/>
  <c r="AU620" i="1"/>
  <c r="G628" i="1"/>
  <c r="AA628" i="1" s="1"/>
  <c r="AU628" i="1"/>
  <c r="G636" i="1"/>
  <c r="AU636" i="1"/>
  <c r="G644" i="1"/>
  <c r="AA644" i="1" s="1"/>
  <c r="AU644" i="1"/>
  <c r="G652" i="1"/>
  <c r="AU652" i="1"/>
  <c r="G660" i="1"/>
  <c r="AB660" i="1" s="1"/>
  <c r="AU660" i="1"/>
  <c r="G668" i="1"/>
  <c r="AU668" i="1"/>
  <c r="G676" i="1"/>
  <c r="AA676" i="1" s="1"/>
  <c r="AU676" i="1"/>
  <c r="G684" i="1"/>
  <c r="AU684" i="1"/>
  <c r="G692" i="1"/>
  <c r="AA692" i="1" s="1"/>
  <c r="AU692" i="1"/>
  <c r="G700" i="1"/>
  <c r="AB700" i="1" s="1"/>
  <c r="AU700" i="1"/>
  <c r="G708" i="1"/>
  <c r="AA708" i="1" s="1"/>
  <c r="AU708" i="1"/>
  <c r="G716" i="1"/>
  <c r="AB716" i="1" s="1"/>
  <c r="AU716" i="1"/>
  <c r="G724" i="1"/>
  <c r="AU724" i="1"/>
  <c r="G732" i="1"/>
  <c r="AA732" i="1" s="1"/>
  <c r="AU732" i="1"/>
  <c r="G740" i="1"/>
  <c r="AU740" i="1"/>
  <c r="G748" i="1"/>
  <c r="AU748" i="1"/>
  <c r="G756" i="1"/>
  <c r="AA756" i="1" s="1"/>
  <c r="AU756" i="1"/>
  <c r="G764" i="1"/>
  <c r="AU764" i="1"/>
  <c r="G772" i="1"/>
  <c r="AA772" i="1" s="1"/>
  <c r="AU772" i="1"/>
  <c r="G780" i="1"/>
  <c r="AU780" i="1"/>
  <c r="G788" i="1"/>
  <c r="AA788" i="1" s="1"/>
  <c r="AU788" i="1"/>
  <c r="G796" i="1"/>
  <c r="AU796" i="1"/>
  <c r="G804" i="1"/>
  <c r="AA804" i="1" s="1"/>
  <c r="AU804" i="1"/>
  <c r="G812" i="1"/>
  <c r="AA812" i="1" s="1"/>
  <c r="AU812" i="1"/>
  <c r="G820" i="1"/>
  <c r="AA820" i="1" s="1"/>
  <c r="AU820" i="1"/>
  <c r="G828" i="1"/>
  <c r="AU828" i="1"/>
  <c r="G836" i="1"/>
  <c r="AA836" i="1" s="1"/>
  <c r="AU836" i="1"/>
  <c r="G844" i="1"/>
  <c r="AU844" i="1"/>
  <c r="G852" i="1"/>
  <c r="AA852" i="1" s="1"/>
  <c r="AU852" i="1"/>
  <c r="G860" i="1"/>
  <c r="AB860" i="1" s="1"/>
  <c r="AU860" i="1"/>
  <c r="G868" i="1"/>
  <c r="AA868" i="1" s="1"/>
  <c r="AU868" i="1"/>
  <c r="G876" i="1"/>
  <c r="AU876" i="1"/>
  <c r="G884" i="1"/>
  <c r="AB884" i="1" s="1"/>
  <c r="AU884" i="1"/>
  <c r="G892" i="1"/>
  <c r="AA892" i="1" s="1"/>
  <c r="AU892" i="1"/>
  <c r="G900" i="1"/>
  <c r="AA900" i="1" s="1"/>
  <c r="AU900" i="1"/>
  <c r="G908" i="1"/>
  <c r="AB908" i="1" s="1"/>
  <c r="AU908" i="1"/>
  <c r="G916" i="1"/>
  <c r="AA916" i="1" s="1"/>
  <c r="AU916" i="1"/>
  <c r="G924" i="1"/>
  <c r="AU924" i="1"/>
  <c r="G932" i="1"/>
  <c r="AA932" i="1" s="1"/>
  <c r="AU932" i="1"/>
  <c r="G940" i="1"/>
  <c r="AB940" i="1" s="1"/>
  <c r="AU940" i="1"/>
  <c r="G948" i="1"/>
  <c r="AA948" i="1" s="1"/>
  <c r="AU948" i="1"/>
  <c r="G956" i="1"/>
  <c r="AU956" i="1"/>
  <c r="G964" i="1"/>
  <c r="AU964" i="1"/>
  <c r="G972" i="1"/>
  <c r="AU972" i="1"/>
  <c r="G980" i="1"/>
  <c r="AA980" i="1" s="1"/>
  <c r="AU980" i="1"/>
  <c r="G988" i="1"/>
  <c r="AU988" i="1"/>
  <c r="G996" i="1"/>
  <c r="AA996" i="1" s="1"/>
  <c r="AU996" i="1"/>
  <c r="G1004" i="1"/>
  <c r="AB1004" i="1" s="1"/>
  <c r="AU1004" i="1"/>
  <c r="G1012" i="1"/>
  <c r="AU1012" i="1"/>
  <c r="G1020" i="1"/>
  <c r="AB1020" i="1" s="1"/>
  <c r="AU1020" i="1"/>
  <c r="G1028" i="1"/>
  <c r="AU1028" i="1"/>
  <c r="G1036" i="1"/>
  <c r="AU1036" i="1"/>
  <c r="G1044" i="1"/>
  <c r="AA1044" i="1" s="1"/>
  <c r="AU1044" i="1"/>
  <c r="G1052" i="1"/>
  <c r="AA1052" i="1" s="1"/>
  <c r="AU1052" i="1"/>
  <c r="G1060" i="1"/>
  <c r="AA1060" i="1" s="1"/>
  <c r="AU1060" i="1"/>
  <c r="G1068" i="1"/>
  <c r="AU1068" i="1"/>
  <c r="G1076" i="1"/>
  <c r="AA1076" i="1" s="1"/>
  <c r="AU1076" i="1"/>
  <c r="G1084" i="1"/>
  <c r="AA1084" i="1" s="1"/>
  <c r="AU1084" i="1"/>
  <c r="G1092" i="1"/>
  <c r="AA1092" i="1" s="1"/>
  <c r="AU1092" i="1"/>
  <c r="G1100" i="1"/>
  <c r="AA1100" i="1" s="1"/>
  <c r="AU1100" i="1"/>
  <c r="G1108" i="1"/>
  <c r="AA1108" i="1" s="1"/>
  <c r="AU1108" i="1"/>
  <c r="G1116" i="1"/>
  <c r="AA1116" i="1" s="1"/>
  <c r="AU1116" i="1"/>
  <c r="G1124" i="1"/>
  <c r="AA1124" i="1" s="1"/>
  <c r="AU1124" i="1"/>
  <c r="G1132" i="1"/>
  <c r="AU1132" i="1"/>
  <c r="G1140" i="1"/>
  <c r="AA1140" i="1" s="1"/>
  <c r="AU1140" i="1"/>
  <c r="G1148" i="1"/>
  <c r="AU1148" i="1"/>
  <c r="G1156" i="1"/>
  <c r="AA1156" i="1" s="1"/>
  <c r="AU1156" i="1"/>
  <c r="G1164" i="1"/>
  <c r="AU1164" i="1"/>
  <c r="G1172" i="1"/>
  <c r="AB1172" i="1" s="1"/>
  <c r="AU1172" i="1"/>
  <c r="G1180" i="1"/>
  <c r="AU1180" i="1"/>
  <c r="G1188" i="1"/>
  <c r="AU1188" i="1"/>
  <c r="G1196" i="1"/>
  <c r="AA1196" i="1" s="1"/>
  <c r="AU1196" i="1"/>
  <c r="G1204" i="1"/>
  <c r="AA1204" i="1" s="1"/>
  <c r="AU1204" i="1"/>
  <c r="G1212" i="1"/>
  <c r="AU1212" i="1"/>
  <c r="G1220" i="1"/>
  <c r="AA1220" i="1" s="1"/>
  <c r="AU1220" i="1"/>
  <c r="G1228" i="1"/>
  <c r="AU1228" i="1"/>
  <c r="G1236" i="1"/>
  <c r="AA1236" i="1" s="1"/>
  <c r="AU1236" i="1"/>
  <c r="G1244" i="1"/>
  <c r="AB1244" i="1" s="1"/>
  <c r="AU1244" i="1"/>
  <c r="G1252" i="1"/>
  <c r="AU1252" i="1"/>
  <c r="G1260" i="1"/>
  <c r="AU1260" i="1"/>
  <c r="G1268" i="1"/>
  <c r="AA1268" i="1" s="1"/>
  <c r="AU1268" i="1"/>
  <c r="G1276" i="1"/>
  <c r="AU1276" i="1"/>
  <c r="G1284" i="1"/>
  <c r="AA1284" i="1" s="1"/>
  <c r="AU1284" i="1"/>
  <c r="G1292" i="1"/>
  <c r="AA1292" i="1" s="1"/>
  <c r="AU1292" i="1"/>
  <c r="G1300" i="1"/>
  <c r="AA1300" i="1" s="1"/>
  <c r="AU1300" i="1"/>
  <c r="G1308" i="1"/>
  <c r="AU1308" i="1"/>
  <c r="G1316" i="1"/>
  <c r="AA1316" i="1" s="1"/>
  <c r="AU1316" i="1"/>
  <c r="G1324" i="1"/>
  <c r="AB1324" i="1" s="1"/>
  <c r="AU1324" i="1"/>
  <c r="G1332" i="1"/>
  <c r="AA1332" i="1" s="1"/>
  <c r="AU1332" i="1"/>
  <c r="G1340" i="1"/>
  <c r="AU1340" i="1"/>
  <c r="G1348" i="1"/>
  <c r="AA1348" i="1" s="1"/>
  <c r="AU1348" i="1"/>
  <c r="G1356" i="1"/>
  <c r="AU1356" i="1"/>
  <c r="G1364" i="1"/>
  <c r="AA1364" i="1" s="1"/>
  <c r="AU1364" i="1"/>
  <c r="G1372" i="1"/>
  <c r="AU1372" i="1"/>
  <c r="G1380" i="1"/>
  <c r="AA1380" i="1" s="1"/>
  <c r="AU1380" i="1"/>
  <c r="G1388" i="1"/>
  <c r="AA1388" i="1" s="1"/>
  <c r="AU1388" i="1"/>
  <c r="G1396" i="1"/>
  <c r="AA1396" i="1" s="1"/>
  <c r="AU1396" i="1"/>
  <c r="G1404" i="1"/>
  <c r="AB1404" i="1" s="1"/>
  <c r="AU1404" i="1"/>
  <c r="G1412" i="1"/>
  <c r="AA1412" i="1" s="1"/>
  <c r="AU1412" i="1"/>
  <c r="G1420" i="1"/>
  <c r="AU1420" i="1"/>
  <c r="G1428" i="1"/>
  <c r="AA1428" i="1" s="1"/>
  <c r="AU1428" i="1"/>
  <c r="G1436" i="1"/>
  <c r="AA1436" i="1" s="1"/>
  <c r="AU1436" i="1"/>
  <c r="G1444" i="1"/>
  <c r="AA1444" i="1" s="1"/>
  <c r="AU1444" i="1"/>
  <c r="G1452" i="1"/>
  <c r="AA1452" i="1" s="1"/>
  <c r="AU1452" i="1"/>
  <c r="G1460" i="1"/>
  <c r="AA1460" i="1" s="1"/>
  <c r="AU1460" i="1"/>
  <c r="G1468" i="1"/>
  <c r="AU1468" i="1"/>
  <c r="G1476" i="1"/>
  <c r="AU1476" i="1"/>
  <c r="G1484" i="1"/>
  <c r="AU1484" i="1"/>
  <c r="G1492" i="1"/>
  <c r="AA1492" i="1" s="1"/>
  <c r="AU1492" i="1"/>
  <c r="G1500" i="1"/>
  <c r="AU1500" i="1"/>
  <c r="G1508" i="1"/>
  <c r="AB1508" i="1" s="1"/>
  <c r="AU1508" i="1"/>
  <c r="G1516" i="1"/>
  <c r="AU1516" i="1"/>
  <c r="G1524" i="1"/>
  <c r="AA1524" i="1" s="1"/>
  <c r="AU1524" i="1"/>
  <c r="G1532" i="1"/>
  <c r="AU1532" i="1"/>
  <c r="G1540" i="1"/>
  <c r="AB1540" i="1" s="1"/>
  <c r="AU1540" i="1"/>
  <c r="G1548" i="1"/>
  <c r="AU1548" i="1"/>
  <c r="G1556" i="1"/>
  <c r="AA1556" i="1" s="1"/>
  <c r="AU1556" i="1"/>
  <c r="G1564" i="1"/>
  <c r="AU1564" i="1"/>
  <c r="G1572" i="1"/>
  <c r="AB1572" i="1" s="1"/>
  <c r="AU1572" i="1"/>
  <c r="G1580" i="1"/>
  <c r="AB1580" i="1" s="1"/>
  <c r="AU1580" i="1"/>
  <c r="G1588" i="1"/>
  <c r="AU1588" i="1"/>
  <c r="G1596" i="1"/>
  <c r="AU1596" i="1"/>
  <c r="G1604" i="1"/>
  <c r="AA1604" i="1" s="1"/>
  <c r="AU1604" i="1"/>
  <c r="G1612" i="1"/>
  <c r="AU1612" i="1"/>
  <c r="G1620" i="1"/>
  <c r="AA1620" i="1" s="1"/>
  <c r="AU1620" i="1"/>
  <c r="G1628" i="1"/>
  <c r="AU1628" i="1"/>
  <c r="G1636" i="1"/>
  <c r="AA1636" i="1" s="1"/>
  <c r="AU1636" i="1"/>
  <c r="G1644" i="1"/>
  <c r="AU1644" i="1"/>
  <c r="G1652" i="1"/>
  <c r="AA1652" i="1" s="1"/>
  <c r="AU1652" i="1"/>
  <c r="G1660" i="1"/>
  <c r="AU1660" i="1"/>
  <c r="G1668" i="1"/>
  <c r="AA1668" i="1" s="1"/>
  <c r="AU1668" i="1"/>
  <c r="G1676" i="1"/>
  <c r="AU1676" i="1"/>
  <c r="G1684" i="1"/>
  <c r="AA1684" i="1" s="1"/>
  <c r="AU1684" i="1"/>
  <c r="G1692" i="1"/>
  <c r="AU1692" i="1"/>
  <c r="G1700" i="1"/>
  <c r="AU1700" i="1"/>
  <c r="G1708" i="1"/>
  <c r="AU1708" i="1"/>
  <c r="G1716" i="1"/>
  <c r="AA1716" i="1" s="1"/>
  <c r="AU1716" i="1"/>
  <c r="G1724" i="1"/>
  <c r="AU1724" i="1"/>
  <c r="G1732" i="1"/>
  <c r="AA1732" i="1" s="1"/>
  <c r="AU1732" i="1"/>
  <c r="G1740" i="1"/>
  <c r="AU1740" i="1"/>
  <c r="G1748" i="1"/>
  <c r="AA1748" i="1" s="1"/>
  <c r="AU1748" i="1"/>
  <c r="G1756" i="1"/>
  <c r="AU1756" i="1"/>
  <c r="G1764" i="1"/>
  <c r="AB1764" i="1" s="1"/>
  <c r="AU1764" i="1"/>
  <c r="G1772" i="1"/>
  <c r="AA1772" i="1" s="1"/>
  <c r="AU1772" i="1"/>
  <c r="G1780" i="1"/>
  <c r="AA1780" i="1" s="1"/>
  <c r="AU1780" i="1"/>
  <c r="G1788" i="1"/>
  <c r="AU1788" i="1"/>
  <c r="G1796" i="1"/>
  <c r="AU1796" i="1"/>
  <c r="G1804" i="1"/>
  <c r="AU1804" i="1"/>
  <c r="G1812" i="1"/>
  <c r="AA1812" i="1" s="1"/>
  <c r="AU1812" i="1"/>
  <c r="G20" i="1"/>
  <c r="AU20" i="1"/>
  <c r="G28" i="1"/>
  <c r="AU28" i="1"/>
  <c r="G36" i="1"/>
  <c r="AU36" i="1"/>
  <c r="G44" i="1"/>
  <c r="AU44" i="1"/>
  <c r="G52" i="1"/>
  <c r="AU52" i="1"/>
  <c r="G60" i="1"/>
  <c r="AU60" i="1"/>
  <c r="G68" i="1"/>
  <c r="AU68" i="1"/>
  <c r="G76" i="1"/>
  <c r="AU76" i="1"/>
  <c r="G84" i="1"/>
  <c r="AU84" i="1"/>
  <c r="G92" i="1"/>
  <c r="AU92" i="1"/>
  <c r="G100" i="1"/>
  <c r="AU100" i="1"/>
  <c r="G108" i="1"/>
  <c r="AU108" i="1"/>
  <c r="G116" i="1"/>
  <c r="AU116" i="1"/>
  <c r="G124" i="1"/>
  <c r="AU124" i="1"/>
  <c r="G132" i="1"/>
  <c r="AU132" i="1"/>
  <c r="G140" i="1"/>
  <c r="AU140" i="1"/>
  <c r="G148" i="1"/>
  <c r="AU148" i="1"/>
  <c r="G156" i="1"/>
  <c r="AU156" i="1"/>
  <c r="G164" i="1"/>
  <c r="AU164" i="1"/>
  <c r="G172" i="1"/>
  <c r="AU172" i="1"/>
  <c r="G180" i="1"/>
  <c r="AU180" i="1"/>
  <c r="G188" i="1"/>
  <c r="AU188" i="1"/>
  <c r="G196" i="1"/>
  <c r="AU196" i="1"/>
  <c r="G204" i="1"/>
  <c r="AU204" i="1"/>
  <c r="G212" i="1"/>
  <c r="AU212" i="1"/>
  <c r="G220" i="1"/>
  <c r="AU220" i="1"/>
  <c r="G228" i="1"/>
  <c r="AU228" i="1"/>
  <c r="G236" i="1"/>
  <c r="AU236" i="1"/>
  <c r="G244" i="1"/>
  <c r="AU244" i="1"/>
  <c r="G252" i="1"/>
  <c r="AU252" i="1"/>
  <c r="G260" i="1"/>
  <c r="AU260" i="1"/>
  <c r="G268" i="1"/>
  <c r="AU268" i="1"/>
  <c r="G276" i="1"/>
  <c r="AU276" i="1"/>
  <c r="G284" i="1"/>
  <c r="AU284" i="1"/>
  <c r="G292" i="1"/>
  <c r="AU292" i="1"/>
  <c r="G300" i="1"/>
  <c r="AU300" i="1"/>
  <c r="G308" i="1"/>
  <c r="AU308" i="1"/>
  <c r="G316" i="1"/>
  <c r="AU316" i="1"/>
  <c r="G324" i="1"/>
  <c r="AU324" i="1"/>
  <c r="G332" i="1"/>
  <c r="AU332" i="1"/>
  <c r="G340" i="1"/>
  <c r="AU340" i="1"/>
  <c r="G348" i="1"/>
  <c r="AU348" i="1"/>
  <c r="G356" i="1"/>
  <c r="AU356" i="1"/>
  <c r="G364" i="1"/>
  <c r="AU364" i="1"/>
  <c r="G372" i="1"/>
  <c r="AU372" i="1"/>
  <c r="G381" i="1"/>
  <c r="AB381" i="1" s="1"/>
  <c r="AU381" i="1"/>
  <c r="G389" i="1"/>
  <c r="AU389" i="1"/>
  <c r="G397" i="1"/>
  <c r="AA397" i="1" s="1"/>
  <c r="AU397" i="1"/>
  <c r="G405" i="1"/>
  <c r="AB405" i="1" s="1"/>
  <c r="AU405" i="1"/>
  <c r="G413" i="1"/>
  <c r="AB413" i="1" s="1"/>
  <c r="AU413" i="1"/>
  <c r="G421" i="1"/>
  <c r="AU421" i="1"/>
  <c r="G429" i="1"/>
  <c r="AU429" i="1"/>
  <c r="G437" i="1"/>
  <c r="AU437" i="1"/>
  <c r="G445" i="1"/>
  <c r="AB445" i="1" s="1"/>
  <c r="AU445" i="1"/>
  <c r="G453" i="1"/>
  <c r="AA453" i="1" s="1"/>
  <c r="AU453" i="1"/>
  <c r="G461" i="1"/>
  <c r="AA461" i="1" s="1"/>
  <c r="AU461" i="1"/>
  <c r="G469" i="1"/>
  <c r="AU469" i="1"/>
  <c r="G477" i="1"/>
  <c r="AU477" i="1"/>
  <c r="G485" i="1"/>
  <c r="AU485" i="1"/>
  <c r="G493" i="1"/>
  <c r="AU493" i="1"/>
  <c r="G501" i="1"/>
  <c r="AU501" i="1"/>
  <c r="G509" i="1"/>
  <c r="AB509" i="1" s="1"/>
  <c r="AU509" i="1"/>
  <c r="G517" i="1"/>
  <c r="AU517" i="1"/>
  <c r="G525" i="1"/>
  <c r="AA525" i="1" s="1"/>
  <c r="AU525" i="1"/>
  <c r="G533" i="1"/>
  <c r="AA533" i="1" s="1"/>
  <c r="AU533" i="1"/>
  <c r="G541" i="1"/>
  <c r="AU541" i="1"/>
  <c r="G549" i="1"/>
  <c r="AU549" i="1"/>
  <c r="G557" i="1"/>
  <c r="AB557" i="1" s="1"/>
  <c r="AU557" i="1"/>
  <c r="G565" i="1"/>
  <c r="AU565" i="1"/>
  <c r="G573" i="1"/>
  <c r="AA573" i="1" s="1"/>
  <c r="AU573" i="1"/>
  <c r="G581" i="1"/>
  <c r="AB581" i="1" s="1"/>
  <c r="AU581" i="1"/>
  <c r="G589" i="1"/>
  <c r="AA589" i="1" s="1"/>
  <c r="AU589" i="1"/>
  <c r="G597" i="1"/>
  <c r="AA597" i="1" s="1"/>
  <c r="AU597" i="1"/>
  <c r="G605" i="1"/>
  <c r="AB605" i="1" s="1"/>
  <c r="AU605" i="1"/>
  <c r="G613" i="1"/>
  <c r="AU613" i="1"/>
  <c r="G621" i="1"/>
  <c r="AB621" i="1" s="1"/>
  <c r="AU621" i="1"/>
  <c r="G629" i="1"/>
  <c r="AU629" i="1"/>
  <c r="G637" i="1"/>
  <c r="AA637" i="1" s="1"/>
  <c r="AU637" i="1"/>
  <c r="G645" i="1"/>
  <c r="AA645" i="1" s="1"/>
  <c r="AU645" i="1"/>
  <c r="G653" i="1"/>
  <c r="AA653" i="1" s="1"/>
  <c r="AU653" i="1"/>
  <c r="G661" i="1"/>
  <c r="AB661" i="1" s="1"/>
  <c r="AU661" i="1"/>
  <c r="G669" i="1"/>
  <c r="AA669" i="1" s="1"/>
  <c r="AU669" i="1"/>
  <c r="G677" i="1"/>
  <c r="AA677" i="1" s="1"/>
  <c r="AU677" i="1"/>
  <c r="G685" i="1"/>
  <c r="AB685" i="1" s="1"/>
  <c r="AU685" i="1"/>
  <c r="G693" i="1"/>
  <c r="AA693" i="1" s="1"/>
  <c r="AU693" i="1"/>
  <c r="G701" i="1"/>
  <c r="AU701" i="1"/>
  <c r="G709" i="1"/>
  <c r="AU709" i="1"/>
  <c r="G717" i="1"/>
  <c r="AA717" i="1" s="1"/>
  <c r="AU717" i="1"/>
  <c r="G725" i="1"/>
  <c r="AU725" i="1"/>
  <c r="G733" i="1"/>
  <c r="AA733" i="1" s="1"/>
  <c r="AU733" i="1"/>
  <c r="G741" i="1"/>
  <c r="AB741" i="1" s="1"/>
  <c r="AU741" i="1"/>
  <c r="G749" i="1"/>
  <c r="AA749" i="1" s="1"/>
  <c r="AU749" i="1"/>
  <c r="G757" i="1"/>
  <c r="AU757" i="1"/>
  <c r="G765" i="1"/>
  <c r="AU765" i="1"/>
  <c r="G773" i="1"/>
  <c r="AU773" i="1"/>
  <c r="G781" i="1"/>
  <c r="AA781" i="1" s="1"/>
  <c r="AU781" i="1"/>
  <c r="G789" i="1"/>
  <c r="AU789" i="1"/>
  <c r="G797" i="1"/>
  <c r="AA797" i="1" s="1"/>
  <c r="AU797" i="1"/>
  <c r="G805" i="1"/>
  <c r="AU805" i="1"/>
  <c r="G813" i="1"/>
  <c r="AA813" i="1" s="1"/>
  <c r="AU813" i="1"/>
  <c r="G821" i="1"/>
  <c r="AU821" i="1"/>
  <c r="G829" i="1"/>
  <c r="AA829" i="1" s="1"/>
  <c r="AU829" i="1"/>
  <c r="G837" i="1"/>
  <c r="AA837" i="1" s="1"/>
  <c r="AU837" i="1"/>
  <c r="G845" i="1"/>
  <c r="AB845" i="1" s="1"/>
  <c r="AU845" i="1"/>
  <c r="G853" i="1"/>
  <c r="AU853" i="1"/>
  <c r="G861" i="1"/>
  <c r="AA861" i="1" s="1"/>
  <c r="AU861" i="1"/>
  <c r="G869" i="1"/>
  <c r="AU869" i="1"/>
  <c r="G877" i="1"/>
  <c r="AB877" i="1" s="1"/>
  <c r="AU877" i="1"/>
  <c r="G885" i="1"/>
  <c r="AA885" i="1" s="1"/>
  <c r="AU885" i="1"/>
  <c r="G893" i="1"/>
  <c r="AA893" i="1" s="1"/>
  <c r="AU893" i="1"/>
  <c r="G901" i="1"/>
  <c r="AU901" i="1"/>
  <c r="G909" i="1"/>
  <c r="AA909" i="1" s="1"/>
  <c r="AU909" i="1"/>
  <c r="G917" i="1"/>
  <c r="AU917" i="1"/>
  <c r="G925" i="1"/>
  <c r="AU925" i="1"/>
  <c r="G933" i="1"/>
  <c r="AA933" i="1" s="1"/>
  <c r="AU933" i="1"/>
  <c r="G941" i="1"/>
  <c r="AA941" i="1" s="1"/>
  <c r="AU941" i="1"/>
  <c r="G949" i="1"/>
  <c r="AA949" i="1" s="1"/>
  <c r="AU949" i="1"/>
  <c r="G957" i="1"/>
  <c r="AA957" i="1" s="1"/>
  <c r="AU957" i="1"/>
  <c r="G965" i="1"/>
  <c r="AU965" i="1"/>
  <c r="G973" i="1"/>
  <c r="AU973" i="1"/>
  <c r="G981" i="1"/>
  <c r="AU981" i="1"/>
  <c r="G989" i="1"/>
  <c r="AA989" i="1" s="1"/>
  <c r="AU989" i="1"/>
  <c r="G997" i="1"/>
  <c r="AA997" i="1" s="1"/>
  <c r="AU997" i="1"/>
  <c r="G1005" i="1"/>
  <c r="AA1005" i="1" s="1"/>
  <c r="AU1005" i="1"/>
  <c r="G1013" i="1"/>
  <c r="AU1013" i="1"/>
  <c r="G1021" i="1"/>
  <c r="AA1021" i="1" s="1"/>
  <c r="AU1021" i="1"/>
  <c r="G1029" i="1"/>
  <c r="AB1029" i="1" s="1"/>
  <c r="AU1029" i="1"/>
  <c r="G1037" i="1"/>
  <c r="AA1037" i="1" s="1"/>
  <c r="AU1037" i="1"/>
  <c r="G1045" i="1"/>
  <c r="AU1045" i="1"/>
  <c r="G1053" i="1"/>
  <c r="AU1053" i="1"/>
  <c r="G1061" i="1"/>
  <c r="AA1061" i="1" s="1"/>
  <c r="AU1061" i="1"/>
  <c r="G1069" i="1"/>
  <c r="AA1069" i="1" s="1"/>
  <c r="AU1069" i="1"/>
  <c r="G1077" i="1"/>
  <c r="AU1077" i="1"/>
  <c r="G1085" i="1"/>
  <c r="AA1085" i="1" s="1"/>
  <c r="AU1085" i="1"/>
  <c r="G1093" i="1"/>
  <c r="AU1093" i="1"/>
  <c r="G1101" i="1"/>
  <c r="AA1101" i="1" s="1"/>
  <c r="AU1101" i="1"/>
  <c r="G1109" i="1"/>
  <c r="AB1109" i="1" s="1"/>
  <c r="AU1109" i="1"/>
  <c r="G1117" i="1"/>
  <c r="AA1117" i="1" s="1"/>
  <c r="AU1117" i="1"/>
  <c r="G1125" i="1"/>
  <c r="AB1125" i="1" s="1"/>
  <c r="AU1125" i="1"/>
  <c r="G1133" i="1"/>
  <c r="AB1133" i="1" s="1"/>
  <c r="AU1133" i="1"/>
  <c r="G1141" i="1"/>
  <c r="AA1141" i="1" s="1"/>
  <c r="AU1141" i="1"/>
  <c r="G1149" i="1"/>
  <c r="AU1149" i="1"/>
  <c r="G1157" i="1"/>
  <c r="AU1157" i="1"/>
  <c r="G1165" i="1"/>
  <c r="AA1165" i="1" s="1"/>
  <c r="AU1165" i="1"/>
  <c r="G1173" i="1"/>
  <c r="AA1173" i="1" s="1"/>
  <c r="AU1173" i="1"/>
  <c r="G1181" i="1"/>
  <c r="AA1181" i="1" s="1"/>
  <c r="AU1181" i="1"/>
  <c r="G1189" i="1"/>
  <c r="AU1189" i="1"/>
  <c r="G1197" i="1"/>
  <c r="AA1197" i="1" s="1"/>
  <c r="AU1197" i="1"/>
  <c r="G1205" i="1"/>
  <c r="AA1205" i="1" s="1"/>
  <c r="AU1205" i="1"/>
  <c r="G1213" i="1"/>
  <c r="AA1213" i="1" s="1"/>
  <c r="AU1213" i="1"/>
  <c r="G1221" i="1"/>
  <c r="AA1221" i="1" s="1"/>
  <c r="AU1221" i="1"/>
  <c r="G1229" i="1"/>
  <c r="AA1229" i="1" s="1"/>
  <c r="AU1229" i="1"/>
  <c r="G1237" i="1"/>
  <c r="AU1237" i="1"/>
  <c r="G1245" i="1"/>
  <c r="AA1245" i="1" s="1"/>
  <c r="AU1245" i="1"/>
  <c r="G1253" i="1"/>
  <c r="AU1253" i="1"/>
  <c r="G1261" i="1"/>
  <c r="AA1261" i="1" s="1"/>
  <c r="AU1261" i="1"/>
  <c r="G1269" i="1"/>
  <c r="AU1269" i="1"/>
  <c r="G1277" i="1"/>
  <c r="AA1277" i="1" s="1"/>
  <c r="AU1277" i="1"/>
  <c r="G1285" i="1"/>
  <c r="AU1285" i="1"/>
  <c r="G1293" i="1"/>
  <c r="AA1293" i="1" s="1"/>
  <c r="AU1293" i="1"/>
  <c r="G1301" i="1"/>
  <c r="AU1301" i="1"/>
  <c r="G1309" i="1"/>
  <c r="AA1309" i="1" s="1"/>
  <c r="AU1309" i="1"/>
  <c r="G1317" i="1"/>
  <c r="AA1317" i="1" s="1"/>
  <c r="AU1317" i="1"/>
  <c r="G1325" i="1"/>
  <c r="AA1325" i="1" s="1"/>
  <c r="AU1325" i="1"/>
  <c r="G1333" i="1"/>
  <c r="AU1333" i="1"/>
  <c r="G1341" i="1"/>
  <c r="AA1341" i="1" s="1"/>
  <c r="AU1341" i="1"/>
  <c r="G1349" i="1"/>
  <c r="AU1349" i="1"/>
  <c r="G1357" i="1"/>
  <c r="AA1357" i="1" s="1"/>
  <c r="AU1357" i="1"/>
  <c r="G1365" i="1"/>
  <c r="AB1365" i="1" s="1"/>
  <c r="AU1365" i="1"/>
  <c r="G1373" i="1"/>
  <c r="AA1373" i="1" s="1"/>
  <c r="AU1373" i="1"/>
  <c r="G1381" i="1"/>
  <c r="AU1381" i="1"/>
  <c r="G1389" i="1"/>
  <c r="AA1389" i="1" s="1"/>
  <c r="AU1389" i="1"/>
  <c r="G1397" i="1"/>
  <c r="AU1397" i="1"/>
  <c r="G1405" i="1"/>
  <c r="AU1405" i="1"/>
  <c r="G1413" i="1"/>
  <c r="AA1413" i="1" s="1"/>
  <c r="AU1413" i="1"/>
  <c r="G1421" i="1"/>
  <c r="AA1421" i="1" s="1"/>
  <c r="AU1421" i="1"/>
  <c r="G1429" i="1"/>
  <c r="AU1429" i="1"/>
  <c r="G1437" i="1"/>
  <c r="AU1437" i="1"/>
  <c r="G1445" i="1"/>
  <c r="AB1445" i="1" s="1"/>
  <c r="AU1445" i="1"/>
  <c r="G1453" i="1"/>
  <c r="AA1453" i="1" s="1"/>
  <c r="AU1453" i="1"/>
  <c r="G1461" i="1"/>
  <c r="AA1461" i="1" s="1"/>
  <c r="AU1461" i="1"/>
  <c r="G1469" i="1"/>
  <c r="AA1469" i="1" s="1"/>
  <c r="AU1469" i="1"/>
  <c r="G1477" i="1"/>
  <c r="AU1477" i="1"/>
  <c r="G1485" i="1"/>
  <c r="AA1485" i="1" s="1"/>
  <c r="AU1485" i="1"/>
  <c r="G1493" i="1"/>
  <c r="AU1493" i="1"/>
  <c r="G1501" i="1"/>
  <c r="AA1501" i="1" s="1"/>
  <c r="AU1501" i="1"/>
  <c r="G1509" i="1"/>
  <c r="AB1509" i="1" s="1"/>
  <c r="AU1509" i="1"/>
  <c r="G1517" i="1"/>
  <c r="AU1517" i="1"/>
  <c r="G1525" i="1"/>
  <c r="AU1525" i="1"/>
  <c r="G1533" i="1"/>
  <c r="AA1533" i="1" s="1"/>
  <c r="AU1533" i="1"/>
  <c r="G1541" i="1"/>
  <c r="AU1541" i="1"/>
  <c r="G1549" i="1"/>
  <c r="AA1549" i="1" s="1"/>
  <c r="AU1549" i="1"/>
  <c r="G1557" i="1"/>
  <c r="AU1557" i="1"/>
  <c r="G1565" i="1"/>
  <c r="AU1565" i="1"/>
  <c r="G1573" i="1"/>
  <c r="AU1573" i="1"/>
  <c r="G1581" i="1"/>
  <c r="AA1581" i="1" s="1"/>
  <c r="AU1581" i="1"/>
  <c r="G1589" i="1"/>
  <c r="AU1589" i="1"/>
  <c r="G1597" i="1"/>
  <c r="AB1597" i="1" s="1"/>
  <c r="AU1597" i="1"/>
  <c r="G1605" i="1"/>
  <c r="AB1605" i="1" s="1"/>
  <c r="AU1605" i="1"/>
  <c r="G1613" i="1"/>
  <c r="AU1613" i="1"/>
  <c r="G1621" i="1"/>
  <c r="AU1621" i="1"/>
  <c r="G1629" i="1"/>
  <c r="AU1629" i="1"/>
  <c r="G1637" i="1"/>
  <c r="AU1637" i="1"/>
  <c r="G1645" i="1"/>
  <c r="AA1645" i="1" s="1"/>
  <c r="AU1645" i="1"/>
  <c r="G1653" i="1"/>
  <c r="AU1653" i="1"/>
  <c r="G1661" i="1"/>
  <c r="AB1661" i="1" s="1"/>
  <c r="AU1661" i="1"/>
  <c r="G1669" i="1"/>
  <c r="AA1669" i="1" s="1"/>
  <c r="AU1669" i="1"/>
  <c r="G1677" i="1"/>
  <c r="AA1677" i="1" s="1"/>
  <c r="AU1677" i="1"/>
  <c r="G1685" i="1"/>
  <c r="AU1685" i="1"/>
  <c r="G1693" i="1"/>
  <c r="AA1693" i="1" s="1"/>
  <c r="AU1693" i="1"/>
  <c r="G1701" i="1"/>
  <c r="AB1701" i="1" s="1"/>
  <c r="AU1701" i="1"/>
  <c r="G1709" i="1"/>
  <c r="AA1709" i="1" s="1"/>
  <c r="AU1709" i="1"/>
  <c r="G1717" i="1"/>
  <c r="AU1717" i="1"/>
  <c r="G1725" i="1"/>
  <c r="AU1725" i="1"/>
  <c r="G1733" i="1"/>
  <c r="AA1733" i="1" s="1"/>
  <c r="AU1733" i="1"/>
  <c r="G1741" i="1"/>
  <c r="AB1741" i="1" s="1"/>
  <c r="AU1741" i="1"/>
  <c r="G1749" i="1"/>
  <c r="AU1749" i="1"/>
  <c r="G1757" i="1"/>
  <c r="AB1757" i="1" s="1"/>
  <c r="AU1757" i="1"/>
  <c r="G1765" i="1"/>
  <c r="AU1765" i="1"/>
  <c r="G1773" i="1"/>
  <c r="AA1773" i="1" s="1"/>
  <c r="AU1773" i="1"/>
  <c r="G1781" i="1"/>
  <c r="AU1781" i="1"/>
  <c r="G1789" i="1"/>
  <c r="AU1789" i="1"/>
  <c r="G1797" i="1"/>
  <c r="AB1797" i="1" s="1"/>
  <c r="AU1797" i="1"/>
  <c r="G1805" i="1"/>
  <c r="AA1805" i="1" s="1"/>
  <c r="AU1805" i="1"/>
  <c r="G1813" i="1"/>
  <c r="AU1813" i="1"/>
  <c r="G21" i="1"/>
  <c r="AU21" i="1"/>
  <c r="G29" i="1"/>
  <c r="AU29" i="1"/>
  <c r="G37" i="1"/>
  <c r="AU37" i="1"/>
  <c r="G45" i="1"/>
  <c r="AU45" i="1"/>
  <c r="G53" i="1"/>
  <c r="AU53" i="1"/>
  <c r="G61" i="1"/>
  <c r="AU61" i="1"/>
  <c r="G69" i="1"/>
  <c r="AU69" i="1"/>
  <c r="G77" i="1"/>
  <c r="AU77" i="1"/>
  <c r="G85" i="1"/>
  <c r="AU85" i="1"/>
  <c r="G93" i="1"/>
  <c r="AU93" i="1"/>
  <c r="G101" i="1"/>
  <c r="AU101" i="1"/>
  <c r="G109" i="1"/>
  <c r="AU109" i="1"/>
  <c r="G117" i="1"/>
  <c r="AU117" i="1"/>
  <c r="G125" i="1"/>
  <c r="AU125" i="1"/>
  <c r="G133" i="1"/>
  <c r="AU133" i="1"/>
  <c r="G141" i="1"/>
  <c r="AU141" i="1"/>
  <c r="G149" i="1"/>
  <c r="AU149" i="1"/>
  <c r="G157" i="1"/>
  <c r="AU157" i="1"/>
  <c r="G165" i="1"/>
  <c r="AU165" i="1"/>
  <c r="G173" i="1"/>
  <c r="AU173" i="1"/>
  <c r="G181" i="1"/>
  <c r="AU181" i="1"/>
  <c r="G189" i="1"/>
  <c r="AU189" i="1"/>
  <c r="G197" i="1"/>
  <c r="AU197" i="1"/>
  <c r="G205" i="1"/>
  <c r="AU205" i="1"/>
  <c r="G213" i="1"/>
  <c r="AU213" i="1"/>
  <c r="G221" i="1"/>
  <c r="AU221" i="1"/>
  <c r="G229" i="1"/>
  <c r="AU229" i="1"/>
  <c r="G237" i="1"/>
  <c r="AU237" i="1"/>
  <c r="G245" i="1"/>
  <c r="AU245" i="1"/>
  <c r="G253" i="1"/>
  <c r="AU253" i="1"/>
  <c r="G261" i="1"/>
  <c r="AU261" i="1"/>
  <c r="G269" i="1"/>
  <c r="AU269" i="1"/>
  <c r="G277" i="1"/>
  <c r="AU277" i="1"/>
  <c r="G285" i="1"/>
  <c r="AU285" i="1"/>
  <c r="G293" i="1"/>
  <c r="AU293" i="1"/>
  <c r="G301" i="1"/>
  <c r="AU301" i="1"/>
  <c r="G309" i="1"/>
  <c r="AU309" i="1"/>
  <c r="G317" i="1"/>
  <c r="AU317" i="1"/>
  <c r="G325" i="1"/>
  <c r="AU325" i="1"/>
  <c r="G333" i="1"/>
  <c r="AU333" i="1"/>
  <c r="G341" i="1"/>
  <c r="AU341" i="1"/>
  <c r="G349" i="1"/>
  <c r="AU349" i="1"/>
  <c r="G357" i="1"/>
  <c r="AU357" i="1"/>
  <c r="G365" i="1"/>
  <c r="AU365" i="1"/>
  <c r="G373" i="1"/>
  <c r="AU373" i="1"/>
  <c r="G382" i="1"/>
  <c r="AA382" i="1" s="1"/>
  <c r="AU382" i="1"/>
  <c r="G390" i="1"/>
  <c r="AA390" i="1" s="1"/>
  <c r="AU390" i="1"/>
  <c r="G398" i="1"/>
  <c r="AU398" i="1"/>
  <c r="G406" i="1"/>
  <c r="AA406" i="1" s="1"/>
  <c r="AU406" i="1"/>
  <c r="G414" i="1"/>
  <c r="AU414" i="1"/>
  <c r="G422" i="1"/>
  <c r="AA422" i="1" s="1"/>
  <c r="AU422" i="1"/>
  <c r="G430" i="1"/>
  <c r="AA430" i="1" s="1"/>
  <c r="AU430" i="1"/>
  <c r="G438" i="1"/>
  <c r="AU438" i="1"/>
  <c r="G446" i="1"/>
  <c r="AA446" i="1" s="1"/>
  <c r="AU446" i="1"/>
  <c r="G454" i="1"/>
  <c r="AU454" i="1"/>
  <c r="G462" i="1"/>
  <c r="AA462" i="1" s="1"/>
  <c r="AU462" i="1"/>
  <c r="G470" i="1"/>
  <c r="AU470" i="1"/>
  <c r="G478" i="1"/>
  <c r="AA478" i="1" s="1"/>
  <c r="AU478" i="1"/>
  <c r="G486" i="1"/>
  <c r="AA486" i="1" s="1"/>
  <c r="AU486" i="1"/>
  <c r="G494" i="1"/>
  <c r="AA494" i="1" s="1"/>
  <c r="AU494" i="1"/>
  <c r="G502" i="1"/>
  <c r="AU502" i="1"/>
  <c r="G510" i="1"/>
  <c r="AU510" i="1"/>
  <c r="G518" i="1"/>
  <c r="AU518" i="1"/>
  <c r="G526" i="1"/>
  <c r="AA526" i="1" s="1"/>
  <c r="AU526" i="1"/>
  <c r="G534" i="1"/>
  <c r="AU534" i="1"/>
  <c r="G542" i="1"/>
  <c r="AU542" i="1"/>
  <c r="G550" i="1"/>
  <c r="AA550" i="1" s="1"/>
  <c r="AU550" i="1"/>
  <c r="G558" i="1"/>
  <c r="AA558" i="1" s="1"/>
  <c r="AU558" i="1"/>
  <c r="G566" i="1"/>
  <c r="AB566" i="1" s="1"/>
  <c r="AU566" i="1"/>
  <c r="G574" i="1"/>
  <c r="AA574" i="1" s="1"/>
  <c r="AU574" i="1"/>
  <c r="G582" i="1"/>
  <c r="AB582" i="1" s="1"/>
  <c r="AU582" i="1"/>
  <c r="G590" i="1"/>
  <c r="AA590" i="1" s="1"/>
  <c r="AU590" i="1"/>
  <c r="G598" i="1"/>
  <c r="AA598" i="1" s="1"/>
  <c r="AU598" i="1"/>
  <c r="G606" i="1"/>
  <c r="AU606" i="1"/>
  <c r="G614" i="1"/>
  <c r="AA614" i="1" s="1"/>
  <c r="AU614" i="1"/>
  <c r="G622" i="1"/>
  <c r="AU622" i="1"/>
  <c r="G630" i="1"/>
  <c r="AB630" i="1" s="1"/>
  <c r="AU630" i="1"/>
  <c r="G638" i="1"/>
  <c r="AA638" i="1" s="1"/>
  <c r="AU638" i="1"/>
  <c r="G646" i="1"/>
  <c r="AA646" i="1" s="1"/>
  <c r="AU646" i="1"/>
  <c r="G654" i="1"/>
  <c r="AA654" i="1" s="1"/>
  <c r="AU654" i="1"/>
  <c r="G662" i="1"/>
  <c r="AB662" i="1" s="1"/>
  <c r="AU662" i="1"/>
  <c r="G670" i="1"/>
  <c r="AA670" i="1" s="1"/>
  <c r="AU670" i="1"/>
  <c r="G678" i="1"/>
  <c r="AB678" i="1" s="1"/>
  <c r="AU678" i="1"/>
  <c r="G686" i="1"/>
  <c r="AA686" i="1" s="1"/>
  <c r="AU686" i="1"/>
  <c r="G694" i="1"/>
  <c r="AB694" i="1" s="1"/>
  <c r="AU694" i="1"/>
  <c r="G702" i="1"/>
  <c r="AB702" i="1" s="1"/>
  <c r="AU702" i="1"/>
  <c r="G710" i="1"/>
  <c r="AU710" i="1"/>
  <c r="G718" i="1"/>
  <c r="AA718" i="1" s="1"/>
  <c r="AU718" i="1"/>
  <c r="G726" i="1"/>
  <c r="AA726" i="1" s="1"/>
  <c r="AU726" i="1"/>
  <c r="G734" i="1"/>
  <c r="AA734" i="1" s="1"/>
  <c r="AU734" i="1"/>
  <c r="G742" i="1"/>
  <c r="AA742" i="1" s="1"/>
  <c r="AU742" i="1"/>
  <c r="G750" i="1"/>
  <c r="AA750" i="1" s="1"/>
  <c r="AU750" i="1"/>
  <c r="G758" i="1"/>
  <c r="AA758" i="1" s="1"/>
  <c r="AU758" i="1"/>
  <c r="G766" i="1"/>
  <c r="AA766" i="1" s="1"/>
  <c r="AU766" i="1"/>
  <c r="G774" i="1"/>
  <c r="AU774" i="1"/>
  <c r="G782" i="1"/>
  <c r="AA782" i="1" s="1"/>
  <c r="AU782" i="1"/>
  <c r="G790" i="1"/>
  <c r="AU790" i="1"/>
  <c r="G798" i="1"/>
  <c r="AU798" i="1"/>
  <c r="G806" i="1"/>
  <c r="AA806" i="1" s="1"/>
  <c r="AU806" i="1"/>
  <c r="G814" i="1"/>
  <c r="AA814" i="1" s="1"/>
  <c r="AU814" i="1"/>
  <c r="G822" i="1"/>
  <c r="AB822" i="1" s="1"/>
  <c r="AU822" i="1"/>
  <c r="G830" i="1"/>
  <c r="AU830" i="1"/>
  <c r="G838" i="1"/>
  <c r="AA838" i="1" s="1"/>
  <c r="AU838" i="1"/>
  <c r="G846" i="1"/>
  <c r="AA846" i="1" s="1"/>
  <c r="AU846" i="1"/>
  <c r="G854" i="1"/>
  <c r="AA854" i="1" s="1"/>
  <c r="AU854" i="1"/>
  <c r="G862" i="1"/>
  <c r="AA862" i="1" s="1"/>
  <c r="AU862" i="1"/>
  <c r="G870" i="1"/>
  <c r="AA870" i="1" s="1"/>
  <c r="AU870" i="1"/>
  <c r="G878" i="1"/>
  <c r="AA878" i="1" s="1"/>
  <c r="AU878" i="1"/>
  <c r="G886" i="1"/>
  <c r="AU886" i="1"/>
  <c r="G894" i="1"/>
  <c r="AU894" i="1"/>
  <c r="G902" i="1"/>
  <c r="AB902" i="1" s="1"/>
  <c r="AU902" i="1"/>
  <c r="G910" i="1"/>
  <c r="AA910" i="1" s="1"/>
  <c r="AU910" i="1"/>
  <c r="G918" i="1"/>
  <c r="AA918" i="1" s="1"/>
  <c r="AU918" i="1"/>
  <c r="G926" i="1"/>
  <c r="AU926" i="1"/>
  <c r="G934" i="1"/>
  <c r="AU934" i="1"/>
  <c r="G942" i="1"/>
  <c r="AU942" i="1"/>
  <c r="G950" i="1"/>
  <c r="AB950" i="1" s="1"/>
  <c r="AU950" i="1"/>
  <c r="G958" i="1"/>
  <c r="AA958" i="1" s="1"/>
  <c r="AU958" i="1"/>
  <c r="G966" i="1"/>
  <c r="AB966" i="1" s="1"/>
  <c r="AU966" i="1"/>
  <c r="G974" i="1"/>
  <c r="AA974" i="1" s="1"/>
  <c r="AU974" i="1"/>
  <c r="G982" i="1"/>
  <c r="AA982" i="1" s="1"/>
  <c r="AU982" i="1"/>
  <c r="G990" i="1"/>
  <c r="AU990" i="1"/>
  <c r="G998" i="1"/>
  <c r="AB998" i="1" s="1"/>
  <c r="AU998" i="1"/>
  <c r="G1006" i="1"/>
  <c r="AA1006" i="1" s="1"/>
  <c r="AU1006" i="1"/>
  <c r="G1014" i="1"/>
  <c r="AB1014" i="1" s="1"/>
  <c r="AU1014" i="1"/>
  <c r="G1022" i="1"/>
  <c r="AU1022" i="1"/>
  <c r="G1030" i="1"/>
  <c r="AA1030" i="1" s="1"/>
  <c r="AU1030" i="1"/>
  <c r="G1038" i="1"/>
  <c r="AA1038" i="1" s="1"/>
  <c r="AU1038" i="1"/>
  <c r="G1046" i="1"/>
  <c r="AU1046" i="1"/>
  <c r="G1054" i="1"/>
  <c r="AA1054" i="1" s="1"/>
  <c r="AU1054" i="1"/>
  <c r="G1062" i="1"/>
  <c r="AB1062" i="1" s="1"/>
  <c r="AU1062" i="1"/>
  <c r="G1070" i="1"/>
  <c r="AA1070" i="1" s="1"/>
  <c r="AU1070" i="1"/>
  <c r="G1078" i="1"/>
  <c r="AA1078" i="1" s="1"/>
  <c r="AU1078" i="1"/>
  <c r="G1086" i="1"/>
  <c r="AU1086" i="1"/>
  <c r="G1094" i="1"/>
  <c r="AA1094" i="1" s="1"/>
  <c r="AU1094" i="1"/>
  <c r="G1102" i="1"/>
  <c r="AA1102" i="1" s="1"/>
  <c r="AU1102" i="1"/>
  <c r="G1110" i="1"/>
  <c r="AB1110" i="1" s="1"/>
  <c r="AU1110" i="1"/>
  <c r="G1118" i="1"/>
  <c r="AU1118" i="1"/>
  <c r="G1126" i="1"/>
  <c r="AU1126" i="1"/>
  <c r="G1134" i="1"/>
  <c r="AA1134" i="1" s="1"/>
  <c r="AU1134" i="1"/>
  <c r="G1142" i="1"/>
  <c r="AB1142" i="1" s="1"/>
  <c r="AU1142" i="1"/>
  <c r="G1150" i="1"/>
  <c r="AB1150" i="1" s="1"/>
  <c r="AU1150" i="1"/>
  <c r="G1158" i="1"/>
  <c r="AA1158" i="1" s="1"/>
  <c r="AU1158" i="1"/>
  <c r="G1166" i="1"/>
  <c r="AA1166" i="1" s="1"/>
  <c r="AU1166" i="1"/>
  <c r="G1174" i="1"/>
  <c r="AB1174" i="1" s="1"/>
  <c r="AU1174" i="1"/>
  <c r="G1182" i="1"/>
  <c r="AU1182" i="1"/>
  <c r="G1190" i="1"/>
  <c r="AA1190" i="1" s="1"/>
  <c r="AU1190" i="1"/>
  <c r="G1198" i="1"/>
  <c r="AA1198" i="1" s="1"/>
  <c r="AU1198" i="1"/>
  <c r="G1206" i="1"/>
  <c r="AU1206" i="1"/>
  <c r="G1214" i="1"/>
  <c r="AU1214" i="1"/>
  <c r="G1222" i="1"/>
  <c r="AA1222" i="1" s="1"/>
  <c r="AU1222" i="1"/>
  <c r="G1230" i="1"/>
  <c r="AA1230" i="1" s="1"/>
  <c r="AU1230" i="1"/>
  <c r="G1238" i="1"/>
  <c r="AU1238" i="1"/>
  <c r="G1246" i="1"/>
  <c r="AB1246" i="1" s="1"/>
  <c r="AU1246" i="1"/>
  <c r="G1254" i="1"/>
  <c r="AA1254" i="1" s="1"/>
  <c r="AU1254" i="1"/>
  <c r="G1262" i="1"/>
  <c r="AA1262" i="1" s="1"/>
  <c r="AU1262" i="1"/>
  <c r="G1270" i="1"/>
  <c r="AA1270" i="1" s="1"/>
  <c r="AU1270" i="1"/>
  <c r="G1278" i="1"/>
  <c r="AU1278" i="1"/>
  <c r="G1286" i="1"/>
  <c r="AA1286" i="1" s="1"/>
  <c r="AU1286" i="1"/>
  <c r="G1294" i="1"/>
  <c r="AA1294" i="1" s="1"/>
  <c r="AU1294" i="1"/>
  <c r="G1302" i="1"/>
  <c r="AU1302" i="1"/>
  <c r="G1310" i="1"/>
  <c r="AU1310" i="1"/>
  <c r="G1318" i="1"/>
  <c r="AA1318" i="1" s="1"/>
  <c r="AU1318" i="1"/>
  <c r="G1326" i="1"/>
  <c r="AA1326" i="1" s="1"/>
  <c r="AU1326" i="1"/>
  <c r="G1334" i="1"/>
  <c r="AA1334" i="1" s="1"/>
  <c r="AU1334" i="1"/>
  <c r="G1342" i="1"/>
  <c r="AU1342" i="1"/>
  <c r="G1350" i="1"/>
  <c r="AA1350" i="1" s="1"/>
  <c r="AU1350" i="1"/>
  <c r="G1358" i="1"/>
  <c r="AA1358" i="1" s="1"/>
  <c r="AU1358" i="1"/>
  <c r="G1366" i="1"/>
  <c r="AB1366" i="1" s="1"/>
  <c r="AU1366" i="1"/>
  <c r="G1374" i="1"/>
  <c r="AU1374" i="1"/>
  <c r="G1382" i="1"/>
  <c r="AU1382" i="1"/>
  <c r="G1390" i="1"/>
  <c r="AA1390" i="1" s="1"/>
  <c r="AU1390" i="1"/>
  <c r="G1398" i="1"/>
  <c r="AA1398" i="1" s="1"/>
  <c r="AU1398" i="1"/>
  <c r="G1406" i="1"/>
  <c r="AU1406" i="1"/>
  <c r="G1414" i="1"/>
  <c r="AB1414" i="1" s="1"/>
  <c r="AU1414" i="1"/>
  <c r="G1422" i="1"/>
  <c r="AA1422" i="1" s="1"/>
  <c r="AU1422" i="1"/>
  <c r="G1430" i="1"/>
  <c r="AB1430" i="1" s="1"/>
  <c r="AU1430" i="1"/>
  <c r="G1438" i="1"/>
  <c r="AB1438" i="1" s="1"/>
  <c r="AU1438" i="1"/>
  <c r="G1446" i="1"/>
  <c r="AA1446" i="1" s="1"/>
  <c r="AU1446" i="1"/>
  <c r="G1454" i="1"/>
  <c r="AU1454" i="1"/>
  <c r="G1462" i="1"/>
  <c r="AU1462" i="1"/>
  <c r="G1470" i="1"/>
  <c r="AU1470" i="1"/>
  <c r="G1478" i="1"/>
  <c r="AB1478" i="1" s="1"/>
  <c r="AU1478" i="1"/>
  <c r="G1486" i="1"/>
  <c r="AA1486" i="1" s="1"/>
  <c r="AU1486" i="1"/>
  <c r="G1494" i="1"/>
  <c r="AA1494" i="1" s="1"/>
  <c r="AU1494" i="1"/>
  <c r="G1502" i="1"/>
  <c r="AU1502" i="1"/>
  <c r="G1510" i="1"/>
  <c r="AA1510" i="1" s="1"/>
  <c r="AU1510" i="1"/>
  <c r="G1518" i="1"/>
  <c r="AA1518" i="1" s="1"/>
  <c r="AU1518" i="1"/>
  <c r="G1526" i="1"/>
  <c r="AB1526" i="1" s="1"/>
  <c r="AU1526" i="1"/>
  <c r="G1534" i="1"/>
  <c r="AA1534" i="1" s="1"/>
  <c r="AU1534" i="1"/>
  <c r="G1542" i="1"/>
  <c r="AU1542" i="1"/>
  <c r="G1550" i="1"/>
  <c r="AA1550" i="1" s="1"/>
  <c r="AU1550" i="1"/>
  <c r="G1558" i="1"/>
  <c r="AA1558" i="1" s="1"/>
  <c r="AU1558" i="1"/>
  <c r="G1566" i="1"/>
  <c r="AU1566" i="1"/>
  <c r="G1574" i="1"/>
  <c r="AB1574" i="1" s="1"/>
  <c r="AU1574" i="1"/>
  <c r="G1582" i="1"/>
  <c r="AA1582" i="1" s="1"/>
  <c r="AU1582" i="1"/>
  <c r="G1590" i="1"/>
  <c r="AA1590" i="1" s="1"/>
  <c r="AU1590" i="1"/>
  <c r="G1598" i="1"/>
  <c r="AU1598" i="1"/>
  <c r="G1606" i="1"/>
  <c r="AB1606" i="1" s="1"/>
  <c r="AU1606" i="1"/>
  <c r="G1614" i="1"/>
  <c r="AA1614" i="1" s="1"/>
  <c r="AU1614" i="1"/>
  <c r="G1622" i="1"/>
  <c r="AA1622" i="1" s="1"/>
  <c r="AU1622" i="1"/>
  <c r="G1630" i="1"/>
  <c r="AB1630" i="1" s="1"/>
  <c r="AU1630" i="1"/>
  <c r="G1638" i="1"/>
  <c r="AA1638" i="1" s="1"/>
  <c r="AU1638" i="1"/>
  <c r="G1646" i="1"/>
  <c r="AA1646" i="1" s="1"/>
  <c r="AU1646" i="1"/>
  <c r="G1654" i="1"/>
  <c r="AA1654" i="1" s="1"/>
  <c r="AU1654" i="1"/>
  <c r="G1662" i="1"/>
  <c r="AU1662" i="1"/>
  <c r="G1670" i="1"/>
  <c r="AA1670" i="1" s="1"/>
  <c r="AU1670" i="1"/>
  <c r="G1678" i="1"/>
  <c r="AA1678" i="1" s="1"/>
  <c r="AU1678" i="1"/>
  <c r="G1686" i="1"/>
  <c r="AB1686" i="1" s="1"/>
  <c r="AU1686" i="1"/>
  <c r="G1694" i="1"/>
  <c r="AU1694" i="1"/>
  <c r="G1702" i="1"/>
  <c r="AB1702" i="1" s="1"/>
  <c r="AU1702" i="1"/>
  <c r="G1710" i="1"/>
  <c r="AA1710" i="1" s="1"/>
  <c r="AU1710" i="1"/>
  <c r="G1718" i="1"/>
  <c r="AA1718" i="1" s="1"/>
  <c r="AU1718" i="1"/>
  <c r="G1726" i="1"/>
  <c r="AU1726" i="1"/>
  <c r="G1734" i="1"/>
  <c r="AA1734" i="1" s="1"/>
  <c r="AU1734" i="1"/>
  <c r="G1742" i="1"/>
  <c r="AA1742" i="1" s="1"/>
  <c r="AU1742" i="1"/>
  <c r="G1750" i="1"/>
  <c r="AU1750" i="1"/>
  <c r="G1758" i="1"/>
  <c r="AU1758" i="1"/>
  <c r="G1766" i="1"/>
  <c r="AA1766" i="1" s="1"/>
  <c r="AU1766" i="1"/>
  <c r="G1774" i="1"/>
  <c r="AA1774" i="1" s="1"/>
  <c r="AU1774" i="1"/>
  <c r="G1782" i="1"/>
  <c r="AA1782" i="1" s="1"/>
  <c r="AU1782" i="1"/>
  <c r="G1790" i="1"/>
  <c r="AU1790" i="1"/>
  <c r="G1798" i="1"/>
  <c r="AA1798" i="1" s="1"/>
  <c r="AU1798" i="1"/>
  <c r="G1806" i="1"/>
  <c r="AA1806" i="1" s="1"/>
  <c r="AU1806" i="1"/>
  <c r="G1814" i="1"/>
  <c r="AU1814" i="1"/>
  <c r="G14" i="1"/>
  <c r="G22" i="1"/>
  <c r="AU22" i="1"/>
  <c r="G30" i="1"/>
  <c r="AU30" i="1"/>
  <c r="G38" i="1"/>
  <c r="AU38" i="1"/>
  <c r="G46" i="1"/>
  <c r="AU46" i="1"/>
  <c r="G54" i="1"/>
  <c r="AU54" i="1"/>
  <c r="G62" i="1"/>
  <c r="AU62" i="1"/>
  <c r="G70" i="1"/>
  <c r="AU70" i="1"/>
  <c r="G78" i="1"/>
  <c r="AU78" i="1"/>
  <c r="G86" i="1"/>
  <c r="AU86" i="1"/>
  <c r="G94" i="1"/>
  <c r="AU94" i="1"/>
  <c r="G102" i="1"/>
  <c r="AU102" i="1"/>
  <c r="G110" i="1"/>
  <c r="AU110" i="1"/>
  <c r="G118" i="1"/>
  <c r="AU118" i="1"/>
  <c r="G126" i="1"/>
  <c r="AU126" i="1"/>
  <c r="G134" i="1"/>
  <c r="AU134" i="1"/>
  <c r="G142" i="1"/>
  <c r="AU142" i="1"/>
  <c r="G150" i="1"/>
  <c r="AU150" i="1"/>
  <c r="G158" i="1"/>
  <c r="AU158" i="1"/>
  <c r="G166" i="1"/>
  <c r="AU166" i="1"/>
  <c r="G174" i="1"/>
  <c r="AU174" i="1"/>
  <c r="G182" i="1"/>
  <c r="AU182" i="1"/>
  <c r="G190" i="1"/>
  <c r="AU190" i="1"/>
  <c r="G198" i="1"/>
  <c r="AU198" i="1"/>
  <c r="G206" i="1"/>
  <c r="AU206" i="1"/>
  <c r="G214" i="1"/>
  <c r="AU214" i="1"/>
  <c r="G222" i="1"/>
  <c r="AU222" i="1"/>
  <c r="G230" i="1"/>
  <c r="AU230" i="1"/>
  <c r="G238" i="1"/>
  <c r="AU238" i="1"/>
  <c r="G246" i="1"/>
  <c r="AU246" i="1"/>
  <c r="G254" i="1"/>
  <c r="AU254" i="1"/>
  <c r="G262" i="1"/>
  <c r="AU262" i="1"/>
  <c r="G270" i="1"/>
  <c r="AU270" i="1"/>
  <c r="G278" i="1"/>
  <c r="AU278" i="1"/>
  <c r="G286" i="1"/>
  <c r="AU286" i="1"/>
  <c r="G294" i="1"/>
  <c r="AU294" i="1"/>
  <c r="G302" i="1"/>
  <c r="AU302" i="1"/>
  <c r="G310" i="1"/>
  <c r="AU310" i="1"/>
  <c r="G318" i="1"/>
  <c r="AU318" i="1"/>
  <c r="G326" i="1"/>
  <c r="AU326" i="1"/>
  <c r="G334" i="1"/>
  <c r="AU334" i="1"/>
  <c r="G342" i="1"/>
  <c r="AU342" i="1"/>
  <c r="G350" i="1"/>
  <c r="AU350" i="1"/>
  <c r="G358" i="1"/>
  <c r="AU358" i="1"/>
  <c r="G366" i="1"/>
  <c r="AU366" i="1"/>
  <c r="G374" i="1"/>
  <c r="AU374" i="1"/>
  <c r="G383" i="1"/>
  <c r="AB383" i="1" s="1"/>
  <c r="AU383" i="1"/>
  <c r="G391" i="1"/>
  <c r="AA391" i="1" s="1"/>
  <c r="AU391" i="1"/>
  <c r="G399" i="1"/>
  <c r="AB399" i="1" s="1"/>
  <c r="AU399" i="1"/>
  <c r="G407" i="1"/>
  <c r="AA407" i="1" s="1"/>
  <c r="AU407" i="1"/>
  <c r="G415" i="1"/>
  <c r="AA415" i="1" s="1"/>
  <c r="AU415" i="1"/>
  <c r="G423" i="1"/>
  <c r="AU423" i="1"/>
  <c r="G431" i="1"/>
  <c r="AA431" i="1" s="1"/>
  <c r="AU431" i="1"/>
  <c r="G439" i="1"/>
  <c r="AA439" i="1" s="1"/>
  <c r="AU439" i="1"/>
  <c r="G447" i="1"/>
  <c r="AA447" i="1" s="1"/>
  <c r="AU447" i="1"/>
  <c r="G455" i="1"/>
  <c r="AA455" i="1" s="1"/>
  <c r="AU455" i="1"/>
  <c r="G463" i="1"/>
  <c r="AA463" i="1" s="1"/>
  <c r="AU463" i="1"/>
  <c r="G471" i="1"/>
  <c r="AA471" i="1" s="1"/>
  <c r="AU471" i="1"/>
  <c r="G479" i="1"/>
  <c r="AA479" i="1" s="1"/>
  <c r="AU479" i="1"/>
  <c r="G487" i="1"/>
  <c r="AA487" i="1" s="1"/>
  <c r="AU487" i="1"/>
  <c r="G495" i="1"/>
  <c r="AA495" i="1" s="1"/>
  <c r="AU495" i="1"/>
  <c r="G503" i="1"/>
  <c r="AA503" i="1" s="1"/>
  <c r="AU503" i="1"/>
  <c r="G511" i="1"/>
  <c r="AA511" i="1" s="1"/>
  <c r="AU511" i="1"/>
  <c r="G519" i="1"/>
  <c r="AB519" i="1" s="1"/>
  <c r="AU519" i="1"/>
  <c r="G527" i="1"/>
  <c r="AB527" i="1" s="1"/>
  <c r="AU527" i="1"/>
  <c r="G535" i="1"/>
  <c r="AA535" i="1" s="1"/>
  <c r="AU535" i="1"/>
  <c r="G543" i="1"/>
  <c r="AA543" i="1" s="1"/>
  <c r="AU543" i="1"/>
  <c r="G551" i="1"/>
  <c r="AU551" i="1"/>
  <c r="G559" i="1"/>
  <c r="AA559" i="1" s="1"/>
  <c r="AU559" i="1"/>
  <c r="G567" i="1"/>
  <c r="AB567" i="1" s="1"/>
  <c r="AU567" i="1"/>
  <c r="G575" i="1"/>
  <c r="AB575" i="1" s="1"/>
  <c r="AU575" i="1"/>
  <c r="G583" i="1"/>
  <c r="AU583" i="1"/>
  <c r="G591" i="1"/>
  <c r="AA591" i="1" s="1"/>
  <c r="AU591" i="1"/>
  <c r="G599" i="1"/>
  <c r="AA599" i="1" s="1"/>
  <c r="AU599" i="1"/>
  <c r="G607" i="1"/>
  <c r="AB607" i="1" s="1"/>
  <c r="AU607" i="1"/>
  <c r="G615" i="1"/>
  <c r="AB615" i="1" s="1"/>
  <c r="AU615" i="1"/>
  <c r="G623" i="1"/>
  <c r="AA623" i="1" s="1"/>
  <c r="AU623" i="1"/>
  <c r="G631" i="1"/>
  <c r="AB631" i="1" s="1"/>
  <c r="AU631" i="1"/>
  <c r="G639" i="1"/>
  <c r="AA639" i="1" s="1"/>
  <c r="AU639" i="1"/>
  <c r="G647" i="1"/>
  <c r="AA647" i="1" s="1"/>
  <c r="AU647" i="1"/>
  <c r="G655" i="1"/>
  <c r="AA655" i="1" s="1"/>
  <c r="AU655" i="1"/>
  <c r="G663" i="1"/>
  <c r="AA663" i="1" s="1"/>
  <c r="AU663" i="1"/>
  <c r="G671" i="1"/>
  <c r="AA671" i="1" s="1"/>
  <c r="AU671" i="1"/>
  <c r="G679" i="1"/>
  <c r="AB679" i="1" s="1"/>
  <c r="AU679" i="1"/>
  <c r="G687" i="1"/>
  <c r="AA687" i="1" s="1"/>
  <c r="AU687" i="1"/>
  <c r="G695" i="1"/>
  <c r="AA695" i="1" s="1"/>
  <c r="AU695" i="1"/>
  <c r="G703" i="1"/>
  <c r="AA703" i="1" s="1"/>
  <c r="AU703" i="1"/>
  <c r="G711" i="1"/>
  <c r="AU711" i="1"/>
  <c r="G719" i="1"/>
  <c r="AB719" i="1" s="1"/>
  <c r="AU719" i="1"/>
  <c r="G727" i="1"/>
  <c r="AA727" i="1" s="1"/>
  <c r="AU727" i="1"/>
  <c r="G735" i="1"/>
  <c r="AA735" i="1" s="1"/>
  <c r="AU735" i="1"/>
  <c r="G743" i="1"/>
  <c r="AB743" i="1" s="1"/>
  <c r="AU743" i="1"/>
  <c r="G751" i="1"/>
  <c r="AB751" i="1" s="1"/>
  <c r="AU751" i="1"/>
  <c r="G759" i="1"/>
  <c r="AA759" i="1" s="1"/>
  <c r="AU759" i="1"/>
  <c r="G767" i="1"/>
  <c r="AA767" i="1" s="1"/>
  <c r="AU767" i="1"/>
  <c r="G775" i="1"/>
  <c r="AB775" i="1" s="1"/>
  <c r="AU775" i="1"/>
  <c r="G783" i="1"/>
  <c r="AB783" i="1" s="1"/>
  <c r="AU783" i="1"/>
  <c r="G791" i="1"/>
  <c r="AA791" i="1" s="1"/>
  <c r="AU791" i="1"/>
  <c r="G799" i="1"/>
  <c r="AA799" i="1" s="1"/>
  <c r="AU799" i="1"/>
  <c r="G807" i="1"/>
  <c r="AA807" i="1" s="1"/>
  <c r="AU807" i="1"/>
  <c r="G815" i="1"/>
  <c r="AB815" i="1" s="1"/>
  <c r="AU815" i="1"/>
  <c r="G823" i="1"/>
  <c r="AA823" i="1" s="1"/>
  <c r="AU823" i="1"/>
  <c r="G831" i="1"/>
  <c r="AA831" i="1" s="1"/>
  <c r="AU831" i="1"/>
  <c r="G839" i="1"/>
  <c r="AU839" i="1"/>
  <c r="G847" i="1"/>
  <c r="AA847" i="1" s="1"/>
  <c r="AU847" i="1"/>
  <c r="G855" i="1"/>
  <c r="AA855" i="1" s="1"/>
  <c r="AU855" i="1"/>
  <c r="G863" i="1"/>
  <c r="AB863" i="1" s="1"/>
  <c r="AU863" i="1"/>
  <c r="G871" i="1"/>
  <c r="AB871" i="1" s="1"/>
  <c r="AU871" i="1"/>
  <c r="G879" i="1"/>
  <c r="AA879" i="1" s="1"/>
  <c r="AU879" i="1"/>
  <c r="G887" i="1"/>
  <c r="AA887" i="1" s="1"/>
  <c r="AU887" i="1"/>
  <c r="G895" i="1"/>
  <c r="AA895" i="1" s="1"/>
  <c r="AU895" i="1"/>
  <c r="G903" i="1"/>
  <c r="AB903" i="1" s="1"/>
  <c r="AU903" i="1"/>
  <c r="G911" i="1"/>
  <c r="AA911" i="1" s="1"/>
  <c r="AU911" i="1"/>
  <c r="G919" i="1"/>
  <c r="AA919" i="1" s="1"/>
  <c r="AU919" i="1"/>
  <c r="G927" i="1"/>
  <c r="AA927" i="1" s="1"/>
  <c r="AU927" i="1"/>
  <c r="G935" i="1"/>
  <c r="AB935" i="1" s="1"/>
  <c r="AU935" i="1"/>
  <c r="G943" i="1"/>
  <c r="AB943" i="1" s="1"/>
  <c r="AU943" i="1"/>
  <c r="G951" i="1"/>
  <c r="AA951" i="1" s="1"/>
  <c r="AU951" i="1"/>
  <c r="G959" i="1"/>
  <c r="AA959" i="1" s="1"/>
  <c r="AU959" i="1"/>
  <c r="G967" i="1"/>
  <c r="AU967" i="1"/>
  <c r="G975" i="1"/>
  <c r="AA975" i="1" s="1"/>
  <c r="AU975" i="1"/>
  <c r="G983" i="1"/>
  <c r="AA983" i="1" s="1"/>
  <c r="AU983" i="1"/>
  <c r="G991" i="1"/>
  <c r="AA991" i="1" s="1"/>
  <c r="AU991" i="1"/>
  <c r="G999" i="1"/>
  <c r="AB999" i="1" s="1"/>
  <c r="AU999" i="1"/>
  <c r="G1007" i="1"/>
  <c r="AU1007" i="1"/>
  <c r="G1015" i="1"/>
  <c r="AA1015" i="1" s="1"/>
  <c r="AU1015" i="1"/>
  <c r="G1023" i="1"/>
  <c r="AA1023" i="1" s="1"/>
  <c r="AU1023" i="1"/>
  <c r="G1031" i="1"/>
  <c r="AB1031" i="1" s="1"/>
  <c r="AU1031" i="1"/>
  <c r="G1039" i="1"/>
  <c r="AA1039" i="1" s="1"/>
  <c r="AU1039" i="1"/>
  <c r="G1047" i="1"/>
  <c r="AA1047" i="1" s="1"/>
  <c r="AU1047" i="1"/>
  <c r="G1055" i="1"/>
  <c r="AU1055" i="1"/>
  <c r="G1063" i="1"/>
  <c r="AA1063" i="1" s="1"/>
  <c r="AU1063" i="1"/>
  <c r="G1071" i="1"/>
  <c r="AB1071" i="1" s="1"/>
  <c r="AU1071" i="1"/>
  <c r="G1079" i="1"/>
  <c r="AA1079" i="1" s="1"/>
  <c r="AU1079" i="1"/>
  <c r="G1087" i="1"/>
  <c r="AA1087" i="1" s="1"/>
  <c r="AU1087" i="1"/>
  <c r="G1095" i="1"/>
  <c r="AU1095" i="1"/>
  <c r="G1103" i="1"/>
  <c r="AA1103" i="1" s="1"/>
  <c r="AU1103" i="1"/>
  <c r="G1111" i="1"/>
  <c r="AA1111" i="1" s="1"/>
  <c r="AU1111" i="1"/>
  <c r="G1119" i="1"/>
  <c r="AB1119" i="1" s="1"/>
  <c r="AU1119" i="1"/>
  <c r="G1127" i="1"/>
  <c r="AB1127" i="1" s="1"/>
  <c r="AU1127" i="1"/>
  <c r="G1135" i="1"/>
  <c r="AA1135" i="1" s="1"/>
  <c r="AU1135" i="1"/>
  <c r="G1143" i="1"/>
  <c r="AA1143" i="1" s="1"/>
  <c r="AU1143" i="1"/>
  <c r="G1151" i="1"/>
  <c r="AA1151" i="1" s="1"/>
  <c r="AU1151" i="1"/>
  <c r="G1159" i="1"/>
  <c r="AB1159" i="1" s="1"/>
  <c r="AU1159" i="1"/>
  <c r="G1167" i="1"/>
  <c r="AB1167" i="1" s="1"/>
  <c r="AU1167" i="1"/>
  <c r="G1175" i="1"/>
  <c r="AA1175" i="1" s="1"/>
  <c r="AU1175" i="1"/>
  <c r="G1183" i="1"/>
  <c r="AB1183" i="1" s="1"/>
  <c r="AU1183" i="1"/>
  <c r="G1191" i="1"/>
  <c r="AB1191" i="1" s="1"/>
  <c r="AU1191" i="1"/>
  <c r="G1199" i="1"/>
  <c r="AB1199" i="1" s="1"/>
  <c r="AU1199" i="1"/>
  <c r="G1207" i="1"/>
  <c r="AA1207" i="1" s="1"/>
  <c r="AU1207" i="1"/>
  <c r="G1215" i="1"/>
  <c r="AA1215" i="1" s="1"/>
  <c r="AU1215" i="1"/>
  <c r="G1223" i="1"/>
  <c r="AU1223" i="1"/>
  <c r="G1231" i="1"/>
  <c r="AA1231" i="1" s="1"/>
  <c r="AU1231" i="1"/>
  <c r="G1239" i="1"/>
  <c r="AA1239" i="1" s="1"/>
  <c r="AU1239" i="1"/>
  <c r="G1247" i="1"/>
  <c r="AA1247" i="1" s="1"/>
  <c r="AU1247" i="1"/>
  <c r="G1255" i="1"/>
  <c r="AB1255" i="1" s="1"/>
  <c r="AU1255" i="1"/>
  <c r="G1263" i="1"/>
  <c r="AB1263" i="1" s="1"/>
  <c r="AU1263" i="1"/>
  <c r="G1271" i="1"/>
  <c r="AA1271" i="1" s="1"/>
  <c r="AU1271" i="1"/>
  <c r="G1279" i="1"/>
  <c r="AU1279" i="1"/>
  <c r="G1287" i="1"/>
  <c r="AB1287" i="1" s="1"/>
  <c r="AU1287" i="1"/>
  <c r="G1295" i="1"/>
  <c r="AA1295" i="1" s="1"/>
  <c r="AU1295" i="1"/>
  <c r="G1303" i="1"/>
  <c r="AA1303" i="1" s="1"/>
  <c r="AU1303" i="1"/>
  <c r="G1311" i="1"/>
  <c r="AA1311" i="1" s="1"/>
  <c r="AU1311" i="1"/>
  <c r="G1319" i="1"/>
  <c r="AA1319" i="1" s="1"/>
  <c r="AU1319" i="1"/>
  <c r="G1327" i="1"/>
  <c r="AA1327" i="1" s="1"/>
  <c r="AU1327" i="1"/>
  <c r="G1335" i="1"/>
  <c r="AA1335" i="1" s="1"/>
  <c r="AU1335" i="1"/>
  <c r="G1343" i="1"/>
  <c r="AA1343" i="1" s="1"/>
  <c r="AU1343" i="1"/>
  <c r="G1351" i="1"/>
  <c r="AU1351" i="1"/>
  <c r="G1359" i="1"/>
  <c r="AB1359" i="1" s="1"/>
  <c r="AU1359" i="1"/>
  <c r="G1367" i="1"/>
  <c r="AA1367" i="1" s="1"/>
  <c r="AU1367" i="1"/>
  <c r="G1375" i="1"/>
  <c r="AA1375" i="1" s="1"/>
  <c r="AU1375" i="1"/>
  <c r="G1383" i="1"/>
  <c r="AB1383" i="1" s="1"/>
  <c r="AU1383" i="1"/>
  <c r="G1391" i="1"/>
  <c r="AA1391" i="1" s="1"/>
  <c r="AU1391" i="1"/>
  <c r="G1399" i="1"/>
  <c r="AA1399" i="1" s="1"/>
  <c r="AU1399" i="1"/>
  <c r="G1407" i="1"/>
  <c r="AA1407" i="1" s="1"/>
  <c r="AU1407" i="1"/>
  <c r="G1415" i="1"/>
  <c r="AB1415" i="1" s="1"/>
  <c r="AU1415" i="1"/>
  <c r="G1423" i="1"/>
  <c r="AB1423" i="1" s="1"/>
  <c r="AU1423" i="1"/>
  <c r="G1431" i="1"/>
  <c r="AA1431" i="1" s="1"/>
  <c r="AU1431" i="1"/>
  <c r="G1439" i="1"/>
  <c r="AA1439" i="1" s="1"/>
  <c r="AU1439" i="1"/>
  <c r="G1447" i="1"/>
  <c r="AB1447" i="1" s="1"/>
  <c r="AU1447" i="1"/>
  <c r="G1455" i="1"/>
  <c r="AA1455" i="1" s="1"/>
  <c r="AU1455" i="1"/>
  <c r="G1463" i="1"/>
  <c r="AA1463" i="1" s="1"/>
  <c r="AU1463" i="1"/>
  <c r="G1471" i="1"/>
  <c r="AA1471" i="1" s="1"/>
  <c r="AU1471" i="1"/>
  <c r="G1479" i="1"/>
  <c r="AU1479" i="1"/>
  <c r="G1487" i="1"/>
  <c r="AB1487" i="1" s="1"/>
  <c r="AU1487" i="1"/>
  <c r="G1495" i="1"/>
  <c r="AA1495" i="1" s="1"/>
  <c r="AU1495" i="1"/>
  <c r="G1503" i="1"/>
  <c r="AA1503" i="1" s="1"/>
  <c r="AU1503" i="1"/>
  <c r="G1511" i="1"/>
  <c r="AB1511" i="1" s="1"/>
  <c r="AU1511" i="1"/>
  <c r="G1519" i="1"/>
  <c r="AB1519" i="1" s="1"/>
  <c r="AU1519" i="1"/>
  <c r="G1527" i="1"/>
  <c r="AA1527" i="1" s="1"/>
  <c r="AU1527" i="1"/>
  <c r="G1535" i="1"/>
  <c r="AB1535" i="1" s="1"/>
  <c r="AU1535" i="1"/>
  <c r="G1543" i="1"/>
  <c r="AB1543" i="1" s="1"/>
  <c r="AU1543" i="1"/>
  <c r="G1551" i="1"/>
  <c r="AA1551" i="1" s="1"/>
  <c r="AU1551" i="1"/>
  <c r="G1559" i="1"/>
  <c r="AA1559" i="1" s="1"/>
  <c r="AU1559" i="1"/>
  <c r="G1567" i="1"/>
  <c r="AA1567" i="1" s="1"/>
  <c r="AU1567" i="1"/>
  <c r="G1575" i="1"/>
  <c r="AA1575" i="1" s="1"/>
  <c r="AU1575" i="1"/>
  <c r="G1583" i="1"/>
  <c r="AB1583" i="1" s="1"/>
  <c r="AU1583" i="1"/>
  <c r="G1591" i="1"/>
  <c r="AA1591" i="1" s="1"/>
  <c r="AU1591" i="1"/>
  <c r="G1599" i="1"/>
  <c r="AB1599" i="1" s="1"/>
  <c r="AU1599" i="1"/>
  <c r="G1607" i="1"/>
  <c r="AU1607" i="1"/>
  <c r="G1615" i="1"/>
  <c r="AA1615" i="1" s="1"/>
  <c r="AU1615" i="1"/>
  <c r="G1623" i="1"/>
  <c r="AA1623" i="1" s="1"/>
  <c r="AU1623" i="1"/>
  <c r="G1631" i="1"/>
  <c r="AA1631" i="1" s="1"/>
  <c r="AU1631" i="1"/>
  <c r="G1639" i="1"/>
  <c r="AB1639" i="1" s="1"/>
  <c r="AU1639" i="1"/>
  <c r="G1647" i="1"/>
  <c r="AA1647" i="1" s="1"/>
  <c r="AU1647" i="1"/>
  <c r="G1655" i="1"/>
  <c r="AA1655" i="1" s="1"/>
  <c r="AU1655" i="1"/>
  <c r="G1663" i="1"/>
  <c r="AB1663" i="1" s="1"/>
  <c r="AU1663" i="1"/>
  <c r="G1671" i="1"/>
  <c r="AB1671" i="1" s="1"/>
  <c r="AU1671" i="1"/>
  <c r="G1679" i="1"/>
  <c r="AA1679" i="1" s="1"/>
  <c r="AU1679" i="1"/>
  <c r="G1687" i="1"/>
  <c r="AA1687" i="1" s="1"/>
  <c r="AU1687" i="1"/>
  <c r="G1695" i="1"/>
  <c r="AA1695" i="1" s="1"/>
  <c r="AU1695" i="1"/>
  <c r="G1703" i="1"/>
  <c r="AB1703" i="1" s="1"/>
  <c r="AU1703" i="1"/>
  <c r="G1711" i="1"/>
  <c r="AA1711" i="1" s="1"/>
  <c r="AU1711" i="1"/>
  <c r="G1719" i="1"/>
  <c r="AA1719" i="1" s="1"/>
  <c r="AU1719" i="1"/>
  <c r="G1727" i="1"/>
  <c r="AA1727" i="1" s="1"/>
  <c r="AU1727" i="1"/>
  <c r="G1735" i="1"/>
  <c r="AU1735" i="1"/>
  <c r="G1743" i="1"/>
  <c r="AB1743" i="1" s="1"/>
  <c r="AU1743" i="1"/>
  <c r="G1751" i="1"/>
  <c r="AA1751" i="1" s="1"/>
  <c r="AU1751" i="1"/>
  <c r="G1759" i="1"/>
  <c r="AA1759" i="1" s="1"/>
  <c r="AU1759" i="1"/>
  <c r="G1767" i="1"/>
  <c r="AB1767" i="1" s="1"/>
  <c r="AU1767" i="1"/>
  <c r="G1775" i="1"/>
  <c r="AB1775" i="1" s="1"/>
  <c r="AU1775" i="1"/>
  <c r="G1783" i="1"/>
  <c r="AA1783" i="1" s="1"/>
  <c r="AU1783" i="1"/>
  <c r="G1791" i="1"/>
  <c r="AA1791" i="1" s="1"/>
  <c r="AU1791" i="1"/>
  <c r="G1799" i="1"/>
  <c r="AB1799" i="1" s="1"/>
  <c r="AU1799" i="1"/>
  <c r="G1807" i="1"/>
  <c r="AA1807" i="1" s="1"/>
  <c r="AU1807" i="1"/>
  <c r="G1815" i="1"/>
  <c r="AA1815" i="1" s="1"/>
  <c r="AU1815" i="1"/>
  <c r="G15" i="1"/>
  <c r="AU15" i="1"/>
  <c r="G23" i="1"/>
  <c r="AU23" i="1"/>
  <c r="G31" i="1"/>
  <c r="AU31" i="1"/>
  <c r="G39" i="1"/>
  <c r="AU39" i="1"/>
  <c r="G47" i="1"/>
  <c r="AU47" i="1"/>
  <c r="G55" i="1"/>
  <c r="AU55" i="1"/>
  <c r="G63" i="1"/>
  <c r="AU63" i="1"/>
  <c r="G71" i="1"/>
  <c r="AU71" i="1"/>
  <c r="G79" i="1"/>
  <c r="AU79" i="1"/>
  <c r="G87" i="1"/>
  <c r="AU87" i="1"/>
  <c r="G95" i="1"/>
  <c r="AU95" i="1"/>
  <c r="G103" i="1"/>
  <c r="AU103" i="1"/>
  <c r="G111" i="1"/>
  <c r="AU111" i="1"/>
  <c r="G119" i="1"/>
  <c r="AU119" i="1"/>
  <c r="G127" i="1"/>
  <c r="AU127" i="1"/>
  <c r="G135" i="1"/>
  <c r="AU135" i="1"/>
  <c r="G143" i="1"/>
  <c r="AU143" i="1"/>
  <c r="G151" i="1"/>
  <c r="AU151" i="1"/>
  <c r="G159" i="1"/>
  <c r="AU159" i="1"/>
  <c r="G167" i="1"/>
  <c r="AU167" i="1"/>
  <c r="G175" i="1"/>
  <c r="AU175" i="1"/>
  <c r="G183" i="1"/>
  <c r="AU183" i="1"/>
  <c r="G191" i="1"/>
  <c r="AU191" i="1"/>
  <c r="G199" i="1"/>
  <c r="AU199" i="1"/>
  <c r="G207" i="1"/>
  <c r="AU207" i="1"/>
  <c r="G215" i="1"/>
  <c r="AU215" i="1"/>
  <c r="G223" i="1"/>
  <c r="AU223" i="1"/>
  <c r="G231" i="1"/>
  <c r="AU231" i="1"/>
  <c r="G239" i="1"/>
  <c r="AU239" i="1"/>
  <c r="G247" i="1"/>
  <c r="AU247" i="1"/>
  <c r="G255" i="1"/>
  <c r="AU255" i="1"/>
  <c r="G263" i="1"/>
  <c r="AU263" i="1"/>
  <c r="G271" i="1"/>
  <c r="AU271" i="1"/>
  <c r="G279" i="1"/>
  <c r="AU279" i="1"/>
  <c r="G287" i="1"/>
  <c r="AU287" i="1"/>
  <c r="G295" i="1"/>
  <c r="AU295" i="1"/>
  <c r="G303" i="1"/>
  <c r="AU303" i="1"/>
  <c r="G311" i="1"/>
  <c r="AU311" i="1"/>
  <c r="G319" i="1"/>
  <c r="AU319" i="1"/>
  <c r="G327" i="1"/>
  <c r="AU327" i="1"/>
  <c r="G335" i="1"/>
  <c r="AU335" i="1"/>
  <c r="G343" i="1"/>
  <c r="AU343" i="1"/>
  <c r="G351" i="1"/>
  <c r="AU351" i="1"/>
  <c r="G359" i="1"/>
  <c r="AU359" i="1"/>
  <c r="G367" i="1"/>
  <c r="AU367" i="1"/>
  <c r="G375" i="1"/>
  <c r="AU375" i="1"/>
  <c r="G384" i="1"/>
  <c r="AB384" i="1" s="1"/>
  <c r="AU384" i="1"/>
  <c r="G392" i="1"/>
  <c r="AA392" i="1" s="1"/>
  <c r="AU392" i="1"/>
  <c r="G400" i="1"/>
  <c r="AA400" i="1" s="1"/>
  <c r="AU400" i="1"/>
  <c r="G408" i="1"/>
  <c r="AA408" i="1" s="1"/>
  <c r="AU408" i="1"/>
  <c r="G416" i="1"/>
  <c r="AU416" i="1"/>
  <c r="G424" i="1"/>
  <c r="AA424" i="1" s="1"/>
  <c r="AU424" i="1"/>
  <c r="G432" i="1"/>
  <c r="AA432" i="1" s="1"/>
  <c r="AU432" i="1"/>
  <c r="G440" i="1"/>
  <c r="AA440" i="1" s="1"/>
  <c r="AU440" i="1"/>
  <c r="G448" i="1"/>
  <c r="AA448" i="1" s="1"/>
  <c r="AU448" i="1"/>
  <c r="G456" i="1"/>
  <c r="AA456" i="1" s="1"/>
  <c r="AU456" i="1"/>
  <c r="G464" i="1"/>
  <c r="AA464" i="1" s="1"/>
  <c r="AU464" i="1"/>
  <c r="G472" i="1"/>
  <c r="AB472" i="1" s="1"/>
  <c r="AU472" i="1"/>
  <c r="G480" i="1"/>
  <c r="AA480" i="1" s="1"/>
  <c r="AU480" i="1"/>
  <c r="G488" i="1"/>
  <c r="AA488" i="1" s="1"/>
  <c r="AU488" i="1"/>
  <c r="G496" i="1"/>
  <c r="AA496" i="1" s="1"/>
  <c r="AU496" i="1"/>
  <c r="G504" i="1"/>
  <c r="AB504" i="1" s="1"/>
  <c r="AU504" i="1"/>
  <c r="G512" i="1"/>
  <c r="AA512" i="1" s="1"/>
  <c r="AU512" i="1"/>
  <c r="G520" i="1"/>
  <c r="AA520" i="1" s="1"/>
  <c r="AU520" i="1"/>
  <c r="G528" i="1"/>
  <c r="AB528" i="1" s="1"/>
  <c r="AU528" i="1"/>
  <c r="G536" i="1"/>
  <c r="AA536" i="1" s="1"/>
  <c r="AU536" i="1"/>
  <c r="G544" i="1"/>
  <c r="AA544" i="1" s="1"/>
  <c r="AU544" i="1"/>
  <c r="G552" i="1"/>
  <c r="AA552" i="1" s="1"/>
  <c r="AU552" i="1"/>
  <c r="G560" i="1"/>
  <c r="AA560" i="1" s="1"/>
  <c r="AU560" i="1"/>
  <c r="G568" i="1"/>
  <c r="AA568" i="1" s="1"/>
  <c r="AU568" i="1"/>
  <c r="G576" i="1"/>
  <c r="AB576" i="1" s="1"/>
  <c r="AU576" i="1"/>
  <c r="G584" i="1"/>
  <c r="AA584" i="1" s="1"/>
  <c r="AU584" i="1"/>
  <c r="G592" i="1"/>
  <c r="AU592" i="1"/>
  <c r="G600" i="1"/>
  <c r="AB600" i="1" s="1"/>
  <c r="AU600" i="1"/>
  <c r="G608" i="1"/>
  <c r="AA608" i="1" s="1"/>
  <c r="AU608" i="1"/>
  <c r="G616" i="1"/>
  <c r="AA616" i="1" s="1"/>
  <c r="AU616" i="1"/>
  <c r="G624" i="1"/>
  <c r="AA624" i="1" s="1"/>
  <c r="AU624" i="1"/>
  <c r="G632" i="1"/>
  <c r="AB632" i="1" s="1"/>
  <c r="AU632" i="1"/>
  <c r="G640" i="1"/>
  <c r="AA640" i="1" s="1"/>
  <c r="AU640" i="1"/>
  <c r="G648" i="1"/>
  <c r="AA648" i="1" s="1"/>
  <c r="AU648" i="1"/>
  <c r="G656" i="1"/>
  <c r="AB656" i="1" s="1"/>
  <c r="AU656" i="1"/>
  <c r="G664" i="1"/>
  <c r="AA664" i="1" s="1"/>
  <c r="AU664" i="1"/>
  <c r="G672" i="1"/>
  <c r="AB672" i="1" s="1"/>
  <c r="AU672" i="1"/>
  <c r="G680" i="1"/>
  <c r="AA680" i="1" s="1"/>
  <c r="AU680" i="1"/>
  <c r="G688" i="1"/>
  <c r="AA688" i="1" s="1"/>
  <c r="AU688" i="1"/>
  <c r="G696" i="1"/>
  <c r="AA696" i="1" s="1"/>
  <c r="AU696" i="1"/>
  <c r="G704" i="1"/>
  <c r="AB704" i="1" s="1"/>
  <c r="AU704" i="1"/>
  <c r="G712" i="1"/>
  <c r="AA712" i="1" s="1"/>
  <c r="AU712" i="1"/>
  <c r="G720" i="1"/>
  <c r="AA720" i="1" s="1"/>
  <c r="AU720" i="1"/>
  <c r="G728" i="1"/>
  <c r="AB728" i="1" s="1"/>
  <c r="AU728" i="1"/>
  <c r="G736" i="1"/>
  <c r="AB736" i="1" s="1"/>
  <c r="AU736" i="1"/>
  <c r="G744" i="1"/>
  <c r="AA744" i="1" s="1"/>
  <c r="AU744" i="1"/>
  <c r="G752" i="1"/>
  <c r="AA752" i="1" s="1"/>
  <c r="AU752" i="1"/>
  <c r="G760" i="1"/>
  <c r="AB760" i="1" s="1"/>
  <c r="AU760" i="1"/>
  <c r="G768" i="1"/>
  <c r="AA768" i="1" s="1"/>
  <c r="AU768" i="1"/>
  <c r="G776" i="1"/>
  <c r="AA776" i="1" s="1"/>
  <c r="AU776" i="1"/>
  <c r="G784" i="1"/>
  <c r="AA784" i="1" s="1"/>
  <c r="AU784" i="1"/>
  <c r="G792" i="1"/>
  <c r="AA792" i="1" s="1"/>
  <c r="AU792" i="1"/>
  <c r="G800" i="1"/>
  <c r="AA800" i="1" s="1"/>
  <c r="AU800" i="1"/>
  <c r="G808" i="1"/>
  <c r="AA808" i="1" s="1"/>
  <c r="AU808" i="1"/>
  <c r="G816" i="1"/>
  <c r="AA816" i="1" s="1"/>
  <c r="AU816" i="1"/>
  <c r="G824" i="1"/>
  <c r="AA824" i="1" s="1"/>
  <c r="AU824" i="1"/>
  <c r="G832" i="1"/>
  <c r="AU832" i="1"/>
  <c r="G840" i="1"/>
  <c r="AA840" i="1" s="1"/>
  <c r="AU840" i="1"/>
  <c r="G848" i="1"/>
  <c r="AA848" i="1" s="1"/>
  <c r="AU848" i="1"/>
  <c r="G856" i="1"/>
  <c r="AB856" i="1" s="1"/>
  <c r="AU856" i="1"/>
  <c r="G864" i="1"/>
  <c r="AA864" i="1" s="1"/>
  <c r="AU864" i="1"/>
  <c r="G872" i="1"/>
  <c r="AA872" i="1" s="1"/>
  <c r="AU872" i="1"/>
  <c r="G880" i="1"/>
  <c r="AA880" i="1" s="1"/>
  <c r="AU880" i="1"/>
  <c r="G888" i="1"/>
  <c r="AB888" i="1" s="1"/>
  <c r="AU888" i="1"/>
  <c r="G896" i="1"/>
  <c r="AA896" i="1" s="1"/>
  <c r="AU896" i="1"/>
  <c r="G904" i="1"/>
  <c r="AA904" i="1" s="1"/>
  <c r="AU904" i="1"/>
  <c r="G912" i="1"/>
  <c r="AA912" i="1" s="1"/>
  <c r="AU912" i="1"/>
  <c r="G920" i="1"/>
  <c r="AB920" i="1" s="1"/>
  <c r="AU920" i="1"/>
  <c r="G928" i="1"/>
  <c r="AA928" i="1" s="1"/>
  <c r="AU928" i="1"/>
  <c r="G936" i="1"/>
  <c r="AA936" i="1" s="1"/>
  <c r="AU936" i="1"/>
  <c r="G944" i="1"/>
  <c r="AA944" i="1" s="1"/>
  <c r="AU944" i="1"/>
  <c r="G952" i="1"/>
  <c r="AA952" i="1" s="1"/>
  <c r="AU952" i="1"/>
  <c r="G960" i="1"/>
  <c r="AA960" i="1" s="1"/>
  <c r="AU960" i="1"/>
  <c r="G968" i="1"/>
  <c r="AA968" i="1" s="1"/>
  <c r="AU968" i="1"/>
  <c r="G976" i="1"/>
  <c r="AA976" i="1" s="1"/>
  <c r="AU976" i="1"/>
  <c r="G984" i="1"/>
  <c r="AB984" i="1" s="1"/>
  <c r="AU984" i="1"/>
  <c r="G992" i="1"/>
  <c r="AB992" i="1" s="1"/>
  <c r="AU992" i="1"/>
  <c r="G1000" i="1"/>
  <c r="AA1000" i="1" s="1"/>
  <c r="AU1000" i="1"/>
  <c r="G1008" i="1"/>
  <c r="AA1008" i="1" s="1"/>
  <c r="AU1008" i="1"/>
  <c r="G1016" i="1"/>
  <c r="AB1016" i="1" s="1"/>
  <c r="AU1016" i="1"/>
  <c r="G1024" i="1"/>
  <c r="AA1024" i="1" s="1"/>
  <c r="AU1024" i="1"/>
  <c r="G1032" i="1"/>
  <c r="AA1032" i="1" s="1"/>
  <c r="AU1032" i="1"/>
  <c r="G1040" i="1"/>
  <c r="AA1040" i="1" s="1"/>
  <c r="AU1040" i="1"/>
  <c r="G1048" i="1"/>
  <c r="AB1048" i="1" s="1"/>
  <c r="AU1048" i="1"/>
  <c r="G1056" i="1"/>
  <c r="AB1056" i="1" s="1"/>
  <c r="AU1056" i="1"/>
  <c r="G1064" i="1"/>
  <c r="AA1064" i="1" s="1"/>
  <c r="AU1064" i="1"/>
  <c r="G1072" i="1"/>
  <c r="AU1072" i="1"/>
  <c r="G1080" i="1"/>
  <c r="AA1080" i="1" s="1"/>
  <c r="AU1080" i="1"/>
  <c r="G1088" i="1"/>
  <c r="AA1088" i="1" s="1"/>
  <c r="AU1088" i="1"/>
  <c r="G1096" i="1"/>
  <c r="AA1096" i="1" s="1"/>
  <c r="AU1096" i="1"/>
  <c r="G1104" i="1"/>
  <c r="AA1104" i="1" s="1"/>
  <c r="AU1104" i="1"/>
  <c r="G1112" i="1"/>
  <c r="AB1112" i="1" s="1"/>
  <c r="AU1112" i="1"/>
  <c r="G1120" i="1"/>
  <c r="AU1120" i="1"/>
  <c r="G1128" i="1"/>
  <c r="AA1128" i="1" s="1"/>
  <c r="AU1128" i="1"/>
  <c r="G1136" i="1"/>
  <c r="AB1136" i="1" s="1"/>
  <c r="AU1136" i="1"/>
  <c r="G1144" i="1"/>
  <c r="AB1144" i="1" s="1"/>
  <c r="AU1144" i="1"/>
  <c r="G1152" i="1"/>
  <c r="AB1152" i="1" s="1"/>
  <c r="AU1152" i="1"/>
  <c r="G1160" i="1"/>
  <c r="AA1160" i="1" s="1"/>
  <c r="AU1160" i="1"/>
  <c r="G1168" i="1"/>
  <c r="AA1168" i="1" s="1"/>
  <c r="AU1168" i="1"/>
  <c r="G1176" i="1"/>
  <c r="AA1176" i="1" s="1"/>
  <c r="AU1176" i="1"/>
  <c r="G1184" i="1"/>
  <c r="AB1184" i="1" s="1"/>
  <c r="AU1184" i="1"/>
  <c r="G1192" i="1"/>
  <c r="AA1192" i="1" s="1"/>
  <c r="AU1192" i="1"/>
  <c r="G1200" i="1"/>
  <c r="AB1200" i="1" s="1"/>
  <c r="AU1200" i="1"/>
  <c r="G1208" i="1"/>
  <c r="AA1208" i="1" s="1"/>
  <c r="AU1208" i="1"/>
  <c r="G1216" i="1"/>
  <c r="AA1216" i="1" s="1"/>
  <c r="AU1216" i="1"/>
  <c r="G1224" i="1"/>
  <c r="AA1224" i="1" s="1"/>
  <c r="AU1224" i="1"/>
  <c r="G1232" i="1"/>
  <c r="AA1232" i="1" s="1"/>
  <c r="AU1232" i="1"/>
  <c r="G1240" i="1"/>
  <c r="AB1240" i="1" s="1"/>
  <c r="AU1240" i="1"/>
  <c r="G1248" i="1"/>
  <c r="AA1248" i="1" s="1"/>
  <c r="AU1248" i="1"/>
  <c r="G1256" i="1"/>
  <c r="AA1256" i="1" s="1"/>
  <c r="AU1256" i="1"/>
  <c r="G1264" i="1"/>
  <c r="AA1264" i="1" s="1"/>
  <c r="AU1264" i="1"/>
  <c r="G1272" i="1"/>
  <c r="AB1272" i="1" s="1"/>
  <c r="AU1272" i="1"/>
  <c r="G1280" i="1"/>
  <c r="AA1280" i="1" s="1"/>
  <c r="AU1280" i="1"/>
  <c r="G1288" i="1"/>
  <c r="AA1288" i="1" s="1"/>
  <c r="AU1288" i="1"/>
  <c r="G1296" i="1"/>
  <c r="AA1296" i="1" s="1"/>
  <c r="AU1296" i="1"/>
  <c r="G1304" i="1"/>
  <c r="AA1304" i="1" s="1"/>
  <c r="AU1304" i="1"/>
  <c r="G1312" i="1"/>
  <c r="AA1312" i="1" s="1"/>
  <c r="AU1312" i="1"/>
  <c r="G1320" i="1"/>
  <c r="AA1320" i="1" s="1"/>
  <c r="AU1320" i="1"/>
  <c r="G1328" i="1"/>
  <c r="AA1328" i="1" s="1"/>
  <c r="AU1328" i="1"/>
  <c r="G1336" i="1"/>
  <c r="AA1336" i="1" s="1"/>
  <c r="AU1336" i="1"/>
  <c r="G1344" i="1"/>
  <c r="AA1344" i="1" s="1"/>
  <c r="AU1344" i="1"/>
  <c r="G1352" i="1"/>
  <c r="AA1352" i="1" s="1"/>
  <c r="AU1352" i="1"/>
  <c r="G1360" i="1"/>
  <c r="AB1360" i="1" s="1"/>
  <c r="AU1360" i="1"/>
  <c r="G1368" i="1"/>
  <c r="AB1368" i="1" s="1"/>
  <c r="AU1368" i="1"/>
  <c r="G1376" i="1"/>
  <c r="AA1376" i="1" s="1"/>
  <c r="AU1376" i="1"/>
  <c r="G1384" i="1"/>
  <c r="AA1384" i="1" s="1"/>
  <c r="AU1384" i="1"/>
  <c r="G1392" i="1"/>
  <c r="AA1392" i="1" s="1"/>
  <c r="AU1392" i="1"/>
  <c r="G1400" i="1"/>
  <c r="AA1400" i="1" s="1"/>
  <c r="AU1400" i="1"/>
  <c r="G1408" i="1"/>
  <c r="AA1408" i="1" s="1"/>
  <c r="AU1408" i="1"/>
  <c r="G1416" i="1"/>
  <c r="AA1416" i="1" s="1"/>
  <c r="AU1416" i="1"/>
  <c r="G1424" i="1"/>
  <c r="AA1424" i="1" s="1"/>
  <c r="AU1424" i="1"/>
  <c r="G1432" i="1"/>
  <c r="AB1432" i="1" s="1"/>
  <c r="AU1432" i="1"/>
  <c r="G1440" i="1"/>
  <c r="AB1440" i="1" s="1"/>
  <c r="AU1440" i="1"/>
  <c r="G1448" i="1"/>
  <c r="AA1448" i="1" s="1"/>
  <c r="AU1448" i="1"/>
  <c r="G1456" i="1"/>
  <c r="AU1456" i="1"/>
  <c r="G1464" i="1"/>
  <c r="AA1464" i="1" s="1"/>
  <c r="AU1464" i="1"/>
  <c r="G1472" i="1"/>
  <c r="AA1472" i="1" s="1"/>
  <c r="AU1472" i="1"/>
  <c r="G1480" i="1"/>
  <c r="AA1480" i="1" s="1"/>
  <c r="AU1480" i="1"/>
  <c r="G1488" i="1"/>
  <c r="AA1488" i="1" s="1"/>
  <c r="AU1488" i="1"/>
  <c r="G1496" i="1"/>
  <c r="AB1496" i="1" s="1"/>
  <c r="AU1496" i="1"/>
  <c r="G1504" i="1"/>
  <c r="AA1504" i="1" s="1"/>
  <c r="AU1504" i="1"/>
  <c r="G1512" i="1"/>
  <c r="AA1512" i="1" s="1"/>
  <c r="AU1512" i="1"/>
  <c r="G1520" i="1"/>
  <c r="AB1520" i="1" s="1"/>
  <c r="AU1520" i="1"/>
  <c r="G1528" i="1"/>
  <c r="AA1528" i="1" s="1"/>
  <c r="AU1528" i="1"/>
  <c r="G1536" i="1"/>
  <c r="AA1536" i="1" s="1"/>
  <c r="AU1536" i="1"/>
  <c r="G1544" i="1"/>
  <c r="AA1544" i="1" s="1"/>
  <c r="AU1544" i="1"/>
  <c r="G1552" i="1"/>
  <c r="AA1552" i="1" s="1"/>
  <c r="AU1552" i="1"/>
  <c r="G1560" i="1"/>
  <c r="AA1560" i="1" s="1"/>
  <c r="AU1560" i="1"/>
  <c r="G1568" i="1"/>
  <c r="AA1568" i="1" s="1"/>
  <c r="AU1568" i="1"/>
  <c r="G1576" i="1"/>
  <c r="AA1576" i="1" s="1"/>
  <c r="AU1576" i="1"/>
  <c r="G1584" i="1"/>
  <c r="AB1584" i="1" s="1"/>
  <c r="AU1584" i="1"/>
  <c r="G1592" i="1"/>
  <c r="AA1592" i="1" s="1"/>
  <c r="AU1592" i="1"/>
  <c r="G1600" i="1"/>
  <c r="AA1600" i="1" s="1"/>
  <c r="AU1600" i="1"/>
  <c r="G1608" i="1"/>
  <c r="AA1608" i="1" s="1"/>
  <c r="AU1608" i="1"/>
  <c r="G1616" i="1"/>
  <c r="AA1616" i="1" s="1"/>
  <c r="AU1616" i="1"/>
  <c r="G1624" i="1"/>
  <c r="AB1624" i="1" s="1"/>
  <c r="AU1624" i="1"/>
  <c r="G1632" i="1"/>
  <c r="AB1632" i="1" s="1"/>
  <c r="AU1632" i="1"/>
  <c r="G1640" i="1"/>
  <c r="AA1640" i="1" s="1"/>
  <c r="AU1640" i="1"/>
  <c r="G1648" i="1"/>
  <c r="AB1648" i="1" s="1"/>
  <c r="AU1648" i="1"/>
  <c r="G1656" i="1"/>
  <c r="AA1656" i="1" s="1"/>
  <c r="AU1656" i="1"/>
  <c r="G1664" i="1"/>
  <c r="AA1664" i="1" s="1"/>
  <c r="AU1664" i="1"/>
  <c r="G1672" i="1"/>
  <c r="AA1672" i="1" s="1"/>
  <c r="AU1672" i="1"/>
  <c r="G1680" i="1"/>
  <c r="AA1680" i="1" s="1"/>
  <c r="AU1680" i="1"/>
  <c r="G1688" i="1"/>
  <c r="AA1688" i="1" s="1"/>
  <c r="AU1688" i="1"/>
  <c r="G1696" i="1"/>
  <c r="AB1696" i="1" s="1"/>
  <c r="AU1696" i="1"/>
  <c r="G1704" i="1"/>
  <c r="AA1704" i="1" s="1"/>
  <c r="AU1704" i="1"/>
  <c r="G1712" i="1"/>
  <c r="AB1712" i="1" s="1"/>
  <c r="AU1712" i="1"/>
  <c r="G1720" i="1"/>
  <c r="AA1720" i="1" s="1"/>
  <c r="AU1720" i="1"/>
  <c r="G1728" i="1"/>
  <c r="AB1728" i="1" s="1"/>
  <c r="AU1728" i="1"/>
  <c r="G1736" i="1"/>
  <c r="AA1736" i="1" s="1"/>
  <c r="AU1736" i="1"/>
  <c r="G1744" i="1"/>
  <c r="AA1744" i="1" s="1"/>
  <c r="AU1744" i="1"/>
  <c r="G1752" i="1"/>
  <c r="AB1752" i="1" s="1"/>
  <c r="AU1752" i="1"/>
  <c r="G1760" i="1"/>
  <c r="AB1760" i="1" s="1"/>
  <c r="AU1760" i="1"/>
  <c r="G1768" i="1"/>
  <c r="AA1768" i="1" s="1"/>
  <c r="AU1768" i="1"/>
  <c r="G1776" i="1"/>
  <c r="AU1776" i="1"/>
  <c r="G1784" i="1"/>
  <c r="AA1784" i="1" s="1"/>
  <c r="AU1784" i="1"/>
  <c r="G1792" i="1"/>
  <c r="AB1792" i="1" s="1"/>
  <c r="AU1792" i="1"/>
  <c r="G1800" i="1"/>
  <c r="AA1800" i="1" s="1"/>
  <c r="AU1800" i="1"/>
  <c r="G1808" i="1"/>
  <c r="AA1808" i="1" s="1"/>
  <c r="AU1808" i="1"/>
  <c r="G1816" i="1"/>
  <c r="AA1816" i="1" s="1"/>
  <c r="AU1816" i="1"/>
  <c r="G16" i="1"/>
  <c r="AU16" i="1"/>
  <c r="G24" i="1"/>
  <c r="AU24" i="1"/>
  <c r="G32" i="1"/>
  <c r="AU32" i="1"/>
  <c r="G40" i="1"/>
  <c r="AU40" i="1"/>
  <c r="G48" i="1"/>
  <c r="AU48" i="1"/>
  <c r="G56" i="1"/>
  <c r="AU56" i="1"/>
  <c r="G64" i="1"/>
  <c r="AU64" i="1"/>
  <c r="G72" i="1"/>
  <c r="AU72" i="1"/>
  <c r="G80" i="1"/>
  <c r="AU80" i="1"/>
  <c r="G88" i="1"/>
  <c r="AU88" i="1"/>
  <c r="G96" i="1"/>
  <c r="AU96" i="1"/>
  <c r="G104" i="1"/>
  <c r="AU104" i="1"/>
  <c r="G112" i="1"/>
  <c r="AU112" i="1"/>
  <c r="G120" i="1"/>
  <c r="AU120" i="1"/>
  <c r="G128" i="1"/>
  <c r="AU128" i="1"/>
  <c r="G136" i="1"/>
  <c r="AU136" i="1"/>
  <c r="G144" i="1"/>
  <c r="AU144" i="1"/>
  <c r="G152" i="1"/>
  <c r="AU152" i="1"/>
  <c r="G160" i="1"/>
  <c r="AU160" i="1"/>
  <c r="G168" i="1"/>
  <c r="AU168" i="1"/>
  <c r="G176" i="1"/>
  <c r="AU176" i="1"/>
  <c r="G184" i="1"/>
  <c r="AU184" i="1"/>
  <c r="G192" i="1"/>
  <c r="AU192" i="1"/>
  <c r="G200" i="1"/>
  <c r="AU200" i="1"/>
  <c r="G208" i="1"/>
  <c r="AU208" i="1"/>
  <c r="G216" i="1"/>
  <c r="AU216" i="1"/>
  <c r="G224" i="1"/>
  <c r="AU224" i="1"/>
  <c r="G232" i="1"/>
  <c r="AU232" i="1"/>
  <c r="G240" i="1"/>
  <c r="AU240" i="1"/>
  <c r="G248" i="1"/>
  <c r="AU248" i="1"/>
  <c r="G256" i="1"/>
  <c r="AU256" i="1"/>
  <c r="G264" i="1"/>
  <c r="AU264" i="1"/>
  <c r="G272" i="1"/>
  <c r="AU272" i="1"/>
  <c r="G280" i="1"/>
  <c r="AU280" i="1"/>
  <c r="G288" i="1"/>
  <c r="AU288" i="1"/>
  <c r="G296" i="1"/>
  <c r="AU296" i="1"/>
  <c r="G304" i="1"/>
  <c r="AU304" i="1"/>
  <c r="G312" i="1"/>
  <c r="AU312" i="1"/>
  <c r="G320" i="1"/>
  <c r="AU320" i="1"/>
  <c r="G328" i="1"/>
  <c r="AU328" i="1"/>
  <c r="G336" i="1"/>
  <c r="AU336" i="1"/>
  <c r="G344" i="1"/>
  <c r="AU344" i="1"/>
  <c r="G352" i="1"/>
  <c r="AU352" i="1"/>
  <c r="G360" i="1"/>
  <c r="AU360" i="1"/>
  <c r="G368" i="1"/>
  <c r="AU368" i="1"/>
  <c r="G376" i="1"/>
  <c r="AU376" i="1"/>
  <c r="G385" i="1"/>
  <c r="AA385" i="1" s="1"/>
  <c r="AU385" i="1"/>
  <c r="G393" i="1"/>
  <c r="AA393" i="1" s="1"/>
  <c r="AU393" i="1"/>
  <c r="G401" i="1"/>
  <c r="AA401" i="1" s="1"/>
  <c r="AU401" i="1"/>
  <c r="G409" i="1"/>
  <c r="AB409" i="1" s="1"/>
  <c r="AU409" i="1"/>
  <c r="G417" i="1"/>
  <c r="AA417" i="1" s="1"/>
  <c r="AU417" i="1"/>
  <c r="G425" i="1"/>
  <c r="AA425" i="1" s="1"/>
  <c r="AU425" i="1"/>
  <c r="G433" i="1"/>
  <c r="AA433" i="1" s="1"/>
  <c r="AU433" i="1"/>
  <c r="G441" i="1"/>
  <c r="AB441" i="1" s="1"/>
  <c r="AU441" i="1"/>
  <c r="G449" i="1"/>
  <c r="AU449" i="1"/>
  <c r="G457" i="1"/>
  <c r="AU457" i="1"/>
  <c r="G465" i="1"/>
  <c r="AA465" i="1" s="1"/>
  <c r="AU465" i="1"/>
  <c r="G473" i="1"/>
  <c r="AB473" i="1" s="1"/>
  <c r="AU473" i="1"/>
  <c r="G481" i="1"/>
  <c r="AA481" i="1" s="1"/>
  <c r="AU481" i="1"/>
  <c r="G489" i="1"/>
  <c r="AA489" i="1" s="1"/>
  <c r="AU489" i="1"/>
  <c r="G497" i="1"/>
  <c r="AB497" i="1" s="1"/>
  <c r="AU497" i="1"/>
  <c r="G505" i="1"/>
  <c r="AB505" i="1" s="1"/>
  <c r="AU505" i="1"/>
  <c r="G513" i="1"/>
  <c r="AU513" i="1"/>
  <c r="G521" i="1"/>
  <c r="AA521" i="1" s="1"/>
  <c r="AU521" i="1"/>
  <c r="G529" i="1"/>
  <c r="AB529" i="1" s="1"/>
  <c r="AU529" i="1"/>
  <c r="G537" i="1"/>
  <c r="AB537" i="1" s="1"/>
  <c r="AU537" i="1"/>
  <c r="G545" i="1"/>
  <c r="AA545" i="1" s="1"/>
  <c r="AU545" i="1"/>
  <c r="G553" i="1"/>
  <c r="AA553" i="1" s="1"/>
  <c r="AU553" i="1"/>
  <c r="G561" i="1"/>
  <c r="AA561" i="1" s="1"/>
  <c r="AU561" i="1"/>
  <c r="G569" i="1"/>
  <c r="AB569" i="1" s="1"/>
  <c r="AU569" i="1"/>
  <c r="G577" i="1"/>
  <c r="AB577" i="1" s="1"/>
  <c r="AU577" i="1"/>
  <c r="G585" i="1"/>
  <c r="AU585" i="1"/>
  <c r="G593" i="1"/>
  <c r="AA593" i="1" s="1"/>
  <c r="AU593" i="1"/>
  <c r="G601" i="1"/>
  <c r="AB601" i="1" s="1"/>
  <c r="AU601" i="1"/>
  <c r="G609" i="1"/>
  <c r="AA609" i="1" s="1"/>
  <c r="AU609" i="1"/>
  <c r="G617" i="1"/>
  <c r="AA617" i="1" s="1"/>
  <c r="AU617" i="1"/>
  <c r="G625" i="1"/>
  <c r="AA625" i="1" s="1"/>
  <c r="AU625" i="1"/>
  <c r="G633" i="1"/>
  <c r="AB633" i="1" s="1"/>
  <c r="AU633" i="1"/>
  <c r="G641" i="1"/>
  <c r="AA641" i="1" s="1"/>
  <c r="AU641" i="1"/>
  <c r="G649" i="1"/>
  <c r="AA649" i="1" s="1"/>
  <c r="AU649" i="1"/>
  <c r="G657" i="1"/>
  <c r="AB657" i="1" s="1"/>
  <c r="AU657" i="1"/>
  <c r="G665" i="1"/>
  <c r="AB665" i="1" s="1"/>
  <c r="AU665" i="1"/>
  <c r="G673" i="1"/>
  <c r="AA673" i="1" s="1"/>
  <c r="AU673" i="1"/>
  <c r="G681" i="1"/>
  <c r="AB681" i="1" s="1"/>
  <c r="AU681" i="1"/>
  <c r="G689" i="1"/>
  <c r="AU689" i="1"/>
  <c r="G697" i="1"/>
  <c r="AB697" i="1" s="1"/>
  <c r="AU697" i="1"/>
  <c r="G705" i="1"/>
  <c r="AB705" i="1" s="1"/>
  <c r="AU705" i="1"/>
  <c r="G713" i="1"/>
  <c r="AU713" i="1"/>
  <c r="G721" i="1"/>
  <c r="AA721" i="1" s="1"/>
  <c r="AU721" i="1"/>
  <c r="G729" i="1"/>
  <c r="AB729" i="1" s="1"/>
  <c r="AU729" i="1"/>
  <c r="G737" i="1"/>
  <c r="AA737" i="1" s="1"/>
  <c r="AU737" i="1"/>
  <c r="G745" i="1"/>
  <c r="AA745" i="1" s="1"/>
  <c r="AU745" i="1"/>
  <c r="G753" i="1"/>
  <c r="AA753" i="1" s="1"/>
  <c r="AU753" i="1"/>
  <c r="G761" i="1"/>
  <c r="AB761" i="1" s="1"/>
  <c r="AU761" i="1"/>
  <c r="G769" i="1"/>
  <c r="AU769" i="1"/>
  <c r="G777" i="1"/>
  <c r="AB777" i="1" s="1"/>
  <c r="AU777" i="1"/>
  <c r="G785" i="1"/>
  <c r="AA785" i="1" s="1"/>
  <c r="AU785" i="1"/>
  <c r="G793" i="1"/>
  <c r="AB793" i="1" s="1"/>
  <c r="AU793" i="1"/>
  <c r="G801" i="1"/>
  <c r="AA801" i="1" s="1"/>
  <c r="AU801" i="1"/>
  <c r="G809" i="1"/>
  <c r="AA809" i="1" s="1"/>
  <c r="AU809" i="1"/>
  <c r="G817" i="1"/>
  <c r="AA817" i="1" s="1"/>
  <c r="AU817" i="1"/>
  <c r="G825" i="1"/>
  <c r="AB825" i="1" s="1"/>
  <c r="AU825" i="1"/>
  <c r="G833" i="1"/>
  <c r="AA833" i="1" s="1"/>
  <c r="AU833" i="1"/>
  <c r="G841" i="1"/>
  <c r="AU841" i="1"/>
  <c r="G849" i="1"/>
  <c r="AB849" i="1" s="1"/>
  <c r="AU849" i="1"/>
  <c r="G857" i="1"/>
  <c r="AB857" i="1" s="1"/>
  <c r="AU857" i="1"/>
  <c r="G865" i="1"/>
  <c r="AA865" i="1" s="1"/>
  <c r="AU865" i="1"/>
  <c r="G873" i="1"/>
  <c r="AB873" i="1" s="1"/>
  <c r="AU873" i="1"/>
  <c r="G881" i="1"/>
  <c r="AA881" i="1" s="1"/>
  <c r="AU881" i="1"/>
  <c r="G889" i="1"/>
  <c r="AB889" i="1" s="1"/>
  <c r="AU889" i="1"/>
  <c r="G897" i="1"/>
  <c r="AA897" i="1" s="1"/>
  <c r="AU897" i="1"/>
  <c r="G905" i="1"/>
  <c r="AA905" i="1" s="1"/>
  <c r="AU905" i="1"/>
  <c r="G913" i="1"/>
  <c r="AA913" i="1" s="1"/>
  <c r="AU913" i="1"/>
  <c r="G921" i="1"/>
  <c r="AB921" i="1" s="1"/>
  <c r="AU921" i="1"/>
  <c r="G929" i="1"/>
  <c r="AB929" i="1" s="1"/>
  <c r="AU929" i="1"/>
  <c r="G937" i="1"/>
  <c r="AA937" i="1" s="1"/>
  <c r="AU937" i="1"/>
  <c r="G945" i="1"/>
  <c r="AB945" i="1" s="1"/>
  <c r="AU945" i="1"/>
  <c r="G953" i="1"/>
  <c r="AB953" i="1" s="1"/>
  <c r="AU953" i="1"/>
  <c r="G961" i="1"/>
  <c r="AA961" i="1" s="1"/>
  <c r="AU961" i="1"/>
  <c r="G969" i="1"/>
  <c r="AU969" i="1"/>
  <c r="G977" i="1"/>
  <c r="AB977" i="1" s="1"/>
  <c r="AU977" i="1"/>
  <c r="G985" i="1"/>
  <c r="AB985" i="1" s="1"/>
  <c r="AU985" i="1"/>
  <c r="G993" i="1"/>
  <c r="AU993" i="1"/>
  <c r="G1001" i="1"/>
  <c r="AA1001" i="1" s="1"/>
  <c r="AU1001" i="1"/>
  <c r="G1009" i="1"/>
  <c r="AA1009" i="1" s="1"/>
  <c r="AU1009" i="1"/>
  <c r="G1017" i="1"/>
  <c r="AB1017" i="1" s="1"/>
  <c r="AU1017" i="1"/>
  <c r="G1025" i="1"/>
  <c r="AA1025" i="1" s="1"/>
  <c r="AU1025" i="1"/>
  <c r="G1033" i="1"/>
  <c r="AA1033" i="1" s="1"/>
  <c r="AU1033" i="1"/>
  <c r="G1041" i="1"/>
  <c r="AA1041" i="1" s="1"/>
  <c r="AU1041" i="1"/>
  <c r="G1049" i="1"/>
  <c r="AB1049" i="1" s="1"/>
  <c r="AU1049" i="1"/>
  <c r="G1057" i="1"/>
  <c r="AB1057" i="1" s="1"/>
  <c r="AU1057" i="1"/>
  <c r="G1065" i="1"/>
  <c r="AA1065" i="1" s="1"/>
  <c r="AU1065" i="1"/>
  <c r="G1073" i="1"/>
  <c r="AB1073" i="1" s="1"/>
  <c r="AU1073" i="1"/>
  <c r="G1081" i="1"/>
  <c r="AB1081" i="1" s="1"/>
  <c r="AU1081" i="1"/>
  <c r="G1089" i="1"/>
  <c r="AA1089" i="1" s="1"/>
  <c r="AU1089" i="1"/>
  <c r="G1097" i="1"/>
  <c r="AU1097" i="1"/>
  <c r="G1105" i="1"/>
  <c r="AA1105" i="1" s="1"/>
  <c r="AU1105" i="1"/>
  <c r="G1113" i="1"/>
  <c r="AB1113" i="1" s="1"/>
  <c r="AU1113" i="1"/>
  <c r="G1121" i="1"/>
  <c r="AB1121" i="1" s="1"/>
  <c r="AU1121" i="1"/>
  <c r="G1129" i="1"/>
  <c r="AA1129" i="1" s="1"/>
  <c r="AU1129" i="1"/>
  <c r="G1137" i="1"/>
  <c r="AA1137" i="1" s="1"/>
  <c r="AU1137" i="1"/>
  <c r="G1145" i="1"/>
  <c r="AB1145" i="1" s="1"/>
  <c r="AU1145" i="1"/>
  <c r="G1153" i="1"/>
  <c r="AA1153" i="1" s="1"/>
  <c r="AU1153" i="1"/>
  <c r="G1161" i="1"/>
  <c r="AA1161" i="1" s="1"/>
  <c r="AU1161" i="1"/>
  <c r="G1169" i="1"/>
  <c r="AA1169" i="1" s="1"/>
  <c r="AU1169" i="1"/>
  <c r="G1177" i="1"/>
  <c r="AB1177" i="1" s="1"/>
  <c r="AU1177" i="1"/>
  <c r="G1185" i="1"/>
  <c r="AB1185" i="1" s="1"/>
  <c r="AU1185" i="1"/>
  <c r="G1193" i="1"/>
  <c r="AB1193" i="1" s="1"/>
  <c r="AU1193" i="1"/>
  <c r="G1201" i="1"/>
  <c r="AA1201" i="1" s="1"/>
  <c r="AU1201" i="1"/>
  <c r="G1209" i="1"/>
  <c r="AB1209" i="1" s="1"/>
  <c r="AU1209" i="1"/>
  <c r="G1217" i="1"/>
  <c r="AA1217" i="1" s="1"/>
  <c r="AU1217" i="1"/>
  <c r="G1225" i="1"/>
  <c r="AU1225" i="1"/>
  <c r="G1233" i="1"/>
  <c r="AB1233" i="1" s="1"/>
  <c r="AU1233" i="1"/>
  <c r="G1241" i="1"/>
  <c r="AB1241" i="1" s="1"/>
  <c r="AU1241" i="1"/>
  <c r="G1249" i="1"/>
  <c r="AA1249" i="1" s="1"/>
  <c r="AU1249" i="1"/>
  <c r="G1257" i="1"/>
  <c r="AA1257" i="1" s="1"/>
  <c r="AU1257" i="1"/>
  <c r="G1265" i="1"/>
  <c r="AA1265" i="1" s="1"/>
  <c r="AU1265" i="1"/>
  <c r="G1273" i="1"/>
  <c r="AB1273" i="1" s="1"/>
  <c r="AU1273" i="1"/>
  <c r="G1281" i="1"/>
  <c r="AU1281" i="1"/>
  <c r="G1289" i="1"/>
  <c r="AB1289" i="1" s="1"/>
  <c r="AU1289" i="1"/>
  <c r="G1297" i="1"/>
  <c r="AB1297" i="1" s="1"/>
  <c r="AU1297" i="1"/>
  <c r="G1305" i="1"/>
  <c r="AB1305" i="1" s="1"/>
  <c r="AU1305" i="1"/>
  <c r="G1313" i="1"/>
  <c r="AA1313" i="1" s="1"/>
  <c r="AU1313" i="1"/>
  <c r="G1321" i="1"/>
  <c r="AA1321" i="1" s="1"/>
  <c r="AU1321" i="1"/>
  <c r="G1329" i="1"/>
  <c r="AB1329" i="1" s="1"/>
  <c r="AU1329" i="1"/>
  <c r="G1337" i="1"/>
  <c r="AB1337" i="1" s="1"/>
  <c r="AU1337" i="1"/>
  <c r="G1345" i="1"/>
  <c r="AA1345" i="1" s="1"/>
  <c r="AU1345" i="1"/>
  <c r="G1353" i="1"/>
  <c r="AU1353" i="1"/>
  <c r="G1361" i="1"/>
  <c r="AA1361" i="1" s="1"/>
  <c r="AU1361" i="1"/>
  <c r="G1369" i="1"/>
  <c r="AB1369" i="1" s="1"/>
  <c r="AU1369" i="1"/>
  <c r="G1377" i="1"/>
  <c r="AA1377" i="1" s="1"/>
  <c r="AU1377" i="1"/>
  <c r="G1385" i="1"/>
  <c r="AB1385" i="1" s="1"/>
  <c r="AU1385" i="1"/>
  <c r="G1393" i="1"/>
  <c r="AA1393" i="1" s="1"/>
  <c r="AU1393" i="1"/>
  <c r="G1401" i="1"/>
  <c r="AB1401" i="1" s="1"/>
  <c r="AU1401" i="1"/>
  <c r="G1409" i="1"/>
  <c r="AB1409" i="1" s="1"/>
  <c r="AU1409" i="1"/>
  <c r="G1417" i="1"/>
  <c r="AA1417" i="1" s="1"/>
  <c r="AU1417" i="1"/>
  <c r="G1425" i="1"/>
  <c r="AA1425" i="1" s="1"/>
  <c r="AU1425" i="1"/>
  <c r="G1433" i="1"/>
  <c r="AB1433" i="1" s="1"/>
  <c r="AU1433" i="1"/>
  <c r="G1441" i="1"/>
  <c r="AA1441" i="1" s="1"/>
  <c r="AU1441" i="1"/>
  <c r="G1449" i="1"/>
  <c r="AA1449" i="1" s="1"/>
  <c r="AU1449" i="1"/>
  <c r="G1457" i="1"/>
  <c r="AB1457" i="1" s="1"/>
  <c r="AU1457" i="1"/>
  <c r="G1465" i="1"/>
  <c r="AB1465" i="1" s="1"/>
  <c r="AU1465" i="1"/>
  <c r="G1473" i="1"/>
  <c r="AA1473" i="1" s="1"/>
  <c r="AU1473" i="1"/>
  <c r="G1481" i="1"/>
  <c r="AU1481" i="1"/>
  <c r="G1489" i="1"/>
  <c r="AA1489" i="1" s="1"/>
  <c r="AU1489" i="1"/>
  <c r="G1497" i="1"/>
  <c r="AB1497" i="1" s="1"/>
  <c r="AU1497" i="1"/>
  <c r="G1505" i="1"/>
  <c r="AA1505" i="1" s="1"/>
  <c r="AU1505" i="1"/>
  <c r="G1513" i="1"/>
  <c r="AA1513" i="1" s="1"/>
  <c r="AU1513" i="1"/>
  <c r="G1521" i="1"/>
  <c r="AA1521" i="1" s="1"/>
  <c r="AU1521" i="1"/>
  <c r="G1529" i="1"/>
  <c r="AB1529" i="1" s="1"/>
  <c r="AU1529" i="1"/>
  <c r="G1537" i="1"/>
  <c r="AA1537" i="1" s="1"/>
  <c r="AU1537" i="1"/>
  <c r="G1545" i="1"/>
  <c r="AA1545" i="1" s="1"/>
  <c r="AU1545" i="1"/>
  <c r="G1553" i="1"/>
  <c r="AA1553" i="1" s="1"/>
  <c r="AU1553" i="1"/>
  <c r="G1561" i="1"/>
  <c r="AB1561" i="1" s="1"/>
  <c r="AU1561" i="1"/>
  <c r="G1569" i="1"/>
  <c r="AA1569" i="1" s="1"/>
  <c r="AU1569" i="1"/>
  <c r="G1577" i="1"/>
  <c r="AA1577" i="1" s="1"/>
  <c r="AU1577" i="1"/>
  <c r="G1585" i="1"/>
  <c r="AA1585" i="1" s="1"/>
  <c r="AU1585" i="1"/>
  <c r="G1593" i="1"/>
  <c r="AB1593" i="1" s="1"/>
  <c r="AU1593" i="1"/>
  <c r="G1601" i="1"/>
  <c r="AA1601" i="1" s="1"/>
  <c r="AU1601" i="1"/>
  <c r="G1609" i="1"/>
  <c r="AU1609" i="1"/>
  <c r="G1617" i="1"/>
  <c r="AU1617" i="1"/>
  <c r="G1625" i="1"/>
  <c r="AB1625" i="1" s="1"/>
  <c r="AU1625" i="1"/>
  <c r="G1633" i="1"/>
  <c r="AA1633" i="1" s="1"/>
  <c r="AU1633" i="1"/>
  <c r="G1641" i="1"/>
  <c r="AA1641" i="1" s="1"/>
  <c r="AU1641" i="1"/>
  <c r="G1649" i="1"/>
  <c r="AA1649" i="1" s="1"/>
  <c r="AU1649" i="1"/>
  <c r="G1657" i="1"/>
  <c r="AB1657" i="1" s="1"/>
  <c r="AU1657" i="1"/>
  <c r="G1665" i="1"/>
  <c r="AA1665" i="1" s="1"/>
  <c r="AU1665" i="1"/>
  <c r="G1673" i="1"/>
  <c r="AA1673" i="1" s="1"/>
  <c r="AU1673" i="1"/>
  <c r="G1681" i="1"/>
  <c r="AU1681" i="1"/>
  <c r="G1689" i="1"/>
  <c r="AB1689" i="1" s="1"/>
  <c r="AU1689" i="1"/>
  <c r="G1697" i="1"/>
  <c r="AA1697" i="1" s="1"/>
  <c r="AU1697" i="1"/>
  <c r="G1705" i="1"/>
  <c r="AB1705" i="1" s="1"/>
  <c r="AU1705" i="1"/>
  <c r="G1713" i="1"/>
  <c r="AA1713" i="1" s="1"/>
  <c r="AU1713" i="1"/>
  <c r="G1721" i="1"/>
  <c r="AB1721" i="1" s="1"/>
  <c r="AU1721" i="1"/>
  <c r="G1729" i="1"/>
  <c r="AA1729" i="1" s="1"/>
  <c r="AU1729" i="1"/>
  <c r="G1737" i="1"/>
  <c r="AU1737" i="1"/>
  <c r="G1745" i="1"/>
  <c r="AA1745" i="1" s="1"/>
  <c r="AU1745" i="1"/>
  <c r="G1753" i="1"/>
  <c r="AB1753" i="1" s="1"/>
  <c r="AU1753" i="1"/>
  <c r="G1761" i="1"/>
  <c r="AA1761" i="1" s="1"/>
  <c r="AU1761" i="1"/>
  <c r="G1769" i="1"/>
  <c r="AA1769" i="1" s="1"/>
  <c r="AU1769" i="1"/>
  <c r="G1777" i="1"/>
  <c r="AA1777" i="1" s="1"/>
  <c r="AU1777" i="1"/>
  <c r="G1785" i="1"/>
  <c r="AB1785" i="1" s="1"/>
  <c r="AU1785" i="1"/>
  <c r="G1793" i="1"/>
  <c r="AA1793" i="1" s="1"/>
  <c r="AU1793" i="1"/>
  <c r="G1801" i="1"/>
  <c r="AB1801" i="1" s="1"/>
  <c r="AU1801" i="1"/>
  <c r="G1809" i="1"/>
  <c r="AA1809" i="1" s="1"/>
  <c r="AU1809" i="1"/>
  <c r="G17" i="1"/>
  <c r="AU17" i="1"/>
  <c r="G25" i="1"/>
  <c r="AU25" i="1"/>
  <c r="G33" i="1"/>
  <c r="AU33" i="1"/>
  <c r="G41" i="1"/>
  <c r="AU41" i="1"/>
  <c r="G49" i="1"/>
  <c r="AU49" i="1"/>
  <c r="G57" i="1"/>
  <c r="AU57" i="1"/>
  <c r="G65" i="1"/>
  <c r="AU65" i="1"/>
  <c r="G73" i="1"/>
  <c r="AU73" i="1"/>
  <c r="G81" i="1"/>
  <c r="AU81" i="1"/>
  <c r="G89" i="1"/>
  <c r="AU89" i="1"/>
  <c r="G97" i="1"/>
  <c r="AU97" i="1"/>
  <c r="G105" i="1"/>
  <c r="AU105" i="1"/>
  <c r="G113" i="1"/>
  <c r="AU113" i="1"/>
  <c r="G121" i="1"/>
  <c r="AU121" i="1"/>
  <c r="G129" i="1"/>
  <c r="AU129" i="1"/>
  <c r="G137" i="1"/>
  <c r="AU137" i="1"/>
  <c r="G145" i="1"/>
  <c r="AU145" i="1"/>
  <c r="G153" i="1"/>
  <c r="AU153" i="1"/>
  <c r="G161" i="1"/>
  <c r="AU161" i="1"/>
  <c r="G169" i="1"/>
  <c r="AU169" i="1"/>
  <c r="G177" i="1"/>
  <c r="AU177" i="1"/>
  <c r="G185" i="1"/>
  <c r="AU185" i="1"/>
  <c r="G193" i="1"/>
  <c r="AU193" i="1"/>
  <c r="G201" i="1"/>
  <c r="AU201" i="1"/>
  <c r="G209" i="1"/>
  <c r="AU209" i="1"/>
  <c r="G217" i="1"/>
  <c r="AU217" i="1"/>
  <c r="G225" i="1"/>
  <c r="AU225" i="1"/>
  <c r="G233" i="1"/>
  <c r="AU233" i="1"/>
  <c r="G241" i="1"/>
  <c r="AU241" i="1"/>
  <c r="G249" i="1"/>
  <c r="AU249" i="1"/>
  <c r="G257" i="1"/>
  <c r="AU257" i="1"/>
  <c r="G265" i="1"/>
  <c r="AU265" i="1"/>
  <c r="G273" i="1"/>
  <c r="AU273" i="1"/>
  <c r="G281" i="1"/>
  <c r="AU281" i="1"/>
  <c r="G289" i="1"/>
  <c r="AU289" i="1"/>
  <c r="G297" i="1"/>
  <c r="AU297" i="1"/>
  <c r="G305" i="1"/>
  <c r="AU305" i="1"/>
  <c r="G313" i="1"/>
  <c r="AU313" i="1"/>
  <c r="G321" i="1"/>
  <c r="AU321" i="1"/>
  <c r="G329" i="1"/>
  <c r="AU329" i="1"/>
  <c r="G337" i="1"/>
  <c r="AU337" i="1"/>
  <c r="G345" i="1"/>
  <c r="AU345" i="1"/>
  <c r="G353" i="1"/>
  <c r="AU353" i="1"/>
  <c r="G361" i="1"/>
  <c r="AU361" i="1"/>
  <c r="G369" i="1"/>
  <c r="AU369" i="1"/>
  <c r="G377" i="1"/>
  <c r="AU377" i="1"/>
  <c r="G386" i="1"/>
  <c r="AB386" i="1" s="1"/>
  <c r="AU386" i="1"/>
  <c r="G394" i="1"/>
  <c r="AB394" i="1" s="1"/>
  <c r="AU394" i="1"/>
  <c r="G402" i="1"/>
  <c r="AA402" i="1" s="1"/>
  <c r="AU402" i="1"/>
  <c r="G410" i="1"/>
  <c r="AA410" i="1" s="1"/>
  <c r="AU410" i="1"/>
  <c r="G418" i="1"/>
  <c r="AA418" i="1" s="1"/>
  <c r="AU418" i="1"/>
  <c r="G426" i="1"/>
  <c r="AA426" i="1" s="1"/>
  <c r="AU426" i="1"/>
  <c r="G434" i="1"/>
  <c r="AA434" i="1" s="1"/>
  <c r="AU434" i="1"/>
  <c r="G442" i="1"/>
  <c r="AA442" i="1" s="1"/>
  <c r="AU442" i="1"/>
  <c r="G450" i="1"/>
  <c r="AA450" i="1" s="1"/>
  <c r="AU450" i="1"/>
  <c r="G458" i="1"/>
  <c r="AA458" i="1" s="1"/>
  <c r="AU458" i="1"/>
  <c r="G466" i="1"/>
  <c r="AA466" i="1" s="1"/>
  <c r="AU466" i="1"/>
  <c r="G474" i="1"/>
  <c r="AB474" i="1" s="1"/>
  <c r="AU474" i="1"/>
  <c r="G482" i="1"/>
  <c r="AU482" i="1"/>
  <c r="G490" i="1"/>
  <c r="AU490" i="1"/>
  <c r="G498" i="1"/>
  <c r="AA498" i="1" s="1"/>
  <c r="AU498" i="1"/>
  <c r="G506" i="1"/>
  <c r="AA506" i="1" s="1"/>
  <c r="AU506" i="1"/>
  <c r="G514" i="1"/>
  <c r="AA514" i="1" s="1"/>
  <c r="AU514" i="1"/>
  <c r="G522" i="1"/>
  <c r="AA522" i="1" s="1"/>
  <c r="AU522" i="1"/>
  <c r="G530" i="1"/>
  <c r="AA530" i="1" s="1"/>
  <c r="AU530" i="1"/>
  <c r="G538" i="1"/>
  <c r="AB538" i="1" s="1"/>
  <c r="AU538" i="1"/>
  <c r="G546" i="1"/>
  <c r="AA546" i="1" s="1"/>
  <c r="AU546" i="1"/>
  <c r="G554" i="1"/>
  <c r="AU554" i="1"/>
  <c r="G562" i="1"/>
  <c r="AA562" i="1" s="1"/>
  <c r="AU562" i="1"/>
  <c r="G570" i="1"/>
  <c r="AA570" i="1" s="1"/>
  <c r="AU570" i="1"/>
  <c r="G578" i="1"/>
  <c r="AA578" i="1" s="1"/>
  <c r="AU578" i="1"/>
  <c r="G586" i="1"/>
  <c r="AB586" i="1" s="1"/>
  <c r="AU586" i="1"/>
  <c r="G594" i="1"/>
  <c r="AA594" i="1" s="1"/>
  <c r="AU594" i="1"/>
  <c r="G602" i="1"/>
  <c r="AB602" i="1" s="1"/>
  <c r="AU602" i="1"/>
  <c r="G610" i="1"/>
  <c r="AU610" i="1"/>
  <c r="G618" i="1"/>
  <c r="AB618" i="1" s="1"/>
  <c r="AU618" i="1"/>
  <c r="G626" i="1"/>
  <c r="AA626" i="1" s="1"/>
  <c r="AU626" i="1"/>
  <c r="G634" i="1"/>
  <c r="AA634" i="1" s="1"/>
  <c r="AU634" i="1"/>
  <c r="G642" i="1"/>
  <c r="AA642" i="1" s="1"/>
  <c r="AU642" i="1"/>
  <c r="G650" i="1"/>
  <c r="AA650" i="1" s="1"/>
  <c r="AU650" i="1"/>
  <c r="G658" i="1"/>
  <c r="AA658" i="1" s="1"/>
  <c r="AU658" i="1"/>
  <c r="G666" i="1"/>
  <c r="AB666" i="1" s="1"/>
  <c r="AU666" i="1"/>
  <c r="G674" i="1"/>
  <c r="AA674" i="1" s="1"/>
  <c r="AU674" i="1"/>
  <c r="G682" i="1"/>
  <c r="AA682" i="1" s="1"/>
  <c r="AU682" i="1"/>
  <c r="G690" i="1"/>
  <c r="AA690" i="1" s="1"/>
  <c r="AU690" i="1"/>
  <c r="G698" i="1"/>
  <c r="AA698" i="1" s="1"/>
  <c r="AU698" i="1"/>
  <c r="G706" i="1"/>
  <c r="AB706" i="1" s="1"/>
  <c r="AU706" i="1"/>
  <c r="G714" i="1"/>
  <c r="AA714" i="1" s="1"/>
  <c r="AU714" i="1"/>
  <c r="G722" i="1"/>
  <c r="AA722" i="1" s="1"/>
  <c r="AU722" i="1"/>
  <c r="G730" i="1"/>
  <c r="AA730" i="1" s="1"/>
  <c r="AU730" i="1"/>
  <c r="G738" i="1"/>
  <c r="AU738" i="1"/>
  <c r="G746" i="1"/>
  <c r="AA746" i="1" s="1"/>
  <c r="AU746" i="1"/>
  <c r="G754" i="1"/>
  <c r="AA754" i="1" s="1"/>
  <c r="AU754" i="1"/>
  <c r="G762" i="1"/>
  <c r="AA762" i="1" s="1"/>
  <c r="AU762" i="1"/>
  <c r="G770" i="1"/>
  <c r="AA770" i="1" s="1"/>
  <c r="AU770" i="1"/>
  <c r="G778" i="1"/>
  <c r="AU778" i="1"/>
  <c r="G786" i="1"/>
  <c r="AA786" i="1" s="1"/>
  <c r="AU786" i="1"/>
  <c r="G794" i="1"/>
  <c r="AA794" i="1" s="1"/>
  <c r="AU794" i="1"/>
  <c r="G802" i="1"/>
  <c r="AB802" i="1" s="1"/>
  <c r="AU802" i="1"/>
  <c r="G810" i="1"/>
  <c r="AA810" i="1" s="1"/>
  <c r="AU810" i="1"/>
  <c r="G818" i="1"/>
  <c r="AA818" i="1" s="1"/>
  <c r="AU818" i="1"/>
  <c r="G826" i="1"/>
  <c r="AA826" i="1" s="1"/>
  <c r="AU826" i="1"/>
  <c r="G834" i="1"/>
  <c r="AA834" i="1" s="1"/>
  <c r="AU834" i="1"/>
  <c r="G842" i="1"/>
  <c r="AU842" i="1"/>
  <c r="G850" i="1"/>
  <c r="AA850" i="1" s="1"/>
  <c r="AU850" i="1"/>
  <c r="G858" i="1"/>
  <c r="AA858" i="1" s="1"/>
  <c r="AU858" i="1"/>
  <c r="G866" i="1"/>
  <c r="AU866" i="1"/>
  <c r="G874" i="1"/>
  <c r="AU874" i="1"/>
  <c r="G882" i="1"/>
  <c r="AA882" i="1" s="1"/>
  <c r="AU882" i="1"/>
  <c r="G890" i="1"/>
  <c r="AA890" i="1" s="1"/>
  <c r="AU890" i="1"/>
  <c r="G898" i="1"/>
  <c r="AB898" i="1" s="1"/>
  <c r="AU898" i="1"/>
  <c r="G906" i="1"/>
  <c r="AB906" i="1" s="1"/>
  <c r="AU906" i="1"/>
  <c r="G914" i="1"/>
  <c r="AA914" i="1" s="1"/>
  <c r="AU914" i="1"/>
  <c r="G922" i="1"/>
  <c r="AA922" i="1" s="1"/>
  <c r="AU922" i="1"/>
  <c r="G930" i="1"/>
  <c r="AA930" i="1" s="1"/>
  <c r="AU930" i="1"/>
  <c r="G938" i="1"/>
  <c r="AA938" i="1" s="1"/>
  <c r="AU938" i="1"/>
  <c r="G946" i="1"/>
  <c r="AA946" i="1" s="1"/>
  <c r="AU946" i="1"/>
  <c r="G954" i="1"/>
  <c r="AA954" i="1" s="1"/>
  <c r="AU954" i="1"/>
  <c r="G962" i="1"/>
  <c r="AA962" i="1" s="1"/>
  <c r="AU962" i="1"/>
  <c r="G970" i="1"/>
  <c r="AA970" i="1" s="1"/>
  <c r="AU970" i="1"/>
  <c r="G978" i="1"/>
  <c r="AA978" i="1" s="1"/>
  <c r="AU978" i="1"/>
  <c r="G986" i="1"/>
  <c r="AA986" i="1" s="1"/>
  <c r="AU986" i="1"/>
  <c r="G994" i="1"/>
  <c r="AU994" i="1"/>
  <c r="G1002" i="1"/>
  <c r="AA1002" i="1" s="1"/>
  <c r="AU1002" i="1"/>
  <c r="G1010" i="1"/>
  <c r="AA1010" i="1" s="1"/>
  <c r="AU1010" i="1"/>
  <c r="G1018" i="1"/>
  <c r="AA1018" i="1" s="1"/>
  <c r="AU1018" i="1"/>
  <c r="G1026" i="1"/>
  <c r="AA1026" i="1" s="1"/>
  <c r="AU1026" i="1"/>
  <c r="G1034" i="1"/>
  <c r="AB1034" i="1" s="1"/>
  <c r="AU1034" i="1"/>
  <c r="G1042" i="1"/>
  <c r="AA1042" i="1" s="1"/>
  <c r="AU1042" i="1"/>
  <c r="G1050" i="1"/>
  <c r="AU1050" i="1"/>
  <c r="G1058" i="1"/>
  <c r="AA1058" i="1" s="1"/>
  <c r="AU1058" i="1"/>
  <c r="G1066" i="1"/>
  <c r="AA1066" i="1" s="1"/>
  <c r="AU1066" i="1"/>
  <c r="G1074" i="1"/>
  <c r="AA1074" i="1" s="1"/>
  <c r="AU1074" i="1"/>
  <c r="G1082" i="1"/>
  <c r="AA1082" i="1" s="1"/>
  <c r="AU1082" i="1"/>
  <c r="G1090" i="1"/>
  <c r="AA1090" i="1" s="1"/>
  <c r="AU1090" i="1"/>
  <c r="G1098" i="1"/>
  <c r="AA1098" i="1" s="1"/>
  <c r="AU1098" i="1"/>
  <c r="G1106" i="1"/>
  <c r="AA1106" i="1" s="1"/>
  <c r="AU1106" i="1"/>
  <c r="G1114" i="1"/>
  <c r="AA1114" i="1" s="1"/>
  <c r="AU1114" i="1"/>
  <c r="G1122" i="1"/>
  <c r="AU1122" i="1"/>
  <c r="G1130" i="1"/>
  <c r="AA1130" i="1" s="1"/>
  <c r="AU1130" i="1"/>
  <c r="G1138" i="1"/>
  <c r="AA1138" i="1" s="1"/>
  <c r="AU1138" i="1"/>
  <c r="G1146" i="1"/>
  <c r="AA1146" i="1" s="1"/>
  <c r="AU1146" i="1"/>
  <c r="G1154" i="1"/>
  <c r="AA1154" i="1" s="1"/>
  <c r="AU1154" i="1"/>
  <c r="G1162" i="1"/>
  <c r="AA1162" i="1" s="1"/>
  <c r="AU1162" i="1"/>
  <c r="G1170" i="1"/>
  <c r="AA1170" i="1" s="1"/>
  <c r="AU1170" i="1"/>
  <c r="G1178" i="1"/>
  <c r="AB1178" i="1" s="1"/>
  <c r="AU1178" i="1"/>
  <c r="G1186" i="1"/>
  <c r="AA1186" i="1" s="1"/>
  <c r="AU1186" i="1"/>
  <c r="G1194" i="1"/>
  <c r="AA1194" i="1" s="1"/>
  <c r="AU1194" i="1"/>
  <c r="G1202" i="1"/>
  <c r="AA1202" i="1" s="1"/>
  <c r="AU1202" i="1"/>
  <c r="G1210" i="1"/>
  <c r="AA1210" i="1" s="1"/>
  <c r="AU1210" i="1"/>
  <c r="G1218" i="1"/>
  <c r="AB1218" i="1" s="1"/>
  <c r="AU1218" i="1"/>
  <c r="G1226" i="1"/>
  <c r="AA1226" i="1" s="1"/>
  <c r="AU1226" i="1"/>
  <c r="G1234" i="1"/>
  <c r="AA1234" i="1" s="1"/>
  <c r="AU1234" i="1"/>
  <c r="G1242" i="1"/>
  <c r="AA1242" i="1" s="1"/>
  <c r="AU1242" i="1"/>
  <c r="G1250" i="1"/>
  <c r="AU1250" i="1"/>
  <c r="G1258" i="1"/>
  <c r="AA1258" i="1" s="1"/>
  <c r="AU1258" i="1"/>
  <c r="G1266" i="1"/>
  <c r="AA1266" i="1" s="1"/>
  <c r="AU1266" i="1"/>
  <c r="G1274" i="1"/>
  <c r="AA1274" i="1" s="1"/>
  <c r="AU1274" i="1"/>
  <c r="G1282" i="1"/>
  <c r="AA1282" i="1" s="1"/>
  <c r="AU1282" i="1"/>
  <c r="G1290" i="1"/>
  <c r="AB1290" i="1" s="1"/>
  <c r="AU1290" i="1"/>
  <c r="G1298" i="1"/>
  <c r="AA1298" i="1" s="1"/>
  <c r="AU1298" i="1"/>
  <c r="G1306" i="1"/>
  <c r="AU1306" i="1"/>
  <c r="G1314" i="1"/>
  <c r="AB1314" i="1" s="1"/>
  <c r="AU1314" i="1"/>
  <c r="G1322" i="1"/>
  <c r="AA1322" i="1" s="1"/>
  <c r="AU1322" i="1"/>
  <c r="G1330" i="1"/>
  <c r="AA1330" i="1" s="1"/>
  <c r="AU1330" i="1"/>
  <c r="G1338" i="1"/>
  <c r="AA1338" i="1" s="1"/>
  <c r="AU1338" i="1"/>
  <c r="G1346" i="1"/>
  <c r="AA1346" i="1" s="1"/>
  <c r="AU1346" i="1"/>
  <c r="G1354" i="1"/>
  <c r="AB1354" i="1" s="1"/>
  <c r="AU1354" i="1"/>
  <c r="G1362" i="1"/>
  <c r="AA1362" i="1" s="1"/>
  <c r="AU1362" i="1"/>
  <c r="G1370" i="1"/>
  <c r="AA1370" i="1" s="1"/>
  <c r="AU1370" i="1"/>
  <c r="G1378" i="1"/>
  <c r="AU1378" i="1"/>
  <c r="G1386" i="1"/>
  <c r="AA1386" i="1" s="1"/>
  <c r="AU1386" i="1"/>
  <c r="G1394" i="1"/>
  <c r="AA1394" i="1" s="1"/>
  <c r="AU1394" i="1"/>
  <c r="G1402" i="1"/>
  <c r="AA1402" i="1" s="1"/>
  <c r="AU1402" i="1"/>
  <c r="G1410" i="1"/>
  <c r="AB1410" i="1" s="1"/>
  <c r="AU1410" i="1"/>
  <c r="G1418" i="1"/>
  <c r="AA1418" i="1" s="1"/>
  <c r="AU1418" i="1"/>
  <c r="G1426" i="1"/>
  <c r="AA1426" i="1" s="1"/>
  <c r="AU1426" i="1"/>
  <c r="G1434" i="1"/>
  <c r="AA1434" i="1" s="1"/>
  <c r="AU1434" i="1"/>
  <c r="G1442" i="1"/>
  <c r="AA1442" i="1" s="1"/>
  <c r="AU1442" i="1"/>
  <c r="G1450" i="1"/>
  <c r="AA1450" i="1" s="1"/>
  <c r="AU1450" i="1"/>
  <c r="G1458" i="1"/>
  <c r="AA1458" i="1" s="1"/>
  <c r="AU1458" i="1"/>
  <c r="G1466" i="1"/>
  <c r="AB1466" i="1" s="1"/>
  <c r="AU1466" i="1"/>
  <c r="G1474" i="1"/>
  <c r="AA1474" i="1" s="1"/>
  <c r="AU1474" i="1"/>
  <c r="G1482" i="1"/>
  <c r="AB1482" i="1" s="1"/>
  <c r="AU1482" i="1"/>
  <c r="G1490" i="1"/>
  <c r="AA1490" i="1" s="1"/>
  <c r="AU1490" i="1"/>
  <c r="G1498" i="1"/>
  <c r="AA1498" i="1" s="1"/>
  <c r="AU1498" i="1"/>
  <c r="G1506" i="1"/>
  <c r="AU1506" i="1"/>
  <c r="G1514" i="1"/>
  <c r="AB1514" i="1" s="1"/>
  <c r="AU1514" i="1"/>
  <c r="G1522" i="1"/>
  <c r="AA1522" i="1" s="1"/>
  <c r="AU1522" i="1"/>
  <c r="G1530" i="1"/>
  <c r="AA1530" i="1" s="1"/>
  <c r="AU1530" i="1"/>
  <c r="G1538" i="1"/>
  <c r="AA1538" i="1" s="1"/>
  <c r="AU1538" i="1"/>
  <c r="G1546" i="1"/>
  <c r="AU1546" i="1"/>
  <c r="G1554" i="1"/>
  <c r="AA1554" i="1" s="1"/>
  <c r="AU1554" i="1"/>
  <c r="G1562" i="1"/>
  <c r="AA1562" i="1" s="1"/>
  <c r="AU1562" i="1"/>
  <c r="G1570" i="1"/>
  <c r="AA1570" i="1" s="1"/>
  <c r="AU1570" i="1"/>
  <c r="G1578" i="1"/>
  <c r="AB1578" i="1" s="1"/>
  <c r="AU1578" i="1"/>
  <c r="G1586" i="1"/>
  <c r="AA1586" i="1" s="1"/>
  <c r="AU1586" i="1"/>
  <c r="G1594" i="1"/>
  <c r="AU1594" i="1"/>
  <c r="G1602" i="1"/>
  <c r="AA1602" i="1" s="1"/>
  <c r="AU1602" i="1"/>
  <c r="G1610" i="1"/>
  <c r="AA1610" i="1" s="1"/>
  <c r="AU1610" i="1"/>
  <c r="G1618" i="1"/>
  <c r="AA1618" i="1" s="1"/>
  <c r="AU1618" i="1"/>
  <c r="G1626" i="1"/>
  <c r="AA1626" i="1" s="1"/>
  <c r="AU1626" i="1"/>
  <c r="G1634" i="1"/>
  <c r="AU1634" i="1"/>
  <c r="G1642" i="1"/>
  <c r="AA1642" i="1" s="1"/>
  <c r="AU1642" i="1"/>
  <c r="G1650" i="1"/>
  <c r="AA1650" i="1" s="1"/>
  <c r="AU1650" i="1"/>
  <c r="G1658" i="1"/>
  <c r="AB1658" i="1" s="1"/>
  <c r="AU1658" i="1"/>
  <c r="G1666" i="1"/>
  <c r="AA1666" i="1" s="1"/>
  <c r="AU1666" i="1"/>
  <c r="G1674" i="1"/>
  <c r="AA1674" i="1" s="1"/>
  <c r="AU1674" i="1"/>
  <c r="G1682" i="1"/>
  <c r="AA1682" i="1" s="1"/>
  <c r="AU1682" i="1"/>
  <c r="G1690" i="1"/>
  <c r="AA1690" i="1" s="1"/>
  <c r="AU1690" i="1"/>
  <c r="G1698" i="1"/>
  <c r="AA1698" i="1" s="1"/>
  <c r="AU1698" i="1"/>
  <c r="G1706" i="1"/>
  <c r="AA1706" i="1" s="1"/>
  <c r="AU1706" i="1"/>
  <c r="G1714" i="1"/>
  <c r="AA1714" i="1" s="1"/>
  <c r="AU1714" i="1"/>
  <c r="G1722" i="1"/>
  <c r="AB1722" i="1" s="1"/>
  <c r="AU1722" i="1"/>
  <c r="G1730" i="1"/>
  <c r="AB1730" i="1" s="1"/>
  <c r="AU1730" i="1"/>
  <c r="G1738" i="1"/>
  <c r="AB1738" i="1" s="1"/>
  <c r="AU1738" i="1"/>
  <c r="G1746" i="1"/>
  <c r="AA1746" i="1" s="1"/>
  <c r="AU1746" i="1"/>
  <c r="G1754" i="1"/>
  <c r="AU1754" i="1"/>
  <c r="G1762" i="1"/>
  <c r="AU1762" i="1"/>
  <c r="G1770" i="1"/>
  <c r="AB1770" i="1" s="1"/>
  <c r="AU1770" i="1"/>
  <c r="G1778" i="1"/>
  <c r="AA1778" i="1" s="1"/>
  <c r="AU1778" i="1"/>
  <c r="G1786" i="1"/>
  <c r="AA1786" i="1" s="1"/>
  <c r="AU1786" i="1"/>
  <c r="G1794" i="1"/>
  <c r="AA1794" i="1" s="1"/>
  <c r="AU1794" i="1"/>
  <c r="G1802" i="1"/>
  <c r="AA1802" i="1" s="1"/>
  <c r="AU1802" i="1"/>
  <c r="G1810" i="1"/>
  <c r="AA1810" i="1" s="1"/>
  <c r="AU1810" i="1"/>
  <c r="AA499" i="1"/>
  <c r="AB499" i="1"/>
  <c r="AA691" i="1"/>
  <c r="AA1075" i="1"/>
  <c r="AA1107" i="1"/>
  <c r="AB1107" i="1"/>
  <c r="AB1203" i="1"/>
  <c r="AA1459" i="1"/>
  <c r="AA1747" i="1"/>
  <c r="H16" i="1"/>
  <c r="H24" i="1"/>
  <c r="H32" i="1"/>
  <c r="H40" i="1"/>
  <c r="H48" i="1"/>
  <c r="H56" i="1"/>
  <c r="H64" i="1"/>
  <c r="H72" i="1"/>
  <c r="H80" i="1"/>
  <c r="H88" i="1"/>
  <c r="H96" i="1"/>
  <c r="H104" i="1"/>
  <c r="H112" i="1"/>
  <c r="H120" i="1"/>
  <c r="H128" i="1"/>
  <c r="H136" i="1"/>
  <c r="H144" i="1"/>
  <c r="H152" i="1"/>
  <c r="H160" i="1"/>
  <c r="H168" i="1"/>
  <c r="H176" i="1"/>
  <c r="H184" i="1"/>
  <c r="H192" i="1"/>
  <c r="H200" i="1"/>
  <c r="H208" i="1"/>
  <c r="H216" i="1"/>
  <c r="H224" i="1"/>
  <c r="H232" i="1"/>
  <c r="H240" i="1"/>
  <c r="H248" i="1"/>
  <c r="H256" i="1"/>
  <c r="H264" i="1"/>
  <c r="H272" i="1"/>
  <c r="H280" i="1"/>
  <c r="H288" i="1"/>
  <c r="H296" i="1"/>
  <c r="H304" i="1"/>
  <c r="H312" i="1"/>
  <c r="H320" i="1"/>
  <c r="H328" i="1"/>
  <c r="H336" i="1"/>
  <c r="H344" i="1"/>
  <c r="H352" i="1"/>
  <c r="H360" i="1"/>
  <c r="H368" i="1"/>
  <c r="H376" i="1"/>
  <c r="H385" i="1"/>
  <c r="H393" i="1"/>
  <c r="H401" i="1"/>
  <c r="H409" i="1"/>
  <c r="H417" i="1"/>
  <c r="H425" i="1"/>
  <c r="H433" i="1"/>
  <c r="H441" i="1"/>
  <c r="H449" i="1"/>
  <c r="H457" i="1"/>
  <c r="H465" i="1"/>
  <c r="H473" i="1"/>
  <c r="H481" i="1"/>
  <c r="H489" i="1"/>
  <c r="H497" i="1"/>
  <c r="H505" i="1"/>
  <c r="H513" i="1"/>
  <c r="H521" i="1"/>
  <c r="H529" i="1"/>
  <c r="H537" i="1"/>
  <c r="H545" i="1"/>
  <c r="H553" i="1"/>
  <c r="H561" i="1"/>
  <c r="H569" i="1"/>
  <c r="H577" i="1"/>
  <c r="H585" i="1"/>
  <c r="H593" i="1"/>
  <c r="H601" i="1"/>
  <c r="H609" i="1"/>
  <c r="H617" i="1"/>
  <c r="H625" i="1"/>
  <c r="H633" i="1"/>
  <c r="H641" i="1"/>
  <c r="H649" i="1"/>
  <c r="H657" i="1"/>
  <c r="H665" i="1"/>
  <c r="H673" i="1"/>
  <c r="H681" i="1"/>
  <c r="H689" i="1"/>
  <c r="H697" i="1"/>
  <c r="H705" i="1"/>
  <c r="H713" i="1"/>
  <c r="H721" i="1"/>
  <c r="H729" i="1"/>
  <c r="H737" i="1"/>
  <c r="H745" i="1"/>
  <c r="H753" i="1"/>
  <c r="H761" i="1"/>
  <c r="H769" i="1"/>
  <c r="H777" i="1"/>
  <c r="H785" i="1"/>
  <c r="H793" i="1"/>
  <c r="H801" i="1"/>
  <c r="H809" i="1"/>
  <c r="H817" i="1"/>
  <c r="H825" i="1"/>
  <c r="H833" i="1"/>
  <c r="H841" i="1"/>
  <c r="H849" i="1"/>
  <c r="H857" i="1"/>
  <c r="H865" i="1"/>
  <c r="H873" i="1"/>
  <c r="H881" i="1"/>
  <c r="H889" i="1"/>
  <c r="H897" i="1"/>
  <c r="H905" i="1"/>
  <c r="H913" i="1"/>
  <c r="H921" i="1"/>
  <c r="H929" i="1"/>
  <c r="H937" i="1"/>
  <c r="H945" i="1"/>
  <c r="H953" i="1"/>
  <c r="H961" i="1"/>
  <c r="H969" i="1"/>
  <c r="H977" i="1"/>
  <c r="H985" i="1"/>
  <c r="H993" i="1"/>
  <c r="H1001" i="1"/>
  <c r="H1009" i="1"/>
  <c r="H1017" i="1"/>
  <c r="H1025" i="1"/>
  <c r="H1033" i="1"/>
  <c r="H1041" i="1"/>
  <c r="H1049" i="1"/>
  <c r="H1057" i="1"/>
  <c r="H1065" i="1"/>
  <c r="H1073" i="1"/>
  <c r="H1081" i="1"/>
  <c r="H1089" i="1"/>
  <c r="H1097" i="1"/>
  <c r="H1105" i="1"/>
  <c r="H1113" i="1"/>
  <c r="H1121" i="1"/>
  <c r="H1129" i="1"/>
  <c r="H1137" i="1"/>
  <c r="H1145" i="1"/>
  <c r="H1153" i="1"/>
  <c r="H1161" i="1"/>
  <c r="H1169" i="1"/>
  <c r="H1177" i="1"/>
  <c r="H1185" i="1"/>
  <c r="H1193" i="1"/>
  <c r="H1201" i="1"/>
  <c r="H1209" i="1"/>
  <c r="H1217" i="1"/>
  <c r="H1225" i="1"/>
  <c r="H1233" i="1"/>
  <c r="H1241" i="1"/>
  <c r="H1249" i="1"/>
  <c r="H1257" i="1"/>
  <c r="H1265" i="1"/>
  <c r="H1273" i="1"/>
  <c r="H1281" i="1"/>
  <c r="H1289" i="1"/>
  <c r="H1297" i="1"/>
  <c r="H1305" i="1"/>
  <c r="H1313" i="1"/>
  <c r="H1321" i="1"/>
  <c r="H1329" i="1"/>
  <c r="H1337" i="1"/>
  <c r="H1345" i="1"/>
  <c r="H1353" i="1"/>
  <c r="H1361" i="1"/>
  <c r="H1369" i="1"/>
  <c r="H1377" i="1"/>
  <c r="H1385" i="1"/>
  <c r="H1393" i="1"/>
  <c r="H1401" i="1"/>
  <c r="H1409" i="1"/>
  <c r="H1417" i="1"/>
  <c r="H1425" i="1"/>
  <c r="H1433" i="1"/>
  <c r="H1441" i="1"/>
  <c r="H1449" i="1"/>
  <c r="H1457" i="1"/>
  <c r="H1465" i="1"/>
  <c r="H1473" i="1"/>
  <c r="H1481" i="1"/>
  <c r="H1489" i="1"/>
  <c r="H1497" i="1"/>
  <c r="H1505" i="1"/>
  <c r="H1513" i="1"/>
  <c r="H1521" i="1"/>
  <c r="H1529" i="1"/>
  <c r="H1537" i="1"/>
  <c r="H1545" i="1"/>
  <c r="H1553" i="1"/>
  <c r="H1561" i="1"/>
  <c r="H1569" i="1"/>
  <c r="H1577" i="1"/>
  <c r="H1585" i="1"/>
  <c r="H1593" i="1"/>
  <c r="H1601" i="1"/>
  <c r="H1609" i="1"/>
  <c r="H1617" i="1"/>
  <c r="H1625" i="1"/>
  <c r="H1633" i="1"/>
  <c r="H1641" i="1"/>
  <c r="H1649" i="1"/>
  <c r="H1657" i="1"/>
  <c r="H1665" i="1"/>
  <c r="H1673" i="1"/>
  <c r="H1681" i="1"/>
  <c r="H1689" i="1"/>
  <c r="H1697" i="1"/>
  <c r="H1705" i="1"/>
  <c r="H1713" i="1"/>
  <c r="H1721" i="1"/>
  <c r="H1729" i="1"/>
  <c r="H1737" i="1"/>
  <c r="H1745" i="1"/>
  <c r="H1753" i="1"/>
  <c r="H1761" i="1"/>
  <c r="H1769" i="1"/>
  <c r="H1777" i="1"/>
  <c r="H1785" i="1"/>
  <c r="H1793" i="1"/>
  <c r="H1801" i="1"/>
  <c r="H1809" i="1"/>
  <c r="AB388" i="1"/>
  <c r="AA524" i="1"/>
  <c r="AB524" i="1"/>
  <c r="AB868" i="1"/>
  <c r="AA908" i="1"/>
  <c r="AA1004" i="1"/>
  <c r="AB1060" i="1"/>
  <c r="AB1292" i="1"/>
  <c r="AB1300" i="1"/>
  <c r="AB1316" i="1"/>
  <c r="AB1444" i="1"/>
  <c r="AA1676" i="1"/>
  <c r="AB1676" i="1"/>
  <c r="AA1764" i="1"/>
  <c r="H17" i="1"/>
  <c r="H25" i="1"/>
  <c r="H33" i="1"/>
  <c r="H41" i="1"/>
  <c r="H49" i="1"/>
  <c r="H57" i="1"/>
  <c r="H65" i="1"/>
  <c r="H73" i="1"/>
  <c r="H81" i="1"/>
  <c r="H89" i="1"/>
  <c r="H97" i="1"/>
  <c r="H105" i="1"/>
  <c r="H113" i="1"/>
  <c r="H121" i="1"/>
  <c r="H129" i="1"/>
  <c r="H137" i="1"/>
  <c r="H145" i="1"/>
  <c r="H153" i="1"/>
  <c r="H161" i="1"/>
  <c r="H169" i="1"/>
  <c r="H177" i="1"/>
  <c r="H185" i="1"/>
  <c r="H193" i="1"/>
  <c r="H201" i="1"/>
  <c r="H209" i="1"/>
  <c r="H217" i="1"/>
  <c r="H225" i="1"/>
  <c r="H233" i="1"/>
  <c r="H241" i="1"/>
  <c r="H249" i="1"/>
  <c r="H257" i="1"/>
  <c r="H265" i="1"/>
  <c r="H273" i="1"/>
  <c r="H281" i="1"/>
  <c r="H289" i="1"/>
  <c r="H297" i="1"/>
  <c r="H305" i="1"/>
  <c r="H313" i="1"/>
  <c r="H321" i="1"/>
  <c r="H329" i="1"/>
  <c r="H337" i="1"/>
  <c r="H345" i="1"/>
  <c r="H353" i="1"/>
  <c r="H361" i="1"/>
  <c r="H369" i="1"/>
  <c r="H377" i="1"/>
  <c r="H386" i="1"/>
  <c r="H394" i="1"/>
  <c r="H402" i="1"/>
  <c r="H410" i="1"/>
  <c r="H418" i="1"/>
  <c r="H426" i="1"/>
  <c r="H434" i="1"/>
  <c r="H442" i="1"/>
  <c r="H450" i="1"/>
  <c r="H458" i="1"/>
  <c r="H466" i="1"/>
  <c r="H474" i="1"/>
  <c r="H482" i="1"/>
  <c r="H490" i="1"/>
  <c r="H498" i="1"/>
  <c r="H506" i="1"/>
  <c r="H514" i="1"/>
  <c r="H522" i="1"/>
  <c r="H530" i="1"/>
  <c r="H538" i="1"/>
  <c r="H546" i="1"/>
  <c r="H554" i="1"/>
  <c r="H562" i="1"/>
  <c r="H570" i="1"/>
  <c r="H578" i="1"/>
  <c r="H586" i="1"/>
  <c r="H594" i="1"/>
  <c r="H602" i="1"/>
  <c r="H610" i="1"/>
  <c r="H618" i="1"/>
  <c r="H626" i="1"/>
  <c r="H634" i="1"/>
  <c r="H642" i="1"/>
  <c r="H650" i="1"/>
  <c r="H658" i="1"/>
  <c r="H666" i="1"/>
  <c r="H674" i="1"/>
  <c r="H682" i="1"/>
  <c r="H690" i="1"/>
  <c r="H698" i="1"/>
  <c r="H706" i="1"/>
  <c r="H714" i="1"/>
  <c r="H722" i="1"/>
  <c r="H730" i="1"/>
  <c r="H738" i="1"/>
  <c r="H746" i="1"/>
  <c r="H754" i="1"/>
  <c r="H762" i="1"/>
  <c r="H770" i="1"/>
  <c r="H778" i="1"/>
  <c r="H786" i="1"/>
  <c r="H794" i="1"/>
  <c r="H802" i="1"/>
  <c r="H810" i="1"/>
  <c r="H818" i="1"/>
  <c r="H826" i="1"/>
  <c r="H834" i="1"/>
  <c r="H842" i="1"/>
  <c r="H850" i="1"/>
  <c r="H858" i="1"/>
  <c r="H866" i="1"/>
  <c r="H874" i="1"/>
  <c r="H882" i="1"/>
  <c r="H890" i="1"/>
  <c r="H898" i="1"/>
  <c r="H906" i="1"/>
  <c r="H914" i="1"/>
  <c r="H922" i="1"/>
  <c r="H930" i="1"/>
  <c r="H938" i="1"/>
  <c r="H946" i="1"/>
  <c r="H954" i="1"/>
  <c r="H962" i="1"/>
  <c r="H970" i="1"/>
  <c r="H978" i="1"/>
  <c r="H986" i="1"/>
  <c r="H994" i="1"/>
  <c r="H1002" i="1"/>
  <c r="H1010" i="1"/>
  <c r="H1018" i="1"/>
  <c r="H1026" i="1"/>
  <c r="H1034" i="1"/>
  <c r="H1042" i="1"/>
  <c r="H1050" i="1"/>
  <c r="H1058" i="1"/>
  <c r="H1066" i="1"/>
  <c r="H1074" i="1"/>
  <c r="H1082" i="1"/>
  <c r="H1090" i="1"/>
  <c r="H1098" i="1"/>
  <c r="H1106" i="1"/>
  <c r="H1114" i="1"/>
  <c r="H1122" i="1"/>
  <c r="H1130" i="1"/>
  <c r="H1138" i="1"/>
  <c r="H1146" i="1"/>
  <c r="H1154" i="1"/>
  <c r="H1162" i="1"/>
  <c r="H1170" i="1"/>
  <c r="H1178" i="1"/>
  <c r="H1186" i="1"/>
  <c r="H1194" i="1"/>
  <c r="H1202" i="1"/>
  <c r="H1210" i="1"/>
  <c r="H1218" i="1"/>
  <c r="H1226" i="1"/>
  <c r="H1234" i="1"/>
  <c r="H1242" i="1"/>
  <c r="H1250" i="1"/>
  <c r="H1258" i="1"/>
  <c r="H1266" i="1"/>
  <c r="H1274" i="1"/>
  <c r="H1282" i="1"/>
  <c r="H1290" i="1"/>
  <c r="H1298" i="1"/>
  <c r="H1306" i="1"/>
  <c r="H1314" i="1"/>
  <c r="H1322" i="1"/>
  <c r="H1330" i="1"/>
  <c r="H1338" i="1"/>
  <c r="H1346" i="1"/>
  <c r="H1354" i="1"/>
  <c r="H1362" i="1"/>
  <c r="H1370" i="1"/>
  <c r="H1378" i="1"/>
  <c r="H1386" i="1"/>
  <c r="H1394" i="1"/>
  <c r="H1402" i="1"/>
  <c r="H1410" i="1"/>
  <c r="H1418" i="1"/>
  <c r="H1426" i="1"/>
  <c r="H1434" i="1"/>
  <c r="H1442" i="1"/>
  <c r="H1450" i="1"/>
  <c r="H1458" i="1"/>
  <c r="H1466" i="1"/>
  <c r="H1474" i="1"/>
  <c r="H1482" i="1"/>
  <c r="H1490" i="1"/>
  <c r="H1498" i="1"/>
  <c r="H1506" i="1"/>
  <c r="H1514" i="1"/>
  <c r="H1522" i="1"/>
  <c r="H1530" i="1"/>
  <c r="H1538" i="1"/>
  <c r="H1546" i="1"/>
  <c r="H1554" i="1"/>
  <c r="H1562" i="1"/>
  <c r="H1570" i="1"/>
  <c r="H1578" i="1"/>
  <c r="H1586" i="1"/>
  <c r="H1594" i="1"/>
  <c r="H1602" i="1"/>
  <c r="H1610" i="1"/>
  <c r="H1618" i="1"/>
  <c r="H1626" i="1"/>
  <c r="H1634" i="1"/>
  <c r="H1642" i="1"/>
  <c r="H1650" i="1"/>
  <c r="H1658" i="1"/>
  <c r="H1666" i="1"/>
  <c r="H1674" i="1"/>
  <c r="H1682" i="1"/>
  <c r="H1690" i="1"/>
  <c r="H1698" i="1"/>
  <c r="H1706" i="1"/>
  <c r="H1714" i="1"/>
  <c r="H1722" i="1"/>
  <c r="H1730" i="1"/>
  <c r="H1738" i="1"/>
  <c r="H1746" i="1"/>
  <c r="H1754" i="1"/>
  <c r="H1762" i="1"/>
  <c r="H1770" i="1"/>
  <c r="H1778" i="1"/>
  <c r="H1786" i="1"/>
  <c r="H1794" i="1"/>
  <c r="H1802" i="1"/>
  <c r="H1810" i="1"/>
  <c r="AA413" i="1"/>
  <c r="AA605" i="1"/>
  <c r="AB637" i="1"/>
  <c r="AB733" i="1"/>
  <c r="AA741" i="1"/>
  <c r="AB893" i="1"/>
  <c r="AB989" i="1"/>
  <c r="AB997" i="1"/>
  <c r="AA1125" i="1"/>
  <c r="AA1133" i="1"/>
  <c r="AB1213" i="1"/>
  <c r="AB1277" i="1"/>
  <c r="AB1413" i="1"/>
  <c r="AB1501" i="1"/>
  <c r="AA1565" i="1"/>
  <c r="AB1565" i="1"/>
  <c r="AA1661" i="1"/>
  <c r="AB1693" i="1"/>
  <c r="AA1741" i="1"/>
  <c r="AA1797" i="1"/>
  <c r="H18" i="1"/>
  <c r="H26" i="1"/>
  <c r="H34" i="1"/>
  <c r="H42" i="1"/>
  <c r="H50" i="1"/>
  <c r="H58" i="1"/>
  <c r="H66" i="1"/>
  <c r="H74" i="1"/>
  <c r="H82" i="1"/>
  <c r="H90" i="1"/>
  <c r="H98" i="1"/>
  <c r="H106" i="1"/>
  <c r="H114" i="1"/>
  <c r="H122" i="1"/>
  <c r="H130" i="1"/>
  <c r="H138" i="1"/>
  <c r="H146" i="1"/>
  <c r="H154" i="1"/>
  <c r="H162" i="1"/>
  <c r="H170" i="1"/>
  <c r="H178" i="1"/>
  <c r="H186" i="1"/>
  <c r="H194" i="1"/>
  <c r="H202" i="1"/>
  <c r="H210" i="1"/>
  <c r="H218" i="1"/>
  <c r="H226" i="1"/>
  <c r="H234" i="1"/>
  <c r="H242" i="1"/>
  <c r="H250" i="1"/>
  <c r="H258" i="1"/>
  <c r="H266" i="1"/>
  <c r="H274" i="1"/>
  <c r="H282" i="1"/>
  <c r="H290" i="1"/>
  <c r="H298" i="1"/>
  <c r="H306" i="1"/>
  <c r="H314" i="1"/>
  <c r="H322" i="1"/>
  <c r="H330" i="1"/>
  <c r="H338" i="1"/>
  <c r="H346" i="1"/>
  <c r="H354" i="1"/>
  <c r="H362" i="1"/>
  <c r="H370" i="1"/>
  <c r="H379" i="1"/>
  <c r="H387" i="1"/>
  <c r="H395" i="1"/>
  <c r="H403" i="1"/>
  <c r="H411" i="1"/>
  <c r="H419" i="1"/>
  <c r="H427" i="1"/>
  <c r="H435" i="1"/>
  <c r="H443" i="1"/>
  <c r="H451" i="1"/>
  <c r="H459" i="1"/>
  <c r="H467" i="1"/>
  <c r="H475" i="1"/>
  <c r="H483" i="1"/>
  <c r="H491" i="1"/>
  <c r="H499" i="1"/>
  <c r="H507" i="1"/>
  <c r="H515" i="1"/>
  <c r="H523" i="1"/>
  <c r="H531" i="1"/>
  <c r="H539" i="1"/>
  <c r="H547" i="1"/>
  <c r="H555" i="1"/>
  <c r="H563" i="1"/>
  <c r="H571" i="1"/>
  <c r="H579" i="1"/>
  <c r="H587" i="1"/>
  <c r="H595" i="1"/>
  <c r="H603" i="1"/>
  <c r="H611" i="1"/>
  <c r="H619" i="1"/>
  <c r="H627" i="1"/>
  <c r="H635" i="1"/>
  <c r="H643" i="1"/>
  <c r="H651" i="1"/>
  <c r="H659" i="1"/>
  <c r="H667" i="1"/>
  <c r="H675" i="1"/>
  <c r="H683" i="1"/>
  <c r="H691" i="1"/>
  <c r="H699" i="1"/>
  <c r="H707" i="1"/>
  <c r="H715" i="1"/>
  <c r="H723" i="1"/>
  <c r="H731" i="1"/>
  <c r="H739" i="1"/>
  <c r="H747" i="1"/>
  <c r="H755" i="1"/>
  <c r="H763" i="1"/>
  <c r="H771" i="1"/>
  <c r="H779" i="1"/>
  <c r="H787" i="1"/>
  <c r="H795" i="1"/>
  <c r="H803" i="1"/>
  <c r="H811" i="1"/>
  <c r="H819" i="1"/>
  <c r="H827" i="1"/>
  <c r="H835" i="1"/>
  <c r="H843" i="1"/>
  <c r="H851" i="1"/>
  <c r="H859" i="1"/>
  <c r="H867" i="1"/>
  <c r="H875" i="1"/>
  <c r="H883" i="1"/>
  <c r="H891" i="1"/>
  <c r="H899" i="1"/>
  <c r="H907" i="1"/>
  <c r="H915" i="1"/>
  <c r="H923" i="1"/>
  <c r="H931" i="1"/>
  <c r="H939" i="1"/>
  <c r="H947" i="1"/>
  <c r="H955" i="1"/>
  <c r="H963" i="1"/>
  <c r="H971" i="1"/>
  <c r="H979" i="1"/>
  <c r="H987" i="1"/>
  <c r="H995" i="1"/>
  <c r="H1003" i="1"/>
  <c r="H1011" i="1"/>
  <c r="H1019" i="1"/>
  <c r="H1027" i="1"/>
  <c r="H1035" i="1"/>
  <c r="H1043" i="1"/>
  <c r="H1051" i="1"/>
  <c r="H1059" i="1"/>
  <c r="H1067" i="1"/>
  <c r="H1075" i="1"/>
  <c r="H1083" i="1"/>
  <c r="H1091" i="1"/>
  <c r="H1099" i="1"/>
  <c r="H1107" i="1"/>
  <c r="H1115" i="1"/>
  <c r="H1123" i="1"/>
  <c r="H1131" i="1"/>
  <c r="H1139" i="1"/>
  <c r="H1147" i="1"/>
  <c r="H1155" i="1"/>
  <c r="H1163" i="1"/>
  <c r="H1171" i="1"/>
  <c r="H1179" i="1"/>
  <c r="H1187" i="1"/>
  <c r="H1195" i="1"/>
  <c r="H1203" i="1"/>
  <c r="H1211" i="1"/>
  <c r="H1219" i="1"/>
  <c r="H1227" i="1"/>
  <c r="H1235" i="1"/>
  <c r="H1243" i="1"/>
  <c r="H1251" i="1"/>
  <c r="H1259" i="1"/>
  <c r="H1267" i="1"/>
  <c r="H1275" i="1"/>
  <c r="H1283" i="1"/>
  <c r="H1291" i="1"/>
  <c r="H1299" i="1"/>
  <c r="H1307" i="1"/>
  <c r="H1315" i="1"/>
  <c r="H1323" i="1"/>
  <c r="H1331" i="1"/>
  <c r="H1339" i="1"/>
  <c r="H1347" i="1"/>
  <c r="H1355" i="1"/>
  <c r="H1363" i="1"/>
  <c r="H1371" i="1"/>
  <c r="H1379" i="1"/>
  <c r="H1387" i="1"/>
  <c r="H1395" i="1"/>
  <c r="H1403" i="1"/>
  <c r="H1411" i="1"/>
  <c r="H1419" i="1"/>
  <c r="H1427" i="1"/>
  <c r="H1435" i="1"/>
  <c r="H1443" i="1"/>
  <c r="H1451" i="1"/>
  <c r="H1459" i="1"/>
  <c r="H1467" i="1"/>
  <c r="H1475" i="1"/>
  <c r="H1483" i="1"/>
  <c r="H1491" i="1"/>
  <c r="H1499" i="1"/>
  <c r="H1507" i="1"/>
  <c r="H1515" i="1"/>
  <c r="H1523" i="1"/>
  <c r="H1531" i="1"/>
  <c r="H1539" i="1"/>
  <c r="H1547" i="1"/>
  <c r="H1555" i="1"/>
  <c r="H1563" i="1"/>
  <c r="H1571" i="1"/>
  <c r="H1579" i="1"/>
  <c r="H1587" i="1"/>
  <c r="H1595" i="1"/>
  <c r="H1603" i="1"/>
  <c r="H1611" i="1"/>
  <c r="H1619" i="1"/>
  <c r="H1627" i="1"/>
  <c r="H1635" i="1"/>
  <c r="H1643" i="1"/>
  <c r="H1651" i="1"/>
  <c r="H1659" i="1"/>
  <c r="H1667" i="1"/>
  <c r="H1675" i="1"/>
  <c r="H1683" i="1"/>
  <c r="H1691" i="1"/>
  <c r="H1699" i="1"/>
  <c r="H1707" i="1"/>
  <c r="H1715" i="1"/>
  <c r="H1723" i="1"/>
  <c r="H1731" i="1"/>
  <c r="H1739" i="1"/>
  <c r="H1747" i="1"/>
  <c r="H1755" i="1"/>
  <c r="H1763" i="1"/>
  <c r="H1771" i="1"/>
  <c r="H1779" i="1"/>
  <c r="H1787" i="1"/>
  <c r="H1795" i="1"/>
  <c r="H1803" i="1"/>
  <c r="H1811" i="1"/>
  <c r="AA549" i="1"/>
  <c r="AB549" i="1"/>
  <c r="AA662" i="1"/>
  <c r="AB726" i="1"/>
  <c r="AB758" i="1"/>
  <c r="AB854" i="1"/>
  <c r="AB1054" i="1"/>
  <c r="AB1134" i="1"/>
  <c r="AA1142" i="1"/>
  <c r="AA1150" i="1"/>
  <c r="AA1238" i="1"/>
  <c r="AB1238" i="1"/>
  <c r="AA1246" i="1"/>
  <c r="AB1334" i="1"/>
  <c r="AA1342" i="1"/>
  <c r="AB1342" i="1"/>
  <c r="AA1430" i="1"/>
  <c r="AB1622" i="1"/>
  <c r="AA1630" i="1"/>
  <c r="AA1662" i="1"/>
  <c r="AB1662" i="1"/>
  <c r="H19" i="1"/>
  <c r="H27" i="1"/>
  <c r="H35" i="1"/>
  <c r="H43" i="1"/>
  <c r="H51" i="1"/>
  <c r="H59" i="1"/>
  <c r="H67" i="1"/>
  <c r="H75" i="1"/>
  <c r="H83" i="1"/>
  <c r="H91" i="1"/>
  <c r="H99" i="1"/>
  <c r="H107" i="1"/>
  <c r="H115" i="1"/>
  <c r="H123" i="1"/>
  <c r="H131" i="1"/>
  <c r="H139" i="1"/>
  <c r="H147" i="1"/>
  <c r="H155" i="1"/>
  <c r="H163" i="1"/>
  <c r="H171" i="1"/>
  <c r="H179" i="1"/>
  <c r="H187" i="1"/>
  <c r="H195" i="1"/>
  <c r="H203" i="1"/>
  <c r="H211" i="1"/>
  <c r="H219" i="1"/>
  <c r="H227" i="1"/>
  <c r="H235" i="1"/>
  <c r="H243" i="1"/>
  <c r="H251" i="1"/>
  <c r="H259" i="1"/>
  <c r="H267" i="1"/>
  <c r="H275" i="1"/>
  <c r="H283" i="1"/>
  <c r="H291" i="1"/>
  <c r="H299" i="1"/>
  <c r="H307" i="1"/>
  <c r="H315" i="1"/>
  <c r="H323" i="1"/>
  <c r="H331" i="1"/>
  <c r="H339" i="1"/>
  <c r="H347" i="1"/>
  <c r="H355" i="1"/>
  <c r="H363" i="1"/>
  <c r="H371" i="1"/>
  <c r="H380" i="1"/>
  <c r="H388" i="1"/>
  <c r="H396" i="1"/>
  <c r="H404" i="1"/>
  <c r="H412" i="1"/>
  <c r="H420" i="1"/>
  <c r="H428" i="1"/>
  <c r="H436" i="1"/>
  <c r="H444" i="1"/>
  <c r="H452" i="1"/>
  <c r="H460" i="1"/>
  <c r="H468" i="1"/>
  <c r="H476" i="1"/>
  <c r="H484" i="1"/>
  <c r="H492" i="1"/>
  <c r="H500" i="1"/>
  <c r="H508" i="1"/>
  <c r="H516" i="1"/>
  <c r="H524" i="1"/>
  <c r="H532" i="1"/>
  <c r="H540" i="1"/>
  <c r="H548" i="1"/>
  <c r="H556" i="1"/>
  <c r="H564" i="1"/>
  <c r="H572" i="1"/>
  <c r="H580" i="1"/>
  <c r="H588" i="1"/>
  <c r="H596" i="1"/>
  <c r="H604" i="1"/>
  <c r="H612" i="1"/>
  <c r="H620" i="1"/>
  <c r="H628" i="1"/>
  <c r="H636" i="1"/>
  <c r="H644" i="1"/>
  <c r="H652" i="1"/>
  <c r="H660" i="1"/>
  <c r="H668" i="1"/>
  <c r="H676" i="1"/>
  <c r="H684" i="1"/>
  <c r="H692" i="1"/>
  <c r="H700" i="1"/>
  <c r="H708" i="1"/>
  <c r="H716" i="1"/>
  <c r="H724" i="1"/>
  <c r="H732" i="1"/>
  <c r="H740" i="1"/>
  <c r="H748" i="1"/>
  <c r="H756" i="1"/>
  <c r="H764" i="1"/>
  <c r="H772" i="1"/>
  <c r="H780" i="1"/>
  <c r="H788" i="1"/>
  <c r="H796" i="1"/>
  <c r="H804" i="1"/>
  <c r="H812" i="1"/>
  <c r="H820" i="1"/>
  <c r="H828" i="1"/>
  <c r="H836" i="1"/>
  <c r="H844" i="1"/>
  <c r="H852" i="1"/>
  <c r="H860" i="1"/>
  <c r="H868" i="1"/>
  <c r="H876" i="1"/>
  <c r="H884" i="1"/>
  <c r="H892" i="1"/>
  <c r="H900" i="1"/>
  <c r="H908" i="1"/>
  <c r="H916" i="1"/>
  <c r="H924" i="1"/>
  <c r="H932" i="1"/>
  <c r="H940" i="1"/>
  <c r="H948" i="1"/>
  <c r="H956" i="1"/>
  <c r="H964" i="1"/>
  <c r="H972" i="1"/>
  <c r="H980" i="1"/>
  <c r="H988" i="1"/>
  <c r="H996" i="1"/>
  <c r="H1004" i="1"/>
  <c r="H1012" i="1"/>
  <c r="H1020" i="1"/>
  <c r="H1028" i="1"/>
  <c r="H1036" i="1"/>
  <c r="H1044" i="1"/>
  <c r="H1052" i="1"/>
  <c r="H1060" i="1"/>
  <c r="H1068" i="1"/>
  <c r="H1076" i="1"/>
  <c r="H1084" i="1"/>
  <c r="H1092" i="1"/>
  <c r="H1100" i="1"/>
  <c r="H1108" i="1"/>
  <c r="H1116" i="1"/>
  <c r="H1124" i="1"/>
  <c r="H1132" i="1"/>
  <c r="H1140" i="1"/>
  <c r="H1148" i="1"/>
  <c r="H1156" i="1"/>
  <c r="H1164" i="1"/>
  <c r="H1172" i="1"/>
  <c r="H1180" i="1"/>
  <c r="H1188" i="1"/>
  <c r="H1196" i="1"/>
  <c r="H1204" i="1"/>
  <c r="H1212" i="1"/>
  <c r="H1220" i="1"/>
  <c r="H1228" i="1"/>
  <c r="H1236" i="1"/>
  <c r="H1244" i="1"/>
  <c r="H1252" i="1"/>
  <c r="H1260" i="1"/>
  <c r="H1268" i="1"/>
  <c r="H1276" i="1"/>
  <c r="H1284" i="1"/>
  <c r="H1292" i="1"/>
  <c r="H1300" i="1"/>
  <c r="H1308" i="1"/>
  <c r="H1316" i="1"/>
  <c r="H1324" i="1"/>
  <c r="H1332" i="1"/>
  <c r="H1340" i="1"/>
  <c r="H1348" i="1"/>
  <c r="H1356" i="1"/>
  <c r="H1364" i="1"/>
  <c r="H1372" i="1"/>
  <c r="H1380" i="1"/>
  <c r="H1388" i="1"/>
  <c r="H1396" i="1"/>
  <c r="H1404" i="1"/>
  <c r="H1412" i="1"/>
  <c r="H1420" i="1"/>
  <c r="H1428" i="1"/>
  <c r="H1436" i="1"/>
  <c r="H1444" i="1"/>
  <c r="H1452" i="1"/>
  <c r="H1460" i="1"/>
  <c r="H1468" i="1"/>
  <c r="H1476" i="1"/>
  <c r="H1484" i="1"/>
  <c r="H1492" i="1"/>
  <c r="H1500" i="1"/>
  <c r="H1508" i="1"/>
  <c r="H1516" i="1"/>
  <c r="H1524" i="1"/>
  <c r="H1532" i="1"/>
  <c r="H1540" i="1"/>
  <c r="H1548" i="1"/>
  <c r="H1556" i="1"/>
  <c r="H1564" i="1"/>
  <c r="H1572" i="1"/>
  <c r="H1580" i="1"/>
  <c r="H1588" i="1"/>
  <c r="H1596" i="1"/>
  <c r="H1604" i="1"/>
  <c r="H1612" i="1"/>
  <c r="H1620" i="1"/>
  <c r="H1628" i="1"/>
  <c r="H1636" i="1"/>
  <c r="H1644" i="1"/>
  <c r="H1652" i="1"/>
  <c r="H1660" i="1"/>
  <c r="H1668" i="1"/>
  <c r="H1676" i="1"/>
  <c r="H1684" i="1"/>
  <c r="H1692" i="1"/>
  <c r="H1700" i="1"/>
  <c r="H1708" i="1"/>
  <c r="H1716" i="1"/>
  <c r="H1724" i="1"/>
  <c r="H1732" i="1"/>
  <c r="H1740" i="1"/>
  <c r="H1748" i="1"/>
  <c r="H1756" i="1"/>
  <c r="H1764" i="1"/>
  <c r="H1772" i="1"/>
  <c r="H1780" i="1"/>
  <c r="H1788" i="1"/>
  <c r="H1796" i="1"/>
  <c r="H1804" i="1"/>
  <c r="H1812" i="1"/>
  <c r="AA399" i="1"/>
  <c r="AB543" i="1"/>
  <c r="AA607" i="1"/>
  <c r="AB927" i="1"/>
  <c r="AA943" i="1"/>
  <c r="AB975" i="1"/>
  <c r="AA1071" i="1"/>
  <c r="AB1215" i="1"/>
  <c r="AA1263" i="1"/>
  <c r="AB1551" i="1"/>
  <c r="AB1679" i="1"/>
  <c r="H20" i="1"/>
  <c r="H28" i="1"/>
  <c r="H36" i="1"/>
  <c r="H44" i="1"/>
  <c r="H52" i="1"/>
  <c r="H60" i="1"/>
  <c r="H68" i="1"/>
  <c r="H76" i="1"/>
  <c r="H84" i="1"/>
  <c r="H92" i="1"/>
  <c r="H100" i="1"/>
  <c r="H108" i="1"/>
  <c r="H116" i="1"/>
  <c r="H124" i="1"/>
  <c r="H132" i="1"/>
  <c r="H140" i="1"/>
  <c r="H148" i="1"/>
  <c r="H156" i="1"/>
  <c r="H164" i="1"/>
  <c r="H172" i="1"/>
  <c r="H180" i="1"/>
  <c r="H188" i="1"/>
  <c r="H196" i="1"/>
  <c r="H204" i="1"/>
  <c r="H212" i="1"/>
  <c r="H220" i="1"/>
  <c r="H228" i="1"/>
  <c r="H236" i="1"/>
  <c r="H244" i="1"/>
  <c r="H252" i="1"/>
  <c r="H260" i="1"/>
  <c r="H268" i="1"/>
  <c r="H276" i="1"/>
  <c r="H284" i="1"/>
  <c r="H292" i="1"/>
  <c r="H300" i="1"/>
  <c r="H308" i="1"/>
  <c r="H316" i="1"/>
  <c r="H324" i="1"/>
  <c r="H332" i="1"/>
  <c r="H340" i="1"/>
  <c r="H348" i="1"/>
  <c r="H356" i="1"/>
  <c r="H364" i="1"/>
  <c r="H372" i="1"/>
  <c r="H381" i="1"/>
  <c r="H389" i="1"/>
  <c r="H397" i="1"/>
  <c r="H405" i="1"/>
  <c r="H413" i="1"/>
  <c r="H421" i="1"/>
  <c r="H429" i="1"/>
  <c r="H437" i="1"/>
  <c r="H445" i="1"/>
  <c r="H453" i="1"/>
  <c r="H461" i="1"/>
  <c r="H469" i="1"/>
  <c r="H477" i="1"/>
  <c r="H485" i="1"/>
  <c r="H493" i="1"/>
  <c r="H501" i="1"/>
  <c r="H509" i="1"/>
  <c r="H517" i="1"/>
  <c r="H525" i="1"/>
  <c r="H533" i="1"/>
  <c r="H541" i="1"/>
  <c r="H549" i="1"/>
  <c r="H557" i="1"/>
  <c r="H565" i="1"/>
  <c r="H573" i="1"/>
  <c r="H581" i="1"/>
  <c r="H589" i="1"/>
  <c r="H597" i="1"/>
  <c r="H605" i="1"/>
  <c r="H613" i="1"/>
  <c r="H621" i="1"/>
  <c r="H629" i="1"/>
  <c r="H637" i="1"/>
  <c r="H645" i="1"/>
  <c r="H653" i="1"/>
  <c r="H661" i="1"/>
  <c r="H669" i="1"/>
  <c r="H677" i="1"/>
  <c r="H685" i="1"/>
  <c r="H693" i="1"/>
  <c r="H701" i="1"/>
  <c r="H709" i="1"/>
  <c r="H717" i="1"/>
  <c r="H725" i="1"/>
  <c r="H733" i="1"/>
  <c r="H741" i="1"/>
  <c r="H749" i="1"/>
  <c r="H757" i="1"/>
  <c r="H765" i="1"/>
  <c r="H773" i="1"/>
  <c r="H781" i="1"/>
  <c r="H789" i="1"/>
  <c r="H797" i="1"/>
  <c r="H805" i="1"/>
  <c r="H813" i="1"/>
  <c r="H821" i="1"/>
  <c r="H829" i="1"/>
  <c r="H837" i="1"/>
  <c r="H845" i="1"/>
  <c r="H853" i="1"/>
  <c r="H861" i="1"/>
  <c r="H869" i="1"/>
  <c r="H877" i="1"/>
  <c r="H885" i="1"/>
  <c r="H893" i="1"/>
  <c r="H901" i="1"/>
  <c r="H909" i="1"/>
  <c r="H917" i="1"/>
  <c r="H925" i="1"/>
  <c r="H933" i="1"/>
  <c r="H941" i="1"/>
  <c r="H949" i="1"/>
  <c r="H957" i="1"/>
  <c r="H965" i="1"/>
  <c r="H973" i="1"/>
  <c r="H981" i="1"/>
  <c r="H989" i="1"/>
  <c r="H997" i="1"/>
  <c r="H1005" i="1"/>
  <c r="H1013" i="1"/>
  <c r="H1021" i="1"/>
  <c r="H1029" i="1"/>
  <c r="H1037" i="1"/>
  <c r="H1045" i="1"/>
  <c r="H1053" i="1"/>
  <c r="H1061" i="1"/>
  <c r="H1069" i="1"/>
  <c r="H1077" i="1"/>
  <c r="H1085" i="1"/>
  <c r="H1093" i="1"/>
  <c r="H1101" i="1"/>
  <c r="H1109" i="1"/>
  <c r="H1117" i="1"/>
  <c r="H1125" i="1"/>
  <c r="H1133" i="1"/>
  <c r="H1141" i="1"/>
  <c r="H1149" i="1"/>
  <c r="H1157" i="1"/>
  <c r="H1165" i="1"/>
  <c r="H1173" i="1"/>
  <c r="H1181" i="1"/>
  <c r="H1189" i="1"/>
  <c r="H1197" i="1"/>
  <c r="H1205" i="1"/>
  <c r="H1213" i="1"/>
  <c r="H1221" i="1"/>
  <c r="H1229" i="1"/>
  <c r="H1237" i="1"/>
  <c r="H1245" i="1"/>
  <c r="H1253" i="1"/>
  <c r="H1261" i="1"/>
  <c r="H1269" i="1"/>
  <c r="H1277" i="1"/>
  <c r="H1285" i="1"/>
  <c r="H1293" i="1"/>
  <c r="H1301" i="1"/>
  <c r="H1309" i="1"/>
  <c r="H1317" i="1"/>
  <c r="H1325" i="1"/>
  <c r="H1333" i="1"/>
  <c r="H1341" i="1"/>
  <c r="H1349" i="1"/>
  <c r="H1357" i="1"/>
  <c r="H1365" i="1"/>
  <c r="H1373" i="1"/>
  <c r="H1381" i="1"/>
  <c r="H1389" i="1"/>
  <c r="H1397" i="1"/>
  <c r="H1405" i="1"/>
  <c r="H1413" i="1"/>
  <c r="H1421" i="1"/>
  <c r="H1429" i="1"/>
  <c r="H1437" i="1"/>
  <c r="H1445" i="1"/>
  <c r="H1453" i="1"/>
  <c r="H1461" i="1"/>
  <c r="H1469" i="1"/>
  <c r="H1477" i="1"/>
  <c r="H1485" i="1"/>
  <c r="H1493" i="1"/>
  <c r="H1501" i="1"/>
  <c r="H1509" i="1"/>
  <c r="H1517" i="1"/>
  <c r="H1525" i="1"/>
  <c r="H1533" i="1"/>
  <c r="H1541" i="1"/>
  <c r="H1549" i="1"/>
  <c r="H1557" i="1"/>
  <c r="H1565" i="1"/>
  <c r="H1573" i="1"/>
  <c r="H1581" i="1"/>
  <c r="H1589" i="1"/>
  <c r="H1597" i="1"/>
  <c r="H1605" i="1"/>
  <c r="H1613" i="1"/>
  <c r="H1621" i="1"/>
  <c r="H1629" i="1"/>
  <c r="H1637" i="1"/>
  <c r="H1645" i="1"/>
  <c r="H1653" i="1"/>
  <c r="H1661" i="1"/>
  <c r="H1669" i="1"/>
  <c r="H1677" i="1"/>
  <c r="H1685" i="1"/>
  <c r="H1693" i="1"/>
  <c r="H1701" i="1"/>
  <c r="H1709" i="1"/>
  <c r="H1717" i="1"/>
  <c r="H1725" i="1"/>
  <c r="H1733" i="1"/>
  <c r="H1741" i="1"/>
  <c r="H1749" i="1"/>
  <c r="H1757" i="1"/>
  <c r="H1765" i="1"/>
  <c r="H1773" i="1"/>
  <c r="H1781" i="1"/>
  <c r="H1789" i="1"/>
  <c r="H1797" i="1"/>
  <c r="H1805" i="1"/>
  <c r="H1813" i="1"/>
  <c r="AA576" i="1"/>
  <c r="AA704" i="1"/>
  <c r="AA992" i="1"/>
  <c r="AA1056" i="1"/>
  <c r="AA1184" i="1"/>
  <c r="AB1344" i="1"/>
  <c r="AA1520" i="1"/>
  <c r="AA1760" i="1"/>
  <c r="H21" i="1"/>
  <c r="H29" i="1"/>
  <c r="H37" i="1"/>
  <c r="H45" i="1"/>
  <c r="H53" i="1"/>
  <c r="H61" i="1"/>
  <c r="H69" i="1"/>
  <c r="H77" i="1"/>
  <c r="H85" i="1"/>
  <c r="H93" i="1"/>
  <c r="H101" i="1"/>
  <c r="H109" i="1"/>
  <c r="H117" i="1"/>
  <c r="H125" i="1"/>
  <c r="H133" i="1"/>
  <c r="H141" i="1"/>
  <c r="H149" i="1"/>
  <c r="H157" i="1"/>
  <c r="H165" i="1"/>
  <c r="H173" i="1"/>
  <c r="H181" i="1"/>
  <c r="H189" i="1"/>
  <c r="H197" i="1"/>
  <c r="H205" i="1"/>
  <c r="H213" i="1"/>
  <c r="H221" i="1"/>
  <c r="H229" i="1"/>
  <c r="H237" i="1"/>
  <c r="H245" i="1"/>
  <c r="H253" i="1"/>
  <c r="H261" i="1"/>
  <c r="H269" i="1"/>
  <c r="H277" i="1"/>
  <c r="H285" i="1"/>
  <c r="H293" i="1"/>
  <c r="H301" i="1"/>
  <c r="H309" i="1"/>
  <c r="H317" i="1"/>
  <c r="H325" i="1"/>
  <c r="H333" i="1"/>
  <c r="H341" i="1"/>
  <c r="H349" i="1"/>
  <c r="H357" i="1"/>
  <c r="H365" i="1"/>
  <c r="H373" i="1"/>
  <c r="H382" i="1"/>
  <c r="H390" i="1"/>
  <c r="H398" i="1"/>
  <c r="H406" i="1"/>
  <c r="H414" i="1"/>
  <c r="H422" i="1"/>
  <c r="H430" i="1"/>
  <c r="H438" i="1"/>
  <c r="H446" i="1"/>
  <c r="H454" i="1"/>
  <c r="H462" i="1"/>
  <c r="H470" i="1"/>
  <c r="H478" i="1"/>
  <c r="H486" i="1"/>
  <c r="H494" i="1"/>
  <c r="H502" i="1"/>
  <c r="H510" i="1"/>
  <c r="H518" i="1"/>
  <c r="H526" i="1"/>
  <c r="H534" i="1"/>
  <c r="H542" i="1"/>
  <c r="H550" i="1"/>
  <c r="H558" i="1"/>
  <c r="H566" i="1"/>
  <c r="H574" i="1"/>
  <c r="H582" i="1"/>
  <c r="H590" i="1"/>
  <c r="H598" i="1"/>
  <c r="H606" i="1"/>
  <c r="H614" i="1"/>
  <c r="H622" i="1"/>
  <c r="H630" i="1"/>
  <c r="H638" i="1"/>
  <c r="H646" i="1"/>
  <c r="H654" i="1"/>
  <c r="H662" i="1"/>
  <c r="H670" i="1"/>
  <c r="H678" i="1"/>
  <c r="H686" i="1"/>
  <c r="H694" i="1"/>
  <c r="H702" i="1"/>
  <c r="H710" i="1"/>
  <c r="H718" i="1"/>
  <c r="H726" i="1"/>
  <c r="H734" i="1"/>
  <c r="H742" i="1"/>
  <c r="H750" i="1"/>
  <c r="H758" i="1"/>
  <c r="H766" i="1"/>
  <c r="H774" i="1"/>
  <c r="H782" i="1"/>
  <c r="H790" i="1"/>
  <c r="H798" i="1"/>
  <c r="H806" i="1"/>
  <c r="H814" i="1"/>
  <c r="H822" i="1"/>
  <c r="H830" i="1"/>
  <c r="H838" i="1"/>
  <c r="H846" i="1"/>
  <c r="H854" i="1"/>
  <c r="H862" i="1"/>
  <c r="H870" i="1"/>
  <c r="H878" i="1"/>
  <c r="H886" i="1"/>
  <c r="H894" i="1"/>
  <c r="H902" i="1"/>
  <c r="H910" i="1"/>
  <c r="H918" i="1"/>
  <c r="H926" i="1"/>
  <c r="H934" i="1"/>
  <c r="H942" i="1"/>
  <c r="H950" i="1"/>
  <c r="H958" i="1"/>
  <c r="H966" i="1"/>
  <c r="H974" i="1"/>
  <c r="H982" i="1"/>
  <c r="H990" i="1"/>
  <c r="H998" i="1"/>
  <c r="H1006" i="1"/>
  <c r="H1014" i="1"/>
  <c r="H1022" i="1"/>
  <c r="H1030" i="1"/>
  <c r="H1038" i="1"/>
  <c r="H1046" i="1"/>
  <c r="H1054" i="1"/>
  <c r="H1062" i="1"/>
  <c r="H1070" i="1"/>
  <c r="H1078" i="1"/>
  <c r="H1086" i="1"/>
  <c r="H1094" i="1"/>
  <c r="H1102" i="1"/>
  <c r="H1110" i="1"/>
  <c r="H1118" i="1"/>
  <c r="H1126" i="1"/>
  <c r="H1134" i="1"/>
  <c r="H1142" i="1"/>
  <c r="H1150" i="1"/>
  <c r="H1158" i="1"/>
  <c r="H1166" i="1"/>
  <c r="H1174" i="1"/>
  <c r="H1182" i="1"/>
  <c r="H1190" i="1"/>
  <c r="H1198" i="1"/>
  <c r="H1206" i="1"/>
  <c r="H1214" i="1"/>
  <c r="H1222" i="1"/>
  <c r="H1230" i="1"/>
  <c r="H1238" i="1"/>
  <c r="H1246" i="1"/>
  <c r="H1254" i="1"/>
  <c r="H1262" i="1"/>
  <c r="H1270" i="1"/>
  <c r="H1278" i="1"/>
  <c r="H1286" i="1"/>
  <c r="H1294" i="1"/>
  <c r="H1302" i="1"/>
  <c r="H1310" i="1"/>
  <c r="H1318" i="1"/>
  <c r="H1326" i="1"/>
  <c r="H1334" i="1"/>
  <c r="H1342" i="1"/>
  <c r="H1350" i="1"/>
  <c r="H1358" i="1"/>
  <c r="H1366" i="1"/>
  <c r="H1374" i="1"/>
  <c r="H1382" i="1"/>
  <c r="H1390" i="1"/>
  <c r="H1398" i="1"/>
  <c r="H1406" i="1"/>
  <c r="H1414" i="1"/>
  <c r="H1422" i="1"/>
  <c r="H1430" i="1"/>
  <c r="H1438" i="1"/>
  <c r="H1446" i="1"/>
  <c r="H1454" i="1"/>
  <c r="H1462" i="1"/>
  <c r="H1470" i="1"/>
  <c r="H1478" i="1"/>
  <c r="H1486" i="1"/>
  <c r="H1494" i="1"/>
  <c r="H1502" i="1"/>
  <c r="H1510" i="1"/>
  <c r="H1518" i="1"/>
  <c r="H1526" i="1"/>
  <c r="H1534" i="1"/>
  <c r="H1542" i="1"/>
  <c r="H1550" i="1"/>
  <c r="H1558" i="1"/>
  <c r="H1566" i="1"/>
  <c r="H1574" i="1"/>
  <c r="H1582" i="1"/>
  <c r="H1590" i="1"/>
  <c r="H1598" i="1"/>
  <c r="H1606" i="1"/>
  <c r="H1614" i="1"/>
  <c r="H1622" i="1"/>
  <c r="H1630" i="1"/>
  <c r="H1638" i="1"/>
  <c r="H1646" i="1"/>
  <c r="H1654" i="1"/>
  <c r="H1662" i="1"/>
  <c r="H1670" i="1"/>
  <c r="H1678" i="1"/>
  <c r="H1686" i="1"/>
  <c r="H1694" i="1"/>
  <c r="H1702" i="1"/>
  <c r="H1710" i="1"/>
  <c r="H1718" i="1"/>
  <c r="H1726" i="1"/>
  <c r="H1734" i="1"/>
  <c r="H1742" i="1"/>
  <c r="H1750" i="1"/>
  <c r="H1758" i="1"/>
  <c r="H1766" i="1"/>
  <c r="H1774" i="1"/>
  <c r="H1782" i="1"/>
  <c r="H1790" i="1"/>
  <c r="H1798" i="1"/>
  <c r="H1806" i="1"/>
  <c r="H1814" i="1"/>
  <c r="AB559" i="1"/>
  <c r="AA529" i="1"/>
  <c r="AA769" i="1"/>
  <c r="AB769" i="1"/>
  <c r="AB1105" i="1"/>
  <c r="AA1297" i="1"/>
  <c r="H14" i="1"/>
  <c r="H22" i="1"/>
  <c r="H30" i="1"/>
  <c r="H38" i="1"/>
  <c r="H46" i="1"/>
  <c r="H54" i="1"/>
  <c r="H62" i="1"/>
  <c r="H70" i="1"/>
  <c r="H78" i="1"/>
  <c r="H86" i="1"/>
  <c r="H94" i="1"/>
  <c r="H102" i="1"/>
  <c r="H110" i="1"/>
  <c r="H118" i="1"/>
  <c r="H126" i="1"/>
  <c r="H134" i="1"/>
  <c r="H142" i="1"/>
  <c r="H150" i="1"/>
  <c r="H158" i="1"/>
  <c r="H166" i="1"/>
  <c r="H174" i="1"/>
  <c r="H182" i="1"/>
  <c r="H190" i="1"/>
  <c r="H198" i="1"/>
  <c r="H206" i="1"/>
  <c r="H214" i="1"/>
  <c r="H222" i="1"/>
  <c r="H230" i="1"/>
  <c r="H238" i="1"/>
  <c r="H246" i="1"/>
  <c r="H254" i="1"/>
  <c r="H262" i="1"/>
  <c r="H270" i="1"/>
  <c r="H278" i="1"/>
  <c r="H286" i="1"/>
  <c r="H294" i="1"/>
  <c r="H302" i="1"/>
  <c r="H310" i="1"/>
  <c r="H318" i="1"/>
  <c r="H326" i="1"/>
  <c r="H334" i="1"/>
  <c r="H342" i="1"/>
  <c r="H350" i="1"/>
  <c r="H358" i="1"/>
  <c r="H366" i="1"/>
  <c r="H374" i="1"/>
  <c r="H383" i="1"/>
  <c r="H391" i="1"/>
  <c r="H399" i="1"/>
  <c r="H407" i="1"/>
  <c r="H415" i="1"/>
  <c r="H423" i="1"/>
  <c r="H431" i="1"/>
  <c r="H439" i="1"/>
  <c r="H447" i="1"/>
  <c r="H455" i="1"/>
  <c r="H463" i="1"/>
  <c r="H471" i="1"/>
  <c r="H479" i="1"/>
  <c r="H487" i="1"/>
  <c r="H495" i="1"/>
  <c r="H503" i="1"/>
  <c r="H511" i="1"/>
  <c r="H519" i="1"/>
  <c r="H527" i="1"/>
  <c r="H535" i="1"/>
  <c r="H543" i="1"/>
  <c r="H551" i="1"/>
  <c r="H559" i="1"/>
  <c r="H567" i="1"/>
  <c r="H575" i="1"/>
  <c r="H583" i="1"/>
  <c r="H591" i="1"/>
  <c r="H599" i="1"/>
  <c r="H607" i="1"/>
  <c r="H615" i="1"/>
  <c r="H623" i="1"/>
  <c r="H631" i="1"/>
  <c r="H639" i="1"/>
  <c r="H647" i="1"/>
  <c r="H655" i="1"/>
  <c r="H663" i="1"/>
  <c r="H671" i="1"/>
  <c r="H679" i="1"/>
  <c r="H687" i="1"/>
  <c r="H695" i="1"/>
  <c r="H703" i="1"/>
  <c r="H711" i="1"/>
  <c r="H719" i="1"/>
  <c r="H727" i="1"/>
  <c r="H735" i="1"/>
  <c r="H743" i="1"/>
  <c r="H751" i="1"/>
  <c r="H759" i="1"/>
  <c r="H767" i="1"/>
  <c r="H775" i="1"/>
  <c r="H783" i="1"/>
  <c r="H791" i="1"/>
  <c r="H799" i="1"/>
  <c r="H807" i="1"/>
  <c r="H815" i="1"/>
  <c r="H823" i="1"/>
  <c r="H831" i="1"/>
  <c r="H839" i="1"/>
  <c r="H847" i="1"/>
  <c r="H855" i="1"/>
  <c r="H863" i="1"/>
  <c r="H871" i="1"/>
  <c r="H879" i="1"/>
  <c r="H887" i="1"/>
  <c r="H895" i="1"/>
  <c r="H903" i="1"/>
  <c r="H911" i="1"/>
  <c r="H919" i="1"/>
  <c r="H927" i="1"/>
  <c r="H935" i="1"/>
  <c r="H943" i="1"/>
  <c r="H951" i="1"/>
  <c r="H959" i="1"/>
  <c r="H967" i="1"/>
  <c r="H975" i="1"/>
  <c r="H983" i="1"/>
  <c r="H991" i="1"/>
  <c r="H999" i="1"/>
  <c r="H1007" i="1"/>
  <c r="H1015" i="1"/>
  <c r="H1023" i="1"/>
  <c r="H1031" i="1"/>
  <c r="H1039" i="1"/>
  <c r="H1047" i="1"/>
  <c r="H1055" i="1"/>
  <c r="H1063" i="1"/>
  <c r="H1071" i="1"/>
  <c r="H1079" i="1"/>
  <c r="H1087" i="1"/>
  <c r="H1095" i="1"/>
  <c r="H1103" i="1"/>
  <c r="H1111" i="1"/>
  <c r="H1119" i="1"/>
  <c r="H1127" i="1"/>
  <c r="H1135" i="1"/>
  <c r="H1143" i="1"/>
  <c r="H1151" i="1"/>
  <c r="H1159" i="1"/>
  <c r="H1167" i="1"/>
  <c r="H1175" i="1"/>
  <c r="H1183" i="1"/>
  <c r="H1191" i="1"/>
  <c r="H1199" i="1"/>
  <c r="H1207" i="1"/>
  <c r="H1215" i="1"/>
  <c r="H1223" i="1"/>
  <c r="H1231" i="1"/>
  <c r="H1239" i="1"/>
  <c r="H1247" i="1"/>
  <c r="H1255" i="1"/>
  <c r="H1263" i="1"/>
  <c r="H1271" i="1"/>
  <c r="H1279" i="1"/>
  <c r="H1287" i="1"/>
  <c r="H1295" i="1"/>
  <c r="H1303" i="1"/>
  <c r="H1311" i="1"/>
  <c r="H1319" i="1"/>
  <c r="H1327" i="1"/>
  <c r="H1335" i="1"/>
  <c r="H1343" i="1"/>
  <c r="H1351" i="1"/>
  <c r="H1359" i="1"/>
  <c r="H1367" i="1"/>
  <c r="H1375" i="1"/>
  <c r="H1383" i="1"/>
  <c r="H1391" i="1"/>
  <c r="H1399" i="1"/>
  <c r="H1407" i="1"/>
  <c r="H1415" i="1"/>
  <c r="H1423" i="1"/>
  <c r="H1431" i="1"/>
  <c r="H1439" i="1"/>
  <c r="H1447" i="1"/>
  <c r="H1455" i="1"/>
  <c r="H1463" i="1"/>
  <c r="H1471" i="1"/>
  <c r="H1479" i="1"/>
  <c r="H1487" i="1"/>
  <c r="H1495" i="1"/>
  <c r="H1503" i="1"/>
  <c r="H1511" i="1"/>
  <c r="H1519" i="1"/>
  <c r="H1527" i="1"/>
  <c r="H1535" i="1"/>
  <c r="H1543" i="1"/>
  <c r="H1551" i="1"/>
  <c r="H1559" i="1"/>
  <c r="H1567" i="1"/>
  <c r="H1575" i="1"/>
  <c r="H1583" i="1"/>
  <c r="H1591" i="1"/>
  <c r="H1599" i="1"/>
  <c r="H1607" i="1"/>
  <c r="H1615" i="1"/>
  <c r="H1623" i="1"/>
  <c r="H1631" i="1"/>
  <c r="H1639" i="1"/>
  <c r="H1647" i="1"/>
  <c r="H1655" i="1"/>
  <c r="H1663" i="1"/>
  <c r="H1671" i="1"/>
  <c r="H1679" i="1"/>
  <c r="H1687" i="1"/>
  <c r="H1695" i="1"/>
  <c r="H1703" i="1"/>
  <c r="H1711" i="1"/>
  <c r="H1719" i="1"/>
  <c r="H1727" i="1"/>
  <c r="H1735" i="1"/>
  <c r="H1743" i="1"/>
  <c r="H1751" i="1"/>
  <c r="H1759" i="1"/>
  <c r="H1767" i="1"/>
  <c r="H1775" i="1"/>
  <c r="H1783" i="1"/>
  <c r="H1791" i="1"/>
  <c r="H1799" i="1"/>
  <c r="H1807" i="1"/>
  <c r="H1815" i="1"/>
  <c r="AB410" i="1"/>
  <c r="AB418" i="1"/>
  <c r="AA554" i="1"/>
  <c r="AB554" i="1"/>
  <c r="AA842" i="1"/>
  <c r="AB842" i="1"/>
  <c r="AB1130" i="1"/>
  <c r="AB1162" i="1"/>
  <c r="AA1178" i="1"/>
  <c r="AB1418" i="1"/>
  <c r="AA1482" i="1"/>
  <c r="AB1610" i="1"/>
  <c r="AA1658" i="1"/>
  <c r="H15" i="1"/>
  <c r="H23" i="1"/>
  <c r="H31" i="1"/>
  <c r="H39" i="1"/>
  <c r="H47" i="1"/>
  <c r="H55" i="1"/>
  <c r="H63" i="1"/>
  <c r="H71" i="1"/>
  <c r="H79" i="1"/>
  <c r="H87" i="1"/>
  <c r="H95" i="1"/>
  <c r="H103" i="1"/>
  <c r="H111" i="1"/>
  <c r="H119" i="1"/>
  <c r="H127" i="1"/>
  <c r="H135" i="1"/>
  <c r="H143" i="1"/>
  <c r="H151" i="1"/>
  <c r="H159" i="1"/>
  <c r="H167" i="1"/>
  <c r="H175" i="1"/>
  <c r="H183" i="1"/>
  <c r="H191" i="1"/>
  <c r="H199" i="1"/>
  <c r="H207" i="1"/>
  <c r="H215" i="1"/>
  <c r="H223" i="1"/>
  <c r="H231" i="1"/>
  <c r="H239" i="1"/>
  <c r="H247" i="1"/>
  <c r="H255" i="1"/>
  <c r="H263" i="1"/>
  <c r="H271" i="1"/>
  <c r="H279" i="1"/>
  <c r="H287" i="1"/>
  <c r="H295" i="1"/>
  <c r="H303" i="1"/>
  <c r="H311" i="1"/>
  <c r="H319" i="1"/>
  <c r="H327" i="1"/>
  <c r="H335" i="1"/>
  <c r="H343" i="1"/>
  <c r="H351" i="1"/>
  <c r="H359" i="1"/>
  <c r="H367" i="1"/>
  <c r="H375" i="1"/>
  <c r="H384" i="1"/>
  <c r="H392" i="1"/>
  <c r="H400" i="1"/>
  <c r="H408" i="1"/>
  <c r="H416" i="1"/>
  <c r="H424" i="1"/>
  <c r="H432" i="1"/>
  <c r="H440" i="1"/>
  <c r="H448" i="1"/>
  <c r="H456" i="1"/>
  <c r="H464" i="1"/>
  <c r="H472" i="1"/>
  <c r="H480" i="1"/>
  <c r="H488" i="1"/>
  <c r="H496" i="1"/>
  <c r="H504" i="1"/>
  <c r="H512" i="1"/>
  <c r="H520" i="1"/>
  <c r="H528" i="1"/>
  <c r="H536" i="1"/>
  <c r="H544" i="1"/>
  <c r="H552" i="1"/>
  <c r="H560" i="1"/>
  <c r="H568" i="1"/>
  <c r="H576" i="1"/>
  <c r="H584" i="1"/>
  <c r="H592" i="1"/>
  <c r="H600" i="1"/>
  <c r="H608" i="1"/>
  <c r="H616" i="1"/>
  <c r="H624" i="1"/>
  <c r="H632" i="1"/>
  <c r="H640" i="1"/>
  <c r="H648" i="1"/>
  <c r="H656" i="1"/>
  <c r="H664" i="1"/>
  <c r="H672" i="1"/>
  <c r="H680" i="1"/>
  <c r="H688" i="1"/>
  <c r="H696" i="1"/>
  <c r="H704" i="1"/>
  <c r="H712" i="1"/>
  <c r="H720" i="1"/>
  <c r="H728" i="1"/>
  <c r="H736" i="1"/>
  <c r="H744" i="1"/>
  <c r="H752" i="1"/>
  <c r="H760" i="1"/>
  <c r="H768" i="1"/>
  <c r="H776" i="1"/>
  <c r="H784" i="1"/>
  <c r="H792" i="1"/>
  <c r="H800" i="1"/>
  <c r="H808" i="1"/>
  <c r="H816" i="1"/>
  <c r="H824" i="1"/>
  <c r="H832" i="1"/>
  <c r="H840" i="1"/>
  <c r="H848" i="1"/>
  <c r="H856" i="1"/>
  <c r="H864" i="1"/>
  <c r="H872" i="1"/>
  <c r="H880" i="1"/>
  <c r="H888" i="1"/>
  <c r="H896" i="1"/>
  <c r="H904" i="1"/>
  <c r="H912" i="1"/>
  <c r="H920" i="1"/>
  <c r="H928" i="1"/>
  <c r="H936" i="1"/>
  <c r="H944" i="1"/>
  <c r="H952" i="1"/>
  <c r="H960" i="1"/>
  <c r="H968" i="1"/>
  <c r="H976" i="1"/>
  <c r="H984" i="1"/>
  <c r="H992" i="1"/>
  <c r="H1000" i="1"/>
  <c r="H1008" i="1"/>
  <c r="H1016" i="1"/>
  <c r="H1024" i="1"/>
  <c r="H1032" i="1"/>
  <c r="H1040" i="1"/>
  <c r="H1048" i="1"/>
  <c r="H1056" i="1"/>
  <c r="H1064" i="1"/>
  <c r="H1072" i="1"/>
  <c r="H1080" i="1"/>
  <c r="H1088" i="1"/>
  <c r="H1096" i="1"/>
  <c r="H1104" i="1"/>
  <c r="H1112" i="1"/>
  <c r="H1120" i="1"/>
  <c r="H1128" i="1"/>
  <c r="H1136" i="1"/>
  <c r="H1144" i="1"/>
  <c r="H1152" i="1"/>
  <c r="H1160" i="1"/>
  <c r="H1168" i="1"/>
  <c r="H1176" i="1"/>
  <c r="H1184" i="1"/>
  <c r="H1192" i="1"/>
  <c r="H1200" i="1"/>
  <c r="H1208" i="1"/>
  <c r="H1216" i="1"/>
  <c r="H1224" i="1"/>
  <c r="H1232" i="1"/>
  <c r="H1240" i="1"/>
  <c r="H1248" i="1"/>
  <c r="H1256" i="1"/>
  <c r="H1264" i="1"/>
  <c r="H1272" i="1"/>
  <c r="H1280" i="1"/>
  <c r="H1288" i="1"/>
  <c r="H1296" i="1"/>
  <c r="H1304" i="1"/>
  <c r="H1312" i="1"/>
  <c r="H1320" i="1"/>
  <c r="H1328" i="1"/>
  <c r="H1336" i="1"/>
  <c r="H1344" i="1"/>
  <c r="H1352" i="1"/>
  <c r="H1360" i="1"/>
  <c r="H1368" i="1"/>
  <c r="H1376" i="1"/>
  <c r="H1384" i="1"/>
  <c r="H1392" i="1"/>
  <c r="H1400" i="1"/>
  <c r="H1408" i="1"/>
  <c r="H1416" i="1"/>
  <c r="H1424" i="1"/>
  <c r="H1432" i="1"/>
  <c r="H1440" i="1"/>
  <c r="H1448" i="1"/>
  <c r="H1456" i="1"/>
  <c r="H1464" i="1"/>
  <c r="H1472" i="1"/>
  <c r="H1480" i="1"/>
  <c r="H1488" i="1"/>
  <c r="H1496" i="1"/>
  <c r="H1504" i="1"/>
  <c r="H1512" i="1"/>
  <c r="H1520" i="1"/>
  <c r="H1528" i="1"/>
  <c r="H1536" i="1"/>
  <c r="H1544" i="1"/>
  <c r="H1552" i="1"/>
  <c r="H1560" i="1"/>
  <c r="H1568" i="1"/>
  <c r="H1576" i="1"/>
  <c r="H1584" i="1"/>
  <c r="H1592" i="1"/>
  <c r="H1600" i="1"/>
  <c r="H1608" i="1"/>
  <c r="H1616" i="1"/>
  <c r="H1624" i="1"/>
  <c r="H1632" i="1"/>
  <c r="H1640" i="1"/>
  <c r="H1648" i="1"/>
  <c r="H1656" i="1"/>
  <c r="H1664" i="1"/>
  <c r="H1672" i="1"/>
  <c r="H1680" i="1"/>
  <c r="H1688" i="1"/>
  <c r="H1696" i="1"/>
  <c r="H1704" i="1"/>
  <c r="H1712" i="1"/>
  <c r="H1720" i="1"/>
  <c r="H1728" i="1"/>
  <c r="H1736" i="1"/>
  <c r="H1744" i="1"/>
  <c r="H1752" i="1"/>
  <c r="H1760" i="1"/>
  <c r="H1768" i="1"/>
  <c r="H1776" i="1"/>
  <c r="H1784" i="1"/>
  <c r="H1792" i="1"/>
  <c r="H1800" i="1"/>
  <c r="H1808" i="1"/>
  <c r="H1816" i="1"/>
  <c r="E61" i="1"/>
  <c r="E109" i="1"/>
  <c r="E157" i="1"/>
  <c r="E213" i="1"/>
  <c r="E261" i="1"/>
  <c r="E317" i="1"/>
  <c r="E365" i="1"/>
  <c r="E422" i="1"/>
  <c r="E462" i="1"/>
  <c r="E526" i="1"/>
  <c r="E582" i="1"/>
  <c r="E638" i="1"/>
  <c r="E694" i="1"/>
  <c r="E750" i="1"/>
  <c r="E806" i="1"/>
  <c r="E862" i="1"/>
  <c r="E918" i="1"/>
  <c r="E974" i="1"/>
  <c r="E1022" i="1"/>
  <c r="E1070" i="1"/>
  <c r="E1126" i="1"/>
  <c r="E1190" i="1"/>
  <c r="E1262" i="1"/>
  <c r="E1318" i="1"/>
  <c r="E1358" i="1"/>
  <c r="E1398" i="1"/>
  <c r="E1438" i="1"/>
  <c r="E1478" i="1"/>
  <c r="E1510" i="1"/>
  <c r="E1558" i="1"/>
  <c r="E1638" i="1"/>
  <c r="E1702" i="1"/>
  <c r="E19" i="1"/>
  <c r="E35" i="1"/>
  <c r="E51" i="1"/>
  <c r="E67" i="1"/>
  <c r="E83" i="1"/>
  <c r="E99" i="1"/>
  <c r="AC99" i="1" s="1"/>
  <c r="E115" i="1"/>
  <c r="E131" i="1"/>
  <c r="E147" i="1"/>
  <c r="E163" i="1"/>
  <c r="E179" i="1"/>
  <c r="E195" i="1"/>
  <c r="E211" i="1"/>
  <c r="E227" i="1"/>
  <c r="E243" i="1"/>
  <c r="E259" i="1"/>
  <c r="E275" i="1"/>
  <c r="E291" i="1"/>
  <c r="E307" i="1"/>
  <c r="E315" i="1"/>
  <c r="E331" i="1"/>
  <c r="E347" i="1"/>
  <c r="E363" i="1"/>
  <c r="E380" i="1"/>
  <c r="E396" i="1"/>
  <c r="E412" i="1"/>
  <c r="E428" i="1"/>
  <c r="E444" i="1"/>
  <c r="AC444" i="1" s="1"/>
  <c r="E460" i="1"/>
  <c r="E476" i="1"/>
  <c r="E492" i="1"/>
  <c r="E508" i="1"/>
  <c r="E524" i="1"/>
  <c r="E540" i="1"/>
  <c r="E556" i="1"/>
  <c r="E572" i="1"/>
  <c r="E588" i="1"/>
  <c r="E604" i="1"/>
  <c r="E620" i="1"/>
  <c r="E636" i="1"/>
  <c r="E652" i="1"/>
  <c r="E660" i="1"/>
  <c r="E668" i="1"/>
  <c r="E676" i="1"/>
  <c r="E692" i="1"/>
  <c r="E708" i="1"/>
  <c r="E724" i="1"/>
  <c r="E740" i="1"/>
  <c r="E756" i="1"/>
  <c r="E772" i="1"/>
  <c r="E788" i="1"/>
  <c r="E804" i="1"/>
  <c r="E820" i="1"/>
  <c r="E828" i="1"/>
  <c r="E844" i="1"/>
  <c r="E860" i="1"/>
  <c r="E876" i="1"/>
  <c r="E892" i="1"/>
  <c r="E908" i="1"/>
  <c r="E924" i="1"/>
  <c r="AC924" i="1" s="1"/>
  <c r="E940" i="1"/>
  <c r="E956" i="1"/>
  <c r="AI956" i="1" s="1"/>
  <c r="E972" i="1"/>
  <c r="E988" i="1"/>
  <c r="E1004" i="1"/>
  <c r="E1020" i="1"/>
  <c r="E1036" i="1"/>
  <c r="E1052" i="1"/>
  <c r="AD1052" i="1" s="1"/>
  <c r="E1068" i="1"/>
  <c r="E1084" i="1"/>
  <c r="AK1084" i="1" s="1"/>
  <c r="E45" i="1"/>
  <c r="E101" i="1"/>
  <c r="E149" i="1"/>
  <c r="E205" i="1"/>
  <c r="E253" i="1"/>
  <c r="E309" i="1"/>
  <c r="E357" i="1"/>
  <c r="E446" i="1"/>
  <c r="AC446" i="1" s="1"/>
  <c r="E502" i="1"/>
  <c r="E558" i="1"/>
  <c r="E630" i="1"/>
  <c r="E686" i="1"/>
  <c r="E742" i="1"/>
  <c r="E798" i="1"/>
  <c r="E854" i="1"/>
  <c r="E910" i="1"/>
  <c r="E966" i="1"/>
  <c r="E1038" i="1"/>
  <c r="E1094" i="1"/>
  <c r="E1150" i="1"/>
  <c r="E1198" i="1"/>
  <c r="E1238" i="1"/>
  <c r="E1294" i="1"/>
  <c r="E1350" i="1"/>
  <c r="E1414" i="1"/>
  <c r="E1454" i="1"/>
  <c r="E1502" i="1"/>
  <c r="E1534" i="1"/>
  <c r="E1582" i="1"/>
  <c r="E1654" i="1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69" i="1"/>
  <c r="E117" i="1"/>
  <c r="E173" i="1"/>
  <c r="E221" i="1"/>
  <c r="E269" i="1"/>
  <c r="E325" i="1"/>
  <c r="E373" i="1"/>
  <c r="E414" i="1"/>
  <c r="E454" i="1"/>
  <c r="E494" i="1"/>
  <c r="E542" i="1"/>
  <c r="E590" i="1"/>
  <c r="E646" i="1"/>
  <c r="E702" i="1"/>
  <c r="E758" i="1"/>
  <c r="E814" i="1"/>
  <c r="E870" i="1"/>
  <c r="E926" i="1"/>
  <c r="E982" i="1"/>
  <c r="E1030" i="1"/>
  <c r="E1078" i="1"/>
  <c r="E1134" i="1"/>
  <c r="E1206" i="1"/>
  <c r="E1254" i="1"/>
  <c r="E1302" i="1"/>
  <c r="E1342" i="1"/>
  <c r="AD1342" i="1" s="1"/>
  <c r="E1390" i="1"/>
  <c r="E1422" i="1"/>
  <c r="E1486" i="1"/>
  <c r="E1518" i="1"/>
  <c r="E1566" i="1"/>
  <c r="E1646" i="1"/>
  <c r="E1718" i="1"/>
  <c r="E15" i="1"/>
  <c r="E39" i="1"/>
  <c r="E71" i="1"/>
  <c r="E95" i="1"/>
  <c r="E127" i="1"/>
  <c r="E151" i="1"/>
  <c r="E167" i="1"/>
  <c r="E199" i="1"/>
  <c r="E231" i="1"/>
  <c r="E263" i="1"/>
  <c r="E287" i="1"/>
  <c r="E311" i="1"/>
  <c r="E335" i="1"/>
  <c r="E359" i="1"/>
  <c r="E392" i="1"/>
  <c r="E424" i="1"/>
  <c r="E456" i="1"/>
  <c r="E488" i="1"/>
  <c r="E528" i="1"/>
  <c r="E560" i="1"/>
  <c r="E592" i="1"/>
  <c r="E632" i="1"/>
  <c r="E664" i="1"/>
  <c r="E696" i="1"/>
  <c r="E720" i="1"/>
  <c r="E752" i="1"/>
  <c r="E784" i="1"/>
  <c r="E816" i="1"/>
  <c r="E848" i="1"/>
  <c r="E872" i="1"/>
  <c r="E904" i="1"/>
  <c r="E936" i="1"/>
  <c r="E960" i="1"/>
  <c r="E992" i="1"/>
  <c r="E1024" i="1"/>
  <c r="E1056" i="1"/>
  <c r="E1088" i="1"/>
  <c r="E1112" i="1"/>
  <c r="E1152" i="1"/>
  <c r="E1184" i="1"/>
  <c r="E1216" i="1"/>
  <c r="E1248" i="1"/>
  <c r="E1280" i="1"/>
  <c r="E1312" i="1"/>
  <c r="E1344" i="1"/>
  <c r="E1376" i="1"/>
  <c r="E1416" i="1"/>
  <c r="E1456" i="1"/>
  <c r="E1488" i="1"/>
  <c r="E1520" i="1"/>
  <c r="E1624" i="1"/>
  <c r="E1656" i="1"/>
  <c r="E1680" i="1"/>
  <c r="E1712" i="1"/>
  <c r="E1752" i="1"/>
  <c r="E1784" i="1"/>
  <c r="E53" i="1"/>
  <c r="E165" i="1"/>
  <c r="E277" i="1"/>
  <c r="E341" i="1"/>
  <c r="E406" i="1"/>
  <c r="E486" i="1"/>
  <c r="E534" i="1"/>
  <c r="E598" i="1"/>
  <c r="E654" i="1"/>
  <c r="E710" i="1"/>
  <c r="E766" i="1"/>
  <c r="E830" i="1"/>
  <c r="E886" i="1"/>
  <c r="E934" i="1"/>
  <c r="E998" i="1"/>
  <c r="E1054" i="1"/>
  <c r="E1118" i="1"/>
  <c r="E1174" i="1"/>
  <c r="E1230" i="1"/>
  <c r="E1286" i="1"/>
  <c r="E1374" i="1"/>
  <c r="E1462" i="1"/>
  <c r="E1550" i="1"/>
  <c r="E1614" i="1"/>
  <c r="E1686" i="1"/>
  <c r="E1742" i="1"/>
  <c r="E1774" i="1"/>
  <c r="E1798" i="1"/>
  <c r="E23" i="1"/>
  <c r="E47" i="1"/>
  <c r="E87" i="1"/>
  <c r="E111" i="1"/>
  <c r="E135" i="1"/>
  <c r="AD135" i="1" s="1"/>
  <c r="E159" i="1"/>
  <c r="E183" i="1"/>
  <c r="E215" i="1"/>
  <c r="E247" i="1"/>
  <c r="E279" i="1"/>
  <c r="E303" i="1"/>
  <c r="E327" i="1"/>
  <c r="E351" i="1"/>
  <c r="E384" i="1"/>
  <c r="E416" i="1"/>
  <c r="E448" i="1"/>
  <c r="E480" i="1"/>
  <c r="E520" i="1"/>
  <c r="E552" i="1"/>
  <c r="E584" i="1"/>
  <c r="E616" i="1"/>
  <c r="E648" i="1"/>
  <c r="E680" i="1"/>
  <c r="E712" i="1"/>
  <c r="E744" i="1"/>
  <c r="E776" i="1"/>
  <c r="E808" i="1"/>
  <c r="E840" i="1"/>
  <c r="E880" i="1"/>
  <c r="E912" i="1"/>
  <c r="E944" i="1"/>
  <c r="E976" i="1"/>
  <c r="E1000" i="1"/>
  <c r="E1040" i="1"/>
  <c r="E1072" i="1"/>
  <c r="E1104" i="1"/>
  <c r="E1136" i="1"/>
  <c r="E1168" i="1"/>
  <c r="E1200" i="1"/>
  <c r="E1232" i="1"/>
  <c r="E1264" i="1"/>
  <c r="E1296" i="1"/>
  <c r="E1328" i="1"/>
  <c r="E1360" i="1"/>
  <c r="E1384" i="1"/>
  <c r="E1408" i="1"/>
  <c r="E1432" i="1"/>
  <c r="E1464" i="1"/>
  <c r="E1504" i="1"/>
  <c r="E1528" i="1"/>
  <c r="E1552" i="1"/>
  <c r="E1576" i="1"/>
  <c r="E1600" i="1"/>
  <c r="E1632" i="1"/>
  <c r="E1664" i="1"/>
  <c r="E1696" i="1"/>
  <c r="E1720" i="1"/>
  <c r="E1744" i="1"/>
  <c r="E1776" i="1"/>
  <c r="E1792" i="1"/>
  <c r="E1808" i="1"/>
  <c r="E37" i="1"/>
  <c r="E93" i="1"/>
  <c r="E141" i="1"/>
  <c r="E197" i="1"/>
  <c r="E245" i="1"/>
  <c r="E301" i="1"/>
  <c r="E382" i="1"/>
  <c r="E550" i="1"/>
  <c r="E606" i="1"/>
  <c r="E662" i="1"/>
  <c r="E718" i="1"/>
  <c r="E782" i="1"/>
  <c r="E846" i="1"/>
  <c r="E902" i="1"/>
  <c r="E958" i="1"/>
  <c r="E1014" i="1"/>
  <c r="E1086" i="1"/>
  <c r="E1142" i="1"/>
  <c r="E1182" i="1"/>
  <c r="E1246" i="1"/>
  <c r="E1310" i="1"/>
  <c r="E1366" i="1"/>
  <c r="E1406" i="1"/>
  <c r="E1446" i="1"/>
  <c r="E1494" i="1"/>
  <c r="E1542" i="1"/>
  <c r="E1590" i="1"/>
  <c r="E1630" i="1"/>
  <c r="E1678" i="1"/>
  <c r="E1726" i="1"/>
  <c r="E1750" i="1"/>
  <c r="E1790" i="1"/>
  <c r="E1806" i="1"/>
  <c r="E63" i="1"/>
  <c r="E191" i="1"/>
  <c r="E223" i="1"/>
  <c r="E239" i="1"/>
  <c r="E271" i="1"/>
  <c r="E295" i="1"/>
  <c r="E319" i="1"/>
  <c r="E343" i="1"/>
  <c r="E367" i="1"/>
  <c r="E400" i="1"/>
  <c r="E432" i="1"/>
  <c r="E464" i="1"/>
  <c r="E496" i="1"/>
  <c r="E512" i="1"/>
  <c r="E544" i="1"/>
  <c r="E576" i="1"/>
  <c r="E608" i="1"/>
  <c r="E640" i="1"/>
  <c r="E672" i="1"/>
  <c r="E704" i="1"/>
  <c r="E736" i="1"/>
  <c r="E768" i="1"/>
  <c r="E800" i="1"/>
  <c r="E832" i="1"/>
  <c r="E864" i="1"/>
  <c r="E896" i="1"/>
  <c r="E928" i="1"/>
  <c r="E968" i="1"/>
  <c r="E1016" i="1"/>
  <c r="E1048" i="1"/>
  <c r="E1080" i="1"/>
  <c r="E1120" i="1"/>
  <c r="E1144" i="1"/>
  <c r="E1176" i="1"/>
  <c r="E1208" i="1"/>
  <c r="E1240" i="1"/>
  <c r="E1272" i="1"/>
  <c r="E1304" i="1"/>
  <c r="E1336" i="1"/>
  <c r="E1368" i="1"/>
  <c r="E1400" i="1"/>
  <c r="E1440" i="1"/>
  <c r="E1480" i="1"/>
  <c r="E1512" i="1"/>
  <c r="E1544" i="1"/>
  <c r="E1568" i="1"/>
  <c r="E1592" i="1"/>
  <c r="E1616" i="1"/>
  <c r="E1640" i="1"/>
  <c r="E1672" i="1"/>
  <c r="E1704" i="1"/>
  <c r="E1736" i="1"/>
  <c r="E1768" i="1"/>
  <c r="E1800" i="1"/>
  <c r="E1816" i="1"/>
  <c r="E21" i="1"/>
  <c r="E77" i="1"/>
  <c r="E133" i="1"/>
  <c r="E181" i="1"/>
  <c r="E229" i="1"/>
  <c r="E285" i="1"/>
  <c r="E333" i="1"/>
  <c r="E390" i="1"/>
  <c r="E430" i="1"/>
  <c r="E478" i="1"/>
  <c r="E518" i="1"/>
  <c r="E574" i="1"/>
  <c r="E622" i="1"/>
  <c r="E678" i="1"/>
  <c r="E734" i="1"/>
  <c r="E790" i="1"/>
  <c r="E838" i="1"/>
  <c r="E894" i="1"/>
  <c r="E950" i="1"/>
  <c r="E1006" i="1"/>
  <c r="E1062" i="1"/>
  <c r="E1110" i="1"/>
  <c r="E1158" i="1"/>
  <c r="E1214" i="1"/>
  <c r="E1278" i="1"/>
  <c r="E1334" i="1"/>
  <c r="E1430" i="1"/>
  <c r="E1598" i="1"/>
  <c r="E1622" i="1"/>
  <c r="E1670" i="1"/>
  <c r="E1710" i="1"/>
  <c r="E1766" i="1"/>
  <c r="E31" i="1"/>
  <c r="E55" i="1"/>
  <c r="E79" i="1"/>
  <c r="E103" i="1"/>
  <c r="E119" i="1"/>
  <c r="E143" i="1"/>
  <c r="E175" i="1"/>
  <c r="E207" i="1"/>
  <c r="E255" i="1"/>
  <c r="E375" i="1"/>
  <c r="E408" i="1"/>
  <c r="E440" i="1"/>
  <c r="E472" i="1"/>
  <c r="E504" i="1"/>
  <c r="E536" i="1"/>
  <c r="E568" i="1"/>
  <c r="E600" i="1"/>
  <c r="E624" i="1"/>
  <c r="E656" i="1"/>
  <c r="E688" i="1"/>
  <c r="E728" i="1"/>
  <c r="E760" i="1"/>
  <c r="E792" i="1"/>
  <c r="E824" i="1"/>
  <c r="E856" i="1"/>
  <c r="E888" i="1"/>
  <c r="E920" i="1"/>
  <c r="E952" i="1"/>
  <c r="E984" i="1"/>
  <c r="E1008" i="1"/>
  <c r="E1032" i="1"/>
  <c r="E1064" i="1"/>
  <c r="E1096" i="1"/>
  <c r="E1128" i="1"/>
  <c r="E1160" i="1"/>
  <c r="E1192" i="1"/>
  <c r="E1224" i="1"/>
  <c r="E1256" i="1"/>
  <c r="E1288" i="1"/>
  <c r="E1320" i="1"/>
  <c r="E1352" i="1"/>
  <c r="E1392" i="1"/>
  <c r="E1424" i="1"/>
  <c r="E1448" i="1"/>
  <c r="E1472" i="1"/>
  <c r="E1496" i="1"/>
  <c r="E1536" i="1"/>
  <c r="E1560" i="1"/>
  <c r="E1584" i="1"/>
  <c r="E1608" i="1"/>
  <c r="E1648" i="1"/>
  <c r="E1688" i="1"/>
  <c r="E1728" i="1"/>
  <c r="E1760" i="1"/>
  <c r="E29" i="1"/>
  <c r="E85" i="1"/>
  <c r="E125" i="1"/>
  <c r="E189" i="1"/>
  <c r="E237" i="1"/>
  <c r="E293" i="1"/>
  <c r="E349" i="1"/>
  <c r="E398" i="1"/>
  <c r="E438" i="1"/>
  <c r="E470" i="1"/>
  <c r="E510" i="1"/>
  <c r="E566" i="1"/>
  <c r="E614" i="1"/>
  <c r="E670" i="1"/>
  <c r="E726" i="1"/>
  <c r="E774" i="1"/>
  <c r="E822" i="1"/>
  <c r="E878" i="1"/>
  <c r="E942" i="1"/>
  <c r="E990" i="1"/>
  <c r="E1046" i="1"/>
  <c r="E1102" i="1"/>
  <c r="E1166" i="1"/>
  <c r="E1222" i="1"/>
  <c r="E1270" i="1"/>
  <c r="E1326" i="1"/>
  <c r="E1382" i="1"/>
  <c r="E1470" i="1"/>
  <c r="E1526" i="1"/>
  <c r="E1574" i="1"/>
  <c r="E1606" i="1"/>
  <c r="E1662" i="1"/>
  <c r="E1694" i="1"/>
  <c r="E1734" i="1"/>
  <c r="E1758" i="1"/>
  <c r="E1782" i="1"/>
  <c r="E1814" i="1"/>
  <c r="E27" i="1"/>
  <c r="E43" i="1"/>
  <c r="E59" i="1"/>
  <c r="E75" i="1"/>
  <c r="E91" i="1"/>
  <c r="E107" i="1"/>
  <c r="E123" i="1"/>
  <c r="E139" i="1"/>
  <c r="E155" i="1"/>
  <c r="E171" i="1"/>
  <c r="E187" i="1"/>
  <c r="E203" i="1"/>
  <c r="E219" i="1"/>
  <c r="E235" i="1"/>
  <c r="E251" i="1"/>
  <c r="E267" i="1"/>
  <c r="E283" i="1"/>
  <c r="E299" i="1"/>
  <c r="E323" i="1"/>
  <c r="E339" i="1"/>
  <c r="E355" i="1"/>
  <c r="E371" i="1"/>
  <c r="E388" i="1"/>
  <c r="E404" i="1"/>
  <c r="E420" i="1"/>
  <c r="E436" i="1"/>
  <c r="E452" i="1"/>
  <c r="E468" i="1"/>
  <c r="E484" i="1"/>
  <c r="E500" i="1"/>
  <c r="E516" i="1"/>
  <c r="E532" i="1"/>
  <c r="E548" i="1"/>
  <c r="E564" i="1"/>
  <c r="E580" i="1"/>
  <c r="E596" i="1"/>
  <c r="E612" i="1"/>
  <c r="E628" i="1"/>
  <c r="E644" i="1"/>
  <c r="E684" i="1"/>
  <c r="E700" i="1"/>
  <c r="E716" i="1"/>
  <c r="E732" i="1"/>
  <c r="E748" i="1"/>
  <c r="E764" i="1"/>
  <c r="E780" i="1"/>
  <c r="E796" i="1"/>
  <c r="E812" i="1"/>
  <c r="E836" i="1"/>
  <c r="E852" i="1"/>
  <c r="E868" i="1"/>
  <c r="E884" i="1"/>
  <c r="E900" i="1"/>
  <c r="E916" i="1"/>
  <c r="E932" i="1"/>
  <c r="E948" i="1"/>
  <c r="E964" i="1"/>
  <c r="E980" i="1"/>
  <c r="E996" i="1"/>
  <c r="E1012" i="1"/>
  <c r="E1028" i="1"/>
  <c r="E1044" i="1"/>
  <c r="E1060" i="1"/>
  <c r="E1076" i="1"/>
  <c r="E1092" i="1"/>
  <c r="E1100" i="1"/>
  <c r="E1108" i="1"/>
  <c r="E1116" i="1"/>
  <c r="E1124" i="1"/>
  <c r="E1132" i="1"/>
  <c r="E1140" i="1"/>
  <c r="E1148" i="1"/>
  <c r="E1156" i="1"/>
  <c r="E1164" i="1"/>
  <c r="E1172" i="1"/>
  <c r="AK1172" i="1" s="1"/>
  <c r="E1180" i="1"/>
  <c r="E1188" i="1"/>
  <c r="E1196" i="1"/>
  <c r="E1204" i="1"/>
  <c r="E1212" i="1"/>
  <c r="E1220" i="1"/>
  <c r="E1228" i="1"/>
  <c r="E1236" i="1"/>
  <c r="E1244" i="1"/>
  <c r="E1252" i="1"/>
  <c r="E1260" i="1"/>
  <c r="E1268" i="1"/>
  <c r="E1276" i="1"/>
  <c r="E1284" i="1"/>
  <c r="E1292" i="1"/>
  <c r="E1300" i="1"/>
  <c r="AK1300" i="1" s="1"/>
  <c r="E1308" i="1"/>
  <c r="E1316" i="1"/>
  <c r="E20" i="1"/>
  <c r="E28" i="1"/>
  <c r="E36" i="1"/>
  <c r="E44" i="1"/>
  <c r="E52" i="1"/>
  <c r="E60" i="1"/>
  <c r="E68" i="1"/>
  <c r="E76" i="1"/>
  <c r="E84" i="1"/>
  <c r="E92" i="1"/>
  <c r="E100" i="1"/>
  <c r="E108" i="1"/>
  <c r="E116" i="1"/>
  <c r="E124" i="1"/>
  <c r="E132" i="1"/>
  <c r="E140" i="1"/>
  <c r="E148" i="1"/>
  <c r="E156" i="1"/>
  <c r="E164" i="1"/>
  <c r="E172" i="1"/>
  <c r="E180" i="1"/>
  <c r="E188" i="1"/>
  <c r="E196" i="1"/>
  <c r="E204" i="1"/>
  <c r="E212" i="1"/>
  <c r="E220" i="1"/>
  <c r="E228" i="1"/>
  <c r="E236" i="1"/>
  <c r="E244" i="1"/>
  <c r="E252" i="1"/>
  <c r="E260" i="1"/>
  <c r="E268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1" i="1"/>
  <c r="E389" i="1"/>
  <c r="E397" i="1"/>
  <c r="E405" i="1"/>
  <c r="E413" i="1"/>
  <c r="E421" i="1"/>
  <c r="E429" i="1"/>
  <c r="E437" i="1"/>
  <c r="E445" i="1"/>
  <c r="E453" i="1"/>
  <c r="E461" i="1"/>
  <c r="E469" i="1"/>
  <c r="E477" i="1"/>
  <c r="E485" i="1"/>
  <c r="E493" i="1"/>
  <c r="E501" i="1"/>
  <c r="E509" i="1"/>
  <c r="E517" i="1"/>
  <c r="E525" i="1"/>
  <c r="E533" i="1"/>
  <c r="E541" i="1"/>
  <c r="E549" i="1"/>
  <c r="E557" i="1"/>
  <c r="E565" i="1"/>
  <c r="E573" i="1"/>
  <c r="E581" i="1"/>
  <c r="E589" i="1"/>
  <c r="E597" i="1"/>
  <c r="E605" i="1"/>
  <c r="E613" i="1"/>
  <c r="E621" i="1"/>
  <c r="E629" i="1"/>
  <c r="E637" i="1"/>
  <c r="E645" i="1"/>
  <c r="E653" i="1"/>
  <c r="E661" i="1"/>
  <c r="E669" i="1"/>
  <c r="E677" i="1"/>
  <c r="E685" i="1"/>
  <c r="E693" i="1"/>
  <c r="E701" i="1"/>
  <c r="E709" i="1"/>
  <c r="E717" i="1"/>
  <c r="E725" i="1"/>
  <c r="E733" i="1"/>
  <c r="E741" i="1"/>
  <c r="E749" i="1"/>
  <c r="E757" i="1"/>
  <c r="E765" i="1"/>
  <c r="E773" i="1"/>
  <c r="E781" i="1"/>
  <c r="E789" i="1"/>
  <c r="E797" i="1"/>
  <c r="E805" i="1"/>
  <c r="E813" i="1"/>
  <c r="E821" i="1"/>
  <c r="E829" i="1"/>
  <c r="E837" i="1"/>
  <c r="E845" i="1"/>
  <c r="E853" i="1"/>
  <c r="E861" i="1"/>
  <c r="E869" i="1"/>
  <c r="E877" i="1"/>
  <c r="E885" i="1"/>
  <c r="E893" i="1"/>
  <c r="E901" i="1"/>
  <c r="E909" i="1"/>
  <c r="E917" i="1"/>
  <c r="E925" i="1"/>
  <c r="E933" i="1"/>
  <c r="E941" i="1"/>
  <c r="E949" i="1"/>
  <c r="E957" i="1"/>
  <c r="E965" i="1"/>
  <c r="E973" i="1"/>
  <c r="E981" i="1"/>
  <c r="E989" i="1"/>
  <c r="E997" i="1"/>
  <c r="E1005" i="1"/>
  <c r="E1013" i="1"/>
  <c r="E1021" i="1"/>
  <c r="E1029" i="1"/>
  <c r="E1037" i="1"/>
  <c r="E1045" i="1"/>
  <c r="E1053" i="1"/>
  <c r="E1061" i="1"/>
  <c r="E1069" i="1"/>
  <c r="E1077" i="1"/>
  <c r="E1085" i="1"/>
  <c r="E1093" i="1"/>
  <c r="E1101" i="1"/>
  <c r="E1109" i="1"/>
  <c r="E1117" i="1"/>
  <c r="E1125" i="1"/>
  <c r="E1133" i="1"/>
  <c r="E1141" i="1"/>
  <c r="E1149" i="1"/>
  <c r="E1157" i="1"/>
  <c r="E1165" i="1"/>
  <c r="E1173" i="1"/>
  <c r="E1181" i="1"/>
  <c r="E1189" i="1"/>
  <c r="E1197" i="1"/>
  <c r="E1205" i="1"/>
  <c r="E1213" i="1"/>
  <c r="E1221" i="1"/>
  <c r="E1229" i="1"/>
  <c r="E1237" i="1"/>
  <c r="E1245" i="1"/>
  <c r="E1253" i="1"/>
  <c r="E1261" i="1"/>
  <c r="E1269" i="1"/>
  <c r="E1277" i="1"/>
  <c r="E1285" i="1"/>
  <c r="E1293" i="1"/>
  <c r="E1301" i="1"/>
  <c r="E1309" i="1"/>
  <c r="E1317" i="1"/>
  <c r="E1325" i="1"/>
  <c r="E1333" i="1"/>
  <c r="E1341" i="1"/>
  <c r="E1349" i="1"/>
  <c r="E1357" i="1"/>
  <c r="E1365" i="1"/>
  <c r="E1373" i="1"/>
  <c r="E1381" i="1"/>
  <c r="E1389" i="1"/>
  <c r="E1397" i="1"/>
  <c r="E1405" i="1"/>
  <c r="E1413" i="1"/>
  <c r="E1421" i="1"/>
  <c r="E1429" i="1"/>
  <c r="E1437" i="1"/>
  <c r="E1445" i="1"/>
  <c r="E1453" i="1"/>
  <c r="E1461" i="1"/>
  <c r="E1469" i="1"/>
  <c r="E1477" i="1"/>
  <c r="E1485" i="1"/>
  <c r="E1493" i="1"/>
  <c r="E1501" i="1"/>
  <c r="E1509" i="1"/>
  <c r="E1517" i="1"/>
  <c r="E1525" i="1"/>
  <c r="E1533" i="1"/>
  <c r="E1541" i="1"/>
  <c r="E1549" i="1"/>
  <c r="E1557" i="1"/>
  <c r="E1565" i="1"/>
  <c r="E1573" i="1"/>
  <c r="E1581" i="1"/>
  <c r="E1589" i="1"/>
  <c r="E1597" i="1"/>
  <c r="E1605" i="1"/>
  <c r="E1613" i="1"/>
  <c r="E1621" i="1"/>
  <c r="E1629" i="1"/>
  <c r="E1637" i="1"/>
  <c r="E1645" i="1"/>
  <c r="E1653" i="1"/>
  <c r="E1661" i="1"/>
  <c r="E1669" i="1"/>
  <c r="E1677" i="1"/>
  <c r="E1685" i="1"/>
  <c r="E1693" i="1"/>
  <c r="E1701" i="1"/>
  <c r="E1709" i="1"/>
  <c r="E1717" i="1"/>
  <c r="E1725" i="1"/>
  <c r="E1733" i="1"/>
  <c r="E1741" i="1"/>
  <c r="E1749" i="1"/>
  <c r="E1757" i="1"/>
  <c r="E1765" i="1"/>
  <c r="E1773" i="1"/>
  <c r="E1781" i="1"/>
  <c r="E1789" i="1"/>
  <c r="E1797" i="1"/>
  <c r="E1805" i="1"/>
  <c r="E1813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95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5" i="1"/>
  <c r="E1023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7" i="1"/>
  <c r="E1135" i="1"/>
  <c r="E1143" i="1"/>
  <c r="E1151" i="1"/>
  <c r="AD1151" i="1" s="1"/>
  <c r="E1159" i="1"/>
  <c r="E1167" i="1"/>
  <c r="E1175" i="1"/>
  <c r="E1183" i="1"/>
  <c r="E1191" i="1"/>
  <c r="E1199" i="1"/>
  <c r="E1207" i="1"/>
  <c r="E1215" i="1"/>
  <c r="E1223" i="1"/>
  <c r="E1231" i="1"/>
  <c r="E1239" i="1"/>
  <c r="E1247" i="1"/>
  <c r="E1255" i="1"/>
  <c r="E1263" i="1"/>
  <c r="E1271" i="1"/>
  <c r="E1279" i="1"/>
  <c r="E1287" i="1"/>
  <c r="E1295" i="1"/>
  <c r="E1303" i="1"/>
  <c r="E1311" i="1"/>
  <c r="E1319" i="1"/>
  <c r="E1327" i="1"/>
  <c r="E1335" i="1"/>
  <c r="E1343" i="1"/>
  <c r="E1351" i="1"/>
  <c r="E1359" i="1"/>
  <c r="E1367" i="1"/>
  <c r="E1375" i="1"/>
  <c r="E1383" i="1"/>
  <c r="E1391" i="1"/>
  <c r="E1399" i="1"/>
  <c r="E1407" i="1"/>
  <c r="E1415" i="1"/>
  <c r="E1423" i="1"/>
  <c r="E1431" i="1"/>
  <c r="E1439" i="1"/>
  <c r="E1447" i="1"/>
  <c r="E1455" i="1"/>
  <c r="E1463" i="1"/>
  <c r="E1471" i="1"/>
  <c r="E1479" i="1"/>
  <c r="E1487" i="1"/>
  <c r="E1495" i="1"/>
  <c r="E1503" i="1"/>
  <c r="E1511" i="1"/>
  <c r="E1519" i="1"/>
  <c r="E1527" i="1"/>
  <c r="E1535" i="1"/>
  <c r="E1543" i="1"/>
  <c r="E1551" i="1"/>
  <c r="E1559" i="1"/>
  <c r="E1567" i="1"/>
  <c r="E1575" i="1"/>
  <c r="E1583" i="1"/>
  <c r="E1591" i="1"/>
  <c r="E1599" i="1"/>
  <c r="E1607" i="1"/>
  <c r="E1615" i="1"/>
  <c r="E1623" i="1"/>
  <c r="E1631" i="1"/>
  <c r="E1639" i="1"/>
  <c r="E1647" i="1"/>
  <c r="E1655" i="1"/>
  <c r="E1663" i="1"/>
  <c r="E1671" i="1"/>
  <c r="E1679" i="1"/>
  <c r="E1687" i="1"/>
  <c r="E1695" i="1"/>
  <c r="E1703" i="1"/>
  <c r="E1711" i="1"/>
  <c r="E1719" i="1"/>
  <c r="E1727" i="1"/>
  <c r="E1735" i="1"/>
  <c r="E1743" i="1"/>
  <c r="E1751" i="1"/>
  <c r="E1759" i="1"/>
  <c r="E1767" i="1"/>
  <c r="E1775" i="1"/>
  <c r="E1783" i="1"/>
  <c r="E1791" i="1"/>
  <c r="E1799" i="1"/>
  <c r="E1807" i="1"/>
  <c r="E1815" i="1"/>
  <c r="E24" i="1"/>
  <c r="E48" i="1"/>
  <c r="E72" i="1"/>
  <c r="E96" i="1"/>
  <c r="E128" i="1"/>
  <c r="E160" i="1"/>
  <c r="E184" i="1"/>
  <c r="E208" i="1"/>
  <c r="E232" i="1"/>
  <c r="E256" i="1"/>
  <c r="E280" i="1"/>
  <c r="E304" i="1"/>
  <c r="E328" i="1"/>
  <c r="AC328" i="1" s="1"/>
  <c r="E352" i="1"/>
  <c r="E385" i="1"/>
  <c r="E409" i="1"/>
  <c r="E433" i="1"/>
  <c r="E473" i="1"/>
  <c r="E497" i="1"/>
  <c r="E513" i="1"/>
  <c r="E537" i="1"/>
  <c r="E561" i="1"/>
  <c r="E585" i="1"/>
  <c r="E609" i="1"/>
  <c r="E633" i="1"/>
  <c r="E665" i="1"/>
  <c r="E689" i="1"/>
  <c r="E713" i="1"/>
  <c r="E729" i="1"/>
  <c r="AJ729" i="1" s="1"/>
  <c r="E753" i="1"/>
  <c r="E777" i="1"/>
  <c r="E793" i="1"/>
  <c r="E817" i="1"/>
  <c r="E833" i="1"/>
  <c r="E841" i="1"/>
  <c r="E849" i="1"/>
  <c r="E857" i="1"/>
  <c r="E865" i="1"/>
  <c r="E873" i="1"/>
  <c r="E881" i="1"/>
  <c r="E889" i="1"/>
  <c r="E897" i="1"/>
  <c r="E905" i="1"/>
  <c r="E913" i="1"/>
  <c r="E921" i="1"/>
  <c r="E929" i="1"/>
  <c r="E937" i="1"/>
  <c r="E945" i="1"/>
  <c r="E953" i="1"/>
  <c r="E961" i="1"/>
  <c r="E969" i="1"/>
  <c r="E977" i="1"/>
  <c r="E1001" i="1"/>
  <c r="E1009" i="1"/>
  <c r="E1017" i="1"/>
  <c r="E1025" i="1"/>
  <c r="E1033" i="1"/>
  <c r="E1041" i="1"/>
  <c r="E1049" i="1"/>
  <c r="E1057" i="1"/>
  <c r="E1065" i="1"/>
  <c r="E1073" i="1"/>
  <c r="E1081" i="1"/>
  <c r="E1089" i="1"/>
  <c r="E1097" i="1"/>
  <c r="E1105" i="1"/>
  <c r="E1113" i="1"/>
  <c r="E1121" i="1"/>
  <c r="E1129" i="1"/>
  <c r="E1137" i="1"/>
  <c r="E1145" i="1"/>
  <c r="E1153" i="1"/>
  <c r="E1161" i="1"/>
  <c r="E1169" i="1"/>
  <c r="E1177" i="1"/>
  <c r="E1185" i="1"/>
  <c r="E1193" i="1"/>
  <c r="E1201" i="1"/>
  <c r="E1209" i="1"/>
  <c r="E1217" i="1"/>
  <c r="E1225" i="1"/>
  <c r="E1233" i="1"/>
  <c r="E1241" i="1"/>
  <c r="E1249" i="1"/>
  <c r="E1257" i="1"/>
  <c r="E1265" i="1"/>
  <c r="E1273" i="1"/>
  <c r="E1281" i="1"/>
  <c r="E1289" i="1"/>
  <c r="E1297" i="1"/>
  <c r="E1305" i="1"/>
  <c r="E1313" i="1"/>
  <c r="E1321" i="1"/>
  <c r="E1329" i="1"/>
  <c r="E1337" i="1"/>
  <c r="E1345" i="1"/>
  <c r="E1353" i="1"/>
  <c r="E1361" i="1"/>
  <c r="E1369" i="1"/>
  <c r="E1377" i="1"/>
  <c r="E1385" i="1"/>
  <c r="E1393" i="1"/>
  <c r="E1401" i="1"/>
  <c r="E1409" i="1"/>
  <c r="E1417" i="1"/>
  <c r="E1425" i="1"/>
  <c r="E1433" i="1"/>
  <c r="E1441" i="1"/>
  <c r="E1449" i="1"/>
  <c r="E1457" i="1"/>
  <c r="E1465" i="1"/>
  <c r="E1473" i="1"/>
  <c r="E1481" i="1"/>
  <c r="E1489" i="1"/>
  <c r="E1497" i="1"/>
  <c r="E1505" i="1"/>
  <c r="E1513" i="1"/>
  <c r="E1521" i="1"/>
  <c r="E1529" i="1"/>
  <c r="E1537" i="1"/>
  <c r="E1545" i="1"/>
  <c r="E1553" i="1"/>
  <c r="E1561" i="1"/>
  <c r="E1569" i="1"/>
  <c r="E1577" i="1"/>
  <c r="E1585" i="1"/>
  <c r="E1593" i="1"/>
  <c r="E1601" i="1"/>
  <c r="E1609" i="1"/>
  <c r="E1617" i="1"/>
  <c r="E1625" i="1"/>
  <c r="E1633" i="1"/>
  <c r="E1641" i="1"/>
  <c r="E1649" i="1"/>
  <c r="E1657" i="1"/>
  <c r="E1665" i="1"/>
  <c r="E1673" i="1"/>
  <c r="E1681" i="1"/>
  <c r="E1689" i="1"/>
  <c r="E1697" i="1"/>
  <c r="E1705" i="1"/>
  <c r="E1713" i="1"/>
  <c r="E1721" i="1"/>
  <c r="E1729" i="1"/>
  <c r="E1737" i="1"/>
  <c r="E1745" i="1"/>
  <c r="E1753" i="1"/>
  <c r="E1761" i="1"/>
  <c r="E1769" i="1"/>
  <c r="E1777" i="1"/>
  <c r="E1785" i="1"/>
  <c r="E1793" i="1"/>
  <c r="E1801" i="1"/>
  <c r="E1809" i="1"/>
  <c r="E16" i="1"/>
  <c r="E40" i="1"/>
  <c r="E64" i="1"/>
  <c r="E88" i="1"/>
  <c r="E112" i="1"/>
  <c r="E136" i="1"/>
  <c r="E144" i="1"/>
  <c r="E168" i="1"/>
  <c r="E192" i="1"/>
  <c r="E216" i="1"/>
  <c r="E240" i="1"/>
  <c r="E264" i="1"/>
  <c r="E288" i="1"/>
  <c r="E320" i="1"/>
  <c r="E344" i="1"/>
  <c r="E368" i="1"/>
  <c r="E393" i="1"/>
  <c r="E425" i="1"/>
  <c r="E449" i="1"/>
  <c r="E465" i="1"/>
  <c r="E489" i="1"/>
  <c r="E521" i="1"/>
  <c r="E545" i="1"/>
  <c r="E577" i="1"/>
  <c r="E601" i="1"/>
  <c r="E625" i="1"/>
  <c r="E649" i="1"/>
  <c r="E673" i="1"/>
  <c r="E705" i="1"/>
  <c r="E737" i="1"/>
  <c r="E761" i="1"/>
  <c r="E801" i="1"/>
  <c r="E993" i="1"/>
  <c r="E17" i="1"/>
  <c r="E25" i="1"/>
  <c r="E33" i="1"/>
  <c r="E41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3" i="1"/>
  <c r="E361" i="1"/>
  <c r="E369" i="1"/>
  <c r="E377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690" i="1"/>
  <c r="E698" i="1"/>
  <c r="E706" i="1"/>
  <c r="E714" i="1"/>
  <c r="E722" i="1"/>
  <c r="E730" i="1"/>
  <c r="E738" i="1"/>
  <c r="E746" i="1"/>
  <c r="E754" i="1"/>
  <c r="E762" i="1"/>
  <c r="E770" i="1"/>
  <c r="E778" i="1"/>
  <c r="E786" i="1"/>
  <c r="E794" i="1"/>
  <c r="E802" i="1"/>
  <c r="E810" i="1"/>
  <c r="E818" i="1"/>
  <c r="E826" i="1"/>
  <c r="E834" i="1"/>
  <c r="E842" i="1"/>
  <c r="E850" i="1"/>
  <c r="E858" i="1"/>
  <c r="E866" i="1"/>
  <c r="E874" i="1"/>
  <c r="E882" i="1"/>
  <c r="E890" i="1"/>
  <c r="E898" i="1"/>
  <c r="E906" i="1"/>
  <c r="E914" i="1"/>
  <c r="E922" i="1"/>
  <c r="E930" i="1"/>
  <c r="E938" i="1"/>
  <c r="E946" i="1"/>
  <c r="E954" i="1"/>
  <c r="E962" i="1"/>
  <c r="E970" i="1"/>
  <c r="E978" i="1"/>
  <c r="E986" i="1"/>
  <c r="E994" i="1"/>
  <c r="E1002" i="1"/>
  <c r="E1010" i="1"/>
  <c r="E1018" i="1"/>
  <c r="E1026" i="1"/>
  <c r="E1034" i="1"/>
  <c r="E1042" i="1"/>
  <c r="E1050" i="1"/>
  <c r="E1058" i="1"/>
  <c r="E1066" i="1"/>
  <c r="E1074" i="1"/>
  <c r="E1082" i="1"/>
  <c r="E1090" i="1"/>
  <c r="E1098" i="1"/>
  <c r="E1106" i="1"/>
  <c r="E1114" i="1"/>
  <c r="E1122" i="1"/>
  <c r="E1130" i="1"/>
  <c r="E1138" i="1"/>
  <c r="E1146" i="1"/>
  <c r="E1154" i="1"/>
  <c r="E1162" i="1"/>
  <c r="E1170" i="1"/>
  <c r="E1178" i="1"/>
  <c r="E1186" i="1"/>
  <c r="E1194" i="1"/>
  <c r="E1202" i="1"/>
  <c r="E1210" i="1"/>
  <c r="E1218" i="1"/>
  <c r="E1226" i="1"/>
  <c r="E1234" i="1"/>
  <c r="E1242" i="1"/>
  <c r="E1250" i="1"/>
  <c r="E1258" i="1"/>
  <c r="E1266" i="1"/>
  <c r="E1274" i="1"/>
  <c r="E1282" i="1"/>
  <c r="E1290" i="1"/>
  <c r="E1298" i="1"/>
  <c r="E1306" i="1"/>
  <c r="E1314" i="1"/>
  <c r="E1322" i="1"/>
  <c r="E1330" i="1"/>
  <c r="E1338" i="1"/>
  <c r="E1346" i="1"/>
  <c r="E1354" i="1"/>
  <c r="E1362" i="1"/>
  <c r="E1370" i="1"/>
  <c r="E1378" i="1"/>
  <c r="E1386" i="1"/>
  <c r="E1394" i="1"/>
  <c r="E1402" i="1"/>
  <c r="E1410" i="1"/>
  <c r="E1418" i="1"/>
  <c r="E1426" i="1"/>
  <c r="E1434" i="1"/>
  <c r="E1442" i="1"/>
  <c r="E1450" i="1"/>
  <c r="E1458" i="1"/>
  <c r="E1466" i="1"/>
  <c r="E1474" i="1"/>
  <c r="E1482" i="1"/>
  <c r="E1490" i="1"/>
  <c r="E1498" i="1"/>
  <c r="E1506" i="1"/>
  <c r="E1514" i="1"/>
  <c r="E1522" i="1"/>
  <c r="E1530" i="1"/>
  <c r="E1538" i="1"/>
  <c r="E1546" i="1"/>
  <c r="E1554" i="1"/>
  <c r="E1562" i="1"/>
  <c r="E1570" i="1"/>
  <c r="E1578" i="1"/>
  <c r="E1586" i="1"/>
  <c r="E1594" i="1"/>
  <c r="E1602" i="1"/>
  <c r="E1610" i="1"/>
  <c r="E1618" i="1"/>
  <c r="E1626" i="1"/>
  <c r="E1634" i="1"/>
  <c r="E1642" i="1"/>
  <c r="E1650" i="1"/>
  <c r="E1658" i="1"/>
  <c r="E1666" i="1"/>
  <c r="E1674" i="1"/>
  <c r="E1682" i="1"/>
  <c r="E1690" i="1"/>
  <c r="E1698" i="1"/>
  <c r="E1706" i="1"/>
  <c r="E1714" i="1"/>
  <c r="E1722" i="1"/>
  <c r="E1730" i="1"/>
  <c r="E1738" i="1"/>
  <c r="E1746" i="1"/>
  <c r="E1754" i="1"/>
  <c r="E1762" i="1"/>
  <c r="E1770" i="1"/>
  <c r="E1778" i="1"/>
  <c r="E1786" i="1"/>
  <c r="E1794" i="1"/>
  <c r="E1802" i="1"/>
  <c r="E1810" i="1"/>
  <c r="E32" i="1"/>
  <c r="E56" i="1"/>
  <c r="E80" i="1"/>
  <c r="E104" i="1"/>
  <c r="E120" i="1"/>
  <c r="E152" i="1"/>
  <c r="E176" i="1"/>
  <c r="E200" i="1"/>
  <c r="E224" i="1"/>
  <c r="E248" i="1"/>
  <c r="E272" i="1"/>
  <c r="E296" i="1"/>
  <c r="E312" i="1"/>
  <c r="E336" i="1"/>
  <c r="E360" i="1"/>
  <c r="E376" i="1"/>
  <c r="E401" i="1"/>
  <c r="E417" i="1"/>
  <c r="E441" i="1"/>
  <c r="E457" i="1"/>
  <c r="E481" i="1"/>
  <c r="E505" i="1"/>
  <c r="E529" i="1"/>
  <c r="E553" i="1"/>
  <c r="E569" i="1"/>
  <c r="E593" i="1"/>
  <c r="E617" i="1"/>
  <c r="E641" i="1"/>
  <c r="E657" i="1"/>
  <c r="E681" i="1"/>
  <c r="E697" i="1"/>
  <c r="E721" i="1"/>
  <c r="E745" i="1"/>
  <c r="E769" i="1"/>
  <c r="E785" i="1"/>
  <c r="E809" i="1"/>
  <c r="E825" i="1"/>
  <c r="E985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691" i="1"/>
  <c r="E699" i="1"/>
  <c r="E707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915" i="1"/>
  <c r="E923" i="1"/>
  <c r="E931" i="1"/>
  <c r="E939" i="1"/>
  <c r="E947" i="1"/>
  <c r="E955" i="1"/>
  <c r="E963" i="1"/>
  <c r="E971" i="1"/>
  <c r="E979" i="1"/>
  <c r="E987" i="1"/>
  <c r="E995" i="1"/>
  <c r="E1003" i="1"/>
  <c r="E1011" i="1"/>
  <c r="E1019" i="1"/>
  <c r="E1027" i="1"/>
  <c r="E1035" i="1"/>
  <c r="E1043" i="1"/>
  <c r="E1051" i="1"/>
  <c r="E1059" i="1"/>
  <c r="E1067" i="1"/>
  <c r="E1075" i="1"/>
  <c r="E1083" i="1"/>
  <c r="E1091" i="1"/>
  <c r="E1099" i="1"/>
  <c r="E1107" i="1"/>
  <c r="E1115" i="1"/>
  <c r="E1123" i="1"/>
  <c r="E1131" i="1"/>
  <c r="E1139" i="1"/>
  <c r="E1147" i="1"/>
  <c r="E1155" i="1"/>
  <c r="E1163" i="1"/>
  <c r="E1171" i="1"/>
  <c r="E1179" i="1"/>
  <c r="E1187" i="1"/>
  <c r="E1195" i="1"/>
  <c r="E1203" i="1"/>
  <c r="E1211" i="1"/>
  <c r="E1219" i="1"/>
  <c r="E1227" i="1"/>
  <c r="E1235" i="1"/>
  <c r="E1243" i="1"/>
  <c r="E1251" i="1"/>
  <c r="E1259" i="1"/>
  <c r="E1267" i="1"/>
  <c r="E1275" i="1"/>
  <c r="E1283" i="1"/>
  <c r="E1291" i="1"/>
  <c r="E1299" i="1"/>
  <c r="E1307" i="1"/>
  <c r="E1315" i="1"/>
  <c r="E1323" i="1"/>
  <c r="E1331" i="1"/>
  <c r="E1339" i="1"/>
  <c r="E1347" i="1"/>
  <c r="E1355" i="1"/>
  <c r="E1363" i="1"/>
  <c r="E1371" i="1"/>
  <c r="E1379" i="1"/>
  <c r="E1387" i="1"/>
  <c r="E1395" i="1"/>
  <c r="E1403" i="1"/>
  <c r="E1411" i="1"/>
  <c r="E1419" i="1"/>
  <c r="E1427" i="1"/>
  <c r="E1435" i="1"/>
  <c r="E1443" i="1"/>
  <c r="E1451" i="1"/>
  <c r="E1459" i="1"/>
  <c r="E1467" i="1"/>
  <c r="E1475" i="1"/>
  <c r="E1483" i="1"/>
  <c r="E1491" i="1"/>
  <c r="E1499" i="1"/>
  <c r="E1507" i="1"/>
  <c r="E1515" i="1"/>
  <c r="E1523" i="1"/>
  <c r="E1531" i="1"/>
  <c r="E1539" i="1"/>
  <c r="E1547" i="1"/>
  <c r="E1555" i="1"/>
  <c r="E1563" i="1"/>
  <c r="E1571" i="1"/>
  <c r="E1579" i="1"/>
  <c r="E1587" i="1"/>
  <c r="E1595" i="1"/>
  <c r="E1603" i="1"/>
  <c r="E1611" i="1"/>
  <c r="E1619" i="1"/>
  <c r="E1627" i="1"/>
  <c r="E1635" i="1"/>
  <c r="E1643" i="1"/>
  <c r="E1651" i="1"/>
  <c r="E1659" i="1"/>
  <c r="E1667" i="1"/>
  <c r="E1675" i="1"/>
  <c r="E1683" i="1"/>
  <c r="E1691" i="1"/>
  <c r="E1699" i="1"/>
  <c r="E1707" i="1"/>
  <c r="E1715" i="1"/>
  <c r="E1723" i="1"/>
  <c r="E1731" i="1"/>
  <c r="E1739" i="1"/>
  <c r="E1747" i="1"/>
  <c r="E1755" i="1"/>
  <c r="E1763" i="1"/>
  <c r="E1771" i="1"/>
  <c r="E1779" i="1"/>
  <c r="E1787" i="1"/>
  <c r="E1795" i="1"/>
  <c r="E1803" i="1"/>
  <c r="E1811" i="1"/>
  <c r="E1324" i="1"/>
  <c r="E1332" i="1"/>
  <c r="E1340" i="1"/>
  <c r="E1348" i="1"/>
  <c r="E1356" i="1"/>
  <c r="E1364" i="1"/>
  <c r="E1372" i="1"/>
  <c r="E1380" i="1"/>
  <c r="E1388" i="1"/>
  <c r="E1396" i="1"/>
  <c r="E1404" i="1"/>
  <c r="E1412" i="1"/>
  <c r="E1420" i="1"/>
  <c r="E1428" i="1"/>
  <c r="E1436" i="1"/>
  <c r="E1444" i="1"/>
  <c r="E1452" i="1"/>
  <c r="E1460" i="1"/>
  <c r="E1468" i="1"/>
  <c r="E1476" i="1"/>
  <c r="E1484" i="1"/>
  <c r="E1492" i="1"/>
  <c r="E1500" i="1"/>
  <c r="E1508" i="1"/>
  <c r="E1516" i="1"/>
  <c r="E1524" i="1"/>
  <c r="E1532" i="1"/>
  <c r="E1540" i="1"/>
  <c r="E1548" i="1"/>
  <c r="E1556" i="1"/>
  <c r="E1564" i="1"/>
  <c r="E1572" i="1"/>
  <c r="E1580" i="1"/>
  <c r="E1588" i="1"/>
  <c r="E1596" i="1"/>
  <c r="E1604" i="1"/>
  <c r="E1612" i="1"/>
  <c r="E1620" i="1"/>
  <c r="E1628" i="1"/>
  <c r="E1636" i="1"/>
  <c r="E1644" i="1"/>
  <c r="E1652" i="1"/>
  <c r="E1660" i="1"/>
  <c r="E1668" i="1"/>
  <c r="E1676" i="1"/>
  <c r="E1684" i="1"/>
  <c r="E1692" i="1"/>
  <c r="E1700" i="1"/>
  <c r="E1708" i="1"/>
  <c r="E1716" i="1"/>
  <c r="E1724" i="1"/>
  <c r="E1732" i="1"/>
  <c r="E1740" i="1"/>
  <c r="E1748" i="1"/>
  <c r="E1756" i="1"/>
  <c r="E1764" i="1"/>
  <c r="E1772" i="1"/>
  <c r="E1780" i="1"/>
  <c r="E1788" i="1"/>
  <c r="E1796" i="1"/>
  <c r="E1804" i="1"/>
  <c r="E1812" i="1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BC1781" i="3"/>
  <c r="BB1781" i="3"/>
  <c r="BA1781" i="3"/>
  <c r="AZ1781" i="3"/>
  <c r="AY1781" i="3" s="1"/>
  <c r="AX1781" i="3" s="1"/>
  <c r="AW1781" i="3"/>
  <c r="AV1781" i="3"/>
  <c r="K1781" i="3"/>
  <c r="F1781" i="3"/>
  <c r="E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BC1768" i="3"/>
  <c r="BB1768" i="3"/>
  <c r="BA1768" i="3"/>
  <c r="AZ1768" i="3"/>
  <c r="AW1768" i="3"/>
  <c r="AV1768" i="3"/>
  <c r="F1768" i="3"/>
  <c r="J1768" i="3" s="1"/>
  <c r="E1768" i="3"/>
  <c r="BC1767" i="3"/>
  <c r="BB1767" i="3"/>
  <c r="BA1767" i="3"/>
  <c r="AZ1767" i="3"/>
  <c r="AY1767" i="3"/>
  <c r="AX1767" i="3" s="1"/>
  <c r="AW1767" i="3"/>
  <c r="AV1767" i="3"/>
  <c r="K1767" i="3"/>
  <c r="F1767" i="3"/>
  <c r="E1767" i="3"/>
  <c r="F1766" i="3"/>
  <c r="BC1765" i="3"/>
  <c r="BB1765" i="3"/>
  <c r="BA1765" i="3"/>
  <c r="AZ1765" i="3"/>
  <c r="AW1765" i="3"/>
  <c r="AV1765" i="3"/>
  <c r="K1765" i="3"/>
  <c r="F1765" i="3"/>
  <c r="J1765" i="3" s="1"/>
  <c r="E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BC1743" i="3"/>
  <c r="BB1743" i="3"/>
  <c r="BA1743" i="3"/>
  <c r="AZ1743" i="3"/>
  <c r="AW1743" i="3"/>
  <c r="AV1743" i="3"/>
  <c r="K1743" i="3"/>
  <c r="F1743" i="3"/>
  <c r="E1743" i="3"/>
  <c r="BC1742" i="3"/>
  <c r="BB1742" i="3"/>
  <c r="BA1742" i="3"/>
  <c r="AY1742" i="3" s="1"/>
  <c r="AX1742" i="3" s="1"/>
  <c r="AZ1742" i="3"/>
  <c r="AW1742" i="3"/>
  <c r="AV1742" i="3"/>
  <c r="K1742" i="3"/>
  <c r="F1742" i="3"/>
  <c r="E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BC1724" i="3"/>
  <c r="BB1724" i="3"/>
  <c r="BA1724" i="3"/>
  <c r="AZ1724" i="3"/>
  <c r="AW1724" i="3"/>
  <c r="AV1724" i="3"/>
  <c r="F1724" i="3"/>
  <c r="J1724" i="3" s="1"/>
  <c r="E1724" i="3"/>
  <c r="BC1723" i="3"/>
  <c r="BB1723" i="3"/>
  <c r="BA1723" i="3"/>
  <c r="AZ1723" i="3"/>
  <c r="AW1723" i="3"/>
  <c r="AV1723" i="3"/>
  <c r="F1723" i="3"/>
  <c r="J1723" i="3" s="1"/>
  <c r="E1723" i="3"/>
  <c r="BC1722" i="3"/>
  <c r="BB1722" i="3"/>
  <c r="BA1722" i="3"/>
  <c r="AZ1722" i="3"/>
  <c r="AW1722" i="3"/>
  <c r="AV1722" i="3"/>
  <c r="K1722" i="3"/>
  <c r="F1722" i="3"/>
  <c r="J1722" i="3" s="1"/>
  <c r="E1722" i="3"/>
  <c r="BC1721" i="3"/>
  <c r="BB1721" i="3"/>
  <c r="BA1721" i="3"/>
  <c r="AZ1721" i="3"/>
  <c r="AW1721" i="3"/>
  <c r="AV1721" i="3"/>
  <c r="K1721" i="3"/>
  <c r="F1721" i="3"/>
  <c r="E1721" i="3"/>
  <c r="BC1720" i="3"/>
  <c r="BB1720" i="3"/>
  <c r="BA1720" i="3"/>
  <c r="AZ1720" i="3"/>
  <c r="AY1720" i="3" s="1"/>
  <c r="AX1720" i="3" s="1"/>
  <c r="AW1720" i="3"/>
  <c r="AV1720" i="3"/>
  <c r="K1720" i="3"/>
  <c r="F1720" i="3"/>
  <c r="E1720" i="3"/>
  <c r="BC1719" i="3"/>
  <c r="BB1719" i="3"/>
  <c r="BA1719" i="3"/>
  <c r="AZ1719" i="3"/>
  <c r="AW1719" i="3"/>
  <c r="AV1719" i="3"/>
  <c r="K1719" i="3"/>
  <c r="F1719" i="3"/>
  <c r="E1719" i="3"/>
  <c r="BC1718" i="3"/>
  <c r="BB1718" i="3"/>
  <c r="BA1718" i="3"/>
  <c r="AZ1718" i="3"/>
  <c r="AW1718" i="3"/>
  <c r="AV1718" i="3"/>
  <c r="K1718" i="3"/>
  <c r="F1718" i="3"/>
  <c r="E1718" i="3"/>
  <c r="BC1717" i="3"/>
  <c r="BB1717" i="3"/>
  <c r="BA1717" i="3"/>
  <c r="AZ1717" i="3"/>
  <c r="AW1717" i="3"/>
  <c r="AV1717" i="3"/>
  <c r="K1717" i="3"/>
  <c r="F1717" i="3"/>
  <c r="J1717" i="3" s="1"/>
  <c r="E1717" i="3"/>
  <c r="BC1716" i="3"/>
  <c r="BB1716" i="3"/>
  <c r="BA1716" i="3"/>
  <c r="AZ1716" i="3"/>
  <c r="AW1716" i="3"/>
  <c r="AV1716" i="3"/>
  <c r="F1716" i="3"/>
  <c r="J1716" i="3" s="1"/>
  <c r="E1716" i="3"/>
  <c r="BC1715" i="3"/>
  <c r="BB1715" i="3"/>
  <c r="BA1715" i="3"/>
  <c r="AZ1715" i="3"/>
  <c r="AW1715" i="3"/>
  <c r="AV1715" i="3"/>
  <c r="K1715" i="3"/>
  <c r="F1715" i="3"/>
  <c r="E1715" i="3"/>
  <c r="BC1714" i="3"/>
  <c r="BB1714" i="3"/>
  <c r="AY1714" i="3" s="1"/>
  <c r="AX1714" i="3" s="1"/>
  <c r="BA1714" i="3"/>
  <c r="AZ1714" i="3"/>
  <c r="AW1714" i="3"/>
  <c r="AV1714" i="3"/>
  <c r="K1714" i="3"/>
  <c r="F1714" i="3"/>
  <c r="E1714" i="3"/>
  <c r="BC1713" i="3"/>
  <c r="BB1713" i="3"/>
  <c r="BA1713" i="3"/>
  <c r="AZ1713" i="3"/>
  <c r="AY1713" i="3" s="1"/>
  <c r="AX1713" i="3" s="1"/>
  <c r="AW1713" i="3"/>
  <c r="AV1713" i="3"/>
  <c r="K1713" i="3"/>
  <c r="F1713" i="3"/>
  <c r="E1713" i="3"/>
  <c r="BC1712" i="3"/>
  <c r="BB1712" i="3"/>
  <c r="BA1712" i="3"/>
  <c r="AZ1712" i="3"/>
  <c r="AY1712" i="3" s="1"/>
  <c r="AX1712" i="3" s="1"/>
  <c r="AW1712" i="3"/>
  <c r="AV1712" i="3"/>
  <c r="K1712" i="3"/>
  <c r="F1712" i="3"/>
  <c r="J1712" i="3" s="1"/>
  <c r="E1712" i="3"/>
  <c r="BC1711" i="3"/>
  <c r="BB1711" i="3"/>
  <c r="BA1711" i="3"/>
  <c r="AZ1711" i="3"/>
  <c r="AW1711" i="3"/>
  <c r="AV1711" i="3"/>
  <c r="K1711" i="3"/>
  <c r="F1711" i="3"/>
  <c r="E1711" i="3"/>
  <c r="BC1710" i="3"/>
  <c r="BB1710" i="3"/>
  <c r="AY1710" i="3" s="1"/>
  <c r="AX1710" i="3" s="1"/>
  <c r="BA1710" i="3"/>
  <c r="AZ1710" i="3"/>
  <c r="AW1710" i="3"/>
  <c r="AV1710" i="3"/>
  <c r="K1710" i="3"/>
  <c r="F1710" i="3"/>
  <c r="E1710" i="3"/>
  <c r="BC1709" i="3"/>
  <c r="BB1709" i="3"/>
  <c r="BA1709" i="3"/>
  <c r="AZ1709" i="3"/>
  <c r="AY1709" i="3" s="1"/>
  <c r="AX1709" i="3" s="1"/>
  <c r="AW1709" i="3"/>
  <c r="AV1709" i="3"/>
  <c r="K1709" i="3"/>
  <c r="F1709" i="3"/>
  <c r="E1709" i="3"/>
  <c r="BC1708" i="3"/>
  <c r="BB1708" i="3"/>
  <c r="BA1708" i="3"/>
  <c r="AZ1708" i="3"/>
  <c r="AY1708" i="3" s="1"/>
  <c r="AX1708" i="3"/>
  <c r="AW1708" i="3"/>
  <c r="AV1708" i="3"/>
  <c r="F1708" i="3"/>
  <c r="J1708" i="3" s="1"/>
  <c r="E1708" i="3"/>
  <c r="BC1707" i="3"/>
  <c r="BB1707" i="3"/>
  <c r="BA1707" i="3"/>
  <c r="AZ1707" i="3"/>
  <c r="AW1707" i="3"/>
  <c r="AV1707" i="3"/>
  <c r="K1707" i="3"/>
  <c r="F1707" i="3"/>
  <c r="J1707" i="3" s="1"/>
  <c r="E1707" i="3"/>
  <c r="BC1706" i="3"/>
  <c r="BB1706" i="3"/>
  <c r="BA1706" i="3"/>
  <c r="AZ1706" i="3"/>
  <c r="AW1706" i="3"/>
  <c r="AV1706" i="3"/>
  <c r="F1706" i="3"/>
  <c r="J1706" i="3" s="1"/>
  <c r="E1706" i="3"/>
  <c r="BC1705" i="3"/>
  <c r="AY1705" i="3" s="1"/>
  <c r="AX1705" i="3" s="1"/>
  <c r="BB1705" i="3"/>
  <c r="BA1705" i="3"/>
  <c r="AZ1705" i="3"/>
  <c r="AW1705" i="3"/>
  <c r="AV1705" i="3"/>
  <c r="K1705" i="3"/>
  <c r="F1705" i="3"/>
  <c r="E1705" i="3"/>
  <c r="BC1704" i="3"/>
  <c r="BB1704" i="3"/>
  <c r="BA1704" i="3"/>
  <c r="AZ1704" i="3"/>
  <c r="AY1704" i="3"/>
  <c r="AX1704" i="3" s="1"/>
  <c r="AW1704" i="3"/>
  <c r="AV1704" i="3"/>
  <c r="K1704" i="3"/>
  <c r="F1704" i="3"/>
  <c r="E1704" i="3"/>
  <c r="BC1703" i="3"/>
  <c r="BB1703" i="3"/>
  <c r="BA1703" i="3"/>
  <c r="AZ1703" i="3"/>
  <c r="AW1703" i="3"/>
  <c r="AV1703" i="3"/>
  <c r="K1703" i="3"/>
  <c r="F1703" i="3"/>
  <c r="J1703" i="3" s="1"/>
  <c r="E1703" i="3"/>
  <c r="BC1702" i="3"/>
  <c r="BB1702" i="3"/>
  <c r="BA1702" i="3"/>
  <c r="AZ1702" i="3"/>
  <c r="AW1702" i="3"/>
  <c r="AV1702" i="3"/>
  <c r="K1702" i="3"/>
  <c r="F1702" i="3"/>
  <c r="J1702" i="3" s="1"/>
  <c r="E1702" i="3"/>
  <c r="BC1701" i="3"/>
  <c r="BB1701" i="3"/>
  <c r="BA1701" i="3"/>
  <c r="AZ1701" i="3"/>
  <c r="AY1701" i="3"/>
  <c r="AX1701" i="3" s="1"/>
  <c r="AW1701" i="3"/>
  <c r="AV1701" i="3"/>
  <c r="J1701" i="3"/>
  <c r="F1701" i="3"/>
  <c r="E1701" i="3"/>
  <c r="BC1700" i="3"/>
  <c r="BB1700" i="3"/>
  <c r="BA1700" i="3"/>
  <c r="AZ1700" i="3"/>
  <c r="AW1700" i="3"/>
  <c r="AV1700" i="3"/>
  <c r="K1700" i="3"/>
  <c r="J1700" i="3" s="1"/>
  <c r="F1700" i="3"/>
  <c r="E1700" i="3"/>
  <c r="BC1699" i="3"/>
  <c r="BB1699" i="3"/>
  <c r="BA1699" i="3"/>
  <c r="AZ1699" i="3"/>
  <c r="AW1699" i="3"/>
  <c r="AV1699" i="3"/>
  <c r="K1699" i="3"/>
  <c r="F1699" i="3"/>
  <c r="J1699" i="3" s="1"/>
  <c r="E1699" i="3"/>
  <c r="BC1698" i="3"/>
  <c r="BB1698" i="3"/>
  <c r="BA1698" i="3"/>
  <c r="AZ1698" i="3"/>
  <c r="AW1698" i="3"/>
  <c r="AV1698" i="3"/>
  <c r="K1698" i="3"/>
  <c r="F1698" i="3"/>
  <c r="J1698" i="3" s="1"/>
  <c r="E1698" i="3"/>
  <c r="BC1697" i="3"/>
  <c r="BB1697" i="3"/>
  <c r="BA1697" i="3"/>
  <c r="AZ1697" i="3"/>
  <c r="AW1697" i="3"/>
  <c r="AV1697" i="3"/>
  <c r="K1697" i="3"/>
  <c r="F1697" i="3"/>
  <c r="J1697" i="3" s="1"/>
  <c r="E1697" i="3"/>
  <c r="BC1696" i="3"/>
  <c r="BB1696" i="3"/>
  <c r="BA1696" i="3"/>
  <c r="AZ1696" i="3"/>
  <c r="AW1696" i="3"/>
  <c r="AV1696" i="3"/>
  <c r="K1696" i="3"/>
  <c r="J1696" i="3" s="1"/>
  <c r="F1696" i="3"/>
  <c r="E1696" i="3"/>
  <c r="BC1695" i="3"/>
  <c r="BB1695" i="3"/>
  <c r="BA1695" i="3"/>
  <c r="AZ1695" i="3"/>
  <c r="AW1695" i="3"/>
  <c r="AV1695" i="3"/>
  <c r="K1695" i="3"/>
  <c r="F1695" i="3"/>
  <c r="E1695" i="3"/>
  <c r="BC1694" i="3"/>
  <c r="BB1694" i="3"/>
  <c r="BA1694" i="3"/>
  <c r="AZ1694" i="3"/>
  <c r="AY1694" i="3" s="1"/>
  <c r="AX1694" i="3" s="1"/>
  <c r="AW1694" i="3"/>
  <c r="AV1694" i="3"/>
  <c r="K1694" i="3"/>
  <c r="F1694" i="3"/>
  <c r="E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BC1675" i="3"/>
  <c r="BB1675" i="3"/>
  <c r="BA1675" i="3"/>
  <c r="AZ1675" i="3"/>
  <c r="AW1675" i="3"/>
  <c r="AV1675" i="3"/>
  <c r="K1675" i="3"/>
  <c r="F1675" i="3"/>
  <c r="J1675" i="3" s="1"/>
  <c r="E1675" i="3"/>
  <c r="BC1674" i="3"/>
  <c r="BB1674" i="3"/>
  <c r="BA1674" i="3"/>
  <c r="AZ1674" i="3"/>
  <c r="AW1674" i="3"/>
  <c r="AV1674" i="3"/>
  <c r="K1674" i="3"/>
  <c r="J1674" i="3" s="1"/>
  <c r="F1674" i="3"/>
  <c r="E1674" i="3"/>
  <c r="BC1673" i="3"/>
  <c r="BB1673" i="3"/>
  <c r="BA1673" i="3"/>
  <c r="AZ1673" i="3"/>
  <c r="AW1673" i="3"/>
  <c r="AV1673" i="3"/>
  <c r="K1673" i="3"/>
  <c r="J1673" i="3" s="1"/>
  <c r="F1673" i="3"/>
  <c r="E1673" i="3"/>
  <c r="BC1672" i="3"/>
  <c r="BB1672" i="3"/>
  <c r="BA1672" i="3"/>
  <c r="AZ1672" i="3"/>
  <c r="AW1672" i="3"/>
  <c r="AV1672" i="3"/>
  <c r="K1672" i="3"/>
  <c r="J1672" i="3"/>
  <c r="F1672" i="3"/>
  <c r="E1672" i="3"/>
  <c r="BC1671" i="3"/>
  <c r="BB1671" i="3"/>
  <c r="BA1671" i="3"/>
  <c r="AZ1671" i="3"/>
  <c r="AW1671" i="3"/>
  <c r="AV1671" i="3"/>
  <c r="K1671" i="3"/>
  <c r="J1671" i="3"/>
  <c r="F1671" i="3"/>
  <c r="E1671" i="3"/>
  <c r="BC1670" i="3"/>
  <c r="BB1670" i="3"/>
  <c r="BA1670" i="3"/>
  <c r="AZ1670" i="3"/>
  <c r="AW1670" i="3"/>
  <c r="AV1670" i="3"/>
  <c r="K1670" i="3"/>
  <c r="J1670" i="3" s="1"/>
  <c r="F1670" i="3"/>
  <c r="E1670" i="3"/>
  <c r="BC1669" i="3"/>
  <c r="BB1669" i="3"/>
  <c r="BA1669" i="3"/>
  <c r="AZ1669" i="3"/>
  <c r="AW1669" i="3"/>
  <c r="AV1669" i="3"/>
  <c r="F1669" i="3"/>
  <c r="J1669" i="3" s="1"/>
  <c r="E1669" i="3"/>
  <c r="BC1668" i="3"/>
  <c r="BB1668" i="3"/>
  <c r="BA1668" i="3"/>
  <c r="AZ1668" i="3"/>
  <c r="AW1668" i="3"/>
  <c r="AV1668" i="3"/>
  <c r="K1668" i="3"/>
  <c r="F1668" i="3"/>
  <c r="E1668" i="3"/>
  <c r="BC1667" i="3"/>
  <c r="BB1667" i="3"/>
  <c r="BA1667" i="3"/>
  <c r="AY1667" i="3" s="1"/>
  <c r="AX1667" i="3" s="1"/>
  <c r="AZ1667" i="3"/>
  <c r="AW1667" i="3"/>
  <c r="AV1667" i="3"/>
  <c r="K1667" i="3"/>
  <c r="F1667" i="3"/>
  <c r="J1667" i="3" s="1"/>
  <c r="E1667" i="3"/>
  <c r="BC1666" i="3"/>
  <c r="BB1666" i="3"/>
  <c r="BA1666" i="3"/>
  <c r="AZ1666" i="3"/>
  <c r="AW1666" i="3"/>
  <c r="AV1666" i="3"/>
  <c r="K1666" i="3"/>
  <c r="F1666" i="3"/>
  <c r="J1666" i="3" s="1"/>
  <c r="E1666" i="3"/>
  <c r="BC1665" i="3"/>
  <c r="BB1665" i="3"/>
  <c r="BA1665" i="3"/>
  <c r="AZ1665" i="3"/>
  <c r="AW1665" i="3"/>
  <c r="AV1665" i="3"/>
  <c r="K1665" i="3"/>
  <c r="F1665" i="3"/>
  <c r="E1665" i="3"/>
  <c r="BC1664" i="3"/>
  <c r="BB1664" i="3"/>
  <c r="BA1664" i="3"/>
  <c r="AZ1664" i="3"/>
  <c r="AW1664" i="3"/>
  <c r="AV1664" i="3"/>
  <c r="K1664" i="3"/>
  <c r="F1664" i="3"/>
  <c r="J1664" i="3" s="1"/>
  <c r="E1664" i="3"/>
  <c r="BC1663" i="3"/>
  <c r="BB1663" i="3"/>
  <c r="BA1663" i="3"/>
  <c r="AZ1663" i="3"/>
  <c r="AW1663" i="3"/>
  <c r="AV1663" i="3"/>
  <c r="K1663" i="3"/>
  <c r="F1663" i="3"/>
  <c r="E1663" i="3"/>
  <c r="BC1662" i="3"/>
  <c r="BB1662" i="3"/>
  <c r="BA1662" i="3"/>
  <c r="AZ1662" i="3"/>
  <c r="AW1662" i="3"/>
  <c r="AV1662" i="3"/>
  <c r="K1662" i="3"/>
  <c r="F1662" i="3"/>
  <c r="E1662" i="3"/>
  <c r="BC1661" i="3"/>
  <c r="BB1661" i="3"/>
  <c r="BA1661" i="3"/>
  <c r="AY1661" i="3" s="1"/>
  <c r="AX1661" i="3" s="1"/>
  <c r="AZ1661" i="3"/>
  <c r="AW1661" i="3"/>
  <c r="AV1661" i="3"/>
  <c r="K1661" i="3"/>
  <c r="F1661" i="3"/>
  <c r="E1661" i="3"/>
  <c r="BC1660" i="3"/>
  <c r="BB1660" i="3"/>
  <c r="BA1660" i="3"/>
  <c r="AZ1660" i="3"/>
  <c r="AW1660" i="3"/>
  <c r="AV1660" i="3"/>
  <c r="K1660" i="3"/>
  <c r="F1660" i="3"/>
  <c r="E1660" i="3"/>
  <c r="BC1659" i="3"/>
  <c r="BB1659" i="3"/>
  <c r="BA1659" i="3"/>
  <c r="AY1659" i="3" s="1"/>
  <c r="AX1659" i="3" s="1"/>
  <c r="AZ1659" i="3"/>
  <c r="AW1659" i="3"/>
  <c r="AV1659" i="3"/>
  <c r="K1659" i="3"/>
  <c r="F1659" i="3"/>
  <c r="J1659" i="3" s="1"/>
  <c r="E1659" i="3"/>
  <c r="BC1658" i="3"/>
  <c r="BB1658" i="3"/>
  <c r="BA1658" i="3"/>
  <c r="AZ1658" i="3"/>
  <c r="AW1658" i="3"/>
  <c r="AV1658" i="3"/>
  <c r="K1658" i="3"/>
  <c r="F1658" i="3"/>
  <c r="J1658" i="3" s="1"/>
  <c r="E1658" i="3"/>
  <c r="BC1657" i="3"/>
  <c r="BB1657" i="3"/>
  <c r="BA1657" i="3"/>
  <c r="AZ1657" i="3"/>
  <c r="AW1657" i="3"/>
  <c r="AV1657" i="3"/>
  <c r="K1657" i="3"/>
  <c r="F1657" i="3"/>
  <c r="E1657" i="3"/>
  <c r="BC1656" i="3"/>
  <c r="BB1656" i="3"/>
  <c r="BA1656" i="3"/>
  <c r="AZ1656" i="3"/>
  <c r="AW1656" i="3"/>
  <c r="AV1656" i="3"/>
  <c r="K1656" i="3"/>
  <c r="F1656" i="3"/>
  <c r="J1656" i="3" s="1"/>
  <c r="E1656" i="3"/>
  <c r="BC1655" i="3"/>
  <c r="BB1655" i="3"/>
  <c r="BA1655" i="3"/>
  <c r="AZ1655" i="3"/>
  <c r="AW1655" i="3"/>
  <c r="AV1655" i="3"/>
  <c r="K1655" i="3"/>
  <c r="F1655" i="3"/>
  <c r="E1655" i="3"/>
  <c r="BC1654" i="3"/>
  <c r="BB1654" i="3"/>
  <c r="BA1654" i="3"/>
  <c r="AZ1654" i="3"/>
  <c r="AW1654" i="3"/>
  <c r="AV1654" i="3"/>
  <c r="K1654" i="3"/>
  <c r="F1654" i="3"/>
  <c r="E1654" i="3"/>
  <c r="BC1653" i="3"/>
  <c r="BB1653" i="3"/>
  <c r="BA1653" i="3"/>
  <c r="AY1653" i="3" s="1"/>
  <c r="AX1653" i="3" s="1"/>
  <c r="AZ1653" i="3"/>
  <c r="AW1653" i="3"/>
  <c r="AV1653" i="3"/>
  <c r="K1653" i="3"/>
  <c r="F1653" i="3"/>
  <c r="E1653" i="3"/>
  <c r="BC1652" i="3"/>
  <c r="BB1652" i="3"/>
  <c r="BA1652" i="3"/>
  <c r="AZ1652" i="3"/>
  <c r="AW1652" i="3"/>
  <c r="AV1652" i="3"/>
  <c r="K1652" i="3"/>
  <c r="F1652" i="3"/>
  <c r="E1652" i="3"/>
  <c r="BC1651" i="3"/>
  <c r="BB1651" i="3"/>
  <c r="BA1651" i="3"/>
  <c r="AY1651" i="3" s="1"/>
  <c r="AX1651" i="3" s="1"/>
  <c r="AZ1651" i="3"/>
  <c r="AW1651" i="3"/>
  <c r="AV1651" i="3"/>
  <c r="K1651" i="3"/>
  <c r="F1651" i="3"/>
  <c r="J1651" i="3" s="1"/>
  <c r="E1651" i="3"/>
  <c r="BC1650" i="3"/>
  <c r="BB1650" i="3"/>
  <c r="BA1650" i="3"/>
  <c r="AZ1650" i="3"/>
  <c r="AX1650" i="3"/>
  <c r="AW1650" i="3"/>
  <c r="AV1650" i="3"/>
  <c r="F1650" i="3"/>
  <c r="J1650" i="3" s="1"/>
  <c r="E1650" i="3"/>
  <c r="F1649" i="3"/>
  <c r="F1648" i="3"/>
  <c r="F1647" i="3"/>
  <c r="F1646" i="3"/>
  <c r="BC1645" i="3"/>
  <c r="BB1645" i="3"/>
  <c r="BA1645" i="3"/>
  <c r="AZ1645" i="3"/>
  <c r="AW1645" i="3"/>
  <c r="AV1645" i="3"/>
  <c r="K1645" i="3"/>
  <c r="J1645" i="3" s="1"/>
  <c r="F1645" i="3"/>
  <c r="E1645" i="3"/>
  <c r="F1644" i="3"/>
  <c r="BC1643" i="3"/>
  <c r="BB1643" i="3"/>
  <c r="BA1643" i="3"/>
  <c r="AZ1643" i="3"/>
  <c r="AY1643" i="3" s="1"/>
  <c r="AX1643" i="3" s="1"/>
  <c r="AW1643" i="3"/>
  <c r="AV1643" i="3"/>
  <c r="K1643" i="3"/>
  <c r="F1643" i="3"/>
  <c r="E1643" i="3"/>
  <c r="BC1642" i="3"/>
  <c r="BB1642" i="3"/>
  <c r="BA1642" i="3"/>
  <c r="AY1642" i="3" s="1"/>
  <c r="AX1642" i="3" s="1"/>
  <c r="AZ1642" i="3"/>
  <c r="AW1642" i="3"/>
  <c r="AV1642" i="3"/>
  <c r="K1642" i="3"/>
  <c r="F1642" i="3"/>
  <c r="E1642" i="3"/>
  <c r="BC1641" i="3"/>
  <c r="BB1641" i="3"/>
  <c r="BA1641" i="3"/>
  <c r="AZ1641" i="3"/>
  <c r="AY1641" i="3" s="1"/>
  <c r="AX1641" i="3" s="1"/>
  <c r="AW1641" i="3"/>
  <c r="AV1641" i="3"/>
  <c r="K1641" i="3"/>
  <c r="F1641" i="3"/>
  <c r="E1641" i="3"/>
  <c r="BC1640" i="3"/>
  <c r="BB1640" i="3"/>
  <c r="BA1640" i="3"/>
  <c r="AZ1640" i="3"/>
  <c r="AY1640" i="3" s="1"/>
  <c r="AX1640" i="3" s="1"/>
  <c r="AW1640" i="3"/>
  <c r="AV1640" i="3"/>
  <c r="K1640" i="3"/>
  <c r="F1640" i="3"/>
  <c r="J1640" i="3" s="1"/>
  <c r="E1640" i="3"/>
  <c r="BC1639" i="3"/>
  <c r="BB1639" i="3"/>
  <c r="BA1639" i="3"/>
  <c r="AZ1639" i="3"/>
  <c r="AY1639" i="3" s="1"/>
  <c r="AX1639" i="3" s="1"/>
  <c r="AW1639" i="3"/>
  <c r="AV1639" i="3"/>
  <c r="J1639" i="3"/>
  <c r="F1639" i="3"/>
  <c r="E1639" i="3"/>
  <c r="BC1638" i="3"/>
  <c r="BB1638" i="3"/>
  <c r="BA1638" i="3"/>
  <c r="AZ1638" i="3"/>
  <c r="AW1638" i="3"/>
  <c r="AV1638" i="3"/>
  <c r="K1638" i="3"/>
  <c r="F1638" i="3"/>
  <c r="J1638" i="3" s="1"/>
  <c r="E1638" i="3"/>
  <c r="BC1637" i="3"/>
  <c r="BB1637" i="3"/>
  <c r="BA1637" i="3"/>
  <c r="AZ1637" i="3"/>
  <c r="AW1637" i="3"/>
  <c r="AV1637" i="3"/>
  <c r="K1637" i="3"/>
  <c r="F1637" i="3"/>
  <c r="E1637" i="3"/>
  <c r="BC1636" i="3"/>
  <c r="BB1636" i="3"/>
  <c r="BA1636" i="3"/>
  <c r="AZ1636" i="3"/>
  <c r="AY1636" i="3" s="1"/>
  <c r="AX1636" i="3" s="1"/>
  <c r="AW1636" i="3"/>
  <c r="AV1636" i="3"/>
  <c r="K1636" i="3"/>
  <c r="F1636" i="3"/>
  <c r="E1636" i="3"/>
  <c r="BC1635" i="3"/>
  <c r="BB1635" i="3"/>
  <c r="BA1635" i="3"/>
  <c r="AZ1635" i="3"/>
  <c r="AX1635" i="3"/>
  <c r="AW1635" i="3"/>
  <c r="AV1635" i="3"/>
  <c r="F1635" i="3"/>
  <c r="J1635" i="3" s="1"/>
  <c r="E1635" i="3"/>
  <c r="BC1634" i="3"/>
  <c r="BB1634" i="3"/>
  <c r="BA1634" i="3"/>
  <c r="AZ1634" i="3"/>
  <c r="AY1634" i="3" s="1"/>
  <c r="AX1634" i="3" s="1"/>
  <c r="AW1634" i="3"/>
  <c r="AV1634" i="3"/>
  <c r="K1634" i="3"/>
  <c r="F1634" i="3"/>
  <c r="E1634" i="3"/>
  <c r="F1633" i="3"/>
  <c r="BC1632" i="3"/>
  <c r="BB1632" i="3"/>
  <c r="BA1632" i="3"/>
  <c r="AZ1632" i="3"/>
  <c r="AW1632" i="3"/>
  <c r="AV1632" i="3"/>
  <c r="K1632" i="3"/>
  <c r="F1632" i="3"/>
  <c r="J1632" i="3" s="1"/>
  <c r="E1632" i="3"/>
  <c r="BC1631" i="3"/>
  <c r="BB1631" i="3"/>
  <c r="BA1631" i="3"/>
  <c r="AZ1631" i="3"/>
  <c r="AW1631" i="3"/>
  <c r="AV1631" i="3"/>
  <c r="K1631" i="3"/>
  <c r="F1631" i="3"/>
  <c r="E1631" i="3"/>
  <c r="BC1630" i="3"/>
  <c r="BB1630" i="3"/>
  <c r="BA1630" i="3"/>
  <c r="AZ1630" i="3"/>
  <c r="AW1630" i="3"/>
  <c r="AV1630" i="3"/>
  <c r="K1630" i="3"/>
  <c r="F1630" i="3"/>
  <c r="E1630" i="3"/>
  <c r="BC1629" i="3"/>
  <c r="BB1629" i="3"/>
  <c r="BA1629" i="3"/>
  <c r="AZ1629" i="3"/>
  <c r="AW1629" i="3"/>
  <c r="AV1629" i="3"/>
  <c r="K1629" i="3"/>
  <c r="F1629" i="3"/>
  <c r="E1629" i="3"/>
  <c r="BC1628" i="3"/>
  <c r="BB1628" i="3"/>
  <c r="BA1628" i="3"/>
  <c r="AZ1628" i="3"/>
  <c r="AY1628" i="3" s="1"/>
  <c r="AX1628" i="3" s="1"/>
  <c r="AW1628" i="3"/>
  <c r="AV1628" i="3"/>
  <c r="K1628" i="3"/>
  <c r="F1628" i="3"/>
  <c r="J1628" i="3" s="1"/>
  <c r="E1628" i="3"/>
  <c r="BC1627" i="3"/>
  <c r="BB1627" i="3"/>
  <c r="BA1627" i="3"/>
  <c r="AZ1627" i="3"/>
  <c r="AW1627" i="3"/>
  <c r="AV1627" i="3"/>
  <c r="K1627" i="3"/>
  <c r="F1627" i="3"/>
  <c r="E1627" i="3"/>
  <c r="BC1626" i="3"/>
  <c r="BB1626" i="3"/>
  <c r="BA1626" i="3"/>
  <c r="AZ1626" i="3"/>
  <c r="AW1626" i="3"/>
  <c r="AV1626" i="3"/>
  <c r="K1626" i="3"/>
  <c r="F1626" i="3"/>
  <c r="J1626" i="3" s="1"/>
  <c r="E1626" i="3"/>
  <c r="BC1625" i="3"/>
  <c r="BB1625" i="3"/>
  <c r="BA1625" i="3"/>
  <c r="AZ1625" i="3"/>
  <c r="AW1625" i="3"/>
  <c r="AV1625" i="3"/>
  <c r="F1625" i="3"/>
  <c r="J1625" i="3" s="1"/>
  <c r="E1625" i="3"/>
  <c r="BC1624" i="3"/>
  <c r="BB1624" i="3"/>
  <c r="BA1624" i="3"/>
  <c r="AZ1624" i="3"/>
  <c r="AW1624" i="3"/>
  <c r="AV1624" i="3"/>
  <c r="K1624" i="3"/>
  <c r="F1624" i="3"/>
  <c r="E1624" i="3"/>
  <c r="BC1623" i="3"/>
  <c r="BB1623" i="3"/>
  <c r="BA1623" i="3"/>
  <c r="AZ1623" i="3"/>
  <c r="AY1623" i="3" s="1"/>
  <c r="AX1623" i="3" s="1"/>
  <c r="AW1623" i="3"/>
  <c r="AV1623" i="3"/>
  <c r="K1623" i="3"/>
  <c r="F1623" i="3"/>
  <c r="E1623" i="3"/>
  <c r="BC1622" i="3"/>
  <c r="BB1622" i="3"/>
  <c r="BA1622" i="3"/>
  <c r="AZ1622" i="3"/>
  <c r="AW1622" i="3"/>
  <c r="AV1622" i="3"/>
  <c r="K1622" i="3"/>
  <c r="F1622" i="3"/>
  <c r="E1622" i="3"/>
  <c r="BC1621" i="3"/>
  <c r="BB1621" i="3"/>
  <c r="BA1621" i="3"/>
  <c r="AZ1621" i="3"/>
  <c r="AY1621" i="3" s="1"/>
  <c r="AX1621" i="3" s="1"/>
  <c r="AW1621" i="3"/>
  <c r="AV1621" i="3"/>
  <c r="K1621" i="3"/>
  <c r="F1621" i="3"/>
  <c r="J1621" i="3" s="1"/>
  <c r="E1621" i="3"/>
  <c r="BC1620" i="3"/>
  <c r="BB1620" i="3"/>
  <c r="BA1620" i="3"/>
  <c r="AZ1620" i="3"/>
  <c r="AW1620" i="3"/>
  <c r="AV1620" i="3"/>
  <c r="K1620" i="3"/>
  <c r="F1620" i="3"/>
  <c r="E1620" i="3"/>
  <c r="BC1619" i="3"/>
  <c r="BB1619" i="3"/>
  <c r="BA1619" i="3"/>
  <c r="AZ1619" i="3"/>
  <c r="AW1619" i="3"/>
  <c r="AV1619" i="3"/>
  <c r="F1619" i="3"/>
  <c r="J1619" i="3" s="1"/>
  <c r="E1619" i="3"/>
  <c r="BC1618" i="3"/>
  <c r="BB1618" i="3"/>
  <c r="BA1618" i="3"/>
  <c r="AZ1618" i="3"/>
  <c r="AW1618" i="3"/>
  <c r="AV1618" i="3"/>
  <c r="F1618" i="3"/>
  <c r="J1618" i="3" s="1"/>
  <c r="E1618" i="3"/>
  <c r="BC1617" i="3"/>
  <c r="BB1617" i="3"/>
  <c r="BA1617" i="3"/>
  <c r="AZ1617" i="3"/>
  <c r="AW1617" i="3"/>
  <c r="AV1617" i="3"/>
  <c r="F1617" i="3"/>
  <c r="J1617" i="3" s="1"/>
  <c r="E1617" i="3"/>
  <c r="BC1616" i="3"/>
  <c r="BB1616" i="3"/>
  <c r="BA1616" i="3"/>
  <c r="AZ1616" i="3"/>
  <c r="AW1616" i="3"/>
  <c r="AV1616" i="3"/>
  <c r="K1616" i="3"/>
  <c r="F1616" i="3"/>
  <c r="J1616" i="3" s="1"/>
  <c r="E1616" i="3"/>
  <c r="BC1615" i="3"/>
  <c r="BB1615" i="3"/>
  <c r="BA1615" i="3"/>
  <c r="AZ1615" i="3"/>
  <c r="AW1615" i="3"/>
  <c r="AV1615" i="3"/>
  <c r="K1615" i="3"/>
  <c r="F1615" i="3"/>
  <c r="E1615" i="3"/>
  <c r="BC1614" i="3"/>
  <c r="BB1614" i="3"/>
  <c r="BA1614" i="3"/>
  <c r="AZ1614" i="3"/>
  <c r="AW1614" i="3"/>
  <c r="AV1614" i="3"/>
  <c r="F1614" i="3"/>
  <c r="J1614" i="3" s="1"/>
  <c r="E1614" i="3"/>
  <c r="BC1613" i="3"/>
  <c r="BB1613" i="3"/>
  <c r="BA1613" i="3"/>
  <c r="AZ1613" i="3"/>
  <c r="AW1613" i="3"/>
  <c r="AV1613" i="3"/>
  <c r="K1613" i="3"/>
  <c r="F1613" i="3"/>
  <c r="J1613" i="3" s="1"/>
  <c r="E1613" i="3"/>
  <c r="BC1612" i="3"/>
  <c r="BB1612" i="3"/>
  <c r="BA1612" i="3"/>
  <c r="AZ1612" i="3"/>
  <c r="AW1612" i="3"/>
  <c r="AV1612" i="3"/>
  <c r="K1612" i="3"/>
  <c r="F1612" i="3"/>
  <c r="E1612" i="3"/>
  <c r="BC1611" i="3"/>
  <c r="BB1611" i="3"/>
  <c r="BA1611" i="3"/>
  <c r="AY1611" i="3" s="1"/>
  <c r="AX1611" i="3" s="1"/>
  <c r="AZ1611" i="3"/>
  <c r="AW1611" i="3"/>
  <c r="AV1611" i="3"/>
  <c r="K1611" i="3"/>
  <c r="F1611" i="3"/>
  <c r="E1611" i="3"/>
  <c r="BC1610" i="3"/>
  <c r="BB1610" i="3"/>
  <c r="BA1610" i="3"/>
  <c r="AZ1610" i="3"/>
  <c r="AY1610" i="3" s="1"/>
  <c r="AX1610" i="3" s="1"/>
  <c r="AW1610" i="3"/>
  <c r="AV1610" i="3"/>
  <c r="K1610" i="3"/>
  <c r="F1610" i="3"/>
  <c r="E1610" i="3"/>
  <c r="BC1609" i="3"/>
  <c r="BB1609" i="3"/>
  <c r="BA1609" i="3"/>
  <c r="AZ1609" i="3"/>
  <c r="AY1609" i="3"/>
  <c r="AX1609" i="3" s="1"/>
  <c r="AW1609" i="3"/>
  <c r="AV1609" i="3"/>
  <c r="J1609" i="3"/>
  <c r="F1609" i="3"/>
  <c r="E1609" i="3"/>
  <c r="BC1608" i="3"/>
  <c r="BB1608" i="3"/>
  <c r="BA1608" i="3"/>
  <c r="AZ1608" i="3"/>
  <c r="AW1608" i="3"/>
  <c r="AV1608" i="3"/>
  <c r="K1608" i="3"/>
  <c r="F1608" i="3"/>
  <c r="J1608" i="3" s="1"/>
  <c r="E1608" i="3"/>
  <c r="BC1607" i="3"/>
  <c r="BB1607" i="3"/>
  <c r="BA1607" i="3"/>
  <c r="AZ1607" i="3"/>
  <c r="AX1607" i="3"/>
  <c r="AW1607" i="3"/>
  <c r="AV1607" i="3"/>
  <c r="F1607" i="3"/>
  <c r="J1607" i="3" s="1"/>
  <c r="E1607" i="3"/>
  <c r="BC1606" i="3"/>
  <c r="BB1606" i="3"/>
  <c r="BA1606" i="3"/>
  <c r="AY1606" i="3" s="1"/>
  <c r="AX1606" i="3" s="1"/>
  <c r="AZ1606" i="3"/>
  <c r="AW1606" i="3"/>
  <c r="AV1606" i="3"/>
  <c r="K1606" i="3"/>
  <c r="F1606" i="3"/>
  <c r="E1606" i="3"/>
  <c r="BC1605" i="3"/>
  <c r="BB1605" i="3"/>
  <c r="BA1605" i="3"/>
  <c r="AZ1605" i="3"/>
  <c r="AY1605" i="3" s="1"/>
  <c r="AX1605" i="3" s="1"/>
  <c r="AW1605" i="3"/>
  <c r="AV1605" i="3"/>
  <c r="K1605" i="3"/>
  <c r="F1605" i="3"/>
  <c r="J1605" i="3" s="1"/>
  <c r="E1605" i="3"/>
  <c r="BC1604" i="3"/>
  <c r="BB1604" i="3"/>
  <c r="BA1604" i="3"/>
  <c r="AZ1604" i="3"/>
  <c r="AW1604" i="3"/>
  <c r="AV1604" i="3"/>
  <c r="K1604" i="3"/>
  <c r="F1604" i="3"/>
  <c r="E1604" i="3"/>
  <c r="BC1603" i="3"/>
  <c r="BB1603" i="3"/>
  <c r="BA1603" i="3"/>
  <c r="AZ1603" i="3"/>
  <c r="AW1603" i="3"/>
  <c r="AV1603" i="3"/>
  <c r="K1603" i="3"/>
  <c r="F1603" i="3"/>
  <c r="J1603" i="3" s="1"/>
  <c r="E1603" i="3"/>
  <c r="BC1602" i="3"/>
  <c r="BB1602" i="3"/>
  <c r="BA1602" i="3"/>
  <c r="AZ1602" i="3"/>
  <c r="AW1602" i="3"/>
  <c r="AV1602" i="3"/>
  <c r="K1602" i="3"/>
  <c r="F1602" i="3"/>
  <c r="E1602" i="3"/>
  <c r="BC1601" i="3"/>
  <c r="BB1601" i="3"/>
  <c r="BA1601" i="3"/>
  <c r="AY1601" i="3" s="1"/>
  <c r="AX1601" i="3" s="1"/>
  <c r="AZ1601" i="3"/>
  <c r="AW1601" i="3"/>
  <c r="AV1601" i="3"/>
  <c r="K1601" i="3"/>
  <c r="F1601" i="3"/>
  <c r="E1601" i="3"/>
  <c r="BC1600" i="3"/>
  <c r="BB1600" i="3"/>
  <c r="BA1600" i="3"/>
  <c r="AZ1600" i="3"/>
  <c r="AW1600" i="3"/>
  <c r="AV1600" i="3"/>
  <c r="K1600" i="3"/>
  <c r="F1600" i="3"/>
  <c r="E1600" i="3"/>
  <c r="BC1599" i="3"/>
  <c r="BB1599" i="3"/>
  <c r="BA1599" i="3"/>
  <c r="AZ1599" i="3"/>
  <c r="AY1599" i="3"/>
  <c r="AX1599" i="3" s="1"/>
  <c r="AW1599" i="3"/>
  <c r="AV1599" i="3"/>
  <c r="K1599" i="3"/>
  <c r="F1599" i="3"/>
  <c r="E1599" i="3"/>
  <c r="BC1598" i="3"/>
  <c r="BB1598" i="3"/>
  <c r="BA1598" i="3"/>
  <c r="AZ1598" i="3"/>
  <c r="AW1598" i="3"/>
  <c r="AV1598" i="3"/>
  <c r="F1598" i="3"/>
  <c r="J1598" i="3" s="1"/>
  <c r="E1598" i="3"/>
  <c r="BC1597" i="3"/>
  <c r="BB1597" i="3"/>
  <c r="BA1597" i="3"/>
  <c r="AZ1597" i="3"/>
  <c r="AW1597" i="3"/>
  <c r="AV1597" i="3"/>
  <c r="F1597" i="3"/>
  <c r="J1597" i="3" s="1"/>
  <c r="E1597" i="3"/>
  <c r="BC1596" i="3"/>
  <c r="BB1596" i="3"/>
  <c r="BA1596" i="3"/>
  <c r="AZ1596" i="3"/>
  <c r="AW1596" i="3"/>
  <c r="AV1596" i="3"/>
  <c r="K1596" i="3"/>
  <c r="F1596" i="3"/>
  <c r="J1596" i="3" s="1"/>
  <c r="E1596" i="3"/>
  <c r="BC1595" i="3"/>
  <c r="BB1595" i="3"/>
  <c r="BA1595" i="3"/>
  <c r="AZ1595" i="3"/>
  <c r="AW1595" i="3"/>
  <c r="AV1595" i="3"/>
  <c r="K1595" i="3"/>
  <c r="F1595" i="3"/>
  <c r="E1595" i="3"/>
  <c r="BC1594" i="3"/>
  <c r="BB1594" i="3"/>
  <c r="BA1594" i="3"/>
  <c r="AZ1594" i="3"/>
  <c r="AY1594" i="3" s="1"/>
  <c r="AX1594" i="3" s="1"/>
  <c r="AW1594" i="3"/>
  <c r="AV1594" i="3"/>
  <c r="K1594" i="3"/>
  <c r="F1594" i="3"/>
  <c r="J1594" i="3" s="1"/>
  <c r="E1594" i="3"/>
  <c r="BC1593" i="3"/>
  <c r="BB1593" i="3"/>
  <c r="BA1593" i="3"/>
  <c r="AZ1593" i="3"/>
  <c r="AW1593" i="3"/>
  <c r="AV1593" i="3"/>
  <c r="K1593" i="3"/>
  <c r="F1593" i="3"/>
  <c r="E1593" i="3"/>
  <c r="BC1592" i="3"/>
  <c r="BB1592" i="3"/>
  <c r="BA1592" i="3"/>
  <c r="AZ1592" i="3"/>
  <c r="AW1592" i="3"/>
  <c r="AV1592" i="3"/>
  <c r="K1592" i="3"/>
  <c r="F1592" i="3"/>
  <c r="J1592" i="3" s="1"/>
  <c r="E1592" i="3"/>
  <c r="BC1591" i="3"/>
  <c r="BB1591" i="3"/>
  <c r="BA1591" i="3"/>
  <c r="AZ1591" i="3"/>
  <c r="AY1591" i="3" s="1"/>
  <c r="AX1591" i="3" s="1"/>
  <c r="AW1591" i="3"/>
  <c r="AV1591" i="3"/>
  <c r="K1591" i="3"/>
  <c r="F1591" i="3"/>
  <c r="J1591" i="3" s="1"/>
  <c r="E1591" i="3"/>
  <c r="BC1590" i="3"/>
  <c r="BB1590" i="3"/>
  <c r="BA1590" i="3"/>
  <c r="AZ1590" i="3"/>
  <c r="AY1590" i="3"/>
  <c r="AX1590" i="3" s="1"/>
  <c r="AW1590" i="3"/>
  <c r="AV1590" i="3"/>
  <c r="K1590" i="3"/>
  <c r="F1590" i="3"/>
  <c r="E1590" i="3"/>
  <c r="BC1589" i="3"/>
  <c r="BB1589" i="3"/>
  <c r="BA1589" i="3"/>
  <c r="AZ1589" i="3"/>
  <c r="AY1589" i="3"/>
  <c r="AX1589" i="3" s="1"/>
  <c r="AW1589" i="3"/>
  <c r="AV1589" i="3"/>
  <c r="K1589" i="3"/>
  <c r="F1589" i="3"/>
  <c r="E1589" i="3"/>
  <c r="BC1588" i="3"/>
  <c r="BB1588" i="3"/>
  <c r="BA1588" i="3"/>
  <c r="AZ1588" i="3"/>
  <c r="AW1588" i="3"/>
  <c r="AV1588" i="3"/>
  <c r="K1588" i="3"/>
  <c r="F1588" i="3"/>
  <c r="J1588" i="3" s="1"/>
  <c r="E1588" i="3"/>
  <c r="BC1587" i="3"/>
  <c r="BB1587" i="3"/>
  <c r="BA1587" i="3"/>
  <c r="AZ1587" i="3"/>
  <c r="AY1587" i="3" s="1"/>
  <c r="AX1587" i="3" s="1"/>
  <c r="AW1587" i="3"/>
  <c r="AV1587" i="3"/>
  <c r="K1587" i="3"/>
  <c r="F1587" i="3"/>
  <c r="J1587" i="3" s="1"/>
  <c r="E1587" i="3"/>
  <c r="BC1586" i="3"/>
  <c r="BB1586" i="3"/>
  <c r="BA1586" i="3"/>
  <c r="AZ1586" i="3"/>
  <c r="AY1586" i="3"/>
  <c r="AX1586" i="3" s="1"/>
  <c r="AW1586" i="3"/>
  <c r="AV1586" i="3"/>
  <c r="K1586" i="3"/>
  <c r="F1586" i="3"/>
  <c r="E1586" i="3"/>
  <c r="BC1585" i="3"/>
  <c r="BB1585" i="3"/>
  <c r="BA1585" i="3"/>
  <c r="AZ1585" i="3"/>
  <c r="AY1585" i="3"/>
  <c r="AX1585" i="3" s="1"/>
  <c r="AW1585" i="3"/>
  <c r="AV1585" i="3"/>
  <c r="K1585" i="3"/>
  <c r="F1585" i="3"/>
  <c r="E1585" i="3"/>
  <c r="BC1584" i="3"/>
  <c r="BB1584" i="3"/>
  <c r="BA1584" i="3"/>
  <c r="AZ1584" i="3"/>
  <c r="AW1584" i="3"/>
  <c r="AV1584" i="3"/>
  <c r="K1584" i="3"/>
  <c r="F1584" i="3"/>
  <c r="J1584" i="3" s="1"/>
  <c r="E1584" i="3"/>
  <c r="BC1583" i="3"/>
  <c r="BB1583" i="3"/>
  <c r="BA1583" i="3"/>
  <c r="AZ1583" i="3"/>
  <c r="AW1583" i="3"/>
  <c r="AV1583" i="3"/>
  <c r="K1583" i="3"/>
  <c r="F1583" i="3"/>
  <c r="J1583" i="3" s="1"/>
  <c r="E1583" i="3"/>
  <c r="BC1582" i="3"/>
  <c r="BB1582" i="3"/>
  <c r="BA1582" i="3"/>
  <c r="AZ1582" i="3"/>
  <c r="AY1582" i="3"/>
  <c r="AX1582" i="3" s="1"/>
  <c r="AW1582" i="3"/>
  <c r="AV1582" i="3"/>
  <c r="K1582" i="3"/>
  <c r="F1582" i="3"/>
  <c r="E1582" i="3"/>
  <c r="BC1581" i="3"/>
  <c r="BB1581" i="3"/>
  <c r="BA1581" i="3"/>
  <c r="AZ1581" i="3"/>
  <c r="AY1581" i="3"/>
  <c r="AX1581" i="3" s="1"/>
  <c r="AW1581" i="3"/>
  <c r="AV1581" i="3"/>
  <c r="J1581" i="3"/>
  <c r="F1581" i="3"/>
  <c r="E1581" i="3"/>
  <c r="BC1580" i="3"/>
  <c r="BB1580" i="3"/>
  <c r="BA1580" i="3"/>
  <c r="AZ1580" i="3"/>
  <c r="AW1580" i="3"/>
  <c r="AV1580" i="3"/>
  <c r="K1580" i="3"/>
  <c r="F1580" i="3"/>
  <c r="J1580" i="3" s="1"/>
  <c r="E1580" i="3"/>
  <c r="BC1579" i="3"/>
  <c r="BB1579" i="3"/>
  <c r="BA1579" i="3"/>
  <c r="AZ1579" i="3"/>
  <c r="AW1579" i="3"/>
  <c r="AV1579" i="3"/>
  <c r="K1579" i="3"/>
  <c r="F1579" i="3"/>
  <c r="J1579" i="3" s="1"/>
  <c r="E1579" i="3"/>
  <c r="BC1578" i="3"/>
  <c r="BB1578" i="3"/>
  <c r="AY1578" i="3" s="1"/>
  <c r="BA1578" i="3"/>
  <c r="AZ1578" i="3"/>
  <c r="AX1578" i="3"/>
  <c r="AW1578" i="3"/>
  <c r="AV1578" i="3"/>
  <c r="K1578" i="3"/>
  <c r="F1578" i="3"/>
  <c r="J1578" i="3" s="1"/>
  <c r="E1578" i="3"/>
  <c r="BC1577" i="3"/>
  <c r="BB1577" i="3"/>
  <c r="BA1577" i="3"/>
  <c r="AZ1577" i="3"/>
  <c r="AW1577" i="3"/>
  <c r="AV1577" i="3"/>
  <c r="K1577" i="3"/>
  <c r="F1577" i="3"/>
  <c r="J1577" i="3" s="1"/>
  <c r="E1577" i="3"/>
  <c r="BC1576" i="3"/>
  <c r="BB1576" i="3"/>
  <c r="AY1576" i="3" s="1"/>
  <c r="AX1576" i="3" s="1"/>
  <c r="BA1576" i="3"/>
  <c r="AZ1576" i="3"/>
  <c r="AW1576" i="3"/>
  <c r="AV1576" i="3"/>
  <c r="K1576" i="3"/>
  <c r="J1576" i="3"/>
  <c r="F1576" i="3"/>
  <c r="E1576" i="3"/>
  <c r="BC1575" i="3"/>
  <c r="BB1575" i="3"/>
  <c r="BA1575" i="3"/>
  <c r="AZ1575" i="3"/>
  <c r="AW1575" i="3"/>
  <c r="AV1575" i="3"/>
  <c r="K1575" i="3"/>
  <c r="J1575" i="3"/>
  <c r="F1575" i="3"/>
  <c r="E1575" i="3"/>
  <c r="BC1574" i="3"/>
  <c r="BB1574" i="3"/>
  <c r="BA1574" i="3"/>
  <c r="AZ1574" i="3"/>
  <c r="AW1574" i="3"/>
  <c r="AV1574" i="3"/>
  <c r="K1574" i="3"/>
  <c r="J1574" i="3"/>
  <c r="F1574" i="3"/>
  <c r="E1574" i="3"/>
  <c r="BC1573" i="3"/>
  <c r="BB1573" i="3"/>
  <c r="BA1573" i="3"/>
  <c r="AZ1573" i="3"/>
  <c r="AW1573" i="3"/>
  <c r="AV1573" i="3"/>
  <c r="K1573" i="3"/>
  <c r="F1573" i="3"/>
  <c r="J1573" i="3" s="1"/>
  <c r="E1573" i="3"/>
  <c r="BC1572" i="3"/>
  <c r="BB1572" i="3"/>
  <c r="BA1572" i="3"/>
  <c r="AZ1572" i="3"/>
  <c r="AW1572" i="3"/>
  <c r="AV1572" i="3"/>
  <c r="K1572" i="3"/>
  <c r="F1572" i="3"/>
  <c r="J1572" i="3" s="1"/>
  <c r="E1572" i="3"/>
  <c r="BC1571" i="3"/>
  <c r="BB1571" i="3"/>
  <c r="BA1571" i="3"/>
  <c r="AZ1571" i="3"/>
  <c r="AW1571" i="3"/>
  <c r="AV1571" i="3"/>
  <c r="K1571" i="3"/>
  <c r="J1571" i="3" s="1"/>
  <c r="F1571" i="3"/>
  <c r="E1571" i="3"/>
  <c r="BC1570" i="3"/>
  <c r="BB1570" i="3"/>
  <c r="BA1570" i="3"/>
  <c r="AZ1570" i="3"/>
  <c r="AW1570" i="3"/>
  <c r="AV1570" i="3"/>
  <c r="K1570" i="3"/>
  <c r="F1570" i="3"/>
  <c r="J1570" i="3" s="1"/>
  <c r="E1570" i="3"/>
  <c r="BC1569" i="3"/>
  <c r="BB1569" i="3"/>
  <c r="BA1569" i="3"/>
  <c r="AZ1569" i="3"/>
  <c r="AW1569" i="3"/>
  <c r="AV1569" i="3"/>
  <c r="F1569" i="3"/>
  <c r="J1569" i="3" s="1"/>
  <c r="E1569" i="3"/>
  <c r="BC1568" i="3"/>
  <c r="BB1568" i="3"/>
  <c r="BA1568" i="3"/>
  <c r="AY1568" i="3" s="1"/>
  <c r="AX1568" i="3" s="1"/>
  <c r="AZ1568" i="3"/>
  <c r="AW1568" i="3"/>
  <c r="AV1568" i="3"/>
  <c r="K1568" i="3"/>
  <c r="F1568" i="3"/>
  <c r="E1568" i="3"/>
  <c r="BC1567" i="3"/>
  <c r="BB1567" i="3"/>
  <c r="BA1567" i="3"/>
  <c r="AZ1567" i="3"/>
  <c r="AW1567" i="3"/>
  <c r="AV1567" i="3"/>
  <c r="K1567" i="3"/>
  <c r="F1567" i="3"/>
  <c r="J1567" i="3" s="1"/>
  <c r="E1567" i="3"/>
  <c r="BC1566" i="3"/>
  <c r="BB1566" i="3"/>
  <c r="BA1566" i="3"/>
  <c r="AZ1566" i="3"/>
  <c r="AY1566" i="3"/>
  <c r="AX1566" i="3" s="1"/>
  <c r="AW1566" i="3"/>
  <c r="AV1566" i="3"/>
  <c r="K1566" i="3"/>
  <c r="F1566" i="3"/>
  <c r="E1566" i="3"/>
  <c r="BC1565" i="3"/>
  <c r="BB1565" i="3"/>
  <c r="BA1565" i="3"/>
  <c r="AY1565" i="3" s="1"/>
  <c r="AX1565" i="3" s="1"/>
  <c r="AZ1565" i="3"/>
  <c r="AW1565" i="3"/>
  <c r="AV1565" i="3"/>
  <c r="F1565" i="3"/>
  <c r="J1565" i="3" s="1"/>
  <c r="E1565" i="3"/>
  <c r="BC1564" i="3"/>
  <c r="BB1564" i="3"/>
  <c r="BA1564" i="3"/>
  <c r="AZ1564" i="3"/>
  <c r="AY1564" i="3" s="1"/>
  <c r="AX1564" i="3" s="1"/>
  <c r="AW1564" i="3"/>
  <c r="AV1564" i="3"/>
  <c r="K1564" i="3"/>
  <c r="F1564" i="3"/>
  <c r="J1564" i="3" s="1"/>
  <c r="E1564" i="3"/>
  <c r="BC1563" i="3"/>
  <c r="BB1563" i="3"/>
  <c r="BA1563" i="3"/>
  <c r="AZ1563" i="3"/>
  <c r="AW1563" i="3"/>
  <c r="AV1563" i="3"/>
  <c r="F1563" i="3"/>
  <c r="J1563" i="3" s="1"/>
  <c r="E1563" i="3"/>
  <c r="BC1562" i="3"/>
  <c r="BB1562" i="3"/>
  <c r="BA1562" i="3"/>
  <c r="AZ1562" i="3"/>
  <c r="AY1562" i="3" s="1"/>
  <c r="AX1562" i="3" s="1"/>
  <c r="AW1562" i="3"/>
  <c r="AV1562" i="3"/>
  <c r="F1562" i="3"/>
  <c r="J1562" i="3" s="1"/>
  <c r="E1562" i="3"/>
  <c r="BC1561" i="3"/>
  <c r="BB1561" i="3"/>
  <c r="BA1561" i="3"/>
  <c r="AZ1561" i="3"/>
  <c r="AW1561" i="3"/>
  <c r="AV1561" i="3"/>
  <c r="K1561" i="3"/>
  <c r="J1561" i="3" s="1"/>
  <c r="F1561" i="3"/>
  <c r="E1561" i="3"/>
  <c r="BC1560" i="3"/>
  <c r="BB1560" i="3"/>
  <c r="BA1560" i="3"/>
  <c r="AZ1560" i="3"/>
  <c r="AW1560" i="3"/>
  <c r="AV1560" i="3"/>
  <c r="K1560" i="3"/>
  <c r="J1560" i="3"/>
  <c r="F1560" i="3"/>
  <c r="E1560" i="3"/>
  <c r="BC1559" i="3"/>
  <c r="BB1559" i="3"/>
  <c r="BA1559" i="3"/>
  <c r="AZ1559" i="3"/>
  <c r="AW1559" i="3"/>
  <c r="AV1559" i="3"/>
  <c r="K1559" i="3"/>
  <c r="J1559" i="3"/>
  <c r="F1559" i="3"/>
  <c r="E1559" i="3"/>
  <c r="BC1558" i="3"/>
  <c r="BB1558" i="3"/>
  <c r="BA1558" i="3"/>
  <c r="AZ1558" i="3"/>
  <c r="AW1558" i="3"/>
  <c r="AV1558" i="3"/>
  <c r="F1558" i="3"/>
  <c r="J1558" i="3" s="1"/>
  <c r="E1558" i="3"/>
  <c r="BC1557" i="3"/>
  <c r="BB1557" i="3"/>
  <c r="BA1557" i="3"/>
  <c r="AY1557" i="3" s="1"/>
  <c r="AX1557" i="3" s="1"/>
  <c r="AZ1557" i="3"/>
  <c r="AW1557" i="3"/>
  <c r="AV1557" i="3"/>
  <c r="J1557" i="3"/>
  <c r="F1557" i="3"/>
  <c r="E1557" i="3"/>
  <c r="BC1556" i="3"/>
  <c r="BB1556" i="3"/>
  <c r="BA1556" i="3"/>
  <c r="AZ1556" i="3"/>
  <c r="AW1556" i="3"/>
  <c r="AV1556" i="3"/>
  <c r="K1556" i="3"/>
  <c r="F1556" i="3"/>
  <c r="J1556" i="3" s="1"/>
  <c r="E1556" i="3"/>
  <c r="BC1555" i="3"/>
  <c r="BB1555" i="3"/>
  <c r="BA1555" i="3"/>
  <c r="AZ1555" i="3"/>
  <c r="AY1555" i="3" s="1"/>
  <c r="AX1555" i="3" s="1"/>
  <c r="AW1555" i="3"/>
  <c r="AV1555" i="3"/>
  <c r="K1555" i="3"/>
  <c r="F1555" i="3"/>
  <c r="J1555" i="3" s="1"/>
  <c r="E1555" i="3"/>
  <c r="BC1554" i="3"/>
  <c r="BB1554" i="3"/>
  <c r="BA1554" i="3"/>
  <c r="AZ1554" i="3"/>
  <c r="AW1554" i="3"/>
  <c r="AV1554" i="3"/>
  <c r="F1554" i="3"/>
  <c r="J1554" i="3" s="1"/>
  <c r="E1554" i="3"/>
  <c r="BC1553" i="3"/>
  <c r="BB1553" i="3"/>
  <c r="BA1553" i="3"/>
  <c r="AZ1553" i="3"/>
  <c r="AW1553" i="3"/>
  <c r="AV1553" i="3"/>
  <c r="K1553" i="3"/>
  <c r="F1553" i="3"/>
  <c r="E1553" i="3"/>
  <c r="BC1552" i="3"/>
  <c r="BB1552" i="3"/>
  <c r="BA1552" i="3"/>
  <c r="AY1552" i="3" s="1"/>
  <c r="AX1552" i="3" s="1"/>
  <c r="AZ1552" i="3"/>
  <c r="AW1552" i="3"/>
  <c r="AV1552" i="3"/>
  <c r="J1552" i="3"/>
  <c r="F1552" i="3"/>
  <c r="E1552" i="3"/>
  <c r="BC1551" i="3"/>
  <c r="BB1551" i="3"/>
  <c r="BA1551" i="3"/>
  <c r="AZ1551" i="3"/>
  <c r="AY1551" i="3" s="1"/>
  <c r="AX1551" i="3" s="1"/>
  <c r="AW1551" i="3"/>
  <c r="AV1551" i="3"/>
  <c r="K1551" i="3"/>
  <c r="F1551" i="3"/>
  <c r="J1551" i="3" s="1"/>
  <c r="E1551" i="3"/>
  <c r="BC1550" i="3"/>
  <c r="BB1550" i="3"/>
  <c r="BA1550" i="3"/>
  <c r="AZ1550" i="3"/>
  <c r="AY1550" i="3" s="1"/>
  <c r="AX1550" i="3" s="1"/>
  <c r="AW1550" i="3"/>
  <c r="AV1550" i="3"/>
  <c r="K1550" i="3"/>
  <c r="F1550" i="3"/>
  <c r="J1550" i="3" s="1"/>
  <c r="E1550" i="3"/>
  <c r="BC1549" i="3"/>
  <c r="BB1549" i="3"/>
  <c r="BA1549" i="3"/>
  <c r="AZ1549" i="3"/>
  <c r="AW1549" i="3"/>
  <c r="AV1549" i="3"/>
  <c r="K1549" i="3"/>
  <c r="F1549" i="3"/>
  <c r="J1549" i="3" s="1"/>
  <c r="E1549" i="3"/>
  <c r="BC1548" i="3"/>
  <c r="BB1548" i="3"/>
  <c r="BA1548" i="3"/>
  <c r="AZ1548" i="3"/>
  <c r="AW1548" i="3"/>
  <c r="AV1548" i="3"/>
  <c r="K1548" i="3"/>
  <c r="J1548" i="3" s="1"/>
  <c r="F1548" i="3"/>
  <c r="E1548" i="3"/>
  <c r="BC1547" i="3"/>
  <c r="BB1547" i="3"/>
  <c r="BA1547" i="3"/>
  <c r="AZ1547" i="3"/>
  <c r="AW1547" i="3"/>
  <c r="AV1547" i="3"/>
  <c r="K1547" i="3"/>
  <c r="J1547" i="3"/>
  <c r="F1547" i="3"/>
  <c r="E1547" i="3"/>
  <c r="BC1546" i="3"/>
  <c r="BB1546" i="3"/>
  <c r="BA1546" i="3"/>
  <c r="AZ1546" i="3"/>
  <c r="AW1546" i="3"/>
  <c r="AV1546" i="3"/>
  <c r="K1546" i="3"/>
  <c r="J1546" i="3"/>
  <c r="F1546" i="3"/>
  <c r="E1546" i="3"/>
  <c r="BC1545" i="3"/>
  <c r="BB1545" i="3"/>
  <c r="BA1545" i="3"/>
  <c r="AZ1545" i="3"/>
  <c r="AW1545" i="3"/>
  <c r="AV1545" i="3"/>
  <c r="K1545" i="3"/>
  <c r="J1545" i="3"/>
  <c r="F1545" i="3"/>
  <c r="E1545" i="3"/>
  <c r="BC1544" i="3"/>
  <c r="BB1544" i="3"/>
  <c r="BA1544" i="3"/>
  <c r="AZ1544" i="3"/>
  <c r="AW1544" i="3"/>
  <c r="AV1544" i="3"/>
  <c r="K1544" i="3"/>
  <c r="F1544" i="3"/>
  <c r="J1544" i="3" s="1"/>
  <c r="E1544" i="3"/>
  <c r="BC1543" i="3"/>
  <c r="BB1543" i="3"/>
  <c r="BA1543" i="3"/>
  <c r="AZ1543" i="3"/>
  <c r="AY1543" i="3" s="1"/>
  <c r="AX1543" i="3" s="1"/>
  <c r="AW1543" i="3"/>
  <c r="AV1543" i="3"/>
  <c r="K1543" i="3"/>
  <c r="F1543" i="3"/>
  <c r="J1543" i="3" s="1"/>
  <c r="E1543" i="3"/>
  <c r="BC1542" i="3"/>
  <c r="BB1542" i="3"/>
  <c r="BA1542" i="3"/>
  <c r="AZ1542" i="3"/>
  <c r="AW1542" i="3"/>
  <c r="AV1542" i="3"/>
  <c r="F1542" i="3"/>
  <c r="J1542" i="3" s="1"/>
  <c r="E1542" i="3"/>
  <c r="BC1541" i="3"/>
  <c r="BB1541" i="3"/>
  <c r="BA1541" i="3"/>
  <c r="AZ1541" i="3"/>
  <c r="AW1541" i="3"/>
  <c r="AV1541" i="3"/>
  <c r="K1541" i="3"/>
  <c r="F1541" i="3"/>
  <c r="E1541" i="3"/>
  <c r="BC1540" i="3"/>
  <c r="BB1540" i="3"/>
  <c r="BA1540" i="3"/>
  <c r="AY1540" i="3" s="1"/>
  <c r="AX1540" i="3" s="1"/>
  <c r="AZ1540" i="3"/>
  <c r="AW1540" i="3"/>
  <c r="AV1540" i="3"/>
  <c r="K1540" i="3"/>
  <c r="F1540" i="3"/>
  <c r="E1540" i="3"/>
  <c r="BC1539" i="3"/>
  <c r="BB1539" i="3"/>
  <c r="BA1539" i="3"/>
  <c r="AZ1539" i="3"/>
  <c r="AW1539" i="3"/>
  <c r="AV1539" i="3"/>
  <c r="K1539" i="3"/>
  <c r="F1539" i="3"/>
  <c r="E1539" i="3"/>
  <c r="BC1538" i="3"/>
  <c r="BB1538" i="3"/>
  <c r="BA1538" i="3"/>
  <c r="AZ1538" i="3"/>
  <c r="AY1538" i="3"/>
  <c r="AX1538" i="3" s="1"/>
  <c r="AW1538" i="3"/>
  <c r="AV1538" i="3"/>
  <c r="K1538" i="3"/>
  <c r="F1538" i="3"/>
  <c r="E1538" i="3"/>
  <c r="BC1537" i="3"/>
  <c r="BB1537" i="3"/>
  <c r="BA1537" i="3"/>
  <c r="AY1537" i="3" s="1"/>
  <c r="AX1537" i="3" s="1"/>
  <c r="AZ1537" i="3"/>
  <c r="AW1537" i="3"/>
  <c r="AV1537" i="3"/>
  <c r="K1537" i="3"/>
  <c r="F1537" i="3"/>
  <c r="E1537" i="3"/>
  <c r="BC1536" i="3"/>
  <c r="BB1536" i="3"/>
  <c r="BA1536" i="3"/>
  <c r="AZ1536" i="3"/>
  <c r="AW1536" i="3"/>
  <c r="AV1536" i="3"/>
  <c r="K1536" i="3"/>
  <c r="F1536" i="3"/>
  <c r="E1536" i="3"/>
  <c r="BC1535" i="3"/>
  <c r="BB1535" i="3"/>
  <c r="BA1535" i="3"/>
  <c r="AZ1535" i="3"/>
  <c r="AW1535" i="3"/>
  <c r="AV1535" i="3"/>
  <c r="K1535" i="3"/>
  <c r="F1535" i="3"/>
  <c r="E1535" i="3"/>
  <c r="BC1534" i="3"/>
  <c r="BB1534" i="3"/>
  <c r="BA1534" i="3"/>
  <c r="AZ1534" i="3"/>
  <c r="AY1534" i="3"/>
  <c r="AX1534" i="3" s="1"/>
  <c r="AW1534" i="3"/>
  <c r="AV1534" i="3"/>
  <c r="K1534" i="3"/>
  <c r="F1534" i="3"/>
  <c r="E1534" i="3"/>
  <c r="BC1533" i="3"/>
  <c r="BB1533" i="3"/>
  <c r="BA1533" i="3"/>
  <c r="AY1533" i="3" s="1"/>
  <c r="AX1533" i="3" s="1"/>
  <c r="AZ1533" i="3"/>
  <c r="AW1533" i="3"/>
  <c r="AV1533" i="3"/>
  <c r="K1533" i="3"/>
  <c r="F1533" i="3"/>
  <c r="E1533" i="3"/>
  <c r="BC1532" i="3"/>
  <c r="BB1532" i="3"/>
  <c r="BA1532" i="3"/>
  <c r="AZ1532" i="3"/>
  <c r="AY1532" i="3" s="1"/>
  <c r="AX1532" i="3" s="1"/>
  <c r="AW1532" i="3"/>
  <c r="AV1532" i="3"/>
  <c r="K1532" i="3"/>
  <c r="F1532" i="3"/>
  <c r="J1532" i="3" s="1"/>
  <c r="E1532" i="3"/>
  <c r="BC1531" i="3"/>
  <c r="BB1531" i="3"/>
  <c r="BA1531" i="3"/>
  <c r="AZ1531" i="3"/>
  <c r="AW1531" i="3"/>
  <c r="AV1531" i="3"/>
  <c r="K1531" i="3"/>
  <c r="F1531" i="3"/>
  <c r="E1531" i="3"/>
  <c r="BC1530" i="3"/>
  <c r="BB1530" i="3"/>
  <c r="BA1530" i="3"/>
  <c r="AZ1530" i="3"/>
  <c r="AW1530" i="3"/>
  <c r="AV1530" i="3"/>
  <c r="K1530" i="3"/>
  <c r="F1530" i="3"/>
  <c r="J1530" i="3" s="1"/>
  <c r="E1530" i="3"/>
  <c r="BC1529" i="3"/>
  <c r="BB1529" i="3"/>
  <c r="BA1529" i="3"/>
  <c r="AZ1529" i="3"/>
  <c r="AW1529" i="3"/>
  <c r="AV1529" i="3"/>
  <c r="K1529" i="3"/>
  <c r="F1529" i="3"/>
  <c r="E1529" i="3"/>
  <c r="BC1528" i="3"/>
  <c r="BB1528" i="3"/>
  <c r="BA1528" i="3"/>
  <c r="AZ1528" i="3"/>
  <c r="AY1528" i="3" s="1"/>
  <c r="AX1528" i="3" s="1"/>
  <c r="AW1528" i="3"/>
  <c r="AV1528" i="3"/>
  <c r="K1528" i="3"/>
  <c r="F1528" i="3"/>
  <c r="J1528" i="3" s="1"/>
  <c r="E1528" i="3"/>
  <c r="BC1527" i="3"/>
  <c r="BB1527" i="3"/>
  <c r="BA1527" i="3"/>
  <c r="AZ1527" i="3"/>
  <c r="AW1527" i="3"/>
  <c r="AV1527" i="3"/>
  <c r="K1527" i="3"/>
  <c r="F1527" i="3"/>
  <c r="E1527" i="3"/>
  <c r="BC1526" i="3"/>
  <c r="BB1526" i="3"/>
  <c r="BA1526" i="3"/>
  <c r="AZ1526" i="3"/>
  <c r="AW1526" i="3"/>
  <c r="AV1526" i="3"/>
  <c r="K1526" i="3"/>
  <c r="F1526" i="3"/>
  <c r="J1526" i="3" s="1"/>
  <c r="E1526" i="3"/>
  <c r="BC1525" i="3"/>
  <c r="BB1525" i="3"/>
  <c r="BA1525" i="3"/>
  <c r="AZ1525" i="3"/>
  <c r="AW1525" i="3"/>
  <c r="AV1525" i="3"/>
  <c r="K1525" i="3"/>
  <c r="F1525" i="3"/>
  <c r="E1525" i="3"/>
  <c r="BC1524" i="3"/>
  <c r="BB1524" i="3"/>
  <c r="BA1524" i="3"/>
  <c r="AY1524" i="3" s="1"/>
  <c r="AX1524" i="3" s="1"/>
  <c r="AZ1524" i="3"/>
  <c r="AW1524" i="3"/>
  <c r="AV1524" i="3"/>
  <c r="K1524" i="3"/>
  <c r="F1524" i="3"/>
  <c r="E1524" i="3"/>
  <c r="BC1523" i="3"/>
  <c r="BB1523" i="3"/>
  <c r="BA1523" i="3"/>
  <c r="AZ1523" i="3"/>
  <c r="AW1523" i="3"/>
  <c r="AV1523" i="3"/>
  <c r="K1523" i="3"/>
  <c r="F1523" i="3"/>
  <c r="E1523" i="3"/>
  <c r="BC1522" i="3"/>
  <c r="BB1522" i="3"/>
  <c r="BA1522" i="3"/>
  <c r="AZ1522" i="3"/>
  <c r="AY1522" i="3"/>
  <c r="AX1522" i="3" s="1"/>
  <c r="AW1522" i="3"/>
  <c r="AV1522" i="3"/>
  <c r="K1522" i="3"/>
  <c r="F1522" i="3"/>
  <c r="E1522" i="3"/>
  <c r="BC1521" i="3"/>
  <c r="BB1521" i="3"/>
  <c r="BA1521" i="3"/>
  <c r="AY1521" i="3" s="1"/>
  <c r="AX1521" i="3" s="1"/>
  <c r="AZ1521" i="3"/>
  <c r="AW1521" i="3"/>
  <c r="AV1521" i="3"/>
  <c r="K1521" i="3"/>
  <c r="F1521" i="3"/>
  <c r="E1521" i="3"/>
  <c r="BC1520" i="3"/>
  <c r="BB1520" i="3"/>
  <c r="BA1520" i="3"/>
  <c r="AZ1520" i="3"/>
  <c r="AW1520" i="3"/>
  <c r="AV1520" i="3"/>
  <c r="K1520" i="3"/>
  <c r="F1520" i="3"/>
  <c r="E1520" i="3"/>
  <c r="BC1519" i="3"/>
  <c r="BB1519" i="3"/>
  <c r="BA1519" i="3"/>
  <c r="AZ1519" i="3"/>
  <c r="AW1519" i="3"/>
  <c r="AV1519" i="3"/>
  <c r="K1519" i="3"/>
  <c r="F1519" i="3"/>
  <c r="E1519" i="3"/>
  <c r="BC1518" i="3"/>
  <c r="BB1518" i="3"/>
  <c r="BA1518" i="3"/>
  <c r="AZ1518" i="3"/>
  <c r="AY1518" i="3"/>
  <c r="AX1518" i="3" s="1"/>
  <c r="AW1518" i="3"/>
  <c r="AV1518" i="3"/>
  <c r="K1518" i="3"/>
  <c r="F1518" i="3"/>
  <c r="E1518" i="3"/>
  <c r="BC1517" i="3"/>
  <c r="BB1517" i="3"/>
  <c r="BA1517" i="3"/>
  <c r="AY1517" i="3" s="1"/>
  <c r="AZ1517" i="3"/>
  <c r="AX1517" i="3"/>
  <c r="AW1517" i="3"/>
  <c r="AV1517" i="3"/>
  <c r="J1517" i="3"/>
  <c r="F1517" i="3"/>
  <c r="E1517" i="3"/>
  <c r="BC1516" i="3"/>
  <c r="BB1516" i="3"/>
  <c r="BA1516" i="3"/>
  <c r="AZ1516" i="3"/>
  <c r="AW1516" i="3"/>
  <c r="AV1516" i="3"/>
  <c r="K1516" i="3"/>
  <c r="J1516" i="3"/>
  <c r="F1516" i="3"/>
  <c r="E1516" i="3"/>
  <c r="BC1515" i="3"/>
  <c r="BB1515" i="3"/>
  <c r="BA1515" i="3"/>
  <c r="AZ1515" i="3"/>
  <c r="AW1515" i="3"/>
  <c r="AV1515" i="3"/>
  <c r="K1515" i="3"/>
  <c r="J1515" i="3"/>
  <c r="F1515" i="3"/>
  <c r="E1515" i="3"/>
  <c r="BC1514" i="3"/>
  <c r="BB1514" i="3"/>
  <c r="BA1514" i="3"/>
  <c r="AZ1514" i="3"/>
  <c r="AW1514" i="3"/>
  <c r="AV1514" i="3"/>
  <c r="K1514" i="3"/>
  <c r="F1514" i="3"/>
  <c r="J1514" i="3" s="1"/>
  <c r="E1514" i="3"/>
  <c r="BC1513" i="3"/>
  <c r="BB1513" i="3"/>
  <c r="BA1513" i="3"/>
  <c r="AZ1513" i="3"/>
  <c r="AY1513" i="3" s="1"/>
  <c r="AX1513" i="3" s="1"/>
  <c r="AW1513" i="3"/>
  <c r="AV1513" i="3"/>
  <c r="F1513" i="3"/>
  <c r="J1513" i="3" s="1"/>
  <c r="E1513" i="3"/>
  <c r="BC1512" i="3"/>
  <c r="BB1512" i="3"/>
  <c r="BA1512" i="3"/>
  <c r="AZ1512" i="3"/>
  <c r="AW1512" i="3"/>
  <c r="AV1512" i="3"/>
  <c r="K1512" i="3"/>
  <c r="F1512" i="3"/>
  <c r="E1512" i="3"/>
  <c r="BC1511" i="3"/>
  <c r="BB1511" i="3"/>
  <c r="BA1511" i="3"/>
  <c r="AZ1511" i="3"/>
  <c r="AY1511" i="3" s="1"/>
  <c r="AX1511" i="3" s="1"/>
  <c r="AW1511" i="3"/>
  <c r="AV1511" i="3"/>
  <c r="K1511" i="3"/>
  <c r="F1511" i="3"/>
  <c r="J1511" i="3" s="1"/>
  <c r="E1511" i="3"/>
  <c r="BC1510" i="3"/>
  <c r="BB1510" i="3"/>
  <c r="BA1510" i="3"/>
  <c r="AZ1510" i="3"/>
  <c r="AW1510" i="3"/>
  <c r="AV1510" i="3"/>
  <c r="K1510" i="3"/>
  <c r="F1510" i="3"/>
  <c r="E1510" i="3"/>
  <c r="BC1509" i="3"/>
  <c r="BB1509" i="3"/>
  <c r="BA1509" i="3"/>
  <c r="AY1509" i="3" s="1"/>
  <c r="AX1509" i="3" s="1"/>
  <c r="AZ1509" i="3"/>
  <c r="AW1509" i="3"/>
  <c r="AV1509" i="3"/>
  <c r="K1509" i="3"/>
  <c r="F1509" i="3"/>
  <c r="E1509" i="3"/>
  <c r="BC1508" i="3"/>
  <c r="BB1508" i="3"/>
  <c r="BA1508" i="3"/>
  <c r="AZ1508" i="3"/>
  <c r="AW1508" i="3"/>
  <c r="AV1508" i="3"/>
  <c r="J1508" i="3"/>
  <c r="F1508" i="3"/>
  <c r="E1508" i="3"/>
  <c r="BC1507" i="3"/>
  <c r="BB1507" i="3"/>
  <c r="BA1507" i="3"/>
  <c r="AZ1507" i="3"/>
  <c r="AW1507" i="3"/>
  <c r="AV1507" i="3"/>
  <c r="F1507" i="3"/>
  <c r="J1507" i="3" s="1"/>
  <c r="E1507" i="3"/>
  <c r="BC1506" i="3"/>
  <c r="BB1506" i="3"/>
  <c r="BA1506" i="3"/>
  <c r="AZ1506" i="3"/>
  <c r="AW1506" i="3"/>
  <c r="AV1506" i="3"/>
  <c r="K1506" i="3"/>
  <c r="F1506" i="3"/>
  <c r="E1506" i="3"/>
  <c r="BC1505" i="3"/>
  <c r="BB1505" i="3"/>
  <c r="BA1505" i="3"/>
  <c r="AZ1505" i="3"/>
  <c r="AY1505" i="3" s="1"/>
  <c r="AX1505" i="3" s="1"/>
  <c r="AW1505" i="3"/>
  <c r="AV1505" i="3"/>
  <c r="K1505" i="3"/>
  <c r="F1505" i="3"/>
  <c r="J1505" i="3" s="1"/>
  <c r="E1505" i="3"/>
  <c r="BC1504" i="3"/>
  <c r="BB1504" i="3"/>
  <c r="BA1504" i="3"/>
  <c r="AZ1504" i="3"/>
  <c r="AW1504" i="3"/>
  <c r="AV1504" i="3"/>
  <c r="K1504" i="3"/>
  <c r="F1504" i="3"/>
  <c r="E1504" i="3"/>
  <c r="BC1503" i="3"/>
  <c r="BB1503" i="3"/>
  <c r="BA1503" i="3"/>
  <c r="AY1503" i="3" s="1"/>
  <c r="AX1503" i="3" s="1"/>
  <c r="AZ1503" i="3"/>
  <c r="AW1503" i="3"/>
  <c r="AV1503" i="3"/>
  <c r="J1503" i="3"/>
  <c r="F1503" i="3"/>
  <c r="E1503" i="3"/>
  <c r="BC1502" i="3"/>
  <c r="BB1502" i="3"/>
  <c r="BA1502" i="3"/>
  <c r="AZ1502" i="3"/>
  <c r="AY1502" i="3" s="1"/>
  <c r="AX1502" i="3" s="1"/>
  <c r="AW1502" i="3"/>
  <c r="AV1502" i="3"/>
  <c r="K1502" i="3"/>
  <c r="F1502" i="3"/>
  <c r="J1502" i="3" s="1"/>
  <c r="E1502" i="3"/>
  <c r="BC1501" i="3"/>
  <c r="BB1501" i="3"/>
  <c r="BA1501" i="3"/>
  <c r="AZ1501" i="3"/>
  <c r="AY1501" i="3" s="1"/>
  <c r="AX1501" i="3"/>
  <c r="AW1501" i="3"/>
  <c r="AV1501" i="3"/>
  <c r="F1501" i="3"/>
  <c r="J1501" i="3" s="1"/>
  <c r="E1501" i="3"/>
  <c r="BC1500" i="3"/>
  <c r="BB1500" i="3"/>
  <c r="BA1500" i="3"/>
  <c r="AY1500" i="3" s="1"/>
  <c r="AX1500" i="3" s="1"/>
  <c r="AZ1500" i="3"/>
  <c r="AW1500" i="3"/>
  <c r="AV1500" i="3"/>
  <c r="F1500" i="3"/>
  <c r="J1500" i="3" s="1"/>
  <c r="E1500" i="3"/>
  <c r="BC1499" i="3"/>
  <c r="BB1499" i="3"/>
  <c r="BA1499" i="3"/>
  <c r="AZ1499" i="3"/>
  <c r="AW1499" i="3"/>
  <c r="AV1499" i="3"/>
  <c r="K1499" i="3"/>
  <c r="J1499" i="3"/>
  <c r="F1499" i="3"/>
  <c r="E1499" i="3"/>
  <c r="BC1498" i="3"/>
  <c r="BB1498" i="3"/>
  <c r="BA1498" i="3"/>
  <c r="AZ1498" i="3"/>
  <c r="AW1498" i="3"/>
  <c r="AV1498" i="3"/>
  <c r="K1498" i="3"/>
  <c r="J1498" i="3"/>
  <c r="F1498" i="3"/>
  <c r="E1498" i="3"/>
  <c r="BC1497" i="3"/>
  <c r="BB1497" i="3"/>
  <c r="BA1497" i="3"/>
  <c r="AZ1497" i="3"/>
  <c r="AY1497" i="3" s="1"/>
  <c r="AX1497" i="3" s="1"/>
  <c r="AW1497" i="3"/>
  <c r="AV1497" i="3"/>
  <c r="K1497" i="3"/>
  <c r="F1497" i="3"/>
  <c r="J1497" i="3" s="1"/>
  <c r="E1497" i="3"/>
  <c r="BC1496" i="3"/>
  <c r="BB1496" i="3"/>
  <c r="BA1496" i="3"/>
  <c r="AZ1496" i="3"/>
  <c r="AY1496" i="3" s="1"/>
  <c r="AX1496" i="3" s="1"/>
  <c r="AW1496" i="3"/>
  <c r="AV1496" i="3"/>
  <c r="K1496" i="3"/>
  <c r="F1496" i="3"/>
  <c r="J1496" i="3" s="1"/>
  <c r="E1496" i="3"/>
  <c r="BC1495" i="3"/>
  <c r="BB1495" i="3"/>
  <c r="BA1495" i="3"/>
  <c r="AZ1495" i="3"/>
  <c r="AW1495" i="3"/>
  <c r="AV1495" i="3"/>
  <c r="K1495" i="3"/>
  <c r="F1495" i="3"/>
  <c r="J1495" i="3" s="1"/>
  <c r="E1495" i="3"/>
  <c r="BC1494" i="3"/>
  <c r="BB1494" i="3"/>
  <c r="BA1494" i="3"/>
  <c r="AZ1494" i="3"/>
  <c r="AW1494" i="3"/>
  <c r="AV1494" i="3"/>
  <c r="K1494" i="3"/>
  <c r="J1494" i="3" s="1"/>
  <c r="F1494" i="3"/>
  <c r="E1494" i="3"/>
  <c r="BC1493" i="3"/>
  <c r="BB1493" i="3"/>
  <c r="BA1493" i="3"/>
  <c r="AZ1493" i="3"/>
  <c r="AW1493" i="3"/>
  <c r="AV1493" i="3"/>
  <c r="K1493" i="3"/>
  <c r="J1493" i="3"/>
  <c r="F1493" i="3"/>
  <c r="E1493" i="3"/>
  <c r="BC1492" i="3"/>
  <c r="BB1492" i="3"/>
  <c r="BA1492" i="3"/>
  <c r="AZ1492" i="3"/>
  <c r="AW1492" i="3"/>
  <c r="AV1492" i="3"/>
  <c r="K1492" i="3"/>
  <c r="J1492" i="3"/>
  <c r="F1492" i="3"/>
  <c r="E1492" i="3"/>
  <c r="BC1491" i="3"/>
  <c r="BB1491" i="3"/>
  <c r="BA1491" i="3"/>
  <c r="AZ1491" i="3"/>
  <c r="AW1491" i="3"/>
  <c r="AV1491" i="3"/>
  <c r="K1491" i="3"/>
  <c r="J1491" i="3"/>
  <c r="F1491" i="3"/>
  <c r="E1491" i="3"/>
  <c r="BC1490" i="3"/>
  <c r="BB1490" i="3"/>
  <c r="BA1490" i="3"/>
  <c r="AZ1490" i="3"/>
  <c r="AW1490" i="3"/>
  <c r="AV1490" i="3"/>
  <c r="K1490" i="3"/>
  <c r="F1490" i="3"/>
  <c r="J1490" i="3" s="1"/>
  <c r="E1490" i="3"/>
  <c r="BC1489" i="3"/>
  <c r="BB1489" i="3"/>
  <c r="BA1489" i="3"/>
  <c r="AZ1489" i="3"/>
  <c r="AY1489" i="3" s="1"/>
  <c r="AX1489" i="3" s="1"/>
  <c r="AW1489" i="3"/>
  <c r="AV1489" i="3"/>
  <c r="K1489" i="3"/>
  <c r="F1489" i="3"/>
  <c r="J1489" i="3" s="1"/>
  <c r="E1489" i="3"/>
  <c r="BC1488" i="3"/>
  <c r="BB1488" i="3"/>
  <c r="BA1488" i="3"/>
  <c r="AZ1488" i="3"/>
  <c r="AX1488" i="3"/>
  <c r="AW1488" i="3"/>
  <c r="AV1488" i="3"/>
  <c r="F1488" i="3"/>
  <c r="J1488" i="3" s="1"/>
  <c r="E1488" i="3"/>
  <c r="BC1487" i="3"/>
  <c r="BB1487" i="3"/>
  <c r="BA1487" i="3"/>
  <c r="AZ1487" i="3"/>
  <c r="AW1487" i="3"/>
  <c r="AV1487" i="3"/>
  <c r="K1487" i="3"/>
  <c r="F1487" i="3"/>
  <c r="E1487" i="3"/>
  <c r="BC1486" i="3"/>
  <c r="BB1486" i="3"/>
  <c r="BA1486" i="3"/>
  <c r="AY1486" i="3" s="1"/>
  <c r="AX1486" i="3" s="1"/>
  <c r="AZ1486" i="3"/>
  <c r="AW1486" i="3"/>
  <c r="AV1486" i="3"/>
  <c r="J1486" i="3"/>
  <c r="F1486" i="3"/>
  <c r="E1486" i="3"/>
  <c r="BC1485" i="3"/>
  <c r="BB1485" i="3"/>
  <c r="BA1485" i="3"/>
  <c r="AZ1485" i="3"/>
  <c r="AY1485" i="3" s="1"/>
  <c r="AX1485" i="3" s="1"/>
  <c r="AW1485" i="3"/>
  <c r="AV1485" i="3"/>
  <c r="K1485" i="3"/>
  <c r="F1485" i="3"/>
  <c r="J1485" i="3" s="1"/>
  <c r="E1485" i="3"/>
  <c r="F1484" i="3"/>
  <c r="BC1483" i="3"/>
  <c r="BB1483" i="3"/>
  <c r="BA1483" i="3"/>
  <c r="AY1483" i="3" s="1"/>
  <c r="AX1483" i="3" s="1"/>
  <c r="AZ1483" i="3"/>
  <c r="AW1483" i="3"/>
  <c r="AV1483" i="3"/>
  <c r="F1483" i="3"/>
  <c r="J1483" i="3" s="1"/>
  <c r="E1483" i="3"/>
  <c r="F1482" i="3"/>
  <c r="BC1481" i="3"/>
  <c r="BB1481" i="3"/>
  <c r="BA1481" i="3"/>
  <c r="AZ1481" i="3"/>
  <c r="AW1481" i="3"/>
  <c r="AV1481" i="3"/>
  <c r="K1481" i="3"/>
  <c r="F1481" i="3"/>
  <c r="J1481" i="3" s="1"/>
  <c r="E1481" i="3"/>
  <c r="BC1480" i="3"/>
  <c r="BB1480" i="3"/>
  <c r="BA1480" i="3"/>
  <c r="AZ1480" i="3"/>
  <c r="AW1480" i="3"/>
  <c r="AV1480" i="3"/>
  <c r="K1480" i="3"/>
  <c r="F1480" i="3"/>
  <c r="E1480" i="3"/>
  <c r="BC1479" i="3"/>
  <c r="BB1479" i="3"/>
  <c r="BA1479" i="3"/>
  <c r="AZ1479" i="3"/>
  <c r="AY1479" i="3" s="1"/>
  <c r="AX1479" i="3" s="1"/>
  <c r="AW1479" i="3"/>
  <c r="AV1479" i="3"/>
  <c r="K1479" i="3"/>
  <c r="F1479" i="3"/>
  <c r="J1479" i="3" s="1"/>
  <c r="E1479" i="3"/>
  <c r="BC1478" i="3"/>
  <c r="BB1478" i="3"/>
  <c r="BA1478" i="3"/>
  <c r="AZ1478" i="3"/>
  <c r="AW1478" i="3"/>
  <c r="AV1478" i="3"/>
  <c r="K1478" i="3"/>
  <c r="F1478" i="3"/>
  <c r="E1478" i="3"/>
  <c r="BC1477" i="3"/>
  <c r="BB1477" i="3"/>
  <c r="BA1477" i="3"/>
  <c r="AZ1477" i="3"/>
  <c r="AW1477" i="3"/>
  <c r="AV1477" i="3"/>
  <c r="K1477" i="3"/>
  <c r="F1477" i="3"/>
  <c r="J1477" i="3" s="1"/>
  <c r="E1477" i="3"/>
  <c r="BC1476" i="3"/>
  <c r="BB1476" i="3"/>
  <c r="BA1476" i="3"/>
  <c r="AZ1476" i="3"/>
  <c r="AW1476" i="3"/>
  <c r="AV1476" i="3"/>
  <c r="K1476" i="3"/>
  <c r="F1476" i="3"/>
  <c r="E1476" i="3"/>
  <c r="BC1475" i="3"/>
  <c r="BB1475" i="3"/>
  <c r="BA1475" i="3"/>
  <c r="AY1475" i="3" s="1"/>
  <c r="AX1475" i="3" s="1"/>
  <c r="AZ1475" i="3"/>
  <c r="AW1475" i="3"/>
  <c r="AV1475" i="3"/>
  <c r="K1475" i="3"/>
  <c r="F1475" i="3"/>
  <c r="E1475" i="3"/>
  <c r="BC1474" i="3"/>
  <c r="BB1474" i="3"/>
  <c r="BA1474" i="3"/>
  <c r="AZ1474" i="3"/>
  <c r="AW1474" i="3"/>
  <c r="AV1474" i="3"/>
  <c r="K1474" i="3"/>
  <c r="F1474" i="3"/>
  <c r="E1474" i="3"/>
  <c r="F1473" i="3"/>
  <c r="F1472" i="3"/>
  <c r="F1471" i="3"/>
  <c r="BC1470" i="3"/>
  <c r="BB1470" i="3"/>
  <c r="BA1470" i="3"/>
  <c r="AZ1470" i="3"/>
  <c r="AW1470" i="3"/>
  <c r="AV1470" i="3"/>
  <c r="K1470" i="3"/>
  <c r="J1470" i="3"/>
  <c r="F1470" i="3"/>
  <c r="E1470" i="3"/>
  <c r="BC1469" i="3"/>
  <c r="BB1469" i="3"/>
  <c r="BA1469" i="3"/>
  <c r="AZ1469" i="3"/>
  <c r="AW1469" i="3"/>
  <c r="AV1469" i="3"/>
  <c r="K1469" i="3"/>
  <c r="J1469" i="3"/>
  <c r="F1469" i="3"/>
  <c r="E1469" i="3"/>
  <c r="BC1468" i="3"/>
  <c r="BB1468" i="3"/>
  <c r="BA1468" i="3"/>
  <c r="AZ1468" i="3"/>
  <c r="AY1468" i="3" s="1"/>
  <c r="AX1468" i="3" s="1"/>
  <c r="AW1468" i="3"/>
  <c r="AV1468" i="3"/>
  <c r="K1468" i="3"/>
  <c r="F1468" i="3"/>
  <c r="J1468" i="3" s="1"/>
  <c r="E1468" i="3"/>
  <c r="BC1467" i="3"/>
  <c r="BB1467" i="3"/>
  <c r="BA1467" i="3"/>
  <c r="AZ1467" i="3"/>
  <c r="AY1467" i="3" s="1"/>
  <c r="AX1467" i="3" s="1"/>
  <c r="AW1467" i="3"/>
  <c r="AV1467" i="3"/>
  <c r="F1467" i="3"/>
  <c r="J1467" i="3" s="1"/>
  <c r="E1467" i="3"/>
  <c r="BC1466" i="3"/>
  <c r="BB1466" i="3"/>
  <c r="BA1466" i="3"/>
  <c r="AY1466" i="3" s="1"/>
  <c r="AX1466" i="3" s="1"/>
  <c r="AZ1466" i="3"/>
  <c r="AW1466" i="3"/>
  <c r="AV1466" i="3"/>
  <c r="K1466" i="3"/>
  <c r="F1466" i="3"/>
  <c r="E1466" i="3"/>
  <c r="BC1465" i="3"/>
  <c r="BB1465" i="3"/>
  <c r="BA1465" i="3"/>
  <c r="AZ1465" i="3"/>
  <c r="AW1465" i="3"/>
  <c r="AV1465" i="3"/>
  <c r="K1465" i="3"/>
  <c r="F1465" i="3"/>
  <c r="E1465" i="3"/>
  <c r="BC1464" i="3"/>
  <c r="BB1464" i="3"/>
  <c r="BA1464" i="3"/>
  <c r="AZ1464" i="3"/>
  <c r="AW1464" i="3"/>
  <c r="AV1464" i="3"/>
  <c r="K1464" i="3"/>
  <c r="F1464" i="3"/>
  <c r="E1464" i="3"/>
  <c r="BC1463" i="3"/>
  <c r="BB1463" i="3"/>
  <c r="BA1463" i="3"/>
  <c r="AZ1463" i="3"/>
  <c r="AY1463" i="3"/>
  <c r="AX1463" i="3" s="1"/>
  <c r="AW1463" i="3"/>
  <c r="AV1463" i="3"/>
  <c r="J1463" i="3"/>
  <c r="F1463" i="3"/>
  <c r="E1463" i="3"/>
  <c r="BC1462" i="3"/>
  <c r="BB1462" i="3"/>
  <c r="BA1462" i="3"/>
  <c r="AZ1462" i="3"/>
  <c r="AW1462" i="3"/>
  <c r="AV1462" i="3"/>
  <c r="K1462" i="3"/>
  <c r="J1462" i="3"/>
  <c r="F1462" i="3"/>
  <c r="E1462" i="3"/>
  <c r="BC1461" i="3"/>
  <c r="BB1461" i="3"/>
  <c r="BA1461" i="3"/>
  <c r="AZ1461" i="3"/>
  <c r="AW1461" i="3"/>
  <c r="AV1461" i="3"/>
  <c r="K1461" i="3"/>
  <c r="J1461" i="3"/>
  <c r="F1461" i="3"/>
  <c r="E1461" i="3"/>
  <c r="BC1460" i="3"/>
  <c r="BB1460" i="3"/>
  <c r="BA1460" i="3"/>
  <c r="AZ1460" i="3"/>
  <c r="AW1460" i="3"/>
  <c r="AV1460" i="3"/>
  <c r="K1460" i="3"/>
  <c r="J1460" i="3"/>
  <c r="F1460" i="3"/>
  <c r="E1460" i="3"/>
  <c r="BC1459" i="3"/>
  <c r="BB1459" i="3"/>
  <c r="BA1459" i="3"/>
  <c r="AZ1459" i="3"/>
  <c r="AW1459" i="3"/>
  <c r="AV1459" i="3"/>
  <c r="K1459" i="3"/>
  <c r="F1459" i="3"/>
  <c r="J1459" i="3" s="1"/>
  <c r="E1459" i="3"/>
  <c r="BC1458" i="3"/>
  <c r="BB1458" i="3"/>
  <c r="BA1458" i="3"/>
  <c r="AZ1458" i="3"/>
  <c r="AY1458" i="3" s="1"/>
  <c r="AX1458" i="3"/>
  <c r="AW1458" i="3"/>
  <c r="AV1458" i="3"/>
  <c r="F1458" i="3"/>
  <c r="J1458" i="3" s="1"/>
  <c r="E1458" i="3"/>
  <c r="BC1457" i="3"/>
  <c r="BB1457" i="3"/>
  <c r="BA1457" i="3"/>
  <c r="AY1457" i="3" s="1"/>
  <c r="AX1457" i="3" s="1"/>
  <c r="AZ1457" i="3"/>
  <c r="AW1457" i="3"/>
  <c r="AV1457" i="3"/>
  <c r="K1457" i="3"/>
  <c r="F1457" i="3"/>
  <c r="J1457" i="3" s="1"/>
  <c r="E1457" i="3"/>
  <c r="BC1456" i="3"/>
  <c r="BB1456" i="3"/>
  <c r="BA1456" i="3"/>
  <c r="AY1456" i="3" s="1"/>
  <c r="AX1456" i="3" s="1"/>
  <c r="AZ1456" i="3"/>
  <c r="AW1456" i="3"/>
  <c r="AV1456" i="3"/>
  <c r="K1456" i="3"/>
  <c r="F1456" i="3"/>
  <c r="E1456" i="3"/>
  <c r="BC1455" i="3"/>
  <c r="BB1455" i="3"/>
  <c r="BA1455" i="3"/>
  <c r="AZ1455" i="3"/>
  <c r="AW1455" i="3"/>
  <c r="AV1455" i="3"/>
  <c r="K1455" i="3"/>
  <c r="F1455" i="3"/>
  <c r="J1455" i="3" s="1"/>
  <c r="E1455" i="3"/>
  <c r="F1454" i="3"/>
  <c r="F1453" i="3"/>
  <c r="F1452" i="3"/>
  <c r="F1451" i="3"/>
  <c r="BC1450" i="3"/>
  <c r="BB1450" i="3"/>
  <c r="BA1450" i="3"/>
  <c r="AZ1450" i="3"/>
  <c r="AW1450" i="3"/>
  <c r="AV1450" i="3"/>
  <c r="K1450" i="3"/>
  <c r="F1450" i="3"/>
  <c r="J1450" i="3" s="1"/>
  <c r="E1450" i="3"/>
  <c r="BC1449" i="3"/>
  <c r="BB1449" i="3"/>
  <c r="BA1449" i="3"/>
  <c r="AZ1449" i="3"/>
  <c r="AX1449" i="3"/>
  <c r="AW1449" i="3"/>
  <c r="AV1449" i="3"/>
  <c r="F1449" i="3"/>
  <c r="J1449" i="3" s="1"/>
  <c r="E1449" i="3"/>
  <c r="BC1448" i="3"/>
  <c r="BB1448" i="3"/>
  <c r="BA1448" i="3"/>
  <c r="AZ1448" i="3"/>
  <c r="AY1448" i="3" s="1"/>
  <c r="AX1448" i="3" s="1"/>
  <c r="AW1448" i="3"/>
  <c r="AV1448" i="3"/>
  <c r="K1448" i="3"/>
  <c r="J1448" i="3" s="1"/>
  <c r="F1448" i="3"/>
  <c r="E1448" i="3"/>
  <c r="BC1447" i="3"/>
  <c r="BB1447" i="3"/>
  <c r="BA1447" i="3"/>
  <c r="AZ1447" i="3"/>
  <c r="AW1447" i="3"/>
  <c r="AV1447" i="3"/>
  <c r="K1447" i="3"/>
  <c r="F1447" i="3"/>
  <c r="J1447" i="3" s="1"/>
  <c r="E1447" i="3"/>
  <c r="BC1446" i="3"/>
  <c r="BB1446" i="3"/>
  <c r="BA1446" i="3"/>
  <c r="AZ1446" i="3"/>
  <c r="AW1446" i="3"/>
  <c r="AV1446" i="3"/>
  <c r="F1446" i="3"/>
  <c r="J1446" i="3" s="1"/>
  <c r="E1446" i="3"/>
  <c r="BC1445" i="3"/>
  <c r="BB1445" i="3"/>
  <c r="BA1445" i="3"/>
  <c r="AZ1445" i="3"/>
  <c r="AW1445" i="3"/>
  <c r="AV1445" i="3"/>
  <c r="K1445" i="3"/>
  <c r="F1445" i="3"/>
  <c r="E1445" i="3"/>
  <c r="BC1444" i="3"/>
  <c r="BB1444" i="3"/>
  <c r="BA1444" i="3"/>
  <c r="AZ1444" i="3"/>
  <c r="AW1444" i="3"/>
  <c r="AV1444" i="3"/>
  <c r="K1444" i="3"/>
  <c r="F1444" i="3"/>
  <c r="J1444" i="3" s="1"/>
  <c r="E1444" i="3"/>
  <c r="BC1443" i="3"/>
  <c r="BB1443" i="3"/>
  <c r="BA1443" i="3"/>
  <c r="AZ1443" i="3"/>
  <c r="AY1443" i="3"/>
  <c r="AX1443" i="3" s="1"/>
  <c r="AW1443" i="3"/>
  <c r="AV1443" i="3"/>
  <c r="J1443" i="3"/>
  <c r="F1443" i="3"/>
  <c r="E1443" i="3"/>
  <c r="BC1442" i="3"/>
  <c r="BB1442" i="3"/>
  <c r="BA1442" i="3"/>
  <c r="AZ1442" i="3"/>
  <c r="AW1442" i="3"/>
  <c r="AV1442" i="3"/>
  <c r="K1442" i="3"/>
  <c r="J1442" i="3"/>
  <c r="F1442" i="3"/>
  <c r="E1442" i="3"/>
  <c r="F1441" i="3"/>
  <c r="F1440" i="3"/>
  <c r="F1439" i="3"/>
  <c r="F1438" i="3"/>
  <c r="F1437" i="3"/>
  <c r="F1436" i="3"/>
  <c r="F1435" i="3"/>
  <c r="F1434" i="3"/>
  <c r="BC1433" i="3"/>
  <c r="BB1433" i="3"/>
  <c r="BA1433" i="3"/>
  <c r="AZ1433" i="3"/>
  <c r="AW1433" i="3"/>
  <c r="AV1433" i="3"/>
  <c r="K1433" i="3"/>
  <c r="F1433" i="3"/>
  <c r="J1433" i="3" s="1"/>
  <c r="E1433" i="3"/>
  <c r="BC1432" i="3"/>
  <c r="BB1432" i="3"/>
  <c r="BA1432" i="3"/>
  <c r="AZ1432" i="3"/>
  <c r="AW1432" i="3"/>
  <c r="AV1432" i="3"/>
  <c r="K1432" i="3"/>
  <c r="J1432" i="3"/>
  <c r="F1432" i="3"/>
  <c r="E1432" i="3"/>
  <c r="BC1431" i="3"/>
  <c r="BB1431" i="3"/>
  <c r="BA1431" i="3"/>
  <c r="AZ1431" i="3"/>
  <c r="AW1431" i="3"/>
  <c r="AV1431" i="3"/>
  <c r="K1431" i="3"/>
  <c r="F1431" i="3"/>
  <c r="J1431" i="3" s="1"/>
  <c r="E1431" i="3"/>
  <c r="BC1430" i="3"/>
  <c r="BB1430" i="3"/>
  <c r="BA1430" i="3"/>
  <c r="AZ1430" i="3"/>
  <c r="AW1430" i="3"/>
  <c r="AV1430" i="3"/>
  <c r="K1430" i="3"/>
  <c r="F1430" i="3"/>
  <c r="J1430" i="3" s="1"/>
  <c r="E1430" i="3"/>
  <c r="BC1429" i="3"/>
  <c r="BB1429" i="3"/>
  <c r="BA1429" i="3"/>
  <c r="AZ1429" i="3"/>
  <c r="AW1429" i="3"/>
  <c r="AV1429" i="3"/>
  <c r="K1429" i="3"/>
  <c r="J1429" i="3"/>
  <c r="F1429" i="3"/>
  <c r="E1429" i="3"/>
  <c r="BC1428" i="3"/>
  <c r="BB1428" i="3"/>
  <c r="BA1428" i="3"/>
  <c r="AZ1428" i="3"/>
  <c r="AW1428" i="3"/>
  <c r="AV1428" i="3"/>
  <c r="K1428" i="3"/>
  <c r="J1428" i="3" s="1"/>
  <c r="F1428" i="3"/>
  <c r="E1428" i="3"/>
  <c r="BC1427" i="3"/>
  <c r="BB1427" i="3"/>
  <c r="BA1427" i="3"/>
  <c r="AZ1427" i="3"/>
  <c r="AW1427" i="3"/>
  <c r="AV1427" i="3"/>
  <c r="F1427" i="3"/>
  <c r="J1427" i="3" s="1"/>
  <c r="E1427" i="3"/>
  <c r="F1426" i="3"/>
  <c r="BC1425" i="3"/>
  <c r="BB1425" i="3"/>
  <c r="BA1425" i="3"/>
  <c r="AZ1425" i="3"/>
  <c r="AY1425" i="3" s="1"/>
  <c r="AX1425" i="3" s="1"/>
  <c r="AW1425" i="3"/>
  <c r="AV1425" i="3"/>
  <c r="F1425" i="3"/>
  <c r="J1425" i="3" s="1"/>
  <c r="E1425" i="3"/>
  <c r="BC1424" i="3"/>
  <c r="BB1424" i="3"/>
  <c r="BA1424" i="3"/>
  <c r="AZ1424" i="3"/>
  <c r="AW1424" i="3"/>
  <c r="AV1424" i="3"/>
  <c r="K1424" i="3"/>
  <c r="F1424" i="3"/>
  <c r="E1424" i="3"/>
  <c r="BC1423" i="3"/>
  <c r="BB1423" i="3"/>
  <c r="BA1423" i="3"/>
  <c r="AZ1423" i="3"/>
  <c r="AW1423" i="3"/>
  <c r="AV1423" i="3"/>
  <c r="K1423" i="3"/>
  <c r="F1423" i="3"/>
  <c r="J1423" i="3" s="1"/>
  <c r="E1423" i="3"/>
  <c r="BC1422" i="3"/>
  <c r="BB1422" i="3"/>
  <c r="BA1422" i="3"/>
  <c r="AZ1422" i="3"/>
  <c r="AW1422" i="3"/>
  <c r="AV1422" i="3"/>
  <c r="K1422" i="3"/>
  <c r="F1422" i="3"/>
  <c r="E1422" i="3"/>
  <c r="BC1421" i="3"/>
  <c r="AY1421" i="3" s="1"/>
  <c r="AX1421" i="3" s="1"/>
  <c r="BB1421" i="3"/>
  <c r="BA1421" i="3"/>
  <c r="AZ1421" i="3"/>
  <c r="AW1421" i="3"/>
  <c r="AV1421" i="3"/>
  <c r="K1421" i="3"/>
  <c r="F1421" i="3"/>
  <c r="E1421" i="3"/>
  <c r="BC1420" i="3"/>
  <c r="BB1420" i="3"/>
  <c r="BA1420" i="3"/>
  <c r="AZ1420" i="3"/>
  <c r="AW1420" i="3"/>
  <c r="AV1420" i="3"/>
  <c r="K1420" i="3"/>
  <c r="F1420" i="3"/>
  <c r="E1420" i="3"/>
  <c r="BC1419" i="3"/>
  <c r="BB1419" i="3"/>
  <c r="BA1419" i="3"/>
  <c r="AY1419" i="3" s="1"/>
  <c r="AX1419" i="3" s="1"/>
  <c r="AZ1419" i="3"/>
  <c r="AW1419" i="3"/>
  <c r="AV1419" i="3"/>
  <c r="K1419" i="3"/>
  <c r="F1419" i="3"/>
  <c r="J1419" i="3" s="1"/>
  <c r="E1419" i="3"/>
  <c r="BC1418" i="3"/>
  <c r="BB1418" i="3"/>
  <c r="BA1418" i="3"/>
  <c r="AZ1418" i="3"/>
  <c r="AW1418" i="3"/>
  <c r="AV1418" i="3"/>
  <c r="K1418" i="3"/>
  <c r="F1418" i="3"/>
  <c r="E1418" i="3"/>
  <c r="BC1417" i="3"/>
  <c r="BB1417" i="3"/>
  <c r="BA1417" i="3"/>
  <c r="AZ1417" i="3"/>
  <c r="AW1417" i="3"/>
  <c r="AV1417" i="3"/>
  <c r="K1417" i="3"/>
  <c r="F1417" i="3"/>
  <c r="J1417" i="3" s="1"/>
  <c r="E1417" i="3"/>
  <c r="BC1416" i="3"/>
  <c r="BB1416" i="3"/>
  <c r="BA1416" i="3"/>
  <c r="AZ1416" i="3"/>
  <c r="AW1416" i="3"/>
  <c r="AV1416" i="3"/>
  <c r="K1416" i="3"/>
  <c r="F1416" i="3"/>
  <c r="J1416" i="3" s="1"/>
  <c r="E1416" i="3"/>
  <c r="BC1415" i="3"/>
  <c r="BB1415" i="3"/>
  <c r="BA1415" i="3"/>
  <c r="AZ1415" i="3"/>
  <c r="AW1415" i="3"/>
  <c r="AV1415" i="3"/>
  <c r="K1415" i="3"/>
  <c r="F1415" i="3"/>
  <c r="E1415" i="3"/>
  <c r="BC1414" i="3"/>
  <c r="BB1414" i="3"/>
  <c r="BA1414" i="3"/>
  <c r="AZ1414" i="3"/>
  <c r="AW1414" i="3"/>
  <c r="AV1414" i="3"/>
  <c r="K1414" i="3"/>
  <c r="F1414" i="3"/>
  <c r="J1414" i="3" s="1"/>
  <c r="E1414" i="3"/>
  <c r="F1413" i="3"/>
  <c r="F1412" i="3"/>
  <c r="F1411" i="3"/>
  <c r="F1410" i="3"/>
  <c r="F1409" i="3"/>
  <c r="F1408" i="3"/>
  <c r="F1407" i="3"/>
  <c r="F1406" i="3"/>
  <c r="F1405" i="3"/>
  <c r="BC1404" i="3"/>
  <c r="BB1404" i="3"/>
  <c r="BA1404" i="3"/>
  <c r="AZ1404" i="3"/>
  <c r="AW1404" i="3"/>
  <c r="AV1404" i="3"/>
  <c r="F1404" i="3"/>
  <c r="J1404" i="3" s="1"/>
  <c r="E1404" i="3"/>
  <c r="F1403" i="3"/>
  <c r="BC1402" i="3"/>
  <c r="BB1402" i="3"/>
  <c r="BA1402" i="3"/>
  <c r="AZ1402" i="3"/>
  <c r="AW1402" i="3"/>
  <c r="AV1402" i="3"/>
  <c r="K1402" i="3"/>
  <c r="F1402" i="3"/>
  <c r="J1402" i="3" s="1"/>
  <c r="E1402" i="3"/>
  <c r="BC1401" i="3"/>
  <c r="BB1401" i="3"/>
  <c r="AY1401" i="3" s="1"/>
  <c r="AX1401" i="3" s="1"/>
  <c r="BA1401" i="3"/>
  <c r="AZ1401" i="3"/>
  <c r="AW1401" i="3"/>
  <c r="AV1401" i="3"/>
  <c r="K1401" i="3"/>
  <c r="J1401" i="3" s="1"/>
  <c r="F1401" i="3"/>
  <c r="E1401" i="3"/>
  <c r="BC1400" i="3"/>
  <c r="BB1400" i="3"/>
  <c r="BA1400" i="3"/>
  <c r="AZ1400" i="3"/>
  <c r="AY1400" i="3"/>
  <c r="AX1400" i="3" s="1"/>
  <c r="AW1400" i="3"/>
  <c r="AV1400" i="3"/>
  <c r="K1400" i="3"/>
  <c r="J1400" i="3" s="1"/>
  <c r="F1400" i="3"/>
  <c r="E1400" i="3"/>
  <c r="BC1399" i="3"/>
  <c r="BB1399" i="3"/>
  <c r="BA1399" i="3"/>
  <c r="AZ1399" i="3"/>
  <c r="AY1399" i="3" s="1"/>
  <c r="AX1399" i="3" s="1"/>
  <c r="AW1399" i="3"/>
  <c r="AV1399" i="3"/>
  <c r="K1399" i="3"/>
  <c r="F1399" i="3"/>
  <c r="E1399" i="3"/>
  <c r="BC1398" i="3"/>
  <c r="BB1398" i="3"/>
  <c r="BA1398" i="3"/>
  <c r="AZ1398" i="3"/>
  <c r="AW1398" i="3"/>
  <c r="AV1398" i="3"/>
  <c r="K1398" i="3"/>
  <c r="F1398" i="3"/>
  <c r="E1398" i="3"/>
  <c r="BC1397" i="3"/>
  <c r="BB1397" i="3"/>
  <c r="BA1397" i="3"/>
  <c r="AZ1397" i="3"/>
  <c r="AW1397" i="3"/>
  <c r="AV1397" i="3"/>
  <c r="K1397" i="3"/>
  <c r="J1397" i="3" s="1"/>
  <c r="F1397" i="3"/>
  <c r="E1397" i="3"/>
  <c r="BC1396" i="3"/>
  <c r="BB1396" i="3"/>
  <c r="BA1396" i="3"/>
  <c r="AZ1396" i="3"/>
  <c r="AY1396" i="3"/>
  <c r="AX1396" i="3" s="1"/>
  <c r="AW1396" i="3"/>
  <c r="AV1396" i="3"/>
  <c r="K1396" i="3"/>
  <c r="J1396" i="3" s="1"/>
  <c r="F1396" i="3"/>
  <c r="E1396" i="3"/>
  <c r="BC1395" i="3"/>
  <c r="BB1395" i="3"/>
  <c r="BA1395" i="3"/>
  <c r="AZ1395" i="3"/>
  <c r="AY1395" i="3" s="1"/>
  <c r="AX1395" i="3" s="1"/>
  <c r="AW1395" i="3"/>
  <c r="AV1395" i="3"/>
  <c r="K1395" i="3"/>
  <c r="F1395" i="3"/>
  <c r="E1395" i="3"/>
  <c r="BC1394" i="3"/>
  <c r="BB1394" i="3"/>
  <c r="BA1394" i="3"/>
  <c r="AZ1394" i="3"/>
  <c r="AY1394" i="3" s="1"/>
  <c r="AX1394" i="3" s="1"/>
  <c r="AW1394" i="3"/>
  <c r="AV1394" i="3"/>
  <c r="K1394" i="3"/>
  <c r="F1394" i="3"/>
  <c r="E1394" i="3"/>
  <c r="BC1393" i="3"/>
  <c r="BB1393" i="3"/>
  <c r="BA1393" i="3"/>
  <c r="AY1393" i="3" s="1"/>
  <c r="AX1393" i="3" s="1"/>
  <c r="AZ1393" i="3"/>
  <c r="AW1393" i="3"/>
  <c r="AV1393" i="3"/>
  <c r="K1393" i="3"/>
  <c r="J1393" i="3" s="1"/>
  <c r="F1393" i="3"/>
  <c r="E1393" i="3"/>
  <c r="BC1392" i="3"/>
  <c r="BB1392" i="3"/>
  <c r="BA1392" i="3"/>
  <c r="AZ1392" i="3"/>
  <c r="AY1392" i="3"/>
  <c r="AX1392" i="3" s="1"/>
  <c r="AW1392" i="3"/>
  <c r="AV1392" i="3"/>
  <c r="K1392" i="3"/>
  <c r="J1392" i="3" s="1"/>
  <c r="F1392" i="3"/>
  <c r="E1392" i="3"/>
  <c r="BC1391" i="3"/>
  <c r="BB1391" i="3"/>
  <c r="BA1391" i="3"/>
  <c r="AZ1391" i="3"/>
  <c r="AY1391" i="3" s="1"/>
  <c r="AX1391" i="3" s="1"/>
  <c r="AW1391" i="3"/>
  <c r="AV1391" i="3"/>
  <c r="K1391" i="3"/>
  <c r="F1391" i="3"/>
  <c r="E1391" i="3"/>
  <c r="BC1390" i="3"/>
  <c r="BB1390" i="3"/>
  <c r="BA1390" i="3"/>
  <c r="AZ1390" i="3"/>
  <c r="AY1390" i="3" s="1"/>
  <c r="AX1390" i="3" s="1"/>
  <c r="AW1390" i="3"/>
  <c r="AV1390" i="3"/>
  <c r="K1390" i="3"/>
  <c r="F1390" i="3"/>
  <c r="E1390" i="3"/>
  <c r="BC1389" i="3"/>
  <c r="BB1389" i="3"/>
  <c r="BA1389" i="3"/>
  <c r="AY1389" i="3" s="1"/>
  <c r="AX1389" i="3" s="1"/>
  <c r="AZ1389" i="3"/>
  <c r="AW1389" i="3"/>
  <c r="AV1389" i="3"/>
  <c r="K1389" i="3"/>
  <c r="J1389" i="3" s="1"/>
  <c r="F1389" i="3"/>
  <c r="E1389" i="3"/>
  <c r="BC1388" i="3"/>
  <c r="BB1388" i="3"/>
  <c r="BA1388" i="3"/>
  <c r="AZ1388" i="3"/>
  <c r="AY1388" i="3"/>
  <c r="AX1388" i="3" s="1"/>
  <c r="AW1388" i="3"/>
  <c r="AV1388" i="3"/>
  <c r="J1388" i="3"/>
  <c r="F1388" i="3"/>
  <c r="E1388" i="3"/>
  <c r="BC1387" i="3"/>
  <c r="BB1387" i="3"/>
  <c r="BA1387" i="3"/>
  <c r="AZ1387" i="3"/>
  <c r="AW1387" i="3"/>
  <c r="AV1387" i="3"/>
  <c r="K1387" i="3"/>
  <c r="F1387" i="3"/>
  <c r="E1387" i="3"/>
  <c r="BC1386" i="3"/>
  <c r="BB1386" i="3"/>
  <c r="BA1386" i="3"/>
  <c r="AY1386" i="3" s="1"/>
  <c r="AX1386" i="3" s="1"/>
  <c r="AZ1386" i="3"/>
  <c r="AW1386" i="3"/>
  <c r="AV1386" i="3"/>
  <c r="K1386" i="3"/>
  <c r="F1386" i="3"/>
  <c r="J1386" i="3" s="1"/>
  <c r="E1386" i="3"/>
  <c r="F1385" i="3"/>
  <c r="F1384" i="3"/>
  <c r="F1383" i="3"/>
  <c r="BC1382" i="3"/>
  <c r="BB1382" i="3"/>
  <c r="BA1382" i="3"/>
  <c r="AZ1382" i="3"/>
  <c r="AW1382" i="3"/>
  <c r="AV1382" i="3"/>
  <c r="K1382" i="3"/>
  <c r="F1382" i="3"/>
  <c r="E1382" i="3"/>
  <c r="BC1381" i="3"/>
  <c r="BB1381" i="3"/>
  <c r="BA1381" i="3"/>
  <c r="AZ1381" i="3"/>
  <c r="AW1381" i="3"/>
  <c r="AV1381" i="3"/>
  <c r="K1381" i="3"/>
  <c r="J1381" i="3"/>
  <c r="F1381" i="3"/>
  <c r="E1381" i="3"/>
  <c r="BC1380" i="3"/>
  <c r="BB1380" i="3"/>
  <c r="BA1380" i="3"/>
  <c r="AZ1380" i="3"/>
  <c r="AW1380" i="3"/>
  <c r="AV1380" i="3"/>
  <c r="F1380" i="3"/>
  <c r="J1380" i="3" s="1"/>
  <c r="E1380" i="3"/>
  <c r="BC1379" i="3"/>
  <c r="BB1379" i="3"/>
  <c r="BA1379" i="3"/>
  <c r="AZ1379" i="3"/>
  <c r="AY1379" i="3" s="1"/>
  <c r="AX1379" i="3" s="1"/>
  <c r="AW1379" i="3"/>
  <c r="AV1379" i="3"/>
  <c r="K1379" i="3"/>
  <c r="F1379" i="3"/>
  <c r="E1379" i="3"/>
  <c r="BC1378" i="3"/>
  <c r="BB1378" i="3"/>
  <c r="BA1378" i="3"/>
  <c r="AY1378" i="3" s="1"/>
  <c r="AX1378" i="3" s="1"/>
  <c r="AZ1378" i="3"/>
  <c r="AW1378" i="3"/>
  <c r="AV1378" i="3"/>
  <c r="K1378" i="3"/>
  <c r="F1378" i="3"/>
  <c r="J1378" i="3" s="1"/>
  <c r="E1378" i="3"/>
  <c r="BC1377" i="3"/>
  <c r="BB1377" i="3"/>
  <c r="BA1377" i="3"/>
  <c r="AZ1377" i="3"/>
  <c r="AW1377" i="3"/>
  <c r="AV1377" i="3"/>
  <c r="K1377" i="3"/>
  <c r="F1377" i="3"/>
  <c r="J1377" i="3" s="1"/>
  <c r="E1377" i="3"/>
  <c r="BC1376" i="3"/>
  <c r="BB1376" i="3"/>
  <c r="BA1376" i="3"/>
  <c r="AZ1376" i="3"/>
  <c r="AW1376" i="3"/>
  <c r="AV1376" i="3"/>
  <c r="K1376" i="3"/>
  <c r="F1376" i="3"/>
  <c r="J1376" i="3" s="1"/>
  <c r="E1376" i="3"/>
  <c r="BC1375" i="3"/>
  <c r="BB1375" i="3"/>
  <c r="BA1375" i="3"/>
  <c r="AZ1375" i="3"/>
  <c r="AW1375" i="3"/>
  <c r="AV1375" i="3"/>
  <c r="K1375" i="3"/>
  <c r="J1375" i="3"/>
  <c r="F1375" i="3"/>
  <c r="E1375" i="3"/>
  <c r="BC1374" i="3"/>
  <c r="BB1374" i="3"/>
  <c r="BA1374" i="3"/>
  <c r="AZ1374" i="3"/>
  <c r="AW1374" i="3"/>
  <c r="AV1374" i="3"/>
  <c r="K1374" i="3"/>
  <c r="F1374" i="3"/>
  <c r="J1374" i="3" s="1"/>
  <c r="E1374" i="3"/>
  <c r="BC1373" i="3"/>
  <c r="BB1373" i="3"/>
  <c r="BA1373" i="3"/>
  <c r="AZ1373" i="3"/>
  <c r="AW1373" i="3"/>
  <c r="AV1373" i="3"/>
  <c r="K1373" i="3"/>
  <c r="F1373" i="3"/>
  <c r="E1373" i="3"/>
  <c r="BC1372" i="3"/>
  <c r="BB1372" i="3"/>
  <c r="BA1372" i="3"/>
  <c r="AY1372" i="3" s="1"/>
  <c r="AX1372" i="3" s="1"/>
  <c r="AZ1372" i="3"/>
  <c r="AW1372" i="3"/>
  <c r="AV1372" i="3"/>
  <c r="K1372" i="3"/>
  <c r="F1372" i="3"/>
  <c r="J1372" i="3" s="1"/>
  <c r="E1372" i="3"/>
  <c r="BC1371" i="3"/>
  <c r="BB1371" i="3"/>
  <c r="BA1371" i="3"/>
  <c r="AZ1371" i="3"/>
  <c r="AW1371" i="3"/>
  <c r="AV1371" i="3"/>
  <c r="K1371" i="3"/>
  <c r="F1371" i="3"/>
  <c r="J1371" i="3" s="1"/>
  <c r="E1371" i="3"/>
  <c r="BC1370" i="3"/>
  <c r="BB1370" i="3"/>
  <c r="BA1370" i="3"/>
  <c r="AZ1370" i="3"/>
  <c r="AX1370" i="3"/>
  <c r="AW1370" i="3"/>
  <c r="AV1370" i="3"/>
  <c r="F1370" i="3"/>
  <c r="J1370" i="3" s="1"/>
  <c r="E1370" i="3"/>
  <c r="BC1369" i="3"/>
  <c r="BB1369" i="3"/>
  <c r="BA1369" i="3"/>
  <c r="AZ1369" i="3"/>
  <c r="AY1369" i="3" s="1"/>
  <c r="AX1369" i="3" s="1"/>
  <c r="AW1369" i="3"/>
  <c r="AV1369" i="3"/>
  <c r="K1369" i="3"/>
  <c r="F1369" i="3"/>
  <c r="E1369" i="3"/>
  <c r="BC1368" i="3"/>
  <c r="BB1368" i="3"/>
  <c r="BA1368" i="3"/>
  <c r="AZ1368" i="3"/>
  <c r="AW1368" i="3"/>
  <c r="AV1368" i="3"/>
  <c r="K1368" i="3"/>
  <c r="F1368" i="3"/>
  <c r="J1368" i="3" s="1"/>
  <c r="E1368" i="3"/>
  <c r="BC1367" i="3"/>
  <c r="BB1367" i="3"/>
  <c r="BA1367" i="3"/>
  <c r="AZ1367" i="3"/>
  <c r="AW1367" i="3"/>
  <c r="AV1367" i="3"/>
  <c r="K1367" i="3"/>
  <c r="F1367" i="3"/>
  <c r="E1367" i="3"/>
  <c r="BC1366" i="3"/>
  <c r="BB1366" i="3"/>
  <c r="BA1366" i="3"/>
  <c r="AZ1366" i="3"/>
  <c r="AW1366" i="3"/>
  <c r="AV1366" i="3"/>
  <c r="K1366" i="3"/>
  <c r="F1366" i="3"/>
  <c r="J1366" i="3" s="1"/>
  <c r="E1366" i="3"/>
  <c r="BC1365" i="3"/>
  <c r="BB1365" i="3"/>
  <c r="BA1365" i="3"/>
  <c r="AZ1365" i="3"/>
  <c r="AW1365" i="3"/>
  <c r="AV1365" i="3"/>
  <c r="K1365" i="3"/>
  <c r="F1365" i="3"/>
  <c r="E1365" i="3"/>
  <c r="BC1364" i="3"/>
  <c r="BB1364" i="3"/>
  <c r="BA1364" i="3"/>
  <c r="AZ1364" i="3"/>
  <c r="AW1364" i="3"/>
  <c r="AV1364" i="3"/>
  <c r="K1364" i="3"/>
  <c r="F1364" i="3"/>
  <c r="E1364" i="3"/>
  <c r="BC1363" i="3"/>
  <c r="BB1363" i="3"/>
  <c r="BA1363" i="3"/>
  <c r="AZ1363" i="3"/>
  <c r="AW1363" i="3"/>
  <c r="AV1363" i="3"/>
  <c r="K1363" i="3"/>
  <c r="F1363" i="3"/>
  <c r="J1363" i="3" s="1"/>
  <c r="E1363" i="3"/>
  <c r="BC1362" i="3"/>
  <c r="BB1362" i="3"/>
  <c r="BA1362" i="3"/>
  <c r="AZ1362" i="3"/>
  <c r="AW1362" i="3"/>
  <c r="AV1362" i="3"/>
  <c r="K1362" i="3"/>
  <c r="F1362" i="3"/>
  <c r="E1362" i="3"/>
  <c r="BC1361" i="3"/>
  <c r="BB1361" i="3"/>
  <c r="BA1361" i="3"/>
  <c r="AZ1361" i="3"/>
  <c r="AW1361" i="3"/>
  <c r="AV1361" i="3"/>
  <c r="K1361" i="3"/>
  <c r="F1361" i="3"/>
  <c r="E1361" i="3"/>
  <c r="BC1360" i="3"/>
  <c r="BB1360" i="3"/>
  <c r="BA1360" i="3"/>
  <c r="AZ1360" i="3"/>
  <c r="AW1360" i="3"/>
  <c r="AV1360" i="3"/>
  <c r="K1360" i="3"/>
  <c r="F1360" i="3"/>
  <c r="J1360" i="3" s="1"/>
  <c r="E1360" i="3"/>
  <c r="BC1359" i="3"/>
  <c r="BB1359" i="3"/>
  <c r="BA1359" i="3"/>
  <c r="AZ1359" i="3"/>
  <c r="AW1359" i="3"/>
  <c r="AV1359" i="3"/>
  <c r="K1359" i="3"/>
  <c r="F1359" i="3"/>
  <c r="E1359" i="3"/>
  <c r="BC1358" i="3"/>
  <c r="BB1358" i="3"/>
  <c r="BA1358" i="3"/>
  <c r="AZ1358" i="3"/>
  <c r="AW1358" i="3"/>
  <c r="AV1358" i="3"/>
  <c r="K1358" i="3"/>
  <c r="F1358" i="3"/>
  <c r="J1358" i="3" s="1"/>
  <c r="E1358" i="3"/>
  <c r="BC1357" i="3"/>
  <c r="BB1357" i="3"/>
  <c r="BA1357" i="3"/>
  <c r="AZ1357" i="3"/>
  <c r="AW1357" i="3"/>
  <c r="AV1357" i="3"/>
  <c r="K1357" i="3"/>
  <c r="J1357" i="3" s="1"/>
  <c r="F1357" i="3"/>
  <c r="E1357" i="3"/>
  <c r="BC1356" i="3"/>
  <c r="BB1356" i="3"/>
  <c r="BA1356" i="3"/>
  <c r="AZ1356" i="3"/>
  <c r="AW1356" i="3"/>
  <c r="AV1356" i="3"/>
  <c r="K1356" i="3"/>
  <c r="J1356" i="3"/>
  <c r="F1356" i="3"/>
  <c r="E1356" i="3"/>
  <c r="BC1355" i="3"/>
  <c r="BB1355" i="3"/>
  <c r="BA1355" i="3"/>
  <c r="AZ1355" i="3"/>
  <c r="AW1355" i="3"/>
  <c r="AV1355" i="3"/>
  <c r="K1355" i="3"/>
  <c r="F1355" i="3"/>
  <c r="J1355" i="3" s="1"/>
  <c r="E1355" i="3"/>
  <c r="BC1354" i="3"/>
  <c r="BB1354" i="3"/>
  <c r="BA1354" i="3"/>
  <c r="AZ1354" i="3"/>
  <c r="AW1354" i="3"/>
  <c r="AV1354" i="3"/>
  <c r="K1354" i="3"/>
  <c r="F1354" i="3"/>
  <c r="E1354" i="3"/>
  <c r="BC1353" i="3"/>
  <c r="BB1353" i="3"/>
  <c r="BA1353" i="3"/>
  <c r="AZ1353" i="3"/>
  <c r="AY1353" i="3" s="1"/>
  <c r="AX1353" i="3" s="1"/>
  <c r="AW1353" i="3"/>
  <c r="AV1353" i="3"/>
  <c r="K1353" i="3"/>
  <c r="F1353" i="3"/>
  <c r="E1353" i="3"/>
  <c r="BC1352" i="3"/>
  <c r="BB1352" i="3"/>
  <c r="BA1352" i="3"/>
  <c r="AZ1352" i="3"/>
  <c r="AW1352" i="3"/>
  <c r="AV1352" i="3"/>
  <c r="K1352" i="3"/>
  <c r="J1352" i="3"/>
  <c r="F1352" i="3"/>
  <c r="E1352" i="3"/>
  <c r="BC1351" i="3"/>
  <c r="BB1351" i="3"/>
  <c r="BA1351" i="3"/>
  <c r="AZ1351" i="3"/>
  <c r="AW1351" i="3"/>
  <c r="AV1351" i="3"/>
  <c r="K1351" i="3"/>
  <c r="F1351" i="3"/>
  <c r="J1351" i="3" s="1"/>
  <c r="E1351" i="3"/>
  <c r="BC1350" i="3"/>
  <c r="BB1350" i="3"/>
  <c r="BA1350" i="3"/>
  <c r="AZ1350" i="3"/>
  <c r="AW1350" i="3"/>
  <c r="AV1350" i="3"/>
  <c r="F1350" i="3"/>
  <c r="J1350" i="3" s="1"/>
  <c r="E1350" i="3"/>
  <c r="BC1349" i="3"/>
  <c r="BB1349" i="3"/>
  <c r="BA1349" i="3"/>
  <c r="AZ1349" i="3"/>
  <c r="AW1349" i="3"/>
  <c r="AV1349" i="3"/>
  <c r="K1349" i="3"/>
  <c r="F1349" i="3"/>
  <c r="J1349" i="3" s="1"/>
  <c r="E1349" i="3"/>
  <c r="BC1348" i="3"/>
  <c r="BB1348" i="3"/>
  <c r="BA1348" i="3"/>
  <c r="AZ1348" i="3"/>
  <c r="AW1348" i="3"/>
  <c r="AV1348" i="3"/>
  <c r="K1348" i="3"/>
  <c r="F1348" i="3"/>
  <c r="E1348" i="3"/>
  <c r="BC1347" i="3"/>
  <c r="BB1347" i="3"/>
  <c r="BA1347" i="3"/>
  <c r="AZ1347" i="3"/>
  <c r="AW1347" i="3"/>
  <c r="AV1347" i="3"/>
  <c r="F1347" i="3"/>
  <c r="J1347" i="3" s="1"/>
  <c r="E1347" i="3"/>
  <c r="BC1346" i="3"/>
  <c r="BB1346" i="3"/>
  <c r="BA1346" i="3"/>
  <c r="AZ1346" i="3"/>
  <c r="AW1346" i="3"/>
  <c r="AV1346" i="3"/>
  <c r="K1346" i="3"/>
  <c r="J1346" i="3" s="1"/>
  <c r="F1346" i="3"/>
  <c r="E1346" i="3"/>
  <c r="BC1345" i="3"/>
  <c r="BB1345" i="3"/>
  <c r="BA1345" i="3"/>
  <c r="AZ1345" i="3"/>
  <c r="AY1345" i="3" s="1"/>
  <c r="AX1345" i="3" s="1"/>
  <c r="AW1345" i="3"/>
  <c r="AV1345" i="3"/>
  <c r="K1345" i="3"/>
  <c r="J1345" i="3" s="1"/>
  <c r="F1345" i="3"/>
  <c r="E1345" i="3"/>
  <c r="BC1344" i="3"/>
  <c r="BB1344" i="3"/>
  <c r="BA1344" i="3"/>
  <c r="AZ1344" i="3"/>
  <c r="AW1344" i="3"/>
  <c r="AV1344" i="3"/>
  <c r="K1344" i="3"/>
  <c r="F1344" i="3"/>
  <c r="E1344" i="3"/>
  <c r="BC1343" i="3"/>
  <c r="BB1343" i="3"/>
  <c r="BA1343" i="3"/>
  <c r="AZ1343" i="3"/>
  <c r="AY1343" i="3" s="1"/>
  <c r="AX1343" i="3" s="1"/>
  <c r="AW1343" i="3"/>
  <c r="AV1343" i="3"/>
  <c r="K1343" i="3"/>
  <c r="J1343" i="3" s="1"/>
  <c r="F1343" i="3"/>
  <c r="E1343" i="3"/>
  <c r="BC1342" i="3"/>
  <c r="BB1342" i="3"/>
  <c r="BA1342" i="3"/>
  <c r="AZ1342" i="3"/>
  <c r="AW1342" i="3"/>
  <c r="AV1342" i="3"/>
  <c r="K1342" i="3"/>
  <c r="F1342" i="3"/>
  <c r="E1342" i="3"/>
  <c r="BC1341" i="3"/>
  <c r="BB1341" i="3"/>
  <c r="BA1341" i="3"/>
  <c r="AZ1341" i="3"/>
  <c r="AW1341" i="3"/>
  <c r="AV1341" i="3"/>
  <c r="K1341" i="3"/>
  <c r="F1341" i="3"/>
  <c r="E1341" i="3"/>
  <c r="BC1340" i="3"/>
  <c r="BB1340" i="3"/>
  <c r="BA1340" i="3"/>
  <c r="AZ1340" i="3"/>
  <c r="AW1340" i="3"/>
  <c r="AV1340" i="3"/>
  <c r="K1340" i="3"/>
  <c r="J1340" i="3" s="1"/>
  <c r="F1340" i="3"/>
  <c r="E1340" i="3"/>
  <c r="BC1339" i="3"/>
  <c r="BB1339" i="3"/>
  <c r="BA1339" i="3"/>
  <c r="AZ1339" i="3"/>
  <c r="AW1339" i="3"/>
  <c r="AV1339" i="3"/>
  <c r="K1339" i="3"/>
  <c r="F1339" i="3"/>
  <c r="E1339" i="3"/>
  <c r="BC1338" i="3"/>
  <c r="BB1338" i="3"/>
  <c r="BA1338" i="3"/>
  <c r="AZ1338" i="3"/>
  <c r="AW1338" i="3"/>
  <c r="AV1338" i="3"/>
  <c r="K1338" i="3"/>
  <c r="J1338" i="3" s="1"/>
  <c r="F1338" i="3"/>
  <c r="E1338" i="3"/>
  <c r="BC1337" i="3"/>
  <c r="BB1337" i="3"/>
  <c r="BA1337" i="3"/>
  <c r="AZ1337" i="3"/>
  <c r="AY1337" i="3" s="1"/>
  <c r="AX1337" i="3" s="1"/>
  <c r="AW1337" i="3"/>
  <c r="AV1337" i="3"/>
  <c r="K1337" i="3"/>
  <c r="J1337" i="3" s="1"/>
  <c r="F1337" i="3"/>
  <c r="E1337" i="3"/>
  <c r="BC1336" i="3"/>
  <c r="BB1336" i="3"/>
  <c r="BA1336" i="3"/>
  <c r="AZ1336" i="3"/>
  <c r="AW1336" i="3"/>
  <c r="AV1336" i="3"/>
  <c r="K1336" i="3"/>
  <c r="F1336" i="3"/>
  <c r="E1336" i="3"/>
  <c r="BC1335" i="3"/>
  <c r="BB1335" i="3"/>
  <c r="BA1335" i="3"/>
  <c r="AZ1335" i="3"/>
  <c r="AY1335" i="3" s="1"/>
  <c r="AX1335" i="3" s="1"/>
  <c r="AW1335" i="3"/>
  <c r="AV1335" i="3"/>
  <c r="K1335" i="3"/>
  <c r="J1335" i="3" s="1"/>
  <c r="F1335" i="3"/>
  <c r="E1335" i="3"/>
  <c r="BC1334" i="3"/>
  <c r="BB1334" i="3"/>
  <c r="BA1334" i="3"/>
  <c r="AZ1334" i="3"/>
  <c r="AW1334" i="3"/>
  <c r="AV1334" i="3"/>
  <c r="K1334" i="3"/>
  <c r="F1334" i="3"/>
  <c r="E1334" i="3"/>
  <c r="BC1333" i="3"/>
  <c r="BB1333" i="3"/>
  <c r="BA1333" i="3"/>
  <c r="AZ1333" i="3"/>
  <c r="AX1333" i="3"/>
  <c r="AW1333" i="3"/>
  <c r="AV1333" i="3"/>
  <c r="J1333" i="3"/>
  <c r="F1333" i="3"/>
  <c r="E1333" i="3"/>
  <c r="BC1332" i="3"/>
  <c r="BB1332" i="3"/>
  <c r="BA1332" i="3"/>
  <c r="AY1332" i="3" s="1"/>
  <c r="AX1332" i="3" s="1"/>
  <c r="AZ1332" i="3"/>
  <c r="AW1332" i="3"/>
  <c r="AV1332" i="3"/>
  <c r="K1332" i="3"/>
  <c r="J1332" i="3" s="1"/>
  <c r="F1332" i="3"/>
  <c r="E1332" i="3"/>
  <c r="BC1331" i="3"/>
  <c r="BB1331" i="3"/>
  <c r="BA1331" i="3"/>
  <c r="AZ1331" i="3"/>
  <c r="AY1331" i="3" s="1"/>
  <c r="AX1331" i="3" s="1"/>
  <c r="AW1331" i="3"/>
  <c r="AV1331" i="3"/>
  <c r="F1331" i="3"/>
  <c r="J1331" i="3" s="1"/>
  <c r="E1331" i="3"/>
  <c r="BC1330" i="3"/>
  <c r="BB1330" i="3"/>
  <c r="BA1330" i="3"/>
  <c r="AZ1330" i="3"/>
  <c r="AW1330" i="3"/>
  <c r="AV1330" i="3"/>
  <c r="K1330" i="3"/>
  <c r="F1330" i="3"/>
  <c r="E1330" i="3"/>
  <c r="BC1329" i="3"/>
  <c r="BB1329" i="3"/>
  <c r="BA1329" i="3"/>
  <c r="AZ1329" i="3"/>
  <c r="AW1329" i="3"/>
  <c r="AV1329" i="3"/>
  <c r="K1329" i="3"/>
  <c r="F1329" i="3"/>
  <c r="J1329" i="3" s="1"/>
  <c r="E1329" i="3"/>
  <c r="BC1328" i="3"/>
  <c r="BB1328" i="3"/>
  <c r="BA1328" i="3"/>
  <c r="AZ1328" i="3"/>
  <c r="AW1328" i="3"/>
  <c r="AV1328" i="3"/>
  <c r="K1328" i="3"/>
  <c r="F1328" i="3"/>
  <c r="J1328" i="3" s="1"/>
  <c r="E1328" i="3"/>
  <c r="BC1327" i="3"/>
  <c r="BB1327" i="3"/>
  <c r="BA1327" i="3"/>
  <c r="AZ1327" i="3"/>
  <c r="AY1327" i="3"/>
  <c r="AX1327" i="3" s="1"/>
  <c r="AW1327" i="3"/>
  <c r="AV1327" i="3"/>
  <c r="K1327" i="3"/>
  <c r="J1327" i="3" s="1"/>
  <c r="F1327" i="3"/>
  <c r="E1327" i="3"/>
  <c r="BC1326" i="3"/>
  <c r="BB1326" i="3"/>
  <c r="BA1326" i="3"/>
  <c r="AZ1326" i="3"/>
  <c r="AY1326" i="3"/>
  <c r="AX1326" i="3" s="1"/>
  <c r="AW1326" i="3"/>
  <c r="AV1326" i="3"/>
  <c r="K1326" i="3"/>
  <c r="J1326" i="3" s="1"/>
  <c r="F1326" i="3"/>
  <c r="E1326" i="3"/>
  <c r="BC1325" i="3"/>
  <c r="BB1325" i="3"/>
  <c r="BA1325" i="3"/>
  <c r="AZ1325" i="3"/>
  <c r="AY1325" i="3" s="1"/>
  <c r="AX1325" i="3" s="1"/>
  <c r="AW1325" i="3"/>
  <c r="AV1325" i="3"/>
  <c r="K1325" i="3"/>
  <c r="F1325" i="3"/>
  <c r="E1325" i="3"/>
  <c r="BC1324" i="3"/>
  <c r="BB1324" i="3"/>
  <c r="BA1324" i="3"/>
  <c r="AZ1324" i="3"/>
  <c r="AW1324" i="3"/>
  <c r="AV1324" i="3"/>
  <c r="K1324" i="3"/>
  <c r="F1324" i="3"/>
  <c r="E1324" i="3"/>
  <c r="BC1323" i="3"/>
  <c r="BB1323" i="3"/>
  <c r="BA1323" i="3"/>
  <c r="AZ1323" i="3"/>
  <c r="AY1323" i="3"/>
  <c r="AX1323" i="3" s="1"/>
  <c r="AW1323" i="3"/>
  <c r="AV1323" i="3"/>
  <c r="K1323" i="3"/>
  <c r="J1323" i="3" s="1"/>
  <c r="F1323" i="3"/>
  <c r="E1323" i="3"/>
  <c r="BC1322" i="3"/>
  <c r="BB1322" i="3"/>
  <c r="BA1322" i="3"/>
  <c r="AZ1322" i="3"/>
  <c r="AY1322" i="3"/>
  <c r="AX1322" i="3" s="1"/>
  <c r="AW1322" i="3"/>
  <c r="AV1322" i="3"/>
  <c r="K1322" i="3"/>
  <c r="J1322" i="3" s="1"/>
  <c r="F1322" i="3"/>
  <c r="E1322" i="3"/>
  <c r="BC1321" i="3"/>
  <c r="BB1321" i="3"/>
  <c r="BA1321" i="3"/>
  <c r="AZ1321" i="3"/>
  <c r="AY1321" i="3" s="1"/>
  <c r="AX1321" i="3" s="1"/>
  <c r="AW1321" i="3"/>
  <c r="AV1321" i="3"/>
  <c r="K1321" i="3"/>
  <c r="F1321" i="3"/>
  <c r="E1321" i="3"/>
  <c r="BC1320" i="3"/>
  <c r="BB1320" i="3"/>
  <c r="BA1320" i="3"/>
  <c r="AZ1320" i="3"/>
  <c r="AY1320" i="3" s="1"/>
  <c r="AX1320" i="3" s="1"/>
  <c r="AW1320" i="3"/>
  <c r="AV1320" i="3"/>
  <c r="K1320" i="3"/>
  <c r="F1320" i="3"/>
  <c r="E1320" i="3"/>
  <c r="BC1319" i="3"/>
  <c r="BB1319" i="3"/>
  <c r="BA1319" i="3"/>
  <c r="AZ1319" i="3"/>
  <c r="AY1319" i="3"/>
  <c r="AX1319" i="3" s="1"/>
  <c r="AW1319" i="3"/>
  <c r="AV1319" i="3"/>
  <c r="K1319" i="3"/>
  <c r="J1319" i="3" s="1"/>
  <c r="F1319" i="3"/>
  <c r="E1319" i="3"/>
  <c r="BC1318" i="3"/>
  <c r="BB1318" i="3"/>
  <c r="BA1318" i="3"/>
  <c r="AZ1318" i="3"/>
  <c r="AY1318" i="3"/>
  <c r="AX1318" i="3" s="1"/>
  <c r="AW1318" i="3"/>
  <c r="AV1318" i="3"/>
  <c r="K1318" i="3"/>
  <c r="J1318" i="3" s="1"/>
  <c r="F1318" i="3"/>
  <c r="E1318" i="3"/>
  <c r="BC1317" i="3"/>
  <c r="BB1317" i="3"/>
  <c r="BA1317" i="3"/>
  <c r="AZ1317" i="3"/>
  <c r="AY1317" i="3" s="1"/>
  <c r="AX1317" i="3" s="1"/>
  <c r="AW1317" i="3"/>
  <c r="AV1317" i="3"/>
  <c r="K1317" i="3"/>
  <c r="F1317" i="3"/>
  <c r="E1317" i="3"/>
  <c r="BC1316" i="3"/>
  <c r="BB1316" i="3"/>
  <c r="BA1316" i="3"/>
  <c r="AZ1316" i="3"/>
  <c r="AY1316" i="3" s="1"/>
  <c r="AX1316" i="3" s="1"/>
  <c r="AW1316" i="3"/>
  <c r="AV1316" i="3"/>
  <c r="K1316" i="3"/>
  <c r="F1316" i="3"/>
  <c r="E1316" i="3"/>
  <c r="BC1315" i="3"/>
  <c r="BB1315" i="3"/>
  <c r="BA1315" i="3"/>
  <c r="AZ1315" i="3"/>
  <c r="AY1315" i="3"/>
  <c r="AX1315" i="3" s="1"/>
  <c r="AW1315" i="3"/>
  <c r="AV1315" i="3"/>
  <c r="K1315" i="3"/>
  <c r="J1315" i="3" s="1"/>
  <c r="F1315" i="3"/>
  <c r="E1315" i="3"/>
  <c r="BC1314" i="3"/>
  <c r="BB1314" i="3"/>
  <c r="BA1314" i="3"/>
  <c r="AZ1314" i="3"/>
  <c r="AY1314" i="3"/>
  <c r="AX1314" i="3" s="1"/>
  <c r="AW1314" i="3"/>
  <c r="AV1314" i="3"/>
  <c r="K1314" i="3"/>
  <c r="J1314" i="3" s="1"/>
  <c r="F1314" i="3"/>
  <c r="E1314" i="3"/>
  <c r="BC1313" i="3"/>
  <c r="BB1313" i="3"/>
  <c r="BA1313" i="3"/>
  <c r="AZ1313" i="3"/>
  <c r="AW1313" i="3"/>
  <c r="AV1313" i="3"/>
  <c r="K1313" i="3"/>
  <c r="F1313" i="3"/>
  <c r="E1313" i="3"/>
  <c r="BC1312" i="3"/>
  <c r="BB1312" i="3"/>
  <c r="BA1312" i="3"/>
  <c r="AZ1312" i="3"/>
  <c r="AW1312" i="3"/>
  <c r="AV1312" i="3"/>
  <c r="K1312" i="3"/>
  <c r="F1312" i="3"/>
  <c r="E1312" i="3"/>
  <c r="BC1311" i="3"/>
  <c r="BB1311" i="3"/>
  <c r="BA1311" i="3"/>
  <c r="AZ1311" i="3"/>
  <c r="AY1311" i="3"/>
  <c r="AX1311" i="3"/>
  <c r="AW1311" i="3"/>
  <c r="AV1311" i="3"/>
  <c r="F1311" i="3"/>
  <c r="J1311" i="3" s="1"/>
  <c r="E1311" i="3"/>
  <c r="BC1310" i="3"/>
  <c r="BB1310" i="3"/>
  <c r="BA1310" i="3"/>
  <c r="AZ1310" i="3"/>
  <c r="AW1310" i="3"/>
  <c r="AV1310" i="3"/>
  <c r="K1310" i="3"/>
  <c r="F1310" i="3"/>
  <c r="J1310" i="3" s="1"/>
  <c r="E1310" i="3"/>
  <c r="BC1309" i="3"/>
  <c r="BB1309" i="3"/>
  <c r="BA1309" i="3"/>
  <c r="AZ1309" i="3"/>
  <c r="AW1309" i="3"/>
  <c r="AV1309" i="3"/>
  <c r="K1309" i="3"/>
  <c r="J1309" i="3"/>
  <c r="F1309" i="3"/>
  <c r="E1309" i="3"/>
  <c r="BC1308" i="3"/>
  <c r="BB1308" i="3"/>
  <c r="BA1308" i="3"/>
  <c r="AZ1308" i="3"/>
  <c r="AW1308" i="3"/>
  <c r="AV1308" i="3"/>
  <c r="K1308" i="3"/>
  <c r="J1308" i="3" s="1"/>
  <c r="F1308" i="3"/>
  <c r="E1308" i="3"/>
  <c r="BC1307" i="3"/>
  <c r="BB1307" i="3"/>
  <c r="BA1307" i="3"/>
  <c r="AZ1307" i="3"/>
  <c r="AX1307" i="3"/>
  <c r="AW1307" i="3"/>
  <c r="AV1307" i="3"/>
  <c r="F1307" i="3"/>
  <c r="J1307" i="3" s="1"/>
  <c r="E1307" i="3"/>
  <c r="BC1306" i="3"/>
  <c r="BB1306" i="3"/>
  <c r="BA1306" i="3"/>
  <c r="AZ1306" i="3"/>
  <c r="AW1306" i="3"/>
  <c r="AV1306" i="3"/>
  <c r="K1306" i="3"/>
  <c r="F1306" i="3"/>
  <c r="E1306" i="3"/>
  <c r="BC1305" i="3"/>
  <c r="BB1305" i="3"/>
  <c r="BA1305" i="3"/>
  <c r="AZ1305" i="3"/>
  <c r="AW1305" i="3"/>
  <c r="AV1305" i="3"/>
  <c r="K1305" i="3"/>
  <c r="F1305" i="3"/>
  <c r="J1305" i="3" s="1"/>
  <c r="E1305" i="3"/>
  <c r="BC1304" i="3"/>
  <c r="BB1304" i="3"/>
  <c r="BA1304" i="3"/>
  <c r="AZ1304" i="3"/>
  <c r="AW1304" i="3"/>
  <c r="AV1304" i="3"/>
  <c r="K1304" i="3"/>
  <c r="F1304" i="3"/>
  <c r="J1304" i="3" s="1"/>
  <c r="E1304" i="3"/>
  <c r="BC1303" i="3"/>
  <c r="BB1303" i="3"/>
  <c r="BA1303" i="3"/>
  <c r="AZ1303" i="3"/>
  <c r="AW1303" i="3"/>
  <c r="AV1303" i="3"/>
  <c r="K1303" i="3"/>
  <c r="F1303" i="3"/>
  <c r="E1303" i="3"/>
  <c r="BC1302" i="3"/>
  <c r="BB1302" i="3"/>
  <c r="BA1302" i="3"/>
  <c r="AZ1302" i="3"/>
  <c r="AW1302" i="3"/>
  <c r="AV1302" i="3"/>
  <c r="K1302" i="3"/>
  <c r="F1302" i="3"/>
  <c r="J1302" i="3" s="1"/>
  <c r="E1302" i="3"/>
  <c r="BC1301" i="3"/>
  <c r="BB1301" i="3"/>
  <c r="BA1301" i="3"/>
  <c r="AZ1301" i="3"/>
  <c r="AW1301" i="3"/>
  <c r="AV1301" i="3"/>
  <c r="K1301" i="3"/>
  <c r="F1301" i="3"/>
  <c r="E1301" i="3"/>
  <c r="BC1300" i="3"/>
  <c r="BB1300" i="3"/>
  <c r="BA1300" i="3"/>
  <c r="AZ1300" i="3"/>
  <c r="AW1300" i="3"/>
  <c r="AV1300" i="3"/>
  <c r="K1300" i="3"/>
  <c r="F1300" i="3"/>
  <c r="E1300" i="3"/>
  <c r="BC1299" i="3"/>
  <c r="BB1299" i="3"/>
  <c r="BA1299" i="3"/>
  <c r="AZ1299" i="3"/>
  <c r="AW1299" i="3"/>
  <c r="AV1299" i="3"/>
  <c r="K1299" i="3"/>
  <c r="F1299" i="3"/>
  <c r="J1299" i="3" s="1"/>
  <c r="E1299" i="3"/>
  <c r="BC1298" i="3"/>
  <c r="BB1298" i="3"/>
  <c r="BA1298" i="3"/>
  <c r="AZ1298" i="3"/>
  <c r="AW1298" i="3"/>
  <c r="AV1298" i="3"/>
  <c r="K1298" i="3"/>
  <c r="F1298" i="3"/>
  <c r="E1298" i="3"/>
  <c r="BC1297" i="3"/>
  <c r="BB1297" i="3"/>
  <c r="BA1297" i="3"/>
  <c r="AZ1297" i="3"/>
  <c r="AW1297" i="3"/>
  <c r="AV1297" i="3"/>
  <c r="K1297" i="3"/>
  <c r="F1297" i="3"/>
  <c r="J1297" i="3" s="1"/>
  <c r="E1297" i="3"/>
  <c r="BC1296" i="3"/>
  <c r="BB1296" i="3"/>
  <c r="BA1296" i="3"/>
  <c r="AZ1296" i="3"/>
  <c r="AW1296" i="3"/>
  <c r="AV1296" i="3"/>
  <c r="K1296" i="3"/>
  <c r="F1296" i="3"/>
  <c r="J1296" i="3" s="1"/>
  <c r="E1296" i="3"/>
  <c r="BC1295" i="3"/>
  <c r="BB1295" i="3"/>
  <c r="BA1295" i="3"/>
  <c r="AZ1295" i="3"/>
  <c r="AW1295" i="3"/>
  <c r="AV1295" i="3"/>
  <c r="K1295" i="3"/>
  <c r="F1295" i="3"/>
  <c r="E1295" i="3"/>
  <c r="BC1294" i="3"/>
  <c r="BB1294" i="3"/>
  <c r="BA1294" i="3"/>
  <c r="AZ1294" i="3"/>
  <c r="AW1294" i="3"/>
  <c r="AV1294" i="3"/>
  <c r="K1294" i="3"/>
  <c r="F1294" i="3"/>
  <c r="J1294" i="3" s="1"/>
  <c r="E1294" i="3"/>
  <c r="BC1293" i="3"/>
  <c r="BB1293" i="3"/>
  <c r="BA1293" i="3"/>
  <c r="AZ1293" i="3"/>
  <c r="AW1293" i="3"/>
  <c r="AV1293" i="3"/>
  <c r="K1293" i="3"/>
  <c r="F1293" i="3"/>
  <c r="E1293" i="3"/>
  <c r="BC1292" i="3"/>
  <c r="BB1292" i="3"/>
  <c r="BA1292" i="3"/>
  <c r="AZ1292" i="3"/>
  <c r="AW1292" i="3"/>
  <c r="AV1292" i="3"/>
  <c r="K1292" i="3"/>
  <c r="F1292" i="3"/>
  <c r="E1292" i="3"/>
  <c r="BC1291" i="3"/>
  <c r="BB1291" i="3"/>
  <c r="BA1291" i="3"/>
  <c r="AZ1291" i="3"/>
  <c r="AW1291" i="3"/>
  <c r="AV1291" i="3"/>
  <c r="K1291" i="3"/>
  <c r="F1291" i="3"/>
  <c r="J1291" i="3" s="1"/>
  <c r="E1291" i="3"/>
  <c r="BC1290" i="3"/>
  <c r="BB1290" i="3"/>
  <c r="BA1290" i="3"/>
  <c r="AZ1290" i="3"/>
  <c r="AX1290" i="3"/>
  <c r="AW1290" i="3"/>
  <c r="AV1290" i="3"/>
  <c r="F1290" i="3"/>
  <c r="J1290" i="3" s="1"/>
  <c r="E1290" i="3"/>
  <c r="BC1289" i="3"/>
  <c r="BB1289" i="3"/>
  <c r="BA1289" i="3"/>
  <c r="AY1289" i="3" s="1"/>
  <c r="AX1289" i="3" s="1"/>
  <c r="AZ1289" i="3"/>
  <c r="AW1289" i="3"/>
  <c r="AV1289" i="3"/>
  <c r="K1289" i="3"/>
  <c r="J1289" i="3" s="1"/>
  <c r="F1289" i="3"/>
  <c r="E1289" i="3"/>
  <c r="BC1288" i="3"/>
  <c r="BB1288" i="3"/>
  <c r="BA1288" i="3"/>
  <c r="AY1288" i="3" s="1"/>
  <c r="AX1288" i="3" s="1"/>
  <c r="AZ1288" i="3"/>
  <c r="AW1288" i="3"/>
  <c r="AV1288" i="3"/>
  <c r="K1288" i="3"/>
  <c r="J1288" i="3" s="1"/>
  <c r="F1288" i="3"/>
  <c r="E1288" i="3"/>
  <c r="BC1287" i="3"/>
  <c r="BB1287" i="3"/>
  <c r="BA1287" i="3"/>
  <c r="AZ1287" i="3"/>
  <c r="AY1287" i="3" s="1"/>
  <c r="AX1287" i="3" s="1"/>
  <c r="AW1287" i="3"/>
  <c r="AV1287" i="3"/>
  <c r="K1287" i="3"/>
  <c r="F1287" i="3"/>
  <c r="E1287" i="3"/>
  <c r="BC1286" i="3"/>
  <c r="BB1286" i="3"/>
  <c r="BA1286" i="3"/>
  <c r="AZ1286" i="3"/>
  <c r="AY1286" i="3" s="1"/>
  <c r="AX1286" i="3"/>
  <c r="AW1286" i="3"/>
  <c r="AV1286" i="3"/>
  <c r="F1286" i="3"/>
  <c r="J1286" i="3" s="1"/>
  <c r="E1286" i="3"/>
  <c r="BC1285" i="3"/>
  <c r="BB1285" i="3"/>
  <c r="BA1285" i="3"/>
  <c r="AZ1285" i="3"/>
  <c r="AX1285" i="3"/>
  <c r="AW1285" i="3"/>
  <c r="AV1285" i="3"/>
  <c r="F1285" i="3"/>
  <c r="J1285" i="3" s="1"/>
  <c r="E1285" i="3"/>
  <c r="BC1284" i="3"/>
  <c r="BB1284" i="3"/>
  <c r="BA1284" i="3"/>
  <c r="AZ1284" i="3"/>
  <c r="AW1284" i="3"/>
  <c r="AV1284" i="3"/>
  <c r="K1284" i="3"/>
  <c r="J1284" i="3"/>
  <c r="F1284" i="3"/>
  <c r="E1284" i="3"/>
  <c r="BC1283" i="3"/>
  <c r="BB1283" i="3"/>
  <c r="BA1283" i="3"/>
  <c r="AZ1283" i="3"/>
  <c r="AY1283" i="3" s="1"/>
  <c r="AX1283" i="3" s="1"/>
  <c r="AW1283" i="3"/>
  <c r="AV1283" i="3"/>
  <c r="K1283" i="3"/>
  <c r="F1283" i="3"/>
  <c r="E1283" i="3"/>
  <c r="BC1282" i="3"/>
  <c r="BB1282" i="3"/>
  <c r="BA1282" i="3"/>
  <c r="AZ1282" i="3"/>
  <c r="AW1282" i="3"/>
  <c r="AV1282" i="3"/>
  <c r="K1282" i="3"/>
  <c r="J1282" i="3"/>
  <c r="F1282" i="3"/>
  <c r="E1282" i="3"/>
  <c r="BC1281" i="3"/>
  <c r="BB1281" i="3"/>
  <c r="BA1281" i="3"/>
  <c r="AZ1281" i="3"/>
  <c r="AW1281" i="3"/>
  <c r="AV1281" i="3"/>
  <c r="K1281" i="3"/>
  <c r="F1281" i="3"/>
  <c r="J1281" i="3" s="1"/>
  <c r="E1281" i="3"/>
  <c r="BC1280" i="3"/>
  <c r="BB1280" i="3"/>
  <c r="BA1280" i="3"/>
  <c r="AZ1280" i="3"/>
  <c r="AW1280" i="3"/>
  <c r="AV1280" i="3"/>
  <c r="K1280" i="3"/>
  <c r="J1280" i="3"/>
  <c r="F1280" i="3"/>
  <c r="E1280" i="3"/>
  <c r="BC1279" i="3"/>
  <c r="BB1279" i="3"/>
  <c r="BA1279" i="3"/>
  <c r="AZ1279" i="3"/>
  <c r="AW1279" i="3"/>
  <c r="AV1279" i="3"/>
  <c r="K1279" i="3"/>
  <c r="F1279" i="3"/>
  <c r="J1279" i="3" s="1"/>
  <c r="E1279" i="3"/>
  <c r="BC1278" i="3"/>
  <c r="BB1278" i="3"/>
  <c r="BA1278" i="3"/>
  <c r="AZ1278" i="3"/>
  <c r="AW1278" i="3"/>
  <c r="AV1278" i="3"/>
  <c r="K1278" i="3"/>
  <c r="J1278" i="3" s="1"/>
  <c r="F1278" i="3"/>
  <c r="E1278" i="3"/>
  <c r="BC1277" i="3"/>
  <c r="BB1277" i="3"/>
  <c r="BA1277" i="3"/>
  <c r="AZ1277" i="3"/>
  <c r="AW1277" i="3"/>
  <c r="AV1277" i="3"/>
  <c r="K1277" i="3"/>
  <c r="F1277" i="3"/>
  <c r="J1277" i="3" s="1"/>
  <c r="E1277" i="3"/>
  <c r="BC1276" i="3"/>
  <c r="BB1276" i="3"/>
  <c r="BA1276" i="3"/>
  <c r="AZ1276" i="3"/>
  <c r="AW1276" i="3"/>
  <c r="AV1276" i="3"/>
  <c r="K1276" i="3"/>
  <c r="F1276" i="3"/>
  <c r="J1276" i="3" s="1"/>
  <c r="E1276" i="3"/>
  <c r="BC1275" i="3"/>
  <c r="BB1275" i="3"/>
  <c r="BA1275" i="3"/>
  <c r="AZ1275" i="3"/>
  <c r="AW1275" i="3"/>
  <c r="AV1275" i="3"/>
  <c r="K1275" i="3"/>
  <c r="F1275" i="3"/>
  <c r="J1275" i="3" s="1"/>
  <c r="E1275" i="3"/>
  <c r="BC1274" i="3"/>
  <c r="BB1274" i="3"/>
  <c r="BA1274" i="3"/>
  <c r="AZ1274" i="3"/>
  <c r="AW1274" i="3"/>
  <c r="AV1274" i="3"/>
  <c r="K1274" i="3"/>
  <c r="F1274" i="3"/>
  <c r="J1274" i="3" s="1"/>
  <c r="E1274" i="3"/>
  <c r="BC1273" i="3"/>
  <c r="BB1273" i="3"/>
  <c r="BA1273" i="3"/>
  <c r="AZ1273" i="3"/>
  <c r="AW1273" i="3"/>
  <c r="AV1273" i="3"/>
  <c r="K1273" i="3"/>
  <c r="F1273" i="3"/>
  <c r="E1273" i="3"/>
  <c r="BC1272" i="3"/>
  <c r="BB1272" i="3"/>
  <c r="BA1272" i="3"/>
  <c r="AZ1272" i="3"/>
  <c r="AW1272" i="3"/>
  <c r="AV1272" i="3"/>
  <c r="K1272" i="3"/>
  <c r="F1272" i="3"/>
  <c r="J1272" i="3" s="1"/>
  <c r="E1272" i="3"/>
  <c r="BC1271" i="3"/>
  <c r="BB1271" i="3"/>
  <c r="BA1271" i="3"/>
  <c r="AZ1271" i="3"/>
  <c r="AY1271" i="3" s="1"/>
  <c r="AX1271" i="3" s="1"/>
  <c r="AW1271" i="3"/>
  <c r="AV1271" i="3"/>
  <c r="K1271" i="3"/>
  <c r="F1271" i="3"/>
  <c r="E1271" i="3"/>
  <c r="BC1270" i="3"/>
  <c r="BB1270" i="3"/>
  <c r="BA1270" i="3"/>
  <c r="AZ1270" i="3"/>
  <c r="AW1270" i="3"/>
  <c r="AV1270" i="3"/>
  <c r="K1270" i="3"/>
  <c r="F1270" i="3"/>
  <c r="J1270" i="3" s="1"/>
  <c r="E1270" i="3"/>
  <c r="BC1269" i="3"/>
  <c r="BB1269" i="3"/>
  <c r="BA1269" i="3"/>
  <c r="AZ1269" i="3"/>
  <c r="AW1269" i="3"/>
  <c r="AV1269" i="3"/>
  <c r="K1269" i="3"/>
  <c r="F1269" i="3"/>
  <c r="E1269" i="3"/>
  <c r="BC1268" i="3"/>
  <c r="BB1268" i="3"/>
  <c r="BA1268" i="3"/>
  <c r="AZ1268" i="3"/>
  <c r="AW1268" i="3"/>
  <c r="AV1268" i="3"/>
  <c r="K1268" i="3"/>
  <c r="J1268" i="3"/>
  <c r="F1268" i="3"/>
  <c r="E1268" i="3"/>
  <c r="BC1267" i="3"/>
  <c r="BB1267" i="3"/>
  <c r="BA1267" i="3"/>
  <c r="AZ1267" i="3"/>
  <c r="AY1267" i="3" s="1"/>
  <c r="AX1267" i="3" s="1"/>
  <c r="AW1267" i="3"/>
  <c r="AV1267" i="3"/>
  <c r="K1267" i="3"/>
  <c r="F1267" i="3"/>
  <c r="E1267" i="3"/>
  <c r="BC1266" i="3"/>
  <c r="BB1266" i="3"/>
  <c r="BA1266" i="3"/>
  <c r="AZ1266" i="3"/>
  <c r="AW1266" i="3"/>
  <c r="AV1266" i="3"/>
  <c r="K1266" i="3"/>
  <c r="J1266" i="3"/>
  <c r="F1266" i="3"/>
  <c r="E1266" i="3"/>
  <c r="BC1265" i="3"/>
  <c r="BB1265" i="3"/>
  <c r="BA1265" i="3"/>
  <c r="AZ1265" i="3"/>
  <c r="AW1265" i="3"/>
  <c r="AV1265" i="3"/>
  <c r="K1265" i="3"/>
  <c r="F1265" i="3"/>
  <c r="J1265" i="3" s="1"/>
  <c r="E1265" i="3"/>
  <c r="BC1264" i="3"/>
  <c r="BB1264" i="3"/>
  <c r="BA1264" i="3"/>
  <c r="AZ1264" i="3"/>
  <c r="AW1264" i="3"/>
  <c r="AV1264" i="3"/>
  <c r="K1264" i="3"/>
  <c r="J1264" i="3"/>
  <c r="F1264" i="3"/>
  <c r="E1264" i="3"/>
  <c r="BC1263" i="3"/>
  <c r="BB1263" i="3"/>
  <c r="BA1263" i="3"/>
  <c r="AZ1263" i="3"/>
  <c r="AW1263" i="3"/>
  <c r="AV1263" i="3"/>
  <c r="K1263" i="3"/>
  <c r="F1263" i="3"/>
  <c r="J1263" i="3" s="1"/>
  <c r="E1263" i="3"/>
  <c r="BC1262" i="3"/>
  <c r="BB1262" i="3"/>
  <c r="BA1262" i="3"/>
  <c r="AZ1262" i="3"/>
  <c r="AW1262" i="3"/>
  <c r="AV1262" i="3"/>
  <c r="K1262" i="3"/>
  <c r="J1262" i="3" s="1"/>
  <c r="F1262" i="3"/>
  <c r="E1262" i="3"/>
  <c r="BC1261" i="3"/>
  <c r="BB1261" i="3"/>
  <c r="BA1261" i="3"/>
  <c r="AZ1261" i="3"/>
  <c r="AW1261" i="3"/>
  <c r="AV1261" i="3"/>
  <c r="K1261" i="3"/>
  <c r="F1261" i="3"/>
  <c r="J1261" i="3" s="1"/>
  <c r="E1261" i="3"/>
  <c r="BC1260" i="3"/>
  <c r="BB1260" i="3"/>
  <c r="BA1260" i="3"/>
  <c r="AZ1260" i="3"/>
  <c r="AW1260" i="3"/>
  <c r="AV1260" i="3"/>
  <c r="K1260" i="3"/>
  <c r="F1260" i="3"/>
  <c r="J1260" i="3" s="1"/>
  <c r="E1260" i="3"/>
  <c r="BC1259" i="3"/>
  <c r="BB1259" i="3"/>
  <c r="BA1259" i="3"/>
  <c r="AZ1259" i="3"/>
  <c r="AW1259" i="3"/>
  <c r="AV1259" i="3"/>
  <c r="K1259" i="3"/>
  <c r="F1259" i="3"/>
  <c r="J1259" i="3" s="1"/>
  <c r="E1259" i="3"/>
  <c r="BC1258" i="3"/>
  <c r="BB1258" i="3"/>
  <c r="BA1258" i="3"/>
  <c r="AZ1258" i="3"/>
  <c r="AW1258" i="3"/>
  <c r="AV1258" i="3"/>
  <c r="K1258" i="3"/>
  <c r="F1258" i="3"/>
  <c r="J1258" i="3" s="1"/>
  <c r="E1258" i="3"/>
  <c r="BC1257" i="3"/>
  <c r="BB1257" i="3"/>
  <c r="BA1257" i="3"/>
  <c r="AZ1257" i="3"/>
  <c r="AW1257" i="3"/>
  <c r="AV1257" i="3"/>
  <c r="K1257" i="3"/>
  <c r="F1257" i="3"/>
  <c r="E1257" i="3"/>
  <c r="BC1256" i="3"/>
  <c r="BB1256" i="3"/>
  <c r="BA1256" i="3"/>
  <c r="AZ1256" i="3"/>
  <c r="AW1256" i="3"/>
  <c r="AV1256" i="3"/>
  <c r="K1256" i="3"/>
  <c r="F1256" i="3"/>
  <c r="J1256" i="3" s="1"/>
  <c r="E1256" i="3"/>
  <c r="BC1255" i="3"/>
  <c r="BB1255" i="3"/>
  <c r="BA1255" i="3"/>
  <c r="AZ1255" i="3"/>
  <c r="AY1255" i="3" s="1"/>
  <c r="AX1255" i="3" s="1"/>
  <c r="AW1255" i="3"/>
  <c r="AV1255" i="3"/>
  <c r="K1255" i="3"/>
  <c r="F1255" i="3"/>
  <c r="E1255" i="3"/>
  <c r="BC1254" i="3"/>
  <c r="BB1254" i="3"/>
  <c r="BA1254" i="3"/>
  <c r="AZ1254" i="3"/>
  <c r="AW1254" i="3"/>
  <c r="AV1254" i="3"/>
  <c r="K1254" i="3"/>
  <c r="F1254" i="3"/>
  <c r="J1254" i="3" s="1"/>
  <c r="E1254" i="3"/>
  <c r="BC1253" i="3"/>
  <c r="BB1253" i="3"/>
  <c r="BA1253" i="3"/>
  <c r="AZ1253" i="3"/>
  <c r="AW1253" i="3"/>
  <c r="AV1253" i="3"/>
  <c r="K1253" i="3"/>
  <c r="F1253" i="3"/>
  <c r="E1253" i="3"/>
  <c r="BC1252" i="3"/>
  <c r="BB1252" i="3"/>
  <c r="BA1252" i="3"/>
  <c r="AZ1252" i="3"/>
  <c r="AW1252" i="3"/>
  <c r="AV1252" i="3"/>
  <c r="K1252" i="3"/>
  <c r="F1252" i="3"/>
  <c r="J1252" i="3" s="1"/>
  <c r="E1252" i="3"/>
  <c r="BC1251" i="3"/>
  <c r="BB1251" i="3"/>
  <c r="BA1251" i="3"/>
  <c r="AZ1251" i="3"/>
  <c r="AX1251" i="3"/>
  <c r="AW1251" i="3"/>
  <c r="AV1251" i="3"/>
  <c r="J1251" i="3"/>
  <c r="F1251" i="3"/>
  <c r="E1251" i="3"/>
  <c r="BC1250" i="3"/>
  <c r="BB1250" i="3"/>
  <c r="BA1250" i="3"/>
  <c r="AZ1250" i="3"/>
  <c r="AW1250" i="3"/>
  <c r="AV1250" i="3"/>
  <c r="K1250" i="3"/>
  <c r="J1250" i="3"/>
  <c r="F1250" i="3"/>
  <c r="E1250" i="3"/>
  <c r="BC1249" i="3"/>
  <c r="BB1249" i="3"/>
  <c r="BA1249" i="3"/>
  <c r="AZ1249" i="3"/>
  <c r="AW1249" i="3"/>
  <c r="AV1249" i="3"/>
  <c r="K1249" i="3"/>
  <c r="F1249" i="3"/>
  <c r="J1249" i="3" s="1"/>
  <c r="E1249" i="3"/>
  <c r="BC1248" i="3"/>
  <c r="BB1248" i="3"/>
  <c r="BA1248" i="3"/>
  <c r="AZ1248" i="3"/>
  <c r="AW1248" i="3"/>
  <c r="AV1248" i="3"/>
  <c r="K1248" i="3"/>
  <c r="F1248" i="3"/>
  <c r="J1248" i="3" s="1"/>
  <c r="E1248" i="3"/>
  <c r="BC1247" i="3"/>
  <c r="BB1247" i="3"/>
  <c r="BA1247" i="3"/>
  <c r="AZ1247" i="3"/>
  <c r="AW1247" i="3"/>
  <c r="AV1247" i="3"/>
  <c r="K1247" i="3"/>
  <c r="J1247" i="3" s="1"/>
  <c r="F1247" i="3"/>
  <c r="E1247" i="3"/>
  <c r="BC1246" i="3"/>
  <c r="BB1246" i="3"/>
  <c r="BA1246" i="3"/>
  <c r="AZ1246" i="3"/>
  <c r="AW1246" i="3"/>
  <c r="AV1246" i="3"/>
  <c r="K1246" i="3"/>
  <c r="J1246" i="3"/>
  <c r="F1246" i="3"/>
  <c r="E1246" i="3"/>
  <c r="BC1245" i="3"/>
  <c r="BB1245" i="3"/>
  <c r="BA1245" i="3"/>
  <c r="AZ1245" i="3"/>
  <c r="AW1245" i="3"/>
  <c r="AV1245" i="3"/>
  <c r="K1245" i="3"/>
  <c r="F1245" i="3"/>
  <c r="J1245" i="3" s="1"/>
  <c r="E1245" i="3"/>
  <c r="BC1244" i="3"/>
  <c r="BB1244" i="3"/>
  <c r="BA1244" i="3"/>
  <c r="AZ1244" i="3"/>
  <c r="AW1244" i="3"/>
  <c r="AV1244" i="3"/>
  <c r="K1244" i="3"/>
  <c r="F1244" i="3"/>
  <c r="J1244" i="3" s="1"/>
  <c r="E1244" i="3"/>
  <c r="BC1243" i="3"/>
  <c r="BB1243" i="3"/>
  <c r="BA1243" i="3"/>
  <c r="AZ1243" i="3"/>
  <c r="AW1243" i="3"/>
  <c r="AV1243" i="3"/>
  <c r="K1243" i="3"/>
  <c r="J1243" i="3" s="1"/>
  <c r="F1243" i="3"/>
  <c r="E1243" i="3"/>
  <c r="BC1242" i="3"/>
  <c r="BB1242" i="3"/>
  <c r="BA1242" i="3"/>
  <c r="AZ1242" i="3"/>
  <c r="AW1242" i="3"/>
  <c r="AV1242" i="3"/>
  <c r="K1242" i="3"/>
  <c r="J1242" i="3"/>
  <c r="F1242" i="3"/>
  <c r="E1242" i="3"/>
  <c r="BC1241" i="3"/>
  <c r="BB1241" i="3"/>
  <c r="BA1241" i="3"/>
  <c r="AZ1241" i="3"/>
  <c r="AW1241" i="3"/>
  <c r="AV1241" i="3"/>
  <c r="K1241" i="3"/>
  <c r="F1241" i="3"/>
  <c r="J1241" i="3" s="1"/>
  <c r="E1241" i="3"/>
  <c r="BC1240" i="3"/>
  <c r="BB1240" i="3"/>
  <c r="BA1240" i="3"/>
  <c r="AZ1240" i="3"/>
  <c r="AW1240" i="3"/>
  <c r="AV1240" i="3"/>
  <c r="K1240" i="3"/>
  <c r="F1240" i="3"/>
  <c r="J1240" i="3" s="1"/>
  <c r="E1240" i="3"/>
  <c r="BC1239" i="3"/>
  <c r="BB1239" i="3"/>
  <c r="BA1239" i="3"/>
  <c r="AZ1239" i="3"/>
  <c r="AW1239" i="3"/>
  <c r="AV1239" i="3"/>
  <c r="K1239" i="3"/>
  <c r="J1239" i="3" s="1"/>
  <c r="F1239" i="3"/>
  <c r="E1239" i="3"/>
  <c r="BC1238" i="3"/>
  <c r="BB1238" i="3"/>
  <c r="BA1238" i="3"/>
  <c r="AZ1238" i="3"/>
  <c r="AW1238" i="3"/>
  <c r="AV1238" i="3"/>
  <c r="K1238" i="3"/>
  <c r="J1238" i="3"/>
  <c r="F1238" i="3"/>
  <c r="E1238" i="3"/>
  <c r="BC1237" i="3"/>
  <c r="BB1237" i="3"/>
  <c r="BA1237" i="3"/>
  <c r="AZ1237" i="3"/>
  <c r="AW1237" i="3"/>
  <c r="AV1237" i="3"/>
  <c r="K1237" i="3"/>
  <c r="F1237" i="3"/>
  <c r="J1237" i="3" s="1"/>
  <c r="E1237" i="3"/>
  <c r="BC1236" i="3"/>
  <c r="BB1236" i="3"/>
  <c r="BA1236" i="3"/>
  <c r="AZ1236" i="3"/>
  <c r="AW1236" i="3"/>
  <c r="AV1236" i="3"/>
  <c r="K1236" i="3"/>
  <c r="F1236" i="3"/>
  <c r="J1236" i="3" s="1"/>
  <c r="E1236" i="3"/>
  <c r="BC1235" i="3"/>
  <c r="BB1235" i="3"/>
  <c r="BA1235" i="3"/>
  <c r="AZ1235" i="3"/>
  <c r="AW1235" i="3"/>
  <c r="AV1235" i="3"/>
  <c r="K1235" i="3"/>
  <c r="J1235" i="3" s="1"/>
  <c r="F1235" i="3"/>
  <c r="E1235" i="3"/>
  <c r="BC1234" i="3"/>
  <c r="BB1234" i="3"/>
  <c r="BA1234" i="3"/>
  <c r="AZ1234" i="3"/>
  <c r="AX1234" i="3"/>
  <c r="AW1234" i="3"/>
  <c r="AV1234" i="3"/>
  <c r="F1234" i="3"/>
  <c r="J1234" i="3" s="1"/>
  <c r="E1234" i="3"/>
  <c r="BC1233" i="3"/>
  <c r="BB1233" i="3"/>
  <c r="BA1233" i="3"/>
  <c r="AZ1233" i="3"/>
  <c r="AY1233" i="3" s="1"/>
  <c r="AX1233" i="3" s="1"/>
  <c r="AW1233" i="3"/>
  <c r="AV1233" i="3"/>
  <c r="K1233" i="3"/>
  <c r="F1233" i="3"/>
  <c r="J1233" i="3" s="1"/>
  <c r="E1233" i="3"/>
  <c r="BC1232" i="3"/>
  <c r="BB1232" i="3"/>
  <c r="BA1232" i="3"/>
  <c r="AY1232" i="3" s="1"/>
  <c r="AX1232" i="3" s="1"/>
  <c r="AZ1232" i="3"/>
  <c r="AW1232" i="3"/>
  <c r="AV1232" i="3"/>
  <c r="K1232" i="3"/>
  <c r="F1232" i="3"/>
  <c r="E1232" i="3"/>
  <c r="BC1231" i="3"/>
  <c r="BB1231" i="3"/>
  <c r="BA1231" i="3"/>
  <c r="AY1231" i="3" s="1"/>
  <c r="AX1231" i="3" s="1"/>
  <c r="AZ1231" i="3"/>
  <c r="AW1231" i="3"/>
  <c r="AV1231" i="3"/>
  <c r="K1231" i="3"/>
  <c r="F1231" i="3"/>
  <c r="E1231" i="3"/>
  <c r="BC1230" i="3"/>
  <c r="BB1230" i="3"/>
  <c r="BA1230" i="3"/>
  <c r="AZ1230" i="3"/>
  <c r="AY1230" i="3" s="1"/>
  <c r="AX1230" i="3" s="1"/>
  <c r="AW1230" i="3"/>
  <c r="AV1230" i="3"/>
  <c r="K1230" i="3"/>
  <c r="F1230" i="3"/>
  <c r="J1230" i="3" s="1"/>
  <c r="E1230" i="3"/>
  <c r="BC1229" i="3"/>
  <c r="BB1229" i="3"/>
  <c r="BA1229" i="3"/>
  <c r="AZ1229" i="3"/>
  <c r="AY1229" i="3" s="1"/>
  <c r="AX1229" i="3" s="1"/>
  <c r="AW1229" i="3"/>
  <c r="AV1229" i="3"/>
  <c r="K1229" i="3"/>
  <c r="F1229" i="3"/>
  <c r="J1229" i="3" s="1"/>
  <c r="E1229" i="3"/>
  <c r="BC1228" i="3"/>
  <c r="BB1228" i="3"/>
  <c r="BA1228" i="3"/>
  <c r="AY1228" i="3" s="1"/>
  <c r="AX1228" i="3" s="1"/>
  <c r="AZ1228" i="3"/>
  <c r="AW1228" i="3"/>
  <c r="AV1228" i="3"/>
  <c r="K1228" i="3"/>
  <c r="F1228" i="3"/>
  <c r="E1228" i="3"/>
  <c r="BC1227" i="3"/>
  <c r="BB1227" i="3"/>
  <c r="BA1227" i="3"/>
  <c r="AY1227" i="3" s="1"/>
  <c r="AX1227" i="3" s="1"/>
  <c r="AZ1227" i="3"/>
  <c r="AW1227" i="3"/>
  <c r="AV1227" i="3"/>
  <c r="K1227" i="3"/>
  <c r="F1227" i="3"/>
  <c r="E1227" i="3"/>
  <c r="BC1226" i="3"/>
  <c r="BB1226" i="3"/>
  <c r="BA1226" i="3"/>
  <c r="AZ1226" i="3"/>
  <c r="AY1226" i="3" s="1"/>
  <c r="AX1226" i="3" s="1"/>
  <c r="AW1226" i="3"/>
  <c r="AV1226" i="3"/>
  <c r="K1226" i="3"/>
  <c r="F1226" i="3"/>
  <c r="J1226" i="3" s="1"/>
  <c r="E1226" i="3"/>
  <c r="BC1225" i="3"/>
  <c r="BB1225" i="3"/>
  <c r="BA1225" i="3"/>
  <c r="AZ1225" i="3"/>
  <c r="AY1225" i="3" s="1"/>
  <c r="AX1225" i="3" s="1"/>
  <c r="AW1225" i="3"/>
  <c r="AV1225" i="3"/>
  <c r="K1225" i="3"/>
  <c r="F1225" i="3"/>
  <c r="J1225" i="3" s="1"/>
  <c r="E1225" i="3"/>
  <c r="BC1224" i="3"/>
  <c r="BB1224" i="3"/>
  <c r="BA1224" i="3"/>
  <c r="AY1224" i="3" s="1"/>
  <c r="AX1224" i="3" s="1"/>
  <c r="AZ1224" i="3"/>
  <c r="AW1224" i="3"/>
  <c r="AV1224" i="3"/>
  <c r="K1224" i="3"/>
  <c r="F1224" i="3"/>
  <c r="E1224" i="3"/>
  <c r="BC1223" i="3"/>
  <c r="BB1223" i="3"/>
  <c r="BA1223" i="3"/>
  <c r="AY1223" i="3" s="1"/>
  <c r="AX1223" i="3" s="1"/>
  <c r="AZ1223" i="3"/>
  <c r="AW1223" i="3"/>
  <c r="AV1223" i="3"/>
  <c r="K1223" i="3"/>
  <c r="F1223" i="3"/>
  <c r="E1223" i="3"/>
  <c r="BC1222" i="3"/>
  <c r="BB1222" i="3"/>
  <c r="BA1222" i="3"/>
  <c r="AZ1222" i="3"/>
  <c r="AY1222" i="3" s="1"/>
  <c r="AX1222" i="3" s="1"/>
  <c r="AW1222" i="3"/>
  <c r="AV1222" i="3"/>
  <c r="K1222" i="3"/>
  <c r="F1222" i="3"/>
  <c r="J1222" i="3" s="1"/>
  <c r="E1222" i="3"/>
  <c r="BC1221" i="3"/>
  <c r="BB1221" i="3"/>
  <c r="BA1221" i="3"/>
  <c r="AZ1221" i="3"/>
  <c r="AY1221" i="3" s="1"/>
  <c r="AX1221" i="3" s="1"/>
  <c r="AW1221" i="3"/>
  <c r="AV1221" i="3"/>
  <c r="K1221" i="3"/>
  <c r="F1221" i="3"/>
  <c r="J1221" i="3" s="1"/>
  <c r="E1221" i="3"/>
  <c r="BC1220" i="3"/>
  <c r="BB1220" i="3"/>
  <c r="BA1220" i="3"/>
  <c r="AY1220" i="3" s="1"/>
  <c r="AX1220" i="3" s="1"/>
  <c r="AZ1220" i="3"/>
  <c r="AW1220" i="3"/>
  <c r="AV1220" i="3"/>
  <c r="K1220" i="3"/>
  <c r="F1220" i="3"/>
  <c r="E1220" i="3"/>
  <c r="BC1219" i="3"/>
  <c r="BB1219" i="3"/>
  <c r="BA1219" i="3"/>
  <c r="AY1219" i="3" s="1"/>
  <c r="AX1219" i="3" s="1"/>
  <c r="AZ1219" i="3"/>
  <c r="AW1219" i="3"/>
  <c r="AV1219" i="3"/>
  <c r="K1219" i="3"/>
  <c r="F1219" i="3"/>
  <c r="E1219" i="3"/>
  <c r="BC1218" i="3"/>
  <c r="BB1218" i="3"/>
  <c r="BA1218" i="3"/>
  <c r="AZ1218" i="3"/>
  <c r="AY1218" i="3" s="1"/>
  <c r="AX1218" i="3" s="1"/>
  <c r="AW1218" i="3"/>
  <c r="AV1218" i="3"/>
  <c r="K1218" i="3"/>
  <c r="F1218" i="3"/>
  <c r="J1218" i="3" s="1"/>
  <c r="E1218" i="3"/>
  <c r="BC1217" i="3"/>
  <c r="BB1217" i="3"/>
  <c r="BA1217" i="3"/>
  <c r="AZ1217" i="3"/>
  <c r="AY1217" i="3" s="1"/>
  <c r="AX1217" i="3" s="1"/>
  <c r="AW1217" i="3"/>
  <c r="AV1217" i="3"/>
  <c r="K1217" i="3"/>
  <c r="F1217" i="3"/>
  <c r="J1217" i="3" s="1"/>
  <c r="E1217" i="3"/>
  <c r="BC1216" i="3"/>
  <c r="BB1216" i="3"/>
  <c r="BA1216" i="3"/>
  <c r="AY1216" i="3" s="1"/>
  <c r="AX1216" i="3" s="1"/>
  <c r="AZ1216" i="3"/>
  <c r="AW1216" i="3"/>
  <c r="AV1216" i="3"/>
  <c r="K1216" i="3"/>
  <c r="F1216" i="3"/>
  <c r="E1216" i="3"/>
  <c r="BC1215" i="3"/>
  <c r="BB1215" i="3"/>
  <c r="BA1215" i="3"/>
  <c r="AY1215" i="3" s="1"/>
  <c r="AX1215" i="3" s="1"/>
  <c r="AZ1215" i="3"/>
  <c r="AW1215" i="3"/>
  <c r="AV1215" i="3"/>
  <c r="K1215" i="3"/>
  <c r="F1215" i="3"/>
  <c r="E1215" i="3"/>
  <c r="BC1214" i="3"/>
  <c r="BB1214" i="3"/>
  <c r="BA1214" i="3"/>
  <c r="AZ1214" i="3"/>
  <c r="AY1214" i="3" s="1"/>
  <c r="AX1214" i="3" s="1"/>
  <c r="AW1214" i="3"/>
  <c r="AV1214" i="3"/>
  <c r="K1214" i="3"/>
  <c r="F1214" i="3"/>
  <c r="J1214" i="3" s="1"/>
  <c r="E1214" i="3"/>
  <c r="BC1213" i="3"/>
  <c r="BB1213" i="3"/>
  <c r="BA1213" i="3"/>
  <c r="AZ1213" i="3"/>
  <c r="AY1213" i="3" s="1"/>
  <c r="AX1213" i="3" s="1"/>
  <c r="AW1213" i="3"/>
  <c r="AV1213" i="3"/>
  <c r="K1213" i="3"/>
  <c r="F1213" i="3"/>
  <c r="J1213" i="3" s="1"/>
  <c r="E1213" i="3"/>
  <c r="BC1212" i="3"/>
  <c r="BB1212" i="3"/>
  <c r="BA1212" i="3"/>
  <c r="AY1212" i="3" s="1"/>
  <c r="AX1212" i="3" s="1"/>
  <c r="AZ1212" i="3"/>
  <c r="AW1212" i="3"/>
  <c r="AV1212" i="3"/>
  <c r="J1212" i="3"/>
  <c r="F1212" i="3"/>
  <c r="E1212" i="3"/>
  <c r="BC1211" i="3"/>
  <c r="BB1211" i="3"/>
  <c r="BA1211" i="3"/>
  <c r="AZ1211" i="3"/>
  <c r="AW1211" i="3"/>
  <c r="AV1211" i="3"/>
  <c r="K1211" i="3"/>
  <c r="J1211" i="3"/>
  <c r="F1211" i="3"/>
  <c r="E1211" i="3"/>
  <c r="BC1210" i="3"/>
  <c r="BB1210" i="3"/>
  <c r="BA1210" i="3"/>
  <c r="AZ1210" i="3"/>
  <c r="AY1210" i="3" s="1"/>
  <c r="AX1210" i="3" s="1"/>
  <c r="AW1210" i="3"/>
  <c r="AV1210" i="3"/>
  <c r="K1210" i="3"/>
  <c r="F1210" i="3"/>
  <c r="J1210" i="3" s="1"/>
  <c r="E1210" i="3"/>
  <c r="BC1209" i="3"/>
  <c r="BB1209" i="3"/>
  <c r="BA1209" i="3"/>
  <c r="AZ1209" i="3"/>
  <c r="AY1209" i="3" s="1"/>
  <c r="AX1209" i="3" s="1"/>
  <c r="AW1209" i="3"/>
  <c r="AV1209" i="3"/>
  <c r="K1209" i="3"/>
  <c r="F1209" i="3"/>
  <c r="J1209" i="3" s="1"/>
  <c r="E1209" i="3"/>
  <c r="BC1208" i="3"/>
  <c r="BB1208" i="3"/>
  <c r="BA1208" i="3"/>
  <c r="AZ1208" i="3"/>
  <c r="AW1208" i="3"/>
  <c r="AV1208" i="3"/>
  <c r="F1208" i="3"/>
  <c r="J1208" i="3" s="1"/>
  <c r="E1208" i="3"/>
  <c r="BC1207" i="3"/>
  <c r="BB1207" i="3"/>
  <c r="BA1207" i="3"/>
  <c r="AZ1207" i="3"/>
  <c r="AW1207" i="3"/>
  <c r="AV1207" i="3"/>
  <c r="K1207" i="3"/>
  <c r="F1207" i="3"/>
  <c r="J1207" i="3" s="1"/>
  <c r="E1207" i="3"/>
  <c r="BC1206" i="3"/>
  <c r="BB1206" i="3"/>
  <c r="BA1206" i="3"/>
  <c r="AZ1206" i="3"/>
  <c r="AW1206" i="3"/>
  <c r="AV1206" i="3"/>
  <c r="J1206" i="3"/>
  <c r="F1206" i="3"/>
  <c r="E1206" i="3"/>
  <c r="BC1205" i="3"/>
  <c r="BB1205" i="3"/>
  <c r="BA1205" i="3"/>
  <c r="AZ1205" i="3"/>
  <c r="AW1205" i="3"/>
  <c r="AV1205" i="3"/>
  <c r="K1205" i="3"/>
  <c r="J1205" i="3"/>
  <c r="F1205" i="3"/>
  <c r="E1205" i="3"/>
  <c r="BC1204" i="3"/>
  <c r="BB1204" i="3"/>
  <c r="BA1204" i="3"/>
  <c r="AZ1204" i="3"/>
  <c r="AY1204" i="3" s="1"/>
  <c r="AX1204" i="3" s="1"/>
  <c r="AW1204" i="3"/>
  <c r="AV1204" i="3"/>
  <c r="K1204" i="3"/>
  <c r="F1204" i="3"/>
  <c r="J1204" i="3" s="1"/>
  <c r="E1204" i="3"/>
  <c r="BC1203" i="3"/>
  <c r="BB1203" i="3"/>
  <c r="BA1203" i="3"/>
  <c r="AZ1203" i="3"/>
  <c r="AY1203" i="3" s="1"/>
  <c r="AX1203" i="3" s="1"/>
  <c r="AW1203" i="3"/>
  <c r="AV1203" i="3"/>
  <c r="F1203" i="3"/>
  <c r="J1203" i="3" s="1"/>
  <c r="E1203" i="3"/>
  <c r="BC1202" i="3"/>
  <c r="BB1202" i="3"/>
  <c r="BA1202" i="3"/>
  <c r="AZ1202" i="3"/>
  <c r="AY1202" i="3" s="1"/>
  <c r="AX1202" i="3" s="1"/>
  <c r="AW1202" i="3"/>
  <c r="AV1202" i="3"/>
  <c r="K1202" i="3"/>
  <c r="F1202" i="3"/>
  <c r="J1202" i="3" s="1"/>
  <c r="E1202" i="3"/>
  <c r="BC1201" i="3"/>
  <c r="BB1201" i="3"/>
  <c r="BA1201" i="3"/>
  <c r="AY1201" i="3" s="1"/>
  <c r="AX1201" i="3" s="1"/>
  <c r="AZ1201" i="3"/>
  <c r="AW1201" i="3"/>
  <c r="AV1201" i="3"/>
  <c r="K1201" i="3"/>
  <c r="F1201" i="3"/>
  <c r="E1201" i="3"/>
  <c r="BC1200" i="3"/>
  <c r="BB1200" i="3"/>
  <c r="BA1200" i="3"/>
  <c r="AY1200" i="3" s="1"/>
  <c r="AX1200" i="3" s="1"/>
  <c r="AZ1200" i="3"/>
  <c r="AW1200" i="3"/>
  <c r="AV1200" i="3"/>
  <c r="K1200" i="3"/>
  <c r="F1200" i="3"/>
  <c r="E1200" i="3"/>
  <c r="BC1199" i="3"/>
  <c r="BB1199" i="3"/>
  <c r="BA1199" i="3"/>
  <c r="AZ1199" i="3"/>
  <c r="AY1199" i="3" s="1"/>
  <c r="AX1199" i="3" s="1"/>
  <c r="AW1199" i="3"/>
  <c r="AV1199" i="3"/>
  <c r="K1199" i="3"/>
  <c r="F1199" i="3"/>
  <c r="J1199" i="3" s="1"/>
  <c r="E1199" i="3"/>
  <c r="BC1198" i="3"/>
  <c r="BB1198" i="3"/>
  <c r="BA1198" i="3"/>
  <c r="AZ1198" i="3"/>
  <c r="AY1198" i="3" s="1"/>
  <c r="AX1198" i="3" s="1"/>
  <c r="AW1198" i="3"/>
  <c r="AV1198" i="3"/>
  <c r="K1198" i="3"/>
  <c r="F1198" i="3"/>
  <c r="J1198" i="3" s="1"/>
  <c r="E1198" i="3"/>
  <c r="BC1197" i="3"/>
  <c r="BB1197" i="3"/>
  <c r="BA1197" i="3"/>
  <c r="AZ1197" i="3"/>
  <c r="AW1197" i="3"/>
  <c r="AV1197" i="3"/>
  <c r="K1197" i="3"/>
  <c r="F1197" i="3"/>
  <c r="E1197" i="3"/>
  <c r="BC1196" i="3"/>
  <c r="BB1196" i="3"/>
  <c r="BA1196" i="3"/>
  <c r="AY1196" i="3" s="1"/>
  <c r="AX1196" i="3" s="1"/>
  <c r="AZ1196" i="3"/>
  <c r="AW1196" i="3"/>
  <c r="AV1196" i="3"/>
  <c r="K1196" i="3"/>
  <c r="F1196" i="3"/>
  <c r="E1196" i="3"/>
  <c r="BC1195" i="3"/>
  <c r="BB1195" i="3"/>
  <c r="BA1195" i="3"/>
  <c r="AZ1195" i="3"/>
  <c r="AY1195" i="3" s="1"/>
  <c r="AX1195" i="3" s="1"/>
  <c r="AW1195" i="3"/>
  <c r="AV1195" i="3"/>
  <c r="K1195" i="3"/>
  <c r="F1195" i="3"/>
  <c r="J1195" i="3" s="1"/>
  <c r="E1195" i="3"/>
  <c r="BC1194" i="3"/>
  <c r="BB1194" i="3"/>
  <c r="BA1194" i="3"/>
  <c r="AZ1194" i="3"/>
  <c r="AY1194" i="3" s="1"/>
  <c r="AX1194" i="3" s="1"/>
  <c r="AW1194" i="3"/>
  <c r="AV1194" i="3"/>
  <c r="K1194" i="3"/>
  <c r="F1194" i="3"/>
  <c r="J1194" i="3" s="1"/>
  <c r="E1194" i="3"/>
  <c r="BC1193" i="3"/>
  <c r="BB1193" i="3"/>
  <c r="BA1193" i="3"/>
  <c r="AY1193" i="3" s="1"/>
  <c r="AX1193" i="3" s="1"/>
  <c r="AZ1193" i="3"/>
  <c r="AW1193" i="3"/>
  <c r="AV1193" i="3"/>
  <c r="K1193" i="3"/>
  <c r="F1193" i="3"/>
  <c r="E1193" i="3"/>
  <c r="BC1192" i="3"/>
  <c r="BB1192" i="3"/>
  <c r="BA1192" i="3"/>
  <c r="AY1192" i="3" s="1"/>
  <c r="AX1192" i="3" s="1"/>
  <c r="AZ1192" i="3"/>
  <c r="AW1192" i="3"/>
  <c r="AV1192" i="3"/>
  <c r="J1192" i="3"/>
  <c r="F1192" i="3"/>
  <c r="E1192" i="3"/>
  <c r="BC1191" i="3"/>
  <c r="BB1191" i="3"/>
  <c r="BA1191" i="3"/>
  <c r="AZ1191" i="3"/>
  <c r="AY1191" i="3" s="1"/>
  <c r="AX1191" i="3" s="1"/>
  <c r="AW1191" i="3"/>
  <c r="AV1191" i="3"/>
  <c r="K1191" i="3"/>
  <c r="F1191" i="3"/>
  <c r="J1191" i="3" s="1"/>
  <c r="E1191" i="3"/>
  <c r="BC1190" i="3"/>
  <c r="BB1190" i="3"/>
  <c r="BA1190" i="3"/>
  <c r="AZ1190" i="3"/>
  <c r="AY1190" i="3" s="1"/>
  <c r="AX1190" i="3" s="1"/>
  <c r="AW1190" i="3"/>
  <c r="AV1190" i="3"/>
  <c r="K1190" i="3"/>
  <c r="F1190" i="3"/>
  <c r="J1190" i="3" s="1"/>
  <c r="E1190" i="3"/>
  <c r="BC1189" i="3"/>
  <c r="BB1189" i="3"/>
  <c r="BA1189" i="3"/>
  <c r="AZ1189" i="3"/>
  <c r="AW1189" i="3"/>
  <c r="AV1189" i="3"/>
  <c r="K1189" i="3"/>
  <c r="J1189" i="3"/>
  <c r="F1189" i="3"/>
  <c r="E1189" i="3"/>
  <c r="BC1188" i="3"/>
  <c r="BB1188" i="3"/>
  <c r="BA1188" i="3"/>
  <c r="AZ1188" i="3"/>
  <c r="AW1188" i="3"/>
  <c r="AV1188" i="3"/>
  <c r="K1188" i="3"/>
  <c r="J1188" i="3"/>
  <c r="F1188" i="3"/>
  <c r="E1188" i="3"/>
  <c r="BC1187" i="3"/>
  <c r="BB1187" i="3"/>
  <c r="BA1187" i="3"/>
  <c r="AZ1187" i="3"/>
  <c r="AY1187" i="3" s="1"/>
  <c r="AX1187" i="3" s="1"/>
  <c r="AW1187" i="3"/>
  <c r="AV1187" i="3"/>
  <c r="K1187" i="3"/>
  <c r="F1187" i="3"/>
  <c r="J1187" i="3" s="1"/>
  <c r="E1187" i="3"/>
  <c r="BC1186" i="3"/>
  <c r="BB1186" i="3"/>
  <c r="BA1186" i="3"/>
  <c r="AZ1186" i="3"/>
  <c r="AY1186" i="3" s="1"/>
  <c r="AX1186" i="3" s="1"/>
  <c r="AW1186" i="3"/>
  <c r="AV1186" i="3"/>
  <c r="K1186" i="3"/>
  <c r="F1186" i="3"/>
  <c r="J1186" i="3" s="1"/>
  <c r="E1186" i="3"/>
  <c r="BC1185" i="3"/>
  <c r="BB1185" i="3"/>
  <c r="BA1185" i="3"/>
  <c r="AZ1185" i="3"/>
  <c r="AW1185" i="3"/>
  <c r="AV1185" i="3"/>
  <c r="K1185" i="3"/>
  <c r="J1185" i="3"/>
  <c r="F1185" i="3"/>
  <c r="E1185" i="3"/>
  <c r="BC1184" i="3"/>
  <c r="BB1184" i="3"/>
  <c r="BA1184" i="3"/>
  <c r="AZ1184" i="3"/>
  <c r="AW1184" i="3"/>
  <c r="AV1184" i="3"/>
  <c r="K1184" i="3"/>
  <c r="J1184" i="3"/>
  <c r="F1184" i="3"/>
  <c r="E1184" i="3"/>
  <c r="BC1183" i="3"/>
  <c r="BB1183" i="3"/>
  <c r="BA1183" i="3"/>
  <c r="AZ1183" i="3"/>
  <c r="AY1183" i="3" s="1"/>
  <c r="AX1183" i="3" s="1"/>
  <c r="AW1183" i="3"/>
  <c r="AV1183" i="3"/>
  <c r="K1183" i="3"/>
  <c r="F1183" i="3"/>
  <c r="J1183" i="3" s="1"/>
  <c r="E1183" i="3"/>
  <c r="BC1182" i="3"/>
  <c r="BB1182" i="3"/>
  <c r="BA1182" i="3"/>
  <c r="AZ1182" i="3"/>
  <c r="AY1182" i="3" s="1"/>
  <c r="AX1182" i="3" s="1"/>
  <c r="AW1182" i="3"/>
  <c r="AV1182" i="3"/>
  <c r="K1182" i="3"/>
  <c r="F1182" i="3"/>
  <c r="J1182" i="3" s="1"/>
  <c r="E1182" i="3"/>
  <c r="BC1181" i="3"/>
  <c r="BB1181" i="3"/>
  <c r="BA1181" i="3"/>
  <c r="AZ1181" i="3"/>
  <c r="AW1181" i="3"/>
  <c r="AV1181" i="3"/>
  <c r="K1181" i="3"/>
  <c r="J1181" i="3"/>
  <c r="F1181" i="3"/>
  <c r="E1181" i="3"/>
  <c r="BC1180" i="3"/>
  <c r="BB1180" i="3"/>
  <c r="BA1180" i="3"/>
  <c r="AZ1180" i="3"/>
  <c r="AX1180" i="3"/>
  <c r="AW1180" i="3"/>
  <c r="AV1180" i="3"/>
  <c r="F1180" i="3"/>
  <c r="J1180" i="3" s="1"/>
  <c r="E1180" i="3"/>
  <c r="BC1179" i="3"/>
  <c r="BB1179" i="3"/>
  <c r="BA1179" i="3"/>
  <c r="AZ1179" i="3"/>
  <c r="AX1179" i="3"/>
  <c r="AW1179" i="3"/>
  <c r="AV1179" i="3"/>
  <c r="J1179" i="3"/>
  <c r="F1179" i="3"/>
  <c r="E1179" i="3"/>
  <c r="BC1178" i="3"/>
  <c r="BB1178" i="3"/>
  <c r="BA1178" i="3"/>
  <c r="AZ1178" i="3"/>
  <c r="AW1178" i="3"/>
  <c r="AV1178" i="3"/>
  <c r="K1178" i="3"/>
  <c r="J1178" i="3"/>
  <c r="F1178" i="3"/>
  <c r="E1178" i="3"/>
  <c r="BC1177" i="3"/>
  <c r="BB1177" i="3"/>
  <c r="BA1177" i="3"/>
  <c r="AZ1177" i="3"/>
  <c r="AW1177" i="3"/>
  <c r="AV1177" i="3"/>
  <c r="K1177" i="3"/>
  <c r="F1177" i="3"/>
  <c r="J1177" i="3" s="1"/>
  <c r="E1177" i="3"/>
  <c r="BC1176" i="3"/>
  <c r="BB1176" i="3"/>
  <c r="BA1176" i="3"/>
  <c r="AZ1176" i="3"/>
  <c r="AX1176" i="3"/>
  <c r="AW1176" i="3"/>
  <c r="AV1176" i="3"/>
  <c r="F1176" i="3"/>
  <c r="J1176" i="3" s="1"/>
  <c r="E1176" i="3"/>
  <c r="BC1175" i="3"/>
  <c r="BB1175" i="3"/>
  <c r="BA1175" i="3"/>
  <c r="AY1175" i="3" s="1"/>
  <c r="AX1175" i="3" s="1"/>
  <c r="AZ1175" i="3"/>
  <c r="AW1175" i="3"/>
  <c r="AV1175" i="3"/>
  <c r="K1175" i="3"/>
  <c r="F1175" i="3"/>
  <c r="E1175" i="3"/>
  <c r="BC1174" i="3"/>
  <c r="BB1174" i="3"/>
  <c r="BA1174" i="3"/>
  <c r="AZ1174" i="3"/>
  <c r="AY1174" i="3" s="1"/>
  <c r="AX1174" i="3" s="1"/>
  <c r="AW1174" i="3"/>
  <c r="AV1174" i="3"/>
  <c r="F1174" i="3"/>
  <c r="J1174" i="3" s="1"/>
  <c r="E1174" i="3"/>
  <c r="BC1173" i="3"/>
  <c r="BB1173" i="3"/>
  <c r="BA1173" i="3"/>
  <c r="AZ1173" i="3"/>
  <c r="AY1173" i="3" s="1"/>
  <c r="AX1173" i="3" s="1"/>
  <c r="AW1173" i="3"/>
  <c r="AV1173" i="3"/>
  <c r="K1173" i="3"/>
  <c r="F1173" i="3"/>
  <c r="J1173" i="3" s="1"/>
  <c r="E1173" i="3"/>
  <c r="BC1172" i="3"/>
  <c r="BB1172" i="3"/>
  <c r="BA1172" i="3"/>
  <c r="AZ1172" i="3"/>
  <c r="AW1172" i="3"/>
  <c r="AV1172" i="3"/>
  <c r="K1172" i="3"/>
  <c r="J1172" i="3"/>
  <c r="F1172" i="3"/>
  <c r="E1172" i="3"/>
  <c r="BC1171" i="3"/>
  <c r="BB1171" i="3"/>
  <c r="BA1171" i="3"/>
  <c r="AZ1171" i="3"/>
  <c r="AW1171" i="3"/>
  <c r="AV1171" i="3"/>
  <c r="K1171" i="3"/>
  <c r="J1171" i="3"/>
  <c r="F1171" i="3"/>
  <c r="E1171" i="3"/>
  <c r="BC1170" i="3"/>
  <c r="BB1170" i="3"/>
  <c r="BA1170" i="3"/>
  <c r="AZ1170" i="3"/>
  <c r="AX1170" i="3"/>
  <c r="AW1170" i="3"/>
  <c r="AV1170" i="3"/>
  <c r="F1170" i="3"/>
  <c r="J1170" i="3" s="1"/>
  <c r="E1170" i="3"/>
  <c r="BC1169" i="3"/>
  <c r="BB1169" i="3"/>
  <c r="BA1169" i="3"/>
  <c r="AY1169" i="3" s="1"/>
  <c r="AX1169" i="3" s="1"/>
  <c r="AZ1169" i="3"/>
  <c r="AW1169" i="3"/>
  <c r="AV1169" i="3"/>
  <c r="K1169" i="3"/>
  <c r="F1169" i="3"/>
  <c r="J1169" i="3" s="1"/>
  <c r="E1169" i="3"/>
  <c r="BC1168" i="3"/>
  <c r="BB1168" i="3"/>
  <c r="BA1168" i="3"/>
  <c r="AZ1168" i="3"/>
  <c r="AW1168" i="3"/>
  <c r="AV1168" i="3"/>
  <c r="K1168" i="3"/>
  <c r="F1168" i="3"/>
  <c r="E1168" i="3"/>
  <c r="BC1167" i="3"/>
  <c r="BB1167" i="3"/>
  <c r="BA1167" i="3"/>
  <c r="AY1167" i="3" s="1"/>
  <c r="AX1167" i="3" s="1"/>
  <c r="AZ1167" i="3"/>
  <c r="AW1167" i="3"/>
  <c r="AV1167" i="3"/>
  <c r="K1167" i="3"/>
  <c r="F1167" i="3"/>
  <c r="J1167" i="3" s="1"/>
  <c r="E1167" i="3"/>
  <c r="BC1166" i="3"/>
  <c r="BB1166" i="3"/>
  <c r="BA1166" i="3"/>
  <c r="AZ1166" i="3"/>
  <c r="AW1166" i="3"/>
  <c r="AV1166" i="3"/>
  <c r="K1166" i="3"/>
  <c r="F1166" i="3"/>
  <c r="J1166" i="3" s="1"/>
  <c r="E1166" i="3"/>
  <c r="BC1165" i="3"/>
  <c r="BB1165" i="3"/>
  <c r="BA1165" i="3"/>
  <c r="AZ1165" i="3"/>
  <c r="AW1165" i="3"/>
  <c r="AV1165" i="3"/>
  <c r="K1165" i="3"/>
  <c r="F1165" i="3"/>
  <c r="E1165" i="3"/>
  <c r="BC1164" i="3"/>
  <c r="BB1164" i="3"/>
  <c r="BA1164" i="3"/>
  <c r="AZ1164" i="3"/>
  <c r="AW1164" i="3"/>
  <c r="AV1164" i="3"/>
  <c r="K1164" i="3"/>
  <c r="F1164" i="3"/>
  <c r="J1164" i="3" s="1"/>
  <c r="E1164" i="3"/>
  <c r="BC1163" i="3"/>
  <c r="BB1163" i="3"/>
  <c r="BA1163" i="3"/>
  <c r="AZ1163" i="3"/>
  <c r="AW1163" i="3"/>
  <c r="AV1163" i="3"/>
  <c r="K1163" i="3"/>
  <c r="F1163" i="3"/>
  <c r="E1163" i="3"/>
  <c r="BC1162" i="3"/>
  <c r="BB1162" i="3"/>
  <c r="BA1162" i="3"/>
  <c r="AZ1162" i="3"/>
  <c r="AW1162" i="3"/>
  <c r="AV1162" i="3"/>
  <c r="K1162" i="3"/>
  <c r="F1162" i="3"/>
  <c r="E1162" i="3"/>
  <c r="BC1161" i="3"/>
  <c r="BB1161" i="3"/>
  <c r="BA1161" i="3"/>
  <c r="AY1161" i="3" s="1"/>
  <c r="AX1161" i="3" s="1"/>
  <c r="AZ1161" i="3"/>
  <c r="AW1161" i="3"/>
  <c r="AV1161" i="3"/>
  <c r="K1161" i="3"/>
  <c r="F1161" i="3"/>
  <c r="J1161" i="3" s="1"/>
  <c r="E1161" i="3"/>
  <c r="BC1160" i="3"/>
  <c r="BB1160" i="3"/>
  <c r="BA1160" i="3"/>
  <c r="AZ1160" i="3"/>
  <c r="AW1160" i="3"/>
  <c r="AV1160" i="3"/>
  <c r="J1160" i="3"/>
  <c r="F1160" i="3"/>
  <c r="E1160" i="3"/>
  <c r="BC1159" i="3"/>
  <c r="BB1159" i="3"/>
  <c r="BA1159" i="3"/>
  <c r="AZ1159" i="3"/>
  <c r="AW1159" i="3"/>
  <c r="AV1159" i="3"/>
  <c r="K1159" i="3"/>
  <c r="F1159" i="3"/>
  <c r="J1159" i="3" s="1"/>
  <c r="E1159" i="3"/>
  <c r="BC1158" i="3"/>
  <c r="BB1158" i="3"/>
  <c r="BA1158" i="3"/>
  <c r="AZ1158" i="3"/>
  <c r="AW1158" i="3"/>
  <c r="AV1158" i="3"/>
  <c r="F1158" i="3"/>
  <c r="J1158" i="3" s="1"/>
  <c r="E1158" i="3"/>
  <c r="BC1157" i="3"/>
  <c r="BB1157" i="3"/>
  <c r="BA1157" i="3"/>
  <c r="AZ1157" i="3"/>
  <c r="AW1157" i="3"/>
  <c r="AV1157" i="3"/>
  <c r="K1157" i="3"/>
  <c r="F1157" i="3"/>
  <c r="J1157" i="3" s="1"/>
  <c r="E1157" i="3"/>
  <c r="BC1156" i="3"/>
  <c r="BB1156" i="3"/>
  <c r="BA1156" i="3"/>
  <c r="AZ1156" i="3"/>
  <c r="AY1156" i="3"/>
  <c r="AX1156" i="3" s="1"/>
  <c r="AW1156" i="3"/>
  <c r="AV1156" i="3"/>
  <c r="K1156" i="3"/>
  <c r="F1156" i="3"/>
  <c r="E1156" i="3"/>
  <c r="BC1155" i="3"/>
  <c r="BB1155" i="3"/>
  <c r="BA1155" i="3"/>
  <c r="AZ1155" i="3"/>
  <c r="AY1155" i="3"/>
  <c r="AX1155" i="3" s="1"/>
  <c r="AW1155" i="3"/>
  <c r="AV1155" i="3"/>
  <c r="K1155" i="3"/>
  <c r="F1155" i="3"/>
  <c r="E1155" i="3"/>
  <c r="BC1154" i="3"/>
  <c r="BB1154" i="3"/>
  <c r="BA1154" i="3"/>
  <c r="AZ1154" i="3"/>
  <c r="AY1154" i="3" s="1"/>
  <c r="AX1154" i="3" s="1"/>
  <c r="AW1154" i="3"/>
  <c r="AV1154" i="3"/>
  <c r="K1154" i="3"/>
  <c r="F1154" i="3"/>
  <c r="E1154" i="3"/>
  <c r="BC1153" i="3"/>
  <c r="BB1153" i="3"/>
  <c r="BA1153" i="3"/>
  <c r="AZ1153" i="3"/>
  <c r="AY1153" i="3" s="1"/>
  <c r="AX1153" i="3" s="1"/>
  <c r="AW1153" i="3"/>
  <c r="AV1153" i="3"/>
  <c r="K1153" i="3"/>
  <c r="F1153" i="3"/>
  <c r="J1153" i="3" s="1"/>
  <c r="E1153" i="3"/>
  <c r="BC1152" i="3"/>
  <c r="BB1152" i="3"/>
  <c r="BA1152" i="3"/>
  <c r="AZ1152" i="3"/>
  <c r="AY1152" i="3"/>
  <c r="AX1152" i="3" s="1"/>
  <c r="AW1152" i="3"/>
  <c r="AV1152" i="3"/>
  <c r="K1152" i="3"/>
  <c r="F1152" i="3"/>
  <c r="E1152" i="3"/>
  <c r="BC1151" i="3"/>
  <c r="BB1151" i="3"/>
  <c r="BA1151" i="3"/>
  <c r="AZ1151" i="3"/>
  <c r="AY1151" i="3"/>
  <c r="AX1151" i="3" s="1"/>
  <c r="AW1151" i="3"/>
  <c r="AV1151" i="3"/>
  <c r="K1151" i="3"/>
  <c r="F1151" i="3"/>
  <c r="E1151" i="3"/>
  <c r="BC1150" i="3"/>
  <c r="BB1150" i="3"/>
  <c r="BA1150" i="3"/>
  <c r="AZ1150" i="3"/>
  <c r="AW1150" i="3"/>
  <c r="AV1150" i="3"/>
  <c r="K1150" i="3"/>
  <c r="F1150" i="3"/>
  <c r="E1150" i="3"/>
  <c r="BC1149" i="3"/>
  <c r="BB1149" i="3"/>
  <c r="BA1149" i="3"/>
  <c r="AZ1149" i="3"/>
  <c r="AW1149" i="3"/>
  <c r="AV1149" i="3"/>
  <c r="K1149" i="3"/>
  <c r="F1149" i="3"/>
  <c r="J1149" i="3" s="1"/>
  <c r="E1149" i="3"/>
  <c r="BC1148" i="3"/>
  <c r="BB1148" i="3"/>
  <c r="BA1148" i="3"/>
  <c r="AZ1148" i="3"/>
  <c r="AY1148" i="3"/>
  <c r="AX1148" i="3" s="1"/>
  <c r="AW1148" i="3"/>
  <c r="AV1148" i="3"/>
  <c r="K1148" i="3"/>
  <c r="F1148" i="3"/>
  <c r="E1148" i="3"/>
  <c r="BC1147" i="3"/>
  <c r="BB1147" i="3"/>
  <c r="BA1147" i="3"/>
  <c r="AZ1147" i="3"/>
  <c r="AY1147" i="3"/>
  <c r="AX1147" i="3" s="1"/>
  <c r="AW1147" i="3"/>
  <c r="AV1147" i="3"/>
  <c r="K1147" i="3"/>
  <c r="F1147" i="3"/>
  <c r="E1147" i="3"/>
  <c r="BC1146" i="3"/>
  <c r="BB1146" i="3"/>
  <c r="BA1146" i="3"/>
  <c r="AZ1146" i="3"/>
  <c r="AY1146" i="3" s="1"/>
  <c r="AX1146" i="3"/>
  <c r="AW1146" i="3"/>
  <c r="AV1146" i="3"/>
  <c r="J1146" i="3"/>
  <c r="F1146" i="3"/>
  <c r="E1146" i="3"/>
  <c r="BC1145" i="3"/>
  <c r="BB1145" i="3"/>
  <c r="BA1145" i="3"/>
  <c r="AZ1145" i="3"/>
  <c r="AW1145" i="3"/>
  <c r="AV1145" i="3"/>
  <c r="K1145" i="3"/>
  <c r="J1145" i="3"/>
  <c r="F1145" i="3"/>
  <c r="E1145" i="3"/>
  <c r="BC1144" i="3"/>
  <c r="BB1144" i="3"/>
  <c r="BA1144" i="3"/>
  <c r="AZ1144" i="3"/>
  <c r="AW1144" i="3"/>
  <c r="AV1144" i="3"/>
  <c r="K1144" i="3"/>
  <c r="F1144" i="3"/>
  <c r="J1144" i="3" s="1"/>
  <c r="E1144" i="3"/>
  <c r="BC1143" i="3"/>
  <c r="BB1143" i="3"/>
  <c r="BA1143" i="3"/>
  <c r="AZ1143" i="3"/>
  <c r="AW1143" i="3"/>
  <c r="AV1143" i="3"/>
  <c r="K1143" i="3"/>
  <c r="F1143" i="3"/>
  <c r="E1143" i="3"/>
  <c r="BC1142" i="3"/>
  <c r="BB1142" i="3"/>
  <c r="BA1142" i="3"/>
  <c r="AZ1142" i="3"/>
  <c r="AW1142" i="3"/>
  <c r="AV1142" i="3"/>
  <c r="K1142" i="3"/>
  <c r="F1142" i="3"/>
  <c r="J1142" i="3" s="1"/>
  <c r="E1142" i="3"/>
  <c r="BC1141" i="3"/>
  <c r="BB1141" i="3"/>
  <c r="BA1141" i="3"/>
  <c r="AZ1141" i="3"/>
  <c r="AW1141" i="3"/>
  <c r="AV1141" i="3"/>
  <c r="K1141" i="3"/>
  <c r="F1141" i="3"/>
  <c r="J1141" i="3" s="1"/>
  <c r="E1141" i="3"/>
  <c r="BC1140" i="3"/>
  <c r="BB1140" i="3"/>
  <c r="BA1140" i="3"/>
  <c r="AZ1140" i="3"/>
  <c r="AW1140" i="3"/>
  <c r="AV1140" i="3"/>
  <c r="K1140" i="3"/>
  <c r="J1140" i="3" s="1"/>
  <c r="F1140" i="3"/>
  <c r="E1140" i="3"/>
  <c r="BC1139" i="3"/>
  <c r="BB1139" i="3"/>
  <c r="BA1139" i="3"/>
  <c r="AZ1139" i="3"/>
  <c r="AW1139" i="3"/>
  <c r="AV1139" i="3"/>
  <c r="F1139" i="3"/>
  <c r="J1139" i="3" s="1"/>
  <c r="E1139" i="3"/>
  <c r="BC1138" i="3"/>
  <c r="BB1138" i="3"/>
  <c r="BA1138" i="3"/>
  <c r="AZ1138" i="3"/>
  <c r="AW1138" i="3"/>
  <c r="AV1138" i="3"/>
  <c r="K1138" i="3"/>
  <c r="F1138" i="3"/>
  <c r="J1138" i="3" s="1"/>
  <c r="E1138" i="3"/>
  <c r="BC1137" i="3"/>
  <c r="BB1137" i="3"/>
  <c r="BA1137" i="3"/>
  <c r="AZ1137" i="3"/>
  <c r="AY1137" i="3" s="1"/>
  <c r="AX1137" i="3" s="1"/>
  <c r="AW1137" i="3"/>
  <c r="AV1137" i="3"/>
  <c r="K1137" i="3"/>
  <c r="F1137" i="3"/>
  <c r="E1137" i="3"/>
  <c r="BC1136" i="3"/>
  <c r="BB1136" i="3"/>
  <c r="BA1136" i="3"/>
  <c r="AZ1136" i="3"/>
  <c r="AW1136" i="3"/>
  <c r="AV1136" i="3"/>
  <c r="K1136" i="3"/>
  <c r="F1136" i="3"/>
  <c r="J1136" i="3" s="1"/>
  <c r="E1136" i="3"/>
  <c r="BC1135" i="3"/>
  <c r="BB1135" i="3"/>
  <c r="BA1135" i="3"/>
  <c r="AZ1135" i="3"/>
  <c r="AW1135" i="3"/>
  <c r="AV1135" i="3"/>
  <c r="K1135" i="3"/>
  <c r="F1135" i="3"/>
  <c r="J1135" i="3" s="1"/>
  <c r="E1135" i="3"/>
  <c r="BC1134" i="3"/>
  <c r="BB1134" i="3"/>
  <c r="BA1134" i="3"/>
  <c r="AZ1134" i="3"/>
  <c r="AW1134" i="3"/>
  <c r="AV1134" i="3"/>
  <c r="K1134" i="3"/>
  <c r="F1134" i="3"/>
  <c r="E1134" i="3"/>
  <c r="BC1133" i="3"/>
  <c r="BB1133" i="3"/>
  <c r="BA1133" i="3"/>
  <c r="AZ1133" i="3"/>
  <c r="AW1133" i="3"/>
  <c r="AV1133" i="3"/>
  <c r="K1133" i="3"/>
  <c r="F1133" i="3"/>
  <c r="J1133" i="3" s="1"/>
  <c r="E1133" i="3"/>
  <c r="BC1132" i="3"/>
  <c r="BB1132" i="3"/>
  <c r="BA1132" i="3"/>
  <c r="AZ1132" i="3"/>
  <c r="AW1132" i="3"/>
  <c r="AV1132" i="3"/>
  <c r="K1132" i="3"/>
  <c r="F1132" i="3"/>
  <c r="E1132" i="3"/>
  <c r="BC1131" i="3"/>
  <c r="BB1131" i="3"/>
  <c r="BA1131" i="3"/>
  <c r="AZ1131" i="3"/>
  <c r="AW1131" i="3"/>
  <c r="AV1131" i="3"/>
  <c r="K1131" i="3"/>
  <c r="F1131" i="3"/>
  <c r="E1131" i="3"/>
  <c r="BC1130" i="3"/>
  <c r="BB1130" i="3"/>
  <c r="BA1130" i="3"/>
  <c r="AZ1130" i="3"/>
  <c r="AW1130" i="3"/>
  <c r="AV1130" i="3"/>
  <c r="K1130" i="3"/>
  <c r="F1130" i="3"/>
  <c r="J1130" i="3" s="1"/>
  <c r="E1130" i="3"/>
  <c r="BC1129" i="3"/>
  <c r="BB1129" i="3"/>
  <c r="BA1129" i="3"/>
  <c r="AZ1129" i="3"/>
  <c r="AY1129" i="3" s="1"/>
  <c r="AX1129" i="3" s="1"/>
  <c r="AW1129" i="3"/>
  <c r="AV1129" i="3"/>
  <c r="K1129" i="3"/>
  <c r="F1129" i="3"/>
  <c r="E1129" i="3"/>
  <c r="BC1128" i="3"/>
  <c r="BB1128" i="3"/>
  <c r="BA1128" i="3"/>
  <c r="AZ1128" i="3"/>
  <c r="AW1128" i="3"/>
  <c r="AV1128" i="3"/>
  <c r="K1128" i="3"/>
  <c r="F1128" i="3"/>
  <c r="J1128" i="3" s="1"/>
  <c r="E1128" i="3"/>
  <c r="BC1127" i="3"/>
  <c r="BB1127" i="3"/>
  <c r="BA1127" i="3"/>
  <c r="AZ1127" i="3"/>
  <c r="AX1127" i="3"/>
  <c r="AW1127" i="3"/>
  <c r="AV1127" i="3"/>
  <c r="J1127" i="3"/>
  <c r="F1127" i="3"/>
  <c r="E1127" i="3"/>
  <c r="BC1126" i="3"/>
  <c r="BB1126" i="3"/>
  <c r="BA1126" i="3"/>
  <c r="AZ1126" i="3"/>
  <c r="AW1126" i="3"/>
  <c r="AV1126" i="3"/>
  <c r="K1126" i="3"/>
  <c r="F1126" i="3"/>
  <c r="E1126" i="3"/>
  <c r="BC1125" i="3"/>
  <c r="BB1125" i="3"/>
  <c r="BA1125" i="3"/>
  <c r="AZ1125" i="3"/>
  <c r="AW1125" i="3"/>
  <c r="AV1125" i="3"/>
  <c r="K1125" i="3"/>
  <c r="J1125" i="3" s="1"/>
  <c r="F1125" i="3"/>
  <c r="E1125" i="3"/>
  <c r="BC1124" i="3"/>
  <c r="BB1124" i="3"/>
  <c r="BA1124" i="3"/>
  <c r="AZ1124" i="3"/>
  <c r="AY1124" i="3" s="1"/>
  <c r="AX1124" i="3" s="1"/>
  <c r="AW1124" i="3"/>
  <c r="AV1124" i="3"/>
  <c r="K1124" i="3"/>
  <c r="J1124" i="3" s="1"/>
  <c r="F1124" i="3"/>
  <c r="E1124" i="3"/>
  <c r="BC1123" i="3"/>
  <c r="BB1123" i="3"/>
  <c r="BA1123" i="3"/>
  <c r="AZ1123" i="3"/>
  <c r="AW1123" i="3"/>
  <c r="AV1123" i="3"/>
  <c r="K1123" i="3"/>
  <c r="F1123" i="3"/>
  <c r="E1123" i="3"/>
  <c r="BC1122" i="3"/>
  <c r="BB1122" i="3"/>
  <c r="BA1122" i="3"/>
  <c r="AZ1122" i="3"/>
  <c r="AY1122" i="3" s="1"/>
  <c r="AX1122" i="3" s="1"/>
  <c r="AW1122" i="3"/>
  <c r="AV1122" i="3"/>
  <c r="K1122" i="3"/>
  <c r="J1122" i="3" s="1"/>
  <c r="F1122" i="3"/>
  <c r="E1122" i="3"/>
  <c r="BC1121" i="3"/>
  <c r="BB1121" i="3"/>
  <c r="BA1121" i="3"/>
  <c r="AZ1121" i="3"/>
  <c r="AW1121" i="3"/>
  <c r="AV1121" i="3"/>
  <c r="K1121" i="3"/>
  <c r="F1121" i="3"/>
  <c r="E1121" i="3"/>
  <c r="BC1120" i="3"/>
  <c r="BB1120" i="3"/>
  <c r="BA1120" i="3"/>
  <c r="AZ1120" i="3"/>
  <c r="AW1120" i="3"/>
  <c r="AV1120" i="3"/>
  <c r="K1120" i="3"/>
  <c r="F1120" i="3"/>
  <c r="E1120" i="3"/>
  <c r="BC1119" i="3"/>
  <c r="BB1119" i="3"/>
  <c r="BA1119" i="3"/>
  <c r="AZ1119" i="3"/>
  <c r="AW1119" i="3"/>
  <c r="AV1119" i="3"/>
  <c r="K1119" i="3"/>
  <c r="J1119" i="3" s="1"/>
  <c r="F1119" i="3"/>
  <c r="E1119" i="3"/>
  <c r="BC1118" i="3"/>
  <c r="BB1118" i="3"/>
  <c r="BA1118" i="3"/>
  <c r="AZ1118" i="3"/>
  <c r="AW1118" i="3"/>
  <c r="AV1118" i="3"/>
  <c r="K1118" i="3"/>
  <c r="F1118" i="3"/>
  <c r="E1118" i="3"/>
  <c r="BC1117" i="3"/>
  <c r="BB1117" i="3"/>
  <c r="BA1117" i="3"/>
  <c r="AZ1117" i="3"/>
  <c r="AW1117" i="3"/>
  <c r="AV1117" i="3"/>
  <c r="K1117" i="3"/>
  <c r="J1117" i="3" s="1"/>
  <c r="F1117" i="3"/>
  <c r="E1117" i="3"/>
  <c r="BC1116" i="3"/>
  <c r="BB1116" i="3"/>
  <c r="BA1116" i="3"/>
  <c r="AZ1116" i="3"/>
  <c r="AY1116" i="3" s="1"/>
  <c r="AX1116" i="3" s="1"/>
  <c r="AW1116" i="3"/>
  <c r="AV1116" i="3"/>
  <c r="K1116" i="3"/>
  <c r="J1116" i="3" s="1"/>
  <c r="F1116" i="3"/>
  <c r="E1116" i="3"/>
  <c r="BC1115" i="3"/>
  <c r="BB1115" i="3"/>
  <c r="BA1115" i="3"/>
  <c r="AZ1115" i="3"/>
  <c r="AW1115" i="3"/>
  <c r="AV1115" i="3"/>
  <c r="K1115" i="3"/>
  <c r="F1115" i="3"/>
  <c r="E1115" i="3"/>
  <c r="BC1114" i="3"/>
  <c r="BB1114" i="3"/>
  <c r="BA1114" i="3"/>
  <c r="AZ1114" i="3"/>
  <c r="AY1114" i="3" s="1"/>
  <c r="AX1114" i="3" s="1"/>
  <c r="AW1114" i="3"/>
  <c r="AV1114" i="3"/>
  <c r="K1114" i="3"/>
  <c r="J1114" i="3" s="1"/>
  <c r="F1114" i="3"/>
  <c r="E1114" i="3"/>
  <c r="BC1113" i="3"/>
  <c r="BB1113" i="3"/>
  <c r="BA1113" i="3"/>
  <c r="AZ1113" i="3"/>
  <c r="AW1113" i="3"/>
  <c r="AV1113" i="3"/>
  <c r="K1113" i="3"/>
  <c r="F1113" i="3"/>
  <c r="E1113" i="3"/>
  <c r="BC1112" i="3"/>
  <c r="BB1112" i="3"/>
  <c r="BA1112" i="3"/>
  <c r="AZ1112" i="3"/>
  <c r="AW1112" i="3"/>
  <c r="AV1112" i="3"/>
  <c r="K1112" i="3"/>
  <c r="F1112" i="3"/>
  <c r="E1112" i="3"/>
  <c r="BC1111" i="3"/>
  <c r="BB1111" i="3"/>
  <c r="BA1111" i="3"/>
  <c r="AZ1111" i="3"/>
  <c r="AW1111" i="3"/>
  <c r="AV1111" i="3"/>
  <c r="K1111" i="3"/>
  <c r="J1111" i="3" s="1"/>
  <c r="F1111" i="3"/>
  <c r="E1111" i="3"/>
  <c r="BC1110" i="3"/>
  <c r="BB1110" i="3"/>
  <c r="BA1110" i="3"/>
  <c r="AZ1110" i="3"/>
  <c r="AW1110" i="3"/>
  <c r="AV1110" i="3"/>
  <c r="K1110" i="3"/>
  <c r="F1110" i="3"/>
  <c r="E1110" i="3"/>
  <c r="BC1109" i="3"/>
  <c r="BB1109" i="3"/>
  <c r="BA1109" i="3"/>
  <c r="AZ1109" i="3"/>
  <c r="AW1109" i="3"/>
  <c r="AV1109" i="3"/>
  <c r="K1109" i="3"/>
  <c r="J1109" i="3" s="1"/>
  <c r="F1109" i="3"/>
  <c r="E1109" i="3"/>
  <c r="BC1108" i="3"/>
  <c r="BB1108" i="3"/>
  <c r="BA1108" i="3"/>
  <c r="AZ1108" i="3"/>
  <c r="AY1108" i="3" s="1"/>
  <c r="AX1108" i="3" s="1"/>
  <c r="AW1108" i="3"/>
  <c r="AV1108" i="3"/>
  <c r="K1108" i="3"/>
  <c r="J1108" i="3" s="1"/>
  <c r="F1108" i="3"/>
  <c r="E1108" i="3"/>
  <c r="BC1107" i="3"/>
  <c r="BB1107" i="3"/>
  <c r="BA1107" i="3"/>
  <c r="AZ1107" i="3"/>
  <c r="AW1107" i="3"/>
  <c r="AV1107" i="3"/>
  <c r="F1107" i="3"/>
  <c r="J1107" i="3" s="1"/>
  <c r="E1107" i="3"/>
  <c r="BC1106" i="3"/>
  <c r="BB1106" i="3"/>
  <c r="BA1106" i="3"/>
  <c r="AZ1106" i="3"/>
  <c r="AY1106" i="3" s="1"/>
  <c r="AX1106" i="3" s="1"/>
  <c r="AW1106" i="3"/>
  <c r="AV1106" i="3"/>
  <c r="K1106" i="3"/>
  <c r="F1106" i="3"/>
  <c r="E1106" i="3"/>
  <c r="BC1105" i="3"/>
  <c r="BB1105" i="3"/>
  <c r="BA1105" i="3"/>
  <c r="AZ1105" i="3"/>
  <c r="AW1105" i="3"/>
  <c r="AV1105" i="3"/>
  <c r="K1105" i="3"/>
  <c r="J1105" i="3" s="1"/>
  <c r="F1105" i="3"/>
  <c r="E1105" i="3"/>
  <c r="BC1104" i="3"/>
  <c r="BB1104" i="3"/>
  <c r="BA1104" i="3"/>
  <c r="AY1104" i="3" s="1"/>
  <c r="AX1104" i="3" s="1"/>
  <c r="AZ1104" i="3"/>
  <c r="AW1104" i="3"/>
  <c r="AV1104" i="3"/>
  <c r="K1104" i="3"/>
  <c r="J1104" i="3" s="1"/>
  <c r="F1104" i="3"/>
  <c r="E1104" i="3"/>
  <c r="BC1103" i="3"/>
  <c r="BB1103" i="3"/>
  <c r="BA1103" i="3"/>
  <c r="AZ1103" i="3"/>
  <c r="AY1103" i="3" s="1"/>
  <c r="AX1103" i="3" s="1"/>
  <c r="AW1103" i="3"/>
  <c r="AV1103" i="3"/>
  <c r="K1103" i="3"/>
  <c r="F1103" i="3"/>
  <c r="E1103" i="3"/>
  <c r="BC1102" i="3"/>
  <c r="BB1102" i="3"/>
  <c r="BA1102" i="3"/>
  <c r="AZ1102" i="3"/>
  <c r="AY1102" i="3" s="1"/>
  <c r="AX1102" i="3" s="1"/>
  <c r="AW1102" i="3"/>
  <c r="AV1102" i="3"/>
  <c r="K1102" i="3"/>
  <c r="F1102" i="3"/>
  <c r="E1102" i="3"/>
  <c r="BC1101" i="3"/>
  <c r="BB1101" i="3"/>
  <c r="BA1101" i="3"/>
  <c r="AY1101" i="3" s="1"/>
  <c r="AX1101" i="3" s="1"/>
  <c r="AZ1101" i="3"/>
  <c r="AW1101" i="3"/>
  <c r="AV1101" i="3"/>
  <c r="K1101" i="3"/>
  <c r="J1101" i="3" s="1"/>
  <c r="F1101" i="3"/>
  <c r="E1101" i="3"/>
  <c r="BC1100" i="3"/>
  <c r="BB1100" i="3"/>
  <c r="BA1100" i="3"/>
  <c r="AY1100" i="3" s="1"/>
  <c r="AX1100" i="3" s="1"/>
  <c r="AZ1100" i="3"/>
  <c r="AW1100" i="3"/>
  <c r="AV1100" i="3"/>
  <c r="K1100" i="3"/>
  <c r="J1100" i="3" s="1"/>
  <c r="F1100" i="3"/>
  <c r="E1100" i="3"/>
  <c r="BC1099" i="3"/>
  <c r="BB1099" i="3"/>
  <c r="BA1099" i="3"/>
  <c r="AZ1099" i="3"/>
  <c r="AY1099" i="3" s="1"/>
  <c r="AX1099" i="3" s="1"/>
  <c r="AW1099" i="3"/>
  <c r="AV1099" i="3"/>
  <c r="K1099" i="3"/>
  <c r="F1099" i="3"/>
  <c r="E1099" i="3"/>
  <c r="BC1098" i="3"/>
  <c r="BB1098" i="3"/>
  <c r="BA1098" i="3"/>
  <c r="AZ1098" i="3"/>
  <c r="AY1098" i="3" s="1"/>
  <c r="AX1098" i="3" s="1"/>
  <c r="AW1098" i="3"/>
  <c r="AV1098" i="3"/>
  <c r="K1098" i="3"/>
  <c r="F1098" i="3"/>
  <c r="E1098" i="3"/>
  <c r="BC1097" i="3"/>
  <c r="BB1097" i="3"/>
  <c r="BA1097" i="3"/>
  <c r="AZ1097" i="3"/>
  <c r="AW1097" i="3"/>
  <c r="AV1097" i="3"/>
  <c r="K1097" i="3"/>
  <c r="J1097" i="3" s="1"/>
  <c r="F1097" i="3"/>
  <c r="E1097" i="3"/>
  <c r="BC1096" i="3"/>
  <c r="BB1096" i="3"/>
  <c r="BA1096" i="3"/>
  <c r="AY1096" i="3" s="1"/>
  <c r="AX1096" i="3" s="1"/>
  <c r="AZ1096" i="3"/>
  <c r="AW1096" i="3"/>
  <c r="AV1096" i="3"/>
  <c r="K1096" i="3"/>
  <c r="J1096" i="3" s="1"/>
  <c r="F1096" i="3"/>
  <c r="E1096" i="3"/>
  <c r="BC1095" i="3"/>
  <c r="BB1095" i="3"/>
  <c r="BA1095" i="3"/>
  <c r="AZ1095" i="3"/>
  <c r="AY1095" i="3" s="1"/>
  <c r="AX1095" i="3" s="1"/>
  <c r="AW1095" i="3"/>
  <c r="AV1095" i="3"/>
  <c r="K1095" i="3"/>
  <c r="F1095" i="3"/>
  <c r="E1095" i="3"/>
  <c r="BC1094" i="3"/>
  <c r="BB1094" i="3"/>
  <c r="BA1094" i="3"/>
  <c r="AZ1094" i="3"/>
  <c r="AY1094" i="3" s="1"/>
  <c r="AX1094" i="3" s="1"/>
  <c r="AW1094" i="3"/>
  <c r="AV1094" i="3"/>
  <c r="K1094" i="3"/>
  <c r="F1094" i="3"/>
  <c r="E1094" i="3"/>
  <c r="BC1093" i="3"/>
  <c r="BB1093" i="3"/>
  <c r="AY1093" i="3" s="1"/>
  <c r="AX1093" i="3" s="1"/>
  <c r="BA1093" i="3"/>
  <c r="AZ1093" i="3"/>
  <c r="AW1093" i="3"/>
  <c r="AV1093" i="3"/>
  <c r="K1093" i="3"/>
  <c r="J1093" i="3" s="1"/>
  <c r="F1093" i="3"/>
  <c r="E1093" i="3"/>
  <c r="BC1092" i="3"/>
  <c r="BB1092" i="3"/>
  <c r="BA1092" i="3"/>
  <c r="AY1092" i="3" s="1"/>
  <c r="AX1092" i="3" s="1"/>
  <c r="AZ1092" i="3"/>
  <c r="AW1092" i="3"/>
  <c r="AV1092" i="3"/>
  <c r="K1092" i="3"/>
  <c r="J1092" i="3" s="1"/>
  <c r="F1092" i="3"/>
  <c r="E1092" i="3"/>
  <c r="BC1091" i="3"/>
  <c r="BB1091" i="3"/>
  <c r="BA1091" i="3"/>
  <c r="AZ1091" i="3"/>
  <c r="AY1091" i="3" s="1"/>
  <c r="AX1091" i="3" s="1"/>
  <c r="AW1091" i="3"/>
  <c r="AV1091" i="3"/>
  <c r="K1091" i="3"/>
  <c r="F1091" i="3"/>
  <c r="E1091" i="3"/>
  <c r="BC1090" i="3"/>
  <c r="BB1090" i="3"/>
  <c r="BA1090" i="3"/>
  <c r="AZ1090" i="3"/>
  <c r="AY1090" i="3" s="1"/>
  <c r="AX1090" i="3" s="1"/>
  <c r="AW1090" i="3"/>
  <c r="AV1090" i="3"/>
  <c r="K1090" i="3"/>
  <c r="F1090" i="3"/>
  <c r="E1090" i="3"/>
  <c r="BC1089" i="3"/>
  <c r="BB1089" i="3"/>
  <c r="AY1089" i="3" s="1"/>
  <c r="AX1089" i="3" s="1"/>
  <c r="BA1089" i="3"/>
  <c r="AZ1089" i="3"/>
  <c r="AW1089" i="3"/>
  <c r="AV1089" i="3"/>
  <c r="J1089" i="3"/>
  <c r="F1089" i="3"/>
  <c r="E1089" i="3"/>
  <c r="BC1088" i="3"/>
  <c r="BB1088" i="3"/>
  <c r="BA1088" i="3"/>
  <c r="AZ1088" i="3"/>
  <c r="AW1088" i="3"/>
  <c r="AV1088" i="3"/>
  <c r="K1088" i="3"/>
  <c r="J1088" i="3"/>
  <c r="F1088" i="3"/>
  <c r="E1088" i="3"/>
  <c r="BC1087" i="3"/>
  <c r="BB1087" i="3"/>
  <c r="BA1087" i="3"/>
  <c r="AZ1087" i="3"/>
  <c r="AW1087" i="3"/>
  <c r="AV1087" i="3"/>
  <c r="K1087" i="3"/>
  <c r="F1087" i="3"/>
  <c r="E1087" i="3"/>
  <c r="BC1086" i="3"/>
  <c r="BB1086" i="3"/>
  <c r="BA1086" i="3"/>
  <c r="AZ1086" i="3"/>
  <c r="AW1086" i="3"/>
  <c r="AV1086" i="3"/>
  <c r="K1086" i="3"/>
  <c r="J1086" i="3"/>
  <c r="F1086" i="3"/>
  <c r="E1086" i="3"/>
  <c r="BC1085" i="3"/>
  <c r="BB1085" i="3"/>
  <c r="BA1085" i="3"/>
  <c r="AZ1085" i="3"/>
  <c r="AW1085" i="3"/>
  <c r="AV1085" i="3"/>
  <c r="K1085" i="3"/>
  <c r="F1085" i="3"/>
  <c r="J1085" i="3" s="1"/>
  <c r="E1085" i="3"/>
  <c r="BC1084" i="3"/>
  <c r="BB1084" i="3"/>
  <c r="BA1084" i="3"/>
  <c r="AZ1084" i="3"/>
  <c r="AW1084" i="3"/>
  <c r="AV1084" i="3"/>
  <c r="K1084" i="3"/>
  <c r="F1084" i="3"/>
  <c r="J1084" i="3" s="1"/>
  <c r="E1084" i="3"/>
  <c r="BC1083" i="3"/>
  <c r="BB1083" i="3"/>
  <c r="BA1083" i="3"/>
  <c r="AZ1083" i="3"/>
  <c r="AW1083" i="3"/>
  <c r="AV1083" i="3"/>
  <c r="K1083" i="3"/>
  <c r="F1083" i="3"/>
  <c r="E1083" i="3"/>
  <c r="BC1082" i="3"/>
  <c r="BB1082" i="3"/>
  <c r="BA1082" i="3"/>
  <c r="AZ1082" i="3"/>
  <c r="AW1082" i="3"/>
  <c r="AV1082" i="3"/>
  <c r="K1082" i="3"/>
  <c r="F1082" i="3"/>
  <c r="J1082" i="3" s="1"/>
  <c r="E1082" i="3"/>
  <c r="BC1081" i="3"/>
  <c r="BB1081" i="3"/>
  <c r="BA1081" i="3"/>
  <c r="AZ1081" i="3"/>
  <c r="AY1081" i="3" s="1"/>
  <c r="AX1081" i="3" s="1"/>
  <c r="AW1081" i="3"/>
  <c r="AV1081" i="3"/>
  <c r="K1081" i="3"/>
  <c r="F1081" i="3"/>
  <c r="J1081" i="3" s="1"/>
  <c r="E1081" i="3"/>
  <c r="BC1080" i="3"/>
  <c r="BB1080" i="3"/>
  <c r="BA1080" i="3"/>
  <c r="AZ1080" i="3"/>
  <c r="AW1080" i="3"/>
  <c r="AV1080" i="3"/>
  <c r="K1080" i="3"/>
  <c r="J1080" i="3"/>
  <c r="F1080" i="3"/>
  <c r="E1080" i="3"/>
  <c r="BC1079" i="3"/>
  <c r="BB1079" i="3"/>
  <c r="BA1079" i="3"/>
  <c r="AZ1079" i="3"/>
  <c r="AW1079" i="3"/>
  <c r="AV1079" i="3"/>
  <c r="K1079" i="3"/>
  <c r="F1079" i="3"/>
  <c r="J1079" i="3" s="1"/>
  <c r="E1079" i="3"/>
  <c r="BC1078" i="3"/>
  <c r="BB1078" i="3"/>
  <c r="BA1078" i="3"/>
  <c r="AZ1078" i="3"/>
  <c r="AW1078" i="3"/>
  <c r="AV1078" i="3"/>
  <c r="K1078" i="3"/>
  <c r="J1078" i="3" s="1"/>
  <c r="F1078" i="3"/>
  <c r="E1078" i="3"/>
  <c r="BC1077" i="3"/>
  <c r="BB1077" i="3"/>
  <c r="BA1077" i="3"/>
  <c r="AZ1077" i="3"/>
  <c r="AW1077" i="3"/>
  <c r="AV1077" i="3"/>
  <c r="K1077" i="3"/>
  <c r="J1077" i="3"/>
  <c r="F1077" i="3"/>
  <c r="E1077" i="3"/>
  <c r="BC1076" i="3"/>
  <c r="BB1076" i="3"/>
  <c r="BA1076" i="3"/>
  <c r="AZ1076" i="3"/>
  <c r="AW1076" i="3"/>
  <c r="AV1076" i="3"/>
  <c r="K1076" i="3"/>
  <c r="F1076" i="3"/>
  <c r="J1076" i="3" s="1"/>
  <c r="E1076" i="3"/>
  <c r="BC1075" i="3"/>
  <c r="BB1075" i="3"/>
  <c r="BA1075" i="3"/>
  <c r="AZ1075" i="3"/>
  <c r="AW1075" i="3"/>
  <c r="AV1075" i="3"/>
  <c r="K1075" i="3"/>
  <c r="F1075" i="3"/>
  <c r="E1075" i="3"/>
  <c r="BC1074" i="3"/>
  <c r="BB1074" i="3"/>
  <c r="BA1074" i="3"/>
  <c r="AZ1074" i="3"/>
  <c r="AW1074" i="3"/>
  <c r="AV1074" i="3"/>
  <c r="K1074" i="3"/>
  <c r="F1074" i="3"/>
  <c r="J1074" i="3" s="1"/>
  <c r="E1074" i="3"/>
  <c r="BC1073" i="3"/>
  <c r="BB1073" i="3"/>
  <c r="BA1073" i="3"/>
  <c r="AZ1073" i="3"/>
  <c r="AW1073" i="3"/>
  <c r="AV1073" i="3"/>
  <c r="K1073" i="3"/>
  <c r="F1073" i="3"/>
  <c r="E1073" i="3"/>
  <c r="BC1072" i="3"/>
  <c r="BB1072" i="3"/>
  <c r="BA1072" i="3"/>
  <c r="AZ1072" i="3"/>
  <c r="AW1072" i="3"/>
  <c r="AV1072" i="3"/>
  <c r="K1072" i="3"/>
  <c r="F1072" i="3"/>
  <c r="J1072" i="3" s="1"/>
  <c r="E1072" i="3"/>
  <c r="BC1071" i="3"/>
  <c r="BB1071" i="3"/>
  <c r="BA1071" i="3"/>
  <c r="AZ1071" i="3"/>
  <c r="AW1071" i="3"/>
  <c r="AV1071" i="3"/>
  <c r="K1071" i="3"/>
  <c r="F1071" i="3"/>
  <c r="J1071" i="3" s="1"/>
  <c r="E1071" i="3"/>
  <c r="BC1070" i="3"/>
  <c r="BB1070" i="3"/>
  <c r="BA1070" i="3"/>
  <c r="AZ1070" i="3"/>
  <c r="AW1070" i="3"/>
  <c r="AV1070" i="3"/>
  <c r="K1070" i="3"/>
  <c r="F1070" i="3"/>
  <c r="E1070" i="3"/>
  <c r="BC1069" i="3"/>
  <c r="BB1069" i="3"/>
  <c r="BA1069" i="3"/>
  <c r="AZ1069" i="3"/>
  <c r="AW1069" i="3"/>
  <c r="AV1069" i="3"/>
  <c r="K1069" i="3"/>
  <c r="J1069" i="3" s="1"/>
  <c r="F1069" i="3"/>
  <c r="E1069" i="3"/>
  <c r="BC1068" i="3"/>
  <c r="BB1068" i="3"/>
  <c r="BA1068" i="3"/>
  <c r="AZ1068" i="3"/>
  <c r="AW1068" i="3"/>
  <c r="AV1068" i="3"/>
  <c r="K1068" i="3"/>
  <c r="J1068" i="3"/>
  <c r="F1068" i="3"/>
  <c r="E1068" i="3"/>
  <c r="BC1067" i="3"/>
  <c r="BB1067" i="3"/>
  <c r="BA1067" i="3"/>
  <c r="AZ1067" i="3"/>
  <c r="AW1067" i="3"/>
  <c r="AV1067" i="3"/>
  <c r="K1067" i="3"/>
  <c r="F1067" i="3"/>
  <c r="J1067" i="3" s="1"/>
  <c r="E1067" i="3"/>
  <c r="BC1066" i="3"/>
  <c r="BB1066" i="3"/>
  <c r="BA1066" i="3"/>
  <c r="AZ1066" i="3"/>
  <c r="AW1066" i="3"/>
  <c r="AV1066" i="3"/>
  <c r="K1066" i="3"/>
  <c r="J1066" i="3"/>
  <c r="F1066" i="3"/>
  <c r="E1066" i="3"/>
  <c r="BC1065" i="3"/>
  <c r="BB1065" i="3"/>
  <c r="BA1065" i="3"/>
  <c r="AZ1065" i="3"/>
  <c r="AW1065" i="3"/>
  <c r="AV1065" i="3"/>
  <c r="K1065" i="3"/>
  <c r="J1065" i="3"/>
  <c r="F1065" i="3"/>
  <c r="E1065" i="3"/>
  <c r="BC1064" i="3"/>
  <c r="BB1064" i="3"/>
  <c r="BA1064" i="3"/>
  <c r="AZ1064" i="3"/>
  <c r="AW1064" i="3"/>
  <c r="AV1064" i="3"/>
  <c r="K1064" i="3"/>
  <c r="F1064" i="3"/>
  <c r="J1064" i="3" s="1"/>
  <c r="E1064" i="3"/>
  <c r="BC1063" i="3"/>
  <c r="BB1063" i="3"/>
  <c r="BA1063" i="3"/>
  <c r="AZ1063" i="3"/>
  <c r="AW1063" i="3"/>
  <c r="AV1063" i="3"/>
  <c r="K1063" i="3"/>
  <c r="F1063" i="3"/>
  <c r="E1063" i="3"/>
  <c r="BC1062" i="3"/>
  <c r="BB1062" i="3"/>
  <c r="BA1062" i="3"/>
  <c r="AZ1062" i="3"/>
  <c r="AW1062" i="3"/>
  <c r="AV1062" i="3"/>
  <c r="K1062" i="3"/>
  <c r="F1062" i="3"/>
  <c r="J1062" i="3" s="1"/>
  <c r="E1062" i="3"/>
  <c r="BC1061" i="3"/>
  <c r="BB1061" i="3"/>
  <c r="BA1061" i="3"/>
  <c r="AZ1061" i="3"/>
  <c r="AW1061" i="3"/>
  <c r="AV1061" i="3"/>
  <c r="K1061" i="3"/>
  <c r="F1061" i="3"/>
  <c r="E1061" i="3"/>
  <c r="BC1060" i="3"/>
  <c r="BB1060" i="3"/>
  <c r="BA1060" i="3"/>
  <c r="AZ1060" i="3"/>
  <c r="AX1060" i="3"/>
  <c r="AW1060" i="3"/>
  <c r="AV1060" i="3"/>
  <c r="F1060" i="3"/>
  <c r="J1060" i="3" s="1"/>
  <c r="E1060" i="3"/>
  <c r="BC1059" i="3"/>
  <c r="BB1059" i="3"/>
  <c r="BA1059" i="3"/>
  <c r="AZ1059" i="3"/>
  <c r="AY1059" i="3" s="1"/>
  <c r="AX1059" i="3" s="1"/>
  <c r="AW1059" i="3"/>
  <c r="AV1059" i="3"/>
  <c r="J1059" i="3"/>
  <c r="F1059" i="3"/>
  <c r="E1059" i="3"/>
  <c r="BC1058" i="3"/>
  <c r="BB1058" i="3"/>
  <c r="BA1058" i="3"/>
  <c r="AZ1058" i="3"/>
  <c r="AW1058" i="3"/>
  <c r="AV1058" i="3"/>
  <c r="K1058" i="3"/>
  <c r="F1058" i="3"/>
  <c r="E1058" i="3"/>
  <c r="BC1057" i="3"/>
  <c r="BB1057" i="3"/>
  <c r="BA1057" i="3"/>
  <c r="AZ1057" i="3"/>
  <c r="AY1057" i="3"/>
  <c r="AX1057" i="3" s="1"/>
  <c r="AW1057" i="3"/>
  <c r="AV1057" i="3"/>
  <c r="K1057" i="3"/>
  <c r="F1057" i="3"/>
  <c r="E1057" i="3"/>
  <c r="BC1056" i="3"/>
  <c r="BB1056" i="3"/>
  <c r="BA1056" i="3"/>
  <c r="AZ1056" i="3"/>
  <c r="AW1056" i="3"/>
  <c r="AV1056" i="3"/>
  <c r="K1056" i="3"/>
  <c r="F1056" i="3"/>
  <c r="E1056" i="3"/>
  <c r="BC1055" i="3"/>
  <c r="BB1055" i="3"/>
  <c r="BA1055" i="3"/>
  <c r="AZ1055" i="3"/>
  <c r="AW1055" i="3"/>
  <c r="AV1055" i="3"/>
  <c r="K1055" i="3"/>
  <c r="F1055" i="3"/>
  <c r="E1055" i="3"/>
  <c r="BC1054" i="3"/>
  <c r="BB1054" i="3"/>
  <c r="BA1054" i="3"/>
  <c r="AZ1054" i="3"/>
  <c r="AW1054" i="3"/>
  <c r="AV1054" i="3"/>
  <c r="K1054" i="3"/>
  <c r="J1054" i="3" s="1"/>
  <c r="F1054" i="3"/>
  <c r="E1054" i="3"/>
  <c r="BC1053" i="3"/>
  <c r="BB1053" i="3"/>
  <c r="BA1053" i="3"/>
  <c r="AZ1053" i="3"/>
  <c r="AW1053" i="3"/>
  <c r="AV1053" i="3"/>
  <c r="K1053" i="3"/>
  <c r="F1053" i="3"/>
  <c r="E1053" i="3"/>
  <c r="BC1052" i="3"/>
  <c r="BB1052" i="3"/>
  <c r="BA1052" i="3"/>
  <c r="AZ1052" i="3"/>
  <c r="AY1052" i="3" s="1"/>
  <c r="AX1052" i="3" s="1"/>
  <c r="AW1052" i="3"/>
  <c r="AV1052" i="3"/>
  <c r="K1052" i="3"/>
  <c r="J1052" i="3" s="1"/>
  <c r="F1052" i="3"/>
  <c r="E1052" i="3"/>
  <c r="BC1051" i="3"/>
  <c r="BB1051" i="3"/>
  <c r="BA1051" i="3"/>
  <c r="AZ1051" i="3"/>
  <c r="AY1051" i="3" s="1"/>
  <c r="AX1051" i="3" s="1"/>
  <c r="AW1051" i="3"/>
  <c r="AV1051" i="3"/>
  <c r="K1051" i="3"/>
  <c r="F1051" i="3"/>
  <c r="E1051" i="3"/>
  <c r="BC1050" i="3"/>
  <c r="BB1050" i="3"/>
  <c r="BA1050" i="3"/>
  <c r="AZ1050" i="3"/>
  <c r="AW1050" i="3"/>
  <c r="AV1050" i="3"/>
  <c r="K1050" i="3"/>
  <c r="J1050" i="3" s="1"/>
  <c r="F1050" i="3"/>
  <c r="E1050" i="3"/>
  <c r="BC1049" i="3"/>
  <c r="BB1049" i="3"/>
  <c r="BA1049" i="3"/>
  <c r="AZ1049" i="3"/>
  <c r="AW1049" i="3"/>
  <c r="AV1049" i="3"/>
  <c r="K1049" i="3"/>
  <c r="F1049" i="3"/>
  <c r="E1049" i="3"/>
  <c r="BC1048" i="3"/>
  <c r="BB1048" i="3"/>
  <c r="BA1048" i="3"/>
  <c r="AZ1048" i="3"/>
  <c r="AY1048" i="3" s="1"/>
  <c r="AX1048" i="3" s="1"/>
  <c r="AW1048" i="3"/>
  <c r="AV1048" i="3"/>
  <c r="K1048" i="3"/>
  <c r="J1048" i="3" s="1"/>
  <c r="F1048" i="3"/>
  <c r="E1048" i="3"/>
  <c r="BC1047" i="3"/>
  <c r="BB1047" i="3"/>
  <c r="BA1047" i="3"/>
  <c r="AY1047" i="3" s="1"/>
  <c r="AX1047" i="3" s="1"/>
  <c r="AZ1047" i="3"/>
  <c r="AW1047" i="3"/>
  <c r="AV1047" i="3"/>
  <c r="K1047" i="3"/>
  <c r="J1047" i="3" s="1"/>
  <c r="F1047" i="3"/>
  <c r="E1047" i="3"/>
  <c r="BC1046" i="3"/>
  <c r="BB1046" i="3"/>
  <c r="BA1046" i="3"/>
  <c r="AZ1046" i="3"/>
  <c r="AW1046" i="3"/>
  <c r="AV1046" i="3"/>
  <c r="K1046" i="3"/>
  <c r="F1046" i="3"/>
  <c r="E1046" i="3"/>
  <c r="BC1045" i="3"/>
  <c r="BB1045" i="3"/>
  <c r="BA1045" i="3"/>
  <c r="AY1045" i="3" s="1"/>
  <c r="AX1045" i="3" s="1"/>
  <c r="AZ1045" i="3"/>
  <c r="AW1045" i="3"/>
  <c r="AV1045" i="3"/>
  <c r="K1045" i="3"/>
  <c r="J1045" i="3" s="1"/>
  <c r="F1045" i="3"/>
  <c r="E1045" i="3"/>
  <c r="BC1044" i="3"/>
  <c r="BB1044" i="3"/>
  <c r="BA1044" i="3"/>
  <c r="AZ1044" i="3"/>
  <c r="AW1044" i="3"/>
  <c r="AV1044" i="3"/>
  <c r="K1044" i="3"/>
  <c r="F1044" i="3"/>
  <c r="E1044" i="3"/>
  <c r="BC1043" i="3"/>
  <c r="BB1043" i="3"/>
  <c r="BA1043" i="3"/>
  <c r="AZ1043" i="3"/>
  <c r="AY1043" i="3"/>
  <c r="AX1043" i="3" s="1"/>
  <c r="AW1043" i="3"/>
  <c r="AV1043" i="3"/>
  <c r="K1043" i="3"/>
  <c r="J1043" i="3" s="1"/>
  <c r="F1043" i="3"/>
  <c r="E1043" i="3"/>
  <c r="BC1042" i="3"/>
  <c r="BB1042" i="3"/>
  <c r="BA1042" i="3"/>
  <c r="AZ1042" i="3"/>
  <c r="AW1042" i="3"/>
  <c r="AV1042" i="3"/>
  <c r="K1042" i="3"/>
  <c r="F1042" i="3"/>
  <c r="E1042" i="3"/>
  <c r="BC1041" i="3"/>
  <c r="BB1041" i="3"/>
  <c r="AY1041" i="3" s="1"/>
  <c r="AX1041" i="3" s="1"/>
  <c r="BA1041" i="3"/>
  <c r="AZ1041" i="3"/>
  <c r="AW1041" i="3"/>
  <c r="AV1041" i="3"/>
  <c r="K1041" i="3"/>
  <c r="F1041" i="3"/>
  <c r="E1041" i="3"/>
  <c r="BC1040" i="3"/>
  <c r="BB1040" i="3"/>
  <c r="BA1040" i="3"/>
  <c r="AZ1040" i="3"/>
  <c r="AW1040" i="3"/>
  <c r="AV1040" i="3"/>
  <c r="K1040" i="3"/>
  <c r="F1040" i="3"/>
  <c r="E1040" i="3"/>
  <c r="BC1039" i="3"/>
  <c r="BB1039" i="3"/>
  <c r="BA1039" i="3"/>
  <c r="AZ1039" i="3"/>
  <c r="AW1039" i="3"/>
  <c r="AV1039" i="3"/>
  <c r="K1039" i="3"/>
  <c r="F1039" i="3"/>
  <c r="E1039" i="3"/>
  <c r="BC1038" i="3"/>
  <c r="BB1038" i="3"/>
  <c r="BA1038" i="3"/>
  <c r="AZ1038" i="3"/>
  <c r="AX1038" i="3"/>
  <c r="AW1038" i="3"/>
  <c r="AV1038" i="3"/>
  <c r="J1038" i="3"/>
  <c r="F1038" i="3"/>
  <c r="E1038" i="3"/>
  <c r="BC1037" i="3"/>
  <c r="BB1037" i="3"/>
  <c r="BA1037" i="3"/>
  <c r="AY1037" i="3" s="1"/>
  <c r="AX1037" i="3" s="1"/>
  <c r="AZ1037" i="3"/>
  <c r="AW1037" i="3"/>
  <c r="AV1037" i="3"/>
  <c r="J1037" i="3"/>
  <c r="F1037" i="3"/>
  <c r="E1037" i="3"/>
  <c r="BC1036" i="3"/>
  <c r="BB1036" i="3"/>
  <c r="BA1036" i="3"/>
  <c r="AZ1036" i="3"/>
  <c r="AW1036" i="3"/>
  <c r="AV1036" i="3"/>
  <c r="K1036" i="3"/>
  <c r="F1036" i="3"/>
  <c r="J1036" i="3" s="1"/>
  <c r="E1036" i="3"/>
  <c r="BC1035" i="3"/>
  <c r="BB1035" i="3"/>
  <c r="BA1035" i="3"/>
  <c r="AZ1035" i="3"/>
  <c r="AW1035" i="3"/>
  <c r="AV1035" i="3"/>
  <c r="K1035" i="3"/>
  <c r="F1035" i="3"/>
  <c r="E1035" i="3"/>
  <c r="BC1034" i="3"/>
  <c r="BB1034" i="3"/>
  <c r="BA1034" i="3"/>
  <c r="AZ1034" i="3"/>
  <c r="AW1034" i="3"/>
  <c r="AV1034" i="3"/>
  <c r="K1034" i="3"/>
  <c r="J1034" i="3"/>
  <c r="F1034" i="3"/>
  <c r="E1034" i="3"/>
  <c r="BC1033" i="3"/>
  <c r="BB1033" i="3"/>
  <c r="BA1033" i="3"/>
  <c r="AZ1033" i="3"/>
  <c r="AW1033" i="3"/>
  <c r="AV1033" i="3"/>
  <c r="K1033" i="3"/>
  <c r="F1033" i="3"/>
  <c r="E1033" i="3"/>
  <c r="BC1032" i="3"/>
  <c r="BB1032" i="3"/>
  <c r="BA1032" i="3"/>
  <c r="AZ1032" i="3"/>
  <c r="AW1032" i="3"/>
  <c r="AV1032" i="3"/>
  <c r="K1032" i="3"/>
  <c r="F1032" i="3"/>
  <c r="J1032" i="3" s="1"/>
  <c r="E1032" i="3"/>
  <c r="BC1031" i="3"/>
  <c r="BB1031" i="3"/>
  <c r="BA1031" i="3"/>
  <c r="AZ1031" i="3"/>
  <c r="AW1031" i="3"/>
  <c r="AV1031" i="3"/>
  <c r="K1031" i="3"/>
  <c r="F1031" i="3"/>
  <c r="J1031" i="3" s="1"/>
  <c r="E1031" i="3"/>
  <c r="BC1030" i="3"/>
  <c r="BB1030" i="3"/>
  <c r="BA1030" i="3"/>
  <c r="AZ1030" i="3"/>
  <c r="AW1030" i="3"/>
  <c r="AV1030" i="3"/>
  <c r="K1030" i="3"/>
  <c r="F1030" i="3"/>
  <c r="J1030" i="3" s="1"/>
  <c r="E1030" i="3"/>
  <c r="BC1029" i="3"/>
  <c r="BB1029" i="3"/>
  <c r="BA1029" i="3"/>
  <c r="AZ1029" i="3"/>
  <c r="AW1029" i="3"/>
  <c r="AV1029" i="3"/>
  <c r="K1029" i="3"/>
  <c r="J1029" i="3" s="1"/>
  <c r="F1029" i="3"/>
  <c r="E1029" i="3"/>
  <c r="BC1028" i="3"/>
  <c r="BB1028" i="3"/>
  <c r="BA1028" i="3"/>
  <c r="AZ1028" i="3"/>
  <c r="AW1028" i="3"/>
  <c r="AV1028" i="3"/>
  <c r="K1028" i="3"/>
  <c r="J1028" i="3"/>
  <c r="F1028" i="3"/>
  <c r="E1028" i="3"/>
  <c r="BC1027" i="3"/>
  <c r="BB1027" i="3"/>
  <c r="BA1027" i="3"/>
  <c r="AZ1027" i="3"/>
  <c r="AW1027" i="3"/>
  <c r="AV1027" i="3"/>
  <c r="K1027" i="3"/>
  <c r="F1027" i="3"/>
  <c r="J1027" i="3" s="1"/>
  <c r="E1027" i="3"/>
  <c r="BC1026" i="3"/>
  <c r="BB1026" i="3"/>
  <c r="BA1026" i="3"/>
  <c r="AZ1026" i="3"/>
  <c r="AW1026" i="3"/>
  <c r="AV1026" i="3"/>
  <c r="K1026" i="3"/>
  <c r="J1026" i="3"/>
  <c r="F1026" i="3"/>
  <c r="E1026" i="3"/>
  <c r="BC1025" i="3"/>
  <c r="BB1025" i="3"/>
  <c r="BA1025" i="3"/>
  <c r="AZ1025" i="3"/>
  <c r="AW1025" i="3"/>
  <c r="AV1025" i="3"/>
  <c r="K1025" i="3"/>
  <c r="J1025" i="3"/>
  <c r="F1025" i="3"/>
  <c r="E1025" i="3"/>
  <c r="BC1024" i="3"/>
  <c r="BB1024" i="3"/>
  <c r="BA1024" i="3"/>
  <c r="AZ1024" i="3"/>
  <c r="AX1024" i="3"/>
  <c r="AW1024" i="3"/>
  <c r="AV1024" i="3"/>
  <c r="F1024" i="3"/>
  <c r="J1024" i="3" s="1"/>
  <c r="E1024" i="3"/>
  <c r="BC1023" i="3"/>
  <c r="BB1023" i="3"/>
  <c r="BA1023" i="3"/>
  <c r="AZ1023" i="3"/>
  <c r="AX1023" i="3"/>
  <c r="AW1023" i="3"/>
  <c r="AV1023" i="3"/>
  <c r="F1023" i="3"/>
  <c r="J1023" i="3" s="1"/>
  <c r="E1023" i="3"/>
  <c r="BC1022" i="3"/>
  <c r="BB1022" i="3"/>
  <c r="BA1022" i="3"/>
  <c r="AZ1022" i="3"/>
  <c r="AW1022" i="3"/>
  <c r="AV1022" i="3"/>
  <c r="K1022" i="3"/>
  <c r="F1022" i="3"/>
  <c r="E1022" i="3"/>
  <c r="BC1021" i="3"/>
  <c r="BB1021" i="3"/>
  <c r="BA1021" i="3"/>
  <c r="AZ1021" i="3"/>
  <c r="AW1021" i="3"/>
  <c r="AV1021" i="3"/>
  <c r="K1021" i="3"/>
  <c r="F1021" i="3"/>
  <c r="J1021" i="3" s="1"/>
  <c r="E1021" i="3"/>
  <c r="BC1020" i="3"/>
  <c r="BB1020" i="3"/>
  <c r="BA1020" i="3"/>
  <c r="AZ1020" i="3"/>
  <c r="AY1020" i="3" s="1"/>
  <c r="AX1020" i="3" s="1"/>
  <c r="AW1020" i="3"/>
  <c r="AV1020" i="3"/>
  <c r="K1020" i="3"/>
  <c r="F1020" i="3"/>
  <c r="E1020" i="3"/>
  <c r="BC1019" i="3"/>
  <c r="BB1019" i="3"/>
  <c r="BA1019" i="3"/>
  <c r="AY1019" i="3" s="1"/>
  <c r="AX1019" i="3" s="1"/>
  <c r="AZ1019" i="3"/>
  <c r="AW1019" i="3"/>
  <c r="AV1019" i="3"/>
  <c r="K1019" i="3"/>
  <c r="F1019" i="3"/>
  <c r="E1019" i="3"/>
  <c r="BC1018" i="3"/>
  <c r="BB1018" i="3"/>
  <c r="BA1018" i="3"/>
  <c r="AZ1018" i="3"/>
  <c r="AW1018" i="3"/>
  <c r="AV1018" i="3"/>
  <c r="K1018" i="3"/>
  <c r="F1018" i="3"/>
  <c r="E1018" i="3"/>
  <c r="BC1017" i="3"/>
  <c r="BB1017" i="3"/>
  <c r="BA1017" i="3"/>
  <c r="AZ1017" i="3"/>
  <c r="AY1017" i="3"/>
  <c r="AX1017" i="3" s="1"/>
  <c r="AW1017" i="3"/>
  <c r="AV1017" i="3"/>
  <c r="K1017" i="3"/>
  <c r="F1017" i="3"/>
  <c r="E1017" i="3"/>
  <c r="BC1016" i="3"/>
  <c r="BB1016" i="3"/>
  <c r="BA1016" i="3"/>
  <c r="AZ1016" i="3"/>
  <c r="AW1016" i="3"/>
  <c r="AV1016" i="3"/>
  <c r="F1016" i="3"/>
  <c r="J1016" i="3" s="1"/>
  <c r="E1016" i="3"/>
  <c r="BC1015" i="3"/>
  <c r="BB1015" i="3"/>
  <c r="BA1015" i="3"/>
  <c r="AY1015" i="3" s="1"/>
  <c r="AX1015" i="3" s="1"/>
  <c r="AZ1015" i="3"/>
  <c r="AW1015" i="3"/>
  <c r="AV1015" i="3"/>
  <c r="J1015" i="3"/>
  <c r="F1015" i="3"/>
  <c r="E1015" i="3"/>
  <c r="BC1014" i="3"/>
  <c r="BB1014" i="3"/>
  <c r="BA1014" i="3"/>
  <c r="AZ1014" i="3"/>
  <c r="AW1014" i="3"/>
  <c r="AV1014" i="3"/>
  <c r="K1014" i="3"/>
  <c r="F1014" i="3"/>
  <c r="J1014" i="3" s="1"/>
  <c r="E1014" i="3"/>
  <c r="BC1013" i="3"/>
  <c r="BB1013" i="3"/>
  <c r="BA1013" i="3"/>
  <c r="AZ1013" i="3"/>
  <c r="AW1013" i="3"/>
  <c r="AV1013" i="3"/>
  <c r="K1013" i="3"/>
  <c r="J1013" i="3"/>
  <c r="F1013" i="3"/>
  <c r="E1013" i="3"/>
  <c r="BC1012" i="3"/>
  <c r="BB1012" i="3"/>
  <c r="BA1012" i="3"/>
  <c r="AZ1012" i="3"/>
  <c r="AW1012" i="3"/>
  <c r="AV1012" i="3"/>
  <c r="K1012" i="3"/>
  <c r="J1012" i="3"/>
  <c r="F1012" i="3"/>
  <c r="E1012" i="3"/>
  <c r="BC1011" i="3"/>
  <c r="BB1011" i="3"/>
  <c r="BA1011" i="3"/>
  <c r="AZ1011" i="3"/>
  <c r="AW1011" i="3"/>
  <c r="AV1011" i="3"/>
  <c r="K1011" i="3"/>
  <c r="F1011" i="3"/>
  <c r="J1011" i="3" s="1"/>
  <c r="E1011" i="3"/>
  <c r="BC1010" i="3"/>
  <c r="BB1010" i="3"/>
  <c r="BA1010" i="3"/>
  <c r="AZ1010" i="3"/>
  <c r="AW1010" i="3"/>
  <c r="AV1010" i="3"/>
  <c r="K1010" i="3"/>
  <c r="F1010" i="3"/>
  <c r="J1010" i="3" s="1"/>
  <c r="E1010" i="3"/>
  <c r="BC1009" i="3"/>
  <c r="BB1009" i="3"/>
  <c r="BA1009" i="3"/>
  <c r="AY1009" i="3" s="1"/>
  <c r="AX1009" i="3" s="1"/>
  <c r="AZ1009" i="3"/>
  <c r="AW1009" i="3"/>
  <c r="AV1009" i="3"/>
  <c r="K1009" i="3"/>
  <c r="F1009" i="3"/>
  <c r="E1009" i="3"/>
  <c r="BC1008" i="3"/>
  <c r="BB1008" i="3"/>
  <c r="BA1008" i="3"/>
  <c r="AZ1008" i="3"/>
  <c r="AW1008" i="3"/>
  <c r="AV1008" i="3"/>
  <c r="K1008" i="3"/>
  <c r="F1008" i="3"/>
  <c r="J1008" i="3" s="1"/>
  <c r="E1008" i="3"/>
  <c r="BC1007" i="3"/>
  <c r="BB1007" i="3"/>
  <c r="BA1007" i="3"/>
  <c r="AZ1007" i="3"/>
  <c r="AW1007" i="3"/>
  <c r="AV1007" i="3"/>
  <c r="K1007" i="3"/>
  <c r="F1007" i="3"/>
  <c r="E1007" i="3"/>
  <c r="BC1006" i="3"/>
  <c r="BB1006" i="3"/>
  <c r="BA1006" i="3"/>
  <c r="AZ1006" i="3"/>
  <c r="AW1006" i="3"/>
  <c r="AV1006" i="3"/>
  <c r="K1006" i="3"/>
  <c r="F1006" i="3"/>
  <c r="J1006" i="3" s="1"/>
  <c r="E1006" i="3"/>
  <c r="BC1005" i="3"/>
  <c r="BB1005" i="3"/>
  <c r="BA1005" i="3"/>
  <c r="AZ1005" i="3"/>
  <c r="AW1005" i="3"/>
  <c r="AV1005" i="3"/>
  <c r="K1005" i="3"/>
  <c r="F1005" i="3"/>
  <c r="E1005" i="3"/>
  <c r="BC1004" i="3"/>
  <c r="BB1004" i="3"/>
  <c r="BA1004" i="3"/>
  <c r="AZ1004" i="3"/>
  <c r="AX1004" i="3"/>
  <c r="AW1004" i="3"/>
  <c r="AV1004" i="3"/>
  <c r="F1004" i="3"/>
  <c r="J1004" i="3" s="1"/>
  <c r="E1004" i="3"/>
  <c r="BC1003" i="3"/>
  <c r="BB1003" i="3"/>
  <c r="BA1003" i="3"/>
  <c r="AZ1003" i="3"/>
  <c r="AY1003" i="3" s="1"/>
  <c r="AX1003" i="3" s="1"/>
  <c r="AW1003" i="3"/>
  <c r="AV1003" i="3"/>
  <c r="K1003" i="3"/>
  <c r="F1003" i="3"/>
  <c r="E1003" i="3"/>
  <c r="BC1002" i="3"/>
  <c r="BB1002" i="3"/>
  <c r="BA1002" i="3"/>
  <c r="AZ1002" i="3"/>
  <c r="AW1002" i="3"/>
  <c r="AV1002" i="3"/>
  <c r="K1002" i="3"/>
  <c r="F1002" i="3"/>
  <c r="J1002" i="3" s="1"/>
  <c r="E1002" i="3"/>
  <c r="BC1001" i="3"/>
  <c r="BB1001" i="3"/>
  <c r="BA1001" i="3"/>
  <c r="AZ1001" i="3"/>
  <c r="AW1001" i="3"/>
  <c r="AV1001" i="3"/>
  <c r="K1001" i="3"/>
  <c r="F1001" i="3"/>
  <c r="J1001" i="3" s="1"/>
  <c r="E1001" i="3"/>
  <c r="BC1000" i="3"/>
  <c r="BB1000" i="3"/>
  <c r="BA1000" i="3"/>
  <c r="AZ1000" i="3"/>
  <c r="AW1000" i="3"/>
  <c r="AV1000" i="3"/>
  <c r="F1000" i="3"/>
  <c r="J1000" i="3" s="1"/>
  <c r="E1000" i="3"/>
  <c r="BC999" i="3"/>
  <c r="BB999" i="3"/>
  <c r="BA999" i="3"/>
  <c r="AZ999" i="3"/>
  <c r="AY999" i="3" s="1"/>
  <c r="AX999" i="3" s="1"/>
  <c r="AW999" i="3"/>
  <c r="AV999" i="3"/>
  <c r="K999" i="3"/>
  <c r="F999" i="3"/>
  <c r="E999" i="3"/>
  <c r="BC998" i="3"/>
  <c r="BB998" i="3"/>
  <c r="BA998" i="3"/>
  <c r="AZ998" i="3"/>
  <c r="AW998" i="3"/>
  <c r="AV998" i="3"/>
  <c r="K998" i="3"/>
  <c r="F998" i="3"/>
  <c r="J998" i="3" s="1"/>
  <c r="E998" i="3"/>
  <c r="BC997" i="3"/>
  <c r="BB997" i="3"/>
  <c r="BA997" i="3"/>
  <c r="AZ997" i="3"/>
  <c r="AW997" i="3"/>
  <c r="AV997" i="3"/>
  <c r="K997" i="3"/>
  <c r="F997" i="3"/>
  <c r="E997" i="3"/>
  <c r="BC996" i="3"/>
  <c r="BB996" i="3"/>
  <c r="BA996" i="3"/>
  <c r="AZ996" i="3"/>
  <c r="AW996" i="3"/>
  <c r="AV996" i="3"/>
  <c r="K996" i="3"/>
  <c r="F996" i="3"/>
  <c r="E996" i="3"/>
  <c r="BC995" i="3"/>
  <c r="BB995" i="3"/>
  <c r="BA995" i="3"/>
  <c r="AZ995" i="3"/>
  <c r="AW995" i="3"/>
  <c r="AV995" i="3"/>
  <c r="K995" i="3"/>
  <c r="F995" i="3"/>
  <c r="J995" i="3" s="1"/>
  <c r="E995" i="3"/>
  <c r="BC994" i="3"/>
  <c r="BB994" i="3"/>
  <c r="BA994" i="3"/>
  <c r="AZ994" i="3"/>
  <c r="AW994" i="3"/>
  <c r="AV994" i="3"/>
  <c r="K994" i="3"/>
  <c r="F994" i="3"/>
  <c r="E994" i="3"/>
  <c r="BC993" i="3"/>
  <c r="BB993" i="3"/>
  <c r="BA993" i="3"/>
  <c r="AZ993" i="3"/>
  <c r="AW993" i="3"/>
  <c r="AV993" i="3"/>
  <c r="K993" i="3"/>
  <c r="F993" i="3"/>
  <c r="J993" i="3" s="1"/>
  <c r="E993" i="3"/>
  <c r="BC992" i="3"/>
  <c r="BB992" i="3"/>
  <c r="BA992" i="3"/>
  <c r="AZ992" i="3"/>
  <c r="AW992" i="3"/>
  <c r="AV992" i="3"/>
  <c r="K992" i="3"/>
  <c r="F992" i="3"/>
  <c r="J992" i="3" s="1"/>
  <c r="E992" i="3"/>
  <c r="BC991" i="3"/>
  <c r="BB991" i="3"/>
  <c r="BA991" i="3"/>
  <c r="AZ991" i="3"/>
  <c r="AY991" i="3" s="1"/>
  <c r="AX991" i="3" s="1"/>
  <c r="AW991" i="3"/>
  <c r="AV991" i="3"/>
  <c r="K991" i="3"/>
  <c r="F991" i="3"/>
  <c r="E991" i="3"/>
  <c r="BC990" i="3"/>
  <c r="BB990" i="3"/>
  <c r="BA990" i="3"/>
  <c r="AZ990" i="3"/>
  <c r="AW990" i="3"/>
  <c r="AV990" i="3"/>
  <c r="K990" i="3"/>
  <c r="F990" i="3"/>
  <c r="J990" i="3" s="1"/>
  <c r="E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BC966" i="3"/>
  <c r="BB966" i="3"/>
  <c r="BA966" i="3"/>
  <c r="AZ966" i="3"/>
  <c r="AW966" i="3"/>
  <c r="AV966" i="3"/>
  <c r="K966" i="3"/>
  <c r="F966" i="3"/>
  <c r="E966" i="3"/>
  <c r="BC965" i="3"/>
  <c r="BB965" i="3"/>
  <c r="BA965" i="3"/>
  <c r="AZ965" i="3"/>
  <c r="AW965" i="3"/>
  <c r="AV965" i="3"/>
  <c r="K965" i="3"/>
  <c r="J965" i="3" s="1"/>
  <c r="F965" i="3"/>
  <c r="E965" i="3"/>
  <c r="F964" i="3"/>
  <c r="F963" i="3"/>
  <c r="F962" i="3"/>
  <c r="BC961" i="3"/>
  <c r="BB961" i="3"/>
  <c r="BA961" i="3"/>
  <c r="AZ961" i="3"/>
  <c r="AW961" i="3"/>
  <c r="AV961" i="3"/>
  <c r="K961" i="3"/>
  <c r="F961" i="3"/>
  <c r="E961" i="3"/>
  <c r="BC960" i="3"/>
  <c r="BB960" i="3"/>
  <c r="BA960" i="3"/>
  <c r="AZ960" i="3"/>
  <c r="AY960" i="3" s="1"/>
  <c r="AX960" i="3" s="1"/>
  <c r="AW960" i="3"/>
  <c r="AV960" i="3"/>
  <c r="K960" i="3"/>
  <c r="F960" i="3"/>
  <c r="E960" i="3"/>
  <c r="BC959" i="3"/>
  <c r="BB959" i="3"/>
  <c r="BA959" i="3"/>
  <c r="AZ959" i="3"/>
  <c r="AY959" i="3" s="1"/>
  <c r="AX959" i="3" s="1"/>
  <c r="AW959" i="3"/>
  <c r="AV959" i="3"/>
  <c r="K959" i="3"/>
  <c r="J959" i="3" s="1"/>
  <c r="F959" i="3"/>
  <c r="E959" i="3"/>
  <c r="BC958" i="3"/>
  <c r="BB958" i="3"/>
  <c r="AY958" i="3" s="1"/>
  <c r="AX958" i="3" s="1"/>
  <c r="BA958" i="3"/>
  <c r="AZ958" i="3"/>
  <c r="AW958" i="3"/>
  <c r="AV958" i="3"/>
  <c r="K958" i="3"/>
  <c r="J958" i="3" s="1"/>
  <c r="F958" i="3"/>
  <c r="E958" i="3"/>
  <c r="BC957" i="3"/>
  <c r="BB957" i="3"/>
  <c r="BA957" i="3"/>
  <c r="AZ957" i="3"/>
  <c r="AW957" i="3"/>
  <c r="AV957" i="3"/>
  <c r="K957" i="3"/>
  <c r="F957" i="3"/>
  <c r="E957" i="3"/>
  <c r="F956" i="3"/>
  <c r="F955" i="3"/>
  <c r="F954" i="3"/>
  <c r="BC953" i="3"/>
  <c r="BB953" i="3"/>
  <c r="BA953" i="3"/>
  <c r="AZ953" i="3"/>
  <c r="AW953" i="3"/>
  <c r="AV953" i="3"/>
  <c r="K953" i="3"/>
  <c r="F953" i="3"/>
  <c r="E953" i="3"/>
  <c r="F952" i="3"/>
  <c r="F951" i="3"/>
  <c r="F950" i="3"/>
  <c r="BC949" i="3"/>
  <c r="BB949" i="3"/>
  <c r="BA949" i="3"/>
  <c r="AZ949" i="3"/>
  <c r="AW949" i="3"/>
  <c r="AV949" i="3"/>
  <c r="K949" i="3"/>
  <c r="F949" i="3"/>
  <c r="J949" i="3" s="1"/>
  <c r="E949" i="3"/>
  <c r="BC948" i="3"/>
  <c r="BB948" i="3"/>
  <c r="BA948" i="3"/>
  <c r="AZ948" i="3"/>
  <c r="AW948" i="3"/>
  <c r="AV948" i="3"/>
  <c r="J948" i="3"/>
  <c r="F948" i="3"/>
  <c r="E948" i="3"/>
  <c r="BC947" i="3"/>
  <c r="BB947" i="3"/>
  <c r="BA947" i="3"/>
  <c r="AZ947" i="3"/>
  <c r="AW947" i="3"/>
  <c r="AV947" i="3"/>
  <c r="K947" i="3"/>
  <c r="F947" i="3"/>
  <c r="E947" i="3"/>
  <c r="BC946" i="3"/>
  <c r="BB946" i="3"/>
  <c r="BA946" i="3"/>
  <c r="AZ946" i="3"/>
  <c r="AY946" i="3" s="1"/>
  <c r="AX946" i="3" s="1"/>
  <c r="AW946" i="3"/>
  <c r="AV946" i="3"/>
  <c r="K946" i="3"/>
  <c r="J946" i="3" s="1"/>
  <c r="F946" i="3"/>
  <c r="E946" i="3"/>
  <c r="BC945" i="3"/>
  <c r="BB945" i="3"/>
  <c r="BA945" i="3"/>
  <c r="AZ945" i="3"/>
  <c r="AY945" i="3" s="1"/>
  <c r="AX945" i="3" s="1"/>
  <c r="AW945" i="3"/>
  <c r="AV945" i="3"/>
  <c r="K945" i="3"/>
  <c r="F945" i="3"/>
  <c r="E945" i="3"/>
  <c r="BC944" i="3"/>
  <c r="BB944" i="3"/>
  <c r="BA944" i="3"/>
  <c r="AZ944" i="3"/>
  <c r="AW944" i="3"/>
  <c r="AV944" i="3"/>
  <c r="K944" i="3"/>
  <c r="J944" i="3" s="1"/>
  <c r="F944" i="3"/>
  <c r="E944" i="3"/>
  <c r="BC943" i="3"/>
  <c r="BB943" i="3"/>
  <c r="BA943" i="3"/>
  <c r="AZ943" i="3"/>
  <c r="AW943" i="3"/>
  <c r="AV943" i="3"/>
  <c r="K943" i="3"/>
  <c r="F943" i="3"/>
  <c r="E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BC910" i="3"/>
  <c r="BB910" i="3"/>
  <c r="BA910" i="3"/>
  <c r="AZ910" i="3"/>
  <c r="AW910" i="3"/>
  <c r="AV910" i="3"/>
  <c r="F910" i="3"/>
  <c r="J910" i="3" s="1"/>
  <c r="E910" i="3"/>
  <c r="BC909" i="3"/>
  <c r="BB909" i="3"/>
  <c r="BA909" i="3"/>
  <c r="AZ909" i="3"/>
  <c r="AW909" i="3"/>
  <c r="AV909" i="3"/>
  <c r="K909" i="3"/>
  <c r="F909" i="3"/>
  <c r="E909" i="3"/>
  <c r="BC908" i="3"/>
  <c r="BB908" i="3"/>
  <c r="BA908" i="3"/>
  <c r="AZ908" i="3"/>
  <c r="AY908" i="3" s="1"/>
  <c r="AX908" i="3" s="1"/>
  <c r="AW908" i="3"/>
  <c r="AV908" i="3"/>
  <c r="K908" i="3"/>
  <c r="F908" i="3"/>
  <c r="E908" i="3"/>
  <c r="BC907" i="3"/>
  <c r="BB907" i="3"/>
  <c r="BA907" i="3"/>
  <c r="AZ907" i="3"/>
  <c r="AY907" i="3"/>
  <c r="AX907" i="3" s="1"/>
  <c r="AW907" i="3"/>
  <c r="AV907" i="3"/>
  <c r="J907" i="3"/>
  <c r="F907" i="3"/>
  <c r="E907" i="3"/>
  <c r="BC906" i="3"/>
  <c r="BB906" i="3"/>
  <c r="BA906" i="3"/>
  <c r="AZ906" i="3"/>
  <c r="AW906" i="3"/>
  <c r="AV906" i="3"/>
  <c r="K906" i="3"/>
  <c r="J906" i="3"/>
  <c r="F906" i="3"/>
  <c r="E906" i="3"/>
  <c r="BC905" i="3"/>
  <c r="BB905" i="3"/>
  <c r="BA905" i="3"/>
  <c r="AZ905" i="3"/>
  <c r="AW905" i="3"/>
  <c r="AV905" i="3"/>
  <c r="K905" i="3"/>
  <c r="F905" i="3"/>
  <c r="J905" i="3" s="1"/>
  <c r="E905" i="3"/>
  <c r="BC904" i="3"/>
  <c r="BB904" i="3"/>
  <c r="BA904" i="3"/>
  <c r="AZ904" i="3"/>
  <c r="AW904" i="3"/>
  <c r="AV904" i="3"/>
  <c r="K904" i="3"/>
  <c r="F904" i="3"/>
  <c r="E904" i="3"/>
  <c r="BC903" i="3"/>
  <c r="BB903" i="3"/>
  <c r="BA903" i="3"/>
  <c r="AZ903" i="3"/>
  <c r="AY903" i="3" s="1"/>
  <c r="AX903" i="3"/>
  <c r="AW903" i="3"/>
  <c r="AV903" i="3"/>
  <c r="K903" i="3"/>
  <c r="F903" i="3"/>
  <c r="E903" i="3"/>
  <c r="BC902" i="3"/>
  <c r="BB902" i="3"/>
  <c r="BA902" i="3"/>
  <c r="AZ902" i="3"/>
  <c r="AW902" i="3"/>
  <c r="AV902" i="3"/>
  <c r="F902" i="3"/>
  <c r="J902" i="3" s="1"/>
  <c r="E902" i="3"/>
  <c r="BC901" i="3"/>
  <c r="BB901" i="3"/>
  <c r="BA901" i="3"/>
  <c r="AZ901" i="3"/>
  <c r="AW901" i="3"/>
  <c r="AV901" i="3"/>
  <c r="K901" i="3"/>
  <c r="F901" i="3"/>
  <c r="J901" i="3" s="1"/>
  <c r="E901" i="3"/>
  <c r="BC900" i="3"/>
  <c r="BB900" i="3"/>
  <c r="BA900" i="3"/>
  <c r="AZ900" i="3"/>
  <c r="AW900" i="3"/>
  <c r="AV900" i="3"/>
  <c r="K900" i="3"/>
  <c r="F900" i="3"/>
  <c r="E900" i="3"/>
  <c r="BC899" i="3"/>
  <c r="BB899" i="3"/>
  <c r="BA899" i="3"/>
  <c r="AZ899" i="3"/>
  <c r="AW899" i="3"/>
  <c r="AV899" i="3"/>
  <c r="K899" i="3"/>
  <c r="F899" i="3"/>
  <c r="J899" i="3" s="1"/>
  <c r="E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BC884" i="3"/>
  <c r="BB884" i="3"/>
  <c r="AY884" i="3" s="1"/>
  <c r="AX884" i="3" s="1"/>
  <c r="BA884" i="3"/>
  <c r="AZ884" i="3"/>
  <c r="AW884" i="3"/>
  <c r="AV884" i="3"/>
  <c r="K884" i="3"/>
  <c r="F884" i="3"/>
  <c r="E884" i="3"/>
  <c r="BC883" i="3"/>
  <c r="BB883" i="3"/>
  <c r="BA883" i="3"/>
  <c r="AY883" i="3" s="1"/>
  <c r="AX883" i="3" s="1"/>
  <c r="AZ883" i="3"/>
  <c r="AW883" i="3"/>
  <c r="AV883" i="3"/>
  <c r="K883" i="3"/>
  <c r="J883" i="3" s="1"/>
  <c r="F883" i="3"/>
  <c r="E883" i="3"/>
  <c r="BC882" i="3"/>
  <c r="BB882" i="3"/>
  <c r="BA882" i="3"/>
  <c r="AZ882" i="3"/>
  <c r="AY882" i="3"/>
  <c r="AX882" i="3" s="1"/>
  <c r="AW882" i="3"/>
  <c r="AV882" i="3"/>
  <c r="K882" i="3"/>
  <c r="F882" i="3"/>
  <c r="E882" i="3"/>
  <c r="BC881" i="3"/>
  <c r="BB881" i="3"/>
  <c r="BA881" i="3"/>
  <c r="AZ881" i="3"/>
  <c r="AY881" i="3" s="1"/>
  <c r="AX881" i="3" s="1"/>
  <c r="AW881" i="3"/>
  <c r="AV881" i="3"/>
  <c r="K881" i="3"/>
  <c r="F881" i="3"/>
  <c r="E881" i="3"/>
  <c r="BC880" i="3"/>
  <c r="BB880" i="3"/>
  <c r="AY880" i="3" s="1"/>
  <c r="AX880" i="3" s="1"/>
  <c r="BA880" i="3"/>
  <c r="AZ880" i="3"/>
  <c r="AW880" i="3"/>
  <c r="AV880" i="3"/>
  <c r="K880" i="3"/>
  <c r="F880" i="3"/>
  <c r="E880" i="3"/>
  <c r="BC879" i="3"/>
  <c r="BB879" i="3"/>
  <c r="BA879" i="3"/>
  <c r="AY879" i="3" s="1"/>
  <c r="AX879" i="3" s="1"/>
  <c r="AZ879" i="3"/>
  <c r="AW879" i="3"/>
  <c r="AV879" i="3"/>
  <c r="K879" i="3"/>
  <c r="J879" i="3" s="1"/>
  <c r="F879" i="3"/>
  <c r="E879" i="3"/>
  <c r="BC878" i="3"/>
  <c r="BB878" i="3"/>
  <c r="BA878" i="3"/>
  <c r="AZ878" i="3"/>
  <c r="AY878" i="3"/>
  <c r="AX878" i="3" s="1"/>
  <c r="AW878" i="3"/>
  <c r="AV878" i="3"/>
  <c r="K878" i="3"/>
  <c r="F878" i="3"/>
  <c r="E878" i="3"/>
  <c r="BC877" i="3"/>
  <c r="BB877" i="3"/>
  <c r="BA877" i="3"/>
  <c r="AZ877" i="3"/>
  <c r="AY877" i="3" s="1"/>
  <c r="AX877" i="3" s="1"/>
  <c r="AW877" i="3"/>
  <c r="AV877" i="3"/>
  <c r="K877" i="3"/>
  <c r="F877" i="3"/>
  <c r="E877" i="3"/>
  <c r="BC876" i="3"/>
  <c r="BB876" i="3"/>
  <c r="AY876" i="3" s="1"/>
  <c r="AX876" i="3" s="1"/>
  <c r="BA876" i="3"/>
  <c r="AZ876" i="3"/>
  <c r="AW876" i="3"/>
  <c r="AV876" i="3"/>
  <c r="K876" i="3"/>
  <c r="F876" i="3"/>
  <c r="E876" i="3"/>
  <c r="BC875" i="3"/>
  <c r="BB875" i="3"/>
  <c r="BA875" i="3"/>
  <c r="AY875" i="3" s="1"/>
  <c r="AX875" i="3" s="1"/>
  <c r="AZ875" i="3"/>
  <c r="AW875" i="3"/>
  <c r="AV875" i="3"/>
  <c r="K875" i="3"/>
  <c r="J875" i="3" s="1"/>
  <c r="F875" i="3"/>
  <c r="E875" i="3"/>
  <c r="BC874" i="3"/>
  <c r="BB874" i="3"/>
  <c r="BA874" i="3"/>
  <c r="AZ874" i="3"/>
  <c r="AY874" i="3"/>
  <c r="AX874" i="3" s="1"/>
  <c r="AW874" i="3"/>
  <c r="AV874" i="3"/>
  <c r="K874" i="3"/>
  <c r="F874" i="3"/>
  <c r="E874" i="3"/>
  <c r="BC873" i="3"/>
  <c r="BB873" i="3"/>
  <c r="BA873" i="3"/>
  <c r="AZ873" i="3"/>
  <c r="AY873" i="3" s="1"/>
  <c r="AX873" i="3" s="1"/>
  <c r="AW873" i="3"/>
  <c r="AV873" i="3"/>
  <c r="K873" i="3"/>
  <c r="F873" i="3"/>
  <c r="E873" i="3"/>
  <c r="BC872" i="3"/>
  <c r="BB872" i="3"/>
  <c r="AY872" i="3" s="1"/>
  <c r="AX872" i="3" s="1"/>
  <c r="BA872" i="3"/>
  <c r="AZ872" i="3"/>
  <c r="AW872" i="3"/>
  <c r="AV872" i="3"/>
  <c r="K872" i="3"/>
  <c r="F872" i="3"/>
  <c r="E872" i="3"/>
  <c r="BC871" i="3"/>
  <c r="BB871" i="3"/>
  <c r="BA871" i="3"/>
  <c r="AY871" i="3" s="1"/>
  <c r="AX871" i="3" s="1"/>
  <c r="AZ871" i="3"/>
  <c r="AW871" i="3"/>
  <c r="AV871" i="3"/>
  <c r="K871" i="3"/>
  <c r="J871" i="3" s="1"/>
  <c r="F871" i="3"/>
  <c r="E871" i="3"/>
  <c r="BC870" i="3"/>
  <c r="BB870" i="3"/>
  <c r="BA870" i="3"/>
  <c r="AZ870" i="3"/>
  <c r="AY870" i="3"/>
  <c r="AX870" i="3" s="1"/>
  <c r="AW870" i="3"/>
  <c r="AV870" i="3"/>
  <c r="K870" i="3"/>
  <c r="F870" i="3"/>
  <c r="E870" i="3"/>
  <c r="BC869" i="3"/>
  <c r="BB869" i="3"/>
  <c r="BA869" i="3"/>
  <c r="AZ869" i="3"/>
  <c r="AY869" i="3" s="1"/>
  <c r="AX869" i="3" s="1"/>
  <c r="AW869" i="3"/>
  <c r="AV869" i="3"/>
  <c r="F869" i="3"/>
  <c r="J869" i="3" s="1"/>
  <c r="E869" i="3"/>
  <c r="BC868" i="3"/>
  <c r="BB868" i="3"/>
  <c r="BA868" i="3"/>
  <c r="AZ868" i="3"/>
  <c r="AW868" i="3"/>
  <c r="AV868" i="3"/>
  <c r="K868" i="3"/>
  <c r="F868" i="3"/>
  <c r="J868" i="3" s="1"/>
  <c r="E868" i="3"/>
  <c r="BC867" i="3"/>
  <c r="BB867" i="3"/>
  <c r="BA867" i="3"/>
  <c r="AZ867" i="3"/>
  <c r="AW867" i="3"/>
  <c r="AV867" i="3"/>
  <c r="K867" i="3"/>
  <c r="J867" i="3"/>
  <c r="F867" i="3"/>
  <c r="E867" i="3"/>
  <c r="BC866" i="3"/>
  <c r="BB866" i="3"/>
  <c r="BA866" i="3"/>
  <c r="AZ866" i="3"/>
  <c r="AW866" i="3"/>
  <c r="AV866" i="3"/>
  <c r="K866" i="3"/>
  <c r="F866" i="3"/>
  <c r="J866" i="3" s="1"/>
  <c r="E866" i="3"/>
  <c r="BC865" i="3"/>
  <c r="BB865" i="3"/>
  <c r="BA865" i="3"/>
  <c r="AZ865" i="3"/>
  <c r="AW865" i="3"/>
  <c r="AV865" i="3"/>
  <c r="K865" i="3"/>
  <c r="F865" i="3"/>
  <c r="J865" i="3" s="1"/>
  <c r="E865" i="3"/>
  <c r="BC864" i="3"/>
  <c r="BB864" i="3"/>
  <c r="BA864" i="3"/>
  <c r="AZ864" i="3"/>
  <c r="AW864" i="3"/>
  <c r="AV864" i="3"/>
  <c r="K864" i="3"/>
  <c r="F864" i="3"/>
  <c r="J864" i="3" s="1"/>
  <c r="E864" i="3"/>
  <c r="BC863" i="3"/>
  <c r="BB863" i="3"/>
  <c r="BA863" i="3"/>
  <c r="AZ863" i="3"/>
  <c r="AW863" i="3"/>
  <c r="AV863" i="3"/>
  <c r="K863" i="3"/>
  <c r="J863" i="3"/>
  <c r="F863" i="3"/>
  <c r="E863" i="3"/>
  <c r="BC862" i="3"/>
  <c r="BB862" i="3"/>
  <c r="BA862" i="3"/>
  <c r="AZ862" i="3"/>
  <c r="AW862" i="3"/>
  <c r="AV862" i="3"/>
  <c r="K862" i="3"/>
  <c r="F862" i="3"/>
  <c r="J862" i="3" s="1"/>
  <c r="E862" i="3"/>
  <c r="BC861" i="3"/>
  <c r="BB861" i="3"/>
  <c r="BA861" i="3"/>
  <c r="AZ861" i="3"/>
  <c r="AW861" i="3"/>
  <c r="AV861" i="3"/>
  <c r="K861" i="3"/>
  <c r="F861" i="3"/>
  <c r="J861" i="3" s="1"/>
  <c r="E861" i="3"/>
  <c r="BC860" i="3"/>
  <c r="BB860" i="3"/>
  <c r="BA860" i="3"/>
  <c r="AZ860" i="3"/>
  <c r="AW860" i="3"/>
  <c r="AV860" i="3"/>
  <c r="K860" i="3"/>
  <c r="F860" i="3"/>
  <c r="J860" i="3" s="1"/>
  <c r="E860" i="3"/>
  <c r="BC859" i="3"/>
  <c r="BB859" i="3"/>
  <c r="BA859" i="3"/>
  <c r="AZ859" i="3"/>
  <c r="AW859" i="3"/>
  <c r="AV859" i="3"/>
  <c r="K859" i="3"/>
  <c r="J859" i="3"/>
  <c r="F859" i="3"/>
  <c r="E859" i="3"/>
  <c r="BC858" i="3"/>
  <c r="BB858" i="3"/>
  <c r="BA858" i="3"/>
  <c r="AZ858" i="3"/>
  <c r="AW858" i="3"/>
  <c r="AV858" i="3"/>
  <c r="K858" i="3"/>
  <c r="F858" i="3"/>
  <c r="J858" i="3" s="1"/>
  <c r="E858" i="3"/>
  <c r="BC857" i="3"/>
  <c r="BB857" i="3"/>
  <c r="BA857" i="3"/>
  <c r="AZ857" i="3"/>
  <c r="AW857" i="3"/>
  <c r="AV857" i="3"/>
  <c r="K857" i="3"/>
  <c r="F857" i="3"/>
  <c r="J857" i="3" s="1"/>
  <c r="E857" i="3"/>
  <c r="BC856" i="3"/>
  <c r="BB856" i="3"/>
  <c r="BA856" i="3"/>
  <c r="AZ856" i="3"/>
  <c r="AW856" i="3"/>
  <c r="AV856" i="3"/>
  <c r="F856" i="3"/>
  <c r="J856" i="3" s="1"/>
  <c r="E856" i="3"/>
  <c r="BC855" i="3"/>
  <c r="BB855" i="3"/>
  <c r="BA855" i="3"/>
  <c r="AZ855" i="3"/>
  <c r="AW855" i="3"/>
  <c r="AV855" i="3"/>
  <c r="K855" i="3"/>
  <c r="F855" i="3"/>
  <c r="E855" i="3"/>
  <c r="BC854" i="3"/>
  <c r="BB854" i="3"/>
  <c r="BA854" i="3"/>
  <c r="AZ854" i="3"/>
  <c r="AW854" i="3"/>
  <c r="AV854" i="3"/>
  <c r="K854" i="3"/>
  <c r="F854" i="3"/>
  <c r="J854" i="3" s="1"/>
  <c r="E854" i="3"/>
  <c r="BC853" i="3"/>
  <c r="BB853" i="3"/>
  <c r="BA853" i="3"/>
  <c r="AZ853" i="3"/>
  <c r="AW853" i="3"/>
  <c r="AV853" i="3"/>
  <c r="K853" i="3"/>
  <c r="F853" i="3"/>
  <c r="J853" i="3" s="1"/>
  <c r="E853" i="3"/>
  <c r="BC852" i="3"/>
  <c r="BB852" i="3"/>
  <c r="BA852" i="3"/>
  <c r="AZ852" i="3"/>
  <c r="AW852" i="3"/>
  <c r="AV852" i="3"/>
  <c r="K852" i="3"/>
  <c r="F852" i="3"/>
  <c r="E852" i="3"/>
  <c r="BC851" i="3"/>
  <c r="BB851" i="3"/>
  <c r="BA851" i="3"/>
  <c r="AZ851" i="3"/>
  <c r="AW851" i="3"/>
  <c r="AV851" i="3"/>
  <c r="K851" i="3"/>
  <c r="F851" i="3"/>
  <c r="J851" i="3" s="1"/>
  <c r="E851" i="3"/>
  <c r="BC850" i="3"/>
  <c r="BB850" i="3"/>
  <c r="BA850" i="3"/>
  <c r="AZ850" i="3"/>
  <c r="AW850" i="3"/>
  <c r="AV850" i="3"/>
  <c r="K850" i="3"/>
  <c r="F850" i="3"/>
  <c r="J850" i="3" s="1"/>
  <c r="E850" i="3"/>
  <c r="BC849" i="3"/>
  <c r="BB849" i="3"/>
  <c r="BA849" i="3"/>
  <c r="AZ849" i="3"/>
  <c r="AY849" i="3" s="1"/>
  <c r="AX849" i="3" s="1"/>
  <c r="AW849" i="3"/>
  <c r="AV849" i="3"/>
  <c r="K849" i="3"/>
  <c r="F849" i="3"/>
  <c r="E849" i="3"/>
  <c r="BC848" i="3"/>
  <c r="BB848" i="3"/>
  <c r="BA848" i="3"/>
  <c r="AZ848" i="3"/>
  <c r="AW848" i="3"/>
  <c r="AV848" i="3"/>
  <c r="K848" i="3"/>
  <c r="F848" i="3"/>
  <c r="J848" i="3" s="1"/>
  <c r="E848" i="3"/>
  <c r="BC847" i="3"/>
  <c r="BB847" i="3"/>
  <c r="BA847" i="3"/>
  <c r="AZ847" i="3"/>
  <c r="AW847" i="3"/>
  <c r="AV847" i="3"/>
  <c r="K847" i="3"/>
  <c r="F847" i="3"/>
  <c r="E847" i="3"/>
  <c r="BC846" i="3"/>
  <c r="BB846" i="3"/>
  <c r="BA846" i="3"/>
  <c r="AZ846" i="3"/>
  <c r="AW846" i="3"/>
  <c r="AV846" i="3"/>
  <c r="K846" i="3"/>
  <c r="F846" i="3"/>
  <c r="J846" i="3" s="1"/>
  <c r="E846" i="3"/>
  <c r="BC845" i="3"/>
  <c r="BB845" i="3"/>
  <c r="BA845" i="3"/>
  <c r="AZ845" i="3"/>
  <c r="AW845" i="3"/>
  <c r="AV845" i="3"/>
  <c r="K845" i="3"/>
  <c r="F845" i="3"/>
  <c r="J845" i="3" s="1"/>
  <c r="E845" i="3"/>
  <c r="BC844" i="3"/>
  <c r="BB844" i="3"/>
  <c r="BA844" i="3"/>
  <c r="AZ844" i="3"/>
  <c r="AW844" i="3"/>
  <c r="AV844" i="3"/>
  <c r="K844" i="3"/>
  <c r="F844" i="3"/>
  <c r="E844" i="3"/>
  <c r="BC843" i="3"/>
  <c r="BB843" i="3"/>
  <c r="BA843" i="3"/>
  <c r="AZ843" i="3"/>
  <c r="AW843" i="3"/>
  <c r="AV843" i="3"/>
  <c r="K843" i="3"/>
  <c r="F843" i="3"/>
  <c r="J843" i="3" s="1"/>
  <c r="E843" i="3"/>
  <c r="BC842" i="3"/>
  <c r="BB842" i="3"/>
  <c r="BA842" i="3"/>
  <c r="AZ842" i="3"/>
  <c r="AW842" i="3"/>
  <c r="AV842" i="3"/>
  <c r="F842" i="3"/>
  <c r="J842" i="3" s="1"/>
  <c r="E842" i="3"/>
  <c r="BC841" i="3"/>
  <c r="BB841" i="3"/>
  <c r="BA841" i="3"/>
  <c r="AZ841" i="3"/>
  <c r="AY841" i="3" s="1"/>
  <c r="AX841" i="3" s="1"/>
  <c r="AW841" i="3"/>
  <c r="AV841" i="3"/>
  <c r="K841" i="3"/>
  <c r="J841" i="3" s="1"/>
  <c r="F841" i="3"/>
  <c r="E841" i="3"/>
  <c r="BC840" i="3"/>
  <c r="BB840" i="3"/>
  <c r="BA840" i="3"/>
  <c r="AZ840" i="3"/>
  <c r="AW840" i="3"/>
  <c r="AV840" i="3"/>
  <c r="K840" i="3"/>
  <c r="F840" i="3"/>
  <c r="E840" i="3"/>
  <c r="BC839" i="3"/>
  <c r="BB839" i="3"/>
  <c r="BA839" i="3"/>
  <c r="AZ839" i="3"/>
  <c r="AW839" i="3"/>
  <c r="AV839" i="3"/>
  <c r="K839" i="3"/>
  <c r="J839" i="3" s="1"/>
  <c r="F839" i="3"/>
  <c r="E839" i="3"/>
  <c r="BC838" i="3"/>
  <c r="BB838" i="3"/>
  <c r="BA838" i="3"/>
  <c r="AZ838" i="3"/>
  <c r="AW838" i="3"/>
  <c r="AV838" i="3"/>
  <c r="F838" i="3"/>
  <c r="J838" i="3" s="1"/>
  <c r="E838" i="3"/>
  <c r="BC837" i="3"/>
  <c r="BB837" i="3"/>
  <c r="BA837" i="3"/>
  <c r="AY837" i="3" s="1"/>
  <c r="AX837" i="3" s="1"/>
  <c r="AZ837" i="3"/>
  <c r="AW837" i="3"/>
  <c r="AV837" i="3"/>
  <c r="K837" i="3"/>
  <c r="J837" i="3" s="1"/>
  <c r="F837" i="3"/>
  <c r="E837" i="3"/>
  <c r="BC836" i="3"/>
  <c r="BB836" i="3"/>
  <c r="BA836" i="3"/>
  <c r="AZ836" i="3"/>
  <c r="AY836" i="3"/>
  <c r="AX836" i="3" s="1"/>
  <c r="AW836" i="3"/>
  <c r="AV836" i="3"/>
  <c r="K836" i="3"/>
  <c r="F836" i="3"/>
  <c r="E836" i="3"/>
  <c r="BC835" i="3"/>
  <c r="BB835" i="3"/>
  <c r="BA835" i="3"/>
  <c r="AZ835" i="3"/>
  <c r="AY835" i="3" s="1"/>
  <c r="AX835" i="3" s="1"/>
  <c r="AW835" i="3"/>
  <c r="AV835" i="3"/>
  <c r="K835" i="3"/>
  <c r="F835" i="3"/>
  <c r="E835" i="3"/>
  <c r="BC834" i="3"/>
  <c r="BB834" i="3"/>
  <c r="AY834" i="3" s="1"/>
  <c r="AX834" i="3" s="1"/>
  <c r="BA834" i="3"/>
  <c r="AZ834" i="3"/>
  <c r="AW834" i="3"/>
  <c r="AV834" i="3"/>
  <c r="K834" i="3"/>
  <c r="F834" i="3"/>
  <c r="E834" i="3"/>
  <c r="BC833" i="3"/>
  <c r="BB833" i="3"/>
  <c r="BA833" i="3"/>
  <c r="AY833" i="3" s="1"/>
  <c r="AX833" i="3" s="1"/>
  <c r="AZ833" i="3"/>
  <c r="AW833" i="3"/>
  <c r="AV833" i="3"/>
  <c r="K833" i="3"/>
  <c r="J833" i="3" s="1"/>
  <c r="F833" i="3"/>
  <c r="E833" i="3"/>
  <c r="BC832" i="3"/>
  <c r="BB832" i="3"/>
  <c r="BA832" i="3"/>
  <c r="AZ832" i="3"/>
  <c r="AY832" i="3"/>
  <c r="AX832" i="3" s="1"/>
  <c r="AW832" i="3"/>
  <c r="AV832" i="3"/>
  <c r="K832" i="3"/>
  <c r="F832" i="3"/>
  <c r="E832" i="3"/>
  <c r="BC831" i="3"/>
  <c r="BB831" i="3"/>
  <c r="BA831" i="3"/>
  <c r="AZ831" i="3"/>
  <c r="AY831" i="3" s="1"/>
  <c r="AX831" i="3" s="1"/>
  <c r="AW831" i="3"/>
  <c r="AV831" i="3"/>
  <c r="K831" i="3"/>
  <c r="F831" i="3"/>
  <c r="E831" i="3"/>
  <c r="BC830" i="3"/>
  <c r="BB830" i="3"/>
  <c r="AY830" i="3" s="1"/>
  <c r="AX830" i="3" s="1"/>
  <c r="BA830" i="3"/>
  <c r="AZ830" i="3"/>
  <c r="AW830" i="3"/>
  <c r="AV830" i="3"/>
  <c r="K830" i="3"/>
  <c r="F830" i="3"/>
  <c r="E830" i="3"/>
  <c r="BC829" i="3"/>
  <c r="BB829" i="3"/>
  <c r="BA829" i="3"/>
  <c r="AY829" i="3" s="1"/>
  <c r="AX829" i="3" s="1"/>
  <c r="AZ829" i="3"/>
  <c r="AW829" i="3"/>
  <c r="AV829" i="3"/>
  <c r="K829" i="3"/>
  <c r="J829" i="3" s="1"/>
  <c r="F829" i="3"/>
  <c r="E829" i="3"/>
  <c r="BC828" i="3"/>
  <c r="BB828" i="3"/>
  <c r="BA828" i="3"/>
  <c r="AZ828" i="3"/>
  <c r="AY828" i="3"/>
  <c r="AX828" i="3" s="1"/>
  <c r="AW828" i="3"/>
  <c r="AV828" i="3"/>
  <c r="K828" i="3"/>
  <c r="F828" i="3"/>
  <c r="E828" i="3"/>
  <c r="BC827" i="3"/>
  <c r="BB827" i="3"/>
  <c r="BA827" i="3"/>
  <c r="AZ827" i="3"/>
  <c r="AY827" i="3" s="1"/>
  <c r="AX827" i="3" s="1"/>
  <c r="AW827" i="3"/>
  <c r="AV827" i="3"/>
  <c r="F827" i="3"/>
  <c r="J827" i="3" s="1"/>
  <c r="E827" i="3"/>
  <c r="BC826" i="3"/>
  <c r="BB826" i="3"/>
  <c r="BA826" i="3"/>
  <c r="AZ826" i="3"/>
  <c r="AW826" i="3"/>
  <c r="AV826" i="3"/>
  <c r="K826" i="3"/>
  <c r="F826" i="3"/>
  <c r="J826" i="3" s="1"/>
  <c r="E826" i="3"/>
  <c r="BC825" i="3"/>
  <c r="BB825" i="3"/>
  <c r="BA825" i="3"/>
  <c r="AZ825" i="3"/>
  <c r="AW825" i="3"/>
  <c r="AV825" i="3"/>
  <c r="K825" i="3"/>
  <c r="J825" i="3"/>
  <c r="F825" i="3"/>
  <c r="E825" i="3"/>
  <c r="BC824" i="3"/>
  <c r="BB824" i="3"/>
  <c r="BA824" i="3"/>
  <c r="AZ824" i="3"/>
  <c r="AW824" i="3"/>
  <c r="AV824" i="3"/>
  <c r="K824" i="3"/>
  <c r="J824" i="3"/>
  <c r="F824" i="3"/>
  <c r="E824" i="3"/>
  <c r="BC823" i="3"/>
  <c r="BB823" i="3"/>
  <c r="BA823" i="3"/>
  <c r="AZ823" i="3"/>
  <c r="AW823" i="3"/>
  <c r="AV823" i="3"/>
  <c r="K823" i="3"/>
  <c r="J823" i="3"/>
  <c r="F823" i="3"/>
  <c r="E823" i="3"/>
  <c r="BC822" i="3"/>
  <c r="BB822" i="3"/>
  <c r="BA822" i="3"/>
  <c r="AZ822" i="3"/>
  <c r="AW822" i="3"/>
  <c r="AV822" i="3"/>
  <c r="F822" i="3"/>
  <c r="J822" i="3" s="1"/>
  <c r="E822" i="3"/>
  <c r="BC821" i="3"/>
  <c r="BB821" i="3"/>
  <c r="BA821" i="3"/>
  <c r="AZ821" i="3"/>
  <c r="AW821" i="3"/>
  <c r="AV821" i="3"/>
  <c r="K821" i="3"/>
  <c r="F821" i="3"/>
  <c r="J821" i="3" s="1"/>
  <c r="E821" i="3"/>
  <c r="BC820" i="3"/>
  <c r="BB820" i="3"/>
  <c r="BA820" i="3"/>
  <c r="AZ820" i="3"/>
  <c r="AW820" i="3"/>
  <c r="AV820" i="3"/>
  <c r="K820" i="3"/>
  <c r="F820" i="3"/>
  <c r="J820" i="3" s="1"/>
  <c r="E820" i="3"/>
  <c r="BC819" i="3"/>
  <c r="BB819" i="3"/>
  <c r="BA819" i="3"/>
  <c r="AZ819" i="3"/>
  <c r="AW819" i="3"/>
  <c r="AV819" i="3"/>
  <c r="K819" i="3"/>
  <c r="F819" i="3"/>
  <c r="E819" i="3"/>
  <c r="BC818" i="3"/>
  <c r="BB818" i="3"/>
  <c r="BA818" i="3"/>
  <c r="AZ818" i="3"/>
  <c r="AW818" i="3"/>
  <c r="AV818" i="3"/>
  <c r="K818" i="3"/>
  <c r="F818" i="3"/>
  <c r="J818" i="3" s="1"/>
  <c r="E818" i="3"/>
  <c r="BC817" i="3"/>
  <c r="BB817" i="3"/>
  <c r="BA817" i="3"/>
  <c r="AZ817" i="3"/>
  <c r="AW817" i="3"/>
  <c r="AV817" i="3"/>
  <c r="K817" i="3"/>
  <c r="F817" i="3"/>
  <c r="J817" i="3" s="1"/>
  <c r="E817" i="3"/>
  <c r="BC816" i="3"/>
  <c r="BB816" i="3"/>
  <c r="BA816" i="3"/>
  <c r="AZ816" i="3"/>
  <c r="AY816" i="3" s="1"/>
  <c r="AX816" i="3" s="1"/>
  <c r="AW816" i="3"/>
  <c r="AV816" i="3"/>
  <c r="J816" i="3"/>
  <c r="F816" i="3"/>
  <c r="E816" i="3"/>
  <c r="BC815" i="3"/>
  <c r="BB815" i="3"/>
  <c r="BA815" i="3"/>
  <c r="AZ815" i="3"/>
  <c r="AW815" i="3"/>
  <c r="AV815" i="3"/>
  <c r="K815" i="3"/>
  <c r="F815" i="3"/>
  <c r="E815" i="3"/>
  <c r="BC814" i="3"/>
  <c r="BB814" i="3"/>
  <c r="BA814" i="3"/>
  <c r="AZ814" i="3"/>
  <c r="AW814" i="3"/>
  <c r="AV814" i="3"/>
  <c r="K814" i="3"/>
  <c r="J814" i="3" s="1"/>
  <c r="F814" i="3"/>
  <c r="E814" i="3"/>
  <c r="BC813" i="3"/>
  <c r="BB813" i="3"/>
  <c r="BA813" i="3"/>
  <c r="AZ813" i="3"/>
  <c r="AW813" i="3"/>
  <c r="AV813" i="3"/>
  <c r="K813" i="3"/>
  <c r="F813" i="3"/>
  <c r="E813" i="3"/>
  <c r="BC812" i="3"/>
  <c r="BB812" i="3"/>
  <c r="BA812" i="3"/>
  <c r="AZ812" i="3"/>
  <c r="AW812" i="3"/>
  <c r="AV812" i="3"/>
  <c r="K812" i="3"/>
  <c r="F812" i="3"/>
  <c r="E812" i="3"/>
  <c r="BC811" i="3"/>
  <c r="BB811" i="3"/>
  <c r="BA811" i="3"/>
  <c r="AZ811" i="3"/>
  <c r="AW811" i="3"/>
  <c r="AV811" i="3"/>
  <c r="K811" i="3"/>
  <c r="J811" i="3" s="1"/>
  <c r="F811" i="3"/>
  <c r="E811" i="3"/>
  <c r="BC810" i="3"/>
  <c r="BB810" i="3"/>
  <c r="BA810" i="3"/>
  <c r="AZ810" i="3"/>
  <c r="AW810" i="3"/>
  <c r="AV810" i="3"/>
  <c r="K810" i="3"/>
  <c r="F810" i="3"/>
  <c r="E810" i="3"/>
  <c r="BC809" i="3"/>
  <c r="BB809" i="3"/>
  <c r="BA809" i="3"/>
  <c r="AZ809" i="3"/>
  <c r="AY809" i="3" s="1"/>
  <c r="AX809" i="3" s="1"/>
  <c r="AW809" i="3"/>
  <c r="AV809" i="3"/>
  <c r="F809" i="3"/>
  <c r="J809" i="3" s="1"/>
  <c r="E809" i="3"/>
  <c r="BC808" i="3"/>
  <c r="BB808" i="3"/>
  <c r="BA808" i="3"/>
  <c r="AZ808" i="3"/>
  <c r="AY808" i="3" s="1"/>
  <c r="AX808" i="3" s="1"/>
  <c r="AW808" i="3"/>
  <c r="AV808" i="3"/>
  <c r="F808" i="3"/>
  <c r="J808" i="3" s="1"/>
  <c r="E808" i="3"/>
  <c r="BC807" i="3"/>
  <c r="BB807" i="3"/>
  <c r="BA807" i="3"/>
  <c r="AZ807" i="3"/>
  <c r="AW807" i="3"/>
  <c r="AV807" i="3"/>
  <c r="K807" i="3"/>
  <c r="F807" i="3"/>
  <c r="J807" i="3" s="1"/>
  <c r="E807" i="3"/>
  <c r="BC806" i="3"/>
  <c r="BB806" i="3"/>
  <c r="BA806" i="3"/>
  <c r="AZ806" i="3"/>
  <c r="AW806" i="3"/>
  <c r="AV806" i="3"/>
  <c r="K806" i="3"/>
  <c r="J806" i="3"/>
  <c r="F806" i="3"/>
  <c r="E806" i="3"/>
  <c r="BC805" i="3"/>
  <c r="BB805" i="3"/>
  <c r="BA805" i="3"/>
  <c r="AZ805" i="3"/>
  <c r="AW805" i="3"/>
  <c r="AV805" i="3"/>
  <c r="K805" i="3"/>
  <c r="J805" i="3"/>
  <c r="F805" i="3"/>
  <c r="E805" i="3"/>
  <c r="BC804" i="3"/>
  <c r="BB804" i="3"/>
  <c r="BA804" i="3"/>
  <c r="AZ804" i="3"/>
  <c r="AW804" i="3"/>
  <c r="AV804" i="3"/>
  <c r="K804" i="3"/>
  <c r="J804" i="3"/>
  <c r="F804" i="3"/>
  <c r="E804" i="3"/>
  <c r="BC803" i="3"/>
  <c r="BB803" i="3"/>
  <c r="BA803" i="3"/>
  <c r="AZ803" i="3"/>
  <c r="AW803" i="3"/>
  <c r="AV803" i="3"/>
  <c r="F803" i="3"/>
  <c r="J803" i="3" s="1"/>
  <c r="E803" i="3"/>
  <c r="BC802" i="3"/>
  <c r="BB802" i="3"/>
  <c r="BA802" i="3"/>
  <c r="AZ802" i="3"/>
  <c r="AW802" i="3"/>
  <c r="AV802" i="3"/>
  <c r="K802" i="3"/>
  <c r="F802" i="3"/>
  <c r="J802" i="3" s="1"/>
  <c r="E802" i="3"/>
  <c r="BC801" i="3"/>
  <c r="BB801" i="3"/>
  <c r="BA801" i="3"/>
  <c r="AZ801" i="3"/>
  <c r="AW801" i="3"/>
  <c r="AV801" i="3"/>
  <c r="K801" i="3"/>
  <c r="J801" i="3"/>
  <c r="F801" i="3"/>
  <c r="E801" i="3"/>
  <c r="BC800" i="3"/>
  <c r="BB800" i="3"/>
  <c r="BA800" i="3"/>
  <c r="AZ800" i="3"/>
  <c r="AW800" i="3"/>
  <c r="AV800" i="3"/>
  <c r="K800" i="3"/>
  <c r="J800" i="3"/>
  <c r="F800" i="3"/>
  <c r="E800" i="3"/>
  <c r="BC799" i="3"/>
  <c r="BB799" i="3"/>
  <c r="BA799" i="3"/>
  <c r="AZ799" i="3"/>
  <c r="AW799" i="3"/>
  <c r="AV799" i="3"/>
  <c r="K799" i="3"/>
  <c r="F799" i="3"/>
  <c r="J799" i="3" s="1"/>
  <c r="E799" i="3"/>
  <c r="BC798" i="3"/>
  <c r="BB798" i="3"/>
  <c r="BA798" i="3"/>
  <c r="AZ798" i="3"/>
  <c r="AW798" i="3"/>
  <c r="AV798" i="3"/>
  <c r="K798" i="3"/>
  <c r="F798" i="3"/>
  <c r="E798" i="3"/>
  <c r="BC797" i="3"/>
  <c r="BB797" i="3"/>
  <c r="BA797" i="3"/>
  <c r="AZ797" i="3"/>
  <c r="AW797" i="3"/>
  <c r="AV797" i="3"/>
  <c r="F797" i="3"/>
  <c r="J797" i="3" s="1"/>
  <c r="E797" i="3"/>
  <c r="BC796" i="3"/>
  <c r="BB796" i="3"/>
  <c r="BA796" i="3"/>
  <c r="AZ796" i="3"/>
  <c r="AW796" i="3"/>
  <c r="AV796" i="3"/>
  <c r="K796" i="3"/>
  <c r="F796" i="3"/>
  <c r="J796" i="3" s="1"/>
  <c r="E796" i="3"/>
  <c r="BC795" i="3"/>
  <c r="BB795" i="3"/>
  <c r="BA795" i="3"/>
  <c r="AZ795" i="3"/>
  <c r="AW795" i="3"/>
  <c r="AV795" i="3"/>
  <c r="F795" i="3"/>
  <c r="J795" i="3" s="1"/>
  <c r="E795" i="3"/>
  <c r="BC794" i="3"/>
  <c r="BB794" i="3"/>
  <c r="BA794" i="3"/>
  <c r="AZ794" i="3"/>
  <c r="AY794" i="3" s="1"/>
  <c r="AX794" i="3" s="1"/>
  <c r="AW794" i="3"/>
  <c r="AV794" i="3"/>
  <c r="K794" i="3"/>
  <c r="F794" i="3"/>
  <c r="E794" i="3"/>
  <c r="F793" i="3"/>
  <c r="F792" i="3"/>
  <c r="BC791" i="3"/>
  <c r="BB791" i="3"/>
  <c r="BA791" i="3"/>
  <c r="AZ791" i="3"/>
  <c r="AW791" i="3"/>
  <c r="AV791" i="3"/>
  <c r="K791" i="3"/>
  <c r="F791" i="3"/>
  <c r="J791" i="3" s="1"/>
  <c r="E791" i="3"/>
  <c r="BC790" i="3"/>
  <c r="BB790" i="3"/>
  <c r="BA790" i="3"/>
  <c r="AZ790" i="3"/>
  <c r="AW790" i="3"/>
  <c r="AV790" i="3"/>
  <c r="K790" i="3"/>
  <c r="F790" i="3"/>
  <c r="J790" i="3" s="1"/>
  <c r="E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BC775" i="3"/>
  <c r="BB775" i="3"/>
  <c r="BA775" i="3"/>
  <c r="AZ775" i="3"/>
  <c r="AY775" i="3" s="1"/>
  <c r="AX775" i="3" s="1"/>
  <c r="AW775" i="3"/>
  <c r="AV775" i="3"/>
  <c r="K775" i="3"/>
  <c r="F775" i="3"/>
  <c r="E775" i="3"/>
  <c r="F774" i="3"/>
  <c r="F773" i="3"/>
  <c r="F772" i="3"/>
  <c r="F771" i="3"/>
  <c r="BC770" i="3"/>
  <c r="BB770" i="3"/>
  <c r="BA770" i="3"/>
  <c r="AZ770" i="3"/>
  <c r="AW770" i="3"/>
  <c r="AV770" i="3"/>
  <c r="K770" i="3"/>
  <c r="F770" i="3"/>
  <c r="E770" i="3"/>
  <c r="BC769" i="3"/>
  <c r="BB769" i="3"/>
  <c r="AY769" i="3" s="1"/>
  <c r="AX769" i="3" s="1"/>
  <c r="BA769" i="3"/>
  <c r="AZ769" i="3"/>
  <c r="AW769" i="3"/>
  <c r="AV769" i="3"/>
  <c r="K769" i="3"/>
  <c r="F769" i="3"/>
  <c r="E769" i="3"/>
  <c r="BC768" i="3"/>
  <c r="BB768" i="3"/>
  <c r="BA768" i="3"/>
  <c r="AZ768" i="3"/>
  <c r="AW768" i="3"/>
  <c r="AV768" i="3"/>
  <c r="K768" i="3"/>
  <c r="F768" i="3"/>
  <c r="E768" i="3"/>
  <c r="BC767" i="3"/>
  <c r="BB767" i="3"/>
  <c r="BA767" i="3"/>
  <c r="AZ767" i="3"/>
  <c r="AY767" i="3" s="1"/>
  <c r="AX767" i="3" s="1"/>
  <c r="AW767" i="3"/>
  <c r="AV767" i="3"/>
  <c r="K767" i="3"/>
  <c r="F767" i="3"/>
  <c r="E767" i="3"/>
  <c r="BC766" i="3"/>
  <c r="BB766" i="3"/>
  <c r="BA766" i="3"/>
  <c r="AZ766" i="3"/>
  <c r="AY766" i="3" s="1"/>
  <c r="AX766" i="3" s="1"/>
  <c r="AW766" i="3"/>
  <c r="AV766" i="3"/>
  <c r="K766" i="3"/>
  <c r="F766" i="3"/>
  <c r="E766" i="3"/>
  <c r="BC765" i="3"/>
  <c r="BB765" i="3"/>
  <c r="BA765" i="3"/>
  <c r="AZ765" i="3"/>
  <c r="AY765" i="3" s="1"/>
  <c r="AX765" i="3" s="1"/>
  <c r="AW765" i="3"/>
  <c r="AV765" i="3"/>
  <c r="K765" i="3"/>
  <c r="F765" i="3"/>
  <c r="E765" i="3"/>
  <c r="BC764" i="3"/>
  <c r="BB764" i="3"/>
  <c r="BA764" i="3"/>
  <c r="AZ764" i="3"/>
  <c r="AW764" i="3"/>
  <c r="AV764" i="3"/>
  <c r="K764" i="3"/>
  <c r="J764" i="3" s="1"/>
  <c r="F764" i="3"/>
  <c r="E764" i="3"/>
  <c r="BC763" i="3"/>
  <c r="BB763" i="3"/>
  <c r="BA763" i="3"/>
  <c r="AZ763" i="3"/>
  <c r="AY763" i="3" s="1"/>
  <c r="AX763" i="3" s="1"/>
  <c r="AW763" i="3"/>
  <c r="AV763" i="3"/>
  <c r="K763" i="3"/>
  <c r="F763" i="3"/>
  <c r="E763" i="3"/>
  <c r="F762" i="3"/>
  <c r="F761" i="3"/>
  <c r="F760" i="3"/>
  <c r="BC759" i="3"/>
  <c r="BB759" i="3"/>
  <c r="BA759" i="3"/>
  <c r="AZ759" i="3"/>
  <c r="AY759" i="3" s="1"/>
  <c r="AX759" i="3" s="1"/>
  <c r="AW759" i="3"/>
  <c r="AV759" i="3"/>
  <c r="K759" i="3"/>
  <c r="F759" i="3"/>
  <c r="E759" i="3"/>
  <c r="BC758" i="3"/>
  <c r="BB758" i="3"/>
  <c r="AY758" i="3" s="1"/>
  <c r="AX758" i="3" s="1"/>
  <c r="BA758" i="3"/>
  <c r="AZ758" i="3"/>
  <c r="AW758" i="3"/>
  <c r="AV758" i="3"/>
  <c r="K758" i="3"/>
  <c r="F758" i="3"/>
  <c r="E758" i="3"/>
  <c r="BC757" i="3"/>
  <c r="BB757" i="3"/>
  <c r="BA757" i="3"/>
  <c r="AY757" i="3" s="1"/>
  <c r="AX757" i="3" s="1"/>
  <c r="AZ757" i="3"/>
  <c r="AW757" i="3"/>
  <c r="AV757" i="3"/>
  <c r="K757" i="3"/>
  <c r="J757" i="3" s="1"/>
  <c r="F757" i="3"/>
  <c r="E757" i="3"/>
  <c r="BC756" i="3"/>
  <c r="BB756" i="3"/>
  <c r="BA756" i="3"/>
  <c r="AZ756" i="3"/>
  <c r="AY756" i="3"/>
  <c r="AX756" i="3" s="1"/>
  <c r="AW756" i="3"/>
  <c r="AV756" i="3"/>
  <c r="K756" i="3"/>
  <c r="F756" i="3"/>
  <c r="E756" i="3"/>
  <c r="BC755" i="3"/>
  <c r="BB755" i="3"/>
  <c r="BA755" i="3"/>
  <c r="AZ755" i="3"/>
  <c r="AY755" i="3" s="1"/>
  <c r="AX755" i="3" s="1"/>
  <c r="AW755" i="3"/>
  <c r="AV755" i="3"/>
  <c r="K755" i="3"/>
  <c r="F755" i="3"/>
  <c r="E755" i="3"/>
  <c r="BC754" i="3"/>
  <c r="BB754" i="3"/>
  <c r="AY754" i="3" s="1"/>
  <c r="AX754" i="3" s="1"/>
  <c r="BA754" i="3"/>
  <c r="AZ754" i="3"/>
  <c r="AW754" i="3"/>
  <c r="AV754" i="3"/>
  <c r="K754" i="3"/>
  <c r="F754" i="3"/>
  <c r="E754" i="3"/>
  <c r="BC753" i="3"/>
  <c r="BB753" i="3"/>
  <c r="BA753" i="3"/>
  <c r="AY753" i="3" s="1"/>
  <c r="AX753" i="3" s="1"/>
  <c r="AZ753" i="3"/>
  <c r="AW753" i="3"/>
  <c r="AV753" i="3"/>
  <c r="K753" i="3"/>
  <c r="J753" i="3" s="1"/>
  <c r="F753" i="3"/>
  <c r="E753" i="3"/>
  <c r="BC752" i="3"/>
  <c r="BB752" i="3"/>
  <c r="BA752" i="3"/>
  <c r="AZ752" i="3"/>
  <c r="AY752" i="3"/>
  <c r="AX752" i="3" s="1"/>
  <c r="AW752" i="3"/>
  <c r="AV752" i="3"/>
  <c r="K752" i="3"/>
  <c r="F752" i="3"/>
  <c r="E752" i="3"/>
  <c r="BC751" i="3"/>
  <c r="BB751" i="3"/>
  <c r="BA751" i="3"/>
  <c r="AZ751" i="3"/>
  <c r="AY751" i="3" s="1"/>
  <c r="AX751" i="3" s="1"/>
  <c r="AW751" i="3"/>
  <c r="AV751" i="3"/>
  <c r="K751" i="3"/>
  <c r="F751" i="3"/>
  <c r="E751" i="3"/>
  <c r="BC750" i="3"/>
  <c r="BB750" i="3"/>
  <c r="AY750" i="3" s="1"/>
  <c r="AX750" i="3" s="1"/>
  <c r="BA750" i="3"/>
  <c r="AZ750" i="3"/>
  <c r="AW750" i="3"/>
  <c r="AV750" i="3"/>
  <c r="K750" i="3"/>
  <c r="F750" i="3"/>
  <c r="E750" i="3"/>
  <c r="BC749" i="3"/>
  <c r="BB749" i="3"/>
  <c r="BA749" i="3"/>
  <c r="AY749" i="3" s="1"/>
  <c r="AX749" i="3" s="1"/>
  <c r="AZ749" i="3"/>
  <c r="AW749" i="3"/>
  <c r="AV749" i="3"/>
  <c r="K749" i="3"/>
  <c r="J749" i="3" s="1"/>
  <c r="F749" i="3"/>
  <c r="E749" i="3"/>
  <c r="BC748" i="3"/>
  <c r="BB748" i="3"/>
  <c r="BA748" i="3"/>
  <c r="AZ748" i="3"/>
  <c r="AY748" i="3"/>
  <c r="AX748" i="3" s="1"/>
  <c r="AW748" i="3"/>
  <c r="AV748" i="3"/>
  <c r="F748" i="3"/>
  <c r="J748" i="3" s="1"/>
  <c r="E748" i="3"/>
  <c r="BC747" i="3"/>
  <c r="BB747" i="3"/>
  <c r="BA747" i="3"/>
  <c r="AZ747" i="3"/>
  <c r="AW747" i="3"/>
  <c r="AV747" i="3"/>
  <c r="K747" i="3"/>
  <c r="F747" i="3"/>
  <c r="J747" i="3" s="1"/>
  <c r="E747" i="3"/>
  <c r="BC746" i="3"/>
  <c r="BB746" i="3"/>
  <c r="BA746" i="3"/>
  <c r="AZ746" i="3"/>
  <c r="AW746" i="3"/>
  <c r="AV746" i="3"/>
  <c r="K746" i="3"/>
  <c r="F746" i="3"/>
  <c r="E746" i="3"/>
  <c r="BC745" i="3"/>
  <c r="BB745" i="3"/>
  <c r="BA745" i="3"/>
  <c r="AZ745" i="3"/>
  <c r="AW745" i="3"/>
  <c r="AV745" i="3"/>
  <c r="K745" i="3"/>
  <c r="F745" i="3"/>
  <c r="J745" i="3" s="1"/>
  <c r="E745" i="3"/>
  <c r="BC744" i="3"/>
  <c r="BB744" i="3"/>
  <c r="BA744" i="3"/>
  <c r="AZ744" i="3"/>
  <c r="AW744" i="3"/>
  <c r="AV744" i="3"/>
  <c r="K744" i="3"/>
  <c r="J744" i="3"/>
  <c r="F744" i="3"/>
  <c r="E744" i="3"/>
  <c r="BC743" i="3"/>
  <c r="BB743" i="3"/>
  <c r="BA743" i="3"/>
  <c r="AZ743" i="3"/>
  <c r="AW743" i="3"/>
  <c r="AV743" i="3"/>
  <c r="K743" i="3"/>
  <c r="F743" i="3"/>
  <c r="J743" i="3" s="1"/>
  <c r="E743" i="3"/>
  <c r="BC742" i="3"/>
  <c r="BB742" i="3"/>
  <c r="BA742" i="3"/>
  <c r="AZ742" i="3"/>
  <c r="AW742" i="3"/>
  <c r="AV742" i="3"/>
  <c r="F742" i="3"/>
  <c r="J742" i="3" s="1"/>
  <c r="E742" i="3"/>
  <c r="BC741" i="3"/>
  <c r="BB741" i="3"/>
  <c r="BA741" i="3"/>
  <c r="AZ741" i="3"/>
  <c r="AY741" i="3" s="1"/>
  <c r="AX741" i="3" s="1"/>
  <c r="AW741" i="3"/>
  <c r="AV741" i="3"/>
  <c r="J741" i="3"/>
  <c r="F741" i="3"/>
  <c r="E741" i="3"/>
  <c r="BC740" i="3"/>
  <c r="BB740" i="3"/>
  <c r="BA740" i="3"/>
  <c r="AZ740" i="3"/>
  <c r="AW740" i="3"/>
  <c r="AV740" i="3"/>
  <c r="K740" i="3"/>
  <c r="F740" i="3"/>
  <c r="E740" i="3"/>
  <c r="BC739" i="3"/>
  <c r="BB739" i="3"/>
  <c r="AY739" i="3" s="1"/>
  <c r="AX739" i="3" s="1"/>
  <c r="BA739" i="3"/>
  <c r="AZ739" i="3"/>
  <c r="AW739" i="3"/>
  <c r="AV739" i="3"/>
  <c r="K739" i="3"/>
  <c r="F739" i="3"/>
  <c r="E739" i="3"/>
  <c r="BC738" i="3"/>
  <c r="BB738" i="3"/>
  <c r="BA738" i="3"/>
  <c r="AZ738" i="3"/>
  <c r="AW738" i="3"/>
  <c r="AV738" i="3"/>
  <c r="F738" i="3"/>
  <c r="J738" i="3" s="1"/>
  <c r="E738" i="3"/>
  <c r="BC737" i="3"/>
  <c r="BB737" i="3"/>
  <c r="AY737" i="3" s="1"/>
  <c r="AX737" i="3" s="1"/>
  <c r="BA737" i="3"/>
  <c r="AZ737" i="3"/>
  <c r="AW737" i="3"/>
  <c r="AV737" i="3"/>
  <c r="K737" i="3"/>
  <c r="F737" i="3"/>
  <c r="E737" i="3"/>
  <c r="BC736" i="3"/>
  <c r="BB736" i="3"/>
  <c r="BA736" i="3"/>
  <c r="AZ736" i="3"/>
  <c r="AW736" i="3"/>
  <c r="AV736" i="3"/>
  <c r="K736" i="3"/>
  <c r="J736" i="3"/>
  <c r="F736" i="3"/>
  <c r="E736" i="3"/>
  <c r="BC735" i="3"/>
  <c r="BB735" i="3"/>
  <c r="BA735" i="3"/>
  <c r="AZ735" i="3"/>
  <c r="AW735" i="3"/>
  <c r="AV735" i="3"/>
  <c r="K735" i="3"/>
  <c r="J735" i="3"/>
  <c r="F735" i="3"/>
  <c r="E735" i="3"/>
  <c r="BC734" i="3"/>
  <c r="BB734" i="3"/>
  <c r="BA734" i="3"/>
  <c r="AZ734" i="3"/>
  <c r="AW734" i="3"/>
  <c r="AV734" i="3"/>
  <c r="K734" i="3"/>
  <c r="F734" i="3"/>
  <c r="J734" i="3" s="1"/>
  <c r="E734" i="3"/>
  <c r="BC733" i="3"/>
  <c r="BB733" i="3"/>
  <c r="AY733" i="3" s="1"/>
  <c r="AX733" i="3" s="1"/>
  <c r="BA733" i="3"/>
  <c r="AZ733" i="3"/>
  <c r="AW733" i="3"/>
  <c r="AV733" i="3"/>
  <c r="K733" i="3"/>
  <c r="F733" i="3"/>
  <c r="E733" i="3"/>
  <c r="BC732" i="3"/>
  <c r="BB732" i="3"/>
  <c r="BA732" i="3"/>
  <c r="AZ732" i="3"/>
  <c r="AW732" i="3"/>
  <c r="AV732" i="3"/>
  <c r="K732" i="3"/>
  <c r="J732" i="3"/>
  <c r="F732" i="3"/>
  <c r="E732" i="3"/>
  <c r="BC731" i="3"/>
  <c r="BB731" i="3"/>
  <c r="BA731" i="3"/>
  <c r="AZ731" i="3"/>
  <c r="AW731" i="3"/>
  <c r="AV731" i="3"/>
  <c r="K731" i="3"/>
  <c r="J731" i="3"/>
  <c r="F731" i="3"/>
  <c r="E731" i="3"/>
  <c r="BC730" i="3"/>
  <c r="BB730" i="3"/>
  <c r="BA730" i="3"/>
  <c r="AZ730" i="3"/>
  <c r="AW730" i="3"/>
  <c r="AV730" i="3"/>
  <c r="F730" i="3"/>
  <c r="J730" i="3" s="1"/>
  <c r="E730" i="3"/>
  <c r="BC729" i="3"/>
  <c r="BB729" i="3"/>
  <c r="BA729" i="3"/>
  <c r="AZ729" i="3"/>
  <c r="AW729" i="3"/>
  <c r="AV729" i="3"/>
  <c r="K729" i="3"/>
  <c r="F729" i="3"/>
  <c r="J729" i="3" s="1"/>
  <c r="E729" i="3"/>
  <c r="BC728" i="3"/>
  <c r="BB728" i="3"/>
  <c r="BA728" i="3"/>
  <c r="AZ728" i="3"/>
  <c r="AW728" i="3"/>
  <c r="AV728" i="3"/>
  <c r="K728" i="3"/>
  <c r="J728" i="3"/>
  <c r="F728" i="3"/>
  <c r="E728" i="3"/>
  <c r="BC727" i="3"/>
  <c r="BB727" i="3"/>
  <c r="BA727" i="3"/>
  <c r="AZ727" i="3"/>
  <c r="AW727" i="3"/>
  <c r="AV727" i="3"/>
  <c r="F727" i="3"/>
  <c r="J727" i="3" s="1"/>
  <c r="E727" i="3"/>
  <c r="BC726" i="3"/>
  <c r="BB726" i="3"/>
  <c r="BA726" i="3"/>
  <c r="AZ726" i="3"/>
  <c r="AW726" i="3"/>
  <c r="AV726" i="3"/>
  <c r="K726" i="3"/>
  <c r="F726" i="3"/>
  <c r="J726" i="3" s="1"/>
  <c r="E726" i="3"/>
  <c r="BC725" i="3"/>
  <c r="BB725" i="3"/>
  <c r="BA725" i="3"/>
  <c r="AZ725" i="3"/>
  <c r="AW725" i="3"/>
  <c r="AV725" i="3"/>
  <c r="K725" i="3"/>
  <c r="F725" i="3"/>
  <c r="J725" i="3" s="1"/>
  <c r="E725" i="3"/>
  <c r="BC724" i="3"/>
  <c r="BB724" i="3"/>
  <c r="BA724" i="3"/>
  <c r="AZ724" i="3"/>
  <c r="AW724" i="3"/>
  <c r="AV724" i="3"/>
  <c r="K724" i="3"/>
  <c r="F724" i="3"/>
  <c r="E724" i="3"/>
  <c r="BC723" i="3"/>
  <c r="BB723" i="3"/>
  <c r="BA723" i="3"/>
  <c r="AZ723" i="3"/>
  <c r="AX723" i="3"/>
  <c r="AW723" i="3"/>
  <c r="AV723" i="3"/>
  <c r="J723" i="3"/>
  <c r="F723" i="3"/>
  <c r="E723" i="3"/>
  <c r="BC722" i="3"/>
  <c r="BB722" i="3"/>
  <c r="BA722" i="3"/>
  <c r="AZ722" i="3"/>
  <c r="AW722" i="3"/>
  <c r="AV722" i="3"/>
  <c r="K722" i="3"/>
  <c r="F722" i="3"/>
  <c r="E722" i="3"/>
  <c r="BC721" i="3"/>
  <c r="BB721" i="3"/>
  <c r="BA721" i="3"/>
  <c r="AY721" i="3" s="1"/>
  <c r="AX721" i="3" s="1"/>
  <c r="AZ721" i="3"/>
  <c r="AW721" i="3"/>
  <c r="AV721" i="3"/>
  <c r="K721" i="3"/>
  <c r="J721" i="3" s="1"/>
  <c r="F721" i="3"/>
  <c r="E721" i="3"/>
  <c r="BC720" i="3"/>
  <c r="BB720" i="3"/>
  <c r="BA720" i="3"/>
  <c r="AZ720" i="3"/>
  <c r="AW720" i="3"/>
  <c r="AV720" i="3"/>
  <c r="K720" i="3"/>
  <c r="F720" i="3"/>
  <c r="E720" i="3"/>
  <c r="BC719" i="3"/>
  <c r="BB719" i="3"/>
  <c r="BA719" i="3"/>
  <c r="AZ719" i="3"/>
  <c r="AY719" i="3"/>
  <c r="AX719" i="3" s="1"/>
  <c r="AW719" i="3"/>
  <c r="AV719" i="3"/>
  <c r="K719" i="3"/>
  <c r="J719" i="3" s="1"/>
  <c r="F719" i="3"/>
  <c r="E719" i="3"/>
  <c r="BC718" i="3"/>
  <c r="BB718" i="3"/>
  <c r="BA718" i="3"/>
  <c r="AY718" i="3" s="1"/>
  <c r="AX718" i="3" s="1"/>
  <c r="AZ718" i="3"/>
  <c r="AW718" i="3"/>
  <c r="AV718" i="3"/>
  <c r="K718" i="3"/>
  <c r="J718" i="3" s="1"/>
  <c r="F718" i="3"/>
  <c r="E718" i="3"/>
  <c r="BC717" i="3"/>
  <c r="BB717" i="3"/>
  <c r="BA717" i="3"/>
  <c r="AZ717" i="3"/>
  <c r="AY717" i="3" s="1"/>
  <c r="AX717" i="3" s="1"/>
  <c r="AW717" i="3"/>
  <c r="AV717" i="3"/>
  <c r="K717" i="3"/>
  <c r="F717" i="3"/>
  <c r="E717" i="3"/>
  <c r="BC716" i="3"/>
  <c r="BB716" i="3"/>
  <c r="BA716" i="3"/>
  <c r="AZ716" i="3"/>
  <c r="AY716" i="3" s="1"/>
  <c r="AX716" i="3" s="1"/>
  <c r="AW716" i="3"/>
  <c r="AV716" i="3"/>
  <c r="K716" i="3"/>
  <c r="F716" i="3"/>
  <c r="E716" i="3"/>
  <c r="BC715" i="3"/>
  <c r="BB715" i="3"/>
  <c r="BA715" i="3"/>
  <c r="AZ715" i="3"/>
  <c r="AY715" i="3"/>
  <c r="AX715" i="3" s="1"/>
  <c r="AW715" i="3"/>
  <c r="AV715" i="3"/>
  <c r="K715" i="3"/>
  <c r="J715" i="3" s="1"/>
  <c r="F715" i="3"/>
  <c r="E715" i="3"/>
  <c r="BC714" i="3"/>
  <c r="BB714" i="3"/>
  <c r="BA714" i="3"/>
  <c r="AY714" i="3" s="1"/>
  <c r="AX714" i="3" s="1"/>
  <c r="AZ714" i="3"/>
  <c r="AW714" i="3"/>
  <c r="AV714" i="3"/>
  <c r="K714" i="3"/>
  <c r="J714" i="3" s="1"/>
  <c r="F714" i="3"/>
  <c r="E714" i="3"/>
  <c r="BC713" i="3"/>
  <c r="BB713" i="3"/>
  <c r="BA713" i="3"/>
  <c r="AZ713" i="3"/>
  <c r="AW713" i="3"/>
  <c r="AV713" i="3"/>
  <c r="K713" i="3"/>
  <c r="F713" i="3"/>
  <c r="E713" i="3"/>
  <c r="BC712" i="3"/>
  <c r="BB712" i="3"/>
  <c r="BA712" i="3"/>
  <c r="AZ712" i="3"/>
  <c r="AY712" i="3" s="1"/>
  <c r="AX712" i="3" s="1"/>
  <c r="AW712" i="3"/>
  <c r="AV712" i="3"/>
  <c r="K712" i="3"/>
  <c r="F712" i="3"/>
  <c r="E712" i="3"/>
  <c r="BC711" i="3"/>
  <c r="BB711" i="3"/>
  <c r="BA711" i="3"/>
  <c r="AZ711" i="3"/>
  <c r="AY711" i="3"/>
  <c r="AX711" i="3" s="1"/>
  <c r="AW711" i="3"/>
  <c r="AV711" i="3"/>
  <c r="K711" i="3"/>
  <c r="J711" i="3" s="1"/>
  <c r="F711" i="3"/>
  <c r="E711" i="3"/>
  <c r="BC710" i="3"/>
  <c r="BB710" i="3"/>
  <c r="BA710" i="3"/>
  <c r="AY710" i="3" s="1"/>
  <c r="AX710" i="3" s="1"/>
  <c r="AZ710" i="3"/>
  <c r="AW710" i="3"/>
  <c r="AV710" i="3"/>
  <c r="K710" i="3"/>
  <c r="J710" i="3" s="1"/>
  <c r="F710" i="3"/>
  <c r="E710" i="3"/>
  <c r="BC709" i="3"/>
  <c r="BB709" i="3"/>
  <c r="BA709" i="3"/>
  <c r="AZ709" i="3"/>
  <c r="AY709" i="3" s="1"/>
  <c r="AX709" i="3" s="1"/>
  <c r="AW709" i="3"/>
  <c r="AV709" i="3"/>
  <c r="K709" i="3"/>
  <c r="F709" i="3"/>
  <c r="E709" i="3"/>
  <c r="BC708" i="3"/>
  <c r="BB708" i="3"/>
  <c r="BA708" i="3"/>
  <c r="AZ708" i="3"/>
  <c r="AY708" i="3" s="1"/>
  <c r="AX708" i="3" s="1"/>
  <c r="AW708" i="3"/>
  <c r="AV708" i="3"/>
  <c r="K708" i="3"/>
  <c r="F708" i="3"/>
  <c r="E708" i="3"/>
  <c r="BC707" i="3"/>
  <c r="BB707" i="3"/>
  <c r="BA707" i="3"/>
  <c r="AZ707" i="3"/>
  <c r="AY707" i="3"/>
  <c r="AX707" i="3" s="1"/>
  <c r="AW707" i="3"/>
  <c r="AV707" i="3"/>
  <c r="K707" i="3"/>
  <c r="J707" i="3" s="1"/>
  <c r="F707" i="3"/>
  <c r="E707" i="3"/>
  <c r="BC706" i="3"/>
  <c r="BB706" i="3"/>
  <c r="BA706" i="3"/>
  <c r="AY706" i="3" s="1"/>
  <c r="AX706" i="3" s="1"/>
  <c r="AZ706" i="3"/>
  <c r="AW706" i="3"/>
  <c r="AV706" i="3"/>
  <c r="K706" i="3"/>
  <c r="J706" i="3" s="1"/>
  <c r="F706" i="3"/>
  <c r="E706" i="3"/>
  <c r="BC705" i="3"/>
  <c r="BB705" i="3"/>
  <c r="BA705" i="3"/>
  <c r="AZ705" i="3"/>
  <c r="AW705" i="3"/>
  <c r="AV705" i="3"/>
  <c r="K705" i="3"/>
  <c r="F705" i="3"/>
  <c r="E705" i="3"/>
  <c r="BC704" i="3"/>
  <c r="BB704" i="3"/>
  <c r="BA704" i="3"/>
  <c r="AZ704" i="3"/>
  <c r="AY704" i="3" s="1"/>
  <c r="AX704" i="3" s="1"/>
  <c r="AW704" i="3"/>
  <c r="AV704" i="3"/>
  <c r="K704" i="3"/>
  <c r="F704" i="3"/>
  <c r="E704" i="3"/>
  <c r="BC703" i="3"/>
  <c r="BB703" i="3"/>
  <c r="BA703" i="3"/>
  <c r="AZ703" i="3"/>
  <c r="AY703" i="3"/>
  <c r="AX703" i="3" s="1"/>
  <c r="AW703" i="3"/>
  <c r="AV703" i="3"/>
  <c r="J703" i="3"/>
  <c r="F703" i="3"/>
  <c r="E703" i="3"/>
  <c r="BC702" i="3"/>
  <c r="BB702" i="3"/>
  <c r="BA702" i="3"/>
  <c r="AZ702" i="3"/>
  <c r="AW702" i="3"/>
  <c r="AV702" i="3"/>
  <c r="K702" i="3"/>
  <c r="J702" i="3"/>
  <c r="F702" i="3"/>
  <c r="E702" i="3"/>
  <c r="BC701" i="3"/>
  <c r="BB701" i="3"/>
  <c r="BA701" i="3"/>
  <c r="AZ701" i="3"/>
  <c r="AW701" i="3"/>
  <c r="AV701" i="3"/>
  <c r="K701" i="3"/>
  <c r="F701" i="3"/>
  <c r="J701" i="3" s="1"/>
  <c r="E701" i="3"/>
  <c r="BC700" i="3"/>
  <c r="BB700" i="3"/>
  <c r="AY700" i="3" s="1"/>
  <c r="AX700" i="3" s="1"/>
  <c r="BA700" i="3"/>
  <c r="AZ700" i="3"/>
  <c r="AW700" i="3"/>
  <c r="AV700" i="3"/>
  <c r="K700" i="3"/>
  <c r="F700" i="3"/>
  <c r="J700" i="3" s="1"/>
  <c r="E700" i="3"/>
  <c r="BC699" i="3"/>
  <c r="BB699" i="3"/>
  <c r="BA699" i="3"/>
  <c r="AZ699" i="3"/>
  <c r="AW699" i="3"/>
  <c r="AV699" i="3"/>
  <c r="K699" i="3"/>
  <c r="J699" i="3"/>
  <c r="F699" i="3"/>
  <c r="E699" i="3"/>
  <c r="BC698" i="3"/>
  <c r="BB698" i="3"/>
  <c r="BA698" i="3"/>
  <c r="AZ698" i="3"/>
  <c r="AW698" i="3"/>
  <c r="AV698" i="3"/>
  <c r="K698" i="3"/>
  <c r="J698" i="3"/>
  <c r="F698" i="3"/>
  <c r="E698" i="3"/>
  <c r="BC697" i="3"/>
  <c r="BB697" i="3"/>
  <c r="BA697" i="3"/>
  <c r="AZ697" i="3"/>
  <c r="AW697" i="3"/>
  <c r="AV697" i="3"/>
  <c r="K697" i="3"/>
  <c r="F697" i="3"/>
  <c r="J697" i="3" s="1"/>
  <c r="E697" i="3"/>
  <c r="BC696" i="3"/>
  <c r="BB696" i="3"/>
  <c r="AY696" i="3" s="1"/>
  <c r="AX696" i="3" s="1"/>
  <c r="BA696" i="3"/>
  <c r="AZ696" i="3"/>
  <c r="AW696" i="3"/>
  <c r="AV696" i="3"/>
  <c r="K696" i="3"/>
  <c r="F696" i="3"/>
  <c r="E696" i="3"/>
  <c r="BC695" i="3"/>
  <c r="BB695" i="3"/>
  <c r="BA695" i="3"/>
  <c r="AZ695" i="3"/>
  <c r="AW695" i="3"/>
  <c r="AV695" i="3"/>
  <c r="K695" i="3"/>
  <c r="J695" i="3"/>
  <c r="F695" i="3"/>
  <c r="E695" i="3"/>
  <c r="BC694" i="3"/>
  <c r="BB694" i="3"/>
  <c r="BA694" i="3"/>
  <c r="AZ694" i="3"/>
  <c r="AW694" i="3"/>
  <c r="AV694" i="3"/>
  <c r="K694" i="3"/>
  <c r="J694" i="3"/>
  <c r="F694" i="3"/>
  <c r="E694" i="3"/>
  <c r="BC693" i="3"/>
  <c r="BB693" i="3"/>
  <c r="BA693" i="3"/>
  <c r="AZ693" i="3"/>
  <c r="AW693" i="3"/>
  <c r="AV693" i="3"/>
  <c r="K693" i="3"/>
  <c r="F693" i="3"/>
  <c r="J693" i="3" s="1"/>
  <c r="E693" i="3"/>
  <c r="BC692" i="3"/>
  <c r="BB692" i="3"/>
  <c r="AY692" i="3" s="1"/>
  <c r="AX692" i="3" s="1"/>
  <c r="BA692" i="3"/>
  <c r="AZ692" i="3"/>
  <c r="AW692" i="3"/>
  <c r="AV692" i="3"/>
  <c r="K692" i="3"/>
  <c r="F692" i="3"/>
  <c r="J692" i="3" s="1"/>
  <c r="E692" i="3"/>
  <c r="BC691" i="3"/>
  <c r="BB691" i="3"/>
  <c r="BA691" i="3"/>
  <c r="AZ691" i="3"/>
  <c r="AW691" i="3"/>
  <c r="AV691" i="3"/>
  <c r="K691" i="3"/>
  <c r="J691" i="3"/>
  <c r="F691" i="3"/>
  <c r="E691" i="3"/>
  <c r="BC690" i="3"/>
  <c r="BB690" i="3"/>
  <c r="BA690" i="3"/>
  <c r="AZ690" i="3"/>
  <c r="AW690" i="3"/>
  <c r="AV690" i="3"/>
  <c r="K690" i="3"/>
  <c r="J690" i="3"/>
  <c r="F690" i="3"/>
  <c r="E690" i="3"/>
  <c r="BC689" i="3"/>
  <c r="BB689" i="3"/>
  <c r="BA689" i="3"/>
  <c r="AZ689" i="3"/>
  <c r="AW689" i="3"/>
  <c r="AV689" i="3"/>
  <c r="K689" i="3"/>
  <c r="F689" i="3"/>
  <c r="J689" i="3" s="1"/>
  <c r="E689" i="3"/>
  <c r="BC688" i="3"/>
  <c r="BB688" i="3"/>
  <c r="AY688" i="3" s="1"/>
  <c r="AX688" i="3" s="1"/>
  <c r="BA688" i="3"/>
  <c r="AZ688" i="3"/>
  <c r="AW688" i="3"/>
  <c r="AV688" i="3"/>
  <c r="K688" i="3"/>
  <c r="F688" i="3"/>
  <c r="E688" i="3"/>
  <c r="BC687" i="3"/>
  <c r="BB687" i="3"/>
  <c r="BA687" i="3"/>
  <c r="AZ687" i="3"/>
  <c r="AW687" i="3"/>
  <c r="AV687" i="3"/>
  <c r="K687" i="3"/>
  <c r="J687" i="3"/>
  <c r="F687" i="3"/>
  <c r="E687" i="3"/>
  <c r="BC686" i="3"/>
  <c r="BB686" i="3"/>
  <c r="AY686" i="3" s="1"/>
  <c r="AX686" i="3" s="1"/>
  <c r="BA686" i="3"/>
  <c r="AZ686" i="3"/>
  <c r="AW686" i="3"/>
  <c r="AV686" i="3"/>
  <c r="K686" i="3"/>
  <c r="J686" i="3"/>
  <c r="F686" i="3"/>
  <c r="E686" i="3"/>
  <c r="BC685" i="3"/>
  <c r="BB685" i="3"/>
  <c r="BA685" i="3"/>
  <c r="AZ685" i="3"/>
  <c r="AW685" i="3"/>
  <c r="AV685" i="3"/>
  <c r="K685" i="3"/>
  <c r="J685" i="3"/>
  <c r="F685" i="3"/>
  <c r="E685" i="3"/>
  <c r="BC684" i="3"/>
  <c r="BB684" i="3"/>
  <c r="AY684" i="3" s="1"/>
  <c r="AX684" i="3" s="1"/>
  <c r="BA684" i="3"/>
  <c r="AZ684" i="3"/>
  <c r="AW684" i="3"/>
  <c r="AV684" i="3"/>
  <c r="K684" i="3"/>
  <c r="F684" i="3"/>
  <c r="J684" i="3" s="1"/>
  <c r="E684" i="3"/>
  <c r="F683" i="3"/>
  <c r="BC682" i="3"/>
  <c r="BB682" i="3"/>
  <c r="BA682" i="3"/>
  <c r="AZ682" i="3"/>
  <c r="AY682" i="3" s="1"/>
  <c r="AX682" i="3" s="1"/>
  <c r="AW682" i="3"/>
  <c r="AV682" i="3"/>
  <c r="K682" i="3"/>
  <c r="F682" i="3"/>
  <c r="E682" i="3"/>
  <c r="BC681" i="3"/>
  <c r="AY681" i="3" s="1"/>
  <c r="AX681" i="3" s="1"/>
  <c r="BB681" i="3"/>
  <c r="BA681" i="3"/>
  <c r="AZ681" i="3"/>
  <c r="AW681" i="3"/>
  <c r="AV681" i="3"/>
  <c r="K681" i="3"/>
  <c r="F681" i="3"/>
  <c r="J681" i="3" s="1"/>
  <c r="E681" i="3"/>
  <c r="BC680" i="3"/>
  <c r="BB680" i="3"/>
  <c r="BA680" i="3"/>
  <c r="AY680" i="3" s="1"/>
  <c r="AX680" i="3" s="1"/>
  <c r="AZ680" i="3"/>
  <c r="AW680" i="3"/>
  <c r="AV680" i="3"/>
  <c r="K680" i="3"/>
  <c r="F680" i="3"/>
  <c r="E680" i="3"/>
  <c r="BC679" i="3"/>
  <c r="AY679" i="3" s="1"/>
  <c r="AX679" i="3" s="1"/>
  <c r="BB679" i="3"/>
  <c r="BA679" i="3"/>
  <c r="AZ679" i="3"/>
  <c r="AW679" i="3"/>
  <c r="AV679" i="3"/>
  <c r="K679" i="3"/>
  <c r="F679" i="3"/>
  <c r="J679" i="3" s="1"/>
  <c r="E679" i="3"/>
  <c r="BC678" i="3"/>
  <c r="BB678" i="3"/>
  <c r="BA678" i="3"/>
  <c r="AZ678" i="3"/>
  <c r="AY678" i="3" s="1"/>
  <c r="AX678" i="3" s="1"/>
  <c r="AW678" i="3"/>
  <c r="AV678" i="3"/>
  <c r="F678" i="3"/>
  <c r="J678" i="3" s="1"/>
  <c r="E678" i="3"/>
  <c r="BC677" i="3"/>
  <c r="BB677" i="3"/>
  <c r="AY677" i="3" s="1"/>
  <c r="AX677" i="3" s="1"/>
  <c r="BA677" i="3"/>
  <c r="AZ677" i="3"/>
  <c r="AW677" i="3"/>
  <c r="AV677" i="3"/>
  <c r="K677" i="3"/>
  <c r="F677" i="3"/>
  <c r="J677" i="3" s="1"/>
  <c r="E677" i="3"/>
  <c r="BC676" i="3"/>
  <c r="BB676" i="3"/>
  <c r="BA676" i="3"/>
  <c r="AZ676" i="3"/>
  <c r="AW676" i="3"/>
  <c r="AV676" i="3"/>
  <c r="K676" i="3"/>
  <c r="J676" i="3" s="1"/>
  <c r="F676" i="3"/>
  <c r="E676" i="3"/>
  <c r="BC675" i="3"/>
  <c r="BB675" i="3"/>
  <c r="BA675" i="3"/>
  <c r="AZ675" i="3"/>
  <c r="AW675" i="3"/>
  <c r="AV675" i="3"/>
  <c r="K675" i="3"/>
  <c r="F675" i="3"/>
  <c r="J675" i="3" s="1"/>
  <c r="E675" i="3"/>
  <c r="BC674" i="3"/>
  <c r="BB674" i="3"/>
  <c r="BA674" i="3"/>
  <c r="AZ674" i="3"/>
  <c r="AW674" i="3"/>
  <c r="AV674" i="3"/>
  <c r="K674" i="3"/>
  <c r="F674" i="3"/>
  <c r="J674" i="3" s="1"/>
  <c r="E674" i="3"/>
  <c r="BC673" i="3"/>
  <c r="BB673" i="3"/>
  <c r="BA673" i="3"/>
  <c r="AZ673" i="3"/>
  <c r="AW673" i="3"/>
  <c r="AV673" i="3"/>
  <c r="K673" i="3"/>
  <c r="F673" i="3"/>
  <c r="J673" i="3" s="1"/>
  <c r="E673" i="3"/>
  <c r="BC672" i="3"/>
  <c r="BB672" i="3"/>
  <c r="BA672" i="3"/>
  <c r="AZ672" i="3"/>
  <c r="AW672" i="3"/>
  <c r="AV672" i="3"/>
  <c r="K672" i="3"/>
  <c r="J672" i="3"/>
  <c r="F672" i="3"/>
  <c r="E672" i="3"/>
  <c r="BC671" i="3"/>
  <c r="BB671" i="3"/>
  <c r="BA671" i="3"/>
  <c r="AZ671" i="3"/>
  <c r="AW671" i="3"/>
  <c r="AV671" i="3"/>
  <c r="K671" i="3"/>
  <c r="F671" i="3"/>
  <c r="J671" i="3" s="1"/>
  <c r="E671" i="3"/>
  <c r="BC670" i="3"/>
  <c r="BB670" i="3"/>
  <c r="BA670" i="3"/>
  <c r="AZ670" i="3"/>
  <c r="AW670" i="3"/>
  <c r="AV670" i="3"/>
  <c r="K670" i="3"/>
  <c r="F670" i="3"/>
  <c r="E670" i="3"/>
  <c r="BC669" i="3"/>
  <c r="BB669" i="3"/>
  <c r="AY669" i="3" s="1"/>
  <c r="AX669" i="3" s="1"/>
  <c r="BA669" i="3"/>
  <c r="AZ669" i="3"/>
  <c r="AW669" i="3"/>
  <c r="AV669" i="3"/>
  <c r="K669" i="3"/>
  <c r="F669" i="3"/>
  <c r="J669" i="3" s="1"/>
  <c r="E669" i="3"/>
  <c r="BC668" i="3"/>
  <c r="BB668" i="3"/>
  <c r="BA668" i="3"/>
  <c r="AZ668" i="3"/>
  <c r="AW668" i="3"/>
  <c r="AV668" i="3"/>
  <c r="K668" i="3"/>
  <c r="J668" i="3" s="1"/>
  <c r="F668" i="3"/>
  <c r="E668" i="3"/>
  <c r="BC667" i="3"/>
  <c r="BB667" i="3"/>
  <c r="BA667" i="3"/>
  <c r="AZ667" i="3"/>
  <c r="AW667" i="3"/>
  <c r="AV667" i="3"/>
  <c r="K667" i="3"/>
  <c r="F667" i="3"/>
  <c r="J667" i="3" s="1"/>
  <c r="E667" i="3"/>
  <c r="BC666" i="3"/>
  <c r="BB666" i="3"/>
  <c r="BA666" i="3"/>
  <c r="AZ666" i="3"/>
  <c r="AW666" i="3"/>
  <c r="AV666" i="3"/>
  <c r="K666" i="3"/>
  <c r="F666" i="3"/>
  <c r="J666" i="3" s="1"/>
  <c r="E666" i="3"/>
  <c r="BC665" i="3"/>
  <c r="BB665" i="3"/>
  <c r="BA665" i="3"/>
  <c r="AZ665" i="3"/>
  <c r="AX665" i="3"/>
  <c r="AW665" i="3"/>
  <c r="AV665" i="3"/>
  <c r="F665" i="3"/>
  <c r="J665" i="3" s="1"/>
  <c r="E665" i="3"/>
  <c r="BC664" i="3"/>
  <c r="BB664" i="3"/>
  <c r="BA664" i="3"/>
  <c r="AZ664" i="3"/>
  <c r="AW664" i="3"/>
  <c r="AV664" i="3"/>
  <c r="K664" i="3"/>
  <c r="F664" i="3"/>
  <c r="J664" i="3" s="1"/>
  <c r="E664" i="3"/>
  <c r="BC663" i="3"/>
  <c r="BB663" i="3"/>
  <c r="BA663" i="3"/>
  <c r="AY663" i="3" s="1"/>
  <c r="AX663" i="3" s="1"/>
  <c r="AZ663" i="3"/>
  <c r="AW663" i="3"/>
  <c r="AV663" i="3"/>
  <c r="K663" i="3"/>
  <c r="F663" i="3"/>
  <c r="E663" i="3"/>
  <c r="BC662" i="3"/>
  <c r="BB662" i="3"/>
  <c r="BA662" i="3"/>
  <c r="AZ662" i="3"/>
  <c r="AW662" i="3"/>
  <c r="AV662" i="3"/>
  <c r="K662" i="3"/>
  <c r="F662" i="3"/>
  <c r="E662" i="3"/>
  <c r="BC661" i="3"/>
  <c r="BB661" i="3"/>
  <c r="BA661" i="3"/>
  <c r="AZ661" i="3"/>
  <c r="AW661" i="3"/>
  <c r="AV661" i="3"/>
  <c r="K661" i="3"/>
  <c r="F661" i="3"/>
  <c r="J661" i="3" s="1"/>
  <c r="E661" i="3"/>
  <c r="BC660" i="3"/>
  <c r="BB660" i="3"/>
  <c r="BA660" i="3"/>
  <c r="AZ660" i="3"/>
  <c r="AW660" i="3"/>
  <c r="AV660" i="3"/>
  <c r="K660" i="3"/>
  <c r="F660" i="3"/>
  <c r="J660" i="3" s="1"/>
  <c r="E660" i="3"/>
  <c r="BC659" i="3"/>
  <c r="BB659" i="3"/>
  <c r="BA659" i="3"/>
  <c r="AY659" i="3" s="1"/>
  <c r="AX659" i="3" s="1"/>
  <c r="AZ659" i="3"/>
  <c r="AW659" i="3"/>
  <c r="AV659" i="3"/>
  <c r="K659" i="3"/>
  <c r="F659" i="3"/>
  <c r="E659" i="3"/>
  <c r="BC658" i="3"/>
  <c r="BB658" i="3"/>
  <c r="BA658" i="3"/>
  <c r="AZ658" i="3"/>
  <c r="AW658" i="3"/>
  <c r="AV658" i="3"/>
  <c r="F658" i="3"/>
  <c r="J658" i="3" s="1"/>
  <c r="E658" i="3"/>
  <c r="BC657" i="3"/>
  <c r="BB657" i="3"/>
  <c r="BA657" i="3"/>
  <c r="AZ657" i="3"/>
  <c r="AW657" i="3"/>
  <c r="AV657" i="3"/>
  <c r="K657" i="3"/>
  <c r="F657" i="3"/>
  <c r="J657" i="3" s="1"/>
  <c r="E657" i="3"/>
  <c r="BC656" i="3"/>
  <c r="BB656" i="3"/>
  <c r="BA656" i="3"/>
  <c r="AZ656" i="3"/>
  <c r="AW656" i="3"/>
  <c r="AV656" i="3"/>
  <c r="F656" i="3"/>
  <c r="J656" i="3" s="1"/>
  <c r="E656" i="3"/>
  <c r="BC655" i="3"/>
  <c r="BB655" i="3"/>
  <c r="BA655" i="3"/>
  <c r="AZ655" i="3"/>
  <c r="AY655" i="3"/>
  <c r="AX655" i="3" s="1"/>
  <c r="AW655" i="3"/>
  <c r="AV655" i="3"/>
  <c r="K655" i="3"/>
  <c r="F655" i="3"/>
  <c r="J655" i="3" s="1"/>
  <c r="E655" i="3"/>
  <c r="BC654" i="3"/>
  <c r="BB654" i="3"/>
  <c r="BA654" i="3"/>
  <c r="AY654" i="3" s="1"/>
  <c r="AX654" i="3" s="1"/>
  <c r="AZ654" i="3"/>
  <c r="AW654" i="3"/>
  <c r="AV654" i="3"/>
  <c r="K654" i="3"/>
  <c r="F654" i="3"/>
  <c r="E654" i="3"/>
  <c r="BC653" i="3"/>
  <c r="BB653" i="3"/>
  <c r="BA653" i="3"/>
  <c r="AZ653" i="3"/>
  <c r="AY653" i="3"/>
  <c r="AX653" i="3" s="1"/>
  <c r="AW653" i="3"/>
  <c r="AV653" i="3"/>
  <c r="K653" i="3"/>
  <c r="F653" i="3"/>
  <c r="J653" i="3" s="1"/>
  <c r="E653" i="3"/>
  <c r="BC652" i="3"/>
  <c r="BB652" i="3"/>
  <c r="BA652" i="3"/>
  <c r="AZ652" i="3"/>
  <c r="AY652" i="3" s="1"/>
  <c r="AX652" i="3" s="1"/>
  <c r="AW652" i="3"/>
  <c r="AV652" i="3"/>
  <c r="K652" i="3"/>
  <c r="F652" i="3"/>
  <c r="J652" i="3" s="1"/>
  <c r="E652" i="3"/>
  <c r="BC651" i="3"/>
  <c r="BB651" i="3"/>
  <c r="BA651" i="3"/>
  <c r="AZ651" i="3"/>
  <c r="AY651" i="3"/>
  <c r="AX651" i="3" s="1"/>
  <c r="AW651" i="3"/>
  <c r="AV651" i="3"/>
  <c r="K651" i="3"/>
  <c r="F651" i="3"/>
  <c r="J651" i="3" s="1"/>
  <c r="E651" i="3"/>
  <c r="BC650" i="3"/>
  <c r="BB650" i="3"/>
  <c r="BA650" i="3"/>
  <c r="AY650" i="3" s="1"/>
  <c r="AX650" i="3" s="1"/>
  <c r="AZ650" i="3"/>
  <c r="AW650" i="3"/>
  <c r="AV650" i="3"/>
  <c r="K650" i="3"/>
  <c r="F650" i="3"/>
  <c r="E650" i="3"/>
  <c r="BC649" i="3"/>
  <c r="AY649" i="3" s="1"/>
  <c r="AX649" i="3" s="1"/>
  <c r="BB649" i="3"/>
  <c r="BA649" i="3"/>
  <c r="AZ649" i="3"/>
  <c r="AW649" i="3"/>
  <c r="AV649" i="3"/>
  <c r="K649" i="3"/>
  <c r="F649" i="3"/>
  <c r="J649" i="3" s="1"/>
  <c r="E649" i="3"/>
  <c r="BC648" i="3"/>
  <c r="BB648" i="3"/>
  <c r="BA648" i="3"/>
  <c r="AZ648" i="3"/>
  <c r="AY648" i="3" s="1"/>
  <c r="AX648" i="3" s="1"/>
  <c r="AW648" i="3"/>
  <c r="AV648" i="3"/>
  <c r="K648" i="3"/>
  <c r="F648" i="3"/>
  <c r="J648" i="3" s="1"/>
  <c r="E648" i="3"/>
  <c r="BC647" i="3"/>
  <c r="AY647" i="3" s="1"/>
  <c r="AX647" i="3" s="1"/>
  <c r="BB647" i="3"/>
  <c r="BA647" i="3"/>
  <c r="AZ647" i="3"/>
  <c r="AW647" i="3"/>
  <c r="AV647" i="3"/>
  <c r="K647" i="3"/>
  <c r="F647" i="3"/>
  <c r="J647" i="3" s="1"/>
  <c r="E647" i="3"/>
  <c r="BC646" i="3"/>
  <c r="BB646" i="3"/>
  <c r="BA646" i="3"/>
  <c r="AY646" i="3" s="1"/>
  <c r="AX646" i="3" s="1"/>
  <c r="AZ646" i="3"/>
  <c r="AW646" i="3"/>
  <c r="AV646" i="3"/>
  <c r="K646" i="3"/>
  <c r="F646" i="3"/>
  <c r="E646" i="3"/>
  <c r="BC645" i="3"/>
  <c r="AY645" i="3" s="1"/>
  <c r="AX645" i="3" s="1"/>
  <c r="BB645" i="3"/>
  <c r="BA645" i="3"/>
  <c r="AZ645" i="3"/>
  <c r="AW645" i="3"/>
  <c r="AV645" i="3"/>
  <c r="K645" i="3"/>
  <c r="F645" i="3"/>
  <c r="J645" i="3" s="1"/>
  <c r="E645" i="3"/>
  <c r="BC644" i="3"/>
  <c r="BB644" i="3"/>
  <c r="BA644" i="3"/>
  <c r="AZ644" i="3"/>
  <c r="AY644" i="3" s="1"/>
  <c r="AX644" i="3" s="1"/>
  <c r="AW644" i="3"/>
  <c r="AV644" i="3"/>
  <c r="K644" i="3"/>
  <c r="F644" i="3"/>
  <c r="J644" i="3" s="1"/>
  <c r="E644" i="3"/>
  <c r="BC643" i="3"/>
  <c r="AY643" i="3" s="1"/>
  <c r="AX643" i="3" s="1"/>
  <c r="BB643" i="3"/>
  <c r="BA643" i="3"/>
  <c r="AZ643" i="3"/>
  <c r="AW643" i="3"/>
  <c r="AV643" i="3"/>
  <c r="K643" i="3"/>
  <c r="F643" i="3"/>
  <c r="J643" i="3" s="1"/>
  <c r="E643" i="3"/>
  <c r="BC642" i="3"/>
  <c r="BB642" i="3"/>
  <c r="BA642" i="3"/>
  <c r="AY642" i="3" s="1"/>
  <c r="AX642" i="3" s="1"/>
  <c r="AZ642" i="3"/>
  <c r="AW642" i="3"/>
  <c r="AV642" i="3"/>
  <c r="K642" i="3"/>
  <c r="F642" i="3"/>
  <c r="E642" i="3"/>
  <c r="BC641" i="3"/>
  <c r="BB641" i="3"/>
  <c r="BA641" i="3"/>
  <c r="AZ641" i="3"/>
  <c r="AY641" i="3"/>
  <c r="AX641" i="3" s="1"/>
  <c r="AW641" i="3"/>
  <c r="AV641" i="3"/>
  <c r="K641" i="3"/>
  <c r="F641" i="3"/>
  <c r="E641" i="3"/>
  <c r="BC640" i="3"/>
  <c r="BB640" i="3"/>
  <c r="BA640" i="3"/>
  <c r="AZ640" i="3"/>
  <c r="AY640" i="3" s="1"/>
  <c r="AX640" i="3" s="1"/>
  <c r="AW640" i="3"/>
  <c r="AV640" i="3"/>
  <c r="K640" i="3"/>
  <c r="F640" i="3"/>
  <c r="J640" i="3" s="1"/>
  <c r="E640" i="3"/>
  <c r="BC639" i="3"/>
  <c r="BB639" i="3"/>
  <c r="BA639" i="3"/>
  <c r="AZ639" i="3"/>
  <c r="AY639" i="3"/>
  <c r="AX639" i="3" s="1"/>
  <c r="AW639" i="3"/>
  <c r="AV639" i="3"/>
  <c r="K639" i="3"/>
  <c r="F639" i="3"/>
  <c r="J639" i="3" s="1"/>
  <c r="E639" i="3"/>
  <c r="BC638" i="3"/>
  <c r="BB638" i="3"/>
  <c r="BA638" i="3"/>
  <c r="AY638" i="3" s="1"/>
  <c r="AX638" i="3" s="1"/>
  <c r="AZ638" i="3"/>
  <c r="AW638" i="3"/>
  <c r="AV638" i="3"/>
  <c r="J638" i="3"/>
  <c r="F638" i="3"/>
  <c r="E638" i="3"/>
  <c r="BC637" i="3"/>
  <c r="BB637" i="3"/>
  <c r="BA637" i="3"/>
  <c r="AZ637" i="3"/>
  <c r="AW637" i="3"/>
  <c r="AV637" i="3"/>
  <c r="K637" i="3"/>
  <c r="J637" i="3"/>
  <c r="F637" i="3"/>
  <c r="E637" i="3"/>
  <c r="BC636" i="3"/>
  <c r="BB636" i="3"/>
  <c r="BA636" i="3"/>
  <c r="AZ636" i="3"/>
  <c r="AW636" i="3"/>
  <c r="AV636" i="3"/>
  <c r="K636" i="3"/>
  <c r="F636" i="3"/>
  <c r="J636" i="3" s="1"/>
  <c r="E636" i="3"/>
  <c r="BC635" i="3"/>
  <c r="BB635" i="3"/>
  <c r="BA635" i="3"/>
  <c r="AZ635" i="3"/>
  <c r="AW635" i="3"/>
  <c r="AV635" i="3"/>
  <c r="F635" i="3"/>
  <c r="J635" i="3" s="1"/>
  <c r="E635" i="3"/>
  <c r="BC634" i="3"/>
  <c r="BB634" i="3"/>
  <c r="BA634" i="3"/>
  <c r="AZ634" i="3"/>
  <c r="AW634" i="3"/>
  <c r="AV634" i="3"/>
  <c r="K634" i="3"/>
  <c r="F634" i="3"/>
  <c r="E634" i="3"/>
  <c r="BC633" i="3"/>
  <c r="BB633" i="3"/>
  <c r="BA633" i="3"/>
  <c r="AZ633" i="3"/>
  <c r="AW633" i="3"/>
  <c r="AV633" i="3"/>
  <c r="K633" i="3"/>
  <c r="F633" i="3"/>
  <c r="J633" i="3" s="1"/>
  <c r="E633" i="3"/>
  <c r="BC632" i="3"/>
  <c r="BB632" i="3"/>
  <c r="BA632" i="3"/>
  <c r="AY632" i="3" s="1"/>
  <c r="AX632" i="3" s="1"/>
  <c r="AZ632" i="3"/>
  <c r="AW632" i="3"/>
  <c r="AV632" i="3"/>
  <c r="K632" i="3"/>
  <c r="F632" i="3"/>
  <c r="E632" i="3"/>
  <c r="BC631" i="3"/>
  <c r="BB631" i="3"/>
  <c r="BA631" i="3"/>
  <c r="AZ631" i="3"/>
  <c r="AX631" i="3"/>
  <c r="AW631" i="3"/>
  <c r="AV631" i="3"/>
  <c r="F631" i="3"/>
  <c r="J631" i="3" s="1"/>
  <c r="E631" i="3"/>
  <c r="BC630" i="3"/>
  <c r="BB630" i="3"/>
  <c r="BA630" i="3"/>
  <c r="AZ630" i="3"/>
  <c r="AW630" i="3"/>
  <c r="AV630" i="3"/>
  <c r="K630" i="3"/>
  <c r="F630" i="3"/>
  <c r="J630" i="3" s="1"/>
  <c r="E630" i="3"/>
  <c r="BC629" i="3"/>
  <c r="BB629" i="3"/>
  <c r="BA629" i="3"/>
  <c r="AZ629" i="3"/>
  <c r="AY629" i="3" s="1"/>
  <c r="AX629" i="3" s="1"/>
  <c r="AW629" i="3"/>
  <c r="AV629" i="3"/>
  <c r="K629" i="3"/>
  <c r="F629" i="3"/>
  <c r="J629" i="3" s="1"/>
  <c r="E629" i="3"/>
  <c r="BC628" i="3"/>
  <c r="BB628" i="3"/>
  <c r="BA628" i="3"/>
  <c r="AZ628" i="3"/>
  <c r="AW628" i="3"/>
  <c r="AV628" i="3"/>
  <c r="K628" i="3"/>
  <c r="F628" i="3"/>
  <c r="E628" i="3"/>
  <c r="BC627" i="3"/>
  <c r="BB627" i="3"/>
  <c r="BA627" i="3"/>
  <c r="AZ627" i="3"/>
  <c r="AW627" i="3"/>
  <c r="AV627" i="3"/>
  <c r="K627" i="3"/>
  <c r="F627" i="3"/>
  <c r="J627" i="3" s="1"/>
  <c r="E627" i="3"/>
  <c r="BC626" i="3"/>
  <c r="BB626" i="3"/>
  <c r="BA626" i="3"/>
  <c r="AZ626" i="3"/>
  <c r="AY626" i="3" s="1"/>
  <c r="AX626" i="3" s="1"/>
  <c r="AW626" i="3"/>
  <c r="AV626" i="3"/>
  <c r="K626" i="3"/>
  <c r="F626" i="3"/>
  <c r="E626" i="3"/>
  <c r="BC625" i="3"/>
  <c r="BB625" i="3"/>
  <c r="BA625" i="3"/>
  <c r="AZ625" i="3"/>
  <c r="AY625" i="3" s="1"/>
  <c r="AX625" i="3" s="1"/>
  <c r="AW625" i="3"/>
  <c r="AV625" i="3"/>
  <c r="F625" i="3"/>
  <c r="J625" i="3" s="1"/>
  <c r="E625" i="3"/>
  <c r="BC624" i="3"/>
  <c r="BB624" i="3"/>
  <c r="BA624" i="3"/>
  <c r="AZ624" i="3"/>
  <c r="AY624" i="3" s="1"/>
  <c r="AX624" i="3" s="1"/>
  <c r="AW624" i="3"/>
  <c r="AV624" i="3"/>
  <c r="K624" i="3"/>
  <c r="F624" i="3"/>
  <c r="J624" i="3" s="1"/>
  <c r="E624" i="3"/>
  <c r="BC623" i="3"/>
  <c r="BB623" i="3"/>
  <c r="BA623" i="3"/>
  <c r="AZ623" i="3"/>
  <c r="AW623" i="3"/>
  <c r="AV623" i="3"/>
  <c r="K623" i="3"/>
  <c r="F623" i="3"/>
  <c r="J623" i="3" s="1"/>
  <c r="E623" i="3"/>
  <c r="BC622" i="3"/>
  <c r="BB622" i="3"/>
  <c r="BA622" i="3"/>
  <c r="AZ622" i="3"/>
  <c r="AY622" i="3" s="1"/>
  <c r="AX622" i="3" s="1"/>
  <c r="AW622" i="3"/>
  <c r="AV622" i="3"/>
  <c r="K622" i="3"/>
  <c r="F622" i="3"/>
  <c r="E622" i="3"/>
  <c r="BC621" i="3"/>
  <c r="BB621" i="3"/>
  <c r="AY621" i="3" s="1"/>
  <c r="AX621" i="3" s="1"/>
  <c r="BA621" i="3"/>
  <c r="AZ621" i="3"/>
  <c r="AW621" i="3"/>
  <c r="AV621" i="3"/>
  <c r="K621" i="3"/>
  <c r="F621" i="3"/>
  <c r="E621" i="3"/>
  <c r="BC620" i="3"/>
  <c r="BB620" i="3"/>
  <c r="BA620" i="3"/>
  <c r="AZ620" i="3"/>
  <c r="AY620" i="3" s="1"/>
  <c r="AX620" i="3" s="1"/>
  <c r="AW620" i="3"/>
  <c r="AV620" i="3"/>
  <c r="K620" i="3"/>
  <c r="F620" i="3"/>
  <c r="J620" i="3" s="1"/>
  <c r="E620" i="3"/>
  <c r="BC619" i="3"/>
  <c r="BB619" i="3"/>
  <c r="BA619" i="3"/>
  <c r="AZ619" i="3"/>
  <c r="AY619" i="3" s="1"/>
  <c r="AX619" i="3" s="1"/>
  <c r="AW619" i="3"/>
  <c r="AV619" i="3"/>
  <c r="K619" i="3"/>
  <c r="F619" i="3"/>
  <c r="J619" i="3" s="1"/>
  <c r="E619" i="3"/>
  <c r="BC618" i="3"/>
  <c r="BB618" i="3"/>
  <c r="BA618" i="3"/>
  <c r="AZ618" i="3"/>
  <c r="AY618" i="3" s="1"/>
  <c r="AX618" i="3" s="1"/>
  <c r="AW618" i="3"/>
  <c r="AV618" i="3"/>
  <c r="J618" i="3"/>
  <c r="F618" i="3"/>
  <c r="E618" i="3"/>
  <c r="BC617" i="3"/>
  <c r="BB617" i="3"/>
  <c r="AY617" i="3" s="1"/>
  <c r="AX617" i="3" s="1"/>
  <c r="BA617" i="3"/>
  <c r="AZ617" i="3"/>
  <c r="AW617" i="3"/>
  <c r="AV617" i="3"/>
  <c r="K617" i="3"/>
  <c r="J617" i="3"/>
  <c r="F617" i="3"/>
  <c r="E617" i="3"/>
  <c r="BC616" i="3"/>
  <c r="BB616" i="3"/>
  <c r="BA616" i="3"/>
  <c r="AZ616" i="3"/>
  <c r="AW616" i="3"/>
  <c r="AV616" i="3"/>
  <c r="K616" i="3"/>
  <c r="J616" i="3"/>
  <c r="F616" i="3"/>
  <c r="E616" i="3"/>
  <c r="BC615" i="3"/>
  <c r="BB615" i="3"/>
  <c r="BA615" i="3"/>
  <c r="AZ615" i="3"/>
  <c r="AW615" i="3"/>
  <c r="AV615" i="3"/>
  <c r="K615" i="3"/>
  <c r="F615" i="3"/>
  <c r="J615" i="3" s="1"/>
  <c r="E615" i="3"/>
  <c r="BC614" i="3"/>
  <c r="BB614" i="3"/>
  <c r="BA614" i="3"/>
  <c r="AZ614" i="3"/>
  <c r="AW614" i="3"/>
  <c r="AV614" i="3"/>
  <c r="K614" i="3"/>
  <c r="J614" i="3" s="1"/>
  <c r="F614" i="3"/>
  <c r="E614" i="3"/>
  <c r="BC613" i="3"/>
  <c r="BB613" i="3"/>
  <c r="BA613" i="3"/>
  <c r="AZ613" i="3"/>
  <c r="AX613" i="3"/>
  <c r="AW613" i="3"/>
  <c r="AV613" i="3"/>
  <c r="F613" i="3"/>
  <c r="J613" i="3" s="1"/>
  <c r="E613" i="3"/>
  <c r="BC612" i="3"/>
  <c r="BB612" i="3"/>
  <c r="BA612" i="3"/>
  <c r="AZ612" i="3"/>
  <c r="AW612" i="3"/>
  <c r="AV612" i="3"/>
  <c r="K612" i="3"/>
  <c r="F612" i="3"/>
  <c r="E612" i="3"/>
  <c r="BC611" i="3"/>
  <c r="BB611" i="3"/>
  <c r="BA611" i="3"/>
  <c r="AY611" i="3" s="1"/>
  <c r="AX611" i="3" s="1"/>
  <c r="AZ611" i="3"/>
  <c r="AW611" i="3"/>
  <c r="AV611" i="3"/>
  <c r="K611" i="3"/>
  <c r="F611" i="3"/>
  <c r="J611" i="3" s="1"/>
  <c r="E611" i="3"/>
  <c r="BC610" i="3"/>
  <c r="BB610" i="3"/>
  <c r="BA610" i="3"/>
  <c r="AZ610" i="3"/>
  <c r="AW610" i="3"/>
  <c r="AV610" i="3"/>
  <c r="K610" i="3"/>
  <c r="F610" i="3"/>
  <c r="J610" i="3" s="1"/>
  <c r="E610" i="3"/>
  <c r="BC609" i="3"/>
  <c r="BB609" i="3"/>
  <c r="BA609" i="3"/>
  <c r="AZ609" i="3"/>
  <c r="AW609" i="3"/>
  <c r="AV609" i="3"/>
  <c r="K609" i="3"/>
  <c r="F609" i="3"/>
  <c r="E609" i="3"/>
  <c r="BC608" i="3"/>
  <c r="BB608" i="3"/>
  <c r="BA608" i="3"/>
  <c r="AY608" i="3" s="1"/>
  <c r="AX608" i="3" s="1"/>
  <c r="AZ608" i="3"/>
  <c r="AW608" i="3"/>
  <c r="AV608" i="3"/>
  <c r="K608" i="3"/>
  <c r="F608" i="3"/>
  <c r="J608" i="3" s="1"/>
  <c r="E608" i="3"/>
  <c r="BC607" i="3"/>
  <c r="BB607" i="3"/>
  <c r="BA607" i="3"/>
  <c r="AZ607" i="3"/>
  <c r="AW607" i="3"/>
  <c r="AV607" i="3"/>
  <c r="K607" i="3"/>
  <c r="F607" i="3"/>
  <c r="E607" i="3"/>
  <c r="BC606" i="3"/>
  <c r="BB606" i="3"/>
  <c r="BA606" i="3"/>
  <c r="AZ606" i="3"/>
  <c r="AW606" i="3"/>
  <c r="AV606" i="3"/>
  <c r="K606" i="3"/>
  <c r="F606" i="3"/>
  <c r="E606" i="3"/>
  <c r="BC605" i="3"/>
  <c r="BB605" i="3"/>
  <c r="BA605" i="3"/>
  <c r="AY605" i="3" s="1"/>
  <c r="AX605" i="3" s="1"/>
  <c r="AZ605" i="3"/>
  <c r="AW605" i="3"/>
  <c r="AV605" i="3"/>
  <c r="K605" i="3"/>
  <c r="F605" i="3"/>
  <c r="J605" i="3" s="1"/>
  <c r="E605" i="3"/>
  <c r="BC604" i="3"/>
  <c r="BB604" i="3"/>
  <c r="BA604" i="3"/>
  <c r="AZ604" i="3"/>
  <c r="AW604" i="3"/>
  <c r="AV604" i="3"/>
  <c r="K604" i="3"/>
  <c r="F604" i="3"/>
  <c r="E604" i="3"/>
  <c r="BC603" i="3"/>
  <c r="BB603" i="3"/>
  <c r="BA603" i="3"/>
  <c r="AY603" i="3" s="1"/>
  <c r="AX603" i="3" s="1"/>
  <c r="AZ603" i="3"/>
  <c r="AW603" i="3"/>
  <c r="AV603" i="3"/>
  <c r="K603" i="3"/>
  <c r="F603" i="3"/>
  <c r="J603" i="3" s="1"/>
  <c r="E603" i="3"/>
  <c r="BC602" i="3"/>
  <c r="BB602" i="3"/>
  <c r="BA602" i="3"/>
  <c r="AZ602" i="3"/>
  <c r="AW602" i="3"/>
  <c r="AV602" i="3"/>
  <c r="K602" i="3"/>
  <c r="F602" i="3"/>
  <c r="J602" i="3" s="1"/>
  <c r="E602" i="3"/>
  <c r="BC601" i="3"/>
  <c r="BB601" i="3"/>
  <c r="BA601" i="3"/>
  <c r="AZ601" i="3"/>
  <c r="AW601" i="3"/>
  <c r="AV601" i="3"/>
  <c r="K601" i="3"/>
  <c r="F601" i="3"/>
  <c r="E601" i="3"/>
  <c r="BC600" i="3"/>
  <c r="BB600" i="3"/>
  <c r="BA600" i="3"/>
  <c r="AY600" i="3" s="1"/>
  <c r="AX600" i="3" s="1"/>
  <c r="AZ600" i="3"/>
  <c r="AW600" i="3"/>
  <c r="AV600" i="3"/>
  <c r="K600" i="3"/>
  <c r="F600" i="3"/>
  <c r="J600" i="3" s="1"/>
  <c r="E600" i="3"/>
  <c r="BC599" i="3"/>
  <c r="BB599" i="3"/>
  <c r="BA599" i="3"/>
  <c r="AZ599" i="3"/>
  <c r="AW599" i="3"/>
  <c r="AV599" i="3"/>
  <c r="K599" i="3"/>
  <c r="F599" i="3"/>
  <c r="E599" i="3"/>
  <c r="BC598" i="3"/>
  <c r="BB598" i="3"/>
  <c r="BA598" i="3"/>
  <c r="AZ598" i="3"/>
  <c r="AW598" i="3"/>
  <c r="AV598" i="3"/>
  <c r="K598" i="3"/>
  <c r="F598" i="3"/>
  <c r="E598" i="3"/>
  <c r="BC597" i="3"/>
  <c r="BB597" i="3"/>
  <c r="BA597" i="3"/>
  <c r="AY597" i="3" s="1"/>
  <c r="AX597" i="3" s="1"/>
  <c r="AZ597" i="3"/>
  <c r="AW597" i="3"/>
  <c r="AV597" i="3"/>
  <c r="K597" i="3"/>
  <c r="F597" i="3"/>
  <c r="J597" i="3" s="1"/>
  <c r="E597" i="3"/>
  <c r="BC596" i="3"/>
  <c r="BB596" i="3"/>
  <c r="BA596" i="3"/>
  <c r="AZ596" i="3"/>
  <c r="AW596" i="3"/>
  <c r="AV596" i="3"/>
  <c r="K596" i="3"/>
  <c r="F596" i="3"/>
  <c r="E596" i="3"/>
  <c r="BC595" i="3"/>
  <c r="BB595" i="3"/>
  <c r="BA595" i="3"/>
  <c r="AY595" i="3" s="1"/>
  <c r="AX595" i="3" s="1"/>
  <c r="AZ595" i="3"/>
  <c r="AW595" i="3"/>
  <c r="AV595" i="3"/>
  <c r="K595" i="3"/>
  <c r="F595" i="3"/>
  <c r="J595" i="3" s="1"/>
  <c r="E595" i="3"/>
  <c r="BC594" i="3"/>
  <c r="BB594" i="3"/>
  <c r="BA594" i="3"/>
  <c r="AZ594" i="3"/>
  <c r="AW594" i="3"/>
  <c r="AV594" i="3"/>
  <c r="K594" i="3"/>
  <c r="F594" i="3"/>
  <c r="J594" i="3" s="1"/>
  <c r="E594" i="3"/>
  <c r="BC593" i="3"/>
  <c r="BB593" i="3"/>
  <c r="BA593" i="3"/>
  <c r="AZ593" i="3"/>
  <c r="AW593" i="3"/>
  <c r="AV593" i="3"/>
  <c r="K593" i="3"/>
  <c r="F593" i="3"/>
  <c r="E593" i="3"/>
  <c r="BC592" i="3"/>
  <c r="BB592" i="3"/>
  <c r="BA592" i="3"/>
  <c r="AY592" i="3" s="1"/>
  <c r="AX592" i="3" s="1"/>
  <c r="AZ592" i="3"/>
  <c r="AW592" i="3"/>
  <c r="AV592" i="3"/>
  <c r="K592" i="3"/>
  <c r="F592" i="3"/>
  <c r="J592" i="3" s="1"/>
  <c r="E592" i="3"/>
  <c r="BC591" i="3"/>
  <c r="BB591" i="3"/>
  <c r="BA591" i="3"/>
  <c r="AZ591" i="3"/>
  <c r="AW591" i="3"/>
  <c r="AV591" i="3"/>
  <c r="K591" i="3"/>
  <c r="F591" i="3"/>
  <c r="E591" i="3"/>
  <c r="BC590" i="3"/>
  <c r="BB590" i="3"/>
  <c r="BA590" i="3"/>
  <c r="AZ590" i="3"/>
  <c r="AW590" i="3"/>
  <c r="AV590" i="3"/>
  <c r="K590" i="3"/>
  <c r="F590" i="3"/>
  <c r="E590" i="3"/>
  <c r="BC589" i="3"/>
  <c r="BB589" i="3"/>
  <c r="BA589" i="3"/>
  <c r="AY589" i="3" s="1"/>
  <c r="AX589" i="3" s="1"/>
  <c r="AZ589" i="3"/>
  <c r="AW589" i="3"/>
  <c r="AV589" i="3"/>
  <c r="K589" i="3"/>
  <c r="F589" i="3"/>
  <c r="J589" i="3" s="1"/>
  <c r="E589" i="3"/>
  <c r="BC588" i="3"/>
  <c r="BB588" i="3"/>
  <c r="BA588" i="3"/>
  <c r="AZ588" i="3"/>
  <c r="AW588" i="3"/>
  <c r="AV588" i="3"/>
  <c r="K588" i="3"/>
  <c r="F588" i="3"/>
  <c r="J588" i="3" s="1"/>
  <c r="E588" i="3"/>
  <c r="BC587" i="3"/>
  <c r="BB587" i="3"/>
  <c r="BA587" i="3"/>
  <c r="AY587" i="3" s="1"/>
  <c r="AX587" i="3" s="1"/>
  <c r="AZ587" i="3"/>
  <c r="AW587" i="3"/>
  <c r="AV587" i="3"/>
  <c r="F587" i="3"/>
  <c r="J587" i="3" s="1"/>
  <c r="E587" i="3"/>
  <c r="BC586" i="3"/>
  <c r="BB586" i="3"/>
  <c r="BA586" i="3"/>
  <c r="AZ586" i="3"/>
  <c r="AW586" i="3"/>
  <c r="AV586" i="3"/>
  <c r="K586" i="3"/>
  <c r="F586" i="3"/>
  <c r="J586" i="3" s="1"/>
  <c r="E586" i="3"/>
  <c r="BC585" i="3"/>
  <c r="BB585" i="3"/>
  <c r="BA585" i="3"/>
  <c r="AZ585" i="3"/>
  <c r="AW585" i="3"/>
  <c r="AV585" i="3"/>
  <c r="K585" i="3"/>
  <c r="F585" i="3"/>
  <c r="J585" i="3" s="1"/>
  <c r="E585" i="3"/>
  <c r="BC584" i="3"/>
  <c r="BB584" i="3"/>
  <c r="BA584" i="3"/>
  <c r="AZ584" i="3"/>
  <c r="AX584" i="3"/>
  <c r="AW584" i="3"/>
  <c r="AV584" i="3"/>
  <c r="F584" i="3"/>
  <c r="J584" i="3" s="1"/>
  <c r="E584" i="3"/>
  <c r="BC583" i="3"/>
  <c r="BB583" i="3"/>
  <c r="BA583" i="3"/>
  <c r="AZ583" i="3"/>
  <c r="AY583" i="3"/>
  <c r="AX583" i="3" s="1"/>
  <c r="AW583" i="3"/>
  <c r="AV583" i="3"/>
  <c r="K583" i="3"/>
  <c r="F583" i="3"/>
  <c r="E583" i="3"/>
  <c r="BC582" i="3"/>
  <c r="BB582" i="3"/>
  <c r="BA582" i="3"/>
  <c r="AZ582" i="3"/>
  <c r="AY582" i="3" s="1"/>
  <c r="AX582" i="3" s="1"/>
  <c r="AW582" i="3"/>
  <c r="AV582" i="3"/>
  <c r="K582" i="3"/>
  <c r="F582" i="3"/>
  <c r="J582" i="3" s="1"/>
  <c r="E582" i="3"/>
  <c r="BC581" i="3"/>
  <c r="BB581" i="3"/>
  <c r="BA581" i="3"/>
  <c r="AZ581" i="3"/>
  <c r="AY581" i="3"/>
  <c r="AX581" i="3" s="1"/>
  <c r="AW581" i="3"/>
  <c r="AV581" i="3"/>
  <c r="K581" i="3"/>
  <c r="F581" i="3"/>
  <c r="J581" i="3" s="1"/>
  <c r="E581" i="3"/>
  <c r="BC580" i="3"/>
  <c r="BB580" i="3"/>
  <c r="BA580" i="3"/>
  <c r="AY580" i="3" s="1"/>
  <c r="AX580" i="3" s="1"/>
  <c r="AZ580" i="3"/>
  <c r="AW580" i="3"/>
  <c r="AV580" i="3"/>
  <c r="K580" i="3"/>
  <c r="F580" i="3"/>
  <c r="E580" i="3"/>
  <c r="BC579" i="3"/>
  <c r="AY579" i="3" s="1"/>
  <c r="AX579" i="3" s="1"/>
  <c r="BB579" i="3"/>
  <c r="BA579" i="3"/>
  <c r="AZ579" i="3"/>
  <c r="AW579" i="3"/>
  <c r="AV579" i="3"/>
  <c r="K579" i="3"/>
  <c r="F579" i="3"/>
  <c r="J579" i="3" s="1"/>
  <c r="E579" i="3"/>
  <c r="BC578" i="3"/>
  <c r="BB578" i="3"/>
  <c r="BA578" i="3"/>
  <c r="AZ578" i="3"/>
  <c r="AY578" i="3" s="1"/>
  <c r="AX578" i="3" s="1"/>
  <c r="AW578" i="3"/>
  <c r="AV578" i="3"/>
  <c r="K578" i="3"/>
  <c r="F578" i="3"/>
  <c r="J578" i="3" s="1"/>
  <c r="E578" i="3"/>
  <c r="BC577" i="3"/>
  <c r="BB577" i="3"/>
  <c r="BA577" i="3"/>
  <c r="AZ577" i="3"/>
  <c r="AY577" i="3" s="1"/>
  <c r="AX577" i="3" s="1"/>
  <c r="AW577" i="3"/>
  <c r="AV577" i="3"/>
  <c r="K577" i="3"/>
  <c r="F577" i="3"/>
  <c r="J577" i="3" s="1"/>
  <c r="E577" i="3"/>
  <c r="BC576" i="3"/>
  <c r="BB576" i="3"/>
  <c r="AY576" i="3" s="1"/>
  <c r="AX576" i="3" s="1"/>
  <c r="BA576" i="3"/>
  <c r="AZ576" i="3"/>
  <c r="AW576" i="3"/>
  <c r="AV576" i="3"/>
  <c r="K576" i="3"/>
  <c r="F576" i="3"/>
  <c r="J576" i="3" s="1"/>
  <c r="E576" i="3"/>
  <c r="BC575" i="3"/>
  <c r="BB575" i="3"/>
  <c r="BA575" i="3"/>
  <c r="AZ575" i="3"/>
  <c r="AY575" i="3"/>
  <c r="AX575" i="3" s="1"/>
  <c r="AW575" i="3"/>
  <c r="AV575" i="3"/>
  <c r="K575" i="3"/>
  <c r="F575" i="3"/>
  <c r="E575" i="3"/>
  <c r="BC574" i="3"/>
  <c r="BB574" i="3"/>
  <c r="BA574" i="3"/>
  <c r="AZ574" i="3"/>
  <c r="AY574" i="3"/>
  <c r="AX574" i="3" s="1"/>
  <c r="AW574" i="3"/>
  <c r="AV574" i="3"/>
  <c r="K574" i="3"/>
  <c r="F574" i="3"/>
  <c r="J574" i="3" s="1"/>
  <c r="E574" i="3"/>
  <c r="BC573" i="3"/>
  <c r="BB573" i="3"/>
  <c r="BA573" i="3"/>
  <c r="AZ573" i="3"/>
  <c r="AY573" i="3" s="1"/>
  <c r="AX573" i="3" s="1"/>
  <c r="AW573" i="3"/>
  <c r="AV573" i="3"/>
  <c r="K573" i="3"/>
  <c r="F573" i="3"/>
  <c r="E573" i="3"/>
  <c r="BC572" i="3"/>
  <c r="BB572" i="3"/>
  <c r="BA572" i="3"/>
  <c r="AZ572" i="3"/>
  <c r="AY572" i="3" s="1"/>
  <c r="AX572" i="3" s="1"/>
  <c r="AW572" i="3"/>
  <c r="AV572" i="3"/>
  <c r="K572" i="3"/>
  <c r="F572" i="3"/>
  <c r="J572" i="3" s="1"/>
  <c r="E572" i="3"/>
  <c r="BC571" i="3"/>
  <c r="BB571" i="3"/>
  <c r="AY571" i="3" s="1"/>
  <c r="AX571" i="3" s="1"/>
  <c r="BA571" i="3"/>
  <c r="AZ571" i="3"/>
  <c r="AW571" i="3"/>
  <c r="AV571" i="3"/>
  <c r="K571" i="3"/>
  <c r="F571" i="3"/>
  <c r="E571" i="3"/>
  <c r="BC570" i="3"/>
  <c r="BB570" i="3"/>
  <c r="BA570" i="3"/>
  <c r="AZ570" i="3"/>
  <c r="AY570" i="3"/>
  <c r="AX570" i="3"/>
  <c r="AW570" i="3"/>
  <c r="AV570" i="3"/>
  <c r="J570" i="3"/>
  <c r="F570" i="3"/>
  <c r="E570" i="3"/>
  <c r="BC569" i="3"/>
  <c r="BB569" i="3"/>
  <c r="BA569" i="3"/>
  <c r="AZ569" i="3"/>
  <c r="AW569" i="3"/>
  <c r="AV569" i="3"/>
  <c r="K569" i="3"/>
  <c r="F569" i="3"/>
  <c r="J569" i="3" s="1"/>
  <c r="E569" i="3"/>
  <c r="BC568" i="3"/>
  <c r="BB568" i="3"/>
  <c r="BA568" i="3"/>
  <c r="AZ568" i="3"/>
  <c r="AW568" i="3"/>
  <c r="AV568" i="3"/>
  <c r="F568" i="3"/>
  <c r="J568" i="3" s="1"/>
  <c r="E568" i="3"/>
  <c r="BC567" i="3"/>
  <c r="BB567" i="3"/>
  <c r="BA567" i="3"/>
  <c r="AZ567" i="3"/>
  <c r="AW567" i="3"/>
  <c r="AV567" i="3"/>
  <c r="K567" i="3"/>
  <c r="F567" i="3"/>
  <c r="J567" i="3" s="1"/>
  <c r="E567" i="3"/>
  <c r="BC566" i="3"/>
  <c r="BB566" i="3"/>
  <c r="BA566" i="3"/>
  <c r="AZ566" i="3"/>
  <c r="AW566" i="3"/>
  <c r="AV566" i="3"/>
  <c r="K566" i="3"/>
  <c r="F566" i="3"/>
  <c r="E566" i="3"/>
  <c r="BC565" i="3"/>
  <c r="BB565" i="3"/>
  <c r="BA565" i="3"/>
  <c r="AZ565" i="3"/>
  <c r="AW565" i="3"/>
  <c r="AV565" i="3"/>
  <c r="K565" i="3"/>
  <c r="F565" i="3"/>
  <c r="J565" i="3" s="1"/>
  <c r="E565" i="3"/>
  <c r="BC564" i="3"/>
  <c r="BB564" i="3"/>
  <c r="BA564" i="3"/>
  <c r="AZ564" i="3"/>
  <c r="AW564" i="3"/>
  <c r="AV564" i="3"/>
  <c r="F564" i="3"/>
  <c r="J564" i="3" s="1"/>
  <c r="E564" i="3"/>
  <c r="BC563" i="3"/>
  <c r="BB563" i="3"/>
  <c r="BA563" i="3"/>
  <c r="AZ563" i="3"/>
  <c r="AY563" i="3" s="1"/>
  <c r="AX563" i="3" s="1"/>
  <c r="AW563" i="3"/>
  <c r="AV563" i="3"/>
  <c r="K563" i="3"/>
  <c r="F563" i="3"/>
  <c r="E563" i="3"/>
  <c r="BC562" i="3"/>
  <c r="BB562" i="3"/>
  <c r="BA562" i="3"/>
  <c r="AZ562" i="3"/>
  <c r="AY562" i="3" s="1"/>
  <c r="AX562" i="3" s="1"/>
  <c r="AW562" i="3"/>
  <c r="AV562" i="3"/>
  <c r="K562" i="3"/>
  <c r="F562" i="3"/>
  <c r="E562" i="3"/>
  <c r="BC561" i="3"/>
  <c r="BB561" i="3"/>
  <c r="BA561" i="3"/>
  <c r="AZ561" i="3"/>
  <c r="AW561" i="3"/>
  <c r="AV561" i="3"/>
  <c r="K561" i="3"/>
  <c r="F561" i="3"/>
  <c r="J561" i="3" s="1"/>
  <c r="E561" i="3"/>
  <c r="BC560" i="3"/>
  <c r="BB560" i="3"/>
  <c r="BA560" i="3"/>
  <c r="AZ560" i="3"/>
  <c r="AY560" i="3" s="1"/>
  <c r="AX560" i="3" s="1"/>
  <c r="AW560" i="3"/>
  <c r="AV560" i="3"/>
  <c r="K560" i="3"/>
  <c r="F560" i="3"/>
  <c r="J560" i="3" s="1"/>
  <c r="E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BC531" i="3"/>
  <c r="BB531" i="3"/>
  <c r="BA531" i="3"/>
  <c r="AZ531" i="3"/>
  <c r="AY531" i="3" s="1"/>
  <c r="AX531" i="3" s="1"/>
  <c r="AW531" i="3"/>
  <c r="AV531" i="3"/>
  <c r="K531" i="3"/>
  <c r="F531" i="3"/>
  <c r="E531" i="3"/>
  <c r="BC530" i="3"/>
  <c r="BB530" i="3"/>
  <c r="BA530" i="3"/>
  <c r="AZ530" i="3"/>
  <c r="AY530" i="3" s="1"/>
  <c r="AX530" i="3" s="1"/>
  <c r="AW530" i="3"/>
  <c r="AV530" i="3"/>
  <c r="K530" i="3"/>
  <c r="F530" i="3"/>
  <c r="E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BC513" i="3"/>
  <c r="BB513" i="3"/>
  <c r="BA513" i="3"/>
  <c r="AZ513" i="3"/>
  <c r="AW513" i="3"/>
  <c r="AV513" i="3"/>
  <c r="K513" i="3"/>
  <c r="F513" i="3"/>
  <c r="J513" i="3" s="1"/>
  <c r="E513" i="3"/>
  <c r="BC512" i="3"/>
  <c r="BB512" i="3"/>
  <c r="BA512" i="3"/>
  <c r="AZ512" i="3"/>
  <c r="AY512" i="3" s="1"/>
  <c r="AX512" i="3" s="1"/>
  <c r="AW512" i="3"/>
  <c r="AV512" i="3"/>
  <c r="K512" i="3"/>
  <c r="F512" i="3"/>
  <c r="J512" i="3" s="1"/>
  <c r="E512" i="3"/>
  <c r="BC511" i="3"/>
  <c r="BB511" i="3"/>
  <c r="BA511" i="3"/>
  <c r="AZ511" i="3"/>
  <c r="AW511" i="3"/>
  <c r="AV511" i="3"/>
  <c r="K511" i="3"/>
  <c r="F511" i="3"/>
  <c r="J511" i="3" s="1"/>
  <c r="E511" i="3"/>
  <c r="F510" i="3"/>
  <c r="F509" i="3"/>
  <c r="F508" i="3"/>
  <c r="F507" i="3"/>
  <c r="F506" i="3"/>
  <c r="F505" i="3"/>
  <c r="F504" i="3"/>
  <c r="F503" i="3"/>
  <c r="F502" i="3"/>
  <c r="BC501" i="3"/>
  <c r="BB501" i="3"/>
  <c r="BA501" i="3"/>
  <c r="AZ501" i="3"/>
  <c r="AW501" i="3"/>
  <c r="AV501" i="3"/>
  <c r="K501" i="3"/>
  <c r="F501" i="3"/>
  <c r="E501" i="3"/>
  <c r="BC500" i="3"/>
  <c r="BB500" i="3"/>
  <c r="BA500" i="3"/>
  <c r="AZ500" i="3"/>
  <c r="AW500" i="3"/>
  <c r="AV500" i="3"/>
  <c r="K500" i="3"/>
  <c r="F500" i="3"/>
  <c r="J500" i="3" s="1"/>
  <c r="E500" i="3"/>
  <c r="BC499" i="3"/>
  <c r="BB499" i="3"/>
  <c r="BA499" i="3"/>
  <c r="AZ499" i="3"/>
  <c r="AW499" i="3"/>
  <c r="AV499" i="3"/>
  <c r="K499" i="3"/>
  <c r="F499" i="3"/>
  <c r="E499" i="3"/>
  <c r="BC498" i="3"/>
  <c r="BB498" i="3"/>
  <c r="BA498" i="3"/>
  <c r="AZ498" i="3"/>
  <c r="AW498" i="3"/>
  <c r="AV498" i="3"/>
  <c r="K498" i="3"/>
  <c r="F498" i="3"/>
  <c r="E498" i="3"/>
  <c r="BC497" i="3"/>
  <c r="BB497" i="3"/>
  <c r="BA497" i="3"/>
  <c r="AY497" i="3" s="1"/>
  <c r="AX497" i="3" s="1"/>
  <c r="AZ497" i="3"/>
  <c r="AW497" i="3"/>
  <c r="AV497" i="3"/>
  <c r="K497" i="3"/>
  <c r="F497" i="3"/>
  <c r="J497" i="3" s="1"/>
  <c r="E497" i="3"/>
  <c r="BC496" i="3"/>
  <c r="BB496" i="3"/>
  <c r="BA496" i="3"/>
  <c r="AZ496" i="3"/>
  <c r="AW496" i="3"/>
  <c r="AV496" i="3"/>
  <c r="F496" i="3"/>
  <c r="J496" i="3" s="1"/>
  <c r="E496" i="3"/>
  <c r="BC495" i="3"/>
  <c r="BB495" i="3"/>
  <c r="BA495" i="3"/>
  <c r="AZ495" i="3"/>
  <c r="AY495" i="3" s="1"/>
  <c r="AX495" i="3" s="1"/>
  <c r="AW495" i="3"/>
  <c r="AV495" i="3"/>
  <c r="K495" i="3"/>
  <c r="F495" i="3"/>
  <c r="J495" i="3" s="1"/>
  <c r="E495" i="3"/>
  <c r="BC494" i="3"/>
  <c r="BB494" i="3"/>
  <c r="BA494" i="3"/>
  <c r="AZ494" i="3"/>
  <c r="AW494" i="3"/>
  <c r="AV494" i="3"/>
  <c r="K494" i="3"/>
  <c r="F494" i="3"/>
  <c r="J494" i="3" s="1"/>
  <c r="E494" i="3"/>
  <c r="BC493" i="3"/>
  <c r="BB493" i="3"/>
  <c r="BA493" i="3"/>
  <c r="AZ493" i="3"/>
  <c r="AW493" i="3"/>
  <c r="AV493" i="3"/>
  <c r="K493" i="3"/>
  <c r="F493" i="3"/>
  <c r="J493" i="3" s="1"/>
  <c r="E493" i="3"/>
  <c r="BC492" i="3"/>
  <c r="BB492" i="3"/>
  <c r="BA492" i="3"/>
  <c r="AZ492" i="3"/>
  <c r="AW492" i="3"/>
  <c r="AV492" i="3"/>
  <c r="K492" i="3"/>
  <c r="F492" i="3"/>
  <c r="E492" i="3"/>
  <c r="BC491" i="3"/>
  <c r="BB491" i="3"/>
  <c r="BA491" i="3"/>
  <c r="AZ491" i="3"/>
  <c r="AY491" i="3" s="1"/>
  <c r="AX491" i="3" s="1"/>
  <c r="AW491" i="3"/>
  <c r="AV491" i="3"/>
  <c r="K491" i="3"/>
  <c r="F491" i="3"/>
  <c r="J491" i="3" s="1"/>
  <c r="E491" i="3"/>
  <c r="BC490" i="3"/>
  <c r="BB490" i="3"/>
  <c r="BA490" i="3"/>
  <c r="AZ490" i="3"/>
  <c r="AY490" i="3" s="1"/>
  <c r="AX490" i="3" s="1"/>
  <c r="AW490" i="3"/>
  <c r="AV490" i="3"/>
  <c r="K490" i="3"/>
  <c r="F490" i="3"/>
  <c r="E490" i="3"/>
  <c r="BC489" i="3"/>
  <c r="BB489" i="3"/>
  <c r="BA489" i="3"/>
  <c r="AZ489" i="3"/>
  <c r="AY489" i="3" s="1"/>
  <c r="AX489" i="3" s="1"/>
  <c r="AW489" i="3"/>
  <c r="AV489" i="3"/>
  <c r="K489" i="3"/>
  <c r="F489" i="3"/>
  <c r="E489" i="3"/>
  <c r="BC488" i="3"/>
  <c r="BB488" i="3"/>
  <c r="BA488" i="3"/>
  <c r="AZ488" i="3"/>
  <c r="AW488" i="3"/>
  <c r="AV488" i="3"/>
  <c r="K488" i="3"/>
  <c r="F488" i="3"/>
  <c r="J488" i="3" s="1"/>
  <c r="E488" i="3"/>
  <c r="BC487" i="3"/>
  <c r="BB487" i="3"/>
  <c r="BA487" i="3"/>
  <c r="AZ487" i="3"/>
  <c r="AY487" i="3" s="1"/>
  <c r="AX487" i="3" s="1"/>
  <c r="AW487" i="3"/>
  <c r="AV487" i="3"/>
  <c r="K487" i="3"/>
  <c r="F487" i="3"/>
  <c r="J487" i="3" s="1"/>
  <c r="E487" i="3"/>
  <c r="BC486" i="3"/>
  <c r="BB486" i="3"/>
  <c r="BA486" i="3"/>
  <c r="AZ486" i="3"/>
  <c r="AW486" i="3"/>
  <c r="AV486" i="3"/>
  <c r="K486" i="3"/>
  <c r="F486" i="3"/>
  <c r="J486" i="3" s="1"/>
  <c r="E486" i="3"/>
  <c r="BC485" i="3"/>
  <c r="BB485" i="3"/>
  <c r="BA485" i="3"/>
  <c r="AZ485" i="3"/>
  <c r="AW485" i="3"/>
  <c r="AV485" i="3"/>
  <c r="K485" i="3"/>
  <c r="F485" i="3"/>
  <c r="J485" i="3" s="1"/>
  <c r="E485" i="3"/>
  <c r="BC484" i="3"/>
  <c r="BB484" i="3"/>
  <c r="BA484" i="3"/>
  <c r="AZ484" i="3"/>
  <c r="AW484" i="3"/>
  <c r="AV484" i="3"/>
  <c r="K484" i="3"/>
  <c r="F484" i="3"/>
  <c r="E484" i="3"/>
  <c r="BC483" i="3"/>
  <c r="BB483" i="3"/>
  <c r="BA483" i="3"/>
  <c r="AZ483" i="3"/>
  <c r="AY483" i="3" s="1"/>
  <c r="AX483" i="3" s="1"/>
  <c r="AW483" i="3"/>
  <c r="AV483" i="3"/>
  <c r="K483" i="3"/>
  <c r="F483" i="3"/>
  <c r="J483" i="3" s="1"/>
  <c r="E483" i="3"/>
  <c r="BC482" i="3"/>
  <c r="BB482" i="3"/>
  <c r="BA482" i="3"/>
  <c r="AZ482" i="3"/>
  <c r="AY482" i="3" s="1"/>
  <c r="AX482" i="3" s="1"/>
  <c r="AW482" i="3"/>
  <c r="AV482" i="3"/>
  <c r="K482" i="3"/>
  <c r="F482" i="3"/>
  <c r="E482" i="3"/>
  <c r="BC481" i="3"/>
  <c r="BB481" i="3"/>
  <c r="BA481" i="3"/>
  <c r="AZ481" i="3"/>
  <c r="AY481" i="3" s="1"/>
  <c r="AX481" i="3" s="1"/>
  <c r="AW481" i="3"/>
  <c r="AV481" i="3"/>
  <c r="K481" i="3"/>
  <c r="F481" i="3"/>
  <c r="E481" i="3"/>
  <c r="BC480" i="3"/>
  <c r="BB480" i="3"/>
  <c r="BA480" i="3"/>
  <c r="AZ480" i="3"/>
  <c r="AW480" i="3"/>
  <c r="AV480" i="3"/>
  <c r="K480" i="3"/>
  <c r="F480" i="3"/>
  <c r="J480" i="3" s="1"/>
  <c r="E480" i="3"/>
  <c r="BC479" i="3"/>
  <c r="BB479" i="3"/>
  <c r="BA479" i="3"/>
  <c r="AZ479" i="3"/>
  <c r="AY479" i="3" s="1"/>
  <c r="AX479" i="3" s="1"/>
  <c r="AW479" i="3"/>
  <c r="AV479" i="3"/>
  <c r="K479" i="3"/>
  <c r="F479" i="3"/>
  <c r="J479" i="3" s="1"/>
  <c r="E479" i="3"/>
  <c r="BC478" i="3"/>
  <c r="BB478" i="3"/>
  <c r="BA478" i="3"/>
  <c r="AZ478" i="3"/>
  <c r="AW478" i="3"/>
  <c r="AV478" i="3"/>
  <c r="K478" i="3"/>
  <c r="F478" i="3"/>
  <c r="J478" i="3" s="1"/>
  <c r="E478" i="3"/>
  <c r="BC477" i="3"/>
  <c r="BB477" i="3"/>
  <c r="BA477" i="3"/>
  <c r="AZ477" i="3"/>
  <c r="AW477" i="3"/>
  <c r="AV477" i="3"/>
  <c r="K477" i="3"/>
  <c r="F477" i="3"/>
  <c r="J477" i="3" s="1"/>
  <c r="E477" i="3"/>
  <c r="BC476" i="3"/>
  <c r="BB476" i="3"/>
  <c r="BA476" i="3"/>
  <c r="AZ476" i="3"/>
  <c r="AW476" i="3"/>
  <c r="AV476" i="3"/>
  <c r="F476" i="3"/>
  <c r="J476" i="3" s="1"/>
  <c r="E476" i="3"/>
  <c r="BC475" i="3"/>
  <c r="AY475" i="3" s="1"/>
  <c r="AX475" i="3" s="1"/>
  <c r="BB475" i="3"/>
  <c r="BA475" i="3"/>
  <c r="AZ475" i="3"/>
  <c r="AW475" i="3"/>
  <c r="AV475" i="3"/>
  <c r="K475" i="3"/>
  <c r="F475" i="3"/>
  <c r="J475" i="3" s="1"/>
  <c r="E475" i="3"/>
  <c r="BC474" i="3"/>
  <c r="BB474" i="3"/>
  <c r="BA474" i="3"/>
  <c r="AZ474" i="3"/>
  <c r="AY474" i="3"/>
  <c r="AX474" i="3" s="1"/>
  <c r="AW474" i="3"/>
  <c r="AV474" i="3"/>
  <c r="K474" i="3"/>
  <c r="F474" i="3"/>
  <c r="E474" i="3"/>
  <c r="BC473" i="3"/>
  <c r="BB473" i="3"/>
  <c r="BA473" i="3"/>
  <c r="AZ473" i="3"/>
  <c r="AY473" i="3"/>
  <c r="AX473" i="3" s="1"/>
  <c r="AW473" i="3"/>
  <c r="AV473" i="3"/>
  <c r="K473" i="3"/>
  <c r="F473" i="3"/>
  <c r="J473" i="3" s="1"/>
  <c r="E473" i="3"/>
  <c r="BC472" i="3"/>
  <c r="BB472" i="3"/>
  <c r="BA472" i="3"/>
  <c r="AZ472" i="3"/>
  <c r="AY472" i="3" s="1"/>
  <c r="AX472" i="3" s="1"/>
  <c r="AW472" i="3"/>
  <c r="AV472" i="3"/>
  <c r="K472" i="3"/>
  <c r="F472" i="3"/>
  <c r="E472" i="3"/>
  <c r="BC471" i="3"/>
  <c r="AY471" i="3" s="1"/>
  <c r="AX471" i="3" s="1"/>
  <c r="BB471" i="3"/>
  <c r="BA471" i="3"/>
  <c r="AZ471" i="3"/>
  <c r="AW471" i="3"/>
  <c r="AV471" i="3"/>
  <c r="K471" i="3"/>
  <c r="F471" i="3"/>
  <c r="J471" i="3" s="1"/>
  <c r="E471" i="3"/>
  <c r="BC470" i="3"/>
  <c r="BB470" i="3"/>
  <c r="BA470" i="3"/>
  <c r="AZ470" i="3"/>
  <c r="AY470" i="3"/>
  <c r="AX470" i="3" s="1"/>
  <c r="AW470" i="3"/>
  <c r="AV470" i="3"/>
  <c r="K470" i="3"/>
  <c r="F470" i="3"/>
  <c r="E470" i="3"/>
  <c r="BC469" i="3"/>
  <c r="BB469" i="3"/>
  <c r="BA469" i="3"/>
  <c r="AZ469" i="3"/>
  <c r="AY469" i="3"/>
  <c r="AX469" i="3" s="1"/>
  <c r="AW469" i="3"/>
  <c r="AV469" i="3"/>
  <c r="K469" i="3"/>
  <c r="F469" i="3"/>
  <c r="J469" i="3" s="1"/>
  <c r="E469" i="3"/>
  <c r="BC468" i="3"/>
  <c r="BB468" i="3"/>
  <c r="BA468" i="3"/>
  <c r="AZ468" i="3"/>
  <c r="AW468" i="3"/>
  <c r="AV468" i="3"/>
  <c r="K468" i="3"/>
  <c r="F468" i="3"/>
  <c r="E468" i="3"/>
  <c r="BC467" i="3"/>
  <c r="AY467" i="3" s="1"/>
  <c r="AX467" i="3" s="1"/>
  <c r="BB467" i="3"/>
  <c r="BA467" i="3"/>
  <c r="AZ467" i="3"/>
  <c r="AW467" i="3"/>
  <c r="AV467" i="3"/>
  <c r="K467" i="3"/>
  <c r="F467" i="3"/>
  <c r="J467" i="3" s="1"/>
  <c r="E467" i="3"/>
  <c r="BC466" i="3"/>
  <c r="BB466" i="3"/>
  <c r="BA466" i="3"/>
  <c r="AZ466" i="3"/>
  <c r="AY466" i="3"/>
  <c r="AX466" i="3" s="1"/>
  <c r="AW466" i="3"/>
  <c r="AV466" i="3"/>
  <c r="K466" i="3"/>
  <c r="F466" i="3"/>
  <c r="E466" i="3"/>
  <c r="BC465" i="3"/>
  <c r="BB465" i="3"/>
  <c r="BA465" i="3"/>
  <c r="AZ465" i="3"/>
  <c r="AY465" i="3"/>
  <c r="AX465" i="3" s="1"/>
  <c r="AW465" i="3"/>
  <c r="AV465" i="3"/>
  <c r="K465" i="3"/>
  <c r="F465" i="3"/>
  <c r="J465" i="3" s="1"/>
  <c r="E465" i="3"/>
  <c r="BC464" i="3"/>
  <c r="BB464" i="3"/>
  <c r="BA464" i="3"/>
  <c r="AZ464" i="3"/>
  <c r="AW464" i="3"/>
  <c r="AV464" i="3"/>
  <c r="F464" i="3"/>
  <c r="J464" i="3" s="1"/>
  <c r="E464" i="3"/>
  <c r="BC463" i="3"/>
  <c r="BB463" i="3"/>
  <c r="BA463" i="3"/>
  <c r="AZ463" i="3"/>
  <c r="AW463" i="3"/>
  <c r="AV463" i="3"/>
  <c r="K463" i="3"/>
  <c r="F463" i="3"/>
  <c r="J463" i="3" s="1"/>
  <c r="E463" i="3"/>
  <c r="BC462" i="3"/>
  <c r="BB462" i="3"/>
  <c r="BA462" i="3"/>
  <c r="AZ462" i="3"/>
  <c r="AW462" i="3"/>
  <c r="AV462" i="3"/>
  <c r="F462" i="3"/>
  <c r="J462" i="3" s="1"/>
  <c r="E462" i="3"/>
  <c r="BC461" i="3"/>
  <c r="BB461" i="3"/>
  <c r="BA461" i="3"/>
  <c r="AZ461" i="3"/>
  <c r="AW461" i="3"/>
  <c r="AV461" i="3"/>
  <c r="K461" i="3"/>
  <c r="F461" i="3"/>
  <c r="E461" i="3"/>
  <c r="BC460" i="3"/>
  <c r="BB460" i="3"/>
  <c r="BA460" i="3"/>
  <c r="AZ460" i="3"/>
  <c r="AW460" i="3"/>
  <c r="AV460" i="3"/>
  <c r="K460" i="3"/>
  <c r="F460" i="3"/>
  <c r="E460" i="3"/>
  <c r="BC459" i="3"/>
  <c r="BB459" i="3"/>
  <c r="BA459" i="3"/>
  <c r="AY459" i="3" s="1"/>
  <c r="AX459" i="3" s="1"/>
  <c r="AZ459" i="3"/>
  <c r="AW459" i="3"/>
  <c r="AV459" i="3"/>
  <c r="K459" i="3"/>
  <c r="F459" i="3"/>
  <c r="J459" i="3" s="1"/>
  <c r="E459" i="3"/>
  <c r="BC458" i="3"/>
  <c r="BB458" i="3"/>
  <c r="BA458" i="3"/>
  <c r="AZ458" i="3"/>
  <c r="AW458" i="3"/>
  <c r="AV458" i="3"/>
  <c r="K458" i="3"/>
  <c r="F458" i="3"/>
  <c r="J458" i="3" s="1"/>
  <c r="E458" i="3"/>
  <c r="BC457" i="3"/>
  <c r="BB457" i="3"/>
  <c r="BA457" i="3"/>
  <c r="AY457" i="3" s="1"/>
  <c r="AX457" i="3" s="1"/>
  <c r="AZ457" i="3"/>
  <c r="AW457" i="3"/>
  <c r="AV457" i="3"/>
  <c r="K457" i="3"/>
  <c r="F457" i="3"/>
  <c r="J457" i="3" s="1"/>
  <c r="E457" i="3"/>
  <c r="BC456" i="3"/>
  <c r="BB456" i="3"/>
  <c r="BA456" i="3"/>
  <c r="AZ456" i="3"/>
  <c r="AW456" i="3"/>
  <c r="AV456" i="3"/>
  <c r="K456" i="3"/>
  <c r="F456" i="3"/>
  <c r="J456" i="3" s="1"/>
  <c r="E456" i="3"/>
  <c r="F455" i="3"/>
  <c r="F454" i="3"/>
  <c r="F453" i="3"/>
  <c r="F452" i="3"/>
  <c r="BC451" i="3"/>
  <c r="BB451" i="3"/>
  <c r="BA451" i="3"/>
  <c r="AY451" i="3" s="1"/>
  <c r="AX451" i="3" s="1"/>
  <c r="AZ451" i="3"/>
  <c r="AW451" i="3"/>
  <c r="AV451" i="3"/>
  <c r="K451" i="3"/>
  <c r="F451" i="3"/>
  <c r="J451" i="3" s="1"/>
  <c r="E451" i="3"/>
  <c r="F450" i="3"/>
  <c r="F449" i="3"/>
  <c r="F448" i="3"/>
  <c r="F447" i="3"/>
  <c r="F446" i="3"/>
  <c r="BC445" i="3"/>
  <c r="BB445" i="3"/>
  <c r="BA445" i="3"/>
  <c r="AZ445" i="3"/>
  <c r="AW445" i="3"/>
  <c r="AV445" i="3"/>
  <c r="K445" i="3"/>
  <c r="J445" i="3" s="1"/>
  <c r="F445" i="3"/>
  <c r="E445" i="3"/>
  <c r="BC444" i="3"/>
  <c r="BB444" i="3"/>
  <c r="BA444" i="3"/>
  <c r="AZ444" i="3"/>
  <c r="AW444" i="3"/>
  <c r="AV444" i="3"/>
  <c r="K444" i="3"/>
  <c r="F444" i="3"/>
  <c r="J444" i="3" s="1"/>
  <c r="E444" i="3"/>
  <c r="BC443" i="3"/>
  <c r="BB443" i="3"/>
  <c r="BA443" i="3"/>
  <c r="AZ443" i="3"/>
  <c r="AW443" i="3"/>
  <c r="AV443" i="3"/>
  <c r="K443" i="3"/>
  <c r="J443" i="3"/>
  <c r="F443" i="3"/>
  <c r="E443" i="3"/>
  <c r="BC442" i="3"/>
  <c r="BB442" i="3"/>
  <c r="BA442" i="3"/>
  <c r="AZ442" i="3"/>
  <c r="AW442" i="3"/>
  <c r="AV442" i="3"/>
  <c r="K442" i="3"/>
  <c r="J442" i="3" s="1"/>
  <c r="F442" i="3"/>
  <c r="E442" i="3"/>
  <c r="BC441" i="3"/>
  <c r="BB441" i="3"/>
  <c r="BA441" i="3"/>
  <c r="AZ441" i="3"/>
  <c r="AW441" i="3"/>
  <c r="AV441" i="3"/>
  <c r="K441" i="3"/>
  <c r="F441" i="3"/>
  <c r="J441" i="3" s="1"/>
  <c r="E441" i="3"/>
  <c r="BC440" i="3"/>
  <c r="BB440" i="3"/>
  <c r="BA440" i="3"/>
  <c r="AZ440" i="3"/>
  <c r="AW440" i="3"/>
  <c r="AV440" i="3"/>
  <c r="F440" i="3"/>
  <c r="J440" i="3" s="1"/>
  <c r="E440" i="3"/>
  <c r="BC439" i="3"/>
  <c r="BB439" i="3"/>
  <c r="BA439" i="3"/>
  <c r="AY439" i="3" s="1"/>
  <c r="AX439" i="3" s="1"/>
  <c r="AZ439" i="3"/>
  <c r="AW439" i="3"/>
  <c r="AV439" i="3"/>
  <c r="K439" i="3"/>
  <c r="F439" i="3"/>
  <c r="J439" i="3" s="1"/>
  <c r="E439" i="3"/>
  <c r="BC438" i="3"/>
  <c r="BB438" i="3"/>
  <c r="BA438" i="3"/>
  <c r="AZ438" i="3"/>
  <c r="AW438" i="3"/>
  <c r="AV438" i="3"/>
  <c r="F438" i="3"/>
  <c r="J438" i="3" s="1"/>
  <c r="E438" i="3"/>
  <c r="BC437" i="3"/>
  <c r="BB437" i="3"/>
  <c r="BA437" i="3"/>
  <c r="AZ437" i="3"/>
  <c r="AW437" i="3"/>
  <c r="AV437" i="3"/>
  <c r="K437" i="3"/>
  <c r="F437" i="3"/>
  <c r="J437" i="3" s="1"/>
  <c r="E437" i="3"/>
  <c r="BC436" i="3"/>
  <c r="BB436" i="3"/>
  <c r="BA436" i="3"/>
  <c r="AZ436" i="3"/>
  <c r="AW436" i="3"/>
  <c r="AV436" i="3"/>
  <c r="K436" i="3"/>
  <c r="F436" i="3"/>
  <c r="E436" i="3"/>
  <c r="BC435" i="3"/>
  <c r="BB435" i="3"/>
  <c r="BA435" i="3"/>
  <c r="AZ435" i="3"/>
  <c r="AY435" i="3" s="1"/>
  <c r="AX435" i="3" s="1"/>
  <c r="AW435" i="3"/>
  <c r="AV435" i="3"/>
  <c r="K435" i="3"/>
  <c r="F435" i="3"/>
  <c r="J435" i="3" s="1"/>
  <c r="E435" i="3"/>
  <c r="BC434" i="3"/>
  <c r="BB434" i="3"/>
  <c r="BA434" i="3"/>
  <c r="AZ434" i="3"/>
  <c r="AY434" i="3" s="1"/>
  <c r="AX434" i="3" s="1"/>
  <c r="AW434" i="3"/>
  <c r="AV434" i="3"/>
  <c r="K434" i="3"/>
  <c r="F434" i="3"/>
  <c r="E434" i="3"/>
  <c r="BC433" i="3"/>
  <c r="BB433" i="3"/>
  <c r="BA433" i="3"/>
  <c r="AZ433" i="3"/>
  <c r="AY433" i="3" s="1"/>
  <c r="AX433" i="3" s="1"/>
  <c r="AW433" i="3"/>
  <c r="AV433" i="3"/>
  <c r="K433" i="3"/>
  <c r="F433" i="3"/>
  <c r="E433" i="3"/>
  <c r="BC432" i="3"/>
  <c r="BB432" i="3"/>
  <c r="BA432" i="3"/>
  <c r="AZ432" i="3"/>
  <c r="AW432" i="3"/>
  <c r="AV432" i="3"/>
  <c r="K432" i="3"/>
  <c r="F432" i="3"/>
  <c r="J432" i="3" s="1"/>
  <c r="E432" i="3"/>
  <c r="BC431" i="3"/>
  <c r="BB431" i="3"/>
  <c r="BA431" i="3"/>
  <c r="AZ431" i="3"/>
  <c r="AY431" i="3" s="1"/>
  <c r="AX431" i="3" s="1"/>
  <c r="AW431" i="3"/>
  <c r="AV431" i="3"/>
  <c r="K431" i="3"/>
  <c r="F431" i="3"/>
  <c r="J431" i="3" s="1"/>
  <c r="E431" i="3"/>
  <c r="BC430" i="3"/>
  <c r="BB430" i="3"/>
  <c r="BA430" i="3"/>
  <c r="AZ430" i="3"/>
  <c r="AW430" i="3"/>
  <c r="AV430" i="3"/>
  <c r="F430" i="3"/>
  <c r="J430" i="3" s="1"/>
  <c r="E430" i="3"/>
  <c r="BC429" i="3"/>
  <c r="BB429" i="3"/>
  <c r="BA429" i="3"/>
  <c r="AZ429" i="3"/>
  <c r="AW429" i="3"/>
  <c r="AV429" i="3"/>
  <c r="K429" i="3"/>
  <c r="F429" i="3"/>
  <c r="J429" i="3" s="1"/>
  <c r="E429" i="3"/>
  <c r="BC428" i="3"/>
  <c r="AY428" i="3" s="1"/>
  <c r="AX428" i="3" s="1"/>
  <c r="BB428" i="3"/>
  <c r="BA428" i="3"/>
  <c r="AZ428" i="3"/>
  <c r="AW428" i="3"/>
  <c r="AV428" i="3"/>
  <c r="K428" i="3"/>
  <c r="F428" i="3"/>
  <c r="E428" i="3"/>
  <c r="BC427" i="3"/>
  <c r="BB427" i="3"/>
  <c r="BA427" i="3"/>
  <c r="AZ427" i="3"/>
  <c r="AY427" i="3"/>
  <c r="AX427" i="3" s="1"/>
  <c r="AW427" i="3"/>
  <c r="AV427" i="3"/>
  <c r="F427" i="3"/>
  <c r="J427" i="3" s="1"/>
  <c r="E427" i="3"/>
  <c r="BC426" i="3"/>
  <c r="BB426" i="3"/>
  <c r="BA426" i="3"/>
  <c r="AZ426" i="3"/>
  <c r="AW426" i="3"/>
  <c r="AV426" i="3"/>
  <c r="K426" i="3"/>
  <c r="F426" i="3"/>
  <c r="J426" i="3" s="1"/>
  <c r="E426" i="3"/>
  <c r="BC425" i="3"/>
  <c r="BB425" i="3"/>
  <c r="AY425" i="3" s="1"/>
  <c r="AX425" i="3" s="1"/>
  <c r="BA425" i="3"/>
  <c r="AZ425" i="3"/>
  <c r="AW425" i="3"/>
  <c r="AV425" i="3"/>
  <c r="K425" i="3"/>
  <c r="F425" i="3"/>
  <c r="J425" i="3" s="1"/>
  <c r="E425" i="3"/>
  <c r="BC424" i="3"/>
  <c r="BB424" i="3"/>
  <c r="BA424" i="3"/>
  <c r="AZ424" i="3"/>
  <c r="AW424" i="3"/>
  <c r="AV424" i="3"/>
  <c r="K424" i="3"/>
  <c r="J424" i="3" s="1"/>
  <c r="F424" i="3"/>
  <c r="E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BC409" i="3"/>
  <c r="BB409" i="3"/>
  <c r="BA409" i="3"/>
  <c r="AZ409" i="3"/>
  <c r="AY409" i="3" s="1"/>
  <c r="AX409" i="3" s="1"/>
  <c r="AW409" i="3"/>
  <c r="AV409" i="3"/>
  <c r="F409" i="3"/>
  <c r="J409" i="3" s="1"/>
  <c r="E409" i="3"/>
  <c r="BC408" i="3"/>
  <c r="BB408" i="3"/>
  <c r="BA408" i="3"/>
  <c r="AZ408" i="3"/>
  <c r="AW408" i="3"/>
  <c r="AV408" i="3"/>
  <c r="K408" i="3"/>
  <c r="F408" i="3"/>
  <c r="E408" i="3"/>
  <c r="BC407" i="3"/>
  <c r="BB407" i="3"/>
  <c r="BA407" i="3"/>
  <c r="AZ407" i="3"/>
  <c r="AY407" i="3" s="1"/>
  <c r="AX407" i="3" s="1"/>
  <c r="AW407" i="3"/>
  <c r="AV407" i="3"/>
  <c r="K407" i="3"/>
  <c r="F407" i="3"/>
  <c r="E407" i="3"/>
  <c r="BC406" i="3"/>
  <c r="BB406" i="3"/>
  <c r="BA406" i="3"/>
  <c r="AZ406" i="3"/>
  <c r="AW406" i="3"/>
  <c r="AV406" i="3"/>
  <c r="K406" i="3"/>
  <c r="F406" i="3"/>
  <c r="J406" i="3" s="1"/>
  <c r="E406" i="3"/>
  <c r="BC405" i="3"/>
  <c r="BB405" i="3"/>
  <c r="BA405" i="3"/>
  <c r="AZ405" i="3"/>
  <c r="AW405" i="3"/>
  <c r="AV405" i="3"/>
  <c r="F405" i="3"/>
  <c r="J405" i="3" s="1"/>
  <c r="E405" i="3"/>
  <c r="BC404" i="3"/>
  <c r="BB404" i="3"/>
  <c r="BA404" i="3"/>
  <c r="AZ404" i="3"/>
  <c r="AW404" i="3"/>
  <c r="AV404" i="3"/>
  <c r="K404" i="3"/>
  <c r="J404" i="3"/>
  <c r="F404" i="3"/>
  <c r="E404" i="3"/>
  <c r="BC403" i="3"/>
  <c r="BB403" i="3"/>
  <c r="BA403" i="3"/>
  <c r="AZ403" i="3"/>
  <c r="AW403" i="3"/>
  <c r="AV403" i="3"/>
  <c r="K403" i="3"/>
  <c r="F403" i="3"/>
  <c r="J403" i="3" s="1"/>
  <c r="E403" i="3"/>
  <c r="BC402" i="3"/>
  <c r="BB402" i="3"/>
  <c r="BA402" i="3"/>
  <c r="AZ402" i="3"/>
  <c r="AW402" i="3"/>
  <c r="AV402" i="3"/>
  <c r="K402" i="3"/>
  <c r="F402" i="3"/>
  <c r="J402" i="3" s="1"/>
  <c r="E402" i="3"/>
  <c r="BC401" i="3"/>
  <c r="BB401" i="3"/>
  <c r="AY401" i="3" s="1"/>
  <c r="AX401" i="3" s="1"/>
  <c r="BA401" i="3"/>
  <c r="AZ401" i="3"/>
  <c r="AW401" i="3"/>
  <c r="AV401" i="3"/>
  <c r="K401" i="3"/>
  <c r="F401" i="3"/>
  <c r="J401" i="3" s="1"/>
  <c r="E401" i="3"/>
  <c r="BC400" i="3"/>
  <c r="BB400" i="3"/>
  <c r="BA400" i="3"/>
  <c r="AZ400" i="3"/>
  <c r="AW400" i="3"/>
  <c r="AV400" i="3"/>
  <c r="K400" i="3"/>
  <c r="F400" i="3"/>
  <c r="J400" i="3" s="1"/>
  <c r="E400" i="3"/>
  <c r="BC399" i="3"/>
  <c r="BB399" i="3"/>
  <c r="BA399" i="3"/>
  <c r="AZ399" i="3"/>
  <c r="AW399" i="3"/>
  <c r="AV399" i="3"/>
  <c r="K399" i="3"/>
  <c r="F399" i="3"/>
  <c r="J399" i="3" s="1"/>
  <c r="E399" i="3"/>
  <c r="BC398" i="3"/>
  <c r="BB398" i="3"/>
  <c r="AY398" i="3" s="1"/>
  <c r="AX398" i="3" s="1"/>
  <c r="BA398" i="3"/>
  <c r="AZ398" i="3"/>
  <c r="AW398" i="3"/>
  <c r="AV398" i="3"/>
  <c r="K398" i="3"/>
  <c r="J398" i="3"/>
  <c r="F398" i="3"/>
  <c r="E398" i="3"/>
  <c r="BC397" i="3"/>
  <c r="BB397" i="3"/>
  <c r="BA397" i="3"/>
  <c r="AZ397" i="3"/>
  <c r="AW397" i="3"/>
  <c r="AV397" i="3"/>
  <c r="K397" i="3"/>
  <c r="J397" i="3" s="1"/>
  <c r="F397" i="3"/>
  <c r="E397" i="3"/>
  <c r="BC396" i="3"/>
  <c r="BB396" i="3"/>
  <c r="BA396" i="3"/>
  <c r="AZ396" i="3"/>
  <c r="AW396" i="3"/>
  <c r="AV396" i="3"/>
  <c r="K396" i="3"/>
  <c r="F396" i="3"/>
  <c r="J396" i="3" s="1"/>
  <c r="E396" i="3"/>
  <c r="BC395" i="3"/>
  <c r="BB395" i="3"/>
  <c r="AY395" i="3" s="1"/>
  <c r="AX395" i="3" s="1"/>
  <c r="BA395" i="3"/>
  <c r="AZ395" i="3"/>
  <c r="AW395" i="3"/>
  <c r="AV395" i="3"/>
  <c r="K395" i="3"/>
  <c r="J395" i="3"/>
  <c r="F395" i="3"/>
  <c r="E395" i="3"/>
  <c r="BC394" i="3"/>
  <c r="BB394" i="3"/>
  <c r="BA394" i="3"/>
  <c r="AZ394" i="3"/>
  <c r="AW394" i="3"/>
  <c r="AV394" i="3"/>
  <c r="K394" i="3"/>
  <c r="J394" i="3"/>
  <c r="F394" i="3"/>
  <c r="E394" i="3"/>
  <c r="BC393" i="3"/>
  <c r="BB393" i="3"/>
  <c r="BA393" i="3"/>
  <c r="AZ393" i="3"/>
  <c r="AW393" i="3"/>
  <c r="AV393" i="3"/>
  <c r="K393" i="3"/>
  <c r="F393" i="3"/>
  <c r="J393" i="3" s="1"/>
  <c r="E393" i="3"/>
  <c r="BC392" i="3"/>
  <c r="BB392" i="3"/>
  <c r="BA392" i="3"/>
  <c r="AZ392" i="3"/>
  <c r="AW392" i="3"/>
  <c r="AV392" i="3"/>
  <c r="K392" i="3"/>
  <c r="J392" i="3"/>
  <c r="F392" i="3"/>
  <c r="E392" i="3"/>
  <c r="BC391" i="3"/>
  <c r="BB391" i="3"/>
  <c r="BA391" i="3"/>
  <c r="AZ391" i="3"/>
  <c r="AW391" i="3"/>
  <c r="AV391" i="3"/>
  <c r="K391" i="3"/>
  <c r="J391" i="3"/>
  <c r="F391" i="3"/>
  <c r="E391" i="3"/>
  <c r="BC390" i="3"/>
  <c r="BB390" i="3"/>
  <c r="BA390" i="3"/>
  <c r="AZ390" i="3"/>
  <c r="AW390" i="3"/>
  <c r="AV390" i="3"/>
  <c r="K390" i="3"/>
  <c r="F390" i="3"/>
  <c r="J390" i="3" s="1"/>
  <c r="E390" i="3"/>
  <c r="BC389" i="3"/>
  <c r="BB389" i="3"/>
  <c r="BA389" i="3"/>
  <c r="AZ389" i="3"/>
  <c r="AW389" i="3"/>
  <c r="AV389" i="3"/>
  <c r="K389" i="3"/>
  <c r="F389" i="3"/>
  <c r="J389" i="3" s="1"/>
  <c r="E389" i="3"/>
  <c r="BC388" i="3"/>
  <c r="BB388" i="3"/>
  <c r="BA388" i="3"/>
  <c r="AZ388" i="3"/>
  <c r="AW388" i="3"/>
  <c r="AV388" i="3"/>
  <c r="F388" i="3"/>
  <c r="J388" i="3" s="1"/>
  <c r="E388" i="3"/>
  <c r="BC387" i="3"/>
  <c r="BB387" i="3"/>
  <c r="BA387" i="3"/>
  <c r="AZ387" i="3"/>
  <c r="AW387" i="3"/>
  <c r="AV387" i="3"/>
  <c r="K387" i="3"/>
  <c r="F387" i="3"/>
  <c r="J387" i="3" s="1"/>
  <c r="E387" i="3"/>
  <c r="BC386" i="3"/>
  <c r="BB386" i="3"/>
  <c r="BA386" i="3"/>
  <c r="AZ386" i="3"/>
  <c r="AW386" i="3"/>
  <c r="AV386" i="3"/>
  <c r="K386" i="3"/>
  <c r="F386" i="3"/>
  <c r="E386" i="3"/>
  <c r="BC385" i="3"/>
  <c r="BB385" i="3"/>
  <c r="BA385" i="3"/>
  <c r="AZ385" i="3"/>
  <c r="AW385" i="3"/>
  <c r="AV385" i="3"/>
  <c r="K385" i="3"/>
  <c r="F385" i="3"/>
  <c r="E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BC368" i="3"/>
  <c r="BB368" i="3"/>
  <c r="BA368" i="3"/>
  <c r="AY368" i="3" s="1"/>
  <c r="AX368" i="3" s="1"/>
  <c r="AZ368" i="3"/>
  <c r="AW368" i="3"/>
  <c r="AV368" i="3"/>
  <c r="K368" i="3"/>
  <c r="F368" i="3"/>
  <c r="J368" i="3" s="1"/>
  <c r="E368" i="3"/>
  <c r="BC367" i="3"/>
  <c r="BB367" i="3"/>
  <c r="BA367" i="3"/>
  <c r="AZ367" i="3"/>
  <c r="AW367" i="3"/>
  <c r="AV367" i="3"/>
  <c r="K367" i="3"/>
  <c r="F367" i="3"/>
  <c r="J367" i="3" s="1"/>
  <c r="E367" i="3"/>
  <c r="BC366" i="3"/>
  <c r="BB366" i="3"/>
  <c r="BA366" i="3"/>
  <c r="AY366" i="3" s="1"/>
  <c r="AX366" i="3" s="1"/>
  <c r="AZ366" i="3"/>
  <c r="AW366" i="3"/>
  <c r="AV366" i="3"/>
  <c r="F366" i="3"/>
  <c r="J366" i="3" s="1"/>
  <c r="E366" i="3"/>
  <c r="BC365" i="3"/>
  <c r="BB365" i="3"/>
  <c r="BA365" i="3"/>
  <c r="AZ365" i="3"/>
  <c r="AW365" i="3"/>
  <c r="AV365" i="3"/>
  <c r="F365" i="3"/>
  <c r="J365" i="3" s="1"/>
  <c r="E365" i="3"/>
  <c r="BC364" i="3"/>
  <c r="BB364" i="3"/>
  <c r="BA364" i="3"/>
  <c r="AZ364" i="3"/>
  <c r="AY364" i="3" s="1"/>
  <c r="AX364" i="3" s="1"/>
  <c r="AW364" i="3"/>
  <c r="AV364" i="3"/>
  <c r="K364" i="3"/>
  <c r="F364" i="3"/>
  <c r="E364" i="3"/>
  <c r="BC363" i="3"/>
  <c r="AY363" i="3" s="1"/>
  <c r="AX363" i="3" s="1"/>
  <c r="BB363" i="3"/>
  <c r="BA363" i="3"/>
  <c r="AZ363" i="3"/>
  <c r="AW363" i="3"/>
  <c r="AV363" i="3"/>
  <c r="K363" i="3"/>
  <c r="F363" i="3"/>
  <c r="E363" i="3"/>
  <c r="BC362" i="3"/>
  <c r="BB362" i="3"/>
  <c r="BA362" i="3"/>
  <c r="AZ362" i="3"/>
  <c r="AY362" i="3"/>
  <c r="AX362" i="3" s="1"/>
  <c r="AW362" i="3"/>
  <c r="AV362" i="3"/>
  <c r="K362" i="3"/>
  <c r="F362" i="3"/>
  <c r="E362" i="3"/>
  <c r="BC361" i="3"/>
  <c r="BB361" i="3"/>
  <c r="BA361" i="3"/>
  <c r="AZ361" i="3"/>
  <c r="AW361" i="3"/>
  <c r="AV361" i="3"/>
  <c r="K361" i="3"/>
  <c r="F361" i="3"/>
  <c r="E361" i="3"/>
  <c r="BC360" i="3"/>
  <c r="BB360" i="3"/>
  <c r="BA360" i="3"/>
  <c r="AZ360" i="3"/>
  <c r="AY360" i="3"/>
  <c r="AX360" i="3" s="1"/>
  <c r="AW360" i="3"/>
  <c r="AV360" i="3"/>
  <c r="K360" i="3"/>
  <c r="F360" i="3"/>
  <c r="E360" i="3"/>
  <c r="BC359" i="3"/>
  <c r="BB359" i="3"/>
  <c r="BA359" i="3"/>
  <c r="AZ359" i="3"/>
  <c r="AW359" i="3"/>
  <c r="AV359" i="3"/>
  <c r="K359" i="3"/>
  <c r="F359" i="3"/>
  <c r="J359" i="3" s="1"/>
  <c r="E359" i="3"/>
  <c r="BC358" i="3"/>
  <c r="BB358" i="3"/>
  <c r="BA358" i="3"/>
  <c r="AZ358" i="3"/>
  <c r="AW358" i="3"/>
  <c r="AV358" i="3"/>
  <c r="K358" i="3"/>
  <c r="F358" i="3"/>
  <c r="E358" i="3"/>
  <c r="BC357" i="3"/>
  <c r="BB357" i="3"/>
  <c r="BA357" i="3"/>
  <c r="AZ357" i="3"/>
  <c r="AY357" i="3"/>
  <c r="AX357" i="3" s="1"/>
  <c r="AW357" i="3"/>
  <c r="AV357" i="3"/>
  <c r="K357" i="3"/>
  <c r="F357" i="3"/>
  <c r="E357" i="3"/>
  <c r="BC356" i="3"/>
  <c r="BB356" i="3"/>
  <c r="BA356" i="3"/>
  <c r="AZ356" i="3"/>
  <c r="AY356" i="3" s="1"/>
  <c r="AX356" i="3" s="1"/>
  <c r="AW356" i="3"/>
  <c r="AV356" i="3"/>
  <c r="K356" i="3"/>
  <c r="F356" i="3"/>
  <c r="E356" i="3"/>
  <c r="BC355" i="3"/>
  <c r="BB355" i="3"/>
  <c r="BA355" i="3"/>
  <c r="AZ355" i="3"/>
  <c r="AW355" i="3"/>
  <c r="AV355" i="3"/>
  <c r="K355" i="3"/>
  <c r="F355" i="3"/>
  <c r="J355" i="3" s="1"/>
  <c r="E355" i="3"/>
  <c r="BC354" i="3"/>
  <c r="BB354" i="3"/>
  <c r="BA354" i="3"/>
  <c r="AZ354" i="3"/>
  <c r="AW354" i="3"/>
  <c r="AV354" i="3"/>
  <c r="F354" i="3"/>
  <c r="J354" i="3" s="1"/>
  <c r="E354" i="3"/>
  <c r="BC353" i="3"/>
  <c r="BB353" i="3"/>
  <c r="BA353" i="3"/>
  <c r="AZ353" i="3"/>
  <c r="AW353" i="3"/>
  <c r="AV353" i="3"/>
  <c r="K353" i="3"/>
  <c r="F353" i="3"/>
  <c r="E353" i="3"/>
  <c r="BC352" i="3"/>
  <c r="AY352" i="3" s="1"/>
  <c r="AX352" i="3" s="1"/>
  <c r="BB352" i="3"/>
  <c r="BA352" i="3"/>
  <c r="AZ352" i="3"/>
  <c r="AW352" i="3"/>
  <c r="AV352" i="3"/>
  <c r="K352" i="3"/>
  <c r="J352" i="3" s="1"/>
  <c r="F352" i="3"/>
  <c r="E352" i="3"/>
  <c r="BC351" i="3"/>
  <c r="BB351" i="3"/>
  <c r="BA351" i="3"/>
  <c r="AZ351" i="3"/>
  <c r="AW351" i="3"/>
  <c r="AV351" i="3"/>
  <c r="K351" i="3"/>
  <c r="F351" i="3"/>
  <c r="E351" i="3"/>
  <c r="BC350" i="3"/>
  <c r="BB350" i="3"/>
  <c r="BA350" i="3"/>
  <c r="AZ350" i="3"/>
  <c r="AW350" i="3"/>
  <c r="AV350" i="3"/>
  <c r="K350" i="3"/>
  <c r="J350" i="3" s="1"/>
  <c r="F350" i="3"/>
  <c r="E350" i="3"/>
  <c r="BC349" i="3"/>
  <c r="BB349" i="3"/>
  <c r="BA349" i="3"/>
  <c r="AZ349" i="3"/>
  <c r="AW349" i="3"/>
  <c r="AV349" i="3"/>
  <c r="K349" i="3"/>
  <c r="J349" i="3" s="1"/>
  <c r="F349" i="3"/>
  <c r="E349" i="3"/>
  <c r="BC348" i="3"/>
  <c r="BB348" i="3"/>
  <c r="BA348" i="3"/>
  <c r="AZ348" i="3"/>
  <c r="AW348" i="3"/>
  <c r="AV348" i="3"/>
  <c r="K348" i="3"/>
  <c r="F348" i="3"/>
  <c r="E348" i="3"/>
  <c r="BC347" i="3"/>
  <c r="BB347" i="3"/>
  <c r="BA347" i="3"/>
  <c r="AZ347" i="3"/>
  <c r="AW347" i="3"/>
  <c r="AV347" i="3"/>
  <c r="F347" i="3"/>
  <c r="J347" i="3" s="1"/>
  <c r="E347" i="3"/>
  <c r="BC346" i="3"/>
  <c r="BB346" i="3"/>
  <c r="BA346" i="3"/>
  <c r="AZ346" i="3"/>
  <c r="AW346" i="3"/>
  <c r="AV346" i="3"/>
  <c r="K346" i="3"/>
  <c r="F346" i="3"/>
  <c r="J346" i="3" s="1"/>
  <c r="E346" i="3"/>
  <c r="BC345" i="3"/>
  <c r="BB345" i="3"/>
  <c r="BA345" i="3"/>
  <c r="AZ345" i="3"/>
  <c r="AW345" i="3"/>
  <c r="AV345" i="3"/>
  <c r="K345" i="3"/>
  <c r="F345" i="3"/>
  <c r="J345" i="3" s="1"/>
  <c r="E345" i="3"/>
  <c r="BC344" i="3"/>
  <c r="BB344" i="3"/>
  <c r="BA344" i="3"/>
  <c r="AZ344" i="3"/>
  <c r="AW344" i="3"/>
  <c r="AV344" i="3"/>
  <c r="K344" i="3"/>
  <c r="F344" i="3"/>
  <c r="J344" i="3" s="1"/>
  <c r="E344" i="3"/>
  <c r="BC343" i="3"/>
  <c r="BB343" i="3"/>
  <c r="BA343" i="3"/>
  <c r="AZ343" i="3"/>
  <c r="AW343" i="3"/>
  <c r="AV343" i="3"/>
  <c r="K343" i="3"/>
  <c r="J343" i="3" s="1"/>
  <c r="F343" i="3"/>
  <c r="E343" i="3"/>
  <c r="BC342" i="3"/>
  <c r="BB342" i="3"/>
  <c r="BA342" i="3"/>
  <c r="AZ342" i="3"/>
  <c r="AW342" i="3"/>
  <c r="AV342" i="3"/>
  <c r="K342" i="3"/>
  <c r="F342" i="3"/>
  <c r="J342" i="3" s="1"/>
  <c r="E342" i="3"/>
  <c r="BC341" i="3"/>
  <c r="BB341" i="3"/>
  <c r="BA341" i="3"/>
  <c r="AZ341" i="3"/>
  <c r="AW341" i="3"/>
  <c r="AV341" i="3"/>
  <c r="K341" i="3"/>
  <c r="F341" i="3"/>
  <c r="J341" i="3" s="1"/>
  <c r="E341" i="3"/>
  <c r="BC340" i="3"/>
  <c r="BB340" i="3"/>
  <c r="BA340" i="3"/>
  <c r="AY340" i="3" s="1"/>
  <c r="AX340" i="3" s="1"/>
  <c r="AZ340" i="3"/>
  <c r="AW340" i="3"/>
  <c r="AV340" i="3"/>
  <c r="K340" i="3"/>
  <c r="F340" i="3"/>
  <c r="J340" i="3" s="1"/>
  <c r="E340" i="3"/>
  <c r="BC339" i="3"/>
  <c r="BB339" i="3"/>
  <c r="BA339" i="3"/>
  <c r="AZ339" i="3"/>
  <c r="AW339" i="3"/>
  <c r="AV339" i="3"/>
  <c r="K339" i="3"/>
  <c r="F339" i="3"/>
  <c r="J339" i="3" s="1"/>
  <c r="E339" i="3"/>
  <c r="BC338" i="3"/>
  <c r="BB338" i="3"/>
  <c r="BA338" i="3"/>
  <c r="AZ338" i="3"/>
  <c r="AW338" i="3"/>
  <c r="AV338" i="3"/>
  <c r="K338" i="3"/>
  <c r="F338" i="3"/>
  <c r="E338" i="3"/>
  <c r="BC337" i="3"/>
  <c r="BB337" i="3"/>
  <c r="BA337" i="3"/>
  <c r="AZ337" i="3"/>
  <c r="AW337" i="3"/>
  <c r="AV337" i="3"/>
  <c r="K337" i="3"/>
  <c r="F337" i="3"/>
  <c r="E337" i="3"/>
  <c r="BC336" i="3"/>
  <c r="BB336" i="3"/>
  <c r="BA336" i="3"/>
  <c r="AY336" i="3" s="1"/>
  <c r="AX336" i="3" s="1"/>
  <c r="AZ336" i="3"/>
  <c r="AW336" i="3"/>
  <c r="AV336" i="3"/>
  <c r="K336" i="3"/>
  <c r="F336" i="3"/>
  <c r="J336" i="3" s="1"/>
  <c r="E336" i="3"/>
  <c r="BC335" i="3"/>
  <c r="BB335" i="3"/>
  <c r="BA335" i="3"/>
  <c r="AZ335" i="3"/>
  <c r="AW335" i="3"/>
  <c r="AV335" i="3"/>
  <c r="K335" i="3"/>
  <c r="F335" i="3"/>
  <c r="J335" i="3" s="1"/>
  <c r="E335" i="3"/>
  <c r="BC334" i="3"/>
  <c r="BB334" i="3"/>
  <c r="BA334" i="3"/>
  <c r="AZ334" i="3"/>
  <c r="AW334" i="3"/>
  <c r="AV334" i="3"/>
  <c r="K334" i="3"/>
  <c r="F334" i="3"/>
  <c r="E334" i="3"/>
  <c r="BC333" i="3"/>
  <c r="BB333" i="3"/>
  <c r="BA333" i="3"/>
  <c r="AZ333" i="3"/>
  <c r="AW333" i="3"/>
  <c r="AV333" i="3"/>
  <c r="K333" i="3"/>
  <c r="F333" i="3"/>
  <c r="J333" i="3" s="1"/>
  <c r="E333" i="3"/>
  <c r="BC332" i="3"/>
  <c r="BB332" i="3"/>
  <c r="BA332" i="3"/>
  <c r="AY332" i="3" s="1"/>
  <c r="AX332" i="3" s="1"/>
  <c r="AZ332" i="3"/>
  <c r="AW332" i="3"/>
  <c r="AV332" i="3"/>
  <c r="K332" i="3"/>
  <c r="J332" i="3" s="1"/>
  <c r="F332" i="3"/>
  <c r="E332" i="3"/>
  <c r="BC331" i="3"/>
  <c r="BB331" i="3"/>
  <c r="BA331" i="3"/>
  <c r="AZ331" i="3"/>
  <c r="AW331" i="3"/>
  <c r="AV331" i="3"/>
  <c r="K331" i="3"/>
  <c r="F331" i="3"/>
  <c r="J331" i="3" s="1"/>
  <c r="E331" i="3"/>
  <c r="BC330" i="3"/>
  <c r="BB330" i="3"/>
  <c r="BA330" i="3"/>
  <c r="AZ330" i="3"/>
  <c r="AW330" i="3"/>
  <c r="AV330" i="3"/>
  <c r="K330" i="3"/>
  <c r="F330" i="3"/>
  <c r="E330" i="3"/>
  <c r="BC329" i="3"/>
  <c r="BB329" i="3"/>
  <c r="BA329" i="3"/>
  <c r="AZ329" i="3"/>
  <c r="AW329" i="3"/>
  <c r="AV329" i="3"/>
  <c r="K329" i="3"/>
  <c r="F329" i="3"/>
  <c r="J329" i="3" s="1"/>
  <c r="E329" i="3"/>
  <c r="BC328" i="3"/>
  <c r="BB328" i="3"/>
  <c r="BA328" i="3"/>
  <c r="AZ328" i="3"/>
  <c r="AW328" i="3"/>
  <c r="AV328" i="3"/>
  <c r="K328" i="3"/>
  <c r="F328" i="3"/>
  <c r="J328" i="3" s="1"/>
  <c r="E328" i="3"/>
  <c r="BC327" i="3"/>
  <c r="BB327" i="3"/>
  <c r="BA327" i="3"/>
  <c r="AZ327" i="3"/>
  <c r="AW327" i="3"/>
  <c r="AV327" i="3"/>
  <c r="K327" i="3"/>
  <c r="J327" i="3" s="1"/>
  <c r="F327" i="3"/>
  <c r="E327" i="3"/>
  <c r="BC326" i="3"/>
  <c r="BB326" i="3"/>
  <c r="BA326" i="3"/>
  <c r="AZ326" i="3"/>
  <c r="AW326" i="3"/>
  <c r="AV326" i="3"/>
  <c r="K326" i="3"/>
  <c r="F326" i="3"/>
  <c r="E326" i="3"/>
  <c r="BC325" i="3"/>
  <c r="BB325" i="3"/>
  <c r="BA325" i="3"/>
  <c r="AZ325" i="3"/>
  <c r="AW325" i="3"/>
  <c r="AV325" i="3"/>
  <c r="K325" i="3"/>
  <c r="F325" i="3"/>
  <c r="J325" i="3" s="1"/>
  <c r="E325" i="3"/>
  <c r="BC324" i="3"/>
  <c r="BB324" i="3"/>
  <c r="BA324" i="3"/>
  <c r="AY324" i="3" s="1"/>
  <c r="AX324" i="3" s="1"/>
  <c r="AZ324" i="3"/>
  <c r="AW324" i="3"/>
  <c r="AV324" i="3"/>
  <c r="K324" i="3"/>
  <c r="F324" i="3"/>
  <c r="J324" i="3" s="1"/>
  <c r="E324" i="3"/>
  <c r="BC323" i="3"/>
  <c r="BB323" i="3"/>
  <c r="BA323" i="3"/>
  <c r="AZ323" i="3"/>
  <c r="AW323" i="3"/>
  <c r="AV323" i="3"/>
  <c r="K323" i="3"/>
  <c r="F323" i="3"/>
  <c r="J323" i="3" s="1"/>
  <c r="E323" i="3"/>
  <c r="BC322" i="3"/>
  <c r="BB322" i="3"/>
  <c r="BA322" i="3"/>
  <c r="AZ322" i="3"/>
  <c r="AW322" i="3"/>
  <c r="AV322" i="3"/>
  <c r="K322" i="3"/>
  <c r="F322" i="3"/>
  <c r="E322" i="3"/>
  <c r="BC321" i="3"/>
  <c r="BB321" i="3"/>
  <c r="BA321" i="3"/>
  <c r="AZ321" i="3"/>
  <c r="AW321" i="3"/>
  <c r="AV321" i="3"/>
  <c r="K321" i="3"/>
  <c r="F321" i="3"/>
  <c r="J321" i="3" s="1"/>
  <c r="E321" i="3"/>
  <c r="BC320" i="3"/>
  <c r="BB320" i="3"/>
  <c r="BA320" i="3"/>
  <c r="AY320" i="3" s="1"/>
  <c r="AX320" i="3" s="1"/>
  <c r="AZ320" i="3"/>
  <c r="AW320" i="3"/>
  <c r="AV320" i="3"/>
  <c r="K320" i="3"/>
  <c r="F320" i="3"/>
  <c r="J320" i="3" s="1"/>
  <c r="E320" i="3"/>
  <c r="BC319" i="3"/>
  <c r="BB319" i="3"/>
  <c r="BA319" i="3"/>
  <c r="AZ319" i="3"/>
  <c r="AW319" i="3"/>
  <c r="AV319" i="3"/>
  <c r="K319" i="3"/>
  <c r="F319" i="3"/>
  <c r="J319" i="3" s="1"/>
  <c r="E319" i="3"/>
  <c r="BC318" i="3"/>
  <c r="BB318" i="3"/>
  <c r="BA318" i="3"/>
  <c r="AZ318" i="3"/>
  <c r="AW318" i="3"/>
  <c r="AV318" i="3"/>
  <c r="K318" i="3"/>
  <c r="F318" i="3"/>
  <c r="E318" i="3"/>
  <c r="BC317" i="3"/>
  <c r="BB317" i="3"/>
  <c r="BA317" i="3"/>
  <c r="AZ317" i="3"/>
  <c r="AW317" i="3"/>
  <c r="AV317" i="3"/>
  <c r="K317" i="3"/>
  <c r="F317" i="3"/>
  <c r="J317" i="3" s="1"/>
  <c r="E317" i="3"/>
  <c r="BC316" i="3"/>
  <c r="BB316" i="3"/>
  <c r="BA316" i="3"/>
  <c r="AY316" i="3" s="1"/>
  <c r="AX316" i="3" s="1"/>
  <c r="AZ316" i="3"/>
  <c r="AW316" i="3"/>
  <c r="AV316" i="3"/>
  <c r="K316" i="3"/>
  <c r="F316" i="3"/>
  <c r="E316" i="3"/>
  <c r="BC315" i="3"/>
  <c r="BB315" i="3"/>
  <c r="BA315" i="3"/>
  <c r="AZ315" i="3"/>
  <c r="AW315" i="3"/>
  <c r="AV315" i="3"/>
  <c r="K315" i="3"/>
  <c r="F315" i="3"/>
  <c r="J315" i="3" s="1"/>
  <c r="E315" i="3"/>
  <c r="BC314" i="3"/>
  <c r="BB314" i="3"/>
  <c r="BA314" i="3"/>
  <c r="AZ314" i="3"/>
  <c r="AW314" i="3"/>
  <c r="AV314" i="3"/>
  <c r="K314" i="3"/>
  <c r="F314" i="3"/>
  <c r="E314" i="3"/>
  <c r="BC313" i="3"/>
  <c r="BB313" i="3"/>
  <c r="BA313" i="3"/>
  <c r="AZ313" i="3"/>
  <c r="AW313" i="3"/>
  <c r="AV313" i="3"/>
  <c r="F313" i="3"/>
  <c r="J313" i="3" s="1"/>
  <c r="E313" i="3"/>
  <c r="BC312" i="3"/>
  <c r="BB312" i="3"/>
  <c r="BA312" i="3"/>
  <c r="AZ312" i="3"/>
  <c r="AW312" i="3"/>
  <c r="AV312" i="3"/>
  <c r="K312" i="3"/>
  <c r="F312" i="3"/>
  <c r="J312" i="3" s="1"/>
  <c r="E312" i="3"/>
  <c r="BC311" i="3"/>
  <c r="BB311" i="3"/>
  <c r="BA311" i="3"/>
  <c r="AZ311" i="3"/>
  <c r="AW311" i="3"/>
  <c r="AV311" i="3"/>
  <c r="K311" i="3"/>
  <c r="F311" i="3"/>
  <c r="E311" i="3"/>
  <c r="BC310" i="3"/>
  <c r="BB310" i="3"/>
  <c r="BA310" i="3"/>
  <c r="AZ310" i="3"/>
  <c r="AY310" i="3" s="1"/>
  <c r="AX310" i="3" s="1"/>
  <c r="AW310" i="3"/>
  <c r="AV310" i="3"/>
  <c r="K310" i="3"/>
  <c r="F310" i="3"/>
  <c r="J310" i="3" s="1"/>
  <c r="E310" i="3"/>
  <c r="BC309" i="3"/>
  <c r="BB309" i="3"/>
  <c r="BA309" i="3"/>
  <c r="AZ309" i="3"/>
  <c r="AW309" i="3"/>
  <c r="AV309" i="3"/>
  <c r="K309" i="3"/>
  <c r="F309" i="3"/>
  <c r="E309" i="3"/>
  <c r="BC308" i="3"/>
  <c r="BB308" i="3"/>
  <c r="BA308" i="3"/>
  <c r="AZ308" i="3"/>
  <c r="AW308" i="3"/>
  <c r="AV308" i="3"/>
  <c r="K308" i="3"/>
  <c r="F308" i="3"/>
  <c r="J308" i="3" s="1"/>
  <c r="E308" i="3"/>
  <c r="BC307" i="3"/>
  <c r="BB307" i="3"/>
  <c r="BA307" i="3"/>
  <c r="AZ307" i="3"/>
  <c r="AW307" i="3"/>
  <c r="AV307" i="3"/>
  <c r="K307" i="3"/>
  <c r="F307" i="3"/>
  <c r="E307" i="3"/>
  <c r="BC306" i="3"/>
  <c r="BB306" i="3"/>
  <c r="BA306" i="3"/>
  <c r="AZ306" i="3"/>
  <c r="AY306" i="3" s="1"/>
  <c r="AX306" i="3" s="1"/>
  <c r="AW306" i="3"/>
  <c r="AV306" i="3"/>
  <c r="K306" i="3"/>
  <c r="F306" i="3"/>
  <c r="J306" i="3" s="1"/>
  <c r="E306" i="3"/>
  <c r="BC305" i="3"/>
  <c r="BB305" i="3"/>
  <c r="BA305" i="3"/>
  <c r="AZ305" i="3"/>
  <c r="AW305" i="3"/>
  <c r="AV305" i="3"/>
  <c r="F305" i="3"/>
  <c r="J305" i="3" s="1"/>
  <c r="E305" i="3"/>
  <c r="BC304" i="3"/>
  <c r="BB304" i="3"/>
  <c r="BA304" i="3"/>
  <c r="AZ304" i="3"/>
  <c r="AW304" i="3"/>
  <c r="AV304" i="3"/>
  <c r="K304" i="3"/>
  <c r="F304" i="3"/>
  <c r="E304" i="3"/>
  <c r="BC303" i="3"/>
  <c r="BB303" i="3"/>
  <c r="BA303" i="3"/>
  <c r="AZ303" i="3"/>
  <c r="AW303" i="3"/>
  <c r="AV303" i="3"/>
  <c r="K303" i="3"/>
  <c r="F303" i="3"/>
  <c r="J303" i="3" s="1"/>
  <c r="E303" i="3"/>
  <c r="BC302" i="3"/>
  <c r="BB302" i="3"/>
  <c r="BA302" i="3"/>
  <c r="AZ302" i="3"/>
  <c r="AW302" i="3"/>
  <c r="AV302" i="3"/>
  <c r="K302" i="3"/>
  <c r="F302" i="3"/>
  <c r="E302" i="3"/>
  <c r="BC301" i="3"/>
  <c r="BB301" i="3"/>
  <c r="BA301" i="3"/>
  <c r="AZ301" i="3"/>
  <c r="AY301" i="3" s="1"/>
  <c r="AX301" i="3" s="1"/>
  <c r="AW301" i="3"/>
  <c r="AV301" i="3"/>
  <c r="K301" i="3"/>
  <c r="F301" i="3"/>
  <c r="E301" i="3"/>
  <c r="BC300" i="3"/>
  <c r="BB300" i="3"/>
  <c r="BA300" i="3"/>
  <c r="AZ300" i="3"/>
  <c r="AY300" i="3" s="1"/>
  <c r="AX300" i="3" s="1"/>
  <c r="AW300" i="3"/>
  <c r="AV300" i="3"/>
  <c r="K300" i="3"/>
  <c r="F300" i="3"/>
  <c r="E300" i="3"/>
  <c r="BC299" i="3"/>
  <c r="BB299" i="3"/>
  <c r="BA299" i="3"/>
  <c r="AZ299" i="3"/>
  <c r="AW299" i="3"/>
  <c r="AV299" i="3"/>
  <c r="K299" i="3"/>
  <c r="F299" i="3"/>
  <c r="E299" i="3"/>
  <c r="BC298" i="3"/>
  <c r="BB298" i="3"/>
  <c r="BA298" i="3"/>
  <c r="AZ298" i="3"/>
  <c r="AY298" i="3" s="1"/>
  <c r="AX298" i="3" s="1"/>
  <c r="AW298" i="3"/>
  <c r="AV298" i="3"/>
  <c r="K298" i="3"/>
  <c r="F298" i="3"/>
  <c r="E298" i="3"/>
  <c r="BC297" i="3"/>
  <c r="BB297" i="3"/>
  <c r="BA297" i="3"/>
  <c r="AZ297" i="3"/>
  <c r="AW297" i="3"/>
  <c r="AV297" i="3"/>
  <c r="K297" i="3"/>
  <c r="F297" i="3"/>
  <c r="E297" i="3"/>
  <c r="BC296" i="3"/>
  <c r="BB296" i="3"/>
  <c r="BA296" i="3"/>
  <c r="AZ296" i="3"/>
  <c r="AW296" i="3"/>
  <c r="AV296" i="3"/>
  <c r="K296" i="3"/>
  <c r="F296" i="3"/>
  <c r="E296" i="3"/>
  <c r="BC295" i="3"/>
  <c r="AY295" i="3" s="1"/>
  <c r="AX295" i="3" s="1"/>
  <c r="BB295" i="3"/>
  <c r="BA295" i="3"/>
  <c r="AZ295" i="3"/>
  <c r="AW295" i="3"/>
  <c r="AV295" i="3"/>
  <c r="K295" i="3"/>
  <c r="F295" i="3"/>
  <c r="J295" i="3" s="1"/>
  <c r="E295" i="3"/>
  <c r="BC294" i="3"/>
  <c r="BB294" i="3"/>
  <c r="BA294" i="3"/>
  <c r="AZ294" i="3"/>
  <c r="AW294" i="3"/>
  <c r="AV294" i="3"/>
  <c r="K294" i="3"/>
  <c r="F294" i="3"/>
  <c r="E294" i="3"/>
  <c r="BC293" i="3"/>
  <c r="BB293" i="3"/>
  <c r="BA293" i="3"/>
  <c r="AZ293" i="3"/>
  <c r="AW293" i="3"/>
  <c r="AV293" i="3"/>
  <c r="K293" i="3"/>
  <c r="F293" i="3"/>
  <c r="J293" i="3" s="1"/>
  <c r="E293" i="3"/>
  <c r="BC292" i="3"/>
  <c r="BB292" i="3"/>
  <c r="BA292" i="3"/>
  <c r="AZ292" i="3"/>
  <c r="AW292" i="3"/>
  <c r="AV292" i="3"/>
  <c r="K292" i="3"/>
  <c r="F292" i="3"/>
  <c r="E292" i="3"/>
  <c r="BC291" i="3"/>
  <c r="BB291" i="3"/>
  <c r="BA291" i="3"/>
  <c r="AZ291" i="3"/>
  <c r="AY291" i="3" s="1"/>
  <c r="AX291" i="3" s="1"/>
  <c r="AW291" i="3"/>
  <c r="AV291" i="3"/>
  <c r="K291" i="3"/>
  <c r="F291" i="3"/>
  <c r="E291" i="3"/>
  <c r="BC290" i="3"/>
  <c r="BB290" i="3"/>
  <c r="BA290" i="3"/>
  <c r="AZ290" i="3"/>
  <c r="AW290" i="3"/>
  <c r="AV290" i="3"/>
  <c r="K290" i="3"/>
  <c r="F290" i="3"/>
  <c r="E290" i="3"/>
  <c r="BC289" i="3"/>
  <c r="AY289" i="3" s="1"/>
  <c r="AX289" i="3" s="1"/>
  <c r="BB289" i="3"/>
  <c r="BA289" i="3"/>
  <c r="AZ289" i="3"/>
  <c r="AW289" i="3"/>
  <c r="AV289" i="3"/>
  <c r="K289" i="3"/>
  <c r="F289" i="3"/>
  <c r="E289" i="3"/>
  <c r="BC288" i="3"/>
  <c r="BB288" i="3"/>
  <c r="BA288" i="3"/>
  <c r="AZ288" i="3"/>
  <c r="AY288" i="3" s="1"/>
  <c r="AX288" i="3" s="1"/>
  <c r="AW288" i="3"/>
  <c r="AV288" i="3"/>
  <c r="K288" i="3"/>
  <c r="F288" i="3"/>
  <c r="E288" i="3"/>
  <c r="BC287" i="3"/>
  <c r="BB287" i="3"/>
  <c r="BA287" i="3"/>
  <c r="AZ287" i="3"/>
  <c r="AW287" i="3"/>
  <c r="AV287" i="3"/>
  <c r="K287" i="3"/>
  <c r="F287" i="3"/>
  <c r="E287" i="3"/>
  <c r="BC286" i="3"/>
  <c r="BB286" i="3"/>
  <c r="BA286" i="3"/>
  <c r="AZ286" i="3"/>
  <c r="AY286" i="3" s="1"/>
  <c r="AX286" i="3" s="1"/>
  <c r="AW286" i="3"/>
  <c r="AV286" i="3"/>
  <c r="K286" i="3"/>
  <c r="F286" i="3"/>
  <c r="E286" i="3"/>
  <c r="BC285" i="3"/>
  <c r="BB285" i="3"/>
  <c r="BA285" i="3"/>
  <c r="AZ285" i="3"/>
  <c r="AW285" i="3"/>
  <c r="AV285" i="3"/>
  <c r="K285" i="3"/>
  <c r="F285" i="3"/>
  <c r="E285" i="3"/>
  <c r="BC284" i="3"/>
  <c r="BB284" i="3"/>
  <c r="BA284" i="3"/>
  <c r="AZ284" i="3"/>
  <c r="AW284" i="3"/>
  <c r="AV284" i="3"/>
  <c r="K284" i="3"/>
  <c r="F284" i="3"/>
  <c r="E284" i="3"/>
  <c r="BC283" i="3"/>
  <c r="AY283" i="3" s="1"/>
  <c r="AX283" i="3" s="1"/>
  <c r="BB283" i="3"/>
  <c r="BA283" i="3"/>
  <c r="AZ283" i="3"/>
  <c r="AW283" i="3"/>
  <c r="AV283" i="3"/>
  <c r="K283" i="3"/>
  <c r="F283" i="3"/>
  <c r="E283" i="3"/>
  <c r="BC282" i="3"/>
  <c r="BB282" i="3"/>
  <c r="BA282" i="3"/>
  <c r="AZ282" i="3"/>
  <c r="AW282" i="3"/>
  <c r="AV282" i="3"/>
  <c r="K282" i="3"/>
  <c r="F282" i="3"/>
  <c r="E282" i="3"/>
  <c r="BC281" i="3"/>
  <c r="AY281" i="3" s="1"/>
  <c r="AX281" i="3" s="1"/>
  <c r="BB281" i="3"/>
  <c r="BA281" i="3"/>
  <c r="AZ281" i="3"/>
  <c r="AW281" i="3"/>
  <c r="AV281" i="3"/>
  <c r="K281" i="3"/>
  <c r="F281" i="3"/>
  <c r="E281" i="3"/>
  <c r="BC280" i="3"/>
  <c r="BB280" i="3"/>
  <c r="BA280" i="3"/>
  <c r="AZ280" i="3"/>
  <c r="AY280" i="3" s="1"/>
  <c r="AX280" i="3" s="1"/>
  <c r="AW280" i="3"/>
  <c r="AV280" i="3"/>
  <c r="K280" i="3"/>
  <c r="F280" i="3"/>
  <c r="E280" i="3"/>
  <c r="BC279" i="3"/>
  <c r="BB279" i="3"/>
  <c r="BA279" i="3"/>
  <c r="AZ279" i="3"/>
  <c r="AW279" i="3"/>
  <c r="AV279" i="3"/>
  <c r="K279" i="3"/>
  <c r="F279" i="3"/>
  <c r="E279" i="3"/>
  <c r="BC278" i="3"/>
  <c r="BB278" i="3"/>
  <c r="BA278" i="3"/>
  <c r="AZ278" i="3"/>
  <c r="AY278" i="3" s="1"/>
  <c r="AX278" i="3" s="1"/>
  <c r="AW278" i="3"/>
  <c r="AV278" i="3"/>
  <c r="K278" i="3"/>
  <c r="F278" i="3"/>
  <c r="E278" i="3"/>
  <c r="BC277" i="3"/>
  <c r="BB277" i="3"/>
  <c r="BA277" i="3"/>
  <c r="AY277" i="3" s="1"/>
  <c r="AX277" i="3" s="1"/>
  <c r="AZ277" i="3"/>
  <c r="AW277" i="3"/>
  <c r="AV277" i="3"/>
  <c r="K277" i="3"/>
  <c r="F277" i="3"/>
  <c r="J277" i="3" s="1"/>
  <c r="E277" i="3"/>
  <c r="BC276" i="3"/>
  <c r="BB276" i="3"/>
  <c r="BA276" i="3"/>
  <c r="AZ276" i="3"/>
  <c r="AW276" i="3"/>
  <c r="AV276" i="3"/>
  <c r="K276" i="3"/>
  <c r="F276" i="3"/>
  <c r="E276" i="3"/>
  <c r="BC275" i="3"/>
  <c r="BB275" i="3"/>
  <c r="BA275" i="3"/>
  <c r="AZ275" i="3"/>
  <c r="AY275" i="3" s="1"/>
  <c r="AX275" i="3" s="1"/>
  <c r="AW275" i="3"/>
  <c r="AV275" i="3"/>
  <c r="K275" i="3"/>
  <c r="F275" i="3"/>
  <c r="E275" i="3"/>
  <c r="BC274" i="3"/>
  <c r="BB274" i="3"/>
  <c r="BA274" i="3"/>
  <c r="AZ274" i="3"/>
  <c r="AY274" i="3" s="1"/>
  <c r="AX274" i="3" s="1"/>
  <c r="AW274" i="3"/>
  <c r="AV274" i="3"/>
  <c r="K274" i="3"/>
  <c r="F274" i="3"/>
  <c r="E274" i="3"/>
  <c r="BC273" i="3"/>
  <c r="BB273" i="3"/>
  <c r="BA273" i="3"/>
  <c r="AZ273" i="3"/>
  <c r="AY273" i="3"/>
  <c r="AX273" i="3" s="1"/>
  <c r="AW273" i="3"/>
  <c r="AV273" i="3"/>
  <c r="K273" i="3"/>
  <c r="F273" i="3"/>
  <c r="J273" i="3" s="1"/>
  <c r="E273" i="3"/>
  <c r="BC272" i="3"/>
  <c r="BB272" i="3"/>
  <c r="BA272" i="3"/>
  <c r="AZ272" i="3"/>
  <c r="AW272" i="3"/>
  <c r="AV272" i="3"/>
  <c r="K272" i="3"/>
  <c r="F272" i="3"/>
  <c r="E272" i="3"/>
  <c r="BC271" i="3"/>
  <c r="BB271" i="3"/>
  <c r="BA271" i="3"/>
  <c r="AZ271" i="3"/>
  <c r="AW271" i="3"/>
  <c r="AV271" i="3"/>
  <c r="K271" i="3"/>
  <c r="F271" i="3"/>
  <c r="E271" i="3"/>
  <c r="BC270" i="3"/>
  <c r="BB270" i="3"/>
  <c r="BA270" i="3"/>
  <c r="AZ270" i="3"/>
  <c r="AW270" i="3"/>
  <c r="AV270" i="3"/>
  <c r="K270" i="3"/>
  <c r="F270" i="3"/>
  <c r="J270" i="3" s="1"/>
  <c r="E270" i="3"/>
  <c r="BC269" i="3"/>
  <c r="BB269" i="3"/>
  <c r="BA269" i="3"/>
  <c r="AZ269" i="3"/>
  <c r="AW269" i="3"/>
  <c r="AV269" i="3"/>
  <c r="K269" i="3"/>
  <c r="F269" i="3"/>
  <c r="E269" i="3"/>
  <c r="BC268" i="3"/>
  <c r="BB268" i="3"/>
  <c r="BA268" i="3"/>
  <c r="AZ268" i="3"/>
  <c r="AY268" i="3" s="1"/>
  <c r="AX268" i="3"/>
  <c r="AW268" i="3"/>
  <c r="AV268" i="3"/>
  <c r="F268" i="3"/>
  <c r="J268" i="3" s="1"/>
  <c r="E268" i="3"/>
  <c r="BC267" i="3"/>
  <c r="BB267" i="3"/>
  <c r="BA267" i="3"/>
  <c r="AZ267" i="3"/>
  <c r="AW267" i="3"/>
  <c r="AV267" i="3"/>
  <c r="K267" i="3"/>
  <c r="F267" i="3"/>
  <c r="E267" i="3"/>
  <c r="BC266" i="3"/>
  <c r="BB266" i="3"/>
  <c r="BA266" i="3"/>
  <c r="AZ266" i="3"/>
  <c r="AY266" i="3" s="1"/>
  <c r="AX266" i="3" s="1"/>
  <c r="AW266" i="3"/>
  <c r="AV266" i="3"/>
  <c r="K266" i="3"/>
  <c r="F266" i="3"/>
  <c r="J266" i="3" s="1"/>
  <c r="E266" i="3"/>
  <c r="BC265" i="3"/>
  <c r="BB265" i="3"/>
  <c r="BA265" i="3"/>
  <c r="AZ265" i="3"/>
  <c r="AW265" i="3"/>
  <c r="AV265" i="3"/>
  <c r="J265" i="3"/>
  <c r="F265" i="3"/>
  <c r="E265" i="3"/>
  <c r="BC264" i="3"/>
  <c r="BB264" i="3"/>
  <c r="BA264" i="3"/>
  <c r="AZ264" i="3"/>
  <c r="AW264" i="3"/>
  <c r="AV264" i="3"/>
  <c r="F264" i="3"/>
  <c r="J264" i="3" s="1"/>
  <c r="E264" i="3"/>
  <c r="BC263" i="3"/>
  <c r="BB263" i="3"/>
  <c r="BA263" i="3"/>
  <c r="AZ263" i="3"/>
  <c r="AW263" i="3"/>
  <c r="AV263" i="3"/>
  <c r="K263" i="3"/>
  <c r="F263" i="3"/>
  <c r="J263" i="3" s="1"/>
  <c r="E263" i="3"/>
  <c r="BC262" i="3"/>
  <c r="BB262" i="3"/>
  <c r="BA262" i="3"/>
  <c r="AZ262" i="3"/>
  <c r="AW262" i="3"/>
  <c r="AV262" i="3"/>
  <c r="F262" i="3"/>
  <c r="J262" i="3" s="1"/>
  <c r="E262" i="3"/>
  <c r="BC261" i="3"/>
  <c r="BB261" i="3"/>
  <c r="BA261" i="3"/>
  <c r="AZ261" i="3"/>
  <c r="AW261" i="3"/>
  <c r="AV261" i="3"/>
  <c r="K261" i="3"/>
  <c r="F261" i="3"/>
  <c r="E261" i="3"/>
  <c r="BC260" i="3"/>
  <c r="BB260" i="3"/>
  <c r="BA260" i="3"/>
  <c r="AZ260" i="3"/>
  <c r="AY260" i="3" s="1"/>
  <c r="AX260" i="3" s="1"/>
  <c r="AW260" i="3"/>
  <c r="AV260" i="3"/>
  <c r="K260" i="3"/>
  <c r="F260" i="3"/>
  <c r="J260" i="3" s="1"/>
  <c r="E260" i="3"/>
  <c r="BC259" i="3"/>
  <c r="BB259" i="3"/>
  <c r="BA259" i="3"/>
  <c r="AZ259" i="3"/>
  <c r="AW259" i="3"/>
  <c r="AV259" i="3"/>
  <c r="K259" i="3"/>
  <c r="F259" i="3"/>
  <c r="E259" i="3"/>
  <c r="BC258" i="3"/>
  <c r="BB258" i="3"/>
  <c r="BA258" i="3"/>
  <c r="AZ258" i="3"/>
  <c r="AY258" i="3" s="1"/>
  <c r="AX258" i="3" s="1"/>
  <c r="AW258" i="3"/>
  <c r="AV258" i="3"/>
  <c r="K258" i="3"/>
  <c r="F258" i="3"/>
  <c r="J258" i="3" s="1"/>
  <c r="E258" i="3"/>
  <c r="BC257" i="3"/>
  <c r="BB257" i="3"/>
  <c r="BA257" i="3"/>
  <c r="AZ257" i="3"/>
  <c r="AW257" i="3"/>
  <c r="AV257" i="3"/>
  <c r="K257" i="3"/>
  <c r="F257" i="3"/>
  <c r="E257" i="3"/>
  <c r="BC256" i="3"/>
  <c r="BB256" i="3"/>
  <c r="BA256" i="3"/>
  <c r="AZ256" i="3"/>
  <c r="AW256" i="3"/>
  <c r="AV256" i="3"/>
  <c r="K256" i="3"/>
  <c r="F256" i="3"/>
  <c r="J256" i="3" s="1"/>
  <c r="E256" i="3"/>
  <c r="BC255" i="3"/>
  <c r="BB255" i="3"/>
  <c r="BA255" i="3"/>
  <c r="AZ255" i="3"/>
  <c r="AW255" i="3"/>
  <c r="AV255" i="3"/>
  <c r="K255" i="3"/>
  <c r="F255" i="3"/>
  <c r="E255" i="3"/>
  <c r="BC254" i="3"/>
  <c r="BB254" i="3"/>
  <c r="BA254" i="3"/>
  <c r="AZ254" i="3"/>
  <c r="AW254" i="3"/>
  <c r="AV254" i="3"/>
  <c r="K254" i="3"/>
  <c r="F254" i="3"/>
  <c r="J254" i="3" s="1"/>
  <c r="E254" i="3"/>
  <c r="BC253" i="3"/>
  <c r="BB253" i="3"/>
  <c r="BA253" i="3"/>
  <c r="AZ253" i="3"/>
  <c r="AW253" i="3"/>
  <c r="AV253" i="3"/>
  <c r="K253" i="3"/>
  <c r="F253" i="3"/>
  <c r="E253" i="3"/>
  <c r="BC252" i="3"/>
  <c r="BB252" i="3"/>
  <c r="BA252" i="3"/>
  <c r="AZ252" i="3"/>
  <c r="AY252" i="3" s="1"/>
  <c r="AX252" i="3" s="1"/>
  <c r="AW252" i="3"/>
  <c r="AV252" i="3"/>
  <c r="K252" i="3"/>
  <c r="F252" i="3"/>
  <c r="J252" i="3" s="1"/>
  <c r="E252" i="3"/>
  <c r="BC251" i="3"/>
  <c r="BB251" i="3"/>
  <c r="BA251" i="3"/>
  <c r="AZ251" i="3"/>
  <c r="AW251" i="3"/>
  <c r="AV251" i="3"/>
  <c r="K251" i="3"/>
  <c r="F251" i="3"/>
  <c r="E251" i="3"/>
  <c r="BC250" i="3"/>
  <c r="BB250" i="3"/>
  <c r="BA250" i="3"/>
  <c r="AZ250" i="3"/>
  <c r="AY250" i="3" s="1"/>
  <c r="AX250" i="3" s="1"/>
  <c r="AW250" i="3"/>
  <c r="AV250" i="3"/>
  <c r="K250" i="3"/>
  <c r="F250" i="3"/>
  <c r="J250" i="3" s="1"/>
  <c r="E250" i="3"/>
  <c r="BC249" i="3"/>
  <c r="BB249" i="3"/>
  <c r="BA249" i="3"/>
  <c r="AZ249" i="3"/>
  <c r="AW249" i="3"/>
  <c r="AV249" i="3"/>
  <c r="K249" i="3"/>
  <c r="F249" i="3"/>
  <c r="E249" i="3"/>
  <c r="BC248" i="3"/>
  <c r="BB248" i="3"/>
  <c r="BA248" i="3"/>
  <c r="AZ248" i="3"/>
  <c r="AW248" i="3"/>
  <c r="AV248" i="3"/>
  <c r="K248" i="3"/>
  <c r="F248" i="3"/>
  <c r="J248" i="3" s="1"/>
  <c r="E248" i="3"/>
  <c r="BC247" i="3"/>
  <c r="BB247" i="3"/>
  <c r="BA247" i="3"/>
  <c r="AZ247" i="3"/>
  <c r="AW247" i="3"/>
  <c r="AV247" i="3"/>
  <c r="K247" i="3"/>
  <c r="F247" i="3"/>
  <c r="E247" i="3"/>
  <c r="BC246" i="3"/>
  <c r="BB246" i="3"/>
  <c r="BA246" i="3"/>
  <c r="AZ246" i="3"/>
  <c r="AW246" i="3"/>
  <c r="AV246" i="3"/>
  <c r="K246" i="3"/>
  <c r="F246" i="3"/>
  <c r="J246" i="3" s="1"/>
  <c r="E246" i="3"/>
  <c r="BC245" i="3"/>
  <c r="BB245" i="3"/>
  <c r="BA245" i="3"/>
  <c r="AZ245" i="3"/>
  <c r="AW245" i="3"/>
  <c r="AV245" i="3"/>
  <c r="K245" i="3"/>
  <c r="F245" i="3"/>
  <c r="E245" i="3"/>
  <c r="BC244" i="3"/>
  <c r="BB244" i="3"/>
  <c r="BA244" i="3"/>
  <c r="AZ244" i="3"/>
  <c r="AY244" i="3" s="1"/>
  <c r="AX244" i="3" s="1"/>
  <c r="AW244" i="3"/>
  <c r="AV244" i="3"/>
  <c r="K244" i="3"/>
  <c r="F244" i="3"/>
  <c r="J244" i="3" s="1"/>
  <c r="E244" i="3"/>
  <c r="BC243" i="3"/>
  <c r="BB243" i="3"/>
  <c r="BA243" i="3"/>
  <c r="AZ243" i="3"/>
  <c r="AW243" i="3"/>
  <c r="AV243" i="3"/>
  <c r="K243" i="3"/>
  <c r="F243" i="3"/>
  <c r="E243" i="3"/>
  <c r="BC242" i="3"/>
  <c r="BB242" i="3"/>
  <c r="BA242" i="3"/>
  <c r="AZ242" i="3"/>
  <c r="AY242" i="3" s="1"/>
  <c r="AX242" i="3" s="1"/>
  <c r="AW242" i="3"/>
  <c r="AV242" i="3"/>
  <c r="K242" i="3"/>
  <c r="F242" i="3"/>
  <c r="J242" i="3" s="1"/>
  <c r="E242" i="3"/>
  <c r="BC241" i="3"/>
  <c r="BB241" i="3"/>
  <c r="BA241" i="3"/>
  <c r="AZ241" i="3"/>
  <c r="AW241" i="3"/>
  <c r="AV241" i="3"/>
  <c r="K241" i="3"/>
  <c r="F241" i="3"/>
  <c r="E241" i="3"/>
  <c r="BC240" i="3"/>
  <c r="BB240" i="3"/>
  <c r="BA240" i="3"/>
  <c r="AZ240" i="3"/>
  <c r="AW240" i="3"/>
  <c r="AV240" i="3"/>
  <c r="K240" i="3"/>
  <c r="F240" i="3"/>
  <c r="J240" i="3" s="1"/>
  <c r="E240" i="3"/>
  <c r="BC239" i="3"/>
  <c r="BB239" i="3"/>
  <c r="BA239" i="3"/>
  <c r="AZ239" i="3"/>
  <c r="AW239" i="3"/>
  <c r="AV239" i="3"/>
  <c r="K239" i="3"/>
  <c r="F239" i="3"/>
  <c r="E239" i="3"/>
  <c r="BC238" i="3"/>
  <c r="BB238" i="3"/>
  <c r="BA238" i="3"/>
  <c r="AZ238" i="3"/>
  <c r="AW238" i="3"/>
  <c r="AV238" i="3"/>
  <c r="K238" i="3"/>
  <c r="F238" i="3"/>
  <c r="J238" i="3" s="1"/>
  <c r="E238" i="3"/>
  <c r="F237" i="3"/>
  <c r="F236" i="3"/>
  <c r="F235" i="3"/>
  <c r="F234" i="3"/>
  <c r="F233" i="3"/>
  <c r="BC232" i="3"/>
  <c r="BB232" i="3"/>
  <c r="BA232" i="3"/>
  <c r="AZ232" i="3"/>
  <c r="AW232" i="3"/>
  <c r="AV232" i="3"/>
  <c r="K232" i="3"/>
  <c r="J232" i="3"/>
  <c r="F232" i="3"/>
  <c r="E232" i="3"/>
  <c r="BC231" i="3"/>
  <c r="BB231" i="3"/>
  <c r="BA231" i="3"/>
  <c r="AZ231" i="3"/>
  <c r="AW231" i="3"/>
  <c r="AV231" i="3"/>
  <c r="K231" i="3"/>
  <c r="J231" i="3"/>
  <c r="F231" i="3"/>
  <c r="E231" i="3"/>
  <c r="BC230" i="3"/>
  <c r="BB230" i="3"/>
  <c r="BA230" i="3"/>
  <c r="AZ230" i="3"/>
  <c r="AY230" i="3" s="1"/>
  <c r="AX230" i="3" s="1"/>
  <c r="AW230" i="3"/>
  <c r="AV230" i="3"/>
  <c r="K230" i="3"/>
  <c r="J230" i="3"/>
  <c r="F230" i="3"/>
  <c r="E230" i="3"/>
  <c r="BC229" i="3"/>
  <c r="BB229" i="3"/>
  <c r="BA229" i="3"/>
  <c r="AZ229" i="3"/>
  <c r="AY229" i="3" s="1"/>
  <c r="AX229" i="3" s="1"/>
  <c r="AW229" i="3"/>
  <c r="AV229" i="3"/>
  <c r="K229" i="3"/>
  <c r="J229" i="3"/>
  <c r="F229" i="3"/>
  <c r="E229" i="3"/>
  <c r="BC228" i="3"/>
  <c r="BB228" i="3"/>
  <c r="BA228" i="3"/>
  <c r="AZ228" i="3"/>
  <c r="AW228" i="3"/>
  <c r="AV228" i="3"/>
  <c r="K228" i="3"/>
  <c r="J228" i="3"/>
  <c r="F228" i="3"/>
  <c r="E228" i="3"/>
  <c r="BC227" i="3"/>
  <c r="BB227" i="3"/>
  <c r="BA227" i="3"/>
  <c r="AZ227" i="3"/>
  <c r="AW227" i="3"/>
  <c r="AV227" i="3"/>
  <c r="K227" i="3"/>
  <c r="J227" i="3"/>
  <c r="F227" i="3"/>
  <c r="E227" i="3"/>
  <c r="BC226" i="3"/>
  <c r="BB226" i="3"/>
  <c r="BA226" i="3"/>
  <c r="AZ226" i="3"/>
  <c r="AY226" i="3" s="1"/>
  <c r="AX226" i="3" s="1"/>
  <c r="AW226" i="3"/>
  <c r="AV226" i="3"/>
  <c r="K226" i="3"/>
  <c r="J226" i="3"/>
  <c r="F226" i="3"/>
  <c r="E226" i="3"/>
  <c r="BC225" i="3"/>
  <c r="BB225" i="3"/>
  <c r="BA225" i="3"/>
  <c r="AZ225" i="3"/>
  <c r="AY225" i="3" s="1"/>
  <c r="AX225" i="3" s="1"/>
  <c r="AW225" i="3"/>
  <c r="AV225" i="3"/>
  <c r="K225" i="3"/>
  <c r="J225" i="3"/>
  <c r="F225" i="3"/>
  <c r="E225" i="3"/>
  <c r="BC224" i="3"/>
  <c r="BB224" i="3"/>
  <c r="BA224" i="3"/>
  <c r="AZ224" i="3"/>
  <c r="AW224" i="3"/>
  <c r="AV224" i="3"/>
  <c r="K224" i="3"/>
  <c r="J224" i="3"/>
  <c r="F224" i="3"/>
  <c r="E224" i="3"/>
  <c r="BC223" i="3"/>
  <c r="BB223" i="3"/>
  <c r="BA223" i="3"/>
  <c r="AZ223" i="3"/>
  <c r="AW223" i="3"/>
  <c r="AV223" i="3"/>
  <c r="K223" i="3"/>
  <c r="J223" i="3"/>
  <c r="F223" i="3"/>
  <c r="E223" i="3"/>
  <c r="BC222" i="3"/>
  <c r="BB222" i="3"/>
  <c r="BA222" i="3"/>
  <c r="AZ222" i="3"/>
  <c r="AY222" i="3" s="1"/>
  <c r="AX222" i="3" s="1"/>
  <c r="AW222" i="3"/>
  <c r="AV222" i="3"/>
  <c r="K222" i="3"/>
  <c r="J222" i="3"/>
  <c r="F222" i="3"/>
  <c r="E222" i="3"/>
  <c r="BC221" i="3"/>
  <c r="BB221" i="3"/>
  <c r="BA221" i="3"/>
  <c r="AZ221" i="3"/>
  <c r="AY221" i="3" s="1"/>
  <c r="AX221" i="3" s="1"/>
  <c r="AW221" i="3"/>
  <c r="AV221" i="3"/>
  <c r="K221" i="3"/>
  <c r="J221" i="3"/>
  <c r="F221" i="3"/>
  <c r="E221" i="3"/>
  <c r="BC220" i="3"/>
  <c r="BB220" i="3"/>
  <c r="BA220" i="3"/>
  <c r="AZ220" i="3"/>
  <c r="AW220" i="3"/>
  <c r="AV220" i="3"/>
  <c r="K220" i="3"/>
  <c r="J220" i="3"/>
  <c r="F220" i="3"/>
  <c r="E220" i="3"/>
  <c r="F219" i="3"/>
  <c r="F218" i="3"/>
  <c r="BC217" i="3"/>
  <c r="BB217" i="3"/>
  <c r="BA217" i="3"/>
  <c r="AZ217" i="3"/>
  <c r="AY217" i="3" s="1"/>
  <c r="AX217" i="3" s="1"/>
  <c r="AW217" i="3"/>
  <c r="AV217" i="3"/>
  <c r="K217" i="3"/>
  <c r="F217" i="3"/>
  <c r="J217" i="3" s="1"/>
  <c r="E217" i="3"/>
  <c r="BC216" i="3"/>
  <c r="BB216" i="3"/>
  <c r="BA216" i="3"/>
  <c r="AZ216" i="3"/>
  <c r="AW216" i="3"/>
  <c r="AV216" i="3"/>
  <c r="K216" i="3"/>
  <c r="F216" i="3"/>
  <c r="E216" i="3"/>
  <c r="BC215" i="3"/>
  <c r="BB215" i="3"/>
  <c r="BA215" i="3"/>
  <c r="AZ215" i="3"/>
  <c r="AY215" i="3" s="1"/>
  <c r="AX215" i="3"/>
  <c r="AW215" i="3"/>
  <c r="AV215" i="3"/>
  <c r="J215" i="3"/>
  <c r="F215" i="3"/>
  <c r="E215" i="3"/>
  <c r="BC214" i="3"/>
  <c r="BB214" i="3"/>
  <c r="BA214" i="3"/>
  <c r="AZ214" i="3"/>
  <c r="AW214" i="3"/>
  <c r="AV214" i="3"/>
  <c r="K214" i="3"/>
  <c r="F214" i="3"/>
  <c r="E214" i="3"/>
  <c r="BC213" i="3"/>
  <c r="AY213" i="3" s="1"/>
  <c r="AX213" i="3" s="1"/>
  <c r="BB213" i="3"/>
  <c r="BA213" i="3"/>
  <c r="AZ213" i="3"/>
  <c r="AW213" i="3"/>
  <c r="AV213" i="3"/>
  <c r="K213" i="3"/>
  <c r="J213" i="3" s="1"/>
  <c r="F213" i="3"/>
  <c r="E213" i="3"/>
  <c r="BC212" i="3"/>
  <c r="BB212" i="3"/>
  <c r="BA212" i="3"/>
  <c r="AZ212" i="3"/>
  <c r="AW212" i="3"/>
  <c r="AV212" i="3"/>
  <c r="K212" i="3"/>
  <c r="F212" i="3"/>
  <c r="E212" i="3"/>
  <c r="BC211" i="3"/>
  <c r="AY211" i="3" s="1"/>
  <c r="AX211" i="3" s="1"/>
  <c r="BB211" i="3"/>
  <c r="BA211" i="3"/>
  <c r="AZ211" i="3"/>
  <c r="AW211" i="3"/>
  <c r="AV211" i="3"/>
  <c r="K211" i="3"/>
  <c r="J211" i="3" s="1"/>
  <c r="F211" i="3"/>
  <c r="E211" i="3"/>
  <c r="BC210" i="3"/>
  <c r="BB210" i="3"/>
  <c r="BA210" i="3"/>
  <c r="AZ210" i="3"/>
  <c r="AW210" i="3"/>
  <c r="AV210" i="3"/>
  <c r="K210" i="3"/>
  <c r="F210" i="3"/>
  <c r="E210" i="3"/>
  <c r="BC209" i="3"/>
  <c r="BB209" i="3"/>
  <c r="BA209" i="3"/>
  <c r="AZ209" i="3"/>
  <c r="AW209" i="3"/>
  <c r="AV209" i="3"/>
  <c r="K209" i="3"/>
  <c r="J209" i="3" s="1"/>
  <c r="F209" i="3"/>
  <c r="E209" i="3"/>
  <c r="BC208" i="3"/>
  <c r="BB208" i="3"/>
  <c r="BA208" i="3"/>
  <c r="AZ208" i="3"/>
  <c r="AW208" i="3"/>
  <c r="AV208" i="3"/>
  <c r="K208" i="3"/>
  <c r="F208" i="3"/>
  <c r="E208" i="3"/>
  <c r="BC207" i="3"/>
  <c r="BB207" i="3"/>
  <c r="BA207" i="3"/>
  <c r="AZ207" i="3"/>
  <c r="AW207" i="3"/>
  <c r="AV207" i="3"/>
  <c r="K207" i="3"/>
  <c r="J207" i="3" s="1"/>
  <c r="F207" i="3"/>
  <c r="E207" i="3"/>
  <c r="BC206" i="3"/>
  <c r="BB206" i="3"/>
  <c r="BA206" i="3"/>
  <c r="AZ206" i="3"/>
  <c r="AW206" i="3"/>
  <c r="AV206" i="3"/>
  <c r="K206" i="3"/>
  <c r="F206" i="3"/>
  <c r="J206" i="3" s="1"/>
  <c r="E206" i="3"/>
  <c r="BC205" i="3"/>
  <c r="AY205" i="3" s="1"/>
  <c r="AX205" i="3" s="1"/>
  <c r="BB205" i="3"/>
  <c r="BA205" i="3"/>
  <c r="AZ205" i="3"/>
  <c r="AW205" i="3"/>
  <c r="AV205" i="3"/>
  <c r="K205" i="3"/>
  <c r="F205" i="3"/>
  <c r="E205" i="3"/>
  <c r="BC204" i="3"/>
  <c r="BB204" i="3"/>
  <c r="BA204" i="3"/>
  <c r="AZ204" i="3"/>
  <c r="AW204" i="3"/>
  <c r="AV204" i="3"/>
  <c r="K204" i="3"/>
  <c r="F204" i="3"/>
  <c r="J204" i="3" s="1"/>
  <c r="E204" i="3"/>
  <c r="BC203" i="3"/>
  <c r="AY203" i="3" s="1"/>
  <c r="AX203" i="3" s="1"/>
  <c r="BB203" i="3"/>
  <c r="BA203" i="3"/>
  <c r="AZ203" i="3"/>
  <c r="AW203" i="3"/>
  <c r="AV203" i="3"/>
  <c r="K203" i="3"/>
  <c r="F203" i="3"/>
  <c r="E203" i="3"/>
  <c r="BC202" i="3"/>
  <c r="BB202" i="3"/>
  <c r="BA202" i="3"/>
  <c r="AZ202" i="3"/>
  <c r="AW202" i="3"/>
  <c r="AV202" i="3"/>
  <c r="K202" i="3"/>
  <c r="F202" i="3"/>
  <c r="J202" i="3" s="1"/>
  <c r="E202" i="3"/>
  <c r="BC201" i="3"/>
  <c r="BB201" i="3"/>
  <c r="BA201" i="3"/>
  <c r="AZ201" i="3"/>
  <c r="AW201" i="3"/>
  <c r="AV201" i="3"/>
  <c r="K201" i="3"/>
  <c r="F201" i="3"/>
  <c r="E201" i="3"/>
  <c r="BC200" i="3"/>
  <c r="BB200" i="3"/>
  <c r="BA200" i="3"/>
  <c r="AZ200" i="3"/>
  <c r="AW200" i="3"/>
  <c r="AV200" i="3"/>
  <c r="K200" i="3"/>
  <c r="F200" i="3"/>
  <c r="J200" i="3" s="1"/>
  <c r="E200" i="3"/>
  <c r="BC199" i="3"/>
  <c r="BB199" i="3"/>
  <c r="BA199" i="3"/>
  <c r="AZ199" i="3"/>
  <c r="AW199" i="3"/>
  <c r="AV199" i="3"/>
  <c r="K199" i="3"/>
  <c r="F199" i="3"/>
  <c r="E199" i="3"/>
  <c r="BC198" i="3"/>
  <c r="BB198" i="3"/>
  <c r="BA198" i="3"/>
  <c r="AZ198" i="3"/>
  <c r="AW198" i="3"/>
  <c r="AV198" i="3"/>
  <c r="K198" i="3"/>
  <c r="F198" i="3"/>
  <c r="J198" i="3" s="1"/>
  <c r="E198" i="3"/>
  <c r="BC197" i="3"/>
  <c r="AY197" i="3" s="1"/>
  <c r="AX197" i="3" s="1"/>
  <c r="BB197" i="3"/>
  <c r="BA197" i="3"/>
  <c r="AZ197" i="3"/>
  <c r="AW197" i="3"/>
  <c r="AV197" i="3"/>
  <c r="K197" i="3"/>
  <c r="F197" i="3"/>
  <c r="E197" i="3"/>
  <c r="BC196" i="3"/>
  <c r="BB196" i="3"/>
  <c r="BA196" i="3"/>
  <c r="AZ196" i="3"/>
  <c r="AW196" i="3"/>
  <c r="AV196" i="3"/>
  <c r="K196" i="3"/>
  <c r="F196" i="3"/>
  <c r="J196" i="3" s="1"/>
  <c r="E196" i="3"/>
  <c r="BC195" i="3"/>
  <c r="AY195" i="3" s="1"/>
  <c r="AX195" i="3" s="1"/>
  <c r="BB195" i="3"/>
  <c r="BA195" i="3"/>
  <c r="AZ195" i="3"/>
  <c r="AW195" i="3"/>
  <c r="AV195" i="3"/>
  <c r="K195" i="3"/>
  <c r="F195" i="3"/>
  <c r="E195" i="3"/>
  <c r="BC194" i="3"/>
  <c r="BB194" i="3"/>
  <c r="BA194" i="3"/>
  <c r="AZ194" i="3"/>
  <c r="AW194" i="3"/>
  <c r="AV194" i="3"/>
  <c r="K194" i="3"/>
  <c r="F194" i="3"/>
  <c r="J194" i="3" s="1"/>
  <c r="E194" i="3"/>
  <c r="BC193" i="3"/>
  <c r="BB193" i="3"/>
  <c r="BA193" i="3"/>
  <c r="AZ193" i="3"/>
  <c r="AW193" i="3"/>
  <c r="AV193" i="3"/>
  <c r="K193" i="3"/>
  <c r="F193" i="3"/>
  <c r="E193" i="3"/>
  <c r="BC192" i="3"/>
  <c r="BB192" i="3"/>
  <c r="BA192" i="3"/>
  <c r="AZ192" i="3"/>
  <c r="AW192" i="3"/>
  <c r="AV192" i="3"/>
  <c r="K192" i="3"/>
  <c r="F192" i="3"/>
  <c r="J192" i="3" s="1"/>
  <c r="E192" i="3"/>
  <c r="BC191" i="3"/>
  <c r="BB191" i="3"/>
  <c r="BA191" i="3"/>
  <c r="AZ191" i="3"/>
  <c r="AW191" i="3"/>
  <c r="AV191" i="3"/>
  <c r="K191" i="3"/>
  <c r="F191" i="3"/>
  <c r="E191" i="3"/>
  <c r="BC190" i="3"/>
  <c r="BB190" i="3"/>
  <c r="BA190" i="3"/>
  <c r="AZ190" i="3"/>
  <c r="AW190" i="3"/>
  <c r="AV190" i="3"/>
  <c r="K190" i="3"/>
  <c r="F190" i="3"/>
  <c r="J190" i="3" s="1"/>
  <c r="E190" i="3"/>
  <c r="BC189" i="3"/>
  <c r="AY189" i="3" s="1"/>
  <c r="AX189" i="3" s="1"/>
  <c r="BB189" i="3"/>
  <c r="BA189" i="3"/>
  <c r="AZ189" i="3"/>
  <c r="AW189" i="3"/>
  <c r="AV189" i="3"/>
  <c r="K189" i="3"/>
  <c r="F189" i="3"/>
  <c r="E189" i="3"/>
  <c r="BC188" i="3"/>
  <c r="BB188" i="3"/>
  <c r="BA188" i="3"/>
  <c r="AZ188" i="3"/>
  <c r="AW188" i="3"/>
  <c r="AV188" i="3"/>
  <c r="K188" i="3"/>
  <c r="F188" i="3"/>
  <c r="J188" i="3" s="1"/>
  <c r="E188" i="3"/>
  <c r="BC187" i="3"/>
  <c r="AY187" i="3" s="1"/>
  <c r="AX187" i="3" s="1"/>
  <c r="BB187" i="3"/>
  <c r="BA187" i="3"/>
  <c r="AZ187" i="3"/>
  <c r="AW187" i="3"/>
  <c r="AV187" i="3"/>
  <c r="K187" i="3"/>
  <c r="F187" i="3"/>
  <c r="E187" i="3"/>
  <c r="BC186" i="3"/>
  <c r="BB186" i="3"/>
  <c r="BA186" i="3"/>
  <c r="AZ186" i="3"/>
  <c r="AW186" i="3"/>
  <c r="AV186" i="3"/>
  <c r="K186" i="3"/>
  <c r="F186" i="3"/>
  <c r="J186" i="3" s="1"/>
  <c r="E186" i="3"/>
  <c r="BC185" i="3"/>
  <c r="BB185" i="3"/>
  <c r="BA185" i="3"/>
  <c r="AZ185" i="3"/>
  <c r="AW185" i="3"/>
  <c r="AV185" i="3"/>
  <c r="K185" i="3"/>
  <c r="F185" i="3"/>
  <c r="E185" i="3"/>
  <c r="F184" i="3"/>
  <c r="F183" i="3"/>
  <c r="F182" i="3"/>
  <c r="BC181" i="3"/>
  <c r="BB181" i="3"/>
  <c r="BA181" i="3"/>
  <c r="AZ181" i="3"/>
  <c r="AW181" i="3"/>
  <c r="AV181" i="3"/>
  <c r="K181" i="3"/>
  <c r="F181" i="3"/>
  <c r="J181" i="3" s="1"/>
  <c r="E181" i="3"/>
  <c r="BC180" i="3"/>
  <c r="BB180" i="3"/>
  <c r="BA180" i="3"/>
  <c r="AZ180" i="3"/>
  <c r="AW180" i="3"/>
  <c r="AV180" i="3"/>
  <c r="K180" i="3"/>
  <c r="F180" i="3"/>
  <c r="J180" i="3" s="1"/>
  <c r="E180" i="3"/>
  <c r="BC179" i="3"/>
  <c r="BB179" i="3"/>
  <c r="BA179" i="3"/>
  <c r="AZ179" i="3"/>
  <c r="AW179" i="3"/>
  <c r="AV179" i="3"/>
  <c r="F179" i="3"/>
  <c r="J179" i="3" s="1"/>
  <c r="E179" i="3"/>
  <c r="BC178" i="3"/>
  <c r="BB178" i="3"/>
  <c r="BA178" i="3"/>
  <c r="AY178" i="3" s="1"/>
  <c r="AX178" i="3" s="1"/>
  <c r="AZ178" i="3"/>
  <c r="AW178" i="3"/>
  <c r="AV178" i="3"/>
  <c r="K178" i="3"/>
  <c r="F178" i="3"/>
  <c r="E178" i="3"/>
  <c r="BC177" i="3"/>
  <c r="BB177" i="3"/>
  <c r="BA177" i="3"/>
  <c r="AZ177" i="3"/>
  <c r="AW177" i="3"/>
  <c r="AV177" i="3"/>
  <c r="K177" i="3"/>
  <c r="F177" i="3"/>
  <c r="J177" i="3" s="1"/>
  <c r="E177" i="3"/>
  <c r="BC176" i="3"/>
  <c r="BB176" i="3"/>
  <c r="BA176" i="3"/>
  <c r="AY176" i="3" s="1"/>
  <c r="AX176" i="3" s="1"/>
  <c r="AZ176" i="3"/>
  <c r="AW176" i="3"/>
  <c r="AV176" i="3"/>
  <c r="K176" i="3"/>
  <c r="F176" i="3"/>
  <c r="E176" i="3"/>
  <c r="BC175" i="3"/>
  <c r="BB175" i="3"/>
  <c r="BA175" i="3"/>
  <c r="AZ175" i="3"/>
  <c r="AW175" i="3"/>
  <c r="AV175" i="3"/>
  <c r="K175" i="3"/>
  <c r="F175" i="3"/>
  <c r="J175" i="3" s="1"/>
  <c r="E175" i="3"/>
  <c r="BC174" i="3"/>
  <c r="BB174" i="3"/>
  <c r="BA174" i="3"/>
  <c r="AY174" i="3" s="1"/>
  <c r="AX174" i="3" s="1"/>
  <c r="AZ174" i="3"/>
  <c r="AW174" i="3"/>
  <c r="AV174" i="3"/>
  <c r="K174" i="3"/>
  <c r="F174" i="3"/>
  <c r="E174" i="3"/>
  <c r="BC173" i="3"/>
  <c r="BB173" i="3"/>
  <c r="BA173" i="3"/>
  <c r="AZ173" i="3"/>
  <c r="AW173" i="3"/>
  <c r="AV173" i="3"/>
  <c r="K173" i="3"/>
  <c r="F173" i="3"/>
  <c r="J173" i="3" s="1"/>
  <c r="E173" i="3"/>
  <c r="BC172" i="3"/>
  <c r="BB172" i="3"/>
  <c r="BA172" i="3"/>
  <c r="AZ172" i="3"/>
  <c r="AW172" i="3"/>
  <c r="AV172" i="3"/>
  <c r="K172" i="3"/>
  <c r="F172" i="3"/>
  <c r="E172" i="3"/>
  <c r="BC171" i="3"/>
  <c r="BB171" i="3"/>
  <c r="BA171" i="3"/>
  <c r="AZ171" i="3"/>
  <c r="AW171" i="3"/>
  <c r="AV171" i="3"/>
  <c r="K171" i="3"/>
  <c r="F171" i="3"/>
  <c r="J171" i="3" s="1"/>
  <c r="E171" i="3"/>
  <c r="BC170" i="3"/>
  <c r="BB170" i="3"/>
  <c r="BA170" i="3"/>
  <c r="AY170" i="3" s="1"/>
  <c r="AX170" i="3" s="1"/>
  <c r="AZ170" i="3"/>
  <c r="AW170" i="3"/>
  <c r="AV170" i="3"/>
  <c r="K170" i="3"/>
  <c r="F170" i="3"/>
  <c r="E170" i="3"/>
  <c r="BC169" i="3"/>
  <c r="BB169" i="3"/>
  <c r="BA169" i="3"/>
  <c r="AZ169" i="3"/>
  <c r="AW169" i="3"/>
  <c r="AV169" i="3"/>
  <c r="K169" i="3"/>
  <c r="F169" i="3"/>
  <c r="J169" i="3" s="1"/>
  <c r="E169" i="3"/>
  <c r="BC168" i="3"/>
  <c r="BB168" i="3"/>
  <c r="BA168" i="3"/>
  <c r="AZ168" i="3"/>
  <c r="AW168" i="3"/>
  <c r="AV168" i="3"/>
  <c r="K168" i="3"/>
  <c r="F168" i="3"/>
  <c r="E168" i="3"/>
  <c r="BC167" i="3"/>
  <c r="BB167" i="3"/>
  <c r="BA167" i="3"/>
  <c r="AZ167" i="3"/>
  <c r="AW167" i="3"/>
  <c r="AV167" i="3"/>
  <c r="K167" i="3"/>
  <c r="F167" i="3"/>
  <c r="J167" i="3" s="1"/>
  <c r="E167" i="3"/>
  <c r="BC166" i="3"/>
  <c r="BB166" i="3"/>
  <c r="BA166" i="3"/>
  <c r="AY166" i="3" s="1"/>
  <c r="AX166" i="3" s="1"/>
  <c r="AZ166" i="3"/>
  <c r="AW166" i="3"/>
  <c r="AV166" i="3"/>
  <c r="K166" i="3"/>
  <c r="F166" i="3"/>
  <c r="E166" i="3"/>
  <c r="BC165" i="3"/>
  <c r="BB165" i="3"/>
  <c r="BA165" i="3"/>
  <c r="AZ165" i="3"/>
  <c r="AW165" i="3"/>
  <c r="AV165" i="3"/>
  <c r="F165" i="3"/>
  <c r="J165" i="3" s="1"/>
  <c r="E165" i="3"/>
  <c r="BC164" i="3"/>
  <c r="BB164" i="3"/>
  <c r="BA164" i="3"/>
  <c r="AZ164" i="3"/>
  <c r="AW164" i="3"/>
  <c r="AV164" i="3"/>
  <c r="K164" i="3"/>
  <c r="F164" i="3"/>
  <c r="J164" i="3" s="1"/>
  <c r="E164" i="3"/>
  <c r="BC163" i="3"/>
  <c r="BB163" i="3"/>
  <c r="BA163" i="3"/>
  <c r="AZ163" i="3"/>
  <c r="AW163" i="3"/>
  <c r="AV163" i="3"/>
  <c r="K163" i="3"/>
  <c r="F163" i="3"/>
  <c r="J163" i="3" s="1"/>
  <c r="E163" i="3"/>
  <c r="BC162" i="3"/>
  <c r="BB162" i="3"/>
  <c r="BA162" i="3"/>
  <c r="AZ162" i="3"/>
  <c r="AW162" i="3"/>
  <c r="AV162" i="3"/>
  <c r="K162" i="3"/>
  <c r="F162" i="3"/>
  <c r="J162" i="3" s="1"/>
  <c r="E162" i="3"/>
  <c r="BC161" i="3"/>
  <c r="BB161" i="3"/>
  <c r="BA161" i="3"/>
  <c r="AZ161" i="3"/>
  <c r="AW161" i="3"/>
  <c r="AV161" i="3"/>
  <c r="K161" i="3"/>
  <c r="F161" i="3"/>
  <c r="E161" i="3"/>
  <c r="BC160" i="3"/>
  <c r="BB160" i="3"/>
  <c r="BA160" i="3"/>
  <c r="AZ160" i="3"/>
  <c r="AW160" i="3"/>
  <c r="AV160" i="3"/>
  <c r="K160" i="3"/>
  <c r="F160" i="3"/>
  <c r="J160" i="3" s="1"/>
  <c r="E160" i="3"/>
  <c r="BC159" i="3"/>
  <c r="BB159" i="3"/>
  <c r="BA159" i="3"/>
  <c r="AZ159" i="3"/>
  <c r="AW159" i="3"/>
  <c r="AV159" i="3"/>
  <c r="K159" i="3"/>
  <c r="F159" i="3"/>
  <c r="E159" i="3"/>
  <c r="BC158" i="3"/>
  <c r="BB158" i="3"/>
  <c r="BA158" i="3"/>
  <c r="AZ158" i="3"/>
  <c r="AW158" i="3"/>
  <c r="AV158" i="3"/>
  <c r="K158" i="3"/>
  <c r="F158" i="3"/>
  <c r="J158" i="3" s="1"/>
  <c r="E158" i="3"/>
  <c r="BC157" i="3"/>
  <c r="BB157" i="3"/>
  <c r="BA157" i="3"/>
  <c r="AZ157" i="3"/>
  <c r="AW157" i="3"/>
  <c r="AV157" i="3"/>
  <c r="K157" i="3"/>
  <c r="F157" i="3"/>
  <c r="E157" i="3"/>
  <c r="BC156" i="3"/>
  <c r="BB156" i="3"/>
  <c r="BA156" i="3"/>
  <c r="AZ156" i="3"/>
  <c r="AW156" i="3"/>
  <c r="AV156" i="3"/>
  <c r="K156" i="3"/>
  <c r="F156" i="3"/>
  <c r="J156" i="3" s="1"/>
  <c r="E156" i="3"/>
  <c r="BC155" i="3"/>
  <c r="BB155" i="3"/>
  <c r="BA155" i="3"/>
  <c r="AZ155" i="3"/>
  <c r="AW155" i="3"/>
  <c r="AV155" i="3"/>
  <c r="K155" i="3"/>
  <c r="F155" i="3"/>
  <c r="J155" i="3" s="1"/>
  <c r="E155" i="3"/>
  <c r="BC154" i="3"/>
  <c r="BB154" i="3"/>
  <c r="BA154" i="3"/>
  <c r="AZ154" i="3"/>
  <c r="AW154" i="3"/>
  <c r="AV154" i="3"/>
  <c r="K154" i="3"/>
  <c r="F154" i="3"/>
  <c r="J154" i="3" s="1"/>
  <c r="E154" i="3"/>
  <c r="BC153" i="3"/>
  <c r="BB153" i="3"/>
  <c r="BA153" i="3"/>
  <c r="AZ153" i="3"/>
  <c r="AW153" i="3"/>
  <c r="AV153" i="3"/>
  <c r="F153" i="3"/>
  <c r="J153" i="3" s="1"/>
  <c r="E153" i="3"/>
  <c r="BC152" i="3"/>
  <c r="AY152" i="3" s="1"/>
  <c r="AX152" i="3" s="1"/>
  <c r="BB152" i="3"/>
  <c r="BA152" i="3"/>
  <c r="AZ152" i="3"/>
  <c r="AW152" i="3"/>
  <c r="AV152" i="3"/>
  <c r="K152" i="3"/>
  <c r="F152" i="3"/>
  <c r="E152" i="3"/>
  <c r="BC151" i="3"/>
  <c r="BB151" i="3"/>
  <c r="BA151" i="3"/>
  <c r="AZ151" i="3"/>
  <c r="AW151" i="3"/>
  <c r="AV151" i="3"/>
  <c r="K151" i="3"/>
  <c r="F151" i="3"/>
  <c r="J151" i="3" s="1"/>
  <c r="E151" i="3"/>
  <c r="BC150" i="3"/>
  <c r="AY150" i="3" s="1"/>
  <c r="AX150" i="3" s="1"/>
  <c r="BB150" i="3"/>
  <c r="BA150" i="3"/>
  <c r="AZ150" i="3"/>
  <c r="AW150" i="3"/>
  <c r="AV150" i="3"/>
  <c r="K150" i="3"/>
  <c r="F150" i="3"/>
  <c r="E150" i="3"/>
  <c r="BC149" i="3"/>
  <c r="BB149" i="3"/>
  <c r="BA149" i="3"/>
  <c r="AZ149" i="3"/>
  <c r="AW149" i="3"/>
  <c r="AV149" i="3"/>
  <c r="K149" i="3"/>
  <c r="F149" i="3"/>
  <c r="J149" i="3" s="1"/>
  <c r="E149" i="3"/>
  <c r="BC148" i="3"/>
  <c r="BB148" i="3"/>
  <c r="BA148" i="3"/>
  <c r="AZ148" i="3"/>
  <c r="AW148" i="3"/>
  <c r="AV148" i="3"/>
  <c r="K148" i="3"/>
  <c r="F148" i="3"/>
  <c r="E148" i="3"/>
  <c r="BC147" i="3"/>
  <c r="BB147" i="3"/>
  <c r="BA147" i="3"/>
  <c r="AZ147" i="3"/>
  <c r="AW147" i="3"/>
  <c r="AV147" i="3"/>
  <c r="K147" i="3"/>
  <c r="F147" i="3"/>
  <c r="J147" i="3" s="1"/>
  <c r="E147" i="3"/>
  <c r="BC146" i="3"/>
  <c r="AY146" i="3" s="1"/>
  <c r="AX146" i="3" s="1"/>
  <c r="BB146" i="3"/>
  <c r="BA146" i="3"/>
  <c r="AZ146" i="3"/>
  <c r="AW146" i="3"/>
  <c r="AV146" i="3"/>
  <c r="K146" i="3"/>
  <c r="F146" i="3"/>
  <c r="E146" i="3"/>
  <c r="BC145" i="3"/>
  <c r="BB145" i="3"/>
  <c r="BA145" i="3"/>
  <c r="AZ145" i="3"/>
  <c r="AW145" i="3"/>
  <c r="AV145" i="3"/>
  <c r="K145" i="3"/>
  <c r="F145" i="3"/>
  <c r="J145" i="3" s="1"/>
  <c r="E145" i="3"/>
  <c r="BC144" i="3"/>
  <c r="AY144" i="3" s="1"/>
  <c r="AX144" i="3" s="1"/>
  <c r="BB144" i="3"/>
  <c r="BA144" i="3"/>
  <c r="AZ144" i="3"/>
  <c r="AW144" i="3"/>
  <c r="AV144" i="3"/>
  <c r="K144" i="3"/>
  <c r="F144" i="3"/>
  <c r="E144" i="3"/>
  <c r="BC143" i="3"/>
  <c r="BB143" i="3"/>
  <c r="BA143" i="3"/>
  <c r="AZ143" i="3"/>
  <c r="AW143" i="3"/>
  <c r="AV143" i="3"/>
  <c r="K143" i="3"/>
  <c r="F143" i="3"/>
  <c r="J143" i="3" s="1"/>
  <c r="E143" i="3"/>
  <c r="BC142" i="3"/>
  <c r="BB142" i="3"/>
  <c r="BA142" i="3"/>
  <c r="AZ142" i="3"/>
  <c r="AW142" i="3"/>
  <c r="AV142" i="3"/>
  <c r="K142" i="3"/>
  <c r="F142" i="3"/>
  <c r="E142" i="3"/>
  <c r="BC141" i="3"/>
  <c r="BB141" i="3"/>
  <c r="BA141" i="3"/>
  <c r="AZ141" i="3"/>
  <c r="AW141" i="3"/>
  <c r="AV141" i="3"/>
  <c r="K141" i="3"/>
  <c r="F141" i="3"/>
  <c r="J141" i="3" s="1"/>
  <c r="E141" i="3"/>
  <c r="BC140" i="3"/>
  <c r="BB140" i="3"/>
  <c r="BA140" i="3"/>
  <c r="AZ140" i="3"/>
  <c r="AW140" i="3"/>
  <c r="AV140" i="3"/>
  <c r="K140" i="3"/>
  <c r="F140" i="3"/>
  <c r="E140" i="3"/>
  <c r="BC139" i="3"/>
  <c r="BB139" i="3"/>
  <c r="BA139" i="3"/>
  <c r="AZ139" i="3"/>
  <c r="AW139" i="3"/>
  <c r="AV139" i="3"/>
  <c r="K139" i="3"/>
  <c r="F139" i="3"/>
  <c r="J139" i="3" s="1"/>
  <c r="E139" i="3"/>
  <c r="BC138" i="3"/>
  <c r="AY138" i="3" s="1"/>
  <c r="AX138" i="3" s="1"/>
  <c r="BB138" i="3"/>
  <c r="BA138" i="3"/>
  <c r="AZ138" i="3"/>
  <c r="AW138" i="3"/>
  <c r="AV138" i="3"/>
  <c r="K138" i="3"/>
  <c r="F138" i="3"/>
  <c r="J138" i="3" s="1"/>
  <c r="E138" i="3"/>
  <c r="BC137" i="3"/>
  <c r="BB137" i="3"/>
  <c r="BA137" i="3"/>
  <c r="AZ137" i="3"/>
  <c r="AW137" i="3"/>
  <c r="AV137" i="3"/>
  <c r="K137" i="3"/>
  <c r="F137" i="3"/>
  <c r="J137" i="3" s="1"/>
  <c r="E137" i="3"/>
  <c r="BC136" i="3"/>
  <c r="AY136" i="3" s="1"/>
  <c r="AX136" i="3" s="1"/>
  <c r="BB136" i="3"/>
  <c r="BA136" i="3"/>
  <c r="AZ136" i="3"/>
  <c r="AW136" i="3"/>
  <c r="AV136" i="3"/>
  <c r="K136" i="3"/>
  <c r="F136" i="3"/>
  <c r="E136" i="3"/>
  <c r="BC135" i="3"/>
  <c r="BB135" i="3"/>
  <c r="BA135" i="3"/>
  <c r="AZ135" i="3"/>
  <c r="AW135" i="3"/>
  <c r="AV135" i="3"/>
  <c r="K135" i="3"/>
  <c r="F135" i="3"/>
  <c r="J135" i="3" s="1"/>
  <c r="E135" i="3"/>
  <c r="BC134" i="3"/>
  <c r="BB134" i="3"/>
  <c r="BA134" i="3"/>
  <c r="AZ134" i="3"/>
  <c r="AW134" i="3"/>
  <c r="AV134" i="3"/>
  <c r="K134" i="3"/>
  <c r="F134" i="3"/>
  <c r="E134" i="3"/>
  <c r="BC133" i="3"/>
  <c r="BB133" i="3"/>
  <c r="BA133" i="3"/>
  <c r="AZ133" i="3"/>
  <c r="AW133" i="3"/>
  <c r="AV133" i="3"/>
  <c r="K133" i="3"/>
  <c r="F133" i="3"/>
  <c r="J133" i="3" s="1"/>
  <c r="E133" i="3"/>
  <c r="BC132" i="3"/>
  <c r="BB132" i="3"/>
  <c r="BA132" i="3"/>
  <c r="AZ132" i="3"/>
  <c r="AW132" i="3"/>
  <c r="AV132" i="3"/>
  <c r="K132" i="3"/>
  <c r="F132" i="3"/>
  <c r="E132" i="3"/>
  <c r="BC131" i="3"/>
  <c r="BB131" i="3"/>
  <c r="BA131" i="3"/>
  <c r="AZ131" i="3"/>
  <c r="AW131" i="3"/>
  <c r="AV131" i="3"/>
  <c r="K131" i="3"/>
  <c r="F131" i="3"/>
  <c r="J131" i="3" s="1"/>
  <c r="E131" i="3"/>
  <c r="BC130" i="3"/>
  <c r="AY130" i="3" s="1"/>
  <c r="AX130" i="3" s="1"/>
  <c r="BB130" i="3"/>
  <c r="BA130" i="3"/>
  <c r="AZ130" i="3"/>
  <c r="AW130" i="3"/>
  <c r="AV130" i="3"/>
  <c r="K130" i="3"/>
  <c r="F130" i="3"/>
  <c r="J130" i="3" s="1"/>
  <c r="E130" i="3"/>
  <c r="BC129" i="3"/>
  <c r="BB129" i="3"/>
  <c r="BA129" i="3"/>
  <c r="AZ129" i="3"/>
  <c r="AW129" i="3"/>
  <c r="AV129" i="3"/>
  <c r="K129" i="3"/>
  <c r="F129" i="3"/>
  <c r="J129" i="3" s="1"/>
  <c r="E129" i="3"/>
  <c r="BC128" i="3"/>
  <c r="AY128" i="3" s="1"/>
  <c r="AX128" i="3" s="1"/>
  <c r="BB128" i="3"/>
  <c r="BA128" i="3"/>
  <c r="AZ128" i="3"/>
  <c r="AW128" i="3"/>
  <c r="AV128" i="3"/>
  <c r="J128" i="3"/>
  <c r="F128" i="3"/>
  <c r="E128" i="3"/>
  <c r="BC127" i="3"/>
  <c r="BB127" i="3"/>
  <c r="BA127" i="3"/>
  <c r="AZ127" i="3"/>
  <c r="AY127" i="3" s="1"/>
  <c r="AX127" i="3" s="1"/>
  <c r="AW127" i="3"/>
  <c r="AV127" i="3"/>
  <c r="K127" i="3"/>
  <c r="J127" i="3"/>
  <c r="F127" i="3"/>
  <c r="E127" i="3"/>
  <c r="BC126" i="3"/>
  <c r="BB126" i="3"/>
  <c r="BA126" i="3"/>
  <c r="AZ126" i="3"/>
  <c r="AY126" i="3" s="1"/>
  <c r="AX126" i="3" s="1"/>
  <c r="AW126" i="3"/>
  <c r="AV126" i="3"/>
  <c r="F126" i="3"/>
  <c r="J126" i="3" s="1"/>
  <c r="E126" i="3"/>
  <c r="BC125" i="3"/>
  <c r="BB125" i="3"/>
  <c r="BA125" i="3"/>
  <c r="AZ125" i="3"/>
  <c r="AW125" i="3"/>
  <c r="AV125" i="3"/>
  <c r="K125" i="3"/>
  <c r="F125" i="3"/>
  <c r="J125" i="3" s="1"/>
  <c r="E125" i="3"/>
  <c r="BC124" i="3"/>
  <c r="BB124" i="3"/>
  <c r="BA124" i="3"/>
  <c r="AY124" i="3" s="1"/>
  <c r="AX124" i="3" s="1"/>
  <c r="AZ124" i="3"/>
  <c r="AW124" i="3"/>
  <c r="AV124" i="3"/>
  <c r="K124" i="3"/>
  <c r="F124" i="3"/>
  <c r="E124" i="3"/>
  <c r="BC123" i="3"/>
  <c r="BB123" i="3"/>
  <c r="BA123" i="3"/>
  <c r="AZ123" i="3"/>
  <c r="AW123" i="3"/>
  <c r="AV123" i="3"/>
  <c r="K123" i="3"/>
  <c r="F123" i="3"/>
  <c r="J123" i="3" s="1"/>
  <c r="E123" i="3"/>
  <c r="BC122" i="3"/>
  <c r="BB122" i="3"/>
  <c r="BA122" i="3"/>
  <c r="AZ122" i="3"/>
  <c r="AW122" i="3"/>
  <c r="AV122" i="3"/>
  <c r="K122" i="3"/>
  <c r="F122" i="3"/>
  <c r="J122" i="3" s="1"/>
  <c r="E122" i="3"/>
  <c r="BC121" i="3"/>
  <c r="BB121" i="3"/>
  <c r="BA121" i="3"/>
  <c r="AZ121" i="3"/>
  <c r="AW121" i="3"/>
  <c r="AV121" i="3"/>
  <c r="K121" i="3"/>
  <c r="F121" i="3"/>
  <c r="J121" i="3" s="1"/>
  <c r="E121" i="3"/>
  <c r="BC120" i="3"/>
  <c r="BB120" i="3"/>
  <c r="BA120" i="3"/>
  <c r="AZ120" i="3"/>
  <c r="AW120" i="3"/>
  <c r="AV120" i="3"/>
  <c r="J120" i="3"/>
  <c r="F120" i="3"/>
  <c r="E120" i="3"/>
  <c r="BC119" i="3"/>
  <c r="BB119" i="3"/>
  <c r="BA119" i="3"/>
  <c r="AZ119" i="3"/>
  <c r="AY119" i="3" s="1"/>
  <c r="AX119" i="3" s="1"/>
  <c r="AW119" i="3"/>
  <c r="AV119" i="3"/>
  <c r="K119" i="3"/>
  <c r="J119" i="3"/>
  <c r="F119" i="3"/>
  <c r="E119" i="3"/>
  <c r="BC118" i="3"/>
  <c r="BB118" i="3"/>
  <c r="BA118" i="3"/>
  <c r="AZ118" i="3"/>
  <c r="AY118" i="3" s="1"/>
  <c r="AX118" i="3" s="1"/>
  <c r="AW118" i="3"/>
  <c r="AV118" i="3"/>
  <c r="K118" i="3"/>
  <c r="J118" i="3"/>
  <c r="F118" i="3"/>
  <c r="E118" i="3"/>
  <c r="BC117" i="3"/>
  <c r="BB117" i="3"/>
  <c r="BA117" i="3"/>
  <c r="AZ117" i="3"/>
  <c r="AW117" i="3"/>
  <c r="AV117" i="3"/>
  <c r="K117" i="3"/>
  <c r="J117" i="3"/>
  <c r="F117" i="3"/>
  <c r="E117" i="3"/>
  <c r="BC116" i="3"/>
  <c r="BB116" i="3"/>
  <c r="BA116" i="3"/>
  <c r="AZ116" i="3"/>
  <c r="AW116" i="3"/>
  <c r="AV116" i="3"/>
  <c r="K116" i="3"/>
  <c r="J116" i="3"/>
  <c r="F116" i="3"/>
  <c r="E116" i="3"/>
  <c r="BC115" i="3"/>
  <c r="BB115" i="3"/>
  <c r="BA115" i="3"/>
  <c r="AZ115" i="3"/>
  <c r="AY115" i="3" s="1"/>
  <c r="AX115" i="3" s="1"/>
  <c r="AW115" i="3"/>
  <c r="AV115" i="3"/>
  <c r="K115" i="3"/>
  <c r="J115" i="3"/>
  <c r="F115" i="3"/>
  <c r="E115" i="3"/>
  <c r="BC114" i="3"/>
  <c r="BB114" i="3"/>
  <c r="BA114" i="3"/>
  <c r="AZ114" i="3"/>
  <c r="AY114" i="3" s="1"/>
  <c r="AX114" i="3" s="1"/>
  <c r="AW114" i="3"/>
  <c r="AV114" i="3"/>
  <c r="K114" i="3"/>
  <c r="J114" i="3"/>
  <c r="F114" i="3"/>
  <c r="E114" i="3"/>
  <c r="BC113" i="3"/>
  <c r="BB113" i="3"/>
  <c r="BA113" i="3"/>
  <c r="AZ113" i="3"/>
  <c r="AW113" i="3"/>
  <c r="AV113" i="3"/>
  <c r="K113" i="3"/>
  <c r="J113" i="3"/>
  <c r="F113" i="3"/>
  <c r="E113" i="3"/>
  <c r="BC112" i="3"/>
  <c r="BB112" i="3"/>
  <c r="BA112" i="3"/>
  <c r="AZ112" i="3"/>
  <c r="AW112" i="3"/>
  <c r="AV112" i="3"/>
  <c r="K112" i="3"/>
  <c r="J112" i="3"/>
  <c r="F112" i="3"/>
  <c r="E112" i="3"/>
  <c r="BC111" i="3"/>
  <c r="BB111" i="3"/>
  <c r="BA111" i="3"/>
  <c r="AZ111" i="3"/>
  <c r="AY111" i="3" s="1"/>
  <c r="AX111" i="3" s="1"/>
  <c r="AW111" i="3"/>
  <c r="AV111" i="3"/>
  <c r="F111" i="3"/>
  <c r="J111" i="3" s="1"/>
  <c r="E111" i="3"/>
  <c r="BC110" i="3"/>
  <c r="BB110" i="3"/>
  <c r="BA110" i="3"/>
  <c r="AZ110" i="3"/>
  <c r="AW110" i="3"/>
  <c r="AV110" i="3"/>
  <c r="K110" i="3"/>
  <c r="F110" i="3"/>
  <c r="J110" i="3" s="1"/>
  <c r="E110" i="3"/>
  <c r="BC109" i="3"/>
  <c r="BB109" i="3"/>
  <c r="BA109" i="3"/>
  <c r="AZ109" i="3"/>
  <c r="AW109" i="3"/>
  <c r="AV109" i="3"/>
  <c r="K109" i="3"/>
  <c r="F109" i="3"/>
  <c r="E109" i="3"/>
  <c r="BC108" i="3"/>
  <c r="BB108" i="3"/>
  <c r="BA108" i="3"/>
  <c r="AZ108" i="3"/>
  <c r="AW108" i="3"/>
  <c r="AV108" i="3"/>
  <c r="F108" i="3"/>
  <c r="J108" i="3" s="1"/>
  <c r="E108" i="3"/>
  <c r="BC107" i="3"/>
  <c r="BB107" i="3"/>
  <c r="BA107" i="3"/>
  <c r="AZ107" i="3"/>
  <c r="AW107" i="3"/>
  <c r="AV107" i="3"/>
  <c r="F107" i="3"/>
  <c r="J107" i="3" s="1"/>
  <c r="E107" i="3"/>
  <c r="BC106" i="3"/>
  <c r="BB106" i="3"/>
  <c r="BA106" i="3"/>
  <c r="AY106" i="3" s="1"/>
  <c r="AX106" i="3" s="1"/>
  <c r="AZ106" i="3"/>
  <c r="AW106" i="3"/>
  <c r="AV106" i="3"/>
  <c r="J106" i="3"/>
  <c r="F106" i="3"/>
  <c r="E106" i="3"/>
  <c r="BC105" i="3"/>
  <c r="BB105" i="3"/>
  <c r="BA105" i="3"/>
  <c r="AZ105" i="3"/>
  <c r="AW105" i="3"/>
  <c r="AV105" i="3"/>
  <c r="K105" i="3"/>
  <c r="J105" i="3"/>
  <c r="F105" i="3"/>
  <c r="E105" i="3"/>
  <c r="BC104" i="3"/>
  <c r="BB104" i="3"/>
  <c r="BA104" i="3"/>
  <c r="AZ104" i="3"/>
  <c r="AW104" i="3"/>
  <c r="AV104" i="3"/>
  <c r="K104" i="3"/>
  <c r="J104" i="3"/>
  <c r="F104" i="3"/>
  <c r="E104" i="3"/>
  <c r="BC103" i="3"/>
  <c r="BB103" i="3"/>
  <c r="BA103" i="3"/>
  <c r="AZ103" i="3"/>
  <c r="AY103" i="3" s="1"/>
  <c r="AX103" i="3" s="1"/>
  <c r="AW103" i="3"/>
  <c r="AV103" i="3"/>
  <c r="F103" i="3"/>
  <c r="J103" i="3" s="1"/>
  <c r="E103" i="3"/>
  <c r="BC102" i="3"/>
  <c r="BB102" i="3"/>
  <c r="BA102" i="3"/>
  <c r="AZ102" i="3"/>
  <c r="AW102" i="3"/>
  <c r="AV102" i="3"/>
  <c r="K102" i="3"/>
  <c r="F102" i="3"/>
  <c r="J102" i="3" s="1"/>
  <c r="E102" i="3"/>
  <c r="BC101" i="3"/>
  <c r="BB101" i="3"/>
  <c r="BA101" i="3"/>
  <c r="AZ101" i="3"/>
  <c r="AW101" i="3"/>
  <c r="AV101" i="3"/>
  <c r="K101" i="3"/>
  <c r="F101" i="3"/>
  <c r="E101" i="3"/>
  <c r="BC100" i="3"/>
  <c r="BB100" i="3"/>
  <c r="BA100" i="3"/>
  <c r="AZ100" i="3"/>
  <c r="AW100" i="3"/>
  <c r="AV100" i="3"/>
  <c r="K100" i="3"/>
  <c r="F100" i="3"/>
  <c r="J100" i="3" s="1"/>
  <c r="E100" i="3"/>
  <c r="BC99" i="3"/>
  <c r="BB99" i="3"/>
  <c r="BA99" i="3"/>
  <c r="AZ99" i="3"/>
  <c r="AW99" i="3"/>
  <c r="AV99" i="3"/>
  <c r="K99" i="3"/>
  <c r="F99" i="3"/>
  <c r="E99" i="3"/>
  <c r="BC98" i="3"/>
  <c r="BB98" i="3"/>
  <c r="BA98" i="3"/>
  <c r="AZ98" i="3"/>
  <c r="AW98" i="3"/>
  <c r="AV98" i="3"/>
  <c r="K98" i="3"/>
  <c r="F98" i="3"/>
  <c r="J98" i="3" s="1"/>
  <c r="E98" i="3"/>
  <c r="BC97" i="3"/>
  <c r="AY97" i="3" s="1"/>
  <c r="AX97" i="3" s="1"/>
  <c r="BB97" i="3"/>
  <c r="BA97" i="3"/>
  <c r="AZ97" i="3"/>
  <c r="AW97" i="3"/>
  <c r="AV97" i="3"/>
  <c r="K97" i="3"/>
  <c r="F97" i="3"/>
  <c r="E97" i="3"/>
  <c r="BC96" i="3"/>
  <c r="BB96" i="3"/>
  <c r="BA96" i="3"/>
  <c r="AZ96" i="3"/>
  <c r="AW96" i="3"/>
  <c r="AV96" i="3"/>
  <c r="F96" i="3"/>
  <c r="J96" i="3" s="1"/>
  <c r="E96" i="3"/>
  <c r="BC95" i="3"/>
  <c r="BB95" i="3"/>
  <c r="BA95" i="3"/>
  <c r="AZ95" i="3"/>
  <c r="AW95" i="3"/>
  <c r="AV95" i="3"/>
  <c r="K95" i="3"/>
  <c r="F95" i="3"/>
  <c r="J95" i="3" s="1"/>
  <c r="E95" i="3"/>
  <c r="BC94" i="3"/>
  <c r="BB94" i="3"/>
  <c r="BA94" i="3"/>
  <c r="AZ94" i="3"/>
  <c r="AW94" i="3"/>
  <c r="AV94" i="3"/>
  <c r="K94" i="3"/>
  <c r="F94" i="3"/>
  <c r="J94" i="3" s="1"/>
  <c r="E94" i="3"/>
  <c r="BC93" i="3"/>
  <c r="BB93" i="3"/>
  <c r="BA93" i="3"/>
  <c r="AZ93" i="3"/>
  <c r="AW93" i="3"/>
  <c r="AV93" i="3"/>
  <c r="K93" i="3"/>
  <c r="F93" i="3"/>
  <c r="J93" i="3" s="1"/>
  <c r="E93" i="3"/>
  <c r="BC92" i="3"/>
  <c r="BB92" i="3"/>
  <c r="BA92" i="3"/>
  <c r="AZ92" i="3"/>
  <c r="AW92" i="3"/>
  <c r="AV92" i="3"/>
  <c r="K92" i="3"/>
  <c r="F92" i="3"/>
  <c r="J92" i="3" s="1"/>
  <c r="E92" i="3"/>
  <c r="BC91" i="3"/>
  <c r="BB91" i="3"/>
  <c r="BA91" i="3"/>
  <c r="AZ91" i="3"/>
  <c r="AW91" i="3"/>
  <c r="AV91" i="3"/>
  <c r="K91" i="3"/>
  <c r="F91" i="3"/>
  <c r="J91" i="3" s="1"/>
  <c r="E91" i="3"/>
  <c r="BC90" i="3"/>
  <c r="BB90" i="3"/>
  <c r="BA90" i="3"/>
  <c r="AZ90" i="3"/>
  <c r="AW90" i="3"/>
  <c r="AV90" i="3"/>
  <c r="K90" i="3"/>
  <c r="F90" i="3"/>
  <c r="J90" i="3" s="1"/>
  <c r="E90" i="3"/>
  <c r="BC89" i="3"/>
  <c r="BB89" i="3"/>
  <c r="BA89" i="3"/>
  <c r="AZ89" i="3"/>
  <c r="AW89" i="3"/>
  <c r="AV89" i="3"/>
  <c r="K89" i="3"/>
  <c r="F89" i="3"/>
  <c r="J89" i="3" s="1"/>
  <c r="E89" i="3"/>
  <c r="BC88" i="3"/>
  <c r="BB88" i="3"/>
  <c r="BA88" i="3"/>
  <c r="AZ88" i="3"/>
  <c r="AW88" i="3"/>
  <c r="AV88" i="3"/>
  <c r="K88" i="3"/>
  <c r="F88" i="3"/>
  <c r="J88" i="3" s="1"/>
  <c r="E88" i="3"/>
  <c r="BC87" i="3"/>
  <c r="BB87" i="3"/>
  <c r="BA87" i="3"/>
  <c r="AZ87" i="3"/>
  <c r="AW87" i="3"/>
  <c r="AV87" i="3"/>
  <c r="K87" i="3"/>
  <c r="F87" i="3"/>
  <c r="J87" i="3" s="1"/>
  <c r="E87" i="3"/>
  <c r="BC86" i="3"/>
  <c r="BB86" i="3"/>
  <c r="BA86" i="3"/>
  <c r="AZ86" i="3"/>
  <c r="AW86" i="3"/>
  <c r="AV86" i="3"/>
  <c r="K86" i="3"/>
  <c r="F86" i="3"/>
  <c r="J86" i="3" s="1"/>
  <c r="E86" i="3"/>
  <c r="BC85" i="3"/>
  <c r="BB85" i="3"/>
  <c r="BA85" i="3"/>
  <c r="AZ85" i="3"/>
  <c r="AW85" i="3"/>
  <c r="AV85" i="3"/>
  <c r="K85" i="3"/>
  <c r="F85" i="3"/>
  <c r="J85" i="3" s="1"/>
  <c r="E85" i="3"/>
  <c r="BC84" i="3"/>
  <c r="BB84" i="3"/>
  <c r="BA84" i="3"/>
  <c r="AZ84" i="3"/>
  <c r="AW84" i="3"/>
  <c r="AV84" i="3"/>
  <c r="K84" i="3"/>
  <c r="F84" i="3"/>
  <c r="J84" i="3" s="1"/>
  <c r="E84" i="3"/>
  <c r="BC83" i="3"/>
  <c r="BB83" i="3"/>
  <c r="BA83" i="3"/>
  <c r="AZ83" i="3"/>
  <c r="AW83" i="3"/>
  <c r="AV83" i="3"/>
  <c r="F83" i="3"/>
  <c r="J83" i="3" s="1"/>
  <c r="E83" i="3"/>
  <c r="BC82" i="3"/>
  <c r="BB82" i="3"/>
  <c r="BA82" i="3"/>
  <c r="AZ82" i="3"/>
  <c r="AW82" i="3"/>
  <c r="AV82" i="3"/>
  <c r="K82" i="3"/>
  <c r="F82" i="3"/>
  <c r="E82" i="3"/>
  <c r="BC81" i="3"/>
  <c r="BB81" i="3"/>
  <c r="BA81" i="3"/>
  <c r="AZ81" i="3"/>
  <c r="AW81" i="3"/>
  <c r="AV81" i="3"/>
  <c r="K81" i="3"/>
  <c r="F81" i="3"/>
  <c r="J81" i="3" s="1"/>
  <c r="E81" i="3"/>
  <c r="BC80" i="3"/>
  <c r="BB80" i="3"/>
  <c r="BA80" i="3"/>
  <c r="AY80" i="3" s="1"/>
  <c r="AX80" i="3" s="1"/>
  <c r="AZ80" i="3"/>
  <c r="AW80" i="3"/>
  <c r="AV80" i="3"/>
  <c r="J80" i="3"/>
  <c r="F80" i="3"/>
  <c r="E80" i="3"/>
  <c r="BC79" i="3"/>
  <c r="BB79" i="3"/>
  <c r="BA79" i="3"/>
  <c r="AZ79" i="3"/>
  <c r="AY79" i="3" s="1"/>
  <c r="AX79" i="3" s="1"/>
  <c r="AW79" i="3"/>
  <c r="AV79" i="3"/>
  <c r="K79" i="3"/>
  <c r="J79" i="3"/>
  <c r="F79" i="3"/>
  <c r="E79" i="3"/>
  <c r="BC78" i="3"/>
  <c r="BB78" i="3"/>
  <c r="BA78" i="3"/>
  <c r="AZ78" i="3"/>
  <c r="AW78" i="3"/>
  <c r="AV78" i="3"/>
  <c r="F78" i="3"/>
  <c r="J78" i="3" s="1"/>
  <c r="E78" i="3"/>
  <c r="BC77" i="3"/>
  <c r="BB77" i="3"/>
  <c r="BA77" i="3"/>
  <c r="AZ77" i="3"/>
  <c r="AW77" i="3"/>
  <c r="AV77" i="3"/>
  <c r="K77" i="3"/>
  <c r="F77" i="3"/>
  <c r="J77" i="3" s="1"/>
  <c r="E77" i="3"/>
  <c r="BC76" i="3"/>
  <c r="AY76" i="3" s="1"/>
  <c r="AX76" i="3" s="1"/>
  <c r="BB76" i="3"/>
  <c r="BA76" i="3"/>
  <c r="AZ76" i="3"/>
  <c r="AW76" i="3"/>
  <c r="AV76" i="3"/>
  <c r="K76" i="3"/>
  <c r="F76" i="3"/>
  <c r="E76" i="3"/>
  <c r="BC75" i="3"/>
  <c r="BB75" i="3"/>
  <c r="BA75" i="3"/>
  <c r="AZ75" i="3"/>
  <c r="AW75" i="3"/>
  <c r="AV75" i="3"/>
  <c r="F75" i="3"/>
  <c r="J75" i="3" s="1"/>
  <c r="E75" i="3"/>
  <c r="BC74" i="3"/>
  <c r="BB74" i="3"/>
  <c r="BA74" i="3"/>
  <c r="AZ74" i="3"/>
  <c r="AW74" i="3"/>
  <c r="AV74" i="3"/>
  <c r="K74" i="3"/>
  <c r="F74" i="3"/>
  <c r="J74" i="3" s="1"/>
  <c r="E74" i="3"/>
  <c r="BC73" i="3"/>
  <c r="BB73" i="3"/>
  <c r="BA73" i="3"/>
  <c r="AZ73" i="3"/>
  <c r="AW73" i="3"/>
  <c r="AV73" i="3"/>
  <c r="K73" i="3"/>
  <c r="F73" i="3"/>
  <c r="J73" i="3" s="1"/>
  <c r="E73" i="3"/>
  <c r="BC72" i="3"/>
  <c r="BB72" i="3"/>
  <c r="BA72" i="3"/>
  <c r="AZ72" i="3"/>
  <c r="AW72" i="3"/>
  <c r="AV72" i="3"/>
  <c r="K72" i="3"/>
  <c r="F72" i="3"/>
  <c r="J72" i="3" s="1"/>
  <c r="E72" i="3"/>
  <c r="BC71" i="3"/>
  <c r="BB71" i="3"/>
  <c r="BA71" i="3"/>
  <c r="AZ71" i="3"/>
  <c r="AW71" i="3"/>
  <c r="AV71" i="3"/>
  <c r="K71" i="3"/>
  <c r="F71" i="3"/>
  <c r="J71" i="3" s="1"/>
  <c r="E71" i="3"/>
  <c r="BC70" i="3"/>
  <c r="BB70" i="3"/>
  <c r="BA70" i="3"/>
  <c r="AZ70" i="3"/>
  <c r="AW70" i="3"/>
  <c r="AV70" i="3"/>
  <c r="K70" i="3"/>
  <c r="F70" i="3"/>
  <c r="J70" i="3" s="1"/>
  <c r="E70" i="3"/>
  <c r="BC69" i="3"/>
  <c r="BB69" i="3"/>
  <c r="BA69" i="3"/>
  <c r="AZ69" i="3"/>
  <c r="AW69" i="3"/>
  <c r="AV69" i="3"/>
  <c r="K69" i="3"/>
  <c r="F69" i="3"/>
  <c r="J69" i="3" s="1"/>
  <c r="E69" i="3"/>
  <c r="BC68" i="3"/>
  <c r="BB68" i="3"/>
  <c r="BA68" i="3"/>
  <c r="AZ68" i="3"/>
  <c r="AW68" i="3"/>
  <c r="AV68" i="3"/>
  <c r="K68" i="3"/>
  <c r="F68" i="3"/>
  <c r="J68" i="3" s="1"/>
  <c r="E68" i="3"/>
  <c r="BC67" i="3"/>
  <c r="BB67" i="3"/>
  <c r="BA67" i="3"/>
  <c r="AZ67" i="3"/>
  <c r="AW67" i="3"/>
  <c r="AV67" i="3"/>
  <c r="K67" i="3"/>
  <c r="F67" i="3"/>
  <c r="J67" i="3" s="1"/>
  <c r="E67" i="3"/>
  <c r="BC66" i="3"/>
  <c r="BB66" i="3"/>
  <c r="BA66" i="3"/>
  <c r="AZ66" i="3"/>
  <c r="AW66" i="3"/>
  <c r="AV66" i="3"/>
  <c r="K66" i="3"/>
  <c r="F66" i="3"/>
  <c r="J66" i="3" s="1"/>
  <c r="E66" i="3"/>
  <c r="BC65" i="3"/>
  <c r="BB65" i="3"/>
  <c r="BA65" i="3"/>
  <c r="AZ65" i="3"/>
  <c r="AW65" i="3"/>
  <c r="AV65" i="3"/>
  <c r="F65" i="3"/>
  <c r="J65" i="3" s="1"/>
  <c r="E65" i="3"/>
  <c r="BC64" i="3"/>
  <c r="BB64" i="3"/>
  <c r="BA64" i="3"/>
  <c r="AY64" i="3" s="1"/>
  <c r="AX64" i="3" s="1"/>
  <c r="AZ64" i="3"/>
  <c r="AW64" i="3"/>
  <c r="AV64" i="3"/>
  <c r="K64" i="3"/>
  <c r="F64" i="3"/>
  <c r="E64" i="3"/>
  <c r="BC63" i="3"/>
  <c r="BB63" i="3"/>
  <c r="BA63" i="3"/>
  <c r="AZ63" i="3"/>
  <c r="AW63" i="3"/>
  <c r="AV63" i="3"/>
  <c r="K63" i="3"/>
  <c r="F63" i="3"/>
  <c r="J63" i="3" s="1"/>
  <c r="E63" i="3"/>
  <c r="BC62" i="3"/>
  <c r="BB62" i="3"/>
  <c r="BA62" i="3"/>
  <c r="AY62" i="3" s="1"/>
  <c r="AX62" i="3" s="1"/>
  <c r="AZ62" i="3"/>
  <c r="AW62" i="3"/>
  <c r="AV62" i="3"/>
  <c r="K62" i="3"/>
  <c r="F62" i="3"/>
  <c r="E62" i="3"/>
  <c r="BC61" i="3"/>
  <c r="BB61" i="3"/>
  <c r="BA61" i="3"/>
  <c r="AZ61" i="3"/>
  <c r="AW61" i="3"/>
  <c r="AV61" i="3"/>
  <c r="K61" i="3"/>
  <c r="F61" i="3"/>
  <c r="J61" i="3" s="1"/>
  <c r="E61" i="3"/>
  <c r="BC60" i="3"/>
  <c r="BB60" i="3"/>
  <c r="BA60" i="3"/>
  <c r="AZ60" i="3"/>
  <c r="AW60" i="3"/>
  <c r="AV60" i="3"/>
  <c r="J60" i="3"/>
  <c r="F60" i="3"/>
  <c r="E60" i="3"/>
  <c r="BC59" i="3"/>
  <c r="BB59" i="3"/>
  <c r="BA59" i="3"/>
  <c r="AZ59" i="3"/>
  <c r="AW59" i="3"/>
  <c r="AV59" i="3"/>
  <c r="K59" i="3"/>
  <c r="J59" i="3"/>
  <c r="F59" i="3"/>
  <c r="E59" i="3"/>
  <c r="BC58" i="3"/>
  <c r="BB58" i="3"/>
  <c r="BA58" i="3"/>
  <c r="AZ58" i="3"/>
  <c r="AY58" i="3" s="1"/>
  <c r="AX58" i="3" s="1"/>
  <c r="AW58" i="3"/>
  <c r="AV58" i="3"/>
  <c r="K58" i="3"/>
  <c r="J58" i="3"/>
  <c r="F58" i="3"/>
  <c r="E58" i="3"/>
  <c r="BC57" i="3"/>
  <c r="BB57" i="3"/>
  <c r="BA57" i="3"/>
  <c r="AZ57" i="3"/>
  <c r="AY57" i="3" s="1"/>
  <c r="AX57" i="3" s="1"/>
  <c r="AW57" i="3"/>
  <c r="AV57" i="3"/>
  <c r="K57" i="3"/>
  <c r="J57" i="3"/>
  <c r="F57" i="3"/>
  <c r="E57" i="3"/>
  <c r="BC56" i="3"/>
  <c r="BB56" i="3"/>
  <c r="BA56" i="3"/>
  <c r="AZ56" i="3"/>
  <c r="AW56" i="3"/>
  <c r="AV56" i="3"/>
  <c r="F56" i="3"/>
  <c r="J56" i="3" s="1"/>
  <c r="E56" i="3"/>
  <c r="BC55" i="3"/>
  <c r="BB55" i="3"/>
  <c r="BA55" i="3"/>
  <c r="AZ55" i="3"/>
  <c r="AW55" i="3"/>
  <c r="AV55" i="3"/>
  <c r="K55" i="3"/>
  <c r="F55" i="3"/>
  <c r="J55" i="3" s="1"/>
  <c r="E55" i="3"/>
  <c r="BC54" i="3"/>
  <c r="AY54" i="3" s="1"/>
  <c r="AX54" i="3" s="1"/>
  <c r="BB54" i="3"/>
  <c r="BA54" i="3"/>
  <c r="AZ54" i="3"/>
  <c r="AW54" i="3"/>
  <c r="AV54" i="3"/>
  <c r="K54" i="3"/>
  <c r="F54" i="3"/>
  <c r="E54" i="3"/>
  <c r="BC53" i="3"/>
  <c r="BB53" i="3"/>
  <c r="BA53" i="3"/>
  <c r="AZ53" i="3"/>
  <c r="AW53" i="3"/>
  <c r="AV53" i="3"/>
  <c r="K53" i="3"/>
  <c r="F53" i="3"/>
  <c r="J53" i="3" s="1"/>
  <c r="E53" i="3"/>
  <c r="BC52" i="3"/>
  <c r="AY52" i="3" s="1"/>
  <c r="AX52" i="3" s="1"/>
  <c r="BB52" i="3"/>
  <c r="BA52" i="3"/>
  <c r="AZ52" i="3"/>
  <c r="AW52" i="3"/>
  <c r="AV52" i="3"/>
  <c r="K52" i="3"/>
  <c r="F52" i="3"/>
  <c r="E52" i="3"/>
  <c r="BC51" i="3"/>
  <c r="BB51" i="3"/>
  <c r="BA51" i="3"/>
  <c r="AZ51" i="3"/>
  <c r="AW51" i="3"/>
  <c r="AV51" i="3"/>
  <c r="F51" i="3"/>
  <c r="J51" i="3" s="1"/>
  <c r="E51" i="3"/>
  <c r="BC50" i="3"/>
  <c r="BB50" i="3"/>
  <c r="BA50" i="3"/>
  <c r="AZ50" i="3"/>
  <c r="AW50" i="3"/>
  <c r="AV50" i="3"/>
  <c r="K50" i="3"/>
  <c r="F50" i="3"/>
  <c r="J50" i="3" s="1"/>
  <c r="E50" i="3"/>
  <c r="BC49" i="3"/>
  <c r="BB49" i="3"/>
  <c r="BA49" i="3"/>
  <c r="AZ49" i="3"/>
  <c r="AW49" i="3"/>
  <c r="AV49" i="3"/>
  <c r="K49" i="3"/>
  <c r="F49" i="3"/>
  <c r="J49" i="3" s="1"/>
  <c r="E49" i="3"/>
  <c r="BC48" i="3"/>
  <c r="BB48" i="3"/>
  <c r="BA48" i="3"/>
  <c r="AZ48" i="3"/>
  <c r="AW48" i="3"/>
  <c r="AV48" i="3"/>
  <c r="K48" i="3"/>
  <c r="F48" i="3"/>
  <c r="J48" i="3" s="1"/>
  <c r="E48" i="3"/>
  <c r="BC47" i="3"/>
  <c r="BB47" i="3"/>
  <c r="BA47" i="3"/>
  <c r="AZ47" i="3"/>
  <c r="AW47" i="3"/>
  <c r="AV47" i="3"/>
  <c r="K47" i="3"/>
  <c r="F47" i="3"/>
  <c r="J47" i="3" s="1"/>
  <c r="E47" i="3"/>
  <c r="BC46" i="3"/>
  <c r="BB46" i="3"/>
  <c r="BA46" i="3"/>
  <c r="AZ46" i="3"/>
  <c r="AW46" i="3"/>
  <c r="AV46" i="3"/>
  <c r="K46" i="3"/>
  <c r="F46" i="3"/>
  <c r="J46" i="3" s="1"/>
  <c r="E46" i="3"/>
  <c r="BC45" i="3"/>
  <c r="BB45" i="3"/>
  <c r="BA45" i="3"/>
  <c r="AZ45" i="3"/>
  <c r="AW45" i="3"/>
  <c r="AV45" i="3"/>
  <c r="K45" i="3"/>
  <c r="F45" i="3"/>
  <c r="J45" i="3" s="1"/>
  <c r="E45" i="3"/>
  <c r="BC44" i="3"/>
  <c r="BB44" i="3"/>
  <c r="BA44" i="3"/>
  <c r="AZ44" i="3"/>
  <c r="AW44" i="3"/>
  <c r="AV44" i="3"/>
  <c r="F44" i="3"/>
  <c r="J44" i="3" s="1"/>
  <c r="E44" i="3"/>
  <c r="BC43" i="3"/>
  <c r="BB43" i="3"/>
  <c r="BA43" i="3"/>
  <c r="AZ43" i="3"/>
  <c r="AW43" i="3"/>
  <c r="AV43" i="3"/>
  <c r="K43" i="3"/>
  <c r="F43" i="3"/>
  <c r="E43" i="3"/>
  <c r="BC42" i="3"/>
  <c r="BB42" i="3"/>
  <c r="BA42" i="3"/>
  <c r="AZ42" i="3"/>
  <c r="AW42" i="3"/>
  <c r="AV42" i="3"/>
  <c r="K42" i="3"/>
  <c r="F42" i="3"/>
  <c r="J42" i="3" s="1"/>
  <c r="E42" i="3"/>
  <c r="BC41" i="3"/>
  <c r="BB41" i="3"/>
  <c r="BA41" i="3"/>
  <c r="AZ41" i="3"/>
  <c r="AW41" i="3"/>
  <c r="AV41" i="3"/>
  <c r="K41" i="3"/>
  <c r="F41" i="3"/>
  <c r="E41" i="3"/>
  <c r="BC40" i="3"/>
  <c r="BB40" i="3"/>
  <c r="BA40" i="3"/>
  <c r="AZ40" i="3"/>
  <c r="AW40" i="3"/>
  <c r="AV40" i="3"/>
  <c r="K40" i="3"/>
  <c r="F40" i="3"/>
  <c r="J40" i="3" s="1"/>
  <c r="E40" i="3"/>
  <c r="BC39" i="3"/>
  <c r="BB39" i="3"/>
  <c r="BA39" i="3"/>
  <c r="AY39" i="3" s="1"/>
  <c r="AX39" i="3" s="1"/>
  <c r="AZ39" i="3"/>
  <c r="AW39" i="3"/>
  <c r="AV39" i="3"/>
  <c r="K39" i="3"/>
  <c r="F39" i="3"/>
  <c r="E39" i="3"/>
  <c r="BC38" i="3"/>
  <c r="BB38" i="3"/>
  <c r="BA38" i="3"/>
  <c r="AZ38" i="3"/>
  <c r="AW38" i="3"/>
  <c r="AV38" i="3"/>
  <c r="K38" i="3"/>
  <c r="F38" i="3"/>
  <c r="J38" i="3" s="1"/>
  <c r="E38" i="3"/>
  <c r="BC37" i="3"/>
  <c r="BB37" i="3"/>
  <c r="BA37" i="3"/>
  <c r="AY37" i="3" s="1"/>
  <c r="AX37" i="3" s="1"/>
  <c r="AZ37" i="3"/>
  <c r="AW37" i="3"/>
  <c r="AV37" i="3"/>
  <c r="K37" i="3"/>
  <c r="F37" i="3"/>
  <c r="E37" i="3"/>
  <c r="BC36" i="3"/>
  <c r="BB36" i="3"/>
  <c r="BA36" i="3"/>
  <c r="AZ36" i="3"/>
  <c r="AW36" i="3"/>
  <c r="AV36" i="3"/>
  <c r="K36" i="3"/>
  <c r="F36" i="3"/>
  <c r="J36" i="3" s="1"/>
  <c r="E36" i="3"/>
  <c r="BC35" i="3"/>
  <c r="BB35" i="3"/>
  <c r="BA35" i="3"/>
  <c r="AZ35" i="3"/>
  <c r="AW35" i="3"/>
  <c r="AV35" i="3"/>
  <c r="K35" i="3"/>
  <c r="F35" i="3"/>
  <c r="E35" i="3"/>
  <c r="BC34" i="3"/>
  <c r="BB34" i="3"/>
  <c r="BA34" i="3"/>
  <c r="AZ34" i="3"/>
  <c r="AW34" i="3"/>
  <c r="AV34" i="3"/>
  <c r="K34" i="3"/>
  <c r="F34" i="3"/>
  <c r="J34" i="3" s="1"/>
  <c r="E34" i="3"/>
  <c r="BC33" i="3"/>
  <c r="BB33" i="3"/>
  <c r="BA33" i="3"/>
  <c r="AZ33" i="3"/>
  <c r="AW33" i="3"/>
  <c r="AV33" i="3"/>
  <c r="K33" i="3"/>
  <c r="F33" i="3"/>
  <c r="E33" i="3"/>
  <c r="BC32" i="3"/>
  <c r="BB32" i="3"/>
  <c r="BA32" i="3"/>
  <c r="AZ32" i="3"/>
  <c r="AW32" i="3"/>
  <c r="AV32" i="3"/>
  <c r="K32" i="3"/>
  <c r="F32" i="3"/>
  <c r="J32" i="3" s="1"/>
  <c r="E32" i="3"/>
  <c r="BC31" i="3"/>
  <c r="BB31" i="3"/>
  <c r="BA31" i="3"/>
  <c r="AY31" i="3" s="1"/>
  <c r="AX31" i="3" s="1"/>
  <c r="AZ31" i="3"/>
  <c r="AW31" i="3"/>
  <c r="AV31" i="3"/>
  <c r="K31" i="3"/>
  <c r="F31" i="3"/>
  <c r="E31" i="3"/>
  <c r="BC30" i="3"/>
  <c r="BB30" i="3"/>
  <c r="BA30" i="3"/>
  <c r="AZ30" i="3"/>
  <c r="AW30" i="3"/>
  <c r="AV30" i="3"/>
  <c r="K30" i="3"/>
  <c r="F30" i="3"/>
  <c r="J30" i="3" s="1"/>
  <c r="E30" i="3"/>
  <c r="BC29" i="3"/>
  <c r="BB29" i="3"/>
  <c r="BA29" i="3"/>
  <c r="AY29" i="3" s="1"/>
  <c r="AX29" i="3" s="1"/>
  <c r="AZ29" i="3"/>
  <c r="AW29" i="3"/>
  <c r="AV29" i="3"/>
  <c r="K29" i="3"/>
  <c r="F29" i="3"/>
  <c r="E29" i="3"/>
  <c r="BC28" i="3"/>
  <c r="BB28" i="3"/>
  <c r="BA28" i="3"/>
  <c r="AZ28" i="3"/>
  <c r="AW28" i="3"/>
  <c r="AV28" i="3"/>
  <c r="K28" i="3"/>
  <c r="F28" i="3"/>
  <c r="J28" i="3" s="1"/>
  <c r="E28" i="3"/>
  <c r="BC27" i="3"/>
  <c r="BB27" i="3"/>
  <c r="BA27" i="3"/>
  <c r="AZ27" i="3"/>
  <c r="AW27" i="3"/>
  <c r="AV27" i="3"/>
  <c r="K27" i="3"/>
  <c r="F27" i="3"/>
  <c r="E27" i="3"/>
  <c r="BC26" i="3"/>
  <c r="BB26" i="3"/>
  <c r="BA26" i="3"/>
  <c r="AZ26" i="3"/>
  <c r="AW26" i="3"/>
  <c r="AV26" i="3"/>
  <c r="K26" i="3"/>
  <c r="F26" i="3"/>
  <c r="J26" i="3" s="1"/>
  <c r="E26" i="3"/>
  <c r="BC25" i="3"/>
  <c r="BB25" i="3"/>
  <c r="BA25" i="3"/>
  <c r="AZ25" i="3"/>
  <c r="AW25" i="3"/>
  <c r="AV25" i="3"/>
  <c r="K25" i="3"/>
  <c r="F25" i="3"/>
  <c r="E25" i="3"/>
  <c r="BC24" i="3"/>
  <c r="BB24" i="3"/>
  <c r="BA24" i="3"/>
  <c r="AZ24" i="3"/>
  <c r="AW24" i="3"/>
  <c r="AV24" i="3"/>
  <c r="K24" i="3"/>
  <c r="F24" i="3"/>
  <c r="J24" i="3" s="1"/>
  <c r="E24" i="3"/>
  <c r="BC23" i="3"/>
  <c r="BB23" i="3"/>
  <c r="BA23" i="3"/>
  <c r="AY23" i="3" s="1"/>
  <c r="AX23" i="3" s="1"/>
  <c r="AZ23" i="3"/>
  <c r="AW23" i="3"/>
  <c r="AV23" i="3"/>
  <c r="J23" i="3"/>
  <c r="F23" i="3"/>
  <c r="E23" i="3"/>
  <c r="BC22" i="3"/>
  <c r="BB22" i="3"/>
  <c r="BA22" i="3"/>
  <c r="AZ22" i="3"/>
  <c r="AY22" i="3" s="1"/>
  <c r="AX22" i="3" s="1"/>
  <c r="AW22" i="3"/>
  <c r="AV22" i="3"/>
  <c r="K22" i="3"/>
  <c r="J22" i="3"/>
  <c r="F22" i="3"/>
  <c r="E22" i="3"/>
  <c r="BC21" i="3"/>
  <c r="BB21" i="3"/>
  <c r="BA21" i="3"/>
  <c r="AZ21" i="3"/>
  <c r="AW21" i="3"/>
  <c r="AV21" i="3"/>
  <c r="K21" i="3"/>
  <c r="F21" i="3"/>
  <c r="J21" i="3" s="1"/>
  <c r="E21" i="3"/>
  <c r="BC20" i="3"/>
  <c r="BB20" i="3"/>
  <c r="BA20" i="3"/>
  <c r="AZ20" i="3"/>
  <c r="AW20" i="3"/>
  <c r="AV20" i="3"/>
  <c r="K20" i="3"/>
  <c r="J20" i="3"/>
  <c r="F20" i="3"/>
  <c r="E20" i="3"/>
  <c r="BC19" i="3"/>
  <c r="BB19" i="3"/>
  <c r="BA19" i="3"/>
  <c r="AZ19" i="3"/>
  <c r="AY19" i="3" s="1"/>
  <c r="AX19" i="3" s="1"/>
  <c r="AW19" i="3"/>
  <c r="AV19" i="3"/>
  <c r="K19" i="3"/>
  <c r="J19" i="3"/>
  <c r="F19" i="3"/>
  <c r="E19" i="3"/>
  <c r="BC18" i="3"/>
  <c r="BB18" i="3"/>
  <c r="BA18" i="3"/>
  <c r="AZ18" i="3"/>
  <c r="AY18" i="3" s="1"/>
  <c r="AX18" i="3" s="1"/>
  <c r="AW18" i="3"/>
  <c r="AV18" i="3"/>
  <c r="K18" i="3"/>
  <c r="J18" i="3"/>
  <c r="F18" i="3"/>
  <c r="E18" i="3"/>
  <c r="BC17" i="3"/>
  <c r="BB17" i="3"/>
  <c r="BA17" i="3"/>
  <c r="AZ17" i="3"/>
  <c r="AW17" i="3"/>
  <c r="AV17" i="3"/>
  <c r="K17" i="3"/>
  <c r="F17" i="3"/>
  <c r="J17" i="3" s="1"/>
  <c r="E17" i="3"/>
  <c r="BC16" i="3"/>
  <c r="BB16" i="3"/>
  <c r="BA16" i="3"/>
  <c r="AZ16" i="3"/>
  <c r="AW16" i="3"/>
  <c r="AV16" i="3"/>
  <c r="K16" i="3"/>
  <c r="J16" i="3"/>
  <c r="F16" i="3"/>
  <c r="E16" i="3"/>
  <c r="BC15" i="3"/>
  <c r="BB15" i="3"/>
  <c r="BA15" i="3"/>
  <c r="AZ15" i="3"/>
  <c r="AY15" i="3" s="1"/>
  <c r="AX15" i="3" s="1"/>
  <c r="AW15" i="3"/>
  <c r="AV15" i="3"/>
  <c r="K15" i="3"/>
  <c r="J15" i="3"/>
  <c r="F15" i="3"/>
  <c r="E15" i="3"/>
  <c r="BC14" i="3"/>
  <c r="BB14" i="3"/>
  <c r="BA14" i="3"/>
  <c r="AZ14" i="3"/>
  <c r="AY14" i="3" s="1"/>
  <c r="AX14" i="3" s="1"/>
  <c r="AW14" i="3"/>
  <c r="AV14" i="3"/>
  <c r="K14" i="3"/>
  <c r="F14" i="3"/>
  <c r="J14" i="3" s="1"/>
  <c r="E14" i="3"/>
  <c r="BC13" i="3"/>
  <c r="BB13" i="3"/>
  <c r="BA13" i="3"/>
  <c r="AZ13" i="3"/>
  <c r="AW13" i="3"/>
  <c r="AV13" i="3"/>
  <c r="K13" i="3"/>
  <c r="F13" i="3"/>
  <c r="J13" i="3" s="1"/>
  <c r="E13" i="3"/>
  <c r="BC12" i="3"/>
  <c r="BB12" i="3"/>
  <c r="BA12" i="3"/>
  <c r="AZ12" i="3"/>
  <c r="AW12" i="3"/>
  <c r="K12" i="3"/>
  <c r="J12" i="3"/>
  <c r="F12" i="3"/>
  <c r="E12" i="3"/>
  <c r="BL1449" i="1" l="1"/>
  <c r="BJ1449" i="1"/>
  <c r="BJ1783" i="1"/>
  <c r="BL1783" i="1"/>
  <c r="BL1510" i="1"/>
  <c r="BJ1510" i="1"/>
  <c r="BL574" i="1"/>
  <c r="BJ574" i="1"/>
  <c r="BL845" i="1"/>
  <c r="BJ845" i="1"/>
  <c r="AB1758" i="1"/>
  <c r="AA1758" i="1"/>
  <c r="AB1278" i="1"/>
  <c r="AA1278" i="1"/>
  <c r="AB990" i="1"/>
  <c r="AA990" i="1"/>
  <c r="AA894" i="1"/>
  <c r="AB894" i="1"/>
  <c r="AA414" i="1"/>
  <c r="AB414" i="1"/>
  <c r="AA1541" i="1"/>
  <c r="AB1541" i="1"/>
  <c r="AA1253" i="1"/>
  <c r="AB1253" i="1"/>
  <c r="AA869" i="1"/>
  <c r="AB869" i="1"/>
  <c r="AA1516" i="1"/>
  <c r="AB1516" i="1"/>
  <c r="AA1420" i="1"/>
  <c r="AB1420" i="1"/>
  <c r="AA1036" i="1"/>
  <c r="AB1036" i="1"/>
  <c r="AA844" i="1"/>
  <c r="AB844" i="1"/>
  <c r="AA748" i="1"/>
  <c r="AB748" i="1"/>
  <c r="AA1491" i="1"/>
  <c r="AB1491" i="1"/>
  <c r="AA915" i="1"/>
  <c r="AB915" i="1"/>
  <c r="BJ1786" i="1"/>
  <c r="BL1786" i="1"/>
  <c r="BL1690" i="1"/>
  <c r="BJ1690" i="1"/>
  <c r="BL1594" i="1"/>
  <c r="BJ1594" i="1"/>
  <c r="BL1522" i="1"/>
  <c r="BJ1522" i="1"/>
  <c r="BL1426" i="1"/>
  <c r="BJ1426" i="1"/>
  <c r="BL1330" i="1"/>
  <c r="BJ1330" i="1"/>
  <c r="BL1234" i="1"/>
  <c r="BJ1234" i="1"/>
  <c r="BL1138" i="1"/>
  <c r="BJ1138" i="1"/>
  <c r="BJ1042" i="1"/>
  <c r="BL1042" i="1"/>
  <c r="BL994" i="1"/>
  <c r="BJ994" i="1"/>
  <c r="BJ898" i="1"/>
  <c r="BL898" i="1"/>
  <c r="BL778" i="1"/>
  <c r="BJ778" i="1"/>
  <c r="BJ682" i="1"/>
  <c r="BL682" i="1"/>
  <c r="BL586" i="1"/>
  <c r="BJ586" i="1"/>
  <c r="BL514" i="1"/>
  <c r="BJ514" i="1"/>
  <c r="BJ418" i="1"/>
  <c r="BL418" i="1"/>
  <c r="BJ345" i="1"/>
  <c r="BL345" i="1"/>
  <c r="BJ249" i="1"/>
  <c r="BL249" i="1"/>
  <c r="BJ177" i="1"/>
  <c r="BL177" i="1"/>
  <c r="BJ81" i="1"/>
  <c r="BL81" i="1"/>
  <c r="BJ1364" i="1"/>
  <c r="BL1364" i="1"/>
  <c r="BJ307" i="1"/>
  <c r="BL307" i="1"/>
  <c r="BL1761" i="1"/>
  <c r="BJ1761" i="1"/>
  <c r="BJ1689" i="1"/>
  <c r="BL1689" i="1"/>
  <c r="BJ1593" i="1"/>
  <c r="BL1593" i="1"/>
  <c r="BL1497" i="1"/>
  <c r="BJ1497" i="1"/>
  <c r="BL1401" i="1"/>
  <c r="BJ1401" i="1"/>
  <c r="BL1329" i="1"/>
  <c r="BJ1329" i="1"/>
  <c r="BJ1257" i="1"/>
  <c r="BL1257" i="1"/>
  <c r="BJ1161" i="1"/>
  <c r="BL1161" i="1"/>
  <c r="BL1089" i="1"/>
  <c r="BJ1089" i="1"/>
  <c r="BL1017" i="1"/>
  <c r="BJ1017" i="1"/>
  <c r="BL921" i="1"/>
  <c r="BJ921" i="1"/>
  <c r="BJ825" i="1"/>
  <c r="BL825" i="1"/>
  <c r="BL705" i="1"/>
  <c r="BJ705" i="1"/>
  <c r="BL633" i="1"/>
  <c r="BJ633" i="1"/>
  <c r="BJ537" i="1"/>
  <c r="BL537" i="1"/>
  <c r="BJ441" i="1"/>
  <c r="BL441" i="1"/>
  <c r="BL368" i="1"/>
  <c r="BC368" i="1" s="1"/>
  <c r="BJ368" i="1"/>
  <c r="BL272" i="1"/>
  <c r="BJ272" i="1"/>
  <c r="BL152" i="1"/>
  <c r="BJ152" i="1"/>
  <c r="BL56" i="1"/>
  <c r="BJ56" i="1"/>
  <c r="BL484" i="1"/>
  <c r="BJ484" i="1"/>
  <c r="BL1784" i="1"/>
  <c r="BJ1784" i="1"/>
  <c r="BL1712" i="1"/>
  <c r="BJ1712" i="1"/>
  <c r="BL1640" i="1"/>
  <c r="BJ1640" i="1"/>
  <c r="BJ1544" i="1"/>
  <c r="BL1544" i="1"/>
  <c r="BJ1472" i="1"/>
  <c r="BL1472" i="1"/>
  <c r="BJ1376" i="1"/>
  <c r="BL1376" i="1"/>
  <c r="BJ944" i="1"/>
  <c r="BL944" i="1"/>
  <c r="BL1661" i="1"/>
  <c r="BJ1661" i="1"/>
  <c r="AB1422" i="1"/>
  <c r="AB677" i="1"/>
  <c r="AA940" i="1"/>
  <c r="AA1470" i="1"/>
  <c r="AB1470" i="1"/>
  <c r="AB1182" i="1"/>
  <c r="AA1182" i="1"/>
  <c r="AA606" i="1"/>
  <c r="AB606" i="1"/>
  <c r="AA510" i="1"/>
  <c r="AB510" i="1"/>
  <c r="AA1349" i="1"/>
  <c r="AB1349" i="1"/>
  <c r="AA917" i="1"/>
  <c r="AB917" i="1"/>
  <c r="AA1228" i="1"/>
  <c r="AB1228" i="1"/>
  <c r="AA1132" i="1"/>
  <c r="AB1132" i="1"/>
  <c r="AA652" i="1"/>
  <c r="AB652" i="1"/>
  <c r="AA819" i="1"/>
  <c r="AB819" i="1"/>
  <c r="AB531" i="1"/>
  <c r="AA531" i="1"/>
  <c r="BL1810" i="1"/>
  <c r="BJ1810" i="1"/>
  <c r="BJ1714" i="1"/>
  <c r="BL1714" i="1"/>
  <c r="BL1642" i="1"/>
  <c r="BJ1642" i="1"/>
  <c r="BL1546" i="1"/>
  <c r="BJ1546" i="1"/>
  <c r="BL1450" i="1"/>
  <c r="BJ1450" i="1"/>
  <c r="BL1378" i="1"/>
  <c r="BJ1378" i="1"/>
  <c r="BJ1282" i="1"/>
  <c r="BL1282" i="1"/>
  <c r="BJ1186" i="1"/>
  <c r="BL1186" i="1"/>
  <c r="BL1114" i="1"/>
  <c r="BJ1114" i="1"/>
  <c r="BL1018" i="1"/>
  <c r="BJ1018" i="1"/>
  <c r="BL946" i="1"/>
  <c r="BJ946" i="1"/>
  <c r="BL850" i="1"/>
  <c r="BJ850" i="1"/>
  <c r="BJ730" i="1"/>
  <c r="BL730" i="1"/>
  <c r="BJ658" i="1"/>
  <c r="BL658" i="1"/>
  <c r="BL538" i="1"/>
  <c r="BJ538" i="1"/>
  <c r="BJ442" i="1"/>
  <c r="BL442" i="1"/>
  <c r="BJ369" i="1"/>
  <c r="BL369" i="1"/>
  <c r="BC369" i="1" s="1"/>
  <c r="BJ273" i="1"/>
  <c r="BL273" i="1"/>
  <c r="BJ201" i="1"/>
  <c r="BL201" i="1"/>
  <c r="BJ105" i="1"/>
  <c r="BL105" i="1"/>
  <c r="BL924" i="1"/>
  <c r="BJ924" i="1"/>
  <c r="BJ163" i="1"/>
  <c r="BL163" i="1"/>
  <c r="BJ1737" i="1"/>
  <c r="BL1737" i="1"/>
  <c r="BL1641" i="1"/>
  <c r="BJ1641" i="1"/>
  <c r="BL1569" i="1"/>
  <c r="BJ1569" i="1"/>
  <c r="BJ1473" i="1"/>
  <c r="BL1473" i="1"/>
  <c r="BJ1377" i="1"/>
  <c r="BL1377" i="1"/>
  <c r="BL1281" i="1"/>
  <c r="BJ1281" i="1"/>
  <c r="BJ1185" i="1"/>
  <c r="BL1185" i="1"/>
  <c r="BJ1113" i="1"/>
  <c r="BL1113" i="1"/>
  <c r="BL993" i="1"/>
  <c r="BJ993" i="1"/>
  <c r="BJ873" i="1"/>
  <c r="BL873" i="1"/>
  <c r="BL777" i="1"/>
  <c r="BJ777" i="1"/>
  <c r="BJ681" i="1"/>
  <c r="BL681" i="1"/>
  <c r="BJ609" i="1"/>
  <c r="BL609" i="1"/>
  <c r="BJ513" i="1"/>
  <c r="BL513" i="1"/>
  <c r="BJ417" i="1"/>
  <c r="BL417" i="1"/>
  <c r="BL296" i="1"/>
  <c r="BC296" i="1" s="1"/>
  <c r="BJ296" i="1"/>
  <c r="BL200" i="1"/>
  <c r="BJ200" i="1"/>
  <c r="BL128" i="1"/>
  <c r="BJ128" i="1"/>
  <c r="BJ32" i="1"/>
  <c r="BL32" i="1"/>
  <c r="BL291" i="1"/>
  <c r="BJ291" i="1"/>
  <c r="BJ1808" i="1"/>
  <c r="BL1808" i="1"/>
  <c r="BJ1688" i="1"/>
  <c r="BL1688" i="1"/>
  <c r="BJ1616" i="1"/>
  <c r="BL1616" i="1"/>
  <c r="BL1496" i="1"/>
  <c r="BJ1496" i="1"/>
  <c r="BJ1400" i="1"/>
  <c r="BL1400" i="1"/>
  <c r="BJ1304" i="1"/>
  <c r="BL1304" i="1"/>
  <c r="BJ1256" i="1"/>
  <c r="BL1256" i="1"/>
  <c r="BL1208" i="1"/>
  <c r="BJ1208" i="1"/>
  <c r="BJ1112" i="1"/>
  <c r="BL1112" i="1"/>
  <c r="BL1064" i="1"/>
  <c r="BJ1064" i="1"/>
  <c r="BL992" i="1"/>
  <c r="BJ992" i="1"/>
  <c r="BJ896" i="1"/>
  <c r="BL896" i="1"/>
  <c r="BL848" i="1"/>
  <c r="BJ848" i="1"/>
  <c r="BJ800" i="1"/>
  <c r="BL800" i="1"/>
  <c r="BJ728" i="1"/>
  <c r="BL728" i="1"/>
  <c r="BJ656" i="1"/>
  <c r="BL656" i="1"/>
  <c r="BJ584" i="1"/>
  <c r="BL584" i="1"/>
  <c r="BJ512" i="1"/>
  <c r="BL512" i="1"/>
  <c r="BL464" i="1"/>
  <c r="BJ464" i="1"/>
  <c r="BL392" i="1"/>
  <c r="BJ392" i="1"/>
  <c r="BJ343" i="1"/>
  <c r="BL343" i="1"/>
  <c r="BC343" i="1" s="1"/>
  <c r="BL295" i="1"/>
  <c r="BJ295" i="1"/>
  <c r="BJ223" i="1"/>
  <c r="BL223" i="1"/>
  <c r="BL151" i="1"/>
  <c r="BJ151" i="1"/>
  <c r="BL79" i="1"/>
  <c r="BJ79" i="1"/>
  <c r="BJ1804" i="1"/>
  <c r="BL1804" i="1"/>
  <c r="BL1548" i="1"/>
  <c r="BJ1548" i="1"/>
  <c r="BJ1244" i="1"/>
  <c r="BL1244" i="1"/>
  <c r="BL1060" i="1"/>
  <c r="BJ1060" i="1"/>
  <c r="BL844" i="1"/>
  <c r="BJ844" i="1"/>
  <c r="BL388" i="1"/>
  <c r="BJ388" i="1"/>
  <c r="BJ1807" i="1"/>
  <c r="BL1807" i="1"/>
  <c r="BJ1687" i="1"/>
  <c r="BL1687" i="1"/>
  <c r="BJ1615" i="1"/>
  <c r="BL1615" i="1"/>
  <c r="BJ1543" i="1"/>
  <c r="BL1543" i="1"/>
  <c r="BJ1495" i="1"/>
  <c r="BL1495" i="1"/>
  <c r="BJ1447" i="1"/>
  <c r="BL1447" i="1"/>
  <c r="BJ1375" i="1"/>
  <c r="BL1375" i="1"/>
  <c r="BJ1303" i="1"/>
  <c r="BL1303" i="1"/>
  <c r="BJ1231" i="1"/>
  <c r="BL1231" i="1"/>
  <c r="BL1207" i="1"/>
  <c r="BJ1207" i="1"/>
  <c r="BJ1135" i="1"/>
  <c r="BL1135" i="1"/>
  <c r="BJ1063" i="1"/>
  <c r="BL1063" i="1"/>
  <c r="BJ967" i="1"/>
  <c r="BL967" i="1"/>
  <c r="BJ919" i="1"/>
  <c r="BL919" i="1"/>
  <c r="BJ847" i="1"/>
  <c r="BL847" i="1"/>
  <c r="BJ799" i="1"/>
  <c r="BL799" i="1"/>
  <c r="BJ727" i="1"/>
  <c r="BL727" i="1"/>
  <c r="BJ655" i="1"/>
  <c r="BL655" i="1"/>
  <c r="BJ583" i="1"/>
  <c r="BL583" i="1"/>
  <c r="BJ535" i="1"/>
  <c r="BL535" i="1"/>
  <c r="BL463" i="1"/>
  <c r="BJ463" i="1"/>
  <c r="BL415" i="1"/>
  <c r="BJ415" i="1"/>
  <c r="BJ342" i="1"/>
  <c r="BL342" i="1"/>
  <c r="BC342" i="1" s="1"/>
  <c r="BL294" i="1"/>
  <c r="BJ294" i="1"/>
  <c r="BL222" i="1"/>
  <c r="BJ222" i="1"/>
  <c r="BL174" i="1"/>
  <c r="BJ174" i="1"/>
  <c r="BL102" i="1"/>
  <c r="BJ102" i="1"/>
  <c r="BJ54" i="1"/>
  <c r="BL54" i="1"/>
  <c r="BJ1796" i="1"/>
  <c r="BL1796" i="1"/>
  <c r="BJ1492" i="1"/>
  <c r="BL1492" i="1"/>
  <c r="BJ1172" i="1"/>
  <c r="BL1172" i="1"/>
  <c r="BL852" i="1"/>
  <c r="BJ852" i="1"/>
  <c r="BL404" i="1"/>
  <c r="BJ404" i="1"/>
  <c r="BL1798" i="1"/>
  <c r="BJ1798" i="1"/>
  <c r="BL1726" i="1"/>
  <c r="BJ1726" i="1"/>
  <c r="BL1654" i="1"/>
  <c r="BJ1654" i="1"/>
  <c r="BL1582" i="1"/>
  <c r="BJ1582" i="1"/>
  <c r="BL1534" i="1"/>
  <c r="BJ1534" i="1"/>
  <c r="BL1486" i="1"/>
  <c r="BJ1486" i="1"/>
  <c r="BL1438" i="1"/>
  <c r="BJ1438" i="1"/>
  <c r="BL1366" i="1"/>
  <c r="BJ1366" i="1"/>
  <c r="BL1342" i="1"/>
  <c r="BJ1342" i="1"/>
  <c r="BJ1270" i="1"/>
  <c r="BL1270" i="1"/>
  <c r="BJ1198" i="1"/>
  <c r="BL1198" i="1"/>
  <c r="BL1150" i="1"/>
  <c r="BJ1150" i="1"/>
  <c r="BL1078" i="1"/>
  <c r="BJ1078" i="1"/>
  <c r="BJ1030" i="1"/>
  <c r="BL1030" i="1"/>
  <c r="BL958" i="1"/>
  <c r="BJ958" i="1"/>
  <c r="BJ886" i="1"/>
  <c r="BL886" i="1"/>
  <c r="BJ814" i="1"/>
  <c r="BL814" i="1"/>
  <c r="BL766" i="1"/>
  <c r="BJ766" i="1"/>
  <c r="BL694" i="1"/>
  <c r="BJ694" i="1"/>
  <c r="BL598" i="1"/>
  <c r="BJ598" i="1"/>
  <c r="BJ526" i="1"/>
  <c r="BL526" i="1"/>
  <c r="BJ454" i="1"/>
  <c r="BL454" i="1"/>
  <c r="BJ406" i="1"/>
  <c r="BL406" i="1"/>
  <c r="BJ333" i="1"/>
  <c r="BL333" i="1"/>
  <c r="BC333" i="1" s="1"/>
  <c r="BJ285" i="1"/>
  <c r="BL285" i="1"/>
  <c r="BJ213" i="1"/>
  <c r="BL213" i="1"/>
  <c r="BJ165" i="1"/>
  <c r="BL165" i="1"/>
  <c r="BJ93" i="1"/>
  <c r="BL93" i="1"/>
  <c r="BJ21" i="1"/>
  <c r="BL21" i="1"/>
  <c r="BL1612" i="1"/>
  <c r="BJ1612" i="1"/>
  <c r="BL1284" i="1"/>
  <c r="BJ1284" i="1"/>
  <c r="BJ1052" i="1"/>
  <c r="BL1052" i="1"/>
  <c r="BJ772" i="1"/>
  <c r="BL772" i="1"/>
  <c r="BL243" i="1"/>
  <c r="BJ243" i="1"/>
  <c r="BL1805" i="1"/>
  <c r="BJ1805" i="1"/>
  <c r="BL1757" i="1"/>
  <c r="BJ1757" i="1"/>
  <c r="BL1709" i="1"/>
  <c r="BJ1709" i="1"/>
  <c r="BL1613" i="1"/>
  <c r="BJ1613" i="1"/>
  <c r="BL1565" i="1"/>
  <c r="BJ1565" i="1"/>
  <c r="BJ1517" i="1"/>
  <c r="BL1517" i="1"/>
  <c r="BL1445" i="1"/>
  <c r="BJ1445" i="1"/>
  <c r="BL1397" i="1"/>
  <c r="BJ1397" i="1"/>
  <c r="BL1373" i="1"/>
  <c r="BJ1373" i="1"/>
  <c r="BL1325" i="1"/>
  <c r="BJ1325" i="1"/>
  <c r="BL1277" i="1"/>
  <c r="BJ1277" i="1"/>
  <c r="BJ1229" i="1"/>
  <c r="BL1229" i="1"/>
  <c r="BJ1205" i="1"/>
  <c r="BL1205" i="1"/>
  <c r="BL1157" i="1"/>
  <c r="BJ1157" i="1"/>
  <c r="BL1109" i="1"/>
  <c r="BJ1109" i="1"/>
  <c r="BL1061" i="1"/>
  <c r="BJ1061" i="1"/>
  <c r="BL1037" i="1"/>
  <c r="BJ1037" i="1"/>
  <c r="BL989" i="1"/>
  <c r="BJ989" i="1"/>
  <c r="BL821" i="1"/>
  <c r="BJ821" i="1"/>
  <c r="AA1445" i="1"/>
  <c r="AB429" i="1"/>
  <c r="AA429" i="1"/>
  <c r="AB435" i="1"/>
  <c r="BL802" i="1"/>
  <c r="BJ802" i="1"/>
  <c r="BL801" i="1"/>
  <c r="BJ801" i="1"/>
  <c r="BL1136" i="1"/>
  <c r="BJ1136" i="1"/>
  <c r="BL247" i="1"/>
  <c r="BJ247" i="1"/>
  <c r="BL1750" i="1"/>
  <c r="BJ1750" i="1"/>
  <c r="BL646" i="1"/>
  <c r="BJ646" i="1"/>
  <c r="BJ869" i="1"/>
  <c r="BL869" i="1"/>
  <c r="AA1779" i="1"/>
  <c r="AA798" i="1"/>
  <c r="AB798" i="1"/>
  <c r="AB1637" i="1"/>
  <c r="AA1637" i="1"/>
  <c r="AA773" i="1"/>
  <c r="AB773" i="1"/>
  <c r="AA389" i="1"/>
  <c r="AB389" i="1"/>
  <c r="AA1804" i="1"/>
  <c r="AB1804" i="1"/>
  <c r="AB1612" i="1"/>
  <c r="AA1612" i="1"/>
  <c r="AA556" i="1"/>
  <c r="AB556" i="1"/>
  <c r="AA1587" i="1"/>
  <c r="AB1587" i="1"/>
  <c r="AB579" i="1"/>
  <c r="AA579" i="1"/>
  <c r="BL1762" i="1"/>
  <c r="BJ1762" i="1"/>
  <c r="BJ1666" i="1"/>
  <c r="BL1666" i="1"/>
  <c r="BL1570" i="1"/>
  <c r="BJ1570" i="1"/>
  <c r="BL1498" i="1"/>
  <c r="BJ1498" i="1"/>
  <c r="BL1402" i="1"/>
  <c r="BJ1402" i="1"/>
  <c r="BJ1306" i="1"/>
  <c r="BL1306" i="1"/>
  <c r="BL1258" i="1"/>
  <c r="BJ1258" i="1"/>
  <c r="BJ1162" i="1"/>
  <c r="BL1162" i="1"/>
  <c r="BL1090" i="1"/>
  <c r="BJ1090" i="1"/>
  <c r="BJ970" i="1"/>
  <c r="BL970" i="1"/>
  <c r="BJ874" i="1"/>
  <c r="BL874" i="1"/>
  <c r="BL826" i="1"/>
  <c r="BJ826" i="1"/>
  <c r="BL706" i="1"/>
  <c r="BJ706" i="1"/>
  <c r="BL634" i="1"/>
  <c r="BJ634" i="1"/>
  <c r="BL562" i="1"/>
  <c r="BJ562" i="1"/>
  <c r="BJ490" i="1"/>
  <c r="BL490" i="1"/>
  <c r="BJ394" i="1"/>
  <c r="BL394" i="1"/>
  <c r="BJ321" i="1"/>
  <c r="BL321" i="1"/>
  <c r="BJ225" i="1"/>
  <c r="BL225" i="1"/>
  <c r="BJ129" i="1"/>
  <c r="BL129" i="1"/>
  <c r="BJ57" i="1"/>
  <c r="BL57" i="1"/>
  <c r="BL636" i="1"/>
  <c r="BJ636" i="1"/>
  <c r="BL476" i="1"/>
  <c r="BJ476" i="1"/>
  <c r="BL1785" i="1"/>
  <c r="BJ1785" i="1"/>
  <c r="BL1713" i="1"/>
  <c r="BJ1713" i="1"/>
  <c r="BJ1617" i="1"/>
  <c r="BL1617" i="1"/>
  <c r="BJ1545" i="1"/>
  <c r="BL1545" i="1"/>
  <c r="BL1425" i="1"/>
  <c r="BJ1425" i="1"/>
  <c r="BJ1305" i="1"/>
  <c r="BL1305" i="1"/>
  <c r="BL1233" i="1"/>
  <c r="BJ1233" i="1"/>
  <c r="BL1137" i="1"/>
  <c r="BJ1137" i="1"/>
  <c r="BL1065" i="1"/>
  <c r="BJ1065" i="1"/>
  <c r="BJ969" i="1"/>
  <c r="BL969" i="1"/>
  <c r="BJ945" i="1"/>
  <c r="BL945" i="1"/>
  <c r="BL849" i="1"/>
  <c r="BJ849" i="1"/>
  <c r="BL729" i="1"/>
  <c r="BJ729" i="1"/>
  <c r="BL657" i="1"/>
  <c r="BJ657" i="1"/>
  <c r="BL561" i="1"/>
  <c r="BJ561" i="1"/>
  <c r="BJ489" i="1"/>
  <c r="BL489" i="1"/>
  <c r="BJ393" i="1"/>
  <c r="BL393" i="1"/>
  <c r="BJ320" i="1"/>
  <c r="BL320" i="1"/>
  <c r="BJ248" i="1"/>
  <c r="BL248" i="1"/>
  <c r="BL176" i="1"/>
  <c r="BJ176" i="1"/>
  <c r="BL80" i="1"/>
  <c r="BJ80" i="1"/>
  <c r="BL1260" i="1"/>
  <c r="BJ1260" i="1"/>
  <c r="BL115" i="1"/>
  <c r="BJ115" i="1"/>
  <c r="BJ1736" i="1"/>
  <c r="BL1736" i="1"/>
  <c r="BJ1664" i="1"/>
  <c r="BL1664" i="1"/>
  <c r="BJ1592" i="1"/>
  <c r="BL1592" i="1"/>
  <c r="BJ1520" i="1"/>
  <c r="BL1520" i="1"/>
  <c r="BL1424" i="1"/>
  <c r="BJ1424" i="1"/>
  <c r="BL1352" i="1"/>
  <c r="BJ1352" i="1"/>
  <c r="BL1280" i="1"/>
  <c r="BJ1280" i="1"/>
  <c r="BJ1184" i="1"/>
  <c r="BL1184" i="1"/>
  <c r="BJ1088" i="1"/>
  <c r="BL1088" i="1"/>
  <c r="BJ1016" i="1"/>
  <c r="BL1016" i="1"/>
  <c r="BJ968" i="1"/>
  <c r="BL968" i="1"/>
  <c r="BJ872" i="1"/>
  <c r="BL872" i="1"/>
  <c r="BJ752" i="1"/>
  <c r="BL752" i="1"/>
  <c r="BJ680" i="1"/>
  <c r="BL680" i="1"/>
  <c r="BJ608" i="1"/>
  <c r="BL608" i="1"/>
  <c r="BJ536" i="1"/>
  <c r="BL536" i="1"/>
  <c r="BJ440" i="1"/>
  <c r="BL440" i="1"/>
  <c r="BL367" i="1"/>
  <c r="BC367" i="1" s="1"/>
  <c r="BJ367" i="1"/>
  <c r="BL271" i="1"/>
  <c r="BJ271" i="1"/>
  <c r="BL175" i="1"/>
  <c r="BJ175" i="1"/>
  <c r="BL103" i="1"/>
  <c r="BJ103" i="1"/>
  <c r="BJ31" i="1"/>
  <c r="BL31" i="1"/>
  <c r="BJ1636" i="1"/>
  <c r="BL1636" i="1"/>
  <c r="BJ1340" i="1"/>
  <c r="BL1340" i="1"/>
  <c r="BL972" i="1"/>
  <c r="BJ972" i="1"/>
  <c r="BL564" i="1"/>
  <c r="BJ564" i="1"/>
  <c r="BL91" i="1"/>
  <c r="BJ91" i="1"/>
  <c r="BJ1759" i="1"/>
  <c r="BL1759" i="1"/>
  <c r="BJ1711" i="1"/>
  <c r="BL1711" i="1"/>
  <c r="BJ1639" i="1"/>
  <c r="BL1639" i="1"/>
  <c r="BJ1567" i="1"/>
  <c r="BL1567" i="1"/>
  <c r="BJ1471" i="1"/>
  <c r="BL1471" i="1"/>
  <c r="BJ1399" i="1"/>
  <c r="BL1399" i="1"/>
  <c r="BJ1327" i="1"/>
  <c r="BL1327" i="1"/>
  <c r="BJ1255" i="1"/>
  <c r="BL1255" i="1"/>
  <c r="BL1159" i="1"/>
  <c r="BJ1159" i="1"/>
  <c r="BL1087" i="1"/>
  <c r="BJ1087" i="1"/>
  <c r="BJ991" i="1"/>
  <c r="BL991" i="1"/>
  <c r="BJ895" i="1"/>
  <c r="BL895" i="1"/>
  <c r="BJ823" i="1"/>
  <c r="BL823" i="1"/>
  <c r="BJ751" i="1"/>
  <c r="BL751" i="1"/>
  <c r="BJ679" i="1"/>
  <c r="BL679" i="1"/>
  <c r="BJ607" i="1"/>
  <c r="BL607" i="1"/>
  <c r="BJ511" i="1"/>
  <c r="BL511" i="1"/>
  <c r="BJ439" i="1"/>
  <c r="BL439" i="1"/>
  <c r="BL366" i="1"/>
  <c r="BC366" i="1" s="1"/>
  <c r="BJ366" i="1"/>
  <c r="BL246" i="1"/>
  <c r="BJ246" i="1"/>
  <c r="BL150" i="1"/>
  <c r="BJ150" i="1"/>
  <c r="BL78" i="1"/>
  <c r="BJ78" i="1"/>
  <c r="BJ1700" i="1"/>
  <c r="BL1700" i="1"/>
  <c r="BL1396" i="1"/>
  <c r="BJ1396" i="1"/>
  <c r="BL1068" i="1"/>
  <c r="BJ1068" i="1"/>
  <c r="BJ572" i="1"/>
  <c r="BL572" i="1"/>
  <c r="BL59" i="1"/>
  <c r="BJ59" i="1"/>
  <c r="BL1702" i="1"/>
  <c r="BJ1702" i="1"/>
  <c r="BL1606" i="1"/>
  <c r="BJ1606" i="1"/>
  <c r="BL1390" i="1"/>
  <c r="BJ1390" i="1"/>
  <c r="BJ1318" i="1"/>
  <c r="BL1318" i="1"/>
  <c r="BL1246" i="1"/>
  <c r="BJ1246" i="1"/>
  <c r="BL1174" i="1"/>
  <c r="BJ1174" i="1"/>
  <c r="BL1102" i="1"/>
  <c r="BJ1102" i="1"/>
  <c r="BL1006" i="1"/>
  <c r="BJ1006" i="1"/>
  <c r="BL934" i="1"/>
  <c r="BJ934" i="1"/>
  <c r="BL862" i="1"/>
  <c r="BJ862" i="1"/>
  <c r="BL790" i="1"/>
  <c r="BJ790" i="1"/>
  <c r="BL718" i="1"/>
  <c r="BJ718" i="1"/>
  <c r="BL622" i="1"/>
  <c r="BJ622" i="1"/>
  <c r="BL502" i="1"/>
  <c r="BJ502" i="1"/>
  <c r="BJ430" i="1"/>
  <c r="BL430" i="1"/>
  <c r="BC430" i="1" s="1"/>
  <c r="BJ357" i="1"/>
  <c r="BL357" i="1"/>
  <c r="BJ309" i="1"/>
  <c r="BL309" i="1"/>
  <c r="BJ237" i="1"/>
  <c r="BL237" i="1"/>
  <c r="BJ189" i="1"/>
  <c r="BL189" i="1"/>
  <c r="BJ141" i="1"/>
  <c r="BL141" i="1"/>
  <c r="BJ69" i="1"/>
  <c r="BL69" i="1"/>
  <c r="BJ1732" i="1"/>
  <c r="BL1732" i="1"/>
  <c r="BL1404" i="1"/>
  <c r="BJ1404" i="1"/>
  <c r="BL948" i="1"/>
  <c r="BJ948" i="1"/>
  <c r="BJ412" i="1"/>
  <c r="BL412" i="1"/>
  <c r="BL1733" i="1"/>
  <c r="BJ1733" i="1"/>
  <c r="BL1637" i="1"/>
  <c r="BJ1637" i="1"/>
  <c r="BL1541" i="1"/>
  <c r="BJ1541" i="1"/>
  <c r="BJ1493" i="1"/>
  <c r="BL1493" i="1"/>
  <c r="BJ1421" i="1"/>
  <c r="BL1421" i="1"/>
  <c r="BL1349" i="1"/>
  <c r="BJ1349" i="1"/>
  <c r="BL1301" i="1"/>
  <c r="BJ1301" i="1"/>
  <c r="BL1253" i="1"/>
  <c r="BJ1253" i="1"/>
  <c r="BL1181" i="1"/>
  <c r="BJ1181" i="1"/>
  <c r="BJ1133" i="1"/>
  <c r="BL1133" i="1"/>
  <c r="BJ1085" i="1"/>
  <c r="BL1085" i="1"/>
  <c r="BJ1013" i="1"/>
  <c r="BL1013" i="1"/>
  <c r="BL965" i="1"/>
  <c r="BJ965" i="1"/>
  <c r="BJ941" i="1"/>
  <c r="BL941" i="1"/>
  <c r="BL917" i="1"/>
  <c r="BJ917" i="1"/>
  <c r="BL797" i="1"/>
  <c r="BJ797" i="1"/>
  <c r="AB874" i="1"/>
  <c r="AA874" i="1"/>
  <c r="AA1617" i="1"/>
  <c r="AB1617" i="1"/>
  <c r="AB688" i="1"/>
  <c r="AA581" i="1"/>
  <c r="AB1733" i="1"/>
  <c r="AB1061" i="1"/>
  <c r="AA1324" i="1"/>
  <c r="AB460" i="1"/>
  <c r="BJ1738" i="1"/>
  <c r="BL1738" i="1"/>
  <c r="BJ1618" i="1"/>
  <c r="BL1618" i="1"/>
  <c r="BJ1474" i="1"/>
  <c r="BL1474" i="1"/>
  <c r="BL1354" i="1"/>
  <c r="BJ1354" i="1"/>
  <c r="BL1210" i="1"/>
  <c r="BJ1210" i="1"/>
  <c r="BL1066" i="1"/>
  <c r="BJ1066" i="1"/>
  <c r="BJ922" i="1"/>
  <c r="BL922" i="1"/>
  <c r="BJ754" i="1"/>
  <c r="BL754" i="1"/>
  <c r="BJ610" i="1"/>
  <c r="BL610" i="1"/>
  <c r="BJ466" i="1"/>
  <c r="BL466" i="1"/>
  <c r="BJ297" i="1"/>
  <c r="BL297" i="1"/>
  <c r="BC297" i="1" s="1"/>
  <c r="BJ153" i="1"/>
  <c r="BL153" i="1"/>
  <c r="BJ33" i="1"/>
  <c r="BL33" i="1"/>
  <c r="BJ1809" i="1"/>
  <c r="BL1809" i="1"/>
  <c r="BJ1665" i="1"/>
  <c r="BL1665" i="1"/>
  <c r="BJ1521" i="1"/>
  <c r="BL1521" i="1"/>
  <c r="BL1353" i="1"/>
  <c r="BJ1353" i="1"/>
  <c r="BL1209" i="1"/>
  <c r="BJ1209" i="1"/>
  <c r="BJ1041" i="1"/>
  <c r="BL1041" i="1"/>
  <c r="BJ897" i="1"/>
  <c r="BL897" i="1"/>
  <c r="BJ753" i="1"/>
  <c r="BL753" i="1"/>
  <c r="BJ585" i="1"/>
  <c r="BL585" i="1"/>
  <c r="BJ465" i="1"/>
  <c r="BL465" i="1"/>
  <c r="BL344" i="1"/>
  <c r="BC344" i="1" s="1"/>
  <c r="BJ344" i="1"/>
  <c r="BL224" i="1"/>
  <c r="BJ224" i="1"/>
  <c r="BL104" i="1"/>
  <c r="BJ104" i="1"/>
  <c r="BL684" i="1"/>
  <c r="BJ684" i="1"/>
  <c r="BL1760" i="1"/>
  <c r="BJ1760" i="1"/>
  <c r="BL1568" i="1"/>
  <c r="BJ1568" i="1"/>
  <c r="BL1448" i="1"/>
  <c r="BJ1448" i="1"/>
  <c r="BL1328" i="1"/>
  <c r="BJ1328" i="1"/>
  <c r="BJ1232" i="1"/>
  <c r="BL1232" i="1"/>
  <c r="BJ1160" i="1"/>
  <c r="BL1160" i="1"/>
  <c r="BJ1040" i="1"/>
  <c r="BL1040" i="1"/>
  <c r="BL920" i="1"/>
  <c r="BJ920" i="1"/>
  <c r="BJ824" i="1"/>
  <c r="BL824" i="1"/>
  <c r="BL776" i="1"/>
  <c r="BJ776" i="1"/>
  <c r="BL704" i="1"/>
  <c r="BJ704" i="1"/>
  <c r="BL632" i="1"/>
  <c r="BJ632" i="1"/>
  <c r="BL560" i="1"/>
  <c r="BJ560" i="1"/>
  <c r="BL488" i="1"/>
  <c r="BJ488" i="1"/>
  <c r="BL416" i="1"/>
  <c r="BJ416" i="1"/>
  <c r="BJ319" i="1"/>
  <c r="BL319" i="1"/>
  <c r="BJ199" i="1"/>
  <c r="BL199" i="1"/>
  <c r="BL127" i="1"/>
  <c r="BJ127" i="1"/>
  <c r="BJ55" i="1"/>
  <c r="BL55" i="1"/>
  <c r="BL1716" i="1"/>
  <c r="BJ1716" i="1"/>
  <c r="BL1452" i="1"/>
  <c r="BJ1452" i="1"/>
  <c r="BL1156" i="1"/>
  <c r="BJ1156" i="1"/>
  <c r="BJ716" i="1"/>
  <c r="BL716" i="1"/>
  <c r="BJ227" i="1"/>
  <c r="BL227" i="1"/>
  <c r="BJ1735" i="1"/>
  <c r="BL1735" i="1"/>
  <c r="BJ1663" i="1"/>
  <c r="BL1663" i="1"/>
  <c r="BJ1591" i="1"/>
  <c r="BL1591" i="1"/>
  <c r="BJ1519" i="1"/>
  <c r="BL1519" i="1"/>
  <c r="BJ1423" i="1"/>
  <c r="BL1423" i="1"/>
  <c r="BJ1351" i="1"/>
  <c r="BL1351" i="1"/>
  <c r="BJ1279" i="1"/>
  <c r="BL1279" i="1"/>
  <c r="BJ1183" i="1"/>
  <c r="BL1183" i="1"/>
  <c r="BJ1111" i="1"/>
  <c r="BL1111" i="1"/>
  <c r="BJ1039" i="1"/>
  <c r="BL1039" i="1"/>
  <c r="BJ1015" i="1"/>
  <c r="BL1015" i="1"/>
  <c r="BJ943" i="1"/>
  <c r="BL943" i="1"/>
  <c r="BJ871" i="1"/>
  <c r="BL871" i="1"/>
  <c r="BJ775" i="1"/>
  <c r="BL775" i="1"/>
  <c r="BJ703" i="1"/>
  <c r="BL703" i="1"/>
  <c r="BJ631" i="1"/>
  <c r="BL631" i="1"/>
  <c r="BJ559" i="1"/>
  <c r="BL559" i="1"/>
  <c r="BJ487" i="1"/>
  <c r="BL487" i="1"/>
  <c r="BL391" i="1"/>
  <c r="BJ391" i="1"/>
  <c r="BL318" i="1"/>
  <c r="BJ318" i="1"/>
  <c r="BJ270" i="1"/>
  <c r="BL270" i="1"/>
  <c r="BJ198" i="1"/>
  <c r="BL198" i="1"/>
  <c r="BJ126" i="1"/>
  <c r="BL126" i="1"/>
  <c r="BL30" i="1"/>
  <c r="BJ30" i="1"/>
  <c r="BL1588" i="1"/>
  <c r="BJ1588" i="1"/>
  <c r="BL1292" i="1"/>
  <c r="BJ1292" i="1"/>
  <c r="BL732" i="1"/>
  <c r="BJ732" i="1"/>
  <c r="BL259" i="1"/>
  <c r="BJ259" i="1"/>
  <c r="BL1774" i="1"/>
  <c r="BJ1774" i="1"/>
  <c r="BL1678" i="1"/>
  <c r="BJ1678" i="1"/>
  <c r="BL1630" i="1"/>
  <c r="BJ1630" i="1"/>
  <c r="BJ1558" i="1"/>
  <c r="BL1558" i="1"/>
  <c r="BJ1462" i="1"/>
  <c r="BL1462" i="1"/>
  <c r="BL1414" i="1"/>
  <c r="BJ1414" i="1"/>
  <c r="BL1294" i="1"/>
  <c r="BJ1294" i="1"/>
  <c r="BL1222" i="1"/>
  <c r="BJ1222" i="1"/>
  <c r="BJ1126" i="1"/>
  <c r="BL1126" i="1"/>
  <c r="BL1054" i="1"/>
  <c r="BJ1054" i="1"/>
  <c r="BL982" i="1"/>
  <c r="BJ982" i="1"/>
  <c r="BJ910" i="1"/>
  <c r="BL910" i="1"/>
  <c r="BL838" i="1"/>
  <c r="BJ838" i="1"/>
  <c r="BL742" i="1"/>
  <c r="BJ742" i="1"/>
  <c r="BL670" i="1"/>
  <c r="BJ670" i="1"/>
  <c r="BJ550" i="1"/>
  <c r="BL550" i="1"/>
  <c r="BJ478" i="1"/>
  <c r="BL478" i="1"/>
  <c r="BJ382" i="1"/>
  <c r="BL382" i="1"/>
  <c r="BC382" i="1" s="1"/>
  <c r="BJ261" i="1"/>
  <c r="BL261" i="1"/>
  <c r="BJ117" i="1"/>
  <c r="BL117" i="1"/>
  <c r="BJ45" i="1"/>
  <c r="BL45" i="1"/>
  <c r="BL1500" i="1"/>
  <c r="BJ1500" i="1"/>
  <c r="BL1164" i="1"/>
  <c r="BJ1164" i="1"/>
  <c r="BL580" i="1"/>
  <c r="BJ580" i="1"/>
  <c r="BL99" i="1"/>
  <c r="BJ99" i="1"/>
  <c r="BJ1781" i="1"/>
  <c r="BL1781" i="1"/>
  <c r="BL1685" i="1"/>
  <c r="BJ1685" i="1"/>
  <c r="BL1589" i="1"/>
  <c r="BJ1589" i="1"/>
  <c r="BL1469" i="1"/>
  <c r="BJ1469" i="1"/>
  <c r="BL893" i="1"/>
  <c r="BJ893" i="1"/>
  <c r="AA513" i="1"/>
  <c r="AB513" i="1"/>
  <c r="AB1072" i="1"/>
  <c r="AA1072" i="1"/>
  <c r="AB1710" i="1"/>
  <c r="BL677" i="1"/>
  <c r="BJ677" i="1"/>
  <c r="BJ1507" i="1"/>
  <c r="BL1507" i="1"/>
  <c r="BJ1051" i="1"/>
  <c r="BL1051" i="1"/>
  <c r="BJ643" i="1"/>
  <c r="BL643" i="1"/>
  <c r="BJ427" i="1"/>
  <c r="BL427" i="1"/>
  <c r="BC427" i="1" s="1"/>
  <c r="BJ500" i="1"/>
  <c r="BL500" i="1"/>
  <c r="BL75" i="1"/>
  <c r="BJ75" i="1"/>
  <c r="AB1585" i="1"/>
  <c r="AB380" i="1"/>
  <c r="BL749" i="1"/>
  <c r="BJ749" i="1"/>
  <c r="BL725" i="1"/>
  <c r="BJ725" i="1"/>
  <c r="BJ653" i="1"/>
  <c r="BL653" i="1"/>
  <c r="BL581" i="1"/>
  <c r="BJ581" i="1"/>
  <c r="BL533" i="1"/>
  <c r="BJ533" i="1"/>
  <c r="BJ485" i="1"/>
  <c r="BL485" i="1"/>
  <c r="BL437" i="1"/>
  <c r="BJ437" i="1"/>
  <c r="BL389" i="1"/>
  <c r="BJ389" i="1"/>
  <c r="BJ340" i="1"/>
  <c r="BL340" i="1"/>
  <c r="BC340" i="1" s="1"/>
  <c r="BL292" i="1"/>
  <c r="BJ292" i="1"/>
  <c r="BL244" i="1"/>
  <c r="BJ244" i="1"/>
  <c r="BL196" i="1"/>
  <c r="BJ196" i="1"/>
  <c r="BJ148" i="1"/>
  <c r="BL148" i="1"/>
  <c r="BL100" i="1"/>
  <c r="BJ100" i="1"/>
  <c r="BJ52" i="1"/>
  <c r="BL52" i="1"/>
  <c r="BL28" i="1"/>
  <c r="BJ28" i="1"/>
  <c r="BL1596" i="1"/>
  <c r="BJ1596" i="1"/>
  <c r="BJ1412" i="1"/>
  <c r="BL1412" i="1"/>
  <c r="BL1204" i="1"/>
  <c r="BJ1204" i="1"/>
  <c r="BL1020" i="1"/>
  <c r="BJ1020" i="1"/>
  <c r="BJ796" i="1"/>
  <c r="BL796" i="1"/>
  <c r="BL492" i="1"/>
  <c r="BJ492" i="1"/>
  <c r="BJ171" i="1"/>
  <c r="BL171" i="1"/>
  <c r="BJ1795" i="1"/>
  <c r="BL1795" i="1"/>
  <c r="BJ1747" i="1"/>
  <c r="BL1747" i="1"/>
  <c r="BL1699" i="1"/>
  <c r="BJ1699" i="1"/>
  <c r="BJ1651" i="1"/>
  <c r="BL1651" i="1"/>
  <c r="BJ1603" i="1"/>
  <c r="BL1603" i="1"/>
  <c r="BL1555" i="1"/>
  <c r="BJ1555" i="1"/>
  <c r="BL1483" i="1"/>
  <c r="BJ1483" i="1"/>
  <c r="BJ1435" i="1"/>
  <c r="BL1435" i="1"/>
  <c r="BJ1387" i="1"/>
  <c r="BL1387" i="1"/>
  <c r="BL1339" i="1"/>
  <c r="BJ1339" i="1"/>
  <c r="BJ1291" i="1"/>
  <c r="BL1291" i="1"/>
  <c r="BL1243" i="1"/>
  <c r="BJ1243" i="1"/>
  <c r="BL1195" i="1"/>
  <c r="BJ1195" i="1"/>
  <c r="BL1147" i="1"/>
  <c r="BJ1147" i="1"/>
  <c r="BL1099" i="1"/>
  <c r="BJ1099" i="1"/>
  <c r="BJ1027" i="1"/>
  <c r="BL1027" i="1"/>
  <c r="BJ979" i="1"/>
  <c r="BL979" i="1"/>
  <c r="BJ931" i="1"/>
  <c r="BL931" i="1"/>
  <c r="BJ883" i="1"/>
  <c r="BL883" i="1"/>
  <c r="BJ835" i="1"/>
  <c r="BL835" i="1"/>
  <c r="BJ787" i="1"/>
  <c r="BL787" i="1"/>
  <c r="BJ667" i="1"/>
  <c r="BL667" i="1"/>
  <c r="BJ619" i="1"/>
  <c r="BL619" i="1"/>
  <c r="BJ571" i="1"/>
  <c r="BL571" i="1"/>
  <c r="BJ523" i="1"/>
  <c r="BL523" i="1"/>
  <c r="BL475" i="1"/>
  <c r="BJ475" i="1"/>
  <c r="BL403" i="1"/>
  <c r="BJ403" i="1"/>
  <c r="BL330" i="1"/>
  <c r="BJ330" i="1"/>
  <c r="BJ282" i="1"/>
  <c r="BL282" i="1"/>
  <c r="BL234" i="1"/>
  <c r="BJ234" i="1"/>
  <c r="BL186" i="1"/>
  <c r="BJ186" i="1"/>
  <c r="BL90" i="1"/>
  <c r="BJ90" i="1"/>
  <c r="BL42" i="1"/>
  <c r="BJ42" i="1"/>
  <c r="BL964" i="1"/>
  <c r="BJ964" i="1"/>
  <c r="BJ668" i="1"/>
  <c r="BL668" i="1"/>
  <c r="AB1407" i="1"/>
  <c r="AA979" i="1"/>
  <c r="AA1580" i="1"/>
  <c r="AB1802" i="1"/>
  <c r="AB890" i="1"/>
  <c r="AB1393" i="1"/>
  <c r="AB1280" i="1"/>
  <c r="AA1359" i="1"/>
  <c r="AB735" i="1"/>
  <c r="AB1534" i="1"/>
  <c r="AA566" i="1"/>
  <c r="AA1572" i="1"/>
  <c r="AB812" i="1"/>
  <c r="BJ1802" i="1"/>
  <c r="BL1802" i="1"/>
  <c r="BL1778" i="1"/>
  <c r="BJ1778" i="1"/>
  <c r="BJ1754" i="1"/>
  <c r="BL1754" i="1"/>
  <c r="BL1730" i="1"/>
  <c r="BJ1730" i="1"/>
  <c r="BJ1706" i="1"/>
  <c r="BL1706" i="1"/>
  <c r="BL1682" i="1"/>
  <c r="BJ1682" i="1"/>
  <c r="BL1658" i="1"/>
  <c r="BJ1658" i="1"/>
  <c r="BL1634" i="1"/>
  <c r="BJ1634" i="1"/>
  <c r="BL1610" i="1"/>
  <c r="BJ1610" i="1"/>
  <c r="BL1586" i="1"/>
  <c r="BJ1586" i="1"/>
  <c r="BJ1562" i="1"/>
  <c r="BL1562" i="1"/>
  <c r="BL1538" i="1"/>
  <c r="BJ1538" i="1"/>
  <c r="BJ1514" i="1"/>
  <c r="BL1514" i="1"/>
  <c r="BL1490" i="1"/>
  <c r="BJ1490" i="1"/>
  <c r="BL1466" i="1"/>
  <c r="BJ1466" i="1"/>
  <c r="BL1442" i="1"/>
  <c r="BJ1442" i="1"/>
  <c r="BL1418" i="1"/>
  <c r="BJ1418" i="1"/>
  <c r="BL1394" i="1"/>
  <c r="BJ1394" i="1"/>
  <c r="BL1370" i="1"/>
  <c r="BJ1370" i="1"/>
  <c r="BL1346" i="1"/>
  <c r="BJ1346" i="1"/>
  <c r="BL1322" i="1"/>
  <c r="BJ1322" i="1"/>
  <c r="BL1298" i="1"/>
  <c r="BJ1298" i="1"/>
  <c r="BJ1274" i="1"/>
  <c r="BL1274" i="1"/>
  <c r="BJ1250" i="1"/>
  <c r="BL1250" i="1"/>
  <c r="BL1226" i="1"/>
  <c r="BJ1226" i="1"/>
  <c r="BJ1202" i="1"/>
  <c r="BL1202" i="1"/>
  <c r="BJ1178" i="1"/>
  <c r="BL1178" i="1"/>
  <c r="BL1154" i="1"/>
  <c r="BJ1154" i="1"/>
  <c r="BL1130" i="1"/>
  <c r="BJ1130" i="1"/>
  <c r="BL1106" i="1"/>
  <c r="BJ1106" i="1"/>
  <c r="BL1082" i="1"/>
  <c r="BJ1082" i="1"/>
  <c r="BL1058" i="1"/>
  <c r="BJ1058" i="1"/>
  <c r="BL1034" i="1"/>
  <c r="BJ1034" i="1"/>
  <c r="BJ1010" i="1"/>
  <c r="BL1010" i="1"/>
  <c r="BL986" i="1"/>
  <c r="BJ986" i="1"/>
  <c r="BL962" i="1"/>
  <c r="BJ962" i="1"/>
  <c r="BL938" i="1"/>
  <c r="BJ938" i="1"/>
  <c r="BL914" i="1"/>
  <c r="BJ914" i="1"/>
  <c r="BJ890" i="1"/>
  <c r="BL890" i="1"/>
  <c r="BL866" i="1"/>
  <c r="BJ866" i="1"/>
  <c r="BJ842" i="1"/>
  <c r="BL842" i="1"/>
  <c r="BL818" i="1"/>
  <c r="BJ818" i="1"/>
  <c r="BL794" i="1"/>
  <c r="BJ794" i="1"/>
  <c r="BL770" i="1"/>
  <c r="BJ770" i="1"/>
  <c r="BL746" i="1"/>
  <c r="BJ746" i="1"/>
  <c r="BL722" i="1"/>
  <c r="BJ722" i="1"/>
  <c r="BL698" i="1"/>
  <c r="BJ698" i="1"/>
  <c r="BL674" i="1"/>
  <c r="BJ674" i="1"/>
  <c r="BL650" i="1"/>
  <c r="BJ650" i="1"/>
  <c r="BL626" i="1"/>
  <c r="BJ626" i="1"/>
  <c r="BJ602" i="1"/>
  <c r="BL602" i="1"/>
  <c r="BL578" i="1"/>
  <c r="BJ578" i="1"/>
  <c r="BJ554" i="1"/>
  <c r="BL554" i="1"/>
  <c r="BL530" i="1"/>
  <c r="BJ530" i="1"/>
  <c r="BL506" i="1"/>
  <c r="BJ506" i="1"/>
  <c r="BL482" i="1"/>
  <c r="BJ482" i="1"/>
  <c r="BJ458" i="1"/>
  <c r="BL458" i="1"/>
  <c r="BL434" i="1"/>
  <c r="BC434" i="1" s="1"/>
  <c r="BJ434" i="1"/>
  <c r="BL410" i="1"/>
  <c r="BJ410" i="1"/>
  <c r="BJ386" i="1"/>
  <c r="BL386" i="1"/>
  <c r="BL361" i="1"/>
  <c r="BJ361" i="1"/>
  <c r="BL337" i="1"/>
  <c r="BC337" i="1" s="1"/>
  <c r="BJ337" i="1"/>
  <c r="BL313" i="1"/>
  <c r="BJ313" i="1"/>
  <c r="BL289" i="1"/>
  <c r="BJ289" i="1"/>
  <c r="BL265" i="1"/>
  <c r="BJ265" i="1"/>
  <c r="BL241" i="1"/>
  <c r="BJ241" i="1"/>
  <c r="BL217" i="1"/>
  <c r="BJ217" i="1"/>
  <c r="BL193" i="1"/>
  <c r="BJ193" i="1"/>
  <c r="BL169" i="1"/>
  <c r="BJ169" i="1"/>
  <c r="BL145" i="1"/>
  <c r="BJ145" i="1"/>
  <c r="BL121" i="1"/>
  <c r="BJ121" i="1"/>
  <c r="BL97" i="1"/>
  <c r="BJ97" i="1"/>
  <c r="BL73" i="1"/>
  <c r="BJ73" i="1"/>
  <c r="BL49" i="1"/>
  <c r="BJ49" i="1"/>
  <c r="BL25" i="1"/>
  <c r="BJ25" i="1"/>
  <c r="BL1044" i="1"/>
  <c r="BJ1044" i="1"/>
  <c r="BL780" i="1"/>
  <c r="BJ780" i="1"/>
  <c r="BL588" i="1"/>
  <c r="BJ588" i="1"/>
  <c r="BL420" i="1"/>
  <c r="BC420" i="1" s="1"/>
  <c r="BJ420" i="1"/>
  <c r="BJ251" i="1"/>
  <c r="BL251" i="1"/>
  <c r="BJ107" i="1"/>
  <c r="BL107" i="1"/>
  <c r="BL1801" i="1"/>
  <c r="BJ1801" i="1"/>
  <c r="BL1777" i="1"/>
  <c r="BJ1777" i="1"/>
  <c r="BL1753" i="1"/>
  <c r="BJ1753" i="1"/>
  <c r="BL1729" i="1"/>
  <c r="BJ1729" i="1"/>
  <c r="BL1705" i="1"/>
  <c r="BJ1705" i="1"/>
  <c r="BL1681" i="1"/>
  <c r="BJ1681" i="1"/>
  <c r="BL1657" i="1"/>
  <c r="BJ1657" i="1"/>
  <c r="BL1633" i="1"/>
  <c r="BJ1633" i="1"/>
  <c r="BL1609" i="1"/>
  <c r="BJ1609" i="1"/>
  <c r="BL1585" i="1"/>
  <c r="BJ1585" i="1"/>
  <c r="BL1561" i="1"/>
  <c r="BJ1561" i="1"/>
  <c r="BL1537" i="1"/>
  <c r="BJ1537" i="1"/>
  <c r="BL1513" i="1"/>
  <c r="BJ1513" i="1"/>
  <c r="BL1489" i="1"/>
  <c r="BJ1489" i="1"/>
  <c r="BL1465" i="1"/>
  <c r="BJ1465" i="1"/>
  <c r="BL1441" i="1"/>
  <c r="BJ1441" i="1"/>
  <c r="BL1417" i="1"/>
  <c r="BJ1417" i="1"/>
  <c r="BL1393" i="1"/>
  <c r="BJ1393" i="1"/>
  <c r="BL1369" i="1"/>
  <c r="BJ1369" i="1"/>
  <c r="BL1345" i="1"/>
  <c r="BJ1345" i="1"/>
  <c r="BL1321" i="1"/>
  <c r="BJ1321" i="1"/>
  <c r="BL1297" i="1"/>
  <c r="BJ1297" i="1"/>
  <c r="BL1273" i="1"/>
  <c r="BJ1273" i="1"/>
  <c r="BL1249" i="1"/>
  <c r="BJ1249" i="1"/>
  <c r="BL1225" i="1"/>
  <c r="BJ1225" i="1"/>
  <c r="BL1201" i="1"/>
  <c r="BJ1201" i="1"/>
  <c r="BL1177" i="1"/>
  <c r="BJ1177" i="1"/>
  <c r="BL1153" i="1"/>
  <c r="BJ1153" i="1"/>
  <c r="BL1129" i="1"/>
  <c r="BJ1129" i="1"/>
  <c r="BL1105" i="1"/>
  <c r="BJ1105" i="1"/>
  <c r="BL1081" i="1"/>
  <c r="BJ1081" i="1"/>
  <c r="BL1057" i="1"/>
  <c r="BJ1057" i="1"/>
  <c r="BL1033" i="1"/>
  <c r="BJ1033" i="1"/>
  <c r="BL1009" i="1"/>
  <c r="BJ1009" i="1"/>
  <c r="BL985" i="1"/>
  <c r="BJ985" i="1"/>
  <c r="BL961" i="1"/>
  <c r="BJ961" i="1"/>
  <c r="BL937" i="1"/>
  <c r="BJ937" i="1"/>
  <c r="BL913" i="1"/>
  <c r="BJ913" i="1"/>
  <c r="BL889" i="1"/>
  <c r="BJ889" i="1"/>
  <c r="BL865" i="1"/>
  <c r="BJ865" i="1"/>
  <c r="BL841" i="1"/>
  <c r="BJ841" i="1"/>
  <c r="BL817" i="1"/>
  <c r="BJ817" i="1"/>
  <c r="BL793" i="1"/>
  <c r="BJ793" i="1"/>
  <c r="BL769" i="1"/>
  <c r="BJ769" i="1"/>
  <c r="BL745" i="1"/>
  <c r="BJ745" i="1"/>
  <c r="BL721" i="1"/>
  <c r="BJ721" i="1"/>
  <c r="BL697" i="1"/>
  <c r="BJ697" i="1"/>
  <c r="BL673" i="1"/>
  <c r="BJ673" i="1"/>
  <c r="BL649" i="1"/>
  <c r="BJ649" i="1"/>
  <c r="BL625" i="1"/>
  <c r="BJ625" i="1"/>
  <c r="BL601" i="1"/>
  <c r="BJ601" i="1"/>
  <c r="BL577" i="1"/>
  <c r="BJ577" i="1"/>
  <c r="BL553" i="1"/>
  <c r="BJ553" i="1"/>
  <c r="BL529" i="1"/>
  <c r="BJ529" i="1"/>
  <c r="BL505" i="1"/>
  <c r="BJ505" i="1"/>
  <c r="BL481" i="1"/>
  <c r="BJ481" i="1"/>
  <c r="BL457" i="1"/>
  <c r="BJ457" i="1"/>
  <c r="BL433" i="1"/>
  <c r="BC433" i="1" s="1"/>
  <c r="BJ433" i="1"/>
  <c r="BL409" i="1"/>
  <c r="BJ409" i="1"/>
  <c r="BL385" i="1"/>
  <c r="BJ385" i="1"/>
  <c r="BL360" i="1"/>
  <c r="BJ360" i="1"/>
  <c r="BL336" i="1"/>
  <c r="BC336" i="1" s="1"/>
  <c r="BJ336" i="1"/>
  <c r="BL312" i="1"/>
  <c r="BJ312" i="1"/>
  <c r="BL288" i="1"/>
  <c r="BJ288" i="1"/>
  <c r="BL264" i="1"/>
  <c r="BJ264" i="1"/>
  <c r="BL240" i="1"/>
  <c r="BJ240" i="1"/>
  <c r="BL216" i="1"/>
  <c r="BJ216" i="1"/>
  <c r="BL192" i="1"/>
  <c r="BJ192" i="1"/>
  <c r="BL168" i="1"/>
  <c r="BJ168" i="1"/>
  <c r="BL144" i="1"/>
  <c r="BJ144" i="1"/>
  <c r="BL120" i="1"/>
  <c r="BJ120" i="1"/>
  <c r="BL96" i="1"/>
  <c r="BJ96" i="1"/>
  <c r="BL72" i="1"/>
  <c r="BJ72" i="1"/>
  <c r="BL48" i="1"/>
  <c r="BJ48" i="1"/>
  <c r="BL24" i="1"/>
  <c r="BJ24" i="1"/>
  <c r="BJ932" i="1"/>
  <c r="BL932" i="1"/>
  <c r="BJ596" i="1"/>
  <c r="BL596" i="1"/>
  <c r="BJ428" i="1"/>
  <c r="BL428" i="1"/>
  <c r="BC428" i="1" s="1"/>
  <c r="BL235" i="1"/>
  <c r="BJ235" i="1"/>
  <c r="BJ67" i="1"/>
  <c r="BL67" i="1"/>
  <c r="BL1800" i="1"/>
  <c r="BJ1800" i="1"/>
  <c r="BL1776" i="1"/>
  <c r="BJ1776" i="1"/>
  <c r="BL1752" i="1"/>
  <c r="BJ1752" i="1"/>
  <c r="BL1728" i="1"/>
  <c r="BJ1728" i="1"/>
  <c r="BL1704" i="1"/>
  <c r="BJ1704" i="1"/>
  <c r="BL1680" i="1"/>
  <c r="BJ1680" i="1"/>
  <c r="BL1656" i="1"/>
  <c r="BJ1656" i="1"/>
  <c r="BL1632" i="1"/>
  <c r="BJ1632" i="1"/>
  <c r="BL1608" i="1"/>
  <c r="BJ1608" i="1"/>
  <c r="BL1584" i="1"/>
  <c r="BJ1584" i="1"/>
  <c r="BL1560" i="1"/>
  <c r="BJ1560" i="1"/>
  <c r="BL1536" i="1"/>
  <c r="BJ1536" i="1"/>
  <c r="BL1512" i="1"/>
  <c r="BJ1512" i="1"/>
  <c r="BL1488" i="1"/>
  <c r="BJ1488" i="1"/>
  <c r="BL1464" i="1"/>
  <c r="BJ1464" i="1"/>
  <c r="BL1440" i="1"/>
  <c r="BJ1440" i="1"/>
  <c r="BL1416" i="1"/>
  <c r="BJ1416" i="1"/>
  <c r="BL1392" i="1"/>
  <c r="BJ1392" i="1"/>
  <c r="BL1368" i="1"/>
  <c r="BJ1368" i="1"/>
  <c r="BL1344" i="1"/>
  <c r="BJ1344" i="1"/>
  <c r="BL1320" i="1"/>
  <c r="BJ1320" i="1"/>
  <c r="BL1296" i="1"/>
  <c r="BJ1296" i="1"/>
  <c r="BL1272" i="1"/>
  <c r="BJ1272" i="1"/>
  <c r="BL1248" i="1"/>
  <c r="BJ1248" i="1"/>
  <c r="BL1224" i="1"/>
  <c r="BJ1224" i="1"/>
  <c r="BL1200" i="1"/>
  <c r="BJ1200" i="1"/>
  <c r="BL1176" i="1"/>
  <c r="BJ1176" i="1"/>
  <c r="BL1152" i="1"/>
  <c r="BJ1152" i="1"/>
  <c r="BL1128" i="1"/>
  <c r="BJ1128" i="1"/>
  <c r="BL1104" i="1"/>
  <c r="BJ1104" i="1"/>
  <c r="BL1080" i="1"/>
  <c r="BJ1080" i="1"/>
  <c r="BL1056" i="1"/>
  <c r="BJ1056" i="1"/>
  <c r="BL1032" i="1"/>
  <c r="BJ1032" i="1"/>
  <c r="BL1008" i="1"/>
  <c r="BJ1008" i="1"/>
  <c r="BL984" i="1"/>
  <c r="BJ984" i="1"/>
  <c r="BL960" i="1"/>
  <c r="BJ960" i="1"/>
  <c r="BL936" i="1"/>
  <c r="BJ936" i="1"/>
  <c r="BL912" i="1"/>
  <c r="BJ912" i="1"/>
  <c r="BL888" i="1"/>
  <c r="BJ888" i="1"/>
  <c r="BL864" i="1"/>
  <c r="BJ864" i="1"/>
  <c r="BL840" i="1"/>
  <c r="BJ840" i="1"/>
  <c r="BL816" i="1"/>
  <c r="BJ816" i="1"/>
  <c r="BL792" i="1"/>
  <c r="BJ792" i="1"/>
  <c r="BL768" i="1"/>
  <c r="BJ768" i="1"/>
  <c r="BL744" i="1"/>
  <c r="BJ744" i="1"/>
  <c r="BL720" i="1"/>
  <c r="BJ720" i="1"/>
  <c r="BL696" i="1"/>
  <c r="BJ696" i="1"/>
  <c r="BL672" i="1"/>
  <c r="BJ672" i="1"/>
  <c r="BL648" i="1"/>
  <c r="BJ648" i="1"/>
  <c r="BL624" i="1"/>
  <c r="BJ624" i="1"/>
  <c r="BL600" i="1"/>
  <c r="BJ600" i="1"/>
  <c r="BL576" i="1"/>
  <c r="BJ576" i="1"/>
  <c r="BL552" i="1"/>
  <c r="BJ552" i="1"/>
  <c r="BL528" i="1"/>
  <c r="BJ528" i="1"/>
  <c r="BL504" i="1"/>
  <c r="BJ504" i="1"/>
  <c r="BL480" i="1"/>
  <c r="BJ480" i="1"/>
  <c r="BL456" i="1"/>
  <c r="BJ456" i="1"/>
  <c r="BL432" i="1"/>
  <c r="BC432" i="1" s="1"/>
  <c r="BJ432" i="1"/>
  <c r="BL408" i="1"/>
  <c r="BJ408" i="1"/>
  <c r="BL384" i="1"/>
  <c r="BC384" i="1" s="1"/>
  <c r="BJ384" i="1"/>
  <c r="BL359" i="1"/>
  <c r="BJ359" i="1"/>
  <c r="BL335" i="1"/>
  <c r="BC335" i="1" s="1"/>
  <c r="BJ335" i="1"/>
  <c r="BL311" i="1"/>
  <c r="BJ311" i="1"/>
  <c r="BL287" i="1"/>
  <c r="BJ287" i="1"/>
  <c r="BL263" i="1"/>
  <c r="BJ263" i="1"/>
  <c r="BL239" i="1"/>
  <c r="BJ239" i="1"/>
  <c r="BL215" i="1"/>
  <c r="BJ215" i="1"/>
  <c r="BL191" i="1"/>
  <c r="BJ191" i="1"/>
  <c r="BJ167" i="1"/>
  <c r="BL167" i="1"/>
  <c r="BL143" i="1"/>
  <c r="BJ143" i="1"/>
  <c r="BL119" i="1"/>
  <c r="BJ119" i="1"/>
  <c r="BL95" i="1"/>
  <c r="BJ95" i="1"/>
  <c r="BL71" i="1"/>
  <c r="BJ71" i="1"/>
  <c r="BJ47" i="1"/>
  <c r="BL47" i="1"/>
  <c r="BL23" i="1"/>
  <c r="BJ23" i="1"/>
  <c r="BJ1772" i="1"/>
  <c r="BL1772" i="1"/>
  <c r="BL1684" i="1"/>
  <c r="BJ1684" i="1"/>
  <c r="BL1604" i="1"/>
  <c r="BJ1604" i="1"/>
  <c r="BJ1516" i="1"/>
  <c r="BL1516" i="1"/>
  <c r="BL1420" i="1"/>
  <c r="BJ1420" i="1"/>
  <c r="BL1308" i="1"/>
  <c r="BJ1308" i="1"/>
  <c r="BL1212" i="1"/>
  <c r="BJ1212" i="1"/>
  <c r="BJ1124" i="1"/>
  <c r="BL1124" i="1"/>
  <c r="BJ1028" i="1"/>
  <c r="BL1028" i="1"/>
  <c r="BL916" i="1"/>
  <c r="BJ916" i="1"/>
  <c r="BL804" i="1"/>
  <c r="BJ804" i="1"/>
  <c r="BL660" i="1"/>
  <c r="BJ660" i="1"/>
  <c r="BJ508" i="1"/>
  <c r="BL508" i="1"/>
  <c r="BL331" i="1"/>
  <c r="BC331" i="1" s="1"/>
  <c r="BJ331" i="1"/>
  <c r="BL187" i="1"/>
  <c r="BJ187" i="1"/>
  <c r="BL35" i="1"/>
  <c r="BJ35" i="1"/>
  <c r="BL1799" i="1"/>
  <c r="BJ1799" i="1"/>
  <c r="BL1775" i="1"/>
  <c r="BJ1775" i="1"/>
  <c r="BL1751" i="1"/>
  <c r="BJ1751" i="1"/>
  <c r="BL1727" i="1"/>
  <c r="BJ1727" i="1"/>
  <c r="BL1703" i="1"/>
  <c r="BJ1703" i="1"/>
  <c r="BL1679" i="1"/>
  <c r="BJ1679" i="1"/>
  <c r="BL1655" i="1"/>
  <c r="BJ1655" i="1"/>
  <c r="BJ1631" i="1"/>
  <c r="BL1631" i="1"/>
  <c r="BL1607" i="1"/>
  <c r="BJ1607" i="1"/>
  <c r="BL1583" i="1"/>
  <c r="BJ1583" i="1"/>
  <c r="BJ1559" i="1"/>
  <c r="BL1559" i="1"/>
  <c r="BL1535" i="1"/>
  <c r="BJ1535" i="1"/>
  <c r="BL1511" i="1"/>
  <c r="BJ1511" i="1"/>
  <c r="BL1487" i="1"/>
  <c r="BJ1487" i="1"/>
  <c r="BL1463" i="1"/>
  <c r="BJ1463" i="1"/>
  <c r="BL1439" i="1"/>
  <c r="BJ1439" i="1"/>
  <c r="BL1415" i="1"/>
  <c r="BJ1415" i="1"/>
  <c r="BL1391" i="1"/>
  <c r="BJ1391" i="1"/>
  <c r="BL1367" i="1"/>
  <c r="BJ1367" i="1"/>
  <c r="BL1343" i="1"/>
  <c r="BJ1343" i="1"/>
  <c r="BL1319" i="1"/>
  <c r="BJ1319" i="1"/>
  <c r="BL1295" i="1"/>
  <c r="BJ1295" i="1"/>
  <c r="BL1271" i="1"/>
  <c r="BJ1271" i="1"/>
  <c r="BL1247" i="1"/>
  <c r="BJ1247" i="1"/>
  <c r="BL1223" i="1"/>
  <c r="BJ1223" i="1"/>
  <c r="BL1199" i="1"/>
  <c r="BJ1199" i="1"/>
  <c r="BJ1175" i="1"/>
  <c r="BL1175" i="1"/>
  <c r="BL1151" i="1"/>
  <c r="BJ1151" i="1"/>
  <c r="BJ1127" i="1"/>
  <c r="BL1127" i="1"/>
  <c r="BL1103" i="1"/>
  <c r="BJ1103" i="1"/>
  <c r="BL1079" i="1"/>
  <c r="BJ1079" i="1"/>
  <c r="BJ1055" i="1"/>
  <c r="BL1055" i="1"/>
  <c r="BJ1031" i="1"/>
  <c r="BL1031" i="1"/>
  <c r="BL1007" i="1"/>
  <c r="BJ1007" i="1"/>
  <c r="BJ983" i="1"/>
  <c r="BL983" i="1"/>
  <c r="BL959" i="1"/>
  <c r="BJ959" i="1"/>
  <c r="BL935" i="1"/>
  <c r="BJ935" i="1"/>
  <c r="BJ911" i="1"/>
  <c r="BL911" i="1"/>
  <c r="BL887" i="1"/>
  <c r="BJ887" i="1"/>
  <c r="BL863" i="1"/>
  <c r="BJ863" i="1"/>
  <c r="BJ839" i="1"/>
  <c r="BL839" i="1"/>
  <c r="BJ815" i="1"/>
  <c r="BL815" i="1"/>
  <c r="BL791" i="1"/>
  <c r="BJ791" i="1"/>
  <c r="BJ767" i="1"/>
  <c r="BL767" i="1"/>
  <c r="BL743" i="1"/>
  <c r="BJ743" i="1"/>
  <c r="BL719" i="1"/>
  <c r="BJ719" i="1"/>
  <c r="BJ695" i="1"/>
  <c r="BL695" i="1"/>
  <c r="BL671" i="1"/>
  <c r="BJ671" i="1"/>
  <c r="BL647" i="1"/>
  <c r="BJ647" i="1"/>
  <c r="BJ623" i="1"/>
  <c r="BL623" i="1"/>
  <c r="BL599" i="1"/>
  <c r="BJ599" i="1"/>
  <c r="BL575" i="1"/>
  <c r="BJ575" i="1"/>
  <c r="BJ551" i="1"/>
  <c r="BL551" i="1"/>
  <c r="BJ527" i="1"/>
  <c r="BL527" i="1"/>
  <c r="BL503" i="1"/>
  <c r="BJ503" i="1"/>
  <c r="BJ479" i="1"/>
  <c r="BL479" i="1"/>
  <c r="BL455" i="1"/>
  <c r="BJ455" i="1"/>
  <c r="BL431" i="1"/>
  <c r="BC431" i="1" s="1"/>
  <c r="BJ431" i="1"/>
  <c r="BJ407" i="1"/>
  <c r="BL407" i="1"/>
  <c r="BL383" i="1"/>
  <c r="BC383" i="1" s="1"/>
  <c r="BJ383" i="1"/>
  <c r="BJ358" i="1"/>
  <c r="BL358" i="1"/>
  <c r="BJ334" i="1"/>
  <c r="BL334" i="1"/>
  <c r="BC334" i="1" s="1"/>
  <c r="BJ310" i="1"/>
  <c r="BL310" i="1"/>
  <c r="BJ286" i="1"/>
  <c r="BL286" i="1"/>
  <c r="BJ262" i="1"/>
  <c r="BL262" i="1"/>
  <c r="BJ238" i="1"/>
  <c r="BL238" i="1"/>
  <c r="BJ214" i="1"/>
  <c r="BL214" i="1"/>
  <c r="BJ190" i="1"/>
  <c r="BL190" i="1"/>
  <c r="BJ166" i="1"/>
  <c r="BL166" i="1"/>
  <c r="BJ142" i="1"/>
  <c r="BL142" i="1"/>
  <c r="BJ118" i="1"/>
  <c r="BL118" i="1"/>
  <c r="BJ94" i="1"/>
  <c r="BL94" i="1"/>
  <c r="BJ70" i="1"/>
  <c r="BL70" i="1"/>
  <c r="BJ46" i="1"/>
  <c r="BL46" i="1"/>
  <c r="BJ22" i="1"/>
  <c r="BL22" i="1"/>
  <c r="BL1756" i="1"/>
  <c r="BJ1756" i="1"/>
  <c r="BL1668" i="1"/>
  <c r="BJ1668" i="1"/>
  <c r="BJ1556" i="1"/>
  <c r="BL1556" i="1"/>
  <c r="BJ1460" i="1"/>
  <c r="BL1460" i="1"/>
  <c r="BL1356" i="1"/>
  <c r="BJ1356" i="1"/>
  <c r="BL1252" i="1"/>
  <c r="BJ1252" i="1"/>
  <c r="BL1140" i="1"/>
  <c r="BJ1140" i="1"/>
  <c r="BJ940" i="1"/>
  <c r="BL940" i="1"/>
  <c r="BJ812" i="1"/>
  <c r="BL812" i="1"/>
  <c r="BL676" i="1"/>
  <c r="BJ676" i="1"/>
  <c r="BL516" i="1"/>
  <c r="BJ516" i="1"/>
  <c r="BJ363" i="1"/>
  <c r="BL363" i="1"/>
  <c r="BL195" i="1"/>
  <c r="BJ195" i="1"/>
  <c r="BL1814" i="1"/>
  <c r="BJ1814" i="1"/>
  <c r="BJ1790" i="1"/>
  <c r="BL1790" i="1"/>
  <c r="BJ1766" i="1"/>
  <c r="BL1766" i="1"/>
  <c r="BL1742" i="1"/>
  <c r="BJ1742" i="1"/>
  <c r="BL1718" i="1"/>
  <c r="BJ1718" i="1"/>
  <c r="BL1694" i="1"/>
  <c r="BJ1694" i="1"/>
  <c r="BL1670" i="1"/>
  <c r="BJ1670" i="1"/>
  <c r="BJ773" i="1"/>
  <c r="BL773" i="1"/>
  <c r="BL701" i="1"/>
  <c r="BJ701" i="1"/>
  <c r="BJ629" i="1"/>
  <c r="BL629" i="1"/>
  <c r="BL605" i="1"/>
  <c r="BJ605" i="1"/>
  <c r="BL557" i="1"/>
  <c r="BJ557" i="1"/>
  <c r="BJ509" i="1"/>
  <c r="BL509" i="1"/>
  <c r="BL461" i="1"/>
  <c r="BJ461" i="1"/>
  <c r="BJ413" i="1"/>
  <c r="BL413" i="1"/>
  <c r="BJ364" i="1"/>
  <c r="BL364" i="1"/>
  <c r="BC364" i="1" s="1"/>
  <c r="BL316" i="1"/>
  <c r="BJ316" i="1"/>
  <c r="BJ268" i="1"/>
  <c r="BL268" i="1"/>
  <c r="BL220" i="1"/>
  <c r="BJ220" i="1"/>
  <c r="BL172" i="1"/>
  <c r="BJ172" i="1"/>
  <c r="BL124" i="1"/>
  <c r="BJ124" i="1"/>
  <c r="BL76" i="1"/>
  <c r="BJ76" i="1"/>
  <c r="BL1764" i="1"/>
  <c r="BJ1764" i="1"/>
  <c r="BJ1676" i="1"/>
  <c r="BL1676" i="1"/>
  <c r="BJ1508" i="1"/>
  <c r="BL1508" i="1"/>
  <c r="BJ1300" i="1"/>
  <c r="BL1300" i="1"/>
  <c r="BL1116" i="1"/>
  <c r="BJ1116" i="1"/>
  <c r="BJ908" i="1"/>
  <c r="BL908" i="1"/>
  <c r="BJ652" i="1"/>
  <c r="BL652" i="1"/>
  <c r="BJ323" i="1"/>
  <c r="BL323" i="1"/>
  <c r="BJ27" i="1"/>
  <c r="BL27" i="1"/>
  <c r="BL1771" i="1"/>
  <c r="BJ1771" i="1"/>
  <c r="BJ1723" i="1"/>
  <c r="BL1723" i="1"/>
  <c r="BJ1675" i="1"/>
  <c r="BL1675" i="1"/>
  <c r="BL1627" i="1"/>
  <c r="BJ1627" i="1"/>
  <c r="BJ1579" i="1"/>
  <c r="BL1579" i="1"/>
  <c r="BJ1531" i="1"/>
  <c r="BL1531" i="1"/>
  <c r="BJ1459" i="1"/>
  <c r="BL1459" i="1"/>
  <c r="BL1411" i="1"/>
  <c r="BJ1411" i="1"/>
  <c r="BJ1363" i="1"/>
  <c r="BL1363" i="1"/>
  <c r="BJ1315" i="1"/>
  <c r="BL1315" i="1"/>
  <c r="BL1267" i="1"/>
  <c r="BJ1267" i="1"/>
  <c r="BL1219" i="1"/>
  <c r="BJ1219" i="1"/>
  <c r="BL1171" i="1"/>
  <c r="BJ1171" i="1"/>
  <c r="BL1123" i="1"/>
  <c r="BJ1123" i="1"/>
  <c r="BJ1075" i="1"/>
  <c r="BL1075" i="1"/>
  <c r="BJ1003" i="1"/>
  <c r="BL1003" i="1"/>
  <c r="BJ955" i="1"/>
  <c r="BL955" i="1"/>
  <c r="BJ907" i="1"/>
  <c r="BL907" i="1"/>
  <c r="BJ859" i="1"/>
  <c r="BL859" i="1"/>
  <c r="BJ811" i="1"/>
  <c r="BL811" i="1"/>
  <c r="BJ763" i="1"/>
  <c r="BL763" i="1"/>
  <c r="BJ739" i="1"/>
  <c r="BL739" i="1"/>
  <c r="BJ715" i="1"/>
  <c r="BL715" i="1"/>
  <c r="BJ691" i="1"/>
  <c r="BL691" i="1"/>
  <c r="BJ595" i="1"/>
  <c r="BL595" i="1"/>
  <c r="BJ547" i="1"/>
  <c r="BL547" i="1"/>
  <c r="BJ499" i="1"/>
  <c r="BL499" i="1"/>
  <c r="BL451" i="1"/>
  <c r="BJ451" i="1"/>
  <c r="BL379" i="1"/>
  <c r="BC379" i="1" s="1"/>
  <c r="BJ379" i="1"/>
  <c r="BJ354" i="1"/>
  <c r="BL354" i="1"/>
  <c r="BL306" i="1"/>
  <c r="BJ306" i="1"/>
  <c r="BL258" i="1"/>
  <c r="BJ258" i="1"/>
  <c r="BL210" i="1"/>
  <c r="BJ210" i="1"/>
  <c r="BL162" i="1"/>
  <c r="BJ162" i="1"/>
  <c r="BL138" i="1"/>
  <c r="BJ138" i="1"/>
  <c r="BL114" i="1"/>
  <c r="BJ114" i="1"/>
  <c r="BL66" i="1"/>
  <c r="BJ66" i="1"/>
  <c r="BL18" i="1"/>
  <c r="BJ18" i="1"/>
  <c r="BL820" i="1"/>
  <c r="BJ820" i="1"/>
  <c r="BL347" i="1"/>
  <c r="BJ347" i="1"/>
  <c r="AB1472" i="1"/>
  <c r="AB512" i="1"/>
  <c r="AB403" i="1"/>
  <c r="AA1034" i="1"/>
  <c r="AA783" i="1"/>
  <c r="AA998" i="1"/>
  <c r="AB1309" i="1"/>
  <c r="AB687" i="1"/>
  <c r="AA1597" i="1"/>
  <c r="AB885" i="1"/>
  <c r="AB817" i="1"/>
  <c r="AA1363" i="1"/>
  <c r="BL1794" i="1"/>
  <c r="BJ1794" i="1"/>
  <c r="BL1770" i="1"/>
  <c r="BJ1770" i="1"/>
  <c r="BL1746" i="1"/>
  <c r="BJ1746" i="1"/>
  <c r="BJ1722" i="1"/>
  <c r="BL1722" i="1"/>
  <c r="BL1698" i="1"/>
  <c r="BJ1698" i="1"/>
  <c r="BL1674" i="1"/>
  <c r="BJ1674" i="1"/>
  <c r="BL1650" i="1"/>
  <c r="BJ1650" i="1"/>
  <c r="BL1626" i="1"/>
  <c r="BJ1626" i="1"/>
  <c r="BL1602" i="1"/>
  <c r="BJ1602" i="1"/>
  <c r="BL1578" i="1"/>
  <c r="BJ1578" i="1"/>
  <c r="BL1554" i="1"/>
  <c r="BJ1554" i="1"/>
  <c r="BL1530" i="1"/>
  <c r="BJ1530" i="1"/>
  <c r="BL1506" i="1"/>
  <c r="BJ1506" i="1"/>
  <c r="BL1482" i="1"/>
  <c r="BJ1482" i="1"/>
  <c r="BJ1458" i="1"/>
  <c r="BL1458" i="1"/>
  <c r="BL1434" i="1"/>
  <c r="BJ1434" i="1"/>
  <c r="BL1410" i="1"/>
  <c r="BJ1410" i="1"/>
  <c r="BL1386" i="1"/>
  <c r="BJ1386" i="1"/>
  <c r="BL1362" i="1"/>
  <c r="BJ1362" i="1"/>
  <c r="BL1338" i="1"/>
  <c r="BJ1338" i="1"/>
  <c r="BL1314" i="1"/>
  <c r="BJ1314" i="1"/>
  <c r="BJ1290" i="1"/>
  <c r="BL1290" i="1"/>
  <c r="BL1266" i="1"/>
  <c r="BJ1266" i="1"/>
  <c r="BL1242" i="1"/>
  <c r="BJ1242" i="1"/>
  <c r="AB1772" i="1"/>
  <c r="AB1436" i="1"/>
  <c r="AB595" i="1"/>
  <c r="AB746" i="1"/>
  <c r="AA1167" i="1"/>
  <c r="AA1438" i="1"/>
  <c r="AA1466" i="1"/>
  <c r="AA1119" i="1"/>
  <c r="AB495" i="1"/>
  <c r="AB1718" i="1"/>
  <c r="AB1267" i="1"/>
  <c r="BJ1646" i="1"/>
  <c r="BL1646" i="1"/>
  <c r="BL1622" i="1"/>
  <c r="BJ1622" i="1"/>
  <c r="BL1598" i="1"/>
  <c r="BJ1598" i="1"/>
  <c r="BL1574" i="1"/>
  <c r="BJ1574" i="1"/>
  <c r="BJ1550" i="1"/>
  <c r="BL1550" i="1"/>
  <c r="BL1526" i="1"/>
  <c r="BJ1526" i="1"/>
  <c r="BL1502" i="1"/>
  <c r="BJ1502" i="1"/>
  <c r="BL1478" i="1"/>
  <c r="BJ1478" i="1"/>
  <c r="BL1454" i="1"/>
  <c r="BJ1454" i="1"/>
  <c r="BJ1430" i="1"/>
  <c r="BL1430" i="1"/>
  <c r="BJ1406" i="1"/>
  <c r="BL1406" i="1"/>
  <c r="BL1382" i="1"/>
  <c r="BJ1382" i="1"/>
  <c r="BJ1358" i="1"/>
  <c r="BL1358" i="1"/>
  <c r="BJ1334" i="1"/>
  <c r="BL1334" i="1"/>
  <c r="BL1310" i="1"/>
  <c r="BJ1310" i="1"/>
  <c r="BJ1286" i="1"/>
  <c r="BL1286" i="1"/>
  <c r="BL1262" i="1"/>
  <c r="BJ1262" i="1"/>
  <c r="BL1238" i="1"/>
  <c r="BJ1238" i="1"/>
  <c r="BJ1214" i="1"/>
  <c r="BL1214" i="1"/>
  <c r="BL1190" i="1"/>
  <c r="BJ1190" i="1"/>
  <c r="BL1166" i="1"/>
  <c r="BJ1166" i="1"/>
  <c r="BL1142" i="1"/>
  <c r="BJ1142" i="1"/>
  <c r="BJ1118" i="1"/>
  <c r="BL1118" i="1"/>
  <c r="BL1094" i="1"/>
  <c r="BJ1094" i="1"/>
  <c r="BL1070" i="1"/>
  <c r="BJ1070" i="1"/>
  <c r="BL1046" i="1"/>
  <c r="BJ1046" i="1"/>
  <c r="BL1022" i="1"/>
  <c r="BJ1022" i="1"/>
  <c r="BJ998" i="1"/>
  <c r="BL998" i="1"/>
  <c r="BL974" i="1"/>
  <c r="BJ974" i="1"/>
  <c r="BL950" i="1"/>
  <c r="BJ950" i="1"/>
  <c r="BJ926" i="1"/>
  <c r="BL926" i="1"/>
  <c r="BL902" i="1"/>
  <c r="BJ902" i="1"/>
  <c r="BL878" i="1"/>
  <c r="BJ878" i="1"/>
  <c r="BJ854" i="1"/>
  <c r="BL854" i="1"/>
  <c r="BL830" i="1"/>
  <c r="BJ830" i="1"/>
  <c r="BL806" i="1"/>
  <c r="BJ806" i="1"/>
  <c r="BJ782" i="1"/>
  <c r="BL782" i="1"/>
  <c r="BL758" i="1"/>
  <c r="BJ758" i="1"/>
  <c r="BL734" i="1"/>
  <c r="BJ734" i="1"/>
  <c r="BJ710" i="1"/>
  <c r="BL710" i="1"/>
  <c r="BL686" i="1"/>
  <c r="BJ686" i="1"/>
  <c r="BL662" i="1"/>
  <c r="BJ662" i="1"/>
  <c r="BL638" i="1"/>
  <c r="BJ638" i="1"/>
  <c r="BL614" i="1"/>
  <c r="BJ614" i="1"/>
  <c r="BL590" i="1"/>
  <c r="BJ590" i="1"/>
  <c r="BJ566" i="1"/>
  <c r="BL566" i="1"/>
  <c r="BL542" i="1"/>
  <c r="BJ542" i="1"/>
  <c r="BL518" i="1"/>
  <c r="BJ518" i="1"/>
  <c r="BJ494" i="1"/>
  <c r="BL494" i="1"/>
  <c r="BJ470" i="1"/>
  <c r="BL470" i="1"/>
  <c r="BL446" i="1"/>
  <c r="BJ446" i="1"/>
  <c r="BL422" i="1"/>
  <c r="BC422" i="1" s="1"/>
  <c r="BJ422" i="1"/>
  <c r="BJ398" i="1"/>
  <c r="BL398" i="1"/>
  <c r="BL373" i="1"/>
  <c r="BC373" i="1" s="1"/>
  <c r="BJ373" i="1"/>
  <c r="BL349" i="1"/>
  <c r="BJ349" i="1"/>
  <c r="BL325" i="1"/>
  <c r="BJ325" i="1"/>
  <c r="BL301" i="1"/>
  <c r="BC301" i="1" s="1"/>
  <c r="BJ301" i="1"/>
  <c r="BL277" i="1"/>
  <c r="BJ277" i="1"/>
  <c r="BL253" i="1"/>
  <c r="BJ253" i="1"/>
  <c r="BL229" i="1"/>
  <c r="BJ229" i="1"/>
  <c r="BL205" i="1"/>
  <c r="BJ205" i="1"/>
  <c r="BL181" i="1"/>
  <c r="BJ181" i="1"/>
  <c r="BL157" i="1"/>
  <c r="BJ157" i="1"/>
  <c r="BL133" i="1"/>
  <c r="BJ133" i="1"/>
  <c r="BL109" i="1"/>
  <c r="BJ109" i="1"/>
  <c r="BL85" i="1"/>
  <c r="BJ85" i="1"/>
  <c r="BL61" i="1"/>
  <c r="BJ61" i="1"/>
  <c r="BL37" i="1"/>
  <c r="BJ37" i="1"/>
  <c r="BL1812" i="1"/>
  <c r="BJ1812" i="1"/>
  <c r="BL1692" i="1"/>
  <c r="BJ1692" i="1"/>
  <c r="BL1572" i="1"/>
  <c r="BJ1572" i="1"/>
  <c r="BL1468" i="1"/>
  <c r="BJ1468" i="1"/>
  <c r="BL1348" i="1"/>
  <c r="BJ1348" i="1"/>
  <c r="BL1236" i="1"/>
  <c r="BJ1236" i="1"/>
  <c r="BL1132" i="1"/>
  <c r="BJ1132" i="1"/>
  <c r="BJ1012" i="1"/>
  <c r="BL1012" i="1"/>
  <c r="BL892" i="1"/>
  <c r="BJ892" i="1"/>
  <c r="BL708" i="1"/>
  <c r="BJ708" i="1"/>
  <c r="BJ524" i="1"/>
  <c r="BL524" i="1"/>
  <c r="BJ339" i="1"/>
  <c r="BL339" i="1"/>
  <c r="BC339" i="1" s="1"/>
  <c r="BJ203" i="1"/>
  <c r="BL203" i="1"/>
  <c r="BL51" i="1"/>
  <c r="BJ51" i="1"/>
  <c r="BJ1797" i="1"/>
  <c r="BL1797" i="1"/>
  <c r="BJ1773" i="1"/>
  <c r="BL1773" i="1"/>
  <c r="BJ1749" i="1"/>
  <c r="BL1749" i="1"/>
  <c r="BL1725" i="1"/>
  <c r="BJ1725" i="1"/>
  <c r="BJ1701" i="1"/>
  <c r="BL1701" i="1"/>
  <c r="BL1677" i="1"/>
  <c r="BJ1677" i="1"/>
  <c r="BJ1653" i="1"/>
  <c r="BL1653" i="1"/>
  <c r="BJ1629" i="1"/>
  <c r="BL1629" i="1"/>
  <c r="BL1605" i="1"/>
  <c r="BJ1605" i="1"/>
  <c r="BJ1581" i="1"/>
  <c r="BL1581" i="1"/>
  <c r="BJ1557" i="1"/>
  <c r="BL1557" i="1"/>
  <c r="BJ1533" i="1"/>
  <c r="BL1533" i="1"/>
  <c r="BJ1509" i="1"/>
  <c r="BL1509" i="1"/>
  <c r="BL1485" i="1"/>
  <c r="BJ1485" i="1"/>
  <c r="BJ1461" i="1"/>
  <c r="BL1461" i="1"/>
  <c r="BJ1437" i="1"/>
  <c r="BL1437" i="1"/>
  <c r="BJ1413" i="1"/>
  <c r="BL1413" i="1"/>
  <c r="BJ1389" i="1"/>
  <c r="BL1389" i="1"/>
  <c r="BL1365" i="1"/>
  <c r="BJ1365" i="1"/>
  <c r="BJ1341" i="1"/>
  <c r="BL1341" i="1"/>
  <c r="BJ1317" i="1"/>
  <c r="BL1317" i="1"/>
  <c r="BL1293" i="1"/>
  <c r="BJ1293" i="1"/>
  <c r="BJ1269" i="1"/>
  <c r="BL1269" i="1"/>
  <c r="BL1245" i="1"/>
  <c r="BJ1245" i="1"/>
  <c r="BJ1221" i="1"/>
  <c r="BL1221" i="1"/>
  <c r="BL1197" i="1"/>
  <c r="BJ1197" i="1"/>
  <c r="BL1173" i="1"/>
  <c r="BJ1173" i="1"/>
  <c r="BJ1149" i="1"/>
  <c r="BL1149" i="1"/>
  <c r="BJ1125" i="1"/>
  <c r="BL1125" i="1"/>
  <c r="BJ1101" i="1"/>
  <c r="BL1101" i="1"/>
  <c r="BJ1077" i="1"/>
  <c r="BL1077" i="1"/>
  <c r="BL1053" i="1"/>
  <c r="BJ1053" i="1"/>
  <c r="BJ1029" i="1"/>
  <c r="BL1029" i="1"/>
  <c r="BL1005" i="1"/>
  <c r="BJ1005" i="1"/>
  <c r="BJ981" i="1"/>
  <c r="BL981" i="1"/>
  <c r="BJ957" i="1"/>
  <c r="BL957" i="1"/>
  <c r="BL933" i="1"/>
  <c r="BJ933" i="1"/>
  <c r="BJ909" i="1"/>
  <c r="BL909" i="1"/>
  <c r="BJ885" i="1"/>
  <c r="BL885" i="1"/>
  <c r="BL861" i="1"/>
  <c r="BJ861" i="1"/>
  <c r="BL837" i="1"/>
  <c r="BJ837" i="1"/>
  <c r="BL813" i="1"/>
  <c r="BJ813" i="1"/>
  <c r="BJ789" i="1"/>
  <c r="BL789" i="1"/>
  <c r="BL765" i="1"/>
  <c r="BJ765" i="1"/>
  <c r="BL741" i="1"/>
  <c r="BJ741" i="1"/>
  <c r="BL717" i="1"/>
  <c r="BJ717" i="1"/>
  <c r="BL693" i="1"/>
  <c r="BJ693" i="1"/>
  <c r="BJ669" i="1"/>
  <c r="BL669" i="1"/>
  <c r="BL645" i="1"/>
  <c r="BJ645" i="1"/>
  <c r="BL621" i="1"/>
  <c r="BJ621" i="1"/>
  <c r="BL597" i="1"/>
  <c r="BJ597" i="1"/>
  <c r="BJ573" i="1"/>
  <c r="BL573" i="1"/>
  <c r="BL549" i="1"/>
  <c r="BJ549" i="1"/>
  <c r="BJ525" i="1"/>
  <c r="BL525" i="1"/>
  <c r="BL501" i="1"/>
  <c r="BJ501" i="1"/>
  <c r="BJ477" i="1"/>
  <c r="BL477" i="1"/>
  <c r="BJ453" i="1"/>
  <c r="BL453" i="1"/>
  <c r="BJ429" i="1"/>
  <c r="BL429" i="1"/>
  <c r="BC429" i="1" s="1"/>
  <c r="BJ405" i="1"/>
  <c r="BL405" i="1"/>
  <c r="BJ381" i="1"/>
  <c r="BL381" i="1"/>
  <c r="BC381" i="1" s="1"/>
  <c r="BJ356" i="1"/>
  <c r="BL356" i="1"/>
  <c r="BL332" i="1"/>
  <c r="BC332" i="1" s="1"/>
  <c r="BJ332" i="1"/>
  <c r="BL308" i="1"/>
  <c r="BJ308" i="1"/>
  <c r="BJ284" i="1"/>
  <c r="BL284" i="1"/>
  <c r="BL260" i="1"/>
  <c r="BJ260" i="1"/>
  <c r="BL236" i="1"/>
  <c r="BJ236" i="1"/>
  <c r="BJ212" i="1"/>
  <c r="BL212" i="1"/>
  <c r="BL188" i="1"/>
  <c r="BJ188" i="1"/>
  <c r="BJ164" i="1"/>
  <c r="BL164" i="1"/>
  <c r="BJ140" i="1"/>
  <c r="BL140" i="1"/>
  <c r="BL116" i="1"/>
  <c r="BJ116" i="1"/>
  <c r="BL92" i="1"/>
  <c r="BJ92" i="1"/>
  <c r="BJ68" i="1"/>
  <c r="BL68" i="1"/>
  <c r="BL44" i="1"/>
  <c r="BJ44" i="1"/>
  <c r="BL20" i="1"/>
  <c r="BJ20" i="1"/>
  <c r="BL1740" i="1"/>
  <c r="BJ1740" i="1"/>
  <c r="BJ1652" i="1"/>
  <c r="BL1652" i="1"/>
  <c r="BL1564" i="1"/>
  <c r="BJ1564" i="1"/>
  <c r="BL1476" i="1"/>
  <c r="BJ1476" i="1"/>
  <c r="BL1372" i="1"/>
  <c r="BJ1372" i="1"/>
  <c r="BJ1268" i="1"/>
  <c r="BL1268" i="1"/>
  <c r="BL1180" i="1"/>
  <c r="BJ1180" i="1"/>
  <c r="BJ1084" i="1"/>
  <c r="BL1084" i="1"/>
  <c r="BL996" i="1"/>
  <c r="BJ996" i="1"/>
  <c r="BJ868" i="1"/>
  <c r="BL868" i="1"/>
  <c r="BJ740" i="1"/>
  <c r="BL740" i="1"/>
  <c r="BL604" i="1"/>
  <c r="BJ604" i="1"/>
  <c r="BL436" i="1"/>
  <c r="BJ436" i="1"/>
  <c r="BJ267" i="1"/>
  <c r="BL267" i="1"/>
  <c r="BJ131" i="1"/>
  <c r="BL131" i="1"/>
  <c r="BL1811" i="1"/>
  <c r="BJ1811" i="1"/>
  <c r="BJ1787" i="1"/>
  <c r="BL1787" i="1"/>
  <c r="BL1763" i="1"/>
  <c r="BJ1763" i="1"/>
  <c r="BJ1739" i="1"/>
  <c r="BL1739" i="1"/>
  <c r="BJ1715" i="1"/>
  <c r="BL1715" i="1"/>
  <c r="BL1691" i="1"/>
  <c r="BJ1691" i="1"/>
  <c r="BJ1667" i="1"/>
  <c r="BL1667" i="1"/>
  <c r="BL1643" i="1"/>
  <c r="BJ1643" i="1"/>
  <c r="BL1619" i="1"/>
  <c r="BJ1619" i="1"/>
  <c r="BJ1595" i="1"/>
  <c r="BL1595" i="1"/>
  <c r="BL1571" i="1"/>
  <c r="BJ1571" i="1"/>
  <c r="BJ1547" i="1"/>
  <c r="BL1547" i="1"/>
  <c r="BJ1523" i="1"/>
  <c r="BL1523" i="1"/>
  <c r="BJ1499" i="1"/>
  <c r="BL1499" i="1"/>
  <c r="BL1475" i="1"/>
  <c r="BJ1475" i="1"/>
  <c r="BL1451" i="1"/>
  <c r="BJ1451" i="1"/>
  <c r="BJ1427" i="1"/>
  <c r="BL1427" i="1"/>
  <c r="BJ1403" i="1"/>
  <c r="BL1403" i="1"/>
  <c r="BL1379" i="1"/>
  <c r="BJ1379" i="1"/>
  <c r="BJ1355" i="1"/>
  <c r="BL1355" i="1"/>
  <c r="BL1331" i="1"/>
  <c r="BJ1331" i="1"/>
  <c r="BJ1307" i="1"/>
  <c r="BL1307" i="1"/>
  <c r="BJ1283" i="1"/>
  <c r="BL1283" i="1"/>
  <c r="BL1259" i="1"/>
  <c r="BJ1259" i="1"/>
  <c r="BL1235" i="1"/>
  <c r="BJ1235" i="1"/>
  <c r="BL1211" i="1"/>
  <c r="BJ1211" i="1"/>
  <c r="BJ1187" i="1"/>
  <c r="BL1187" i="1"/>
  <c r="BJ1163" i="1"/>
  <c r="BL1163" i="1"/>
  <c r="BL1139" i="1"/>
  <c r="BJ1139" i="1"/>
  <c r="BL1115" i="1"/>
  <c r="BJ1115" i="1"/>
  <c r="BL1091" i="1"/>
  <c r="BJ1091" i="1"/>
  <c r="BL1067" i="1"/>
  <c r="BJ1067" i="1"/>
  <c r="BJ1043" i="1"/>
  <c r="BL1043" i="1"/>
  <c r="BL1019" i="1"/>
  <c r="BJ1019" i="1"/>
  <c r="BL995" i="1"/>
  <c r="BJ995" i="1"/>
  <c r="BJ971" i="1"/>
  <c r="BL971" i="1"/>
  <c r="BL947" i="1"/>
  <c r="BJ947" i="1"/>
  <c r="BL923" i="1"/>
  <c r="BJ923" i="1"/>
  <c r="BJ899" i="1"/>
  <c r="BL899" i="1"/>
  <c r="BJ875" i="1"/>
  <c r="BL875" i="1"/>
  <c r="BJ851" i="1"/>
  <c r="BL851" i="1"/>
  <c r="BL827" i="1"/>
  <c r="BJ827" i="1"/>
  <c r="BL803" i="1"/>
  <c r="BJ803" i="1"/>
  <c r="BL779" i="1"/>
  <c r="BJ779" i="1"/>
  <c r="BJ755" i="1"/>
  <c r="BL755" i="1"/>
  <c r="BJ731" i="1"/>
  <c r="BL731" i="1"/>
  <c r="BL707" i="1"/>
  <c r="BJ707" i="1"/>
  <c r="BJ683" i="1"/>
  <c r="BL683" i="1"/>
  <c r="BJ659" i="1"/>
  <c r="BL659" i="1"/>
  <c r="BL635" i="1"/>
  <c r="BJ635" i="1"/>
  <c r="BJ611" i="1"/>
  <c r="BL611" i="1"/>
  <c r="BL587" i="1"/>
  <c r="BJ587" i="1"/>
  <c r="BL563" i="1"/>
  <c r="BJ563" i="1"/>
  <c r="BL539" i="1"/>
  <c r="BJ539" i="1"/>
  <c r="BL515" i="1"/>
  <c r="BJ515" i="1"/>
  <c r="BL491" i="1"/>
  <c r="BJ491" i="1"/>
  <c r="BL467" i="1"/>
  <c r="BJ467" i="1"/>
  <c r="BJ443" i="1"/>
  <c r="BL443" i="1"/>
  <c r="BL419" i="1"/>
  <c r="BJ419" i="1"/>
  <c r="BJ395" i="1"/>
  <c r="BL395" i="1"/>
  <c r="BJ370" i="1"/>
  <c r="BL370" i="1"/>
  <c r="BC370" i="1" s="1"/>
  <c r="BJ346" i="1"/>
  <c r="BL346" i="1"/>
  <c r="BJ322" i="1"/>
  <c r="BL322" i="1"/>
  <c r="BJ298" i="1"/>
  <c r="BL298" i="1"/>
  <c r="BC298" i="1" s="1"/>
  <c r="BJ274" i="1"/>
  <c r="BL274" i="1"/>
  <c r="BJ250" i="1"/>
  <c r="BL250" i="1"/>
  <c r="BJ226" i="1"/>
  <c r="BL226" i="1"/>
  <c r="BJ202" i="1"/>
  <c r="BL202" i="1"/>
  <c r="BJ178" i="1"/>
  <c r="BL178" i="1"/>
  <c r="BJ154" i="1"/>
  <c r="BL154" i="1"/>
  <c r="BJ130" i="1"/>
  <c r="BL130" i="1"/>
  <c r="BJ106" i="1"/>
  <c r="BL106" i="1"/>
  <c r="BJ82" i="1"/>
  <c r="BL82" i="1"/>
  <c r="BJ58" i="1"/>
  <c r="BL58" i="1"/>
  <c r="BJ34" i="1"/>
  <c r="BL34" i="1"/>
  <c r="BJ1388" i="1"/>
  <c r="BL1388" i="1"/>
  <c r="BL900" i="1"/>
  <c r="BJ900" i="1"/>
  <c r="BJ764" i="1"/>
  <c r="BL764" i="1"/>
  <c r="BL612" i="1"/>
  <c r="BJ612" i="1"/>
  <c r="BL444" i="1"/>
  <c r="BJ444" i="1"/>
  <c r="BJ299" i="1"/>
  <c r="BL299" i="1"/>
  <c r="BC299" i="1" s="1"/>
  <c r="BL19" i="1"/>
  <c r="BJ19" i="1"/>
  <c r="BL1218" i="1"/>
  <c r="BJ1218" i="1"/>
  <c r="BL1194" i="1"/>
  <c r="BJ1194" i="1"/>
  <c r="BL1170" i="1"/>
  <c r="BJ1170" i="1"/>
  <c r="BL1146" i="1"/>
  <c r="BJ1146" i="1"/>
  <c r="BL1122" i="1"/>
  <c r="BJ1122" i="1"/>
  <c r="BJ1098" i="1"/>
  <c r="BL1098" i="1"/>
  <c r="BL1074" i="1"/>
  <c r="BJ1074" i="1"/>
  <c r="BL1050" i="1"/>
  <c r="BJ1050" i="1"/>
  <c r="BJ1026" i="1"/>
  <c r="BL1026" i="1"/>
  <c r="BL1002" i="1"/>
  <c r="BJ1002" i="1"/>
  <c r="BL978" i="1"/>
  <c r="BJ978" i="1"/>
  <c r="BJ954" i="1"/>
  <c r="BL954" i="1"/>
  <c r="BL930" i="1"/>
  <c r="BJ930" i="1"/>
  <c r="BL906" i="1"/>
  <c r="BJ906" i="1"/>
  <c r="BJ882" i="1"/>
  <c r="BL882" i="1"/>
  <c r="BL858" i="1"/>
  <c r="BJ858" i="1"/>
  <c r="BL834" i="1"/>
  <c r="BJ834" i="1"/>
  <c r="BL810" i="1"/>
  <c r="BJ810" i="1"/>
  <c r="BL786" i="1"/>
  <c r="BJ786" i="1"/>
  <c r="BL762" i="1"/>
  <c r="BJ762" i="1"/>
  <c r="BJ738" i="1"/>
  <c r="BL738" i="1"/>
  <c r="BL714" i="1"/>
  <c r="BJ714" i="1"/>
  <c r="BL690" i="1"/>
  <c r="BJ690" i="1"/>
  <c r="BJ666" i="1"/>
  <c r="BL666" i="1"/>
  <c r="BJ642" i="1"/>
  <c r="BL642" i="1"/>
  <c r="BL618" i="1"/>
  <c r="BJ618" i="1"/>
  <c r="BJ594" i="1"/>
  <c r="BL594" i="1"/>
  <c r="BJ570" i="1"/>
  <c r="BL570" i="1"/>
  <c r="BL546" i="1"/>
  <c r="BJ546" i="1"/>
  <c r="BL522" i="1"/>
  <c r="BJ522" i="1"/>
  <c r="BJ498" i="1"/>
  <c r="BL498" i="1"/>
  <c r="BL474" i="1"/>
  <c r="BJ474" i="1"/>
  <c r="BL450" i="1"/>
  <c r="BJ450" i="1"/>
  <c r="BL426" i="1"/>
  <c r="BC426" i="1" s="1"/>
  <c r="BJ426" i="1"/>
  <c r="BL402" i="1"/>
  <c r="BJ402" i="1"/>
  <c r="BL377" i="1"/>
  <c r="BC377" i="1" s="1"/>
  <c r="BJ377" i="1"/>
  <c r="BJ353" i="1"/>
  <c r="BL353" i="1"/>
  <c r="BL329" i="1"/>
  <c r="BJ329" i="1"/>
  <c r="BJ305" i="1"/>
  <c r="BL305" i="1"/>
  <c r="BL281" i="1"/>
  <c r="BJ281" i="1"/>
  <c r="BJ257" i="1"/>
  <c r="BL257" i="1"/>
  <c r="BL233" i="1"/>
  <c r="BJ233" i="1"/>
  <c r="BL209" i="1"/>
  <c r="BJ209" i="1"/>
  <c r="BJ185" i="1"/>
  <c r="BL185" i="1"/>
  <c r="BL161" i="1"/>
  <c r="BJ161" i="1"/>
  <c r="BL137" i="1"/>
  <c r="BJ137" i="1"/>
  <c r="BJ113" i="1"/>
  <c r="BL113" i="1"/>
  <c r="BJ89" i="1"/>
  <c r="BL89" i="1"/>
  <c r="BL65" i="1"/>
  <c r="BJ65" i="1"/>
  <c r="BL41" i="1"/>
  <c r="BJ41" i="1"/>
  <c r="BJ17" i="1"/>
  <c r="BL17" i="1"/>
  <c r="BJ980" i="1"/>
  <c r="BL980" i="1"/>
  <c r="BJ692" i="1"/>
  <c r="BL692" i="1"/>
  <c r="BL532" i="1"/>
  <c r="BJ532" i="1"/>
  <c r="BJ371" i="1"/>
  <c r="BL371" i="1"/>
  <c r="BC371" i="1" s="1"/>
  <c r="BJ211" i="1"/>
  <c r="BL211" i="1"/>
  <c r="BL43" i="1"/>
  <c r="BJ43" i="1"/>
  <c r="BJ1793" i="1"/>
  <c r="BL1793" i="1"/>
  <c r="BJ1769" i="1"/>
  <c r="BL1769" i="1"/>
  <c r="BL1745" i="1"/>
  <c r="BJ1745" i="1"/>
  <c r="BJ1721" i="1"/>
  <c r="BL1721" i="1"/>
  <c r="BL1697" i="1"/>
  <c r="BJ1697" i="1"/>
  <c r="BJ1673" i="1"/>
  <c r="BL1673" i="1"/>
  <c r="BJ1649" i="1"/>
  <c r="BL1649" i="1"/>
  <c r="BL1625" i="1"/>
  <c r="BJ1625" i="1"/>
  <c r="BL1601" i="1"/>
  <c r="BJ1601" i="1"/>
  <c r="BJ1577" i="1"/>
  <c r="BL1577" i="1"/>
  <c r="BL1553" i="1"/>
  <c r="BJ1553" i="1"/>
  <c r="BJ1529" i="1"/>
  <c r="BL1529" i="1"/>
  <c r="BL1505" i="1"/>
  <c r="BJ1505" i="1"/>
  <c r="BJ1481" i="1"/>
  <c r="BL1481" i="1"/>
  <c r="BJ1457" i="1"/>
  <c r="BL1457" i="1"/>
  <c r="BL1433" i="1"/>
  <c r="BJ1433" i="1"/>
  <c r="BL1409" i="1"/>
  <c r="BJ1409" i="1"/>
  <c r="BL1385" i="1"/>
  <c r="BJ1385" i="1"/>
  <c r="BJ1361" i="1"/>
  <c r="BL1361" i="1"/>
  <c r="BJ1337" i="1"/>
  <c r="BL1337" i="1"/>
  <c r="BL1313" i="1"/>
  <c r="BJ1313" i="1"/>
  <c r="BJ1289" i="1"/>
  <c r="BL1289" i="1"/>
  <c r="BJ1265" i="1"/>
  <c r="BL1265" i="1"/>
  <c r="BJ1241" i="1"/>
  <c r="BL1241" i="1"/>
  <c r="BJ1217" i="1"/>
  <c r="BL1217" i="1"/>
  <c r="BL1193" i="1"/>
  <c r="BJ1193" i="1"/>
  <c r="BJ1169" i="1"/>
  <c r="BL1169" i="1"/>
  <c r="BJ1145" i="1"/>
  <c r="BL1145" i="1"/>
  <c r="BL1121" i="1"/>
  <c r="BJ1121" i="1"/>
  <c r="BJ1097" i="1"/>
  <c r="BL1097" i="1"/>
  <c r="BL1073" i="1"/>
  <c r="BJ1073" i="1"/>
  <c r="BJ1049" i="1"/>
  <c r="BL1049" i="1"/>
  <c r="BJ1025" i="1"/>
  <c r="BL1025" i="1"/>
  <c r="BL1001" i="1"/>
  <c r="BJ1001" i="1"/>
  <c r="BJ977" i="1"/>
  <c r="BL977" i="1"/>
  <c r="BJ953" i="1"/>
  <c r="BL953" i="1"/>
  <c r="BJ929" i="1"/>
  <c r="BL929" i="1"/>
  <c r="BL905" i="1"/>
  <c r="BJ905" i="1"/>
  <c r="BJ881" i="1"/>
  <c r="BL881" i="1"/>
  <c r="BL857" i="1"/>
  <c r="BJ857" i="1"/>
  <c r="BL833" i="1"/>
  <c r="BJ833" i="1"/>
  <c r="BJ809" i="1"/>
  <c r="BL809" i="1"/>
  <c r="BL785" i="1"/>
  <c r="BJ785" i="1"/>
  <c r="BL761" i="1"/>
  <c r="BJ761" i="1"/>
  <c r="BJ737" i="1"/>
  <c r="BL737" i="1"/>
  <c r="BJ713" i="1"/>
  <c r="BL713" i="1"/>
  <c r="BL689" i="1"/>
  <c r="BJ689" i="1"/>
  <c r="BJ665" i="1"/>
  <c r="BL665" i="1"/>
  <c r="BL641" i="1"/>
  <c r="BJ641" i="1"/>
  <c r="BL617" i="1"/>
  <c r="BJ617" i="1"/>
  <c r="BJ593" i="1"/>
  <c r="BL593" i="1"/>
  <c r="BL569" i="1"/>
  <c r="BJ569" i="1"/>
  <c r="BJ545" i="1"/>
  <c r="BL545" i="1"/>
  <c r="BL521" i="1"/>
  <c r="BJ521" i="1"/>
  <c r="BL497" i="1"/>
  <c r="BJ497" i="1"/>
  <c r="BL473" i="1"/>
  <c r="BJ473" i="1"/>
  <c r="BL449" i="1"/>
  <c r="BJ449" i="1"/>
  <c r="BL425" i="1"/>
  <c r="BC425" i="1" s="1"/>
  <c r="BJ425" i="1"/>
  <c r="BJ401" i="1"/>
  <c r="BL401" i="1"/>
  <c r="BL376" i="1"/>
  <c r="BC376" i="1" s="1"/>
  <c r="BJ376" i="1"/>
  <c r="BL352" i="1"/>
  <c r="BJ352" i="1"/>
  <c r="BJ328" i="1"/>
  <c r="BL328" i="1"/>
  <c r="BL304" i="1"/>
  <c r="BC304" i="1" s="1"/>
  <c r="BJ304" i="1"/>
  <c r="BL280" i="1"/>
  <c r="BJ280" i="1"/>
  <c r="BJ256" i="1"/>
  <c r="BL256" i="1"/>
  <c r="BL232" i="1"/>
  <c r="BJ232" i="1"/>
  <c r="BL208" i="1"/>
  <c r="BJ208" i="1"/>
  <c r="BJ184" i="1"/>
  <c r="BL184" i="1"/>
  <c r="BL160" i="1"/>
  <c r="BJ160" i="1"/>
  <c r="BL136" i="1"/>
  <c r="BJ136" i="1"/>
  <c r="BJ112" i="1"/>
  <c r="BL112" i="1"/>
  <c r="BL88" i="1"/>
  <c r="BJ88" i="1"/>
  <c r="BL64" i="1"/>
  <c r="BJ64" i="1"/>
  <c r="BJ40" i="1"/>
  <c r="BL40" i="1"/>
  <c r="BL16" i="1"/>
  <c r="BJ16" i="1"/>
  <c r="BJ788" i="1"/>
  <c r="BL788" i="1"/>
  <c r="BL540" i="1"/>
  <c r="BJ540" i="1"/>
  <c r="BJ355" i="1"/>
  <c r="BL355" i="1"/>
  <c r="BL179" i="1"/>
  <c r="BJ179" i="1"/>
  <c r="BL1816" i="1"/>
  <c r="BJ1816" i="1"/>
  <c r="BJ1792" i="1"/>
  <c r="BL1792" i="1"/>
  <c r="BJ1768" i="1"/>
  <c r="BL1768" i="1"/>
  <c r="BL1744" i="1"/>
  <c r="BJ1744" i="1"/>
  <c r="BL1720" i="1"/>
  <c r="BJ1720" i="1"/>
  <c r="BL1696" i="1"/>
  <c r="BJ1696" i="1"/>
  <c r="BJ1672" i="1"/>
  <c r="BL1672" i="1"/>
  <c r="BJ1648" i="1"/>
  <c r="BL1648" i="1"/>
  <c r="BL1624" i="1"/>
  <c r="BJ1624" i="1"/>
  <c r="BL1600" i="1"/>
  <c r="BJ1600" i="1"/>
  <c r="BL1576" i="1"/>
  <c r="BJ1576" i="1"/>
  <c r="BL1552" i="1"/>
  <c r="BJ1552" i="1"/>
  <c r="BL1528" i="1"/>
  <c r="BJ1528" i="1"/>
  <c r="BL1504" i="1"/>
  <c r="BJ1504" i="1"/>
  <c r="BL1480" i="1"/>
  <c r="BJ1480" i="1"/>
  <c r="BL1456" i="1"/>
  <c r="BJ1456" i="1"/>
  <c r="BL1432" i="1"/>
  <c r="BJ1432" i="1"/>
  <c r="BL1408" i="1"/>
  <c r="BJ1408" i="1"/>
  <c r="BL1384" i="1"/>
  <c r="BJ1384" i="1"/>
  <c r="BJ1360" i="1"/>
  <c r="BL1360" i="1"/>
  <c r="BL1336" i="1"/>
  <c r="BJ1336" i="1"/>
  <c r="BL1312" i="1"/>
  <c r="BJ1312" i="1"/>
  <c r="BL1288" i="1"/>
  <c r="BJ1288" i="1"/>
  <c r="BL1264" i="1"/>
  <c r="BJ1264" i="1"/>
  <c r="BJ1240" i="1"/>
  <c r="BL1240" i="1"/>
  <c r="BJ1216" i="1"/>
  <c r="BL1216" i="1"/>
  <c r="BL1192" i="1"/>
  <c r="BJ1192" i="1"/>
  <c r="BL1168" i="1"/>
  <c r="BJ1168" i="1"/>
  <c r="BL1144" i="1"/>
  <c r="BJ1144" i="1"/>
  <c r="BL1120" i="1"/>
  <c r="BJ1120" i="1"/>
  <c r="BJ1096" i="1"/>
  <c r="BL1096" i="1"/>
  <c r="BL1072" i="1"/>
  <c r="BJ1072" i="1"/>
  <c r="BJ1048" i="1"/>
  <c r="BL1048" i="1"/>
  <c r="BJ1024" i="1"/>
  <c r="BL1024" i="1"/>
  <c r="BL1000" i="1"/>
  <c r="BJ1000" i="1"/>
  <c r="BL976" i="1"/>
  <c r="BJ976" i="1"/>
  <c r="BL952" i="1"/>
  <c r="BJ952" i="1"/>
  <c r="BL928" i="1"/>
  <c r="BJ928" i="1"/>
  <c r="BL904" i="1"/>
  <c r="BJ904" i="1"/>
  <c r="BL880" i="1"/>
  <c r="BJ880" i="1"/>
  <c r="BL856" i="1"/>
  <c r="BJ856" i="1"/>
  <c r="BL832" i="1"/>
  <c r="BJ832" i="1"/>
  <c r="BJ808" i="1"/>
  <c r="BL808" i="1"/>
  <c r="BJ784" i="1"/>
  <c r="BL784" i="1"/>
  <c r="BL760" i="1"/>
  <c r="BJ760" i="1"/>
  <c r="BJ736" i="1"/>
  <c r="BL736" i="1"/>
  <c r="BJ712" i="1"/>
  <c r="BL712" i="1"/>
  <c r="BL688" i="1"/>
  <c r="BJ688" i="1"/>
  <c r="BJ664" i="1"/>
  <c r="BL664" i="1"/>
  <c r="BL640" i="1"/>
  <c r="BJ640" i="1"/>
  <c r="BL616" i="1"/>
  <c r="BJ616" i="1"/>
  <c r="BL592" i="1"/>
  <c r="BJ592" i="1"/>
  <c r="BJ568" i="1"/>
  <c r="BL568" i="1"/>
  <c r="BJ544" i="1"/>
  <c r="BL544" i="1"/>
  <c r="BL520" i="1"/>
  <c r="BJ520" i="1"/>
  <c r="BJ496" i="1"/>
  <c r="BL496" i="1"/>
  <c r="BJ472" i="1"/>
  <c r="BL472" i="1"/>
  <c r="BL448" i="1"/>
  <c r="BJ448" i="1"/>
  <c r="BL424" i="1"/>
  <c r="BC424" i="1" s="1"/>
  <c r="BJ424" i="1"/>
  <c r="BJ400" i="1"/>
  <c r="BL400" i="1"/>
  <c r="BL375" i="1"/>
  <c r="BC375" i="1" s="1"/>
  <c r="BJ375" i="1"/>
  <c r="BL351" i="1"/>
  <c r="BJ351" i="1"/>
  <c r="BJ327" i="1"/>
  <c r="BL327" i="1"/>
  <c r="BL303" i="1"/>
  <c r="BC303" i="1" s="1"/>
  <c r="BJ303" i="1"/>
  <c r="BL279" i="1"/>
  <c r="BJ279" i="1"/>
  <c r="BJ255" i="1"/>
  <c r="BL255" i="1"/>
  <c r="BL231" i="1"/>
  <c r="BJ231" i="1"/>
  <c r="BL207" i="1"/>
  <c r="BJ207" i="1"/>
  <c r="BJ183" i="1"/>
  <c r="BL183" i="1"/>
  <c r="BL159" i="1"/>
  <c r="BJ159" i="1"/>
  <c r="BL135" i="1"/>
  <c r="BJ135" i="1"/>
  <c r="BJ111" i="1"/>
  <c r="BL111" i="1"/>
  <c r="BL87" i="1"/>
  <c r="BJ87" i="1"/>
  <c r="BL63" i="1"/>
  <c r="BJ63" i="1"/>
  <c r="BJ39" i="1"/>
  <c r="BL39" i="1"/>
  <c r="BL15" i="1"/>
  <c r="BJ15" i="1"/>
  <c r="BJ1748" i="1"/>
  <c r="BL1748" i="1"/>
  <c r="BL1660" i="1"/>
  <c r="BJ1660" i="1"/>
  <c r="BJ1580" i="1"/>
  <c r="BL1580" i="1"/>
  <c r="BL1484" i="1"/>
  <c r="BJ1484" i="1"/>
  <c r="BL1380" i="1"/>
  <c r="BJ1380" i="1"/>
  <c r="BL1276" i="1"/>
  <c r="BJ1276" i="1"/>
  <c r="BL1188" i="1"/>
  <c r="BJ1188" i="1"/>
  <c r="BL1092" i="1"/>
  <c r="BJ1092" i="1"/>
  <c r="BJ1004" i="1"/>
  <c r="BL1004" i="1"/>
  <c r="BL876" i="1"/>
  <c r="BJ876" i="1"/>
  <c r="BL748" i="1"/>
  <c r="BJ748" i="1"/>
  <c r="BJ620" i="1"/>
  <c r="BL620" i="1"/>
  <c r="BJ452" i="1"/>
  <c r="BL452" i="1"/>
  <c r="BL275" i="1"/>
  <c r="BJ275" i="1"/>
  <c r="BJ139" i="1"/>
  <c r="BL139" i="1"/>
  <c r="BL1815" i="1"/>
  <c r="BJ1815" i="1"/>
  <c r="BJ1791" i="1"/>
  <c r="BL1791" i="1"/>
  <c r="BJ1767" i="1"/>
  <c r="BL1767" i="1"/>
  <c r="BL1743" i="1"/>
  <c r="BJ1743" i="1"/>
  <c r="BL1719" i="1"/>
  <c r="BJ1719" i="1"/>
  <c r="BL1695" i="1"/>
  <c r="BJ1695" i="1"/>
  <c r="BL1671" i="1"/>
  <c r="BJ1671" i="1"/>
  <c r="BJ1647" i="1"/>
  <c r="BL1647" i="1"/>
  <c r="BL1623" i="1"/>
  <c r="BJ1623" i="1"/>
  <c r="BL1599" i="1"/>
  <c r="BJ1599" i="1"/>
  <c r="BL1575" i="1"/>
  <c r="BJ1575" i="1"/>
  <c r="BJ1551" i="1"/>
  <c r="BL1551" i="1"/>
  <c r="BL1527" i="1"/>
  <c r="BJ1527" i="1"/>
  <c r="BL1503" i="1"/>
  <c r="BJ1503" i="1"/>
  <c r="BL1479" i="1"/>
  <c r="BJ1479" i="1"/>
  <c r="BL1455" i="1"/>
  <c r="BJ1455" i="1"/>
  <c r="BJ1431" i="1"/>
  <c r="BL1431" i="1"/>
  <c r="BL1407" i="1"/>
  <c r="BJ1407" i="1"/>
  <c r="BL1383" i="1"/>
  <c r="BJ1383" i="1"/>
  <c r="BJ1359" i="1"/>
  <c r="BL1359" i="1"/>
  <c r="BJ1335" i="1"/>
  <c r="BL1335" i="1"/>
  <c r="BL1311" i="1"/>
  <c r="BJ1311" i="1"/>
  <c r="BJ1287" i="1"/>
  <c r="BL1287" i="1"/>
  <c r="BL1263" i="1"/>
  <c r="BJ1263" i="1"/>
  <c r="BL1239" i="1"/>
  <c r="BJ1239" i="1"/>
  <c r="BJ1215" i="1"/>
  <c r="BL1215" i="1"/>
  <c r="BL1191" i="1"/>
  <c r="BJ1191" i="1"/>
  <c r="BL1167" i="1"/>
  <c r="BJ1167" i="1"/>
  <c r="BL1143" i="1"/>
  <c r="BJ1143" i="1"/>
  <c r="BJ1119" i="1"/>
  <c r="BL1119" i="1"/>
  <c r="BL1095" i="1"/>
  <c r="BJ1095" i="1"/>
  <c r="BL1071" i="1"/>
  <c r="BJ1071" i="1"/>
  <c r="BJ1047" i="1"/>
  <c r="BL1047" i="1"/>
  <c r="BL1023" i="1"/>
  <c r="BJ1023" i="1"/>
  <c r="BJ999" i="1"/>
  <c r="BL999" i="1"/>
  <c r="BL975" i="1"/>
  <c r="BJ975" i="1"/>
  <c r="BL951" i="1"/>
  <c r="BJ951" i="1"/>
  <c r="BJ927" i="1"/>
  <c r="BL927" i="1"/>
  <c r="BJ903" i="1"/>
  <c r="BL903" i="1"/>
  <c r="BL879" i="1"/>
  <c r="BJ879" i="1"/>
  <c r="BJ855" i="1"/>
  <c r="BL855" i="1"/>
  <c r="BL831" i="1"/>
  <c r="BJ831" i="1"/>
  <c r="BL807" i="1"/>
  <c r="BJ807" i="1"/>
  <c r="BJ783" i="1"/>
  <c r="BL783" i="1"/>
  <c r="BL759" i="1"/>
  <c r="BJ759" i="1"/>
  <c r="BL735" i="1"/>
  <c r="BJ735" i="1"/>
  <c r="BL711" i="1"/>
  <c r="BJ711" i="1"/>
  <c r="BL687" i="1"/>
  <c r="BJ687" i="1"/>
  <c r="BL663" i="1"/>
  <c r="BJ663" i="1"/>
  <c r="BL639" i="1"/>
  <c r="BJ639" i="1"/>
  <c r="BL615" i="1"/>
  <c r="BJ615" i="1"/>
  <c r="BL591" i="1"/>
  <c r="BJ591" i="1"/>
  <c r="BJ567" i="1"/>
  <c r="BL567" i="1"/>
  <c r="BL543" i="1"/>
  <c r="BJ543" i="1"/>
  <c r="BL519" i="1"/>
  <c r="BJ519" i="1"/>
  <c r="BJ495" i="1"/>
  <c r="BL495" i="1"/>
  <c r="BJ471" i="1"/>
  <c r="BL471" i="1"/>
  <c r="BL447" i="1"/>
  <c r="BJ447" i="1"/>
  <c r="BJ423" i="1"/>
  <c r="BL423" i="1"/>
  <c r="BC423" i="1" s="1"/>
  <c r="BJ399" i="1"/>
  <c r="BL399" i="1"/>
  <c r="BL374" i="1"/>
  <c r="BC374" i="1" s="1"/>
  <c r="BJ374" i="1"/>
  <c r="BL350" i="1"/>
  <c r="BJ350" i="1"/>
  <c r="BJ326" i="1"/>
  <c r="BL326" i="1"/>
  <c r="BL302" i="1"/>
  <c r="BC302" i="1" s="1"/>
  <c r="BJ302" i="1"/>
  <c r="BL278" i="1"/>
  <c r="BJ278" i="1"/>
  <c r="BL254" i="1"/>
  <c r="BJ254" i="1"/>
  <c r="BL230" i="1"/>
  <c r="BJ230" i="1"/>
  <c r="BJ206" i="1"/>
  <c r="BL206" i="1"/>
  <c r="BJ182" i="1"/>
  <c r="BL182" i="1"/>
  <c r="BL158" i="1"/>
  <c r="BJ158" i="1"/>
  <c r="BJ134" i="1"/>
  <c r="BL134" i="1"/>
  <c r="BJ110" i="1"/>
  <c r="BL110" i="1"/>
  <c r="BL86" i="1"/>
  <c r="BJ86" i="1"/>
  <c r="BL62" i="1"/>
  <c r="BJ62" i="1"/>
  <c r="BJ38" i="1"/>
  <c r="BL38" i="1"/>
  <c r="BJ14" i="1"/>
  <c r="BL14" i="1"/>
  <c r="BL1724" i="1"/>
  <c r="BJ1724" i="1"/>
  <c r="BJ1628" i="1"/>
  <c r="BL1628" i="1"/>
  <c r="BL1524" i="1"/>
  <c r="BJ1524" i="1"/>
  <c r="BL1428" i="1"/>
  <c r="BJ1428" i="1"/>
  <c r="BL1324" i="1"/>
  <c r="BJ1324" i="1"/>
  <c r="BJ1220" i="1"/>
  <c r="BL1220" i="1"/>
  <c r="BL1108" i="1"/>
  <c r="BJ1108" i="1"/>
  <c r="BJ884" i="1"/>
  <c r="BL884" i="1"/>
  <c r="BL756" i="1"/>
  <c r="BJ756" i="1"/>
  <c r="BL628" i="1"/>
  <c r="BJ628" i="1"/>
  <c r="BL460" i="1"/>
  <c r="BJ460" i="1"/>
  <c r="BL315" i="1"/>
  <c r="BJ315" i="1"/>
  <c r="BL123" i="1"/>
  <c r="BJ123" i="1"/>
  <c r="BL1806" i="1"/>
  <c r="BJ1806" i="1"/>
  <c r="BL1782" i="1"/>
  <c r="BJ1782" i="1"/>
  <c r="BL1758" i="1"/>
  <c r="BJ1758" i="1"/>
  <c r="BL1734" i="1"/>
  <c r="BJ1734" i="1"/>
  <c r="BL1710" i="1"/>
  <c r="BJ1710" i="1"/>
  <c r="BL1686" i="1"/>
  <c r="BJ1686" i="1"/>
  <c r="BL1662" i="1"/>
  <c r="BJ1662" i="1"/>
  <c r="BL1638" i="1"/>
  <c r="BJ1638" i="1"/>
  <c r="BJ1614" i="1"/>
  <c r="BL1614" i="1"/>
  <c r="BL1590" i="1"/>
  <c r="BJ1590" i="1"/>
  <c r="BL1566" i="1"/>
  <c r="BJ1566" i="1"/>
  <c r="BL1542" i="1"/>
  <c r="BJ1542" i="1"/>
  <c r="BL1518" i="1"/>
  <c r="BJ1518" i="1"/>
  <c r="BL1494" i="1"/>
  <c r="BJ1494" i="1"/>
  <c r="BL1470" i="1"/>
  <c r="BJ1470" i="1"/>
  <c r="BL1446" i="1"/>
  <c r="BJ1446" i="1"/>
  <c r="BJ1422" i="1"/>
  <c r="BL1422" i="1"/>
  <c r="BL1398" i="1"/>
  <c r="BJ1398" i="1"/>
  <c r="BL1374" i="1"/>
  <c r="BJ1374" i="1"/>
  <c r="BL1350" i="1"/>
  <c r="BJ1350" i="1"/>
  <c r="BJ1326" i="1"/>
  <c r="BL1326" i="1"/>
  <c r="BJ1302" i="1"/>
  <c r="BL1302" i="1"/>
  <c r="BL1278" i="1"/>
  <c r="BJ1278" i="1"/>
  <c r="BJ1254" i="1"/>
  <c r="BL1254" i="1"/>
  <c r="BJ1230" i="1"/>
  <c r="BL1230" i="1"/>
  <c r="BL1206" i="1"/>
  <c r="BJ1206" i="1"/>
  <c r="BJ1182" i="1"/>
  <c r="BL1182" i="1"/>
  <c r="BL1158" i="1"/>
  <c r="BJ1158" i="1"/>
  <c r="BJ1134" i="1"/>
  <c r="BL1134" i="1"/>
  <c r="BJ1110" i="1"/>
  <c r="BL1110" i="1"/>
  <c r="BL1086" i="1"/>
  <c r="BJ1086" i="1"/>
  <c r="BL1062" i="1"/>
  <c r="BJ1062" i="1"/>
  <c r="BL1038" i="1"/>
  <c r="BJ1038" i="1"/>
  <c r="BJ1014" i="1"/>
  <c r="BL1014" i="1"/>
  <c r="BJ990" i="1"/>
  <c r="BL990" i="1"/>
  <c r="BL966" i="1"/>
  <c r="BJ966" i="1"/>
  <c r="BJ942" i="1"/>
  <c r="BL942" i="1"/>
  <c r="BJ918" i="1"/>
  <c r="BL918" i="1"/>
  <c r="BJ894" i="1"/>
  <c r="BL894" i="1"/>
  <c r="BJ870" i="1"/>
  <c r="BL870" i="1"/>
  <c r="BL846" i="1"/>
  <c r="BJ846" i="1"/>
  <c r="BL822" i="1"/>
  <c r="BJ822" i="1"/>
  <c r="BL798" i="1"/>
  <c r="BJ798" i="1"/>
  <c r="BL774" i="1"/>
  <c r="BJ774" i="1"/>
  <c r="BL750" i="1"/>
  <c r="BJ750" i="1"/>
  <c r="BL726" i="1"/>
  <c r="BJ726" i="1"/>
  <c r="BJ702" i="1"/>
  <c r="BL702" i="1"/>
  <c r="BL678" i="1"/>
  <c r="BJ678" i="1"/>
  <c r="BL654" i="1"/>
  <c r="BJ654" i="1"/>
  <c r="BJ630" i="1"/>
  <c r="BL630" i="1"/>
  <c r="BL606" i="1"/>
  <c r="BJ606" i="1"/>
  <c r="BL582" i="1"/>
  <c r="BJ582" i="1"/>
  <c r="BL558" i="1"/>
  <c r="BJ558" i="1"/>
  <c r="BL534" i="1"/>
  <c r="BJ534" i="1"/>
  <c r="BL510" i="1"/>
  <c r="BJ510" i="1"/>
  <c r="BJ486" i="1"/>
  <c r="BL486" i="1"/>
  <c r="BL462" i="1"/>
  <c r="BJ462" i="1"/>
  <c r="BJ438" i="1"/>
  <c r="BL438" i="1"/>
  <c r="BJ414" i="1"/>
  <c r="BL414" i="1"/>
  <c r="BL390" i="1"/>
  <c r="BJ390" i="1"/>
  <c r="BJ365" i="1"/>
  <c r="BL365" i="1"/>
  <c r="BC365" i="1" s="1"/>
  <c r="BJ341" i="1"/>
  <c r="BL341" i="1"/>
  <c r="BC341" i="1" s="1"/>
  <c r="BL317" i="1"/>
  <c r="BJ317" i="1"/>
  <c r="BL293" i="1"/>
  <c r="BJ293" i="1"/>
  <c r="BJ269" i="1"/>
  <c r="BL269" i="1"/>
  <c r="BL245" i="1"/>
  <c r="BJ245" i="1"/>
  <c r="BL221" i="1"/>
  <c r="BJ221" i="1"/>
  <c r="BJ197" i="1"/>
  <c r="BL197" i="1"/>
  <c r="BL173" i="1"/>
  <c r="BJ173" i="1"/>
  <c r="BJ149" i="1"/>
  <c r="BL149" i="1"/>
  <c r="BJ125" i="1"/>
  <c r="BL125" i="1"/>
  <c r="BL101" i="1"/>
  <c r="BJ101" i="1"/>
  <c r="BJ77" i="1"/>
  <c r="BL77" i="1"/>
  <c r="BJ53" i="1"/>
  <c r="BL53" i="1"/>
  <c r="BL29" i="1"/>
  <c r="BJ29" i="1"/>
  <c r="BL1780" i="1"/>
  <c r="BJ1780" i="1"/>
  <c r="BL1644" i="1"/>
  <c r="BJ1644" i="1"/>
  <c r="BJ1532" i="1"/>
  <c r="BL1532" i="1"/>
  <c r="BJ1436" i="1"/>
  <c r="BL1436" i="1"/>
  <c r="BJ1316" i="1"/>
  <c r="BL1316" i="1"/>
  <c r="BJ1196" i="1"/>
  <c r="BL1196" i="1"/>
  <c r="BJ1100" i="1"/>
  <c r="BL1100" i="1"/>
  <c r="BL988" i="1"/>
  <c r="BJ988" i="1"/>
  <c r="BJ836" i="1"/>
  <c r="BL836" i="1"/>
  <c r="BJ644" i="1"/>
  <c r="BL644" i="1"/>
  <c r="BL468" i="1"/>
  <c r="BJ468" i="1"/>
  <c r="BJ283" i="1"/>
  <c r="BL283" i="1"/>
  <c r="BJ155" i="1"/>
  <c r="BL155" i="1"/>
  <c r="BL1813" i="1"/>
  <c r="BJ1813" i="1"/>
  <c r="BL1789" i="1"/>
  <c r="BJ1789" i="1"/>
  <c r="BL1765" i="1"/>
  <c r="BJ1765" i="1"/>
  <c r="BL1741" i="1"/>
  <c r="BJ1741" i="1"/>
  <c r="BL1717" i="1"/>
  <c r="BJ1717" i="1"/>
  <c r="BL1693" i="1"/>
  <c r="BJ1693" i="1"/>
  <c r="BL1669" i="1"/>
  <c r="BJ1669" i="1"/>
  <c r="BL1645" i="1"/>
  <c r="BJ1645" i="1"/>
  <c r="BL1621" i="1"/>
  <c r="BJ1621" i="1"/>
  <c r="BL1597" i="1"/>
  <c r="BJ1597" i="1"/>
  <c r="BL1573" i="1"/>
  <c r="BJ1573" i="1"/>
  <c r="BL1549" i="1"/>
  <c r="BJ1549" i="1"/>
  <c r="BL1525" i="1"/>
  <c r="BJ1525" i="1"/>
  <c r="BL1501" i="1"/>
  <c r="BJ1501" i="1"/>
  <c r="BL1477" i="1"/>
  <c r="BJ1477" i="1"/>
  <c r="BL1453" i="1"/>
  <c r="BJ1453" i="1"/>
  <c r="BL1429" i="1"/>
  <c r="BJ1429" i="1"/>
  <c r="BL1405" i="1"/>
  <c r="BJ1405" i="1"/>
  <c r="BL1381" i="1"/>
  <c r="BJ1381" i="1"/>
  <c r="BL1357" i="1"/>
  <c r="BJ1357" i="1"/>
  <c r="BL1333" i="1"/>
  <c r="BJ1333" i="1"/>
  <c r="BL1309" i="1"/>
  <c r="BJ1309" i="1"/>
  <c r="BL1285" i="1"/>
  <c r="BJ1285" i="1"/>
  <c r="BL1261" i="1"/>
  <c r="BJ1261" i="1"/>
  <c r="BL1237" i="1"/>
  <c r="BJ1237" i="1"/>
  <c r="BL1213" i="1"/>
  <c r="BJ1213" i="1"/>
  <c r="BL1189" i="1"/>
  <c r="BJ1189" i="1"/>
  <c r="BL1165" i="1"/>
  <c r="BJ1165" i="1"/>
  <c r="BL1141" i="1"/>
  <c r="BJ1141" i="1"/>
  <c r="BL1117" i="1"/>
  <c r="BJ1117" i="1"/>
  <c r="BL1093" i="1"/>
  <c r="BJ1093" i="1"/>
  <c r="BL1069" i="1"/>
  <c r="BJ1069" i="1"/>
  <c r="BL1045" i="1"/>
  <c r="BJ1045" i="1"/>
  <c r="BL1021" i="1"/>
  <c r="BJ1021" i="1"/>
  <c r="BL997" i="1"/>
  <c r="BJ997" i="1"/>
  <c r="BL973" i="1"/>
  <c r="BJ973" i="1"/>
  <c r="BL949" i="1"/>
  <c r="BJ949" i="1"/>
  <c r="BL925" i="1"/>
  <c r="BJ925" i="1"/>
  <c r="BL901" i="1"/>
  <c r="BJ901" i="1"/>
  <c r="BL877" i="1"/>
  <c r="BJ877" i="1"/>
  <c r="BL853" i="1"/>
  <c r="BJ853" i="1"/>
  <c r="BL829" i="1"/>
  <c r="BJ829" i="1"/>
  <c r="BL805" i="1"/>
  <c r="BJ805" i="1"/>
  <c r="BL781" i="1"/>
  <c r="BJ781" i="1"/>
  <c r="BL757" i="1"/>
  <c r="BJ757" i="1"/>
  <c r="BL733" i="1"/>
  <c r="BJ733" i="1"/>
  <c r="BL709" i="1"/>
  <c r="BJ709" i="1"/>
  <c r="BL685" i="1"/>
  <c r="BJ685" i="1"/>
  <c r="BL661" i="1"/>
  <c r="BJ661" i="1"/>
  <c r="BL637" i="1"/>
  <c r="BJ637" i="1"/>
  <c r="BL613" i="1"/>
  <c r="BJ613" i="1"/>
  <c r="BL589" i="1"/>
  <c r="BJ589" i="1"/>
  <c r="BL565" i="1"/>
  <c r="BJ565" i="1"/>
  <c r="BL541" i="1"/>
  <c r="BJ541" i="1"/>
  <c r="BL517" i="1"/>
  <c r="BJ517" i="1"/>
  <c r="BL493" i="1"/>
  <c r="BJ493" i="1"/>
  <c r="BL469" i="1"/>
  <c r="BJ469" i="1"/>
  <c r="BL445" i="1"/>
  <c r="BJ445" i="1"/>
  <c r="BL421" i="1"/>
  <c r="BC421" i="1" s="1"/>
  <c r="BJ421" i="1"/>
  <c r="BL397" i="1"/>
  <c r="BJ397" i="1"/>
  <c r="BL372" i="1"/>
  <c r="BC372" i="1" s="1"/>
  <c r="BJ372" i="1"/>
  <c r="BL348" i="1"/>
  <c r="BJ348" i="1"/>
  <c r="BL324" i="1"/>
  <c r="BJ324" i="1"/>
  <c r="BL300" i="1"/>
  <c r="BC300" i="1" s="1"/>
  <c r="BJ300" i="1"/>
  <c r="BL276" i="1"/>
  <c r="BJ276" i="1"/>
  <c r="BL252" i="1"/>
  <c r="BJ252" i="1"/>
  <c r="BL228" i="1"/>
  <c r="BJ228" i="1"/>
  <c r="BL204" i="1"/>
  <c r="BJ204" i="1"/>
  <c r="BL180" i="1"/>
  <c r="BJ180" i="1"/>
  <c r="BL156" i="1"/>
  <c r="BJ156" i="1"/>
  <c r="BL132" i="1"/>
  <c r="BJ132" i="1"/>
  <c r="BL108" i="1"/>
  <c r="BJ108" i="1"/>
  <c r="BL84" i="1"/>
  <c r="BJ84" i="1"/>
  <c r="BL60" i="1"/>
  <c r="BJ60" i="1"/>
  <c r="BL36" i="1"/>
  <c r="BJ36" i="1"/>
  <c r="BL1788" i="1"/>
  <c r="BJ1788" i="1"/>
  <c r="BL1708" i="1"/>
  <c r="BJ1708" i="1"/>
  <c r="BL1620" i="1"/>
  <c r="BJ1620" i="1"/>
  <c r="BL1540" i="1"/>
  <c r="BJ1540" i="1"/>
  <c r="BL1444" i="1"/>
  <c r="BJ1444" i="1"/>
  <c r="BL1332" i="1"/>
  <c r="BJ1332" i="1"/>
  <c r="BJ1228" i="1"/>
  <c r="BL1228" i="1"/>
  <c r="BJ1148" i="1"/>
  <c r="BL1148" i="1"/>
  <c r="BL1036" i="1"/>
  <c r="BJ1036" i="1"/>
  <c r="BJ956" i="1"/>
  <c r="BL956" i="1"/>
  <c r="BL828" i="1"/>
  <c r="BJ828" i="1"/>
  <c r="BL700" i="1"/>
  <c r="BJ700" i="1"/>
  <c r="BJ548" i="1"/>
  <c r="BL548" i="1"/>
  <c r="BL380" i="1"/>
  <c r="BC380" i="1" s="1"/>
  <c r="BJ380" i="1"/>
  <c r="BL219" i="1"/>
  <c r="BJ219" i="1"/>
  <c r="BJ83" i="1"/>
  <c r="BL83" i="1"/>
  <c r="BL1803" i="1"/>
  <c r="BJ1803" i="1"/>
  <c r="BL1779" i="1"/>
  <c r="BJ1779" i="1"/>
  <c r="BL1755" i="1"/>
  <c r="BJ1755" i="1"/>
  <c r="BL1731" i="1"/>
  <c r="BJ1731" i="1"/>
  <c r="BJ1707" i="1"/>
  <c r="BL1707" i="1"/>
  <c r="BJ1683" i="1"/>
  <c r="BL1683" i="1"/>
  <c r="BL1659" i="1"/>
  <c r="BJ1659" i="1"/>
  <c r="BJ1635" i="1"/>
  <c r="BL1635" i="1"/>
  <c r="BJ1611" i="1"/>
  <c r="BL1611" i="1"/>
  <c r="BJ1587" i="1"/>
  <c r="BL1587" i="1"/>
  <c r="BL1563" i="1"/>
  <c r="BJ1563" i="1"/>
  <c r="BL1539" i="1"/>
  <c r="BJ1539" i="1"/>
  <c r="BJ1515" i="1"/>
  <c r="BL1515" i="1"/>
  <c r="BJ1491" i="1"/>
  <c r="BL1491" i="1"/>
  <c r="BL1467" i="1"/>
  <c r="BJ1467" i="1"/>
  <c r="BL1443" i="1"/>
  <c r="BJ1443" i="1"/>
  <c r="BL1419" i="1"/>
  <c r="BJ1419" i="1"/>
  <c r="BJ1395" i="1"/>
  <c r="BL1395" i="1"/>
  <c r="BJ1371" i="1"/>
  <c r="BL1371" i="1"/>
  <c r="BL1347" i="1"/>
  <c r="BJ1347" i="1"/>
  <c r="BL1323" i="1"/>
  <c r="BJ1323" i="1"/>
  <c r="BL1299" i="1"/>
  <c r="BJ1299" i="1"/>
  <c r="BL1275" i="1"/>
  <c r="BJ1275" i="1"/>
  <c r="BL1251" i="1"/>
  <c r="BJ1251" i="1"/>
  <c r="BJ1227" i="1"/>
  <c r="BL1227" i="1"/>
  <c r="BJ1203" i="1"/>
  <c r="BL1203" i="1"/>
  <c r="BJ1179" i="1"/>
  <c r="BL1179" i="1"/>
  <c r="BJ1155" i="1"/>
  <c r="BL1155" i="1"/>
  <c r="BL1131" i="1"/>
  <c r="BJ1131" i="1"/>
  <c r="BL1107" i="1"/>
  <c r="BJ1107" i="1"/>
  <c r="BJ1083" i="1"/>
  <c r="BL1083" i="1"/>
  <c r="BJ1059" i="1"/>
  <c r="BL1059" i="1"/>
  <c r="BL1035" i="1"/>
  <c r="BJ1035" i="1"/>
  <c r="BJ1011" i="1"/>
  <c r="BL1011" i="1"/>
  <c r="BL987" i="1"/>
  <c r="BJ987" i="1"/>
  <c r="BL963" i="1"/>
  <c r="BJ963" i="1"/>
  <c r="BJ939" i="1"/>
  <c r="BL939" i="1"/>
  <c r="BL915" i="1"/>
  <c r="BJ915" i="1"/>
  <c r="BL891" i="1"/>
  <c r="BJ891" i="1"/>
  <c r="BJ867" i="1"/>
  <c r="BL867" i="1"/>
  <c r="BJ843" i="1"/>
  <c r="BL843" i="1"/>
  <c r="BL819" i="1"/>
  <c r="BJ819" i="1"/>
  <c r="BJ795" i="1"/>
  <c r="BL795" i="1"/>
  <c r="BL771" i="1"/>
  <c r="BJ771" i="1"/>
  <c r="BJ747" i="1"/>
  <c r="BL747" i="1"/>
  <c r="BJ723" i="1"/>
  <c r="BL723" i="1"/>
  <c r="BJ699" i="1"/>
  <c r="BL699" i="1"/>
  <c r="BL675" i="1"/>
  <c r="BJ675" i="1"/>
  <c r="BJ651" i="1"/>
  <c r="BL651" i="1"/>
  <c r="BL627" i="1"/>
  <c r="BJ627" i="1"/>
  <c r="BJ603" i="1"/>
  <c r="BL603" i="1"/>
  <c r="BL579" i="1"/>
  <c r="BJ579" i="1"/>
  <c r="BL555" i="1"/>
  <c r="BJ555" i="1"/>
  <c r="BL531" i="1"/>
  <c r="BJ531" i="1"/>
  <c r="BJ507" i="1"/>
  <c r="BL507" i="1"/>
  <c r="BL483" i="1"/>
  <c r="BJ483" i="1"/>
  <c r="BJ459" i="1"/>
  <c r="BL459" i="1"/>
  <c r="BL435" i="1"/>
  <c r="BJ435" i="1"/>
  <c r="BL411" i="1"/>
  <c r="BJ411" i="1"/>
  <c r="BL387" i="1"/>
  <c r="BJ387" i="1"/>
  <c r="BL362" i="1"/>
  <c r="BJ362" i="1"/>
  <c r="BJ338" i="1"/>
  <c r="BL338" i="1"/>
  <c r="BC338" i="1" s="1"/>
  <c r="BJ314" i="1"/>
  <c r="BL314" i="1"/>
  <c r="BL290" i="1"/>
  <c r="BJ290" i="1"/>
  <c r="BL266" i="1"/>
  <c r="BJ266" i="1"/>
  <c r="BJ242" i="1"/>
  <c r="BL242" i="1"/>
  <c r="BL218" i="1"/>
  <c r="BJ218" i="1"/>
  <c r="BL194" i="1"/>
  <c r="BJ194" i="1"/>
  <c r="BJ170" i="1"/>
  <c r="BL170" i="1"/>
  <c r="BL146" i="1"/>
  <c r="BJ146" i="1"/>
  <c r="BL122" i="1"/>
  <c r="BJ122" i="1"/>
  <c r="BJ98" i="1"/>
  <c r="BL98" i="1"/>
  <c r="BL74" i="1"/>
  <c r="BJ74" i="1"/>
  <c r="BL50" i="1"/>
  <c r="BJ50" i="1"/>
  <c r="BJ26" i="1"/>
  <c r="BL26" i="1"/>
  <c r="BJ1076" i="1"/>
  <c r="BL1076" i="1"/>
  <c r="BJ860" i="1"/>
  <c r="BL860" i="1"/>
  <c r="BL724" i="1"/>
  <c r="BJ724" i="1"/>
  <c r="BL556" i="1"/>
  <c r="BJ556" i="1"/>
  <c r="BL396" i="1"/>
  <c r="BJ396" i="1"/>
  <c r="BJ147" i="1"/>
  <c r="BL147" i="1"/>
  <c r="AA1120" i="1"/>
  <c r="AB1120" i="1"/>
  <c r="AB454" i="1"/>
  <c r="AA454" i="1"/>
  <c r="AA1233" i="1"/>
  <c r="AA719" i="1"/>
  <c r="AB1798" i="1"/>
  <c r="AA1366" i="1"/>
  <c r="AA1306" i="1"/>
  <c r="AB1306" i="1"/>
  <c r="AB1055" i="1"/>
  <c r="AA1055" i="1"/>
  <c r="AA538" i="1"/>
  <c r="AA1629" i="1"/>
  <c r="AB1629" i="1"/>
  <c r="AB1450" i="1"/>
  <c r="AA1792" i="1"/>
  <c r="AB1024" i="1"/>
  <c r="AB544" i="1"/>
  <c r="AB1295" i="1"/>
  <c r="AB1270" i="1"/>
  <c r="AB1078" i="1"/>
  <c r="AB1604" i="1"/>
  <c r="AA1185" i="1"/>
  <c r="AB1312" i="1"/>
  <c r="AA1583" i="1"/>
  <c r="AB1460" i="1"/>
  <c r="AB932" i="1"/>
  <c r="AB1642" i="1"/>
  <c r="AB1322" i="1"/>
  <c r="AB986" i="1"/>
  <c r="AB682" i="1"/>
  <c r="AB591" i="1"/>
  <c r="AB1761" i="1"/>
  <c r="AB1441" i="1"/>
  <c r="AB625" i="1"/>
  <c r="AB1600" i="1"/>
  <c r="AA1200" i="1"/>
  <c r="AB896" i="1"/>
  <c r="AB400" i="1"/>
  <c r="AA1423" i="1"/>
  <c r="AA1199" i="1"/>
  <c r="AB879" i="1"/>
  <c r="AB1558" i="1"/>
  <c r="AB446" i="1"/>
  <c r="AB1716" i="1"/>
  <c r="AA1172" i="1"/>
  <c r="AB1594" i="1"/>
  <c r="AA1594" i="1"/>
  <c r="AA490" i="1"/>
  <c r="AB490" i="1"/>
  <c r="AA832" i="1"/>
  <c r="AB832" i="1"/>
  <c r="AB1007" i="1"/>
  <c r="AA1007" i="1"/>
  <c r="AA1360" i="1"/>
  <c r="AB1343" i="1"/>
  <c r="AA1750" i="1"/>
  <c r="AB1750" i="1"/>
  <c r="AB465" i="1"/>
  <c r="AB826" i="1"/>
  <c r="AB1114" i="1"/>
  <c r="AB957" i="1"/>
  <c r="AB689" i="1"/>
  <c r="AA689" i="1"/>
  <c r="AA1279" i="1"/>
  <c r="AB1279" i="1"/>
  <c r="AA1738" i="1"/>
  <c r="AB1066" i="1"/>
  <c r="AB1216" i="1"/>
  <c r="AB448" i="1"/>
  <c r="AA1535" i="1"/>
  <c r="AB911" i="1"/>
  <c r="AB1245" i="1"/>
  <c r="AA1354" i="1"/>
  <c r="AB714" i="1"/>
  <c r="AA394" i="1"/>
  <c r="AA1457" i="1"/>
  <c r="AA1648" i="1"/>
  <c r="AB1258" i="1"/>
  <c r="AB970" i="1"/>
  <c r="AB1425" i="1"/>
  <c r="AA977" i="1"/>
  <c r="AB561" i="1"/>
  <c r="AB880" i="1"/>
  <c r="AA863" i="1"/>
  <c r="AB734" i="1"/>
  <c r="AB1669" i="1"/>
  <c r="AA621" i="1"/>
  <c r="AB500" i="1"/>
  <c r="AA1681" i="1"/>
  <c r="AB1681" i="1"/>
  <c r="AA416" i="1"/>
  <c r="AB416" i="1"/>
  <c r="AA684" i="1"/>
  <c r="AB684" i="1"/>
  <c r="AA1606" i="1"/>
  <c r="AA934" i="1"/>
  <c r="AB934" i="1"/>
  <c r="AA502" i="1"/>
  <c r="AB502" i="1"/>
  <c r="AA1437" i="1"/>
  <c r="AB1437" i="1"/>
  <c r="AA1149" i="1"/>
  <c r="AB1149" i="1"/>
  <c r="AA765" i="1"/>
  <c r="AB765" i="1"/>
  <c r="AB477" i="1"/>
  <c r="AA477" i="1"/>
  <c r="AB1654" i="1"/>
  <c r="AB838" i="1"/>
  <c r="AB1569" i="1"/>
  <c r="AB1521" i="1"/>
  <c r="AA1121" i="1"/>
  <c r="AA705" i="1"/>
  <c r="AA657" i="1"/>
  <c r="AB1745" i="1"/>
  <c r="AA736" i="1"/>
  <c r="AB623" i="1"/>
  <c r="AA1775" i="1"/>
  <c r="AA1174" i="1"/>
  <c r="AB982" i="1"/>
  <c r="AA710" i="1"/>
  <c r="AB710" i="1"/>
  <c r="AB470" i="1"/>
  <c r="AA470" i="1"/>
  <c r="AA1789" i="1"/>
  <c r="AB1789" i="1"/>
  <c r="AB973" i="1"/>
  <c r="AA973" i="1"/>
  <c r="AB493" i="1"/>
  <c r="AA493" i="1"/>
  <c r="AA1476" i="1"/>
  <c r="AB1476" i="1"/>
  <c r="AA420" i="1"/>
  <c r="AB420" i="1"/>
  <c r="AA1514" i="1"/>
  <c r="AA586" i="1"/>
  <c r="AA1329" i="1"/>
  <c r="AA945" i="1"/>
  <c r="AB1504" i="1"/>
  <c r="AA1136" i="1"/>
  <c r="AA567" i="1"/>
  <c r="AA1743" i="1"/>
  <c r="AB1391" i="1"/>
  <c r="AB1103" i="1"/>
  <c r="AB799" i="1"/>
  <c r="AA1526" i="1"/>
  <c r="AA702" i="1"/>
  <c r="AB406" i="1"/>
  <c r="AB1389" i="1"/>
  <c r="AB1117" i="1"/>
  <c r="AB861" i="1"/>
  <c r="AB573" i="1"/>
  <c r="AB1668" i="1"/>
  <c r="AB1124" i="1"/>
  <c r="AA404" i="1"/>
  <c r="AA1546" i="1"/>
  <c r="AB1546" i="1"/>
  <c r="AB778" i="1"/>
  <c r="AA778" i="1"/>
  <c r="AA993" i="1"/>
  <c r="AB993" i="1"/>
  <c r="AB1137" i="1"/>
  <c r="AB753" i="1"/>
  <c r="AA1696" i="1"/>
  <c r="AA381" i="1"/>
  <c r="AA383" i="1"/>
  <c r="AB1050" i="1"/>
  <c r="AA1050" i="1"/>
  <c r="AA1776" i="1"/>
  <c r="AB1776" i="1"/>
  <c r="AB928" i="1"/>
  <c r="AB1533" i="1"/>
  <c r="AB548" i="1"/>
  <c r="AB1809" i="1"/>
  <c r="AA1487" i="1"/>
  <c r="AA815" i="1"/>
  <c r="AB1713" i="1"/>
  <c r="AA849" i="1"/>
  <c r="AA527" i="1"/>
  <c r="AB1711" i="1"/>
  <c r="AB1318" i="1"/>
  <c r="AA950" i="1"/>
  <c r="AB1069" i="1"/>
  <c r="AB781" i="1"/>
  <c r="AA445" i="1"/>
  <c r="AB1092" i="1"/>
  <c r="AA1566" i="1"/>
  <c r="AB1566" i="1"/>
  <c r="AA1374" i="1"/>
  <c r="AB1374" i="1"/>
  <c r="AA1086" i="1"/>
  <c r="AB1086" i="1"/>
  <c r="AA942" i="1"/>
  <c r="AB942" i="1"/>
  <c r="AB1397" i="1"/>
  <c r="AA1397" i="1"/>
  <c r="AA1157" i="1"/>
  <c r="AB1157" i="1"/>
  <c r="AA965" i="1"/>
  <c r="AB965" i="1"/>
  <c r="AA485" i="1"/>
  <c r="AB485" i="1"/>
  <c r="AB1708" i="1"/>
  <c r="AA1708" i="1"/>
  <c r="AA1276" i="1"/>
  <c r="AB1276" i="1"/>
  <c r="AA412" i="1"/>
  <c r="AB412" i="1"/>
  <c r="AA1299" i="1"/>
  <c r="AB1299" i="1"/>
  <c r="AB627" i="1"/>
  <c r="AA627" i="1"/>
  <c r="AB676" i="1"/>
  <c r="AA1214" i="1"/>
  <c r="AB1214" i="1"/>
  <c r="AB421" i="1"/>
  <c r="AA421" i="1"/>
  <c r="AA1164" i="1"/>
  <c r="AB1164" i="1"/>
  <c r="AB1235" i="1"/>
  <c r="AA1235" i="1"/>
  <c r="AB1502" i="1"/>
  <c r="AA1502" i="1"/>
  <c r="AA1548" i="1"/>
  <c r="AB1548" i="1"/>
  <c r="AB1212" i="1"/>
  <c r="AA1212" i="1"/>
  <c r="AB1619" i="1"/>
  <c r="AA1619" i="1"/>
  <c r="AA1331" i="1"/>
  <c r="AB1331" i="1"/>
  <c r="AB563" i="1"/>
  <c r="AA563" i="1"/>
  <c r="AA1598" i="1"/>
  <c r="AB1598" i="1"/>
  <c r="AA1454" i="1"/>
  <c r="AB1454" i="1"/>
  <c r="AB1118" i="1"/>
  <c r="AA1118" i="1"/>
  <c r="AB542" i="1"/>
  <c r="AA542" i="1"/>
  <c r="AA1573" i="1"/>
  <c r="AB1573" i="1"/>
  <c r="AA1381" i="1"/>
  <c r="AB1381" i="1"/>
  <c r="AB805" i="1"/>
  <c r="AA805" i="1"/>
  <c r="AA709" i="1"/>
  <c r="AB709" i="1"/>
  <c r="AA469" i="1"/>
  <c r="AB469" i="1"/>
  <c r="AA1644" i="1"/>
  <c r="AB1644" i="1"/>
  <c r="AA492" i="1"/>
  <c r="AB492" i="1"/>
  <c r="AA1715" i="1"/>
  <c r="AB1715" i="1"/>
  <c r="AA947" i="1"/>
  <c r="AB947" i="1"/>
  <c r="AB638" i="1"/>
  <c r="AB1452" i="1"/>
  <c r="AA659" i="1"/>
  <c r="AA1022" i="1"/>
  <c r="AB1022" i="1"/>
  <c r="AA1477" i="1"/>
  <c r="AB1477" i="1"/>
  <c r="AA1093" i="1"/>
  <c r="AB1093" i="1"/>
  <c r="AA1740" i="1"/>
  <c r="AB1740" i="1"/>
  <c r="AB1356" i="1"/>
  <c r="AA1356" i="1"/>
  <c r="AA972" i="1"/>
  <c r="AB972" i="1"/>
  <c r="AA1043" i="1"/>
  <c r="AB1043" i="1"/>
  <c r="AA755" i="1"/>
  <c r="AB755" i="1"/>
  <c r="AA396" i="1"/>
  <c r="AA1811" i="1"/>
  <c r="AA1790" i="1"/>
  <c r="AB1790" i="1"/>
  <c r="AB1406" i="1"/>
  <c r="AA1406" i="1"/>
  <c r="AA1310" i="1"/>
  <c r="AB1310" i="1"/>
  <c r="AA926" i="1"/>
  <c r="AB926" i="1"/>
  <c r="AA830" i="1"/>
  <c r="AB830" i="1"/>
  <c r="AA398" i="1"/>
  <c r="AB398" i="1"/>
  <c r="AB1765" i="1"/>
  <c r="AA1765" i="1"/>
  <c r="AA1429" i="1"/>
  <c r="AB1429" i="1"/>
  <c r="AA1285" i="1"/>
  <c r="AB1285" i="1"/>
  <c r="AA1189" i="1"/>
  <c r="AB1189" i="1"/>
  <c r="AB853" i="1"/>
  <c r="AA853" i="1"/>
  <c r="AA613" i="1"/>
  <c r="AB613" i="1"/>
  <c r="AA1260" i="1"/>
  <c r="AB1260" i="1"/>
  <c r="AA1068" i="1"/>
  <c r="AB1068" i="1"/>
  <c r="AA876" i="1"/>
  <c r="AB876" i="1"/>
  <c r="AA780" i="1"/>
  <c r="AB780" i="1"/>
  <c r="AA588" i="1"/>
  <c r="AB588" i="1"/>
  <c r="AB1139" i="1"/>
  <c r="AA1139" i="1"/>
  <c r="AB851" i="1"/>
  <c r="AA851" i="1"/>
  <c r="AA1694" i="1"/>
  <c r="AB1694" i="1"/>
  <c r="AA901" i="1"/>
  <c r="AB901" i="1"/>
  <c r="AB517" i="1"/>
  <c r="AA517" i="1"/>
  <c r="AA1523" i="1"/>
  <c r="AB1523" i="1"/>
  <c r="AA467" i="1"/>
  <c r="AB467" i="1"/>
  <c r="AA774" i="1"/>
  <c r="AB774" i="1"/>
  <c r="AB1008" i="1"/>
  <c r="AA438" i="1"/>
  <c r="AB438" i="1"/>
  <c r="AA1012" i="1"/>
  <c r="AB1012" i="1"/>
  <c r="AA557" i="1"/>
  <c r="AA1757" i="1"/>
  <c r="AA1244" i="1"/>
  <c r="AB620" i="1"/>
  <c r="AB883" i="1"/>
  <c r="AA1814" i="1"/>
  <c r="AB1814" i="1"/>
  <c r="AA1382" i="1"/>
  <c r="AB1382" i="1"/>
  <c r="AA1046" i="1"/>
  <c r="AB1046" i="1"/>
  <c r="AB518" i="1"/>
  <c r="AA518" i="1"/>
  <c r="AA1405" i="1"/>
  <c r="AB1405" i="1"/>
  <c r="AA925" i="1"/>
  <c r="AB925" i="1"/>
  <c r="AA541" i="1"/>
  <c r="AB541" i="1"/>
  <c r="AB564" i="1"/>
  <c r="AA564" i="1"/>
  <c r="AB864" i="1"/>
  <c r="AB1542" i="1"/>
  <c r="AA1542" i="1"/>
  <c r="AA1770" i="1"/>
  <c r="AA1152" i="1"/>
  <c r="AA1726" i="1"/>
  <c r="AB1726" i="1"/>
  <c r="AA1484" i="1"/>
  <c r="AB1484" i="1"/>
  <c r="AA1073" i="1"/>
  <c r="AA929" i="1"/>
  <c r="AA497" i="1"/>
  <c r="AA1663" i="1"/>
  <c r="AA1519" i="1"/>
  <c r="AB1039" i="1"/>
  <c r="AA751" i="1"/>
  <c r="AB463" i="1"/>
  <c r="AB1494" i="1"/>
  <c r="AB1198" i="1"/>
  <c r="AA1014" i="1"/>
  <c r="AB918" i="1"/>
  <c r="AA822" i="1"/>
  <c r="AA1509" i="1"/>
  <c r="AB1229" i="1"/>
  <c r="AA509" i="1"/>
  <c r="AA1540" i="1"/>
  <c r="AA1754" i="1"/>
  <c r="AB1754" i="1"/>
  <c r="AA1722" i="1"/>
  <c r="AB650" i="1"/>
  <c r="AB511" i="1"/>
  <c r="AB1361" i="1"/>
  <c r="AB1217" i="1"/>
  <c r="AA1057" i="1"/>
  <c r="AB913" i="1"/>
  <c r="AA1728" i="1"/>
  <c r="AA1584" i="1"/>
  <c r="AA1440" i="1"/>
  <c r="AB960" i="1"/>
  <c r="AB816" i="1"/>
  <c r="AA656" i="1"/>
  <c r="AB1647" i="1"/>
  <c r="AB1398" i="1"/>
  <c r="AA1110" i="1"/>
  <c r="AB1221" i="1"/>
  <c r="AA845" i="1"/>
  <c r="AB1388" i="1"/>
  <c r="AB1108" i="1"/>
  <c r="AB1706" i="1"/>
  <c r="AB1402" i="1"/>
  <c r="AB1242" i="1"/>
  <c r="AB810" i="1"/>
  <c r="AA474" i="1"/>
  <c r="AB1649" i="1"/>
  <c r="AB1201" i="1"/>
  <c r="AB1041" i="1"/>
  <c r="AB593" i="1"/>
  <c r="AA1712" i="1"/>
  <c r="AB1568" i="1"/>
  <c r="AB1408" i="1"/>
  <c r="AB1248" i="1"/>
  <c r="AB1088" i="1"/>
  <c r="AB800" i="1"/>
  <c r="AB640" i="1"/>
  <c r="AB480" i="1"/>
  <c r="AB1807" i="1"/>
  <c r="AB1615" i="1"/>
  <c r="AB1471" i="1"/>
  <c r="AA1183" i="1"/>
  <c r="AA1031" i="1"/>
  <c r="AB431" i="1"/>
  <c r="AA1702" i="1"/>
  <c r="AA1478" i="1"/>
  <c r="AA902" i="1"/>
  <c r="AA694" i="1"/>
  <c r="AB598" i="1"/>
  <c r="AB382" i="1"/>
  <c r="AA1605" i="1"/>
  <c r="AB1373" i="1"/>
  <c r="AB933" i="1"/>
  <c r="AB837" i="1"/>
  <c r="AB1636" i="1"/>
  <c r="AB1100" i="1"/>
  <c r="AB948" i="1"/>
  <c r="AA428" i="1"/>
  <c r="AB1265" i="1"/>
  <c r="AB785" i="1"/>
  <c r="AB1231" i="1"/>
  <c r="AA1290" i="1"/>
  <c r="AA672" i="1"/>
  <c r="AA384" i="1"/>
  <c r="AB1530" i="1"/>
  <c r="AB1386" i="1"/>
  <c r="AB1098" i="1"/>
  <c r="AB938" i="1"/>
  <c r="AA618" i="1"/>
  <c r="AB458" i="1"/>
  <c r="AB1777" i="1"/>
  <c r="AB1505" i="1"/>
  <c r="AB1345" i="1"/>
  <c r="AB881" i="1"/>
  <c r="AB721" i="1"/>
  <c r="AB433" i="1"/>
  <c r="AB944" i="1"/>
  <c r="AB1327" i="1"/>
  <c r="AB1590" i="1"/>
  <c r="AB766" i="1"/>
  <c r="AA678" i="1"/>
  <c r="AB478" i="1"/>
  <c r="AB1732" i="1"/>
  <c r="AA1508" i="1"/>
  <c r="AB1348" i="1"/>
  <c r="AB1220" i="1"/>
  <c r="AB772" i="1"/>
  <c r="AA449" i="1"/>
  <c r="AB449" i="1"/>
  <c r="AA1302" i="1"/>
  <c r="AB1302" i="1"/>
  <c r="AA1206" i="1"/>
  <c r="AB1206" i="1"/>
  <c r="AA534" i="1"/>
  <c r="AB534" i="1"/>
  <c r="AB1613" i="1"/>
  <c r="AA1613" i="1"/>
  <c r="AA1517" i="1"/>
  <c r="AB1517" i="1"/>
  <c r="AA701" i="1"/>
  <c r="AB701" i="1"/>
  <c r="AA1588" i="1"/>
  <c r="AB1588" i="1"/>
  <c r="AA1252" i="1"/>
  <c r="AB1252" i="1"/>
  <c r="AB724" i="1"/>
  <c r="AA724" i="1"/>
  <c r="AA580" i="1"/>
  <c r="AB580" i="1"/>
  <c r="AB522" i="1"/>
  <c r="AB641" i="1"/>
  <c r="AB1553" i="1"/>
  <c r="AA630" i="1"/>
  <c r="AA1578" i="1"/>
  <c r="AA666" i="1"/>
  <c r="AB1674" i="1"/>
  <c r="AB1226" i="1"/>
  <c r="AA602" i="1"/>
  <c r="AB1633" i="1"/>
  <c r="AB1489" i="1"/>
  <c r="AB1009" i="1"/>
  <c r="AA577" i="1"/>
  <c r="AB1536" i="1"/>
  <c r="AB1376" i="1"/>
  <c r="AB1232" i="1"/>
  <c r="AB768" i="1"/>
  <c r="AB608" i="1"/>
  <c r="AB464" i="1"/>
  <c r="AA1599" i="1"/>
  <c r="AB1455" i="1"/>
  <c r="AB1782" i="1"/>
  <c r="AB670" i="1"/>
  <c r="AA582" i="1"/>
  <c r="AB645" i="1"/>
  <c r="AA1701" i="1"/>
  <c r="AB1461" i="1"/>
  <c r="AB797" i="1"/>
  <c r="AA1281" i="1"/>
  <c r="AB1281" i="1"/>
  <c r="AA1456" i="1"/>
  <c r="AB1456" i="1"/>
  <c r="AB592" i="1"/>
  <c r="AA592" i="1"/>
  <c r="AB1002" i="1"/>
  <c r="AA1409" i="1"/>
  <c r="AA1632" i="1"/>
  <c r="AB1697" i="1"/>
  <c r="AB1296" i="1"/>
  <c r="AA528" i="1"/>
  <c r="AA622" i="1"/>
  <c r="AB622" i="1"/>
  <c r="AA1651" i="1"/>
  <c r="AB1651" i="1"/>
  <c r="AA906" i="1"/>
  <c r="AB762" i="1"/>
  <c r="AB426" i="1"/>
  <c r="AB1169" i="1"/>
  <c r="AB865" i="1"/>
  <c r="AB401" i="1"/>
  <c r="AB1664" i="1"/>
  <c r="AB1759" i="1"/>
  <c r="AB1135" i="1"/>
  <c r="AB991" i="1"/>
  <c r="AB847" i="1"/>
  <c r="AB655" i="1"/>
  <c r="AA1686" i="1"/>
  <c r="AB1158" i="1"/>
  <c r="AB862" i="1"/>
  <c r="AB574" i="1"/>
  <c r="AB453" i="1"/>
  <c r="AB1317" i="1"/>
  <c r="AB1196" i="1"/>
  <c r="AA1462" i="1"/>
  <c r="AB1462" i="1"/>
  <c r="AB1126" i="1"/>
  <c r="AA1126" i="1"/>
  <c r="AA886" i="1"/>
  <c r="AB886" i="1"/>
  <c r="AB790" i="1"/>
  <c r="AA790" i="1"/>
  <c r="AB1725" i="1"/>
  <c r="AA1725" i="1"/>
  <c r="AA1053" i="1"/>
  <c r="AB1053" i="1"/>
  <c r="AA1796" i="1"/>
  <c r="AB1796" i="1"/>
  <c r="AA1700" i="1"/>
  <c r="AB1700" i="1"/>
  <c r="AA1028" i="1"/>
  <c r="AB1028" i="1"/>
  <c r="AA452" i="1"/>
  <c r="AB452" i="1"/>
  <c r="AB1734" i="1"/>
  <c r="AA739" i="1"/>
  <c r="AB739" i="1"/>
  <c r="AB1194" i="1"/>
  <c r="AB752" i="1"/>
  <c r="AB1254" i="1"/>
  <c r="AA1062" i="1"/>
  <c r="AB958" i="1"/>
  <c r="AA1029" i="1"/>
  <c r="AA716" i="1"/>
  <c r="BH396" i="1"/>
  <c r="BH75" i="1"/>
  <c r="AA935" i="1"/>
  <c r="AA679" i="1"/>
  <c r="AA1287" i="1"/>
  <c r="AB1646" i="1"/>
  <c r="AB430" i="1"/>
  <c r="AB533" i="1"/>
  <c r="AB693" i="1"/>
  <c r="AA1289" i="1"/>
  <c r="AB1001" i="1"/>
  <c r="AB878" i="1"/>
  <c r="AB654" i="1"/>
  <c r="AA1020" i="1"/>
  <c r="AA472" i="1"/>
  <c r="AB1538" i="1"/>
  <c r="AA1705" i="1"/>
  <c r="AA519" i="1"/>
  <c r="AA1016" i="1"/>
  <c r="AB1678" i="1"/>
  <c r="AB910" i="1"/>
  <c r="AB686" i="1"/>
  <c r="AB487" i="1"/>
  <c r="AB1390" i="1"/>
  <c r="AB1166" i="1"/>
  <c r="AA706" i="1"/>
  <c r="AB514" i="1"/>
  <c r="AA777" i="1"/>
  <c r="AB930" i="1"/>
  <c r="AB1513" i="1"/>
  <c r="AA681" i="1"/>
  <c r="AB1816" i="1"/>
  <c r="AB1400" i="1"/>
  <c r="AA1739" i="1"/>
  <c r="AA1703" i="1"/>
  <c r="AA1447" i="1"/>
  <c r="AA1191" i="1"/>
  <c r="AB1346" i="1"/>
  <c r="AB834" i="1"/>
  <c r="AB905" i="1"/>
  <c r="AB1469" i="1"/>
  <c r="AB1181" i="1"/>
  <c r="AB1021" i="1"/>
  <c r="AB669" i="1"/>
  <c r="AB1284" i="1"/>
  <c r="AB708" i="1"/>
  <c r="AB612" i="1"/>
  <c r="AA1410" i="1"/>
  <c r="AA898" i="1"/>
  <c r="AB809" i="1"/>
  <c r="AB393" i="1"/>
  <c r="AB1720" i="1"/>
  <c r="AB1304" i="1"/>
  <c r="AA1314" i="1"/>
  <c r="AB647" i="1"/>
  <c r="AB1321" i="1"/>
  <c r="AA1801" i="1"/>
  <c r="AA1385" i="1"/>
  <c r="AA873" i="1"/>
  <c r="AA1112" i="1"/>
  <c r="AB568" i="1"/>
  <c r="AA1543" i="1"/>
  <c r="BH1797" i="1"/>
  <c r="BH1701" i="1"/>
  <c r="BH1637" i="1"/>
  <c r="BH1509" i="1"/>
  <c r="BH1381" i="1"/>
  <c r="BH1317" i="1"/>
  <c r="BH1221" i="1"/>
  <c r="BH1061" i="1"/>
  <c r="BH1029" i="1"/>
  <c r="BH997" i="1"/>
  <c r="BH933" i="1"/>
  <c r="BH901" i="1"/>
  <c r="BH837" i="1"/>
  <c r="BH805" i="1"/>
  <c r="BH741" i="1"/>
  <c r="BH645" i="1"/>
  <c r="BH485" i="1"/>
  <c r="BH356" i="1"/>
  <c r="BH260" i="1"/>
  <c r="BH196" i="1"/>
  <c r="BH132" i="1"/>
  <c r="BH100" i="1"/>
  <c r="BH68" i="1"/>
  <c r="BH36" i="1"/>
  <c r="BH1110" i="1"/>
  <c r="BH950" i="1"/>
  <c r="BH790" i="1"/>
  <c r="BH1644" i="1"/>
  <c r="BH1548" i="1"/>
  <c r="BH1516" i="1"/>
  <c r="BH1388" i="1"/>
  <c r="BH1356" i="1"/>
  <c r="BH1324" i="1"/>
  <c r="BH1292" i="1"/>
  <c r="BH1164" i="1"/>
  <c r="BH972" i="1"/>
  <c r="BH940" i="1"/>
  <c r="BH812" i="1"/>
  <c r="BH652" i="1"/>
  <c r="BH524" i="1"/>
  <c r="BH460" i="1"/>
  <c r="BH267" i="1"/>
  <c r="BH235" i="1"/>
  <c r="BH203" i="1"/>
  <c r="BH171" i="1"/>
  <c r="BH139" i="1"/>
  <c r="BH107" i="1"/>
  <c r="BH1486" i="1"/>
  <c r="BH942" i="1"/>
  <c r="AB1690" i="1"/>
  <c r="AB1626" i="1"/>
  <c r="AB1562" i="1"/>
  <c r="AB1338" i="1"/>
  <c r="AB922" i="1"/>
  <c r="AB698" i="1"/>
  <c r="AB634" i="1"/>
  <c r="AB570" i="1"/>
  <c r="AB479" i="1"/>
  <c r="AB1153" i="1"/>
  <c r="AB1089" i="1"/>
  <c r="AB1025" i="1"/>
  <c r="AB801" i="1"/>
  <c r="AB385" i="1"/>
  <c r="AB1168" i="1"/>
  <c r="AB624" i="1"/>
  <c r="AB1695" i="1"/>
  <c r="AB1631" i="1"/>
  <c r="AB1567" i="1"/>
  <c r="AB1151" i="1"/>
  <c r="AB1087" i="1"/>
  <c r="AB671" i="1"/>
  <c r="AB1274" i="1"/>
  <c r="AA1218" i="1"/>
  <c r="AB858" i="1"/>
  <c r="AB1793" i="1"/>
  <c r="AB1729" i="1"/>
  <c r="AB1377" i="1"/>
  <c r="AB961" i="1"/>
  <c r="AB1328" i="1"/>
  <c r="AB1040" i="1"/>
  <c r="AB560" i="1"/>
  <c r="AB496" i="1"/>
  <c r="AB1503" i="1"/>
  <c r="AB1023" i="1"/>
  <c r="AB959" i="1"/>
  <c r="BH1629" i="1"/>
  <c r="BH1597" i="1"/>
  <c r="BH1565" i="1"/>
  <c r="BH1501" i="1"/>
  <c r="BH1373" i="1"/>
  <c r="BH1341" i="1"/>
  <c r="BH797" i="1"/>
  <c r="BH637" i="1"/>
  <c r="BH509" i="1"/>
  <c r="BH381" i="1"/>
  <c r="BH284" i="1"/>
  <c r="BH252" i="1"/>
  <c r="BH156" i="1"/>
  <c r="BH124" i="1"/>
  <c r="BH92" i="1"/>
  <c r="BH60" i="1"/>
  <c r="BH28" i="1"/>
  <c r="BH910" i="1"/>
  <c r="BH1764" i="1"/>
  <c r="BH1156" i="1"/>
  <c r="BH1060" i="1"/>
  <c r="BH1028" i="1"/>
  <c r="BH964" i="1"/>
  <c r="BH900" i="1"/>
  <c r="BH836" i="1"/>
  <c r="BH804" i="1"/>
  <c r="BH484" i="1"/>
  <c r="BH355" i="1"/>
  <c r="BH259" i="1"/>
  <c r="BH195" i="1"/>
  <c r="BH131" i="1"/>
  <c r="BH99" i="1"/>
  <c r="BH67" i="1"/>
  <c r="BH35" i="1"/>
  <c r="BH1646" i="1"/>
  <c r="BH902" i="1"/>
  <c r="BH742" i="1"/>
  <c r="BH414" i="1"/>
  <c r="BH285" i="1"/>
  <c r="BH149" i="1"/>
  <c r="BH1811" i="1"/>
  <c r="AB1498" i="1"/>
  <c r="AB1442" i="1"/>
  <c r="AB506" i="1"/>
  <c r="AB442" i="1"/>
  <c r="AB737" i="1"/>
  <c r="AB1808" i="1"/>
  <c r="AB1744" i="1"/>
  <c r="AB1392" i="1"/>
  <c r="AB1104" i="1"/>
  <c r="AB1434" i="1"/>
  <c r="AB1210" i="1"/>
  <c r="AB1146" i="1"/>
  <c r="AB1082" i="1"/>
  <c r="AB1026" i="1"/>
  <c r="AA802" i="1"/>
  <c r="AA386" i="1"/>
  <c r="AB447" i="1"/>
  <c r="AB1665" i="1"/>
  <c r="AB1601" i="1"/>
  <c r="AB1537" i="1"/>
  <c r="AB1313" i="1"/>
  <c r="AB897" i="1"/>
  <c r="AB673" i="1"/>
  <c r="AB609" i="1"/>
  <c r="AB545" i="1"/>
  <c r="AB489" i="1"/>
  <c r="AB1680" i="1"/>
  <c r="AB1616" i="1"/>
  <c r="AB1552" i="1"/>
  <c r="AA1496" i="1"/>
  <c r="AB976" i="1"/>
  <c r="AA920" i="1"/>
  <c r="AB432" i="1"/>
  <c r="AA1799" i="1"/>
  <c r="AB1439" i="1"/>
  <c r="AB1375" i="1"/>
  <c r="AB1311" i="1"/>
  <c r="AB895" i="1"/>
  <c r="AB831" i="1"/>
  <c r="AA775" i="1"/>
  <c r="AB1786" i="1"/>
  <c r="AA1730" i="1"/>
  <c r="AB1370" i="1"/>
  <c r="AB1018" i="1"/>
  <c r="AB954" i="1"/>
  <c r="AB794" i="1"/>
  <c r="AB730" i="1"/>
  <c r="AB1473" i="1"/>
  <c r="AB1417" i="1"/>
  <c r="AB1249" i="1"/>
  <c r="AA1193" i="1"/>
  <c r="AB833" i="1"/>
  <c r="AB481" i="1"/>
  <c r="AB417" i="1"/>
  <c r="AB1488" i="1"/>
  <c r="AB1424" i="1"/>
  <c r="AB1264" i="1"/>
  <c r="AB1208" i="1"/>
  <c r="AB912" i="1"/>
  <c r="AB848" i="1"/>
  <c r="AB784" i="1"/>
  <c r="AB720" i="1"/>
  <c r="AB664" i="1"/>
  <c r="AB1791" i="1"/>
  <c r="AB1727" i="1"/>
  <c r="AB1247" i="1"/>
  <c r="AB767" i="1"/>
  <c r="AB703" i="1"/>
  <c r="BH1813" i="1"/>
  <c r="BH1685" i="1"/>
  <c r="BH1525" i="1"/>
  <c r="BH949" i="1"/>
  <c r="BH917" i="1"/>
  <c r="BH821" i="1"/>
  <c r="BH789" i="1"/>
  <c r="BH757" i="1"/>
  <c r="BH725" i="1"/>
  <c r="BH533" i="1"/>
  <c r="BH469" i="1"/>
  <c r="BH340" i="1"/>
  <c r="BH308" i="1"/>
  <c r="BH180" i="1"/>
  <c r="BH116" i="1"/>
  <c r="BH84" i="1"/>
  <c r="BH52" i="1"/>
  <c r="BH20" i="1"/>
  <c r="BH1566" i="1"/>
  <c r="BH566" i="1"/>
  <c r="BH1628" i="1"/>
  <c r="BH1532" i="1"/>
  <c r="BH1500" i="1"/>
  <c r="BH1404" i="1"/>
  <c r="BH1372" i="1"/>
  <c r="BH1020" i="1"/>
  <c r="BH924" i="1"/>
  <c r="BH732" i="1"/>
  <c r="BH668" i="1"/>
  <c r="BH572" i="1"/>
  <c r="BH540" i="1"/>
  <c r="BH508" i="1"/>
  <c r="BH476" i="1"/>
  <c r="BH251" i="1"/>
  <c r="BH187" i="1"/>
  <c r="BH91" i="1"/>
  <c r="BH27" i="1"/>
  <c r="BH862" i="1"/>
  <c r="BH253" i="1"/>
  <c r="BH1771" i="1"/>
  <c r="AB415" i="1"/>
  <c r="BH1773" i="1"/>
  <c r="BH1645" i="1"/>
  <c r="BH1549" i="1"/>
  <c r="BH1517" i="1"/>
  <c r="BH1485" i="1"/>
  <c r="BH1453" i="1"/>
  <c r="BH1325" i="1"/>
  <c r="BH973" i="1"/>
  <c r="BH941" i="1"/>
  <c r="BH813" i="1"/>
  <c r="BH525" i="1"/>
  <c r="BH493" i="1"/>
  <c r="BH429" i="1"/>
  <c r="BH236" i="1"/>
  <c r="BH172" i="1"/>
  <c r="BH140" i="1"/>
  <c r="BH76" i="1"/>
  <c r="BH1734" i="1"/>
  <c r="BH830" i="1"/>
  <c r="BH686" i="1"/>
  <c r="BH1716" i="1"/>
  <c r="BH1620" i="1"/>
  <c r="BH1556" i="1"/>
  <c r="BH1524" i="1"/>
  <c r="BH1492" i="1"/>
  <c r="BH1268" i="1"/>
  <c r="BH948" i="1"/>
  <c r="BH820" i="1"/>
  <c r="BH692" i="1"/>
  <c r="BH371" i="1"/>
  <c r="BH339" i="1"/>
  <c r="BH307" i="1"/>
  <c r="BH243" i="1"/>
  <c r="BH179" i="1"/>
  <c r="BH147" i="1"/>
  <c r="BH115" i="1"/>
  <c r="BH83" i="1"/>
  <c r="BH51" i="1"/>
  <c r="BH19" i="1"/>
  <c r="BH1526" i="1"/>
  <c r="BH494" i="1"/>
  <c r="BH186" i="1"/>
  <c r="BH154" i="1"/>
  <c r="BH26" i="1"/>
  <c r="BH1441" i="1"/>
  <c r="BH1345" i="1"/>
  <c r="BH352" i="1"/>
  <c r="BH288" i="1"/>
  <c r="BH256" i="1"/>
  <c r="BH1776" i="1"/>
  <c r="BH1744" i="1"/>
  <c r="BH1712" i="1"/>
  <c r="BH1616" i="1"/>
  <c r="BH1584" i="1"/>
  <c r="BH1264" i="1"/>
  <c r="BH1008" i="1"/>
  <c r="BH944" i="1"/>
  <c r="BH816" i="1"/>
  <c r="BH688" i="1"/>
  <c r="BH432" i="1"/>
  <c r="BH271" i="1"/>
  <c r="BH1439" i="1"/>
  <c r="BH1311" i="1"/>
  <c r="BH1119" i="1"/>
  <c r="BH895" i="1"/>
  <c r="BH863" i="1"/>
  <c r="BH831" i="1"/>
  <c r="BH799" i="1"/>
  <c r="BH735" i="1"/>
  <c r="BH543" i="1"/>
  <c r="BH511" i="1"/>
  <c r="BH447" i="1"/>
  <c r="BH415" i="1"/>
  <c r="BH782" i="1"/>
  <c r="BH638" i="1"/>
  <c r="BH446" i="1"/>
  <c r="BH181" i="1"/>
  <c r="BH53" i="1"/>
  <c r="BH1787" i="1"/>
  <c r="BH1595" i="1"/>
  <c r="BH1499" i="1"/>
  <c r="BH1403" i="1"/>
  <c r="BH1019" i="1"/>
  <c r="BH923" i="1"/>
  <c r="BH827" i="1"/>
  <c r="BH795" i="1"/>
  <c r="BH731" i="1"/>
  <c r="BH667" i="1"/>
  <c r="BH539" i="1"/>
  <c r="BH475" i="1"/>
  <c r="BH443" i="1"/>
  <c r="BH250" i="1"/>
  <c r="BH90" i="1"/>
  <c r="BH798" i="1"/>
  <c r="BH237" i="1"/>
  <c r="BH109" i="1"/>
  <c r="BH1770" i="1"/>
  <c r="BH1738" i="1"/>
  <c r="BH1706" i="1"/>
  <c r="BH1642" i="1"/>
  <c r="BH1514" i="1"/>
  <c r="BH1322" i="1"/>
  <c r="BH1034" i="1"/>
  <c r="BH938" i="1"/>
  <c r="BH842" i="1"/>
  <c r="BH810" i="1"/>
  <c r="BH650" i="1"/>
  <c r="BH522" i="1"/>
  <c r="BH329" i="1"/>
  <c r="BH265" i="1"/>
  <c r="BH233" i="1"/>
  <c r="BH201" i="1"/>
  <c r="BH169" i="1"/>
  <c r="BH105" i="1"/>
  <c r="BH73" i="1"/>
  <c r="BH41" i="1"/>
  <c r="BH1590" i="1"/>
  <c r="BH1134" i="1"/>
  <c r="BH229" i="1"/>
  <c r="BH77" i="1"/>
  <c r="BH1793" i="1"/>
  <c r="BH1729" i="1"/>
  <c r="BH1697" i="1"/>
  <c r="BH1537" i="1"/>
  <c r="BH1505" i="1"/>
  <c r="BH929" i="1"/>
  <c r="BH865" i="1"/>
  <c r="BH737" i="1"/>
  <c r="BH705" i="1"/>
  <c r="BH513" i="1"/>
  <c r="BH449" i="1"/>
  <c r="BH417" i="1"/>
  <c r="BH385" i="1"/>
  <c r="BH192" i="1"/>
  <c r="BH160" i="1"/>
  <c r="BH96" i="1"/>
  <c r="BH32" i="1"/>
  <c r="BH1488" i="1"/>
  <c r="BH464" i="1"/>
  <c r="BH175" i="1"/>
  <c r="BH111" i="1"/>
  <c r="BH79" i="1"/>
  <c r="BH1742" i="1"/>
  <c r="BH1006" i="1"/>
  <c r="BH846" i="1"/>
  <c r="BH534" i="1"/>
  <c r="BH21" i="1"/>
  <c r="BH1727" i="1"/>
  <c r="BH1599" i="1"/>
  <c r="BH1567" i="1"/>
  <c r="BH1535" i="1"/>
  <c r="BH350" i="1"/>
  <c r="BH286" i="1"/>
  <c r="BH254" i="1"/>
  <c r="BH190" i="1"/>
  <c r="BH158" i="1"/>
  <c r="BH94" i="1"/>
  <c r="BH30" i="1"/>
  <c r="BH1785" i="1"/>
  <c r="BH1689" i="1"/>
  <c r="BH1561" i="1"/>
  <c r="BH1529" i="1"/>
  <c r="BH1497" i="1"/>
  <c r="BH1401" i="1"/>
  <c r="BH344" i="1"/>
  <c r="BH312" i="1"/>
  <c r="BH280" i="1"/>
  <c r="BH248" i="1"/>
  <c r="BH904" i="1"/>
  <c r="BH840" i="1"/>
  <c r="BH520" i="1"/>
  <c r="BH263" i="1"/>
  <c r="BH806" i="1"/>
  <c r="BH1495" i="1"/>
  <c r="BH1399" i="1"/>
  <c r="BH1367" i="1"/>
  <c r="BH1335" i="1"/>
  <c r="BH1111" i="1"/>
  <c r="BH951" i="1"/>
  <c r="BH919" i="1"/>
  <c r="BH823" i="1"/>
  <c r="BH791" i="1"/>
  <c r="BH567" i="1"/>
  <c r="BH535" i="1"/>
  <c r="BH503" i="1"/>
  <c r="BH471" i="1"/>
  <c r="BH1715" i="1"/>
  <c r="BH1587" i="1"/>
  <c r="BH1555" i="1"/>
  <c r="BH1523" i="1"/>
  <c r="BH1491" i="1"/>
  <c r="BH1427" i="1"/>
  <c r="BH1395" i="1"/>
  <c r="BH1299" i="1"/>
  <c r="BH915" i="1"/>
  <c r="BH691" i="1"/>
  <c r="BH563" i="1"/>
  <c r="BH531" i="1"/>
  <c r="BH403" i="1"/>
  <c r="BH338" i="1"/>
  <c r="BH210" i="1"/>
  <c r="BH178" i="1"/>
  <c r="BH114" i="1"/>
  <c r="BH82" i="1"/>
  <c r="BH50" i="1"/>
  <c r="BH18" i="1"/>
  <c r="BH758" i="1"/>
  <c r="BH454" i="1"/>
  <c r="BH69" i="1"/>
  <c r="BH1602" i="1"/>
  <c r="BH770" i="1"/>
  <c r="BH450" i="1"/>
  <c r="BH418" i="1"/>
  <c r="BH353" i="1"/>
  <c r="BH257" i="1"/>
  <c r="BH193" i="1"/>
  <c r="BH161" i="1"/>
  <c r="BH129" i="1"/>
  <c r="BH97" i="1"/>
  <c r="BH33" i="1"/>
  <c r="BH1726" i="1"/>
  <c r="BH1398" i="1"/>
  <c r="BH470" i="1"/>
  <c r="BH189" i="1"/>
  <c r="BH37" i="1"/>
  <c r="BH1017" i="1"/>
  <c r="BH953" i="1"/>
  <c r="BH921" i="1"/>
  <c r="BH825" i="1"/>
  <c r="BH793" i="1"/>
  <c r="BH761" i="1"/>
  <c r="BH665" i="1"/>
  <c r="BH505" i="1"/>
  <c r="BH184" i="1"/>
  <c r="BH152" i="1"/>
  <c r="BH120" i="1"/>
  <c r="BH88" i="1"/>
  <c r="BH56" i="1"/>
  <c r="BH24" i="1"/>
  <c r="BH93" i="1"/>
  <c r="BH1640" i="1"/>
  <c r="BH1544" i="1"/>
  <c r="BH1512" i="1"/>
  <c r="BH936" i="1"/>
  <c r="BH808" i="1"/>
  <c r="BH616" i="1"/>
  <c r="BH231" i="1"/>
  <c r="BH199" i="1"/>
  <c r="BH167" i="1"/>
  <c r="BH103" i="1"/>
  <c r="BH71" i="1"/>
  <c r="BH39" i="1"/>
  <c r="BH1702" i="1"/>
  <c r="BH1414" i="1"/>
  <c r="BH966" i="1"/>
  <c r="BH510" i="1"/>
  <c r="BH245" i="1"/>
  <c r="BH133" i="1"/>
  <c r="BH1815" i="1"/>
  <c r="BH1783" i="1"/>
  <c r="BH1751" i="1"/>
  <c r="BH1687" i="1"/>
  <c r="BH1591" i="1"/>
  <c r="BH1527" i="1"/>
  <c r="BH246" i="1"/>
  <c r="BH214" i="1"/>
  <c r="BH182" i="1"/>
  <c r="BH150" i="1"/>
  <c r="BH118" i="1"/>
  <c r="BH86" i="1"/>
  <c r="BH54" i="1"/>
  <c r="BH22" i="1"/>
  <c r="BH1745" i="1"/>
  <c r="BH1489" i="1"/>
  <c r="BH240" i="1"/>
  <c r="BH1152" i="1"/>
  <c r="BH1120" i="1"/>
  <c r="BH960" i="1"/>
  <c r="BH864" i="1"/>
  <c r="BH800" i="1"/>
  <c r="BH736" i="1"/>
  <c r="BH544" i="1"/>
  <c r="BH448" i="1"/>
  <c r="BH416" i="1"/>
  <c r="BH384" i="1"/>
  <c r="BH351" i="1"/>
  <c r="BH287" i="1"/>
  <c r="BH255" i="1"/>
  <c r="BH191" i="1"/>
  <c r="BH159" i="1"/>
  <c r="BH95" i="1"/>
  <c r="BH1487" i="1"/>
  <c r="BH1391" i="1"/>
  <c r="BH1167" i="1"/>
  <c r="BH943" i="1"/>
  <c r="BH911" i="1"/>
  <c r="BH495" i="1"/>
  <c r="BH463" i="1"/>
  <c r="BH1643" i="1"/>
  <c r="BH1547" i="1"/>
  <c r="BH1515" i="1"/>
  <c r="BH1483" i="1"/>
  <c r="BH1451" i="1"/>
  <c r="BH1419" i="1"/>
  <c r="BH1355" i="1"/>
  <c r="BH1291" i="1"/>
  <c r="BH1163" i="1"/>
  <c r="BH1099" i="1"/>
  <c r="BH971" i="1"/>
  <c r="BH907" i="1"/>
  <c r="BH843" i="1"/>
  <c r="BH811" i="1"/>
  <c r="BH523" i="1"/>
  <c r="BH459" i="1"/>
  <c r="BH266" i="1"/>
  <c r="BH234" i="1"/>
  <c r="BH202" i="1"/>
  <c r="BH170" i="1"/>
  <c r="BH138" i="1"/>
  <c r="BH106" i="1"/>
  <c r="BH74" i="1"/>
  <c r="BH1798" i="1"/>
  <c r="BH1630" i="1"/>
  <c r="BH1494" i="1"/>
  <c r="BH878" i="1"/>
  <c r="BH173" i="1"/>
  <c r="BH1786" i="1"/>
  <c r="BH1594" i="1"/>
  <c r="BH1562" i="1"/>
  <c r="BH1530" i="1"/>
  <c r="BH1434" i="1"/>
  <c r="BH1402" i="1"/>
  <c r="BH1018" i="1"/>
  <c r="BH858" i="1"/>
  <c r="BH826" i="1"/>
  <c r="BH794" i="1"/>
  <c r="BH762" i="1"/>
  <c r="BH730" i="1"/>
  <c r="BH698" i="1"/>
  <c r="BH666" i="1"/>
  <c r="BH506" i="1"/>
  <c r="BH249" i="1"/>
  <c r="BH185" i="1"/>
  <c r="BH153" i="1"/>
  <c r="BH121" i="1"/>
  <c r="BH89" i="1"/>
  <c r="BH57" i="1"/>
  <c r="BH25" i="1"/>
  <c r="BH1686" i="1"/>
  <c r="BH1510" i="1"/>
  <c r="BH1054" i="1"/>
  <c r="BH894" i="1"/>
  <c r="BH582" i="1"/>
  <c r="BH293" i="1"/>
  <c r="BH157" i="1"/>
  <c r="BH1809" i="1"/>
  <c r="BH1713" i="1"/>
  <c r="BH1681" i="1"/>
  <c r="BH1553" i="1"/>
  <c r="BH945" i="1"/>
  <c r="BH817" i="1"/>
  <c r="BH689" i="1"/>
  <c r="BH529" i="1"/>
  <c r="BH465" i="1"/>
  <c r="BH433" i="1"/>
  <c r="BH401" i="1"/>
  <c r="BH176" i="1"/>
  <c r="BH112" i="1"/>
  <c r="BH80" i="1"/>
  <c r="BH45" i="1"/>
  <c r="BH1792" i="1"/>
  <c r="BH1536" i="1"/>
  <c r="BH1440" i="1"/>
  <c r="BH1774" i="1"/>
  <c r="BH1502" i="1"/>
  <c r="BH614" i="1"/>
  <c r="BH486" i="1"/>
  <c r="BH341" i="1"/>
  <c r="BH1647" i="1"/>
  <c r="BH1519" i="1"/>
  <c r="BH270" i="1"/>
  <c r="BH238" i="1"/>
  <c r="BH174" i="1"/>
  <c r="BH110" i="1"/>
  <c r="BH78" i="1"/>
  <c r="BH1321" i="1"/>
  <c r="BH1225" i="1"/>
  <c r="BH328" i="1"/>
  <c r="BH264" i="1"/>
  <c r="BH1688" i="1"/>
  <c r="BH1528" i="1"/>
  <c r="BH1400" i="1"/>
  <c r="BH1016" i="1"/>
  <c r="BH920" i="1"/>
  <c r="BH824" i="1"/>
  <c r="BH792" i="1"/>
  <c r="BH760" i="1"/>
  <c r="BH504" i="1"/>
  <c r="BH472" i="1"/>
  <c r="BH440" i="1"/>
  <c r="BH343" i="1"/>
  <c r="BH247" i="1"/>
  <c r="BH1479" i="1"/>
  <c r="BH1447" i="1"/>
  <c r="BH1415" i="1"/>
  <c r="BH1127" i="1"/>
  <c r="BH519" i="1"/>
  <c r="BH358" i="1"/>
  <c r="BH213" i="1"/>
  <c r="BH85" i="1"/>
  <c r="BH1731" i="1"/>
  <c r="BH1603" i="1"/>
  <c r="BH1539" i="1"/>
  <c r="BH1507" i="1"/>
  <c r="BH1475" i="1"/>
  <c r="BH1443" i="1"/>
  <c r="BH1411" i="1"/>
  <c r="BH1059" i="1"/>
  <c r="BH1027" i="1"/>
  <c r="BH963" i="1"/>
  <c r="BH899" i="1"/>
  <c r="BH835" i="1"/>
  <c r="BH803" i="1"/>
  <c r="BH771" i="1"/>
  <c r="BH483" i="1"/>
  <c r="BH290" i="1"/>
  <c r="BH258" i="1"/>
  <c r="BH194" i="1"/>
  <c r="BH130" i="1"/>
  <c r="BH98" i="1"/>
  <c r="BH34" i="1"/>
  <c r="BH1598" i="1"/>
  <c r="BH1454" i="1"/>
  <c r="BH1310" i="1"/>
  <c r="BH838" i="1"/>
  <c r="BH269" i="1"/>
  <c r="BH141" i="1"/>
  <c r="BH1810" i="1"/>
  <c r="BH1746" i="1"/>
  <c r="BH1714" i="1"/>
  <c r="BH1682" i="1"/>
  <c r="BH1522" i="1"/>
  <c r="BH1490" i="1"/>
  <c r="BH1010" i="1"/>
  <c r="BH786" i="1"/>
  <c r="BH466" i="1"/>
  <c r="BH434" i="1"/>
  <c r="BH402" i="1"/>
  <c r="BH337" i="1"/>
  <c r="BH177" i="1"/>
  <c r="BH145" i="1"/>
  <c r="BH113" i="1"/>
  <c r="BH81" i="1"/>
  <c r="BH17" i="1"/>
  <c r="BH1318" i="1"/>
  <c r="BH1014" i="1"/>
  <c r="BH702" i="1"/>
  <c r="BH261" i="1"/>
  <c r="BH117" i="1"/>
  <c r="BH1801" i="1"/>
  <c r="BH1641" i="1"/>
  <c r="BH1545" i="1"/>
  <c r="BH1513" i="1"/>
  <c r="BH1033" i="1"/>
  <c r="BH937" i="1"/>
  <c r="BH905" i="1"/>
  <c r="BH809" i="1"/>
  <c r="BH713" i="1"/>
  <c r="BH649" i="1"/>
  <c r="BH521" i="1"/>
  <c r="BH232" i="1"/>
  <c r="BH200" i="1"/>
  <c r="BH168" i="1"/>
  <c r="BH104" i="1"/>
  <c r="BH72" i="1"/>
  <c r="BH40" i="1"/>
  <c r="BH1592" i="1"/>
  <c r="BH1560" i="1"/>
  <c r="BH215" i="1"/>
  <c r="BH183" i="1"/>
  <c r="BH151" i="1"/>
  <c r="BH119" i="1"/>
  <c r="BH87" i="1"/>
  <c r="BH55" i="1"/>
  <c r="BH23" i="1"/>
  <c r="BH197" i="1"/>
  <c r="BH61" i="1"/>
  <c r="BH1799" i="1"/>
  <c r="BH1639" i="1"/>
  <c r="BH1543" i="1"/>
  <c r="BH1511" i="1"/>
  <c r="BH999" i="1"/>
  <c r="BH615" i="1"/>
  <c r="BH326" i="1"/>
  <c r="BH230" i="1"/>
  <c r="BH198" i="1"/>
  <c r="BH166" i="1"/>
  <c r="BH134" i="1"/>
  <c r="BH70" i="1"/>
  <c r="BH38" i="1"/>
  <c r="BG1036" i="1"/>
  <c r="BF1036" i="1"/>
  <c r="BE1036" i="1"/>
  <c r="BF186" i="1"/>
  <c r="BG186" i="1"/>
  <c r="BE186" i="1"/>
  <c r="BF154" i="1"/>
  <c r="BG154" i="1"/>
  <c r="BE154" i="1"/>
  <c r="BF58" i="1"/>
  <c r="BG58" i="1"/>
  <c r="BE58" i="1"/>
  <c r="BF26" i="1"/>
  <c r="BG26" i="1"/>
  <c r="BE26" i="1"/>
  <c r="BF974" i="1"/>
  <c r="BG974" i="1"/>
  <c r="BE974" i="1"/>
  <c r="BF1473" i="1"/>
  <c r="BG1473" i="1"/>
  <c r="BE1473" i="1"/>
  <c r="BF1441" i="1"/>
  <c r="BG1441" i="1"/>
  <c r="BE1441" i="1"/>
  <c r="BF1409" i="1"/>
  <c r="BG1409" i="1"/>
  <c r="BE1409" i="1"/>
  <c r="BF1377" i="1"/>
  <c r="BG1377" i="1"/>
  <c r="BE1377" i="1"/>
  <c r="BF1345" i="1"/>
  <c r="BG1345" i="1"/>
  <c r="BE1345" i="1"/>
  <c r="BF1313" i="1"/>
  <c r="BG1313" i="1"/>
  <c r="BE1313" i="1"/>
  <c r="BF1281" i="1"/>
  <c r="BG1281" i="1"/>
  <c r="BE1281" i="1"/>
  <c r="BF1249" i="1"/>
  <c r="BG1249" i="1"/>
  <c r="BE1249" i="1"/>
  <c r="BF1217" i="1"/>
  <c r="BG1217" i="1"/>
  <c r="BE1217" i="1"/>
  <c r="BF1185" i="1"/>
  <c r="BG1185" i="1"/>
  <c r="BE1185" i="1"/>
  <c r="BF1153" i="1"/>
  <c r="BG1153" i="1"/>
  <c r="BE1153" i="1"/>
  <c r="BF1121" i="1"/>
  <c r="BG1121" i="1"/>
  <c r="BE1121" i="1"/>
  <c r="BF1089" i="1"/>
  <c r="BG1089" i="1"/>
  <c r="BE1089" i="1"/>
  <c r="BF1057" i="1"/>
  <c r="BG1057" i="1"/>
  <c r="BE1057" i="1"/>
  <c r="BF352" i="1"/>
  <c r="BG352" i="1"/>
  <c r="BE352" i="1"/>
  <c r="BF320" i="1"/>
  <c r="BG320" i="1"/>
  <c r="BE320" i="1"/>
  <c r="BF288" i="1"/>
  <c r="BG288" i="1"/>
  <c r="BE288" i="1"/>
  <c r="BF256" i="1"/>
  <c r="BG256" i="1"/>
  <c r="BE256" i="1"/>
  <c r="BE1808" i="1"/>
  <c r="BF1808" i="1"/>
  <c r="BG1808" i="1"/>
  <c r="BE1776" i="1"/>
  <c r="BF1776" i="1"/>
  <c r="BG1776" i="1"/>
  <c r="BF1744" i="1"/>
  <c r="BE1744" i="1"/>
  <c r="BG1744" i="1"/>
  <c r="BE1712" i="1"/>
  <c r="BF1712" i="1"/>
  <c r="BG1712" i="1"/>
  <c r="BE1680" i="1"/>
  <c r="BF1680" i="1"/>
  <c r="BG1680" i="1"/>
  <c r="BF1648" i="1"/>
  <c r="BE1648" i="1"/>
  <c r="BG1648" i="1"/>
  <c r="BG1616" i="1"/>
  <c r="BE1616" i="1"/>
  <c r="BF1616" i="1"/>
  <c r="BG1584" i="1"/>
  <c r="BE1584" i="1"/>
  <c r="BF1584" i="1"/>
  <c r="BG1552" i="1"/>
  <c r="BE1552" i="1"/>
  <c r="BF1552" i="1"/>
  <c r="BG1520" i="1"/>
  <c r="BE1520" i="1"/>
  <c r="BF1520" i="1"/>
  <c r="BG1456" i="1"/>
  <c r="BE1456" i="1"/>
  <c r="BF1456" i="1"/>
  <c r="BG1392" i="1"/>
  <c r="BF1392" i="1"/>
  <c r="BE1392" i="1"/>
  <c r="BG1360" i="1"/>
  <c r="BE1360" i="1"/>
  <c r="BF1360" i="1"/>
  <c r="BG1328" i="1"/>
  <c r="BE1328" i="1"/>
  <c r="BF1328" i="1"/>
  <c r="BG1296" i="1"/>
  <c r="BE1296" i="1"/>
  <c r="BF1296" i="1"/>
  <c r="BG1264" i="1"/>
  <c r="BE1264" i="1"/>
  <c r="BF1264" i="1"/>
  <c r="BG1232" i="1"/>
  <c r="BF1232" i="1"/>
  <c r="BE1232" i="1"/>
  <c r="BF1200" i="1"/>
  <c r="BG1200" i="1"/>
  <c r="BE1200" i="1"/>
  <c r="BF1168" i="1"/>
  <c r="BG1168" i="1"/>
  <c r="BE1168" i="1"/>
  <c r="BF1136" i="1"/>
  <c r="BG1136" i="1"/>
  <c r="BE1136" i="1"/>
  <c r="BF1104" i="1"/>
  <c r="BG1104" i="1"/>
  <c r="BE1104" i="1"/>
  <c r="BF1072" i="1"/>
  <c r="BG1072" i="1"/>
  <c r="BE1072" i="1"/>
  <c r="BF1040" i="1"/>
  <c r="BG1040" i="1"/>
  <c r="BE1040" i="1"/>
  <c r="BF1008" i="1"/>
  <c r="BG1008" i="1"/>
  <c r="BE1008" i="1"/>
  <c r="BF944" i="1"/>
  <c r="BG944" i="1"/>
  <c r="BE944" i="1"/>
  <c r="BF880" i="1"/>
  <c r="BG880" i="1"/>
  <c r="BE880" i="1"/>
  <c r="BF816" i="1"/>
  <c r="BG816" i="1"/>
  <c r="BE816" i="1"/>
  <c r="BF752" i="1"/>
  <c r="BG752" i="1"/>
  <c r="BE752" i="1"/>
  <c r="BF688" i="1"/>
  <c r="BG688" i="1"/>
  <c r="BE688" i="1"/>
  <c r="BF624" i="1"/>
  <c r="BG624" i="1"/>
  <c r="BE624" i="1"/>
  <c r="BF560" i="1"/>
  <c r="BG560" i="1"/>
  <c r="BE560" i="1"/>
  <c r="BG496" i="1"/>
  <c r="BF496" i="1"/>
  <c r="BE496" i="1"/>
  <c r="BF432" i="1"/>
  <c r="BG432" i="1"/>
  <c r="BE432" i="1"/>
  <c r="BF367" i="1"/>
  <c r="BG367" i="1"/>
  <c r="BE367" i="1"/>
  <c r="BF335" i="1"/>
  <c r="BG335" i="1"/>
  <c r="BE335" i="1"/>
  <c r="BF303" i="1"/>
  <c r="BG303" i="1"/>
  <c r="BE303" i="1"/>
  <c r="BF271" i="1"/>
  <c r="BG271" i="1"/>
  <c r="BE271" i="1"/>
  <c r="BF239" i="1"/>
  <c r="BG239" i="1"/>
  <c r="BE239" i="1"/>
  <c r="BF1503" i="1"/>
  <c r="BG1503" i="1"/>
  <c r="BE1503" i="1"/>
  <c r="BF1471" i="1"/>
  <c r="BE1471" i="1"/>
  <c r="BG1471" i="1"/>
  <c r="BF1439" i="1"/>
  <c r="BG1439" i="1"/>
  <c r="BE1439" i="1"/>
  <c r="BF1407" i="1"/>
  <c r="BE1407" i="1"/>
  <c r="BG1407" i="1"/>
  <c r="BF1375" i="1"/>
  <c r="BG1375" i="1"/>
  <c r="BE1375" i="1"/>
  <c r="BF1343" i="1"/>
  <c r="BE1343" i="1"/>
  <c r="BG1343" i="1"/>
  <c r="BF1311" i="1"/>
  <c r="BG1311" i="1"/>
  <c r="BE1311" i="1"/>
  <c r="BF1279" i="1"/>
  <c r="BE1279" i="1"/>
  <c r="BG1279" i="1"/>
  <c r="BF1247" i="1"/>
  <c r="BG1247" i="1"/>
  <c r="BE1247" i="1"/>
  <c r="BF1215" i="1"/>
  <c r="BE1215" i="1"/>
  <c r="BG1215" i="1"/>
  <c r="BF1183" i="1"/>
  <c r="BG1183" i="1"/>
  <c r="BE1183" i="1"/>
  <c r="BF1151" i="1"/>
  <c r="BE1151" i="1"/>
  <c r="BG1151" i="1"/>
  <c r="BF1119" i="1"/>
  <c r="BG1119" i="1"/>
  <c r="BE1119" i="1"/>
  <c r="BF1087" i="1"/>
  <c r="BE1087" i="1"/>
  <c r="BG1087" i="1"/>
  <c r="BF1055" i="1"/>
  <c r="BG1055" i="1"/>
  <c r="BE1055" i="1"/>
  <c r="BF1023" i="1"/>
  <c r="BE1023" i="1"/>
  <c r="BG1023" i="1"/>
  <c r="BF991" i="1"/>
  <c r="BG991" i="1"/>
  <c r="BE991" i="1"/>
  <c r="BF959" i="1"/>
  <c r="BE959" i="1"/>
  <c r="BG959" i="1"/>
  <c r="BF927" i="1"/>
  <c r="BG927" i="1"/>
  <c r="BE927" i="1"/>
  <c r="BF895" i="1"/>
  <c r="BE895" i="1"/>
  <c r="BG895" i="1"/>
  <c r="BF863" i="1"/>
  <c r="BG863" i="1"/>
  <c r="BE863" i="1"/>
  <c r="BF831" i="1"/>
  <c r="BE831" i="1"/>
  <c r="BG831" i="1"/>
  <c r="BF799" i="1"/>
  <c r="BG799" i="1"/>
  <c r="BE799" i="1"/>
  <c r="BF767" i="1"/>
  <c r="BE767" i="1"/>
  <c r="BG767" i="1"/>
  <c r="BF735" i="1"/>
  <c r="BG735" i="1"/>
  <c r="BE735" i="1"/>
  <c r="BF703" i="1"/>
  <c r="BE703" i="1"/>
  <c r="BG703" i="1"/>
  <c r="BF671" i="1"/>
  <c r="BG671" i="1"/>
  <c r="BE671" i="1"/>
  <c r="BF639" i="1"/>
  <c r="BE639" i="1"/>
  <c r="BG639" i="1"/>
  <c r="BF607" i="1"/>
  <c r="BG607" i="1"/>
  <c r="BE607" i="1"/>
  <c r="BF575" i="1"/>
  <c r="BG575" i="1"/>
  <c r="BE575" i="1"/>
  <c r="BF543" i="1"/>
  <c r="BG543" i="1"/>
  <c r="BE543" i="1"/>
  <c r="BF511" i="1"/>
  <c r="BG511" i="1"/>
  <c r="BE511" i="1"/>
  <c r="BF479" i="1"/>
  <c r="BG479" i="1"/>
  <c r="BE479" i="1"/>
  <c r="BF447" i="1"/>
  <c r="BG447" i="1"/>
  <c r="BE447" i="1"/>
  <c r="BF415" i="1"/>
  <c r="BG415" i="1"/>
  <c r="BE415" i="1"/>
  <c r="BF383" i="1"/>
  <c r="BG383" i="1"/>
  <c r="BE383" i="1"/>
  <c r="AB614" i="1"/>
  <c r="AB486" i="1"/>
  <c r="AB1645" i="1"/>
  <c r="AB1325" i="1"/>
  <c r="BF1797" i="1"/>
  <c r="BG1797" i="1"/>
  <c r="BE1797" i="1"/>
  <c r="BF1765" i="1"/>
  <c r="BG1765" i="1"/>
  <c r="BE1765" i="1"/>
  <c r="BF1733" i="1"/>
  <c r="BG1733" i="1"/>
  <c r="BE1733" i="1"/>
  <c r="BF1701" i="1"/>
  <c r="BG1701" i="1"/>
  <c r="BE1701" i="1"/>
  <c r="BF1669" i="1"/>
  <c r="BG1669" i="1"/>
  <c r="BE1669" i="1"/>
  <c r="BF1637" i="1"/>
  <c r="BG1637" i="1"/>
  <c r="BE1637" i="1"/>
  <c r="BF1605" i="1"/>
  <c r="BG1605" i="1"/>
  <c r="BE1605" i="1"/>
  <c r="BF1573" i="1"/>
  <c r="BG1573" i="1"/>
  <c r="BE1573" i="1"/>
  <c r="BF1541" i="1"/>
  <c r="BG1541" i="1"/>
  <c r="BE1541" i="1"/>
  <c r="BF1509" i="1"/>
  <c r="BG1509" i="1"/>
  <c r="BE1509" i="1"/>
  <c r="BF1477" i="1"/>
  <c r="BG1477" i="1"/>
  <c r="BE1477" i="1"/>
  <c r="BF1445" i="1"/>
  <c r="BG1445" i="1"/>
  <c r="BE1445" i="1"/>
  <c r="BF1413" i="1"/>
  <c r="BG1413" i="1"/>
  <c r="BE1413" i="1"/>
  <c r="BF1381" i="1"/>
  <c r="BG1381" i="1"/>
  <c r="BE1381" i="1"/>
  <c r="BF1349" i="1"/>
  <c r="BG1349" i="1"/>
  <c r="BE1349" i="1"/>
  <c r="BF1317" i="1"/>
  <c r="BG1317" i="1"/>
  <c r="BE1317" i="1"/>
  <c r="BF1285" i="1"/>
  <c r="BG1285" i="1"/>
  <c r="BE1285" i="1"/>
  <c r="BF1253" i="1"/>
  <c r="BG1253" i="1"/>
  <c r="BE1253" i="1"/>
  <c r="BF1221" i="1"/>
  <c r="BG1221" i="1"/>
  <c r="BE1221" i="1"/>
  <c r="BF1189" i="1"/>
  <c r="BG1189" i="1"/>
  <c r="BE1189" i="1"/>
  <c r="BF1157" i="1"/>
  <c r="BG1157" i="1"/>
  <c r="BE1157" i="1"/>
  <c r="BF1125" i="1"/>
  <c r="BG1125" i="1"/>
  <c r="BE1125" i="1"/>
  <c r="BF1093" i="1"/>
  <c r="BG1093" i="1"/>
  <c r="BE1093" i="1"/>
  <c r="BF1061" i="1"/>
  <c r="BG1061" i="1"/>
  <c r="BE1061" i="1"/>
  <c r="BF1029" i="1"/>
  <c r="BG1029" i="1"/>
  <c r="BE1029" i="1"/>
  <c r="BF997" i="1"/>
  <c r="BG997" i="1"/>
  <c r="BE997" i="1"/>
  <c r="BF965" i="1"/>
  <c r="BG965" i="1"/>
  <c r="BE965" i="1"/>
  <c r="BF933" i="1"/>
  <c r="BG933" i="1"/>
  <c r="BE933" i="1"/>
  <c r="BF901" i="1"/>
  <c r="BG901" i="1"/>
  <c r="BE901" i="1"/>
  <c r="BF869" i="1"/>
  <c r="BG869" i="1"/>
  <c r="BE869" i="1"/>
  <c r="BF837" i="1"/>
  <c r="BG837" i="1"/>
  <c r="BE837" i="1"/>
  <c r="BF805" i="1"/>
  <c r="BG805" i="1"/>
  <c r="BE805" i="1"/>
  <c r="BF773" i="1"/>
  <c r="BG773" i="1"/>
  <c r="BE773" i="1"/>
  <c r="BF741" i="1"/>
  <c r="BG741" i="1"/>
  <c r="BE741" i="1"/>
  <c r="BF709" i="1"/>
  <c r="BG709" i="1"/>
  <c r="BE709" i="1"/>
  <c r="BF677" i="1"/>
  <c r="BG677" i="1"/>
  <c r="BE677" i="1"/>
  <c r="BF645" i="1"/>
  <c r="BG645" i="1"/>
  <c r="BE645" i="1"/>
  <c r="BF613" i="1"/>
  <c r="BG613" i="1"/>
  <c r="BE613" i="1"/>
  <c r="BF581" i="1"/>
  <c r="BG581" i="1"/>
  <c r="BE581" i="1"/>
  <c r="BF549" i="1"/>
  <c r="BG549" i="1"/>
  <c r="BE549" i="1"/>
  <c r="BF517" i="1"/>
  <c r="BG517" i="1"/>
  <c r="BE517" i="1"/>
  <c r="BF485" i="1"/>
  <c r="BG485" i="1"/>
  <c r="BE485" i="1"/>
  <c r="BF453" i="1"/>
  <c r="BG453" i="1"/>
  <c r="BE453" i="1"/>
  <c r="BF421" i="1"/>
  <c r="BG421" i="1"/>
  <c r="BE421" i="1"/>
  <c r="BF389" i="1"/>
  <c r="BG389" i="1"/>
  <c r="BE389" i="1"/>
  <c r="BF356" i="1"/>
  <c r="BG356" i="1"/>
  <c r="BE356" i="1"/>
  <c r="BF324" i="1"/>
  <c r="BG324" i="1"/>
  <c r="BE324" i="1"/>
  <c r="BF292" i="1"/>
  <c r="BG292" i="1"/>
  <c r="BE292" i="1"/>
  <c r="BF260" i="1"/>
  <c r="BG260" i="1"/>
  <c r="BE260" i="1"/>
  <c r="BF228" i="1"/>
  <c r="BG228" i="1"/>
  <c r="BE228" i="1"/>
  <c r="BF196" i="1"/>
  <c r="BG196" i="1"/>
  <c r="BE196" i="1"/>
  <c r="BF164" i="1"/>
  <c r="BG164" i="1"/>
  <c r="BE164" i="1"/>
  <c r="BF132" i="1"/>
  <c r="BG132" i="1"/>
  <c r="BE132" i="1"/>
  <c r="BF100" i="1"/>
  <c r="BG100" i="1"/>
  <c r="BE100" i="1"/>
  <c r="BF68" i="1"/>
  <c r="BG68" i="1"/>
  <c r="BE68" i="1"/>
  <c r="BF36" i="1"/>
  <c r="BG36" i="1"/>
  <c r="BE36" i="1"/>
  <c r="BF1638" i="1"/>
  <c r="BE1638" i="1"/>
  <c r="BG1638" i="1"/>
  <c r="BF1478" i="1"/>
  <c r="BG1478" i="1"/>
  <c r="BE1478" i="1"/>
  <c r="BF1246" i="1"/>
  <c r="BG1246" i="1"/>
  <c r="BE1246" i="1"/>
  <c r="BF1110" i="1"/>
  <c r="BE1110" i="1"/>
  <c r="BG1110" i="1"/>
  <c r="BF950" i="1"/>
  <c r="BG950" i="1"/>
  <c r="BE950" i="1"/>
  <c r="BF790" i="1"/>
  <c r="BE790" i="1"/>
  <c r="BG790" i="1"/>
  <c r="BF646" i="1"/>
  <c r="BG646" i="1"/>
  <c r="BE646" i="1"/>
  <c r="BF1804" i="1"/>
  <c r="BG1804" i="1"/>
  <c r="BE1804" i="1"/>
  <c r="BF1772" i="1"/>
  <c r="BG1772" i="1"/>
  <c r="BE1772" i="1"/>
  <c r="BF1740" i="1"/>
  <c r="BG1740" i="1"/>
  <c r="BE1740" i="1"/>
  <c r="BF1708" i="1"/>
  <c r="BG1708" i="1"/>
  <c r="BE1708" i="1"/>
  <c r="BF1676" i="1"/>
  <c r="BG1676" i="1"/>
  <c r="BE1676" i="1"/>
  <c r="BF1644" i="1"/>
  <c r="BG1644" i="1"/>
  <c r="BE1644" i="1"/>
  <c r="BF1612" i="1"/>
  <c r="BG1612" i="1"/>
  <c r="BE1612" i="1"/>
  <c r="BF1580" i="1"/>
  <c r="BG1580" i="1"/>
  <c r="BE1580" i="1"/>
  <c r="BF1548" i="1"/>
  <c r="BG1548" i="1"/>
  <c r="BE1548" i="1"/>
  <c r="BF1516" i="1"/>
  <c r="BG1516" i="1"/>
  <c r="BE1516" i="1"/>
  <c r="BF1484" i="1"/>
  <c r="BG1484" i="1"/>
  <c r="BE1484" i="1"/>
  <c r="BF1452" i="1"/>
  <c r="BG1452" i="1"/>
  <c r="BE1452" i="1"/>
  <c r="BF1420" i="1"/>
  <c r="BG1420" i="1"/>
  <c r="BE1420" i="1"/>
  <c r="BF1388" i="1"/>
  <c r="BG1388" i="1"/>
  <c r="BE1388" i="1"/>
  <c r="BF1356" i="1"/>
  <c r="BG1356" i="1"/>
  <c r="BE1356" i="1"/>
  <c r="BF1324" i="1"/>
  <c r="BG1324" i="1"/>
  <c r="BE1324" i="1"/>
  <c r="BF1292" i="1"/>
  <c r="BG1292" i="1"/>
  <c r="BE1292" i="1"/>
  <c r="BF1260" i="1"/>
  <c r="BG1260" i="1"/>
  <c r="BE1260" i="1"/>
  <c r="BF1228" i="1"/>
  <c r="BG1228" i="1"/>
  <c r="BE1228" i="1"/>
  <c r="BF1196" i="1"/>
  <c r="BG1196" i="1"/>
  <c r="BE1196" i="1"/>
  <c r="BG1164" i="1"/>
  <c r="BE1164" i="1"/>
  <c r="BF1164" i="1"/>
  <c r="BG1132" i="1"/>
  <c r="BF1132" i="1"/>
  <c r="BE1132" i="1"/>
  <c r="BG1100" i="1"/>
  <c r="BE1100" i="1"/>
  <c r="BF1100" i="1"/>
  <c r="BF1068" i="1"/>
  <c r="BG1068" i="1"/>
  <c r="BE1068" i="1"/>
  <c r="BG1004" i="1"/>
  <c r="BF1004" i="1"/>
  <c r="BE1004" i="1"/>
  <c r="BG972" i="1"/>
  <c r="BF972" i="1"/>
  <c r="BE972" i="1"/>
  <c r="BF940" i="1"/>
  <c r="BG940" i="1"/>
  <c r="BE940" i="1"/>
  <c r="BG908" i="1"/>
  <c r="BF908" i="1"/>
  <c r="BE908" i="1"/>
  <c r="BG876" i="1"/>
  <c r="BF876" i="1"/>
  <c r="BE876" i="1"/>
  <c r="BG844" i="1"/>
  <c r="BE844" i="1"/>
  <c r="BF844" i="1"/>
  <c r="BF812" i="1"/>
  <c r="BG812" i="1"/>
  <c r="BE812" i="1"/>
  <c r="BG780" i="1"/>
  <c r="BF780" i="1"/>
  <c r="BE780" i="1"/>
  <c r="BG748" i="1"/>
  <c r="BF748" i="1"/>
  <c r="BE748" i="1"/>
  <c r="BG716" i="1"/>
  <c r="BF716" i="1"/>
  <c r="BE716" i="1"/>
  <c r="BF684" i="1"/>
  <c r="BG684" i="1"/>
  <c r="BE684" i="1"/>
  <c r="BF652" i="1"/>
  <c r="BG652" i="1"/>
  <c r="BE652" i="1"/>
  <c r="BF620" i="1"/>
  <c r="BG620" i="1"/>
  <c r="BE620" i="1"/>
  <c r="BF588" i="1"/>
  <c r="BG588" i="1"/>
  <c r="BE588" i="1"/>
  <c r="BF556" i="1"/>
  <c r="BG556" i="1"/>
  <c r="BE556" i="1"/>
  <c r="BF524" i="1"/>
  <c r="BG524" i="1"/>
  <c r="BE524" i="1"/>
  <c r="BF492" i="1"/>
  <c r="BG492" i="1"/>
  <c r="BE492" i="1"/>
  <c r="BF460" i="1"/>
  <c r="BG460" i="1"/>
  <c r="BE460" i="1"/>
  <c r="BF428" i="1"/>
  <c r="BG428" i="1"/>
  <c r="BE428" i="1"/>
  <c r="BF396" i="1"/>
  <c r="BG396" i="1"/>
  <c r="BE396" i="1"/>
  <c r="BF363" i="1"/>
  <c r="BG363" i="1"/>
  <c r="BE363" i="1"/>
  <c r="BF331" i="1"/>
  <c r="BG331" i="1"/>
  <c r="BE331" i="1"/>
  <c r="BF299" i="1"/>
  <c r="BG299" i="1"/>
  <c r="BE299" i="1"/>
  <c r="BF267" i="1"/>
  <c r="BG267" i="1"/>
  <c r="BE267" i="1"/>
  <c r="BF235" i="1"/>
  <c r="BG235" i="1"/>
  <c r="BE235" i="1"/>
  <c r="BF203" i="1"/>
  <c r="BG203" i="1"/>
  <c r="BE203" i="1"/>
  <c r="BF171" i="1"/>
  <c r="BG171" i="1"/>
  <c r="BE171" i="1"/>
  <c r="BF139" i="1"/>
  <c r="BG139" i="1"/>
  <c r="BE139" i="1"/>
  <c r="BF107" i="1"/>
  <c r="BG107" i="1"/>
  <c r="BE107" i="1"/>
  <c r="BF75" i="1"/>
  <c r="BG75" i="1"/>
  <c r="BE75" i="1"/>
  <c r="BF43" i="1"/>
  <c r="BG43" i="1"/>
  <c r="BE43" i="1"/>
  <c r="BF1782" i="1"/>
  <c r="BE1782" i="1"/>
  <c r="BG1782" i="1"/>
  <c r="BF1486" i="1"/>
  <c r="BG1486" i="1"/>
  <c r="BE1486" i="1"/>
  <c r="BF1326" i="1"/>
  <c r="BE1326" i="1"/>
  <c r="BG1326" i="1"/>
  <c r="BF1102" i="1"/>
  <c r="BG1102" i="1"/>
  <c r="BE1102" i="1"/>
  <c r="BF942" i="1"/>
  <c r="BE942" i="1"/>
  <c r="BG942" i="1"/>
  <c r="BF782" i="1"/>
  <c r="BG782" i="1"/>
  <c r="BE782" i="1"/>
  <c r="BF638" i="1"/>
  <c r="BE638" i="1"/>
  <c r="BG638" i="1"/>
  <c r="BF446" i="1"/>
  <c r="BG446" i="1"/>
  <c r="BE446" i="1"/>
  <c r="BF317" i="1"/>
  <c r="BG317" i="1"/>
  <c r="BE317" i="1"/>
  <c r="BF181" i="1"/>
  <c r="BG181" i="1"/>
  <c r="BE181" i="1"/>
  <c r="BF53" i="1"/>
  <c r="BG53" i="1"/>
  <c r="BE53" i="1"/>
  <c r="BF1787" i="1"/>
  <c r="BG1787" i="1"/>
  <c r="BE1787" i="1"/>
  <c r="BF1755" i="1"/>
  <c r="BG1755" i="1"/>
  <c r="BE1755" i="1"/>
  <c r="BF1723" i="1"/>
  <c r="BG1723" i="1"/>
  <c r="BE1723" i="1"/>
  <c r="BF1691" i="1"/>
  <c r="BG1691" i="1"/>
  <c r="BE1691" i="1"/>
  <c r="BF1659" i="1"/>
  <c r="BG1659" i="1"/>
  <c r="BE1659" i="1"/>
  <c r="BF1627" i="1"/>
  <c r="BG1627" i="1"/>
  <c r="BE1627" i="1"/>
  <c r="BF1595" i="1"/>
  <c r="BG1595" i="1"/>
  <c r="BE1595" i="1"/>
  <c r="BF1563" i="1"/>
  <c r="BG1563" i="1"/>
  <c r="BE1563" i="1"/>
  <c r="BF1531" i="1"/>
  <c r="BG1531" i="1"/>
  <c r="BE1531" i="1"/>
  <c r="BF1499" i="1"/>
  <c r="BG1499" i="1"/>
  <c r="BE1499" i="1"/>
  <c r="BF1467" i="1"/>
  <c r="BG1467" i="1"/>
  <c r="BE1467" i="1"/>
  <c r="BF1435" i="1"/>
  <c r="BG1435" i="1"/>
  <c r="BE1435" i="1"/>
  <c r="BF1403" i="1"/>
  <c r="BG1403" i="1"/>
  <c r="BE1403" i="1"/>
  <c r="BF1371" i="1"/>
  <c r="BG1371" i="1"/>
  <c r="BE1371" i="1"/>
  <c r="BF1339" i="1"/>
  <c r="BG1339" i="1"/>
  <c r="BE1339" i="1"/>
  <c r="BF1307" i="1"/>
  <c r="BG1307" i="1"/>
  <c r="BE1307" i="1"/>
  <c r="BF1275" i="1"/>
  <c r="BG1275" i="1"/>
  <c r="BE1275" i="1"/>
  <c r="BF1243" i="1"/>
  <c r="BG1243" i="1"/>
  <c r="BE1243" i="1"/>
  <c r="BF1211" i="1"/>
  <c r="BG1211" i="1"/>
  <c r="BE1211" i="1"/>
  <c r="BF1179" i="1"/>
  <c r="BG1179" i="1"/>
  <c r="BE1179" i="1"/>
  <c r="BF1147" i="1"/>
  <c r="BG1147" i="1"/>
  <c r="BE1147" i="1"/>
  <c r="BF1115" i="1"/>
  <c r="BG1115" i="1"/>
  <c r="BE1115" i="1"/>
  <c r="BF1083" i="1"/>
  <c r="BG1083" i="1"/>
  <c r="BE1083" i="1"/>
  <c r="BF1051" i="1"/>
  <c r="BG1051" i="1"/>
  <c r="BE1051" i="1"/>
  <c r="BF1019" i="1"/>
  <c r="BG1019" i="1"/>
  <c r="BE1019" i="1"/>
  <c r="BF987" i="1"/>
  <c r="BG987" i="1"/>
  <c r="BE987" i="1"/>
  <c r="BF955" i="1"/>
  <c r="BG955" i="1"/>
  <c r="BE955" i="1"/>
  <c r="BF923" i="1"/>
  <c r="BG923" i="1"/>
  <c r="BE923" i="1"/>
  <c r="BF891" i="1"/>
  <c r="BG891" i="1"/>
  <c r="BE891" i="1"/>
  <c r="BF859" i="1"/>
  <c r="BG859" i="1"/>
  <c r="BE859" i="1"/>
  <c r="BF827" i="1"/>
  <c r="BG827" i="1"/>
  <c r="BE827" i="1"/>
  <c r="BF795" i="1"/>
  <c r="BG795" i="1"/>
  <c r="BE795" i="1"/>
  <c r="BF763" i="1"/>
  <c r="BG763" i="1"/>
  <c r="BE763" i="1"/>
  <c r="BF731" i="1"/>
  <c r="BG731" i="1"/>
  <c r="BE731" i="1"/>
  <c r="BF699" i="1"/>
  <c r="BG699" i="1"/>
  <c r="BE699" i="1"/>
  <c r="BF667" i="1"/>
  <c r="BG667" i="1"/>
  <c r="BE667" i="1"/>
  <c r="BF635" i="1"/>
  <c r="BG635" i="1"/>
  <c r="BE635" i="1"/>
  <c r="BF603" i="1"/>
  <c r="BG603" i="1"/>
  <c r="BE603" i="1"/>
  <c r="BF571" i="1"/>
  <c r="BG571" i="1"/>
  <c r="BE571" i="1"/>
  <c r="BF539" i="1"/>
  <c r="BG539" i="1"/>
  <c r="BE539" i="1"/>
  <c r="BF507" i="1"/>
  <c r="BG507" i="1"/>
  <c r="BE507" i="1"/>
  <c r="BF475" i="1"/>
  <c r="BG475" i="1"/>
  <c r="BE475" i="1"/>
  <c r="BF443" i="1"/>
  <c r="BG443" i="1"/>
  <c r="BE443" i="1"/>
  <c r="BF411" i="1"/>
  <c r="BG411" i="1"/>
  <c r="BE411" i="1"/>
  <c r="BF379" i="1"/>
  <c r="BG379" i="1"/>
  <c r="BE379" i="1"/>
  <c r="BF346" i="1"/>
  <c r="BG346" i="1"/>
  <c r="BE346" i="1"/>
  <c r="BF314" i="1"/>
  <c r="BG314" i="1"/>
  <c r="BE314" i="1"/>
  <c r="BF282" i="1"/>
  <c r="BG282" i="1"/>
  <c r="BE282" i="1"/>
  <c r="BF250" i="1"/>
  <c r="BG250" i="1"/>
  <c r="BE250" i="1"/>
  <c r="BF218" i="1"/>
  <c r="BG218" i="1"/>
  <c r="BE218" i="1"/>
  <c r="BF122" i="1"/>
  <c r="BG122" i="1"/>
  <c r="BE122" i="1"/>
  <c r="BF90" i="1"/>
  <c r="BG90" i="1"/>
  <c r="BE90" i="1"/>
  <c r="BF1718" i="1"/>
  <c r="BE1718" i="1"/>
  <c r="BG1718" i="1"/>
  <c r="BF1558" i="1"/>
  <c r="BE1558" i="1"/>
  <c r="BG1558" i="1"/>
  <c r="BF1422" i="1"/>
  <c r="BG1422" i="1"/>
  <c r="BE1422" i="1"/>
  <c r="BF1270" i="1"/>
  <c r="BG1270" i="1"/>
  <c r="BE1270" i="1"/>
  <c r="BF1118" i="1"/>
  <c r="BG1118" i="1"/>
  <c r="BE1118" i="1"/>
  <c r="BF958" i="1"/>
  <c r="BE958" i="1"/>
  <c r="BG958" i="1"/>
  <c r="BF798" i="1"/>
  <c r="BG798" i="1"/>
  <c r="BE798" i="1"/>
  <c r="BF590" i="1"/>
  <c r="BG590" i="1"/>
  <c r="BE590" i="1"/>
  <c r="BF478" i="1"/>
  <c r="BG478" i="1"/>
  <c r="BE478" i="1"/>
  <c r="BF365" i="1"/>
  <c r="BG365" i="1"/>
  <c r="BE365" i="1"/>
  <c r="BF237" i="1"/>
  <c r="BG237" i="1"/>
  <c r="BE237" i="1"/>
  <c r="BF109" i="1"/>
  <c r="BG109" i="1"/>
  <c r="BE109" i="1"/>
  <c r="BF1802" i="1"/>
  <c r="BG1802" i="1"/>
  <c r="BE1802" i="1"/>
  <c r="BF1770" i="1"/>
  <c r="BG1770" i="1"/>
  <c r="BE1770" i="1"/>
  <c r="BF1738" i="1"/>
  <c r="BG1738" i="1"/>
  <c r="BE1738" i="1"/>
  <c r="BF1706" i="1"/>
  <c r="BG1706" i="1"/>
  <c r="BE1706" i="1"/>
  <c r="BF1674" i="1"/>
  <c r="BG1674" i="1"/>
  <c r="BE1674" i="1"/>
  <c r="BF1642" i="1"/>
  <c r="BG1642" i="1"/>
  <c r="BE1642" i="1"/>
  <c r="BF1610" i="1"/>
  <c r="BG1610" i="1"/>
  <c r="BE1610" i="1"/>
  <c r="BF1578" i="1"/>
  <c r="BG1578" i="1"/>
  <c r="BE1578" i="1"/>
  <c r="BF1546" i="1"/>
  <c r="BG1546" i="1"/>
  <c r="BE1546" i="1"/>
  <c r="BF1514" i="1"/>
  <c r="BG1514" i="1"/>
  <c r="BE1514" i="1"/>
  <c r="BF1482" i="1"/>
  <c r="BG1482" i="1"/>
  <c r="BE1482" i="1"/>
  <c r="BF1450" i="1"/>
  <c r="BG1450" i="1"/>
  <c r="BE1450" i="1"/>
  <c r="BF1418" i="1"/>
  <c r="BG1418" i="1"/>
  <c r="BE1418" i="1"/>
  <c r="BF1386" i="1"/>
  <c r="BG1386" i="1"/>
  <c r="BE1386" i="1"/>
  <c r="BF1354" i="1"/>
  <c r="BG1354" i="1"/>
  <c r="BE1354" i="1"/>
  <c r="BF1322" i="1"/>
  <c r="BG1322" i="1"/>
  <c r="BE1322" i="1"/>
  <c r="BF1290" i="1"/>
  <c r="BG1290" i="1"/>
  <c r="BE1290" i="1"/>
  <c r="BF1258" i="1"/>
  <c r="BG1258" i="1"/>
  <c r="BE1258" i="1"/>
  <c r="BF1226" i="1"/>
  <c r="BG1226" i="1"/>
  <c r="BE1226" i="1"/>
  <c r="BF1194" i="1"/>
  <c r="BG1194" i="1"/>
  <c r="BE1194" i="1"/>
  <c r="BF1162" i="1"/>
  <c r="BG1162" i="1"/>
  <c r="BE1162" i="1"/>
  <c r="BF1130" i="1"/>
  <c r="BG1130" i="1"/>
  <c r="BE1130" i="1"/>
  <c r="BF1098" i="1"/>
  <c r="BG1098" i="1"/>
  <c r="BE1098" i="1"/>
  <c r="BF1066" i="1"/>
  <c r="BG1066" i="1"/>
  <c r="BE1066" i="1"/>
  <c r="BF1034" i="1"/>
  <c r="BG1034" i="1"/>
  <c r="BE1034" i="1"/>
  <c r="BF1002" i="1"/>
  <c r="BG1002" i="1"/>
  <c r="BE1002" i="1"/>
  <c r="BF970" i="1"/>
  <c r="BG970" i="1"/>
  <c r="BE970" i="1"/>
  <c r="BF938" i="1"/>
  <c r="BG938" i="1"/>
  <c r="BE938" i="1"/>
  <c r="BF906" i="1"/>
  <c r="BG906" i="1"/>
  <c r="BE906" i="1"/>
  <c r="BF874" i="1"/>
  <c r="BG874" i="1"/>
  <c r="BE874" i="1"/>
  <c r="BF842" i="1"/>
  <c r="BG842" i="1"/>
  <c r="BE842" i="1"/>
  <c r="BF810" i="1"/>
  <c r="BG810" i="1"/>
  <c r="BE810" i="1"/>
  <c r="BF778" i="1"/>
  <c r="BG778" i="1"/>
  <c r="BE778" i="1"/>
  <c r="BF746" i="1"/>
  <c r="BG746" i="1"/>
  <c r="BE746" i="1"/>
  <c r="BF714" i="1"/>
  <c r="BG714" i="1"/>
  <c r="BE714" i="1"/>
  <c r="BF682" i="1"/>
  <c r="BG682" i="1"/>
  <c r="BE682" i="1"/>
  <c r="BF650" i="1"/>
  <c r="BG650" i="1"/>
  <c r="BE650" i="1"/>
  <c r="BF618" i="1"/>
  <c r="BG618" i="1"/>
  <c r="BE618" i="1"/>
  <c r="BF586" i="1"/>
  <c r="BG586" i="1"/>
  <c r="BE586" i="1"/>
  <c r="BF554" i="1"/>
  <c r="BG554" i="1"/>
  <c r="BE554" i="1"/>
  <c r="BF522" i="1"/>
  <c r="BG522" i="1"/>
  <c r="BE522" i="1"/>
  <c r="BF490" i="1"/>
  <c r="BG490" i="1"/>
  <c r="BE490" i="1"/>
  <c r="BF458" i="1"/>
  <c r="BG458" i="1"/>
  <c r="BE458" i="1"/>
  <c r="BF426" i="1"/>
  <c r="BG426" i="1"/>
  <c r="BE426" i="1"/>
  <c r="BF394" i="1"/>
  <c r="BG394" i="1"/>
  <c r="BE394" i="1"/>
  <c r="BF361" i="1"/>
  <c r="BG361" i="1"/>
  <c r="BE361" i="1"/>
  <c r="BF329" i="1"/>
  <c r="BG329" i="1"/>
  <c r="BE329" i="1"/>
  <c r="BF297" i="1"/>
  <c r="BG297" i="1"/>
  <c r="BE297" i="1"/>
  <c r="BF265" i="1"/>
  <c r="BG265" i="1"/>
  <c r="BE265" i="1"/>
  <c r="BF233" i="1"/>
  <c r="BG233" i="1"/>
  <c r="BE233" i="1"/>
  <c r="BF201" i="1"/>
  <c r="BG201" i="1"/>
  <c r="BE201" i="1"/>
  <c r="BF169" i="1"/>
  <c r="BG169" i="1"/>
  <c r="BE169" i="1"/>
  <c r="BF137" i="1"/>
  <c r="BG137" i="1"/>
  <c r="BE137" i="1"/>
  <c r="BF105" i="1"/>
  <c r="BG105" i="1"/>
  <c r="BE105" i="1"/>
  <c r="BF73" i="1"/>
  <c r="BG73" i="1"/>
  <c r="BE73" i="1"/>
  <c r="BF41" i="1"/>
  <c r="BG41" i="1"/>
  <c r="BE41" i="1"/>
  <c r="BF1790" i="1"/>
  <c r="BE1790" i="1"/>
  <c r="BG1790" i="1"/>
  <c r="BF1590" i="1"/>
  <c r="BG1590" i="1"/>
  <c r="BE1590" i="1"/>
  <c r="BF1438" i="1"/>
  <c r="BG1438" i="1"/>
  <c r="BE1438" i="1"/>
  <c r="BF1278" i="1"/>
  <c r="BE1278" i="1"/>
  <c r="BG1278" i="1"/>
  <c r="BF1134" i="1"/>
  <c r="BE1134" i="1"/>
  <c r="BG1134" i="1"/>
  <c r="BF814" i="1"/>
  <c r="BE814" i="1"/>
  <c r="BG814" i="1"/>
  <c r="BF662" i="1"/>
  <c r="BE662" i="1"/>
  <c r="BG662" i="1"/>
  <c r="BF518" i="1"/>
  <c r="BE518" i="1"/>
  <c r="BG518" i="1"/>
  <c r="BF357" i="1"/>
  <c r="BG357" i="1"/>
  <c r="BE357" i="1"/>
  <c r="BF229" i="1"/>
  <c r="BG229" i="1"/>
  <c r="BE229" i="1"/>
  <c r="BF77" i="1"/>
  <c r="BG77" i="1"/>
  <c r="BE77" i="1"/>
  <c r="BF1793" i="1"/>
  <c r="BG1793" i="1"/>
  <c r="BE1793" i="1"/>
  <c r="BF1761" i="1"/>
  <c r="BG1761" i="1"/>
  <c r="BE1761" i="1"/>
  <c r="BF1729" i="1"/>
  <c r="BG1729" i="1"/>
  <c r="BE1729" i="1"/>
  <c r="BF1697" i="1"/>
  <c r="BG1697" i="1"/>
  <c r="BE1697" i="1"/>
  <c r="BF1665" i="1"/>
  <c r="BG1665" i="1"/>
  <c r="BE1665" i="1"/>
  <c r="BF1633" i="1"/>
  <c r="BG1633" i="1"/>
  <c r="BE1633" i="1"/>
  <c r="BF1601" i="1"/>
  <c r="BG1601" i="1"/>
  <c r="BE1601" i="1"/>
  <c r="BF1569" i="1"/>
  <c r="BG1569" i="1"/>
  <c r="BE1569" i="1"/>
  <c r="BF1537" i="1"/>
  <c r="BG1537" i="1"/>
  <c r="BE1537" i="1"/>
  <c r="BF1505" i="1"/>
  <c r="BG1505" i="1"/>
  <c r="BE1505" i="1"/>
  <c r="BF1025" i="1"/>
  <c r="BG1025" i="1"/>
  <c r="BE1025" i="1"/>
  <c r="BF993" i="1"/>
  <c r="BG993" i="1"/>
  <c r="BE993" i="1"/>
  <c r="BF961" i="1"/>
  <c r="BG961" i="1"/>
  <c r="BE961" i="1"/>
  <c r="BF929" i="1"/>
  <c r="BG929" i="1"/>
  <c r="BE929" i="1"/>
  <c r="BF897" i="1"/>
  <c r="BG897" i="1"/>
  <c r="BE897" i="1"/>
  <c r="BF865" i="1"/>
  <c r="BG865" i="1"/>
  <c r="BE865" i="1"/>
  <c r="BF833" i="1"/>
  <c r="BG833" i="1"/>
  <c r="BE833" i="1"/>
  <c r="BF801" i="1"/>
  <c r="BG801" i="1"/>
  <c r="BE801" i="1"/>
  <c r="BF769" i="1"/>
  <c r="BG769" i="1"/>
  <c r="BE769" i="1"/>
  <c r="BF737" i="1"/>
  <c r="BG737" i="1"/>
  <c r="BE737" i="1"/>
  <c r="BF705" i="1"/>
  <c r="BG705" i="1"/>
  <c r="BE705" i="1"/>
  <c r="BF673" i="1"/>
  <c r="BG673" i="1"/>
  <c r="BE673" i="1"/>
  <c r="BF641" i="1"/>
  <c r="BG641" i="1"/>
  <c r="BE641" i="1"/>
  <c r="BF609" i="1"/>
  <c r="BG609" i="1"/>
  <c r="BE609" i="1"/>
  <c r="BF577" i="1"/>
  <c r="BG577" i="1"/>
  <c r="BE577" i="1"/>
  <c r="BF545" i="1"/>
  <c r="BG545" i="1"/>
  <c r="BE545" i="1"/>
  <c r="BF513" i="1"/>
  <c r="BG513" i="1"/>
  <c r="BE513" i="1"/>
  <c r="BF481" i="1"/>
  <c r="BG481" i="1"/>
  <c r="BE481" i="1"/>
  <c r="BF449" i="1"/>
  <c r="BG449" i="1"/>
  <c r="BE449" i="1"/>
  <c r="BF417" i="1"/>
  <c r="BG417" i="1"/>
  <c r="BE417" i="1"/>
  <c r="BF385" i="1"/>
  <c r="BG385" i="1"/>
  <c r="BE385" i="1"/>
  <c r="BF224" i="1"/>
  <c r="BG224" i="1"/>
  <c r="BE224" i="1"/>
  <c r="BF192" i="1"/>
  <c r="BG192" i="1"/>
  <c r="BE192" i="1"/>
  <c r="BF160" i="1"/>
  <c r="BG160" i="1"/>
  <c r="BE160" i="1"/>
  <c r="BF128" i="1"/>
  <c r="BG128" i="1"/>
  <c r="BE128" i="1"/>
  <c r="BF96" i="1"/>
  <c r="BG96" i="1"/>
  <c r="BE96" i="1"/>
  <c r="BF64" i="1"/>
  <c r="BG64" i="1"/>
  <c r="BE64" i="1"/>
  <c r="BF32" i="1"/>
  <c r="BG32" i="1"/>
  <c r="BE32" i="1"/>
  <c r="BF390" i="1"/>
  <c r="BG390" i="1"/>
  <c r="BE390" i="1"/>
  <c r="BG1488" i="1"/>
  <c r="BF1488" i="1"/>
  <c r="BE1488" i="1"/>
  <c r="BG1424" i="1"/>
  <c r="BE1424" i="1"/>
  <c r="BF1424" i="1"/>
  <c r="BF976" i="1"/>
  <c r="BG976" i="1"/>
  <c r="BE976" i="1"/>
  <c r="BF912" i="1"/>
  <c r="BG912" i="1"/>
  <c r="BE912" i="1"/>
  <c r="BF848" i="1"/>
  <c r="BG848" i="1"/>
  <c r="BE848" i="1"/>
  <c r="BF784" i="1"/>
  <c r="BG784" i="1"/>
  <c r="BE784" i="1"/>
  <c r="BF720" i="1"/>
  <c r="BG720" i="1"/>
  <c r="BE720" i="1"/>
  <c r="BF656" i="1"/>
  <c r="BG656" i="1"/>
  <c r="BE656" i="1"/>
  <c r="BG592" i="1"/>
  <c r="BF592" i="1"/>
  <c r="BE592" i="1"/>
  <c r="BG528" i="1"/>
  <c r="BE528" i="1"/>
  <c r="BF528" i="1"/>
  <c r="BG464" i="1"/>
  <c r="BF464" i="1"/>
  <c r="BE464" i="1"/>
  <c r="BG400" i="1"/>
  <c r="BF400" i="1"/>
  <c r="BE400" i="1"/>
  <c r="BF207" i="1"/>
  <c r="BG207" i="1"/>
  <c r="BE207" i="1"/>
  <c r="BF175" i="1"/>
  <c r="BG175" i="1"/>
  <c r="BE175" i="1"/>
  <c r="BF143" i="1"/>
  <c r="BG143" i="1"/>
  <c r="BE143" i="1"/>
  <c r="BF111" i="1"/>
  <c r="BG111" i="1"/>
  <c r="BE111" i="1"/>
  <c r="BF79" i="1"/>
  <c r="BG79" i="1"/>
  <c r="BE79" i="1"/>
  <c r="BF47" i="1"/>
  <c r="BG47" i="1"/>
  <c r="BE47" i="1"/>
  <c r="BF15" i="1"/>
  <c r="BG15" i="1"/>
  <c r="BE15" i="1"/>
  <c r="BF1742" i="1"/>
  <c r="BE1742" i="1"/>
  <c r="BG1742" i="1"/>
  <c r="BF1582" i="1"/>
  <c r="BE1582" i="1"/>
  <c r="BG1582" i="1"/>
  <c r="BF1430" i="1"/>
  <c r="BE1430" i="1"/>
  <c r="BG1430" i="1"/>
  <c r="BF1302" i="1"/>
  <c r="BE1302" i="1"/>
  <c r="BG1302" i="1"/>
  <c r="BF1158" i="1"/>
  <c r="BG1158" i="1"/>
  <c r="BE1158" i="1"/>
  <c r="BF1006" i="1"/>
  <c r="BE1006" i="1"/>
  <c r="BG1006" i="1"/>
  <c r="BF846" i="1"/>
  <c r="BG846" i="1"/>
  <c r="BE846" i="1"/>
  <c r="BF694" i="1"/>
  <c r="BG694" i="1"/>
  <c r="BE694" i="1"/>
  <c r="BF534" i="1"/>
  <c r="BG534" i="1"/>
  <c r="BE534" i="1"/>
  <c r="BF430" i="1"/>
  <c r="BG430" i="1"/>
  <c r="BE430" i="1"/>
  <c r="BF277" i="1"/>
  <c r="BG277" i="1"/>
  <c r="BE277" i="1"/>
  <c r="BF165" i="1"/>
  <c r="BG165" i="1"/>
  <c r="BE165" i="1"/>
  <c r="BF21" i="1"/>
  <c r="BG21" i="1"/>
  <c r="BE21" i="1"/>
  <c r="BF1791" i="1"/>
  <c r="BE1791" i="1"/>
  <c r="BG1791" i="1"/>
  <c r="BF1759" i="1"/>
  <c r="BE1759" i="1"/>
  <c r="BG1759" i="1"/>
  <c r="BF1727" i="1"/>
  <c r="BE1727" i="1"/>
  <c r="BG1727" i="1"/>
  <c r="BF1695" i="1"/>
  <c r="BE1695" i="1"/>
  <c r="BG1695" i="1"/>
  <c r="BF1663" i="1"/>
  <c r="BE1663" i="1"/>
  <c r="BG1663" i="1"/>
  <c r="BF1631" i="1"/>
  <c r="BE1631" i="1"/>
  <c r="BG1631" i="1"/>
  <c r="BF1599" i="1"/>
  <c r="BE1599" i="1"/>
  <c r="BG1599" i="1"/>
  <c r="BF1567" i="1"/>
  <c r="BG1567" i="1"/>
  <c r="BE1567" i="1"/>
  <c r="BF1535" i="1"/>
  <c r="BE1535" i="1"/>
  <c r="BG1535" i="1"/>
  <c r="BF350" i="1"/>
  <c r="BG350" i="1"/>
  <c r="BE350" i="1"/>
  <c r="BF318" i="1"/>
  <c r="BG318" i="1"/>
  <c r="BE318" i="1"/>
  <c r="BF286" i="1"/>
  <c r="BG286" i="1"/>
  <c r="BE286" i="1"/>
  <c r="BF254" i="1"/>
  <c r="BG254" i="1"/>
  <c r="BE254" i="1"/>
  <c r="BF222" i="1"/>
  <c r="BG222" i="1"/>
  <c r="BE222" i="1"/>
  <c r="BF190" i="1"/>
  <c r="BG190" i="1"/>
  <c r="BE190" i="1"/>
  <c r="BF158" i="1"/>
  <c r="BG158" i="1"/>
  <c r="BE158" i="1"/>
  <c r="BF126" i="1"/>
  <c r="BG126" i="1"/>
  <c r="BE126" i="1"/>
  <c r="BF94" i="1"/>
  <c r="BG94" i="1"/>
  <c r="BE94" i="1"/>
  <c r="BF62" i="1"/>
  <c r="BG62" i="1"/>
  <c r="BE62" i="1"/>
  <c r="BF30" i="1"/>
  <c r="BG30" i="1"/>
  <c r="BE30" i="1"/>
  <c r="BF1758" i="1"/>
  <c r="BE1758" i="1"/>
  <c r="BG1758" i="1"/>
  <c r="AB1094" i="1"/>
  <c r="AB1773" i="1"/>
  <c r="AB1766" i="1"/>
  <c r="AA1574" i="1"/>
  <c r="AB1446" i="1"/>
  <c r="AA1414" i="1"/>
  <c r="AB1286" i="1"/>
  <c r="AA966" i="1"/>
  <c r="AB806" i="1"/>
  <c r="AB646" i="1"/>
  <c r="AA685" i="1"/>
  <c r="AB1421" i="1"/>
  <c r="AB1165" i="1"/>
  <c r="AB1005" i="1"/>
  <c r="AB909" i="1"/>
  <c r="AA877" i="1"/>
  <c r="AB717" i="1"/>
  <c r="AB1748" i="1"/>
  <c r="AB1620" i="1"/>
  <c r="AB1492" i="1"/>
  <c r="AB1396" i="1"/>
  <c r="AB1044" i="1"/>
  <c r="AA884" i="1"/>
  <c r="AB820" i="1"/>
  <c r="AA660" i="1"/>
  <c r="AB596" i="1"/>
  <c r="AA436" i="1"/>
  <c r="AB443" i="1"/>
  <c r="AB379" i="1"/>
  <c r="BF550" i="1"/>
  <c r="BG550" i="1"/>
  <c r="BE550" i="1"/>
  <c r="BF1785" i="1"/>
  <c r="BG1785" i="1"/>
  <c r="BE1785" i="1"/>
  <c r="BF1753" i="1"/>
  <c r="BG1753" i="1"/>
  <c r="BE1753" i="1"/>
  <c r="BF1721" i="1"/>
  <c r="BG1721" i="1"/>
  <c r="BE1721" i="1"/>
  <c r="BF1689" i="1"/>
  <c r="BG1689" i="1"/>
  <c r="BE1689" i="1"/>
  <c r="BF1657" i="1"/>
  <c r="BG1657" i="1"/>
  <c r="BE1657" i="1"/>
  <c r="BF1625" i="1"/>
  <c r="BG1625" i="1"/>
  <c r="BE1625" i="1"/>
  <c r="BF1593" i="1"/>
  <c r="BG1593" i="1"/>
  <c r="BE1593" i="1"/>
  <c r="BF1561" i="1"/>
  <c r="BG1561" i="1"/>
  <c r="BE1561" i="1"/>
  <c r="BF1529" i="1"/>
  <c r="BG1529" i="1"/>
  <c r="BE1529" i="1"/>
  <c r="BF1497" i="1"/>
  <c r="BG1497" i="1"/>
  <c r="BE1497" i="1"/>
  <c r="BF1465" i="1"/>
  <c r="BG1465" i="1"/>
  <c r="BE1465" i="1"/>
  <c r="BF1433" i="1"/>
  <c r="BG1433" i="1"/>
  <c r="BE1433" i="1"/>
  <c r="BF1401" i="1"/>
  <c r="BG1401" i="1"/>
  <c r="BE1401" i="1"/>
  <c r="BF1369" i="1"/>
  <c r="BG1369" i="1"/>
  <c r="BE1369" i="1"/>
  <c r="BF1337" i="1"/>
  <c r="BG1337" i="1"/>
  <c r="BE1337" i="1"/>
  <c r="BF1305" i="1"/>
  <c r="BG1305" i="1"/>
  <c r="BE1305" i="1"/>
  <c r="BF1273" i="1"/>
  <c r="BG1273" i="1"/>
  <c r="BE1273" i="1"/>
  <c r="BF1241" i="1"/>
  <c r="BG1241" i="1"/>
  <c r="BE1241" i="1"/>
  <c r="BF1209" i="1"/>
  <c r="BG1209" i="1"/>
  <c r="BE1209" i="1"/>
  <c r="BF1177" i="1"/>
  <c r="BG1177" i="1"/>
  <c r="BE1177" i="1"/>
  <c r="BF1145" i="1"/>
  <c r="BG1145" i="1"/>
  <c r="BE1145" i="1"/>
  <c r="BF1113" i="1"/>
  <c r="BG1113" i="1"/>
  <c r="BE1113" i="1"/>
  <c r="BF1081" i="1"/>
  <c r="BG1081" i="1"/>
  <c r="BE1081" i="1"/>
  <c r="BF1049" i="1"/>
  <c r="BG1049" i="1"/>
  <c r="BE1049" i="1"/>
  <c r="BF376" i="1"/>
  <c r="BG376" i="1"/>
  <c r="BE376" i="1"/>
  <c r="BF344" i="1"/>
  <c r="BG344" i="1"/>
  <c r="BE344" i="1"/>
  <c r="BF312" i="1"/>
  <c r="BG312" i="1"/>
  <c r="BE312" i="1"/>
  <c r="BF280" i="1"/>
  <c r="BG280" i="1"/>
  <c r="BE280" i="1"/>
  <c r="BF248" i="1"/>
  <c r="BG248" i="1"/>
  <c r="BE248" i="1"/>
  <c r="BF1480" i="1"/>
  <c r="BG1480" i="1"/>
  <c r="BE1480" i="1"/>
  <c r="BF1448" i="1"/>
  <c r="BG1448" i="1"/>
  <c r="BE1448" i="1"/>
  <c r="BF1416" i="1"/>
  <c r="BG1416" i="1"/>
  <c r="BE1416" i="1"/>
  <c r="BF1384" i="1"/>
  <c r="BG1384" i="1"/>
  <c r="BE1384" i="1"/>
  <c r="BF1352" i="1"/>
  <c r="BG1352" i="1"/>
  <c r="BE1352" i="1"/>
  <c r="BF1320" i="1"/>
  <c r="BG1320" i="1"/>
  <c r="BE1320" i="1"/>
  <c r="BF1288" i="1"/>
  <c r="BG1288" i="1"/>
  <c r="BE1288" i="1"/>
  <c r="BF1256" i="1"/>
  <c r="BG1256" i="1"/>
  <c r="BE1256" i="1"/>
  <c r="BF1224" i="1"/>
  <c r="BG1224" i="1"/>
  <c r="BE1224" i="1"/>
  <c r="BF1192" i="1"/>
  <c r="BG1192" i="1"/>
  <c r="BE1192" i="1"/>
  <c r="BF1160" i="1"/>
  <c r="BG1160" i="1"/>
  <c r="BE1160" i="1"/>
  <c r="BF1128" i="1"/>
  <c r="BG1128" i="1"/>
  <c r="BE1128" i="1"/>
  <c r="BF1096" i="1"/>
  <c r="BG1096" i="1"/>
  <c r="BE1096" i="1"/>
  <c r="BF1064" i="1"/>
  <c r="BG1064" i="1"/>
  <c r="BE1064" i="1"/>
  <c r="BF1032" i="1"/>
  <c r="BG1032" i="1"/>
  <c r="BE1032" i="1"/>
  <c r="BF968" i="1"/>
  <c r="BG968" i="1"/>
  <c r="BE968" i="1"/>
  <c r="BF904" i="1"/>
  <c r="BG904" i="1"/>
  <c r="BE904" i="1"/>
  <c r="BF840" i="1"/>
  <c r="BG840" i="1"/>
  <c r="BE840" i="1"/>
  <c r="BF776" i="1"/>
  <c r="BG776" i="1"/>
  <c r="BE776" i="1"/>
  <c r="BF712" i="1"/>
  <c r="BG712" i="1"/>
  <c r="BE712" i="1"/>
  <c r="BF648" i="1"/>
  <c r="BG648" i="1"/>
  <c r="BE648" i="1"/>
  <c r="BF584" i="1"/>
  <c r="BG584" i="1"/>
  <c r="BE584" i="1"/>
  <c r="BF520" i="1"/>
  <c r="BG520" i="1"/>
  <c r="BE520" i="1"/>
  <c r="BF456" i="1"/>
  <c r="BG456" i="1"/>
  <c r="BE456" i="1"/>
  <c r="BF392" i="1"/>
  <c r="BG392" i="1"/>
  <c r="BE392" i="1"/>
  <c r="BF327" i="1"/>
  <c r="BG327" i="1"/>
  <c r="BE327" i="1"/>
  <c r="BF263" i="1"/>
  <c r="BG263" i="1"/>
  <c r="BE263" i="1"/>
  <c r="BF806" i="1"/>
  <c r="BE806" i="1"/>
  <c r="BG806" i="1"/>
  <c r="BF1495" i="1"/>
  <c r="BE1495" i="1"/>
  <c r="BG1495" i="1"/>
  <c r="BF1463" i="1"/>
  <c r="BE1463" i="1"/>
  <c r="BG1463" i="1"/>
  <c r="BF1431" i="1"/>
  <c r="BE1431" i="1"/>
  <c r="BG1431" i="1"/>
  <c r="BF1399" i="1"/>
  <c r="BE1399" i="1"/>
  <c r="BG1399" i="1"/>
  <c r="BF1367" i="1"/>
  <c r="BE1367" i="1"/>
  <c r="BG1367" i="1"/>
  <c r="BF1335" i="1"/>
  <c r="BE1335" i="1"/>
  <c r="BG1335" i="1"/>
  <c r="BF1303" i="1"/>
  <c r="BE1303" i="1"/>
  <c r="BG1303" i="1"/>
  <c r="BF1271" i="1"/>
  <c r="BE1271" i="1"/>
  <c r="BG1271" i="1"/>
  <c r="BF1239" i="1"/>
  <c r="BE1239" i="1"/>
  <c r="BG1239" i="1"/>
  <c r="BF1207" i="1"/>
  <c r="BE1207" i="1"/>
  <c r="BG1207" i="1"/>
  <c r="BF1175" i="1"/>
  <c r="BE1175" i="1"/>
  <c r="BG1175" i="1"/>
  <c r="BF1143" i="1"/>
  <c r="BE1143" i="1"/>
  <c r="BG1143" i="1"/>
  <c r="BF1111" i="1"/>
  <c r="BE1111" i="1"/>
  <c r="BG1111" i="1"/>
  <c r="BF1079" i="1"/>
  <c r="BE1079" i="1"/>
  <c r="BG1079" i="1"/>
  <c r="BF1047" i="1"/>
  <c r="BE1047" i="1"/>
  <c r="BG1047" i="1"/>
  <c r="BF1015" i="1"/>
  <c r="BE1015" i="1"/>
  <c r="BG1015" i="1"/>
  <c r="BF983" i="1"/>
  <c r="BE983" i="1"/>
  <c r="BG983" i="1"/>
  <c r="BF951" i="1"/>
  <c r="BE951" i="1"/>
  <c r="BG951" i="1"/>
  <c r="BF919" i="1"/>
  <c r="BE919" i="1"/>
  <c r="BG919" i="1"/>
  <c r="BF887" i="1"/>
  <c r="BE887" i="1"/>
  <c r="BG887" i="1"/>
  <c r="BF855" i="1"/>
  <c r="BE855" i="1"/>
  <c r="BG855" i="1"/>
  <c r="BF823" i="1"/>
  <c r="BE823" i="1"/>
  <c r="BG823" i="1"/>
  <c r="BF791" i="1"/>
  <c r="BE791" i="1"/>
  <c r="BG791" i="1"/>
  <c r="BF759" i="1"/>
  <c r="BE759" i="1"/>
  <c r="BG759" i="1"/>
  <c r="BF727" i="1"/>
  <c r="BE727" i="1"/>
  <c r="BG727" i="1"/>
  <c r="BF695" i="1"/>
  <c r="BE695" i="1"/>
  <c r="BG695" i="1"/>
  <c r="BF663" i="1"/>
  <c r="BE663" i="1"/>
  <c r="BG663" i="1"/>
  <c r="BF631" i="1"/>
  <c r="BE631" i="1"/>
  <c r="BG631" i="1"/>
  <c r="BF599" i="1"/>
  <c r="BE599" i="1"/>
  <c r="BG599" i="1"/>
  <c r="BF567" i="1"/>
  <c r="BG567" i="1"/>
  <c r="BE567" i="1"/>
  <c r="BF535" i="1"/>
  <c r="BG535" i="1"/>
  <c r="BE535" i="1"/>
  <c r="BF503" i="1"/>
  <c r="BG503" i="1"/>
  <c r="BE503" i="1"/>
  <c r="BF471" i="1"/>
  <c r="BG471" i="1"/>
  <c r="BE471" i="1"/>
  <c r="BF439" i="1"/>
  <c r="BG439" i="1"/>
  <c r="BE439" i="1"/>
  <c r="BF407" i="1"/>
  <c r="BG407" i="1"/>
  <c r="BE407" i="1"/>
  <c r="AB1805" i="1"/>
  <c r="AB1677" i="1"/>
  <c r="AB1549" i="1"/>
  <c r="AB1453" i="1"/>
  <c r="AB1261" i="1"/>
  <c r="AB813" i="1"/>
  <c r="AB653" i="1"/>
  <c r="AB589" i="1"/>
  <c r="AB525" i="1"/>
  <c r="AB461" i="1"/>
  <c r="AB1332" i="1"/>
  <c r="AB1204" i="1"/>
  <c r="AB1140" i="1"/>
  <c r="AB756" i="1"/>
  <c r="BF1789" i="1"/>
  <c r="BG1789" i="1"/>
  <c r="BE1789" i="1"/>
  <c r="BF1757" i="1"/>
  <c r="BG1757" i="1"/>
  <c r="BE1757" i="1"/>
  <c r="BF1725" i="1"/>
  <c r="BG1725" i="1"/>
  <c r="BE1725" i="1"/>
  <c r="BF1693" i="1"/>
  <c r="BG1693" i="1"/>
  <c r="BE1693" i="1"/>
  <c r="BF1661" i="1"/>
  <c r="BG1661" i="1"/>
  <c r="BE1661" i="1"/>
  <c r="BF1629" i="1"/>
  <c r="BG1629" i="1"/>
  <c r="BE1629" i="1"/>
  <c r="BF1597" i="1"/>
  <c r="BG1597" i="1"/>
  <c r="BE1597" i="1"/>
  <c r="BF1565" i="1"/>
  <c r="BG1565" i="1"/>
  <c r="BE1565" i="1"/>
  <c r="BF1533" i="1"/>
  <c r="BG1533" i="1"/>
  <c r="BE1533" i="1"/>
  <c r="BF1501" i="1"/>
  <c r="BG1501" i="1"/>
  <c r="BE1501" i="1"/>
  <c r="BF1469" i="1"/>
  <c r="BG1469" i="1"/>
  <c r="BE1469" i="1"/>
  <c r="BF1437" i="1"/>
  <c r="BG1437" i="1"/>
  <c r="BE1437" i="1"/>
  <c r="BF1405" i="1"/>
  <c r="BG1405" i="1"/>
  <c r="BE1405" i="1"/>
  <c r="BF1373" i="1"/>
  <c r="BG1373" i="1"/>
  <c r="BE1373" i="1"/>
  <c r="BF1341" i="1"/>
  <c r="BG1341" i="1"/>
  <c r="BE1341" i="1"/>
  <c r="BF1309" i="1"/>
  <c r="BG1309" i="1"/>
  <c r="BE1309" i="1"/>
  <c r="BF1277" i="1"/>
  <c r="BG1277" i="1"/>
  <c r="BE1277" i="1"/>
  <c r="BF1245" i="1"/>
  <c r="BG1245" i="1"/>
  <c r="BE1245" i="1"/>
  <c r="BF1213" i="1"/>
  <c r="BG1213" i="1"/>
  <c r="BE1213" i="1"/>
  <c r="BF1181" i="1"/>
  <c r="BG1181" i="1"/>
  <c r="BE1181" i="1"/>
  <c r="BF1149" i="1"/>
  <c r="BG1149" i="1"/>
  <c r="BE1149" i="1"/>
  <c r="BF1117" i="1"/>
  <c r="BG1117" i="1"/>
  <c r="BE1117" i="1"/>
  <c r="BF1085" i="1"/>
  <c r="BG1085" i="1"/>
  <c r="BE1085" i="1"/>
  <c r="BF1053" i="1"/>
  <c r="BG1053" i="1"/>
  <c r="BE1053" i="1"/>
  <c r="BF1021" i="1"/>
  <c r="BG1021" i="1"/>
  <c r="BE1021" i="1"/>
  <c r="BF989" i="1"/>
  <c r="BG989" i="1"/>
  <c r="BE989" i="1"/>
  <c r="BF957" i="1"/>
  <c r="BG957" i="1"/>
  <c r="BE957" i="1"/>
  <c r="BF925" i="1"/>
  <c r="BG925" i="1"/>
  <c r="BE925" i="1"/>
  <c r="BF893" i="1"/>
  <c r="BG893" i="1"/>
  <c r="BE893" i="1"/>
  <c r="BF861" i="1"/>
  <c r="BG861" i="1"/>
  <c r="BE861" i="1"/>
  <c r="BF829" i="1"/>
  <c r="BG829" i="1"/>
  <c r="BE829" i="1"/>
  <c r="BF797" i="1"/>
  <c r="BG797" i="1"/>
  <c r="BE797" i="1"/>
  <c r="BF765" i="1"/>
  <c r="BG765" i="1"/>
  <c r="BE765" i="1"/>
  <c r="BF733" i="1"/>
  <c r="BG733" i="1"/>
  <c r="BE733" i="1"/>
  <c r="BF701" i="1"/>
  <c r="BG701" i="1"/>
  <c r="BE701" i="1"/>
  <c r="BF669" i="1"/>
  <c r="BG669" i="1"/>
  <c r="BE669" i="1"/>
  <c r="BF637" i="1"/>
  <c r="BG637" i="1"/>
  <c r="BE637" i="1"/>
  <c r="BF605" i="1"/>
  <c r="BG605" i="1"/>
  <c r="BE605" i="1"/>
  <c r="BF573" i="1"/>
  <c r="BE573" i="1"/>
  <c r="BG573" i="1"/>
  <c r="BF541" i="1"/>
  <c r="BG541" i="1"/>
  <c r="BE541" i="1"/>
  <c r="BF509" i="1"/>
  <c r="BG509" i="1"/>
  <c r="BE509" i="1"/>
  <c r="BF477" i="1"/>
  <c r="BG477" i="1"/>
  <c r="BE477" i="1"/>
  <c r="BF445" i="1"/>
  <c r="BG445" i="1"/>
  <c r="BE445" i="1"/>
  <c r="BF413" i="1"/>
  <c r="BG413" i="1"/>
  <c r="BE413" i="1"/>
  <c r="BF381" i="1"/>
  <c r="BG381" i="1"/>
  <c r="BE381" i="1"/>
  <c r="BF348" i="1"/>
  <c r="BG348" i="1"/>
  <c r="BE348" i="1"/>
  <c r="BF316" i="1"/>
  <c r="BG316" i="1"/>
  <c r="BE316" i="1"/>
  <c r="BF284" i="1"/>
  <c r="BG284" i="1"/>
  <c r="BE284" i="1"/>
  <c r="BF252" i="1"/>
  <c r="BG252" i="1"/>
  <c r="BE252" i="1"/>
  <c r="BF220" i="1"/>
  <c r="BG220" i="1"/>
  <c r="BE220" i="1"/>
  <c r="BF188" i="1"/>
  <c r="BG188" i="1"/>
  <c r="BE188" i="1"/>
  <c r="BF156" i="1"/>
  <c r="BG156" i="1"/>
  <c r="BE156" i="1"/>
  <c r="BF124" i="1"/>
  <c r="BG124" i="1"/>
  <c r="BE124" i="1"/>
  <c r="BF92" i="1"/>
  <c r="BG92" i="1"/>
  <c r="BE92" i="1"/>
  <c r="BF60" i="1"/>
  <c r="BG60" i="1"/>
  <c r="BE60" i="1"/>
  <c r="BF28" i="1"/>
  <c r="BG28" i="1"/>
  <c r="BE28" i="1"/>
  <c r="BF1606" i="1"/>
  <c r="BG1606" i="1"/>
  <c r="BE1606" i="1"/>
  <c r="BF1374" i="1"/>
  <c r="BG1374" i="1"/>
  <c r="BE1374" i="1"/>
  <c r="BF1206" i="1"/>
  <c r="BG1206" i="1"/>
  <c r="BE1206" i="1"/>
  <c r="BF1070" i="1"/>
  <c r="BE1070" i="1"/>
  <c r="BG1070" i="1"/>
  <c r="BF910" i="1"/>
  <c r="BG910" i="1"/>
  <c r="BE910" i="1"/>
  <c r="BF750" i="1"/>
  <c r="BE750" i="1"/>
  <c r="BG750" i="1"/>
  <c r="BF606" i="1"/>
  <c r="BG606" i="1"/>
  <c r="BE606" i="1"/>
  <c r="BF1796" i="1"/>
  <c r="BG1796" i="1"/>
  <c r="BE1796" i="1"/>
  <c r="BF1764" i="1"/>
  <c r="BG1764" i="1"/>
  <c r="BE1764" i="1"/>
  <c r="BF1732" i="1"/>
  <c r="BG1732" i="1"/>
  <c r="BE1732" i="1"/>
  <c r="BF1700" i="1"/>
  <c r="BG1700" i="1"/>
  <c r="BE1700" i="1"/>
  <c r="BF1668" i="1"/>
  <c r="BG1668" i="1"/>
  <c r="BE1668" i="1"/>
  <c r="BF1636" i="1"/>
  <c r="BG1636" i="1"/>
  <c r="BE1636" i="1"/>
  <c r="BF1604" i="1"/>
  <c r="BG1604" i="1"/>
  <c r="BE1604" i="1"/>
  <c r="BF1572" i="1"/>
  <c r="BG1572" i="1"/>
  <c r="BE1572" i="1"/>
  <c r="BF1540" i="1"/>
  <c r="BG1540" i="1"/>
  <c r="BE1540" i="1"/>
  <c r="BF1508" i="1"/>
  <c r="BG1508" i="1"/>
  <c r="BE1508" i="1"/>
  <c r="BF1476" i="1"/>
  <c r="BG1476" i="1"/>
  <c r="BE1476" i="1"/>
  <c r="BF1444" i="1"/>
  <c r="BG1444" i="1"/>
  <c r="BE1444" i="1"/>
  <c r="BF1412" i="1"/>
  <c r="BG1412" i="1"/>
  <c r="BE1412" i="1"/>
  <c r="BF1380" i="1"/>
  <c r="BG1380" i="1"/>
  <c r="BE1380" i="1"/>
  <c r="BF1348" i="1"/>
  <c r="BG1348" i="1"/>
  <c r="BE1348" i="1"/>
  <c r="BF1316" i="1"/>
  <c r="BG1316" i="1"/>
  <c r="BE1316" i="1"/>
  <c r="BF1284" i="1"/>
  <c r="BG1284" i="1"/>
  <c r="BE1284" i="1"/>
  <c r="BF1252" i="1"/>
  <c r="BG1252" i="1"/>
  <c r="BE1252" i="1"/>
  <c r="BF1220" i="1"/>
  <c r="BG1220" i="1"/>
  <c r="BE1220" i="1"/>
  <c r="BF1188" i="1"/>
  <c r="BG1188" i="1"/>
  <c r="BE1188" i="1"/>
  <c r="BF1156" i="1"/>
  <c r="BG1156" i="1"/>
  <c r="BE1156" i="1"/>
  <c r="BF1124" i="1"/>
  <c r="BG1124" i="1"/>
  <c r="BE1124" i="1"/>
  <c r="BF1092" i="1"/>
  <c r="BG1092" i="1"/>
  <c r="BE1092" i="1"/>
  <c r="BF1060" i="1"/>
  <c r="BG1060" i="1"/>
  <c r="BE1060" i="1"/>
  <c r="BF1028" i="1"/>
  <c r="BG1028" i="1"/>
  <c r="BE1028" i="1"/>
  <c r="BF996" i="1"/>
  <c r="BG996" i="1"/>
  <c r="BE996" i="1"/>
  <c r="BF964" i="1"/>
  <c r="BG964" i="1"/>
  <c r="BE964" i="1"/>
  <c r="BF932" i="1"/>
  <c r="BG932" i="1"/>
  <c r="BE932" i="1"/>
  <c r="BF900" i="1"/>
  <c r="BG900" i="1"/>
  <c r="BE900" i="1"/>
  <c r="BF868" i="1"/>
  <c r="BG868" i="1"/>
  <c r="BE868" i="1"/>
  <c r="BF836" i="1"/>
  <c r="BG836" i="1"/>
  <c r="BE836" i="1"/>
  <c r="BF804" i="1"/>
  <c r="BG804" i="1"/>
  <c r="BE804" i="1"/>
  <c r="BF772" i="1"/>
  <c r="BG772" i="1"/>
  <c r="BE772" i="1"/>
  <c r="BF740" i="1"/>
  <c r="BG740" i="1"/>
  <c r="BE740" i="1"/>
  <c r="BF708" i="1"/>
  <c r="BG708" i="1"/>
  <c r="BE708" i="1"/>
  <c r="BF676" i="1"/>
  <c r="BG676" i="1"/>
  <c r="BE676" i="1"/>
  <c r="BF644" i="1"/>
  <c r="BG644" i="1"/>
  <c r="BE644" i="1"/>
  <c r="BF612" i="1"/>
  <c r="BG612" i="1"/>
  <c r="BE612" i="1"/>
  <c r="BF580" i="1"/>
  <c r="BG580" i="1"/>
  <c r="BE580" i="1"/>
  <c r="BF548" i="1"/>
  <c r="BG548" i="1"/>
  <c r="BE548" i="1"/>
  <c r="BF516" i="1"/>
  <c r="BG516" i="1"/>
  <c r="BE516" i="1"/>
  <c r="BF484" i="1"/>
  <c r="BG484" i="1"/>
  <c r="BE484" i="1"/>
  <c r="BF452" i="1"/>
  <c r="BG452" i="1"/>
  <c r="BE452" i="1"/>
  <c r="BF420" i="1"/>
  <c r="BG420" i="1"/>
  <c r="BE420" i="1"/>
  <c r="BF388" i="1"/>
  <c r="BG388" i="1"/>
  <c r="BE388" i="1"/>
  <c r="BF355" i="1"/>
  <c r="BG355" i="1"/>
  <c r="BE355" i="1"/>
  <c r="BF323" i="1"/>
  <c r="BG323" i="1"/>
  <c r="BE323" i="1"/>
  <c r="BF291" i="1"/>
  <c r="BG291" i="1"/>
  <c r="BE291" i="1"/>
  <c r="BF259" i="1"/>
  <c r="BG259" i="1"/>
  <c r="BE259" i="1"/>
  <c r="BF227" i="1"/>
  <c r="BG227" i="1"/>
  <c r="BE227" i="1"/>
  <c r="BF195" i="1"/>
  <c r="BG195" i="1"/>
  <c r="BE195" i="1"/>
  <c r="BF163" i="1"/>
  <c r="BG163" i="1"/>
  <c r="BE163" i="1"/>
  <c r="BF131" i="1"/>
  <c r="BG131" i="1"/>
  <c r="BE131" i="1"/>
  <c r="BF99" i="1"/>
  <c r="BG99" i="1"/>
  <c r="BE99" i="1"/>
  <c r="BF67" i="1"/>
  <c r="BG67" i="1"/>
  <c r="BE67" i="1"/>
  <c r="BF35" i="1"/>
  <c r="BG35" i="1"/>
  <c r="BE35" i="1"/>
  <c r="BF1646" i="1"/>
  <c r="BE1646" i="1"/>
  <c r="BG1646" i="1"/>
  <c r="BF1446" i="1"/>
  <c r="BE1446" i="1"/>
  <c r="BG1446" i="1"/>
  <c r="BF1286" i="1"/>
  <c r="BG1286" i="1"/>
  <c r="BE1286" i="1"/>
  <c r="BF1062" i="1"/>
  <c r="BE1062" i="1"/>
  <c r="BG1062" i="1"/>
  <c r="BF902" i="1"/>
  <c r="BG902" i="1"/>
  <c r="BE902" i="1"/>
  <c r="BF742" i="1"/>
  <c r="BE742" i="1"/>
  <c r="BG742" i="1"/>
  <c r="BF598" i="1"/>
  <c r="BE598" i="1"/>
  <c r="BG598" i="1"/>
  <c r="BF414" i="1"/>
  <c r="BG414" i="1"/>
  <c r="BE414" i="1"/>
  <c r="BF285" i="1"/>
  <c r="BG285" i="1"/>
  <c r="BE285" i="1"/>
  <c r="BF149" i="1"/>
  <c r="BG149" i="1"/>
  <c r="BE149" i="1"/>
  <c r="BF1811" i="1"/>
  <c r="BG1811" i="1"/>
  <c r="BE1811" i="1"/>
  <c r="BF1779" i="1"/>
  <c r="BG1779" i="1"/>
  <c r="BE1779" i="1"/>
  <c r="BF1747" i="1"/>
  <c r="BG1747" i="1"/>
  <c r="BE1747" i="1"/>
  <c r="BF1715" i="1"/>
  <c r="BG1715" i="1"/>
  <c r="BE1715" i="1"/>
  <c r="BF1683" i="1"/>
  <c r="BG1683" i="1"/>
  <c r="BE1683" i="1"/>
  <c r="BF1651" i="1"/>
  <c r="BG1651" i="1"/>
  <c r="BE1651" i="1"/>
  <c r="BF1619" i="1"/>
  <c r="BG1619" i="1"/>
  <c r="BE1619" i="1"/>
  <c r="BF1587" i="1"/>
  <c r="BG1587" i="1"/>
  <c r="BE1587" i="1"/>
  <c r="BF1555" i="1"/>
  <c r="BG1555" i="1"/>
  <c r="BE1555" i="1"/>
  <c r="BF1523" i="1"/>
  <c r="BG1523" i="1"/>
  <c r="BE1523" i="1"/>
  <c r="BF1491" i="1"/>
  <c r="BG1491" i="1"/>
  <c r="BE1491" i="1"/>
  <c r="BF1459" i="1"/>
  <c r="BG1459" i="1"/>
  <c r="BE1459" i="1"/>
  <c r="BF1427" i="1"/>
  <c r="BG1427" i="1"/>
  <c r="BE1427" i="1"/>
  <c r="BF1395" i="1"/>
  <c r="BG1395" i="1"/>
  <c r="BE1395" i="1"/>
  <c r="BF1363" i="1"/>
  <c r="BG1363" i="1"/>
  <c r="BE1363" i="1"/>
  <c r="BF1331" i="1"/>
  <c r="BG1331" i="1"/>
  <c r="BE1331" i="1"/>
  <c r="BF1299" i="1"/>
  <c r="BG1299" i="1"/>
  <c r="BE1299" i="1"/>
  <c r="BF1267" i="1"/>
  <c r="BG1267" i="1"/>
  <c r="BE1267" i="1"/>
  <c r="BF1235" i="1"/>
  <c r="BG1235" i="1"/>
  <c r="BE1235" i="1"/>
  <c r="BF1203" i="1"/>
  <c r="BG1203" i="1"/>
  <c r="BE1203" i="1"/>
  <c r="BF1171" i="1"/>
  <c r="BG1171" i="1"/>
  <c r="BE1171" i="1"/>
  <c r="BF1139" i="1"/>
  <c r="BG1139" i="1"/>
  <c r="BE1139" i="1"/>
  <c r="BF1107" i="1"/>
  <c r="BG1107" i="1"/>
  <c r="BE1107" i="1"/>
  <c r="BF1075" i="1"/>
  <c r="BG1075" i="1"/>
  <c r="BE1075" i="1"/>
  <c r="BF1043" i="1"/>
  <c r="BG1043" i="1"/>
  <c r="BE1043" i="1"/>
  <c r="BF1011" i="1"/>
  <c r="BG1011" i="1"/>
  <c r="BE1011" i="1"/>
  <c r="BF979" i="1"/>
  <c r="BG979" i="1"/>
  <c r="BE979" i="1"/>
  <c r="BF947" i="1"/>
  <c r="BG947" i="1"/>
  <c r="BE947" i="1"/>
  <c r="BF915" i="1"/>
  <c r="BG915" i="1"/>
  <c r="BE915" i="1"/>
  <c r="BF883" i="1"/>
  <c r="BG883" i="1"/>
  <c r="BE883" i="1"/>
  <c r="BF851" i="1"/>
  <c r="BG851" i="1"/>
  <c r="BE851" i="1"/>
  <c r="BF819" i="1"/>
  <c r="BG819" i="1"/>
  <c r="BE819" i="1"/>
  <c r="BF787" i="1"/>
  <c r="BG787" i="1"/>
  <c r="BE787" i="1"/>
  <c r="BF755" i="1"/>
  <c r="BG755" i="1"/>
  <c r="BE755" i="1"/>
  <c r="BF723" i="1"/>
  <c r="BG723" i="1"/>
  <c r="BE723" i="1"/>
  <c r="BF691" i="1"/>
  <c r="BG691" i="1"/>
  <c r="BE691" i="1"/>
  <c r="BF659" i="1"/>
  <c r="BG659" i="1"/>
  <c r="BE659" i="1"/>
  <c r="BF627" i="1"/>
  <c r="BG627" i="1"/>
  <c r="BE627" i="1"/>
  <c r="BF595" i="1"/>
  <c r="BG595" i="1"/>
  <c r="BE595" i="1"/>
  <c r="BF563" i="1"/>
  <c r="BG563" i="1"/>
  <c r="BE563" i="1"/>
  <c r="BF531" i="1"/>
  <c r="BG531" i="1"/>
  <c r="BE531" i="1"/>
  <c r="BF499" i="1"/>
  <c r="BG499" i="1"/>
  <c r="BE499" i="1"/>
  <c r="BF467" i="1"/>
  <c r="BG467" i="1"/>
  <c r="BE467" i="1"/>
  <c r="BF435" i="1"/>
  <c r="BG435" i="1"/>
  <c r="BE435" i="1"/>
  <c r="BF403" i="1"/>
  <c r="BG403" i="1"/>
  <c r="BE403" i="1"/>
  <c r="BF370" i="1"/>
  <c r="BG370" i="1"/>
  <c r="BE370" i="1"/>
  <c r="BF338" i="1"/>
  <c r="BG338" i="1"/>
  <c r="BE338" i="1"/>
  <c r="BF306" i="1"/>
  <c r="BG306" i="1"/>
  <c r="BE306" i="1"/>
  <c r="BF274" i="1"/>
  <c r="BG274" i="1"/>
  <c r="BE274" i="1"/>
  <c r="BF242" i="1"/>
  <c r="BG242" i="1"/>
  <c r="BE242" i="1"/>
  <c r="BF210" i="1"/>
  <c r="BG210" i="1"/>
  <c r="BE210" i="1"/>
  <c r="BF178" i="1"/>
  <c r="BG178" i="1"/>
  <c r="BE178" i="1"/>
  <c r="BF146" i="1"/>
  <c r="BG146" i="1"/>
  <c r="BE146" i="1"/>
  <c r="BF114" i="1"/>
  <c r="BG114" i="1"/>
  <c r="BE114" i="1"/>
  <c r="BF82" i="1"/>
  <c r="BG82" i="1"/>
  <c r="BE82" i="1"/>
  <c r="BF50" i="1"/>
  <c r="BG50" i="1"/>
  <c r="BE50" i="1"/>
  <c r="BF18" i="1"/>
  <c r="BG18" i="1"/>
  <c r="BE18" i="1"/>
  <c r="BF1694" i="1"/>
  <c r="BE1694" i="1"/>
  <c r="BG1694" i="1"/>
  <c r="BF1534" i="1"/>
  <c r="BE1534" i="1"/>
  <c r="BG1534" i="1"/>
  <c r="BF1390" i="1"/>
  <c r="BE1390" i="1"/>
  <c r="BG1390" i="1"/>
  <c r="BF1230" i="1"/>
  <c r="BG1230" i="1"/>
  <c r="BE1230" i="1"/>
  <c r="BF1078" i="1"/>
  <c r="BG1078" i="1"/>
  <c r="BE1078" i="1"/>
  <c r="BF918" i="1"/>
  <c r="BE918" i="1"/>
  <c r="BG918" i="1"/>
  <c r="BF758" i="1"/>
  <c r="BG758" i="1"/>
  <c r="BE758" i="1"/>
  <c r="BF454" i="1"/>
  <c r="BG454" i="1"/>
  <c r="BE454" i="1"/>
  <c r="BF333" i="1"/>
  <c r="BG333" i="1"/>
  <c r="BE333" i="1"/>
  <c r="BF205" i="1"/>
  <c r="BG205" i="1"/>
  <c r="BE205" i="1"/>
  <c r="BF69" i="1"/>
  <c r="BG69" i="1"/>
  <c r="BE69" i="1"/>
  <c r="BF1794" i="1"/>
  <c r="BG1794" i="1"/>
  <c r="BE1794" i="1"/>
  <c r="BF1762" i="1"/>
  <c r="BG1762" i="1"/>
  <c r="BE1762" i="1"/>
  <c r="BF1730" i="1"/>
  <c r="BG1730" i="1"/>
  <c r="BE1730" i="1"/>
  <c r="BF1698" i="1"/>
  <c r="BG1698" i="1"/>
  <c r="BE1698" i="1"/>
  <c r="BF1666" i="1"/>
  <c r="BG1666" i="1"/>
  <c r="BE1666" i="1"/>
  <c r="BF1634" i="1"/>
  <c r="BG1634" i="1"/>
  <c r="BE1634" i="1"/>
  <c r="BF1602" i="1"/>
  <c r="BE1602" i="1"/>
  <c r="BG1602" i="1"/>
  <c r="BF1570" i="1"/>
  <c r="BG1570" i="1"/>
  <c r="BE1570" i="1"/>
  <c r="BF1538" i="1"/>
  <c r="BG1538" i="1"/>
  <c r="BE1538" i="1"/>
  <c r="BF1506" i="1"/>
  <c r="BG1506" i="1"/>
  <c r="BE1506" i="1"/>
  <c r="BF1474" i="1"/>
  <c r="BG1474" i="1"/>
  <c r="BE1474" i="1"/>
  <c r="BF1442" i="1"/>
  <c r="BG1442" i="1"/>
  <c r="BE1442" i="1"/>
  <c r="BF1410" i="1"/>
  <c r="BG1410" i="1"/>
  <c r="BE1410" i="1"/>
  <c r="BF1378" i="1"/>
  <c r="BG1378" i="1"/>
  <c r="BE1378" i="1"/>
  <c r="BF1346" i="1"/>
  <c r="BG1346" i="1"/>
  <c r="BE1346" i="1"/>
  <c r="BF1314" i="1"/>
  <c r="BG1314" i="1"/>
  <c r="BE1314" i="1"/>
  <c r="BF1282" i="1"/>
  <c r="BG1282" i="1"/>
  <c r="BE1282" i="1"/>
  <c r="BF1250" i="1"/>
  <c r="BG1250" i="1"/>
  <c r="BE1250" i="1"/>
  <c r="BF1218" i="1"/>
  <c r="BG1218" i="1"/>
  <c r="BE1218" i="1"/>
  <c r="BF1186" i="1"/>
  <c r="BG1186" i="1"/>
  <c r="BE1186" i="1"/>
  <c r="BF1154" i="1"/>
  <c r="BG1154" i="1"/>
  <c r="BE1154" i="1"/>
  <c r="BF1122" i="1"/>
  <c r="BG1122" i="1"/>
  <c r="BE1122" i="1"/>
  <c r="BF1090" i="1"/>
  <c r="BE1090" i="1"/>
  <c r="BG1090" i="1"/>
  <c r="BF1058" i="1"/>
  <c r="BG1058" i="1"/>
  <c r="BE1058" i="1"/>
  <c r="BF1026" i="1"/>
  <c r="BG1026" i="1"/>
  <c r="BE1026" i="1"/>
  <c r="BF994" i="1"/>
  <c r="BG994" i="1"/>
  <c r="BE994" i="1"/>
  <c r="BF962" i="1"/>
  <c r="BG962" i="1"/>
  <c r="BE962" i="1"/>
  <c r="BF930" i="1"/>
  <c r="BG930" i="1"/>
  <c r="BE930" i="1"/>
  <c r="BF898" i="1"/>
  <c r="BG898" i="1"/>
  <c r="BE898" i="1"/>
  <c r="BF866" i="1"/>
  <c r="BG866" i="1"/>
  <c r="BE866" i="1"/>
  <c r="BF834" i="1"/>
  <c r="BE834" i="1"/>
  <c r="BG834" i="1"/>
  <c r="BF802" i="1"/>
  <c r="BG802" i="1"/>
  <c r="BE802" i="1"/>
  <c r="BF770" i="1"/>
  <c r="BG770" i="1"/>
  <c r="BE770" i="1"/>
  <c r="BF738" i="1"/>
  <c r="BG738" i="1"/>
  <c r="BE738" i="1"/>
  <c r="BF706" i="1"/>
  <c r="BG706" i="1"/>
  <c r="BE706" i="1"/>
  <c r="BF674" i="1"/>
  <c r="BG674" i="1"/>
  <c r="BE674" i="1"/>
  <c r="BF642" i="1"/>
  <c r="BG642" i="1"/>
  <c r="BE642" i="1"/>
  <c r="BF610" i="1"/>
  <c r="BG610" i="1"/>
  <c r="BE610" i="1"/>
  <c r="BF578" i="1"/>
  <c r="BG578" i="1"/>
  <c r="BE578" i="1"/>
  <c r="BF546" i="1"/>
  <c r="BG546" i="1"/>
  <c r="BE546" i="1"/>
  <c r="BF514" i="1"/>
  <c r="BG514" i="1"/>
  <c r="BE514" i="1"/>
  <c r="BF482" i="1"/>
  <c r="BG482" i="1"/>
  <c r="BE482" i="1"/>
  <c r="BF450" i="1"/>
  <c r="BG450" i="1"/>
  <c r="BE450" i="1"/>
  <c r="BF418" i="1"/>
  <c r="BG418" i="1"/>
  <c r="BE418" i="1"/>
  <c r="BF386" i="1"/>
  <c r="BG386" i="1"/>
  <c r="BE386" i="1"/>
  <c r="BF353" i="1"/>
  <c r="BG353" i="1"/>
  <c r="BE353" i="1"/>
  <c r="BF321" i="1"/>
  <c r="BG321" i="1"/>
  <c r="BE321" i="1"/>
  <c r="BF289" i="1"/>
  <c r="BG289" i="1"/>
  <c r="BE289" i="1"/>
  <c r="BF257" i="1"/>
  <c r="BG257" i="1"/>
  <c r="BE257" i="1"/>
  <c r="BF225" i="1"/>
  <c r="BG225" i="1"/>
  <c r="BE225" i="1"/>
  <c r="BF193" i="1"/>
  <c r="BG193" i="1"/>
  <c r="BE193" i="1"/>
  <c r="BF161" i="1"/>
  <c r="BG161" i="1"/>
  <c r="BE161" i="1"/>
  <c r="BF129" i="1"/>
  <c r="BG129" i="1"/>
  <c r="BE129" i="1"/>
  <c r="BF97" i="1"/>
  <c r="BG97" i="1"/>
  <c r="BE97" i="1"/>
  <c r="BF65" i="1"/>
  <c r="BG65" i="1"/>
  <c r="BE65" i="1"/>
  <c r="BF33" i="1"/>
  <c r="BG33" i="1"/>
  <c r="BE33" i="1"/>
  <c r="BF1726" i="1"/>
  <c r="BE1726" i="1"/>
  <c r="BG1726" i="1"/>
  <c r="BF1550" i="1"/>
  <c r="BG1550" i="1"/>
  <c r="BE1550" i="1"/>
  <c r="BF1398" i="1"/>
  <c r="BG1398" i="1"/>
  <c r="BE1398" i="1"/>
  <c r="BF1238" i="1"/>
  <c r="BE1238" i="1"/>
  <c r="BG1238" i="1"/>
  <c r="BF1094" i="1"/>
  <c r="BG1094" i="1"/>
  <c r="BE1094" i="1"/>
  <c r="BF934" i="1"/>
  <c r="BE934" i="1"/>
  <c r="BG934" i="1"/>
  <c r="BF774" i="1"/>
  <c r="BG774" i="1"/>
  <c r="BE774" i="1"/>
  <c r="BF622" i="1"/>
  <c r="BE622" i="1"/>
  <c r="BG622" i="1"/>
  <c r="BF470" i="1"/>
  <c r="BG470" i="1"/>
  <c r="BE470" i="1"/>
  <c r="BF325" i="1"/>
  <c r="BG325" i="1"/>
  <c r="BE325" i="1"/>
  <c r="BF189" i="1"/>
  <c r="BG189" i="1"/>
  <c r="BE189" i="1"/>
  <c r="BF37" i="1"/>
  <c r="BG37" i="1"/>
  <c r="BE37" i="1"/>
  <c r="BF1017" i="1"/>
  <c r="BG1017" i="1"/>
  <c r="BE1017" i="1"/>
  <c r="BF985" i="1"/>
  <c r="BG985" i="1"/>
  <c r="BE985" i="1"/>
  <c r="BF953" i="1"/>
  <c r="BG953" i="1"/>
  <c r="BE953" i="1"/>
  <c r="BF921" i="1"/>
  <c r="BG921" i="1"/>
  <c r="BE921" i="1"/>
  <c r="BF889" i="1"/>
  <c r="BG889" i="1"/>
  <c r="BE889" i="1"/>
  <c r="BF857" i="1"/>
  <c r="BG857" i="1"/>
  <c r="BE857" i="1"/>
  <c r="BF825" i="1"/>
  <c r="BG825" i="1"/>
  <c r="BE825" i="1"/>
  <c r="BF793" i="1"/>
  <c r="BG793" i="1"/>
  <c r="BE793" i="1"/>
  <c r="BF761" i="1"/>
  <c r="BG761" i="1"/>
  <c r="BE761" i="1"/>
  <c r="BF729" i="1"/>
  <c r="BG729" i="1"/>
  <c r="BE729" i="1"/>
  <c r="BF697" i="1"/>
  <c r="BG697" i="1"/>
  <c r="BE697" i="1"/>
  <c r="BF665" i="1"/>
  <c r="BG665" i="1"/>
  <c r="BE665" i="1"/>
  <c r="BF633" i="1"/>
  <c r="BG633" i="1"/>
  <c r="BE633" i="1"/>
  <c r="BF601" i="1"/>
  <c r="BG601" i="1"/>
  <c r="BE601" i="1"/>
  <c r="BF569" i="1"/>
  <c r="BG569" i="1"/>
  <c r="BE569" i="1"/>
  <c r="BF537" i="1"/>
  <c r="BG537" i="1"/>
  <c r="BE537" i="1"/>
  <c r="BF505" i="1"/>
  <c r="BG505" i="1"/>
  <c r="BE505" i="1"/>
  <c r="BF473" i="1"/>
  <c r="BG473" i="1"/>
  <c r="BE473" i="1"/>
  <c r="BF441" i="1"/>
  <c r="BG441" i="1"/>
  <c r="BE441" i="1"/>
  <c r="BF409" i="1"/>
  <c r="BG409" i="1"/>
  <c r="BE409" i="1"/>
  <c r="BF216" i="1"/>
  <c r="BG216" i="1"/>
  <c r="BE216" i="1"/>
  <c r="BF184" i="1"/>
  <c r="BG184" i="1"/>
  <c r="BE184" i="1"/>
  <c r="BF152" i="1"/>
  <c r="BG152" i="1"/>
  <c r="BE152" i="1"/>
  <c r="BF120" i="1"/>
  <c r="BG120" i="1"/>
  <c r="BE120" i="1"/>
  <c r="BF88" i="1"/>
  <c r="BG88" i="1"/>
  <c r="BE88" i="1"/>
  <c r="BF56" i="1"/>
  <c r="BG56" i="1"/>
  <c r="BE56" i="1"/>
  <c r="BF24" i="1"/>
  <c r="BG24" i="1"/>
  <c r="BE24" i="1"/>
  <c r="BF93" i="1"/>
  <c r="BG93" i="1"/>
  <c r="BE93" i="1"/>
  <c r="BF1800" i="1"/>
  <c r="BE1800" i="1"/>
  <c r="BG1800" i="1"/>
  <c r="BF1768" i="1"/>
  <c r="BE1768" i="1"/>
  <c r="BG1768" i="1"/>
  <c r="BF1736" i="1"/>
  <c r="BE1736" i="1"/>
  <c r="BG1736" i="1"/>
  <c r="BF1704" i="1"/>
  <c r="BE1704" i="1"/>
  <c r="BG1704" i="1"/>
  <c r="BF1672" i="1"/>
  <c r="BE1672" i="1"/>
  <c r="BG1672" i="1"/>
  <c r="BF1640" i="1"/>
  <c r="BE1640" i="1"/>
  <c r="BG1640" i="1"/>
  <c r="BF1608" i="1"/>
  <c r="BG1608" i="1"/>
  <c r="BE1608" i="1"/>
  <c r="BF1576" i="1"/>
  <c r="BG1576" i="1"/>
  <c r="BE1576" i="1"/>
  <c r="BF1544" i="1"/>
  <c r="BG1544" i="1"/>
  <c r="BE1544" i="1"/>
  <c r="BF1512" i="1"/>
  <c r="BG1512" i="1"/>
  <c r="BE1512" i="1"/>
  <c r="BF1000" i="1"/>
  <c r="BG1000" i="1"/>
  <c r="BE1000" i="1"/>
  <c r="BF936" i="1"/>
  <c r="BG936" i="1"/>
  <c r="BE936" i="1"/>
  <c r="BF872" i="1"/>
  <c r="BG872" i="1"/>
  <c r="BE872" i="1"/>
  <c r="BF808" i="1"/>
  <c r="BG808" i="1"/>
  <c r="BE808" i="1"/>
  <c r="BF744" i="1"/>
  <c r="BG744" i="1"/>
  <c r="BE744" i="1"/>
  <c r="BF680" i="1"/>
  <c r="BG680" i="1"/>
  <c r="BE680" i="1"/>
  <c r="BF616" i="1"/>
  <c r="BG616" i="1"/>
  <c r="BE616" i="1"/>
  <c r="BF552" i="1"/>
  <c r="BG552" i="1"/>
  <c r="BE552" i="1"/>
  <c r="BF488" i="1"/>
  <c r="BG488" i="1"/>
  <c r="BE488" i="1"/>
  <c r="BF424" i="1"/>
  <c r="BG424" i="1"/>
  <c r="BE424" i="1"/>
  <c r="BF359" i="1"/>
  <c r="BG359" i="1"/>
  <c r="BE359" i="1"/>
  <c r="BF295" i="1"/>
  <c r="BG295" i="1"/>
  <c r="BE295" i="1"/>
  <c r="BF231" i="1"/>
  <c r="BG231" i="1"/>
  <c r="BE231" i="1"/>
  <c r="BF199" i="1"/>
  <c r="BG199" i="1"/>
  <c r="BE199" i="1"/>
  <c r="BF167" i="1"/>
  <c r="BG167" i="1"/>
  <c r="BE167" i="1"/>
  <c r="BF135" i="1"/>
  <c r="BG135" i="1"/>
  <c r="BE135" i="1"/>
  <c r="BF103" i="1"/>
  <c r="BG103" i="1"/>
  <c r="BE103" i="1"/>
  <c r="BF71" i="1"/>
  <c r="BG71" i="1"/>
  <c r="BE71" i="1"/>
  <c r="BF39" i="1"/>
  <c r="BG39" i="1"/>
  <c r="BE39" i="1"/>
  <c r="BF1814" i="1"/>
  <c r="BE1814" i="1"/>
  <c r="BG1814" i="1"/>
  <c r="BF1702" i="1"/>
  <c r="BE1702" i="1"/>
  <c r="BG1702" i="1"/>
  <c r="BF1542" i="1"/>
  <c r="BG1542" i="1"/>
  <c r="BE1542" i="1"/>
  <c r="BF1414" i="1"/>
  <c r="BG1414" i="1"/>
  <c r="BE1414" i="1"/>
  <c r="BF1262" i="1"/>
  <c r="BE1262" i="1"/>
  <c r="BG1262" i="1"/>
  <c r="BF1126" i="1"/>
  <c r="BE1126" i="1"/>
  <c r="BG1126" i="1"/>
  <c r="BF966" i="1"/>
  <c r="BG966" i="1"/>
  <c r="BE966" i="1"/>
  <c r="BF654" i="1"/>
  <c r="BG654" i="1"/>
  <c r="BE654" i="1"/>
  <c r="BF510" i="1"/>
  <c r="BG510" i="1"/>
  <c r="BE510" i="1"/>
  <c r="BF398" i="1"/>
  <c r="BG398" i="1"/>
  <c r="BE398" i="1"/>
  <c r="BF245" i="1"/>
  <c r="BG245" i="1"/>
  <c r="BE245" i="1"/>
  <c r="BF133" i="1"/>
  <c r="BG133" i="1"/>
  <c r="BE133" i="1"/>
  <c r="BF1815" i="1"/>
  <c r="BE1815" i="1"/>
  <c r="BG1815" i="1"/>
  <c r="BF1783" i="1"/>
  <c r="BE1783" i="1"/>
  <c r="BG1783" i="1"/>
  <c r="BF1751" i="1"/>
  <c r="BE1751" i="1"/>
  <c r="BG1751" i="1"/>
  <c r="BF1719" i="1"/>
  <c r="BE1719" i="1"/>
  <c r="BG1719" i="1"/>
  <c r="BF1687" i="1"/>
  <c r="BE1687" i="1"/>
  <c r="BG1687" i="1"/>
  <c r="BF1655" i="1"/>
  <c r="BE1655" i="1"/>
  <c r="BG1655" i="1"/>
  <c r="BF1623" i="1"/>
  <c r="BE1623" i="1"/>
  <c r="BG1623" i="1"/>
  <c r="BF1591" i="1"/>
  <c r="BE1591" i="1"/>
  <c r="BG1591" i="1"/>
  <c r="BF1559" i="1"/>
  <c r="BE1559" i="1"/>
  <c r="BG1559" i="1"/>
  <c r="BF1527" i="1"/>
  <c r="BE1527" i="1"/>
  <c r="BG1527" i="1"/>
  <c r="BF374" i="1"/>
  <c r="BG374" i="1"/>
  <c r="BE374" i="1"/>
  <c r="BF342" i="1"/>
  <c r="BE342" i="1"/>
  <c r="BG342" i="1"/>
  <c r="BF310" i="1"/>
  <c r="BG310" i="1"/>
  <c r="BE310" i="1"/>
  <c r="BF278" i="1"/>
  <c r="BG278" i="1"/>
  <c r="BE278" i="1"/>
  <c r="BF246" i="1"/>
  <c r="BE246" i="1"/>
  <c r="BG246" i="1"/>
  <c r="BF214" i="1"/>
  <c r="BG214" i="1"/>
  <c r="BE214" i="1"/>
  <c r="BF182" i="1"/>
  <c r="BE182" i="1"/>
  <c r="BG182" i="1"/>
  <c r="BF150" i="1"/>
  <c r="BE150" i="1"/>
  <c r="BG150" i="1"/>
  <c r="BF118" i="1"/>
  <c r="BG118" i="1"/>
  <c r="BE118" i="1"/>
  <c r="BF86" i="1"/>
  <c r="BE86" i="1"/>
  <c r="BG86" i="1"/>
  <c r="BF54" i="1"/>
  <c r="BG54" i="1"/>
  <c r="BE54" i="1"/>
  <c r="BF22" i="1"/>
  <c r="BG22" i="1"/>
  <c r="BE22" i="1"/>
  <c r="BF1710" i="1"/>
  <c r="BE1710" i="1"/>
  <c r="BG1710" i="1"/>
  <c r="AB1101" i="1"/>
  <c r="AB941" i="1"/>
  <c r="AB1780" i="1"/>
  <c r="AB1652" i="1"/>
  <c r="AB1524" i="1"/>
  <c r="AB980" i="1"/>
  <c r="AB692" i="1"/>
  <c r="AB532" i="1"/>
  <c r="AB468" i="1"/>
  <c r="BF1745" i="1"/>
  <c r="BG1745" i="1"/>
  <c r="BE1745" i="1"/>
  <c r="BF1649" i="1"/>
  <c r="BG1649" i="1"/>
  <c r="BE1649" i="1"/>
  <c r="BF1585" i="1"/>
  <c r="BG1585" i="1"/>
  <c r="BE1585" i="1"/>
  <c r="BF1489" i="1"/>
  <c r="BG1489" i="1"/>
  <c r="BE1489" i="1"/>
  <c r="BF1457" i="1"/>
  <c r="BG1457" i="1"/>
  <c r="BE1457" i="1"/>
  <c r="BF1425" i="1"/>
  <c r="BG1425" i="1"/>
  <c r="BE1425" i="1"/>
  <c r="BF1393" i="1"/>
  <c r="BG1393" i="1"/>
  <c r="BE1393" i="1"/>
  <c r="BF1361" i="1"/>
  <c r="BG1361" i="1"/>
  <c r="BE1361" i="1"/>
  <c r="BF1329" i="1"/>
  <c r="BG1329" i="1"/>
  <c r="BE1329" i="1"/>
  <c r="BF1297" i="1"/>
  <c r="BG1297" i="1"/>
  <c r="BE1297" i="1"/>
  <c r="BF1265" i="1"/>
  <c r="BG1265" i="1"/>
  <c r="BE1265" i="1"/>
  <c r="BF1233" i="1"/>
  <c r="BG1233" i="1"/>
  <c r="BE1233" i="1"/>
  <c r="BF1201" i="1"/>
  <c r="BG1201" i="1"/>
  <c r="BE1201" i="1"/>
  <c r="BF1169" i="1"/>
  <c r="BG1169" i="1"/>
  <c r="BE1169" i="1"/>
  <c r="BF1137" i="1"/>
  <c r="BG1137" i="1"/>
  <c r="BE1137" i="1"/>
  <c r="BF1105" i="1"/>
  <c r="BG1105" i="1"/>
  <c r="BE1105" i="1"/>
  <c r="BF1073" i="1"/>
  <c r="BG1073" i="1"/>
  <c r="BE1073" i="1"/>
  <c r="BG368" i="1"/>
  <c r="BF368" i="1"/>
  <c r="BE368" i="1"/>
  <c r="BF304" i="1"/>
  <c r="BG304" i="1"/>
  <c r="BE304" i="1"/>
  <c r="BG240" i="1"/>
  <c r="BF240" i="1"/>
  <c r="BE240" i="1"/>
  <c r="BG1376" i="1"/>
  <c r="BE1376" i="1"/>
  <c r="BF1376" i="1"/>
  <c r="BG1344" i="1"/>
  <c r="BE1344" i="1"/>
  <c r="BF1344" i="1"/>
  <c r="BG1312" i="1"/>
  <c r="BF1312" i="1"/>
  <c r="BE1312" i="1"/>
  <c r="BG1280" i="1"/>
  <c r="BE1280" i="1"/>
  <c r="BF1280" i="1"/>
  <c r="BG1248" i="1"/>
  <c r="BE1248" i="1"/>
  <c r="BF1248" i="1"/>
  <c r="BG1216" i="1"/>
  <c r="BE1216" i="1"/>
  <c r="BF1216" i="1"/>
  <c r="BF1184" i="1"/>
  <c r="BG1184" i="1"/>
  <c r="BE1184" i="1"/>
  <c r="BF1152" i="1"/>
  <c r="BG1152" i="1"/>
  <c r="BE1152" i="1"/>
  <c r="BF1120" i="1"/>
  <c r="BG1120" i="1"/>
  <c r="BE1120" i="1"/>
  <c r="BF1088" i="1"/>
  <c r="BG1088" i="1"/>
  <c r="BE1088" i="1"/>
  <c r="BF1056" i="1"/>
  <c r="BG1056" i="1"/>
  <c r="BE1056" i="1"/>
  <c r="BF1024" i="1"/>
  <c r="BG1024" i="1"/>
  <c r="BE1024" i="1"/>
  <c r="BF992" i="1"/>
  <c r="BG992" i="1"/>
  <c r="BE992" i="1"/>
  <c r="BF960" i="1"/>
  <c r="BG960" i="1"/>
  <c r="BE960" i="1"/>
  <c r="BF928" i="1"/>
  <c r="BG928" i="1"/>
  <c r="BE928" i="1"/>
  <c r="BF896" i="1"/>
  <c r="BG896" i="1"/>
  <c r="BE896" i="1"/>
  <c r="BF864" i="1"/>
  <c r="BG864" i="1"/>
  <c r="BE864" i="1"/>
  <c r="BF832" i="1"/>
  <c r="BG832" i="1"/>
  <c r="BE832" i="1"/>
  <c r="BF800" i="1"/>
  <c r="BG800" i="1"/>
  <c r="BE800" i="1"/>
  <c r="BF768" i="1"/>
  <c r="BG768" i="1"/>
  <c r="BE768" i="1"/>
  <c r="BF736" i="1"/>
  <c r="BG736" i="1"/>
  <c r="BE736" i="1"/>
  <c r="BF704" i="1"/>
  <c r="BG704" i="1"/>
  <c r="BE704" i="1"/>
  <c r="BF672" i="1"/>
  <c r="BG672" i="1"/>
  <c r="BE672" i="1"/>
  <c r="BF640" i="1"/>
  <c r="BG640" i="1"/>
  <c r="BE640" i="1"/>
  <c r="BF608" i="1"/>
  <c r="BG608" i="1"/>
  <c r="BE608" i="1"/>
  <c r="BF576" i="1"/>
  <c r="BG576" i="1"/>
  <c r="BE576" i="1"/>
  <c r="BF544" i="1"/>
  <c r="BG544" i="1"/>
  <c r="BE544" i="1"/>
  <c r="BF512" i="1"/>
  <c r="BG512" i="1"/>
  <c r="BE512" i="1"/>
  <c r="BF480" i="1"/>
  <c r="BG480" i="1"/>
  <c r="BE480" i="1"/>
  <c r="BF448" i="1"/>
  <c r="BG448" i="1"/>
  <c r="BE448" i="1"/>
  <c r="BF416" i="1"/>
  <c r="BG416" i="1"/>
  <c r="BE416" i="1"/>
  <c r="BF384" i="1"/>
  <c r="BG384" i="1"/>
  <c r="BE384" i="1"/>
  <c r="BF351" i="1"/>
  <c r="BG351" i="1"/>
  <c r="BE351" i="1"/>
  <c r="BF319" i="1"/>
  <c r="BG319" i="1"/>
  <c r="BE319" i="1"/>
  <c r="BF287" i="1"/>
  <c r="BG287" i="1"/>
  <c r="BE287" i="1"/>
  <c r="BF255" i="1"/>
  <c r="BG255" i="1"/>
  <c r="BE255" i="1"/>
  <c r="BF223" i="1"/>
  <c r="BG223" i="1"/>
  <c r="BE223" i="1"/>
  <c r="BF191" i="1"/>
  <c r="BG191" i="1"/>
  <c r="BE191" i="1"/>
  <c r="BF159" i="1"/>
  <c r="BG159" i="1"/>
  <c r="BE159" i="1"/>
  <c r="BF127" i="1"/>
  <c r="BG127" i="1"/>
  <c r="BE127" i="1"/>
  <c r="BF95" i="1"/>
  <c r="BG95" i="1"/>
  <c r="BE95" i="1"/>
  <c r="BF63" i="1"/>
  <c r="BG63" i="1"/>
  <c r="BE63" i="1"/>
  <c r="BF31" i="1"/>
  <c r="BG31" i="1"/>
  <c r="BE31" i="1"/>
  <c r="BF1487" i="1"/>
  <c r="BE1487" i="1"/>
  <c r="BG1487" i="1"/>
  <c r="BF1455" i="1"/>
  <c r="BG1455" i="1"/>
  <c r="BE1455" i="1"/>
  <c r="BF1423" i="1"/>
  <c r="BE1423" i="1"/>
  <c r="BG1423" i="1"/>
  <c r="BF1391" i="1"/>
  <c r="BG1391" i="1"/>
  <c r="BE1391" i="1"/>
  <c r="BF1359" i="1"/>
  <c r="BE1359" i="1"/>
  <c r="BG1359" i="1"/>
  <c r="BF1327" i="1"/>
  <c r="BG1327" i="1"/>
  <c r="BE1327" i="1"/>
  <c r="BF1295" i="1"/>
  <c r="BE1295" i="1"/>
  <c r="BG1295" i="1"/>
  <c r="BF1263" i="1"/>
  <c r="BG1263" i="1"/>
  <c r="BE1263" i="1"/>
  <c r="BF1231" i="1"/>
  <c r="BE1231" i="1"/>
  <c r="BG1231" i="1"/>
  <c r="BF1199" i="1"/>
  <c r="BG1199" i="1"/>
  <c r="BE1199" i="1"/>
  <c r="BF1167" i="1"/>
  <c r="BE1167" i="1"/>
  <c r="BG1167" i="1"/>
  <c r="BF1135" i="1"/>
  <c r="BG1135" i="1"/>
  <c r="BE1135" i="1"/>
  <c r="BF1103" i="1"/>
  <c r="BE1103" i="1"/>
  <c r="BG1103" i="1"/>
  <c r="BF1071" i="1"/>
  <c r="BG1071" i="1"/>
  <c r="BE1071" i="1"/>
  <c r="BF1039" i="1"/>
  <c r="BE1039" i="1"/>
  <c r="BG1039" i="1"/>
  <c r="BF1007" i="1"/>
  <c r="BG1007" i="1"/>
  <c r="BE1007" i="1"/>
  <c r="BF975" i="1"/>
  <c r="BE975" i="1"/>
  <c r="BG975" i="1"/>
  <c r="BF943" i="1"/>
  <c r="BG943" i="1"/>
  <c r="BE943" i="1"/>
  <c r="BF911" i="1"/>
  <c r="BE911" i="1"/>
  <c r="BG911" i="1"/>
  <c r="BF879" i="1"/>
  <c r="BG879" i="1"/>
  <c r="BE879" i="1"/>
  <c r="BF847" i="1"/>
  <c r="BE847" i="1"/>
  <c r="BG847" i="1"/>
  <c r="BF815" i="1"/>
  <c r="BG815" i="1"/>
  <c r="BE815" i="1"/>
  <c r="BF783" i="1"/>
  <c r="BE783" i="1"/>
  <c r="BG783" i="1"/>
  <c r="BF751" i="1"/>
  <c r="BG751" i="1"/>
  <c r="BE751" i="1"/>
  <c r="BF719" i="1"/>
  <c r="BE719" i="1"/>
  <c r="BG719" i="1"/>
  <c r="BF687" i="1"/>
  <c r="BG687" i="1"/>
  <c r="BE687" i="1"/>
  <c r="BF655" i="1"/>
  <c r="BE655" i="1"/>
  <c r="BG655" i="1"/>
  <c r="BF623" i="1"/>
  <c r="BG623" i="1"/>
  <c r="BE623" i="1"/>
  <c r="BF591" i="1"/>
  <c r="BG591" i="1"/>
  <c r="BE591" i="1"/>
  <c r="BF559" i="1"/>
  <c r="BG559" i="1"/>
  <c r="BE559" i="1"/>
  <c r="BF527" i="1"/>
  <c r="BG527" i="1"/>
  <c r="BE527" i="1"/>
  <c r="BF495" i="1"/>
  <c r="BG495" i="1"/>
  <c r="BE495" i="1"/>
  <c r="BF463" i="1"/>
  <c r="BG463" i="1"/>
  <c r="BE463" i="1"/>
  <c r="BF431" i="1"/>
  <c r="BG431" i="1"/>
  <c r="BE431" i="1"/>
  <c r="BF399" i="1"/>
  <c r="BG399" i="1"/>
  <c r="BE399" i="1"/>
  <c r="BF14" i="1"/>
  <c r="BG14" i="1"/>
  <c r="BE14" i="1"/>
  <c r="AB1638" i="1"/>
  <c r="AB1510" i="1"/>
  <c r="AB1190" i="1"/>
  <c r="AB1030" i="1"/>
  <c r="AB550" i="1"/>
  <c r="AB390" i="1"/>
  <c r="AB1709" i="1"/>
  <c r="AB1581" i="1"/>
  <c r="AB1485" i="1"/>
  <c r="AB1357" i="1"/>
  <c r="AB1197" i="1"/>
  <c r="AB1037" i="1"/>
  <c r="AB749" i="1"/>
  <c r="AB1236" i="1"/>
  <c r="AB1076" i="1"/>
  <c r="AB916" i="1"/>
  <c r="AB628" i="1"/>
  <c r="AB1659" i="1"/>
  <c r="BF1813" i="1"/>
  <c r="BE1813" i="1"/>
  <c r="BG1813" i="1"/>
  <c r="BF1781" i="1"/>
  <c r="BE1781" i="1"/>
  <c r="BG1781" i="1"/>
  <c r="BF1749" i="1"/>
  <c r="BE1749" i="1"/>
  <c r="BG1749" i="1"/>
  <c r="BF1717" i="1"/>
  <c r="BE1717" i="1"/>
  <c r="BG1717" i="1"/>
  <c r="BF1685" i="1"/>
  <c r="BE1685" i="1"/>
  <c r="BG1685" i="1"/>
  <c r="BF1653" i="1"/>
  <c r="BE1653" i="1"/>
  <c r="BG1653" i="1"/>
  <c r="BF1621" i="1"/>
  <c r="BG1621" i="1"/>
  <c r="BE1621" i="1"/>
  <c r="BF1589" i="1"/>
  <c r="BG1589" i="1"/>
  <c r="BE1589" i="1"/>
  <c r="BF1557" i="1"/>
  <c r="BG1557" i="1"/>
  <c r="BE1557" i="1"/>
  <c r="BF1525" i="1"/>
  <c r="BG1525" i="1"/>
  <c r="BE1525" i="1"/>
  <c r="BF1493" i="1"/>
  <c r="BG1493" i="1"/>
  <c r="BE1493" i="1"/>
  <c r="BF1461" i="1"/>
  <c r="BG1461" i="1"/>
  <c r="BE1461" i="1"/>
  <c r="BF1429" i="1"/>
  <c r="BG1429" i="1"/>
  <c r="BE1429" i="1"/>
  <c r="BF1397" i="1"/>
  <c r="BG1397" i="1"/>
  <c r="BE1397" i="1"/>
  <c r="BF1365" i="1"/>
  <c r="BG1365" i="1"/>
  <c r="BE1365" i="1"/>
  <c r="BF1333" i="1"/>
  <c r="BG1333" i="1"/>
  <c r="BE1333" i="1"/>
  <c r="BF1301" i="1"/>
  <c r="BG1301" i="1"/>
  <c r="BE1301" i="1"/>
  <c r="BF1269" i="1"/>
  <c r="BG1269" i="1"/>
  <c r="BE1269" i="1"/>
  <c r="BF1237" i="1"/>
  <c r="BG1237" i="1"/>
  <c r="BE1237" i="1"/>
  <c r="BF1205" i="1"/>
  <c r="BG1205" i="1"/>
  <c r="BE1205" i="1"/>
  <c r="BF1173" i="1"/>
  <c r="BG1173" i="1"/>
  <c r="BE1173" i="1"/>
  <c r="BF1141" i="1"/>
  <c r="BG1141" i="1"/>
  <c r="BE1141" i="1"/>
  <c r="BF1109" i="1"/>
  <c r="BG1109" i="1"/>
  <c r="BE1109" i="1"/>
  <c r="BF1077" i="1"/>
  <c r="BG1077" i="1"/>
  <c r="BE1077" i="1"/>
  <c r="BF1045" i="1"/>
  <c r="BG1045" i="1"/>
  <c r="BE1045" i="1"/>
  <c r="BF1013" i="1"/>
  <c r="BG1013" i="1"/>
  <c r="BE1013" i="1"/>
  <c r="BF981" i="1"/>
  <c r="BG981" i="1"/>
  <c r="BE981" i="1"/>
  <c r="BF949" i="1"/>
  <c r="BG949" i="1"/>
  <c r="BE949" i="1"/>
  <c r="BF917" i="1"/>
  <c r="BG917" i="1"/>
  <c r="BE917" i="1"/>
  <c r="BF885" i="1"/>
  <c r="BG885" i="1"/>
  <c r="BE885" i="1"/>
  <c r="BF853" i="1"/>
  <c r="BG853" i="1"/>
  <c r="BE853" i="1"/>
  <c r="BF821" i="1"/>
  <c r="BG821" i="1"/>
  <c r="BE821" i="1"/>
  <c r="BF789" i="1"/>
  <c r="BG789" i="1"/>
  <c r="BE789" i="1"/>
  <c r="BF757" i="1"/>
  <c r="BG757" i="1"/>
  <c r="BE757" i="1"/>
  <c r="BF725" i="1"/>
  <c r="BG725" i="1"/>
  <c r="BE725" i="1"/>
  <c r="BF693" i="1"/>
  <c r="BG693" i="1"/>
  <c r="BE693" i="1"/>
  <c r="BF661" i="1"/>
  <c r="BG661" i="1"/>
  <c r="BE661" i="1"/>
  <c r="BF629" i="1"/>
  <c r="BG629" i="1"/>
  <c r="BE629" i="1"/>
  <c r="BF597" i="1"/>
  <c r="BG597" i="1"/>
  <c r="BE597" i="1"/>
  <c r="BF565" i="1"/>
  <c r="BG565" i="1"/>
  <c r="BE565" i="1"/>
  <c r="BF533" i="1"/>
  <c r="BG533" i="1"/>
  <c r="BE533" i="1"/>
  <c r="BF501" i="1"/>
  <c r="BG501" i="1"/>
  <c r="BE501" i="1"/>
  <c r="BF469" i="1"/>
  <c r="BG469" i="1"/>
  <c r="BE469" i="1"/>
  <c r="BF437" i="1"/>
  <c r="BG437" i="1"/>
  <c r="BE437" i="1"/>
  <c r="BF405" i="1"/>
  <c r="BG405" i="1"/>
  <c r="BE405" i="1"/>
  <c r="BF372" i="1"/>
  <c r="BG372" i="1"/>
  <c r="BE372" i="1"/>
  <c r="BF340" i="1"/>
  <c r="BG340" i="1"/>
  <c r="BE340" i="1"/>
  <c r="BF308" i="1"/>
  <c r="BG308" i="1"/>
  <c r="BE308" i="1"/>
  <c r="BF276" i="1"/>
  <c r="BG276" i="1"/>
  <c r="BE276" i="1"/>
  <c r="BF244" i="1"/>
  <c r="BG244" i="1"/>
  <c r="BE244" i="1"/>
  <c r="BF212" i="1"/>
  <c r="BG212" i="1"/>
  <c r="BE212" i="1"/>
  <c r="BF180" i="1"/>
  <c r="BG180" i="1"/>
  <c r="BE180" i="1"/>
  <c r="BF148" i="1"/>
  <c r="BG148" i="1"/>
  <c r="BE148" i="1"/>
  <c r="BF116" i="1"/>
  <c r="BG116" i="1"/>
  <c r="BE116" i="1"/>
  <c r="BF84" i="1"/>
  <c r="BG84" i="1"/>
  <c r="BE84" i="1"/>
  <c r="BF52" i="1"/>
  <c r="BG52" i="1"/>
  <c r="BE52" i="1"/>
  <c r="BF20" i="1"/>
  <c r="BG20" i="1"/>
  <c r="BE20" i="1"/>
  <c r="BF1566" i="1"/>
  <c r="BG1566" i="1"/>
  <c r="BE1566" i="1"/>
  <c r="BF1334" i="1"/>
  <c r="BG1334" i="1"/>
  <c r="BE1334" i="1"/>
  <c r="BF1174" i="1"/>
  <c r="BE1174" i="1"/>
  <c r="BG1174" i="1"/>
  <c r="BF1030" i="1"/>
  <c r="BG1030" i="1"/>
  <c r="BE1030" i="1"/>
  <c r="BF870" i="1"/>
  <c r="BE870" i="1"/>
  <c r="BG870" i="1"/>
  <c r="BF718" i="1"/>
  <c r="BG718" i="1"/>
  <c r="BE718" i="1"/>
  <c r="BF566" i="1"/>
  <c r="BG566" i="1"/>
  <c r="BE566" i="1"/>
  <c r="BF1788" i="1"/>
  <c r="BG1788" i="1"/>
  <c r="BE1788" i="1"/>
  <c r="BF1756" i="1"/>
  <c r="BG1756" i="1"/>
  <c r="BE1756" i="1"/>
  <c r="BF1724" i="1"/>
  <c r="BG1724" i="1"/>
  <c r="BE1724" i="1"/>
  <c r="BF1692" i="1"/>
  <c r="BG1692" i="1"/>
  <c r="BE1692" i="1"/>
  <c r="BF1660" i="1"/>
  <c r="BG1660" i="1"/>
  <c r="BE1660" i="1"/>
  <c r="BF1628" i="1"/>
  <c r="BG1628" i="1"/>
  <c r="BE1628" i="1"/>
  <c r="BF1596" i="1"/>
  <c r="BG1596" i="1"/>
  <c r="BE1596" i="1"/>
  <c r="BF1564" i="1"/>
  <c r="BG1564" i="1"/>
  <c r="BE1564" i="1"/>
  <c r="BF1532" i="1"/>
  <c r="BG1532" i="1"/>
  <c r="BE1532" i="1"/>
  <c r="BF1500" i="1"/>
  <c r="BG1500" i="1"/>
  <c r="BE1500" i="1"/>
  <c r="BF1468" i="1"/>
  <c r="BG1468" i="1"/>
  <c r="BE1468" i="1"/>
  <c r="BF1436" i="1"/>
  <c r="BG1436" i="1"/>
  <c r="BE1436" i="1"/>
  <c r="BF1404" i="1"/>
  <c r="BG1404" i="1"/>
  <c r="BE1404" i="1"/>
  <c r="BF1372" i="1"/>
  <c r="BG1372" i="1"/>
  <c r="BE1372" i="1"/>
  <c r="BF1340" i="1"/>
  <c r="BG1340" i="1"/>
  <c r="BE1340" i="1"/>
  <c r="BF1308" i="1"/>
  <c r="BG1308" i="1"/>
  <c r="BE1308" i="1"/>
  <c r="BF1276" i="1"/>
  <c r="BG1276" i="1"/>
  <c r="BE1276" i="1"/>
  <c r="BF1244" i="1"/>
  <c r="BG1244" i="1"/>
  <c r="BE1244" i="1"/>
  <c r="BF1212" i="1"/>
  <c r="BG1212" i="1"/>
  <c r="BE1212" i="1"/>
  <c r="BF1180" i="1"/>
  <c r="BG1180" i="1"/>
  <c r="BE1180" i="1"/>
  <c r="BF1148" i="1"/>
  <c r="BG1148" i="1"/>
  <c r="BE1148" i="1"/>
  <c r="BF1116" i="1"/>
  <c r="BG1116" i="1"/>
  <c r="BE1116" i="1"/>
  <c r="BF1084" i="1"/>
  <c r="BG1084" i="1"/>
  <c r="BE1084" i="1"/>
  <c r="BF1052" i="1"/>
  <c r="BG1052" i="1"/>
  <c r="BE1052" i="1"/>
  <c r="BF1020" i="1"/>
  <c r="BG1020" i="1"/>
  <c r="BE1020" i="1"/>
  <c r="BF988" i="1"/>
  <c r="BG988" i="1"/>
  <c r="BE988" i="1"/>
  <c r="BF956" i="1"/>
  <c r="BG956" i="1"/>
  <c r="BE956" i="1"/>
  <c r="BF924" i="1"/>
  <c r="BG924" i="1"/>
  <c r="BE924" i="1"/>
  <c r="BF892" i="1"/>
  <c r="BG892" i="1"/>
  <c r="BE892" i="1"/>
  <c r="BF860" i="1"/>
  <c r="BG860" i="1"/>
  <c r="BE860" i="1"/>
  <c r="BF828" i="1"/>
  <c r="BG828" i="1"/>
  <c r="BE828" i="1"/>
  <c r="BF796" i="1"/>
  <c r="BG796" i="1"/>
  <c r="BE796" i="1"/>
  <c r="BF764" i="1"/>
  <c r="BG764" i="1"/>
  <c r="BE764" i="1"/>
  <c r="BF732" i="1"/>
  <c r="BG732" i="1"/>
  <c r="BE732" i="1"/>
  <c r="BF700" i="1"/>
  <c r="BG700" i="1"/>
  <c r="BE700" i="1"/>
  <c r="BF668" i="1"/>
  <c r="BG668" i="1"/>
  <c r="BE668" i="1"/>
  <c r="BF636" i="1"/>
  <c r="BG636" i="1"/>
  <c r="BE636" i="1"/>
  <c r="BF604" i="1"/>
  <c r="BG604" i="1"/>
  <c r="BE604" i="1"/>
  <c r="BF572" i="1"/>
  <c r="BG572" i="1"/>
  <c r="BE572" i="1"/>
  <c r="BF540" i="1"/>
  <c r="BG540" i="1"/>
  <c r="BE540" i="1"/>
  <c r="BF508" i="1"/>
  <c r="BG508" i="1"/>
  <c r="BE508" i="1"/>
  <c r="BF476" i="1"/>
  <c r="BG476" i="1"/>
  <c r="BE476" i="1"/>
  <c r="BF444" i="1"/>
  <c r="BG444" i="1"/>
  <c r="BE444" i="1"/>
  <c r="BF412" i="1"/>
  <c r="BG412" i="1"/>
  <c r="BE412" i="1"/>
  <c r="BF380" i="1"/>
  <c r="BG380" i="1"/>
  <c r="BE380" i="1"/>
  <c r="BF347" i="1"/>
  <c r="BG347" i="1"/>
  <c r="BE347" i="1"/>
  <c r="BF315" i="1"/>
  <c r="BG315" i="1"/>
  <c r="BE315" i="1"/>
  <c r="BF283" i="1"/>
  <c r="BG283" i="1"/>
  <c r="BE283" i="1"/>
  <c r="BF251" i="1"/>
  <c r="BG251" i="1"/>
  <c r="BE251" i="1"/>
  <c r="BF219" i="1"/>
  <c r="BG219" i="1"/>
  <c r="BE219" i="1"/>
  <c r="BF187" i="1"/>
  <c r="BG187" i="1"/>
  <c r="BE187" i="1"/>
  <c r="BF155" i="1"/>
  <c r="BG155" i="1"/>
  <c r="BE155" i="1"/>
  <c r="BF123" i="1"/>
  <c r="BG123" i="1"/>
  <c r="BE123" i="1"/>
  <c r="BF91" i="1"/>
  <c r="BG91" i="1"/>
  <c r="BE91" i="1"/>
  <c r="BF59" i="1"/>
  <c r="BG59" i="1"/>
  <c r="BE59" i="1"/>
  <c r="BF27" i="1"/>
  <c r="BG27" i="1"/>
  <c r="BE27" i="1"/>
  <c r="BF1574" i="1"/>
  <c r="BE1574" i="1"/>
  <c r="BG1574" i="1"/>
  <c r="BF1406" i="1"/>
  <c r="BE1406" i="1"/>
  <c r="BG1406" i="1"/>
  <c r="BF1254" i="1"/>
  <c r="BE1254" i="1"/>
  <c r="BG1254" i="1"/>
  <c r="BF1022" i="1"/>
  <c r="BE1022" i="1"/>
  <c r="BG1022" i="1"/>
  <c r="BF862" i="1"/>
  <c r="BG862" i="1"/>
  <c r="BE862" i="1"/>
  <c r="BF710" i="1"/>
  <c r="BG710" i="1"/>
  <c r="BE710" i="1"/>
  <c r="BF558" i="1"/>
  <c r="BG558" i="1"/>
  <c r="BE558" i="1"/>
  <c r="BF373" i="1"/>
  <c r="BG373" i="1"/>
  <c r="BE373" i="1"/>
  <c r="BF253" i="1"/>
  <c r="BG253" i="1"/>
  <c r="BE253" i="1"/>
  <c r="BF125" i="1"/>
  <c r="BG125" i="1"/>
  <c r="BE125" i="1"/>
  <c r="BF1803" i="1"/>
  <c r="BG1803" i="1"/>
  <c r="BE1803" i="1"/>
  <c r="BF1771" i="1"/>
  <c r="BG1771" i="1"/>
  <c r="BE1771" i="1"/>
  <c r="BF1739" i="1"/>
  <c r="BG1739" i="1"/>
  <c r="BE1739" i="1"/>
  <c r="BF1707" i="1"/>
  <c r="BG1707" i="1"/>
  <c r="BE1707" i="1"/>
  <c r="BF1675" i="1"/>
  <c r="BG1675" i="1"/>
  <c r="BE1675" i="1"/>
  <c r="BF1643" i="1"/>
  <c r="BG1643" i="1"/>
  <c r="BE1643" i="1"/>
  <c r="BF1611" i="1"/>
  <c r="BG1611" i="1"/>
  <c r="BE1611" i="1"/>
  <c r="BF1579" i="1"/>
  <c r="BG1579" i="1"/>
  <c r="BE1579" i="1"/>
  <c r="BF1547" i="1"/>
  <c r="BG1547" i="1"/>
  <c r="BE1547" i="1"/>
  <c r="BF1515" i="1"/>
  <c r="BG1515" i="1"/>
  <c r="BE1515" i="1"/>
  <c r="BF1483" i="1"/>
  <c r="BG1483" i="1"/>
  <c r="BE1483" i="1"/>
  <c r="BF1451" i="1"/>
  <c r="BG1451" i="1"/>
  <c r="BE1451" i="1"/>
  <c r="BF1419" i="1"/>
  <c r="BG1419" i="1"/>
  <c r="BE1419" i="1"/>
  <c r="BF1387" i="1"/>
  <c r="BG1387" i="1"/>
  <c r="BE1387" i="1"/>
  <c r="BF1355" i="1"/>
  <c r="BG1355" i="1"/>
  <c r="BE1355" i="1"/>
  <c r="BF1323" i="1"/>
  <c r="BG1323" i="1"/>
  <c r="BE1323" i="1"/>
  <c r="BF1291" i="1"/>
  <c r="BG1291" i="1"/>
  <c r="BE1291" i="1"/>
  <c r="BF1259" i="1"/>
  <c r="BG1259" i="1"/>
  <c r="BE1259" i="1"/>
  <c r="BF1227" i="1"/>
  <c r="BG1227" i="1"/>
  <c r="BE1227" i="1"/>
  <c r="BF1195" i="1"/>
  <c r="BG1195" i="1"/>
  <c r="BE1195" i="1"/>
  <c r="BG1163" i="1"/>
  <c r="BF1163" i="1"/>
  <c r="BE1163" i="1"/>
  <c r="BG1131" i="1"/>
  <c r="BF1131" i="1"/>
  <c r="BE1131" i="1"/>
  <c r="BG1099" i="1"/>
  <c r="BF1099" i="1"/>
  <c r="BE1099" i="1"/>
  <c r="BF1067" i="1"/>
  <c r="BG1067" i="1"/>
  <c r="BE1067" i="1"/>
  <c r="BG1035" i="1"/>
  <c r="BF1035" i="1"/>
  <c r="BE1035" i="1"/>
  <c r="BG1003" i="1"/>
  <c r="BF1003" i="1"/>
  <c r="BE1003" i="1"/>
  <c r="BG971" i="1"/>
  <c r="BF971" i="1"/>
  <c r="BE971" i="1"/>
  <c r="BF939" i="1"/>
  <c r="BG939" i="1"/>
  <c r="BE939" i="1"/>
  <c r="BG907" i="1"/>
  <c r="BF907" i="1"/>
  <c r="BE907" i="1"/>
  <c r="BG875" i="1"/>
  <c r="BE875" i="1"/>
  <c r="BF875" i="1"/>
  <c r="BG843" i="1"/>
  <c r="BF843" i="1"/>
  <c r="BE843" i="1"/>
  <c r="BF811" i="1"/>
  <c r="BG811" i="1"/>
  <c r="BE811" i="1"/>
  <c r="BG779" i="1"/>
  <c r="BF779" i="1"/>
  <c r="BE779" i="1"/>
  <c r="BG747" i="1"/>
  <c r="BE747" i="1"/>
  <c r="BF747" i="1"/>
  <c r="BG715" i="1"/>
  <c r="BF715" i="1"/>
  <c r="BE715" i="1"/>
  <c r="BF683" i="1"/>
  <c r="BG683" i="1"/>
  <c r="BE683" i="1"/>
  <c r="BF651" i="1"/>
  <c r="BG651" i="1"/>
  <c r="BE651" i="1"/>
  <c r="BF619" i="1"/>
  <c r="BG619" i="1"/>
  <c r="BE619" i="1"/>
  <c r="BF587" i="1"/>
  <c r="BG587" i="1"/>
  <c r="BE587" i="1"/>
  <c r="BF555" i="1"/>
  <c r="BG555" i="1"/>
  <c r="BE555" i="1"/>
  <c r="BF523" i="1"/>
  <c r="BG523" i="1"/>
  <c r="BE523" i="1"/>
  <c r="BF491" i="1"/>
  <c r="BG491" i="1"/>
  <c r="BE491" i="1"/>
  <c r="BF459" i="1"/>
  <c r="BG459" i="1"/>
  <c r="BE459" i="1"/>
  <c r="BF427" i="1"/>
  <c r="BG427" i="1"/>
  <c r="BE427" i="1"/>
  <c r="BF395" i="1"/>
  <c r="BG395" i="1"/>
  <c r="BE395" i="1"/>
  <c r="BF362" i="1"/>
  <c r="BG362" i="1"/>
  <c r="BE362" i="1"/>
  <c r="BF330" i="1"/>
  <c r="BG330" i="1"/>
  <c r="BE330" i="1"/>
  <c r="BF298" i="1"/>
  <c r="BG298" i="1"/>
  <c r="BE298" i="1"/>
  <c r="BF266" i="1"/>
  <c r="BG266" i="1"/>
  <c r="BE266" i="1"/>
  <c r="BF234" i="1"/>
  <c r="BG234" i="1"/>
  <c r="BE234" i="1"/>
  <c r="BF202" i="1"/>
  <c r="BG202" i="1"/>
  <c r="BE202" i="1"/>
  <c r="BF170" i="1"/>
  <c r="BG170" i="1"/>
  <c r="BE170" i="1"/>
  <c r="BF138" i="1"/>
  <c r="BG138" i="1"/>
  <c r="BE138" i="1"/>
  <c r="BF106" i="1"/>
  <c r="BG106" i="1"/>
  <c r="BE106" i="1"/>
  <c r="BF74" i="1"/>
  <c r="BG74" i="1"/>
  <c r="BE74" i="1"/>
  <c r="BG42" i="1"/>
  <c r="BF42" i="1"/>
  <c r="BE42" i="1"/>
  <c r="BF1798" i="1"/>
  <c r="BE1798" i="1"/>
  <c r="BG1798" i="1"/>
  <c r="BF1630" i="1"/>
  <c r="BE1630" i="1"/>
  <c r="BG1630" i="1"/>
  <c r="BF1494" i="1"/>
  <c r="BE1494" i="1"/>
  <c r="BG1494" i="1"/>
  <c r="BF1350" i="1"/>
  <c r="BG1350" i="1"/>
  <c r="BE1350" i="1"/>
  <c r="BF1182" i="1"/>
  <c r="BG1182" i="1"/>
  <c r="BE1182" i="1"/>
  <c r="BF1038" i="1"/>
  <c r="BG1038" i="1"/>
  <c r="BE1038" i="1"/>
  <c r="BF878" i="1"/>
  <c r="BE878" i="1"/>
  <c r="BG878" i="1"/>
  <c r="BF670" i="1"/>
  <c r="BG670" i="1"/>
  <c r="BE670" i="1"/>
  <c r="BF526" i="1"/>
  <c r="BG526" i="1"/>
  <c r="BE526" i="1"/>
  <c r="BF438" i="1"/>
  <c r="BE438" i="1"/>
  <c r="BG438" i="1"/>
  <c r="BF301" i="1"/>
  <c r="BG301" i="1"/>
  <c r="BE301" i="1"/>
  <c r="BF173" i="1"/>
  <c r="BG173" i="1"/>
  <c r="BE173" i="1"/>
  <c r="BF29" i="1"/>
  <c r="BG29" i="1"/>
  <c r="BE29" i="1"/>
  <c r="BF1786" i="1"/>
  <c r="BG1786" i="1"/>
  <c r="BE1786" i="1"/>
  <c r="BF1754" i="1"/>
  <c r="BG1754" i="1"/>
  <c r="BE1754" i="1"/>
  <c r="BF1722" i="1"/>
  <c r="BG1722" i="1"/>
  <c r="BE1722" i="1"/>
  <c r="BF1690" i="1"/>
  <c r="BG1690" i="1"/>
  <c r="BE1690" i="1"/>
  <c r="BF1658" i="1"/>
  <c r="BG1658" i="1"/>
  <c r="BE1658" i="1"/>
  <c r="BF1626" i="1"/>
  <c r="BG1626" i="1"/>
  <c r="BE1626" i="1"/>
  <c r="BF1594" i="1"/>
  <c r="BG1594" i="1"/>
  <c r="BE1594" i="1"/>
  <c r="BF1562" i="1"/>
  <c r="BG1562" i="1"/>
  <c r="BE1562" i="1"/>
  <c r="BF1530" i="1"/>
  <c r="BE1530" i="1"/>
  <c r="BG1530" i="1"/>
  <c r="BF1498" i="1"/>
  <c r="BG1498" i="1"/>
  <c r="BE1498" i="1"/>
  <c r="BF1466" i="1"/>
  <c r="BG1466" i="1"/>
  <c r="BE1466" i="1"/>
  <c r="BF1434" i="1"/>
  <c r="BG1434" i="1"/>
  <c r="BE1434" i="1"/>
  <c r="BF1402" i="1"/>
  <c r="BG1402" i="1"/>
  <c r="BE1402" i="1"/>
  <c r="BF1370" i="1"/>
  <c r="BG1370" i="1"/>
  <c r="BE1370" i="1"/>
  <c r="BF1338" i="1"/>
  <c r="BG1338" i="1"/>
  <c r="BE1338" i="1"/>
  <c r="BF1306" i="1"/>
  <c r="BG1306" i="1"/>
  <c r="BE1306" i="1"/>
  <c r="BF1274" i="1"/>
  <c r="BE1274" i="1"/>
  <c r="BG1274" i="1"/>
  <c r="BF1242" i="1"/>
  <c r="BG1242" i="1"/>
  <c r="BE1242" i="1"/>
  <c r="BF1210" i="1"/>
  <c r="BG1210" i="1"/>
  <c r="BE1210" i="1"/>
  <c r="BF1178" i="1"/>
  <c r="BG1178" i="1"/>
  <c r="BE1178" i="1"/>
  <c r="BF1146" i="1"/>
  <c r="BG1146" i="1"/>
  <c r="BE1146" i="1"/>
  <c r="BF1114" i="1"/>
  <c r="BG1114" i="1"/>
  <c r="BE1114" i="1"/>
  <c r="BF1082" i="1"/>
  <c r="BG1082" i="1"/>
  <c r="BE1082" i="1"/>
  <c r="BF1050" i="1"/>
  <c r="BG1050" i="1"/>
  <c r="BE1050" i="1"/>
  <c r="BF1018" i="1"/>
  <c r="BE1018" i="1"/>
  <c r="BG1018" i="1"/>
  <c r="BF986" i="1"/>
  <c r="BG986" i="1"/>
  <c r="BE986" i="1"/>
  <c r="BF954" i="1"/>
  <c r="BG954" i="1"/>
  <c r="BE954" i="1"/>
  <c r="BF922" i="1"/>
  <c r="BG922" i="1"/>
  <c r="BE922" i="1"/>
  <c r="BF890" i="1"/>
  <c r="BG890" i="1"/>
  <c r="BE890" i="1"/>
  <c r="BF858" i="1"/>
  <c r="BG858" i="1"/>
  <c r="BE858" i="1"/>
  <c r="BF826" i="1"/>
  <c r="BG826" i="1"/>
  <c r="BE826" i="1"/>
  <c r="BF794" i="1"/>
  <c r="BG794" i="1"/>
  <c r="BE794" i="1"/>
  <c r="BF762" i="1"/>
  <c r="BE762" i="1"/>
  <c r="BG762" i="1"/>
  <c r="BF730" i="1"/>
  <c r="BG730" i="1"/>
  <c r="BE730" i="1"/>
  <c r="BF698" i="1"/>
  <c r="BG698" i="1"/>
  <c r="BE698" i="1"/>
  <c r="BF666" i="1"/>
  <c r="BG666" i="1"/>
  <c r="BE666" i="1"/>
  <c r="BF634" i="1"/>
  <c r="BG634" i="1"/>
  <c r="BE634" i="1"/>
  <c r="BF602" i="1"/>
  <c r="BG602" i="1"/>
  <c r="BE602" i="1"/>
  <c r="BF570" i="1"/>
  <c r="BG570" i="1"/>
  <c r="BE570" i="1"/>
  <c r="BF538" i="1"/>
  <c r="BG538" i="1"/>
  <c r="BE538" i="1"/>
  <c r="BF506" i="1"/>
  <c r="BG506" i="1"/>
  <c r="BE506" i="1"/>
  <c r="BF474" i="1"/>
  <c r="BG474" i="1"/>
  <c r="BE474" i="1"/>
  <c r="BF442" i="1"/>
  <c r="BG442" i="1"/>
  <c r="BE442" i="1"/>
  <c r="BF410" i="1"/>
  <c r="BG410" i="1"/>
  <c r="BE410" i="1"/>
  <c r="BF377" i="1"/>
  <c r="BG377" i="1"/>
  <c r="BE377" i="1"/>
  <c r="BF345" i="1"/>
  <c r="BG345" i="1"/>
  <c r="BE345" i="1"/>
  <c r="BF313" i="1"/>
  <c r="BG313" i="1"/>
  <c r="BE313" i="1"/>
  <c r="BF281" i="1"/>
  <c r="BG281" i="1"/>
  <c r="BE281" i="1"/>
  <c r="BF249" i="1"/>
  <c r="BG249" i="1"/>
  <c r="BE249" i="1"/>
  <c r="BF217" i="1"/>
  <c r="BG217" i="1"/>
  <c r="BE217" i="1"/>
  <c r="BF185" i="1"/>
  <c r="BG185" i="1"/>
  <c r="BE185" i="1"/>
  <c r="BF153" i="1"/>
  <c r="BG153" i="1"/>
  <c r="BE153" i="1"/>
  <c r="BF121" i="1"/>
  <c r="BG121" i="1"/>
  <c r="BE121" i="1"/>
  <c r="BF89" i="1"/>
  <c r="BG89" i="1"/>
  <c r="BE89" i="1"/>
  <c r="BF57" i="1"/>
  <c r="BG57" i="1"/>
  <c r="BE57" i="1"/>
  <c r="BF25" i="1"/>
  <c r="BG25" i="1"/>
  <c r="BE25" i="1"/>
  <c r="BF1686" i="1"/>
  <c r="BE1686" i="1"/>
  <c r="BG1686" i="1"/>
  <c r="BF1510" i="1"/>
  <c r="BE1510" i="1"/>
  <c r="BG1510" i="1"/>
  <c r="BF1358" i="1"/>
  <c r="BG1358" i="1"/>
  <c r="BE1358" i="1"/>
  <c r="BF1198" i="1"/>
  <c r="BE1198" i="1"/>
  <c r="BG1198" i="1"/>
  <c r="BF1054" i="1"/>
  <c r="BG1054" i="1"/>
  <c r="BE1054" i="1"/>
  <c r="BF894" i="1"/>
  <c r="BE894" i="1"/>
  <c r="BG894" i="1"/>
  <c r="BF734" i="1"/>
  <c r="BG734" i="1"/>
  <c r="BE734" i="1"/>
  <c r="BF582" i="1"/>
  <c r="BE582" i="1"/>
  <c r="BG582" i="1"/>
  <c r="BF422" i="1"/>
  <c r="BE422" i="1"/>
  <c r="BG422" i="1"/>
  <c r="BF293" i="1"/>
  <c r="BG293" i="1"/>
  <c r="BE293" i="1"/>
  <c r="BF157" i="1"/>
  <c r="BG157" i="1"/>
  <c r="BE157" i="1"/>
  <c r="BF1809" i="1"/>
  <c r="BG1809" i="1"/>
  <c r="BE1809" i="1"/>
  <c r="BF1777" i="1"/>
  <c r="BG1777" i="1"/>
  <c r="BE1777" i="1"/>
  <c r="BF1713" i="1"/>
  <c r="BG1713" i="1"/>
  <c r="BE1713" i="1"/>
  <c r="BF1681" i="1"/>
  <c r="BG1681" i="1"/>
  <c r="BE1681" i="1"/>
  <c r="BF1617" i="1"/>
  <c r="BG1617" i="1"/>
  <c r="BE1617" i="1"/>
  <c r="BF1553" i="1"/>
  <c r="BG1553" i="1"/>
  <c r="BE1553" i="1"/>
  <c r="BF1521" i="1"/>
  <c r="BG1521" i="1"/>
  <c r="BE1521" i="1"/>
  <c r="BF1041" i="1"/>
  <c r="BG1041" i="1"/>
  <c r="BE1041" i="1"/>
  <c r="BF1009" i="1"/>
  <c r="BG1009" i="1"/>
  <c r="BE1009" i="1"/>
  <c r="BF977" i="1"/>
  <c r="BG977" i="1"/>
  <c r="BE977" i="1"/>
  <c r="BF945" i="1"/>
  <c r="BG945" i="1"/>
  <c r="BE945" i="1"/>
  <c r="BF913" i="1"/>
  <c r="BG913" i="1"/>
  <c r="BE913" i="1"/>
  <c r="BF881" i="1"/>
  <c r="BG881" i="1"/>
  <c r="BE881" i="1"/>
  <c r="BF849" i="1"/>
  <c r="BG849" i="1"/>
  <c r="BE849" i="1"/>
  <c r="BF817" i="1"/>
  <c r="BG817" i="1"/>
  <c r="BE817" i="1"/>
  <c r="BF785" i="1"/>
  <c r="BG785" i="1"/>
  <c r="BE785" i="1"/>
  <c r="BF753" i="1"/>
  <c r="BG753" i="1"/>
  <c r="BE753" i="1"/>
  <c r="BF721" i="1"/>
  <c r="BG721" i="1"/>
  <c r="BE721" i="1"/>
  <c r="BF689" i="1"/>
  <c r="BG689" i="1"/>
  <c r="BE689" i="1"/>
  <c r="BF657" i="1"/>
  <c r="BG657" i="1"/>
  <c r="BE657" i="1"/>
  <c r="BF625" i="1"/>
  <c r="BG625" i="1"/>
  <c r="BE625" i="1"/>
  <c r="BF593" i="1"/>
  <c r="BG593" i="1"/>
  <c r="BE593" i="1"/>
  <c r="BF561" i="1"/>
  <c r="BG561" i="1"/>
  <c r="BE561" i="1"/>
  <c r="BF529" i="1"/>
  <c r="BG529" i="1"/>
  <c r="BE529" i="1"/>
  <c r="BF497" i="1"/>
  <c r="BG497" i="1"/>
  <c r="BE497" i="1"/>
  <c r="BF465" i="1"/>
  <c r="BG465" i="1"/>
  <c r="BE465" i="1"/>
  <c r="BF433" i="1"/>
  <c r="BG433" i="1"/>
  <c r="BE433" i="1"/>
  <c r="BF401" i="1"/>
  <c r="BG401" i="1"/>
  <c r="BE401" i="1"/>
  <c r="BG336" i="1"/>
  <c r="BF336" i="1"/>
  <c r="BE336" i="1"/>
  <c r="BG272" i="1"/>
  <c r="BF272" i="1"/>
  <c r="BE272" i="1"/>
  <c r="BG208" i="1"/>
  <c r="BF208" i="1"/>
  <c r="BE208" i="1"/>
  <c r="BF176" i="1"/>
  <c r="BG176" i="1"/>
  <c r="BE176" i="1"/>
  <c r="BG144" i="1"/>
  <c r="BF144" i="1"/>
  <c r="BE144" i="1"/>
  <c r="BG112" i="1"/>
  <c r="BF112" i="1"/>
  <c r="BE112" i="1"/>
  <c r="BG80" i="1"/>
  <c r="BF80" i="1"/>
  <c r="BE80" i="1"/>
  <c r="BF48" i="1"/>
  <c r="BG48" i="1"/>
  <c r="BE48" i="1"/>
  <c r="BF16" i="1"/>
  <c r="BG16" i="1"/>
  <c r="BE16" i="1"/>
  <c r="BF45" i="1"/>
  <c r="BG45" i="1"/>
  <c r="BE45" i="1"/>
  <c r="BE1792" i="1"/>
  <c r="BF1792" i="1"/>
  <c r="BG1792" i="1"/>
  <c r="BE1760" i="1"/>
  <c r="BF1760" i="1"/>
  <c r="BG1760" i="1"/>
  <c r="BE1728" i="1"/>
  <c r="BG1728" i="1"/>
  <c r="BF1728" i="1"/>
  <c r="BE1696" i="1"/>
  <c r="BG1696" i="1"/>
  <c r="BF1696" i="1"/>
  <c r="BF1664" i="1"/>
  <c r="BE1664" i="1"/>
  <c r="BG1664" i="1"/>
  <c r="BE1632" i="1"/>
  <c r="BF1632" i="1"/>
  <c r="BG1632" i="1"/>
  <c r="BG1600" i="1"/>
  <c r="BE1600" i="1"/>
  <c r="BF1600" i="1"/>
  <c r="BG1568" i="1"/>
  <c r="BF1568" i="1"/>
  <c r="BE1568" i="1"/>
  <c r="BG1536" i="1"/>
  <c r="BE1536" i="1"/>
  <c r="BF1536" i="1"/>
  <c r="BG1504" i="1"/>
  <c r="BE1504" i="1"/>
  <c r="BF1504" i="1"/>
  <c r="BG1472" i="1"/>
  <c r="BE1472" i="1"/>
  <c r="BF1472" i="1"/>
  <c r="BG1440" i="1"/>
  <c r="BE1440" i="1"/>
  <c r="BF1440" i="1"/>
  <c r="BG1408" i="1"/>
  <c r="BF1408" i="1"/>
  <c r="BE1408" i="1"/>
  <c r="BF1774" i="1"/>
  <c r="BE1774" i="1"/>
  <c r="BG1774" i="1"/>
  <c r="BF1670" i="1"/>
  <c r="BE1670" i="1"/>
  <c r="BG1670" i="1"/>
  <c r="BF1502" i="1"/>
  <c r="BG1502" i="1"/>
  <c r="BE1502" i="1"/>
  <c r="BF1382" i="1"/>
  <c r="BE1382" i="1"/>
  <c r="BG1382" i="1"/>
  <c r="BF1222" i="1"/>
  <c r="BG1222" i="1"/>
  <c r="BE1222" i="1"/>
  <c r="BF1086" i="1"/>
  <c r="BE1086" i="1"/>
  <c r="BG1086" i="1"/>
  <c r="BF926" i="1"/>
  <c r="BG926" i="1"/>
  <c r="BE926" i="1"/>
  <c r="BF766" i="1"/>
  <c r="BE766" i="1"/>
  <c r="BG766" i="1"/>
  <c r="BF614" i="1"/>
  <c r="BE614" i="1"/>
  <c r="BG614" i="1"/>
  <c r="BF486" i="1"/>
  <c r="BE486" i="1"/>
  <c r="BG486" i="1"/>
  <c r="BF341" i="1"/>
  <c r="BG341" i="1"/>
  <c r="BE341" i="1"/>
  <c r="BF221" i="1"/>
  <c r="BG221" i="1"/>
  <c r="BE221" i="1"/>
  <c r="BF101" i="1"/>
  <c r="BG101" i="1"/>
  <c r="BE101" i="1"/>
  <c r="BF1807" i="1"/>
  <c r="BE1807" i="1"/>
  <c r="BG1807" i="1"/>
  <c r="BF1775" i="1"/>
  <c r="BE1775" i="1"/>
  <c r="BG1775" i="1"/>
  <c r="BF1743" i="1"/>
  <c r="BE1743" i="1"/>
  <c r="BG1743" i="1"/>
  <c r="BF1711" i="1"/>
  <c r="BE1711" i="1"/>
  <c r="BG1711" i="1"/>
  <c r="BF1679" i="1"/>
  <c r="BE1679" i="1"/>
  <c r="BG1679" i="1"/>
  <c r="BF1647" i="1"/>
  <c r="BE1647" i="1"/>
  <c r="BG1647" i="1"/>
  <c r="BF1615" i="1"/>
  <c r="BE1615" i="1"/>
  <c r="BG1615" i="1"/>
  <c r="BF1583" i="1"/>
  <c r="BG1583" i="1"/>
  <c r="BE1583" i="1"/>
  <c r="BF1551" i="1"/>
  <c r="BE1551" i="1"/>
  <c r="BG1551" i="1"/>
  <c r="BF1519" i="1"/>
  <c r="BG1519" i="1"/>
  <c r="BE1519" i="1"/>
  <c r="BF366" i="1"/>
  <c r="BG366" i="1"/>
  <c r="BE366" i="1"/>
  <c r="BF334" i="1"/>
  <c r="BG334" i="1"/>
  <c r="BE334" i="1"/>
  <c r="BF302" i="1"/>
  <c r="BG302" i="1"/>
  <c r="BE302" i="1"/>
  <c r="BF270" i="1"/>
  <c r="BG270" i="1"/>
  <c r="BE270" i="1"/>
  <c r="BF238" i="1"/>
  <c r="BG238" i="1"/>
  <c r="BE238" i="1"/>
  <c r="BF206" i="1"/>
  <c r="BG206" i="1"/>
  <c r="BE206" i="1"/>
  <c r="BF174" i="1"/>
  <c r="BG174" i="1"/>
  <c r="BE174" i="1"/>
  <c r="BF142" i="1"/>
  <c r="BG142" i="1"/>
  <c r="BE142" i="1"/>
  <c r="BF110" i="1"/>
  <c r="BG110" i="1"/>
  <c r="BE110" i="1"/>
  <c r="BF78" i="1"/>
  <c r="BG78" i="1"/>
  <c r="BE78" i="1"/>
  <c r="BF46" i="1"/>
  <c r="BG46" i="1"/>
  <c r="BE46" i="1"/>
  <c r="BF1678" i="1"/>
  <c r="BE1678" i="1"/>
  <c r="BG1678" i="1"/>
  <c r="AB1670" i="1"/>
  <c r="AB1350" i="1"/>
  <c r="AB1222" i="1"/>
  <c r="AB870" i="1"/>
  <c r="AB742" i="1"/>
  <c r="AB422" i="1"/>
  <c r="AB397" i="1"/>
  <c r="AB1293" i="1"/>
  <c r="AB1812" i="1"/>
  <c r="AB1684" i="1"/>
  <c r="AB1556" i="1"/>
  <c r="AB1428" i="1"/>
  <c r="AB1364" i="1"/>
  <c r="AB1268" i="1"/>
  <c r="AB852" i="1"/>
  <c r="AB788" i="1"/>
  <c r="AB475" i="1"/>
  <c r="AB411" i="1"/>
  <c r="BF678" i="1"/>
  <c r="BE678" i="1"/>
  <c r="BG678" i="1"/>
  <c r="BF998" i="1"/>
  <c r="BE998" i="1"/>
  <c r="BG998" i="1"/>
  <c r="BF1481" i="1"/>
  <c r="BG1481" i="1"/>
  <c r="BE1481" i="1"/>
  <c r="BF1449" i="1"/>
  <c r="BG1449" i="1"/>
  <c r="BE1449" i="1"/>
  <c r="BF1417" i="1"/>
  <c r="BG1417" i="1"/>
  <c r="BE1417" i="1"/>
  <c r="BF1385" i="1"/>
  <c r="BG1385" i="1"/>
  <c r="BE1385" i="1"/>
  <c r="BF1353" i="1"/>
  <c r="BG1353" i="1"/>
  <c r="BE1353" i="1"/>
  <c r="BF1321" i="1"/>
  <c r="BG1321" i="1"/>
  <c r="BE1321" i="1"/>
  <c r="BF1289" i="1"/>
  <c r="BG1289" i="1"/>
  <c r="BE1289" i="1"/>
  <c r="BF1257" i="1"/>
  <c r="BG1257" i="1"/>
  <c r="BE1257" i="1"/>
  <c r="BF1225" i="1"/>
  <c r="BG1225" i="1"/>
  <c r="BE1225" i="1"/>
  <c r="BF1193" i="1"/>
  <c r="BG1193" i="1"/>
  <c r="BE1193" i="1"/>
  <c r="BF1161" i="1"/>
  <c r="BG1161" i="1"/>
  <c r="BE1161" i="1"/>
  <c r="BF1129" i="1"/>
  <c r="BG1129" i="1"/>
  <c r="BE1129" i="1"/>
  <c r="BF1097" i="1"/>
  <c r="BG1097" i="1"/>
  <c r="BE1097" i="1"/>
  <c r="BF1065" i="1"/>
  <c r="BG1065" i="1"/>
  <c r="BE1065" i="1"/>
  <c r="BF328" i="1"/>
  <c r="BG328" i="1"/>
  <c r="BE328" i="1"/>
  <c r="BF264" i="1"/>
  <c r="BG264" i="1"/>
  <c r="BE264" i="1"/>
  <c r="BF1752" i="1"/>
  <c r="BE1752" i="1"/>
  <c r="BG1752" i="1"/>
  <c r="BF1688" i="1"/>
  <c r="BE1688" i="1"/>
  <c r="BG1688" i="1"/>
  <c r="BF1656" i="1"/>
  <c r="BE1656" i="1"/>
  <c r="BG1656" i="1"/>
  <c r="BF1624" i="1"/>
  <c r="BG1624" i="1"/>
  <c r="BE1624" i="1"/>
  <c r="BF1528" i="1"/>
  <c r="BG1528" i="1"/>
  <c r="BE1528" i="1"/>
  <c r="BF1464" i="1"/>
  <c r="BG1464" i="1"/>
  <c r="BE1464" i="1"/>
  <c r="BF1400" i="1"/>
  <c r="BG1400" i="1"/>
  <c r="BE1400" i="1"/>
  <c r="BF1368" i="1"/>
  <c r="BG1368" i="1"/>
  <c r="BE1368" i="1"/>
  <c r="BF1336" i="1"/>
  <c r="BG1336" i="1"/>
  <c r="BE1336" i="1"/>
  <c r="BF1304" i="1"/>
  <c r="BG1304" i="1"/>
  <c r="BE1304" i="1"/>
  <c r="BF1272" i="1"/>
  <c r="BG1272" i="1"/>
  <c r="BE1272" i="1"/>
  <c r="BF1240" i="1"/>
  <c r="BG1240" i="1"/>
  <c r="BE1240" i="1"/>
  <c r="BF1208" i="1"/>
  <c r="BG1208" i="1"/>
  <c r="BE1208" i="1"/>
  <c r="BF1176" i="1"/>
  <c r="BG1176" i="1"/>
  <c r="BE1176" i="1"/>
  <c r="BF1144" i="1"/>
  <c r="BG1144" i="1"/>
  <c r="BE1144" i="1"/>
  <c r="BF1112" i="1"/>
  <c r="BG1112" i="1"/>
  <c r="BE1112" i="1"/>
  <c r="BF1080" i="1"/>
  <c r="BG1080" i="1"/>
  <c r="BE1080" i="1"/>
  <c r="BF1048" i="1"/>
  <c r="BG1048" i="1"/>
  <c r="BE1048" i="1"/>
  <c r="BF1016" i="1"/>
  <c r="BG1016" i="1"/>
  <c r="BE1016" i="1"/>
  <c r="BF984" i="1"/>
  <c r="BG984" i="1"/>
  <c r="BE984" i="1"/>
  <c r="BF952" i="1"/>
  <c r="BG952" i="1"/>
  <c r="BE952" i="1"/>
  <c r="BF920" i="1"/>
  <c r="BG920" i="1"/>
  <c r="BE920" i="1"/>
  <c r="BF888" i="1"/>
  <c r="BG888" i="1"/>
  <c r="BE888" i="1"/>
  <c r="BF856" i="1"/>
  <c r="BG856" i="1"/>
  <c r="BE856" i="1"/>
  <c r="BF824" i="1"/>
  <c r="BG824" i="1"/>
  <c r="BE824" i="1"/>
  <c r="BF792" i="1"/>
  <c r="BG792" i="1"/>
  <c r="BE792" i="1"/>
  <c r="BF760" i="1"/>
  <c r="BG760" i="1"/>
  <c r="BE760" i="1"/>
  <c r="BF728" i="1"/>
  <c r="BG728" i="1"/>
  <c r="BE728" i="1"/>
  <c r="BF696" i="1"/>
  <c r="BG696" i="1"/>
  <c r="BE696" i="1"/>
  <c r="BF664" i="1"/>
  <c r="BG664" i="1"/>
  <c r="BE664" i="1"/>
  <c r="BF632" i="1"/>
  <c r="BG632" i="1"/>
  <c r="BE632" i="1"/>
  <c r="BF600" i="1"/>
  <c r="BG600" i="1"/>
  <c r="BE600" i="1"/>
  <c r="BF568" i="1"/>
  <c r="BG568" i="1"/>
  <c r="BE568" i="1"/>
  <c r="BF536" i="1"/>
  <c r="BG536" i="1"/>
  <c r="BE536" i="1"/>
  <c r="BF504" i="1"/>
  <c r="BG504" i="1"/>
  <c r="BE504" i="1"/>
  <c r="BF472" i="1"/>
  <c r="BG472" i="1"/>
  <c r="BE472" i="1"/>
  <c r="BF440" i="1"/>
  <c r="BG440" i="1"/>
  <c r="BE440" i="1"/>
  <c r="BF408" i="1"/>
  <c r="BG408" i="1"/>
  <c r="BE408" i="1"/>
  <c r="BF375" i="1"/>
  <c r="BG375" i="1"/>
  <c r="BE375" i="1"/>
  <c r="BF343" i="1"/>
  <c r="BG343" i="1"/>
  <c r="BE343" i="1"/>
  <c r="BF311" i="1"/>
  <c r="BG311" i="1"/>
  <c r="BE311" i="1"/>
  <c r="BF279" i="1"/>
  <c r="BG279" i="1"/>
  <c r="BE279" i="1"/>
  <c r="BF247" i="1"/>
  <c r="BG247" i="1"/>
  <c r="BE247" i="1"/>
  <c r="BF1479" i="1"/>
  <c r="BG1479" i="1"/>
  <c r="BE1479" i="1"/>
  <c r="BE1447" i="1"/>
  <c r="BF1447" i="1"/>
  <c r="BG1447" i="1"/>
  <c r="BG1415" i="1"/>
  <c r="BF1415" i="1"/>
  <c r="BE1415" i="1"/>
  <c r="BE1383" i="1"/>
  <c r="BG1383" i="1"/>
  <c r="BF1383" i="1"/>
  <c r="BG1351" i="1"/>
  <c r="BE1351" i="1"/>
  <c r="BF1351" i="1"/>
  <c r="BF1319" i="1"/>
  <c r="BE1319" i="1"/>
  <c r="BG1319" i="1"/>
  <c r="BG1287" i="1"/>
  <c r="BE1287" i="1"/>
  <c r="BF1287" i="1"/>
  <c r="BE1255" i="1"/>
  <c r="BF1255" i="1"/>
  <c r="BG1255" i="1"/>
  <c r="BF1223" i="1"/>
  <c r="BG1223" i="1"/>
  <c r="BE1223" i="1"/>
  <c r="BF1191" i="1"/>
  <c r="BE1191" i="1"/>
  <c r="BG1191" i="1"/>
  <c r="BF1159" i="1"/>
  <c r="BG1159" i="1"/>
  <c r="BE1159" i="1"/>
  <c r="BF1127" i="1"/>
  <c r="BE1127" i="1"/>
  <c r="BG1127" i="1"/>
  <c r="BF1095" i="1"/>
  <c r="BG1095" i="1"/>
  <c r="BE1095" i="1"/>
  <c r="BF1063" i="1"/>
  <c r="BE1063" i="1"/>
  <c r="BG1063" i="1"/>
  <c r="BF1031" i="1"/>
  <c r="BG1031" i="1"/>
  <c r="BE1031" i="1"/>
  <c r="BF967" i="1"/>
  <c r="BG967" i="1"/>
  <c r="BE967" i="1"/>
  <c r="BF903" i="1"/>
  <c r="BG903" i="1"/>
  <c r="BE903" i="1"/>
  <c r="BF839" i="1"/>
  <c r="BG839" i="1"/>
  <c r="BE839" i="1"/>
  <c r="BF775" i="1"/>
  <c r="BG775" i="1"/>
  <c r="BE775" i="1"/>
  <c r="BF711" i="1"/>
  <c r="BG711" i="1"/>
  <c r="BE711" i="1"/>
  <c r="BF647" i="1"/>
  <c r="BG647" i="1"/>
  <c r="BE647" i="1"/>
  <c r="BF583" i="1"/>
  <c r="BG583" i="1"/>
  <c r="BE583" i="1"/>
  <c r="BF519" i="1"/>
  <c r="BG519" i="1"/>
  <c r="BE519" i="1"/>
  <c r="BF455" i="1"/>
  <c r="BG455" i="1"/>
  <c r="BE455" i="1"/>
  <c r="BF391" i="1"/>
  <c r="BG391" i="1"/>
  <c r="BE391" i="1"/>
  <c r="BF358" i="1"/>
  <c r="BG358" i="1"/>
  <c r="BE358" i="1"/>
  <c r="BF294" i="1"/>
  <c r="BG294" i="1"/>
  <c r="BE294" i="1"/>
  <c r="BF1805" i="1"/>
  <c r="BE1805" i="1"/>
  <c r="BG1805" i="1"/>
  <c r="BF1773" i="1"/>
  <c r="BE1773" i="1"/>
  <c r="BG1773" i="1"/>
  <c r="BF1741" i="1"/>
  <c r="BE1741" i="1"/>
  <c r="BG1741" i="1"/>
  <c r="BF1709" i="1"/>
  <c r="BE1709" i="1"/>
  <c r="BG1709" i="1"/>
  <c r="BF1677" i="1"/>
  <c r="BE1677" i="1"/>
  <c r="BG1677" i="1"/>
  <c r="BF1645" i="1"/>
  <c r="BE1645" i="1"/>
  <c r="BG1645" i="1"/>
  <c r="BF1613" i="1"/>
  <c r="BG1613" i="1"/>
  <c r="BE1613" i="1"/>
  <c r="BF1581" i="1"/>
  <c r="BG1581" i="1"/>
  <c r="BE1581" i="1"/>
  <c r="BF1549" i="1"/>
  <c r="BG1549" i="1"/>
  <c r="BE1549" i="1"/>
  <c r="BF1517" i="1"/>
  <c r="BG1517" i="1"/>
  <c r="BE1517" i="1"/>
  <c r="BF1485" i="1"/>
  <c r="BG1485" i="1"/>
  <c r="BE1485" i="1"/>
  <c r="BF1453" i="1"/>
  <c r="BG1453" i="1"/>
  <c r="BE1453" i="1"/>
  <c r="BF1421" i="1"/>
  <c r="BG1421" i="1"/>
  <c r="BE1421" i="1"/>
  <c r="BF1389" i="1"/>
  <c r="BG1389" i="1"/>
  <c r="BE1389" i="1"/>
  <c r="BF1357" i="1"/>
  <c r="BG1357" i="1"/>
  <c r="BE1357" i="1"/>
  <c r="BF1325" i="1"/>
  <c r="BG1325" i="1"/>
  <c r="BE1325" i="1"/>
  <c r="BF1293" i="1"/>
  <c r="BG1293" i="1"/>
  <c r="BE1293" i="1"/>
  <c r="BF1261" i="1"/>
  <c r="BG1261" i="1"/>
  <c r="BE1261" i="1"/>
  <c r="BF1229" i="1"/>
  <c r="BG1229" i="1"/>
  <c r="BE1229" i="1"/>
  <c r="BF1197" i="1"/>
  <c r="BG1197" i="1"/>
  <c r="BE1197" i="1"/>
  <c r="BF1165" i="1"/>
  <c r="BG1165" i="1"/>
  <c r="BE1165" i="1"/>
  <c r="BF1133" i="1"/>
  <c r="BG1133" i="1"/>
  <c r="BE1133" i="1"/>
  <c r="BF1101" i="1"/>
  <c r="BG1101" i="1"/>
  <c r="BE1101" i="1"/>
  <c r="BF1069" i="1"/>
  <c r="BG1069" i="1"/>
  <c r="BE1069" i="1"/>
  <c r="BF1037" i="1"/>
  <c r="BG1037" i="1"/>
  <c r="BE1037" i="1"/>
  <c r="BF1005" i="1"/>
  <c r="BG1005" i="1"/>
  <c r="BE1005" i="1"/>
  <c r="BF973" i="1"/>
  <c r="BG973" i="1"/>
  <c r="BE973" i="1"/>
  <c r="BF941" i="1"/>
  <c r="BG941" i="1"/>
  <c r="BE941" i="1"/>
  <c r="BF909" i="1"/>
  <c r="BG909" i="1"/>
  <c r="BE909" i="1"/>
  <c r="BF877" i="1"/>
  <c r="BG877" i="1"/>
  <c r="BE877" i="1"/>
  <c r="BF845" i="1"/>
  <c r="BG845" i="1"/>
  <c r="BE845" i="1"/>
  <c r="BF813" i="1"/>
  <c r="BG813" i="1"/>
  <c r="BE813" i="1"/>
  <c r="BF781" i="1"/>
  <c r="BG781" i="1"/>
  <c r="BE781" i="1"/>
  <c r="BF749" i="1"/>
  <c r="BG749" i="1"/>
  <c r="BE749" i="1"/>
  <c r="BF717" i="1"/>
  <c r="BG717" i="1"/>
  <c r="BE717" i="1"/>
  <c r="BF685" i="1"/>
  <c r="BG685" i="1"/>
  <c r="BE685" i="1"/>
  <c r="BF653" i="1"/>
  <c r="BG653" i="1"/>
  <c r="BE653" i="1"/>
  <c r="BF621" i="1"/>
  <c r="BG621" i="1"/>
  <c r="BE621" i="1"/>
  <c r="BF589" i="1"/>
  <c r="BG589" i="1"/>
  <c r="BE589" i="1"/>
  <c r="BF557" i="1"/>
  <c r="BG557" i="1"/>
  <c r="BE557" i="1"/>
  <c r="BG525" i="1"/>
  <c r="BF525" i="1"/>
  <c r="BE525" i="1"/>
  <c r="BF493" i="1"/>
  <c r="BG493" i="1"/>
  <c r="BE493" i="1"/>
  <c r="BF461" i="1"/>
  <c r="BG461" i="1"/>
  <c r="BE461" i="1"/>
  <c r="BF429" i="1"/>
  <c r="BG429" i="1"/>
  <c r="BE429" i="1"/>
  <c r="BG397" i="1"/>
  <c r="BF397" i="1"/>
  <c r="BE397" i="1"/>
  <c r="BF364" i="1"/>
  <c r="BG364" i="1"/>
  <c r="BE364" i="1"/>
  <c r="BF332" i="1"/>
  <c r="BG332" i="1"/>
  <c r="BE332" i="1"/>
  <c r="BF300" i="1"/>
  <c r="BG300" i="1"/>
  <c r="BE300" i="1"/>
  <c r="BF268" i="1"/>
  <c r="BG268" i="1"/>
  <c r="BE268" i="1"/>
  <c r="BF236" i="1"/>
  <c r="BG236" i="1"/>
  <c r="BE236" i="1"/>
  <c r="BF204" i="1"/>
  <c r="BG204" i="1"/>
  <c r="BE204" i="1"/>
  <c r="BF172" i="1"/>
  <c r="BG172" i="1"/>
  <c r="BE172" i="1"/>
  <c r="BF140" i="1"/>
  <c r="BG140" i="1"/>
  <c r="BE140" i="1"/>
  <c r="BF108" i="1"/>
  <c r="BG108" i="1"/>
  <c r="BE108" i="1"/>
  <c r="BF76" i="1"/>
  <c r="BG76" i="1"/>
  <c r="BE76" i="1"/>
  <c r="BF44" i="1"/>
  <c r="BG44" i="1"/>
  <c r="BE44" i="1"/>
  <c r="BF1734" i="1"/>
  <c r="BE1734" i="1"/>
  <c r="BG1734" i="1"/>
  <c r="BF1518" i="1"/>
  <c r="BE1518" i="1"/>
  <c r="BG1518" i="1"/>
  <c r="BF1294" i="1"/>
  <c r="BG1294" i="1"/>
  <c r="BE1294" i="1"/>
  <c r="BF1142" i="1"/>
  <c r="BG1142" i="1"/>
  <c r="BE1142" i="1"/>
  <c r="BF990" i="1"/>
  <c r="BG990" i="1"/>
  <c r="BE990" i="1"/>
  <c r="BF830" i="1"/>
  <c r="BE830" i="1"/>
  <c r="BG830" i="1"/>
  <c r="BF686" i="1"/>
  <c r="BE686" i="1"/>
  <c r="BG686" i="1"/>
  <c r="BF1812" i="1"/>
  <c r="BG1812" i="1"/>
  <c r="BE1812" i="1"/>
  <c r="BF1780" i="1"/>
  <c r="BG1780" i="1"/>
  <c r="BE1780" i="1"/>
  <c r="BF1748" i="1"/>
  <c r="BG1748" i="1"/>
  <c r="BE1748" i="1"/>
  <c r="BF1716" i="1"/>
  <c r="BG1716" i="1"/>
  <c r="BE1716" i="1"/>
  <c r="BF1684" i="1"/>
  <c r="BG1684" i="1"/>
  <c r="BE1684" i="1"/>
  <c r="BF1652" i="1"/>
  <c r="BG1652" i="1"/>
  <c r="BE1652" i="1"/>
  <c r="BF1620" i="1"/>
  <c r="BG1620" i="1"/>
  <c r="BE1620" i="1"/>
  <c r="BF1588" i="1"/>
  <c r="BG1588" i="1"/>
  <c r="BE1588" i="1"/>
  <c r="BF1556" i="1"/>
  <c r="BG1556" i="1"/>
  <c r="BE1556" i="1"/>
  <c r="BF1524" i="1"/>
  <c r="BG1524" i="1"/>
  <c r="BE1524" i="1"/>
  <c r="BF1492" i="1"/>
  <c r="BG1492" i="1"/>
  <c r="BE1492" i="1"/>
  <c r="BF1460" i="1"/>
  <c r="BG1460" i="1"/>
  <c r="BE1460" i="1"/>
  <c r="BF1428" i="1"/>
  <c r="BG1428" i="1"/>
  <c r="BE1428" i="1"/>
  <c r="BF1396" i="1"/>
  <c r="BG1396" i="1"/>
  <c r="BE1396" i="1"/>
  <c r="BF1364" i="1"/>
  <c r="BG1364" i="1"/>
  <c r="BE1364" i="1"/>
  <c r="BF1332" i="1"/>
  <c r="BG1332" i="1"/>
  <c r="BE1332" i="1"/>
  <c r="BF1300" i="1"/>
  <c r="BG1300" i="1"/>
  <c r="BE1300" i="1"/>
  <c r="BF1268" i="1"/>
  <c r="BG1268" i="1"/>
  <c r="BE1268" i="1"/>
  <c r="BF1236" i="1"/>
  <c r="BG1236" i="1"/>
  <c r="BE1236" i="1"/>
  <c r="BF1204" i="1"/>
  <c r="BG1204" i="1"/>
  <c r="BE1204" i="1"/>
  <c r="BF1172" i="1"/>
  <c r="BG1172" i="1"/>
  <c r="BE1172" i="1"/>
  <c r="BF1140" i="1"/>
  <c r="BG1140" i="1"/>
  <c r="BE1140" i="1"/>
  <c r="BF1108" i="1"/>
  <c r="BG1108" i="1"/>
  <c r="BE1108" i="1"/>
  <c r="BF1076" i="1"/>
  <c r="BG1076" i="1"/>
  <c r="BE1076" i="1"/>
  <c r="BF1044" i="1"/>
  <c r="BG1044" i="1"/>
  <c r="BE1044" i="1"/>
  <c r="BF1012" i="1"/>
  <c r="BG1012" i="1"/>
  <c r="BE1012" i="1"/>
  <c r="BF980" i="1"/>
  <c r="BG980" i="1"/>
  <c r="BE980" i="1"/>
  <c r="BF948" i="1"/>
  <c r="BG948" i="1"/>
  <c r="BE948" i="1"/>
  <c r="BF916" i="1"/>
  <c r="BG916" i="1"/>
  <c r="BE916" i="1"/>
  <c r="BF884" i="1"/>
  <c r="BG884" i="1"/>
  <c r="BE884" i="1"/>
  <c r="BF852" i="1"/>
  <c r="BG852" i="1"/>
  <c r="BE852" i="1"/>
  <c r="BF820" i="1"/>
  <c r="BG820" i="1"/>
  <c r="BE820" i="1"/>
  <c r="BF788" i="1"/>
  <c r="BG788" i="1"/>
  <c r="BE788" i="1"/>
  <c r="BF756" i="1"/>
  <c r="BG756" i="1"/>
  <c r="BE756" i="1"/>
  <c r="BF724" i="1"/>
  <c r="BG724" i="1"/>
  <c r="BE724" i="1"/>
  <c r="BF692" i="1"/>
  <c r="BG692" i="1"/>
  <c r="BE692" i="1"/>
  <c r="BF660" i="1"/>
  <c r="BG660" i="1"/>
  <c r="BE660" i="1"/>
  <c r="BF628" i="1"/>
  <c r="BG628" i="1"/>
  <c r="BE628" i="1"/>
  <c r="BF596" i="1"/>
  <c r="BG596" i="1"/>
  <c r="BE596" i="1"/>
  <c r="BF564" i="1"/>
  <c r="BG564" i="1"/>
  <c r="BE564" i="1"/>
  <c r="BF532" i="1"/>
  <c r="BG532" i="1"/>
  <c r="BE532" i="1"/>
  <c r="BF500" i="1"/>
  <c r="BG500" i="1"/>
  <c r="BE500" i="1"/>
  <c r="BF468" i="1"/>
  <c r="BG468" i="1"/>
  <c r="BE468" i="1"/>
  <c r="BF436" i="1"/>
  <c r="BG436" i="1"/>
  <c r="BE436" i="1"/>
  <c r="BF404" i="1"/>
  <c r="BG404" i="1"/>
  <c r="BE404" i="1"/>
  <c r="BF371" i="1"/>
  <c r="BG371" i="1"/>
  <c r="BE371" i="1"/>
  <c r="BF339" i="1"/>
  <c r="BG339" i="1"/>
  <c r="BE339" i="1"/>
  <c r="BF307" i="1"/>
  <c r="BG307" i="1"/>
  <c r="BE307" i="1"/>
  <c r="BF275" i="1"/>
  <c r="BG275" i="1"/>
  <c r="BE275" i="1"/>
  <c r="BF243" i="1"/>
  <c r="BG243" i="1"/>
  <c r="BE243" i="1"/>
  <c r="BF211" i="1"/>
  <c r="BG211" i="1"/>
  <c r="BE211" i="1"/>
  <c r="BF179" i="1"/>
  <c r="BG179" i="1"/>
  <c r="BE179" i="1"/>
  <c r="BF147" i="1"/>
  <c r="BG147" i="1"/>
  <c r="BE147" i="1"/>
  <c r="BF115" i="1"/>
  <c r="BG115" i="1"/>
  <c r="BE115" i="1"/>
  <c r="BF83" i="1"/>
  <c r="BG83" i="1"/>
  <c r="BE83" i="1"/>
  <c r="BF51" i="1"/>
  <c r="BG51" i="1"/>
  <c r="BE51" i="1"/>
  <c r="BF19" i="1"/>
  <c r="BG19" i="1"/>
  <c r="BE19" i="1"/>
  <c r="BF1526" i="1"/>
  <c r="BG1526" i="1"/>
  <c r="BE1526" i="1"/>
  <c r="BF1366" i="1"/>
  <c r="BE1366" i="1"/>
  <c r="BG1366" i="1"/>
  <c r="BF1214" i="1"/>
  <c r="BE1214" i="1"/>
  <c r="BG1214" i="1"/>
  <c r="BF982" i="1"/>
  <c r="BE982" i="1"/>
  <c r="BG982" i="1"/>
  <c r="BF822" i="1"/>
  <c r="BG822" i="1"/>
  <c r="BE822" i="1"/>
  <c r="BF494" i="1"/>
  <c r="BG494" i="1"/>
  <c r="BE494" i="1"/>
  <c r="BF349" i="1"/>
  <c r="BG349" i="1"/>
  <c r="BE349" i="1"/>
  <c r="BF213" i="1"/>
  <c r="BG213" i="1"/>
  <c r="BE213" i="1"/>
  <c r="BF85" i="1"/>
  <c r="BG85" i="1"/>
  <c r="BE85" i="1"/>
  <c r="BF1795" i="1"/>
  <c r="BG1795" i="1"/>
  <c r="BE1795" i="1"/>
  <c r="BF1763" i="1"/>
  <c r="BG1763" i="1"/>
  <c r="BE1763" i="1"/>
  <c r="BF1731" i="1"/>
  <c r="BG1731" i="1"/>
  <c r="BE1731" i="1"/>
  <c r="BF1699" i="1"/>
  <c r="BG1699" i="1"/>
  <c r="BE1699" i="1"/>
  <c r="BF1667" i="1"/>
  <c r="BG1667" i="1"/>
  <c r="BE1667" i="1"/>
  <c r="BF1635" i="1"/>
  <c r="BG1635" i="1"/>
  <c r="BE1635" i="1"/>
  <c r="BF1603" i="1"/>
  <c r="BG1603" i="1"/>
  <c r="BE1603" i="1"/>
  <c r="BF1571" i="1"/>
  <c r="BG1571" i="1"/>
  <c r="BE1571" i="1"/>
  <c r="BF1539" i="1"/>
  <c r="BG1539" i="1"/>
  <c r="BE1539" i="1"/>
  <c r="BF1507" i="1"/>
  <c r="BG1507" i="1"/>
  <c r="BE1507" i="1"/>
  <c r="BF1475" i="1"/>
  <c r="BG1475" i="1"/>
  <c r="BE1475" i="1"/>
  <c r="BF1443" i="1"/>
  <c r="BG1443" i="1"/>
  <c r="BE1443" i="1"/>
  <c r="BF1411" i="1"/>
  <c r="BG1411" i="1"/>
  <c r="BE1411" i="1"/>
  <c r="BF1379" i="1"/>
  <c r="BG1379" i="1"/>
  <c r="BE1379" i="1"/>
  <c r="BF1347" i="1"/>
  <c r="BG1347" i="1"/>
  <c r="BE1347" i="1"/>
  <c r="BF1315" i="1"/>
  <c r="BG1315" i="1"/>
  <c r="BE1315" i="1"/>
  <c r="BF1283" i="1"/>
  <c r="BG1283" i="1"/>
  <c r="BE1283" i="1"/>
  <c r="BF1251" i="1"/>
  <c r="BG1251" i="1"/>
  <c r="BE1251" i="1"/>
  <c r="BF1219" i="1"/>
  <c r="BG1219" i="1"/>
  <c r="BE1219" i="1"/>
  <c r="BF1187" i="1"/>
  <c r="BG1187" i="1"/>
  <c r="BE1187" i="1"/>
  <c r="BF1155" i="1"/>
  <c r="BG1155" i="1"/>
  <c r="BE1155" i="1"/>
  <c r="BF1123" i="1"/>
  <c r="BG1123" i="1"/>
  <c r="BE1123" i="1"/>
  <c r="BF1091" i="1"/>
  <c r="BG1091" i="1"/>
  <c r="BE1091" i="1"/>
  <c r="BF1059" i="1"/>
  <c r="BG1059" i="1"/>
  <c r="BE1059" i="1"/>
  <c r="BF1027" i="1"/>
  <c r="BG1027" i="1"/>
  <c r="BE1027" i="1"/>
  <c r="BF995" i="1"/>
  <c r="BG995" i="1"/>
  <c r="BE995" i="1"/>
  <c r="BF963" i="1"/>
  <c r="BG963" i="1"/>
  <c r="BE963" i="1"/>
  <c r="BF931" i="1"/>
  <c r="BG931" i="1"/>
  <c r="BE931" i="1"/>
  <c r="BF899" i="1"/>
  <c r="BG899" i="1"/>
  <c r="BE899" i="1"/>
  <c r="BF867" i="1"/>
  <c r="BG867" i="1"/>
  <c r="BE867" i="1"/>
  <c r="BF835" i="1"/>
  <c r="BG835" i="1"/>
  <c r="BE835" i="1"/>
  <c r="BF803" i="1"/>
  <c r="BG803" i="1"/>
  <c r="BE803" i="1"/>
  <c r="BF771" i="1"/>
  <c r="BG771" i="1"/>
  <c r="BE771" i="1"/>
  <c r="BF739" i="1"/>
  <c r="BG739" i="1"/>
  <c r="BE739" i="1"/>
  <c r="BF707" i="1"/>
  <c r="BG707" i="1"/>
  <c r="BE707" i="1"/>
  <c r="BF675" i="1"/>
  <c r="BG675" i="1"/>
  <c r="BE675" i="1"/>
  <c r="BF643" i="1"/>
  <c r="BG643" i="1"/>
  <c r="BE643" i="1"/>
  <c r="BF611" i="1"/>
  <c r="BG611" i="1"/>
  <c r="BE611" i="1"/>
  <c r="BF579" i="1"/>
  <c r="BG579" i="1"/>
  <c r="BE579" i="1"/>
  <c r="BF547" i="1"/>
  <c r="BG547" i="1"/>
  <c r="BE547" i="1"/>
  <c r="BF515" i="1"/>
  <c r="BG515" i="1"/>
  <c r="BE515" i="1"/>
  <c r="BF483" i="1"/>
  <c r="BG483" i="1"/>
  <c r="BE483" i="1"/>
  <c r="BF451" i="1"/>
  <c r="BG451" i="1"/>
  <c r="BE451" i="1"/>
  <c r="BF419" i="1"/>
  <c r="BG419" i="1"/>
  <c r="BE419" i="1"/>
  <c r="BF387" i="1"/>
  <c r="BG387" i="1"/>
  <c r="BE387" i="1"/>
  <c r="BF354" i="1"/>
  <c r="BG354" i="1"/>
  <c r="BE354" i="1"/>
  <c r="BF322" i="1"/>
  <c r="BG322" i="1"/>
  <c r="BE322" i="1"/>
  <c r="BF290" i="1"/>
  <c r="BG290" i="1"/>
  <c r="BE290" i="1"/>
  <c r="BF258" i="1"/>
  <c r="BG258" i="1"/>
  <c r="BE258" i="1"/>
  <c r="BF226" i="1"/>
  <c r="BG226" i="1"/>
  <c r="BE226" i="1"/>
  <c r="BF194" i="1"/>
  <c r="BG194" i="1"/>
  <c r="BE194" i="1"/>
  <c r="BF162" i="1"/>
  <c r="BG162" i="1"/>
  <c r="BE162" i="1"/>
  <c r="BF130" i="1"/>
  <c r="BG130" i="1"/>
  <c r="BE130" i="1"/>
  <c r="BF98" i="1"/>
  <c r="BG98" i="1"/>
  <c r="BE98" i="1"/>
  <c r="BF66" i="1"/>
  <c r="BG66" i="1"/>
  <c r="BE66" i="1"/>
  <c r="BF34" i="1"/>
  <c r="BG34" i="1"/>
  <c r="BE34" i="1"/>
  <c r="BF1750" i="1"/>
  <c r="BE1750" i="1"/>
  <c r="BG1750" i="1"/>
  <c r="BF1598" i="1"/>
  <c r="BE1598" i="1"/>
  <c r="BG1598" i="1"/>
  <c r="BF1454" i="1"/>
  <c r="BE1454" i="1"/>
  <c r="BG1454" i="1"/>
  <c r="BF1310" i="1"/>
  <c r="BG1310" i="1"/>
  <c r="BE1310" i="1"/>
  <c r="BF1150" i="1"/>
  <c r="BE1150" i="1"/>
  <c r="BG1150" i="1"/>
  <c r="BF838" i="1"/>
  <c r="BG838" i="1"/>
  <c r="BE838" i="1"/>
  <c r="BF630" i="1"/>
  <c r="BG630" i="1"/>
  <c r="BE630" i="1"/>
  <c r="BF502" i="1"/>
  <c r="BE502" i="1"/>
  <c r="BG502" i="1"/>
  <c r="BF406" i="1"/>
  <c r="BE406" i="1"/>
  <c r="BG406" i="1"/>
  <c r="BG269" i="1"/>
  <c r="BF269" i="1"/>
  <c r="BE269" i="1"/>
  <c r="BF141" i="1"/>
  <c r="BG141" i="1"/>
  <c r="BE141" i="1"/>
  <c r="BF1810" i="1"/>
  <c r="BG1810" i="1"/>
  <c r="BE1810" i="1"/>
  <c r="BF1778" i="1"/>
  <c r="BG1778" i="1"/>
  <c r="BE1778" i="1"/>
  <c r="BF1746" i="1"/>
  <c r="BG1746" i="1"/>
  <c r="BE1746" i="1"/>
  <c r="BF1714" i="1"/>
  <c r="BG1714" i="1"/>
  <c r="BE1714" i="1"/>
  <c r="BF1682" i="1"/>
  <c r="BG1682" i="1"/>
  <c r="BE1682" i="1"/>
  <c r="BF1650" i="1"/>
  <c r="BG1650" i="1"/>
  <c r="BE1650" i="1"/>
  <c r="BF1618" i="1"/>
  <c r="BG1618" i="1"/>
  <c r="BE1618" i="1"/>
  <c r="BF1586" i="1"/>
  <c r="BG1586" i="1"/>
  <c r="BE1586" i="1"/>
  <c r="BF1554" i="1"/>
  <c r="BG1554" i="1"/>
  <c r="BE1554" i="1"/>
  <c r="BF1522" i="1"/>
  <c r="BG1522" i="1"/>
  <c r="BE1522" i="1"/>
  <c r="BF1490" i="1"/>
  <c r="BG1490" i="1"/>
  <c r="BE1490" i="1"/>
  <c r="BF1458" i="1"/>
  <c r="BG1458" i="1"/>
  <c r="BE1458" i="1"/>
  <c r="BF1426" i="1"/>
  <c r="BG1426" i="1"/>
  <c r="BE1426" i="1"/>
  <c r="BF1394" i="1"/>
  <c r="BG1394" i="1"/>
  <c r="BE1394" i="1"/>
  <c r="BF1362" i="1"/>
  <c r="BG1362" i="1"/>
  <c r="BE1362" i="1"/>
  <c r="BF1330" i="1"/>
  <c r="BG1330" i="1"/>
  <c r="BE1330" i="1"/>
  <c r="BF1298" i="1"/>
  <c r="BG1298" i="1"/>
  <c r="BE1298" i="1"/>
  <c r="BF1266" i="1"/>
  <c r="BG1266" i="1"/>
  <c r="BE1266" i="1"/>
  <c r="BF1234" i="1"/>
  <c r="BG1234" i="1"/>
  <c r="BE1234" i="1"/>
  <c r="BF1202" i="1"/>
  <c r="BG1202" i="1"/>
  <c r="BE1202" i="1"/>
  <c r="BF1170" i="1"/>
  <c r="BG1170" i="1"/>
  <c r="BE1170" i="1"/>
  <c r="BF1138" i="1"/>
  <c r="BG1138" i="1"/>
  <c r="BE1138" i="1"/>
  <c r="BF1106" i="1"/>
  <c r="BG1106" i="1"/>
  <c r="BE1106" i="1"/>
  <c r="BF1074" i="1"/>
  <c r="BG1074" i="1"/>
  <c r="BE1074" i="1"/>
  <c r="BF1042" i="1"/>
  <c r="BG1042" i="1"/>
  <c r="BE1042" i="1"/>
  <c r="BF1010" i="1"/>
  <c r="BG1010" i="1"/>
  <c r="BE1010" i="1"/>
  <c r="BF978" i="1"/>
  <c r="BG978" i="1"/>
  <c r="BE978" i="1"/>
  <c r="BF946" i="1"/>
  <c r="BG946" i="1"/>
  <c r="BE946" i="1"/>
  <c r="BF914" i="1"/>
  <c r="BG914" i="1"/>
  <c r="BE914" i="1"/>
  <c r="BF882" i="1"/>
  <c r="BG882" i="1"/>
  <c r="BE882" i="1"/>
  <c r="BF850" i="1"/>
  <c r="BG850" i="1"/>
  <c r="BE850" i="1"/>
  <c r="BF818" i="1"/>
  <c r="BG818" i="1"/>
  <c r="BE818" i="1"/>
  <c r="BF786" i="1"/>
  <c r="BG786" i="1"/>
  <c r="BE786" i="1"/>
  <c r="BF754" i="1"/>
  <c r="BG754" i="1"/>
  <c r="BE754" i="1"/>
  <c r="BF722" i="1"/>
  <c r="BG722" i="1"/>
  <c r="BE722" i="1"/>
  <c r="BF690" i="1"/>
  <c r="BG690" i="1"/>
  <c r="BE690" i="1"/>
  <c r="BF658" i="1"/>
  <c r="BG658" i="1"/>
  <c r="BE658" i="1"/>
  <c r="BF626" i="1"/>
  <c r="BG626" i="1"/>
  <c r="BE626" i="1"/>
  <c r="BF594" i="1"/>
  <c r="BG594" i="1"/>
  <c r="BE594" i="1"/>
  <c r="BF562" i="1"/>
  <c r="BG562" i="1"/>
  <c r="BE562" i="1"/>
  <c r="BF530" i="1"/>
  <c r="BG530" i="1"/>
  <c r="BE530" i="1"/>
  <c r="BF498" i="1"/>
  <c r="BG498" i="1"/>
  <c r="BE498" i="1"/>
  <c r="BF466" i="1"/>
  <c r="BG466" i="1"/>
  <c r="BE466" i="1"/>
  <c r="BF434" i="1"/>
  <c r="BG434" i="1"/>
  <c r="BE434" i="1"/>
  <c r="BF402" i="1"/>
  <c r="BG402" i="1"/>
  <c r="BE402" i="1"/>
  <c r="BF369" i="1"/>
  <c r="BG369" i="1"/>
  <c r="BE369" i="1"/>
  <c r="BF337" i="1"/>
  <c r="BG337" i="1"/>
  <c r="BE337" i="1"/>
  <c r="BF305" i="1"/>
  <c r="BG305" i="1"/>
  <c r="BE305" i="1"/>
  <c r="BF273" i="1"/>
  <c r="BG273" i="1"/>
  <c r="BE273" i="1"/>
  <c r="BF241" i="1"/>
  <c r="BG241" i="1"/>
  <c r="BE241" i="1"/>
  <c r="BF209" i="1"/>
  <c r="BG209" i="1"/>
  <c r="BE209" i="1"/>
  <c r="BF177" i="1"/>
  <c r="BG177" i="1"/>
  <c r="BE177" i="1"/>
  <c r="BF145" i="1"/>
  <c r="BG145" i="1"/>
  <c r="BE145" i="1"/>
  <c r="BF113" i="1"/>
  <c r="BG113" i="1"/>
  <c r="BE113" i="1"/>
  <c r="BF81" i="1"/>
  <c r="BG81" i="1"/>
  <c r="BE81" i="1"/>
  <c r="BF49" i="1"/>
  <c r="BG49" i="1"/>
  <c r="BE49" i="1"/>
  <c r="BF17" i="1"/>
  <c r="BG17" i="1"/>
  <c r="BE17" i="1"/>
  <c r="BF1622" i="1"/>
  <c r="BE1622" i="1"/>
  <c r="BG1622" i="1"/>
  <c r="BF1470" i="1"/>
  <c r="BE1470" i="1"/>
  <c r="BG1470" i="1"/>
  <c r="BF1318" i="1"/>
  <c r="BE1318" i="1"/>
  <c r="BG1318" i="1"/>
  <c r="BF1166" i="1"/>
  <c r="BG1166" i="1"/>
  <c r="BE1166" i="1"/>
  <c r="BF1014" i="1"/>
  <c r="BG1014" i="1"/>
  <c r="BE1014" i="1"/>
  <c r="BF854" i="1"/>
  <c r="BE854" i="1"/>
  <c r="BG854" i="1"/>
  <c r="BF702" i="1"/>
  <c r="BE702" i="1"/>
  <c r="BG702" i="1"/>
  <c r="BF542" i="1"/>
  <c r="BG542" i="1"/>
  <c r="BE542" i="1"/>
  <c r="BF382" i="1"/>
  <c r="BG382" i="1"/>
  <c r="BE382" i="1"/>
  <c r="BF261" i="1"/>
  <c r="BG261" i="1"/>
  <c r="BE261" i="1"/>
  <c r="BF117" i="1"/>
  <c r="BG117" i="1"/>
  <c r="BE117" i="1"/>
  <c r="BF1801" i="1"/>
  <c r="BG1801" i="1"/>
  <c r="BE1801" i="1"/>
  <c r="BF1769" i="1"/>
  <c r="BG1769" i="1"/>
  <c r="BE1769" i="1"/>
  <c r="BF1737" i="1"/>
  <c r="BG1737" i="1"/>
  <c r="BE1737" i="1"/>
  <c r="BF1705" i="1"/>
  <c r="BG1705" i="1"/>
  <c r="BE1705" i="1"/>
  <c r="BF1673" i="1"/>
  <c r="BG1673" i="1"/>
  <c r="BE1673" i="1"/>
  <c r="BF1641" i="1"/>
  <c r="BG1641" i="1"/>
  <c r="BE1641" i="1"/>
  <c r="BF1609" i="1"/>
  <c r="BG1609" i="1"/>
  <c r="BE1609" i="1"/>
  <c r="BF1577" i="1"/>
  <c r="BG1577" i="1"/>
  <c r="BE1577" i="1"/>
  <c r="BF1545" i="1"/>
  <c r="BG1545" i="1"/>
  <c r="BE1545" i="1"/>
  <c r="BF1513" i="1"/>
  <c r="BG1513" i="1"/>
  <c r="BE1513" i="1"/>
  <c r="BF1033" i="1"/>
  <c r="BG1033" i="1"/>
  <c r="BE1033" i="1"/>
  <c r="BF1001" i="1"/>
  <c r="BG1001" i="1"/>
  <c r="BE1001" i="1"/>
  <c r="BF969" i="1"/>
  <c r="BG969" i="1"/>
  <c r="BE969" i="1"/>
  <c r="BF937" i="1"/>
  <c r="BG937" i="1"/>
  <c r="BE937" i="1"/>
  <c r="BF905" i="1"/>
  <c r="BG905" i="1"/>
  <c r="BE905" i="1"/>
  <c r="BF873" i="1"/>
  <c r="BG873" i="1"/>
  <c r="BE873" i="1"/>
  <c r="BF841" i="1"/>
  <c r="BG841" i="1"/>
  <c r="BE841" i="1"/>
  <c r="BF809" i="1"/>
  <c r="BG809" i="1"/>
  <c r="BE809" i="1"/>
  <c r="BF777" i="1"/>
  <c r="BG777" i="1"/>
  <c r="BE777" i="1"/>
  <c r="BF745" i="1"/>
  <c r="BG745" i="1"/>
  <c r="BE745" i="1"/>
  <c r="BF713" i="1"/>
  <c r="BG713" i="1"/>
  <c r="BE713" i="1"/>
  <c r="BF681" i="1"/>
  <c r="BG681" i="1"/>
  <c r="BE681" i="1"/>
  <c r="BF649" i="1"/>
  <c r="BG649" i="1"/>
  <c r="BE649" i="1"/>
  <c r="BF617" i="1"/>
  <c r="BG617" i="1"/>
  <c r="BE617" i="1"/>
  <c r="BF585" i="1"/>
  <c r="BG585" i="1"/>
  <c r="BE585" i="1"/>
  <c r="BF553" i="1"/>
  <c r="BG553" i="1"/>
  <c r="BE553" i="1"/>
  <c r="BF521" i="1"/>
  <c r="BG521" i="1"/>
  <c r="BE521" i="1"/>
  <c r="BF489" i="1"/>
  <c r="BG489" i="1"/>
  <c r="BE489" i="1"/>
  <c r="BF457" i="1"/>
  <c r="BG457" i="1"/>
  <c r="BE457" i="1"/>
  <c r="BF425" i="1"/>
  <c r="BG425" i="1"/>
  <c r="BE425" i="1"/>
  <c r="BF393" i="1"/>
  <c r="BG393" i="1"/>
  <c r="BE393" i="1"/>
  <c r="BF360" i="1"/>
  <c r="BG360" i="1"/>
  <c r="BE360" i="1"/>
  <c r="BF296" i="1"/>
  <c r="BG296" i="1"/>
  <c r="BE296" i="1"/>
  <c r="BF232" i="1"/>
  <c r="BG232" i="1"/>
  <c r="BE232" i="1"/>
  <c r="BF200" i="1"/>
  <c r="BG200" i="1"/>
  <c r="BE200" i="1"/>
  <c r="BF168" i="1"/>
  <c r="BG168" i="1"/>
  <c r="BE168" i="1"/>
  <c r="BF136" i="1"/>
  <c r="BG136" i="1"/>
  <c r="BE136" i="1"/>
  <c r="BF104" i="1"/>
  <c r="BG104" i="1"/>
  <c r="BE104" i="1"/>
  <c r="BF72" i="1"/>
  <c r="BG72" i="1"/>
  <c r="BE72" i="1"/>
  <c r="BF40" i="1"/>
  <c r="BG40" i="1"/>
  <c r="BE40" i="1"/>
  <c r="BF1654" i="1"/>
  <c r="BE1654" i="1"/>
  <c r="BG1654" i="1"/>
  <c r="BF1816" i="1"/>
  <c r="BE1816" i="1"/>
  <c r="BG1816" i="1"/>
  <c r="BF1784" i="1"/>
  <c r="BE1784" i="1"/>
  <c r="BG1784" i="1"/>
  <c r="BF1720" i="1"/>
  <c r="BE1720" i="1"/>
  <c r="BG1720" i="1"/>
  <c r="BF1592" i="1"/>
  <c r="BG1592" i="1"/>
  <c r="BE1592" i="1"/>
  <c r="BF1560" i="1"/>
  <c r="BG1560" i="1"/>
  <c r="BE1560" i="1"/>
  <c r="BF1496" i="1"/>
  <c r="BG1496" i="1"/>
  <c r="BE1496" i="1"/>
  <c r="BF1432" i="1"/>
  <c r="BG1432" i="1"/>
  <c r="BE1432" i="1"/>
  <c r="BF215" i="1"/>
  <c r="BG215" i="1"/>
  <c r="BE215" i="1"/>
  <c r="BF183" i="1"/>
  <c r="BG183" i="1"/>
  <c r="BE183" i="1"/>
  <c r="BF151" i="1"/>
  <c r="BG151" i="1"/>
  <c r="BE151" i="1"/>
  <c r="BF119" i="1"/>
  <c r="BG119" i="1"/>
  <c r="BE119" i="1"/>
  <c r="BF87" i="1"/>
  <c r="BG87" i="1"/>
  <c r="BE87" i="1"/>
  <c r="BF55" i="1"/>
  <c r="BG55" i="1"/>
  <c r="BE55" i="1"/>
  <c r="BF23" i="1"/>
  <c r="BG23" i="1"/>
  <c r="BE23" i="1"/>
  <c r="BF1766" i="1"/>
  <c r="BE1766" i="1"/>
  <c r="BG1766" i="1"/>
  <c r="BF1614" i="1"/>
  <c r="BG1614" i="1"/>
  <c r="BE1614" i="1"/>
  <c r="BF1462" i="1"/>
  <c r="BG1462" i="1"/>
  <c r="BE1462" i="1"/>
  <c r="BF1342" i="1"/>
  <c r="BE1342" i="1"/>
  <c r="BG1342" i="1"/>
  <c r="BF1190" i="1"/>
  <c r="BE1190" i="1"/>
  <c r="BG1190" i="1"/>
  <c r="BF1046" i="1"/>
  <c r="BE1046" i="1"/>
  <c r="BG1046" i="1"/>
  <c r="BF886" i="1"/>
  <c r="BG886" i="1"/>
  <c r="BE886" i="1"/>
  <c r="BF726" i="1"/>
  <c r="BE726" i="1"/>
  <c r="BG726" i="1"/>
  <c r="BF574" i="1"/>
  <c r="BG574" i="1"/>
  <c r="BE574" i="1"/>
  <c r="BF462" i="1"/>
  <c r="BG462" i="1"/>
  <c r="BE462" i="1"/>
  <c r="BF309" i="1"/>
  <c r="BG309" i="1"/>
  <c r="BE309" i="1"/>
  <c r="BF197" i="1"/>
  <c r="BG197" i="1"/>
  <c r="BE197" i="1"/>
  <c r="BF61" i="1"/>
  <c r="BG61" i="1"/>
  <c r="BE61" i="1"/>
  <c r="BE1799" i="1"/>
  <c r="BF1799" i="1"/>
  <c r="BG1799" i="1"/>
  <c r="BE1767" i="1"/>
  <c r="BF1767" i="1"/>
  <c r="BG1767" i="1"/>
  <c r="BF1735" i="1"/>
  <c r="BE1735" i="1"/>
  <c r="BG1735" i="1"/>
  <c r="BE1703" i="1"/>
  <c r="BF1703" i="1"/>
  <c r="BG1703" i="1"/>
  <c r="BF1671" i="1"/>
  <c r="BE1671" i="1"/>
  <c r="BG1671" i="1"/>
  <c r="BE1639" i="1"/>
  <c r="BG1639" i="1"/>
  <c r="BF1639" i="1"/>
  <c r="BG1607" i="1"/>
  <c r="BE1607" i="1"/>
  <c r="BF1607" i="1"/>
  <c r="BF1575" i="1"/>
  <c r="BE1575" i="1"/>
  <c r="BG1575" i="1"/>
  <c r="BG1543" i="1"/>
  <c r="BE1543" i="1"/>
  <c r="BF1543" i="1"/>
  <c r="BE1511" i="1"/>
  <c r="BF1511" i="1"/>
  <c r="BG1511" i="1"/>
  <c r="BF999" i="1"/>
  <c r="BE999" i="1"/>
  <c r="BG999" i="1"/>
  <c r="BF935" i="1"/>
  <c r="BE935" i="1"/>
  <c r="BG935" i="1"/>
  <c r="BF871" i="1"/>
  <c r="BE871" i="1"/>
  <c r="BG871" i="1"/>
  <c r="BF807" i="1"/>
  <c r="BE807" i="1"/>
  <c r="BG807" i="1"/>
  <c r="BF743" i="1"/>
  <c r="BE743" i="1"/>
  <c r="BG743" i="1"/>
  <c r="BF679" i="1"/>
  <c r="BE679" i="1"/>
  <c r="BG679" i="1"/>
  <c r="BF615" i="1"/>
  <c r="BE615" i="1"/>
  <c r="BG615" i="1"/>
  <c r="BF551" i="1"/>
  <c r="BG551" i="1"/>
  <c r="BE551" i="1"/>
  <c r="BF487" i="1"/>
  <c r="BG487" i="1"/>
  <c r="BE487" i="1"/>
  <c r="BF423" i="1"/>
  <c r="BG423" i="1"/>
  <c r="BE423" i="1"/>
  <c r="BF326" i="1"/>
  <c r="BE326" i="1"/>
  <c r="BG326" i="1"/>
  <c r="BF262" i="1"/>
  <c r="BE262" i="1"/>
  <c r="BG262" i="1"/>
  <c r="BF230" i="1"/>
  <c r="BE230" i="1"/>
  <c r="BG230" i="1"/>
  <c r="BF198" i="1"/>
  <c r="BG198" i="1"/>
  <c r="BE198" i="1"/>
  <c r="BF166" i="1"/>
  <c r="BE166" i="1"/>
  <c r="BG166" i="1"/>
  <c r="BF134" i="1"/>
  <c r="BG134" i="1"/>
  <c r="BE134" i="1"/>
  <c r="BF102" i="1"/>
  <c r="BG102" i="1"/>
  <c r="BE102" i="1"/>
  <c r="BF70" i="1"/>
  <c r="BE70" i="1"/>
  <c r="BG70" i="1"/>
  <c r="BF38" i="1"/>
  <c r="BG38" i="1"/>
  <c r="BE38" i="1"/>
  <c r="BF1806" i="1"/>
  <c r="BE1806" i="1"/>
  <c r="BG1806" i="1"/>
  <c r="BF1662" i="1"/>
  <c r="BE1662" i="1"/>
  <c r="BG1662" i="1"/>
  <c r="AA551" i="1"/>
  <c r="AB551" i="1"/>
  <c r="AA423" i="1"/>
  <c r="AB423" i="1"/>
  <c r="AA1122" i="1"/>
  <c r="AB1122" i="1"/>
  <c r="AA610" i="1"/>
  <c r="AB610" i="1"/>
  <c r="AA457" i="1"/>
  <c r="AB457" i="1"/>
  <c r="AA1607" i="1"/>
  <c r="AB1607" i="1"/>
  <c r="AA1095" i="1"/>
  <c r="AB1095" i="1"/>
  <c r="AA967" i="1"/>
  <c r="AB967" i="1"/>
  <c r="AA839" i="1"/>
  <c r="AB839" i="1"/>
  <c r="AA711" i="1"/>
  <c r="AB711" i="1"/>
  <c r="AA1639" i="1"/>
  <c r="AA1383" i="1"/>
  <c r="AA1813" i="1"/>
  <c r="AB1813" i="1"/>
  <c r="AA1781" i="1"/>
  <c r="AB1781" i="1"/>
  <c r="AA1749" i="1"/>
  <c r="AB1749" i="1"/>
  <c r="AA1717" i="1"/>
  <c r="AB1717" i="1"/>
  <c r="AA1685" i="1"/>
  <c r="AB1685" i="1"/>
  <c r="AA1653" i="1"/>
  <c r="AB1653" i="1"/>
  <c r="AA1621" i="1"/>
  <c r="AB1621" i="1"/>
  <c r="AA1589" i="1"/>
  <c r="AB1589" i="1"/>
  <c r="AA1557" i="1"/>
  <c r="AB1557" i="1"/>
  <c r="AA1525" i="1"/>
  <c r="AB1525" i="1"/>
  <c r="AA1493" i="1"/>
  <c r="AB1493" i="1"/>
  <c r="AA1333" i="1"/>
  <c r="AB1333" i="1"/>
  <c r="AA1301" i="1"/>
  <c r="AB1301" i="1"/>
  <c r="AA1269" i="1"/>
  <c r="AB1269" i="1"/>
  <c r="AA1237" i="1"/>
  <c r="AB1237" i="1"/>
  <c r="AA1077" i="1"/>
  <c r="AB1077" i="1"/>
  <c r="AA1045" i="1"/>
  <c r="AB1045" i="1"/>
  <c r="AA1013" i="1"/>
  <c r="AB1013" i="1"/>
  <c r="AA981" i="1"/>
  <c r="AB981" i="1"/>
  <c r="AA821" i="1"/>
  <c r="AB821" i="1"/>
  <c r="AA789" i="1"/>
  <c r="AB789" i="1"/>
  <c r="AA757" i="1"/>
  <c r="AB757" i="1"/>
  <c r="AA725" i="1"/>
  <c r="AB725" i="1"/>
  <c r="AA629" i="1"/>
  <c r="AB629" i="1"/>
  <c r="AA565" i="1"/>
  <c r="AB565" i="1"/>
  <c r="AA501" i="1"/>
  <c r="AB501" i="1"/>
  <c r="AA437" i="1"/>
  <c r="AB437" i="1"/>
  <c r="AA1788" i="1"/>
  <c r="AB1788" i="1"/>
  <c r="AA1756" i="1"/>
  <c r="AB1756" i="1"/>
  <c r="AA1724" i="1"/>
  <c r="AB1724" i="1"/>
  <c r="AA1692" i="1"/>
  <c r="AB1692" i="1"/>
  <c r="AA1660" i="1"/>
  <c r="AB1660" i="1"/>
  <c r="AA1628" i="1"/>
  <c r="AB1628" i="1"/>
  <c r="AA1596" i="1"/>
  <c r="AB1596" i="1"/>
  <c r="AA1564" i="1"/>
  <c r="AB1564" i="1"/>
  <c r="AA1532" i="1"/>
  <c r="AB1532" i="1"/>
  <c r="AA1500" i="1"/>
  <c r="AB1500" i="1"/>
  <c r="AA1468" i="1"/>
  <c r="AB1468" i="1"/>
  <c r="AA1372" i="1"/>
  <c r="AB1372" i="1"/>
  <c r="AA1340" i="1"/>
  <c r="AB1340" i="1"/>
  <c r="AA1308" i="1"/>
  <c r="AB1308" i="1"/>
  <c r="AA1180" i="1"/>
  <c r="AB1180" i="1"/>
  <c r="AA1148" i="1"/>
  <c r="AB1148" i="1"/>
  <c r="AA988" i="1"/>
  <c r="AB988" i="1"/>
  <c r="AA956" i="1"/>
  <c r="AB956" i="1"/>
  <c r="AB924" i="1"/>
  <c r="AA924" i="1"/>
  <c r="AA828" i="1"/>
  <c r="AB828" i="1"/>
  <c r="AA796" i="1"/>
  <c r="AB796" i="1"/>
  <c r="AA764" i="1"/>
  <c r="AB764" i="1"/>
  <c r="AA668" i="1"/>
  <c r="AB668" i="1"/>
  <c r="AA636" i="1"/>
  <c r="AB636" i="1"/>
  <c r="AA604" i="1"/>
  <c r="AB604" i="1"/>
  <c r="AB476" i="1"/>
  <c r="AA476" i="1"/>
  <c r="AA444" i="1"/>
  <c r="AB444" i="1"/>
  <c r="AA1762" i="1"/>
  <c r="AB1762" i="1"/>
  <c r="AA1378" i="1"/>
  <c r="AB1378" i="1"/>
  <c r="AA1609" i="1"/>
  <c r="AB1609" i="1"/>
  <c r="AA969" i="1"/>
  <c r="AB969" i="1"/>
  <c r="AA841" i="1"/>
  <c r="AB841" i="1"/>
  <c r="AA1223" i="1"/>
  <c r="AB1223" i="1"/>
  <c r="AA583" i="1"/>
  <c r="AB583" i="1"/>
  <c r="AB1528" i="1"/>
  <c r="AB952" i="1"/>
  <c r="AA856" i="1"/>
  <c r="AA760" i="1"/>
  <c r="AA1127" i="1"/>
  <c r="AA871" i="1"/>
  <c r="AB1666" i="1"/>
  <c r="AB1570" i="1"/>
  <c r="AB1474" i="1"/>
  <c r="AB1154" i="1"/>
  <c r="AB1058" i="1"/>
  <c r="AB962" i="1"/>
  <c r="AB642" i="1"/>
  <c r="AB546" i="1"/>
  <c r="AB450" i="1"/>
  <c r="AB1641" i="1"/>
  <c r="AB1545" i="1"/>
  <c r="AB1449" i="1"/>
  <c r="AB1129" i="1"/>
  <c r="AB1033" i="1"/>
  <c r="AB937" i="1"/>
  <c r="AB617" i="1"/>
  <c r="AB521" i="1"/>
  <c r="AB425" i="1"/>
  <c r="AB455" i="1"/>
  <c r="AA1432" i="1"/>
  <c r="AB1336" i="1"/>
  <c r="AA1240" i="1"/>
  <c r="AA1144" i="1"/>
  <c r="AA1048" i="1"/>
  <c r="AB408" i="1"/>
  <c r="AB1575" i="1"/>
  <c r="AB1319" i="1"/>
  <c r="AB1063" i="1"/>
  <c r="AB807" i="1"/>
  <c r="AB1742" i="1"/>
  <c r="AB1486" i="1"/>
  <c r="AB1230" i="1"/>
  <c r="AB974" i="1"/>
  <c r="AB718" i="1"/>
  <c r="AB462" i="1"/>
  <c r="AA1109" i="1"/>
  <c r="AB1052" i="1"/>
  <c r="AA860" i="1"/>
  <c r="AA700" i="1"/>
  <c r="AA508" i="1"/>
  <c r="AA866" i="1"/>
  <c r="AB866" i="1"/>
  <c r="AA738" i="1"/>
  <c r="AB738" i="1"/>
  <c r="AA1737" i="1"/>
  <c r="AB1737" i="1"/>
  <c r="AA1097" i="1"/>
  <c r="AB1097" i="1"/>
  <c r="AA585" i="1"/>
  <c r="AB585" i="1"/>
  <c r="AA1624" i="1"/>
  <c r="AA1752" i="1"/>
  <c r="AB1656" i="1"/>
  <c r="AB1560" i="1"/>
  <c r="AB792" i="1"/>
  <c r="AB696" i="1"/>
  <c r="AA600" i="1"/>
  <c r="AA504" i="1"/>
  <c r="AB1774" i="1"/>
  <c r="AB1518" i="1"/>
  <c r="AB1262" i="1"/>
  <c r="AB1006" i="1"/>
  <c r="AB750" i="1"/>
  <c r="AB494" i="1"/>
  <c r="AB597" i="1"/>
  <c r="AB1141" i="1"/>
  <c r="AB949" i="1"/>
  <c r="AB1084" i="1"/>
  <c r="AB892" i="1"/>
  <c r="AA1250" i="1"/>
  <c r="AB1250" i="1"/>
  <c r="AA482" i="1"/>
  <c r="AB482" i="1"/>
  <c r="AA1481" i="1"/>
  <c r="AB1481" i="1"/>
  <c r="AA713" i="1"/>
  <c r="AB713" i="1"/>
  <c r="AA1735" i="1"/>
  <c r="AB1735" i="1"/>
  <c r="AA1351" i="1"/>
  <c r="AB1351" i="1"/>
  <c r="AB1794" i="1"/>
  <c r="AB1698" i="1"/>
  <c r="AB1602" i="1"/>
  <c r="AB1282" i="1"/>
  <c r="AB1186" i="1"/>
  <c r="AB1090" i="1"/>
  <c r="AB770" i="1"/>
  <c r="AB674" i="1"/>
  <c r="AB578" i="1"/>
  <c r="AB1769" i="1"/>
  <c r="AB1673" i="1"/>
  <c r="AB1577" i="1"/>
  <c r="AB1257" i="1"/>
  <c r="AB1161" i="1"/>
  <c r="AB1065" i="1"/>
  <c r="AB745" i="1"/>
  <c r="AB649" i="1"/>
  <c r="AB553" i="1"/>
  <c r="AB391" i="1"/>
  <c r="AB1464" i="1"/>
  <c r="AB1176" i="1"/>
  <c r="AB1080" i="1"/>
  <c r="AA984" i="1"/>
  <c r="AA888" i="1"/>
  <c r="AA1671" i="1"/>
  <c r="AA1415" i="1"/>
  <c r="AA1159" i="1"/>
  <c r="AA903" i="1"/>
  <c r="AA615" i="1"/>
  <c r="AB1806" i="1"/>
  <c r="AB1550" i="1"/>
  <c r="AB1294" i="1"/>
  <c r="AB1038" i="1"/>
  <c r="AB782" i="1"/>
  <c r="AB526" i="1"/>
  <c r="AB1173" i="1"/>
  <c r="AA661" i="1"/>
  <c r="AB732" i="1"/>
  <c r="AB540" i="1"/>
  <c r="AA1634" i="1"/>
  <c r="AB1634" i="1"/>
  <c r="AA994" i="1"/>
  <c r="AB994" i="1"/>
  <c r="AA1353" i="1"/>
  <c r="AB1353" i="1"/>
  <c r="AA1225" i="1"/>
  <c r="AB1225" i="1"/>
  <c r="AA1479" i="1"/>
  <c r="AB1479" i="1"/>
  <c r="AB1784" i="1"/>
  <c r="AB1688" i="1"/>
  <c r="AA1368" i="1"/>
  <c r="AA1272" i="1"/>
  <c r="AB536" i="1"/>
  <c r="AB440" i="1"/>
  <c r="AA1767" i="1"/>
  <c r="AA1511" i="1"/>
  <c r="AA1255" i="1"/>
  <c r="AA999" i="1"/>
  <c r="AA743" i="1"/>
  <c r="AB1582" i="1"/>
  <c r="AB1326" i="1"/>
  <c r="AB1070" i="1"/>
  <c r="AB814" i="1"/>
  <c r="AB558" i="1"/>
  <c r="AA1365" i="1"/>
  <c r="AA405" i="1"/>
  <c r="AA1404" i="1"/>
  <c r="AB1116" i="1"/>
  <c r="AA1506" i="1"/>
  <c r="AB1506" i="1"/>
  <c r="AB1592" i="1"/>
  <c r="AB824" i="1"/>
  <c r="AA728" i="1"/>
  <c r="AA632" i="1"/>
  <c r="AB1614" i="1"/>
  <c r="AB1358" i="1"/>
  <c r="AB1102" i="1"/>
  <c r="AB846" i="1"/>
  <c r="AB590" i="1"/>
  <c r="AB1205" i="1"/>
  <c r="AB572" i="1"/>
  <c r="AA1188" i="1"/>
  <c r="AB1188" i="1"/>
  <c r="AA964" i="1"/>
  <c r="AB964" i="1"/>
  <c r="AA740" i="1"/>
  <c r="AB740" i="1"/>
  <c r="AA516" i="1"/>
  <c r="AB516" i="1"/>
  <c r="AA1547" i="1"/>
  <c r="AB1547" i="1"/>
  <c r="AB1387" i="1"/>
  <c r="AA1387" i="1"/>
  <c r="AA1291" i="1"/>
  <c r="AB1291" i="1"/>
  <c r="AA1195" i="1"/>
  <c r="AB1195" i="1"/>
  <c r="AB1003" i="1"/>
  <c r="AA1003" i="1"/>
  <c r="AA779" i="1"/>
  <c r="AB779" i="1"/>
  <c r="AA651" i="1"/>
  <c r="AB651" i="1"/>
  <c r="AB835" i="1"/>
  <c r="AA835" i="1"/>
  <c r="AB771" i="1"/>
  <c r="AA771" i="1"/>
  <c r="AA707" i="1"/>
  <c r="AB707" i="1"/>
  <c r="AB643" i="1"/>
  <c r="AA643" i="1"/>
  <c r="AA611" i="1"/>
  <c r="AB611" i="1"/>
  <c r="AB547" i="1"/>
  <c r="AA547" i="1"/>
  <c r="AB515" i="1"/>
  <c r="AA515" i="1"/>
  <c r="AB1483" i="1"/>
  <c r="AA1099" i="1"/>
  <c r="AB804" i="1"/>
  <c r="AB451" i="1"/>
  <c r="AB1341" i="1"/>
  <c r="AB1085" i="1"/>
  <c r="AB829" i="1"/>
  <c r="AB1380" i="1"/>
  <c r="AB996" i="1"/>
  <c r="AB836" i="1"/>
  <c r="AB484" i="1"/>
  <c r="AB675" i="1"/>
  <c r="AB803" i="1"/>
  <c r="AB483" i="1"/>
  <c r="AB1683" i="1"/>
  <c r="AB1555" i="1"/>
  <c r="AB1427" i="1"/>
  <c r="AB1171" i="1"/>
  <c r="AB1011" i="1"/>
  <c r="AB787" i="1"/>
  <c r="AB723" i="1"/>
  <c r="AB387" i="1"/>
  <c r="AB419" i="1"/>
  <c r="BK1540" i="1"/>
  <c r="BX1540" i="1"/>
  <c r="BY1540" i="1"/>
  <c r="BZ1540" i="1"/>
  <c r="AO1523" i="1"/>
  <c r="BK1523" i="1"/>
  <c r="BY1523" i="1"/>
  <c r="BZ1523" i="1"/>
  <c r="BX1523" i="1"/>
  <c r="AO1267" i="1"/>
  <c r="BK1267" i="1"/>
  <c r="BY1267" i="1"/>
  <c r="BZ1267" i="1"/>
  <c r="BX1267" i="1"/>
  <c r="AO819" i="1"/>
  <c r="BK819" i="1"/>
  <c r="BY819" i="1"/>
  <c r="BZ819" i="1"/>
  <c r="BX819" i="1"/>
  <c r="AO370" i="1"/>
  <c r="BK370" i="1"/>
  <c r="BX370" i="1"/>
  <c r="BY370" i="1"/>
  <c r="BZ370" i="1"/>
  <c r="AO441" i="1"/>
  <c r="BK441" i="1"/>
  <c r="BX441" i="1"/>
  <c r="BY441" i="1"/>
  <c r="BZ441" i="1"/>
  <c r="AO1642" i="1"/>
  <c r="BK1642" i="1"/>
  <c r="BY1642" i="1"/>
  <c r="BZ1642" i="1"/>
  <c r="BX1642" i="1"/>
  <c r="AO1194" i="1"/>
  <c r="BK1194" i="1"/>
  <c r="BX1194" i="1"/>
  <c r="BY1194" i="1"/>
  <c r="BZ1194" i="1"/>
  <c r="AO746" i="1"/>
  <c r="BK746" i="1"/>
  <c r="BX746" i="1"/>
  <c r="BY746" i="1"/>
  <c r="BZ746" i="1"/>
  <c r="AO361" i="1"/>
  <c r="BK361" i="1"/>
  <c r="BX361" i="1"/>
  <c r="BY361" i="1"/>
  <c r="BZ361" i="1"/>
  <c r="AO489" i="1"/>
  <c r="BK489" i="1"/>
  <c r="BX489" i="1"/>
  <c r="BY489" i="1"/>
  <c r="BZ489" i="1"/>
  <c r="AO1529" i="1"/>
  <c r="BK1529" i="1"/>
  <c r="BX1529" i="1"/>
  <c r="BY1529" i="1"/>
  <c r="BZ1529" i="1"/>
  <c r="AO1145" i="1"/>
  <c r="BK1145" i="1"/>
  <c r="BX1145" i="1"/>
  <c r="BY1145" i="1"/>
  <c r="BZ1145" i="1"/>
  <c r="AO385" i="1"/>
  <c r="BK385" i="1"/>
  <c r="BX385" i="1"/>
  <c r="BY385" i="1"/>
  <c r="BZ385" i="1"/>
  <c r="AO1487" i="1"/>
  <c r="BK1487" i="1"/>
  <c r="BX1487" i="1"/>
  <c r="BY1487" i="1"/>
  <c r="BZ1487" i="1"/>
  <c r="AO1039" i="1"/>
  <c r="BK1039" i="1"/>
  <c r="BX1039" i="1"/>
  <c r="BY1039" i="1"/>
  <c r="BZ1039" i="1"/>
  <c r="AO591" i="1"/>
  <c r="BK591" i="1"/>
  <c r="BX591" i="1"/>
  <c r="BY591" i="1"/>
  <c r="BZ591" i="1"/>
  <c r="AO1437" i="1"/>
  <c r="BK1437" i="1"/>
  <c r="BX1437" i="1"/>
  <c r="BY1437" i="1"/>
  <c r="BZ1437" i="1"/>
  <c r="AO1053" i="1"/>
  <c r="BK1053" i="1"/>
  <c r="BX1053" i="1"/>
  <c r="BY1053" i="1"/>
  <c r="BZ1053" i="1"/>
  <c r="AO669" i="1"/>
  <c r="BK669" i="1"/>
  <c r="BX669" i="1"/>
  <c r="BY669" i="1"/>
  <c r="BZ669" i="1"/>
  <c r="AO220" i="1"/>
  <c r="BK220" i="1"/>
  <c r="BX220" i="1"/>
  <c r="BY220" i="1"/>
  <c r="BZ220" i="1"/>
  <c r="BK1140" i="1"/>
  <c r="BX1140" i="1"/>
  <c r="BY1140" i="1"/>
  <c r="BZ1140" i="1"/>
  <c r="BK251" i="1"/>
  <c r="BY251" i="1"/>
  <c r="BZ251" i="1"/>
  <c r="BX251" i="1"/>
  <c r="AO1608" i="1"/>
  <c r="BK1608" i="1"/>
  <c r="BZ1608" i="1"/>
  <c r="BX1608" i="1"/>
  <c r="BY1608" i="1"/>
  <c r="AO55" i="1"/>
  <c r="BK55" i="1"/>
  <c r="BX55" i="1"/>
  <c r="BY55" i="1"/>
  <c r="BZ55" i="1"/>
  <c r="AO1400" i="1"/>
  <c r="BK1400" i="1"/>
  <c r="BZ1400" i="1"/>
  <c r="BX1400" i="1"/>
  <c r="BY1400" i="1"/>
  <c r="AO63" i="1"/>
  <c r="BK63" i="1"/>
  <c r="BX63" i="1"/>
  <c r="BY63" i="1"/>
  <c r="BZ63" i="1"/>
  <c r="AO1200" i="1"/>
  <c r="BK1200" i="1"/>
  <c r="BZ1200" i="1"/>
  <c r="BX1200" i="1"/>
  <c r="BY1200" i="1"/>
  <c r="AO183" i="1"/>
  <c r="BK183" i="1"/>
  <c r="BX183" i="1"/>
  <c r="BY183" i="1"/>
  <c r="BZ183" i="1"/>
  <c r="AO1624" i="1"/>
  <c r="BK1624" i="1"/>
  <c r="BZ1624" i="1"/>
  <c r="BX1624" i="1"/>
  <c r="BY1624" i="1"/>
  <c r="AO784" i="1"/>
  <c r="BK784" i="1"/>
  <c r="BZ784" i="1"/>
  <c r="BX784" i="1"/>
  <c r="BY784" i="1"/>
  <c r="AO1030" i="1"/>
  <c r="BK1030" i="1"/>
  <c r="BX1030" i="1"/>
  <c r="BY1030" i="1"/>
  <c r="BZ1030" i="1"/>
  <c r="AO221" i="1"/>
  <c r="BK221" i="1"/>
  <c r="BX221" i="1"/>
  <c r="BY221" i="1"/>
  <c r="BZ221" i="1"/>
  <c r="AO423" i="1"/>
  <c r="BK423" i="1"/>
  <c r="BX423" i="1"/>
  <c r="BY423" i="1"/>
  <c r="BZ423" i="1"/>
  <c r="AO102" i="1"/>
  <c r="BK102" i="1"/>
  <c r="BX102" i="1"/>
  <c r="BY102" i="1"/>
  <c r="BZ102" i="1"/>
  <c r="BK988" i="1"/>
  <c r="BX988" i="1"/>
  <c r="BY988" i="1"/>
  <c r="BZ988" i="1"/>
  <c r="AO259" i="1"/>
  <c r="BK259" i="1"/>
  <c r="BY259" i="1"/>
  <c r="BZ259" i="1"/>
  <c r="BX259" i="1"/>
  <c r="AO1748" i="1"/>
  <c r="BK1748" i="1"/>
  <c r="BX1748" i="1"/>
  <c r="BY1748" i="1"/>
  <c r="BZ1748" i="1"/>
  <c r="AO1620" i="1"/>
  <c r="BK1620" i="1"/>
  <c r="BX1620" i="1"/>
  <c r="BY1620" i="1"/>
  <c r="BZ1620" i="1"/>
  <c r="AO1492" i="1"/>
  <c r="BK1492" i="1"/>
  <c r="BX1492" i="1"/>
  <c r="BY1492" i="1"/>
  <c r="BZ1492" i="1"/>
  <c r="AO1364" i="1"/>
  <c r="BK1364" i="1"/>
  <c r="BX1364" i="1"/>
  <c r="BY1364" i="1"/>
  <c r="BZ1364" i="1"/>
  <c r="AO1731" i="1"/>
  <c r="BK1731" i="1"/>
  <c r="BY1731" i="1"/>
  <c r="BZ1731" i="1"/>
  <c r="BX1731" i="1"/>
  <c r="BK1603" i="1"/>
  <c r="BY1603" i="1"/>
  <c r="BZ1603" i="1"/>
  <c r="BX1603" i="1"/>
  <c r="AO1475" i="1"/>
  <c r="BK1475" i="1"/>
  <c r="BY1475" i="1"/>
  <c r="BZ1475" i="1"/>
  <c r="BX1475" i="1"/>
  <c r="AO1347" i="1"/>
  <c r="BK1347" i="1"/>
  <c r="BY1347" i="1"/>
  <c r="BZ1347" i="1"/>
  <c r="BX1347" i="1"/>
  <c r="AO1219" i="1"/>
  <c r="BK1219" i="1"/>
  <c r="BY1219" i="1"/>
  <c r="BZ1219" i="1"/>
  <c r="BX1219" i="1"/>
  <c r="AO1091" i="1"/>
  <c r="BK1091" i="1"/>
  <c r="BY1091" i="1"/>
  <c r="BZ1091" i="1"/>
  <c r="BX1091" i="1"/>
  <c r="AO963" i="1"/>
  <c r="BK963" i="1"/>
  <c r="BY963" i="1"/>
  <c r="BZ963" i="1"/>
  <c r="BX963" i="1"/>
  <c r="AO835" i="1"/>
  <c r="BK835" i="1"/>
  <c r="BY835" i="1"/>
  <c r="BZ835" i="1"/>
  <c r="BX835" i="1"/>
  <c r="AO707" i="1"/>
  <c r="BK707" i="1"/>
  <c r="BY707" i="1"/>
  <c r="BZ707" i="1"/>
  <c r="BX707" i="1"/>
  <c r="AO643" i="1"/>
  <c r="BK643" i="1"/>
  <c r="BY643" i="1"/>
  <c r="BZ643" i="1"/>
  <c r="BX643" i="1"/>
  <c r="AO515" i="1"/>
  <c r="BK515" i="1"/>
  <c r="BY515" i="1"/>
  <c r="BZ515" i="1"/>
  <c r="BX515" i="1"/>
  <c r="AO387" i="1"/>
  <c r="BK387" i="1"/>
  <c r="BY387" i="1"/>
  <c r="BZ387" i="1"/>
  <c r="BX387" i="1"/>
  <c r="AO258" i="1"/>
  <c r="BK258" i="1"/>
  <c r="BX258" i="1"/>
  <c r="BY258" i="1"/>
  <c r="BZ258" i="1"/>
  <c r="AO130" i="1"/>
  <c r="BK130" i="1"/>
  <c r="BX130" i="1"/>
  <c r="BY130" i="1"/>
  <c r="BZ130" i="1"/>
  <c r="AO825" i="1"/>
  <c r="BK825" i="1"/>
  <c r="BX825" i="1"/>
  <c r="BY825" i="1"/>
  <c r="BZ825" i="1"/>
  <c r="AO481" i="1"/>
  <c r="BK481" i="1"/>
  <c r="BX481" i="1"/>
  <c r="BY481" i="1"/>
  <c r="BZ481" i="1"/>
  <c r="AO1786" i="1"/>
  <c r="BK1786" i="1"/>
  <c r="BX1786" i="1"/>
  <c r="BY1786" i="1"/>
  <c r="BZ1786" i="1"/>
  <c r="AO1658" i="1"/>
  <c r="BK1658" i="1"/>
  <c r="BX1658" i="1"/>
  <c r="BY1658" i="1"/>
  <c r="BZ1658" i="1"/>
  <c r="AO1594" i="1"/>
  <c r="BK1594" i="1"/>
  <c r="BX1594" i="1"/>
  <c r="BY1594" i="1"/>
  <c r="BZ1594" i="1"/>
  <c r="AO1466" i="1"/>
  <c r="BK1466" i="1"/>
  <c r="BX1466" i="1"/>
  <c r="BY1466" i="1"/>
  <c r="BZ1466" i="1"/>
  <c r="BK1338" i="1"/>
  <c r="BX1338" i="1"/>
  <c r="BY1338" i="1"/>
  <c r="BZ1338" i="1"/>
  <c r="AO1146" i="1"/>
  <c r="BK1146" i="1"/>
  <c r="BX1146" i="1"/>
  <c r="BY1146" i="1"/>
  <c r="BZ1146" i="1"/>
  <c r="AO1018" i="1"/>
  <c r="BK1018" i="1"/>
  <c r="BX1018" i="1"/>
  <c r="BY1018" i="1"/>
  <c r="BZ1018" i="1"/>
  <c r="AO954" i="1"/>
  <c r="BK954" i="1"/>
  <c r="BX954" i="1"/>
  <c r="BY954" i="1"/>
  <c r="BZ954" i="1"/>
  <c r="AO826" i="1"/>
  <c r="BK826" i="1"/>
  <c r="BX826" i="1"/>
  <c r="BY826" i="1"/>
  <c r="BZ826" i="1"/>
  <c r="AO698" i="1"/>
  <c r="BK698" i="1"/>
  <c r="BX698" i="1"/>
  <c r="BY698" i="1"/>
  <c r="BZ698" i="1"/>
  <c r="AO570" i="1"/>
  <c r="BK570" i="1"/>
  <c r="BX570" i="1"/>
  <c r="BY570" i="1"/>
  <c r="BZ570" i="1"/>
  <c r="AO442" i="1"/>
  <c r="BK442" i="1"/>
  <c r="BX442" i="1"/>
  <c r="BY442" i="1"/>
  <c r="BZ442" i="1"/>
  <c r="AO313" i="1"/>
  <c r="BK313" i="1"/>
  <c r="BX313" i="1"/>
  <c r="BY313" i="1"/>
  <c r="BZ313" i="1"/>
  <c r="AO185" i="1"/>
  <c r="BK185" i="1"/>
  <c r="BX185" i="1"/>
  <c r="BY185" i="1"/>
  <c r="BZ185" i="1"/>
  <c r="BK57" i="1"/>
  <c r="BX57" i="1"/>
  <c r="BY57" i="1"/>
  <c r="BZ57" i="1"/>
  <c r="BK545" i="1"/>
  <c r="BX545" i="1"/>
  <c r="BY545" i="1"/>
  <c r="BZ545" i="1"/>
  <c r="BK144" i="1"/>
  <c r="BZ144" i="1"/>
  <c r="BX144" i="1"/>
  <c r="BY144" i="1"/>
  <c r="AO1737" i="1"/>
  <c r="BK1737" i="1"/>
  <c r="BX1737" i="1"/>
  <c r="BY1737" i="1"/>
  <c r="BZ1737" i="1"/>
  <c r="BK1609" i="1"/>
  <c r="BX1609" i="1"/>
  <c r="BY1609" i="1"/>
  <c r="BZ1609" i="1"/>
  <c r="BK1481" i="1"/>
  <c r="BX1481" i="1"/>
  <c r="BY1481" i="1"/>
  <c r="BZ1481" i="1"/>
  <c r="AO1353" i="1"/>
  <c r="BK1353" i="1"/>
  <c r="BX1353" i="1"/>
  <c r="BY1353" i="1"/>
  <c r="BZ1353" i="1"/>
  <c r="AO1225" i="1"/>
  <c r="BK1225" i="1"/>
  <c r="BX1225" i="1"/>
  <c r="BY1225" i="1"/>
  <c r="BZ1225" i="1"/>
  <c r="AO1097" i="1"/>
  <c r="BK1097" i="1"/>
  <c r="BX1097" i="1"/>
  <c r="BY1097" i="1"/>
  <c r="BZ1097" i="1"/>
  <c r="AO953" i="1"/>
  <c r="BK953" i="1"/>
  <c r="BX953" i="1"/>
  <c r="BY953" i="1"/>
  <c r="BZ953" i="1"/>
  <c r="AO817" i="1"/>
  <c r="BK817" i="1"/>
  <c r="BX817" i="1"/>
  <c r="BY817" i="1"/>
  <c r="BZ817" i="1"/>
  <c r="BK433" i="1"/>
  <c r="BX433" i="1"/>
  <c r="BY433" i="1"/>
  <c r="BZ433" i="1"/>
  <c r="AO1759" i="1"/>
  <c r="BK1759" i="1"/>
  <c r="BX1759" i="1"/>
  <c r="BY1759" i="1"/>
  <c r="BZ1759" i="1"/>
  <c r="AO1631" i="1"/>
  <c r="BK1631" i="1"/>
  <c r="BX1631" i="1"/>
  <c r="BZ1631" i="1"/>
  <c r="BY1631" i="1"/>
  <c r="AO1503" i="1"/>
  <c r="BK1503" i="1"/>
  <c r="BX1503" i="1"/>
  <c r="BY1503" i="1"/>
  <c r="BZ1503" i="1"/>
  <c r="AO1375" i="1"/>
  <c r="BK1375" i="1"/>
  <c r="BX1375" i="1"/>
  <c r="BY1375" i="1"/>
  <c r="BZ1375" i="1"/>
  <c r="AO1247" i="1"/>
  <c r="BK1247" i="1"/>
  <c r="BX1247" i="1"/>
  <c r="BY1247" i="1"/>
  <c r="BZ1247" i="1"/>
  <c r="AO1119" i="1"/>
  <c r="BK1119" i="1"/>
  <c r="BX1119" i="1"/>
  <c r="BY1119" i="1"/>
  <c r="BZ1119" i="1"/>
  <c r="AO991" i="1"/>
  <c r="BK991" i="1"/>
  <c r="BX991" i="1"/>
  <c r="BY991" i="1"/>
  <c r="BZ991" i="1"/>
  <c r="AO799" i="1"/>
  <c r="BK799" i="1"/>
  <c r="BX799" i="1"/>
  <c r="BY799" i="1"/>
  <c r="BZ799" i="1"/>
  <c r="AO671" i="1"/>
  <c r="BK671" i="1"/>
  <c r="BX671" i="1"/>
  <c r="BY671" i="1"/>
  <c r="BZ671" i="1"/>
  <c r="AO543" i="1"/>
  <c r="BK543" i="1"/>
  <c r="BX543" i="1"/>
  <c r="BY543" i="1"/>
  <c r="BZ543" i="1"/>
  <c r="AO1709" i="1"/>
  <c r="BK1709" i="1"/>
  <c r="BX1709" i="1"/>
  <c r="BZ1709" i="1"/>
  <c r="BY1709" i="1"/>
  <c r="AO1581" i="1"/>
  <c r="BK1581" i="1"/>
  <c r="BZ1581" i="1"/>
  <c r="BX1581" i="1"/>
  <c r="BY1581" i="1"/>
  <c r="BK1453" i="1"/>
  <c r="BX1453" i="1"/>
  <c r="BY1453" i="1"/>
  <c r="BZ1453" i="1"/>
  <c r="AO1325" i="1"/>
  <c r="BK1325" i="1"/>
  <c r="BX1325" i="1"/>
  <c r="BY1325" i="1"/>
  <c r="BZ1325" i="1"/>
  <c r="BK1197" i="1"/>
  <c r="BX1197" i="1"/>
  <c r="BY1197" i="1"/>
  <c r="BZ1197" i="1"/>
  <c r="BK1069" i="1"/>
  <c r="BX1069" i="1"/>
  <c r="BY1069" i="1"/>
  <c r="BZ1069" i="1"/>
  <c r="BK941" i="1"/>
  <c r="BX941" i="1"/>
  <c r="BY941" i="1"/>
  <c r="BZ941" i="1"/>
  <c r="BK813" i="1"/>
  <c r="BX813" i="1"/>
  <c r="BY813" i="1"/>
  <c r="BZ813" i="1"/>
  <c r="BK685" i="1"/>
  <c r="BX685" i="1"/>
  <c r="BY685" i="1"/>
  <c r="BZ685" i="1"/>
  <c r="AO557" i="1"/>
  <c r="BK557" i="1"/>
  <c r="BX557" i="1"/>
  <c r="BY557" i="1"/>
  <c r="BZ557" i="1"/>
  <c r="AO429" i="1"/>
  <c r="BK429" i="1"/>
  <c r="BX429" i="1"/>
  <c r="BY429" i="1"/>
  <c r="BZ429" i="1"/>
  <c r="BK300" i="1"/>
  <c r="BX300" i="1"/>
  <c r="BY300" i="1"/>
  <c r="BZ300" i="1"/>
  <c r="AO172" i="1"/>
  <c r="BK172" i="1"/>
  <c r="BX172" i="1"/>
  <c r="BY172" i="1"/>
  <c r="BZ172" i="1"/>
  <c r="BK108" i="1"/>
  <c r="BX108" i="1"/>
  <c r="BY108" i="1"/>
  <c r="BZ108" i="1"/>
  <c r="AO1284" i="1"/>
  <c r="BK1284" i="1"/>
  <c r="BX1284" i="1"/>
  <c r="BY1284" i="1"/>
  <c r="BZ1284" i="1"/>
  <c r="AO1156" i="1"/>
  <c r="BK1156" i="1"/>
  <c r="BX1156" i="1"/>
  <c r="BY1156" i="1"/>
  <c r="BZ1156" i="1"/>
  <c r="BK1092" i="1"/>
  <c r="BX1092" i="1"/>
  <c r="BY1092" i="1"/>
  <c r="BZ1092" i="1"/>
  <c r="AO836" i="1"/>
  <c r="BK836" i="1"/>
  <c r="BX836" i="1"/>
  <c r="BY836" i="1"/>
  <c r="BZ836" i="1"/>
  <c r="BK548" i="1"/>
  <c r="BX548" i="1"/>
  <c r="BY548" i="1"/>
  <c r="BZ548" i="1"/>
  <c r="BK283" i="1"/>
  <c r="BY283" i="1"/>
  <c r="BZ283" i="1"/>
  <c r="BX283" i="1"/>
  <c r="AO27" i="1"/>
  <c r="BK27" i="1"/>
  <c r="BY27" i="1"/>
  <c r="BZ27" i="1"/>
  <c r="BX27" i="1"/>
  <c r="AO1102" i="1"/>
  <c r="BK1102" i="1"/>
  <c r="BX1102" i="1"/>
  <c r="BY1102" i="1"/>
  <c r="BZ1102" i="1"/>
  <c r="AO293" i="1"/>
  <c r="BK293" i="1"/>
  <c r="BX293" i="1"/>
  <c r="BY293" i="1"/>
  <c r="BZ293" i="1"/>
  <c r="AO1448" i="1"/>
  <c r="BK1448" i="1"/>
  <c r="BZ1448" i="1"/>
  <c r="BX1448" i="1"/>
  <c r="BY1448" i="1"/>
  <c r="BK952" i="1"/>
  <c r="BZ952" i="1"/>
  <c r="BX952" i="1"/>
  <c r="BY952" i="1"/>
  <c r="BK440" i="1"/>
  <c r="BZ440" i="1"/>
  <c r="BX440" i="1"/>
  <c r="BY440" i="1"/>
  <c r="AO1598" i="1"/>
  <c r="BK1598" i="1"/>
  <c r="BX1598" i="1"/>
  <c r="BY1598" i="1"/>
  <c r="BZ1598" i="1"/>
  <c r="BK574" i="1"/>
  <c r="BX574" i="1"/>
  <c r="BY574" i="1"/>
  <c r="BZ574" i="1"/>
  <c r="BK1704" i="1"/>
  <c r="BZ1704" i="1"/>
  <c r="BX1704" i="1"/>
  <c r="BY1704" i="1"/>
  <c r="AO1208" i="1"/>
  <c r="BK1208" i="1"/>
  <c r="BZ1208" i="1"/>
  <c r="BX1208" i="1"/>
  <c r="BY1208" i="1"/>
  <c r="AO928" i="1"/>
  <c r="BK928" i="1"/>
  <c r="BZ928" i="1"/>
  <c r="BX928" i="1"/>
  <c r="BY928" i="1"/>
  <c r="AO432" i="1"/>
  <c r="BK432" i="1"/>
  <c r="BZ432" i="1"/>
  <c r="BX432" i="1"/>
  <c r="BY432" i="1"/>
  <c r="AO1630" i="1"/>
  <c r="BK1630" i="1"/>
  <c r="BX1630" i="1"/>
  <c r="BY1630" i="1"/>
  <c r="BZ1630" i="1"/>
  <c r="AO197" i="1"/>
  <c r="BK197" i="1"/>
  <c r="BX197" i="1"/>
  <c r="BY197" i="1"/>
  <c r="BZ197" i="1"/>
  <c r="AO1504" i="1"/>
  <c r="BK1504" i="1"/>
  <c r="BZ1504" i="1"/>
  <c r="BX1504" i="1"/>
  <c r="BY1504" i="1"/>
  <c r="AO1000" i="1"/>
  <c r="BK1000" i="1"/>
  <c r="BZ1000" i="1"/>
  <c r="BX1000" i="1"/>
  <c r="BY1000" i="1"/>
  <c r="BK480" i="1"/>
  <c r="BZ480" i="1"/>
  <c r="BX480" i="1"/>
  <c r="BY480" i="1"/>
  <c r="AO247" i="1"/>
  <c r="BK247" i="1"/>
  <c r="BX247" i="1"/>
  <c r="BY247" i="1"/>
  <c r="BZ247" i="1"/>
  <c r="BK1374" i="1"/>
  <c r="BX1374" i="1"/>
  <c r="BY1374" i="1"/>
  <c r="BZ1374" i="1"/>
  <c r="AO1680" i="1"/>
  <c r="BK1680" i="1"/>
  <c r="BZ1680" i="1"/>
  <c r="BX1680" i="1"/>
  <c r="BY1680" i="1"/>
  <c r="AO1088" i="1"/>
  <c r="BK1088" i="1"/>
  <c r="BZ1088" i="1"/>
  <c r="BX1088" i="1"/>
  <c r="BY1088" i="1"/>
  <c r="AO592" i="1"/>
  <c r="BK592" i="1"/>
  <c r="BZ592" i="1"/>
  <c r="BX592" i="1"/>
  <c r="BY592" i="1"/>
  <c r="AO127" i="1"/>
  <c r="BK127" i="1"/>
  <c r="BX127" i="1"/>
  <c r="BY127" i="1"/>
  <c r="BZ127" i="1"/>
  <c r="BK1134" i="1"/>
  <c r="BX1134" i="1"/>
  <c r="BY1134" i="1"/>
  <c r="BZ1134" i="1"/>
  <c r="AO325" i="1"/>
  <c r="BK325" i="1"/>
  <c r="BX325" i="1"/>
  <c r="BY325" i="1"/>
  <c r="BZ325" i="1"/>
  <c r="BK439" i="1"/>
  <c r="BX439" i="1"/>
  <c r="BY439" i="1"/>
  <c r="BZ439" i="1"/>
  <c r="AO374" i="1"/>
  <c r="BK374" i="1"/>
  <c r="BX374" i="1"/>
  <c r="BY374" i="1"/>
  <c r="BZ374" i="1"/>
  <c r="AO246" i="1"/>
  <c r="BK246" i="1"/>
  <c r="BX246" i="1"/>
  <c r="BY246" i="1"/>
  <c r="BZ246" i="1"/>
  <c r="AO118" i="1"/>
  <c r="BK118" i="1"/>
  <c r="BX118" i="1"/>
  <c r="BY118" i="1"/>
  <c r="BZ118" i="1"/>
  <c r="AO1534" i="1"/>
  <c r="BK1534" i="1"/>
  <c r="BX1534" i="1"/>
  <c r="BY1534" i="1"/>
  <c r="BZ1534" i="1"/>
  <c r="BK686" i="1"/>
  <c r="BX686" i="1"/>
  <c r="BY686" i="1"/>
  <c r="BZ686" i="1"/>
  <c r="AO1020" i="1"/>
  <c r="BK1020" i="1"/>
  <c r="BX1020" i="1"/>
  <c r="BY1020" i="1"/>
  <c r="BZ1020" i="1"/>
  <c r="AO660" i="1"/>
  <c r="BK660" i="1"/>
  <c r="BX660" i="1"/>
  <c r="BY660" i="1"/>
  <c r="BZ660" i="1"/>
  <c r="AO540" i="1"/>
  <c r="BK540" i="1"/>
  <c r="BX540" i="1"/>
  <c r="BY540" i="1"/>
  <c r="BZ540" i="1"/>
  <c r="AO291" i="1"/>
  <c r="BK291" i="1"/>
  <c r="BY291" i="1"/>
  <c r="BZ291" i="1"/>
  <c r="BX291" i="1"/>
  <c r="BK35" i="1"/>
  <c r="BY35" i="1"/>
  <c r="BZ35" i="1"/>
  <c r="BX35" i="1"/>
  <c r="AO974" i="1"/>
  <c r="BK974" i="1"/>
  <c r="BX974" i="1"/>
  <c r="BY974" i="1"/>
  <c r="BZ974" i="1"/>
  <c r="AO109" i="1"/>
  <c r="BK109" i="1"/>
  <c r="BX109" i="1"/>
  <c r="BY109" i="1"/>
  <c r="BZ109" i="1"/>
  <c r="AK1804" i="1"/>
  <c r="BK1804" i="1"/>
  <c r="BX1804" i="1"/>
  <c r="BY1804" i="1"/>
  <c r="BZ1804" i="1"/>
  <c r="AO1740" i="1"/>
  <c r="BK1740" i="1"/>
  <c r="BX1740" i="1"/>
  <c r="BY1740" i="1"/>
  <c r="BZ1740" i="1"/>
  <c r="BK1676" i="1"/>
  <c r="BX1676" i="1"/>
  <c r="BY1676" i="1"/>
  <c r="BZ1676" i="1"/>
  <c r="BK1612" i="1"/>
  <c r="BX1612" i="1"/>
  <c r="BY1612" i="1"/>
  <c r="BZ1612" i="1"/>
  <c r="BK1548" i="1"/>
  <c r="BX1548" i="1"/>
  <c r="BY1548" i="1"/>
  <c r="BZ1548" i="1"/>
  <c r="BK1484" i="1"/>
  <c r="BX1484" i="1"/>
  <c r="BY1484" i="1"/>
  <c r="BZ1484" i="1"/>
  <c r="BK1420" i="1"/>
  <c r="BX1420" i="1"/>
  <c r="BY1420" i="1"/>
  <c r="BZ1420" i="1"/>
  <c r="AO1356" i="1"/>
  <c r="BK1356" i="1"/>
  <c r="BX1356" i="1"/>
  <c r="BY1356" i="1"/>
  <c r="BZ1356" i="1"/>
  <c r="BK1787" i="1"/>
  <c r="BY1787" i="1"/>
  <c r="BZ1787" i="1"/>
  <c r="BX1787" i="1"/>
  <c r="AO1723" i="1"/>
  <c r="BK1723" i="1"/>
  <c r="BY1723" i="1"/>
  <c r="BZ1723" i="1"/>
  <c r="BX1723" i="1"/>
  <c r="BK1659" i="1"/>
  <c r="BY1659" i="1"/>
  <c r="BZ1659" i="1"/>
  <c r="BX1659" i="1"/>
  <c r="AO1595" i="1"/>
  <c r="BK1595" i="1"/>
  <c r="BY1595" i="1"/>
  <c r="BZ1595" i="1"/>
  <c r="BX1595" i="1"/>
  <c r="BK1531" i="1"/>
  <c r="BY1531" i="1"/>
  <c r="BZ1531" i="1"/>
  <c r="BX1531" i="1"/>
  <c r="BK1467" i="1"/>
  <c r="BY1467" i="1"/>
  <c r="BZ1467" i="1"/>
  <c r="BX1467" i="1"/>
  <c r="BK1403" i="1"/>
  <c r="BY1403" i="1"/>
  <c r="BZ1403" i="1"/>
  <c r="BX1403" i="1"/>
  <c r="AO1339" i="1"/>
  <c r="BK1339" i="1"/>
  <c r="BY1339" i="1"/>
  <c r="BZ1339" i="1"/>
  <c r="BX1339" i="1"/>
  <c r="BK1275" i="1"/>
  <c r="BY1275" i="1"/>
  <c r="BZ1275" i="1"/>
  <c r="BX1275" i="1"/>
  <c r="BK1211" i="1"/>
  <c r="BY1211" i="1"/>
  <c r="BZ1211" i="1"/>
  <c r="BX1211" i="1"/>
  <c r="BK1147" i="1"/>
  <c r="BY1147" i="1"/>
  <c r="BZ1147" i="1"/>
  <c r="BX1147" i="1"/>
  <c r="AO1083" i="1"/>
  <c r="BK1083" i="1"/>
  <c r="BY1083" i="1"/>
  <c r="BZ1083" i="1"/>
  <c r="BX1083" i="1"/>
  <c r="BK1019" i="1"/>
  <c r="BY1019" i="1"/>
  <c r="BZ1019" i="1"/>
  <c r="BX1019" i="1"/>
  <c r="BK955" i="1"/>
  <c r="BY955" i="1"/>
  <c r="BZ955" i="1"/>
  <c r="BX955" i="1"/>
  <c r="BK891" i="1"/>
  <c r="BY891" i="1"/>
  <c r="BZ891" i="1"/>
  <c r="BX891" i="1"/>
  <c r="BK827" i="1"/>
  <c r="BY827" i="1"/>
  <c r="BZ827" i="1"/>
  <c r="BX827" i="1"/>
  <c r="BK763" i="1"/>
  <c r="BY763" i="1"/>
  <c r="BZ763" i="1"/>
  <c r="BX763" i="1"/>
  <c r="BK699" i="1"/>
  <c r="BY699" i="1"/>
  <c r="BZ699" i="1"/>
  <c r="BX699" i="1"/>
  <c r="AO635" i="1"/>
  <c r="BK635" i="1"/>
  <c r="BY635" i="1"/>
  <c r="BZ635" i="1"/>
  <c r="BX635" i="1"/>
  <c r="BK571" i="1"/>
  <c r="BY571" i="1"/>
  <c r="BZ571" i="1"/>
  <c r="BX571" i="1"/>
  <c r="AO507" i="1"/>
  <c r="BK507" i="1"/>
  <c r="BY507" i="1"/>
  <c r="BZ507" i="1"/>
  <c r="BX507" i="1"/>
  <c r="BK443" i="1"/>
  <c r="BY443" i="1"/>
  <c r="BZ443" i="1"/>
  <c r="BX443" i="1"/>
  <c r="AO379" i="1"/>
  <c r="BK379" i="1"/>
  <c r="BY379" i="1"/>
  <c r="BZ379" i="1"/>
  <c r="BX379" i="1"/>
  <c r="BK314" i="1"/>
  <c r="BX314" i="1"/>
  <c r="BY314" i="1"/>
  <c r="BZ314" i="1"/>
  <c r="BK250" i="1"/>
  <c r="BX250" i="1"/>
  <c r="BY250" i="1"/>
  <c r="BZ250" i="1"/>
  <c r="BK186" i="1"/>
  <c r="BX186" i="1"/>
  <c r="BY186" i="1"/>
  <c r="BZ186" i="1"/>
  <c r="BK122" i="1"/>
  <c r="BX122" i="1"/>
  <c r="BY122" i="1"/>
  <c r="BZ122" i="1"/>
  <c r="BK58" i="1"/>
  <c r="BX58" i="1"/>
  <c r="BY58" i="1"/>
  <c r="BZ58" i="1"/>
  <c r="AO809" i="1"/>
  <c r="BK809" i="1"/>
  <c r="BX809" i="1"/>
  <c r="BY809" i="1"/>
  <c r="BZ809" i="1"/>
  <c r="AO641" i="1"/>
  <c r="BK641" i="1"/>
  <c r="BX641" i="1"/>
  <c r="BY641" i="1"/>
  <c r="BZ641" i="1"/>
  <c r="BK457" i="1"/>
  <c r="BX457" i="1"/>
  <c r="BY457" i="1"/>
  <c r="BZ457" i="1"/>
  <c r="AO296" i="1"/>
  <c r="BK296" i="1"/>
  <c r="BZ296" i="1"/>
  <c r="BX296" i="1"/>
  <c r="BY296" i="1"/>
  <c r="AO104" i="1"/>
  <c r="BK104" i="1"/>
  <c r="BZ104" i="1"/>
  <c r="BX104" i="1"/>
  <c r="BY104" i="1"/>
  <c r="BK1778" i="1"/>
  <c r="BY1778" i="1"/>
  <c r="BX1778" i="1"/>
  <c r="BZ1778" i="1"/>
  <c r="BK1714" i="1"/>
  <c r="BY1714" i="1"/>
  <c r="BZ1714" i="1"/>
  <c r="BX1714" i="1"/>
  <c r="AO1650" i="1"/>
  <c r="BK1650" i="1"/>
  <c r="BZ1650" i="1"/>
  <c r="BY1650" i="1"/>
  <c r="BX1650" i="1"/>
  <c r="AO1586" i="1"/>
  <c r="BK1586" i="1"/>
  <c r="BZ1586" i="1"/>
  <c r="BY1586" i="1"/>
  <c r="BX1586" i="1"/>
  <c r="BK1522" i="1"/>
  <c r="BX1522" i="1"/>
  <c r="BY1522" i="1"/>
  <c r="BZ1522" i="1"/>
  <c r="BK1458" i="1"/>
  <c r="BX1458" i="1"/>
  <c r="BY1458" i="1"/>
  <c r="BZ1458" i="1"/>
  <c r="BK1394" i="1"/>
  <c r="BX1394" i="1"/>
  <c r="BY1394" i="1"/>
  <c r="BZ1394" i="1"/>
  <c r="BK1330" i="1"/>
  <c r="BX1330" i="1"/>
  <c r="BY1330" i="1"/>
  <c r="BZ1330" i="1"/>
  <c r="BK1266" i="1"/>
  <c r="BX1266" i="1"/>
  <c r="BY1266" i="1"/>
  <c r="BZ1266" i="1"/>
  <c r="AO1202" i="1"/>
  <c r="BK1202" i="1"/>
  <c r="BX1202" i="1"/>
  <c r="BY1202" i="1"/>
  <c r="BZ1202" i="1"/>
  <c r="BK1138" i="1"/>
  <c r="BX1138" i="1"/>
  <c r="BY1138" i="1"/>
  <c r="BZ1138" i="1"/>
  <c r="AO1074" i="1"/>
  <c r="BK1074" i="1"/>
  <c r="BX1074" i="1"/>
  <c r="BY1074" i="1"/>
  <c r="BZ1074" i="1"/>
  <c r="BK1010" i="1"/>
  <c r="BX1010" i="1"/>
  <c r="BY1010" i="1"/>
  <c r="BZ1010" i="1"/>
  <c r="BK946" i="1"/>
  <c r="BX946" i="1"/>
  <c r="BY946" i="1"/>
  <c r="BZ946" i="1"/>
  <c r="BK882" i="1"/>
  <c r="BX882" i="1"/>
  <c r="BY882" i="1"/>
  <c r="BZ882" i="1"/>
  <c r="AO818" i="1"/>
  <c r="BK818" i="1"/>
  <c r="BX818" i="1"/>
  <c r="BY818" i="1"/>
  <c r="BZ818" i="1"/>
  <c r="BK754" i="1"/>
  <c r="BX754" i="1"/>
  <c r="BY754" i="1"/>
  <c r="BZ754" i="1"/>
  <c r="AO690" i="1"/>
  <c r="BK690" i="1"/>
  <c r="BX690" i="1"/>
  <c r="BY690" i="1"/>
  <c r="BZ690" i="1"/>
  <c r="BK626" i="1"/>
  <c r="BX626" i="1"/>
  <c r="BY626" i="1"/>
  <c r="BZ626" i="1"/>
  <c r="BK562" i="1"/>
  <c r="BX562" i="1"/>
  <c r="BY562" i="1"/>
  <c r="BZ562" i="1"/>
  <c r="AO498" i="1"/>
  <c r="BK498" i="1"/>
  <c r="BX498" i="1"/>
  <c r="BY498" i="1"/>
  <c r="BZ498" i="1"/>
  <c r="AO434" i="1"/>
  <c r="BK434" i="1"/>
  <c r="BX434" i="1"/>
  <c r="BY434" i="1"/>
  <c r="BZ434" i="1"/>
  <c r="AO369" i="1"/>
  <c r="BK369" i="1"/>
  <c r="BX369" i="1"/>
  <c r="BY369" i="1"/>
  <c r="BZ369" i="1"/>
  <c r="AO305" i="1"/>
  <c r="BK305" i="1"/>
  <c r="BX305" i="1"/>
  <c r="BY305" i="1"/>
  <c r="BZ305" i="1"/>
  <c r="BK241" i="1"/>
  <c r="BX241" i="1"/>
  <c r="BY241" i="1"/>
  <c r="BZ241" i="1"/>
  <c r="AO177" i="1"/>
  <c r="BK177" i="1"/>
  <c r="BX177" i="1"/>
  <c r="BY177" i="1"/>
  <c r="BZ177" i="1"/>
  <c r="BK113" i="1"/>
  <c r="BX113" i="1"/>
  <c r="BY113" i="1"/>
  <c r="BZ113" i="1"/>
  <c r="BK49" i="1"/>
  <c r="BX49" i="1"/>
  <c r="BY49" i="1"/>
  <c r="BZ49" i="1"/>
  <c r="AO737" i="1"/>
  <c r="BK737" i="1"/>
  <c r="BX737" i="1"/>
  <c r="BY737" i="1"/>
  <c r="BZ737" i="1"/>
  <c r="BK521" i="1"/>
  <c r="BX521" i="1"/>
  <c r="BY521" i="1"/>
  <c r="BZ521" i="1"/>
  <c r="BK320" i="1"/>
  <c r="BZ320" i="1"/>
  <c r="BX320" i="1"/>
  <c r="BY320" i="1"/>
  <c r="BK136" i="1"/>
  <c r="BZ136" i="1"/>
  <c r="BX136" i="1"/>
  <c r="BY136" i="1"/>
  <c r="BK1793" i="1"/>
  <c r="BX1793" i="1"/>
  <c r="BY1793" i="1"/>
  <c r="BZ1793" i="1"/>
  <c r="BK1729" i="1"/>
  <c r="BX1729" i="1"/>
  <c r="BY1729" i="1"/>
  <c r="BZ1729" i="1"/>
  <c r="AO1665" i="1"/>
  <c r="BK1665" i="1"/>
  <c r="BX1665" i="1"/>
  <c r="BY1665" i="1"/>
  <c r="BZ1665" i="1"/>
  <c r="AO1601" i="1"/>
  <c r="BK1601" i="1"/>
  <c r="BX1601" i="1"/>
  <c r="BY1601" i="1"/>
  <c r="BZ1601" i="1"/>
  <c r="AO1537" i="1"/>
  <c r="BK1537" i="1"/>
  <c r="BX1537" i="1"/>
  <c r="BY1537" i="1"/>
  <c r="BZ1537" i="1"/>
  <c r="BK1473" i="1"/>
  <c r="BX1473" i="1"/>
  <c r="BY1473" i="1"/>
  <c r="BZ1473" i="1"/>
  <c r="BK1409" i="1"/>
  <c r="BX1409" i="1"/>
  <c r="BY1409" i="1"/>
  <c r="BZ1409" i="1"/>
  <c r="AO1345" i="1"/>
  <c r="BK1345" i="1"/>
  <c r="BX1345" i="1"/>
  <c r="BY1345" i="1"/>
  <c r="BZ1345" i="1"/>
  <c r="BK1281" i="1"/>
  <c r="BX1281" i="1"/>
  <c r="BY1281" i="1"/>
  <c r="BZ1281" i="1"/>
  <c r="BK1217" i="1"/>
  <c r="BX1217" i="1"/>
  <c r="BY1217" i="1"/>
  <c r="BZ1217" i="1"/>
  <c r="BK1153" i="1"/>
  <c r="BX1153" i="1"/>
  <c r="BY1153" i="1"/>
  <c r="BZ1153" i="1"/>
  <c r="AO1089" i="1"/>
  <c r="BK1089" i="1"/>
  <c r="BX1089" i="1"/>
  <c r="BY1089" i="1"/>
  <c r="BZ1089" i="1"/>
  <c r="AO1025" i="1"/>
  <c r="BK1025" i="1"/>
  <c r="BX1025" i="1"/>
  <c r="BY1025" i="1"/>
  <c r="BZ1025" i="1"/>
  <c r="AO945" i="1"/>
  <c r="BK945" i="1"/>
  <c r="BX945" i="1"/>
  <c r="BY945" i="1"/>
  <c r="BZ945" i="1"/>
  <c r="AO881" i="1"/>
  <c r="BK881" i="1"/>
  <c r="BX881" i="1"/>
  <c r="BY881" i="1"/>
  <c r="BZ881" i="1"/>
  <c r="AO793" i="1"/>
  <c r="BK793" i="1"/>
  <c r="BX793" i="1"/>
  <c r="BY793" i="1"/>
  <c r="BZ793" i="1"/>
  <c r="AO609" i="1"/>
  <c r="BK609" i="1"/>
  <c r="BX609" i="1"/>
  <c r="BY609" i="1"/>
  <c r="BZ609" i="1"/>
  <c r="AO409" i="1"/>
  <c r="BK409" i="1"/>
  <c r="BX409" i="1"/>
  <c r="BY409" i="1"/>
  <c r="BZ409" i="1"/>
  <c r="BK208" i="1"/>
  <c r="BZ208" i="1"/>
  <c r="BX208" i="1"/>
  <c r="BY208" i="1"/>
  <c r="BK1815" i="1"/>
  <c r="BX1815" i="1"/>
  <c r="BZ1815" i="1"/>
  <c r="BY1815" i="1"/>
  <c r="AO1751" i="1"/>
  <c r="BK1751" i="1"/>
  <c r="BZ1751" i="1"/>
  <c r="BX1751" i="1"/>
  <c r="BY1751" i="1"/>
  <c r="AO1687" i="1"/>
  <c r="BK1687" i="1"/>
  <c r="BZ1687" i="1"/>
  <c r="BX1687" i="1"/>
  <c r="BY1687" i="1"/>
  <c r="BK1623" i="1"/>
  <c r="BX1623" i="1"/>
  <c r="BZ1623" i="1"/>
  <c r="BY1623" i="1"/>
  <c r="AO1559" i="1"/>
  <c r="BK1559" i="1"/>
  <c r="BX1559" i="1"/>
  <c r="BZ1559" i="1"/>
  <c r="BY1559" i="1"/>
  <c r="AO1495" i="1"/>
  <c r="BK1495" i="1"/>
  <c r="BX1495" i="1"/>
  <c r="BY1495" i="1"/>
  <c r="BZ1495" i="1"/>
  <c r="BK1431" i="1"/>
  <c r="BX1431" i="1"/>
  <c r="BY1431" i="1"/>
  <c r="BZ1431" i="1"/>
  <c r="AO1367" i="1"/>
  <c r="BK1367" i="1"/>
  <c r="BX1367" i="1"/>
  <c r="BY1367" i="1"/>
  <c r="BZ1367" i="1"/>
  <c r="BK1303" i="1"/>
  <c r="BX1303" i="1"/>
  <c r="BY1303" i="1"/>
  <c r="BZ1303" i="1"/>
  <c r="BK1239" i="1"/>
  <c r="BX1239" i="1"/>
  <c r="BY1239" i="1"/>
  <c r="BZ1239" i="1"/>
  <c r="AO1175" i="1"/>
  <c r="BK1175" i="1"/>
  <c r="BX1175" i="1"/>
  <c r="BY1175" i="1"/>
  <c r="BZ1175" i="1"/>
  <c r="BK1111" i="1"/>
  <c r="BX1111" i="1"/>
  <c r="BY1111" i="1"/>
  <c r="BZ1111" i="1"/>
  <c r="BK1047" i="1"/>
  <c r="BX1047" i="1"/>
  <c r="BY1047" i="1"/>
  <c r="BZ1047" i="1"/>
  <c r="AO983" i="1"/>
  <c r="BK983" i="1"/>
  <c r="BX983" i="1"/>
  <c r="BY983" i="1"/>
  <c r="BZ983" i="1"/>
  <c r="BK919" i="1"/>
  <c r="BX919" i="1"/>
  <c r="BY919" i="1"/>
  <c r="BZ919" i="1"/>
  <c r="BK855" i="1"/>
  <c r="BX855" i="1"/>
  <c r="BY855" i="1"/>
  <c r="BZ855" i="1"/>
  <c r="BK791" i="1"/>
  <c r="BX791" i="1"/>
  <c r="BY791" i="1"/>
  <c r="BZ791" i="1"/>
  <c r="AO727" i="1"/>
  <c r="BK727" i="1"/>
  <c r="BX727" i="1"/>
  <c r="BY727" i="1"/>
  <c r="BZ727" i="1"/>
  <c r="AO663" i="1"/>
  <c r="BK663" i="1"/>
  <c r="BX663" i="1"/>
  <c r="BY663" i="1"/>
  <c r="BZ663" i="1"/>
  <c r="BK599" i="1"/>
  <c r="BX599" i="1"/>
  <c r="BY599" i="1"/>
  <c r="BZ599" i="1"/>
  <c r="BK535" i="1"/>
  <c r="BX535" i="1"/>
  <c r="BY535" i="1"/>
  <c r="BZ535" i="1"/>
  <c r="BK1765" i="1"/>
  <c r="BY1765" i="1"/>
  <c r="BX1765" i="1"/>
  <c r="BZ1765" i="1"/>
  <c r="BK1701" i="1"/>
  <c r="BX1701" i="1"/>
  <c r="BY1701" i="1"/>
  <c r="BZ1701" i="1"/>
  <c r="BK1637" i="1"/>
  <c r="BY1637" i="1"/>
  <c r="BX1637" i="1"/>
  <c r="BZ1637" i="1"/>
  <c r="BK1573" i="1"/>
  <c r="BY1573" i="1"/>
  <c r="BX1573" i="1"/>
  <c r="BZ1573" i="1"/>
  <c r="BK1509" i="1"/>
  <c r="BX1509" i="1"/>
  <c r="BY1509" i="1"/>
  <c r="BZ1509" i="1"/>
  <c r="BK1445" i="1"/>
  <c r="BX1445" i="1"/>
  <c r="BY1445" i="1"/>
  <c r="BZ1445" i="1"/>
  <c r="BK1381" i="1"/>
  <c r="BX1381" i="1"/>
  <c r="BY1381" i="1"/>
  <c r="BZ1381" i="1"/>
  <c r="AO1317" i="1"/>
  <c r="BK1317" i="1"/>
  <c r="BX1317" i="1"/>
  <c r="BY1317" i="1"/>
  <c r="BZ1317" i="1"/>
  <c r="BK1253" i="1"/>
  <c r="BX1253" i="1"/>
  <c r="BY1253" i="1"/>
  <c r="BZ1253" i="1"/>
  <c r="AO1189" i="1"/>
  <c r="BK1189" i="1"/>
  <c r="BX1189" i="1"/>
  <c r="BY1189" i="1"/>
  <c r="BZ1189" i="1"/>
  <c r="AO1125" i="1"/>
  <c r="BK1125" i="1"/>
  <c r="BX1125" i="1"/>
  <c r="BY1125" i="1"/>
  <c r="BZ1125" i="1"/>
  <c r="AO1061" i="1"/>
  <c r="BK1061" i="1"/>
  <c r="BX1061" i="1"/>
  <c r="BY1061" i="1"/>
  <c r="BZ1061" i="1"/>
  <c r="BK997" i="1"/>
  <c r="BX997" i="1"/>
  <c r="BY997" i="1"/>
  <c r="BZ997" i="1"/>
  <c r="BK933" i="1"/>
  <c r="BX933" i="1"/>
  <c r="BY933" i="1"/>
  <c r="BZ933" i="1"/>
  <c r="BK869" i="1"/>
  <c r="BX869" i="1"/>
  <c r="BY869" i="1"/>
  <c r="BZ869" i="1"/>
  <c r="AO805" i="1"/>
  <c r="BK805" i="1"/>
  <c r="BX805" i="1"/>
  <c r="BY805" i="1"/>
  <c r="BZ805" i="1"/>
  <c r="BK741" i="1"/>
  <c r="BX741" i="1"/>
  <c r="BY741" i="1"/>
  <c r="BZ741" i="1"/>
  <c r="BK677" i="1"/>
  <c r="BX677" i="1"/>
  <c r="BY677" i="1"/>
  <c r="BZ677" i="1"/>
  <c r="AO613" i="1"/>
  <c r="BK613" i="1"/>
  <c r="BX613" i="1"/>
  <c r="BY613" i="1"/>
  <c r="BZ613" i="1"/>
  <c r="AO549" i="1"/>
  <c r="BK549" i="1"/>
  <c r="BX549" i="1"/>
  <c r="BY549" i="1"/>
  <c r="BZ549" i="1"/>
  <c r="BK485" i="1"/>
  <c r="BX485" i="1"/>
  <c r="BY485" i="1"/>
  <c r="BZ485" i="1"/>
  <c r="BK421" i="1"/>
  <c r="BX421" i="1"/>
  <c r="BY421" i="1"/>
  <c r="BZ421" i="1"/>
  <c r="BK356" i="1"/>
  <c r="BX356" i="1"/>
  <c r="BY356" i="1"/>
  <c r="BZ356" i="1"/>
  <c r="AO292" i="1"/>
  <c r="BK292" i="1"/>
  <c r="BX292" i="1"/>
  <c r="BY292" i="1"/>
  <c r="BZ292" i="1"/>
  <c r="BK228" i="1"/>
  <c r="BX228" i="1"/>
  <c r="BY228" i="1"/>
  <c r="BZ228" i="1"/>
  <c r="BK164" i="1"/>
  <c r="BX164" i="1"/>
  <c r="BY164" i="1"/>
  <c r="BZ164" i="1"/>
  <c r="AO100" i="1"/>
  <c r="BK100" i="1"/>
  <c r="BX100" i="1"/>
  <c r="BY100" i="1"/>
  <c r="BZ100" i="1"/>
  <c r="AO36" i="1"/>
  <c r="BK36" i="1"/>
  <c r="BX36" i="1"/>
  <c r="BY36" i="1"/>
  <c r="BZ36" i="1"/>
  <c r="BK1276" i="1"/>
  <c r="BX1276" i="1"/>
  <c r="BY1276" i="1"/>
  <c r="BZ1276" i="1"/>
  <c r="AO1212" i="1"/>
  <c r="BK1212" i="1"/>
  <c r="BX1212" i="1"/>
  <c r="BY1212" i="1"/>
  <c r="BZ1212" i="1"/>
  <c r="AO1148" i="1"/>
  <c r="BK1148" i="1"/>
  <c r="BX1148" i="1"/>
  <c r="BY1148" i="1"/>
  <c r="BZ1148" i="1"/>
  <c r="AO1076" i="1"/>
  <c r="BK1076" i="1"/>
  <c r="BX1076" i="1"/>
  <c r="BY1076" i="1"/>
  <c r="BZ1076" i="1"/>
  <c r="BK948" i="1"/>
  <c r="BX948" i="1"/>
  <c r="BY948" i="1"/>
  <c r="BZ948" i="1"/>
  <c r="BK812" i="1"/>
  <c r="BX812" i="1"/>
  <c r="BY812" i="1"/>
  <c r="BZ812" i="1"/>
  <c r="AO684" i="1"/>
  <c r="BK684" i="1"/>
  <c r="BX684" i="1"/>
  <c r="BY684" i="1"/>
  <c r="BZ684" i="1"/>
  <c r="AO532" i="1"/>
  <c r="BK532" i="1"/>
  <c r="BX532" i="1"/>
  <c r="BY532" i="1"/>
  <c r="BZ532" i="1"/>
  <c r="BK404" i="1"/>
  <c r="BX404" i="1"/>
  <c r="BY404" i="1"/>
  <c r="BZ404" i="1"/>
  <c r="BK267" i="1"/>
  <c r="BY267" i="1"/>
  <c r="BZ267" i="1"/>
  <c r="BX267" i="1"/>
  <c r="AO139" i="1"/>
  <c r="BK139" i="1"/>
  <c r="BY139" i="1"/>
  <c r="BZ139" i="1"/>
  <c r="BX139" i="1"/>
  <c r="BK1814" i="1"/>
  <c r="BX1814" i="1"/>
  <c r="BY1814" i="1"/>
  <c r="BZ1814" i="1"/>
  <c r="BK1526" i="1"/>
  <c r="BX1526" i="1"/>
  <c r="BY1526" i="1"/>
  <c r="BZ1526" i="1"/>
  <c r="AO1046" i="1"/>
  <c r="BK1046" i="1"/>
  <c r="BX1046" i="1"/>
  <c r="BY1046" i="1"/>
  <c r="BZ1046" i="1"/>
  <c r="BK614" i="1"/>
  <c r="BX614" i="1"/>
  <c r="BY614" i="1"/>
  <c r="BZ614" i="1"/>
  <c r="AO237" i="1"/>
  <c r="BK237" i="1"/>
  <c r="BX237" i="1"/>
  <c r="BY237" i="1"/>
  <c r="BZ237" i="1"/>
  <c r="BK1648" i="1"/>
  <c r="BZ1648" i="1"/>
  <c r="BX1648" i="1"/>
  <c r="BY1648" i="1"/>
  <c r="BK1424" i="1"/>
  <c r="BZ1424" i="1"/>
  <c r="BX1424" i="1"/>
  <c r="BY1424" i="1"/>
  <c r="BK1160" i="1"/>
  <c r="BZ1160" i="1"/>
  <c r="BX1160" i="1"/>
  <c r="BY1160" i="1"/>
  <c r="AO920" i="1"/>
  <c r="BK920" i="1"/>
  <c r="BZ920" i="1"/>
  <c r="BX920" i="1"/>
  <c r="BY920" i="1"/>
  <c r="BK656" i="1"/>
  <c r="BZ656" i="1"/>
  <c r="BX656" i="1"/>
  <c r="BY656" i="1"/>
  <c r="AO408" i="1"/>
  <c r="BK408" i="1"/>
  <c r="BZ408" i="1"/>
  <c r="BX408" i="1"/>
  <c r="BY408" i="1"/>
  <c r="AO79" i="1"/>
  <c r="BK79" i="1"/>
  <c r="BX79" i="1"/>
  <c r="BY79" i="1"/>
  <c r="BZ79" i="1"/>
  <c r="AO1430" i="1"/>
  <c r="BK1430" i="1"/>
  <c r="BX1430" i="1"/>
  <c r="BY1430" i="1"/>
  <c r="BZ1430" i="1"/>
  <c r="BK950" i="1"/>
  <c r="BX950" i="1"/>
  <c r="BY950" i="1"/>
  <c r="BZ950" i="1"/>
  <c r="BK518" i="1"/>
  <c r="BX518" i="1"/>
  <c r="BY518" i="1"/>
  <c r="BZ518" i="1"/>
  <c r="AO133" i="1"/>
  <c r="BK133" i="1"/>
  <c r="BX133" i="1"/>
  <c r="BY133" i="1"/>
  <c r="BZ133" i="1"/>
  <c r="AO1672" i="1"/>
  <c r="BK1672" i="1"/>
  <c r="BZ1672" i="1"/>
  <c r="BX1672" i="1"/>
  <c r="BY1672" i="1"/>
  <c r="BK1440" i="1"/>
  <c r="BZ1440" i="1"/>
  <c r="BX1440" i="1"/>
  <c r="BY1440" i="1"/>
  <c r="BK1176" i="1"/>
  <c r="BZ1176" i="1"/>
  <c r="BX1176" i="1"/>
  <c r="BY1176" i="1"/>
  <c r="BK896" i="1"/>
  <c r="BZ896" i="1"/>
  <c r="BX896" i="1"/>
  <c r="BY896" i="1"/>
  <c r="AO640" i="1"/>
  <c r="BK640" i="1"/>
  <c r="BZ640" i="1"/>
  <c r="BX640" i="1"/>
  <c r="BY640" i="1"/>
  <c r="BK400" i="1"/>
  <c r="BZ400" i="1"/>
  <c r="BX400" i="1"/>
  <c r="BY400" i="1"/>
  <c r="BK191" i="1"/>
  <c r="BX191" i="1"/>
  <c r="BY191" i="1"/>
  <c r="BZ191" i="1"/>
  <c r="BK1590" i="1"/>
  <c r="BX1590" i="1"/>
  <c r="BY1590" i="1"/>
  <c r="BZ1590" i="1"/>
  <c r="AO1182" i="1"/>
  <c r="BK1182" i="1"/>
  <c r="BX1182" i="1"/>
  <c r="BY1182" i="1"/>
  <c r="BZ1182" i="1"/>
  <c r="BK718" i="1"/>
  <c r="BX718" i="1"/>
  <c r="BY718" i="1"/>
  <c r="BZ718" i="1"/>
  <c r="BK141" i="1"/>
  <c r="BX141" i="1"/>
  <c r="BY141" i="1"/>
  <c r="BZ141" i="1"/>
  <c r="BK1696" i="1"/>
  <c r="BZ1696" i="1"/>
  <c r="BY1696" i="1"/>
  <c r="BX1696" i="1"/>
  <c r="AO1464" i="1"/>
  <c r="BK1464" i="1"/>
  <c r="BZ1464" i="1"/>
  <c r="BX1464" i="1"/>
  <c r="BY1464" i="1"/>
  <c r="AO1232" i="1"/>
  <c r="BK1232" i="1"/>
  <c r="BZ1232" i="1"/>
  <c r="BX1232" i="1"/>
  <c r="BY1232" i="1"/>
  <c r="BK976" i="1"/>
  <c r="BZ976" i="1"/>
  <c r="BX976" i="1"/>
  <c r="BY976" i="1"/>
  <c r="AO712" i="1"/>
  <c r="BK712" i="1"/>
  <c r="BZ712" i="1"/>
  <c r="BX712" i="1"/>
  <c r="BY712" i="1"/>
  <c r="AO448" i="1"/>
  <c r="BK448" i="1"/>
  <c r="BZ448" i="1"/>
  <c r="BX448" i="1"/>
  <c r="BY448" i="1"/>
  <c r="AO215" i="1"/>
  <c r="BK215" i="1"/>
  <c r="BX215" i="1"/>
  <c r="BY215" i="1"/>
  <c r="BZ215" i="1"/>
  <c r="BK1798" i="1"/>
  <c r="BX1798" i="1"/>
  <c r="BY1798" i="1"/>
  <c r="BZ1798" i="1"/>
  <c r="AO1286" i="1"/>
  <c r="BK1286" i="1"/>
  <c r="BX1286" i="1"/>
  <c r="BY1286" i="1"/>
  <c r="BZ1286" i="1"/>
  <c r="AO830" i="1"/>
  <c r="BK830" i="1"/>
  <c r="BX830" i="1"/>
  <c r="BY830" i="1"/>
  <c r="BZ830" i="1"/>
  <c r="BK341" i="1"/>
  <c r="BX341" i="1"/>
  <c r="BY341" i="1"/>
  <c r="BZ341" i="1"/>
  <c r="BK1656" i="1"/>
  <c r="BZ1656" i="1"/>
  <c r="BX1656" i="1"/>
  <c r="BY1656" i="1"/>
  <c r="BK1312" i="1"/>
  <c r="BZ1312" i="1"/>
  <c r="BX1312" i="1"/>
  <c r="BY1312" i="1"/>
  <c r="AO1056" i="1"/>
  <c r="BK1056" i="1"/>
  <c r="BZ1056" i="1"/>
  <c r="BX1056" i="1"/>
  <c r="BY1056" i="1"/>
  <c r="BK816" i="1"/>
  <c r="BZ816" i="1"/>
  <c r="BX816" i="1"/>
  <c r="BY816" i="1"/>
  <c r="BK560" i="1"/>
  <c r="BZ560" i="1"/>
  <c r="BX560" i="1"/>
  <c r="BY560" i="1"/>
  <c r="BK311" i="1"/>
  <c r="BX311" i="1"/>
  <c r="BY311" i="1"/>
  <c r="BZ311" i="1"/>
  <c r="BK95" i="1"/>
  <c r="BX95" i="1"/>
  <c r="BY95" i="1"/>
  <c r="BZ95" i="1"/>
  <c r="AO1486" i="1"/>
  <c r="BK1486" i="1"/>
  <c r="BX1486" i="1"/>
  <c r="BY1486" i="1"/>
  <c r="BZ1486" i="1"/>
  <c r="BK1078" i="1"/>
  <c r="BX1078" i="1"/>
  <c r="BY1078" i="1"/>
  <c r="BZ1078" i="1"/>
  <c r="AO646" i="1"/>
  <c r="BK646" i="1"/>
  <c r="BX646" i="1"/>
  <c r="BY646" i="1"/>
  <c r="BZ646" i="1"/>
  <c r="AO269" i="1"/>
  <c r="BK269" i="1"/>
  <c r="BX269" i="1"/>
  <c r="BY269" i="1"/>
  <c r="BZ269" i="1"/>
  <c r="BK495" i="1"/>
  <c r="BX495" i="1"/>
  <c r="BY495" i="1"/>
  <c r="BZ495" i="1"/>
  <c r="BK431" i="1"/>
  <c r="BX431" i="1"/>
  <c r="BY431" i="1"/>
  <c r="BZ431" i="1"/>
  <c r="AO366" i="1"/>
  <c r="BK366" i="1"/>
  <c r="BX366" i="1"/>
  <c r="BY366" i="1"/>
  <c r="BZ366" i="1"/>
  <c r="BK302" i="1"/>
  <c r="BX302" i="1"/>
  <c r="BY302" i="1"/>
  <c r="BZ302" i="1"/>
  <c r="AO238" i="1"/>
  <c r="BK238" i="1"/>
  <c r="BX238" i="1"/>
  <c r="BY238" i="1"/>
  <c r="BZ238" i="1"/>
  <c r="AO174" i="1"/>
  <c r="BK174" i="1"/>
  <c r="BX174" i="1"/>
  <c r="BY174" i="1"/>
  <c r="BZ174" i="1"/>
  <c r="AO110" i="1"/>
  <c r="BK110" i="1"/>
  <c r="BX110" i="1"/>
  <c r="BY110" i="1"/>
  <c r="BZ110" i="1"/>
  <c r="BK46" i="1"/>
  <c r="BX46" i="1"/>
  <c r="BY46" i="1"/>
  <c r="BZ46" i="1"/>
  <c r="AO1502" i="1"/>
  <c r="BK1502" i="1"/>
  <c r="BX1502" i="1"/>
  <c r="BY1502" i="1"/>
  <c r="BZ1502" i="1"/>
  <c r="AO1094" i="1"/>
  <c r="BK1094" i="1"/>
  <c r="BX1094" i="1"/>
  <c r="BY1094" i="1"/>
  <c r="BZ1094" i="1"/>
  <c r="AO630" i="1"/>
  <c r="BK630" i="1"/>
  <c r="BX630" i="1"/>
  <c r="BY630" i="1"/>
  <c r="BZ630" i="1"/>
  <c r="AO149" i="1"/>
  <c r="BK149" i="1"/>
  <c r="BX149" i="1"/>
  <c r="BY149" i="1"/>
  <c r="BZ149" i="1"/>
  <c r="AO1004" i="1"/>
  <c r="BK1004" i="1"/>
  <c r="BX1004" i="1"/>
  <c r="BY1004" i="1"/>
  <c r="BZ1004" i="1"/>
  <c r="AI876" i="1"/>
  <c r="BK876" i="1"/>
  <c r="BX876" i="1"/>
  <c r="BY876" i="1"/>
  <c r="BZ876" i="1"/>
  <c r="AO756" i="1"/>
  <c r="BK756" i="1"/>
  <c r="BX756" i="1"/>
  <c r="BY756" i="1"/>
  <c r="BZ756" i="1"/>
  <c r="AO652" i="1"/>
  <c r="BK652" i="1"/>
  <c r="BX652" i="1"/>
  <c r="BY652" i="1"/>
  <c r="BZ652" i="1"/>
  <c r="AO524" i="1"/>
  <c r="BK524" i="1"/>
  <c r="BX524" i="1"/>
  <c r="BY524" i="1"/>
  <c r="BZ524" i="1"/>
  <c r="AO396" i="1"/>
  <c r="BK396" i="1"/>
  <c r="BX396" i="1"/>
  <c r="BY396" i="1"/>
  <c r="BZ396" i="1"/>
  <c r="AO275" i="1"/>
  <c r="BK275" i="1"/>
  <c r="BY275" i="1"/>
  <c r="BZ275" i="1"/>
  <c r="BX275" i="1"/>
  <c r="AO147" i="1"/>
  <c r="BK147" i="1"/>
  <c r="BY147" i="1"/>
  <c r="BZ147" i="1"/>
  <c r="BX147" i="1"/>
  <c r="AO19" i="1"/>
  <c r="BK19" i="1"/>
  <c r="BY19" i="1"/>
  <c r="BZ19" i="1"/>
  <c r="BX19" i="1"/>
  <c r="AO1358" i="1"/>
  <c r="BK1358" i="1"/>
  <c r="BX1358" i="1"/>
  <c r="BY1358" i="1"/>
  <c r="BZ1358" i="1"/>
  <c r="AO918" i="1"/>
  <c r="BK918" i="1"/>
  <c r="BX918" i="1"/>
  <c r="BY918" i="1"/>
  <c r="BZ918" i="1"/>
  <c r="BK462" i="1"/>
  <c r="BX462" i="1"/>
  <c r="BY462" i="1"/>
  <c r="BZ462" i="1"/>
  <c r="AO61" i="1"/>
  <c r="BK61" i="1"/>
  <c r="BX61" i="1"/>
  <c r="BY61" i="1"/>
  <c r="BZ61" i="1"/>
  <c r="CA14" i="1"/>
  <c r="CB14" i="1"/>
  <c r="CC14" i="1"/>
  <c r="AA1785" i="1"/>
  <c r="AA1753" i="1"/>
  <c r="AA1721" i="1"/>
  <c r="AA1689" i="1"/>
  <c r="AA1657" i="1"/>
  <c r="AA1625" i="1"/>
  <c r="AA1593" i="1"/>
  <c r="AA1561" i="1"/>
  <c r="AA1529" i="1"/>
  <c r="AA1497" i="1"/>
  <c r="AA1465" i="1"/>
  <c r="AA1433" i="1"/>
  <c r="AA1401" i="1"/>
  <c r="AA1369" i="1"/>
  <c r="AA1337" i="1"/>
  <c r="AA1305" i="1"/>
  <c r="AA1273" i="1"/>
  <c r="AA1241" i="1"/>
  <c r="AA1209" i="1"/>
  <c r="AA1177" i="1"/>
  <c r="AA1145" i="1"/>
  <c r="AA1113" i="1"/>
  <c r="AA1081" i="1"/>
  <c r="AA1049" i="1"/>
  <c r="AA1017" i="1"/>
  <c r="AA985" i="1"/>
  <c r="AA953" i="1"/>
  <c r="AA921" i="1"/>
  <c r="AA889" i="1"/>
  <c r="AA857" i="1"/>
  <c r="AA825" i="1"/>
  <c r="AA793" i="1"/>
  <c r="AA761" i="1"/>
  <c r="AA729" i="1"/>
  <c r="AA697" i="1"/>
  <c r="AA665" i="1"/>
  <c r="AA633" i="1"/>
  <c r="AA601" i="1"/>
  <c r="AA569" i="1"/>
  <c r="AA537" i="1"/>
  <c r="AA505" i="1"/>
  <c r="AA473" i="1"/>
  <c r="AA441" i="1"/>
  <c r="AA409" i="1"/>
  <c r="AA631" i="1"/>
  <c r="AO1587" i="1"/>
  <c r="BK1587" i="1"/>
  <c r="BY1587" i="1"/>
  <c r="BZ1587" i="1"/>
  <c r="BX1587" i="1"/>
  <c r="AO1130" i="1"/>
  <c r="BK1130" i="1"/>
  <c r="BX1130" i="1"/>
  <c r="BY1130" i="1"/>
  <c r="BZ1130" i="1"/>
  <c r="BK1604" i="1"/>
  <c r="BX1604" i="1"/>
  <c r="BY1604" i="1"/>
  <c r="BZ1604" i="1"/>
  <c r="AO1779" i="1"/>
  <c r="BK1779" i="1"/>
  <c r="BY1779" i="1"/>
  <c r="BZ1779" i="1"/>
  <c r="BX1779" i="1"/>
  <c r="AO1075" i="1"/>
  <c r="BK1075" i="1"/>
  <c r="BY1075" i="1"/>
  <c r="BZ1075" i="1"/>
  <c r="BX1075" i="1"/>
  <c r="AO499" i="1"/>
  <c r="BK499" i="1"/>
  <c r="BY499" i="1"/>
  <c r="BZ499" i="1"/>
  <c r="BX499" i="1"/>
  <c r="BK785" i="1"/>
  <c r="BX785" i="1"/>
  <c r="BY785" i="1"/>
  <c r="BZ785" i="1"/>
  <c r="AO1514" i="1"/>
  <c r="BK1514" i="1"/>
  <c r="BX1514" i="1"/>
  <c r="BY1514" i="1"/>
  <c r="BZ1514" i="1"/>
  <c r="AO1002" i="1"/>
  <c r="BK1002" i="1"/>
  <c r="BX1002" i="1"/>
  <c r="BY1002" i="1"/>
  <c r="BZ1002" i="1"/>
  <c r="AO490" i="1"/>
  <c r="BK490" i="1"/>
  <c r="BX490" i="1"/>
  <c r="BY490" i="1"/>
  <c r="BZ490" i="1"/>
  <c r="AO41" i="1"/>
  <c r="BK41" i="1"/>
  <c r="BX41" i="1"/>
  <c r="BY41" i="1"/>
  <c r="BZ41" i="1"/>
  <c r="AO1593" i="1"/>
  <c r="BK1593" i="1"/>
  <c r="BX1593" i="1"/>
  <c r="BY1593" i="1"/>
  <c r="BZ1593" i="1"/>
  <c r="AO1081" i="1"/>
  <c r="BK1081" i="1"/>
  <c r="BX1081" i="1"/>
  <c r="BY1081" i="1"/>
  <c r="BZ1081" i="1"/>
  <c r="AO184" i="1"/>
  <c r="BK184" i="1"/>
  <c r="BZ184" i="1"/>
  <c r="BX184" i="1"/>
  <c r="BY184" i="1"/>
  <c r="AO1359" i="1"/>
  <c r="BK1359" i="1"/>
  <c r="BX1359" i="1"/>
  <c r="BY1359" i="1"/>
  <c r="BZ1359" i="1"/>
  <c r="AO783" i="1"/>
  <c r="BK783" i="1"/>
  <c r="BX783" i="1"/>
  <c r="BY783" i="1"/>
  <c r="BZ783" i="1"/>
  <c r="AO1501" i="1"/>
  <c r="BK1501" i="1"/>
  <c r="BX1501" i="1"/>
  <c r="BY1501" i="1"/>
  <c r="BZ1501" i="1"/>
  <c r="AO989" i="1"/>
  <c r="BK989" i="1"/>
  <c r="BX989" i="1"/>
  <c r="BY989" i="1"/>
  <c r="BZ989" i="1"/>
  <c r="AO477" i="1"/>
  <c r="BK477" i="1"/>
  <c r="BX477" i="1"/>
  <c r="BY477" i="1"/>
  <c r="BZ477" i="1"/>
  <c r="BK1268" i="1"/>
  <c r="BX1268" i="1"/>
  <c r="BY1268" i="1"/>
  <c r="BZ1268" i="1"/>
  <c r="BK516" i="1"/>
  <c r="BX516" i="1"/>
  <c r="BY516" i="1"/>
  <c r="BZ516" i="1"/>
  <c r="AO566" i="1"/>
  <c r="BK566" i="1"/>
  <c r="BX566" i="1"/>
  <c r="BY566" i="1"/>
  <c r="BZ566" i="1"/>
  <c r="AO1334" i="1"/>
  <c r="BK1334" i="1"/>
  <c r="BX1334" i="1"/>
  <c r="BY1334" i="1"/>
  <c r="BZ1334" i="1"/>
  <c r="AO1144" i="1"/>
  <c r="BK1144" i="1"/>
  <c r="BZ1144" i="1"/>
  <c r="BX1144" i="1"/>
  <c r="BY1144" i="1"/>
  <c r="AO662" i="1"/>
  <c r="BK662" i="1"/>
  <c r="BX662" i="1"/>
  <c r="BY662" i="1"/>
  <c r="BZ662" i="1"/>
  <c r="AO1230" i="1"/>
  <c r="BK1230" i="1"/>
  <c r="BX1230" i="1"/>
  <c r="BY1230" i="1"/>
  <c r="BZ1230" i="1"/>
  <c r="AO38" i="1"/>
  <c r="BK38" i="1"/>
  <c r="BX38" i="1"/>
  <c r="BY38" i="1"/>
  <c r="BZ38" i="1"/>
  <c r="BK740" i="1"/>
  <c r="BX740" i="1"/>
  <c r="BY740" i="1"/>
  <c r="BZ740" i="1"/>
  <c r="AO1318" i="1"/>
  <c r="BK1318" i="1"/>
  <c r="BX1318" i="1"/>
  <c r="BY1318" i="1"/>
  <c r="BZ1318" i="1"/>
  <c r="BK1660" i="1"/>
  <c r="BX1660" i="1"/>
  <c r="BY1660" i="1"/>
  <c r="BZ1660" i="1"/>
  <c r="BK1340" i="1"/>
  <c r="BX1340" i="1"/>
  <c r="BY1340" i="1"/>
  <c r="BZ1340" i="1"/>
  <c r="BK1579" i="1"/>
  <c r="BY1579" i="1"/>
  <c r="BZ1579" i="1"/>
  <c r="BX1579" i="1"/>
  <c r="BK1323" i="1"/>
  <c r="BY1323" i="1"/>
  <c r="BZ1323" i="1"/>
  <c r="BX1323" i="1"/>
  <c r="BK1067" i="1"/>
  <c r="BY1067" i="1"/>
  <c r="BZ1067" i="1"/>
  <c r="BX1067" i="1"/>
  <c r="AO811" i="1"/>
  <c r="BK811" i="1"/>
  <c r="BY811" i="1"/>
  <c r="BZ811" i="1"/>
  <c r="BX811" i="1"/>
  <c r="BK555" i="1"/>
  <c r="BY555" i="1"/>
  <c r="BZ555" i="1"/>
  <c r="BX555" i="1"/>
  <c r="BK298" i="1"/>
  <c r="BX298" i="1"/>
  <c r="BY298" i="1"/>
  <c r="BZ298" i="1"/>
  <c r="BK42" i="1"/>
  <c r="BX42" i="1"/>
  <c r="BY42" i="1"/>
  <c r="BZ42" i="1"/>
  <c r="AO248" i="1"/>
  <c r="BK248" i="1"/>
  <c r="BZ248" i="1"/>
  <c r="BX248" i="1"/>
  <c r="BY248" i="1"/>
  <c r="AO1634" i="1"/>
  <c r="BK1634" i="1"/>
  <c r="BZ1634" i="1"/>
  <c r="BX1634" i="1"/>
  <c r="BY1634" i="1"/>
  <c r="AO1378" i="1"/>
  <c r="BK1378" i="1"/>
  <c r="BX1378" i="1"/>
  <c r="BY1378" i="1"/>
  <c r="BZ1378" i="1"/>
  <c r="AO1058" i="1"/>
  <c r="BK1058" i="1"/>
  <c r="BX1058" i="1"/>
  <c r="BY1058" i="1"/>
  <c r="BZ1058" i="1"/>
  <c r="BK738" i="1"/>
  <c r="BX738" i="1"/>
  <c r="BY738" i="1"/>
  <c r="BZ738" i="1"/>
  <c r="AO482" i="1"/>
  <c r="BK482" i="1"/>
  <c r="BX482" i="1"/>
  <c r="BY482" i="1"/>
  <c r="BZ482" i="1"/>
  <c r="BK161" i="1"/>
  <c r="BX161" i="1"/>
  <c r="BY161" i="1"/>
  <c r="BZ161" i="1"/>
  <c r="BK465" i="1"/>
  <c r="BX465" i="1"/>
  <c r="BY465" i="1"/>
  <c r="BZ465" i="1"/>
  <c r="AO1713" i="1"/>
  <c r="BK1713" i="1"/>
  <c r="BX1713" i="1"/>
  <c r="BY1713" i="1"/>
  <c r="BZ1713" i="1"/>
  <c r="AO1457" i="1"/>
  <c r="BK1457" i="1"/>
  <c r="BX1457" i="1"/>
  <c r="BY1457" i="1"/>
  <c r="BZ1457" i="1"/>
  <c r="AO1201" i="1"/>
  <c r="BK1201" i="1"/>
  <c r="BX1201" i="1"/>
  <c r="BY1201" i="1"/>
  <c r="BZ1201" i="1"/>
  <c r="AO929" i="1"/>
  <c r="BK929" i="1"/>
  <c r="BX929" i="1"/>
  <c r="BY929" i="1"/>
  <c r="BZ929" i="1"/>
  <c r="BK352" i="1"/>
  <c r="BZ352" i="1"/>
  <c r="BX352" i="1"/>
  <c r="BY352" i="1"/>
  <c r="AO1671" i="1"/>
  <c r="BK1671" i="1"/>
  <c r="BX1671" i="1"/>
  <c r="BY1671" i="1"/>
  <c r="BZ1671" i="1"/>
  <c r="AO1415" i="1"/>
  <c r="BK1415" i="1"/>
  <c r="BX1415" i="1"/>
  <c r="BY1415" i="1"/>
  <c r="BZ1415" i="1"/>
  <c r="AO1159" i="1"/>
  <c r="BK1159" i="1"/>
  <c r="BX1159" i="1"/>
  <c r="BY1159" i="1"/>
  <c r="BZ1159" i="1"/>
  <c r="AO903" i="1"/>
  <c r="BK903" i="1"/>
  <c r="BX903" i="1"/>
  <c r="BY903" i="1"/>
  <c r="BZ903" i="1"/>
  <c r="AO647" i="1"/>
  <c r="BK647" i="1"/>
  <c r="BX647" i="1"/>
  <c r="BY647" i="1"/>
  <c r="BZ647" i="1"/>
  <c r="AO1749" i="1"/>
  <c r="BK1749" i="1"/>
  <c r="BY1749" i="1"/>
  <c r="BX1749" i="1"/>
  <c r="BZ1749" i="1"/>
  <c r="AO1493" i="1"/>
  <c r="BK1493" i="1"/>
  <c r="BX1493" i="1"/>
  <c r="BY1493" i="1"/>
  <c r="BZ1493" i="1"/>
  <c r="AO1237" i="1"/>
  <c r="BK1237" i="1"/>
  <c r="BX1237" i="1"/>
  <c r="BY1237" i="1"/>
  <c r="BZ1237" i="1"/>
  <c r="AO981" i="1"/>
  <c r="BK981" i="1"/>
  <c r="BX981" i="1"/>
  <c r="BY981" i="1"/>
  <c r="BZ981" i="1"/>
  <c r="AO725" i="1"/>
  <c r="BK725" i="1"/>
  <c r="BX725" i="1"/>
  <c r="BY725" i="1"/>
  <c r="BZ725" i="1"/>
  <c r="AO469" i="1"/>
  <c r="BK469" i="1"/>
  <c r="BX469" i="1"/>
  <c r="BY469" i="1"/>
  <c r="BZ469" i="1"/>
  <c r="AO212" i="1"/>
  <c r="BK212" i="1"/>
  <c r="BX212" i="1"/>
  <c r="BY212" i="1"/>
  <c r="BZ212" i="1"/>
  <c r="BK1260" i="1"/>
  <c r="BX1260" i="1"/>
  <c r="BY1260" i="1"/>
  <c r="BZ1260" i="1"/>
  <c r="BK916" i="1"/>
  <c r="BX916" i="1"/>
  <c r="BY916" i="1"/>
  <c r="BZ916" i="1"/>
  <c r="BK371" i="1"/>
  <c r="BY371" i="1"/>
  <c r="BZ371" i="1"/>
  <c r="BX371" i="1"/>
  <c r="BK1382" i="1"/>
  <c r="BX1382" i="1"/>
  <c r="BY1382" i="1"/>
  <c r="BZ1382" i="1"/>
  <c r="AO1584" i="1"/>
  <c r="BK1584" i="1"/>
  <c r="BZ1584" i="1"/>
  <c r="BX1584" i="1"/>
  <c r="BY1584" i="1"/>
  <c r="AO600" i="1"/>
  <c r="BK600" i="1"/>
  <c r="BZ600" i="1"/>
  <c r="BX600" i="1"/>
  <c r="BY600" i="1"/>
  <c r="BK430" i="1"/>
  <c r="BX430" i="1"/>
  <c r="BY430" i="1"/>
  <c r="BZ430" i="1"/>
  <c r="BK1120" i="1"/>
  <c r="BZ1120" i="1"/>
  <c r="BX1120" i="1"/>
  <c r="BY1120" i="1"/>
  <c r="AO1806" i="1"/>
  <c r="BK1806" i="1"/>
  <c r="BX1806" i="1"/>
  <c r="BY1806" i="1"/>
  <c r="BZ1806" i="1"/>
  <c r="BK37" i="1"/>
  <c r="BX37" i="1"/>
  <c r="BY37" i="1"/>
  <c r="BZ37" i="1"/>
  <c r="AO912" i="1"/>
  <c r="BK912" i="1"/>
  <c r="BZ912" i="1"/>
  <c r="BX912" i="1"/>
  <c r="BY912" i="1"/>
  <c r="AO1742" i="1"/>
  <c r="BK1742" i="1"/>
  <c r="BX1742" i="1"/>
  <c r="BY1742" i="1"/>
  <c r="BZ1742" i="1"/>
  <c r="AO1248" i="1"/>
  <c r="BK1248" i="1"/>
  <c r="BZ1248" i="1"/>
  <c r="BX1248" i="1"/>
  <c r="BY1248" i="1"/>
  <c r="AO263" i="1"/>
  <c r="BK263" i="1"/>
  <c r="BX263" i="1"/>
  <c r="BY263" i="1"/>
  <c r="BZ263" i="1"/>
  <c r="AO542" i="1"/>
  <c r="BK542" i="1"/>
  <c r="BX542" i="1"/>
  <c r="BY542" i="1"/>
  <c r="BZ542" i="1"/>
  <c r="AO350" i="1"/>
  <c r="BK350" i="1"/>
  <c r="BX350" i="1"/>
  <c r="BY350" i="1"/>
  <c r="BZ350" i="1"/>
  <c r="BK94" i="1"/>
  <c r="BX94" i="1"/>
  <c r="BY94" i="1"/>
  <c r="BZ94" i="1"/>
  <c r="AB1800" i="1"/>
  <c r="AB1768" i="1"/>
  <c r="AB1736" i="1"/>
  <c r="AB1704" i="1"/>
  <c r="AB1672" i="1"/>
  <c r="AB1640" i="1"/>
  <c r="AB1608" i="1"/>
  <c r="AB1576" i="1"/>
  <c r="AB1544" i="1"/>
  <c r="AB1512" i="1"/>
  <c r="AB1480" i="1"/>
  <c r="AB1448" i="1"/>
  <c r="AB1416" i="1"/>
  <c r="AB1384" i="1"/>
  <c r="AB1352" i="1"/>
  <c r="AB1320" i="1"/>
  <c r="AB1288" i="1"/>
  <c r="AB1256" i="1"/>
  <c r="AB1224" i="1"/>
  <c r="AB1192" i="1"/>
  <c r="AB1160" i="1"/>
  <c r="AB1128" i="1"/>
  <c r="AB1096" i="1"/>
  <c r="AB1064" i="1"/>
  <c r="AB1032" i="1"/>
  <c r="AB1000" i="1"/>
  <c r="AB968" i="1"/>
  <c r="AB936" i="1"/>
  <c r="AB904" i="1"/>
  <c r="AB872" i="1"/>
  <c r="AB840" i="1"/>
  <c r="AB808" i="1"/>
  <c r="AB776" i="1"/>
  <c r="AB744" i="1"/>
  <c r="AB712" i="1"/>
  <c r="AB680" i="1"/>
  <c r="AB648" i="1"/>
  <c r="AB616" i="1"/>
  <c r="AB584" i="1"/>
  <c r="AB552" i="1"/>
  <c r="AB520" i="1"/>
  <c r="AB488" i="1"/>
  <c r="AB456" i="1"/>
  <c r="AB424" i="1"/>
  <c r="AB392" i="1"/>
  <c r="BK1476" i="1"/>
  <c r="BX1476" i="1"/>
  <c r="BY1476" i="1"/>
  <c r="BZ1476" i="1"/>
  <c r="AO1459" i="1"/>
  <c r="BK1459" i="1"/>
  <c r="BY1459" i="1"/>
  <c r="BZ1459" i="1"/>
  <c r="BX1459" i="1"/>
  <c r="AO1011" i="1"/>
  <c r="BK1011" i="1"/>
  <c r="BY1011" i="1"/>
  <c r="BZ1011" i="1"/>
  <c r="BX1011" i="1"/>
  <c r="AO627" i="1"/>
  <c r="BK627" i="1"/>
  <c r="BY627" i="1"/>
  <c r="BZ627" i="1"/>
  <c r="BX627" i="1"/>
  <c r="AO50" i="1"/>
  <c r="BK50" i="1"/>
  <c r="BX50" i="1"/>
  <c r="BY50" i="1"/>
  <c r="BZ50" i="1"/>
  <c r="AO1386" i="1"/>
  <c r="BK1386" i="1"/>
  <c r="BX1386" i="1"/>
  <c r="BY1386" i="1"/>
  <c r="BZ1386" i="1"/>
  <c r="AO682" i="1"/>
  <c r="BK682" i="1"/>
  <c r="BX682" i="1"/>
  <c r="BY682" i="1"/>
  <c r="BZ682" i="1"/>
  <c r="AO233" i="1"/>
  <c r="BK233" i="1"/>
  <c r="BX233" i="1"/>
  <c r="BY233" i="1"/>
  <c r="BZ233" i="1"/>
  <c r="BK288" i="1"/>
  <c r="BZ288" i="1"/>
  <c r="BX288" i="1"/>
  <c r="BY288" i="1"/>
  <c r="AO1337" i="1"/>
  <c r="BK1337" i="1"/>
  <c r="BX1337" i="1"/>
  <c r="BY1337" i="1"/>
  <c r="BZ1337" i="1"/>
  <c r="AO777" i="1"/>
  <c r="BK777" i="1"/>
  <c r="BX777" i="1"/>
  <c r="BY777" i="1"/>
  <c r="BZ777" i="1"/>
  <c r="AO1615" i="1"/>
  <c r="BK1615" i="1"/>
  <c r="BX1615" i="1"/>
  <c r="BY1615" i="1"/>
  <c r="BZ1615" i="1"/>
  <c r="AO1231" i="1"/>
  <c r="BK1231" i="1"/>
  <c r="BX1231" i="1"/>
  <c r="BY1231" i="1"/>
  <c r="BZ1231" i="1"/>
  <c r="AO847" i="1"/>
  <c r="BK847" i="1"/>
  <c r="BX847" i="1"/>
  <c r="BY847" i="1"/>
  <c r="BZ847" i="1"/>
  <c r="AO1693" i="1"/>
  <c r="BK1693" i="1"/>
  <c r="BX1693" i="1"/>
  <c r="BY1693" i="1"/>
  <c r="BZ1693" i="1"/>
  <c r="AO1245" i="1"/>
  <c r="BK1245" i="1"/>
  <c r="BX1245" i="1"/>
  <c r="BY1245" i="1"/>
  <c r="BZ1245" i="1"/>
  <c r="AO861" i="1"/>
  <c r="BK861" i="1"/>
  <c r="BX861" i="1"/>
  <c r="BY861" i="1"/>
  <c r="BZ861" i="1"/>
  <c r="AO413" i="1"/>
  <c r="BK413" i="1"/>
  <c r="BX413" i="1"/>
  <c r="BY413" i="1"/>
  <c r="BZ413" i="1"/>
  <c r="BK1204" i="1"/>
  <c r="BX1204" i="1"/>
  <c r="BY1204" i="1"/>
  <c r="BZ1204" i="1"/>
  <c r="BK388" i="1"/>
  <c r="BX388" i="1"/>
  <c r="BY388" i="1"/>
  <c r="BZ388" i="1"/>
  <c r="BK189" i="1"/>
  <c r="BX189" i="1"/>
  <c r="BY189" i="1"/>
  <c r="BZ189" i="1"/>
  <c r="AO375" i="1"/>
  <c r="BK375" i="1"/>
  <c r="BX375" i="1"/>
  <c r="BY375" i="1"/>
  <c r="BZ375" i="1"/>
  <c r="AO77" i="1"/>
  <c r="BK77" i="1"/>
  <c r="BX77" i="1"/>
  <c r="BY77" i="1"/>
  <c r="BZ77" i="1"/>
  <c r="AO367" i="1"/>
  <c r="BK367" i="1"/>
  <c r="BX367" i="1"/>
  <c r="BY367" i="1"/>
  <c r="BZ367" i="1"/>
  <c r="AO1432" i="1"/>
  <c r="BK1432" i="1"/>
  <c r="BZ1432" i="1"/>
  <c r="BX1432" i="1"/>
  <c r="BY1432" i="1"/>
  <c r="AO1774" i="1"/>
  <c r="BK1774" i="1"/>
  <c r="BX1774" i="1"/>
  <c r="BY1774" i="1"/>
  <c r="BZ1774" i="1"/>
  <c r="AO1280" i="1"/>
  <c r="BK1280" i="1"/>
  <c r="BZ1280" i="1"/>
  <c r="BX1280" i="1"/>
  <c r="BY1280" i="1"/>
  <c r="AO71" i="1"/>
  <c r="BK71" i="1"/>
  <c r="BX71" i="1"/>
  <c r="BY71" i="1"/>
  <c r="BZ71" i="1"/>
  <c r="AO487" i="1"/>
  <c r="BK487" i="1"/>
  <c r="BX487" i="1"/>
  <c r="BY487" i="1"/>
  <c r="BZ487" i="1"/>
  <c r="AO166" i="1"/>
  <c r="BK166" i="1"/>
  <c r="BX166" i="1"/>
  <c r="BY166" i="1"/>
  <c r="BZ166" i="1"/>
  <c r="AO1038" i="1"/>
  <c r="BK1038" i="1"/>
  <c r="BX1038" i="1"/>
  <c r="BY1038" i="1"/>
  <c r="BZ1038" i="1"/>
  <c r="AO636" i="1"/>
  <c r="BK636" i="1"/>
  <c r="BX636" i="1"/>
  <c r="BY636" i="1"/>
  <c r="BZ636" i="1"/>
  <c r="AO1702" i="1"/>
  <c r="BK1702" i="1"/>
  <c r="BX1702" i="1"/>
  <c r="BY1702" i="1"/>
  <c r="BZ1702" i="1"/>
  <c r="BK1788" i="1"/>
  <c r="BX1788" i="1"/>
  <c r="BY1788" i="1"/>
  <c r="BZ1788" i="1"/>
  <c r="BK1596" i="1"/>
  <c r="BX1596" i="1"/>
  <c r="BY1596" i="1"/>
  <c r="BZ1596" i="1"/>
  <c r="AO1404" i="1"/>
  <c r="BK1404" i="1"/>
  <c r="BX1404" i="1"/>
  <c r="BY1404" i="1"/>
  <c r="BZ1404" i="1"/>
  <c r="BK1707" i="1"/>
  <c r="BY1707" i="1"/>
  <c r="BZ1707" i="1"/>
  <c r="BX1707" i="1"/>
  <c r="BK1451" i="1"/>
  <c r="BY1451" i="1"/>
  <c r="BZ1451" i="1"/>
  <c r="BX1451" i="1"/>
  <c r="BK1195" i="1"/>
  <c r="BY1195" i="1"/>
  <c r="BZ1195" i="1"/>
  <c r="BX1195" i="1"/>
  <c r="BK875" i="1"/>
  <c r="BY875" i="1"/>
  <c r="BZ875" i="1"/>
  <c r="BX875" i="1"/>
  <c r="BK619" i="1"/>
  <c r="BY619" i="1"/>
  <c r="BZ619" i="1"/>
  <c r="BX619" i="1"/>
  <c r="BK427" i="1"/>
  <c r="BY427" i="1"/>
  <c r="BZ427" i="1"/>
  <c r="BX427" i="1"/>
  <c r="AO170" i="1"/>
  <c r="BK170" i="1"/>
  <c r="BX170" i="1"/>
  <c r="BY170" i="1"/>
  <c r="BZ170" i="1"/>
  <c r="BK769" i="1"/>
  <c r="BX769" i="1"/>
  <c r="BY769" i="1"/>
  <c r="BZ769" i="1"/>
  <c r="AO1762" i="1"/>
  <c r="BK1762" i="1"/>
  <c r="BY1762" i="1"/>
  <c r="BZ1762" i="1"/>
  <c r="BX1762" i="1"/>
  <c r="AO1442" i="1"/>
  <c r="BK1442" i="1"/>
  <c r="BX1442" i="1"/>
  <c r="BY1442" i="1"/>
  <c r="BZ1442" i="1"/>
  <c r="BK1250" i="1"/>
  <c r="BX1250" i="1"/>
  <c r="BY1250" i="1"/>
  <c r="BZ1250" i="1"/>
  <c r="AO1122" i="1"/>
  <c r="BK1122" i="1"/>
  <c r="BX1122" i="1"/>
  <c r="BY1122" i="1"/>
  <c r="BZ1122" i="1"/>
  <c r="AO866" i="1"/>
  <c r="BK866" i="1"/>
  <c r="BX866" i="1"/>
  <c r="BY866" i="1"/>
  <c r="BZ866" i="1"/>
  <c r="AO610" i="1"/>
  <c r="BK610" i="1"/>
  <c r="BX610" i="1"/>
  <c r="BY610" i="1"/>
  <c r="BZ610" i="1"/>
  <c r="AO353" i="1"/>
  <c r="BK353" i="1"/>
  <c r="BX353" i="1"/>
  <c r="BY353" i="1"/>
  <c r="BZ353" i="1"/>
  <c r="AO97" i="1"/>
  <c r="BK97" i="1"/>
  <c r="BX97" i="1"/>
  <c r="BY97" i="1"/>
  <c r="BZ97" i="1"/>
  <c r="AO88" i="1"/>
  <c r="BK88" i="1"/>
  <c r="BZ88" i="1"/>
  <c r="BX88" i="1"/>
  <c r="BY88" i="1"/>
  <c r="BK1521" i="1"/>
  <c r="BX1521" i="1"/>
  <c r="BY1521" i="1"/>
  <c r="BZ1521" i="1"/>
  <c r="AO1265" i="1"/>
  <c r="BK1265" i="1"/>
  <c r="BX1265" i="1"/>
  <c r="BY1265" i="1"/>
  <c r="BZ1265" i="1"/>
  <c r="AO1009" i="1"/>
  <c r="BK1009" i="1"/>
  <c r="BX1009" i="1"/>
  <c r="BY1009" i="1"/>
  <c r="BZ1009" i="1"/>
  <c r="AO561" i="1"/>
  <c r="BK561" i="1"/>
  <c r="BX561" i="1"/>
  <c r="BY561" i="1"/>
  <c r="BZ561" i="1"/>
  <c r="AO1735" i="1"/>
  <c r="BK1735" i="1"/>
  <c r="BX1735" i="1"/>
  <c r="BY1735" i="1"/>
  <c r="BZ1735" i="1"/>
  <c r="AO1607" i="1"/>
  <c r="BK1607" i="1"/>
  <c r="BX1607" i="1"/>
  <c r="BY1607" i="1"/>
  <c r="BZ1607" i="1"/>
  <c r="AO1351" i="1"/>
  <c r="BK1351" i="1"/>
  <c r="BX1351" i="1"/>
  <c r="BY1351" i="1"/>
  <c r="BZ1351" i="1"/>
  <c r="AO1031" i="1"/>
  <c r="BK1031" i="1"/>
  <c r="BX1031" i="1"/>
  <c r="BY1031" i="1"/>
  <c r="BZ1031" i="1"/>
  <c r="AO775" i="1"/>
  <c r="BK775" i="1"/>
  <c r="BX775" i="1"/>
  <c r="BY775" i="1"/>
  <c r="BZ775" i="1"/>
  <c r="AO1813" i="1"/>
  <c r="BK1813" i="1"/>
  <c r="BX1813" i="1"/>
  <c r="BZ1813" i="1"/>
  <c r="BY1813" i="1"/>
  <c r="AO1621" i="1"/>
  <c r="BK1621" i="1"/>
  <c r="BY1621" i="1"/>
  <c r="BZ1621" i="1"/>
  <c r="BX1621" i="1"/>
  <c r="AO1429" i="1"/>
  <c r="BK1429" i="1"/>
  <c r="BX1429" i="1"/>
  <c r="BY1429" i="1"/>
  <c r="BZ1429" i="1"/>
  <c r="AO1173" i="1"/>
  <c r="BK1173" i="1"/>
  <c r="BX1173" i="1"/>
  <c r="BY1173" i="1"/>
  <c r="BZ1173" i="1"/>
  <c r="AO917" i="1"/>
  <c r="BK917" i="1"/>
  <c r="BX917" i="1"/>
  <c r="BY917" i="1"/>
  <c r="BZ917" i="1"/>
  <c r="AO661" i="1"/>
  <c r="BK661" i="1"/>
  <c r="BX661" i="1"/>
  <c r="BY661" i="1"/>
  <c r="BZ661" i="1"/>
  <c r="AO405" i="1"/>
  <c r="BK405" i="1"/>
  <c r="BX405" i="1"/>
  <c r="BY405" i="1"/>
  <c r="BZ405" i="1"/>
  <c r="AO148" i="1"/>
  <c r="BK148" i="1"/>
  <c r="BX148" i="1"/>
  <c r="BY148" i="1"/>
  <c r="BZ148" i="1"/>
  <c r="BK1196" i="1"/>
  <c r="BX1196" i="1"/>
  <c r="BY1196" i="1"/>
  <c r="BZ1196" i="1"/>
  <c r="BK780" i="1"/>
  <c r="BX780" i="1"/>
  <c r="BY780" i="1"/>
  <c r="BZ780" i="1"/>
  <c r="BK235" i="1"/>
  <c r="BY235" i="1"/>
  <c r="BZ235" i="1"/>
  <c r="BX235" i="1"/>
  <c r="AO942" i="1"/>
  <c r="BK942" i="1"/>
  <c r="BX942" i="1"/>
  <c r="BY942" i="1"/>
  <c r="BZ942" i="1"/>
  <c r="AO1352" i="1"/>
  <c r="BK1352" i="1"/>
  <c r="BZ1352" i="1"/>
  <c r="BX1352" i="1"/>
  <c r="BY1352" i="1"/>
  <c r="AO255" i="1"/>
  <c r="BK255" i="1"/>
  <c r="BX255" i="1"/>
  <c r="BY255" i="1"/>
  <c r="BZ255" i="1"/>
  <c r="AO838" i="1"/>
  <c r="BK838" i="1"/>
  <c r="BX838" i="1"/>
  <c r="BY838" i="1"/>
  <c r="BZ838" i="1"/>
  <c r="AO1368" i="1"/>
  <c r="BK1368" i="1"/>
  <c r="BZ1368" i="1"/>
  <c r="BX1368" i="1"/>
  <c r="BY1368" i="1"/>
  <c r="AO576" i="1"/>
  <c r="BK576" i="1"/>
  <c r="BZ576" i="1"/>
  <c r="BX576" i="1"/>
  <c r="BY576" i="1"/>
  <c r="AO1494" i="1"/>
  <c r="BK1494" i="1"/>
  <c r="BX1494" i="1"/>
  <c r="BY1494" i="1"/>
  <c r="BZ1494" i="1"/>
  <c r="AO1632" i="1"/>
  <c r="BK1632" i="1"/>
  <c r="BZ1632" i="1"/>
  <c r="BY1632" i="1"/>
  <c r="BX1632" i="1"/>
  <c r="AO648" i="1"/>
  <c r="BK648" i="1"/>
  <c r="BZ648" i="1"/>
  <c r="BX648" i="1"/>
  <c r="BY648" i="1"/>
  <c r="AO159" i="1"/>
  <c r="BK159" i="1"/>
  <c r="BX159" i="1"/>
  <c r="BY159" i="1"/>
  <c r="BZ159" i="1"/>
  <c r="AO165" i="1"/>
  <c r="BK165" i="1"/>
  <c r="BX165" i="1"/>
  <c r="BY165" i="1"/>
  <c r="BZ165" i="1"/>
  <c r="AO752" i="1"/>
  <c r="BK752" i="1"/>
  <c r="BZ752" i="1"/>
  <c r="BX752" i="1"/>
  <c r="BY752" i="1"/>
  <c r="AO1390" i="1"/>
  <c r="BK1390" i="1"/>
  <c r="BX1390" i="1"/>
  <c r="BY1390" i="1"/>
  <c r="BZ1390" i="1"/>
  <c r="AO415" i="1"/>
  <c r="BK415" i="1"/>
  <c r="BX415" i="1"/>
  <c r="BY415" i="1"/>
  <c r="BZ415" i="1"/>
  <c r="AO158" i="1"/>
  <c r="BK158" i="1"/>
  <c r="BX158" i="1"/>
  <c r="BY158" i="1"/>
  <c r="BZ158" i="1"/>
  <c r="AO1414" i="1"/>
  <c r="BK1414" i="1"/>
  <c r="BX1414" i="1"/>
  <c r="BY1414" i="1"/>
  <c r="BZ1414" i="1"/>
  <c r="BK502" i="1"/>
  <c r="BX502" i="1"/>
  <c r="BY502" i="1"/>
  <c r="BZ502" i="1"/>
  <c r="AO844" i="1"/>
  <c r="BK844" i="1"/>
  <c r="BX844" i="1"/>
  <c r="BY844" i="1"/>
  <c r="BZ844" i="1"/>
  <c r="BK620" i="1"/>
  <c r="BX620" i="1"/>
  <c r="BY620" i="1"/>
  <c r="BZ620" i="1"/>
  <c r="AO363" i="1"/>
  <c r="BK363" i="1"/>
  <c r="BY363" i="1"/>
  <c r="BZ363" i="1"/>
  <c r="BX363" i="1"/>
  <c r="BK115" i="1"/>
  <c r="BY115" i="1"/>
  <c r="BZ115" i="1"/>
  <c r="BX115" i="1"/>
  <c r="BK1262" i="1"/>
  <c r="BX1262" i="1"/>
  <c r="BY1262" i="1"/>
  <c r="BZ1262" i="1"/>
  <c r="BK1780" i="1"/>
  <c r="BX1780" i="1"/>
  <c r="BY1780" i="1"/>
  <c r="BZ1780" i="1"/>
  <c r="AJ1716" i="1"/>
  <c r="BK1716" i="1"/>
  <c r="BX1716" i="1"/>
  <c r="BY1716" i="1"/>
  <c r="BZ1716" i="1"/>
  <c r="BK1652" i="1"/>
  <c r="BX1652" i="1"/>
  <c r="BY1652" i="1"/>
  <c r="BZ1652" i="1"/>
  <c r="BK1588" i="1"/>
  <c r="BX1588" i="1"/>
  <c r="BY1588" i="1"/>
  <c r="BZ1588" i="1"/>
  <c r="BK1524" i="1"/>
  <c r="BX1524" i="1"/>
  <c r="BY1524" i="1"/>
  <c r="BZ1524" i="1"/>
  <c r="BK1460" i="1"/>
  <c r="BX1460" i="1"/>
  <c r="BY1460" i="1"/>
  <c r="BZ1460" i="1"/>
  <c r="BK1396" i="1"/>
  <c r="BX1396" i="1"/>
  <c r="BY1396" i="1"/>
  <c r="BZ1396" i="1"/>
  <c r="BK1332" i="1"/>
  <c r="BX1332" i="1"/>
  <c r="BY1332" i="1"/>
  <c r="BZ1332" i="1"/>
  <c r="BK1763" i="1"/>
  <c r="BY1763" i="1"/>
  <c r="BZ1763" i="1"/>
  <c r="BX1763" i="1"/>
  <c r="BK1699" i="1"/>
  <c r="BY1699" i="1"/>
  <c r="BZ1699" i="1"/>
  <c r="BX1699" i="1"/>
  <c r="BK1635" i="1"/>
  <c r="BY1635" i="1"/>
  <c r="BZ1635" i="1"/>
  <c r="BX1635" i="1"/>
  <c r="BK1571" i="1"/>
  <c r="BY1571" i="1"/>
  <c r="BZ1571" i="1"/>
  <c r="BX1571" i="1"/>
  <c r="BK1507" i="1"/>
  <c r="BY1507" i="1"/>
  <c r="BZ1507" i="1"/>
  <c r="BX1507" i="1"/>
  <c r="BK1443" i="1"/>
  <c r="BY1443" i="1"/>
  <c r="BZ1443" i="1"/>
  <c r="BX1443" i="1"/>
  <c r="BK1379" i="1"/>
  <c r="BY1379" i="1"/>
  <c r="BZ1379" i="1"/>
  <c r="BX1379" i="1"/>
  <c r="BK1315" i="1"/>
  <c r="BY1315" i="1"/>
  <c r="BZ1315" i="1"/>
  <c r="BX1315" i="1"/>
  <c r="BK1251" i="1"/>
  <c r="BY1251" i="1"/>
  <c r="BZ1251" i="1"/>
  <c r="BX1251" i="1"/>
  <c r="BK1187" i="1"/>
  <c r="BY1187" i="1"/>
  <c r="BZ1187" i="1"/>
  <c r="BX1187" i="1"/>
  <c r="BK1123" i="1"/>
  <c r="BY1123" i="1"/>
  <c r="BZ1123" i="1"/>
  <c r="BX1123" i="1"/>
  <c r="BK1059" i="1"/>
  <c r="BY1059" i="1"/>
  <c r="BZ1059" i="1"/>
  <c r="BX1059" i="1"/>
  <c r="BK995" i="1"/>
  <c r="BY995" i="1"/>
  <c r="BZ995" i="1"/>
  <c r="BX995" i="1"/>
  <c r="BK931" i="1"/>
  <c r="BY931" i="1"/>
  <c r="BZ931" i="1"/>
  <c r="BX931" i="1"/>
  <c r="BK867" i="1"/>
  <c r="BY867" i="1"/>
  <c r="BZ867" i="1"/>
  <c r="BX867" i="1"/>
  <c r="BK803" i="1"/>
  <c r="BY803" i="1"/>
  <c r="BZ803" i="1"/>
  <c r="BX803" i="1"/>
  <c r="BK739" i="1"/>
  <c r="BY739" i="1"/>
  <c r="BZ739" i="1"/>
  <c r="BX739" i="1"/>
  <c r="AO675" i="1"/>
  <c r="BK675" i="1"/>
  <c r="BY675" i="1"/>
  <c r="BZ675" i="1"/>
  <c r="BX675" i="1"/>
  <c r="BK611" i="1"/>
  <c r="BY611" i="1"/>
  <c r="BZ611" i="1"/>
  <c r="BX611" i="1"/>
  <c r="BK547" i="1"/>
  <c r="BY547" i="1"/>
  <c r="BZ547" i="1"/>
  <c r="BX547" i="1"/>
  <c r="BK483" i="1"/>
  <c r="BY483" i="1"/>
  <c r="BZ483" i="1"/>
  <c r="BX483" i="1"/>
  <c r="BK419" i="1"/>
  <c r="BY419" i="1"/>
  <c r="BZ419" i="1"/>
  <c r="BX419" i="1"/>
  <c r="BK354" i="1"/>
  <c r="BX354" i="1"/>
  <c r="BY354" i="1"/>
  <c r="BZ354" i="1"/>
  <c r="AD290" i="1"/>
  <c r="BK290" i="1"/>
  <c r="BX290" i="1"/>
  <c r="BY290" i="1"/>
  <c r="BZ290" i="1"/>
  <c r="BK226" i="1"/>
  <c r="BX226" i="1"/>
  <c r="BY226" i="1"/>
  <c r="BZ226" i="1"/>
  <c r="AI162" i="1"/>
  <c r="BK162" i="1"/>
  <c r="BX162" i="1"/>
  <c r="BY162" i="1"/>
  <c r="BZ162" i="1"/>
  <c r="BK98" i="1"/>
  <c r="BX98" i="1"/>
  <c r="BY98" i="1"/>
  <c r="BZ98" i="1"/>
  <c r="BK34" i="1"/>
  <c r="BX34" i="1"/>
  <c r="BY34" i="1"/>
  <c r="BZ34" i="1"/>
  <c r="AO745" i="1"/>
  <c r="BK745" i="1"/>
  <c r="BX745" i="1"/>
  <c r="BY745" i="1"/>
  <c r="BZ745" i="1"/>
  <c r="BK569" i="1"/>
  <c r="BX569" i="1"/>
  <c r="BY569" i="1"/>
  <c r="BZ569" i="1"/>
  <c r="AO401" i="1"/>
  <c r="BK401" i="1"/>
  <c r="BX401" i="1"/>
  <c r="BY401" i="1"/>
  <c r="BZ401" i="1"/>
  <c r="BK224" i="1"/>
  <c r="BZ224" i="1"/>
  <c r="BX224" i="1"/>
  <c r="BY224" i="1"/>
  <c r="BK32" i="1"/>
  <c r="BZ32" i="1"/>
  <c r="BX32" i="1"/>
  <c r="BY32" i="1"/>
  <c r="AO1754" i="1"/>
  <c r="BK1754" i="1"/>
  <c r="BY1754" i="1"/>
  <c r="BX1754" i="1"/>
  <c r="BZ1754" i="1"/>
  <c r="AD1690" i="1"/>
  <c r="BK1690" i="1"/>
  <c r="BZ1690" i="1"/>
  <c r="BX1690" i="1"/>
  <c r="BY1690" i="1"/>
  <c r="BK1626" i="1"/>
  <c r="BZ1626" i="1"/>
  <c r="BY1626" i="1"/>
  <c r="BX1626" i="1"/>
  <c r="BK1562" i="1"/>
  <c r="BY1562" i="1"/>
  <c r="BZ1562" i="1"/>
  <c r="BX1562" i="1"/>
  <c r="BK1498" i="1"/>
  <c r="BX1498" i="1"/>
  <c r="BY1498" i="1"/>
  <c r="BZ1498" i="1"/>
  <c r="BK1434" i="1"/>
  <c r="BX1434" i="1"/>
  <c r="BY1434" i="1"/>
  <c r="BZ1434" i="1"/>
  <c r="AO1370" i="1"/>
  <c r="BK1370" i="1"/>
  <c r="BX1370" i="1"/>
  <c r="BY1370" i="1"/>
  <c r="BZ1370" i="1"/>
  <c r="BK1306" i="1"/>
  <c r="BX1306" i="1"/>
  <c r="BY1306" i="1"/>
  <c r="BZ1306" i="1"/>
  <c r="BK1242" i="1"/>
  <c r="BX1242" i="1"/>
  <c r="BY1242" i="1"/>
  <c r="BZ1242" i="1"/>
  <c r="BK1178" i="1"/>
  <c r="BX1178" i="1"/>
  <c r="BY1178" i="1"/>
  <c r="BZ1178" i="1"/>
  <c r="AI1114" i="1"/>
  <c r="BK1114" i="1"/>
  <c r="BX1114" i="1"/>
  <c r="BY1114" i="1"/>
  <c r="BZ1114" i="1"/>
  <c r="BK1050" i="1"/>
  <c r="BX1050" i="1"/>
  <c r="BY1050" i="1"/>
  <c r="BZ1050" i="1"/>
  <c r="BK986" i="1"/>
  <c r="BX986" i="1"/>
  <c r="BY986" i="1"/>
  <c r="BZ986" i="1"/>
  <c r="BK922" i="1"/>
  <c r="BX922" i="1"/>
  <c r="BY922" i="1"/>
  <c r="BZ922" i="1"/>
  <c r="BK858" i="1"/>
  <c r="BX858" i="1"/>
  <c r="BY858" i="1"/>
  <c r="BZ858" i="1"/>
  <c r="BK794" i="1"/>
  <c r="BX794" i="1"/>
  <c r="BY794" i="1"/>
  <c r="BZ794" i="1"/>
  <c r="BK730" i="1"/>
  <c r="BX730" i="1"/>
  <c r="BY730" i="1"/>
  <c r="BZ730" i="1"/>
  <c r="BK666" i="1"/>
  <c r="BX666" i="1"/>
  <c r="BY666" i="1"/>
  <c r="BZ666" i="1"/>
  <c r="BK602" i="1"/>
  <c r="BX602" i="1"/>
  <c r="BY602" i="1"/>
  <c r="BZ602" i="1"/>
  <c r="BK538" i="1"/>
  <c r="BX538" i="1"/>
  <c r="BY538" i="1"/>
  <c r="BZ538" i="1"/>
  <c r="BK474" i="1"/>
  <c r="BX474" i="1"/>
  <c r="BY474" i="1"/>
  <c r="BZ474" i="1"/>
  <c r="BK410" i="1"/>
  <c r="BX410" i="1"/>
  <c r="BY410" i="1"/>
  <c r="BZ410" i="1"/>
  <c r="AO345" i="1"/>
  <c r="BK345" i="1"/>
  <c r="BX345" i="1"/>
  <c r="BY345" i="1"/>
  <c r="BZ345" i="1"/>
  <c r="BK281" i="1"/>
  <c r="BX281" i="1"/>
  <c r="BY281" i="1"/>
  <c r="BZ281" i="1"/>
  <c r="AJ217" i="1"/>
  <c r="BK217" i="1"/>
  <c r="BX217" i="1"/>
  <c r="BY217" i="1"/>
  <c r="BZ217" i="1"/>
  <c r="BK153" i="1"/>
  <c r="BX153" i="1"/>
  <c r="BY153" i="1"/>
  <c r="BZ153" i="1"/>
  <c r="BK89" i="1"/>
  <c r="BX89" i="1"/>
  <c r="BY89" i="1"/>
  <c r="BZ89" i="1"/>
  <c r="BK25" i="1"/>
  <c r="BX25" i="1"/>
  <c r="BY25" i="1"/>
  <c r="BZ25" i="1"/>
  <c r="BK649" i="1"/>
  <c r="BX649" i="1"/>
  <c r="BY649" i="1"/>
  <c r="BZ649" i="1"/>
  <c r="AO449" i="1"/>
  <c r="BK449" i="1"/>
  <c r="BX449" i="1"/>
  <c r="BY449" i="1"/>
  <c r="BZ449" i="1"/>
  <c r="BK240" i="1"/>
  <c r="BZ240" i="1"/>
  <c r="BX240" i="1"/>
  <c r="BY240" i="1"/>
  <c r="AK64" i="1"/>
  <c r="BK64" i="1"/>
  <c r="BZ64" i="1"/>
  <c r="BX64" i="1"/>
  <c r="BY64" i="1"/>
  <c r="BK1769" i="1"/>
  <c r="BX1769" i="1"/>
  <c r="BY1769" i="1"/>
  <c r="BZ1769" i="1"/>
  <c r="AO1705" i="1"/>
  <c r="BK1705" i="1"/>
  <c r="BX1705" i="1"/>
  <c r="BY1705" i="1"/>
  <c r="BZ1705" i="1"/>
  <c r="BK1641" i="1"/>
  <c r="BX1641" i="1"/>
  <c r="BY1641" i="1"/>
  <c r="BZ1641" i="1"/>
  <c r="AO1577" i="1"/>
  <c r="BK1577" i="1"/>
  <c r="BX1577" i="1"/>
  <c r="BY1577" i="1"/>
  <c r="BZ1577" i="1"/>
  <c r="BK1513" i="1"/>
  <c r="BX1513" i="1"/>
  <c r="BY1513" i="1"/>
  <c r="BZ1513" i="1"/>
  <c r="BK1449" i="1"/>
  <c r="BX1449" i="1"/>
  <c r="BY1449" i="1"/>
  <c r="BZ1449" i="1"/>
  <c r="BK1385" i="1"/>
  <c r="BX1385" i="1"/>
  <c r="BY1385" i="1"/>
  <c r="BZ1385" i="1"/>
  <c r="BK1321" i="1"/>
  <c r="BX1321" i="1"/>
  <c r="BY1321" i="1"/>
  <c r="BZ1321" i="1"/>
  <c r="AO1257" i="1"/>
  <c r="BK1257" i="1"/>
  <c r="BX1257" i="1"/>
  <c r="BY1257" i="1"/>
  <c r="BZ1257" i="1"/>
  <c r="AL1193" i="1"/>
  <c r="BK1193" i="1"/>
  <c r="BX1193" i="1"/>
  <c r="BY1193" i="1"/>
  <c r="BZ1193" i="1"/>
  <c r="BK1129" i="1"/>
  <c r="BX1129" i="1"/>
  <c r="BY1129" i="1"/>
  <c r="BZ1129" i="1"/>
  <c r="BK1065" i="1"/>
  <c r="BX1065" i="1"/>
  <c r="BY1065" i="1"/>
  <c r="BZ1065" i="1"/>
  <c r="BK1001" i="1"/>
  <c r="BX1001" i="1"/>
  <c r="BY1001" i="1"/>
  <c r="BZ1001" i="1"/>
  <c r="BK921" i="1"/>
  <c r="BX921" i="1"/>
  <c r="BY921" i="1"/>
  <c r="BZ921" i="1"/>
  <c r="BK857" i="1"/>
  <c r="BX857" i="1"/>
  <c r="BY857" i="1"/>
  <c r="BZ857" i="1"/>
  <c r="BK729" i="1"/>
  <c r="BX729" i="1"/>
  <c r="BY729" i="1"/>
  <c r="BZ729" i="1"/>
  <c r="BK537" i="1"/>
  <c r="BX537" i="1"/>
  <c r="BY537" i="1"/>
  <c r="BZ537" i="1"/>
  <c r="BK328" i="1"/>
  <c r="BZ328" i="1"/>
  <c r="BX328" i="1"/>
  <c r="BY328" i="1"/>
  <c r="BK128" i="1"/>
  <c r="BZ128" i="1"/>
  <c r="BX128" i="1"/>
  <c r="BY128" i="1"/>
  <c r="BK1791" i="1"/>
  <c r="BX1791" i="1"/>
  <c r="BY1791" i="1"/>
  <c r="BZ1791" i="1"/>
  <c r="BK1727" i="1"/>
  <c r="BZ1727" i="1"/>
  <c r="BX1727" i="1"/>
  <c r="BY1727" i="1"/>
  <c r="AO1663" i="1"/>
  <c r="BK1663" i="1"/>
  <c r="BZ1663" i="1"/>
  <c r="BX1663" i="1"/>
  <c r="BY1663" i="1"/>
  <c r="BK1599" i="1"/>
  <c r="BX1599" i="1"/>
  <c r="BZ1599" i="1"/>
  <c r="BY1599" i="1"/>
  <c r="BK1535" i="1"/>
  <c r="BX1535" i="1"/>
  <c r="BY1535" i="1"/>
  <c r="BZ1535" i="1"/>
  <c r="BK1471" i="1"/>
  <c r="BX1471" i="1"/>
  <c r="BY1471" i="1"/>
  <c r="BZ1471" i="1"/>
  <c r="BK1407" i="1"/>
  <c r="BX1407" i="1"/>
  <c r="BY1407" i="1"/>
  <c r="BZ1407" i="1"/>
  <c r="AO1343" i="1"/>
  <c r="BK1343" i="1"/>
  <c r="BX1343" i="1"/>
  <c r="BY1343" i="1"/>
  <c r="BZ1343" i="1"/>
  <c r="BK1279" i="1"/>
  <c r="BX1279" i="1"/>
  <c r="BY1279" i="1"/>
  <c r="BZ1279" i="1"/>
  <c r="BK1215" i="1"/>
  <c r="BX1215" i="1"/>
  <c r="BY1215" i="1"/>
  <c r="BZ1215" i="1"/>
  <c r="AO1151" i="1"/>
  <c r="BK1151" i="1"/>
  <c r="BX1151" i="1"/>
  <c r="BY1151" i="1"/>
  <c r="BZ1151" i="1"/>
  <c r="AO1087" i="1"/>
  <c r="BK1087" i="1"/>
  <c r="BX1087" i="1"/>
  <c r="BY1087" i="1"/>
  <c r="BZ1087" i="1"/>
  <c r="AO1023" i="1"/>
  <c r="BK1023" i="1"/>
  <c r="BX1023" i="1"/>
  <c r="BY1023" i="1"/>
  <c r="BZ1023" i="1"/>
  <c r="BK959" i="1"/>
  <c r="BX959" i="1"/>
  <c r="BY959" i="1"/>
  <c r="BZ959" i="1"/>
  <c r="BK895" i="1"/>
  <c r="BX895" i="1"/>
  <c r="BY895" i="1"/>
  <c r="BZ895" i="1"/>
  <c r="BK831" i="1"/>
  <c r="BX831" i="1"/>
  <c r="BY831" i="1"/>
  <c r="BZ831" i="1"/>
  <c r="BK767" i="1"/>
  <c r="BX767" i="1"/>
  <c r="BY767" i="1"/>
  <c r="BZ767" i="1"/>
  <c r="BK703" i="1"/>
  <c r="BX703" i="1"/>
  <c r="BY703" i="1"/>
  <c r="BZ703" i="1"/>
  <c r="BK639" i="1"/>
  <c r="BX639" i="1"/>
  <c r="BY639" i="1"/>
  <c r="BZ639" i="1"/>
  <c r="BK575" i="1"/>
  <c r="BX575" i="1"/>
  <c r="BY575" i="1"/>
  <c r="BZ575" i="1"/>
  <c r="BK1805" i="1"/>
  <c r="BY1805" i="1"/>
  <c r="BZ1805" i="1"/>
  <c r="BX1805" i="1"/>
  <c r="BK1741" i="1"/>
  <c r="BX1741" i="1"/>
  <c r="BY1741" i="1"/>
  <c r="BZ1741" i="1"/>
  <c r="BK1677" i="1"/>
  <c r="BX1677" i="1"/>
  <c r="BY1677" i="1"/>
  <c r="BZ1677" i="1"/>
  <c r="BK1613" i="1"/>
  <c r="BY1613" i="1"/>
  <c r="BX1613" i="1"/>
  <c r="BZ1613" i="1"/>
  <c r="BK1549" i="1"/>
  <c r="BY1549" i="1"/>
  <c r="BX1549" i="1"/>
  <c r="BZ1549" i="1"/>
  <c r="BK1485" i="1"/>
  <c r="BX1485" i="1"/>
  <c r="BY1485" i="1"/>
  <c r="BZ1485" i="1"/>
  <c r="BK1421" i="1"/>
  <c r="BX1421" i="1"/>
  <c r="BY1421" i="1"/>
  <c r="BZ1421" i="1"/>
  <c r="AO1357" i="1"/>
  <c r="BK1357" i="1"/>
  <c r="BX1357" i="1"/>
  <c r="BY1357" i="1"/>
  <c r="BZ1357" i="1"/>
  <c r="BK1293" i="1"/>
  <c r="BX1293" i="1"/>
  <c r="BY1293" i="1"/>
  <c r="BZ1293" i="1"/>
  <c r="BK1229" i="1"/>
  <c r="BX1229" i="1"/>
  <c r="BY1229" i="1"/>
  <c r="BZ1229" i="1"/>
  <c r="AO1165" i="1"/>
  <c r="BK1165" i="1"/>
  <c r="BX1165" i="1"/>
  <c r="BY1165" i="1"/>
  <c r="BZ1165" i="1"/>
  <c r="BK1101" i="1"/>
  <c r="BX1101" i="1"/>
  <c r="BY1101" i="1"/>
  <c r="BZ1101" i="1"/>
  <c r="AO1037" i="1"/>
  <c r="BK1037" i="1"/>
  <c r="BX1037" i="1"/>
  <c r="BY1037" i="1"/>
  <c r="BZ1037" i="1"/>
  <c r="AJ973" i="1"/>
  <c r="BK973" i="1"/>
  <c r="BX973" i="1"/>
  <c r="BY973" i="1"/>
  <c r="BZ973" i="1"/>
  <c r="AO909" i="1"/>
  <c r="BK909" i="1"/>
  <c r="BX909" i="1"/>
  <c r="BY909" i="1"/>
  <c r="BZ909" i="1"/>
  <c r="BK845" i="1"/>
  <c r="BX845" i="1"/>
  <c r="BY845" i="1"/>
  <c r="BZ845" i="1"/>
  <c r="BK781" i="1"/>
  <c r="BX781" i="1"/>
  <c r="BY781" i="1"/>
  <c r="BZ781" i="1"/>
  <c r="BK717" i="1"/>
  <c r="BX717" i="1"/>
  <c r="BY717" i="1"/>
  <c r="BZ717" i="1"/>
  <c r="AO653" i="1"/>
  <c r="BK653" i="1"/>
  <c r="BX653" i="1"/>
  <c r="BY653" i="1"/>
  <c r="BZ653" i="1"/>
  <c r="BK589" i="1"/>
  <c r="BX589" i="1"/>
  <c r="BY589" i="1"/>
  <c r="BZ589" i="1"/>
  <c r="BK525" i="1"/>
  <c r="BX525" i="1"/>
  <c r="BY525" i="1"/>
  <c r="BZ525" i="1"/>
  <c r="AO461" i="1"/>
  <c r="BK461" i="1"/>
  <c r="BX461" i="1"/>
  <c r="BY461" i="1"/>
  <c r="BZ461" i="1"/>
  <c r="BK397" i="1"/>
  <c r="BX397" i="1"/>
  <c r="BY397" i="1"/>
  <c r="BZ397" i="1"/>
  <c r="BK332" i="1"/>
  <c r="BX332" i="1"/>
  <c r="BY332" i="1"/>
  <c r="BZ332" i="1"/>
  <c r="AO268" i="1"/>
  <c r="BK268" i="1"/>
  <c r="BX268" i="1"/>
  <c r="BY268" i="1"/>
  <c r="BZ268" i="1"/>
  <c r="AO204" i="1"/>
  <c r="BK204" i="1"/>
  <c r="BX204" i="1"/>
  <c r="BY204" i="1"/>
  <c r="BZ204" i="1"/>
  <c r="AO140" i="1"/>
  <c r="BK140" i="1"/>
  <c r="BX140" i="1"/>
  <c r="BY140" i="1"/>
  <c r="BZ140" i="1"/>
  <c r="BK76" i="1"/>
  <c r="BX76" i="1"/>
  <c r="BY76" i="1"/>
  <c r="BZ76" i="1"/>
  <c r="AJ1316" i="1"/>
  <c r="BK1316" i="1"/>
  <c r="BX1316" i="1"/>
  <c r="BY1316" i="1"/>
  <c r="BZ1316" i="1"/>
  <c r="BK1252" i="1"/>
  <c r="BX1252" i="1"/>
  <c r="BY1252" i="1"/>
  <c r="BZ1252" i="1"/>
  <c r="AO1188" i="1"/>
  <c r="BK1188" i="1"/>
  <c r="BX1188" i="1"/>
  <c r="BY1188" i="1"/>
  <c r="BZ1188" i="1"/>
  <c r="BK1124" i="1"/>
  <c r="BX1124" i="1"/>
  <c r="BY1124" i="1"/>
  <c r="BZ1124" i="1"/>
  <c r="AO1028" i="1"/>
  <c r="BK1028" i="1"/>
  <c r="BX1028" i="1"/>
  <c r="BY1028" i="1"/>
  <c r="BZ1028" i="1"/>
  <c r="BK900" i="1"/>
  <c r="BX900" i="1"/>
  <c r="BY900" i="1"/>
  <c r="BZ900" i="1"/>
  <c r="AC764" i="1"/>
  <c r="BK764" i="1"/>
  <c r="BX764" i="1"/>
  <c r="BY764" i="1"/>
  <c r="BZ764" i="1"/>
  <c r="AI612" i="1"/>
  <c r="BK612" i="1"/>
  <c r="BX612" i="1"/>
  <c r="BY612" i="1"/>
  <c r="BZ612" i="1"/>
  <c r="AI484" i="1"/>
  <c r="BK484" i="1"/>
  <c r="BX484" i="1"/>
  <c r="BY484" i="1"/>
  <c r="BZ484" i="1"/>
  <c r="BK355" i="1"/>
  <c r="BY355" i="1"/>
  <c r="BZ355" i="1"/>
  <c r="BX355" i="1"/>
  <c r="BK219" i="1"/>
  <c r="BY219" i="1"/>
  <c r="BZ219" i="1"/>
  <c r="BX219" i="1"/>
  <c r="BK91" i="1"/>
  <c r="BY91" i="1"/>
  <c r="BZ91" i="1"/>
  <c r="BX91" i="1"/>
  <c r="AK1734" i="1"/>
  <c r="BK1734" i="1"/>
  <c r="BX1734" i="1"/>
  <c r="BY1734" i="1"/>
  <c r="BZ1734" i="1"/>
  <c r="BK1326" i="1"/>
  <c r="BX1326" i="1"/>
  <c r="BY1326" i="1"/>
  <c r="BZ1326" i="1"/>
  <c r="BK878" i="1"/>
  <c r="BX878" i="1"/>
  <c r="BY878" i="1"/>
  <c r="BZ878" i="1"/>
  <c r="AD470" i="1"/>
  <c r="BK470" i="1"/>
  <c r="BX470" i="1"/>
  <c r="BY470" i="1"/>
  <c r="BZ470" i="1"/>
  <c r="AO85" i="1"/>
  <c r="BK85" i="1"/>
  <c r="BX85" i="1"/>
  <c r="BY85" i="1"/>
  <c r="BZ85" i="1"/>
  <c r="AD1560" i="1"/>
  <c r="BK1560" i="1"/>
  <c r="BZ1560" i="1"/>
  <c r="BX1560" i="1"/>
  <c r="BY1560" i="1"/>
  <c r="AO1320" i="1"/>
  <c r="BK1320" i="1"/>
  <c r="BZ1320" i="1"/>
  <c r="BX1320" i="1"/>
  <c r="BY1320" i="1"/>
  <c r="BK1064" i="1"/>
  <c r="BZ1064" i="1"/>
  <c r="BX1064" i="1"/>
  <c r="BY1064" i="1"/>
  <c r="BK824" i="1"/>
  <c r="BZ824" i="1"/>
  <c r="BX824" i="1"/>
  <c r="BY824" i="1"/>
  <c r="AO568" i="1"/>
  <c r="BK568" i="1"/>
  <c r="BZ568" i="1"/>
  <c r="BX568" i="1"/>
  <c r="BY568" i="1"/>
  <c r="AL207" i="1"/>
  <c r="BK207" i="1"/>
  <c r="BX207" i="1"/>
  <c r="BY207" i="1"/>
  <c r="BZ207" i="1"/>
  <c r="AO1766" i="1"/>
  <c r="BK1766" i="1"/>
  <c r="BX1766" i="1"/>
  <c r="BY1766" i="1"/>
  <c r="BZ1766" i="1"/>
  <c r="AO1214" i="1"/>
  <c r="BK1214" i="1"/>
  <c r="BX1214" i="1"/>
  <c r="BY1214" i="1"/>
  <c r="BZ1214" i="1"/>
  <c r="BK790" i="1"/>
  <c r="BX790" i="1"/>
  <c r="BY790" i="1"/>
  <c r="BZ790" i="1"/>
  <c r="BK390" i="1"/>
  <c r="BX390" i="1"/>
  <c r="BY390" i="1"/>
  <c r="BZ390" i="1"/>
  <c r="BK1816" i="1"/>
  <c r="BZ1816" i="1"/>
  <c r="BX1816" i="1"/>
  <c r="BY1816" i="1"/>
  <c r="BK1592" i="1"/>
  <c r="BZ1592" i="1"/>
  <c r="BX1592" i="1"/>
  <c r="BY1592" i="1"/>
  <c r="BK1336" i="1"/>
  <c r="BZ1336" i="1"/>
  <c r="BX1336" i="1"/>
  <c r="BY1336" i="1"/>
  <c r="BK1080" i="1"/>
  <c r="BZ1080" i="1"/>
  <c r="BX1080" i="1"/>
  <c r="BY1080" i="1"/>
  <c r="BK800" i="1"/>
  <c r="BZ800" i="1"/>
  <c r="BX800" i="1"/>
  <c r="BY800" i="1"/>
  <c r="AO544" i="1"/>
  <c r="BK544" i="1"/>
  <c r="BZ544" i="1"/>
  <c r="BX544" i="1"/>
  <c r="BY544" i="1"/>
  <c r="BK319" i="1"/>
  <c r="BX319" i="1"/>
  <c r="BY319" i="1"/>
  <c r="BZ319" i="1"/>
  <c r="BK1790" i="1"/>
  <c r="BX1790" i="1"/>
  <c r="BY1790" i="1"/>
  <c r="BZ1790" i="1"/>
  <c r="BK1446" i="1"/>
  <c r="BX1446" i="1"/>
  <c r="BY1446" i="1"/>
  <c r="BZ1446" i="1"/>
  <c r="AJ1014" i="1"/>
  <c r="BK1014" i="1"/>
  <c r="BX1014" i="1"/>
  <c r="BY1014" i="1"/>
  <c r="BZ1014" i="1"/>
  <c r="AI550" i="1"/>
  <c r="BK550" i="1"/>
  <c r="BX550" i="1"/>
  <c r="BY550" i="1"/>
  <c r="BZ550" i="1"/>
  <c r="BK1808" i="1"/>
  <c r="BZ1808" i="1"/>
  <c r="BY1808" i="1"/>
  <c r="BX1808" i="1"/>
  <c r="AL1600" i="1"/>
  <c r="BK1600" i="1"/>
  <c r="BZ1600" i="1"/>
  <c r="BX1600" i="1"/>
  <c r="BY1600" i="1"/>
  <c r="BK1384" i="1"/>
  <c r="BZ1384" i="1"/>
  <c r="BX1384" i="1"/>
  <c r="BY1384" i="1"/>
  <c r="BK1136" i="1"/>
  <c r="BZ1136" i="1"/>
  <c r="BX1136" i="1"/>
  <c r="BY1136" i="1"/>
  <c r="AO880" i="1"/>
  <c r="BK880" i="1"/>
  <c r="BZ880" i="1"/>
  <c r="BX880" i="1"/>
  <c r="BY880" i="1"/>
  <c r="BK616" i="1"/>
  <c r="BZ616" i="1"/>
  <c r="BX616" i="1"/>
  <c r="BY616" i="1"/>
  <c r="BK351" i="1"/>
  <c r="BX351" i="1"/>
  <c r="BY351" i="1"/>
  <c r="BZ351" i="1"/>
  <c r="AO135" i="1"/>
  <c r="BK135" i="1"/>
  <c r="BX135" i="1"/>
  <c r="BY135" i="1"/>
  <c r="BZ135" i="1"/>
  <c r="BK1686" i="1"/>
  <c r="BX1686" i="1"/>
  <c r="BY1686" i="1"/>
  <c r="BZ1686" i="1"/>
  <c r="BK1118" i="1"/>
  <c r="BX1118" i="1"/>
  <c r="BY1118" i="1"/>
  <c r="BZ1118" i="1"/>
  <c r="BK654" i="1"/>
  <c r="BX654" i="1"/>
  <c r="BY654" i="1"/>
  <c r="BZ654" i="1"/>
  <c r="BK53" i="1"/>
  <c r="BX53" i="1"/>
  <c r="BY53" i="1"/>
  <c r="BZ53" i="1"/>
  <c r="BK1488" i="1"/>
  <c r="BZ1488" i="1"/>
  <c r="BX1488" i="1"/>
  <c r="BY1488" i="1"/>
  <c r="BK1216" i="1"/>
  <c r="BZ1216" i="1"/>
  <c r="BX1216" i="1"/>
  <c r="BY1216" i="1"/>
  <c r="BK960" i="1"/>
  <c r="BZ960" i="1"/>
  <c r="BX960" i="1"/>
  <c r="BY960" i="1"/>
  <c r="BK720" i="1"/>
  <c r="BZ720" i="1"/>
  <c r="BX720" i="1"/>
  <c r="BY720" i="1"/>
  <c r="BK456" i="1"/>
  <c r="BZ456" i="1"/>
  <c r="BX456" i="1"/>
  <c r="BY456" i="1"/>
  <c r="BK231" i="1"/>
  <c r="BX231" i="1"/>
  <c r="BY231" i="1"/>
  <c r="BZ231" i="1"/>
  <c r="BK15" i="1"/>
  <c r="BX15" i="1"/>
  <c r="BY15" i="1"/>
  <c r="BZ15" i="1"/>
  <c r="AO1342" i="1"/>
  <c r="BK1342" i="1"/>
  <c r="BX1342" i="1"/>
  <c r="BY1342" i="1"/>
  <c r="BZ1342" i="1"/>
  <c r="BK926" i="1"/>
  <c r="BX926" i="1"/>
  <c r="BY926" i="1"/>
  <c r="BZ926" i="1"/>
  <c r="AK494" i="1"/>
  <c r="BK494" i="1"/>
  <c r="BX494" i="1"/>
  <c r="BY494" i="1"/>
  <c r="BZ494" i="1"/>
  <c r="BK117" i="1"/>
  <c r="BX117" i="1"/>
  <c r="BY117" i="1"/>
  <c r="BZ117" i="1"/>
  <c r="BK471" i="1"/>
  <c r="BX471" i="1"/>
  <c r="BY471" i="1"/>
  <c r="BZ471" i="1"/>
  <c r="AO407" i="1"/>
  <c r="BK407" i="1"/>
  <c r="BX407" i="1"/>
  <c r="BY407" i="1"/>
  <c r="BZ407" i="1"/>
  <c r="AO342" i="1"/>
  <c r="BK342" i="1"/>
  <c r="BX342" i="1"/>
  <c r="BY342" i="1"/>
  <c r="BZ342" i="1"/>
  <c r="BK278" i="1"/>
  <c r="BX278" i="1"/>
  <c r="BY278" i="1"/>
  <c r="BZ278" i="1"/>
  <c r="BK214" i="1"/>
  <c r="BX214" i="1"/>
  <c r="BY214" i="1"/>
  <c r="BZ214" i="1"/>
  <c r="BK150" i="1"/>
  <c r="BX150" i="1"/>
  <c r="BY150" i="1"/>
  <c r="BZ150" i="1"/>
  <c r="BK86" i="1"/>
  <c r="BX86" i="1"/>
  <c r="BY86" i="1"/>
  <c r="BZ86" i="1"/>
  <c r="AO22" i="1"/>
  <c r="BK22" i="1"/>
  <c r="BX22" i="1"/>
  <c r="BY22" i="1"/>
  <c r="BZ22" i="1"/>
  <c r="BK1350" i="1"/>
  <c r="BX1350" i="1"/>
  <c r="BY1350" i="1"/>
  <c r="BZ1350" i="1"/>
  <c r="BK910" i="1"/>
  <c r="BX910" i="1"/>
  <c r="BY910" i="1"/>
  <c r="BZ910" i="1"/>
  <c r="BK446" i="1"/>
  <c r="BX446" i="1"/>
  <c r="BY446" i="1"/>
  <c r="BZ446" i="1"/>
  <c r="BK1084" i="1"/>
  <c r="BX1084" i="1"/>
  <c r="BY1084" i="1"/>
  <c r="BZ1084" i="1"/>
  <c r="AD956" i="1"/>
  <c r="BK956" i="1"/>
  <c r="BX956" i="1"/>
  <c r="BY956" i="1"/>
  <c r="BZ956" i="1"/>
  <c r="BK828" i="1"/>
  <c r="BX828" i="1"/>
  <c r="BY828" i="1"/>
  <c r="BZ828" i="1"/>
  <c r="AC708" i="1"/>
  <c r="BK708" i="1"/>
  <c r="BX708" i="1"/>
  <c r="BY708" i="1"/>
  <c r="BZ708" i="1"/>
  <c r="AD604" i="1"/>
  <c r="BK604" i="1"/>
  <c r="BX604" i="1"/>
  <c r="BY604" i="1"/>
  <c r="BZ604" i="1"/>
  <c r="BK476" i="1"/>
  <c r="BX476" i="1"/>
  <c r="BY476" i="1"/>
  <c r="BZ476" i="1"/>
  <c r="BK347" i="1"/>
  <c r="BY347" i="1"/>
  <c r="BZ347" i="1"/>
  <c r="BX347" i="1"/>
  <c r="BK227" i="1"/>
  <c r="BY227" i="1"/>
  <c r="BZ227" i="1"/>
  <c r="BX227" i="1"/>
  <c r="BK99" i="1"/>
  <c r="BY99" i="1"/>
  <c r="BZ99" i="1"/>
  <c r="BX99" i="1"/>
  <c r="BK1558" i="1"/>
  <c r="BX1558" i="1"/>
  <c r="BY1558" i="1"/>
  <c r="BZ1558" i="1"/>
  <c r="BK1190" i="1"/>
  <c r="BX1190" i="1"/>
  <c r="BY1190" i="1"/>
  <c r="BZ1190" i="1"/>
  <c r="AL750" i="1"/>
  <c r="BK750" i="1"/>
  <c r="BX750" i="1"/>
  <c r="BY750" i="1"/>
  <c r="BZ750" i="1"/>
  <c r="AL317" i="1"/>
  <c r="BK317" i="1"/>
  <c r="BX317" i="1"/>
  <c r="BY317" i="1"/>
  <c r="BZ317" i="1"/>
  <c r="AB1810" i="1"/>
  <c r="AB1778" i="1"/>
  <c r="AB1746" i="1"/>
  <c r="AB1714" i="1"/>
  <c r="AB1682" i="1"/>
  <c r="AB1650" i="1"/>
  <c r="AB1618" i="1"/>
  <c r="AB1586" i="1"/>
  <c r="AB1554" i="1"/>
  <c r="AB1522" i="1"/>
  <c r="AB1490" i="1"/>
  <c r="AB1458" i="1"/>
  <c r="AB1426" i="1"/>
  <c r="AB1394" i="1"/>
  <c r="AB1362" i="1"/>
  <c r="AB1330" i="1"/>
  <c r="AB1298" i="1"/>
  <c r="AB1266" i="1"/>
  <c r="AB1234" i="1"/>
  <c r="AB1202" i="1"/>
  <c r="AB1170" i="1"/>
  <c r="AB1138" i="1"/>
  <c r="AB1106" i="1"/>
  <c r="AB1074" i="1"/>
  <c r="AB1042" i="1"/>
  <c r="AB1010" i="1"/>
  <c r="AB978" i="1"/>
  <c r="AB946" i="1"/>
  <c r="AB914" i="1"/>
  <c r="AB882" i="1"/>
  <c r="AB850" i="1"/>
  <c r="AB818" i="1"/>
  <c r="AB786" i="1"/>
  <c r="AB754" i="1"/>
  <c r="AB722" i="1"/>
  <c r="AB690" i="1"/>
  <c r="AB658" i="1"/>
  <c r="AB626" i="1"/>
  <c r="AB594" i="1"/>
  <c r="AB562" i="1"/>
  <c r="AB530" i="1"/>
  <c r="AB498" i="1"/>
  <c r="AB466" i="1"/>
  <c r="AB434" i="1"/>
  <c r="AB402" i="1"/>
  <c r="AO1732" i="1"/>
  <c r="BK1732" i="1"/>
  <c r="BX1732" i="1"/>
  <c r="BY1732" i="1"/>
  <c r="BZ1732" i="1"/>
  <c r="AO1715" i="1"/>
  <c r="BK1715" i="1"/>
  <c r="BY1715" i="1"/>
  <c r="BZ1715" i="1"/>
  <c r="BX1715" i="1"/>
  <c r="AO1139" i="1"/>
  <c r="BK1139" i="1"/>
  <c r="BY1139" i="1"/>
  <c r="BZ1139" i="1"/>
  <c r="BX1139" i="1"/>
  <c r="AO755" i="1"/>
  <c r="BK755" i="1"/>
  <c r="BY755" i="1"/>
  <c r="BZ755" i="1"/>
  <c r="BX755" i="1"/>
  <c r="AO306" i="1"/>
  <c r="BK306" i="1"/>
  <c r="BX306" i="1"/>
  <c r="BY306" i="1"/>
  <c r="BZ306" i="1"/>
  <c r="BK617" i="1"/>
  <c r="BX617" i="1"/>
  <c r="BY617" i="1"/>
  <c r="BZ617" i="1"/>
  <c r="AO1706" i="1"/>
  <c r="BK1706" i="1"/>
  <c r="BY1706" i="1"/>
  <c r="BZ1706" i="1"/>
  <c r="BX1706" i="1"/>
  <c r="AO1322" i="1"/>
  <c r="BK1322" i="1"/>
  <c r="BX1322" i="1"/>
  <c r="BY1322" i="1"/>
  <c r="BZ1322" i="1"/>
  <c r="AO874" i="1"/>
  <c r="BK874" i="1"/>
  <c r="BX874" i="1"/>
  <c r="BY874" i="1"/>
  <c r="BZ874" i="1"/>
  <c r="AO426" i="1"/>
  <c r="BK426" i="1"/>
  <c r="BX426" i="1"/>
  <c r="BY426" i="1"/>
  <c r="BZ426" i="1"/>
  <c r="AO705" i="1"/>
  <c r="BK705" i="1"/>
  <c r="BX705" i="1"/>
  <c r="BY705" i="1"/>
  <c r="BZ705" i="1"/>
  <c r="AO1657" i="1"/>
  <c r="BK1657" i="1"/>
  <c r="BX1657" i="1"/>
  <c r="BY1657" i="1"/>
  <c r="BZ1657" i="1"/>
  <c r="AO1209" i="1"/>
  <c r="BK1209" i="1"/>
  <c r="BX1209" i="1"/>
  <c r="BY1209" i="1"/>
  <c r="BZ1209" i="1"/>
  <c r="BK585" i="1"/>
  <c r="BX585" i="1"/>
  <c r="BY585" i="1"/>
  <c r="BZ585" i="1"/>
  <c r="AO1551" i="1"/>
  <c r="BK1551" i="1"/>
  <c r="BX1551" i="1"/>
  <c r="BY1551" i="1"/>
  <c r="BZ1551" i="1"/>
  <c r="AO1103" i="1"/>
  <c r="BK1103" i="1"/>
  <c r="BX1103" i="1"/>
  <c r="BY1103" i="1"/>
  <c r="BZ1103" i="1"/>
  <c r="AO655" i="1"/>
  <c r="BK655" i="1"/>
  <c r="BX655" i="1"/>
  <c r="BY655" i="1"/>
  <c r="BZ655" i="1"/>
  <c r="AO1565" i="1"/>
  <c r="BK1565" i="1"/>
  <c r="BZ1565" i="1"/>
  <c r="BX1565" i="1"/>
  <c r="BY1565" i="1"/>
  <c r="AO1117" i="1"/>
  <c r="BK1117" i="1"/>
  <c r="BX1117" i="1"/>
  <c r="BY1117" i="1"/>
  <c r="BZ1117" i="1"/>
  <c r="AO605" i="1"/>
  <c r="BK605" i="1"/>
  <c r="BX605" i="1"/>
  <c r="BY605" i="1"/>
  <c r="BZ605" i="1"/>
  <c r="AO156" i="1"/>
  <c r="BK156" i="1"/>
  <c r="BX156" i="1"/>
  <c r="BY156" i="1"/>
  <c r="BZ156" i="1"/>
  <c r="BK796" i="1"/>
  <c r="BX796" i="1"/>
  <c r="BY796" i="1"/>
  <c r="BZ796" i="1"/>
  <c r="AO1470" i="1"/>
  <c r="BK1470" i="1"/>
  <c r="BX1470" i="1"/>
  <c r="BY1470" i="1"/>
  <c r="BZ1470" i="1"/>
  <c r="AO888" i="1"/>
  <c r="BK888" i="1"/>
  <c r="BZ888" i="1"/>
  <c r="BX888" i="1"/>
  <c r="BY888" i="1"/>
  <c r="AO1640" i="1"/>
  <c r="BK1640" i="1"/>
  <c r="BZ1640" i="1"/>
  <c r="BX1640" i="1"/>
  <c r="BY1640" i="1"/>
  <c r="AO1542" i="1"/>
  <c r="BK1542" i="1"/>
  <c r="BX1542" i="1"/>
  <c r="BY1542" i="1"/>
  <c r="BZ1542" i="1"/>
  <c r="AO1664" i="1"/>
  <c r="BK1664" i="1"/>
  <c r="BZ1664" i="1"/>
  <c r="BX1664" i="1"/>
  <c r="BY1664" i="1"/>
  <c r="AO416" i="1"/>
  <c r="BK416" i="1"/>
  <c r="BZ416" i="1"/>
  <c r="BX416" i="1"/>
  <c r="BY416" i="1"/>
  <c r="BK766" i="1"/>
  <c r="BX766" i="1"/>
  <c r="BY766" i="1"/>
  <c r="BZ766" i="1"/>
  <c r="AO1024" i="1"/>
  <c r="BK1024" i="1"/>
  <c r="BZ1024" i="1"/>
  <c r="BX1024" i="1"/>
  <c r="BY1024" i="1"/>
  <c r="AO287" i="1"/>
  <c r="BK287" i="1"/>
  <c r="BX287" i="1"/>
  <c r="BY287" i="1"/>
  <c r="BZ287" i="1"/>
  <c r="AO590" i="1"/>
  <c r="BK590" i="1"/>
  <c r="BX590" i="1"/>
  <c r="BY590" i="1"/>
  <c r="BZ590" i="1"/>
  <c r="AO294" i="1"/>
  <c r="BK294" i="1"/>
  <c r="BX294" i="1"/>
  <c r="BY294" i="1"/>
  <c r="BZ294" i="1"/>
  <c r="AO1454" i="1"/>
  <c r="BK1454" i="1"/>
  <c r="BX1454" i="1"/>
  <c r="BY1454" i="1"/>
  <c r="BZ1454" i="1"/>
  <c r="BK860" i="1"/>
  <c r="BX860" i="1"/>
  <c r="BY860" i="1"/>
  <c r="BZ860" i="1"/>
  <c r="BK131" i="1"/>
  <c r="BY131" i="1"/>
  <c r="BZ131" i="1"/>
  <c r="BX131" i="1"/>
  <c r="BK1724" i="1"/>
  <c r="BX1724" i="1"/>
  <c r="BY1724" i="1"/>
  <c r="BZ1724" i="1"/>
  <c r="BK1468" i="1"/>
  <c r="BX1468" i="1"/>
  <c r="BY1468" i="1"/>
  <c r="BZ1468" i="1"/>
  <c r="BK1643" i="1"/>
  <c r="BY1643" i="1"/>
  <c r="BZ1643" i="1"/>
  <c r="BX1643" i="1"/>
  <c r="BK1387" i="1"/>
  <c r="BY1387" i="1"/>
  <c r="BZ1387" i="1"/>
  <c r="BX1387" i="1"/>
  <c r="BK1131" i="1"/>
  <c r="BY1131" i="1"/>
  <c r="BZ1131" i="1"/>
  <c r="BX1131" i="1"/>
  <c r="BK939" i="1"/>
  <c r="BY939" i="1"/>
  <c r="BZ939" i="1"/>
  <c r="BX939" i="1"/>
  <c r="BK683" i="1"/>
  <c r="BY683" i="1"/>
  <c r="BZ683" i="1"/>
  <c r="BX683" i="1"/>
  <c r="BK362" i="1"/>
  <c r="BX362" i="1"/>
  <c r="BY362" i="1"/>
  <c r="BZ362" i="1"/>
  <c r="BK106" i="1"/>
  <c r="BX106" i="1"/>
  <c r="BY106" i="1"/>
  <c r="BZ106" i="1"/>
  <c r="BK417" i="1"/>
  <c r="BX417" i="1"/>
  <c r="BY417" i="1"/>
  <c r="BZ417" i="1"/>
  <c r="AO1698" i="1"/>
  <c r="BK1698" i="1"/>
  <c r="BX1698" i="1"/>
  <c r="BZ1698" i="1"/>
  <c r="BY1698" i="1"/>
  <c r="AO1506" i="1"/>
  <c r="BK1506" i="1"/>
  <c r="BX1506" i="1"/>
  <c r="BY1506" i="1"/>
  <c r="BZ1506" i="1"/>
  <c r="BK1186" i="1"/>
  <c r="BX1186" i="1"/>
  <c r="BY1186" i="1"/>
  <c r="BZ1186" i="1"/>
  <c r="AO930" i="1"/>
  <c r="BK930" i="1"/>
  <c r="BX930" i="1"/>
  <c r="BY930" i="1"/>
  <c r="BZ930" i="1"/>
  <c r="BK674" i="1"/>
  <c r="BX674" i="1"/>
  <c r="BY674" i="1"/>
  <c r="BZ674" i="1"/>
  <c r="AO418" i="1"/>
  <c r="BK418" i="1"/>
  <c r="BX418" i="1"/>
  <c r="BY418" i="1"/>
  <c r="BZ418" i="1"/>
  <c r="BK225" i="1"/>
  <c r="BX225" i="1"/>
  <c r="BY225" i="1"/>
  <c r="BZ225" i="1"/>
  <c r="AO673" i="1"/>
  <c r="BK673" i="1"/>
  <c r="BX673" i="1"/>
  <c r="BY673" i="1"/>
  <c r="BZ673" i="1"/>
  <c r="BK1777" i="1"/>
  <c r="BX1777" i="1"/>
  <c r="BY1777" i="1"/>
  <c r="BZ1777" i="1"/>
  <c r="BK1585" i="1"/>
  <c r="BX1585" i="1"/>
  <c r="BY1585" i="1"/>
  <c r="BZ1585" i="1"/>
  <c r="AO1393" i="1"/>
  <c r="BK1393" i="1"/>
  <c r="BX1393" i="1"/>
  <c r="BY1393" i="1"/>
  <c r="BZ1393" i="1"/>
  <c r="BK1137" i="1"/>
  <c r="BX1137" i="1"/>
  <c r="BY1137" i="1"/>
  <c r="BZ1137" i="1"/>
  <c r="BK753" i="1"/>
  <c r="BX753" i="1"/>
  <c r="BY753" i="1"/>
  <c r="BZ753" i="1"/>
  <c r="AO1799" i="1"/>
  <c r="BK1799" i="1"/>
  <c r="BZ1799" i="1"/>
  <c r="BX1799" i="1"/>
  <c r="BY1799" i="1"/>
  <c r="BK1479" i="1"/>
  <c r="BX1479" i="1"/>
  <c r="BY1479" i="1"/>
  <c r="BZ1479" i="1"/>
  <c r="BK1223" i="1"/>
  <c r="BX1223" i="1"/>
  <c r="BY1223" i="1"/>
  <c r="BZ1223" i="1"/>
  <c r="AO1095" i="1"/>
  <c r="BK1095" i="1"/>
  <c r="BX1095" i="1"/>
  <c r="BY1095" i="1"/>
  <c r="BZ1095" i="1"/>
  <c r="AO839" i="1"/>
  <c r="BK839" i="1"/>
  <c r="BX839" i="1"/>
  <c r="BY839" i="1"/>
  <c r="BZ839" i="1"/>
  <c r="AO583" i="1"/>
  <c r="BK583" i="1"/>
  <c r="BX583" i="1"/>
  <c r="BY583" i="1"/>
  <c r="BZ583" i="1"/>
  <c r="AO1685" i="1"/>
  <c r="BK1685" i="1"/>
  <c r="BY1685" i="1"/>
  <c r="BZ1685" i="1"/>
  <c r="BX1685" i="1"/>
  <c r="AO1301" i="1"/>
  <c r="BK1301" i="1"/>
  <c r="BX1301" i="1"/>
  <c r="BY1301" i="1"/>
  <c r="BZ1301" i="1"/>
  <c r="AO1045" i="1"/>
  <c r="BK1045" i="1"/>
  <c r="BX1045" i="1"/>
  <c r="BY1045" i="1"/>
  <c r="BZ1045" i="1"/>
  <c r="AO789" i="1"/>
  <c r="BK789" i="1"/>
  <c r="BX789" i="1"/>
  <c r="BY789" i="1"/>
  <c r="BZ789" i="1"/>
  <c r="AO533" i="1"/>
  <c r="BK533" i="1"/>
  <c r="BX533" i="1"/>
  <c r="BY533" i="1"/>
  <c r="BZ533" i="1"/>
  <c r="AO340" i="1"/>
  <c r="BK340" i="1"/>
  <c r="BX340" i="1"/>
  <c r="BY340" i="1"/>
  <c r="BZ340" i="1"/>
  <c r="AO84" i="1"/>
  <c r="BK84" i="1"/>
  <c r="BX84" i="1"/>
  <c r="BY84" i="1"/>
  <c r="BZ84" i="1"/>
  <c r="BK1132" i="1"/>
  <c r="BX1132" i="1"/>
  <c r="BY1132" i="1"/>
  <c r="BZ1132" i="1"/>
  <c r="BK628" i="1"/>
  <c r="BX628" i="1"/>
  <c r="BY628" i="1"/>
  <c r="BZ628" i="1"/>
  <c r="BK107" i="1"/>
  <c r="BY107" i="1"/>
  <c r="BZ107" i="1"/>
  <c r="BX107" i="1"/>
  <c r="AO510" i="1"/>
  <c r="BK510" i="1"/>
  <c r="BX510" i="1"/>
  <c r="BY510" i="1"/>
  <c r="BZ510" i="1"/>
  <c r="AO1096" i="1"/>
  <c r="BK1096" i="1"/>
  <c r="BZ1096" i="1"/>
  <c r="BX1096" i="1"/>
  <c r="BY1096" i="1"/>
  <c r="AO1278" i="1"/>
  <c r="BK1278" i="1"/>
  <c r="BX1278" i="1"/>
  <c r="BY1278" i="1"/>
  <c r="BZ1278" i="1"/>
  <c r="AO1616" i="1"/>
  <c r="BK1616" i="1"/>
  <c r="BZ1616" i="1"/>
  <c r="BX1616" i="1"/>
  <c r="BY1616" i="1"/>
  <c r="AO343" i="1"/>
  <c r="BK343" i="1"/>
  <c r="BX343" i="1"/>
  <c r="BY343" i="1"/>
  <c r="BZ343" i="1"/>
  <c r="AO606" i="1"/>
  <c r="BK606" i="1"/>
  <c r="BX606" i="1"/>
  <c r="BY606" i="1"/>
  <c r="BZ606" i="1"/>
  <c r="AO1168" i="1"/>
  <c r="BK1168" i="1"/>
  <c r="BZ1168" i="1"/>
  <c r="BX1168" i="1"/>
  <c r="BY1168" i="1"/>
  <c r="AO1174" i="1"/>
  <c r="BK1174" i="1"/>
  <c r="BX1174" i="1"/>
  <c r="BY1174" i="1"/>
  <c r="BZ1174" i="1"/>
  <c r="AO1520" i="1"/>
  <c r="BK1520" i="1"/>
  <c r="BZ1520" i="1"/>
  <c r="BX1520" i="1"/>
  <c r="BY1520" i="1"/>
  <c r="AO488" i="1"/>
  <c r="BK488" i="1"/>
  <c r="BZ488" i="1"/>
  <c r="BX488" i="1"/>
  <c r="BY488" i="1"/>
  <c r="AO982" i="1"/>
  <c r="BK982" i="1"/>
  <c r="BX982" i="1"/>
  <c r="BY982" i="1"/>
  <c r="BZ982" i="1"/>
  <c r="AO479" i="1"/>
  <c r="BK479" i="1"/>
  <c r="BX479" i="1"/>
  <c r="BY479" i="1"/>
  <c r="BZ479" i="1"/>
  <c r="AO286" i="1"/>
  <c r="BK286" i="1"/>
  <c r="BX286" i="1"/>
  <c r="BY286" i="1"/>
  <c r="BZ286" i="1"/>
  <c r="AO30" i="1"/>
  <c r="BK30" i="1"/>
  <c r="BX30" i="1"/>
  <c r="BY30" i="1"/>
  <c r="BZ30" i="1"/>
  <c r="AO966" i="1"/>
  <c r="BK966" i="1"/>
  <c r="BX966" i="1"/>
  <c r="BY966" i="1"/>
  <c r="BZ966" i="1"/>
  <c r="AO972" i="1"/>
  <c r="BK972" i="1"/>
  <c r="BX972" i="1"/>
  <c r="BY972" i="1"/>
  <c r="BZ972" i="1"/>
  <c r="AO724" i="1"/>
  <c r="BK724" i="1"/>
  <c r="BX724" i="1"/>
  <c r="BY724" i="1"/>
  <c r="BZ724" i="1"/>
  <c r="AO492" i="1"/>
  <c r="BK492" i="1"/>
  <c r="BX492" i="1"/>
  <c r="BY492" i="1"/>
  <c r="BZ492" i="1"/>
  <c r="AO243" i="1"/>
  <c r="BK243" i="1"/>
  <c r="BY243" i="1"/>
  <c r="BZ243" i="1"/>
  <c r="BX243" i="1"/>
  <c r="BK1638" i="1"/>
  <c r="BX1638" i="1"/>
  <c r="BY1638" i="1"/>
  <c r="BZ1638" i="1"/>
  <c r="AO806" i="1"/>
  <c r="BK806" i="1"/>
  <c r="BX806" i="1"/>
  <c r="BY806" i="1"/>
  <c r="BZ806" i="1"/>
  <c r="AO365" i="1"/>
  <c r="BK365" i="1"/>
  <c r="BX365" i="1"/>
  <c r="BY365" i="1"/>
  <c r="BZ365" i="1"/>
  <c r="BK1772" i="1"/>
  <c r="BX1772" i="1"/>
  <c r="BY1772" i="1"/>
  <c r="BZ1772" i="1"/>
  <c r="BK1708" i="1"/>
  <c r="BX1708" i="1"/>
  <c r="BY1708" i="1"/>
  <c r="BZ1708" i="1"/>
  <c r="BK1644" i="1"/>
  <c r="BX1644" i="1"/>
  <c r="BY1644" i="1"/>
  <c r="BZ1644" i="1"/>
  <c r="BK1580" i="1"/>
  <c r="BX1580" i="1"/>
  <c r="BY1580" i="1"/>
  <c r="BZ1580" i="1"/>
  <c r="AO1516" i="1"/>
  <c r="BK1516" i="1"/>
  <c r="BX1516" i="1"/>
  <c r="BY1516" i="1"/>
  <c r="BZ1516" i="1"/>
  <c r="BK1452" i="1"/>
  <c r="BX1452" i="1"/>
  <c r="BY1452" i="1"/>
  <c r="BZ1452" i="1"/>
  <c r="AO1388" i="1"/>
  <c r="BK1388" i="1"/>
  <c r="BX1388" i="1"/>
  <c r="BY1388" i="1"/>
  <c r="BZ1388" i="1"/>
  <c r="BK1324" i="1"/>
  <c r="BX1324" i="1"/>
  <c r="BY1324" i="1"/>
  <c r="BZ1324" i="1"/>
  <c r="BK1755" i="1"/>
  <c r="BY1755" i="1"/>
  <c r="BZ1755" i="1"/>
  <c r="BX1755" i="1"/>
  <c r="BK1691" i="1"/>
  <c r="BY1691" i="1"/>
  <c r="BZ1691" i="1"/>
  <c r="BX1691" i="1"/>
  <c r="BK1627" i="1"/>
  <c r="BY1627" i="1"/>
  <c r="BZ1627" i="1"/>
  <c r="BX1627" i="1"/>
  <c r="BK1563" i="1"/>
  <c r="BY1563" i="1"/>
  <c r="BZ1563" i="1"/>
  <c r="BX1563" i="1"/>
  <c r="AO1499" i="1"/>
  <c r="BK1499" i="1"/>
  <c r="BY1499" i="1"/>
  <c r="BZ1499" i="1"/>
  <c r="BX1499" i="1"/>
  <c r="AO1435" i="1"/>
  <c r="BK1435" i="1"/>
  <c r="BY1435" i="1"/>
  <c r="BZ1435" i="1"/>
  <c r="BX1435" i="1"/>
  <c r="AO1371" i="1"/>
  <c r="BK1371" i="1"/>
  <c r="BY1371" i="1"/>
  <c r="BZ1371" i="1"/>
  <c r="BX1371" i="1"/>
  <c r="BK1307" i="1"/>
  <c r="BY1307" i="1"/>
  <c r="BZ1307" i="1"/>
  <c r="BX1307" i="1"/>
  <c r="AJ1243" i="1"/>
  <c r="BK1243" i="1"/>
  <c r="BY1243" i="1"/>
  <c r="BZ1243" i="1"/>
  <c r="BX1243" i="1"/>
  <c r="AO1179" i="1"/>
  <c r="BK1179" i="1"/>
  <c r="BY1179" i="1"/>
  <c r="BZ1179" i="1"/>
  <c r="BX1179" i="1"/>
  <c r="BK1115" i="1"/>
  <c r="BY1115" i="1"/>
  <c r="BZ1115" i="1"/>
  <c r="BX1115" i="1"/>
  <c r="BK1051" i="1"/>
  <c r="BY1051" i="1"/>
  <c r="BZ1051" i="1"/>
  <c r="BX1051" i="1"/>
  <c r="BK987" i="1"/>
  <c r="BY987" i="1"/>
  <c r="BZ987" i="1"/>
  <c r="BX987" i="1"/>
  <c r="BK923" i="1"/>
  <c r="BY923" i="1"/>
  <c r="BZ923" i="1"/>
  <c r="BX923" i="1"/>
  <c r="BK859" i="1"/>
  <c r="BY859" i="1"/>
  <c r="BZ859" i="1"/>
  <c r="BX859" i="1"/>
  <c r="BK795" i="1"/>
  <c r="BY795" i="1"/>
  <c r="BZ795" i="1"/>
  <c r="BX795" i="1"/>
  <c r="BK731" i="1"/>
  <c r="BY731" i="1"/>
  <c r="BZ731" i="1"/>
  <c r="BX731" i="1"/>
  <c r="AO667" i="1"/>
  <c r="BK667" i="1"/>
  <c r="BY667" i="1"/>
  <c r="BZ667" i="1"/>
  <c r="BX667" i="1"/>
  <c r="AO603" i="1"/>
  <c r="BK603" i="1"/>
  <c r="BY603" i="1"/>
  <c r="BZ603" i="1"/>
  <c r="BX603" i="1"/>
  <c r="BK539" i="1"/>
  <c r="BY539" i="1"/>
  <c r="BZ539" i="1"/>
  <c r="BX539" i="1"/>
  <c r="BK475" i="1"/>
  <c r="BY475" i="1"/>
  <c r="BZ475" i="1"/>
  <c r="BX475" i="1"/>
  <c r="AO411" i="1"/>
  <c r="BK411" i="1"/>
  <c r="BY411" i="1"/>
  <c r="BZ411" i="1"/>
  <c r="BX411" i="1"/>
  <c r="AO346" i="1"/>
  <c r="BK346" i="1"/>
  <c r="BX346" i="1"/>
  <c r="BY346" i="1"/>
  <c r="BZ346" i="1"/>
  <c r="BK282" i="1"/>
  <c r="BX282" i="1"/>
  <c r="BY282" i="1"/>
  <c r="BZ282" i="1"/>
  <c r="AO218" i="1"/>
  <c r="BK218" i="1"/>
  <c r="BX218" i="1"/>
  <c r="BY218" i="1"/>
  <c r="BZ218" i="1"/>
  <c r="AO154" i="1"/>
  <c r="BK154" i="1"/>
  <c r="BX154" i="1"/>
  <c r="BY154" i="1"/>
  <c r="BZ154" i="1"/>
  <c r="AO90" i="1"/>
  <c r="BK90" i="1"/>
  <c r="BX90" i="1"/>
  <c r="BY90" i="1"/>
  <c r="BZ90" i="1"/>
  <c r="AO26" i="1"/>
  <c r="BK26" i="1"/>
  <c r="BX26" i="1"/>
  <c r="BY26" i="1"/>
  <c r="BZ26" i="1"/>
  <c r="BK721" i="1"/>
  <c r="BX721" i="1"/>
  <c r="BY721" i="1"/>
  <c r="BZ721" i="1"/>
  <c r="AO553" i="1"/>
  <c r="BK553" i="1"/>
  <c r="BX553" i="1"/>
  <c r="BY553" i="1"/>
  <c r="BZ553" i="1"/>
  <c r="AO376" i="1"/>
  <c r="BK376" i="1"/>
  <c r="BZ376" i="1"/>
  <c r="BX376" i="1"/>
  <c r="BY376" i="1"/>
  <c r="BK200" i="1"/>
  <c r="BZ200" i="1"/>
  <c r="BX200" i="1"/>
  <c r="BY200" i="1"/>
  <c r="AO1810" i="1"/>
  <c r="BK1810" i="1"/>
  <c r="BY1810" i="1"/>
  <c r="BZ1810" i="1"/>
  <c r="BX1810" i="1"/>
  <c r="BK1746" i="1"/>
  <c r="BZ1746" i="1"/>
  <c r="BX1746" i="1"/>
  <c r="BY1746" i="1"/>
  <c r="AO1682" i="1"/>
  <c r="BK1682" i="1"/>
  <c r="BY1682" i="1"/>
  <c r="BX1682" i="1"/>
  <c r="BZ1682" i="1"/>
  <c r="BK1618" i="1"/>
  <c r="BY1618" i="1"/>
  <c r="BX1618" i="1"/>
  <c r="BZ1618" i="1"/>
  <c r="AO1554" i="1"/>
  <c r="BK1554" i="1"/>
  <c r="BY1554" i="1"/>
  <c r="BX1554" i="1"/>
  <c r="BZ1554" i="1"/>
  <c r="BK1490" i="1"/>
  <c r="BX1490" i="1"/>
  <c r="BY1490" i="1"/>
  <c r="BZ1490" i="1"/>
  <c r="AO1426" i="1"/>
  <c r="BK1426" i="1"/>
  <c r="BX1426" i="1"/>
  <c r="BY1426" i="1"/>
  <c r="BZ1426" i="1"/>
  <c r="BK1362" i="1"/>
  <c r="BX1362" i="1"/>
  <c r="BY1362" i="1"/>
  <c r="BZ1362" i="1"/>
  <c r="BK1298" i="1"/>
  <c r="BX1298" i="1"/>
  <c r="BY1298" i="1"/>
  <c r="BZ1298" i="1"/>
  <c r="BK1234" i="1"/>
  <c r="BX1234" i="1"/>
  <c r="BY1234" i="1"/>
  <c r="BZ1234" i="1"/>
  <c r="BK1170" i="1"/>
  <c r="BX1170" i="1"/>
  <c r="BY1170" i="1"/>
  <c r="BZ1170" i="1"/>
  <c r="BK1106" i="1"/>
  <c r="BX1106" i="1"/>
  <c r="BY1106" i="1"/>
  <c r="BZ1106" i="1"/>
  <c r="AO1042" i="1"/>
  <c r="BK1042" i="1"/>
  <c r="BX1042" i="1"/>
  <c r="BY1042" i="1"/>
  <c r="BZ1042" i="1"/>
  <c r="AO978" i="1"/>
  <c r="BK978" i="1"/>
  <c r="BX978" i="1"/>
  <c r="BY978" i="1"/>
  <c r="BZ978" i="1"/>
  <c r="AO914" i="1"/>
  <c r="BK914" i="1"/>
  <c r="BX914" i="1"/>
  <c r="BY914" i="1"/>
  <c r="BZ914" i="1"/>
  <c r="BK850" i="1"/>
  <c r="BX850" i="1"/>
  <c r="BY850" i="1"/>
  <c r="BZ850" i="1"/>
  <c r="AO786" i="1"/>
  <c r="BK786" i="1"/>
  <c r="BX786" i="1"/>
  <c r="BY786" i="1"/>
  <c r="BZ786" i="1"/>
  <c r="BK722" i="1"/>
  <c r="BX722" i="1"/>
  <c r="BY722" i="1"/>
  <c r="BZ722" i="1"/>
  <c r="BK658" i="1"/>
  <c r="BX658" i="1"/>
  <c r="BY658" i="1"/>
  <c r="BZ658" i="1"/>
  <c r="BK594" i="1"/>
  <c r="BX594" i="1"/>
  <c r="BY594" i="1"/>
  <c r="BZ594" i="1"/>
  <c r="AO530" i="1"/>
  <c r="BK530" i="1"/>
  <c r="BX530" i="1"/>
  <c r="BY530" i="1"/>
  <c r="BZ530" i="1"/>
  <c r="BK466" i="1"/>
  <c r="BX466" i="1"/>
  <c r="BY466" i="1"/>
  <c r="BZ466" i="1"/>
  <c r="BK402" i="1"/>
  <c r="BX402" i="1"/>
  <c r="BY402" i="1"/>
  <c r="BZ402" i="1"/>
  <c r="BK337" i="1"/>
  <c r="BX337" i="1"/>
  <c r="BY337" i="1"/>
  <c r="BZ337" i="1"/>
  <c r="BK273" i="1"/>
  <c r="BX273" i="1"/>
  <c r="BY273" i="1"/>
  <c r="BZ273" i="1"/>
  <c r="BK209" i="1"/>
  <c r="BX209" i="1"/>
  <c r="BY209" i="1"/>
  <c r="BZ209" i="1"/>
  <c r="AO145" i="1"/>
  <c r="BK145" i="1"/>
  <c r="BX145" i="1"/>
  <c r="BY145" i="1"/>
  <c r="BZ145" i="1"/>
  <c r="AO81" i="1"/>
  <c r="BK81" i="1"/>
  <c r="BX81" i="1"/>
  <c r="BY81" i="1"/>
  <c r="BZ81" i="1"/>
  <c r="BK17" i="1"/>
  <c r="BX17" i="1"/>
  <c r="BY17" i="1"/>
  <c r="BZ17" i="1"/>
  <c r="BK625" i="1"/>
  <c r="BX625" i="1"/>
  <c r="BY625" i="1"/>
  <c r="BZ625" i="1"/>
  <c r="AO425" i="1"/>
  <c r="BK425" i="1"/>
  <c r="BX425" i="1"/>
  <c r="BY425" i="1"/>
  <c r="BZ425" i="1"/>
  <c r="BK216" i="1"/>
  <c r="BZ216" i="1"/>
  <c r="BX216" i="1"/>
  <c r="BY216" i="1"/>
  <c r="BK40" i="1"/>
  <c r="BZ40" i="1"/>
  <c r="BX40" i="1"/>
  <c r="BY40" i="1"/>
  <c r="BK1761" i="1"/>
  <c r="BX1761" i="1"/>
  <c r="BY1761" i="1"/>
  <c r="BZ1761" i="1"/>
  <c r="BK1697" i="1"/>
  <c r="BX1697" i="1"/>
  <c r="BY1697" i="1"/>
  <c r="BZ1697" i="1"/>
  <c r="BK1633" i="1"/>
  <c r="BX1633" i="1"/>
  <c r="BY1633" i="1"/>
  <c r="BZ1633" i="1"/>
  <c r="BK1569" i="1"/>
  <c r="BX1569" i="1"/>
  <c r="BY1569" i="1"/>
  <c r="BZ1569" i="1"/>
  <c r="BK1505" i="1"/>
  <c r="BX1505" i="1"/>
  <c r="BY1505" i="1"/>
  <c r="BZ1505" i="1"/>
  <c r="AO1441" i="1"/>
  <c r="BK1441" i="1"/>
  <c r="BX1441" i="1"/>
  <c r="BY1441" i="1"/>
  <c r="BZ1441" i="1"/>
  <c r="AO1377" i="1"/>
  <c r="BK1377" i="1"/>
  <c r="BX1377" i="1"/>
  <c r="BY1377" i="1"/>
  <c r="BZ1377" i="1"/>
  <c r="BK1313" i="1"/>
  <c r="BX1313" i="1"/>
  <c r="BY1313" i="1"/>
  <c r="BZ1313" i="1"/>
  <c r="BK1249" i="1"/>
  <c r="BX1249" i="1"/>
  <c r="BY1249" i="1"/>
  <c r="BZ1249" i="1"/>
  <c r="BK1185" i="1"/>
  <c r="BX1185" i="1"/>
  <c r="BY1185" i="1"/>
  <c r="BZ1185" i="1"/>
  <c r="BK1121" i="1"/>
  <c r="BX1121" i="1"/>
  <c r="BY1121" i="1"/>
  <c r="BZ1121" i="1"/>
  <c r="BK1057" i="1"/>
  <c r="BX1057" i="1"/>
  <c r="BY1057" i="1"/>
  <c r="BZ1057" i="1"/>
  <c r="BK977" i="1"/>
  <c r="BX977" i="1"/>
  <c r="BY977" i="1"/>
  <c r="BZ977" i="1"/>
  <c r="AO913" i="1"/>
  <c r="BK913" i="1"/>
  <c r="BX913" i="1"/>
  <c r="BY913" i="1"/>
  <c r="BZ913" i="1"/>
  <c r="BK849" i="1"/>
  <c r="BX849" i="1"/>
  <c r="BY849" i="1"/>
  <c r="BZ849" i="1"/>
  <c r="BK713" i="1"/>
  <c r="BX713" i="1"/>
  <c r="BY713" i="1"/>
  <c r="BZ713" i="1"/>
  <c r="BK513" i="1"/>
  <c r="BX513" i="1"/>
  <c r="BY513" i="1"/>
  <c r="BZ513" i="1"/>
  <c r="BK304" i="1"/>
  <c r="BZ304" i="1"/>
  <c r="BX304" i="1"/>
  <c r="BY304" i="1"/>
  <c r="BK96" i="1"/>
  <c r="BZ96" i="1"/>
  <c r="BX96" i="1"/>
  <c r="BY96" i="1"/>
  <c r="AO1783" i="1"/>
  <c r="BK1783" i="1"/>
  <c r="BZ1783" i="1"/>
  <c r="BX1783" i="1"/>
  <c r="BY1783" i="1"/>
  <c r="AO1719" i="1"/>
  <c r="BK1719" i="1"/>
  <c r="BX1719" i="1"/>
  <c r="BZ1719" i="1"/>
  <c r="BY1719" i="1"/>
  <c r="BK1655" i="1"/>
  <c r="BZ1655" i="1"/>
  <c r="BX1655" i="1"/>
  <c r="BY1655" i="1"/>
  <c r="BK1591" i="1"/>
  <c r="BZ1591" i="1"/>
  <c r="BX1591" i="1"/>
  <c r="BY1591" i="1"/>
  <c r="AO1527" i="1"/>
  <c r="BK1527" i="1"/>
  <c r="BX1527" i="1"/>
  <c r="BY1527" i="1"/>
  <c r="BZ1527" i="1"/>
  <c r="BK1463" i="1"/>
  <c r="BX1463" i="1"/>
  <c r="BY1463" i="1"/>
  <c r="BZ1463" i="1"/>
  <c r="BK1399" i="1"/>
  <c r="BX1399" i="1"/>
  <c r="BY1399" i="1"/>
  <c r="BZ1399" i="1"/>
  <c r="BK1335" i="1"/>
  <c r="BX1335" i="1"/>
  <c r="BY1335" i="1"/>
  <c r="BZ1335" i="1"/>
  <c r="BK1271" i="1"/>
  <c r="BX1271" i="1"/>
  <c r="BY1271" i="1"/>
  <c r="BZ1271" i="1"/>
  <c r="BK1207" i="1"/>
  <c r="BX1207" i="1"/>
  <c r="BY1207" i="1"/>
  <c r="BZ1207" i="1"/>
  <c r="AO1143" i="1"/>
  <c r="BK1143" i="1"/>
  <c r="BX1143" i="1"/>
  <c r="BY1143" i="1"/>
  <c r="BZ1143" i="1"/>
  <c r="BK1079" i="1"/>
  <c r="BX1079" i="1"/>
  <c r="BY1079" i="1"/>
  <c r="BZ1079" i="1"/>
  <c r="BK1015" i="1"/>
  <c r="BX1015" i="1"/>
  <c r="BY1015" i="1"/>
  <c r="BZ1015" i="1"/>
  <c r="BK951" i="1"/>
  <c r="BX951" i="1"/>
  <c r="BY951" i="1"/>
  <c r="BZ951" i="1"/>
  <c r="BK887" i="1"/>
  <c r="BX887" i="1"/>
  <c r="BY887" i="1"/>
  <c r="BZ887" i="1"/>
  <c r="AO823" i="1"/>
  <c r="BK823" i="1"/>
  <c r="BX823" i="1"/>
  <c r="BY823" i="1"/>
  <c r="BZ823" i="1"/>
  <c r="BK759" i="1"/>
  <c r="BX759" i="1"/>
  <c r="BY759" i="1"/>
  <c r="BZ759" i="1"/>
  <c r="BK695" i="1"/>
  <c r="BX695" i="1"/>
  <c r="BY695" i="1"/>
  <c r="BZ695" i="1"/>
  <c r="AO631" i="1"/>
  <c r="BK631" i="1"/>
  <c r="BX631" i="1"/>
  <c r="BY631" i="1"/>
  <c r="BZ631" i="1"/>
  <c r="BK567" i="1"/>
  <c r="BX567" i="1"/>
  <c r="BY567" i="1"/>
  <c r="BZ567" i="1"/>
  <c r="AO1797" i="1"/>
  <c r="BK1797" i="1"/>
  <c r="BX1797" i="1"/>
  <c r="BZ1797" i="1"/>
  <c r="BY1797" i="1"/>
  <c r="AO1733" i="1"/>
  <c r="BK1733" i="1"/>
  <c r="BY1733" i="1"/>
  <c r="BX1733" i="1"/>
  <c r="BZ1733" i="1"/>
  <c r="AO1669" i="1"/>
  <c r="BK1669" i="1"/>
  <c r="BX1669" i="1"/>
  <c r="BZ1669" i="1"/>
  <c r="BY1669" i="1"/>
  <c r="BK1605" i="1"/>
  <c r="BX1605" i="1"/>
  <c r="BZ1605" i="1"/>
  <c r="BY1605" i="1"/>
  <c r="BK1541" i="1"/>
  <c r="BX1541" i="1"/>
  <c r="BY1541" i="1"/>
  <c r="BZ1541" i="1"/>
  <c r="AO1477" i="1"/>
  <c r="BK1477" i="1"/>
  <c r="BX1477" i="1"/>
  <c r="BY1477" i="1"/>
  <c r="BZ1477" i="1"/>
  <c r="BK1413" i="1"/>
  <c r="BX1413" i="1"/>
  <c r="BY1413" i="1"/>
  <c r="BZ1413" i="1"/>
  <c r="AO1349" i="1"/>
  <c r="BK1349" i="1"/>
  <c r="BX1349" i="1"/>
  <c r="BY1349" i="1"/>
  <c r="BZ1349" i="1"/>
  <c r="BK1285" i="1"/>
  <c r="BX1285" i="1"/>
  <c r="BY1285" i="1"/>
  <c r="BZ1285" i="1"/>
  <c r="BK1221" i="1"/>
  <c r="BX1221" i="1"/>
  <c r="BY1221" i="1"/>
  <c r="BZ1221" i="1"/>
  <c r="BK1157" i="1"/>
  <c r="BX1157" i="1"/>
  <c r="BY1157" i="1"/>
  <c r="BZ1157" i="1"/>
  <c r="BK1093" i="1"/>
  <c r="BX1093" i="1"/>
  <c r="BY1093" i="1"/>
  <c r="BZ1093" i="1"/>
  <c r="AO1029" i="1"/>
  <c r="BK1029" i="1"/>
  <c r="BX1029" i="1"/>
  <c r="BY1029" i="1"/>
  <c r="BZ1029" i="1"/>
  <c r="AO965" i="1"/>
  <c r="BK965" i="1"/>
  <c r="BX965" i="1"/>
  <c r="BY965" i="1"/>
  <c r="BZ965" i="1"/>
  <c r="BK901" i="1"/>
  <c r="BX901" i="1"/>
  <c r="BY901" i="1"/>
  <c r="BZ901" i="1"/>
  <c r="BK837" i="1"/>
  <c r="BX837" i="1"/>
  <c r="BY837" i="1"/>
  <c r="BZ837" i="1"/>
  <c r="AO773" i="1"/>
  <c r="BK773" i="1"/>
  <c r="BX773" i="1"/>
  <c r="BY773" i="1"/>
  <c r="BZ773" i="1"/>
  <c r="BK709" i="1"/>
  <c r="BX709" i="1"/>
  <c r="BY709" i="1"/>
  <c r="BZ709" i="1"/>
  <c r="BK645" i="1"/>
  <c r="BX645" i="1"/>
  <c r="BY645" i="1"/>
  <c r="BZ645" i="1"/>
  <c r="BK581" i="1"/>
  <c r="BX581" i="1"/>
  <c r="BY581" i="1"/>
  <c r="BZ581" i="1"/>
  <c r="BK517" i="1"/>
  <c r="BX517" i="1"/>
  <c r="BY517" i="1"/>
  <c r="BZ517" i="1"/>
  <c r="AO453" i="1"/>
  <c r="BK453" i="1"/>
  <c r="BX453" i="1"/>
  <c r="BY453" i="1"/>
  <c r="BZ453" i="1"/>
  <c r="BK389" i="1"/>
  <c r="BX389" i="1"/>
  <c r="BY389" i="1"/>
  <c r="BZ389" i="1"/>
  <c r="AO324" i="1"/>
  <c r="BK324" i="1"/>
  <c r="BX324" i="1"/>
  <c r="BY324" i="1"/>
  <c r="BZ324" i="1"/>
  <c r="BK260" i="1"/>
  <c r="BX260" i="1"/>
  <c r="BY260" i="1"/>
  <c r="BZ260" i="1"/>
  <c r="AO196" i="1"/>
  <c r="BK196" i="1"/>
  <c r="BX196" i="1"/>
  <c r="BY196" i="1"/>
  <c r="BZ196" i="1"/>
  <c r="BK132" i="1"/>
  <c r="BX132" i="1"/>
  <c r="BY132" i="1"/>
  <c r="BZ132" i="1"/>
  <c r="BK68" i="1"/>
  <c r="BX68" i="1"/>
  <c r="BY68" i="1"/>
  <c r="BZ68" i="1"/>
  <c r="BK1308" i="1"/>
  <c r="BX1308" i="1"/>
  <c r="BY1308" i="1"/>
  <c r="BZ1308" i="1"/>
  <c r="BK1244" i="1"/>
  <c r="BX1244" i="1"/>
  <c r="BY1244" i="1"/>
  <c r="BZ1244" i="1"/>
  <c r="BK1180" i="1"/>
  <c r="BX1180" i="1"/>
  <c r="BY1180" i="1"/>
  <c r="BZ1180" i="1"/>
  <c r="BK1116" i="1"/>
  <c r="BX1116" i="1"/>
  <c r="BY1116" i="1"/>
  <c r="BZ1116" i="1"/>
  <c r="AO1012" i="1"/>
  <c r="BK1012" i="1"/>
  <c r="BX1012" i="1"/>
  <c r="BY1012" i="1"/>
  <c r="BZ1012" i="1"/>
  <c r="BK884" i="1"/>
  <c r="BX884" i="1"/>
  <c r="BY884" i="1"/>
  <c r="BZ884" i="1"/>
  <c r="BK748" i="1"/>
  <c r="BX748" i="1"/>
  <c r="BY748" i="1"/>
  <c r="BZ748" i="1"/>
  <c r="AO596" i="1"/>
  <c r="BK596" i="1"/>
  <c r="BX596" i="1"/>
  <c r="BY596" i="1"/>
  <c r="BZ596" i="1"/>
  <c r="BK468" i="1"/>
  <c r="BX468" i="1"/>
  <c r="BY468" i="1"/>
  <c r="BZ468" i="1"/>
  <c r="AO339" i="1"/>
  <c r="BK339" i="1"/>
  <c r="BY339" i="1"/>
  <c r="BZ339" i="1"/>
  <c r="BX339" i="1"/>
  <c r="BK203" i="1"/>
  <c r="BY203" i="1"/>
  <c r="BZ203" i="1"/>
  <c r="BX203" i="1"/>
  <c r="BK75" i="1"/>
  <c r="BY75" i="1"/>
  <c r="BZ75" i="1"/>
  <c r="BX75" i="1"/>
  <c r="AO1694" i="1"/>
  <c r="BK1694" i="1"/>
  <c r="BX1694" i="1"/>
  <c r="BY1694" i="1"/>
  <c r="BZ1694" i="1"/>
  <c r="AO1270" i="1"/>
  <c r="BK1270" i="1"/>
  <c r="BX1270" i="1"/>
  <c r="BY1270" i="1"/>
  <c r="BZ1270" i="1"/>
  <c r="AO822" i="1"/>
  <c r="BK822" i="1"/>
  <c r="BX822" i="1"/>
  <c r="BY822" i="1"/>
  <c r="BZ822" i="1"/>
  <c r="BK438" i="1"/>
  <c r="BX438" i="1"/>
  <c r="BY438" i="1"/>
  <c r="BZ438" i="1"/>
  <c r="BK29" i="1"/>
  <c r="BX29" i="1"/>
  <c r="BY29" i="1"/>
  <c r="BZ29" i="1"/>
  <c r="AO1536" i="1"/>
  <c r="BK1536" i="1"/>
  <c r="BZ1536" i="1"/>
  <c r="BX1536" i="1"/>
  <c r="BY1536" i="1"/>
  <c r="AO1288" i="1"/>
  <c r="BK1288" i="1"/>
  <c r="BZ1288" i="1"/>
  <c r="BX1288" i="1"/>
  <c r="BY1288" i="1"/>
  <c r="BK1032" i="1"/>
  <c r="BZ1032" i="1"/>
  <c r="BX1032" i="1"/>
  <c r="BY1032" i="1"/>
  <c r="BK792" i="1"/>
  <c r="BZ792" i="1"/>
  <c r="BX792" i="1"/>
  <c r="BY792" i="1"/>
  <c r="BK536" i="1"/>
  <c r="BZ536" i="1"/>
  <c r="BX536" i="1"/>
  <c r="BY536" i="1"/>
  <c r="BK175" i="1"/>
  <c r="BX175" i="1"/>
  <c r="BY175" i="1"/>
  <c r="BZ175" i="1"/>
  <c r="BK1710" i="1"/>
  <c r="BX1710" i="1"/>
  <c r="BY1710" i="1"/>
  <c r="BZ1710" i="1"/>
  <c r="BK1158" i="1"/>
  <c r="BX1158" i="1"/>
  <c r="BY1158" i="1"/>
  <c r="BZ1158" i="1"/>
  <c r="AO734" i="1"/>
  <c r="BK734" i="1"/>
  <c r="BX734" i="1"/>
  <c r="BY734" i="1"/>
  <c r="BZ734" i="1"/>
  <c r="AO333" i="1"/>
  <c r="BK333" i="1"/>
  <c r="BX333" i="1"/>
  <c r="BY333" i="1"/>
  <c r="BZ333" i="1"/>
  <c r="AO1800" i="1"/>
  <c r="BK1800" i="1"/>
  <c r="BZ1800" i="1"/>
  <c r="BX1800" i="1"/>
  <c r="BY1800" i="1"/>
  <c r="BK1568" i="1"/>
  <c r="BZ1568" i="1"/>
  <c r="BX1568" i="1"/>
  <c r="BY1568" i="1"/>
  <c r="BK1304" i="1"/>
  <c r="BZ1304" i="1"/>
  <c r="BX1304" i="1"/>
  <c r="BY1304" i="1"/>
  <c r="BK1048" i="1"/>
  <c r="BZ1048" i="1"/>
  <c r="BX1048" i="1"/>
  <c r="BY1048" i="1"/>
  <c r="BK768" i="1"/>
  <c r="BZ768" i="1"/>
  <c r="BX768" i="1"/>
  <c r="BY768" i="1"/>
  <c r="AO512" i="1"/>
  <c r="BK512" i="1"/>
  <c r="BZ512" i="1"/>
  <c r="BX512" i="1"/>
  <c r="BY512" i="1"/>
  <c r="BK295" i="1"/>
  <c r="BX295" i="1"/>
  <c r="BY295" i="1"/>
  <c r="BZ295" i="1"/>
  <c r="BK1750" i="1"/>
  <c r="BX1750" i="1"/>
  <c r="BY1750" i="1"/>
  <c r="BZ1750" i="1"/>
  <c r="BK1406" i="1"/>
  <c r="BX1406" i="1"/>
  <c r="BY1406" i="1"/>
  <c r="BZ1406" i="1"/>
  <c r="BK958" i="1"/>
  <c r="BX958" i="1"/>
  <c r="BY958" i="1"/>
  <c r="BZ958" i="1"/>
  <c r="BK382" i="1"/>
  <c r="BX382" i="1"/>
  <c r="BY382" i="1"/>
  <c r="BZ382" i="1"/>
  <c r="BK1792" i="1"/>
  <c r="BZ1792" i="1"/>
  <c r="BX1792" i="1"/>
  <c r="BY1792" i="1"/>
  <c r="BK1576" i="1"/>
  <c r="BZ1576" i="1"/>
  <c r="BX1576" i="1"/>
  <c r="BY1576" i="1"/>
  <c r="BK1360" i="1"/>
  <c r="BZ1360" i="1"/>
  <c r="BX1360" i="1"/>
  <c r="BY1360" i="1"/>
  <c r="BK1104" i="1"/>
  <c r="BZ1104" i="1"/>
  <c r="BX1104" i="1"/>
  <c r="BY1104" i="1"/>
  <c r="AO840" i="1"/>
  <c r="BK840" i="1"/>
  <c r="BZ840" i="1"/>
  <c r="BX840" i="1"/>
  <c r="BY840" i="1"/>
  <c r="AO584" i="1"/>
  <c r="BK584" i="1"/>
  <c r="BZ584" i="1"/>
  <c r="BX584" i="1"/>
  <c r="BY584" i="1"/>
  <c r="BK327" i="1"/>
  <c r="BX327" i="1"/>
  <c r="BY327" i="1"/>
  <c r="BZ327" i="1"/>
  <c r="AO111" i="1"/>
  <c r="BK111" i="1"/>
  <c r="BX111" i="1"/>
  <c r="BY111" i="1"/>
  <c r="BZ111" i="1"/>
  <c r="BK1614" i="1"/>
  <c r="BX1614" i="1"/>
  <c r="BY1614" i="1"/>
  <c r="BZ1614" i="1"/>
  <c r="BK1054" i="1"/>
  <c r="BX1054" i="1"/>
  <c r="BY1054" i="1"/>
  <c r="BZ1054" i="1"/>
  <c r="BK598" i="1"/>
  <c r="BX598" i="1"/>
  <c r="BY598" i="1"/>
  <c r="BZ598" i="1"/>
  <c r="AO1784" i="1"/>
  <c r="BK1784" i="1"/>
  <c r="BZ1784" i="1"/>
  <c r="BX1784" i="1"/>
  <c r="BY1784" i="1"/>
  <c r="BK1456" i="1"/>
  <c r="BZ1456" i="1"/>
  <c r="BX1456" i="1"/>
  <c r="BY1456" i="1"/>
  <c r="BK1184" i="1"/>
  <c r="BZ1184" i="1"/>
  <c r="BX1184" i="1"/>
  <c r="BY1184" i="1"/>
  <c r="BK936" i="1"/>
  <c r="BZ936" i="1"/>
  <c r="BX936" i="1"/>
  <c r="BY936" i="1"/>
  <c r="AO696" i="1"/>
  <c r="BK696" i="1"/>
  <c r="BZ696" i="1"/>
  <c r="BX696" i="1"/>
  <c r="BY696" i="1"/>
  <c r="BK424" i="1"/>
  <c r="BZ424" i="1"/>
  <c r="BX424" i="1"/>
  <c r="BY424" i="1"/>
  <c r="BK199" i="1"/>
  <c r="BX199" i="1"/>
  <c r="BY199" i="1"/>
  <c r="BZ199" i="1"/>
  <c r="AO1718" i="1"/>
  <c r="BK1718" i="1"/>
  <c r="BX1718" i="1"/>
  <c r="BY1718" i="1"/>
  <c r="BZ1718" i="1"/>
  <c r="BK1302" i="1"/>
  <c r="BX1302" i="1"/>
  <c r="BY1302" i="1"/>
  <c r="BZ1302" i="1"/>
  <c r="AO870" i="1"/>
  <c r="BK870" i="1"/>
  <c r="BX870" i="1"/>
  <c r="BY870" i="1"/>
  <c r="BZ870" i="1"/>
  <c r="BK454" i="1"/>
  <c r="BX454" i="1"/>
  <c r="BY454" i="1"/>
  <c r="BZ454" i="1"/>
  <c r="BK69" i="1"/>
  <c r="BX69" i="1"/>
  <c r="BY69" i="1"/>
  <c r="BZ69" i="1"/>
  <c r="AO463" i="1"/>
  <c r="BK463" i="1"/>
  <c r="BX463" i="1"/>
  <c r="BY463" i="1"/>
  <c r="BZ463" i="1"/>
  <c r="BK399" i="1"/>
  <c r="BX399" i="1"/>
  <c r="BY399" i="1"/>
  <c r="BZ399" i="1"/>
  <c r="AO334" i="1"/>
  <c r="BK334" i="1"/>
  <c r="BX334" i="1"/>
  <c r="BY334" i="1"/>
  <c r="BZ334" i="1"/>
  <c r="AO270" i="1"/>
  <c r="BK270" i="1"/>
  <c r="BX270" i="1"/>
  <c r="BY270" i="1"/>
  <c r="BZ270" i="1"/>
  <c r="BK206" i="1"/>
  <c r="BX206" i="1"/>
  <c r="BY206" i="1"/>
  <c r="BZ206" i="1"/>
  <c r="BK142" i="1"/>
  <c r="BX142" i="1"/>
  <c r="BY142" i="1"/>
  <c r="BZ142" i="1"/>
  <c r="BK78" i="1"/>
  <c r="BX78" i="1"/>
  <c r="BY78" i="1"/>
  <c r="BZ78" i="1"/>
  <c r="BZ14" i="1"/>
  <c r="BY14" i="1"/>
  <c r="BX14" i="1"/>
  <c r="BK1294" i="1"/>
  <c r="BX1294" i="1"/>
  <c r="BY1294" i="1"/>
  <c r="BZ1294" i="1"/>
  <c r="BK854" i="1"/>
  <c r="BX854" i="1"/>
  <c r="BY854" i="1"/>
  <c r="BZ854" i="1"/>
  <c r="BK357" i="1"/>
  <c r="BX357" i="1"/>
  <c r="BY357" i="1"/>
  <c r="BZ357" i="1"/>
  <c r="AO1068" i="1"/>
  <c r="BK1068" i="1"/>
  <c r="BX1068" i="1"/>
  <c r="BY1068" i="1"/>
  <c r="BZ1068" i="1"/>
  <c r="BK940" i="1"/>
  <c r="BX940" i="1"/>
  <c r="BY940" i="1"/>
  <c r="BZ940" i="1"/>
  <c r="BK820" i="1"/>
  <c r="BX820" i="1"/>
  <c r="BY820" i="1"/>
  <c r="BZ820" i="1"/>
  <c r="BK692" i="1"/>
  <c r="BX692" i="1"/>
  <c r="BY692" i="1"/>
  <c r="BZ692" i="1"/>
  <c r="BK588" i="1"/>
  <c r="BX588" i="1"/>
  <c r="BY588" i="1"/>
  <c r="BZ588" i="1"/>
  <c r="BK460" i="1"/>
  <c r="BX460" i="1"/>
  <c r="BY460" i="1"/>
  <c r="BZ460" i="1"/>
  <c r="BK331" i="1"/>
  <c r="BY331" i="1"/>
  <c r="BZ331" i="1"/>
  <c r="BX331" i="1"/>
  <c r="BK211" i="1"/>
  <c r="BY211" i="1"/>
  <c r="BZ211" i="1"/>
  <c r="BX211" i="1"/>
  <c r="BK83" i="1"/>
  <c r="BY83" i="1"/>
  <c r="BZ83" i="1"/>
  <c r="BX83" i="1"/>
  <c r="AO1510" i="1"/>
  <c r="BK1510" i="1"/>
  <c r="BX1510" i="1"/>
  <c r="BY1510" i="1"/>
  <c r="BZ1510" i="1"/>
  <c r="BK1126" i="1"/>
  <c r="BX1126" i="1"/>
  <c r="BY1126" i="1"/>
  <c r="BZ1126" i="1"/>
  <c r="AO694" i="1"/>
  <c r="BK694" i="1"/>
  <c r="BX694" i="1"/>
  <c r="BY694" i="1"/>
  <c r="BZ694" i="1"/>
  <c r="BK261" i="1"/>
  <c r="BX261" i="1"/>
  <c r="BY261" i="1"/>
  <c r="BZ261" i="1"/>
  <c r="AB1395" i="1"/>
  <c r="AO1348" i="1"/>
  <c r="BK1348" i="1"/>
  <c r="BX1348" i="1"/>
  <c r="BY1348" i="1"/>
  <c r="BZ1348" i="1"/>
  <c r="AO1395" i="1"/>
  <c r="BK1395" i="1"/>
  <c r="BY1395" i="1"/>
  <c r="BZ1395" i="1"/>
  <c r="BX1395" i="1"/>
  <c r="BK883" i="1"/>
  <c r="BY883" i="1"/>
  <c r="BZ883" i="1"/>
  <c r="BX883" i="1"/>
  <c r="AO435" i="1"/>
  <c r="BK435" i="1"/>
  <c r="BY435" i="1"/>
  <c r="BZ435" i="1"/>
  <c r="BX435" i="1"/>
  <c r="AO178" i="1"/>
  <c r="BK178" i="1"/>
  <c r="BX178" i="1"/>
  <c r="BY178" i="1"/>
  <c r="BZ178" i="1"/>
  <c r="AO80" i="1"/>
  <c r="BK80" i="1"/>
  <c r="BZ80" i="1"/>
  <c r="BX80" i="1"/>
  <c r="BY80" i="1"/>
  <c r="AO1450" i="1"/>
  <c r="BK1450" i="1"/>
  <c r="BX1450" i="1"/>
  <c r="BY1450" i="1"/>
  <c r="BZ1450" i="1"/>
  <c r="AO938" i="1"/>
  <c r="BK938" i="1"/>
  <c r="BX938" i="1"/>
  <c r="BY938" i="1"/>
  <c r="BZ938" i="1"/>
  <c r="AO618" i="1"/>
  <c r="BK618" i="1"/>
  <c r="BX618" i="1"/>
  <c r="BY618" i="1"/>
  <c r="BZ618" i="1"/>
  <c r="AO169" i="1"/>
  <c r="BK169" i="1"/>
  <c r="BX169" i="1"/>
  <c r="BY169" i="1"/>
  <c r="BZ169" i="1"/>
  <c r="AO1785" i="1"/>
  <c r="BK1785" i="1"/>
  <c r="BX1785" i="1"/>
  <c r="BY1785" i="1"/>
  <c r="BZ1785" i="1"/>
  <c r="AO1273" i="1"/>
  <c r="BK1273" i="1"/>
  <c r="BX1273" i="1"/>
  <c r="BY1273" i="1"/>
  <c r="BZ1273" i="1"/>
  <c r="AO937" i="1"/>
  <c r="BK937" i="1"/>
  <c r="BX937" i="1"/>
  <c r="BY937" i="1"/>
  <c r="BZ937" i="1"/>
  <c r="AO1807" i="1"/>
  <c r="BK1807" i="1"/>
  <c r="BX1807" i="1"/>
  <c r="BY1807" i="1"/>
  <c r="BZ1807" i="1"/>
  <c r="AO1423" i="1"/>
  <c r="BK1423" i="1"/>
  <c r="BX1423" i="1"/>
  <c r="BY1423" i="1"/>
  <c r="BZ1423" i="1"/>
  <c r="AO975" i="1"/>
  <c r="BK975" i="1"/>
  <c r="BX975" i="1"/>
  <c r="BY975" i="1"/>
  <c r="BZ975" i="1"/>
  <c r="AO527" i="1"/>
  <c r="BK527" i="1"/>
  <c r="BX527" i="1"/>
  <c r="BY527" i="1"/>
  <c r="BZ527" i="1"/>
  <c r="AO1373" i="1"/>
  <c r="BK1373" i="1"/>
  <c r="BX1373" i="1"/>
  <c r="BY1373" i="1"/>
  <c r="BZ1373" i="1"/>
  <c r="AO797" i="1"/>
  <c r="BK797" i="1"/>
  <c r="BX797" i="1"/>
  <c r="BY797" i="1"/>
  <c r="BZ797" i="1"/>
  <c r="AO348" i="1"/>
  <c r="BK348" i="1"/>
  <c r="BX348" i="1"/>
  <c r="BY348" i="1"/>
  <c r="BZ348" i="1"/>
  <c r="AO28" i="1"/>
  <c r="BK28" i="1"/>
  <c r="BX28" i="1"/>
  <c r="BY28" i="1"/>
  <c r="BZ28" i="1"/>
  <c r="BK644" i="1"/>
  <c r="BX644" i="1"/>
  <c r="BY644" i="1"/>
  <c r="BZ644" i="1"/>
  <c r="AO990" i="1"/>
  <c r="BK990" i="1"/>
  <c r="BX990" i="1"/>
  <c r="BY990" i="1"/>
  <c r="BZ990" i="1"/>
  <c r="AO624" i="1"/>
  <c r="BK624" i="1"/>
  <c r="BZ624" i="1"/>
  <c r="BX624" i="1"/>
  <c r="BY624" i="1"/>
  <c r="AO608" i="1"/>
  <c r="BK608" i="1"/>
  <c r="BZ608" i="1"/>
  <c r="BX608" i="1"/>
  <c r="BY608" i="1"/>
  <c r="AO944" i="1"/>
  <c r="BK944" i="1"/>
  <c r="BZ944" i="1"/>
  <c r="BX944" i="1"/>
  <c r="BY944" i="1"/>
  <c r="AO1422" i="1"/>
  <c r="BK1422" i="1"/>
  <c r="BX1422" i="1"/>
  <c r="BY1422" i="1"/>
  <c r="BZ1422" i="1"/>
  <c r="AO230" i="1"/>
  <c r="BK230" i="1"/>
  <c r="BX230" i="1"/>
  <c r="BY230" i="1"/>
  <c r="BZ230" i="1"/>
  <c r="AO101" i="1"/>
  <c r="BK101" i="1"/>
  <c r="BX101" i="1"/>
  <c r="BY101" i="1"/>
  <c r="BZ101" i="1"/>
  <c r="BK380" i="1"/>
  <c r="BX380" i="1"/>
  <c r="BY380" i="1"/>
  <c r="BZ380" i="1"/>
  <c r="AO422" i="1"/>
  <c r="BK422" i="1"/>
  <c r="BX422" i="1"/>
  <c r="BY422" i="1"/>
  <c r="BZ422" i="1"/>
  <c r="BK1532" i="1"/>
  <c r="BX1532" i="1"/>
  <c r="BY1532" i="1"/>
  <c r="BZ1532" i="1"/>
  <c r="BK1771" i="1"/>
  <c r="BY1771" i="1"/>
  <c r="BZ1771" i="1"/>
  <c r="BX1771" i="1"/>
  <c r="BK1515" i="1"/>
  <c r="BY1515" i="1"/>
  <c r="BZ1515" i="1"/>
  <c r="BX1515" i="1"/>
  <c r="BK1259" i="1"/>
  <c r="BY1259" i="1"/>
  <c r="BZ1259" i="1"/>
  <c r="BX1259" i="1"/>
  <c r="BK1003" i="1"/>
  <c r="BY1003" i="1"/>
  <c r="BZ1003" i="1"/>
  <c r="BX1003" i="1"/>
  <c r="BK747" i="1"/>
  <c r="BY747" i="1"/>
  <c r="BZ747" i="1"/>
  <c r="BX747" i="1"/>
  <c r="BK491" i="1"/>
  <c r="BY491" i="1"/>
  <c r="BZ491" i="1"/>
  <c r="BX491" i="1"/>
  <c r="BK234" i="1"/>
  <c r="BX234" i="1"/>
  <c r="BY234" i="1"/>
  <c r="BZ234" i="1"/>
  <c r="AO593" i="1"/>
  <c r="BK593" i="1"/>
  <c r="BX593" i="1"/>
  <c r="BY593" i="1"/>
  <c r="BZ593" i="1"/>
  <c r="BK56" i="1"/>
  <c r="BZ56" i="1"/>
  <c r="BX56" i="1"/>
  <c r="BY56" i="1"/>
  <c r="AO1570" i="1"/>
  <c r="BK1570" i="1"/>
  <c r="BY1570" i="1"/>
  <c r="BX1570" i="1"/>
  <c r="BZ1570" i="1"/>
  <c r="AO1314" i="1"/>
  <c r="BK1314" i="1"/>
  <c r="BX1314" i="1"/>
  <c r="BY1314" i="1"/>
  <c r="BZ1314" i="1"/>
  <c r="AO994" i="1"/>
  <c r="BK994" i="1"/>
  <c r="BX994" i="1"/>
  <c r="BY994" i="1"/>
  <c r="BZ994" i="1"/>
  <c r="AO802" i="1"/>
  <c r="BK802" i="1"/>
  <c r="BX802" i="1"/>
  <c r="BY802" i="1"/>
  <c r="BZ802" i="1"/>
  <c r="AO546" i="1"/>
  <c r="BK546" i="1"/>
  <c r="BX546" i="1"/>
  <c r="BY546" i="1"/>
  <c r="BZ546" i="1"/>
  <c r="AO289" i="1"/>
  <c r="BK289" i="1"/>
  <c r="BX289" i="1"/>
  <c r="BY289" i="1"/>
  <c r="BZ289" i="1"/>
  <c r="AO33" i="1"/>
  <c r="BK33" i="1"/>
  <c r="BX33" i="1"/>
  <c r="BY33" i="1"/>
  <c r="BZ33" i="1"/>
  <c r="AO264" i="1"/>
  <c r="BK264" i="1"/>
  <c r="BZ264" i="1"/>
  <c r="BX264" i="1"/>
  <c r="BY264" i="1"/>
  <c r="AO1649" i="1"/>
  <c r="BK1649" i="1"/>
  <c r="BX1649" i="1"/>
  <c r="BY1649" i="1"/>
  <c r="BZ1649" i="1"/>
  <c r="BK1329" i="1"/>
  <c r="BX1329" i="1"/>
  <c r="BY1329" i="1"/>
  <c r="BZ1329" i="1"/>
  <c r="BK1073" i="1"/>
  <c r="BX1073" i="1"/>
  <c r="BY1073" i="1"/>
  <c r="BZ1073" i="1"/>
  <c r="BK865" i="1"/>
  <c r="BX865" i="1"/>
  <c r="BY865" i="1"/>
  <c r="BZ865" i="1"/>
  <c r="AO160" i="1"/>
  <c r="BK160" i="1"/>
  <c r="BZ160" i="1"/>
  <c r="BX160" i="1"/>
  <c r="BY160" i="1"/>
  <c r="AO1543" i="1"/>
  <c r="BK1543" i="1"/>
  <c r="BX1543" i="1"/>
  <c r="BY1543" i="1"/>
  <c r="BZ1543" i="1"/>
  <c r="AO1287" i="1"/>
  <c r="BK1287" i="1"/>
  <c r="BX1287" i="1"/>
  <c r="BY1287" i="1"/>
  <c r="BZ1287" i="1"/>
  <c r="AO967" i="1"/>
  <c r="BK967" i="1"/>
  <c r="BX967" i="1"/>
  <c r="BY967" i="1"/>
  <c r="BZ967" i="1"/>
  <c r="AO711" i="1"/>
  <c r="BK711" i="1"/>
  <c r="BX711" i="1"/>
  <c r="BY711" i="1"/>
  <c r="BZ711" i="1"/>
  <c r="AO1557" i="1"/>
  <c r="BK1557" i="1"/>
  <c r="BY1557" i="1"/>
  <c r="BX1557" i="1"/>
  <c r="BZ1557" i="1"/>
  <c r="AO1365" i="1"/>
  <c r="BK1365" i="1"/>
  <c r="BX1365" i="1"/>
  <c r="BY1365" i="1"/>
  <c r="BZ1365" i="1"/>
  <c r="AO1109" i="1"/>
  <c r="BK1109" i="1"/>
  <c r="BX1109" i="1"/>
  <c r="BY1109" i="1"/>
  <c r="BZ1109" i="1"/>
  <c r="AO853" i="1"/>
  <c r="BK853" i="1"/>
  <c r="BX853" i="1"/>
  <c r="BY853" i="1"/>
  <c r="BZ853" i="1"/>
  <c r="AO597" i="1"/>
  <c r="BK597" i="1"/>
  <c r="BX597" i="1"/>
  <c r="BY597" i="1"/>
  <c r="BZ597" i="1"/>
  <c r="AO276" i="1"/>
  <c r="BK276" i="1"/>
  <c r="BX276" i="1"/>
  <c r="BY276" i="1"/>
  <c r="BZ276" i="1"/>
  <c r="AO20" i="1"/>
  <c r="BK20" i="1"/>
  <c r="BX20" i="1"/>
  <c r="BY20" i="1"/>
  <c r="BZ20" i="1"/>
  <c r="BK1044" i="1"/>
  <c r="BX1044" i="1"/>
  <c r="BY1044" i="1"/>
  <c r="BZ1044" i="1"/>
  <c r="BK500" i="1"/>
  <c r="BX500" i="1"/>
  <c r="BY500" i="1"/>
  <c r="BZ500" i="1"/>
  <c r="AO1758" i="1"/>
  <c r="BK1758" i="1"/>
  <c r="BX1758" i="1"/>
  <c r="BY1758" i="1"/>
  <c r="BZ1758" i="1"/>
  <c r="BK125" i="1"/>
  <c r="BX125" i="1"/>
  <c r="BY125" i="1"/>
  <c r="BZ125" i="1"/>
  <c r="BK856" i="1"/>
  <c r="BZ856" i="1"/>
  <c r="BX856" i="1"/>
  <c r="BY856" i="1"/>
  <c r="AO31" i="1"/>
  <c r="BK31" i="1"/>
  <c r="BX31" i="1"/>
  <c r="BY31" i="1"/>
  <c r="BZ31" i="1"/>
  <c r="AO21" i="1"/>
  <c r="BK21" i="1"/>
  <c r="BX21" i="1"/>
  <c r="BY21" i="1"/>
  <c r="BZ21" i="1"/>
  <c r="AO832" i="1"/>
  <c r="BK832" i="1"/>
  <c r="BZ832" i="1"/>
  <c r="BX832" i="1"/>
  <c r="BY832" i="1"/>
  <c r="AO1086" i="1"/>
  <c r="BK1086" i="1"/>
  <c r="BX1086" i="1"/>
  <c r="BY1086" i="1"/>
  <c r="BZ1086" i="1"/>
  <c r="AO1408" i="1"/>
  <c r="BK1408" i="1"/>
  <c r="BZ1408" i="1"/>
  <c r="BX1408" i="1"/>
  <c r="BY1408" i="1"/>
  <c r="AO384" i="1"/>
  <c r="BK384" i="1"/>
  <c r="BZ384" i="1"/>
  <c r="BX384" i="1"/>
  <c r="BY384" i="1"/>
  <c r="AO710" i="1"/>
  <c r="BK710" i="1"/>
  <c r="BX710" i="1"/>
  <c r="BY710" i="1"/>
  <c r="BZ710" i="1"/>
  <c r="AO992" i="1"/>
  <c r="BK992" i="1"/>
  <c r="BZ992" i="1"/>
  <c r="BX992" i="1"/>
  <c r="BY992" i="1"/>
  <c r="BK39" i="1"/>
  <c r="BX39" i="1"/>
  <c r="BY39" i="1"/>
  <c r="BZ39" i="1"/>
  <c r="AO173" i="1"/>
  <c r="BK173" i="1"/>
  <c r="BX173" i="1"/>
  <c r="BY173" i="1"/>
  <c r="BZ173" i="1"/>
  <c r="AO222" i="1"/>
  <c r="BK222" i="1"/>
  <c r="BX222" i="1"/>
  <c r="BY222" i="1"/>
  <c r="BZ222" i="1"/>
  <c r="BK45" i="1"/>
  <c r="BX45" i="1"/>
  <c r="BY45" i="1"/>
  <c r="BZ45" i="1"/>
  <c r="BK1764" i="1"/>
  <c r="BX1764" i="1"/>
  <c r="BY1764" i="1"/>
  <c r="BZ1764" i="1"/>
  <c r="AO1700" i="1"/>
  <c r="BK1700" i="1"/>
  <c r="BX1700" i="1"/>
  <c r="BY1700" i="1"/>
  <c r="BZ1700" i="1"/>
  <c r="BK1636" i="1"/>
  <c r="BX1636" i="1"/>
  <c r="BY1636" i="1"/>
  <c r="BZ1636" i="1"/>
  <c r="BK1572" i="1"/>
  <c r="BX1572" i="1"/>
  <c r="BY1572" i="1"/>
  <c r="BZ1572" i="1"/>
  <c r="BK1508" i="1"/>
  <c r="BX1508" i="1"/>
  <c r="BY1508" i="1"/>
  <c r="BZ1508" i="1"/>
  <c r="BK1444" i="1"/>
  <c r="BX1444" i="1"/>
  <c r="BY1444" i="1"/>
  <c r="BZ1444" i="1"/>
  <c r="BK1380" i="1"/>
  <c r="BX1380" i="1"/>
  <c r="BY1380" i="1"/>
  <c r="BZ1380" i="1"/>
  <c r="AO1811" i="1"/>
  <c r="BK1811" i="1"/>
  <c r="BY1811" i="1"/>
  <c r="BZ1811" i="1"/>
  <c r="BX1811" i="1"/>
  <c r="AO1747" i="1"/>
  <c r="BK1747" i="1"/>
  <c r="BY1747" i="1"/>
  <c r="BZ1747" i="1"/>
  <c r="BX1747" i="1"/>
  <c r="AO1683" i="1"/>
  <c r="BK1683" i="1"/>
  <c r="BY1683" i="1"/>
  <c r="BZ1683" i="1"/>
  <c r="BX1683" i="1"/>
  <c r="AO1619" i="1"/>
  <c r="BK1619" i="1"/>
  <c r="BY1619" i="1"/>
  <c r="BZ1619" i="1"/>
  <c r="BX1619" i="1"/>
  <c r="AO1555" i="1"/>
  <c r="BK1555" i="1"/>
  <c r="BY1555" i="1"/>
  <c r="BZ1555" i="1"/>
  <c r="BX1555" i="1"/>
  <c r="AO1491" i="1"/>
  <c r="BK1491" i="1"/>
  <c r="BY1491" i="1"/>
  <c r="BZ1491" i="1"/>
  <c r="BX1491" i="1"/>
  <c r="AO1427" i="1"/>
  <c r="BK1427" i="1"/>
  <c r="BY1427" i="1"/>
  <c r="BZ1427" i="1"/>
  <c r="BX1427" i="1"/>
  <c r="AO1363" i="1"/>
  <c r="BK1363" i="1"/>
  <c r="BY1363" i="1"/>
  <c r="BZ1363" i="1"/>
  <c r="BX1363" i="1"/>
  <c r="AO1299" i="1"/>
  <c r="BK1299" i="1"/>
  <c r="BY1299" i="1"/>
  <c r="BZ1299" i="1"/>
  <c r="BX1299" i="1"/>
  <c r="AO1235" i="1"/>
  <c r="BK1235" i="1"/>
  <c r="BY1235" i="1"/>
  <c r="BZ1235" i="1"/>
  <c r="BX1235" i="1"/>
  <c r="AO1171" i="1"/>
  <c r="BK1171" i="1"/>
  <c r="BY1171" i="1"/>
  <c r="BZ1171" i="1"/>
  <c r="BX1171" i="1"/>
  <c r="AO1107" i="1"/>
  <c r="BK1107" i="1"/>
  <c r="BY1107" i="1"/>
  <c r="BZ1107" i="1"/>
  <c r="BX1107" i="1"/>
  <c r="AO1043" i="1"/>
  <c r="BK1043" i="1"/>
  <c r="BY1043" i="1"/>
  <c r="BZ1043" i="1"/>
  <c r="BX1043" i="1"/>
  <c r="AO979" i="1"/>
  <c r="BK979" i="1"/>
  <c r="BY979" i="1"/>
  <c r="BZ979" i="1"/>
  <c r="BX979" i="1"/>
  <c r="BK915" i="1"/>
  <c r="BY915" i="1"/>
  <c r="BZ915" i="1"/>
  <c r="BX915" i="1"/>
  <c r="AO851" i="1"/>
  <c r="BK851" i="1"/>
  <c r="BY851" i="1"/>
  <c r="BZ851" i="1"/>
  <c r="BX851" i="1"/>
  <c r="BK787" i="1"/>
  <c r="BY787" i="1"/>
  <c r="BZ787" i="1"/>
  <c r="BX787" i="1"/>
  <c r="AO723" i="1"/>
  <c r="BK723" i="1"/>
  <c r="BY723" i="1"/>
  <c r="BZ723" i="1"/>
  <c r="BX723" i="1"/>
  <c r="AO659" i="1"/>
  <c r="BK659" i="1"/>
  <c r="BY659" i="1"/>
  <c r="BZ659" i="1"/>
  <c r="BX659" i="1"/>
  <c r="AO595" i="1"/>
  <c r="BK595" i="1"/>
  <c r="BY595" i="1"/>
  <c r="BZ595" i="1"/>
  <c r="BX595" i="1"/>
  <c r="BK531" i="1"/>
  <c r="BY531" i="1"/>
  <c r="BZ531" i="1"/>
  <c r="BX531" i="1"/>
  <c r="AO467" i="1"/>
  <c r="BK467" i="1"/>
  <c r="BY467" i="1"/>
  <c r="BZ467" i="1"/>
  <c r="BX467" i="1"/>
  <c r="AO403" i="1"/>
  <c r="BK403" i="1"/>
  <c r="BY403" i="1"/>
  <c r="BZ403" i="1"/>
  <c r="BX403" i="1"/>
  <c r="AO338" i="1"/>
  <c r="BK338" i="1"/>
  <c r="BX338" i="1"/>
  <c r="BY338" i="1"/>
  <c r="BZ338" i="1"/>
  <c r="BK274" i="1"/>
  <c r="BX274" i="1"/>
  <c r="BY274" i="1"/>
  <c r="BZ274" i="1"/>
  <c r="AO210" i="1"/>
  <c r="BK210" i="1"/>
  <c r="BX210" i="1"/>
  <c r="BY210" i="1"/>
  <c r="BZ210" i="1"/>
  <c r="AO146" i="1"/>
  <c r="BK146" i="1"/>
  <c r="BX146" i="1"/>
  <c r="BY146" i="1"/>
  <c r="BZ146" i="1"/>
  <c r="AO82" i="1"/>
  <c r="BK82" i="1"/>
  <c r="BX82" i="1"/>
  <c r="BY82" i="1"/>
  <c r="BZ82" i="1"/>
  <c r="AO18" i="1"/>
  <c r="BK18" i="1"/>
  <c r="BX18" i="1"/>
  <c r="BY18" i="1"/>
  <c r="BZ18" i="1"/>
  <c r="AO697" i="1"/>
  <c r="BK697" i="1"/>
  <c r="BX697" i="1"/>
  <c r="BY697" i="1"/>
  <c r="BZ697" i="1"/>
  <c r="AO529" i="1"/>
  <c r="BK529" i="1"/>
  <c r="BX529" i="1"/>
  <c r="BY529" i="1"/>
  <c r="BZ529" i="1"/>
  <c r="AO360" i="1"/>
  <c r="BK360" i="1"/>
  <c r="BZ360" i="1"/>
  <c r="BX360" i="1"/>
  <c r="BY360" i="1"/>
  <c r="AO176" i="1"/>
  <c r="BK176" i="1"/>
  <c r="BZ176" i="1"/>
  <c r="BX176" i="1"/>
  <c r="BY176" i="1"/>
  <c r="AO1802" i="1"/>
  <c r="BK1802" i="1"/>
  <c r="BZ1802" i="1"/>
  <c r="BY1802" i="1"/>
  <c r="BX1802" i="1"/>
  <c r="AO1738" i="1"/>
  <c r="BK1738" i="1"/>
  <c r="BY1738" i="1"/>
  <c r="BZ1738" i="1"/>
  <c r="BX1738" i="1"/>
  <c r="AO1674" i="1"/>
  <c r="BK1674" i="1"/>
  <c r="BZ1674" i="1"/>
  <c r="BX1674" i="1"/>
  <c r="BY1674" i="1"/>
  <c r="AO1610" i="1"/>
  <c r="BK1610" i="1"/>
  <c r="BZ1610" i="1"/>
  <c r="BY1610" i="1"/>
  <c r="BX1610" i="1"/>
  <c r="AO1546" i="1"/>
  <c r="BK1546" i="1"/>
  <c r="BX1546" i="1"/>
  <c r="BY1546" i="1"/>
  <c r="BZ1546" i="1"/>
  <c r="AO1482" i="1"/>
  <c r="BK1482" i="1"/>
  <c r="BX1482" i="1"/>
  <c r="BY1482" i="1"/>
  <c r="BZ1482" i="1"/>
  <c r="AO1418" i="1"/>
  <c r="BK1418" i="1"/>
  <c r="BX1418" i="1"/>
  <c r="BY1418" i="1"/>
  <c r="BZ1418" i="1"/>
  <c r="AO1354" i="1"/>
  <c r="BK1354" i="1"/>
  <c r="BX1354" i="1"/>
  <c r="BY1354" i="1"/>
  <c r="BZ1354" i="1"/>
  <c r="AO1290" i="1"/>
  <c r="BK1290" i="1"/>
  <c r="BX1290" i="1"/>
  <c r="BY1290" i="1"/>
  <c r="BZ1290" i="1"/>
  <c r="AO1226" i="1"/>
  <c r="BK1226" i="1"/>
  <c r="BX1226" i="1"/>
  <c r="BY1226" i="1"/>
  <c r="BZ1226" i="1"/>
  <c r="AO1162" i="1"/>
  <c r="BK1162" i="1"/>
  <c r="BX1162" i="1"/>
  <c r="BY1162" i="1"/>
  <c r="BZ1162" i="1"/>
  <c r="AO1098" i="1"/>
  <c r="BK1098" i="1"/>
  <c r="BX1098" i="1"/>
  <c r="BY1098" i="1"/>
  <c r="BZ1098" i="1"/>
  <c r="AO1034" i="1"/>
  <c r="BK1034" i="1"/>
  <c r="BX1034" i="1"/>
  <c r="BY1034" i="1"/>
  <c r="BZ1034" i="1"/>
  <c r="AO970" i="1"/>
  <c r="BK970" i="1"/>
  <c r="BX970" i="1"/>
  <c r="BY970" i="1"/>
  <c r="BZ970" i="1"/>
  <c r="AO906" i="1"/>
  <c r="BK906" i="1"/>
  <c r="BX906" i="1"/>
  <c r="BY906" i="1"/>
  <c r="BZ906" i="1"/>
  <c r="AO842" i="1"/>
  <c r="BK842" i="1"/>
  <c r="BX842" i="1"/>
  <c r="BY842" i="1"/>
  <c r="BZ842" i="1"/>
  <c r="AO778" i="1"/>
  <c r="BK778" i="1"/>
  <c r="BX778" i="1"/>
  <c r="BY778" i="1"/>
  <c r="BZ778" i="1"/>
  <c r="AO714" i="1"/>
  <c r="BK714" i="1"/>
  <c r="BX714" i="1"/>
  <c r="BY714" i="1"/>
  <c r="BZ714" i="1"/>
  <c r="AO650" i="1"/>
  <c r="BK650" i="1"/>
  <c r="BX650" i="1"/>
  <c r="BY650" i="1"/>
  <c r="BZ650" i="1"/>
  <c r="AO586" i="1"/>
  <c r="BK586" i="1"/>
  <c r="BX586" i="1"/>
  <c r="BY586" i="1"/>
  <c r="BZ586" i="1"/>
  <c r="AO522" i="1"/>
  <c r="BK522" i="1"/>
  <c r="BX522" i="1"/>
  <c r="BY522" i="1"/>
  <c r="BZ522" i="1"/>
  <c r="AO458" i="1"/>
  <c r="BK458" i="1"/>
  <c r="BX458" i="1"/>
  <c r="BY458" i="1"/>
  <c r="BZ458" i="1"/>
  <c r="AO394" i="1"/>
  <c r="BK394" i="1"/>
  <c r="BX394" i="1"/>
  <c r="BY394" i="1"/>
  <c r="BZ394" i="1"/>
  <c r="AO329" i="1"/>
  <c r="BK329" i="1"/>
  <c r="BX329" i="1"/>
  <c r="BY329" i="1"/>
  <c r="BZ329" i="1"/>
  <c r="AO265" i="1"/>
  <c r="BK265" i="1"/>
  <c r="BX265" i="1"/>
  <c r="BY265" i="1"/>
  <c r="BZ265" i="1"/>
  <c r="AO201" i="1"/>
  <c r="BK201" i="1"/>
  <c r="BX201" i="1"/>
  <c r="BY201" i="1"/>
  <c r="BZ201" i="1"/>
  <c r="AO137" i="1"/>
  <c r="BK137" i="1"/>
  <c r="BX137" i="1"/>
  <c r="BY137" i="1"/>
  <c r="BZ137" i="1"/>
  <c r="AO73" i="1"/>
  <c r="BK73" i="1"/>
  <c r="BX73" i="1"/>
  <c r="BY73" i="1"/>
  <c r="BZ73" i="1"/>
  <c r="BK993" i="1"/>
  <c r="BX993" i="1"/>
  <c r="BY993" i="1"/>
  <c r="BZ993" i="1"/>
  <c r="AO601" i="1"/>
  <c r="BK601" i="1"/>
  <c r="BX601" i="1"/>
  <c r="BY601" i="1"/>
  <c r="BZ601" i="1"/>
  <c r="AO393" i="1"/>
  <c r="BK393" i="1"/>
  <c r="BX393" i="1"/>
  <c r="BY393" i="1"/>
  <c r="BZ393" i="1"/>
  <c r="BK192" i="1"/>
  <c r="BZ192" i="1"/>
  <c r="BX192" i="1"/>
  <c r="BY192" i="1"/>
  <c r="AO16" i="1"/>
  <c r="BK16" i="1"/>
  <c r="BZ16" i="1"/>
  <c r="BX16" i="1"/>
  <c r="BY16" i="1"/>
  <c r="AO1753" i="1"/>
  <c r="BK1753" i="1"/>
  <c r="BX1753" i="1"/>
  <c r="BY1753" i="1"/>
  <c r="BZ1753" i="1"/>
  <c r="AO1689" i="1"/>
  <c r="BK1689" i="1"/>
  <c r="BX1689" i="1"/>
  <c r="BY1689" i="1"/>
  <c r="BZ1689" i="1"/>
  <c r="AO1625" i="1"/>
  <c r="BK1625" i="1"/>
  <c r="BX1625" i="1"/>
  <c r="BY1625" i="1"/>
  <c r="BZ1625" i="1"/>
  <c r="BK1561" i="1"/>
  <c r="BX1561" i="1"/>
  <c r="BY1561" i="1"/>
  <c r="BZ1561" i="1"/>
  <c r="AO1497" i="1"/>
  <c r="BK1497" i="1"/>
  <c r="BX1497" i="1"/>
  <c r="BY1497" i="1"/>
  <c r="BZ1497" i="1"/>
  <c r="AO1433" i="1"/>
  <c r="BK1433" i="1"/>
  <c r="BX1433" i="1"/>
  <c r="BY1433" i="1"/>
  <c r="BZ1433" i="1"/>
  <c r="AO1369" i="1"/>
  <c r="BK1369" i="1"/>
  <c r="BX1369" i="1"/>
  <c r="BY1369" i="1"/>
  <c r="BZ1369" i="1"/>
  <c r="AO1305" i="1"/>
  <c r="BK1305" i="1"/>
  <c r="BX1305" i="1"/>
  <c r="BY1305" i="1"/>
  <c r="BZ1305" i="1"/>
  <c r="AO1241" i="1"/>
  <c r="BK1241" i="1"/>
  <c r="BX1241" i="1"/>
  <c r="BY1241" i="1"/>
  <c r="BZ1241" i="1"/>
  <c r="AO1177" i="1"/>
  <c r="BK1177" i="1"/>
  <c r="BX1177" i="1"/>
  <c r="BY1177" i="1"/>
  <c r="BZ1177" i="1"/>
  <c r="AO1113" i="1"/>
  <c r="BK1113" i="1"/>
  <c r="BX1113" i="1"/>
  <c r="BY1113" i="1"/>
  <c r="BZ1113" i="1"/>
  <c r="AO1049" i="1"/>
  <c r="BK1049" i="1"/>
  <c r="BX1049" i="1"/>
  <c r="BY1049" i="1"/>
  <c r="BZ1049" i="1"/>
  <c r="AO969" i="1"/>
  <c r="BK969" i="1"/>
  <c r="BX969" i="1"/>
  <c r="BY969" i="1"/>
  <c r="BZ969" i="1"/>
  <c r="AO905" i="1"/>
  <c r="BK905" i="1"/>
  <c r="BX905" i="1"/>
  <c r="BY905" i="1"/>
  <c r="BZ905" i="1"/>
  <c r="AO841" i="1"/>
  <c r="BK841" i="1"/>
  <c r="BX841" i="1"/>
  <c r="BY841" i="1"/>
  <c r="BZ841" i="1"/>
  <c r="AO689" i="1"/>
  <c r="BK689" i="1"/>
  <c r="BX689" i="1"/>
  <c r="BY689" i="1"/>
  <c r="BZ689" i="1"/>
  <c r="BK497" i="1"/>
  <c r="BX497" i="1"/>
  <c r="BY497" i="1"/>
  <c r="BZ497" i="1"/>
  <c r="AO280" i="1"/>
  <c r="BK280" i="1"/>
  <c r="BZ280" i="1"/>
  <c r="BX280" i="1"/>
  <c r="BY280" i="1"/>
  <c r="AO72" i="1"/>
  <c r="BK72" i="1"/>
  <c r="BZ72" i="1"/>
  <c r="BX72" i="1"/>
  <c r="BY72" i="1"/>
  <c r="AO1775" i="1"/>
  <c r="BK1775" i="1"/>
  <c r="BX1775" i="1"/>
  <c r="BY1775" i="1"/>
  <c r="BZ1775" i="1"/>
  <c r="AO1711" i="1"/>
  <c r="BK1711" i="1"/>
  <c r="BX1711" i="1"/>
  <c r="BY1711" i="1"/>
  <c r="BZ1711" i="1"/>
  <c r="AO1647" i="1"/>
  <c r="BK1647" i="1"/>
  <c r="BZ1647" i="1"/>
  <c r="BX1647" i="1"/>
  <c r="BY1647" i="1"/>
  <c r="AO1583" i="1"/>
  <c r="BK1583" i="1"/>
  <c r="BZ1583" i="1"/>
  <c r="BX1583" i="1"/>
  <c r="BY1583" i="1"/>
  <c r="AO1519" i="1"/>
  <c r="BK1519" i="1"/>
  <c r="BX1519" i="1"/>
  <c r="BY1519" i="1"/>
  <c r="BZ1519" i="1"/>
  <c r="AO1455" i="1"/>
  <c r="BK1455" i="1"/>
  <c r="BX1455" i="1"/>
  <c r="BY1455" i="1"/>
  <c r="BZ1455" i="1"/>
  <c r="AO1391" i="1"/>
  <c r="BK1391" i="1"/>
  <c r="BX1391" i="1"/>
  <c r="BY1391" i="1"/>
  <c r="BZ1391" i="1"/>
  <c r="AO1327" i="1"/>
  <c r="BK1327" i="1"/>
  <c r="BX1327" i="1"/>
  <c r="BY1327" i="1"/>
  <c r="BZ1327" i="1"/>
  <c r="AO1263" i="1"/>
  <c r="BK1263" i="1"/>
  <c r="BX1263" i="1"/>
  <c r="BY1263" i="1"/>
  <c r="BZ1263" i="1"/>
  <c r="AO1199" i="1"/>
  <c r="BK1199" i="1"/>
  <c r="BX1199" i="1"/>
  <c r="BY1199" i="1"/>
  <c r="BZ1199" i="1"/>
  <c r="AO1135" i="1"/>
  <c r="BK1135" i="1"/>
  <c r="BX1135" i="1"/>
  <c r="BY1135" i="1"/>
  <c r="BZ1135" i="1"/>
  <c r="AO1071" i="1"/>
  <c r="BK1071" i="1"/>
  <c r="BX1071" i="1"/>
  <c r="BY1071" i="1"/>
  <c r="BZ1071" i="1"/>
  <c r="AO1007" i="1"/>
  <c r="BK1007" i="1"/>
  <c r="BX1007" i="1"/>
  <c r="BY1007" i="1"/>
  <c r="BZ1007" i="1"/>
  <c r="AO943" i="1"/>
  <c r="BK943" i="1"/>
  <c r="BX943" i="1"/>
  <c r="BY943" i="1"/>
  <c r="BZ943" i="1"/>
  <c r="AO879" i="1"/>
  <c r="BK879" i="1"/>
  <c r="BX879" i="1"/>
  <c r="BY879" i="1"/>
  <c r="BZ879" i="1"/>
  <c r="AO815" i="1"/>
  <c r="BK815" i="1"/>
  <c r="BX815" i="1"/>
  <c r="BY815" i="1"/>
  <c r="BZ815" i="1"/>
  <c r="AO751" i="1"/>
  <c r="BK751" i="1"/>
  <c r="BX751" i="1"/>
  <c r="BY751" i="1"/>
  <c r="BZ751" i="1"/>
  <c r="AO687" i="1"/>
  <c r="BK687" i="1"/>
  <c r="BX687" i="1"/>
  <c r="BY687" i="1"/>
  <c r="BZ687" i="1"/>
  <c r="AO623" i="1"/>
  <c r="BK623" i="1"/>
  <c r="BX623" i="1"/>
  <c r="BY623" i="1"/>
  <c r="BZ623" i="1"/>
  <c r="AO559" i="1"/>
  <c r="BK559" i="1"/>
  <c r="BX559" i="1"/>
  <c r="BY559" i="1"/>
  <c r="BZ559" i="1"/>
  <c r="AO1789" i="1"/>
  <c r="BK1789" i="1"/>
  <c r="BY1789" i="1"/>
  <c r="BX1789" i="1"/>
  <c r="BZ1789" i="1"/>
  <c r="AO1725" i="1"/>
  <c r="BK1725" i="1"/>
  <c r="BX1725" i="1"/>
  <c r="BY1725" i="1"/>
  <c r="BZ1725" i="1"/>
  <c r="AO1661" i="1"/>
  <c r="BK1661" i="1"/>
  <c r="BY1661" i="1"/>
  <c r="BX1661" i="1"/>
  <c r="BZ1661" i="1"/>
  <c r="AO1597" i="1"/>
  <c r="BK1597" i="1"/>
  <c r="BY1597" i="1"/>
  <c r="BX1597" i="1"/>
  <c r="BZ1597" i="1"/>
  <c r="AO1533" i="1"/>
  <c r="BK1533" i="1"/>
  <c r="BX1533" i="1"/>
  <c r="BY1533" i="1"/>
  <c r="BZ1533" i="1"/>
  <c r="AO1469" i="1"/>
  <c r="BK1469" i="1"/>
  <c r="BX1469" i="1"/>
  <c r="BY1469" i="1"/>
  <c r="BZ1469" i="1"/>
  <c r="AO1405" i="1"/>
  <c r="BK1405" i="1"/>
  <c r="BX1405" i="1"/>
  <c r="BY1405" i="1"/>
  <c r="BZ1405" i="1"/>
  <c r="AO1341" i="1"/>
  <c r="BK1341" i="1"/>
  <c r="BX1341" i="1"/>
  <c r="BY1341" i="1"/>
  <c r="BZ1341" i="1"/>
  <c r="AO1277" i="1"/>
  <c r="BK1277" i="1"/>
  <c r="BX1277" i="1"/>
  <c r="BY1277" i="1"/>
  <c r="BZ1277" i="1"/>
  <c r="AO1213" i="1"/>
  <c r="BK1213" i="1"/>
  <c r="BX1213" i="1"/>
  <c r="BY1213" i="1"/>
  <c r="BZ1213" i="1"/>
  <c r="AO1149" i="1"/>
  <c r="BK1149" i="1"/>
  <c r="BX1149" i="1"/>
  <c r="BY1149" i="1"/>
  <c r="BZ1149" i="1"/>
  <c r="AO1085" i="1"/>
  <c r="BK1085" i="1"/>
  <c r="BX1085" i="1"/>
  <c r="BY1085" i="1"/>
  <c r="BZ1085" i="1"/>
  <c r="AO1021" i="1"/>
  <c r="BK1021" i="1"/>
  <c r="BX1021" i="1"/>
  <c r="BY1021" i="1"/>
  <c r="BZ1021" i="1"/>
  <c r="AO957" i="1"/>
  <c r="BK957" i="1"/>
  <c r="BX957" i="1"/>
  <c r="BY957" i="1"/>
  <c r="BZ957" i="1"/>
  <c r="AO893" i="1"/>
  <c r="BK893" i="1"/>
  <c r="BX893" i="1"/>
  <c r="BY893" i="1"/>
  <c r="BZ893" i="1"/>
  <c r="AO829" i="1"/>
  <c r="BK829" i="1"/>
  <c r="BX829" i="1"/>
  <c r="BY829" i="1"/>
  <c r="BZ829" i="1"/>
  <c r="AO765" i="1"/>
  <c r="BK765" i="1"/>
  <c r="BX765" i="1"/>
  <c r="BY765" i="1"/>
  <c r="BZ765" i="1"/>
  <c r="AO701" i="1"/>
  <c r="BK701" i="1"/>
  <c r="BX701" i="1"/>
  <c r="BY701" i="1"/>
  <c r="BZ701" i="1"/>
  <c r="AO637" i="1"/>
  <c r="BK637" i="1"/>
  <c r="BX637" i="1"/>
  <c r="BY637" i="1"/>
  <c r="BZ637" i="1"/>
  <c r="AO573" i="1"/>
  <c r="BK573" i="1"/>
  <c r="BX573" i="1"/>
  <c r="BY573" i="1"/>
  <c r="BZ573" i="1"/>
  <c r="AO509" i="1"/>
  <c r="BK509" i="1"/>
  <c r="BX509" i="1"/>
  <c r="BY509" i="1"/>
  <c r="BZ509" i="1"/>
  <c r="AO445" i="1"/>
  <c r="BK445" i="1"/>
  <c r="BX445" i="1"/>
  <c r="BY445" i="1"/>
  <c r="BZ445" i="1"/>
  <c r="AO381" i="1"/>
  <c r="BK381" i="1"/>
  <c r="BX381" i="1"/>
  <c r="BY381" i="1"/>
  <c r="BZ381" i="1"/>
  <c r="AO316" i="1"/>
  <c r="BK316" i="1"/>
  <c r="BX316" i="1"/>
  <c r="BY316" i="1"/>
  <c r="BZ316" i="1"/>
  <c r="AO252" i="1"/>
  <c r="BK252" i="1"/>
  <c r="BX252" i="1"/>
  <c r="BY252" i="1"/>
  <c r="BZ252" i="1"/>
  <c r="AO188" i="1"/>
  <c r="BK188" i="1"/>
  <c r="BX188" i="1"/>
  <c r="BY188" i="1"/>
  <c r="BZ188" i="1"/>
  <c r="AO124" i="1"/>
  <c r="BK124" i="1"/>
  <c r="BX124" i="1"/>
  <c r="BY124" i="1"/>
  <c r="BZ124" i="1"/>
  <c r="AO60" i="1"/>
  <c r="BK60" i="1"/>
  <c r="BX60" i="1"/>
  <c r="BY60" i="1"/>
  <c r="BZ60" i="1"/>
  <c r="BK1300" i="1"/>
  <c r="BX1300" i="1"/>
  <c r="BY1300" i="1"/>
  <c r="BZ1300" i="1"/>
  <c r="BK1236" i="1"/>
  <c r="BX1236" i="1"/>
  <c r="BY1236" i="1"/>
  <c r="BZ1236" i="1"/>
  <c r="BK1172" i="1"/>
  <c r="BX1172" i="1"/>
  <c r="BY1172" i="1"/>
  <c r="BZ1172" i="1"/>
  <c r="BK1108" i="1"/>
  <c r="BX1108" i="1"/>
  <c r="BY1108" i="1"/>
  <c r="BZ1108" i="1"/>
  <c r="BK996" i="1"/>
  <c r="BX996" i="1"/>
  <c r="BY996" i="1"/>
  <c r="BZ996" i="1"/>
  <c r="BK868" i="1"/>
  <c r="BX868" i="1"/>
  <c r="BY868" i="1"/>
  <c r="BZ868" i="1"/>
  <c r="BK732" i="1"/>
  <c r="BX732" i="1"/>
  <c r="BY732" i="1"/>
  <c r="BZ732" i="1"/>
  <c r="BK580" i="1"/>
  <c r="BX580" i="1"/>
  <c r="BY580" i="1"/>
  <c r="BZ580" i="1"/>
  <c r="BK452" i="1"/>
  <c r="BX452" i="1"/>
  <c r="BY452" i="1"/>
  <c r="BZ452" i="1"/>
  <c r="AO323" i="1"/>
  <c r="BK323" i="1"/>
  <c r="BY323" i="1"/>
  <c r="BZ323" i="1"/>
  <c r="BX323" i="1"/>
  <c r="BK187" i="1"/>
  <c r="BY187" i="1"/>
  <c r="BZ187" i="1"/>
  <c r="BX187" i="1"/>
  <c r="BK59" i="1"/>
  <c r="BY59" i="1"/>
  <c r="BZ59" i="1"/>
  <c r="BX59" i="1"/>
  <c r="AO1662" i="1"/>
  <c r="BK1662" i="1"/>
  <c r="BX1662" i="1"/>
  <c r="BY1662" i="1"/>
  <c r="BZ1662" i="1"/>
  <c r="AO1222" i="1"/>
  <c r="BK1222" i="1"/>
  <c r="BX1222" i="1"/>
  <c r="BY1222" i="1"/>
  <c r="BZ1222" i="1"/>
  <c r="AO774" i="1"/>
  <c r="BK774" i="1"/>
  <c r="BX774" i="1"/>
  <c r="BY774" i="1"/>
  <c r="BZ774" i="1"/>
  <c r="BK398" i="1"/>
  <c r="BX398" i="1"/>
  <c r="BY398" i="1"/>
  <c r="BZ398" i="1"/>
  <c r="AO1760" i="1"/>
  <c r="BK1760" i="1"/>
  <c r="BZ1760" i="1"/>
  <c r="BX1760" i="1"/>
  <c r="BY1760" i="1"/>
  <c r="AO1496" i="1"/>
  <c r="BK1496" i="1"/>
  <c r="BZ1496" i="1"/>
  <c r="BX1496" i="1"/>
  <c r="BY1496" i="1"/>
  <c r="BK1256" i="1"/>
  <c r="BZ1256" i="1"/>
  <c r="BX1256" i="1"/>
  <c r="BY1256" i="1"/>
  <c r="AO1008" i="1"/>
  <c r="BK1008" i="1"/>
  <c r="BZ1008" i="1"/>
  <c r="BX1008" i="1"/>
  <c r="BY1008" i="1"/>
  <c r="AO760" i="1"/>
  <c r="BK760" i="1"/>
  <c r="BZ760" i="1"/>
  <c r="BX760" i="1"/>
  <c r="BY760" i="1"/>
  <c r="AO504" i="1"/>
  <c r="BK504" i="1"/>
  <c r="BZ504" i="1"/>
  <c r="BX504" i="1"/>
  <c r="BY504" i="1"/>
  <c r="AO143" i="1"/>
  <c r="BK143" i="1"/>
  <c r="BX143" i="1"/>
  <c r="BY143" i="1"/>
  <c r="BZ143" i="1"/>
  <c r="AO1670" i="1"/>
  <c r="BK1670" i="1"/>
  <c r="BX1670" i="1"/>
  <c r="BY1670" i="1"/>
  <c r="BZ1670" i="1"/>
  <c r="AO1110" i="1"/>
  <c r="BK1110" i="1"/>
  <c r="BX1110" i="1"/>
  <c r="BY1110" i="1"/>
  <c r="BZ1110" i="1"/>
  <c r="AO678" i="1"/>
  <c r="BK678" i="1"/>
  <c r="BX678" i="1"/>
  <c r="BY678" i="1"/>
  <c r="BZ678" i="1"/>
  <c r="AO285" i="1"/>
  <c r="BK285" i="1"/>
  <c r="BX285" i="1"/>
  <c r="BY285" i="1"/>
  <c r="BZ285" i="1"/>
  <c r="AO1768" i="1"/>
  <c r="BK1768" i="1"/>
  <c r="BZ1768" i="1"/>
  <c r="BY1768" i="1"/>
  <c r="BX1768" i="1"/>
  <c r="AO1544" i="1"/>
  <c r="BK1544" i="1"/>
  <c r="BX1544" i="1"/>
  <c r="BY1544" i="1"/>
  <c r="BZ1544" i="1"/>
  <c r="AO1272" i="1"/>
  <c r="BK1272" i="1"/>
  <c r="BZ1272" i="1"/>
  <c r="BX1272" i="1"/>
  <c r="BY1272" i="1"/>
  <c r="AO1016" i="1"/>
  <c r="BK1016" i="1"/>
  <c r="BZ1016" i="1"/>
  <c r="BX1016" i="1"/>
  <c r="BY1016" i="1"/>
  <c r="BK736" i="1"/>
  <c r="BZ736" i="1"/>
  <c r="BX736" i="1"/>
  <c r="BY736" i="1"/>
  <c r="AO496" i="1"/>
  <c r="BK496" i="1"/>
  <c r="BZ496" i="1"/>
  <c r="BX496" i="1"/>
  <c r="BY496" i="1"/>
  <c r="BK271" i="1"/>
  <c r="BX271" i="1"/>
  <c r="BY271" i="1"/>
  <c r="BZ271" i="1"/>
  <c r="BK1726" i="1"/>
  <c r="BX1726" i="1"/>
  <c r="BY1726" i="1"/>
  <c r="BZ1726" i="1"/>
  <c r="AO1366" i="1"/>
  <c r="BK1366" i="1"/>
  <c r="BX1366" i="1"/>
  <c r="BY1366" i="1"/>
  <c r="BZ1366" i="1"/>
  <c r="AO902" i="1"/>
  <c r="BK902" i="1"/>
  <c r="BX902" i="1"/>
  <c r="BY902" i="1"/>
  <c r="BZ902" i="1"/>
  <c r="AO301" i="1"/>
  <c r="BK301" i="1"/>
  <c r="BX301" i="1"/>
  <c r="BY301" i="1"/>
  <c r="BZ301" i="1"/>
  <c r="AO1776" i="1"/>
  <c r="BK1776" i="1"/>
  <c r="BZ1776" i="1"/>
  <c r="BX1776" i="1"/>
  <c r="BY1776" i="1"/>
  <c r="BK1552" i="1"/>
  <c r="BZ1552" i="1"/>
  <c r="BY1552" i="1"/>
  <c r="BX1552" i="1"/>
  <c r="AO1328" i="1"/>
  <c r="BK1328" i="1"/>
  <c r="BZ1328" i="1"/>
  <c r="BX1328" i="1"/>
  <c r="BY1328" i="1"/>
  <c r="AO1072" i="1"/>
  <c r="BK1072" i="1"/>
  <c r="BZ1072" i="1"/>
  <c r="BX1072" i="1"/>
  <c r="BY1072" i="1"/>
  <c r="AO808" i="1"/>
  <c r="BK808" i="1"/>
  <c r="BZ808" i="1"/>
  <c r="BX808" i="1"/>
  <c r="BY808" i="1"/>
  <c r="AO552" i="1"/>
  <c r="BK552" i="1"/>
  <c r="BZ552" i="1"/>
  <c r="BX552" i="1"/>
  <c r="BY552" i="1"/>
  <c r="AO303" i="1"/>
  <c r="BK303" i="1"/>
  <c r="BX303" i="1"/>
  <c r="BY303" i="1"/>
  <c r="BZ303" i="1"/>
  <c r="AO87" i="1"/>
  <c r="BK87" i="1"/>
  <c r="BX87" i="1"/>
  <c r="BY87" i="1"/>
  <c r="BZ87" i="1"/>
  <c r="AO1550" i="1"/>
  <c r="BK1550" i="1"/>
  <c r="BX1550" i="1"/>
  <c r="BY1550" i="1"/>
  <c r="BZ1550" i="1"/>
  <c r="AO998" i="1"/>
  <c r="BK998" i="1"/>
  <c r="BX998" i="1"/>
  <c r="BY998" i="1"/>
  <c r="BZ998" i="1"/>
  <c r="AO534" i="1"/>
  <c r="BK534" i="1"/>
  <c r="BX534" i="1"/>
  <c r="BY534" i="1"/>
  <c r="BZ534" i="1"/>
  <c r="AO1752" i="1"/>
  <c r="BK1752" i="1"/>
  <c r="BZ1752" i="1"/>
  <c r="BX1752" i="1"/>
  <c r="BY1752" i="1"/>
  <c r="BK1416" i="1"/>
  <c r="BZ1416" i="1"/>
  <c r="BX1416" i="1"/>
  <c r="BY1416" i="1"/>
  <c r="AO1152" i="1"/>
  <c r="BK1152" i="1"/>
  <c r="BZ1152" i="1"/>
  <c r="BX1152" i="1"/>
  <c r="BY1152" i="1"/>
  <c r="AO904" i="1"/>
  <c r="BK904" i="1"/>
  <c r="BZ904" i="1"/>
  <c r="BX904" i="1"/>
  <c r="BY904" i="1"/>
  <c r="AO664" i="1"/>
  <c r="BK664" i="1"/>
  <c r="BZ664" i="1"/>
  <c r="BX664" i="1"/>
  <c r="BY664" i="1"/>
  <c r="AO392" i="1"/>
  <c r="BK392" i="1"/>
  <c r="BZ392" i="1"/>
  <c r="BX392" i="1"/>
  <c r="BY392" i="1"/>
  <c r="AO167" i="1"/>
  <c r="BK167" i="1"/>
  <c r="BX167" i="1"/>
  <c r="BY167" i="1"/>
  <c r="BZ167" i="1"/>
  <c r="AO1646" i="1"/>
  <c r="BK1646" i="1"/>
  <c r="BX1646" i="1"/>
  <c r="BY1646" i="1"/>
  <c r="BZ1646" i="1"/>
  <c r="AO1254" i="1"/>
  <c r="BK1254" i="1"/>
  <c r="BX1254" i="1"/>
  <c r="BY1254" i="1"/>
  <c r="BZ1254" i="1"/>
  <c r="AO814" i="1"/>
  <c r="BK814" i="1"/>
  <c r="BX814" i="1"/>
  <c r="BY814" i="1"/>
  <c r="BZ814" i="1"/>
  <c r="AO414" i="1"/>
  <c r="BK414" i="1"/>
  <c r="BX414" i="1"/>
  <c r="BY414" i="1"/>
  <c r="BZ414" i="1"/>
  <c r="AO519" i="1"/>
  <c r="BK519" i="1"/>
  <c r="BX519" i="1"/>
  <c r="BY519" i="1"/>
  <c r="BZ519" i="1"/>
  <c r="AO455" i="1"/>
  <c r="BK455" i="1"/>
  <c r="BX455" i="1"/>
  <c r="BY455" i="1"/>
  <c r="BZ455" i="1"/>
  <c r="AO391" i="1"/>
  <c r="BK391" i="1"/>
  <c r="BX391" i="1"/>
  <c r="BY391" i="1"/>
  <c r="BZ391" i="1"/>
  <c r="AO326" i="1"/>
  <c r="BK326" i="1"/>
  <c r="BX326" i="1"/>
  <c r="BY326" i="1"/>
  <c r="BZ326" i="1"/>
  <c r="AO262" i="1"/>
  <c r="BK262" i="1"/>
  <c r="BX262" i="1"/>
  <c r="BY262" i="1"/>
  <c r="BZ262" i="1"/>
  <c r="AO198" i="1"/>
  <c r="BK198" i="1"/>
  <c r="BX198" i="1"/>
  <c r="BY198" i="1"/>
  <c r="BZ198" i="1"/>
  <c r="AO134" i="1"/>
  <c r="BK134" i="1"/>
  <c r="BX134" i="1"/>
  <c r="BY134" i="1"/>
  <c r="BZ134" i="1"/>
  <c r="AO70" i="1"/>
  <c r="BK70" i="1"/>
  <c r="BX70" i="1"/>
  <c r="BY70" i="1"/>
  <c r="BZ70" i="1"/>
  <c r="AO1654" i="1"/>
  <c r="BK1654" i="1"/>
  <c r="BX1654" i="1"/>
  <c r="BY1654" i="1"/>
  <c r="BZ1654" i="1"/>
  <c r="BK1238" i="1"/>
  <c r="BX1238" i="1"/>
  <c r="BY1238" i="1"/>
  <c r="BZ1238" i="1"/>
  <c r="BK798" i="1"/>
  <c r="BX798" i="1"/>
  <c r="BY798" i="1"/>
  <c r="BZ798" i="1"/>
  <c r="BK309" i="1"/>
  <c r="BX309" i="1"/>
  <c r="BY309" i="1"/>
  <c r="BZ309" i="1"/>
  <c r="AC1052" i="1"/>
  <c r="BK1052" i="1"/>
  <c r="BX1052" i="1"/>
  <c r="BY1052" i="1"/>
  <c r="BZ1052" i="1"/>
  <c r="BK924" i="1"/>
  <c r="BX924" i="1"/>
  <c r="BY924" i="1"/>
  <c r="BZ924" i="1"/>
  <c r="AK804" i="1"/>
  <c r="BK804" i="1"/>
  <c r="BX804" i="1"/>
  <c r="BY804" i="1"/>
  <c r="BZ804" i="1"/>
  <c r="BK676" i="1"/>
  <c r="BX676" i="1"/>
  <c r="BY676" i="1"/>
  <c r="BZ676" i="1"/>
  <c r="BK572" i="1"/>
  <c r="BX572" i="1"/>
  <c r="BY572" i="1"/>
  <c r="BZ572" i="1"/>
  <c r="AK444" i="1"/>
  <c r="BK444" i="1"/>
  <c r="BX444" i="1"/>
  <c r="BY444" i="1"/>
  <c r="BZ444" i="1"/>
  <c r="BK315" i="1"/>
  <c r="BY315" i="1"/>
  <c r="BZ315" i="1"/>
  <c r="BX315" i="1"/>
  <c r="BK195" i="1"/>
  <c r="BY195" i="1"/>
  <c r="BZ195" i="1"/>
  <c r="BX195" i="1"/>
  <c r="BK67" i="1"/>
  <c r="BY67" i="1"/>
  <c r="BZ67" i="1"/>
  <c r="BX67" i="1"/>
  <c r="AO1478" i="1"/>
  <c r="BK1478" i="1"/>
  <c r="BX1478" i="1"/>
  <c r="BY1478" i="1"/>
  <c r="BZ1478" i="1"/>
  <c r="BK1070" i="1"/>
  <c r="BX1070" i="1"/>
  <c r="BY1070" i="1"/>
  <c r="BZ1070" i="1"/>
  <c r="AO638" i="1"/>
  <c r="BK638" i="1"/>
  <c r="BX638" i="1"/>
  <c r="BY638" i="1"/>
  <c r="BZ638" i="1"/>
  <c r="BK213" i="1"/>
  <c r="BX213" i="1"/>
  <c r="BY213" i="1"/>
  <c r="BZ213" i="1"/>
  <c r="AB407" i="1"/>
  <c r="AB1815" i="1"/>
  <c r="AB1783" i="1"/>
  <c r="AB1751" i="1"/>
  <c r="AB1719" i="1"/>
  <c r="AB1687" i="1"/>
  <c r="AB1655" i="1"/>
  <c r="AB1623" i="1"/>
  <c r="AB1591" i="1"/>
  <c r="AB1559" i="1"/>
  <c r="AB1527" i="1"/>
  <c r="AB1495" i="1"/>
  <c r="AB1463" i="1"/>
  <c r="AB1431" i="1"/>
  <c r="AB1399" i="1"/>
  <c r="AB1367" i="1"/>
  <c r="AB1335" i="1"/>
  <c r="AB1303" i="1"/>
  <c r="AB1271" i="1"/>
  <c r="AB1239" i="1"/>
  <c r="AB1207" i="1"/>
  <c r="AB1175" i="1"/>
  <c r="AB1143" i="1"/>
  <c r="AB1111" i="1"/>
  <c r="AB1079" i="1"/>
  <c r="AB1047" i="1"/>
  <c r="AB1015" i="1"/>
  <c r="AB983" i="1"/>
  <c r="AB951" i="1"/>
  <c r="AB919" i="1"/>
  <c r="AB887" i="1"/>
  <c r="AB855" i="1"/>
  <c r="AB823" i="1"/>
  <c r="AB791" i="1"/>
  <c r="AB759" i="1"/>
  <c r="AB727" i="1"/>
  <c r="AB695" i="1"/>
  <c r="AB663" i="1"/>
  <c r="AB599" i="1"/>
  <c r="BK1796" i="1"/>
  <c r="BX1796" i="1"/>
  <c r="BY1796" i="1"/>
  <c r="BZ1796" i="1"/>
  <c r="BK1412" i="1"/>
  <c r="BX1412" i="1"/>
  <c r="BY1412" i="1"/>
  <c r="BZ1412" i="1"/>
  <c r="AO1331" i="1"/>
  <c r="BK1331" i="1"/>
  <c r="BY1331" i="1"/>
  <c r="BZ1331" i="1"/>
  <c r="BX1331" i="1"/>
  <c r="AO947" i="1"/>
  <c r="BK947" i="1"/>
  <c r="BY947" i="1"/>
  <c r="BZ947" i="1"/>
  <c r="BX947" i="1"/>
  <c r="AO691" i="1"/>
  <c r="BK691" i="1"/>
  <c r="BY691" i="1"/>
  <c r="BZ691" i="1"/>
  <c r="BX691" i="1"/>
  <c r="AO242" i="1"/>
  <c r="BK242" i="1"/>
  <c r="BX242" i="1"/>
  <c r="BY242" i="1"/>
  <c r="BZ242" i="1"/>
  <c r="BK272" i="1"/>
  <c r="BZ272" i="1"/>
  <c r="BX272" i="1"/>
  <c r="BY272" i="1"/>
  <c r="AO1578" i="1"/>
  <c r="BK1578" i="1"/>
  <c r="BY1578" i="1"/>
  <c r="BZ1578" i="1"/>
  <c r="BX1578" i="1"/>
  <c r="AO1066" i="1"/>
  <c r="BK1066" i="1"/>
  <c r="BX1066" i="1"/>
  <c r="BY1066" i="1"/>
  <c r="BZ1066" i="1"/>
  <c r="AO554" i="1"/>
  <c r="BK554" i="1"/>
  <c r="BX554" i="1"/>
  <c r="BY554" i="1"/>
  <c r="BZ554" i="1"/>
  <c r="AO105" i="1"/>
  <c r="BK105" i="1"/>
  <c r="BX105" i="1"/>
  <c r="BY105" i="1"/>
  <c r="BZ105" i="1"/>
  <c r="BK1721" i="1"/>
  <c r="BX1721" i="1"/>
  <c r="BY1721" i="1"/>
  <c r="BZ1721" i="1"/>
  <c r="BK1401" i="1"/>
  <c r="BX1401" i="1"/>
  <c r="BY1401" i="1"/>
  <c r="BZ1401" i="1"/>
  <c r="AO1017" i="1"/>
  <c r="BK1017" i="1"/>
  <c r="BX1017" i="1"/>
  <c r="BY1017" i="1"/>
  <c r="BZ1017" i="1"/>
  <c r="AO1679" i="1"/>
  <c r="BK1679" i="1"/>
  <c r="BX1679" i="1"/>
  <c r="BZ1679" i="1"/>
  <c r="BY1679" i="1"/>
  <c r="AO1167" i="1"/>
  <c r="BK1167" i="1"/>
  <c r="BX1167" i="1"/>
  <c r="BY1167" i="1"/>
  <c r="BZ1167" i="1"/>
  <c r="AO719" i="1"/>
  <c r="BK719" i="1"/>
  <c r="BX719" i="1"/>
  <c r="BY719" i="1"/>
  <c r="BZ719" i="1"/>
  <c r="AO1629" i="1"/>
  <c r="BK1629" i="1"/>
  <c r="BX1629" i="1"/>
  <c r="BY1629" i="1"/>
  <c r="BZ1629" i="1"/>
  <c r="AO1309" i="1"/>
  <c r="BK1309" i="1"/>
  <c r="BX1309" i="1"/>
  <c r="BY1309" i="1"/>
  <c r="BZ1309" i="1"/>
  <c r="AO925" i="1"/>
  <c r="BK925" i="1"/>
  <c r="BX925" i="1"/>
  <c r="BY925" i="1"/>
  <c r="BZ925" i="1"/>
  <c r="AO541" i="1"/>
  <c r="BK541" i="1"/>
  <c r="BX541" i="1"/>
  <c r="BY541" i="1"/>
  <c r="BZ541" i="1"/>
  <c r="AO92" i="1"/>
  <c r="BK92" i="1"/>
  <c r="BX92" i="1"/>
  <c r="BY92" i="1"/>
  <c r="BZ92" i="1"/>
  <c r="BK932" i="1"/>
  <c r="BX932" i="1"/>
  <c r="BY932" i="1"/>
  <c r="BZ932" i="1"/>
  <c r="AO123" i="1"/>
  <c r="BK123" i="1"/>
  <c r="BY123" i="1"/>
  <c r="BZ123" i="1"/>
  <c r="BX123" i="1"/>
  <c r="AO1392" i="1"/>
  <c r="BK1392" i="1"/>
  <c r="BZ1392" i="1"/>
  <c r="BX1392" i="1"/>
  <c r="BY1392" i="1"/>
  <c r="BK478" i="1"/>
  <c r="BX478" i="1"/>
  <c r="BY478" i="1"/>
  <c r="BZ478" i="1"/>
  <c r="AO93" i="1"/>
  <c r="BK93" i="1"/>
  <c r="BX93" i="1"/>
  <c r="BY93" i="1"/>
  <c r="BZ93" i="1"/>
  <c r="AO1756" i="1"/>
  <c r="BK1756" i="1"/>
  <c r="BX1756" i="1"/>
  <c r="BY1756" i="1"/>
  <c r="BZ1756" i="1"/>
  <c r="BK1692" i="1"/>
  <c r="BX1692" i="1"/>
  <c r="BY1692" i="1"/>
  <c r="BZ1692" i="1"/>
  <c r="BK1628" i="1"/>
  <c r="BX1628" i="1"/>
  <c r="BY1628" i="1"/>
  <c r="BZ1628" i="1"/>
  <c r="BK1564" i="1"/>
  <c r="BX1564" i="1"/>
  <c r="BY1564" i="1"/>
  <c r="BZ1564" i="1"/>
  <c r="BK1500" i="1"/>
  <c r="BX1500" i="1"/>
  <c r="BY1500" i="1"/>
  <c r="BZ1500" i="1"/>
  <c r="BK1436" i="1"/>
  <c r="BX1436" i="1"/>
  <c r="BY1436" i="1"/>
  <c r="BZ1436" i="1"/>
  <c r="BK1372" i="1"/>
  <c r="BX1372" i="1"/>
  <c r="BY1372" i="1"/>
  <c r="BZ1372" i="1"/>
  <c r="AO1803" i="1"/>
  <c r="BK1803" i="1"/>
  <c r="BY1803" i="1"/>
  <c r="BZ1803" i="1"/>
  <c r="BX1803" i="1"/>
  <c r="BK1739" i="1"/>
  <c r="BY1739" i="1"/>
  <c r="BZ1739" i="1"/>
  <c r="BX1739" i="1"/>
  <c r="AO1675" i="1"/>
  <c r="BK1675" i="1"/>
  <c r="BY1675" i="1"/>
  <c r="BZ1675" i="1"/>
  <c r="BX1675" i="1"/>
  <c r="BK1611" i="1"/>
  <c r="BY1611" i="1"/>
  <c r="BZ1611" i="1"/>
  <c r="BX1611" i="1"/>
  <c r="BK1547" i="1"/>
  <c r="BY1547" i="1"/>
  <c r="BZ1547" i="1"/>
  <c r="BX1547" i="1"/>
  <c r="BK1483" i="1"/>
  <c r="BY1483" i="1"/>
  <c r="BZ1483" i="1"/>
  <c r="BX1483" i="1"/>
  <c r="AO1419" i="1"/>
  <c r="BK1419" i="1"/>
  <c r="BY1419" i="1"/>
  <c r="BZ1419" i="1"/>
  <c r="BX1419" i="1"/>
  <c r="AO1355" i="1"/>
  <c r="BK1355" i="1"/>
  <c r="BY1355" i="1"/>
  <c r="BZ1355" i="1"/>
  <c r="BX1355" i="1"/>
  <c r="AO1291" i="1"/>
  <c r="BK1291" i="1"/>
  <c r="BY1291" i="1"/>
  <c r="BZ1291" i="1"/>
  <c r="BX1291" i="1"/>
  <c r="BK1227" i="1"/>
  <c r="BY1227" i="1"/>
  <c r="BZ1227" i="1"/>
  <c r="BX1227" i="1"/>
  <c r="BK1163" i="1"/>
  <c r="BY1163" i="1"/>
  <c r="BZ1163" i="1"/>
  <c r="BX1163" i="1"/>
  <c r="BK1099" i="1"/>
  <c r="BY1099" i="1"/>
  <c r="BZ1099" i="1"/>
  <c r="BX1099" i="1"/>
  <c r="AO1035" i="1"/>
  <c r="BK1035" i="1"/>
  <c r="BY1035" i="1"/>
  <c r="BZ1035" i="1"/>
  <c r="BX1035" i="1"/>
  <c r="AO971" i="1"/>
  <c r="BK971" i="1"/>
  <c r="BY971" i="1"/>
  <c r="BZ971" i="1"/>
  <c r="BX971" i="1"/>
  <c r="BK907" i="1"/>
  <c r="BY907" i="1"/>
  <c r="BZ907" i="1"/>
  <c r="BX907" i="1"/>
  <c r="BK843" i="1"/>
  <c r="BY843" i="1"/>
  <c r="BZ843" i="1"/>
  <c r="BX843" i="1"/>
  <c r="BK779" i="1"/>
  <c r="BY779" i="1"/>
  <c r="BZ779" i="1"/>
  <c r="BX779" i="1"/>
  <c r="BK715" i="1"/>
  <c r="BY715" i="1"/>
  <c r="BZ715" i="1"/>
  <c r="BX715" i="1"/>
  <c r="BK651" i="1"/>
  <c r="BY651" i="1"/>
  <c r="BZ651" i="1"/>
  <c r="BX651" i="1"/>
  <c r="BK587" i="1"/>
  <c r="BY587" i="1"/>
  <c r="BZ587" i="1"/>
  <c r="BX587" i="1"/>
  <c r="BK523" i="1"/>
  <c r="BY523" i="1"/>
  <c r="BZ523" i="1"/>
  <c r="BX523" i="1"/>
  <c r="AO459" i="1"/>
  <c r="BK459" i="1"/>
  <c r="BY459" i="1"/>
  <c r="BZ459" i="1"/>
  <c r="BX459" i="1"/>
  <c r="BK395" i="1"/>
  <c r="BY395" i="1"/>
  <c r="BZ395" i="1"/>
  <c r="BX395" i="1"/>
  <c r="AO330" i="1"/>
  <c r="BK330" i="1"/>
  <c r="BX330" i="1"/>
  <c r="BY330" i="1"/>
  <c r="BZ330" i="1"/>
  <c r="BK266" i="1"/>
  <c r="BX266" i="1"/>
  <c r="BY266" i="1"/>
  <c r="BZ266" i="1"/>
  <c r="BK202" i="1"/>
  <c r="BX202" i="1"/>
  <c r="BY202" i="1"/>
  <c r="BZ202" i="1"/>
  <c r="BK138" i="1"/>
  <c r="BX138" i="1"/>
  <c r="BY138" i="1"/>
  <c r="BZ138" i="1"/>
  <c r="BK74" i="1"/>
  <c r="BX74" i="1"/>
  <c r="BY74" i="1"/>
  <c r="BZ74" i="1"/>
  <c r="AO985" i="1"/>
  <c r="BK985" i="1"/>
  <c r="BX985" i="1"/>
  <c r="BY985" i="1"/>
  <c r="BZ985" i="1"/>
  <c r="AO681" i="1"/>
  <c r="BK681" i="1"/>
  <c r="BX681" i="1"/>
  <c r="BY681" i="1"/>
  <c r="BZ681" i="1"/>
  <c r="AO505" i="1"/>
  <c r="BK505" i="1"/>
  <c r="BX505" i="1"/>
  <c r="BY505" i="1"/>
  <c r="BZ505" i="1"/>
  <c r="BK336" i="1"/>
  <c r="BZ336" i="1"/>
  <c r="BX336" i="1"/>
  <c r="BY336" i="1"/>
  <c r="BK152" i="1"/>
  <c r="BZ152" i="1"/>
  <c r="BX152" i="1"/>
  <c r="BY152" i="1"/>
  <c r="AO1794" i="1"/>
  <c r="BK1794" i="1"/>
  <c r="BZ1794" i="1"/>
  <c r="BX1794" i="1"/>
  <c r="BY1794" i="1"/>
  <c r="BK1730" i="1"/>
  <c r="BY1730" i="1"/>
  <c r="BZ1730" i="1"/>
  <c r="BX1730" i="1"/>
  <c r="AO1666" i="1"/>
  <c r="BK1666" i="1"/>
  <c r="BY1666" i="1"/>
  <c r="BZ1666" i="1"/>
  <c r="BX1666" i="1"/>
  <c r="BK1602" i="1"/>
  <c r="BY1602" i="1"/>
  <c r="BZ1602" i="1"/>
  <c r="BX1602" i="1"/>
  <c r="AO1538" i="1"/>
  <c r="BK1538" i="1"/>
  <c r="BX1538" i="1"/>
  <c r="BY1538" i="1"/>
  <c r="BZ1538" i="1"/>
  <c r="BK1474" i="1"/>
  <c r="BX1474" i="1"/>
  <c r="BY1474" i="1"/>
  <c r="BZ1474" i="1"/>
  <c r="AO1410" i="1"/>
  <c r="BK1410" i="1"/>
  <c r="BX1410" i="1"/>
  <c r="BY1410" i="1"/>
  <c r="BZ1410" i="1"/>
  <c r="BK1346" i="1"/>
  <c r="BX1346" i="1"/>
  <c r="BY1346" i="1"/>
  <c r="BZ1346" i="1"/>
  <c r="AO1282" i="1"/>
  <c r="BK1282" i="1"/>
  <c r="BX1282" i="1"/>
  <c r="BY1282" i="1"/>
  <c r="BZ1282" i="1"/>
  <c r="BK1218" i="1"/>
  <c r="BX1218" i="1"/>
  <c r="BY1218" i="1"/>
  <c r="BZ1218" i="1"/>
  <c r="AO1154" i="1"/>
  <c r="BK1154" i="1"/>
  <c r="BX1154" i="1"/>
  <c r="BY1154" i="1"/>
  <c r="BZ1154" i="1"/>
  <c r="AO1090" i="1"/>
  <c r="BK1090" i="1"/>
  <c r="BX1090" i="1"/>
  <c r="BY1090" i="1"/>
  <c r="BZ1090" i="1"/>
  <c r="BK1026" i="1"/>
  <c r="BX1026" i="1"/>
  <c r="BY1026" i="1"/>
  <c r="BZ1026" i="1"/>
  <c r="BK962" i="1"/>
  <c r="BX962" i="1"/>
  <c r="BY962" i="1"/>
  <c r="BZ962" i="1"/>
  <c r="BK898" i="1"/>
  <c r="BX898" i="1"/>
  <c r="BY898" i="1"/>
  <c r="BZ898" i="1"/>
  <c r="BK834" i="1"/>
  <c r="BX834" i="1"/>
  <c r="BY834" i="1"/>
  <c r="BZ834" i="1"/>
  <c r="BK770" i="1"/>
  <c r="BX770" i="1"/>
  <c r="BY770" i="1"/>
  <c r="BZ770" i="1"/>
  <c r="AO706" i="1"/>
  <c r="BK706" i="1"/>
  <c r="BX706" i="1"/>
  <c r="BY706" i="1"/>
  <c r="BZ706" i="1"/>
  <c r="AO642" i="1"/>
  <c r="BK642" i="1"/>
  <c r="BX642" i="1"/>
  <c r="BY642" i="1"/>
  <c r="BZ642" i="1"/>
  <c r="BK578" i="1"/>
  <c r="BX578" i="1"/>
  <c r="BY578" i="1"/>
  <c r="BZ578" i="1"/>
  <c r="BK514" i="1"/>
  <c r="BX514" i="1"/>
  <c r="BY514" i="1"/>
  <c r="BZ514" i="1"/>
  <c r="BK450" i="1"/>
  <c r="BX450" i="1"/>
  <c r="BY450" i="1"/>
  <c r="BZ450" i="1"/>
  <c r="BK386" i="1"/>
  <c r="BX386" i="1"/>
  <c r="BY386" i="1"/>
  <c r="BZ386" i="1"/>
  <c r="AO321" i="1"/>
  <c r="BK321" i="1"/>
  <c r="BX321" i="1"/>
  <c r="BY321" i="1"/>
  <c r="BZ321" i="1"/>
  <c r="AO257" i="1"/>
  <c r="BK257" i="1"/>
  <c r="BX257" i="1"/>
  <c r="BY257" i="1"/>
  <c r="BZ257" i="1"/>
  <c r="AO193" i="1"/>
  <c r="BK193" i="1"/>
  <c r="BX193" i="1"/>
  <c r="BY193" i="1"/>
  <c r="BZ193" i="1"/>
  <c r="BK129" i="1"/>
  <c r="BX129" i="1"/>
  <c r="BY129" i="1"/>
  <c r="BZ129" i="1"/>
  <c r="BK65" i="1"/>
  <c r="BX65" i="1"/>
  <c r="BY65" i="1"/>
  <c r="BZ65" i="1"/>
  <c r="BK801" i="1"/>
  <c r="BX801" i="1"/>
  <c r="BY801" i="1"/>
  <c r="BZ801" i="1"/>
  <c r="BK577" i="1"/>
  <c r="BX577" i="1"/>
  <c r="BY577" i="1"/>
  <c r="BZ577" i="1"/>
  <c r="BK368" i="1"/>
  <c r="BZ368" i="1"/>
  <c r="BX368" i="1"/>
  <c r="BY368" i="1"/>
  <c r="AO168" i="1"/>
  <c r="BK168" i="1"/>
  <c r="BZ168" i="1"/>
  <c r="BX168" i="1"/>
  <c r="BY168" i="1"/>
  <c r="BK1809" i="1"/>
  <c r="BX1809" i="1"/>
  <c r="BY1809" i="1"/>
  <c r="BZ1809" i="1"/>
  <c r="BK1745" i="1"/>
  <c r="BX1745" i="1"/>
  <c r="BY1745" i="1"/>
  <c r="BZ1745" i="1"/>
  <c r="BK1681" i="1"/>
  <c r="BX1681" i="1"/>
  <c r="BY1681" i="1"/>
  <c r="BZ1681" i="1"/>
  <c r="BK1617" i="1"/>
  <c r="BX1617" i="1"/>
  <c r="BY1617" i="1"/>
  <c r="BZ1617" i="1"/>
  <c r="BK1553" i="1"/>
  <c r="BX1553" i="1"/>
  <c r="BY1553" i="1"/>
  <c r="BZ1553" i="1"/>
  <c r="BK1489" i="1"/>
  <c r="BX1489" i="1"/>
  <c r="BY1489" i="1"/>
  <c r="BZ1489" i="1"/>
  <c r="BK1425" i="1"/>
  <c r="BX1425" i="1"/>
  <c r="BY1425" i="1"/>
  <c r="BZ1425" i="1"/>
  <c r="BK1361" i="1"/>
  <c r="BX1361" i="1"/>
  <c r="BY1361" i="1"/>
  <c r="BZ1361" i="1"/>
  <c r="BK1297" i="1"/>
  <c r="BX1297" i="1"/>
  <c r="BY1297" i="1"/>
  <c r="BZ1297" i="1"/>
  <c r="AO1233" i="1"/>
  <c r="BK1233" i="1"/>
  <c r="BX1233" i="1"/>
  <c r="BY1233" i="1"/>
  <c r="BZ1233" i="1"/>
  <c r="AO1169" i="1"/>
  <c r="BK1169" i="1"/>
  <c r="BX1169" i="1"/>
  <c r="BY1169" i="1"/>
  <c r="BZ1169" i="1"/>
  <c r="AO1105" i="1"/>
  <c r="BK1105" i="1"/>
  <c r="BX1105" i="1"/>
  <c r="BY1105" i="1"/>
  <c r="BZ1105" i="1"/>
  <c r="BK1041" i="1"/>
  <c r="BX1041" i="1"/>
  <c r="BY1041" i="1"/>
  <c r="BZ1041" i="1"/>
  <c r="BK961" i="1"/>
  <c r="BX961" i="1"/>
  <c r="BY961" i="1"/>
  <c r="BZ961" i="1"/>
  <c r="BK897" i="1"/>
  <c r="BX897" i="1"/>
  <c r="BY897" i="1"/>
  <c r="BZ897" i="1"/>
  <c r="AO833" i="1"/>
  <c r="BK833" i="1"/>
  <c r="BX833" i="1"/>
  <c r="BY833" i="1"/>
  <c r="BZ833" i="1"/>
  <c r="AO665" i="1"/>
  <c r="BK665" i="1"/>
  <c r="BX665" i="1"/>
  <c r="BY665" i="1"/>
  <c r="BZ665" i="1"/>
  <c r="BK473" i="1"/>
  <c r="BX473" i="1"/>
  <c r="BY473" i="1"/>
  <c r="BZ473" i="1"/>
  <c r="BK256" i="1"/>
  <c r="BZ256" i="1"/>
  <c r="BX256" i="1"/>
  <c r="BY256" i="1"/>
  <c r="AO48" i="1"/>
  <c r="BK48" i="1"/>
  <c r="BZ48" i="1"/>
  <c r="BX48" i="1"/>
  <c r="BY48" i="1"/>
  <c r="BK1767" i="1"/>
  <c r="BZ1767" i="1"/>
  <c r="BX1767" i="1"/>
  <c r="BY1767" i="1"/>
  <c r="BK1703" i="1"/>
  <c r="BX1703" i="1"/>
  <c r="BZ1703" i="1"/>
  <c r="BY1703" i="1"/>
  <c r="AO1639" i="1"/>
  <c r="BK1639" i="1"/>
  <c r="BZ1639" i="1"/>
  <c r="BX1639" i="1"/>
  <c r="BY1639" i="1"/>
  <c r="AO1575" i="1"/>
  <c r="BK1575" i="1"/>
  <c r="BX1575" i="1"/>
  <c r="BY1575" i="1"/>
  <c r="BZ1575" i="1"/>
  <c r="BK1511" i="1"/>
  <c r="BX1511" i="1"/>
  <c r="BY1511" i="1"/>
  <c r="BZ1511" i="1"/>
  <c r="AO1447" i="1"/>
  <c r="BK1447" i="1"/>
  <c r="BX1447" i="1"/>
  <c r="BY1447" i="1"/>
  <c r="BZ1447" i="1"/>
  <c r="AO1383" i="1"/>
  <c r="BK1383" i="1"/>
  <c r="BX1383" i="1"/>
  <c r="BY1383" i="1"/>
  <c r="BZ1383" i="1"/>
  <c r="BK1319" i="1"/>
  <c r="BX1319" i="1"/>
  <c r="BY1319" i="1"/>
  <c r="BZ1319" i="1"/>
  <c r="AO1255" i="1"/>
  <c r="BK1255" i="1"/>
  <c r="BX1255" i="1"/>
  <c r="BY1255" i="1"/>
  <c r="BZ1255" i="1"/>
  <c r="BK1191" i="1"/>
  <c r="BX1191" i="1"/>
  <c r="BY1191" i="1"/>
  <c r="BZ1191" i="1"/>
  <c r="AO1127" i="1"/>
  <c r="BK1127" i="1"/>
  <c r="BX1127" i="1"/>
  <c r="BY1127" i="1"/>
  <c r="BZ1127" i="1"/>
  <c r="AO1063" i="1"/>
  <c r="BK1063" i="1"/>
  <c r="BX1063" i="1"/>
  <c r="BY1063" i="1"/>
  <c r="BZ1063" i="1"/>
  <c r="AO999" i="1"/>
  <c r="BK999" i="1"/>
  <c r="BX999" i="1"/>
  <c r="BY999" i="1"/>
  <c r="BZ999" i="1"/>
  <c r="AO935" i="1"/>
  <c r="BK935" i="1"/>
  <c r="BX935" i="1"/>
  <c r="BY935" i="1"/>
  <c r="BZ935" i="1"/>
  <c r="BK871" i="1"/>
  <c r="BX871" i="1"/>
  <c r="BY871" i="1"/>
  <c r="BZ871" i="1"/>
  <c r="AO807" i="1"/>
  <c r="BK807" i="1"/>
  <c r="BX807" i="1"/>
  <c r="BY807" i="1"/>
  <c r="BZ807" i="1"/>
  <c r="BK743" i="1"/>
  <c r="BX743" i="1"/>
  <c r="BY743" i="1"/>
  <c r="BZ743" i="1"/>
  <c r="AO679" i="1"/>
  <c r="BK679" i="1"/>
  <c r="BX679" i="1"/>
  <c r="BY679" i="1"/>
  <c r="BZ679" i="1"/>
  <c r="AO615" i="1"/>
  <c r="BK615" i="1"/>
  <c r="BX615" i="1"/>
  <c r="BY615" i="1"/>
  <c r="BZ615" i="1"/>
  <c r="AO551" i="1"/>
  <c r="BK551" i="1"/>
  <c r="BX551" i="1"/>
  <c r="BY551" i="1"/>
  <c r="BZ551" i="1"/>
  <c r="AO1781" i="1"/>
  <c r="BK1781" i="1"/>
  <c r="BY1781" i="1"/>
  <c r="BX1781" i="1"/>
  <c r="BZ1781" i="1"/>
  <c r="AO1717" i="1"/>
  <c r="BK1717" i="1"/>
  <c r="BX1717" i="1"/>
  <c r="BY1717" i="1"/>
  <c r="BZ1717" i="1"/>
  <c r="BK1653" i="1"/>
  <c r="BY1653" i="1"/>
  <c r="BX1653" i="1"/>
  <c r="BZ1653" i="1"/>
  <c r="AO1589" i="1"/>
  <c r="BK1589" i="1"/>
  <c r="BX1589" i="1"/>
  <c r="BY1589" i="1"/>
  <c r="BZ1589" i="1"/>
  <c r="AO1525" i="1"/>
  <c r="BK1525" i="1"/>
  <c r="BX1525" i="1"/>
  <c r="BY1525" i="1"/>
  <c r="BZ1525" i="1"/>
  <c r="AO1461" i="1"/>
  <c r="BK1461" i="1"/>
  <c r="BX1461" i="1"/>
  <c r="BY1461" i="1"/>
  <c r="BZ1461" i="1"/>
  <c r="AO1397" i="1"/>
  <c r="BK1397" i="1"/>
  <c r="BX1397" i="1"/>
  <c r="BY1397" i="1"/>
  <c r="BZ1397" i="1"/>
  <c r="AO1333" i="1"/>
  <c r="BK1333" i="1"/>
  <c r="BX1333" i="1"/>
  <c r="BY1333" i="1"/>
  <c r="BZ1333" i="1"/>
  <c r="AO1269" i="1"/>
  <c r="BK1269" i="1"/>
  <c r="BX1269" i="1"/>
  <c r="BY1269" i="1"/>
  <c r="BZ1269" i="1"/>
  <c r="BK1205" i="1"/>
  <c r="BX1205" i="1"/>
  <c r="BY1205" i="1"/>
  <c r="BZ1205" i="1"/>
  <c r="BK1141" i="1"/>
  <c r="BX1141" i="1"/>
  <c r="BY1141" i="1"/>
  <c r="BZ1141" i="1"/>
  <c r="AO1077" i="1"/>
  <c r="BK1077" i="1"/>
  <c r="BX1077" i="1"/>
  <c r="BY1077" i="1"/>
  <c r="BZ1077" i="1"/>
  <c r="BK1013" i="1"/>
  <c r="BX1013" i="1"/>
  <c r="BY1013" i="1"/>
  <c r="BZ1013" i="1"/>
  <c r="AO949" i="1"/>
  <c r="BK949" i="1"/>
  <c r="BX949" i="1"/>
  <c r="BY949" i="1"/>
  <c r="BZ949" i="1"/>
  <c r="AO885" i="1"/>
  <c r="BK885" i="1"/>
  <c r="BX885" i="1"/>
  <c r="BY885" i="1"/>
  <c r="BZ885" i="1"/>
  <c r="BK821" i="1"/>
  <c r="BX821" i="1"/>
  <c r="BY821" i="1"/>
  <c r="BZ821" i="1"/>
  <c r="AO757" i="1"/>
  <c r="BK757" i="1"/>
  <c r="BX757" i="1"/>
  <c r="BY757" i="1"/>
  <c r="BZ757" i="1"/>
  <c r="AO693" i="1"/>
  <c r="BK693" i="1"/>
  <c r="BX693" i="1"/>
  <c r="BY693" i="1"/>
  <c r="BZ693" i="1"/>
  <c r="AO629" i="1"/>
  <c r="BK629" i="1"/>
  <c r="BX629" i="1"/>
  <c r="BY629" i="1"/>
  <c r="BZ629" i="1"/>
  <c r="AO565" i="1"/>
  <c r="BK565" i="1"/>
  <c r="BX565" i="1"/>
  <c r="BY565" i="1"/>
  <c r="BZ565" i="1"/>
  <c r="AO501" i="1"/>
  <c r="BK501" i="1"/>
  <c r="BX501" i="1"/>
  <c r="BY501" i="1"/>
  <c r="BZ501" i="1"/>
  <c r="AO437" i="1"/>
  <c r="BK437" i="1"/>
  <c r="BX437" i="1"/>
  <c r="BY437" i="1"/>
  <c r="BZ437" i="1"/>
  <c r="AO372" i="1"/>
  <c r="BK372" i="1"/>
  <c r="BX372" i="1"/>
  <c r="BY372" i="1"/>
  <c r="BZ372" i="1"/>
  <c r="AO308" i="1"/>
  <c r="BK308" i="1"/>
  <c r="BX308" i="1"/>
  <c r="BY308" i="1"/>
  <c r="BZ308" i="1"/>
  <c r="BK244" i="1"/>
  <c r="BX244" i="1"/>
  <c r="BY244" i="1"/>
  <c r="BZ244" i="1"/>
  <c r="AO180" i="1"/>
  <c r="BK180" i="1"/>
  <c r="BX180" i="1"/>
  <c r="BY180" i="1"/>
  <c r="BZ180" i="1"/>
  <c r="BK116" i="1"/>
  <c r="BX116" i="1"/>
  <c r="BY116" i="1"/>
  <c r="BZ116" i="1"/>
  <c r="AO52" i="1"/>
  <c r="BK52" i="1"/>
  <c r="BX52" i="1"/>
  <c r="BY52" i="1"/>
  <c r="BZ52" i="1"/>
  <c r="BK1292" i="1"/>
  <c r="BX1292" i="1"/>
  <c r="BY1292" i="1"/>
  <c r="BZ1292" i="1"/>
  <c r="BK1228" i="1"/>
  <c r="BX1228" i="1"/>
  <c r="BY1228" i="1"/>
  <c r="BZ1228" i="1"/>
  <c r="BK1164" i="1"/>
  <c r="BX1164" i="1"/>
  <c r="BY1164" i="1"/>
  <c r="BZ1164" i="1"/>
  <c r="AO1100" i="1"/>
  <c r="BK1100" i="1"/>
  <c r="BX1100" i="1"/>
  <c r="BY1100" i="1"/>
  <c r="BZ1100" i="1"/>
  <c r="BK980" i="1"/>
  <c r="BX980" i="1"/>
  <c r="BY980" i="1"/>
  <c r="BZ980" i="1"/>
  <c r="BK852" i="1"/>
  <c r="BX852" i="1"/>
  <c r="BY852" i="1"/>
  <c r="BZ852" i="1"/>
  <c r="AO716" i="1"/>
  <c r="BK716" i="1"/>
  <c r="BX716" i="1"/>
  <c r="BY716" i="1"/>
  <c r="BZ716" i="1"/>
  <c r="BK564" i="1"/>
  <c r="BX564" i="1"/>
  <c r="BY564" i="1"/>
  <c r="BZ564" i="1"/>
  <c r="AO436" i="1"/>
  <c r="BK436" i="1"/>
  <c r="BX436" i="1"/>
  <c r="BY436" i="1"/>
  <c r="BZ436" i="1"/>
  <c r="BK299" i="1"/>
  <c r="BY299" i="1"/>
  <c r="BZ299" i="1"/>
  <c r="BX299" i="1"/>
  <c r="BK171" i="1"/>
  <c r="BY171" i="1"/>
  <c r="BZ171" i="1"/>
  <c r="BX171" i="1"/>
  <c r="AO43" i="1"/>
  <c r="BK43" i="1"/>
  <c r="BY43" i="1"/>
  <c r="BZ43" i="1"/>
  <c r="BX43" i="1"/>
  <c r="BK1606" i="1"/>
  <c r="BX1606" i="1"/>
  <c r="BY1606" i="1"/>
  <c r="BZ1606" i="1"/>
  <c r="AO1166" i="1"/>
  <c r="BK1166" i="1"/>
  <c r="BX1166" i="1"/>
  <c r="BY1166" i="1"/>
  <c r="BZ1166" i="1"/>
  <c r="AO726" i="1"/>
  <c r="BK726" i="1"/>
  <c r="BX726" i="1"/>
  <c r="BY726" i="1"/>
  <c r="BZ726" i="1"/>
  <c r="BK349" i="1"/>
  <c r="BX349" i="1"/>
  <c r="BY349" i="1"/>
  <c r="BZ349" i="1"/>
  <c r="BK1728" i="1"/>
  <c r="BZ1728" i="1"/>
  <c r="BX1728" i="1"/>
  <c r="BY1728" i="1"/>
  <c r="BK1472" i="1"/>
  <c r="BZ1472" i="1"/>
  <c r="BX1472" i="1"/>
  <c r="BY1472" i="1"/>
  <c r="AO1224" i="1"/>
  <c r="BK1224" i="1"/>
  <c r="BZ1224" i="1"/>
  <c r="BX1224" i="1"/>
  <c r="BY1224" i="1"/>
  <c r="BK984" i="1"/>
  <c r="BZ984" i="1"/>
  <c r="BX984" i="1"/>
  <c r="BY984" i="1"/>
  <c r="AO728" i="1"/>
  <c r="BK728" i="1"/>
  <c r="BZ728" i="1"/>
  <c r="BX728" i="1"/>
  <c r="BY728" i="1"/>
  <c r="BK472" i="1"/>
  <c r="BZ472" i="1"/>
  <c r="BX472" i="1"/>
  <c r="BY472" i="1"/>
  <c r="BK119" i="1"/>
  <c r="BX119" i="1"/>
  <c r="BY119" i="1"/>
  <c r="BZ119" i="1"/>
  <c r="AO1622" i="1"/>
  <c r="BK1622" i="1"/>
  <c r="BX1622" i="1"/>
  <c r="BY1622" i="1"/>
  <c r="BZ1622" i="1"/>
  <c r="BK1062" i="1"/>
  <c r="BX1062" i="1"/>
  <c r="BY1062" i="1"/>
  <c r="BZ1062" i="1"/>
  <c r="AO622" i="1"/>
  <c r="BK622" i="1"/>
  <c r="BX622" i="1"/>
  <c r="BY622" i="1"/>
  <c r="BZ622" i="1"/>
  <c r="AO229" i="1"/>
  <c r="BK229" i="1"/>
  <c r="BX229" i="1"/>
  <c r="BY229" i="1"/>
  <c r="BZ229" i="1"/>
  <c r="BK1736" i="1"/>
  <c r="BZ1736" i="1"/>
  <c r="BY1736" i="1"/>
  <c r="BX1736" i="1"/>
  <c r="AO1512" i="1"/>
  <c r="BK1512" i="1"/>
  <c r="BZ1512" i="1"/>
  <c r="BX1512" i="1"/>
  <c r="BY1512" i="1"/>
  <c r="AO1240" i="1"/>
  <c r="BK1240" i="1"/>
  <c r="BZ1240" i="1"/>
  <c r="BX1240" i="1"/>
  <c r="BY1240" i="1"/>
  <c r="AO968" i="1"/>
  <c r="BK968" i="1"/>
  <c r="BZ968" i="1"/>
  <c r="BX968" i="1"/>
  <c r="BY968" i="1"/>
  <c r="AO704" i="1"/>
  <c r="BK704" i="1"/>
  <c r="BZ704" i="1"/>
  <c r="BX704" i="1"/>
  <c r="BY704" i="1"/>
  <c r="AO464" i="1"/>
  <c r="BK464" i="1"/>
  <c r="BZ464" i="1"/>
  <c r="BX464" i="1"/>
  <c r="BY464" i="1"/>
  <c r="AO239" i="1"/>
  <c r="BK239" i="1"/>
  <c r="BX239" i="1"/>
  <c r="BY239" i="1"/>
  <c r="BZ239" i="1"/>
  <c r="AO1678" i="1"/>
  <c r="BK1678" i="1"/>
  <c r="BX1678" i="1"/>
  <c r="BY1678" i="1"/>
  <c r="BZ1678" i="1"/>
  <c r="BK1310" i="1"/>
  <c r="BX1310" i="1"/>
  <c r="BY1310" i="1"/>
  <c r="BZ1310" i="1"/>
  <c r="AO846" i="1"/>
  <c r="BK846" i="1"/>
  <c r="BX846" i="1"/>
  <c r="BY846" i="1"/>
  <c r="BZ846" i="1"/>
  <c r="BK245" i="1"/>
  <c r="BX245" i="1"/>
  <c r="BY245" i="1"/>
  <c r="BZ245" i="1"/>
  <c r="BK1744" i="1"/>
  <c r="BZ1744" i="1"/>
  <c r="BY1744" i="1"/>
  <c r="BX1744" i="1"/>
  <c r="AO1528" i="1"/>
  <c r="BK1528" i="1"/>
  <c r="BZ1528" i="1"/>
  <c r="BX1528" i="1"/>
  <c r="BY1528" i="1"/>
  <c r="AO1296" i="1"/>
  <c r="BK1296" i="1"/>
  <c r="BZ1296" i="1"/>
  <c r="BX1296" i="1"/>
  <c r="BY1296" i="1"/>
  <c r="BK1040" i="1"/>
  <c r="BZ1040" i="1"/>
  <c r="BX1040" i="1"/>
  <c r="BY1040" i="1"/>
  <c r="BK776" i="1"/>
  <c r="BZ776" i="1"/>
  <c r="BX776" i="1"/>
  <c r="BY776" i="1"/>
  <c r="AO520" i="1"/>
  <c r="BK520" i="1"/>
  <c r="BZ520" i="1"/>
  <c r="BX520" i="1"/>
  <c r="BY520" i="1"/>
  <c r="AO279" i="1"/>
  <c r="BK279" i="1"/>
  <c r="BX279" i="1"/>
  <c r="BY279" i="1"/>
  <c r="BZ279" i="1"/>
  <c r="BK47" i="1"/>
  <c r="BX47" i="1"/>
  <c r="BY47" i="1"/>
  <c r="BZ47" i="1"/>
  <c r="AO1462" i="1"/>
  <c r="BK1462" i="1"/>
  <c r="BX1462" i="1"/>
  <c r="BY1462" i="1"/>
  <c r="BZ1462" i="1"/>
  <c r="AO934" i="1"/>
  <c r="BK934" i="1"/>
  <c r="BX934" i="1"/>
  <c r="BY934" i="1"/>
  <c r="BZ934" i="1"/>
  <c r="AO486" i="1"/>
  <c r="BK486" i="1"/>
  <c r="BX486" i="1"/>
  <c r="BY486" i="1"/>
  <c r="BZ486" i="1"/>
  <c r="BK1712" i="1"/>
  <c r="BZ1712" i="1"/>
  <c r="BX1712" i="1"/>
  <c r="BY1712" i="1"/>
  <c r="BK1376" i="1"/>
  <c r="BZ1376" i="1"/>
  <c r="BX1376" i="1"/>
  <c r="BY1376" i="1"/>
  <c r="BK1112" i="1"/>
  <c r="BZ1112" i="1"/>
  <c r="BX1112" i="1"/>
  <c r="BY1112" i="1"/>
  <c r="BK872" i="1"/>
  <c r="BZ872" i="1"/>
  <c r="BX872" i="1"/>
  <c r="BY872" i="1"/>
  <c r="BK632" i="1"/>
  <c r="BZ632" i="1"/>
  <c r="BX632" i="1"/>
  <c r="BY632" i="1"/>
  <c r="BK359" i="1"/>
  <c r="BX359" i="1"/>
  <c r="BY359" i="1"/>
  <c r="BZ359" i="1"/>
  <c r="AO151" i="1"/>
  <c r="BK151" i="1"/>
  <c r="BX151" i="1"/>
  <c r="BY151" i="1"/>
  <c r="BZ151" i="1"/>
  <c r="BK1566" i="1"/>
  <c r="BX1566" i="1"/>
  <c r="BY1566" i="1"/>
  <c r="BZ1566" i="1"/>
  <c r="AO1206" i="1"/>
  <c r="BK1206" i="1"/>
  <c r="BX1206" i="1"/>
  <c r="BY1206" i="1"/>
  <c r="BZ1206" i="1"/>
  <c r="BK758" i="1"/>
  <c r="BX758" i="1"/>
  <c r="BY758" i="1"/>
  <c r="BZ758" i="1"/>
  <c r="BK373" i="1"/>
  <c r="BX373" i="1"/>
  <c r="BY373" i="1"/>
  <c r="BZ373" i="1"/>
  <c r="BK511" i="1"/>
  <c r="BX511" i="1"/>
  <c r="BY511" i="1"/>
  <c r="BZ511" i="1"/>
  <c r="AO447" i="1"/>
  <c r="BK447" i="1"/>
  <c r="BX447" i="1"/>
  <c r="BY447" i="1"/>
  <c r="BZ447" i="1"/>
  <c r="AO383" i="1"/>
  <c r="BK383" i="1"/>
  <c r="BX383" i="1"/>
  <c r="BY383" i="1"/>
  <c r="BZ383" i="1"/>
  <c r="AO318" i="1"/>
  <c r="BK318" i="1"/>
  <c r="BX318" i="1"/>
  <c r="BY318" i="1"/>
  <c r="BZ318" i="1"/>
  <c r="AO254" i="1"/>
  <c r="BK254" i="1"/>
  <c r="BX254" i="1"/>
  <c r="BY254" i="1"/>
  <c r="BZ254" i="1"/>
  <c r="AO190" i="1"/>
  <c r="BK190" i="1"/>
  <c r="BX190" i="1"/>
  <c r="BY190" i="1"/>
  <c r="BZ190" i="1"/>
  <c r="AO126" i="1"/>
  <c r="BK126" i="1"/>
  <c r="BX126" i="1"/>
  <c r="BY126" i="1"/>
  <c r="BZ126" i="1"/>
  <c r="AO62" i="1"/>
  <c r="BK62" i="1"/>
  <c r="BX62" i="1"/>
  <c r="BY62" i="1"/>
  <c r="BZ62" i="1"/>
  <c r="AO1582" i="1"/>
  <c r="BK1582" i="1"/>
  <c r="BX1582" i="1"/>
  <c r="BY1582" i="1"/>
  <c r="BZ1582" i="1"/>
  <c r="BK1198" i="1"/>
  <c r="BX1198" i="1"/>
  <c r="BY1198" i="1"/>
  <c r="BZ1198" i="1"/>
  <c r="AO742" i="1"/>
  <c r="BK742" i="1"/>
  <c r="BX742" i="1"/>
  <c r="BY742" i="1"/>
  <c r="BZ742" i="1"/>
  <c r="AO253" i="1"/>
  <c r="BK253" i="1"/>
  <c r="BX253" i="1"/>
  <c r="BY253" i="1"/>
  <c r="BZ253" i="1"/>
  <c r="BK1036" i="1"/>
  <c r="BX1036" i="1"/>
  <c r="BY1036" i="1"/>
  <c r="BZ1036" i="1"/>
  <c r="AO908" i="1"/>
  <c r="BK908" i="1"/>
  <c r="BX908" i="1"/>
  <c r="BY908" i="1"/>
  <c r="BZ908" i="1"/>
  <c r="BK788" i="1"/>
  <c r="BX788" i="1"/>
  <c r="BY788" i="1"/>
  <c r="BZ788" i="1"/>
  <c r="BK668" i="1"/>
  <c r="BX668" i="1"/>
  <c r="BY668" i="1"/>
  <c r="BZ668" i="1"/>
  <c r="BK556" i="1"/>
  <c r="BX556" i="1"/>
  <c r="BY556" i="1"/>
  <c r="BZ556" i="1"/>
  <c r="BK428" i="1"/>
  <c r="BX428" i="1"/>
  <c r="BY428" i="1"/>
  <c r="BZ428" i="1"/>
  <c r="BK307" i="1"/>
  <c r="BY307" i="1"/>
  <c r="BZ307" i="1"/>
  <c r="BX307" i="1"/>
  <c r="BK179" i="1"/>
  <c r="BY179" i="1"/>
  <c r="BZ179" i="1"/>
  <c r="BX179" i="1"/>
  <c r="AO51" i="1"/>
  <c r="BK51" i="1"/>
  <c r="BY51" i="1"/>
  <c r="BZ51" i="1"/>
  <c r="BX51" i="1"/>
  <c r="AO1438" i="1"/>
  <c r="BK1438" i="1"/>
  <c r="BX1438" i="1"/>
  <c r="BY1438" i="1"/>
  <c r="BZ1438" i="1"/>
  <c r="AO1022" i="1"/>
  <c r="BK1022" i="1"/>
  <c r="BX1022" i="1"/>
  <c r="BY1022" i="1"/>
  <c r="BZ1022" i="1"/>
  <c r="AO582" i="1"/>
  <c r="BK582" i="1"/>
  <c r="BX582" i="1"/>
  <c r="BY582" i="1"/>
  <c r="BZ582" i="1"/>
  <c r="AO157" i="1"/>
  <c r="BK157" i="1"/>
  <c r="BX157" i="1"/>
  <c r="BY157" i="1"/>
  <c r="BZ157" i="1"/>
  <c r="BK1668" i="1"/>
  <c r="BX1668" i="1"/>
  <c r="BY1668" i="1"/>
  <c r="BZ1668" i="1"/>
  <c r="AO1651" i="1"/>
  <c r="BK1651" i="1"/>
  <c r="BY1651" i="1"/>
  <c r="BZ1651" i="1"/>
  <c r="BX1651" i="1"/>
  <c r="AO1203" i="1"/>
  <c r="BK1203" i="1"/>
  <c r="BY1203" i="1"/>
  <c r="BZ1203" i="1"/>
  <c r="BX1203" i="1"/>
  <c r="AO563" i="1"/>
  <c r="BK563" i="1"/>
  <c r="BY563" i="1"/>
  <c r="BZ563" i="1"/>
  <c r="BX563" i="1"/>
  <c r="AO114" i="1"/>
  <c r="BK114" i="1"/>
  <c r="BX114" i="1"/>
  <c r="BY114" i="1"/>
  <c r="BZ114" i="1"/>
  <c r="AO1770" i="1"/>
  <c r="BK1770" i="1"/>
  <c r="BY1770" i="1"/>
  <c r="BZ1770" i="1"/>
  <c r="BX1770" i="1"/>
  <c r="AO1258" i="1"/>
  <c r="BK1258" i="1"/>
  <c r="BX1258" i="1"/>
  <c r="BY1258" i="1"/>
  <c r="BZ1258" i="1"/>
  <c r="AO810" i="1"/>
  <c r="BK810" i="1"/>
  <c r="BX810" i="1"/>
  <c r="BY810" i="1"/>
  <c r="BZ810" i="1"/>
  <c r="AO297" i="1"/>
  <c r="BK297" i="1"/>
  <c r="BX297" i="1"/>
  <c r="BY297" i="1"/>
  <c r="BZ297" i="1"/>
  <c r="BK112" i="1"/>
  <c r="BZ112" i="1"/>
  <c r="BX112" i="1"/>
  <c r="BY112" i="1"/>
  <c r="AO1465" i="1"/>
  <c r="BK1465" i="1"/>
  <c r="BX1465" i="1"/>
  <c r="BY1465" i="1"/>
  <c r="BZ1465" i="1"/>
  <c r="AO873" i="1"/>
  <c r="BK873" i="1"/>
  <c r="BX873" i="1"/>
  <c r="BY873" i="1"/>
  <c r="BZ873" i="1"/>
  <c r="AO1743" i="1"/>
  <c r="BK1743" i="1"/>
  <c r="BX1743" i="1"/>
  <c r="BY1743" i="1"/>
  <c r="BZ1743" i="1"/>
  <c r="AO1295" i="1"/>
  <c r="BK1295" i="1"/>
  <c r="BX1295" i="1"/>
  <c r="BY1295" i="1"/>
  <c r="BZ1295" i="1"/>
  <c r="AO911" i="1"/>
  <c r="BK911" i="1"/>
  <c r="BX911" i="1"/>
  <c r="BY911" i="1"/>
  <c r="BZ911" i="1"/>
  <c r="AO1757" i="1"/>
  <c r="BK1757" i="1"/>
  <c r="BX1757" i="1"/>
  <c r="BY1757" i="1"/>
  <c r="BZ1757" i="1"/>
  <c r="AO1181" i="1"/>
  <c r="BK1181" i="1"/>
  <c r="BX1181" i="1"/>
  <c r="BY1181" i="1"/>
  <c r="BZ1181" i="1"/>
  <c r="AO733" i="1"/>
  <c r="BK733" i="1"/>
  <c r="BX733" i="1"/>
  <c r="BY733" i="1"/>
  <c r="BZ733" i="1"/>
  <c r="AO284" i="1"/>
  <c r="BK284" i="1"/>
  <c r="BX284" i="1"/>
  <c r="BY284" i="1"/>
  <c r="BZ284" i="1"/>
  <c r="BK1060" i="1"/>
  <c r="BX1060" i="1"/>
  <c r="BY1060" i="1"/>
  <c r="BZ1060" i="1"/>
  <c r="AO1782" i="1"/>
  <c r="BK1782" i="1"/>
  <c r="BX1782" i="1"/>
  <c r="BY1782" i="1"/>
  <c r="BZ1782" i="1"/>
  <c r="AO1128" i="1"/>
  <c r="BK1128" i="1"/>
  <c r="BZ1128" i="1"/>
  <c r="BX1128" i="1"/>
  <c r="BY1128" i="1"/>
  <c r="AO894" i="1"/>
  <c r="BK894" i="1"/>
  <c r="BX894" i="1"/>
  <c r="BY894" i="1"/>
  <c r="BZ894" i="1"/>
  <c r="AO864" i="1"/>
  <c r="BK864" i="1"/>
  <c r="BZ864" i="1"/>
  <c r="BX864" i="1"/>
  <c r="BY864" i="1"/>
  <c r="AO1142" i="1"/>
  <c r="BK1142" i="1"/>
  <c r="BX1142" i="1"/>
  <c r="BY1142" i="1"/>
  <c r="BZ1142" i="1"/>
  <c r="AO680" i="1"/>
  <c r="BK680" i="1"/>
  <c r="BZ680" i="1"/>
  <c r="BX680" i="1"/>
  <c r="BY680" i="1"/>
  <c r="AO277" i="1"/>
  <c r="BK277" i="1"/>
  <c r="BX277" i="1"/>
  <c r="BY277" i="1"/>
  <c r="BZ277" i="1"/>
  <c r="AO528" i="1"/>
  <c r="BK528" i="1"/>
  <c r="BZ528" i="1"/>
  <c r="BX528" i="1"/>
  <c r="BY528" i="1"/>
  <c r="AO358" i="1"/>
  <c r="BK358" i="1"/>
  <c r="BX358" i="1"/>
  <c r="BY358" i="1"/>
  <c r="BZ358" i="1"/>
  <c r="AO558" i="1"/>
  <c r="BK558" i="1"/>
  <c r="BX558" i="1"/>
  <c r="BY558" i="1"/>
  <c r="BZ558" i="1"/>
  <c r="AO508" i="1"/>
  <c r="BK508" i="1"/>
  <c r="BX508" i="1"/>
  <c r="BY508" i="1"/>
  <c r="BZ508" i="1"/>
  <c r="BK862" i="1"/>
  <c r="BX862" i="1"/>
  <c r="BY862" i="1"/>
  <c r="BZ862" i="1"/>
  <c r="BK1812" i="1"/>
  <c r="BX1812" i="1"/>
  <c r="BY1812" i="1"/>
  <c r="BZ1812" i="1"/>
  <c r="AO1684" i="1"/>
  <c r="BK1684" i="1"/>
  <c r="BX1684" i="1"/>
  <c r="BY1684" i="1"/>
  <c r="BZ1684" i="1"/>
  <c r="AO1556" i="1"/>
  <c r="BK1556" i="1"/>
  <c r="BX1556" i="1"/>
  <c r="BY1556" i="1"/>
  <c r="BZ1556" i="1"/>
  <c r="AO1428" i="1"/>
  <c r="BK1428" i="1"/>
  <c r="BX1428" i="1"/>
  <c r="BY1428" i="1"/>
  <c r="BZ1428" i="1"/>
  <c r="BK1795" i="1"/>
  <c r="BY1795" i="1"/>
  <c r="BZ1795" i="1"/>
  <c r="BX1795" i="1"/>
  <c r="AO1667" i="1"/>
  <c r="BK1667" i="1"/>
  <c r="BY1667" i="1"/>
  <c r="BZ1667" i="1"/>
  <c r="BX1667" i="1"/>
  <c r="AO1539" i="1"/>
  <c r="BK1539" i="1"/>
  <c r="BY1539" i="1"/>
  <c r="BZ1539" i="1"/>
  <c r="BX1539" i="1"/>
  <c r="AO1411" i="1"/>
  <c r="BK1411" i="1"/>
  <c r="BY1411" i="1"/>
  <c r="BZ1411" i="1"/>
  <c r="BX1411" i="1"/>
  <c r="BK1283" i="1"/>
  <c r="BY1283" i="1"/>
  <c r="BZ1283" i="1"/>
  <c r="BX1283" i="1"/>
  <c r="AO1155" i="1"/>
  <c r="BK1155" i="1"/>
  <c r="BY1155" i="1"/>
  <c r="BZ1155" i="1"/>
  <c r="BX1155" i="1"/>
  <c r="BK1027" i="1"/>
  <c r="BY1027" i="1"/>
  <c r="BZ1027" i="1"/>
  <c r="BX1027" i="1"/>
  <c r="BK899" i="1"/>
  <c r="BY899" i="1"/>
  <c r="BZ899" i="1"/>
  <c r="BX899" i="1"/>
  <c r="AO771" i="1"/>
  <c r="BK771" i="1"/>
  <c r="BY771" i="1"/>
  <c r="BZ771" i="1"/>
  <c r="BX771" i="1"/>
  <c r="AO579" i="1"/>
  <c r="BK579" i="1"/>
  <c r="BY579" i="1"/>
  <c r="BZ579" i="1"/>
  <c r="BX579" i="1"/>
  <c r="BK451" i="1"/>
  <c r="BY451" i="1"/>
  <c r="BZ451" i="1"/>
  <c r="BX451" i="1"/>
  <c r="BK322" i="1"/>
  <c r="BX322" i="1"/>
  <c r="BY322" i="1"/>
  <c r="BZ322" i="1"/>
  <c r="AO194" i="1"/>
  <c r="BK194" i="1"/>
  <c r="BX194" i="1"/>
  <c r="BY194" i="1"/>
  <c r="BZ194" i="1"/>
  <c r="BK66" i="1"/>
  <c r="BX66" i="1"/>
  <c r="BY66" i="1"/>
  <c r="BZ66" i="1"/>
  <c r="AO657" i="1"/>
  <c r="BK657" i="1"/>
  <c r="BX657" i="1"/>
  <c r="BY657" i="1"/>
  <c r="BZ657" i="1"/>
  <c r="AO312" i="1"/>
  <c r="BK312" i="1"/>
  <c r="BZ312" i="1"/>
  <c r="BX312" i="1"/>
  <c r="BY312" i="1"/>
  <c r="BK120" i="1"/>
  <c r="BZ120" i="1"/>
  <c r="BX120" i="1"/>
  <c r="BY120" i="1"/>
  <c r="BK1722" i="1"/>
  <c r="BX1722" i="1"/>
  <c r="BY1722" i="1"/>
  <c r="BZ1722" i="1"/>
  <c r="AO1530" i="1"/>
  <c r="BK1530" i="1"/>
  <c r="BX1530" i="1"/>
  <c r="BY1530" i="1"/>
  <c r="BZ1530" i="1"/>
  <c r="AO1402" i="1"/>
  <c r="BK1402" i="1"/>
  <c r="BX1402" i="1"/>
  <c r="BY1402" i="1"/>
  <c r="BZ1402" i="1"/>
  <c r="AO1274" i="1"/>
  <c r="BK1274" i="1"/>
  <c r="BX1274" i="1"/>
  <c r="BY1274" i="1"/>
  <c r="BZ1274" i="1"/>
  <c r="AO1210" i="1"/>
  <c r="BK1210" i="1"/>
  <c r="BX1210" i="1"/>
  <c r="BY1210" i="1"/>
  <c r="BZ1210" i="1"/>
  <c r="BK1082" i="1"/>
  <c r="BX1082" i="1"/>
  <c r="BY1082" i="1"/>
  <c r="BZ1082" i="1"/>
  <c r="BK890" i="1"/>
  <c r="BX890" i="1"/>
  <c r="BY890" i="1"/>
  <c r="BZ890" i="1"/>
  <c r="AO762" i="1"/>
  <c r="BK762" i="1"/>
  <c r="BX762" i="1"/>
  <c r="BY762" i="1"/>
  <c r="BZ762" i="1"/>
  <c r="AO634" i="1"/>
  <c r="BK634" i="1"/>
  <c r="BX634" i="1"/>
  <c r="BY634" i="1"/>
  <c r="BZ634" i="1"/>
  <c r="AO506" i="1"/>
  <c r="BK506" i="1"/>
  <c r="BX506" i="1"/>
  <c r="BY506" i="1"/>
  <c r="BZ506" i="1"/>
  <c r="AO377" i="1"/>
  <c r="BK377" i="1"/>
  <c r="BX377" i="1"/>
  <c r="BY377" i="1"/>
  <c r="BZ377" i="1"/>
  <c r="AO249" i="1"/>
  <c r="BK249" i="1"/>
  <c r="BX249" i="1"/>
  <c r="BY249" i="1"/>
  <c r="BZ249" i="1"/>
  <c r="BK121" i="1"/>
  <c r="BX121" i="1"/>
  <c r="BY121" i="1"/>
  <c r="BZ121" i="1"/>
  <c r="AO761" i="1"/>
  <c r="BK761" i="1"/>
  <c r="BX761" i="1"/>
  <c r="BY761" i="1"/>
  <c r="BZ761" i="1"/>
  <c r="AO344" i="1"/>
  <c r="BK344" i="1"/>
  <c r="BZ344" i="1"/>
  <c r="BX344" i="1"/>
  <c r="BY344" i="1"/>
  <c r="AO1801" i="1"/>
  <c r="BK1801" i="1"/>
  <c r="BX1801" i="1"/>
  <c r="BY1801" i="1"/>
  <c r="BZ1801" i="1"/>
  <c r="AO1673" i="1"/>
  <c r="BK1673" i="1"/>
  <c r="BX1673" i="1"/>
  <c r="BY1673" i="1"/>
  <c r="BZ1673" i="1"/>
  <c r="BK1545" i="1"/>
  <c r="BY1545" i="1"/>
  <c r="BX1545" i="1"/>
  <c r="BZ1545" i="1"/>
  <c r="AO1417" i="1"/>
  <c r="BK1417" i="1"/>
  <c r="BX1417" i="1"/>
  <c r="BY1417" i="1"/>
  <c r="BZ1417" i="1"/>
  <c r="AO1289" i="1"/>
  <c r="BK1289" i="1"/>
  <c r="BX1289" i="1"/>
  <c r="BY1289" i="1"/>
  <c r="BZ1289" i="1"/>
  <c r="AO1161" i="1"/>
  <c r="BK1161" i="1"/>
  <c r="BX1161" i="1"/>
  <c r="BY1161" i="1"/>
  <c r="BZ1161" i="1"/>
  <c r="BK1033" i="1"/>
  <c r="BX1033" i="1"/>
  <c r="BY1033" i="1"/>
  <c r="BZ1033" i="1"/>
  <c r="BK889" i="1"/>
  <c r="BX889" i="1"/>
  <c r="BY889" i="1"/>
  <c r="BZ889" i="1"/>
  <c r="BK633" i="1"/>
  <c r="BX633" i="1"/>
  <c r="BY633" i="1"/>
  <c r="BZ633" i="1"/>
  <c r="AO232" i="1"/>
  <c r="BK232" i="1"/>
  <c r="BZ232" i="1"/>
  <c r="BX232" i="1"/>
  <c r="BY232" i="1"/>
  <c r="AO24" i="1"/>
  <c r="BK24" i="1"/>
  <c r="BZ24" i="1"/>
  <c r="BX24" i="1"/>
  <c r="BY24" i="1"/>
  <c r="AO1695" i="1"/>
  <c r="BK1695" i="1"/>
  <c r="BZ1695" i="1"/>
  <c r="BX1695" i="1"/>
  <c r="BY1695" i="1"/>
  <c r="BK1567" i="1"/>
  <c r="BZ1567" i="1"/>
  <c r="BX1567" i="1"/>
  <c r="BY1567" i="1"/>
  <c r="BK1439" i="1"/>
  <c r="BX1439" i="1"/>
  <c r="BY1439" i="1"/>
  <c r="BZ1439" i="1"/>
  <c r="BK1311" i="1"/>
  <c r="BX1311" i="1"/>
  <c r="BY1311" i="1"/>
  <c r="BZ1311" i="1"/>
  <c r="AO1183" i="1"/>
  <c r="BK1183" i="1"/>
  <c r="BX1183" i="1"/>
  <c r="BY1183" i="1"/>
  <c r="BZ1183" i="1"/>
  <c r="AO1055" i="1"/>
  <c r="BK1055" i="1"/>
  <c r="BX1055" i="1"/>
  <c r="BY1055" i="1"/>
  <c r="BZ1055" i="1"/>
  <c r="AO927" i="1"/>
  <c r="BK927" i="1"/>
  <c r="BX927" i="1"/>
  <c r="BY927" i="1"/>
  <c r="BZ927" i="1"/>
  <c r="AO863" i="1"/>
  <c r="BK863" i="1"/>
  <c r="BX863" i="1"/>
  <c r="BY863" i="1"/>
  <c r="BZ863" i="1"/>
  <c r="BK735" i="1"/>
  <c r="BX735" i="1"/>
  <c r="BY735" i="1"/>
  <c r="BZ735" i="1"/>
  <c r="AO607" i="1"/>
  <c r="BK607" i="1"/>
  <c r="BX607" i="1"/>
  <c r="BY607" i="1"/>
  <c r="BZ607" i="1"/>
  <c r="AO1773" i="1"/>
  <c r="BK1773" i="1"/>
  <c r="BY1773" i="1"/>
  <c r="BZ1773" i="1"/>
  <c r="BX1773" i="1"/>
  <c r="BK1645" i="1"/>
  <c r="BZ1645" i="1"/>
  <c r="BX1645" i="1"/>
  <c r="BY1645" i="1"/>
  <c r="AO1517" i="1"/>
  <c r="BK1517" i="1"/>
  <c r="BX1517" i="1"/>
  <c r="BY1517" i="1"/>
  <c r="BZ1517" i="1"/>
  <c r="AO1389" i="1"/>
  <c r="BK1389" i="1"/>
  <c r="BX1389" i="1"/>
  <c r="BY1389" i="1"/>
  <c r="BZ1389" i="1"/>
  <c r="AO1261" i="1"/>
  <c r="BK1261" i="1"/>
  <c r="BX1261" i="1"/>
  <c r="BY1261" i="1"/>
  <c r="BZ1261" i="1"/>
  <c r="AO1133" i="1"/>
  <c r="BK1133" i="1"/>
  <c r="BX1133" i="1"/>
  <c r="BY1133" i="1"/>
  <c r="BZ1133" i="1"/>
  <c r="AO1005" i="1"/>
  <c r="BK1005" i="1"/>
  <c r="BX1005" i="1"/>
  <c r="BY1005" i="1"/>
  <c r="BZ1005" i="1"/>
  <c r="AO877" i="1"/>
  <c r="BK877" i="1"/>
  <c r="BX877" i="1"/>
  <c r="BY877" i="1"/>
  <c r="BZ877" i="1"/>
  <c r="AO749" i="1"/>
  <c r="BK749" i="1"/>
  <c r="BX749" i="1"/>
  <c r="BY749" i="1"/>
  <c r="BZ749" i="1"/>
  <c r="AO621" i="1"/>
  <c r="BK621" i="1"/>
  <c r="BX621" i="1"/>
  <c r="BY621" i="1"/>
  <c r="BZ621" i="1"/>
  <c r="AO493" i="1"/>
  <c r="BK493" i="1"/>
  <c r="BX493" i="1"/>
  <c r="BY493" i="1"/>
  <c r="BZ493" i="1"/>
  <c r="AO364" i="1"/>
  <c r="BK364" i="1"/>
  <c r="BX364" i="1"/>
  <c r="BY364" i="1"/>
  <c r="BZ364" i="1"/>
  <c r="BK236" i="1"/>
  <c r="BX236" i="1"/>
  <c r="BY236" i="1"/>
  <c r="BZ236" i="1"/>
  <c r="AO44" i="1"/>
  <c r="BK44" i="1"/>
  <c r="BX44" i="1"/>
  <c r="BY44" i="1"/>
  <c r="BZ44" i="1"/>
  <c r="BK1220" i="1"/>
  <c r="BX1220" i="1"/>
  <c r="BY1220" i="1"/>
  <c r="BZ1220" i="1"/>
  <c r="BK964" i="1"/>
  <c r="BX964" i="1"/>
  <c r="BY964" i="1"/>
  <c r="BZ964" i="1"/>
  <c r="AO700" i="1"/>
  <c r="BK700" i="1"/>
  <c r="BX700" i="1"/>
  <c r="BY700" i="1"/>
  <c r="BZ700" i="1"/>
  <c r="AO420" i="1"/>
  <c r="BK420" i="1"/>
  <c r="BX420" i="1"/>
  <c r="BY420" i="1"/>
  <c r="BZ420" i="1"/>
  <c r="AO155" i="1"/>
  <c r="BK155" i="1"/>
  <c r="BY155" i="1"/>
  <c r="BZ155" i="1"/>
  <c r="BX155" i="1"/>
  <c r="AO1574" i="1"/>
  <c r="BK1574" i="1"/>
  <c r="BX1574" i="1"/>
  <c r="BY1574" i="1"/>
  <c r="BZ1574" i="1"/>
  <c r="AO670" i="1"/>
  <c r="BK670" i="1"/>
  <c r="BX670" i="1"/>
  <c r="BY670" i="1"/>
  <c r="BZ670" i="1"/>
  <c r="AO1688" i="1"/>
  <c r="BK1688" i="1"/>
  <c r="BZ1688" i="1"/>
  <c r="BX1688" i="1"/>
  <c r="BY1688" i="1"/>
  <c r="AO1192" i="1"/>
  <c r="BK1192" i="1"/>
  <c r="BZ1192" i="1"/>
  <c r="BX1192" i="1"/>
  <c r="BY1192" i="1"/>
  <c r="AO688" i="1"/>
  <c r="BK688" i="1"/>
  <c r="BZ688" i="1"/>
  <c r="BX688" i="1"/>
  <c r="BY688" i="1"/>
  <c r="AO103" i="1"/>
  <c r="BK103" i="1"/>
  <c r="BX103" i="1"/>
  <c r="BY103" i="1"/>
  <c r="BZ103" i="1"/>
  <c r="BK1006" i="1"/>
  <c r="BX1006" i="1"/>
  <c r="BY1006" i="1"/>
  <c r="BZ1006" i="1"/>
  <c r="AO181" i="1"/>
  <c r="BK181" i="1"/>
  <c r="BX181" i="1"/>
  <c r="BY181" i="1"/>
  <c r="BZ181" i="1"/>
  <c r="AO1480" i="1"/>
  <c r="BK1480" i="1"/>
  <c r="BZ1480" i="1"/>
  <c r="BX1480" i="1"/>
  <c r="BY1480" i="1"/>
  <c r="AO672" i="1"/>
  <c r="BK672" i="1"/>
  <c r="BZ672" i="1"/>
  <c r="BX672" i="1"/>
  <c r="BY672" i="1"/>
  <c r="BK223" i="1"/>
  <c r="BX223" i="1"/>
  <c r="BY223" i="1"/>
  <c r="BZ223" i="1"/>
  <c r="AO1246" i="1"/>
  <c r="BK1246" i="1"/>
  <c r="BX1246" i="1"/>
  <c r="BY1246" i="1"/>
  <c r="BZ1246" i="1"/>
  <c r="AO782" i="1"/>
  <c r="BK782" i="1"/>
  <c r="BX782" i="1"/>
  <c r="BY782" i="1"/>
  <c r="BZ782" i="1"/>
  <c r="AO1720" i="1"/>
  <c r="BK1720" i="1"/>
  <c r="BZ1720" i="1"/>
  <c r="BX1720" i="1"/>
  <c r="BY1720" i="1"/>
  <c r="AO1264" i="1"/>
  <c r="BK1264" i="1"/>
  <c r="BZ1264" i="1"/>
  <c r="BX1264" i="1"/>
  <c r="BY1264" i="1"/>
  <c r="AO744" i="1"/>
  <c r="BK744" i="1"/>
  <c r="BZ744" i="1"/>
  <c r="BX744" i="1"/>
  <c r="BY744" i="1"/>
  <c r="AO23" i="1"/>
  <c r="BK23" i="1"/>
  <c r="BX23" i="1"/>
  <c r="BY23" i="1"/>
  <c r="BZ23" i="1"/>
  <c r="AO886" i="1"/>
  <c r="BK886" i="1"/>
  <c r="BX886" i="1"/>
  <c r="BY886" i="1"/>
  <c r="BZ886" i="1"/>
  <c r="BK406" i="1"/>
  <c r="BX406" i="1"/>
  <c r="BY406" i="1"/>
  <c r="BZ406" i="1"/>
  <c r="BK1344" i="1"/>
  <c r="BZ1344" i="1"/>
  <c r="BX1344" i="1"/>
  <c r="BY1344" i="1"/>
  <c r="AO848" i="1"/>
  <c r="BK848" i="1"/>
  <c r="BZ848" i="1"/>
  <c r="BX848" i="1"/>
  <c r="BY848" i="1"/>
  <c r="AO335" i="1"/>
  <c r="BK335" i="1"/>
  <c r="BX335" i="1"/>
  <c r="BY335" i="1"/>
  <c r="BZ335" i="1"/>
  <c r="AO1518" i="1"/>
  <c r="BK1518" i="1"/>
  <c r="BX1518" i="1"/>
  <c r="BY1518" i="1"/>
  <c r="BZ1518" i="1"/>
  <c r="AO702" i="1"/>
  <c r="BK702" i="1"/>
  <c r="BX702" i="1"/>
  <c r="BY702" i="1"/>
  <c r="BZ702" i="1"/>
  <c r="AO503" i="1"/>
  <c r="BK503" i="1"/>
  <c r="BX503" i="1"/>
  <c r="BY503" i="1"/>
  <c r="BZ503" i="1"/>
  <c r="AO310" i="1"/>
  <c r="BK310" i="1"/>
  <c r="BX310" i="1"/>
  <c r="BY310" i="1"/>
  <c r="BZ310" i="1"/>
  <c r="AO182" i="1"/>
  <c r="BK182" i="1"/>
  <c r="BX182" i="1"/>
  <c r="BY182" i="1"/>
  <c r="BZ182" i="1"/>
  <c r="AO54" i="1"/>
  <c r="BK54" i="1"/>
  <c r="BX54" i="1"/>
  <c r="BY54" i="1"/>
  <c r="BZ54" i="1"/>
  <c r="AO1150" i="1"/>
  <c r="BK1150" i="1"/>
  <c r="BX1150" i="1"/>
  <c r="BY1150" i="1"/>
  <c r="BZ1150" i="1"/>
  <c r="AO205" i="1"/>
  <c r="BK205" i="1"/>
  <c r="BX205" i="1"/>
  <c r="BY205" i="1"/>
  <c r="BZ205" i="1"/>
  <c r="BK892" i="1"/>
  <c r="BX892" i="1"/>
  <c r="BY892" i="1"/>
  <c r="BZ892" i="1"/>
  <c r="BK772" i="1"/>
  <c r="BX772" i="1"/>
  <c r="BY772" i="1"/>
  <c r="BZ772" i="1"/>
  <c r="BK412" i="1"/>
  <c r="BX412" i="1"/>
  <c r="BY412" i="1"/>
  <c r="BZ412" i="1"/>
  <c r="BK163" i="1"/>
  <c r="BY163" i="1"/>
  <c r="BZ163" i="1"/>
  <c r="BX163" i="1"/>
  <c r="BK1398" i="1"/>
  <c r="BX1398" i="1"/>
  <c r="BY1398" i="1"/>
  <c r="BZ1398" i="1"/>
  <c r="AO526" i="1"/>
  <c r="BK526" i="1"/>
  <c r="BX526" i="1"/>
  <c r="BY526" i="1"/>
  <c r="BZ526" i="1"/>
  <c r="AC1320" i="1"/>
  <c r="AD1316" i="1"/>
  <c r="AD708" i="1"/>
  <c r="AI880" i="1"/>
  <c r="AB1412" i="1"/>
  <c r="AB1156" i="1"/>
  <c r="AB900" i="1"/>
  <c r="AB644" i="1"/>
  <c r="AA373" i="1"/>
  <c r="AB373" i="1"/>
  <c r="AA341" i="1"/>
  <c r="AB341" i="1"/>
  <c r="AA309" i="1"/>
  <c r="AB309" i="1"/>
  <c r="AA277" i="1"/>
  <c r="AB277" i="1"/>
  <c r="AA245" i="1"/>
  <c r="AB245" i="1"/>
  <c r="AA213" i="1"/>
  <c r="AB213" i="1"/>
  <c r="AB181" i="1"/>
  <c r="AA181" i="1"/>
  <c r="AB149" i="1"/>
  <c r="AA149" i="1"/>
  <c r="AB117" i="1"/>
  <c r="AA117" i="1"/>
  <c r="AB85" i="1"/>
  <c r="AA85" i="1"/>
  <c r="AB53" i="1"/>
  <c r="AA53" i="1"/>
  <c r="AB21" i="1"/>
  <c r="AA21" i="1"/>
  <c r="AA348" i="1"/>
  <c r="AB348" i="1"/>
  <c r="AA316" i="1"/>
  <c r="AB316" i="1"/>
  <c r="AA284" i="1"/>
  <c r="AB284" i="1"/>
  <c r="AA252" i="1"/>
  <c r="AB252" i="1"/>
  <c r="AA220" i="1"/>
  <c r="AB220" i="1"/>
  <c r="AA188" i="1"/>
  <c r="AB188" i="1"/>
  <c r="AA156" i="1"/>
  <c r="AB156" i="1"/>
  <c r="AA124" i="1"/>
  <c r="AB124" i="1"/>
  <c r="AA92" i="1"/>
  <c r="AB92" i="1"/>
  <c r="AA60" i="1"/>
  <c r="AB60" i="1"/>
  <c r="AA28" i="1"/>
  <c r="AB28" i="1"/>
  <c r="AA355" i="1"/>
  <c r="AB355" i="1"/>
  <c r="AB323" i="1"/>
  <c r="AA323" i="1"/>
  <c r="AB291" i="1"/>
  <c r="AA291" i="1"/>
  <c r="AB259" i="1"/>
  <c r="AA259" i="1"/>
  <c r="AB227" i="1"/>
  <c r="AA227" i="1"/>
  <c r="AA195" i="1"/>
  <c r="AB195" i="1"/>
  <c r="AA163" i="1"/>
  <c r="AB163" i="1"/>
  <c r="AA131" i="1"/>
  <c r="AB131" i="1"/>
  <c r="AA99" i="1"/>
  <c r="AB99" i="1"/>
  <c r="AA67" i="1"/>
  <c r="AB67" i="1"/>
  <c r="AA35" i="1"/>
  <c r="AB35" i="1"/>
  <c r="AA1803" i="1"/>
  <c r="AB1803" i="1"/>
  <c r="AA1771" i="1"/>
  <c r="AB1771" i="1"/>
  <c r="AA1707" i="1"/>
  <c r="AB1707" i="1"/>
  <c r="AA1675" i="1"/>
  <c r="AB1675" i="1"/>
  <c r="AB1643" i="1"/>
  <c r="AA1643" i="1"/>
  <c r="AB1611" i="1"/>
  <c r="AA1611" i="1"/>
  <c r="AB1515" i="1"/>
  <c r="AA1515" i="1"/>
  <c r="AB1451" i="1"/>
  <c r="AA1451" i="1"/>
  <c r="AB1355" i="1"/>
  <c r="AA1355" i="1"/>
  <c r="AB1323" i="1"/>
  <c r="AA1323" i="1"/>
  <c r="AA1259" i="1"/>
  <c r="AB1259" i="1"/>
  <c r="AA353" i="1"/>
  <c r="AB353" i="1"/>
  <c r="AA321" i="1"/>
  <c r="AB321" i="1"/>
  <c r="AA289" i="1"/>
  <c r="AB289" i="1"/>
  <c r="AA257" i="1"/>
  <c r="AB257" i="1"/>
  <c r="AA225" i="1"/>
  <c r="AB225" i="1"/>
  <c r="AA193" i="1"/>
  <c r="AB193" i="1"/>
  <c r="AB161" i="1"/>
  <c r="AA161" i="1"/>
  <c r="AB129" i="1"/>
  <c r="AA129" i="1"/>
  <c r="AB97" i="1"/>
  <c r="AA97" i="1"/>
  <c r="AB65" i="1"/>
  <c r="AA65" i="1"/>
  <c r="AB33" i="1"/>
  <c r="AA33" i="1"/>
  <c r="AA360" i="1"/>
  <c r="AB360" i="1"/>
  <c r="AA328" i="1"/>
  <c r="AB328" i="1"/>
  <c r="AA296" i="1"/>
  <c r="AB296" i="1"/>
  <c r="AA264" i="1"/>
  <c r="AB264" i="1"/>
  <c r="AA232" i="1"/>
  <c r="AB232" i="1"/>
  <c r="AA200" i="1"/>
  <c r="AB200" i="1"/>
  <c r="AA168" i="1"/>
  <c r="AB168" i="1"/>
  <c r="AA136" i="1"/>
  <c r="AB136" i="1"/>
  <c r="AA104" i="1"/>
  <c r="AB104" i="1"/>
  <c r="AA72" i="1"/>
  <c r="AB72" i="1"/>
  <c r="AA40" i="1"/>
  <c r="AB40" i="1"/>
  <c r="AB375" i="1"/>
  <c r="AA375" i="1"/>
  <c r="AB343" i="1"/>
  <c r="AA343" i="1"/>
  <c r="AB311" i="1"/>
  <c r="AA311" i="1"/>
  <c r="AB279" i="1"/>
  <c r="AA279" i="1"/>
  <c r="AB247" i="1"/>
  <c r="AA247" i="1"/>
  <c r="AB215" i="1"/>
  <c r="AA215" i="1"/>
  <c r="AA183" i="1"/>
  <c r="AB183" i="1"/>
  <c r="AA151" i="1"/>
  <c r="AB151" i="1"/>
  <c r="AA119" i="1"/>
  <c r="AB119" i="1"/>
  <c r="AA87" i="1"/>
  <c r="AB87" i="1"/>
  <c r="AA55" i="1"/>
  <c r="AB55" i="1"/>
  <c r="AA23" i="1"/>
  <c r="AB23" i="1"/>
  <c r="AB362" i="1"/>
  <c r="AA362" i="1"/>
  <c r="AB330" i="1"/>
  <c r="AA330" i="1"/>
  <c r="AB298" i="1"/>
  <c r="AA298" i="1"/>
  <c r="AB266" i="1"/>
  <c r="AA266" i="1"/>
  <c r="AB234" i="1"/>
  <c r="AA234" i="1"/>
  <c r="AB202" i="1"/>
  <c r="AA202" i="1"/>
  <c r="AA170" i="1"/>
  <c r="AB170" i="1"/>
  <c r="AA138" i="1"/>
  <c r="AB138" i="1"/>
  <c r="AA106" i="1"/>
  <c r="AB106" i="1"/>
  <c r="AA74" i="1"/>
  <c r="AB74" i="1"/>
  <c r="AA42" i="1"/>
  <c r="AB42" i="1"/>
  <c r="AB358" i="1"/>
  <c r="AA358" i="1"/>
  <c r="AB326" i="1"/>
  <c r="AA326" i="1"/>
  <c r="AB294" i="1"/>
  <c r="AA294" i="1"/>
  <c r="AB262" i="1"/>
  <c r="AA262" i="1"/>
  <c r="AB230" i="1"/>
  <c r="AA230" i="1"/>
  <c r="AB198" i="1"/>
  <c r="AA198" i="1"/>
  <c r="AA166" i="1"/>
  <c r="AB166" i="1"/>
  <c r="AA134" i="1"/>
  <c r="AB134" i="1"/>
  <c r="AA102" i="1"/>
  <c r="AB102" i="1"/>
  <c r="AA70" i="1"/>
  <c r="AB70" i="1"/>
  <c r="AA38" i="1"/>
  <c r="AB38" i="1"/>
  <c r="AB811" i="1"/>
  <c r="AB555" i="1"/>
  <c r="AB491" i="1"/>
  <c r="AB459" i="1"/>
  <c r="AB427" i="1"/>
  <c r="AB395" i="1"/>
  <c r="AA365" i="1"/>
  <c r="AB365" i="1"/>
  <c r="AA333" i="1"/>
  <c r="AB333" i="1"/>
  <c r="AA301" i="1"/>
  <c r="AB301" i="1"/>
  <c r="AA269" i="1"/>
  <c r="AB269" i="1"/>
  <c r="AA237" i="1"/>
  <c r="AB237" i="1"/>
  <c r="AA205" i="1"/>
  <c r="AB205" i="1"/>
  <c r="AB173" i="1"/>
  <c r="AA173" i="1"/>
  <c r="AB141" i="1"/>
  <c r="AA141" i="1"/>
  <c r="AB109" i="1"/>
  <c r="AA109" i="1"/>
  <c r="AB77" i="1"/>
  <c r="AA77" i="1"/>
  <c r="AB45" i="1"/>
  <c r="AA45" i="1"/>
  <c r="AA372" i="1"/>
  <c r="AB372" i="1"/>
  <c r="AA340" i="1"/>
  <c r="AB340" i="1"/>
  <c r="AA308" i="1"/>
  <c r="AB308" i="1"/>
  <c r="AA276" i="1"/>
  <c r="AB276" i="1"/>
  <c r="AA244" i="1"/>
  <c r="AB244" i="1"/>
  <c r="AA212" i="1"/>
  <c r="AB212" i="1"/>
  <c r="AA180" i="1"/>
  <c r="AB180" i="1"/>
  <c r="AA148" i="1"/>
  <c r="AB148" i="1"/>
  <c r="AA116" i="1"/>
  <c r="AB116" i="1"/>
  <c r="AA84" i="1"/>
  <c r="AB84" i="1"/>
  <c r="AA52" i="1"/>
  <c r="AB52" i="1"/>
  <c r="AA20" i="1"/>
  <c r="AB20" i="1"/>
  <c r="AB347" i="1"/>
  <c r="AA347" i="1"/>
  <c r="AB315" i="1"/>
  <c r="AA315" i="1"/>
  <c r="AB283" i="1"/>
  <c r="AA283" i="1"/>
  <c r="AA251" i="1"/>
  <c r="AB251" i="1"/>
  <c r="AA219" i="1"/>
  <c r="AB219" i="1"/>
  <c r="AA187" i="1"/>
  <c r="AB187" i="1"/>
  <c r="AA155" i="1"/>
  <c r="AB155" i="1"/>
  <c r="AA123" i="1"/>
  <c r="AB123" i="1"/>
  <c r="AA91" i="1"/>
  <c r="AB91" i="1"/>
  <c r="AA59" i="1"/>
  <c r="AB59" i="1"/>
  <c r="AA27" i="1"/>
  <c r="AB27" i="1"/>
  <c r="AB354" i="1"/>
  <c r="AA354" i="1"/>
  <c r="AB322" i="1"/>
  <c r="AA322" i="1"/>
  <c r="AB290" i="1"/>
  <c r="AA290" i="1"/>
  <c r="AB258" i="1"/>
  <c r="AA258" i="1"/>
  <c r="AB226" i="1"/>
  <c r="AA226" i="1"/>
  <c r="AB194" i="1"/>
  <c r="AA194" i="1"/>
  <c r="AA162" i="1"/>
  <c r="AB162" i="1"/>
  <c r="AA130" i="1"/>
  <c r="AB130" i="1"/>
  <c r="AA98" i="1"/>
  <c r="AB98" i="1"/>
  <c r="AA66" i="1"/>
  <c r="AB66" i="1"/>
  <c r="AA34" i="1"/>
  <c r="AB34" i="1"/>
  <c r="AA1067" i="1"/>
  <c r="AB971" i="1"/>
  <c r="AA875" i="1"/>
  <c r="AA377" i="1"/>
  <c r="AB377" i="1"/>
  <c r="AA345" i="1"/>
  <c r="AB345" i="1"/>
  <c r="AA313" i="1"/>
  <c r="AB313" i="1"/>
  <c r="AA281" i="1"/>
  <c r="AB281" i="1"/>
  <c r="AA249" i="1"/>
  <c r="AB249" i="1"/>
  <c r="AA217" i="1"/>
  <c r="AB217" i="1"/>
  <c r="AB185" i="1"/>
  <c r="AA185" i="1"/>
  <c r="AB153" i="1"/>
  <c r="AA153" i="1"/>
  <c r="AB121" i="1"/>
  <c r="AA121" i="1"/>
  <c r="AB89" i="1"/>
  <c r="AA89" i="1"/>
  <c r="AB57" i="1"/>
  <c r="AA57" i="1"/>
  <c r="AB25" i="1"/>
  <c r="AA25" i="1"/>
  <c r="AA352" i="1"/>
  <c r="AB352" i="1"/>
  <c r="AA320" i="1"/>
  <c r="AB320" i="1"/>
  <c r="AA288" i="1"/>
  <c r="AB288" i="1"/>
  <c r="AA256" i="1"/>
  <c r="AB256" i="1"/>
  <c r="AA224" i="1"/>
  <c r="AB224" i="1"/>
  <c r="AA192" i="1"/>
  <c r="AB192" i="1"/>
  <c r="AA160" i="1"/>
  <c r="AB160" i="1"/>
  <c r="AA128" i="1"/>
  <c r="AB128" i="1"/>
  <c r="AA96" i="1"/>
  <c r="AB96" i="1"/>
  <c r="AA64" i="1"/>
  <c r="AB64" i="1"/>
  <c r="AA32" i="1"/>
  <c r="AB32" i="1"/>
  <c r="AB367" i="1"/>
  <c r="AA367" i="1"/>
  <c r="AB335" i="1"/>
  <c r="AA335" i="1"/>
  <c r="AB303" i="1"/>
  <c r="AA303" i="1"/>
  <c r="AB271" i="1"/>
  <c r="AA271" i="1"/>
  <c r="AB239" i="1"/>
  <c r="AA239" i="1"/>
  <c r="AB207" i="1"/>
  <c r="AA207" i="1"/>
  <c r="AA175" i="1"/>
  <c r="AB175" i="1"/>
  <c r="AA143" i="1"/>
  <c r="AB143" i="1"/>
  <c r="AA111" i="1"/>
  <c r="AB111" i="1"/>
  <c r="AA79" i="1"/>
  <c r="AB79" i="1"/>
  <c r="AA47" i="1"/>
  <c r="AB47" i="1"/>
  <c r="AA15" i="1"/>
  <c r="AB15" i="1"/>
  <c r="AB350" i="1"/>
  <c r="AA350" i="1"/>
  <c r="AB318" i="1"/>
  <c r="AA318" i="1"/>
  <c r="AB286" i="1"/>
  <c r="AA286" i="1"/>
  <c r="AB254" i="1"/>
  <c r="AA254" i="1"/>
  <c r="AB222" i="1"/>
  <c r="AA222" i="1"/>
  <c r="AB190" i="1"/>
  <c r="AA190" i="1"/>
  <c r="AA158" i="1"/>
  <c r="AB158" i="1"/>
  <c r="AA126" i="1"/>
  <c r="AB126" i="1"/>
  <c r="AA94" i="1"/>
  <c r="AB94" i="1"/>
  <c r="AA62" i="1"/>
  <c r="AB62" i="1"/>
  <c r="AA30" i="1"/>
  <c r="AB30" i="1"/>
  <c r="AB1163" i="1"/>
  <c r="AB747" i="1"/>
  <c r="AB683" i="1"/>
  <c r="AA357" i="1"/>
  <c r="AB357" i="1"/>
  <c r="AA325" i="1"/>
  <c r="AB325" i="1"/>
  <c r="AA293" i="1"/>
  <c r="AB293" i="1"/>
  <c r="AA261" i="1"/>
  <c r="AB261" i="1"/>
  <c r="AA229" i="1"/>
  <c r="AB229" i="1"/>
  <c r="AA197" i="1"/>
  <c r="AB197" i="1"/>
  <c r="AB165" i="1"/>
  <c r="AA165" i="1"/>
  <c r="AB133" i="1"/>
  <c r="AA133" i="1"/>
  <c r="AB101" i="1"/>
  <c r="AA101" i="1"/>
  <c r="AB69" i="1"/>
  <c r="AA69" i="1"/>
  <c r="AB37" i="1"/>
  <c r="AA37" i="1"/>
  <c r="AA364" i="1"/>
  <c r="AB364" i="1"/>
  <c r="AA332" i="1"/>
  <c r="AB332" i="1"/>
  <c r="AA300" i="1"/>
  <c r="AB300" i="1"/>
  <c r="AA268" i="1"/>
  <c r="AB268" i="1"/>
  <c r="AA236" i="1"/>
  <c r="AB236" i="1"/>
  <c r="AA204" i="1"/>
  <c r="AB204" i="1"/>
  <c r="AA172" i="1"/>
  <c r="AB172" i="1"/>
  <c r="AA140" i="1"/>
  <c r="AB140" i="1"/>
  <c r="AA108" i="1"/>
  <c r="AB108" i="1"/>
  <c r="AA76" i="1"/>
  <c r="AB76" i="1"/>
  <c r="AA44" i="1"/>
  <c r="AB44" i="1"/>
  <c r="AA371" i="1"/>
  <c r="AB371" i="1"/>
  <c r="AB339" i="1"/>
  <c r="AA339" i="1"/>
  <c r="AB307" i="1"/>
  <c r="AA307" i="1"/>
  <c r="AA275" i="1"/>
  <c r="AB275" i="1"/>
  <c r="AA243" i="1"/>
  <c r="AB243" i="1"/>
  <c r="AB211" i="1"/>
  <c r="AA211" i="1"/>
  <c r="AA179" i="1"/>
  <c r="AB179" i="1"/>
  <c r="AA147" i="1"/>
  <c r="AB147" i="1"/>
  <c r="AA115" i="1"/>
  <c r="AB115" i="1"/>
  <c r="AA83" i="1"/>
  <c r="AB83" i="1"/>
  <c r="AA51" i="1"/>
  <c r="AB51" i="1"/>
  <c r="AA19" i="1"/>
  <c r="AB19" i="1"/>
  <c r="AB346" i="1"/>
  <c r="AA346" i="1"/>
  <c r="AB314" i="1"/>
  <c r="AA314" i="1"/>
  <c r="AB282" i="1"/>
  <c r="AA282" i="1"/>
  <c r="AB250" i="1"/>
  <c r="AA250" i="1"/>
  <c r="AB218" i="1"/>
  <c r="AA218" i="1"/>
  <c r="AA186" i="1"/>
  <c r="AB186" i="1"/>
  <c r="AA154" i="1"/>
  <c r="AB154" i="1"/>
  <c r="AA122" i="1"/>
  <c r="AB122" i="1"/>
  <c r="AA90" i="1"/>
  <c r="AB90" i="1"/>
  <c r="AA58" i="1"/>
  <c r="AB58" i="1"/>
  <c r="AA26" i="1"/>
  <c r="AB26" i="1"/>
  <c r="AA369" i="1"/>
  <c r="AB369" i="1"/>
  <c r="AA337" i="1"/>
  <c r="AB337" i="1"/>
  <c r="AA305" i="1"/>
  <c r="AB305" i="1"/>
  <c r="AA273" i="1"/>
  <c r="AB273" i="1"/>
  <c r="AA241" i="1"/>
  <c r="AB241" i="1"/>
  <c r="AA209" i="1"/>
  <c r="AB209" i="1"/>
  <c r="AB177" i="1"/>
  <c r="AA177" i="1"/>
  <c r="AB145" i="1"/>
  <c r="AA145" i="1"/>
  <c r="AB113" i="1"/>
  <c r="AA113" i="1"/>
  <c r="AB81" i="1"/>
  <c r="AA81" i="1"/>
  <c r="AB49" i="1"/>
  <c r="AA49" i="1"/>
  <c r="AB17" i="1"/>
  <c r="AA17" i="1"/>
  <c r="AA376" i="1"/>
  <c r="AB376" i="1"/>
  <c r="AA344" i="1"/>
  <c r="AB344" i="1"/>
  <c r="AA312" i="1"/>
  <c r="AB312" i="1"/>
  <c r="AA280" i="1"/>
  <c r="AB280" i="1"/>
  <c r="AA248" i="1"/>
  <c r="AB248" i="1"/>
  <c r="AA216" i="1"/>
  <c r="AB216" i="1"/>
  <c r="AA184" i="1"/>
  <c r="AB184" i="1"/>
  <c r="AA152" i="1"/>
  <c r="AB152" i="1"/>
  <c r="AA120" i="1"/>
  <c r="AB120" i="1"/>
  <c r="AA88" i="1"/>
  <c r="AB88" i="1"/>
  <c r="AA56" i="1"/>
  <c r="AB56" i="1"/>
  <c r="AA24" i="1"/>
  <c r="AB24" i="1"/>
  <c r="AB359" i="1"/>
  <c r="AA359" i="1"/>
  <c r="AB327" i="1"/>
  <c r="AA327" i="1"/>
  <c r="AB295" i="1"/>
  <c r="AA295" i="1"/>
  <c r="AB263" i="1"/>
  <c r="AA263" i="1"/>
  <c r="AB231" i="1"/>
  <c r="AA231" i="1"/>
  <c r="AB199" i="1"/>
  <c r="AA199" i="1"/>
  <c r="AA167" i="1"/>
  <c r="AB167" i="1"/>
  <c r="AA135" i="1"/>
  <c r="AB135" i="1"/>
  <c r="AA103" i="1"/>
  <c r="AB103" i="1"/>
  <c r="AA71" i="1"/>
  <c r="AB71" i="1"/>
  <c r="AA39" i="1"/>
  <c r="AB39" i="1"/>
  <c r="AB374" i="1"/>
  <c r="AA374" i="1"/>
  <c r="AB342" i="1"/>
  <c r="AA342" i="1"/>
  <c r="AB310" i="1"/>
  <c r="AA310" i="1"/>
  <c r="AB278" i="1"/>
  <c r="AA278" i="1"/>
  <c r="AB246" i="1"/>
  <c r="AA246" i="1"/>
  <c r="AB214" i="1"/>
  <c r="AA214" i="1"/>
  <c r="AA182" i="1"/>
  <c r="AB182" i="1"/>
  <c r="AA150" i="1"/>
  <c r="AB150" i="1"/>
  <c r="AA118" i="1"/>
  <c r="AB118" i="1"/>
  <c r="AA86" i="1"/>
  <c r="AB86" i="1"/>
  <c r="AA54" i="1"/>
  <c r="AB54" i="1"/>
  <c r="AA22" i="1"/>
  <c r="AB22" i="1"/>
  <c r="AB1403" i="1"/>
  <c r="AA1227" i="1"/>
  <c r="AA1035" i="1"/>
  <c r="AA939" i="1"/>
  <c r="AA843" i="1"/>
  <c r="AB523" i="1"/>
  <c r="AA14" i="1"/>
  <c r="AB14" i="1"/>
  <c r="AA349" i="1"/>
  <c r="AB349" i="1"/>
  <c r="AA317" i="1"/>
  <c r="AB317" i="1"/>
  <c r="AA285" i="1"/>
  <c r="AB285" i="1"/>
  <c r="AA253" i="1"/>
  <c r="AB253" i="1"/>
  <c r="AA221" i="1"/>
  <c r="AB221" i="1"/>
  <c r="AB189" i="1"/>
  <c r="AA189" i="1"/>
  <c r="AB157" i="1"/>
  <c r="AA157" i="1"/>
  <c r="AB125" i="1"/>
  <c r="AA125" i="1"/>
  <c r="AB93" i="1"/>
  <c r="AA93" i="1"/>
  <c r="AB61" i="1"/>
  <c r="AA61" i="1"/>
  <c r="AB29" i="1"/>
  <c r="AA29" i="1"/>
  <c r="AA356" i="1"/>
  <c r="AB356" i="1"/>
  <c r="AA324" i="1"/>
  <c r="AB324" i="1"/>
  <c r="AA292" i="1"/>
  <c r="AB292" i="1"/>
  <c r="AA260" i="1"/>
  <c r="AB260" i="1"/>
  <c r="AA228" i="1"/>
  <c r="AB228" i="1"/>
  <c r="AA196" i="1"/>
  <c r="AB196" i="1"/>
  <c r="AA164" i="1"/>
  <c r="AB164" i="1"/>
  <c r="AA132" i="1"/>
  <c r="AB132" i="1"/>
  <c r="AA100" i="1"/>
  <c r="AB100" i="1"/>
  <c r="AA68" i="1"/>
  <c r="AB68" i="1"/>
  <c r="AA36" i="1"/>
  <c r="AB36" i="1"/>
  <c r="AA363" i="1"/>
  <c r="AB363" i="1"/>
  <c r="AA331" i="1"/>
  <c r="AB331" i="1"/>
  <c r="AA299" i="1"/>
  <c r="AB299" i="1"/>
  <c r="AA267" i="1"/>
  <c r="AB267" i="1"/>
  <c r="AB235" i="1"/>
  <c r="AA235" i="1"/>
  <c r="AB203" i="1"/>
  <c r="AA203" i="1"/>
  <c r="AA171" i="1"/>
  <c r="AB171" i="1"/>
  <c r="AA139" i="1"/>
  <c r="AB139" i="1"/>
  <c r="AA107" i="1"/>
  <c r="AB107" i="1"/>
  <c r="AA75" i="1"/>
  <c r="AB75" i="1"/>
  <c r="AA43" i="1"/>
  <c r="AB43" i="1"/>
  <c r="AB370" i="1"/>
  <c r="AA370" i="1"/>
  <c r="AB338" i="1"/>
  <c r="AA338" i="1"/>
  <c r="AB306" i="1"/>
  <c r="AA306" i="1"/>
  <c r="AB274" i="1"/>
  <c r="AA274" i="1"/>
  <c r="AB242" i="1"/>
  <c r="AA242" i="1"/>
  <c r="AB210" i="1"/>
  <c r="AA210" i="1"/>
  <c r="AA178" i="1"/>
  <c r="AB178" i="1"/>
  <c r="AA146" i="1"/>
  <c r="AB146" i="1"/>
  <c r="AA114" i="1"/>
  <c r="AB114" i="1"/>
  <c r="AA82" i="1"/>
  <c r="AB82" i="1"/>
  <c r="AA50" i="1"/>
  <c r="AB50" i="1"/>
  <c r="AA18" i="1"/>
  <c r="AB18" i="1"/>
  <c r="AA361" i="1"/>
  <c r="AB361" i="1"/>
  <c r="AA329" i="1"/>
  <c r="AB329" i="1"/>
  <c r="AA297" i="1"/>
  <c r="AB297" i="1"/>
  <c r="AA265" i="1"/>
  <c r="AB265" i="1"/>
  <c r="AA233" i="1"/>
  <c r="AB233" i="1"/>
  <c r="AA201" i="1"/>
  <c r="AB201" i="1"/>
  <c r="AB169" i="1"/>
  <c r="AA169" i="1"/>
  <c r="AB137" i="1"/>
  <c r="AA137" i="1"/>
  <c r="AB105" i="1"/>
  <c r="AA105" i="1"/>
  <c r="AB73" i="1"/>
  <c r="AA73" i="1"/>
  <c r="AB41" i="1"/>
  <c r="AA41" i="1"/>
  <c r="AA368" i="1"/>
  <c r="AB368" i="1"/>
  <c r="AA336" i="1"/>
  <c r="AB336" i="1"/>
  <c r="AA304" i="1"/>
  <c r="AB304" i="1"/>
  <c r="AA272" i="1"/>
  <c r="AB272" i="1"/>
  <c r="AA240" i="1"/>
  <c r="AB240" i="1"/>
  <c r="AA208" i="1"/>
  <c r="AB208" i="1"/>
  <c r="AA176" i="1"/>
  <c r="AB176" i="1"/>
  <c r="AA144" i="1"/>
  <c r="AB144" i="1"/>
  <c r="AA112" i="1"/>
  <c r="AB112" i="1"/>
  <c r="AA80" i="1"/>
  <c r="AB80" i="1"/>
  <c r="AA48" i="1"/>
  <c r="AB48" i="1"/>
  <c r="AA16" i="1"/>
  <c r="AB16" i="1"/>
  <c r="AB351" i="1"/>
  <c r="AA351" i="1"/>
  <c r="AB319" i="1"/>
  <c r="AA319" i="1"/>
  <c r="AB287" i="1"/>
  <c r="AA287" i="1"/>
  <c r="AB255" i="1"/>
  <c r="AA255" i="1"/>
  <c r="AB223" i="1"/>
  <c r="AA223" i="1"/>
  <c r="AB191" i="1"/>
  <c r="AA191" i="1"/>
  <c r="AA159" i="1"/>
  <c r="AB159" i="1"/>
  <c r="AA127" i="1"/>
  <c r="AB127" i="1"/>
  <c r="AA95" i="1"/>
  <c r="AB95" i="1"/>
  <c r="AA63" i="1"/>
  <c r="AB63" i="1"/>
  <c r="AA31" i="1"/>
  <c r="AB31" i="1"/>
  <c r="AB366" i="1"/>
  <c r="AA366" i="1"/>
  <c r="AB334" i="1"/>
  <c r="AA334" i="1"/>
  <c r="AB302" i="1"/>
  <c r="AA302" i="1"/>
  <c r="AB270" i="1"/>
  <c r="AA270" i="1"/>
  <c r="AB238" i="1"/>
  <c r="AA238" i="1"/>
  <c r="AB206" i="1"/>
  <c r="AA206" i="1"/>
  <c r="AA174" i="1"/>
  <c r="AB174" i="1"/>
  <c r="AA142" i="1"/>
  <c r="AB142" i="1"/>
  <c r="AA110" i="1"/>
  <c r="AB110" i="1"/>
  <c r="AA78" i="1"/>
  <c r="AB78" i="1"/>
  <c r="AA46" i="1"/>
  <c r="AB46" i="1"/>
  <c r="AC1192" i="1"/>
  <c r="AD407" i="1"/>
  <c r="AA1579" i="1"/>
  <c r="AA1131" i="1"/>
  <c r="AB619" i="1"/>
  <c r="AI1020" i="1"/>
  <c r="AL205" i="1"/>
  <c r="AC1700" i="1"/>
  <c r="AL1028" i="1"/>
  <c r="AB891" i="1"/>
  <c r="AJ1188" i="1"/>
  <c r="AI1417" i="1"/>
  <c r="AJ1114" i="1"/>
  <c r="AD544" i="1"/>
  <c r="AL1087" i="1"/>
  <c r="AI1320" i="1"/>
  <c r="AJ1342" i="1"/>
  <c r="AD342" i="1"/>
  <c r="AB1147" i="1"/>
  <c r="AC1586" i="1"/>
  <c r="AL345" i="1"/>
  <c r="AJ880" i="1"/>
  <c r="AK630" i="1"/>
  <c r="AB471" i="1"/>
  <c r="AI1548" i="1"/>
  <c r="AO1548" i="1"/>
  <c r="AD891" i="1"/>
  <c r="AO891" i="1"/>
  <c r="AD443" i="1"/>
  <c r="AO443" i="1"/>
  <c r="AD58" i="1"/>
  <c r="AO58" i="1"/>
  <c r="AD1778" i="1"/>
  <c r="AO1778" i="1"/>
  <c r="AL1330" i="1"/>
  <c r="AO1330" i="1"/>
  <c r="AC562" i="1"/>
  <c r="AO562" i="1"/>
  <c r="AJ241" i="1"/>
  <c r="AO241" i="1"/>
  <c r="AJ136" i="1"/>
  <c r="AO136" i="1"/>
  <c r="AD1409" i="1"/>
  <c r="AO1409" i="1"/>
  <c r="AK208" i="1"/>
  <c r="AO208" i="1"/>
  <c r="AL1047" i="1"/>
  <c r="AO1047" i="1"/>
  <c r="AK599" i="1"/>
  <c r="AO599" i="1"/>
  <c r="AJ1509" i="1"/>
  <c r="AO1509" i="1"/>
  <c r="AI997" i="1"/>
  <c r="AO997" i="1"/>
  <c r="AI267" i="1"/>
  <c r="AO267" i="1"/>
  <c r="AD1424" i="1"/>
  <c r="AO1424" i="1"/>
  <c r="AL1176" i="1"/>
  <c r="AO1176" i="1"/>
  <c r="AI560" i="1"/>
  <c r="AO560" i="1"/>
  <c r="AI495" i="1"/>
  <c r="AO495" i="1"/>
  <c r="AL1724" i="1"/>
  <c r="AO1724" i="1"/>
  <c r="AI1340" i="1"/>
  <c r="AO1340" i="1"/>
  <c r="AK1387" i="1"/>
  <c r="AO1387" i="1"/>
  <c r="AL427" i="1"/>
  <c r="AO427" i="1"/>
  <c r="AD225" i="1"/>
  <c r="AO225" i="1"/>
  <c r="AI1521" i="1"/>
  <c r="AO1521" i="1"/>
  <c r="AD1073" i="1"/>
  <c r="AO1073" i="1"/>
  <c r="AL753" i="1"/>
  <c r="AO753" i="1"/>
  <c r="AL1223" i="1"/>
  <c r="AO1223" i="1"/>
  <c r="AL1260" i="1"/>
  <c r="AO1260" i="1"/>
  <c r="AK500" i="1"/>
  <c r="AO500" i="1"/>
  <c r="AL107" i="1"/>
  <c r="AO107" i="1"/>
  <c r="AD1382" i="1"/>
  <c r="AO1382" i="1"/>
  <c r="AD125" i="1"/>
  <c r="AO125" i="1"/>
  <c r="AI94" i="1"/>
  <c r="AO94" i="1"/>
  <c r="AJ502" i="1"/>
  <c r="AO502" i="1"/>
  <c r="AC45" i="1"/>
  <c r="AO45" i="1"/>
  <c r="AI1076" i="1"/>
  <c r="AJ139" i="1"/>
  <c r="AC1780" i="1"/>
  <c r="AO1780" i="1"/>
  <c r="AL1716" i="1"/>
  <c r="AO1716" i="1"/>
  <c r="AC1652" i="1"/>
  <c r="AO1652" i="1"/>
  <c r="AK1588" i="1"/>
  <c r="AO1588" i="1"/>
  <c r="AL1524" i="1"/>
  <c r="AO1524" i="1"/>
  <c r="AL1460" i="1"/>
  <c r="AO1460" i="1"/>
  <c r="AC1396" i="1"/>
  <c r="AO1396" i="1"/>
  <c r="AJ1332" i="1"/>
  <c r="AO1332" i="1"/>
  <c r="AK1763" i="1"/>
  <c r="AO1763" i="1"/>
  <c r="AK1699" i="1"/>
  <c r="AO1699" i="1"/>
  <c r="AI1635" i="1"/>
  <c r="AO1635" i="1"/>
  <c r="AK1571" i="1"/>
  <c r="AO1571" i="1"/>
  <c r="AK1507" i="1"/>
  <c r="AO1507" i="1"/>
  <c r="AD1443" i="1"/>
  <c r="AO1443" i="1"/>
  <c r="AI1379" i="1"/>
  <c r="AO1379" i="1"/>
  <c r="AK1315" i="1"/>
  <c r="AO1315" i="1"/>
  <c r="AD1251" i="1"/>
  <c r="AO1251" i="1"/>
  <c r="AI1187" i="1"/>
  <c r="AO1187" i="1"/>
  <c r="AI1123" i="1"/>
  <c r="AO1123" i="1"/>
  <c r="AD1059" i="1"/>
  <c r="AO1059" i="1"/>
  <c r="AL995" i="1"/>
  <c r="AO995" i="1"/>
  <c r="AI931" i="1"/>
  <c r="AO931" i="1"/>
  <c r="AD867" i="1"/>
  <c r="AO867" i="1"/>
  <c r="AJ803" i="1"/>
  <c r="AO803" i="1"/>
  <c r="AJ739" i="1"/>
  <c r="AO739" i="1"/>
  <c r="AK611" i="1"/>
  <c r="AO611" i="1"/>
  <c r="AK547" i="1"/>
  <c r="AO547" i="1"/>
  <c r="AK483" i="1"/>
  <c r="AO483" i="1"/>
  <c r="AD419" i="1"/>
  <c r="AO419" i="1"/>
  <c r="AL354" i="1"/>
  <c r="AO354" i="1"/>
  <c r="AI290" i="1"/>
  <c r="AO290" i="1"/>
  <c r="AK226" i="1"/>
  <c r="AO226" i="1"/>
  <c r="AC162" i="1"/>
  <c r="AO162" i="1"/>
  <c r="AI98" i="1"/>
  <c r="AO98" i="1"/>
  <c r="AK34" i="1"/>
  <c r="AO34" i="1"/>
  <c r="AC569" i="1"/>
  <c r="AO569" i="1"/>
  <c r="AJ224" i="1"/>
  <c r="AO224" i="1"/>
  <c r="AL32" i="1"/>
  <c r="AO32" i="1"/>
  <c r="AI1690" i="1"/>
  <c r="AO1690" i="1"/>
  <c r="AD1626" i="1"/>
  <c r="AO1626" i="1"/>
  <c r="AJ1562" i="1"/>
  <c r="AO1562" i="1"/>
  <c r="AK1498" i="1"/>
  <c r="AO1498" i="1"/>
  <c r="AD1434" i="1"/>
  <c r="AO1434" i="1"/>
  <c r="AD1306" i="1"/>
  <c r="AO1306" i="1"/>
  <c r="AI1242" i="1"/>
  <c r="AO1242" i="1"/>
  <c r="AI1178" i="1"/>
  <c r="AO1178" i="1"/>
  <c r="AL1114" i="1"/>
  <c r="AO1114" i="1"/>
  <c r="AD1050" i="1"/>
  <c r="AO1050" i="1"/>
  <c r="AI986" i="1"/>
  <c r="AO986" i="1"/>
  <c r="AC922" i="1"/>
  <c r="AO922" i="1"/>
  <c r="AI858" i="1"/>
  <c r="AO858" i="1"/>
  <c r="AC794" i="1"/>
  <c r="AO794" i="1"/>
  <c r="AC730" i="1"/>
  <c r="AO730" i="1"/>
  <c r="AD666" i="1"/>
  <c r="AO666" i="1"/>
  <c r="AK602" i="1"/>
  <c r="AO602" i="1"/>
  <c r="AK538" i="1"/>
  <c r="AO538" i="1"/>
  <c r="AD474" i="1"/>
  <c r="AO474" i="1"/>
  <c r="AL410" i="1"/>
  <c r="AO410" i="1"/>
  <c r="AL281" i="1"/>
  <c r="AO281" i="1"/>
  <c r="AK217" i="1"/>
  <c r="AO217" i="1"/>
  <c r="AL153" i="1"/>
  <c r="AO153" i="1"/>
  <c r="AI89" i="1"/>
  <c r="AO89" i="1"/>
  <c r="AJ25" i="1"/>
  <c r="AO25" i="1"/>
  <c r="AI649" i="1"/>
  <c r="AO649" i="1"/>
  <c r="AL240" i="1"/>
  <c r="AO240" i="1"/>
  <c r="AC64" i="1"/>
  <c r="AO64" i="1"/>
  <c r="AK1769" i="1"/>
  <c r="AO1769" i="1"/>
  <c r="AK1641" i="1"/>
  <c r="AO1641" i="1"/>
  <c r="AI1513" i="1"/>
  <c r="AO1513" i="1"/>
  <c r="AC1449" i="1"/>
  <c r="AO1449" i="1"/>
  <c r="AJ1385" i="1"/>
  <c r="AO1385" i="1"/>
  <c r="AD1321" i="1"/>
  <c r="AO1321" i="1"/>
  <c r="AC1193" i="1"/>
  <c r="AO1193" i="1"/>
  <c r="AC1129" i="1"/>
  <c r="AO1129" i="1"/>
  <c r="AC1065" i="1"/>
  <c r="AO1065" i="1"/>
  <c r="AK1001" i="1"/>
  <c r="AO1001" i="1"/>
  <c r="AJ921" i="1"/>
  <c r="AO921" i="1"/>
  <c r="AC857" i="1"/>
  <c r="AO857" i="1"/>
  <c r="AL729" i="1"/>
  <c r="AO729" i="1"/>
  <c r="AC537" i="1"/>
  <c r="AO537" i="1"/>
  <c r="AK328" i="1"/>
  <c r="AO328" i="1"/>
  <c r="AJ128" i="1"/>
  <c r="AO128" i="1"/>
  <c r="AK1791" i="1"/>
  <c r="AO1791" i="1"/>
  <c r="AC1727" i="1"/>
  <c r="AO1727" i="1"/>
  <c r="AC1599" i="1"/>
  <c r="AO1599" i="1"/>
  <c r="AK1535" i="1"/>
  <c r="AO1535" i="1"/>
  <c r="AK1471" i="1"/>
  <c r="AO1471" i="1"/>
  <c r="AJ1407" i="1"/>
  <c r="AO1407" i="1"/>
  <c r="AC1279" i="1"/>
  <c r="AO1279" i="1"/>
  <c r="AL1215" i="1"/>
  <c r="AO1215" i="1"/>
  <c r="AI959" i="1"/>
  <c r="AO959" i="1"/>
  <c r="AJ895" i="1"/>
  <c r="AO895" i="1"/>
  <c r="AJ831" i="1"/>
  <c r="AO831" i="1"/>
  <c r="AI767" i="1"/>
  <c r="AO767" i="1"/>
  <c r="AI703" i="1"/>
  <c r="AO703" i="1"/>
  <c r="AI639" i="1"/>
  <c r="AO639" i="1"/>
  <c r="AJ575" i="1"/>
  <c r="AO575" i="1"/>
  <c r="AK1805" i="1"/>
  <c r="AO1805" i="1"/>
  <c r="AI1741" i="1"/>
  <c r="AO1741" i="1"/>
  <c r="AI1677" i="1"/>
  <c r="AO1677" i="1"/>
  <c r="AI1613" i="1"/>
  <c r="AO1613" i="1"/>
  <c r="AJ1549" i="1"/>
  <c r="AO1549" i="1"/>
  <c r="AC1485" i="1"/>
  <c r="AO1485" i="1"/>
  <c r="AK1421" i="1"/>
  <c r="AO1421" i="1"/>
  <c r="AI1293" i="1"/>
  <c r="AO1293" i="1"/>
  <c r="AJ1229" i="1"/>
  <c r="AO1229" i="1"/>
  <c r="AI1101" i="1"/>
  <c r="AO1101" i="1"/>
  <c r="AC973" i="1"/>
  <c r="AO973" i="1"/>
  <c r="AL845" i="1"/>
  <c r="AO845" i="1"/>
  <c r="AC781" i="1"/>
  <c r="AO781" i="1"/>
  <c r="AD717" i="1"/>
  <c r="AO717" i="1"/>
  <c r="AL589" i="1"/>
  <c r="AO589" i="1"/>
  <c r="AC525" i="1"/>
  <c r="AO525" i="1"/>
  <c r="AC397" i="1"/>
  <c r="AO397" i="1"/>
  <c r="AI332" i="1"/>
  <c r="AO332" i="1"/>
  <c r="AC76" i="1"/>
  <c r="AO76" i="1"/>
  <c r="AL1316" i="1"/>
  <c r="AO1316" i="1"/>
  <c r="AI1252" i="1"/>
  <c r="AO1252" i="1"/>
  <c r="AL1124" i="1"/>
  <c r="AO1124" i="1"/>
  <c r="AK900" i="1"/>
  <c r="AO900" i="1"/>
  <c r="AI764" i="1"/>
  <c r="AO764" i="1"/>
  <c r="AD612" i="1"/>
  <c r="AO612" i="1"/>
  <c r="AJ484" i="1"/>
  <c r="AO484" i="1"/>
  <c r="AJ355" i="1"/>
  <c r="AO355" i="1"/>
  <c r="AD219" i="1"/>
  <c r="AO219" i="1"/>
  <c r="AK91" i="1"/>
  <c r="AO91" i="1"/>
  <c r="AJ1734" i="1"/>
  <c r="AO1734" i="1"/>
  <c r="AC1326" i="1"/>
  <c r="AO1326" i="1"/>
  <c r="AL878" i="1"/>
  <c r="AO878" i="1"/>
  <c r="AJ470" i="1"/>
  <c r="AO470" i="1"/>
  <c r="AL1560" i="1"/>
  <c r="AO1560" i="1"/>
  <c r="AK1064" i="1"/>
  <c r="AO1064" i="1"/>
  <c r="AK824" i="1"/>
  <c r="AO824" i="1"/>
  <c r="AD207" i="1"/>
  <c r="AO207" i="1"/>
  <c r="AK790" i="1"/>
  <c r="AO790" i="1"/>
  <c r="AK390" i="1"/>
  <c r="AO390" i="1"/>
  <c r="AK1816" i="1"/>
  <c r="AO1816" i="1"/>
  <c r="AI1592" i="1"/>
  <c r="AO1592" i="1"/>
  <c r="AL1336" i="1"/>
  <c r="AO1336" i="1"/>
  <c r="AI1080" i="1"/>
  <c r="AO1080" i="1"/>
  <c r="AC800" i="1"/>
  <c r="AO800" i="1"/>
  <c r="AJ319" i="1"/>
  <c r="AO319" i="1"/>
  <c r="AC1790" i="1"/>
  <c r="AO1790" i="1"/>
  <c r="AK1446" i="1"/>
  <c r="AO1446" i="1"/>
  <c r="AI1014" i="1"/>
  <c r="AO1014" i="1"/>
  <c r="AK550" i="1"/>
  <c r="AO550" i="1"/>
  <c r="AD1808" i="1"/>
  <c r="AO1808" i="1"/>
  <c r="AI1600" i="1"/>
  <c r="AO1600" i="1"/>
  <c r="AI1384" i="1"/>
  <c r="AO1384" i="1"/>
  <c r="AD1136" i="1"/>
  <c r="AO1136" i="1"/>
  <c r="AL616" i="1"/>
  <c r="AO616" i="1"/>
  <c r="AI351" i="1"/>
  <c r="AO351" i="1"/>
  <c r="AI1686" i="1"/>
  <c r="AO1686" i="1"/>
  <c r="AJ1118" i="1"/>
  <c r="AO1118" i="1"/>
  <c r="AJ654" i="1"/>
  <c r="AO654" i="1"/>
  <c r="AI53" i="1"/>
  <c r="AO53" i="1"/>
  <c r="AC1488" i="1"/>
  <c r="AO1488" i="1"/>
  <c r="AD1216" i="1"/>
  <c r="AO1216" i="1"/>
  <c r="AD960" i="1"/>
  <c r="AO960" i="1"/>
  <c r="AL720" i="1"/>
  <c r="AO720" i="1"/>
  <c r="AI456" i="1"/>
  <c r="AO456" i="1"/>
  <c r="AK231" i="1"/>
  <c r="AO231" i="1"/>
  <c r="AC15" i="1"/>
  <c r="AO15" i="1"/>
  <c r="AD926" i="1"/>
  <c r="AO926" i="1"/>
  <c r="AL494" i="1"/>
  <c r="AO494" i="1"/>
  <c r="AC117" i="1"/>
  <c r="AO117" i="1"/>
  <c r="AJ471" i="1"/>
  <c r="AO471" i="1"/>
  <c r="AK278" i="1"/>
  <c r="AO278" i="1"/>
  <c r="AI214" i="1"/>
  <c r="AO214" i="1"/>
  <c r="AI150" i="1"/>
  <c r="AO150" i="1"/>
  <c r="AJ86" i="1"/>
  <c r="AO86" i="1"/>
  <c r="AC1350" i="1"/>
  <c r="AO1350" i="1"/>
  <c r="AL910" i="1"/>
  <c r="AO910" i="1"/>
  <c r="AL446" i="1"/>
  <c r="AO446" i="1"/>
  <c r="AI1084" i="1"/>
  <c r="AO1084" i="1"/>
  <c r="AC956" i="1"/>
  <c r="AO956" i="1"/>
  <c r="AJ828" i="1"/>
  <c r="AO828" i="1"/>
  <c r="AJ708" i="1"/>
  <c r="AO708" i="1"/>
  <c r="AC604" i="1"/>
  <c r="AO604" i="1"/>
  <c r="AJ476" i="1"/>
  <c r="AO476" i="1"/>
  <c r="AJ347" i="1"/>
  <c r="AO347" i="1"/>
  <c r="AI227" i="1"/>
  <c r="AO227" i="1"/>
  <c r="AL99" i="1"/>
  <c r="AO99" i="1"/>
  <c r="AC1558" i="1"/>
  <c r="AO1558" i="1"/>
  <c r="AC1190" i="1"/>
  <c r="AO1190" i="1"/>
  <c r="AD750" i="1"/>
  <c r="AO750" i="1"/>
  <c r="AK317" i="1"/>
  <c r="AO317" i="1"/>
  <c r="AD1420" i="1"/>
  <c r="AO1420" i="1"/>
  <c r="AI1403" i="1"/>
  <c r="AO1403" i="1"/>
  <c r="AC1714" i="1"/>
  <c r="AO1714" i="1"/>
  <c r="AJ754" i="1"/>
  <c r="AO754" i="1"/>
  <c r="AK113" i="1"/>
  <c r="AO113" i="1"/>
  <c r="AC1729" i="1"/>
  <c r="AO1729" i="1"/>
  <c r="AD1637" i="1"/>
  <c r="AO1637" i="1"/>
  <c r="AL869" i="1"/>
  <c r="AO869" i="1"/>
  <c r="AI421" i="1"/>
  <c r="AO421" i="1"/>
  <c r="AL948" i="1"/>
  <c r="AO948" i="1"/>
  <c r="AI1526" i="1"/>
  <c r="AO1526" i="1"/>
  <c r="AC1160" i="1"/>
  <c r="AO1160" i="1"/>
  <c r="AJ950" i="1"/>
  <c r="AO950" i="1"/>
  <c r="AJ400" i="1"/>
  <c r="AO400" i="1"/>
  <c r="AJ141" i="1"/>
  <c r="AO141" i="1"/>
  <c r="AK1358" i="1"/>
  <c r="AJ1596" i="1"/>
  <c r="AO1596" i="1"/>
  <c r="AD1579" i="1"/>
  <c r="AO1579" i="1"/>
  <c r="AD1195" i="1"/>
  <c r="AO1195" i="1"/>
  <c r="AJ875" i="1"/>
  <c r="AO875" i="1"/>
  <c r="AD491" i="1"/>
  <c r="AO491" i="1"/>
  <c r="AC234" i="1"/>
  <c r="AO234" i="1"/>
  <c r="AK769" i="1"/>
  <c r="AO769" i="1"/>
  <c r="AL1329" i="1"/>
  <c r="AO1329" i="1"/>
  <c r="AL865" i="1"/>
  <c r="AO865" i="1"/>
  <c r="AD352" i="1"/>
  <c r="AO352" i="1"/>
  <c r="AL1132" i="1"/>
  <c r="AO1132" i="1"/>
  <c r="AK780" i="1"/>
  <c r="AO780" i="1"/>
  <c r="AL235" i="1"/>
  <c r="AO235" i="1"/>
  <c r="AL430" i="1"/>
  <c r="AO430" i="1"/>
  <c r="AL37" i="1"/>
  <c r="AO37" i="1"/>
  <c r="AJ1262" i="1"/>
  <c r="AO1262" i="1"/>
  <c r="AJ1772" i="1"/>
  <c r="AO1772" i="1"/>
  <c r="AL1644" i="1"/>
  <c r="AO1644" i="1"/>
  <c r="AI1580" i="1"/>
  <c r="AO1580" i="1"/>
  <c r="AC1452" i="1"/>
  <c r="AO1452" i="1"/>
  <c r="AL1324" i="1"/>
  <c r="AO1324" i="1"/>
  <c r="AL1691" i="1"/>
  <c r="AO1691" i="1"/>
  <c r="AJ1051" i="1"/>
  <c r="AO1051" i="1"/>
  <c r="AK923" i="1"/>
  <c r="AO923" i="1"/>
  <c r="AK795" i="1"/>
  <c r="AO795" i="1"/>
  <c r="AI539" i="1"/>
  <c r="AO539" i="1"/>
  <c r="AD1618" i="1"/>
  <c r="AO1618" i="1"/>
  <c r="AJ1362" i="1"/>
  <c r="AO1362" i="1"/>
  <c r="AD1234" i="1"/>
  <c r="AO1234" i="1"/>
  <c r="AD850" i="1"/>
  <c r="AO850" i="1"/>
  <c r="AD722" i="1"/>
  <c r="AO722" i="1"/>
  <c r="AD402" i="1"/>
  <c r="AO402" i="1"/>
  <c r="AK273" i="1"/>
  <c r="AO273" i="1"/>
  <c r="AK209" i="1"/>
  <c r="AO209" i="1"/>
  <c r="AK40" i="1"/>
  <c r="AO40" i="1"/>
  <c r="AK1697" i="1"/>
  <c r="AO1697" i="1"/>
  <c r="AL1569" i="1"/>
  <c r="AO1569" i="1"/>
  <c r="AL1313" i="1"/>
  <c r="AO1313" i="1"/>
  <c r="AJ1185" i="1"/>
  <c r="AO1185" i="1"/>
  <c r="AJ1057" i="1"/>
  <c r="AO1057" i="1"/>
  <c r="AL713" i="1"/>
  <c r="AO713" i="1"/>
  <c r="AL304" i="1"/>
  <c r="AO304" i="1"/>
  <c r="AK1655" i="1"/>
  <c r="AO1655" i="1"/>
  <c r="AL1399" i="1"/>
  <c r="AO1399" i="1"/>
  <c r="AD1335" i="1"/>
  <c r="AO1335" i="1"/>
  <c r="AI1015" i="1"/>
  <c r="AO1015" i="1"/>
  <c r="AJ567" i="1"/>
  <c r="AO567" i="1"/>
  <c r="AJ1413" i="1"/>
  <c r="AO1413" i="1"/>
  <c r="AI1285" i="1"/>
  <c r="AO1285" i="1"/>
  <c r="AL1157" i="1"/>
  <c r="AO1157" i="1"/>
  <c r="AD645" i="1"/>
  <c r="AO645" i="1"/>
  <c r="AK68" i="1"/>
  <c r="AO68" i="1"/>
  <c r="AK1244" i="1"/>
  <c r="AO1244" i="1"/>
  <c r="AD1116" i="1"/>
  <c r="AO1116" i="1"/>
  <c r="AC884" i="1"/>
  <c r="AO884" i="1"/>
  <c r="AI468" i="1"/>
  <c r="AO468" i="1"/>
  <c r="AD203" i="1"/>
  <c r="AO203" i="1"/>
  <c r="AJ75" i="1"/>
  <c r="AO75" i="1"/>
  <c r="AL29" i="1"/>
  <c r="AO29" i="1"/>
  <c r="AC792" i="1"/>
  <c r="AO792" i="1"/>
  <c r="AK175" i="1"/>
  <c r="AO175" i="1"/>
  <c r="AI1158" i="1"/>
  <c r="AO1158" i="1"/>
  <c r="AD1568" i="1"/>
  <c r="AO1568" i="1"/>
  <c r="AJ1048" i="1"/>
  <c r="AO1048" i="1"/>
  <c r="AI768" i="1"/>
  <c r="AO768" i="1"/>
  <c r="AK295" i="1"/>
  <c r="AO295" i="1"/>
  <c r="AL1406" i="1"/>
  <c r="AO1406" i="1"/>
  <c r="AJ382" i="1"/>
  <c r="AO382" i="1"/>
  <c r="AI1576" i="1"/>
  <c r="AO1576" i="1"/>
  <c r="AK1104" i="1"/>
  <c r="AO1104" i="1"/>
  <c r="AI327" i="1"/>
  <c r="AO327" i="1"/>
  <c r="AC1614" i="1"/>
  <c r="AO1614" i="1"/>
  <c r="AK1184" i="1"/>
  <c r="AO1184" i="1"/>
  <c r="AD424" i="1"/>
  <c r="AO424" i="1"/>
  <c r="AC199" i="1"/>
  <c r="AO199" i="1"/>
  <c r="AD1302" i="1"/>
  <c r="AO1302" i="1"/>
  <c r="AI454" i="1"/>
  <c r="AO454" i="1"/>
  <c r="AI69" i="1"/>
  <c r="AO69" i="1"/>
  <c r="AC399" i="1"/>
  <c r="AO399" i="1"/>
  <c r="AC206" i="1"/>
  <c r="AO206" i="1"/>
  <c r="AD142" i="1"/>
  <c r="AO142" i="1"/>
  <c r="AJ78" i="1"/>
  <c r="AO78" i="1"/>
  <c r="AC14" i="1"/>
  <c r="AO14" i="1"/>
  <c r="AJ1294" i="1"/>
  <c r="AO1294" i="1"/>
  <c r="AC854" i="1"/>
  <c r="AO854" i="1"/>
  <c r="AL357" i="1"/>
  <c r="AO357" i="1"/>
  <c r="AC940" i="1"/>
  <c r="AO940" i="1"/>
  <c r="AC820" i="1"/>
  <c r="AO820" i="1"/>
  <c r="AI692" i="1"/>
  <c r="AO692" i="1"/>
  <c r="AC588" i="1"/>
  <c r="AO588" i="1"/>
  <c r="AK460" i="1"/>
  <c r="AO460" i="1"/>
  <c r="AJ331" i="1"/>
  <c r="AO331" i="1"/>
  <c r="AC211" i="1"/>
  <c r="AO211" i="1"/>
  <c r="AL83" i="1"/>
  <c r="AO83" i="1"/>
  <c r="AI1126" i="1"/>
  <c r="AO1126" i="1"/>
  <c r="AJ261" i="1"/>
  <c r="AO261" i="1"/>
  <c r="AL1612" i="1"/>
  <c r="AO1612" i="1"/>
  <c r="AL1659" i="1"/>
  <c r="AO1659" i="1"/>
  <c r="AD1147" i="1"/>
  <c r="AO1147" i="1"/>
  <c r="AJ763" i="1"/>
  <c r="AO763" i="1"/>
  <c r="AI186" i="1"/>
  <c r="AO186" i="1"/>
  <c r="AL626" i="1"/>
  <c r="AO626" i="1"/>
  <c r="AC1217" i="1"/>
  <c r="AO1217" i="1"/>
  <c r="AK1431" i="1"/>
  <c r="AO1431" i="1"/>
  <c r="AJ1111" i="1"/>
  <c r="AO1111" i="1"/>
  <c r="AC1765" i="1"/>
  <c r="AO1765" i="1"/>
  <c r="AL1381" i="1"/>
  <c r="AO1381" i="1"/>
  <c r="AI404" i="1"/>
  <c r="AO404" i="1"/>
  <c r="AK1648" i="1"/>
  <c r="AO1648" i="1"/>
  <c r="AC1440" i="1"/>
  <c r="AO1440" i="1"/>
  <c r="AL1696" i="1"/>
  <c r="AO1696" i="1"/>
  <c r="AJ46" i="1"/>
  <c r="AO46" i="1"/>
  <c r="AJ876" i="1"/>
  <c r="AO876" i="1"/>
  <c r="AJ1515" i="1"/>
  <c r="AO1515" i="1"/>
  <c r="AD1067" i="1"/>
  <c r="AO1067" i="1"/>
  <c r="AD747" i="1"/>
  <c r="AO747" i="1"/>
  <c r="AD362" i="1"/>
  <c r="AO362" i="1"/>
  <c r="AC106" i="1"/>
  <c r="AO106" i="1"/>
  <c r="AL56" i="1"/>
  <c r="AO56" i="1"/>
  <c r="AL1186" i="1"/>
  <c r="AO1186" i="1"/>
  <c r="AL161" i="1"/>
  <c r="AO161" i="1"/>
  <c r="AI465" i="1"/>
  <c r="AO465" i="1"/>
  <c r="AK1137" i="1"/>
  <c r="AO1137" i="1"/>
  <c r="AL1196" i="1"/>
  <c r="AO1196" i="1"/>
  <c r="AL916" i="1"/>
  <c r="AO916" i="1"/>
  <c r="AK371" i="1"/>
  <c r="AO371" i="1"/>
  <c r="AK620" i="1"/>
  <c r="AO620" i="1"/>
  <c r="AK115" i="1"/>
  <c r="AO115" i="1"/>
  <c r="AD237" i="1"/>
  <c r="AD149" i="1"/>
  <c r="AJ1708" i="1"/>
  <c r="AO1708" i="1"/>
  <c r="AI1755" i="1"/>
  <c r="AO1755" i="1"/>
  <c r="AJ1627" i="1"/>
  <c r="AO1627" i="1"/>
  <c r="AL1563" i="1"/>
  <c r="AO1563" i="1"/>
  <c r="AK1307" i="1"/>
  <c r="AO1307" i="1"/>
  <c r="AD1243" i="1"/>
  <c r="AO1243" i="1"/>
  <c r="AJ1115" i="1"/>
  <c r="AO1115" i="1"/>
  <c r="AJ987" i="1"/>
  <c r="AO987" i="1"/>
  <c r="AD859" i="1"/>
  <c r="AO859" i="1"/>
  <c r="AL731" i="1"/>
  <c r="AO731" i="1"/>
  <c r="AC475" i="1"/>
  <c r="AO475" i="1"/>
  <c r="AC282" i="1"/>
  <c r="AO282" i="1"/>
  <c r="AI721" i="1"/>
  <c r="AO721" i="1"/>
  <c r="AI200" i="1"/>
  <c r="AO200" i="1"/>
  <c r="AK1746" i="1"/>
  <c r="AO1746" i="1"/>
  <c r="AJ1490" i="1"/>
  <c r="AO1490" i="1"/>
  <c r="AL1298" i="1"/>
  <c r="AO1298" i="1"/>
  <c r="AK1170" i="1"/>
  <c r="AO1170" i="1"/>
  <c r="AL1106" i="1"/>
  <c r="AO1106" i="1"/>
  <c r="AD658" i="1"/>
  <c r="AO658" i="1"/>
  <c r="AJ594" i="1"/>
  <c r="AO594" i="1"/>
  <c r="AI466" i="1"/>
  <c r="AO466" i="1"/>
  <c r="AD337" i="1"/>
  <c r="AO337" i="1"/>
  <c r="AJ17" i="1"/>
  <c r="AO17" i="1"/>
  <c r="AK625" i="1"/>
  <c r="AO625" i="1"/>
  <c r="AC216" i="1"/>
  <c r="AO216" i="1"/>
  <c r="AI1761" i="1"/>
  <c r="AO1761" i="1"/>
  <c r="AC1633" i="1"/>
  <c r="AO1633" i="1"/>
  <c r="AK1505" i="1"/>
  <c r="AO1505" i="1"/>
  <c r="AK1249" i="1"/>
  <c r="AO1249" i="1"/>
  <c r="AK1121" i="1"/>
  <c r="AO1121" i="1"/>
  <c r="AL977" i="1"/>
  <c r="AO977" i="1"/>
  <c r="AD849" i="1"/>
  <c r="AO849" i="1"/>
  <c r="AC513" i="1"/>
  <c r="AO513" i="1"/>
  <c r="AJ96" i="1"/>
  <c r="AO96" i="1"/>
  <c r="AI1591" i="1"/>
  <c r="AO1591" i="1"/>
  <c r="AD1463" i="1"/>
  <c r="AO1463" i="1"/>
  <c r="AL1271" i="1"/>
  <c r="AO1271" i="1"/>
  <c r="AL1207" i="1"/>
  <c r="AO1207" i="1"/>
  <c r="AL1079" i="1"/>
  <c r="AO1079" i="1"/>
  <c r="AD951" i="1"/>
  <c r="AO951" i="1"/>
  <c r="AI887" i="1"/>
  <c r="AO887" i="1"/>
  <c r="AL759" i="1"/>
  <c r="AO759" i="1"/>
  <c r="AJ695" i="1"/>
  <c r="AO695" i="1"/>
  <c r="AL1605" i="1"/>
  <c r="AO1605" i="1"/>
  <c r="AJ1541" i="1"/>
  <c r="AO1541" i="1"/>
  <c r="AI1221" i="1"/>
  <c r="AO1221" i="1"/>
  <c r="AD1093" i="1"/>
  <c r="AO1093" i="1"/>
  <c r="AD901" i="1"/>
  <c r="AO901" i="1"/>
  <c r="AD837" i="1"/>
  <c r="AO837" i="1"/>
  <c r="AC709" i="1"/>
  <c r="AO709" i="1"/>
  <c r="AJ581" i="1"/>
  <c r="AO581" i="1"/>
  <c r="AJ517" i="1"/>
  <c r="AO517" i="1"/>
  <c r="AC389" i="1"/>
  <c r="AO389" i="1"/>
  <c r="AD260" i="1"/>
  <c r="AO260" i="1"/>
  <c r="AJ132" i="1"/>
  <c r="AO132" i="1"/>
  <c r="AI1308" i="1"/>
  <c r="AO1308" i="1"/>
  <c r="AL1180" i="1"/>
  <c r="AO1180" i="1"/>
  <c r="AL748" i="1"/>
  <c r="AO748" i="1"/>
  <c r="AC438" i="1"/>
  <c r="AO438" i="1"/>
  <c r="AJ1032" i="1"/>
  <c r="AO1032" i="1"/>
  <c r="AC536" i="1"/>
  <c r="AO536" i="1"/>
  <c r="AI1710" i="1"/>
  <c r="AO1710" i="1"/>
  <c r="AC1304" i="1"/>
  <c r="AO1304" i="1"/>
  <c r="AJ1750" i="1"/>
  <c r="AO1750" i="1"/>
  <c r="AK958" i="1"/>
  <c r="AO958" i="1"/>
  <c r="AJ1792" i="1"/>
  <c r="AO1792" i="1"/>
  <c r="AL1360" i="1"/>
  <c r="AO1360" i="1"/>
  <c r="AL1054" i="1"/>
  <c r="AO1054" i="1"/>
  <c r="AK598" i="1"/>
  <c r="AO598" i="1"/>
  <c r="AJ1456" i="1"/>
  <c r="AO1456" i="1"/>
  <c r="AJ936" i="1"/>
  <c r="AO936" i="1"/>
  <c r="AK948" i="1"/>
  <c r="AC756" i="1"/>
  <c r="AL524" i="1"/>
  <c r="AC19" i="1"/>
  <c r="AJ149" i="1"/>
  <c r="AK1169" i="1"/>
  <c r="AD1046" i="1"/>
  <c r="AJ1037" i="1"/>
  <c r="AC1764" i="1"/>
  <c r="AO1764" i="1"/>
  <c r="AC1636" i="1"/>
  <c r="AO1636" i="1"/>
  <c r="AC1572" i="1"/>
  <c r="AO1572" i="1"/>
  <c r="AC1508" i="1"/>
  <c r="AO1508" i="1"/>
  <c r="AC1444" i="1"/>
  <c r="AO1444" i="1"/>
  <c r="AC1380" i="1"/>
  <c r="AO1380" i="1"/>
  <c r="AC915" i="1"/>
  <c r="AO915" i="1"/>
  <c r="AJ787" i="1"/>
  <c r="AO787" i="1"/>
  <c r="AK531" i="1"/>
  <c r="AO531" i="1"/>
  <c r="AK274" i="1"/>
  <c r="AO274" i="1"/>
  <c r="AI993" i="1"/>
  <c r="AO993" i="1"/>
  <c r="AI192" i="1"/>
  <c r="AO192" i="1"/>
  <c r="AC1561" i="1"/>
  <c r="AO1561" i="1"/>
  <c r="AJ497" i="1"/>
  <c r="AO497" i="1"/>
  <c r="AJ1300" i="1"/>
  <c r="AO1300" i="1"/>
  <c r="AK1236" i="1"/>
  <c r="AO1236" i="1"/>
  <c r="AL1172" i="1"/>
  <c r="AO1172" i="1"/>
  <c r="AL1108" i="1"/>
  <c r="AO1108" i="1"/>
  <c r="AD996" i="1"/>
  <c r="AO996" i="1"/>
  <c r="AK868" i="1"/>
  <c r="AO868" i="1"/>
  <c r="AL732" i="1"/>
  <c r="AO732" i="1"/>
  <c r="AI580" i="1"/>
  <c r="AO580" i="1"/>
  <c r="AC452" i="1"/>
  <c r="AO452" i="1"/>
  <c r="AK187" i="1"/>
  <c r="AO187" i="1"/>
  <c r="AJ59" i="1"/>
  <c r="AO59" i="1"/>
  <c r="AD398" i="1"/>
  <c r="AO398" i="1"/>
  <c r="AJ1256" i="1"/>
  <c r="AO1256" i="1"/>
  <c r="AI736" i="1"/>
  <c r="AO736" i="1"/>
  <c r="AD271" i="1"/>
  <c r="AO271" i="1"/>
  <c r="AL1726" i="1"/>
  <c r="AO1726" i="1"/>
  <c r="AD1552" i="1"/>
  <c r="AO1552" i="1"/>
  <c r="AJ1416" i="1"/>
  <c r="AO1416" i="1"/>
  <c r="AC1238" i="1"/>
  <c r="AO1238" i="1"/>
  <c r="AI798" i="1"/>
  <c r="AO798" i="1"/>
  <c r="AJ309" i="1"/>
  <c r="AO309" i="1"/>
  <c r="AK1052" i="1"/>
  <c r="AO1052" i="1"/>
  <c r="AI924" i="1"/>
  <c r="AO924" i="1"/>
  <c r="AI804" i="1"/>
  <c r="AO804" i="1"/>
  <c r="AJ676" i="1"/>
  <c r="AO676" i="1"/>
  <c r="AK572" i="1"/>
  <c r="AO572" i="1"/>
  <c r="AJ444" i="1"/>
  <c r="AO444" i="1"/>
  <c r="AI315" i="1"/>
  <c r="AO315" i="1"/>
  <c r="AD195" i="1"/>
  <c r="AO195" i="1"/>
  <c r="AK67" i="1"/>
  <c r="AO67" i="1"/>
  <c r="AK1070" i="1"/>
  <c r="AO1070" i="1"/>
  <c r="AJ213" i="1"/>
  <c r="AO213" i="1"/>
  <c r="AL1676" i="1"/>
  <c r="AO1676" i="1"/>
  <c r="AL1787" i="1"/>
  <c r="AO1787" i="1"/>
  <c r="AI122" i="1"/>
  <c r="AO122" i="1"/>
  <c r="AK457" i="1"/>
  <c r="AO457" i="1"/>
  <c r="AD1394" i="1"/>
  <c r="AO1394" i="1"/>
  <c r="AK946" i="1"/>
  <c r="AO946" i="1"/>
  <c r="AD49" i="1"/>
  <c r="AO49" i="1"/>
  <c r="AI1153" i="1"/>
  <c r="AO1153" i="1"/>
  <c r="AL1303" i="1"/>
  <c r="AO1303" i="1"/>
  <c r="AK855" i="1"/>
  <c r="AO855" i="1"/>
  <c r="AI356" i="1"/>
  <c r="AO356" i="1"/>
  <c r="AJ1276" i="1"/>
  <c r="AO1276" i="1"/>
  <c r="AC656" i="1"/>
  <c r="AO656" i="1"/>
  <c r="AD518" i="1"/>
  <c r="AO518" i="1"/>
  <c r="AL1590" i="1"/>
  <c r="AO1590" i="1"/>
  <c r="AJ1656" i="1"/>
  <c r="AO1656" i="1"/>
  <c r="AD302" i="1"/>
  <c r="AO302" i="1"/>
  <c r="AD1004" i="1"/>
  <c r="AD1660" i="1"/>
  <c r="AO1660" i="1"/>
  <c r="AI1771" i="1"/>
  <c r="AO1771" i="1"/>
  <c r="AD1451" i="1"/>
  <c r="AO1451" i="1"/>
  <c r="AJ1131" i="1"/>
  <c r="AO1131" i="1"/>
  <c r="AI619" i="1"/>
  <c r="AO619" i="1"/>
  <c r="AD738" i="1"/>
  <c r="AO738" i="1"/>
  <c r="AD1628" i="1"/>
  <c r="AO1628" i="1"/>
  <c r="AD1436" i="1"/>
  <c r="AO1436" i="1"/>
  <c r="AJ1739" i="1"/>
  <c r="AO1739" i="1"/>
  <c r="AC1611" i="1"/>
  <c r="AO1611" i="1"/>
  <c r="AI1163" i="1"/>
  <c r="AO1163" i="1"/>
  <c r="AK907" i="1"/>
  <c r="AO907" i="1"/>
  <c r="AK779" i="1"/>
  <c r="AO779" i="1"/>
  <c r="AD651" i="1"/>
  <c r="AO651" i="1"/>
  <c r="AC202" i="1"/>
  <c r="AO202" i="1"/>
  <c r="AL152" i="1"/>
  <c r="AO152" i="1"/>
  <c r="AL1602" i="1"/>
  <c r="AO1602" i="1"/>
  <c r="AC1026" i="1"/>
  <c r="AO1026" i="1"/>
  <c r="AL898" i="1"/>
  <c r="AO898" i="1"/>
  <c r="AK770" i="1"/>
  <c r="AO770" i="1"/>
  <c r="AD514" i="1"/>
  <c r="AO514" i="1"/>
  <c r="AL386" i="1"/>
  <c r="AO386" i="1"/>
  <c r="AK65" i="1"/>
  <c r="AO65" i="1"/>
  <c r="AL577" i="1"/>
  <c r="AO577" i="1"/>
  <c r="AC1745" i="1"/>
  <c r="AO1745" i="1"/>
  <c r="AC1617" i="1"/>
  <c r="AO1617" i="1"/>
  <c r="AL1489" i="1"/>
  <c r="AO1489" i="1"/>
  <c r="AK1361" i="1"/>
  <c r="AO1361" i="1"/>
  <c r="AD1297" i="1"/>
  <c r="AO1297" i="1"/>
  <c r="AL1041" i="1"/>
  <c r="AO1041" i="1"/>
  <c r="AK961" i="1"/>
  <c r="AO961" i="1"/>
  <c r="AD1703" i="1"/>
  <c r="AO1703" i="1"/>
  <c r="AL1191" i="1"/>
  <c r="AO1191" i="1"/>
  <c r="AD871" i="1"/>
  <c r="AO871" i="1"/>
  <c r="AD743" i="1"/>
  <c r="AO743" i="1"/>
  <c r="AC1653" i="1"/>
  <c r="AO1653" i="1"/>
  <c r="AJ1205" i="1"/>
  <c r="AO1205" i="1"/>
  <c r="AI1141" i="1"/>
  <c r="AO1141" i="1"/>
  <c r="AI1013" i="1"/>
  <c r="AO1013" i="1"/>
  <c r="AK116" i="1"/>
  <c r="AO116" i="1"/>
  <c r="AL1292" i="1"/>
  <c r="AO1292" i="1"/>
  <c r="AL1164" i="1"/>
  <c r="AO1164" i="1"/>
  <c r="AJ980" i="1"/>
  <c r="AO980" i="1"/>
  <c r="AC852" i="1"/>
  <c r="AO852" i="1"/>
  <c r="AC564" i="1"/>
  <c r="AO564" i="1"/>
  <c r="AC299" i="1"/>
  <c r="AO299" i="1"/>
  <c r="AJ1728" i="1"/>
  <c r="AO1728" i="1"/>
  <c r="AL1472" i="1"/>
  <c r="AO1472" i="1"/>
  <c r="AL1744" i="1"/>
  <c r="AO1744" i="1"/>
  <c r="AL776" i="1"/>
  <c r="AO776" i="1"/>
  <c r="AK1376" i="1"/>
  <c r="AO1376" i="1"/>
  <c r="AJ872" i="1"/>
  <c r="AO872" i="1"/>
  <c r="AK373" i="1"/>
  <c r="AO373" i="1"/>
  <c r="AK511" i="1"/>
  <c r="AO511" i="1"/>
  <c r="AD1198" i="1"/>
  <c r="AO1198" i="1"/>
  <c r="AC1036" i="1"/>
  <c r="AO1036" i="1"/>
  <c r="AK788" i="1"/>
  <c r="AO788" i="1"/>
  <c r="AJ556" i="1"/>
  <c r="AO556" i="1"/>
  <c r="AK307" i="1"/>
  <c r="AO307" i="1"/>
  <c r="AD1275" i="1"/>
  <c r="AO1275" i="1"/>
  <c r="AK827" i="1"/>
  <c r="AO827" i="1"/>
  <c r="AD250" i="1"/>
  <c r="AO250" i="1"/>
  <c r="AJ1266" i="1"/>
  <c r="AO1266" i="1"/>
  <c r="AD882" i="1"/>
  <c r="AO882" i="1"/>
  <c r="AI1281" i="1"/>
  <c r="AO1281" i="1"/>
  <c r="AL677" i="1"/>
  <c r="AO677" i="1"/>
  <c r="AL228" i="1"/>
  <c r="AO228" i="1"/>
  <c r="AC812" i="1"/>
  <c r="AO812" i="1"/>
  <c r="AJ976" i="1"/>
  <c r="AO976" i="1"/>
  <c r="AD1798" i="1"/>
  <c r="AO1798" i="1"/>
  <c r="AK816" i="1"/>
  <c r="AO816" i="1"/>
  <c r="AK1078" i="1"/>
  <c r="AO1078" i="1"/>
  <c r="AL812" i="1"/>
  <c r="AK684" i="1"/>
  <c r="AJ275" i="1"/>
  <c r="AI1788" i="1"/>
  <c r="AO1788" i="1"/>
  <c r="AL1468" i="1"/>
  <c r="AO1468" i="1"/>
  <c r="AD1707" i="1"/>
  <c r="AO1707" i="1"/>
  <c r="AD1323" i="1"/>
  <c r="AO1323" i="1"/>
  <c r="AK1003" i="1"/>
  <c r="AO1003" i="1"/>
  <c r="AI555" i="1"/>
  <c r="AO555" i="1"/>
  <c r="AK674" i="1"/>
  <c r="AO674" i="1"/>
  <c r="AI1276" i="1"/>
  <c r="AD756" i="1"/>
  <c r="AI19" i="1"/>
  <c r="AK1692" i="1"/>
  <c r="AO1692" i="1"/>
  <c r="AL1564" i="1"/>
  <c r="AO1564" i="1"/>
  <c r="AL1500" i="1"/>
  <c r="AO1500" i="1"/>
  <c r="AD1372" i="1"/>
  <c r="AO1372" i="1"/>
  <c r="AK1547" i="1"/>
  <c r="AO1547" i="1"/>
  <c r="AL1483" i="1"/>
  <c r="AO1483" i="1"/>
  <c r="AI1227" i="1"/>
  <c r="AO1227" i="1"/>
  <c r="AI1099" i="1"/>
  <c r="AO1099" i="1"/>
  <c r="AD843" i="1"/>
  <c r="AO843" i="1"/>
  <c r="AK715" i="1"/>
  <c r="AO715" i="1"/>
  <c r="AD587" i="1"/>
  <c r="AO587" i="1"/>
  <c r="AD523" i="1"/>
  <c r="AO523" i="1"/>
  <c r="AK395" i="1"/>
  <c r="AO395" i="1"/>
  <c r="AI266" i="1"/>
  <c r="AO266" i="1"/>
  <c r="AK138" i="1"/>
  <c r="AO138" i="1"/>
  <c r="AL74" i="1"/>
  <c r="AO74" i="1"/>
  <c r="AD336" i="1"/>
  <c r="AO336" i="1"/>
  <c r="AK1730" i="1"/>
  <c r="AO1730" i="1"/>
  <c r="AL1474" i="1"/>
  <c r="AO1474" i="1"/>
  <c r="AK1346" i="1"/>
  <c r="AO1346" i="1"/>
  <c r="AK1218" i="1"/>
  <c r="AO1218" i="1"/>
  <c r="AL962" i="1"/>
  <c r="AO962" i="1"/>
  <c r="AI834" i="1"/>
  <c r="AO834" i="1"/>
  <c r="AJ578" i="1"/>
  <c r="AO578" i="1"/>
  <c r="AL450" i="1"/>
  <c r="AO450" i="1"/>
  <c r="AC129" i="1"/>
  <c r="AO129" i="1"/>
  <c r="AD801" i="1"/>
  <c r="AO801" i="1"/>
  <c r="AL368" i="1"/>
  <c r="AO368" i="1"/>
  <c r="AC1809" i="1"/>
  <c r="AO1809" i="1"/>
  <c r="AL1681" i="1"/>
  <c r="AO1681" i="1"/>
  <c r="AD1553" i="1"/>
  <c r="AO1553" i="1"/>
  <c r="AJ1425" i="1"/>
  <c r="AO1425" i="1"/>
  <c r="AI897" i="1"/>
  <c r="AO897" i="1"/>
  <c r="AK473" i="1"/>
  <c r="AO473" i="1"/>
  <c r="AJ256" i="1"/>
  <c r="AO256" i="1"/>
  <c r="AJ1767" i="1"/>
  <c r="AO1767" i="1"/>
  <c r="AJ1511" i="1"/>
  <c r="AO1511" i="1"/>
  <c r="AI1319" i="1"/>
  <c r="AO1319" i="1"/>
  <c r="AK821" i="1"/>
  <c r="AO821" i="1"/>
  <c r="AD244" i="1"/>
  <c r="AO244" i="1"/>
  <c r="AK1228" i="1"/>
  <c r="AO1228" i="1"/>
  <c r="AK171" i="1"/>
  <c r="AO171" i="1"/>
  <c r="AC1606" i="1"/>
  <c r="AO1606" i="1"/>
  <c r="AK349" i="1"/>
  <c r="AO349" i="1"/>
  <c r="AI984" i="1"/>
  <c r="AO984" i="1"/>
  <c r="AI472" i="1"/>
  <c r="AO472" i="1"/>
  <c r="AL119" i="1"/>
  <c r="AO119" i="1"/>
  <c r="AI1062" i="1"/>
  <c r="AO1062" i="1"/>
  <c r="AJ1736" i="1"/>
  <c r="AO1736" i="1"/>
  <c r="AI1310" i="1"/>
  <c r="AO1310" i="1"/>
  <c r="AL245" i="1"/>
  <c r="AO245" i="1"/>
  <c r="AJ1040" i="1"/>
  <c r="AO1040" i="1"/>
  <c r="AL47" i="1"/>
  <c r="AO47" i="1"/>
  <c r="AL1712" i="1"/>
  <c r="AO1712" i="1"/>
  <c r="AC1112" i="1"/>
  <c r="AO1112" i="1"/>
  <c r="AK632" i="1"/>
  <c r="AO632" i="1"/>
  <c r="AL359" i="1"/>
  <c r="AO359" i="1"/>
  <c r="AD1566" i="1"/>
  <c r="AO1566" i="1"/>
  <c r="AI758" i="1"/>
  <c r="AO758" i="1"/>
  <c r="AD668" i="1"/>
  <c r="AO668" i="1"/>
  <c r="AC428" i="1"/>
  <c r="AO428" i="1"/>
  <c r="AD179" i="1"/>
  <c r="AO179" i="1"/>
  <c r="AD1780" i="1"/>
  <c r="AC1188" i="1"/>
  <c r="AK1028" i="1"/>
  <c r="AI900" i="1"/>
  <c r="AI756" i="1"/>
  <c r="AK19" i="1"/>
  <c r="AC867" i="1"/>
  <c r="AK1690" i="1"/>
  <c r="AL537" i="1"/>
  <c r="AC568" i="1"/>
  <c r="AL926" i="1"/>
  <c r="AD22" i="1"/>
  <c r="AC1812" i="1"/>
  <c r="AO1812" i="1"/>
  <c r="AL1795" i="1"/>
  <c r="AO1795" i="1"/>
  <c r="AD1603" i="1"/>
  <c r="AO1603" i="1"/>
  <c r="AK1283" i="1"/>
  <c r="AO1283" i="1"/>
  <c r="AL1027" i="1"/>
  <c r="AO1027" i="1"/>
  <c r="AJ899" i="1"/>
  <c r="AO899" i="1"/>
  <c r="AL451" i="1"/>
  <c r="AO451" i="1"/>
  <c r="AD322" i="1"/>
  <c r="AO322" i="1"/>
  <c r="AL66" i="1"/>
  <c r="AO66" i="1"/>
  <c r="AD120" i="1"/>
  <c r="AO120" i="1"/>
  <c r="AI1722" i="1"/>
  <c r="AO1722" i="1"/>
  <c r="AJ1338" i="1"/>
  <c r="AO1338" i="1"/>
  <c r="AJ1082" i="1"/>
  <c r="AO1082" i="1"/>
  <c r="AC890" i="1"/>
  <c r="AO890" i="1"/>
  <c r="AC121" i="1"/>
  <c r="AO121" i="1"/>
  <c r="AC57" i="1"/>
  <c r="AO57" i="1"/>
  <c r="AL545" i="1"/>
  <c r="AO545" i="1"/>
  <c r="AD144" i="1"/>
  <c r="AO144" i="1"/>
  <c r="AK1609" i="1"/>
  <c r="AO1609" i="1"/>
  <c r="AD1545" i="1"/>
  <c r="AO1545" i="1"/>
  <c r="AK1481" i="1"/>
  <c r="AO1481" i="1"/>
  <c r="AD1033" i="1"/>
  <c r="AO1033" i="1"/>
  <c r="AC889" i="1"/>
  <c r="AO889" i="1"/>
  <c r="AI633" i="1"/>
  <c r="AO633" i="1"/>
  <c r="AD433" i="1"/>
  <c r="AO433" i="1"/>
  <c r="AJ1567" i="1"/>
  <c r="AO1567" i="1"/>
  <c r="AI1439" i="1"/>
  <c r="AO1439" i="1"/>
  <c r="AK1311" i="1"/>
  <c r="AO1311" i="1"/>
  <c r="AL735" i="1"/>
  <c r="AO735" i="1"/>
  <c r="AL1645" i="1"/>
  <c r="AO1645" i="1"/>
  <c r="AJ1453" i="1"/>
  <c r="AO1453" i="1"/>
  <c r="AC1197" i="1"/>
  <c r="AO1197" i="1"/>
  <c r="AD1069" i="1"/>
  <c r="AO1069" i="1"/>
  <c r="AL941" i="1"/>
  <c r="AO941" i="1"/>
  <c r="AL813" i="1"/>
  <c r="AO813" i="1"/>
  <c r="AK685" i="1"/>
  <c r="AO685" i="1"/>
  <c r="AK300" i="1"/>
  <c r="AO300" i="1"/>
  <c r="AK236" i="1"/>
  <c r="AO236" i="1"/>
  <c r="AL108" i="1"/>
  <c r="AO108" i="1"/>
  <c r="AK1220" i="1"/>
  <c r="AO1220" i="1"/>
  <c r="AJ1092" i="1"/>
  <c r="AO1092" i="1"/>
  <c r="AC964" i="1"/>
  <c r="AO964" i="1"/>
  <c r="AK548" i="1"/>
  <c r="AO548" i="1"/>
  <c r="AC283" i="1"/>
  <c r="AO283" i="1"/>
  <c r="AC952" i="1"/>
  <c r="AO952" i="1"/>
  <c r="AL440" i="1"/>
  <c r="AO440" i="1"/>
  <c r="AC1006" i="1"/>
  <c r="AO1006" i="1"/>
  <c r="AC574" i="1"/>
  <c r="AO574" i="1"/>
  <c r="AL1704" i="1"/>
  <c r="AO1704" i="1"/>
  <c r="AI223" i="1"/>
  <c r="AO223" i="1"/>
  <c r="AC480" i="1"/>
  <c r="AO480" i="1"/>
  <c r="AI1374" i="1"/>
  <c r="AO1374" i="1"/>
  <c r="AC406" i="1"/>
  <c r="AO406" i="1"/>
  <c r="AC1344" i="1"/>
  <c r="AO1344" i="1"/>
  <c r="AD1134" i="1"/>
  <c r="AO1134" i="1"/>
  <c r="AD439" i="1"/>
  <c r="AO439" i="1"/>
  <c r="AJ686" i="1"/>
  <c r="AO686" i="1"/>
  <c r="AD892" i="1"/>
  <c r="AO892" i="1"/>
  <c r="AC772" i="1"/>
  <c r="AO772" i="1"/>
  <c r="AI412" i="1"/>
  <c r="AO412" i="1"/>
  <c r="AI163" i="1"/>
  <c r="AO163" i="1"/>
  <c r="AL35" i="1"/>
  <c r="AO35" i="1"/>
  <c r="AI1398" i="1"/>
  <c r="AO1398" i="1"/>
  <c r="AB1275" i="1"/>
  <c r="AA575" i="1"/>
  <c r="AD1211" i="1"/>
  <c r="AO1211" i="1"/>
  <c r="AI699" i="1"/>
  <c r="AO699" i="1"/>
  <c r="AJ314" i="1"/>
  <c r="AO314" i="1"/>
  <c r="AL1138" i="1"/>
  <c r="AO1138" i="1"/>
  <c r="AK320" i="1"/>
  <c r="AO320" i="1"/>
  <c r="AI1473" i="1"/>
  <c r="AO1473" i="1"/>
  <c r="AJ1623" i="1"/>
  <c r="AO1623" i="1"/>
  <c r="AJ535" i="1"/>
  <c r="AO535" i="1"/>
  <c r="AL1445" i="1"/>
  <c r="AO1445" i="1"/>
  <c r="AC896" i="1"/>
  <c r="AO896" i="1"/>
  <c r="AK718" i="1"/>
  <c r="AO718" i="1"/>
  <c r="AL311" i="1"/>
  <c r="AO311" i="1"/>
  <c r="AJ431" i="1"/>
  <c r="AO431" i="1"/>
  <c r="AI1467" i="1"/>
  <c r="AO1467" i="1"/>
  <c r="AL1019" i="1"/>
  <c r="AO1019" i="1"/>
  <c r="AJ571" i="1"/>
  <c r="AO571" i="1"/>
  <c r="AI1522" i="1"/>
  <c r="AO1522" i="1"/>
  <c r="AL1010" i="1"/>
  <c r="AO1010" i="1"/>
  <c r="AC1793" i="1"/>
  <c r="AO1793" i="1"/>
  <c r="AI791" i="1"/>
  <c r="AO791" i="1"/>
  <c r="AC1573" i="1"/>
  <c r="AO1573" i="1"/>
  <c r="AL1253" i="1"/>
  <c r="AO1253" i="1"/>
  <c r="AL933" i="1"/>
  <c r="AO933" i="1"/>
  <c r="AJ485" i="1"/>
  <c r="AO485" i="1"/>
  <c r="AJ164" i="1"/>
  <c r="AO164" i="1"/>
  <c r="AI1814" i="1"/>
  <c r="AO1814" i="1"/>
  <c r="AK341" i="1"/>
  <c r="AO341" i="1"/>
  <c r="AJ462" i="1"/>
  <c r="AO462" i="1"/>
  <c r="AC1004" i="1"/>
  <c r="AK876" i="1"/>
  <c r="AJ299" i="1"/>
  <c r="AC1502" i="1"/>
  <c r="AD1796" i="1"/>
  <c r="AO1796" i="1"/>
  <c r="AD1668" i="1"/>
  <c r="AO1668" i="1"/>
  <c r="AC1604" i="1"/>
  <c r="AO1604" i="1"/>
  <c r="AC1540" i="1"/>
  <c r="AO1540" i="1"/>
  <c r="AC1476" i="1"/>
  <c r="AO1476" i="1"/>
  <c r="AC1412" i="1"/>
  <c r="AO1412" i="1"/>
  <c r="AJ883" i="1"/>
  <c r="AO883" i="1"/>
  <c r="AC785" i="1"/>
  <c r="AO785" i="1"/>
  <c r="AI617" i="1"/>
  <c r="AO617" i="1"/>
  <c r="AL272" i="1"/>
  <c r="AO272" i="1"/>
  <c r="AJ288" i="1"/>
  <c r="AO288" i="1"/>
  <c r="AI112" i="1"/>
  <c r="AO112" i="1"/>
  <c r="AI1721" i="1"/>
  <c r="AO1721" i="1"/>
  <c r="AJ1401" i="1"/>
  <c r="AO1401" i="1"/>
  <c r="AK585" i="1"/>
  <c r="AO585" i="1"/>
  <c r="AI1268" i="1"/>
  <c r="AO1268" i="1"/>
  <c r="AD1204" i="1"/>
  <c r="AO1204" i="1"/>
  <c r="AL1140" i="1"/>
  <c r="AO1140" i="1"/>
  <c r="AJ1060" i="1"/>
  <c r="AO1060" i="1"/>
  <c r="AK932" i="1"/>
  <c r="AO932" i="1"/>
  <c r="AJ796" i="1"/>
  <c r="AO796" i="1"/>
  <c r="AJ644" i="1"/>
  <c r="AO644" i="1"/>
  <c r="AK516" i="1"/>
  <c r="AO516" i="1"/>
  <c r="AI388" i="1"/>
  <c r="AO388" i="1"/>
  <c r="AI251" i="1"/>
  <c r="AO251" i="1"/>
  <c r="AD189" i="1"/>
  <c r="AO189" i="1"/>
  <c r="AC478" i="1"/>
  <c r="AO478" i="1"/>
  <c r="AD766" i="1"/>
  <c r="AO766" i="1"/>
  <c r="AD988" i="1"/>
  <c r="AO988" i="1"/>
  <c r="AC860" i="1"/>
  <c r="AO860" i="1"/>
  <c r="AD740" i="1"/>
  <c r="AO740" i="1"/>
  <c r="AK380" i="1"/>
  <c r="AO380" i="1"/>
  <c r="AK131" i="1"/>
  <c r="AO131" i="1"/>
  <c r="AD862" i="1"/>
  <c r="AO862" i="1"/>
  <c r="AD1804" i="1"/>
  <c r="AO1804" i="1"/>
  <c r="AK1484" i="1"/>
  <c r="AO1484" i="1"/>
  <c r="AD1531" i="1"/>
  <c r="AO1531" i="1"/>
  <c r="AJ955" i="1"/>
  <c r="AO955" i="1"/>
  <c r="AK1458" i="1"/>
  <c r="AO1458" i="1"/>
  <c r="AC521" i="1"/>
  <c r="AO521" i="1"/>
  <c r="AL1815" i="1"/>
  <c r="AO1815" i="1"/>
  <c r="AJ1239" i="1"/>
  <c r="AO1239" i="1"/>
  <c r="AC919" i="1"/>
  <c r="AO919" i="1"/>
  <c r="AJ1701" i="1"/>
  <c r="AO1701" i="1"/>
  <c r="AI741" i="1"/>
  <c r="AO741" i="1"/>
  <c r="AD614" i="1"/>
  <c r="AO614" i="1"/>
  <c r="AC191" i="1"/>
  <c r="AO191" i="1"/>
  <c r="AJ1312" i="1"/>
  <c r="AO1312" i="1"/>
  <c r="AJ95" i="1"/>
  <c r="AO95" i="1"/>
  <c r="AJ1612" i="1"/>
  <c r="AK1532" i="1"/>
  <c r="AO1532" i="1"/>
  <c r="AJ1643" i="1"/>
  <c r="AO1643" i="1"/>
  <c r="AJ1259" i="1"/>
  <c r="AO1259" i="1"/>
  <c r="AD939" i="1"/>
  <c r="AO939" i="1"/>
  <c r="AL683" i="1"/>
  <c r="AO683" i="1"/>
  <c r="AL298" i="1"/>
  <c r="AO298" i="1"/>
  <c r="AI42" i="1"/>
  <c r="AO42" i="1"/>
  <c r="AK417" i="1"/>
  <c r="AO417" i="1"/>
  <c r="AD1250" i="1"/>
  <c r="AO1250" i="1"/>
  <c r="AC1777" i="1"/>
  <c r="AO1777" i="1"/>
  <c r="AI1585" i="1"/>
  <c r="AO1585" i="1"/>
  <c r="AI1479" i="1"/>
  <c r="AO1479" i="1"/>
  <c r="AJ1044" i="1"/>
  <c r="AO1044" i="1"/>
  <c r="AJ628" i="1"/>
  <c r="AO628" i="1"/>
  <c r="AK856" i="1"/>
  <c r="AO856" i="1"/>
  <c r="AC1120" i="1"/>
  <c r="AO1120" i="1"/>
  <c r="AL39" i="1"/>
  <c r="AO39" i="1"/>
  <c r="AC1638" i="1"/>
  <c r="AO1638" i="1"/>
  <c r="AB535" i="1"/>
  <c r="AJ456" i="1"/>
  <c r="AD828" i="1"/>
  <c r="AD476" i="1"/>
  <c r="AJ1449" i="1"/>
  <c r="AJ34" i="1"/>
  <c r="AD1558" i="1"/>
  <c r="AD831" i="1"/>
  <c r="AL604" i="1"/>
  <c r="AC355" i="1"/>
  <c r="AD227" i="1"/>
  <c r="AI99" i="1"/>
  <c r="AK986" i="1"/>
  <c r="AD390" i="1"/>
  <c r="AK355" i="1"/>
  <c r="AI128" i="1"/>
  <c r="AJ1513" i="1"/>
  <c r="AL858" i="1"/>
  <c r="AD1384" i="1"/>
  <c r="AJ351" i="1"/>
  <c r="AI878" i="1"/>
  <c r="AD214" i="1"/>
  <c r="AD332" i="1"/>
  <c r="AD1124" i="1"/>
  <c r="AJ604" i="1"/>
  <c r="AC739" i="1"/>
  <c r="AD858" i="1"/>
  <c r="AD1816" i="1"/>
  <c r="AC1080" i="1"/>
  <c r="AD1190" i="1"/>
  <c r="AD910" i="1"/>
  <c r="AI117" i="1"/>
  <c r="AL278" i="1"/>
  <c r="AJ1588" i="1"/>
  <c r="AD924" i="1"/>
  <c r="AL580" i="1"/>
  <c r="AC91" i="1"/>
  <c r="AI1434" i="1"/>
  <c r="AI720" i="1"/>
  <c r="AI1190" i="1"/>
  <c r="AD1549" i="1"/>
  <c r="AD1252" i="1"/>
  <c r="AL1052" i="1"/>
  <c r="AJ924" i="1"/>
  <c r="AI676" i="1"/>
  <c r="AK476" i="1"/>
  <c r="AK219" i="1"/>
  <c r="AC1321" i="1"/>
  <c r="AJ483" i="1"/>
  <c r="AK1513" i="1"/>
  <c r="AC309" i="1"/>
  <c r="AJ1434" i="1"/>
  <c r="AC1808" i="1"/>
  <c r="AK1384" i="1"/>
  <c r="AK1080" i="1"/>
  <c r="AK720" i="1"/>
  <c r="AI319" i="1"/>
  <c r="AJ1558" i="1"/>
  <c r="AJ1190" i="1"/>
  <c r="AI1535" i="1"/>
  <c r="AD703" i="1"/>
  <c r="AJ1485" i="1"/>
  <c r="AB439" i="1"/>
  <c r="AK708" i="1"/>
  <c r="AI537" i="1"/>
  <c r="AI1790" i="1"/>
  <c r="AC717" i="1"/>
  <c r="AI355" i="1"/>
  <c r="AI328" i="1"/>
  <c r="AI25" i="1"/>
  <c r="AI1052" i="1"/>
  <c r="AK739" i="1"/>
  <c r="AI1558" i="1"/>
  <c r="AD1350" i="1"/>
  <c r="AC1564" i="1"/>
  <c r="AJ1108" i="1"/>
  <c r="AC996" i="1"/>
  <c r="AC572" i="1"/>
  <c r="AI347" i="1"/>
  <c r="AL1507" i="1"/>
  <c r="AL1129" i="1"/>
  <c r="AD1084" i="1"/>
  <c r="AJ1052" i="1"/>
  <c r="AJ996" i="1"/>
  <c r="AL924" i="1"/>
  <c r="AL804" i="1"/>
  <c r="AC748" i="1"/>
  <c r="AK676" i="1"/>
  <c r="AI572" i="1"/>
  <c r="AL219" i="1"/>
  <c r="AD67" i="1"/>
  <c r="AJ1321" i="1"/>
  <c r="AC398" i="1"/>
  <c r="AL1379" i="1"/>
  <c r="AK569" i="1"/>
  <c r="AL1434" i="1"/>
  <c r="AL538" i="1"/>
  <c r="AK921" i="1"/>
  <c r="AJ1064" i="1"/>
  <c r="AC616" i="1"/>
  <c r="AD231" i="1"/>
  <c r="AI1446" i="1"/>
  <c r="AL1471" i="1"/>
  <c r="AK703" i="1"/>
  <c r="AL150" i="1"/>
  <c r="AC750" i="1"/>
  <c r="AB1787" i="1"/>
  <c r="AA1307" i="1"/>
  <c r="AB639" i="1"/>
  <c r="AL328" i="1"/>
  <c r="AI867" i="1"/>
  <c r="AD89" i="1"/>
  <c r="AK1560" i="1"/>
  <c r="AI824" i="1"/>
  <c r="AK15" i="1"/>
  <c r="AI1326" i="1"/>
  <c r="AC910" i="1"/>
  <c r="AJ1763" i="1"/>
  <c r="AD1562" i="1"/>
  <c r="AL1790" i="1"/>
  <c r="AC676" i="1"/>
  <c r="AJ219" i="1"/>
  <c r="AI1396" i="1"/>
  <c r="AL1236" i="1"/>
  <c r="AC732" i="1"/>
  <c r="AI452" i="1"/>
  <c r="AK315" i="1"/>
  <c r="AK59" i="1"/>
  <c r="AD1193" i="1"/>
  <c r="AL1251" i="1"/>
  <c r="AJ419" i="1"/>
  <c r="AL64" i="1"/>
  <c r="AC474" i="1"/>
  <c r="AK857" i="1"/>
  <c r="AJ1600" i="1"/>
  <c r="AC1336" i="1"/>
  <c r="AC960" i="1"/>
  <c r="AI616" i="1"/>
  <c r="AI207" i="1"/>
  <c r="AJ1446" i="1"/>
  <c r="AL1407" i="1"/>
  <c r="AL471" i="1"/>
  <c r="AL86" i="1"/>
  <c r="AD1708" i="1"/>
  <c r="AL69" i="1"/>
  <c r="AD1652" i="1"/>
  <c r="AD1460" i="1"/>
  <c r="AC1308" i="1"/>
  <c r="AI1180" i="1"/>
  <c r="AD331" i="1"/>
  <c r="AK1193" i="1"/>
  <c r="AI1571" i="1"/>
  <c r="AD1187" i="1"/>
  <c r="AD739" i="1"/>
  <c r="AD354" i="1"/>
  <c r="AD1513" i="1"/>
  <c r="AJ1690" i="1"/>
  <c r="AL1306" i="1"/>
  <c r="AD730" i="1"/>
  <c r="AD1396" i="1"/>
  <c r="AJ236" i="1"/>
  <c r="AB503" i="1"/>
  <c r="AD692" i="1"/>
  <c r="AD1115" i="1"/>
  <c r="AD1716" i="1"/>
  <c r="AD1332" i="1"/>
  <c r="AK1443" i="1"/>
  <c r="AI83" i="1"/>
  <c r="AC1588" i="1"/>
  <c r="AI995" i="1"/>
  <c r="AI611" i="1"/>
  <c r="AI226" i="1"/>
  <c r="AC1716" i="1"/>
  <c r="AD1588" i="1"/>
  <c r="AK995" i="1"/>
  <c r="AJ611" i="1"/>
  <c r="AD162" i="1"/>
  <c r="AL569" i="1"/>
  <c r="AL1498" i="1"/>
  <c r="AL474" i="1"/>
  <c r="AJ1452" i="1"/>
  <c r="AD1051" i="1"/>
  <c r="AL1244" i="1"/>
  <c r="AJ940" i="1"/>
  <c r="AL884" i="1"/>
  <c r="AI961" i="1"/>
  <c r="AD175" i="1"/>
  <c r="AK1652" i="1"/>
  <c r="AJ1652" i="1"/>
  <c r="AC1524" i="1"/>
  <c r="AK1524" i="1"/>
  <c r="AK1332" i="1"/>
  <c r="AI1332" i="1"/>
  <c r="AI1763" i="1"/>
  <c r="AL1763" i="1"/>
  <c r="AD1635" i="1"/>
  <c r="AK1635" i="1"/>
  <c r="AJ1571" i="1"/>
  <c r="AL1571" i="1"/>
  <c r="AK1379" i="1"/>
  <c r="AJ1379" i="1"/>
  <c r="AL1123" i="1"/>
  <c r="AD1123" i="1"/>
  <c r="AK1123" i="1"/>
  <c r="AL739" i="1"/>
  <c r="AI739" i="1"/>
  <c r="AL675" i="1"/>
  <c r="AJ675" i="1"/>
  <c r="AL483" i="1"/>
  <c r="AD483" i="1"/>
  <c r="AI483" i="1"/>
  <c r="AJ354" i="1"/>
  <c r="AI354" i="1"/>
  <c r="AK98" i="1"/>
  <c r="AJ98" i="1"/>
  <c r="AL401" i="1"/>
  <c r="AI401" i="1"/>
  <c r="AK1754" i="1"/>
  <c r="AL1754" i="1"/>
  <c r="AK1370" i="1"/>
  <c r="AD1370" i="1"/>
  <c r="AK1242" i="1"/>
  <c r="AD1242" i="1"/>
  <c r="AC345" i="1"/>
  <c r="AK345" i="1"/>
  <c r="AI449" i="1"/>
  <c r="AD449" i="1"/>
  <c r="AJ240" i="1"/>
  <c r="AC240" i="1"/>
  <c r="AJ1705" i="1"/>
  <c r="AD1705" i="1"/>
  <c r="AD1577" i="1"/>
  <c r="AC1577" i="1"/>
  <c r="AD1449" i="1"/>
  <c r="AK1449" i="1"/>
  <c r="AL1321" i="1"/>
  <c r="AI1321" i="1"/>
  <c r="AI1257" i="1"/>
  <c r="AK1257" i="1"/>
  <c r="AL128" i="1"/>
  <c r="AK128" i="1"/>
  <c r="AC1663" i="1"/>
  <c r="AD1663" i="1"/>
  <c r="AL1151" i="1"/>
  <c r="AJ1151" i="1"/>
  <c r="AI1087" i="1"/>
  <c r="AK1087" i="1"/>
  <c r="AJ1293" i="1"/>
  <c r="AD1293" i="1"/>
  <c r="AJ268" i="1"/>
  <c r="AI268" i="1"/>
  <c r="AK1316" i="1"/>
  <c r="AI1316" i="1"/>
  <c r="AK1252" i="1"/>
  <c r="AC1252" i="1"/>
  <c r="AL1252" i="1"/>
  <c r="AD1188" i="1"/>
  <c r="AI1188" i="1"/>
  <c r="AL1188" i="1"/>
  <c r="AC1124" i="1"/>
  <c r="AJ1124" i="1"/>
  <c r="AC1028" i="1"/>
  <c r="AD1028" i="1"/>
  <c r="AJ900" i="1"/>
  <c r="AL900" i="1"/>
  <c r="AK764" i="1"/>
  <c r="AL764" i="1"/>
  <c r="AL612" i="1"/>
  <c r="AC612" i="1"/>
  <c r="AK612" i="1"/>
  <c r="AL484" i="1"/>
  <c r="AC484" i="1"/>
  <c r="AK484" i="1"/>
  <c r="AD91" i="1"/>
  <c r="AJ91" i="1"/>
  <c r="AK470" i="1"/>
  <c r="AC470" i="1"/>
  <c r="AJ85" i="1"/>
  <c r="AD85" i="1"/>
  <c r="AJ568" i="1"/>
  <c r="AD568" i="1"/>
  <c r="AL1766" i="1"/>
  <c r="AD1766" i="1"/>
  <c r="AK1214" i="1"/>
  <c r="AL1214" i="1"/>
  <c r="AC790" i="1"/>
  <c r="AL790" i="1"/>
  <c r="AI390" i="1"/>
  <c r="AC390" i="1"/>
  <c r="AC1816" i="1"/>
  <c r="AI1816" i="1"/>
  <c r="AJ1080" i="1"/>
  <c r="AL1080" i="1"/>
  <c r="AL880" i="1"/>
  <c r="AC880" i="1"/>
  <c r="AK351" i="1"/>
  <c r="AC351" i="1"/>
  <c r="AI1488" i="1"/>
  <c r="AD1488" i="1"/>
  <c r="AK342" i="1"/>
  <c r="AC342" i="1"/>
  <c r="AJ214" i="1"/>
  <c r="AL214" i="1"/>
  <c r="AL1084" i="1"/>
  <c r="AJ1084" i="1"/>
  <c r="AL956" i="1"/>
  <c r="AJ956" i="1"/>
  <c r="AL828" i="1"/>
  <c r="AC828" i="1"/>
  <c r="AK828" i="1"/>
  <c r="AI476" i="1"/>
  <c r="AL476" i="1"/>
  <c r="AC347" i="1"/>
  <c r="AK347" i="1"/>
  <c r="AL227" i="1"/>
  <c r="AC227" i="1"/>
  <c r="AK227" i="1"/>
  <c r="AJ99" i="1"/>
  <c r="AK99" i="1"/>
  <c r="AJ317" i="1"/>
  <c r="AI317" i="1"/>
  <c r="AC1516" i="1"/>
  <c r="AI1516" i="1"/>
  <c r="AI334" i="1"/>
  <c r="AD334" i="1"/>
  <c r="AD1068" i="1"/>
  <c r="AC1068" i="1"/>
  <c r="AJ692" i="1"/>
  <c r="AC692" i="1"/>
  <c r="AJ460" i="1"/>
  <c r="AI460" i="1"/>
  <c r="AL331" i="1"/>
  <c r="AI331" i="1"/>
  <c r="AI1510" i="1"/>
  <c r="AL1510" i="1"/>
  <c r="AL1588" i="1"/>
  <c r="AC1332" i="1"/>
  <c r="AC1228" i="1"/>
  <c r="AK1124" i="1"/>
  <c r="AL1068" i="1"/>
  <c r="AJ1028" i="1"/>
  <c r="AI604" i="1"/>
  <c r="AC460" i="1"/>
  <c r="AL355" i="1"/>
  <c r="AC83" i="1"/>
  <c r="AC1705" i="1"/>
  <c r="AK1321" i="1"/>
  <c r="AD328" i="1"/>
  <c r="AL438" i="1"/>
  <c r="AL85" i="1"/>
  <c r="AD1507" i="1"/>
  <c r="AK1227" i="1"/>
  <c r="AL931" i="1"/>
  <c r="AK675" i="1"/>
  <c r="AK354" i="1"/>
  <c r="AJ449" i="1"/>
  <c r="AC349" i="1"/>
  <c r="AL1626" i="1"/>
  <c r="AD922" i="1"/>
  <c r="AJ474" i="1"/>
  <c r="AK25" i="1"/>
  <c r="AJ537" i="1"/>
  <c r="AJ1488" i="1"/>
  <c r="AL1216" i="1"/>
  <c r="AL800" i="1"/>
  <c r="AI568" i="1"/>
  <c r="AL351" i="1"/>
  <c r="AK910" i="1"/>
  <c r="AJ446" i="1"/>
  <c r="AD767" i="1"/>
  <c r="AJ342" i="1"/>
  <c r="AL454" i="1"/>
  <c r="AK1101" i="1"/>
  <c r="AL332" i="1"/>
  <c r="AK1308" i="1"/>
  <c r="AD1308" i="1"/>
  <c r="AI596" i="1"/>
  <c r="AC596" i="1"/>
  <c r="AI1538" i="1"/>
  <c r="AD1538" i="1"/>
  <c r="AD716" i="1"/>
  <c r="AK716" i="1"/>
  <c r="AK436" i="1"/>
  <c r="AI436" i="1"/>
  <c r="AI988" i="1"/>
  <c r="AC1388" i="1"/>
  <c r="AL1388" i="1"/>
  <c r="AD768" i="1"/>
  <c r="AK1756" i="1"/>
  <c r="AC1756" i="1"/>
  <c r="AD596" i="1"/>
  <c r="AJ83" i="1"/>
  <c r="AI1184" i="1"/>
  <c r="AK536" i="1"/>
  <c r="AD478" i="1"/>
  <c r="AL1308" i="1"/>
  <c r="AJ1105" i="1"/>
  <c r="AL1105" i="1"/>
  <c r="AJ1116" i="1"/>
  <c r="AK14" i="1"/>
  <c r="AL1780" i="1"/>
  <c r="AI1628" i="1"/>
  <c r="AD1516" i="1"/>
  <c r="AC1316" i="1"/>
  <c r="AK1188" i="1"/>
  <c r="AK956" i="1"/>
  <c r="AD900" i="1"/>
  <c r="AD820" i="1"/>
  <c r="AJ764" i="1"/>
  <c r="AL708" i="1"/>
  <c r="AC644" i="1"/>
  <c r="AC476" i="1"/>
  <c r="AL347" i="1"/>
  <c r="AI219" i="1"/>
  <c r="AD99" i="1"/>
  <c r="AL1449" i="1"/>
  <c r="AI1193" i="1"/>
  <c r="AD240" i="1"/>
  <c r="AD317" i="1"/>
  <c r="AJ1699" i="1"/>
  <c r="AL1443" i="1"/>
  <c r="AJ1123" i="1"/>
  <c r="AK867" i="1"/>
  <c r="AD226" i="1"/>
  <c r="AL1513" i="1"/>
  <c r="AJ1178" i="1"/>
  <c r="AI794" i="1"/>
  <c r="AK281" i="1"/>
  <c r="AK1129" i="1"/>
  <c r="AK401" i="1"/>
  <c r="AD1592" i="1"/>
  <c r="AJ720" i="1"/>
  <c r="AC456" i="1"/>
  <c r="AJ231" i="1"/>
  <c r="AD1326" i="1"/>
  <c r="AJ790" i="1"/>
  <c r="AC1087" i="1"/>
  <c r="AC214" i="1"/>
  <c r="AI1734" i="1"/>
  <c r="AL854" i="1"/>
  <c r="AC1741" i="1"/>
  <c r="AJ781" i="1"/>
  <c r="AJ1180" i="1"/>
  <c r="AA1563" i="1"/>
  <c r="AA1051" i="1"/>
  <c r="AA1435" i="1"/>
  <c r="AA923" i="1"/>
  <c r="AB1531" i="1"/>
  <c r="AB1419" i="1"/>
  <c r="AB1019" i="1"/>
  <c r="AB907" i="1"/>
  <c r="AB715" i="1"/>
  <c r="AB587" i="1"/>
  <c r="AA1691" i="1"/>
  <c r="AA1179" i="1"/>
  <c r="AI796" i="1"/>
  <c r="AD644" i="1"/>
  <c r="AC1708" i="1"/>
  <c r="AI1204" i="1"/>
  <c r="AI932" i="1"/>
  <c r="AI740" i="1"/>
  <c r="AJ516" i="1"/>
  <c r="AJ932" i="1"/>
  <c r="AK1420" i="1"/>
  <c r="AK388" i="1"/>
  <c r="AD251" i="1"/>
  <c r="AD1763" i="1"/>
  <c r="AJ1635" i="1"/>
  <c r="AJ1714" i="1"/>
  <c r="AI1298" i="1"/>
  <c r="AD1324" i="1"/>
  <c r="AC1473" i="1"/>
  <c r="AK1324" i="1"/>
  <c r="AJ1313" i="1"/>
  <c r="AK1705" i="1"/>
  <c r="AI240" i="1"/>
  <c r="AL1187" i="1"/>
  <c r="AD931" i="1"/>
  <c r="AK419" i="1"/>
  <c r="AJ162" i="1"/>
  <c r="AL449" i="1"/>
  <c r="AL1690" i="1"/>
  <c r="AC1498" i="1"/>
  <c r="AJ1370" i="1"/>
  <c r="AC986" i="1"/>
  <c r="AJ858" i="1"/>
  <c r="AL602" i="1"/>
  <c r="AJ410" i="1"/>
  <c r="AD1641" i="1"/>
  <c r="AC921" i="1"/>
  <c r="AD224" i="1"/>
  <c r="AJ1780" i="1"/>
  <c r="AI1716" i="1"/>
  <c r="AI1652" i="1"/>
  <c r="AC1385" i="1"/>
  <c r="AC1257" i="1"/>
  <c r="AD1699" i="1"/>
  <c r="AL1635" i="1"/>
  <c r="AD1315" i="1"/>
  <c r="AL1059" i="1"/>
  <c r="AC547" i="1"/>
  <c r="AJ290" i="1"/>
  <c r="AL1663" i="1"/>
  <c r="AI1780" i="1"/>
  <c r="AK1716" i="1"/>
  <c r="AI1524" i="1"/>
  <c r="AJ1460" i="1"/>
  <c r="AK1396" i="1"/>
  <c r="AJ1324" i="1"/>
  <c r="AJ1252" i="1"/>
  <c r="AD1140" i="1"/>
  <c r="AI1028" i="1"/>
  <c r="AC900" i="1"/>
  <c r="AJ612" i="1"/>
  <c r="AD484" i="1"/>
  <c r="AI91" i="1"/>
  <c r="AI1705" i="1"/>
  <c r="AD1385" i="1"/>
  <c r="AD1257" i="1"/>
  <c r="AJ328" i="1"/>
  <c r="AC85" i="1"/>
  <c r="AL1699" i="1"/>
  <c r="AJ1611" i="1"/>
  <c r="AC1483" i="1"/>
  <c r="AJ1315" i="1"/>
  <c r="AJ1187" i="1"/>
  <c r="AJ1059" i="1"/>
  <c r="AJ931" i="1"/>
  <c r="AI803" i="1"/>
  <c r="AD675" i="1"/>
  <c r="AJ547" i="1"/>
  <c r="AL419" i="1"/>
  <c r="AK290" i="1"/>
  <c r="AL470" i="1"/>
  <c r="AI1626" i="1"/>
  <c r="AI1498" i="1"/>
  <c r="AC1178" i="1"/>
  <c r="AD986" i="1"/>
  <c r="AJ602" i="1"/>
  <c r="AK153" i="1"/>
  <c r="AD921" i="1"/>
  <c r="AJ625" i="1"/>
  <c r="AK224" i="1"/>
  <c r="AK568" i="1"/>
  <c r="AD790" i="1"/>
  <c r="AJ1663" i="1"/>
  <c r="AC895" i="1"/>
  <c r="AC639" i="1"/>
  <c r="AC1214" i="1"/>
  <c r="AK1229" i="1"/>
  <c r="AK717" i="1"/>
  <c r="AI1460" i="1"/>
  <c r="AJ1396" i="1"/>
  <c r="AK1780" i="1"/>
  <c r="AJ1524" i="1"/>
  <c r="AK1460" i="1"/>
  <c r="AL1396" i="1"/>
  <c r="AI1140" i="1"/>
  <c r="AD796" i="1"/>
  <c r="AK1385" i="1"/>
  <c r="AJ1257" i="1"/>
  <c r="AD128" i="1"/>
  <c r="AI1699" i="1"/>
  <c r="AD1571" i="1"/>
  <c r="AL1315" i="1"/>
  <c r="AK1187" i="1"/>
  <c r="AK1059" i="1"/>
  <c r="AK931" i="1"/>
  <c r="AI675" i="1"/>
  <c r="AI547" i="1"/>
  <c r="AI419" i="1"/>
  <c r="AL250" i="1"/>
  <c r="AC1513" i="1"/>
  <c r="AD569" i="1"/>
  <c r="AK1626" i="1"/>
  <c r="AJ986" i="1"/>
  <c r="AJ345" i="1"/>
  <c r="AI921" i="1"/>
  <c r="AK639" i="1"/>
  <c r="AC1101" i="1"/>
  <c r="AD589" i="1"/>
  <c r="AD76" i="1"/>
  <c r="AI1232" i="1"/>
  <c r="AJ1232" i="1"/>
  <c r="AL269" i="1"/>
  <c r="AJ269" i="1"/>
  <c r="AC269" i="1"/>
  <c r="AI269" i="1"/>
  <c r="AC110" i="1"/>
  <c r="AI110" i="1"/>
  <c r="AL1502" i="1"/>
  <c r="AI1502" i="1"/>
  <c r="AL1094" i="1"/>
  <c r="AJ1094" i="1"/>
  <c r="AC630" i="1"/>
  <c r="AI630" i="1"/>
  <c r="AK149" i="1"/>
  <c r="AI149" i="1"/>
  <c r="AC149" i="1"/>
  <c r="AL1004" i="1"/>
  <c r="AI1004" i="1"/>
  <c r="AJ1004" i="1"/>
  <c r="AJ756" i="1"/>
  <c r="AL756" i="1"/>
  <c r="AC652" i="1"/>
  <c r="AL652" i="1"/>
  <c r="AK524" i="1"/>
  <c r="AI524" i="1"/>
  <c r="AK396" i="1"/>
  <c r="AI396" i="1"/>
  <c r="AC396" i="1"/>
  <c r="AL275" i="1"/>
  <c r="AC275" i="1"/>
  <c r="AK275" i="1"/>
  <c r="AL147" i="1"/>
  <c r="AK147" i="1"/>
  <c r="AI147" i="1"/>
  <c r="AL19" i="1"/>
  <c r="AJ19" i="1"/>
  <c r="AD19" i="1"/>
  <c r="AI1358" i="1"/>
  <c r="AC1358" i="1"/>
  <c r="AK918" i="1"/>
  <c r="AD918" i="1"/>
  <c r="AK61" i="1"/>
  <c r="AJ61" i="1"/>
  <c r="AJ1740" i="1"/>
  <c r="AI1740" i="1"/>
  <c r="AK699" i="1"/>
  <c r="AJ699" i="1"/>
  <c r="AC1345" i="1"/>
  <c r="AD1345" i="1"/>
  <c r="AJ881" i="1"/>
  <c r="AL881" i="1"/>
  <c r="AD881" i="1"/>
  <c r="AC1212" i="1"/>
  <c r="AD1212" i="1"/>
  <c r="AL920" i="1"/>
  <c r="AK920" i="1"/>
  <c r="AC267" i="1"/>
  <c r="AK250" i="1"/>
  <c r="AL123" i="1"/>
  <c r="AK123" i="1"/>
  <c r="AL1595" i="1"/>
  <c r="AI1595" i="1"/>
  <c r="AL1339" i="1"/>
  <c r="AK1339" i="1"/>
  <c r="AK1083" i="1"/>
  <c r="AL1083" i="1"/>
  <c r="AI104" i="1"/>
  <c r="AL104" i="1"/>
  <c r="AD1586" i="1"/>
  <c r="AI1586" i="1"/>
  <c r="AC305" i="1"/>
  <c r="AL305" i="1"/>
  <c r="AD737" i="1"/>
  <c r="AI737" i="1"/>
  <c r="AK737" i="1"/>
  <c r="AL945" i="1"/>
  <c r="AC945" i="1"/>
  <c r="AL532" i="1"/>
  <c r="AJ532" i="1"/>
  <c r="AI532" i="1"/>
  <c r="AC532" i="1"/>
  <c r="AJ215" i="1"/>
  <c r="AC215" i="1"/>
  <c r="AI1659" i="1"/>
  <c r="AK251" i="1"/>
  <c r="AC251" i="1"/>
  <c r="AK636" i="1"/>
  <c r="AC636" i="1"/>
  <c r="AJ422" i="1"/>
  <c r="AD422" i="1"/>
  <c r="AJ1140" i="1"/>
  <c r="AK796" i="1"/>
  <c r="AJ404" i="1"/>
  <c r="AL251" i="1"/>
  <c r="AL113" i="1"/>
  <c r="AC972" i="1"/>
  <c r="AJ972" i="1"/>
  <c r="AI243" i="1"/>
  <c r="AK243" i="1"/>
  <c r="AI1356" i="1"/>
  <c r="AD1356" i="1"/>
  <c r="AJ827" i="1"/>
  <c r="AI827" i="1"/>
  <c r="AL1601" i="1"/>
  <c r="AJ1601" i="1"/>
  <c r="AI1025" i="1"/>
  <c r="AL1025" i="1"/>
  <c r="AK727" i="1"/>
  <c r="AJ727" i="1"/>
  <c r="AK448" i="1"/>
  <c r="AI448" i="1"/>
  <c r="AC516" i="1"/>
  <c r="AI516" i="1"/>
  <c r="AD259" i="1"/>
  <c r="AK259" i="1"/>
  <c r="AI259" i="1"/>
  <c r="AK1356" i="1"/>
  <c r="AJ1160" i="1"/>
  <c r="AL1740" i="1"/>
  <c r="AK1708" i="1"/>
  <c r="AL1548" i="1"/>
  <c r="AK1516" i="1"/>
  <c r="AD1452" i="1"/>
  <c r="AL1356" i="1"/>
  <c r="AJ1308" i="1"/>
  <c r="AC1268" i="1"/>
  <c r="AI1212" i="1"/>
  <c r="AK1140" i="1"/>
  <c r="AL860" i="1"/>
  <c r="AK812" i="1"/>
  <c r="AK756" i="1"/>
  <c r="AL692" i="1"/>
  <c r="AD636" i="1"/>
  <c r="AD532" i="1"/>
  <c r="AL516" i="1"/>
  <c r="AL404" i="1"/>
  <c r="AK267" i="1"/>
  <c r="AC147" i="1"/>
  <c r="AK1025" i="1"/>
  <c r="AL1755" i="1"/>
  <c r="AI1211" i="1"/>
  <c r="AJ40" i="1"/>
  <c r="AC1424" i="1"/>
  <c r="AI261" i="1"/>
  <c r="AC462" i="1"/>
  <c r="AL122" i="1"/>
  <c r="AJ122" i="1"/>
  <c r="AL498" i="1"/>
  <c r="AI498" i="1"/>
  <c r="AD1665" i="1"/>
  <c r="AK1665" i="1"/>
  <c r="AL1153" i="1"/>
  <c r="AK1153" i="1"/>
  <c r="AJ609" i="1"/>
  <c r="AC609" i="1"/>
  <c r="AI684" i="1"/>
  <c r="AC684" i="1"/>
  <c r="AD684" i="1"/>
  <c r="AK139" i="1"/>
  <c r="AD139" i="1"/>
  <c r="AI1046" i="1"/>
  <c r="AJ1046" i="1"/>
  <c r="AK640" i="1"/>
  <c r="AI640" i="1"/>
  <c r="AC640" i="1"/>
  <c r="AI1464" i="1"/>
  <c r="AC1464" i="1"/>
  <c r="AJ1464" i="1"/>
  <c r="AJ1356" i="1"/>
  <c r="AL1204" i="1"/>
  <c r="AJ1204" i="1"/>
  <c r="AC388" i="1"/>
  <c r="AJ388" i="1"/>
  <c r="AC566" i="1"/>
  <c r="AJ566" i="1"/>
  <c r="AD566" i="1"/>
  <c r="AK277" i="1"/>
  <c r="AI277" i="1"/>
  <c r="AJ380" i="1"/>
  <c r="AI380" i="1"/>
  <c r="AC380" i="1"/>
  <c r="AK1740" i="1"/>
  <c r="AI948" i="1"/>
  <c r="AD1435" i="1"/>
  <c r="AL1435" i="1"/>
  <c r="AJ425" i="1"/>
  <c r="AD425" i="1"/>
  <c r="AD913" i="1"/>
  <c r="AJ913" i="1"/>
  <c r="AI513" i="1"/>
  <c r="AL513" i="1"/>
  <c r="AD1012" i="1"/>
  <c r="AI1012" i="1"/>
  <c r="AC1012" i="1"/>
  <c r="AJ339" i="1"/>
  <c r="AD339" i="1"/>
  <c r="AI1270" i="1"/>
  <c r="AL1270" i="1"/>
  <c r="AI584" i="1"/>
  <c r="AC584" i="1"/>
  <c r="AD1784" i="1"/>
  <c r="AI1784" i="1"/>
  <c r="AD357" i="1"/>
  <c r="AK357" i="1"/>
  <c r="AI357" i="1"/>
  <c r="AD940" i="1"/>
  <c r="AI940" i="1"/>
  <c r="AK940" i="1"/>
  <c r="AJ820" i="1"/>
  <c r="AI820" i="1"/>
  <c r="AK588" i="1"/>
  <c r="AI588" i="1"/>
  <c r="AD588" i="1"/>
  <c r="AC331" i="1"/>
  <c r="AK331" i="1"/>
  <c r="AJ690" i="1"/>
  <c r="AC690" i="1"/>
  <c r="AL1148" i="1"/>
  <c r="AJ1148" i="1"/>
  <c r="AK1148" i="1"/>
  <c r="AD1148" i="1"/>
  <c r="AD404" i="1"/>
  <c r="AK404" i="1"/>
  <c r="AC404" i="1"/>
  <c r="AL712" i="1"/>
  <c r="AK712" i="1"/>
  <c r="AC1740" i="1"/>
  <c r="AK1276" i="1"/>
  <c r="AJ1467" i="1"/>
  <c r="AJ478" i="1"/>
  <c r="AL478" i="1"/>
  <c r="AI478" i="1"/>
  <c r="AJ508" i="1"/>
  <c r="AL508" i="1"/>
  <c r="AI508" i="1"/>
  <c r="AC508" i="1"/>
  <c r="AD1318" i="1"/>
  <c r="AI1318" i="1"/>
  <c r="AK1004" i="1"/>
  <c r="AJ1212" i="1"/>
  <c r="AD652" i="1"/>
  <c r="AL636" i="1"/>
  <c r="AD396" i="1"/>
  <c r="AL380" i="1"/>
  <c r="AL267" i="1"/>
  <c r="AD147" i="1"/>
  <c r="AI58" i="1"/>
  <c r="AL1318" i="1"/>
  <c r="AD1179" i="1"/>
  <c r="AJ1179" i="1"/>
  <c r="AC667" i="1"/>
  <c r="AD667" i="1"/>
  <c r="AD26" i="1"/>
  <c r="AK26" i="1"/>
  <c r="AC376" i="1"/>
  <c r="AI376" i="1"/>
  <c r="AK786" i="1"/>
  <c r="AC786" i="1"/>
  <c r="AI1441" i="1"/>
  <c r="AC1441" i="1"/>
  <c r="AK1441" i="1"/>
  <c r="AI1057" i="1"/>
  <c r="AL1057" i="1"/>
  <c r="AK1116" i="1"/>
  <c r="AL1116" i="1"/>
  <c r="AK596" i="1"/>
  <c r="AL596" i="1"/>
  <c r="AJ596" i="1"/>
  <c r="AC75" i="1"/>
  <c r="AL75" i="1"/>
  <c r="AD75" i="1"/>
  <c r="AJ438" i="1"/>
  <c r="AD438" i="1"/>
  <c r="AC1568" i="1"/>
  <c r="AI1568" i="1"/>
  <c r="AD870" i="1"/>
  <c r="AL870" i="1"/>
  <c r="AC870" i="1"/>
  <c r="AJ69" i="1"/>
  <c r="AC69" i="1"/>
  <c r="AK69" i="1"/>
  <c r="AL270" i="1"/>
  <c r="AD270" i="1"/>
  <c r="AL142" i="1"/>
  <c r="AC142" i="1"/>
  <c r="AI1068" i="1"/>
  <c r="AK1068" i="1"/>
  <c r="AL460" i="1"/>
  <c r="AD460" i="1"/>
  <c r="AI211" i="1"/>
  <c r="AD211" i="1"/>
  <c r="AK83" i="1"/>
  <c r="AD83" i="1"/>
  <c r="AD1676" i="1"/>
  <c r="AI1644" i="1"/>
  <c r="AC1420" i="1"/>
  <c r="AJ1268" i="1"/>
  <c r="AD1244" i="1"/>
  <c r="AK1212" i="1"/>
  <c r="AC1148" i="1"/>
  <c r="AJ1068" i="1"/>
  <c r="AL1012" i="1"/>
  <c r="AC988" i="1"/>
  <c r="AL940" i="1"/>
  <c r="AC876" i="1"/>
  <c r="AJ860" i="1"/>
  <c r="AL820" i="1"/>
  <c r="AK692" i="1"/>
  <c r="AI652" i="1"/>
  <c r="AI636" i="1"/>
  <c r="AL588" i="1"/>
  <c r="AC524" i="1"/>
  <c r="AK508" i="1"/>
  <c r="AJ396" i="1"/>
  <c r="AC259" i="1"/>
  <c r="AJ211" i="1"/>
  <c r="AJ147" i="1"/>
  <c r="AI123" i="1"/>
  <c r="AK945" i="1"/>
  <c r="AK104" i="1"/>
  <c r="AD277" i="1"/>
  <c r="AI1307" i="1"/>
  <c r="AD955" i="1"/>
  <c r="AK667" i="1"/>
  <c r="AJ539" i="1"/>
  <c r="AL786" i="1"/>
  <c r="AC49" i="1"/>
  <c r="AK1399" i="1"/>
  <c r="AL431" i="1"/>
  <c r="AL1710" i="1"/>
  <c r="AD61" i="1"/>
  <c r="AC1484" i="1"/>
  <c r="AD1484" i="1"/>
  <c r="AL635" i="1"/>
  <c r="AD635" i="1"/>
  <c r="AL379" i="1"/>
  <c r="AD379" i="1"/>
  <c r="AJ521" i="1"/>
  <c r="AI521" i="1"/>
  <c r="AK521" i="1"/>
  <c r="AJ1076" i="1"/>
  <c r="AL1076" i="1"/>
  <c r="AD1076" i="1"/>
  <c r="AI237" i="1"/>
  <c r="AC237" i="1"/>
  <c r="AK237" i="1"/>
  <c r="AJ408" i="1"/>
  <c r="AK408" i="1"/>
  <c r="AJ1672" i="1"/>
  <c r="AK1672" i="1"/>
  <c r="AK1076" i="1"/>
  <c r="AI812" i="1"/>
  <c r="AL139" i="1"/>
  <c r="AK1060" i="1"/>
  <c r="AI1060" i="1"/>
  <c r="AJ740" i="1"/>
  <c r="AL740" i="1"/>
  <c r="AC740" i="1"/>
  <c r="AJ1702" i="1"/>
  <c r="AL1702" i="1"/>
  <c r="AK1548" i="1"/>
  <c r="AK740" i="1"/>
  <c r="AD380" i="1"/>
  <c r="AL1281" i="1"/>
  <c r="AL149" i="1"/>
  <c r="AI862" i="1"/>
  <c r="AI1484" i="1"/>
  <c r="AD1268" i="1"/>
  <c r="AI860" i="1"/>
  <c r="AK532" i="1"/>
  <c r="AD123" i="1"/>
  <c r="AC1371" i="1"/>
  <c r="AD1371" i="1"/>
  <c r="AK603" i="1"/>
  <c r="AJ603" i="1"/>
  <c r="AD346" i="1"/>
  <c r="AL346" i="1"/>
  <c r="AL90" i="1"/>
  <c r="AC90" i="1"/>
  <c r="AD553" i="1"/>
  <c r="AC553" i="1"/>
  <c r="AI914" i="1"/>
  <c r="AD914" i="1"/>
  <c r="AL823" i="1"/>
  <c r="AD823" i="1"/>
  <c r="AJ631" i="1"/>
  <c r="AK631" i="1"/>
  <c r="AK1180" i="1"/>
  <c r="AD1180" i="1"/>
  <c r="AC1180" i="1"/>
  <c r="AK748" i="1"/>
  <c r="AD748" i="1"/>
  <c r="AK203" i="1"/>
  <c r="AI203" i="1"/>
  <c r="AC203" i="1"/>
  <c r="AL1800" i="1"/>
  <c r="AJ1800" i="1"/>
  <c r="AC936" i="1"/>
  <c r="AK936" i="1"/>
  <c r="AL694" i="1"/>
  <c r="AI694" i="1"/>
  <c r="AJ1676" i="1"/>
  <c r="AC1276" i="1"/>
  <c r="AK1268" i="1"/>
  <c r="AJ1244" i="1"/>
  <c r="AL1212" i="1"/>
  <c r="AI1148" i="1"/>
  <c r="AD1060" i="1"/>
  <c r="AJ1012" i="1"/>
  <c r="AC932" i="1"/>
  <c r="AD876" i="1"/>
  <c r="AK860" i="1"/>
  <c r="AK820" i="1"/>
  <c r="AI748" i="1"/>
  <c r="AL684" i="1"/>
  <c r="AJ652" i="1"/>
  <c r="AJ588" i="1"/>
  <c r="AD524" i="1"/>
  <c r="AL396" i="1"/>
  <c r="AC339" i="1"/>
  <c r="AD275" i="1"/>
  <c r="AJ259" i="1"/>
  <c r="AK211" i="1"/>
  <c r="AC139" i="1"/>
  <c r="AJ123" i="1"/>
  <c r="AL913" i="1"/>
  <c r="AI566" i="1"/>
  <c r="AC357" i="1"/>
  <c r="AJ277" i="1"/>
  <c r="AK1275" i="1"/>
  <c r="AD136" i="1"/>
  <c r="AD269" i="1"/>
  <c r="AL1362" i="1"/>
  <c r="AL882" i="1"/>
  <c r="AD1648" i="1"/>
  <c r="AL95" i="1"/>
  <c r="AJ1675" i="1"/>
  <c r="AL1675" i="1"/>
  <c r="AK1612" i="1"/>
  <c r="AC1612" i="1"/>
  <c r="AJ1723" i="1"/>
  <c r="AK1723" i="1"/>
  <c r="AI1723" i="1"/>
  <c r="AL296" i="1"/>
  <c r="AK296" i="1"/>
  <c r="AK1650" i="1"/>
  <c r="AD1650" i="1"/>
  <c r="AD1729" i="1"/>
  <c r="AL1729" i="1"/>
  <c r="AK1217" i="1"/>
  <c r="AI1217" i="1"/>
  <c r="AC948" i="1"/>
  <c r="AJ948" i="1"/>
  <c r="AJ267" i="1"/>
  <c r="AD267" i="1"/>
  <c r="AD1548" i="1"/>
  <c r="AJ237" i="1"/>
  <c r="AD1339" i="1"/>
  <c r="AL644" i="1"/>
  <c r="AI644" i="1"/>
  <c r="AL988" i="1"/>
  <c r="AK988" i="1"/>
  <c r="AI131" i="1"/>
  <c r="AL131" i="1"/>
  <c r="AJ131" i="1"/>
  <c r="AC131" i="1"/>
  <c r="AL1276" i="1"/>
  <c r="AK1204" i="1"/>
  <c r="AD860" i="1"/>
  <c r="AJ812" i="1"/>
  <c r="AD131" i="1"/>
  <c r="AK478" i="1"/>
  <c r="AD508" i="1"/>
  <c r="AI311" i="1"/>
  <c r="AL462" i="1"/>
  <c r="AD1499" i="1"/>
  <c r="AK1499" i="1"/>
  <c r="AL987" i="1"/>
  <c r="AC987" i="1"/>
  <c r="AD411" i="1"/>
  <c r="AI411" i="1"/>
  <c r="AC1810" i="1"/>
  <c r="AL1810" i="1"/>
  <c r="AK1682" i="1"/>
  <c r="AD1682" i="1"/>
  <c r="AI1121" i="1"/>
  <c r="AC1121" i="1"/>
  <c r="AC849" i="1"/>
  <c r="AL849" i="1"/>
  <c r="AC773" i="1"/>
  <c r="AJ773" i="1"/>
  <c r="AI884" i="1"/>
  <c r="AJ884" i="1"/>
  <c r="AD468" i="1"/>
  <c r="AK468" i="1"/>
  <c r="AC468" i="1"/>
  <c r="AI1304" i="1"/>
  <c r="AK1304" i="1"/>
  <c r="AL696" i="1"/>
  <c r="AD696" i="1"/>
  <c r="AJ1804" i="1"/>
  <c r="AI1420" i="1"/>
  <c r="AJ636" i="1"/>
  <c r="AI1804" i="1"/>
  <c r="AK1772" i="1"/>
  <c r="AK1676" i="1"/>
  <c r="AD1612" i="1"/>
  <c r="AK1580" i="1"/>
  <c r="AJ1420" i="1"/>
  <c r="AJ1388" i="1"/>
  <c r="AD1276" i="1"/>
  <c r="AL1268" i="1"/>
  <c r="AC1204" i="1"/>
  <c r="AC1140" i="1"/>
  <c r="AC1076" i="1"/>
  <c r="AL1060" i="1"/>
  <c r="AK1012" i="1"/>
  <c r="AJ988" i="1"/>
  <c r="AD948" i="1"/>
  <c r="AD932" i="1"/>
  <c r="AL876" i="1"/>
  <c r="AD812" i="1"/>
  <c r="AC796" i="1"/>
  <c r="AJ748" i="1"/>
  <c r="AJ684" i="1"/>
  <c r="AK652" i="1"/>
  <c r="AD620" i="1"/>
  <c r="AJ524" i="1"/>
  <c r="AD388" i="1"/>
  <c r="AL339" i="1"/>
  <c r="AI275" i="1"/>
  <c r="AL259" i="1"/>
  <c r="AL211" i="1"/>
  <c r="AI139" i="1"/>
  <c r="AD1153" i="1"/>
  <c r="AI881" i="1"/>
  <c r="AL566" i="1"/>
  <c r="AJ357" i="1"/>
  <c r="AL277" i="1"/>
  <c r="AJ1499" i="1"/>
  <c r="AL859" i="1"/>
  <c r="AK411" i="1"/>
  <c r="AI282" i="1"/>
  <c r="AI136" i="1"/>
  <c r="AK269" i="1"/>
  <c r="AJ402" i="1"/>
  <c r="AD1526" i="1"/>
  <c r="AJ694" i="1"/>
  <c r="AJ1507" i="1"/>
  <c r="AI1507" i="1"/>
  <c r="AI1443" i="1"/>
  <c r="AJ1443" i="1"/>
  <c r="AJ1251" i="1"/>
  <c r="AK1251" i="1"/>
  <c r="AD995" i="1"/>
  <c r="AJ995" i="1"/>
  <c r="AL867" i="1"/>
  <c r="AJ867" i="1"/>
  <c r="AL803" i="1"/>
  <c r="AK803" i="1"/>
  <c r="AL611" i="1"/>
  <c r="AD611" i="1"/>
  <c r="AJ226" i="1"/>
  <c r="AL226" i="1"/>
  <c r="AC98" i="1"/>
  <c r="AD98" i="1"/>
  <c r="AL34" i="1"/>
  <c r="AI34" i="1"/>
  <c r="AD34" i="1"/>
  <c r="AD32" i="1"/>
  <c r="AI32" i="1"/>
  <c r="AC32" i="1"/>
  <c r="AD1754" i="1"/>
  <c r="AJ1754" i="1"/>
  <c r="AI1754" i="1"/>
  <c r="AC1562" i="1"/>
  <c r="AI1562" i="1"/>
  <c r="AD1498" i="1"/>
  <c r="AJ1498" i="1"/>
  <c r="AC1370" i="1"/>
  <c r="AL1370" i="1"/>
  <c r="AC1306" i="1"/>
  <c r="AI1306" i="1"/>
  <c r="AJ1242" i="1"/>
  <c r="AC1242" i="1"/>
  <c r="AL1178" i="1"/>
  <c r="AK1178" i="1"/>
  <c r="AK1114" i="1"/>
  <c r="AD1114" i="1"/>
  <c r="AJ1050" i="1"/>
  <c r="AK1050" i="1"/>
  <c r="AL1050" i="1"/>
  <c r="AK922" i="1"/>
  <c r="AL922" i="1"/>
  <c r="AJ794" i="1"/>
  <c r="AD794" i="1"/>
  <c r="AK794" i="1"/>
  <c r="AL730" i="1"/>
  <c r="AJ730" i="1"/>
  <c r="AL666" i="1"/>
  <c r="AC666" i="1"/>
  <c r="AD602" i="1"/>
  <c r="AC602" i="1"/>
  <c r="AD538" i="1"/>
  <c r="AI538" i="1"/>
  <c r="AC410" i="1"/>
  <c r="AD410" i="1"/>
  <c r="AD281" i="1"/>
  <c r="AJ281" i="1"/>
  <c r="AI281" i="1"/>
  <c r="AC217" i="1"/>
  <c r="AL217" i="1"/>
  <c r="AD153" i="1"/>
  <c r="AC153" i="1"/>
  <c r="AJ153" i="1"/>
  <c r="AC89" i="1"/>
  <c r="AL89" i="1"/>
  <c r="AL25" i="1"/>
  <c r="AC25" i="1"/>
  <c r="AD25" i="1"/>
  <c r="AD649" i="1"/>
  <c r="AL649" i="1"/>
  <c r="AC649" i="1"/>
  <c r="AC449" i="1"/>
  <c r="AK449" i="1"/>
  <c r="AJ64" i="1"/>
  <c r="AD64" i="1"/>
  <c r="AL1641" i="1"/>
  <c r="AI1641" i="1"/>
  <c r="AJ1577" i="1"/>
  <c r="AI1577" i="1"/>
  <c r="AJ1129" i="1"/>
  <c r="AI1129" i="1"/>
  <c r="AI1065" i="1"/>
  <c r="AL1065" i="1"/>
  <c r="AD1065" i="1"/>
  <c r="AJ857" i="1"/>
  <c r="AI857" i="1"/>
  <c r="AC729" i="1"/>
  <c r="AI729" i="1"/>
  <c r="AD537" i="1"/>
  <c r="AK537" i="1"/>
  <c r="AJ1791" i="1"/>
  <c r="AC1791" i="1"/>
  <c r="AJ1727" i="1"/>
  <c r="AL1727" i="1"/>
  <c r="AJ1599" i="1"/>
  <c r="AI1599" i="1"/>
  <c r="AK1599" i="1"/>
  <c r="AI1471" i="1"/>
  <c r="AC1471" i="1"/>
  <c r="AC1407" i="1"/>
  <c r="AD1407" i="1"/>
  <c r="AC1343" i="1"/>
  <c r="AK1343" i="1"/>
  <c r="AD1279" i="1"/>
  <c r="AI1279" i="1"/>
  <c r="AC1215" i="1"/>
  <c r="AJ1215" i="1"/>
  <c r="AJ1023" i="1"/>
  <c r="AC1023" i="1"/>
  <c r="AL1023" i="1"/>
  <c r="AL959" i="1"/>
  <c r="AC959" i="1"/>
  <c r="AK895" i="1"/>
  <c r="AL895" i="1"/>
  <c r="AK831" i="1"/>
  <c r="AL831" i="1"/>
  <c r="AL575" i="1"/>
  <c r="AC575" i="1"/>
  <c r="AJ1677" i="1"/>
  <c r="AK1677" i="1"/>
  <c r="AK1613" i="1"/>
  <c r="AD1613" i="1"/>
  <c r="AI1549" i="1"/>
  <c r="AL1549" i="1"/>
  <c r="AL1421" i="1"/>
  <c r="AD1421" i="1"/>
  <c r="AD1357" i="1"/>
  <c r="AL1357" i="1"/>
  <c r="AK1165" i="1"/>
  <c r="AI1165" i="1"/>
  <c r="AD1165" i="1"/>
  <c r="AK1037" i="1"/>
  <c r="AD1037" i="1"/>
  <c r="AD909" i="1"/>
  <c r="AK909" i="1"/>
  <c r="AK845" i="1"/>
  <c r="AJ845" i="1"/>
  <c r="AK653" i="1"/>
  <c r="AJ653" i="1"/>
  <c r="AI525" i="1"/>
  <c r="AL525" i="1"/>
  <c r="AL461" i="1"/>
  <c r="AC461" i="1"/>
  <c r="AI397" i="1"/>
  <c r="AK397" i="1"/>
  <c r="AK204" i="1"/>
  <c r="AI204" i="1"/>
  <c r="AJ140" i="1"/>
  <c r="AK140" i="1"/>
  <c r="AC140" i="1"/>
  <c r="AL1326" i="1"/>
  <c r="AJ1326" i="1"/>
  <c r="AD878" i="1"/>
  <c r="AC878" i="1"/>
  <c r="AC1560" i="1"/>
  <c r="AI1560" i="1"/>
  <c r="AK1320" i="1"/>
  <c r="AJ1320" i="1"/>
  <c r="AD1320" i="1"/>
  <c r="AC1064" i="1"/>
  <c r="AI1064" i="1"/>
  <c r="AD1064" i="1"/>
  <c r="AD824" i="1"/>
  <c r="AJ824" i="1"/>
  <c r="AL824" i="1"/>
  <c r="AK207" i="1"/>
  <c r="AJ207" i="1"/>
  <c r="AC1766" i="1"/>
  <c r="AJ1766" i="1"/>
  <c r="AJ1592" i="1"/>
  <c r="AC1592" i="1"/>
  <c r="AL1592" i="1"/>
  <c r="AD1336" i="1"/>
  <c r="AI1336" i="1"/>
  <c r="AD800" i="1"/>
  <c r="AI800" i="1"/>
  <c r="AK544" i="1"/>
  <c r="AI544" i="1"/>
  <c r="AL544" i="1"/>
  <c r="AL319" i="1"/>
  <c r="AD319" i="1"/>
  <c r="AC319" i="1"/>
  <c r="AC1446" i="1"/>
  <c r="AD1446" i="1"/>
  <c r="AC1014" i="1"/>
  <c r="AK1014" i="1"/>
  <c r="AC550" i="1"/>
  <c r="AL550" i="1"/>
  <c r="AJ1808" i="1"/>
  <c r="AI1808" i="1"/>
  <c r="AK1808" i="1"/>
  <c r="AC1600" i="1"/>
  <c r="AD1600" i="1"/>
  <c r="AC1384" i="1"/>
  <c r="AL1384" i="1"/>
  <c r="AK1136" i="1"/>
  <c r="AJ1136" i="1"/>
  <c r="AL1136" i="1"/>
  <c r="AC1136" i="1"/>
  <c r="AK616" i="1"/>
  <c r="AJ616" i="1"/>
  <c r="AK135" i="1"/>
  <c r="AL135" i="1"/>
  <c r="AC135" i="1"/>
  <c r="AJ135" i="1"/>
  <c r="AD1686" i="1"/>
  <c r="AL1686" i="1"/>
  <c r="AC1686" i="1"/>
  <c r="AI1118" i="1"/>
  <c r="AC1118" i="1"/>
  <c r="AL1118" i="1"/>
  <c r="AK654" i="1"/>
  <c r="AC654" i="1"/>
  <c r="AL654" i="1"/>
  <c r="AK53" i="1"/>
  <c r="AC53" i="1"/>
  <c r="AL53" i="1"/>
  <c r="AC1216" i="1"/>
  <c r="AK1216" i="1"/>
  <c r="AJ1216" i="1"/>
  <c r="AK960" i="1"/>
  <c r="AJ960" i="1"/>
  <c r="AL960" i="1"/>
  <c r="AC720" i="1"/>
  <c r="AD720" i="1"/>
  <c r="AK456" i="1"/>
  <c r="AL456" i="1"/>
  <c r="AC231" i="1"/>
  <c r="AL231" i="1"/>
  <c r="AL15" i="1"/>
  <c r="AI15" i="1"/>
  <c r="AC1342" i="1"/>
  <c r="AL1342" i="1"/>
  <c r="AI926" i="1"/>
  <c r="AJ926" i="1"/>
  <c r="AC926" i="1"/>
  <c r="AD117" i="1"/>
  <c r="AK117" i="1"/>
  <c r="AI471" i="1"/>
  <c r="AD471" i="1"/>
  <c r="AL407" i="1"/>
  <c r="AK407" i="1"/>
  <c r="AC407" i="1"/>
  <c r="AI407" i="1"/>
  <c r="AI278" i="1"/>
  <c r="AJ278" i="1"/>
  <c r="AD278" i="1"/>
  <c r="AK150" i="1"/>
  <c r="AC150" i="1"/>
  <c r="AI86" i="1"/>
  <c r="AD86" i="1"/>
  <c r="AK86" i="1"/>
  <c r="AI22" i="1"/>
  <c r="AJ22" i="1"/>
  <c r="AL22" i="1"/>
  <c r="AJ1350" i="1"/>
  <c r="AK1350" i="1"/>
  <c r="AJ910" i="1"/>
  <c r="AI910" i="1"/>
  <c r="AK446" i="1"/>
  <c r="AD446" i="1"/>
  <c r="AI446" i="1"/>
  <c r="AL1558" i="1"/>
  <c r="AK1558" i="1"/>
  <c r="AK1190" i="1"/>
  <c r="AL1190" i="1"/>
  <c r="AI750" i="1"/>
  <c r="AJ750" i="1"/>
  <c r="AI323" i="1"/>
  <c r="AJ323" i="1"/>
  <c r="AD804" i="1"/>
  <c r="AC804" i="1"/>
  <c r="AL195" i="1"/>
  <c r="AJ195" i="1"/>
  <c r="AJ330" i="1"/>
  <c r="AC330" i="1"/>
  <c r="AK43" i="1"/>
  <c r="AD43" i="1"/>
  <c r="AL1678" i="1"/>
  <c r="AC1678" i="1"/>
  <c r="AD1292" i="1"/>
  <c r="AI1124" i="1"/>
  <c r="AC1084" i="1"/>
  <c r="AK924" i="1"/>
  <c r="AD868" i="1"/>
  <c r="AI828" i="1"/>
  <c r="AJ804" i="1"/>
  <c r="AD764" i="1"/>
  <c r="AI708" i="1"/>
  <c r="AK604" i="1"/>
  <c r="AD347" i="1"/>
  <c r="AJ227" i="1"/>
  <c r="AL187" i="1"/>
  <c r="AJ67" i="1"/>
  <c r="AI1449" i="1"/>
  <c r="AL1385" i="1"/>
  <c r="AJ1193" i="1"/>
  <c r="AC256" i="1"/>
  <c r="AC317" i="1"/>
  <c r="AI85" i="1"/>
  <c r="AD1379" i="1"/>
  <c r="AI1315" i="1"/>
  <c r="AI1251" i="1"/>
  <c r="AI1059" i="1"/>
  <c r="AD803" i="1"/>
  <c r="AL547" i="1"/>
  <c r="AL290" i="1"/>
  <c r="AK162" i="1"/>
  <c r="AL1577" i="1"/>
  <c r="AJ569" i="1"/>
  <c r="AL390" i="1"/>
  <c r="AC1754" i="1"/>
  <c r="AC1626" i="1"/>
  <c r="AL1562" i="1"/>
  <c r="AK1434" i="1"/>
  <c r="AJ1306" i="1"/>
  <c r="AD1178" i="1"/>
  <c r="AC1050" i="1"/>
  <c r="AJ922" i="1"/>
  <c r="AI666" i="1"/>
  <c r="AJ514" i="1"/>
  <c r="AD345" i="1"/>
  <c r="AI217" i="1"/>
  <c r="AJ89" i="1"/>
  <c r="AJ1641" i="1"/>
  <c r="AJ1065" i="1"/>
  <c r="AK729" i="1"/>
  <c r="AC401" i="1"/>
  <c r="AL1816" i="1"/>
  <c r="AK1592" i="1"/>
  <c r="AL1488" i="1"/>
  <c r="AK1336" i="1"/>
  <c r="AI1216" i="1"/>
  <c r="AC1040" i="1"/>
  <c r="AK880" i="1"/>
  <c r="AK800" i="1"/>
  <c r="AC544" i="1"/>
  <c r="AK319" i="1"/>
  <c r="AD15" i="1"/>
  <c r="AK1342" i="1"/>
  <c r="AD1118" i="1"/>
  <c r="AK926" i="1"/>
  <c r="AD550" i="1"/>
  <c r="AJ117" i="1"/>
  <c r="AD1535" i="1"/>
  <c r="AI1343" i="1"/>
  <c r="AK767" i="1"/>
  <c r="AK471" i="1"/>
  <c r="AL342" i="1"/>
  <c r="AD150" i="1"/>
  <c r="AC22" i="1"/>
  <c r="AI494" i="1"/>
  <c r="AL1805" i="1"/>
  <c r="AC1357" i="1"/>
  <c r="AD973" i="1"/>
  <c r="AK589" i="1"/>
  <c r="AD204" i="1"/>
  <c r="AB1723" i="1"/>
  <c r="AB1595" i="1"/>
  <c r="AB1467" i="1"/>
  <c r="AB1339" i="1"/>
  <c r="AB1211" i="1"/>
  <c r="AB1083" i="1"/>
  <c r="AB955" i="1"/>
  <c r="AB827" i="1"/>
  <c r="AB795" i="1"/>
  <c r="AB763" i="1"/>
  <c r="AB731" i="1"/>
  <c r="AB699" i="1"/>
  <c r="AB667" i="1"/>
  <c r="AB635" i="1"/>
  <c r="AB603" i="1"/>
  <c r="AB571" i="1"/>
  <c r="AB539" i="1"/>
  <c r="AB507" i="1"/>
  <c r="AB1755" i="1"/>
  <c r="AB1627" i="1"/>
  <c r="AB1499" i="1"/>
  <c r="AB1371" i="1"/>
  <c r="AB1243" i="1"/>
  <c r="AB1115" i="1"/>
  <c r="AB987" i="1"/>
  <c r="AB859" i="1"/>
  <c r="AD1748" i="1"/>
  <c r="AC1748" i="1"/>
  <c r="AL1748" i="1"/>
  <c r="AK1748" i="1"/>
  <c r="AI1748" i="1"/>
  <c r="AJ1556" i="1"/>
  <c r="AD1556" i="1"/>
  <c r="AC1556" i="1"/>
  <c r="AL1556" i="1"/>
  <c r="AK1556" i="1"/>
  <c r="AD1364" i="1"/>
  <c r="AC1364" i="1"/>
  <c r="AL1364" i="1"/>
  <c r="AK1364" i="1"/>
  <c r="AJ1364" i="1"/>
  <c r="AL1731" i="1"/>
  <c r="AJ1731" i="1"/>
  <c r="AI1731" i="1"/>
  <c r="AK1731" i="1"/>
  <c r="AC1731" i="1"/>
  <c r="AD1731" i="1"/>
  <c r="AJ1539" i="1"/>
  <c r="AC1539" i="1"/>
  <c r="AI1539" i="1"/>
  <c r="AL1539" i="1"/>
  <c r="AD1539" i="1"/>
  <c r="AI1347" i="1"/>
  <c r="AK1347" i="1"/>
  <c r="AJ1347" i="1"/>
  <c r="AD1347" i="1"/>
  <c r="AC1347" i="1"/>
  <c r="AC1155" i="1"/>
  <c r="AJ1155" i="1"/>
  <c r="AI1155" i="1"/>
  <c r="AD1155" i="1"/>
  <c r="AK1155" i="1"/>
  <c r="AK963" i="1"/>
  <c r="AC963" i="1"/>
  <c r="AL963" i="1"/>
  <c r="AJ963" i="1"/>
  <c r="AI963" i="1"/>
  <c r="AD963" i="1"/>
  <c r="AJ771" i="1"/>
  <c r="AC771" i="1"/>
  <c r="AL771" i="1"/>
  <c r="AK771" i="1"/>
  <c r="AI771" i="1"/>
  <c r="AD579" i="1"/>
  <c r="AL579" i="1"/>
  <c r="AJ579" i="1"/>
  <c r="AI579" i="1"/>
  <c r="AC579" i="1"/>
  <c r="AK387" i="1"/>
  <c r="AI387" i="1"/>
  <c r="AL387" i="1"/>
  <c r="AD387" i="1"/>
  <c r="AJ387" i="1"/>
  <c r="AC387" i="1"/>
  <c r="AK194" i="1"/>
  <c r="AD194" i="1"/>
  <c r="AC194" i="1"/>
  <c r="AJ194" i="1"/>
  <c r="AI194" i="1"/>
  <c r="AJ825" i="1"/>
  <c r="AD825" i="1"/>
  <c r="AI825" i="1"/>
  <c r="AC825" i="1"/>
  <c r="AK312" i="1"/>
  <c r="AI312" i="1"/>
  <c r="AL312" i="1"/>
  <c r="AJ312" i="1"/>
  <c r="AC312" i="1"/>
  <c r="AD312" i="1"/>
  <c r="AJ1786" i="1"/>
  <c r="AD1786" i="1"/>
  <c r="AL1786" i="1"/>
  <c r="AK1786" i="1"/>
  <c r="AI1786" i="1"/>
  <c r="AC1786" i="1"/>
  <c r="AK1530" i="1"/>
  <c r="AI1530" i="1"/>
  <c r="AD1530" i="1"/>
  <c r="AL1530" i="1"/>
  <c r="AJ1530" i="1"/>
  <c r="AJ1402" i="1"/>
  <c r="AD1402" i="1"/>
  <c r="AL1402" i="1"/>
  <c r="AK1402" i="1"/>
  <c r="AC1402" i="1"/>
  <c r="AI1402" i="1"/>
  <c r="AL1210" i="1"/>
  <c r="AD1210" i="1"/>
  <c r="AK1210" i="1"/>
  <c r="AJ1210" i="1"/>
  <c r="AI1210" i="1"/>
  <c r="AC1210" i="1"/>
  <c r="AL1018" i="1"/>
  <c r="AJ1018" i="1"/>
  <c r="AD1018" i="1"/>
  <c r="AC1018" i="1"/>
  <c r="AK1018" i="1"/>
  <c r="AL826" i="1"/>
  <c r="AD826" i="1"/>
  <c r="AK826" i="1"/>
  <c r="AJ826" i="1"/>
  <c r="AI826" i="1"/>
  <c r="AD698" i="1"/>
  <c r="AK698" i="1"/>
  <c r="AL698" i="1"/>
  <c r="AI698" i="1"/>
  <c r="AJ698" i="1"/>
  <c r="AC698" i="1"/>
  <c r="AK506" i="1"/>
  <c r="AC506" i="1"/>
  <c r="AJ506" i="1"/>
  <c r="AD506" i="1"/>
  <c r="AI506" i="1"/>
  <c r="AL506" i="1"/>
  <c r="AL313" i="1"/>
  <c r="AJ313" i="1"/>
  <c r="AD313" i="1"/>
  <c r="AC313" i="1"/>
  <c r="AK313" i="1"/>
  <c r="AI313" i="1"/>
  <c r="AC185" i="1"/>
  <c r="AJ185" i="1"/>
  <c r="AK185" i="1"/>
  <c r="AD185" i="1"/>
  <c r="AL185" i="1"/>
  <c r="AI185" i="1"/>
  <c r="AI761" i="1"/>
  <c r="AJ761" i="1"/>
  <c r="AC761" i="1"/>
  <c r="AD344" i="1"/>
  <c r="AI344" i="1"/>
  <c r="AL344" i="1"/>
  <c r="AK344" i="1"/>
  <c r="AJ344" i="1"/>
  <c r="AC344" i="1"/>
  <c r="AJ1737" i="1"/>
  <c r="AD1737" i="1"/>
  <c r="AI1737" i="1"/>
  <c r="AJ1545" i="1"/>
  <c r="AC1545" i="1"/>
  <c r="AL1545" i="1"/>
  <c r="AK1545" i="1"/>
  <c r="AI1545" i="1"/>
  <c r="AD1289" i="1"/>
  <c r="AK1289" i="1"/>
  <c r="AJ1289" i="1"/>
  <c r="AI1289" i="1"/>
  <c r="AL1289" i="1"/>
  <c r="AC1289" i="1"/>
  <c r="AL1097" i="1"/>
  <c r="AJ1097" i="1"/>
  <c r="AI1097" i="1"/>
  <c r="AD1097" i="1"/>
  <c r="AC1097" i="1"/>
  <c r="AK24" i="1"/>
  <c r="AJ24" i="1"/>
  <c r="AI24" i="1"/>
  <c r="AD24" i="1"/>
  <c r="AC24" i="1"/>
  <c r="AL24" i="1"/>
  <c r="AD1631" i="1"/>
  <c r="AC1631" i="1"/>
  <c r="AJ1631" i="1"/>
  <c r="AL1631" i="1"/>
  <c r="AK1631" i="1"/>
  <c r="AK1439" i="1"/>
  <c r="AD1439" i="1"/>
  <c r="AK1247" i="1"/>
  <c r="AI1247" i="1"/>
  <c r="AD1247" i="1"/>
  <c r="AI1055" i="1"/>
  <c r="AD1055" i="1"/>
  <c r="AJ735" i="1"/>
  <c r="AK735" i="1"/>
  <c r="AJ543" i="1"/>
  <c r="AL543" i="1"/>
  <c r="AL1709" i="1"/>
  <c r="AJ1709" i="1"/>
  <c r="AD1581" i="1"/>
  <c r="AI1581" i="1"/>
  <c r="AD1389" i="1"/>
  <c r="AI1389" i="1"/>
  <c r="AJ1261" i="1"/>
  <c r="AK1261" i="1"/>
  <c r="AC1261" i="1"/>
  <c r="AI621" i="1"/>
  <c r="AC621" i="1"/>
  <c r="AK44" i="1"/>
  <c r="AC44" i="1"/>
  <c r="AI44" i="1"/>
  <c r="AL1156" i="1"/>
  <c r="AK1156" i="1"/>
  <c r="AI1156" i="1"/>
  <c r="AJ1156" i="1"/>
  <c r="AD1156" i="1"/>
  <c r="AC1156" i="1"/>
  <c r="AI836" i="1"/>
  <c r="AD836" i="1"/>
  <c r="AC836" i="1"/>
  <c r="AK836" i="1"/>
  <c r="AJ836" i="1"/>
  <c r="AJ420" i="1"/>
  <c r="AL420" i="1"/>
  <c r="AK420" i="1"/>
  <c r="AI420" i="1"/>
  <c r="AD420" i="1"/>
  <c r="AI27" i="1"/>
  <c r="AC27" i="1"/>
  <c r="AL27" i="1"/>
  <c r="AK27" i="1"/>
  <c r="AJ27" i="1"/>
  <c r="AD27" i="1"/>
  <c r="AJ670" i="1"/>
  <c r="AC670" i="1"/>
  <c r="AL670" i="1"/>
  <c r="AI1448" i="1"/>
  <c r="AL1448" i="1"/>
  <c r="AC1448" i="1"/>
  <c r="AK1448" i="1"/>
  <c r="AD1448" i="1"/>
  <c r="AL688" i="1"/>
  <c r="AC688" i="1"/>
  <c r="AK688" i="1"/>
  <c r="AD688" i="1"/>
  <c r="AI688" i="1"/>
  <c r="AJ688" i="1"/>
  <c r="AI1598" i="1"/>
  <c r="AJ1598" i="1"/>
  <c r="AL1598" i="1"/>
  <c r="AD1598" i="1"/>
  <c r="AJ181" i="1"/>
  <c r="AC181" i="1"/>
  <c r="AD247" i="1"/>
  <c r="AI247" i="1"/>
  <c r="AK247" i="1"/>
  <c r="AL247" i="1"/>
  <c r="AC247" i="1"/>
  <c r="AJ247" i="1"/>
  <c r="AJ1748" i="1"/>
  <c r="AK1097" i="1"/>
  <c r="AK1539" i="1"/>
  <c r="AJ1311" i="1"/>
  <c r="AL836" i="1"/>
  <c r="AD771" i="1"/>
  <c r="AI1018" i="1"/>
  <c r="AL194" i="1"/>
  <c r="AC826" i="1"/>
  <c r="AC420" i="1"/>
  <c r="AD761" i="1"/>
  <c r="AI685" i="1"/>
  <c r="AI1364" i="1"/>
  <c r="AC1530" i="1"/>
  <c r="AJ1448" i="1"/>
  <c r="AK1812" i="1"/>
  <c r="AI1812" i="1"/>
  <c r="AL1812" i="1"/>
  <c r="AJ1812" i="1"/>
  <c r="AD1812" i="1"/>
  <c r="AL1620" i="1"/>
  <c r="AK1620" i="1"/>
  <c r="AJ1620" i="1"/>
  <c r="AI1620" i="1"/>
  <c r="AD1620" i="1"/>
  <c r="AC1620" i="1"/>
  <c r="AL1492" i="1"/>
  <c r="AK1492" i="1"/>
  <c r="AJ1492" i="1"/>
  <c r="AI1492" i="1"/>
  <c r="AD1492" i="1"/>
  <c r="AC1492" i="1"/>
  <c r="AK1667" i="1"/>
  <c r="AJ1667" i="1"/>
  <c r="AL1667" i="1"/>
  <c r="AI1667" i="1"/>
  <c r="AD1667" i="1"/>
  <c r="AC1667" i="1"/>
  <c r="AJ1475" i="1"/>
  <c r="AC1475" i="1"/>
  <c r="AK1475" i="1"/>
  <c r="AI1475" i="1"/>
  <c r="AL1475" i="1"/>
  <c r="AD1475" i="1"/>
  <c r="AC1283" i="1"/>
  <c r="AJ1283" i="1"/>
  <c r="AI1283" i="1"/>
  <c r="AL1283" i="1"/>
  <c r="AD1283" i="1"/>
  <c r="AL1091" i="1"/>
  <c r="AK1091" i="1"/>
  <c r="AJ1091" i="1"/>
  <c r="AD1091" i="1"/>
  <c r="AI1091" i="1"/>
  <c r="AC1091" i="1"/>
  <c r="AI899" i="1"/>
  <c r="AD899" i="1"/>
  <c r="AC899" i="1"/>
  <c r="AL899" i="1"/>
  <c r="AK899" i="1"/>
  <c r="AC707" i="1"/>
  <c r="AK707" i="1"/>
  <c r="AL707" i="1"/>
  <c r="AJ707" i="1"/>
  <c r="AI707" i="1"/>
  <c r="AD707" i="1"/>
  <c r="AK451" i="1"/>
  <c r="AI451" i="1"/>
  <c r="AJ451" i="1"/>
  <c r="AD451" i="1"/>
  <c r="AC451" i="1"/>
  <c r="AJ258" i="1"/>
  <c r="AL258" i="1"/>
  <c r="AI258" i="1"/>
  <c r="AK258" i="1"/>
  <c r="AD258" i="1"/>
  <c r="AC258" i="1"/>
  <c r="AD130" i="1"/>
  <c r="AJ130" i="1"/>
  <c r="AI130" i="1"/>
  <c r="AL130" i="1"/>
  <c r="AK130" i="1"/>
  <c r="AC130" i="1"/>
  <c r="AL1658" i="1"/>
  <c r="AJ1658" i="1"/>
  <c r="AK1658" i="1"/>
  <c r="AI1658" i="1"/>
  <c r="AD1658" i="1"/>
  <c r="AC1658" i="1"/>
  <c r="AC1466" i="1"/>
  <c r="AK1466" i="1"/>
  <c r="AL1466" i="1"/>
  <c r="AI1466" i="1"/>
  <c r="AJ1466" i="1"/>
  <c r="AD1466" i="1"/>
  <c r="AJ1274" i="1"/>
  <c r="AL1274" i="1"/>
  <c r="AI1274" i="1"/>
  <c r="AC1274" i="1"/>
  <c r="AK1274" i="1"/>
  <c r="AD1274" i="1"/>
  <c r="AD1082" i="1"/>
  <c r="AK1082" i="1"/>
  <c r="AI1082" i="1"/>
  <c r="AC1082" i="1"/>
  <c r="AL1082" i="1"/>
  <c r="AI890" i="1"/>
  <c r="AD890" i="1"/>
  <c r="AL890" i="1"/>
  <c r="AJ890" i="1"/>
  <c r="AK890" i="1"/>
  <c r="AK634" i="1"/>
  <c r="AD634" i="1"/>
  <c r="AJ634" i="1"/>
  <c r="AL634" i="1"/>
  <c r="AI634" i="1"/>
  <c r="AC634" i="1"/>
  <c r="AI442" i="1"/>
  <c r="AK442" i="1"/>
  <c r="AC442" i="1"/>
  <c r="AJ442" i="1"/>
  <c r="AL442" i="1"/>
  <c r="AD442" i="1"/>
  <c r="AL249" i="1"/>
  <c r="AD249" i="1"/>
  <c r="AK249" i="1"/>
  <c r="AI249" i="1"/>
  <c r="AC249" i="1"/>
  <c r="AJ249" i="1"/>
  <c r="AD121" i="1"/>
  <c r="AK121" i="1"/>
  <c r="AL121" i="1"/>
  <c r="AI121" i="1"/>
  <c r="AJ121" i="1"/>
  <c r="AI1673" i="1"/>
  <c r="AJ1673" i="1"/>
  <c r="AC1673" i="1"/>
  <c r="AL1673" i="1"/>
  <c r="AD1673" i="1"/>
  <c r="AK1673" i="1"/>
  <c r="AJ1481" i="1"/>
  <c r="AC1481" i="1"/>
  <c r="AL1481" i="1"/>
  <c r="AI1481" i="1"/>
  <c r="AD1481" i="1"/>
  <c r="AL1353" i="1"/>
  <c r="AD1353" i="1"/>
  <c r="AI1353" i="1"/>
  <c r="AK1353" i="1"/>
  <c r="AJ1353" i="1"/>
  <c r="AK1161" i="1"/>
  <c r="AI1161" i="1"/>
  <c r="AC1161" i="1"/>
  <c r="AJ1161" i="1"/>
  <c r="AL1161" i="1"/>
  <c r="AD1161" i="1"/>
  <c r="AL953" i="1"/>
  <c r="AJ953" i="1"/>
  <c r="AD953" i="1"/>
  <c r="AK953" i="1"/>
  <c r="AL817" i="1"/>
  <c r="AD817" i="1"/>
  <c r="AK817" i="1"/>
  <c r="AJ817" i="1"/>
  <c r="AI817" i="1"/>
  <c r="AC433" i="1"/>
  <c r="AL433" i="1"/>
  <c r="AJ433" i="1"/>
  <c r="AI433" i="1"/>
  <c r="AK433" i="1"/>
  <c r="AK1759" i="1"/>
  <c r="AC1759" i="1"/>
  <c r="AJ1759" i="1"/>
  <c r="AI1567" i="1"/>
  <c r="AL1567" i="1"/>
  <c r="AD1567" i="1"/>
  <c r="AJ1119" i="1"/>
  <c r="AC1119" i="1"/>
  <c r="AK1119" i="1"/>
  <c r="AD927" i="1"/>
  <c r="AI927" i="1"/>
  <c r="AC927" i="1"/>
  <c r="AC799" i="1"/>
  <c r="AJ799" i="1"/>
  <c r="AI799" i="1"/>
  <c r="AL799" i="1"/>
  <c r="AD607" i="1"/>
  <c r="AI607" i="1"/>
  <c r="AD1517" i="1"/>
  <c r="AC1517" i="1"/>
  <c r="AI1517" i="1"/>
  <c r="AL493" i="1"/>
  <c r="AK493" i="1"/>
  <c r="AJ172" i="1"/>
  <c r="AI172" i="1"/>
  <c r="AC172" i="1"/>
  <c r="AL172" i="1"/>
  <c r="AI1284" i="1"/>
  <c r="AC1284" i="1"/>
  <c r="AK1284" i="1"/>
  <c r="AL1284" i="1"/>
  <c r="AJ1284" i="1"/>
  <c r="AI1092" i="1"/>
  <c r="AD1092" i="1"/>
  <c r="AC1092" i="1"/>
  <c r="AL1092" i="1"/>
  <c r="AK1092" i="1"/>
  <c r="AL700" i="1"/>
  <c r="AD700" i="1"/>
  <c r="AC700" i="1"/>
  <c r="AK700" i="1"/>
  <c r="AJ700" i="1"/>
  <c r="AL283" i="1"/>
  <c r="AK283" i="1"/>
  <c r="AJ283" i="1"/>
  <c r="AI283" i="1"/>
  <c r="AD283" i="1"/>
  <c r="AL1574" i="1"/>
  <c r="AC1574" i="1"/>
  <c r="AI1574" i="1"/>
  <c r="AD1574" i="1"/>
  <c r="AK1574" i="1"/>
  <c r="AJ1574" i="1"/>
  <c r="AI293" i="1"/>
  <c r="AK293" i="1"/>
  <c r="AJ952" i="1"/>
  <c r="AD952" i="1"/>
  <c r="AI952" i="1"/>
  <c r="AK952" i="1"/>
  <c r="AL952" i="1"/>
  <c r="AK103" i="1"/>
  <c r="AC103" i="1"/>
  <c r="AL103" i="1"/>
  <c r="AJ103" i="1"/>
  <c r="AD103" i="1"/>
  <c r="AI103" i="1"/>
  <c r="AK574" i="1"/>
  <c r="AI574" i="1"/>
  <c r="AD574" i="1"/>
  <c r="AJ574" i="1"/>
  <c r="AL574" i="1"/>
  <c r="AJ1704" i="1"/>
  <c r="AI1704" i="1"/>
  <c r="AC1704" i="1"/>
  <c r="AK1704" i="1"/>
  <c r="AD1704" i="1"/>
  <c r="AJ1480" i="1"/>
  <c r="AL1480" i="1"/>
  <c r="AC1480" i="1"/>
  <c r="AI1480" i="1"/>
  <c r="AK1480" i="1"/>
  <c r="AD1480" i="1"/>
  <c r="AJ1208" i="1"/>
  <c r="AK1208" i="1"/>
  <c r="AD1208" i="1"/>
  <c r="AL1208" i="1"/>
  <c r="AI1208" i="1"/>
  <c r="AC1208" i="1"/>
  <c r="AD928" i="1"/>
  <c r="AI928" i="1"/>
  <c r="AJ928" i="1"/>
  <c r="AL928" i="1"/>
  <c r="AC928" i="1"/>
  <c r="AK928" i="1"/>
  <c r="AJ672" i="1"/>
  <c r="AI672" i="1"/>
  <c r="AD672" i="1"/>
  <c r="AK672" i="1"/>
  <c r="AL672" i="1"/>
  <c r="AC672" i="1"/>
  <c r="AD432" i="1"/>
  <c r="AL432" i="1"/>
  <c r="AI432" i="1"/>
  <c r="AC432" i="1"/>
  <c r="AJ432" i="1"/>
  <c r="AK432" i="1"/>
  <c r="AD223" i="1"/>
  <c r="AL223" i="1"/>
  <c r="AC223" i="1"/>
  <c r="AK223" i="1"/>
  <c r="AJ223" i="1"/>
  <c r="AI1630" i="1"/>
  <c r="AC1630" i="1"/>
  <c r="AJ1630" i="1"/>
  <c r="AD1630" i="1"/>
  <c r="AI1246" i="1"/>
  <c r="AD1246" i="1"/>
  <c r="AL1246" i="1"/>
  <c r="AK1246" i="1"/>
  <c r="AC1246" i="1"/>
  <c r="AJ1246" i="1"/>
  <c r="AJ782" i="1"/>
  <c r="AI782" i="1"/>
  <c r="AL782" i="1"/>
  <c r="AL197" i="1"/>
  <c r="AJ197" i="1"/>
  <c r="AC197" i="1"/>
  <c r="AD197" i="1"/>
  <c r="AI197" i="1"/>
  <c r="AK197" i="1"/>
  <c r="AK1720" i="1"/>
  <c r="AI1720" i="1"/>
  <c r="AJ1720" i="1"/>
  <c r="AL1720" i="1"/>
  <c r="AD1720" i="1"/>
  <c r="AC1720" i="1"/>
  <c r="AJ1504" i="1"/>
  <c r="AK1504" i="1"/>
  <c r="AL1504" i="1"/>
  <c r="AI1504" i="1"/>
  <c r="AD1504" i="1"/>
  <c r="AC1504" i="1"/>
  <c r="AJ1264" i="1"/>
  <c r="AI1264" i="1"/>
  <c r="AL1264" i="1"/>
  <c r="AD1264" i="1"/>
  <c r="AK1264" i="1"/>
  <c r="AC1264" i="1"/>
  <c r="AD1000" i="1"/>
  <c r="AI1000" i="1"/>
  <c r="AC1000" i="1"/>
  <c r="AJ1000" i="1"/>
  <c r="AK1000" i="1"/>
  <c r="AL1000" i="1"/>
  <c r="AD744" i="1"/>
  <c r="AJ744" i="1"/>
  <c r="AL744" i="1"/>
  <c r="AK744" i="1"/>
  <c r="AC744" i="1"/>
  <c r="AI744" i="1"/>
  <c r="AI23" i="1"/>
  <c r="AL23" i="1"/>
  <c r="AC23" i="1"/>
  <c r="AD23" i="1"/>
  <c r="AK23" i="1"/>
  <c r="AJ23" i="1"/>
  <c r="AK1374" i="1"/>
  <c r="AD1374" i="1"/>
  <c r="AL1374" i="1"/>
  <c r="AC1374" i="1"/>
  <c r="AJ1374" i="1"/>
  <c r="AJ886" i="1"/>
  <c r="AL886" i="1"/>
  <c r="AC886" i="1"/>
  <c r="AI886" i="1"/>
  <c r="AK886" i="1"/>
  <c r="AD886" i="1"/>
  <c r="AJ406" i="1"/>
  <c r="AD406" i="1"/>
  <c r="AL406" i="1"/>
  <c r="AK406" i="1"/>
  <c r="AI406" i="1"/>
  <c r="AL1680" i="1"/>
  <c r="AD1680" i="1"/>
  <c r="AC1680" i="1"/>
  <c r="AK1680" i="1"/>
  <c r="AI1680" i="1"/>
  <c r="AJ1680" i="1"/>
  <c r="AI1344" i="1"/>
  <c r="AD1344" i="1"/>
  <c r="AL1344" i="1"/>
  <c r="AJ1344" i="1"/>
  <c r="AK1344" i="1"/>
  <c r="AC1088" i="1"/>
  <c r="AK1088" i="1"/>
  <c r="AI1088" i="1"/>
  <c r="AL1088" i="1"/>
  <c r="AJ1088" i="1"/>
  <c r="AD1088" i="1"/>
  <c r="AL848" i="1"/>
  <c r="AD848" i="1"/>
  <c r="AJ848" i="1"/>
  <c r="AC848" i="1"/>
  <c r="AI848" i="1"/>
  <c r="AK848" i="1"/>
  <c r="AK592" i="1"/>
  <c r="AD592" i="1"/>
  <c r="AL592" i="1"/>
  <c r="AJ592" i="1"/>
  <c r="AC592" i="1"/>
  <c r="AI592" i="1"/>
  <c r="AI335" i="1"/>
  <c r="AD335" i="1"/>
  <c r="AL335" i="1"/>
  <c r="AJ335" i="1"/>
  <c r="AK335" i="1"/>
  <c r="AC335" i="1"/>
  <c r="AI127" i="1"/>
  <c r="AC127" i="1"/>
  <c r="AL127" i="1"/>
  <c r="AJ127" i="1"/>
  <c r="AD127" i="1"/>
  <c r="AK127" i="1"/>
  <c r="AI1518" i="1"/>
  <c r="AL1518" i="1"/>
  <c r="AD1518" i="1"/>
  <c r="AJ1518" i="1"/>
  <c r="AC1518" i="1"/>
  <c r="AK1518" i="1"/>
  <c r="AJ1134" i="1"/>
  <c r="AI1134" i="1"/>
  <c r="AK1134" i="1"/>
  <c r="AC1134" i="1"/>
  <c r="AL1134" i="1"/>
  <c r="AI702" i="1"/>
  <c r="AJ702" i="1"/>
  <c r="AK702" i="1"/>
  <c r="AD702" i="1"/>
  <c r="AL702" i="1"/>
  <c r="AC702" i="1"/>
  <c r="AD325" i="1"/>
  <c r="AL325" i="1"/>
  <c r="AC325" i="1"/>
  <c r="AJ325" i="1"/>
  <c r="AK325" i="1"/>
  <c r="AI325" i="1"/>
  <c r="AK503" i="1"/>
  <c r="AJ503" i="1"/>
  <c r="AC503" i="1"/>
  <c r="AL503" i="1"/>
  <c r="AI503" i="1"/>
  <c r="AD503" i="1"/>
  <c r="AJ439" i="1"/>
  <c r="AL439" i="1"/>
  <c r="AI439" i="1"/>
  <c r="AK439" i="1"/>
  <c r="AC439" i="1"/>
  <c r="AC374" i="1"/>
  <c r="AL374" i="1"/>
  <c r="AI374" i="1"/>
  <c r="AJ374" i="1"/>
  <c r="AK374" i="1"/>
  <c r="AD374" i="1"/>
  <c r="AI310" i="1"/>
  <c r="AD310" i="1"/>
  <c r="AK310" i="1"/>
  <c r="AJ310" i="1"/>
  <c r="AC310" i="1"/>
  <c r="AL310" i="1"/>
  <c r="AL246" i="1"/>
  <c r="AD246" i="1"/>
  <c r="AK246" i="1"/>
  <c r="AI246" i="1"/>
  <c r="AJ246" i="1"/>
  <c r="AC246" i="1"/>
  <c r="AK182" i="1"/>
  <c r="AD182" i="1"/>
  <c r="AJ182" i="1"/>
  <c r="AL182" i="1"/>
  <c r="AI182" i="1"/>
  <c r="AC182" i="1"/>
  <c r="AK118" i="1"/>
  <c r="AJ118" i="1"/>
  <c r="AC118" i="1"/>
  <c r="AD118" i="1"/>
  <c r="AI118" i="1"/>
  <c r="AL118" i="1"/>
  <c r="AJ54" i="1"/>
  <c r="AD54" i="1"/>
  <c r="AC54" i="1"/>
  <c r="AI54" i="1"/>
  <c r="AK54" i="1"/>
  <c r="AL54" i="1"/>
  <c r="AI1534" i="1"/>
  <c r="AJ1534" i="1"/>
  <c r="AD1534" i="1"/>
  <c r="AK1534" i="1"/>
  <c r="AL1534" i="1"/>
  <c r="AC1534" i="1"/>
  <c r="AC1150" i="1"/>
  <c r="AL1150" i="1"/>
  <c r="AJ1150" i="1"/>
  <c r="AI1150" i="1"/>
  <c r="AK1150" i="1"/>
  <c r="AD1150" i="1"/>
  <c r="AK686" i="1"/>
  <c r="AD686" i="1"/>
  <c r="AI686" i="1"/>
  <c r="AC686" i="1"/>
  <c r="AL686" i="1"/>
  <c r="AJ205" i="1"/>
  <c r="AK205" i="1"/>
  <c r="AI205" i="1"/>
  <c r="AD205" i="1"/>
  <c r="AC205" i="1"/>
  <c r="AL1020" i="1"/>
  <c r="AD1020" i="1"/>
  <c r="AK1020" i="1"/>
  <c r="AC1020" i="1"/>
  <c r="AJ1020" i="1"/>
  <c r="AJ892" i="1"/>
  <c r="AC892" i="1"/>
  <c r="AL892" i="1"/>
  <c r="AI892" i="1"/>
  <c r="AK892" i="1"/>
  <c r="AK772" i="1"/>
  <c r="AJ772" i="1"/>
  <c r="AI772" i="1"/>
  <c r="AL772" i="1"/>
  <c r="AD772" i="1"/>
  <c r="AC660" i="1"/>
  <c r="AK660" i="1"/>
  <c r="AL660" i="1"/>
  <c r="AJ660" i="1"/>
  <c r="AI660" i="1"/>
  <c r="AD660" i="1"/>
  <c r="AL540" i="1"/>
  <c r="AK540" i="1"/>
  <c r="AD540" i="1"/>
  <c r="AJ540" i="1"/>
  <c r="AI540" i="1"/>
  <c r="AC540" i="1"/>
  <c r="AJ412" i="1"/>
  <c r="AD412" i="1"/>
  <c r="AC412" i="1"/>
  <c r="AL412" i="1"/>
  <c r="AK412" i="1"/>
  <c r="AL291" i="1"/>
  <c r="AK291" i="1"/>
  <c r="AJ291" i="1"/>
  <c r="AI291" i="1"/>
  <c r="AD291" i="1"/>
  <c r="AC291" i="1"/>
  <c r="AJ163" i="1"/>
  <c r="AD163" i="1"/>
  <c r="AC163" i="1"/>
  <c r="AL163" i="1"/>
  <c r="AK163" i="1"/>
  <c r="AC35" i="1"/>
  <c r="AK35" i="1"/>
  <c r="AJ35" i="1"/>
  <c r="AI35" i="1"/>
  <c r="AD35" i="1"/>
  <c r="AD1398" i="1"/>
  <c r="AK1398" i="1"/>
  <c r="AJ1398" i="1"/>
  <c r="AL1398" i="1"/>
  <c r="AC1398" i="1"/>
  <c r="AD974" i="1"/>
  <c r="AL974" i="1"/>
  <c r="AK974" i="1"/>
  <c r="AJ974" i="1"/>
  <c r="AC974" i="1"/>
  <c r="AI974" i="1"/>
  <c r="AK526" i="1"/>
  <c r="AD526" i="1"/>
  <c r="AI526" i="1"/>
  <c r="AL526" i="1"/>
  <c r="AJ526" i="1"/>
  <c r="AC526" i="1"/>
  <c r="AC109" i="1"/>
  <c r="AK109" i="1"/>
  <c r="AL109" i="1"/>
  <c r="AJ109" i="1"/>
  <c r="AI109" i="1"/>
  <c r="AD109" i="1"/>
  <c r="AK1684" i="1"/>
  <c r="AJ1684" i="1"/>
  <c r="AD1684" i="1"/>
  <c r="AC1684" i="1"/>
  <c r="AL1684" i="1"/>
  <c r="AC1428" i="1"/>
  <c r="AL1428" i="1"/>
  <c r="AK1428" i="1"/>
  <c r="AJ1428" i="1"/>
  <c r="AI1428" i="1"/>
  <c r="AC1795" i="1"/>
  <c r="AI1795" i="1"/>
  <c r="AK1795" i="1"/>
  <c r="AD1795" i="1"/>
  <c r="AJ1795" i="1"/>
  <c r="AK1603" i="1"/>
  <c r="AC1603" i="1"/>
  <c r="AI1603" i="1"/>
  <c r="AL1603" i="1"/>
  <c r="AJ1603" i="1"/>
  <c r="AL1411" i="1"/>
  <c r="AD1411" i="1"/>
  <c r="AK1411" i="1"/>
  <c r="AJ1411" i="1"/>
  <c r="AC1411" i="1"/>
  <c r="AC1219" i="1"/>
  <c r="AJ1219" i="1"/>
  <c r="AL1219" i="1"/>
  <c r="AK1219" i="1"/>
  <c r="AI1219" i="1"/>
  <c r="AD1219" i="1"/>
  <c r="AI1027" i="1"/>
  <c r="AJ1027" i="1"/>
  <c r="AD1027" i="1"/>
  <c r="AC1027" i="1"/>
  <c r="AK1027" i="1"/>
  <c r="AL835" i="1"/>
  <c r="AD835" i="1"/>
  <c r="AK835" i="1"/>
  <c r="AJ835" i="1"/>
  <c r="AI835" i="1"/>
  <c r="AC835" i="1"/>
  <c r="AC643" i="1"/>
  <c r="AK643" i="1"/>
  <c r="AD643" i="1"/>
  <c r="AL643" i="1"/>
  <c r="AJ643" i="1"/>
  <c r="AI643" i="1"/>
  <c r="AJ515" i="1"/>
  <c r="AI515" i="1"/>
  <c r="AK515" i="1"/>
  <c r="AL515" i="1"/>
  <c r="AD515" i="1"/>
  <c r="AC515" i="1"/>
  <c r="AL322" i="1"/>
  <c r="AC322" i="1"/>
  <c r="AJ322" i="1"/>
  <c r="AI322" i="1"/>
  <c r="AK322" i="1"/>
  <c r="AD66" i="1"/>
  <c r="AK66" i="1"/>
  <c r="AC66" i="1"/>
  <c r="AJ66" i="1"/>
  <c r="AI66" i="1"/>
  <c r="AL481" i="1"/>
  <c r="AJ481" i="1"/>
  <c r="AC481" i="1"/>
  <c r="AI481" i="1"/>
  <c r="AK481" i="1"/>
  <c r="AD481" i="1"/>
  <c r="AL1722" i="1"/>
  <c r="AJ1722" i="1"/>
  <c r="AD1722" i="1"/>
  <c r="AC1722" i="1"/>
  <c r="AK1722" i="1"/>
  <c r="AL1594" i="1"/>
  <c r="AI1594" i="1"/>
  <c r="AK1594" i="1"/>
  <c r="AJ1594" i="1"/>
  <c r="AD1594" i="1"/>
  <c r="AC1594" i="1"/>
  <c r="AK1338" i="1"/>
  <c r="AI1338" i="1"/>
  <c r="AC1338" i="1"/>
  <c r="AL1338" i="1"/>
  <c r="AD1338" i="1"/>
  <c r="AC1146" i="1"/>
  <c r="AK1146" i="1"/>
  <c r="AI1146" i="1"/>
  <c r="AL1146" i="1"/>
  <c r="AJ1146" i="1"/>
  <c r="AD1146" i="1"/>
  <c r="AJ954" i="1"/>
  <c r="AC954" i="1"/>
  <c r="AI954" i="1"/>
  <c r="AD954" i="1"/>
  <c r="AL954" i="1"/>
  <c r="AL762" i="1"/>
  <c r="AK762" i="1"/>
  <c r="AI762" i="1"/>
  <c r="AC762" i="1"/>
  <c r="AD762" i="1"/>
  <c r="AJ762" i="1"/>
  <c r="AD570" i="1"/>
  <c r="AK570" i="1"/>
  <c r="AJ570" i="1"/>
  <c r="AL570" i="1"/>
  <c r="AI570" i="1"/>
  <c r="AC570" i="1"/>
  <c r="AJ377" i="1"/>
  <c r="AC377" i="1"/>
  <c r="AL377" i="1"/>
  <c r="AI377" i="1"/>
  <c r="AK377" i="1"/>
  <c r="AD377" i="1"/>
  <c r="AD57" i="1"/>
  <c r="AK57" i="1"/>
  <c r="AI57" i="1"/>
  <c r="AJ57" i="1"/>
  <c r="AL57" i="1"/>
  <c r="AI545" i="1"/>
  <c r="AK545" i="1"/>
  <c r="AD545" i="1"/>
  <c r="AJ545" i="1"/>
  <c r="AC545" i="1"/>
  <c r="AI1801" i="1"/>
  <c r="AJ1801" i="1"/>
  <c r="AL1801" i="1"/>
  <c r="AC1801" i="1"/>
  <c r="AI1609" i="1"/>
  <c r="AJ1609" i="1"/>
  <c r="AD1609" i="1"/>
  <c r="AC1609" i="1"/>
  <c r="AL1609" i="1"/>
  <c r="AC1417" i="1"/>
  <c r="AK1417" i="1"/>
  <c r="AJ1417" i="1"/>
  <c r="AD1417" i="1"/>
  <c r="AL1417" i="1"/>
  <c r="AC1225" i="1"/>
  <c r="AJ1225" i="1"/>
  <c r="AK1225" i="1"/>
  <c r="AI1225" i="1"/>
  <c r="AL1225" i="1"/>
  <c r="AD1225" i="1"/>
  <c r="AL1033" i="1"/>
  <c r="AJ1033" i="1"/>
  <c r="AC1033" i="1"/>
  <c r="AL889" i="1"/>
  <c r="AK889" i="1"/>
  <c r="AI889" i="1"/>
  <c r="AD889" i="1"/>
  <c r="AJ889" i="1"/>
  <c r="AI232" i="1"/>
  <c r="AD232" i="1"/>
  <c r="AC232" i="1"/>
  <c r="AJ232" i="1"/>
  <c r="AK232" i="1"/>
  <c r="AL232" i="1"/>
  <c r="AC1695" i="1"/>
  <c r="AK1695" i="1"/>
  <c r="AJ1695" i="1"/>
  <c r="AI1695" i="1"/>
  <c r="AD1695" i="1"/>
  <c r="AL1695" i="1"/>
  <c r="AJ1503" i="1"/>
  <c r="AL1503" i="1"/>
  <c r="AI1503" i="1"/>
  <c r="AK1503" i="1"/>
  <c r="AI1375" i="1"/>
  <c r="AJ1375" i="1"/>
  <c r="AL1375" i="1"/>
  <c r="AL1183" i="1"/>
  <c r="AJ1183" i="1"/>
  <c r="AK1183" i="1"/>
  <c r="AK991" i="1"/>
  <c r="AC991" i="1"/>
  <c r="AI863" i="1"/>
  <c r="AC863" i="1"/>
  <c r="AL863" i="1"/>
  <c r="AD671" i="1"/>
  <c r="AK671" i="1"/>
  <c r="AL671" i="1"/>
  <c r="AI671" i="1"/>
  <c r="AL1773" i="1"/>
  <c r="AI1773" i="1"/>
  <c r="AC1773" i="1"/>
  <c r="AK1325" i="1"/>
  <c r="AD1325" i="1"/>
  <c r="AL1133" i="1"/>
  <c r="AI1133" i="1"/>
  <c r="AC1133" i="1"/>
  <c r="AC1005" i="1"/>
  <c r="AL1005" i="1"/>
  <c r="AJ877" i="1"/>
  <c r="AI877" i="1"/>
  <c r="AK877" i="1"/>
  <c r="AK749" i="1"/>
  <c r="AL749" i="1"/>
  <c r="AD749" i="1"/>
  <c r="AJ557" i="1"/>
  <c r="AC557" i="1"/>
  <c r="AI429" i="1"/>
  <c r="AJ429" i="1"/>
  <c r="AL429" i="1"/>
  <c r="AK364" i="1"/>
  <c r="AL364" i="1"/>
  <c r="AC364" i="1"/>
  <c r="AJ364" i="1"/>
  <c r="AJ1220" i="1"/>
  <c r="AI1220" i="1"/>
  <c r="AD1220" i="1"/>
  <c r="AC1220" i="1"/>
  <c r="AL1220" i="1"/>
  <c r="AD964" i="1"/>
  <c r="AI964" i="1"/>
  <c r="AL964" i="1"/>
  <c r="AK964" i="1"/>
  <c r="AJ964" i="1"/>
  <c r="AL548" i="1"/>
  <c r="AJ548" i="1"/>
  <c r="AI548" i="1"/>
  <c r="AD548" i="1"/>
  <c r="AC548" i="1"/>
  <c r="AL155" i="1"/>
  <c r="AD155" i="1"/>
  <c r="AK155" i="1"/>
  <c r="AJ155" i="1"/>
  <c r="AC155" i="1"/>
  <c r="AI155" i="1"/>
  <c r="AC1102" i="1"/>
  <c r="AI1102" i="1"/>
  <c r="AJ1102" i="1"/>
  <c r="AL1102" i="1"/>
  <c r="AD1102" i="1"/>
  <c r="AK1102" i="1"/>
  <c r="AL1688" i="1"/>
  <c r="AJ1688" i="1"/>
  <c r="AI1688" i="1"/>
  <c r="AC1688" i="1"/>
  <c r="AK1688" i="1"/>
  <c r="AD1688" i="1"/>
  <c r="AL1192" i="1"/>
  <c r="AD1192" i="1"/>
  <c r="AJ1192" i="1"/>
  <c r="AI1192" i="1"/>
  <c r="AK1192" i="1"/>
  <c r="AJ440" i="1"/>
  <c r="AD440" i="1"/>
  <c r="AK440" i="1"/>
  <c r="AC440" i="1"/>
  <c r="AI440" i="1"/>
  <c r="AJ480" i="1"/>
  <c r="AK480" i="1"/>
  <c r="AL480" i="1"/>
  <c r="AD480" i="1"/>
  <c r="AI480" i="1"/>
  <c r="AI1684" i="1"/>
  <c r="AI1556" i="1"/>
  <c r="AD1428" i="1"/>
  <c r="AD1284" i="1"/>
  <c r="AI700" i="1"/>
  <c r="AC1353" i="1"/>
  <c r="AC817" i="1"/>
  <c r="AI1411" i="1"/>
  <c r="AL1347" i="1"/>
  <c r="AL1155" i="1"/>
  <c r="AK579" i="1"/>
  <c r="AK954" i="1"/>
  <c r="AJ120" i="1"/>
  <c r="AC1787" i="1"/>
  <c r="AI1787" i="1"/>
  <c r="AC1659" i="1"/>
  <c r="AD1659" i="1"/>
  <c r="AJ1659" i="1"/>
  <c r="AC1531" i="1"/>
  <c r="AK1531" i="1"/>
  <c r="AC1403" i="1"/>
  <c r="AL1403" i="1"/>
  <c r="AC1275" i="1"/>
  <c r="AI1275" i="1"/>
  <c r="AI1147" i="1"/>
  <c r="AJ1147" i="1"/>
  <c r="AK1019" i="1"/>
  <c r="AI1019" i="1"/>
  <c r="AK891" i="1"/>
  <c r="AC891" i="1"/>
  <c r="AL507" i="1"/>
  <c r="AK507" i="1"/>
  <c r="AL641" i="1"/>
  <c r="AK641" i="1"/>
  <c r="AJ1778" i="1"/>
  <c r="AI1778" i="1"/>
  <c r="AL818" i="1"/>
  <c r="AK818" i="1"/>
  <c r="AL1804" i="1"/>
  <c r="AD1772" i="1"/>
  <c r="AI1612" i="1"/>
  <c r="AD1580" i="1"/>
  <c r="AJ1484" i="1"/>
  <c r="AL1420" i="1"/>
  <c r="AD1388" i="1"/>
  <c r="AD1121" i="1"/>
  <c r="AI945" i="1"/>
  <c r="AK553" i="1"/>
  <c r="AD1787" i="1"/>
  <c r="AI1531" i="1"/>
  <c r="AD1403" i="1"/>
  <c r="AI1339" i="1"/>
  <c r="AC1307" i="1"/>
  <c r="AL1275" i="1"/>
  <c r="AJ859" i="1"/>
  <c r="AJ731" i="1"/>
  <c r="AK282" i="1"/>
  <c r="AK1761" i="1"/>
  <c r="AK1473" i="1"/>
  <c r="AJ1281" i="1"/>
  <c r="AJ513" i="1"/>
  <c r="AJ296" i="1"/>
  <c r="AJ1810" i="1"/>
  <c r="AD1330" i="1"/>
  <c r="AC882" i="1"/>
  <c r="AJ273" i="1"/>
  <c r="AC113" i="1"/>
  <c r="AL1772" i="1"/>
  <c r="AD1740" i="1"/>
  <c r="AC1676" i="1"/>
  <c r="AL1580" i="1"/>
  <c r="AC1548" i="1"/>
  <c r="AL1484" i="1"/>
  <c r="AI1452" i="1"/>
  <c r="AK1388" i="1"/>
  <c r="AC1356" i="1"/>
  <c r="AK1617" i="1"/>
  <c r="AD1217" i="1"/>
  <c r="AD1025" i="1"/>
  <c r="AD521" i="1"/>
  <c r="AJ1787" i="1"/>
  <c r="AD1595" i="1"/>
  <c r="AC1563" i="1"/>
  <c r="AC1435" i="1"/>
  <c r="AK1403" i="1"/>
  <c r="AL1147" i="1"/>
  <c r="AL891" i="1"/>
  <c r="AC763" i="1"/>
  <c r="AL587" i="1"/>
  <c r="AI314" i="1"/>
  <c r="AL186" i="1"/>
  <c r="AK58" i="1"/>
  <c r="AL1665" i="1"/>
  <c r="AD1441" i="1"/>
  <c r="AD1362" i="1"/>
  <c r="AI1266" i="1"/>
  <c r="AL1170" i="1"/>
  <c r="AJ823" i="1"/>
  <c r="AD695" i="1"/>
  <c r="AI1691" i="1"/>
  <c r="AJ1691" i="1"/>
  <c r="AD539" i="1"/>
  <c r="AL539" i="1"/>
  <c r="AD475" i="1"/>
  <c r="AK475" i="1"/>
  <c r="AK218" i="1"/>
  <c r="AJ218" i="1"/>
  <c r="AD721" i="1"/>
  <c r="AL721" i="1"/>
  <c r="AI1618" i="1"/>
  <c r="AJ1618" i="1"/>
  <c r="AC1618" i="1"/>
  <c r="AK1490" i="1"/>
  <c r="AI1490" i="1"/>
  <c r="AD1426" i="1"/>
  <c r="AK1426" i="1"/>
  <c r="AC1298" i="1"/>
  <c r="AK1298" i="1"/>
  <c r="AC1042" i="1"/>
  <c r="AK1042" i="1"/>
  <c r="AJ978" i="1"/>
  <c r="AC978" i="1"/>
  <c r="AJ850" i="1"/>
  <c r="AK850" i="1"/>
  <c r="AJ722" i="1"/>
  <c r="AI722" i="1"/>
  <c r="AK530" i="1"/>
  <c r="AD530" i="1"/>
  <c r="AD466" i="1"/>
  <c r="AJ466" i="1"/>
  <c r="AL466" i="1"/>
  <c r="AL402" i="1"/>
  <c r="AK402" i="1"/>
  <c r="AL337" i="1"/>
  <c r="AJ337" i="1"/>
  <c r="AJ145" i="1"/>
  <c r="AC145" i="1"/>
  <c r="AL81" i="1"/>
  <c r="AC81" i="1"/>
  <c r="AJ216" i="1"/>
  <c r="AK216" i="1"/>
  <c r="AK1633" i="1"/>
  <c r="AL1633" i="1"/>
  <c r="AJ1569" i="1"/>
  <c r="AC1569" i="1"/>
  <c r="AJ1505" i="1"/>
  <c r="AL1505" i="1"/>
  <c r="AC1377" i="1"/>
  <c r="AL1377" i="1"/>
  <c r="AD1313" i="1"/>
  <c r="AC1313" i="1"/>
  <c r="AI1249" i="1"/>
  <c r="AD1249" i="1"/>
  <c r="AD1185" i="1"/>
  <c r="AK1185" i="1"/>
  <c r="AI1185" i="1"/>
  <c r="AC1057" i="1"/>
  <c r="AK1057" i="1"/>
  <c r="AD1057" i="1"/>
  <c r="AK849" i="1"/>
  <c r="AI849" i="1"/>
  <c r="AC304" i="1"/>
  <c r="AI304" i="1"/>
  <c r="AJ304" i="1"/>
  <c r="AI1719" i="1"/>
  <c r="AJ1719" i="1"/>
  <c r="AJ1591" i="1"/>
  <c r="AK1591" i="1"/>
  <c r="AI1527" i="1"/>
  <c r="AK1527" i="1"/>
  <c r="AK1143" i="1"/>
  <c r="AL1143" i="1"/>
  <c r="AI951" i="1"/>
  <c r="AJ951" i="1"/>
  <c r="AL1797" i="1"/>
  <c r="AK1797" i="1"/>
  <c r="AK1733" i="1"/>
  <c r="AC1733" i="1"/>
  <c r="AL1093" i="1"/>
  <c r="AI1093" i="1"/>
  <c r="AD1029" i="1"/>
  <c r="AI1029" i="1"/>
  <c r="AD965" i="1"/>
  <c r="AK965" i="1"/>
  <c r="AC901" i="1"/>
  <c r="AJ901" i="1"/>
  <c r="AD453" i="1"/>
  <c r="AC453" i="1"/>
  <c r="AK29" i="1"/>
  <c r="AJ29" i="1"/>
  <c r="AD1536" i="1"/>
  <c r="AC1536" i="1"/>
  <c r="AI1288" i="1"/>
  <c r="AC1288" i="1"/>
  <c r="AD1288" i="1"/>
  <c r="AK734" i="1"/>
  <c r="AD734" i="1"/>
  <c r="AC1755" i="1"/>
  <c r="AJ1755" i="1"/>
  <c r="AL1371" i="1"/>
  <c r="AI1371" i="1"/>
  <c r="AJ154" i="1"/>
  <c r="AK154" i="1"/>
  <c r="AI26" i="1"/>
  <c r="AJ26" i="1"/>
  <c r="AD1554" i="1"/>
  <c r="AK1554" i="1"/>
  <c r="AC1554" i="1"/>
  <c r="AL1234" i="1"/>
  <c r="AJ1234" i="1"/>
  <c r="AK1106" i="1"/>
  <c r="AD1106" i="1"/>
  <c r="AD786" i="1"/>
  <c r="AI786" i="1"/>
  <c r="AK658" i="1"/>
  <c r="AI658" i="1"/>
  <c r="AC1804" i="1"/>
  <c r="AI1676" i="1"/>
  <c r="AC1644" i="1"/>
  <c r="AJ1548" i="1"/>
  <c r="AL1436" i="1"/>
  <c r="AK913" i="1"/>
  <c r="AJ849" i="1"/>
  <c r="AK721" i="1"/>
  <c r="AL521" i="1"/>
  <c r="AK1659" i="1"/>
  <c r="AK1627" i="1"/>
  <c r="AC1163" i="1"/>
  <c r="AD795" i="1"/>
  <c r="AI635" i="1"/>
  <c r="AI507" i="1"/>
  <c r="AI346" i="1"/>
  <c r="AI90" i="1"/>
  <c r="AK1409" i="1"/>
  <c r="AD40" i="1"/>
  <c r="AI1746" i="1"/>
  <c r="AJ1650" i="1"/>
  <c r="AI1554" i="1"/>
  <c r="AI1346" i="1"/>
  <c r="AI1042" i="1"/>
  <c r="AL978" i="1"/>
  <c r="AI1345" i="1"/>
  <c r="AI965" i="1"/>
  <c r="AI1035" i="1"/>
  <c r="AL1035" i="1"/>
  <c r="AK985" i="1"/>
  <c r="AJ985" i="1"/>
  <c r="AK1794" i="1"/>
  <c r="AD1794" i="1"/>
  <c r="AD1666" i="1"/>
  <c r="AJ1666" i="1"/>
  <c r="AL1090" i="1"/>
  <c r="AI1090" i="1"/>
  <c r="AK833" i="1"/>
  <c r="AC833" i="1"/>
  <c r="AK1333" i="1"/>
  <c r="AL1333" i="1"/>
  <c r="AC1723" i="1"/>
  <c r="AL1723" i="1"/>
  <c r="AC1595" i="1"/>
  <c r="AJ1595" i="1"/>
  <c r="AC1467" i="1"/>
  <c r="AK1467" i="1"/>
  <c r="AC1339" i="1"/>
  <c r="AJ1339" i="1"/>
  <c r="AJ1211" i="1"/>
  <c r="AK1211" i="1"/>
  <c r="AJ1083" i="1"/>
  <c r="AD1083" i="1"/>
  <c r="AL955" i="1"/>
  <c r="AK955" i="1"/>
  <c r="AJ443" i="1"/>
  <c r="AK443" i="1"/>
  <c r="AD104" i="1"/>
  <c r="AJ104" i="1"/>
  <c r="AC104" i="1"/>
  <c r="AI1458" i="1"/>
  <c r="AJ1458" i="1"/>
  <c r="AI1394" i="1"/>
  <c r="AL1394" i="1"/>
  <c r="AJ1202" i="1"/>
  <c r="AC1202" i="1"/>
  <c r="AK1138" i="1"/>
  <c r="AJ1138" i="1"/>
  <c r="AL1074" i="1"/>
  <c r="AI1074" i="1"/>
  <c r="AI946" i="1"/>
  <c r="AJ946" i="1"/>
  <c r="AD754" i="1"/>
  <c r="AI754" i="1"/>
  <c r="AI626" i="1"/>
  <c r="AK626" i="1"/>
  <c r="AK562" i="1"/>
  <c r="AD562" i="1"/>
  <c r="AD434" i="1"/>
  <c r="AJ434" i="1"/>
  <c r="AK434" i="1"/>
  <c r="AJ369" i="1"/>
  <c r="AC369" i="1"/>
  <c r="AK305" i="1"/>
  <c r="AJ305" i="1"/>
  <c r="AI241" i="1"/>
  <c r="AD241" i="1"/>
  <c r="AC177" i="1"/>
  <c r="AK177" i="1"/>
  <c r="AI1793" i="1"/>
  <c r="AJ1793" i="1"/>
  <c r="AI1537" i="1"/>
  <c r="AL1537" i="1"/>
  <c r="AJ1217" i="1"/>
  <c r="AL1217" i="1"/>
  <c r="AC1153" i="1"/>
  <c r="AJ1153" i="1"/>
  <c r="AK1089" i="1"/>
  <c r="AC1089" i="1"/>
  <c r="AC1025" i="1"/>
  <c r="AJ1025" i="1"/>
  <c r="AJ945" i="1"/>
  <c r="AD945" i="1"/>
  <c r="AC881" i="1"/>
  <c r="AK881" i="1"/>
  <c r="AJ793" i="1"/>
  <c r="AI793" i="1"/>
  <c r="AK793" i="1"/>
  <c r="AL1175" i="1"/>
  <c r="AC1175" i="1"/>
  <c r="AI663" i="1"/>
  <c r="AC663" i="1"/>
  <c r="AL1189" i="1"/>
  <c r="AK1189" i="1"/>
  <c r="AL237" i="1"/>
  <c r="AJ1440" i="1"/>
  <c r="AL408" i="1"/>
  <c r="AK1590" i="1"/>
  <c r="AL327" i="1"/>
  <c r="AD950" i="1"/>
  <c r="AK141" i="1"/>
  <c r="AC333" i="1"/>
  <c r="AD333" i="1"/>
  <c r="AK512" i="1"/>
  <c r="AD512" i="1"/>
  <c r="AD295" i="1"/>
  <c r="AI295" i="1"/>
  <c r="AL1750" i="1"/>
  <c r="AK1750" i="1"/>
  <c r="AC1750" i="1"/>
  <c r="AK1792" i="1"/>
  <c r="AD1792" i="1"/>
  <c r="AC1104" i="1"/>
  <c r="AJ1104" i="1"/>
  <c r="AI840" i="1"/>
  <c r="AK840" i="1"/>
  <c r="AI424" i="1"/>
  <c r="AL424" i="1"/>
  <c r="AD199" i="1"/>
  <c r="AJ199" i="1"/>
  <c r="AC463" i="1"/>
  <c r="AL463" i="1"/>
  <c r="AI463" i="1"/>
  <c r="AK399" i="1"/>
  <c r="AD399" i="1"/>
  <c r="AJ206" i="1"/>
  <c r="AI206" i="1"/>
  <c r="AL206" i="1"/>
  <c r="AJ142" i="1"/>
  <c r="AI142" i="1"/>
  <c r="AK78" i="1"/>
  <c r="AD78" i="1"/>
  <c r="AI78" i="1"/>
  <c r="AI14" i="1"/>
  <c r="AL14" i="1"/>
  <c r="AI1294" i="1"/>
  <c r="AK1294" i="1"/>
  <c r="AL1294" i="1"/>
  <c r="AC1294" i="1"/>
  <c r="AI854" i="1"/>
  <c r="AJ854" i="1"/>
  <c r="AD854" i="1"/>
  <c r="AD1510" i="1"/>
  <c r="AK1510" i="1"/>
  <c r="AK1126" i="1"/>
  <c r="AL1126" i="1"/>
  <c r="AD1126" i="1"/>
  <c r="AJ1126" i="1"/>
  <c r="AD694" i="1"/>
  <c r="AK694" i="1"/>
  <c r="AC694" i="1"/>
  <c r="AK261" i="1"/>
  <c r="AL261" i="1"/>
  <c r="AL1104" i="1"/>
  <c r="AK215" i="1"/>
  <c r="AK1512" i="1"/>
  <c r="AD1512" i="1"/>
  <c r="AL934" i="1"/>
  <c r="AK934" i="1"/>
  <c r="AL1814" i="1"/>
  <c r="AK1814" i="1"/>
  <c r="AC1814" i="1"/>
  <c r="AI1424" i="1"/>
  <c r="AJ1424" i="1"/>
  <c r="AI656" i="1"/>
  <c r="AK656" i="1"/>
  <c r="AJ656" i="1"/>
  <c r="AC79" i="1"/>
  <c r="AJ79" i="1"/>
  <c r="AJ1430" i="1"/>
  <c r="AL1430" i="1"/>
  <c r="AL133" i="1"/>
  <c r="AI133" i="1"/>
  <c r="AD1672" i="1"/>
  <c r="AI1672" i="1"/>
  <c r="AI1176" i="1"/>
  <c r="AK1176" i="1"/>
  <c r="AC1176" i="1"/>
  <c r="AI896" i="1"/>
  <c r="AK896" i="1"/>
  <c r="AL400" i="1"/>
  <c r="AC400" i="1"/>
  <c r="AJ191" i="1"/>
  <c r="AL191" i="1"/>
  <c r="AI1182" i="1"/>
  <c r="AJ1182" i="1"/>
  <c r="AC1696" i="1"/>
  <c r="AD1696" i="1"/>
  <c r="AK1696" i="1"/>
  <c r="AD976" i="1"/>
  <c r="AI976" i="1"/>
  <c r="AJ830" i="1"/>
  <c r="AK830" i="1"/>
  <c r="AC830" i="1"/>
  <c r="AC1656" i="1"/>
  <c r="AL1656" i="1"/>
  <c r="AC1312" i="1"/>
  <c r="AD1312" i="1"/>
  <c r="AI1312" i="1"/>
  <c r="AK1056" i="1"/>
  <c r="AL1056" i="1"/>
  <c r="AC1056" i="1"/>
  <c r="AD560" i="1"/>
  <c r="AL560" i="1"/>
  <c r="AK95" i="1"/>
  <c r="AI95" i="1"/>
  <c r="AJ646" i="1"/>
  <c r="AC646" i="1"/>
  <c r="AL646" i="1"/>
  <c r="AC238" i="1"/>
  <c r="AI238" i="1"/>
  <c r="AJ238" i="1"/>
  <c r="AK174" i="1"/>
  <c r="AD174" i="1"/>
  <c r="AC174" i="1"/>
  <c r="AC46" i="1"/>
  <c r="AD46" i="1"/>
  <c r="AD630" i="1"/>
  <c r="AL630" i="1"/>
  <c r="AJ630" i="1"/>
  <c r="AD1358" i="1"/>
  <c r="AJ1358" i="1"/>
  <c r="AL1358" i="1"/>
  <c r="AC918" i="1"/>
  <c r="AL918" i="1"/>
  <c r="AI918" i="1"/>
  <c r="AK462" i="1"/>
  <c r="AI462" i="1"/>
  <c r="AD462" i="1"/>
  <c r="AL61" i="1"/>
  <c r="AI61" i="1"/>
  <c r="AC61" i="1"/>
  <c r="AB1795" i="1"/>
  <c r="AB1763" i="1"/>
  <c r="AB1731" i="1"/>
  <c r="AB1699" i="1"/>
  <c r="AB1667" i="1"/>
  <c r="AB1635" i="1"/>
  <c r="AB1603" i="1"/>
  <c r="AB1571" i="1"/>
  <c r="AB1539" i="1"/>
  <c r="AB1507" i="1"/>
  <c r="AB1475" i="1"/>
  <c r="AB1443" i="1"/>
  <c r="AB1411" i="1"/>
  <c r="AB1379" i="1"/>
  <c r="AB1347" i="1"/>
  <c r="AB1315" i="1"/>
  <c r="AB1283" i="1"/>
  <c r="AB1251" i="1"/>
  <c r="AB1219" i="1"/>
  <c r="AB1187" i="1"/>
  <c r="AB1155" i="1"/>
  <c r="AB1123" i="1"/>
  <c r="AB1091" i="1"/>
  <c r="AB1059" i="1"/>
  <c r="AB1027" i="1"/>
  <c r="AB995" i="1"/>
  <c r="AB963" i="1"/>
  <c r="AB931" i="1"/>
  <c r="AB899" i="1"/>
  <c r="AB867" i="1"/>
  <c r="AJ1355" i="1"/>
  <c r="AC1355" i="1"/>
  <c r="AJ152" i="1"/>
  <c r="AK152" i="1"/>
  <c r="AL1410" i="1"/>
  <c r="AI1410" i="1"/>
  <c r="AC1410" i="1"/>
  <c r="AJ1026" i="1"/>
  <c r="AI1026" i="1"/>
  <c r="AK706" i="1"/>
  <c r="AI706" i="1"/>
  <c r="AD706" i="1"/>
  <c r="AI257" i="1"/>
  <c r="AJ257" i="1"/>
  <c r="AC257" i="1"/>
  <c r="AK368" i="1"/>
  <c r="AD368" i="1"/>
  <c r="AD48" i="1"/>
  <c r="AJ48" i="1"/>
  <c r="AC1383" i="1"/>
  <c r="AK1383" i="1"/>
  <c r="AL1383" i="1"/>
  <c r="AI1383" i="1"/>
  <c r="AI999" i="1"/>
  <c r="AC999" i="1"/>
  <c r="AL1781" i="1"/>
  <c r="AJ1781" i="1"/>
  <c r="AI1781" i="1"/>
  <c r="AD1781" i="1"/>
  <c r="AC1781" i="1"/>
  <c r="AD757" i="1"/>
  <c r="AL757" i="1"/>
  <c r="AK757" i="1"/>
  <c r="AD1166" i="1"/>
  <c r="AC1166" i="1"/>
  <c r="AK1166" i="1"/>
  <c r="AJ1166" i="1"/>
  <c r="AI728" i="1"/>
  <c r="AJ728" i="1"/>
  <c r="AL728" i="1"/>
  <c r="AD728" i="1"/>
  <c r="AL229" i="1"/>
  <c r="AJ229" i="1"/>
  <c r="AD229" i="1"/>
  <c r="AJ239" i="1"/>
  <c r="AK239" i="1"/>
  <c r="AD239" i="1"/>
  <c r="AL1296" i="1"/>
  <c r="AJ1296" i="1"/>
  <c r="AK1296" i="1"/>
  <c r="AD1296" i="1"/>
  <c r="AC1296" i="1"/>
  <c r="AJ47" i="1"/>
  <c r="AD47" i="1"/>
  <c r="AL1112" i="1"/>
  <c r="AK1112" i="1"/>
  <c r="AJ1112" i="1"/>
  <c r="AI1112" i="1"/>
  <c r="AD151" i="1"/>
  <c r="AL151" i="1"/>
  <c r="AK151" i="1"/>
  <c r="AL511" i="1"/>
  <c r="AC511" i="1"/>
  <c r="AI511" i="1"/>
  <c r="AI447" i="1"/>
  <c r="AK447" i="1"/>
  <c r="AD447" i="1"/>
  <c r="AC447" i="1"/>
  <c r="AL383" i="1"/>
  <c r="AD383" i="1"/>
  <c r="AI383" i="1"/>
  <c r="AJ383" i="1"/>
  <c r="AC383" i="1"/>
  <c r="AL318" i="1"/>
  <c r="AI318" i="1"/>
  <c r="AD318" i="1"/>
  <c r="AJ318" i="1"/>
  <c r="AJ254" i="1"/>
  <c r="AL254" i="1"/>
  <c r="AK254" i="1"/>
  <c r="AC254" i="1"/>
  <c r="AC190" i="1"/>
  <c r="AJ190" i="1"/>
  <c r="AD190" i="1"/>
  <c r="AC126" i="1"/>
  <c r="AD126" i="1"/>
  <c r="AJ126" i="1"/>
  <c r="AI126" i="1"/>
  <c r="AK126" i="1"/>
  <c r="AL62" i="1"/>
  <c r="AJ62" i="1"/>
  <c r="AD62" i="1"/>
  <c r="AC62" i="1"/>
  <c r="AD1582" i="1"/>
  <c r="AL1582" i="1"/>
  <c r="AJ1582" i="1"/>
  <c r="AI1198" i="1"/>
  <c r="AL1198" i="1"/>
  <c r="AJ742" i="1"/>
  <c r="AD742" i="1"/>
  <c r="AK742" i="1"/>
  <c r="AI742" i="1"/>
  <c r="AJ253" i="1"/>
  <c r="AC253" i="1"/>
  <c r="AK253" i="1"/>
  <c r="AI253" i="1"/>
  <c r="AD253" i="1"/>
  <c r="AL1036" i="1"/>
  <c r="AD1036" i="1"/>
  <c r="AI908" i="1"/>
  <c r="AK908" i="1"/>
  <c r="AI556" i="1"/>
  <c r="AC556" i="1"/>
  <c r="AJ51" i="1"/>
  <c r="AD51" i="1"/>
  <c r="AD1438" i="1"/>
  <c r="AL1438" i="1"/>
  <c r="AJ1438" i="1"/>
  <c r="AI1438" i="1"/>
  <c r="AC1438" i="1"/>
  <c r="AD1022" i="1"/>
  <c r="AK1022" i="1"/>
  <c r="AJ1022" i="1"/>
  <c r="AL1022" i="1"/>
  <c r="AD582" i="1"/>
  <c r="AJ582" i="1"/>
  <c r="AL582" i="1"/>
  <c r="AC582" i="1"/>
  <c r="AJ157" i="1"/>
  <c r="AD157" i="1"/>
  <c r="AC157" i="1"/>
  <c r="AC1291" i="1"/>
  <c r="AK1291" i="1"/>
  <c r="AC971" i="1"/>
  <c r="AL971" i="1"/>
  <c r="AI459" i="1"/>
  <c r="AJ459" i="1"/>
  <c r="AC459" i="1"/>
  <c r="AC138" i="1"/>
  <c r="AJ138" i="1"/>
  <c r="AK1282" i="1"/>
  <c r="AI1282" i="1"/>
  <c r="AL834" i="1"/>
  <c r="AC834" i="1"/>
  <c r="AJ321" i="1"/>
  <c r="AC321" i="1"/>
  <c r="AK665" i="1"/>
  <c r="AI665" i="1"/>
  <c r="AL1575" i="1"/>
  <c r="AI1575" i="1"/>
  <c r="AD1575" i="1"/>
  <c r="AK1575" i="1"/>
  <c r="AC1575" i="1"/>
  <c r="AK1255" i="1"/>
  <c r="AJ1255" i="1"/>
  <c r="AK743" i="1"/>
  <c r="AC743" i="1"/>
  <c r="AL1717" i="1"/>
  <c r="AI1717" i="1"/>
  <c r="AJ1717" i="1"/>
  <c r="AD1717" i="1"/>
  <c r="AL1397" i="1"/>
  <c r="AC1397" i="1"/>
  <c r="AK1397" i="1"/>
  <c r="AJ1397" i="1"/>
  <c r="AL949" i="1"/>
  <c r="AK949" i="1"/>
  <c r="AC949" i="1"/>
  <c r="AI501" i="1"/>
  <c r="AK501" i="1"/>
  <c r="AD501" i="1"/>
  <c r="AI180" i="1"/>
  <c r="AD180" i="1"/>
  <c r="AJ1100" i="1"/>
  <c r="AD1100" i="1"/>
  <c r="AJ1224" i="1"/>
  <c r="AC1224" i="1"/>
  <c r="AJ622" i="1"/>
  <c r="AK622" i="1"/>
  <c r="AL622" i="1"/>
  <c r="AI622" i="1"/>
  <c r="AC622" i="1"/>
  <c r="AL968" i="1"/>
  <c r="AJ968" i="1"/>
  <c r="AD968" i="1"/>
  <c r="AC968" i="1"/>
  <c r="AD1744" i="1"/>
  <c r="AK1744" i="1"/>
  <c r="AJ520" i="1"/>
  <c r="AL520" i="1"/>
  <c r="AK520" i="1"/>
  <c r="AI520" i="1"/>
  <c r="AC1376" i="1"/>
  <c r="AI1376" i="1"/>
  <c r="AK1206" i="1"/>
  <c r="AJ1206" i="1"/>
  <c r="AC1206" i="1"/>
  <c r="AD1206" i="1"/>
  <c r="AK179" i="1"/>
  <c r="AI179" i="1"/>
  <c r="AK556" i="1"/>
  <c r="AJ436" i="1"/>
  <c r="AJ179" i="1"/>
  <c r="AI43" i="1"/>
  <c r="AD1745" i="1"/>
  <c r="AC665" i="1"/>
  <c r="AD152" i="1"/>
  <c r="AD1483" i="1"/>
  <c r="AK1035" i="1"/>
  <c r="AC843" i="1"/>
  <c r="AC74" i="1"/>
  <c r="AL1666" i="1"/>
  <c r="AJ1538" i="1"/>
  <c r="AD1026" i="1"/>
  <c r="AL514" i="1"/>
  <c r="AD450" i="1"/>
  <c r="AD1112" i="1"/>
  <c r="AI1040" i="1"/>
  <c r="AD984" i="1"/>
  <c r="AJ1678" i="1"/>
  <c r="AI743" i="1"/>
  <c r="AK318" i="1"/>
  <c r="AC1198" i="1"/>
  <c r="AI582" i="1"/>
  <c r="AJ1756" i="1"/>
  <c r="AD1644" i="1"/>
  <c r="AL1628" i="1"/>
  <c r="AI1564" i="1"/>
  <c r="AD1500" i="1"/>
  <c r="AK1452" i="1"/>
  <c r="AI1372" i="1"/>
  <c r="AJ1292" i="1"/>
  <c r="AD1164" i="1"/>
  <c r="AC1100" i="1"/>
  <c r="AJ1036" i="1"/>
  <c r="AD908" i="1"/>
  <c r="AD852" i="1"/>
  <c r="AD788" i="1"/>
  <c r="AD564" i="1"/>
  <c r="AL556" i="1"/>
  <c r="AL436" i="1"/>
  <c r="AD307" i="1"/>
  <c r="AL299" i="1"/>
  <c r="AL179" i="1"/>
  <c r="AL1745" i="1"/>
  <c r="AJ1617" i="1"/>
  <c r="AD665" i="1"/>
  <c r="AL256" i="1"/>
  <c r="AI152" i="1"/>
  <c r="AK1739" i="1"/>
  <c r="AC1691" i="1"/>
  <c r="AC1627" i="1"/>
  <c r="AJ1563" i="1"/>
  <c r="AI1483" i="1"/>
  <c r="AJ1435" i="1"/>
  <c r="AK1371" i="1"/>
  <c r="AD1291" i="1"/>
  <c r="AL1163" i="1"/>
  <c r="AI971" i="1"/>
  <c r="AD923" i="1"/>
  <c r="AC779" i="1"/>
  <c r="AI651" i="1"/>
  <c r="AC603" i="1"/>
  <c r="AK523" i="1"/>
  <c r="AL475" i="1"/>
  <c r="AI330" i="1"/>
  <c r="AC266" i="1"/>
  <c r="AC218" i="1"/>
  <c r="AD74" i="1"/>
  <c r="AC1761" i="1"/>
  <c r="AD1633" i="1"/>
  <c r="AD1041" i="1"/>
  <c r="AJ833" i="1"/>
  <c r="AD200" i="1"/>
  <c r="AJ349" i="1"/>
  <c r="AC229" i="1"/>
  <c r="AJ1794" i="1"/>
  <c r="AL1618" i="1"/>
  <c r="AK1538" i="1"/>
  <c r="AC1426" i="1"/>
  <c r="AJ1282" i="1"/>
  <c r="AK1234" i="1"/>
  <c r="AI1170" i="1"/>
  <c r="AL1026" i="1"/>
  <c r="AJ962" i="1"/>
  <c r="AK914" i="1"/>
  <c r="AD770" i="1"/>
  <c r="AL594" i="1"/>
  <c r="AJ450" i="1"/>
  <c r="AD321" i="1"/>
  <c r="AC273" i="1"/>
  <c r="AD81" i="1"/>
  <c r="AK336" i="1"/>
  <c r="AL1736" i="1"/>
  <c r="AD1224" i="1"/>
  <c r="AC520" i="1"/>
  <c r="AJ119" i="1"/>
  <c r="AC758" i="1"/>
  <c r="AI245" i="1"/>
  <c r="AK157" i="1"/>
  <c r="AD1719" i="1"/>
  <c r="AD1511" i="1"/>
  <c r="AL743" i="1"/>
  <c r="AC631" i="1"/>
  <c r="AC567" i="1"/>
  <c r="AJ1198" i="1"/>
  <c r="AK582" i="1"/>
  <c r="AJ1141" i="1"/>
  <c r="AJ1093" i="1"/>
  <c r="AK1013" i="1"/>
  <c r="AJ1803" i="1"/>
  <c r="AK1803" i="1"/>
  <c r="AL843" i="1"/>
  <c r="AJ843" i="1"/>
  <c r="AI395" i="1"/>
  <c r="AJ395" i="1"/>
  <c r="AC395" i="1"/>
  <c r="AK1154" i="1"/>
  <c r="AD1154" i="1"/>
  <c r="AK642" i="1"/>
  <c r="AI642" i="1"/>
  <c r="AJ193" i="1"/>
  <c r="AK193" i="1"/>
  <c r="AJ1639" i="1"/>
  <c r="AI1639" i="1"/>
  <c r="AL1639" i="1"/>
  <c r="AC1639" i="1"/>
  <c r="AD1127" i="1"/>
  <c r="AK1127" i="1"/>
  <c r="AJ1127" i="1"/>
  <c r="AJ679" i="1"/>
  <c r="AK679" i="1"/>
  <c r="AL679" i="1"/>
  <c r="AC679" i="1"/>
  <c r="AK1525" i="1"/>
  <c r="AD1525" i="1"/>
  <c r="AC1525" i="1"/>
  <c r="AC1077" i="1"/>
  <c r="AJ1077" i="1"/>
  <c r="AI1077" i="1"/>
  <c r="AJ629" i="1"/>
  <c r="AD629" i="1"/>
  <c r="AK629" i="1"/>
  <c r="AL629" i="1"/>
  <c r="AI308" i="1"/>
  <c r="AL308" i="1"/>
  <c r="AD308" i="1"/>
  <c r="AJ1228" i="1"/>
  <c r="AD1228" i="1"/>
  <c r="AK726" i="1"/>
  <c r="AI726" i="1"/>
  <c r="AJ726" i="1"/>
  <c r="AC726" i="1"/>
  <c r="AC1622" i="1"/>
  <c r="AD1622" i="1"/>
  <c r="AL1622" i="1"/>
  <c r="AK1622" i="1"/>
  <c r="AK846" i="1"/>
  <c r="AC846" i="1"/>
  <c r="AJ846" i="1"/>
  <c r="AL846" i="1"/>
  <c r="AD846" i="1"/>
  <c r="AC307" i="1"/>
  <c r="AK299" i="1"/>
  <c r="AI1617" i="1"/>
  <c r="AI368" i="1"/>
  <c r="AD256" i="1"/>
  <c r="AC1739" i="1"/>
  <c r="AL1611" i="1"/>
  <c r="AD1163" i="1"/>
  <c r="AD971" i="1"/>
  <c r="AC651" i="1"/>
  <c r="AI833" i="1"/>
  <c r="AI349" i="1"/>
  <c r="AI1794" i="1"/>
  <c r="AD1282" i="1"/>
  <c r="AD962" i="1"/>
  <c r="AK834" i="1"/>
  <c r="AL985" i="1"/>
  <c r="AL1376" i="1"/>
  <c r="AC245" i="1"/>
  <c r="AI157" i="1"/>
  <c r="AI1525" i="1"/>
  <c r="AC1692" i="1"/>
  <c r="AJ1644" i="1"/>
  <c r="AI1500" i="1"/>
  <c r="AL1452" i="1"/>
  <c r="AJ1372" i="1"/>
  <c r="AK1292" i="1"/>
  <c r="AL1228" i="1"/>
  <c r="AI1164" i="1"/>
  <c r="AI1100" i="1"/>
  <c r="AK1036" i="1"/>
  <c r="AC980" i="1"/>
  <c r="AJ908" i="1"/>
  <c r="AL852" i="1"/>
  <c r="AL788" i="1"/>
  <c r="AC668" i="1"/>
  <c r="AK564" i="1"/>
  <c r="AD428" i="1"/>
  <c r="AI307" i="1"/>
  <c r="AC171" i="1"/>
  <c r="AC51" i="1"/>
  <c r="AI1745" i="1"/>
  <c r="AC1681" i="1"/>
  <c r="AL1617" i="1"/>
  <c r="AJ665" i="1"/>
  <c r="AK256" i="1"/>
  <c r="AL216" i="1"/>
  <c r="AD1691" i="1"/>
  <c r="AD1627" i="1"/>
  <c r="AK1483" i="1"/>
  <c r="AK1435" i="1"/>
  <c r="AL1291" i="1"/>
  <c r="AK1163" i="1"/>
  <c r="AC1099" i="1"/>
  <c r="AJ971" i="1"/>
  <c r="AK843" i="1"/>
  <c r="AD779" i="1"/>
  <c r="AC731" i="1"/>
  <c r="AJ651" i="1"/>
  <c r="AD603" i="1"/>
  <c r="AI475" i="1"/>
  <c r="AC411" i="1"/>
  <c r="AL266" i="1"/>
  <c r="AC154" i="1"/>
  <c r="AK74" i="1"/>
  <c r="AD1761" i="1"/>
  <c r="AC1249" i="1"/>
  <c r="AI1041" i="1"/>
  <c r="AL833" i="1"/>
  <c r="AL40" i="1"/>
  <c r="AI229" i="1"/>
  <c r="AL1794" i="1"/>
  <c r="AC1730" i="1"/>
  <c r="AC1682" i="1"/>
  <c r="AD1602" i="1"/>
  <c r="AL1538" i="1"/>
  <c r="AC1474" i="1"/>
  <c r="AJ1426" i="1"/>
  <c r="AL1282" i="1"/>
  <c r="AK1026" i="1"/>
  <c r="AK962" i="1"/>
  <c r="AC850" i="1"/>
  <c r="AI770" i="1"/>
  <c r="AC706" i="1"/>
  <c r="AD642" i="1"/>
  <c r="AC530" i="1"/>
  <c r="AJ386" i="1"/>
  <c r="AK321" i="1"/>
  <c r="AD273" i="1"/>
  <c r="AC425" i="1"/>
  <c r="AJ577" i="1"/>
  <c r="AD1728" i="1"/>
  <c r="AJ1472" i="1"/>
  <c r="AI1224" i="1"/>
  <c r="AD520" i="1"/>
  <c r="AK119" i="1"/>
  <c r="AI1622" i="1"/>
  <c r="AI1206" i="1"/>
  <c r="AI846" i="1"/>
  <c r="AL157" i="1"/>
  <c r="AD1767" i="1"/>
  <c r="AC1399" i="1"/>
  <c r="AI679" i="1"/>
  <c r="AC1582" i="1"/>
  <c r="AK1438" i="1"/>
  <c r="AK1141" i="1"/>
  <c r="AK1093" i="1"/>
  <c r="AK1675" i="1"/>
  <c r="AC1675" i="1"/>
  <c r="AL1419" i="1"/>
  <c r="AJ1419" i="1"/>
  <c r="AC715" i="1"/>
  <c r="AL715" i="1"/>
  <c r="AL129" i="1"/>
  <c r="AK129" i="1"/>
  <c r="AI129" i="1"/>
  <c r="AJ1809" i="1"/>
  <c r="AI1809" i="1"/>
  <c r="AD1809" i="1"/>
  <c r="AI1233" i="1"/>
  <c r="AD1233" i="1"/>
  <c r="AL1233" i="1"/>
  <c r="AK1447" i="1"/>
  <c r="AC1447" i="1"/>
  <c r="AI1447" i="1"/>
  <c r="AJ1447" i="1"/>
  <c r="AI935" i="1"/>
  <c r="AC935" i="1"/>
  <c r="AJ935" i="1"/>
  <c r="AL935" i="1"/>
  <c r="AK935" i="1"/>
  <c r="AD935" i="1"/>
  <c r="AJ551" i="1"/>
  <c r="AD551" i="1"/>
  <c r="AL551" i="1"/>
  <c r="AK551" i="1"/>
  <c r="AC551" i="1"/>
  <c r="AD1461" i="1"/>
  <c r="AK1461" i="1"/>
  <c r="AL1461" i="1"/>
  <c r="AC1013" i="1"/>
  <c r="AJ1013" i="1"/>
  <c r="AD565" i="1"/>
  <c r="AL565" i="1"/>
  <c r="AJ565" i="1"/>
  <c r="AI244" i="1"/>
  <c r="AJ244" i="1"/>
  <c r="AL43" i="1"/>
  <c r="AJ43" i="1"/>
  <c r="AK984" i="1"/>
  <c r="AL984" i="1"/>
  <c r="AJ984" i="1"/>
  <c r="AC984" i="1"/>
  <c r="AI1736" i="1"/>
  <c r="AD1736" i="1"/>
  <c r="AK1736" i="1"/>
  <c r="AC1736" i="1"/>
  <c r="AK464" i="1"/>
  <c r="AJ464" i="1"/>
  <c r="AD464" i="1"/>
  <c r="AL464" i="1"/>
  <c r="AI464" i="1"/>
  <c r="AC464" i="1"/>
  <c r="AL1528" i="1"/>
  <c r="AI1528" i="1"/>
  <c r="AC1528" i="1"/>
  <c r="AI1462" i="1"/>
  <c r="AL1462" i="1"/>
  <c r="AC359" i="1"/>
  <c r="AK359" i="1"/>
  <c r="AI359" i="1"/>
  <c r="AD359" i="1"/>
  <c r="AC1500" i="1"/>
  <c r="AC1164" i="1"/>
  <c r="AD1692" i="1"/>
  <c r="AK1100" i="1"/>
  <c r="AD980" i="1"/>
  <c r="AL908" i="1"/>
  <c r="AI852" i="1"/>
  <c r="AI788" i="1"/>
  <c r="AL564" i="1"/>
  <c r="AI428" i="1"/>
  <c r="AJ1745" i="1"/>
  <c r="AD1681" i="1"/>
  <c r="AL665" i="1"/>
  <c r="AI256" i="1"/>
  <c r="AC907" i="1"/>
  <c r="AL651" i="1"/>
  <c r="AI74" i="1"/>
  <c r="AJ1041" i="1"/>
  <c r="AD1730" i="1"/>
  <c r="AI1602" i="1"/>
  <c r="AI1218" i="1"/>
  <c r="AI962" i="1"/>
  <c r="AL642" i="1"/>
  <c r="AC578" i="1"/>
  <c r="AD129" i="1"/>
  <c r="AI65" i="1"/>
  <c r="AC1233" i="1"/>
  <c r="AL1809" i="1"/>
  <c r="AK577" i="1"/>
  <c r="AI1712" i="1"/>
  <c r="AL1224" i="1"/>
  <c r="AL1206" i="1"/>
  <c r="AC742" i="1"/>
  <c r="AD1447" i="1"/>
  <c r="AD1255" i="1"/>
  <c r="AI551" i="1"/>
  <c r="AI1582" i="1"/>
  <c r="AL1166" i="1"/>
  <c r="AD844" i="1"/>
  <c r="AI844" i="1"/>
  <c r="AK724" i="1"/>
  <c r="AC724" i="1"/>
  <c r="AC492" i="1"/>
  <c r="AI492" i="1"/>
  <c r="AD363" i="1"/>
  <c r="AJ363" i="1"/>
  <c r="AK365" i="1"/>
  <c r="AJ365" i="1"/>
  <c r="AL1756" i="1"/>
  <c r="AI1756" i="1"/>
  <c r="AK1564" i="1"/>
  <c r="AJ1564" i="1"/>
  <c r="AL1739" i="1"/>
  <c r="AD1739" i="1"/>
  <c r="AK330" i="1"/>
  <c r="AD330" i="1"/>
  <c r="AL1346" i="1"/>
  <c r="AJ1346" i="1"/>
  <c r="AD1346" i="1"/>
  <c r="AI801" i="1"/>
  <c r="AC801" i="1"/>
  <c r="AK1105" i="1"/>
  <c r="AI1105" i="1"/>
  <c r="AK1511" i="1"/>
  <c r="AL1511" i="1"/>
  <c r="AI1511" i="1"/>
  <c r="AC1063" i="1"/>
  <c r="AD1063" i="1"/>
  <c r="AK1063" i="1"/>
  <c r="AI1063" i="1"/>
  <c r="AC615" i="1"/>
  <c r="AD615" i="1"/>
  <c r="AK615" i="1"/>
  <c r="AL615" i="1"/>
  <c r="AJ615" i="1"/>
  <c r="AD1589" i="1"/>
  <c r="AK1589" i="1"/>
  <c r="AC1589" i="1"/>
  <c r="AI1589" i="1"/>
  <c r="AJ1269" i="1"/>
  <c r="AK1269" i="1"/>
  <c r="AK885" i="1"/>
  <c r="AJ885" i="1"/>
  <c r="AL885" i="1"/>
  <c r="AD885" i="1"/>
  <c r="AK372" i="1"/>
  <c r="AI372" i="1"/>
  <c r="AD372" i="1"/>
  <c r="AD52" i="1"/>
  <c r="AI52" i="1"/>
  <c r="AJ52" i="1"/>
  <c r="AK1728" i="1"/>
  <c r="AI1728" i="1"/>
  <c r="AD472" i="1"/>
  <c r="AC472" i="1"/>
  <c r="AI1512" i="1"/>
  <c r="AL1512" i="1"/>
  <c r="AJ1512" i="1"/>
  <c r="AD1310" i="1"/>
  <c r="AK1310" i="1"/>
  <c r="AC1310" i="1"/>
  <c r="AK776" i="1"/>
  <c r="AI776" i="1"/>
  <c r="AD776" i="1"/>
  <c r="AI486" i="1"/>
  <c r="AL486" i="1"/>
  <c r="AD486" i="1"/>
  <c r="AJ486" i="1"/>
  <c r="AK872" i="1"/>
  <c r="AI872" i="1"/>
  <c r="AL872" i="1"/>
  <c r="AD872" i="1"/>
  <c r="AC872" i="1"/>
  <c r="AC373" i="1"/>
  <c r="AJ373" i="1"/>
  <c r="AL373" i="1"/>
  <c r="AD373" i="1"/>
  <c r="AK1628" i="1"/>
  <c r="AD1564" i="1"/>
  <c r="AC1372" i="1"/>
  <c r="AI1228" i="1"/>
  <c r="AI1036" i="1"/>
  <c r="AC908" i="1"/>
  <c r="AC1436" i="1"/>
  <c r="AJ1164" i="1"/>
  <c r="AC716" i="1"/>
  <c r="AL668" i="1"/>
  <c r="AJ307" i="1"/>
  <c r="AD171" i="1"/>
  <c r="AI51" i="1"/>
  <c r="AC1803" i="1"/>
  <c r="AC1547" i="1"/>
  <c r="AD1355" i="1"/>
  <c r="AI1291" i="1"/>
  <c r="AD1099" i="1"/>
  <c r="AI779" i="1"/>
  <c r="AD459" i="1"/>
  <c r="AK229" i="1"/>
  <c r="AJ1474" i="1"/>
  <c r="AD898" i="1"/>
  <c r="AL706" i="1"/>
  <c r="AL321" i="1"/>
  <c r="AC193" i="1"/>
  <c r="AK308" i="1"/>
  <c r="AJ1692" i="1"/>
  <c r="AK1644" i="1"/>
  <c r="AK1500" i="1"/>
  <c r="AI1436" i="1"/>
  <c r="AI1388" i="1"/>
  <c r="AL1372" i="1"/>
  <c r="AK1164" i="1"/>
  <c r="AL1100" i="1"/>
  <c r="AJ852" i="1"/>
  <c r="AJ788" i="1"/>
  <c r="AL716" i="1"/>
  <c r="AI668" i="1"/>
  <c r="AI564" i="1"/>
  <c r="AJ428" i="1"/>
  <c r="AL307" i="1"/>
  <c r="AI171" i="1"/>
  <c r="AK51" i="1"/>
  <c r="AC26" i="1"/>
  <c r="AK1681" i="1"/>
  <c r="AC721" i="1"/>
  <c r="AD1803" i="1"/>
  <c r="AD1755" i="1"/>
  <c r="AL1627" i="1"/>
  <c r="AD1547" i="1"/>
  <c r="AC1419" i="1"/>
  <c r="AI1355" i="1"/>
  <c r="AC1227" i="1"/>
  <c r="AL1099" i="1"/>
  <c r="AD907" i="1"/>
  <c r="AL779" i="1"/>
  <c r="AL603" i="1"/>
  <c r="AC539" i="1"/>
  <c r="AK459" i="1"/>
  <c r="AL411" i="1"/>
  <c r="AK1041" i="1"/>
  <c r="AK801" i="1"/>
  <c r="AJ1730" i="1"/>
  <c r="AK1602" i="1"/>
  <c r="AL1426" i="1"/>
  <c r="AC1154" i="1"/>
  <c r="AK898" i="1"/>
  <c r="AI850" i="1"/>
  <c r="AJ706" i="1"/>
  <c r="AJ642" i="1"/>
  <c r="AD578" i="1"/>
  <c r="AC466" i="1"/>
  <c r="AL273" i="1"/>
  <c r="AD193" i="1"/>
  <c r="AJ129" i="1"/>
  <c r="AJ1233" i="1"/>
  <c r="AC1744" i="1"/>
  <c r="AL1728" i="1"/>
  <c r="AD1528" i="1"/>
  <c r="AI968" i="1"/>
  <c r="AJ776" i="1"/>
  <c r="AC728" i="1"/>
  <c r="AJ472" i="1"/>
  <c r="AD1462" i="1"/>
  <c r="AJ1310" i="1"/>
  <c r="AL742" i="1"/>
  <c r="AL1255" i="1"/>
  <c r="AJ999" i="1"/>
  <c r="AI615" i="1"/>
  <c r="AK383" i="1"/>
  <c r="AD254" i="1"/>
  <c r="AL190" i="1"/>
  <c r="AC1022" i="1"/>
  <c r="AC1461" i="1"/>
  <c r="AL501" i="1"/>
  <c r="AK180" i="1"/>
  <c r="AL253" i="1"/>
  <c r="AI523" i="1"/>
  <c r="AJ523" i="1"/>
  <c r="AC523" i="1"/>
  <c r="AJ202" i="1"/>
  <c r="AD202" i="1"/>
  <c r="AL336" i="1"/>
  <c r="AJ336" i="1"/>
  <c r="AI336" i="1"/>
  <c r="AK1474" i="1"/>
  <c r="AD1474" i="1"/>
  <c r="AJ1090" i="1"/>
  <c r="AD1090" i="1"/>
  <c r="AJ770" i="1"/>
  <c r="AL770" i="1"/>
  <c r="AC770" i="1"/>
  <c r="AD386" i="1"/>
  <c r="AK386" i="1"/>
  <c r="AI386" i="1"/>
  <c r="AL65" i="1"/>
  <c r="AJ65" i="1"/>
  <c r="AD65" i="1"/>
  <c r="AJ1169" i="1"/>
  <c r="AL1169" i="1"/>
  <c r="AC1169" i="1"/>
  <c r="AL961" i="1"/>
  <c r="AJ961" i="1"/>
  <c r="AK1767" i="1"/>
  <c r="AI1767" i="1"/>
  <c r="AC1767" i="1"/>
  <c r="AL1767" i="1"/>
  <c r="AK1319" i="1"/>
  <c r="AJ1319" i="1"/>
  <c r="AC1319" i="1"/>
  <c r="AL807" i="1"/>
  <c r="AI807" i="1"/>
  <c r="AJ807" i="1"/>
  <c r="AD807" i="1"/>
  <c r="AC807" i="1"/>
  <c r="AJ1653" i="1"/>
  <c r="AD1653" i="1"/>
  <c r="AI1205" i="1"/>
  <c r="AK1205" i="1"/>
  <c r="AC1205" i="1"/>
  <c r="AK693" i="1"/>
  <c r="AL693" i="1"/>
  <c r="AD693" i="1"/>
  <c r="AI980" i="1"/>
  <c r="AK980" i="1"/>
  <c r="AL1606" i="1"/>
  <c r="AJ1606" i="1"/>
  <c r="AI1606" i="1"/>
  <c r="AD1606" i="1"/>
  <c r="AK1472" i="1"/>
  <c r="AI1472" i="1"/>
  <c r="AD1472" i="1"/>
  <c r="AJ1062" i="1"/>
  <c r="AL1062" i="1"/>
  <c r="AC1062" i="1"/>
  <c r="AD1062" i="1"/>
  <c r="AJ704" i="1"/>
  <c r="AD704" i="1"/>
  <c r="AL704" i="1"/>
  <c r="AJ245" i="1"/>
  <c r="AK245" i="1"/>
  <c r="AD245" i="1"/>
  <c r="AI279" i="1"/>
  <c r="AC279" i="1"/>
  <c r="AJ279" i="1"/>
  <c r="AD279" i="1"/>
  <c r="AJ1712" i="1"/>
  <c r="AC1712" i="1"/>
  <c r="AK1712" i="1"/>
  <c r="AD1712" i="1"/>
  <c r="AJ1566" i="1"/>
  <c r="AI1566" i="1"/>
  <c r="AL1566" i="1"/>
  <c r="AK1566" i="1"/>
  <c r="AC1566" i="1"/>
  <c r="AI1292" i="1"/>
  <c r="AJ1500" i="1"/>
  <c r="AK1372" i="1"/>
  <c r="AJ1436" i="1"/>
  <c r="AL980" i="1"/>
  <c r="AK852" i="1"/>
  <c r="AI716" i="1"/>
  <c r="AJ668" i="1"/>
  <c r="AD299" i="1"/>
  <c r="AI1681" i="1"/>
  <c r="AC961" i="1"/>
  <c r="AC368" i="1"/>
  <c r="AL1803" i="1"/>
  <c r="AD1611" i="1"/>
  <c r="AL1547" i="1"/>
  <c r="AD1419" i="1"/>
  <c r="AL1355" i="1"/>
  <c r="AD1227" i="1"/>
  <c r="AK1099" i="1"/>
  <c r="AC1035" i="1"/>
  <c r="AI907" i="1"/>
  <c r="AD715" i="1"/>
  <c r="AL202" i="1"/>
  <c r="AL138" i="1"/>
  <c r="AL801" i="1"/>
  <c r="AL1730" i="1"/>
  <c r="AC1666" i="1"/>
  <c r="AD1410" i="1"/>
  <c r="AJ1154" i="1"/>
  <c r="AI578" i="1"/>
  <c r="AC514" i="1"/>
  <c r="AD257" i="1"/>
  <c r="AI193" i="1"/>
  <c r="AD1169" i="1"/>
  <c r="AC985" i="1"/>
  <c r="AJ1744" i="1"/>
  <c r="AJ1528" i="1"/>
  <c r="AD1376" i="1"/>
  <c r="AC704" i="1"/>
  <c r="AK472" i="1"/>
  <c r="AI239" i="1"/>
  <c r="AI151" i="1"/>
  <c r="AI47" i="1"/>
  <c r="AC1462" i="1"/>
  <c r="AL1310" i="1"/>
  <c r="AL726" i="1"/>
  <c r="AD1383" i="1"/>
  <c r="AL1319" i="1"/>
  <c r="AI1255" i="1"/>
  <c r="AC1127" i="1"/>
  <c r="AK999" i="1"/>
  <c r="AJ447" i="1"/>
  <c r="AK190" i="1"/>
  <c r="AK62" i="1"/>
  <c r="AI1022" i="1"/>
  <c r="AI1653" i="1"/>
  <c r="AJ1461" i="1"/>
  <c r="AC1269" i="1"/>
  <c r="AJ693" i="1"/>
  <c r="AI1772" i="1"/>
  <c r="AC1772" i="1"/>
  <c r="AL1708" i="1"/>
  <c r="AI1708" i="1"/>
  <c r="AJ1580" i="1"/>
  <c r="AC1580" i="1"/>
  <c r="AL1516" i="1"/>
  <c r="AJ1516" i="1"/>
  <c r="AI1324" i="1"/>
  <c r="AC1324" i="1"/>
  <c r="AK1563" i="1"/>
  <c r="AD1563" i="1"/>
  <c r="AL1499" i="1"/>
  <c r="AC1499" i="1"/>
  <c r="AJ1307" i="1"/>
  <c r="AD1307" i="1"/>
  <c r="AK1243" i="1"/>
  <c r="AI1243" i="1"/>
  <c r="AC1243" i="1"/>
  <c r="AK1179" i="1"/>
  <c r="AI1179" i="1"/>
  <c r="AC1179" i="1"/>
  <c r="AK1115" i="1"/>
  <c r="AI1115" i="1"/>
  <c r="AC1115" i="1"/>
  <c r="AK1051" i="1"/>
  <c r="AI1051" i="1"/>
  <c r="AC1051" i="1"/>
  <c r="AK987" i="1"/>
  <c r="AD987" i="1"/>
  <c r="AL923" i="1"/>
  <c r="AJ923" i="1"/>
  <c r="AC923" i="1"/>
  <c r="AK859" i="1"/>
  <c r="AI859" i="1"/>
  <c r="AL795" i="1"/>
  <c r="AJ795" i="1"/>
  <c r="AC795" i="1"/>
  <c r="AK731" i="1"/>
  <c r="AI731" i="1"/>
  <c r="AL667" i="1"/>
  <c r="AJ667" i="1"/>
  <c r="AK346" i="1"/>
  <c r="AC346" i="1"/>
  <c r="AL282" i="1"/>
  <c r="AD282" i="1"/>
  <c r="AI218" i="1"/>
  <c r="AL218" i="1"/>
  <c r="AI154" i="1"/>
  <c r="AL154" i="1"/>
  <c r="AJ90" i="1"/>
  <c r="AD90" i="1"/>
  <c r="AL553" i="1"/>
  <c r="AJ553" i="1"/>
  <c r="AD376" i="1"/>
  <c r="AL376" i="1"/>
  <c r="AJ376" i="1"/>
  <c r="AJ200" i="1"/>
  <c r="AK200" i="1"/>
  <c r="AC200" i="1"/>
  <c r="AI1810" i="1"/>
  <c r="AK1810" i="1"/>
  <c r="AD1810" i="1"/>
  <c r="AL1746" i="1"/>
  <c r="AJ1746" i="1"/>
  <c r="AD1746" i="1"/>
  <c r="AL1682" i="1"/>
  <c r="AJ1682" i="1"/>
  <c r="AL1554" i="1"/>
  <c r="AJ1554" i="1"/>
  <c r="AD1490" i="1"/>
  <c r="AL1490" i="1"/>
  <c r="AI1362" i="1"/>
  <c r="AC1362" i="1"/>
  <c r="AJ1298" i="1"/>
  <c r="AD1298" i="1"/>
  <c r="AI1234" i="1"/>
  <c r="AC1234" i="1"/>
  <c r="AJ1170" i="1"/>
  <c r="AD1170" i="1"/>
  <c r="AJ1106" i="1"/>
  <c r="AC1106" i="1"/>
  <c r="AL1042" i="1"/>
  <c r="AD1042" i="1"/>
  <c r="AI978" i="1"/>
  <c r="AK978" i="1"/>
  <c r="AD978" i="1"/>
  <c r="AL914" i="1"/>
  <c r="AJ914" i="1"/>
  <c r="AL722" i="1"/>
  <c r="AC722" i="1"/>
  <c r="AJ658" i="1"/>
  <c r="AL658" i="1"/>
  <c r="AC658" i="1"/>
  <c r="AK594" i="1"/>
  <c r="AI594" i="1"/>
  <c r="AD594" i="1"/>
  <c r="AL530" i="1"/>
  <c r="AJ530" i="1"/>
  <c r="AI402" i="1"/>
  <c r="AC402" i="1"/>
  <c r="AK337" i="1"/>
  <c r="AI337" i="1"/>
  <c r="AI209" i="1"/>
  <c r="AC209" i="1"/>
  <c r="AL209" i="1"/>
  <c r="AD209" i="1"/>
  <c r="AL145" i="1"/>
  <c r="AI145" i="1"/>
  <c r="AD145" i="1"/>
  <c r="AK81" i="1"/>
  <c r="AI81" i="1"/>
  <c r="AJ81" i="1"/>
  <c r="AK17" i="1"/>
  <c r="AI17" i="1"/>
  <c r="AL17" i="1"/>
  <c r="AD17" i="1"/>
  <c r="AI625" i="1"/>
  <c r="AC625" i="1"/>
  <c r="AD625" i="1"/>
  <c r="AI425" i="1"/>
  <c r="AK425" i="1"/>
  <c r="AI216" i="1"/>
  <c r="AD216" i="1"/>
  <c r="AC40" i="1"/>
  <c r="AI40" i="1"/>
  <c r="AJ1761" i="1"/>
  <c r="AL1761" i="1"/>
  <c r="AL1697" i="1"/>
  <c r="AD1697" i="1"/>
  <c r="AJ1697" i="1"/>
  <c r="AC1697" i="1"/>
  <c r="AJ1633" i="1"/>
  <c r="AI1633" i="1"/>
  <c r="AD1569" i="1"/>
  <c r="AK1569" i="1"/>
  <c r="AI1505" i="1"/>
  <c r="AD1505" i="1"/>
  <c r="AL1441" i="1"/>
  <c r="AJ1441" i="1"/>
  <c r="AK1377" i="1"/>
  <c r="AI1377" i="1"/>
  <c r="AJ1377" i="1"/>
  <c r="AK1313" i="1"/>
  <c r="AI1313" i="1"/>
  <c r="AJ1249" i="1"/>
  <c r="AL1249" i="1"/>
  <c r="AL1185" i="1"/>
  <c r="AC1185" i="1"/>
  <c r="AJ1121" i="1"/>
  <c r="AL1121" i="1"/>
  <c r="AD977" i="1"/>
  <c r="AK977" i="1"/>
  <c r="AI913" i="1"/>
  <c r="AC913" i="1"/>
  <c r="AD713" i="1"/>
  <c r="AJ713" i="1"/>
  <c r="AK713" i="1"/>
  <c r="AK513" i="1"/>
  <c r="AD513" i="1"/>
  <c r="AK304" i="1"/>
  <c r="AD304" i="1"/>
  <c r="AK96" i="1"/>
  <c r="AD96" i="1"/>
  <c r="AI96" i="1"/>
  <c r="AC1783" i="1"/>
  <c r="AL1783" i="1"/>
  <c r="AI1783" i="1"/>
  <c r="AK1783" i="1"/>
  <c r="AD1783" i="1"/>
  <c r="AC1719" i="1"/>
  <c r="AK1719" i="1"/>
  <c r="AI1655" i="1"/>
  <c r="AJ1655" i="1"/>
  <c r="AL1655" i="1"/>
  <c r="AC1655" i="1"/>
  <c r="AD1591" i="1"/>
  <c r="AL1591" i="1"/>
  <c r="AD1527" i="1"/>
  <c r="AJ1527" i="1"/>
  <c r="AL1527" i="1"/>
  <c r="AC1527" i="1"/>
  <c r="AC1463" i="1"/>
  <c r="AK1463" i="1"/>
  <c r="AJ1463" i="1"/>
  <c r="AI1463" i="1"/>
  <c r="AI1399" i="1"/>
  <c r="AJ1399" i="1"/>
  <c r="AK1335" i="1"/>
  <c r="AI1335" i="1"/>
  <c r="AC1335" i="1"/>
  <c r="AL1335" i="1"/>
  <c r="AJ1335" i="1"/>
  <c r="AI1271" i="1"/>
  <c r="AJ1271" i="1"/>
  <c r="AD1271" i="1"/>
  <c r="AK1271" i="1"/>
  <c r="AC1271" i="1"/>
  <c r="AC1207" i="1"/>
  <c r="AJ1207" i="1"/>
  <c r="AD1207" i="1"/>
  <c r="AK1207" i="1"/>
  <c r="AI1143" i="1"/>
  <c r="AC1143" i="1"/>
  <c r="AJ1143" i="1"/>
  <c r="AI1079" i="1"/>
  <c r="AD1079" i="1"/>
  <c r="AK1079" i="1"/>
  <c r="AJ1079" i="1"/>
  <c r="AK1015" i="1"/>
  <c r="AJ1015" i="1"/>
  <c r="AL1015" i="1"/>
  <c r="AD1015" i="1"/>
  <c r="AC1015" i="1"/>
  <c r="AK951" i="1"/>
  <c r="AC951" i="1"/>
  <c r="AK887" i="1"/>
  <c r="AL887" i="1"/>
  <c r="AD887" i="1"/>
  <c r="AC887" i="1"/>
  <c r="AK823" i="1"/>
  <c r="AC823" i="1"/>
  <c r="AJ759" i="1"/>
  <c r="AI759" i="1"/>
  <c r="AK759" i="1"/>
  <c r="AC759" i="1"/>
  <c r="AC695" i="1"/>
  <c r="AI695" i="1"/>
  <c r="AL695" i="1"/>
  <c r="AK695" i="1"/>
  <c r="AD631" i="1"/>
  <c r="AI631" i="1"/>
  <c r="AI567" i="1"/>
  <c r="AL567" i="1"/>
  <c r="AD567" i="1"/>
  <c r="AC1797" i="1"/>
  <c r="AD1797" i="1"/>
  <c r="AJ1797" i="1"/>
  <c r="AD1733" i="1"/>
  <c r="AI1733" i="1"/>
  <c r="AJ1733" i="1"/>
  <c r="AL1733" i="1"/>
  <c r="AL1669" i="1"/>
  <c r="AK1669" i="1"/>
  <c r="AJ1669" i="1"/>
  <c r="AI1669" i="1"/>
  <c r="AD1669" i="1"/>
  <c r="AJ1605" i="1"/>
  <c r="AK1605" i="1"/>
  <c r="AI1605" i="1"/>
  <c r="AD1605" i="1"/>
  <c r="AK1541" i="1"/>
  <c r="AI1541" i="1"/>
  <c r="AD1541" i="1"/>
  <c r="AL1541" i="1"/>
  <c r="AC1477" i="1"/>
  <c r="AI1477" i="1"/>
  <c r="AD1477" i="1"/>
  <c r="AK1477" i="1"/>
  <c r="AJ1477" i="1"/>
  <c r="AI1413" i="1"/>
  <c r="AL1413" i="1"/>
  <c r="AC1413" i="1"/>
  <c r="AD1413" i="1"/>
  <c r="AL1349" i="1"/>
  <c r="AC1349" i="1"/>
  <c r="AK1349" i="1"/>
  <c r="AI1349" i="1"/>
  <c r="AJ1349" i="1"/>
  <c r="AD1349" i="1"/>
  <c r="AK1285" i="1"/>
  <c r="AD1285" i="1"/>
  <c r="AJ1285" i="1"/>
  <c r="AC1285" i="1"/>
  <c r="AL1221" i="1"/>
  <c r="AD1221" i="1"/>
  <c r="AJ1221" i="1"/>
  <c r="AC1221" i="1"/>
  <c r="AJ1157" i="1"/>
  <c r="AK1157" i="1"/>
  <c r="AI1157" i="1"/>
  <c r="AC1157" i="1"/>
  <c r="AD1157" i="1"/>
  <c r="AL1029" i="1"/>
  <c r="AK1029" i="1"/>
  <c r="AC1029" i="1"/>
  <c r="AJ965" i="1"/>
  <c r="AC965" i="1"/>
  <c r="AL965" i="1"/>
  <c r="AL901" i="1"/>
  <c r="AK901" i="1"/>
  <c r="AC837" i="1"/>
  <c r="AL837" i="1"/>
  <c r="AI837" i="1"/>
  <c r="AJ837" i="1"/>
  <c r="AL773" i="1"/>
  <c r="AI773" i="1"/>
  <c r="AD773" i="1"/>
  <c r="AK773" i="1"/>
  <c r="AD709" i="1"/>
  <c r="AL709" i="1"/>
  <c r="AK709" i="1"/>
  <c r="AJ709" i="1"/>
  <c r="AI645" i="1"/>
  <c r="AJ645" i="1"/>
  <c r="AL645" i="1"/>
  <c r="AC645" i="1"/>
  <c r="AI581" i="1"/>
  <c r="AK581" i="1"/>
  <c r="AC581" i="1"/>
  <c r="AL581" i="1"/>
  <c r="AD517" i="1"/>
  <c r="AC517" i="1"/>
  <c r="AI517" i="1"/>
  <c r="AL517" i="1"/>
  <c r="AK453" i="1"/>
  <c r="AJ453" i="1"/>
  <c r="AL453" i="1"/>
  <c r="AL389" i="1"/>
  <c r="AJ389" i="1"/>
  <c r="AI389" i="1"/>
  <c r="AK389" i="1"/>
  <c r="AC324" i="1"/>
  <c r="AL324" i="1"/>
  <c r="AD324" i="1"/>
  <c r="AI324" i="1"/>
  <c r="AJ324" i="1"/>
  <c r="AI260" i="1"/>
  <c r="AJ260" i="1"/>
  <c r="AK260" i="1"/>
  <c r="AL260" i="1"/>
  <c r="AC260" i="1"/>
  <c r="AI196" i="1"/>
  <c r="AJ196" i="1"/>
  <c r="AL196" i="1"/>
  <c r="AK196" i="1"/>
  <c r="AD196" i="1"/>
  <c r="AL132" i="1"/>
  <c r="AD132" i="1"/>
  <c r="AI132" i="1"/>
  <c r="AC132" i="1"/>
  <c r="AJ68" i="1"/>
  <c r="AI68" i="1"/>
  <c r="AL68" i="1"/>
  <c r="AC68" i="1"/>
  <c r="AD68" i="1"/>
  <c r="AI1244" i="1"/>
  <c r="AC1244" i="1"/>
  <c r="AI1116" i="1"/>
  <c r="AC1116" i="1"/>
  <c r="AK884" i="1"/>
  <c r="AD884" i="1"/>
  <c r="AL468" i="1"/>
  <c r="AJ468" i="1"/>
  <c r="AK339" i="1"/>
  <c r="AI339" i="1"/>
  <c r="AL203" i="1"/>
  <c r="AJ203" i="1"/>
  <c r="AK75" i="1"/>
  <c r="AI75" i="1"/>
  <c r="AK1694" i="1"/>
  <c r="AI1694" i="1"/>
  <c r="AC1694" i="1"/>
  <c r="AL1694" i="1"/>
  <c r="AJ1694" i="1"/>
  <c r="AD1694" i="1"/>
  <c r="AK1270" i="1"/>
  <c r="AC1270" i="1"/>
  <c r="AJ1270" i="1"/>
  <c r="AD1270" i="1"/>
  <c r="AD822" i="1"/>
  <c r="AI822" i="1"/>
  <c r="AK822" i="1"/>
  <c r="AJ822" i="1"/>
  <c r="AL822" i="1"/>
  <c r="AK438" i="1"/>
  <c r="AI438" i="1"/>
  <c r="AC29" i="1"/>
  <c r="AI29" i="1"/>
  <c r="AD29" i="1"/>
  <c r="AL1536" i="1"/>
  <c r="AJ1536" i="1"/>
  <c r="AK1536" i="1"/>
  <c r="AI1536" i="1"/>
  <c r="AL1288" i="1"/>
  <c r="AK1288" i="1"/>
  <c r="AJ1288" i="1"/>
  <c r="AC1032" i="1"/>
  <c r="AK1032" i="1"/>
  <c r="AL1032" i="1"/>
  <c r="AI1032" i="1"/>
  <c r="AD1032" i="1"/>
  <c r="AL792" i="1"/>
  <c r="AJ792" i="1"/>
  <c r="AD792" i="1"/>
  <c r="AK792" i="1"/>
  <c r="AI792" i="1"/>
  <c r="AD536" i="1"/>
  <c r="AL536" i="1"/>
  <c r="AJ536" i="1"/>
  <c r="AI536" i="1"/>
  <c r="AL175" i="1"/>
  <c r="AJ175" i="1"/>
  <c r="AI175" i="1"/>
  <c r="AC175" i="1"/>
  <c r="AD1710" i="1"/>
  <c r="AC1710" i="1"/>
  <c r="AJ1710" i="1"/>
  <c r="AJ1158" i="1"/>
  <c r="AD1158" i="1"/>
  <c r="AL1158" i="1"/>
  <c r="AC1158" i="1"/>
  <c r="AI734" i="1"/>
  <c r="AL734" i="1"/>
  <c r="AC734" i="1"/>
  <c r="AL333" i="1"/>
  <c r="AJ333" i="1"/>
  <c r="AK333" i="1"/>
  <c r="AI333" i="1"/>
  <c r="AI1800" i="1"/>
  <c r="AD1800" i="1"/>
  <c r="AK1800" i="1"/>
  <c r="AC1800" i="1"/>
  <c r="AL1568" i="1"/>
  <c r="AK1568" i="1"/>
  <c r="AJ1568" i="1"/>
  <c r="AJ1304" i="1"/>
  <c r="AD1304" i="1"/>
  <c r="AL1304" i="1"/>
  <c r="AI1048" i="1"/>
  <c r="AC1048" i="1"/>
  <c r="AK1048" i="1"/>
  <c r="AL1048" i="1"/>
  <c r="AD1048" i="1"/>
  <c r="AL768" i="1"/>
  <c r="AC768" i="1"/>
  <c r="AK768" i="1"/>
  <c r="AJ768" i="1"/>
  <c r="AL512" i="1"/>
  <c r="AI512" i="1"/>
  <c r="AC512" i="1"/>
  <c r="AJ512" i="1"/>
  <c r="AJ295" i="1"/>
  <c r="AC295" i="1"/>
  <c r="AL295" i="1"/>
  <c r="AI1750" i="1"/>
  <c r="AD1750" i="1"/>
  <c r="AC1406" i="1"/>
  <c r="AJ1406" i="1"/>
  <c r="AI1406" i="1"/>
  <c r="AD1406" i="1"/>
  <c r="AI958" i="1"/>
  <c r="AL958" i="1"/>
  <c r="AJ958" i="1"/>
  <c r="AC958" i="1"/>
  <c r="AD958" i="1"/>
  <c r="AK382" i="1"/>
  <c r="AI382" i="1"/>
  <c r="AC382" i="1"/>
  <c r="AD382" i="1"/>
  <c r="AL1792" i="1"/>
  <c r="AI1792" i="1"/>
  <c r="AC1792" i="1"/>
  <c r="AL1576" i="1"/>
  <c r="AJ1576" i="1"/>
  <c r="AK1576" i="1"/>
  <c r="AD1576" i="1"/>
  <c r="AC1576" i="1"/>
  <c r="AI1360" i="1"/>
  <c r="AC1360" i="1"/>
  <c r="AK1360" i="1"/>
  <c r="AJ1360" i="1"/>
  <c r="AD1360" i="1"/>
  <c r="AD1104" i="1"/>
  <c r="AI1104" i="1"/>
  <c r="AL840" i="1"/>
  <c r="AD840" i="1"/>
  <c r="AJ840" i="1"/>
  <c r="AC840" i="1"/>
  <c r="AD584" i="1"/>
  <c r="AJ584" i="1"/>
  <c r="AL584" i="1"/>
  <c r="AK584" i="1"/>
  <c r="AJ327" i="1"/>
  <c r="AD327" i="1"/>
  <c r="AK327" i="1"/>
  <c r="AC327" i="1"/>
  <c r="AI111" i="1"/>
  <c r="AL111" i="1"/>
  <c r="AJ111" i="1"/>
  <c r="AK111" i="1"/>
  <c r="AD111" i="1"/>
  <c r="AC111" i="1"/>
  <c r="AI1614" i="1"/>
  <c r="AL1614" i="1"/>
  <c r="AJ1614" i="1"/>
  <c r="AK1614" i="1"/>
  <c r="AI1054" i="1"/>
  <c r="AJ1054" i="1"/>
  <c r="AC1054" i="1"/>
  <c r="AK1054" i="1"/>
  <c r="AD1054" i="1"/>
  <c r="AI598" i="1"/>
  <c r="AJ598" i="1"/>
  <c r="AL598" i="1"/>
  <c r="AD598" i="1"/>
  <c r="AL1784" i="1"/>
  <c r="AK1784" i="1"/>
  <c r="AJ1784" i="1"/>
  <c r="AC1784" i="1"/>
  <c r="AK1456" i="1"/>
  <c r="AI1456" i="1"/>
  <c r="AL1456" i="1"/>
  <c r="AD1456" i="1"/>
  <c r="AC1456" i="1"/>
  <c r="AL1184" i="1"/>
  <c r="AJ1184" i="1"/>
  <c r="AD1184" i="1"/>
  <c r="AC1184" i="1"/>
  <c r="AL936" i="1"/>
  <c r="AD936" i="1"/>
  <c r="AI936" i="1"/>
  <c r="AC696" i="1"/>
  <c r="AK696" i="1"/>
  <c r="AJ696" i="1"/>
  <c r="AI696" i="1"/>
  <c r="AJ424" i="1"/>
  <c r="AK424" i="1"/>
  <c r="AC424" i="1"/>
  <c r="AL199" i="1"/>
  <c r="AK199" i="1"/>
  <c r="AI199" i="1"/>
  <c r="AJ1718" i="1"/>
  <c r="AK1718" i="1"/>
  <c r="AL1718" i="1"/>
  <c r="AD1718" i="1"/>
  <c r="AC1718" i="1"/>
  <c r="AJ1302" i="1"/>
  <c r="AL1302" i="1"/>
  <c r="AK1302" i="1"/>
  <c r="AI1302" i="1"/>
  <c r="AI870" i="1"/>
  <c r="AJ870" i="1"/>
  <c r="AK870" i="1"/>
  <c r="AI587" i="1"/>
  <c r="AC587" i="1"/>
  <c r="AJ266" i="1"/>
  <c r="AD266" i="1"/>
  <c r="AJ1602" i="1"/>
  <c r="AC1602" i="1"/>
  <c r="AL1218" i="1"/>
  <c r="AJ1218" i="1"/>
  <c r="AC1218" i="1"/>
  <c r="AC898" i="1"/>
  <c r="AI898" i="1"/>
  <c r="AK450" i="1"/>
  <c r="AI450" i="1"/>
  <c r="AC450" i="1"/>
  <c r="AD577" i="1"/>
  <c r="AI577" i="1"/>
  <c r="AL897" i="1"/>
  <c r="AJ897" i="1"/>
  <c r="AD897" i="1"/>
  <c r="AK1703" i="1"/>
  <c r="AI1703" i="1"/>
  <c r="AL1703" i="1"/>
  <c r="AC1703" i="1"/>
  <c r="AI1191" i="1"/>
  <c r="AJ1191" i="1"/>
  <c r="AD1191" i="1"/>
  <c r="AC1191" i="1"/>
  <c r="AJ871" i="1"/>
  <c r="AI871" i="1"/>
  <c r="AC871" i="1"/>
  <c r="AL821" i="1"/>
  <c r="AJ821" i="1"/>
  <c r="AD821" i="1"/>
  <c r="AK437" i="1"/>
  <c r="AL437" i="1"/>
  <c r="AI437" i="1"/>
  <c r="AD437" i="1"/>
  <c r="AJ116" i="1"/>
  <c r="AI116" i="1"/>
  <c r="AD116" i="1"/>
  <c r="AD349" i="1"/>
  <c r="AL349" i="1"/>
  <c r="AC119" i="1"/>
  <c r="AI119" i="1"/>
  <c r="AD119" i="1"/>
  <c r="AK1240" i="1"/>
  <c r="AI1240" i="1"/>
  <c r="AL1240" i="1"/>
  <c r="AJ1240" i="1"/>
  <c r="AD1240" i="1"/>
  <c r="AK1678" i="1"/>
  <c r="AI1678" i="1"/>
  <c r="AK1040" i="1"/>
  <c r="AL1040" i="1"/>
  <c r="AC934" i="1"/>
  <c r="AJ934" i="1"/>
  <c r="AD632" i="1"/>
  <c r="AI632" i="1"/>
  <c r="AC632" i="1"/>
  <c r="AJ632" i="1"/>
  <c r="AL632" i="1"/>
  <c r="AD758" i="1"/>
  <c r="AJ758" i="1"/>
  <c r="AL758" i="1"/>
  <c r="AD1756" i="1"/>
  <c r="AC788" i="1"/>
  <c r="AI1692" i="1"/>
  <c r="AC1628" i="1"/>
  <c r="AJ564" i="1"/>
  <c r="AC436" i="1"/>
  <c r="AK428" i="1"/>
  <c r="AJ171" i="1"/>
  <c r="AL51" i="1"/>
  <c r="AL1692" i="1"/>
  <c r="AJ1628" i="1"/>
  <c r="AK1436" i="1"/>
  <c r="AC1292" i="1"/>
  <c r="AJ716" i="1"/>
  <c r="AK668" i="1"/>
  <c r="AD556" i="1"/>
  <c r="AD436" i="1"/>
  <c r="AL428" i="1"/>
  <c r="AI299" i="1"/>
  <c r="AC179" i="1"/>
  <c r="AL171" i="1"/>
  <c r="AC43" i="1"/>
  <c r="AD1617" i="1"/>
  <c r="AD961" i="1"/>
  <c r="AJ368" i="1"/>
  <c r="AC152" i="1"/>
  <c r="AD1675" i="1"/>
  <c r="AI1611" i="1"/>
  <c r="AI1547" i="1"/>
  <c r="AI1419" i="1"/>
  <c r="AL1227" i="1"/>
  <c r="AD1035" i="1"/>
  <c r="AL907" i="1"/>
  <c r="AI715" i="1"/>
  <c r="AJ587" i="1"/>
  <c r="AD395" i="1"/>
  <c r="AK202" i="1"/>
  <c r="AD138" i="1"/>
  <c r="AD1105" i="1"/>
  <c r="AK897" i="1"/>
  <c r="AI1666" i="1"/>
  <c r="AJ1410" i="1"/>
  <c r="AC1346" i="1"/>
  <c r="AL1154" i="1"/>
  <c r="AC1090" i="1"/>
  <c r="AD834" i="1"/>
  <c r="AK578" i="1"/>
  <c r="AI514" i="1"/>
  <c r="AL257" i="1"/>
  <c r="AI1169" i="1"/>
  <c r="AI985" i="1"/>
  <c r="AK376" i="1"/>
  <c r="AI1744" i="1"/>
  <c r="AK1528" i="1"/>
  <c r="AJ1376" i="1"/>
  <c r="AI1296" i="1"/>
  <c r="AK704" i="1"/>
  <c r="AJ359" i="1"/>
  <c r="AK279" i="1"/>
  <c r="AL239" i="1"/>
  <c r="AJ151" i="1"/>
  <c r="AK47" i="1"/>
  <c r="AJ1462" i="1"/>
  <c r="AD934" i="1"/>
  <c r="AC486" i="1"/>
  <c r="AD1639" i="1"/>
  <c r="AL1127" i="1"/>
  <c r="AJ1063" i="1"/>
  <c r="AL999" i="1"/>
  <c r="AK871" i="1"/>
  <c r="AJ511" i="1"/>
  <c r="AI190" i="1"/>
  <c r="AJ1333" i="1"/>
  <c r="AI1269" i="1"/>
  <c r="AJ270" i="1"/>
  <c r="AL825" i="1"/>
  <c r="AK825" i="1"/>
  <c r="AI657" i="1"/>
  <c r="AL657" i="1"/>
  <c r="AK761" i="1"/>
  <c r="AL761" i="1"/>
  <c r="AK144" i="1"/>
  <c r="AJ144" i="1"/>
  <c r="AK1801" i="1"/>
  <c r="AD1801" i="1"/>
  <c r="AK1033" i="1"/>
  <c r="AI1033" i="1"/>
  <c r="AI953" i="1"/>
  <c r="AC953" i="1"/>
  <c r="AL633" i="1"/>
  <c r="AK633" i="1"/>
  <c r="AD1759" i="1"/>
  <c r="AI1759" i="1"/>
  <c r="AK1567" i="1"/>
  <c r="AC1567" i="1"/>
  <c r="AD1503" i="1"/>
  <c r="AC1503" i="1"/>
  <c r="AJ1439" i="1"/>
  <c r="AC1439" i="1"/>
  <c r="AC1375" i="1"/>
  <c r="AK1375" i="1"/>
  <c r="AD1375" i="1"/>
  <c r="AD1311" i="1"/>
  <c r="AL1311" i="1"/>
  <c r="AC1311" i="1"/>
  <c r="AJ1247" i="1"/>
  <c r="AC1247" i="1"/>
  <c r="AL1247" i="1"/>
  <c r="AD1183" i="1"/>
  <c r="AI1183" i="1"/>
  <c r="AC1183" i="1"/>
  <c r="AD1119" i="1"/>
  <c r="AL1119" i="1"/>
  <c r="AK1055" i="1"/>
  <c r="AJ1055" i="1"/>
  <c r="AL1055" i="1"/>
  <c r="AC1055" i="1"/>
  <c r="AD991" i="1"/>
  <c r="AL991" i="1"/>
  <c r="AI991" i="1"/>
  <c r="AL927" i="1"/>
  <c r="AJ927" i="1"/>
  <c r="AK927" i="1"/>
  <c r="AD863" i="1"/>
  <c r="AK863" i="1"/>
  <c r="AK799" i="1"/>
  <c r="AD799" i="1"/>
  <c r="AD735" i="1"/>
  <c r="AC735" i="1"/>
  <c r="AI735" i="1"/>
  <c r="AC454" i="1"/>
  <c r="AC1815" i="1"/>
  <c r="AD1815" i="1"/>
  <c r="AK1595" i="1"/>
  <c r="AL1531" i="1"/>
  <c r="AD1467" i="1"/>
  <c r="AJ1275" i="1"/>
  <c r="AC641" i="1"/>
  <c r="AD69" i="1"/>
  <c r="AD1266" i="1"/>
  <c r="AC1138" i="1"/>
  <c r="AD1074" i="1"/>
  <c r="AD1537" i="1"/>
  <c r="AL1793" i="1"/>
  <c r="AK1787" i="1"/>
  <c r="AD1723" i="1"/>
  <c r="AJ1531" i="1"/>
  <c r="AL1467" i="1"/>
  <c r="AJ1403" i="1"/>
  <c r="AI49" i="1"/>
  <c r="AC1601" i="1"/>
  <c r="AJ1089" i="1"/>
  <c r="AL457" i="1"/>
  <c r="AI1239" i="1"/>
  <c r="AD454" i="1"/>
  <c r="AK454" i="1"/>
  <c r="AD463" i="1"/>
  <c r="AJ463" i="1"/>
  <c r="AK463" i="1"/>
  <c r="AJ399" i="1"/>
  <c r="AI399" i="1"/>
  <c r="AL399" i="1"/>
  <c r="AK334" i="1"/>
  <c r="AC334" i="1"/>
  <c r="AL334" i="1"/>
  <c r="AJ334" i="1"/>
  <c r="AI270" i="1"/>
  <c r="AK270" i="1"/>
  <c r="AC270" i="1"/>
  <c r="AJ607" i="1"/>
  <c r="AK607" i="1"/>
  <c r="AD543" i="1"/>
  <c r="AC543" i="1"/>
  <c r="AK1709" i="1"/>
  <c r="AD1709" i="1"/>
  <c r="AJ1645" i="1"/>
  <c r="AI1645" i="1"/>
  <c r="AJ1581" i="1"/>
  <c r="AK1581" i="1"/>
  <c r="AK1453" i="1"/>
  <c r="AC1453" i="1"/>
  <c r="AL1453" i="1"/>
  <c r="AJ1389" i="1"/>
  <c r="AK1389" i="1"/>
  <c r="AC1325" i="1"/>
  <c r="AI1325" i="1"/>
  <c r="AJ1197" i="1"/>
  <c r="AK1197" i="1"/>
  <c r="AI1197" i="1"/>
  <c r="AC1069" i="1"/>
  <c r="AL1069" i="1"/>
  <c r="AK1005" i="1"/>
  <c r="AJ1005" i="1"/>
  <c r="AK941" i="1"/>
  <c r="AC941" i="1"/>
  <c r="AC813" i="1"/>
  <c r="AJ813" i="1"/>
  <c r="AD813" i="1"/>
  <c r="AJ685" i="1"/>
  <c r="AC685" i="1"/>
  <c r="AJ621" i="1"/>
  <c r="AK621" i="1"/>
  <c r="AD557" i="1"/>
  <c r="AL557" i="1"/>
  <c r="AC300" i="1"/>
  <c r="AD300" i="1"/>
  <c r="AC236" i="1"/>
  <c r="AD236" i="1"/>
  <c r="AK108" i="1"/>
  <c r="AI108" i="1"/>
  <c r="AC108" i="1"/>
  <c r="AI670" i="1"/>
  <c r="AD670" i="1"/>
  <c r="AC293" i="1"/>
  <c r="AD293" i="1"/>
  <c r="AC1598" i="1"/>
  <c r="AK1598" i="1"/>
  <c r="AD1006" i="1"/>
  <c r="AL1006" i="1"/>
  <c r="AI1006" i="1"/>
  <c r="AI181" i="1"/>
  <c r="AL181" i="1"/>
  <c r="AK1630" i="1"/>
  <c r="AL1630" i="1"/>
  <c r="AD782" i="1"/>
  <c r="AC782" i="1"/>
  <c r="AK782" i="1"/>
  <c r="AI920" i="1"/>
  <c r="AC920" i="1"/>
  <c r="AC1430" i="1"/>
  <c r="AK1430" i="1"/>
  <c r="AD712" i="1"/>
  <c r="AC712" i="1"/>
  <c r="AJ448" i="1"/>
  <c r="AL448" i="1"/>
  <c r="AJ1286" i="1"/>
  <c r="AC1286" i="1"/>
  <c r="AL816" i="1"/>
  <c r="AD816" i="1"/>
  <c r="AK1486" i="1"/>
  <c r="AC1486" i="1"/>
  <c r="AK495" i="1"/>
  <c r="AC495" i="1"/>
  <c r="AC431" i="1"/>
  <c r="AK431" i="1"/>
  <c r="AK366" i="1"/>
  <c r="AL366" i="1"/>
  <c r="AC1648" i="1"/>
  <c r="AC1510" i="1"/>
  <c r="AK543" i="1"/>
  <c r="AD206" i="1"/>
  <c r="AK142" i="1"/>
  <c r="AJ1078" i="1"/>
  <c r="AK854" i="1"/>
  <c r="AD718" i="1"/>
  <c r="AC133" i="1"/>
  <c r="AK1798" i="1"/>
  <c r="AD1645" i="1"/>
  <c r="AK1517" i="1"/>
  <c r="AK1133" i="1"/>
  <c r="AJ941" i="1"/>
  <c r="AJ749" i="1"/>
  <c r="AD493" i="1"/>
  <c r="AJ293" i="1"/>
  <c r="AD181" i="1"/>
  <c r="AI1648" i="1"/>
  <c r="AJ1176" i="1"/>
  <c r="AC408" i="1"/>
  <c r="AC1590" i="1"/>
  <c r="AJ1510" i="1"/>
  <c r="AD1294" i="1"/>
  <c r="AC671" i="1"/>
  <c r="AC607" i="1"/>
  <c r="AI543" i="1"/>
  <c r="AK206" i="1"/>
  <c r="AC1126" i="1"/>
  <c r="AK1006" i="1"/>
  <c r="AK1773" i="1"/>
  <c r="AI1261" i="1"/>
  <c r="AJ1069" i="1"/>
  <c r="AD877" i="1"/>
  <c r="AI493" i="1"/>
  <c r="AC429" i="1"/>
  <c r="AI300" i="1"/>
  <c r="AL44" i="1"/>
  <c r="AL293" i="1"/>
  <c r="AC141" i="1"/>
  <c r="AC78" i="1"/>
  <c r="AL78" i="1"/>
  <c r="AD14" i="1"/>
  <c r="AJ14" i="1"/>
  <c r="AD261" i="1"/>
  <c r="AC261" i="1"/>
  <c r="AD1094" i="1"/>
  <c r="AI1094" i="1"/>
  <c r="AJ302" i="1"/>
  <c r="AJ918" i="1"/>
  <c r="AI1478" i="1"/>
  <c r="AD1478" i="1"/>
  <c r="AK1478" i="1"/>
  <c r="AJ1070" i="1"/>
  <c r="AI1070" i="1"/>
  <c r="AD1070" i="1"/>
  <c r="AK638" i="1"/>
  <c r="AI638" i="1"/>
  <c r="AL638" i="1"/>
  <c r="AD638" i="1"/>
  <c r="AK213" i="1"/>
  <c r="AI213" i="1"/>
  <c r="AK996" i="1"/>
  <c r="AL868" i="1"/>
  <c r="AD732" i="1"/>
  <c r="AJ580" i="1"/>
  <c r="AJ452" i="1"/>
  <c r="AK323" i="1"/>
  <c r="AI195" i="1"/>
  <c r="AI67" i="1"/>
  <c r="AJ398" i="1"/>
  <c r="AL213" i="1"/>
  <c r="AC1300" i="1"/>
  <c r="AC1236" i="1"/>
  <c r="AC1172" i="1"/>
  <c r="AI996" i="1"/>
  <c r="AI868" i="1"/>
  <c r="AI732" i="1"/>
  <c r="AK580" i="1"/>
  <c r="AK452" i="1"/>
  <c r="AL323" i="1"/>
  <c r="AK398" i="1"/>
  <c r="AC638" i="1"/>
  <c r="AD1300" i="1"/>
  <c r="AD1236" i="1"/>
  <c r="AD1172" i="1"/>
  <c r="AC1108" i="1"/>
  <c r="AJ868" i="1"/>
  <c r="AJ732" i="1"/>
  <c r="AC315" i="1"/>
  <c r="AK195" i="1"/>
  <c r="AL67" i="1"/>
  <c r="AL398" i="1"/>
  <c r="AC1478" i="1"/>
  <c r="AJ638" i="1"/>
  <c r="AI1300" i="1"/>
  <c r="AJ1236" i="1"/>
  <c r="AI1172" i="1"/>
  <c r="AD1108" i="1"/>
  <c r="AK732" i="1"/>
  <c r="AD676" i="1"/>
  <c r="AD572" i="1"/>
  <c r="AD444" i="1"/>
  <c r="AD315" i="1"/>
  <c r="AD187" i="1"/>
  <c r="AC59" i="1"/>
  <c r="AJ1478" i="1"/>
  <c r="AJ1172" i="1"/>
  <c r="AI1108" i="1"/>
  <c r="AL676" i="1"/>
  <c r="AL572" i="1"/>
  <c r="AI444" i="1"/>
  <c r="AJ315" i="1"/>
  <c r="AI187" i="1"/>
  <c r="AD59" i="1"/>
  <c r="AL1478" i="1"/>
  <c r="AC323" i="1"/>
  <c r="AJ187" i="1"/>
  <c r="AI59" i="1"/>
  <c r="AC1070" i="1"/>
  <c r="AC580" i="1"/>
  <c r="AJ572" i="1"/>
  <c r="AD452" i="1"/>
  <c r="AL444" i="1"/>
  <c r="AL315" i="1"/>
  <c r="AC195" i="1"/>
  <c r="AC67" i="1"/>
  <c r="AL1070" i="1"/>
  <c r="AD213" i="1"/>
  <c r="AI569" i="1"/>
  <c r="AI922" i="1"/>
  <c r="AK858" i="1"/>
  <c r="AK730" i="1"/>
  <c r="AK666" i="1"/>
  <c r="AI602" i="1"/>
  <c r="AJ538" i="1"/>
  <c r="AK474" i="1"/>
  <c r="AI410" i="1"/>
  <c r="AI345" i="1"/>
  <c r="AL857" i="1"/>
  <c r="AK649" i="1"/>
  <c r="AC224" i="1"/>
  <c r="AK32" i="1"/>
  <c r="AL568" i="1"/>
  <c r="AK1118" i="1"/>
  <c r="AL1014" i="1"/>
  <c r="AK878" i="1"/>
  <c r="AD1791" i="1"/>
  <c r="AL1759" i="1"/>
  <c r="AK1663" i="1"/>
  <c r="AI1631" i="1"/>
  <c r="AL1599" i="1"/>
  <c r="AC1535" i="1"/>
  <c r="AJ1471" i="1"/>
  <c r="AL1439" i="1"/>
  <c r="AJ1343" i="1"/>
  <c r="AI1311" i="1"/>
  <c r="AI1151" i="1"/>
  <c r="AI1119" i="1"/>
  <c r="AD1023" i="1"/>
  <c r="AJ991" i="1"/>
  <c r="AI895" i="1"/>
  <c r="AJ863" i="1"/>
  <c r="AC767" i="1"/>
  <c r="AJ703" i="1"/>
  <c r="AJ671" i="1"/>
  <c r="AL639" i="1"/>
  <c r="AL607" i="1"/>
  <c r="AJ150" i="1"/>
  <c r="AI1766" i="1"/>
  <c r="AL1734" i="1"/>
  <c r="AJ1686" i="1"/>
  <c r="AL1350" i="1"/>
  <c r="AJ1214" i="1"/>
  <c r="AJ1006" i="1"/>
  <c r="AJ862" i="1"/>
  <c r="AK750" i="1"/>
  <c r="AK670" i="1"/>
  <c r="AC494" i="1"/>
  <c r="AI1805" i="1"/>
  <c r="AJ1773" i="1"/>
  <c r="AI1709" i="1"/>
  <c r="AC1645" i="1"/>
  <c r="AC1613" i="1"/>
  <c r="AL1581" i="1"/>
  <c r="AL1517" i="1"/>
  <c r="AD1453" i="1"/>
  <c r="AJ1421" i="1"/>
  <c r="AL1389" i="1"/>
  <c r="AJ1325" i="1"/>
  <c r="AD1261" i="1"/>
  <c r="AD1197" i="1"/>
  <c r="AC1165" i="1"/>
  <c r="AJ1133" i="1"/>
  <c r="AI1069" i="1"/>
  <c r="AD1005" i="1"/>
  <c r="AJ909" i="1"/>
  <c r="AL877" i="1"/>
  <c r="AI813" i="1"/>
  <c r="AC749" i="1"/>
  <c r="AJ717" i="1"/>
  <c r="AL685" i="1"/>
  <c r="AL621" i="1"/>
  <c r="AK557" i="1"/>
  <c r="AC493" i="1"/>
  <c r="AI461" i="1"/>
  <c r="AD397" i="1"/>
  <c r="AI364" i="1"/>
  <c r="AJ300" i="1"/>
  <c r="AL236" i="1"/>
  <c r="AJ204" i="1"/>
  <c r="AD140" i="1"/>
  <c r="AJ108" i="1"/>
  <c r="AJ44" i="1"/>
  <c r="AC144" i="1"/>
  <c r="AK181" i="1"/>
  <c r="AD1001" i="1"/>
  <c r="AL224" i="1"/>
  <c r="AJ32" i="1"/>
  <c r="AI1791" i="1"/>
  <c r="AI1663" i="1"/>
  <c r="AL1535" i="1"/>
  <c r="AI1407" i="1"/>
  <c r="AI1215" i="1"/>
  <c r="AK1151" i="1"/>
  <c r="AI1023" i="1"/>
  <c r="AJ767" i="1"/>
  <c r="AD575" i="1"/>
  <c r="AK1766" i="1"/>
  <c r="AD654" i="1"/>
  <c r="AJ494" i="1"/>
  <c r="AD1741" i="1"/>
  <c r="AK1645" i="1"/>
  <c r="AL1613" i="1"/>
  <c r="AC1549" i="1"/>
  <c r="AJ1517" i="1"/>
  <c r="AI1453" i="1"/>
  <c r="AJ1357" i="1"/>
  <c r="AL1325" i="1"/>
  <c r="AL1261" i="1"/>
  <c r="AL1197" i="1"/>
  <c r="AD1101" i="1"/>
  <c r="AK1069" i="1"/>
  <c r="AI1005" i="1"/>
  <c r="AD941" i="1"/>
  <c r="AL909" i="1"/>
  <c r="AD845" i="1"/>
  <c r="AK813" i="1"/>
  <c r="AI749" i="1"/>
  <c r="AL653" i="1"/>
  <c r="AJ589" i="1"/>
  <c r="AI557" i="1"/>
  <c r="AJ493" i="1"/>
  <c r="AD429" i="1"/>
  <c r="AK332" i="1"/>
  <c r="AL300" i="1"/>
  <c r="AI236" i="1"/>
  <c r="AD172" i="1"/>
  <c r="AI76" i="1"/>
  <c r="AL1737" i="1"/>
  <c r="AD633" i="1"/>
  <c r="AD401" i="1"/>
  <c r="AK1727" i="1"/>
  <c r="AD1599" i="1"/>
  <c r="AK1407" i="1"/>
  <c r="AL1279" i="1"/>
  <c r="AK1215" i="1"/>
  <c r="AD1087" i="1"/>
  <c r="AD959" i="1"/>
  <c r="AI831" i="1"/>
  <c r="AL767" i="1"/>
  <c r="AK575" i="1"/>
  <c r="AC1734" i="1"/>
  <c r="AI654" i="1"/>
  <c r="AD53" i="1"/>
  <c r="AD1790" i="1"/>
  <c r="AD1773" i="1"/>
  <c r="AC1709" i="1"/>
  <c r="AL1677" i="1"/>
  <c r="AC1581" i="1"/>
  <c r="AD1485" i="1"/>
  <c r="AC1389" i="1"/>
  <c r="AC1293" i="1"/>
  <c r="AD1133" i="1"/>
  <c r="AJ1101" i="1"/>
  <c r="AI1037" i="1"/>
  <c r="AI941" i="1"/>
  <c r="AC877" i="1"/>
  <c r="AD781" i="1"/>
  <c r="AD685" i="1"/>
  <c r="AD621" i="1"/>
  <c r="AK525" i="1"/>
  <c r="AK429" i="1"/>
  <c r="AD364" i="1"/>
  <c r="AC268" i="1"/>
  <c r="AC204" i="1"/>
  <c r="AK172" i="1"/>
  <c r="AD108" i="1"/>
  <c r="AD44" i="1"/>
  <c r="AJ633" i="1"/>
  <c r="AI1727" i="1"/>
  <c r="AD1343" i="1"/>
  <c r="AK1279" i="1"/>
  <c r="AC1151" i="1"/>
  <c r="AJ1087" i="1"/>
  <c r="AK959" i="1"/>
  <c r="AC703" i="1"/>
  <c r="AD639" i="1"/>
  <c r="AD1214" i="1"/>
  <c r="AJ1790" i="1"/>
  <c r="AK1485" i="1"/>
  <c r="AD1229" i="1"/>
  <c r="AK781" i="1"/>
  <c r="AD461" i="1"/>
  <c r="AD972" i="1"/>
  <c r="AL844" i="1"/>
  <c r="AC620" i="1"/>
  <c r="AD492" i="1"/>
  <c r="AI363" i="1"/>
  <c r="AJ243" i="1"/>
  <c r="AL115" i="1"/>
  <c r="AK972" i="1"/>
  <c r="AJ844" i="1"/>
  <c r="AD724" i="1"/>
  <c r="AL620" i="1"/>
  <c r="AJ492" i="1"/>
  <c r="AK363" i="1"/>
  <c r="AL243" i="1"/>
  <c r="AC1073" i="1"/>
  <c r="AD365" i="1"/>
  <c r="AC365" i="1"/>
  <c r="AL972" i="1"/>
  <c r="AK844" i="1"/>
  <c r="AL724" i="1"/>
  <c r="AI620" i="1"/>
  <c r="AK492" i="1"/>
  <c r="AL363" i="1"/>
  <c r="AC115" i="1"/>
  <c r="AL365" i="1"/>
  <c r="AI673" i="1"/>
  <c r="AC673" i="1"/>
  <c r="AC929" i="1"/>
  <c r="AD929" i="1"/>
  <c r="AI972" i="1"/>
  <c r="AI724" i="1"/>
  <c r="AJ620" i="1"/>
  <c r="AL492" i="1"/>
  <c r="AD115" i="1"/>
  <c r="AK170" i="1"/>
  <c r="AI170" i="1"/>
  <c r="AJ724" i="1"/>
  <c r="AC243" i="1"/>
  <c r="AI115" i="1"/>
  <c r="AC844" i="1"/>
  <c r="AC363" i="1"/>
  <c r="AD243" i="1"/>
  <c r="AJ115" i="1"/>
  <c r="AJ1521" i="1"/>
  <c r="AC1262" i="1"/>
  <c r="AI1262" i="1"/>
  <c r="AI628" i="1"/>
  <c r="AC1211" i="1"/>
  <c r="AL1211" i="1"/>
  <c r="AC1147" i="1"/>
  <c r="AK1147" i="1"/>
  <c r="AC1083" i="1"/>
  <c r="AI1083" i="1"/>
  <c r="AC1019" i="1"/>
  <c r="AJ1019" i="1"/>
  <c r="AD1019" i="1"/>
  <c r="AC955" i="1"/>
  <c r="AI955" i="1"/>
  <c r="AJ891" i="1"/>
  <c r="AI891" i="1"/>
  <c r="AD827" i="1"/>
  <c r="AC827" i="1"/>
  <c r="AL827" i="1"/>
  <c r="AL763" i="1"/>
  <c r="AK763" i="1"/>
  <c r="AI763" i="1"/>
  <c r="AD763" i="1"/>
  <c r="AD699" i="1"/>
  <c r="AC699" i="1"/>
  <c r="AL699" i="1"/>
  <c r="AC635" i="1"/>
  <c r="AK635" i="1"/>
  <c r="AJ635" i="1"/>
  <c r="AC571" i="1"/>
  <c r="AL571" i="1"/>
  <c r="AK571" i="1"/>
  <c r="AI571" i="1"/>
  <c r="AD571" i="1"/>
  <c r="AC507" i="1"/>
  <c r="AJ507" i="1"/>
  <c r="AD507" i="1"/>
  <c r="AC443" i="1"/>
  <c r="AI443" i="1"/>
  <c r="AL443" i="1"/>
  <c r="AC379" i="1"/>
  <c r="AI379" i="1"/>
  <c r="AK379" i="1"/>
  <c r="AJ379" i="1"/>
  <c r="AC314" i="1"/>
  <c r="AL314" i="1"/>
  <c r="AK314" i="1"/>
  <c r="AD314" i="1"/>
  <c r="AC250" i="1"/>
  <c r="AJ250" i="1"/>
  <c r="AI250" i="1"/>
  <c r="AC186" i="1"/>
  <c r="AJ186" i="1"/>
  <c r="AK186" i="1"/>
  <c r="AD186" i="1"/>
  <c r="AC122" i="1"/>
  <c r="AK122" i="1"/>
  <c r="AD122" i="1"/>
  <c r="AL58" i="1"/>
  <c r="AC58" i="1"/>
  <c r="AJ58" i="1"/>
  <c r="AJ641" i="1"/>
  <c r="AI641" i="1"/>
  <c r="AD641" i="1"/>
  <c r="AD457" i="1"/>
  <c r="AJ457" i="1"/>
  <c r="AC457" i="1"/>
  <c r="AI296" i="1"/>
  <c r="AD296" i="1"/>
  <c r="AC296" i="1"/>
  <c r="AK1778" i="1"/>
  <c r="AC1778" i="1"/>
  <c r="AL1778" i="1"/>
  <c r="AL1714" i="1"/>
  <c r="AK1714" i="1"/>
  <c r="AI1714" i="1"/>
  <c r="AD1714" i="1"/>
  <c r="AC1650" i="1"/>
  <c r="AI1650" i="1"/>
  <c r="AL1650" i="1"/>
  <c r="AJ1586" i="1"/>
  <c r="AL1586" i="1"/>
  <c r="AK1586" i="1"/>
  <c r="AK1522" i="1"/>
  <c r="AL1522" i="1"/>
  <c r="AJ1522" i="1"/>
  <c r="AD1522" i="1"/>
  <c r="AC1522" i="1"/>
  <c r="AD1458" i="1"/>
  <c r="AC1458" i="1"/>
  <c r="AL1458" i="1"/>
  <c r="AC1394" i="1"/>
  <c r="AK1394" i="1"/>
  <c r="AJ1394" i="1"/>
  <c r="AI1330" i="1"/>
  <c r="AK1330" i="1"/>
  <c r="AJ1330" i="1"/>
  <c r="AC1330" i="1"/>
  <c r="AK1266" i="1"/>
  <c r="AC1266" i="1"/>
  <c r="AL1266" i="1"/>
  <c r="AL1202" i="1"/>
  <c r="AK1202" i="1"/>
  <c r="AI1202" i="1"/>
  <c r="AD1202" i="1"/>
  <c r="AI1138" i="1"/>
  <c r="AD1138" i="1"/>
  <c r="AC1074" i="1"/>
  <c r="AK1074" i="1"/>
  <c r="AJ1074" i="1"/>
  <c r="AJ1010" i="1"/>
  <c r="AK1010" i="1"/>
  <c r="AI1010" i="1"/>
  <c r="AD1010" i="1"/>
  <c r="AC1010" i="1"/>
  <c r="AL946" i="1"/>
  <c r="AD946" i="1"/>
  <c r="AC946" i="1"/>
  <c r="AI882" i="1"/>
  <c r="AK882" i="1"/>
  <c r="AJ882" i="1"/>
  <c r="AC818" i="1"/>
  <c r="AJ818" i="1"/>
  <c r="AI818" i="1"/>
  <c r="AD818" i="1"/>
  <c r="AL754" i="1"/>
  <c r="AC754" i="1"/>
  <c r="AK754" i="1"/>
  <c r="AI690" i="1"/>
  <c r="AK690" i="1"/>
  <c r="AL690" i="1"/>
  <c r="AD690" i="1"/>
  <c r="AJ626" i="1"/>
  <c r="AD626" i="1"/>
  <c r="AC626" i="1"/>
  <c r="AL562" i="1"/>
  <c r="AJ562" i="1"/>
  <c r="AI562" i="1"/>
  <c r="AC498" i="1"/>
  <c r="AK498" i="1"/>
  <c r="AJ498" i="1"/>
  <c r="AD498" i="1"/>
  <c r="AI434" i="1"/>
  <c r="AC434" i="1"/>
  <c r="AL434" i="1"/>
  <c r="AK369" i="1"/>
  <c r="AL369" i="1"/>
  <c r="AI369" i="1"/>
  <c r="AD369" i="1"/>
  <c r="AI305" i="1"/>
  <c r="AD305" i="1"/>
  <c r="AC241" i="1"/>
  <c r="AL241" i="1"/>
  <c r="AK241" i="1"/>
  <c r="AD177" i="1"/>
  <c r="AL177" i="1"/>
  <c r="AJ177" i="1"/>
  <c r="AI177" i="1"/>
  <c r="AI113" i="1"/>
  <c r="AJ113" i="1"/>
  <c r="AD113" i="1"/>
  <c r="AK49" i="1"/>
  <c r="AL49" i="1"/>
  <c r="AJ49" i="1"/>
  <c r="AJ737" i="1"/>
  <c r="AC737" i="1"/>
  <c r="AL737" i="1"/>
  <c r="AD320" i="1"/>
  <c r="AI320" i="1"/>
  <c r="AL320" i="1"/>
  <c r="AJ320" i="1"/>
  <c r="AC320" i="1"/>
  <c r="AK136" i="1"/>
  <c r="AL136" i="1"/>
  <c r="AC136" i="1"/>
  <c r="AK1793" i="1"/>
  <c r="AD1793" i="1"/>
  <c r="AK1729" i="1"/>
  <c r="AJ1729" i="1"/>
  <c r="AI1729" i="1"/>
  <c r="AJ1665" i="1"/>
  <c r="AC1665" i="1"/>
  <c r="AI1665" i="1"/>
  <c r="AK1601" i="1"/>
  <c r="AI1601" i="1"/>
  <c r="AD1601" i="1"/>
  <c r="AC1537" i="1"/>
  <c r="AK1537" i="1"/>
  <c r="AJ1537" i="1"/>
  <c r="AD1473" i="1"/>
  <c r="AJ1473" i="1"/>
  <c r="AL1473" i="1"/>
  <c r="AL1409" i="1"/>
  <c r="AJ1409" i="1"/>
  <c r="AI1409" i="1"/>
  <c r="AC1409" i="1"/>
  <c r="AJ1345" i="1"/>
  <c r="AL1345" i="1"/>
  <c r="AK1345" i="1"/>
  <c r="AC1281" i="1"/>
  <c r="AD1281" i="1"/>
  <c r="AK1281" i="1"/>
  <c r="AI1089" i="1"/>
  <c r="AL1089" i="1"/>
  <c r="AD1089" i="1"/>
  <c r="AL793" i="1"/>
  <c r="AD793" i="1"/>
  <c r="AC793" i="1"/>
  <c r="AL609" i="1"/>
  <c r="AK609" i="1"/>
  <c r="AI609" i="1"/>
  <c r="AD609" i="1"/>
  <c r="AJ1751" i="1"/>
  <c r="AD1751" i="1"/>
  <c r="AD1687" i="1"/>
  <c r="AC1687" i="1"/>
  <c r="AI1559" i="1"/>
  <c r="AL1559" i="1"/>
  <c r="AK1495" i="1"/>
  <c r="AC1495" i="1"/>
  <c r="AI1367" i="1"/>
  <c r="AD1367" i="1"/>
  <c r="AK983" i="1"/>
  <c r="AJ983" i="1"/>
  <c r="AL1672" i="1"/>
  <c r="AJ1648" i="1"/>
  <c r="AD1464" i="1"/>
  <c r="AD1440" i="1"/>
  <c r="AK1424" i="1"/>
  <c r="AK1312" i="1"/>
  <c r="AC1232" i="1"/>
  <c r="AD1160" i="1"/>
  <c r="AD1056" i="1"/>
  <c r="AD896" i="1"/>
  <c r="AI712" i="1"/>
  <c r="AD640" i="1"/>
  <c r="AD400" i="1"/>
  <c r="AD215" i="1"/>
  <c r="AD191" i="1"/>
  <c r="AD79" i="1"/>
  <c r="AC1046" i="1"/>
  <c r="AI830" i="1"/>
  <c r="AI646" i="1"/>
  <c r="AI431" i="1"/>
  <c r="AC366" i="1"/>
  <c r="AL174" i="1"/>
  <c r="AL110" i="1"/>
  <c r="AK1502" i="1"/>
  <c r="AD1078" i="1"/>
  <c r="AL718" i="1"/>
  <c r="AJ614" i="1"/>
  <c r="AC1798" i="1"/>
  <c r="AD1656" i="1"/>
  <c r="AL1648" i="1"/>
  <c r="AK1464" i="1"/>
  <c r="AI1440" i="1"/>
  <c r="AL1424" i="1"/>
  <c r="AL1312" i="1"/>
  <c r="AD1232" i="1"/>
  <c r="AI1160" i="1"/>
  <c r="AI1056" i="1"/>
  <c r="AC976" i="1"/>
  <c r="AJ896" i="1"/>
  <c r="AC816" i="1"/>
  <c r="AJ712" i="1"/>
  <c r="AL640" i="1"/>
  <c r="AC560" i="1"/>
  <c r="AI400" i="1"/>
  <c r="AC311" i="1"/>
  <c r="AI215" i="1"/>
  <c r="AI79" i="1"/>
  <c r="AD1590" i="1"/>
  <c r="AL1046" i="1"/>
  <c r="AC950" i="1"/>
  <c r="AD366" i="1"/>
  <c r="AC302" i="1"/>
  <c r="AK110" i="1"/>
  <c r="AD1486" i="1"/>
  <c r="AD1286" i="1"/>
  <c r="AD1182" i="1"/>
  <c r="AI1078" i="1"/>
  <c r="AK614" i="1"/>
  <c r="AI1798" i="1"/>
  <c r="AJ1696" i="1"/>
  <c r="AC1672" i="1"/>
  <c r="AI1656" i="1"/>
  <c r="AL1464" i="1"/>
  <c r="AK1440" i="1"/>
  <c r="AK1232" i="1"/>
  <c r="AD1176" i="1"/>
  <c r="AK1160" i="1"/>
  <c r="AJ1056" i="1"/>
  <c r="AK976" i="1"/>
  <c r="AD920" i="1"/>
  <c r="AL896" i="1"/>
  <c r="AI816" i="1"/>
  <c r="AD656" i="1"/>
  <c r="AJ640" i="1"/>
  <c r="AJ560" i="1"/>
  <c r="AC448" i="1"/>
  <c r="AD408" i="1"/>
  <c r="AK400" i="1"/>
  <c r="AK311" i="1"/>
  <c r="AL215" i="1"/>
  <c r="AC95" i="1"/>
  <c r="AK79" i="1"/>
  <c r="AJ1590" i="1"/>
  <c r="AC1526" i="1"/>
  <c r="AD1430" i="1"/>
  <c r="AK1046" i="1"/>
  <c r="AL950" i="1"/>
  <c r="AD495" i="1"/>
  <c r="AK302" i="1"/>
  <c r="AL238" i="1"/>
  <c r="AJ110" i="1"/>
  <c r="AL46" i="1"/>
  <c r="AI1486" i="1"/>
  <c r="AL1182" i="1"/>
  <c r="AL1798" i="1"/>
  <c r="AI677" i="1"/>
  <c r="AI1696" i="1"/>
  <c r="AK1656" i="1"/>
  <c r="AL1440" i="1"/>
  <c r="AL1232" i="1"/>
  <c r="AL1160" i="1"/>
  <c r="AL976" i="1"/>
  <c r="AJ920" i="1"/>
  <c r="AJ816" i="1"/>
  <c r="AL656" i="1"/>
  <c r="AK560" i="1"/>
  <c r="AD448" i="1"/>
  <c r="AI408" i="1"/>
  <c r="AD95" i="1"/>
  <c r="AL79" i="1"/>
  <c r="AI1590" i="1"/>
  <c r="AI1430" i="1"/>
  <c r="AI950" i="1"/>
  <c r="AL495" i="1"/>
  <c r="AD431" i="1"/>
  <c r="AL302" i="1"/>
  <c r="AK238" i="1"/>
  <c r="AK46" i="1"/>
  <c r="AJ1486" i="1"/>
  <c r="AC1094" i="1"/>
  <c r="AJ1771" i="1"/>
  <c r="AL1643" i="1"/>
  <c r="AK1515" i="1"/>
  <c r="AL1387" i="1"/>
  <c r="AK1259" i="1"/>
  <c r="AK1131" i="1"/>
  <c r="AL1003" i="1"/>
  <c r="AI427" i="1"/>
  <c r="AI298" i="1"/>
  <c r="AJ42" i="1"/>
  <c r="AJ1137" i="1"/>
  <c r="AJ769" i="1"/>
  <c r="AJ500" i="1"/>
  <c r="AD1340" i="1"/>
  <c r="AJ371" i="1"/>
  <c r="AC1707" i="1"/>
  <c r="AC1579" i="1"/>
  <c r="AC1451" i="1"/>
  <c r="AC1323" i="1"/>
  <c r="AC1195" i="1"/>
  <c r="AC1067" i="1"/>
  <c r="AC939" i="1"/>
  <c r="AD619" i="1"/>
  <c r="AC491" i="1"/>
  <c r="AC362" i="1"/>
  <c r="AJ1532" i="1"/>
  <c r="AC56" i="1"/>
  <c r="AL1044" i="1"/>
  <c r="AK37" i="1"/>
  <c r="AD1596" i="1"/>
  <c r="AK916" i="1"/>
  <c r="AC125" i="1"/>
  <c r="AI1573" i="1"/>
  <c r="AD1431" i="1"/>
  <c r="AI919" i="1"/>
  <c r="AL1526" i="1"/>
  <c r="AK1526" i="1"/>
  <c r="AK518" i="1"/>
  <c r="AL518" i="1"/>
  <c r="AK191" i="1"/>
  <c r="AI191" i="1"/>
  <c r="AI718" i="1"/>
  <c r="AC718" i="1"/>
  <c r="AK1286" i="1"/>
  <c r="AL1286" i="1"/>
  <c r="AD830" i="1"/>
  <c r="AL830" i="1"/>
  <c r="AJ341" i="1"/>
  <c r="AC341" i="1"/>
  <c r="AD311" i="1"/>
  <c r="AJ311" i="1"/>
  <c r="AL1078" i="1"/>
  <c r="AC1078" i="1"/>
  <c r="AK646" i="1"/>
  <c r="AD646" i="1"/>
  <c r="AI366" i="1"/>
  <c r="AI174" i="1"/>
  <c r="AD1502" i="1"/>
  <c r="AL1796" i="1"/>
  <c r="AL1732" i="1"/>
  <c r="AL1668" i="1"/>
  <c r="AL1604" i="1"/>
  <c r="AL1540" i="1"/>
  <c r="AL1476" i="1"/>
  <c r="AL1412" i="1"/>
  <c r="AL1348" i="1"/>
  <c r="AI1779" i="1"/>
  <c r="AI1715" i="1"/>
  <c r="AL1651" i="1"/>
  <c r="AK1587" i="1"/>
  <c r="AJ1523" i="1"/>
  <c r="AJ1459" i="1"/>
  <c r="AK1395" i="1"/>
  <c r="AK1331" i="1"/>
  <c r="AJ1267" i="1"/>
  <c r="AJ1203" i="1"/>
  <c r="AJ1139" i="1"/>
  <c r="AJ1075" i="1"/>
  <c r="AK1011" i="1"/>
  <c r="AD947" i="1"/>
  <c r="AI883" i="1"/>
  <c r="AJ691" i="1"/>
  <c r="AD627" i="1"/>
  <c r="AK435" i="1"/>
  <c r="AJ370" i="1"/>
  <c r="AI178" i="1"/>
  <c r="AL785" i="1"/>
  <c r="AC617" i="1"/>
  <c r="AJ272" i="1"/>
  <c r="AI80" i="1"/>
  <c r="AC288" i="1"/>
  <c r="AK1721" i="1"/>
  <c r="AC1401" i="1"/>
  <c r="AI585" i="1"/>
  <c r="AI1295" i="1"/>
  <c r="AD1392" i="1"/>
  <c r="AL375" i="1"/>
  <c r="AC784" i="1"/>
  <c r="AC1030" i="1"/>
  <c r="AD1702" i="1"/>
  <c r="AK1318" i="1"/>
  <c r="AL862" i="1"/>
  <c r="AJ1788" i="1"/>
  <c r="AK1724" i="1"/>
  <c r="AL1660" i="1"/>
  <c r="AC1596" i="1"/>
  <c r="AI1532" i="1"/>
  <c r="AK1468" i="1"/>
  <c r="AL1404" i="1"/>
  <c r="AC1340" i="1"/>
  <c r="AL1771" i="1"/>
  <c r="AJ1707" i="1"/>
  <c r="AI1643" i="1"/>
  <c r="AL1579" i="1"/>
  <c r="AI1515" i="1"/>
  <c r="AL1451" i="1"/>
  <c r="AI1387" i="1"/>
  <c r="AL1323" i="1"/>
  <c r="AI1259" i="1"/>
  <c r="AK1195" i="1"/>
  <c r="AI1131" i="1"/>
  <c r="AK1067" i="1"/>
  <c r="AJ1003" i="1"/>
  <c r="AL939" i="1"/>
  <c r="AD875" i="1"/>
  <c r="AL811" i="1"/>
  <c r="AC747" i="1"/>
  <c r="AK683" i="1"/>
  <c r="AC619" i="1"/>
  <c r="AL555" i="1"/>
  <c r="AI491" i="1"/>
  <c r="AK427" i="1"/>
  <c r="AI362" i="1"/>
  <c r="AK298" i="1"/>
  <c r="AJ234" i="1"/>
  <c r="AD170" i="1"/>
  <c r="AJ106" i="1"/>
  <c r="AK42" i="1"/>
  <c r="AL769" i="1"/>
  <c r="AL248" i="1"/>
  <c r="AJ56" i="1"/>
  <c r="AD1762" i="1"/>
  <c r="AI1570" i="1"/>
  <c r="AL1442" i="1"/>
  <c r="AL1314" i="1"/>
  <c r="AI930" i="1"/>
  <c r="AD866" i="1"/>
  <c r="AK802" i="1"/>
  <c r="AD353" i="1"/>
  <c r="AL289" i="1"/>
  <c r="AD673" i="1"/>
  <c r="AK465" i="1"/>
  <c r="AI264" i="1"/>
  <c r="AK1777" i="1"/>
  <c r="AI1649" i="1"/>
  <c r="AD1585" i="1"/>
  <c r="AL1521" i="1"/>
  <c r="AJ1457" i="1"/>
  <c r="AJ1329" i="1"/>
  <c r="AD1137" i="1"/>
  <c r="AK1073" i="1"/>
  <c r="AD1009" i="1"/>
  <c r="AJ929" i="1"/>
  <c r="AK865" i="1"/>
  <c r="AK753" i="1"/>
  <c r="AC352" i="1"/>
  <c r="AI160" i="1"/>
  <c r="AC1799" i="1"/>
  <c r="AI1159" i="1"/>
  <c r="AK967" i="1"/>
  <c r="AK981" i="1"/>
  <c r="AK1260" i="1"/>
  <c r="AK1196" i="1"/>
  <c r="AK1132" i="1"/>
  <c r="AI1044" i="1"/>
  <c r="AJ916" i="1"/>
  <c r="AJ780" i="1"/>
  <c r="AL628" i="1"/>
  <c r="AI500" i="1"/>
  <c r="AI371" i="1"/>
  <c r="AK235" i="1"/>
  <c r="AK107" i="1"/>
  <c r="AL125" i="1"/>
  <c r="AJ37" i="1"/>
  <c r="AI1168" i="1"/>
  <c r="AL165" i="1"/>
  <c r="AI502" i="1"/>
  <c r="AJ45" i="1"/>
  <c r="AK1638" i="1"/>
  <c r="AI365" i="1"/>
  <c r="AD745" i="1"/>
  <c r="AL1769" i="1"/>
  <c r="AC1001" i="1"/>
  <c r="AJ1805" i="1"/>
  <c r="AL1741" i="1"/>
  <c r="AD1677" i="1"/>
  <c r="AJ1613" i="1"/>
  <c r="AK1549" i="1"/>
  <c r="AL1485" i="1"/>
  <c r="AI1421" i="1"/>
  <c r="AI1357" i="1"/>
  <c r="AL1293" i="1"/>
  <c r="AL1229" i="1"/>
  <c r="AL1165" i="1"/>
  <c r="AL1101" i="1"/>
  <c r="AL1037" i="1"/>
  <c r="AI973" i="1"/>
  <c r="AI909" i="1"/>
  <c r="AI845" i="1"/>
  <c r="AI781" i="1"/>
  <c r="AI717" i="1"/>
  <c r="AI653" i="1"/>
  <c r="AI589" i="1"/>
  <c r="AJ525" i="1"/>
  <c r="AJ461" i="1"/>
  <c r="AJ397" i="1"/>
  <c r="AJ332" i="1"/>
  <c r="AK268" i="1"/>
  <c r="AL204" i="1"/>
  <c r="AL140" i="1"/>
  <c r="AL76" i="1"/>
  <c r="AJ1001" i="1"/>
  <c r="AI977" i="1"/>
  <c r="AI713" i="1"/>
  <c r="AC96" i="1"/>
  <c r="BK14" i="1"/>
  <c r="AL1764" i="1"/>
  <c r="AL1700" i="1"/>
  <c r="AL1636" i="1"/>
  <c r="AL1572" i="1"/>
  <c r="AL1508" i="1"/>
  <c r="AL1444" i="1"/>
  <c r="AL1380" i="1"/>
  <c r="AI1811" i="1"/>
  <c r="AI1747" i="1"/>
  <c r="AI1683" i="1"/>
  <c r="AK1619" i="1"/>
  <c r="AJ1555" i="1"/>
  <c r="AJ1491" i="1"/>
  <c r="AK1427" i="1"/>
  <c r="AK1363" i="1"/>
  <c r="AJ1299" i="1"/>
  <c r="AJ1235" i="1"/>
  <c r="AJ1171" i="1"/>
  <c r="AJ1107" i="1"/>
  <c r="AJ1043" i="1"/>
  <c r="AD979" i="1"/>
  <c r="AD915" i="1"/>
  <c r="AK851" i="1"/>
  <c r="AI787" i="1"/>
  <c r="AK595" i="1"/>
  <c r="AJ531" i="1"/>
  <c r="AL338" i="1"/>
  <c r="AJ274" i="1"/>
  <c r="AI210" i="1"/>
  <c r="AK697" i="1"/>
  <c r="AI176" i="1"/>
  <c r="AC993" i="1"/>
  <c r="AI393" i="1"/>
  <c r="AL192" i="1"/>
  <c r="AK1561" i="1"/>
  <c r="AJ969" i="1"/>
  <c r="AC497" i="1"/>
  <c r="AJ1711" i="1"/>
  <c r="AD1391" i="1"/>
  <c r="AI678" i="1"/>
  <c r="AL534" i="1"/>
  <c r="AD326" i="1"/>
  <c r="AD70" i="1"/>
  <c r="AC213" i="1"/>
  <c r="AL164" i="1"/>
  <c r="AK168" i="1"/>
  <c r="AI1553" i="1"/>
  <c r="AJ1489" i="1"/>
  <c r="AL1425" i="1"/>
  <c r="AL1361" i="1"/>
  <c r="AI1297" i="1"/>
  <c r="AI473" i="1"/>
  <c r="AK1781" i="1"/>
  <c r="AK1717" i="1"/>
  <c r="AL1653" i="1"/>
  <c r="AL1589" i="1"/>
  <c r="AL1525" i="1"/>
  <c r="AI1461" i="1"/>
  <c r="AL1269" i="1"/>
  <c r="AL1205" i="1"/>
  <c r="AL1141" i="1"/>
  <c r="AL1077" i="1"/>
  <c r="AL1013" i="1"/>
  <c r="AI949" i="1"/>
  <c r="AI885" i="1"/>
  <c r="AI821" i="1"/>
  <c r="AI757" i="1"/>
  <c r="AI693" i="1"/>
  <c r="AI629" i="1"/>
  <c r="AI565" i="1"/>
  <c r="AJ501" i="1"/>
  <c r="AJ437" i="1"/>
  <c r="AJ372" i="1"/>
  <c r="AJ308" i="1"/>
  <c r="AL244" i="1"/>
  <c r="AL180" i="1"/>
  <c r="AL116" i="1"/>
  <c r="AL52" i="1"/>
  <c r="AK1788" i="1"/>
  <c r="AD1732" i="1"/>
  <c r="AL1652" i="1"/>
  <c r="AI1588" i="1"/>
  <c r="AD1524" i="1"/>
  <c r="AC1460" i="1"/>
  <c r="AC1404" i="1"/>
  <c r="AC1348" i="1"/>
  <c r="AL1332" i="1"/>
  <c r="AL1300" i="1"/>
  <c r="AI1236" i="1"/>
  <c r="AK1108" i="1"/>
  <c r="AC1060" i="1"/>
  <c r="AL996" i="1"/>
  <c r="AL932" i="1"/>
  <c r="AC868" i="1"/>
  <c r="AL796" i="1"/>
  <c r="AK644" i="1"/>
  <c r="AD580" i="1"/>
  <c r="AD516" i="1"/>
  <c r="AL452" i="1"/>
  <c r="AL388" i="1"/>
  <c r="AD355" i="1"/>
  <c r="AD323" i="1"/>
  <c r="AJ251" i="1"/>
  <c r="AC219" i="1"/>
  <c r="AC187" i="1"/>
  <c r="AC123" i="1"/>
  <c r="AL91" i="1"/>
  <c r="AL59" i="1"/>
  <c r="AL26" i="1"/>
  <c r="AK1745" i="1"/>
  <c r="AL1705" i="1"/>
  <c r="AJ1681" i="1"/>
  <c r="AJ1585" i="1"/>
  <c r="AI1385" i="1"/>
  <c r="AL1257" i="1"/>
  <c r="AJ721" i="1"/>
  <c r="AI553" i="1"/>
  <c r="AL465" i="1"/>
  <c r="AC393" i="1"/>
  <c r="AJ352" i="1"/>
  <c r="AK240" i="1"/>
  <c r="AC128" i="1"/>
  <c r="AK566" i="1"/>
  <c r="AI398" i="1"/>
  <c r="AC277" i="1"/>
  <c r="AK85" i="1"/>
  <c r="AI1803" i="1"/>
  <c r="AC1763" i="1"/>
  <c r="AK1755" i="1"/>
  <c r="AI1739" i="1"/>
  <c r="AC1699" i="1"/>
  <c r="AK1691" i="1"/>
  <c r="AI1675" i="1"/>
  <c r="AC1635" i="1"/>
  <c r="AI1627" i="1"/>
  <c r="AK1611" i="1"/>
  <c r="AC1571" i="1"/>
  <c r="AI1563" i="1"/>
  <c r="AJ1547" i="1"/>
  <c r="AC1507" i="1"/>
  <c r="AI1499" i="1"/>
  <c r="AJ1483" i="1"/>
  <c r="AC1443" i="1"/>
  <c r="AI1435" i="1"/>
  <c r="AK1419" i="1"/>
  <c r="AC1379" i="1"/>
  <c r="AJ1371" i="1"/>
  <c r="AK1355" i="1"/>
  <c r="AC1315" i="1"/>
  <c r="AL1307" i="1"/>
  <c r="AJ1291" i="1"/>
  <c r="AC1251" i="1"/>
  <c r="AL1243" i="1"/>
  <c r="AJ1227" i="1"/>
  <c r="AC1187" i="1"/>
  <c r="AL1179" i="1"/>
  <c r="AJ1163" i="1"/>
  <c r="AC1123" i="1"/>
  <c r="AL1115" i="1"/>
  <c r="AJ1099" i="1"/>
  <c r="AC1059" i="1"/>
  <c r="AL1051" i="1"/>
  <c r="AJ1035" i="1"/>
  <c r="AC995" i="1"/>
  <c r="AI987" i="1"/>
  <c r="AK971" i="1"/>
  <c r="AC931" i="1"/>
  <c r="AI923" i="1"/>
  <c r="AJ907" i="1"/>
  <c r="AI875" i="1"/>
  <c r="AC859" i="1"/>
  <c r="AI843" i="1"/>
  <c r="AC803" i="1"/>
  <c r="AI795" i="1"/>
  <c r="AJ779" i="1"/>
  <c r="AI747" i="1"/>
  <c r="AD731" i="1"/>
  <c r="AJ715" i="1"/>
  <c r="AC675" i="1"/>
  <c r="AI667" i="1"/>
  <c r="AK651" i="1"/>
  <c r="AC611" i="1"/>
  <c r="AI603" i="1"/>
  <c r="AK587" i="1"/>
  <c r="AD547" i="1"/>
  <c r="AK539" i="1"/>
  <c r="AL523" i="1"/>
  <c r="AC483" i="1"/>
  <c r="AJ475" i="1"/>
  <c r="AL459" i="1"/>
  <c r="AC419" i="1"/>
  <c r="AJ411" i="1"/>
  <c r="AL395" i="1"/>
  <c r="AC354" i="1"/>
  <c r="AJ346" i="1"/>
  <c r="AL330" i="1"/>
  <c r="AC290" i="1"/>
  <c r="AJ282" i="1"/>
  <c r="AK266" i="1"/>
  <c r="AC226" i="1"/>
  <c r="AD218" i="1"/>
  <c r="AI202" i="1"/>
  <c r="AL162" i="1"/>
  <c r="AD154" i="1"/>
  <c r="AI138" i="1"/>
  <c r="AL98" i="1"/>
  <c r="AK90" i="1"/>
  <c r="AJ74" i="1"/>
  <c r="AC34" i="1"/>
  <c r="AK1577" i="1"/>
  <c r="AC1105" i="1"/>
  <c r="AC1041" i="1"/>
  <c r="AC897" i="1"/>
  <c r="AD833" i="1"/>
  <c r="AJ801" i="1"/>
  <c r="AL417" i="1"/>
  <c r="AL200" i="1"/>
  <c r="AI64" i="1"/>
  <c r="AI470" i="1"/>
  <c r="AJ390" i="1"/>
  <c r="AC1794" i="1"/>
  <c r="AC1746" i="1"/>
  <c r="AI1730" i="1"/>
  <c r="AC1690" i="1"/>
  <c r="AI1682" i="1"/>
  <c r="AK1666" i="1"/>
  <c r="AJ1626" i="1"/>
  <c r="AK1618" i="1"/>
  <c r="AK1562" i="1"/>
  <c r="AC1538" i="1"/>
  <c r="AC1490" i="1"/>
  <c r="AI1474" i="1"/>
  <c r="AC1434" i="1"/>
  <c r="AI1426" i="1"/>
  <c r="AK1410" i="1"/>
  <c r="AI1370" i="1"/>
  <c r="AK1362" i="1"/>
  <c r="AK1306" i="1"/>
  <c r="AC1282" i="1"/>
  <c r="AL1242" i="1"/>
  <c r="AD1218" i="1"/>
  <c r="AC1170" i="1"/>
  <c r="AI1154" i="1"/>
  <c r="AC1114" i="1"/>
  <c r="AI1106" i="1"/>
  <c r="AK1090" i="1"/>
  <c r="AI1050" i="1"/>
  <c r="AJ1042" i="1"/>
  <c r="AL986" i="1"/>
  <c r="AC962" i="1"/>
  <c r="AC914" i="1"/>
  <c r="AJ898" i="1"/>
  <c r="AC858" i="1"/>
  <c r="AL850" i="1"/>
  <c r="AJ834" i="1"/>
  <c r="AL794" i="1"/>
  <c r="AJ786" i="1"/>
  <c r="AI730" i="1"/>
  <c r="AK722" i="1"/>
  <c r="AJ666" i="1"/>
  <c r="AC642" i="1"/>
  <c r="AC594" i="1"/>
  <c r="AL578" i="1"/>
  <c r="AC538" i="1"/>
  <c r="AI530" i="1"/>
  <c r="AK514" i="1"/>
  <c r="AI474" i="1"/>
  <c r="AK466" i="1"/>
  <c r="AK410" i="1"/>
  <c r="AC386" i="1"/>
  <c r="AC337" i="1"/>
  <c r="AI321" i="1"/>
  <c r="AC281" i="1"/>
  <c r="AI273" i="1"/>
  <c r="AK257" i="1"/>
  <c r="AD217" i="1"/>
  <c r="AJ209" i="1"/>
  <c r="AL193" i="1"/>
  <c r="AI153" i="1"/>
  <c r="AK145" i="1"/>
  <c r="AK89" i="1"/>
  <c r="AC65" i="1"/>
  <c r="AC17" i="1"/>
  <c r="AI1697" i="1"/>
  <c r="AC1641" i="1"/>
  <c r="AI1569" i="1"/>
  <c r="AC1505" i="1"/>
  <c r="AD1377" i="1"/>
  <c r="AK1233" i="1"/>
  <c r="AD1129" i="1"/>
  <c r="AK1065" i="1"/>
  <c r="AD985" i="1"/>
  <c r="AL921" i="1"/>
  <c r="AD857" i="1"/>
  <c r="AD729" i="1"/>
  <c r="AJ649" i="1"/>
  <c r="AL625" i="1"/>
  <c r="AL425" i="1"/>
  <c r="AC336" i="1"/>
  <c r="AK1809" i="1"/>
  <c r="AC577" i="1"/>
  <c r="AJ401" i="1"/>
  <c r="AI224" i="1"/>
  <c r="AJ1816" i="1"/>
  <c r="AL1808" i="1"/>
  <c r="AC1728" i="1"/>
  <c r="AK1600" i="1"/>
  <c r="AI1584" i="1"/>
  <c r="AJ1560" i="1"/>
  <c r="AC1512" i="1"/>
  <c r="AK1488" i="1"/>
  <c r="AC1472" i="1"/>
  <c r="AJ1384" i="1"/>
  <c r="AJ1336" i="1"/>
  <c r="AL1320" i="1"/>
  <c r="AC1240" i="1"/>
  <c r="AK1224" i="1"/>
  <c r="AI1136" i="1"/>
  <c r="AD1080" i="1"/>
  <c r="AL1064" i="1"/>
  <c r="AD1040" i="1"/>
  <c r="AK968" i="1"/>
  <c r="AI960" i="1"/>
  <c r="AD880" i="1"/>
  <c r="AC824" i="1"/>
  <c r="AJ800" i="1"/>
  <c r="AC776" i="1"/>
  <c r="AK728" i="1"/>
  <c r="AI704" i="1"/>
  <c r="AD616" i="1"/>
  <c r="AJ544" i="1"/>
  <c r="AL472" i="1"/>
  <c r="AD456" i="1"/>
  <c r="AD351" i="1"/>
  <c r="AL279" i="1"/>
  <c r="AC239" i="1"/>
  <c r="AI231" i="1"/>
  <c r="AC207" i="1"/>
  <c r="AC151" i="1"/>
  <c r="AI135" i="1"/>
  <c r="AC47" i="1"/>
  <c r="AJ15" i="1"/>
  <c r="AD1678" i="1"/>
  <c r="AJ1622" i="1"/>
  <c r="AK1606" i="1"/>
  <c r="AK1462" i="1"/>
  <c r="AL1446" i="1"/>
  <c r="AI1342" i="1"/>
  <c r="AK1326" i="1"/>
  <c r="AD1014" i="1"/>
  <c r="AI934" i="1"/>
  <c r="AJ878" i="1"/>
  <c r="AI790" i="1"/>
  <c r="AK758" i="1"/>
  <c r="AD726" i="1"/>
  <c r="AD622" i="1"/>
  <c r="AJ550" i="1"/>
  <c r="AK486" i="1"/>
  <c r="AL117" i="1"/>
  <c r="AL1791" i="1"/>
  <c r="AJ1783" i="1"/>
  <c r="AD1727" i="1"/>
  <c r="AL1719" i="1"/>
  <c r="AJ1703" i="1"/>
  <c r="AD1655" i="1"/>
  <c r="AK1639" i="1"/>
  <c r="AC1591" i="1"/>
  <c r="AJ1575" i="1"/>
  <c r="AJ1535" i="1"/>
  <c r="AC1511" i="1"/>
  <c r="AD1471" i="1"/>
  <c r="AL1463" i="1"/>
  <c r="AL1447" i="1"/>
  <c r="AD1399" i="1"/>
  <c r="AJ1383" i="1"/>
  <c r="AL1343" i="1"/>
  <c r="AD1319" i="1"/>
  <c r="AJ1279" i="1"/>
  <c r="AC1255" i="1"/>
  <c r="AD1215" i="1"/>
  <c r="AI1207" i="1"/>
  <c r="AK1191" i="1"/>
  <c r="AD1143" i="1"/>
  <c r="AI1127" i="1"/>
  <c r="AC1079" i="1"/>
  <c r="AL1063" i="1"/>
  <c r="AK1023" i="1"/>
  <c r="AD999" i="1"/>
  <c r="AJ959" i="1"/>
  <c r="AL951" i="1"/>
  <c r="AD895" i="1"/>
  <c r="AJ887" i="1"/>
  <c r="AL871" i="1"/>
  <c r="AC831" i="1"/>
  <c r="AI823" i="1"/>
  <c r="AK807" i="1"/>
  <c r="AD759" i="1"/>
  <c r="AJ743" i="1"/>
  <c r="AL703" i="1"/>
  <c r="AD679" i="1"/>
  <c r="AJ639" i="1"/>
  <c r="AL631" i="1"/>
  <c r="AI575" i="1"/>
  <c r="AK567" i="1"/>
  <c r="AD511" i="1"/>
  <c r="AC471" i="1"/>
  <c r="AL447" i="1"/>
  <c r="AJ407" i="1"/>
  <c r="AI342" i="1"/>
  <c r="AC318" i="1"/>
  <c r="AC278" i="1"/>
  <c r="AI254" i="1"/>
  <c r="AK214" i="1"/>
  <c r="AL126" i="1"/>
  <c r="AC86" i="1"/>
  <c r="AI62" i="1"/>
  <c r="AK22" i="1"/>
  <c r="AD1734" i="1"/>
  <c r="AI1718" i="1"/>
  <c r="AK1710" i="1"/>
  <c r="AK1686" i="1"/>
  <c r="AD1614" i="1"/>
  <c r="AK1582" i="1"/>
  <c r="AK1406" i="1"/>
  <c r="AI1350" i="1"/>
  <c r="AC1302" i="1"/>
  <c r="AI1214" i="1"/>
  <c r="AK1198" i="1"/>
  <c r="AI1166" i="1"/>
  <c r="AK1158" i="1"/>
  <c r="AK1062" i="1"/>
  <c r="AC822" i="1"/>
  <c r="AJ734" i="1"/>
  <c r="AC598" i="1"/>
  <c r="AD494" i="1"/>
  <c r="AJ454" i="1"/>
  <c r="AL382" i="1"/>
  <c r="AJ53" i="1"/>
  <c r="AK1790" i="1"/>
  <c r="AD1805" i="1"/>
  <c r="AI1797" i="1"/>
  <c r="AK1741" i="1"/>
  <c r="AC1717" i="1"/>
  <c r="AC1669" i="1"/>
  <c r="AK1653" i="1"/>
  <c r="AC1605" i="1"/>
  <c r="AJ1589" i="1"/>
  <c r="AC1541" i="1"/>
  <c r="AJ1525" i="1"/>
  <c r="AL1477" i="1"/>
  <c r="AC1421" i="1"/>
  <c r="AK1413" i="1"/>
  <c r="AK1357" i="1"/>
  <c r="AC1333" i="1"/>
  <c r="AL1285" i="1"/>
  <c r="AC1229" i="1"/>
  <c r="AK1221" i="1"/>
  <c r="AJ1165" i="1"/>
  <c r="AC1141" i="1"/>
  <c r="AC1093" i="1"/>
  <c r="AK1077" i="1"/>
  <c r="AC1037" i="1"/>
  <c r="AJ1029" i="1"/>
  <c r="AL973" i="1"/>
  <c r="AJ949" i="1"/>
  <c r="AI901" i="1"/>
  <c r="AC845" i="1"/>
  <c r="AK837" i="1"/>
  <c r="AL781" i="1"/>
  <c r="AJ757" i="1"/>
  <c r="AI709" i="1"/>
  <c r="AC653" i="1"/>
  <c r="AK645" i="1"/>
  <c r="AD581" i="1"/>
  <c r="AK565" i="1"/>
  <c r="AD525" i="1"/>
  <c r="AK517" i="1"/>
  <c r="AK461" i="1"/>
  <c r="AI453" i="1"/>
  <c r="AD389" i="1"/>
  <c r="AL372" i="1"/>
  <c r="AK324" i="1"/>
  <c r="AL268" i="1"/>
  <c r="AK244" i="1"/>
  <c r="AC196" i="1"/>
  <c r="AJ180" i="1"/>
  <c r="AK132" i="1"/>
  <c r="AJ76" i="1"/>
  <c r="AK52" i="1"/>
  <c r="AC1425" i="1"/>
  <c r="AJ977" i="1"/>
  <c r="AL168" i="1"/>
  <c r="AL96" i="1"/>
  <c r="AI373" i="1"/>
  <c r="AJ657" i="1"/>
  <c r="AK120" i="1"/>
  <c r="AC633" i="1"/>
  <c r="AJ809" i="1"/>
  <c r="AI457" i="1"/>
  <c r="AL409" i="1"/>
  <c r="AC208" i="1"/>
  <c r="AK1815" i="1"/>
  <c r="AK1751" i="1"/>
  <c r="AJ1687" i="1"/>
  <c r="AD1623" i="1"/>
  <c r="AK1559" i="1"/>
  <c r="AD1495" i="1"/>
  <c r="AL1431" i="1"/>
  <c r="AC1367" i="1"/>
  <c r="AJ1303" i="1"/>
  <c r="AC1239" i="1"/>
  <c r="AJ1175" i="1"/>
  <c r="AC1111" i="1"/>
  <c r="AJ1047" i="1"/>
  <c r="AC983" i="1"/>
  <c r="AK919" i="1"/>
  <c r="AC855" i="1"/>
  <c r="AK791" i="1"/>
  <c r="AC727" i="1"/>
  <c r="AK663" i="1"/>
  <c r="AC599" i="1"/>
  <c r="AL535" i="1"/>
  <c r="AJ1765" i="1"/>
  <c r="AI1701" i="1"/>
  <c r="AI1637" i="1"/>
  <c r="AD1573" i="1"/>
  <c r="AK1509" i="1"/>
  <c r="AK1445" i="1"/>
  <c r="AK1381" i="1"/>
  <c r="AK1317" i="1"/>
  <c r="AJ1253" i="1"/>
  <c r="AJ1189" i="1"/>
  <c r="AJ1125" i="1"/>
  <c r="AJ1061" i="1"/>
  <c r="AK997" i="1"/>
  <c r="AK933" i="1"/>
  <c r="AK869" i="1"/>
  <c r="AK805" i="1"/>
  <c r="AK741" i="1"/>
  <c r="AK677" i="1"/>
  <c r="AK613" i="1"/>
  <c r="AL549" i="1"/>
  <c r="AL485" i="1"/>
  <c r="AL421" i="1"/>
  <c r="AL356" i="1"/>
  <c r="AL292" i="1"/>
  <c r="AI228" i="1"/>
  <c r="AI164" i="1"/>
  <c r="AI100" i="1"/>
  <c r="AI36" i="1"/>
  <c r="AJ1814" i="1"/>
  <c r="AJ1526" i="1"/>
  <c r="AI614" i="1"/>
  <c r="AK950" i="1"/>
  <c r="AJ518" i="1"/>
  <c r="AK133" i="1"/>
  <c r="AK1182" i="1"/>
  <c r="AJ718" i="1"/>
  <c r="AI141" i="1"/>
  <c r="AJ1798" i="1"/>
  <c r="AI1286" i="1"/>
  <c r="AI341" i="1"/>
  <c r="AL1486" i="1"/>
  <c r="AJ495" i="1"/>
  <c r="AJ366" i="1"/>
  <c r="AI302" i="1"/>
  <c r="AD238" i="1"/>
  <c r="AJ174" i="1"/>
  <c r="AD110" i="1"/>
  <c r="AI46" i="1"/>
  <c r="AJ1502" i="1"/>
  <c r="AK1094" i="1"/>
  <c r="AD1414" i="1"/>
  <c r="AL1414" i="1"/>
  <c r="AC1414" i="1"/>
  <c r="AK1414" i="1"/>
  <c r="AI1414" i="1"/>
  <c r="AI966" i="1"/>
  <c r="AL966" i="1"/>
  <c r="AK966" i="1"/>
  <c r="AJ966" i="1"/>
  <c r="AC966" i="1"/>
  <c r="AD966" i="1"/>
  <c r="AD417" i="1"/>
  <c r="AC417" i="1"/>
  <c r="AL1506" i="1"/>
  <c r="AK1506" i="1"/>
  <c r="AJ1506" i="1"/>
  <c r="AI1506" i="1"/>
  <c r="AC1506" i="1"/>
  <c r="AL1058" i="1"/>
  <c r="AI1058" i="1"/>
  <c r="AD1058" i="1"/>
  <c r="AC1058" i="1"/>
  <c r="AJ1058" i="1"/>
  <c r="AK610" i="1"/>
  <c r="AJ610" i="1"/>
  <c r="AI610" i="1"/>
  <c r="AL610" i="1"/>
  <c r="AC610" i="1"/>
  <c r="AJ1713" i="1"/>
  <c r="AL1713" i="1"/>
  <c r="AJ1393" i="1"/>
  <c r="AD1393" i="1"/>
  <c r="AJ1607" i="1"/>
  <c r="AL1607" i="1"/>
  <c r="AK1607" i="1"/>
  <c r="AI1607" i="1"/>
  <c r="AD1607" i="1"/>
  <c r="AC1607" i="1"/>
  <c r="AJ1287" i="1"/>
  <c r="AK1287" i="1"/>
  <c r="AI1287" i="1"/>
  <c r="AL1287" i="1"/>
  <c r="AC1287" i="1"/>
  <c r="AJ775" i="1"/>
  <c r="AI775" i="1"/>
  <c r="AC775" i="1"/>
  <c r="AD775" i="1"/>
  <c r="AK775" i="1"/>
  <c r="AK1685" i="1"/>
  <c r="AJ1685" i="1"/>
  <c r="AI1685" i="1"/>
  <c r="AL1685" i="1"/>
  <c r="AD1685" i="1"/>
  <c r="AC1685" i="1"/>
  <c r="AL1429" i="1"/>
  <c r="AK1429" i="1"/>
  <c r="AJ1429" i="1"/>
  <c r="AC1429" i="1"/>
  <c r="AL1045" i="1"/>
  <c r="AJ1045" i="1"/>
  <c r="AI1045" i="1"/>
  <c r="AC1045" i="1"/>
  <c r="AK1045" i="1"/>
  <c r="AI661" i="1"/>
  <c r="AL661" i="1"/>
  <c r="AK661" i="1"/>
  <c r="AJ661" i="1"/>
  <c r="AC661" i="1"/>
  <c r="AJ276" i="1"/>
  <c r="AI276" i="1"/>
  <c r="AL276" i="1"/>
  <c r="AK276" i="1"/>
  <c r="AC276" i="1"/>
  <c r="AD1584" i="1"/>
  <c r="AC1584" i="1"/>
  <c r="AL1584" i="1"/>
  <c r="AK1584" i="1"/>
  <c r="AJ1584" i="1"/>
  <c r="AK1352" i="1"/>
  <c r="AJ1352" i="1"/>
  <c r="AI1352" i="1"/>
  <c r="AD1352" i="1"/>
  <c r="AC1352" i="1"/>
  <c r="AL1352" i="1"/>
  <c r="AL1096" i="1"/>
  <c r="AK1096" i="1"/>
  <c r="AJ1096" i="1"/>
  <c r="AI1096" i="1"/>
  <c r="AD1096" i="1"/>
  <c r="AC1096" i="1"/>
  <c r="AD856" i="1"/>
  <c r="AI856" i="1"/>
  <c r="AL856" i="1"/>
  <c r="AC856" i="1"/>
  <c r="AJ856" i="1"/>
  <c r="AC600" i="1"/>
  <c r="AK600" i="1"/>
  <c r="AJ600" i="1"/>
  <c r="AI600" i="1"/>
  <c r="AL600" i="1"/>
  <c r="AK255" i="1"/>
  <c r="AL255" i="1"/>
  <c r="AJ255" i="1"/>
  <c r="AI255" i="1"/>
  <c r="AC255" i="1"/>
  <c r="AD31" i="1"/>
  <c r="AL31" i="1"/>
  <c r="AK31" i="1"/>
  <c r="AJ31" i="1"/>
  <c r="AI31" i="1"/>
  <c r="AC31" i="1"/>
  <c r="AJ1278" i="1"/>
  <c r="AI1278" i="1"/>
  <c r="AC1278" i="1"/>
  <c r="AD1278" i="1"/>
  <c r="AK1278" i="1"/>
  <c r="AK838" i="1"/>
  <c r="AJ838" i="1"/>
  <c r="AI838" i="1"/>
  <c r="AL838" i="1"/>
  <c r="AD838" i="1"/>
  <c r="AC838" i="1"/>
  <c r="AI430" i="1"/>
  <c r="AC430" i="1"/>
  <c r="AJ430" i="1"/>
  <c r="AD21" i="1"/>
  <c r="AC21" i="1"/>
  <c r="AL21" i="1"/>
  <c r="AK21" i="1"/>
  <c r="AI21" i="1"/>
  <c r="AJ21" i="1"/>
  <c r="AI1616" i="1"/>
  <c r="AJ1616" i="1"/>
  <c r="AD1616" i="1"/>
  <c r="AC1616" i="1"/>
  <c r="AK1616" i="1"/>
  <c r="AI1368" i="1"/>
  <c r="AL1368" i="1"/>
  <c r="AK1368" i="1"/>
  <c r="AJ1368" i="1"/>
  <c r="AC1368" i="1"/>
  <c r="AL1120" i="1"/>
  <c r="AK1120" i="1"/>
  <c r="AJ1120" i="1"/>
  <c r="AI1120" i="1"/>
  <c r="AD1120" i="1"/>
  <c r="AD832" i="1"/>
  <c r="AC832" i="1"/>
  <c r="AK832" i="1"/>
  <c r="AJ832" i="1"/>
  <c r="AL832" i="1"/>
  <c r="AI576" i="1"/>
  <c r="AK576" i="1"/>
  <c r="AJ576" i="1"/>
  <c r="AL576" i="1"/>
  <c r="AD576" i="1"/>
  <c r="AC343" i="1"/>
  <c r="AL343" i="1"/>
  <c r="AK343" i="1"/>
  <c r="AJ343" i="1"/>
  <c r="AI343" i="1"/>
  <c r="AD343" i="1"/>
  <c r="AL1806" i="1"/>
  <c r="AK1806" i="1"/>
  <c r="AJ1806" i="1"/>
  <c r="AI1806" i="1"/>
  <c r="AC1806" i="1"/>
  <c r="AJ1494" i="1"/>
  <c r="AL1494" i="1"/>
  <c r="AK1494" i="1"/>
  <c r="AI1494" i="1"/>
  <c r="AC1494" i="1"/>
  <c r="AD1494" i="1"/>
  <c r="AK1086" i="1"/>
  <c r="AD1086" i="1"/>
  <c r="AL1086" i="1"/>
  <c r="AJ1086" i="1"/>
  <c r="AC1086" i="1"/>
  <c r="AI606" i="1"/>
  <c r="AJ606" i="1"/>
  <c r="AL606" i="1"/>
  <c r="AD606" i="1"/>
  <c r="AC606" i="1"/>
  <c r="AK606" i="1"/>
  <c r="AD1632" i="1"/>
  <c r="AC1632" i="1"/>
  <c r="AL1632" i="1"/>
  <c r="AK1632" i="1"/>
  <c r="AJ1632" i="1"/>
  <c r="AD1408" i="1"/>
  <c r="AC1408" i="1"/>
  <c r="AL1408" i="1"/>
  <c r="AK1408" i="1"/>
  <c r="AI1408" i="1"/>
  <c r="AL1742" i="1"/>
  <c r="AJ1742" i="1"/>
  <c r="AI1742" i="1"/>
  <c r="AK1742" i="1"/>
  <c r="AD1742" i="1"/>
  <c r="AC1742" i="1"/>
  <c r="AL1174" i="1"/>
  <c r="AI1174" i="1"/>
  <c r="AK1174" i="1"/>
  <c r="AJ1174" i="1"/>
  <c r="AC1174" i="1"/>
  <c r="AD1174" i="1"/>
  <c r="AJ710" i="1"/>
  <c r="AD710" i="1"/>
  <c r="AK710" i="1"/>
  <c r="AI710" i="1"/>
  <c r="AC710" i="1"/>
  <c r="AK1520" i="1"/>
  <c r="AJ1520" i="1"/>
  <c r="AI1520" i="1"/>
  <c r="AD1520" i="1"/>
  <c r="AC1520" i="1"/>
  <c r="AL1520" i="1"/>
  <c r="AL1248" i="1"/>
  <c r="AK1248" i="1"/>
  <c r="AJ1248" i="1"/>
  <c r="AI1248" i="1"/>
  <c r="AD1248" i="1"/>
  <c r="AC1248" i="1"/>
  <c r="AI992" i="1"/>
  <c r="AL992" i="1"/>
  <c r="AK992" i="1"/>
  <c r="AJ992" i="1"/>
  <c r="AC992" i="1"/>
  <c r="AK752" i="1"/>
  <c r="AL752" i="1"/>
  <c r="AJ752" i="1"/>
  <c r="AI752" i="1"/>
  <c r="AC752" i="1"/>
  <c r="AK488" i="1"/>
  <c r="AD488" i="1"/>
  <c r="AL488" i="1"/>
  <c r="AJ488" i="1"/>
  <c r="AI488" i="1"/>
  <c r="AC488" i="1"/>
  <c r="AL263" i="1"/>
  <c r="AI263" i="1"/>
  <c r="AK263" i="1"/>
  <c r="AJ263" i="1"/>
  <c r="AD263" i="1"/>
  <c r="AC263" i="1"/>
  <c r="AK39" i="1"/>
  <c r="AI39" i="1"/>
  <c r="AD39" i="1"/>
  <c r="AC39" i="1"/>
  <c r="AJ39" i="1"/>
  <c r="AL1390" i="1"/>
  <c r="AK1390" i="1"/>
  <c r="AI1390" i="1"/>
  <c r="AC1390" i="1"/>
  <c r="AJ1390" i="1"/>
  <c r="AD1390" i="1"/>
  <c r="AC982" i="1"/>
  <c r="AL982" i="1"/>
  <c r="AK982" i="1"/>
  <c r="AJ982" i="1"/>
  <c r="AD982" i="1"/>
  <c r="AI982" i="1"/>
  <c r="AK542" i="1"/>
  <c r="AJ542" i="1"/>
  <c r="AI542" i="1"/>
  <c r="AD542" i="1"/>
  <c r="AC542" i="1"/>
  <c r="AL542" i="1"/>
  <c r="AC173" i="1"/>
  <c r="AL173" i="1"/>
  <c r="AK173" i="1"/>
  <c r="AJ173" i="1"/>
  <c r="AD173" i="1"/>
  <c r="AI173" i="1"/>
  <c r="AL479" i="1"/>
  <c r="AK479" i="1"/>
  <c r="AD479" i="1"/>
  <c r="AI479" i="1"/>
  <c r="AJ479" i="1"/>
  <c r="AC479" i="1"/>
  <c r="AC415" i="1"/>
  <c r="AI415" i="1"/>
  <c r="AL415" i="1"/>
  <c r="AK415" i="1"/>
  <c r="AJ415" i="1"/>
  <c r="AD415" i="1"/>
  <c r="AI350" i="1"/>
  <c r="AL350" i="1"/>
  <c r="AJ350" i="1"/>
  <c r="AK350" i="1"/>
  <c r="AD350" i="1"/>
  <c r="AC350" i="1"/>
  <c r="AJ286" i="1"/>
  <c r="AD286" i="1"/>
  <c r="AI286" i="1"/>
  <c r="AL286" i="1"/>
  <c r="AK286" i="1"/>
  <c r="AC286" i="1"/>
  <c r="AI222" i="1"/>
  <c r="AL222" i="1"/>
  <c r="AD222" i="1"/>
  <c r="AC222" i="1"/>
  <c r="AK222" i="1"/>
  <c r="AI158" i="1"/>
  <c r="AK158" i="1"/>
  <c r="AD158" i="1"/>
  <c r="AC158" i="1"/>
  <c r="AL158" i="1"/>
  <c r="AD94" i="1"/>
  <c r="AC94" i="1"/>
  <c r="AL94" i="1"/>
  <c r="AJ94" i="1"/>
  <c r="AK94" i="1"/>
  <c r="AJ30" i="1"/>
  <c r="AK30" i="1"/>
  <c r="AL30" i="1"/>
  <c r="AI30" i="1"/>
  <c r="AC30" i="1"/>
  <c r="AL1788" i="1"/>
  <c r="AC1660" i="1"/>
  <c r="AI1596" i="1"/>
  <c r="AL1532" i="1"/>
  <c r="AD1404" i="1"/>
  <c r="AJ1340" i="1"/>
  <c r="AK1044" i="1"/>
  <c r="AI916" i="1"/>
  <c r="AK628" i="1"/>
  <c r="AL500" i="1"/>
  <c r="AL371" i="1"/>
  <c r="AD1777" i="1"/>
  <c r="AC1649" i="1"/>
  <c r="AK1585" i="1"/>
  <c r="AK1521" i="1"/>
  <c r="AK352" i="1"/>
  <c r="AD56" i="1"/>
  <c r="AC165" i="1"/>
  <c r="AI125" i="1"/>
  <c r="AK1707" i="1"/>
  <c r="AI1579" i="1"/>
  <c r="AI1451" i="1"/>
  <c r="AJ1323" i="1"/>
  <c r="AL1195" i="1"/>
  <c r="AL1067" i="1"/>
  <c r="AI939" i="1"/>
  <c r="AK875" i="1"/>
  <c r="AC811" i="1"/>
  <c r="AJ747" i="1"/>
  <c r="AJ619" i="1"/>
  <c r="AJ491" i="1"/>
  <c r="AJ362" i="1"/>
  <c r="AL234" i="1"/>
  <c r="AJ170" i="1"/>
  <c r="AL106" i="1"/>
  <c r="AL1073" i="1"/>
  <c r="AI929" i="1"/>
  <c r="AJ673" i="1"/>
  <c r="AI417" i="1"/>
  <c r="AC576" i="1"/>
  <c r="AJ1414" i="1"/>
  <c r="AL1278" i="1"/>
  <c r="AL1378" i="1"/>
  <c r="AK1378" i="1"/>
  <c r="AJ1378" i="1"/>
  <c r="AI1378" i="1"/>
  <c r="AC1378" i="1"/>
  <c r="AL1122" i="1"/>
  <c r="AK1122" i="1"/>
  <c r="AJ1122" i="1"/>
  <c r="AI1122" i="1"/>
  <c r="AC1122" i="1"/>
  <c r="AI802" i="1"/>
  <c r="AL802" i="1"/>
  <c r="AD802" i="1"/>
  <c r="AC802" i="1"/>
  <c r="AJ802" i="1"/>
  <c r="AL482" i="1"/>
  <c r="AK482" i="1"/>
  <c r="AJ482" i="1"/>
  <c r="AI482" i="1"/>
  <c r="AC482" i="1"/>
  <c r="AJ161" i="1"/>
  <c r="AI161" i="1"/>
  <c r="AD161" i="1"/>
  <c r="AC161" i="1"/>
  <c r="AK161" i="1"/>
  <c r="AJ1265" i="1"/>
  <c r="AI1265" i="1"/>
  <c r="AL1265" i="1"/>
  <c r="AD1265" i="1"/>
  <c r="AC1265" i="1"/>
  <c r="AK1265" i="1"/>
  <c r="AJ1735" i="1"/>
  <c r="AK1735" i="1"/>
  <c r="AC1735" i="1"/>
  <c r="AI1735" i="1"/>
  <c r="AD1735" i="1"/>
  <c r="AL1415" i="1"/>
  <c r="AJ1415" i="1"/>
  <c r="AI1415" i="1"/>
  <c r="AD1415" i="1"/>
  <c r="AC1415" i="1"/>
  <c r="AK1415" i="1"/>
  <c r="AD1031" i="1"/>
  <c r="AC1031" i="1"/>
  <c r="AK1031" i="1"/>
  <c r="AJ1031" i="1"/>
  <c r="AI1031" i="1"/>
  <c r="AJ647" i="1"/>
  <c r="AI647" i="1"/>
  <c r="AC647" i="1"/>
  <c r="AL647" i="1"/>
  <c r="AK647" i="1"/>
  <c r="AL1557" i="1"/>
  <c r="AK1557" i="1"/>
  <c r="AJ1557" i="1"/>
  <c r="AI1557" i="1"/>
  <c r="AC1557" i="1"/>
  <c r="AD1557" i="1"/>
  <c r="AL1173" i="1"/>
  <c r="AK1173" i="1"/>
  <c r="AJ1173" i="1"/>
  <c r="AI1173" i="1"/>
  <c r="AC1173" i="1"/>
  <c r="AI917" i="1"/>
  <c r="AL917" i="1"/>
  <c r="AK917" i="1"/>
  <c r="AJ917" i="1"/>
  <c r="AC917" i="1"/>
  <c r="AJ533" i="1"/>
  <c r="AI533" i="1"/>
  <c r="AL533" i="1"/>
  <c r="AK533" i="1"/>
  <c r="AC533" i="1"/>
  <c r="AL148" i="1"/>
  <c r="AC148" i="1"/>
  <c r="AJ148" i="1"/>
  <c r="AK148" i="1"/>
  <c r="AI148" i="1"/>
  <c r="AK1382" i="1"/>
  <c r="AC1382" i="1"/>
  <c r="AL1382" i="1"/>
  <c r="AJ1382" i="1"/>
  <c r="AI1382" i="1"/>
  <c r="AC648" i="1"/>
  <c r="AK648" i="1"/>
  <c r="AJ648" i="1"/>
  <c r="AI648" i="1"/>
  <c r="AL648" i="1"/>
  <c r="AD648" i="1"/>
  <c r="AD1724" i="1"/>
  <c r="AC1132" i="1"/>
  <c r="AC235" i="1"/>
  <c r="AC753" i="1"/>
  <c r="AD165" i="1"/>
  <c r="AJ125" i="1"/>
  <c r="AL1707" i="1"/>
  <c r="AJ1451" i="1"/>
  <c r="AI1323" i="1"/>
  <c r="AI1195" i="1"/>
  <c r="AI1067" i="1"/>
  <c r="AJ939" i="1"/>
  <c r="AL875" i="1"/>
  <c r="AD811" i="1"/>
  <c r="AK747" i="1"/>
  <c r="AC683" i="1"/>
  <c r="AK619" i="1"/>
  <c r="AC555" i="1"/>
  <c r="AK491" i="1"/>
  <c r="AK362" i="1"/>
  <c r="AD234" i="1"/>
  <c r="AD106" i="1"/>
  <c r="AI1073" i="1"/>
  <c r="AC1009" i="1"/>
  <c r="AK929" i="1"/>
  <c r="AC865" i="1"/>
  <c r="AK673" i="1"/>
  <c r="AC264" i="1"/>
  <c r="AC160" i="1"/>
  <c r="AD1378" i="1"/>
  <c r="AI1632" i="1"/>
  <c r="AD1368" i="1"/>
  <c r="AD752" i="1"/>
  <c r="AI1086" i="1"/>
  <c r="AL710" i="1"/>
  <c r="AJ158" i="1"/>
  <c r="AD1806" i="1"/>
  <c r="AI593" i="1"/>
  <c r="AD593" i="1"/>
  <c r="AC593" i="1"/>
  <c r="AL593" i="1"/>
  <c r="AJ593" i="1"/>
  <c r="AL1634" i="1"/>
  <c r="AK1634" i="1"/>
  <c r="AI1634" i="1"/>
  <c r="AJ1634" i="1"/>
  <c r="AC1634" i="1"/>
  <c r="AL1250" i="1"/>
  <c r="AK1250" i="1"/>
  <c r="AJ1250" i="1"/>
  <c r="AI1250" i="1"/>
  <c r="AC1250" i="1"/>
  <c r="AK866" i="1"/>
  <c r="AJ866" i="1"/>
  <c r="AI866" i="1"/>
  <c r="AL866" i="1"/>
  <c r="AC866" i="1"/>
  <c r="AJ418" i="1"/>
  <c r="AI418" i="1"/>
  <c r="AD418" i="1"/>
  <c r="AC418" i="1"/>
  <c r="AK418" i="1"/>
  <c r="AL97" i="1"/>
  <c r="AK97" i="1"/>
  <c r="AJ97" i="1"/>
  <c r="AI97" i="1"/>
  <c r="AC97" i="1"/>
  <c r="AC88" i="1"/>
  <c r="AJ88" i="1"/>
  <c r="AI88" i="1"/>
  <c r="AL88" i="1"/>
  <c r="AC1201" i="1"/>
  <c r="AK1201" i="1"/>
  <c r="AJ1201" i="1"/>
  <c r="AI1201" i="1"/>
  <c r="AD1201" i="1"/>
  <c r="AK1543" i="1"/>
  <c r="AI1543" i="1"/>
  <c r="AJ1543" i="1"/>
  <c r="AL1543" i="1"/>
  <c r="AD1543" i="1"/>
  <c r="AJ1223" i="1"/>
  <c r="AC1223" i="1"/>
  <c r="AK1223" i="1"/>
  <c r="AI1223" i="1"/>
  <c r="AD1223" i="1"/>
  <c r="AJ711" i="1"/>
  <c r="AI711" i="1"/>
  <c r="AC711" i="1"/>
  <c r="AL711" i="1"/>
  <c r="AK711" i="1"/>
  <c r="AD711" i="1"/>
  <c r="AK1621" i="1"/>
  <c r="AI1621" i="1"/>
  <c r="AC1621" i="1"/>
  <c r="AD1621" i="1"/>
  <c r="AJ1621" i="1"/>
  <c r="AL1621" i="1"/>
  <c r="AK1365" i="1"/>
  <c r="AJ1365" i="1"/>
  <c r="AC1365" i="1"/>
  <c r="AL1365" i="1"/>
  <c r="AI981" i="1"/>
  <c r="AC981" i="1"/>
  <c r="AL981" i="1"/>
  <c r="AJ981" i="1"/>
  <c r="AI597" i="1"/>
  <c r="AL597" i="1"/>
  <c r="AK597" i="1"/>
  <c r="AJ597" i="1"/>
  <c r="AC597" i="1"/>
  <c r="AL212" i="1"/>
  <c r="AJ212" i="1"/>
  <c r="AI212" i="1"/>
  <c r="AK212" i="1"/>
  <c r="AC212" i="1"/>
  <c r="AL1758" i="1"/>
  <c r="AK1758" i="1"/>
  <c r="AJ1758" i="1"/>
  <c r="AI1758" i="1"/>
  <c r="AD1758" i="1"/>
  <c r="AC1758" i="1"/>
  <c r="AI384" i="1"/>
  <c r="AL384" i="1"/>
  <c r="AK384" i="1"/>
  <c r="AJ384" i="1"/>
  <c r="AD384" i="1"/>
  <c r="AC384" i="1"/>
  <c r="AJ1660" i="1"/>
  <c r="AC1468" i="1"/>
  <c r="AC780" i="1"/>
  <c r="AC107" i="1"/>
  <c r="AJ1579" i="1"/>
  <c r="AC1724" i="1"/>
  <c r="AI1660" i="1"/>
  <c r="AL1596" i="1"/>
  <c r="AD1468" i="1"/>
  <c r="AJ1404" i="1"/>
  <c r="AL1340" i="1"/>
  <c r="AD1260" i="1"/>
  <c r="AD1196" i="1"/>
  <c r="AD1132" i="1"/>
  <c r="AD780" i="1"/>
  <c r="AD235" i="1"/>
  <c r="AD107" i="1"/>
  <c r="AL1777" i="1"/>
  <c r="AJ1649" i="1"/>
  <c r="AD753" i="1"/>
  <c r="AC465" i="1"/>
  <c r="AI352" i="1"/>
  <c r="AI56" i="1"/>
  <c r="AI165" i="1"/>
  <c r="AK125" i="1"/>
  <c r="AC37" i="1"/>
  <c r="AC1771" i="1"/>
  <c r="AI1707" i="1"/>
  <c r="AC1643" i="1"/>
  <c r="AK1579" i="1"/>
  <c r="AC1515" i="1"/>
  <c r="AK1451" i="1"/>
  <c r="AC1387" i="1"/>
  <c r="AK1323" i="1"/>
  <c r="AC1259" i="1"/>
  <c r="AJ1195" i="1"/>
  <c r="AC1131" i="1"/>
  <c r="AJ1067" i="1"/>
  <c r="AC1003" i="1"/>
  <c r="AK939" i="1"/>
  <c r="AI811" i="1"/>
  <c r="AL747" i="1"/>
  <c r="AD683" i="1"/>
  <c r="AL619" i="1"/>
  <c r="AD555" i="1"/>
  <c r="AL491" i="1"/>
  <c r="AC427" i="1"/>
  <c r="AL362" i="1"/>
  <c r="AC298" i="1"/>
  <c r="AK234" i="1"/>
  <c r="AK106" i="1"/>
  <c r="AC1329" i="1"/>
  <c r="AJ1073" i="1"/>
  <c r="AI1009" i="1"/>
  <c r="AL929" i="1"/>
  <c r="AD865" i="1"/>
  <c r="AL673" i="1"/>
  <c r="AD88" i="1"/>
  <c r="AL418" i="1"/>
  <c r="AL1616" i="1"/>
  <c r="AD255" i="1"/>
  <c r="AD647" i="1"/>
  <c r="AJ1698" i="1"/>
  <c r="AD1698" i="1"/>
  <c r="AC1698" i="1"/>
  <c r="AK1698" i="1"/>
  <c r="AJ1442" i="1"/>
  <c r="AI1442" i="1"/>
  <c r="AD1442" i="1"/>
  <c r="AC1442" i="1"/>
  <c r="AK1442" i="1"/>
  <c r="AI994" i="1"/>
  <c r="AL994" i="1"/>
  <c r="AK994" i="1"/>
  <c r="AJ994" i="1"/>
  <c r="AC994" i="1"/>
  <c r="AJ546" i="1"/>
  <c r="AI546" i="1"/>
  <c r="AD546" i="1"/>
  <c r="AC546" i="1"/>
  <c r="AK546" i="1"/>
  <c r="AL353" i="1"/>
  <c r="AK353" i="1"/>
  <c r="AJ353" i="1"/>
  <c r="AI353" i="1"/>
  <c r="AC353" i="1"/>
  <c r="AJ33" i="1"/>
  <c r="AI33" i="1"/>
  <c r="AD33" i="1"/>
  <c r="AC33" i="1"/>
  <c r="AK33" i="1"/>
  <c r="AJ264" i="1"/>
  <c r="AK264" i="1"/>
  <c r="AD264" i="1"/>
  <c r="AL264" i="1"/>
  <c r="AJ1799" i="1"/>
  <c r="AK1799" i="1"/>
  <c r="AI1799" i="1"/>
  <c r="AL1799" i="1"/>
  <c r="AD1799" i="1"/>
  <c r="AL1351" i="1"/>
  <c r="AJ1351" i="1"/>
  <c r="AK1351" i="1"/>
  <c r="AI1351" i="1"/>
  <c r="AD1351" i="1"/>
  <c r="AC1351" i="1"/>
  <c r="AD967" i="1"/>
  <c r="AC967" i="1"/>
  <c r="AI967" i="1"/>
  <c r="AL967" i="1"/>
  <c r="AJ967" i="1"/>
  <c r="AK583" i="1"/>
  <c r="AJ583" i="1"/>
  <c r="AD583" i="1"/>
  <c r="AL583" i="1"/>
  <c r="AI583" i="1"/>
  <c r="AC583" i="1"/>
  <c r="AI1493" i="1"/>
  <c r="AD1493" i="1"/>
  <c r="AK1493" i="1"/>
  <c r="AJ1493" i="1"/>
  <c r="AC1493" i="1"/>
  <c r="AL1493" i="1"/>
  <c r="AL1109" i="1"/>
  <c r="AK1109" i="1"/>
  <c r="AJ1109" i="1"/>
  <c r="AI1109" i="1"/>
  <c r="AC1109" i="1"/>
  <c r="AI725" i="1"/>
  <c r="AJ725" i="1"/>
  <c r="AC725" i="1"/>
  <c r="AK725" i="1"/>
  <c r="AL725" i="1"/>
  <c r="AJ340" i="1"/>
  <c r="AI340" i="1"/>
  <c r="AL340" i="1"/>
  <c r="AK340" i="1"/>
  <c r="AC340" i="1"/>
  <c r="AD942" i="1"/>
  <c r="AC942" i="1"/>
  <c r="AI942" i="1"/>
  <c r="AL942" i="1"/>
  <c r="AJ942" i="1"/>
  <c r="AD1168" i="1"/>
  <c r="AL1168" i="1"/>
  <c r="AK1168" i="1"/>
  <c r="AJ1168" i="1"/>
  <c r="AC1168" i="1"/>
  <c r="AK1596" i="1"/>
  <c r="AI1404" i="1"/>
  <c r="AC1260" i="1"/>
  <c r="AC1196" i="1"/>
  <c r="AK56" i="1"/>
  <c r="AD1788" i="1"/>
  <c r="AJ1724" i="1"/>
  <c r="AK1660" i="1"/>
  <c r="AC1532" i="1"/>
  <c r="AI1468" i="1"/>
  <c r="AK1404" i="1"/>
  <c r="AI1260" i="1"/>
  <c r="AI1196" i="1"/>
  <c r="AI1132" i="1"/>
  <c r="AC1044" i="1"/>
  <c r="AC916" i="1"/>
  <c r="AL780" i="1"/>
  <c r="AC628" i="1"/>
  <c r="AC500" i="1"/>
  <c r="AC371" i="1"/>
  <c r="AI235" i="1"/>
  <c r="AI107" i="1"/>
  <c r="AI1777" i="1"/>
  <c r="AK1649" i="1"/>
  <c r="AC1521" i="1"/>
  <c r="AI753" i="1"/>
  <c r="AD465" i="1"/>
  <c r="AJ165" i="1"/>
  <c r="AD37" i="1"/>
  <c r="AD1771" i="1"/>
  <c r="AD1643" i="1"/>
  <c r="AD1515" i="1"/>
  <c r="AD1387" i="1"/>
  <c r="AD1259" i="1"/>
  <c r="AD1131" i="1"/>
  <c r="AD1003" i="1"/>
  <c r="AJ811" i="1"/>
  <c r="AI683" i="1"/>
  <c r="AJ555" i="1"/>
  <c r="AD427" i="1"/>
  <c r="AD298" i="1"/>
  <c r="AI234" i="1"/>
  <c r="AC170" i="1"/>
  <c r="AI106" i="1"/>
  <c r="AC42" i="1"/>
  <c r="AD1329" i="1"/>
  <c r="AC1137" i="1"/>
  <c r="AJ1009" i="1"/>
  <c r="AI865" i="1"/>
  <c r="AC769" i="1"/>
  <c r="AK88" i="1"/>
  <c r="AD1506" i="1"/>
  <c r="AD994" i="1"/>
  <c r="AD482" i="1"/>
  <c r="AD992" i="1"/>
  <c r="AD600" i="1"/>
  <c r="AC1543" i="1"/>
  <c r="AJ222" i="1"/>
  <c r="AJ248" i="1"/>
  <c r="AI248" i="1"/>
  <c r="AK248" i="1"/>
  <c r="AC248" i="1"/>
  <c r="AJ1570" i="1"/>
  <c r="AD1570" i="1"/>
  <c r="AC1570" i="1"/>
  <c r="AK1570" i="1"/>
  <c r="AJ1186" i="1"/>
  <c r="AI1186" i="1"/>
  <c r="AD1186" i="1"/>
  <c r="AC1186" i="1"/>
  <c r="AK1186" i="1"/>
  <c r="AK738" i="1"/>
  <c r="AJ738" i="1"/>
  <c r="AI738" i="1"/>
  <c r="AL738" i="1"/>
  <c r="AC738" i="1"/>
  <c r="AJ289" i="1"/>
  <c r="AI289" i="1"/>
  <c r="AD289" i="1"/>
  <c r="AC289" i="1"/>
  <c r="AK289" i="1"/>
  <c r="AJ160" i="1"/>
  <c r="AK160" i="1"/>
  <c r="AL160" i="1"/>
  <c r="AD160" i="1"/>
  <c r="AK1479" i="1"/>
  <c r="AL1479" i="1"/>
  <c r="AC1479" i="1"/>
  <c r="AJ1479" i="1"/>
  <c r="AD1479" i="1"/>
  <c r="AC1095" i="1"/>
  <c r="AK1095" i="1"/>
  <c r="AJ1095" i="1"/>
  <c r="AI1095" i="1"/>
  <c r="AL1095" i="1"/>
  <c r="AD1095" i="1"/>
  <c r="AD903" i="1"/>
  <c r="AC903" i="1"/>
  <c r="AK903" i="1"/>
  <c r="AJ903" i="1"/>
  <c r="AI903" i="1"/>
  <c r="AL903" i="1"/>
  <c r="AL1813" i="1"/>
  <c r="AJ1813" i="1"/>
  <c r="AI1813" i="1"/>
  <c r="AK1813" i="1"/>
  <c r="AD1813" i="1"/>
  <c r="AC1813" i="1"/>
  <c r="AL1301" i="1"/>
  <c r="AI1301" i="1"/>
  <c r="AC1301" i="1"/>
  <c r="AJ1301" i="1"/>
  <c r="AK1301" i="1"/>
  <c r="AI853" i="1"/>
  <c r="AL853" i="1"/>
  <c r="AK853" i="1"/>
  <c r="AJ853" i="1"/>
  <c r="AC853" i="1"/>
  <c r="AJ405" i="1"/>
  <c r="AC405" i="1"/>
  <c r="AI405" i="1"/>
  <c r="AK405" i="1"/>
  <c r="AL405" i="1"/>
  <c r="AL84" i="1"/>
  <c r="AJ84" i="1"/>
  <c r="AI84" i="1"/>
  <c r="AC84" i="1"/>
  <c r="AK84" i="1"/>
  <c r="AK510" i="1"/>
  <c r="AJ510" i="1"/>
  <c r="AI510" i="1"/>
  <c r="AD510" i="1"/>
  <c r="AC510" i="1"/>
  <c r="AL510" i="1"/>
  <c r="AD912" i="1"/>
  <c r="AJ912" i="1"/>
  <c r="AC912" i="1"/>
  <c r="AI912" i="1"/>
  <c r="AK912" i="1"/>
  <c r="AK1340" i="1"/>
  <c r="AL1585" i="1"/>
  <c r="AC1788" i="1"/>
  <c r="AI1724" i="1"/>
  <c r="AD1532" i="1"/>
  <c r="AJ1468" i="1"/>
  <c r="AJ1260" i="1"/>
  <c r="AJ1196" i="1"/>
  <c r="AJ1132" i="1"/>
  <c r="AD1044" i="1"/>
  <c r="AD916" i="1"/>
  <c r="AI780" i="1"/>
  <c r="AD628" i="1"/>
  <c r="AD500" i="1"/>
  <c r="AD371" i="1"/>
  <c r="AJ235" i="1"/>
  <c r="AJ107" i="1"/>
  <c r="AJ1777" i="1"/>
  <c r="AL1649" i="1"/>
  <c r="AC1585" i="1"/>
  <c r="AD1521" i="1"/>
  <c r="AJ753" i="1"/>
  <c r="AJ465" i="1"/>
  <c r="AK165" i="1"/>
  <c r="AI37" i="1"/>
  <c r="AK1771" i="1"/>
  <c r="AK1643" i="1"/>
  <c r="AL1515" i="1"/>
  <c r="AJ1387" i="1"/>
  <c r="AL1259" i="1"/>
  <c r="AL1131" i="1"/>
  <c r="AI1003" i="1"/>
  <c r="AC875" i="1"/>
  <c r="AK811" i="1"/>
  <c r="AJ683" i="1"/>
  <c r="AK555" i="1"/>
  <c r="AJ427" i="1"/>
  <c r="AJ298" i="1"/>
  <c r="AL170" i="1"/>
  <c r="AL42" i="1"/>
  <c r="AI1329" i="1"/>
  <c r="AL1137" i="1"/>
  <c r="AK1009" i="1"/>
  <c r="AJ865" i="1"/>
  <c r="AD769" i="1"/>
  <c r="AD248" i="1"/>
  <c r="AD430" i="1"/>
  <c r="AI1698" i="1"/>
  <c r="AD1634" i="1"/>
  <c r="AL1570" i="1"/>
  <c r="AK1058" i="1"/>
  <c r="AL546" i="1"/>
  <c r="AL33" i="1"/>
  <c r="AL1201" i="1"/>
  <c r="AJ1408" i="1"/>
  <c r="AL912" i="1"/>
  <c r="AI832" i="1"/>
  <c r="AD1287" i="1"/>
  <c r="AK942" i="1"/>
  <c r="AL1762" i="1"/>
  <c r="AK1762" i="1"/>
  <c r="AJ1762" i="1"/>
  <c r="AC1762" i="1"/>
  <c r="AJ1314" i="1"/>
  <c r="AI1314" i="1"/>
  <c r="AD1314" i="1"/>
  <c r="AC1314" i="1"/>
  <c r="AK1314" i="1"/>
  <c r="AK930" i="1"/>
  <c r="AJ930" i="1"/>
  <c r="AD930" i="1"/>
  <c r="AC930" i="1"/>
  <c r="AL930" i="1"/>
  <c r="AI674" i="1"/>
  <c r="AL674" i="1"/>
  <c r="AD674" i="1"/>
  <c r="AC674" i="1"/>
  <c r="AJ674" i="1"/>
  <c r="AL225" i="1"/>
  <c r="AK225" i="1"/>
  <c r="AJ225" i="1"/>
  <c r="AI225" i="1"/>
  <c r="AC225" i="1"/>
  <c r="AK561" i="1"/>
  <c r="AD561" i="1"/>
  <c r="AJ1671" i="1"/>
  <c r="AK1671" i="1"/>
  <c r="AL1671" i="1"/>
  <c r="AD1671" i="1"/>
  <c r="AC1671" i="1"/>
  <c r="AI1671" i="1"/>
  <c r="AJ1159" i="1"/>
  <c r="AD1159" i="1"/>
  <c r="AC1159" i="1"/>
  <c r="AK1159" i="1"/>
  <c r="AL1159" i="1"/>
  <c r="AI839" i="1"/>
  <c r="AD839" i="1"/>
  <c r="AL839" i="1"/>
  <c r="AK839" i="1"/>
  <c r="AJ839" i="1"/>
  <c r="AC839" i="1"/>
  <c r="AK1749" i="1"/>
  <c r="AL1749" i="1"/>
  <c r="AD1749" i="1"/>
  <c r="AC1749" i="1"/>
  <c r="AI1749" i="1"/>
  <c r="AJ1749" i="1"/>
  <c r="AL1237" i="1"/>
  <c r="AK1237" i="1"/>
  <c r="AJ1237" i="1"/>
  <c r="AC1237" i="1"/>
  <c r="AI1237" i="1"/>
  <c r="AI789" i="1"/>
  <c r="AL789" i="1"/>
  <c r="AK789" i="1"/>
  <c r="AJ789" i="1"/>
  <c r="AC789" i="1"/>
  <c r="AJ469" i="1"/>
  <c r="AL469" i="1"/>
  <c r="AK469" i="1"/>
  <c r="AC469" i="1"/>
  <c r="AI469" i="1"/>
  <c r="AL20" i="1"/>
  <c r="AJ20" i="1"/>
  <c r="AI20" i="1"/>
  <c r="AK20" i="1"/>
  <c r="AC20" i="1"/>
  <c r="AJ159" i="1"/>
  <c r="AC159" i="1"/>
  <c r="AL159" i="1"/>
  <c r="AK159" i="1"/>
  <c r="AI159" i="1"/>
  <c r="AD159" i="1"/>
  <c r="AD1649" i="1"/>
  <c r="AL352" i="1"/>
  <c r="AD42" i="1"/>
  <c r="AK1329" i="1"/>
  <c r="AI1137" i="1"/>
  <c r="AL1009" i="1"/>
  <c r="AI769" i="1"/>
  <c r="AJ417" i="1"/>
  <c r="AK430" i="1"/>
  <c r="AI1762" i="1"/>
  <c r="AL1698" i="1"/>
  <c r="AD1122" i="1"/>
  <c r="AD610" i="1"/>
  <c r="AD97" i="1"/>
  <c r="AK593" i="1"/>
  <c r="AL1735" i="1"/>
  <c r="AL1031" i="1"/>
  <c r="AL775" i="1"/>
  <c r="AD30" i="1"/>
  <c r="AD502" i="1"/>
  <c r="AL1638" i="1"/>
  <c r="AJ1638" i="1"/>
  <c r="AD1262" i="1"/>
  <c r="AL1262" i="1"/>
  <c r="AL806" i="1"/>
  <c r="AD806" i="1"/>
  <c r="AC806" i="1"/>
  <c r="AK806" i="1"/>
  <c r="AI806" i="1"/>
  <c r="AK502" i="1"/>
  <c r="AD45" i="1"/>
  <c r="AL502" i="1"/>
  <c r="AI45" i="1"/>
  <c r="AK45" i="1"/>
  <c r="AJ806" i="1"/>
  <c r="AD1638" i="1"/>
  <c r="AK1262" i="1"/>
  <c r="AL45" i="1"/>
  <c r="AI1638" i="1"/>
  <c r="AC502" i="1"/>
  <c r="AC1805" i="1"/>
  <c r="AJ1741" i="1"/>
  <c r="AC1677" i="1"/>
  <c r="AI1485" i="1"/>
  <c r="AK1293" i="1"/>
  <c r="AI1229" i="1"/>
  <c r="AK973" i="1"/>
  <c r="AC909" i="1"/>
  <c r="AL717" i="1"/>
  <c r="AD653" i="1"/>
  <c r="AC589" i="1"/>
  <c r="AL397" i="1"/>
  <c r="AC332" i="1"/>
  <c r="AD268" i="1"/>
  <c r="AI140" i="1"/>
  <c r="AK76" i="1"/>
  <c r="AJ1769" i="1"/>
  <c r="AK1489" i="1"/>
  <c r="AK1297" i="1"/>
  <c r="AJ168" i="1"/>
  <c r="AL435" i="1"/>
  <c r="AI1815" i="1"/>
  <c r="AK1687" i="1"/>
  <c r="AJ1559" i="1"/>
  <c r="AI1495" i="1"/>
  <c r="AJ1367" i="1"/>
  <c r="AI1175" i="1"/>
  <c r="AD1111" i="1"/>
  <c r="AJ919" i="1"/>
  <c r="AD855" i="1"/>
  <c r="AJ663" i="1"/>
  <c r="AD599" i="1"/>
  <c r="AK1637" i="1"/>
  <c r="AK1573" i="1"/>
  <c r="AI1317" i="1"/>
  <c r="AL997" i="1"/>
  <c r="AI805" i="1"/>
  <c r="AI485" i="1"/>
  <c r="AJ292" i="1"/>
  <c r="AJ1815" i="1"/>
  <c r="AL1687" i="1"/>
  <c r="AC1623" i="1"/>
  <c r="AL1495" i="1"/>
  <c r="AK1367" i="1"/>
  <c r="AC1303" i="1"/>
  <c r="AK1175" i="1"/>
  <c r="AL1111" i="1"/>
  <c r="AL919" i="1"/>
  <c r="AI855" i="1"/>
  <c r="AL663" i="1"/>
  <c r="AI599" i="1"/>
  <c r="AC1701" i="1"/>
  <c r="AJ1637" i="1"/>
  <c r="AL1317" i="1"/>
  <c r="AL1125" i="1"/>
  <c r="AL805" i="1"/>
  <c r="AI613" i="1"/>
  <c r="AI292" i="1"/>
  <c r="AL100" i="1"/>
  <c r="AC1751" i="1"/>
  <c r="AI1687" i="1"/>
  <c r="AI1623" i="1"/>
  <c r="AJ1495" i="1"/>
  <c r="AC1431" i="1"/>
  <c r="AL1367" i="1"/>
  <c r="AD1303" i="1"/>
  <c r="AI1111" i="1"/>
  <c r="AC1047" i="1"/>
  <c r="AJ855" i="1"/>
  <c r="AC791" i="1"/>
  <c r="AJ599" i="1"/>
  <c r="AC535" i="1"/>
  <c r="AK1701" i="1"/>
  <c r="AI1445" i="1"/>
  <c r="AK1125" i="1"/>
  <c r="AI933" i="1"/>
  <c r="AL613" i="1"/>
  <c r="AJ421" i="1"/>
  <c r="AJ100" i="1"/>
  <c r="AD1769" i="1"/>
  <c r="AJ409" i="1"/>
  <c r="AL1751" i="1"/>
  <c r="AK1623" i="1"/>
  <c r="AC1559" i="1"/>
  <c r="AI1431" i="1"/>
  <c r="AI1303" i="1"/>
  <c r="AD1239" i="1"/>
  <c r="AI1047" i="1"/>
  <c r="AD983" i="1"/>
  <c r="AJ791" i="1"/>
  <c r="AD727" i="1"/>
  <c r="AK535" i="1"/>
  <c r="AK1765" i="1"/>
  <c r="AD1509" i="1"/>
  <c r="AK1253" i="1"/>
  <c r="AL1061" i="1"/>
  <c r="AL741" i="1"/>
  <c r="AJ549" i="1"/>
  <c r="AJ228" i="1"/>
  <c r="AL36" i="1"/>
  <c r="AK691" i="1"/>
  <c r="AI1751" i="1"/>
  <c r="AL1623" i="1"/>
  <c r="AD1559" i="1"/>
  <c r="AJ1431" i="1"/>
  <c r="AK1303" i="1"/>
  <c r="AL1239" i="1"/>
  <c r="AK1047" i="1"/>
  <c r="AI983" i="1"/>
  <c r="AL791" i="1"/>
  <c r="AI727" i="1"/>
  <c r="AI535" i="1"/>
  <c r="AI1765" i="1"/>
  <c r="AL1509" i="1"/>
  <c r="AI1381" i="1"/>
  <c r="AK1061" i="1"/>
  <c r="AI869" i="1"/>
  <c r="AI549" i="1"/>
  <c r="AJ356" i="1"/>
  <c r="AJ36" i="1"/>
  <c r="AK409" i="1"/>
  <c r="AD1765" i="1"/>
  <c r="AL1637" i="1"/>
  <c r="AJ1573" i="1"/>
  <c r="AC1509" i="1"/>
  <c r="AI409" i="1"/>
  <c r="AL341" i="1"/>
  <c r="AL141" i="1"/>
  <c r="AD1445" i="1"/>
  <c r="AD1381" i="1"/>
  <c r="AD1317" i="1"/>
  <c r="AD1253" i="1"/>
  <c r="AD1189" i="1"/>
  <c r="AD1125" i="1"/>
  <c r="AD1061" i="1"/>
  <c r="AD997" i="1"/>
  <c r="AD933" i="1"/>
  <c r="AC869" i="1"/>
  <c r="AC805" i="1"/>
  <c r="AC741" i="1"/>
  <c r="AC677" i="1"/>
  <c r="AC613" i="1"/>
  <c r="AC549" i="1"/>
  <c r="AC485" i="1"/>
  <c r="AC421" i="1"/>
  <c r="AC356" i="1"/>
  <c r="AC292" i="1"/>
  <c r="AC228" i="1"/>
  <c r="AC164" i="1"/>
  <c r="AC100" i="1"/>
  <c r="AC36" i="1"/>
  <c r="AD208" i="1"/>
  <c r="AK1239" i="1"/>
  <c r="AD1175" i="1"/>
  <c r="AK1111" i="1"/>
  <c r="AD1047" i="1"/>
  <c r="AL983" i="1"/>
  <c r="AD919" i="1"/>
  <c r="AL855" i="1"/>
  <c r="AD791" i="1"/>
  <c r="AL727" i="1"/>
  <c r="AD663" i="1"/>
  <c r="AL599" i="1"/>
  <c r="AD535" i="1"/>
  <c r="AC1182" i="1"/>
  <c r="AC614" i="1"/>
  <c r="AC518" i="1"/>
  <c r="AD133" i="1"/>
  <c r="AL1765" i="1"/>
  <c r="AD1701" i="1"/>
  <c r="AL1573" i="1"/>
  <c r="AI1509" i="1"/>
  <c r="AC1445" i="1"/>
  <c r="AC1381" i="1"/>
  <c r="AC1317" i="1"/>
  <c r="AC1253" i="1"/>
  <c r="AC1189" i="1"/>
  <c r="AC1125" i="1"/>
  <c r="AC1061" i="1"/>
  <c r="AC997" i="1"/>
  <c r="AC933" i="1"/>
  <c r="AD869" i="1"/>
  <c r="AD805" i="1"/>
  <c r="AD741" i="1"/>
  <c r="AD677" i="1"/>
  <c r="AD613" i="1"/>
  <c r="AD549" i="1"/>
  <c r="AD485" i="1"/>
  <c r="AD421" i="1"/>
  <c r="AD356" i="1"/>
  <c r="AD292" i="1"/>
  <c r="AD228" i="1"/>
  <c r="AD164" i="1"/>
  <c r="AD100" i="1"/>
  <c r="AD36" i="1"/>
  <c r="AI1001" i="1"/>
  <c r="AD809" i="1"/>
  <c r="AL208" i="1"/>
  <c r="AL809" i="1"/>
  <c r="AL614" i="1"/>
  <c r="AI518" i="1"/>
  <c r="AJ133" i="1"/>
  <c r="AD1814" i="1"/>
  <c r="AL1701" i="1"/>
  <c r="AC1637" i="1"/>
  <c r="AJ1445" i="1"/>
  <c r="AJ1381" i="1"/>
  <c r="AJ1317" i="1"/>
  <c r="AI1253" i="1"/>
  <c r="AI1189" i="1"/>
  <c r="AI1125" i="1"/>
  <c r="AI1061" i="1"/>
  <c r="AJ997" i="1"/>
  <c r="AJ933" i="1"/>
  <c r="AJ869" i="1"/>
  <c r="AJ805" i="1"/>
  <c r="AJ741" i="1"/>
  <c r="AJ677" i="1"/>
  <c r="AJ613" i="1"/>
  <c r="AK549" i="1"/>
  <c r="AK485" i="1"/>
  <c r="AK421" i="1"/>
  <c r="AK356" i="1"/>
  <c r="AK292" i="1"/>
  <c r="AK228" i="1"/>
  <c r="AK164" i="1"/>
  <c r="AK100" i="1"/>
  <c r="AK36" i="1"/>
  <c r="AJ745" i="1"/>
  <c r="AC409" i="1"/>
  <c r="AI208" i="1"/>
  <c r="AD341" i="1"/>
  <c r="AD141" i="1"/>
  <c r="AK1553" i="1"/>
  <c r="AD1361" i="1"/>
  <c r="AL1001" i="1"/>
  <c r="AL745" i="1"/>
  <c r="AD409" i="1"/>
  <c r="AJ208" i="1"/>
  <c r="AJ242" i="1"/>
  <c r="AL242" i="1"/>
  <c r="AC242" i="1"/>
  <c r="AL1721" i="1"/>
  <c r="AD993" i="1"/>
  <c r="AL697" i="1"/>
  <c r="AD617" i="1"/>
  <c r="AJ585" i="1"/>
  <c r="AD497" i="1"/>
  <c r="AD288" i="1"/>
  <c r="AK272" i="1"/>
  <c r="AK192" i="1"/>
  <c r="AJ176" i="1"/>
  <c r="AJ80" i="1"/>
  <c r="AJ1811" i="1"/>
  <c r="AJ1779" i="1"/>
  <c r="AJ1747" i="1"/>
  <c r="AJ1715" i="1"/>
  <c r="AJ1683" i="1"/>
  <c r="AI1651" i="1"/>
  <c r="AL1619" i="1"/>
  <c r="AL1587" i="1"/>
  <c r="AK1555" i="1"/>
  <c r="AK1523" i="1"/>
  <c r="AK1491" i="1"/>
  <c r="AK1459" i="1"/>
  <c r="AL1427" i="1"/>
  <c r="AL1395" i="1"/>
  <c r="AL1363" i="1"/>
  <c r="AL1331" i="1"/>
  <c r="AK1299" i="1"/>
  <c r="AK1267" i="1"/>
  <c r="AK1235" i="1"/>
  <c r="AK1203" i="1"/>
  <c r="AK1171" i="1"/>
  <c r="AK1139" i="1"/>
  <c r="AK1107" i="1"/>
  <c r="AK1075" i="1"/>
  <c r="AK1043" i="1"/>
  <c r="AL1011" i="1"/>
  <c r="AD883" i="1"/>
  <c r="AC883" i="1"/>
  <c r="AL851" i="1"/>
  <c r="AD851" i="1"/>
  <c r="AC851" i="1"/>
  <c r="AL819" i="1"/>
  <c r="AD819" i="1"/>
  <c r="AC819" i="1"/>
  <c r="AL787" i="1"/>
  <c r="AD787" i="1"/>
  <c r="AC787" i="1"/>
  <c r="AL755" i="1"/>
  <c r="AI755" i="1"/>
  <c r="AC755" i="1"/>
  <c r="AL723" i="1"/>
  <c r="AD723" i="1"/>
  <c r="AC723" i="1"/>
  <c r="AL691" i="1"/>
  <c r="AD691" i="1"/>
  <c r="AC691" i="1"/>
  <c r="AL659" i="1"/>
  <c r="AD659" i="1"/>
  <c r="AC659" i="1"/>
  <c r="AL627" i="1"/>
  <c r="AI627" i="1"/>
  <c r="AC627" i="1"/>
  <c r="AL595" i="1"/>
  <c r="AD595" i="1"/>
  <c r="AC595" i="1"/>
  <c r="AL563" i="1"/>
  <c r="AD563" i="1"/>
  <c r="AC563" i="1"/>
  <c r="AI531" i="1"/>
  <c r="AD531" i="1"/>
  <c r="AC531" i="1"/>
  <c r="AI499" i="1"/>
  <c r="AD499" i="1"/>
  <c r="AC499" i="1"/>
  <c r="AI467" i="1"/>
  <c r="AD467" i="1"/>
  <c r="AC467" i="1"/>
  <c r="AI435" i="1"/>
  <c r="AD435" i="1"/>
  <c r="AC435" i="1"/>
  <c r="AI403" i="1"/>
  <c r="AD403" i="1"/>
  <c r="AC403" i="1"/>
  <c r="AI370" i="1"/>
  <c r="AD370" i="1"/>
  <c r="AC370" i="1"/>
  <c r="AI306" i="1"/>
  <c r="AD306" i="1"/>
  <c r="AC306" i="1"/>
  <c r="AI274" i="1"/>
  <c r="AD274" i="1"/>
  <c r="AC274" i="1"/>
  <c r="AJ146" i="1"/>
  <c r="AK146" i="1"/>
  <c r="AC146" i="1"/>
  <c r="AL146" i="1"/>
  <c r="AJ114" i="1"/>
  <c r="AK114" i="1"/>
  <c r="AD114" i="1"/>
  <c r="AL114" i="1"/>
  <c r="AC114" i="1"/>
  <c r="AJ82" i="1"/>
  <c r="AK82" i="1"/>
  <c r="AD82" i="1"/>
  <c r="AL82" i="1"/>
  <c r="AC82" i="1"/>
  <c r="AC529" i="1"/>
  <c r="AL529" i="1"/>
  <c r="AI529" i="1"/>
  <c r="AK529" i="1"/>
  <c r="AD529" i="1"/>
  <c r="AJ529" i="1"/>
  <c r="AL441" i="1"/>
  <c r="AJ441" i="1"/>
  <c r="AI441" i="1"/>
  <c r="AK441" i="1"/>
  <c r="AD441" i="1"/>
  <c r="AC441" i="1"/>
  <c r="AI360" i="1"/>
  <c r="AL360" i="1"/>
  <c r="AK360" i="1"/>
  <c r="AJ360" i="1"/>
  <c r="AC360" i="1"/>
  <c r="AD1802" i="1"/>
  <c r="AL1802" i="1"/>
  <c r="AK1802" i="1"/>
  <c r="AI1802" i="1"/>
  <c r="AD1770" i="1"/>
  <c r="AL1770" i="1"/>
  <c r="AK1770" i="1"/>
  <c r="AI1770" i="1"/>
  <c r="AD1738" i="1"/>
  <c r="AL1738" i="1"/>
  <c r="AK1738" i="1"/>
  <c r="AI1738" i="1"/>
  <c r="AD1706" i="1"/>
  <c r="AL1706" i="1"/>
  <c r="AK1706" i="1"/>
  <c r="AI1706" i="1"/>
  <c r="AD1674" i="1"/>
  <c r="AL1674" i="1"/>
  <c r="AK1674" i="1"/>
  <c r="AI1674" i="1"/>
  <c r="AD1642" i="1"/>
  <c r="AL1642" i="1"/>
  <c r="AK1642" i="1"/>
  <c r="AJ1642" i="1"/>
  <c r="AD1610" i="1"/>
  <c r="AL1610" i="1"/>
  <c r="AK1610" i="1"/>
  <c r="AJ1610" i="1"/>
  <c r="AD1578" i="1"/>
  <c r="AL1578" i="1"/>
  <c r="AK1578" i="1"/>
  <c r="AI1578" i="1"/>
  <c r="AD1546" i="1"/>
  <c r="AL1546" i="1"/>
  <c r="AK1546" i="1"/>
  <c r="AI1546" i="1"/>
  <c r="AD1514" i="1"/>
  <c r="AL1514" i="1"/>
  <c r="AK1514" i="1"/>
  <c r="AI1514" i="1"/>
  <c r="AD1482" i="1"/>
  <c r="AL1482" i="1"/>
  <c r="AK1482" i="1"/>
  <c r="AI1482" i="1"/>
  <c r="AD1450" i="1"/>
  <c r="AL1450" i="1"/>
  <c r="AK1450" i="1"/>
  <c r="AI1450" i="1"/>
  <c r="AD1418" i="1"/>
  <c r="AL1418" i="1"/>
  <c r="AK1418" i="1"/>
  <c r="AI1418" i="1"/>
  <c r="AD1386" i="1"/>
  <c r="AL1386" i="1"/>
  <c r="AK1386" i="1"/>
  <c r="AI1386" i="1"/>
  <c r="AD1354" i="1"/>
  <c r="AL1354" i="1"/>
  <c r="AK1354" i="1"/>
  <c r="AI1354" i="1"/>
  <c r="AD1322" i="1"/>
  <c r="AL1322" i="1"/>
  <c r="AK1322" i="1"/>
  <c r="AI1322" i="1"/>
  <c r="AD1290" i="1"/>
  <c r="AL1290" i="1"/>
  <c r="AK1290" i="1"/>
  <c r="AI1290" i="1"/>
  <c r="AD1258" i="1"/>
  <c r="AL1258" i="1"/>
  <c r="AK1258" i="1"/>
  <c r="AI1258" i="1"/>
  <c r="AD1226" i="1"/>
  <c r="AL1226" i="1"/>
  <c r="AK1226" i="1"/>
  <c r="AI1226" i="1"/>
  <c r="AD1194" i="1"/>
  <c r="AL1194" i="1"/>
  <c r="AK1194" i="1"/>
  <c r="AI1194" i="1"/>
  <c r="AD1162" i="1"/>
  <c r="AL1162" i="1"/>
  <c r="AK1162" i="1"/>
  <c r="AI1162" i="1"/>
  <c r="AD1130" i="1"/>
  <c r="AL1130" i="1"/>
  <c r="AK1130" i="1"/>
  <c r="AI1130" i="1"/>
  <c r="AD1098" i="1"/>
  <c r="AL1098" i="1"/>
  <c r="AK1098" i="1"/>
  <c r="AI1098" i="1"/>
  <c r="AD1066" i="1"/>
  <c r="AK1066" i="1"/>
  <c r="AJ1066" i="1"/>
  <c r="AI1066" i="1"/>
  <c r="AD1034" i="1"/>
  <c r="AK1034" i="1"/>
  <c r="AJ1034" i="1"/>
  <c r="AI1034" i="1"/>
  <c r="AD1002" i="1"/>
  <c r="AI1002" i="1"/>
  <c r="AL1002" i="1"/>
  <c r="AJ1002" i="1"/>
  <c r="AD970" i="1"/>
  <c r="AI970" i="1"/>
  <c r="AL970" i="1"/>
  <c r="AJ970" i="1"/>
  <c r="AD938" i="1"/>
  <c r="AI938" i="1"/>
  <c r="AL938" i="1"/>
  <c r="AJ938" i="1"/>
  <c r="AD906" i="1"/>
  <c r="AI906" i="1"/>
  <c r="AL906" i="1"/>
  <c r="AJ906" i="1"/>
  <c r="AD874" i="1"/>
  <c r="AK874" i="1"/>
  <c r="AJ874" i="1"/>
  <c r="AL874" i="1"/>
  <c r="AD842" i="1"/>
  <c r="AK842" i="1"/>
  <c r="AJ842" i="1"/>
  <c r="AL842" i="1"/>
  <c r="AD810" i="1"/>
  <c r="AK810" i="1"/>
  <c r="AJ810" i="1"/>
  <c r="AL810" i="1"/>
  <c r="AD778" i="1"/>
  <c r="AK778" i="1"/>
  <c r="AJ778" i="1"/>
  <c r="AL778" i="1"/>
  <c r="AD746" i="1"/>
  <c r="AK746" i="1"/>
  <c r="AJ746" i="1"/>
  <c r="AL746" i="1"/>
  <c r="AD714" i="1"/>
  <c r="AK714" i="1"/>
  <c r="AJ714" i="1"/>
  <c r="AL714" i="1"/>
  <c r="AD682" i="1"/>
  <c r="AK682" i="1"/>
  <c r="AJ682" i="1"/>
  <c r="AL682" i="1"/>
  <c r="AD650" i="1"/>
  <c r="AK650" i="1"/>
  <c r="AJ650" i="1"/>
  <c r="AL650" i="1"/>
  <c r="AD618" i="1"/>
  <c r="AK618" i="1"/>
  <c r="AJ618" i="1"/>
  <c r="AL618" i="1"/>
  <c r="AD586" i="1"/>
  <c r="AK586" i="1"/>
  <c r="AJ586" i="1"/>
  <c r="AL586" i="1"/>
  <c r="AD554" i="1"/>
  <c r="AL554" i="1"/>
  <c r="AK554" i="1"/>
  <c r="AI554" i="1"/>
  <c r="AD522" i="1"/>
  <c r="AL522" i="1"/>
  <c r="AK522" i="1"/>
  <c r="AI522" i="1"/>
  <c r="AD490" i="1"/>
  <c r="AL490" i="1"/>
  <c r="AK490" i="1"/>
  <c r="AI490" i="1"/>
  <c r="AD458" i="1"/>
  <c r="AL458" i="1"/>
  <c r="AK458" i="1"/>
  <c r="AI458" i="1"/>
  <c r="AD426" i="1"/>
  <c r="AL426" i="1"/>
  <c r="AK426" i="1"/>
  <c r="AI426" i="1"/>
  <c r="AD394" i="1"/>
  <c r="AL394" i="1"/>
  <c r="AK394" i="1"/>
  <c r="AI394" i="1"/>
  <c r="AD361" i="1"/>
  <c r="AL361" i="1"/>
  <c r="AK361" i="1"/>
  <c r="AI361" i="1"/>
  <c r="AD329" i="1"/>
  <c r="AL329" i="1"/>
  <c r="AK329" i="1"/>
  <c r="AI329" i="1"/>
  <c r="AD297" i="1"/>
  <c r="AL297" i="1"/>
  <c r="AK297" i="1"/>
  <c r="AI297" i="1"/>
  <c r="AD265" i="1"/>
  <c r="AL265" i="1"/>
  <c r="AK265" i="1"/>
  <c r="AI265" i="1"/>
  <c r="AD233" i="1"/>
  <c r="AL233" i="1"/>
  <c r="AK233" i="1"/>
  <c r="AI233" i="1"/>
  <c r="AD201" i="1"/>
  <c r="AL201" i="1"/>
  <c r="AK201" i="1"/>
  <c r="AI201" i="1"/>
  <c r="AD169" i="1"/>
  <c r="AL169" i="1"/>
  <c r="AK169" i="1"/>
  <c r="AI169" i="1"/>
  <c r="AD137" i="1"/>
  <c r="AL137" i="1"/>
  <c r="AK137" i="1"/>
  <c r="AI137" i="1"/>
  <c r="AD105" i="1"/>
  <c r="AL105" i="1"/>
  <c r="AK105" i="1"/>
  <c r="AI105" i="1"/>
  <c r="AD73" i="1"/>
  <c r="AL73" i="1"/>
  <c r="AK73" i="1"/>
  <c r="AI73" i="1"/>
  <c r="AD41" i="1"/>
  <c r="AL41" i="1"/>
  <c r="AK41" i="1"/>
  <c r="AI41" i="1"/>
  <c r="AD705" i="1"/>
  <c r="AL705" i="1"/>
  <c r="AK705" i="1"/>
  <c r="AI705" i="1"/>
  <c r="AK601" i="1"/>
  <c r="AI601" i="1"/>
  <c r="AC601" i="1"/>
  <c r="AL601" i="1"/>
  <c r="AJ601" i="1"/>
  <c r="AD601" i="1"/>
  <c r="AI489" i="1"/>
  <c r="AK489" i="1"/>
  <c r="AJ489" i="1"/>
  <c r="AD489" i="1"/>
  <c r="AC489" i="1"/>
  <c r="AJ112" i="1"/>
  <c r="AK112" i="1"/>
  <c r="AL112" i="1"/>
  <c r="AD112" i="1"/>
  <c r="AC112" i="1"/>
  <c r="AJ16" i="1"/>
  <c r="AK16" i="1"/>
  <c r="AL16" i="1"/>
  <c r="AD16" i="1"/>
  <c r="AC16" i="1"/>
  <c r="AD1785" i="1"/>
  <c r="AJ1785" i="1"/>
  <c r="AI1785" i="1"/>
  <c r="AK1785" i="1"/>
  <c r="AL1753" i="1"/>
  <c r="AD1753" i="1"/>
  <c r="AC1753" i="1"/>
  <c r="AI1753" i="1"/>
  <c r="AI1689" i="1"/>
  <c r="AK1689" i="1"/>
  <c r="AJ1689" i="1"/>
  <c r="AL1689" i="1"/>
  <c r="AD1689" i="1"/>
  <c r="AC1689" i="1"/>
  <c r="AC1657" i="1"/>
  <c r="AL1657" i="1"/>
  <c r="AK1657" i="1"/>
  <c r="AJ1657" i="1"/>
  <c r="AD1657" i="1"/>
  <c r="AI1657" i="1"/>
  <c r="AK1625" i="1"/>
  <c r="AC1625" i="1"/>
  <c r="AL1625" i="1"/>
  <c r="AJ1625" i="1"/>
  <c r="AI1625" i="1"/>
  <c r="AD1625" i="1"/>
  <c r="AJ1593" i="1"/>
  <c r="AK1593" i="1"/>
  <c r="AC1593" i="1"/>
  <c r="AL1593" i="1"/>
  <c r="AI1593" i="1"/>
  <c r="AD1593" i="1"/>
  <c r="AC1529" i="1"/>
  <c r="AJ1529" i="1"/>
  <c r="AK1529" i="1"/>
  <c r="AI1529" i="1"/>
  <c r="AL1529" i="1"/>
  <c r="AD1529" i="1"/>
  <c r="AD1497" i="1"/>
  <c r="AK1497" i="1"/>
  <c r="AJ1497" i="1"/>
  <c r="AI1497" i="1"/>
  <c r="AK1465" i="1"/>
  <c r="AL1465" i="1"/>
  <c r="AI1465" i="1"/>
  <c r="AD1465" i="1"/>
  <c r="AC1465" i="1"/>
  <c r="AL1433" i="1"/>
  <c r="AK1433" i="1"/>
  <c r="AJ1433" i="1"/>
  <c r="AI1433" i="1"/>
  <c r="AC1433" i="1"/>
  <c r="AD1401" i="1"/>
  <c r="AL1401" i="1"/>
  <c r="AK1401" i="1"/>
  <c r="AI1401" i="1"/>
  <c r="AL1369" i="1"/>
  <c r="AK1369" i="1"/>
  <c r="AJ1369" i="1"/>
  <c r="AI1369" i="1"/>
  <c r="AC1369" i="1"/>
  <c r="AK1337" i="1"/>
  <c r="AI1337" i="1"/>
  <c r="AC1337" i="1"/>
  <c r="AL1337" i="1"/>
  <c r="AJ1337" i="1"/>
  <c r="AD1337" i="1"/>
  <c r="AK1305" i="1"/>
  <c r="AJ1305" i="1"/>
  <c r="AI1305" i="1"/>
  <c r="AL1305" i="1"/>
  <c r="AC1305" i="1"/>
  <c r="AC1273" i="1"/>
  <c r="AJ1273" i="1"/>
  <c r="AK1273" i="1"/>
  <c r="AI1273" i="1"/>
  <c r="AL1273" i="1"/>
  <c r="AD1273" i="1"/>
  <c r="AL1241" i="1"/>
  <c r="AC1241" i="1"/>
  <c r="AI1241" i="1"/>
  <c r="AD1241" i="1"/>
  <c r="AJ1241" i="1"/>
  <c r="AK1241" i="1"/>
  <c r="AJ1209" i="1"/>
  <c r="AL1209" i="1"/>
  <c r="AC1209" i="1"/>
  <c r="AK1209" i="1"/>
  <c r="AI1209" i="1"/>
  <c r="AD1209" i="1"/>
  <c r="AJ1177" i="1"/>
  <c r="AL1177" i="1"/>
  <c r="AI1177" i="1"/>
  <c r="AD1177" i="1"/>
  <c r="AC1177" i="1"/>
  <c r="AK1177" i="1"/>
  <c r="AC1145" i="1"/>
  <c r="AJ1145" i="1"/>
  <c r="AK1145" i="1"/>
  <c r="AI1145" i="1"/>
  <c r="AL1145" i="1"/>
  <c r="AD1145" i="1"/>
  <c r="AL1113" i="1"/>
  <c r="AC1113" i="1"/>
  <c r="AJ1113" i="1"/>
  <c r="AI1113" i="1"/>
  <c r="AD1113" i="1"/>
  <c r="AK1113" i="1"/>
  <c r="AJ1081" i="1"/>
  <c r="AL1081" i="1"/>
  <c r="AC1081" i="1"/>
  <c r="AK1081" i="1"/>
  <c r="AI1081" i="1"/>
  <c r="AD1081" i="1"/>
  <c r="AJ1049" i="1"/>
  <c r="AL1049" i="1"/>
  <c r="AK1049" i="1"/>
  <c r="AI1049" i="1"/>
  <c r="AD1049" i="1"/>
  <c r="AC1049" i="1"/>
  <c r="AC1017" i="1"/>
  <c r="AJ1017" i="1"/>
  <c r="AK1017" i="1"/>
  <c r="AI1017" i="1"/>
  <c r="AD1017" i="1"/>
  <c r="AL1017" i="1"/>
  <c r="AD969" i="1"/>
  <c r="AL969" i="1"/>
  <c r="AK969" i="1"/>
  <c r="AI969" i="1"/>
  <c r="AK937" i="1"/>
  <c r="AI937" i="1"/>
  <c r="AJ937" i="1"/>
  <c r="AD937" i="1"/>
  <c r="AC937" i="1"/>
  <c r="AL937" i="1"/>
  <c r="AC905" i="1"/>
  <c r="AK905" i="1"/>
  <c r="AL905" i="1"/>
  <c r="AJ905" i="1"/>
  <c r="AI905" i="1"/>
  <c r="AD905" i="1"/>
  <c r="AI873" i="1"/>
  <c r="AC873" i="1"/>
  <c r="AK873" i="1"/>
  <c r="AJ873" i="1"/>
  <c r="AD873" i="1"/>
  <c r="AL873" i="1"/>
  <c r="AK841" i="1"/>
  <c r="AI841" i="1"/>
  <c r="AC841" i="1"/>
  <c r="AL841" i="1"/>
  <c r="AJ841" i="1"/>
  <c r="AD841" i="1"/>
  <c r="AC777" i="1"/>
  <c r="AK777" i="1"/>
  <c r="AL777" i="1"/>
  <c r="AJ777" i="1"/>
  <c r="AD777" i="1"/>
  <c r="AI777" i="1"/>
  <c r="AJ689" i="1"/>
  <c r="AD689" i="1"/>
  <c r="AC689" i="1"/>
  <c r="AK689" i="1"/>
  <c r="AK385" i="1"/>
  <c r="AD385" i="1"/>
  <c r="AC385" i="1"/>
  <c r="AL385" i="1"/>
  <c r="AI280" i="1"/>
  <c r="AK280" i="1"/>
  <c r="AJ280" i="1"/>
  <c r="AD280" i="1"/>
  <c r="AC280" i="1"/>
  <c r="AJ184" i="1"/>
  <c r="AI184" i="1"/>
  <c r="AK184" i="1"/>
  <c r="AD184" i="1"/>
  <c r="AC184" i="1"/>
  <c r="AI72" i="1"/>
  <c r="AD72" i="1"/>
  <c r="AC72" i="1"/>
  <c r="AJ72" i="1"/>
  <c r="AK72" i="1"/>
  <c r="AL72" i="1"/>
  <c r="AK1807" i="1"/>
  <c r="AC1807" i="1"/>
  <c r="AI1807" i="1"/>
  <c r="AJ1807" i="1"/>
  <c r="AD1807" i="1"/>
  <c r="AK1775" i="1"/>
  <c r="AC1775" i="1"/>
  <c r="AI1775" i="1"/>
  <c r="AJ1775" i="1"/>
  <c r="AL1775" i="1"/>
  <c r="AD1775" i="1"/>
  <c r="AK1743" i="1"/>
  <c r="AC1743" i="1"/>
  <c r="AI1743" i="1"/>
  <c r="AJ1743" i="1"/>
  <c r="AL1743" i="1"/>
  <c r="AD1743" i="1"/>
  <c r="AK1711" i="1"/>
  <c r="AC1711" i="1"/>
  <c r="AI1711" i="1"/>
  <c r="AD1711" i="1"/>
  <c r="AL1711" i="1"/>
  <c r="AK1679" i="1"/>
  <c r="AC1679" i="1"/>
  <c r="AI1679" i="1"/>
  <c r="AJ1679" i="1"/>
  <c r="AL1679" i="1"/>
  <c r="AD1679" i="1"/>
  <c r="AL1647" i="1"/>
  <c r="AC1647" i="1"/>
  <c r="AK1647" i="1"/>
  <c r="AI1647" i="1"/>
  <c r="AJ1647" i="1"/>
  <c r="AI1615" i="1"/>
  <c r="AC1615" i="1"/>
  <c r="AK1615" i="1"/>
  <c r="AJ1615" i="1"/>
  <c r="AD1615" i="1"/>
  <c r="AL1615" i="1"/>
  <c r="AL1583" i="1"/>
  <c r="AC1583" i="1"/>
  <c r="AI1583" i="1"/>
  <c r="AJ1583" i="1"/>
  <c r="AK1583" i="1"/>
  <c r="AD1583" i="1"/>
  <c r="AL1551" i="1"/>
  <c r="AC1551" i="1"/>
  <c r="AJ1551" i="1"/>
  <c r="AK1551" i="1"/>
  <c r="AD1551" i="1"/>
  <c r="AL1519" i="1"/>
  <c r="AC1519" i="1"/>
  <c r="AJ1519" i="1"/>
  <c r="AK1519" i="1"/>
  <c r="AI1519" i="1"/>
  <c r="AD1519" i="1"/>
  <c r="AI1487" i="1"/>
  <c r="AC1487" i="1"/>
  <c r="AJ1487" i="1"/>
  <c r="AK1487" i="1"/>
  <c r="AL1487" i="1"/>
  <c r="AD1487" i="1"/>
  <c r="AI1455" i="1"/>
  <c r="AC1455" i="1"/>
  <c r="AK1455" i="1"/>
  <c r="AD1455" i="1"/>
  <c r="AJ1455" i="1"/>
  <c r="AI1423" i="1"/>
  <c r="AC1423" i="1"/>
  <c r="AK1423" i="1"/>
  <c r="AL1423" i="1"/>
  <c r="AJ1423" i="1"/>
  <c r="AD1423" i="1"/>
  <c r="AI1391" i="1"/>
  <c r="AC1391" i="1"/>
  <c r="AK1391" i="1"/>
  <c r="AL1391" i="1"/>
  <c r="AJ1391" i="1"/>
  <c r="AI1359" i="1"/>
  <c r="AC1359" i="1"/>
  <c r="AK1359" i="1"/>
  <c r="AJ1359" i="1"/>
  <c r="AD1359" i="1"/>
  <c r="AL1359" i="1"/>
  <c r="AI1327" i="1"/>
  <c r="AC1327" i="1"/>
  <c r="AK1327" i="1"/>
  <c r="AL1327" i="1"/>
  <c r="AJ1327" i="1"/>
  <c r="AD1327" i="1"/>
  <c r="AL1295" i="1"/>
  <c r="AC1295" i="1"/>
  <c r="AJ1295" i="1"/>
  <c r="AK1295" i="1"/>
  <c r="AD1295" i="1"/>
  <c r="AL1263" i="1"/>
  <c r="AC1263" i="1"/>
  <c r="AJ1263" i="1"/>
  <c r="AK1263" i="1"/>
  <c r="AI1263" i="1"/>
  <c r="AD1263" i="1"/>
  <c r="AL1231" i="1"/>
  <c r="AC1231" i="1"/>
  <c r="AJ1231" i="1"/>
  <c r="AK1231" i="1"/>
  <c r="AI1231" i="1"/>
  <c r="AD1231" i="1"/>
  <c r="AL1199" i="1"/>
  <c r="AC1199" i="1"/>
  <c r="AJ1199" i="1"/>
  <c r="AD1199" i="1"/>
  <c r="AI1199" i="1"/>
  <c r="AL1167" i="1"/>
  <c r="AC1167" i="1"/>
  <c r="AJ1167" i="1"/>
  <c r="AK1167" i="1"/>
  <c r="AI1167" i="1"/>
  <c r="AD1167" i="1"/>
  <c r="AL1135" i="1"/>
  <c r="AC1135" i="1"/>
  <c r="AJ1135" i="1"/>
  <c r="AK1135" i="1"/>
  <c r="AI1135" i="1"/>
  <c r="AL1103" i="1"/>
  <c r="AC1103" i="1"/>
  <c r="AJ1103" i="1"/>
  <c r="AI1103" i="1"/>
  <c r="AD1103" i="1"/>
  <c r="AK1103" i="1"/>
  <c r="AL1071" i="1"/>
  <c r="AC1071" i="1"/>
  <c r="AJ1071" i="1"/>
  <c r="AK1071" i="1"/>
  <c r="AI1071" i="1"/>
  <c r="AD1071" i="1"/>
  <c r="AL1039" i="1"/>
  <c r="AC1039" i="1"/>
  <c r="AJ1039" i="1"/>
  <c r="AK1039" i="1"/>
  <c r="AD1039" i="1"/>
  <c r="AI1007" i="1"/>
  <c r="AC1007" i="1"/>
  <c r="AK1007" i="1"/>
  <c r="AL1007" i="1"/>
  <c r="AJ1007" i="1"/>
  <c r="AD1007" i="1"/>
  <c r="AJ975" i="1"/>
  <c r="AI975" i="1"/>
  <c r="AC975" i="1"/>
  <c r="AK975" i="1"/>
  <c r="AL975" i="1"/>
  <c r="AD975" i="1"/>
  <c r="AJ943" i="1"/>
  <c r="AI943" i="1"/>
  <c r="AC943" i="1"/>
  <c r="AK943" i="1"/>
  <c r="AL943" i="1"/>
  <c r="AD943" i="1"/>
  <c r="AJ911" i="1"/>
  <c r="AI911" i="1"/>
  <c r="AD911" i="1"/>
  <c r="AC911" i="1"/>
  <c r="AK911" i="1"/>
  <c r="AL911" i="1"/>
  <c r="AJ879" i="1"/>
  <c r="AI879" i="1"/>
  <c r="AD879" i="1"/>
  <c r="AC879" i="1"/>
  <c r="AK879" i="1"/>
  <c r="AL879" i="1"/>
  <c r="AJ847" i="1"/>
  <c r="AI847" i="1"/>
  <c r="AD847" i="1"/>
  <c r="AC847" i="1"/>
  <c r="AK847" i="1"/>
  <c r="AL847" i="1"/>
  <c r="AJ815" i="1"/>
  <c r="AI815" i="1"/>
  <c r="AD815" i="1"/>
  <c r="AC815" i="1"/>
  <c r="AK815" i="1"/>
  <c r="AL815" i="1"/>
  <c r="AJ783" i="1"/>
  <c r="AI783" i="1"/>
  <c r="AD783" i="1"/>
  <c r="AC783" i="1"/>
  <c r="AK783" i="1"/>
  <c r="AL783" i="1"/>
  <c r="AJ751" i="1"/>
  <c r="AI751" i="1"/>
  <c r="AD751" i="1"/>
  <c r="AC751" i="1"/>
  <c r="AK751" i="1"/>
  <c r="AJ719" i="1"/>
  <c r="AI719" i="1"/>
  <c r="AD719" i="1"/>
  <c r="AC719" i="1"/>
  <c r="AK719" i="1"/>
  <c r="AL719" i="1"/>
  <c r="AJ687" i="1"/>
  <c r="AI687" i="1"/>
  <c r="AD687" i="1"/>
  <c r="AC687" i="1"/>
  <c r="AK687" i="1"/>
  <c r="AL687" i="1"/>
  <c r="AJ655" i="1"/>
  <c r="AI655" i="1"/>
  <c r="AD655" i="1"/>
  <c r="AC655" i="1"/>
  <c r="AK655" i="1"/>
  <c r="AL655" i="1"/>
  <c r="AJ623" i="1"/>
  <c r="AI623" i="1"/>
  <c r="AD623" i="1"/>
  <c r="AC623" i="1"/>
  <c r="AK623" i="1"/>
  <c r="AL623" i="1"/>
  <c r="AJ591" i="1"/>
  <c r="AI591" i="1"/>
  <c r="AD591" i="1"/>
  <c r="AC591" i="1"/>
  <c r="AK591" i="1"/>
  <c r="AL591" i="1"/>
  <c r="AK559" i="1"/>
  <c r="AJ559" i="1"/>
  <c r="AD559" i="1"/>
  <c r="AC559" i="1"/>
  <c r="AL559" i="1"/>
  <c r="AI559" i="1"/>
  <c r="AK527" i="1"/>
  <c r="AJ527" i="1"/>
  <c r="AD527" i="1"/>
  <c r="AC527" i="1"/>
  <c r="AL527" i="1"/>
  <c r="AI527" i="1"/>
  <c r="AC1789" i="1"/>
  <c r="AJ1789" i="1"/>
  <c r="AI1789" i="1"/>
  <c r="AL1789" i="1"/>
  <c r="AK1789" i="1"/>
  <c r="AD1789" i="1"/>
  <c r="AC1757" i="1"/>
  <c r="AJ1757" i="1"/>
  <c r="AI1757" i="1"/>
  <c r="AK1757" i="1"/>
  <c r="AL1757" i="1"/>
  <c r="AD1757" i="1"/>
  <c r="AC1725" i="1"/>
  <c r="AD1725" i="1"/>
  <c r="AI1725" i="1"/>
  <c r="AK1725" i="1"/>
  <c r="AL1725" i="1"/>
  <c r="AC1693" i="1"/>
  <c r="AL1693" i="1"/>
  <c r="AK1693" i="1"/>
  <c r="AD1693" i="1"/>
  <c r="AI1693" i="1"/>
  <c r="AJ1693" i="1"/>
  <c r="AC1661" i="1"/>
  <c r="AJ1661" i="1"/>
  <c r="AI1661" i="1"/>
  <c r="AL1661" i="1"/>
  <c r="AK1661" i="1"/>
  <c r="AD1661" i="1"/>
  <c r="AD1629" i="1"/>
  <c r="AL1629" i="1"/>
  <c r="AJ1629" i="1"/>
  <c r="AI1629" i="1"/>
  <c r="AC1629" i="1"/>
  <c r="AK1629" i="1"/>
  <c r="AD1597" i="1"/>
  <c r="AC1597" i="1"/>
  <c r="AJ1597" i="1"/>
  <c r="AK1597" i="1"/>
  <c r="AL1597" i="1"/>
  <c r="AI1597" i="1"/>
  <c r="AD1565" i="1"/>
  <c r="AJ1565" i="1"/>
  <c r="AI1565" i="1"/>
  <c r="AC1565" i="1"/>
  <c r="AK1565" i="1"/>
  <c r="AL1565" i="1"/>
  <c r="AD1533" i="1"/>
  <c r="AK1533" i="1"/>
  <c r="AJ1533" i="1"/>
  <c r="AI1533" i="1"/>
  <c r="AL1533" i="1"/>
  <c r="AC1533" i="1"/>
  <c r="AD1501" i="1"/>
  <c r="AK1501" i="1"/>
  <c r="AJ1501" i="1"/>
  <c r="AI1501" i="1"/>
  <c r="AL1501" i="1"/>
  <c r="AD1469" i="1"/>
  <c r="AC1469" i="1"/>
  <c r="AJ1469" i="1"/>
  <c r="AI1469" i="1"/>
  <c r="AK1469" i="1"/>
  <c r="AL1469" i="1"/>
  <c r="AD1437" i="1"/>
  <c r="AJ1437" i="1"/>
  <c r="AI1437" i="1"/>
  <c r="AC1437" i="1"/>
  <c r="AK1437" i="1"/>
  <c r="AL1437" i="1"/>
  <c r="AD1405" i="1"/>
  <c r="AL1405" i="1"/>
  <c r="AK1405" i="1"/>
  <c r="AJ1405" i="1"/>
  <c r="AC1405" i="1"/>
  <c r="AI1405" i="1"/>
  <c r="AD1373" i="1"/>
  <c r="AC1373" i="1"/>
  <c r="AK1373" i="1"/>
  <c r="AI1373" i="1"/>
  <c r="AL1373" i="1"/>
  <c r="AD1341" i="1"/>
  <c r="AK1341" i="1"/>
  <c r="AJ1341" i="1"/>
  <c r="AI1341" i="1"/>
  <c r="AC1341" i="1"/>
  <c r="AL1341" i="1"/>
  <c r="AD1309" i="1"/>
  <c r="AK1309" i="1"/>
  <c r="AJ1309" i="1"/>
  <c r="AL1309" i="1"/>
  <c r="AI1309" i="1"/>
  <c r="AC1309" i="1"/>
  <c r="AD1277" i="1"/>
  <c r="AL1277" i="1"/>
  <c r="AC1277" i="1"/>
  <c r="AK1277" i="1"/>
  <c r="AI1277" i="1"/>
  <c r="AJ1277" i="1"/>
  <c r="AD1245" i="1"/>
  <c r="AK1245" i="1"/>
  <c r="AJ1245" i="1"/>
  <c r="AI1245" i="1"/>
  <c r="AL1245" i="1"/>
  <c r="AC1245" i="1"/>
  <c r="AD1213" i="1"/>
  <c r="AK1213" i="1"/>
  <c r="AI1213" i="1"/>
  <c r="AC1213" i="1"/>
  <c r="AL1213" i="1"/>
  <c r="AJ1213" i="1"/>
  <c r="AD1181" i="1"/>
  <c r="AI1181" i="1"/>
  <c r="AL1181" i="1"/>
  <c r="AC1181" i="1"/>
  <c r="AJ1181" i="1"/>
  <c r="AD1149" i="1"/>
  <c r="AK1149" i="1"/>
  <c r="AJ1149" i="1"/>
  <c r="AI1149" i="1"/>
  <c r="AC1149" i="1"/>
  <c r="AL1149" i="1"/>
  <c r="AD1117" i="1"/>
  <c r="AC1117" i="1"/>
  <c r="AJ1117" i="1"/>
  <c r="AL1117" i="1"/>
  <c r="AK1117" i="1"/>
  <c r="AI1117" i="1"/>
  <c r="AD1085" i="1"/>
  <c r="AJ1085" i="1"/>
  <c r="AI1085" i="1"/>
  <c r="AL1085" i="1"/>
  <c r="AC1085" i="1"/>
  <c r="AK1085" i="1"/>
  <c r="AD1053" i="1"/>
  <c r="AK1053" i="1"/>
  <c r="AJ1053" i="1"/>
  <c r="AI1053" i="1"/>
  <c r="AL1053" i="1"/>
  <c r="AC1053" i="1"/>
  <c r="AD1021" i="1"/>
  <c r="AL1021" i="1"/>
  <c r="AC1021" i="1"/>
  <c r="AK1021" i="1"/>
  <c r="AI1021" i="1"/>
  <c r="AJ1021" i="1"/>
  <c r="AD989" i="1"/>
  <c r="AL989" i="1"/>
  <c r="AK989" i="1"/>
  <c r="AJ989" i="1"/>
  <c r="AI989" i="1"/>
  <c r="AC989" i="1"/>
  <c r="AD957" i="1"/>
  <c r="AL957" i="1"/>
  <c r="AK957" i="1"/>
  <c r="AJ957" i="1"/>
  <c r="AC957" i="1"/>
  <c r="AI957" i="1"/>
  <c r="AC925" i="1"/>
  <c r="AJ925" i="1"/>
  <c r="AI925" i="1"/>
  <c r="AD925" i="1"/>
  <c r="AK925" i="1"/>
  <c r="AL925" i="1"/>
  <c r="AC893" i="1"/>
  <c r="AL893" i="1"/>
  <c r="AK893" i="1"/>
  <c r="AJ893" i="1"/>
  <c r="AI893" i="1"/>
  <c r="AD893" i="1"/>
  <c r="AD861" i="1"/>
  <c r="AC861" i="1"/>
  <c r="AL861" i="1"/>
  <c r="AK861" i="1"/>
  <c r="AI861" i="1"/>
  <c r="AC829" i="1"/>
  <c r="AK829" i="1"/>
  <c r="AJ829" i="1"/>
  <c r="AI829" i="1"/>
  <c r="AD829" i="1"/>
  <c r="AL829" i="1"/>
  <c r="AD797" i="1"/>
  <c r="AL797" i="1"/>
  <c r="AK797" i="1"/>
  <c r="AJ797" i="1"/>
  <c r="AI797" i="1"/>
  <c r="AC797" i="1"/>
  <c r="AC765" i="1"/>
  <c r="AI765" i="1"/>
  <c r="AD765" i="1"/>
  <c r="AL765" i="1"/>
  <c r="AJ765" i="1"/>
  <c r="AK765" i="1"/>
  <c r="AD733" i="1"/>
  <c r="AL733" i="1"/>
  <c r="AK733" i="1"/>
  <c r="AJ733" i="1"/>
  <c r="AI733" i="1"/>
  <c r="AC733" i="1"/>
  <c r="AC701" i="1"/>
  <c r="AL701" i="1"/>
  <c r="AK701" i="1"/>
  <c r="AJ701" i="1"/>
  <c r="AD701" i="1"/>
  <c r="AI701" i="1"/>
  <c r="AD669" i="1"/>
  <c r="AJ669" i="1"/>
  <c r="AI669" i="1"/>
  <c r="AC669" i="1"/>
  <c r="AK669" i="1"/>
  <c r="AL669" i="1"/>
  <c r="AC637" i="1"/>
  <c r="AL637" i="1"/>
  <c r="AK637" i="1"/>
  <c r="AJ637" i="1"/>
  <c r="AI637" i="1"/>
  <c r="AD637" i="1"/>
  <c r="AD605" i="1"/>
  <c r="AC605" i="1"/>
  <c r="AL605" i="1"/>
  <c r="AK605" i="1"/>
  <c r="AI605" i="1"/>
  <c r="AJ605" i="1"/>
  <c r="AC573" i="1"/>
  <c r="AK573" i="1"/>
  <c r="AJ573" i="1"/>
  <c r="AI573" i="1"/>
  <c r="AD573" i="1"/>
  <c r="AL573" i="1"/>
  <c r="AD541" i="1"/>
  <c r="AI541" i="1"/>
  <c r="AL541" i="1"/>
  <c r="AK541" i="1"/>
  <c r="AJ541" i="1"/>
  <c r="AC541" i="1"/>
  <c r="AC509" i="1"/>
  <c r="AJ509" i="1"/>
  <c r="AD509" i="1"/>
  <c r="AI509" i="1"/>
  <c r="AK509" i="1"/>
  <c r="AL509" i="1"/>
  <c r="AD477" i="1"/>
  <c r="AI477" i="1"/>
  <c r="AL477" i="1"/>
  <c r="AK477" i="1"/>
  <c r="AJ477" i="1"/>
  <c r="AC477" i="1"/>
  <c r="AC445" i="1"/>
  <c r="AI445" i="1"/>
  <c r="AL445" i="1"/>
  <c r="AK445" i="1"/>
  <c r="AD445" i="1"/>
  <c r="AD413" i="1"/>
  <c r="AK413" i="1"/>
  <c r="AJ413" i="1"/>
  <c r="AC413" i="1"/>
  <c r="AL413" i="1"/>
  <c r="AI413" i="1"/>
  <c r="AC381" i="1"/>
  <c r="AI381" i="1"/>
  <c r="AL381" i="1"/>
  <c r="AK381" i="1"/>
  <c r="AJ381" i="1"/>
  <c r="AD381" i="1"/>
  <c r="AD348" i="1"/>
  <c r="AC348" i="1"/>
  <c r="AI348" i="1"/>
  <c r="AL348" i="1"/>
  <c r="AJ348" i="1"/>
  <c r="AK348" i="1"/>
  <c r="AC316" i="1"/>
  <c r="AL316" i="1"/>
  <c r="AK316" i="1"/>
  <c r="AJ316" i="1"/>
  <c r="AD316" i="1"/>
  <c r="AI316" i="1"/>
  <c r="AD284" i="1"/>
  <c r="AI284" i="1"/>
  <c r="AL284" i="1"/>
  <c r="AK284" i="1"/>
  <c r="AJ284" i="1"/>
  <c r="AC284" i="1"/>
  <c r="AL252" i="1"/>
  <c r="AC252" i="1"/>
  <c r="AK252" i="1"/>
  <c r="AD252" i="1"/>
  <c r="AI252" i="1"/>
  <c r="AJ252" i="1"/>
  <c r="AL220" i="1"/>
  <c r="AD220" i="1"/>
  <c r="AJ220" i="1"/>
  <c r="AI220" i="1"/>
  <c r="AK220" i="1"/>
  <c r="AC220" i="1"/>
  <c r="AL188" i="1"/>
  <c r="AC188" i="1"/>
  <c r="AK188" i="1"/>
  <c r="AD188" i="1"/>
  <c r="AI188" i="1"/>
  <c r="AJ188" i="1"/>
  <c r="AL156" i="1"/>
  <c r="AD156" i="1"/>
  <c r="AJ156" i="1"/>
  <c r="AI156" i="1"/>
  <c r="AK156" i="1"/>
  <c r="AC156" i="1"/>
  <c r="AL124" i="1"/>
  <c r="AC124" i="1"/>
  <c r="AK124" i="1"/>
  <c r="AD124" i="1"/>
  <c r="AI124" i="1"/>
  <c r="AJ124" i="1"/>
  <c r="AL92" i="1"/>
  <c r="AD92" i="1"/>
  <c r="AJ92" i="1"/>
  <c r="AI92" i="1"/>
  <c r="AK92" i="1"/>
  <c r="AC92" i="1"/>
  <c r="AL60" i="1"/>
  <c r="AC60" i="1"/>
  <c r="AK60" i="1"/>
  <c r="AD60" i="1"/>
  <c r="AI60" i="1"/>
  <c r="AJ60" i="1"/>
  <c r="AL28" i="1"/>
  <c r="AC28" i="1"/>
  <c r="AJ28" i="1"/>
  <c r="AI28" i="1"/>
  <c r="AK28" i="1"/>
  <c r="AD28" i="1"/>
  <c r="AK1782" i="1"/>
  <c r="AL1782" i="1"/>
  <c r="AJ1782" i="1"/>
  <c r="AI1782" i="1"/>
  <c r="AC1782" i="1"/>
  <c r="AD1782" i="1"/>
  <c r="AC1662" i="1"/>
  <c r="AL1662" i="1"/>
  <c r="AK1662" i="1"/>
  <c r="AJ1662" i="1"/>
  <c r="AD1662" i="1"/>
  <c r="AI1662" i="1"/>
  <c r="AD1470" i="1"/>
  <c r="AL1470" i="1"/>
  <c r="AJ1470" i="1"/>
  <c r="AC1470" i="1"/>
  <c r="AI1470" i="1"/>
  <c r="AI1222" i="1"/>
  <c r="AD1222" i="1"/>
  <c r="AK1222" i="1"/>
  <c r="AL1222" i="1"/>
  <c r="AJ1222" i="1"/>
  <c r="AC1222" i="1"/>
  <c r="AL990" i="1"/>
  <c r="AD990" i="1"/>
  <c r="AK990" i="1"/>
  <c r="AC990" i="1"/>
  <c r="AI990" i="1"/>
  <c r="AJ990" i="1"/>
  <c r="AC774" i="1"/>
  <c r="AJ774" i="1"/>
  <c r="AL774" i="1"/>
  <c r="AD774" i="1"/>
  <c r="AI774" i="1"/>
  <c r="AL189" i="1"/>
  <c r="AK189" i="1"/>
  <c r="AJ189" i="1"/>
  <c r="AI189" i="1"/>
  <c r="AC189" i="1"/>
  <c r="AI1760" i="1"/>
  <c r="AJ1760" i="1"/>
  <c r="AD1760" i="1"/>
  <c r="AC1760" i="1"/>
  <c r="AK1760" i="1"/>
  <c r="AD1608" i="1"/>
  <c r="AC1608" i="1"/>
  <c r="AL1608" i="1"/>
  <c r="AK1608" i="1"/>
  <c r="AJ1608" i="1"/>
  <c r="AL1496" i="1"/>
  <c r="AK1496" i="1"/>
  <c r="AJ1496" i="1"/>
  <c r="AI1496" i="1"/>
  <c r="AD1496" i="1"/>
  <c r="AC1496" i="1"/>
  <c r="AL1392" i="1"/>
  <c r="AK1392" i="1"/>
  <c r="AJ1392" i="1"/>
  <c r="AI1392" i="1"/>
  <c r="AC1392" i="1"/>
  <c r="AD1256" i="1"/>
  <c r="AC1256" i="1"/>
  <c r="AL1256" i="1"/>
  <c r="AK1256" i="1"/>
  <c r="AI1256" i="1"/>
  <c r="AK1128" i="1"/>
  <c r="AJ1128" i="1"/>
  <c r="AI1128" i="1"/>
  <c r="AD1128" i="1"/>
  <c r="AC1128" i="1"/>
  <c r="AL1128" i="1"/>
  <c r="AL1008" i="1"/>
  <c r="AJ1008" i="1"/>
  <c r="AD1008" i="1"/>
  <c r="AC1008" i="1"/>
  <c r="AK1008" i="1"/>
  <c r="AK888" i="1"/>
  <c r="AC888" i="1"/>
  <c r="AL888" i="1"/>
  <c r="AI888" i="1"/>
  <c r="AJ888" i="1"/>
  <c r="AD888" i="1"/>
  <c r="AL760" i="1"/>
  <c r="AC760" i="1"/>
  <c r="AJ760" i="1"/>
  <c r="AK760" i="1"/>
  <c r="AI760" i="1"/>
  <c r="AJ624" i="1"/>
  <c r="AL624" i="1"/>
  <c r="AC624" i="1"/>
  <c r="AK624" i="1"/>
  <c r="AI624" i="1"/>
  <c r="AD624" i="1"/>
  <c r="AI504" i="1"/>
  <c r="AC504" i="1"/>
  <c r="AK504" i="1"/>
  <c r="AL504" i="1"/>
  <c r="AJ504" i="1"/>
  <c r="AD504" i="1"/>
  <c r="AI375" i="1"/>
  <c r="AC375" i="1"/>
  <c r="AK375" i="1"/>
  <c r="AD375" i="1"/>
  <c r="AJ375" i="1"/>
  <c r="AK143" i="1"/>
  <c r="AI143" i="1"/>
  <c r="AC143" i="1"/>
  <c r="AL143" i="1"/>
  <c r="AD143" i="1"/>
  <c r="AI55" i="1"/>
  <c r="AC55" i="1"/>
  <c r="AK55" i="1"/>
  <c r="AJ55" i="1"/>
  <c r="AD55" i="1"/>
  <c r="AL55" i="1"/>
  <c r="AK1670" i="1"/>
  <c r="AI1670" i="1"/>
  <c r="AC1670" i="1"/>
  <c r="AL1670" i="1"/>
  <c r="AJ1670" i="1"/>
  <c r="AI1334" i="1"/>
  <c r="AK1334" i="1"/>
  <c r="AJ1334" i="1"/>
  <c r="AC1334" i="1"/>
  <c r="AD1334" i="1"/>
  <c r="AL1334" i="1"/>
  <c r="AI1110" i="1"/>
  <c r="AC1110" i="1"/>
  <c r="AD1110" i="1"/>
  <c r="AL1110" i="1"/>
  <c r="AJ1110" i="1"/>
  <c r="AK1110" i="1"/>
  <c r="AJ894" i="1"/>
  <c r="AC894" i="1"/>
  <c r="AL894" i="1"/>
  <c r="AI894" i="1"/>
  <c r="AK894" i="1"/>
  <c r="AD894" i="1"/>
  <c r="AJ678" i="1"/>
  <c r="AL678" i="1"/>
  <c r="AC678" i="1"/>
  <c r="AK678" i="1"/>
  <c r="AD678" i="1"/>
  <c r="AI285" i="1"/>
  <c r="AC285" i="1"/>
  <c r="AK285" i="1"/>
  <c r="AJ285" i="1"/>
  <c r="AD285" i="1"/>
  <c r="AL285" i="1"/>
  <c r="AK77" i="1"/>
  <c r="AI77" i="1"/>
  <c r="AC77" i="1"/>
  <c r="AL77" i="1"/>
  <c r="AJ77" i="1"/>
  <c r="AD1768" i="1"/>
  <c r="AC1768" i="1"/>
  <c r="AL1768" i="1"/>
  <c r="AK1768" i="1"/>
  <c r="AJ1768" i="1"/>
  <c r="AD1640" i="1"/>
  <c r="AC1640" i="1"/>
  <c r="AL1640" i="1"/>
  <c r="AK1640" i="1"/>
  <c r="AJ1640" i="1"/>
  <c r="AD1544" i="1"/>
  <c r="AC1544" i="1"/>
  <c r="AL1544" i="1"/>
  <c r="AK1544" i="1"/>
  <c r="AI1544" i="1"/>
  <c r="AL1400" i="1"/>
  <c r="AK1400" i="1"/>
  <c r="AJ1400" i="1"/>
  <c r="AI1400" i="1"/>
  <c r="AD1400" i="1"/>
  <c r="AC1400" i="1"/>
  <c r="AL1272" i="1"/>
  <c r="AK1272" i="1"/>
  <c r="AJ1272" i="1"/>
  <c r="AI1272" i="1"/>
  <c r="AD1272" i="1"/>
  <c r="AC1272" i="1"/>
  <c r="AI1144" i="1"/>
  <c r="AL1144" i="1"/>
  <c r="AK1144" i="1"/>
  <c r="AJ1144" i="1"/>
  <c r="AD1144" i="1"/>
  <c r="AI1016" i="1"/>
  <c r="AC1016" i="1"/>
  <c r="AJ1016" i="1"/>
  <c r="AK1016" i="1"/>
  <c r="AL1016" i="1"/>
  <c r="AD1016" i="1"/>
  <c r="AC864" i="1"/>
  <c r="AL864" i="1"/>
  <c r="AK864" i="1"/>
  <c r="AJ864" i="1"/>
  <c r="AI864" i="1"/>
  <c r="AC736" i="1"/>
  <c r="AL736" i="1"/>
  <c r="AK736" i="1"/>
  <c r="AJ736" i="1"/>
  <c r="AD736" i="1"/>
  <c r="AC608" i="1"/>
  <c r="AJ608" i="1"/>
  <c r="AL608" i="1"/>
  <c r="AI608" i="1"/>
  <c r="AD608" i="1"/>
  <c r="AK608" i="1"/>
  <c r="AK496" i="1"/>
  <c r="AI496" i="1"/>
  <c r="AC496" i="1"/>
  <c r="AJ496" i="1"/>
  <c r="AD496" i="1"/>
  <c r="AL496" i="1"/>
  <c r="AK367" i="1"/>
  <c r="AI367" i="1"/>
  <c r="AC367" i="1"/>
  <c r="AL367" i="1"/>
  <c r="AJ367" i="1"/>
  <c r="AD367" i="1"/>
  <c r="AK271" i="1"/>
  <c r="AI271" i="1"/>
  <c r="AC271" i="1"/>
  <c r="AL271" i="1"/>
  <c r="AJ271" i="1"/>
  <c r="AC63" i="1"/>
  <c r="AK63" i="1"/>
  <c r="AI63" i="1"/>
  <c r="AL63" i="1"/>
  <c r="AJ63" i="1"/>
  <c r="AD63" i="1"/>
  <c r="AJ1726" i="1"/>
  <c r="AI1726" i="1"/>
  <c r="AD1726" i="1"/>
  <c r="AC1726" i="1"/>
  <c r="AK1726" i="1"/>
  <c r="AK1542" i="1"/>
  <c r="AI1542" i="1"/>
  <c r="AD1542" i="1"/>
  <c r="AL1542" i="1"/>
  <c r="AJ1542" i="1"/>
  <c r="AC1542" i="1"/>
  <c r="AI1366" i="1"/>
  <c r="AD1366" i="1"/>
  <c r="AK1366" i="1"/>
  <c r="AL1366" i="1"/>
  <c r="AJ1366" i="1"/>
  <c r="AC1366" i="1"/>
  <c r="AI1142" i="1"/>
  <c r="AL1142" i="1"/>
  <c r="AK1142" i="1"/>
  <c r="AJ1142" i="1"/>
  <c r="AD1142" i="1"/>
  <c r="AC1142" i="1"/>
  <c r="AK902" i="1"/>
  <c r="AJ902" i="1"/>
  <c r="AD902" i="1"/>
  <c r="AC902" i="1"/>
  <c r="AL902" i="1"/>
  <c r="AI902" i="1"/>
  <c r="AJ662" i="1"/>
  <c r="AL662" i="1"/>
  <c r="AC662" i="1"/>
  <c r="AK662" i="1"/>
  <c r="AI662" i="1"/>
  <c r="AD662" i="1"/>
  <c r="AK301" i="1"/>
  <c r="AJ301" i="1"/>
  <c r="AI301" i="1"/>
  <c r="AD301" i="1"/>
  <c r="AC301" i="1"/>
  <c r="AL301" i="1"/>
  <c r="AL93" i="1"/>
  <c r="AK93" i="1"/>
  <c r="AI93" i="1"/>
  <c r="AC93" i="1"/>
  <c r="AD93" i="1"/>
  <c r="AL1776" i="1"/>
  <c r="AK1776" i="1"/>
  <c r="AI1776" i="1"/>
  <c r="AJ1776" i="1"/>
  <c r="AC1776" i="1"/>
  <c r="AI1664" i="1"/>
  <c r="AJ1664" i="1"/>
  <c r="AD1664" i="1"/>
  <c r="AC1664" i="1"/>
  <c r="AK1664" i="1"/>
  <c r="AL1552" i="1"/>
  <c r="AK1552" i="1"/>
  <c r="AJ1552" i="1"/>
  <c r="AI1552" i="1"/>
  <c r="AC1552" i="1"/>
  <c r="AL1432" i="1"/>
  <c r="AK1432" i="1"/>
  <c r="AJ1432" i="1"/>
  <c r="AI1432" i="1"/>
  <c r="AD1432" i="1"/>
  <c r="AC1432" i="1"/>
  <c r="AL1328" i="1"/>
  <c r="AK1328" i="1"/>
  <c r="AJ1328" i="1"/>
  <c r="AI1328" i="1"/>
  <c r="AC1328" i="1"/>
  <c r="AL1200" i="1"/>
  <c r="AK1200" i="1"/>
  <c r="AJ1200" i="1"/>
  <c r="AI1200" i="1"/>
  <c r="AC1200" i="1"/>
  <c r="AJ1072" i="1"/>
  <c r="AI1072" i="1"/>
  <c r="AL1072" i="1"/>
  <c r="AD1072" i="1"/>
  <c r="AC1072" i="1"/>
  <c r="AK1072" i="1"/>
  <c r="AL944" i="1"/>
  <c r="AJ944" i="1"/>
  <c r="AI944" i="1"/>
  <c r="AK944" i="1"/>
  <c r="AD944" i="1"/>
  <c r="AC944" i="1"/>
  <c r="AJ808" i="1"/>
  <c r="AC808" i="1"/>
  <c r="AK808" i="1"/>
  <c r="AI808" i="1"/>
  <c r="AL808" i="1"/>
  <c r="AJ680" i="1"/>
  <c r="AC680" i="1"/>
  <c r="AK680" i="1"/>
  <c r="AI680" i="1"/>
  <c r="AD680" i="1"/>
  <c r="AK552" i="1"/>
  <c r="AI552" i="1"/>
  <c r="AC552" i="1"/>
  <c r="AL552" i="1"/>
  <c r="AJ552" i="1"/>
  <c r="AD552" i="1"/>
  <c r="AC416" i="1"/>
  <c r="AK416" i="1"/>
  <c r="AI416" i="1"/>
  <c r="AD416" i="1"/>
  <c r="AJ416" i="1"/>
  <c r="AK303" i="1"/>
  <c r="AI303" i="1"/>
  <c r="AC303" i="1"/>
  <c r="AD303" i="1"/>
  <c r="AJ303" i="1"/>
  <c r="AI183" i="1"/>
  <c r="AC183" i="1"/>
  <c r="AK183" i="1"/>
  <c r="AL183" i="1"/>
  <c r="AD183" i="1"/>
  <c r="AI87" i="1"/>
  <c r="AC87" i="1"/>
  <c r="AK87" i="1"/>
  <c r="AD87" i="1"/>
  <c r="AJ87" i="1"/>
  <c r="AC1774" i="1"/>
  <c r="AL1774" i="1"/>
  <c r="AJ1774" i="1"/>
  <c r="AD1774" i="1"/>
  <c r="AI1774" i="1"/>
  <c r="AK1774" i="1"/>
  <c r="AL1550" i="1"/>
  <c r="AK1550" i="1"/>
  <c r="AJ1550" i="1"/>
  <c r="AI1550" i="1"/>
  <c r="AD1550" i="1"/>
  <c r="AC1550" i="1"/>
  <c r="AC1230" i="1"/>
  <c r="AD1230" i="1"/>
  <c r="AK1230" i="1"/>
  <c r="AI1230" i="1"/>
  <c r="AL1230" i="1"/>
  <c r="AJ1230" i="1"/>
  <c r="AL998" i="1"/>
  <c r="AJ998" i="1"/>
  <c r="AD998" i="1"/>
  <c r="AI998" i="1"/>
  <c r="AK998" i="1"/>
  <c r="AC998" i="1"/>
  <c r="AK766" i="1"/>
  <c r="AJ766" i="1"/>
  <c r="AI766" i="1"/>
  <c r="AL766" i="1"/>
  <c r="AC766" i="1"/>
  <c r="AK534" i="1"/>
  <c r="AI534" i="1"/>
  <c r="AC534" i="1"/>
  <c r="AD534" i="1"/>
  <c r="AJ534" i="1"/>
  <c r="AL1752" i="1"/>
  <c r="AK1752" i="1"/>
  <c r="AI1752" i="1"/>
  <c r="AJ1752" i="1"/>
  <c r="AD1752" i="1"/>
  <c r="AC1752" i="1"/>
  <c r="AL1624" i="1"/>
  <c r="AK1624" i="1"/>
  <c r="AI1624" i="1"/>
  <c r="AJ1624" i="1"/>
  <c r="AD1624" i="1"/>
  <c r="AC1624" i="1"/>
  <c r="AD1416" i="1"/>
  <c r="AC1416" i="1"/>
  <c r="AL1416" i="1"/>
  <c r="AK1416" i="1"/>
  <c r="AI1416" i="1"/>
  <c r="AJ1280" i="1"/>
  <c r="AI1280" i="1"/>
  <c r="AD1280" i="1"/>
  <c r="AC1280" i="1"/>
  <c r="AK1280" i="1"/>
  <c r="AC1152" i="1"/>
  <c r="AK1152" i="1"/>
  <c r="AJ1152" i="1"/>
  <c r="AI1152" i="1"/>
  <c r="AD1152" i="1"/>
  <c r="AL1152" i="1"/>
  <c r="AC1024" i="1"/>
  <c r="AI1024" i="1"/>
  <c r="AD1024" i="1"/>
  <c r="AK1024" i="1"/>
  <c r="AL1024" i="1"/>
  <c r="AL904" i="1"/>
  <c r="AC904" i="1"/>
  <c r="AI904" i="1"/>
  <c r="AK904" i="1"/>
  <c r="AD904" i="1"/>
  <c r="AJ784" i="1"/>
  <c r="AL784" i="1"/>
  <c r="AK784" i="1"/>
  <c r="AI784" i="1"/>
  <c r="AD784" i="1"/>
  <c r="AL664" i="1"/>
  <c r="AC664" i="1"/>
  <c r="AJ664" i="1"/>
  <c r="AK664" i="1"/>
  <c r="AI664" i="1"/>
  <c r="AD664" i="1"/>
  <c r="AK528" i="1"/>
  <c r="AI528" i="1"/>
  <c r="AC528" i="1"/>
  <c r="AL528" i="1"/>
  <c r="AJ528" i="1"/>
  <c r="AD528" i="1"/>
  <c r="AK392" i="1"/>
  <c r="AI392" i="1"/>
  <c r="AC392" i="1"/>
  <c r="AJ392" i="1"/>
  <c r="AD392" i="1"/>
  <c r="AL392" i="1"/>
  <c r="AC287" i="1"/>
  <c r="AK287" i="1"/>
  <c r="AI287" i="1"/>
  <c r="AL287" i="1"/>
  <c r="AD287" i="1"/>
  <c r="AK167" i="1"/>
  <c r="AI167" i="1"/>
  <c r="AC167" i="1"/>
  <c r="AL167" i="1"/>
  <c r="AJ167" i="1"/>
  <c r="AK71" i="1"/>
  <c r="AI71" i="1"/>
  <c r="AC71" i="1"/>
  <c r="AL71" i="1"/>
  <c r="AD71" i="1"/>
  <c r="AJ1646" i="1"/>
  <c r="AD1646" i="1"/>
  <c r="AK1646" i="1"/>
  <c r="AC1646" i="1"/>
  <c r="AI1646" i="1"/>
  <c r="AL1646" i="1"/>
  <c r="AL1422" i="1"/>
  <c r="AK1422" i="1"/>
  <c r="AI1422" i="1"/>
  <c r="AD1422" i="1"/>
  <c r="AJ1422" i="1"/>
  <c r="AI1254" i="1"/>
  <c r="AL1254" i="1"/>
  <c r="AK1254" i="1"/>
  <c r="AJ1254" i="1"/>
  <c r="AC1254" i="1"/>
  <c r="AD1254" i="1"/>
  <c r="AI1030" i="1"/>
  <c r="AD1030" i="1"/>
  <c r="AJ1030" i="1"/>
  <c r="AK1030" i="1"/>
  <c r="AL1030" i="1"/>
  <c r="AJ814" i="1"/>
  <c r="AL814" i="1"/>
  <c r="AC814" i="1"/>
  <c r="AI814" i="1"/>
  <c r="AD814" i="1"/>
  <c r="AK814" i="1"/>
  <c r="AC590" i="1"/>
  <c r="AJ590" i="1"/>
  <c r="AL590" i="1"/>
  <c r="AI590" i="1"/>
  <c r="AD590" i="1"/>
  <c r="AK590" i="1"/>
  <c r="AL414" i="1"/>
  <c r="AK414" i="1"/>
  <c r="AJ414" i="1"/>
  <c r="AI414" i="1"/>
  <c r="AC414" i="1"/>
  <c r="AD414" i="1"/>
  <c r="AK221" i="1"/>
  <c r="AI221" i="1"/>
  <c r="AJ221" i="1"/>
  <c r="AD221" i="1"/>
  <c r="AC221" i="1"/>
  <c r="AL221" i="1"/>
  <c r="AI519" i="1"/>
  <c r="AL519" i="1"/>
  <c r="AK519" i="1"/>
  <c r="AJ519" i="1"/>
  <c r="AC519" i="1"/>
  <c r="AD519" i="1"/>
  <c r="AI487" i="1"/>
  <c r="AL487" i="1"/>
  <c r="AK487" i="1"/>
  <c r="AJ487" i="1"/>
  <c r="AC487" i="1"/>
  <c r="AD487" i="1"/>
  <c r="AI455" i="1"/>
  <c r="AL455" i="1"/>
  <c r="AK455" i="1"/>
  <c r="AJ455" i="1"/>
  <c r="AC455" i="1"/>
  <c r="AD455" i="1"/>
  <c r="AI423" i="1"/>
  <c r="AL423" i="1"/>
  <c r="AK423" i="1"/>
  <c r="AJ423" i="1"/>
  <c r="AC423" i="1"/>
  <c r="AD423" i="1"/>
  <c r="AI391" i="1"/>
  <c r="AL391" i="1"/>
  <c r="AK391" i="1"/>
  <c r="AJ391" i="1"/>
  <c r="AC391" i="1"/>
  <c r="AD391" i="1"/>
  <c r="AI358" i="1"/>
  <c r="AL358" i="1"/>
  <c r="AK358" i="1"/>
  <c r="AJ358" i="1"/>
  <c r="AC358" i="1"/>
  <c r="AD358" i="1"/>
  <c r="AI326" i="1"/>
  <c r="AL326" i="1"/>
  <c r="AK326" i="1"/>
  <c r="AJ326" i="1"/>
  <c r="AC326" i="1"/>
  <c r="AI294" i="1"/>
  <c r="AL294" i="1"/>
  <c r="AK294" i="1"/>
  <c r="AJ294" i="1"/>
  <c r="AC294" i="1"/>
  <c r="AD294" i="1"/>
  <c r="AJ262" i="1"/>
  <c r="AI262" i="1"/>
  <c r="AK262" i="1"/>
  <c r="AL262" i="1"/>
  <c r="AC262" i="1"/>
  <c r="AD262" i="1"/>
  <c r="AJ230" i="1"/>
  <c r="AI230" i="1"/>
  <c r="AK230" i="1"/>
  <c r="AL230" i="1"/>
  <c r="AC230" i="1"/>
  <c r="AD230" i="1"/>
  <c r="AJ198" i="1"/>
  <c r="AI198" i="1"/>
  <c r="AK198" i="1"/>
  <c r="AL198" i="1"/>
  <c r="AC198" i="1"/>
  <c r="AD198" i="1"/>
  <c r="AJ166" i="1"/>
  <c r="AI166" i="1"/>
  <c r="AK166" i="1"/>
  <c r="AL166" i="1"/>
  <c r="AC166" i="1"/>
  <c r="AD166" i="1"/>
  <c r="AJ134" i="1"/>
  <c r="AI134" i="1"/>
  <c r="AK134" i="1"/>
  <c r="AL134" i="1"/>
  <c r="AC134" i="1"/>
  <c r="AD134" i="1"/>
  <c r="AJ102" i="1"/>
  <c r="AI102" i="1"/>
  <c r="AK102" i="1"/>
  <c r="AL102" i="1"/>
  <c r="AC102" i="1"/>
  <c r="AD102" i="1"/>
  <c r="AJ70" i="1"/>
  <c r="AI70" i="1"/>
  <c r="AK70" i="1"/>
  <c r="AL70" i="1"/>
  <c r="AC70" i="1"/>
  <c r="AJ38" i="1"/>
  <c r="AI38" i="1"/>
  <c r="AK38" i="1"/>
  <c r="AL38" i="1"/>
  <c r="AC38" i="1"/>
  <c r="AD38" i="1"/>
  <c r="AK1654" i="1"/>
  <c r="AI1654" i="1"/>
  <c r="AC1654" i="1"/>
  <c r="AL1654" i="1"/>
  <c r="AJ1654" i="1"/>
  <c r="AD1654" i="1"/>
  <c r="AI1454" i="1"/>
  <c r="AJ1454" i="1"/>
  <c r="AC1454" i="1"/>
  <c r="AD1454" i="1"/>
  <c r="AK1454" i="1"/>
  <c r="AL1454" i="1"/>
  <c r="AD1238" i="1"/>
  <c r="AK1238" i="1"/>
  <c r="AI1238" i="1"/>
  <c r="AL1238" i="1"/>
  <c r="AJ1238" i="1"/>
  <c r="AI1038" i="1"/>
  <c r="AC1038" i="1"/>
  <c r="AD1038" i="1"/>
  <c r="AK1038" i="1"/>
  <c r="AL1038" i="1"/>
  <c r="AJ1038" i="1"/>
  <c r="AL798" i="1"/>
  <c r="AC798" i="1"/>
  <c r="AJ798" i="1"/>
  <c r="AD798" i="1"/>
  <c r="AK798" i="1"/>
  <c r="AC558" i="1"/>
  <c r="AK558" i="1"/>
  <c r="AL558" i="1"/>
  <c r="AJ558" i="1"/>
  <c r="AD558" i="1"/>
  <c r="AI558" i="1"/>
  <c r="AD309" i="1"/>
  <c r="AL309" i="1"/>
  <c r="AK309" i="1"/>
  <c r="AI309" i="1"/>
  <c r="AK101" i="1"/>
  <c r="AI101" i="1"/>
  <c r="AC101" i="1"/>
  <c r="AL101" i="1"/>
  <c r="AJ101" i="1"/>
  <c r="AD101" i="1"/>
  <c r="AJ50" i="1"/>
  <c r="AK50" i="1"/>
  <c r="AD50" i="1"/>
  <c r="AL50" i="1"/>
  <c r="AC50" i="1"/>
  <c r="AC1732" i="1"/>
  <c r="AD1636" i="1"/>
  <c r="AD1476" i="1"/>
  <c r="AD1412" i="1"/>
  <c r="AJ1721" i="1"/>
  <c r="AD1561" i="1"/>
  <c r="AJ993" i="1"/>
  <c r="AD785" i="1"/>
  <c r="AJ617" i="1"/>
  <c r="AL585" i="1"/>
  <c r="AK497" i="1"/>
  <c r="AD393" i="1"/>
  <c r="AK288" i="1"/>
  <c r="AI272" i="1"/>
  <c r="AJ192" i="1"/>
  <c r="AC947" i="1"/>
  <c r="AI915" i="1"/>
  <c r="AK883" i="1"/>
  <c r="AK787" i="1"/>
  <c r="AI723" i="1"/>
  <c r="AJ627" i="1"/>
  <c r="AL531" i="1"/>
  <c r="AJ467" i="1"/>
  <c r="AK370" i="1"/>
  <c r="AL274" i="1"/>
  <c r="AD210" i="1"/>
  <c r="AI82" i="1"/>
  <c r="AC1802" i="1"/>
  <c r="AC1738" i="1"/>
  <c r="AC1674" i="1"/>
  <c r="AC1610" i="1"/>
  <c r="AC1546" i="1"/>
  <c r="AC1482" i="1"/>
  <c r="AC1418" i="1"/>
  <c r="AC1354" i="1"/>
  <c r="AC1290" i="1"/>
  <c r="AC1226" i="1"/>
  <c r="AC1162" i="1"/>
  <c r="AC1098" i="1"/>
  <c r="AC1034" i="1"/>
  <c r="AC970" i="1"/>
  <c r="AC906" i="1"/>
  <c r="AC842" i="1"/>
  <c r="AC778" i="1"/>
  <c r="AC714" i="1"/>
  <c r="AC650" i="1"/>
  <c r="AC586" i="1"/>
  <c r="AC522" i="1"/>
  <c r="AC458" i="1"/>
  <c r="AC394" i="1"/>
  <c r="AC329" i="1"/>
  <c r="AC265" i="1"/>
  <c r="AC201" i="1"/>
  <c r="AC137" i="1"/>
  <c r="AC73" i="1"/>
  <c r="AC1785" i="1"/>
  <c r="AL1664" i="1"/>
  <c r="AJ1544" i="1"/>
  <c r="AL1280" i="1"/>
  <c r="AJ904" i="1"/>
  <c r="AD808" i="1"/>
  <c r="AJ287" i="1"/>
  <c r="AJ143" i="1"/>
  <c r="AK774" i="1"/>
  <c r="AL1807" i="1"/>
  <c r="AJ1373" i="1"/>
  <c r="AD1764" i="1"/>
  <c r="AC1668" i="1"/>
  <c r="AD1572" i="1"/>
  <c r="AD1508" i="1"/>
  <c r="AD1444" i="1"/>
  <c r="AD1380" i="1"/>
  <c r="AJ1796" i="1"/>
  <c r="AJ1764" i="1"/>
  <c r="AJ1732" i="1"/>
  <c r="AJ1700" i="1"/>
  <c r="AJ1668" i="1"/>
  <c r="AJ1636" i="1"/>
  <c r="AJ1604" i="1"/>
  <c r="AJ1572" i="1"/>
  <c r="AI1540" i="1"/>
  <c r="AI1508" i="1"/>
  <c r="AI1476" i="1"/>
  <c r="AI1444" i="1"/>
  <c r="AI1412" i="1"/>
  <c r="AI1380" i="1"/>
  <c r="AI1348" i="1"/>
  <c r="AL1561" i="1"/>
  <c r="AK993" i="1"/>
  <c r="AI785" i="1"/>
  <c r="AC697" i="1"/>
  <c r="AK617" i="1"/>
  <c r="AL497" i="1"/>
  <c r="AJ393" i="1"/>
  <c r="AL288" i="1"/>
  <c r="AC176" i="1"/>
  <c r="AC80" i="1"/>
  <c r="AC1811" i="1"/>
  <c r="AC1779" i="1"/>
  <c r="AC1747" i="1"/>
  <c r="AC1715" i="1"/>
  <c r="AC1683" i="1"/>
  <c r="AC1651" i="1"/>
  <c r="AC1619" i="1"/>
  <c r="AC1587" i="1"/>
  <c r="AC1555" i="1"/>
  <c r="AC1523" i="1"/>
  <c r="AC1491" i="1"/>
  <c r="AC1459" i="1"/>
  <c r="AC1427" i="1"/>
  <c r="AC1395" i="1"/>
  <c r="AC1363" i="1"/>
  <c r="AC1331" i="1"/>
  <c r="AC1299" i="1"/>
  <c r="AC1267" i="1"/>
  <c r="AC1235" i="1"/>
  <c r="AC1203" i="1"/>
  <c r="AC1171" i="1"/>
  <c r="AC1139" i="1"/>
  <c r="AC1107" i="1"/>
  <c r="AC1075" i="1"/>
  <c r="AC1043" i="1"/>
  <c r="AC1011" i="1"/>
  <c r="AC979" i="1"/>
  <c r="AI947" i="1"/>
  <c r="AJ915" i="1"/>
  <c r="AL883" i="1"/>
  <c r="AI819" i="1"/>
  <c r="AJ723" i="1"/>
  <c r="AK627" i="1"/>
  <c r="AI563" i="1"/>
  <c r="AK467" i="1"/>
  <c r="AL370" i="1"/>
  <c r="AJ306" i="1"/>
  <c r="AK210" i="1"/>
  <c r="AD146" i="1"/>
  <c r="AC705" i="1"/>
  <c r="AL280" i="1"/>
  <c r="AJ1802" i="1"/>
  <c r="AJ1738" i="1"/>
  <c r="AJ1674" i="1"/>
  <c r="AI1610" i="1"/>
  <c r="AJ1546" i="1"/>
  <c r="AJ1482" i="1"/>
  <c r="AJ1418" i="1"/>
  <c r="AJ1354" i="1"/>
  <c r="AJ1290" i="1"/>
  <c r="AJ1226" i="1"/>
  <c r="AJ1162" i="1"/>
  <c r="AJ1098" i="1"/>
  <c r="AL1034" i="1"/>
  <c r="AK970" i="1"/>
  <c r="AK906" i="1"/>
  <c r="AI842" i="1"/>
  <c r="AI778" i="1"/>
  <c r="AI714" i="1"/>
  <c r="AI650" i="1"/>
  <c r="AI586" i="1"/>
  <c r="AJ522" i="1"/>
  <c r="AJ458" i="1"/>
  <c r="AJ394" i="1"/>
  <c r="AJ329" i="1"/>
  <c r="AJ265" i="1"/>
  <c r="AJ201" i="1"/>
  <c r="AJ137" i="1"/>
  <c r="AJ73" i="1"/>
  <c r="AL1785" i="1"/>
  <c r="AD1776" i="1"/>
  <c r="AD1328" i="1"/>
  <c r="AL303" i="1"/>
  <c r="AI1039" i="1"/>
  <c r="AC1422" i="1"/>
  <c r="AK1181" i="1"/>
  <c r="AI18" i="1"/>
  <c r="AD18" i="1"/>
  <c r="AJ18" i="1"/>
  <c r="AK18" i="1"/>
  <c r="AC18" i="1"/>
  <c r="AL18" i="1"/>
  <c r="AC1796" i="1"/>
  <c r="AD1700" i="1"/>
  <c r="AD1604" i="1"/>
  <c r="AD1540" i="1"/>
  <c r="AD1348" i="1"/>
  <c r="AI1796" i="1"/>
  <c r="AI1764" i="1"/>
  <c r="AI1732" i="1"/>
  <c r="AI1700" i="1"/>
  <c r="AI1668" i="1"/>
  <c r="AI1636" i="1"/>
  <c r="AI1604" i="1"/>
  <c r="AI1572" i="1"/>
  <c r="AJ1540" i="1"/>
  <c r="AJ1508" i="1"/>
  <c r="AJ1476" i="1"/>
  <c r="AJ1444" i="1"/>
  <c r="AJ1412" i="1"/>
  <c r="AJ1380" i="1"/>
  <c r="AJ1348" i="1"/>
  <c r="AI1561" i="1"/>
  <c r="AL993" i="1"/>
  <c r="AJ785" i="1"/>
  <c r="AD697" i="1"/>
  <c r="AL617" i="1"/>
  <c r="AI497" i="1"/>
  <c r="AK393" i="1"/>
  <c r="AI288" i="1"/>
  <c r="AD176" i="1"/>
  <c r="AD80" i="1"/>
  <c r="AD1811" i="1"/>
  <c r="AD1779" i="1"/>
  <c r="AD1747" i="1"/>
  <c r="AD1715" i="1"/>
  <c r="AD1683" i="1"/>
  <c r="AD1651" i="1"/>
  <c r="AD1619" i="1"/>
  <c r="AD1587" i="1"/>
  <c r="AD1555" i="1"/>
  <c r="AD1523" i="1"/>
  <c r="AD1491" i="1"/>
  <c r="AD1459" i="1"/>
  <c r="AD1427" i="1"/>
  <c r="AD1395" i="1"/>
  <c r="AD1363" i="1"/>
  <c r="AD1331" i="1"/>
  <c r="AD1299" i="1"/>
  <c r="AD1267" i="1"/>
  <c r="AD1235" i="1"/>
  <c r="AD1203" i="1"/>
  <c r="AD1171" i="1"/>
  <c r="AD1139" i="1"/>
  <c r="AD1107" i="1"/>
  <c r="AD1075" i="1"/>
  <c r="AD1043" i="1"/>
  <c r="AD1011" i="1"/>
  <c r="AI979" i="1"/>
  <c r="AJ947" i="1"/>
  <c r="AK915" i="1"/>
  <c r="AJ819" i="1"/>
  <c r="AK723" i="1"/>
  <c r="AI659" i="1"/>
  <c r="AJ563" i="1"/>
  <c r="AL467" i="1"/>
  <c r="AJ403" i="1"/>
  <c r="AK306" i="1"/>
  <c r="AI146" i="1"/>
  <c r="AJ705" i="1"/>
  <c r="AL184" i="1"/>
  <c r="AI16" i="1"/>
  <c r="AK1753" i="1"/>
  <c r="AJ385" i="1"/>
  <c r="AD360" i="1"/>
  <c r="AI1768" i="1"/>
  <c r="AI1608" i="1"/>
  <c r="AD760" i="1"/>
  <c r="AL1455" i="1"/>
  <c r="AD1135" i="1"/>
  <c r="AK1470" i="1"/>
  <c r="AJ861" i="1"/>
  <c r="AJ178" i="1"/>
  <c r="AK178" i="1"/>
  <c r="AL178" i="1"/>
  <c r="AC178" i="1"/>
  <c r="AK1796" i="1"/>
  <c r="AK1764" i="1"/>
  <c r="AK1732" i="1"/>
  <c r="AK1700" i="1"/>
  <c r="AK1668" i="1"/>
  <c r="AK1636" i="1"/>
  <c r="AK1604" i="1"/>
  <c r="AK1572" i="1"/>
  <c r="AK1540" i="1"/>
  <c r="AK1508" i="1"/>
  <c r="AK1476" i="1"/>
  <c r="AK1444" i="1"/>
  <c r="AK1412" i="1"/>
  <c r="AK1380" i="1"/>
  <c r="AK1348" i="1"/>
  <c r="AC1721" i="1"/>
  <c r="AJ1561" i="1"/>
  <c r="AK785" i="1"/>
  <c r="AI697" i="1"/>
  <c r="AC585" i="1"/>
  <c r="AL393" i="1"/>
  <c r="AC272" i="1"/>
  <c r="AC192" i="1"/>
  <c r="AL176" i="1"/>
  <c r="AL80" i="1"/>
  <c r="AK1811" i="1"/>
  <c r="AK1779" i="1"/>
  <c r="AK1747" i="1"/>
  <c r="AK1715" i="1"/>
  <c r="AK1683" i="1"/>
  <c r="AJ1651" i="1"/>
  <c r="AI1619" i="1"/>
  <c r="AJ1587" i="1"/>
  <c r="AL1555" i="1"/>
  <c r="AL1523" i="1"/>
  <c r="AI1491" i="1"/>
  <c r="AI1459" i="1"/>
  <c r="AI1427" i="1"/>
  <c r="AJ1395" i="1"/>
  <c r="AJ1363" i="1"/>
  <c r="AJ1331" i="1"/>
  <c r="AL1299" i="1"/>
  <c r="AL1267" i="1"/>
  <c r="AL1235" i="1"/>
  <c r="AL1203" i="1"/>
  <c r="AL1171" i="1"/>
  <c r="AL1139" i="1"/>
  <c r="AL1107" i="1"/>
  <c r="AL1075" i="1"/>
  <c r="AL1043" i="1"/>
  <c r="AI1011" i="1"/>
  <c r="AJ979" i="1"/>
  <c r="AK947" i="1"/>
  <c r="AL915" i="1"/>
  <c r="AK819" i="1"/>
  <c r="AD755" i="1"/>
  <c r="AJ659" i="1"/>
  <c r="AK563" i="1"/>
  <c r="AJ499" i="1"/>
  <c r="AK403" i="1"/>
  <c r="AL306" i="1"/>
  <c r="AD242" i="1"/>
  <c r="AI50" i="1"/>
  <c r="AJ1753" i="1"/>
  <c r="AI689" i="1"/>
  <c r="AI385" i="1"/>
  <c r="AC1497" i="1"/>
  <c r="AL1760" i="1"/>
  <c r="AC1144" i="1"/>
  <c r="AD864" i="1"/>
  <c r="AL416" i="1"/>
  <c r="AD167" i="1"/>
  <c r="AD77" i="1"/>
  <c r="AI1551" i="1"/>
  <c r="AJ445" i="1"/>
  <c r="AI338" i="1"/>
  <c r="AD338" i="1"/>
  <c r="AC338" i="1"/>
  <c r="AD1721" i="1"/>
  <c r="AJ697" i="1"/>
  <c r="AD585" i="1"/>
  <c r="AD272" i="1"/>
  <c r="AD192" i="1"/>
  <c r="AK176" i="1"/>
  <c r="AK80" i="1"/>
  <c r="AL1811" i="1"/>
  <c r="AL1779" i="1"/>
  <c r="AL1747" i="1"/>
  <c r="AL1715" i="1"/>
  <c r="AL1683" i="1"/>
  <c r="AK1651" i="1"/>
  <c r="AJ1619" i="1"/>
  <c r="AI1587" i="1"/>
  <c r="AI1555" i="1"/>
  <c r="AI1523" i="1"/>
  <c r="AL1491" i="1"/>
  <c r="AL1459" i="1"/>
  <c r="AJ1427" i="1"/>
  <c r="AI1395" i="1"/>
  <c r="AI1363" i="1"/>
  <c r="AI1331" i="1"/>
  <c r="AI1299" i="1"/>
  <c r="AI1267" i="1"/>
  <c r="AI1235" i="1"/>
  <c r="AI1203" i="1"/>
  <c r="AI1171" i="1"/>
  <c r="AI1139" i="1"/>
  <c r="AI1107" i="1"/>
  <c r="AI1075" i="1"/>
  <c r="AI1043" i="1"/>
  <c r="AJ1011" i="1"/>
  <c r="AK979" i="1"/>
  <c r="AL947" i="1"/>
  <c r="AI851" i="1"/>
  <c r="AJ755" i="1"/>
  <c r="AK659" i="1"/>
  <c r="AI595" i="1"/>
  <c r="AK499" i="1"/>
  <c r="AL403" i="1"/>
  <c r="AJ338" i="1"/>
  <c r="AK242" i="1"/>
  <c r="AD1369" i="1"/>
  <c r="AC1770" i="1"/>
  <c r="AC1706" i="1"/>
  <c r="AC1642" i="1"/>
  <c r="AC1578" i="1"/>
  <c r="AC1514" i="1"/>
  <c r="AC1450" i="1"/>
  <c r="AC1386" i="1"/>
  <c r="AC1322" i="1"/>
  <c r="AC1258" i="1"/>
  <c r="AC1194" i="1"/>
  <c r="AC1130" i="1"/>
  <c r="AC1066" i="1"/>
  <c r="AC1002" i="1"/>
  <c r="AC938" i="1"/>
  <c r="AC874" i="1"/>
  <c r="AC810" i="1"/>
  <c r="AC746" i="1"/>
  <c r="AC682" i="1"/>
  <c r="AC618" i="1"/>
  <c r="AC554" i="1"/>
  <c r="AC490" i="1"/>
  <c r="AC426" i="1"/>
  <c r="AC361" i="1"/>
  <c r="AC297" i="1"/>
  <c r="AC233" i="1"/>
  <c r="AC169" i="1"/>
  <c r="AC105" i="1"/>
  <c r="AC41" i="1"/>
  <c r="AJ1465" i="1"/>
  <c r="AD1305" i="1"/>
  <c r="AL689" i="1"/>
  <c r="AL1497" i="1"/>
  <c r="AD1200" i="1"/>
  <c r="AJ1024" i="1"/>
  <c r="AL680" i="1"/>
  <c r="AJ183" i="1"/>
  <c r="AJ71" i="1"/>
  <c r="AD1647" i="1"/>
  <c r="AL751" i="1"/>
  <c r="AJ210" i="1"/>
  <c r="AL210" i="1"/>
  <c r="AC210" i="1"/>
  <c r="AL979" i="1"/>
  <c r="AJ851" i="1"/>
  <c r="AK755" i="1"/>
  <c r="AI691" i="1"/>
  <c r="AJ595" i="1"/>
  <c r="AL499" i="1"/>
  <c r="AJ435" i="1"/>
  <c r="AK338" i="1"/>
  <c r="AI242" i="1"/>
  <c r="AD178" i="1"/>
  <c r="AI114" i="1"/>
  <c r="AC969" i="1"/>
  <c r="AJ1770" i="1"/>
  <c r="AJ1706" i="1"/>
  <c r="AI1642" i="1"/>
  <c r="AJ1578" i="1"/>
  <c r="AJ1514" i="1"/>
  <c r="AJ1450" i="1"/>
  <c r="AJ1386" i="1"/>
  <c r="AJ1322" i="1"/>
  <c r="AJ1258" i="1"/>
  <c r="AJ1194" i="1"/>
  <c r="AJ1130" i="1"/>
  <c r="AL1066" i="1"/>
  <c r="AK1002" i="1"/>
  <c r="AK938" i="1"/>
  <c r="AI874" i="1"/>
  <c r="AI810" i="1"/>
  <c r="AI746" i="1"/>
  <c r="AI682" i="1"/>
  <c r="AI618" i="1"/>
  <c r="AJ554" i="1"/>
  <c r="AJ490" i="1"/>
  <c r="AJ426" i="1"/>
  <c r="AJ361" i="1"/>
  <c r="AJ297" i="1"/>
  <c r="AJ233" i="1"/>
  <c r="AJ169" i="1"/>
  <c r="AJ105" i="1"/>
  <c r="AJ41" i="1"/>
  <c r="AD1433" i="1"/>
  <c r="AL489" i="1"/>
  <c r="AI1640" i="1"/>
  <c r="AI1008" i="1"/>
  <c r="AL87" i="1"/>
  <c r="AD1670" i="1"/>
  <c r="AK1199" i="1"/>
  <c r="AJ93" i="1"/>
  <c r="AJ1725" i="1"/>
  <c r="AC1501" i="1"/>
  <c r="AI1702" i="1"/>
  <c r="AC862" i="1"/>
  <c r="AC1553" i="1"/>
  <c r="AD1489" i="1"/>
  <c r="AD1425" i="1"/>
  <c r="AJ1361" i="1"/>
  <c r="AD657" i="1"/>
  <c r="AD473" i="1"/>
  <c r="AL120" i="1"/>
  <c r="AK422" i="1"/>
  <c r="AI422" i="1"/>
  <c r="AC422" i="1"/>
  <c r="AK1702" i="1"/>
  <c r="AC1318" i="1"/>
  <c r="AK681" i="1"/>
  <c r="AI681" i="1"/>
  <c r="AJ505" i="1"/>
  <c r="AC505" i="1"/>
  <c r="AI168" i="1"/>
  <c r="AD168" i="1"/>
  <c r="AC168" i="1"/>
  <c r="AI1713" i="1"/>
  <c r="AK1713" i="1"/>
  <c r="AC1713" i="1"/>
  <c r="AJ1553" i="1"/>
  <c r="AL1553" i="1"/>
  <c r="AI1489" i="1"/>
  <c r="AC1489" i="1"/>
  <c r="AK1457" i="1"/>
  <c r="AI1457" i="1"/>
  <c r="AC1457" i="1"/>
  <c r="AK1425" i="1"/>
  <c r="AI1425" i="1"/>
  <c r="AC1393" i="1"/>
  <c r="AK1393" i="1"/>
  <c r="AI1361" i="1"/>
  <c r="AC1361" i="1"/>
  <c r="AJ1297" i="1"/>
  <c r="AL1297" i="1"/>
  <c r="AJ561" i="1"/>
  <c r="AL561" i="1"/>
  <c r="AL473" i="1"/>
  <c r="AJ473" i="1"/>
  <c r="AC473" i="1"/>
  <c r="AI48" i="1"/>
  <c r="AL48" i="1"/>
  <c r="AI1429" i="1"/>
  <c r="AD1429" i="1"/>
  <c r="AI1397" i="1"/>
  <c r="AD1397" i="1"/>
  <c r="AI1365" i="1"/>
  <c r="AD1365" i="1"/>
  <c r="AI1333" i="1"/>
  <c r="AD1333" i="1"/>
  <c r="AJ1318" i="1"/>
  <c r="AK862" i="1"/>
  <c r="AD1457" i="1"/>
  <c r="AI1393" i="1"/>
  <c r="AC809" i="1"/>
  <c r="AC681" i="1"/>
  <c r="AC561" i="1"/>
  <c r="AD505" i="1"/>
  <c r="AC48" i="1"/>
  <c r="AL422" i="1"/>
  <c r="AD681" i="1"/>
  <c r="AK505" i="1"/>
  <c r="AI745" i="1"/>
  <c r="AC745" i="1"/>
  <c r="AC657" i="1"/>
  <c r="AK657" i="1"/>
  <c r="AC120" i="1"/>
  <c r="AI120" i="1"/>
  <c r="AI144" i="1"/>
  <c r="AL144" i="1"/>
  <c r="AC1769" i="1"/>
  <c r="AI1769" i="1"/>
  <c r="AK1737" i="1"/>
  <c r="AC1737" i="1"/>
  <c r="AC1702" i="1"/>
  <c r="AD1713" i="1"/>
  <c r="AL1457" i="1"/>
  <c r="AL1393" i="1"/>
  <c r="AC1297" i="1"/>
  <c r="AK745" i="1"/>
  <c r="AJ681" i="1"/>
  <c r="AI561" i="1"/>
  <c r="AL505" i="1"/>
  <c r="AK48" i="1"/>
  <c r="AL681" i="1"/>
  <c r="AI505" i="1"/>
  <c r="AK809" i="1"/>
  <c r="AI809" i="1"/>
  <c r="AD1301" i="1"/>
  <c r="AD1269" i="1"/>
  <c r="AD1237" i="1"/>
  <c r="AD1205" i="1"/>
  <c r="AD1173" i="1"/>
  <c r="AD1141" i="1"/>
  <c r="AD1109" i="1"/>
  <c r="AD1077" i="1"/>
  <c r="AD1045" i="1"/>
  <c r="AD1013" i="1"/>
  <c r="AD981" i="1"/>
  <c r="AD949" i="1"/>
  <c r="AD917" i="1"/>
  <c r="AC885" i="1"/>
  <c r="AD853" i="1"/>
  <c r="AC821" i="1"/>
  <c r="AD789" i="1"/>
  <c r="AC757" i="1"/>
  <c r="AD725" i="1"/>
  <c r="AC693" i="1"/>
  <c r="AD661" i="1"/>
  <c r="AC629" i="1"/>
  <c r="AD597" i="1"/>
  <c r="AC565" i="1"/>
  <c r="AD533" i="1"/>
  <c r="AC501" i="1"/>
  <c r="AD469" i="1"/>
  <c r="AC437" i="1"/>
  <c r="AD405" i="1"/>
  <c r="AC372" i="1"/>
  <c r="AD340" i="1"/>
  <c r="AC308" i="1"/>
  <c r="AD276" i="1"/>
  <c r="AC244" i="1"/>
  <c r="AD212" i="1"/>
  <c r="AC180" i="1"/>
  <c r="AD148" i="1"/>
  <c r="AC116" i="1"/>
  <c r="AD84" i="1"/>
  <c r="AC52" i="1"/>
  <c r="AD20" i="1"/>
  <c r="AC977" i="1"/>
  <c r="AC713" i="1"/>
  <c r="J27" i="3"/>
  <c r="AY30" i="3"/>
  <c r="AX30" i="3" s="1"/>
  <c r="J35" i="3"/>
  <c r="AY38" i="3"/>
  <c r="AX38" i="3" s="1"/>
  <c r="J43" i="3"/>
  <c r="AY46" i="3"/>
  <c r="AX46" i="3" s="1"/>
  <c r="AY50" i="3"/>
  <c r="AX50" i="3" s="1"/>
  <c r="J54" i="3"/>
  <c r="AY55" i="3"/>
  <c r="AX55" i="3" s="1"/>
  <c r="AY63" i="3"/>
  <c r="AX63" i="3" s="1"/>
  <c r="AY65" i="3"/>
  <c r="AX65" i="3" s="1"/>
  <c r="AY69" i="3"/>
  <c r="AX69" i="3" s="1"/>
  <c r="AY73" i="3"/>
  <c r="AX73" i="3" s="1"/>
  <c r="J76" i="3"/>
  <c r="AY77" i="3"/>
  <c r="AX77" i="3" s="1"/>
  <c r="AY86" i="3"/>
  <c r="AX86" i="3" s="1"/>
  <c r="AY90" i="3"/>
  <c r="AX90" i="3" s="1"/>
  <c r="AY94" i="3"/>
  <c r="AX94" i="3" s="1"/>
  <c r="J97" i="3"/>
  <c r="AY98" i="3"/>
  <c r="AX98" i="3" s="1"/>
  <c r="AY125" i="3"/>
  <c r="AX125" i="3" s="1"/>
  <c r="AY131" i="3"/>
  <c r="AX131" i="3" s="1"/>
  <c r="AY139" i="3"/>
  <c r="AX139" i="3" s="1"/>
  <c r="AY99" i="3"/>
  <c r="AX99" i="3" s="1"/>
  <c r="AY132" i="3"/>
  <c r="AX132" i="3" s="1"/>
  <c r="AY140" i="3"/>
  <c r="AX140" i="3" s="1"/>
  <c r="AY148" i="3"/>
  <c r="AX148" i="3" s="1"/>
  <c r="AY168" i="3"/>
  <c r="AX168" i="3" s="1"/>
  <c r="AY284" i="3"/>
  <c r="AX284" i="3" s="1"/>
  <c r="AY358" i="3"/>
  <c r="AX358" i="3" s="1"/>
  <c r="AY468" i="3"/>
  <c r="AX468" i="3" s="1"/>
  <c r="AY24" i="3"/>
  <c r="AX24" i="3" s="1"/>
  <c r="J29" i="3"/>
  <c r="AY32" i="3"/>
  <c r="AX32" i="3" s="1"/>
  <c r="J37" i="3"/>
  <c r="AY40" i="3"/>
  <c r="AX40" i="3" s="1"/>
  <c r="AY47" i="3"/>
  <c r="AX47" i="3" s="1"/>
  <c r="J62" i="3"/>
  <c r="AY66" i="3"/>
  <c r="AX66" i="3" s="1"/>
  <c r="AY70" i="3"/>
  <c r="AX70" i="3" s="1"/>
  <c r="AY74" i="3"/>
  <c r="AX74" i="3" s="1"/>
  <c r="AY81" i="3"/>
  <c r="AX81" i="3" s="1"/>
  <c r="AY83" i="3"/>
  <c r="AX83" i="3" s="1"/>
  <c r="AY87" i="3"/>
  <c r="AX87" i="3" s="1"/>
  <c r="AY91" i="3"/>
  <c r="AX91" i="3" s="1"/>
  <c r="AY95" i="3"/>
  <c r="AX95" i="3" s="1"/>
  <c r="J99" i="3"/>
  <c r="AY100" i="3"/>
  <c r="AX100" i="3" s="1"/>
  <c r="AY108" i="3"/>
  <c r="AX108" i="3" s="1"/>
  <c r="J124" i="3"/>
  <c r="J132" i="3"/>
  <c r="AY133" i="3"/>
  <c r="AX133" i="3" s="1"/>
  <c r="J157" i="3"/>
  <c r="AY271" i="3"/>
  <c r="AX271" i="3" s="1"/>
  <c r="AY12" i="3"/>
  <c r="AX12" i="3" s="1"/>
  <c r="AY20" i="3"/>
  <c r="AX20" i="3" s="1"/>
  <c r="AY25" i="3"/>
  <c r="AX25" i="3" s="1"/>
  <c r="AY33" i="3"/>
  <c r="AX33" i="3" s="1"/>
  <c r="AY41" i="3"/>
  <c r="AX41" i="3" s="1"/>
  <c r="AY59" i="3"/>
  <c r="AX59" i="3" s="1"/>
  <c r="AY82" i="3"/>
  <c r="AX82" i="3" s="1"/>
  <c r="AY101" i="3"/>
  <c r="AX101" i="3" s="1"/>
  <c r="AY104" i="3"/>
  <c r="AX104" i="3" s="1"/>
  <c r="AY109" i="3"/>
  <c r="AX109" i="3" s="1"/>
  <c r="AY112" i="3"/>
  <c r="AX112" i="3" s="1"/>
  <c r="AY116" i="3"/>
  <c r="AX116" i="3" s="1"/>
  <c r="AY120" i="3"/>
  <c r="AX120" i="3" s="1"/>
  <c r="AY134" i="3"/>
  <c r="AX134" i="3" s="1"/>
  <c r="AY142" i="3"/>
  <c r="AX142" i="3" s="1"/>
  <c r="J316" i="3"/>
  <c r="AY464" i="3"/>
  <c r="AX464" i="3" s="1"/>
  <c r="AY16" i="3"/>
  <c r="AX16" i="3" s="1"/>
  <c r="AY26" i="3"/>
  <c r="AX26" i="3" s="1"/>
  <c r="J31" i="3"/>
  <c r="AY34" i="3"/>
  <c r="AX34" i="3" s="1"/>
  <c r="J39" i="3"/>
  <c r="AY42" i="3"/>
  <c r="AX42" i="3" s="1"/>
  <c r="AY44" i="3"/>
  <c r="AX44" i="3" s="1"/>
  <c r="AY48" i="3"/>
  <c r="AX48" i="3" s="1"/>
  <c r="AY51" i="3"/>
  <c r="AX51" i="3" s="1"/>
  <c r="J64" i="3"/>
  <c r="AY67" i="3"/>
  <c r="AX67" i="3" s="1"/>
  <c r="AY71" i="3"/>
  <c r="AX71" i="3" s="1"/>
  <c r="AY84" i="3"/>
  <c r="AX84" i="3" s="1"/>
  <c r="AY88" i="3"/>
  <c r="AX88" i="3" s="1"/>
  <c r="AY92" i="3"/>
  <c r="AX92" i="3" s="1"/>
  <c r="J101" i="3"/>
  <c r="AY102" i="3"/>
  <c r="AX102" i="3" s="1"/>
  <c r="J109" i="3"/>
  <c r="AY110" i="3"/>
  <c r="AX110" i="3" s="1"/>
  <c r="AY121" i="3"/>
  <c r="AX121" i="3" s="1"/>
  <c r="J134" i="3"/>
  <c r="J159" i="3"/>
  <c r="AY405" i="3"/>
  <c r="AX405" i="3" s="1"/>
  <c r="AY429" i="3"/>
  <c r="AX429" i="3" s="1"/>
  <c r="AY21" i="3"/>
  <c r="AX21" i="3" s="1"/>
  <c r="AY60" i="3"/>
  <c r="AX60" i="3" s="1"/>
  <c r="AY105" i="3"/>
  <c r="AX105" i="3" s="1"/>
  <c r="AY113" i="3"/>
  <c r="AX113" i="3" s="1"/>
  <c r="AY117" i="3"/>
  <c r="AX117" i="3" s="1"/>
  <c r="AY122" i="3"/>
  <c r="AX122" i="3" s="1"/>
  <c r="AY224" i="3"/>
  <c r="AX224" i="3" s="1"/>
  <c r="AY228" i="3"/>
  <c r="AX228" i="3" s="1"/>
  <c r="AY232" i="3"/>
  <c r="AX232" i="3" s="1"/>
  <c r="AY240" i="3"/>
  <c r="AX240" i="3" s="1"/>
  <c r="AY248" i="3"/>
  <c r="AX248" i="3" s="1"/>
  <c r="AY256" i="3"/>
  <c r="AX256" i="3" s="1"/>
  <c r="AY13" i="3"/>
  <c r="AX13" i="3" s="1"/>
  <c r="AY17" i="3"/>
  <c r="AX17" i="3" s="1"/>
  <c r="AY27" i="3"/>
  <c r="AX27" i="3" s="1"/>
  <c r="AY35" i="3"/>
  <c r="AX35" i="3" s="1"/>
  <c r="AY43" i="3"/>
  <c r="AX43" i="3" s="1"/>
  <c r="AY56" i="3"/>
  <c r="AX56" i="3" s="1"/>
  <c r="AY78" i="3"/>
  <c r="AX78" i="3" s="1"/>
  <c r="J25" i="3"/>
  <c r="AY28" i="3"/>
  <c r="AX28" i="3" s="1"/>
  <c r="J33" i="3"/>
  <c r="AY36" i="3"/>
  <c r="AX36" i="3" s="1"/>
  <c r="J41" i="3"/>
  <c r="AY45" i="3"/>
  <c r="AX45" i="3" s="1"/>
  <c r="AY49" i="3"/>
  <c r="AX49" i="3" s="1"/>
  <c r="J52" i="3"/>
  <c r="AY53" i="3"/>
  <c r="AX53" i="3" s="1"/>
  <c r="AY61" i="3"/>
  <c r="AX61" i="3" s="1"/>
  <c r="AY68" i="3"/>
  <c r="AX68" i="3" s="1"/>
  <c r="AY72" i="3"/>
  <c r="AX72" i="3" s="1"/>
  <c r="AY75" i="3"/>
  <c r="AX75" i="3" s="1"/>
  <c r="J82" i="3"/>
  <c r="AY85" i="3"/>
  <c r="AX85" i="3" s="1"/>
  <c r="AY89" i="3"/>
  <c r="AX89" i="3" s="1"/>
  <c r="AY93" i="3"/>
  <c r="AX93" i="3" s="1"/>
  <c r="AY96" i="3"/>
  <c r="AX96" i="3" s="1"/>
  <c r="AY107" i="3"/>
  <c r="AX107" i="3" s="1"/>
  <c r="AY123" i="3"/>
  <c r="AX123" i="3" s="1"/>
  <c r="AY129" i="3"/>
  <c r="AX129" i="3" s="1"/>
  <c r="J136" i="3"/>
  <c r="AY137" i="3"/>
  <c r="AX137" i="3" s="1"/>
  <c r="J144" i="3"/>
  <c r="AY145" i="3"/>
  <c r="AX145" i="3" s="1"/>
  <c r="J152" i="3"/>
  <c r="J161" i="3"/>
  <c r="AY135" i="3"/>
  <c r="AX135" i="3" s="1"/>
  <c r="J142" i="3"/>
  <c r="AY143" i="3"/>
  <c r="AX143" i="3" s="1"/>
  <c r="J150" i="3"/>
  <c r="AY151" i="3"/>
  <c r="AX151" i="3" s="1"/>
  <c r="AY154" i="3"/>
  <c r="AX154" i="3" s="1"/>
  <c r="AY158" i="3"/>
  <c r="AX158" i="3" s="1"/>
  <c r="AY162" i="3"/>
  <c r="AX162" i="3" s="1"/>
  <c r="AY167" i="3"/>
  <c r="AX167" i="3" s="1"/>
  <c r="J172" i="3"/>
  <c r="AY175" i="3"/>
  <c r="AX175" i="3" s="1"/>
  <c r="J187" i="3"/>
  <c r="AY188" i="3"/>
  <c r="AX188" i="3" s="1"/>
  <c r="J195" i="3"/>
  <c r="AY196" i="3"/>
  <c r="AX196" i="3" s="1"/>
  <c r="J203" i="3"/>
  <c r="AY204" i="3"/>
  <c r="AX204" i="3" s="1"/>
  <c r="J210" i="3"/>
  <c r="AY212" i="3"/>
  <c r="AX212" i="3" s="1"/>
  <c r="AY220" i="3"/>
  <c r="AX220" i="3" s="1"/>
  <c r="AY241" i="3"/>
  <c r="AX241" i="3" s="1"/>
  <c r="J245" i="3"/>
  <c r="AY249" i="3"/>
  <c r="AX249" i="3" s="1"/>
  <c r="J253" i="3"/>
  <c r="AY257" i="3"/>
  <c r="AX257" i="3" s="1"/>
  <c r="J261" i="3"/>
  <c r="AY263" i="3"/>
  <c r="AX263" i="3" s="1"/>
  <c r="AY265" i="3"/>
  <c r="AX265" i="3" s="1"/>
  <c r="J269" i="3"/>
  <c r="AY272" i="3"/>
  <c r="AX272" i="3" s="1"/>
  <c r="J275" i="3"/>
  <c r="J281" i="3"/>
  <c r="J289" i="3"/>
  <c r="AY292" i="3"/>
  <c r="AX292" i="3" s="1"/>
  <c r="AY303" i="3"/>
  <c r="AX303" i="3" s="1"/>
  <c r="AY307" i="3"/>
  <c r="AX307" i="3" s="1"/>
  <c r="J311" i="3"/>
  <c r="J318" i="3"/>
  <c r="AY325" i="3"/>
  <c r="AX325" i="3" s="1"/>
  <c r="J334" i="3"/>
  <c r="AY341" i="3"/>
  <c r="AX341" i="3" s="1"/>
  <c r="J351" i="3"/>
  <c r="AY353" i="3"/>
  <c r="AX353" i="3" s="1"/>
  <c r="J363" i="3"/>
  <c r="AY367" i="3"/>
  <c r="AX367" i="3" s="1"/>
  <c r="AY392" i="3"/>
  <c r="AX392" i="3" s="1"/>
  <c r="AY432" i="3"/>
  <c r="AX432" i="3" s="1"/>
  <c r="J436" i="3"/>
  <c r="AY440" i="3"/>
  <c r="AX440" i="3" s="1"/>
  <c r="AY443" i="3"/>
  <c r="AX443" i="3" s="1"/>
  <c r="AY458" i="3"/>
  <c r="AX458" i="3" s="1"/>
  <c r="AY480" i="3"/>
  <c r="AX480" i="3" s="1"/>
  <c r="J484" i="3"/>
  <c r="AY488" i="3"/>
  <c r="AX488" i="3" s="1"/>
  <c r="J492" i="3"/>
  <c r="AY496" i="3"/>
  <c r="AX496" i="3" s="1"/>
  <c r="J501" i="3"/>
  <c r="AY513" i="3"/>
  <c r="AX513" i="3" s="1"/>
  <c r="AY561" i="3"/>
  <c r="AX561" i="3" s="1"/>
  <c r="J566" i="3"/>
  <c r="AY568" i="3"/>
  <c r="AX568" i="3" s="1"/>
  <c r="J575" i="3"/>
  <c r="AY623" i="3"/>
  <c r="AX623" i="3" s="1"/>
  <c r="J696" i="3"/>
  <c r="J733" i="3"/>
  <c r="AY297" i="3"/>
  <c r="AX297" i="3" s="1"/>
  <c r="AY359" i="3"/>
  <c r="AX359" i="3" s="1"/>
  <c r="AY389" i="3"/>
  <c r="AX389" i="3" s="1"/>
  <c r="AY399" i="3"/>
  <c r="AX399" i="3" s="1"/>
  <c r="AY402" i="3"/>
  <c r="AX402" i="3" s="1"/>
  <c r="AY155" i="3"/>
  <c r="AX155" i="3" s="1"/>
  <c r="AY159" i="3"/>
  <c r="AX159" i="3" s="1"/>
  <c r="AY163" i="3"/>
  <c r="AX163" i="3" s="1"/>
  <c r="J166" i="3"/>
  <c r="AY169" i="3"/>
  <c r="AX169" i="3" s="1"/>
  <c r="J174" i="3"/>
  <c r="AY177" i="3"/>
  <c r="AX177" i="3" s="1"/>
  <c r="AY179" i="3"/>
  <c r="AX179" i="3" s="1"/>
  <c r="J189" i="3"/>
  <c r="AY190" i="3"/>
  <c r="AX190" i="3" s="1"/>
  <c r="J197" i="3"/>
  <c r="AY198" i="3"/>
  <c r="AX198" i="3" s="1"/>
  <c r="J205" i="3"/>
  <c r="AY206" i="3"/>
  <c r="AX206" i="3" s="1"/>
  <c r="J212" i="3"/>
  <c r="AY214" i="3"/>
  <c r="AX214" i="3" s="1"/>
  <c r="AY216" i="3"/>
  <c r="AX216" i="3" s="1"/>
  <c r="J239" i="3"/>
  <c r="AY243" i="3"/>
  <c r="AX243" i="3" s="1"/>
  <c r="J247" i="3"/>
  <c r="AY251" i="3"/>
  <c r="AX251" i="3" s="1"/>
  <c r="J255" i="3"/>
  <c r="AY259" i="3"/>
  <c r="AX259" i="3" s="1"/>
  <c r="AY264" i="3"/>
  <c r="AX264" i="3" s="1"/>
  <c r="AY267" i="3"/>
  <c r="AX267" i="3" s="1"/>
  <c r="J271" i="3"/>
  <c r="J283" i="3"/>
  <c r="J291" i="3"/>
  <c r="AY294" i="3"/>
  <c r="AX294" i="3" s="1"/>
  <c r="J297" i="3"/>
  <c r="J314" i="3"/>
  <c r="AY321" i="3"/>
  <c r="AX321" i="3" s="1"/>
  <c r="J330" i="3"/>
  <c r="AY337" i="3"/>
  <c r="AX337" i="3" s="1"/>
  <c r="AY347" i="3"/>
  <c r="AX347" i="3" s="1"/>
  <c r="J353" i="3"/>
  <c r="AY355" i="3"/>
  <c r="AX355" i="3" s="1"/>
  <c r="AY385" i="3"/>
  <c r="AX385" i="3" s="1"/>
  <c r="AY396" i="3"/>
  <c r="AX396" i="3" s="1"/>
  <c r="AY406" i="3"/>
  <c r="AX406" i="3" s="1"/>
  <c r="AY426" i="3"/>
  <c r="AX426" i="3" s="1"/>
  <c r="AY441" i="3"/>
  <c r="AX441" i="3" s="1"/>
  <c r="AY444" i="3"/>
  <c r="AX444" i="3" s="1"/>
  <c r="AY460" i="3"/>
  <c r="AX460" i="3" s="1"/>
  <c r="AY498" i="3"/>
  <c r="AX498" i="3" s="1"/>
  <c r="AY569" i="3"/>
  <c r="AX569" i="3" s="1"/>
  <c r="AY590" i="3"/>
  <c r="AX590" i="3" s="1"/>
  <c r="AY598" i="3"/>
  <c r="AX598" i="3" s="1"/>
  <c r="AY606" i="3"/>
  <c r="AX606" i="3" s="1"/>
  <c r="AY613" i="3"/>
  <c r="AY633" i="3"/>
  <c r="AX633" i="3" s="1"/>
  <c r="AY658" i="3"/>
  <c r="AX658" i="3" s="1"/>
  <c r="J663" i="3"/>
  <c r="AY665" i="3"/>
  <c r="J670" i="3"/>
  <c r="J688" i="3"/>
  <c r="AY698" i="3"/>
  <c r="AX698" i="3" s="1"/>
  <c r="AY705" i="3"/>
  <c r="AX705" i="3" s="1"/>
  <c r="AY191" i="3"/>
  <c r="AX191" i="3" s="1"/>
  <c r="AY199" i="3"/>
  <c r="AX199" i="3" s="1"/>
  <c r="AY207" i="3"/>
  <c r="AX207" i="3" s="1"/>
  <c r="AY285" i="3"/>
  <c r="AX285" i="3" s="1"/>
  <c r="AY299" i="3"/>
  <c r="AX299" i="3" s="1"/>
  <c r="AY348" i="3"/>
  <c r="AX348" i="3" s="1"/>
  <c r="AY386" i="3"/>
  <c r="AX386" i="3" s="1"/>
  <c r="AY390" i="3"/>
  <c r="AX390" i="3" s="1"/>
  <c r="AY393" i="3"/>
  <c r="AX393" i="3" s="1"/>
  <c r="AY403" i="3"/>
  <c r="AX403" i="3" s="1"/>
  <c r="AY461" i="3"/>
  <c r="AX461" i="3" s="1"/>
  <c r="AY499" i="3"/>
  <c r="AX499" i="3" s="1"/>
  <c r="AY564" i="3"/>
  <c r="AX564" i="3" s="1"/>
  <c r="AY591" i="3"/>
  <c r="AX591" i="3" s="1"/>
  <c r="AY694" i="3"/>
  <c r="AX694" i="3" s="1"/>
  <c r="J146" i="3"/>
  <c r="AY147" i="3"/>
  <c r="AX147" i="3" s="1"/>
  <c r="AY156" i="3"/>
  <c r="AX156" i="3" s="1"/>
  <c r="AY160" i="3"/>
  <c r="AX160" i="3" s="1"/>
  <c r="AY164" i="3"/>
  <c r="AX164" i="3" s="1"/>
  <c r="J168" i="3"/>
  <c r="AY171" i="3"/>
  <c r="AX171" i="3" s="1"/>
  <c r="J176" i="3"/>
  <c r="AY180" i="3"/>
  <c r="AX180" i="3" s="1"/>
  <c r="J191" i="3"/>
  <c r="AY192" i="3"/>
  <c r="AX192" i="3" s="1"/>
  <c r="J199" i="3"/>
  <c r="AY200" i="3"/>
  <c r="AX200" i="3" s="1"/>
  <c r="AY208" i="3"/>
  <c r="AX208" i="3" s="1"/>
  <c r="J214" i="3"/>
  <c r="J241" i="3"/>
  <c r="AY245" i="3"/>
  <c r="AX245" i="3" s="1"/>
  <c r="J249" i="3"/>
  <c r="AY253" i="3"/>
  <c r="AX253" i="3" s="1"/>
  <c r="J257" i="3"/>
  <c r="AY261" i="3"/>
  <c r="AX261" i="3" s="1"/>
  <c r="AY269" i="3"/>
  <c r="AX269" i="3" s="1"/>
  <c r="J285" i="3"/>
  <c r="AY293" i="3"/>
  <c r="AX293" i="3" s="1"/>
  <c r="J299" i="3"/>
  <c r="AY302" i="3"/>
  <c r="AX302" i="3" s="1"/>
  <c r="J307" i="3"/>
  <c r="AY311" i="3"/>
  <c r="AX311" i="3" s="1"/>
  <c r="AY317" i="3"/>
  <c r="AX317" i="3" s="1"/>
  <c r="J326" i="3"/>
  <c r="AY333" i="3"/>
  <c r="AX333" i="3" s="1"/>
  <c r="AY349" i="3"/>
  <c r="AX349" i="3" s="1"/>
  <c r="AY361" i="3"/>
  <c r="AX361" i="3" s="1"/>
  <c r="AY387" i="3"/>
  <c r="AX387" i="3" s="1"/>
  <c r="AY400" i="3"/>
  <c r="AX400" i="3" s="1"/>
  <c r="AY424" i="3"/>
  <c r="AX424" i="3" s="1"/>
  <c r="AY436" i="3"/>
  <c r="AX436" i="3" s="1"/>
  <c r="AY445" i="3"/>
  <c r="AX445" i="3" s="1"/>
  <c r="AY462" i="3"/>
  <c r="AX462" i="3" s="1"/>
  <c r="AY476" i="3"/>
  <c r="AX476" i="3" s="1"/>
  <c r="AY484" i="3"/>
  <c r="AX484" i="3" s="1"/>
  <c r="AY492" i="3"/>
  <c r="AX492" i="3" s="1"/>
  <c r="AY500" i="3"/>
  <c r="AX500" i="3" s="1"/>
  <c r="AY565" i="3"/>
  <c r="AX565" i="3" s="1"/>
  <c r="AY584" i="3"/>
  <c r="AY614" i="3"/>
  <c r="AX614" i="3" s="1"/>
  <c r="AY628" i="3"/>
  <c r="AX628" i="3" s="1"/>
  <c r="J632" i="3"/>
  <c r="AY635" i="3"/>
  <c r="AX635" i="3" s="1"/>
  <c r="AY673" i="3"/>
  <c r="AX673" i="3" s="1"/>
  <c r="AY690" i="3"/>
  <c r="AX690" i="3" s="1"/>
  <c r="AY713" i="3"/>
  <c r="AX713" i="3" s="1"/>
  <c r="AY172" i="3"/>
  <c r="AX172" i="3" s="1"/>
  <c r="AY185" i="3"/>
  <c r="AX185" i="3" s="1"/>
  <c r="AY193" i="3"/>
  <c r="AX193" i="3" s="1"/>
  <c r="AY201" i="3"/>
  <c r="AX201" i="3" s="1"/>
  <c r="AY209" i="3"/>
  <c r="AX209" i="3" s="1"/>
  <c r="AY223" i="3"/>
  <c r="AX223" i="3" s="1"/>
  <c r="AY227" i="3"/>
  <c r="AX227" i="3" s="1"/>
  <c r="AY231" i="3"/>
  <c r="AX231" i="3" s="1"/>
  <c r="AY238" i="3"/>
  <c r="AX238" i="3" s="1"/>
  <c r="AY246" i="3"/>
  <c r="AX246" i="3" s="1"/>
  <c r="AY254" i="3"/>
  <c r="AX254" i="3" s="1"/>
  <c r="AY270" i="3"/>
  <c r="AX270" i="3" s="1"/>
  <c r="AY279" i="3"/>
  <c r="AX279" i="3" s="1"/>
  <c r="AY282" i="3"/>
  <c r="AX282" i="3" s="1"/>
  <c r="AY287" i="3"/>
  <c r="AX287" i="3" s="1"/>
  <c r="AY290" i="3"/>
  <c r="AX290" i="3" s="1"/>
  <c r="AY296" i="3"/>
  <c r="AX296" i="3" s="1"/>
  <c r="AY328" i="3"/>
  <c r="AX328" i="3" s="1"/>
  <c r="J337" i="3"/>
  <c r="AY344" i="3"/>
  <c r="AX344" i="3" s="1"/>
  <c r="J348" i="3"/>
  <c r="AY350" i="3"/>
  <c r="AX350" i="3" s="1"/>
  <c r="J361" i="3"/>
  <c r="J385" i="3"/>
  <c r="AY391" i="3"/>
  <c r="AX391" i="3" s="1"/>
  <c r="AY394" i="3"/>
  <c r="AX394" i="3" s="1"/>
  <c r="AY397" i="3"/>
  <c r="AX397" i="3" s="1"/>
  <c r="AY408" i="3"/>
  <c r="AX408" i="3" s="1"/>
  <c r="J433" i="3"/>
  <c r="AY437" i="3"/>
  <c r="AX437" i="3" s="1"/>
  <c r="AY442" i="3"/>
  <c r="AX442" i="3" s="1"/>
  <c r="J460" i="3"/>
  <c r="AY477" i="3"/>
  <c r="AX477" i="3" s="1"/>
  <c r="J481" i="3"/>
  <c r="AY485" i="3"/>
  <c r="AX485" i="3" s="1"/>
  <c r="J489" i="3"/>
  <c r="AY493" i="3"/>
  <c r="AX493" i="3" s="1"/>
  <c r="J498" i="3"/>
  <c r="AY501" i="3"/>
  <c r="AX501" i="3" s="1"/>
  <c r="J530" i="3"/>
  <c r="J562" i="3"/>
  <c r="AY566" i="3"/>
  <c r="AX566" i="3" s="1"/>
  <c r="AY615" i="3"/>
  <c r="AX615" i="3" s="1"/>
  <c r="J904" i="3"/>
  <c r="J140" i="3"/>
  <c r="AY141" i="3"/>
  <c r="AX141" i="3" s="1"/>
  <c r="J148" i="3"/>
  <c r="AY149" i="3"/>
  <c r="AX149" i="3" s="1"/>
  <c r="AY153" i="3"/>
  <c r="AX153" i="3" s="1"/>
  <c r="AY157" i="3"/>
  <c r="AX157" i="3" s="1"/>
  <c r="AY161" i="3"/>
  <c r="AX161" i="3" s="1"/>
  <c r="AY165" i="3"/>
  <c r="AX165" i="3" s="1"/>
  <c r="J170" i="3"/>
  <c r="AY173" i="3"/>
  <c r="AX173" i="3" s="1"/>
  <c r="J178" i="3"/>
  <c r="AY181" i="3"/>
  <c r="AX181" i="3" s="1"/>
  <c r="J185" i="3"/>
  <c r="AY186" i="3"/>
  <c r="AX186" i="3" s="1"/>
  <c r="J193" i="3"/>
  <c r="AY194" i="3"/>
  <c r="AX194" i="3" s="1"/>
  <c r="J201" i="3"/>
  <c r="AY202" i="3"/>
  <c r="AX202" i="3" s="1"/>
  <c r="J208" i="3"/>
  <c r="AY210" i="3"/>
  <c r="AX210" i="3" s="1"/>
  <c r="J216" i="3"/>
  <c r="AY239" i="3"/>
  <c r="AX239" i="3" s="1"/>
  <c r="J243" i="3"/>
  <c r="AY247" i="3"/>
  <c r="AX247" i="3" s="1"/>
  <c r="J251" i="3"/>
  <c r="AY255" i="3"/>
  <c r="AX255" i="3" s="1"/>
  <c r="J259" i="3"/>
  <c r="AY262" i="3"/>
  <c r="AX262" i="3" s="1"/>
  <c r="J267" i="3"/>
  <c r="AY276" i="3"/>
  <c r="AX276" i="3" s="1"/>
  <c r="J279" i="3"/>
  <c r="J287" i="3"/>
  <c r="J301" i="3"/>
  <c r="AY304" i="3"/>
  <c r="AX304" i="3" s="1"/>
  <c r="J309" i="3"/>
  <c r="AY313" i="3"/>
  <c r="AX313" i="3" s="1"/>
  <c r="J322" i="3"/>
  <c r="AY329" i="3"/>
  <c r="AX329" i="3" s="1"/>
  <c r="J338" i="3"/>
  <c r="AY345" i="3"/>
  <c r="AX345" i="3" s="1"/>
  <c r="AY351" i="3"/>
  <c r="AX351" i="3" s="1"/>
  <c r="AY354" i="3"/>
  <c r="AX354" i="3" s="1"/>
  <c r="J357" i="3"/>
  <c r="AY365" i="3"/>
  <c r="AX365" i="3" s="1"/>
  <c r="J386" i="3"/>
  <c r="AY388" i="3"/>
  <c r="AX388" i="3" s="1"/>
  <c r="AY404" i="3"/>
  <c r="AX404" i="3" s="1"/>
  <c r="J408" i="3"/>
  <c r="AY430" i="3"/>
  <c r="AX430" i="3" s="1"/>
  <c r="J434" i="3"/>
  <c r="AY438" i="3"/>
  <c r="AX438" i="3" s="1"/>
  <c r="AY456" i="3"/>
  <c r="AX456" i="3" s="1"/>
  <c r="J461" i="3"/>
  <c r="AY463" i="3"/>
  <c r="AX463" i="3" s="1"/>
  <c r="AY478" i="3"/>
  <c r="AX478" i="3" s="1"/>
  <c r="J482" i="3"/>
  <c r="AY486" i="3"/>
  <c r="AX486" i="3" s="1"/>
  <c r="J490" i="3"/>
  <c r="AY494" i="3"/>
  <c r="AX494" i="3" s="1"/>
  <c r="J499" i="3"/>
  <c r="AY511" i="3"/>
  <c r="AX511" i="3" s="1"/>
  <c r="J531" i="3"/>
  <c r="J563" i="3"/>
  <c r="AY567" i="3"/>
  <c r="AX567" i="3" s="1"/>
  <c r="J583" i="3"/>
  <c r="AY586" i="3"/>
  <c r="AX586" i="3" s="1"/>
  <c r="J591" i="3"/>
  <c r="AY594" i="3"/>
  <c r="AX594" i="3" s="1"/>
  <c r="J599" i="3"/>
  <c r="AY602" i="3"/>
  <c r="AX602" i="3" s="1"/>
  <c r="J607" i="3"/>
  <c r="AY610" i="3"/>
  <c r="AX610" i="3" s="1"/>
  <c r="J641" i="3"/>
  <c r="J737" i="3"/>
  <c r="J1009" i="3"/>
  <c r="AY702" i="3"/>
  <c r="AX702" i="3" s="1"/>
  <c r="J705" i="3"/>
  <c r="J709" i="3"/>
  <c r="J713" i="3"/>
  <c r="J717" i="3"/>
  <c r="AY731" i="3"/>
  <c r="AX731" i="3" s="1"/>
  <c r="AY735" i="3"/>
  <c r="AX735" i="3" s="1"/>
  <c r="J763" i="3"/>
  <c r="J768" i="3"/>
  <c r="J775" i="3"/>
  <c r="J812" i="3"/>
  <c r="J909" i="3"/>
  <c r="J957" i="3"/>
  <c r="J596" i="3"/>
  <c r="AY599" i="3"/>
  <c r="AX599" i="3" s="1"/>
  <c r="J604" i="3"/>
  <c r="AY607" i="3"/>
  <c r="AX607" i="3" s="1"/>
  <c r="J612" i="3"/>
  <c r="J621" i="3"/>
  <c r="J626" i="3"/>
  <c r="AY630" i="3"/>
  <c r="AX630" i="3" s="1"/>
  <c r="J634" i="3"/>
  <c r="AY636" i="3"/>
  <c r="AX636" i="3" s="1"/>
  <c r="AY660" i="3"/>
  <c r="AX660" i="3" s="1"/>
  <c r="AY666" i="3"/>
  <c r="AX666" i="3" s="1"/>
  <c r="AY670" i="3"/>
  <c r="AX670" i="3" s="1"/>
  <c r="AY674" i="3"/>
  <c r="AX674" i="3" s="1"/>
  <c r="AY720" i="3"/>
  <c r="AX720" i="3" s="1"/>
  <c r="J722" i="3"/>
  <c r="AY726" i="3"/>
  <c r="AX726" i="3" s="1"/>
  <c r="J739" i="3"/>
  <c r="J746" i="3"/>
  <c r="J750" i="3"/>
  <c r="J754" i="3"/>
  <c r="J758" i="3"/>
  <c r="J769" i="3"/>
  <c r="J798" i="3"/>
  <c r="AY800" i="3"/>
  <c r="AX800" i="3" s="1"/>
  <c r="AY805" i="3"/>
  <c r="AX805" i="3" s="1"/>
  <c r="AY810" i="3"/>
  <c r="AX810" i="3" s="1"/>
  <c r="J813" i="3"/>
  <c r="AY824" i="3"/>
  <c r="AX824" i="3" s="1"/>
  <c r="J830" i="3"/>
  <c r="J834" i="3"/>
  <c r="J847" i="3"/>
  <c r="J855" i="3"/>
  <c r="J872" i="3"/>
  <c r="J876" i="3"/>
  <c r="J880" i="3"/>
  <c r="J884" i="3"/>
  <c r="J900" i="3"/>
  <c r="AY947" i="3"/>
  <c r="AX947" i="3" s="1"/>
  <c r="AY961" i="3"/>
  <c r="AX961" i="3" s="1"/>
  <c r="J997" i="3"/>
  <c r="J1005" i="3"/>
  <c r="AY1021" i="3"/>
  <c r="AX1021" i="3" s="1"/>
  <c r="AY1033" i="3"/>
  <c r="AX1033" i="3" s="1"/>
  <c r="AY1049" i="3"/>
  <c r="AX1049" i="3" s="1"/>
  <c r="AY1050" i="3"/>
  <c r="AX1050" i="3" s="1"/>
  <c r="J1061" i="3"/>
  <c r="J1073" i="3"/>
  <c r="AY1149" i="3"/>
  <c r="AX1149" i="3" s="1"/>
  <c r="AY661" i="3"/>
  <c r="AX661" i="3" s="1"/>
  <c r="AY687" i="3"/>
  <c r="AX687" i="3" s="1"/>
  <c r="AY691" i="3"/>
  <c r="AX691" i="3" s="1"/>
  <c r="AY695" i="3"/>
  <c r="AX695" i="3" s="1"/>
  <c r="AY699" i="3"/>
  <c r="AX699" i="3" s="1"/>
  <c r="AY732" i="3"/>
  <c r="AX732" i="3" s="1"/>
  <c r="AY736" i="3"/>
  <c r="AX736" i="3" s="1"/>
  <c r="AY811" i="3"/>
  <c r="AX811" i="3" s="1"/>
  <c r="AY819" i="3"/>
  <c r="AX819" i="3" s="1"/>
  <c r="AY844" i="3"/>
  <c r="AX844" i="3" s="1"/>
  <c r="AY852" i="3"/>
  <c r="AX852" i="3" s="1"/>
  <c r="AY904" i="3"/>
  <c r="AX904" i="3" s="1"/>
  <c r="AY994" i="3"/>
  <c r="AX994" i="3" s="1"/>
  <c r="AY1022" i="3"/>
  <c r="AX1022" i="3" s="1"/>
  <c r="AY1039" i="3"/>
  <c r="AX1039" i="3" s="1"/>
  <c r="AY1150" i="3"/>
  <c r="AX1150" i="3" s="1"/>
  <c r="AY585" i="3"/>
  <c r="AX585" i="3" s="1"/>
  <c r="J590" i="3"/>
  <c r="AY593" i="3"/>
  <c r="AX593" i="3" s="1"/>
  <c r="J598" i="3"/>
  <c r="AY601" i="3"/>
  <c r="AX601" i="3" s="1"/>
  <c r="J606" i="3"/>
  <c r="AY609" i="3"/>
  <c r="AX609" i="3" s="1"/>
  <c r="J622" i="3"/>
  <c r="J628" i="3"/>
  <c r="AY631" i="3"/>
  <c r="AY637" i="3"/>
  <c r="AX637" i="3" s="1"/>
  <c r="J659" i="3"/>
  <c r="AY662" i="3"/>
  <c r="AX662" i="3" s="1"/>
  <c r="AY667" i="3"/>
  <c r="AX667" i="3" s="1"/>
  <c r="AY671" i="3"/>
  <c r="AX671" i="3" s="1"/>
  <c r="AY675" i="3"/>
  <c r="AX675" i="3" s="1"/>
  <c r="J682" i="3"/>
  <c r="J724" i="3"/>
  <c r="AY728" i="3"/>
  <c r="AX728" i="3" s="1"/>
  <c r="AY738" i="3"/>
  <c r="AX738" i="3" s="1"/>
  <c r="J740" i="3"/>
  <c r="AY744" i="3"/>
  <c r="AX744" i="3" s="1"/>
  <c r="J751" i="3"/>
  <c r="J755" i="3"/>
  <c r="J759" i="3"/>
  <c r="J765" i="3"/>
  <c r="AY768" i="3"/>
  <c r="AX768" i="3" s="1"/>
  <c r="J770" i="3"/>
  <c r="AY801" i="3"/>
  <c r="AX801" i="3" s="1"/>
  <c r="AY806" i="3"/>
  <c r="AX806" i="3" s="1"/>
  <c r="AY812" i="3"/>
  <c r="AX812" i="3" s="1"/>
  <c r="J815" i="3"/>
  <c r="AY820" i="3"/>
  <c r="AX820" i="3" s="1"/>
  <c r="AY825" i="3"/>
  <c r="AX825" i="3" s="1"/>
  <c r="J831" i="3"/>
  <c r="J835" i="3"/>
  <c r="J840" i="3"/>
  <c r="AY845" i="3"/>
  <c r="AX845" i="3" s="1"/>
  <c r="J849" i="3"/>
  <c r="AY853" i="3"/>
  <c r="AX853" i="3" s="1"/>
  <c r="J873" i="3"/>
  <c r="J877" i="3"/>
  <c r="J881" i="3"/>
  <c r="J903" i="3"/>
  <c r="AY909" i="3"/>
  <c r="AX909" i="3" s="1"/>
  <c r="AY949" i="3"/>
  <c r="AX949" i="3" s="1"/>
  <c r="J953" i="3"/>
  <c r="AY957" i="3"/>
  <c r="AX957" i="3" s="1"/>
  <c r="J966" i="3"/>
  <c r="J991" i="3"/>
  <c r="AY995" i="3"/>
  <c r="AX995" i="3" s="1"/>
  <c r="J999" i="3"/>
  <c r="J1007" i="3"/>
  <c r="AY1016" i="3"/>
  <c r="AX1016" i="3" s="1"/>
  <c r="J1019" i="3"/>
  <c r="AY1097" i="3"/>
  <c r="AX1097" i="3" s="1"/>
  <c r="AY1105" i="3"/>
  <c r="AX1105" i="3" s="1"/>
  <c r="AY722" i="3"/>
  <c r="AX722" i="3" s="1"/>
  <c r="AY797" i="3"/>
  <c r="AX797" i="3" s="1"/>
  <c r="AY813" i="3"/>
  <c r="AX813" i="3" s="1"/>
  <c r="AY838" i="3"/>
  <c r="AX838" i="3" s="1"/>
  <c r="AY910" i="3"/>
  <c r="AX910" i="3" s="1"/>
  <c r="AY1046" i="3"/>
  <c r="AX1046" i="3" s="1"/>
  <c r="AY1053" i="3"/>
  <c r="AX1053" i="3" s="1"/>
  <c r="AY1312" i="3"/>
  <c r="AX1312" i="3" s="1"/>
  <c r="AY656" i="3"/>
  <c r="AX656" i="3" s="1"/>
  <c r="AY664" i="3"/>
  <c r="AX664" i="3" s="1"/>
  <c r="AY668" i="3"/>
  <c r="AX668" i="3" s="1"/>
  <c r="AY672" i="3"/>
  <c r="AX672" i="3" s="1"/>
  <c r="AY676" i="3"/>
  <c r="AX676" i="3" s="1"/>
  <c r="J752" i="3"/>
  <c r="J756" i="3"/>
  <c r="AY764" i="3"/>
  <c r="AX764" i="3" s="1"/>
  <c r="J766" i="3"/>
  <c r="AY814" i="3"/>
  <c r="AX814" i="3" s="1"/>
  <c r="J828" i="3"/>
  <c r="J832" i="3"/>
  <c r="J836" i="3"/>
  <c r="AY839" i="3"/>
  <c r="AX839" i="3" s="1"/>
  <c r="AY856" i="3"/>
  <c r="AX856" i="3" s="1"/>
  <c r="AY860" i="3"/>
  <c r="AX860" i="3" s="1"/>
  <c r="AY864" i="3"/>
  <c r="AX864" i="3" s="1"/>
  <c r="AY868" i="3"/>
  <c r="AX868" i="3" s="1"/>
  <c r="J870" i="3"/>
  <c r="J874" i="3"/>
  <c r="J878" i="3"/>
  <c r="J882" i="3"/>
  <c r="AY900" i="3"/>
  <c r="AX900" i="3" s="1"/>
  <c r="AY943" i="3"/>
  <c r="AX943" i="3" s="1"/>
  <c r="J960" i="3"/>
  <c r="AY965" i="3"/>
  <c r="AX965" i="3" s="1"/>
  <c r="AY1004" i="3"/>
  <c r="J1033" i="3"/>
  <c r="J1049" i="3"/>
  <c r="AY1061" i="3"/>
  <c r="AX1061" i="3" s="1"/>
  <c r="AY1073" i="3"/>
  <c r="AX1073" i="3" s="1"/>
  <c r="AY1157" i="3"/>
  <c r="AX1157" i="3" s="1"/>
  <c r="AY1197" i="3"/>
  <c r="AX1197" i="3" s="1"/>
  <c r="AY1313" i="3"/>
  <c r="AX1313" i="3" s="1"/>
  <c r="J580" i="3"/>
  <c r="AY588" i="3"/>
  <c r="AX588" i="3" s="1"/>
  <c r="J593" i="3"/>
  <c r="AY596" i="3"/>
  <c r="AX596" i="3" s="1"/>
  <c r="J601" i="3"/>
  <c r="AY604" i="3"/>
  <c r="AX604" i="3" s="1"/>
  <c r="J609" i="3"/>
  <c r="AY612" i="3"/>
  <c r="AX612" i="3" s="1"/>
  <c r="AY616" i="3"/>
  <c r="AX616" i="3" s="1"/>
  <c r="AY627" i="3"/>
  <c r="AX627" i="3" s="1"/>
  <c r="AY634" i="3"/>
  <c r="AX634" i="3" s="1"/>
  <c r="J642" i="3"/>
  <c r="J646" i="3"/>
  <c r="J650" i="3"/>
  <c r="J654" i="3"/>
  <c r="AY657" i="3"/>
  <c r="AX657" i="3" s="1"/>
  <c r="J662" i="3"/>
  <c r="J680" i="3"/>
  <c r="AY685" i="3"/>
  <c r="AX685" i="3" s="1"/>
  <c r="AY689" i="3"/>
  <c r="AX689" i="3" s="1"/>
  <c r="AY693" i="3"/>
  <c r="AX693" i="3" s="1"/>
  <c r="AY697" i="3"/>
  <c r="AX697" i="3" s="1"/>
  <c r="AY701" i="3"/>
  <c r="AX701" i="3" s="1"/>
  <c r="J704" i="3"/>
  <c r="J708" i="3"/>
  <c r="J712" i="3"/>
  <c r="J716" i="3"/>
  <c r="J720" i="3"/>
  <c r="AY723" i="3"/>
  <c r="AY730" i="3"/>
  <c r="AX730" i="3" s="1"/>
  <c r="AY734" i="3"/>
  <c r="AX734" i="3" s="1"/>
  <c r="AY740" i="3"/>
  <c r="AX740" i="3" s="1"/>
  <c r="J767" i="3"/>
  <c r="AY770" i="3"/>
  <c r="AX770" i="3" s="1"/>
  <c r="AY791" i="3"/>
  <c r="AX791" i="3" s="1"/>
  <c r="J794" i="3"/>
  <c r="J810" i="3"/>
  <c r="AY815" i="3"/>
  <c r="AX815" i="3" s="1"/>
  <c r="J819" i="3"/>
  <c r="AY840" i="3"/>
  <c r="AX840" i="3" s="1"/>
  <c r="J844" i="3"/>
  <c r="AY848" i="3"/>
  <c r="AX848" i="3" s="1"/>
  <c r="J852" i="3"/>
  <c r="AY901" i="3"/>
  <c r="AX901" i="3" s="1"/>
  <c r="J908" i="3"/>
  <c r="AY944" i="3"/>
  <c r="AX944" i="3" s="1"/>
  <c r="J947" i="3"/>
  <c r="J961" i="3"/>
  <c r="J1003" i="3"/>
  <c r="AY1018" i="3"/>
  <c r="AX1018" i="3" s="1"/>
  <c r="AY1055" i="3"/>
  <c r="AX1055" i="3" s="1"/>
  <c r="J1070" i="3"/>
  <c r="AY1324" i="3"/>
  <c r="AX1324" i="3" s="1"/>
  <c r="AY1023" i="3"/>
  <c r="J1035" i="3"/>
  <c r="J1039" i="3"/>
  <c r="AY1042" i="3"/>
  <c r="AX1042" i="3" s="1"/>
  <c r="J1044" i="3"/>
  <c r="J1055" i="3"/>
  <c r="AY1058" i="3"/>
  <c r="AX1058" i="3" s="1"/>
  <c r="J1075" i="3"/>
  <c r="AY1077" i="3"/>
  <c r="AX1077" i="3" s="1"/>
  <c r="AY1107" i="3"/>
  <c r="AX1107" i="3" s="1"/>
  <c r="J1110" i="3"/>
  <c r="AY1115" i="3"/>
  <c r="AX1115" i="3" s="1"/>
  <c r="J1118" i="3"/>
  <c r="AY1123" i="3"/>
  <c r="AX1123" i="3" s="1"/>
  <c r="J1126" i="3"/>
  <c r="J1134" i="3"/>
  <c r="AY1160" i="3"/>
  <c r="AX1160" i="3" s="1"/>
  <c r="J1165" i="3"/>
  <c r="AY1168" i="3"/>
  <c r="AX1168" i="3" s="1"/>
  <c r="AY1178" i="3"/>
  <c r="AX1178" i="3" s="1"/>
  <c r="J1193" i="3"/>
  <c r="J1197" i="3"/>
  <c r="J1201" i="3"/>
  <c r="J1216" i="3"/>
  <c r="J1220" i="3"/>
  <c r="J1224" i="3"/>
  <c r="J1228" i="3"/>
  <c r="J1232" i="3"/>
  <c r="AY1234" i="3"/>
  <c r="AY1238" i="3"/>
  <c r="AX1238" i="3" s="1"/>
  <c r="AY1242" i="3"/>
  <c r="AX1242" i="3" s="1"/>
  <c r="AY1246" i="3"/>
  <c r="AX1246" i="3" s="1"/>
  <c r="AY1250" i="3"/>
  <c r="AX1250" i="3" s="1"/>
  <c r="J1253" i="3"/>
  <c r="J1269" i="3"/>
  <c r="AY1291" i="3"/>
  <c r="AX1291" i="3" s="1"/>
  <c r="J1295" i="3"/>
  <c r="AY1299" i="3"/>
  <c r="AX1299" i="3" s="1"/>
  <c r="J1303" i="3"/>
  <c r="J1312" i="3"/>
  <c r="J1316" i="3"/>
  <c r="J1320" i="3"/>
  <c r="J1324" i="3"/>
  <c r="AY1336" i="3"/>
  <c r="AX1336" i="3" s="1"/>
  <c r="J1339" i="3"/>
  <c r="AY1344" i="3"/>
  <c r="AX1344" i="3" s="1"/>
  <c r="J1362" i="3"/>
  <c r="AY1417" i="3"/>
  <c r="AX1417" i="3" s="1"/>
  <c r="AY1592" i="3"/>
  <c r="AX1592" i="3" s="1"/>
  <c r="AY1715" i="3"/>
  <c r="AX1715" i="3" s="1"/>
  <c r="AY1029" i="3"/>
  <c r="AX1029" i="3" s="1"/>
  <c r="AY1038" i="3"/>
  <c r="J1040" i="3"/>
  <c r="J1051" i="3"/>
  <c r="AY1054" i="3"/>
  <c r="AX1054" i="3" s="1"/>
  <c r="J1056" i="3"/>
  <c r="AY1069" i="3"/>
  <c r="AX1069" i="3" s="1"/>
  <c r="AY1109" i="3"/>
  <c r="AX1109" i="3" s="1"/>
  <c r="J1112" i="3"/>
  <c r="AY1117" i="3"/>
  <c r="AX1117" i="3" s="1"/>
  <c r="J1120" i="3"/>
  <c r="AY1125" i="3"/>
  <c r="AX1125" i="3" s="1"/>
  <c r="AY1162" i="3"/>
  <c r="AX1162" i="3" s="1"/>
  <c r="AY1235" i="3"/>
  <c r="AX1235" i="3" s="1"/>
  <c r="AY1239" i="3"/>
  <c r="AX1239" i="3" s="1"/>
  <c r="AY1243" i="3"/>
  <c r="AX1243" i="3" s="1"/>
  <c r="AY1247" i="3"/>
  <c r="AX1247" i="3" s="1"/>
  <c r="AY1293" i="3"/>
  <c r="AX1293" i="3" s="1"/>
  <c r="AY1301" i="3"/>
  <c r="AX1301" i="3" s="1"/>
  <c r="J1313" i="3"/>
  <c r="J1317" i="3"/>
  <c r="J1321" i="3"/>
  <c r="J1325" i="3"/>
  <c r="AY1338" i="3"/>
  <c r="AX1338" i="3" s="1"/>
  <c r="J1341" i="3"/>
  <c r="AY1346" i="3"/>
  <c r="AX1346" i="3" s="1"/>
  <c r="AY1450" i="3"/>
  <c r="AX1450" i="3" s="1"/>
  <c r="AY1477" i="3"/>
  <c r="AX1477" i="3" s="1"/>
  <c r="AY1526" i="3"/>
  <c r="AX1526" i="3" s="1"/>
  <c r="AY1588" i="3"/>
  <c r="AX1588" i="3" s="1"/>
  <c r="AY1603" i="3"/>
  <c r="AX1603" i="3" s="1"/>
  <c r="J943" i="3"/>
  <c r="AY966" i="3"/>
  <c r="AX966" i="3" s="1"/>
  <c r="AY990" i="3"/>
  <c r="AX990" i="3" s="1"/>
  <c r="J994" i="3"/>
  <c r="AY998" i="3"/>
  <c r="AX998" i="3" s="1"/>
  <c r="AY1013" i="3"/>
  <c r="AX1013" i="3" s="1"/>
  <c r="J1017" i="3"/>
  <c r="AY1025" i="3"/>
  <c r="AX1025" i="3" s="1"/>
  <c r="J1041" i="3"/>
  <c r="AY1044" i="3"/>
  <c r="AX1044" i="3" s="1"/>
  <c r="J1046" i="3"/>
  <c r="J1057" i="3"/>
  <c r="J1063" i="3"/>
  <c r="AY1065" i="3"/>
  <c r="AX1065" i="3" s="1"/>
  <c r="J1090" i="3"/>
  <c r="J1094" i="3"/>
  <c r="J1098" i="3"/>
  <c r="J1102" i="3"/>
  <c r="J1106" i="3"/>
  <c r="AY1110" i="3"/>
  <c r="AX1110" i="3" s="1"/>
  <c r="J1113" i="3"/>
  <c r="AY1118" i="3"/>
  <c r="AX1118" i="3" s="1"/>
  <c r="J1121" i="3"/>
  <c r="AY1126" i="3"/>
  <c r="AX1126" i="3" s="1"/>
  <c r="J1129" i="3"/>
  <c r="AY1133" i="3"/>
  <c r="AX1133" i="3" s="1"/>
  <c r="J1137" i="3"/>
  <c r="J1143" i="3"/>
  <c r="AY1145" i="3"/>
  <c r="AX1145" i="3" s="1"/>
  <c r="J1147" i="3"/>
  <c r="J1151" i="3"/>
  <c r="J1155" i="3"/>
  <c r="AY1163" i="3"/>
  <c r="AX1163" i="3" s="1"/>
  <c r="J1168" i="3"/>
  <c r="AY1179" i="3"/>
  <c r="AY1180" i="3"/>
  <c r="AY1184" i="3"/>
  <c r="AX1184" i="3" s="1"/>
  <c r="AY1188" i="3"/>
  <c r="AX1188" i="3" s="1"/>
  <c r="AY1205" i="3"/>
  <c r="AX1205" i="3" s="1"/>
  <c r="AY1211" i="3"/>
  <c r="AX1211" i="3" s="1"/>
  <c r="AY1251" i="3"/>
  <c r="J1255" i="3"/>
  <c r="AY1263" i="3"/>
  <c r="AX1263" i="3" s="1"/>
  <c r="J1271" i="3"/>
  <c r="AY1279" i="3"/>
  <c r="AX1279" i="3" s="1"/>
  <c r="J1298" i="3"/>
  <c r="J1306" i="3"/>
  <c r="AY1308" i="3"/>
  <c r="AX1308" i="3" s="1"/>
  <c r="J1330" i="3"/>
  <c r="J1334" i="3"/>
  <c r="AY1339" i="3"/>
  <c r="AX1339" i="3" s="1"/>
  <c r="J1342" i="3"/>
  <c r="AY1361" i="3"/>
  <c r="AX1361" i="3" s="1"/>
  <c r="J1365" i="3"/>
  <c r="AY1402" i="3"/>
  <c r="AX1402" i="3" s="1"/>
  <c r="AY1583" i="3"/>
  <c r="AX1583" i="3" s="1"/>
  <c r="AY1702" i="3"/>
  <c r="AX1702" i="3" s="1"/>
  <c r="AY1111" i="3"/>
  <c r="AX1111" i="3" s="1"/>
  <c r="AY1119" i="3"/>
  <c r="AX1119" i="3" s="1"/>
  <c r="AY1141" i="3"/>
  <c r="AX1141" i="3" s="1"/>
  <c r="AY1158" i="3"/>
  <c r="AX1158" i="3" s="1"/>
  <c r="AY1164" i="3"/>
  <c r="AX1164" i="3" s="1"/>
  <c r="AY1176" i="3"/>
  <c r="AY1236" i="3"/>
  <c r="AX1236" i="3" s="1"/>
  <c r="AY1240" i="3"/>
  <c r="AX1240" i="3" s="1"/>
  <c r="AY1244" i="3"/>
  <c r="AX1244" i="3" s="1"/>
  <c r="AY1248" i="3"/>
  <c r="AX1248" i="3" s="1"/>
  <c r="AY1252" i="3"/>
  <c r="AX1252" i="3" s="1"/>
  <c r="AY1295" i="3"/>
  <c r="AX1295" i="3" s="1"/>
  <c r="AY1303" i="3"/>
  <c r="AX1303" i="3" s="1"/>
  <c r="AY1328" i="3"/>
  <c r="AX1328" i="3" s="1"/>
  <c r="AY1340" i="3"/>
  <c r="AX1340" i="3" s="1"/>
  <c r="AY1347" i="3"/>
  <c r="AX1347" i="3" s="1"/>
  <c r="AY1348" i="3"/>
  <c r="AX1348" i="3" s="1"/>
  <c r="AY1362" i="3"/>
  <c r="AX1362" i="3" s="1"/>
  <c r="AY1377" i="3"/>
  <c r="AX1377" i="3" s="1"/>
  <c r="AY1397" i="3"/>
  <c r="AX1397" i="3" s="1"/>
  <c r="AY1398" i="3"/>
  <c r="AX1398" i="3" s="1"/>
  <c r="AY1520" i="3"/>
  <c r="AX1520" i="3" s="1"/>
  <c r="AY1584" i="3"/>
  <c r="AX1584" i="3" s="1"/>
  <c r="AY1596" i="3"/>
  <c r="AX1596" i="3" s="1"/>
  <c r="AY1598" i="3"/>
  <c r="AX1598" i="3" s="1"/>
  <c r="AY1703" i="3"/>
  <c r="AX1703" i="3" s="1"/>
  <c r="AY1711" i="3"/>
  <c r="AX1711" i="3" s="1"/>
  <c r="J945" i="3"/>
  <c r="J996" i="3"/>
  <c r="AY1005" i="3"/>
  <c r="AX1005" i="3" s="1"/>
  <c r="AY1040" i="3"/>
  <c r="AX1040" i="3" s="1"/>
  <c r="J1042" i="3"/>
  <c r="J1053" i="3"/>
  <c r="AY1056" i="3"/>
  <c r="AX1056" i="3" s="1"/>
  <c r="J1058" i="3"/>
  <c r="J1087" i="3"/>
  <c r="J1091" i="3"/>
  <c r="J1095" i="3"/>
  <c r="J1099" i="3"/>
  <c r="J1103" i="3"/>
  <c r="AY1112" i="3"/>
  <c r="AX1112" i="3" s="1"/>
  <c r="J1115" i="3"/>
  <c r="AY1120" i="3"/>
  <c r="AX1120" i="3" s="1"/>
  <c r="J1123" i="3"/>
  <c r="J1131" i="3"/>
  <c r="J1162" i="3"/>
  <c r="AY1165" i="3"/>
  <c r="AX1165" i="3" s="1"/>
  <c r="AY1172" i="3"/>
  <c r="AX1172" i="3" s="1"/>
  <c r="AY1181" i="3"/>
  <c r="AX1181" i="3" s="1"/>
  <c r="AY1185" i="3"/>
  <c r="AX1185" i="3" s="1"/>
  <c r="AY1189" i="3"/>
  <c r="AX1189" i="3" s="1"/>
  <c r="AY1206" i="3"/>
  <c r="AX1206" i="3" s="1"/>
  <c r="AY1208" i="3"/>
  <c r="AX1208" i="3" s="1"/>
  <c r="AY1259" i="3"/>
  <c r="AX1259" i="3" s="1"/>
  <c r="J1267" i="3"/>
  <c r="AY1275" i="3"/>
  <c r="AX1275" i="3" s="1"/>
  <c r="J1283" i="3"/>
  <c r="J1287" i="3"/>
  <c r="J1292" i="3"/>
  <c r="J1300" i="3"/>
  <c r="AY1309" i="3"/>
  <c r="AX1309" i="3" s="1"/>
  <c r="AY1333" i="3"/>
  <c r="J1336" i="3"/>
  <c r="AY1341" i="3"/>
  <c r="AX1341" i="3" s="1"/>
  <c r="J1344" i="3"/>
  <c r="J1353" i="3"/>
  <c r="AY1423" i="3"/>
  <c r="AX1423" i="3" s="1"/>
  <c r="AY1613" i="3"/>
  <c r="AX1613" i="3" s="1"/>
  <c r="J1083" i="3"/>
  <c r="AY1085" i="3"/>
  <c r="AX1085" i="3" s="1"/>
  <c r="AY1113" i="3"/>
  <c r="AX1113" i="3" s="1"/>
  <c r="AY1121" i="3"/>
  <c r="AX1121" i="3" s="1"/>
  <c r="J1132" i="3"/>
  <c r="AY1159" i="3"/>
  <c r="AX1159" i="3" s="1"/>
  <c r="J1163" i="3"/>
  <c r="AY1166" i="3"/>
  <c r="AX1166" i="3" s="1"/>
  <c r="AY1177" i="3"/>
  <c r="AX1177" i="3" s="1"/>
  <c r="J1196" i="3"/>
  <c r="J1200" i="3"/>
  <c r="AY1207" i="3"/>
  <c r="AX1207" i="3" s="1"/>
  <c r="J1215" i="3"/>
  <c r="J1219" i="3"/>
  <c r="J1223" i="3"/>
  <c r="J1227" i="3"/>
  <c r="J1231" i="3"/>
  <c r="AY1237" i="3"/>
  <c r="AX1237" i="3" s="1"/>
  <c r="AY1241" i="3"/>
  <c r="AX1241" i="3" s="1"/>
  <c r="AY1245" i="3"/>
  <c r="AX1245" i="3" s="1"/>
  <c r="AY1249" i="3"/>
  <c r="AX1249" i="3" s="1"/>
  <c r="J1257" i="3"/>
  <c r="J1273" i="3"/>
  <c r="AY1285" i="3"/>
  <c r="J1293" i="3"/>
  <c r="AY1297" i="3"/>
  <c r="AX1297" i="3" s="1"/>
  <c r="J1301" i="3"/>
  <c r="AY1305" i="3"/>
  <c r="AX1305" i="3" s="1"/>
  <c r="AY1334" i="3"/>
  <c r="AX1334" i="3" s="1"/>
  <c r="AY1342" i="3"/>
  <c r="AX1342" i="3" s="1"/>
  <c r="AY1349" i="3"/>
  <c r="AX1349" i="3" s="1"/>
  <c r="J1354" i="3"/>
  <c r="AY1445" i="3"/>
  <c r="AX1445" i="3" s="1"/>
  <c r="AY1465" i="3"/>
  <c r="AX1465" i="3" s="1"/>
  <c r="AY1481" i="3"/>
  <c r="AX1481" i="3" s="1"/>
  <c r="AY1530" i="3"/>
  <c r="AX1530" i="3" s="1"/>
  <c r="AY1536" i="3"/>
  <c r="AX1536" i="3" s="1"/>
  <c r="J1364" i="3"/>
  <c r="J1382" i="3"/>
  <c r="J1415" i="3"/>
  <c r="AY1418" i="3"/>
  <c r="AX1418" i="3" s="1"/>
  <c r="J1422" i="3"/>
  <c r="AY1424" i="3"/>
  <c r="AX1424" i="3" s="1"/>
  <c r="J1445" i="3"/>
  <c r="AY1447" i="3"/>
  <c r="AX1447" i="3" s="1"/>
  <c r="J1456" i="3"/>
  <c r="AY1462" i="3"/>
  <c r="AX1462" i="3" s="1"/>
  <c r="J1465" i="3"/>
  <c r="J1476" i="3"/>
  <c r="AY1478" i="3"/>
  <c r="AX1478" i="3" s="1"/>
  <c r="AY1493" i="3"/>
  <c r="AX1493" i="3" s="1"/>
  <c r="AY1506" i="3"/>
  <c r="AX1506" i="3" s="1"/>
  <c r="AY1507" i="3"/>
  <c r="AX1507" i="3" s="1"/>
  <c r="J1510" i="3"/>
  <c r="AY1512" i="3"/>
  <c r="AX1512" i="3" s="1"/>
  <c r="J1520" i="3"/>
  <c r="AY1527" i="3"/>
  <c r="AX1527" i="3" s="1"/>
  <c r="J1536" i="3"/>
  <c r="AY1547" i="3"/>
  <c r="AX1547" i="3" s="1"/>
  <c r="AY1560" i="3"/>
  <c r="AX1560" i="3" s="1"/>
  <c r="J1568" i="3"/>
  <c r="AY1570" i="3"/>
  <c r="AX1570" i="3" s="1"/>
  <c r="AY1580" i="3"/>
  <c r="AX1580" i="3" s="1"/>
  <c r="AY1593" i="3"/>
  <c r="AX1593" i="3" s="1"/>
  <c r="AY1604" i="3"/>
  <c r="AX1604" i="3" s="1"/>
  <c r="J1620" i="3"/>
  <c r="AY1622" i="3"/>
  <c r="AX1622" i="3" s="1"/>
  <c r="J1627" i="3"/>
  <c r="AY1635" i="3"/>
  <c r="AY1645" i="3"/>
  <c r="AX1645" i="3" s="1"/>
  <c r="AY1652" i="3"/>
  <c r="AX1652" i="3" s="1"/>
  <c r="J1657" i="3"/>
  <c r="AY1660" i="3"/>
  <c r="AX1660" i="3" s="1"/>
  <c r="J1665" i="3"/>
  <c r="AY1668" i="3"/>
  <c r="AX1668" i="3" s="1"/>
  <c r="AY1672" i="3"/>
  <c r="AX1672" i="3" s="1"/>
  <c r="J1711" i="3"/>
  <c r="J1715" i="3"/>
  <c r="AY1719" i="3"/>
  <c r="AX1719" i="3" s="1"/>
  <c r="AY1577" i="3"/>
  <c r="AX1577" i="3" s="1"/>
  <c r="AY1669" i="3"/>
  <c r="AX1669" i="3" s="1"/>
  <c r="J1781" i="3"/>
  <c r="AY1420" i="3"/>
  <c r="AX1420" i="3" s="1"/>
  <c r="AY1474" i="3"/>
  <c r="AX1474" i="3" s="1"/>
  <c r="AY1508" i="3"/>
  <c r="AX1508" i="3" s="1"/>
  <c r="AY1523" i="3"/>
  <c r="AX1523" i="3" s="1"/>
  <c r="AY1539" i="3"/>
  <c r="AX1539" i="3" s="1"/>
  <c r="AY1571" i="3"/>
  <c r="AX1571" i="3" s="1"/>
  <c r="AY1600" i="3"/>
  <c r="AX1600" i="3" s="1"/>
  <c r="AY1616" i="3"/>
  <c r="AX1616" i="3" s="1"/>
  <c r="AY1654" i="3"/>
  <c r="AX1654" i="3" s="1"/>
  <c r="AY1662" i="3"/>
  <c r="AX1662" i="3" s="1"/>
  <c r="AY1673" i="3"/>
  <c r="AX1673" i="3" s="1"/>
  <c r="AY1706" i="3"/>
  <c r="AX1706" i="3" s="1"/>
  <c r="AY1721" i="3"/>
  <c r="AX1721" i="3" s="1"/>
  <c r="J1742" i="3"/>
  <c r="J1359" i="3"/>
  <c r="J1367" i="3"/>
  <c r="J1373" i="3"/>
  <c r="AY1381" i="3"/>
  <c r="AX1381" i="3" s="1"/>
  <c r="J1390" i="3"/>
  <c r="J1394" i="3"/>
  <c r="J1398" i="3"/>
  <c r="AY1404" i="3"/>
  <c r="AX1404" i="3" s="1"/>
  <c r="J1418" i="3"/>
  <c r="J1424" i="3"/>
  <c r="AY1428" i="3"/>
  <c r="AX1428" i="3" s="1"/>
  <c r="J1478" i="3"/>
  <c r="AY1480" i="3"/>
  <c r="AX1480" i="3" s="1"/>
  <c r="J1512" i="3"/>
  <c r="J1522" i="3"/>
  <c r="AY1529" i="3"/>
  <c r="AX1529" i="3" s="1"/>
  <c r="J1538" i="3"/>
  <c r="AY1574" i="3"/>
  <c r="AX1574" i="3" s="1"/>
  <c r="J1585" i="3"/>
  <c r="J1589" i="3"/>
  <c r="J1593" i="3"/>
  <c r="AY1595" i="3"/>
  <c r="AX1595" i="3" s="1"/>
  <c r="J1599" i="3"/>
  <c r="J1615" i="3"/>
  <c r="AY1617" i="3"/>
  <c r="AX1617" i="3" s="1"/>
  <c r="AY1619" i="3"/>
  <c r="AX1619" i="3" s="1"/>
  <c r="J1622" i="3"/>
  <c r="AY1624" i="3"/>
  <c r="AX1624" i="3" s="1"/>
  <c r="J1652" i="3"/>
  <c r="AY1655" i="3"/>
  <c r="AX1655" i="3" s="1"/>
  <c r="J1660" i="3"/>
  <c r="AY1663" i="3"/>
  <c r="AX1663" i="3" s="1"/>
  <c r="J1668" i="3"/>
  <c r="AY1670" i="3"/>
  <c r="AX1670" i="3" s="1"/>
  <c r="J1694" i="3"/>
  <c r="J1704" i="3"/>
  <c r="J1718" i="3"/>
  <c r="J1743" i="3"/>
  <c r="J1767" i="3"/>
  <c r="AY1382" i="3"/>
  <c r="AX1382" i="3" s="1"/>
  <c r="AY1414" i="3"/>
  <c r="AX1414" i="3" s="1"/>
  <c r="AY1432" i="3"/>
  <c r="AX1432" i="3" s="1"/>
  <c r="AY1444" i="3"/>
  <c r="AX1444" i="3" s="1"/>
  <c r="AY1455" i="3"/>
  <c r="AX1455" i="3" s="1"/>
  <c r="AY1464" i="3"/>
  <c r="AX1464" i="3" s="1"/>
  <c r="AY1519" i="3"/>
  <c r="AX1519" i="3" s="1"/>
  <c r="AY1535" i="3"/>
  <c r="AX1535" i="3" s="1"/>
  <c r="AY1567" i="3"/>
  <c r="AX1567" i="3" s="1"/>
  <c r="AY1607" i="3"/>
  <c r="AY1612" i="3"/>
  <c r="AX1612" i="3" s="1"/>
  <c r="AY1618" i="3"/>
  <c r="AX1618" i="3" s="1"/>
  <c r="J1623" i="3"/>
  <c r="J1629" i="3"/>
  <c r="J1653" i="3"/>
  <c r="AY1656" i="3"/>
  <c r="AX1656" i="3" s="1"/>
  <c r="J1661" i="3"/>
  <c r="AY1664" i="3"/>
  <c r="AX1664" i="3" s="1"/>
  <c r="AY1674" i="3"/>
  <c r="AX1674" i="3" s="1"/>
  <c r="J1695" i="3"/>
  <c r="AY1697" i="3"/>
  <c r="AX1697" i="3" s="1"/>
  <c r="AY1707" i="3"/>
  <c r="AX1707" i="3" s="1"/>
  <c r="J1709" i="3"/>
  <c r="J1713" i="3"/>
  <c r="J1719" i="3"/>
  <c r="AY1723" i="3"/>
  <c r="AX1723" i="3" s="1"/>
  <c r="AY1357" i="3"/>
  <c r="AX1357" i="3" s="1"/>
  <c r="J1361" i="3"/>
  <c r="AY1365" i="3"/>
  <c r="AX1365" i="3" s="1"/>
  <c r="J1369" i="3"/>
  <c r="AY1375" i="3"/>
  <c r="AX1375" i="3" s="1"/>
  <c r="J1387" i="3"/>
  <c r="J1391" i="3"/>
  <c r="J1395" i="3"/>
  <c r="J1399" i="3"/>
  <c r="AY1415" i="3"/>
  <c r="AX1415" i="3" s="1"/>
  <c r="J1420" i="3"/>
  <c r="AY1422" i="3"/>
  <c r="AX1422" i="3" s="1"/>
  <c r="AY1429" i="3"/>
  <c r="AX1429" i="3" s="1"/>
  <c r="AY1449" i="3"/>
  <c r="J1474" i="3"/>
  <c r="AY1476" i="3"/>
  <c r="AX1476" i="3" s="1"/>
  <c r="AY1487" i="3"/>
  <c r="AX1487" i="3" s="1"/>
  <c r="AY1488" i="3"/>
  <c r="AY1504" i="3"/>
  <c r="AX1504" i="3" s="1"/>
  <c r="AY1510" i="3"/>
  <c r="AX1510" i="3" s="1"/>
  <c r="J1518" i="3"/>
  <c r="AY1525" i="3"/>
  <c r="AX1525" i="3" s="1"/>
  <c r="J1534" i="3"/>
  <c r="AY1541" i="3"/>
  <c r="AX1541" i="3" s="1"/>
  <c r="AY1542" i="3"/>
  <c r="AX1542" i="3" s="1"/>
  <c r="AY1553" i="3"/>
  <c r="AX1553" i="3" s="1"/>
  <c r="AY1554" i="3"/>
  <c r="AX1554" i="3" s="1"/>
  <c r="J1566" i="3"/>
  <c r="AY1575" i="3"/>
  <c r="AX1575" i="3" s="1"/>
  <c r="J1582" i="3"/>
  <c r="J1586" i="3"/>
  <c r="J1590" i="3"/>
  <c r="J1600" i="3"/>
  <c r="AY1602" i="3"/>
  <c r="AX1602" i="3" s="1"/>
  <c r="AY1620" i="3"/>
  <c r="AX1620" i="3" s="1"/>
  <c r="J1630" i="3"/>
  <c r="AY1632" i="3"/>
  <c r="AX1632" i="3" s="1"/>
  <c r="J1636" i="3"/>
  <c r="J1654" i="3"/>
  <c r="AY1657" i="3"/>
  <c r="AX1657" i="3" s="1"/>
  <c r="J1662" i="3"/>
  <c r="AY1665" i="3"/>
  <c r="AX1665" i="3" s="1"/>
  <c r="AY1671" i="3"/>
  <c r="AX1671" i="3" s="1"/>
  <c r="AY1698" i="3"/>
  <c r="AX1698" i="3" s="1"/>
  <c r="J1705" i="3"/>
  <c r="AY1716" i="3"/>
  <c r="AX1716" i="3" s="1"/>
  <c r="J1720" i="3"/>
  <c r="AY1765" i="3"/>
  <c r="AX1765" i="3" s="1"/>
  <c r="AY1366" i="3"/>
  <c r="AX1366" i="3" s="1"/>
  <c r="AY1371" i="3"/>
  <c r="AX1371" i="3" s="1"/>
  <c r="AY1376" i="3"/>
  <c r="AX1376" i="3" s="1"/>
  <c r="AY1416" i="3"/>
  <c r="AX1416" i="3" s="1"/>
  <c r="J1421" i="3"/>
  <c r="AY1433" i="3"/>
  <c r="AX1433" i="3" s="1"/>
  <c r="AY1461" i="3"/>
  <c r="AX1461" i="3" s="1"/>
  <c r="J1475" i="3"/>
  <c r="J1480" i="3"/>
  <c r="AY1492" i="3"/>
  <c r="AX1492" i="3" s="1"/>
  <c r="J1509" i="3"/>
  <c r="AY1516" i="3"/>
  <c r="AX1516" i="3" s="1"/>
  <c r="J1524" i="3"/>
  <c r="AY1531" i="3"/>
  <c r="AX1531" i="3" s="1"/>
  <c r="J1540" i="3"/>
  <c r="AY1546" i="3"/>
  <c r="AX1546" i="3" s="1"/>
  <c r="AY1559" i="3"/>
  <c r="AX1559" i="3" s="1"/>
  <c r="AY1579" i="3"/>
  <c r="AX1579" i="3" s="1"/>
  <c r="J1595" i="3"/>
  <c r="J1601" i="3"/>
  <c r="AY1608" i="3"/>
  <c r="AX1608" i="3" s="1"/>
  <c r="J1611" i="3"/>
  <c r="J1624" i="3"/>
  <c r="J1631" i="3"/>
  <c r="J1637" i="3"/>
  <c r="J1642" i="3"/>
  <c r="AY1650" i="3"/>
  <c r="J1655" i="3"/>
  <c r="AY1658" i="3"/>
  <c r="AX1658" i="3" s="1"/>
  <c r="J1663" i="3"/>
  <c r="AY1666" i="3"/>
  <c r="AX1666" i="3" s="1"/>
  <c r="AY1675" i="3"/>
  <c r="AX1675" i="3" s="1"/>
  <c r="J1710" i="3"/>
  <c r="J1714" i="3"/>
  <c r="AY1717" i="3"/>
  <c r="AX1717" i="3" s="1"/>
  <c r="J1721" i="3"/>
  <c r="AY1724" i="3"/>
  <c r="AX1724" i="3" s="1"/>
  <c r="J272" i="3"/>
  <c r="J274" i="3"/>
  <c r="J276" i="3"/>
  <c r="J278" i="3"/>
  <c r="J280" i="3"/>
  <c r="J282" i="3"/>
  <c r="J284" i="3"/>
  <c r="J286" i="3"/>
  <c r="J288" i="3"/>
  <c r="J290" i="3"/>
  <c r="J292" i="3"/>
  <c r="J294" i="3"/>
  <c r="J296" i="3"/>
  <c r="J298" i="3"/>
  <c r="J300" i="3"/>
  <c r="J302" i="3"/>
  <c r="J304" i="3"/>
  <c r="AY308" i="3"/>
  <c r="AX308" i="3" s="1"/>
  <c r="AY312" i="3"/>
  <c r="AX312" i="3" s="1"/>
  <c r="AY315" i="3"/>
  <c r="AX315" i="3" s="1"/>
  <c r="AY319" i="3"/>
  <c r="AX319" i="3" s="1"/>
  <c r="AY323" i="3"/>
  <c r="AX323" i="3" s="1"/>
  <c r="AY327" i="3"/>
  <c r="AX327" i="3" s="1"/>
  <c r="AY331" i="3"/>
  <c r="AX331" i="3" s="1"/>
  <c r="AY335" i="3"/>
  <c r="AX335" i="3" s="1"/>
  <c r="AY339" i="3"/>
  <c r="AX339" i="3" s="1"/>
  <c r="AY343" i="3"/>
  <c r="AX343" i="3" s="1"/>
  <c r="J356" i="3"/>
  <c r="J358" i="3"/>
  <c r="J360" i="3"/>
  <c r="J362" i="3"/>
  <c r="J364" i="3"/>
  <c r="J407" i="3"/>
  <c r="AY305" i="3"/>
  <c r="AX305" i="3" s="1"/>
  <c r="AY309" i="3"/>
  <c r="AX309" i="3" s="1"/>
  <c r="AY314" i="3"/>
  <c r="AX314" i="3" s="1"/>
  <c r="AY318" i="3"/>
  <c r="AX318" i="3" s="1"/>
  <c r="AY322" i="3"/>
  <c r="AX322" i="3" s="1"/>
  <c r="AY326" i="3"/>
  <c r="AX326" i="3" s="1"/>
  <c r="AY330" i="3"/>
  <c r="AX330" i="3" s="1"/>
  <c r="AY334" i="3"/>
  <c r="AX334" i="3" s="1"/>
  <c r="AY338" i="3"/>
  <c r="AX338" i="3" s="1"/>
  <c r="AY342" i="3"/>
  <c r="AX342" i="3" s="1"/>
  <c r="AY346" i="3"/>
  <c r="AX346" i="3" s="1"/>
  <c r="J428" i="3"/>
  <c r="J466" i="3"/>
  <c r="J468" i="3"/>
  <c r="J470" i="3"/>
  <c r="J472" i="3"/>
  <c r="J474" i="3"/>
  <c r="J571" i="3"/>
  <c r="J573" i="3"/>
  <c r="AY727" i="3"/>
  <c r="AX727" i="3" s="1"/>
  <c r="AY743" i="3"/>
  <c r="AX743" i="3" s="1"/>
  <c r="AY747" i="3"/>
  <c r="AX747" i="3" s="1"/>
  <c r="AY859" i="3"/>
  <c r="AX859" i="3" s="1"/>
  <c r="AY863" i="3"/>
  <c r="AX863" i="3" s="1"/>
  <c r="AY867" i="3"/>
  <c r="AX867" i="3" s="1"/>
  <c r="AY724" i="3"/>
  <c r="AX724" i="3" s="1"/>
  <c r="AY742" i="3"/>
  <c r="AX742" i="3" s="1"/>
  <c r="AY746" i="3"/>
  <c r="AX746" i="3" s="1"/>
  <c r="AY790" i="3"/>
  <c r="AX790" i="3" s="1"/>
  <c r="AY795" i="3"/>
  <c r="AX795" i="3" s="1"/>
  <c r="AY799" i="3"/>
  <c r="AX799" i="3" s="1"/>
  <c r="AY802" i="3"/>
  <c r="AX802" i="3" s="1"/>
  <c r="AY804" i="3"/>
  <c r="AX804" i="3" s="1"/>
  <c r="AY817" i="3"/>
  <c r="AX817" i="3" s="1"/>
  <c r="AY821" i="3"/>
  <c r="AX821" i="3" s="1"/>
  <c r="AY823" i="3"/>
  <c r="AX823" i="3" s="1"/>
  <c r="AY842" i="3"/>
  <c r="AX842" i="3" s="1"/>
  <c r="AY846" i="3"/>
  <c r="AX846" i="3" s="1"/>
  <c r="AY850" i="3"/>
  <c r="AX850" i="3" s="1"/>
  <c r="AY854" i="3"/>
  <c r="AX854" i="3" s="1"/>
  <c r="AY858" i="3"/>
  <c r="AX858" i="3" s="1"/>
  <c r="AY862" i="3"/>
  <c r="AX862" i="3" s="1"/>
  <c r="AY866" i="3"/>
  <c r="AX866" i="3" s="1"/>
  <c r="AY902" i="3"/>
  <c r="AX902" i="3" s="1"/>
  <c r="AY906" i="3"/>
  <c r="AX906" i="3" s="1"/>
  <c r="AY953" i="3"/>
  <c r="AX953" i="3" s="1"/>
  <c r="AY992" i="3"/>
  <c r="AX992" i="3" s="1"/>
  <c r="AY996" i="3"/>
  <c r="AX996" i="3" s="1"/>
  <c r="AY725" i="3"/>
  <c r="AX725" i="3" s="1"/>
  <c r="AY729" i="3"/>
  <c r="AX729" i="3" s="1"/>
  <c r="AY745" i="3"/>
  <c r="AX745" i="3" s="1"/>
  <c r="AY796" i="3"/>
  <c r="AX796" i="3" s="1"/>
  <c r="AY798" i="3"/>
  <c r="AX798" i="3" s="1"/>
  <c r="AY803" i="3"/>
  <c r="AX803" i="3" s="1"/>
  <c r="AY807" i="3"/>
  <c r="AX807" i="3" s="1"/>
  <c r="AY818" i="3"/>
  <c r="AX818" i="3" s="1"/>
  <c r="AY822" i="3"/>
  <c r="AX822" i="3" s="1"/>
  <c r="AY826" i="3"/>
  <c r="AX826" i="3" s="1"/>
  <c r="AY843" i="3"/>
  <c r="AX843" i="3" s="1"/>
  <c r="AY847" i="3"/>
  <c r="AX847" i="3" s="1"/>
  <c r="AY851" i="3"/>
  <c r="AX851" i="3" s="1"/>
  <c r="AY855" i="3"/>
  <c r="AX855" i="3" s="1"/>
  <c r="AY857" i="3"/>
  <c r="AX857" i="3" s="1"/>
  <c r="AY861" i="3"/>
  <c r="AX861" i="3" s="1"/>
  <c r="AY865" i="3"/>
  <c r="AX865" i="3" s="1"/>
  <c r="AY899" i="3"/>
  <c r="AX899" i="3" s="1"/>
  <c r="AY905" i="3"/>
  <c r="AX905" i="3" s="1"/>
  <c r="AY948" i="3"/>
  <c r="AX948" i="3" s="1"/>
  <c r="AY993" i="3"/>
  <c r="AX993" i="3" s="1"/>
  <c r="AY997" i="3"/>
  <c r="AX997" i="3" s="1"/>
  <c r="AY1002" i="3"/>
  <c r="AX1002" i="3" s="1"/>
  <c r="AY1008" i="3"/>
  <c r="AX1008" i="3" s="1"/>
  <c r="AY1012" i="3"/>
  <c r="AX1012" i="3" s="1"/>
  <c r="AY1024" i="3"/>
  <c r="AY1028" i="3"/>
  <c r="AX1028" i="3" s="1"/>
  <c r="AY1032" i="3"/>
  <c r="AX1032" i="3" s="1"/>
  <c r="AY1036" i="3"/>
  <c r="AX1036" i="3" s="1"/>
  <c r="AY1060" i="3"/>
  <c r="AY1064" i="3"/>
  <c r="AX1064" i="3" s="1"/>
  <c r="AY1068" i="3"/>
  <c r="AX1068" i="3" s="1"/>
  <c r="AY1072" i="3"/>
  <c r="AX1072" i="3" s="1"/>
  <c r="AY1076" i="3"/>
  <c r="AX1076" i="3" s="1"/>
  <c r="AY1080" i="3"/>
  <c r="AX1080" i="3" s="1"/>
  <c r="AY1084" i="3"/>
  <c r="AX1084" i="3" s="1"/>
  <c r="AY1088" i="3"/>
  <c r="AX1088" i="3" s="1"/>
  <c r="AY1130" i="3"/>
  <c r="AX1130" i="3" s="1"/>
  <c r="AY1134" i="3"/>
  <c r="AX1134" i="3" s="1"/>
  <c r="AY1138" i="3"/>
  <c r="AX1138" i="3" s="1"/>
  <c r="AY1140" i="3"/>
  <c r="AX1140" i="3" s="1"/>
  <c r="AY1144" i="3"/>
  <c r="AX1144" i="3" s="1"/>
  <c r="AY1171" i="3"/>
  <c r="AX1171" i="3" s="1"/>
  <c r="AY1001" i="3"/>
  <c r="AX1001" i="3" s="1"/>
  <c r="AY1007" i="3"/>
  <c r="AX1007" i="3" s="1"/>
  <c r="AY1011" i="3"/>
  <c r="AX1011" i="3" s="1"/>
  <c r="J1018" i="3"/>
  <c r="J1020" i="3"/>
  <c r="J1022" i="3"/>
  <c r="AY1027" i="3"/>
  <c r="AX1027" i="3" s="1"/>
  <c r="AY1031" i="3"/>
  <c r="AX1031" i="3" s="1"/>
  <c r="AY1035" i="3"/>
  <c r="AX1035" i="3" s="1"/>
  <c r="AY1063" i="3"/>
  <c r="AX1063" i="3" s="1"/>
  <c r="AY1067" i="3"/>
  <c r="AX1067" i="3" s="1"/>
  <c r="AY1071" i="3"/>
  <c r="AX1071" i="3" s="1"/>
  <c r="AY1075" i="3"/>
  <c r="AX1075" i="3" s="1"/>
  <c r="AY1079" i="3"/>
  <c r="AX1079" i="3" s="1"/>
  <c r="AY1083" i="3"/>
  <c r="AX1083" i="3" s="1"/>
  <c r="AY1087" i="3"/>
  <c r="AX1087" i="3" s="1"/>
  <c r="AY1127" i="3"/>
  <c r="AY1131" i="3"/>
  <c r="AX1131" i="3" s="1"/>
  <c r="AY1135" i="3"/>
  <c r="AX1135" i="3" s="1"/>
  <c r="AY1139" i="3"/>
  <c r="AX1139" i="3" s="1"/>
  <c r="AY1143" i="3"/>
  <c r="AX1143" i="3" s="1"/>
  <c r="J1148" i="3"/>
  <c r="J1150" i="3"/>
  <c r="J1152" i="3"/>
  <c r="J1154" i="3"/>
  <c r="J1156" i="3"/>
  <c r="AY1170" i="3"/>
  <c r="J1175" i="3"/>
  <c r="AY1000" i="3"/>
  <c r="AX1000" i="3" s="1"/>
  <c r="AY1006" i="3"/>
  <c r="AX1006" i="3" s="1"/>
  <c r="AY1010" i="3"/>
  <c r="AX1010" i="3" s="1"/>
  <c r="AY1014" i="3"/>
  <c r="AX1014" i="3" s="1"/>
  <c r="AY1026" i="3"/>
  <c r="AX1026" i="3" s="1"/>
  <c r="AY1030" i="3"/>
  <c r="AX1030" i="3" s="1"/>
  <c r="AY1034" i="3"/>
  <c r="AX1034" i="3" s="1"/>
  <c r="AY1062" i="3"/>
  <c r="AX1062" i="3" s="1"/>
  <c r="AY1066" i="3"/>
  <c r="AX1066" i="3" s="1"/>
  <c r="AY1070" i="3"/>
  <c r="AX1070" i="3" s="1"/>
  <c r="AY1074" i="3"/>
  <c r="AX1074" i="3" s="1"/>
  <c r="AY1078" i="3"/>
  <c r="AX1078" i="3" s="1"/>
  <c r="AY1082" i="3"/>
  <c r="AX1082" i="3" s="1"/>
  <c r="AY1086" i="3"/>
  <c r="AX1086" i="3" s="1"/>
  <c r="AY1128" i="3"/>
  <c r="AX1128" i="3" s="1"/>
  <c r="AY1132" i="3"/>
  <c r="AX1132" i="3" s="1"/>
  <c r="AY1136" i="3"/>
  <c r="AX1136" i="3" s="1"/>
  <c r="AY1142" i="3"/>
  <c r="AX1142" i="3" s="1"/>
  <c r="AY1254" i="3"/>
  <c r="AX1254" i="3" s="1"/>
  <c r="AY1258" i="3"/>
  <c r="AX1258" i="3" s="1"/>
  <c r="AY1262" i="3"/>
  <c r="AX1262" i="3" s="1"/>
  <c r="AY1266" i="3"/>
  <c r="AX1266" i="3" s="1"/>
  <c r="AY1270" i="3"/>
  <c r="AX1270" i="3" s="1"/>
  <c r="AY1274" i="3"/>
  <c r="AX1274" i="3" s="1"/>
  <c r="AY1278" i="3"/>
  <c r="AX1278" i="3" s="1"/>
  <c r="AY1282" i="3"/>
  <c r="AX1282" i="3" s="1"/>
  <c r="AY1290" i="3"/>
  <c r="AY1294" i="3"/>
  <c r="AX1294" i="3" s="1"/>
  <c r="AY1298" i="3"/>
  <c r="AX1298" i="3" s="1"/>
  <c r="AY1302" i="3"/>
  <c r="AX1302" i="3" s="1"/>
  <c r="AY1306" i="3"/>
  <c r="AX1306" i="3" s="1"/>
  <c r="AY1253" i="3"/>
  <c r="AX1253" i="3" s="1"/>
  <c r="AY1257" i="3"/>
  <c r="AX1257" i="3" s="1"/>
  <c r="AY1261" i="3"/>
  <c r="AX1261" i="3" s="1"/>
  <c r="AY1265" i="3"/>
  <c r="AX1265" i="3" s="1"/>
  <c r="AY1269" i="3"/>
  <c r="AX1269" i="3" s="1"/>
  <c r="AY1273" i="3"/>
  <c r="AX1273" i="3" s="1"/>
  <c r="AY1277" i="3"/>
  <c r="AX1277" i="3" s="1"/>
  <c r="AY1281" i="3"/>
  <c r="AX1281" i="3" s="1"/>
  <c r="AY1307" i="3"/>
  <c r="AY1256" i="3"/>
  <c r="AX1256" i="3" s="1"/>
  <c r="AY1260" i="3"/>
  <c r="AX1260" i="3" s="1"/>
  <c r="AY1264" i="3"/>
  <c r="AX1264" i="3" s="1"/>
  <c r="AY1268" i="3"/>
  <c r="AX1268" i="3" s="1"/>
  <c r="AY1272" i="3"/>
  <c r="AX1272" i="3" s="1"/>
  <c r="AY1276" i="3"/>
  <c r="AX1276" i="3" s="1"/>
  <c r="AY1280" i="3"/>
  <c r="AX1280" i="3" s="1"/>
  <c r="AY1284" i="3"/>
  <c r="AX1284" i="3" s="1"/>
  <c r="AY1292" i="3"/>
  <c r="AX1292" i="3" s="1"/>
  <c r="AY1296" i="3"/>
  <c r="AX1296" i="3" s="1"/>
  <c r="AY1300" i="3"/>
  <c r="AX1300" i="3" s="1"/>
  <c r="AY1304" i="3"/>
  <c r="AX1304" i="3" s="1"/>
  <c r="AY1310" i="3"/>
  <c r="AX1310" i="3" s="1"/>
  <c r="AY1352" i="3"/>
  <c r="AX1352" i="3" s="1"/>
  <c r="AY1356" i="3"/>
  <c r="AX1356" i="3" s="1"/>
  <c r="AY1330" i="3"/>
  <c r="AX1330" i="3" s="1"/>
  <c r="AY1351" i="3"/>
  <c r="AX1351" i="3" s="1"/>
  <c r="AY1355" i="3"/>
  <c r="AX1355" i="3" s="1"/>
  <c r="AY1359" i="3"/>
  <c r="AX1359" i="3" s="1"/>
  <c r="AY1363" i="3"/>
  <c r="AX1363" i="3" s="1"/>
  <c r="AY1367" i="3"/>
  <c r="AX1367" i="3" s="1"/>
  <c r="AY1370" i="3"/>
  <c r="AY1374" i="3"/>
  <c r="AX1374" i="3" s="1"/>
  <c r="AY1329" i="3"/>
  <c r="AX1329" i="3" s="1"/>
  <c r="J1348" i="3"/>
  <c r="AY1350" i="3"/>
  <c r="AX1350" i="3" s="1"/>
  <c r="AY1354" i="3"/>
  <c r="AX1354" i="3" s="1"/>
  <c r="AY1358" i="3"/>
  <c r="AX1358" i="3" s="1"/>
  <c r="AY1360" i="3"/>
  <c r="AX1360" i="3" s="1"/>
  <c r="AY1364" i="3"/>
  <c r="AX1364" i="3" s="1"/>
  <c r="AY1368" i="3"/>
  <c r="AX1368" i="3" s="1"/>
  <c r="AY1373" i="3"/>
  <c r="AX1373" i="3" s="1"/>
  <c r="J1379" i="3"/>
  <c r="AY1387" i="3"/>
  <c r="AX1387" i="3" s="1"/>
  <c r="AY1380" i="3"/>
  <c r="AX1380" i="3" s="1"/>
  <c r="AY1427" i="3"/>
  <c r="AX1427" i="3" s="1"/>
  <c r="AY1431" i="3"/>
  <c r="AX1431" i="3" s="1"/>
  <c r="AY1446" i="3"/>
  <c r="AX1446" i="3" s="1"/>
  <c r="AY1460" i="3"/>
  <c r="AX1460" i="3" s="1"/>
  <c r="AY1470" i="3"/>
  <c r="AX1470" i="3" s="1"/>
  <c r="AY1491" i="3"/>
  <c r="AX1491" i="3" s="1"/>
  <c r="AY1495" i="3"/>
  <c r="AX1495" i="3" s="1"/>
  <c r="AY1499" i="3"/>
  <c r="AX1499" i="3" s="1"/>
  <c r="AY1515" i="3"/>
  <c r="AX1515" i="3" s="1"/>
  <c r="AY1545" i="3"/>
  <c r="AX1545" i="3" s="1"/>
  <c r="AY1549" i="3"/>
  <c r="AX1549" i="3" s="1"/>
  <c r="AY1558" i="3"/>
  <c r="AX1558" i="3" s="1"/>
  <c r="AY1563" i="3"/>
  <c r="AX1563" i="3" s="1"/>
  <c r="AY1569" i="3"/>
  <c r="AX1569" i="3" s="1"/>
  <c r="AY1573" i="3"/>
  <c r="AX1573" i="3" s="1"/>
  <c r="AY1430" i="3"/>
  <c r="AX1430" i="3" s="1"/>
  <c r="AY1442" i="3"/>
  <c r="AX1442" i="3" s="1"/>
  <c r="AY1459" i="3"/>
  <c r="AX1459" i="3" s="1"/>
  <c r="J1464" i="3"/>
  <c r="J1466" i="3"/>
  <c r="AY1469" i="3"/>
  <c r="AX1469" i="3" s="1"/>
  <c r="J1487" i="3"/>
  <c r="AY1490" i="3"/>
  <c r="AX1490" i="3" s="1"/>
  <c r="AY1494" i="3"/>
  <c r="AX1494" i="3" s="1"/>
  <c r="AY1498" i="3"/>
  <c r="AX1498" i="3" s="1"/>
  <c r="J1504" i="3"/>
  <c r="J1506" i="3"/>
  <c r="AY1514" i="3"/>
  <c r="AX1514" i="3" s="1"/>
  <c r="J1519" i="3"/>
  <c r="J1521" i="3"/>
  <c r="J1523" i="3"/>
  <c r="J1525" i="3"/>
  <c r="J1527" i="3"/>
  <c r="J1529" i="3"/>
  <c r="J1531" i="3"/>
  <c r="J1533" i="3"/>
  <c r="J1535" i="3"/>
  <c r="J1537" i="3"/>
  <c r="J1539" i="3"/>
  <c r="J1541" i="3"/>
  <c r="AY1544" i="3"/>
  <c r="AX1544" i="3" s="1"/>
  <c r="AY1548" i="3"/>
  <c r="AX1548" i="3" s="1"/>
  <c r="J1553" i="3"/>
  <c r="AY1556" i="3"/>
  <c r="AX1556" i="3" s="1"/>
  <c r="AY1561" i="3"/>
  <c r="AX1561" i="3" s="1"/>
  <c r="AY1572" i="3"/>
  <c r="AX1572" i="3" s="1"/>
  <c r="AY1597" i="3"/>
  <c r="AX1597" i="3" s="1"/>
  <c r="J1602" i="3"/>
  <c r="J1604" i="3"/>
  <c r="J1606" i="3"/>
  <c r="AY1625" i="3"/>
  <c r="AX1625" i="3" s="1"/>
  <c r="AY1629" i="3"/>
  <c r="AX1629" i="3" s="1"/>
  <c r="J1641" i="3"/>
  <c r="J1643" i="3"/>
  <c r="AY1615" i="3"/>
  <c r="AX1615" i="3" s="1"/>
  <c r="AY1627" i="3"/>
  <c r="AX1627" i="3" s="1"/>
  <c r="AY1631" i="3"/>
  <c r="AX1631" i="3" s="1"/>
  <c r="AY1638" i="3"/>
  <c r="AX1638" i="3" s="1"/>
  <c r="AY1696" i="3"/>
  <c r="AX1696" i="3" s="1"/>
  <c r="AY1700" i="3"/>
  <c r="AX1700" i="3" s="1"/>
  <c r="J1610" i="3"/>
  <c r="J1612" i="3"/>
  <c r="AY1614" i="3"/>
  <c r="AX1614" i="3" s="1"/>
  <c r="AY1626" i="3"/>
  <c r="AX1626" i="3" s="1"/>
  <c r="AY1630" i="3"/>
  <c r="AX1630" i="3" s="1"/>
  <c r="J1634" i="3"/>
  <c r="AY1637" i="3"/>
  <c r="AX1637" i="3" s="1"/>
  <c r="AY1695" i="3"/>
  <c r="AX1695" i="3" s="1"/>
  <c r="AY1699" i="3"/>
  <c r="AX1699" i="3" s="1"/>
  <c r="AY1718" i="3"/>
  <c r="AX1718" i="3" s="1"/>
  <c r="AY1722" i="3"/>
  <c r="AX1722" i="3" s="1"/>
  <c r="AY1743" i="3"/>
  <c r="AX1743" i="3" s="1"/>
  <c r="AY1768" i="3"/>
  <c r="AX1768" i="3" s="1"/>
  <c r="BD602" i="1" l="1"/>
  <c r="BC602" i="1" s="1"/>
  <c r="BD146" i="1"/>
  <c r="BC146" i="1" s="1"/>
  <c r="BD242" i="1"/>
  <c r="BC242" i="1" s="1"/>
  <c r="BD84" i="1"/>
  <c r="BC84" i="1" s="1"/>
  <c r="BD180" i="1"/>
  <c r="BC180" i="1" s="1"/>
  <c r="BD710" i="1"/>
  <c r="BC710" i="1" s="1"/>
  <c r="BD1488" i="1"/>
  <c r="BC1488" i="1" s="1"/>
  <c r="BD1178" i="1"/>
  <c r="BC1178" i="1" s="1"/>
  <c r="BD26" i="1"/>
  <c r="BC26" i="1" s="1"/>
  <c r="BD122" i="1"/>
  <c r="BC122" i="1" s="1"/>
  <c r="BD218" i="1"/>
  <c r="BC218" i="1" s="1"/>
  <c r="BD411" i="1"/>
  <c r="BC411" i="1" s="1"/>
  <c r="BD156" i="1"/>
  <c r="BC156" i="1" s="1"/>
  <c r="BD53" i="1"/>
  <c r="BC53" i="1" s="1"/>
  <c r="BD534" i="1"/>
  <c r="BC534" i="1" s="1"/>
  <c r="BD1110" i="1"/>
  <c r="BC1110" i="1" s="1"/>
  <c r="BD1302" i="1"/>
  <c r="BC1302" i="1" s="1"/>
  <c r="BD1494" i="1"/>
  <c r="BC1494" i="1" s="1"/>
  <c r="BD1686" i="1"/>
  <c r="BC1686" i="1" s="1"/>
  <c r="BD460" i="1"/>
  <c r="BC460" i="1" s="1"/>
  <c r="BD1524" i="1"/>
  <c r="BC1524" i="1" s="1"/>
  <c r="BD519" i="1"/>
  <c r="BC519" i="1" s="1"/>
  <c r="BD711" i="1"/>
  <c r="BC711" i="1" s="1"/>
  <c r="BD807" i="1"/>
  <c r="BC807" i="1" s="1"/>
  <c r="BD999" i="1"/>
  <c r="BC999" i="1" s="1"/>
  <c r="BD1191" i="1"/>
  <c r="BC1191" i="1" s="1"/>
  <c r="BD1276" i="1"/>
  <c r="BC1276" i="1" s="1"/>
  <c r="BD544" i="1"/>
  <c r="BC544" i="1" s="1"/>
  <c r="BD640" i="1"/>
  <c r="BC640" i="1" s="1"/>
  <c r="BD1600" i="1"/>
  <c r="BC1600" i="1" s="1"/>
  <c r="BD540" i="1"/>
  <c r="BC540" i="1" s="1"/>
  <c r="BD256" i="1"/>
  <c r="BC256" i="1" s="1"/>
  <c r="BD833" i="1"/>
  <c r="BC833" i="1" s="1"/>
  <c r="BD1025" i="1"/>
  <c r="BC1025" i="1" s="1"/>
  <c r="BD1601" i="1"/>
  <c r="BC1601" i="1" s="1"/>
  <c r="BD1793" i="1"/>
  <c r="BC1793" i="1" s="1"/>
  <c r="BD234" i="1"/>
  <c r="BC234" i="1" s="1"/>
  <c r="BD461" i="1"/>
  <c r="BC461" i="1" s="1"/>
  <c r="BD1164" i="1"/>
  <c r="BC1164" i="1" s="1"/>
  <c r="BD261" i="1"/>
  <c r="BC261" i="1" s="1"/>
  <c r="BD550" i="1"/>
  <c r="BC550" i="1" s="1"/>
  <c r="BD1414" i="1"/>
  <c r="BC1414" i="1" s="1"/>
  <c r="BD1606" i="1"/>
  <c r="BC1606" i="1" s="1"/>
  <c r="BD54" i="1"/>
  <c r="BC54" i="1" s="1"/>
  <c r="BD1340" i="1"/>
  <c r="BC1340" i="1" s="1"/>
  <c r="BD79" i="1"/>
  <c r="BC79" i="1" s="1"/>
  <c r="BD271" i="1"/>
  <c r="BC271" i="1" s="1"/>
  <c r="BD848" i="1"/>
  <c r="BC848" i="1" s="1"/>
  <c r="BD1136" i="1"/>
  <c r="BC1136" i="1" s="1"/>
  <c r="BD1520" i="1"/>
  <c r="BC1520" i="1" s="1"/>
  <c r="BD80" i="1"/>
  <c r="BC80" i="1" s="1"/>
  <c r="BD849" i="1"/>
  <c r="BC849" i="1" s="1"/>
  <c r="BD1041" i="1"/>
  <c r="BC1041" i="1" s="1"/>
  <c r="BD1617" i="1"/>
  <c r="BC1617" i="1" s="1"/>
  <c r="BD57" i="1"/>
  <c r="BC57" i="1" s="1"/>
  <c r="BD442" i="1"/>
  <c r="BC442" i="1" s="1"/>
  <c r="BD133" i="1"/>
  <c r="BC133" i="1" s="1"/>
  <c r="BD410" i="1"/>
  <c r="BC410" i="1" s="1"/>
  <c r="BD1003" i="1"/>
  <c r="BC1003" i="1" s="1"/>
  <c r="BD1291" i="1"/>
  <c r="BC1291" i="1" s="1"/>
  <c r="BD908" i="1"/>
  <c r="BC908" i="1" s="1"/>
  <c r="BD172" i="1"/>
  <c r="BC172" i="1" s="1"/>
  <c r="BD557" i="1"/>
  <c r="BC557" i="1" s="1"/>
  <c r="BD1229" i="1"/>
  <c r="BC1229" i="1" s="1"/>
  <c r="BD580" i="1"/>
  <c r="BC580" i="1" s="1"/>
  <c r="BD454" i="1"/>
  <c r="BC454" i="1" s="1"/>
  <c r="BD646" i="1"/>
  <c r="BC646" i="1" s="1"/>
  <c r="BD1510" i="1"/>
  <c r="BC1510" i="1" s="1"/>
  <c r="BD1798" i="1"/>
  <c r="BC1798" i="1" s="1"/>
  <c r="BD150" i="1"/>
  <c r="BC150" i="1" s="1"/>
  <c r="BD972" i="1"/>
  <c r="BC972" i="1" s="1"/>
  <c r="BD175" i="1"/>
  <c r="BC175" i="1" s="1"/>
  <c r="BD464" i="1"/>
  <c r="BC464" i="1" s="1"/>
  <c r="BD944" i="1"/>
  <c r="BC944" i="1" s="1"/>
  <c r="BD1232" i="1"/>
  <c r="BC1232" i="1" s="1"/>
  <c r="BD561" i="1"/>
  <c r="BC561" i="1" s="1"/>
  <c r="BD636" i="1"/>
  <c r="BC636" i="1" s="1"/>
  <c r="BD538" i="1"/>
  <c r="BC538" i="1" s="1"/>
  <c r="BD826" i="1"/>
  <c r="BC826" i="1" s="1"/>
  <c r="BD1402" i="1"/>
  <c r="BC1402" i="1" s="1"/>
  <c r="BD1690" i="1"/>
  <c r="BC1690" i="1" s="1"/>
  <c r="BD229" i="1"/>
  <c r="BC229" i="1" s="1"/>
  <c r="BD720" i="1"/>
  <c r="BC720" i="1" s="1"/>
  <c r="BD1680" i="1"/>
  <c r="BC1680" i="1" s="1"/>
  <c r="BD1195" i="1"/>
  <c r="BC1195" i="1" s="1"/>
  <c r="BD268" i="1"/>
  <c r="BC268" i="1" s="1"/>
  <c r="BD165" i="1"/>
  <c r="BC165" i="1" s="1"/>
  <c r="BD742" i="1"/>
  <c r="BC742" i="1" s="1"/>
  <c r="BD1126" i="1"/>
  <c r="BC1126" i="1" s="1"/>
  <c r="BD1702" i="1"/>
  <c r="BC1702" i="1" s="1"/>
  <c r="BD945" i="1"/>
  <c r="BC945" i="1" s="1"/>
  <c r="BD1521" i="1"/>
  <c r="BC1521" i="1" s="1"/>
  <c r="BD249" i="1"/>
  <c r="BC249" i="1" s="1"/>
  <c r="BD1210" i="1"/>
  <c r="BC1210" i="1" s="1"/>
  <c r="BD1594" i="1"/>
  <c r="BC1594" i="1" s="1"/>
  <c r="BD1212" i="1"/>
  <c r="BC1212" i="1" s="1"/>
  <c r="BD76" i="1"/>
  <c r="BC76" i="1" s="1"/>
  <c r="BD941" i="1"/>
  <c r="BC941" i="1" s="1"/>
  <c r="BD357" i="1"/>
  <c r="BC357" i="1" s="1"/>
  <c r="BD838" i="1"/>
  <c r="BC838" i="1" s="1"/>
  <c r="BD572" i="1"/>
  <c r="BC572" i="1" s="1"/>
  <c r="BD246" i="1"/>
  <c r="BC246" i="1" s="1"/>
  <c r="BD1328" i="1"/>
  <c r="BC1328" i="1" s="1"/>
  <c r="BD1712" i="1"/>
  <c r="BC1712" i="1" s="1"/>
  <c r="BD465" i="1"/>
  <c r="BC465" i="1" s="1"/>
  <c r="BD1233" i="1"/>
  <c r="BC1233" i="1" s="1"/>
  <c r="BD1018" i="1"/>
  <c r="BC1018" i="1" s="1"/>
  <c r="BD106" i="1"/>
  <c r="BC106" i="1" s="1"/>
  <c r="BD986" i="1"/>
  <c r="BC986" i="1" s="1"/>
  <c r="BD187" i="1"/>
  <c r="BC187" i="1" s="1"/>
  <c r="BD624" i="1"/>
  <c r="BC624" i="1" s="1"/>
  <c r="BD202" i="1"/>
  <c r="BC202" i="1" s="1"/>
  <c r="BD37" i="1"/>
  <c r="BC37" i="1" s="1"/>
  <c r="BD62" i="1"/>
  <c r="BC62" i="1" s="1"/>
  <c r="BD158" i="1"/>
  <c r="BC158" i="1" s="1"/>
  <c r="BD254" i="1"/>
  <c r="BC254" i="1" s="1"/>
  <c r="BD543" i="1"/>
  <c r="BC543" i="1" s="1"/>
  <c r="BD87" i="1"/>
  <c r="BC87" i="1" s="1"/>
  <c r="BD183" i="1"/>
  <c r="BC183" i="1" s="1"/>
  <c r="BD472" i="1"/>
  <c r="BC472" i="1" s="1"/>
  <c r="BD88" i="1"/>
  <c r="BC88" i="1" s="1"/>
  <c r="BD184" i="1"/>
  <c r="BC184" i="1" s="1"/>
  <c r="BD473" i="1"/>
  <c r="BC473" i="1" s="1"/>
  <c r="BD857" i="1"/>
  <c r="BC857" i="1" s="1"/>
  <c r="BD43" i="1"/>
  <c r="BC43" i="1" s="1"/>
  <c r="BD65" i="1"/>
  <c r="BC65" i="1" s="1"/>
  <c r="BD161" i="1"/>
  <c r="BC161" i="1" s="1"/>
  <c r="BD257" i="1"/>
  <c r="BC257" i="1" s="1"/>
  <c r="BD1659" i="1"/>
  <c r="BC1659" i="1" s="1"/>
  <c r="BD219" i="1"/>
  <c r="BC219" i="1" s="1"/>
  <c r="BD1620" i="1"/>
  <c r="BC1620" i="1" s="1"/>
  <c r="BD60" i="1"/>
  <c r="BC60" i="1" s="1"/>
  <c r="BD252" i="1"/>
  <c r="BC252" i="1" s="1"/>
  <c r="BD445" i="1"/>
  <c r="BC445" i="1" s="1"/>
  <c r="BD541" i="1"/>
  <c r="BC541" i="1" s="1"/>
  <c r="BD637" i="1"/>
  <c r="BC637" i="1" s="1"/>
  <c r="BD468" i="1"/>
  <c r="BC468" i="1" s="1"/>
  <c r="BD1100" i="1"/>
  <c r="BC1100" i="1" s="1"/>
  <c r="BD1532" i="1"/>
  <c r="BC1532" i="1" s="1"/>
  <c r="BD149" i="1"/>
  <c r="BC149" i="1" s="1"/>
  <c r="BD245" i="1"/>
  <c r="BC245" i="1" s="1"/>
  <c r="BD438" i="1"/>
  <c r="BC438" i="1" s="1"/>
  <c r="BD630" i="1"/>
  <c r="BC630" i="1" s="1"/>
  <c r="BD726" i="1"/>
  <c r="BC726" i="1" s="1"/>
  <c r="BD822" i="1"/>
  <c r="BC822" i="1" s="1"/>
  <c r="BD918" i="1"/>
  <c r="BC918" i="1" s="1"/>
  <c r="BD1014" i="1"/>
  <c r="BC1014" i="1" s="1"/>
  <c r="BD1398" i="1"/>
  <c r="BC1398" i="1" s="1"/>
  <c r="BD1590" i="1"/>
  <c r="BC1590" i="1" s="1"/>
  <c r="BD1782" i="1"/>
  <c r="BC1782" i="1" s="1"/>
  <c r="BD1108" i="1"/>
  <c r="BC1108" i="1" s="1"/>
  <c r="BD38" i="1"/>
  <c r="BC38" i="1" s="1"/>
  <c r="BD134" i="1"/>
  <c r="BC134" i="1" s="1"/>
  <c r="BD230" i="1"/>
  <c r="BC230" i="1" s="1"/>
  <c r="BD615" i="1"/>
  <c r="BC615" i="1" s="1"/>
  <c r="BD1287" i="1"/>
  <c r="BC1287" i="1" s="1"/>
  <c r="BD1383" i="1"/>
  <c r="BC1383" i="1" s="1"/>
  <c r="BD1479" i="1"/>
  <c r="BC1479" i="1" s="1"/>
  <c r="BD1575" i="1"/>
  <c r="BC1575" i="1" s="1"/>
  <c r="BD1767" i="1"/>
  <c r="BC1767" i="1" s="1"/>
  <c r="BD876" i="1"/>
  <c r="BC876" i="1" s="1"/>
  <c r="BD1660" i="1"/>
  <c r="BC1660" i="1" s="1"/>
  <c r="BD63" i="1"/>
  <c r="BC63" i="1" s="1"/>
  <c r="BD159" i="1"/>
  <c r="BC159" i="1" s="1"/>
  <c r="BD255" i="1"/>
  <c r="BC255" i="1" s="1"/>
  <c r="BD448" i="1"/>
  <c r="BC448" i="1" s="1"/>
  <c r="BD832" i="1"/>
  <c r="BC832" i="1" s="1"/>
  <c r="BD1216" i="1"/>
  <c r="BC1216" i="1" s="1"/>
  <c r="BD1408" i="1"/>
  <c r="BC1408" i="1" s="1"/>
  <c r="BD64" i="1"/>
  <c r="BC64" i="1" s="1"/>
  <c r="BD160" i="1"/>
  <c r="BC160" i="1" s="1"/>
  <c r="BD449" i="1"/>
  <c r="BC449" i="1" s="1"/>
  <c r="BD41" i="1"/>
  <c r="BC41" i="1" s="1"/>
  <c r="BD137" i="1"/>
  <c r="BC137" i="1" s="1"/>
  <c r="BD233" i="1"/>
  <c r="BC233" i="1" s="1"/>
  <c r="BD329" i="1"/>
  <c r="BC329" i="1" s="1"/>
  <c r="BD1194" i="1"/>
  <c r="BC1194" i="1" s="1"/>
  <c r="BD50" i="1"/>
  <c r="BC50" i="1" s="1"/>
  <c r="BD1683" i="1"/>
  <c r="BC1683" i="1" s="1"/>
  <c r="BD1237" i="1"/>
  <c r="BC1237" i="1" s="1"/>
  <c r="BD77" i="1"/>
  <c r="BC77" i="1" s="1"/>
  <c r="BD173" i="1"/>
  <c r="BC173" i="1" s="1"/>
  <c r="BD269" i="1"/>
  <c r="BC269" i="1" s="1"/>
  <c r="BD1241" i="1"/>
  <c r="BC1241" i="1" s="1"/>
  <c r="BD1122" i="1"/>
  <c r="BC1122" i="1" s="1"/>
  <c r="BD1506" i="1"/>
  <c r="BC1506" i="1" s="1"/>
  <c r="BD75" i="1"/>
  <c r="BC75" i="1" s="1"/>
  <c r="BD258" i="1"/>
  <c r="BC258" i="1" s="1"/>
  <c r="BD100" i="1"/>
  <c r="BC100" i="1" s="1"/>
  <c r="BD196" i="1"/>
  <c r="BC196" i="1" s="1"/>
  <c r="BD292" i="1"/>
  <c r="BC292" i="1" s="1"/>
  <c r="BD99" i="1"/>
  <c r="BC99" i="1" s="1"/>
  <c r="BD189" i="1"/>
  <c r="BC189" i="1" s="1"/>
  <c r="BD285" i="1"/>
  <c r="BC285" i="1" s="1"/>
  <c r="BD478" i="1"/>
  <c r="BC478" i="1" s="1"/>
  <c r="BD59" i="1"/>
  <c r="BC59" i="1" s="1"/>
  <c r="BD78" i="1"/>
  <c r="BC78" i="1" s="1"/>
  <c r="BD270" i="1"/>
  <c r="BC270" i="1" s="1"/>
  <c r="BD463" i="1"/>
  <c r="BC463" i="1" s="1"/>
  <c r="BD103" i="1"/>
  <c r="BC103" i="1" s="1"/>
  <c r="BD199" i="1"/>
  <c r="BC199" i="1" s="1"/>
  <c r="BD115" i="1"/>
  <c r="BC115" i="1" s="1"/>
  <c r="BD104" i="1"/>
  <c r="BC104" i="1" s="1"/>
  <c r="BD200" i="1"/>
  <c r="BC200" i="1" s="1"/>
  <c r="BD163" i="1"/>
  <c r="BC163" i="1" s="1"/>
  <c r="BD81" i="1"/>
  <c r="BC81" i="1" s="1"/>
  <c r="BD177" i="1"/>
  <c r="BC177" i="1" s="1"/>
  <c r="BD66" i="1"/>
  <c r="BC66" i="1" s="1"/>
  <c r="BD162" i="1"/>
  <c r="BC162" i="1" s="1"/>
  <c r="BD485" i="1"/>
  <c r="BC485" i="1" s="1"/>
  <c r="BD93" i="1"/>
  <c r="BC93" i="1" s="1"/>
  <c r="BD174" i="1"/>
  <c r="BC174" i="1" s="1"/>
  <c r="BD466" i="1"/>
  <c r="BC466" i="1" s="1"/>
  <c r="BD42" i="1"/>
  <c r="BC42" i="1" s="1"/>
  <c r="BD138" i="1"/>
  <c r="BC138" i="1" s="1"/>
  <c r="BD653" i="1"/>
  <c r="BC653" i="1" s="1"/>
  <c r="BD69" i="1"/>
  <c r="BC69" i="1" s="1"/>
  <c r="BD1030" i="1"/>
  <c r="BC1030" i="1" s="1"/>
  <c r="BD1222" i="1"/>
  <c r="BC1222" i="1" s="1"/>
  <c r="BD1318" i="1"/>
  <c r="BC1318" i="1" s="1"/>
  <c r="BD439" i="1"/>
  <c r="BC439" i="1" s="1"/>
  <c r="BD631" i="1"/>
  <c r="BC631" i="1" s="1"/>
  <c r="BD560" i="1"/>
  <c r="BC560" i="1" s="1"/>
  <c r="BD656" i="1"/>
  <c r="BC656" i="1" s="1"/>
  <c r="BD752" i="1"/>
  <c r="BC752" i="1" s="1"/>
  <c r="BD19" i="1"/>
  <c r="BC19" i="1" s="1"/>
  <c r="BD764" i="1"/>
  <c r="BC764" i="1" s="1"/>
  <c r="BD154" i="1"/>
  <c r="BC154" i="1" s="1"/>
  <c r="BD250" i="1"/>
  <c r="BC250" i="1" s="1"/>
  <c r="BD539" i="1"/>
  <c r="BC539" i="1" s="1"/>
  <c r="BD92" i="1"/>
  <c r="BC92" i="1" s="1"/>
  <c r="BD188" i="1"/>
  <c r="BC188" i="1" s="1"/>
  <c r="BD284" i="1"/>
  <c r="BC284" i="1" s="1"/>
  <c r="BD477" i="1"/>
  <c r="BC477" i="1" s="1"/>
  <c r="BD573" i="1"/>
  <c r="BC573" i="1" s="1"/>
  <c r="BD51" i="1"/>
  <c r="BC51" i="1" s="1"/>
  <c r="BD1236" i="1"/>
  <c r="BC1236" i="1" s="1"/>
  <c r="BD181" i="1"/>
  <c r="BC181" i="1" s="1"/>
  <c r="BD470" i="1"/>
  <c r="BC470" i="1" s="1"/>
  <c r="BD566" i="1"/>
  <c r="BC566" i="1" s="1"/>
  <c r="BD662" i="1"/>
  <c r="BC662" i="1" s="1"/>
  <c r="BD1142" i="1"/>
  <c r="BC1142" i="1" s="1"/>
  <c r="BD1238" i="1"/>
  <c r="BC1238" i="1" s="1"/>
  <c r="BD1334" i="1"/>
  <c r="BC1334" i="1" s="1"/>
  <c r="BD1526" i="1"/>
  <c r="BC1526" i="1" s="1"/>
  <c r="BD1252" i="1"/>
  <c r="BC1252" i="1" s="1"/>
  <c r="BD1668" i="1"/>
  <c r="BC1668" i="1" s="1"/>
  <c r="BD70" i="1"/>
  <c r="BC70" i="1" s="1"/>
  <c r="BD166" i="1"/>
  <c r="BC166" i="1" s="1"/>
  <c r="BD262" i="1"/>
  <c r="BC262" i="1" s="1"/>
  <c r="BD1511" i="1"/>
  <c r="BC1511" i="1" s="1"/>
  <c r="BD1607" i="1"/>
  <c r="BC1607" i="1" s="1"/>
  <c r="BD1799" i="1"/>
  <c r="BC1799" i="1" s="1"/>
  <c r="BD95" i="1"/>
  <c r="BC95" i="1" s="1"/>
  <c r="BD287" i="1"/>
  <c r="BC287" i="1" s="1"/>
  <c r="BD960" i="1"/>
  <c r="BC960" i="1" s="1"/>
  <c r="BD1152" i="1"/>
  <c r="BC1152" i="1" s="1"/>
  <c r="BD1344" i="1"/>
  <c r="BC1344" i="1" s="1"/>
  <c r="BD67" i="1"/>
  <c r="BC67" i="1" s="1"/>
  <c r="BD96" i="1"/>
  <c r="BC96" i="1" s="1"/>
  <c r="BD192" i="1"/>
  <c r="BC192" i="1" s="1"/>
  <c r="BD107" i="1"/>
  <c r="BC107" i="1" s="1"/>
  <c r="BD58" i="1"/>
  <c r="BC58" i="1" s="1"/>
  <c r="BD436" i="1"/>
  <c r="BC436" i="1" s="1"/>
  <c r="BD1692" i="1"/>
  <c r="BC1692" i="1" s="1"/>
  <c r="BD85" i="1"/>
  <c r="BC85" i="1" s="1"/>
  <c r="BD758" i="1"/>
  <c r="BC758" i="1" s="1"/>
  <c r="BD854" i="1"/>
  <c r="BC854" i="1" s="1"/>
  <c r="BD1046" i="1"/>
  <c r="BC1046" i="1" s="1"/>
  <c r="BD1430" i="1"/>
  <c r="BC1430" i="1" s="1"/>
  <c r="BD1622" i="1"/>
  <c r="BC1622" i="1" s="1"/>
  <c r="BD1814" i="1"/>
  <c r="BC1814" i="1" s="1"/>
  <c r="BD551" i="1"/>
  <c r="BC551" i="1" s="1"/>
  <c r="BD743" i="1"/>
  <c r="BC743" i="1" s="1"/>
  <c r="BD839" i="1"/>
  <c r="BC839" i="1" s="1"/>
  <c r="BD1031" i="1"/>
  <c r="BC1031" i="1" s="1"/>
  <c r="BD1127" i="1"/>
  <c r="BC1127" i="1" s="1"/>
  <c r="BD1223" i="1"/>
  <c r="BC1223" i="1" s="1"/>
  <c r="BD508" i="1"/>
  <c r="BC508" i="1" s="1"/>
  <c r="BD1028" i="1"/>
  <c r="BC1028" i="1" s="1"/>
  <c r="BD191" i="1"/>
  <c r="BC191" i="1" s="1"/>
  <c r="BD576" i="1"/>
  <c r="BC576" i="1" s="1"/>
  <c r="BD1728" i="1"/>
  <c r="BC1728" i="1" s="1"/>
  <c r="BD288" i="1"/>
  <c r="BC288" i="1" s="1"/>
  <c r="BD961" i="1"/>
  <c r="BC961" i="1" s="1"/>
  <c r="BD1345" i="1"/>
  <c r="BC1345" i="1" s="1"/>
  <c r="BD1537" i="1"/>
  <c r="BC1537" i="1" s="1"/>
  <c r="BD1729" i="1"/>
  <c r="BC1729" i="1" s="1"/>
  <c r="BD169" i="1"/>
  <c r="BC169" i="1" s="1"/>
  <c r="BD746" i="1"/>
  <c r="BC746" i="1" s="1"/>
  <c r="BD147" i="1"/>
  <c r="BC147" i="1" s="1"/>
  <c r="BD170" i="1"/>
  <c r="BC170" i="1" s="1"/>
  <c r="BD1131" i="1"/>
  <c r="BC1131" i="1" s="1"/>
  <c r="BD548" i="1"/>
  <c r="BC548" i="1" s="1"/>
  <c r="BD1036" i="1"/>
  <c r="BC1036" i="1" s="1"/>
  <c r="BD1788" i="1"/>
  <c r="BC1788" i="1" s="1"/>
  <c r="BD108" i="1"/>
  <c r="BC108" i="1" s="1"/>
  <c r="BD204" i="1"/>
  <c r="BC204" i="1" s="1"/>
  <c r="BD397" i="1"/>
  <c r="BC397" i="1" s="1"/>
  <c r="BD493" i="1"/>
  <c r="BC493" i="1" s="1"/>
  <c r="BD589" i="1"/>
  <c r="BC589" i="1" s="1"/>
  <c r="BD685" i="1"/>
  <c r="BC685" i="1" s="1"/>
  <c r="BD781" i="1"/>
  <c r="BC781" i="1" s="1"/>
  <c r="BD877" i="1"/>
  <c r="BC877" i="1" s="1"/>
  <c r="BD1069" i="1"/>
  <c r="BC1069" i="1" s="1"/>
  <c r="BD1165" i="1"/>
  <c r="BC1165" i="1" s="1"/>
  <c r="BD155" i="1"/>
  <c r="BC155" i="1" s="1"/>
  <c r="BD836" i="1"/>
  <c r="BC836" i="1" s="1"/>
  <c r="BD1316" i="1"/>
  <c r="BC1316" i="1" s="1"/>
  <c r="BD197" i="1"/>
  <c r="BC197" i="1" s="1"/>
  <c r="BD293" i="1"/>
  <c r="BC293" i="1" s="1"/>
  <c r="BD390" i="1"/>
  <c r="BC390" i="1" s="1"/>
  <c r="BD486" i="1"/>
  <c r="BC486" i="1" s="1"/>
  <c r="BD582" i="1"/>
  <c r="BC582" i="1" s="1"/>
  <c r="BD678" i="1"/>
  <c r="BC678" i="1" s="1"/>
  <c r="BD774" i="1"/>
  <c r="BC774" i="1" s="1"/>
  <c r="BD870" i="1"/>
  <c r="BC870" i="1" s="1"/>
  <c r="BD966" i="1"/>
  <c r="BC966" i="1" s="1"/>
  <c r="BD1062" i="1"/>
  <c r="BC1062" i="1" s="1"/>
  <c r="BD1158" i="1"/>
  <c r="BC1158" i="1" s="1"/>
  <c r="BD1254" i="1"/>
  <c r="BC1254" i="1" s="1"/>
  <c r="BD1350" i="1"/>
  <c r="BC1350" i="1" s="1"/>
  <c r="BD1446" i="1"/>
  <c r="BC1446" i="1" s="1"/>
  <c r="BD1542" i="1"/>
  <c r="BC1542" i="1" s="1"/>
  <c r="BD1638" i="1"/>
  <c r="BC1638" i="1" s="1"/>
  <c r="BD1734" i="1"/>
  <c r="BC1734" i="1" s="1"/>
  <c r="BD123" i="1"/>
  <c r="BC123" i="1" s="1"/>
  <c r="BD1724" i="1"/>
  <c r="BC1724" i="1" s="1"/>
  <c r="BD86" i="1"/>
  <c r="BC86" i="1" s="1"/>
  <c r="BD182" i="1"/>
  <c r="BC182" i="1" s="1"/>
  <c r="BD471" i="1"/>
  <c r="BC471" i="1" s="1"/>
  <c r="BD567" i="1"/>
  <c r="BC567" i="1" s="1"/>
  <c r="BD620" i="1"/>
  <c r="BC620" i="1" s="1"/>
  <c r="BD1092" i="1"/>
  <c r="BC1092" i="1" s="1"/>
  <c r="BD15" i="1"/>
  <c r="BC15" i="1" s="1"/>
  <c r="BD111" i="1"/>
  <c r="BC111" i="1" s="1"/>
  <c r="BD207" i="1"/>
  <c r="BC207" i="1" s="1"/>
  <c r="BD400" i="1"/>
  <c r="BC400" i="1" s="1"/>
  <c r="BD688" i="1"/>
  <c r="BC688" i="1" s="1"/>
  <c r="BD784" i="1"/>
  <c r="BC784" i="1" s="1"/>
  <c r="BD880" i="1"/>
  <c r="BC880" i="1" s="1"/>
  <c r="BD976" i="1"/>
  <c r="BC976" i="1" s="1"/>
  <c r="BD1072" i="1"/>
  <c r="BC1072" i="1" s="1"/>
  <c r="BD1168" i="1"/>
  <c r="BC1168" i="1" s="1"/>
  <c r="BD1264" i="1"/>
  <c r="BC1264" i="1" s="1"/>
  <c r="BD1456" i="1"/>
  <c r="BC1456" i="1" s="1"/>
  <c r="BD1648" i="1"/>
  <c r="BC1648" i="1" s="1"/>
  <c r="BD16" i="1"/>
  <c r="BC16" i="1" s="1"/>
  <c r="BD112" i="1"/>
  <c r="BC112" i="1" s="1"/>
  <c r="BD401" i="1"/>
  <c r="BC401" i="1" s="1"/>
  <c r="BD497" i="1"/>
  <c r="BC497" i="1" s="1"/>
  <c r="BD593" i="1"/>
  <c r="BC593" i="1" s="1"/>
  <c r="BD785" i="1"/>
  <c r="BC785" i="1" s="1"/>
  <c r="BD1265" i="1"/>
  <c r="BC1265" i="1" s="1"/>
  <c r="BD1361" i="1"/>
  <c r="BC1361" i="1" s="1"/>
  <c r="BD1553" i="1"/>
  <c r="BC1553" i="1" s="1"/>
  <c r="BD1649" i="1"/>
  <c r="BC1649" i="1" s="1"/>
  <c r="BD1745" i="1"/>
  <c r="BC1745" i="1" s="1"/>
  <c r="BD211" i="1"/>
  <c r="BC211" i="1" s="1"/>
  <c r="BD89" i="1"/>
  <c r="BC89" i="1" s="1"/>
  <c r="BD185" i="1"/>
  <c r="BC185" i="1" s="1"/>
  <c r="BD474" i="1"/>
  <c r="BC474" i="1" s="1"/>
  <c r="BD570" i="1"/>
  <c r="BC570" i="1" s="1"/>
  <c r="BD666" i="1"/>
  <c r="BC666" i="1" s="1"/>
  <c r="BD858" i="1"/>
  <c r="BC858" i="1" s="1"/>
  <c r="BD1338" i="1"/>
  <c r="BC1338" i="1" s="1"/>
  <c r="BD1530" i="1"/>
  <c r="BC1530" i="1" s="1"/>
  <c r="BD1722" i="1"/>
  <c r="BC1722" i="1" s="1"/>
  <c r="BD74" i="1"/>
  <c r="BC74" i="1" s="1"/>
  <c r="BD266" i="1"/>
  <c r="BC266" i="1" s="1"/>
  <c r="BD1444" i="1"/>
  <c r="BC1444" i="1" s="1"/>
  <c r="BD101" i="1"/>
  <c r="BC101" i="1" s="1"/>
  <c r="BD496" i="1"/>
  <c r="BC496" i="1" s="1"/>
  <c r="BD1744" i="1"/>
  <c r="BC1744" i="1" s="1"/>
  <c r="BD179" i="1"/>
  <c r="BC179" i="1" s="1"/>
  <c r="BD208" i="1"/>
  <c r="BC208" i="1" s="1"/>
  <c r="BD210" i="1"/>
  <c r="BC210" i="1" s="1"/>
  <c r="BD186" i="1"/>
  <c r="BC186" i="1" s="1"/>
  <c r="BD475" i="1"/>
  <c r="BC475" i="1" s="1"/>
  <c r="BD27" i="1"/>
  <c r="BC27" i="1" s="1"/>
  <c r="BD1508" i="1"/>
  <c r="BC1508" i="1" s="1"/>
  <c r="BD28" i="1"/>
  <c r="BC28" i="1" s="1"/>
  <c r="BD124" i="1"/>
  <c r="BC124" i="1" s="1"/>
  <c r="BD220" i="1"/>
  <c r="BC220" i="1" s="1"/>
  <c r="BD509" i="1"/>
  <c r="BC509" i="1" s="1"/>
  <c r="BD243" i="1"/>
  <c r="BC243" i="1" s="1"/>
  <c r="BD948" i="1"/>
  <c r="BC948" i="1" s="1"/>
  <c r="BD1404" i="1"/>
  <c r="BC1404" i="1" s="1"/>
  <c r="BD213" i="1"/>
  <c r="BC213" i="1" s="1"/>
  <c r="BD406" i="1"/>
  <c r="BC406" i="1" s="1"/>
  <c r="BD502" i="1"/>
  <c r="BC502" i="1" s="1"/>
  <c r="BD886" i="1"/>
  <c r="BC886" i="1" s="1"/>
  <c r="BD982" i="1"/>
  <c r="BC982" i="1" s="1"/>
  <c r="BD1078" i="1"/>
  <c r="BC1078" i="1" s="1"/>
  <c r="BD1174" i="1"/>
  <c r="BC1174" i="1" s="1"/>
  <c r="BD1654" i="1"/>
  <c r="BC1654" i="1" s="1"/>
  <c r="BD259" i="1"/>
  <c r="BC259" i="1" s="1"/>
  <c r="BD1796" i="1"/>
  <c r="BC1796" i="1" s="1"/>
  <c r="BD102" i="1"/>
  <c r="BC102" i="1" s="1"/>
  <c r="BD198" i="1"/>
  <c r="BC198" i="1" s="1"/>
  <c r="BD1255" i="1"/>
  <c r="BC1255" i="1" s="1"/>
  <c r="BD1351" i="1"/>
  <c r="BC1351" i="1" s="1"/>
  <c r="BD1639" i="1"/>
  <c r="BC1639" i="1" s="1"/>
  <c r="BD1735" i="1"/>
  <c r="BC1735" i="1" s="1"/>
  <c r="BD91" i="1"/>
  <c r="BC91" i="1" s="1"/>
  <c r="BD31" i="1"/>
  <c r="BC31" i="1" s="1"/>
  <c r="BD127" i="1"/>
  <c r="BC127" i="1" s="1"/>
  <c r="BD223" i="1"/>
  <c r="BC223" i="1" s="1"/>
  <c r="BD1472" i="1"/>
  <c r="BC1472" i="1" s="1"/>
  <c r="BD291" i="1"/>
  <c r="BC291" i="1" s="1"/>
  <c r="BD32" i="1"/>
  <c r="BC32" i="1" s="1"/>
  <c r="BD128" i="1"/>
  <c r="BC128" i="1" s="1"/>
  <c r="BD105" i="1"/>
  <c r="BC105" i="1" s="1"/>
  <c r="BD201" i="1"/>
  <c r="BC201" i="1" s="1"/>
  <c r="BD1450" i="1"/>
  <c r="BC1450" i="1" s="1"/>
  <c r="BD1388" i="1"/>
  <c r="BC1388" i="1" s="1"/>
  <c r="BD779" i="1"/>
  <c r="BC779" i="1" s="1"/>
  <c r="BD1547" i="1"/>
  <c r="BC1547" i="1" s="1"/>
  <c r="BD1739" i="1"/>
  <c r="BC1739" i="1" s="1"/>
  <c r="BD131" i="1"/>
  <c r="BC131" i="1" s="1"/>
  <c r="BD740" i="1"/>
  <c r="BC740" i="1" s="1"/>
  <c r="BD1180" i="1"/>
  <c r="BC1180" i="1" s="1"/>
  <c r="BD44" i="1"/>
  <c r="BC44" i="1" s="1"/>
  <c r="BD140" i="1"/>
  <c r="BC140" i="1" s="1"/>
  <c r="BD236" i="1"/>
  <c r="BC236" i="1" s="1"/>
  <c r="BD525" i="1"/>
  <c r="BC525" i="1" s="1"/>
  <c r="BD621" i="1"/>
  <c r="BC621" i="1" s="1"/>
  <c r="BD717" i="1"/>
  <c r="BC717" i="1" s="1"/>
  <c r="BD813" i="1"/>
  <c r="BC813" i="1" s="1"/>
  <c r="BD909" i="1"/>
  <c r="BC909" i="1" s="1"/>
  <c r="BD1005" i="1"/>
  <c r="BC1005" i="1" s="1"/>
  <c r="BD1101" i="1"/>
  <c r="BC1101" i="1" s="1"/>
  <c r="BD1293" i="1"/>
  <c r="BC1293" i="1" s="1"/>
  <c r="BD1468" i="1"/>
  <c r="BC1468" i="1" s="1"/>
  <c r="BD518" i="1"/>
  <c r="BC518" i="1" s="1"/>
  <c r="BD614" i="1"/>
  <c r="BC614" i="1" s="1"/>
  <c r="BD806" i="1"/>
  <c r="BC806" i="1" s="1"/>
  <c r="BD902" i="1"/>
  <c r="BC902" i="1" s="1"/>
  <c r="BD1190" i="1"/>
  <c r="BC1190" i="1" s="1"/>
  <c r="BD1286" i="1"/>
  <c r="BC1286" i="1" s="1"/>
  <c r="BD1382" i="1"/>
  <c r="BC1382" i="1" s="1"/>
  <c r="BD1478" i="1"/>
  <c r="BC1478" i="1" s="1"/>
  <c r="BD1574" i="1"/>
  <c r="BC1574" i="1" s="1"/>
  <c r="BD1670" i="1"/>
  <c r="BC1670" i="1" s="1"/>
  <c r="BD1766" i="1"/>
  <c r="BC1766" i="1" s="1"/>
  <c r="BD22" i="1"/>
  <c r="BC22" i="1" s="1"/>
  <c r="BD118" i="1"/>
  <c r="BC118" i="1" s="1"/>
  <c r="BD214" i="1"/>
  <c r="BC214" i="1" s="1"/>
  <c r="BD804" i="1"/>
  <c r="BC804" i="1" s="1"/>
  <c r="BD1604" i="1"/>
  <c r="BC1604" i="1" s="1"/>
  <c r="BD47" i="1"/>
  <c r="BC47" i="1" s="1"/>
  <c r="BD143" i="1"/>
  <c r="BC143" i="1" s="1"/>
  <c r="BD239" i="1"/>
  <c r="BC239" i="1" s="1"/>
  <c r="BD816" i="1"/>
  <c r="BC816" i="1" s="1"/>
  <c r="BD912" i="1"/>
  <c r="BC912" i="1" s="1"/>
  <c r="BD1008" i="1"/>
  <c r="BC1008" i="1" s="1"/>
  <c r="BD1104" i="1"/>
  <c r="BC1104" i="1" s="1"/>
  <c r="BD1392" i="1"/>
  <c r="BC1392" i="1" s="1"/>
  <c r="BD1584" i="1"/>
  <c r="BC1584" i="1" s="1"/>
  <c r="BD1776" i="1"/>
  <c r="BC1776" i="1" s="1"/>
  <c r="BD48" i="1"/>
  <c r="BC48" i="1" s="1"/>
  <c r="BD144" i="1"/>
  <c r="BC144" i="1" s="1"/>
  <c r="BD240" i="1"/>
  <c r="BC240" i="1" s="1"/>
  <c r="BD817" i="1"/>
  <c r="BC817" i="1" s="1"/>
  <c r="BD1009" i="1"/>
  <c r="BC1009" i="1" s="1"/>
  <c r="BD1105" i="1"/>
  <c r="BC1105" i="1" s="1"/>
  <c r="BD1297" i="1"/>
  <c r="BC1297" i="1" s="1"/>
  <c r="BD1393" i="1"/>
  <c r="BC1393" i="1" s="1"/>
  <c r="BD1489" i="1"/>
  <c r="BC1489" i="1" s="1"/>
  <c r="BD1681" i="1"/>
  <c r="BC1681" i="1" s="1"/>
  <c r="BD1777" i="1"/>
  <c r="BC1777" i="1" s="1"/>
  <c r="BD25" i="1"/>
  <c r="BC25" i="1" s="1"/>
  <c r="BD121" i="1"/>
  <c r="BC121" i="1" s="1"/>
  <c r="BD217" i="1"/>
  <c r="BC217" i="1" s="1"/>
  <c r="BD1562" i="1"/>
  <c r="BC1562" i="1" s="1"/>
  <c r="BD1658" i="1"/>
  <c r="BC1658" i="1" s="1"/>
  <c r="BD1754" i="1"/>
  <c r="BC1754" i="1" s="1"/>
  <c r="BD1424" i="1"/>
  <c r="BC1424" i="1" s="1"/>
  <c r="BD176" i="1"/>
  <c r="BC176" i="1" s="1"/>
  <c r="BD657" i="1"/>
  <c r="BC657" i="1" s="1"/>
  <c r="BD1137" i="1"/>
  <c r="BC1137" i="1" s="1"/>
  <c r="BD153" i="1"/>
  <c r="BC153" i="1" s="1"/>
  <c r="BD178" i="1"/>
  <c r="BC178" i="1" s="1"/>
  <c r="BD659" i="1"/>
  <c r="BC659" i="1" s="1"/>
  <c r="BD20" i="1"/>
  <c r="BC20" i="1" s="1"/>
  <c r="BD116" i="1"/>
  <c r="BC116" i="1" s="1"/>
  <c r="BD212" i="1"/>
  <c r="BC212" i="1" s="1"/>
  <c r="BD203" i="1"/>
  <c r="BC203" i="1" s="1"/>
  <c r="BD205" i="1"/>
  <c r="BC205" i="1" s="1"/>
  <c r="BD195" i="1"/>
  <c r="BC195" i="1" s="1"/>
  <c r="BD94" i="1"/>
  <c r="BC94" i="1" s="1"/>
  <c r="BD286" i="1"/>
  <c r="BC286" i="1" s="1"/>
  <c r="BD35" i="1"/>
  <c r="BC35" i="1" s="1"/>
  <c r="BD23" i="1"/>
  <c r="BC23" i="1" s="1"/>
  <c r="BD119" i="1"/>
  <c r="BC119" i="1" s="1"/>
  <c r="BD235" i="1"/>
  <c r="BC235" i="1" s="1"/>
  <c r="BD24" i="1"/>
  <c r="BC24" i="1" s="1"/>
  <c r="BD120" i="1"/>
  <c r="BC120" i="1" s="1"/>
  <c r="BD216" i="1"/>
  <c r="BC216" i="1" s="1"/>
  <c r="BD1657" i="1"/>
  <c r="BC1657" i="1" s="1"/>
  <c r="BD251" i="1"/>
  <c r="BC251" i="1" s="1"/>
  <c r="BD97" i="1"/>
  <c r="BC97" i="1" s="1"/>
  <c r="BD193" i="1"/>
  <c r="BC193" i="1" s="1"/>
  <c r="BD289" i="1"/>
  <c r="BC289" i="1" s="1"/>
  <c r="BD73" i="1"/>
  <c r="BC73" i="1" s="1"/>
  <c r="BD265" i="1"/>
  <c r="BC265" i="1" s="1"/>
  <c r="BD938" i="1"/>
  <c r="BC938" i="1" s="1"/>
  <c r="BD1706" i="1"/>
  <c r="BC1706" i="1" s="1"/>
  <c r="BD82" i="1"/>
  <c r="BC82" i="1" s="1"/>
  <c r="BD755" i="1"/>
  <c r="BC755" i="1" s="1"/>
  <c r="BD1427" i="1"/>
  <c r="BC1427" i="1" s="1"/>
  <c r="BD789" i="1"/>
  <c r="BC789" i="1" s="1"/>
  <c r="BD109" i="1"/>
  <c r="BC109" i="1" s="1"/>
  <c r="BD812" i="1"/>
  <c r="BC812" i="1" s="1"/>
  <c r="BD190" i="1"/>
  <c r="BC190" i="1" s="1"/>
  <c r="BD479" i="1"/>
  <c r="BC479" i="1" s="1"/>
  <c r="BD215" i="1"/>
  <c r="BC215" i="1" s="1"/>
  <c r="BD1561" i="1"/>
  <c r="BC1561" i="1" s="1"/>
  <c r="BD482" i="1"/>
  <c r="BC482" i="1" s="1"/>
  <c r="BD1250" i="1"/>
  <c r="BC1250" i="1" s="1"/>
  <c r="BD1802" i="1"/>
  <c r="BC1802" i="1" s="1"/>
  <c r="BD194" i="1"/>
  <c r="BC194" i="1" s="1"/>
  <c r="BD290" i="1"/>
  <c r="BC290" i="1" s="1"/>
  <c r="BD83" i="1"/>
  <c r="BC83" i="1" s="1"/>
  <c r="BD36" i="1"/>
  <c r="BC36" i="1" s="1"/>
  <c r="BD132" i="1"/>
  <c r="BC132" i="1" s="1"/>
  <c r="BD228" i="1"/>
  <c r="BC228" i="1" s="1"/>
  <c r="BD221" i="1"/>
  <c r="BC221" i="1" s="1"/>
  <c r="BD14" i="1"/>
  <c r="BC14" i="1" s="1"/>
  <c r="BD110" i="1"/>
  <c r="BC110" i="1" s="1"/>
  <c r="BD206" i="1"/>
  <c r="BC206" i="1" s="1"/>
  <c r="BD399" i="1"/>
  <c r="BC399" i="1" s="1"/>
  <c r="BD39" i="1"/>
  <c r="BC39" i="1" s="1"/>
  <c r="BD135" i="1"/>
  <c r="BC135" i="1" s="1"/>
  <c r="BD231" i="1"/>
  <c r="BC231" i="1" s="1"/>
  <c r="BD40" i="1"/>
  <c r="BC40" i="1" s="1"/>
  <c r="BD136" i="1"/>
  <c r="BC136" i="1" s="1"/>
  <c r="BD232" i="1"/>
  <c r="BC232" i="1" s="1"/>
  <c r="BD328" i="1"/>
  <c r="BC328" i="1" s="1"/>
  <c r="BD17" i="1"/>
  <c r="BC17" i="1" s="1"/>
  <c r="BD113" i="1"/>
  <c r="BC113" i="1" s="1"/>
  <c r="BD209" i="1"/>
  <c r="BC209" i="1" s="1"/>
  <c r="BD98" i="1"/>
  <c r="BC98" i="1" s="1"/>
  <c r="BD29" i="1"/>
  <c r="BC29" i="1" s="1"/>
  <c r="BD125" i="1"/>
  <c r="BC125" i="1" s="1"/>
  <c r="BD139" i="1"/>
  <c r="BC139" i="1" s="1"/>
  <c r="BD327" i="1"/>
  <c r="BC327" i="1" s="1"/>
  <c r="BD355" i="1"/>
  <c r="BC355" i="1" s="1"/>
  <c r="BD402" i="1"/>
  <c r="BC402" i="1" s="1"/>
  <c r="BD171" i="1"/>
  <c r="BC171" i="1" s="1"/>
  <c r="BD52" i="1"/>
  <c r="BC52" i="1" s="1"/>
  <c r="BD148" i="1"/>
  <c r="BC148" i="1" s="1"/>
  <c r="BD437" i="1"/>
  <c r="BC437" i="1" s="1"/>
  <c r="BD237" i="1"/>
  <c r="BC237" i="1" s="1"/>
  <c r="BD30" i="1"/>
  <c r="BC30" i="1" s="1"/>
  <c r="BD126" i="1"/>
  <c r="BC126" i="1" s="1"/>
  <c r="BD222" i="1"/>
  <c r="BC222" i="1" s="1"/>
  <c r="BD227" i="1"/>
  <c r="BC227" i="1" s="1"/>
  <c r="BD55" i="1"/>
  <c r="BC55" i="1" s="1"/>
  <c r="BD151" i="1"/>
  <c r="BC151" i="1" s="1"/>
  <c r="BD484" i="1"/>
  <c r="BC484" i="1" s="1"/>
  <c r="BD56" i="1"/>
  <c r="BC56" i="1" s="1"/>
  <c r="BD152" i="1"/>
  <c r="BC152" i="1" s="1"/>
  <c r="BD248" i="1"/>
  <c r="BC248" i="1" s="1"/>
  <c r="BD441" i="1"/>
  <c r="BC441" i="1" s="1"/>
  <c r="BD33" i="1"/>
  <c r="BC33" i="1" s="1"/>
  <c r="BD129" i="1"/>
  <c r="BC129" i="1" s="1"/>
  <c r="BD225" i="1"/>
  <c r="BC225" i="1" s="1"/>
  <c r="BD18" i="1"/>
  <c r="BC18" i="1" s="1"/>
  <c r="BD114" i="1"/>
  <c r="BC114" i="1" s="1"/>
  <c r="BD1747" i="1"/>
  <c r="BC1747" i="1" s="1"/>
  <c r="BD244" i="1"/>
  <c r="BC244" i="1" s="1"/>
  <c r="BD1013" i="1"/>
  <c r="BC1013" i="1" s="1"/>
  <c r="BD45" i="1"/>
  <c r="BC45" i="1" s="1"/>
  <c r="BD141" i="1"/>
  <c r="BC141" i="1" s="1"/>
  <c r="BD247" i="1"/>
  <c r="BC247" i="1" s="1"/>
  <c r="BD536" i="1"/>
  <c r="BC536" i="1" s="1"/>
  <c r="BD537" i="1"/>
  <c r="BC537" i="1" s="1"/>
  <c r="BD476" i="1"/>
  <c r="BC476" i="1" s="1"/>
  <c r="BD802" i="1"/>
  <c r="BC802" i="1" s="1"/>
  <c r="BD1378" i="1"/>
  <c r="BC1378" i="1" s="1"/>
  <c r="BD964" i="1"/>
  <c r="BC964" i="1" s="1"/>
  <c r="BD90" i="1"/>
  <c r="BC90" i="1" s="1"/>
  <c r="BD652" i="1"/>
  <c r="BC652" i="1" s="1"/>
  <c r="BD413" i="1"/>
  <c r="BC413" i="1" s="1"/>
  <c r="BD21" i="1"/>
  <c r="BC21" i="1" s="1"/>
  <c r="BD117" i="1"/>
  <c r="BC117" i="1" s="1"/>
  <c r="BD598" i="1"/>
  <c r="BC598" i="1" s="1"/>
  <c r="BD694" i="1"/>
  <c r="BC694" i="1" s="1"/>
  <c r="BD1270" i="1"/>
  <c r="BC1270" i="1" s="1"/>
  <c r="BD1366" i="1"/>
  <c r="BC1366" i="1" s="1"/>
  <c r="BD1558" i="1"/>
  <c r="BC1558" i="1" s="1"/>
  <c r="BD1750" i="1"/>
  <c r="BC1750" i="1" s="1"/>
  <c r="BD1396" i="1"/>
  <c r="BC1396" i="1" s="1"/>
  <c r="BD391" i="1"/>
  <c r="BC391" i="1" s="1"/>
  <c r="BD775" i="1"/>
  <c r="BC775" i="1" s="1"/>
  <c r="BD871" i="1"/>
  <c r="BC871" i="1" s="1"/>
  <c r="BD967" i="1"/>
  <c r="BC967" i="1" s="1"/>
  <c r="BD1063" i="1"/>
  <c r="BC1063" i="1" s="1"/>
  <c r="BD1159" i="1"/>
  <c r="BC1159" i="1" s="1"/>
  <c r="BD716" i="1"/>
  <c r="BC716" i="1" s="1"/>
  <c r="BD512" i="1"/>
  <c r="BC512" i="1" s="1"/>
  <c r="BD608" i="1"/>
  <c r="BC608" i="1" s="1"/>
  <c r="BD704" i="1"/>
  <c r="BC704" i="1" s="1"/>
  <c r="BD896" i="1"/>
  <c r="BC896" i="1" s="1"/>
  <c r="BD1088" i="1"/>
  <c r="BC1088" i="1" s="1"/>
  <c r="BD1664" i="1"/>
  <c r="BC1664" i="1" s="1"/>
  <c r="BD224" i="1"/>
  <c r="BC224" i="1" s="1"/>
  <c r="BD1473" i="1"/>
  <c r="BC1473" i="1" s="1"/>
  <c r="BD307" i="1"/>
  <c r="BC307" i="1" s="1"/>
  <c r="BD1546" i="1"/>
  <c r="BC1546" i="1" s="1"/>
  <c r="BD226" i="1"/>
  <c r="BC226" i="1" s="1"/>
  <c r="BD267" i="1"/>
  <c r="BC267" i="1" s="1"/>
  <c r="BD68" i="1"/>
  <c r="BC68" i="1" s="1"/>
  <c r="BD164" i="1"/>
  <c r="BC164" i="1" s="1"/>
  <c r="BD260" i="1"/>
  <c r="BC260" i="1" s="1"/>
  <c r="BD356" i="1"/>
  <c r="BC356" i="1" s="1"/>
  <c r="BD157" i="1"/>
  <c r="BC157" i="1" s="1"/>
  <c r="BD542" i="1"/>
  <c r="BC542" i="1" s="1"/>
  <c r="BD46" i="1"/>
  <c r="BC46" i="1" s="1"/>
  <c r="BD238" i="1"/>
  <c r="BC238" i="1" s="1"/>
  <c r="BD71" i="1"/>
  <c r="BC71" i="1" s="1"/>
  <c r="BD167" i="1"/>
  <c r="BC167" i="1" s="1"/>
  <c r="BD456" i="1"/>
  <c r="BC456" i="1" s="1"/>
  <c r="BD72" i="1"/>
  <c r="BC72" i="1" s="1"/>
  <c r="BD168" i="1"/>
  <c r="BC168" i="1" s="1"/>
  <c r="BD264" i="1"/>
  <c r="BC264" i="1" s="1"/>
  <c r="BD49" i="1"/>
  <c r="BC49" i="1" s="1"/>
  <c r="BD145" i="1"/>
  <c r="BC145" i="1" s="1"/>
  <c r="BD34" i="1"/>
  <c r="BC34" i="1" s="1"/>
  <c r="BD130" i="1"/>
  <c r="BC130" i="1" s="1"/>
  <c r="BD61" i="1"/>
  <c r="BC61" i="1" s="1"/>
  <c r="BD253" i="1"/>
  <c r="BC253" i="1" s="1"/>
  <c r="BD142" i="1"/>
  <c r="BC142" i="1" s="1"/>
  <c r="BD263" i="1"/>
  <c r="BC263" i="1" s="1"/>
  <c r="BD241" i="1"/>
  <c r="BC241" i="1" s="1"/>
  <c r="BD692" i="1"/>
  <c r="BC692" i="1" s="1"/>
  <c r="BD845" i="1"/>
  <c r="BC845" i="1" s="1"/>
  <c r="BD1357" i="1"/>
  <c r="BC1357" i="1" s="1"/>
  <c r="BD1421" i="1"/>
  <c r="BC1421" i="1" s="1"/>
  <c r="BD1613" i="1"/>
  <c r="BC1613" i="1" s="1"/>
  <c r="BD1677" i="1"/>
  <c r="BC1677" i="1" s="1"/>
  <c r="BD1094" i="1"/>
  <c r="BC1094" i="1" s="1"/>
  <c r="BD1200" i="1"/>
  <c r="BC1200" i="1" s="1"/>
  <c r="BD1073" i="1"/>
  <c r="BC1073" i="1" s="1"/>
  <c r="BD387" i="1"/>
  <c r="BC387" i="1" s="1"/>
  <c r="BD700" i="1"/>
  <c r="BC700" i="1" s="1"/>
  <c r="BD389" i="1"/>
  <c r="BC389" i="1" s="1"/>
  <c r="BD446" i="1"/>
  <c r="BC446" i="1" s="1"/>
  <c r="BD510" i="1"/>
  <c r="BC510" i="1" s="1"/>
  <c r="BD702" i="1"/>
  <c r="BC702" i="1" s="1"/>
  <c r="BD766" i="1"/>
  <c r="BC766" i="1" s="1"/>
  <c r="BD1022" i="1"/>
  <c r="BC1022" i="1" s="1"/>
  <c r="BD1214" i="1"/>
  <c r="BC1214" i="1" s="1"/>
  <c r="BD1278" i="1"/>
  <c r="BC1278" i="1" s="1"/>
  <c r="BD1470" i="1"/>
  <c r="BC1470" i="1" s="1"/>
  <c r="BD1534" i="1"/>
  <c r="BC1534" i="1" s="1"/>
  <c r="BD1726" i="1"/>
  <c r="BC1726" i="1" s="1"/>
  <c r="BD1790" i="1"/>
  <c r="BC1790" i="1" s="1"/>
  <c r="BD559" i="1"/>
  <c r="BC559" i="1" s="1"/>
  <c r="BD1519" i="1"/>
  <c r="BC1519" i="1" s="1"/>
  <c r="BD1188" i="1"/>
  <c r="BC1188" i="1" s="1"/>
  <c r="BD828" i="1"/>
  <c r="BC828" i="1" s="1"/>
  <c r="BD1116" i="1"/>
  <c r="BC1116" i="1" s="1"/>
  <c r="BD861" i="1"/>
  <c r="BC861" i="1" s="1"/>
  <c r="BD1117" i="1"/>
  <c r="BC1117" i="1" s="1"/>
  <c r="BD790" i="1"/>
  <c r="BC790" i="1" s="1"/>
  <c r="BD647" i="1"/>
  <c r="BC647" i="1" s="1"/>
  <c r="BD1415" i="1"/>
  <c r="BC1415" i="1" s="1"/>
  <c r="BD1671" i="1"/>
  <c r="BC1671" i="1" s="1"/>
  <c r="BD1548" i="1"/>
  <c r="BC1548" i="1" s="1"/>
  <c r="BD768" i="1"/>
  <c r="BC768" i="1" s="1"/>
  <c r="BD1024" i="1"/>
  <c r="BC1024" i="1" s="1"/>
  <c r="BD1536" i="1"/>
  <c r="BC1536" i="1" s="1"/>
  <c r="BD932" i="1"/>
  <c r="BC932" i="1" s="1"/>
  <c r="BD513" i="1"/>
  <c r="BC513" i="1" s="1"/>
  <c r="BD577" i="1"/>
  <c r="BC577" i="1" s="1"/>
  <c r="BD641" i="1"/>
  <c r="BC641" i="1" s="1"/>
  <c r="BD705" i="1"/>
  <c r="BC705" i="1" s="1"/>
  <c r="BD769" i="1"/>
  <c r="BC769" i="1" s="1"/>
  <c r="BD897" i="1"/>
  <c r="BC897" i="1" s="1"/>
  <c r="BD1089" i="1"/>
  <c r="BC1089" i="1" s="1"/>
  <c r="BD1217" i="1"/>
  <c r="BC1217" i="1" s="1"/>
  <c r="BD1281" i="1"/>
  <c r="BC1281" i="1" s="1"/>
  <c r="BD490" i="1"/>
  <c r="BC490" i="1" s="1"/>
  <c r="BD554" i="1"/>
  <c r="BC554" i="1" s="1"/>
  <c r="BD618" i="1"/>
  <c r="BC618" i="1" s="1"/>
  <c r="BD682" i="1"/>
  <c r="BC682" i="1" s="1"/>
  <c r="BD810" i="1"/>
  <c r="BC810" i="1" s="1"/>
  <c r="BD874" i="1"/>
  <c r="BC874" i="1" s="1"/>
  <c r="BD1002" i="1"/>
  <c r="BC1002" i="1" s="1"/>
  <c r="BD1066" i="1"/>
  <c r="BC1066" i="1" s="1"/>
  <c r="BD1258" i="1"/>
  <c r="BC1258" i="1" s="1"/>
  <c r="BD1322" i="1"/>
  <c r="BC1322" i="1" s="1"/>
  <c r="BD1386" i="1"/>
  <c r="BC1386" i="1" s="1"/>
  <c r="BD1514" i="1"/>
  <c r="BC1514" i="1" s="1"/>
  <c r="BD1578" i="1"/>
  <c r="BC1578" i="1" s="1"/>
  <c r="BD1642" i="1"/>
  <c r="BC1642" i="1" s="1"/>
  <c r="BD1770" i="1"/>
  <c r="BC1770" i="1" s="1"/>
  <c r="BD707" i="1"/>
  <c r="BC707" i="1" s="1"/>
  <c r="BD958" i="1"/>
  <c r="BC958" i="1" s="1"/>
  <c r="BD605" i="1"/>
  <c r="BC605" i="1" s="1"/>
  <c r="BD669" i="1"/>
  <c r="BC669" i="1" s="1"/>
  <c r="BD925" i="1"/>
  <c r="BC925" i="1" s="1"/>
  <c r="BD1181" i="1"/>
  <c r="BC1181" i="1" s="1"/>
  <c r="BD1373" i="1"/>
  <c r="BC1373" i="1" s="1"/>
  <c r="BD1437" i="1"/>
  <c r="BC1437" i="1" s="1"/>
  <c r="BD1629" i="1"/>
  <c r="BC1629" i="1" s="1"/>
  <c r="BD1693" i="1"/>
  <c r="BC1693" i="1" s="1"/>
  <c r="BD903" i="1"/>
  <c r="BC903" i="1" s="1"/>
  <c r="BD1095" i="1"/>
  <c r="BC1095" i="1" s="1"/>
  <c r="BD1280" i="1"/>
  <c r="BC1280" i="1" s="1"/>
  <c r="BD1792" i="1"/>
  <c r="BC1792" i="1" s="1"/>
  <c r="BD385" i="1"/>
  <c r="BC385" i="1" s="1"/>
  <c r="BD1153" i="1"/>
  <c r="BC1153" i="1" s="1"/>
  <c r="BD1409" i="1"/>
  <c r="BC1409" i="1" s="1"/>
  <c r="BD1665" i="1"/>
  <c r="BC1665" i="1" s="1"/>
  <c r="BD1130" i="1"/>
  <c r="BC1130" i="1" s="1"/>
  <c r="BD843" i="1"/>
  <c r="BC843" i="1" s="1"/>
  <c r="BD1012" i="1"/>
  <c r="BC1012" i="1" s="1"/>
  <c r="BD1425" i="1"/>
  <c r="BC1425" i="1" s="1"/>
  <c r="BD1809" i="1"/>
  <c r="BC1809" i="1" s="1"/>
  <c r="BD762" i="1"/>
  <c r="BC762" i="1" s="1"/>
  <c r="BD954" i="1"/>
  <c r="BC954" i="1" s="1"/>
  <c r="BD1466" i="1"/>
  <c r="BC1466" i="1" s="1"/>
  <c r="BD1786" i="1"/>
  <c r="BC1786" i="1" s="1"/>
  <c r="BD1299" i="1"/>
  <c r="BC1299" i="1" s="1"/>
  <c r="BD1811" i="1"/>
  <c r="BC1811" i="1" s="1"/>
  <c r="BD1109" i="1"/>
  <c r="BC1109" i="1" s="1"/>
  <c r="BD546" i="1"/>
  <c r="BC546" i="1" s="1"/>
  <c r="BD749" i="1"/>
  <c r="BC749" i="1" s="1"/>
  <c r="BD1261" i="1"/>
  <c r="BC1261" i="1" s="1"/>
  <c r="BD1517" i="1"/>
  <c r="BC1517" i="1" s="1"/>
  <c r="BD1773" i="1"/>
  <c r="BC1773" i="1" s="1"/>
  <c r="BD934" i="1"/>
  <c r="BC934" i="1" s="1"/>
  <c r="BD998" i="1"/>
  <c r="BC998" i="1" s="1"/>
  <c r="BD1324" i="1"/>
  <c r="BC1324" i="1" s="1"/>
  <c r="BD528" i="1"/>
  <c r="BC528" i="1" s="1"/>
  <c r="BD592" i="1"/>
  <c r="BC592" i="1" s="1"/>
  <c r="BD1040" i="1"/>
  <c r="BC1040" i="1" s="1"/>
  <c r="BD1296" i="1"/>
  <c r="BC1296" i="1" s="1"/>
  <c r="BD1360" i="1"/>
  <c r="BC1360" i="1" s="1"/>
  <c r="BD1552" i="1"/>
  <c r="BC1552" i="1" s="1"/>
  <c r="BD1616" i="1"/>
  <c r="BC1616" i="1" s="1"/>
  <c r="BD1808" i="1"/>
  <c r="BC1808" i="1" s="1"/>
  <c r="BD613" i="1"/>
  <c r="BC613" i="1" s="1"/>
  <c r="BD988" i="1"/>
  <c r="BC988" i="1" s="1"/>
  <c r="BD606" i="1"/>
  <c r="BC606" i="1" s="1"/>
  <c r="BD862" i="1"/>
  <c r="BC862" i="1" s="1"/>
  <c r="BD1630" i="1"/>
  <c r="BC1630" i="1" s="1"/>
  <c r="BD924" i="1"/>
  <c r="BC924" i="1" s="1"/>
  <c r="BD996" i="1"/>
  <c r="BC996" i="1" s="1"/>
  <c r="BD950" i="1"/>
  <c r="BC950" i="1" s="1"/>
  <c r="BD1206" i="1"/>
  <c r="BC1206" i="1" s="1"/>
  <c r="BD1462" i="1"/>
  <c r="BC1462" i="1" s="1"/>
  <c r="BD1718" i="1"/>
  <c r="BC1718" i="1" s="1"/>
  <c r="BD1703" i="1"/>
  <c r="BC1703" i="1" s="1"/>
  <c r="BD416" i="1"/>
  <c r="BC416" i="1" s="1"/>
  <c r="BD480" i="1"/>
  <c r="BC480" i="1" s="1"/>
  <c r="BD672" i="1"/>
  <c r="BC672" i="1" s="1"/>
  <c r="BD736" i="1"/>
  <c r="BC736" i="1" s="1"/>
  <c r="BD800" i="1"/>
  <c r="BC800" i="1" s="1"/>
  <c r="BD864" i="1"/>
  <c r="BC864" i="1" s="1"/>
  <c r="BD992" i="1"/>
  <c r="BC992" i="1" s="1"/>
  <c r="BD1120" i="1"/>
  <c r="BC1120" i="1" s="1"/>
  <c r="BD1376" i="1"/>
  <c r="BC1376" i="1" s="1"/>
  <c r="BD1568" i="1"/>
  <c r="BC1568" i="1" s="1"/>
  <c r="BD1632" i="1"/>
  <c r="BC1632" i="1" s="1"/>
  <c r="BD545" i="1"/>
  <c r="BC545" i="1" s="1"/>
  <c r="BD801" i="1"/>
  <c r="BC801" i="1" s="1"/>
  <c r="BD1057" i="1"/>
  <c r="BC1057" i="1" s="1"/>
  <c r="BD1313" i="1"/>
  <c r="BC1313" i="1" s="1"/>
  <c r="BD1569" i="1"/>
  <c r="BC1569" i="1" s="1"/>
  <c r="BD1364" i="1"/>
  <c r="BC1364" i="1" s="1"/>
  <c r="BD522" i="1"/>
  <c r="BC522" i="1" s="1"/>
  <c r="BD778" i="1"/>
  <c r="BC778" i="1" s="1"/>
  <c r="BD1034" i="1"/>
  <c r="BC1034" i="1" s="1"/>
  <c r="BD1290" i="1"/>
  <c r="BC1290" i="1" s="1"/>
  <c r="BD611" i="1"/>
  <c r="BC611" i="1" s="1"/>
  <c r="BD990" i="1"/>
  <c r="BC990" i="1" s="1"/>
  <c r="BD1118" i="1"/>
  <c r="BC1118" i="1" s="1"/>
  <c r="BD1374" i="1"/>
  <c r="BC1374" i="1" s="1"/>
  <c r="BD1502" i="1"/>
  <c r="BC1502" i="1" s="1"/>
  <c r="BD1566" i="1"/>
  <c r="BC1566" i="1" s="1"/>
  <c r="BD884" i="1"/>
  <c r="BC884" i="1" s="1"/>
  <c r="BD1292" i="1"/>
  <c r="BC1292" i="1" s="1"/>
  <c r="BD763" i="1"/>
  <c r="BC763" i="1" s="1"/>
  <c r="BD359" i="1"/>
  <c r="BC359" i="1" s="1"/>
  <c r="BD352" i="1"/>
  <c r="BC352" i="1" s="1"/>
  <c r="BD362" i="1"/>
  <c r="BC362" i="1" s="1"/>
  <c r="BD1323" i="1"/>
  <c r="BC1323" i="1" s="1"/>
  <c r="BD575" i="1"/>
  <c r="BC575" i="1" s="1"/>
  <c r="BD1179" i="1"/>
  <c r="BC1179" i="1" s="1"/>
  <c r="BD1435" i="1"/>
  <c r="BC1435" i="1" s="1"/>
  <c r="BD1372" i="1"/>
  <c r="BC1372" i="1" s="1"/>
  <c r="BD733" i="1"/>
  <c r="BC733" i="1" s="1"/>
  <c r="BD797" i="1"/>
  <c r="BC797" i="1" s="1"/>
  <c r="BD989" i="1"/>
  <c r="BC989" i="1" s="1"/>
  <c r="BD1053" i="1"/>
  <c r="BC1053" i="1" s="1"/>
  <c r="BD1245" i="1"/>
  <c r="BC1245" i="1" s="1"/>
  <c r="BD1309" i="1"/>
  <c r="BC1309" i="1" s="1"/>
  <c r="BD1501" i="1"/>
  <c r="BC1501" i="1" s="1"/>
  <c r="BD1565" i="1"/>
  <c r="BC1565" i="1" s="1"/>
  <c r="BD1757" i="1"/>
  <c r="BC1757" i="1" s="1"/>
  <c r="BD1047" i="1"/>
  <c r="BC1047" i="1" s="1"/>
  <c r="BD1559" i="1"/>
  <c r="BC1559" i="1" s="1"/>
  <c r="BD1746" i="1"/>
  <c r="BC1746" i="1" s="1"/>
  <c r="BD396" i="1"/>
  <c r="BC396" i="1" s="1"/>
  <c r="BD820" i="1"/>
  <c r="BC820" i="1" s="1"/>
  <c r="BD419" i="1"/>
  <c r="BC419" i="1" s="1"/>
  <c r="BD483" i="1"/>
  <c r="BC483" i="1" s="1"/>
  <c r="BD675" i="1"/>
  <c r="BC675" i="1" s="1"/>
  <c r="BD803" i="1"/>
  <c r="BC803" i="1" s="1"/>
  <c r="BD868" i="1"/>
  <c r="BC868" i="1" s="1"/>
  <c r="BD1148" i="1"/>
  <c r="BC1148" i="1" s="1"/>
  <c r="BD549" i="1"/>
  <c r="BC549" i="1" s="1"/>
  <c r="BD677" i="1"/>
  <c r="BC677" i="1" s="1"/>
  <c r="BD741" i="1"/>
  <c r="BC741" i="1" s="1"/>
  <c r="BD805" i="1"/>
  <c r="BC805" i="1" s="1"/>
  <c r="BD997" i="1"/>
  <c r="BC997" i="1" s="1"/>
  <c r="BD1061" i="1"/>
  <c r="BC1061" i="1" s="1"/>
  <c r="BD1125" i="1"/>
  <c r="BC1125" i="1" s="1"/>
  <c r="BD1189" i="1"/>
  <c r="BC1189" i="1" s="1"/>
  <c r="BD1253" i="1"/>
  <c r="BC1253" i="1" s="1"/>
  <c r="BD1317" i="1"/>
  <c r="BC1317" i="1" s="1"/>
  <c r="BD1381" i="1"/>
  <c r="BC1381" i="1" s="1"/>
  <c r="BD1445" i="1"/>
  <c r="BC1445" i="1" s="1"/>
  <c r="BD1509" i="1"/>
  <c r="BC1509" i="1" s="1"/>
  <c r="BD1573" i="1"/>
  <c r="BC1573" i="1" s="1"/>
  <c r="BD1637" i="1"/>
  <c r="BC1637" i="1" s="1"/>
  <c r="BD1701" i="1"/>
  <c r="BC1701" i="1" s="1"/>
  <c r="BD1765" i="1"/>
  <c r="BC1765" i="1" s="1"/>
  <c r="BD524" i="1"/>
  <c r="BC524" i="1" s="1"/>
  <c r="BD1284" i="1"/>
  <c r="BC1284" i="1" s="1"/>
  <c r="BD414" i="1"/>
  <c r="BC414" i="1" s="1"/>
  <c r="BD670" i="1"/>
  <c r="BC670" i="1" s="1"/>
  <c r="BD734" i="1"/>
  <c r="BC734" i="1" s="1"/>
  <c r="BD798" i="1"/>
  <c r="BC798" i="1" s="1"/>
  <c r="BD926" i="1"/>
  <c r="BC926" i="1" s="1"/>
  <c r="BD1054" i="1"/>
  <c r="BC1054" i="1" s="1"/>
  <c r="BD1182" i="1"/>
  <c r="BC1182" i="1" s="1"/>
  <c r="BD1246" i="1"/>
  <c r="BC1246" i="1" s="1"/>
  <c r="BD1310" i="1"/>
  <c r="BC1310" i="1" s="1"/>
  <c r="BD1438" i="1"/>
  <c r="BC1438" i="1" s="1"/>
  <c r="BD1694" i="1"/>
  <c r="BC1694" i="1" s="1"/>
  <c r="BD1758" i="1"/>
  <c r="BC1758" i="1" s="1"/>
  <c r="BD516" i="1"/>
  <c r="BC516" i="1" s="1"/>
  <c r="BD1556" i="1"/>
  <c r="BC1556" i="1" s="1"/>
  <c r="BD527" i="1"/>
  <c r="BC527" i="1" s="1"/>
  <c r="BD591" i="1"/>
  <c r="BC591" i="1" s="1"/>
  <c r="BD655" i="1"/>
  <c r="BC655" i="1" s="1"/>
  <c r="BD1295" i="1"/>
  <c r="BC1295" i="1" s="1"/>
  <c r="BD1359" i="1"/>
  <c r="BC1359" i="1" s="1"/>
  <c r="BD1423" i="1"/>
  <c r="BC1423" i="1" s="1"/>
  <c r="BD1487" i="1"/>
  <c r="BC1487" i="1" s="1"/>
  <c r="BD1551" i="1"/>
  <c r="BC1551" i="1" s="1"/>
  <c r="BD1615" i="1"/>
  <c r="BC1615" i="1" s="1"/>
  <c r="BD1679" i="1"/>
  <c r="BC1679" i="1" s="1"/>
  <c r="BD1743" i="1"/>
  <c r="BC1743" i="1" s="1"/>
  <c r="BD1807" i="1"/>
  <c r="BC1807" i="1" s="1"/>
  <c r="BD748" i="1"/>
  <c r="BC748" i="1" s="1"/>
  <c r="BD1060" i="1"/>
  <c r="BC1060" i="1" s="1"/>
  <c r="BD1308" i="1"/>
  <c r="BC1308" i="1" s="1"/>
  <c r="BD1580" i="1"/>
  <c r="BC1580" i="1" s="1"/>
  <c r="BD1804" i="1"/>
  <c r="BC1804" i="1" s="1"/>
  <c r="BD1260" i="1"/>
  <c r="BC1260" i="1" s="1"/>
  <c r="BD393" i="1"/>
  <c r="BC393" i="1" s="1"/>
  <c r="BD521" i="1"/>
  <c r="BC521" i="1" s="1"/>
  <c r="BD777" i="1"/>
  <c r="BC777" i="1" s="1"/>
  <c r="BD841" i="1"/>
  <c r="BC841" i="1" s="1"/>
  <c r="BD969" i="1"/>
  <c r="BC969" i="1" s="1"/>
  <c r="BD1033" i="1"/>
  <c r="BC1033" i="1" s="1"/>
  <c r="BD1097" i="1"/>
  <c r="BC1097" i="1" s="1"/>
  <c r="BD1161" i="1"/>
  <c r="BC1161" i="1" s="1"/>
  <c r="BD1353" i="1"/>
  <c r="BC1353" i="1" s="1"/>
  <c r="BD1417" i="1"/>
  <c r="BC1417" i="1" s="1"/>
  <c r="BD1545" i="1"/>
  <c r="BC1545" i="1" s="1"/>
  <c r="BD1266" i="1"/>
  <c r="BC1266" i="1" s="1"/>
  <c r="BD392" i="1"/>
  <c r="BC392" i="1" s="1"/>
  <c r="BD1672" i="1"/>
  <c r="BC1672" i="1" s="1"/>
  <c r="BD1187" i="1"/>
  <c r="BC1187" i="1" s="1"/>
  <c r="BD1699" i="1"/>
  <c r="BC1699" i="1" s="1"/>
  <c r="BD987" i="1"/>
  <c r="BC987" i="1" s="1"/>
  <c r="BD324" i="1"/>
  <c r="BC324" i="1" s="1"/>
  <c r="BD273" i="1"/>
  <c r="BC273" i="1" s="1"/>
  <c r="BD318" i="1"/>
  <c r="BC318" i="1" s="1"/>
  <c r="BD276" i="1"/>
  <c r="BC276" i="1" s="1"/>
  <c r="BD875" i="1"/>
  <c r="BC875" i="1" s="1"/>
  <c r="BD939" i="1"/>
  <c r="BC939" i="1" s="1"/>
  <c r="BD1676" i="1"/>
  <c r="BC1676" i="1" s="1"/>
  <c r="BD1612" i="1"/>
  <c r="BC1612" i="1" s="1"/>
  <c r="BD791" i="1"/>
  <c r="BC791" i="1" s="1"/>
  <c r="BD1303" i="1"/>
  <c r="BC1303" i="1" s="1"/>
  <c r="BD1815" i="1"/>
  <c r="BC1815" i="1" s="1"/>
  <c r="BD721" i="1"/>
  <c r="BC721" i="1" s="1"/>
  <c r="BD506" i="1"/>
  <c r="BC506" i="1" s="1"/>
  <c r="BD823" i="1"/>
  <c r="BC823" i="1" s="1"/>
  <c r="BD1591" i="1"/>
  <c r="BC1591" i="1" s="1"/>
  <c r="BD498" i="1"/>
  <c r="BC498" i="1" s="1"/>
  <c r="BD1010" i="1"/>
  <c r="BC1010" i="1" s="1"/>
  <c r="BD1522" i="1"/>
  <c r="BC1522" i="1" s="1"/>
  <c r="BD547" i="1"/>
  <c r="BC547" i="1" s="1"/>
  <c r="BD739" i="1"/>
  <c r="BC739" i="1" s="1"/>
  <c r="BD492" i="1"/>
  <c r="BC492" i="1" s="1"/>
  <c r="BD1652" i="1"/>
  <c r="BC1652" i="1" s="1"/>
  <c r="BD869" i="1"/>
  <c r="BC869" i="1" s="1"/>
  <c r="BD933" i="1"/>
  <c r="BC933" i="1" s="1"/>
  <c r="BD1572" i="1"/>
  <c r="BC1572" i="1" s="1"/>
  <c r="BD719" i="1"/>
  <c r="BC719" i="1" s="1"/>
  <c r="BD783" i="1"/>
  <c r="BC783" i="1" s="1"/>
  <c r="BD847" i="1"/>
  <c r="BC847" i="1" s="1"/>
  <c r="BD911" i="1"/>
  <c r="BC911" i="1" s="1"/>
  <c r="BD975" i="1"/>
  <c r="BC975" i="1" s="1"/>
  <c r="BD1039" i="1"/>
  <c r="BC1039" i="1" s="1"/>
  <c r="BD1103" i="1"/>
  <c r="BC1103" i="1" s="1"/>
  <c r="BD1167" i="1"/>
  <c r="BC1167" i="1" s="1"/>
  <c r="BD1231" i="1"/>
  <c r="BC1231" i="1" s="1"/>
  <c r="BD648" i="1"/>
  <c r="BC648" i="1" s="1"/>
  <c r="BD1160" i="1"/>
  <c r="BC1160" i="1" s="1"/>
  <c r="BD457" i="1"/>
  <c r="BC457" i="1" s="1"/>
  <c r="BD585" i="1"/>
  <c r="BC585" i="1" s="1"/>
  <c r="BD649" i="1"/>
  <c r="BC649" i="1" s="1"/>
  <c r="BD713" i="1"/>
  <c r="BC713" i="1" s="1"/>
  <c r="BD905" i="1"/>
  <c r="BC905" i="1" s="1"/>
  <c r="BD1225" i="1"/>
  <c r="BC1225" i="1" s="1"/>
  <c r="BD1289" i="1"/>
  <c r="BC1289" i="1" s="1"/>
  <c r="BD1481" i="1"/>
  <c r="BC1481" i="1" s="1"/>
  <c r="BD1609" i="1"/>
  <c r="BC1609" i="1" s="1"/>
  <c r="BD1673" i="1"/>
  <c r="BC1673" i="1" s="1"/>
  <c r="BD1737" i="1"/>
  <c r="BC1737" i="1" s="1"/>
  <c r="BD1801" i="1"/>
  <c r="BC1801" i="1" s="1"/>
  <c r="BD680" i="1"/>
  <c r="BC680" i="1" s="1"/>
  <c r="BD1448" i="1"/>
  <c r="BC1448" i="1" s="1"/>
  <c r="BD1593" i="1"/>
  <c r="BC1593" i="1" s="1"/>
  <c r="BD1443" i="1"/>
  <c r="BC1443" i="1" s="1"/>
  <c r="BD349" i="1"/>
  <c r="BC349" i="1" s="1"/>
  <c r="BD1803" i="1"/>
  <c r="BC1803" i="1" s="1"/>
  <c r="BD1156" i="1"/>
  <c r="BC1156" i="1" s="1"/>
  <c r="BD1219" i="1"/>
  <c r="BC1219" i="1" s="1"/>
  <c r="BD1115" i="1"/>
  <c r="BC1115" i="1" s="1"/>
  <c r="BD715" i="1"/>
  <c r="BC715" i="1" s="1"/>
  <c r="BD274" i="1"/>
  <c r="BC274" i="1" s="1"/>
  <c r="BD1403" i="1"/>
  <c r="BC1403" i="1" s="1"/>
  <c r="BD282" i="1"/>
  <c r="BC282" i="1" s="1"/>
  <c r="BD279" i="1"/>
  <c r="BC279" i="1" s="1"/>
  <c r="BD1412" i="1"/>
  <c r="BC1412" i="1" s="1"/>
  <c r="BD444" i="1"/>
  <c r="BC444" i="1" s="1"/>
  <c r="BD860" i="1"/>
  <c r="BC860" i="1" s="1"/>
  <c r="BD491" i="1"/>
  <c r="BC491" i="1" s="1"/>
  <c r="BD1067" i="1"/>
  <c r="BC1067" i="1" s="1"/>
  <c r="BD1387" i="1"/>
  <c r="BC1387" i="1" s="1"/>
  <c r="BD1133" i="1"/>
  <c r="BC1133" i="1" s="1"/>
  <c r="BD1197" i="1"/>
  <c r="BC1197" i="1" s="1"/>
  <c r="BD1325" i="1"/>
  <c r="BC1325" i="1" s="1"/>
  <c r="BD1389" i="1"/>
  <c r="BC1389" i="1" s="1"/>
  <c r="BD1453" i="1"/>
  <c r="BC1453" i="1" s="1"/>
  <c r="BD1581" i="1"/>
  <c r="BC1581" i="1" s="1"/>
  <c r="BD1645" i="1"/>
  <c r="BC1645" i="1" s="1"/>
  <c r="BD1709" i="1"/>
  <c r="BC1709" i="1" s="1"/>
  <c r="BD940" i="1"/>
  <c r="BC940" i="1" s="1"/>
  <c r="BD1588" i="1"/>
  <c r="BC1588" i="1" s="1"/>
  <c r="BD388" i="1"/>
  <c r="BC388" i="1" s="1"/>
  <c r="BD529" i="1"/>
  <c r="BC529" i="1" s="1"/>
  <c r="BD913" i="1"/>
  <c r="BC913" i="1" s="1"/>
  <c r="BD977" i="1"/>
  <c r="BC977" i="1" s="1"/>
  <c r="BD1169" i="1"/>
  <c r="BC1169" i="1" s="1"/>
  <c r="BD980" i="1"/>
  <c r="BC980" i="1" s="1"/>
  <c r="BD634" i="1"/>
  <c r="BC634" i="1" s="1"/>
  <c r="BD698" i="1"/>
  <c r="BC698" i="1" s="1"/>
  <c r="BD890" i="1"/>
  <c r="BC890" i="1" s="1"/>
  <c r="BD1082" i="1"/>
  <c r="BC1082" i="1" s="1"/>
  <c r="BD1146" i="1"/>
  <c r="BC1146" i="1" s="1"/>
  <c r="BD1274" i="1"/>
  <c r="BC1274" i="1" s="1"/>
  <c r="BD855" i="1"/>
  <c r="BC855" i="1" s="1"/>
  <c r="BD786" i="1"/>
  <c r="BC786" i="1" s="1"/>
  <c r="BD500" i="1"/>
  <c r="BC500" i="1" s="1"/>
  <c r="BD900" i="1"/>
  <c r="BC900" i="1" s="1"/>
  <c r="BD435" i="1"/>
  <c r="BC435" i="1" s="1"/>
  <c r="BD499" i="1"/>
  <c r="BC499" i="1" s="1"/>
  <c r="BD563" i="1"/>
  <c r="BC563" i="1" s="1"/>
  <c r="BD627" i="1"/>
  <c r="BC627" i="1" s="1"/>
  <c r="BD691" i="1"/>
  <c r="BC691" i="1" s="1"/>
  <c r="BD819" i="1"/>
  <c r="BC819" i="1" s="1"/>
  <c r="BD883" i="1"/>
  <c r="BC883" i="1" s="1"/>
  <c r="BD1011" i="1"/>
  <c r="BC1011" i="1" s="1"/>
  <c r="BD1075" i="1"/>
  <c r="BC1075" i="1" s="1"/>
  <c r="BD1139" i="1"/>
  <c r="BC1139" i="1" s="1"/>
  <c r="BD1203" i="1"/>
  <c r="BC1203" i="1" s="1"/>
  <c r="BD1267" i="1"/>
  <c r="BC1267" i="1" s="1"/>
  <c r="BD1331" i="1"/>
  <c r="BC1331" i="1" s="1"/>
  <c r="BD1395" i="1"/>
  <c r="BC1395" i="1" s="1"/>
  <c r="BD1459" i="1"/>
  <c r="BC1459" i="1" s="1"/>
  <c r="BD1523" i="1"/>
  <c r="BC1523" i="1" s="1"/>
  <c r="BD1587" i="1"/>
  <c r="BC1587" i="1" s="1"/>
  <c r="BD1651" i="1"/>
  <c r="BC1651" i="1" s="1"/>
  <c r="BD1715" i="1"/>
  <c r="BC1715" i="1" s="1"/>
  <c r="BD1779" i="1"/>
  <c r="BC1779" i="1" s="1"/>
  <c r="BD604" i="1"/>
  <c r="BC604" i="1" s="1"/>
  <c r="BD956" i="1"/>
  <c r="BC956" i="1" s="1"/>
  <c r="BD1204" i="1"/>
  <c r="BC1204" i="1" s="1"/>
  <c r="BD1476" i="1"/>
  <c r="BC1476" i="1" s="1"/>
  <c r="BD1708" i="1"/>
  <c r="BC1708" i="1" s="1"/>
  <c r="BD501" i="1"/>
  <c r="BC501" i="1" s="1"/>
  <c r="BD565" i="1"/>
  <c r="BC565" i="1" s="1"/>
  <c r="BD629" i="1"/>
  <c r="BC629" i="1" s="1"/>
  <c r="BD693" i="1"/>
  <c r="BC693" i="1" s="1"/>
  <c r="BD757" i="1"/>
  <c r="BC757" i="1" s="1"/>
  <c r="BD821" i="1"/>
  <c r="BC821" i="1" s="1"/>
  <c r="BD885" i="1"/>
  <c r="BC885" i="1" s="1"/>
  <c r="BD1077" i="1"/>
  <c r="BC1077" i="1" s="1"/>
  <c r="BD1205" i="1"/>
  <c r="BC1205" i="1" s="1"/>
  <c r="BD1269" i="1"/>
  <c r="BC1269" i="1" s="1"/>
  <c r="BD1333" i="1"/>
  <c r="BC1333" i="1" s="1"/>
  <c r="BD1397" i="1"/>
  <c r="BC1397" i="1" s="1"/>
  <c r="BD1461" i="1"/>
  <c r="BC1461" i="1" s="1"/>
  <c r="BD1525" i="1"/>
  <c r="BC1525" i="1" s="1"/>
  <c r="BD1589" i="1"/>
  <c r="BC1589" i="1" s="1"/>
  <c r="BD1653" i="1"/>
  <c r="BC1653" i="1" s="1"/>
  <c r="BD1717" i="1"/>
  <c r="BC1717" i="1" s="1"/>
  <c r="BD1781" i="1"/>
  <c r="BC1781" i="1" s="1"/>
  <c r="BD1348" i="1"/>
  <c r="BC1348" i="1" s="1"/>
  <c r="BD1644" i="1"/>
  <c r="BC1644" i="1" s="1"/>
  <c r="BD558" i="1"/>
  <c r="BC558" i="1" s="1"/>
  <c r="BD622" i="1"/>
  <c r="BC622" i="1" s="1"/>
  <c r="BD750" i="1"/>
  <c r="BC750" i="1" s="1"/>
  <c r="BD814" i="1"/>
  <c r="BC814" i="1" s="1"/>
  <c r="BD878" i="1"/>
  <c r="BC878" i="1" s="1"/>
  <c r="BD942" i="1"/>
  <c r="BC942" i="1" s="1"/>
  <c r="BD1006" i="1"/>
  <c r="BC1006" i="1" s="1"/>
  <c r="BD1198" i="1"/>
  <c r="BC1198" i="1" s="1"/>
  <c r="BD1326" i="1"/>
  <c r="BC1326" i="1" s="1"/>
  <c r="BD628" i="1"/>
  <c r="BC628" i="1" s="1"/>
  <c r="BD1068" i="1"/>
  <c r="BC1068" i="1" s="1"/>
  <c r="BD1356" i="1"/>
  <c r="BC1356" i="1" s="1"/>
  <c r="BD415" i="1"/>
  <c r="BC415" i="1" s="1"/>
  <c r="BD1247" i="1"/>
  <c r="BC1247" i="1" s="1"/>
  <c r="BD1311" i="1"/>
  <c r="BC1311" i="1" s="1"/>
  <c r="BD1375" i="1"/>
  <c r="BC1375" i="1" s="1"/>
  <c r="BD1439" i="1"/>
  <c r="BC1439" i="1" s="1"/>
  <c r="BD1503" i="1"/>
  <c r="BC1503" i="1" s="1"/>
  <c r="BD1567" i="1"/>
  <c r="BC1567" i="1" s="1"/>
  <c r="BD1631" i="1"/>
  <c r="BC1631" i="1" s="1"/>
  <c r="BD1695" i="1"/>
  <c r="BC1695" i="1" s="1"/>
  <c r="BD1759" i="1"/>
  <c r="BC1759" i="1" s="1"/>
  <c r="BD452" i="1"/>
  <c r="BC452" i="1" s="1"/>
  <c r="BD844" i="1"/>
  <c r="BC844" i="1" s="1"/>
  <c r="BD1124" i="1"/>
  <c r="BC1124" i="1" s="1"/>
  <c r="BD1380" i="1"/>
  <c r="BC1380" i="1" s="1"/>
  <c r="BD1636" i="1"/>
  <c r="BC1636" i="1" s="1"/>
  <c r="BD408" i="1"/>
  <c r="BC408" i="1" s="1"/>
  <c r="BD728" i="1"/>
  <c r="BC728" i="1" s="1"/>
  <c r="BD792" i="1"/>
  <c r="BC792" i="1" s="1"/>
  <c r="BD856" i="1"/>
  <c r="BC856" i="1" s="1"/>
  <c r="BD920" i="1"/>
  <c r="BC920" i="1" s="1"/>
  <c r="BD984" i="1"/>
  <c r="BC984" i="1" s="1"/>
  <c r="BD1048" i="1"/>
  <c r="BC1048" i="1" s="1"/>
  <c r="BD1112" i="1"/>
  <c r="BC1112" i="1" s="1"/>
  <c r="BD1176" i="1"/>
  <c r="BC1176" i="1" s="1"/>
  <c r="BD1240" i="1"/>
  <c r="BC1240" i="1" s="1"/>
  <c r="BD1304" i="1"/>
  <c r="BC1304" i="1" s="1"/>
  <c r="BD1368" i="1"/>
  <c r="BC1368" i="1" s="1"/>
  <c r="BD1432" i="1"/>
  <c r="BC1432" i="1" s="1"/>
  <c r="BD1496" i="1"/>
  <c r="BC1496" i="1" s="1"/>
  <c r="BD1560" i="1"/>
  <c r="BC1560" i="1" s="1"/>
  <c r="BD1624" i="1"/>
  <c r="BC1624" i="1" s="1"/>
  <c r="BD1688" i="1"/>
  <c r="BC1688" i="1" s="1"/>
  <c r="BD1752" i="1"/>
  <c r="BC1752" i="1" s="1"/>
  <c r="BD1816" i="1"/>
  <c r="BC1816" i="1" s="1"/>
  <c r="BD280" i="1"/>
  <c r="BC280" i="1" s="1"/>
  <c r="BD409" i="1"/>
  <c r="BC409" i="1" s="1"/>
  <c r="BD601" i="1"/>
  <c r="BC601" i="1" s="1"/>
  <c r="BD665" i="1"/>
  <c r="BC665" i="1" s="1"/>
  <c r="BD729" i="1"/>
  <c r="BC729" i="1" s="1"/>
  <c r="BD921" i="1"/>
  <c r="BC921" i="1" s="1"/>
  <c r="BD985" i="1"/>
  <c r="BC985" i="1" s="1"/>
  <c r="BD1113" i="1"/>
  <c r="BC1113" i="1" s="1"/>
  <c r="BD1177" i="1"/>
  <c r="BC1177" i="1" s="1"/>
  <c r="BD1044" i="1"/>
  <c r="BC1044" i="1" s="1"/>
  <c r="BD321" i="1"/>
  <c r="BC321" i="1" s="1"/>
  <c r="BD386" i="1"/>
  <c r="BC386" i="1" s="1"/>
  <c r="BD514" i="1"/>
  <c r="BC514" i="1" s="1"/>
  <c r="BD578" i="1"/>
  <c r="BC578" i="1" s="1"/>
  <c r="BD770" i="1"/>
  <c r="BC770" i="1" s="1"/>
  <c r="BD898" i="1"/>
  <c r="BC898" i="1" s="1"/>
  <c r="BD962" i="1"/>
  <c r="BC962" i="1" s="1"/>
  <c r="BD1026" i="1"/>
  <c r="BC1026" i="1" s="1"/>
  <c r="BD1090" i="1"/>
  <c r="BC1090" i="1" s="1"/>
  <c r="BD1154" i="1"/>
  <c r="BC1154" i="1" s="1"/>
  <c r="BD1282" i="1"/>
  <c r="BC1282" i="1" s="1"/>
  <c r="BD1346" i="1"/>
  <c r="BC1346" i="1" s="1"/>
  <c r="BD1410" i="1"/>
  <c r="BC1410" i="1" s="1"/>
  <c r="BD1474" i="1"/>
  <c r="BC1474" i="1" s="1"/>
  <c r="BD1538" i="1"/>
  <c r="BC1538" i="1" s="1"/>
  <c r="BD1602" i="1"/>
  <c r="BC1602" i="1" s="1"/>
  <c r="BD1666" i="1"/>
  <c r="BC1666" i="1" s="1"/>
  <c r="BD1730" i="1"/>
  <c r="BC1730" i="1" s="1"/>
  <c r="BD1794" i="1"/>
  <c r="BC1794" i="1" s="1"/>
  <c r="BD712" i="1"/>
  <c r="BC712" i="1" s="1"/>
  <c r="BD1480" i="1"/>
  <c r="BC1480" i="1" s="1"/>
  <c r="BD1736" i="1"/>
  <c r="BC1736" i="1" s="1"/>
  <c r="BD1507" i="1"/>
  <c r="BC1507" i="1" s="1"/>
  <c r="BD1763" i="1"/>
  <c r="BC1763" i="1" s="1"/>
  <c r="BD603" i="1"/>
  <c r="BC603" i="1" s="1"/>
  <c r="BD1787" i="1"/>
  <c r="BC1787" i="1" s="1"/>
  <c r="BD305" i="1"/>
  <c r="BC305" i="1" s="1"/>
  <c r="BD308" i="1"/>
  <c r="BC308" i="1" s="1"/>
  <c r="BD316" i="1"/>
  <c r="BC316" i="1" s="1"/>
  <c r="BD443" i="1"/>
  <c r="BC443" i="1" s="1"/>
  <c r="BD507" i="1"/>
  <c r="BC507" i="1" s="1"/>
  <c r="BD827" i="1"/>
  <c r="BC827" i="1" s="1"/>
  <c r="BD1275" i="1"/>
  <c r="BC1275" i="1" s="1"/>
  <c r="BD1595" i="1"/>
  <c r="BC1595" i="1" s="1"/>
  <c r="BD1723" i="1"/>
  <c r="BC1723" i="1" s="1"/>
  <c r="BD1740" i="1"/>
  <c r="BC1740" i="1" s="1"/>
  <c r="BD701" i="1"/>
  <c r="BC701" i="1" s="1"/>
  <c r="BD765" i="1"/>
  <c r="BC765" i="1" s="1"/>
  <c r="BD829" i="1"/>
  <c r="BC829" i="1" s="1"/>
  <c r="BD893" i="1"/>
  <c r="BC893" i="1" s="1"/>
  <c r="BD957" i="1"/>
  <c r="BC957" i="1" s="1"/>
  <c r="BD1021" i="1"/>
  <c r="BC1021" i="1" s="1"/>
  <c r="BD1085" i="1"/>
  <c r="BC1085" i="1" s="1"/>
  <c r="BD1149" i="1"/>
  <c r="BC1149" i="1" s="1"/>
  <c r="BD708" i="1"/>
  <c r="BC708" i="1" s="1"/>
  <c r="BD309" i="1"/>
  <c r="BC309" i="1" s="1"/>
  <c r="BD358" i="1"/>
  <c r="BC358" i="1" s="1"/>
  <c r="BD487" i="1"/>
  <c r="BC487" i="1" s="1"/>
  <c r="BD1319" i="1"/>
  <c r="BC1319" i="1" s="1"/>
  <c r="BD1447" i="1"/>
  <c r="BC1447" i="1" s="1"/>
  <c r="BD1420" i="1"/>
  <c r="BC1420" i="1" s="1"/>
  <c r="BD351" i="1"/>
  <c r="BC351" i="1" s="1"/>
  <c r="BD1184" i="1"/>
  <c r="BC1184" i="1" s="1"/>
  <c r="BD1248" i="1"/>
  <c r="BC1248" i="1" s="1"/>
  <c r="BD1440" i="1"/>
  <c r="BC1440" i="1" s="1"/>
  <c r="BD1504" i="1"/>
  <c r="BC1504" i="1" s="1"/>
  <c r="BD1696" i="1"/>
  <c r="BC1696" i="1" s="1"/>
  <c r="BD1760" i="1"/>
  <c r="BC1760" i="1" s="1"/>
  <c r="BD481" i="1"/>
  <c r="BC481" i="1" s="1"/>
  <c r="BD673" i="1"/>
  <c r="BC673" i="1" s="1"/>
  <c r="BD737" i="1"/>
  <c r="BC737" i="1" s="1"/>
  <c r="BD865" i="1"/>
  <c r="BC865" i="1" s="1"/>
  <c r="BD929" i="1"/>
  <c r="BC929" i="1" s="1"/>
  <c r="BD993" i="1"/>
  <c r="BC993" i="1" s="1"/>
  <c r="BD1121" i="1"/>
  <c r="BC1121" i="1" s="1"/>
  <c r="BD1249" i="1"/>
  <c r="BC1249" i="1" s="1"/>
  <c r="BD1377" i="1"/>
  <c r="BC1377" i="1" s="1"/>
  <c r="BD1441" i="1"/>
  <c r="BC1441" i="1" s="1"/>
  <c r="BD1505" i="1"/>
  <c r="BC1505" i="1" s="1"/>
  <c r="BD1633" i="1"/>
  <c r="BC1633" i="1" s="1"/>
  <c r="BD1697" i="1"/>
  <c r="BC1697" i="1" s="1"/>
  <c r="BD1761" i="1"/>
  <c r="BC1761" i="1" s="1"/>
  <c r="BD532" i="1"/>
  <c r="BC532" i="1" s="1"/>
  <c r="BD650" i="1"/>
  <c r="BC650" i="1" s="1"/>
  <c r="BD714" i="1"/>
  <c r="BC714" i="1" s="1"/>
  <c r="BD842" i="1"/>
  <c r="BC842" i="1" s="1"/>
  <c r="BD906" i="1"/>
  <c r="BC906" i="1" s="1"/>
  <c r="BD970" i="1"/>
  <c r="BC970" i="1" s="1"/>
  <c r="BD1098" i="1"/>
  <c r="BC1098" i="1" s="1"/>
  <c r="BD1226" i="1"/>
  <c r="BC1226" i="1" s="1"/>
  <c r="BD887" i="1"/>
  <c r="BC887" i="1" s="1"/>
  <c r="BD1655" i="1"/>
  <c r="BC1655" i="1" s="1"/>
  <c r="BD1586" i="1"/>
  <c r="BC1586" i="1" s="1"/>
  <c r="BD947" i="1"/>
  <c r="BC947" i="1" s="1"/>
  <c r="BD949" i="1"/>
  <c r="BC949" i="1" s="1"/>
  <c r="BD1141" i="1"/>
  <c r="BC1141" i="1" s="1"/>
  <c r="BD1052" i="1"/>
  <c r="BC1052" i="1" s="1"/>
  <c r="BD494" i="1"/>
  <c r="BC494" i="1" s="1"/>
  <c r="BD686" i="1"/>
  <c r="BC686" i="1" s="1"/>
  <c r="BD1070" i="1"/>
  <c r="BC1070" i="1" s="1"/>
  <c r="BD1134" i="1"/>
  <c r="BC1134" i="1" s="1"/>
  <c r="BD1262" i="1"/>
  <c r="BC1262" i="1" s="1"/>
  <c r="BD1390" i="1"/>
  <c r="BC1390" i="1" s="1"/>
  <c r="BD1454" i="1"/>
  <c r="BC1454" i="1" s="1"/>
  <c r="BD1518" i="1"/>
  <c r="BC1518" i="1" s="1"/>
  <c r="BD1582" i="1"/>
  <c r="BC1582" i="1" s="1"/>
  <c r="BD1646" i="1"/>
  <c r="BC1646" i="1" s="1"/>
  <c r="BD1710" i="1"/>
  <c r="BC1710" i="1" s="1"/>
  <c r="BD1774" i="1"/>
  <c r="BC1774" i="1" s="1"/>
  <c r="BD1628" i="1"/>
  <c r="BC1628" i="1" s="1"/>
  <c r="BD607" i="1"/>
  <c r="BC607" i="1" s="1"/>
  <c r="BD671" i="1"/>
  <c r="BC671" i="1" s="1"/>
  <c r="BD735" i="1"/>
  <c r="BC735" i="1" s="1"/>
  <c r="BD799" i="1"/>
  <c r="BC799" i="1" s="1"/>
  <c r="BD863" i="1"/>
  <c r="BC863" i="1" s="1"/>
  <c r="BD927" i="1"/>
  <c r="BC927" i="1" s="1"/>
  <c r="BD991" i="1"/>
  <c r="BC991" i="1" s="1"/>
  <c r="BD1055" i="1"/>
  <c r="BC1055" i="1" s="1"/>
  <c r="BD1119" i="1"/>
  <c r="BC1119" i="1" s="1"/>
  <c r="BD1183" i="1"/>
  <c r="BC1183" i="1" s="1"/>
  <c r="BD600" i="1"/>
  <c r="BC600" i="1" s="1"/>
  <c r="BD664" i="1"/>
  <c r="BC664" i="1" s="1"/>
  <c r="BD793" i="1"/>
  <c r="BC793" i="1" s="1"/>
  <c r="BD1049" i="1"/>
  <c r="BC1049" i="1" s="1"/>
  <c r="BD1433" i="1"/>
  <c r="BC1433" i="1" s="1"/>
  <c r="BD1497" i="1"/>
  <c r="BC1497" i="1" s="1"/>
  <c r="BD1625" i="1"/>
  <c r="BC1625" i="1" s="1"/>
  <c r="BD1689" i="1"/>
  <c r="BC1689" i="1" s="1"/>
  <c r="BD1753" i="1"/>
  <c r="BC1753" i="1" s="1"/>
  <c r="BD450" i="1"/>
  <c r="BC450" i="1" s="1"/>
  <c r="BD642" i="1"/>
  <c r="BC642" i="1" s="1"/>
  <c r="BD706" i="1"/>
  <c r="BC706" i="1" s="1"/>
  <c r="BD834" i="1"/>
  <c r="BC834" i="1" s="1"/>
  <c r="BD1218" i="1"/>
  <c r="BC1218" i="1" s="1"/>
  <c r="BD1000" i="1"/>
  <c r="BC1000" i="1" s="1"/>
  <c r="BD1512" i="1"/>
  <c r="BC1512" i="1" s="1"/>
  <c r="BD1027" i="1"/>
  <c r="BC1027" i="1" s="1"/>
  <c r="BD1539" i="1"/>
  <c r="BC1539" i="1" s="1"/>
  <c r="BD635" i="1"/>
  <c r="BC635" i="1" s="1"/>
  <c r="BD1019" i="1"/>
  <c r="BC1019" i="1" s="1"/>
  <c r="BD503" i="1"/>
  <c r="BC503" i="1" s="1"/>
  <c r="BD306" i="1"/>
  <c r="BC306" i="1" s="1"/>
  <c r="BD314" i="1"/>
  <c r="BC314" i="1" s="1"/>
  <c r="BD313" i="1"/>
  <c r="BC313" i="1" s="1"/>
  <c r="BD283" i="1"/>
  <c r="BC283" i="1" s="1"/>
  <c r="BD556" i="1"/>
  <c r="BC556" i="1" s="1"/>
  <c r="BD571" i="1"/>
  <c r="BC571" i="1" s="1"/>
  <c r="BD955" i="1"/>
  <c r="BC955" i="1" s="1"/>
  <c r="BD1228" i="1"/>
  <c r="BC1228" i="1" s="1"/>
  <c r="BD1213" i="1"/>
  <c r="BC1213" i="1" s="1"/>
  <c r="BD1277" i="1"/>
  <c r="BC1277" i="1" s="1"/>
  <c r="BD1341" i="1"/>
  <c r="BC1341" i="1" s="1"/>
  <c r="BD1405" i="1"/>
  <c r="BC1405" i="1" s="1"/>
  <c r="BD1469" i="1"/>
  <c r="BC1469" i="1" s="1"/>
  <c r="BD1533" i="1"/>
  <c r="BC1533" i="1" s="1"/>
  <c r="BD1597" i="1"/>
  <c r="BC1597" i="1" s="1"/>
  <c r="BD1661" i="1"/>
  <c r="BC1661" i="1" s="1"/>
  <c r="BD1725" i="1"/>
  <c r="BC1725" i="1" s="1"/>
  <c r="BD1789" i="1"/>
  <c r="BC1789" i="1" s="1"/>
  <c r="BD676" i="1"/>
  <c r="BC676" i="1" s="1"/>
  <c r="BD679" i="1"/>
  <c r="BC679" i="1" s="1"/>
  <c r="BD935" i="1"/>
  <c r="BC935" i="1" s="1"/>
  <c r="BD928" i="1"/>
  <c r="BC928" i="1" s="1"/>
  <c r="BD1056" i="1"/>
  <c r="BC1056" i="1" s="1"/>
  <c r="BD1312" i="1"/>
  <c r="BC1312" i="1" s="1"/>
  <c r="BD417" i="1"/>
  <c r="BC417" i="1" s="1"/>
  <c r="BD609" i="1"/>
  <c r="BC609" i="1" s="1"/>
  <c r="BD1185" i="1"/>
  <c r="BC1185" i="1" s="1"/>
  <c r="BD394" i="1"/>
  <c r="BC394" i="1" s="1"/>
  <c r="BD458" i="1"/>
  <c r="BC458" i="1" s="1"/>
  <c r="BD586" i="1"/>
  <c r="BC586" i="1" s="1"/>
  <c r="BD1162" i="1"/>
  <c r="BC1162" i="1" s="1"/>
  <c r="BD1354" i="1"/>
  <c r="BC1354" i="1" s="1"/>
  <c r="BD1418" i="1"/>
  <c r="BC1418" i="1" s="1"/>
  <c r="BD1482" i="1"/>
  <c r="BC1482" i="1" s="1"/>
  <c r="BD1610" i="1"/>
  <c r="BC1610" i="1" s="1"/>
  <c r="BD1674" i="1"/>
  <c r="BC1674" i="1" s="1"/>
  <c r="BD1738" i="1"/>
  <c r="BC1738" i="1" s="1"/>
  <c r="BD1431" i="1"/>
  <c r="BC1431" i="1" s="1"/>
  <c r="BD1687" i="1"/>
  <c r="BC1687" i="1" s="1"/>
  <c r="BD850" i="1"/>
  <c r="BC850" i="1" s="1"/>
  <c r="BD1106" i="1"/>
  <c r="BC1106" i="1" s="1"/>
  <c r="BD1618" i="1"/>
  <c r="BC1618" i="1" s="1"/>
  <c r="BD322" i="1"/>
  <c r="BC322" i="1" s="1"/>
  <c r="BD643" i="1"/>
  <c r="BC643" i="1" s="1"/>
  <c r="BD963" i="1"/>
  <c r="BC963" i="1" s="1"/>
  <c r="BD1155" i="1"/>
  <c r="BC1155" i="1" s="1"/>
  <c r="BD1411" i="1"/>
  <c r="BC1411" i="1" s="1"/>
  <c r="BD1475" i="1"/>
  <c r="BC1475" i="1" s="1"/>
  <c r="BD1667" i="1"/>
  <c r="BC1667" i="1" s="1"/>
  <c r="BD1731" i="1"/>
  <c r="BC1731" i="1" s="1"/>
  <c r="BD1795" i="1"/>
  <c r="BC1795" i="1" s="1"/>
  <c r="BD1020" i="1"/>
  <c r="BC1020" i="1" s="1"/>
  <c r="BD1268" i="1"/>
  <c r="BC1268" i="1" s="1"/>
  <c r="BD1540" i="1"/>
  <c r="BC1540" i="1" s="1"/>
  <c r="BD453" i="1"/>
  <c r="BC453" i="1" s="1"/>
  <c r="BD517" i="1"/>
  <c r="BC517" i="1" s="1"/>
  <c r="BD645" i="1"/>
  <c r="BC645" i="1" s="1"/>
  <c r="BD709" i="1"/>
  <c r="BC709" i="1" s="1"/>
  <c r="BD837" i="1"/>
  <c r="BC837" i="1" s="1"/>
  <c r="BD901" i="1"/>
  <c r="BC901" i="1" s="1"/>
  <c r="BD965" i="1"/>
  <c r="BC965" i="1" s="1"/>
  <c r="BD1029" i="1"/>
  <c r="BC1029" i="1" s="1"/>
  <c r="BD1157" i="1"/>
  <c r="BC1157" i="1" s="1"/>
  <c r="BD1221" i="1"/>
  <c r="BC1221" i="1" s="1"/>
  <c r="BD1285" i="1"/>
  <c r="BC1285" i="1" s="1"/>
  <c r="BD1349" i="1"/>
  <c r="BC1349" i="1" s="1"/>
  <c r="BD1413" i="1"/>
  <c r="BC1413" i="1" s="1"/>
  <c r="BD1477" i="1"/>
  <c r="BC1477" i="1" s="1"/>
  <c r="BD1541" i="1"/>
  <c r="BC1541" i="1" s="1"/>
  <c r="BD1605" i="1"/>
  <c r="BC1605" i="1" s="1"/>
  <c r="BD1669" i="1"/>
  <c r="BC1669" i="1" s="1"/>
  <c r="BD1733" i="1"/>
  <c r="BC1733" i="1" s="1"/>
  <c r="BD1797" i="1"/>
  <c r="BC1797" i="1" s="1"/>
  <c r="BD772" i="1"/>
  <c r="BC772" i="1" s="1"/>
  <c r="BD1132" i="1"/>
  <c r="BC1132" i="1" s="1"/>
  <c r="BD1732" i="1"/>
  <c r="BC1732" i="1" s="1"/>
  <c r="BD638" i="1"/>
  <c r="BC638" i="1" s="1"/>
  <c r="BD830" i="1"/>
  <c r="BC830" i="1" s="1"/>
  <c r="BD894" i="1"/>
  <c r="BC894" i="1" s="1"/>
  <c r="BD1086" i="1"/>
  <c r="BC1086" i="1" s="1"/>
  <c r="BD1342" i="1"/>
  <c r="BC1342" i="1" s="1"/>
  <c r="BD1406" i="1"/>
  <c r="BC1406" i="1" s="1"/>
  <c r="BD1598" i="1"/>
  <c r="BC1598" i="1" s="1"/>
  <c r="BD1662" i="1"/>
  <c r="BC1662" i="1" s="1"/>
  <c r="BD732" i="1"/>
  <c r="BC732" i="1" s="1"/>
  <c r="BD1140" i="1"/>
  <c r="BC1140" i="1" s="1"/>
  <c r="BD1428" i="1"/>
  <c r="BC1428" i="1" s="1"/>
  <c r="BD1700" i="1"/>
  <c r="BC1700" i="1" s="1"/>
  <c r="BD495" i="1"/>
  <c r="BC495" i="1" s="1"/>
  <c r="BD623" i="1"/>
  <c r="BC623" i="1" s="1"/>
  <c r="BD1263" i="1"/>
  <c r="BC1263" i="1" s="1"/>
  <c r="BD1327" i="1"/>
  <c r="BC1327" i="1" s="1"/>
  <c r="BD1391" i="1"/>
  <c r="BC1391" i="1" s="1"/>
  <c r="BD1455" i="1"/>
  <c r="BC1455" i="1" s="1"/>
  <c r="BD1583" i="1"/>
  <c r="BC1583" i="1" s="1"/>
  <c r="BD1647" i="1"/>
  <c r="BC1647" i="1" s="1"/>
  <c r="BD1711" i="1"/>
  <c r="BC1711" i="1" s="1"/>
  <c r="BD1775" i="1"/>
  <c r="BC1775" i="1" s="1"/>
  <c r="BD564" i="1"/>
  <c r="BC564" i="1" s="1"/>
  <c r="BD1452" i="1"/>
  <c r="BC1452" i="1" s="1"/>
  <c r="BD1684" i="1"/>
  <c r="BC1684" i="1" s="1"/>
  <c r="BD488" i="1"/>
  <c r="BC488" i="1" s="1"/>
  <c r="BD744" i="1"/>
  <c r="BC744" i="1" s="1"/>
  <c r="BD936" i="1"/>
  <c r="BC936" i="1" s="1"/>
  <c r="BD1192" i="1"/>
  <c r="BC1192" i="1" s="1"/>
  <c r="BD1256" i="1"/>
  <c r="BC1256" i="1" s="1"/>
  <c r="BD1704" i="1"/>
  <c r="BC1704" i="1" s="1"/>
  <c r="BD1768" i="1"/>
  <c r="BC1768" i="1" s="1"/>
  <c r="BD596" i="1"/>
  <c r="BC596" i="1" s="1"/>
  <c r="BD617" i="1"/>
  <c r="BC617" i="1" s="1"/>
  <c r="BD681" i="1"/>
  <c r="BC681" i="1" s="1"/>
  <c r="BD745" i="1"/>
  <c r="BC745" i="1" s="1"/>
  <c r="BD873" i="1"/>
  <c r="BC873" i="1" s="1"/>
  <c r="BD937" i="1"/>
  <c r="BC937" i="1" s="1"/>
  <c r="BD1065" i="1"/>
  <c r="BC1065" i="1" s="1"/>
  <c r="BD1129" i="1"/>
  <c r="BC1129" i="1" s="1"/>
  <c r="BD1193" i="1"/>
  <c r="BC1193" i="1" s="1"/>
  <c r="BD1385" i="1"/>
  <c r="BC1385" i="1" s="1"/>
  <c r="BD1449" i="1"/>
  <c r="BC1449" i="1" s="1"/>
  <c r="BD1513" i="1"/>
  <c r="BC1513" i="1" s="1"/>
  <c r="BD1577" i="1"/>
  <c r="BC1577" i="1" s="1"/>
  <c r="BD1641" i="1"/>
  <c r="BC1641" i="1" s="1"/>
  <c r="BD1705" i="1"/>
  <c r="BC1705" i="1" s="1"/>
  <c r="BD1769" i="1"/>
  <c r="BC1769" i="1" s="1"/>
  <c r="BD530" i="1"/>
  <c r="BC530" i="1" s="1"/>
  <c r="BD594" i="1"/>
  <c r="BC594" i="1" s="1"/>
  <c r="BD978" i="1"/>
  <c r="BC978" i="1" s="1"/>
  <c r="BD1042" i="1"/>
  <c r="BC1042" i="1" s="1"/>
  <c r="BD1234" i="1"/>
  <c r="BC1234" i="1" s="1"/>
  <c r="BD1298" i="1"/>
  <c r="BC1298" i="1" s="1"/>
  <c r="BD1810" i="1"/>
  <c r="BC1810" i="1" s="1"/>
  <c r="BD1288" i="1"/>
  <c r="BC1288" i="1" s="1"/>
  <c r="BD1544" i="1"/>
  <c r="BC1544" i="1" s="1"/>
  <c r="BD1369" i="1"/>
  <c r="BC1369" i="1" s="1"/>
  <c r="BD1059" i="1"/>
  <c r="BC1059" i="1" s="1"/>
  <c r="BD1315" i="1"/>
  <c r="BC1315" i="1" s="1"/>
  <c r="BD1419" i="1"/>
  <c r="BC1419" i="1" s="1"/>
  <c r="BD891" i="1"/>
  <c r="BC891" i="1" s="1"/>
  <c r="BD523" i="1"/>
  <c r="BC523" i="1" s="1"/>
  <c r="BD668" i="1"/>
  <c r="BC668" i="1" s="1"/>
  <c r="BD459" i="1"/>
  <c r="BC459" i="1" s="1"/>
  <c r="BD587" i="1"/>
  <c r="BC587" i="1" s="1"/>
  <c r="BD651" i="1"/>
  <c r="BC651" i="1" s="1"/>
  <c r="BD907" i="1"/>
  <c r="BC907" i="1" s="1"/>
  <c r="BD971" i="1"/>
  <c r="BC971" i="1" s="1"/>
  <c r="BD1035" i="1"/>
  <c r="BC1035" i="1" s="1"/>
  <c r="BD1227" i="1"/>
  <c r="BC1227" i="1" s="1"/>
  <c r="BD1355" i="1"/>
  <c r="BC1355" i="1" s="1"/>
  <c r="BD1483" i="1"/>
  <c r="BC1483" i="1" s="1"/>
  <c r="BD1611" i="1"/>
  <c r="BC1611" i="1" s="1"/>
  <c r="BD1675" i="1"/>
  <c r="BC1675" i="1" s="1"/>
  <c r="BD1300" i="1"/>
  <c r="BC1300" i="1" s="1"/>
  <c r="BD363" i="1"/>
  <c r="BC363" i="1" s="1"/>
  <c r="BD756" i="1"/>
  <c r="BC756" i="1" s="1"/>
  <c r="BD1335" i="1"/>
  <c r="BC1335" i="1" s="1"/>
  <c r="BD1399" i="1"/>
  <c r="BC1399" i="1" s="1"/>
  <c r="BD1484" i="1"/>
  <c r="BC1484" i="1" s="1"/>
  <c r="BD684" i="1"/>
  <c r="BC684" i="1" s="1"/>
  <c r="BD625" i="1"/>
  <c r="BC625" i="1" s="1"/>
  <c r="BD753" i="1"/>
  <c r="BC753" i="1" s="1"/>
  <c r="BD1201" i="1"/>
  <c r="BC1201" i="1" s="1"/>
  <c r="BD1329" i="1"/>
  <c r="BC1329" i="1" s="1"/>
  <c r="BD1457" i="1"/>
  <c r="BC1457" i="1" s="1"/>
  <c r="BD1585" i="1"/>
  <c r="BC1585" i="1" s="1"/>
  <c r="BD1713" i="1"/>
  <c r="BC1713" i="1" s="1"/>
  <c r="BD281" i="1"/>
  <c r="BC281" i="1" s="1"/>
  <c r="BD794" i="1"/>
  <c r="BC794" i="1" s="1"/>
  <c r="BD1050" i="1"/>
  <c r="BC1050" i="1" s="1"/>
  <c r="BD1114" i="1"/>
  <c r="BC1114" i="1" s="1"/>
  <c r="BD1370" i="1"/>
  <c r="BC1370" i="1" s="1"/>
  <c r="BD1434" i="1"/>
  <c r="BC1434" i="1" s="1"/>
  <c r="BD1498" i="1"/>
  <c r="BC1498" i="1" s="1"/>
  <c r="BD1626" i="1"/>
  <c r="BC1626" i="1" s="1"/>
  <c r="BD1463" i="1"/>
  <c r="BC1463" i="1" s="1"/>
  <c r="BD1579" i="1"/>
  <c r="BC1579" i="1" s="1"/>
  <c r="BD1138" i="1"/>
  <c r="BC1138" i="1" s="1"/>
  <c r="BD612" i="1"/>
  <c r="BC612" i="1" s="1"/>
  <c r="BD1076" i="1"/>
  <c r="BC1076" i="1" s="1"/>
  <c r="BD451" i="1"/>
  <c r="BC451" i="1" s="1"/>
  <c r="BD515" i="1"/>
  <c r="BC515" i="1" s="1"/>
  <c r="BD579" i="1"/>
  <c r="BC579" i="1" s="1"/>
  <c r="BD771" i="1"/>
  <c r="BC771" i="1" s="1"/>
  <c r="BD835" i="1"/>
  <c r="BC835" i="1" s="1"/>
  <c r="BD899" i="1"/>
  <c r="BC899" i="1" s="1"/>
  <c r="BD1764" i="1"/>
  <c r="BC1764" i="1" s="1"/>
  <c r="BD581" i="1"/>
  <c r="BC581" i="1" s="1"/>
  <c r="BD773" i="1"/>
  <c r="BC773" i="1" s="1"/>
  <c r="BD1093" i="1"/>
  <c r="BC1093" i="1" s="1"/>
  <c r="BD1436" i="1"/>
  <c r="BC1436" i="1" s="1"/>
  <c r="BD574" i="1"/>
  <c r="BC574" i="1" s="1"/>
  <c r="BD1150" i="1"/>
  <c r="BC1150" i="1" s="1"/>
  <c r="BD687" i="1"/>
  <c r="BC687" i="1" s="1"/>
  <c r="BD751" i="1"/>
  <c r="BC751" i="1" s="1"/>
  <c r="BD815" i="1"/>
  <c r="BC815" i="1" s="1"/>
  <c r="BD879" i="1"/>
  <c r="BC879" i="1" s="1"/>
  <c r="BD943" i="1"/>
  <c r="BC943" i="1" s="1"/>
  <c r="BD1007" i="1"/>
  <c r="BC1007" i="1" s="1"/>
  <c r="BD1071" i="1"/>
  <c r="BC1071" i="1" s="1"/>
  <c r="BD1135" i="1"/>
  <c r="BC1135" i="1" s="1"/>
  <c r="BD1199" i="1"/>
  <c r="BC1199" i="1" s="1"/>
  <c r="BD916" i="1"/>
  <c r="BC916" i="1" s="1"/>
  <c r="BD295" i="1"/>
  <c r="BC295" i="1" s="1"/>
  <c r="BD489" i="1"/>
  <c r="BC489" i="1" s="1"/>
  <c r="BD553" i="1"/>
  <c r="BC553" i="1" s="1"/>
  <c r="BD809" i="1"/>
  <c r="BC809" i="1" s="1"/>
  <c r="BD1001" i="1"/>
  <c r="BC1001" i="1" s="1"/>
  <c r="BD1257" i="1"/>
  <c r="BC1257" i="1" s="1"/>
  <c r="BD1321" i="1"/>
  <c r="BC1321" i="1" s="1"/>
  <c r="BD588" i="1"/>
  <c r="BC588" i="1" s="1"/>
  <c r="BD722" i="1"/>
  <c r="BC722" i="1" s="1"/>
  <c r="BD1362" i="1"/>
  <c r="BC1362" i="1" s="1"/>
  <c r="BD1490" i="1"/>
  <c r="BC1490" i="1" s="1"/>
  <c r="BD1554" i="1"/>
  <c r="BC1554" i="1" s="1"/>
  <c r="BD808" i="1"/>
  <c r="BC808" i="1" s="1"/>
  <c r="BD1064" i="1"/>
  <c r="BC1064" i="1" s="1"/>
  <c r="BD1305" i="1"/>
  <c r="BC1305" i="1" s="1"/>
  <c r="BD1091" i="1"/>
  <c r="BC1091" i="1" s="1"/>
  <c r="BD1347" i="1"/>
  <c r="BC1347" i="1" s="1"/>
  <c r="BD315" i="1"/>
  <c r="BC315" i="1" s="1"/>
  <c r="BD1515" i="1"/>
  <c r="BC1515" i="1" s="1"/>
  <c r="BD1099" i="1"/>
  <c r="BC1099" i="1" s="1"/>
  <c r="BD1163" i="1"/>
  <c r="BC1163" i="1" s="1"/>
  <c r="BD1564" i="1"/>
  <c r="BC1564" i="1" s="1"/>
  <c r="BD973" i="1"/>
  <c r="BC973" i="1" s="1"/>
  <c r="BD1037" i="1"/>
  <c r="BC1037" i="1" s="1"/>
  <c r="BD1485" i="1"/>
  <c r="BC1485" i="1" s="1"/>
  <c r="BD1549" i="1"/>
  <c r="BC1549" i="1" s="1"/>
  <c r="BD1741" i="1"/>
  <c r="BC1741" i="1" s="1"/>
  <c r="BD1805" i="1"/>
  <c r="BC1805" i="1" s="1"/>
  <c r="BD1780" i="1"/>
  <c r="BC1780" i="1" s="1"/>
  <c r="BD1172" i="1"/>
  <c r="BC1172" i="1" s="1"/>
  <c r="BD1460" i="1"/>
  <c r="BC1460" i="1" s="1"/>
  <c r="BD695" i="1"/>
  <c r="BC695" i="1" s="1"/>
  <c r="BD951" i="1"/>
  <c r="BC951" i="1" s="1"/>
  <c r="BD1079" i="1"/>
  <c r="BC1079" i="1" s="1"/>
  <c r="BD1143" i="1"/>
  <c r="BC1143" i="1" s="1"/>
  <c r="BD1207" i="1"/>
  <c r="BC1207" i="1" s="1"/>
  <c r="BD1716" i="1"/>
  <c r="BC1716" i="1" s="1"/>
  <c r="BD689" i="1"/>
  <c r="BC689" i="1" s="1"/>
  <c r="BD881" i="1"/>
  <c r="BC881" i="1" s="1"/>
  <c r="BD730" i="1"/>
  <c r="BC730" i="1" s="1"/>
  <c r="BD922" i="1"/>
  <c r="BC922" i="1" s="1"/>
  <c r="BD1242" i="1"/>
  <c r="BC1242" i="1" s="1"/>
  <c r="BD1306" i="1"/>
  <c r="BC1306" i="1" s="1"/>
  <c r="BD1682" i="1"/>
  <c r="BC1682" i="1" s="1"/>
  <c r="BD724" i="1"/>
  <c r="BC724" i="1" s="1"/>
  <c r="BD403" i="1"/>
  <c r="BC403" i="1" s="1"/>
  <c r="BD467" i="1"/>
  <c r="BC467" i="1" s="1"/>
  <c r="BD531" i="1"/>
  <c r="BC531" i="1" s="1"/>
  <c r="BD723" i="1"/>
  <c r="BC723" i="1" s="1"/>
  <c r="BD787" i="1"/>
  <c r="BC787" i="1" s="1"/>
  <c r="BD915" i="1"/>
  <c r="BC915" i="1" s="1"/>
  <c r="BD979" i="1"/>
  <c r="BC979" i="1" s="1"/>
  <c r="BD1107" i="1"/>
  <c r="BC1107" i="1" s="1"/>
  <c r="BD1171" i="1"/>
  <c r="BC1171" i="1" s="1"/>
  <c r="BD1235" i="1"/>
  <c r="BC1235" i="1" s="1"/>
  <c r="BD1084" i="1"/>
  <c r="BC1084" i="1" s="1"/>
  <c r="BD1332" i="1"/>
  <c r="BC1332" i="1" s="1"/>
  <c r="BD1596" i="1"/>
  <c r="BC1596" i="1" s="1"/>
  <c r="BD405" i="1"/>
  <c r="BC405" i="1" s="1"/>
  <c r="BD469" i="1"/>
  <c r="BC469" i="1" s="1"/>
  <c r="BD597" i="1"/>
  <c r="BC597" i="1" s="1"/>
  <c r="BD661" i="1"/>
  <c r="BC661" i="1" s="1"/>
  <c r="BD853" i="1"/>
  <c r="BC853" i="1" s="1"/>
  <c r="BD917" i="1"/>
  <c r="BC917" i="1" s="1"/>
  <c r="BD981" i="1"/>
  <c r="BC981" i="1" s="1"/>
  <c r="BD1045" i="1"/>
  <c r="BC1045" i="1" s="1"/>
  <c r="BD1365" i="1"/>
  <c r="BC1365" i="1" s="1"/>
  <c r="BD1429" i="1"/>
  <c r="BC1429" i="1" s="1"/>
  <c r="BD1493" i="1"/>
  <c r="BC1493" i="1" s="1"/>
  <c r="BD1557" i="1"/>
  <c r="BC1557" i="1" s="1"/>
  <c r="BD1621" i="1"/>
  <c r="BC1621" i="1" s="1"/>
  <c r="BD1685" i="1"/>
  <c r="BC1685" i="1" s="1"/>
  <c r="BD1749" i="1"/>
  <c r="BC1749" i="1" s="1"/>
  <c r="BD1813" i="1"/>
  <c r="BC1813" i="1" s="1"/>
  <c r="BD412" i="1"/>
  <c r="BC412" i="1" s="1"/>
  <c r="BD892" i="1"/>
  <c r="BC892" i="1" s="1"/>
  <c r="BD1196" i="1"/>
  <c r="BC1196" i="1" s="1"/>
  <c r="BD1812" i="1"/>
  <c r="BC1812" i="1" s="1"/>
  <c r="BD398" i="1"/>
  <c r="BC398" i="1" s="1"/>
  <c r="BD462" i="1"/>
  <c r="BC462" i="1" s="1"/>
  <c r="BD526" i="1"/>
  <c r="BC526" i="1" s="1"/>
  <c r="BD590" i="1"/>
  <c r="BC590" i="1" s="1"/>
  <c r="BD654" i="1"/>
  <c r="BC654" i="1" s="1"/>
  <c r="BD718" i="1"/>
  <c r="BC718" i="1" s="1"/>
  <c r="BD782" i="1"/>
  <c r="BC782" i="1" s="1"/>
  <c r="BD846" i="1"/>
  <c r="BC846" i="1" s="1"/>
  <c r="BD1038" i="1"/>
  <c r="BC1038" i="1" s="1"/>
  <c r="BD1102" i="1"/>
  <c r="BC1102" i="1" s="1"/>
  <c r="BD1230" i="1"/>
  <c r="BC1230" i="1" s="1"/>
  <c r="BD1358" i="1"/>
  <c r="BC1358" i="1" s="1"/>
  <c r="BD1422" i="1"/>
  <c r="BC1422" i="1" s="1"/>
  <c r="BD1486" i="1"/>
  <c r="BC1486" i="1" s="1"/>
  <c r="BD1550" i="1"/>
  <c r="BC1550" i="1" s="1"/>
  <c r="BD1614" i="1"/>
  <c r="BC1614" i="1" s="1"/>
  <c r="BD1678" i="1"/>
  <c r="BC1678" i="1" s="1"/>
  <c r="BD1742" i="1"/>
  <c r="BC1742" i="1" s="1"/>
  <c r="BD1806" i="1"/>
  <c r="BC1806" i="1" s="1"/>
  <c r="BD404" i="1"/>
  <c r="BC404" i="1" s="1"/>
  <c r="BD1220" i="1"/>
  <c r="BC1220" i="1" s="1"/>
  <c r="BD1492" i="1"/>
  <c r="BC1492" i="1" s="1"/>
  <c r="BD447" i="1"/>
  <c r="BC447" i="1" s="1"/>
  <c r="BD511" i="1"/>
  <c r="BC511" i="1" s="1"/>
  <c r="BD1279" i="1"/>
  <c r="BC1279" i="1" s="1"/>
  <c r="BD1343" i="1"/>
  <c r="BC1343" i="1" s="1"/>
  <c r="BD1407" i="1"/>
  <c r="BC1407" i="1" s="1"/>
  <c r="BD1471" i="1"/>
  <c r="BC1471" i="1" s="1"/>
  <c r="BD1535" i="1"/>
  <c r="BC1535" i="1" s="1"/>
  <c r="BD1599" i="1"/>
  <c r="BC1599" i="1" s="1"/>
  <c r="BD1663" i="1"/>
  <c r="BC1663" i="1" s="1"/>
  <c r="BD1727" i="1"/>
  <c r="BC1727" i="1" s="1"/>
  <c r="BD1791" i="1"/>
  <c r="BC1791" i="1" s="1"/>
  <c r="BD1516" i="1"/>
  <c r="BC1516" i="1" s="1"/>
  <c r="BD1748" i="1"/>
  <c r="BC1748" i="1" s="1"/>
  <c r="BD440" i="1"/>
  <c r="BC440" i="1" s="1"/>
  <c r="BD504" i="1"/>
  <c r="BC504" i="1" s="1"/>
  <c r="BD696" i="1"/>
  <c r="BC696" i="1" s="1"/>
  <c r="BD760" i="1"/>
  <c r="BC760" i="1" s="1"/>
  <c r="BD824" i="1"/>
  <c r="BC824" i="1" s="1"/>
  <c r="BD888" i="1"/>
  <c r="BC888" i="1" s="1"/>
  <c r="BD952" i="1"/>
  <c r="BC952" i="1" s="1"/>
  <c r="BD1080" i="1"/>
  <c r="BC1080" i="1" s="1"/>
  <c r="BD1144" i="1"/>
  <c r="BC1144" i="1" s="1"/>
  <c r="BD1208" i="1"/>
  <c r="BC1208" i="1" s="1"/>
  <c r="BD1272" i="1"/>
  <c r="BC1272" i="1" s="1"/>
  <c r="BD788" i="1"/>
  <c r="BC788" i="1" s="1"/>
  <c r="BD312" i="1"/>
  <c r="BC312" i="1" s="1"/>
  <c r="BD569" i="1"/>
  <c r="BC569" i="1" s="1"/>
  <c r="BD697" i="1"/>
  <c r="BC697" i="1" s="1"/>
  <c r="BD825" i="1"/>
  <c r="BC825" i="1" s="1"/>
  <c r="BD889" i="1"/>
  <c r="BC889" i="1" s="1"/>
  <c r="BD953" i="1"/>
  <c r="BC953" i="1" s="1"/>
  <c r="BD1017" i="1"/>
  <c r="BC1017" i="1" s="1"/>
  <c r="BD1081" i="1"/>
  <c r="BC1081" i="1" s="1"/>
  <c r="BD1145" i="1"/>
  <c r="BC1145" i="1" s="1"/>
  <c r="BD1337" i="1"/>
  <c r="BC1337" i="1" s="1"/>
  <c r="BD1401" i="1"/>
  <c r="BC1401" i="1" s="1"/>
  <c r="BD1465" i="1"/>
  <c r="BC1465" i="1" s="1"/>
  <c r="BD1529" i="1"/>
  <c r="BC1529" i="1" s="1"/>
  <c r="BD1721" i="1"/>
  <c r="BC1721" i="1" s="1"/>
  <c r="BD353" i="1"/>
  <c r="BC353" i="1" s="1"/>
  <c r="BD418" i="1"/>
  <c r="BC418" i="1" s="1"/>
  <c r="BD610" i="1"/>
  <c r="BC610" i="1" s="1"/>
  <c r="BD674" i="1"/>
  <c r="BC674" i="1" s="1"/>
  <c r="BD738" i="1"/>
  <c r="BC738" i="1" s="1"/>
  <c r="BD866" i="1"/>
  <c r="BC866" i="1" s="1"/>
  <c r="BD930" i="1"/>
  <c r="BC930" i="1" s="1"/>
  <c r="BD994" i="1"/>
  <c r="BC994" i="1" s="1"/>
  <c r="BD1058" i="1"/>
  <c r="BC1058" i="1" s="1"/>
  <c r="BD1186" i="1"/>
  <c r="BC1186" i="1" s="1"/>
  <c r="BD1314" i="1"/>
  <c r="BC1314" i="1" s="1"/>
  <c r="BD1096" i="1"/>
  <c r="BC1096" i="1" s="1"/>
  <c r="BD1352" i="1"/>
  <c r="BC1352" i="1" s="1"/>
  <c r="BD1051" i="1"/>
  <c r="BC1051" i="1" s="1"/>
  <c r="BD633" i="1"/>
  <c r="BC633" i="1" s="1"/>
  <c r="BD1123" i="1"/>
  <c r="BC1123" i="1" s="1"/>
  <c r="BD1379" i="1"/>
  <c r="BC1379" i="1" s="1"/>
  <c r="BD361" i="1"/>
  <c r="BC361" i="1" s="1"/>
  <c r="BD275" i="1"/>
  <c r="BC275" i="1" s="1"/>
  <c r="BD395" i="1"/>
  <c r="BC395" i="1" s="1"/>
  <c r="BD1771" i="1"/>
  <c r="BC1771" i="1" s="1"/>
  <c r="BD277" i="1"/>
  <c r="BC277" i="1" s="1"/>
  <c r="BD347" i="1"/>
  <c r="BC347" i="1" s="1"/>
  <c r="BD346" i="1"/>
  <c r="BC346" i="1" s="1"/>
  <c r="BD731" i="1"/>
  <c r="BC731" i="1" s="1"/>
  <c r="BD795" i="1"/>
  <c r="BC795" i="1" s="1"/>
  <c r="BD859" i="1"/>
  <c r="BC859" i="1" s="1"/>
  <c r="BD923" i="1"/>
  <c r="BC923" i="1" s="1"/>
  <c r="BD1243" i="1"/>
  <c r="BC1243" i="1" s="1"/>
  <c r="BD1307" i="1"/>
  <c r="BC1307" i="1" s="1"/>
  <c r="BD1371" i="1"/>
  <c r="BC1371" i="1" s="1"/>
  <c r="BD1563" i="1"/>
  <c r="BC1563" i="1" s="1"/>
  <c r="BD1691" i="1"/>
  <c r="BC1691" i="1" s="1"/>
  <c r="BD348" i="1"/>
  <c r="BC348" i="1" s="1"/>
  <c r="BD852" i="1"/>
  <c r="BC852" i="1" s="1"/>
  <c r="BD326" i="1"/>
  <c r="BC326" i="1" s="1"/>
  <c r="BD455" i="1"/>
  <c r="BC455" i="1" s="1"/>
  <c r="BD583" i="1"/>
  <c r="BC583" i="1" s="1"/>
  <c r="BD1543" i="1"/>
  <c r="BC1543" i="1" s="1"/>
  <c r="BD1772" i="1"/>
  <c r="BC1772" i="1" s="1"/>
  <c r="BD319" i="1"/>
  <c r="BC319" i="1" s="1"/>
  <c r="BD780" i="1"/>
  <c r="BC780" i="1" s="1"/>
  <c r="BD1527" i="1"/>
  <c r="BC1527" i="1" s="1"/>
  <c r="BD1783" i="1"/>
  <c r="BC1783" i="1" s="1"/>
  <c r="BD690" i="1"/>
  <c r="BC690" i="1" s="1"/>
  <c r="BD946" i="1"/>
  <c r="BC946" i="1" s="1"/>
  <c r="BD1202" i="1"/>
  <c r="BC1202" i="1" s="1"/>
  <c r="BD1458" i="1"/>
  <c r="BC1458" i="1" s="1"/>
  <c r="BD1714" i="1"/>
  <c r="BC1714" i="1" s="1"/>
  <c r="BD595" i="1"/>
  <c r="BC595" i="1" s="1"/>
  <c r="BD851" i="1"/>
  <c r="BC851" i="1" s="1"/>
  <c r="BD1043" i="1"/>
  <c r="BC1043" i="1" s="1"/>
  <c r="BD1363" i="1"/>
  <c r="BC1363" i="1" s="1"/>
  <c r="BD1491" i="1"/>
  <c r="BC1491" i="1" s="1"/>
  <c r="BD1555" i="1"/>
  <c r="BC1555" i="1" s="1"/>
  <c r="BD1619" i="1"/>
  <c r="BC1619" i="1" s="1"/>
  <c r="BD796" i="1"/>
  <c r="BC796" i="1" s="1"/>
  <c r="BD533" i="1"/>
  <c r="BC533" i="1" s="1"/>
  <c r="BD725" i="1"/>
  <c r="BC725" i="1" s="1"/>
  <c r="BD1173" i="1"/>
  <c r="BC1173" i="1" s="1"/>
  <c r="BD1301" i="1"/>
  <c r="BC1301" i="1" s="1"/>
  <c r="BD1500" i="1"/>
  <c r="BC1500" i="1" s="1"/>
  <c r="BD910" i="1"/>
  <c r="BC910" i="1" s="1"/>
  <c r="BD974" i="1"/>
  <c r="BC974" i="1" s="1"/>
  <c r="BD1166" i="1"/>
  <c r="BC1166" i="1" s="1"/>
  <c r="BD1294" i="1"/>
  <c r="BC1294" i="1" s="1"/>
  <c r="BD1756" i="1"/>
  <c r="BC1756" i="1" s="1"/>
  <c r="BD639" i="1"/>
  <c r="BC639" i="1" s="1"/>
  <c r="BD703" i="1"/>
  <c r="BC703" i="1" s="1"/>
  <c r="BD767" i="1"/>
  <c r="BC767" i="1" s="1"/>
  <c r="BD831" i="1"/>
  <c r="BC831" i="1" s="1"/>
  <c r="BD895" i="1"/>
  <c r="BC895" i="1" s="1"/>
  <c r="BD959" i="1"/>
  <c r="BC959" i="1" s="1"/>
  <c r="BD1023" i="1"/>
  <c r="BC1023" i="1" s="1"/>
  <c r="BD1087" i="1"/>
  <c r="BC1087" i="1" s="1"/>
  <c r="BD1151" i="1"/>
  <c r="BC1151" i="1" s="1"/>
  <c r="BD1215" i="1"/>
  <c r="BC1215" i="1" s="1"/>
  <c r="BD660" i="1"/>
  <c r="BC660" i="1" s="1"/>
  <c r="BD1004" i="1"/>
  <c r="BC1004" i="1" s="1"/>
  <c r="BD1244" i="1"/>
  <c r="BC1244" i="1" s="1"/>
  <c r="BD311" i="1"/>
  <c r="BC311" i="1" s="1"/>
  <c r="BD568" i="1"/>
  <c r="BC568" i="1" s="1"/>
  <c r="BD632" i="1"/>
  <c r="BC632" i="1" s="1"/>
  <c r="BD1016" i="1"/>
  <c r="BC1016" i="1" s="1"/>
  <c r="BD1336" i="1"/>
  <c r="BC1336" i="1" s="1"/>
  <c r="BD1400" i="1"/>
  <c r="BC1400" i="1" s="1"/>
  <c r="BD1464" i="1"/>
  <c r="BC1464" i="1" s="1"/>
  <c r="BD1528" i="1"/>
  <c r="BC1528" i="1" s="1"/>
  <c r="BD1592" i="1"/>
  <c r="BC1592" i="1" s="1"/>
  <c r="BD1656" i="1"/>
  <c r="BC1656" i="1" s="1"/>
  <c r="BD1720" i="1"/>
  <c r="BC1720" i="1" s="1"/>
  <c r="BD1784" i="1"/>
  <c r="BC1784" i="1" s="1"/>
  <c r="BD505" i="1"/>
  <c r="BC505" i="1" s="1"/>
  <c r="BD761" i="1"/>
  <c r="BC761" i="1" s="1"/>
  <c r="BD1209" i="1"/>
  <c r="BC1209" i="1" s="1"/>
  <c r="BD1273" i="1"/>
  <c r="BC1273" i="1" s="1"/>
  <c r="BD1442" i="1"/>
  <c r="BC1442" i="1" s="1"/>
  <c r="BD1570" i="1"/>
  <c r="BC1570" i="1" s="1"/>
  <c r="BD1634" i="1"/>
  <c r="BC1634" i="1" s="1"/>
  <c r="BD1698" i="1"/>
  <c r="BC1698" i="1" s="1"/>
  <c r="BD1762" i="1"/>
  <c r="BC1762" i="1" s="1"/>
  <c r="BD616" i="1"/>
  <c r="BC616" i="1" s="1"/>
  <c r="BD872" i="1"/>
  <c r="BC872" i="1" s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54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14" i="1"/>
  <c r="CE515" i="1"/>
  <c r="CE516" i="1"/>
  <c r="CE533" i="1"/>
  <c r="CE534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6" i="1"/>
  <c r="CE767" i="1"/>
  <c r="CE768" i="1"/>
  <c r="CE769" i="1"/>
  <c r="CE770" i="1"/>
  <c r="CE771" i="1"/>
  <c r="CE772" i="1"/>
  <c r="CE773" i="1"/>
  <c r="CE778" i="1"/>
  <c r="CE793" i="1"/>
  <c r="CE794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46" i="1"/>
  <c r="CE947" i="1"/>
  <c r="CE948" i="1"/>
  <c r="CE949" i="1"/>
  <c r="CE950" i="1"/>
  <c r="CE951" i="1"/>
  <c r="CE952" i="1"/>
  <c r="CE956" i="1"/>
  <c r="CE960" i="1"/>
  <c r="CE961" i="1"/>
  <c r="CE962" i="1"/>
  <c r="CE963" i="1"/>
  <c r="CE964" i="1"/>
  <c r="CE968" i="1"/>
  <c r="CE969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7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30" i="1"/>
  <c r="CE1431" i="1"/>
  <c r="CE1432" i="1"/>
  <c r="CE1433" i="1"/>
  <c r="CE1434" i="1"/>
  <c r="CE1435" i="1"/>
  <c r="CE1436" i="1"/>
  <c r="CE1445" i="1"/>
  <c r="CE1446" i="1"/>
  <c r="CE1447" i="1"/>
  <c r="CE1448" i="1"/>
  <c r="CE1449" i="1"/>
  <c r="CE1450" i="1"/>
  <c r="CE1451" i="1"/>
  <c r="CE1452" i="1"/>
  <c r="CE1453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7" i="1"/>
  <c r="CE1478" i="1"/>
  <c r="CE1479" i="1"/>
  <c r="CE1480" i="1"/>
  <c r="CE1481" i="1"/>
  <c r="CE1482" i="1"/>
  <c r="CE1483" i="1"/>
  <c r="CE1484" i="1"/>
  <c r="CE1486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7" i="1"/>
  <c r="CE1638" i="1"/>
  <c r="CE1639" i="1"/>
  <c r="CE1640" i="1"/>
  <c r="CE1641" i="1"/>
  <c r="CE1642" i="1"/>
  <c r="CE1643" i="1"/>
  <c r="CE1644" i="1"/>
  <c r="CE1645" i="1"/>
  <c r="CE1646" i="1"/>
  <c r="CE1648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45" i="1"/>
  <c r="CE1746" i="1"/>
  <c r="CE1768" i="1"/>
  <c r="CE1770" i="1"/>
  <c r="CE1771" i="1"/>
  <c r="CE1784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54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14" i="1"/>
  <c r="CD515" i="1"/>
  <c r="CD516" i="1"/>
  <c r="CD533" i="1"/>
  <c r="CD534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6" i="1"/>
  <c r="CD767" i="1"/>
  <c r="CD768" i="1"/>
  <c r="CD769" i="1"/>
  <c r="CD770" i="1"/>
  <c r="CD771" i="1"/>
  <c r="CD772" i="1"/>
  <c r="CD773" i="1"/>
  <c r="CD778" i="1"/>
  <c r="CD793" i="1"/>
  <c r="CD794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46" i="1"/>
  <c r="CD947" i="1"/>
  <c r="CD948" i="1"/>
  <c r="CD949" i="1"/>
  <c r="CD950" i="1"/>
  <c r="CD951" i="1"/>
  <c r="CD952" i="1"/>
  <c r="CD956" i="1"/>
  <c r="CD960" i="1"/>
  <c r="CD961" i="1"/>
  <c r="CD962" i="1"/>
  <c r="CD963" i="1"/>
  <c r="CD964" i="1"/>
  <c r="CD968" i="1"/>
  <c r="CD969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CD1296" i="1"/>
  <c r="CD1297" i="1"/>
  <c r="CD1298" i="1"/>
  <c r="CD1299" i="1"/>
  <c r="CD1300" i="1"/>
  <c r="CD1301" i="1"/>
  <c r="CD1302" i="1"/>
  <c r="CD1303" i="1"/>
  <c r="CD1304" i="1"/>
  <c r="CD1305" i="1"/>
  <c r="CD1306" i="1"/>
  <c r="CD1307" i="1"/>
  <c r="CD1308" i="1"/>
  <c r="CD1309" i="1"/>
  <c r="CD1310" i="1"/>
  <c r="CD1311" i="1"/>
  <c r="CD1312" i="1"/>
  <c r="CD1313" i="1"/>
  <c r="CD1314" i="1"/>
  <c r="CD1315" i="1"/>
  <c r="CD1316" i="1"/>
  <c r="CD1317" i="1"/>
  <c r="CD1318" i="1"/>
  <c r="CD1319" i="1"/>
  <c r="CD1320" i="1"/>
  <c r="CD1321" i="1"/>
  <c r="CD1322" i="1"/>
  <c r="CD1323" i="1"/>
  <c r="CD1324" i="1"/>
  <c r="CD1325" i="1"/>
  <c r="CD1326" i="1"/>
  <c r="CD1327" i="1"/>
  <c r="CD1328" i="1"/>
  <c r="CD1329" i="1"/>
  <c r="CD1330" i="1"/>
  <c r="CD1331" i="1"/>
  <c r="CD1332" i="1"/>
  <c r="CD1333" i="1"/>
  <c r="CD1334" i="1"/>
  <c r="CD1335" i="1"/>
  <c r="CD1336" i="1"/>
  <c r="CD1337" i="1"/>
  <c r="CD1338" i="1"/>
  <c r="CD1339" i="1"/>
  <c r="CD1340" i="1"/>
  <c r="CD1341" i="1"/>
  <c r="CD1342" i="1"/>
  <c r="CD1343" i="1"/>
  <c r="CD1344" i="1"/>
  <c r="CD1345" i="1"/>
  <c r="CD1346" i="1"/>
  <c r="CD1347" i="1"/>
  <c r="CD1348" i="1"/>
  <c r="CD1349" i="1"/>
  <c r="CD1350" i="1"/>
  <c r="CD1351" i="1"/>
  <c r="CD1352" i="1"/>
  <c r="CD1353" i="1"/>
  <c r="CD1354" i="1"/>
  <c r="CD1355" i="1"/>
  <c r="CD1356" i="1"/>
  <c r="CD1357" i="1"/>
  <c r="CD1358" i="1"/>
  <c r="CD1359" i="1"/>
  <c r="CD1360" i="1"/>
  <c r="CD1361" i="1"/>
  <c r="CD1362" i="1"/>
  <c r="CD1363" i="1"/>
  <c r="CD1364" i="1"/>
  <c r="CD1365" i="1"/>
  <c r="CD1366" i="1"/>
  <c r="CD1367" i="1"/>
  <c r="CD1368" i="1"/>
  <c r="CD1369" i="1"/>
  <c r="CD1370" i="1"/>
  <c r="CD1371" i="1"/>
  <c r="CD1372" i="1"/>
  <c r="CD1373" i="1"/>
  <c r="CD1374" i="1"/>
  <c r="CD1375" i="1"/>
  <c r="CD1376" i="1"/>
  <c r="CD1377" i="1"/>
  <c r="CD1378" i="1"/>
  <c r="CD1379" i="1"/>
  <c r="CD1380" i="1"/>
  <c r="CD1381" i="1"/>
  <c r="CD1382" i="1"/>
  <c r="CD1383" i="1"/>
  <c r="CD1384" i="1"/>
  <c r="CD1385" i="1"/>
  <c r="CD1389" i="1"/>
  <c r="CD1390" i="1"/>
  <c r="CD1391" i="1"/>
  <c r="CD1392" i="1"/>
  <c r="CD1393" i="1"/>
  <c r="CD1394" i="1"/>
  <c r="CD1395" i="1"/>
  <c r="CD1396" i="1"/>
  <c r="CD1397" i="1"/>
  <c r="CD1398" i="1"/>
  <c r="CD1399" i="1"/>
  <c r="CD1400" i="1"/>
  <c r="CD1401" i="1"/>
  <c r="CD1402" i="1"/>
  <c r="CD1403" i="1"/>
  <c r="CD1404" i="1"/>
  <c r="CD1405" i="1"/>
  <c r="CD1407" i="1"/>
  <c r="CD1417" i="1"/>
  <c r="CD1418" i="1"/>
  <c r="CD1419" i="1"/>
  <c r="CD1420" i="1"/>
  <c r="CD1421" i="1"/>
  <c r="CD1422" i="1"/>
  <c r="CD1423" i="1"/>
  <c r="CD1424" i="1"/>
  <c r="CD1425" i="1"/>
  <c r="CD1426" i="1"/>
  <c r="CD1427" i="1"/>
  <c r="CD1428" i="1"/>
  <c r="CD1430" i="1"/>
  <c r="CD1431" i="1"/>
  <c r="CD1432" i="1"/>
  <c r="CD1433" i="1"/>
  <c r="CD1434" i="1"/>
  <c r="CD1435" i="1"/>
  <c r="CD1436" i="1"/>
  <c r="CD1445" i="1"/>
  <c r="CD1446" i="1"/>
  <c r="CD1447" i="1"/>
  <c r="CD1448" i="1"/>
  <c r="CD1449" i="1"/>
  <c r="CD1450" i="1"/>
  <c r="CD1451" i="1"/>
  <c r="CD1452" i="1"/>
  <c r="CD1453" i="1"/>
  <c r="CD1458" i="1"/>
  <c r="CD1459" i="1"/>
  <c r="CD1460" i="1"/>
  <c r="CD1461" i="1"/>
  <c r="CD1462" i="1"/>
  <c r="CD1463" i="1"/>
  <c r="CD1464" i="1"/>
  <c r="CD1465" i="1"/>
  <c r="CD1466" i="1"/>
  <c r="CD1467" i="1"/>
  <c r="CD1468" i="1"/>
  <c r="CD1469" i="1"/>
  <c r="CD1470" i="1"/>
  <c r="CD1471" i="1"/>
  <c r="CD1472" i="1"/>
  <c r="CD1473" i="1"/>
  <c r="CD1477" i="1"/>
  <c r="CD1478" i="1"/>
  <c r="CD1479" i="1"/>
  <c r="CD1480" i="1"/>
  <c r="CD1481" i="1"/>
  <c r="CD1482" i="1"/>
  <c r="CD1483" i="1"/>
  <c r="CD1484" i="1"/>
  <c r="CD1486" i="1"/>
  <c r="CD1488" i="1"/>
  <c r="CD1489" i="1"/>
  <c r="CD1490" i="1"/>
  <c r="CD1491" i="1"/>
  <c r="CD1492" i="1"/>
  <c r="CD1493" i="1"/>
  <c r="CD1494" i="1"/>
  <c r="CD1495" i="1"/>
  <c r="CD1496" i="1"/>
  <c r="CD1497" i="1"/>
  <c r="CD1498" i="1"/>
  <c r="CD1499" i="1"/>
  <c r="CD1500" i="1"/>
  <c r="CD1501" i="1"/>
  <c r="CD1502" i="1"/>
  <c r="CD1503" i="1"/>
  <c r="CD1504" i="1"/>
  <c r="CD1505" i="1"/>
  <c r="CD1506" i="1"/>
  <c r="CD1507" i="1"/>
  <c r="CD1508" i="1"/>
  <c r="CD1509" i="1"/>
  <c r="CD1510" i="1"/>
  <c r="CD1511" i="1"/>
  <c r="CD1512" i="1"/>
  <c r="CD1513" i="1"/>
  <c r="CD1514" i="1"/>
  <c r="CD1515" i="1"/>
  <c r="CD1516" i="1"/>
  <c r="CD1517" i="1"/>
  <c r="CD1518" i="1"/>
  <c r="CD1519" i="1"/>
  <c r="CD1520" i="1"/>
  <c r="CD1521" i="1"/>
  <c r="CD1522" i="1"/>
  <c r="CD1523" i="1"/>
  <c r="CD1524" i="1"/>
  <c r="CD1525" i="1"/>
  <c r="CD1526" i="1"/>
  <c r="CD1527" i="1"/>
  <c r="CD1528" i="1"/>
  <c r="CD1529" i="1"/>
  <c r="CD1530" i="1"/>
  <c r="CD1531" i="1"/>
  <c r="CD1532" i="1"/>
  <c r="CD1533" i="1"/>
  <c r="CD1534" i="1"/>
  <c r="CD1535" i="1"/>
  <c r="CD1536" i="1"/>
  <c r="CD1537" i="1"/>
  <c r="CD1538" i="1"/>
  <c r="CD1539" i="1"/>
  <c r="CD1540" i="1"/>
  <c r="CD1541" i="1"/>
  <c r="CD1542" i="1"/>
  <c r="CD1543" i="1"/>
  <c r="CD1544" i="1"/>
  <c r="CD1545" i="1"/>
  <c r="CD1546" i="1"/>
  <c r="CD1547" i="1"/>
  <c r="CD1548" i="1"/>
  <c r="CD1549" i="1"/>
  <c r="CD1550" i="1"/>
  <c r="CD1551" i="1"/>
  <c r="CD1552" i="1"/>
  <c r="CD1553" i="1"/>
  <c r="CD1554" i="1"/>
  <c r="CD1555" i="1"/>
  <c r="CD1556" i="1"/>
  <c r="CD1557" i="1"/>
  <c r="CD1558" i="1"/>
  <c r="CD1559" i="1"/>
  <c r="CD1560" i="1"/>
  <c r="CD1561" i="1"/>
  <c r="CD1562" i="1"/>
  <c r="CD1563" i="1"/>
  <c r="CD1564" i="1"/>
  <c r="CD1565" i="1"/>
  <c r="CD1566" i="1"/>
  <c r="CD1567" i="1"/>
  <c r="CD1568" i="1"/>
  <c r="CD1569" i="1"/>
  <c r="CD1570" i="1"/>
  <c r="CD1571" i="1"/>
  <c r="CD1572" i="1"/>
  <c r="CD1573" i="1"/>
  <c r="CD1574" i="1"/>
  <c r="CD1575" i="1"/>
  <c r="CD1576" i="1"/>
  <c r="CD1577" i="1"/>
  <c r="CD1578" i="1"/>
  <c r="CD1579" i="1"/>
  <c r="CD1580" i="1"/>
  <c r="CD1581" i="1"/>
  <c r="CD1582" i="1"/>
  <c r="CD1583" i="1"/>
  <c r="CD1584" i="1"/>
  <c r="CD1585" i="1"/>
  <c r="CD1586" i="1"/>
  <c r="CD1587" i="1"/>
  <c r="CD1588" i="1"/>
  <c r="CD1589" i="1"/>
  <c r="CD1590" i="1"/>
  <c r="CD1591" i="1"/>
  <c r="CD1592" i="1"/>
  <c r="CD1593" i="1"/>
  <c r="CD1594" i="1"/>
  <c r="CD1595" i="1"/>
  <c r="CD1596" i="1"/>
  <c r="CD1597" i="1"/>
  <c r="CD1598" i="1"/>
  <c r="CD1599" i="1"/>
  <c r="CD1600" i="1"/>
  <c r="CD1601" i="1"/>
  <c r="CD1602" i="1"/>
  <c r="CD1603" i="1"/>
  <c r="CD1604" i="1"/>
  <c r="CD1605" i="1"/>
  <c r="CD1606" i="1"/>
  <c r="CD1607" i="1"/>
  <c r="CD1608" i="1"/>
  <c r="CD1609" i="1"/>
  <c r="CD1610" i="1"/>
  <c r="CD1611" i="1"/>
  <c r="CD1612" i="1"/>
  <c r="CD1613" i="1"/>
  <c r="CD1614" i="1"/>
  <c r="CD1615" i="1"/>
  <c r="CD1616" i="1"/>
  <c r="CD1617" i="1"/>
  <c r="CD1618" i="1"/>
  <c r="CD1619" i="1"/>
  <c r="CD1620" i="1"/>
  <c r="CD1621" i="1"/>
  <c r="CD1622" i="1"/>
  <c r="CD1623" i="1"/>
  <c r="CD1624" i="1"/>
  <c r="CD1625" i="1"/>
  <c r="CD1626" i="1"/>
  <c r="CD1627" i="1"/>
  <c r="CD1628" i="1"/>
  <c r="CD1629" i="1"/>
  <c r="CD1630" i="1"/>
  <c r="CD1631" i="1"/>
  <c r="CD1632" i="1"/>
  <c r="CD1633" i="1"/>
  <c r="CD1634" i="1"/>
  <c r="CD1635" i="1"/>
  <c r="CD1637" i="1"/>
  <c r="CD1638" i="1"/>
  <c r="CD1639" i="1"/>
  <c r="CD1640" i="1"/>
  <c r="CD1641" i="1"/>
  <c r="CD1642" i="1"/>
  <c r="CD1643" i="1"/>
  <c r="CD1644" i="1"/>
  <c r="CD1645" i="1"/>
  <c r="CD1646" i="1"/>
  <c r="CD1648" i="1"/>
  <c r="CD1653" i="1"/>
  <c r="CD1654" i="1"/>
  <c r="CD1655" i="1"/>
  <c r="CD1656" i="1"/>
  <c r="CD1657" i="1"/>
  <c r="CD1658" i="1"/>
  <c r="CD1659" i="1"/>
  <c r="CD1660" i="1"/>
  <c r="CD1661" i="1"/>
  <c r="CD1662" i="1"/>
  <c r="CD1663" i="1"/>
  <c r="CD1664" i="1"/>
  <c r="CD1665" i="1"/>
  <c r="CD1666" i="1"/>
  <c r="CD1667" i="1"/>
  <c r="CD1668" i="1"/>
  <c r="CD1669" i="1"/>
  <c r="CD1670" i="1"/>
  <c r="CD1671" i="1"/>
  <c r="CD1672" i="1"/>
  <c r="CD1673" i="1"/>
  <c r="CD1674" i="1"/>
  <c r="CD1675" i="1"/>
  <c r="CD1676" i="1"/>
  <c r="CD1677" i="1"/>
  <c r="CD1678" i="1"/>
  <c r="CD1697" i="1"/>
  <c r="CD1698" i="1"/>
  <c r="CD1699" i="1"/>
  <c r="CD1700" i="1"/>
  <c r="CD1701" i="1"/>
  <c r="CD1702" i="1"/>
  <c r="CD1703" i="1"/>
  <c r="CD1704" i="1"/>
  <c r="CD1705" i="1"/>
  <c r="CD1706" i="1"/>
  <c r="CD1707" i="1"/>
  <c r="CD1708" i="1"/>
  <c r="CD1709" i="1"/>
  <c r="CD1710" i="1"/>
  <c r="CD1711" i="1"/>
  <c r="CD1712" i="1"/>
  <c r="CD1713" i="1"/>
  <c r="CD1714" i="1"/>
  <c r="CD1715" i="1"/>
  <c r="CD1716" i="1"/>
  <c r="CD1717" i="1"/>
  <c r="CD1718" i="1"/>
  <c r="CD1719" i="1"/>
  <c r="CD1720" i="1"/>
  <c r="CD1721" i="1"/>
  <c r="CD1722" i="1"/>
  <c r="CD1723" i="1"/>
  <c r="CD1724" i="1"/>
  <c r="CD1725" i="1"/>
  <c r="CD1726" i="1"/>
  <c r="CD1727" i="1"/>
  <c r="CD1745" i="1"/>
  <c r="CD1746" i="1"/>
  <c r="CD1768" i="1"/>
  <c r="CD1770" i="1"/>
  <c r="CD1771" i="1"/>
  <c r="CD1784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54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14" i="1"/>
  <c r="CC515" i="1"/>
  <c r="CC516" i="1"/>
  <c r="CC533" i="1"/>
  <c r="CC534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6" i="1"/>
  <c r="CC767" i="1"/>
  <c r="CC768" i="1"/>
  <c r="CC769" i="1"/>
  <c r="CC770" i="1"/>
  <c r="CC771" i="1"/>
  <c r="CC772" i="1"/>
  <c r="CC773" i="1"/>
  <c r="CC778" i="1"/>
  <c r="CC793" i="1"/>
  <c r="CC794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46" i="1"/>
  <c r="CC947" i="1"/>
  <c r="CC948" i="1"/>
  <c r="CC949" i="1"/>
  <c r="CC950" i="1"/>
  <c r="CC951" i="1"/>
  <c r="CC952" i="1"/>
  <c r="CC956" i="1"/>
  <c r="CC960" i="1"/>
  <c r="CC961" i="1"/>
  <c r="CC962" i="1"/>
  <c r="CC963" i="1"/>
  <c r="CC964" i="1"/>
  <c r="CC968" i="1"/>
  <c r="CC969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7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30" i="1"/>
  <c r="CC1431" i="1"/>
  <c r="CC1432" i="1"/>
  <c r="CC1433" i="1"/>
  <c r="CC1434" i="1"/>
  <c r="CC1435" i="1"/>
  <c r="CC1436" i="1"/>
  <c r="CC1445" i="1"/>
  <c r="CC1446" i="1"/>
  <c r="CC1447" i="1"/>
  <c r="CC1448" i="1"/>
  <c r="CC1449" i="1"/>
  <c r="CC1450" i="1"/>
  <c r="CC1451" i="1"/>
  <c r="CC1452" i="1"/>
  <c r="CC1453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7" i="1"/>
  <c r="CC1478" i="1"/>
  <c r="CC1479" i="1"/>
  <c r="CC1480" i="1"/>
  <c r="CC1481" i="1"/>
  <c r="CC1482" i="1"/>
  <c r="CC1483" i="1"/>
  <c r="CC1484" i="1"/>
  <c r="CC1486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7" i="1"/>
  <c r="CC1638" i="1"/>
  <c r="CC1639" i="1"/>
  <c r="CC1640" i="1"/>
  <c r="CC1641" i="1"/>
  <c r="CC1642" i="1"/>
  <c r="CC1643" i="1"/>
  <c r="CC1644" i="1"/>
  <c r="CC1645" i="1"/>
  <c r="CC1646" i="1"/>
  <c r="CC1648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45" i="1"/>
  <c r="CC1746" i="1"/>
  <c r="CC1768" i="1"/>
  <c r="CC1770" i="1"/>
  <c r="CC1771" i="1"/>
  <c r="CC1784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54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14" i="1"/>
  <c r="CB515" i="1"/>
  <c r="CB516" i="1"/>
  <c r="CB533" i="1"/>
  <c r="CB534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6" i="1"/>
  <c r="CB767" i="1"/>
  <c r="CB768" i="1"/>
  <c r="CB769" i="1"/>
  <c r="CB770" i="1"/>
  <c r="CB771" i="1"/>
  <c r="CB772" i="1"/>
  <c r="CB773" i="1"/>
  <c r="CB778" i="1"/>
  <c r="CB793" i="1"/>
  <c r="CB794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46" i="1"/>
  <c r="CB947" i="1"/>
  <c r="CB948" i="1"/>
  <c r="CB949" i="1"/>
  <c r="CB950" i="1"/>
  <c r="CB951" i="1"/>
  <c r="CB952" i="1"/>
  <c r="CB956" i="1"/>
  <c r="CB960" i="1"/>
  <c r="CB961" i="1"/>
  <c r="CB962" i="1"/>
  <c r="CB963" i="1"/>
  <c r="CB964" i="1"/>
  <c r="CB968" i="1"/>
  <c r="CB969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7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30" i="1"/>
  <c r="CB1431" i="1"/>
  <c r="CB1432" i="1"/>
  <c r="CB1433" i="1"/>
  <c r="CB1434" i="1"/>
  <c r="CB1435" i="1"/>
  <c r="CB1436" i="1"/>
  <c r="CB1445" i="1"/>
  <c r="CB1446" i="1"/>
  <c r="CB1447" i="1"/>
  <c r="CB1448" i="1"/>
  <c r="CB1449" i="1"/>
  <c r="CB1450" i="1"/>
  <c r="CB1451" i="1"/>
  <c r="CB1452" i="1"/>
  <c r="CB1453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7" i="1"/>
  <c r="CB1478" i="1"/>
  <c r="CB1479" i="1"/>
  <c r="CB1480" i="1"/>
  <c r="CB1481" i="1"/>
  <c r="CB1482" i="1"/>
  <c r="CB1483" i="1"/>
  <c r="CB1484" i="1"/>
  <c r="CB1486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7" i="1"/>
  <c r="CB1638" i="1"/>
  <c r="CB1639" i="1"/>
  <c r="CB1640" i="1"/>
  <c r="CB1641" i="1"/>
  <c r="CB1642" i="1"/>
  <c r="CB1643" i="1"/>
  <c r="CB1644" i="1"/>
  <c r="CB1645" i="1"/>
  <c r="CB1646" i="1"/>
  <c r="CB1648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45" i="1"/>
  <c r="CB1746" i="1"/>
  <c r="CB1768" i="1"/>
  <c r="CB1770" i="1"/>
  <c r="CB1771" i="1"/>
  <c r="CB1784" i="1"/>
  <c r="BD1640" i="1" l="1"/>
  <c r="BC1640" i="1" s="1"/>
  <c r="BD644" i="1"/>
  <c r="BC644" i="1" s="1"/>
  <c r="BD1426" i="1"/>
  <c r="BC1426" i="1" s="1"/>
  <c r="BD914" i="1"/>
  <c r="BC914" i="1" s="1"/>
  <c r="BD1751" i="1"/>
  <c r="BC1751" i="1" s="1"/>
  <c r="BD699" i="1"/>
  <c r="BC699" i="1" s="1"/>
  <c r="BD1719" i="1"/>
  <c r="BC1719" i="1" s="1"/>
  <c r="BD667" i="1"/>
  <c r="BC667" i="1" s="1"/>
  <c r="BD1330" i="1"/>
  <c r="BC1330" i="1" s="1"/>
  <c r="BD818" i="1"/>
  <c r="BC818" i="1" s="1"/>
  <c r="BD1643" i="1"/>
  <c r="BC1643" i="1" s="1"/>
  <c r="BD325" i="1"/>
  <c r="BC325" i="1" s="1"/>
  <c r="BD317" i="1"/>
  <c r="BC317" i="1" s="1"/>
  <c r="BD584" i="1"/>
  <c r="BC584" i="1" s="1"/>
  <c r="BD983" i="1"/>
  <c r="BC983" i="1" s="1"/>
  <c r="BD1531" i="1"/>
  <c r="BC1531" i="1" s="1"/>
  <c r="BD1394" i="1"/>
  <c r="BC1394" i="1" s="1"/>
  <c r="BD882" i="1"/>
  <c r="BC882" i="1" s="1"/>
  <c r="BD1707" i="1"/>
  <c r="BC1707" i="1" s="1"/>
  <c r="BD776" i="1"/>
  <c r="BC776" i="1" s="1"/>
  <c r="BD811" i="1"/>
  <c r="BC811" i="1" s="1"/>
  <c r="BD995" i="1"/>
  <c r="BC995" i="1" s="1"/>
  <c r="BD968" i="1"/>
  <c r="BC968" i="1" s="1"/>
  <c r="BD1367" i="1"/>
  <c r="BC1367" i="1" s="1"/>
  <c r="BD904" i="1"/>
  <c r="BC904" i="1" s="1"/>
  <c r="BD1384" i="1"/>
  <c r="BC1384" i="1" s="1"/>
  <c r="BD1015" i="1"/>
  <c r="BC1015" i="1" s="1"/>
  <c r="BD1755" i="1"/>
  <c r="BC1755" i="1" s="1"/>
  <c r="BD1170" i="1"/>
  <c r="BC1170" i="1" s="1"/>
  <c r="BD658" i="1"/>
  <c r="BC658" i="1" s="1"/>
  <c r="BD1495" i="1"/>
  <c r="BC1495" i="1" s="1"/>
  <c r="BD294" i="1"/>
  <c r="BC294" i="1" s="1"/>
  <c r="BD1627" i="1"/>
  <c r="BC1627" i="1" s="1"/>
  <c r="BD1576" i="1"/>
  <c r="BC1576" i="1" s="1"/>
  <c r="BD360" i="1"/>
  <c r="BC360" i="1" s="1"/>
  <c r="BD1499" i="1"/>
  <c r="BC1499" i="1" s="1"/>
  <c r="BD919" i="1"/>
  <c r="BC919" i="1" s="1"/>
  <c r="BD1451" i="1"/>
  <c r="BC1451" i="1" s="1"/>
  <c r="BD747" i="1"/>
  <c r="BC747" i="1" s="1"/>
  <c r="BD278" i="1"/>
  <c r="BC278" i="1" s="1"/>
  <c r="BD1074" i="1"/>
  <c r="BC1074" i="1" s="1"/>
  <c r="BD562" i="1"/>
  <c r="BC562" i="1" s="1"/>
  <c r="BD272" i="1"/>
  <c r="BC272" i="1" s="1"/>
  <c r="BD619" i="1"/>
  <c r="BC619" i="1" s="1"/>
  <c r="BD931" i="1"/>
  <c r="BC931" i="1" s="1"/>
  <c r="BD754" i="1"/>
  <c r="BC754" i="1" s="1"/>
  <c r="BD1416" i="1"/>
  <c r="BC1416" i="1" s="1"/>
  <c r="BD1467" i="1"/>
  <c r="BC1467" i="1" s="1"/>
  <c r="BD727" i="1"/>
  <c r="BC727" i="1" s="1"/>
  <c r="BD330" i="1"/>
  <c r="BC330" i="1" s="1"/>
  <c r="BD320" i="1"/>
  <c r="BC320" i="1" s="1"/>
  <c r="BD1339" i="1"/>
  <c r="BC1339" i="1" s="1"/>
  <c r="BD1785" i="1"/>
  <c r="BC1785" i="1" s="1"/>
  <c r="BD626" i="1"/>
  <c r="BC626" i="1" s="1"/>
  <c r="BD1259" i="1"/>
  <c r="BC1259" i="1" s="1"/>
  <c r="BD1211" i="1"/>
  <c r="BC1211" i="1" s="1"/>
  <c r="BD520" i="1"/>
  <c r="BC520" i="1" s="1"/>
  <c r="BD1283" i="1"/>
  <c r="BC1283" i="1" s="1"/>
  <c r="BD599" i="1"/>
  <c r="BC599" i="1" s="1"/>
  <c r="BD555" i="1"/>
  <c r="BC555" i="1" s="1"/>
  <c r="BD683" i="1"/>
  <c r="BC683" i="1" s="1"/>
  <c r="BD1128" i="1"/>
  <c r="BC1128" i="1" s="1"/>
  <c r="BD759" i="1"/>
  <c r="BC759" i="1" s="1"/>
  <c r="BD1635" i="1"/>
  <c r="BC1635" i="1" s="1"/>
  <c r="BD1608" i="1"/>
  <c r="BC1608" i="1" s="1"/>
  <c r="BD1239" i="1"/>
  <c r="BC1239" i="1" s="1"/>
  <c r="BD323" i="1"/>
  <c r="BC323" i="1" s="1"/>
  <c r="BD345" i="1"/>
  <c r="BC345" i="1" s="1"/>
  <c r="BD310" i="1"/>
  <c r="BC310" i="1" s="1"/>
  <c r="BD1603" i="1"/>
  <c r="BC1603" i="1" s="1"/>
  <c r="BD1320" i="1"/>
  <c r="BC1320" i="1" s="1"/>
  <c r="BD552" i="1"/>
  <c r="BC552" i="1" s="1"/>
  <c r="BD1571" i="1"/>
  <c r="BC1571" i="1" s="1"/>
  <c r="BD1800" i="1"/>
  <c r="BC1800" i="1" s="1"/>
  <c r="BD663" i="1"/>
  <c r="BC663" i="1" s="1"/>
  <c r="BD1147" i="1"/>
  <c r="BC1147" i="1" s="1"/>
  <c r="BD407" i="1"/>
  <c r="BC407" i="1" s="1"/>
  <c r="BD1111" i="1"/>
  <c r="BC1111" i="1" s="1"/>
  <c r="BD354" i="1"/>
  <c r="BC354" i="1" s="1"/>
  <c r="BD1778" i="1"/>
  <c r="BC1778" i="1" s="1"/>
  <c r="BD1271" i="1"/>
  <c r="BC1271" i="1" s="1"/>
  <c r="BD867" i="1"/>
  <c r="BC867" i="1" s="1"/>
  <c r="BD840" i="1"/>
  <c r="BC840" i="1" s="1"/>
  <c r="BD1650" i="1"/>
  <c r="BC1650" i="1" s="1"/>
  <c r="BD535" i="1"/>
  <c r="BC535" i="1" s="1"/>
  <c r="BD1032" i="1"/>
  <c r="BC1032" i="1" s="1"/>
  <c r="BD1175" i="1"/>
  <c r="BC1175" i="1" s="1"/>
  <c r="BD1083" i="1"/>
  <c r="BC1083" i="1" s="1"/>
  <c r="BD350" i="1"/>
  <c r="BC350" i="1" s="1"/>
  <c r="BD1251" i="1"/>
  <c r="BC1251" i="1" s="1"/>
  <c r="BD1224" i="1"/>
  <c r="BC1224" i="1" s="1"/>
  <c r="BD1623" i="1"/>
  <c r="BC1623" i="1" s="1"/>
  <c r="CA187" i="1"/>
  <c r="CA188" i="1"/>
  <c r="CA189" i="1"/>
  <c r="CA190" i="1"/>
  <c r="CA191" i="1"/>
  <c r="CA192" i="1"/>
  <c r="CA193" i="1"/>
  <c r="CA194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60" i="1"/>
  <c r="CA361" i="1"/>
  <c r="CA362" i="1"/>
  <c r="CA363" i="1"/>
  <c r="CA364" i="1"/>
  <c r="CA365" i="1"/>
  <c r="CA366" i="1"/>
  <c r="CA367" i="1"/>
  <c r="CA368" i="1"/>
  <c r="CA369" i="1"/>
  <c r="CA370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54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14" i="1"/>
  <c r="CA515" i="1"/>
  <c r="CA516" i="1"/>
  <c r="CA533" i="1"/>
  <c r="CA534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6" i="1"/>
  <c r="CA767" i="1"/>
  <c r="CA768" i="1"/>
  <c r="CA769" i="1"/>
  <c r="CA770" i="1"/>
  <c r="CA771" i="1"/>
  <c r="CA772" i="1"/>
  <c r="CA773" i="1"/>
  <c r="CA778" i="1"/>
  <c r="CA793" i="1"/>
  <c r="CA794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46" i="1"/>
  <c r="CA947" i="1"/>
  <c r="CA948" i="1"/>
  <c r="CA949" i="1"/>
  <c r="CA950" i="1"/>
  <c r="CA951" i="1"/>
  <c r="CA952" i="1"/>
  <c r="CA956" i="1"/>
  <c r="CA960" i="1"/>
  <c r="CA961" i="1"/>
  <c r="CA962" i="1"/>
  <c r="CA963" i="1"/>
  <c r="CA964" i="1"/>
  <c r="CA968" i="1"/>
  <c r="CA969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7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6" i="1"/>
  <c r="CA1377" i="1"/>
  <c r="CA1378" i="1"/>
  <c r="CA1379" i="1"/>
  <c r="CA1380" i="1"/>
  <c r="CA1381" i="1"/>
  <c r="CA1382" i="1"/>
  <c r="CA1383" i="1"/>
  <c r="CA1384" i="1"/>
  <c r="CA1385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7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30" i="1"/>
  <c r="CA1431" i="1"/>
  <c r="CA1432" i="1"/>
  <c r="CA1433" i="1"/>
  <c r="CA1434" i="1"/>
  <c r="CA1435" i="1"/>
  <c r="CA1436" i="1"/>
  <c r="CA1445" i="1"/>
  <c r="CA1446" i="1"/>
  <c r="CA1447" i="1"/>
  <c r="CA1448" i="1"/>
  <c r="CA1449" i="1"/>
  <c r="CA1450" i="1"/>
  <c r="CA1451" i="1"/>
  <c r="CA1452" i="1"/>
  <c r="CA1453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2" i="1"/>
  <c r="CA1473" i="1"/>
  <c r="CA1477" i="1"/>
  <c r="CA1478" i="1"/>
  <c r="CA1479" i="1"/>
  <c r="CA1480" i="1"/>
  <c r="CA1481" i="1"/>
  <c r="CA1482" i="1"/>
  <c r="CA1483" i="1"/>
  <c r="CA1484" i="1"/>
  <c r="CA1486" i="1"/>
  <c r="CA1488" i="1"/>
  <c r="CA1489" i="1"/>
  <c r="CA1490" i="1"/>
  <c r="CA1491" i="1"/>
  <c r="CA1492" i="1"/>
  <c r="CA1493" i="1"/>
  <c r="CA1494" i="1"/>
  <c r="CA1495" i="1"/>
  <c r="CA1496" i="1"/>
  <c r="CA1497" i="1"/>
  <c r="CA1498" i="1"/>
  <c r="CA1499" i="1"/>
  <c r="CA1500" i="1"/>
  <c r="CA1501" i="1"/>
  <c r="CA1502" i="1"/>
  <c r="CA1503" i="1"/>
  <c r="CA1504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19" i="1"/>
  <c r="CA1520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7" i="1"/>
  <c r="CA1638" i="1"/>
  <c r="CA1639" i="1"/>
  <c r="CA1640" i="1"/>
  <c r="CA1641" i="1"/>
  <c r="CA1642" i="1"/>
  <c r="CA1643" i="1"/>
  <c r="CA1644" i="1"/>
  <c r="CA1645" i="1"/>
  <c r="CA1646" i="1"/>
  <c r="CA1648" i="1"/>
  <c r="CA1653" i="1"/>
  <c r="CA1654" i="1"/>
  <c r="CA1655" i="1"/>
  <c r="CA1656" i="1"/>
  <c r="CA1657" i="1"/>
  <c r="CA1658" i="1"/>
  <c r="CA1659" i="1"/>
  <c r="CA1660" i="1"/>
  <c r="CA1661" i="1"/>
  <c r="CA1662" i="1"/>
  <c r="CA1663" i="1"/>
  <c r="CA1664" i="1"/>
  <c r="CA1665" i="1"/>
  <c r="CA1666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97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45" i="1"/>
  <c r="CA1746" i="1"/>
  <c r="CA1768" i="1"/>
  <c r="CA1770" i="1"/>
  <c r="CA1771" i="1"/>
  <c r="CA1784" i="1"/>
  <c r="CA359" i="1" l="1"/>
  <c r="CA1471" i="1"/>
  <c r="CA19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tc={63673A3B-78E0-42A1-B8A3-FC6821D04E25}</author>
  </authors>
  <commentList>
    <comment ref="H378" authorId="0" shapeId="0" xr:uid="{63673A3B-78E0-42A1-B8A3-FC6821D04E25}">
      <text>
        <t>[Kommenttiketju]
Excel-versiosi avulla voit lukea tämän kommenttiketjun, mutta siihen tehdyt muutokset poistetaan, jos tiedosto avataan uudemmassa Excel-versiossa. Lisätietoja: https://go.microsoft.com/fwlink/?linkid=870924
Kommentti:
    Puuttui väylän kvl tiedostosta vaikka on edelleen maantie</t>
      </text>
    </comment>
  </commentList>
</comments>
</file>

<file path=xl/sharedStrings.xml><?xml version="1.0" encoding="utf-8"?>
<sst xmlns="http://schemas.openxmlformats.org/spreadsheetml/2006/main" count="34959" uniqueCount="4175">
  <si>
    <t>Tie</t>
  </si>
  <si>
    <t>Tieosa</t>
  </si>
  <si>
    <t>KVL
(pit. pain.)</t>
  </si>
  <si>
    <t>KVLRAS
(pit. pain.)</t>
  </si>
  <si>
    <t>KAVL
(pit. pain.)</t>
  </si>
  <si>
    <t>Luokka 2001</t>
  </si>
  <si>
    <t>Luokka 2013</t>
  </si>
  <si>
    <t>Id</t>
  </si>
  <si>
    <t>Ajorata</t>
  </si>
  <si>
    <t>punainen</t>
  </si>
  <si>
    <t>musta</t>
  </si>
  <si>
    <t>Alkup. järjestys</t>
  </si>
  <si>
    <t>AUTOMATIC</t>
  </si>
  <si>
    <t>Huom!</t>
  </si>
  <si>
    <t>Liikenteen koostumus</t>
  </si>
  <si>
    <t>&gt; 20 km abs.</t>
  </si>
  <si>
    <t>&gt; 20 km suht.</t>
  </si>
  <si>
    <t>Työmatkat,
kpl (YKR)</t>
  </si>
  <si>
    <t>Valta-kunnallinen (BRUTUS)</t>
  </si>
  <si>
    <t>Aluerakenne,
VE1 (tiivis)</t>
  </si>
  <si>
    <t>Aluerakenne,
VE2 (harva)</t>
  </si>
  <si>
    <t>Asemakaava-alueella
&gt; 50 % tieosan pituudesta</t>
  </si>
  <si>
    <t>Taajama-alueella
&gt; 50 % tieosan pituudesta</t>
  </si>
  <si>
    <t>Osa</t>
  </si>
  <si>
    <t>Pit</t>
  </si>
  <si>
    <t>Pituus</t>
  </si>
  <si>
    <t>20 km abs</t>
  </si>
  <si>
    <t>20 km suht</t>
  </si>
  <si>
    <t>40 km abs</t>
  </si>
  <si>
    <t>40 km suht</t>
  </si>
  <si>
    <t>ID2</t>
  </si>
  <si>
    <t>ERO</t>
  </si>
  <si>
    <t>-</t>
  </si>
  <si>
    <t>STRAFICAN AINEISTO, LIITOS TIEOSILLE (AKR)</t>
  </si>
  <si>
    <t>osa seud. yht</t>
  </si>
  <si>
    <t/>
  </si>
  <si>
    <t>Kyllä</t>
  </si>
  <si>
    <t>ei mallia</t>
  </si>
  <si>
    <t>BRUTUS (VE1)
Laskennallinen ehdotus 4/2015</t>
  </si>
  <si>
    <t>BRUTUS (VE3)
Laskennallinen ehdotus 4/2015</t>
  </si>
  <si>
    <t>osuus</t>
  </si>
  <si>
    <t>KVL</t>
  </si>
  <si>
    <t>työmatkat</t>
  </si>
  <si>
    <t>Aluerak.</t>
  </si>
  <si>
    <t>summa</t>
  </si>
  <si>
    <t>LALIMA (VE2)
Laskennallinen ehdotus 4/2015</t>
  </si>
  <si>
    <t>Luokka
5/2015</t>
  </si>
  <si>
    <t>Satama</t>
  </si>
  <si>
    <t>Matkakeskus + juna</t>
  </si>
  <si>
    <t>Juna</t>
  </si>
  <si>
    <t>pinkki</t>
  </si>
  <si>
    <t>punainen/musta</t>
  </si>
  <si>
    <t>Kehä I sisäpuoli musta</t>
  </si>
  <si>
    <t>Kehä III sisäpuolella</t>
  </si>
  <si>
    <t>KATU</t>
  </si>
  <si>
    <t>Päätie</t>
  </si>
  <si>
    <t>2013 punainen</t>
  </si>
  <si>
    <t>Helsinki-Vantaa</t>
  </si>
  <si>
    <t>Punainen, koska seudullisen yhteyden…</t>
  </si>
  <si>
    <t>Luokka
5/2015 kokouksen jälkeinen tilanne</t>
  </si>
  <si>
    <t>pinkki/musta</t>
  </si>
  <si>
    <t>Verkollinen asema + silmäkoko</t>
  </si>
  <si>
    <t>Lahden seutu
LALIMA</t>
  </si>
  <si>
    <t>Valta-kunnallinen, BRUTUS</t>
  </si>
  <si>
    <t>1 000-2 000</t>
  </si>
  <si>
    <t>80-100 %</t>
  </si>
  <si>
    <t>0-1 000</t>
  </si>
  <si>
    <t>2 000-4 000</t>
  </si>
  <si>
    <t>60-80 %</t>
  </si>
  <si>
    <t>4 000-10 000</t>
  </si>
  <si>
    <t>20-40 %</t>
  </si>
  <si>
    <t>40-60 %</t>
  </si>
  <si>
    <t>0-20 %</t>
  </si>
  <si>
    <t>osa seud. yht.</t>
  </si>
  <si>
    <t>ei määritetty</t>
  </si>
  <si>
    <t>keskivilkas 3</t>
  </si>
  <si>
    <t>keskivilkas 1</t>
  </si>
  <si>
    <t>keskivilkas 2</t>
  </si>
  <si>
    <t>vähäliikenteinen 1</t>
  </si>
  <si>
    <t>vähäliikenteinen 2</t>
  </si>
  <si>
    <t>vähäliikenteinen 3</t>
  </si>
  <si>
    <t>kyllä</t>
  </si>
  <si>
    <t>LALIMA (VE1)
Laskennallinen ehdotus 9/2014
(Päijät-Häme)</t>
  </si>
  <si>
    <t>LALIMA (VE2)
Laskennallinen ehdotus 9/2014
(Päijät-Häme)</t>
  </si>
  <si>
    <t>LALIMA (VE3)
Laskennallinen ehdotus 9/2014
(Päijät-Häme)</t>
  </si>
  <si>
    <t>BRUTUS (VE1)
Laskennallinen ehdotus 9/2014
(Päijät-Häme)</t>
  </si>
  <si>
    <t>BRUTUS (VE3)
Laskennallinen ehdotus 9/2014
(Päijät-Häme)</t>
  </si>
  <si>
    <t xml:space="preserve">Liikenteen koostumus </t>
  </si>
  <si>
    <t>Merkitsevyys-luokka</t>
  </si>
  <si>
    <t>Luokka 12/2014</t>
  </si>
  <si>
    <t>Uudenmaan ja Kanta-Hämeen maakuntien -maantieverkon laajuustyö (2015)</t>
  </si>
  <si>
    <t>Päijät-Hämeen maakunnan -maantieverkon laajuustyö (2014)</t>
  </si>
  <si>
    <t>Valta-kunnallinen kohde</t>
  </si>
  <si>
    <t>Luokka 2015</t>
  </si>
  <si>
    <t>Yhteiset saraketiedot (2014–2015)</t>
  </si>
  <si>
    <t>Linea Konsultit Oy, syyskuu 2015</t>
  </si>
  <si>
    <t>Uudenmaan ELY-keskuksen maantieverkon seudullinen merkitys</t>
  </si>
  <si>
    <t>Pääluokkien pisteet erikseen + yhteispisteet + luokka (tieosa)</t>
  </si>
  <si>
    <t>ID_AKR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</si>
  <si>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</si>
  <si>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</si>
  <si>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</si>
  <si>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</si>
  <si>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</si>
  <si>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</si>
  <si>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</si>
  <si>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</si>
  <si>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</si>
  <si>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</si>
  <si>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</si>
  <si>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</si>
  <si>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</si>
  <si>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</si>
  <si>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2_1</t>
  </si>
  <si>
    <t>2_2</t>
  </si>
  <si>
    <t>2_3</t>
  </si>
  <si>
    <t>2_4</t>
  </si>
  <si>
    <t>2_5</t>
  </si>
  <si>
    <t>2_12</t>
  </si>
  <si>
    <t>2_13</t>
  </si>
  <si>
    <t>2_15</t>
  </si>
  <si>
    <t>2_16</t>
  </si>
  <si>
    <t>2_17</t>
  </si>
  <si>
    <t>2_18</t>
  </si>
  <si>
    <t>2_20</t>
  </si>
  <si>
    <t>2_21</t>
  </si>
  <si>
    <t>2_22</t>
  </si>
  <si>
    <t>2_23</t>
  </si>
  <si>
    <t>2_25</t>
  </si>
  <si>
    <t>2_26</t>
  </si>
  <si>
    <t>2_27</t>
  </si>
  <si>
    <t>2_28</t>
  </si>
  <si>
    <t>3_101</t>
  </si>
  <si>
    <t>3_102</t>
  </si>
  <si>
    <t>3_103</t>
  </si>
  <si>
    <t>3_104</t>
  </si>
  <si>
    <t>3_106</t>
  </si>
  <si>
    <t>3_108</t>
  </si>
  <si>
    <t>3_109</t>
  </si>
  <si>
    <t>3_111</t>
  </si>
  <si>
    <t>3_112</t>
  </si>
  <si>
    <t>3_113</t>
  </si>
  <si>
    <t>3_115</t>
  </si>
  <si>
    <t>3_116</t>
  </si>
  <si>
    <t>3_117</t>
  </si>
  <si>
    <t>3_118</t>
  </si>
  <si>
    <t>3_120</t>
  </si>
  <si>
    <t>4_102</t>
  </si>
  <si>
    <t>4_103</t>
  </si>
  <si>
    <t>4_104</t>
  </si>
  <si>
    <t>4_105</t>
  </si>
  <si>
    <t>4_106</t>
  </si>
  <si>
    <t>4_107</t>
  </si>
  <si>
    <t>4_108</t>
  </si>
  <si>
    <t>4_109</t>
  </si>
  <si>
    <t>4_110</t>
  </si>
  <si>
    <t>4_111</t>
  </si>
  <si>
    <t>4_112</t>
  </si>
  <si>
    <t>4_114</t>
  </si>
  <si>
    <t>4_115</t>
  </si>
  <si>
    <t>4_116</t>
  </si>
  <si>
    <t>4_118</t>
  </si>
  <si>
    <t>4_120</t>
  </si>
  <si>
    <t>4_201</t>
  </si>
  <si>
    <t>4_202</t>
  </si>
  <si>
    <t>4_203</t>
  </si>
  <si>
    <t>4_204</t>
  </si>
  <si>
    <t>4_206</t>
  </si>
  <si>
    <t>4_207</t>
  </si>
  <si>
    <t>4_208</t>
  </si>
  <si>
    <t>4_209</t>
  </si>
  <si>
    <t>4_210</t>
  </si>
  <si>
    <t>4_211</t>
  </si>
  <si>
    <t>4_212</t>
  </si>
  <si>
    <t>4_214</t>
  </si>
  <si>
    <t>4_215</t>
  </si>
  <si>
    <t>4_216</t>
  </si>
  <si>
    <t>4_217</t>
  </si>
  <si>
    <t>4_218</t>
  </si>
  <si>
    <t>4_219</t>
  </si>
  <si>
    <t>5_113</t>
  </si>
  <si>
    <t>5_115</t>
  </si>
  <si>
    <t>6_116</t>
  </si>
  <si>
    <t>6_118</t>
  </si>
  <si>
    <t>6_119</t>
  </si>
  <si>
    <t>6_120</t>
  </si>
  <si>
    <t>6_123</t>
  </si>
  <si>
    <t>6_124</t>
  </si>
  <si>
    <t>7_1</t>
  </si>
  <si>
    <t>7_2</t>
  </si>
  <si>
    <t>7_3</t>
  </si>
  <si>
    <t>7_4</t>
  </si>
  <si>
    <t>7_5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</si>
  <si>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</si>
  <si>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</si>
  <si>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</si>
  <si>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</si>
  <si>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</si>
  <si>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</si>
  <si>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</si>
  <si>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</si>
  <si>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</si>
  <si>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7_17</t>
  </si>
  <si>
    <t>7_18</t>
  </si>
  <si>
    <t>7_19</t>
  </si>
  <si>
    <t>7_20</t>
  </si>
  <si>
    <t>7_21</t>
  </si>
  <si>
    <t>9_118</t>
  </si>
  <si>
    <t>9_119</t>
  </si>
  <si>
    <t>10_12</t>
  </si>
  <si>
    <t>10_13</t>
  </si>
  <si>
    <t>10_14</t>
  </si>
  <si>
    <t>10_15</t>
  </si>
  <si>
    <t>10_17</t>
  </si>
  <si>
    <t>10_18</t>
  </si>
  <si>
    <t>10_19</t>
  </si>
  <si>
    <t>10_20</t>
  </si>
  <si>
    <t>10_21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</si>
  <si>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</si>
  <si>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</si>
  <si>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</si>
  <si>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</si>
  <si>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</si>
  <si>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</si>
  <si>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</si>
  <si>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</si>
  <si>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</si>
  <si>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12_210</t>
  </si>
  <si>
    <t>12_211</t>
  </si>
  <si>
    <t>12_212</t>
  </si>
  <si>
    <t>12_213</t>
  </si>
  <si>
    <t>12_214</t>
  </si>
  <si>
    <t>12_215</t>
  </si>
  <si>
    <t>12_216</t>
  </si>
  <si>
    <t>12_217</t>
  </si>
  <si>
    <t>12_218</t>
  </si>
  <si>
    <t>12_219</t>
  </si>
  <si>
    <t>12_220</t>
  </si>
  <si>
    <t>12_221</t>
  </si>
  <si>
    <t>12_222</t>
  </si>
  <si>
    <t>12_223</t>
  </si>
  <si>
    <t>12_224</t>
  </si>
  <si>
    <t>12_228</t>
  </si>
  <si>
    <t>12_229</t>
  </si>
  <si>
    <t>12_230</t>
  </si>
  <si>
    <t>12_231</t>
  </si>
  <si>
    <t>12_232</t>
  </si>
  <si>
    <t>24_1</t>
  </si>
  <si>
    <t>24_2</t>
  </si>
  <si>
    <t>24_3</t>
  </si>
  <si>
    <t>24_4</t>
  </si>
  <si>
    <t>24_6</t>
  </si>
  <si>
    <t>24_7</t>
  </si>
  <si>
    <t>24_8</t>
  </si>
  <si>
    <t>24_10</t>
  </si>
  <si>
    <t>24_11</t>
  </si>
  <si>
    <t>24_12</t>
  </si>
  <si>
    <t>25_2</t>
  </si>
  <si>
    <t>25_3</t>
  </si>
  <si>
    <t>25_4</t>
  </si>
  <si>
    <t>25_5</t>
  </si>
  <si>
    <t>25_6</t>
  </si>
  <si>
    <t>25_7</t>
  </si>
  <si>
    <t>25_8</t>
  </si>
  <si>
    <t>25_9</t>
  </si>
  <si>
    <t>25_11</t>
  </si>
  <si>
    <t>25_12</t>
  </si>
  <si>
    <t>25_13</t>
  </si>
  <si>
    <t>25_14</t>
  </si>
  <si>
    <t>25_15</t>
  </si>
  <si>
    <t>25_16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</si>
  <si>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</si>
  <si>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</si>
  <si>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</si>
  <si>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</si>
  <si>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</si>
  <si>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</si>
  <si>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</si>
  <si>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</si>
  <si>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</si>
  <si>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</si>
  <si>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</si>
  <si>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</si>
  <si>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</si>
  <si>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</si>
  <si>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</si>
  <si>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</si>
  <si>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</si>
  <si>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</si>
  <si>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45_1</t>
  </si>
  <si>
    <t>45_2</t>
  </si>
  <si>
    <t>45_3</t>
  </si>
  <si>
    <t>45_4</t>
  </si>
  <si>
    <t>45_5</t>
  </si>
  <si>
    <t>45_6</t>
  </si>
  <si>
    <t>45_7</t>
  </si>
  <si>
    <t>45_9</t>
  </si>
  <si>
    <t>45_10</t>
  </si>
  <si>
    <t>46_11</t>
  </si>
  <si>
    <t>46_12</t>
  </si>
  <si>
    <t>46_13</t>
  </si>
  <si>
    <t>50_1</t>
  </si>
  <si>
    <t>50_3</t>
  </si>
  <si>
    <t>50_4</t>
  </si>
  <si>
    <t>50_5</t>
  </si>
  <si>
    <t>50_6</t>
  </si>
  <si>
    <t>50_7</t>
  </si>
  <si>
    <t>50_8</t>
  </si>
  <si>
    <t>51_3</t>
  </si>
  <si>
    <t>51_4</t>
  </si>
  <si>
    <t>51_5</t>
  </si>
  <si>
    <t>51_6</t>
  </si>
  <si>
    <t>51_7</t>
  </si>
  <si>
    <t>51_8</t>
  </si>
  <si>
    <t>51_9</t>
  </si>
  <si>
    <t>51_10</t>
  </si>
  <si>
    <t>51_11</t>
  </si>
  <si>
    <t>51_12</t>
  </si>
  <si>
    <t>51_13</t>
  </si>
  <si>
    <t>51_14</t>
  </si>
  <si>
    <t>51_16</t>
  </si>
  <si>
    <t>52_1</t>
  </si>
  <si>
    <t>52_2</t>
  </si>
  <si>
    <t>52_3</t>
  </si>
  <si>
    <t>52_4</t>
  </si>
  <si>
    <t>52_5</t>
  </si>
  <si>
    <t>52_21</t>
  </si>
  <si>
    <t>53_1</t>
  </si>
  <si>
    <t>53_2</t>
  </si>
  <si>
    <t>53_3</t>
  </si>
  <si>
    <t>53_5</t>
  </si>
  <si>
    <t>54_1</t>
  </si>
  <si>
    <t>54_2</t>
  </si>
  <si>
    <t>54_3</t>
  </si>
  <si>
    <t>54_4</t>
  </si>
  <si>
    <t>54_5</t>
  </si>
  <si>
    <t>54_6</t>
  </si>
  <si>
    <t>54_8</t>
  </si>
  <si>
    <t>54_9</t>
  </si>
  <si>
    <t>54_10</t>
  </si>
  <si>
    <t>54_11</t>
  </si>
  <si>
    <t>54_13</t>
  </si>
  <si>
    <t>54_14</t>
  </si>
  <si>
    <t>54_15</t>
  </si>
  <si>
    <t>54_16</t>
  </si>
  <si>
    <t>54_17</t>
  </si>
  <si>
    <t>54_18</t>
  </si>
  <si>
    <t>54_19</t>
  </si>
  <si>
    <t>55_1</t>
  </si>
  <si>
    <t>55_2</t>
  </si>
  <si>
    <t>55_3</t>
  </si>
  <si>
    <t>55_5</t>
  </si>
  <si>
    <t>55_6</t>
  </si>
  <si>
    <t>57_1</t>
  </si>
  <si>
    <t>57_2</t>
  </si>
  <si>
    <t>57_3</t>
  </si>
  <si>
    <t>57_5</t>
  </si>
  <si>
    <t>100_1</t>
  </si>
  <si>
    <t>101_1</t>
  </si>
  <si>
    <t>101_2</t>
  </si>
  <si>
    <t>101_3</t>
  </si>
  <si>
    <t>101_4</t>
  </si>
  <si>
    <t>101_5</t>
  </si>
  <si>
    <t>101_6</t>
  </si>
  <si>
    <t>101_7</t>
  </si>
  <si>
    <t>101_8</t>
  </si>
  <si>
    <t>102_1</t>
  </si>
  <si>
    <t>102_2</t>
  </si>
  <si>
    <t>103_1</t>
  </si>
  <si>
    <t>104_1</t>
  </si>
  <si>
    <t>104_2</t>
  </si>
  <si>
    <t>104_3</t>
  </si>
  <si>
    <t>104_4</t>
  </si>
  <si>
    <t>104_5</t>
  </si>
  <si>
    <t>104_6</t>
  </si>
  <si>
    <t>104_7</t>
  </si>
  <si>
    <t>104_8</t>
  </si>
  <si>
    <t>104_9</t>
  </si>
  <si>
    <t>104_10</t>
  </si>
  <si>
    <t>110_5</t>
  </si>
  <si>
    <t>110_6</t>
  </si>
  <si>
    <t>110_9</t>
  </si>
  <si>
    <t>110_10</t>
  </si>
  <si>
    <t>110_11</t>
  </si>
  <si>
    <t>110_13</t>
  </si>
  <si>
    <t>110_14</t>
  </si>
  <si>
    <t>110_15</t>
  </si>
  <si>
    <t>110_16</t>
  </si>
  <si>
    <t>110_17</t>
  </si>
  <si>
    <t>110_18</t>
  </si>
  <si>
    <t>111_1</t>
  </si>
  <si>
    <t>111_2</t>
  </si>
  <si>
    <t>111_3</t>
  </si>
  <si>
    <t>111_4</t>
  </si>
  <si>
    <t>112_1</t>
  </si>
  <si>
    <t>112_2</t>
  </si>
  <si>
    <t>114_1</t>
  </si>
  <si>
    <t>115_1</t>
  </si>
  <si>
    <t>115_2</t>
  </si>
  <si>
    <t>115_3</t>
  </si>
  <si>
    <t>116_1</t>
  </si>
  <si>
    <t>116_2</t>
  </si>
  <si>
    <t>120_2</t>
  </si>
  <si>
    <t>120_3</t>
  </si>
  <si>
    <t>120_4</t>
  </si>
  <si>
    <t>120_5</t>
  </si>
  <si>
    <t>120_7</t>
  </si>
  <si>
    <t>120_9</t>
  </si>
  <si>
    <t>120_10</t>
  </si>
  <si>
    <t>125_1</t>
  </si>
  <si>
    <t>125_2</t>
  </si>
  <si>
    <t>126_1</t>
  </si>
  <si>
    <t>127_1</t>
  </si>
  <si>
    <t>127_2</t>
  </si>
  <si>
    <t>127_3</t>
  </si>
  <si>
    <t>130_1</t>
  </si>
  <si>
    <t>130_2</t>
  </si>
  <si>
    <t>130_3</t>
  </si>
  <si>
    <t>130_4</t>
  </si>
  <si>
    <t>130_5</t>
  </si>
  <si>
    <t>130_6</t>
  </si>
  <si>
    <t>130_7</t>
  </si>
  <si>
    <t>130_8</t>
  </si>
  <si>
    <t>130_10</t>
  </si>
  <si>
    <t>130_11</t>
  </si>
  <si>
    <t>130_12</t>
  </si>
  <si>
    <t>130_13</t>
  </si>
  <si>
    <t>130_15</t>
  </si>
  <si>
    <t>130_16</t>
  </si>
  <si>
    <t>130_18</t>
  </si>
  <si>
    <t>132_1</t>
  </si>
  <si>
    <t>132_2</t>
  </si>
  <si>
    <t>132_3</t>
  </si>
  <si>
    <t>132_4</t>
  </si>
  <si>
    <t>132_5</t>
  </si>
  <si>
    <t>132_7</t>
  </si>
  <si>
    <t>132_9</t>
  </si>
  <si>
    <t>132_10</t>
  </si>
  <si>
    <t>132_11</t>
  </si>
  <si>
    <t>133_1</t>
  </si>
  <si>
    <t>133_2</t>
  </si>
  <si>
    <t>133_3</t>
  </si>
  <si>
    <t>134_1</t>
  </si>
  <si>
    <t>134_2</t>
  </si>
  <si>
    <t>135_1</t>
  </si>
  <si>
    <t>138_1</t>
  </si>
  <si>
    <t>139_1</t>
  </si>
  <si>
    <t>139_2</t>
  </si>
  <si>
    <t>140_4</t>
  </si>
  <si>
    <t>140_5</t>
  </si>
  <si>
    <t>140_8</t>
  </si>
  <si>
    <t>140_9</t>
  </si>
  <si>
    <t>140_10</t>
  </si>
  <si>
    <t>140_11</t>
  </si>
  <si>
    <t>140_12</t>
  </si>
  <si>
    <t>140_13</t>
  </si>
  <si>
    <t>140_15</t>
  </si>
  <si>
    <t>140_16</t>
  </si>
  <si>
    <t>140_18</t>
  </si>
  <si>
    <t>140_19</t>
  </si>
  <si>
    <t>140_23</t>
  </si>
  <si>
    <t>140_24</t>
  </si>
  <si>
    <t>140_25</t>
  </si>
  <si>
    <t>140_27</t>
  </si>
  <si>
    <t>140_28</t>
  </si>
  <si>
    <t>140_29</t>
  </si>
  <si>
    <t>140_30</t>
  </si>
  <si>
    <t>140_33</t>
  </si>
  <si>
    <t>140_35</t>
  </si>
  <si>
    <t>143_1</t>
  </si>
  <si>
    <t>145_1</t>
  </si>
  <si>
    <t>145_2</t>
  </si>
  <si>
    <t>145_4</t>
  </si>
  <si>
    <t>146_1</t>
  </si>
  <si>
    <t>146_2</t>
  </si>
  <si>
    <t>146_3</t>
  </si>
  <si>
    <t>148_1</t>
  </si>
  <si>
    <t>148_3</t>
  </si>
  <si>
    <t>148_4</t>
  </si>
  <si>
    <t>148_5</t>
  </si>
  <si>
    <t>148_6</t>
  </si>
  <si>
    <t>151_1</t>
  </si>
  <si>
    <t>151_2</t>
  </si>
  <si>
    <t>152_1</t>
  </si>
  <si>
    <t>162_1</t>
  </si>
  <si>
    <t>162_3</t>
  </si>
  <si>
    <t>162_4</t>
  </si>
  <si>
    <t>162_5</t>
  </si>
  <si>
    <t>164_1</t>
  </si>
  <si>
    <t>164_3</t>
  </si>
  <si>
    <t>164_4</t>
  </si>
  <si>
    <t>167_1</t>
  </si>
  <si>
    <t>167_2</t>
  </si>
  <si>
    <t>167_4</t>
  </si>
  <si>
    <t>167_5</t>
  </si>
  <si>
    <t>167_6</t>
  </si>
  <si>
    <t>167_7</t>
  </si>
  <si>
    <t>167_8</t>
  </si>
  <si>
    <t>167_9</t>
  </si>
  <si>
    <t>167_11</t>
  </si>
  <si>
    <t>167_12</t>
  </si>
  <si>
    <t>167_13</t>
  </si>
  <si>
    <t>167_15</t>
  </si>
  <si>
    <t>170_3</t>
  </si>
  <si>
    <t>170_5</t>
  </si>
  <si>
    <t>170_6</t>
  </si>
  <si>
    <t>170_7</t>
  </si>
  <si>
    <t>170_8</t>
  </si>
  <si>
    <t>170_9</t>
  </si>
  <si>
    <t>170_10</t>
  </si>
  <si>
    <t>170_11</t>
  </si>
  <si>
    <t>170_13</t>
  </si>
  <si>
    <t>170_15</t>
  </si>
  <si>
    <t>170_16</t>
  </si>
  <si>
    <t>170_17</t>
  </si>
  <si>
    <t>170_18</t>
  </si>
  <si>
    <t>170_19</t>
  </si>
  <si>
    <t>170_20</t>
  </si>
  <si>
    <t>170_21</t>
  </si>
  <si>
    <t>172_1</t>
  </si>
  <si>
    <t>172_2</t>
  </si>
  <si>
    <t>172_3</t>
  </si>
  <si>
    <t>172_4</t>
  </si>
  <si>
    <t>172_5</t>
  </si>
  <si>
    <t>174_1</t>
  </si>
  <si>
    <t>174_3</t>
  </si>
  <si>
    <t>174_4</t>
  </si>
  <si>
    <t>174_5</t>
  </si>
  <si>
    <t>176_1</t>
  </si>
  <si>
    <t>176_2</t>
  </si>
  <si>
    <t>176_3</t>
  </si>
  <si>
    <t>176_4</t>
  </si>
  <si>
    <t>178_1</t>
  </si>
  <si>
    <t>186_9</t>
  </si>
  <si>
    <t>186_10</t>
  </si>
  <si>
    <t>186_12</t>
  </si>
  <si>
    <t>186_14</t>
  </si>
  <si>
    <t>186_15</t>
  </si>
  <si>
    <t>213_1</t>
  </si>
  <si>
    <t>213_2</t>
  </si>
  <si>
    <t>232_1</t>
  </si>
  <si>
    <t>280_1</t>
  </si>
  <si>
    <t>280_2</t>
  </si>
  <si>
    <t>280_3</t>
  </si>
  <si>
    <t>280_4</t>
  </si>
  <si>
    <t>282_6</t>
  </si>
  <si>
    <t>282_7</t>
  </si>
  <si>
    <t>283_1</t>
  </si>
  <si>
    <t>283_2</t>
  </si>
  <si>
    <t>283_3</t>
  </si>
  <si>
    <t>283_4</t>
  </si>
  <si>
    <t>284_1</t>
  </si>
  <si>
    <t>284_2</t>
  </si>
  <si>
    <t>284_3</t>
  </si>
  <si>
    <t>284_5</t>
  </si>
  <si>
    <t>290_3</t>
  </si>
  <si>
    <t>290_4</t>
  </si>
  <si>
    <t>290_5</t>
  </si>
  <si>
    <t>290_6</t>
  </si>
  <si>
    <t>290_7</t>
  </si>
  <si>
    <t>290_8</t>
  </si>
  <si>
    <t>290_9</t>
  </si>
  <si>
    <t>290_10</t>
  </si>
  <si>
    <t>290_11</t>
  </si>
  <si>
    <t>290_12</t>
  </si>
  <si>
    <t>290_13</t>
  </si>
  <si>
    <t>292_1</t>
  </si>
  <si>
    <t>292_2</t>
  </si>
  <si>
    <t>292_3</t>
  </si>
  <si>
    <t>292_4</t>
  </si>
  <si>
    <t>292_5</t>
  </si>
  <si>
    <t>295_1</t>
  </si>
  <si>
    <t>295_3</t>
  </si>
  <si>
    <t>295_4</t>
  </si>
  <si>
    <t>295_6</t>
  </si>
  <si>
    <t>296_1</t>
  </si>
  <si>
    <t>296_2</t>
  </si>
  <si>
    <t>305_1</t>
  </si>
  <si>
    <t>305_2</t>
  </si>
  <si>
    <t>305_3</t>
  </si>
  <si>
    <t>312_1</t>
  </si>
  <si>
    <t>312_3</t>
  </si>
  <si>
    <t>313_1</t>
  </si>
  <si>
    <t>313_2</t>
  </si>
  <si>
    <t>313_3</t>
  </si>
  <si>
    <t>313_4</t>
  </si>
  <si>
    <t>314_1</t>
  </si>
  <si>
    <t>314_2</t>
  </si>
  <si>
    <t>314_4</t>
  </si>
  <si>
    <t>314_6</t>
  </si>
  <si>
    <t>314_7</t>
  </si>
  <si>
    <t>317_1</t>
  </si>
  <si>
    <t>317_2</t>
  </si>
  <si>
    <t>317_4</t>
  </si>
  <si>
    <t>317_5</t>
  </si>
  <si>
    <t>317_7</t>
  </si>
  <si>
    <t>317_8</t>
  </si>
  <si>
    <t>360_2</t>
  </si>
  <si>
    <t>360_3</t>
  </si>
  <si>
    <t>360_4</t>
  </si>
  <si>
    <t>360_5</t>
  </si>
  <si>
    <t>362_1</t>
  </si>
  <si>
    <t>362_2</t>
  </si>
  <si>
    <t>362_3</t>
  </si>
  <si>
    <t>363_1</t>
  </si>
  <si>
    <t>363_2</t>
  </si>
  <si>
    <t>363_4</t>
  </si>
  <si>
    <t>363_5</t>
  </si>
  <si>
    <t>363_6</t>
  </si>
  <si>
    <t>410_1</t>
  </si>
  <si>
    <t>410_2</t>
  </si>
  <si>
    <t>410_3</t>
  </si>
  <si>
    <t>410_4</t>
  </si>
  <si>
    <t>410_5</t>
  </si>
  <si>
    <t>411_1</t>
  </si>
  <si>
    <t>412_1</t>
  </si>
  <si>
    <t>413_1</t>
  </si>
  <si>
    <t>413_3</t>
  </si>
  <si>
    <t>413_4</t>
  </si>
  <si>
    <t>415_1</t>
  </si>
  <si>
    <t>423_1</t>
  </si>
  <si>
    <t>423_2</t>
  </si>
  <si>
    <t>423_3</t>
  </si>
  <si>
    <t>423_4</t>
  </si>
  <si>
    <t>423_6</t>
  </si>
  <si>
    <t>612_1</t>
  </si>
  <si>
    <t>612_2</t>
  </si>
  <si>
    <t>612_3</t>
  </si>
  <si>
    <t>612_4</t>
  </si>
  <si>
    <t>1001_1</t>
  </si>
  <si>
    <t>1001_2</t>
  </si>
  <si>
    <t>1002_1</t>
  </si>
  <si>
    <t>1011_1</t>
  </si>
  <si>
    <t>1011_2</t>
  </si>
  <si>
    <t>1015_1</t>
  </si>
  <si>
    <t>1015_2</t>
  </si>
  <si>
    <t>1031_1</t>
  </si>
  <si>
    <t>1031_3</t>
  </si>
  <si>
    <t>1041_1</t>
  </si>
  <si>
    <t>1050_1</t>
  </si>
  <si>
    <t>1050_2</t>
  </si>
  <si>
    <t>1050_3</t>
  </si>
  <si>
    <t>1050_4</t>
  </si>
  <si>
    <t>1050_5</t>
  </si>
  <si>
    <t>1070_1</t>
  </si>
  <si>
    <t>1070_2</t>
  </si>
  <si>
    <t>1070_3</t>
  </si>
  <si>
    <t>1070_4</t>
  </si>
  <si>
    <t>1070_5</t>
  </si>
  <si>
    <t>1071_1</t>
  </si>
  <si>
    <t>1072_1</t>
  </si>
  <si>
    <t>1072_2</t>
  </si>
  <si>
    <t>1075_1</t>
  </si>
  <si>
    <t>1081_1</t>
  </si>
  <si>
    <t>1081_2</t>
  </si>
  <si>
    <t>1081_3</t>
  </si>
  <si>
    <t>1081_4</t>
  </si>
  <si>
    <t>1090_1</t>
  </si>
  <si>
    <t>1090_2</t>
  </si>
  <si>
    <t>1090_3</t>
  </si>
  <si>
    <t>1090_4</t>
  </si>
  <si>
    <t>1091_1</t>
  </si>
  <si>
    <t>1101_1</t>
  </si>
  <si>
    <t>1102_1</t>
  </si>
  <si>
    <t>1103_1</t>
  </si>
  <si>
    <t>1103_2</t>
  </si>
  <si>
    <t>1104_1</t>
  </si>
  <si>
    <t>1121_1</t>
  </si>
  <si>
    <t>1125_1</t>
  </si>
  <si>
    <t>1130_1</t>
  </si>
  <si>
    <t>1130_2</t>
  </si>
  <si>
    <t>1130_4</t>
  </si>
  <si>
    <t>1130_5</t>
  </si>
  <si>
    <t>1130_6</t>
  </si>
  <si>
    <t>1130_7</t>
  </si>
  <si>
    <t>1130_8</t>
  </si>
  <si>
    <t>1130_9</t>
  </si>
  <si>
    <t>1131_1</t>
  </si>
  <si>
    <t>1131_2</t>
  </si>
  <si>
    <t>1142_1</t>
  </si>
  <si>
    <t>1191_1</t>
  </si>
  <si>
    <t>1191_2</t>
  </si>
  <si>
    <t>1212_1</t>
  </si>
  <si>
    <t>1215_1</t>
  </si>
  <si>
    <t>1215_2</t>
  </si>
  <si>
    <t>1215_3</t>
  </si>
  <si>
    <t>1221_1</t>
  </si>
  <si>
    <t>1221_2</t>
  </si>
  <si>
    <t>1222_1</t>
  </si>
  <si>
    <t>1223_1</t>
  </si>
  <si>
    <t>1223_2</t>
  </si>
  <si>
    <t>1223_3</t>
  </si>
  <si>
    <t>1224_4</t>
  </si>
  <si>
    <t>1224_5</t>
  </si>
  <si>
    <t>1224_6</t>
  </si>
  <si>
    <t>1241_1</t>
  </si>
  <si>
    <t>1253_1</t>
  </si>
  <si>
    <t>1270_1</t>
  </si>
  <si>
    <t>1271_1</t>
  </si>
  <si>
    <t>1271_2</t>
  </si>
  <si>
    <t>1280_1</t>
  </si>
  <si>
    <t>1280_2</t>
  </si>
  <si>
    <t>1280_3</t>
  </si>
  <si>
    <t>1280_4</t>
  </si>
  <si>
    <t>1281_2</t>
  </si>
  <si>
    <t>1282_1</t>
  </si>
  <si>
    <t>1282_2</t>
  </si>
  <si>
    <t>1311_1</t>
  </si>
  <si>
    <t>1311_2</t>
  </si>
  <si>
    <t>1311_3</t>
  </si>
  <si>
    <t>1311_4</t>
  </si>
  <si>
    <t>1321_1</t>
  </si>
  <si>
    <t>1321_2</t>
  </si>
  <si>
    <t>1322_1</t>
  </si>
  <si>
    <t>1322_2</t>
  </si>
  <si>
    <t>1323_1</t>
  </si>
  <si>
    <t>1324_1</t>
  </si>
  <si>
    <t>1331_1</t>
  </si>
  <si>
    <t>1331_2</t>
  </si>
  <si>
    <t>1332_1</t>
  </si>
  <si>
    <t>1361_1</t>
  </si>
  <si>
    <t>1361_3</t>
  </si>
  <si>
    <t>1361_4</t>
  </si>
  <si>
    <t>1371_1</t>
  </si>
  <si>
    <t>1375_1</t>
  </si>
  <si>
    <t>1378_1</t>
  </si>
  <si>
    <t>1379_1</t>
  </si>
  <si>
    <t>1403_1</t>
  </si>
  <si>
    <t>1403_2</t>
  </si>
  <si>
    <t>1403_3</t>
  </si>
  <si>
    <t>1421_1</t>
  </si>
  <si>
    <t>1421_2</t>
  </si>
  <si>
    <t>1421_4</t>
  </si>
  <si>
    <t>1430_1</t>
  </si>
  <si>
    <t>1430_2</t>
  </si>
  <si>
    <t>1430_5</t>
  </si>
  <si>
    <t>1431_1</t>
  </si>
  <si>
    <t>1431_2</t>
  </si>
  <si>
    <t>1452_1</t>
  </si>
  <si>
    <t>1452_2</t>
  </si>
  <si>
    <t>1453_1</t>
  </si>
  <si>
    <t>1453_2</t>
  </si>
  <si>
    <t>1456_1</t>
  </si>
  <si>
    <t>1456_2</t>
  </si>
  <si>
    <t>1456_3</t>
  </si>
  <si>
    <t>1456_4</t>
  </si>
  <si>
    <t>1456_5</t>
  </si>
  <si>
    <t>1456_6</t>
  </si>
  <si>
    <t>1471_1</t>
  </si>
  <si>
    <t>1471_2</t>
  </si>
  <si>
    <t>1471_3</t>
  </si>
  <si>
    <t>1471_4</t>
  </si>
  <si>
    <t>1471_5</t>
  </si>
  <si>
    <t>1491_1</t>
  </si>
  <si>
    <t>1492_1</t>
  </si>
  <si>
    <t>1493_1</t>
  </si>
  <si>
    <t>1494_1</t>
  </si>
  <si>
    <t>1494_2</t>
  </si>
  <si>
    <t>1494_3</t>
  </si>
  <si>
    <t>1494_4</t>
  </si>
  <si>
    <t>1494_5</t>
  </si>
  <si>
    <t>1494_6</t>
  </si>
  <si>
    <t>1494_7</t>
  </si>
  <si>
    <t>1521_1</t>
  </si>
  <si>
    <t>1521_4</t>
  </si>
  <si>
    <t>1531_1</t>
  </si>
  <si>
    <t>1531_2</t>
  </si>
  <si>
    <t>1531_3</t>
  </si>
  <si>
    <t>1531_4</t>
  </si>
  <si>
    <t>1533_1</t>
  </si>
  <si>
    <t>1534_1</t>
  </si>
  <si>
    <t>1534_2</t>
  </si>
  <si>
    <t>1541_1</t>
  </si>
  <si>
    <t>1542_1</t>
  </si>
  <si>
    <t>1543_1</t>
  </si>
  <si>
    <t>1543_2</t>
  </si>
  <si>
    <t>1551_1</t>
  </si>
  <si>
    <t>1551_2</t>
  </si>
  <si>
    <t>1552_1</t>
  </si>
  <si>
    <t>1552_2</t>
  </si>
  <si>
    <t>1552_3</t>
  </si>
  <si>
    <t>1552_4</t>
  </si>
  <si>
    <t>1552_5</t>
  </si>
  <si>
    <t>1571_1</t>
  </si>
  <si>
    <t>1571_2</t>
  </si>
  <si>
    <t>1571_3</t>
  </si>
  <si>
    <t>1571_4</t>
  </si>
  <si>
    <t>1580_1</t>
  </si>
  <si>
    <t>1580_2</t>
  </si>
  <si>
    <t>1580_3</t>
  </si>
  <si>
    <t>1580_4</t>
  </si>
  <si>
    <t>1580_5</t>
  </si>
  <si>
    <t>1580_6</t>
  </si>
  <si>
    <t>1581_1</t>
  </si>
  <si>
    <t>1581_2</t>
  </si>
  <si>
    <t>1583_1</t>
  </si>
  <si>
    <t>1583_2</t>
  </si>
  <si>
    <t>1585_1</t>
  </si>
  <si>
    <t>1601_1</t>
  </si>
  <si>
    <t>1601_2</t>
  </si>
  <si>
    <t>1601_3</t>
  </si>
  <si>
    <t>1602_1</t>
  </si>
  <si>
    <t>1604_1</t>
  </si>
  <si>
    <t>1605_1</t>
  </si>
  <si>
    <t>1605_2</t>
  </si>
  <si>
    <t>1605_3</t>
  </si>
  <si>
    <t>1605_4</t>
  </si>
  <si>
    <t>1605_5</t>
  </si>
  <si>
    <t>1605_6</t>
  </si>
  <si>
    <t>1611_1</t>
  </si>
  <si>
    <t>1611_2</t>
  </si>
  <si>
    <t>1631_1</t>
  </si>
  <si>
    <t>1631_2</t>
  </si>
  <si>
    <t>1631_3</t>
  </si>
  <si>
    <t>1633_1</t>
  </si>
  <si>
    <t>1633_2</t>
  </si>
  <si>
    <t>1633_3</t>
  </si>
  <si>
    <t>1635_1</t>
  </si>
  <si>
    <t>1635_2</t>
  </si>
  <si>
    <t>1635_3</t>
  </si>
  <si>
    <t>1635_4</t>
  </si>
  <si>
    <t>1635_5</t>
  </si>
  <si>
    <t>1635_7</t>
  </si>
  <si>
    <t>1635_8</t>
  </si>
  <si>
    <t>1635_9</t>
  </si>
  <si>
    <t>1671_1</t>
  </si>
  <si>
    <t>1672_1</t>
  </si>
  <si>
    <t>1672_2</t>
  </si>
  <si>
    <t>1691_1</t>
  </si>
  <si>
    <t>1691_2</t>
  </si>
  <si>
    <t>1691_3</t>
  </si>
  <si>
    <t>1701_1</t>
  </si>
  <si>
    <t>1701_2</t>
  </si>
  <si>
    <t>1711_1</t>
  </si>
  <si>
    <t>1711_3</t>
  </si>
  <si>
    <t>1711_4</t>
  </si>
  <si>
    <t>1731_1</t>
  </si>
  <si>
    <t>1731_2</t>
  </si>
  <si>
    <t>1731_3</t>
  </si>
  <si>
    <t>1731_4</t>
  </si>
  <si>
    <t>1732_1</t>
  </si>
  <si>
    <t>1732_2</t>
  </si>
  <si>
    <t>1734_1</t>
  </si>
  <si>
    <t>1751_1</t>
  </si>
  <si>
    <t>1761_1</t>
  </si>
  <si>
    <t>1762_1</t>
  </si>
  <si>
    <t>1763_1</t>
  </si>
  <si>
    <t>1771_1</t>
  </si>
  <si>
    <t>1771_2</t>
  </si>
  <si>
    <t>1791_1</t>
  </si>
  <si>
    <t>1792_1</t>
  </si>
  <si>
    <t>1792_2</t>
  </si>
  <si>
    <t>1792_3</t>
  </si>
  <si>
    <t>1792_4</t>
  </si>
  <si>
    <t>1873_3</t>
  </si>
  <si>
    <t>2802_3</t>
  </si>
  <si>
    <t>2804_1</t>
  </si>
  <si>
    <t>2804_2</t>
  </si>
  <si>
    <t>2805_4</t>
  </si>
  <si>
    <t>2812_2</t>
  </si>
  <si>
    <t>2812_3</t>
  </si>
  <si>
    <t>2812_4</t>
  </si>
  <si>
    <t>2813_1</t>
  </si>
  <si>
    <t>2813_2</t>
  </si>
  <si>
    <t>2813_3</t>
  </si>
  <si>
    <t>2813_4</t>
  </si>
  <si>
    <t>2814_1</t>
  </si>
  <si>
    <t>2815_2</t>
  </si>
  <si>
    <t>2821_1</t>
  </si>
  <si>
    <t>2821_2</t>
  </si>
  <si>
    <t>2821_3</t>
  </si>
  <si>
    <t>2823_1</t>
  </si>
  <si>
    <t>2823_2</t>
  </si>
  <si>
    <t>2824_1</t>
  </si>
  <si>
    <t>2824_2</t>
  </si>
  <si>
    <t>2824_3</t>
  </si>
  <si>
    <t>2824_4</t>
  </si>
  <si>
    <t>2824_5</t>
  </si>
  <si>
    <t>2825_1</t>
  </si>
  <si>
    <t>2825_3</t>
  </si>
  <si>
    <t>2826_1</t>
  </si>
  <si>
    <t>2831_1</t>
  </si>
  <si>
    <t>2831_2</t>
  </si>
  <si>
    <t>2831_3</t>
  </si>
  <si>
    <t>2832_1</t>
  </si>
  <si>
    <t>2832_2</t>
  </si>
  <si>
    <t>2832_3</t>
  </si>
  <si>
    <t>2832_4</t>
  </si>
  <si>
    <t>2832_5</t>
  </si>
  <si>
    <t>2834_1</t>
  </si>
  <si>
    <t>2841_2</t>
  </si>
  <si>
    <t>2841_3</t>
  </si>
  <si>
    <t>2843_1</t>
  </si>
  <si>
    <t>2846_1</t>
  </si>
  <si>
    <t>2846_2</t>
  </si>
  <si>
    <t>2846_3</t>
  </si>
  <si>
    <t>2846_4</t>
  </si>
  <si>
    <t>2846_5</t>
  </si>
  <si>
    <t>2846_6</t>
  </si>
  <si>
    <t>2850_1</t>
  </si>
  <si>
    <t>2853_1</t>
  </si>
  <si>
    <t>2853_2</t>
  </si>
  <si>
    <t>2853_3</t>
  </si>
  <si>
    <t>2855_1</t>
  </si>
  <si>
    <t>2855_3</t>
  </si>
  <si>
    <t>2855_4</t>
  </si>
  <si>
    <t>2862_1</t>
  </si>
  <si>
    <t>2871_1</t>
  </si>
  <si>
    <t>2871_2</t>
  </si>
  <si>
    <t>2871_3</t>
  </si>
  <si>
    <t>2871_4</t>
  </si>
  <si>
    <t>2872_1</t>
  </si>
  <si>
    <t>2872_2</t>
  </si>
  <si>
    <t>2872_3</t>
  </si>
  <si>
    <t>2873_1</t>
  </si>
  <si>
    <t>2873_2</t>
  </si>
  <si>
    <t>2873_3</t>
  </si>
  <si>
    <t>2874_1</t>
  </si>
  <si>
    <t>2875_1</t>
  </si>
  <si>
    <t>2878_1</t>
  </si>
  <si>
    <t>2879_1</t>
  </si>
  <si>
    <t>2891_1</t>
  </si>
  <si>
    <t>2892_1</t>
  </si>
  <si>
    <t>2894_1</t>
  </si>
  <si>
    <t>2896_1</t>
  </si>
  <si>
    <t>2896_2</t>
  </si>
  <si>
    <t>2951_1</t>
  </si>
  <si>
    <t>2951_2</t>
  </si>
  <si>
    <t>2951_3</t>
  </si>
  <si>
    <t>2951_4</t>
  </si>
  <si>
    <t>2953_1</t>
  </si>
  <si>
    <t>2953_2</t>
  </si>
  <si>
    <t>2954_1</t>
  </si>
  <si>
    <t>2954_3</t>
  </si>
  <si>
    <t>2954_4</t>
  </si>
  <si>
    <t>2954_5</t>
  </si>
  <si>
    <t>2955_1</t>
  </si>
  <si>
    <t>2956_2</t>
  </si>
  <si>
    <t>2956_3</t>
  </si>
  <si>
    <t>3051_1</t>
  </si>
  <si>
    <t>3052_1</t>
  </si>
  <si>
    <t>3053_1</t>
  </si>
  <si>
    <t>3055_1</t>
  </si>
  <si>
    <t>3056_1</t>
  </si>
  <si>
    <t>3057_1</t>
  </si>
  <si>
    <t>3061_1</t>
  </si>
  <si>
    <t>3061_2</t>
  </si>
  <si>
    <t>3062_1</t>
  </si>
  <si>
    <t>3073_2</t>
  </si>
  <si>
    <t>3073_3</t>
  </si>
  <si>
    <t>3131_1</t>
  </si>
  <si>
    <t>3132_1</t>
  </si>
  <si>
    <t>3132_2</t>
  </si>
  <si>
    <t>3132_3</t>
  </si>
  <si>
    <t>3132_4</t>
  </si>
  <si>
    <t>3132_5</t>
  </si>
  <si>
    <t>3132_8</t>
  </si>
  <si>
    <t>3132_9</t>
  </si>
  <si>
    <t>3134_1</t>
  </si>
  <si>
    <t>3134_2</t>
  </si>
  <si>
    <t>3134_3</t>
  </si>
  <si>
    <t>3136_1</t>
  </si>
  <si>
    <t>3136_2</t>
  </si>
  <si>
    <t>3136_3</t>
  </si>
  <si>
    <t>3136_4</t>
  </si>
  <si>
    <t>3137_1</t>
  </si>
  <si>
    <t>3138_1</t>
  </si>
  <si>
    <t>3141_1</t>
  </si>
  <si>
    <t>3142_1</t>
  </si>
  <si>
    <t>3143_1</t>
  </si>
  <si>
    <t>3161_1</t>
  </si>
  <si>
    <t>3161_2</t>
  </si>
  <si>
    <t>3161_3</t>
  </si>
  <si>
    <t>3171_1</t>
  </si>
  <si>
    <t>3171_2</t>
  </si>
  <si>
    <t>3172_1</t>
  </si>
  <si>
    <t>3173_1</t>
  </si>
  <si>
    <t>3173_2</t>
  </si>
  <si>
    <t>3173_3</t>
  </si>
  <si>
    <t>3174_1</t>
  </si>
  <si>
    <t>3190_1</t>
  </si>
  <si>
    <t>3191_1</t>
  </si>
  <si>
    <t>3191_2</t>
  </si>
  <si>
    <t>3192_1</t>
  </si>
  <si>
    <t>3192_2</t>
  </si>
  <si>
    <t>3192_3</t>
  </si>
  <si>
    <t>3192_4</t>
  </si>
  <si>
    <t>3200_1</t>
  </si>
  <si>
    <t>3200_2</t>
  </si>
  <si>
    <t>3200_3</t>
  </si>
  <si>
    <t>3201_1</t>
  </si>
  <si>
    <t>3202_2</t>
  </si>
  <si>
    <t>3203_1</t>
  </si>
  <si>
    <t>3203_2</t>
  </si>
  <si>
    <t>3222_1</t>
  </si>
  <si>
    <t>3222_2</t>
  </si>
  <si>
    <t>3222_3</t>
  </si>
  <si>
    <t>3223_1</t>
  </si>
  <si>
    <t>3223_2</t>
  </si>
  <si>
    <t>3254_3</t>
  </si>
  <si>
    <t>3254_4</t>
  </si>
  <si>
    <t>3255_1</t>
  </si>
  <si>
    <t>3531_1</t>
  </si>
  <si>
    <t>3601_1</t>
  </si>
  <si>
    <t>3601_3</t>
  </si>
  <si>
    <t>3603_1</t>
  </si>
  <si>
    <t>3621_1</t>
  </si>
  <si>
    <t>3622_1</t>
  </si>
  <si>
    <t>3622_2</t>
  </si>
  <si>
    <t>3623_1</t>
  </si>
  <si>
    <t>3623_3</t>
  </si>
  <si>
    <t>3631_1</t>
  </si>
  <si>
    <t>3631_2</t>
  </si>
  <si>
    <t>3631_3</t>
  </si>
  <si>
    <t>4131_1</t>
  </si>
  <si>
    <t>4141_1</t>
  </si>
  <si>
    <t>4142_1</t>
  </si>
  <si>
    <t>4142_2</t>
  </si>
  <si>
    <t>4143_1</t>
  </si>
  <si>
    <t>4143_2</t>
  </si>
  <si>
    <t>4143_3</t>
  </si>
  <si>
    <t>4143_4</t>
  </si>
  <si>
    <t>4143_5</t>
  </si>
  <si>
    <t>4231_1</t>
  </si>
  <si>
    <t>4251_1</t>
  </si>
  <si>
    <t>4251_3</t>
  </si>
  <si>
    <t>4251_4</t>
  </si>
  <si>
    <t>4251_5</t>
  </si>
  <si>
    <t>4251_6</t>
  </si>
  <si>
    <t>4251_7</t>
  </si>
  <si>
    <t>6134_1</t>
  </si>
  <si>
    <t>6134_2</t>
  </si>
  <si>
    <t>6134_3</t>
  </si>
  <si>
    <t>6134_5</t>
  </si>
  <si>
    <t>6134_7</t>
  </si>
  <si>
    <t>11001_1</t>
  </si>
  <si>
    <t>11001_2</t>
  </si>
  <si>
    <t>11002_1</t>
  </si>
  <si>
    <t>11003_1</t>
  </si>
  <si>
    <t>11003_2</t>
  </si>
  <si>
    <t>11004_1</t>
  </si>
  <si>
    <t>11005_1</t>
  </si>
  <si>
    <t>11006_1</t>
  </si>
  <si>
    <t>11007_1</t>
  </si>
  <si>
    <t>11007_2</t>
  </si>
  <si>
    <t>11007_3</t>
  </si>
  <si>
    <t>11007_4</t>
  </si>
  <si>
    <t>11008_1</t>
  </si>
  <si>
    <t>11009_1</t>
  </si>
  <si>
    <t>11013_1</t>
  </si>
  <si>
    <t>11015_1</t>
  </si>
  <si>
    <t>11017_1</t>
  </si>
  <si>
    <t>11017_2</t>
  </si>
  <si>
    <t>11019_1</t>
  </si>
  <si>
    <t>11022_1</t>
  </si>
  <si>
    <t>11023_1</t>
  </si>
  <si>
    <t>11024_1</t>
  </si>
  <si>
    <t>11025_1</t>
  </si>
  <si>
    <t>11027_1</t>
  </si>
  <si>
    <t>11029_1</t>
  </si>
  <si>
    <t>11029_2</t>
  </si>
  <si>
    <t>11029_3</t>
  </si>
  <si>
    <t>11031_1</t>
  </si>
  <si>
    <t>11033_1</t>
  </si>
  <si>
    <t>11035_1</t>
  </si>
  <si>
    <t>11039_1</t>
  </si>
  <si>
    <t>11040_1</t>
  </si>
  <si>
    <t>11041_1</t>
  </si>
  <si>
    <t>11042_1</t>
  </si>
  <si>
    <t>11043_1</t>
  </si>
  <si>
    <t>11044_1</t>
  </si>
  <si>
    <t>11047_1</t>
  </si>
  <si>
    <t>11047_2</t>
  </si>
  <si>
    <t>11049_1</t>
  </si>
  <si>
    <t>11051_1</t>
  </si>
  <si>
    <t>11051_2</t>
  </si>
  <si>
    <t>11053_1</t>
  </si>
  <si>
    <t>11054_1</t>
  </si>
  <si>
    <t>11055_1</t>
  </si>
  <si>
    <t>11057_1</t>
  </si>
  <si>
    <t>11059_1</t>
  </si>
  <si>
    <t>11061_1</t>
  </si>
  <si>
    <t>11061_2</t>
  </si>
  <si>
    <t>11063_1</t>
  </si>
  <si>
    <t>11065_1</t>
  </si>
  <si>
    <t>11067_1</t>
  </si>
  <si>
    <t>11068_1</t>
  </si>
  <si>
    <t>11069_1</t>
  </si>
  <si>
    <t>11070_1</t>
  </si>
  <si>
    <t>11071_1</t>
  </si>
  <si>
    <t>11071_2</t>
  </si>
  <si>
    <t>11073_1</t>
  </si>
  <si>
    <t>11074_1</t>
  </si>
  <si>
    <t>11075_1</t>
  </si>
  <si>
    <t>11076_1</t>
  </si>
  <si>
    <t>11077_1</t>
  </si>
  <si>
    <t>11077_2</t>
  </si>
  <si>
    <t>11078_1</t>
  </si>
  <si>
    <t>11079_1</t>
  </si>
  <si>
    <t>11081_1</t>
  </si>
  <si>
    <t>11083_1</t>
  </si>
  <si>
    <t>11085_1</t>
  </si>
  <si>
    <t>11086_1</t>
  </si>
  <si>
    <t>11087_1</t>
  </si>
  <si>
    <t>11087_2</t>
  </si>
  <si>
    <t>11088_1</t>
  </si>
  <si>
    <t>11091_1</t>
  </si>
  <si>
    <t>11093_1</t>
  </si>
  <si>
    <t>11097_1</t>
  </si>
  <si>
    <t>11099_1</t>
  </si>
  <si>
    <t>11101_1</t>
  </si>
  <si>
    <t>11101_2</t>
  </si>
  <si>
    <t>11107_1</t>
  </si>
  <si>
    <t>11108_1</t>
  </si>
  <si>
    <t>11109_1</t>
  </si>
  <si>
    <t>11112_1</t>
  </si>
  <si>
    <t>11113_1</t>
  </si>
  <si>
    <t>11114_1</t>
  </si>
  <si>
    <t>11115_1</t>
  </si>
  <si>
    <t>11116_1</t>
  </si>
  <si>
    <t>11117_1</t>
  </si>
  <si>
    <t>11119_1</t>
  </si>
  <si>
    <t>11121_1</t>
  </si>
  <si>
    <t>11123_1</t>
  </si>
  <si>
    <t>11127_1</t>
  </si>
  <si>
    <t>11129_1</t>
  </si>
  <si>
    <t>11129_2</t>
  </si>
  <si>
    <t>11131_1</t>
  </si>
  <si>
    <t>11131_2</t>
  </si>
  <si>
    <t>11137_1</t>
  </si>
  <si>
    <t>11139_1</t>
  </si>
  <si>
    <t>11141_1</t>
  </si>
  <si>
    <t>11141_2</t>
  </si>
  <si>
    <t>11145_1</t>
  </si>
  <si>
    <t>11145_2</t>
  </si>
  <si>
    <t>11146_1</t>
  </si>
  <si>
    <t>11147_1</t>
  </si>
  <si>
    <t>11149_1</t>
  </si>
  <si>
    <t>11151_1</t>
  </si>
  <si>
    <t>11152_1</t>
  </si>
  <si>
    <t>11153_1</t>
  </si>
  <si>
    <t>11155_1</t>
  </si>
  <si>
    <t>11157_1</t>
  </si>
  <si>
    <t>11159_1</t>
  </si>
  <si>
    <t>11161_1</t>
  </si>
  <si>
    <t>11162_1</t>
  </si>
  <si>
    <t>11163_1</t>
  </si>
  <si>
    <t>11164_1</t>
  </si>
  <si>
    <t>11165_1</t>
  </si>
  <si>
    <t>11166_1</t>
  </si>
  <si>
    <t>11167_1</t>
  </si>
  <si>
    <t>11169_1</t>
  </si>
  <si>
    <t>11169_2</t>
  </si>
  <si>
    <t>11170_1</t>
  </si>
  <si>
    <t>11171_1</t>
  </si>
  <si>
    <t>11172_1</t>
  </si>
  <si>
    <t>11173_1</t>
  </si>
  <si>
    <t>11175_1</t>
  </si>
  <si>
    <t>11175_2</t>
  </si>
  <si>
    <t>11179_1</t>
  </si>
  <si>
    <t>11181_1</t>
  </si>
  <si>
    <t>11185_1</t>
  </si>
  <si>
    <t>11187_1</t>
  </si>
  <si>
    <t>11187_2</t>
  </si>
  <si>
    <t>11187_3</t>
  </si>
  <si>
    <t>11188_1</t>
  </si>
  <si>
    <t>11191_1</t>
  </si>
  <si>
    <t>11191_2</t>
  </si>
  <si>
    <t>11193_1</t>
  </si>
  <si>
    <t>11195_1</t>
  </si>
  <si>
    <t>11196_1</t>
  </si>
  <si>
    <t>11197_1</t>
  </si>
  <si>
    <t>11198_1</t>
  </si>
  <si>
    <t>11201_1</t>
  </si>
  <si>
    <t>11201_2</t>
  </si>
  <si>
    <t>11204_1</t>
  </si>
  <si>
    <t>11207_1</t>
  </si>
  <si>
    <t>11209_1</t>
  </si>
  <si>
    <t>11209_2</t>
  </si>
  <si>
    <t>11213_1</t>
  </si>
  <si>
    <t>11219_1</t>
  </si>
  <si>
    <t>11221_1</t>
  </si>
  <si>
    <t>11223_1</t>
  </si>
  <si>
    <t>11225_1</t>
  </si>
  <si>
    <t>11227_1</t>
  </si>
  <si>
    <t>11227_2</t>
  </si>
  <si>
    <t>11229_1</t>
  </si>
  <si>
    <t>11231_1</t>
  </si>
  <si>
    <t>11232_1</t>
  </si>
  <si>
    <t>11233_1</t>
  </si>
  <si>
    <t>11233_2</t>
  </si>
  <si>
    <t>11236_1</t>
  </si>
  <si>
    <t>11237_1</t>
  </si>
  <si>
    <t>11238_1</t>
  </si>
  <si>
    <t>11239_1</t>
  </si>
  <si>
    <t>11241_1</t>
  </si>
  <si>
    <t>11243_1</t>
  </si>
  <si>
    <t>11243_2</t>
  </si>
  <si>
    <t>11245_1</t>
  </si>
  <si>
    <t>11245_2</t>
  </si>
  <si>
    <t>11246_1</t>
  </si>
  <si>
    <t>11247_1</t>
  </si>
  <si>
    <t>11247_2</t>
  </si>
  <si>
    <t>11247_3</t>
  </si>
  <si>
    <t>11247_4</t>
  </si>
  <si>
    <t>11253_1</t>
  </si>
  <si>
    <t>11255_1</t>
  </si>
  <si>
    <t>11255_2</t>
  </si>
  <si>
    <t>11256_1</t>
  </si>
  <si>
    <t>11261_1</t>
  </si>
  <si>
    <t>11262_1</t>
  </si>
  <si>
    <t>11263_1</t>
  </si>
  <si>
    <t>11265_1</t>
  </si>
  <si>
    <t>11269_1</t>
  </si>
  <si>
    <t>11270_1</t>
  </si>
  <si>
    <t>11271_1</t>
  </si>
  <si>
    <t>11273_1</t>
  </si>
  <si>
    <t>11277_1</t>
  </si>
  <si>
    <t>11277_2</t>
  </si>
  <si>
    <t>11281_1</t>
  </si>
  <si>
    <t>11283_1</t>
  </si>
  <si>
    <t>11287_1</t>
  </si>
  <si>
    <t>11288_1</t>
  </si>
  <si>
    <t>11289_1</t>
  </si>
  <si>
    <t>11289_2</t>
  </si>
  <si>
    <t>11291_1</t>
  </si>
  <si>
    <t>11294_1</t>
  </si>
  <si>
    <t>11295_1</t>
  </si>
  <si>
    <t>11295_2</t>
  </si>
  <si>
    <t>11296_1</t>
  </si>
  <si>
    <t>11296_2</t>
  </si>
  <si>
    <t>11297_1</t>
  </si>
  <si>
    <t>11297_2</t>
  </si>
  <si>
    <t>11299_1</t>
  </si>
  <si>
    <t>11301_1</t>
  </si>
  <si>
    <t>11302_1</t>
  </si>
  <si>
    <t>11303_1</t>
  </si>
  <si>
    <t>11303_2</t>
  </si>
  <si>
    <t>11304_1</t>
  </si>
  <si>
    <t>11307_1</t>
  </si>
  <si>
    <t>11307_2</t>
  </si>
  <si>
    <t>11310_1</t>
  </si>
  <si>
    <t>11311_1</t>
  </si>
  <si>
    <t>11317_1</t>
  </si>
  <si>
    <t>11319_1</t>
  </si>
  <si>
    <t>11319_2</t>
  </si>
  <si>
    <t>11321_1</t>
  </si>
  <si>
    <t>11322_1</t>
  </si>
  <si>
    <t>11322_2</t>
  </si>
  <si>
    <t>11323_1</t>
  </si>
  <si>
    <t>11323_4</t>
  </si>
  <si>
    <t>11324_1</t>
  </si>
  <si>
    <t>11325_1</t>
  </si>
  <si>
    <t>11328_1</t>
  </si>
  <si>
    <t>11337_1</t>
  </si>
  <si>
    <t>11337_2</t>
  </si>
  <si>
    <t>11339_1</t>
  </si>
  <si>
    <t>11339_2</t>
  </si>
  <si>
    <t>11343_1</t>
  </si>
  <si>
    <t>11345_1</t>
  </si>
  <si>
    <t>11345_2</t>
  </si>
  <si>
    <t>11351_1</t>
  </si>
  <si>
    <t>11353_1</t>
  </si>
  <si>
    <t>11355_1</t>
  </si>
  <si>
    <t>11357_1</t>
  </si>
  <si>
    <t>11361_1</t>
  </si>
  <si>
    <t>11363_1</t>
  </si>
  <si>
    <t>11365_1</t>
  </si>
  <si>
    <t>11365_2</t>
  </si>
  <si>
    <t>11369_2</t>
  </si>
  <si>
    <t>11403_1</t>
  </si>
  <si>
    <t>11419_1</t>
  </si>
  <si>
    <t>11421_1</t>
  </si>
  <si>
    <t>11423_1</t>
  </si>
  <si>
    <t>11427_1</t>
  </si>
  <si>
    <t>11429_1</t>
  </si>
  <si>
    <t>11430_1</t>
  </si>
  <si>
    <t>11431_1</t>
  </si>
  <si>
    <t>11432_1</t>
  </si>
  <si>
    <t>11433_1</t>
  </si>
  <si>
    <t>11435_1</t>
  </si>
  <si>
    <t>11436_1</t>
  </si>
  <si>
    <t>11439_1</t>
  </si>
  <si>
    <t>11439_2</t>
  </si>
  <si>
    <t>11443_1</t>
  </si>
  <si>
    <t>11454_1</t>
  </si>
  <si>
    <t>11455_1</t>
  </si>
  <si>
    <t>11455_2</t>
  </si>
  <si>
    <t>11456_1</t>
  </si>
  <si>
    <t>11459_1</t>
  </si>
  <si>
    <t>11459_2</t>
  </si>
  <si>
    <t>11463_1</t>
  </si>
  <si>
    <t>11465_1</t>
  </si>
  <si>
    <t>11466_1</t>
  </si>
  <si>
    <t>11467_1</t>
  </si>
  <si>
    <t>11468_1</t>
  </si>
  <si>
    <t>11471_1</t>
  </si>
  <si>
    <t>11473_1</t>
  </si>
  <si>
    <t>11475_1</t>
  </si>
  <si>
    <t>11475_2</t>
  </si>
  <si>
    <t>11476_1</t>
  </si>
  <si>
    <t>11479_1</t>
  </si>
  <si>
    <t>11480_1</t>
  </si>
  <si>
    <t>11483_1</t>
  </si>
  <si>
    <t>11485_1</t>
  </si>
  <si>
    <t>11487_1</t>
  </si>
  <si>
    <t>11489_1</t>
  </si>
  <si>
    <t>11489_2</t>
  </si>
  <si>
    <t>11490_1</t>
  </si>
  <si>
    <t>11491_1</t>
  </si>
  <si>
    <t>11491_2</t>
  </si>
  <si>
    <t>11503_1</t>
  </si>
  <si>
    <t>11505_1</t>
  </si>
  <si>
    <t>11507_1</t>
  </si>
  <si>
    <t>11509_1</t>
  </si>
  <si>
    <t>11511_1</t>
  </si>
  <si>
    <t>11513_1</t>
  </si>
  <si>
    <t>11515_1</t>
  </si>
  <si>
    <t>11556_1</t>
  </si>
  <si>
    <t>11557_1</t>
  </si>
  <si>
    <t>11568_1</t>
  </si>
  <si>
    <t>11571_1</t>
  </si>
  <si>
    <t>11576_1</t>
  </si>
  <si>
    <t>11577_1</t>
  </si>
  <si>
    <t>11583_1</t>
  </si>
  <si>
    <t>11587_1</t>
  </si>
  <si>
    <t>11589_1</t>
  </si>
  <si>
    <t>11591_1</t>
  </si>
  <si>
    <t>11591_2</t>
  </si>
  <si>
    <t>11595_1</t>
  </si>
  <si>
    <t>11605_1</t>
  </si>
  <si>
    <t>11609_1</t>
  </si>
  <si>
    <t>11610_1</t>
  </si>
  <si>
    <t>11615_1</t>
  </si>
  <si>
    <t>11617_1</t>
  </si>
  <si>
    <t>11619_1</t>
  </si>
  <si>
    <t>11623_1</t>
  </si>
  <si>
    <t>11624_1</t>
  </si>
  <si>
    <t>11625_1</t>
  </si>
  <si>
    <t>11633_1</t>
  </si>
  <si>
    <t>11634_1</t>
  </si>
  <si>
    <t>11636_1</t>
  </si>
  <si>
    <t>11645_1</t>
  </si>
  <si>
    <t>11667_1</t>
  </si>
  <si>
    <t>11671_1</t>
  </si>
  <si>
    <t>11673_1</t>
  </si>
  <si>
    <t>11674_1</t>
  </si>
  <si>
    <t>11675_1</t>
  </si>
  <si>
    <t>11677_1</t>
  </si>
  <si>
    <t>11679_1</t>
  </si>
  <si>
    <t>11679_2</t>
  </si>
  <si>
    <t>11679_3</t>
  </si>
  <si>
    <t>11683_1</t>
  </si>
  <si>
    <t>11685_1</t>
  </si>
  <si>
    <t>11687_1</t>
  </si>
  <si>
    <t>11689_1</t>
  </si>
  <si>
    <t>11689_2</t>
  </si>
  <si>
    <t>11693_1</t>
  </si>
  <si>
    <t>11694_1</t>
  </si>
  <si>
    <t>11694_2</t>
  </si>
  <si>
    <t>11695_1</t>
  </si>
  <si>
    <t>11697_1</t>
  </si>
  <si>
    <t>11697_2</t>
  </si>
  <si>
    <t>11697_3</t>
  </si>
  <si>
    <t>11698_1</t>
  </si>
  <si>
    <t>11701_1</t>
  </si>
  <si>
    <t>11701_2</t>
  </si>
  <si>
    <t>11702_1</t>
  </si>
  <si>
    <t>11703_1</t>
  </si>
  <si>
    <t>11705_1</t>
  </si>
  <si>
    <t>11707_1</t>
  </si>
  <si>
    <t>11708_1</t>
  </si>
  <si>
    <t>11709_1</t>
  </si>
  <si>
    <t>11711_1</t>
  </si>
  <si>
    <t>11712_1</t>
  </si>
  <si>
    <t>11713_1</t>
  </si>
  <si>
    <t>11715_1</t>
  </si>
  <si>
    <t>11717_1</t>
  </si>
  <si>
    <t>11719_1</t>
  </si>
  <si>
    <t>11721_1</t>
  </si>
  <si>
    <t>11725_1</t>
  </si>
  <si>
    <t>11727_1</t>
  </si>
  <si>
    <t>11729_1</t>
  </si>
  <si>
    <t>11731_1</t>
  </si>
  <si>
    <t>11732_1</t>
  </si>
  <si>
    <t>11733_1</t>
  </si>
  <si>
    <t>11733_2</t>
  </si>
  <si>
    <t>11734_1</t>
  </si>
  <si>
    <t>11735_1</t>
  </si>
  <si>
    <t>11737_1</t>
  </si>
  <si>
    <t>11738_1</t>
  </si>
  <si>
    <t>11739_1</t>
  </si>
  <si>
    <t>11743_1</t>
  </si>
  <si>
    <t>11745_1</t>
  </si>
  <si>
    <t>11746_1</t>
  </si>
  <si>
    <t>11747_1</t>
  </si>
  <si>
    <t>11748_1</t>
  </si>
  <si>
    <t>11748_2</t>
  </si>
  <si>
    <t>11750_1</t>
  </si>
  <si>
    <t>11751_1</t>
  </si>
  <si>
    <t>11753_1</t>
  </si>
  <si>
    <t>11755_1</t>
  </si>
  <si>
    <t>11757_1</t>
  </si>
  <si>
    <t>11757_2</t>
  </si>
  <si>
    <t>11759_1</t>
  </si>
  <si>
    <t>11761_1</t>
  </si>
  <si>
    <t>11762_1</t>
  </si>
  <si>
    <t>11763_1</t>
  </si>
  <si>
    <t>11769_1</t>
  </si>
  <si>
    <t>11770_1</t>
  </si>
  <si>
    <t>11770_3</t>
  </si>
  <si>
    <t>11771_1</t>
  </si>
  <si>
    <t>11773_1</t>
  </si>
  <si>
    <t>11775_1</t>
  </si>
  <si>
    <t>11775_2</t>
  </si>
  <si>
    <t>11777_1</t>
  </si>
  <si>
    <t>11787_1</t>
  </si>
  <si>
    <t>11789_1</t>
  </si>
  <si>
    <t>11790_1</t>
  </si>
  <si>
    <t>11791_1</t>
  </si>
  <si>
    <t>11793_1</t>
  </si>
  <si>
    <t>11793_2</t>
  </si>
  <si>
    <t>11794_1</t>
  </si>
  <si>
    <t>11794_2</t>
  </si>
  <si>
    <t>11795_1</t>
  </si>
  <si>
    <t>11796_1</t>
  </si>
  <si>
    <t>11797_1</t>
  </si>
  <si>
    <t>11798_1</t>
  </si>
  <si>
    <t>11799_1</t>
  </si>
  <si>
    <t>11799_2</t>
  </si>
  <si>
    <t>11801_1</t>
  </si>
  <si>
    <t>11801_2</t>
  </si>
  <si>
    <t>11802_1</t>
  </si>
  <si>
    <t>11803_1</t>
  </si>
  <si>
    <t>11805_1</t>
  </si>
  <si>
    <t>11805_2</t>
  </si>
  <si>
    <t>11806_1</t>
  </si>
  <si>
    <t>11807_1</t>
  </si>
  <si>
    <t>11808_1</t>
  </si>
  <si>
    <t>11813_1</t>
  </si>
  <si>
    <t>11813_2</t>
  </si>
  <si>
    <t>11815_1</t>
  </si>
  <si>
    <t>11816_1</t>
  </si>
  <si>
    <t>11817_1</t>
  </si>
  <si>
    <t>11817_2</t>
  </si>
  <si>
    <t>11818_1</t>
  </si>
  <si>
    <t>11819_1</t>
  </si>
  <si>
    <t>11821_1</t>
  </si>
  <si>
    <t>11821_2</t>
  </si>
  <si>
    <t>11822_1</t>
  </si>
  <si>
    <t>11822_2</t>
  </si>
  <si>
    <t>11825_1</t>
  </si>
  <si>
    <t>11829_1</t>
  </si>
  <si>
    <t>11829_2</t>
  </si>
  <si>
    <t>11831_1</t>
  </si>
  <si>
    <t>11833_1</t>
  </si>
  <si>
    <t>11835_1</t>
  </si>
  <si>
    <t>11837_1</t>
  </si>
  <si>
    <t>11841_1</t>
  </si>
  <si>
    <t>11843_1</t>
  </si>
  <si>
    <t>11851_1</t>
  </si>
  <si>
    <t>11853_1</t>
  </si>
  <si>
    <t>11855_1</t>
  </si>
  <si>
    <t>11859_1</t>
  </si>
  <si>
    <t>11859_2</t>
  </si>
  <si>
    <t>11860_1</t>
  </si>
  <si>
    <t>11861_1</t>
  </si>
  <si>
    <t>11861_2</t>
  </si>
  <si>
    <t>11863_1</t>
  </si>
  <si>
    <t>11865_1</t>
  </si>
  <si>
    <t>11866_1</t>
  </si>
  <si>
    <t>11867_1</t>
  </si>
  <si>
    <t>11869_1</t>
  </si>
  <si>
    <t>11873_1</t>
  </si>
  <si>
    <t>11875_1</t>
  </si>
  <si>
    <t>11877_1</t>
  </si>
  <si>
    <t>11877_2</t>
  </si>
  <si>
    <t>11877_3</t>
  </si>
  <si>
    <t>11878_1</t>
  </si>
  <si>
    <t>11879_1</t>
  </si>
  <si>
    <t>11885_1</t>
  </si>
  <si>
    <t>11887_1</t>
  </si>
  <si>
    <t>11888_1</t>
  </si>
  <si>
    <t>11888_2</t>
  </si>
  <si>
    <t>11889_1</t>
  </si>
  <si>
    <t>11891_1</t>
  </si>
  <si>
    <t>11893_1</t>
  </si>
  <si>
    <t>11893_2</t>
  </si>
  <si>
    <t>11893_3</t>
  </si>
  <si>
    <t>11895_1</t>
  </si>
  <si>
    <t>11901_1</t>
  </si>
  <si>
    <t>11903_1</t>
  </si>
  <si>
    <t>11905_1</t>
  </si>
  <si>
    <t>11905_2</t>
  </si>
  <si>
    <t>11907_1</t>
  </si>
  <si>
    <t>11911_1</t>
  </si>
  <si>
    <t>11911_2</t>
  </si>
  <si>
    <t>11912_1</t>
  </si>
  <si>
    <t>11913_1</t>
  </si>
  <si>
    <t>11915_1</t>
  </si>
  <si>
    <t>11915_3</t>
  </si>
  <si>
    <t>11917_1</t>
  </si>
  <si>
    <t>11921_1</t>
  </si>
  <si>
    <t>11927_1</t>
  </si>
  <si>
    <t>11927_2</t>
  </si>
  <si>
    <t>11927_3</t>
  </si>
  <si>
    <t>11928_1</t>
  </si>
  <si>
    <t>11931_1</t>
  </si>
  <si>
    <t>11932_1</t>
  </si>
  <si>
    <t>11933_1</t>
  </si>
  <si>
    <t>11933_2</t>
  </si>
  <si>
    <t>11935_1</t>
  </si>
  <si>
    <t>11936_1</t>
  </si>
  <si>
    <t>11937_1</t>
  </si>
  <si>
    <t>11938_1</t>
  </si>
  <si>
    <t>11939_1</t>
  </si>
  <si>
    <t>11943_1</t>
  </si>
  <si>
    <t>11945_1</t>
  </si>
  <si>
    <t>11945_2</t>
  </si>
  <si>
    <t>11946_1</t>
  </si>
  <si>
    <t>11949_1</t>
  </si>
  <si>
    <t>11951_1</t>
  </si>
  <si>
    <t>11953_1</t>
  </si>
  <si>
    <t>11959_1</t>
  </si>
  <si>
    <t>12613_2</t>
  </si>
  <si>
    <t>13501_2</t>
  </si>
  <si>
    <t>13530_1</t>
  </si>
  <si>
    <t>13531_1</t>
  </si>
  <si>
    <t>13533_1</t>
  </si>
  <si>
    <t>13537_1</t>
  </si>
  <si>
    <t>13543_3</t>
  </si>
  <si>
    <t>13545_1</t>
  </si>
  <si>
    <t>13546_1</t>
  </si>
  <si>
    <t>13547_1</t>
  </si>
  <si>
    <t>13548_1</t>
  </si>
  <si>
    <t>13549_1</t>
  </si>
  <si>
    <t>13549_2</t>
  </si>
  <si>
    <t>13550_1</t>
  </si>
  <si>
    <t>13551_1</t>
  </si>
  <si>
    <t>13552_1</t>
  </si>
  <si>
    <t>13553_1</t>
  </si>
  <si>
    <t>13553_2</t>
  </si>
  <si>
    <t>13554_1</t>
  </si>
  <si>
    <t>13555_1</t>
  </si>
  <si>
    <t>13557_1</t>
  </si>
  <si>
    <t>13559_1</t>
  </si>
  <si>
    <t>13559_2</t>
  </si>
  <si>
    <t>13560_1</t>
  </si>
  <si>
    <t>13561_1</t>
  </si>
  <si>
    <t>13562_1</t>
  </si>
  <si>
    <t>13563_1</t>
  </si>
  <si>
    <t>13564_1</t>
  </si>
  <si>
    <t>13564_3</t>
  </si>
  <si>
    <t>13565_1</t>
  </si>
  <si>
    <t>13566_1</t>
  </si>
  <si>
    <t>13567_1</t>
  </si>
  <si>
    <t>13568_1</t>
  </si>
  <si>
    <t>13569_1</t>
  </si>
  <si>
    <t>13571_1</t>
  </si>
  <si>
    <t>13572_2</t>
  </si>
  <si>
    <t>13573_1</t>
  </si>
  <si>
    <t>13577_1</t>
  </si>
  <si>
    <t>13579_1</t>
  </si>
  <si>
    <t>13581_1</t>
  </si>
  <si>
    <t>13586_1</t>
  </si>
  <si>
    <t>13591_1</t>
  </si>
  <si>
    <t>13595_1</t>
  </si>
  <si>
    <t>13596_1</t>
  </si>
  <si>
    <t>13599_1</t>
  </si>
  <si>
    <t>13601_1</t>
  </si>
  <si>
    <t>13604_2</t>
  </si>
  <si>
    <t>13606_1</t>
  </si>
  <si>
    <t>13607_1</t>
  </si>
  <si>
    <t>13607_3</t>
  </si>
  <si>
    <t>13609_1</t>
  </si>
  <si>
    <t>13609_2</t>
  </si>
  <si>
    <t>13610_1</t>
  </si>
  <si>
    <t>13610_2</t>
  </si>
  <si>
    <t>13610_3</t>
  </si>
  <si>
    <t>13611_1</t>
  </si>
  <si>
    <t>13613_1</t>
  </si>
  <si>
    <t>13614_1</t>
  </si>
  <si>
    <t>13615_1</t>
  </si>
  <si>
    <t>13617_1</t>
  </si>
  <si>
    <t>13619_1</t>
  </si>
  <si>
    <t>13619_2</t>
  </si>
  <si>
    <t>13621_2</t>
  </si>
  <si>
    <t>13623_1</t>
  </si>
  <si>
    <t>13623_2</t>
  </si>
  <si>
    <t>13624_1</t>
  </si>
  <si>
    <t>13627_1</t>
  </si>
  <si>
    <t>13629_1</t>
  </si>
  <si>
    <t>13631_1</t>
  </si>
  <si>
    <t>13633_1</t>
  </si>
  <si>
    <t>13637_1</t>
  </si>
  <si>
    <t>13639_1</t>
  </si>
  <si>
    <t>13639_2</t>
  </si>
  <si>
    <t>13641_1</t>
  </si>
  <si>
    <t>13643_1</t>
  </si>
  <si>
    <t>13643_2</t>
  </si>
  <si>
    <t>13644_1</t>
  </si>
  <si>
    <t>13647_1</t>
  </si>
  <si>
    <t>13649_1</t>
  </si>
  <si>
    <t>13650_1</t>
  </si>
  <si>
    <t>13651_1</t>
  </si>
  <si>
    <t>13653_1</t>
  </si>
  <si>
    <t>13657_1</t>
  </si>
  <si>
    <t>13659_1</t>
  </si>
  <si>
    <t>13659_2</t>
  </si>
  <si>
    <t>13659_4</t>
  </si>
  <si>
    <t>13660_1</t>
  </si>
  <si>
    <t>13661_1</t>
  </si>
  <si>
    <t>13661_2</t>
  </si>
  <si>
    <t>13661_3</t>
  </si>
  <si>
    <t>13661_4</t>
  </si>
  <si>
    <t>13663_1</t>
  </si>
  <si>
    <t>13669_1</t>
  </si>
  <si>
    <t>13671_1</t>
  </si>
  <si>
    <t>13671_2</t>
  </si>
  <si>
    <t>13673_1</t>
  </si>
  <si>
    <t>13677_1</t>
  </si>
  <si>
    <t>13679_1</t>
  </si>
  <si>
    <t>13680_1</t>
  </si>
  <si>
    <t>13681_4</t>
  </si>
  <si>
    <t>13682_1</t>
  </si>
  <si>
    <t>13683_1</t>
  </si>
  <si>
    <t>13687_2</t>
  </si>
  <si>
    <t>13687_4</t>
  </si>
  <si>
    <t>13689_2</t>
  </si>
  <si>
    <t>13691_1</t>
  </si>
  <si>
    <t>13693_1</t>
  </si>
  <si>
    <t>13803_1</t>
  </si>
  <si>
    <t>13805_1</t>
  </si>
  <si>
    <t>13807_2</t>
  </si>
  <si>
    <t>13810_1</t>
  </si>
  <si>
    <t>13811_1</t>
  </si>
  <si>
    <t>13811_2</t>
  </si>
  <si>
    <t>13813_1</t>
  </si>
  <si>
    <t>13814_1</t>
  </si>
  <si>
    <t>13815_1</t>
  </si>
  <si>
    <t>13816_1</t>
  </si>
  <si>
    <t>13816_2</t>
  </si>
  <si>
    <t>13817_1</t>
  </si>
  <si>
    <t>13818_1</t>
  </si>
  <si>
    <t>13821_1</t>
  </si>
  <si>
    <t>13822_1</t>
  </si>
  <si>
    <t>13822_2</t>
  </si>
  <si>
    <t>13822_3</t>
  </si>
  <si>
    <t>13823_1</t>
  </si>
  <si>
    <t>13826_1</t>
  </si>
  <si>
    <t>13826_2</t>
  </si>
  <si>
    <t>13827_1</t>
  </si>
  <si>
    <t>13829_1</t>
  </si>
  <si>
    <t>13829_2</t>
  </si>
  <si>
    <t>13830_1</t>
  </si>
  <si>
    <t>13831_1</t>
  </si>
  <si>
    <t>13832_1</t>
  </si>
  <si>
    <t>13833_1</t>
  </si>
  <si>
    <t>13834_1</t>
  </si>
  <si>
    <t>13835_1</t>
  </si>
  <si>
    <t>13836_1</t>
  </si>
  <si>
    <t>13836_2</t>
  </si>
  <si>
    <t>13837_1</t>
  </si>
  <si>
    <t>13838_1</t>
  </si>
  <si>
    <t>13839_1</t>
  </si>
  <si>
    <t>13840_1</t>
  </si>
  <si>
    <t>13841_1</t>
  </si>
  <si>
    <t>13842_1</t>
  </si>
  <si>
    <t>13844_1</t>
  </si>
  <si>
    <t>13845_1</t>
  </si>
  <si>
    <t>13846_1</t>
  </si>
  <si>
    <t>13849_1</t>
  </si>
  <si>
    <t>13851_1</t>
  </si>
  <si>
    <t>13853_1</t>
  </si>
  <si>
    <t>13856_1</t>
  </si>
  <si>
    <t>13856_2</t>
  </si>
  <si>
    <t>13857_1</t>
  </si>
  <si>
    <t>13857_2</t>
  </si>
  <si>
    <t>13857_3</t>
  </si>
  <si>
    <t>13857_4</t>
  </si>
  <si>
    <t>13859_1</t>
  </si>
  <si>
    <t>13861_1</t>
  </si>
  <si>
    <t>13862_1</t>
  </si>
  <si>
    <t>13863_1</t>
  </si>
  <si>
    <t>13867_1</t>
  </si>
  <si>
    <t>13869_1</t>
  </si>
  <si>
    <t>13869_2</t>
  </si>
  <si>
    <t>13870_1</t>
  </si>
  <si>
    <t>13871_1</t>
  </si>
  <si>
    <t>13872_1</t>
  </si>
  <si>
    <t>13873_1</t>
  </si>
  <si>
    <t>13873_2</t>
  </si>
  <si>
    <t>13873_3</t>
  </si>
  <si>
    <t>13874_1</t>
  </si>
  <si>
    <t>13877_1</t>
  </si>
  <si>
    <t>13879_1</t>
  </si>
  <si>
    <t>13881_1</t>
  </si>
  <si>
    <t>13881_2</t>
  </si>
  <si>
    <t>13881_3</t>
  </si>
  <si>
    <t>13883_1</t>
  </si>
  <si>
    <t>13887_1</t>
  </si>
  <si>
    <t>13889_1</t>
  </si>
  <si>
    <t>13891_1</t>
  </si>
  <si>
    <t>13893_1</t>
  </si>
  <si>
    <t>13897_1</t>
  </si>
  <si>
    <t>13899_1</t>
  </si>
  <si>
    <t>13901_1</t>
  </si>
  <si>
    <t>13902_1</t>
  </si>
  <si>
    <t>13903_1</t>
  </si>
  <si>
    <t>13903_2</t>
  </si>
  <si>
    <t>13909_1</t>
  </si>
  <si>
    <t>13911_1</t>
  </si>
  <si>
    <t>13913_1</t>
  </si>
  <si>
    <t>13913_2</t>
  </si>
  <si>
    <t>13917_1</t>
  </si>
  <si>
    <t>13921_1</t>
  </si>
  <si>
    <t>13925_1</t>
  </si>
  <si>
    <t>13927_1</t>
  </si>
  <si>
    <t>13928_1</t>
  </si>
  <si>
    <t>13929_1</t>
  </si>
  <si>
    <t>13931_1</t>
  </si>
  <si>
    <t>13933_1</t>
  </si>
  <si>
    <t>13937_1</t>
  </si>
  <si>
    <t>13937_2</t>
  </si>
  <si>
    <t>13937_3</t>
  </si>
  <si>
    <t>13939_1</t>
  </si>
  <si>
    <t>13958_1</t>
  </si>
  <si>
    <t>13961_1</t>
  </si>
  <si>
    <t>13961_2</t>
  </si>
  <si>
    <t>13961_3</t>
  </si>
  <si>
    <t>13963_2</t>
  </si>
  <si>
    <t>13967_2</t>
  </si>
  <si>
    <t>14024_1</t>
  </si>
  <si>
    <t>14024_2</t>
  </si>
  <si>
    <t>14025_1</t>
  </si>
  <si>
    <t>14026_1</t>
  </si>
  <si>
    <t>14027_1</t>
  </si>
  <si>
    <t>14027_2</t>
  </si>
  <si>
    <t>14029_1</t>
  </si>
  <si>
    <t>14033_1</t>
  </si>
  <si>
    <t>14037_1</t>
  </si>
  <si>
    <t>14039_1</t>
  </si>
  <si>
    <t>14043_1</t>
  </si>
  <si>
    <t>14047_1</t>
  </si>
  <si>
    <t>14049_1</t>
  </si>
  <si>
    <t>14049_2</t>
  </si>
  <si>
    <t>14059_1</t>
  </si>
  <si>
    <t>14061_1</t>
  </si>
  <si>
    <t>14063_1</t>
  </si>
  <si>
    <t>14067_1</t>
  </si>
  <si>
    <t>14069_1</t>
  </si>
  <si>
    <t>14070_1</t>
  </si>
  <si>
    <t>14071_1</t>
  </si>
  <si>
    <t>14071_2</t>
  </si>
  <si>
    <t>14072_1</t>
  </si>
  <si>
    <t>14073_1</t>
  </si>
  <si>
    <t>14073_2</t>
  </si>
  <si>
    <t>14074_1</t>
  </si>
  <si>
    <t>14079_1</t>
  </si>
  <si>
    <t>14085_1</t>
  </si>
  <si>
    <t>14086_1</t>
  </si>
  <si>
    <t>14087_1</t>
  </si>
  <si>
    <t>14089_1</t>
  </si>
  <si>
    <t>14089_2</t>
  </si>
  <si>
    <t>14091_1</t>
  </si>
  <si>
    <t>14092_1</t>
  </si>
  <si>
    <t>14097_1</t>
  </si>
  <si>
    <t>14101_1</t>
  </si>
  <si>
    <t>14103_1</t>
  </si>
  <si>
    <t>14111_1</t>
  </si>
  <si>
    <t>14111_2</t>
  </si>
  <si>
    <t>14112_1</t>
  </si>
  <si>
    <t>14112_2</t>
  </si>
  <si>
    <t>14117_1</t>
  </si>
  <si>
    <t>14119_1</t>
  </si>
  <si>
    <t>14121_1</t>
  </si>
  <si>
    <t>14122_1</t>
  </si>
  <si>
    <t>14123_1</t>
  </si>
  <si>
    <t>14123_2</t>
  </si>
  <si>
    <t>14127_1</t>
  </si>
  <si>
    <t>14127_2</t>
  </si>
  <si>
    <t>14129_1</t>
  </si>
  <si>
    <t>14129_2</t>
  </si>
  <si>
    <t>14133_1</t>
  </si>
  <si>
    <t>14137_1</t>
  </si>
  <si>
    <t>14139_1</t>
  </si>
  <si>
    <t>14140_1</t>
  </si>
  <si>
    <t>14141_1</t>
  </si>
  <si>
    <t>14143_1</t>
  </si>
  <si>
    <t>14147_1</t>
  </si>
  <si>
    <t>14149_1</t>
  </si>
  <si>
    <t>14151_1</t>
  </si>
  <si>
    <t>14152_1</t>
  </si>
  <si>
    <t>14152_2</t>
  </si>
  <si>
    <t>14152_4</t>
  </si>
  <si>
    <t>14153_1</t>
  </si>
  <si>
    <t>14158_1</t>
  </si>
  <si>
    <t>14158_2</t>
  </si>
  <si>
    <t>14159_1</t>
  </si>
  <si>
    <t>14161_1</t>
  </si>
  <si>
    <t>14161_2</t>
  </si>
  <si>
    <t>14163_1</t>
  </si>
  <si>
    <t>14167_1</t>
  </si>
  <si>
    <t>14169_1</t>
  </si>
  <si>
    <t>14173_1</t>
  </si>
  <si>
    <t>14173_3</t>
  </si>
  <si>
    <t>14173_4</t>
  </si>
  <si>
    <t>14174_1</t>
  </si>
  <si>
    <t>14175_1</t>
  </si>
  <si>
    <t>14177_1</t>
  </si>
  <si>
    <t>14177_2</t>
  </si>
  <si>
    <t>14178_1</t>
  </si>
  <si>
    <t>14179_1</t>
  </si>
  <si>
    <t>14179_2</t>
  </si>
  <si>
    <t>14501_1</t>
  </si>
  <si>
    <t>14502_1</t>
  </si>
  <si>
    <t>14504_1</t>
  </si>
  <si>
    <t>14505_1</t>
  </si>
  <si>
    <t>14507_1</t>
  </si>
  <si>
    <t>14508_1</t>
  </si>
  <si>
    <t>14509_1</t>
  </si>
  <si>
    <t>14510_1</t>
  </si>
  <si>
    <t>14511_1</t>
  </si>
  <si>
    <t>14512_1</t>
  </si>
  <si>
    <t>14513_1</t>
  </si>
  <si>
    <t>14513_2</t>
  </si>
  <si>
    <t>14514_1</t>
  </si>
  <si>
    <t>14519_1</t>
  </si>
  <si>
    <t>14553_2</t>
  </si>
  <si>
    <t>14553_3</t>
  </si>
  <si>
    <t>14555_1</t>
  </si>
  <si>
    <t>14556_1</t>
  </si>
  <si>
    <t>14557_1</t>
  </si>
  <si>
    <t>14558_1</t>
  </si>
  <si>
    <t>15001_1</t>
  </si>
  <si>
    <t>15002_1</t>
  </si>
  <si>
    <t>15007_1</t>
  </si>
  <si>
    <t>15008_1</t>
  </si>
  <si>
    <t>15013_1</t>
  </si>
  <si>
    <t>15013_2</t>
  </si>
  <si>
    <t>15013_3</t>
  </si>
  <si>
    <t>15014_1</t>
  </si>
  <si>
    <t>15014_2</t>
  </si>
  <si>
    <t>15015_1</t>
  </si>
  <si>
    <t>15016_1</t>
  </si>
  <si>
    <t>15017_1</t>
  </si>
  <si>
    <t>15017_2</t>
  </si>
  <si>
    <t>15018_1</t>
  </si>
  <si>
    <t>15018_2</t>
  </si>
  <si>
    <t>15019_1</t>
  </si>
  <si>
    <t>15019_2</t>
  </si>
  <si>
    <t>15020_2</t>
  </si>
  <si>
    <t>15020_4</t>
  </si>
  <si>
    <t>15031_1</t>
  </si>
  <si>
    <t>15032_1</t>
  </si>
  <si>
    <t>15032_2</t>
  </si>
  <si>
    <t>15033_1</t>
  </si>
  <si>
    <t>15034_1</t>
  </si>
  <si>
    <t>15034_2</t>
  </si>
  <si>
    <t>15035_1</t>
  </si>
  <si>
    <t>15036_1</t>
  </si>
  <si>
    <t>15037_1</t>
  </si>
  <si>
    <t>15040_1</t>
  </si>
  <si>
    <t>15040_2</t>
  </si>
  <si>
    <t>15042_1</t>
  </si>
  <si>
    <t>15043_1</t>
  </si>
  <si>
    <t>15043_2</t>
  </si>
  <si>
    <t>15044_1</t>
  </si>
  <si>
    <t>15044_2</t>
  </si>
  <si>
    <t>15046_1</t>
  </si>
  <si>
    <t>15046_2</t>
  </si>
  <si>
    <t>15046_3</t>
  </si>
  <si>
    <t>15047_1</t>
  </si>
  <si>
    <t>15049_1</t>
  </si>
  <si>
    <t>15050_1</t>
  </si>
  <si>
    <t>15051_1</t>
  </si>
  <si>
    <t>15052_1</t>
  </si>
  <si>
    <t>15052_2</t>
  </si>
  <si>
    <t>15053_1</t>
  </si>
  <si>
    <t>15053_2</t>
  </si>
  <si>
    <t>15054_1</t>
  </si>
  <si>
    <t>15055_1</t>
  </si>
  <si>
    <t>15055_2</t>
  </si>
  <si>
    <t>15055_3</t>
  </si>
  <si>
    <t>15056_1</t>
  </si>
  <si>
    <t>15059_1</t>
  </si>
  <si>
    <t>15061_1</t>
  </si>
  <si>
    <t>15061_4</t>
  </si>
  <si>
    <t>15064_1</t>
  </si>
  <si>
    <t>15065_1</t>
  </si>
  <si>
    <t>15065_2</t>
  </si>
  <si>
    <t>15065_3</t>
  </si>
  <si>
    <t>15066_1</t>
  </si>
  <si>
    <t>15067_1</t>
  </si>
  <si>
    <t>15068_2</t>
  </si>
  <si>
    <t>15069_1</t>
  </si>
  <si>
    <t>15071_1</t>
  </si>
  <si>
    <t>16643_2</t>
  </si>
  <si>
    <t>16643_3</t>
  </si>
  <si>
    <t>16644_2</t>
  </si>
  <si>
    <t>16973_2</t>
  </si>
  <si>
    <t>Muutos</t>
  </si>
  <si>
    <t>(Kaikki)</t>
  </si>
  <si>
    <t>Riviotsikot</t>
  </si>
  <si>
    <t>(tyhjä)</t>
  </si>
  <si>
    <t>Kaikki yhteensä</t>
  </si>
  <si>
    <t>+- 50m</t>
  </si>
  <si>
    <t>Ei muutosta</t>
  </si>
  <si>
    <t>Määrä  / Tieosa</t>
  </si>
  <si>
    <t>Muutos sanallinen</t>
  </si>
  <si>
    <t>11225_2</t>
  </si>
  <si>
    <t>11323_2</t>
  </si>
  <si>
    <t>11324_2</t>
  </si>
  <si>
    <t>11717_2</t>
  </si>
  <si>
    <t>11721_2</t>
  </si>
  <si>
    <t>11770_2</t>
  </si>
  <si>
    <t>11837_2</t>
  </si>
  <si>
    <t>11845_1</t>
  </si>
  <si>
    <t>11845_3</t>
  </si>
  <si>
    <t>11906_1</t>
  </si>
  <si>
    <t>12_225</t>
  </si>
  <si>
    <t>12_226</t>
  </si>
  <si>
    <t>12_227</t>
  </si>
  <si>
    <t>130_14</t>
  </si>
  <si>
    <t>130_17</t>
  </si>
  <si>
    <t>130_9</t>
  </si>
  <si>
    <t>132_8</t>
  </si>
  <si>
    <t>134_4</t>
  </si>
  <si>
    <t>13572_1</t>
  </si>
  <si>
    <t>13599_2</t>
  </si>
  <si>
    <t>13607_2</t>
  </si>
  <si>
    <t>1361_5</t>
  </si>
  <si>
    <t>13611_2</t>
  </si>
  <si>
    <t>13619_3</t>
  </si>
  <si>
    <t>13631_2</t>
  </si>
  <si>
    <t>13659_3</t>
  </si>
  <si>
    <t>13670_1</t>
  </si>
  <si>
    <t>13680_2</t>
  </si>
  <si>
    <t>13682_2</t>
  </si>
  <si>
    <t>13689_1</t>
  </si>
  <si>
    <t>13911_2</t>
  </si>
  <si>
    <t>13958_2</t>
  </si>
  <si>
    <t>13967_1</t>
  </si>
  <si>
    <t>140_17</t>
  </si>
  <si>
    <t>140_20</t>
  </si>
  <si>
    <t>140_21</t>
  </si>
  <si>
    <t>140_22</t>
  </si>
  <si>
    <t>140_26</t>
  </si>
  <si>
    <t>140_31</t>
  </si>
  <si>
    <t>140_32</t>
  </si>
  <si>
    <t>140_34</t>
  </si>
  <si>
    <t>14039_2</t>
  </si>
  <si>
    <t>14041_1</t>
  </si>
  <si>
    <t>14043_2</t>
  </si>
  <si>
    <t>14141_2</t>
  </si>
  <si>
    <t>14152_3</t>
  </si>
  <si>
    <t>14175_2</t>
  </si>
  <si>
    <t>1430_3</t>
  </si>
  <si>
    <t>1431_3</t>
  </si>
  <si>
    <t>14501_3</t>
  </si>
  <si>
    <t>14504_2</t>
  </si>
  <si>
    <t>14513_3</t>
  </si>
  <si>
    <t>15001_2</t>
  </si>
  <si>
    <t>15002_2</t>
  </si>
  <si>
    <t>15013_4</t>
  </si>
  <si>
    <t>15020_3</t>
  </si>
  <si>
    <t>1635_6</t>
  </si>
  <si>
    <t>164_2</t>
  </si>
  <si>
    <t>167_3</t>
  </si>
  <si>
    <t>1691_4</t>
  </si>
  <si>
    <t>1711_2</t>
  </si>
  <si>
    <t>1732_3</t>
  </si>
  <si>
    <t>174_2</t>
  </si>
  <si>
    <t>2_24</t>
  </si>
  <si>
    <t>2_29</t>
  </si>
  <si>
    <t>24_5</t>
  </si>
  <si>
    <t>24_9</t>
  </si>
  <si>
    <t>2812_5</t>
  </si>
  <si>
    <t>2825_2</t>
  </si>
  <si>
    <t>2841_1</t>
  </si>
  <si>
    <t>2894_2</t>
  </si>
  <si>
    <t>295_2</t>
  </si>
  <si>
    <t>295_5</t>
  </si>
  <si>
    <t>295_7</t>
  </si>
  <si>
    <t>2954_2</t>
  </si>
  <si>
    <t>2956_1</t>
  </si>
  <si>
    <t>3_110</t>
  </si>
  <si>
    <t>3_114</t>
  </si>
  <si>
    <t>3_119</t>
  </si>
  <si>
    <t>3053_2</t>
  </si>
  <si>
    <t>312_2</t>
  </si>
  <si>
    <t>313_5</t>
  </si>
  <si>
    <t>3132_7</t>
  </si>
  <si>
    <t>3136_5</t>
  </si>
  <si>
    <t>314_3</t>
  </si>
  <si>
    <t>314_5</t>
  </si>
  <si>
    <t>314_8</t>
  </si>
  <si>
    <t>317_3</t>
  </si>
  <si>
    <t>3173_4</t>
  </si>
  <si>
    <t>3200_4</t>
  </si>
  <si>
    <t>4_117</t>
  </si>
  <si>
    <t>4_119</t>
  </si>
  <si>
    <t>4_205</t>
  </si>
  <si>
    <t>4_213</t>
  </si>
  <si>
    <t>413_2</t>
  </si>
  <si>
    <t>4251_2</t>
  </si>
  <si>
    <t>4251_8</t>
  </si>
  <si>
    <t>5_114</t>
  </si>
  <si>
    <t>53_4</t>
  </si>
  <si>
    <t>54_12</t>
  </si>
  <si>
    <t>6134_4</t>
  </si>
  <si>
    <t>6134_8</t>
  </si>
  <si>
    <t>1031_2</t>
  </si>
  <si>
    <t>1074_1</t>
  </si>
  <si>
    <t>110_12</t>
  </si>
  <si>
    <t>110_19</t>
  </si>
  <si>
    <t>110_7</t>
  </si>
  <si>
    <t>110_8</t>
  </si>
  <si>
    <t>11029_4</t>
  </si>
  <si>
    <t>111_5</t>
  </si>
  <si>
    <t>11240_1</t>
  </si>
  <si>
    <t>11298_1</t>
  </si>
  <si>
    <t>1130_3</t>
  </si>
  <si>
    <t>11301_2</t>
  </si>
  <si>
    <t>11323_3</t>
  </si>
  <si>
    <t>11641_1</t>
  </si>
  <si>
    <t>11664_1</t>
  </si>
  <si>
    <t>11731_2</t>
  </si>
  <si>
    <t>11763_2</t>
  </si>
  <si>
    <t>11788_1</t>
  </si>
  <si>
    <t>11825_2</t>
  </si>
  <si>
    <t>11869_2</t>
  </si>
  <si>
    <t>11915_2</t>
  </si>
  <si>
    <t>11917_2</t>
  </si>
  <si>
    <t>11949_2</t>
  </si>
  <si>
    <t>120_6</t>
  </si>
  <si>
    <t>120_8</t>
  </si>
  <si>
    <t>1251_1</t>
  </si>
  <si>
    <t>1252_1</t>
  </si>
  <si>
    <t>126_2</t>
  </si>
  <si>
    <t>126_3</t>
  </si>
  <si>
    <t>1281_1</t>
  </si>
  <si>
    <t>1301_1</t>
  </si>
  <si>
    <t>132_6</t>
  </si>
  <si>
    <t>1321_3</t>
  </si>
  <si>
    <t>1322_3</t>
  </si>
  <si>
    <t>1324_2</t>
  </si>
  <si>
    <t>1361_2</t>
  </si>
  <si>
    <t>13615_2</t>
  </si>
  <si>
    <t>13807_3</t>
  </si>
  <si>
    <t>139_3</t>
  </si>
  <si>
    <t>140_14</t>
  </si>
  <si>
    <t>140_6</t>
  </si>
  <si>
    <t>140_7</t>
  </si>
  <si>
    <t>1421_3</t>
  </si>
  <si>
    <t>1430_4</t>
  </si>
  <si>
    <t>145_3</t>
  </si>
  <si>
    <t>148_2</t>
  </si>
  <si>
    <t>148_7</t>
  </si>
  <si>
    <t>148_8</t>
  </si>
  <si>
    <t>1492_2</t>
  </si>
  <si>
    <t>1493_2</t>
  </si>
  <si>
    <t>1521_2</t>
  </si>
  <si>
    <t>1521_3</t>
  </si>
  <si>
    <t>162_2</t>
  </si>
  <si>
    <t>162_6</t>
  </si>
  <si>
    <t>167_10</t>
  </si>
  <si>
    <t>167_14</t>
  </si>
  <si>
    <t>170_12</t>
  </si>
  <si>
    <t>170_14</t>
  </si>
  <si>
    <t>170_22</t>
  </si>
  <si>
    <t>170_4</t>
  </si>
  <si>
    <t>174_6</t>
  </si>
  <si>
    <t>1751_2</t>
  </si>
  <si>
    <t>1761_2</t>
  </si>
  <si>
    <t>1791_2</t>
  </si>
  <si>
    <t>186_11</t>
  </si>
  <si>
    <t>186_13</t>
  </si>
  <si>
    <t>2_14</t>
  </si>
  <si>
    <t>25_1</t>
  </si>
  <si>
    <t>25_17</t>
  </si>
  <si>
    <t>25_26</t>
  </si>
  <si>
    <t>2850_2</t>
  </si>
  <si>
    <t>290_1</t>
  </si>
  <si>
    <t>290_2</t>
  </si>
  <si>
    <t>3_105</t>
  </si>
  <si>
    <t>3_107</t>
  </si>
  <si>
    <t>4_113</t>
  </si>
  <si>
    <t>45_8</t>
  </si>
  <si>
    <t>51_15</t>
  </si>
  <si>
    <t>52_6</t>
  </si>
  <si>
    <t>55_4</t>
  </si>
  <si>
    <t>6_117</t>
  </si>
  <si>
    <t>6_121</t>
  </si>
  <si>
    <t>6_122</t>
  </si>
  <si>
    <t>7_16</t>
  </si>
  <si>
    <t>7_22</t>
  </si>
  <si>
    <t>7_6</t>
  </si>
  <si>
    <t>Luokka 2024</t>
  </si>
  <si>
    <t>apu</t>
  </si>
  <si>
    <t>Liikenteen koostumus (vanha)</t>
  </si>
  <si>
    <t>Identtinen
vanhaan (=1)</t>
  </si>
  <si>
    <t>Uudenmaan ja Kanta-Hämeen maakuntien -maantieverkon laajuustyö (2024)</t>
  </si>
  <si>
    <t>osa</t>
  </si>
  <si>
    <t>pit</t>
  </si>
  <si>
    <t>v20y</t>
  </si>
  <si>
    <t>v20y_osuus</t>
  </si>
  <si>
    <t>1_1_3264</t>
  </si>
  <si>
    <t>1_2_2570</t>
  </si>
  <si>
    <t>1_3_3812</t>
  </si>
  <si>
    <t>1_4_3389</t>
  </si>
  <si>
    <t>1_5_6769</t>
  </si>
  <si>
    <t>1_6_5409</t>
  </si>
  <si>
    <t>1_7_7229</t>
  </si>
  <si>
    <t>1_8_5559</t>
  </si>
  <si>
    <t>1_9_4581</t>
  </si>
  <si>
    <t>1_10_4146</t>
  </si>
  <si>
    <t>1_11_6265</t>
  </si>
  <si>
    <t>1_12_3129</t>
  </si>
  <si>
    <t>1_13_5469</t>
  </si>
  <si>
    <t>1_14_5201</t>
  </si>
  <si>
    <t>1_15_7464</t>
  </si>
  <si>
    <t>1_16_2327</t>
  </si>
  <si>
    <t>1_17_3371</t>
  </si>
  <si>
    <t>2_1_4730</t>
  </si>
  <si>
    <t>2_2_2186</t>
  </si>
  <si>
    <t>2_3_3022</t>
  </si>
  <si>
    <t>2_4_4240</t>
  </si>
  <si>
    <t>2_5_6884</t>
  </si>
  <si>
    <t>2_12_4783</t>
  </si>
  <si>
    <t>2_13_5174</t>
  </si>
  <si>
    <t>2_15_6921</t>
  </si>
  <si>
    <t>2_16_6205</t>
  </si>
  <si>
    <t>2_17_5419</t>
  </si>
  <si>
    <t>2_18_2879</t>
  </si>
  <si>
    <t>2_20_7585</t>
  </si>
  <si>
    <t>2_21_5827</t>
  </si>
  <si>
    <t>2_22_4800</t>
  </si>
  <si>
    <t>2_23_14438</t>
  </si>
  <si>
    <t>2_25_4229</t>
  </si>
  <si>
    <t>2_26_4009</t>
  </si>
  <si>
    <t>2_27_3791</t>
  </si>
  <si>
    <t>2_28_6214</t>
  </si>
  <si>
    <t>3_101_8782</t>
  </si>
  <si>
    <t>3_102_3600</t>
  </si>
  <si>
    <t>3_103_7468</t>
  </si>
  <si>
    <t>3_104_11597</t>
  </si>
  <si>
    <t>3_106_12688</t>
  </si>
  <si>
    <t>3_108_6310</t>
  </si>
  <si>
    <t>3_109_12200</t>
  </si>
  <si>
    <t>3_111_3532</t>
  </si>
  <si>
    <t>3_112_9005</t>
  </si>
  <si>
    <t>3_113_12352</t>
  </si>
  <si>
    <t>3_115_7670</t>
  </si>
  <si>
    <t>3_116_5750</t>
  </si>
  <si>
    <t>3_117_5215</t>
  </si>
  <si>
    <t>3_118_12299</t>
  </si>
  <si>
    <t>3_120_4531</t>
  </si>
  <si>
    <t>3_121_8822</t>
  </si>
  <si>
    <t>4_101_7809</t>
  </si>
  <si>
    <t>4_102_4353</t>
  </si>
  <si>
    <t>4_103_4770</t>
  </si>
  <si>
    <t>4_104_3814</t>
  </si>
  <si>
    <t>4_105_4470</t>
  </si>
  <si>
    <t>4_106_4914</t>
  </si>
  <si>
    <t>4_107_7519</t>
  </si>
  <si>
    <t>4_108_5286</t>
  </si>
  <si>
    <t>4_109_7193</t>
  </si>
  <si>
    <t>4_110_4710</t>
  </si>
  <si>
    <t>4_111_4719</t>
  </si>
  <si>
    <t>4_112_6187</t>
  </si>
  <si>
    <t>4_114_4677</t>
  </si>
  <si>
    <t>4_115_8468</t>
  </si>
  <si>
    <t>4_116_11038</t>
  </si>
  <si>
    <t>4_118_9147</t>
  </si>
  <si>
    <t>4_120_6245</t>
  </si>
  <si>
    <t>4_201_2176</t>
  </si>
  <si>
    <t>4_202_3047</t>
  </si>
  <si>
    <t>4_203_6574</t>
  </si>
  <si>
    <t>4_204_8791</t>
  </si>
  <si>
    <t>4_206_5815</t>
  </si>
  <si>
    <t>4_207_4479</t>
  </si>
  <si>
    <t>4_208_5342</t>
  </si>
  <si>
    <t>4_209_3047</t>
  </si>
  <si>
    <t>4_210_3508</t>
  </si>
  <si>
    <t>4_211_6885</t>
  </si>
  <si>
    <t>4_212_12301</t>
  </si>
  <si>
    <t>4_214_6630</t>
  </si>
  <si>
    <t>4_215_4853</t>
  </si>
  <si>
    <t>4_216_3952</t>
  </si>
  <si>
    <t>4_217_2859</t>
  </si>
  <si>
    <t>4_218_6104</t>
  </si>
  <si>
    <t>4_219_6565</t>
  </si>
  <si>
    <t>4_220_3797</t>
  </si>
  <si>
    <t>5_113_13004</t>
  </si>
  <si>
    <t>5_115_1623</t>
  </si>
  <si>
    <t>5_116_10103</t>
  </si>
  <si>
    <t>6_116_10270</t>
  </si>
  <si>
    <t>6_118_6024</t>
  </si>
  <si>
    <t>6_119_2391</t>
  </si>
  <si>
    <t>6_120_9320</t>
  </si>
  <si>
    <t>6_123_4759</t>
  </si>
  <si>
    <t>6_124_1510</t>
  </si>
  <si>
    <t>7_1_3135</t>
  </si>
  <si>
    <t>7_2_4870</t>
  </si>
  <si>
    <t>7_3_4644</t>
  </si>
  <si>
    <t>7_4_4648</t>
  </si>
  <si>
    <t>7_5_7944</t>
  </si>
  <si>
    <t>7_7_6330</t>
  </si>
  <si>
    <t>7_8_3836</t>
  </si>
  <si>
    <t>7_9_4570</t>
  </si>
  <si>
    <t>7_10_1860</t>
  </si>
  <si>
    <t>7_11_4766</t>
  </si>
  <si>
    <t>7_12_4371</t>
  </si>
  <si>
    <t>7_13_4521</t>
  </si>
  <si>
    <t>7_14_3819</t>
  </si>
  <si>
    <t>7_15_4811</t>
  </si>
  <si>
    <t>7_17_4502</t>
  </si>
  <si>
    <t>7_18_4540</t>
  </si>
  <si>
    <t>7_19_4222</t>
  </si>
  <si>
    <t>7_20_9138</t>
  </si>
  <si>
    <t>7_21_1487</t>
  </si>
  <si>
    <t>9_118_2993</t>
  </si>
  <si>
    <t>9_119_4197</t>
  </si>
  <si>
    <t>9_120_7179</t>
  </si>
  <si>
    <t>10_10_10282</t>
  </si>
  <si>
    <t>10_12_6982</t>
  </si>
  <si>
    <t>10_13_4224</t>
  </si>
  <si>
    <t>10_14_6742</t>
  </si>
  <si>
    <t>10_15_4643</t>
  </si>
  <si>
    <t>10_17_6533</t>
  </si>
  <si>
    <t>10_18_5561</t>
  </si>
  <si>
    <t>10_19_5705</t>
  </si>
  <si>
    <t>10_20_5238</t>
  </si>
  <si>
    <t>10_21_9765</t>
  </si>
  <si>
    <t>10_23_7452</t>
  </si>
  <si>
    <t>10_24_8756</t>
  </si>
  <si>
    <t>10_25_6298</t>
  </si>
  <si>
    <t>10_26_1501</t>
  </si>
  <si>
    <t>10_27_1325</t>
  </si>
  <si>
    <t>10_28_7168</t>
  </si>
  <si>
    <t>10_29_5397</t>
  </si>
  <si>
    <t>10_30_7297</t>
  </si>
  <si>
    <t>10_31_2911</t>
  </si>
  <si>
    <t>12_210_6975</t>
  </si>
  <si>
    <t>12_211_5366</t>
  </si>
  <si>
    <t>12_212_5461</t>
  </si>
  <si>
    <t>12_213_8087</t>
  </si>
  <si>
    <t>12_214_4941</t>
  </si>
  <si>
    <t>12_215_6525</t>
  </si>
  <si>
    <t>12_216_3653</t>
  </si>
  <si>
    <t>12_217_6441</t>
  </si>
  <si>
    <t>12_218_5157</t>
  </si>
  <si>
    <t>12_219_6203</t>
  </si>
  <si>
    <t>12_220_6462</t>
  </si>
  <si>
    <t>12_221_6808</t>
  </si>
  <si>
    <t>12_222_5044</t>
  </si>
  <si>
    <t>12_223_4573</t>
  </si>
  <si>
    <t>12_224_26205</t>
  </si>
  <si>
    <t>12_228_6545</t>
  </si>
  <si>
    <t>12_229_4032</t>
  </si>
  <si>
    <t>12_230_4353</t>
  </si>
  <si>
    <t>12_231_5040</t>
  </si>
  <si>
    <t>12_232_1016</t>
  </si>
  <si>
    <t>12_233_1704</t>
  </si>
  <si>
    <t>24_1_4213</t>
  </si>
  <si>
    <t>24_2_5897</t>
  </si>
  <si>
    <t>24_3_5557</t>
  </si>
  <si>
    <t>24_4_10200</t>
  </si>
  <si>
    <t>24_6_5930</t>
  </si>
  <si>
    <t>24_7_3726</t>
  </si>
  <si>
    <t>24_8_11306</t>
  </si>
  <si>
    <t>24_10_5315</t>
  </si>
  <si>
    <t>24_11_6343</t>
  </si>
  <si>
    <t>24_12_8631</t>
  </si>
  <si>
    <t>24_13_4719</t>
  </si>
  <si>
    <t>25_1_2927</t>
  </si>
  <si>
    <t>25_2_2217</t>
  </si>
  <si>
    <t>25_3_3609</t>
  </si>
  <si>
    <t>25_4_5510</t>
  </si>
  <si>
    <t>25_5_4530</t>
  </si>
  <si>
    <t>25_6_4776</t>
  </si>
  <si>
    <t>25_7_7731</t>
  </si>
  <si>
    <t>25_8_1477</t>
  </si>
  <si>
    <t>25_9_3688</t>
  </si>
  <si>
    <t>25_11_5870</t>
  </si>
  <si>
    <t>25_12_6025</t>
  </si>
  <si>
    <t>25_13_3002</t>
  </si>
  <si>
    <t>25_14_1991</t>
  </si>
  <si>
    <t>25_15_3225</t>
  </si>
  <si>
    <t>25_16_10601</t>
  </si>
  <si>
    <t>25_18_3843</t>
  </si>
  <si>
    <t>25_19_7311</t>
  </si>
  <si>
    <t>25_20_7496</t>
  </si>
  <si>
    <t>25_21_940</t>
  </si>
  <si>
    <t>25_22_1806</t>
  </si>
  <si>
    <t>25_23_6022</t>
  </si>
  <si>
    <t>25_24_5425</t>
  </si>
  <si>
    <t>25_25_10513</t>
  </si>
  <si>
    <t>25_27_3908</t>
  </si>
  <si>
    <t>25_28_5824</t>
  </si>
  <si>
    <t>25_29_6020</t>
  </si>
  <si>
    <t>25_30_2223</t>
  </si>
  <si>
    <t>25_31_3948</t>
  </si>
  <si>
    <t>25_32_5507</t>
  </si>
  <si>
    <t>25_33_7777</t>
  </si>
  <si>
    <t>25_34_5604</t>
  </si>
  <si>
    <t>25_35_6674</t>
  </si>
  <si>
    <t>25_36_4130</t>
  </si>
  <si>
    <t>45_1_5533</t>
  </si>
  <si>
    <t>45_2_7073</t>
  </si>
  <si>
    <t>45_3_8967</t>
  </si>
  <si>
    <t>45_4_3428</t>
  </si>
  <si>
    <t>45_5_1620</t>
  </si>
  <si>
    <t>45_6_4658</t>
  </si>
  <si>
    <t>45_7_8089</t>
  </si>
  <si>
    <t>45_9_2592</t>
  </si>
  <si>
    <t>45_10_4641</t>
  </si>
  <si>
    <t>46_11_6772</t>
  </si>
  <si>
    <t>46_12_9070</t>
  </si>
  <si>
    <t>46_13_3564</t>
  </si>
  <si>
    <t>50_1_11986</t>
  </si>
  <si>
    <t>50_3_5530</t>
  </si>
  <si>
    <t>50_4_5905</t>
  </si>
  <si>
    <t>50_5_3734</t>
  </si>
  <si>
    <t>50_6_7231</t>
  </si>
  <si>
    <t>50_7_6256</t>
  </si>
  <si>
    <t>50_8_3101</t>
  </si>
  <si>
    <t>51_1_1808</t>
  </si>
  <si>
    <t>51_2_2461</t>
  </si>
  <si>
    <t>51_3_5995</t>
  </si>
  <si>
    <t>51_4_3246</t>
  </si>
  <si>
    <t>51_5_2777</t>
  </si>
  <si>
    <t>51_6_5276</t>
  </si>
  <si>
    <t>51_7_5030</t>
  </si>
  <si>
    <t>51_8_5930</t>
  </si>
  <si>
    <t>51_9_4386</t>
  </si>
  <si>
    <t>51_10_6829</t>
  </si>
  <si>
    <t>51_11_4541</t>
  </si>
  <si>
    <t>51_12_4270</t>
  </si>
  <si>
    <t>51_13_6214</t>
  </si>
  <si>
    <t>51_14_11185</t>
  </si>
  <si>
    <t>51_16_5895</t>
  </si>
  <si>
    <t>52_1_6240</t>
  </si>
  <si>
    <t>52_2_5486</t>
  </si>
  <si>
    <t>52_3_1414</t>
  </si>
  <si>
    <t>52_4_5030</t>
  </si>
  <si>
    <t>52_5_3100</t>
  </si>
  <si>
    <t>52_6_5870</t>
  </si>
  <si>
    <t>52_20_4956</t>
  </si>
  <si>
    <t>52_21_4750</t>
  </si>
  <si>
    <t>53_1_410</t>
  </si>
  <si>
    <t>53_2_16222</t>
  </si>
  <si>
    <t>53_3_14049</t>
  </si>
  <si>
    <t>53_5_9684</t>
  </si>
  <si>
    <t>54_1_5079</t>
  </si>
  <si>
    <t>54_2_4498</t>
  </si>
  <si>
    <t>54_3_3690</t>
  </si>
  <si>
    <t>54_4_3234</t>
  </si>
  <si>
    <t>54_5_4617</t>
  </si>
  <si>
    <t>54_6_7710</t>
  </si>
  <si>
    <t>54_8_5714</t>
  </si>
  <si>
    <t>54_9_4317</t>
  </si>
  <si>
    <t>54_10_4557</t>
  </si>
  <si>
    <t>54_11_10712</t>
  </si>
  <si>
    <t>54_13_6618</t>
  </si>
  <si>
    <t>54_14_4880</t>
  </si>
  <si>
    <t>54_15_6460</t>
  </si>
  <si>
    <t>54_16_6495</t>
  </si>
  <si>
    <t>54_17_7218</t>
  </si>
  <si>
    <t>54_18_4354</t>
  </si>
  <si>
    <t>54_19_4992</t>
  </si>
  <si>
    <t>55_1_8068</t>
  </si>
  <si>
    <t>55_2_5995</t>
  </si>
  <si>
    <t>55_3_15082</t>
  </si>
  <si>
    <t>55_5_4763</t>
  </si>
  <si>
    <t>55_6_929</t>
  </si>
  <si>
    <t>57_1_6825</t>
  </si>
  <si>
    <t>57_2_6073</t>
  </si>
  <si>
    <t>57_3_7636</t>
  </si>
  <si>
    <t>57_5_7385</t>
  </si>
  <si>
    <t>57_6_3542</t>
  </si>
  <si>
    <t>100_1_2893</t>
  </si>
  <si>
    <t>101_1_1042</t>
  </si>
  <si>
    <t>101_2_4094</t>
  </si>
  <si>
    <t>101_3_1088</t>
  </si>
  <si>
    <t>101_4_3253</t>
  </si>
  <si>
    <t>101_5_2162</t>
  </si>
  <si>
    <t>101_6_2699</t>
  </si>
  <si>
    <t>101_7_5498</t>
  </si>
  <si>
    <t>101_8_4252</t>
  </si>
  <si>
    <t>102_1_1933</t>
  </si>
  <si>
    <t>102_2_5049</t>
  </si>
  <si>
    <t>103_1_4482</t>
  </si>
  <si>
    <t>104_1_6045</t>
  </si>
  <si>
    <t>104_2_6470</t>
  </si>
  <si>
    <t>104_3_1020</t>
  </si>
  <si>
    <t>104_4_2123</t>
  </si>
  <si>
    <t>104_5_4513</t>
  </si>
  <si>
    <t>104_6_5455</t>
  </si>
  <si>
    <t>104_7_5546</t>
  </si>
  <si>
    <t>104_8_714</t>
  </si>
  <si>
    <t>104_9_4931</t>
  </si>
  <si>
    <t>104_10_4566</t>
  </si>
  <si>
    <t>110_1_4960</t>
  </si>
  <si>
    <t>110_3_1468</t>
  </si>
  <si>
    <t>110_4_2137</t>
  </si>
  <si>
    <t>110_5_2423</t>
  </si>
  <si>
    <t>110_6_11500</t>
  </si>
  <si>
    <t>110_9_4905</t>
  </si>
  <si>
    <t>110_10_4098</t>
  </si>
  <si>
    <t>110_11_9389</t>
  </si>
  <si>
    <t>110_13_6890</t>
  </si>
  <si>
    <t>110_14_5810</t>
  </si>
  <si>
    <t>110_15_3367</t>
  </si>
  <si>
    <t>110_16_3856</t>
  </si>
  <si>
    <t>110_17_4215</t>
  </si>
  <si>
    <t>110_18_5338</t>
  </si>
  <si>
    <t>111_1_4449</t>
  </si>
  <si>
    <t>111_2_8477</t>
  </si>
  <si>
    <t>111_3_2732</t>
  </si>
  <si>
    <t>111_4_12953</t>
  </si>
  <si>
    <t>112_1_7773</t>
  </si>
  <si>
    <t>112_2_5340</t>
  </si>
  <si>
    <t>114_1_1556</t>
  </si>
  <si>
    <t>115_1_2454</t>
  </si>
  <si>
    <t>115_2_6044</t>
  </si>
  <si>
    <t>115_3_790</t>
  </si>
  <si>
    <t>116_1_5404</t>
  </si>
  <si>
    <t>116_2_7118</t>
  </si>
  <si>
    <t>120_1_1842</t>
  </si>
  <si>
    <t>120_2_1685</t>
  </si>
  <si>
    <t>120_3_5569</t>
  </si>
  <si>
    <t>120_4_7010</t>
  </si>
  <si>
    <t>120_5_14212</t>
  </si>
  <si>
    <t>120_7_8835</t>
  </si>
  <si>
    <t>120_9_4289</t>
  </si>
  <si>
    <t>120_10_2492</t>
  </si>
  <si>
    <t>125_1_5782</t>
  </si>
  <si>
    <t>125_2_4204</t>
  </si>
  <si>
    <t>126_1_9188</t>
  </si>
  <si>
    <t>127_1_3271</t>
  </si>
  <si>
    <t>127_2_6390</t>
  </si>
  <si>
    <t>127_3_2836</t>
  </si>
  <si>
    <t>130_1_3858</t>
  </si>
  <si>
    <t>130_2_4005</t>
  </si>
  <si>
    <t>130_3_4632</t>
  </si>
  <si>
    <t>130_4_7053</t>
  </si>
  <si>
    <t>130_5_6730</t>
  </si>
  <si>
    <t>130_6_5571</t>
  </si>
  <si>
    <t>130_7_6760</t>
  </si>
  <si>
    <t>130_8_12341</t>
  </si>
  <si>
    <t>130_10_3368</t>
  </si>
  <si>
    <t>130_11_8980</t>
  </si>
  <si>
    <t>130_12_4308</t>
  </si>
  <si>
    <t>130_13_21070</t>
  </si>
  <si>
    <t>130_15_5380</t>
  </si>
  <si>
    <t>130_16_12615</t>
  </si>
  <si>
    <t>130_18_5051</t>
  </si>
  <si>
    <t>130_19_5650</t>
  </si>
  <si>
    <t>132_1_9800</t>
  </si>
  <si>
    <t>132_2_7048</t>
  </si>
  <si>
    <t>132_3_3509</t>
  </si>
  <si>
    <t>132_4_5561</t>
  </si>
  <si>
    <t>132_5_7887</t>
  </si>
  <si>
    <t>132_7_10159</t>
  </si>
  <si>
    <t>132_9_2000</t>
  </si>
  <si>
    <t>132_10_6803</t>
  </si>
  <si>
    <t>132_11_3863</t>
  </si>
  <si>
    <t>133_1_6490</t>
  </si>
  <si>
    <t>133_2_6516</t>
  </si>
  <si>
    <t>133_3_4590</t>
  </si>
  <si>
    <t>134_1_5814</t>
  </si>
  <si>
    <t>134_2_11316</t>
  </si>
  <si>
    <t>135_1_1745</t>
  </si>
  <si>
    <t>138_1_1802</t>
  </si>
  <si>
    <t>139_1_4311</t>
  </si>
  <si>
    <t>139_2_6867</t>
  </si>
  <si>
    <t>139_3_607</t>
  </si>
  <si>
    <t>140_4_3895</t>
  </si>
  <si>
    <t>140_5_18698</t>
  </si>
  <si>
    <t>140_8_4667</t>
  </si>
  <si>
    <t>140_9_5478</t>
  </si>
  <si>
    <t>140_10_4761</t>
  </si>
  <si>
    <t>140_11_4590</t>
  </si>
  <si>
    <t>140_12_1910</t>
  </si>
  <si>
    <t>140_13_8498</t>
  </si>
  <si>
    <t>140_15_6078</t>
  </si>
  <si>
    <t>140_16_8207</t>
  </si>
  <si>
    <t>140_18_5015</t>
  </si>
  <si>
    <t>140_19_11017</t>
  </si>
  <si>
    <t>140_21_4247</t>
  </si>
  <si>
    <t>140_22_816</t>
  </si>
  <si>
    <t>140_23_3458</t>
  </si>
  <si>
    <t>140_24_3455</t>
  </si>
  <si>
    <t>140_25_3710</t>
  </si>
  <si>
    <t>140_26_7994</t>
  </si>
  <si>
    <t>140_27_3218</t>
  </si>
  <si>
    <t>140_28_3015</t>
  </si>
  <si>
    <t>140_29_2944</t>
  </si>
  <si>
    <t>140_30_6659</t>
  </si>
  <si>
    <t>140_32_3162</t>
  </si>
  <si>
    <t>140_33_8427</t>
  </si>
  <si>
    <t>140_35_6238</t>
  </si>
  <si>
    <t>143_1_5830</t>
  </si>
  <si>
    <t>145_1_2770</t>
  </si>
  <si>
    <t>145_2_5038</t>
  </si>
  <si>
    <t>145_3_1831</t>
  </si>
  <si>
    <t>145_4_1129</t>
  </si>
  <si>
    <t>146_1_3900</t>
  </si>
  <si>
    <t>146_2_4662</t>
  </si>
  <si>
    <t>146_3_4917</t>
  </si>
  <si>
    <t>148_1_5408</t>
  </si>
  <si>
    <t>148_3_6891</t>
  </si>
  <si>
    <t>148_4_3906</t>
  </si>
  <si>
    <t>148_5_1928</t>
  </si>
  <si>
    <t>148_6_12023</t>
  </si>
  <si>
    <t>151_1_4230</t>
  </si>
  <si>
    <t>151_2_6912</t>
  </si>
  <si>
    <t>152_1_7468</t>
  </si>
  <si>
    <t>162_1_7659</t>
  </si>
  <si>
    <t>162_3_4684</t>
  </si>
  <si>
    <t>162_4_5150</t>
  </si>
  <si>
    <t>162_5_10346</t>
  </si>
  <si>
    <t>164_1_6390</t>
  </si>
  <si>
    <t>164_3_7330</t>
  </si>
  <si>
    <t>164_4_2525</t>
  </si>
  <si>
    <t>167_1_6387</t>
  </si>
  <si>
    <t>167_2_6590</t>
  </si>
  <si>
    <t>167_4_4145</t>
  </si>
  <si>
    <t>167_5_4613</t>
  </si>
  <si>
    <t>167_6_923</t>
  </si>
  <si>
    <t>167_7_3549</t>
  </si>
  <si>
    <t>167_8_5650</t>
  </si>
  <si>
    <t>167_9_9397</t>
  </si>
  <si>
    <t>167_11_1310</t>
  </si>
  <si>
    <t>167_12_6900</t>
  </si>
  <si>
    <t>167_13_8267</t>
  </si>
  <si>
    <t>167_15_3337</t>
  </si>
  <si>
    <t>170_1_3987</t>
  </si>
  <si>
    <t>170_2_4060</t>
  </si>
  <si>
    <t>170_3_6671</t>
  </si>
  <si>
    <t>170_5_6610</t>
  </si>
  <si>
    <t>170_6_5670</t>
  </si>
  <si>
    <t>170_7_2459</t>
  </si>
  <si>
    <t>170_8_7395</t>
  </si>
  <si>
    <t>170_9_4351</t>
  </si>
  <si>
    <t>170_10_6167</t>
  </si>
  <si>
    <t>170_11_9237</t>
  </si>
  <si>
    <t>170_13_9056</t>
  </si>
  <si>
    <t>170_15_3487</t>
  </si>
  <si>
    <t>170_16_6795</t>
  </si>
  <si>
    <t>170_17_3601</t>
  </si>
  <si>
    <t>170_18_5422</t>
  </si>
  <si>
    <t>170_19_4012</t>
  </si>
  <si>
    <t>170_20_3671</t>
  </si>
  <si>
    <t>170_21_7786</t>
  </si>
  <si>
    <t>172_1_4626</t>
  </si>
  <si>
    <t>172_2_5843</t>
  </si>
  <si>
    <t>172_3_7864</t>
  </si>
  <si>
    <t>172_4_3720</t>
  </si>
  <si>
    <t>172_5_3376</t>
  </si>
  <si>
    <t>174_1_10586</t>
  </si>
  <si>
    <t>174_3_6065</t>
  </si>
  <si>
    <t>174_4_6444</t>
  </si>
  <si>
    <t>174_5_9408</t>
  </si>
  <si>
    <t>176_1_6557</t>
  </si>
  <si>
    <t>176_2_1824</t>
  </si>
  <si>
    <t>176_3_6064</t>
  </si>
  <si>
    <t>176_4_5737</t>
  </si>
  <si>
    <t>178_1_5360</t>
  </si>
  <si>
    <t>186_9_4094</t>
  </si>
  <si>
    <t>186_10_7274</t>
  </si>
  <si>
    <t>186_12_13628</t>
  </si>
  <si>
    <t>186_14_2690</t>
  </si>
  <si>
    <t>186_15_4173</t>
  </si>
  <si>
    <t>213_1_4793</t>
  </si>
  <si>
    <t>213_2_5346</t>
  </si>
  <si>
    <t>213_3_5917</t>
  </si>
  <si>
    <t>232_1_3843</t>
  </si>
  <si>
    <t>280_1_2244</t>
  </si>
  <si>
    <t>280_2_4690</t>
  </si>
  <si>
    <t>280_3_5778</t>
  </si>
  <si>
    <t>280_4_6618</t>
  </si>
  <si>
    <t>280_5_3932</t>
  </si>
  <si>
    <t>282_6_9696</t>
  </si>
  <si>
    <t>282_7_8423</t>
  </si>
  <si>
    <t>283_1_6855</t>
  </si>
  <si>
    <t>283_2_5911</t>
  </si>
  <si>
    <t>283_3_8487</t>
  </si>
  <si>
    <t>283_4_3565</t>
  </si>
  <si>
    <t>284_1_4214</t>
  </si>
  <si>
    <t>284_2_8248</t>
  </si>
  <si>
    <t>284_3_8972</t>
  </si>
  <si>
    <t>284_5_3480</t>
  </si>
  <si>
    <t>284_6_7858</t>
  </si>
  <si>
    <t>290_1_3512</t>
  </si>
  <si>
    <t>290_2_3525</t>
  </si>
  <si>
    <t>290_3_1483</t>
  </si>
  <si>
    <t>290_4_4915</t>
  </si>
  <si>
    <t>290_5_5824</t>
  </si>
  <si>
    <t>290_6_6325</t>
  </si>
  <si>
    <t>290_7_4288</t>
  </si>
  <si>
    <t>290_8_2500</t>
  </si>
  <si>
    <t>290_9_5310</t>
  </si>
  <si>
    <t>290_10_5080</t>
  </si>
  <si>
    <t>290_11_5911</t>
  </si>
  <si>
    <t>290_12_5627</t>
  </si>
  <si>
    <t>290_13_5425</t>
  </si>
  <si>
    <t>292_1_6483</t>
  </si>
  <si>
    <t>292_2_5414</t>
  </si>
  <si>
    <t>292_3_6474</t>
  </si>
  <si>
    <t>292_4_8385</t>
  </si>
  <si>
    <t>292_5_6779</t>
  </si>
  <si>
    <t>295_1_7539</t>
  </si>
  <si>
    <t>295_3_8120</t>
  </si>
  <si>
    <t>295_4_5206</t>
  </si>
  <si>
    <t>295_6_11232</t>
  </si>
  <si>
    <t>296_1_6095</t>
  </si>
  <si>
    <t>296_2_1930</t>
  </si>
  <si>
    <t>305_1_9073</t>
  </si>
  <si>
    <t>305_2_5765</t>
  </si>
  <si>
    <t>305_3_2997</t>
  </si>
  <si>
    <t>312_1_11406</t>
  </si>
  <si>
    <t>312_3_5809</t>
  </si>
  <si>
    <t>313_1_6362</t>
  </si>
  <si>
    <t>313_2_1316</t>
  </si>
  <si>
    <t>313_3_7376</t>
  </si>
  <si>
    <t>313_4_8732</t>
  </si>
  <si>
    <t>314_1_5898</t>
  </si>
  <si>
    <t>314_2_14273</t>
  </si>
  <si>
    <t>314_4_8052</t>
  </si>
  <si>
    <t>314_6_3433</t>
  </si>
  <si>
    <t>314_7_9117</t>
  </si>
  <si>
    <t>317_1_2930</t>
  </si>
  <si>
    <t>317_2_12534</t>
  </si>
  <si>
    <t>317_4_8304</t>
  </si>
  <si>
    <t>317_5_2082</t>
  </si>
  <si>
    <t>317_7_5006</t>
  </si>
  <si>
    <t>317_8_2733</t>
  </si>
  <si>
    <t>360_1_5071</t>
  </si>
  <si>
    <t>360_2_5906</t>
  </si>
  <si>
    <t>360_3_4928</t>
  </si>
  <si>
    <t>360_4_6121</t>
  </si>
  <si>
    <t>360_5_1535</t>
  </si>
  <si>
    <t>362_1_6988</t>
  </si>
  <si>
    <t>362_2_6907</t>
  </si>
  <si>
    <t>362_3_2298</t>
  </si>
  <si>
    <t>362_4_5268</t>
  </si>
  <si>
    <t>363_1_3090</t>
  </si>
  <si>
    <t>363_2_3302</t>
  </si>
  <si>
    <t>363_4_4693</t>
  </si>
  <si>
    <t>363_5_6728</t>
  </si>
  <si>
    <t>363_6_2040</t>
  </si>
  <si>
    <t>410_1_2552</t>
  </si>
  <si>
    <t>410_2_5000</t>
  </si>
  <si>
    <t>410_3_3850</t>
  </si>
  <si>
    <t>410_4_5398</t>
  </si>
  <si>
    <t>410_5_3046</t>
  </si>
  <si>
    <t>411_1_360</t>
  </si>
  <si>
    <t>412_1_820</t>
  </si>
  <si>
    <t>413_1_10251</t>
  </si>
  <si>
    <t>413_3_6177</t>
  </si>
  <si>
    <t>413_4_3993</t>
  </si>
  <si>
    <t>415_1_1060</t>
  </si>
  <si>
    <t>423_1_4778</t>
  </si>
  <si>
    <t>423_2_3305</t>
  </si>
  <si>
    <t>423_3_4382</t>
  </si>
  <si>
    <t>423_4_2928</t>
  </si>
  <si>
    <t>423_5_1983</t>
  </si>
  <si>
    <t>423_6_1742</t>
  </si>
  <si>
    <t>423_7_3103</t>
  </si>
  <si>
    <t>612_1_8461</t>
  </si>
  <si>
    <t>612_2_4002</t>
  </si>
  <si>
    <t>612_3_7343</t>
  </si>
  <si>
    <t>612_4_6547</t>
  </si>
  <si>
    <t>1001_1_6516</t>
  </si>
  <si>
    <t>1001_2_4050</t>
  </si>
  <si>
    <t>1002_1_7272</t>
  </si>
  <si>
    <t>1011_1_4237</t>
  </si>
  <si>
    <t>1011_2_6129</t>
  </si>
  <si>
    <t>1011_3_2885</t>
  </si>
  <si>
    <t>1015_1_6719</t>
  </si>
  <si>
    <t>1015_2_7225</t>
  </si>
  <si>
    <t>1031_1_8651</t>
  </si>
  <si>
    <t>1031_3_6628</t>
  </si>
  <si>
    <t>1041_1_180</t>
  </si>
  <si>
    <t>1050_1_4686</t>
  </si>
  <si>
    <t>1050_2_1376</t>
  </si>
  <si>
    <t>1050_3_5569</t>
  </si>
  <si>
    <t>1050_4_6893</t>
  </si>
  <si>
    <t>1050_5_7750</t>
  </si>
  <si>
    <t>1070_1_3847</t>
  </si>
  <si>
    <t>1070_2_7008</t>
  </si>
  <si>
    <t>1070_3_6028</t>
  </si>
  <si>
    <t>1070_4_1349</t>
  </si>
  <si>
    <t>1070_5_1041</t>
  </si>
  <si>
    <t>1071_1_980</t>
  </si>
  <si>
    <t>1072_1_5163</t>
  </si>
  <si>
    <t>1072_2_5088</t>
  </si>
  <si>
    <t>1074_1_71</t>
  </si>
  <si>
    <t>1075_1_2748</t>
  </si>
  <si>
    <t>1081_1_8008</t>
  </si>
  <si>
    <t>1081_2_7036</t>
  </si>
  <si>
    <t>1081_3_4268</t>
  </si>
  <si>
    <t>1081_4_4948</t>
  </si>
  <si>
    <t>1090_1_2794</t>
  </si>
  <si>
    <t>1090_2_4004</t>
  </si>
  <si>
    <t>1090_3_6006</t>
  </si>
  <si>
    <t>1090_4_4480</t>
  </si>
  <si>
    <t>1091_1_2672</t>
  </si>
  <si>
    <t>1101_1_1152</t>
  </si>
  <si>
    <t>1102_1_4902</t>
  </si>
  <si>
    <t>1103_1_4436</t>
  </si>
  <si>
    <t>1103_2_3029</t>
  </si>
  <si>
    <t>1104_1_7503</t>
  </si>
  <si>
    <t>1121_1_1532</t>
  </si>
  <si>
    <t>1125_1_6364</t>
  </si>
  <si>
    <t>1130_1_3681</t>
  </si>
  <si>
    <t>1130_2_9311</t>
  </si>
  <si>
    <t>1130_4_6362</t>
  </si>
  <si>
    <t>1130_5_4938</t>
  </si>
  <si>
    <t>1130_6_6473</t>
  </si>
  <si>
    <t>1130_7_1474</t>
  </si>
  <si>
    <t>1130_8_4150</t>
  </si>
  <si>
    <t>1130_9_7608</t>
  </si>
  <si>
    <t>1131_1_646</t>
  </si>
  <si>
    <t>1131_2_5600</t>
  </si>
  <si>
    <t>1142_1_584</t>
  </si>
  <si>
    <t>1191_1_4379</t>
  </si>
  <si>
    <t>1191_2_6336</t>
  </si>
  <si>
    <t>1212_1_887</t>
  </si>
  <si>
    <t>1215_1_5520</t>
  </si>
  <si>
    <t>1215_2_5176</t>
  </si>
  <si>
    <t>1215_3_5060</t>
  </si>
  <si>
    <t>1221_1_5371</t>
  </si>
  <si>
    <t>1221_2_2249</t>
  </si>
  <si>
    <t>1222_1_2249</t>
  </si>
  <si>
    <t>1223_1_3031</t>
  </si>
  <si>
    <t>1223_2_4451</t>
  </si>
  <si>
    <t>1223_3_4446</t>
  </si>
  <si>
    <t>1224_4_2044</t>
  </si>
  <si>
    <t>1224_5_7841</t>
  </si>
  <si>
    <t>1224_6_8239</t>
  </si>
  <si>
    <t>1241_1_3711</t>
  </si>
  <si>
    <t>1251_1_672</t>
  </si>
  <si>
    <t>1252_1_494</t>
  </si>
  <si>
    <t>1253_1_5692</t>
  </si>
  <si>
    <t>1270_1_4900</t>
  </si>
  <si>
    <t>1271_1_6099</t>
  </si>
  <si>
    <t>1271_2_2660</t>
  </si>
  <si>
    <t>1280_1_4412</t>
  </si>
  <si>
    <t>1280_2_6458</t>
  </si>
  <si>
    <t>1280_3_5337</t>
  </si>
  <si>
    <t>1280_4_4556</t>
  </si>
  <si>
    <t>1281_1_65</t>
  </si>
  <si>
    <t>1281_2_5939</t>
  </si>
  <si>
    <t>1282_1_3286</t>
  </si>
  <si>
    <t>1282_2_6923</t>
  </si>
  <si>
    <t>1301_1_548</t>
  </si>
  <si>
    <t>1311_1_2647</t>
  </si>
  <si>
    <t>1311_2_4288</t>
  </si>
  <si>
    <t>1311_3_3618</t>
  </si>
  <si>
    <t>1311_4_2096</t>
  </si>
  <si>
    <t>1321_1_7138</t>
  </si>
  <si>
    <t>1321_2_10721</t>
  </si>
  <si>
    <t>1322_1_5051</t>
  </si>
  <si>
    <t>1322_2_10429</t>
  </si>
  <si>
    <t>1323_1_2166</t>
  </si>
  <si>
    <t>1324_1_7966</t>
  </si>
  <si>
    <t>1331_1_4622</t>
  </si>
  <si>
    <t>1331_2_4145</t>
  </si>
  <si>
    <t>1332_1_6234</t>
  </si>
  <si>
    <t>1361_1_12163</t>
  </si>
  <si>
    <t>1361_3_4096</t>
  </si>
  <si>
    <t>1361_4_8268</t>
  </si>
  <si>
    <t>1371_1_1375</t>
  </si>
  <si>
    <t>1375_1_2235</t>
  </si>
  <si>
    <t>1378_1_552</t>
  </si>
  <si>
    <t>1379_1_2706</t>
  </si>
  <si>
    <t>1403_1_6702</t>
  </si>
  <si>
    <t>1403_2_5339</t>
  </si>
  <si>
    <t>1403_3_5129</t>
  </si>
  <si>
    <t>1421_1_4917</t>
  </si>
  <si>
    <t>1421_2_15012</t>
  </si>
  <si>
    <t>1421_4_806</t>
  </si>
  <si>
    <t>1430_1_4623</t>
  </si>
  <si>
    <t>1430_2_12105</t>
  </si>
  <si>
    <t>1430_5_5694</t>
  </si>
  <si>
    <t>1431_1_2768</t>
  </si>
  <si>
    <t>1431_2_10153</t>
  </si>
  <si>
    <t>1452_1_3610</t>
  </si>
  <si>
    <t>1452_2_3545</t>
  </si>
  <si>
    <t>1453_1_2918</t>
  </si>
  <si>
    <t>1453_2_7148</t>
  </si>
  <si>
    <t>1456_1_2668</t>
  </si>
  <si>
    <t>1456_2_2370</t>
  </si>
  <si>
    <t>1456_3_3636</t>
  </si>
  <si>
    <t>1456_4_6451</t>
  </si>
  <si>
    <t>1456_5_7457</t>
  </si>
  <si>
    <t>1456_6_2835</t>
  </si>
  <si>
    <t>1471_1_6438</t>
  </si>
  <si>
    <t>1471_2_4163</t>
  </si>
  <si>
    <t>1471_3_4788</t>
  </si>
  <si>
    <t>1471_4_6251</t>
  </si>
  <si>
    <t>1471_5_6693</t>
  </si>
  <si>
    <t>1491_1_6165</t>
  </si>
  <si>
    <t>1492_1_8142</t>
  </si>
  <si>
    <t>1493_1_9138</t>
  </si>
  <si>
    <t>1494_1_4560</t>
  </si>
  <si>
    <t>1494_2_5678</t>
  </si>
  <si>
    <t>1494_3_5406</t>
  </si>
  <si>
    <t>1494_4_6559</t>
  </si>
  <si>
    <t>1494_5_4126</t>
  </si>
  <si>
    <t>1494_6_3799</t>
  </si>
  <si>
    <t>1494_7_3682</t>
  </si>
  <si>
    <t>1521_1_7609</t>
  </si>
  <si>
    <t>1521_3_1258</t>
  </si>
  <si>
    <t>1521_4_2041</t>
  </si>
  <si>
    <t>1531_1_4292</t>
  </si>
  <si>
    <t>1531_2_4827</t>
  </si>
  <si>
    <t>1531_3_4109</t>
  </si>
  <si>
    <t>1531_4_3730</t>
  </si>
  <si>
    <t>1533_1_5910</t>
  </si>
  <si>
    <t>1534_1_2034</t>
  </si>
  <si>
    <t>1534_2_7754</t>
  </si>
  <si>
    <t>1541_1_2809</t>
  </si>
  <si>
    <t>1542_1_553</t>
  </si>
  <si>
    <t>1543_1_5689</t>
  </si>
  <si>
    <t>1543_2_5285</t>
  </si>
  <si>
    <t>1551_1_6493</t>
  </si>
  <si>
    <t>1551_2_6412</t>
  </si>
  <si>
    <t>1552_1_5408</t>
  </si>
  <si>
    <t>1552_2_6964</t>
  </si>
  <si>
    <t>1552_3_1191</t>
  </si>
  <si>
    <t>1552_4_6642</t>
  </si>
  <si>
    <t>1552_5_6110</t>
  </si>
  <si>
    <t>1571_1_4975</t>
  </si>
  <si>
    <t>1571_2_4138</t>
  </si>
  <si>
    <t>1571_3_4914</t>
  </si>
  <si>
    <t>1571_4_6457</t>
  </si>
  <si>
    <t>1580_1_5169</t>
  </si>
  <si>
    <t>1580_2_3337</t>
  </si>
  <si>
    <t>1580_3_4986</t>
  </si>
  <si>
    <t>1580_4_5718</t>
  </si>
  <si>
    <t>1580_5_3950</t>
  </si>
  <si>
    <t>1580_6_4524</t>
  </si>
  <si>
    <t>1581_1_3211</t>
  </si>
  <si>
    <t>1581_2_4216</t>
  </si>
  <si>
    <t>1583_1_5800</t>
  </si>
  <si>
    <t>1583_2_7164</t>
  </si>
  <si>
    <t>1585_1_1163</t>
  </si>
  <si>
    <t>1601_1_2272</t>
  </si>
  <si>
    <t>1601_2_6254</t>
  </si>
  <si>
    <t>1601_3_3490</t>
  </si>
  <si>
    <t>1602_1_1691</t>
  </si>
  <si>
    <t>1604_1_3661</t>
  </si>
  <si>
    <t>1605_1_7833</t>
  </si>
  <si>
    <t>1605_2_7881</t>
  </si>
  <si>
    <t>1605_3_6044</t>
  </si>
  <si>
    <t>1605_4_4845</t>
  </si>
  <si>
    <t>1605_5_4632</t>
  </si>
  <si>
    <t>1605_6_3320</t>
  </si>
  <si>
    <t>1611_1_7398</t>
  </si>
  <si>
    <t>1611_2_4730</t>
  </si>
  <si>
    <t>1631_1_7034</t>
  </si>
  <si>
    <t>1631_2_4633</t>
  </si>
  <si>
    <t>1631_3_4679</t>
  </si>
  <si>
    <t>1633_1_5190</t>
  </si>
  <si>
    <t>1633_2_2607</t>
  </si>
  <si>
    <t>1633_3_5763</t>
  </si>
  <si>
    <t>1635_1_3704</t>
  </si>
  <si>
    <t>1635_2_3303</t>
  </si>
  <si>
    <t>1635_3_5128</t>
  </si>
  <si>
    <t>1635_4_5700</t>
  </si>
  <si>
    <t>1635_5_9582</t>
  </si>
  <si>
    <t>1635_7_2077</t>
  </si>
  <si>
    <t>1635_8_1797</t>
  </si>
  <si>
    <t>1635_9_6622</t>
  </si>
  <si>
    <t>1671_1_1138</t>
  </si>
  <si>
    <t>1672_1_5860</t>
  </si>
  <si>
    <t>1672_2_4835</t>
  </si>
  <si>
    <t>1691_1_5483</t>
  </si>
  <si>
    <t>1691_2_3830</t>
  </si>
  <si>
    <t>1691_3_8887</t>
  </si>
  <si>
    <t>1701_1_7770</t>
  </si>
  <si>
    <t>1701_2_6710</t>
  </si>
  <si>
    <t>1711_1_7491</t>
  </si>
  <si>
    <t>1711_3_4412</t>
  </si>
  <si>
    <t>1711_4_4597</t>
  </si>
  <si>
    <t>1731_1_7844</t>
  </si>
  <si>
    <t>1731_2_6374</t>
  </si>
  <si>
    <t>1731_3_7715</t>
  </si>
  <si>
    <t>1731_4_1544</t>
  </si>
  <si>
    <t>1732_1_4228</t>
  </si>
  <si>
    <t>1732_2_9118</t>
  </si>
  <si>
    <t>1734_1_2940</t>
  </si>
  <si>
    <t>1751_1_10558</t>
  </si>
  <si>
    <t>1761_1_10182</t>
  </si>
  <si>
    <t>1762_1_2106</t>
  </si>
  <si>
    <t>1763_1_1435</t>
  </si>
  <si>
    <t>1771_1_5198</t>
  </si>
  <si>
    <t>1771_2_5220</t>
  </si>
  <si>
    <t>1791_1_15005</t>
  </si>
  <si>
    <t>1792_1_4234</t>
  </si>
  <si>
    <t>1792_2_7037</t>
  </si>
  <si>
    <t>1792_3_4476</t>
  </si>
  <si>
    <t>1792_4_2722</t>
  </si>
  <si>
    <t>1792_5_4849</t>
  </si>
  <si>
    <t>1873_2_4899</t>
  </si>
  <si>
    <t>1873_3_5965</t>
  </si>
  <si>
    <t>2802_2_4733</t>
  </si>
  <si>
    <t>2802_3_6521</t>
  </si>
  <si>
    <t>2804_1_5263</t>
  </si>
  <si>
    <t>2804_2_9035</t>
  </si>
  <si>
    <t>2805_2_5702</t>
  </si>
  <si>
    <t>2805_4_8064</t>
  </si>
  <si>
    <t>2812_1_4018</t>
  </si>
  <si>
    <t>2812_2_4063</t>
  </si>
  <si>
    <t>2812_3_7427</t>
  </si>
  <si>
    <t>2812_4_8566</t>
  </si>
  <si>
    <t>2813_1_7514</t>
  </si>
  <si>
    <t>2813_2_7480</t>
  </si>
  <si>
    <t>2813_3_755</t>
  </si>
  <si>
    <t>2813_4_1764</t>
  </si>
  <si>
    <t>2814_1_844</t>
  </si>
  <si>
    <t>2815_2_4020</t>
  </si>
  <si>
    <t>2821_1_5638</t>
  </si>
  <si>
    <t>2821_2_5241</t>
  </si>
  <si>
    <t>2821_3_2833</t>
  </si>
  <si>
    <t>2823_1_4063</t>
  </si>
  <si>
    <t>2823_2_6132</t>
  </si>
  <si>
    <t>2824_1_5809</t>
  </si>
  <si>
    <t>2824_2_4479</t>
  </si>
  <si>
    <t>2824_3_6535</t>
  </si>
  <si>
    <t>2824_4_3469</t>
  </si>
  <si>
    <t>2824_5_5414</t>
  </si>
  <si>
    <t>2825_1_10493</t>
  </si>
  <si>
    <t>2825_3_6055</t>
  </si>
  <si>
    <t>2826_1_3892</t>
  </si>
  <si>
    <t>2831_1_6725</t>
  </si>
  <si>
    <t>2831_2_3838</t>
  </si>
  <si>
    <t>2831_3_3485</t>
  </si>
  <si>
    <t>2832_1_6305</t>
  </si>
  <si>
    <t>2832_2_4570</t>
  </si>
  <si>
    <t>2832_3_5935</t>
  </si>
  <si>
    <t>2832_4_4864</t>
  </si>
  <si>
    <t>2832_5_7522</t>
  </si>
  <si>
    <t>2834_1_6247</t>
  </si>
  <si>
    <t>2841_2_5696</t>
  </si>
  <si>
    <t>2841_3_6504</t>
  </si>
  <si>
    <t>2843_1_9890</t>
  </si>
  <si>
    <t>2846_1_2930</t>
  </si>
  <si>
    <t>2846_2_7275</t>
  </si>
  <si>
    <t>2846_3_4593</t>
  </si>
  <si>
    <t>2846_4_5715</t>
  </si>
  <si>
    <t>2846_5_9420</t>
  </si>
  <si>
    <t>2846_6_1156</t>
  </si>
  <si>
    <t>2846_7_4966</t>
  </si>
  <si>
    <t>2850_1_8592</t>
  </si>
  <si>
    <t>2853_1_597</t>
  </si>
  <si>
    <t>2853_2_1392</t>
  </si>
  <si>
    <t>2853_3_6125</t>
  </si>
  <si>
    <t>2855_1_9890</t>
  </si>
  <si>
    <t>2855_3_6172</t>
  </si>
  <si>
    <t>2855_4_6001</t>
  </si>
  <si>
    <t>2862_1_3927</t>
  </si>
  <si>
    <t>2871_1_4115</t>
  </si>
  <si>
    <t>2871_2_5321</t>
  </si>
  <si>
    <t>2871_3_3135</t>
  </si>
  <si>
    <t>2871_4_6532</t>
  </si>
  <si>
    <t>2872_1_5910</t>
  </si>
  <si>
    <t>2872_2_4862</t>
  </si>
  <si>
    <t>2872_3_3926</t>
  </si>
  <si>
    <t>2873_1_5836</t>
  </si>
  <si>
    <t>2873_2_8140</t>
  </si>
  <si>
    <t>2873_3_6141</t>
  </si>
  <si>
    <t>2874_1_7510</t>
  </si>
  <si>
    <t>2875_1_2275</t>
  </si>
  <si>
    <t>2878_1_6022</t>
  </si>
  <si>
    <t>2879_1_8379</t>
  </si>
  <si>
    <t>2891_1_4438</t>
  </si>
  <si>
    <t>2892_1_1885</t>
  </si>
  <si>
    <t>2894_1_7766</t>
  </si>
  <si>
    <t>2896_1_1955</t>
  </si>
  <si>
    <t>2896_2_9245</t>
  </si>
  <si>
    <t>2951_1_10425</t>
  </si>
  <si>
    <t>2951_2_5015</t>
  </si>
  <si>
    <t>2951_3_8508</t>
  </si>
  <si>
    <t>2951_4_5695</t>
  </si>
  <si>
    <t>2953_1_7050</t>
  </si>
  <si>
    <t>2953_2_3913</t>
  </si>
  <si>
    <t>2954_1_11712</t>
  </si>
  <si>
    <t>2954_3_2677</t>
  </si>
  <si>
    <t>2954_4_7363</t>
  </si>
  <si>
    <t>2954_5_4126</t>
  </si>
  <si>
    <t>2955_1_4446</t>
  </si>
  <si>
    <t>2956_1_5864</t>
  </si>
  <si>
    <t>2956_2_4215</t>
  </si>
  <si>
    <t>2956_3_6688</t>
  </si>
  <si>
    <t>3051_1_5500</t>
  </si>
  <si>
    <t>3052_1_4205</t>
  </si>
  <si>
    <t>3053_1_11482</t>
  </si>
  <si>
    <t>3055_1_4928</t>
  </si>
  <si>
    <t>3056_1_3245</t>
  </si>
  <si>
    <t>3057_1_4235</t>
  </si>
  <si>
    <t>3061_1_6620</t>
  </si>
  <si>
    <t>3061_2_5795</t>
  </si>
  <si>
    <t>3062_1_6435</t>
  </si>
  <si>
    <t>3073_1_3975</t>
  </si>
  <si>
    <t>3073_2_5584</t>
  </si>
  <si>
    <t>3073_3_5010</t>
  </si>
  <si>
    <t>3131_1_4260</t>
  </si>
  <si>
    <t>3132_1_7298</t>
  </si>
  <si>
    <t>3132_2_6107</t>
  </si>
  <si>
    <t>3132_3_3770</t>
  </si>
  <si>
    <t>3132_4_5557</t>
  </si>
  <si>
    <t>3132_5_10024</t>
  </si>
  <si>
    <t>3132_8_4631</t>
  </si>
  <si>
    <t>3132_9_5414</t>
  </si>
  <si>
    <t>3134_1_4508</t>
  </si>
  <si>
    <t>3134_2_6766</t>
  </si>
  <si>
    <t>3134_3_6850</t>
  </si>
  <si>
    <t>3136_1_8285</t>
  </si>
  <si>
    <t>3136_2_6439</t>
  </si>
  <si>
    <t>3136_3_3686</t>
  </si>
  <si>
    <t>3136_4_3390</t>
  </si>
  <si>
    <t>3137_1_4382</t>
  </si>
  <si>
    <t>3138_1_1506</t>
  </si>
  <si>
    <t>3141_1_3897</t>
  </si>
  <si>
    <t>3142_1_7058</t>
  </si>
  <si>
    <t>3143_1_2148</t>
  </si>
  <si>
    <t>3161_1_5005</t>
  </si>
  <si>
    <t>3161_2_3020</t>
  </si>
  <si>
    <t>3161_3_6680</t>
  </si>
  <si>
    <t>3171_1_3367</t>
  </si>
  <si>
    <t>3171_2_7507</t>
  </si>
  <si>
    <t>3172_1_3926</t>
  </si>
  <si>
    <t>3173_1_3101</t>
  </si>
  <si>
    <t>3173_2_7145</t>
  </si>
  <si>
    <t>3173_3_9390</t>
  </si>
  <si>
    <t>3174_1_2819</t>
  </si>
  <si>
    <t>3190_1_2272</t>
  </si>
  <si>
    <t>3191_1_2764</t>
  </si>
  <si>
    <t>3191_2_6888</t>
  </si>
  <si>
    <t>3192_1_3724</t>
  </si>
  <si>
    <t>3192_2_4930</t>
  </si>
  <si>
    <t>3192_3_6357</t>
  </si>
  <si>
    <t>3192_4_7813</t>
  </si>
  <si>
    <t>3192_5_4090</t>
  </si>
  <si>
    <t>3200_1_3747</t>
  </si>
  <si>
    <t>3200_2_8330</t>
  </si>
  <si>
    <t>3200_3_2600</t>
  </si>
  <si>
    <t>3200_4_6325</t>
  </si>
  <si>
    <t>3201_1_4129</t>
  </si>
  <si>
    <t>3201_2_3455</t>
  </si>
  <si>
    <t>3202_1_8394</t>
  </si>
  <si>
    <t>3202_2_5484</t>
  </si>
  <si>
    <t>3203_1_5041</t>
  </si>
  <si>
    <t>3203_2_4197</t>
  </si>
  <si>
    <t>3222_1_7381</t>
  </si>
  <si>
    <t>3222_2_7019</t>
  </si>
  <si>
    <t>3222_3_3016</t>
  </si>
  <si>
    <t>3222_4_3960</t>
  </si>
  <si>
    <t>3223_1_3028</t>
  </si>
  <si>
    <t>3223_2_7402</t>
  </si>
  <si>
    <t>3254_1_9001</t>
  </si>
  <si>
    <t>3254_3_4780</t>
  </si>
  <si>
    <t>3254_4_9360</t>
  </si>
  <si>
    <t>3255_1_3260</t>
  </si>
  <si>
    <t>3255_3_3742</t>
  </si>
  <si>
    <t>3531_1_263</t>
  </si>
  <si>
    <t>3531_2_8789</t>
  </si>
  <si>
    <t>3601_1_2790</t>
  </si>
  <si>
    <t>3601_2_3239</t>
  </si>
  <si>
    <t>3601_3_6422</t>
  </si>
  <si>
    <t>3603_1_7658</t>
  </si>
  <si>
    <t>3621_1_5148</t>
  </si>
  <si>
    <t>3622_1_3236</t>
  </si>
  <si>
    <t>3622_2_6364</t>
  </si>
  <si>
    <t>3622_3_4153</t>
  </si>
  <si>
    <t>3623_1_1500</t>
  </si>
  <si>
    <t>3623_2_2003</t>
  </si>
  <si>
    <t>3623_3_1642</t>
  </si>
  <si>
    <t>3623_4_1490</t>
  </si>
  <si>
    <t>3631_1_6950</t>
  </si>
  <si>
    <t>3631_2_6887</t>
  </si>
  <si>
    <t>3631_3_11044</t>
  </si>
  <si>
    <t>4131_1_6317</t>
  </si>
  <si>
    <t>4141_1_470</t>
  </si>
  <si>
    <t>4142_1_3700</t>
  </si>
  <si>
    <t>4142_2_1614</t>
  </si>
  <si>
    <t>4143_1_2899</t>
  </si>
  <si>
    <t>4143_2_6791</t>
  </si>
  <si>
    <t>4143_3_4408</t>
  </si>
  <si>
    <t>4143_4_4683</t>
  </si>
  <si>
    <t>4143_5_4918</t>
  </si>
  <si>
    <t>4143_6_6993</t>
  </si>
  <si>
    <t>4231_1_694</t>
  </si>
  <si>
    <t>4251_1_15098</t>
  </si>
  <si>
    <t>4251_3_3316</t>
  </si>
  <si>
    <t>4251_4_4771</t>
  </si>
  <si>
    <t>4251_5_2856</t>
  </si>
  <si>
    <t>4251_6_5694</t>
  </si>
  <si>
    <t>4251_7_5812</t>
  </si>
  <si>
    <t>4251_8_6662</t>
  </si>
  <si>
    <t>6134_1_3585</t>
  </si>
  <si>
    <t>6134_2_4470</t>
  </si>
  <si>
    <t>6134_3_12646</t>
  </si>
  <si>
    <t>6134_5_2945</t>
  </si>
  <si>
    <t>6134_6_3085</t>
  </si>
  <si>
    <t>6134_7_818</t>
  </si>
  <si>
    <t>6134_8_3995</t>
  </si>
  <si>
    <t>11001_1_5773</t>
  </si>
  <si>
    <t>11001_2_9913</t>
  </si>
  <si>
    <t>11002_1_3418</t>
  </si>
  <si>
    <t>11003_1_5435</t>
  </si>
  <si>
    <t>11003_2_3392</t>
  </si>
  <si>
    <t>11004_1_2698</t>
  </si>
  <si>
    <t>11005_1_4280</t>
  </si>
  <si>
    <t>11006_1_5810</t>
  </si>
  <si>
    <t>11007_1_3616</t>
  </si>
  <si>
    <t>11007_2_4795</t>
  </si>
  <si>
    <t>11007_3_5897</t>
  </si>
  <si>
    <t>11007_4_6475</t>
  </si>
  <si>
    <t>11008_1_3875</t>
  </si>
  <si>
    <t>11009_1_4662</t>
  </si>
  <si>
    <t>11013_1_2075</t>
  </si>
  <si>
    <t>11015_1_6630</t>
  </si>
  <si>
    <t>11017_1_2526</t>
  </si>
  <si>
    <t>11017_2_8606</t>
  </si>
  <si>
    <t>11019_1_2680</t>
  </si>
  <si>
    <t>11022_1_2498</t>
  </si>
  <si>
    <t>11023_1_6466</t>
  </si>
  <si>
    <t>11024_1_6050</t>
  </si>
  <si>
    <t>11025_1_6689</t>
  </si>
  <si>
    <t>11027_1_7150</t>
  </si>
  <si>
    <t>11029_1_6827</t>
  </si>
  <si>
    <t>11029_2_6728</t>
  </si>
  <si>
    <t>11029_3_4747</t>
  </si>
  <si>
    <t>11029_4_6342</t>
  </si>
  <si>
    <t>11031_1_2636</t>
  </si>
  <si>
    <t>11033_1_4068</t>
  </si>
  <si>
    <t>11035_1_6822</t>
  </si>
  <si>
    <t>11039_1_6124</t>
  </si>
  <si>
    <t>11040_1_4700</t>
  </si>
  <si>
    <t>11041_1_7092</t>
  </si>
  <si>
    <t>11042_1_966</t>
  </si>
  <si>
    <t>11043_1_3233</t>
  </si>
  <si>
    <t>11044_1_1044</t>
  </si>
  <si>
    <t>11047_1_5984</t>
  </si>
  <si>
    <t>11047_2_3440</t>
  </si>
  <si>
    <t>11049_1_6653</t>
  </si>
  <si>
    <t>11051_1_4889</t>
  </si>
  <si>
    <t>11051_2_2220</t>
  </si>
  <si>
    <t>11053_1_4935</t>
  </si>
  <si>
    <t>11054_1_3782</t>
  </si>
  <si>
    <t>11055_1_4970</t>
  </si>
  <si>
    <t>11057_1_3270</t>
  </si>
  <si>
    <t>11059_1_3520</t>
  </si>
  <si>
    <t>11061_1_8765</t>
  </si>
  <si>
    <t>11061_2_2324</t>
  </si>
  <si>
    <t>11063_1_414</t>
  </si>
  <si>
    <t>11065_1_6500</t>
  </si>
  <si>
    <t>11067_1_7148</t>
  </si>
  <si>
    <t>11068_1_1309</t>
  </si>
  <si>
    <t>11069_1_5109</t>
  </si>
  <si>
    <t>11070_1_1609</t>
  </si>
  <si>
    <t>11071_1_3904</t>
  </si>
  <si>
    <t>11071_2_5750</t>
  </si>
  <si>
    <t>11073_1_6310</t>
  </si>
  <si>
    <t>11074_1_4442</t>
  </si>
  <si>
    <t>11075_1_6417</t>
  </si>
  <si>
    <t>11076_1_5285</t>
  </si>
  <si>
    <t>11077_1_3780</t>
  </si>
  <si>
    <t>11077_2_3896</t>
  </si>
  <si>
    <t>11078_1_1605</t>
  </si>
  <si>
    <t>11079_1_5496</t>
  </si>
  <si>
    <t>11081_1_7271</t>
  </si>
  <si>
    <t>11083_1_7878</t>
  </si>
  <si>
    <t>11085_1_8536</t>
  </si>
  <si>
    <t>11085_2_8295</t>
  </si>
  <si>
    <t>11086_1_3504</t>
  </si>
  <si>
    <t>11087_1_9206</t>
  </si>
  <si>
    <t>11087_2_6366</t>
  </si>
  <si>
    <t>11088_1_501</t>
  </si>
  <si>
    <t>11091_1_4244</t>
  </si>
  <si>
    <t>11093_1_7675</t>
  </si>
  <si>
    <t>11097_1_7685</t>
  </si>
  <si>
    <t>11099_1_7097</t>
  </si>
  <si>
    <t>11101_1_5986</t>
  </si>
  <si>
    <t>11101_2_5216</t>
  </si>
  <si>
    <t>11107_1_3908</t>
  </si>
  <si>
    <t>11108_1_6120</t>
  </si>
  <si>
    <t>11109_1_3732</t>
  </si>
  <si>
    <t>11112_1_3016</t>
  </si>
  <si>
    <t>11113_1_4285</t>
  </si>
  <si>
    <t>11114_1_5982</t>
  </si>
  <si>
    <t>11115_1_1419</t>
  </si>
  <si>
    <t>11116_1_3072</t>
  </si>
  <si>
    <t>11117_1_4358</t>
  </si>
  <si>
    <t>11119_1_5998</t>
  </si>
  <si>
    <t>11121_1_5648</t>
  </si>
  <si>
    <t>11123_1_9500</t>
  </si>
  <si>
    <t>11127_1_6760</t>
  </si>
  <si>
    <t>11129_1_5085</t>
  </si>
  <si>
    <t>11129_2_3196</t>
  </si>
  <si>
    <t>11131_1_7302</t>
  </si>
  <si>
    <t>11131_2_5045</t>
  </si>
  <si>
    <t>11137_1_2886</t>
  </si>
  <si>
    <t>11139_1_5166</t>
  </si>
  <si>
    <t>11141_1_3521</t>
  </si>
  <si>
    <t>11141_2_3945</t>
  </si>
  <si>
    <t>11145_1_3278</t>
  </si>
  <si>
    <t>11145_2_3114</t>
  </si>
  <si>
    <t>11146_1_5975</t>
  </si>
  <si>
    <t>11147_1_6477</t>
  </si>
  <si>
    <t>11149_1_8209</t>
  </si>
  <si>
    <t>11151_1_4255</t>
  </si>
  <si>
    <t>11152_1_2780</t>
  </si>
  <si>
    <t>11153_1_6272</t>
  </si>
  <si>
    <t>11155_1_2844</t>
  </si>
  <si>
    <t>11157_1_4904</t>
  </si>
  <si>
    <t>11159_1_1280</t>
  </si>
  <si>
    <t>11161_1_9091</t>
  </si>
  <si>
    <t>11161_2_3879</t>
  </si>
  <si>
    <t>11162_1_6006</t>
  </si>
  <si>
    <t>11163_1_7166</t>
  </si>
  <si>
    <t>11164_1_3955</t>
  </si>
  <si>
    <t>11165_1_5961</t>
  </si>
  <si>
    <t>11166_1_7890</t>
  </si>
  <si>
    <t>11167_1_4175</t>
  </si>
  <si>
    <t>11169_1_3182</t>
  </si>
  <si>
    <t>11169_2_6534</t>
  </si>
  <si>
    <t>11170_1_2920</t>
  </si>
  <si>
    <t>11171_1_1680</t>
  </si>
  <si>
    <t>11172_1_1053</t>
  </si>
  <si>
    <t>11173_1_7481</t>
  </si>
  <si>
    <t>11175_1_6783</t>
  </si>
  <si>
    <t>11175_2_2497</t>
  </si>
  <si>
    <t>11179_1_4155</t>
  </si>
  <si>
    <t>11181_1_8584</t>
  </si>
  <si>
    <t>11185_1_2840</t>
  </si>
  <si>
    <t>11187_1_6528</t>
  </si>
  <si>
    <t>11187_2_3401</t>
  </si>
  <si>
    <t>11187_3_7108</t>
  </si>
  <si>
    <t>11188_1_4958</t>
  </si>
  <si>
    <t>11191_1_3608</t>
  </si>
  <si>
    <t>11191_2_5770</t>
  </si>
  <si>
    <t>11193_1_4592</t>
  </si>
  <si>
    <t>11195_1_8975</t>
  </si>
  <si>
    <t>11196_1_360</t>
  </si>
  <si>
    <t>11197_1_6602</t>
  </si>
  <si>
    <t>11198_1_1854</t>
  </si>
  <si>
    <t>11201_1_6148</t>
  </si>
  <si>
    <t>11201_2_7009</t>
  </si>
  <si>
    <t>11204_1_3432</t>
  </si>
  <si>
    <t>11207_1_5704</t>
  </si>
  <si>
    <t>11209_1_6624</t>
  </si>
  <si>
    <t>11209_2_2244</t>
  </si>
  <si>
    <t>11213_1_3534</t>
  </si>
  <si>
    <t>11219_1_8435</t>
  </si>
  <si>
    <t>11221_1_3245</t>
  </si>
  <si>
    <t>11223_1_4770</t>
  </si>
  <si>
    <t>11225_1_10953</t>
  </si>
  <si>
    <t>11227_1_6645</t>
  </si>
  <si>
    <t>11227_2_4316</t>
  </si>
  <si>
    <t>11229_1_1573</t>
  </si>
  <si>
    <t>11231_1_6246</t>
  </si>
  <si>
    <t>11232_1_74</t>
  </si>
  <si>
    <t>11233_1_3015</t>
  </si>
  <si>
    <t>11233_2_7790</t>
  </si>
  <si>
    <t>11236_1_1415</t>
  </si>
  <si>
    <t>11237_1_3046</t>
  </si>
  <si>
    <t>11238_1_2347</t>
  </si>
  <si>
    <t>11239_1_2848</t>
  </si>
  <si>
    <t>11240_1_3518</t>
  </si>
  <si>
    <t>11241_1_1072</t>
  </si>
  <si>
    <t>11243_1_3283</t>
  </si>
  <si>
    <t>11243_2_6396</t>
  </si>
  <si>
    <t>11245_1_2732</t>
  </si>
  <si>
    <t>11245_2_3369</t>
  </si>
  <si>
    <t>11246_1_1262</t>
  </si>
  <si>
    <t>11247_1_3267</t>
  </si>
  <si>
    <t>11247_2_3456</t>
  </si>
  <si>
    <t>11247_3_8645</t>
  </si>
  <si>
    <t>11247_4_3104</t>
  </si>
  <si>
    <t>11253_1_5780</t>
  </si>
  <si>
    <t>11255_1_6170</t>
  </si>
  <si>
    <t>11255_2_4157</t>
  </si>
  <si>
    <t>11256_1_2135</t>
  </si>
  <si>
    <t>11261_1_4818</t>
  </si>
  <si>
    <t>11262_1_479</t>
  </si>
  <si>
    <t>11263_1_6635</t>
  </si>
  <si>
    <t>11265_1_6223</t>
  </si>
  <si>
    <t>11269_1_5909</t>
  </si>
  <si>
    <t>11270_1_983</t>
  </si>
  <si>
    <t>11271_1_7230</t>
  </si>
  <si>
    <t>11273_1_7797</t>
  </si>
  <si>
    <t>11277_1_6429</t>
  </si>
  <si>
    <t>11277_2_4756</t>
  </si>
  <si>
    <t>11281_1_2789</t>
  </si>
  <si>
    <t>11283_1_1337</t>
  </si>
  <si>
    <t>11287_1_4643</t>
  </si>
  <si>
    <t>11288_1_1970</t>
  </si>
  <si>
    <t>11289_1_774</t>
  </si>
  <si>
    <t>11289_2_1516</t>
  </si>
  <si>
    <t>11291_1_5038</t>
  </si>
  <si>
    <t>11294_1_5020</t>
  </si>
  <si>
    <t>11295_1_2018</t>
  </si>
  <si>
    <t>11295_2_7175</t>
  </si>
  <si>
    <t>11296_1_5752</t>
  </si>
  <si>
    <t>11296_2_3741</t>
  </si>
  <si>
    <t>11297_1_7172</t>
  </si>
  <si>
    <t>11297_2_7430</t>
  </si>
  <si>
    <t>11298_1_1229</t>
  </si>
  <si>
    <t>11299_1_8217</t>
  </si>
  <si>
    <t>11301_1_11425</t>
  </si>
  <si>
    <t>11302_1_3458</t>
  </si>
  <si>
    <t>11303_1_5041</t>
  </si>
  <si>
    <t>11303_2_2174</t>
  </si>
  <si>
    <t>11304_1_2904</t>
  </si>
  <si>
    <t>11307_1_5019</t>
  </si>
  <si>
    <t>11307_2_5820</t>
  </si>
  <si>
    <t>11310_1_5688</t>
  </si>
  <si>
    <t>11311_1_7594</t>
  </si>
  <si>
    <t>11317_1_3790</t>
  </si>
  <si>
    <t>11319_1_2667</t>
  </si>
  <si>
    <t>11319_2_4808</t>
  </si>
  <si>
    <t>11321_1_7670</t>
  </si>
  <si>
    <t>11322_1_6600</t>
  </si>
  <si>
    <t>11322_2_2400</t>
  </si>
  <si>
    <t>11323_1_7209</t>
  </si>
  <si>
    <t>11323_4_5788</t>
  </si>
  <si>
    <t>11324_1_4272</t>
  </si>
  <si>
    <t>11325_1_4844</t>
  </si>
  <si>
    <t>11328_1_1390</t>
  </si>
  <si>
    <t>11328_2_1737</t>
  </si>
  <si>
    <t>11331_1_68</t>
  </si>
  <si>
    <t>11337_1_6524</t>
  </si>
  <si>
    <t>11337_2_6692</t>
  </si>
  <si>
    <t>11339_1_3986</t>
  </si>
  <si>
    <t>11339_2_3064</t>
  </si>
  <si>
    <t>11343_1_3950</t>
  </si>
  <si>
    <t>11345_1_7958</t>
  </si>
  <si>
    <t>11345_2_7075</t>
  </si>
  <si>
    <t>11351_1_3755</t>
  </si>
  <si>
    <t>11353_1_6601</t>
  </si>
  <si>
    <t>11355_1_5607</t>
  </si>
  <si>
    <t>11357_1_3210</t>
  </si>
  <si>
    <t>11361_1_1668</t>
  </si>
  <si>
    <t>11363_1_3465</t>
  </si>
  <si>
    <t>11365_1_6310</t>
  </si>
  <si>
    <t>11365_2_2602</t>
  </si>
  <si>
    <t>11369_1_2664</t>
  </si>
  <si>
    <t>11369_2_3065</t>
  </si>
  <si>
    <t>11379_1_1186</t>
  </si>
  <si>
    <t>11403_1_4826</t>
  </si>
  <si>
    <t>11419_1_7736</t>
  </si>
  <si>
    <t>11421_1_6045</t>
  </si>
  <si>
    <t>11423_1_4491</t>
  </si>
  <si>
    <t>11427_1_4776</t>
  </si>
  <si>
    <t>11429_1_4006</t>
  </si>
  <si>
    <t>11430_1_2465</t>
  </si>
  <si>
    <t>11431_1_4416</t>
  </si>
  <si>
    <t>11432_1_4660</t>
  </si>
  <si>
    <t>11433_1_5850</t>
  </si>
  <si>
    <t>11435_1_2741</t>
  </si>
  <si>
    <t>11436_1_7610</t>
  </si>
  <si>
    <t>11439_1_3649</t>
  </si>
  <si>
    <t>11439_2_5363</t>
  </si>
  <si>
    <t>11443_1_3635</t>
  </si>
  <si>
    <t>11453_1_5108</t>
  </si>
  <si>
    <t>11454_1_62</t>
  </si>
  <si>
    <t>11455_1_4866</t>
  </si>
  <si>
    <t>11455_2_6402</t>
  </si>
  <si>
    <t>11456_1_490</t>
  </si>
  <si>
    <t>11459_1_5285</t>
  </si>
  <si>
    <t>11459_2_4160</t>
  </si>
  <si>
    <t>11463_1_4989</t>
  </si>
  <si>
    <t>11465_1_4767</t>
  </si>
  <si>
    <t>11466_1_4501</t>
  </si>
  <si>
    <t>11467_1_3447</t>
  </si>
  <si>
    <t>11468_1_2530</t>
  </si>
  <si>
    <t>11471_1_3446</t>
  </si>
  <si>
    <t>11473_1_3392</t>
  </si>
  <si>
    <t>11475_1_4843</t>
  </si>
  <si>
    <t>11475_2_3042</t>
  </si>
  <si>
    <t>11476_1_2072</t>
  </si>
  <si>
    <t>11479_1_6592</t>
  </si>
  <si>
    <t>11480_1_5936</t>
  </si>
  <si>
    <t>11483_1_5169</t>
  </si>
  <si>
    <t>11485_1_2208</t>
  </si>
  <si>
    <t>11487_1_3513</t>
  </si>
  <si>
    <t>11489_1_3595</t>
  </si>
  <si>
    <t>11489_2_2718</t>
  </si>
  <si>
    <t>11490_1_900</t>
  </si>
  <si>
    <t>11491_1_2650</t>
  </si>
  <si>
    <t>11491_2_4679</t>
  </si>
  <si>
    <t>11503_1_1955</t>
  </si>
  <si>
    <t>11505_1_9145</t>
  </si>
  <si>
    <t>11507_1_4070</t>
  </si>
  <si>
    <t>11509_1_6146</t>
  </si>
  <si>
    <t>11511_1_4495</t>
  </si>
  <si>
    <t>11513_1_5745</t>
  </si>
  <si>
    <t>11515_1_4510</t>
  </si>
  <si>
    <t>11556_1_6722</t>
  </si>
  <si>
    <t>11557_1_783</t>
  </si>
  <si>
    <t>11568_1_1467</t>
  </si>
  <si>
    <t>11571_1_804</t>
  </si>
  <si>
    <t>11576_1_7232</t>
  </si>
  <si>
    <t>11577_1_709</t>
  </si>
  <si>
    <t>11583_1_1385</t>
  </si>
  <si>
    <t>11587_1_2810</t>
  </si>
  <si>
    <t>11589_1_3615</t>
  </si>
  <si>
    <t>11591_1_5305</t>
  </si>
  <si>
    <t>11591_2_2600</t>
  </si>
  <si>
    <t>11595_1_2430</t>
  </si>
  <si>
    <t>11605_1_2840</t>
  </si>
  <si>
    <t>11609_1_3574</t>
  </si>
  <si>
    <t>11610_1_1883</t>
  </si>
  <si>
    <t>11615_1_3570</t>
  </si>
  <si>
    <t>11617_1_5910</t>
  </si>
  <si>
    <t>11619_1_1486</t>
  </si>
  <si>
    <t>11623_1_5278</t>
  </si>
  <si>
    <t>11624_1_5885</t>
  </si>
  <si>
    <t>11625_1_1296</t>
  </si>
  <si>
    <t>11633_1_2709</t>
  </si>
  <si>
    <t>11634_1_650</t>
  </si>
  <si>
    <t>11636_1_9336</t>
  </si>
  <si>
    <t>11641_1_1267</t>
  </si>
  <si>
    <t>11645_1_4162</t>
  </si>
  <si>
    <t>11664_1_766</t>
  </si>
  <si>
    <t>11667_1_1486</t>
  </si>
  <si>
    <t>11671_1_4046</t>
  </si>
  <si>
    <t>11673_1_7709</t>
  </si>
  <si>
    <t>11674_1_333</t>
  </si>
  <si>
    <t>11675_1_6578</t>
  </si>
  <si>
    <t>11677_1_2358</t>
  </si>
  <si>
    <t>11679_1_2987</t>
  </si>
  <si>
    <t>11679_2_4290</t>
  </si>
  <si>
    <t>11679_3_2342</t>
  </si>
  <si>
    <t>11683_1_3610</t>
  </si>
  <si>
    <t>11685_1_4551</t>
  </si>
  <si>
    <t>11687_1_3757</t>
  </si>
  <si>
    <t>11689_1_5755</t>
  </si>
  <si>
    <t>11689_2_3755</t>
  </si>
  <si>
    <t>11693_1_2392</t>
  </si>
  <si>
    <t>11694_1_6937</t>
  </si>
  <si>
    <t>11694_2_2220</t>
  </si>
  <si>
    <t>11695_1_7653</t>
  </si>
  <si>
    <t>11697_1_5529</t>
  </si>
  <si>
    <t>11697_2_3715</t>
  </si>
  <si>
    <t>11697_3_1193</t>
  </si>
  <si>
    <t>11698_1_924</t>
  </si>
  <si>
    <t>11701_1_4450</t>
  </si>
  <si>
    <t>11701_2_6964</t>
  </si>
  <si>
    <t>11702_1_4606</t>
  </si>
  <si>
    <t>11703_1_3912</t>
  </si>
  <si>
    <t>11705_1_5914</t>
  </si>
  <si>
    <t>11707_1_8507</t>
  </si>
  <si>
    <t>11708_1_4380</t>
  </si>
  <si>
    <t>11709_1_3517</t>
  </si>
  <si>
    <t>11711_1_1600</t>
  </si>
  <si>
    <t>11712_1_9607</t>
  </si>
  <si>
    <t>11713_1_5560</t>
  </si>
  <si>
    <t>11715_1_6828</t>
  </si>
  <si>
    <t>11717_1_12217</t>
  </si>
  <si>
    <t>11719_1_3076</t>
  </si>
  <si>
    <t>11721_1_7708</t>
  </si>
  <si>
    <t>11725_1_4135</t>
  </si>
  <si>
    <t>11727_1_1696</t>
  </si>
  <si>
    <t>11729_1_2775</t>
  </si>
  <si>
    <t>11731_1_9389</t>
  </si>
  <si>
    <t>11732_1_4965</t>
  </si>
  <si>
    <t>11733_1_4012</t>
  </si>
  <si>
    <t>11733_2_5620</t>
  </si>
  <si>
    <t>11734_1_2752</t>
  </si>
  <si>
    <t>11735_1_6415</t>
  </si>
  <si>
    <t>11737_1_3578</t>
  </si>
  <si>
    <t>11738_1_274</t>
  </si>
  <si>
    <t>11739_1_5458</t>
  </si>
  <si>
    <t>11743_1_6733</t>
  </si>
  <si>
    <t>11745_1_2880</t>
  </si>
  <si>
    <t>11746_1_5833</t>
  </si>
  <si>
    <t>11747_1_2320</t>
  </si>
  <si>
    <t>11748_1_5415</t>
  </si>
  <si>
    <t>11748_2_2369</t>
  </si>
  <si>
    <t>11750_1_694</t>
  </si>
  <si>
    <t>11751_1_2700</t>
  </si>
  <si>
    <t>11753_1_682</t>
  </si>
  <si>
    <t>11755_1_3028</t>
  </si>
  <si>
    <t>11757_1_4962</t>
  </si>
  <si>
    <t>11757_2_4602</t>
  </si>
  <si>
    <t>11759_1_7217</t>
  </si>
  <si>
    <t>11761_1_5262</t>
  </si>
  <si>
    <t>11762_1_2142</t>
  </si>
  <si>
    <t>11763_1_11315</t>
  </si>
  <si>
    <t>11769_1_7810</t>
  </si>
  <si>
    <t>11770_1_7173</t>
  </si>
  <si>
    <t>11770_3_4834</t>
  </si>
  <si>
    <t>11771_1_4015</t>
  </si>
  <si>
    <t>11773_1_2802</t>
  </si>
  <si>
    <t>11775_1_6000</t>
  </si>
  <si>
    <t>11775_2_7831</t>
  </si>
  <si>
    <t>11777_1_3104</t>
  </si>
  <si>
    <t>11787_1_8061</t>
  </si>
  <si>
    <t>11788_1_2080</t>
  </si>
  <si>
    <t>11789_1_5399</t>
  </si>
  <si>
    <t>11790_1_7017</t>
  </si>
  <si>
    <t>11791_1_4065</t>
  </si>
  <si>
    <t>11793_1_4486</t>
  </si>
  <si>
    <t>11793_2_3485</t>
  </si>
  <si>
    <t>11794_1_2924</t>
  </si>
  <si>
    <t>11794_2_7452</t>
  </si>
  <si>
    <t>11795_1_6022</t>
  </si>
  <si>
    <t>11796_1_768</t>
  </si>
  <si>
    <t>11797_1_4670</t>
  </si>
  <si>
    <t>11798_1_450</t>
  </si>
  <si>
    <t>11799_1_6259</t>
  </si>
  <si>
    <t>11799_2_594</t>
  </si>
  <si>
    <t>11801_1_4475</t>
  </si>
  <si>
    <t>11801_2_5285</t>
  </si>
  <si>
    <t>11802_1_6680</t>
  </si>
  <si>
    <t>11803_1_5672</t>
  </si>
  <si>
    <t>11805_1_5976</t>
  </si>
  <si>
    <t>11805_2_3536</t>
  </si>
  <si>
    <t>11806_1_4923</t>
  </si>
  <si>
    <t>11807_1_4242</t>
  </si>
  <si>
    <t>11808_1_4113</t>
  </si>
  <si>
    <t>11813_1_2858</t>
  </si>
  <si>
    <t>11813_2_6238</t>
  </si>
  <si>
    <t>11815_1_3254</t>
  </si>
  <si>
    <t>11816_1_4008</t>
  </si>
  <si>
    <t>11817_1_4006</t>
  </si>
  <si>
    <t>11817_2_7108</t>
  </si>
  <si>
    <t>11818_1_5902</t>
  </si>
  <si>
    <t>11819_1_7107</t>
  </si>
  <si>
    <t>11821_1_7382</t>
  </si>
  <si>
    <t>11821_2_6640</t>
  </si>
  <si>
    <t>11822_1_1682</t>
  </si>
  <si>
    <t>11822_2_5420</t>
  </si>
  <si>
    <t>11825_1_5048</t>
  </si>
  <si>
    <t>11829_1_6078</t>
  </si>
  <si>
    <t>11829_2_3811</t>
  </si>
  <si>
    <t>11831_1_4600</t>
  </si>
  <si>
    <t>11833_1_7148</t>
  </si>
  <si>
    <t>11835_1_4695</t>
  </si>
  <si>
    <t>11837_1_10488</t>
  </si>
  <si>
    <t>11841_1_2530</t>
  </si>
  <si>
    <t>11843_1_7914</t>
  </si>
  <si>
    <t>11845_1_8263</t>
  </si>
  <si>
    <t>11851_1_2065</t>
  </si>
  <si>
    <t>11853_1_5145</t>
  </si>
  <si>
    <t>11855_1_5445</t>
  </si>
  <si>
    <t>11859_1_5531</t>
  </si>
  <si>
    <t>11859_2_6199</t>
  </si>
  <si>
    <t>11860_1_7812</t>
  </si>
  <si>
    <t>11861_1_5087</t>
  </si>
  <si>
    <t>11861_2_4753</t>
  </si>
  <si>
    <t>11863_1_6113</t>
  </si>
  <si>
    <t>11865_1_6020</t>
  </si>
  <si>
    <t>11866_1_346</t>
  </si>
  <si>
    <t>11867_1_4321</t>
  </si>
  <si>
    <t>11869_1_9367</t>
  </si>
  <si>
    <t>11873_1_1130</t>
  </si>
  <si>
    <t>11875_1_8732</t>
  </si>
  <si>
    <t>11877_1_6165</t>
  </si>
  <si>
    <t>11877_2_7026</t>
  </si>
  <si>
    <t>11877_3_5463</t>
  </si>
  <si>
    <t>11878_1_638</t>
  </si>
  <si>
    <t>11879_1_6024</t>
  </si>
  <si>
    <t>11885_1_2940</t>
  </si>
  <si>
    <t>11887_1_1540</t>
  </si>
  <si>
    <t>11888_1_4741</t>
  </si>
  <si>
    <t>11888_2_4456</t>
  </si>
  <si>
    <t>11889_1_8654</t>
  </si>
  <si>
    <t>11891_1_6531</t>
  </si>
  <si>
    <t>11893_1_4421</t>
  </si>
  <si>
    <t>11893_2_6100</t>
  </si>
  <si>
    <t>11893_3_4690</t>
  </si>
  <si>
    <t>11895_1_2114</t>
  </si>
  <si>
    <t>11901_1_4972</t>
  </si>
  <si>
    <t>11903_1_7850</t>
  </si>
  <si>
    <t>11905_1_4075</t>
  </si>
  <si>
    <t>11905_2_5476</t>
  </si>
  <si>
    <t>11906_1_408</t>
  </si>
  <si>
    <t>11907_1_6685</t>
  </si>
  <si>
    <t>11911_1_6940</t>
  </si>
  <si>
    <t>11911_2_4523</t>
  </si>
  <si>
    <t>11912_1_251</t>
  </si>
  <si>
    <t>11913_1_4100</t>
  </si>
  <si>
    <t>11915_1_15718</t>
  </si>
  <si>
    <t>11915_3_3062</t>
  </si>
  <si>
    <t>11917_1_5680</t>
  </si>
  <si>
    <t>11921_1_6129</t>
  </si>
  <si>
    <t>11927_1_2752</t>
  </si>
  <si>
    <t>11927_2_8732</t>
  </si>
  <si>
    <t>11927_3_5406</t>
  </si>
  <si>
    <t>11928_1_1340</t>
  </si>
  <si>
    <t>11931_1_4070</t>
  </si>
  <si>
    <t>11932_1_65</t>
  </si>
  <si>
    <t>11933_1_5165</t>
  </si>
  <si>
    <t>11933_2_4224</t>
  </si>
  <si>
    <t>11935_1_3047</t>
  </si>
  <si>
    <t>11936_1_1177</t>
  </si>
  <si>
    <t>11937_1_8060</t>
  </si>
  <si>
    <t>11938_1_823</t>
  </si>
  <si>
    <t>11939_1_6422</t>
  </si>
  <si>
    <t>11939_2_687</t>
  </si>
  <si>
    <t>11943_1_6678</t>
  </si>
  <si>
    <t>11945_1_7765</t>
  </si>
  <si>
    <t>11945_2_5643</t>
  </si>
  <si>
    <t>11946_1_1257</t>
  </si>
  <si>
    <t>11949_1_12567</t>
  </si>
  <si>
    <t>11951_1_8290</t>
  </si>
  <si>
    <t>11953_1_5388</t>
  </si>
  <si>
    <t>11959_1_5184</t>
  </si>
  <si>
    <t>12613_1_4500</t>
  </si>
  <si>
    <t>12613_2_5029</t>
  </si>
  <si>
    <t>13501_1_4427</t>
  </si>
  <si>
    <t>13501_2_1766</t>
  </si>
  <si>
    <t>13530_1_2563</t>
  </si>
  <si>
    <t>13530_2_5752</t>
  </si>
  <si>
    <t>13531_1_3966</t>
  </si>
  <si>
    <t>13533_1_5892</t>
  </si>
  <si>
    <t>13537_1_5365</t>
  </si>
  <si>
    <t>13543_2_4275</t>
  </si>
  <si>
    <t>13543_3_2023</t>
  </si>
  <si>
    <t>13545_1_5576</t>
  </si>
  <si>
    <t>13545_2_1254</t>
  </si>
  <si>
    <t>13546_1_6381</t>
  </si>
  <si>
    <t>13547_1_3325</t>
  </si>
  <si>
    <t>13548_1_207</t>
  </si>
  <si>
    <t>13549_1_7225</t>
  </si>
  <si>
    <t>13549_2_5276</t>
  </si>
  <si>
    <t>13550_1_2590</t>
  </si>
  <si>
    <t>13551_1_5628</t>
  </si>
  <si>
    <t>13552_1_1208</t>
  </si>
  <si>
    <t>13553_1_1526</t>
  </si>
  <si>
    <t>13553_2_6216</t>
  </si>
  <si>
    <t>13554_1_8185</t>
  </si>
  <si>
    <t>13555_1_2553</t>
  </si>
  <si>
    <t>13557_1_2563</t>
  </si>
  <si>
    <t>13559_1_5919</t>
  </si>
  <si>
    <t>13559_2_4723</t>
  </si>
  <si>
    <t>13560_1_6814</t>
  </si>
  <si>
    <t>13561_1_5385</t>
  </si>
  <si>
    <t>13562_1_3360</t>
  </si>
  <si>
    <t>13563_1_5071</t>
  </si>
  <si>
    <t>13564_1_3782</t>
  </si>
  <si>
    <t>13564_3_5788</t>
  </si>
  <si>
    <t>13565_1_1653</t>
  </si>
  <si>
    <t>13566_1_1028</t>
  </si>
  <si>
    <t>13567_1_2816</t>
  </si>
  <si>
    <t>13568_1_9613</t>
  </si>
  <si>
    <t>13569_1_9648</t>
  </si>
  <si>
    <t>13571_1_7014</t>
  </si>
  <si>
    <t>13572_1_959</t>
  </si>
  <si>
    <t>13572_2_4125</t>
  </si>
  <si>
    <t>13573_1_9200</t>
  </si>
  <si>
    <t>13577_1_2462</t>
  </si>
  <si>
    <t>13579_1_1856</t>
  </si>
  <si>
    <t>13579_2_7271</t>
  </si>
  <si>
    <t>13581_1_6260</t>
  </si>
  <si>
    <t>13586_1_2248</t>
  </si>
  <si>
    <t>13591_1_8285</t>
  </si>
  <si>
    <t>13595_1_8690</t>
  </si>
  <si>
    <t>13596_1_7858</t>
  </si>
  <si>
    <t>13599_1_9151</t>
  </si>
  <si>
    <t>13601_1_8884</t>
  </si>
  <si>
    <t>13604_1_2790</t>
  </si>
  <si>
    <t>13604_2_3520</t>
  </si>
  <si>
    <t>13606_1_7910</t>
  </si>
  <si>
    <t>13607_1_11470</t>
  </si>
  <si>
    <t>13607_3_5830</t>
  </si>
  <si>
    <t>13609_1_5905</t>
  </si>
  <si>
    <t>13609_2_8986</t>
  </si>
  <si>
    <t>13610_1_7420</t>
  </si>
  <si>
    <t>13610_2_4875</t>
  </si>
  <si>
    <t>13610_3_4940</t>
  </si>
  <si>
    <t>13611_1_10586</t>
  </si>
  <si>
    <t>13613_1_4303</t>
  </si>
  <si>
    <t>13614_1_9001</t>
  </si>
  <si>
    <t>13615_1_2937</t>
  </si>
  <si>
    <t>13617_1_3434</t>
  </si>
  <si>
    <t>13619_1_3336</t>
  </si>
  <si>
    <t>13619_2_14478</t>
  </si>
  <si>
    <t>13621_2_2632</t>
  </si>
  <si>
    <t>13623_1_5203</t>
  </si>
  <si>
    <t>13623_2_4540</t>
  </si>
  <si>
    <t>13624_1_4152</t>
  </si>
  <si>
    <t>13627_1_4574</t>
  </si>
  <si>
    <t>13629_1_5380</t>
  </si>
  <si>
    <t>13631_1_8798</t>
  </si>
  <si>
    <t>13633_1_1686</t>
  </si>
  <si>
    <t>13637_1_8815</t>
  </si>
  <si>
    <t>13639_1_4236</t>
  </si>
  <si>
    <t>13639_2_8456</t>
  </si>
  <si>
    <t>13641_1_6170</t>
  </si>
  <si>
    <t>13643_1_7374</t>
  </si>
  <si>
    <t>13643_2_4394</t>
  </si>
  <si>
    <t>13644_1_4770</t>
  </si>
  <si>
    <t>13647_1_3627</t>
  </si>
  <si>
    <t>13649_1_5586</t>
  </si>
  <si>
    <t>13650_1_3823</t>
  </si>
  <si>
    <t>13651_1_2484</t>
  </si>
  <si>
    <t>13653_1_1833</t>
  </si>
  <si>
    <t>13657_1_4997</t>
  </si>
  <si>
    <t>13659_1_3285</t>
  </si>
  <si>
    <t>13659_2_12062</t>
  </si>
  <si>
    <t>13659_4_7474</t>
  </si>
  <si>
    <t>13660_1_5115</t>
  </si>
  <si>
    <t>13661_1_5894</t>
  </si>
  <si>
    <t>13661_2_8102</t>
  </si>
  <si>
    <t>13661_3_6410</t>
  </si>
  <si>
    <t>13661_4_6955</t>
  </si>
  <si>
    <t>13663_1_7770</t>
  </si>
  <si>
    <t>13669_1_9418</t>
  </si>
  <si>
    <t>13670_1_45</t>
  </si>
  <si>
    <t>13671_1_7803</t>
  </si>
  <si>
    <t>13671_2_4738</t>
  </si>
  <si>
    <t>13673_1_8364</t>
  </si>
  <si>
    <t>13677_1_4348</t>
  </si>
  <si>
    <t>13679_1_4840</t>
  </si>
  <si>
    <t>13680_1_5995</t>
  </si>
  <si>
    <t>13680_2_1067</t>
  </si>
  <si>
    <t>13681_4_2716</t>
  </si>
  <si>
    <t>13682_1_3719</t>
  </si>
  <si>
    <t>13683_1_6641</t>
  </si>
  <si>
    <t>13687_1_5534</t>
  </si>
  <si>
    <t>13687_2_767</t>
  </si>
  <si>
    <t>13687_3_3348</t>
  </si>
  <si>
    <t>13687_4_1517</t>
  </si>
  <si>
    <t>13689_2_7444</t>
  </si>
  <si>
    <t>13691_1_6720</t>
  </si>
  <si>
    <t>13693_1_1702</t>
  </si>
  <si>
    <t>13803_1_4235</t>
  </si>
  <si>
    <t>13805_1_2190</t>
  </si>
  <si>
    <t>13807_2_4665</t>
  </si>
  <si>
    <t>13810_1_701</t>
  </si>
  <si>
    <t>13811_1_6004</t>
  </si>
  <si>
    <t>13811_2_7356</t>
  </si>
  <si>
    <t>13813_1_4525</t>
  </si>
  <si>
    <t>13814_1_2500</t>
  </si>
  <si>
    <t>13815_1_771</t>
  </si>
  <si>
    <t>13816_1_5297</t>
  </si>
  <si>
    <t>13816_2_6535</t>
  </si>
  <si>
    <t>13817_1_5024</t>
  </si>
  <si>
    <t>13818_1_475</t>
  </si>
  <si>
    <t>13821_1_8003</t>
  </si>
  <si>
    <t>13822_1_2401</t>
  </si>
  <si>
    <t>13822_2_6206</t>
  </si>
  <si>
    <t>13822_3_5733</t>
  </si>
  <si>
    <t>13823_1_5258</t>
  </si>
  <si>
    <t>13826_1_4613</t>
  </si>
  <si>
    <t>13826_2_5267</t>
  </si>
  <si>
    <t>13827_1_4837</t>
  </si>
  <si>
    <t>13829_1_7610</t>
  </si>
  <si>
    <t>13829_2_4066</t>
  </si>
  <si>
    <t>13830_1_1225</t>
  </si>
  <si>
    <t>13831_1_6875</t>
  </si>
  <si>
    <t>13832_1_343</t>
  </si>
  <si>
    <t>13833_1_4690</t>
  </si>
  <si>
    <t>13834_1_100</t>
  </si>
  <si>
    <t>13835_1_4300</t>
  </si>
  <si>
    <t>13836_1_6470</t>
  </si>
  <si>
    <t>13836_2_3742</t>
  </si>
  <si>
    <t>13837_1_6007</t>
  </si>
  <si>
    <t>13838_1_9955</t>
  </si>
  <si>
    <t>13839_1_5608</t>
  </si>
  <si>
    <t>13840_1_2985</t>
  </si>
  <si>
    <t>13841_1_3455</t>
  </si>
  <si>
    <t>13842_1_4660</t>
  </si>
  <si>
    <t>13844_1_8352</t>
  </si>
  <si>
    <t>13845_1_1660</t>
  </si>
  <si>
    <t>13846_1_5609</t>
  </si>
  <si>
    <t>13849_1_8352</t>
  </si>
  <si>
    <t>13851_1_6815</t>
  </si>
  <si>
    <t>13853_1_4122</t>
  </si>
  <si>
    <t>13856_1_8165</t>
  </si>
  <si>
    <t>13856_2_6127</t>
  </si>
  <si>
    <t>13857_1_4583</t>
  </si>
  <si>
    <t>13857_2_6440</t>
  </si>
  <si>
    <t>13857_3_6128</t>
  </si>
  <si>
    <t>13857_4_3575</t>
  </si>
  <si>
    <t>13859_1_5167</t>
  </si>
  <si>
    <t>13861_1_6355</t>
  </si>
  <si>
    <t>13862_1_5178</t>
  </si>
  <si>
    <t>13863_1_12006</t>
  </si>
  <si>
    <t>13867_1_8005</t>
  </si>
  <si>
    <t>13869_1_5213</t>
  </si>
  <si>
    <t>13869_2_7225</t>
  </si>
  <si>
    <t>13870_1_7847</t>
  </si>
  <si>
    <t>13871_1_2635</t>
  </si>
  <si>
    <t>13872_1_2295</t>
  </si>
  <si>
    <t>13873_1_6653</t>
  </si>
  <si>
    <t>13873_2_3550</t>
  </si>
  <si>
    <t>13873_3_5867</t>
  </si>
  <si>
    <t>13874_1_3576</t>
  </si>
  <si>
    <t>13877_1_4515</t>
  </si>
  <si>
    <t>13879_1_6921</t>
  </si>
  <si>
    <t>13881_1_5555</t>
  </si>
  <si>
    <t>13881_2_4080</t>
  </si>
  <si>
    <t>13881_3_6884</t>
  </si>
  <si>
    <t>13883_1_9590</t>
  </si>
  <si>
    <t>13887_1_10100</t>
  </si>
  <si>
    <t>13889_1_6523</t>
  </si>
  <si>
    <t>13891_1_4736</t>
  </si>
  <si>
    <t>13893_1_3940</t>
  </si>
  <si>
    <t>13897_1_3283</t>
  </si>
  <si>
    <t>13899_1_5703</t>
  </si>
  <si>
    <t>13901_1_8835</t>
  </si>
  <si>
    <t>13902_1_4820</t>
  </si>
  <si>
    <t>13903_1_7335</t>
  </si>
  <si>
    <t>13903_2_3240</t>
  </si>
  <si>
    <t>13909_1_4787</t>
  </si>
  <si>
    <t>13911_1_17180</t>
  </si>
  <si>
    <t>13913_1_5689</t>
  </si>
  <si>
    <t>13913_2_4991</t>
  </si>
  <si>
    <t>13917_1_5506</t>
  </si>
  <si>
    <t>13921_1_1013</t>
  </si>
  <si>
    <t>13925_1_3405</t>
  </si>
  <si>
    <t>13927_1_5125</t>
  </si>
  <si>
    <t>13928_1_3203</t>
  </si>
  <si>
    <t>13929_1_1827</t>
  </si>
  <si>
    <t>13931_1_6252</t>
  </si>
  <si>
    <t>13933_1_7695</t>
  </si>
  <si>
    <t>13937_1_6790</t>
  </si>
  <si>
    <t>13937_2_6280</t>
  </si>
  <si>
    <t>13937_3_2953</t>
  </si>
  <si>
    <t>13937_4_3504</t>
  </si>
  <si>
    <t>13939_1_3398</t>
  </si>
  <si>
    <t>13958_1_2280</t>
  </si>
  <si>
    <t>13958_2_5073</t>
  </si>
  <si>
    <t>13961_1_4668</t>
  </si>
  <si>
    <t>13961_2_7559</t>
  </si>
  <si>
    <t>13961_3_1556</t>
  </si>
  <si>
    <t>13961_4_1741</t>
  </si>
  <si>
    <t>13963_2_3561</t>
  </si>
  <si>
    <t>13967_1_5250</t>
  </si>
  <si>
    <t>13967_2_3629</t>
  </si>
  <si>
    <t>14024_1_4039</t>
  </si>
  <si>
    <t>14024_2_6484</t>
  </si>
  <si>
    <t>14025_1_7256</t>
  </si>
  <si>
    <t>14026_1_3735</t>
  </si>
  <si>
    <t>14027_1_5970</t>
  </si>
  <si>
    <t>14027_2_7558</t>
  </si>
  <si>
    <t>14029_1_6450</t>
  </si>
  <si>
    <t>14033_1_7952</t>
  </si>
  <si>
    <t>14037_1_10594</t>
  </si>
  <si>
    <t>14039_1_9569</t>
  </si>
  <si>
    <t>14041_1_3805</t>
  </si>
  <si>
    <t>14043_1_10131</t>
  </si>
  <si>
    <t>14047_1_8158</t>
  </si>
  <si>
    <t>14049_1_5268</t>
  </si>
  <si>
    <t>14049_2_7023</t>
  </si>
  <si>
    <t>14059_1_4640</t>
  </si>
  <si>
    <t>14061_1_7255</t>
  </si>
  <si>
    <t>14063_1_9103</t>
  </si>
  <si>
    <t>14067_1_4885</t>
  </si>
  <si>
    <t>14069_1_8695</t>
  </si>
  <si>
    <t>14070_1_3772</t>
  </si>
  <si>
    <t>14071_1_2128</t>
  </si>
  <si>
    <t>14071_2_6632</t>
  </si>
  <si>
    <t>14072_1_1401</t>
  </si>
  <si>
    <t>14073_1_8033</t>
  </si>
  <si>
    <t>14073_2_2250</t>
  </si>
  <si>
    <t>14074_1_3668</t>
  </si>
  <si>
    <t>14079_1_2370</t>
  </si>
  <si>
    <t>14085_1_10606</t>
  </si>
  <si>
    <t>14086_1_2950</t>
  </si>
  <si>
    <t>14087_1_8137</t>
  </si>
  <si>
    <t>14089_1_3450</t>
  </si>
  <si>
    <t>14089_2_7660</t>
  </si>
  <si>
    <t>14091_1_9360</t>
  </si>
  <si>
    <t>14092_1_3331</t>
  </si>
  <si>
    <t>14097_1_3760</t>
  </si>
  <si>
    <t>14101_1_2371</t>
  </si>
  <si>
    <t>14103_1_9165</t>
  </si>
  <si>
    <t>14111_1_8695</t>
  </si>
  <si>
    <t>14111_2_5286</t>
  </si>
  <si>
    <t>14112_1_5368</t>
  </si>
  <si>
    <t>14112_2_4843</t>
  </si>
  <si>
    <t>14117_1_5626</t>
  </si>
  <si>
    <t>14119_1_7255</t>
  </si>
  <si>
    <t>14121_1_7915</t>
  </si>
  <si>
    <t>14122_1_7150</t>
  </si>
  <si>
    <t>14123_1_6017</t>
  </si>
  <si>
    <t>14123_2_6130</t>
  </si>
  <si>
    <t>14127_1_858</t>
  </si>
  <si>
    <t>14127_2_5300</t>
  </si>
  <si>
    <t>14129_1_9065</t>
  </si>
  <si>
    <t>14129_2_5550</t>
  </si>
  <si>
    <t>14133_1_5878</t>
  </si>
  <si>
    <t>14137_1_1627</t>
  </si>
  <si>
    <t>14139_1_3615</t>
  </si>
  <si>
    <t>14140_1_2630</t>
  </si>
  <si>
    <t>14141_1_10330</t>
  </si>
  <si>
    <t>14143_1_6545</t>
  </si>
  <si>
    <t>14147_1_6076</t>
  </si>
  <si>
    <t>14149_1_5590</t>
  </si>
  <si>
    <t>14151_1_4967</t>
  </si>
  <si>
    <t>14152_1_6927</t>
  </si>
  <si>
    <t>14152_2_4278</t>
  </si>
  <si>
    <t>14152_4_3010</t>
  </si>
  <si>
    <t>14153_1_4390</t>
  </si>
  <si>
    <t>14158_1_5739</t>
  </si>
  <si>
    <t>14158_2_6015</t>
  </si>
  <si>
    <t>14159_1_5654</t>
  </si>
  <si>
    <t>14161_1_8262</t>
  </si>
  <si>
    <t>14161_2_2794</t>
  </si>
  <si>
    <t>14161_3_6293</t>
  </si>
  <si>
    <t>14163_1_4760</t>
  </si>
  <si>
    <t>14167_1_5930</t>
  </si>
  <si>
    <t>14169_1_6850</t>
  </si>
  <si>
    <t>14173_1_4993</t>
  </si>
  <si>
    <t>14173_3_4985</t>
  </si>
  <si>
    <t>14173_4_9795</t>
  </si>
  <si>
    <t>14174_1_1302</t>
  </si>
  <si>
    <t>14175_1_7555</t>
  </si>
  <si>
    <t>14175_2_1270</t>
  </si>
  <si>
    <t>14177_1_6143</t>
  </si>
  <si>
    <t>14177_2_4238</t>
  </si>
  <si>
    <t>14178_1_5647</t>
  </si>
  <si>
    <t>14179_1_7402</t>
  </si>
  <si>
    <t>14179_2_6192</t>
  </si>
  <si>
    <t>14501_1_8692</t>
  </si>
  <si>
    <t>14502_1_7726</t>
  </si>
  <si>
    <t>14504_1_8665</t>
  </si>
  <si>
    <t>14505_1_6648</t>
  </si>
  <si>
    <t>14507_1_6515</t>
  </si>
  <si>
    <t>14508_1_5092</t>
  </si>
  <si>
    <t>14509_1_2734</t>
  </si>
  <si>
    <t>14510_1_2506</t>
  </si>
  <si>
    <t>14511_1_10099</t>
  </si>
  <si>
    <t>14512_1_3530</t>
  </si>
  <si>
    <t>14513_1_4222</t>
  </si>
  <si>
    <t>14513_2_6756</t>
  </si>
  <si>
    <t>14514_1_4387</t>
  </si>
  <si>
    <t>14519_1_6752</t>
  </si>
  <si>
    <t>14553_1_1228</t>
  </si>
  <si>
    <t>14553_2_6551</t>
  </si>
  <si>
    <t>14553_3_6206</t>
  </si>
  <si>
    <t>14555_1_4470</t>
  </si>
  <si>
    <t>14556_1_9565</t>
  </si>
  <si>
    <t>14556_2_2864</t>
  </si>
  <si>
    <t>14557_1_2363</t>
  </si>
  <si>
    <t>14558_1_3791</t>
  </si>
  <si>
    <t>15001_1_8044</t>
  </si>
  <si>
    <t>15002_1_14380</t>
  </si>
  <si>
    <t>15007_1_5161</t>
  </si>
  <si>
    <t>15008_1_2509</t>
  </si>
  <si>
    <t>15013_1_5425</t>
  </si>
  <si>
    <t>15013_2_6410</t>
  </si>
  <si>
    <t>15013_3_11039</t>
  </si>
  <si>
    <t>15014_1_7603</t>
  </si>
  <si>
    <t>15014_2_7921</t>
  </si>
  <si>
    <t>15015_1_5477</t>
  </si>
  <si>
    <t>15016_1_3066</t>
  </si>
  <si>
    <t>15017_1_4169</t>
  </si>
  <si>
    <t>15017_2_5573</t>
  </si>
  <si>
    <t>15018_1_5980</t>
  </si>
  <si>
    <t>15018_2_6314</t>
  </si>
  <si>
    <t>15019_1_3346</t>
  </si>
  <si>
    <t>15019_2_5002</t>
  </si>
  <si>
    <t>15020_1_2768</t>
  </si>
  <si>
    <t>15020_2_2377</t>
  </si>
  <si>
    <t>15020_3_5028</t>
  </si>
  <si>
    <t>15020_4_3531</t>
  </si>
  <si>
    <t>15031_1_4335</t>
  </si>
  <si>
    <t>15032_1_8316</t>
  </si>
  <si>
    <t>15032_2_2434</t>
  </si>
  <si>
    <t>15033_1_5263</t>
  </si>
  <si>
    <t>15034_1_7233</t>
  </si>
  <si>
    <t>15034_2_6960</t>
  </si>
  <si>
    <t>15035_1_5358</t>
  </si>
  <si>
    <t>15036_1_8657</t>
  </si>
  <si>
    <t>15037_1_8836</t>
  </si>
  <si>
    <t>15040_1_6646</t>
  </si>
  <si>
    <t>15040_2_4189</t>
  </si>
  <si>
    <t>15042_1_2713</t>
  </si>
  <si>
    <t>15043_1_6684</t>
  </si>
  <si>
    <t>15043_2_2480</t>
  </si>
  <si>
    <t>15044_1_6159</t>
  </si>
  <si>
    <t>15044_2_8309</t>
  </si>
  <si>
    <t>15046_1_8171</t>
  </si>
  <si>
    <t>15046_2_5840</t>
  </si>
  <si>
    <t>15046_3_4170</t>
  </si>
  <si>
    <t>15047_1_4025</t>
  </si>
  <si>
    <t>15049_1_4465</t>
  </si>
  <si>
    <t>15050_1_6615</t>
  </si>
  <si>
    <t>15051_1_2570</t>
  </si>
  <si>
    <t>15052_1_3246</t>
  </si>
  <si>
    <t>15052_2_4221</t>
  </si>
  <si>
    <t>15053_1_3174</t>
  </si>
  <si>
    <t>15053_2_4512</t>
  </si>
  <si>
    <t>15054_1_4205</t>
  </si>
  <si>
    <t>15055_1_4348</t>
  </si>
  <si>
    <t>15055_2_5390</t>
  </si>
  <si>
    <t>15055_3_4753</t>
  </si>
  <si>
    <t>15056_1_2521</t>
  </si>
  <si>
    <t>15059_1_4897</t>
  </si>
  <si>
    <t>15061_1_6035</t>
  </si>
  <si>
    <t>15061_2_6497</t>
  </si>
  <si>
    <t>15061_3_4381</t>
  </si>
  <si>
    <t>15061_4_492</t>
  </si>
  <si>
    <t>15064_1_8535</t>
  </si>
  <si>
    <t>15065_1_4580</t>
  </si>
  <si>
    <t>15065_2_4247</t>
  </si>
  <si>
    <t>15065_3_4153</t>
  </si>
  <si>
    <t>15066_1_6226</t>
  </si>
  <si>
    <t>15067_1_4530</t>
  </si>
  <si>
    <t>15068_1_8960</t>
  </si>
  <si>
    <t>15068_2_3040</t>
  </si>
  <si>
    <t>15069_1_2403</t>
  </si>
  <si>
    <t>15071_1_4687</t>
  </si>
  <si>
    <t>16643_2_3703</t>
  </si>
  <si>
    <t>16643_3_3619</t>
  </si>
  <si>
    <t>16644_1_6588</t>
  </si>
  <si>
    <t>16644_2_3145</t>
  </si>
  <si>
    <t>16973_1_2786</t>
  </si>
  <si>
    <t>16973_2_120</t>
  </si>
  <si>
    <t>Liikennemalli, identtinen tieosa (=1)</t>
  </si>
  <si>
    <t>Erotus edellisen selv. Pituuteen</t>
  </si>
  <si>
    <t>Erotus mallin tieosan pituuteen</t>
  </si>
  <si>
    <t>ID</t>
  </si>
  <si>
    <t>Tieosia 2015</t>
  </si>
  <si>
    <t>Tieosia 2023</t>
  </si>
  <si>
    <t>Tieosa yhdistynyt</t>
  </si>
  <si>
    <t>Tieosa poistunut/uusi</t>
  </si>
  <si>
    <t>ei muutosta</t>
  </si>
  <si>
    <t>±50</t>
  </si>
  <si>
    <t>tieosa yhdistynyt</t>
  </si>
  <si>
    <t>Uusi tieosa</t>
  </si>
  <si>
    <t>Pisteet</t>
  </si>
  <si>
    <t>Sään. henkliik. pisteet</t>
  </si>
  <si>
    <t>Sään. tavaraliik. pisteet</t>
  </si>
  <si>
    <t>Muut tekijät pisteet</t>
  </si>
  <si>
    <t>Merkittävyysluokitus</t>
  </si>
  <si>
    <t>Merkittävyys-luokka</t>
  </si>
  <si>
    <t>TIE</t>
  </si>
  <si>
    <t>AOSA</t>
  </si>
  <si>
    <t>AET</t>
  </si>
  <si>
    <t>Tie_num</t>
  </si>
  <si>
    <t>Aosa_num</t>
  </si>
  <si>
    <t>SUM_yht</t>
  </si>
  <si>
    <t>Shape_Leng</t>
  </si>
  <si>
    <t>Luokka 2024 VE1</t>
  </si>
  <si>
    <t>Luokka 2024 VE2</t>
  </si>
  <si>
    <t>Luokka 2024 VE3</t>
  </si>
  <si>
    <t>Työmatkat &gt; 20km,
kpl (YKR)</t>
  </si>
  <si>
    <t>Työmatkat &gt;20km,
osuus KVL:stä (YKR)</t>
  </si>
  <si>
    <t>kaksi ehtoa</t>
  </si>
  <si>
    <t>yksi ehto</t>
  </si>
  <si>
    <t>tiivis</t>
  </si>
  <si>
    <t>harva</t>
  </si>
  <si>
    <t>seud.osuus</t>
  </si>
  <si>
    <t>seud. KVL</t>
  </si>
  <si>
    <t xml:space="preserve">tmatkoja </t>
  </si>
  <si>
    <t>aluerakenne</t>
  </si>
  <si>
    <t>Tekijä</t>
  </si>
  <si>
    <t>KVL&gt;1000</t>
  </si>
  <si>
    <t>Tmatka&gt;100</t>
  </si>
  <si>
    <t>Tiivis</t>
  </si>
  <si>
    <t>KVL&gt;2000</t>
  </si>
  <si>
    <t>Seud &gt; 60%</t>
  </si>
  <si>
    <t>Seud &gt; 40%</t>
  </si>
  <si>
    <t>Tmatka&gt;500</t>
  </si>
  <si>
    <t>Harva</t>
  </si>
  <si>
    <t>aosa</t>
  </si>
  <si>
    <t>10</t>
  </si>
  <si>
    <t>11</t>
  </si>
  <si>
    <t>12</t>
  </si>
  <si>
    <t>13</t>
  </si>
  <si>
    <t>14</t>
  </si>
  <si>
    <t>15</t>
  </si>
  <si>
    <t>16</t>
  </si>
  <si>
    <t>3</t>
  </si>
  <si>
    <t>4</t>
  </si>
  <si>
    <t>5</t>
  </si>
  <si>
    <t>6</t>
  </si>
  <si>
    <t>7</t>
  </si>
  <si>
    <t>8</t>
  </si>
  <si>
    <t>9</t>
  </si>
  <si>
    <t>1</t>
  </si>
  <si>
    <t>17</t>
  </si>
  <si>
    <t>18</t>
  </si>
  <si>
    <t>2</t>
  </si>
  <si>
    <t>20</t>
  </si>
  <si>
    <t>21</t>
  </si>
  <si>
    <t>22</t>
  </si>
  <si>
    <t>23</t>
  </si>
  <si>
    <t>25</t>
  </si>
  <si>
    <t>26</t>
  </si>
  <si>
    <t>27</t>
  </si>
  <si>
    <t>28</t>
  </si>
  <si>
    <t>101</t>
  </si>
  <si>
    <t>102</t>
  </si>
  <si>
    <t>103</t>
  </si>
  <si>
    <t>104</t>
  </si>
  <si>
    <t>106</t>
  </si>
  <si>
    <t>108</t>
  </si>
  <si>
    <t>109</t>
  </si>
  <si>
    <t>111</t>
  </si>
  <si>
    <t>112</t>
  </si>
  <si>
    <t>113</t>
  </si>
  <si>
    <t>115</t>
  </si>
  <si>
    <t>116</t>
  </si>
  <si>
    <t>117</t>
  </si>
  <si>
    <t>118</t>
  </si>
  <si>
    <t>120</t>
  </si>
  <si>
    <t>105</t>
  </si>
  <si>
    <t>107</t>
  </si>
  <si>
    <t>110</t>
  </si>
  <si>
    <t>114</t>
  </si>
  <si>
    <t>201</t>
  </si>
  <si>
    <t>202</t>
  </si>
  <si>
    <t>203</t>
  </si>
  <si>
    <t>204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</si>
  <si>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</si>
  <si>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</si>
  <si>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</si>
  <si>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</si>
  <si>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</si>
  <si>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</si>
  <si>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</si>
  <si>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</si>
  <si>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</si>
  <si>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</si>
  <si>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</si>
  <si>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</si>
  <si>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219</t>
  </si>
  <si>
    <t>119</t>
  </si>
  <si>
    <t>123</t>
  </si>
  <si>
    <t>124</t>
  </si>
  <si>
    <t>19</t>
  </si>
  <si>
    <t>24</t>
  </si>
  <si>
    <t>29</t>
  </si>
  <si>
    <t>30</t>
  </si>
  <si>
    <t>31</t>
  </si>
  <si>
    <t>213</t>
  </si>
  <si>
    <t>220</t>
  </si>
  <si>
    <t>221</t>
  </si>
  <si>
    <t>222</t>
  </si>
  <si>
    <t>223</t>
  </si>
  <si>
    <t>224</t>
  </si>
  <si>
    <t>228</t>
  </si>
  <si>
    <t>229</t>
  </si>
  <si>
    <t>230</t>
  </si>
  <si>
    <t>231</t>
  </si>
  <si>
    <t>232</t>
  </si>
  <si>
    <t>32</t>
  </si>
  <si>
    <t>33</t>
  </si>
  <si>
    <t>34</t>
  </si>
  <si>
    <t>35</t>
  </si>
  <si>
    <t>36</t>
  </si>
  <si>
    <t>Tmatkat</t>
  </si>
  <si>
    <t>Tämä</t>
  </si>
  <si>
    <t>+ yksi näistä</t>
  </si>
  <si>
    <t xml:space="preserve">Linea Konsultit Oy, luonnos 2024 </t>
  </si>
  <si>
    <t>y20</t>
  </si>
  <si>
    <t>y20o</t>
  </si>
  <si>
    <t>Liikenteen koostumus 24</t>
  </si>
  <si>
    <t>Luokka 2024 VE4</t>
  </si>
  <si>
    <t>Käyty läpi työpalaverissa + mahd. huomiot</t>
  </si>
  <si>
    <t>ero vanhaan --&gt; läpikäynti</t>
  </si>
  <si>
    <t>Luokka 2015 (aik. luok. vaik. nyt tieos. muutt.)</t>
  </si>
  <si>
    <t>Tie-osa</t>
  </si>
  <si>
    <t>Ajo-rata</t>
  </si>
  <si>
    <t>x</t>
  </si>
  <si>
    <t>pinkki/punainen</t>
  </si>
  <si>
    <t>tummapinkki</t>
  </si>
  <si>
    <t>tummapinkki/pinkki</t>
  </si>
  <si>
    <t>musta/pinkki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</si>
</sst>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#,##0.0_ ;\-#,##0.0\ "/>
    <numFmt numFmtId="166" formatCode="0.0"/>
    <numFmt numFmtId="167" formatCode="0.000000000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sz val="18"/>
      <color theme="1"/>
      <name val="Calibri Light"/>
      <family val="2"/>
    </font>
    <font>
      <sz val="14"/>
      <color theme="1"/>
      <name val="Calibri Light"/>
      <family val="2"/>
    </font>
    <font>
      <b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i/>
      <sz val="11"/>
      <color theme="0" tint="-0.1499984740745262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0"/>
      <name val="Arial"/>
      <family val="2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thin">
        <color theme="1" tint="0.499984740745262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/>
      <bottom/>
      <diagonal/>
    </border>
    <border>
      <left style="thin">
        <color theme="1" tint="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1" tint="0.499984740745262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2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8" fillId="0" borderId="0" xfId="0" applyFont="1"/>
    <xf numFmtId="2" fontId="0" fillId="0" borderId="0" xfId="0" applyNumberFormat="1"/>
    <xf numFmtId="165" fontId="0" fillId="0" borderId="0" xfId="42" applyNumberFormat="1" applyFont="1"/>
    <xf numFmtId="0" fontId="0" fillId="0" borderId="0" xfId="0" applyAlignment="1">
      <alignment horizontal="left"/>
    </xf>
    <xf numFmtId="0" fontId="1" fillId="0" borderId="0" xfId="0" applyFont="1" applyAlignment="1">
      <alignment wrapText="1"/>
    </xf>
    <xf numFmtId="165" fontId="0" fillId="0" borderId="10" xfId="42" applyNumberFormat="1" applyFont="1" applyBorder="1"/>
    <xf numFmtId="165" fontId="0" fillId="0" borderId="10" xfId="42" applyNumberFormat="1" applyFont="1" applyBorder="1" applyAlignment="1">
      <alignment wrapText="1"/>
    </xf>
    <xf numFmtId="0" fontId="18" fillId="0" borderId="0" xfId="0" applyFont="1" applyAlignment="1">
      <alignment horizontal="center"/>
    </xf>
    <xf numFmtId="0" fontId="1" fillId="33" borderId="11" xfId="0" applyFont="1" applyFill="1" applyBorder="1" applyAlignment="1">
      <alignment horizontal="center" wrapText="1"/>
    </xf>
    <xf numFmtId="0" fontId="0" fillId="33" borderId="0" xfId="0" applyFill="1" applyAlignment="1">
      <alignment horizontal="center"/>
    </xf>
    <xf numFmtId="0" fontId="1" fillId="34" borderId="11" xfId="0" applyFont="1" applyFill="1" applyBorder="1" applyAlignment="1">
      <alignment horizontal="center" wrapText="1"/>
    </xf>
    <xf numFmtId="0" fontId="0" fillId="34" borderId="0" xfId="0" applyFill="1" applyAlignment="1">
      <alignment horizontal="center"/>
    </xf>
    <xf numFmtId="0" fontId="1" fillId="36" borderId="11" xfId="0" applyFont="1" applyFill="1" applyBorder="1" applyAlignment="1">
      <alignment horizontal="center" wrapText="1"/>
    </xf>
    <xf numFmtId="0" fontId="0" fillId="36" borderId="0" xfId="0" applyFill="1" applyAlignment="1">
      <alignment horizontal="center"/>
    </xf>
    <xf numFmtId="0" fontId="1" fillId="0" borderId="12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1" fontId="19" fillId="35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2" fontId="0" fillId="0" borderId="12" xfId="0" applyNumberFormat="1" applyBorder="1"/>
    <xf numFmtId="2" fontId="0" fillId="0" borderId="12" xfId="0" applyNumberFormat="1" applyBorder="1" applyAlignment="1">
      <alignment wrapText="1"/>
    </xf>
    <xf numFmtId="0" fontId="0" fillId="0" borderId="13" xfId="0" applyBorder="1"/>
    <xf numFmtId="0" fontId="1" fillId="0" borderId="13" xfId="0" applyFont="1" applyBorder="1" applyAlignment="1">
      <alignment wrapText="1"/>
    </xf>
    <xf numFmtId="1" fontId="19" fillId="0" borderId="21" xfId="0" applyNumberFormat="1" applyFont="1" applyBorder="1" applyAlignment="1">
      <alignment horizontal="left"/>
    </xf>
    <xf numFmtId="1" fontId="19" fillId="0" borderId="24" xfId="0" applyNumberFormat="1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0" fillId="37" borderId="0" xfId="0" applyFill="1" applyAlignment="1">
      <alignment horizontal="center"/>
    </xf>
    <xf numFmtId="0" fontId="0" fillId="0" borderId="21" xfId="0" applyBorder="1"/>
    <xf numFmtId="1" fontId="0" fillId="0" borderId="0" xfId="0" applyNumberFormat="1"/>
    <xf numFmtId="0" fontId="0" fillId="38" borderId="0" xfId="0" applyFill="1" applyAlignment="1">
      <alignment horizontal="center"/>
    </xf>
    <xf numFmtId="0" fontId="0" fillId="0" borderId="21" xfId="0" applyBorder="1" applyAlignment="1">
      <alignment horizontal="right"/>
    </xf>
    <xf numFmtId="1" fontId="19" fillId="0" borderId="0" xfId="0" applyNumberFormat="1" applyFont="1" applyAlignment="1">
      <alignment horizontal="left"/>
    </xf>
    <xf numFmtId="1" fontId="19" fillId="35" borderId="26" xfId="0" applyNumberFormat="1" applyFont="1" applyFill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0" fillId="0" borderId="26" xfId="0" applyBorder="1"/>
    <xf numFmtId="1" fontId="19" fillId="0" borderId="23" xfId="0" applyNumberFormat="1" applyFont="1" applyBorder="1" applyAlignment="1">
      <alignment horizontal="left"/>
    </xf>
    <xf numFmtId="0" fontId="0" fillId="0" borderId="23" xfId="0" applyBorder="1"/>
    <xf numFmtId="0" fontId="18" fillId="0" borderId="28" xfId="0" applyFont="1" applyBorder="1"/>
    <xf numFmtId="0" fontId="18" fillId="0" borderId="28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36" borderId="28" xfId="0" applyFill="1" applyBorder="1" applyAlignment="1">
      <alignment horizontal="center"/>
    </xf>
    <xf numFmtId="0" fontId="0" fillId="33" borderId="28" xfId="0" applyFill="1" applyBorder="1" applyAlignment="1">
      <alignment horizontal="center"/>
    </xf>
    <xf numFmtId="0" fontId="0" fillId="34" borderId="28" xfId="0" applyFill="1" applyBorder="1" applyAlignment="1">
      <alignment horizontal="center"/>
    </xf>
    <xf numFmtId="3" fontId="0" fillId="0" borderId="28" xfId="0" applyNumberFormat="1" applyBorder="1" applyAlignment="1">
      <alignment horizontal="center"/>
    </xf>
    <xf numFmtId="9" fontId="0" fillId="0" borderId="28" xfId="43" applyFont="1" applyFill="1" applyBorder="1" applyAlignment="1">
      <alignment horizontal="center"/>
    </xf>
    <xf numFmtId="0" fontId="0" fillId="37" borderId="28" xfId="0" applyFill="1" applyBorder="1" applyAlignment="1">
      <alignment horizontal="center"/>
    </xf>
    <xf numFmtId="0" fontId="0" fillId="0" borderId="28" xfId="0" applyBorder="1"/>
    <xf numFmtId="0" fontId="18" fillId="0" borderId="29" xfId="0" applyFont="1" applyBorder="1"/>
    <xf numFmtId="0" fontId="18" fillId="0" borderId="29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36" borderId="29" xfId="0" applyFill="1" applyBorder="1" applyAlignment="1">
      <alignment horizontal="center"/>
    </xf>
    <xf numFmtId="0" fontId="0" fillId="33" borderId="29" xfId="0" applyFill="1" applyBorder="1" applyAlignment="1">
      <alignment horizontal="center"/>
    </xf>
    <xf numFmtId="0" fontId="0" fillId="34" borderId="29" xfId="0" applyFill="1" applyBorder="1" applyAlignment="1">
      <alignment horizontal="center"/>
    </xf>
    <xf numFmtId="3" fontId="0" fillId="0" borderId="29" xfId="0" applyNumberFormat="1" applyBorder="1" applyAlignment="1">
      <alignment horizontal="center"/>
    </xf>
    <xf numFmtId="9" fontId="0" fillId="0" borderId="29" xfId="43" applyFont="1" applyFill="1" applyBorder="1" applyAlignment="1">
      <alignment horizontal="center"/>
    </xf>
    <xf numFmtId="0" fontId="0" fillId="37" borderId="29" xfId="0" applyFill="1" applyBorder="1" applyAlignment="1">
      <alignment horizontal="center"/>
    </xf>
    <xf numFmtId="0" fontId="0" fillId="0" borderId="29" xfId="0" applyBorder="1"/>
    <xf numFmtId="1" fontId="0" fillId="34" borderId="29" xfId="0" applyNumberFormat="1" applyFill="1" applyBorder="1" applyAlignment="1">
      <alignment horizontal="center"/>
    </xf>
    <xf numFmtId="0" fontId="0" fillId="38" borderId="29" xfId="0" applyFill="1" applyBorder="1" applyAlignment="1">
      <alignment horizontal="center"/>
    </xf>
    <xf numFmtId="1" fontId="0" fillId="37" borderId="29" xfId="0" applyNumberFormat="1" applyFill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0" fillId="0" borderId="29" xfId="43" applyNumberFormat="1" applyFont="1" applyFill="1" applyBorder="1" applyAlignment="1">
      <alignment horizontal="center"/>
    </xf>
    <xf numFmtId="1" fontId="0" fillId="38" borderId="29" xfId="0" applyNumberFormat="1" applyFill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1" fontId="19" fillId="0" borderId="33" xfId="0" applyNumberFormat="1" applyFont="1" applyBorder="1" applyAlignment="1">
      <alignment horizontal="left"/>
    </xf>
    <xf numFmtId="0" fontId="18" fillId="0" borderId="34" xfId="0" applyFont="1" applyBorder="1"/>
    <xf numFmtId="0" fontId="18" fillId="0" borderId="34" xfId="0" applyFont="1" applyBorder="1" applyAlignment="1">
      <alignment horizontal="center"/>
    </xf>
    <xf numFmtId="165" fontId="0" fillId="0" borderId="0" xfId="42" applyNumberFormat="1" applyFont="1" applyBorder="1"/>
    <xf numFmtId="0" fontId="0" fillId="0" borderId="35" xfId="0" applyBorder="1"/>
    <xf numFmtId="0" fontId="21" fillId="0" borderId="0" xfId="0" applyFont="1" applyAlignment="1">
      <alignment horizontal="left"/>
    </xf>
    <xf numFmtId="0" fontId="0" fillId="0" borderId="2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6" xfId="0" applyBorder="1" applyAlignment="1">
      <alignment horizontal="center"/>
    </xf>
    <xf numFmtId="0" fontId="1" fillId="35" borderId="38" xfId="0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39" borderId="47" xfId="0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36" borderId="49" xfId="0" applyFill="1" applyBorder="1" applyAlignment="1">
      <alignment horizontal="center"/>
    </xf>
    <xf numFmtId="0" fontId="0" fillId="33" borderId="49" xfId="0" applyFill="1" applyBorder="1" applyAlignment="1">
      <alignment horizontal="center"/>
    </xf>
    <xf numFmtId="0" fontId="0" fillId="34" borderId="49" xfId="0" applyFill="1" applyBorder="1" applyAlignment="1">
      <alignment horizontal="center"/>
    </xf>
    <xf numFmtId="3" fontId="0" fillId="0" borderId="49" xfId="0" applyNumberFormat="1" applyBorder="1" applyAlignment="1">
      <alignment horizontal="center"/>
    </xf>
    <xf numFmtId="0" fontId="0" fillId="0" borderId="49" xfId="0" applyBorder="1"/>
    <xf numFmtId="1" fontId="19" fillId="0" borderId="50" xfId="0" applyNumberFormat="1" applyFont="1" applyBorder="1" applyAlignment="1">
      <alignment horizontal="left"/>
    </xf>
    <xf numFmtId="1" fontId="19" fillId="0" borderId="51" xfId="0" applyNumberFormat="1" applyFont="1" applyBorder="1" applyAlignment="1">
      <alignment horizontal="left"/>
    </xf>
    <xf numFmtId="0" fontId="14" fillId="41" borderId="12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wrapText="1"/>
    </xf>
    <xf numFmtId="0" fontId="1" fillId="0" borderId="38" xfId="0" applyFont="1" applyBorder="1" applyAlignment="1">
      <alignment horizontal="center" wrapText="1"/>
    </xf>
    <xf numFmtId="49" fontId="22" fillId="0" borderId="0" xfId="0" applyNumberFormat="1" applyFont="1" applyAlignment="1">
      <alignment horizontal="left"/>
    </xf>
    <xf numFmtId="0" fontId="19" fillId="0" borderId="55" xfId="0" applyFont="1" applyBorder="1"/>
    <xf numFmtId="0" fontId="17" fillId="0" borderId="56" xfId="0" applyFont="1" applyBorder="1"/>
    <xf numFmtId="0" fontId="0" fillId="0" borderId="57" xfId="0" applyBorder="1" applyAlignment="1">
      <alignment horizontal="center"/>
    </xf>
    <xf numFmtId="0" fontId="17" fillId="41" borderId="52" xfId="0" applyFont="1" applyFill="1" applyBorder="1"/>
    <xf numFmtId="0" fontId="17" fillId="41" borderId="53" xfId="0" applyFont="1" applyFill="1" applyBorder="1"/>
    <xf numFmtId="0" fontId="0" fillId="41" borderId="54" xfId="0" applyFill="1" applyBorder="1" applyAlignment="1">
      <alignment horizontal="center"/>
    </xf>
    <xf numFmtId="0" fontId="19" fillId="42" borderId="52" xfId="0" applyFont="1" applyFill="1" applyBorder="1"/>
    <xf numFmtId="0" fontId="19" fillId="42" borderId="53" xfId="0" applyFont="1" applyFill="1" applyBorder="1"/>
    <xf numFmtId="0" fontId="19" fillId="42" borderId="54" xfId="0" applyFont="1" applyFill="1" applyBorder="1" applyAlignment="1">
      <alignment horizontal="center"/>
    </xf>
    <xf numFmtId="0" fontId="23" fillId="42" borderId="11" xfId="0" applyFont="1" applyFill="1" applyBorder="1" applyAlignment="1">
      <alignment horizontal="center" wrapText="1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49" xfId="0" applyBorder="1" applyAlignment="1">
      <alignment horizontal="left"/>
    </xf>
    <xf numFmtId="9" fontId="19" fillId="0" borderId="28" xfId="43" applyFont="1" applyFill="1" applyBorder="1" applyAlignment="1">
      <alignment horizontal="center"/>
    </xf>
    <xf numFmtId="9" fontId="19" fillId="0" borderId="29" xfId="43" applyFont="1" applyFill="1" applyBorder="1" applyAlignment="1">
      <alignment horizontal="center"/>
    </xf>
    <xf numFmtId="1" fontId="19" fillId="0" borderId="29" xfId="0" applyNumberFormat="1" applyFont="1" applyBorder="1" applyAlignment="1">
      <alignment horizontal="center"/>
    </xf>
    <xf numFmtId="1" fontId="19" fillId="0" borderId="29" xfId="43" applyNumberFormat="1" applyFont="1" applyFill="1" applyBorder="1" applyAlignment="1">
      <alignment horizontal="center"/>
    </xf>
    <xf numFmtId="0" fontId="19" fillId="0" borderId="29" xfId="0" applyFont="1" applyBorder="1"/>
    <xf numFmtId="1" fontId="19" fillId="0" borderId="29" xfId="0" applyNumberFormat="1" applyFont="1" applyBorder="1"/>
    <xf numFmtId="1" fontId="19" fillId="0" borderId="49" xfId="0" applyNumberFormat="1" applyFont="1" applyBorder="1" applyAlignment="1">
      <alignment horizontal="center"/>
    </xf>
    <xf numFmtId="0" fontId="0" fillId="0" borderId="58" xfId="0" applyBorder="1"/>
    <xf numFmtId="0" fontId="0" fillId="0" borderId="59" xfId="0" applyBorder="1"/>
    <xf numFmtId="1" fontId="19" fillId="35" borderId="23" xfId="0" applyNumberFormat="1" applyFont="1" applyFill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0" fillId="0" borderId="22" xfId="0" applyBorder="1"/>
    <xf numFmtId="0" fontId="18" fillId="0" borderId="10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0" fillId="0" borderId="0" xfId="0" pivotButton="1"/>
    <xf numFmtId="0" fontId="24" fillId="42" borderId="11" xfId="0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165" fontId="0" fillId="0" borderId="0" xfId="42" applyNumberFormat="1" applyFont="1" applyBorder="1" applyAlignment="1">
      <alignment horizontal="center"/>
    </xf>
    <xf numFmtId="164" fontId="18" fillId="0" borderId="28" xfId="42" applyFont="1" applyFill="1" applyBorder="1" applyAlignment="1">
      <alignment horizontal="center"/>
    </xf>
    <xf numFmtId="9" fontId="18" fillId="0" borderId="29" xfId="43" applyFont="1" applyFill="1" applyBorder="1" applyAlignment="1">
      <alignment horizontal="center"/>
    </xf>
    <xf numFmtId="1" fontId="18" fillId="0" borderId="29" xfId="0" applyNumberFormat="1" applyFont="1" applyBorder="1" applyAlignment="1">
      <alignment horizontal="center"/>
    </xf>
    <xf numFmtId="1" fontId="18" fillId="0" borderId="29" xfId="43" applyNumberFormat="1" applyFont="1" applyFill="1" applyBorder="1" applyAlignment="1">
      <alignment horizontal="center"/>
    </xf>
    <xf numFmtId="1" fontId="18" fillId="0" borderId="29" xfId="0" applyNumberFormat="1" applyFont="1" applyBorder="1"/>
    <xf numFmtId="1" fontId="18" fillId="0" borderId="49" xfId="0" applyNumberFormat="1" applyFont="1" applyBorder="1" applyAlignment="1">
      <alignment horizontal="center"/>
    </xf>
    <xf numFmtId="3" fontId="18" fillId="0" borderId="28" xfId="0" applyNumberFormat="1" applyFont="1" applyBorder="1" applyAlignment="1">
      <alignment horizontal="center"/>
    </xf>
    <xf numFmtId="9" fontId="18" fillId="0" borderId="28" xfId="43" applyFont="1" applyFill="1" applyBorder="1" applyAlignment="1">
      <alignment horizontal="center"/>
    </xf>
    <xf numFmtId="3" fontId="18" fillId="0" borderId="29" xfId="0" applyNumberFormat="1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25" fillId="41" borderId="12" xfId="0" applyFont="1" applyFill="1" applyBorder="1" applyAlignment="1">
      <alignment horizontal="center"/>
    </xf>
    <xf numFmtId="0" fontId="25" fillId="41" borderId="11" xfId="0" applyFont="1" applyFill="1" applyBorder="1" applyAlignment="1">
      <alignment horizontal="center" wrapText="1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1" fillId="0" borderId="73" xfId="0" applyFont="1" applyBorder="1" applyAlignment="1">
      <alignment horizontal="left"/>
    </xf>
    <xf numFmtId="0" fontId="1" fillId="0" borderId="73" xfId="0" applyFont="1" applyBorder="1"/>
    <xf numFmtId="0" fontId="1" fillId="0" borderId="80" xfId="0" applyFont="1" applyBorder="1" applyAlignment="1">
      <alignment horizontal="left"/>
    </xf>
    <xf numFmtId="0" fontId="1" fillId="0" borderId="81" xfId="0" applyFont="1" applyBorder="1"/>
    <xf numFmtId="9" fontId="0" fillId="0" borderId="29" xfId="43" applyFont="1" applyBorder="1" applyAlignment="1">
      <alignment horizontal="center"/>
    </xf>
    <xf numFmtId="9" fontId="0" fillId="0" borderId="49" xfId="43" applyFont="1" applyBorder="1" applyAlignment="1">
      <alignment horizontal="center"/>
    </xf>
    <xf numFmtId="0" fontId="18" fillId="39" borderId="29" xfId="0" applyFont="1" applyFill="1" applyBorder="1"/>
    <xf numFmtId="0" fontId="18" fillId="39" borderId="29" xfId="0" applyFont="1" applyFill="1" applyBorder="1" applyAlignment="1">
      <alignment horizontal="center"/>
    </xf>
    <xf numFmtId="0" fontId="0" fillId="39" borderId="29" xfId="0" applyFill="1" applyBorder="1" applyAlignment="1">
      <alignment horizontal="center"/>
    </xf>
    <xf numFmtId="3" fontId="0" fillId="39" borderId="29" xfId="0" applyNumberFormat="1" applyFill="1" applyBorder="1" applyAlignment="1">
      <alignment horizontal="center"/>
    </xf>
    <xf numFmtId="9" fontId="0" fillId="39" borderId="29" xfId="43" applyFont="1" applyFill="1" applyBorder="1" applyAlignment="1">
      <alignment horizontal="center"/>
    </xf>
    <xf numFmtId="0" fontId="0" fillId="39" borderId="0" xfId="0" applyFill="1" applyAlignment="1">
      <alignment horizontal="center"/>
    </xf>
    <xf numFmtId="1" fontId="18" fillId="39" borderId="29" xfId="0" applyNumberFormat="1" applyFont="1" applyFill="1" applyBorder="1" applyAlignment="1">
      <alignment horizontal="center"/>
    </xf>
    <xf numFmtId="0" fontId="0" fillId="39" borderId="29" xfId="0" applyFill="1" applyBorder="1" applyAlignment="1">
      <alignment horizontal="left"/>
    </xf>
    <xf numFmtId="0" fontId="0" fillId="39" borderId="23" xfId="0" applyFill="1" applyBorder="1"/>
    <xf numFmtId="0" fontId="0" fillId="39" borderId="58" xfId="0" applyFill="1" applyBorder="1"/>
    <xf numFmtId="1" fontId="19" fillId="39" borderId="21" xfId="0" applyNumberFormat="1" applyFont="1" applyFill="1" applyBorder="1" applyAlignment="1">
      <alignment horizontal="left"/>
    </xf>
    <xf numFmtId="0" fontId="0" fillId="39" borderId="0" xfId="0" applyFill="1"/>
    <xf numFmtId="165" fontId="0" fillId="39" borderId="0" xfId="42" applyNumberFormat="1" applyFont="1" applyFill="1"/>
    <xf numFmtId="2" fontId="0" fillId="39" borderId="0" xfId="0" applyNumberFormat="1" applyFill="1"/>
    <xf numFmtId="0" fontId="0" fillId="39" borderId="26" xfId="0" applyFill="1" applyBorder="1"/>
    <xf numFmtId="0" fontId="0" fillId="39" borderId="21" xfId="0" applyFill="1" applyBorder="1"/>
    <xf numFmtId="0" fontId="0" fillId="39" borderId="0" xfId="0" applyFill="1" applyAlignment="1">
      <alignment horizontal="left"/>
    </xf>
    <xf numFmtId="0" fontId="20" fillId="39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9" fontId="0" fillId="0" borderId="28" xfId="43" applyFont="1" applyBorder="1" applyAlignment="1">
      <alignment horizontal="center"/>
    </xf>
    <xf numFmtId="1" fontId="0" fillId="0" borderId="88" xfId="0" applyNumberFormat="1" applyBorder="1" applyAlignment="1">
      <alignment horizontal="center"/>
    </xf>
    <xf numFmtId="1" fontId="0" fillId="39" borderId="29" xfId="0" applyNumberFormat="1" applyFill="1" applyBorder="1" applyAlignment="1">
      <alignment horizontal="center"/>
    </xf>
    <xf numFmtId="1" fontId="0" fillId="0" borderId="49" xfId="0" applyNumberFormat="1" applyBorder="1" applyAlignment="1">
      <alignment horizontal="center"/>
    </xf>
    <xf numFmtId="166" fontId="28" fillId="0" borderId="73" xfId="0" applyNumberFormat="1" applyFont="1" applyBorder="1" applyAlignment="1" applyProtection="1">
      <alignment horizontal="center"/>
      <protection hidden="1"/>
    </xf>
    <xf numFmtId="0" fontId="26" fillId="0" borderId="0" xfId="0" applyFont="1"/>
    <xf numFmtId="3" fontId="26" fillId="0" borderId="28" xfId="0" applyNumberFormat="1" applyFont="1" applyBorder="1" applyAlignment="1">
      <alignment horizontal="center"/>
    </xf>
    <xf numFmtId="3" fontId="26" fillId="0" borderId="29" xfId="0" applyNumberFormat="1" applyFont="1" applyBorder="1" applyAlignment="1">
      <alignment horizontal="center"/>
    </xf>
    <xf numFmtId="3" fontId="26" fillId="39" borderId="29" xfId="0" applyNumberFormat="1" applyFont="1" applyFill="1" applyBorder="1" applyAlignment="1">
      <alignment horizontal="center"/>
    </xf>
    <xf numFmtId="3" fontId="26" fillId="0" borderId="49" xfId="0" applyNumberFormat="1" applyFont="1" applyBorder="1" applyAlignment="1">
      <alignment horizontal="center"/>
    </xf>
    <xf numFmtId="167" fontId="0" fillId="0" borderId="0" xfId="0" applyNumberFormat="1"/>
    <xf numFmtId="2" fontId="0" fillId="0" borderId="29" xfId="0" applyNumberFormat="1" applyBorder="1" applyAlignment="1">
      <alignment horizontal="center"/>
    </xf>
    <xf numFmtId="0" fontId="19" fillId="0" borderId="0" xfId="0" applyFont="1"/>
    <xf numFmtId="0" fontId="17" fillId="0" borderId="0" xfId="0" applyFont="1"/>
    <xf numFmtId="2" fontId="17" fillId="46" borderId="46" xfId="0" applyNumberFormat="1" applyFont="1" applyFill="1" applyBorder="1" applyAlignment="1">
      <alignment horizontal="center"/>
    </xf>
    <xf numFmtId="2" fontId="17" fillId="46" borderId="28" xfId="0" applyNumberFormat="1" applyFont="1" applyFill="1" applyBorder="1" applyAlignment="1">
      <alignment horizontal="center"/>
    </xf>
    <xf numFmtId="2" fontId="17" fillId="46" borderId="64" xfId="0" applyNumberFormat="1" applyFont="1" applyFill="1" applyBorder="1" applyAlignment="1">
      <alignment horizontal="center"/>
    </xf>
    <xf numFmtId="2" fontId="0" fillId="0" borderId="47" xfId="0" applyNumberFormat="1" applyBorder="1"/>
    <xf numFmtId="2" fontId="0" fillId="0" borderId="65" xfId="0" applyNumberFormat="1" applyBorder="1" applyAlignment="1">
      <alignment horizontal="center"/>
    </xf>
    <xf numFmtId="2" fontId="0" fillId="0" borderId="48" xfId="0" applyNumberFormat="1" applyBorder="1"/>
    <xf numFmtId="2" fontId="0" fillId="0" borderId="49" xfId="0" applyNumberFormat="1" applyBorder="1" applyAlignment="1">
      <alignment horizontal="center"/>
    </xf>
    <xf numFmtId="2" fontId="0" fillId="0" borderId="66" xfId="0" applyNumberFormat="1" applyBorder="1" applyAlignment="1">
      <alignment horizontal="center"/>
    </xf>
    <xf numFmtId="2" fontId="0" fillId="0" borderId="0" xfId="0" quotePrefix="1" applyNumberFormat="1"/>
    <xf numFmtId="0" fontId="27" fillId="41" borderId="12" xfId="0" applyFont="1" applyFill="1" applyBorder="1" applyAlignment="1">
      <alignment horizontal="center"/>
    </xf>
    <xf numFmtId="0" fontId="27" fillId="41" borderId="11" xfId="0" applyFont="1" applyFill="1" applyBorder="1" applyAlignment="1">
      <alignment horizontal="center" wrapText="1"/>
    </xf>
    <xf numFmtId="9" fontId="26" fillId="0" borderId="28" xfId="43" applyFont="1" applyFill="1" applyBorder="1" applyAlignment="1">
      <alignment horizontal="center"/>
    </xf>
    <xf numFmtId="9" fontId="26" fillId="0" borderId="29" xfId="43" applyFont="1" applyFill="1" applyBorder="1" applyAlignment="1">
      <alignment horizontal="center"/>
    </xf>
    <xf numFmtId="9" fontId="26" fillId="0" borderId="29" xfId="43" applyFont="1" applyBorder="1" applyAlignment="1">
      <alignment horizontal="center"/>
    </xf>
    <xf numFmtId="9" fontId="26" fillId="39" borderId="29" xfId="43" applyFont="1" applyFill="1" applyBorder="1" applyAlignment="1">
      <alignment horizontal="center"/>
    </xf>
    <xf numFmtId="9" fontId="26" fillId="0" borderId="49" xfId="43" applyFont="1" applyBorder="1" applyAlignment="1">
      <alignment horizontal="center"/>
    </xf>
    <xf numFmtId="2" fontId="0" fillId="0" borderId="32" xfId="0" applyNumberFormat="1" applyBorder="1"/>
    <xf numFmtId="2" fontId="0" fillId="0" borderId="51" xfId="0" applyNumberFormat="1" applyBorder="1"/>
    <xf numFmtId="166" fontId="28" fillId="0" borderId="0" xfId="0" applyNumberFormat="1" applyFont="1" applyAlignment="1" applyProtection="1">
      <alignment horizontal="center"/>
      <protection hidden="1"/>
    </xf>
    <xf numFmtId="0" fontId="29" fillId="0" borderId="58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0" xfId="0" applyFont="1"/>
    <xf numFmtId="0" fontId="30" fillId="0" borderId="31" xfId="0" applyFont="1" applyBorder="1"/>
    <xf numFmtId="0" fontId="30" fillId="0" borderId="33" xfId="0" applyFont="1" applyBorder="1"/>
    <xf numFmtId="1" fontId="32" fillId="0" borderId="33" xfId="0" applyNumberFormat="1" applyFont="1" applyBorder="1" applyAlignment="1">
      <alignment horizontal="left"/>
    </xf>
    <xf numFmtId="2" fontId="30" fillId="0" borderId="0" xfId="0" applyNumberFormat="1" applyFont="1"/>
    <xf numFmtId="0" fontId="1" fillId="0" borderId="60" xfId="0" applyFont="1" applyBorder="1" applyAlignment="1">
      <alignment horizontal="center" wrapText="1"/>
    </xf>
    <xf numFmtId="0" fontId="1" fillId="0" borderId="61" xfId="0" applyFont="1" applyBorder="1" applyAlignment="1">
      <alignment horizontal="center" wrapText="1"/>
    </xf>
    <xf numFmtId="0" fontId="1" fillId="0" borderId="62" xfId="0" applyFont="1" applyBorder="1" applyAlignment="1">
      <alignment horizontal="center" wrapText="1"/>
    </xf>
    <xf numFmtId="0" fontId="0" fillId="42" borderId="97" xfId="0" applyFill="1" applyBorder="1" applyAlignment="1">
      <alignment horizontal="center"/>
    </xf>
    <xf numFmtId="0" fontId="0" fillId="42" borderId="98" xfId="0" applyFill="1" applyBorder="1" applyAlignment="1">
      <alignment horizontal="center"/>
    </xf>
    <xf numFmtId="2" fontId="30" fillId="0" borderId="0" xfId="0" applyNumberFormat="1" applyFont="1" applyAlignment="1">
      <alignment horizontal="center"/>
    </xf>
    <xf numFmtId="0" fontId="30" fillId="0" borderId="23" xfId="0" applyFont="1" applyBorder="1"/>
    <xf numFmtId="166" fontId="28" fillId="38" borderId="0" xfId="0" applyNumberFormat="1" applyFont="1" applyFill="1" applyAlignment="1" applyProtection="1">
      <alignment horizontal="center"/>
      <protection hidden="1"/>
    </xf>
    <xf numFmtId="0" fontId="33" fillId="0" borderId="39" xfId="0" applyFont="1" applyBorder="1" applyAlignment="1">
      <alignment horizontal="center" wrapText="1"/>
    </xf>
    <xf numFmtId="0" fontId="33" fillId="0" borderId="63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0" fontId="18" fillId="0" borderId="27" xfId="0" applyFont="1" applyBorder="1" applyAlignment="1">
      <alignment horizontal="center"/>
    </xf>
    <xf numFmtId="0" fontId="18" fillId="0" borderId="67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68" xfId="0" applyFont="1" applyBorder="1" applyAlignment="1">
      <alignment horizontal="center"/>
    </xf>
    <xf numFmtId="0" fontId="18" fillId="39" borderId="30" xfId="0" applyFont="1" applyFill="1" applyBorder="1" applyAlignment="1">
      <alignment horizontal="center"/>
    </xf>
    <xf numFmtId="0" fontId="18" fillId="39" borderId="68" xfId="0" applyFont="1" applyFill="1" applyBorder="1" applyAlignment="1">
      <alignment horizontal="center"/>
    </xf>
    <xf numFmtId="0" fontId="18" fillId="0" borderId="69" xfId="0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" fillId="0" borderId="39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1" fillId="0" borderId="45" xfId="0" applyFont="1" applyBorder="1" applyAlignment="1">
      <alignment horizontal="center" wrapText="1"/>
    </xf>
    <xf numFmtId="0" fontId="1" fillId="0" borderId="38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33" fillId="0" borderId="91" xfId="0" applyFont="1" applyBorder="1" applyAlignment="1">
      <alignment horizontal="center" wrapText="1"/>
    </xf>
    <xf numFmtId="0" fontId="33" fillId="0" borderId="92" xfId="0" applyFont="1" applyBorder="1" applyAlignment="1">
      <alignment horizontal="center" wrapText="1"/>
    </xf>
    <xf numFmtId="0" fontId="33" fillId="0" borderId="93" xfId="0" applyFont="1" applyBorder="1" applyAlignment="1">
      <alignment horizontal="center" wrapText="1"/>
    </xf>
    <xf numFmtId="0" fontId="33" fillId="0" borderId="40" xfId="0" applyFont="1" applyBorder="1" applyAlignment="1">
      <alignment horizontal="center" wrapText="1"/>
    </xf>
    <xf numFmtId="0" fontId="33" fillId="0" borderId="12" xfId="0" applyFont="1" applyBorder="1" applyAlignment="1">
      <alignment horizontal="center" wrapText="1"/>
    </xf>
    <xf numFmtId="0" fontId="33" fillId="0" borderId="18" xfId="0" applyFont="1" applyBorder="1" applyAlignment="1">
      <alignment horizontal="center" wrapText="1"/>
    </xf>
    <xf numFmtId="0" fontId="33" fillId="0" borderId="70" xfId="0" applyFont="1" applyBorder="1" applyAlignment="1">
      <alignment horizontal="center" wrapText="1"/>
    </xf>
    <xf numFmtId="0" fontId="33" fillId="0" borderId="71" xfId="0" applyFont="1" applyBorder="1" applyAlignment="1">
      <alignment horizontal="center" wrapText="1"/>
    </xf>
    <xf numFmtId="0" fontId="33" fillId="0" borderId="72" xfId="0" applyFont="1" applyBorder="1" applyAlignment="1">
      <alignment horizontal="center" wrapText="1"/>
    </xf>
    <xf numFmtId="0" fontId="14" fillId="41" borderId="84" xfId="0" applyFont="1" applyFill="1" applyBorder="1" applyAlignment="1">
      <alignment horizontal="center" wrapText="1"/>
    </xf>
    <xf numFmtId="0" fontId="14" fillId="41" borderId="63" xfId="0" applyFont="1" applyFill="1" applyBorder="1" applyAlignment="1">
      <alignment horizontal="center" wrapText="1"/>
    </xf>
    <xf numFmtId="0" fontId="14" fillId="41" borderId="86" xfId="0" applyFont="1" applyFill="1" applyBorder="1" applyAlignment="1">
      <alignment horizontal="center" wrapText="1"/>
    </xf>
    <xf numFmtId="0" fontId="23" fillId="42" borderId="40" xfId="0" applyFont="1" applyFill="1" applyBorder="1" applyAlignment="1">
      <alignment horizontal="center"/>
    </xf>
    <xf numFmtId="0" fontId="23" fillId="42" borderId="42" xfId="0" applyFont="1" applyFill="1" applyBorder="1" applyAlignment="1">
      <alignment horizontal="center"/>
    </xf>
    <xf numFmtId="0" fontId="23" fillId="42" borderId="41" xfId="0" applyFont="1" applyFill="1" applyBorder="1" applyAlignment="1">
      <alignment horizontal="center"/>
    </xf>
    <xf numFmtId="0" fontId="23" fillId="42" borderId="12" xfId="0" applyFont="1" applyFill="1" applyBorder="1" applyAlignment="1">
      <alignment horizontal="center"/>
    </xf>
    <xf numFmtId="0" fontId="23" fillId="42" borderId="13" xfId="0" applyFont="1" applyFill="1" applyBorder="1" applyAlignment="1">
      <alignment horizontal="center"/>
    </xf>
    <xf numFmtId="0" fontId="27" fillId="41" borderId="40" xfId="0" applyFont="1" applyFill="1" applyBorder="1" applyAlignment="1">
      <alignment horizontal="center"/>
    </xf>
    <xf numFmtId="0" fontId="27" fillId="41" borderId="41" xfId="0" applyFont="1" applyFill="1" applyBorder="1" applyAlignment="1">
      <alignment horizontal="center"/>
    </xf>
    <xf numFmtId="0" fontId="27" fillId="0" borderId="38" xfId="0" applyFont="1" applyBorder="1" applyAlignment="1">
      <alignment horizontal="center" wrapText="1"/>
    </xf>
    <xf numFmtId="0" fontId="27" fillId="0" borderId="10" xfId="0" applyFont="1" applyBorder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1" fillId="35" borderId="12" xfId="0" applyFont="1" applyFill="1" applyBorder="1" applyAlignment="1">
      <alignment horizontal="center" wrapText="1"/>
    </xf>
    <xf numFmtId="0" fontId="1" fillId="35" borderId="14" xfId="0" applyFont="1" applyFill="1" applyBorder="1" applyAlignment="1">
      <alignment horizontal="center" wrapText="1"/>
    </xf>
    <xf numFmtId="0" fontId="1" fillId="35" borderId="13" xfId="0" applyFont="1" applyFill="1" applyBorder="1" applyAlignment="1">
      <alignment horizontal="center" wrapText="1"/>
    </xf>
    <xf numFmtId="0" fontId="24" fillId="42" borderId="40" xfId="0" applyFont="1" applyFill="1" applyBorder="1" applyAlignment="1">
      <alignment horizontal="center"/>
    </xf>
    <xf numFmtId="0" fontId="24" fillId="42" borderId="42" xfId="0" applyFont="1" applyFill="1" applyBorder="1" applyAlignment="1">
      <alignment horizontal="center"/>
    </xf>
    <xf numFmtId="0" fontId="24" fillId="42" borderId="41" xfId="0" applyFont="1" applyFill="1" applyBorder="1" applyAlignment="1">
      <alignment horizontal="center"/>
    </xf>
    <xf numFmtId="0" fontId="24" fillId="42" borderId="12" xfId="0" applyFont="1" applyFill="1" applyBorder="1" applyAlignment="1">
      <alignment horizontal="center"/>
    </xf>
    <xf numFmtId="0" fontId="24" fillId="42" borderId="13" xfId="0" applyFont="1" applyFill="1" applyBorder="1" applyAlignment="1">
      <alignment horizontal="center"/>
    </xf>
    <xf numFmtId="0" fontId="25" fillId="41" borderId="40" xfId="0" applyFont="1" applyFill="1" applyBorder="1" applyAlignment="1">
      <alignment horizontal="center"/>
    </xf>
    <xf numFmtId="0" fontId="25" fillId="41" borderId="41" xfId="0" applyFont="1" applyFill="1" applyBorder="1" applyAlignment="1">
      <alignment horizontal="center"/>
    </xf>
    <xf numFmtId="0" fontId="14" fillId="41" borderId="40" xfId="0" applyFont="1" applyFill="1" applyBorder="1" applyAlignment="1">
      <alignment horizontal="center"/>
    </xf>
    <xf numFmtId="0" fontId="14" fillId="41" borderId="41" xfId="0" applyFont="1" applyFill="1" applyBorder="1" applyAlignment="1">
      <alignment horizontal="center"/>
    </xf>
    <xf numFmtId="0" fontId="1" fillId="35" borderId="23" xfId="0" applyFont="1" applyFill="1" applyBorder="1" applyAlignment="1">
      <alignment horizontal="center" wrapText="1"/>
    </xf>
    <xf numFmtId="0" fontId="1" fillId="40" borderId="13" xfId="0" applyFont="1" applyFill="1" applyBorder="1" applyAlignment="1">
      <alignment horizontal="center" wrapText="1"/>
    </xf>
    <xf numFmtId="0" fontId="1" fillId="40" borderId="25" xfId="0" applyFont="1" applyFill="1" applyBorder="1" applyAlignment="1">
      <alignment horizontal="center" wrapText="1"/>
    </xf>
    <xf numFmtId="0" fontId="1" fillId="0" borderId="40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31" fillId="0" borderId="60" xfId="0" applyFont="1" applyBorder="1" applyAlignment="1">
      <alignment horizontal="center" wrapText="1"/>
    </xf>
    <xf numFmtId="0" fontId="31" fillId="0" borderId="61" xfId="0" applyFont="1" applyBorder="1" applyAlignment="1">
      <alignment horizontal="center" wrapText="1"/>
    </xf>
    <xf numFmtId="0" fontId="31" fillId="0" borderId="62" xfId="0" applyFont="1" applyBorder="1" applyAlignment="1">
      <alignment horizontal="center" wrapText="1"/>
    </xf>
    <xf numFmtId="0" fontId="1" fillId="40" borderId="10" xfId="0" applyFont="1" applyFill="1" applyBorder="1" applyAlignment="1">
      <alignment horizontal="center" wrapText="1"/>
    </xf>
    <xf numFmtId="0" fontId="1" fillId="40" borderId="11" xfId="0" applyFont="1" applyFill="1" applyBorder="1" applyAlignment="1">
      <alignment horizontal="center" wrapText="1"/>
    </xf>
    <xf numFmtId="0" fontId="23" fillId="42" borderId="22" xfId="0" applyFont="1" applyFill="1" applyBorder="1" applyAlignment="1">
      <alignment horizontal="center" wrapText="1"/>
    </xf>
    <xf numFmtId="0" fontId="23" fillId="42" borderId="21" xfId="0" applyFont="1" applyFill="1" applyBorder="1" applyAlignment="1">
      <alignment horizontal="center" wrapText="1"/>
    </xf>
    <xf numFmtId="0" fontId="23" fillId="42" borderId="24" xfId="0" applyFont="1" applyFill="1" applyBorder="1" applyAlignment="1">
      <alignment horizontal="center" wrapText="1"/>
    </xf>
    <xf numFmtId="0" fontId="1" fillId="0" borderId="60" xfId="0" applyFont="1" applyBorder="1" applyAlignment="1">
      <alignment horizontal="center" wrapText="1"/>
    </xf>
    <xf numFmtId="0" fontId="1" fillId="0" borderId="61" xfId="0" applyFont="1" applyBorder="1" applyAlignment="1">
      <alignment horizontal="center" wrapText="1"/>
    </xf>
    <xf numFmtId="0" fontId="1" fillId="0" borderId="62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4" fillId="41" borderId="43" xfId="0" applyFont="1" applyFill="1" applyBorder="1" applyAlignment="1">
      <alignment horizontal="center" wrapText="1"/>
    </xf>
    <xf numFmtId="0" fontId="14" fillId="41" borderId="19" xfId="0" applyFont="1" applyFill="1" applyBorder="1" applyAlignment="1">
      <alignment horizontal="center" wrapText="1"/>
    </xf>
    <xf numFmtId="0" fontId="14" fillId="41" borderId="20" xfId="0" applyFont="1" applyFill="1" applyBorder="1" applyAlignment="1">
      <alignment horizontal="center" wrapText="1"/>
    </xf>
    <xf numFmtId="0" fontId="1" fillId="35" borderId="0" xfId="0" applyFont="1" applyFill="1" applyAlignment="1">
      <alignment horizontal="center" wrapText="1"/>
    </xf>
    <xf numFmtId="0" fontId="31" fillId="0" borderId="43" xfId="0" applyFont="1" applyBorder="1" applyAlignment="1">
      <alignment horizontal="center" wrapText="1"/>
    </xf>
    <xf numFmtId="0" fontId="31" fillId="0" borderId="19" xfId="0" applyFont="1" applyBorder="1" applyAlignment="1">
      <alignment horizontal="center" wrapText="1"/>
    </xf>
    <xf numFmtId="0" fontId="31" fillId="0" borderId="20" xfId="0" applyFont="1" applyBorder="1" applyAlignment="1">
      <alignment horizontal="center" wrapText="1"/>
    </xf>
    <xf numFmtId="0" fontId="1" fillId="0" borderId="85" xfId="0" applyFont="1" applyBorder="1" applyAlignment="1">
      <alignment horizontal="center" wrapText="1"/>
    </xf>
    <xf numFmtId="0" fontId="0" fillId="42" borderId="87" xfId="0" applyFill="1" applyBorder="1" applyAlignment="1">
      <alignment horizontal="center"/>
    </xf>
    <xf numFmtId="0" fontId="0" fillId="42" borderId="32" xfId="0" applyFill="1" applyBorder="1" applyAlignment="1">
      <alignment horizontal="center"/>
    </xf>
    <xf numFmtId="0" fontId="23" fillId="42" borderId="82" xfId="0" applyFont="1" applyFill="1" applyBorder="1" applyAlignment="1">
      <alignment horizontal="center" wrapText="1"/>
    </xf>
    <xf numFmtId="0" fontId="23" fillId="42" borderId="83" xfId="0" applyFont="1" applyFill="1" applyBorder="1" applyAlignment="1">
      <alignment horizontal="center" wrapText="1"/>
    </xf>
    <xf numFmtId="0" fontId="23" fillId="42" borderId="89" xfId="0" applyFont="1" applyFill="1" applyBorder="1" applyAlignment="1">
      <alignment horizontal="center" wrapText="1"/>
    </xf>
    <xf numFmtId="0" fontId="23" fillId="42" borderId="90" xfId="0" applyFont="1" applyFill="1" applyBorder="1" applyAlignment="1">
      <alignment horizontal="center" wrapText="1"/>
    </xf>
    <xf numFmtId="0" fontId="14" fillId="43" borderId="82" xfId="0" applyFont="1" applyFill="1" applyBorder="1" applyAlignment="1" applyProtection="1">
      <alignment horizontal="center" vertical="center" wrapText="1"/>
      <protection hidden="1"/>
    </xf>
    <xf numFmtId="0" fontId="14" fillId="43" borderId="83" xfId="0" applyFont="1" applyFill="1" applyBorder="1" applyAlignment="1" applyProtection="1">
      <alignment horizontal="center" vertical="center" wrapText="1"/>
      <protection hidden="1"/>
    </xf>
    <xf numFmtId="0" fontId="14" fillId="44" borderId="82" xfId="0" applyFont="1" applyFill="1" applyBorder="1" applyAlignment="1" applyProtection="1">
      <alignment horizontal="center" vertical="center" wrapText="1"/>
      <protection hidden="1"/>
    </xf>
    <xf numFmtId="0" fontId="14" fillId="44" borderId="83" xfId="0" applyFont="1" applyFill="1" applyBorder="1" applyAlignment="1" applyProtection="1">
      <alignment horizontal="center" vertical="center" wrapText="1"/>
      <protection hidden="1"/>
    </xf>
    <xf numFmtId="0" fontId="14" fillId="45" borderId="94" xfId="0" applyFont="1" applyFill="1" applyBorder="1" applyAlignment="1" applyProtection="1">
      <alignment horizontal="center" vertical="center" wrapText="1"/>
      <protection hidden="1"/>
    </xf>
    <xf numFmtId="0" fontId="14" fillId="45" borderId="55" xfId="0" applyFont="1" applyFill="1" applyBorder="1" applyAlignment="1" applyProtection="1">
      <alignment horizontal="center" vertical="center" wrapText="1"/>
      <protection hidden="1"/>
    </xf>
    <xf numFmtId="0" fontId="1" fillId="0" borderId="95" xfId="0" applyFont="1" applyBorder="1" applyAlignment="1">
      <alignment horizontal="center" wrapText="1"/>
    </xf>
    <xf numFmtId="0" fontId="1" fillId="0" borderId="96" xfId="0" applyFont="1" applyBorder="1" applyAlignment="1">
      <alignment horizontal="center" wrapText="1"/>
    </xf>
    <xf numFmtId="0" fontId="14" fillId="36" borderId="99" xfId="0" applyFont="1" applyFill="1" applyBorder="1" applyAlignment="1" applyProtection="1">
      <alignment horizontal="center" vertical="center" wrapText="1"/>
      <protection hidden="1"/>
    </xf>
    <xf numFmtId="0" fontId="14" fillId="36" borderId="101" xfId="0" applyFont="1" applyFill="1" applyBorder="1" applyAlignment="1" applyProtection="1">
      <alignment horizontal="center" vertical="center" wrapText="1"/>
      <protection hidden="1"/>
    </xf>
    <xf numFmtId="0" fontId="14" fillId="36" borderId="100" xfId="0" applyFont="1" applyFill="1" applyBorder="1" applyAlignment="1" applyProtection="1">
      <alignment horizontal="center" vertical="center" wrapText="1"/>
      <protection hidden="1"/>
    </xf>
    <xf numFmtId="0" fontId="14" fillId="36" borderId="102" xfId="0" applyFont="1" applyFill="1" applyBorder="1" applyAlignment="1" applyProtection="1">
      <alignment horizontal="center" vertical="center" wrapText="1"/>
      <protection hidden="1"/>
    </xf>
    <xf numFmtId="0" fontId="14" fillId="41" borderId="39" xfId="0" applyFont="1" applyFill="1" applyBorder="1" applyAlignment="1">
      <alignment horizontal="center" wrapText="1"/>
    </xf>
    <xf numFmtId="0" fontId="14" fillId="41" borderId="16" xfId="0" applyFont="1" applyFill="1" applyBorder="1" applyAlignment="1">
      <alignment horizontal="center" wrapText="1"/>
    </xf>
    <xf numFmtId="0" fontId="14" fillId="41" borderId="17" xfId="0" applyFont="1" applyFill="1" applyBorder="1" applyAlignment="1">
      <alignment horizontal="center" wrapText="1"/>
    </xf>
    <xf numFmtId="0" fontId="23" fillId="42" borderId="38" xfId="0" applyFont="1" applyFill="1" applyBorder="1" applyAlignment="1">
      <alignment horizontal="center" wrapText="1"/>
    </xf>
    <xf numFmtId="0" fontId="23" fillId="42" borderId="10" xfId="0" applyFont="1" applyFill="1" applyBorder="1" applyAlignment="1">
      <alignment horizontal="center" wrapText="1"/>
    </xf>
    <xf numFmtId="0" fontId="23" fillId="42" borderId="11" xfId="0" applyFont="1" applyFill="1" applyBorder="1" applyAlignment="1">
      <alignment horizontal="center" wrapText="1"/>
    </xf>
  </cellXfs>
  <cellStyles count="44">
    <cellStyle name="20 % - Aksentti1" xfId="19" builtinId="30" customBuiltin="1"/>
    <cellStyle name="20 % - Aksentti2" xfId="23" builtinId="34" customBuiltin="1"/>
    <cellStyle name="20 % - Aksentti3" xfId="27" builtinId="38" customBuiltin="1"/>
    <cellStyle name="20 % - Aksentti4" xfId="31" builtinId="42" customBuiltin="1"/>
    <cellStyle name="20 % - Aksentti5" xfId="35" builtinId="46" customBuiltin="1"/>
    <cellStyle name="20 % - Aksentti6" xfId="39" builtinId="50" customBuiltin="1"/>
    <cellStyle name="40 % - Aksentti1" xfId="20" builtinId="31" customBuiltin="1"/>
    <cellStyle name="40 % - Aksentti2" xfId="24" builtinId="35" customBuiltin="1"/>
    <cellStyle name="40 % - Aksentti3" xfId="28" builtinId="39" customBuiltin="1"/>
    <cellStyle name="40 % - Aksentti4" xfId="32" builtinId="43" customBuiltin="1"/>
    <cellStyle name="40 % - Aksentti5" xfId="36" builtinId="47" customBuiltin="1"/>
    <cellStyle name="40 % - Aksentti6" xfId="40" builtinId="51" customBuiltin="1"/>
    <cellStyle name="60 % - Aksentti1" xfId="21" builtinId="32" customBuiltin="1"/>
    <cellStyle name="60 % - Aksentti2" xfId="25" builtinId="36" customBuiltin="1"/>
    <cellStyle name="60 % - Aksentti3" xfId="29" builtinId="40" customBuiltin="1"/>
    <cellStyle name="60 % - Aksentti4" xfId="33" builtinId="44" customBuiltin="1"/>
    <cellStyle name="60 % - Aksentti5" xfId="37" builtinId="48" customBuiltin="1"/>
    <cellStyle name="60 % - Aksentti6" xfId="41" builtinId="52" customBuiltin="1"/>
    <cellStyle name="Aksentti1" xfId="18" builtinId="29" customBuiltin="1"/>
    <cellStyle name="Aksentti2" xfId="22" builtinId="33" customBuiltin="1"/>
    <cellStyle name="Aksentti3" xfId="26" builtinId="37" customBuiltin="1"/>
    <cellStyle name="Aksentti4" xfId="30" builtinId="41" customBuiltin="1"/>
    <cellStyle name="Aksentti5" xfId="34" builtinId="45" customBuiltin="1"/>
    <cellStyle name="Aksentti6" xfId="38" builtinId="49" customBuiltin="1"/>
    <cellStyle name="Huomautus" xfId="15" builtinId="10" customBuiltin="1"/>
    <cellStyle name="Huono" xfId="7" builtinId="27" customBuiltin="1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Pilkku" xfId="42" builtinId="3"/>
    <cellStyle name="Prosenttia" xfId="43" builtinId="5"/>
    <cellStyle name="Selittävä teksti" xfId="16" builtinId="53" customBuiltin="1"/>
    <cellStyle name="Summa" xfId="17" builtinId="25" customBuiltin="1"/>
    <cellStyle name="Syöttö" xfId="9" builtinId="20" customBuiltin="1"/>
    <cellStyle name="Tarkistussolu" xfId="13" builtinId="23" customBuiltin="1"/>
    <cellStyle name="Tulostus" xfId="10" builtinId="21" customBuiltin="1"/>
    <cellStyle name="Varoitusteksti" xfId="14" builtinId="11" customBuiltin="1"/>
  </cellStyles>
  <dxfs count="164"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ill>
        <patternFill>
          <bgColor rgb="FFFFC7CE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rgb="FFC6EFCE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1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ont>
        <color theme="0"/>
      </font>
      <fill>
        <patternFill>
          <bgColor theme="7" tint="0.39994506668294322"/>
        </pattern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gradientFill>
          <stop position="0">
            <color theme="7" tint="0.40000610370189521"/>
          </stop>
          <stop position="1">
            <color theme="1"/>
          </stop>
        </gradientFill>
      </fill>
    </dxf>
    <dxf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7" tint="0.39994506668294322"/>
        </patternFill>
      </fill>
    </dxf>
    <dxf>
      <fill>
        <gradientFill>
          <stop position="0">
            <color rgb="FFFFC7CE"/>
          </stop>
          <stop position="1">
            <color theme="1"/>
          </stop>
        </gradient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  <dxf>
      <fill>
        <patternFill>
          <bgColor rgb="FFC6EFCE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FC7CE"/>
      <color rgb="FFC6EFCE"/>
      <color rgb="FFF8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Jakaumat!$A$1</c:f>
              <c:strCache>
                <c:ptCount val="1"/>
                <c:pt idx="0">
                  <c:v>Tmatkat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Jakaumat!$A$2:$A$1805</c:f>
              <c:numCache>
                <c:formatCode>General</c:formatCode>
                <c:ptCount val="18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11</c:v>
                </c:pt>
                <c:pt idx="164">
                  <c:v>11</c:v>
                </c:pt>
                <c:pt idx="165">
                  <c:v>11</c:v>
                </c:pt>
                <c:pt idx="166">
                  <c:v>11</c:v>
                </c:pt>
                <c:pt idx="167">
                  <c:v>11</c:v>
                </c:pt>
                <c:pt idx="168">
                  <c:v>11</c:v>
                </c:pt>
                <c:pt idx="169">
                  <c:v>11</c:v>
                </c:pt>
                <c:pt idx="170">
                  <c:v>11</c:v>
                </c:pt>
                <c:pt idx="171">
                  <c:v>11</c:v>
                </c:pt>
                <c:pt idx="172">
                  <c:v>11</c:v>
                </c:pt>
                <c:pt idx="173">
                  <c:v>11</c:v>
                </c:pt>
                <c:pt idx="174">
                  <c:v>11</c:v>
                </c:pt>
                <c:pt idx="175">
                  <c:v>11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16</c:v>
                </c:pt>
                <c:pt idx="230">
                  <c:v>16</c:v>
                </c:pt>
                <c:pt idx="231">
                  <c:v>16</c:v>
                </c:pt>
                <c:pt idx="232">
                  <c:v>16</c:v>
                </c:pt>
                <c:pt idx="233">
                  <c:v>16</c:v>
                </c:pt>
                <c:pt idx="234">
                  <c:v>16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19</c:v>
                </c:pt>
                <c:pt idx="267">
                  <c:v>19</c:v>
                </c:pt>
                <c:pt idx="268">
                  <c:v>19</c:v>
                </c:pt>
                <c:pt idx="269">
                  <c:v>19</c:v>
                </c:pt>
                <c:pt idx="270">
                  <c:v>19</c:v>
                </c:pt>
                <c:pt idx="271">
                  <c:v>19</c:v>
                </c:pt>
                <c:pt idx="272">
                  <c:v>19</c:v>
                </c:pt>
                <c:pt idx="273">
                  <c:v>19</c:v>
                </c:pt>
                <c:pt idx="274">
                  <c:v>19</c:v>
                </c:pt>
                <c:pt idx="275">
                  <c:v>19</c:v>
                </c:pt>
                <c:pt idx="276">
                  <c:v>19</c:v>
                </c:pt>
                <c:pt idx="277">
                  <c:v>19</c:v>
                </c:pt>
                <c:pt idx="278">
                  <c:v>19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21</c:v>
                </c:pt>
                <c:pt idx="293">
                  <c:v>21</c:v>
                </c:pt>
                <c:pt idx="294">
                  <c:v>21</c:v>
                </c:pt>
                <c:pt idx="295">
                  <c:v>21</c:v>
                </c:pt>
                <c:pt idx="296">
                  <c:v>21</c:v>
                </c:pt>
                <c:pt idx="297">
                  <c:v>21</c:v>
                </c:pt>
                <c:pt idx="298">
                  <c:v>21</c:v>
                </c:pt>
                <c:pt idx="299">
                  <c:v>21</c:v>
                </c:pt>
                <c:pt idx="300">
                  <c:v>21</c:v>
                </c:pt>
                <c:pt idx="301">
                  <c:v>21</c:v>
                </c:pt>
                <c:pt idx="302">
                  <c:v>21</c:v>
                </c:pt>
                <c:pt idx="303">
                  <c:v>21</c:v>
                </c:pt>
                <c:pt idx="304">
                  <c:v>21</c:v>
                </c:pt>
                <c:pt idx="305">
                  <c:v>21</c:v>
                </c:pt>
                <c:pt idx="306">
                  <c:v>21</c:v>
                </c:pt>
                <c:pt idx="307">
                  <c:v>22</c:v>
                </c:pt>
                <c:pt idx="308">
                  <c:v>22</c:v>
                </c:pt>
                <c:pt idx="309">
                  <c:v>22</c:v>
                </c:pt>
                <c:pt idx="310">
                  <c:v>22</c:v>
                </c:pt>
                <c:pt idx="311">
                  <c:v>22</c:v>
                </c:pt>
                <c:pt idx="312">
                  <c:v>22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23</c:v>
                </c:pt>
                <c:pt idx="323">
                  <c:v>23</c:v>
                </c:pt>
                <c:pt idx="324">
                  <c:v>23</c:v>
                </c:pt>
                <c:pt idx="325">
                  <c:v>23</c:v>
                </c:pt>
                <c:pt idx="326">
                  <c:v>23</c:v>
                </c:pt>
                <c:pt idx="327">
                  <c:v>23</c:v>
                </c:pt>
                <c:pt idx="328">
                  <c:v>23</c:v>
                </c:pt>
                <c:pt idx="329">
                  <c:v>23</c:v>
                </c:pt>
                <c:pt idx="330">
                  <c:v>23</c:v>
                </c:pt>
                <c:pt idx="331">
                  <c:v>23</c:v>
                </c:pt>
                <c:pt idx="332">
                  <c:v>23</c:v>
                </c:pt>
                <c:pt idx="333">
                  <c:v>23</c:v>
                </c:pt>
                <c:pt idx="334">
                  <c:v>23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25</c:v>
                </c:pt>
                <c:pt idx="358">
                  <c:v>25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25</c:v>
                </c:pt>
                <c:pt idx="363">
                  <c:v>25</c:v>
                </c:pt>
                <c:pt idx="364">
                  <c:v>25</c:v>
                </c:pt>
                <c:pt idx="365">
                  <c:v>26</c:v>
                </c:pt>
                <c:pt idx="366">
                  <c:v>26</c:v>
                </c:pt>
                <c:pt idx="367">
                  <c:v>26</c:v>
                </c:pt>
                <c:pt idx="368">
                  <c:v>26</c:v>
                </c:pt>
                <c:pt idx="369">
                  <c:v>26</c:v>
                </c:pt>
                <c:pt idx="370">
                  <c:v>26</c:v>
                </c:pt>
                <c:pt idx="371">
                  <c:v>26</c:v>
                </c:pt>
                <c:pt idx="372">
                  <c:v>26</c:v>
                </c:pt>
                <c:pt idx="373">
                  <c:v>26</c:v>
                </c:pt>
                <c:pt idx="374">
                  <c:v>26</c:v>
                </c:pt>
                <c:pt idx="375">
                  <c:v>26</c:v>
                </c:pt>
                <c:pt idx="376">
                  <c:v>26</c:v>
                </c:pt>
                <c:pt idx="377">
                  <c:v>26</c:v>
                </c:pt>
                <c:pt idx="378">
                  <c:v>26</c:v>
                </c:pt>
                <c:pt idx="379">
                  <c:v>26</c:v>
                </c:pt>
                <c:pt idx="380">
                  <c:v>26</c:v>
                </c:pt>
                <c:pt idx="381">
                  <c:v>26</c:v>
                </c:pt>
                <c:pt idx="382">
                  <c:v>26</c:v>
                </c:pt>
                <c:pt idx="383">
                  <c:v>27</c:v>
                </c:pt>
                <c:pt idx="384">
                  <c:v>27</c:v>
                </c:pt>
                <c:pt idx="385">
                  <c:v>27</c:v>
                </c:pt>
                <c:pt idx="386">
                  <c:v>27</c:v>
                </c:pt>
                <c:pt idx="387">
                  <c:v>27</c:v>
                </c:pt>
                <c:pt idx="388">
                  <c:v>27</c:v>
                </c:pt>
                <c:pt idx="389">
                  <c:v>27</c:v>
                </c:pt>
                <c:pt idx="390">
                  <c:v>27</c:v>
                </c:pt>
                <c:pt idx="391">
                  <c:v>27</c:v>
                </c:pt>
                <c:pt idx="392">
                  <c:v>27</c:v>
                </c:pt>
                <c:pt idx="393">
                  <c:v>27</c:v>
                </c:pt>
                <c:pt idx="394">
                  <c:v>27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29</c:v>
                </c:pt>
                <c:pt idx="411">
                  <c:v>29</c:v>
                </c:pt>
                <c:pt idx="412">
                  <c:v>29</c:v>
                </c:pt>
                <c:pt idx="413">
                  <c:v>29</c:v>
                </c:pt>
                <c:pt idx="414">
                  <c:v>29</c:v>
                </c:pt>
                <c:pt idx="415">
                  <c:v>29</c:v>
                </c:pt>
                <c:pt idx="416">
                  <c:v>29</c:v>
                </c:pt>
                <c:pt idx="417">
                  <c:v>29</c:v>
                </c:pt>
                <c:pt idx="418">
                  <c:v>29</c:v>
                </c:pt>
                <c:pt idx="419">
                  <c:v>29</c:v>
                </c:pt>
                <c:pt idx="420">
                  <c:v>29</c:v>
                </c:pt>
                <c:pt idx="421">
                  <c:v>29</c:v>
                </c:pt>
                <c:pt idx="422">
                  <c:v>29</c:v>
                </c:pt>
                <c:pt idx="423">
                  <c:v>29</c:v>
                </c:pt>
                <c:pt idx="424">
                  <c:v>30</c:v>
                </c:pt>
                <c:pt idx="425">
                  <c:v>30</c:v>
                </c:pt>
                <c:pt idx="426">
                  <c:v>30</c:v>
                </c:pt>
                <c:pt idx="427">
                  <c:v>30</c:v>
                </c:pt>
                <c:pt idx="428">
                  <c:v>30</c:v>
                </c:pt>
                <c:pt idx="429">
                  <c:v>30</c:v>
                </c:pt>
                <c:pt idx="430">
                  <c:v>30</c:v>
                </c:pt>
                <c:pt idx="431">
                  <c:v>30</c:v>
                </c:pt>
                <c:pt idx="432">
                  <c:v>30</c:v>
                </c:pt>
                <c:pt idx="433">
                  <c:v>30</c:v>
                </c:pt>
                <c:pt idx="434">
                  <c:v>30</c:v>
                </c:pt>
                <c:pt idx="435">
                  <c:v>30</c:v>
                </c:pt>
                <c:pt idx="436">
                  <c:v>30</c:v>
                </c:pt>
                <c:pt idx="437">
                  <c:v>30</c:v>
                </c:pt>
                <c:pt idx="438">
                  <c:v>31</c:v>
                </c:pt>
                <c:pt idx="439">
                  <c:v>31</c:v>
                </c:pt>
                <c:pt idx="440">
                  <c:v>31</c:v>
                </c:pt>
                <c:pt idx="441">
                  <c:v>31</c:v>
                </c:pt>
                <c:pt idx="442">
                  <c:v>31</c:v>
                </c:pt>
                <c:pt idx="443">
                  <c:v>31</c:v>
                </c:pt>
                <c:pt idx="444">
                  <c:v>31</c:v>
                </c:pt>
                <c:pt idx="445">
                  <c:v>31</c:v>
                </c:pt>
                <c:pt idx="446">
                  <c:v>31</c:v>
                </c:pt>
                <c:pt idx="447">
                  <c:v>31</c:v>
                </c:pt>
                <c:pt idx="448">
                  <c:v>32</c:v>
                </c:pt>
                <c:pt idx="449">
                  <c:v>32</c:v>
                </c:pt>
                <c:pt idx="450">
                  <c:v>32</c:v>
                </c:pt>
                <c:pt idx="451">
                  <c:v>32</c:v>
                </c:pt>
                <c:pt idx="452">
                  <c:v>32</c:v>
                </c:pt>
                <c:pt idx="453">
                  <c:v>32</c:v>
                </c:pt>
                <c:pt idx="454">
                  <c:v>32</c:v>
                </c:pt>
                <c:pt idx="455">
                  <c:v>32</c:v>
                </c:pt>
                <c:pt idx="456">
                  <c:v>33</c:v>
                </c:pt>
                <c:pt idx="457">
                  <c:v>33</c:v>
                </c:pt>
                <c:pt idx="458">
                  <c:v>33</c:v>
                </c:pt>
                <c:pt idx="459">
                  <c:v>33</c:v>
                </c:pt>
                <c:pt idx="460">
                  <c:v>33</c:v>
                </c:pt>
                <c:pt idx="461">
                  <c:v>33</c:v>
                </c:pt>
                <c:pt idx="462">
                  <c:v>33</c:v>
                </c:pt>
                <c:pt idx="463">
                  <c:v>33</c:v>
                </c:pt>
                <c:pt idx="464">
                  <c:v>33</c:v>
                </c:pt>
                <c:pt idx="465">
                  <c:v>33</c:v>
                </c:pt>
                <c:pt idx="466">
                  <c:v>33</c:v>
                </c:pt>
                <c:pt idx="467">
                  <c:v>33</c:v>
                </c:pt>
                <c:pt idx="468">
                  <c:v>33</c:v>
                </c:pt>
                <c:pt idx="469">
                  <c:v>34</c:v>
                </c:pt>
                <c:pt idx="470">
                  <c:v>34</c:v>
                </c:pt>
                <c:pt idx="471">
                  <c:v>34</c:v>
                </c:pt>
                <c:pt idx="472">
                  <c:v>34</c:v>
                </c:pt>
                <c:pt idx="473">
                  <c:v>34</c:v>
                </c:pt>
                <c:pt idx="474">
                  <c:v>34</c:v>
                </c:pt>
                <c:pt idx="475">
                  <c:v>34</c:v>
                </c:pt>
                <c:pt idx="476">
                  <c:v>34</c:v>
                </c:pt>
                <c:pt idx="477">
                  <c:v>34</c:v>
                </c:pt>
                <c:pt idx="478">
                  <c:v>34</c:v>
                </c:pt>
                <c:pt idx="479">
                  <c:v>34</c:v>
                </c:pt>
                <c:pt idx="480">
                  <c:v>34</c:v>
                </c:pt>
                <c:pt idx="481">
                  <c:v>34</c:v>
                </c:pt>
                <c:pt idx="482">
                  <c:v>34</c:v>
                </c:pt>
                <c:pt idx="483">
                  <c:v>35</c:v>
                </c:pt>
                <c:pt idx="484">
                  <c:v>35</c:v>
                </c:pt>
                <c:pt idx="485">
                  <c:v>35</c:v>
                </c:pt>
                <c:pt idx="486">
                  <c:v>35</c:v>
                </c:pt>
                <c:pt idx="487">
                  <c:v>35</c:v>
                </c:pt>
                <c:pt idx="488">
                  <c:v>35</c:v>
                </c:pt>
                <c:pt idx="489">
                  <c:v>36</c:v>
                </c:pt>
                <c:pt idx="490">
                  <c:v>36</c:v>
                </c:pt>
                <c:pt idx="491">
                  <c:v>36</c:v>
                </c:pt>
                <c:pt idx="492">
                  <c:v>36</c:v>
                </c:pt>
                <c:pt idx="493">
                  <c:v>36</c:v>
                </c:pt>
                <c:pt idx="494">
                  <c:v>36</c:v>
                </c:pt>
                <c:pt idx="495">
                  <c:v>36</c:v>
                </c:pt>
                <c:pt idx="496">
                  <c:v>36</c:v>
                </c:pt>
                <c:pt idx="497">
                  <c:v>36</c:v>
                </c:pt>
                <c:pt idx="498">
                  <c:v>36</c:v>
                </c:pt>
                <c:pt idx="499">
                  <c:v>36</c:v>
                </c:pt>
                <c:pt idx="500">
                  <c:v>37</c:v>
                </c:pt>
                <c:pt idx="501">
                  <c:v>37</c:v>
                </c:pt>
                <c:pt idx="502">
                  <c:v>37</c:v>
                </c:pt>
                <c:pt idx="503">
                  <c:v>37</c:v>
                </c:pt>
                <c:pt idx="504">
                  <c:v>37</c:v>
                </c:pt>
                <c:pt idx="505">
                  <c:v>37</c:v>
                </c:pt>
                <c:pt idx="506">
                  <c:v>37</c:v>
                </c:pt>
                <c:pt idx="507">
                  <c:v>37</c:v>
                </c:pt>
                <c:pt idx="508">
                  <c:v>37</c:v>
                </c:pt>
                <c:pt idx="509">
                  <c:v>38</c:v>
                </c:pt>
                <c:pt idx="510">
                  <c:v>38</c:v>
                </c:pt>
                <c:pt idx="511">
                  <c:v>38</c:v>
                </c:pt>
                <c:pt idx="512">
                  <c:v>38</c:v>
                </c:pt>
                <c:pt idx="513">
                  <c:v>38</c:v>
                </c:pt>
                <c:pt idx="514">
                  <c:v>38</c:v>
                </c:pt>
                <c:pt idx="515">
                  <c:v>38</c:v>
                </c:pt>
                <c:pt idx="516">
                  <c:v>38</c:v>
                </c:pt>
                <c:pt idx="517">
                  <c:v>38</c:v>
                </c:pt>
                <c:pt idx="518">
                  <c:v>39</c:v>
                </c:pt>
                <c:pt idx="519">
                  <c:v>39</c:v>
                </c:pt>
                <c:pt idx="520">
                  <c:v>39</c:v>
                </c:pt>
                <c:pt idx="521">
                  <c:v>39</c:v>
                </c:pt>
                <c:pt idx="522">
                  <c:v>39</c:v>
                </c:pt>
                <c:pt idx="523">
                  <c:v>39</c:v>
                </c:pt>
                <c:pt idx="524">
                  <c:v>39</c:v>
                </c:pt>
                <c:pt idx="525">
                  <c:v>39</c:v>
                </c:pt>
                <c:pt idx="526">
                  <c:v>39</c:v>
                </c:pt>
                <c:pt idx="527">
                  <c:v>39</c:v>
                </c:pt>
                <c:pt idx="528">
                  <c:v>39</c:v>
                </c:pt>
                <c:pt idx="529">
                  <c:v>39</c:v>
                </c:pt>
                <c:pt idx="530">
                  <c:v>39</c:v>
                </c:pt>
                <c:pt idx="531">
                  <c:v>40</c:v>
                </c:pt>
                <c:pt idx="532">
                  <c:v>40</c:v>
                </c:pt>
                <c:pt idx="533">
                  <c:v>40</c:v>
                </c:pt>
                <c:pt idx="534">
                  <c:v>40</c:v>
                </c:pt>
                <c:pt idx="535">
                  <c:v>41</c:v>
                </c:pt>
                <c:pt idx="536">
                  <c:v>41</c:v>
                </c:pt>
                <c:pt idx="537">
                  <c:v>41</c:v>
                </c:pt>
                <c:pt idx="538">
                  <c:v>41</c:v>
                </c:pt>
                <c:pt idx="539">
                  <c:v>41</c:v>
                </c:pt>
                <c:pt idx="540">
                  <c:v>41</c:v>
                </c:pt>
                <c:pt idx="541">
                  <c:v>41</c:v>
                </c:pt>
                <c:pt idx="542">
                  <c:v>42</c:v>
                </c:pt>
                <c:pt idx="543">
                  <c:v>42</c:v>
                </c:pt>
                <c:pt idx="544">
                  <c:v>42</c:v>
                </c:pt>
                <c:pt idx="545">
                  <c:v>42</c:v>
                </c:pt>
                <c:pt idx="546">
                  <c:v>42</c:v>
                </c:pt>
                <c:pt idx="547">
                  <c:v>42</c:v>
                </c:pt>
                <c:pt idx="548">
                  <c:v>42</c:v>
                </c:pt>
                <c:pt idx="549">
                  <c:v>43</c:v>
                </c:pt>
                <c:pt idx="550">
                  <c:v>43</c:v>
                </c:pt>
                <c:pt idx="551">
                  <c:v>43</c:v>
                </c:pt>
                <c:pt idx="552">
                  <c:v>43</c:v>
                </c:pt>
                <c:pt idx="553">
                  <c:v>43</c:v>
                </c:pt>
                <c:pt idx="554">
                  <c:v>43</c:v>
                </c:pt>
                <c:pt idx="555">
                  <c:v>43</c:v>
                </c:pt>
                <c:pt idx="556">
                  <c:v>44</c:v>
                </c:pt>
                <c:pt idx="557">
                  <c:v>44</c:v>
                </c:pt>
                <c:pt idx="558">
                  <c:v>44</c:v>
                </c:pt>
                <c:pt idx="559">
                  <c:v>44</c:v>
                </c:pt>
                <c:pt idx="560">
                  <c:v>44</c:v>
                </c:pt>
                <c:pt idx="561">
                  <c:v>44</c:v>
                </c:pt>
                <c:pt idx="562">
                  <c:v>45</c:v>
                </c:pt>
                <c:pt idx="563">
                  <c:v>45</c:v>
                </c:pt>
                <c:pt idx="564">
                  <c:v>45</c:v>
                </c:pt>
                <c:pt idx="565">
                  <c:v>45</c:v>
                </c:pt>
                <c:pt idx="566">
                  <c:v>45</c:v>
                </c:pt>
                <c:pt idx="567">
                  <c:v>45</c:v>
                </c:pt>
                <c:pt idx="568">
                  <c:v>46</c:v>
                </c:pt>
                <c:pt idx="569">
                  <c:v>46</c:v>
                </c:pt>
                <c:pt idx="570">
                  <c:v>46</c:v>
                </c:pt>
                <c:pt idx="571">
                  <c:v>46</c:v>
                </c:pt>
                <c:pt idx="572">
                  <c:v>46</c:v>
                </c:pt>
                <c:pt idx="573">
                  <c:v>46</c:v>
                </c:pt>
                <c:pt idx="574">
                  <c:v>46</c:v>
                </c:pt>
                <c:pt idx="575">
                  <c:v>46</c:v>
                </c:pt>
                <c:pt idx="576">
                  <c:v>46</c:v>
                </c:pt>
                <c:pt idx="577">
                  <c:v>46</c:v>
                </c:pt>
                <c:pt idx="578">
                  <c:v>47</c:v>
                </c:pt>
                <c:pt idx="579">
                  <c:v>47</c:v>
                </c:pt>
                <c:pt idx="580">
                  <c:v>47</c:v>
                </c:pt>
                <c:pt idx="581">
                  <c:v>47</c:v>
                </c:pt>
                <c:pt idx="582">
                  <c:v>47</c:v>
                </c:pt>
                <c:pt idx="583">
                  <c:v>47</c:v>
                </c:pt>
                <c:pt idx="584">
                  <c:v>47</c:v>
                </c:pt>
                <c:pt idx="585">
                  <c:v>48</c:v>
                </c:pt>
                <c:pt idx="586">
                  <c:v>48</c:v>
                </c:pt>
                <c:pt idx="587">
                  <c:v>48</c:v>
                </c:pt>
                <c:pt idx="588">
                  <c:v>48</c:v>
                </c:pt>
                <c:pt idx="589">
                  <c:v>48</c:v>
                </c:pt>
                <c:pt idx="590">
                  <c:v>48</c:v>
                </c:pt>
                <c:pt idx="591">
                  <c:v>48</c:v>
                </c:pt>
                <c:pt idx="592">
                  <c:v>48</c:v>
                </c:pt>
                <c:pt idx="593">
                  <c:v>48</c:v>
                </c:pt>
                <c:pt idx="594">
                  <c:v>48</c:v>
                </c:pt>
                <c:pt idx="595">
                  <c:v>49</c:v>
                </c:pt>
                <c:pt idx="596">
                  <c:v>49</c:v>
                </c:pt>
                <c:pt idx="597">
                  <c:v>49</c:v>
                </c:pt>
                <c:pt idx="598">
                  <c:v>49</c:v>
                </c:pt>
                <c:pt idx="599">
                  <c:v>49</c:v>
                </c:pt>
                <c:pt idx="600">
                  <c:v>49</c:v>
                </c:pt>
                <c:pt idx="601">
                  <c:v>49</c:v>
                </c:pt>
                <c:pt idx="602">
                  <c:v>50</c:v>
                </c:pt>
                <c:pt idx="603">
                  <c:v>50</c:v>
                </c:pt>
                <c:pt idx="604">
                  <c:v>50</c:v>
                </c:pt>
                <c:pt idx="605">
                  <c:v>50</c:v>
                </c:pt>
                <c:pt idx="606">
                  <c:v>50</c:v>
                </c:pt>
                <c:pt idx="607">
                  <c:v>50</c:v>
                </c:pt>
                <c:pt idx="608">
                  <c:v>50</c:v>
                </c:pt>
                <c:pt idx="609">
                  <c:v>50</c:v>
                </c:pt>
                <c:pt idx="610">
                  <c:v>51</c:v>
                </c:pt>
                <c:pt idx="611">
                  <c:v>51</c:v>
                </c:pt>
                <c:pt idx="612">
                  <c:v>51</c:v>
                </c:pt>
                <c:pt idx="613">
                  <c:v>51</c:v>
                </c:pt>
                <c:pt idx="614">
                  <c:v>51</c:v>
                </c:pt>
                <c:pt idx="615">
                  <c:v>51</c:v>
                </c:pt>
                <c:pt idx="616">
                  <c:v>51</c:v>
                </c:pt>
                <c:pt idx="617">
                  <c:v>51</c:v>
                </c:pt>
                <c:pt idx="618">
                  <c:v>51</c:v>
                </c:pt>
                <c:pt idx="619">
                  <c:v>52</c:v>
                </c:pt>
                <c:pt idx="620">
                  <c:v>52</c:v>
                </c:pt>
                <c:pt idx="621">
                  <c:v>52</c:v>
                </c:pt>
                <c:pt idx="622">
                  <c:v>53</c:v>
                </c:pt>
                <c:pt idx="623">
                  <c:v>53</c:v>
                </c:pt>
                <c:pt idx="624">
                  <c:v>53</c:v>
                </c:pt>
                <c:pt idx="625">
                  <c:v>53</c:v>
                </c:pt>
                <c:pt idx="626">
                  <c:v>53</c:v>
                </c:pt>
                <c:pt idx="627">
                  <c:v>53</c:v>
                </c:pt>
                <c:pt idx="628">
                  <c:v>53</c:v>
                </c:pt>
                <c:pt idx="629">
                  <c:v>53</c:v>
                </c:pt>
                <c:pt idx="630">
                  <c:v>53</c:v>
                </c:pt>
                <c:pt idx="631">
                  <c:v>54</c:v>
                </c:pt>
                <c:pt idx="632">
                  <c:v>54</c:v>
                </c:pt>
                <c:pt idx="633">
                  <c:v>54</c:v>
                </c:pt>
                <c:pt idx="634">
                  <c:v>54</c:v>
                </c:pt>
                <c:pt idx="635">
                  <c:v>55</c:v>
                </c:pt>
                <c:pt idx="636">
                  <c:v>55</c:v>
                </c:pt>
                <c:pt idx="637">
                  <c:v>55</c:v>
                </c:pt>
                <c:pt idx="638">
                  <c:v>55</c:v>
                </c:pt>
                <c:pt idx="639">
                  <c:v>56</c:v>
                </c:pt>
                <c:pt idx="640">
                  <c:v>56</c:v>
                </c:pt>
                <c:pt idx="641">
                  <c:v>56</c:v>
                </c:pt>
                <c:pt idx="642">
                  <c:v>56</c:v>
                </c:pt>
                <c:pt idx="643">
                  <c:v>56</c:v>
                </c:pt>
                <c:pt idx="644">
                  <c:v>56</c:v>
                </c:pt>
                <c:pt idx="645">
                  <c:v>56</c:v>
                </c:pt>
                <c:pt idx="646">
                  <c:v>56</c:v>
                </c:pt>
                <c:pt idx="647">
                  <c:v>56</c:v>
                </c:pt>
                <c:pt idx="648">
                  <c:v>56</c:v>
                </c:pt>
                <c:pt idx="649">
                  <c:v>57</c:v>
                </c:pt>
                <c:pt idx="650">
                  <c:v>57</c:v>
                </c:pt>
                <c:pt idx="651">
                  <c:v>57</c:v>
                </c:pt>
                <c:pt idx="652">
                  <c:v>57</c:v>
                </c:pt>
                <c:pt idx="653">
                  <c:v>58</c:v>
                </c:pt>
                <c:pt idx="654">
                  <c:v>58</c:v>
                </c:pt>
                <c:pt idx="655">
                  <c:v>58</c:v>
                </c:pt>
                <c:pt idx="656">
                  <c:v>58</c:v>
                </c:pt>
                <c:pt idx="657">
                  <c:v>58</c:v>
                </c:pt>
                <c:pt idx="658">
                  <c:v>58</c:v>
                </c:pt>
                <c:pt idx="659">
                  <c:v>58</c:v>
                </c:pt>
                <c:pt idx="660">
                  <c:v>58</c:v>
                </c:pt>
                <c:pt idx="661">
                  <c:v>58</c:v>
                </c:pt>
                <c:pt idx="662">
                  <c:v>58</c:v>
                </c:pt>
                <c:pt idx="663">
                  <c:v>58</c:v>
                </c:pt>
                <c:pt idx="664">
                  <c:v>58</c:v>
                </c:pt>
                <c:pt idx="665">
                  <c:v>59</c:v>
                </c:pt>
                <c:pt idx="666">
                  <c:v>59</c:v>
                </c:pt>
                <c:pt idx="667">
                  <c:v>59</c:v>
                </c:pt>
                <c:pt idx="668">
                  <c:v>59</c:v>
                </c:pt>
                <c:pt idx="669">
                  <c:v>59</c:v>
                </c:pt>
                <c:pt idx="670">
                  <c:v>59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61</c:v>
                </c:pt>
                <c:pt idx="678">
                  <c:v>61</c:v>
                </c:pt>
                <c:pt idx="679">
                  <c:v>61</c:v>
                </c:pt>
                <c:pt idx="680">
                  <c:v>61</c:v>
                </c:pt>
                <c:pt idx="681">
                  <c:v>61</c:v>
                </c:pt>
                <c:pt idx="682">
                  <c:v>61</c:v>
                </c:pt>
                <c:pt idx="683">
                  <c:v>62</c:v>
                </c:pt>
                <c:pt idx="684">
                  <c:v>62</c:v>
                </c:pt>
                <c:pt idx="685">
                  <c:v>62</c:v>
                </c:pt>
                <c:pt idx="686">
                  <c:v>62</c:v>
                </c:pt>
                <c:pt idx="687">
                  <c:v>62</c:v>
                </c:pt>
                <c:pt idx="688">
                  <c:v>62</c:v>
                </c:pt>
                <c:pt idx="689">
                  <c:v>62</c:v>
                </c:pt>
                <c:pt idx="690">
                  <c:v>62</c:v>
                </c:pt>
                <c:pt idx="691">
                  <c:v>62</c:v>
                </c:pt>
                <c:pt idx="692">
                  <c:v>62</c:v>
                </c:pt>
                <c:pt idx="693">
                  <c:v>62</c:v>
                </c:pt>
                <c:pt idx="694">
                  <c:v>63</c:v>
                </c:pt>
                <c:pt idx="695">
                  <c:v>63</c:v>
                </c:pt>
                <c:pt idx="696">
                  <c:v>63</c:v>
                </c:pt>
                <c:pt idx="697">
                  <c:v>63</c:v>
                </c:pt>
                <c:pt idx="698">
                  <c:v>64</c:v>
                </c:pt>
                <c:pt idx="699">
                  <c:v>64</c:v>
                </c:pt>
                <c:pt idx="700">
                  <c:v>64</c:v>
                </c:pt>
                <c:pt idx="701">
                  <c:v>64</c:v>
                </c:pt>
                <c:pt idx="702">
                  <c:v>64</c:v>
                </c:pt>
                <c:pt idx="703">
                  <c:v>64</c:v>
                </c:pt>
                <c:pt idx="704">
                  <c:v>64</c:v>
                </c:pt>
                <c:pt idx="705">
                  <c:v>64</c:v>
                </c:pt>
                <c:pt idx="706">
                  <c:v>65</c:v>
                </c:pt>
                <c:pt idx="707">
                  <c:v>65</c:v>
                </c:pt>
                <c:pt idx="708">
                  <c:v>65</c:v>
                </c:pt>
                <c:pt idx="709">
                  <c:v>65</c:v>
                </c:pt>
                <c:pt idx="710">
                  <c:v>65</c:v>
                </c:pt>
                <c:pt idx="711">
                  <c:v>66</c:v>
                </c:pt>
                <c:pt idx="712">
                  <c:v>66</c:v>
                </c:pt>
                <c:pt idx="713">
                  <c:v>66</c:v>
                </c:pt>
                <c:pt idx="714">
                  <c:v>66</c:v>
                </c:pt>
                <c:pt idx="715">
                  <c:v>66</c:v>
                </c:pt>
                <c:pt idx="716">
                  <c:v>66</c:v>
                </c:pt>
                <c:pt idx="717">
                  <c:v>67</c:v>
                </c:pt>
                <c:pt idx="718">
                  <c:v>67</c:v>
                </c:pt>
                <c:pt idx="719">
                  <c:v>67</c:v>
                </c:pt>
                <c:pt idx="720">
                  <c:v>67</c:v>
                </c:pt>
                <c:pt idx="721">
                  <c:v>67</c:v>
                </c:pt>
                <c:pt idx="722">
                  <c:v>68</c:v>
                </c:pt>
                <c:pt idx="723">
                  <c:v>68</c:v>
                </c:pt>
                <c:pt idx="724">
                  <c:v>68</c:v>
                </c:pt>
                <c:pt idx="725">
                  <c:v>68</c:v>
                </c:pt>
                <c:pt idx="726">
                  <c:v>68</c:v>
                </c:pt>
                <c:pt idx="727">
                  <c:v>68</c:v>
                </c:pt>
                <c:pt idx="728">
                  <c:v>68</c:v>
                </c:pt>
                <c:pt idx="729">
                  <c:v>69</c:v>
                </c:pt>
                <c:pt idx="730">
                  <c:v>69</c:v>
                </c:pt>
                <c:pt idx="731">
                  <c:v>69</c:v>
                </c:pt>
                <c:pt idx="732">
                  <c:v>69</c:v>
                </c:pt>
                <c:pt idx="733">
                  <c:v>69</c:v>
                </c:pt>
                <c:pt idx="734">
                  <c:v>69</c:v>
                </c:pt>
                <c:pt idx="735">
                  <c:v>69</c:v>
                </c:pt>
                <c:pt idx="736">
                  <c:v>69</c:v>
                </c:pt>
                <c:pt idx="737">
                  <c:v>70</c:v>
                </c:pt>
                <c:pt idx="738">
                  <c:v>70</c:v>
                </c:pt>
                <c:pt idx="739">
                  <c:v>70</c:v>
                </c:pt>
                <c:pt idx="740">
                  <c:v>70</c:v>
                </c:pt>
                <c:pt idx="741">
                  <c:v>70</c:v>
                </c:pt>
                <c:pt idx="742">
                  <c:v>70</c:v>
                </c:pt>
                <c:pt idx="743">
                  <c:v>70</c:v>
                </c:pt>
                <c:pt idx="744">
                  <c:v>70</c:v>
                </c:pt>
                <c:pt idx="745">
                  <c:v>71</c:v>
                </c:pt>
                <c:pt idx="746">
                  <c:v>71</c:v>
                </c:pt>
                <c:pt idx="747">
                  <c:v>71</c:v>
                </c:pt>
                <c:pt idx="748">
                  <c:v>72</c:v>
                </c:pt>
                <c:pt idx="749">
                  <c:v>72</c:v>
                </c:pt>
                <c:pt idx="750">
                  <c:v>72</c:v>
                </c:pt>
                <c:pt idx="751">
                  <c:v>72</c:v>
                </c:pt>
                <c:pt idx="752">
                  <c:v>72</c:v>
                </c:pt>
                <c:pt idx="753">
                  <c:v>72</c:v>
                </c:pt>
                <c:pt idx="754">
                  <c:v>73</c:v>
                </c:pt>
                <c:pt idx="755">
                  <c:v>73</c:v>
                </c:pt>
                <c:pt idx="756">
                  <c:v>74</c:v>
                </c:pt>
                <c:pt idx="757">
                  <c:v>74</c:v>
                </c:pt>
                <c:pt idx="758">
                  <c:v>74</c:v>
                </c:pt>
                <c:pt idx="759">
                  <c:v>74</c:v>
                </c:pt>
                <c:pt idx="760">
                  <c:v>75</c:v>
                </c:pt>
                <c:pt idx="761">
                  <c:v>76</c:v>
                </c:pt>
                <c:pt idx="762">
                  <c:v>76</c:v>
                </c:pt>
                <c:pt idx="763">
                  <c:v>77</c:v>
                </c:pt>
                <c:pt idx="764">
                  <c:v>77</c:v>
                </c:pt>
                <c:pt idx="765">
                  <c:v>77</c:v>
                </c:pt>
                <c:pt idx="766">
                  <c:v>77</c:v>
                </c:pt>
                <c:pt idx="767">
                  <c:v>77</c:v>
                </c:pt>
                <c:pt idx="768">
                  <c:v>78</c:v>
                </c:pt>
                <c:pt idx="769">
                  <c:v>78</c:v>
                </c:pt>
                <c:pt idx="770">
                  <c:v>78</c:v>
                </c:pt>
                <c:pt idx="771">
                  <c:v>78</c:v>
                </c:pt>
                <c:pt idx="772">
                  <c:v>78</c:v>
                </c:pt>
                <c:pt idx="773">
                  <c:v>78</c:v>
                </c:pt>
                <c:pt idx="774">
                  <c:v>78</c:v>
                </c:pt>
                <c:pt idx="775">
                  <c:v>79</c:v>
                </c:pt>
                <c:pt idx="776">
                  <c:v>79</c:v>
                </c:pt>
                <c:pt idx="777">
                  <c:v>79</c:v>
                </c:pt>
                <c:pt idx="778">
                  <c:v>79</c:v>
                </c:pt>
                <c:pt idx="779">
                  <c:v>79</c:v>
                </c:pt>
                <c:pt idx="780">
                  <c:v>79</c:v>
                </c:pt>
                <c:pt idx="781">
                  <c:v>80</c:v>
                </c:pt>
                <c:pt idx="782">
                  <c:v>80</c:v>
                </c:pt>
                <c:pt idx="783">
                  <c:v>80</c:v>
                </c:pt>
                <c:pt idx="784">
                  <c:v>80</c:v>
                </c:pt>
                <c:pt idx="785">
                  <c:v>81</c:v>
                </c:pt>
                <c:pt idx="786">
                  <c:v>81</c:v>
                </c:pt>
                <c:pt idx="787">
                  <c:v>81</c:v>
                </c:pt>
                <c:pt idx="788">
                  <c:v>82</c:v>
                </c:pt>
                <c:pt idx="789">
                  <c:v>82</c:v>
                </c:pt>
                <c:pt idx="790">
                  <c:v>82</c:v>
                </c:pt>
                <c:pt idx="791">
                  <c:v>82</c:v>
                </c:pt>
                <c:pt idx="792">
                  <c:v>83</c:v>
                </c:pt>
                <c:pt idx="793">
                  <c:v>83</c:v>
                </c:pt>
                <c:pt idx="794">
                  <c:v>83</c:v>
                </c:pt>
                <c:pt idx="795">
                  <c:v>83</c:v>
                </c:pt>
                <c:pt idx="796">
                  <c:v>83</c:v>
                </c:pt>
                <c:pt idx="797">
                  <c:v>84</c:v>
                </c:pt>
                <c:pt idx="798">
                  <c:v>84</c:v>
                </c:pt>
                <c:pt idx="799">
                  <c:v>84</c:v>
                </c:pt>
                <c:pt idx="800">
                  <c:v>85</c:v>
                </c:pt>
                <c:pt idx="801">
                  <c:v>85</c:v>
                </c:pt>
                <c:pt idx="802">
                  <c:v>85</c:v>
                </c:pt>
                <c:pt idx="803">
                  <c:v>85</c:v>
                </c:pt>
                <c:pt idx="804">
                  <c:v>85</c:v>
                </c:pt>
                <c:pt idx="805">
                  <c:v>85</c:v>
                </c:pt>
                <c:pt idx="806">
                  <c:v>86</c:v>
                </c:pt>
                <c:pt idx="807">
                  <c:v>86</c:v>
                </c:pt>
                <c:pt idx="808">
                  <c:v>86</c:v>
                </c:pt>
                <c:pt idx="809">
                  <c:v>86</c:v>
                </c:pt>
                <c:pt idx="810">
                  <c:v>86</c:v>
                </c:pt>
                <c:pt idx="811">
                  <c:v>87</c:v>
                </c:pt>
                <c:pt idx="812">
                  <c:v>87</c:v>
                </c:pt>
                <c:pt idx="813">
                  <c:v>87</c:v>
                </c:pt>
                <c:pt idx="814">
                  <c:v>87</c:v>
                </c:pt>
                <c:pt idx="815">
                  <c:v>88</c:v>
                </c:pt>
                <c:pt idx="816">
                  <c:v>88</c:v>
                </c:pt>
                <c:pt idx="817">
                  <c:v>88</c:v>
                </c:pt>
                <c:pt idx="818">
                  <c:v>88</c:v>
                </c:pt>
                <c:pt idx="819">
                  <c:v>89</c:v>
                </c:pt>
                <c:pt idx="820">
                  <c:v>89</c:v>
                </c:pt>
                <c:pt idx="821">
                  <c:v>90</c:v>
                </c:pt>
                <c:pt idx="822">
                  <c:v>90</c:v>
                </c:pt>
                <c:pt idx="823">
                  <c:v>90</c:v>
                </c:pt>
                <c:pt idx="824">
                  <c:v>91</c:v>
                </c:pt>
                <c:pt idx="825">
                  <c:v>91</c:v>
                </c:pt>
                <c:pt idx="826">
                  <c:v>91</c:v>
                </c:pt>
                <c:pt idx="827">
                  <c:v>91</c:v>
                </c:pt>
                <c:pt idx="828">
                  <c:v>91</c:v>
                </c:pt>
                <c:pt idx="829">
                  <c:v>91</c:v>
                </c:pt>
                <c:pt idx="830">
                  <c:v>91</c:v>
                </c:pt>
                <c:pt idx="831">
                  <c:v>91</c:v>
                </c:pt>
                <c:pt idx="832">
                  <c:v>91</c:v>
                </c:pt>
                <c:pt idx="833">
                  <c:v>92</c:v>
                </c:pt>
                <c:pt idx="834">
                  <c:v>92</c:v>
                </c:pt>
                <c:pt idx="835">
                  <c:v>92</c:v>
                </c:pt>
                <c:pt idx="836">
                  <c:v>93</c:v>
                </c:pt>
                <c:pt idx="837">
                  <c:v>93</c:v>
                </c:pt>
                <c:pt idx="838">
                  <c:v>93</c:v>
                </c:pt>
                <c:pt idx="839">
                  <c:v>94</c:v>
                </c:pt>
                <c:pt idx="840">
                  <c:v>94</c:v>
                </c:pt>
                <c:pt idx="841">
                  <c:v>94</c:v>
                </c:pt>
                <c:pt idx="842">
                  <c:v>94</c:v>
                </c:pt>
                <c:pt idx="843">
                  <c:v>94</c:v>
                </c:pt>
                <c:pt idx="844">
                  <c:v>95</c:v>
                </c:pt>
                <c:pt idx="845">
                  <c:v>95</c:v>
                </c:pt>
                <c:pt idx="846">
                  <c:v>95</c:v>
                </c:pt>
                <c:pt idx="847">
                  <c:v>95</c:v>
                </c:pt>
                <c:pt idx="848">
                  <c:v>95</c:v>
                </c:pt>
                <c:pt idx="849">
                  <c:v>95</c:v>
                </c:pt>
                <c:pt idx="850">
                  <c:v>95</c:v>
                </c:pt>
                <c:pt idx="851">
                  <c:v>95</c:v>
                </c:pt>
                <c:pt idx="852">
                  <c:v>96</c:v>
                </c:pt>
                <c:pt idx="853">
                  <c:v>96</c:v>
                </c:pt>
                <c:pt idx="854">
                  <c:v>96</c:v>
                </c:pt>
                <c:pt idx="855">
                  <c:v>96</c:v>
                </c:pt>
                <c:pt idx="856">
                  <c:v>96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99</c:v>
                </c:pt>
                <c:pt idx="861">
                  <c:v>99</c:v>
                </c:pt>
                <c:pt idx="862">
                  <c:v>99</c:v>
                </c:pt>
                <c:pt idx="863">
                  <c:v>99</c:v>
                </c:pt>
                <c:pt idx="864">
                  <c:v>99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101</c:v>
                </c:pt>
                <c:pt idx="870">
                  <c:v>102</c:v>
                </c:pt>
                <c:pt idx="871">
                  <c:v>102</c:v>
                </c:pt>
                <c:pt idx="872">
                  <c:v>102</c:v>
                </c:pt>
                <c:pt idx="873">
                  <c:v>102</c:v>
                </c:pt>
                <c:pt idx="874">
                  <c:v>102</c:v>
                </c:pt>
                <c:pt idx="875">
                  <c:v>103</c:v>
                </c:pt>
                <c:pt idx="876">
                  <c:v>103</c:v>
                </c:pt>
                <c:pt idx="877">
                  <c:v>103</c:v>
                </c:pt>
                <c:pt idx="878">
                  <c:v>103</c:v>
                </c:pt>
                <c:pt idx="879">
                  <c:v>104</c:v>
                </c:pt>
                <c:pt idx="880">
                  <c:v>104</c:v>
                </c:pt>
                <c:pt idx="881">
                  <c:v>104</c:v>
                </c:pt>
                <c:pt idx="882">
                  <c:v>104</c:v>
                </c:pt>
                <c:pt idx="883">
                  <c:v>105</c:v>
                </c:pt>
                <c:pt idx="884">
                  <c:v>105</c:v>
                </c:pt>
                <c:pt idx="885">
                  <c:v>105</c:v>
                </c:pt>
                <c:pt idx="886">
                  <c:v>106</c:v>
                </c:pt>
                <c:pt idx="887">
                  <c:v>106</c:v>
                </c:pt>
                <c:pt idx="888">
                  <c:v>106</c:v>
                </c:pt>
                <c:pt idx="889">
                  <c:v>107</c:v>
                </c:pt>
                <c:pt idx="890">
                  <c:v>107</c:v>
                </c:pt>
                <c:pt idx="891">
                  <c:v>107</c:v>
                </c:pt>
                <c:pt idx="892">
                  <c:v>108</c:v>
                </c:pt>
                <c:pt idx="893">
                  <c:v>109</c:v>
                </c:pt>
                <c:pt idx="894">
                  <c:v>109</c:v>
                </c:pt>
                <c:pt idx="895">
                  <c:v>109</c:v>
                </c:pt>
                <c:pt idx="896">
                  <c:v>110</c:v>
                </c:pt>
                <c:pt idx="897">
                  <c:v>110</c:v>
                </c:pt>
                <c:pt idx="898">
                  <c:v>110</c:v>
                </c:pt>
                <c:pt idx="899">
                  <c:v>110</c:v>
                </c:pt>
                <c:pt idx="900">
                  <c:v>111</c:v>
                </c:pt>
                <c:pt idx="901">
                  <c:v>111</c:v>
                </c:pt>
                <c:pt idx="902">
                  <c:v>111</c:v>
                </c:pt>
                <c:pt idx="903">
                  <c:v>111</c:v>
                </c:pt>
                <c:pt idx="904">
                  <c:v>111</c:v>
                </c:pt>
                <c:pt idx="905">
                  <c:v>112</c:v>
                </c:pt>
                <c:pt idx="906">
                  <c:v>112</c:v>
                </c:pt>
                <c:pt idx="907">
                  <c:v>112</c:v>
                </c:pt>
                <c:pt idx="908">
                  <c:v>112</c:v>
                </c:pt>
                <c:pt idx="909">
                  <c:v>112</c:v>
                </c:pt>
                <c:pt idx="910">
                  <c:v>113</c:v>
                </c:pt>
                <c:pt idx="911">
                  <c:v>113</c:v>
                </c:pt>
                <c:pt idx="912">
                  <c:v>114</c:v>
                </c:pt>
                <c:pt idx="913">
                  <c:v>114</c:v>
                </c:pt>
                <c:pt idx="914">
                  <c:v>114</c:v>
                </c:pt>
                <c:pt idx="915">
                  <c:v>114</c:v>
                </c:pt>
                <c:pt idx="916">
                  <c:v>115</c:v>
                </c:pt>
                <c:pt idx="917">
                  <c:v>115</c:v>
                </c:pt>
                <c:pt idx="918">
                  <c:v>115</c:v>
                </c:pt>
                <c:pt idx="919">
                  <c:v>115</c:v>
                </c:pt>
                <c:pt idx="920">
                  <c:v>115</c:v>
                </c:pt>
                <c:pt idx="921">
                  <c:v>116</c:v>
                </c:pt>
                <c:pt idx="922">
                  <c:v>116</c:v>
                </c:pt>
                <c:pt idx="923">
                  <c:v>116</c:v>
                </c:pt>
                <c:pt idx="924">
                  <c:v>116</c:v>
                </c:pt>
                <c:pt idx="925">
                  <c:v>117</c:v>
                </c:pt>
                <c:pt idx="926">
                  <c:v>117</c:v>
                </c:pt>
                <c:pt idx="927">
                  <c:v>117</c:v>
                </c:pt>
                <c:pt idx="928">
                  <c:v>118</c:v>
                </c:pt>
                <c:pt idx="929">
                  <c:v>118</c:v>
                </c:pt>
                <c:pt idx="930">
                  <c:v>118</c:v>
                </c:pt>
                <c:pt idx="931">
                  <c:v>119</c:v>
                </c:pt>
                <c:pt idx="932">
                  <c:v>119</c:v>
                </c:pt>
                <c:pt idx="933">
                  <c:v>119</c:v>
                </c:pt>
                <c:pt idx="934">
                  <c:v>121</c:v>
                </c:pt>
                <c:pt idx="935">
                  <c:v>121</c:v>
                </c:pt>
                <c:pt idx="936">
                  <c:v>121</c:v>
                </c:pt>
                <c:pt idx="937">
                  <c:v>121</c:v>
                </c:pt>
                <c:pt idx="938">
                  <c:v>122</c:v>
                </c:pt>
                <c:pt idx="939">
                  <c:v>122</c:v>
                </c:pt>
                <c:pt idx="940">
                  <c:v>122</c:v>
                </c:pt>
                <c:pt idx="941">
                  <c:v>123</c:v>
                </c:pt>
                <c:pt idx="942">
                  <c:v>124</c:v>
                </c:pt>
                <c:pt idx="943">
                  <c:v>124</c:v>
                </c:pt>
                <c:pt idx="944">
                  <c:v>124</c:v>
                </c:pt>
                <c:pt idx="945">
                  <c:v>124</c:v>
                </c:pt>
                <c:pt idx="946">
                  <c:v>125</c:v>
                </c:pt>
                <c:pt idx="947">
                  <c:v>125</c:v>
                </c:pt>
                <c:pt idx="948">
                  <c:v>126</c:v>
                </c:pt>
                <c:pt idx="949">
                  <c:v>126</c:v>
                </c:pt>
                <c:pt idx="950">
                  <c:v>127</c:v>
                </c:pt>
                <c:pt idx="951">
                  <c:v>127</c:v>
                </c:pt>
                <c:pt idx="952">
                  <c:v>128</c:v>
                </c:pt>
                <c:pt idx="953">
                  <c:v>128</c:v>
                </c:pt>
                <c:pt idx="954">
                  <c:v>129</c:v>
                </c:pt>
                <c:pt idx="955">
                  <c:v>129</c:v>
                </c:pt>
                <c:pt idx="956">
                  <c:v>129</c:v>
                </c:pt>
                <c:pt idx="957">
                  <c:v>130</c:v>
                </c:pt>
                <c:pt idx="958">
                  <c:v>131</c:v>
                </c:pt>
                <c:pt idx="959">
                  <c:v>131</c:v>
                </c:pt>
                <c:pt idx="960">
                  <c:v>132</c:v>
                </c:pt>
                <c:pt idx="961">
                  <c:v>133</c:v>
                </c:pt>
                <c:pt idx="962">
                  <c:v>134</c:v>
                </c:pt>
                <c:pt idx="963">
                  <c:v>134</c:v>
                </c:pt>
                <c:pt idx="964">
                  <c:v>134</c:v>
                </c:pt>
                <c:pt idx="965">
                  <c:v>135</c:v>
                </c:pt>
                <c:pt idx="966">
                  <c:v>136</c:v>
                </c:pt>
                <c:pt idx="967">
                  <c:v>137</c:v>
                </c:pt>
                <c:pt idx="968">
                  <c:v>137</c:v>
                </c:pt>
                <c:pt idx="969">
                  <c:v>137</c:v>
                </c:pt>
                <c:pt idx="970">
                  <c:v>137</c:v>
                </c:pt>
                <c:pt idx="971">
                  <c:v>138</c:v>
                </c:pt>
                <c:pt idx="972">
                  <c:v>138</c:v>
                </c:pt>
                <c:pt idx="973">
                  <c:v>138</c:v>
                </c:pt>
                <c:pt idx="974">
                  <c:v>138</c:v>
                </c:pt>
                <c:pt idx="975">
                  <c:v>138</c:v>
                </c:pt>
                <c:pt idx="976">
                  <c:v>138</c:v>
                </c:pt>
                <c:pt idx="977">
                  <c:v>139</c:v>
                </c:pt>
                <c:pt idx="978">
                  <c:v>139</c:v>
                </c:pt>
                <c:pt idx="979">
                  <c:v>140</c:v>
                </c:pt>
                <c:pt idx="980">
                  <c:v>140</c:v>
                </c:pt>
                <c:pt idx="981">
                  <c:v>140</c:v>
                </c:pt>
                <c:pt idx="982">
                  <c:v>141</c:v>
                </c:pt>
                <c:pt idx="983">
                  <c:v>141</c:v>
                </c:pt>
                <c:pt idx="984">
                  <c:v>141</c:v>
                </c:pt>
                <c:pt idx="985">
                  <c:v>142</c:v>
                </c:pt>
                <c:pt idx="986">
                  <c:v>142</c:v>
                </c:pt>
                <c:pt idx="987">
                  <c:v>143</c:v>
                </c:pt>
                <c:pt idx="988">
                  <c:v>143</c:v>
                </c:pt>
                <c:pt idx="989">
                  <c:v>143</c:v>
                </c:pt>
                <c:pt idx="990">
                  <c:v>143</c:v>
                </c:pt>
                <c:pt idx="991">
                  <c:v>144</c:v>
                </c:pt>
                <c:pt idx="992">
                  <c:v>144</c:v>
                </c:pt>
                <c:pt idx="993">
                  <c:v>144</c:v>
                </c:pt>
                <c:pt idx="994">
                  <c:v>145</c:v>
                </c:pt>
                <c:pt idx="995">
                  <c:v>145</c:v>
                </c:pt>
                <c:pt idx="996">
                  <c:v>145</c:v>
                </c:pt>
                <c:pt idx="997">
                  <c:v>145</c:v>
                </c:pt>
                <c:pt idx="998">
                  <c:v>146</c:v>
                </c:pt>
                <c:pt idx="999">
                  <c:v>146</c:v>
                </c:pt>
                <c:pt idx="1000">
                  <c:v>147</c:v>
                </c:pt>
                <c:pt idx="1001">
                  <c:v>147</c:v>
                </c:pt>
                <c:pt idx="1002">
                  <c:v>148</c:v>
                </c:pt>
                <c:pt idx="1003">
                  <c:v>149</c:v>
                </c:pt>
                <c:pt idx="1004">
                  <c:v>149</c:v>
                </c:pt>
                <c:pt idx="1005">
                  <c:v>149</c:v>
                </c:pt>
                <c:pt idx="1006">
                  <c:v>151</c:v>
                </c:pt>
                <c:pt idx="1007">
                  <c:v>151</c:v>
                </c:pt>
                <c:pt idx="1008">
                  <c:v>151</c:v>
                </c:pt>
                <c:pt idx="1009">
                  <c:v>152</c:v>
                </c:pt>
                <c:pt idx="1010">
                  <c:v>152</c:v>
                </c:pt>
                <c:pt idx="1011">
                  <c:v>152</c:v>
                </c:pt>
                <c:pt idx="1012">
                  <c:v>153</c:v>
                </c:pt>
                <c:pt idx="1013">
                  <c:v>153</c:v>
                </c:pt>
                <c:pt idx="1014">
                  <c:v>155</c:v>
                </c:pt>
                <c:pt idx="1015">
                  <c:v>155</c:v>
                </c:pt>
                <c:pt idx="1016">
                  <c:v>155</c:v>
                </c:pt>
                <c:pt idx="1017">
                  <c:v>156</c:v>
                </c:pt>
                <c:pt idx="1018">
                  <c:v>156</c:v>
                </c:pt>
                <c:pt idx="1019">
                  <c:v>156</c:v>
                </c:pt>
                <c:pt idx="1020">
                  <c:v>156</c:v>
                </c:pt>
                <c:pt idx="1021">
                  <c:v>157</c:v>
                </c:pt>
                <c:pt idx="1022">
                  <c:v>158</c:v>
                </c:pt>
                <c:pt idx="1023">
                  <c:v>158</c:v>
                </c:pt>
                <c:pt idx="1024">
                  <c:v>158</c:v>
                </c:pt>
                <c:pt idx="1025">
                  <c:v>159</c:v>
                </c:pt>
                <c:pt idx="1026">
                  <c:v>159</c:v>
                </c:pt>
                <c:pt idx="1027">
                  <c:v>159</c:v>
                </c:pt>
                <c:pt idx="1028">
                  <c:v>160</c:v>
                </c:pt>
                <c:pt idx="1029">
                  <c:v>160</c:v>
                </c:pt>
                <c:pt idx="1030">
                  <c:v>161</c:v>
                </c:pt>
                <c:pt idx="1031">
                  <c:v>162</c:v>
                </c:pt>
                <c:pt idx="1032">
                  <c:v>162</c:v>
                </c:pt>
                <c:pt idx="1033">
                  <c:v>163</c:v>
                </c:pt>
                <c:pt idx="1034">
                  <c:v>164</c:v>
                </c:pt>
                <c:pt idx="1035">
                  <c:v>164</c:v>
                </c:pt>
                <c:pt idx="1036">
                  <c:v>165</c:v>
                </c:pt>
                <c:pt idx="1037">
                  <c:v>166</c:v>
                </c:pt>
                <c:pt idx="1038">
                  <c:v>166</c:v>
                </c:pt>
                <c:pt idx="1039">
                  <c:v>166</c:v>
                </c:pt>
                <c:pt idx="1040">
                  <c:v>166</c:v>
                </c:pt>
                <c:pt idx="1041">
                  <c:v>167</c:v>
                </c:pt>
                <c:pt idx="1042">
                  <c:v>167</c:v>
                </c:pt>
                <c:pt idx="1043">
                  <c:v>168</c:v>
                </c:pt>
                <c:pt idx="1044">
                  <c:v>168</c:v>
                </c:pt>
                <c:pt idx="1045">
                  <c:v>168</c:v>
                </c:pt>
                <c:pt idx="1046">
                  <c:v>170</c:v>
                </c:pt>
                <c:pt idx="1047">
                  <c:v>172</c:v>
                </c:pt>
                <c:pt idx="1048">
                  <c:v>172</c:v>
                </c:pt>
                <c:pt idx="1049">
                  <c:v>172</c:v>
                </c:pt>
                <c:pt idx="1050">
                  <c:v>172</c:v>
                </c:pt>
                <c:pt idx="1051">
                  <c:v>173</c:v>
                </c:pt>
                <c:pt idx="1052">
                  <c:v>173</c:v>
                </c:pt>
                <c:pt idx="1053">
                  <c:v>173</c:v>
                </c:pt>
                <c:pt idx="1054">
                  <c:v>173</c:v>
                </c:pt>
                <c:pt idx="1055">
                  <c:v>174</c:v>
                </c:pt>
                <c:pt idx="1056">
                  <c:v>174</c:v>
                </c:pt>
                <c:pt idx="1057">
                  <c:v>174</c:v>
                </c:pt>
                <c:pt idx="1058">
                  <c:v>175</c:v>
                </c:pt>
                <c:pt idx="1059">
                  <c:v>176</c:v>
                </c:pt>
                <c:pt idx="1060">
                  <c:v>176</c:v>
                </c:pt>
                <c:pt idx="1061">
                  <c:v>176</c:v>
                </c:pt>
                <c:pt idx="1062">
                  <c:v>176</c:v>
                </c:pt>
                <c:pt idx="1063">
                  <c:v>176</c:v>
                </c:pt>
                <c:pt idx="1064">
                  <c:v>176</c:v>
                </c:pt>
                <c:pt idx="1065">
                  <c:v>176</c:v>
                </c:pt>
                <c:pt idx="1066">
                  <c:v>176</c:v>
                </c:pt>
                <c:pt idx="1067">
                  <c:v>177</c:v>
                </c:pt>
                <c:pt idx="1068">
                  <c:v>178</c:v>
                </c:pt>
                <c:pt idx="1069">
                  <c:v>178</c:v>
                </c:pt>
                <c:pt idx="1070">
                  <c:v>178</c:v>
                </c:pt>
                <c:pt idx="1071">
                  <c:v>179</c:v>
                </c:pt>
                <c:pt idx="1072">
                  <c:v>179</c:v>
                </c:pt>
                <c:pt idx="1073">
                  <c:v>179</c:v>
                </c:pt>
                <c:pt idx="1074">
                  <c:v>180</c:v>
                </c:pt>
                <c:pt idx="1075">
                  <c:v>180</c:v>
                </c:pt>
                <c:pt idx="1076">
                  <c:v>180</c:v>
                </c:pt>
                <c:pt idx="1077">
                  <c:v>181</c:v>
                </c:pt>
                <c:pt idx="1078">
                  <c:v>181</c:v>
                </c:pt>
                <c:pt idx="1079">
                  <c:v>182</c:v>
                </c:pt>
                <c:pt idx="1080">
                  <c:v>183</c:v>
                </c:pt>
                <c:pt idx="1081">
                  <c:v>183</c:v>
                </c:pt>
                <c:pt idx="1082">
                  <c:v>183</c:v>
                </c:pt>
                <c:pt idx="1083">
                  <c:v>183</c:v>
                </c:pt>
                <c:pt idx="1084">
                  <c:v>184</c:v>
                </c:pt>
                <c:pt idx="1085">
                  <c:v>184</c:v>
                </c:pt>
                <c:pt idx="1086">
                  <c:v>185</c:v>
                </c:pt>
                <c:pt idx="1087">
                  <c:v>185</c:v>
                </c:pt>
                <c:pt idx="1088">
                  <c:v>186</c:v>
                </c:pt>
                <c:pt idx="1089">
                  <c:v>186</c:v>
                </c:pt>
                <c:pt idx="1090">
                  <c:v>187</c:v>
                </c:pt>
                <c:pt idx="1091">
                  <c:v>187</c:v>
                </c:pt>
                <c:pt idx="1092">
                  <c:v>188</c:v>
                </c:pt>
                <c:pt idx="1093">
                  <c:v>189</c:v>
                </c:pt>
                <c:pt idx="1094">
                  <c:v>189</c:v>
                </c:pt>
                <c:pt idx="1095">
                  <c:v>189</c:v>
                </c:pt>
                <c:pt idx="1096">
                  <c:v>189</c:v>
                </c:pt>
                <c:pt idx="1097">
                  <c:v>190</c:v>
                </c:pt>
                <c:pt idx="1098">
                  <c:v>191</c:v>
                </c:pt>
                <c:pt idx="1099">
                  <c:v>192</c:v>
                </c:pt>
                <c:pt idx="1100">
                  <c:v>192</c:v>
                </c:pt>
                <c:pt idx="1101">
                  <c:v>192</c:v>
                </c:pt>
                <c:pt idx="1102">
                  <c:v>192</c:v>
                </c:pt>
                <c:pt idx="1103">
                  <c:v>193</c:v>
                </c:pt>
                <c:pt idx="1104">
                  <c:v>193</c:v>
                </c:pt>
                <c:pt idx="1105">
                  <c:v>194</c:v>
                </c:pt>
                <c:pt idx="1106">
                  <c:v>195</c:v>
                </c:pt>
                <c:pt idx="1107">
                  <c:v>195</c:v>
                </c:pt>
                <c:pt idx="1108">
                  <c:v>196</c:v>
                </c:pt>
                <c:pt idx="1109">
                  <c:v>196</c:v>
                </c:pt>
                <c:pt idx="1110">
                  <c:v>197</c:v>
                </c:pt>
                <c:pt idx="1111">
                  <c:v>197</c:v>
                </c:pt>
                <c:pt idx="1112">
                  <c:v>198</c:v>
                </c:pt>
                <c:pt idx="1113">
                  <c:v>198</c:v>
                </c:pt>
                <c:pt idx="1114">
                  <c:v>199</c:v>
                </c:pt>
                <c:pt idx="1115">
                  <c:v>199</c:v>
                </c:pt>
                <c:pt idx="1116">
                  <c:v>201</c:v>
                </c:pt>
                <c:pt idx="1117">
                  <c:v>202</c:v>
                </c:pt>
                <c:pt idx="1118">
                  <c:v>202</c:v>
                </c:pt>
                <c:pt idx="1119">
                  <c:v>202</c:v>
                </c:pt>
                <c:pt idx="1120">
                  <c:v>204</c:v>
                </c:pt>
                <c:pt idx="1121">
                  <c:v>204</c:v>
                </c:pt>
                <c:pt idx="1122">
                  <c:v>205</c:v>
                </c:pt>
                <c:pt idx="1123">
                  <c:v>206</c:v>
                </c:pt>
                <c:pt idx="1124">
                  <c:v>206</c:v>
                </c:pt>
                <c:pt idx="1125">
                  <c:v>206</c:v>
                </c:pt>
                <c:pt idx="1126">
                  <c:v>207</c:v>
                </c:pt>
                <c:pt idx="1127">
                  <c:v>208</c:v>
                </c:pt>
                <c:pt idx="1128">
                  <c:v>208</c:v>
                </c:pt>
                <c:pt idx="1129">
                  <c:v>209</c:v>
                </c:pt>
                <c:pt idx="1130">
                  <c:v>209</c:v>
                </c:pt>
                <c:pt idx="1131">
                  <c:v>211</c:v>
                </c:pt>
                <c:pt idx="1132">
                  <c:v>212</c:v>
                </c:pt>
                <c:pt idx="1133">
                  <c:v>212</c:v>
                </c:pt>
                <c:pt idx="1134">
                  <c:v>212</c:v>
                </c:pt>
                <c:pt idx="1135">
                  <c:v>212</c:v>
                </c:pt>
                <c:pt idx="1136">
                  <c:v>213</c:v>
                </c:pt>
                <c:pt idx="1137">
                  <c:v>213</c:v>
                </c:pt>
                <c:pt idx="1138">
                  <c:v>213</c:v>
                </c:pt>
                <c:pt idx="1139">
                  <c:v>213</c:v>
                </c:pt>
                <c:pt idx="1140">
                  <c:v>214</c:v>
                </c:pt>
                <c:pt idx="1141">
                  <c:v>215</c:v>
                </c:pt>
                <c:pt idx="1142">
                  <c:v>215</c:v>
                </c:pt>
                <c:pt idx="1143">
                  <c:v>216</c:v>
                </c:pt>
                <c:pt idx="1144">
                  <c:v>217</c:v>
                </c:pt>
                <c:pt idx="1145">
                  <c:v>217</c:v>
                </c:pt>
                <c:pt idx="1146">
                  <c:v>218</c:v>
                </c:pt>
                <c:pt idx="1147">
                  <c:v>218</c:v>
                </c:pt>
                <c:pt idx="1148">
                  <c:v>218</c:v>
                </c:pt>
                <c:pt idx="1149">
                  <c:v>220</c:v>
                </c:pt>
                <c:pt idx="1150">
                  <c:v>221</c:v>
                </c:pt>
                <c:pt idx="1151">
                  <c:v>221</c:v>
                </c:pt>
                <c:pt idx="1152">
                  <c:v>221</c:v>
                </c:pt>
                <c:pt idx="1153">
                  <c:v>222</c:v>
                </c:pt>
                <c:pt idx="1154">
                  <c:v>223</c:v>
                </c:pt>
                <c:pt idx="1155">
                  <c:v>224</c:v>
                </c:pt>
                <c:pt idx="1156">
                  <c:v>226</c:v>
                </c:pt>
                <c:pt idx="1157">
                  <c:v>228</c:v>
                </c:pt>
                <c:pt idx="1158">
                  <c:v>230</c:v>
                </c:pt>
                <c:pt idx="1159">
                  <c:v>231</c:v>
                </c:pt>
                <c:pt idx="1160">
                  <c:v>231</c:v>
                </c:pt>
                <c:pt idx="1161">
                  <c:v>231</c:v>
                </c:pt>
                <c:pt idx="1162">
                  <c:v>232</c:v>
                </c:pt>
                <c:pt idx="1163">
                  <c:v>232</c:v>
                </c:pt>
                <c:pt idx="1164">
                  <c:v>233</c:v>
                </c:pt>
                <c:pt idx="1165">
                  <c:v>233</c:v>
                </c:pt>
                <c:pt idx="1166">
                  <c:v>234</c:v>
                </c:pt>
                <c:pt idx="1167">
                  <c:v>239</c:v>
                </c:pt>
                <c:pt idx="1168">
                  <c:v>239</c:v>
                </c:pt>
                <c:pt idx="1169">
                  <c:v>239</c:v>
                </c:pt>
                <c:pt idx="1170">
                  <c:v>242</c:v>
                </c:pt>
                <c:pt idx="1171">
                  <c:v>243</c:v>
                </c:pt>
                <c:pt idx="1172">
                  <c:v>243</c:v>
                </c:pt>
                <c:pt idx="1173">
                  <c:v>244</c:v>
                </c:pt>
                <c:pt idx="1174">
                  <c:v>244</c:v>
                </c:pt>
                <c:pt idx="1175">
                  <c:v>245</c:v>
                </c:pt>
                <c:pt idx="1176">
                  <c:v>245</c:v>
                </c:pt>
                <c:pt idx="1177">
                  <c:v>245</c:v>
                </c:pt>
                <c:pt idx="1178">
                  <c:v>245</c:v>
                </c:pt>
                <c:pt idx="1179">
                  <c:v>246</c:v>
                </c:pt>
                <c:pt idx="1180">
                  <c:v>246</c:v>
                </c:pt>
                <c:pt idx="1181">
                  <c:v>246</c:v>
                </c:pt>
                <c:pt idx="1182">
                  <c:v>248</c:v>
                </c:pt>
                <c:pt idx="1183">
                  <c:v>248</c:v>
                </c:pt>
                <c:pt idx="1184">
                  <c:v>248</c:v>
                </c:pt>
                <c:pt idx="1185">
                  <c:v>250</c:v>
                </c:pt>
                <c:pt idx="1186">
                  <c:v>250</c:v>
                </c:pt>
                <c:pt idx="1187">
                  <c:v>250</c:v>
                </c:pt>
                <c:pt idx="1188">
                  <c:v>253</c:v>
                </c:pt>
                <c:pt idx="1189">
                  <c:v>254</c:v>
                </c:pt>
                <c:pt idx="1190">
                  <c:v>254</c:v>
                </c:pt>
                <c:pt idx="1191">
                  <c:v>254</c:v>
                </c:pt>
                <c:pt idx="1192">
                  <c:v>255</c:v>
                </c:pt>
                <c:pt idx="1193">
                  <c:v>257</c:v>
                </c:pt>
                <c:pt idx="1194">
                  <c:v>258</c:v>
                </c:pt>
                <c:pt idx="1195">
                  <c:v>258</c:v>
                </c:pt>
                <c:pt idx="1196">
                  <c:v>259</c:v>
                </c:pt>
                <c:pt idx="1197">
                  <c:v>262</c:v>
                </c:pt>
                <c:pt idx="1198">
                  <c:v>262</c:v>
                </c:pt>
                <c:pt idx="1199">
                  <c:v>263</c:v>
                </c:pt>
                <c:pt idx="1200">
                  <c:v>264</c:v>
                </c:pt>
                <c:pt idx="1201">
                  <c:v>264</c:v>
                </c:pt>
                <c:pt idx="1202">
                  <c:v>264</c:v>
                </c:pt>
                <c:pt idx="1203">
                  <c:v>268</c:v>
                </c:pt>
                <c:pt idx="1204">
                  <c:v>269</c:v>
                </c:pt>
                <c:pt idx="1205">
                  <c:v>269</c:v>
                </c:pt>
                <c:pt idx="1206">
                  <c:v>270</c:v>
                </c:pt>
                <c:pt idx="1207">
                  <c:v>270</c:v>
                </c:pt>
                <c:pt idx="1208">
                  <c:v>271</c:v>
                </c:pt>
                <c:pt idx="1209">
                  <c:v>272</c:v>
                </c:pt>
                <c:pt idx="1210">
                  <c:v>272</c:v>
                </c:pt>
                <c:pt idx="1211">
                  <c:v>274</c:v>
                </c:pt>
                <c:pt idx="1212">
                  <c:v>276</c:v>
                </c:pt>
                <c:pt idx="1213">
                  <c:v>276</c:v>
                </c:pt>
                <c:pt idx="1214">
                  <c:v>277</c:v>
                </c:pt>
                <c:pt idx="1215">
                  <c:v>277</c:v>
                </c:pt>
                <c:pt idx="1216">
                  <c:v>278</c:v>
                </c:pt>
                <c:pt idx="1217">
                  <c:v>278</c:v>
                </c:pt>
                <c:pt idx="1218">
                  <c:v>280</c:v>
                </c:pt>
                <c:pt idx="1219">
                  <c:v>281</c:v>
                </c:pt>
                <c:pt idx="1220">
                  <c:v>282</c:v>
                </c:pt>
                <c:pt idx="1221">
                  <c:v>282</c:v>
                </c:pt>
                <c:pt idx="1222">
                  <c:v>283</c:v>
                </c:pt>
                <c:pt idx="1223">
                  <c:v>283</c:v>
                </c:pt>
                <c:pt idx="1224">
                  <c:v>283</c:v>
                </c:pt>
                <c:pt idx="1225">
                  <c:v>283</c:v>
                </c:pt>
                <c:pt idx="1226">
                  <c:v>284</c:v>
                </c:pt>
                <c:pt idx="1227">
                  <c:v>285</c:v>
                </c:pt>
                <c:pt idx="1228">
                  <c:v>285</c:v>
                </c:pt>
                <c:pt idx="1229">
                  <c:v>285</c:v>
                </c:pt>
                <c:pt idx="1230">
                  <c:v>287</c:v>
                </c:pt>
                <c:pt idx="1231">
                  <c:v>287</c:v>
                </c:pt>
                <c:pt idx="1232">
                  <c:v>290</c:v>
                </c:pt>
                <c:pt idx="1233">
                  <c:v>291</c:v>
                </c:pt>
                <c:pt idx="1234">
                  <c:v>291</c:v>
                </c:pt>
                <c:pt idx="1235">
                  <c:v>293</c:v>
                </c:pt>
                <c:pt idx="1236">
                  <c:v>293</c:v>
                </c:pt>
                <c:pt idx="1237">
                  <c:v>294</c:v>
                </c:pt>
                <c:pt idx="1238">
                  <c:v>295</c:v>
                </c:pt>
                <c:pt idx="1239">
                  <c:v>295</c:v>
                </c:pt>
                <c:pt idx="1240">
                  <c:v>296</c:v>
                </c:pt>
                <c:pt idx="1241">
                  <c:v>297</c:v>
                </c:pt>
                <c:pt idx="1242">
                  <c:v>297</c:v>
                </c:pt>
                <c:pt idx="1243">
                  <c:v>299</c:v>
                </c:pt>
                <c:pt idx="1244">
                  <c:v>299</c:v>
                </c:pt>
                <c:pt idx="1245">
                  <c:v>300</c:v>
                </c:pt>
                <c:pt idx="1246">
                  <c:v>300</c:v>
                </c:pt>
                <c:pt idx="1247">
                  <c:v>302</c:v>
                </c:pt>
                <c:pt idx="1248">
                  <c:v>308</c:v>
                </c:pt>
                <c:pt idx="1249">
                  <c:v>309</c:v>
                </c:pt>
                <c:pt idx="1250">
                  <c:v>313</c:v>
                </c:pt>
                <c:pt idx="1251">
                  <c:v>313</c:v>
                </c:pt>
                <c:pt idx="1252">
                  <c:v>315</c:v>
                </c:pt>
                <c:pt idx="1253">
                  <c:v>317</c:v>
                </c:pt>
                <c:pt idx="1254">
                  <c:v>319</c:v>
                </c:pt>
                <c:pt idx="1255">
                  <c:v>324</c:v>
                </c:pt>
                <c:pt idx="1256">
                  <c:v>326</c:v>
                </c:pt>
                <c:pt idx="1257">
                  <c:v>327</c:v>
                </c:pt>
                <c:pt idx="1258">
                  <c:v>327</c:v>
                </c:pt>
                <c:pt idx="1259">
                  <c:v>328</c:v>
                </c:pt>
                <c:pt idx="1260">
                  <c:v>331</c:v>
                </c:pt>
                <c:pt idx="1261">
                  <c:v>333</c:v>
                </c:pt>
                <c:pt idx="1262">
                  <c:v>335</c:v>
                </c:pt>
                <c:pt idx="1263">
                  <c:v>336</c:v>
                </c:pt>
                <c:pt idx="1264">
                  <c:v>336</c:v>
                </c:pt>
                <c:pt idx="1265">
                  <c:v>337</c:v>
                </c:pt>
                <c:pt idx="1266">
                  <c:v>338</c:v>
                </c:pt>
                <c:pt idx="1267">
                  <c:v>338</c:v>
                </c:pt>
                <c:pt idx="1268">
                  <c:v>343</c:v>
                </c:pt>
                <c:pt idx="1269">
                  <c:v>343</c:v>
                </c:pt>
                <c:pt idx="1270">
                  <c:v>343</c:v>
                </c:pt>
                <c:pt idx="1271">
                  <c:v>346</c:v>
                </c:pt>
                <c:pt idx="1272">
                  <c:v>347</c:v>
                </c:pt>
                <c:pt idx="1273">
                  <c:v>348</c:v>
                </c:pt>
                <c:pt idx="1274">
                  <c:v>349</c:v>
                </c:pt>
                <c:pt idx="1275">
                  <c:v>350</c:v>
                </c:pt>
                <c:pt idx="1276">
                  <c:v>350</c:v>
                </c:pt>
                <c:pt idx="1277">
                  <c:v>352</c:v>
                </c:pt>
                <c:pt idx="1278">
                  <c:v>354</c:v>
                </c:pt>
                <c:pt idx="1279">
                  <c:v>354</c:v>
                </c:pt>
                <c:pt idx="1280">
                  <c:v>356</c:v>
                </c:pt>
                <c:pt idx="1281">
                  <c:v>357</c:v>
                </c:pt>
                <c:pt idx="1282">
                  <c:v>358</c:v>
                </c:pt>
                <c:pt idx="1283">
                  <c:v>359</c:v>
                </c:pt>
                <c:pt idx="1284">
                  <c:v>359</c:v>
                </c:pt>
                <c:pt idx="1285">
                  <c:v>359</c:v>
                </c:pt>
                <c:pt idx="1286">
                  <c:v>360</c:v>
                </c:pt>
                <c:pt idx="1287">
                  <c:v>360</c:v>
                </c:pt>
                <c:pt idx="1288">
                  <c:v>361</c:v>
                </c:pt>
                <c:pt idx="1289">
                  <c:v>362</c:v>
                </c:pt>
                <c:pt idx="1290">
                  <c:v>364</c:v>
                </c:pt>
                <c:pt idx="1291">
                  <c:v>369</c:v>
                </c:pt>
                <c:pt idx="1292">
                  <c:v>370</c:v>
                </c:pt>
                <c:pt idx="1293">
                  <c:v>371</c:v>
                </c:pt>
                <c:pt idx="1294">
                  <c:v>372</c:v>
                </c:pt>
                <c:pt idx="1295">
                  <c:v>376</c:v>
                </c:pt>
                <c:pt idx="1296">
                  <c:v>382</c:v>
                </c:pt>
                <c:pt idx="1297">
                  <c:v>383</c:v>
                </c:pt>
                <c:pt idx="1298">
                  <c:v>385</c:v>
                </c:pt>
                <c:pt idx="1299">
                  <c:v>388</c:v>
                </c:pt>
                <c:pt idx="1300">
                  <c:v>388</c:v>
                </c:pt>
                <c:pt idx="1301">
                  <c:v>388</c:v>
                </c:pt>
                <c:pt idx="1302">
                  <c:v>391</c:v>
                </c:pt>
                <c:pt idx="1303">
                  <c:v>391</c:v>
                </c:pt>
                <c:pt idx="1304">
                  <c:v>393</c:v>
                </c:pt>
                <c:pt idx="1305">
                  <c:v>399</c:v>
                </c:pt>
                <c:pt idx="1306">
                  <c:v>403</c:v>
                </c:pt>
                <c:pt idx="1307">
                  <c:v>404</c:v>
                </c:pt>
                <c:pt idx="1308">
                  <c:v>405</c:v>
                </c:pt>
                <c:pt idx="1309">
                  <c:v>406</c:v>
                </c:pt>
                <c:pt idx="1310">
                  <c:v>406</c:v>
                </c:pt>
                <c:pt idx="1311">
                  <c:v>407</c:v>
                </c:pt>
                <c:pt idx="1312">
                  <c:v>407</c:v>
                </c:pt>
                <c:pt idx="1313">
                  <c:v>407</c:v>
                </c:pt>
                <c:pt idx="1314">
                  <c:v>408</c:v>
                </c:pt>
                <c:pt idx="1315">
                  <c:v>409</c:v>
                </c:pt>
                <c:pt idx="1316">
                  <c:v>410</c:v>
                </c:pt>
                <c:pt idx="1317">
                  <c:v>412</c:v>
                </c:pt>
                <c:pt idx="1318">
                  <c:v>415</c:v>
                </c:pt>
                <c:pt idx="1319">
                  <c:v>417</c:v>
                </c:pt>
                <c:pt idx="1320">
                  <c:v>417</c:v>
                </c:pt>
                <c:pt idx="1321">
                  <c:v>422</c:v>
                </c:pt>
                <c:pt idx="1322">
                  <c:v>422</c:v>
                </c:pt>
                <c:pt idx="1323">
                  <c:v>423</c:v>
                </c:pt>
                <c:pt idx="1324">
                  <c:v>425</c:v>
                </c:pt>
                <c:pt idx="1325">
                  <c:v>427</c:v>
                </c:pt>
                <c:pt idx="1326">
                  <c:v>429</c:v>
                </c:pt>
                <c:pt idx="1327">
                  <c:v>433</c:v>
                </c:pt>
                <c:pt idx="1328">
                  <c:v>437</c:v>
                </c:pt>
                <c:pt idx="1329">
                  <c:v>439</c:v>
                </c:pt>
                <c:pt idx="1330">
                  <c:v>439</c:v>
                </c:pt>
                <c:pt idx="1331">
                  <c:v>441</c:v>
                </c:pt>
                <c:pt idx="1332">
                  <c:v>441</c:v>
                </c:pt>
                <c:pt idx="1333">
                  <c:v>445</c:v>
                </c:pt>
                <c:pt idx="1334">
                  <c:v>446</c:v>
                </c:pt>
                <c:pt idx="1335">
                  <c:v>446</c:v>
                </c:pt>
                <c:pt idx="1336">
                  <c:v>447</c:v>
                </c:pt>
                <c:pt idx="1337">
                  <c:v>449</c:v>
                </c:pt>
                <c:pt idx="1338">
                  <c:v>449</c:v>
                </c:pt>
                <c:pt idx="1339">
                  <c:v>449</c:v>
                </c:pt>
                <c:pt idx="1340">
                  <c:v>458</c:v>
                </c:pt>
                <c:pt idx="1341">
                  <c:v>458</c:v>
                </c:pt>
                <c:pt idx="1342">
                  <c:v>467</c:v>
                </c:pt>
                <c:pt idx="1343">
                  <c:v>468</c:v>
                </c:pt>
                <c:pt idx="1344">
                  <c:v>469</c:v>
                </c:pt>
                <c:pt idx="1345">
                  <c:v>471</c:v>
                </c:pt>
                <c:pt idx="1346">
                  <c:v>471</c:v>
                </c:pt>
                <c:pt idx="1347">
                  <c:v>472</c:v>
                </c:pt>
                <c:pt idx="1348">
                  <c:v>474</c:v>
                </c:pt>
                <c:pt idx="1349">
                  <c:v>477</c:v>
                </c:pt>
                <c:pt idx="1350">
                  <c:v>477</c:v>
                </c:pt>
                <c:pt idx="1351">
                  <c:v>482</c:v>
                </c:pt>
                <c:pt idx="1352">
                  <c:v>483</c:v>
                </c:pt>
                <c:pt idx="1353">
                  <c:v>484</c:v>
                </c:pt>
                <c:pt idx="1354">
                  <c:v>491</c:v>
                </c:pt>
                <c:pt idx="1355">
                  <c:v>491</c:v>
                </c:pt>
                <c:pt idx="1356">
                  <c:v>494</c:v>
                </c:pt>
                <c:pt idx="1357">
                  <c:v>501</c:v>
                </c:pt>
                <c:pt idx="1358">
                  <c:v>503</c:v>
                </c:pt>
                <c:pt idx="1359">
                  <c:v>512</c:v>
                </c:pt>
                <c:pt idx="1360">
                  <c:v>513</c:v>
                </c:pt>
                <c:pt idx="1361">
                  <c:v>519</c:v>
                </c:pt>
                <c:pt idx="1362">
                  <c:v>522</c:v>
                </c:pt>
                <c:pt idx="1363">
                  <c:v>523</c:v>
                </c:pt>
                <c:pt idx="1364">
                  <c:v>525</c:v>
                </c:pt>
                <c:pt idx="1365">
                  <c:v>525</c:v>
                </c:pt>
                <c:pt idx="1366">
                  <c:v>525</c:v>
                </c:pt>
                <c:pt idx="1367">
                  <c:v>526</c:v>
                </c:pt>
                <c:pt idx="1368">
                  <c:v>528</c:v>
                </c:pt>
                <c:pt idx="1369">
                  <c:v>530</c:v>
                </c:pt>
                <c:pt idx="1370">
                  <c:v>532</c:v>
                </c:pt>
                <c:pt idx="1371">
                  <c:v>532</c:v>
                </c:pt>
                <c:pt idx="1372">
                  <c:v>533</c:v>
                </c:pt>
                <c:pt idx="1373">
                  <c:v>536</c:v>
                </c:pt>
                <c:pt idx="1374">
                  <c:v>545</c:v>
                </c:pt>
                <c:pt idx="1375">
                  <c:v>551</c:v>
                </c:pt>
                <c:pt idx="1376">
                  <c:v>558</c:v>
                </c:pt>
                <c:pt idx="1377">
                  <c:v>559</c:v>
                </c:pt>
                <c:pt idx="1378">
                  <c:v>560</c:v>
                </c:pt>
                <c:pt idx="1379">
                  <c:v>561</c:v>
                </c:pt>
                <c:pt idx="1380">
                  <c:v>561</c:v>
                </c:pt>
                <c:pt idx="1381">
                  <c:v>562</c:v>
                </c:pt>
                <c:pt idx="1382">
                  <c:v>564</c:v>
                </c:pt>
                <c:pt idx="1383">
                  <c:v>566</c:v>
                </c:pt>
                <c:pt idx="1384">
                  <c:v>570</c:v>
                </c:pt>
                <c:pt idx="1385">
                  <c:v>571</c:v>
                </c:pt>
                <c:pt idx="1386">
                  <c:v>572</c:v>
                </c:pt>
                <c:pt idx="1387">
                  <c:v>579</c:v>
                </c:pt>
                <c:pt idx="1388">
                  <c:v>580</c:v>
                </c:pt>
                <c:pt idx="1389">
                  <c:v>581</c:v>
                </c:pt>
                <c:pt idx="1390">
                  <c:v>583</c:v>
                </c:pt>
                <c:pt idx="1391">
                  <c:v>585</c:v>
                </c:pt>
                <c:pt idx="1392">
                  <c:v>585</c:v>
                </c:pt>
                <c:pt idx="1393">
                  <c:v>587</c:v>
                </c:pt>
                <c:pt idx="1394">
                  <c:v>590</c:v>
                </c:pt>
                <c:pt idx="1395">
                  <c:v>592</c:v>
                </c:pt>
                <c:pt idx="1396">
                  <c:v>595</c:v>
                </c:pt>
                <c:pt idx="1397">
                  <c:v>603</c:v>
                </c:pt>
                <c:pt idx="1398">
                  <c:v>606</c:v>
                </c:pt>
                <c:pt idx="1399">
                  <c:v>610</c:v>
                </c:pt>
                <c:pt idx="1400">
                  <c:v>614</c:v>
                </c:pt>
                <c:pt idx="1401">
                  <c:v>625</c:v>
                </c:pt>
                <c:pt idx="1402">
                  <c:v>640</c:v>
                </c:pt>
                <c:pt idx="1403">
                  <c:v>644</c:v>
                </c:pt>
                <c:pt idx="1404">
                  <c:v>645</c:v>
                </c:pt>
                <c:pt idx="1405">
                  <c:v>652</c:v>
                </c:pt>
                <c:pt idx="1406">
                  <c:v>656</c:v>
                </c:pt>
                <c:pt idx="1407">
                  <c:v>657</c:v>
                </c:pt>
                <c:pt idx="1408">
                  <c:v>665</c:v>
                </c:pt>
                <c:pt idx="1409">
                  <c:v>675</c:v>
                </c:pt>
                <c:pt idx="1410">
                  <c:v>683</c:v>
                </c:pt>
                <c:pt idx="1411">
                  <c:v>693</c:v>
                </c:pt>
                <c:pt idx="1412">
                  <c:v>699</c:v>
                </c:pt>
                <c:pt idx="1413">
                  <c:v>700</c:v>
                </c:pt>
                <c:pt idx="1414">
                  <c:v>703</c:v>
                </c:pt>
                <c:pt idx="1415">
                  <c:v>705</c:v>
                </c:pt>
                <c:pt idx="1416">
                  <c:v>709</c:v>
                </c:pt>
                <c:pt idx="1417">
                  <c:v>713</c:v>
                </c:pt>
                <c:pt idx="1418">
                  <c:v>713</c:v>
                </c:pt>
                <c:pt idx="1419">
                  <c:v>726</c:v>
                </c:pt>
                <c:pt idx="1420">
                  <c:v>730</c:v>
                </c:pt>
                <c:pt idx="1421">
                  <c:v>732</c:v>
                </c:pt>
                <c:pt idx="1422">
                  <c:v>732</c:v>
                </c:pt>
                <c:pt idx="1423">
                  <c:v>735</c:v>
                </c:pt>
                <c:pt idx="1424">
                  <c:v>735</c:v>
                </c:pt>
                <c:pt idx="1425">
                  <c:v>738</c:v>
                </c:pt>
                <c:pt idx="1426">
                  <c:v>739</c:v>
                </c:pt>
                <c:pt idx="1427">
                  <c:v>745</c:v>
                </c:pt>
                <c:pt idx="1428">
                  <c:v>753</c:v>
                </c:pt>
                <c:pt idx="1429">
                  <c:v>760</c:v>
                </c:pt>
                <c:pt idx="1430">
                  <c:v>761</c:v>
                </c:pt>
                <c:pt idx="1431">
                  <c:v>772</c:v>
                </c:pt>
                <c:pt idx="1432">
                  <c:v>772</c:v>
                </c:pt>
                <c:pt idx="1433">
                  <c:v>775</c:v>
                </c:pt>
                <c:pt idx="1434">
                  <c:v>784</c:v>
                </c:pt>
                <c:pt idx="1435">
                  <c:v>795</c:v>
                </c:pt>
                <c:pt idx="1436">
                  <c:v>796</c:v>
                </c:pt>
                <c:pt idx="1437">
                  <c:v>797</c:v>
                </c:pt>
                <c:pt idx="1438">
                  <c:v>801</c:v>
                </c:pt>
                <c:pt idx="1439">
                  <c:v>818</c:v>
                </c:pt>
                <c:pt idx="1440">
                  <c:v>819</c:v>
                </c:pt>
                <c:pt idx="1441">
                  <c:v>824</c:v>
                </c:pt>
                <c:pt idx="1442">
                  <c:v>824</c:v>
                </c:pt>
                <c:pt idx="1443">
                  <c:v>839</c:v>
                </c:pt>
                <c:pt idx="1444">
                  <c:v>842</c:v>
                </c:pt>
                <c:pt idx="1445">
                  <c:v>855</c:v>
                </c:pt>
                <c:pt idx="1446">
                  <c:v>870</c:v>
                </c:pt>
                <c:pt idx="1447">
                  <c:v>870</c:v>
                </c:pt>
                <c:pt idx="1448">
                  <c:v>875</c:v>
                </c:pt>
                <c:pt idx="1449">
                  <c:v>876</c:v>
                </c:pt>
                <c:pt idx="1450">
                  <c:v>877</c:v>
                </c:pt>
                <c:pt idx="1451">
                  <c:v>880</c:v>
                </c:pt>
                <c:pt idx="1452">
                  <c:v>881</c:v>
                </c:pt>
                <c:pt idx="1453">
                  <c:v>884</c:v>
                </c:pt>
                <c:pt idx="1454">
                  <c:v>891</c:v>
                </c:pt>
                <c:pt idx="1455">
                  <c:v>903</c:v>
                </c:pt>
                <c:pt idx="1456">
                  <c:v>907</c:v>
                </c:pt>
                <c:pt idx="1457">
                  <c:v>912</c:v>
                </c:pt>
                <c:pt idx="1458">
                  <c:v>921</c:v>
                </c:pt>
                <c:pt idx="1459">
                  <c:v>922</c:v>
                </c:pt>
                <c:pt idx="1460">
                  <c:v>924</c:v>
                </c:pt>
                <c:pt idx="1461">
                  <c:v>944</c:v>
                </c:pt>
                <c:pt idx="1462">
                  <c:v>945</c:v>
                </c:pt>
                <c:pt idx="1463">
                  <c:v>950</c:v>
                </c:pt>
                <c:pt idx="1464">
                  <c:v>957</c:v>
                </c:pt>
                <c:pt idx="1465">
                  <c:v>958</c:v>
                </c:pt>
                <c:pt idx="1466">
                  <c:v>959</c:v>
                </c:pt>
                <c:pt idx="1467">
                  <c:v>969</c:v>
                </c:pt>
                <c:pt idx="1468">
                  <c:v>986</c:v>
                </c:pt>
                <c:pt idx="1469">
                  <c:v>990</c:v>
                </c:pt>
                <c:pt idx="1470">
                  <c:v>990</c:v>
                </c:pt>
                <c:pt idx="1471">
                  <c:v>996</c:v>
                </c:pt>
                <c:pt idx="1472">
                  <c:v>996</c:v>
                </c:pt>
                <c:pt idx="1473">
                  <c:v>1001</c:v>
                </c:pt>
                <c:pt idx="1474">
                  <c:v>1002</c:v>
                </c:pt>
                <c:pt idx="1475">
                  <c:v>1005</c:v>
                </c:pt>
                <c:pt idx="1476">
                  <c:v>1007</c:v>
                </c:pt>
                <c:pt idx="1477">
                  <c:v>1009</c:v>
                </c:pt>
                <c:pt idx="1478">
                  <c:v>1011</c:v>
                </c:pt>
                <c:pt idx="1479">
                  <c:v>1015</c:v>
                </c:pt>
                <c:pt idx="1480">
                  <c:v>1029</c:v>
                </c:pt>
                <c:pt idx="1481">
                  <c:v>1032</c:v>
                </c:pt>
                <c:pt idx="1482">
                  <c:v>1039</c:v>
                </c:pt>
                <c:pt idx="1483">
                  <c:v>1042</c:v>
                </c:pt>
                <c:pt idx="1484">
                  <c:v>1055</c:v>
                </c:pt>
                <c:pt idx="1485">
                  <c:v>1057</c:v>
                </c:pt>
                <c:pt idx="1486">
                  <c:v>1073</c:v>
                </c:pt>
                <c:pt idx="1487">
                  <c:v>1077</c:v>
                </c:pt>
                <c:pt idx="1488">
                  <c:v>1077</c:v>
                </c:pt>
                <c:pt idx="1489">
                  <c:v>1079</c:v>
                </c:pt>
                <c:pt idx="1490">
                  <c:v>1094</c:v>
                </c:pt>
                <c:pt idx="1491">
                  <c:v>1097</c:v>
                </c:pt>
                <c:pt idx="1492">
                  <c:v>1099</c:v>
                </c:pt>
                <c:pt idx="1493">
                  <c:v>1103</c:v>
                </c:pt>
                <c:pt idx="1494">
                  <c:v>1110</c:v>
                </c:pt>
                <c:pt idx="1495">
                  <c:v>1113</c:v>
                </c:pt>
                <c:pt idx="1496">
                  <c:v>1150</c:v>
                </c:pt>
                <c:pt idx="1497">
                  <c:v>1163</c:v>
                </c:pt>
                <c:pt idx="1498">
                  <c:v>1171</c:v>
                </c:pt>
                <c:pt idx="1499">
                  <c:v>1171</c:v>
                </c:pt>
                <c:pt idx="1500">
                  <c:v>1173</c:v>
                </c:pt>
                <c:pt idx="1501">
                  <c:v>1183</c:v>
                </c:pt>
                <c:pt idx="1502">
                  <c:v>1183</c:v>
                </c:pt>
                <c:pt idx="1503">
                  <c:v>1187</c:v>
                </c:pt>
                <c:pt idx="1504">
                  <c:v>1187</c:v>
                </c:pt>
                <c:pt idx="1505">
                  <c:v>1194</c:v>
                </c:pt>
                <c:pt idx="1506">
                  <c:v>1195</c:v>
                </c:pt>
                <c:pt idx="1507">
                  <c:v>1199</c:v>
                </c:pt>
                <c:pt idx="1508">
                  <c:v>1201</c:v>
                </c:pt>
                <c:pt idx="1509">
                  <c:v>1202</c:v>
                </c:pt>
                <c:pt idx="1510">
                  <c:v>1211</c:v>
                </c:pt>
                <c:pt idx="1511">
                  <c:v>1213</c:v>
                </c:pt>
                <c:pt idx="1512">
                  <c:v>1223</c:v>
                </c:pt>
                <c:pt idx="1513">
                  <c:v>1234</c:v>
                </c:pt>
                <c:pt idx="1514">
                  <c:v>1242</c:v>
                </c:pt>
                <c:pt idx="1515">
                  <c:v>1250</c:v>
                </c:pt>
                <c:pt idx="1516">
                  <c:v>1253</c:v>
                </c:pt>
                <c:pt idx="1517">
                  <c:v>1255</c:v>
                </c:pt>
                <c:pt idx="1518">
                  <c:v>1257</c:v>
                </c:pt>
                <c:pt idx="1519">
                  <c:v>1264</c:v>
                </c:pt>
                <c:pt idx="1520">
                  <c:v>1265</c:v>
                </c:pt>
                <c:pt idx="1521">
                  <c:v>1286</c:v>
                </c:pt>
                <c:pt idx="1522">
                  <c:v>1294</c:v>
                </c:pt>
                <c:pt idx="1523">
                  <c:v>1299</c:v>
                </c:pt>
                <c:pt idx="1524">
                  <c:v>1308</c:v>
                </c:pt>
                <c:pt idx="1525">
                  <c:v>1321</c:v>
                </c:pt>
                <c:pt idx="1526">
                  <c:v>1327</c:v>
                </c:pt>
                <c:pt idx="1527">
                  <c:v>1341</c:v>
                </c:pt>
                <c:pt idx="1528">
                  <c:v>1369</c:v>
                </c:pt>
                <c:pt idx="1529">
                  <c:v>1369</c:v>
                </c:pt>
                <c:pt idx="1530">
                  <c:v>1387</c:v>
                </c:pt>
                <c:pt idx="1531">
                  <c:v>1391</c:v>
                </c:pt>
                <c:pt idx="1532">
                  <c:v>1398</c:v>
                </c:pt>
                <c:pt idx="1533">
                  <c:v>1401</c:v>
                </c:pt>
                <c:pt idx="1534">
                  <c:v>1422</c:v>
                </c:pt>
                <c:pt idx="1535">
                  <c:v>1425</c:v>
                </c:pt>
                <c:pt idx="1536">
                  <c:v>1428</c:v>
                </c:pt>
                <c:pt idx="1537">
                  <c:v>1428</c:v>
                </c:pt>
                <c:pt idx="1538">
                  <c:v>1433</c:v>
                </c:pt>
                <c:pt idx="1539">
                  <c:v>1446</c:v>
                </c:pt>
                <c:pt idx="1540">
                  <c:v>1453</c:v>
                </c:pt>
                <c:pt idx="1541">
                  <c:v>1454</c:v>
                </c:pt>
                <c:pt idx="1542">
                  <c:v>1480</c:v>
                </c:pt>
                <c:pt idx="1543">
                  <c:v>1490</c:v>
                </c:pt>
                <c:pt idx="1544">
                  <c:v>1496</c:v>
                </c:pt>
                <c:pt idx="1545">
                  <c:v>1507</c:v>
                </c:pt>
                <c:pt idx="1546">
                  <c:v>1511</c:v>
                </c:pt>
                <c:pt idx="1547">
                  <c:v>1516</c:v>
                </c:pt>
                <c:pt idx="1548">
                  <c:v>1522</c:v>
                </c:pt>
                <c:pt idx="1549">
                  <c:v>1522</c:v>
                </c:pt>
                <c:pt idx="1550">
                  <c:v>1525</c:v>
                </c:pt>
                <c:pt idx="1551">
                  <c:v>1527</c:v>
                </c:pt>
                <c:pt idx="1552">
                  <c:v>1534</c:v>
                </c:pt>
                <c:pt idx="1553">
                  <c:v>1544</c:v>
                </c:pt>
                <c:pt idx="1554">
                  <c:v>1544</c:v>
                </c:pt>
                <c:pt idx="1555">
                  <c:v>1548</c:v>
                </c:pt>
                <c:pt idx="1556">
                  <c:v>1551</c:v>
                </c:pt>
                <c:pt idx="1557">
                  <c:v>1562</c:v>
                </c:pt>
                <c:pt idx="1558">
                  <c:v>1564</c:v>
                </c:pt>
                <c:pt idx="1559">
                  <c:v>1577</c:v>
                </c:pt>
                <c:pt idx="1560">
                  <c:v>1578</c:v>
                </c:pt>
                <c:pt idx="1561">
                  <c:v>1586</c:v>
                </c:pt>
                <c:pt idx="1562">
                  <c:v>1596</c:v>
                </c:pt>
                <c:pt idx="1563">
                  <c:v>1606</c:v>
                </c:pt>
                <c:pt idx="1564">
                  <c:v>1612</c:v>
                </c:pt>
                <c:pt idx="1565">
                  <c:v>1613</c:v>
                </c:pt>
                <c:pt idx="1566">
                  <c:v>1630</c:v>
                </c:pt>
                <c:pt idx="1567">
                  <c:v>1640</c:v>
                </c:pt>
                <c:pt idx="1568">
                  <c:v>1654</c:v>
                </c:pt>
                <c:pt idx="1569">
                  <c:v>1683</c:v>
                </c:pt>
                <c:pt idx="1570">
                  <c:v>1690</c:v>
                </c:pt>
                <c:pt idx="1571">
                  <c:v>1693</c:v>
                </c:pt>
                <c:pt idx="1572">
                  <c:v>1723</c:v>
                </c:pt>
                <c:pt idx="1573">
                  <c:v>1724</c:v>
                </c:pt>
                <c:pt idx="1574">
                  <c:v>1736</c:v>
                </c:pt>
                <c:pt idx="1575">
                  <c:v>1740</c:v>
                </c:pt>
                <c:pt idx="1576">
                  <c:v>1746</c:v>
                </c:pt>
                <c:pt idx="1577">
                  <c:v>1748</c:v>
                </c:pt>
                <c:pt idx="1578">
                  <c:v>1751</c:v>
                </c:pt>
                <c:pt idx="1579">
                  <c:v>1760</c:v>
                </c:pt>
                <c:pt idx="1580">
                  <c:v>1790</c:v>
                </c:pt>
                <c:pt idx="1581">
                  <c:v>1793</c:v>
                </c:pt>
                <c:pt idx="1582">
                  <c:v>1811</c:v>
                </c:pt>
                <c:pt idx="1583">
                  <c:v>1816</c:v>
                </c:pt>
                <c:pt idx="1584">
                  <c:v>1839</c:v>
                </c:pt>
                <c:pt idx="1585">
                  <c:v>1853</c:v>
                </c:pt>
                <c:pt idx="1586">
                  <c:v>1855</c:v>
                </c:pt>
                <c:pt idx="1587">
                  <c:v>1870</c:v>
                </c:pt>
                <c:pt idx="1588">
                  <c:v>1871</c:v>
                </c:pt>
                <c:pt idx="1589">
                  <c:v>1887</c:v>
                </c:pt>
                <c:pt idx="1590">
                  <c:v>1894</c:v>
                </c:pt>
                <c:pt idx="1591">
                  <c:v>1898</c:v>
                </c:pt>
                <c:pt idx="1592">
                  <c:v>1902</c:v>
                </c:pt>
                <c:pt idx="1593">
                  <c:v>1913</c:v>
                </c:pt>
                <c:pt idx="1594">
                  <c:v>1915</c:v>
                </c:pt>
                <c:pt idx="1595">
                  <c:v>1925</c:v>
                </c:pt>
                <c:pt idx="1596">
                  <c:v>1939</c:v>
                </c:pt>
                <c:pt idx="1597">
                  <c:v>1940</c:v>
                </c:pt>
                <c:pt idx="1598">
                  <c:v>1943</c:v>
                </c:pt>
                <c:pt idx="1599">
                  <c:v>1959</c:v>
                </c:pt>
                <c:pt idx="1600">
                  <c:v>1971</c:v>
                </c:pt>
                <c:pt idx="1601">
                  <c:v>1974</c:v>
                </c:pt>
                <c:pt idx="1602">
                  <c:v>1981</c:v>
                </c:pt>
                <c:pt idx="1603">
                  <c:v>1985</c:v>
                </c:pt>
                <c:pt idx="1604">
                  <c:v>2001</c:v>
                </c:pt>
                <c:pt idx="1605">
                  <c:v>2002</c:v>
                </c:pt>
                <c:pt idx="1606">
                  <c:v>2023</c:v>
                </c:pt>
                <c:pt idx="1607">
                  <c:v>2030</c:v>
                </c:pt>
                <c:pt idx="1608">
                  <c:v>2032</c:v>
                </c:pt>
                <c:pt idx="1609">
                  <c:v>2046</c:v>
                </c:pt>
                <c:pt idx="1610">
                  <c:v>2052</c:v>
                </c:pt>
                <c:pt idx="1611">
                  <c:v>2059</c:v>
                </c:pt>
                <c:pt idx="1612">
                  <c:v>2106</c:v>
                </c:pt>
                <c:pt idx="1613">
                  <c:v>2109</c:v>
                </c:pt>
                <c:pt idx="1614">
                  <c:v>2122</c:v>
                </c:pt>
                <c:pt idx="1615">
                  <c:v>2125</c:v>
                </c:pt>
                <c:pt idx="1616">
                  <c:v>2132</c:v>
                </c:pt>
                <c:pt idx="1617">
                  <c:v>2132</c:v>
                </c:pt>
                <c:pt idx="1618">
                  <c:v>2140</c:v>
                </c:pt>
                <c:pt idx="1619">
                  <c:v>2184</c:v>
                </c:pt>
                <c:pt idx="1620">
                  <c:v>2206</c:v>
                </c:pt>
                <c:pt idx="1621">
                  <c:v>2222</c:v>
                </c:pt>
                <c:pt idx="1622">
                  <c:v>2224</c:v>
                </c:pt>
                <c:pt idx="1623">
                  <c:v>2245</c:v>
                </c:pt>
                <c:pt idx="1624">
                  <c:v>2249</c:v>
                </c:pt>
                <c:pt idx="1625">
                  <c:v>2253</c:v>
                </c:pt>
                <c:pt idx="1626">
                  <c:v>2261</c:v>
                </c:pt>
                <c:pt idx="1627">
                  <c:v>2289</c:v>
                </c:pt>
                <c:pt idx="1628">
                  <c:v>2297</c:v>
                </c:pt>
                <c:pt idx="1629">
                  <c:v>2320</c:v>
                </c:pt>
                <c:pt idx="1630">
                  <c:v>2338</c:v>
                </c:pt>
                <c:pt idx="1631">
                  <c:v>2412</c:v>
                </c:pt>
                <c:pt idx="1632">
                  <c:v>2419</c:v>
                </c:pt>
                <c:pt idx="1633">
                  <c:v>2420</c:v>
                </c:pt>
                <c:pt idx="1634">
                  <c:v>2423</c:v>
                </c:pt>
                <c:pt idx="1635">
                  <c:v>2443</c:v>
                </c:pt>
                <c:pt idx="1636">
                  <c:v>2458</c:v>
                </c:pt>
                <c:pt idx="1637">
                  <c:v>2462</c:v>
                </c:pt>
                <c:pt idx="1638">
                  <c:v>2515</c:v>
                </c:pt>
                <c:pt idx="1639">
                  <c:v>2524</c:v>
                </c:pt>
                <c:pt idx="1640">
                  <c:v>2581</c:v>
                </c:pt>
                <c:pt idx="1641">
                  <c:v>2609</c:v>
                </c:pt>
                <c:pt idx="1642">
                  <c:v>2618</c:v>
                </c:pt>
                <c:pt idx="1643">
                  <c:v>2623</c:v>
                </c:pt>
                <c:pt idx="1644">
                  <c:v>2658</c:v>
                </c:pt>
                <c:pt idx="1645">
                  <c:v>2714</c:v>
                </c:pt>
                <c:pt idx="1646">
                  <c:v>2771</c:v>
                </c:pt>
                <c:pt idx="1647">
                  <c:v>2790</c:v>
                </c:pt>
                <c:pt idx="1648">
                  <c:v>2797</c:v>
                </c:pt>
                <c:pt idx="1649">
                  <c:v>2830</c:v>
                </c:pt>
                <c:pt idx="1650">
                  <c:v>2839</c:v>
                </c:pt>
                <c:pt idx="1651">
                  <c:v>2865</c:v>
                </c:pt>
                <c:pt idx="1652">
                  <c:v>2868</c:v>
                </c:pt>
                <c:pt idx="1653">
                  <c:v>2919</c:v>
                </c:pt>
                <c:pt idx="1654">
                  <c:v>2923</c:v>
                </c:pt>
                <c:pt idx="1655">
                  <c:v>2968</c:v>
                </c:pt>
                <c:pt idx="1656">
                  <c:v>2980</c:v>
                </c:pt>
                <c:pt idx="1657">
                  <c:v>3005</c:v>
                </c:pt>
                <c:pt idx="1658">
                  <c:v>3033</c:v>
                </c:pt>
                <c:pt idx="1659">
                  <c:v>3048</c:v>
                </c:pt>
                <c:pt idx="1660">
                  <c:v>3053</c:v>
                </c:pt>
                <c:pt idx="1661">
                  <c:v>3136</c:v>
                </c:pt>
                <c:pt idx="1662">
                  <c:v>3142</c:v>
                </c:pt>
                <c:pt idx="1663">
                  <c:v>3154</c:v>
                </c:pt>
                <c:pt idx="1664">
                  <c:v>3194</c:v>
                </c:pt>
                <c:pt idx="1665">
                  <c:v>3244</c:v>
                </c:pt>
                <c:pt idx="1666">
                  <c:v>3286</c:v>
                </c:pt>
                <c:pt idx="1667">
                  <c:v>3439</c:v>
                </c:pt>
                <c:pt idx="1668">
                  <c:v>3447</c:v>
                </c:pt>
                <c:pt idx="1669">
                  <c:v>3472</c:v>
                </c:pt>
                <c:pt idx="1670">
                  <c:v>3472</c:v>
                </c:pt>
                <c:pt idx="1671">
                  <c:v>3516</c:v>
                </c:pt>
                <c:pt idx="1672">
                  <c:v>3568</c:v>
                </c:pt>
                <c:pt idx="1673">
                  <c:v>3665</c:v>
                </c:pt>
                <c:pt idx="1674">
                  <c:v>3714</c:v>
                </c:pt>
                <c:pt idx="1675">
                  <c:v>3724</c:v>
                </c:pt>
                <c:pt idx="1676">
                  <c:v>3726</c:v>
                </c:pt>
                <c:pt idx="1677">
                  <c:v>3757</c:v>
                </c:pt>
                <c:pt idx="1678">
                  <c:v>3757</c:v>
                </c:pt>
                <c:pt idx="1679">
                  <c:v>3757</c:v>
                </c:pt>
                <c:pt idx="1680">
                  <c:v>3916</c:v>
                </c:pt>
                <c:pt idx="1681">
                  <c:v>4007</c:v>
                </c:pt>
                <c:pt idx="1682">
                  <c:v>4054</c:v>
                </c:pt>
                <c:pt idx="1683">
                  <c:v>4060</c:v>
                </c:pt>
                <c:pt idx="1684">
                  <c:v>4134</c:v>
                </c:pt>
                <c:pt idx="1685">
                  <c:v>4203</c:v>
                </c:pt>
                <c:pt idx="1686">
                  <c:v>4207</c:v>
                </c:pt>
                <c:pt idx="1687">
                  <c:v>4440</c:v>
                </c:pt>
                <c:pt idx="1688">
                  <c:v>4452</c:v>
                </c:pt>
                <c:pt idx="1689">
                  <c:v>4559</c:v>
                </c:pt>
                <c:pt idx="1690">
                  <c:v>4587</c:v>
                </c:pt>
                <c:pt idx="1691">
                  <c:v>4683</c:v>
                </c:pt>
                <c:pt idx="1692">
                  <c:v>5056</c:v>
                </c:pt>
                <c:pt idx="1693">
                  <c:v>5172</c:v>
                </c:pt>
                <c:pt idx="1694">
                  <c:v>5272</c:v>
                </c:pt>
                <c:pt idx="1695">
                  <c:v>5305</c:v>
                </c:pt>
                <c:pt idx="1696">
                  <c:v>5326</c:v>
                </c:pt>
                <c:pt idx="1697">
                  <c:v>5327</c:v>
                </c:pt>
                <c:pt idx="1698">
                  <c:v>5366</c:v>
                </c:pt>
                <c:pt idx="1699">
                  <c:v>5669</c:v>
                </c:pt>
                <c:pt idx="1700">
                  <c:v>5714</c:v>
                </c:pt>
                <c:pt idx="1701">
                  <c:v>5839</c:v>
                </c:pt>
                <c:pt idx="1702">
                  <c:v>5975</c:v>
                </c:pt>
                <c:pt idx="1703">
                  <c:v>6056</c:v>
                </c:pt>
                <c:pt idx="1704">
                  <c:v>6090</c:v>
                </c:pt>
                <c:pt idx="1705">
                  <c:v>6166</c:v>
                </c:pt>
                <c:pt idx="1706">
                  <c:v>6216</c:v>
                </c:pt>
                <c:pt idx="1707">
                  <c:v>6216</c:v>
                </c:pt>
                <c:pt idx="1708">
                  <c:v>6266</c:v>
                </c:pt>
                <c:pt idx="1709">
                  <c:v>6343</c:v>
                </c:pt>
                <c:pt idx="1710">
                  <c:v>6419</c:v>
                </c:pt>
                <c:pt idx="1711">
                  <c:v>6479</c:v>
                </c:pt>
                <c:pt idx="1712">
                  <c:v>6497</c:v>
                </c:pt>
                <c:pt idx="1713">
                  <c:v>6509</c:v>
                </c:pt>
                <c:pt idx="1714">
                  <c:v>6765</c:v>
                </c:pt>
                <c:pt idx="1715">
                  <c:v>6805</c:v>
                </c:pt>
                <c:pt idx="1716">
                  <c:v>6926</c:v>
                </c:pt>
                <c:pt idx="1717">
                  <c:v>7076</c:v>
                </c:pt>
                <c:pt idx="1718">
                  <c:v>7086</c:v>
                </c:pt>
                <c:pt idx="1719">
                  <c:v>7162</c:v>
                </c:pt>
                <c:pt idx="1720">
                  <c:v>7192</c:v>
                </c:pt>
                <c:pt idx="1721">
                  <c:v>7200</c:v>
                </c:pt>
                <c:pt idx="1722">
                  <c:v>7286</c:v>
                </c:pt>
                <c:pt idx="1723">
                  <c:v>7392</c:v>
                </c:pt>
                <c:pt idx="1724">
                  <c:v>7463</c:v>
                </c:pt>
                <c:pt idx="1725">
                  <c:v>7694</c:v>
                </c:pt>
                <c:pt idx="1726">
                  <c:v>7800</c:v>
                </c:pt>
                <c:pt idx="1727">
                  <c:v>7825</c:v>
                </c:pt>
                <c:pt idx="1728">
                  <c:v>7967</c:v>
                </c:pt>
                <c:pt idx="1729">
                  <c:v>7967</c:v>
                </c:pt>
                <c:pt idx="1730">
                  <c:v>7982</c:v>
                </c:pt>
                <c:pt idx="1731">
                  <c:v>7995</c:v>
                </c:pt>
                <c:pt idx="1732">
                  <c:v>8341</c:v>
                </c:pt>
                <c:pt idx="1733">
                  <c:v>8485</c:v>
                </c:pt>
                <c:pt idx="1734">
                  <c:v>8551</c:v>
                </c:pt>
                <c:pt idx="1735">
                  <c:v>8609</c:v>
                </c:pt>
                <c:pt idx="1736">
                  <c:v>8781</c:v>
                </c:pt>
                <c:pt idx="1737">
                  <c:v>9538</c:v>
                </c:pt>
                <c:pt idx="1738">
                  <c:v>9539</c:v>
                </c:pt>
                <c:pt idx="1739">
                  <c:v>9550</c:v>
                </c:pt>
                <c:pt idx="1740">
                  <c:v>10019</c:v>
                </c:pt>
                <c:pt idx="1741">
                  <c:v>10054</c:v>
                </c:pt>
                <c:pt idx="1742">
                  <c:v>10313</c:v>
                </c:pt>
                <c:pt idx="1743">
                  <c:v>10407</c:v>
                </c:pt>
                <c:pt idx="1744">
                  <c:v>10550</c:v>
                </c:pt>
                <c:pt idx="1745">
                  <c:v>10627</c:v>
                </c:pt>
                <c:pt idx="1746">
                  <c:v>10869</c:v>
                </c:pt>
                <c:pt idx="1747">
                  <c:v>11098</c:v>
                </c:pt>
                <c:pt idx="1748">
                  <c:v>11118</c:v>
                </c:pt>
                <c:pt idx="1749">
                  <c:v>11291</c:v>
                </c:pt>
                <c:pt idx="1750">
                  <c:v>11620</c:v>
                </c:pt>
                <c:pt idx="1751">
                  <c:v>12204</c:v>
                </c:pt>
                <c:pt idx="1752">
                  <c:v>12336</c:v>
                </c:pt>
                <c:pt idx="1753">
                  <c:v>12513</c:v>
                </c:pt>
                <c:pt idx="1754">
                  <c:v>12518</c:v>
                </c:pt>
                <c:pt idx="1755">
                  <c:v>12520</c:v>
                </c:pt>
                <c:pt idx="1756">
                  <c:v>12607</c:v>
                </c:pt>
                <c:pt idx="1757">
                  <c:v>12610</c:v>
                </c:pt>
                <c:pt idx="1758">
                  <c:v>12630</c:v>
                </c:pt>
                <c:pt idx="1759">
                  <c:v>13247</c:v>
                </c:pt>
                <c:pt idx="1760">
                  <c:v>13392</c:v>
                </c:pt>
                <c:pt idx="1761">
                  <c:v>13548</c:v>
                </c:pt>
                <c:pt idx="1762">
                  <c:v>13661</c:v>
                </c:pt>
                <c:pt idx="1763">
                  <c:v>13774</c:v>
                </c:pt>
                <c:pt idx="1764">
                  <c:v>14092</c:v>
                </c:pt>
                <c:pt idx="1765">
                  <c:v>14306</c:v>
                </c:pt>
                <c:pt idx="1766">
                  <c:v>14477</c:v>
                </c:pt>
                <c:pt idx="1767">
                  <c:v>14597</c:v>
                </c:pt>
                <c:pt idx="1768">
                  <c:v>14630</c:v>
                </c:pt>
                <c:pt idx="1769">
                  <c:v>14708</c:v>
                </c:pt>
                <c:pt idx="1770">
                  <c:v>14873</c:v>
                </c:pt>
                <c:pt idx="1771">
                  <c:v>14984</c:v>
                </c:pt>
                <c:pt idx="1772">
                  <c:v>15389</c:v>
                </c:pt>
                <c:pt idx="1773">
                  <c:v>15623</c:v>
                </c:pt>
                <c:pt idx="1774">
                  <c:v>16350</c:v>
                </c:pt>
                <c:pt idx="1775">
                  <c:v>16486</c:v>
                </c:pt>
                <c:pt idx="1776">
                  <c:v>16571</c:v>
                </c:pt>
                <c:pt idx="1777">
                  <c:v>16583</c:v>
                </c:pt>
                <c:pt idx="1778">
                  <c:v>16799</c:v>
                </c:pt>
                <c:pt idx="1779">
                  <c:v>17684</c:v>
                </c:pt>
                <c:pt idx="1780">
                  <c:v>19194</c:v>
                </c:pt>
                <c:pt idx="1781">
                  <c:v>22074</c:v>
                </c:pt>
                <c:pt idx="1782">
                  <c:v>22111</c:v>
                </c:pt>
                <c:pt idx="1783">
                  <c:v>22120</c:v>
                </c:pt>
                <c:pt idx="1784">
                  <c:v>22176</c:v>
                </c:pt>
                <c:pt idx="1785">
                  <c:v>23499</c:v>
                </c:pt>
                <c:pt idx="1786">
                  <c:v>23894</c:v>
                </c:pt>
                <c:pt idx="1787">
                  <c:v>24945</c:v>
                </c:pt>
                <c:pt idx="1788">
                  <c:v>25145</c:v>
                </c:pt>
                <c:pt idx="1789">
                  <c:v>25267</c:v>
                </c:pt>
                <c:pt idx="1790">
                  <c:v>25446</c:v>
                </c:pt>
                <c:pt idx="1791">
                  <c:v>25729</c:v>
                </c:pt>
                <c:pt idx="1792">
                  <c:v>25888</c:v>
                </c:pt>
                <c:pt idx="1793">
                  <c:v>26549</c:v>
                </c:pt>
                <c:pt idx="1794">
                  <c:v>27417</c:v>
                </c:pt>
                <c:pt idx="1795">
                  <c:v>30053</c:v>
                </c:pt>
                <c:pt idx="1796">
                  <c:v>31324</c:v>
                </c:pt>
                <c:pt idx="1797">
                  <c:v>31612</c:v>
                </c:pt>
                <c:pt idx="1798">
                  <c:v>32491</c:v>
                </c:pt>
                <c:pt idx="1799">
                  <c:v>33234</c:v>
                </c:pt>
                <c:pt idx="1800">
                  <c:v>38661</c:v>
                </c:pt>
                <c:pt idx="1801">
                  <c:v>41790</c:v>
                </c:pt>
                <c:pt idx="1802">
                  <c:v>47216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64-4816-A0D2-FFD46A5E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986112"/>
        <c:axId val="687986832"/>
      </c:scatterChart>
      <c:valAx>
        <c:axId val="68798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87986832"/>
        <c:crosses val="autoZero"/>
        <c:crossBetween val="midCat"/>
      </c:valAx>
      <c:valAx>
        <c:axId val="687986832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87986112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94</xdr:col>
      <xdr:colOff>385822</xdr:colOff>
      <xdr:row>1</xdr:row>
      <xdr:rowOff>120570</xdr:rowOff>
    </xdr:from>
    <xdr:to>
      <xdr:col>106</xdr:col>
      <xdr:colOff>421992</xdr:colOff>
      <xdr:row>12</xdr:row>
      <xdr:rowOff>318084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652BB7B7-D7E3-6290-84B8-6A7E85C89D0A}"/>
            </a:ext>
          </a:extLst>
        </xdr:cNvPr>
        <xdr:cNvSpPr>
          <a:spLocks noGrp="1" noChangeArrowheads="1"/>
        </xdr:cNvSpPr>
      </xdr:nvSpPr>
      <xdr:spPr>
        <a:xfrm>
          <a:off x="38425537" y="313481"/>
          <a:ext cx="7415031" cy="2705362"/>
        </a:xfrm>
        <a:prstGeom prst="rect">
          <a:avLst/>
        </a:prstGeom>
      </xdr:spPr>
      <xdr:txBody>
        <a:bodyPr vert="horz" wrap="square" lIns="91440" tIns="45720" rIns="91440" bIns="45720" rtlCol="0">
          <a:noAutofit/>
        </a:bodyPr>
        <a:lstStyle>
          <a:lvl1pPr marL="342900" indent="-3429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–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–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»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i-FI" sz="1400"/>
            <a:t>VE1 – Seudullista liikennettä yli 60 % ja lisäksi joko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Seudullinen KVL &gt; 1 000 tai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Seudullista työmatkaliikennettä yli 100 tai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Kuntakeskuksia yhdistävä väylä</a:t>
          </a:r>
        </a:p>
        <a:p>
          <a:pPr marL="0" indent="0">
            <a:buNone/>
          </a:pPr>
          <a:endParaRPr lang="fi-FI" sz="1400"/>
        </a:p>
        <a:p>
          <a:pPr marL="0" indent="0">
            <a:buNone/>
          </a:pPr>
          <a:r>
            <a:rPr lang="fi-FI" sz="1400"/>
            <a:t>TAI</a:t>
          </a:r>
        </a:p>
        <a:p>
          <a:r>
            <a:rPr lang="fi-FI" sz="1400"/>
            <a:t>VE2 – Seudullista liikennettä yli 40 % ja lisäksi joko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Seudullinen KVL &gt; 2 000 tai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Seudullista työmatkaliikennettä yli 500 tai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Isoja kuntakeskuksia yhdistävä väylä </a:t>
          </a:r>
        </a:p>
        <a:p>
          <a:pPr marL="0" indent="0">
            <a:buNone/>
          </a:pPr>
          <a:endParaRPr lang="fi-FI" sz="1400"/>
        </a:p>
        <a:p>
          <a:pPr marL="0" indent="0">
            <a:buNone/>
          </a:pPr>
          <a:r>
            <a:rPr lang="fi-FI" sz="1400"/>
            <a:t>TAI</a:t>
          </a:r>
        </a:p>
        <a:p>
          <a:r>
            <a:rPr lang="fi-FI" sz="1400"/>
            <a:t>VE3 – Toteutuu kaksi ehtoa seudullisesti merkittävästä tiestä ja yksi ehto seudullisesti melko merkittävästä tiestä (luku suluissa) 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Seudullisen liikenteen osuus &gt; 60 % (40 %)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Seudullinen KVL &gt; 2 000 (1 000)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Seudullista työmatkaliikennettä yli 500 (100)</a:t>
          </a:r>
        </a:p>
        <a:p>
          <a:pPr lvl="1">
            <a:buFont typeface="Arial" panose="020B0604020202020204" pitchFamily="34" charset="0"/>
            <a:buChar char="•"/>
          </a:pPr>
          <a:r>
            <a:rPr lang="fi-FI" sz="1400"/>
            <a:t>Isoja kuntakeskuksia yhdistävä väylä (kuntakeskuksia yhdistävä väylä)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2</xdr:row>
      <xdr:rowOff>61912</xdr:rowOff>
    </xdr:from>
    <xdr:to>
      <xdr:col>24</xdr:col>
      <xdr:colOff>266700</xdr:colOff>
      <xdr:row>40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B37422E-E628-092D-61BC-246DD0C5EC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ksi Krankka" id="{38BBE32B-4493-4754-98E7-B5BECF06C0EB}" userId="S::aleksi.krankka@linea.fi::68fb1459-4486-4eaa-b554-f4d29655e90c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ksi Krankka" refreshedDate="45280.465114004626" createdVersion="8" refreshedVersion="8" minRefreshableVersion="3" recordCount="1808" xr:uid="{3733C00E-79C8-43E0-A399-8182FFC9D558}">
  <cacheSource type="worksheet">
    <worksheetSource ref="A1:C1048576" sheet="Muutokset"/>
  </cacheSource>
  <cacheFields count="5">
    <cacheField name="Tieosa" numFmtId="0">
      <sharedItems containsBlank="1" count="1803">
        <s v="1_3"/>
        <s v="1_4"/>
        <s v="1_5"/>
        <s v="1_6"/>
        <s v="1_7"/>
        <s v="1_8"/>
        <s v="1_9"/>
        <s v="1_10"/>
        <s v="1_11"/>
        <s v="1_12"/>
        <s v="1_13"/>
        <s v="1_14"/>
        <s v="1_15"/>
        <s v="1_16"/>
        <s v="2_1"/>
        <s v="2_2"/>
        <s v="2_3"/>
        <s v="2_4"/>
        <s v="2_5"/>
        <s v="2_12"/>
        <s v="2_13"/>
        <s v="2_15"/>
        <s v="2_16"/>
        <s v="2_17"/>
        <s v="2_18"/>
        <s v="2_20"/>
        <s v="2_21"/>
        <s v="2_22"/>
        <s v="2_23"/>
        <s v="2_25"/>
        <s v="2_26"/>
        <s v="2_27"/>
        <s v="2_28"/>
        <s v="3_101"/>
        <s v="3_102"/>
        <s v="3_103"/>
        <s v="3_104"/>
        <s v="3_106"/>
        <s v="3_108"/>
        <s v="3_109"/>
        <s v="3_111"/>
        <s v="3_112"/>
        <s v="3_113"/>
        <s v="3_115"/>
        <s v="3_116"/>
        <s v="3_117"/>
        <s v="3_118"/>
        <s v="3_120"/>
        <s v="4_102"/>
        <s v="4_103"/>
        <s v="4_104"/>
        <s v="4_105"/>
        <s v="4_106"/>
        <s v="4_107"/>
        <s v="4_108"/>
        <s v="4_109"/>
        <s v="4_110"/>
        <s v="4_111"/>
        <s v="4_112"/>
        <s v="4_114"/>
        <s v="4_115"/>
        <s v="4_116"/>
        <s v="4_118"/>
        <s v="4_120"/>
        <s v="4_201"/>
        <s v="4_202"/>
        <s v="4_203"/>
        <s v="4_204"/>
        <s v="4_206"/>
        <s v="4_207"/>
        <s v="4_208"/>
        <s v="4_209"/>
        <s v="4_210"/>
        <s v="4_211"/>
        <s v="4_212"/>
        <s v="4_214"/>
        <s v="4_215"/>
        <s v="4_216"/>
        <s v="4_217"/>
        <s v="4_218"/>
        <s v="4_219"/>
        <s v="5_113"/>
        <s v="5_115"/>
        <s v="6_116"/>
        <s v="6_118"/>
        <s v="6_119"/>
        <s v="6_120"/>
        <s v="6_123"/>
        <s v="6_124"/>
        <s v="7_1"/>
        <s v="7_2"/>
        <s v="7_3"/>
        <s v="7_4"/>
        <s v="7_5"/>
        <s v="7_7"/>
        <s v="7_8"/>
        <s v="7_9"/>
        <s v="7_10"/>
        <s v="7_11"/>
        <s v="7_12"/>
        <s v="7_13"/>
        <s v="7_14"/>
        <s v="7_15"/>
        <s v="7_17"/>
        <s v="7_18"/>
        <s v="7_19"/>
        <s v="7_20"/>
        <s v="7_21"/>
        <s v="9_118"/>
        <s v="9_119"/>
        <s v="10_12"/>
        <s v="10_13"/>
        <s v="10_14"/>
        <s v="10_15"/>
        <s v="10_17"/>
        <s v="10_18"/>
        <s v="10_19"/>
        <s v="10_20"/>
        <s v="10_21"/>
        <s v="10_23"/>
        <s v="10_24"/>
        <s v="10_25"/>
        <s v="10_26"/>
        <s v="10_27"/>
        <s v="10_28"/>
        <s v="10_29"/>
        <s v="10_30"/>
        <s v="10_31"/>
        <s v="12_210"/>
        <s v="12_211"/>
        <s v="12_212"/>
        <s v="12_213"/>
        <s v="12_214"/>
        <s v="12_215"/>
        <s v="12_216"/>
        <s v="12_217"/>
        <s v="12_218"/>
        <s v="12_219"/>
        <s v="12_220"/>
        <s v="12_221"/>
        <s v="12_222"/>
        <s v="12_223"/>
        <s v="12_224"/>
        <s v="12_228"/>
        <s v="12_229"/>
        <s v="12_230"/>
        <s v="12_231"/>
        <s v="12_232"/>
        <s v="24_1"/>
        <s v="24_2"/>
        <s v="24_3"/>
        <s v="24_4"/>
        <s v="24_6"/>
        <s v="24_7"/>
        <s v="24_8"/>
        <s v="24_10"/>
        <s v="24_11"/>
        <s v="24_12"/>
        <s v="25_2"/>
        <s v="25_3"/>
        <s v="25_4"/>
        <s v="25_5"/>
        <s v="25_6"/>
        <s v="25_7"/>
        <s v="25_8"/>
        <s v="25_9"/>
        <s v="25_11"/>
        <s v="25_12"/>
        <s v="25_13"/>
        <s v="25_14"/>
        <s v="25_15"/>
        <s v="25_16"/>
        <s v="25_18"/>
        <s v="25_19"/>
        <s v="25_20"/>
        <s v="25_21"/>
        <s v="25_22"/>
        <s v="25_23"/>
        <s v="25_24"/>
        <s v="25_25"/>
        <s v="25_27"/>
        <s v="25_28"/>
        <s v="25_29"/>
        <s v="25_30"/>
        <s v="25_31"/>
        <s v="25_32"/>
        <s v="25_33"/>
        <s v="25_34"/>
        <s v="25_35"/>
        <s v="25_36"/>
        <s v="45_1"/>
        <s v="45_2"/>
        <s v="45_3"/>
        <s v="45_4"/>
        <s v="45_5"/>
        <s v="45_6"/>
        <s v="45_7"/>
        <s v="45_9"/>
        <s v="45_10"/>
        <s v="46_11"/>
        <s v="46_12"/>
        <s v="46_13"/>
        <s v="50_1"/>
        <s v="50_3"/>
        <s v="50_4"/>
        <s v="50_5"/>
        <s v="50_6"/>
        <s v="50_7"/>
        <s v="50_8"/>
        <s v="51_3"/>
        <s v="51_4"/>
        <s v="51_5"/>
        <s v="51_6"/>
        <s v="51_7"/>
        <s v="51_8"/>
        <s v="51_9"/>
        <s v="51_10"/>
        <s v="51_11"/>
        <s v="51_12"/>
        <s v="51_13"/>
        <s v="51_14"/>
        <s v="51_16"/>
        <s v="52_1"/>
        <s v="52_2"/>
        <s v="52_3"/>
        <s v="52_4"/>
        <s v="52_5"/>
        <s v="52_21"/>
        <s v="53_1"/>
        <s v="53_2"/>
        <s v="53_3"/>
        <s v="53_5"/>
        <s v="54_1"/>
        <s v="54_2"/>
        <s v="54_3"/>
        <s v="54_4"/>
        <s v="54_5"/>
        <s v="54_6"/>
        <s v="54_8"/>
        <s v="54_9"/>
        <s v="54_10"/>
        <s v="54_11"/>
        <s v="54_13"/>
        <s v="54_14"/>
        <s v="54_15"/>
        <s v="54_16"/>
        <s v="54_17"/>
        <s v="54_18"/>
        <s v="54_19"/>
        <s v="55_1"/>
        <s v="55_2"/>
        <s v="55_3"/>
        <s v="55_5"/>
        <s v="55_6"/>
        <s v="57_1"/>
        <s v="57_2"/>
        <s v="57_3"/>
        <s v="57_5"/>
        <s v="100_1"/>
        <s v="101_1"/>
        <s v="101_2"/>
        <s v="101_3"/>
        <s v="101_4"/>
        <s v="101_5"/>
        <s v="101_6"/>
        <s v="101_7"/>
        <s v="101_8"/>
        <s v="102_1"/>
        <s v="102_2"/>
        <s v="103_1"/>
        <s v="104_1"/>
        <s v="104_2"/>
        <s v="104_3"/>
        <s v="104_4"/>
        <s v="104_5"/>
        <s v="104_6"/>
        <s v="104_7"/>
        <s v="104_8"/>
        <s v="104_9"/>
        <s v="104_10"/>
        <s v="110_5"/>
        <s v="110_6"/>
        <s v="110_9"/>
        <s v="110_10"/>
        <s v="110_11"/>
        <s v="110_13"/>
        <s v="110_14"/>
        <s v="110_15"/>
        <s v="110_16"/>
        <s v="110_17"/>
        <s v="110_18"/>
        <s v="111_1"/>
        <s v="111_2"/>
        <s v="111_3"/>
        <s v="111_4"/>
        <s v="112_1"/>
        <s v="112_2"/>
        <s v="114_1"/>
        <s v="115_1"/>
        <s v="115_2"/>
        <s v="115_3"/>
        <s v="116_1"/>
        <s v="116_2"/>
        <s v="120_2"/>
        <s v="120_3"/>
        <s v="120_4"/>
        <s v="120_5"/>
        <s v="120_7"/>
        <s v="120_9"/>
        <s v="120_10"/>
        <s v="125_1"/>
        <s v="125_2"/>
        <s v="126_1"/>
        <s v="127_1"/>
        <s v="127_2"/>
        <s v="127_3"/>
        <s v="130_1"/>
        <s v="130_2"/>
        <s v="130_3"/>
        <s v="130_4"/>
        <s v="130_5"/>
        <s v="130_6"/>
        <s v="130_7"/>
        <s v="130_8"/>
        <s v="130_10"/>
        <s v="130_11"/>
        <s v="130_12"/>
        <s v="130_13"/>
        <s v="130_15"/>
        <s v="130_16"/>
        <s v="130_18"/>
        <s v="132_1"/>
        <s v="132_2"/>
        <s v="132_3"/>
        <s v="132_4"/>
        <s v="132_5"/>
        <s v="132_7"/>
        <s v="132_9"/>
        <s v="132_10"/>
        <s v="132_11"/>
        <s v="133_1"/>
        <s v="133_2"/>
        <s v="133_3"/>
        <s v="134_1"/>
        <s v="134_2"/>
        <s v="135_1"/>
        <s v="138_1"/>
        <s v="139_1"/>
        <s v="139_2"/>
        <s v="140_4"/>
        <s v="140_5"/>
        <s v="140_8"/>
        <s v="140_9"/>
        <s v="140_10"/>
        <s v="140_11"/>
        <s v="140_12"/>
        <s v="140_13"/>
        <s v="140_15"/>
        <s v="140_16"/>
        <s v="140_18"/>
        <s v="140_19"/>
        <s v="140_23"/>
        <s v="140_24"/>
        <s v="140_25"/>
        <s v="140_27"/>
        <s v="140_28"/>
        <s v="140_29"/>
        <s v="140_30"/>
        <s v="140_33"/>
        <s v="140_35"/>
        <s v="143_1"/>
        <s v="145_1"/>
        <s v="145_2"/>
        <s v="145_4"/>
        <s v="146_1"/>
        <s v="146_2"/>
        <s v="146_3"/>
        <s v="148_1"/>
        <s v="148_3"/>
        <s v="148_4"/>
        <s v="148_5"/>
        <s v="148_6"/>
        <s v="151_1"/>
        <s v="151_2"/>
        <s v="152_1"/>
        <s v="162_1"/>
        <s v="162_3"/>
        <s v="162_4"/>
        <s v="162_5"/>
        <s v="164_1"/>
        <s v="164_3"/>
        <s v="164_4"/>
        <s v="167_1"/>
        <s v="167_2"/>
        <s v="167_4"/>
        <s v="167_5"/>
        <s v="167_6"/>
        <s v="167_7"/>
        <s v="167_8"/>
        <s v="167_9"/>
        <s v="167_11"/>
        <s v="167_12"/>
        <s v="167_13"/>
        <s v="167_15"/>
        <s v="170_3"/>
        <s v="170_5"/>
        <s v="170_6"/>
        <s v="170_7"/>
        <s v="170_8"/>
        <s v="170_9"/>
        <s v="170_10"/>
        <s v="170_11"/>
        <s v="170_13"/>
        <s v="170_15"/>
        <s v="170_16"/>
        <s v="170_17"/>
        <s v="170_18"/>
        <s v="170_19"/>
        <s v="170_20"/>
        <s v="170_21"/>
        <s v="172_1"/>
        <s v="172_2"/>
        <s v="172_3"/>
        <s v="172_4"/>
        <s v="172_5"/>
        <s v="174_1"/>
        <s v="174_3"/>
        <s v="174_4"/>
        <s v="174_5"/>
        <s v="176_1"/>
        <s v="176_2"/>
        <s v="176_3"/>
        <s v="176_4"/>
        <s v="178_1"/>
        <s v="186_9"/>
        <s v="186_10"/>
        <s v="186_12"/>
        <s v="186_14"/>
        <s v="186_15"/>
        <s v="213_1"/>
        <s v="213_2"/>
        <s v="232_1"/>
        <s v="280_1"/>
        <s v="280_2"/>
        <s v="280_3"/>
        <s v="280_4"/>
        <s v="282_6"/>
        <s v="282_7"/>
        <s v="283_1"/>
        <s v="283_2"/>
        <s v="283_3"/>
        <s v="283_4"/>
        <s v="284_1"/>
        <s v="284_2"/>
        <s v="284_3"/>
        <s v="284_5"/>
        <s v="290_3"/>
        <s v="290_4"/>
        <s v="290_5"/>
        <s v="290_6"/>
        <s v="290_7"/>
        <s v="290_8"/>
        <s v="290_9"/>
        <s v="290_10"/>
        <s v="290_11"/>
        <s v="290_12"/>
        <s v="290_13"/>
        <s v="292_1"/>
        <s v="292_2"/>
        <s v="292_3"/>
        <s v="292_4"/>
        <s v="292_5"/>
        <s v="295_1"/>
        <s v="295_3"/>
        <s v="295_4"/>
        <s v="295_6"/>
        <s v="296_1"/>
        <s v="296_2"/>
        <s v="305_1"/>
        <s v="305_2"/>
        <s v="305_3"/>
        <s v="312_1"/>
        <s v="312_3"/>
        <s v="313_1"/>
        <s v="313_2"/>
        <s v="313_3"/>
        <s v="313_4"/>
        <s v="314_1"/>
        <s v="314_2"/>
        <s v="314_4"/>
        <s v="314_6"/>
        <s v="314_7"/>
        <s v="317_1"/>
        <s v="317_2"/>
        <s v="317_4"/>
        <s v="317_5"/>
        <s v="317_7"/>
        <s v="317_8"/>
        <s v="360_2"/>
        <s v="360_3"/>
        <s v="360_4"/>
        <s v="360_5"/>
        <s v="362_1"/>
        <s v="362_2"/>
        <s v="362_3"/>
        <s v="363_1"/>
        <s v="363_2"/>
        <s v="363_4"/>
        <s v="363_5"/>
        <s v="363_6"/>
        <s v="410_1"/>
        <s v="410_2"/>
        <s v="410_3"/>
        <s v="410_4"/>
        <s v="410_5"/>
        <s v="411_1"/>
        <s v="412_1"/>
        <s v="413_1"/>
        <s v="413_3"/>
        <s v="413_4"/>
        <s v="415_1"/>
        <s v="423_1"/>
        <s v="423_2"/>
        <s v="423_3"/>
        <s v="423_4"/>
        <s v="423_6"/>
        <s v="612_1"/>
        <s v="612_2"/>
        <s v="612_3"/>
        <s v="612_4"/>
        <s v="1001_1"/>
        <s v="1001_2"/>
        <s v="1002_1"/>
        <s v="1011_1"/>
        <s v="1011_2"/>
        <s v="1015_1"/>
        <s v="1015_2"/>
        <s v="1031_1"/>
        <s v="1031_3"/>
        <s v="1041_1"/>
        <s v="1050_1"/>
        <s v="1050_2"/>
        <s v="1050_3"/>
        <s v="1050_4"/>
        <s v="1050_5"/>
        <s v="1070_1"/>
        <s v="1070_2"/>
        <s v="1070_3"/>
        <s v="1070_4"/>
        <s v="1070_5"/>
        <s v="1071_1"/>
        <s v="1072_1"/>
        <s v="1072_2"/>
        <s v="1075_1"/>
        <s v="1081_1"/>
        <s v="1081_2"/>
        <s v="1081_3"/>
        <s v="1081_4"/>
        <s v="1090_1"/>
        <s v="1090_2"/>
        <s v="1090_3"/>
        <s v="1090_4"/>
        <s v="1091_1"/>
        <s v="1101_1"/>
        <s v="1102_1"/>
        <s v="1103_1"/>
        <s v="1103_2"/>
        <s v="1104_1"/>
        <s v="1121_1"/>
        <s v="1125_1"/>
        <s v="1130_1"/>
        <s v="1130_2"/>
        <s v="1130_4"/>
        <s v="1130_5"/>
        <s v="1130_6"/>
        <s v="1130_7"/>
        <s v="1130_8"/>
        <s v="1130_9"/>
        <s v="1131_1"/>
        <s v="1131_2"/>
        <s v="1142_1"/>
        <s v="1191_1"/>
        <s v="1191_2"/>
        <s v="1212_1"/>
        <s v="1215_1"/>
        <s v="1215_2"/>
        <s v="1215_3"/>
        <s v="1221_1"/>
        <s v="1221_2"/>
        <s v="1222_1"/>
        <s v="1223_1"/>
        <s v="1223_2"/>
        <s v="1223_3"/>
        <s v="1224_4"/>
        <s v="1224_5"/>
        <s v="1224_6"/>
        <s v="1241_1"/>
        <s v="1253_1"/>
        <s v="1270_1"/>
        <s v="1271_1"/>
        <s v="1271_2"/>
        <s v="1280_1"/>
        <s v="1280_2"/>
        <s v="1280_3"/>
        <s v="1280_4"/>
        <s v="1281_2"/>
        <s v="1282_1"/>
        <s v="1282_2"/>
        <s v="1311_1"/>
        <s v="1311_2"/>
        <s v="1311_3"/>
        <s v="1311_4"/>
        <s v="1321_1"/>
        <s v="1321_2"/>
        <s v="1322_1"/>
        <s v="1322_2"/>
        <s v="1323_1"/>
        <s v="1324_1"/>
        <s v="1331_1"/>
        <s v="1331_2"/>
        <s v="1332_1"/>
        <s v="1361_1"/>
        <s v="1361_3"/>
        <s v="1361_4"/>
        <s v="1371_1"/>
        <s v="1375_1"/>
        <s v="1378_1"/>
        <s v="1379_1"/>
        <s v="1403_1"/>
        <s v="1403_2"/>
        <s v="1403_3"/>
        <s v="1421_1"/>
        <s v="1421_2"/>
        <s v="1421_4"/>
        <s v="1430_1"/>
        <s v="1430_2"/>
        <s v="1430_5"/>
        <s v="1431_1"/>
        <s v="1431_2"/>
        <s v="1452_1"/>
        <s v="1452_2"/>
        <s v="1453_1"/>
        <s v="1453_2"/>
        <s v="1456_1"/>
        <s v="1456_2"/>
        <s v="1456_3"/>
        <s v="1456_4"/>
        <s v="1456_5"/>
        <s v="1456_6"/>
        <s v="1471_1"/>
        <s v="1471_2"/>
        <s v="1471_3"/>
        <s v="1471_4"/>
        <s v="1471_5"/>
        <s v="1491_1"/>
        <s v="1492_1"/>
        <s v="1493_1"/>
        <s v="1494_1"/>
        <s v="1494_2"/>
        <s v="1494_3"/>
        <s v="1494_4"/>
        <s v="1494_5"/>
        <s v="1494_6"/>
        <s v="1494_7"/>
        <s v="1521_1"/>
        <s v="1521_4"/>
        <s v="1531_1"/>
        <s v="1531_2"/>
        <s v="1531_3"/>
        <s v="1531_4"/>
        <s v="1533_1"/>
        <s v="1534_1"/>
        <s v="1534_2"/>
        <s v="1541_1"/>
        <s v="1542_1"/>
        <s v="1543_1"/>
        <s v="1543_2"/>
        <s v="1551_1"/>
        <s v="1551_2"/>
        <s v="1552_1"/>
        <s v="1552_2"/>
        <s v="1552_3"/>
        <s v="1552_4"/>
        <s v="1552_5"/>
        <s v="1571_1"/>
        <s v="1571_2"/>
        <s v="1571_3"/>
        <s v="1571_4"/>
        <s v="1580_1"/>
        <s v="1580_2"/>
        <s v="1580_3"/>
        <s v="1580_4"/>
        <s v="1580_5"/>
        <s v="1580_6"/>
        <s v="1581_1"/>
        <s v="1581_2"/>
        <s v="1583_1"/>
        <s v="1583_2"/>
        <s v="1585_1"/>
        <s v="1601_1"/>
        <s v="1601_2"/>
        <s v="1601_3"/>
        <s v="1602_1"/>
        <s v="1604_1"/>
        <s v="1605_1"/>
        <s v="1605_2"/>
        <s v="1605_3"/>
        <s v="1605_4"/>
        <s v="1605_5"/>
        <s v="1605_6"/>
        <s v="1611_1"/>
        <s v="1611_2"/>
        <s v="1631_1"/>
        <s v="1631_2"/>
        <s v="1631_3"/>
        <s v="1633_1"/>
        <s v="1633_2"/>
        <s v="1633_3"/>
        <s v="1635_1"/>
        <s v="1635_2"/>
        <s v="1635_3"/>
        <s v="1635_4"/>
        <s v="1635_5"/>
        <s v="1635_7"/>
        <s v="1635_8"/>
        <s v="1635_9"/>
        <s v="1671_1"/>
        <s v="1672_1"/>
        <s v="1672_2"/>
        <s v="1691_1"/>
        <s v="1691_2"/>
        <s v="1691_3"/>
        <s v="1701_1"/>
        <s v="1701_2"/>
        <s v="1711_1"/>
        <s v="1711_3"/>
        <s v="1711_4"/>
        <s v="1731_1"/>
        <s v="1731_2"/>
        <s v="1731_3"/>
        <s v="1731_4"/>
        <s v="1732_1"/>
        <s v="1732_2"/>
        <s v="1734_1"/>
        <s v="1751_1"/>
        <s v="1761_1"/>
        <s v="1762_1"/>
        <s v="1763_1"/>
        <s v="1771_1"/>
        <s v="1771_2"/>
        <s v="1791_1"/>
        <s v="1792_1"/>
        <s v="1792_2"/>
        <s v="1792_3"/>
        <s v="1792_4"/>
        <s v="1873_3"/>
        <s v="2802_3"/>
        <s v="2804_1"/>
        <s v="2804_2"/>
        <s v="2805_4"/>
        <s v="2812_2"/>
        <s v="2812_3"/>
        <s v="2812_4"/>
        <s v="2813_1"/>
        <s v="2813_2"/>
        <s v="2813_3"/>
        <s v="2813_4"/>
        <s v="2814_1"/>
        <s v="2815_2"/>
        <s v="2821_1"/>
        <s v="2821_2"/>
        <s v="2821_3"/>
        <s v="2823_1"/>
        <s v="2823_2"/>
        <s v="2824_1"/>
        <s v="2824_2"/>
        <s v="2824_3"/>
        <s v="2824_4"/>
        <s v="2824_5"/>
        <s v="2825_1"/>
        <s v="2825_3"/>
        <s v="2826_1"/>
        <s v="2831_1"/>
        <s v="2831_2"/>
        <s v="2831_3"/>
        <s v="2832_1"/>
        <s v="2832_2"/>
        <s v="2832_3"/>
        <s v="2832_4"/>
        <s v="2832_5"/>
        <s v="2834_1"/>
        <s v="2841_2"/>
        <s v="2841_3"/>
        <s v="2843_1"/>
        <s v="2846_1"/>
        <s v="2846_2"/>
        <s v="2846_3"/>
        <s v="2846_4"/>
        <s v="2846_5"/>
        <s v="2846_6"/>
        <s v="2850_1"/>
        <s v="2853_1"/>
        <s v="2853_2"/>
        <s v="2853_3"/>
        <s v="2855_1"/>
        <s v="2855_3"/>
        <s v="2855_4"/>
        <s v="2862_1"/>
        <s v="2871_1"/>
        <s v="2871_2"/>
        <s v="2871_3"/>
        <s v="2871_4"/>
        <s v="2872_1"/>
        <s v="2872_2"/>
        <s v="2872_3"/>
        <s v="2873_1"/>
        <s v="2873_2"/>
        <s v="2873_3"/>
        <s v="2874_1"/>
        <s v="2875_1"/>
        <s v="2878_1"/>
        <s v="2879_1"/>
        <s v="2891_1"/>
        <s v="2892_1"/>
        <s v="2894_1"/>
        <s v="2896_1"/>
        <s v="2896_2"/>
        <s v="2951_1"/>
        <s v="2951_2"/>
        <s v="2951_3"/>
        <s v="2951_4"/>
        <s v="2953_1"/>
        <s v="2953_2"/>
        <s v="2954_1"/>
        <s v="2954_3"/>
        <s v="2954_4"/>
        <s v="2954_5"/>
        <s v="2955_1"/>
        <s v="2956_2"/>
        <s v="2956_3"/>
        <s v="3051_1"/>
        <s v="3052_1"/>
        <s v="3053_1"/>
        <s v="3055_1"/>
        <s v="3056_1"/>
        <s v="3057_1"/>
        <s v="3061_1"/>
        <s v="3061_2"/>
        <s v="3062_1"/>
        <s v="3073_2"/>
        <s v="3073_3"/>
        <s v="3131_1"/>
        <s v="3132_1"/>
        <s v="3132_2"/>
        <s v="3132_3"/>
        <s v="3132_4"/>
        <s v="3132_5"/>
        <s v="3132_8"/>
        <s v="3132_9"/>
        <s v="3134_1"/>
        <s v="3134_2"/>
        <s v="3134_3"/>
        <s v="3136_1"/>
        <s v="3136_2"/>
        <s v="3136_3"/>
        <s v="3136_4"/>
        <s v="3137_1"/>
        <s v="3138_1"/>
        <s v="3141_1"/>
        <s v="3142_1"/>
        <s v="3143_1"/>
        <s v="3161_1"/>
        <s v="3161_2"/>
        <s v="3161_3"/>
        <s v="3171_1"/>
        <s v="3171_2"/>
        <s v="3172_1"/>
        <s v="3173_1"/>
        <s v="3173_2"/>
        <s v="3173_3"/>
        <s v="3174_1"/>
        <s v="3190_1"/>
        <s v="3191_1"/>
        <s v="3191_2"/>
        <s v="3192_1"/>
        <s v="3192_2"/>
        <s v="3192_3"/>
        <s v="3192_4"/>
        <s v="3200_1"/>
        <s v="3200_2"/>
        <s v="3200_3"/>
        <s v="3201_1"/>
        <s v="3202_2"/>
        <s v="3203_1"/>
        <s v="3203_2"/>
        <s v="3222_1"/>
        <s v="3222_2"/>
        <s v="3222_3"/>
        <s v="3223_1"/>
        <s v="3223_2"/>
        <s v="3254_3"/>
        <s v="3254_4"/>
        <s v="3255_1"/>
        <s v="3531_1"/>
        <s v="3601_1"/>
        <s v="3601_3"/>
        <s v="3603_1"/>
        <s v="3621_1"/>
        <s v="3622_1"/>
        <s v="3622_2"/>
        <s v="3623_1"/>
        <s v="3623_3"/>
        <s v="3631_1"/>
        <s v="3631_2"/>
        <s v="3631_3"/>
        <s v="4131_1"/>
        <s v="4141_1"/>
        <s v="4142_1"/>
        <s v="4142_2"/>
        <s v="4143_1"/>
        <s v="4143_2"/>
        <s v="4143_3"/>
        <s v="4143_4"/>
        <s v="4143_5"/>
        <s v="4231_1"/>
        <s v="4251_1"/>
        <s v="4251_3"/>
        <s v="4251_4"/>
        <s v="4251_5"/>
        <s v="4251_6"/>
        <s v="4251_7"/>
        <s v="6134_1"/>
        <s v="6134_2"/>
        <s v="6134_3"/>
        <s v="6134_5"/>
        <s v="6134_7"/>
        <s v="11001_1"/>
        <s v="11001_2"/>
        <s v="11002_1"/>
        <s v="11003_1"/>
        <s v="11003_2"/>
        <s v="11004_1"/>
        <s v="11005_1"/>
        <s v="11006_1"/>
        <s v="11007_1"/>
        <s v="11007_2"/>
        <s v="11007_3"/>
        <s v="11007_4"/>
        <s v="11008_1"/>
        <s v="11009_1"/>
        <s v="11013_1"/>
        <s v="11015_1"/>
        <s v="11017_1"/>
        <s v="11017_2"/>
        <s v="11019_1"/>
        <s v="11022_1"/>
        <s v="11023_1"/>
        <s v="11024_1"/>
        <s v="11025_1"/>
        <s v="11027_1"/>
        <s v="11029_1"/>
        <s v="11029_2"/>
        <s v="11029_3"/>
        <s v="11031_1"/>
        <s v="11033_1"/>
        <s v="11035_1"/>
        <s v="11039_1"/>
        <s v="11040_1"/>
        <s v="11041_1"/>
        <s v="11042_1"/>
        <s v="11043_1"/>
        <s v="11044_1"/>
        <s v="11047_1"/>
        <s v="11047_2"/>
        <s v="11049_1"/>
        <s v="11051_1"/>
        <s v="11051_2"/>
        <s v="11053_1"/>
        <s v="11054_1"/>
        <s v="11055_1"/>
        <s v="11057_1"/>
        <s v="11059_1"/>
        <s v="11061_1"/>
        <s v="11061_2"/>
        <s v="11063_1"/>
        <s v="11065_1"/>
        <s v="11067_1"/>
        <s v="11068_1"/>
        <s v="11069_1"/>
        <s v="11070_1"/>
        <s v="11071_1"/>
        <s v="11071_2"/>
        <s v="11073_1"/>
        <s v="11074_1"/>
        <s v="11075_1"/>
        <s v="11076_1"/>
        <s v="11077_1"/>
        <s v="11077_2"/>
        <s v="11078_1"/>
        <s v="11079_1"/>
        <s v="11081_1"/>
        <s v="11083_1"/>
        <s v="11085_1"/>
        <s v="11086_1"/>
        <s v="11087_1"/>
        <s v="11087_2"/>
        <s v="11088_1"/>
        <s v="11091_1"/>
        <s v="11093_1"/>
        <s v="11097_1"/>
        <s v="11099_1"/>
        <s v="11101_1"/>
        <s v="11101_2"/>
        <s v="11107_1"/>
        <s v="11108_1"/>
        <s v="11109_1"/>
        <s v="11112_1"/>
        <s v="11113_1"/>
        <s v="11114_1"/>
        <s v="11115_1"/>
        <s v="11116_1"/>
        <s v="11117_1"/>
        <s v="11119_1"/>
        <s v="11121_1"/>
        <s v="11123_1"/>
        <s v="11127_1"/>
        <s v="11129_1"/>
        <s v="11129_2"/>
        <s v="11131_1"/>
        <s v="11131_2"/>
        <s v="11137_1"/>
        <s v="11139_1"/>
        <s v="11141_1"/>
        <s v="11141_2"/>
        <s v="11145_1"/>
        <s v="11145_2"/>
        <s v="11146_1"/>
        <s v="11147_1"/>
        <s v="11149_1"/>
        <s v="11151_1"/>
        <s v="11152_1"/>
        <s v="11153_1"/>
        <s v="11155_1"/>
        <s v="11157_1"/>
        <s v="11159_1"/>
        <s v="11161_1"/>
        <s v="11162_1"/>
        <s v="11163_1"/>
        <s v="11164_1"/>
        <s v="11165_1"/>
        <s v="11166_1"/>
        <s v="11167_1"/>
        <s v="11169_1"/>
        <s v="11169_2"/>
        <s v="11170_1"/>
        <s v="11171_1"/>
        <s v="11172_1"/>
        <s v="11173_1"/>
        <s v="11175_1"/>
        <s v="11175_2"/>
        <s v="11179_1"/>
        <s v="11181_1"/>
        <s v="11185_1"/>
        <s v="11187_1"/>
        <s v="11187_2"/>
        <s v="11187_3"/>
        <s v="11188_1"/>
        <s v="11191_1"/>
        <s v="11191_2"/>
        <s v="11193_1"/>
        <s v="11195_1"/>
        <s v="11196_1"/>
        <s v="11197_1"/>
        <s v="11198_1"/>
        <s v="11201_1"/>
        <s v="11201_2"/>
        <s v="11204_1"/>
        <s v="11207_1"/>
        <s v="11209_1"/>
        <s v="11209_2"/>
        <s v="11213_1"/>
        <s v="11219_1"/>
        <s v="11221_1"/>
        <s v="11223_1"/>
        <s v="11225_1"/>
        <s v="11227_1"/>
        <s v="11227_2"/>
        <s v="11229_1"/>
        <s v="11231_1"/>
        <s v="11232_1"/>
        <s v="11233_1"/>
        <s v="11233_2"/>
        <s v="11236_1"/>
        <s v="11237_1"/>
        <s v="11238_1"/>
        <s v="11239_1"/>
        <s v="11241_1"/>
        <s v="11243_1"/>
        <s v="11243_2"/>
        <s v="11245_1"/>
        <s v="11245_2"/>
        <s v="11246_1"/>
        <s v="11247_1"/>
        <s v="11247_2"/>
        <s v="11247_3"/>
        <s v="11247_4"/>
        <s v="11253_1"/>
        <s v="11255_1"/>
        <s v="11255_2"/>
        <s v="11256_1"/>
        <s v="11261_1"/>
        <s v="11262_1"/>
        <s v="11263_1"/>
        <s v="11265_1"/>
        <s v="11269_1"/>
        <s v="11270_1"/>
        <s v="11271_1"/>
        <s v="11273_1"/>
        <s v="11277_1"/>
        <s v="11277_2"/>
        <s v="11281_1"/>
        <s v="11283_1"/>
        <s v="11287_1"/>
        <s v="11288_1"/>
        <s v="11289_1"/>
        <s v="11289_2"/>
        <s v="11291_1"/>
        <s v="11294_1"/>
        <s v="11295_1"/>
        <s v="11295_2"/>
        <s v="11296_1"/>
        <s v="11296_2"/>
        <s v="11297_1"/>
        <s v="11297_2"/>
        <s v="11299_1"/>
        <s v="11301_1"/>
        <s v="11302_1"/>
        <s v="11303_1"/>
        <s v="11303_2"/>
        <s v="11304_1"/>
        <s v="11307_1"/>
        <s v="11307_2"/>
        <s v="11310_1"/>
        <s v="11311_1"/>
        <s v="11317_1"/>
        <s v="11319_1"/>
        <s v="11319_2"/>
        <s v="11321_1"/>
        <s v="11322_1"/>
        <s v="11322_2"/>
        <s v="11323_1"/>
        <s v="11323_4"/>
        <s v="11324_1"/>
        <s v="11325_1"/>
        <s v="11328_1"/>
        <s v="11337_1"/>
        <s v="11337_2"/>
        <s v="11339_1"/>
        <s v="11339_2"/>
        <s v="11343_1"/>
        <s v="11345_1"/>
        <s v="11345_2"/>
        <s v="11351_1"/>
        <s v="11353_1"/>
        <s v="11355_1"/>
        <s v="11357_1"/>
        <s v="11361_1"/>
        <s v="11363_1"/>
        <s v="11365_1"/>
        <s v="11365_2"/>
        <s v="11369_2"/>
        <s v="11403_1"/>
        <s v="11419_1"/>
        <s v="11421_1"/>
        <s v="11423_1"/>
        <s v="11427_1"/>
        <s v="11429_1"/>
        <s v="11430_1"/>
        <s v="11431_1"/>
        <s v="11432_1"/>
        <s v="11433_1"/>
        <s v="11435_1"/>
        <s v="11436_1"/>
        <s v="11439_1"/>
        <s v="11439_2"/>
        <s v="11443_1"/>
        <s v="11454_1"/>
        <s v="11455_1"/>
        <s v="11455_2"/>
        <s v="11456_1"/>
        <s v="11459_1"/>
        <s v="11459_2"/>
        <s v="11463_1"/>
        <s v="11465_1"/>
        <s v="11466_1"/>
        <s v="11467_1"/>
        <s v="11468_1"/>
        <s v="11471_1"/>
        <s v="11473_1"/>
        <s v="11475_1"/>
        <s v="11475_2"/>
        <s v="11476_1"/>
        <s v="11479_1"/>
        <s v="11480_1"/>
        <s v="11483_1"/>
        <s v="11485_1"/>
        <s v="11487_1"/>
        <s v="11489_1"/>
        <s v="11489_2"/>
        <s v="11490_1"/>
        <s v="11491_1"/>
        <s v="11491_2"/>
        <s v="11503_1"/>
        <s v="11505_1"/>
        <s v="11507_1"/>
        <s v="11509_1"/>
        <s v="11511_1"/>
        <s v="11513_1"/>
        <s v="11515_1"/>
        <s v="11556_1"/>
        <s v="11557_1"/>
        <s v="11568_1"/>
        <s v="11571_1"/>
        <s v="11576_1"/>
        <s v="11577_1"/>
        <s v="11583_1"/>
        <s v="11587_1"/>
        <s v="11589_1"/>
        <s v="11591_1"/>
        <s v="11591_2"/>
        <s v="11595_1"/>
        <s v="11605_1"/>
        <s v="11609_1"/>
        <s v="11610_1"/>
        <s v="11615_1"/>
        <s v="11617_1"/>
        <s v="11619_1"/>
        <s v="11623_1"/>
        <s v="11624_1"/>
        <s v="11625_1"/>
        <s v="11633_1"/>
        <s v="11634_1"/>
        <s v="11636_1"/>
        <s v="11645_1"/>
        <s v="11667_1"/>
        <s v="11671_1"/>
        <s v="11673_1"/>
        <s v="11674_1"/>
        <s v="11675_1"/>
        <s v="11677_1"/>
        <s v="11679_1"/>
        <s v="11679_2"/>
        <s v="11679_3"/>
        <s v="11683_1"/>
        <s v="11685_1"/>
        <s v="11687_1"/>
        <s v="11689_1"/>
        <s v="11689_2"/>
        <s v="11693_1"/>
        <s v="11694_1"/>
        <s v="11694_2"/>
        <s v="11695_1"/>
        <s v="11697_1"/>
        <s v="11697_2"/>
        <s v="11697_3"/>
        <s v="11698_1"/>
        <s v="11701_1"/>
        <s v="11701_2"/>
        <s v="11702_1"/>
        <s v="11703_1"/>
        <s v="11705_1"/>
        <s v="11707_1"/>
        <s v="11708_1"/>
        <s v="11709_1"/>
        <s v="11711_1"/>
        <s v="11712_1"/>
        <s v="11713_1"/>
        <s v="11715_1"/>
        <s v="11717_1"/>
        <s v="11719_1"/>
        <s v="11721_1"/>
        <s v="11725_1"/>
        <s v="11727_1"/>
        <s v="11729_1"/>
        <s v="11731_1"/>
        <s v="11732_1"/>
        <s v="11733_1"/>
        <s v="11733_2"/>
        <s v="11734_1"/>
        <s v="11735_1"/>
        <s v="11737_1"/>
        <s v="11738_1"/>
        <s v="11739_1"/>
        <s v="11743_1"/>
        <s v="11745_1"/>
        <s v="11746_1"/>
        <s v="11747_1"/>
        <s v="11748_1"/>
        <s v="11748_2"/>
        <s v="11750_1"/>
        <s v="11751_1"/>
        <s v="11753_1"/>
        <s v="11755_1"/>
        <s v="11757_1"/>
        <s v="11757_2"/>
        <s v="11759_1"/>
        <s v="11761_1"/>
        <s v="11762_1"/>
        <s v="11763_1"/>
        <s v="11769_1"/>
        <s v="11770_1"/>
        <s v="11770_3"/>
        <s v="11771_1"/>
        <s v="11773_1"/>
        <s v="11775_1"/>
        <s v="11775_2"/>
        <s v="11777_1"/>
        <s v="11787_1"/>
        <s v="11789_1"/>
        <s v="11790_1"/>
        <s v="11791_1"/>
        <s v="11793_1"/>
        <s v="11793_2"/>
        <s v="11794_1"/>
        <s v="11794_2"/>
        <s v="11795_1"/>
        <s v="11796_1"/>
        <s v="11797_1"/>
        <s v="11798_1"/>
        <s v="11799_1"/>
        <s v="11799_2"/>
        <s v="11801_1"/>
        <s v="11801_2"/>
        <s v="11802_1"/>
        <s v="11803_1"/>
        <s v="11805_1"/>
        <s v="11805_2"/>
        <s v="11806_1"/>
        <s v="11807_1"/>
        <s v="11808_1"/>
        <s v="11813_1"/>
        <s v="11813_2"/>
        <s v="11815_1"/>
        <s v="11816_1"/>
        <s v="11817_1"/>
        <s v="11817_2"/>
        <s v="11818_1"/>
        <s v="11819_1"/>
        <s v="11821_1"/>
        <s v="11821_2"/>
        <s v="11822_1"/>
        <s v="11822_2"/>
        <s v="11825_1"/>
        <s v="11829_1"/>
        <s v="11829_2"/>
        <s v="11831_1"/>
        <s v="11833_1"/>
        <s v="11835_1"/>
        <s v="11837_1"/>
        <s v="11841_1"/>
        <s v="11843_1"/>
        <s v="11851_1"/>
        <s v="11853_1"/>
        <s v="11855_1"/>
        <s v="11859_1"/>
        <s v="11859_2"/>
        <s v="11860_1"/>
        <s v="11861_1"/>
        <s v="11861_2"/>
        <s v="11863_1"/>
        <s v="11865_1"/>
        <s v="11866_1"/>
        <s v="11867_1"/>
        <s v="11869_1"/>
        <s v="11873_1"/>
        <s v="11875_1"/>
        <s v="11877_1"/>
        <s v="11877_2"/>
        <s v="11877_3"/>
        <s v="11878_1"/>
        <s v="11879_1"/>
        <s v="11885_1"/>
        <s v="11887_1"/>
        <s v="11888_1"/>
        <s v="11888_2"/>
        <s v="11889_1"/>
        <s v="11891_1"/>
        <s v="11893_1"/>
        <s v="11893_2"/>
        <s v="11893_3"/>
        <s v="11895_1"/>
        <s v="11901_1"/>
        <s v="11903_1"/>
        <s v="11905_1"/>
        <s v="11905_2"/>
        <s v="11907_1"/>
        <s v="11911_1"/>
        <s v="11911_2"/>
        <s v="11912_1"/>
        <s v="11913_1"/>
        <s v="11915_1"/>
        <s v="11915_3"/>
        <s v="11917_1"/>
        <s v="11921_1"/>
        <s v="11927_1"/>
        <s v="11927_2"/>
        <s v="11927_3"/>
        <s v="11928_1"/>
        <s v="11931_1"/>
        <s v="11932_1"/>
        <s v="11933_1"/>
        <s v="11933_2"/>
        <s v="11935_1"/>
        <s v="11936_1"/>
        <s v="11937_1"/>
        <s v="11938_1"/>
        <s v="11939_1"/>
        <s v="11943_1"/>
        <s v="11945_1"/>
        <s v="11945_2"/>
        <s v="11946_1"/>
        <s v="11949_1"/>
        <s v="11951_1"/>
        <s v="11953_1"/>
        <s v="11959_1"/>
        <s v="12613_2"/>
        <s v="13501_2"/>
        <s v="13530_1"/>
        <s v="13531_1"/>
        <s v="13533_1"/>
        <s v="13537_1"/>
        <s v="13543_3"/>
        <s v="13545_1"/>
        <s v="13546_1"/>
        <s v="13547_1"/>
        <s v="13548_1"/>
        <s v="13549_1"/>
        <s v="13549_2"/>
        <s v="13550_1"/>
        <s v="13551_1"/>
        <s v="13552_1"/>
        <s v="13553_1"/>
        <s v="13553_2"/>
        <s v="13554_1"/>
        <s v="13555_1"/>
        <s v="13557_1"/>
        <s v="13559_1"/>
        <s v="13559_2"/>
        <s v="13560_1"/>
        <s v="13561_1"/>
        <s v="13562_1"/>
        <s v="13563_1"/>
        <s v="13564_1"/>
        <s v="13564_3"/>
        <s v="13565_1"/>
        <s v="13566_1"/>
        <s v="13567_1"/>
        <s v="13568_1"/>
        <s v="13569_1"/>
        <s v="13571_1"/>
        <s v="13572_2"/>
        <s v="13573_1"/>
        <s v="13577_1"/>
        <s v="13579_1"/>
        <s v="13581_1"/>
        <s v="13586_1"/>
        <s v="13591_1"/>
        <s v="13595_1"/>
        <s v="13596_1"/>
        <s v="13599_1"/>
        <s v="13601_1"/>
        <s v="13604_2"/>
        <s v="13606_1"/>
        <s v="13607_1"/>
        <s v="13607_3"/>
        <s v="13609_1"/>
        <s v="13609_2"/>
        <s v="13610_1"/>
        <s v="13610_2"/>
        <s v="13610_3"/>
        <s v="13611_1"/>
        <s v="13613_1"/>
        <s v="13614_1"/>
        <s v="13615_1"/>
        <s v="13617_1"/>
        <s v="13619_1"/>
        <s v="13619_2"/>
        <s v="13621_2"/>
        <s v="13623_1"/>
        <s v="13623_2"/>
        <s v="13624_1"/>
        <s v="13627_1"/>
        <s v="13629_1"/>
        <s v="13631_1"/>
        <s v="13633_1"/>
        <s v="13637_1"/>
        <s v="13639_1"/>
        <s v="13639_2"/>
        <s v="13641_1"/>
        <s v="13643_1"/>
        <s v="13643_2"/>
        <s v="13644_1"/>
        <s v="13647_1"/>
        <s v="13649_1"/>
        <s v="13650_1"/>
        <s v="13651_1"/>
        <s v="13653_1"/>
        <s v="13657_1"/>
        <s v="13659_1"/>
        <s v="13659_2"/>
        <s v="13659_4"/>
        <s v="13660_1"/>
        <s v="13661_1"/>
        <s v="13661_2"/>
        <s v="13661_3"/>
        <s v="13661_4"/>
        <s v="13663_1"/>
        <s v="13669_1"/>
        <s v="13671_1"/>
        <s v="13671_2"/>
        <s v="13673_1"/>
        <s v="13677_1"/>
        <s v="13679_1"/>
        <s v="13680_1"/>
        <s v="13681_4"/>
        <s v="13682_1"/>
        <s v="13683_1"/>
        <s v="13687_2"/>
        <s v="13687_4"/>
        <s v="13689_2"/>
        <s v="13691_1"/>
        <s v="13693_1"/>
        <s v="13803_1"/>
        <s v="13805_1"/>
        <s v="13807_2"/>
        <s v="13810_1"/>
        <s v="13811_1"/>
        <s v="13811_2"/>
        <s v="13813_1"/>
        <s v="13814_1"/>
        <s v="13815_1"/>
        <s v="13816_1"/>
        <s v="13816_2"/>
        <s v="13817_1"/>
        <s v="13818_1"/>
        <s v="13821_1"/>
        <s v="13822_1"/>
        <s v="13822_2"/>
        <s v="13822_3"/>
        <s v="13823_1"/>
        <s v="13826_1"/>
        <s v="13826_2"/>
        <s v="13827_1"/>
        <s v="13829_1"/>
        <s v="13829_2"/>
        <s v="13830_1"/>
        <s v="13831_1"/>
        <s v="13832_1"/>
        <s v="13833_1"/>
        <s v="13834_1"/>
        <s v="13835_1"/>
        <s v="13836_1"/>
        <s v="13836_2"/>
        <s v="13837_1"/>
        <s v="13838_1"/>
        <s v="13839_1"/>
        <s v="13840_1"/>
        <s v="13841_1"/>
        <s v="13842_1"/>
        <s v="13844_1"/>
        <s v="13845_1"/>
        <s v="13846_1"/>
        <s v="13849_1"/>
        <s v="13851_1"/>
        <s v="13853_1"/>
        <s v="13856_1"/>
        <s v="13856_2"/>
        <s v="13857_1"/>
        <s v="13857_2"/>
        <s v="13857_3"/>
        <s v="13857_4"/>
        <s v="13859_1"/>
        <s v="13861_1"/>
        <s v="13862_1"/>
        <s v="13863_1"/>
        <s v="13867_1"/>
        <s v="13869_1"/>
        <s v="13869_2"/>
        <s v="13870_1"/>
        <s v="13871_1"/>
        <s v="13872_1"/>
        <s v="13873_1"/>
        <s v="13873_2"/>
        <s v="13873_3"/>
        <s v="13874_1"/>
        <s v="13877_1"/>
        <s v="13879_1"/>
        <s v="13881_1"/>
        <s v="13881_2"/>
        <s v="13881_3"/>
        <s v="13883_1"/>
        <s v="13887_1"/>
        <s v="13889_1"/>
        <s v="13891_1"/>
        <s v="13893_1"/>
        <s v="13897_1"/>
        <s v="13899_1"/>
        <s v="13901_1"/>
        <s v="13902_1"/>
        <s v="13903_1"/>
        <s v="13903_2"/>
        <s v="13909_1"/>
        <s v="13911_1"/>
        <s v="13913_1"/>
        <s v="13913_2"/>
        <s v="13917_1"/>
        <s v="13921_1"/>
        <s v="13925_1"/>
        <s v="13927_1"/>
        <s v="13928_1"/>
        <s v="13929_1"/>
        <s v="13931_1"/>
        <s v="13933_1"/>
        <s v="13937_1"/>
        <s v="13937_2"/>
        <s v="13937_3"/>
        <s v="13939_1"/>
        <s v="13958_1"/>
        <s v="13961_1"/>
        <s v="13961_2"/>
        <s v="13961_3"/>
        <s v="13963_2"/>
        <s v="13967_2"/>
        <s v="14024_1"/>
        <s v="14024_2"/>
        <s v="14025_1"/>
        <s v="14026_1"/>
        <s v="14027_1"/>
        <s v="14027_2"/>
        <s v="14029_1"/>
        <s v="14033_1"/>
        <s v="14037_1"/>
        <s v="14039_1"/>
        <s v="14043_1"/>
        <s v="14047_1"/>
        <s v="14049_1"/>
        <s v="14049_2"/>
        <s v="14059_1"/>
        <s v="14061_1"/>
        <s v="14063_1"/>
        <s v="14067_1"/>
        <s v="14069_1"/>
        <s v="14070_1"/>
        <s v="14071_1"/>
        <s v="14071_2"/>
        <s v="14072_1"/>
        <s v="14073_1"/>
        <s v="14073_2"/>
        <s v="14074_1"/>
        <s v="14079_1"/>
        <s v="14085_1"/>
        <s v="14086_1"/>
        <s v="14087_1"/>
        <s v="14089_1"/>
        <s v="14089_2"/>
        <s v="14091_1"/>
        <s v="14092_1"/>
        <s v="14097_1"/>
        <s v="14101_1"/>
        <s v="14103_1"/>
        <s v="14111_1"/>
        <s v="14111_2"/>
        <s v="14112_1"/>
        <s v="14112_2"/>
        <s v="14117_1"/>
        <s v="14119_1"/>
        <s v="14121_1"/>
        <s v="14122_1"/>
        <s v="14123_1"/>
        <s v="14123_2"/>
        <s v="14127_1"/>
        <s v="14127_2"/>
        <s v="14129_1"/>
        <s v="14129_2"/>
        <s v="14133_1"/>
        <s v="14137_1"/>
        <s v="14139_1"/>
        <s v="14140_1"/>
        <s v="14141_1"/>
        <s v="14143_1"/>
        <s v="14147_1"/>
        <s v="14149_1"/>
        <s v="14151_1"/>
        <s v="14152_1"/>
        <s v="14152_2"/>
        <s v="14152_4"/>
        <s v="14153_1"/>
        <s v="14158_1"/>
        <s v="14158_2"/>
        <s v="14159_1"/>
        <s v="14161_1"/>
        <s v="14161_2"/>
        <s v="14163_1"/>
        <s v="14167_1"/>
        <s v="14169_1"/>
        <s v="14173_1"/>
        <s v="14173_3"/>
        <s v="14173_4"/>
        <s v="14174_1"/>
        <s v="14175_1"/>
        <s v="14177_1"/>
        <s v="14177_2"/>
        <s v="14178_1"/>
        <s v="14179_1"/>
        <s v="14179_2"/>
        <s v="14501_1"/>
        <s v="14502_1"/>
        <s v="14504_1"/>
        <s v="14505_1"/>
        <s v="14507_1"/>
        <s v="14508_1"/>
        <s v="14509_1"/>
        <s v="14510_1"/>
        <s v="14511_1"/>
        <s v="14512_1"/>
        <s v="14513_1"/>
        <s v="14513_2"/>
        <s v="14514_1"/>
        <s v="14519_1"/>
        <s v="14553_2"/>
        <s v="14553_3"/>
        <s v="14555_1"/>
        <s v="14556_1"/>
        <s v="14557_1"/>
        <s v="14558_1"/>
        <s v="15001_1"/>
        <s v="15002_1"/>
        <s v="15007_1"/>
        <s v="15008_1"/>
        <s v="15013_1"/>
        <s v="15013_2"/>
        <s v="15013_3"/>
        <s v="15014_1"/>
        <s v="15014_2"/>
        <s v="15015_1"/>
        <s v="15016_1"/>
        <s v="15017_1"/>
        <s v="15017_2"/>
        <s v="15018_1"/>
        <s v="15018_2"/>
        <s v="15019_1"/>
        <s v="15019_2"/>
        <s v="15020_2"/>
        <s v="15020_4"/>
        <s v="15031_1"/>
        <s v="15032_1"/>
        <s v="15032_2"/>
        <s v="15033_1"/>
        <s v="15034_1"/>
        <s v="15034_2"/>
        <s v="15035_1"/>
        <s v="15036_1"/>
        <s v="15037_1"/>
        <s v="15040_1"/>
        <s v="15040_2"/>
        <s v="15042_1"/>
        <s v="15043_1"/>
        <s v="15043_2"/>
        <s v="15044_1"/>
        <s v="15044_2"/>
        <s v="15046_1"/>
        <s v="15046_2"/>
        <s v="15046_3"/>
        <s v="15047_1"/>
        <s v="15049_1"/>
        <s v="15050_1"/>
        <s v="15051_1"/>
        <s v="15052_1"/>
        <s v="15052_2"/>
        <s v="15053_1"/>
        <s v="15053_2"/>
        <s v="15054_1"/>
        <s v="15055_1"/>
        <s v="15055_2"/>
        <s v="15055_3"/>
        <s v="15056_1"/>
        <s v="15059_1"/>
        <s v="15061_1"/>
        <s v="15061_4"/>
        <s v="15064_1"/>
        <s v="15065_1"/>
        <s v="15065_2"/>
        <s v="15065_3"/>
        <s v="15066_1"/>
        <s v="15067_1"/>
        <s v="15068_2"/>
        <s v="15069_1"/>
        <s v="15071_1"/>
        <s v="16643_2"/>
        <s v="16643_3"/>
        <s v="16644_2"/>
        <s v="16973_2"/>
        <m/>
      </sharedItems>
    </cacheField>
    <cacheField name="Muutos" numFmtId="0">
      <sharedItems containsBlank="1" containsMixedTypes="1" containsNumber="1" containsInteger="1" minValue="-13994" maxValue="5314" count="256">
        <n v="0"/>
        <n v="-1809"/>
        <n v="-7671"/>
        <n v="-118"/>
        <n v="118"/>
        <n v="-7023"/>
        <n v="-5886"/>
        <n v="-7303"/>
        <n v="-7495"/>
        <n v="-3783"/>
        <n v="-3855"/>
        <n v="-9557"/>
        <e v="#VALUE!"/>
        <n v="-3265"/>
        <n v="-6727"/>
        <n v="-5502"/>
        <n v="-3705"/>
        <n v="-2288"/>
        <n v="241"/>
        <n v="-1"/>
        <n v="2"/>
        <n v="-4163"/>
        <n v="16"/>
        <n v="22"/>
        <n v="-5725"/>
        <n v="292"/>
        <n v="-292"/>
        <n v="15"/>
        <n v="-5"/>
        <n v="-4688"/>
        <n v="62"/>
        <n v="-1250"/>
        <n v="1172"/>
        <n v="-5364"/>
        <n v="-5297"/>
        <n v="-8070"/>
        <n v="-6217"/>
        <n v="-6422"/>
        <n v="-375"/>
        <n v="103"/>
        <n v="-7182"/>
        <n v="-69"/>
        <n v="135"/>
        <n v="90"/>
        <n v="-3183"/>
        <n v="1921"/>
        <n v="-6432"/>
        <n v="20"/>
        <n v="60"/>
        <n v="-6834"/>
        <n v="84"/>
        <n v="-7596"/>
        <n v="288"/>
        <n v="99"/>
        <n v="-7774"/>
        <n v="-3472"/>
        <n v="1851"/>
        <n v="2107"/>
        <n v="-7351"/>
        <n v="-8147"/>
        <n v="-5151"/>
        <n v="-4863"/>
        <n v="1440"/>
        <n v="-5699"/>
        <n v="-6303"/>
        <n v="-5365"/>
        <n v="434"/>
        <n v="-13994"/>
        <n v="17"/>
        <n v="-4283"/>
        <n v="-3168"/>
        <n v="-7638"/>
        <n v="996"/>
        <n v="19"/>
        <n v="-5030"/>
        <n v="61"/>
        <n v="13"/>
        <n v="-1248"/>
        <n v="-7998"/>
        <n v="-2922"/>
        <n v="-6316"/>
        <n v="-5491"/>
        <n v="1450"/>
        <n v="-2705"/>
        <n v="-6670"/>
        <n v="-4209"/>
        <n v="-1641"/>
        <n v="1828"/>
        <n v="-4985"/>
        <n v="-4781"/>
        <n v="-2906"/>
        <n v="-6011"/>
        <n v="27"/>
        <n v="-2775"/>
        <n v="-9058"/>
        <n v="-5853"/>
        <n v="-3765"/>
        <n v="-4417"/>
        <n v="4914"/>
        <n v="-3771"/>
        <n v="291"/>
        <n v="-3814"/>
        <n v="897"/>
        <n v="-5054"/>
        <n v="-6367"/>
        <n v="-3972"/>
        <n v="-5994"/>
        <n v="-4559"/>
        <n v="-459"/>
        <n v="-5681"/>
        <n v="-277"/>
        <n v="-4"/>
        <n v="2691"/>
        <n v="-7959"/>
        <n v="41"/>
        <n v="301"/>
        <n v="12"/>
        <n v="174"/>
        <n v="117"/>
        <n v="-6825"/>
        <n v="-6944"/>
        <n v="-3726"/>
        <n v="-8508"/>
        <n v="-5328"/>
        <n v="-7696"/>
        <n v="-6230"/>
        <n v="-4137"/>
        <n v="3"/>
        <n v="-56"/>
        <n v="637"/>
        <n v="-5108"/>
        <n v="-5621"/>
        <n v="546"/>
        <n v="-884"/>
        <n v="769"/>
        <n v="442"/>
        <n v="743"/>
        <n v="18"/>
        <n v="-4419"/>
        <n v="-6492"/>
        <n v="-4816"/>
        <n v="347"/>
        <n v="-347"/>
        <n v="-6109"/>
        <n v="-6954"/>
        <n v="-4955"/>
        <n v="-7144"/>
        <n v="-3355"/>
        <n v="-7823"/>
        <n v="-1040"/>
        <n v="166"/>
        <n v="962"/>
        <n v="-6845"/>
        <n v="-2940"/>
        <n v="-1655"/>
        <n v="-6469"/>
        <n v="-37"/>
        <n v="-220"/>
        <n v="2154"/>
        <n v="-5685"/>
        <n v="-2310"/>
        <n v="-851"/>
        <n v="2421"/>
        <n v="-4517"/>
        <n v="399"/>
        <n v="-399"/>
        <n v="-7390"/>
        <n v="-7010"/>
        <n v="-82"/>
        <n v="-236"/>
        <n v="1150"/>
        <n v="3573"/>
        <n v="5314"/>
        <n v="383"/>
        <n v="503"/>
        <n v="707"/>
        <n v="1020"/>
        <n v="934"/>
        <n v="-4211"/>
        <n v="315"/>
        <n v="312"/>
        <n v="1093"/>
        <n v="761"/>
        <n v="150"/>
        <n v="436"/>
        <n v="693"/>
        <n v="1264"/>
        <n v="-5868"/>
        <n v="787"/>
        <n v="-2719"/>
        <n v="-411"/>
        <n v="1676"/>
        <n v="555"/>
        <n v="540"/>
        <n v="366"/>
        <n v="1728"/>
        <n v="808"/>
        <n v="1"/>
        <n v="2624"/>
        <n v="665"/>
        <n v="1866"/>
        <n v="337"/>
        <n v="450"/>
        <n v="237"/>
        <n v="1361"/>
        <n v="14"/>
        <n v="964"/>
        <n v="-9237"/>
        <n v="-1640"/>
        <n v="-5643"/>
        <n v="-189"/>
        <n v="-4900"/>
        <n v="-3810"/>
        <n v="334"/>
        <n v="601"/>
        <n v="1307"/>
        <n v="495"/>
        <n v="-2437"/>
        <n v="-3356"/>
        <n v="278"/>
        <n v="-285"/>
        <n v="-5714"/>
        <n v="-8652"/>
        <n v="-2971"/>
        <n v="-6592"/>
        <n v="-5757"/>
        <n v="-5274"/>
        <n v="-6559"/>
        <n v="-710"/>
        <n v="-9457"/>
        <n v="-4308"/>
        <n v="-5470"/>
        <n v="619"/>
        <n v="-50"/>
        <n v="-615"/>
        <n v="2477"/>
        <n v="-670"/>
        <n v="1327"/>
        <n v="-140"/>
        <n v="-200"/>
        <n v="-10605"/>
        <n v="-912"/>
        <n v="-4297"/>
        <n v="187"/>
        <n v="3041"/>
        <n v="-1289"/>
        <n v="-90"/>
        <n v="-2752"/>
        <n v="-1693"/>
        <n v="375"/>
        <n v="-889"/>
        <n v="-6866"/>
        <n v="-4850"/>
        <n v="-7114"/>
        <n v="-4068"/>
        <m/>
      </sharedItems>
      <fieldGroup par="3"/>
    </cacheField>
    <cacheField name="Muutos sanallinen" numFmtId="0">
      <sharedItems containsBlank="1" count="5">
        <s v="ei muutosta"/>
        <s v="suurempi muutos"/>
        <s v="tieosa muuttunut"/>
        <s v="±50"/>
        <m/>
      </sharedItems>
    </cacheField>
    <cacheField name="Muutos2" numFmtId="0" databaseField="0">
      <fieldGroup par="4" base="1">
        <discretePr count="256">
          <x v="0"/>
          <x v="3"/>
          <x v="3"/>
          <x v="3"/>
          <x v="6"/>
          <x v="3"/>
          <x v="3"/>
          <x v="3"/>
          <x v="3"/>
          <x v="3"/>
          <x v="3"/>
          <x v="3"/>
          <x v="1"/>
          <x v="3"/>
          <x v="3"/>
          <x v="3"/>
          <x v="3"/>
          <x v="3"/>
          <x v="6"/>
          <x v="4"/>
          <x v="5"/>
          <x v="3"/>
          <x v="5"/>
          <x v="5"/>
          <x v="3"/>
          <x v="6"/>
          <x v="3"/>
          <x v="5"/>
          <x v="4"/>
          <x v="3"/>
          <x v="6"/>
          <x v="3"/>
          <x v="6"/>
          <x v="3"/>
          <x v="3"/>
          <x v="3"/>
          <x v="3"/>
          <x v="3"/>
          <x v="3"/>
          <x v="6"/>
          <x v="3"/>
          <x v="3"/>
          <x v="6"/>
          <x v="6"/>
          <x v="3"/>
          <x v="6"/>
          <x v="3"/>
          <x v="5"/>
          <x v="6"/>
          <x v="3"/>
          <x v="6"/>
          <x v="3"/>
          <x v="6"/>
          <x v="6"/>
          <x v="3"/>
          <x v="3"/>
          <x v="6"/>
          <x v="6"/>
          <x v="3"/>
          <x v="3"/>
          <x v="3"/>
          <x v="3"/>
          <x v="6"/>
          <x v="3"/>
          <x v="3"/>
          <x v="3"/>
          <x v="6"/>
          <x v="3"/>
          <x v="5"/>
          <x v="3"/>
          <x v="3"/>
          <x v="3"/>
          <x v="6"/>
          <x v="5"/>
          <x v="3"/>
          <x v="6"/>
          <x v="5"/>
          <x v="3"/>
          <x v="3"/>
          <x v="3"/>
          <x v="3"/>
          <x v="3"/>
          <x v="6"/>
          <x v="3"/>
          <x v="3"/>
          <x v="3"/>
          <x v="3"/>
          <x v="6"/>
          <x v="3"/>
          <x v="3"/>
          <x v="3"/>
          <x v="3"/>
          <x v="5"/>
          <x v="3"/>
          <x v="3"/>
          <x v="3"/>
          <x v="3"/>
          <x v="3"/>
          <x v="6"/>
          <x v="3"/>
          <x v="6"/>
          <x v="3"/>
          <x v="6"/>
          <x v="3"/>
          <x v="3"/>
          <x v="3"/>
          <x v="3"/>
          <x v="3"/>
          <x v="3"/>
          <x v="3"/>
          <x v="3"/>
          <x v="4"/>
          <x v="6"/>
          <x v="3"/>
          <x v="5"/>
          <x v="6"/>
          <x v="5"/>
          <x v="6"/>
          <x v="6"/>
          <x v="3"/>
          <x v="3"/>
          <x v="3"/>
          <x v="3"/>
          <x v="3"/>
          <x v="3"/>
          <x v="3"/>
          <x v="3"/>
          <x v="5"/>
          <x v="3"/>
          <x v="6"/>
          <x v="3"/>
          <x v="3"/>
          <x v="6"/>
          <x v="3"/>
          <x v="6"/>
          <x v="6"/>
          <x v="6"/>
          <x v="5"/>
          <x v="3"/>
          <x v="3"/>
          <x v="3"/>
          <x v="6"/>
          <x v="3"/>
          <x v="3"/>
          <x v="3"/>
          <x v="3"/>
          <x v="3"/>
          <x v="3"/>
          <x v="3"/>
          <x v="3"/>
          <x v="6"/>
          <x v="6"/>
          <x v="3"/>
          <x v="3"/>
          <x v="3"/>
          <x v="3"/>
          <x v="4"/>
          <x v="3"/>
          <x v="6"/>
          <x v="3"/>
          <x v="3"/>
          <x v="3"/>
          <x v="6"/>
          <x v="3"/>
          <x v="6"/>
          <x v="3"/>
          <x v="3"/>
          <x v="3"/>
          <x v="3"/>
          <x v="3"/>
          <x v="6"/>
          <x v="6"/>
          <x v="6"/>
          <x v="6"/>
          <x v="6"/>
          <x v="6"/>
          <x v="6"/>
          <x v="6"/>
          <x v="3"/>
          <x v="6"/>
          <x v="6"/>
          <x v="6"/>
          <x v="6"/>
          <x v="6"/>
          <x v="6"/>
          <x v="6"/>
          <x v="6"/>
          <x v="3"/>
          <x v="6"/>
          <x v="3"/>
          <x v="3"/>
          <x v="6"/>
          <x v="6"/>
          <x v="6"/>
          <x v="6"/>
          <x v="6"/>
          <x v="6"/>
          <x v="5"/>
          <x v="6"/>
          <x v="6"/>
          <x v="6"/>
          <x v="6"/>
          <x v="6"/>
          <x v="6"/>
          <x v="6"/>
          <x v="5"/>
          <x v="6"/>
          <x v="3"/>
          <x v="3"/>
          <x v="3"/>
          <x v="3"/>
          <x v="3"/>
          <x v="3"/>
          <x v="6"/>
          <x v="6"/>
          <x v="6"/>
          <x v="6"/>
          <x v="3"/>
          <x v="3"/>
          <x v="6"/>
          <x v="3"/>
          <x v="3"/>
          <x v="3"/>
          <x v="3"/>
          <x v="3"/>
          <x v="3"/>
          <x v="3"/>
          <x v="3"/>
          <x v="3"/>
          <x v="3"/>
          <x v="3"/>
          <x v="3"/>
          <x v="6"/>
          <x v="4"/>
          <x v="3"/>
          <x v="6"/>
          <x v="3"/>
          <x v="6"/>
          <x v="3"/>
          <x v="3"/>
          <x v="3"/>
          <x v="3"/>
          <x v="3"/>
          <x v="6"/>
          <x v="6"/>
          <x v="3"/>
          <x v="3"/>
          <x v="3"/>
          <x v="3"/>
          <x v="6"/>
          <x v="3"/>
          <x v="3"/>
          <x v="3"/>
          <x v="3"/>
          <x v="3"/>
          <x v="2"/>
        </discretePr>
        <groupItems count="7">
          <n v="0"/>
          <e v="#VALUE!"/>
          <m/>
          <s v="Ryhmä1"/>
          <s v="Ryhmä2"/>
          <s v="Ryhmä3"/>
          <s v="Ryhmä4"/>
        </groupItems>
      </fieldGroup>
    </cacheField>
    <cacheField name="Muutos3" numFmtId="0" databaseField="0">
      <fieldGroup base="1">
        <discretePr count="256">
          <x v="0"/>
          <x v="3"/>
          <x v="3"/>
          <x v="3"/>
          <x v="3"/>
          <x v="3"/>
          <x v="3"/>
          <x v="3"/>
          <x v="3"/>
          <x v="3"/>
          <x v="3"/>
          <x v="3"/>
          <x v="1"/>
          <x v="3"/>
          <x v="3"/>
          <x v="3"/>
          <x v="3"/>
          <x v="3"/>
          <x v="3"/>
          <x v="4"/>
          <x v="4"/>
          <x v="3"/>
          <x v="4"/>
          <x v="4"/>
          <x v="3"/>
          <x v="3"/>
          <x v="3"/>
          <x v="4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4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4"/>
          <x v="3"/>
          <x v="4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2"/>
        </discretePr>
        <groupItems count="5">
          <n v="0"/>
          <e v="#VALUE!"/>
          <m/>
          <s v="Ryhmä5"/>
          <s v="Ryhmä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8">
  <r>
    <x v="0"/>
    <x v="0"/>
    <x v="0"/>
  </r>
  <r>
    <x v="1"/>
    <x v="0"/>
    <x v="0"/>
  </r>
  <r>
    <x v="2"/>
    <x v="0"/>
    <x v="0"/>
  </r>
  <r>
    <x v="3"/>
    <x v="0"/>
    <x v="0"/>
  </r>
  <r>
    <x v="4"/>
    <x v="0"/>
    <x v="0"/>
  </r>
  <r>
    <x v="5"/>
    <x v="0"/>
    <x v="0"/>
  </r>
  <r>
    <x v="6"/>
    <x v="0"/>
    <x v="0"/>
  </r>
  <r>
    <x v="7"/>
    <x v="0"/>
    <x v="0"/>
  </r>
  <r>
    <x v="8"/>
    <x v="0"/>
    <x v="0"/>
  </r>
  <r>
    <x v="9"/>
    <x v="0"/>
    <x v="0"/>
  </r>
  <r>
    <x v="10"/>
    <x v="0"/>
    <x v="0"/>
  </r>
  <r>
    <x v="11"/>
    <x v="0"/>
    <x v="0"/>
  </r>
  <r>
    <x v="12"/>
    <x v="0"/>
    <x v="0"/>
  </r>
  <r>
    <x v="13"/>
    <x v="0"/>
    <x v="0"/>
  </r>
  <r>
    <x v="14"/>
    <x v="0"/>
    <x v="0"/>
  </r>
  <r>
    <x v="15"/>
    <x v="0"/>
    <x v="0"/>
  </r>
  <r>
    <x v="16"/>
    <x v="0"/>
    <x v="0"/>
  </r>
  <r>
    <x v="17"/>
    <x v="0"/>
    <x v="0"/>
  </r>
  <r>
    <x v="18"/>
    <x v="0"/>
    <x v="0"/>
  </r>
  <r>
    <x v="19"/>
    <x v="0"/>
    <x v="0"/>
  </r>
  <r>
    <x v="20"/>
    <x v="1"/>
    <x v="1"/>
  </r>
  <r>
    <x v="21"/>
    <x v="0"/>
    <x v="0"/>
  </r>
  <r>
    <x v="22"/>
    <x v="0"/>
    <x v="0"/>
  </r>
  <r>
    <x v="23"/>
    <x v="0"/>
    <x v="0"/>
  </r>
  <r>
    <x v="24"/>
    <x v="0"/>
    <x v="0"/>
  </r>
  <r>
    <x v="25"/>
    <x v="0"/>
    <x v="0"/>
  </r>
  <r>
    <x v="26"/>
    <x v="0"/>
    <x v="0"/>
  </r>
  <r>
    <x v="27"/>
    <x v="0"/>
    <x v="0"/>
  </r>
  <r>
    <x v="28"/>
    <x v="2"/>
    <x v="1"/>
  </r>
  <r>
    <x v="29"/>
    <x v="3"/>
    <x v="1"/>
  </r>
  <r>
    <x v="30"/>
    <x v="4"/>
    <x v="1"/>
  </r>
  <r>
    <x v="31"/>
    <x v="0"/>
    <x v="0"/>
  </r>
  <r>
    <x v="32"/>
    <x v="0"/>
    <x v="0"/>
  </r>
  <r>
    <x v="33"/>
    <x v="0"/>
    <x v="0"/>
  </r>
  <r>
    <x v="34"/>
    <x v="0"/>
    <x v="0"/>
  </r>
  <r>
    <x v="35"/>
    <x v="0"/>
    <x v="0"/>
  </r>
  <r>
    <x v="36"/>
    <x v="5"/>
    <x v="1"/>
  </r>
  <r>
    <x v="37"/>
    <x v="6"/>
    <x v="1"/>
  </r>
  <r>
    <x v="38"/>
    <x v="0"/>
    <x v="0"/>
  </r>
  <r>
    <x v="39"/>
    <x v="7"/>
    <x v="1"/>
  </r>
  <r>
    <x v="40"/>
    <x v="0"/>
    <x v="0"/>
  </r>
  <r>
    <x v="41"/>
    <x v="0"/>
    <x v="0"/>
  </r>
  <r>
    <x v="42"/>
    <x v="8"/>
    <x v="1"/>
  </r>
  <r>
    <x v="43"/>
    <x v="0"/>
    <x v="0"/>
  </r>
  <r>
    <x v="44"/>
    <x v="0"/>
    <x v="0"/>
  </r>
  <r>
    <x v="45"/>
    <x v="0"/>
    <x v="0"/>
  </r>
  <r>
    <x v="46"/>
    <x v="9"/>
    <x v="1"/>
  </r>
  <r>
    <x v="47"/>
    <x v="0"/>
    <x v="0"/>
  </r>
  <r>
    <x v="48"/>
    <x v="0"/>
    <x v="0"/>
  </r>
  <r>
    <x v="49"/>
    <x v="0"/>
    <x v="0"/>
  </r>
  <r>
    <x v="50"/>
    <x v="0"/>
    <x v="0"/>
  </r>
  <r>
    <x v="51"/>
    <x v="0"/>
    <x v="0"/>
  </r>
  <r>
    <x v="52"/>
    <x v="0"/>
    <x v="0"/>
  </r>
  <r>
    <x v="53"/>
    <x v="0"/>
    <x v="0"/>
  </r>
  <r>
    <x v="54"/>
    <x v="0"/>
    <x v="0"/>
  </r>
  <r>
    <x v="55"/>
    <x v="0"/>
    <x v="0"/>
  </r>
  <r>
    <x v="56"/>
    <x v="0"/>
    <x v="0"/>
  </r>
  <r>
    <x v="57"/>
    <x v="0"/>
    <x v="0"/>
  </r>
  <r>
    <x v="58"/>
    <x v="10"/>
    <x v="1"/>
  </r>
  <r>
    <x v="59"/>
    <x v="0"/>
    <x v="0"/>
  </r>
  <r>
    <x v="60"/>
    <x v="0"/>
    <x v="0"/>
  </r>
  <r>
    <x v="61"/>
    <x v="11"/>
    <x v="1"/>
  </r>
  <r>
    <x v="62"/>
    <x v="12"/>
    <x v="0"/>
  </r>
  <r>
    <x v="63"/>
    <x v="12"/>
    <x v="0"/>
  </r>
  <r>
    <x v="64"/>
    <x v="12"/>
    <x v="0"/>
  </r>
  <r>
    <x v="65"/>
    <x v="12"/>
    <x v="0"/>
  </r>
  <r>
    <x v="66"/>
    <x v="12"/>
    <x v="0"/>
  </r>
  <r>
    <x v="67"/>
    <x v="12"/>
    <x v="0"/>
  </r>
  <r>
    <x v="68"/>
    <x v="12"/>
    <x v="0"/>
  </r>
  <r>
    <x v="69"/>
    <x v="12"/>
    <x v="0"/>
  </r>
  <r>
    <x v="70"/>
    <x v="12"/>
    <x v="0"/>
  </r>
  <r>
    <x v="71"/>
    <x v="12"/>
    <x v="0"/>
  </r>
  <r>
    <x v="72"/>
    <x v="12"/>
    <x v="0"/>
  </r>
  <r>
    <x v="73"/>
    <x v="12"/>
    <x v="0"/>
  </r>
  <r>
    <x v="74"/>
    <x v="12"/>
    <x v="0"/>
  </r>
  <r>
    <x v="75"/>
    <x v="12"/>
    <x v="0"/>
  </r>
  <r>
    <x v="76"/>
    <x v="12"/>
    <x v="0"/>
  </r>
  <r>
    <x v="77"/>
    <x v="12"/>
    <x v="0"/>
  </r>
  <r>
    <x v="78"/>
    <x v="12"/>
    <x v="0"/>
  </r>
  <r>
    <x v="79"/>
    <x v="12"/>
    <x v="0"/>
  </r>
  <r>
    <x v="80"/>
    <x v="12"/>
    <x v="0"/>
  </r>
  <r>
    <x v="81"/>
    <x v="12"/>
    <x v="0"/>
  </r>
  <r>
    <x v="82"/>
    <x v="12"/>
    <x v="0"/>
  </r>
  <r>
    <x v="83"/>
    <x v="13"/>
    <x v="1"/>
  </r>
  <r>
    <x v="84"/>
    <x v="0"/>
    <x v="0"/>
  </r>
  <r>
    <x v="85"/>
    <x v="0"/>
    <x v="0"/>
  </r>
  <r>
    <x v="86"/>
    <x v="14"/>
    <x v="1"/>
  </r>
  <r>
    <x v="87"/>
    <x v="0"/>
    <x v="0"/>
  </r>
  <r>
    <x v="88"/>
    <x v="0"/>
    <x v="0"/>
  </r>
  <r>
    <x v="89"/>
    <x v="0"/>
    <x v="0"/>
  </r>
  <r>
    <x v="90"/>
    <x v="0"/>
    <x v="0"/>
  </r>
  <r>
    <x v="91"/>
    <x v="0"/>
    <x v="0"/>
  </r>
  <r>
    <x v="92"/>
    <x v="0"/>
    <x v="0"/>
  </r>
  <r>
    <x v="93"/>
    <x v="15"/>
    <x v="1"/>
  </r>
  <r>
    <x v="94"/>
    <x v="0"/>
    <x v="0"/>
  </r>
  <r>
    <x v="95"/>
    <x v="0"/>
    <x v="0"/>
  </r>
  <r>
    <x v="96"/>
    <x v="0"/>
    <x v="0"/>
  </r>
  <r>
    <x v="97"/>
    <x v="0"/>
    <x v="0"/>
  </r>
  <r>
    <x v="98"/>
    <x v="0"/>
    <x v="0"/>
  </r>
  <r>
    <x v="99"/>
    <x v="0"/>
    <x v="0"/>
  </r>
  <r>
    <x v="100"/>
    <x v="0"/>
    <x v="0"/>
  </r>
  <r>
    <x v="101"/>
    <x v="0"/>
    <x v="0"/>
  </r>
  <r>
    <x v="102"/>
    <x v="16"/>
    <x v="1"/>
  </r>
  <r>
    <x v="103"/>
    <x v="0"/>
    <x v="0"/>
  </r>
  <r>
    <x v="104"/>
    <x v="0"/>
    <x v="0"/>
  </r>
  <r>
    <x v="105"/>
    <x v="17"/>
    <x v="1"/>
  </r>
  <r>
    <x v="106"/>
    <x v="12"/>
    <x v="0"/>
  </r>
  <r>
    <x v="107"/>
    <x v="18"/>
    <x v="1"/>
  </r>
  <r>
    <x v="108"/>
    <x v="0"/>
    <x v="0"/>
  </r>
  <r>
    <x v="109"/>
    <x v="0"/>
    <x v="0"/>
  </r>
  <r>
    <x v="110"/>
    <x v="0"/>
    <x v="0"/>
  </r>
  <r>
    <x v="111"/>
    <x v="0"/>
    <x v="0"/>
  </r>
  <r>
    <x v="112"/>
    <x v="0"/>
    <x v="0"/>
  </r>
  <r>
    <x v="113"/>
    <x v="0"/>
    <x v="0"/>
  </r>
  <r>
    <x v="114"/>
    <x v="0"/>
    <x v="0"/>
  </r>
  <r>
    <x v="115"/>
    <x v="0"/>
    <x v="0"/>
  </r>
  <r>
    <x v="116"/>
    <x v="0"/>
    <x v="0"/>
  </r>
  <r>
    <x v="117"/>
    <x v="0"/>
    <x v="0"/>
  </r>
  <r>
    <x v="118"/>
    <x v="0"/>
    <x v="0"/>
  </r>
  <r>
    <x v="119"/>
    <x v="0"/>
    <x v="0"/>
  </r>
  <r>
    <x v="120"/>
    <x v="0"/>
    <x v="0"/>
  </r>
  <r>
    <x v="121"/>
    <x v="0"/>
    <x v="0"/>
  </r>
  <r>
    <x v="122"/>
    <x v="0"/>
    <x v="0"/>
  </r>
  <r>
    <x v="123"/>
    <x v="0"/>
    <x v="0"/>
  </r>
  <r>
    <x v="124"/>
    <x v="0"/>
    <x v="0"/>
  </r>
  <r>
    <x v="125"/>
    <x v="0"/>
    <x v="0"/>
  </r>
  <r>
    <x v="126"/>
    <x v="0"/>
    <x v="0"/>
  </r>
  <r>
    <x v="127"/>
    <x v="0"/>
    <x v="0"/>
  </r>
  <r>
    <x v="128"/>
    <x v="0"/>
    <x v="0"/>
  </r>
  <r>
    <x v="129"/>
    <x v="0"/>
    <x v="0"/>
  </r>
  <r>
    <x v="130"/>
    <x v="0"/>
    <x v="0"/>
  </r>
  <r>
    <x v="131"/>
    <x v="0"/>
    <x v="0"/>
  </r>
  <r>
    <x v="132"/>
    <x v="0"/>
    <x v="0"/>
  </r>
  <r>
    <x v="133"/>
    <x v="0"/>
    <x v="0"/>
  </r>
  <r>
    <x v="134"/>
    <x v="0"/>
    <x v="0"/>
  </r>
  <r>
    <x v="135"/>
    <x v="12"/>
    <x v="0"/>
  </r>
  <r>
    <x v="136"/>
    <x v="12"/>
    <x v="0"/>
  </r>
  <r>
    <x v="137"/>
    <x v="12"/>
    <x v="0"/>
  </r>
  <r>
    <x v="138"/>
    <x v="12"/>
    <x v="0"/>
  </r>
  <r>
    <x v="139"/>
    <x v="12"/>
    <x v="0"/>
  </r>
  <r>
    <x v="140"/>
    <x v="12"/>
    <x v="0"/>
  </r>
  <r>
    <x v="141"/>
    <x v="12"/>
    <x v="0"/>
  </r>
  <r>
    <x v="142"/>
    <x v="12"/>
    <x v="0"/>
  </r>
  <r>
    <x v="143"/>
    <x v="12"/>
    <x v="2"/>
  </r>
  <r>
    <x v="144"/>
    <x v="12"/>
    <x v="2"/>
  </r>
  <r>
    <x v="145"/>
    <x v="12"/>
    <x v="2"/>
  </r>
  <r>
    <x v="146"/>
    <x v="12"/>
    <x v="2"/>
  </r>
  <r>
    <x v="147"/>
    <x v="12"/>
    <x v="2"/>
  </r>
  <r>
    <x v="148"/>
    <x v="12"/>
    <x v="0"/>
  </r>
  <r>
    <x v="149"/>
    <x v="12"/>
    <x v="0"/>
  </r>
  <r>
    <x v="150"/>
    <x v="12"/>
    <x v="0"/>
  </r>
  <r>
    <x v="151"/>
    <x v="12"/>
    <x v="0"/>
  </r>
  <r>
    <x v="152"/>
    <x v="12"/>
    <x v="0"/>
  </r>
  <r>
    <x v="153"/>
    <x v="12"/>
    <x v="0"/>
  </r>
  <r>
    <x v="154"/>
    <x v="12"/>
    <x v="0"/>
  </r>
  <r>
    <x v="155"/>
    <x v="12"/>
    <x v="0"/>
  </r>
  <r>
    <x v="156"/>
    <x v="12"/>
    <x v="0"/>
  </r>
  <r>
    <x v="157"/>
    <x v="12"/>
    <x v="0"/>
  </r>
  <r>
    <x v="158"/>
    <x v="0"/>
    <x v="0"/>
  </r>
  <r>
    <x v="159"/>
    <x v="0"/>
    <x v="0"/>
  </r>
  <r>
    <x v="160"/>
    <x v="0"/>
    <x v="0"/>
  </r>
  <r>
    <x v="161"/>
    <x v="0"/>
    <x v="0"/>
  </r>
  <r>
    <x v="162"/>
    <x v="0"/>
    <x v="0"/>
  </r>
  <r>
    <x v="163"/>
    <x v="0"/>
    <x v="0"/>
  </r>
  <r>
    <x v="164"/>
    <x v="0"/>
    <x v="0"/>
  </r>
  <r>
    <x v="165"/>
    <x v="0"/>
    <x v="0"/>
  </r>
  <r>
    <x v="166"/>
    <x v="0"/>
    <x v="0"/>
  </r>
  <r>
    <x v="167"/>
    <x v="19"/>
    <x v="3"/>
  </r>
  <r>
    <x v="168"/>
    <x v="20"/>
    <x v="3"/>
  </r>
  <r>
    <x v="169"/>
    <x v="0"/>
    <x v="0"/>
  </r>
  <r>
    <x v="170"/>
    <x v="0"/>
    <x v="0"/>
  </r>
  <r>
    <x v="171"/>
    <x v="21"/>
    <x v="1"/>
  </r>
  <r>
    <x v="172"/>
    <x v="0"/>
    <x v="0"/>
  </r>
  <r>
    <x v="173"/>
    <x v="22"/>
    <x v="3"/>
  </r>
  <r>
    <x v="174"/>
    <x v="23"/>
    <x v="3"/>
  </r>
  <r>
    <x v="175"/>
    <x v="0"/>
    <x v="0"/>
  </r>
  <r>
    <x v="176"/>
    <x v="0"/>
    <x v="0"/>
  </r>
  <r>
    <x v="177"/>
    <x v="0"/>
    <x v="0"/>
  </r>
  <r>
    <x v="178"/>
    <x v="0"/>
    <x v="0"/>
  </r>
  <r>
    <x v="179"/>
    <x v="24"/>
    <x v="1"/>
  </r>
  <r>
    <x v="180"/>
    <x v="0"/>
    <x v="0"/>
  </r>
  <r>
    <x v="181"/>
    <x v="0"/>
    <x v="0"/>
  </r>
  <r>
    <x v="182"/>
    <x v="25"/>
    <x v="1"/>
  </r>
  <r>
    <x v="183"/>
    <x v="26"/>
    <x v="1"/>
  </r>
  <r>
    <x v="184"/>
    <x v="0"/>
    <x v="0"/>
  </r>
  <r>
    <x v="185"/>
    <x v="0"/>
    <x v="0"/>
  </r>
  <r>
    <x v="186"/>
    <x v="0"/>
    <x v="0"/>
  </r>
  <r>
    <x v="187"/>
    <x v="0"/>
    <x v="0"/>
  </r>
  <r>
    <x v="188"/>
    <x v="0"/>
    <x v="0"/>
  </r>
  <r>
    <x v="189"/>
    <x v="0"/>
    <x v="0"/>
  </r>
  <r>
    <x v="190"/>
    <x v="0"/>
    <x v="0"/>
  </r>
  <r>
    <x v="191"/>
    <x v="0"/>
    <x v="0"/>
  </r>
  <r>
    <x v="192"/>
    <x v="0"/>
    <x v="0"/>
  </r>
  <r>
    <x v="193"/>
    <x v="0"/>
    <x v="0"/>
  </r>
  <r>
    <x v="194"/>
    <x v="27"/>
    <x v="3"/>
  </r>
  <r>
    <x v="195"/>
    <x v="28"/>
    <x v="3"/>
  </r>
  <r>
    <x v="196"/>
    <x v="29"/>
    <x v="1"/>
  </r>
  <r>
    <x v="197"/>
    <x v="0"/>
    <x v="0"/>
  </r>
  <r>
    <x v="198"/>
    <x v="0"/>
    <x v="0"/>
  </r>
  <r>
    <x v="199"/>
    <x v="30"/>
    <x v="1"/>
  </r>
  <r>
    <x v="200"/>
    <x v="31"/>
    <x v="1"/>
  </r>
  <r>
    <x v="201"/>
    <x v="32"/>
    <x v="1"/>
  </r>
  <r>
    <x v="202"/>
    <x v="33"/>
    <x v="1"/>
  </r>
  <r>
    <x v="203"/>
    <x v="0"/>
    <x v="0"/>
  </r>
  <r>
    <x v="204"/>
    <x v="0"/>
    <x v="0"/>
  </r>
  <r>
    <x v="205"/>
    <x v="0"/>
    <x v="0"/>
  </r>
  <r>
    <x v="206"/>
    <x v="0"/>
    <x v="0"/>
  </r>
  <r>
    <x v="207"/>
    <x v="0"/>
    <x v="0"/>
  </r>
  <r>
    <x v="208"/>
    <x v="0"/>
    <x v="0"/>
  </r>
  <r>
    <x v="209"/>
    <x v="34"/>
    <x v="1"/>
  </r>
  <r>
    <x v="210"/>
    <x v="0"/>
    <x v="0"/>
  </r>
  <r>
    <x v="211"/>
    <x v="0"/>
    <x v="0"/>
  </r>
  <r>
    <x v="212"/>
    <x v="0"/>
    <x v="0"/>
  </r>
  <r>
    <x v="213"/>
    <x v="0"/>
    <x v="0"/>
  </r>
  <r>
    <x v="214"/>
    <x v="0"/>
    <x v="0"/>
  </r>
  <r>
    <x v="215"/>
    <x v="0"/>
    <x v="0"/>
  </r>
  <r>
    <x v="216"/>
    <x v="0"/>
    <x v="0"/>
  </r>
  <r>
    <x v="217"/>
    <x v="0"/>
    <x v="0"/>
  </r>
  <r>
    <x v="218"/>
    <x v="0"/>
    <x v="0"/>
  </r>
  <r>
    <x v="219"/>
    <x v="0"/>
    <x v="0"/>
  </r>
  <r>
    <x v="220"/>
    <x v="35"/>
    <x v="1"/>
  </r>
  <r>
    <x v="221"/>
    <x v="0"/>
    <x v="0"/>
  </r>
  <r>
    <x v="222"/>
    <x v="0"/>
    <x v="0"/>
  </r>
  <r>
    <x v="223"/>
    <x v="0"/>
    <x v="0"/>
  </r>
  <r>
    <x v="224"/>
    <x v="0"/>
    <x v="0"/>
  </r>
  <r>
    <x v="225"/>
    <x v="0"/>
    <x v="0"/>
  </r>
  <r>
    <x v="226"/>
    <x v="0"/>
    <x v="0"/>
  </r>
  <r>
    <x v="227"/>
    <x v="0"/>
    <x v="0"/>
  </r>
  <r>
    <x v="228"/>
    <x v="0"/>
    <x v="0"/>
  </r>
  <r>
    <x v="229"/>
    <x v="0"/>
    <x v="0"/>
  </r>
  <r>
    <x v="230"/>
    <x v="36"/>
    <x v="1"/>
  </r>
  <r>
    <x v="231"/>
    <x v="0"/>
    <x v="0"/>
  </r>
  <r>
    <x v="232"/>
    <x v="0"/>
    <x v="0"/>
  </r>
  <r>
    <x v="233"/>
    <x v="0"/>
    <x v="0"/>
  </r>
  <r>
    <x v="234"/>
    <x v="0"/>
    <x v="0"/>
  </r>
  <r>
    <x v="235"/>
    <x v="0"/>
    <x v="0"/>
  </r>
  <r>
    <x v="236"/>
    <x v="0"/>
    <x v="0"/>
  </r>
  <r>
    <x v="237"/>
    <x v="0"/>
    <x v="0"/>
  </r>
  <r>
    <x v="238"/>
    <x v="0"/>
    <x v="0"/>
  </r>
  <r>
    <x v="239"/>
    <x v="0"/>
    <x v="0"/>
  </r>
  <r>
    <x v="240"/>
    <x v="0"/>
    <x v="0"/>
  </r>
  <r>
    <x v="241"/>
    <x v="37"/>
    <x v="1"/>
  </r>
  <r>
    <x v="242"/>
    <x v="0"/>
    <x v="0"/>
  </r>
  <r>
    <x v="243"/>
    <x v="0"/>
    <x v="0"/>
  </r>
  <r>
    <x v="244"/>
    <x v="38"/>
    <x v="1"/>
  </r>
  <r>
    <x v="245"/>
    <x v="0"/>
    <x v="0"/>
  </r>
  <r>
    <x v="246"/>
    <x v="0"/>
    <x v="0"/>
  </r>
  <r>
    <x v="247"/>
    <x v="0"/>
    <x v="0"/>
  </r>
  <r>
    <x v="248"/>
    <x v="39"/>
    <x v="1"/>
  </r>
  <r>
    <x v="249"/>
    <x v="0"/>
    <x v="0"/>
  </r>
  <r>
    <x v="250"/>
    <x v="0"/>
    <x v="0"/>
  </r>
  <r>
    <x v="251"/>
    <x v="40"/>
    <x v="1"/>
  </r>
  <r>
    <x v="252"/>
    <x v="0"/>
    <x v="0"/>
  </r>
  <r>
    <x v="253"/>
    <x v="0"/>
    <x v="0"/>
  </r>
  <r>
    <x v="254"/>
    <x v="0"/>
    <x v="0"/>
  </r>
  <r>
    <x v="255"/>
    <x v="0"/>
    <x v="0"/>
  </r>
  <r>
    <x v="256"/>
    <x v="0"/>
    <x v="0"/>
  </r>
  <r>
    <x v="257"/>
    <x v="0"/>
    <x v="0"/>
  </r>
  <r>
    <x v="258"/>
    <x v="0"/>
    <x v="0"/>
  </r>
  <r>
    <x v="259"/>
    <x v="41"/>
    <x v="1"/>
  </r>
  <r>
    <x v="260"/>
    <x v="42"/>
    <x v="1"/>
  </r>
  <r>
    <x v="261"/>
    <x v="0"/>
    <x v="0"/>
  </r>
  <r>
    <x v="262"/>
    <x v="0"/>
    <x v="0"/>
  </r>
  <r>
    <x v="263"/>
    <x v="0"/>
    <x v="0"/>
  </r>
  <r>
    <x v="264"/>
    <x v="0"/>
    <x v="0"/>
  </r>
  <r>
    <x v="265"/>
    <x v="0"/>
    <x v="0"/>
  </r>
  <r>
    <x v="266"/>
    <x v="0"/>
    <x v="0"/>
  </r>
  <r>
    <x v="267"/>
    <x v="43"/>
    <x v="1"/>
  </r>
  <r>
    <x v="268"/>
    <x v="44"/>
    <x v="1"/>
  </r>
  <r>
    <x v="269"/>
    <x v="0"/>
    <x v="0"/>
  </r>
  <r>
    <x v="270"/>
    <x v="0"/>
    <x v="0"/>
  </r>
  <r>
    <x v="271"/>
    <x v="0"/>
    <x v="0"/>
  </r>
  <r>
    <x v="272"/>
    <x v="0"/>
    <x v="0"/>
  </r>
  <r>
    <x v="273"/>
    <x v="0"/>
    <x v="0"/>
  </r>
  <r>
    <x v="274"/>
    <x v="0"/>
    <x v="0"/>
  </r>
  <r>
    <x v="275"/>
    <x v="0"/>
    <x v="0"/>
  </r>
  <r>
    <x v="276"/>
    <x v="0"/>
    <x v="0"/>
  </r>
  <r>
    <x v="277"/>
    <x v="0"/>
    <x v="0"/>
  </r>
  <r>
    <x v="278"/>
    <x v="0"/>
    <x v="0"/>
  </r>
  <r>
    <x v="279"/>
    <x v="0"/>
    <x v="0"/>
  </r>
  <r>
    <x v="280"/>
    <x v="45"/>
    <x v="1"/>
  </r>
  <r>
    <x v="281"/>
    <x v="46"/>
    <x v="1"/>
  </r>
  <r>
    <x v="282"/>
    <x v="47"/>
    <x v="3"/>
  </r>
  <r>
    <x v="283"/>
    <x v="48"/>
    <x v="1"/>
  </r>
  <r>
    <x v="284"/>
    <x v="49"/>
    <x v="1"/>
  </r>
  <r>
    <x v="285"/>
    <x v="0"/>
    <x v="0"/>
  </r>
  <r>
    <x v="286"/>
    <x v="0"/>
    <x v="0"/>
  </r>
  <r>
    <x v="287"/>
    <x v="0"/>
    <x v="0"/>
  </r>
  <r>
    <x v="288"/>
    <x v="0"/>
    <x v="0"/>
  </r>
  <r>
    <x v="289"/>
    <x v="0"/>
    <x v="0"/>
  </r>
  <r>
    <x v="290"/>
    <x v="0"/>
    <x v="0"/>
  </r>
  <r>
    <x v="291"/>
    <x v="50"/>
    <x v="1"/>
  </r>
  <r>
    <x v="292"/>
    <x v="0"/>
    <x v="0"/>
  </r>
  <r>
    <x v="293"/>
    <x v="0"/>
    <x v="0"/>
  </r>
  <r>
    <x v="294"/>
    <x v="51"/>
    <x v="1"/>
  </r>
  <r>
    <x v="295"/>
    <x v="47"/>
    <x v="3"/>
  </r>
  <r>
    <x v="296"/>
    <x v="0"/>
    <x v="0"/>
  </r>
  <r>
    <x v="297"/>
    <x v="52"/>
    <x v="1"/>
  </r>
  <r>
    <x v="298"/>
    <x v="0"/>
    <x v="0"/>
  </r>
  <r>
    <x v="299"/>
    <x v="0"/>
    <x v="0"/>
  </r>
  <r>
    <x v="300"/>
    <x v="0"/>
    <x v="0"/>
  </r>
  <r>
    <x v="301"/>
    <x v="0"/>
    <x v="0"/>
  </r>
  <r>
    <x v="302"/>
    <x v="0"/>
    <x v="0"/>
  </r>
  <r>
    <x v="303"/>
    <x v="0"/>
    <x v="0"/>
  </r>
  <r>
    <x v="304"/>
    <x v="0"/>
    <x v="0"/>
  </r>
  <r>
    <x v="305"/>
    <x v="53"/>
    <x v="1"/>
  </r>
  <r>
    <x v="306"/>
    <x v="54"/>
    <x v="1"/>
  </r>
  <r>
    <x v="307"/>
    <x v="55"/>
    <x v="1"/>
  </r>
  <r>
    <x v="308"/>
    <x v="0"/>
    <x v="0"/>
  </r>
  <r>
    <x v="309"/>
    <x v="0"/>
    <x v="0"/>
  </r>
  <r>
    <x v="310"/>
    <x v="56"/>
    <x v="1"/>
  </r>
  <r>
    <x v="311"/>
    <x v="0"/>
    <x v="0"/>
  </r>
  <r>
    <x v="312"/>
    <x v="12"/>
    <x v="2"/>
  </r>
  <r>
    <x v="313"/>
    <x v="0"/>
    <x v="0"/>
  </r>
  <r>
    <x v="314"/>
    <x v="0"/>
    <x v="0"/>
  </r>
  <r>
    <x v="315"/>
    <x v="0"/>
    <x v="0"/>
  </r>
  <r>
    <x v="316"/>
    <x v="57"/>
    <x v="1"/>
  </r>
  <r>
    <x v="317"/>
    <x v="0"/>
    <x v="0"/>
  </r>
  <r>
    <x v="318"/>
    <x v="19"/>
    <x v="3"/>
  </r>
  <r>
    <x v="319"/>
    <x v="0"/>
    <x v="0"/>
  </r>
  <r>
    <x v="320"/>
    <x v="0"/>
    <x v="0"/>
  </r>
  <r>
    <x v="321"/>
    <x v="0"/>
    <x v="0"/>
  </r>
  <r>
    <x v="322"/>
    <x v="0"/>
    <x v="0"/>
  </r>
  <r>
    <x v="323"/>
    <x v="58"/>
    <x v="1"/>
  </r>
  <r>
    <x v="324"/>
    <x v="0"/>
    <x v="0"/>
  </r>
  <r>
    <x v="325"/>
    <x v="0"/>
    <x v="0"/>
  </r>
  <r>
    <x v="326"/>
    <x v="0"/>
    <x v="0"/>
  </r>
  <r>
    <x v="327"/>
    <x v="59"/>
    <x v="1"/>
  </r>
  <r>
    <x v="328"/>
    <x v="0"/>
    <x v="0"/>
  </r>
  <r>
    <x v="329"/>
    <x v="60"/>
    <x v="1"/>
  </r>
  <r>
    <x v="330"/>
    <x v="0"/>
    <x v="0"/>
  </r>
  <r>
    <x v="331"/>
    <x v="61"/>
    <x v="1"/>
  </r>
  <r>
    <x v="332"/>
    <x v="62"/>
    <x v="1"/>
  </r>
  <r>
    <x v="333"/>
    <x v="12"/>
    <x v="2"/>
  </r>
  <r>
    <x v="334"/>
    <x v="0"/>
    <x v="0"/>
  </r>
  <r>
    <x v="335"/>
    <x v="63"/>
    <x v="1"/>
  </r>
  <r>
    <x v="336"/>
    <x v="64"/>
    <x v="1"/>
  </r>
  <r>
    <x v="337"/>
    <x v="0"/>
    <x v="0"/>
  </r>
  <r>
    <x v="338"/>
    <x v="0"/>
    <x v="0"/>
  </r>
  <r>
    <x v="339"/>
    <x v="0"/>
    <x v="0"/>
  </r>
  <r>
    <x v="340"/>
    <x v="0"/>
    <x v="0"/>
  </r>
  <r>
    <x v="341"/>
    <x v="0"/>
    <x v="0"/>
  </r>
  <r>
    <x v="342"/>
    <x v="0"/>
    <x v="0"/>
  </r>
  <r>
    <x v="343"/>
    <x v="0"/>
    <x v="0"/>
  </r>
  <r>
    <x v="344"/>
    <x v="65"/>
    <x v="1"/>
  </r>
  <r>
    <x v="345"/>
    <x v="66"/>
    <x v="1"/>
  </r>
  <r>
    <x v="346"/>
    <x v="0"/>
    <x v="0"/>
  </r>
  <r>
    <x v="347"/>
    <x v="0"/>
    <x v="0"/>
  </r>
  <r>
    <x v="348"/>
    <x v="22"/>
    <x v="3"/>
  </r>
  <r>
    <x v="349"/>
    <x v="0"/>
    <x v="0"/>
  </r>
  <r>
    <x v="350"/>
    <x v="67"/>
    <x v="1"/>
  </r>
  <r>
    <x v="351"/>
    <x v="68"/>
    <x v="3"/>
  </r>
  <r>
    <x v="352"/>
    <x v="0"/>
    <x v="0"/>
  </r>
  <r>
    <x v="353"/>
    <x v="0"/>
    <x v="0"/>
  </r>
  <r>
    <x v="354"/>
    <x v="0"/>
    <x v="0"/>
  </r>
  <r>
    <x v="355"/>
    <x v="0"/>
    <x v="0"/>
  </r>
  <r>
    <x v="356"/>
    <x v="69"/>
    <x v="1"/>
  </r>
  <r>
    <x v="357"/>
    <x v="0"/>
    <x v="0"/>
  </r>
  <r>
    <x v="358"/>
    <x v="70"/>
    <x v="1"/>
  </r>
  <r>
    <x v="359"/>
    <x v="0"/>
    <x v="0"/>
  </r>
  <r>
    <x v="360"/>
    <x v="71"/>
    <x v="1"/>
  </r>
  <r>
    <x v="361"/>
    <x v="72"/>
    <x v="1"/>
  </r>
  <r>
    <x v="362"/>
    <x v="0"/>
    <x v="0"/>
  </r>
  <r>
    <x v="363"/>
    <x v="0"/>
    <x v="0"/>
  </r>
  <r>
    <x v="364"/>
    <x v="27"/>
    <x v="3"/>
  </r>
  <r>
    <x v="365"/>
    <x v="73"/>
    <x v="3"/>
  </r>
  <r>
    <x v="366"/>
    <x v="0"/>
    <x v="0"/>
  </r>
  <r>
    <x v="367"/>
    <x v="0"/>
    <x v="0"/>
  </r>
  <r>
    <x v="368"/>
    <x v="74"/>
    <x v="1"/>
  </r>
  <r>
    <x v="369"/>
    <x v="0"/>
    <x v="0"/>
  </r>
  <r>
    <x v="370"/>
    <x v="0"/>
    <x v="0"/>
  </r>
  <r>
    <x v="371"/>
    <x v="0"/>
    <x v="0"/>
  </r>
  <r>
    <x v="372"/>
    <x v="0"/>
    <x v="0"/>
  </r>
  <r>
    <x v="373"/>
    <x v="75"/>
    <x v="1"/>
  </r>
  <r>
    <x v="374"/>
    <x v="76"/>
    <x v="3"/>
  </r>
  <r>
    <x v="375"/>
    <x v="0"/>
    <x v="0"/>
  </r>
  <r>
    <x v="376"/>
    <x v="0"/>
    <x v="0"/>
  </r>
  <r>
    <x v="377"/>
    <x v="77"/>
    <x v="1"/>
  </r>
  <r>
    <x v="378"/>
    <x v="0"/>
    <x v="0"/>
  </r>
  <r>
    <x v="379"/>
    <x v="0"/>
    <x v="0"/>
  </r>
  <r>
    <x v="380"/>
    <x v="0"/>
    <x v="0"/>
  </r>
  <r>
    <x v="381"/>
    <x v="78"/>
    <x v="1"/>
  </r>
  <r>
    <x v="382"/>
    <x v="0"/>
    <x v="0"/>
  </r>
  <r>
    <x v="383"/>
    <x v="0"/>
    <x v="0"/>
  </r>
  <r>
    <x v="384"/>
    <x v="0"/>
    <x v="0"/>
  </r>
  <r>
    <x v="385"/>
    <x v="79"/>
    <x v="1"/>
  </r>
  <r>
    <x v="386"/>
    <x v="0"/>
    <x v="0"/>
  </r>
  <r>
    <x v="387"/>
    <x v="0"/>
    <x v="0"/>
  </r>
  <r>
    <x v="388"/>
    <x v="80"/>
    <x v="1"/>
  </r>
  <r>
    <x v="389"/>
    <x v="81"/>
    <x v="1"/>
  </r>
  <r>
    <x v="390"/>
    <x v="0"/>
    <x v="0"/>
  </r>
  <r>
    <x v="391"/>
    <x v="0"/>
    <x v="0"/>
  </r>
  <r>
    <x v="392"/>
    <x v="82"/>
    <x v="1"/>
  </r>
  <r>
    <x v="393"/>
    <x v="83"/>
    <x v="1"/>
  </r>
  <r>
    <x v="394"/>
    <x v="0"/>
    <x v="0"/>
  </r>
  <r>
    <x v="395"/>
    <x v="0"/>
    <x v="0"/>
  </r>
  <r>
    <x v="396"/>
    <x v="0"/>
    <x v="0"/>
  </r>
  <r>
    <x v="397"/>
    <x v="0"/>
    <x v="0"/>
  </r>
  <r>
    <x v="398"/>
    <x v="0"/>
    <x v="0"/>
  </r>
  <r>
    <x v="399"/>
    <x v="84"/>
    <x v="1"/>
  </r>
  <r>
    <x v="400"/>
    <x v="0"/>
    <x v="0"/>
  </r>
  <r>
    <x v="401"/>
    <x v="0"/>
    <x v="0"/>
  </r>
  <r>
    <x v="402"/>
    <x v="85"/>
    <x v="1"/>
  </r>
  <r>
    <x v="403"/>
    <x v="0"/>
    <x v="0"/>
  </r>
  <r>
    <x v="404"/>
    <x v="86"/>
    <x v="1"/>
  </r>
  <r>
    <x v="405"/>
    <x v="0"/>
    <x v="0"/>
  </r>
  <r>
    <x v="406"/>
    <x v="87"/>
    <x v="1"/>
  </r>
  <r>
    <x v="407"/>
    <x v="0"/>
    <x v="0"/>
  </r>
  <r>
    <x v="408"/>
    <x v="0"/>
    <x v="0"/>
  </r>
  <r>
    <x v="409"/>
    <x v="0"/>
    <x v="0"/>
  </r>
  <r>
    <x v="410"/>
    <x v="0"/>
    <x v="0"/>
  </r>
  <r>
    <x v="411"/>
    <x v="88"/>
    <x v="1"/>
  </r>
  <r>
    <x v="412"/>
    <x v="89"/>
    <x v="1"/>
  </r>
  <r>
    <x v="413"/>
    <x v="0"/>
    <x v="0"/>
  </r>
  <r>
    <x v="414"/>
    <x v="0"/>
    <x v="0"/>
  </r>
  <r>
    <x v="415"/>
    <x v="0"/>
    <x v="0"/>
  </r>
  <r>
    <x v="416"/>
    <x v="0"/>
    <x v="0"/>
  </r>
  <r>
    <x v="417"/>
    <x v="0"/>
    <x v="0"/>
  </r>
  <r>
    <x v="418"/>
    <x v="12"/>
    <x v="0"/>
  </r>
  <r>
    <x v="419"/>
    <x v="12"/>
    <x v="0"/>
  </r>
  <r>
    <x v="420"/>
    <x v="0"/>
    <x v="0"/>
  </r>
  <r>
    <x v="421"/>
    <x v="0"/>
    <x v="0"/>
  </r>
  <r>
    <x v="422"/>
    <x v="0"/>
    <x v="0"/>
  </r>
  <r>
    <x v="423"/>
    <x v="0"/>
    <x v="0"/>
  </r>
  <r>
    <x v="424"/>
    <x v="0"/>
    <x v="0"/>
  </r>
  <r>
    <x v="425"/>
    <x v="90"/>
    <x v="1"/>
  </r>
  <r>
    <x v="426"/>
    <x v="0"/>
    <x v="0"/>
  </r>
  <r>
    <x v="427"/>
    <x v="0"/>
    <x v="0"/>
  </r>
  <r>
    <x v="428"/>
    <x v="91"/>
    <x v="1"/>
  </r>
  <r>
    <x v="429"/>
    <x v="92"/>
    <x v="3"/>
  </r>
  <r>
    <x v="430"/>
    <x v="0"/>
    <x v="0"/>
  </r>
  <r>
    <x v="431"/>
    <x v="0"/>
    <x v="0"/>
  </r>
  <r>
    <x v="432"/>
    <x v="0"/>
    <x v="0"/>
  </r>
  <r>
    <x v="433"/>
    <x v="0"/>
    <x v="0"/>
  </r>
  <r>
    <x v="434"/>
    <x v="0"/>
    <x v="0"/>
  </r>
  <r>
    <x v="435"/>
    <x v="93"/>
    <x v="1"/>
  </r>
  <r>
    <x v="436"/>
    <x v="94"/>
    <x v="1"/>
  </r>
  <r>
    <x v="437"/>
    <x v="0"/>
    <x v="0"/>
  </r>
  <r>
    <x v="438"/>
    <x v="0"/>
    <x v="0"/>
  </r>
  <r>
    <x v="439"/>
    <x v="0"/>
    <x v="0"/>
  </r>
  <r>
    <x v="440"/>
    <x v="0"/>
    <x v="0"/>
  </r>
  <r>
    <x v="441"/>
    <x v="0"/>
    <x v="0"/>
  </r>
  <r>
    <x v="442"/>
    <x v="0"/>
    <x v="0"/>
  </r>
  <r>
    <x v="443"/>
    <x v="0"/>
    <x v="0"/>
  </r>
  <r>
    <x v="444"/>
    <x v="0"/>
    <x v="0"/>
  </r>
  <r>
    <x v="445"/>
    <x v="0"/>
    <x v="0"/>
  </r>
  <r>
    <x v="446"/>
    <x v="0"/>
    <x v="0"/>
  </r>
  <r>
    <x v="447"/>
    <x v="0"/>
    <x v="0"/>
  </r>
  <r>
    <x v="448"/>
    <x v="0"/>
    <x v="0"/>
  </r>
  <r>
    <x v="449"/>
    <x v="0"/>
    <x v="0"/>
  </r>
  <r>
    <x v="450"/>
    <x v="0"/>
    <x v="0"/>
  </r>
  <r>
    <x v="451"/>
    <x v="0"/>
    <x v="0"/>
  </r>
  <r>
    <x v="452"/>
    <x v="0"/>
    <x v="0"/>
  </r>
  <r>
    <x v="453"/>
    <x v="0"/>
    <x v="0"/>
  </r>
  <r>
    <x v="454"/>
    <x v="0"/>
    <x v="0"/>
  </r>
  <r>
    <x v="455"/>
    <x v="0"/>
    <x v="0"/>
  </r>
  <r>
    <x v="456"/>
    <x v="0"/>
    <x v="0"/>
  </r>
  <r>
    <x v="457"/>
    <x v="0"/>
    <x v="0"/>
  </r>
  <r>
    <x v="458"/>
    <x v="0"/>
    <x v="0"/>
  </r>
  <r>
    <x v="459"/>
    <x v="0"/>
    <x v="0"/>
  </r>
  <r>
    <x v="460"/>
    <x v="0"/>
    <x v="0"/>
  </r>
  <r>
    <x v="461"/>
    <x v="0"/>
    <x v="0"/>
  </r>
  <r>
    <x v="462"/>
    <x v="0"/>
    <x v="0"/>
  </r>
  <r>
    <x v="463"/>
    <x v="0"/>
    <x v="0"/>
  </r>
  <r>
    <x v="464"/>
    <x v="0"/>
    <x v="0"/>
  </r>
  <r>
    <x v="465"/>
    <x v="0"/>
    <x v="0"/>
  </r>
  <r>
    <x v="466"/>
    <x v="0"/>
    <x v="0"/>
  </r>
  <r>
    <x v="467"/>
    <x v="0"/>
    <x v="0"/>
  </r>
  <r>
    <x v="468"/>
    <x v="0"/>
    <x v="0"/>
  </r>
  <r>
    <x v="469"/>
    <x v="0"/>
    <x v="0"/>
  </r>
  <r>
    <x v="470"/>
    <x v="0"/>
    <x v="0"/>
  </r>
  <r>
    <x v="471"/>
    <x v="0"/>
    <x v="0"/>
  </r>
  <r>
    <x v="472"/>
    <x v="95"/>
    <x v="1"/>
  </r>
  <r>
    <x v="473"/>
    <x v="0"/>
    <x v="0"/>
  </r>
  <r>
    <x v="474"/>
    <x v="96"/>
    <x v="1"/>
  </r>
  <r>
    <x v="475"/>
    <x v="97"/>
    <x v="1"/>
  </r>
  <r>
    <x v="476"/>
    <x v="98"/>
    <x v="1"/>
  </r>
  <r>
    <x v="477"/>
    <x v="0"/>
    <x v="0"/>
  </r>
  <r>
    <x v="478"/>
    <x v="0"/>
    <x v="0"/>
  </r>
  <r>
    <x v="479"/>
    <x v="0"/>
    <x v="0"/>
  </r>
  <r>
    <x v="480"/>
    <x v="0"/>
    <x v="0"/>
  </r>
  <r>
    <x v="481"/>
    <x v="99"/>
    <x v="1"/>
  </r>
  <r>
    <x v="482"/>
    <x v="0"/>
    <x v="0"/>
  </r>
  <r>
    <x v="483"/>
    <x v="100"/>
    <x v="1"/>
  </r>
  <r>
    <x v="484"/>
    <x v="0"/>
    <x v="0"/>
  </r>
  <r>
    <x v="485"/>
    <x v="0"/>
    <x v="0"/>
  </r>
  <r>
    <x v="486"/>
    <x v="101"/>
    <x v="1"/>
  </r>
  <r>
    <x v="487"/>
    <x v="102"/>
    <x v="1"/>
  </r>
  <r>
    <x v="488"/>
    <x v="103"/>
    <x v="1"/>
  </r>
  <r>
    <x v="489"/>
    <x v="104"/>
    <x v="1"/>
  </r>
  <r>
    <x v="490"/>
    <x v="0"/>
    <x v="0"/>
  </r>
  <r>
    <x v="491"/>
    <x v="105"/>
    <x v="1"/>
  </r>
  <r>
    <x v="492"/>
    <x v="0"/>
    <x v="0"/>
  </r>
  <r>
    <x v="493"/>
    <x v="106"/>
    <x v="1"/>
  </r>
  <r>
    <x v="494"/>
    <x v="0"/>
    <x v="0"/>
  </r>
  <r>
    <x v="495"/>
    <x v="0"/>
    <x v="0"/>
  </r>
  <r>
    <x v="496"/>
    <x v="0"/>
    <x v="0"/>
  </r>
  <r>
    <x v="497"/>
    <x v="0"/>
    <x v="0"/>
  </r>
  <r>
    <x v="498"/>
    <x v="12"/>
    <x v="2"/>
  </r>
  <r>
    <x v="499"/>
    <x v="12"/>
    <x v="2"/>
  </r>
  <r>
    <x v="500"/>
    <x v="12"/>
    <x v="2"/>
  </r>
  <r>
    <x v="501"/>
    <x v="12"/>
    <x v="2"/>
  </r>
  <r>
    <x v="502"/>
    <x v="12"/>
    <x v="2"/>
  </r>
  <r>
    <x v="503"/>
    <x v="12"/>
    <x v="2"/>
  </r>
  <r>
    <x v="504"/>
    <x v="12"/>
    <x v="2"/>
  </r>
  <r>
    <x v="505"/>
    <x v="22"/>
    <x v="3"/>
  </r>
  <r>
    <x v="506"/>
    <x v="0"/>
    <x v="0"/>
  </r>
  <r>
    <x v="507"/>
    <x v="12"/>
    <x v="2"/>
  </r>
  <r>
    <x v="508"/>
    <x v="12"/>
    <x v="2"/>
  </r>
  <r>
    <x v="509"/>
    <x v="12"/>
    <x v="2"/>
  </r>
  <r>
    <x v="510"/>
    <x v="0"/>
    <x v="0"/>
  </r>
  <r>
    <x v="511"/>
    <x v="0"/>
    <x v="0"/>
  </r>
  <r>
    <x v="512"/>
    <x v="0"/>
    <x v="0"/>
  </r>
  <r>
    <x v="513"/>
    <x v="0"/>
    <x v="0"/>
  </r>
  <r>
    <x v="514"/>
    <x v="0"/>
    <x v="0"/>
  </r>
  <r>
    <x v="515"/>
    <x v="0"/>
    <x v="0"/>
  </r>
  <r>
    <x v="516"/>
    <x v="0"/>
    <x v="0"/>
  </r>
  <r>
    <x v="517"/>
    <x v="107"/>
    <x v="1"/>
  </r>
  <r>
    <x v="518"/>
    <x v="0"/>
    <x v="0"/>
  </r>
  <r>
    <x v="519"/>
    <x v="0"/>
    <x v="0"/>
  </r>
  <r>
    <x v="520"/>
    <x v="0"/>
    <x v="0"/>
  </r>
  <r>
    <x v="521"/>
    <x v="0"/>
    <x v="0"/>
  </r>
  <r>
    <x v="522"/>
    <x v="0"/>
    <x v="0"/>
  </r>
  <r>
    <x v="523"/>
    <x v="0"/>
    <x v="0"/>
  </r>
  <r>
    <x v="524"/>
    <x v="0"/>
    <x v="0"/>
  </r>
  <r>
    <x v="525"/>
    <x v="0"/>
    <x v="0"/>
  </r>
  <r>
    <x v="526"/>
    <x v="0"/>
    <x v="0"/>
  </r>
  <r>
    <x v="527"/>
    <x v="0"/>
    <x v="0"/>
  </r>
  <r>
    <x v="528"/>
    <x v="0"/>
    <x v="0"/>
  </r>
  <r>
    <x v="529"/>
    <x v="0"/>
    <x v="0"/>
  </r>
  <r>
    <x v="530"/>
    <x v="0"/>
    <x v="0"/>
  </r>
  <r>
    <x v="531"/>
    <x v="0"/>
    <x v="0"/>
  </r>
  <r>
    <x v="532"/>
    <x v="108"/>
    <x v="1"/>
  </r>
  <r>
    <x v="533"/>
    <x v="0"/>
    <x v="0"/>
  </r>
  <r>
    <x v="534"/>
    <x v="0"/>
    <x v="0"/>
  </r>
  <r>
    <x v="535"/>
    <x v="0"/>
    <x v="0"/>
  </r>
  <r>
    <x v="536"/>
    <x v="0"/>
    <x v="0"/>
  </r>
  <r>
    <x v="537"/>
    <x v="109"/>
    <x v="1"/>
  </r>
  <r>
    <x v="538"/>
    <x v="0"/>
    <x v="0"/>
  </r>
  <r>
    <x v="539"/>
    <x v="0"/>
    <x v="0"/>
  </r>
  <r>
    <x v="540"/>
    <x v="0"/>
    <x v="0"/>
  </r>
  <r>
    <x v="541"/>
    <x v="0"/>
    <x v="0"/>
  </r>
  <r>
    <x v="542"/>
    <x v="0"/>
    <x v="0"/>
  </r>
  <r>
    <x v="543"/>
    <x v="0"/>
    <x v="0"/>
  </r>
  <r>
    <x v="544"/>
    <x v="0"/>
    <x v="0"/>
  </r>
  <r>
    <x v="545"/>
    <x v="0"/>
    <x v="0"/>
  </r>
  <r>
    <x v="546"/>
    <x v="0"/>
    <x v="0"/>
  </r>
  <r>
    <x v="547"/>
    <x v="0"/>
    <x v="0"/>
  </r>
  <r>
    <x v="548"/>
    <x v="0"/>
    <x v="0"/>
  </r>
  <r>
    <x v="549"/>
    <x v="0"/>
    <x v="0"/>
  </r>
  <r>
    <x v="550"/>
    <x v="0"/>
    <x v="0"/>
  </r>
  <r>
    <x v="551"/>
    <x v="0"/>
    <x v="0"/>
  </r>
  <r>
    <x v="552"/>
    <x v="0"/>
    <x v="0"/>
  </r>
  <r>
    <x v="553"/>
    <x v="0"/>
    <x v="0"/>
  </r>
  <r>
    <x v="554"/>
    <x v="0"/>
    <x v="0"/>
  </r>
  <r>
    <x v="555"/>
    <x v="0"/>
    <x v="0"/>
  </r>
  <r>
    <x v="556"/>
    <x v="0"/>
    <x v="0"/>
  </r>
  <r>
    <x v="557"/>
    <x v="0"/>
    <x v="0"/>
  </r>
  <r>
    <x v="558"/>
    <x v="0"/>
    <x v="0"/>
  </r>
  <r>
    <x v="559"/>
    <x v="0"/>
    <x v="0"/>
  </r>
  <r>
    <x v="560"/>
    <x v="0"/>
    <x v="0"/>
  </r>
  <r>
    <x v="561"/>
    <x v="0"/>
    <x v="0"/>
  </r>
  <r>
    <x v="562"/>
    <x v="0"/>
    <x v="0"/>
  </r>
  <r>
    <x v="563"/>
    <x v="0"/>
    <x v="0"/>
  </r>
  <r>
    <x v="564"/>
    <x v="0"/>
    <x v="0"/>
  </r>
  <r>
    <x v="565"/>
    <x v="0"/>
    <x v="0"/>
  </r>
  <r>
    <x v="566"/>
    <x v="0"/>
    <x v="0"/>
  </r>
  <r>
    <x v="567"/>
    <x v="110"/>
    <x v="1"/>
  </r>
  <r>
    <x v="568"/>
    <x v="0"/>
    <x v="0"/>
  </r>
  <r>
    <x v="569"/>
    <x v="111"/>
    <x v="3"/>
  </r>
  <r>
    <x v="570"/>
    <x v="112"/>
    <x v="1"/>
  </r>
  <r>
    <x v="571"/>
    <x v="113"/>
    <x v="1"/>
  </r>
  <r>
    <x v="572"/>
    <x v="0"/>
    <x v="0"/>
  </r>
  <r>
    <x v="573"/>
    <x v="0"/>
    <x v="0"/>
  </r>
  <r>
    <x v="574"/>
    <x v="0"/>
    <x v="0"/>
  </r>
  <r>
    <x v="575"/>
    <x v="0"/>
    <x v="0"/>
  </r>
  <r>
    <x v="576"/>
    <x v="0"/>
    <x v="0"/>
  </r>
  <r>
    <x v="577"/>
    <x v="0"/>
    <x v="0"/>
  </r>
  <r>
    <x v="578"/>
    <x v="114"/>
    <x v="3"/>
  </r>
  <r>
    <x v="579"/>
    <x v="115"/>
    <x v="1"/>
  </r>
  <r>
    <x v="580"/>
    <x v="116"/>
    <x v="3"/>
  </r>
  <r>
    <x v="581"/>
    <x v="0"/>
    <x v="0"/>
  </r>
  <r>
    <x v="582"/>
    <x v="0"/>
    <x v="0"/>
  </r>
  <r>
    <x v="583"/>
    <x v="0"/>
    <x v="0"/>
  </r>
  <r>
    <x v="584"/>
    <x v="0"/>
    <x v="0"/>
  </r>
  <r>
    <x v="585"/>
    <x v="0"/>
    <x v="0"/>
  </r>
  <r>
    <x v="586"/>
    <x v="0"/>
    <x v="0"/>
  </r>
  <r>
    <x v="587"/>
    <x v="0"/>
    <x v="0"/>
  </r>
  <r>
    <x v="588"/>
    <x v="0"/>
    <x v="0"/>
  </r>
  <r>
    <x v="589"/>
    <x v="0"/>
    <x v="0"/>
  </r>
  <r>
    <x v="590"/>
    <x v="0"/>
    <x v="0"/>
  </r>
  <r>
    <x v="591"/>
    <x v="0"/>
    <x v="0"/>
  </r>
  <r>
    <x v="592"/>
    <x v="0"/>
    <x v="0"/>
  </r>
  <r>
    <x v="593"/>
    <x v="0"/>
    <x v="0"/>
  </r>
  <r>
    <x v="594"/>
    <x v="0"/>
    <x v="0"/>
  </r>
  <r>
    <x v="595"/>
    <x v="0"/>
    <x v="0"/>
  </r>
  <r>
    <x v="596"/>
    <x v="0"/>
    <x v="0"/>
  </r>
  <r>
    <x v="597"/>
    <x v="0"/>
    <x v="0"/>
  </r>
  <r>
    <x v="598"/>
    <x v="0"/>
    <x v="0"/>
  </r>
  <r>
    <x v="599"/>
    <x v="0"/>
    <x v="0"/>
  </r>
  <r>
    <x v="600"/>
    <x v="0"/>
    <x v="0"/>
  </r>
  <r>
    <x v="601"/>
    <x v="0"/>
    <x v="0"/>
  </r>
  <r>
    <x v="602"/>
    <x v="0"/>
    <x v="0"/>
  </r>
  <r>
    <x v="603"/>
    <x v="0"/>
    <x v="0"/>
  </r>
  <r>
    <x v="604"/>
    <x v="0"/>
    <x v="0"/>
  </r>
  <r>
    <x v="605"/>
    <x v="0"/>
    <x v="0"/>
  </r>
  <r>
    <x v="606"/>
    <x v="0"/>
    <x v="0"/>
  </r>
  <r>
    <x v="607"/>
    <x v="0"/>
    <x v="0"/>
  </r>
  <r>
    <x v="608"/>
    <x v="0"/>
    <x v="0"/>
  </r>
  <r>
    <x v="609"/>
    <x v="0"/>
    <x v="0"/>
  </r>
  <r>
    <x v="610"/>
    <x v="117"/>
    <x v="1"/>
  </r>
  <r>
    <x v="611"/>
    <x v="118"/>
    <x v="1"/>
  </r>
  <r>
    <x v="612"/>
    <x v="0"/>
    <x v="0"/>
  </r>
  <r>
    <x v="613"/>
    <x v="119"/>
    <x v="1"/>
  </r>
  <r>
    <x v="614"/>
    <x v="0"/>
    <x v="0"/>
  </r>
  <r>
    <x v="615"/>
    <x v="120"/>
    <x v="1"/>
  </r>
  <r>
    <x v="616"/>
    <x v="0"/>
    <x v="0"/>
  </r>
  <r>
    <x v="617"/>
    <x v="121"/>
    <x v="1"/>
  </r>
  <r>
    <x v="618"/>
    <x v="0"/>
    <x v="0"/>
  </r>
  <r>
    <x v="619"/>
    <x v="0"/>
    <x v="0"/>
  </r>
  <r>
    <x v="620"/>
    <x v="0"/>
    <x v="0"/>
  </r>
  <r>
    <x v="621"/>
    <x v="122"/>
    <x v="1"/>
  </r>
  <r>
    <x v="622"/>
    <x v="0"/>
    <x v="0"/>
  </r>
  <r>
    <x v="623"/>
    <x v="123"/>
    <x v="1"/>
  </r>
  <r>
    <x v="624"/>
    <x v="0"/>
    <x v="0"/>
  </r>
  <r>
    <x v="625"/>
    <x v="0"/>
    <x v="0"/>
  </r>
  <r>
    <x v="626"/>
    <x v="0"/>
    <x v="0"/>
  </r>
  <r>
    <x v="627"/>
    <x v="0"/>
    <x v="0"/>
  </r>
  <r>
    <x v="628"/>
    <x v="0"/>
    <x v="0"/>
  </r>
  <r>
    <x v="629"/>
    <x v="0"/>
    <x v="0"/>
  </r>
  <r>
    <x v="630"/>
    <x v="0"/>
    <x v="0"/>
  </r>
  <r>
    <x v="631"/>
    <x v="0"/>
    <x v="0"/>
  </r>
  <r>
    <x v="632"/>
    <x v="124"/>
    <x v="1"/>
  </r>
  <r>
    <x v="633"/>
    <x v="0"/>
    <x v="0"/>
  </r>
  <r>
    <x v="634"/>
    <x v="0"/>
    <x v="0"/>
  </r>
  <r>
    <x v="635"/>
    <x v="125"/>
    <x v="1"/>
  </r>
  <r>
    <x v="636"/>
    <x v="0"/>
    <x v="0"/>
  </r>
  <r>
    <x v="637"/>
    <x v="0"/>
    <x v="0"/>
  </r>
  <r>
    <x v="638"/>
    <x v="126"/>
    <x v="1"/>
  </r>
  <r>
    <x v="639"/>
    <x v="20"/>
    <x v="3"/>
  </r>
  <r>
    <x v="640"/>
    <x v="127"/>
    <x v="3"/>
  </r>
  <r>
    <x v="641"/>
    <x v="0"/>
    <x v="0"/>
  </r>
  <r>
    <x v="642"/>
    <x v="0"/>
    <x v="0"/>
  </r>
  <r>
    <x v="643"/>
    <x v="128"/>
    <x v="1"/>
  </r>
  <r>
    <x v="644"/>
    <x v="0"/>
    <x v="0"/>
  </r>
  <r>
    <x v="645"/>
    <x v="0"/>
    <x v="0"/>
  </r>
  <r>
    <x v="646"/>
    <x v="129"/>
    <x v="1"/>
  </r>
  <r>
    <x v="647"/>
    <x v="0"/>
    <x v="0"/>
  </r>
  <r>
    <x v="648"/>
    <x v="0"/>
    <x v="0"/>
  </r>
  <r>
    <x v="649"/>
    <x v="0"/>
    <x v="0"/>
  </r>
  <r>
    <x v="650"/>
    <x v="0"/>
    <x v="0"/>
  </r>
  <r>
    <x v="651"/>
    <x v="0"/>
    <x v="0"/>
  </r>
  <r>
    <x v="652"/>
    <x v="0"/>
    <x v="0"/>
  </r>
  <r>
    <x v="653"/>
    <x v="0"/>
    <x v="0"/>
  </r>
  <r>
    <x v="654"/>
    <x v="0"/>
    <x v="0"/>
  </r>
  <r>
    <x v="655"/>
    <x v="130"/>
    <x v="1"/>
  </r>
  <r>
    <x v="656"/>
    <x v="131"/>
    <x v="1"/>
  </r>
  <r>
    <x v="657"/>
    <x v="132"/>
    <x v="1"/>
  </r>
  <r>
    <x v="658"/>
    <x v="0"/>
    <x v="0"/>
  </r>
  <r>
    <x v="659"/>
    <x v="0"/>
    <x v="0"/>
  </r>
  <r>
    <x v="660"/>
    <x v="0"/>
    <x v="0"/>
  </r>
  <r>
    <x v="661"/>
    <x v="0"/>
    <x v="0"/>
  </r>
  <r>
    <x v="662"/>
    <x v="0"/>
    <x v="0"/>
  </r>
  <r>
    <x v="663"/>
    <x v="0"/>
    <x v="0"/>
  </r>
  <r>
    <x v="664"/>
    <x v="133"/>
    <x v="1"/>
  </r>
  <r>
    <x v="665"/>
    <x v="134"/>
    <x v="1"/>
  </r>
  <r>
    <x v="666"/>
    <x v="0"/>
    <x v="0"/>
  </r>
  <r>
    <x v="667"/>
    <x v="0"/>
    <x v="0"/>
  </r>
  <r>
    <x v="668"/>
    <x v="0"/>
    <x v="0"/>
  </r>
  <r>
    <x v="669"/>
    <x v="0"/>
    <x v="0"/>
  </r>
  <r>
    <x v="670"/>
    <x v="0"/>
    <x v="0"/>
  </r>
  <r>
    <x v="671"/>
    <x v="0"/>
    <x v="0"/>
  </r>
  <r>
    <x v="672"/>
    <x v="0"/>
    <x v="0"/>
  </r>
  <r>
    <x v="673"/>
    <x v="0"/>
    <x v="0"/>
  </r>
  <r>
    <x v="674"/>
    <x v="0"/>
    <x v="0"/>
  </r>
  <r>
    <x v="675"/>
    <x v="0"/>
    <x v="0"/>
  </r>
  <r>
    <x v="676"/>
    <x v="0"/>
    <x v="0"/>
  </r>
  <r>
    <x v="677"/>
    <x v="0"/>
    <x v="0"/>
  </r>
  <r>
    <x v="678"/>
    <x v="0"/>
    <x v="0"/>
  </r>
  <r>
    <x v="679"/>
    <x v="0"/>
    <x v="0"/>
  </r>
  <r>
    <x v="680"/>
    <x v="0"/>
    <x v="0"/>
  </r>
  <r>
    <x v="681"/>
    <x v="0"/>
    <x v="0"/>
  </r>
  <r>
    <x v="682"/>
    <x v="0"/>
    <x v="0"/>
  </r>
  <r>
    <x v="683"/>
    <x v="0"/>
    <x v="0"/>
  </r>
  <r>
    <x v="684"/>
    <x v="135"/>
    <x v="1"/>
  </r>
  <r>
    <x v="685"/>
    <x v="0"/>
    <x v="0"/>
  </r>
  <r>
    <x v="686"/>
    <x v="0"/>
    <x v="0"/>
  </r>
  <r>
    <x v="687"/>
    <x v="0"/>
    <x v="0"/>
  </r>
  <r>
    <x v="688"/>
    <x v="0"/>
    <x v="0"/>
  </r>
  <r>
    <x v="689"/>
    <x v="0"/>
    <x v="0"/>
  </r>
  <r>
    <x v="690"/>
    <x v="0"/>
    <x v="0"/>
  </r>
  <r>
    <x v="691"/>
    <x v="0"/>
    <x v="0"/>
  </r>
  <r>
    <x v="692"/>
    <x v="0"/>
    <x v="0"/>
  </r>
  <r>
    <x v="693"/>
    <x v="0"/>
    <x v="0"/>
  </r>
  <r>
    <x v="694"/>
    <x v="0"/>
    <x v="0"/>
  </r>
  <r>
    <x v="695"/>
    <x v="0"/>
    <x v="0"/>
  </r>
  <r>
    <x v="696"/>
    <x v="136"/>
    <x v="1"/>
  </r>
  <r>
    <x v="697"/>
    <x v="0"/>
    <x v="0"/>
  </r>
  <r>
    <x v="698"/>
    <x v="12"/>
    <x v="2"/>
  </r>
  <r>
    <x v="699"/>
    <x v="0"/>
    <x v="0"/>
  </r>
  <r>
    <x v="700"/>
    <x v="137"/>
    <x v="3"/>
  </r>
  <r>
    <x v="701"/>
    <x v="62"/>
    <x v="1"/>
  </r>
  <r>
    <x v="702"/>
    <x v="0"/>
    <x v="0"/>
  </r>
  <r>
    <x v="703"/>
    <x v="0"/>
    <x v="0"/>
  </r>
  <r>
    <x v="704"/>
    <x v="0"/>
    <x v="0"/>
  </r>
  <r>
    <x v="705"/>
    <x v="0"/>
    <x v="0"/>
  </r>
  <r>
    <x v="706"/>
    <x v="0"/>
    <x v="0"/>
  </r>
  <r>
    <x v="707"/>
    <x v="0"/>
    <x v="0"/>
  </r>
  <r>
    <x v="708"/>
    <x v="0"/>
    <x v="0"/>
  </r>
  <r>
    <x v="709"/>
    <x v="0"/>
    <x v="0"/>
  </r>
  <r>
    <x v="710"/>
    <x v="0"/>
    <x v="0"/>
  </r>
  <r>
    <x v="711"/>
    <x v="0"/>
    <x v="0"/>
  </r>
  <r>
    <x v="712"/>
    <x v="0"/>
    <x v="0"/>
  </r>
  <r>
    <x v="713"/>
    <x v="0"/>
    <x v="0"/>
  </r>
  <r>
    <x v="714"/>
    <x v="0"/>
    <x v="0"/>
  </r>
  <r>
    <x v="715"/>
    <x v="0"/>
    <x v="0"/>
  </r>
  <r>
    <x v="716"/>
    <x v="0"/>
    <x v="0"/>
  </r>
  <r>
    <x v="717"/>
    <x v="0"/>
    <x v="0"/>
  </r>
  <r>
    <x v="718"/>
    <x v="0"/>
    <x v="0"/>
  </r>
  <r>
    <x v="719"/>
    <x v="0"/>
    <x v="0"/>
  </r>
  <r>
    <x v="720"/>
    <x v="0"/>
    <x v="0"/>
  </r>
  <r>
    <x v="721"/>
    <x v="0"/>
    <x v="0"/>
  </r>
  <r>
    <x v="722"/>
    <x v="138"/>
    <x v="1"/>
  </r>
  <r>
    <x v="723"/>
    <x v="0"/>
    <x v="0"/>
  </r>
  <r>
    <x v="724"/>
    <x v="0"/>
    <x v="0"/>
  </r>
  <r>
    <x v="725"/>
    <x v="0"/>
    <x v="0"/>
  </r>
  <r>
    <x v="726"/>
    <x v="0"/>
    <x v="0"/>
  </r>
  <r>
    <x v="727"/>
    <x v="0"/>
    <x v="0"/>
  </r>
  <r>
    <x v="728"/>
    <x v="0"/>
    <x v="0"/>
  </r>
  <r>
    <x v="729"/>
    <x v="0"/>
    <x v="0"/>
  </r>
  <r>
    <x v="730"/>
    <x v="0"/>
    <x v="0"/>
  </r>
  <r>
    <x v="731"/>
    <x v="139"/>
    <x v="1"/>
  </r>
  <r>
    <x v="732"/>
    <x v="0"/>
    <x v="0"/>
  </r>
  <r>
    <x v="733"/>
    <x v="0"/>
    <x v="0"/>
  </r>
  <r>
    <x v="734"/>
    <x v="140"/>
    <x v="1"/>
  </r>
  <r>
    <x v="735"/>
    <x v="141"/>
    <x v="1"/>
  </r>
  <r>
    <x v="736"/>
    <x v="142"/>
    <x v="1"/>
  </r>
  <r>
    <x v="737"/>
    <x v="12"/>
    <x v="2"/>
  </r>
  <r>
    <x v="738"/>
    <x v="12"/>
    <x v="2"/>
  </r>
  <r>
    <x v="739"/>
    <x v="0"/>
    <x v="0"/>
  </r>
  <r>
    <x v="740"/>
    <x v="0"/>
    <x v="0"/>
  </r>
  <r>
    <x v="741"/>
    <x v="0"/>
    <x v="0"/>
  </r>
  <r>
    <x v="742"/>
    <x v="143"/>
    <x v="1"/>
  </r>
  <r>
    <x v="743"/>
    <x v="0"/>
    <x v="0"/>
  </r>
  <r>
    <x v="744"/>
    <x v="144"/>
    <x v="1"/>
  </r>
  <r>
    <x v="745"/>
    <x v="145"/>
    <x v="1"/>
  </r>
  <r>
    <x v="746"/>
    <x v="0"/>
    <x v="0"/>
  </r>
  <r>
    <x v="747"/>
    <x v="0"/>
    <x v="0"/>
  </r>
  <r>
    <x v="748"/>
    <x v="0"/>
    <x v="0"/>
  </r>
  <r>
    <x v="749"/>
    <x v="0"/>
    <x v="0"/>
  </r>
  <r>
    <x v="750"/>
    <x v="146"/>
    <x v="1"/>
  </r>
  <r>
    <x v="751"/>
    <x v="0"/>
    <x v="0"/>
  </r>
  <r>
    <x v="752"/>
    <x v="0"/>
    <x v="0"/>
  </r>
  <r>
    <x v="753"/>
    <x v="0"/>
    <x v="0"/>
  </r>
  <r>
    <x v="754"/>
    <x v="0"/>
    <x v="0"/>
  </r>
  <r>
    <x v="755"/>
    <x v="0"/>
    <x v="0"/>
  </r>
  <r>
    <x v="756"/>
    <x v="0"/>
    <x v="0"/>
  </r>
  <r>
    <x v="757"/>
    <x v="0"/>
    <x v="0"/>
  </r>
  <r>
    <x v="758"/>
    <x v="0"/>
    <x v="0"/>
  </r>
  <r>
    <x v="759"/>
    <x v="0"/>
    <x v="0"/>
  </r>
  <r>
    <x v="760"/>
    <x v="0"/>
    <x v="0"/>
  </r>
  <r>
    <x v="761"/>
    <x v="0"/>
    <x v="0"/>
  </r>
  <r>
    <x v="762"/>
    <x v="147"/>
    <x v="1"/>
  </r>
  <r>
    <x v="763"/>
    <x v="0"/>
    <x v="0"/>
  </r>
  <r>
    <x v="764"/>
    <x v="0"/>
    <x v="0"/>
  </r>
  <r>
    <x v="765"/>
    <x v="0"/>
    <x v="0"/>
  </r>
  <r>
    <x v="766"/>
    <x v="0"/>
    <x v="0"/>
  </r>
  <r>
    <x v="767"/>
    <x v="0"/>
    <x v="0"/>
  </r>
  <r>
    <x v="768"/>
    <x v="0"/>
    <x v="0"/>
  </r>
  <r>
    <x v="769"/>
    <x v="0"/>
    <x v="0"/>
  </r>
  <r>
    <x v="770"/>
    <x v="0"/>
    <x v="0"/>
  </r>
  <r>
    <x v="771"/>
    <x v="0"/>
    <x v="0"/>
  </r>
  <r>
    <x v="772"/>
    <x v="0"/>
    <x v="0"/>
  </r>
  <r>
    <x v="773"/>
    <x v="0"/>
    <x v="0"/>
  </r>
  <r>
    <x v="774"/>
    <x v="0"/>
    <x v="0"/>
  </r>
  <r>
    <x v="775"/>
    <x v="0"/>
    <x v="0"/>
  </r>
  <r>
    <x v="776"/>
    <x v="0"/>
    <x v="0"/>
  </r>
  <r>
    <x v="777"/>
    <x v="0"/>
    <x v="0"/>
  </r>
  <r>
    <x v="778"/>
    <x v="0"/>
    <x v="0"/>
  </r>
  <r>
    <x v="779"/>
    <x v="148"/>
    <x v="1"/>
  </r>
  <r>
    <x v="780"/>
    <x v="0"/>
    <x v="0"/>
  </r>
  <r>
    <x v="781"/>
    <x v="0"/>
    <x v="0"/>
  </r>
  <r>
    <x v="782"/>
    <x v="0"/>
    <x v="0"/>
  </r>
  <r>
    <x v="783"/>
    <x v="0"/>
    <x v="0"/>
  </r>
  <r>
    <x v="784"/>
    <x v="0"/>
    <x v="0"/>
  </r>
  <r>
    <x v="785"/>
    <x v="0"/>
    <x v="0"/>
  </r>
  <r>
    <x v="786"/>
    <x v="0"/>
    <x v="0"/>
  </r>
  <r>
    <x v="787"/>
    <x v="0"/>
    <x v="0"/>
  </r>
  <r>
    <x v="788"/>
    <x v="0"/>
    <x v="0"/>
  </r>
  <r>
    <x v="789"/>
    <x v="0"/>
    <x v="0"/>
  </r>
  <r>
    <x v="790"/>
    <x v="0"/>
    <x v="0"/>
  </r>
  <r>
    <x v="791"/>
    <x v="0"/>
    <x v="0"/>
  </r>
  <r>
    <x v="792"/>
    <x v="0"/>
    <x v="0"/>
  </r>
  <r>
    <x v="793"/>
    <x v="0"/>
    <x v="0"/>
  </r>
  <r>
    <x v="794"/>
    <x v="0"/>
    <x v="0"/>
  </r>
  <r>
    <x v="795"/>
    <x v="0"/>
    <x v="0"/>
  </r>
  <r>
    <x v="796"/>
    <x v="0"/>
    <x v="0"/>
  </r>
  <r>
    <x v="797"/>
    <x v="0"/>
    <x v="0"/>
  </r>
  <r>
    <x v="798"/>
    <x v="0"/>
    <x v="0"/>
  </r>
  <r>
    <x v="799"/>
    <x v="0"/>
    <x v="0"/>
  </r>
  <r>
    <x v="800"/>
    <x v="149"/>
    <x v="1"/>
  </r>
  <r>
    <x v="801"/>
    <x v="0"/>
    <x v="0"/>
  </r>
  <r>
    <x v="802"/>
    <x v="150"/>
    <x v="1"/>
  </r>
  <r>
    <x v="803"/>
    <x v="151"/>
    <x v="1"/>
  </r>
  <r>
    <x v="804"/>
    <x v="0"/>
    <x v="0"/>
  </r>
  <r>
    <x v="805"/>
    <x v="0"/>
    <x v="0"/>
  </r>
  <r>
    <x v="806"/>
    <x v="0"/>
    <x v="0"/>
  </r>
  <r>
    <x v="807"/>
    <x v="0"/>
    <x v="0"/>
  </r>
  <r>
    <x v="808"/>
    <x v="0"/>
    <x v="0"/>
  </r>
  <r>
    <x v="809"/>
    <x v="0"/>
    <x v="0"/>
  </r>
  <r>
    <x v="810"/>
    <x v="0"/>
    <x v="0"/>
  </r>
  <r>
    <x v="811"/>
    <x v="0"/>
    <x v="0"/>
  </r>
  <r>
    <x v="812"/>
    <x v="0"/>
    <x v="0"/>
  </r>
  <r>
    <x v="813"/>
    <x v="0"/>
    <x v="0"/>
  </r>
  <r>
    <x v="814"/>
    <x v="0"/>
    <x v="0"/>
  </r>
  <r>
    <x v="815"/>
    <x v="0"/>
    <x v="0"/>
  </r>
  <r>
    <x v="816"/>
    <x v="0"/>
    <x v="0"/>
  </r>
  <r>
    <x v="817"/>
    <x v="0"/>
    <x v="0"/>
  </r>
  <r>
    <x v="818"/>
    <x v="0"/>
    <x v="0"/>
  </r>
  <r>
    <x v="819"/>
    <x v="0"/>
    <x v="0"/>
  </r>
  <r>
    <x v="820"/>
    <x v="0"/>
    <x v="0"/>
  </r>
  <r>
    <x v="821"/>
    <x v="0"/>
    <x v="0"/>
  </r>
  <r>
    <x v="822"/>
    <x v="0"/>
    <x v="0"/>
  </r>
  <r>
    <x v="823"/>
    <x v="0"/>
    <x v="0"/>
  </r>
  <r>
    <x v="824"/>
    <x v="152"/>
    <x v="1"/>
  </r>
  <r>
    <x v="825"/>
    <x v="0"/>
    <x v="0"/>
  </r>
  <r>
    <x v="826"/>
    <x v="0"/>
    <x v="0"/>
  </r>
  <r>
    <x v="827"/>
    <x v="0"/>
    <x v="0"/>
  </r>
  <r>
    <x v="828"/>
    <x v="153"/>
    <x v="1"/>
  </r>
  <r>
    <x v="829"/>
    <x v="0"/>
    <x v="0"/>
  </r>
  <r>
    <x v="830"/>
    <x v="154"/>
    <x v="1"/>
  </r>
  <r>
    <x v="831"/>
    <x v="0"/>
    <x v="0"/>
  </r>
  <r>
    <x v="832"/>
    <x v="0"/>
    <x v="0"/>
  </r>
  <r>
    <x v="833"/>
    <x v="155"/>
    <x v="1"/>
  </r>
  <r>
    <x v="834"/>
    <x v="156"/>
    <x v="3"/>
  </r>
  <r>
    <x v="835"/>
    <x v="0"/>
    <x v="0"/>
  </r>
  <r>
    <x v="836"/>
    <x v="0"/>
    <x v="0"/>
  </r>
  <r>
    <x v="837"/>
    <x v="0"/>
    <x v="0"/>
  </r>
  <r>
    <x v="838"/>
    <x v="157"/>
    <x v="1"/>
  </r>
  <r>
    <x v="839"/>
    <x v="0"/>
    <x v="0"/>
  </r>
  <r>
    <x v="840"/>
    <x v="158"/>
    <x v="1"/>
  </r>
  <r>
    <x v="841"/>
    <x v="0"/>
    <x v="0"/>
  </r>
  <r>
    <x v="842"/>
    <x v="159"/>
    <x v="1"/>
  </r>
  <r>
    <x v="843"/>
    <x v="0"/>
    <x v="0"/>
  </r>
  <r>
    <x v="844"/>
    <x v="0"/>
    <x v="0"/>
  </r>
  <r>
    <x v="845"/>
    <x v="0"/>
    <x v="0"/>
  </r>
  <r>
    <x v="846"/>
    <x v="0"/>
    <x v="0"/>
  </r>
  <r>
    <x v="847"/>
    <x v="0"/>
    <x v="0"/>
  </r>
  <r>
    <x v="848"/>
    <x v="0"/>
    <x v="0"/>
  </r>
  <r>
    <x v="849"/>
    <x v="0"/>
    <x v="0"/>
  </r>
  <r>
    <x v="850"/>
    <x v="0"/>
    <x v="0"/>
  </r>
  <r>
    <x v="851"/>
    <x v="0"/>
    <x v="0"/>
  </r>
  <r>
    <x v="852"/>
    <x v="0"/>
    <x v="0"/>
  </r>
  <r>
    <x v="853"/>
    <x v="0"/>
    <x v="0"/>
  </r>
  <r>
    <x v="854"/>
    <x v="0"/>
    <x v="0"/>
  </r>
  <r>
    <x v="855"/>
    <x v="0"/>
    <x v="0"/>
  </r>
  <r>
    <x v="856"/>
    <x v="160"/>
    <x v="1"/>
  </r>
  <r>
    <x v="857"/>
    <x v="0"/>
    <x v="0"/>
  </r>
  <r>
    <x v="858"/>
    <x v="0"/>
    <x v="0"/>
  </r>
  <r>
    <x v="859"/>
    <x v="0"/>
    <x v="0"/>
  </r>
  <r>
    <x v="860"/>
    <x v="0"/>
    <x v="0"/>
  </r>
  <r>
    <x v="861"/>
    <x v="0"/>
    <x v="0"/>
  </r>
  <r>
    <x v="862"/>
    <x v="0"/>
    <x v="0"/>
  </r>
  <r>
    <x v="863"/>
    <x v="0"/>
    <x v="0"/>
  </r>
  <r>
    <x v="864"/>
    <x v="0"/>
    <x v="0"/>
  </r>
  <r>
    <x v="865"/>
    <x v="161"/>
    <x v="1"/>
  </r>
  <r>
    <x v="866"/>
    <x v="0"/>
    <x v="0"/>
  </r>
  <r>
    <x v="867"/>
    <x v="0"/>
    <x v="0"/>
  </r>
  <r>
    <x v="868"/>
    <x v="0"/>
    <x v="0"/>
  </r>
  <r>
    <x v="869"/>
    <x v="0"/>
    <x v="0"/>
  </r>
  <r>
    <x v="870"/>
    <x v="0"/>
    <x v="0"/>
  </r>
  <r>
    <x v="871"/>
    <x v="0"/>
    <x v="0"/>
  </r>
  <r>
    <x v="872"/>
    <x v="162"/>
    <x v="1"/>
  </r>
  <r>
    <x v="873"/>
    <x v="0"/>
    <x v="0"/>
  </r>
  <r>
    <x v="874"/>
    <x v="0"/>
    <x v="0"/>
  </r>
  <r>
    <x v="875"/>
    <x v="0"/>
    <x v="0"/>
  </r>
  <r>
    <x v="876"/>
    <x v="0"/>
    <x v="0"/>
  </r>
  <r>
    <x v="877"/>
    <x v="0"/>
    <x v="0"/>
  </r>
  <r>
    <x v="878"/>
    <x v="0"/>
    <x v="0"/>
  </r>
  <r>
    <x v="879"/>
    <x v="163"/>
    <x v="1"/>
  </r>
  <r>
    <x v="880"/>
    <x v="0"/>
    <x v="0"/>
  </r>
  <r>
    <x v="881"/>
    <x v="0"/>
    <x v="0"/>
  </r>
  <r>
    <x v="882"/>
    <x v="0"/>
    <x v="0"/>
  </r>
  <r>
    <x v="883"/>
    <x v="0"/>
    <x v="0"/>
  </r>
  <r>
    <x v="884"/>
    <x v="0"/>
    <x v="0"/>
  </r>
  <r>
    <x v="885"/>
    <x v="0"/>
    <x v="0"/>
  </r>
  <r>
    <x v="886"/>
    <x v="0"/>
    <x v="0"/>
  </r>
  <r>
    <x v="887"/>
    <x v="0"/>
    <x v="0"/>
  </r>
  <r>
    <x v="888"/>
    <x v="0"/>
    <x v="0"/>
  </r>
  <r>
    <x v="889"/>
    <x v="0"/>
    <x v="0"/>
  </r>
  <r>
    <x v="890"/>
    <x v="0"/>
    <x v="0"/>
  </r>
  <r>
    <x v="891"/>
    <x v="0"/>
    <x v="0"/>
  </r>
  <r>
    <x v="892"/>
    <x v="0"/>
    <x v="0"/>
  </r>
  <r>
    <x v="893"/>
    <x v="0"/>
    <x v="0"/>
  </r>
  <r>
    <x v="894"/>
    <x v="0"/>
    <x v="0"/>
  </r>
  <r>
    <x v="895"/>
    <x v="164"/>
    <x v="1"/>
  </r>
  <r>
    <x v="896"/>
    <x v="165"/>
    <x v="1"/>
  </r>
  <r>
    <x v="897"/>
    <x v="0"/>
    <x v="0"/>
  </r>
  <r>
    <x v="898"/>
    <x v="0"/>
    <x v="0"/>
  </r>
  <r>
    <x v="899"/>
    <x v="0"/>
    <x v="0"/>
  </r>
  <r>
    <x v="900"/>
    <x v="0"/>
    <x v="0"/>
  </r>
  <r>
    <x v="901"/>
    <x v="0"/>
    <x v="0"/>
  </r>
  <r>
    <x v="902"/>
    <x v="0"/>
    <x v="0"/>
  </r>
  <r>
    <x v="903"/>
    <x v="0"/>
    <x v="0"/>
  </r>
  <r>
    <x v="904"/>
    <x v="0"/>
    <x v="0"/>
  </r>
  <r>
    <x v="905"/>
    <x v="12"/>
    <x v="2"/>
  </r>
  <r>
    <x v="906"/>
    <x v="12"/>
    <x v="2"/>
  </r>
  <r>
    <x v="907"/>
    <x v="12"/>
    <x v="2"/>
  </r>
  <r>
    <x v="908"/>
    <x v="12"/>
    <x v="2"/>
  </r>
  <r>
    <x v="909"/>
    <x v="12"/>
    <x v="2"/>
  </r>
  <r>
    <x v="910"/>
    <x v="12"/>
    <x v="2"/>
  </r>
  <r>
    <x v="911"/>
    <x v="12"/>
    <x v="2"/>
  </r>
  <r>
    <x v="912"/>
    <x v="12"/>
    <x v="2"/>
  </r>
  <r>
    <x v="913"/>
    <x v="12"/>
    <x v="2"/>
  </r>
  <r>
    <x v="914"/>
    <x v="12"/>
    <x v="2"/>
  </r>
  <r>
    <x v="915"/>
    <x v="0"/>
    <x v="0"/>
  </r>
  <r>
    <x v="916"/>
    <x v="0"/>
    <x v="0"/>
  </r>
  <r>
    <x v="917"/>
    <x v="0"/>
    <x v="0"/>
  </r>
  <r>
    <x v="918"/>
    <x v="0"/>
    <x v="0"/>
  </r>
  <r>
    <x v="919"/>
    <x v="0"/>
    <x v="0"/>
  </r>
  <r>
    <x v="920"/>
    <x v="0"/>
    <x v="0"/>
  </r>
  <r>
    <x v="921"/>
    <x v="0"/>
    <x v="0"/>
  </r>
  <r>
    <x v="922"/>
    <x v="0"/>
    <x v="0"/>
  </r>
  <r>
    <x v="923"/>
    <x v="0"/>
    <x v="0"/>
  </r>
  <r>
    <x v="924"/>
    <x v="0"/>
    <x v="0"/>
  </r>
  <r>
    <x v="925"/>
    <x v="166"/>
    <x v="1"/>
  </r>
  <r>
    <x v="926"/>
    <x v="0"/>
    <x v="0"/>
  </r>
  <r>
    <x v="927"/>
    <x v="0"/>
    <x v="0"/>
  </r>
  <r>
    <x v="928"/>
    <x v="0"/>
    <x v="0"/>
  </r>
  <r>
    <x v="929"/>
    <x v="0"/>
    <x v="0"/>
  </r>
  <r>
    <x v="930"/>
    <x v="0"/>
    <x v="0"/>
  </r>
  <r>
    <x v="931"/>
    <x v="0"/>
    <x v="0"/>
  </r>
  <r>
    <x v="932"/>
    <x v="0"/>
    <x v="0"/>
  </r>
  <r>
    <x v="933"/>
    <x v="167"/>
    <x v="1"/>
  </r>
  <r>
    <x v="934"/>
    <x v="0"/>
    <x v="0"/>
  </r>
  <r>
    <x v="935"/>
    <x v="0"/>
    <x v="0"/>
  </r>
  <r>
    <x v="936"/>
    <x v="0"/>
    <x v="0"/>
  </r>
  <r>
    <x v="937"/>
    <x v="0"/>
    <x v="0"/>
  </r>
  <r>
    <x v="938"/>
    <x v="0"/>
    <x v="0"/>
  </r>
  <r>
    <x v="939"/>
    <x v="0"/>
    <x v="0"/>
  </r>
  <r>
    <x v="940"/>
    <x v="0"/>
    <x v="0"/>
  </r>
  <r>
    <x v="941"/>
    <x v="0"/>
    <x v="0"/>
  </r>
  <r>
    <x v="942"/>
    <x v="0"/>
    <x v="0"/>
  </r>
  <r>
    <x v="943"/>
    <x v="0"/>
    <x v="0"/>
  </r>
  <r>
    <x v="944"/>
    <x v="0"/>
    <x v="0"/>
  </r>
  <r>
    <x v="945"/>
    <x v="0"/>
    <x v="0"/>
  </r>
  <r>
    <x v="946"/>
    <x v="0"/>
    <x v="0"/>
  </r>
  <r>
    <x v="947"/>
    <x v="0"/>
    <x v="0"/>
  </r>
  <r>
    <x v="948"/>
    <x v="0"/>
    <x v="0"/>
  </r>
  <r>
    <x v="949"/>
    <x v="0"/>
    <x v="0"/>
  </r>
  <r>
    <x v="950"/>
    <x v="0"/>
    <x v="0"/>
  </r>
  <r>
    <x v="951"/>
    <x v="0"/>
    <x v="0"/>
  </r>
  <r>
    <x v="952"/>
    <x v="0"/>
    <x v="0"/>
  </r>
  <r>
    <x v="953"/>
    <x v="0"/>
    <x v="0"/>
  </r>
  <r>
    <x v="954"/>
    <x v="0"/>
    <x v="0"/>
  </r>
  <r>
    <x v="955"/>
    <x v="0"/>
    <x v="0"/>
  </r>
  <r>
    <x v="956"/>
    <x v="0"/>
    <x v="0"/>
  </r>
  <r>
    <x v="957"/>
    <x v="0"/>
    <x v="0"/>
  </r>
  <r>
    <x v="958"/>
    <x v="0"/>
    <x v="0"/>
  </r>
  <r>
    <x v="959"/>
    <x v="0"/>
    <x v="0"/>
  </r>
  <r>
    <x v="960"/>
    <x v="0"/>
    <x v="0"/>
  </r>
  <r>
    <x v="961"/>
    <x v="0"/>
    <x v="0"/>
  </r>
  <r>
    <x v="962"/>
    <x v="0"/>
    <x v="0"/>
  </r>
  <r>
    <x v="963"/>
    <x v="0"/>
    <x v="0"/>
  </r>
  <r>
    <x v="964"/>
    <x v="0"/>
    <x v="0"/>
  </r>
  <r>
    <x v="965"/>
    <x v="168"/>
    <x v="1"/>
  </r>
  <r>
    <x v="966"/>
    <x v="0"/>
    <x v="0"/>
  </r>
  <r>
    <x v="967"/>
    <x v="0"/>
    <x v="0"/>
  </r>
  <r>
    <x v="968"/>
    <x v="0"/>
    <x v="0"/>
  </r>
  <r>
    <x v="969"/>
    <x v="0"/>
    <x v="0"/>
  </r>
  <r>
    <x v="970"/>
    <x v="0"/>
    <x v="0"/>
  </r>
  <r>
    <x v="971"/>
    <x v="0"/>
    <x v="0"/>
  </r>
  <r>
    <x v="972"/>
    <x v="0"/>
    <x v="0"/>
  </r>
  <r>
    <x v="973"/>
    <x v="0"/>
    <x v="0"/>
  </r>
  <r>
    <x v="974"/>
    <x v="0"/>
    <x v="0"/>
  </r>
  <r>
    <x v="975"/>
    <x v="0"/>
    <x v="0"/>
  </r>
  <r>
    <x v="976"/>
    <x v="0"/>
    <x v="0"/>
  </r>
  <r>
    <x v="977"/>
    <x v="0"/>
    <x v="0"/>
  </r>
  <r>
    <x v="978"/>
    <x v="0"/>
    <x v="0"/>
  </r>
  <r>
    <x v="979"/>
    <x v="0"/>
    <x v="0"/>
  </r>
  <r>
    <x v="980"/>
    <x v="0"/>
    <x v="0"/>
  </r>
  <r>
    <x v="981"/>
    <x v="0"/>
    <x v="0"/>
  </r>
  <r>
    <x v="982"/>
    <x v="0"/>
    <x v="0"/>
  </r>
  <r>
    <x v="983"/>
    <x v="0"/>
    <x v="0"/>
  </r>
  <r>
    <x v="984"/>
    <x v="0"/>
    <x v="0"/>
  </r>
  <r>
    <x v="985"/>
    <x v="0"/>
    <x v="0"/>
  </r>
  <r>
    <x v="986"/>
    <x v="0"/>
    <x v="0"/>
  </r>
  <r>
    <x v="987"/>
    <x v="0"/>
    <x v="0"/>
  </r>
  <r>
    <x v="988"/>
    <x v="0"/>
    <x v="0"/>
  </r>
  <r>
    <x v="989"/>
    <x v="0"/>
    <x v="0"/>
  </r>
  <r>
    <x v="990"/>
    <x v="0"/>
    <x v="0"/>
  </r>
  <r>
    <x v="991"/>
    <x v="0"/>
    <x v="0"/>
  </r>
  <r>
    <x v="992"/>
    <x v="0"/>
    <x v="0"/>
  </r>
  <r>
    <x v="993"/>
    <x v="0"/>
    <x v="0"/>
  </r>
  <r>
    <x v="994"/>
    <x v="169"/>
    <x v="1"/>
  </r>
  <r>
    <x v="995"/>
    <x v="0"/>
    <x v="0"/>
  </r>
  <r>
    <x v="996"/>
    <x v="0"/>
    <x v="0"/>
  </r>
  <r>
    <x v="997"/>
    <x v="0"/>
    <x v="0"/>
  </r>
  <r>
    <x v="998"/>
    <x v="0"/>
    <x v="0"/>
  </r>
  <r>
    <x v="999"/>
    <x v="0"/>
    <x v="0"/>
  </r>
  <r>
    <x v="1000"/>
    <x v="0"/>
    <x v="0"/>
  </r>
  <r>
    <x v="1001"/>
    <x v="0"/>
    <x v="0"/>
  </r>
  <r>
    <x v="1002"/>
    <x v="0"/>
    <x v="0"/>
  </r>
  <r>
    <x v="1003"/>
    <x v="0"/>
    <x v="0"/>
  </r>
  <r>
    <x v="1004"/>
    <x v="0"/>
    <x v="0"/>
  </r>
  <r>
    <x v="1005"/>
    <x v="0"/>
    <x v="0"/>
  </r>
  <r>
    <x v="1006"/>
    <x v="0"/>
    <x v="0"/>
  </r>
  <r>
    <x v="1007"/>
    <x v="0"/>
    <x v="0"/>
  </r>
  <r>
    <x v="1008"/>
    <x v="0"/>
    <x v="0"/>
  </r>
  <r>
    <x v="1009"/>
    <x v="0"/>
    <x v="0"/>
  </r>
  <r>
    <x v="1010"/>
    <x v="0"/>
    <x v="0"/>
  </r>
  <r>
    <x v="1011"/>
    <x v="0"/>
    <x v="0"/>
  </r>
  <r>
    <x v="1012"/>
    <x v="0"/>
    <x v="0"/>
  </r>
  <r>
    <x v="1013"/>
    <x v="0"/>
    <x v="0"/>
  </r>
  <r>
    <x v="1014"/>
    <x v="0"/>
    <x v="0"/>
  </r>
  <r>
    <x v="1015"/>
    <x v="0"/>
    <x v="0"/>
  </r>
  <r>
    <x v="1016"/>
    <x v="170"/>
    <x v="1"/>
  </r>
  <r>
    <x v="1017"/>
    <x v="0"/>
    <x v="0"/>
  </r>
  <r>
    <x v="1018"/>
    <x v="0"/>
    <x v="0"/>
  </r>
  <r>
    <x v="1019"/>
    <x v="0"/>
    <x v="0"/>
  </r>
  <r>
    <x v="1020"/>
    <x v="0"/>
    <x v="0"/>
  </r>
  <r>
    <x v="1021"/>
    <x v="0"/>
    <x v="0"/>
  </r>
  <r>
    <x v="1022"/>
    <x v="171"/>
    <x v="1"/>
  </r>
  <r>
    <x v="1023"/>
    <x v="172"/>
    <x v="1"/>
  </r>
  <r>
    <x v="1024"/>
    <x v="0"/>
    <x v="0"/>
  </r>
  <r>
    <x v="1025"/>
    <x v="0"/>
    <x v="0"/>
  </r>
  <r>
    <x v="1026"/>
    <x v="173"/>
    <x v="1"/>
  </r>
  <r>
    <x v="1027"/>
    <x v="0"/>
    <x v="0"/>
  </r>
  <r>
    <x v="1028"/>
    <x v="0"/>
    <x v="0"/>
  </r>
  <r>
    <x v="1029"/>
    <x v="0"/>
    <x v="0"/>
  </r>
  <r>
    <x v="1030"/>
    <x v="0"/>
    <x v="0"/>
  </r>
  <r>
    <x v="1031"/>
    <x v="0"/>
    <x v="0"/>
  </r>
  <r>
    <x v="1032"/>
    <x v="0"/>
    <x v="0"/>
  </r>
  <r>
    <x v="1033"/>
    <x v="0"/>
    <x v="0"/>
  </r>
  <r>
    <x v="1034"/>
    <x v="0"/>
    <x v="0"/>
  </r>
  <r>
    <x v="1035"/>
    <x v="0"/>
    <x v="0"/>
  </r>
  <r>
    <x v="1036"/>
    <x v="0"/>
    <x v="0"/>
  </r>
  <r>
    <x v="1037"/>
    <x v="0"/>
    <x v="0"/>
  </r>
  <r>
    <x v="1038"/>
    <x v="0"/>
    <x v="0"/>
  </r>
  <r>
    <x v="1039"/>
    <x v="0"/>
    <x v="0"/>
  </r>
  <r>
    <x v="1040"/>
    <x v="174"/>
    <x v="1"/>
  </r>
  <r>
    <x v="1041"/>
    <x v="0"/>
    <x v="0"/>
  </r>
  <r>
    <x v="1042"/>
    <x v="0"/>
    <x v="0"/>
  </r>
  <r>
    <x v="1043"/>
    <x v="0"/>
    <x v="0"/>
  </r>
  <r>
    <x v="1044"/>
    <x v="0"/>
    <x v="0"/>
  </r>
  <r>
    <x v="1045"/>
    <x v="0"/>
    <x v="0"/>
  </r>
  <r>
    <x v="1046"/>
    <x v="0"/>
    <x v="0"/>
  </r>
  <r>
    <x v="1047"/>
    <x v="0"/>
    <x v="0"/>
  </r>
  <r>
    <x v="1048"/>
    <x v="0"/>
    <x v="0"/>
  </r>
  <r>
    <x v="1049"/>
    <x v="0"/>
    <x v="0"/>
  </r>
  <r>
    <x v="1050"/>
    <x v="0"/>
    <x v="0"/>
  </r>
  <r>
    <x v="1051"/>
    <x v="0"/>
    <x v="0"/>
  </r>
  <r>
    <x v="1052"/>
    <x v="175"/>
    <x v="1"/>
  </r>
  <r>
    <x v="1053"/>
    <x v="0"/>
    <x v="0"/>
  </r>
  <r>
    <x v="1054"/>
    <x v="176"/>
    <x v="1"/>
  </r>
  <r>
    <x v="1055"/>
    <x v="0"/>
    <x v="0"/>
  </r>
  <r>
    <x v="1056"/>
    <x v="0"/>
    <x v="0"/>
  </r>
  <r>
    <x v="1057"/>
    <x v="177"/>
    <x v="1"/>
  </r>
  <r>
    <x v="1058"/>
    <x v="0"/>
    <x v="0"/>
  </r>
  <r>
    <x v="1059"/>
    <x v="0"/>
    <x v="0"/>
  </r>
  <r>
    <x v="1060"/>
    <x v="0"/>
    <x v="0"/>
  </r>
  <r>
    <x v="1061"/>
    <x v="0"/>
    <x v="0"/>
  </r>
  <r>
    <x v="1062"/>
    <x v="0"/>
    <x v="0"/>
  </r>
  <r>
    <x v="1063"/>
    <x v="0"/>
    <x v="0"/>
  </r>
  <r>
    <x v="1064"/>
    <x v="0"/>
    <x v="0"/>
  </r>
  <r>
    <x v="1065"/>
    <x v="0"/>
    <x v="0"/>
  </r>
  <r>
    <x v="1066"/>
    <x v="0"/>
    <x v="0"/>
  </r>
  <r>
    <x v="1067"/>
    <x v="0"/>
    <x v="0"/>
  </r>
  <r>
    <x v="1068"/>
    <x v="0"/>
    <x v="0"/>
  </r>
  <r>
    <x v="1069"/>
    <x v="0"/>
    <x v="0"/>
  </r>
  <r>
    <x v="1070"/>
    <x v="0"/>
    <x v="0"/>
  </r>
  <r>
    <x v="1071"/>
    <x v="0"/>
    <x v="0"/>
  </r>
  <r>
    <x v="1072"/>
    <x v="0"/>
    <x v="0"/>
  </r>
  <r>
    <x v="1073"/>
    <x v="0"/>
    <x v="0"/>
  </r>
  <r>
    <x v="1074"/>
    <x v="0"/>
    <x v="0"/>
  </r>
  <r>
    <x v="1075"/>
    <x v="0"/>
    <x v="0"/>
  </r>
  <r>
    <x v="1076"/>
    <x v="0"/>
    <x v="0"/>
  </r>
  <r>
    <x v="1077"/>
    <x v="0"/>
    <x v="0"/>
  </r>
  <r>
    <x v="1078"/>
    <x v="0"/>
    <x v="0"/>
  </r>
  <r>
    <x v="1079"/>
    <x v="0"/>
    <x v="0"/>
  </r>
  <r>
    <x v="1080"/>
    <x v="0"/>
    <x v="0"/>
  </r>
  <r>
    <x v="1081"/>
    <x v="0"/>
    <x v="0"/>
  </r>
  <r>
    <x v="1082"/>
    <x v="0"/>
    <x v="0"/>
  </r>
  <r>
    <x v="1083"/>
    <x v="0"/>
    <x v="0"/>
  </r>
  <r>
    <x v="1084"/>
    <x v="178"/>
    <x v="1"/>
  </r>
  <r>
    <x v="1085"/>
    <x v="0"/>
    <x v="0"/>
  </r>
  <r>
    <x v="1086"/>
    <x v="0"/>
    <x v="0"/>
  </r>
  <r>
    <x v="1087"/>
    <x v="0"/>
    <x v="0"/>
  </r>
  <r>
    <x v="1088"/>
    <x v="0"/>
    <x v="0"/>
  </r>
  <r>
    <x v="1089"/>
    <x v="12"/>
    <x v="2"/>
  </r>
  <r>
    <x v="1090"/>
    <x v="0"/>
    <x v="0"/>
  </r>
  <r>
    <x v="1091"/>
    <x v="0"/>
    <x v="0"/>
  </r>
  <r>
    <x v="1092"/>
    <x v="0"/>
    <x v="0"/>
  </r>
  <r>
    <x v="1093"/>
    <x v="0"/>
    <x v="0"/>
  </r>
  <r>
    <x v="1094"/>
    <x v="0"/>
    <x v="0"/>
  </r>
  <r>
    <x v="1095"/>
    <x v="0"/>
    <x v="0"/>
  </r>
  <r>
    <x v="1096"/>
    <x v="0"/>
    <x v="0"/>
  </r>
  <r>
    <x v="1097"/>
    <x v="0"/>
    <x v="0"/>
  </r>
  <r>
    <x v="1098"/>
    <x v="0"/>
    <x v="0"/>
  </r>
  <r>
    <x v="1099"/>
    <x v="179"/>
    <x v="1"/>
  </r>
  <r>
    <x v="1100"/>
    <x v="0"/>
    <x v="0"/>
  </r>
  <r>
    <x v="1101"/>
    <x v="180"/>
    <x v="1"/>
  </r>
  <r>
    <x v="1102"/>
    <x v="0"/>
    <x v="0"/>
  </r>
  <r>
    <x v="1103"/>
    <x v="0"/>
    <x v="0"/>
  </r>
  <r>
    <x v="1104"/>
    <x v="0"/>
    <x v="0"/>
  </r>
  <r>
    <x v="1105"/>
    <x v="0"/>
    <x v="0"/>
  </r>
  <r>
    <x v="1106"/>
    <x v="181"/>
    <x v="1"/>
  </r>
  <r>
    <x v="1107"/>
    <x v="0"/>
    <x v="0"/>
  </r>
  <r>
    <x v="1108"/>
    <x v="0"/>
    <x v="0"/>
  </r>
  <r>
    <x v="1109"/>
    <x v="0"/>
    <x v="0"/>
  </r>
  <r>
    <x v="1110"/>
    <x v="0"/>
    <x v="0"/>
  </r>
  <r>
    <x v="1111"/>
    <x v="0"/>
    <x v="0"/>
  </r>
  <r>
    <x v="1112"/>
    <x v="0"/>
    <x v="0"/>
  </r>
  <r>
    <x v="1113"/>
    <x v="0"/>
    <x v="0"/>
  </r>
  <r>
    <x v="1114"/>
    <x v="182"/>
    <x v="1"/>
  </r>
  <r>
    <x v="1115"/>
    <x v="0"/>
    <x v="0"/>
  </r>
  <r>
    <x v="1116"/>
    <x v="183"/>
    <x v="1"/>
  </r>
  <r>
    <x v="1117"/>
    <x v="0"/>
    <x v="0"/>
  </r>
  <r>
    <x v="1118"/>
    <x v="0"/>
    <x v="0"/>
  </r>
  <r>
    <x v="1119"/>
    <x v="0"/>
    <x v="0"/>
  </r>
  <r>
    <x v="1120"/>
    <x v="184"/>
    <x v="1"/>
  </r>
  <r>
    <x v="1121"/>
    <x v="0"/>
    <x v="0"/>
  </r>
  <r>
    <x v="1122"/>
    <x v="185"/>
    <x v="1"/>
  </r>
  <r>
    <x v="1123"/>
    <x v="0"/>
    <x v="0"/>
  </r>
  <r>
    <x v="1124"/>
    <x v="0"/>
    <x v="0"/>
  </r>
  <r>
    <x v="1125"/>
    <x v="0"/>
    <x v="0"/>
  </r>
  <r>
    <x v="1126"/>
    <x v="0"/>
    <x v="0"/>
  </r>
  <r>
    <x v="1127"/>
    <x v="0"/>
    <x v="0"/>
  </r>
  <r>
    <x v="1128"/>
    <x v="0"/>
    <x v="0"/>
  </r>
  <r>
    <x v="1129"/>
    <x v="0"/>
    <x v="0"/>
  </r>
  <r>
    <x v="1130"/>
    <x v="0"/>
    <x v="0"/>
  </r>
  <r>
    <x v="1131"/>
    <x v="0"/>
    <x v="0"/>
  </r>
  <r>
    <x v="1132"/>
    <x v="0"/>
    <x v="0"/>
  </r>
  <r>
    <x v="1133"/>
    <x v="0"/>
    <x v="0"/>
  </r>
  <r>
    <x v="1134"/>
    <x v="186"/>
    <x v="1"/>
  </r>
  <r>
    <x v="1135"/>
    <x v="187"/>
    <x v="1"/>
  </r>
  <r>
    <x v="1136"/>
    <x v="0"/>
    <x v="0"/>
  </r>
  <r>
    <x v="1137"/>
    <x v="0"/>
    <x v="0"/>
  </r>
  <r>
    <x v="1138"/>
    <x v="0"/>
    <x v="0"/>
  </r>
  <r>
    <x v="1139"/>
    <x v="0"/>
    <x v="0"/>
  </r>
  <r>
    <x v="1140"/>
    <x v="0"/>
    <x v="0"/>
  </r>
  <r>
    <x v="1141"/>
    <x v="0"/>
    <x v="0"/>
  </r>
  <r>
    <x v="1142"/>
    <x v="0"/>
    <x v="0"/>
  </r>
  <r>
    <x v="1143"/>
    <x v="188"/>
    <x v="1"/>
  </r>
  <r>
    <x v="1144"/>
    <x v="0"/>
    <x v="0"/>
  </r>
  <r>
    <x v="1145"/>
    <x v="0"/>
    <x v="0"/>
  </r>
  <r>
    <x v="1146"/>
    <x v="0"/>
    <x v="0"/>
  </r>
  <r>
    <x v="1147"/>
    <x v="0"/>
    <x v="0"/>
  </r>
  <r>
    <x v="1148"/>
    <x v="0"/>
    <x v="0"/>
  </r>
  <r>
    <x v="1149"/>
    <x v="0"/>
    <x v="0"/>
  </r>
  <r>
    <x v="1150"/>
    <x v="189"/>
    <x v="1"/>
  </r>
  <r>
    <x v="1151"/>
    <x v="0"/>
    <x v="0"/>
  </r>
  <r>
    <x v="1152"/>
    <x v="190"/>
    <x v="1"/>
  </r>
  <r>
    <x v="1153"/>
    <x v="0"/>
    <x v="0"/>
  </r>
  <r>
    <x v="1154"/>
    <x v="191"/>
    <x v="1"/>
  </r>
  <r>
    <x v="1155"/>
    <x v="192"/>
    <x v="1"/>
  </r>
  <r>
    <x v="1156"/>
    <x v="0"/>
    <x v="0"/>
  </r>
  <r>
    <x v="1157"/>
    <x v="0"/>
    <x v="0"/>
  </r>
  <r>
    <x v="1158"/>
    <x v="0"/>
    <x v="0"/>
  </r>
  <r>
    <x v="1159"/>
    <x v="0"/>
    <x v="0"/>
  </r>
  <r>
    <x v="1160"/>
    <x v="193"/>
    <x v="1"/>
  </r>
  <r>
    <x v="1161"/>
    <x v="0"/>
    <x v="0"/>
  </r>
  <r>
    <x v="1162"/>
    <x v="0"/>
    <x v="0"/>
  </r>
  <r>
    <x v="1163"/>
    <x v="0"/>
    <x v="0"/>
  </r>
  <r>
    <x v="1164"/>
    <x v="0"/>
    <x v="0"/>
  </r>
  <r>
    <x v="1165"/>
    <x v="194"/>
    <x v="1"/>
  </r>
  <r>
    <x v="1166"/>
    <x v="0"/>
    <x v="0"/>
  </r>
  <r>
    <x v="1167"/>
    <x v="0"/>
    <x v="0"/>
  </r>
  <r>
    <x v="1168"/>
    <x v="0"/>
    <x v="0"/>
  </r>
  <r>
    <x v="1169"/>
    <x v="137"/>
    <x v="3"/>
  </r>
  <r>
    <x v="1170"/>
    <x v="0"/>
    <x v="0"/>
  </r>
  <r>
    <x v="1171"/>
    <x v="0"/>
    <x v="0"/>
  </r>
  <r>
    <x v="1172"/>
    <x v="0"/>
    <x v="0"/>
  </r>
  <r>
    <x v="1173"/>
    <x v="0"/>
    <x v="0"/>
  </r>
  <r>
    <x v="1174"/>
    <x v="195"/>
    <x v="1"/>
  </r>
  <r>
    <x v="1175"/>
    <x v="0"/>
    <x v="0"/>
  </r>
  <r>
    <x v="1176"/>
    <x v="196"/>
    <x v="1"/>
  </r>
  <r>
    <x v="1177"/>
    <x v="0"/>
    <x v="0"/>
  </r>
  <r>
    <x v="1178"/>
    <x v="197"/>
    <x v="3"/>
  </r>
  <r>
    <x v="1179"/>
    <x v="0"/>
    <x v="0"/>
  </r>
  <r>
    <x v="1180"/>
    <x v="0"/>
    <x v="0"/>
  </r>
  <r>
    <x v="1181"/>
    <x v="0"/>
    <x v="0"/>
  </r>
  <r>
    <x v="1182"/>
    <x v="0"/>
    <x v="0"/>
  </r>
  <r>
    <x v="1183"/>
    <x v="0"/>
    <x v="0"/>
  </r>
  <r>
    <x v="1184"/>
    <x v="0"/>
    <x v="0"/>
  </r>
  <r>
    <x v="1185"/>
    <x v="0"/>
    <x v="0"/>
  </r>
  <r>
    <x v="1186"/>
    <x v="0"/>
    <x v="0"/>
  </r>
  <r>
    <x v="1187"/>
    <x v="198"/>
    <x v="1"/>
  </r>
  <r>
    <x v="1188"/>
    <x v="0"/>
    <x v="0"/>
  </r>
  <r>
    <x v="1189"/>
    <x v="0"/>
    <x v="0"/>
  </r>
  <r>
    <x v="1190"/>
    <x v="0"/>
    <x v="0"/>
  </r>
  <r>
    <x v="1191"/>
    <x v="0"/>
    <x v="0"/>
  </r>
  <r>
    <x v="1192"/>
    <x v="0"/>
    <x v="0"/>
  </r>
  <r>
    <x v="1193"/>
    <x v="199"/>
    <x v="1"/>
  </r>
  <r>
    <x v="1194"/>
    <x v="0"/>
    <x v="0"/>
  </r>
  <r>
    <x v="1195"/>
    <x v="0"/>
    <x v="0"/>
  </r>
  <r>
    <x v="1196"/>
    <x v="0"/>
    <x v="0"/>
  </r>
  <r>
    <x v="1197"/>
    <x v="0"/>
    <x v="0"/>
  </r>
  <r>
    <x v="1198"/>
    <x v="0"/>
    <x v="0"/>
  </r>
  <r>
    <x v="1199"/>
    <x v="0"/>
    <x v="0"/>
  </r>
  <r>
    <x v="1200"/>
    <x v="0"/>
    <x v="0"/>
  </r>
  <r>
    <x v="1201"/>
    <x v="0"/>
    <x v="0"/>
  </r>
  <r>
    <x v="1202"/>
    <x v="0"/>
    <x v="0"/>
  </r>
  <r>
    <x v="1203"/>
    <x v="0"/>
    <x v="0"/>
  </r>
  <r>
    <x v="1204"/>
    <x v="0"/>
    <x v="0"/>
  </r>
  <r>
    <x v="1205"/>
    <x v="0"/>
    <x v="0"/>
  </r>
  <r>
    <x v="1206"/>
    <x v="0"/>
    <x v="0"/>
  </r>
  <r>
    <x v="1207"/>
    <x v="0"/>
    <x v="0"/>
  </r>
  <r>
    <x v="1208"/>
    <x v="0"/>
    <x v="0"/>
  </r>
  <r>
    <x v="1209"/>
    <x v="0"/>
    <x v="0"/>
  </r>
  <r>
    <x v="1210"/>
    <x v="0"/>
    <x v="0"/>
  </r>
  <r>
    <x v="1211"/>
    <x v="27"/>
    <x v="3"/>
  </r>
  <r>
    <x v="1212"/>
    <x v="0"/>
    <x v="0"/>
  </r>
  <r>
    <x v="1213"/>
    <x v="0"/>
    <x v="0"/>
  </r>
  <r>
    <x v="1214"/>
    <x v="0"/>
    <x v="0"/>
  </r>
  <r>
    <x v="1215"/>
    <x v="0"/>
    <x v="0"/>
  </r>
  <r>
    <x v="1216"/>
    <x v="200"/>
    <x v="1"/>
  </r>
  <r>
    <x v="1217"/>
    <x v="0"/>
    <x v="0"/>
  </r>
  <r>
    <x v="1218"/>
    <x v="0"/>
    <x v="0"/>
  </r>
  <r>
    <x v="1219"/>
    <x v="201"/>
    <x v="1"/>
  </r>
  <r>
    <x v="1220"/>
    <x v="0"/>
    <x v="0"/>
  </r>
  <r>
    <x v="1221"/>
    <x v="0"/>
    <x v="0"/>
  </r>
  <r>
    <x v="1222"/>
    <x v="0"/>
    <x v="0"/>
  </r>
  <r>
    <x v="1223"/>
    <x v="0"/>
    <x v="0"/>
  </r>
  <r>
    <x v="1224"/>
    <x v="0"/>
    <x v="0"/>
  </r>
  <r>
    <x v="1225"/>
    <x v="0"/>
    <x v="0"/>
  </r>
  <r>
    <x v="1226"/>
    <x v="0"/>
    <x v="0"/>
  </r>
  <r>
    <x v="1227"/>
    <x v="0"/>
    <x v="0"/>
  </r>
  <r>
    <x v="1228"/>
    <x v="0"/>
    <x v="0"/>
  </r>
  <r>
    <x v="1229"/>
    <x v="0"/>
    <x v="0"/>
  </r>
  <r>
    <x v="1230"/>
    <x v="0"/>
    <x v="0"/>
  </r>
  <r>
    <x v="1231"/>
    <x v="0"/>
    <x v="0"/>
  </r>
  <r>
    <x v="1232"/>
    <x v="0"/>
    <x v="0"/>
  </r>
  <r>
    <x v="1233"/>
    <x v="0"/>
    <x v="0"/>
  </r>
  <r>
    <x v="1234"/>
    <x v="0"/>
    <x v="0"/>
  </r>
  <r>
    <x v="1235"/>
    <x v="0"/>
    <x v="0"/>
  </r>
  <r>
    <x v="1236"/>
    <x v="0"/>
    <x v="0"/>
  </r>
  <r>
    <x v="1237"/>
    <x v="0"/>
    <x v="0"/>
  </r>
  <r>
    <x v="1238"/>
    <x v="0"/>
    <x v="0"/>
  </r>
  <r>
    <x v="1239"/>
    <x v="0"/>
    <x v="0"/>
  </r>
  <r>
    <x v="1240"/>
    <x v="0"/>
    <x v="0"/>
  </r>
  <r>
    <x v="1241"/>
    <x v="0"/>
    <x v="0"/>
  </r>
  <r>
    <x v="1242"/>
    <x v="202"/>
    <x v="1"/>
  </r>
  <r>
    <x v="1243"/>
    <x v="0"/>
    <x v="0"/>
  </r>
  <r>
    <x v="1244"/>
    <x v="203"/>
    <x v="1"/>
  </r>
  <r>
    <x v="1245"/>
    <x v="0"/>
    <x v="0"/>
  </r>
  <r>
    <x v="1246"/>
    <x v="0"/>
    <x v="0"/>
  </r>
  <r>
    <x v="1247"/>
    <x v="0"/>
    <x v="0"/>
  </r>
  <r>
    <x v="1248"/>
    <x v="0"/>
    <x v="0"/>
  </r>
  <r>
    <x v="1249"/>
    <x v="0"/>
    <x v="0"/>
  </r>
  <r>
    <x v="1250"/>
    <x v="0"/>
    <x v="0"/>
  </r>
  <r>
    <x v="1251"/>
    <x v="0"/>
    <x v="0"/>
  </r>
  <r>
    <x v="1252"/>
    <x v="0"/>
    <x v="0"/>
  </r>
  <r>
    <x v="1253"/>
    <x v="0"/>
    <x v="0"/>
  </r>
  <r>
    <x v="1254"/>
    <x v="0"/>
    <x v="0"/>
  </r>
  <r>
    <x v="1255"/>
    <x v="204"/>
    <x v="1"/>
  </r>
  <r>
    <x v="1256"/>
    <x v="76"/>
    <x v="3"/>
  </r>
  <r>
    <x v="1257"/>
    <x v="0"/>
    <x v="0"/>
  </r>
  <r>
    <x v="1258"/>
    <x v="0"/>
    <x v="0"/>
  </r>
  <r>
    <x v="1259"/>
    <x v="0"/>
    <x v="0"/>
  </r>
  <r>
    <x v="1260"/>
    <x v="0"/>
    <x v="0"/>
  </r>
  <r>
    <x v="1261"/>
    <x v="0"/>
    <x v="0"/>
  </r>
  <r>
    <x v="1262"/>
    <x v="0"/>
    <x v="0"/>
  </r>
  <r>
    <x v="1263"/>
    <x v="205"/>
    <x v="3"/>
  </r>
  <r>
    <x v="1264"/>
    <x v="27"/>
    <x v="3"/>
  </r>
  <r>
    <x v="1265"/>
    <x v="0"/>
    <x v="0"/>
  </r>
  <r>
    <x v="1266"/>
    <x v="0"/>
    <x v="0"/>
  </r>
  <r>
    <x v="1267"/>
    <x v="206"/>
    <x v="1"/>
  </r>
  <r>
    <x v="1268"/>
    <x v="0"/>
    <x v="0"/>
  </r>
  <r>
    <x v="1269"/>
    <x v="0"/>
    <x v="0"/>
  </r>
  <r>
    <x v="1270"/>
    <x v="0"/>
    <x v="0"/>
  </r>
  <r>
    <x v="1271"/>
    <x v="0"/>
    <x v="0"/>
  </r>
  <r>
    <x v="1272"/>
    <x v="0"/>
    <x v="0"/>
  </r>
  <r>
    <x v="1273"/>
    <x v="0"/>
    <x v="0"/>
  </r>
  <r>
    <x v="1274"/>
    <x v="0"/>
    <x v="0"/>
  </r>
  <r>
    <x v="1275"/>
    <x v="0"/>
    <x v="0"/>
  </r>
  <r>
    <x v="1276"/>
    <x v="0"/>
    <x v="0"/>
  </r>
  <r>
    <x v="1277"/>
    <x v="0"/>
    <x v="0"/>
  </r>
  <r>
    <x v="1278"/>
    <x v="207"/>
    <x v="1"/>
  </r>
  <r>
    <x v="1279"/>
    <x v="0"/>
    <x v="0"/>
  </r>
  <r>
    <x v="1280"/>
    <x v="208"/>
    <x v="1"/>
  </r>
  <r>
    <x v="1281"/>
    <x v="0"/>
    <x v="0"/>
  </r>
  <r>
    <x v="1282"/>
    <x v="0"/>
    <x v="0"/>
  </r>
  <r>
    <x v="1283"/>
    <x v="0"/>
    <x v="0"/>
  </r>
  <r>
    <x v="1284"/>
    <x v="209"/>
    <x v="1"/>
  </r>
  <r>
    <x v="1285"/>
    <x v="0"/>
    <x v="0"/>
  </r>
  <r>
    <x v="1286"/>
    <x v="0"/>
    <x v="0"/>
  </r>
  <r>
    <x v="1287"/>
    <x v="0"/>
    <x v="0"/>
  </r>
  <r>
    <x v="1288"/>
    <x v="0"/>
    <x v="0"/>
  </r>
  <r>
    <x v="1289"/>
    <x v="0"/>
    <x v="0"/>
  </r>
  <r>
    <x v="1290"/>
    <x v="0"/>
    <x v="0"/>
  </r>
  <r>
    <x v="1291"/>
    <x v="0"/>
    <x v="0"/>
  </r>
  <r>
    <x v="1292"/>
    <x v="0"/>
    <x v="0"/>
  </r>
  <r>
    <x v="1293"/>
    <x v="0"/>
    <x v="0"/>
  </r>
  <r>
    <x v="1294"/>
    <x v="0"/>
    <x v="0"/>
  </r>
  <r>
    <x v="1295"/>
    <x v="0"/>
    <x v="0"/>
  </r>
  <r>
    <x v="1296"/>
    <x v="210"/>
    <x v="1"/>
  </r>
  <r>
    <x v="1297"/>
    <x v="0"/>
    <x v="0"/>
  </r>
  <r>
    <x v="1298"/>
    <x v="0"/>
    <x v="0"/>
  </r>
  <r>
    <x v="1299"/>
    <x v="0"/>
    <x v="0"/>
  </r>
  <r>
    <x v="1300"/>
    <x v="0"/>
    <x v="0"/>
  </r>
  <r>
    <x v="1301"/>
    <x v="0"/>
    <x v="0"/>
  </r>
  <r>
    <x v="1302"/>
    <x v="0"/>
    <x v="0"/>
  </r>
  <r>
    <x v="1303"/>
    <x v="0"/>
    <x v="0"/>
  </r>
  <r>
    <x v="1304"/>
    <x v="0"/>
    <x v="0"/>
  </r>
  <r>
    <x v="1305"/>
    <x v="0"/>
    <x v="0"/>
  </r>
  <r>
    <x v="1306"/>
    <x v="0"/>
    <x v="0"/>
  </r>
  <r>
    <x v="1307"/>
    <x v="0"/>
    <x v="0"/>
  </r>
  <r>
    <x v="1308"/>
    <x v="211"/>
    <x v="1"/>
  </r>
  <r>
    <x v="1309"/>
    <x v="0"/>
    <x v="0"/>
  </r>
  <r>
    <x v="1310"/>
    <x v="212"/>
    <x v="1"/>
  </r>
  <r>
    <x v="1311"/>
    <x v="0"/>
    <x v="0"/>
  </r>
  <r>
    <x v="1312"/>
    <x v="0"/>
    <x v="0"/>
  </r>
  <r>
    <x v="1313"/>
    <x v="0"/>
    <x v="0"/>
  </r>
  <r>
    <x v="1314"/>
    <x v="0"/>
    <x v="0"/>
  </r>
  <r>
    <x v="1315"/>
    <x v="0"/>
    <x v="0"/>
  </r>
  <r>
    <x v="1316"/>
    <x v="0"/>
    <x v="0"/>
  </r>
  <r>
    <x v="1317"/>
    <x v="213"/>
    <x v="1"/>
  </r>
  <r>
    <x v="1318"/>
    <x v="0"/>
    <x v="0"/>
  </r>
  <r>
    <x v="1319"/>
    <x v="214"/>
    <x v="1"/>
  </r>
  <r>
    <x v="1320"/>
    <x v="0"/>
    <x v="0"/>
  </r>
  <r>
    <x v="1321"/>
    <x v="0"/>
    <x v="0"/>
  </r>
  <r>
    <x v="1322"/>
    <x v="0"/>
    <x v="0"/>
  </r>
  <r>
    <x v="1323"/>
    <x v="0"/>
    <x v="0"/>
  </r>
  <r>
    <x v="1324"/>
    <x v="0"/>
    <x v="0"/>
  </r>
  <r>
    <x v="1325"/>
    <x v="0"/>
    <x v="0"/>
  </r>
  <r>
    <x v="1326"/>
    <x v="0"/>
    <x v="0"/>
  </r>
  <r>
    <x v="1327"/>
    <x v="0"/>
    <x v="0"/>
  </r>
  <r>
    <x v="1328"/>
    <x v="0"/>
    <x v="0"/>
  </r>
  <r>
    <x v="1329"/>
    <x v="0"/>
    <x v="0"/>
  </r>
  <r>
    <x v="1330"/>
    <x v="0"/>
    <x v="0"/>
  </r>
  <r>
    <x v="1331"/>
    <x v="0"/>
    <x v="0"/>
  </r>
  <r>
    <x v="1332"/>
    <x v="0"/>
    <x v="0"/>
  </r>
  <r>
    <x v="1333"/>
    <x v="0"/>
    <x v="0"/>
  </r>
  <r>
    <x v="1334"/>
    <x v="0"/>
    <x v="0"/>
  </r>
  <r>
    <x v="1335"/>
    <x v="0"/>
    <x v="0"/>
  </r>
  <r>
    <x v="1336"/>
    <x v="0"/>
    <x v="0"/>
  </r>
  <r>
    <x v="1337"/>
    <x v="215"/>
    <x v="1"/>
  </r>
  <r>
    <x v="1338"/>
    <x v="0"/>
    <x v="0"/>
  </r>
  <r>
    <x v="1339"/>
    <x v="0"/>
    <x v="0"/>
  </r>
  <r>
    <x v="1340"/>
    <x v="0"/>
    <x v="0"/>
  </r>
  <r>
    <x v="1341"/>
    <x v="0"/>
    <x v="0"/>
  </r>
  <r>
    <x v="1342"/>
    <x v="216"/>
    <x v="1"/>
  </r>
  <r>
    <x v="1343"/>
    <x v="0"/>
    <x v="0"/>
  </r>
  <r>
    <x v="1344"/>
    <x v="0"/>
    <x v="0"/>
  </r>
  <r>
    <x v="1345"/>
    <x v="0"/>
    <x v="0"/>
  </r>
  <r>
    <x v="1346"/>
    <x v="0"/>
    <x v="0"/>
  </r>
  <r>
    <x v="1347"/>
    <x v="0"/>
    <x v="0"/>
  </r>
  <r>
    <x v="1348"/>
    <x v="0"/>
    <x v="0"/>
  </r>
  <r>
    <x v="1349"/>
    <x v="0"/>
    <x v="0"/>
  </r>
  <r>
    <x v="1350"/>
    <x v="0"/>
    <x v="0"/>
  </r>
  <r>
    <x v="1351"/>
    <x v="0"/>
    <x v="0"/>
  </r>
  <r>
    <x v="1352"/>
    <x v="217"/>
    <x v="1"/>
  </r>
  <r>
    <x v="1353"/>
    <x v="0"/>
    <x v="0"/>
  </r>
  <r>
    <x v="1354"/>
    <x v="0"/>
    <x v="0"/>
  </r>
  <r>
    <x v="1355"/>
    <x v="0"/>
    <x v="0"/>
  </r>
  <r>
    <x v="1356"/>
    <x v="0"/>
    <x v="0"/>
  </r>
  <r>
    <x v="1357"/>
    <x v="0"/>
    <x v="0"/>
  </r>
  <r>
    <x v="1358"/>
    <x v="218"/>
    <x v="1"/>
  </r>
  <r>
    <x v="1359"/>
    <x v="0"/>
    <x v="0"/>
  </r>
  <r>
    <x v="1360"/>
    <x v="219"/>
    <x v="1"/>
  </r>
  <r>
    <x v="1361"/>
    <x v="0"/>
    <x v="0"/>
  </r>
  <r>
    <x v="1362"/>
    <x v="0"/>
    <x v="0"/>
  </r>
  <r>
    <x v="1363"/>
    <x v="0"/>
    <x v="0"/>
  </r>
  <r>
    <x v="1364"/>
    <x v="0"/>
    <x v="0"/>
  </r>
  <r>
    <x v="1365"/>
    <x v="0"/>
    <x v="0"/>
  </r>
  <r>
    <x v="1366"/>
    <x v="220"/>
    <x v="1"/>
  </r>
  <r>
    <x v="1367"/>
    <x v="0"/>
    <x v="0"/>
  </r>
  <r>
    <x v="1368"/>
    <x v="0"/>
    <x v="0"/>
  </r>
  <r>
    <x v="1369"/>
    <x v="0"/>
    <x v="0"/>
  </r>
  <r>
    <x v="1370"/>
    <x v="0"/>
    <x v="0"/>
  </r>
  <r>
    <x v="1371"/>
    <x v="0"/>
    <x v="0"/>
  </r>
  <r>
    <x v="1372"/>
    <x v="0"/>
    <x v="0"/>
  </r>
  <r>
    <x v="1373"/>
    <x v="221"/>
    <x v="1"/>
  </r>
  <r>
    <x v="1374"/>
    <x v="0"/>
    <x v="0"/>
  </r>
  <r>
    <x v="1375"/>
    <x v="0"/>
    <x v="0"/>
  </r>
  <r>
    <x v="1376"/>
    <x v="0"/>
    <x v="0"/>
  </r>
  <r>
    <x v="1377"/>
    <x v="0"/>
    <x v="0"/>
  </r>
  <r>
    <x v="1378"/>
    <x v="0"/>
    <x v="0"/>
  </r>
  <r>
    <x v="1379"/>
    <x v="0"/>
    <x v="0"/>
  </r>
  <r>
    <x v="1380"/>
    <x v="0"/>
    <x v="0"/>
  </r>
  <r>
    <x v="1381"/>
    <x v="0"/>
    <x v="0"/>
  </r>
  <r>
    <x v="1382"/>
    <x v="0"/>
    <x v="0"/>
  </r>
  <r>
    <x v="1383"/>
    <x v="0"/>
    <x v="0"/>
  </r>
  <r>
    <x v="1384"/>
    <x v="0"/>
    <x v="0"/>
  </r>
  <r>
    <x v="1385"/>
    <x v="0"/>
    <x v="0"/>
  </r>
  <r>
    <x v="1386"/>
    <x v="0"/>
    <x v="0"/>
  </r>
  <r>
    <x v="1387"/>
    <x v="0"/>
    <x v="0"/>
  </r>
  <r>
    <x v="1388"/>
    <x v="0"/>
    <x v="0"/>
  </r>
  <r>
    <x v="1389"/>
    <x v="0"/>
    <x v="0"/>
  </r>
  <r>
    <x v="1390"/>
    <x v="0"/>
    <x v="0"/>
  </r>
  <r>
    <x v="1391"/>
    <x v="0"/>
    <x v="0"/>
  </r>
  <r>
    <x v="1392"/>
    <x v="0"/>
    <x v="0"/>
  </r>
  <r>
    <x v="1393"/>
    <x v="0"/>
    <x v="0"/>
  </r>
  <r>
    <x v="1394"/>
    <x v="0"/>
    <x v="0"/>
  </r>
  <r>
    <x v="1395"/>
    <x v="0"/>
    <x v="0"/>
  </r>
  <r>
    <x v="1396"/>
    <x v="0"/>
    <x v="0"/>
  </r>
  <r>
    <x v="1397"/>
    <x v="0"/>
    <x v="0"/>
  </r>
  <r>
    <x v="1398"/>
    <x v="0"/>
    <x v="0"/>
  </r>
  <r>
    <x v="1399"/>
    <x v="0"/>
    <x v="0"/>
  </r>
  <r>
    <x v="1400"/>
    <x v="222"/>
    <x v="1"/>
  </r>
  <r>
    <x v="1401"/>
    <x v="0"/>
    <x v="0"/>
  </r>
  <r>
    <x v="1402"/>
    <x v="223"/>
    <x v="1"/>
  </r>
  <r>
    <x v="1403"/>
    <x v="0"/>
    <x v="0"/>
  </r>
  <r>
    <x v="1404"/>
    <x v="0"/>
    <x v="0"/>
  </r>
  <r>
    <x v="1405"/>
    <x v="0"/>
    <x v="0"/>
  </r>
  <r>
    <x v="1406"/>
    <x v="0"/>
    <x v="0"/>
  </r>
  <r>
    <x v="1407"/>
    <x v="0"/>
    <x v="0"/>
  </r>
  <r>
    <x v="1408"/>
    <x v="0"/>
    <x v="0"/>
  </r>
  <r>
    <x v="1409"/>
    <x v="0"/>
    <x v="0"/>
  </r>
  <r>
    <x v="1410"/>
    <x v="0"/>
    <x v="0"/>
  </r>
  <r>
    <x v="1411"/>
    <x v="0"/>
    <x v="0"/>
  </r>
  <r>
    <x v="1412"/>
    <x v="0"/>
    <x v="0"/>
  </r>
  <r>
    <x v="1413"/>
    <x v="0"/>
    <x v="0"/>
  </r>
  <r>
    <x v="1414"/>
    <x v="0"/>
    <x v="0"/>
  </r>
  <r>
    <x v="1415"/>
    <x v="0"/>
    <x v="0"/>
  </r>
  <r>
    <x v="1416"/>
    <x v="0"/>
    <x v="0"/>
  </r>
  <r>
    <x v="1417"/>
    <x v="0"/>
    <x v="0"/>
  </r>
  <r>
    <x v="1418"/>
    <x v="0"/>
    <x v="0"/>
  </r>
  <r>
    <x v="1419"/>
    <x v="0"/>
    <x v="0"/>
  </r>
  <r>
    <x v="1420"/>
    <x v="0"/>
    <x v="0"/>
  </r>
  <r>
    <x v="1421"/>
    <x v="224"/>
    <x v="1"/>
  </r>
  <r>
    <x v="1422"/>
    <x v="0"/>
    <x v="0"/>
  </r>
  <r>
    <x v="1423"/>
    <x v="0"/>
    <x v="0"/>
  </r>
  <r>
    <x v="1424"/>
    <x v="0"/>
    <x v="0"/>
  </r>
  <r>
    <x v="1425"/>
    <x v="0"/>
    <x v="0"/>
  </r>
  <r>
    <x v="1426"/>
    <x v="0"/>
    <x v="0"/>
  </r>
  <r>
    <x v="1427"/>
    <x v="0"/>
    <x v="0"/>
  </r>
  <r>
    <x v="1428"/>
    <x v="0"/>
    <x v="0"/>
  </r>
  <r>
    <x v="1429"/>
    <x v="0"/>
    <x v="0"/>
  </r>
  <r>
    <x v="1430"/>
    <x v="0"/>
    <x v="0"/>
  </r>
  <r>
    <x v="1431"/>
    <x v="0"/>
    <x v="0"/>
  </r>
  <r>
    <x v="1432"/>
    <x v="0"/>
    <x v="0"/>
  </r>
  <r>
    <x v="1433"/>
    <x v="0"/>
    <x v="0"/>
  </r>
  <r>
    <x v="1434"/>
    <x v="0"/>
    <x v="0"/>
  </r>
  <r>
    <x v="1435"/>
    <x v="0"/>
    <x v="0"/>
  </r>
  <r>
    <x v="1436"/>
    <x v="0"/>
    <x v="0"/>
  </r>
  <r>
    <x v="1437"/>
    <x v="0"/>
    <x v="0"/>
  </r>
  <r>
    <x v="1438"/>
    <x v="0"/>
    <x v="0"/>
  </r>
  <r>
    <x v="1439"/>
    <x v="0"/>
    <x v="0"/>
  </r>
  <r>
    <x v="1440"/>
    <x v="0"/>
    <x v="0"/>
  </r>
  <r>
    <x v="1441"/>
    <x v="0"/>
    <x v="0"/>
  </r>
  <r>
    <x v="1442"/>
    <x v="0"/>
    <x v="0"/>
  </r>
  <r>
    <x v="1443"/>
    <x v="0"/>
    <x v="0"/>
  </r>
  <r>
    <x v="1444"/>
    <x v="0"/>
    <x v="0"/>
  </r>
  <r>
    <x v="1445"/>
    <x v="0"/>
    <x v="0"/>
  </r>
  <r>
    <x v="1446"/>
    <x v="0"/>
    <x v="0"/>
  </r>
  <r>
    <x v="1447"/>
    <x v="0"/>
    <x v="0"/>
  </r>
  <r>
    <x v="1448"/>
    <x v="0"/>
    <x v="0"/>
  </r>
  <r>
    <x v="1449"/>
    <x v="0"/>
    <x v="0"/>
  </r>
  <r>
    <x v="1450"/>
    <x v="0"/>
    <x v="0"/>
  </r>
  <r>
    <x v="1451"/>
    <x v="0"/>
    <x v="0"/>
  </r>
  <r>
    <x v="1452"/>
    <x v="0"/>
    <x v="0"/>
  </r>
  <r>
    <x v="1453"/>
    <x v="0"/>
    <x v="0"/>
  </r>
  <r>
    <x v="1454"/>
    <x v="0"/>
    <x v="0"/>
  </r>
  <r>
    <x v="1455"/>
    <x v="0"/>
    <x v="0"/>
  </r>
  <r>
    <x v="1456"/>
    <x v="0"/>
    <x v="0"/>
  </r>
  <r>
    <x v="1457"/>
    <x v="0"/>
    <x v="0"/>
  </r>
  <r>
    <x v="1458"/>
    <x v="0"/>
    <x v="0"/>
  </r>
  <r>
    <x v="1459"/>
    <x v="0"/>
    <x v="0"/>
  </r>
  <r>
    <x v="1460"/>
    <x v="0"/>
    <x v="0"/>
  </r>
  <r>
    <x v="1461"/>
    <x v="0"/>
    <x v="0"/>
  </r>
  <r>
    <x v="1462"/>
    <x v="0"/>
    <x v="0"/>
  </r>
  <r>
    <x v="1463"/>
    <x v="0"/>
    <x v="0"/>
  </r>
  <r>
    <x v="1464"/>
    <x v="0"/>
    <x v="0"/>
  </r>
  <r>
    <x v="1465"/>
    <x v="0"/>
    <x v="0"/>
  </r>
  <r>
    <x v="1466"/>
    <x v="0"/>
    <x v="0"/>
  </r>
  <r>
    <x v="1467"/>
    <x v="0"/>
    <x v="0"/>
  </r>
  <r>
    <x v="1468"/>
    <x v="0"/>
    <x v="0"/>
  </r>
  <r>
    <x v="1469"/>
    <x v="225"/>
    <x v="1"/>
  </r>
  <r>
    <x v="1470"/>
    <x v="0"/>
    <x v="0"/>
  </r>
  <r>
    <x v="1471"/>
    <x v="0"/>
    <x v="0"/>
  </r>
  <r>
    <x v="1472"/>
    <x v="0"/>
    <x v="0"/>
  </r>
  <r>
    <x v="1473"/>
    <x v="226"/>
    <x v="1"/>
  </r>
  <r>
    <x v="1474"/>
    <x v="0"/>
    <x v="0"/>
  </r>
  <r>
    <x v="1475"/>
    <x v="0"/>
    <x v="0"/>
  </r>
  <r>
    <x v="1476"/>
    <x v="0"/>
    <x v="0"/>
  </r>
  <r>
    <x v="1477"/>
    <x v="0"/>
    <x v="0"/>
  </r>
  <r>
    <x v="1478"/>
    <x v="0"/>
    <x v="0"/>
  </r>
  <r>
    <x v="1479"/>
    <x v="0"/>
    <x v="0"/>
  </r>
  <r>
    <x v="1480"/>
    <x v="227"/>
    <x v="1"/>
  </r>
  <r>
    <x v="1481"/>
    <x v="0"/>
    <x v="0"/>
  </r>
  <r>
    <x v="1482"/>
    <x v="0"/>
    <x v="0"/>
  </r>
  <r>
    <x v="1483"/>
    <x v="228"/>
    <x v="1"/>
  </r>
  <r>
    <x v="1484"/>
    <x v="0"/>
    <x v="0"/>
  </r>
  <r>
    <x v="1485"/>
    <x v="0"/>
    <x v="0"/>
  </r>
  <r>
    <x v="1486"/>
    <x v="229"/>
    <x v="1"/>
  </r>
  <r>
    <x v="1487"/>
    <x v="0"/>
    <x v="0"/>
  </r>
  <r>
    <x v="1488"/>
    <x v="0"/>
    <x v="0"/>
  </r>
  <r>
    <x v="1489"/>
    <x v="0"/>
    <x v="0"/>
  </r>
  <r>
    <x v="1490"/>
    <x v="0"/>
    <x v="0"/>
  </r>
  <r>
    <x v="1491"/>
    <x v="0"/>
    <x v="0"/>
  </r>
  <r>
    <x v="1492"/>
    <x v="0"/>
    <x v="0"/>
  </r>
  <r>
    <x v="1493"/>
    <x v="230"/>
    <x v="1"/>
  </r>
  <r>
    <x v="1494"/>
    <x v="0"/>
    <x v="0"/>
  </r>
  <r>
    <x v="1495"/>
    <x v="0"/>
    <x v="0"/>
  </r>
  <r>
    <x v="1496"/>
    <x v="0"/>
    <x v="0"/>
  </r>
  <r>
    <x v="1497"/>
    <x v="0"/>
    <x v="0"/>
  </r>
  <r>
    <x v="1498"/>
    <x v="0"/>
    <x v="0"/>
  </r>
  <r>
    <x v="1499"/>
    <x v="0"/>
    <x v="0"/>
  </r>
  <r>
    <x v="1500"/>
    <x v="0"/>
    <x v="0"/>
  </r>
  <r>
    <x v="1501"/>
    <x v="0"/>
    <x v="0"/>
  </r>
  <r>
    <x v="1502"/>
    <x v="0"/>
    <x v="0"/>
  </r>
  <r>
    <x v="1503"/>
    <x v="0"/>
    <x v="0"/>
  </r>
  <r>
    <x v="1504"/>
    <x v="0"/>
    <x v="0"/>
  </r>
  <r>
    <x v="1505"/>
    <x v="0"/>
    <x v="0"/>
  </r>
  <r>
    <x v="1506"/>
    <x v="0"/>
    <x v="0"/>
  </r>
  <r>
    <x v="1507"/>
    <x v="0"/>
    <x v="0"/>
  </r>
  <r>
    <x v="1508"/>
    <x v="0"/>
    <x v="0"/>
  </r>
  <r>
    <x v="1509"/>
    <x v="231"/>
    <x v="1"/>
  </r>
  <r>
    <x v="1510"/>
    <x v="0"/>
    <x v="0"/>
  </r>
  <r>
    <x v="1511"/>
    <x v="0"/>
    <x v="0"/>
  </r>
  <r>
    <x v="1512"/>
    <x v="0"/>
    <x v="0"/>
  </r>
  <r>
    <x v="1513"/>
    <x v="0"/>
    <x v="0"/>
  </r>
  <r>
    <x v="1514"/>
    <x v="0"/>
    <x v="0"/>
  </r>
  <r>
    <x v="1515"/>
    <x v="0"/>
    <x v="0"/>
  </r>
  <r>
    <x v="1516"/>
    <x v="0"/>
    <x v="0"/>
  </r>
  <r>
    <x v="1517"/>
    <x v="0"/>
    <x v="0"/>
  </r>
  <r>
    <x v="1518"/>
    <x v="0"/>
    <x v="0"/>
  </r>
  <r>
    <x v="1519"/>
    <x v="0"/>
    <x v="0"/>
  </r>
  <r>
    <x v="1520"/>
    <x v="0"/>
    <x v="0"/>
  </r>
  <r>
    <x v="1521"/>
    <x v="202"/>
    <x v="1"/>
  </r>
  <r>
    <x v="1522"/>
    <x v="0"/>
    <x v="0"/>
  </r>
  <r>
    <x v="1523"/>
    <x v="0"/>
    <x v="0"/>
  </r>
  <r>
    <x v="1524"/>
    <x v="0"/>
    <x v="0"/>
  </r>
  <r>
    <x v="1525"/>
    <x v="0"/>
    <x v="0"/>
  </r>
  <r>
    <x v="1526"/>
    <x v="0"/>
    <x v="0"/>
  </r>
  <r>
    <x v="1527"/>
    <x v="0"/>
    <x v="0"/>
  </r>
  <r>
    <x v="1528"/>
    <x v="0"/>
    <x v="0"/>
  </r>
  <r>
    <x v="1529"/>
    <x v="0"/>
    <x v="0"/>
  </r>
  <r>
    <x v="1530"/>
    <x v="0"/>
    <x v="0"/>
  </r>
  <r>
    <x v="1531"/>
    <x v="0"/>
    <x v="0"/>
  </r>
  <r>
    <x v="1532"/>
    <x v="232"/>
    <x v="1"/>
  </r>
  <r>
    <x v="1533"/>
    <x v="0"/>
    <x v="0"/>
  </r>
  <r>
    <x v="1534"/>
    <x v="233"/>
    <x v="3"/>
  </r>
  <r>
    <x v="1535"/>
    <x v="0"/>
    <x v="0"/>
  </r>
  <r>
    <x v="1536"/>
    <x v="0"/>
    <x v="0"/>
  </r>
  <r>
    <x v="1537"/>
    <x v="0"/>
    <x v="0"/>
  </r>
  <r>
    <x v="1538"/>
    <x v="0"/>
    <x v="0"/>
  </r>
  <r>
    <x v="1539"/>
    <x v="0"/>
    <x v="0"/>
  </r>
  <r>
    <x v="1540"/>
    <x v="0"/>
    <x v="0"/>
  </r>
  <r>
    <x v="1541"/>
    <x v="0"/>
    <x v="0"/>
  </r>
  <r>
    <x v="1542"/>
    <x v="234"/>
    <x v="1"/>
  </r>
  <r>
    <x v="1543"/>
    <x v="235"/>
    <x v="1"/>
  </r>
  <r>
    <x v="1544"/>
    <x v="0"/>
    <x v="0"/>
  </r>
  <r>
    <x v="1545"/>
    <x v="0"/>
    <x v="0"/>
  </r>
  <r>
    <x v="1546"/>
    <x v="0"/>
    <x v="0"/>
  </r>
  <r>
    <x v="1547"/>
    <x v="0"/>
    <x v="0"/>
  </r>
  <r>
    <x v="1548"/>
    <x v="0"/>
    <x v="0"/>
  </r>
  <r>
    <x v="1549"/>
    <x v="0"/>
    <x v="0"/>
  </r>
  <r>
    <x v="1550"/>
    <x v="0"/>
    <x v="0"/>
  </r>
  <r>
    <x v="1551"/>
    <x v="0"/>
    <x v="0"/>
  </r>
  <r>
    <x v="1552"/>
    <x v="0"/>
    <x v="0"/>
  </r>
  <r>
    <x v="1553"/>
    <x v="0"/>
    <x v="0"/>
  </r>
  <r>
    <x v="1554"/>
    <x v="0"/>
    <x v="0"/>
  </r>
  <r>
    <x v="1555"/>
    <x v="0"/>
    <x v="0"/>
  </r>
  <r>
    <x v="1556"/>
    <x v="0"/>
    <x v="0"/>
  </r>
  <r>
    <x v="1557"/>
    <x v="0"/>
    <x v="0"/>
  </r>
  <r>
    <x v="1558"/>
    <x v="0"/>
    <x v="0"/>
  </r>
  <r>
    <x v="1559"/>
    <x v="0"/>
    <x v="0"/>
  </r>
  <r>
    <x v="1560"/>
    <x v="0"/>
    <x v="0"/>
  </r>
  <r>
    <x v="1561"/>
    <x v="0"/>
    <x v="0"/>
  </r>
  <r>
    <x v="1562"/>
    <x v="0"/>
    <x v="0"/>
  </r>
  <r>
    <x v="1563"/>
    <x v="0"/>
    <x v="0"/>
  </r>
  <r>
    <x v="1564"/>
    <x v="0"/>
    <x v="0"/>
  </r>
  <r>
    <x v="1565"/>
    <x v="0"/>
    <x v="0"/>
  </r>
  <r>
    <x v="1566"/>
    <x v="0"/>
    <x v="0"/>
  </r>
  <r>
    <x v="1567"/>
    <x v="0"/>
    <x v="0"/>
  </r>
  <r>
    <x v="1568"/>
    <x v="0"/>
    <x v="0"/>
  </r>
  <r>
    <x v="1569"/>
    <x v="0"/>
    <x v="0"/>
  </r>
  <r>
    <x v="1570"/>
    <x v="0"/>
    <x v="0"/>
  </r>
  <r>
    <x v="1571"/>
    <x v="0"/>
    <x v="0"/>
  </r>
  <r>
    <x v="1572"/>
    <x v="0"/>
    <x v="0"/>
  </r>
  <r>
    <x v="1573"/>
    <x v="0"/>
    <x v="0"/>
  </r>
  <r>
    <x v="1574"/>
    <x v="0"/>
    <x v="0"/>
  </r>
  <r>
    <x v="1575"/>
    <x v="0"/>
    <x v="0"/>
  </r>
  <r>
    <x v="1576"/>
    <x v="0"/>
    <x v="0"/>
  </r>
  <r>
    <x v="1577"/>
    <x v="0"/>
    <x v="0"/>
  </r>
  <r>
    <x v="1578"/>
    <x v="0"/>
    <x v="0"/>
  </r>
  <r>
    <x v="1579"/>
    <x v="0"/>
    <x v="0"/>
  </r>
  <r>
    <x v="1580"/>
    <x v="0"/>
    <x v="0"/>
  </r>
  <r>
    <x v="1581"/>
    <x v="0"/>
    <x v="0"/>
  </r>
  <r>
    <x v="1582"/>
    <x v="0"/>
    <x v="0"/>
  </r>
  <r>
    <x v="1583"/>
    <x v="0"/>
    <x v="0"/>
  </r>
  <r>
    <x v="1584"/>
    <x v="0"/>
    <x v="0"/>
  </r>
  <r>
    <x v="1585"/>
    <x v="236"/>
    <x v="1"/>
  </r>
  <r>
    <x v="1586"/>
    <x v="19"/>
    <x v="3"/>
  </r>
  <r>
    <x v="1587"/>
    <x v="0"/>
    <x v="0"/>
  </r>
  <r>
    <x v="1588"/>
    <x v="0"/>
    <x v="0"/>
  </r>
  <r>
    <x v="1589"/>
    <x v="0"/>
    <x v="0"/>
  </r>
  <r>
    <x v="1590"/>
    <x v="237"/>
    <x v="1"/>
  </r>
  <r>
    <x v="1591"/>
    <x v="0"/>
    <x v="0"/>
  </r>
  <r>
    <x v="1592"/>
    <x v="0"/>
    <x v="0"/>
  </r>
  <r>
    <x v="1593"/>
    <x v="0"/>
    <x v="0"/>
  </r>
  <r>
    <x v="1594"/>
    <x v="0"/>
    <x v="0"/>
  </r>
  <r>
    <x v="1595"/>
    <x v="0"/>
    <x v="0"/>
  </r>
  <r>
    <x v="1596"/>
    <x v="0"/>
    <x v="0"/>
  </r>
  <r>
    <x v="1597"/>
    <x v="238"/>
    <x v="1"/>
  </r>
  <r>
    <x v="1598"/>
    <x v="0"/>
    <x v="0"/>
  </r>
  <r>
    <x v="1599"/>
    <x v="0"/>
    <x v="0"/>
  </r>
  <r>
    <x v="1600"/>
    <x v="0"/>
    <x v="0"/>
  </r>
  <r>
    <x v="1601"/>
    <x v="0"/>
    <x v="0"/>
  </r>
  <r>
    <x v="1602"/>
    <x v="239"/>
    <x v="1"/>
  </r>
  <r>
    <x v="1603"/>
    <x v="0"/>
    <x v="0"/>
  </r>
  <r>
    <x v="1604"/>
    <x v="0"/>
    <x v="0"/>
  </r>
  <r>
    <x v="1605"/>
    <x v="0"/>
    <x v="0"/>
  </r>
  <r>
    <x v="1606"/>
    <x v="0"/>
    <x v="0"/>
  </r>
  <r>
    <x v="1607"/>
    <x v="0"/>
    <x v="0"/>
  </r>
  <r>
    <x v="1608"/>
    <x v="0"/>
    <x v="0"/>
  </r>
  <r>
    <x v="1609"/>
    <x v="0"/>
    <x v="0"/>
  </r>
  <r>
    <x v="1610"/>
    <x v="0"/>
    <x v="0"/>
  </r>
  <r>
    <x v="1611"/>
    <x v="0"/>
    <x v="0"/>
  </r>
  <r>
    <x v="1612"/>
    <x v="240"/>
    <x v="1"/>
  </r>
  <r>
    <x v="1613"/>
    <x v="0"/>
    <x v="0"/>
  </r>
  <r>
    <x v="1614"/>
    <x v="0"/>
    <x v="0"/>
  </r>
  <r>
    <x v="1615"/>
    <x v="0"/>
    <x v="0"/>
  </r>
  <r>
    <x v="1616"/>
    <x v="0"/>
    <x v="0"/>
  </r>
  <r>
    <x v="1617"/>
    <x v="0"/>
    <x v="0"/>
  </r>
  <r>
    <x v="1618"/>
    <x v="0"/>
    <x v="0"/>
  </r>
  <r>
    <x v="1619"/>
    <x v="0"/>
    <x v="0"/>
  </r>
  <r>
    <x v="1620"/>
    <x v="0"/>
    <x v="0"/>
  </r>
  <r>
    <x v="1621"/>
    <x v="0"/>
    <x v="0"/>
  </r>
  <r>
    <x v="1622"/>
    <x v="0"/>
    <x v="0"/>
  </r>
  <r>
    <x v="1623"/>
    <x v="0"/>
    <x v="0"/>
  </r>
  <r>
    <x v="1624"/>
    <x v="0"/>
    <x v="0"/>
  </r>
  <r>
    <x v="1625"/>
    <x v="0"/>
    <x v="0"/>
  </r>
  <r>
    <x v="1626"/>
    <x v="0"/>
    <x v="0"/>
  </r>
  <r>
    <x v="1627"/>
    <x v="0"/>
    <x v="0"/>
  </r>
  <r>
    <x v="1628"/>
    <x v="0"/>
    <x v="0"/>
  </r>
  <r>
    <x v="1629"/>
    <x v="0"/>
    <x v="0"/>
  </r>
  <r>
    <x v="1630"/>
    <x v="0"/>
    <x v="0"/>
  </r>
  <r>
    <x v="1631"/>
    <x v="0"/>
    <x v="0"/>
  </r>
  <r>
    <x v="1632"/>
    <x v="0"/>
    <x v="0"/>
  </r>
  <r>
    <x v="1633"/>
    <x v="0"/>
    <x v="0"/>
  </r>
  <r>
    <x v="1634"/>
    <x v="0"/>
    <x v="0"/>
  </r>
  <r>
    <x v="1635"/>
    <x v="0"/>
    <x v="0"/>
  </r>
  <r>
    <x v="1636"/>
    <x v="0"/>
    <x v="0"/>
  </r>
  <r>
    <x v="1637"/>
    <x v="0"/>
    <x v="0"/>
  </r>
  <r>
    <x v="1638"/>
    <x v="0"/>
    <x v="0"/>
  </r>
  <r>
    <x v="1639"/>
    <x v="0"/>
    <x v="0"/>
  </r>
  <r>
    <x v="1640"/>
    <x v="0"/>
    <x v="0"/>
  </r>
  <r>
    <x v="1641"/>
    <x v="0"/>
    <x v="0"/>
  </r>
  <r>
    <x v="1642"/>
    <x v="241"/>
    <x v="1"/>
  </r>
  <r>
    <x v="1643"/>
    <x v="242"/>
    <x v="1"/>
  </r>
  <r>
    <x v="1644"/>
    <x v="0"/>
    <x v="0"/>
  </r>
  <r>
    <x v="1645"/>
    <x v="0"/>
    <x v="0"/>
  </r>
  <r>
    <x v="1646"/>
    <x v="0"/>
    <x v="0"/>
  </r>
  <r>
    <x v="1647"/>
    <x v="0"/>
    <x v="0"/>
  </r>
  <r>
    <x v="1648"/>
    <x v="0"/>
    <x v="0"/>
  </r>
  <r>
    <x v="1649"/>
    <x v="0"/>
    <x v="0"/>
  </r>
  <r>
    <x v="1650"/>
    <x v="0"/>
    <x v="0"/>
  </r>
  <r>
    <x v="1651"/>
    <x v="0"/>
    <x v="0"/>
  </r>
  <r>
    <x v="1652"/>
    <x v="243"/>
    <x v="1"/>
  </r>
  <r>
    <x v="1653"/>
    <x v="0"/>
    <x v="0"/>
  </r>
  <r>
    <x v="1654"/>
    <x v="0"/>
    <x v="0"/>
  </r>
  <r>
    <x v="1655"/>
    <x v="0"/>
    <x v="0"/>
  </r>
  <r>
    <x v="1656"/>
    <x v="0"/>
    <x v="0"/>
  </r>
  <r>
    <x v="1657"/>
    <x v="0"/>
    <x v="0"/>
  </r>
  <r>
    <x v="1658"/>
    <x v="0"/>
    <x v="0"/>
  </r>
  <r>
    <x v="1659"/>
    <x v="0"/>
    <x v="0"/>
  </r>
  <r>
    <x v="1660"/>
    <x v="0"/>
    <x v="0"/>
  </r>
  <r>
    <x v="1661"/>
    <x v="0"/>
    <x v="0"/>
  </r>
  <r>
    <x v="1662"/>
    <x v="244"/>
    <x v="1"/>
  </r>
  <r>
    <x v="1663"/>
    <x v="0"/>
    <x v="0"/>
  </r>
  <r>
    <x v="1664"/>
    <x v="0"/>
    <x v="0"/>
  </r>
  <r>
    <x v="1665"/>
    <x v="0"/>
    <x v="0"/>
  </r>
  <r>
    <x v="1666"/>
    <x v="245"/>
    <x v="1"/>
  </r>
  <r>
    <x v="1667"/>
    <x v="0"/>
    <x v="0"/>
  </r>
  <r>
    <x v="1668"/>
    <x v="0"/>
    <x v="0"/>
  </r>
  <r>
    <x v="1669"/>
    <x v="0"/>
    <x v="0"/>
  </r>
  <r>
    <x v="1670"/>
    <x v="0"/>
    <x v="0"/>
  </r>
  <r>
    <x v="1671"/>
    <x v="246"/>
    <x v="1"/>
  </r>
  <r>
    <x v="1672"/>
    <x v="0"/>
    <x v="0"/>
  </r>
  <r>
    <x v="1673"/>
    <x v="0"/>
    <x v="0"/>
  </r>
  <r>
    <x v="1674"/>
    <x v="0"/>
    <x v="0"/>
  </r>
  <r>
    <x v="1675"/>
    <x v="0"/>
    <x v="0"/>
  </r>
  <r>
    <x v="1676"/>
    <x v="0"/>
    <x v="0"/>
  </r>
  <r>
    <x v="1677"/>
    <x v="0"/>
    <x v="0"/>
  </r>
  <r>
    <x v="1678"/>
    <x v="0"/>
    <x v="0"/>
  </r>
  <r>
    <x v="1679"/>
    <x v="0"/>
    <x v="0"/>
  </r>
  <r>
    <x v="1680"/>
    <x v="0"/>
    <x v="0"/>
  </r>
  <r>
    <x v="1681"/>
    <x v="0"/>
    <x v="0"/>
  </r>
  <r>
    <x v="1682"/>
    <x v="0"/>
    <x v="0"/>
  </r>
  <r>
    <x v="1683"/>
    <x v="0"/>
    <x v="0"/>
  </r>
  <r>
    <x v="1684"/>
    <x v="116"/>
    <x v="3"/>
  </r>
  <r>
    <x v="1685"/>
    <x v="0"/>
    <x v="0"/>
  </r>
  <r>
    <x v="1686"/>
    <x v="0"/>
    <x v="0"/>
  </r>
  <r>
    <x v="1687"/>
    <x v="0"/>
    <x v="0"/>
  </r>
  <r>
    <x v="1688"/>
    <x v="247"/>
    <x v="1"/>
  </r>
  <r>
    <x v="1689"/>
    <x v="0"/>
    <x v="0"/>
  </r>
  <r>
    <x v="1690"/>
    <x v="0"/>
    <x v="0"/>
  </r>
  <r>
    <x v="1691"/>
    <x v="0"/>
    <x v="0"/>
  </r>
  <r>
    <x v="1692"/>
    <x v="0"/>
    <x v="0"/>
  </r>
  <r>
    <x v="1693"/>
    <x v="0"/>
    <x v="0"/>
  </r>
  <r>
    <x v="1694"/>
    <x v="248"/>
    <x v="1"/>
  </r>
  <r>
    <x v="1695"/>
    <x v="249"/>
    <x v="1"/>
  </r>
  <r>
    <x v="1696"/>
    <x v="0"/>
    <x v="0"/>
  </r>
  <r>
    <x v="1697"/>
    <x v="0"/>
    <x v="0"/>
  </r>
  <r>
    <x v="1698"/>
    <x v="0"/>
    <x v="0"/>
  </r>
  <r>
    <x v="1699"/>
    <x v="0"/>
    <x v="0"/>
  </r>
  <r>
    <x v="1700"/>
    <x v="0"/>
    <x v="0"/>
  </r>
  <r>
    <x v="1701"/>
    <x v="250"/>
    <x v="1"/>
  </r>
  <r>
    <x v="1702"/>
    <x v="0"/>
    <x v="0"/>
  </r>
  <r>
    <x v="1703"/>
    <x v="0"/>
    <x v="0"/>
  </r>
  <r>
    <x v="1704"/>
    <x v="0"/>
    <x v="0"/>
  </r>
  <r>
    <x v="1705"/>
    <x v="0"/>
    <x v="0"/>
  </r>
  <r>
    <x v="1706"/>
    <x v="0"/>
    <x v="0"/>
  </r>
  <r>
    <x v="1707"/>
    <x v="0"/>
    <x v="0"/>
  </r>
  <r>
    <x v="1708"/>
    <x v="0"/>
    <x v="0"/>
  </r>
  <r>
    <x v="1709"/>
    <x v="0"/>
    <x v="0"/>
  </r>
  <r>
    <x v="1710"/>
    <x v="0"/>
    <x v="0"/>
  </r>
  <r>
    <x v="1711"/>
    <x v="0"/>
    <x v="0"/>
  </r>
  <r>
    <x v="1712"/>
    <x v="0"/>
    <x v="0"/>
  </r>
  <r>
    <x v="1713"/>
    <x v="0"/>
    <x v="0"/>
  </r>
  <r>
    <x v="1714"/>
    <x v="0"/>
    <x v="0"/>
  </r>
  <r>
    <x v="1715"/>
    <x v="251"/>
    <x v="1"/>
  </r>
  <r>
    <x v="1716"/>
    <x v="12"/>
    <x v="2"/>
  </r>
  <r>
    <x v="1717"/>
    <x v="12"/>
    <x v="2"/>
  </r>
  <r>
    <x v="1718"/>
    <x v="12"/>
    <x v="2"/>
  </r>
  <r>
    <x v="1719"/>
    <x v="12"/>
    <x v="2"/>
  </r>
  <r>
    <x v="1720"/>
    <x v="12"/>
    <x v="2"/>
  </r>
  <r>
    <x v="1721"/>
    <x v="12"/>
    <x v="2"/>
  </r>
  <r>
    <x v="1722"/>
    <x v="12"/>
    <x v="2"/>
  </r>
  <r>
    <x v="1723"/>
    <x v="12"/>
    <x v="2"/>
  </r>
  <r>
    <x v="1724"/>
    <x v="12"/>
    <x v="2"/>
  </r>
  <r>
    <x v="1725"/>
    <x v="12"/>
    <x v="2"/>
  </r>
  <r>
    <x v="1726"/>
    <x v="12"/>
    <x v="2"/>
  </r>
  <r>
    <x v="1727"/>
    <x v="12"/>
    <x v="2"/>
  </r>
  <r>
    <x v="1728"/>
    <x v="12"/>
    <x v="2"/>
  </r>
  <r>
    <x v="1729"/>
    <x v="0"/>
    <x v="0"/>
  </r>
  <r>
    <x v="1730"/>
    <x v="0"/>
    <x v="0"/>
  </r>
  <r>
    <x v="1731"/>
    <x v="12"/>
    <x v="2"/>
  </r>
  <r>
    <x v="1732"/>
    <x v="12"/>
    <x v="2"/>
  </r>
  <r>
    <x v="1733"/>
    <x v="12"/>
    <x v="2"/>
  </r>
  <r>
    <x v="1734"/>
    <x v="12"/>
    <x v="2"/>
  </r>
  <r>
    <x v="1735"/>
    <x v="252"/>
    <x v="1"/>
  </r>
  <r>
    <x v="1736"/>
    <x v="253"/>
    <x v="1"/>
  </r>
  <r>
    <x v="1737"/>
    <x v="0"/>
    <x v="0"/>
  </r>
  <r>
    <x v="1738"/>
    <x v="0"/>
    <x v="0"/>
  </r>
  <r>
    <x v="1739"/>
    <x v="0"/>
    <x v="0"/>
  </r>
  <r>
    <x v="1740"/>
    <x v="0"/>
    <x v="0"/>
  </r>
  <r>
    <x v="1741"/>
    <x v="254"/>
    <x v="1"/>
  </r>
  <r>
    <x v="1742"/>
    <x v="0"/>
    <x v="0"/>
  </r>
  <r>
    <x v="1743"/>
    <x v="0"/>
    <x v="0"/>
  </r>
  <r>
    <x v="1744"/>
    <x v="0"/>
    <x v="0"/>
  </r>
  <r>
    <x v="1745"/>
    <x v="0"/>
    <x v="0"/>
  </r>
  <r>
    <x v="1746"/>
    <x v="0"/>
    <x v="0"/>
  </r>
  <r>
    <x v="1747"/>
    <x v="0"/>
    <x v="0"/>
  </r>
  <r>
    <x v="1748"/>
    <x v="0"/>
    <x v="0"/>
  </r>
  <r>
    <x v="1749"/>
    <x v="0"/>
    <x v="0"/>
  </r>
  <r>
    <x v="1750"/>
    <x v="0"/>
    <x v="0"/>
  </r>
  <r>
    <x v="1751"/>
    <x v="0"/>
    <x v="0"/>
  </r>
  <r>
    <x v="1752"/>
    <x v="0"/>
    <x v="0"/>
  </r>
  <r>
    <x v="1753"/>
    <x v="0"/>
    <x v="0"/>
  </r>
  <r>
    <x v="1754"/>
    <x v="0"/>
    <x v="0"/>
  </r>
  <r>
    <x v="1755"/>
    <x v="0"/>
    <x v="0"/>
  </r>
  <r>
    <x v="1756"/>
    <x v="0"/>
    <x v="0"/>
  </r>
  <r>
    <x v="1757"/>
    <x v="0"/>
    <x v="0"/>
  </r>
  <r>
    <x v="1758"/>
    <x v="0"/>
    <x v="0"/>
  </r>
  <r>
    <x v="1759"/>
    <x v="0"/>
    <x v="0"/>
  </r>
  <r>
    <x v="1760"/>
    <x v="0"/>
    <x v="0"/>
  </r>
  <r>
    <x v="1761"/>
    <x v="0"/>
    <x v="0"/>
  </r>
  <r>
    <x v="1762"/>
    <x v="0"/>
    <x v="0"/>
  </r>
  <r>
    <x v="1763"/>
    <x v="0"/>
    <x v="0"/>
  </r>
  <r>
    <x v="1764"/>
    <x v="0"/>
    <x v="0"/>
  </r>
  <r>
    <x v="1765"/>
    <x v="0"/>
    <x v="0"/>
  </r>
  <r>
    <x v="1766"/>
    <x v="0"/>
    <x v="0"/>
  </r>
  <r>
    <x v="1767"/>
    <x v="0"/>
    <x v="0"/>
  </r>
  <r>
    <x v="1768"/>
    <x v="0"/>
    <x v="0"/>
  </r>
  <r>
    <x v="1769"/>
    <x v="0"/>
    <x v="0"/>
  </r>
  <r>
    <x v="1770"/>
    <x v="0"/>
    <x v="0"/>
  </r>
  <r>
    <x v="1771"/>
    <x v="0"/>
    <x v="0"/>
  </r>
  <r>
    <x v="1772"/>
    <x v="0"/>
    <x v="0"/>
  </r>
  <r>
    <x v="1773"/>
    <x v="0"/>
    <x v="0"/>
  </r>
  <r>
    <x v="1774"/>
    <x v="0"/>
    <x v="0"/>
  </r>
  <r>
    <x v="1775"/>
    <x v="0"/>
    <x v="0"/>
  </r>
  <r>
    <x v="1776"/>
    <x v="0"/>
    <x v="0"/>
  </r>
  <r>
    <x v="1777"/>
    <x v="0"/>
    <x v="0"/>
  </r>
  <r>
    <x v="1778"/>
    <x v="0"/>
    <x v="0"/>
  </r>
  <r>
    <x v="1779"/>
    <x v="0"/>
    <x v="0"/>
  </r>
  <r>
    <x v="1780"/>
    <x v="0"/>
    <x v="0"/>
  </r>
  <r>
    <x v="1781"/>
    <x v="0"/>
    <x v="0"/>
  </r>
  <r>
    <x v="1782"/>
    <x v="0"/>
    <x v="0"/>
  </r>
  <r>
    <x v="1783"/>
    <x v="0"/>
    <x v="0"/>
  </r>
  <r>
    <x v="1784"/>
    <x v="0"/>
    <x v="0"/>
  </r>
  <r>
    <x v="1785"/>
    <x v="0"/>
    <x v="0"/>
  </r>
  <r>
    <x v="1786"/>
    <x v="0"/>
    <x v="0"/>
  </r>
  <r>
    <x v="1787"/>
    <x v="0"/>
    <x v="0"/>
  </r>
  <r>
    <x v="1788"/>
    <x v="0"/>
    <x v="0"/>
  </r>
  <r>
    <x v="1789"/>
    <x v="0"/>
    <x v="0"/>
  </r>
  <r>
    <x v="1790"/>
    <x v="0"/>
    <x v="0"/>
  </r>
  <r>
    <x v="1791"/>
    <x v="0"/>
    <x v="0"/>
  </r>
  <r>
    <x v="1792"/>
    <x v="0"/>
    <x v="0"/>
  </r>
  <r>
    <x v="1793"/>
    <x v="0"/>
    <x v="0"/>
  </r>
  <r>
    <x v="1794"/>
    <x v="0"/>
    <x v="0"/>
  </r>
  <r>
    <x v="1795"/>
    <x v="0"/>
    <x v="0"/>
  </r>
  <r>
    <x v="1796"/>
    <x v="0"/>
    <x v="0"/>
  </r>
  <r>
    <x v="1797"/>
    <x v="0"/>
    <x v="0"/>
  </r>
  <r>
    <x v="1798"/>
    <x v="0"/>
    <x v="0"/>
  </r>
  <r>
    <x v="1799"/>
    <x v="0"/>
    <x v="0"/>
  </r>
  <r>
    <x v="1800"/>
    <x v="0"/>
    <x v="0"/>
  </r>
  <r>
    <x v="1801"/>
    <x v="0"/>
    <x v="0"/>
  </r>
  <r>
    <x v="1802"/>
    <x v="255"/>
    <x v="4"/>
  </r>
  <r>
    <x v="1802"/>
    <x v="255"/>
    <x v="4"/>
  </r>
  <r>
    <x v="1802"/>
    <x v="255"/>
    <x v="4"/>
  </r>
  <r>
    <x v="1802"/>
    <x v="255"/>
    <x v="4"/>
  </r>
  <r>
    <x v="1802"/>
    <x v="255"/>
    <x v="4"/>
  </r>
  <r>
    <x v="1802"/>
    <x v="25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60DD42-5B41-442B-9613-EB29E4A591D6}" name="Pivot-taulukko4" cacheId="0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>
  <location ref="E22:F28" firstHeaderRow="1" firstDataRow="1" firstDataCol="1" rowPageCount="1" colPageCount="1"/>
  <pivotFields count="5">
    <pivotField axis="axisPage" dataField="1" showAll="0">
      <items count="1804">
        <item x="7"/>
        <item x="8"/>
        <item x="9"/>
        <item x="10"/>
        <item x="11"/>
        <item x="12"/>
        <item x="13"/>
        <item x="0"/>
        <item x="1"/>
        <item x="2"/>
        <item x="3"/>
        <item x="4"/>
        <item x="5"/>
        <item x="6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258"/>
        <item x="530"/>
        <item x="531"/>
        <item x="532"/>
        <item x="259"/>
        <item x="260"/>
        <item x="261"/>
        <item x="262"/>
        <item x="263"/>
        <item x="264"/>
        <item x="265"/>
        <item x="266"/>
        <item x="533"/>
        <item x="534"/>
        <item x="535"/>
        <item x="536"/>
        <item x="267"/>
        <item x="268"/>
        <item x="269"/>
        <item x="537"/>
        <item x="538"/>
        <item x="270"/>
        <item x="279"/>
        <item x="271"/>
        <item x="272"/>
        <item x="273"/>
        <item x="274"/>
        <item x="275"/>
        <item x="276"/>
        <item x="277"/>
        <item x="27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283"/>
        <item x="284"/>
        <item x="285"/>
        <item x="286"/>
        <item x="287"/>
        <item x="288"/>
        <item x="289"/>
        <item x="290"/>
        <item x="280"/>
        <item x="281"/>
        <item x="282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563"/>
        <item x="950"/>
        <item x="951"/>
        <item x="952"/>
        <item x="953"/>
        <item x="954"/>
        <item x="564"/>
        <item x="955"/>
        <item x="956"/>
        <item x="957"/>
        <item x="958"/>
        <item x="959"/>
        <item x="960"/>
        <item x="961"/>
        <item x="962"/>
        <item x="565"/>
        <item x="566"/>
        <item x="963"/>
        <item x="964"/>
        <item x="965"/>
        <item x="966"/>
        <item x="567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291"/>
        <item x="292"/>
        <item x="293"/>
        <item x="294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295"/>
        <item x="296"/>
        <item x="1074"/>
        <item x="1075"/>
        <item x="1076"/>
        <item x="1077"/>
        <item x="1078"/>
        <item x="1079"/>
        <item x="568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569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570"/>
        <item x="571"/>
        <item x="572"/>
        <item x="573"/>
        <item x="574"/>
        <item x="575"/>
        <item x="576"/>
        <item x="577"/>
        <item x="1135"/>
        <item x="1136"/>
        <item x="1137"/>
        <item x="1138"/>
        <item x="1139"/>
        <item x="1140"/>
        <item x="1141"/>
        <item x="578"/>
        <item x="579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297"/>
        <item x="1171"/>
        <item x="1172"/>
        <item x="580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298"/>
        <item x="299"/>
        <item x="300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301"/>
        <item x="302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581"/>
        <item x="582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09"/>
        <item x="303"/>
        <item x="304"/>
        <item x="305"/>
        <item x="306"/>
        <item x="307"/>
        <item x="308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310"/>
        <item x="311"/>
        <item x="597"/>
        <item x="312"/>
        <item x="1425"/>
        <item x="313"/>
        <item x="314"/>
        <item x="315"/>
        <item x="598"/>
        <item x="599"/>
        <item x="600"/>
        <item x="601"/>
        <item x="602"/>
        <item x="603"/>
        <item x="604"/>
        <item x="605"/>
        <item x="606"/>
        <item x="607"/>
        <item x="316"/>
        <item x="324"/>
        <item x="325"/>
        <item x="326"/>
        <item x="327"/>
        <item x="328"/>
        <item x="329"/>
        <item x="330"/>
        <item x="317"/>
        <item x="318"/>
        <item x="319"/>
        <item x="320"/>
        <item x="321"/>
        <item x="322"/>
        <item x="323"/>
        <item x="608"/>
        <item x="609"/>
        <item x="610"/>
        <item x="611"/>
        <item x="331"/>
        <item x="338"/>
        <item x="339"/>
        <item x="332"/>
        <item x="333"/>
        <item x="334"/>
        <item x="335"/>
        <item x="336"/>
        <item x="337"/>
        <item x="612"/>
        <item x="613"/>
        <item x="614"/>
        <item x="615"/>
        <item x="616"/>
        <item x="617"/>
        <item x="340"/>
        <item x="341"/>
        <item x="342"/>
        <item x="618"/>
        <item x="619"/>
        <item x="620"/>
        <item x="343"/>
        <item x="344"/>
        <item x="34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621"/>
        <item x="622"/>
        <item x="623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624"/>
        <item x="625"/>
        <item x="626"/>
        <item x="627"/>
        <item x="346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347"/>
        <item x="348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49"/>
        <item x="350"/>
        <item x="351"/>
        <item x="352"/>
        <item x="1633"/>
        <item x="1634"/>
        <item x="1635"/>
        <item x="1636"/>
        <item x="1637"/>
        <item x="1638"/>
        <item x="1639"/>
        <item x="628"/>
        <item x="629"/>
        <item x="630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631"/>
        <item x="632"/>
        <item x="633"/>
        <item x="370"/>
        <item x="634"/>
        <item x="635"/>
        <item x="636"/>
        <item x="637"/>
        <item x="638"/>
        <item x="371"/>
        <item x="372"/>
        <item x="373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639"/>
        <item x="640"/>
        <item x="641"/>
        <item x="642"/>
        <item x="1729"/>
        <item x="1730"/>
        <item x="1731"/>
        <item x="1732"/>
        <item x="1733"/>
        <item x="1734"/>
        <item x="643"/>
        <item x="644"/>
        <item x="645"/>
        <item x="646"/>
        <item x="647"/>
        <item x="648"/>
        <item x="374"/>
        <item x="375"/>
        <item x="376"/>
        <item x="649"/>
        <item x="650"/>
        <item x="651"/>
        <item x="652"/>
        <item x="653"/>
        <item x="377"/>
        <item x="378"/>
        <item x="379"/>
        <item x="380"/>
        <item x="381"/>
        <item x="654"/>
        <item x="655"/>
        <item x="656"/>
        <item x="657"/>
        <item x="658"/>
        <item x="659"/>
        <item x="660"/>
        <item x="661"/>
        <item x="662"/>
        <item x="663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382"/>
        <item x="383"/>
        <item x="384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385"/>
        <item x="386"/>
        <item x="387"/>
        <item x="388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389"/>
        <item x="390"/>
        <item x="391"/>
        <item x="1798"/>
        <item x="1799"/>
        <item x="1800"/>
        <item x="392"/>
        <item x="400"/>
        <item x="401"/>
        <item x="402"/>
        <item x="403"/>
        <item x="393"/>
        <item x="394"/>
        <item x="395"/>
        <item x="396"/>
        <item x="397"/>
        <item x="398"/>
        <item x="399"/>
        <item x="726"/>
        <item x="727"/>
        <item x="728"/>
        <item x="729"/>
        <item x="730"/>
        <item x="731"/>
        <item x="1801"/>
        <item x="410"/>
        <item x="411"/>
        <item x="412"/>
        <item x="413"/>
        <item x="414"/>
        <item x="415"/>
        <item x="416"/>
        <item x="417"/>
        <item x="418"/>
        <item x="419"/>
        <item x="404"/>
        <item x="405"/>
        <item x="406"/>
        <item x="407"/>
        <item x="408"/>
        <item x="409"/>
        <item x="732"/>
        <item x="733"/>
        <item x="734"/>
        <item x="735"/>
        <item x="736"/>
        <item x="420"/>
        <item x="421"/>
        <item x="422"/>
        <item x="423"/>
        <item x="424"/>
        <item x="737"/>
        <item x="738"/>
        <item x="739"/>
        <item x="740"/>
        <item x="741"/>
        <item x="742"/>
        <item x="743"/>
        <item x="425"/>
        <item x="426"/>
        <item x="427"/>
        <item x="428"/>
        <item x="744"/>
        <item x="429"/>
        <item x="430"/>
        <item x="431"/>
        <item x="432"/>
        <item x="745"/>
        <item x="746"/>
        <item x="747"/>
        <item x="748"/>
        <item x="749"/>
        <item x="433"/>
        <item x="750"/>
        <item x="751"/>
        <item x="752"/>
        <item x="753"/>
        <item x="754"/>
        <item x="435"/>
        <item x="436"/>
        <item x="437"/>
        <item x="438"/>
        <item x="434"/>
        <item x="755"/>
        <item x="14"/>
        <item x="19"/>
        <item x="20"/>
        <item x="21"/>
        <item x="22"/>
        <item x="23"/>
        <item x="24"/>
        <item x="15"/>
        <item x="25"/>
        <item x="26"/>
        <item x="27"/>
        <item x="28"/>
        <item x="29"/>
        <item x="30"/>
        <item x="31"/>
        <item x="32"/>
        <item x="16"/>
        <item x="17"/>
        <item x="18"/>
        <item x="439"/>
        <item x="440"/>
        <item x="441"/>
        <item x="148"/>
        <item x="155"/>
        <item x="156"/>
        <item x="157"/>
        <item x="149"/>
        <item x="150"/>
        <item x="151"/>
        <item x="152"/>
        <item x="153"/>
        <item x="154"/>
        <item x="166"/>
        <item x="167"/>
        <item x="168"/>
        <item x="169"/>
        <item x="170"/>
        <item x="171"/>
        <item x="172"/>
        <item x="173"/>
        <item x="158"/>
        <item x="174"/>
        <item x="175"/>
        <item x="176"/>
        <item x="177"/>
        <item x="178"/>
        <item x="179"/>
        <item x="180"/>
        <item x="181"/>
        <item x="182"/>
        <item x="159"/>
        <item x="183"/>
        <item x="184"/>
        <item x="185"/>
        <item x="186"/>
        <item x="187"/>
        <item x="188"/>
        <item x="189"/>
        <item x="160"/>
        <item x="161"/>
        <item x="162"/>
        <item x="163"/>
        <item x="164"/>
        <item x="165"/>
        <item x="442"/>
        <item x="443"/>
        <item x="444"/>
        <item x="44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446"/>
        <item x="44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448"/>
        <item x="449"/>
        <item x="450"/>
        <item x="451"/>
        <item x="782"/>
        <item x="783"/>
        <item x="784"/>
        <item x="785"/>
        <item x="786"/>
        <item x="787"/>
        <item x="788"/>
        <item x="789"/>
        <item x="790"/>
        <item x="452"/>
        <item x="453"/>
        <item x="454"/>
        <item x="455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463"/>
        <item x="464"/>
        <item x="465"/>
        <item x="466"/>
        <item x="456"/>
        <item x="457"/>
        <item x="458"/>
        <item x="459"/>
        <item x="460"/>
        <item x="461"/>
        <item x="462"/>
        <item x="467"/>
        <item x="468"/>
        <item x="469"/>
        <item x="470"/>
        <item x="471"/>
        <item x="472"/>
        <item x="473"/>
        <item x="474"/>
        <item x="47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476"/>
        <item x="47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78"/>
        <item x="479"/>
        <item x="480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481"/>
        <item x="482"/>
        <item x="483"/>
        <item x="484"/>
        <item x="485"/>
        <item x="486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487"/>
        <item x="488"/>
        <item x="489"/>
        <item x="490"/>
        <item x="491"/>
        <item x="868"/>
        <item x="869"/>
        <item x="870"/>
        <item x="871"/>
        <item x="872"/>
        <item x="873"/>
        <item x="492"/>
        <item x="493"/>
        <item x="494"/>
        <item x="495"/>
        <item x="496"/>
        <item x="497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498"/>
        <item x="499"/>
        <item x="500"/>
        <item x="501"/>
        <item x="904"/>
        <item x="905"/>
        <item x="906"/>
        <item x="502"/>
        <item x="503"/>
        <item x="504"/>
        <item x="907"/>
        <item x="908"/>
        <item x="909"/>
        <item x="910"/>
        <item x="911"/>
        <item x="505"/>
        <item x="506"/>
        <item x="507"/>
        <item x="508"/>
        <item x="509"/>
        <item x="912"/>
        <item x="913"/>
        <item x="91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510"/>
        <item x="511"/>
        <item x="512"/>
        <item x="513"/>
        <item x="514"/>
        <item x="515"/>
        <item x="516"/>
        <item x="517"/>
        <item x="518"/>
        <item x="519"/>
        <item x="915"/>
        <item x="916"/>
        <item x="917"/>
        <item x="918"/>
        <item x="919"/>
        <item x="920"/>
        <item x="921"/>
        <item x="922"/>
        <item x="923"/>
        <item x="520"/>
        <item x="521"/>
        <item x="522"/>
        <item x="523"/>
        <item x="524"/>
        <item x="525"/>
        <item x="924"/>
        <item x="925"/>
        <item x="926"/>
        <item x="927"/>
        <item x="928"/>
        <item x="929"/>
        <item x="930"/>
        <item x="190"/>
        <item x="198"/>
        <item x="191"/>
        <item x="192"/>
        <item x="193"/>
        <item x="194"/>
        <item x="195"/>
        <item x="196"/>
        <item x="197"/>
        <item x="199"/>
        <item x="200"/>
        <item x="201"/>
        <item x="81"/>
        <item x="82"/>
        <item x="202"/>
        <item x="203"/>
        <item x="204"/>
        <item x="205"/>
        <item x="206"/>
        <item x="207"/>
        <item x="208"/>
        <item x="216"/>
        <item x="217"/>
        <item x="218"/>
        <item x="219"/>
        <item x="220"/>
        <item x="221"/>
        <item x="209"/>
        <item x="210"/>
        <item x="211"/>
        <item x="212"/>
        <item x="213"/>
        <item x="214"/>
        <item x="215"/>
        <item x="222"/>
        <item x="223"/>
        <item x="227"/>
        <item x="224"/>
        <item x="225"/>
        <item x="226"/>
        <item x="228"/>
        <item x="229"/>
        <item x="230"/>
        <item x="231"/>
        <item x="232"/>
        <item x="240"/>
        <item x="241"/>
        <item x="242"/>
        <item x="243"/>
        <item x="244"/>
        <item x="245"/>
        <item x="246"/>
        <item x="247"/>
        <item x="248"/>
        <item x="233"/>
        <item x="234"/>
        <item x="235"/>
        <item x="236"/>
        <item x="237"/>
        <item x="238"/>
        <item x="239"/>
        <item x="249"/>
        <item x="250"/>
        <item x="251"/>
        <item x="252"/>
        <item x="253"/>
        <item x="254"/>
        <item x="255"/>
        <item x="256"/>
        <item x="257"/>
        <item x="83"/>
        <item x="84"/>
        <item x="85"/>
        <item x="86"/>
        <item x="87"/>
        <item x="88"/>
        <item x="526"/>
        <item x="527"/>
        <item x="528"/>
        <item x="529"/>
        <item x="931"/>
        <item x="932"/>
        <item x="933"/>
        <item x="934"/>
        <item x="935"/>
        <item x="89"/>
        <item x="97"/>
        <item x="98"/>
        <item x="99"/>
        <item x="100"/>
        <item x="101"/>
        <item x="102"/>
        <item x="103"/>
        <item x="104"/>
        <item x="105"/>
        <item x="90"/>
        <item x="106"/>
        <item x="107"/>
        <item x="91"/>
        <item x="92"/>
        <item x="93"/>
        <item x="94"/>
        <item x="95"/>
        <item x="96"/>
        <item x="108"/>
        <item x="109"/>
        <item x="1802"/>
        <item t="default"/>
      </items>
    </pivotField>
    <pivotField showAll="0">
      <items count="257">
        <item x="67"/>
        <item x="240"/>
        <item x="11"/>
        <item x="229"/>
        <item x="207"/>
        <item x="94"/>
        <item x="222"/>
        <item x="122"/>
        <item x="59"/>
        <item x="35"/>
        <item x="78"/>
        <item x="113"/>
        <item x="148"/>
        <item x="54"/>
        <item x="124"/>
        <item x="2"/>
        <item x="71"/>
        <item x="51"/>
        <item x="8"/>
        <item x="166"/>
        <item x="58"/>
        <item x="7"/>
        <item x="40"/>
        <item x="146"/>
        <item x="253"/>
        <item x="5"/>
        <item x="167"/>
        <item x="144"/>
        <item x="120"/>
        <item x="251"/>
        <item x="152"/>
        <item x="49"/>
        <item x="119"/>
        <item x="14"/>
        <item x="84"/>
        <item x="224"/>
        <item x="227"/>
        <item x="139"/>
        <item x="155"/>
        <item x="46"/>
        <item x="37"/>
        <item x="104"/>
        <item x="80"/>
        <item x="64"/>
        <item x="125"/>
        <item x="36"/>
        <item x="143"/>
        <item x="91"/>
        <item x="106"/>
        <item x="6"/>
        <item x="187"/>
        <item x="95"/>
        <item x="225"/>
        <item x="24"/>
        <item x="221"/>
        <item x="63"/>
        <item x="159"/>
        <item x="109"/>
        <item x="209"/>
        <item x="131"/>
        <item x="15"/>
        <item x="81"/>
        <item x="231"/>
        <item x="65"/>
        <item x="33"/>
        <item x="123"/>
        <item x="34"/>
        <item x="226"/>
        <item x="60"/>
        <item x="130"/>
        <item x="103"/>
        <item x="74"/>
        <item x="88"/>
        <item x="145"/>
        <item x="211"/>
        <item x="61"/>
        <item x="252"/>
        <item x="140"/>
        <item x="89"/>
        <item x="29"/>
        <item x="107"/>
        <item x="163"/>
        <item x="138"/>
        <item x="97"/>
        <item x="230"/>
        <item x="242"/>
        <item x="69"/>
        <item x="178"/>
        <item x="85"/>
        <item x="21"/>
        <item x="126"/>
        <item x="254"/>
        <item x="105"/>
        <item x="10"/>
        <item x="101"/>
        <item x="212"/>
        <item x="9"/>
        <item x="99"/>
        <item x="96"/>
        <item x="121"/>
        <item x="16"/>
        <item x="55"/>
        <item x="218"/>
        <item x="147"/>
        <item x="13"/>
        <item x="44"/>
        <item x="70"/>
        <item x="223"/>
        <item x="153"/>
        <item x="79"/>
        <item x="90"/>
        <item x="93"/>
        <item x="247"/>
        <item x="189"/>
        <item x="83"/>
        <item x="217"/>
        <item x="160"/>
        <item x="17"/>
        <item x="1"/>
        <item x="248"/>
        <item x="154"/>
        <item x="86"/>
        <item x="208"/>
        <item x="245"/>
        <item x="31"/>
        <item x="77"/>
        <item x="149"/>
        <item x="241"/>
        <item x="250"/>
        <item x="133"/>
        <item x="161"/>
        <item x="228"/>
        <item x="236"/>
        <item x="234"/>
        <item x="108"/>
        <item x="190"/>
        <item x="165"/>
        <item x="38"/>
        <item x="142"/>
        <item x="26"/>
        <item x="220"/>
        <item x="110"/>
        <item x="169"/>
        <item x="157"/>
        <item x="239"/>
        <item x="210"/>
        <item x="238"/>
        <item x="3"/>
        <item x="246"/>
        <item x="168"/>
        <item x="41"/>
        <item x="128"/>
        <item x="233"/>
        <item x="156"/>
        <item x="28"/>
        <item x="111"/>
        <item x="19"/>
        <item x="0"/>
        <item x="197"/>
        <item x="20"/>
        <item x="127"/>
        <item x="116"/>
        <item x="76"/>
        <item x="205"/>
        <item x="27"/>
        <item x="22"/>
        <item x="68"/>
        <item x="137"/>
        <item x="73"/>
        <item x="47"/>
        <item x="23"/>
        <item x="92"/>
        <item x="114"/>
        <item x="48"/>
        <item x="75"/>
        <item x="30"/>
        <item x="50"/>
        <item x="43"/>
        <item x="53"/>
        <item x="39"/>
        <item x="118"/>
        <item x="4"/>
        <item x="42"/>
        <item x="183"/>
        <item x="150"/>
        <item x="117"/>
        <item x="243"/>
        <item x="203"/>
        <item x="18"/>
        <item x="219"/>
        <item x="52"/>
        <item x="100"/>
        <item x="25"/>
        <item x="115"/>
        <item x="180"/>
        <item x="179"/>
        <item x="213"/>
        <item x="201"/>
        <item x="141"/>
        <item x="194"/>
        <item x="249"/>
        <item x="173"/>
        <item x="164"/>
        <item x="66"/>
        <item x="184"/>
        <item x="135"/>
        <item x="202"/>
        <item x="216"/>
        <item x="174"/>
        <item x="193"/>
        <item x="132"/>
        <item x="192"/>
        <item x="214"/>
        <item x="232"/>
        <item x="129"/>
        <item x="199"/>
        <item x="185"/>
        <item x="175"/>
        <item x="136"/>
        <item x="182"/>
        <item x="134"/>
        <item x="188"/>
        <item x="196"/>
        <item x="102"/>
        <item x="177"/>
        <item x="151"/>
        <item x="206"/>
        <item x="72"/>
        <item x="176"/>
        <item x="181"/>
        <item x="170"/>
        <item x="32"/>
        <item x="186"/>
        <item x="215"/>
        <item x="237"/>
        <item x="204"/>
        <item x="62"/>
        <item x="82"/>
        <item x="191"/>
        <item x="195"/>
        <item x="87"/>
        <item x="56"/>
        <item x="200"/>
        <item x="45"/>
        <item x="57"/>
        <item x="158"/>
        <item x="162"/>
        <item x="235"/>
        <item x="198"/>
        <item x="112"/>
        <item x="244"/>
        <item x="171"/>
        <item x="98"/>
        <item x="172"/>
        <item x="12"/>
        <item x="255"/>
        <item t="default"/>
      </items>
    </pivotField>
    <pivotField axis="axisRow" showAll="0">
      <items count="6">
        <item x="0"/>
        <item x="3"/>
        <item n="tieosa yhdistynyt" x="1"/>
        <item n="Uusi tieosa" x="2"/>
        <item x="4"/>
        <item t="default"/>
      </items>
    </pivotField>
    <pivotField showAll="0">
      <items count="8">
        <item sd="0" x="3"/>
        <item x="4"/>
        <item x="0"/>
        <item x="5"/>
        <item x="6"/>
        <item x="1"/>
        <item x="2"/>
        <item t="default"/>
      </items>
    </pivotField>
    <pivotField showAll="0">
      <items count="6">
        <item n="Ei muutosta" sd="0" x="0"/>
        <item n="+- 50m" sd="0" x="4"/>
        <item n="Tieosa yhdistynyt" sd="0" x="3"/>
        <item n="Tieosa poistunut/uusi" sd="0" x="1"/>
        <item sd="0" x="2"/>
        <item t="default"/>
      </items>
    </pivotField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0" hier="-1"/>
  </pageFields>
  <dataFields count="1">
    <dataField name="Määrä  / Tieos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A4F0F1-AFD8-472B-AA48-55B7B148A01D}" name="Pivot-taulukko1" cacheId="0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>
  <location ref="E3:F9" firstHeaderRow="1" firstDataRow="1" firstDataCol="1" rowPageCount="1" colPageCount="1"/>
  <pivotFields count="5">
    <pivotField axis="axisPage" dataField="1" showAll="0">
      <items count="1804">
        <item x="7"/>
        <item x="8"/>
        <item x="9"/>
        <item x="10"/>
        <item x="11"/>
        <item x="12"/>
        <item x="13"/>
        <item x="0"/>
        <item x="1"/>
        <item x="2"/>
        <item x="3"/>
        <item x="4"/>
        <item x="5"/>
        <item x="6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258"/>
        <item x="530"/>
        <item x="531"/>
        <item x="532"/>
        <item x="259"/>
        <item x="260"/>
        <item x="261"/>
        <item x="262"/>
        <item x="263"/>
        <item x="264"/>
        <item x="265"/>
        <item x="266"/>
        <item x="533"/>
        <item x="534"/>
        <item x="535"/>
        <item x="536"/>
        <item x="267"/>
        <item x="268"/>
        <item x="269"/>
        <item x="537"/>
        <item x="538"/>
        <item x="270"/>
        <item x="279"/>
        <item x="271"/>
        <item x="272"/>
        <item x="273"/>
        <item x="274"/>
        <item x="275"/>
        <item x="276"/>
        <item x="277"/>
        <item x="27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283"/>
        <item x="284"/>
        <item x="285"/>
        <item x="286"/>
        <item x="287"/>
        <item x="288"/>
        <item x="289"/>
        <item x="290"/>
        <item x="280"/>
        <item x="281"/>
        <item x="282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563"/>
        <item x="950"/>
        <item x="951"/>
        <item x="952"/>
        <item x="953"/>
        <item x="954"/>
        <item x="564"/>
        <item x="955"/>
        <item x="956"/>
        <item x="957"/>
        <item x="958"/>
        <item x="959"/>
        <item x="960"/>
        <item x="961"/>
        <item x="962"/>
        <item x="565"/>
        <item x="566"/>
        <item x="963"/>
        <item x="964"/>
        <item x="965"/>
        <item x="966"/>
        <item x="567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291"/>
        <item x="292"/>
        <item x="293"/>
        <item x="294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295"/>
        <item x="296"/>
        <item x="1074"/>
        <item x="1075"/>
        <item x="1076"/>
        <item x="1077"/>
        <item x="1078"/>
        <item x="1079"/>
        <item x="568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569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570"/>
        <item x="571"/>
        <item x="572"/>
        <item x="573"/>
        <item x="574"/>
        <item x="575"/>
        <item x="576"/>
        <item x="577"/>
        <item x="1135"/>
        <item x="1136"/>
        <item x="1137"/>
        <item x="1138"/>
        <item x="1139"/>
        <item x="1140"/>
        <item x="1141"/>
        <item x="578"/>
        <item x="579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297"/>
        <item x="1171"/>
        <item x="1172"/>
        <item x="580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298"/>
        <item x="299"/>
        <item x="300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301"/>
        <item x="302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581"/>
        <item x="582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09"/>
        <item x="303"/>
        <item x="304"/>
        <item x="305"/>
        <item x="306"/>
        <item x="307"/>
        <item x="308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310"/>
        <item x="311"/>
        <item x="597"/>
        <item x="312"/>
        <item x="1425"/>
        <item x="313"/>
        <item x="314"/>
        <item x="315"/>
        <item x="598"/>
        <item x="599"/>
        <item x="600"/>
        <item x="601"/>
        <item x="602"/>
        <item x="603"/>
        <item x="604"/>
        <item x="605"/>
        <item x="606"/>
        <item x="607"/>
        <item x="316"/>
        <item x="324"/>
        <item x="325"/>
        <item x="326"/>
        <item x="327"/>
        <item x="328"/>
        <item x="329"/>
        <item x="330"/>
        <item x="317"/>
        <item x="318"/>
        <item x="319"/>
        <item x="320"/>
        <item x="321"/>
        <item x="322"/>
        <item x="323"/>
        <item x="608"/>
        <item x="609"/>
        <item x="610"/>
        <item x="611"/>
        <item x="331"/>
        <item x="338"/>
        <item x="339"/>
        <item x="332"/>
        <item x="333"/>
        <item x="334"/>
        <item x="335"/>
        <item x="336"/>
        <item x="337"/>
        <item x="612"/>
        <item x="613"/>
        <item x="614"/>
        <item x="615"/>
        <item x="616"/>
        <item x="617"/>
        <item x="340"/>
        <item x="341"/>
        <item x="342"/>
        <item x="618"/>
        <item x="619"/>
        <item x="620"/>
        <item x="343"/>
        <item x="344"/>
        <item x="34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621"/>
        <item x="622"/>
        <item x="623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624"/>
        <item x="625"/>
        <item x="626"/>
        <item x="627"/>
        <item x="346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347"/>
        <item x="348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49"/>
        <item x="350"/>
        <item x="351"/>
        <item x="352"/>
        <item x="1633"/>
        <item x="1634"/>
        <item x="1635"/>
        <item x="1636"/>
        <item x="1637"/>
        <item x="1638"/>
        <item x="1639"/>
        <item x="628"/>
        <item x="629"/>
        <item x="630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631"/>
        <item x="632"/>
        <item x="633"/>
        <item x="370"/>
        <item x="634"/>
        <item x="635"/>
        <item x="636"/>
        <item x="637"/>
        <item x="638"/>
        <item x="371"/>
        <item x="372"/>
        <item x="373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639"/>
        <item x="640"/>
        <item x="641"/>
        <item x="642"/>
        <item x="1729"/>
        <item x="1730"/>
        <item x="1731"/>
        <item x="1732"/>
        <item x="1733"/>
        <item x="1734"/>
        <item x="643"/>
        <item x="644"/>
        <item x="645"/>
        <item x="646"/>
        <item x="647"/>
        <item x="648"/>
        <item x="374"/>
        <item x="375"/>
        <item x="376"/>
        <item x="649"/>
        <item x="650"/>
        <item x="651"/>
        <item x="652"/>
        <item x="653"/>
        <item x="377"/>
        <item x="378"/>
        <item x="379"/>
        <item x="380"/>
        <item x="381"/>
        <item x="654"/>
        <item x="655"/>
        <item x="656"/>
        <item x="657"/>
        <item x="658"/>
        <item x="659"/>
        <item x="660"/>
        <item x="661"/>
        <item x="662"/>
        <item x="663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382"/>
        <item x="383"/>
        <item x="384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385"/>
        <item x="386"/>
        <item x="387"/>
        <item x="388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389"/>
        <item x="390"/>
        <item x="391"/>
        <item x="1798"/>
        <item x="1799"/>
        <item x="1800"/>
        <item x="392"/>
        <item x="400"/>
        <item x="401"/>
        <item x="402"/>
        <item x="403"/>
        <item x="393"/>
        <item x="394"/>
        <item x="395"/>
        <item x="396"/>
        <item x="397"/>
        <item x="398"/>
        <item x="399"/>
        <item x="726"/>
        <item x="727"/>
        <item x="728"/>
        <item x="729"/>
        <item x="730"/>
        <item x="731"/>
        <item x="1801"/>
        <item x="410"/>
        <item x="411"/>
        <item x="412"/>
        <item x="413"/>
        <item x="414"/>
        <item x="415"/>
        <item x="416"/>
        <item x="417"/>
        <item x="418"/>
        <item x="419"/>
        <item x="404"/>
        <item x="405"/>
        <item x="406"/>
        <item x="407"/>
        <item x="408"/>
        <item x="409"/>
        <item x="732"/>
        <item x="733"/>
        <item x="734"/>
        <item x="735"/>
        <item x="736"/>
        <item x="420"/>
        <item x="421"/>
        <item x="422"/>
        <item x="423"/>
        <item x="424"/>
        <item x="737"/>
        <item x="738"/>
        <item x="739"/>
        <item x="740"/>
        <item x="741"/>
        <item x="742"/>
        <item x="743"/>
        <item x="425"/>
        <item x="426"/>
        <item x="427"/>
        <item x="428"/>
        <item x="744"/>
        <item x="429"/>
        <item x="430"/>
        <item x="431"/>
        <item x="432"/>
        <item x="745"/>
        <item x="746"/>
        <item x="747"/>
        <item x="748"/>
        <item x="749"/>
        <item x="433"/>
        <item x="750"/>
        <item x="751"/>
        <item x="752"/>
        <item x="753"/>
        <item x="754"/>
        <item x="435"/>
        <item x="436"/>
        <item x="437"/>
        <item x="438"/>
        <item x="434"/>
        <item x="755"/>
        <item x="14"/>
        <item x="19"/>
        <item x="20"/>
        <item x="21"/>
        <item x="22"/>
        <item x="23"/>
        <item x="24"/>
        <item x="15"/>
        <item x="25"/>
        <item x="26"/>
        <item x="27"/>
        <item x="28"/>
        <item x="29"/>
        <item x="30"/>
        <item x="31"/>
        <item x="32"/>
        <item x="16"/>
        <item x="17"/>
        <item x="18"/>
        <item x="439"/>
        <item x="440"/>
        <item x="441"/>
        <item x="148"/>
        <item x="155"/>
        <item x="156"/>
        <item x="157"/>
        <item x="149"/>
        <item x="150"/>
        <item x="151"/>
        <item x="152"/>
        <item x="153"/>
        <item x="154"/>
        <item x="166"/>
        <item x="167"/>
        <item x="168"/>
        <item x="169"/>
        <item x="170"/>
        <item x="171"/>
        <item x="172"/>
        <item x="173"/>
        <item x="158"/>
        <item x="174"/>
        <item x="175"/>
        <item x="176"/>
        <item x="177"/>
        <item x="178"/>
        <item x="179"/>
        <item x="180"/>
        <item x="181"/>
        <item x="182"/>
        <item x="159"/>
        <item x="183"/>
        <item x="184"/>
        <item x="185"/>
        <item x="186"/>
        <item x="187"/>
        <item x="188"/>
        <item x="189"/>
        <item x="160"/>
        <item x="161"/>
        <item x="162"/>
        <item x="163"/>
        <item x="164"/>
        <item x="165"/>
        <item x="442"/>
        <item x="443"/>
        <item x="444"/>
        <item x="44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446"/>
        <item x="44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448"/>
        <item x="449"/>
        <item x="450"/>
        <item x="451"/>
        <item x="782"/>
        <item x="783"/>
        <item x="784"/>
        <item x="785"/>
        <item x="786"/>
        <item x="787"/>
        <item x="788"/>
        <item x="789"/>
        <item x="790"/>
        <item x="452"/>
        <item x="453"/>
        <item x="454"/>
        <item x="455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463"/>
        <item x="464"/>
        <item x="465"/>
        <item x="466"/>
        <item x="456"/>
        <item x="457"/>
        <item x="458"/>
        <item x="459"/>
        <item x="460"/>
        <item x="461"/>
        <item x="462"/>
        <item x="467"/>
        <item x="468"/>
        <item x="469"/>
        <item x="470"/>
        <item x="471"/>
        <item x="472"/>
        <item x="473"/>
        <item x="474"/>
        <item x="47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476"/>
        <item x="47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78"/>
        <item x="479"/>
        <item x="480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481"/>
        <item x="482"/>
        <item x="483"/>
        <item x="484"/>
        <item x="485"/>
        <item x="486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487"/>
        <item x="488"/>
        <item x="489"/>
        <item x="490"/>
        <item x="491"/>
        <item x="868"/>
        <item x="869"/>
        <item x="870"/>
        <item x="871"/>
        <item x="872"/>
        <item x="873"/>
        <item x="492"/>
        <item x="493"/>
        <item x="494"/>
        <item x="495"/>
        <item x="496"/>
        <item x="497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498"/>
        <item x="499"/>
        <item x="500"/>
        <item x="501"/>
        <item x="904"/>
        <item x="905"/>
        <item x="906"/>
        <item x="502"/>
        <item x="503"/>
        <item x="504"/>
        <item x="907"/>
        <item x="908"/>
        <item x="909"/>
        <item x="910"/>
        <item x="911"/>
        <item x="505"/>
        <item x="506"/>
        <item x="507"/>
        <item x="508"/>
        <item x="509"/>
        <item x="912"/>
        <item x="913"/>
        <item x="91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510"/>
        <item x="511"/>
        <item x="512"/>
        <item x="513"/>
        <item x="514"/>
        <item x="515"/>
        <item x="516"/>
        <item x="517"/>
        <item x="518"/>
        <item x="519"/>
        <item x="915"/>
        <item x="916"/>
        <item x="917"/>
        <item x="918"/>
        <item x="919"/>
        <item x="920"/>
        <item x="921"/>
        <item x="922"/>
        <item x="923"/>
        <item x="520"/>
        <item x="521"/>
        <item x="522"/>
        <item x="523"/>
        <item x="524"/>
        <item x="525"/>
        <item x="924"/>
        <item x="925"/>
        <item x="926"/>
        <item x="927"/>
        <item x="928"/>
        <item x="929"/>
        <item x="930"/>
        <item x="190"/>
        <item x="198"/>
        <item x="191"/>
        <item x="192"/>
        <item x="193"/>
        <item x="194"/>
        <item x="195"/>
        <item x="196"/>
        <item x="197"/>
        <item x="199"/>
        <item x="200"/>
        <item x="201"/>
        <item x="81"/>
        <item x="82"/>
        <item x="202"/>
        <item x="203"/>
        <item x="204"/>
        <item x="205"/>
        <item x="206"/>
        <item x="207"/>
        <item x="208"/>
        <item x="216"/>
        <item x="217"/>
        <item x="218"/>
        <item x="219"/>
        <item x="220"/>
        <item x="221"/>
        <item x="209"/>
        <item x="210"/>
        <item x="211"/>
        <item x="212"/>
        <item x="213"/>
        <item x="214"/>
        <item x="215"/>
        <item x="222"/>
        <item x="223"/>
        <item x="227"/>
        <item x="224"/>
        <item x="225"/>
        <item x="226"/>
        <item x="228"/>
        <item x="229"/>
        <item x="230"/>
        <item x="231"/>
        <item x="232"/>
        <item x="240"/>
        <item x="241"/>
        <item x="242"/>
        <item x="243"/>
        <item x="244"/>
        <item x="245"/>
        <item x="246"/>
        <item x="247"/>
        <item x="248"/>
        <item x="233"/>
        <item x="234"/>
        <item x="235"/>
        <item x="236"/>
        <item x="237"/>
        <item x="238"/>
        <item x="239"/>
        <item x="249"/>
        <item x="250"/>
        <item x="251"/>
        <item x="252"/>
        <item x="253"/>
        <item x="254"/>
        <item x="255"/>
        <item x="256"/>
        <item x="257"/>
        <item x="83"/>
        <item x="84"/>
        <item x="85"/>
        <item x="86"/>
        <item x="87"/>
        <item x="88"/>
        <item x="526"/>
        <item x="527"/>
        <item x="528"/>
        <item x="529"/>
        <item x="931"/>
        <item x="932"/>
        <item x="933"/>
        <item x="934"/>
        <item x="935"/>
        <item x="89"/>
        <item x="97"/>
        <item x="98"/>
        <item x="99"/>
        <item x="100"/>
        <item x="101"/>
        <item x="102"/>
        <item x="103"/>
        <item x="104"/>
        <item x="105"/>
        <item x="90"/>
        <item x="106"/>
        <item x="107"/>
        <item x="91"/>
        <item x="92"/>
        <item x="93"/>
        <item x="94"/>
        <item x="95"/>
        <item x="96"/>
        <item x="108"/>
        <item x="109"/>
        <item x="1802"/>
        <item t="default"/>
      </items>
    </pivotField>
    <pivotField axis="axisRow" showAll="0">
      <items count="257">
        <item x="67"/>
        <item x="240"/>
        <item x="11"/>
        <item x="229"/>
        <item x="207"/>
        <item x="94"/>
        <item x="222"/>
        <item x="122"/>
        <item x="59"/>
        <item x="35"/>
        <item x="78"/>
        <item x="113"/>
        <item x="148"/>
        <item x="54"/>
        <item x="124"/>
        <item x="2"/>
        <item x="71"/>
        <item x="51"/>
        <item x="8"/>
        <item x="166"/>
        <item x="58"/>
        <item x="7"/>
        <item x="40"/>
        <item x="146"/>
        <item x="253"/>
        <item x="5"/>
        <item x="167"/>
        <item x="144"/>
        <item x="120"/>
        <item x="251"/>
        <item x="152"/>
        <item x="49"/>
        <item x="119"/>
        <item x="14"/>
        <item x="84"/>
        <item x="224"/>
        <item x="227"/>
        <item x="139"/>
        <item x="155"/>
        <item x="46"/>
        <item x="37"/>
        <item x="104"/>
        <item x="80"/>
        <item x="64"/>
        <item x="125"/>
        <item x="36"/>
        <item x="143"/>
        <item x="91"/>
        <item x="106"/>
        <item x="6"/>
        <item x="187"/>
        <item x="95"/>
        <item x="225"/>
        <item x="24"/>
        <item x="221"/>
        <item x="63"/>
        <item x="159"/>
        <item x="109"/>
        <item x="209"/>
        <item x="131"/>
        <item x="15"/>
        <item x="81"/>
        <item x="231"/>
        <item x="65"/>
        <item x="33"/>
        <item x="123"/>
        <item x="34"/>
        <item x="226"/>
        <item x="60"/>
        <item x="130"/>
        <item x="103"/>
        <item x="74"/>
        <item x="88"/>
        <item x="145"/>
        <item x="211"/>
        <item x="61"/>
        <item x="252"/>
        <item x="140"/>
        <item x="89"/>
        <item x="29"/>
        <item x="107"/>
        <item x="163"/>
        <item x="138"/>
        <item x="97"/>
        <item x="230"/>
        <item x="242"/>
        <item x="69"/>
        <item x="178"/>
        <item x="85"/>
        <item x="21"/>
        <item x="126"/>
        <item x="254"/>
        <item x="105"/>
        <item x="10"/>
        <item x="101"/>
        <item x="212"/>
        <item x="9"/>
        <item x="99"/>
        <item x="96"/>
        <item x="121"/>
        <item x="16"/>
        <item x="55"/>
        <item x="218"/>
        <item x="147"/>
        <item x="13"/>
        <item x="44"/>
        <item x="70"/>
        <item x="223"/>
        <item x="153"/>
        <item x="79"/>
        <item x="90"/>
        <item x="93"/>
        <item x="247"/>
        <item x="189"/>
        <item x="83"/>
        <item x="217"/>
        <item x="160"/>
        <item x="17"/>
        <item x="1"/>
        <item x="248"/>
        <item x="154"/>
        <item x="86"/>
        <item x="208"/>
        <item x="245"/>
        <item x="31"/>
        <item x="77"/>
        <item x="149"/>
        <item x="241"/>
        <item x="250"/>
        <item x="133"/>
        <item x="161"/>
        <item x="228"/>
        <item x="236"/>
        <item x="234"/>
        <item x="108"/>
        <item x="190"/>
        <item x="165"/>
        <item x="38"/>
        <item x="142"/>
        <item x="26"/>
        <item x="220"/>
        <item x="110"/>
        <item x="169"/>
        <item x="157"/>
        <item x="239"/>
        <item x="210"/>
        <item x="238"/>
        <item x="3"/>
        <item x="246"/>
        <item x="168"/>
        <item x="41"/>
        <item x="128"/>
        <item x="233"/>
        <item x="156"/>
        <item x="28"/>
        <item x="111"/>
        <item x="19"/>
        <item x="0"/>
        <item x="197"/>
        <item x="20"/>
        <item x="127"/>
        <item x="116"/>
        <item x="76"/>
        <item x="205"/>
        <item x="27"/>
        <item x="22"/>
        <item x="68"/>
        <item x="137"/>
        <item x="73"/>
        <item x="47"/>
        <item x="23"/>
        <item x="92"/>
        <item x="114"/>
        <item x="48"/>
        <item x="75"/>
        <item x="30"/>
        <item x="50"/>
        <item x="43"/>
        <item x="53"/>
        <item x="39"/>
        <item x="118"/>
        <item x="4"/>
        <item x="42"/>
        <item x="183"/>
        <item x="150"/>
        <item x="117"/>
        <item x="243"/>
        <item x="203"/>
        <item x="18"/>
        <item x="219"/>
        <item x="52"/>
        <item x="100"/>
        <item x="25"/>
        <item x="115"/>
        <item x="180"/>
        <item x="179"/>
        <item x="213"/>
        <item x="201"/>
        <item x="141"/>
        <item x="194"/>
        <item x="249"/>
        <item x="173"/>
        <item x="164"/>
        <item x="66"/>
        <item x="184"/>
        <item x="135"/>
        <item x="202"/>
        <item x="216"/>
        <item x="174"/>
        <item x="193"/>
        <item x="132"/>
        <item x="192"/>
        <item x="214"/>
        <item x="232"/>
        <item x="129"/>
        <item x="199"/>
        <item x="185"/>
        <item x="175"/>
        <item x="136"/>
        <item x="182"/>
        <item x="134"/>
        <item x="188"/>
        <item x="196"/>
        <item x="102"/>
        <item x="177"/>
        <item x="151"/>
        <item x="206"/>
        <item x="72"/>
        <item x="176"/>
        <item x="181"/>
        <item x="170"/>
        <item x="32"/>
        <item x="186"/>
        <item x="215"/>
        <item x="237"/>
        <item x="204"/>
        <item x="62"/>
        <item x="82"/>
        <item x="191"/>
        <item x="195"/>
        <item x="87"/>
        <item x="56"/>
        <item x="200"/>
        <item x="45"/>
        <item x="57"/>
        <item x="158"/>
        <item x="162"/>
        <item x="235"/>
        <item x="198"/>
        <item x="112"/>
        <item x="244"/>
        <item x="171"/>
        <item x="98"/>
        <item x="172"/>
        <item x="12"/>
        <item x="255"/>
        <item t="default"/>
      </items>
    </pivotField>
    <pivotField showAll="0"/>
    <pivotField axis="axisRow" showAll="0">
      <items count="8">
        <item sd="0" x="3"/>
        <item x="4"/>
        <item x="0"/>
        <item x="5"/>
        <item x="6"/>
        <item x="1"/>
        <item x="2"/>
        <item t="default"/>
      </items>
    </pivotField>
    <pivotField axis="axisRow" showAll="0">
      <items count="6">
        <item n="Ei muutosta" sd="0" x="0"/>
        <item n="+- 50m" sd="0" x="4"/>
        <item n="Tieosa yhdistynyt" sd="0" x="3"/>
        <item n="Tieosa poistunut/uusi" sd="0" x="1"/>
        <item sd="0" x="2"/>
        <item t="default"/>
      </items>
    </pivotField>
  </pivotFields>
  <rowFields count="3">
    <field x="4"/>
    <field x="3"/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0" hier="-1"/>
  </pageFields>
  <dataFields count="1">
    <dataField name="Määrä  / Tieos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378" dT="2023-12-22T11:22:29.61" personId="{38BBE32B-4493-4754-98E7-B5BECF06C0EB}" id="{63673A3B-78E0-42A1-B8A3-FC6821D04E25}">
    <text>Puuttui väylän kvl tiedostosta vaikka on edelleen maantie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P1816"/>
  <sheetViews>
    <sheetView showGridLines="0" tabSelected="1" topLeftCell="E1" zoomScale="80" zoomScaleNormal="80" workbookViewId="0">
      <pane xSplit="20" ySplit="13" topLeftCell="Y14" activePane="bottomRight" state="frozenSplit"/>
      <selection activeCell="E1" sqref="E1"/>
      <selection pane="topRight" activeCell="AP1" sqref="AP1"/>
      <selection pane="bottomLeft" activeCell="E6" sqref="E6"/>
      <selection pane="bottomRight" activeCell="E1" sqref="E1"/>
    </sheetView>
  </sheetViews>
  <sheetFormatPr defaultRowHeight="15" x14ac:dyDescent="0.25"/>
  <cols>
    <col min="1" max="1" width="9.140625" hidden="1" customWidth="1"/>
    <col min="2" max="2" width="9.42578125" style="3" hidden="1" customWidth="1"/>
    <col min="3" max="3" width="11.5703125" style="3" hidden="1" customWidth="1"/>
    <col min="4" max="4" width="10.85546875" style="10" hidden="1" customWidth="1"/>
    <col min="5" max="8" width="13" style="10" customWidth="1"/>
    <col min="9" max="9" width="8.140625" style="2" customWidth="1"/>
    <col min="10" max="10" width="7" style="2" bestFit="1" customWidth="1"/>
    <col min="11" max="11" width="8.85546875" style="2" bestFit="1" customWidth="1"/>
    <col min="12" max="12" width="7.42578125" style="16" hidden="1" customWidth="1"/>
    <col min="13" max="13" width="8.7109375" style="12" hidden="1" customWidth="1"/>
    <col min="14" max="14" width="6.5703125" style="12" hidden="1" customWidth="1"/>
    <col min="15" max="16" width="7" style="12" hidden="1" customWidth="1"/>
    <col min="17" max="20" width="7" style="14" hidden="1" customWidth="1"/>
    <col min="21" max="21" width="6.42578125" style="2" customWidth="1"/>
    <col min="22" max="22" width="10.28515625" style="2" customWidth="1"/>
    <col min="23" max="23" width="11.140625" style="2" customWidth="1"/>
    <col min="24" max="24" width="10.28515625" style="2" customWidth="1"/>
    <col min="25" max="25" width="12.42578125" style="2" bestFit="1" customWidth="1"/>
    <col min="26" max="26" width="15.5703125" style="2" customWidth="1"/>
    <col min="27" max="27" width="12.42578125" style="2" bestFit="1" customWidth="1"/>
    <col min="28" max="28" width="15.5703125" style="2" customWidth="1"/>
    <col min="29" max="29" width="12.42578125" style="2" hidden="1" customWidth="1"/>
    <col min="30" max="30" width="15.5703125" style="2" hidden="1" customWidth="1"/>
    <col min="31" max="31" width="13" style="2" hidden="1" customWidth="1"/>
    <col min="32" max="32" width="12.7109375" style="2" hidden="1" customWidth="1"/>
    <col min="33" max="33" width="13" style="2" hidden="1" customWidth="1"/>
    <col min="34" max="34" width="12.7109375" style="2" hidden="1" customWidth="1"/>
    <col min="35" max="35" width="13" style="2" hidden="1" customWidth="1"/>
    <col min="36" max="36" width="12.7109375" style="2" hidden="1" customWidth="1"/>
    <col min="37" max="37" width="13" style="2" hidden="1" customWidth="1"/>
    <col min="38" max="38" width="12.7109375" style="2" hidden="1" customWidth="1"/>
    <col min="39" max="39" width="11.42578125" bestFit="1" customWidth="1"/>
    <col min="40" max="40" width="11.42578125" customWidth="1"/>
    <col min="41" max="41" width="11.42578125" style="176" hidden="1" customWidth="1"/>
    <col min="42" max="42" width="17.42578125" style="2" customWidth="1"/>
    <col min="43" max="43" width="17" style="2" customWidth="1"/>
    <col min="44" max="44" width="12.7109375" style="2" bestFit="1" customWidth="1"/>
    <col min="45" max="45" width="12.7109375" style="168" bestFit="1" customWidth="1"/>
    <col min="46" max="46" width="10.5703125" style="2" bestFit="1" customWidth="1"/>
    <col min="47" max="47" width="10.5703125" style="168" bestFit="1" customWidth="1"/>
    <col min="48" max="48" width="15" style="6" customWidth="1"/>
    <col min="49" max="50" width="14.140625" style="2" customWidth="1"/>
    <col min="51" max="53" width="15" style="2" customWidth="1"/>
    <col min="54" max="54" width="19.140625" style="2" customWidth="1"/>
    <col min="55" max="55" width="21.5703125" style="2" customWidth="1"/>
    <col min="56" max="56" width="17.28515625" style="4" customWidth="1"/>
    <col min="57" max="59" width="18.140625" style="4" customWidth="1"/>
    <col min="60" max="60" width="18.140625" style="210" hidden="1" customWidth="1"/>
    <col min="61" max="61" width="3.7109375" customWidth="1"/>
    <col min="62" max="62" width="19.5703125" bestFit="1" customWidth="1"/>
    <col min="63" max="63" width="18" hidden="1" customWidth="1"/>
    <col min="64" max="64" width="19.5703125" style="4" bestFit="1" customWidth="1"/>
    <col min="65" max="65" width="3.28515625" style="4" customWidth="1"/>
    <col min="66" max="66" width="19.5703125" style="210" bestFit="1" customWidth="1"/>
    <col min="67" max="67" width="3.7109375" customWidth="1"/>
    <col min="68" max="69" width="17.85546875" hidden="1" customWidth="1"/>
    <col min="70" max="70" width="12" hidden="1" customWidth="1"/>
    <col min="71" max="71" width="6.42578125" style="72" hidden="1" customWidth="1"/>
    <col min="72" max="72" width="7.140625" style="4" hidden="1" customWidth="1"/>
    <col min="73" max="73" width="3.7109375" hidden="1" customWidth="1"/>
    <col min="74" max="74" width="17.85546875" hidden="1" customWidth="1"/>
    <col min="75" max="75" width="3.7109375" customWidth="1"/>
    <col min="76" max="78" width="15.140625" customWidth="1"/>
    <col min="79" max="83" width="15.140625" style="4" hidden="1" customWidth="1"/>
    <col min="84" max="84" width="7.28515625" style="6" hidden="1" customWidth="1"/>
    <col min="85" max="85" width="15.42578125" style="6" hidden="1" customWidth="1"/>
    <col min="86" max="86" width="15.7109375" style="6" hidden="1" customWidth="1"/>
    <col min="87" max="87" width="15.28515625" style="6" hidden="1" customWidth="1"/>
    <col min="88" max="88" width="7.28515625" style="6" hidden="1" customWidth="1"/>
    <col min="89" max="91" width="14.85546875" style="6" hidden="1" customWidth="1"/>
    <col min="92" max="92" width="12.7109375" hidden="1" customWidth="1"/>
    <col min="93" max="94" width="14.28515625" hidden="1" customWidth="1"/>
  </cols>
  <sheetData>
    <row r="1" spans="1:94" s="2" customFormat="1" x14ac:dyDescent="0.25">
      <c r="A1" s="2" t="s">
        <v>2099</v>
      </c>
      <c r="B1" s="2" t="s">
        <v>2099</v>
      </c>
      <c r="C1" s="2" t="s">
        <v>2099</v>
      </c>
      <c r="D1" s="2" t="s">
        <v>2099</v>
      </c>
      <c r="E1" s="10" t="s">
        <v>2099</v>
      </c>
      <c r="F1" s="10" t="s">
        <v>2099</v>
      </c>
      <c r="G1" s="10" t="s">
        <v>2099</v>
      </c>
      <c r="H1" s="10" t="s">
        <v>2099</v>
      </c>
      <c r="L1" s="16"/>
      <c r="M1" s="12"/>
      <c r="N1" s="12"/>
      <c r="O1" s="12"/>
      <c r="P1" s="12"/>
      <c r="Q1" s="14"/>
      <c r="R1" s="14"/>
      <c r="S1" s="14"/>
      <c r="T1" s="14"/>
      <c r="AC1" s="2" t="s">
        <v>2099</v>
      </c>
      <c r="AD1" s="2" t="s">
        <v>2099</v>
      </c>
      <c r="AI1" s="2" t="s">
        <v>2099</v>
      </c>
      <c r="AJ1" s="2" t="s">
        <v>2099</v>
      </c>
      <c r="AK1" s="2" t="s">
        <v>2099</v>
      </c>
      <c r="AL1" s="2" t="s">
        <v>2099</v>
      </c>
      <c r="AO1" s="168"/>
      <c r="AS1" s="168"/>
      <c r="AU1" s="168"/>
      <c r="BD1" s="124"/>
      <c r="BE1" s="185" t="s">
        <v>4061</v>
      </c>
      <c r="BF1" s="186" t="s">
        <v>4053</v>
      </c>
      <c r="BG1" s="187" t="s">
        <v>4054</v>
      </c>
      <c r="BH1" s="204"/>
      <c r="BL1" s="124"/>
      <c r="BM1" s="124"/>
      <c r="BN1" s="216"/>
      <c r="BS1" s="125"/>
      <c r="BT1" s="124"/>
      <c r="CA1" s="124"/>
      <c r="CB1" s="124"/>
      <c r="CC1" s="124"/>
      <c r="CD1" s="124"/>
      <c r="CE1" s="124"/>
    </row>
    <row r="2" spans="1:94" ht="23.25" x14ac:dyDescent="0.35">
      <c r="I2" s="74" t="s">
        <v>96</v>
      </c>
      <c r="AE2"/>
      <c r="AF2"/>
      <c r="AG2"/>
      <c r="AI2"/>
      <c r="AJ2"/>
      <c r="AK2"/>
      <c r="BE2" s="188" t="s">
        <v>4057</v>
      </c>
      <c r="BF2" s="182">
        <v>0.6</v>
      </c>
      <c r="BG2" s="189">
        <v>0.4</v>
      </c>
      <c r="BH2" s="205"/>
    </row>
    <row r="3" spans="1:94" ht="15" customHeight="1" x14ac:dyDescent="0.35">
      <c r="I3" s="74"/>
      <c r="AE3"/>
      <c r="AF3"/>
      <c r="AG3"/>
      <c r="AI3"/>
      <c r="AJ3"/>
      <c r="AK3"/>
      <c r="BE3" s="188" t="s">
        <v>4058</v>
      </c>
      <c r="BF3" s="182">
        <v>2000</v>
      </c>
      <c r="BG3" s="189">
        <v>1000</v>
      </c>
      <c r="BH3" s="205"/>
    </row>
    <row r="4" spans="1:94" ht="18.75" x14ac:dyDescent="0.3">
      <c r="I4" s="94" t="s">
        <v>4160</v>
      </c>
      <c r="AE4"/>
      <c r="AF4"/>
      <c r="AG4"/>
      <c r="AI4"/>
      <c r="AJ4"/>
      <c r="AK4"/>
      <c r="BE4" s="188" t="s">
        <v>4059</v>
      </c>
      <c r="BF4" s="182">
        <v>500</v>
      </c>
      <c r="BG4" s="189">
        <v>100</v>
      </c>
      <c r="BH4" s="205"/>
    </row>
    <row r="5" spans="1:94" ht="15" customHeight="1" thickBot="1" x14ac:dyDescent="0.4">
      <c r="I5" s="74"/>
      <c r="AE5"/>
      <c r="AF5"/>
      <c r="AG5"/>
      <c r="AI5"/>
      <c r="AJ5"/>
      <c r="AK5"/>
      <c r="BE5" s="190" t="s">
        <v>4060</v>
      </c>
      <c r="BF5" s="191" t="s">
        <v>4056</v>
      </c>
      <c r="BG5" s="192" t="s">
        <v>4055</v>
      </c>
      <c r="BH5" s="205"/>
    </row>
    <row r="6" spans="1:94" ht="20.100000000000001" customHeight="1" x14ac:dyDescent="0.25">
      <c r="I6" s="98" t="s">
        <v>2102</v>
      </c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100"/>
      <c r="AA6" s="99"/>
      <c r="AB6" s="100"/>
      <c r="AC6" s="99"/>
      <c r="AD6" s="100"/>
      <c r="AE6"/>
      <c r="AF6"/>
      <c r="AG6"/>
      <c r="AI6"/>
      <c r="AJ6"/>
      <c r="AK6"/>
      <c r="BG6" s="201"/>
      <c r="BH6" s="206"/>
    </row>
    <row r="7" spans="1:94" ht="20.100000000000001" customHeight="1" x14ac:dyDescent="0.25">
      <c r="I7" s="101" t="s">
        <v>91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3"/>
      <c r="AA7" s="102"/>
      <c r="AB7" s="103"/>
      <c r="AC7" s="102"/>
      <c r="AD7" s="103"/>
      <c r="AE7"/>
      <c r="AF7"/>
      <c r="AG7"/>
      <c r="AI7"/>
      <c r="AJ7"/>
      <c r="AK7"/>
      <c r="BD7" s="4" t="s">
        <v>4158</v>
      </c>
      <c r="BE7" s="4" t="s">
        <v>4066</v>
      </c>
      <c r="BF7" s="4" t="s">
        <v>4067</v>
      </c>
      <c r="BH7" s="206"/>
    </row>
    <row r="8" spans="1:94" ht="20.100000000000001" customHeight="1" x14ac:dyDescent="0.25">
      <c r="I8" s="95" t="s">
        <v>94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7"/>
      <c r="AA8" s="96"/>
      <c r="AB8" s="97"/>
      <c r="AC8" s="96"/>
      <c r="AD8" s="97"/>
      <c r="AE8"/>
      <c r="AF8"/>
      <c r="AG8"/>
      <c r="AI8"/>
      <c r="AJ8"/>
      <c r="AK8"/>
      <c r="AW8" s="2" t="s">
        <v>97</v>
      </c>
      <c r="BD8" s="193" t="s">
        <v>4159</v>
      </c>
      <c r="BE8" s="4" t="s">
        <v>4062</v>
      </c>
      <c r="BF8" s="4" t="s">
        <v>4065</v>
      </c>
      <c r="BH8" s="206"/>
    </row>
    <row r="9" spans="1:94" ht="20.100000000000001" customHeight="1" x14ac:dyDescent="0.25">
      <c r="I9" s="183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AA9" s="184"/>
      <c r="AC9" s="184"/>
      <c r="AE9"/>
      <c r="AF9"/>
      <c r="AG9"/>
      <c r="AI9"/>
      <c r="AJ9"/>
      <c r="AK9"/>
      <c r="BE9" s="4" t="s">
        <v>4063</v>
      </c>
      <c r="BF9" s="4" t="s">
        <v>4068</v>
      </c>
      <c r="BH9" s="206"/>
    </row>
    <row r="10" spans="1:94" ht="15" customHeight="1" thickBot="1" x14ac:dyDescent="0.4">
      <c r="I10" s="74"/>
      <c r="AE10"/>
      <c r="AF10"/>
      <c r="AG10"/>
      <c r="AI10"/>
      <c r="AJ10"/>
      <c r="AK10"/>
      <c r="BE10" s="4" t="s">
        <v>4064</v>
      </c>
      <c r="BF10" s="4" t="s">
        <v>4069</v>
      </c>
      <c r="BG10" s="202"/>
      <c r="BH10" s="206"/>
    </row>
    <row r="11" spans="1:94" ht="15" customHeight="1" x14ac:dyDescent="0.25">
      <c r="A11" s="229" t="s">
        <v>11</v>
      </c>
      <c r="B11" s="229" t="s">
        <v>11</v>
      </c>
      <c r="C11" s="229" t="s">
        <v>98</v>
      </c>
      <c r="D11" s="234" t="s">
        <v>7</v>
      </c>
      <c r="E11" s="242" t="s">
        <v>2101</v>
      </c>
      <c r="F11" s="219"/>
      <c r="G11" s="245" t="s">
        <v>4023</v>
      </c>
      <c r="H11" s="248" t="s">
        <v>4025</v>
      </c>
      <c r="I11" s="236" t="s">
        <v>0</v>
      </c>
      <c r="J11" s="239" t="s">
        <v>4168</v>
      </c>
      <c r="K11" s="231" t="s">
        <v>25</v>
      </c>
      <c r="L11" s="93"/>
      <c r="M11" s="78"/>
      <c r="N11" s="78"/>
      <c r="O11" s="78"/>
      <c r="P11" s="78"/>
      <c r="Q11" s="78"/>
      <c r="R11" s="78"/>
      <c r="S11" s="78"/>
      <c r="T11" s="78"/>
      <c r="U11" s="239" t="s">
        <v>4169</v>
      </c>
      <c r="V11" s="239" t="s">
        <v>2</v>
      </c>
      <c r="W11" s="239" t="s">
        <v>3</v>
      </c>
      <c r="X11" s="239" t="s">
        <v>4</v>
      </c>
      <c r="Y11" s="274" t="s">
        <v>4163</v>
      </c>
      <c r="Z11" s="275"/>
      <c r="AA11" s="259" t="s">
        <v>14</v>
      </c>
      <c r="AB11" s="260"/>
      <c r="AC11" s="272" t="s">
        <v>2100</v>
      </c>
      <c r="AD11" s="273"/>
      <c r="AE11" s="254" t="s">
        <v>87</v>
      </c>
      <c r="AF11" s="255"/>
      <c r="AG11" s="255"/>
      <c r="AH11" s="256"/>
      <c r="AI11" s="267" t="s">
        <v>2100</v>
      </c>
      <c r="AJ11" s="268"/>
      <c r="AK11" s="268"/>
      <c r="AL11" s="269"/>
      <c r="AM11" s="239" t="s">
        <v>4051</v>
      </c>
      <c r="AN11" s="239" t="s">
        <v>4052</v>
      </c>
      <c r="AO11" s="261" t="s">
        <v>17</v>
      </c>
      <c r="AP11" s="239" t="s">
        <v>19</v>
      </c>
      <c r="AQ11" s="239" t="s">
        <v>20</v>
      </c>
      <c r="AR11" s="239" t="s">
        <v>21</v>
      </c>
      <c r="AS11" s="261" t="s">
        <v>21</v>
      </c>
      <c r="AT11" s="239" t="s">
        <v>22</v>
      </c>
      <c r="AU11" s="261" t="s">
        <v>22</v>
      </c>
      <c r="AV11" s="251" t="s">
        <v>92</v>
      </c>
      <c r="AW11" s="302" t="s">
        <v>4039</v>
      </c>
      <c r="AX11" s="303"/>
      <c r="AY11" s="303"/>
      <c r="AZ11" s="303"/>
      <c r="BA11" s="303"/>
      <c r="BB11" s="214"/>
      <c r="BC11" s="215"/>
      <c r="BD11" s="301" t="s">
        <v>2098</v>
      </c>
      <c r="BE11" s="301" t="s">
        <v>4048</v>
      </c>
      <c r="BF11" s="301" t="s">
        <v>4049</v>
      </c>
      <c r="BG11" s="301" t="s">
        <v>4050</v>
      </c>
      <c r="BH11" s="298" t="s">
        <v>4164</v>
      </c>
      <c r="BI11" s="276"/>
      <c r="BJ11" s="231" t="s">
        <v>5</v>
      </c>
      <c r="BK11" s="279" t="s">
        <v>6</v>
      </c>
      <c r="BL11" s="290" t="s">
        <v>93</v>
      </c>
      <c r="BM11" s="211"/>
      <c r="BN11" s="282" t="s">
        <v>4167</v>
      </c>
      <c r="BO11" s="276"/>
      <c r="BP11" s="294" t="s">
        <v>46</v>
      </c>
      <c r="BQ11" s="287" t="s">
        <v>89</v>
      </c>
      <c r="BR11" s="24"/>
      <c r="BS11" s="8"/>
      <c r="BT11" s="22"/>
      <c r="BU11" s="276"/>
      <c r="BV11" s="294" t="s">
        <v>59</v>
      </c>
      <c r="BW11" s="297"/>
      <c r="BX11" s="293" t="s">
        <v>38</v>
      </c>
      <c r="BY11" s="293" t="s">
        <v>45</v>
      </c>
      <c r="BZ11" s="293" t="s">
        <v>39</v>
      </c>
      <c r="CA11" s="18"/>
      <c r="CB11" s="18"/>
      <c r="CC11" s="18"/>
      <c r="CD11" s="18"/>
      <c r="CE11" s="18"/>
      <c r="CF11" s="240" t="s">
        <v>13</v>
      </c>
      <c r="CG11" s="277" t="s">
        <v>82</v>
      </c>
      <c r="CH11" s="285" t="s">
        <v>83</v>
      </c>
      <c r="CI11" s="285" t="s">
        <v>84</v>
      </c>
      <c r="CJ11" s="28"/>
      <c r="CK11" s="285" t="s">
        <v>85</v>
      </c>
      <c r="CL11" s="285" t="s">
        <v>83</v>
      </c>
      <c r="CM11" s="285" t="s">
        <v>86</v>
      </c>
      <c r="CO11" s="293" t="s">
        <v>19</v>
      </c>
      <c r="CP11" s="293" t="s">
        <v>20</v>
      </c>
    </row>
    <row r="12" spans="1:94" ht="15" customHeight="1" x14ac:dyDescent="0.25">
      <c r="A12" s="229"/>
      <c r="B12" s="229"/>
      <c r="C12" s="229"/>
      <c r="D12" s="234"/>
      <c r="E12" s="243"/>
      <c r="F12" s="220"/>
      <c r="G12" s="246"/>
      <c r="H12" s="249"/>
      <c r="I12" s="237"/>
      <c r="J12" s="240"/>
      <c r="K12" s="232"/>
      <c r="L12" s="17"/>
      <c r="M12" s="264" t="s">
        <v>33</v>
      </c>
      <c r="N12" s="265"/>
      <c r="O12" s="265"/>
      <c r="P12" s="265"/>
      <c r="Q12" s="265"/>
      <c r="R12" s="265"/>
      <c r="S12" s="265"/>
      <c r="T12" s="266"/>
      <c r="U12" s="240"/>
      <c r="V12" s="240"/>
      <c r="W12" s="240"/>
      <c r="X12" s="240"/>
      <c r="Y12" s="91" t="s">
        <v>15</v>
      </c>
      <c r="Z12" s="91" t="s">
        <v>16</v>
      </c>
      <c r="AA12" s="194" t="s">
        <v>15</v>
      </c>
      <c r="AB12" s="194" t="s">
        <v>16</v>
      </c>
      <c r="AC12" s="136" t="s">
        <v>15</v>
      </c>
      <c r="AD12" s="136" t="s">
        <v>16</v>
      </c>
      <c r="AE12" s="257" t="s">
        <v>15</v>
      </c>
      <c r="AF12" s="258"/>
      <c r="AG12" s="257" t="s">
        <v>16</v>
      </c>
      <c r="AH12" s="258"/>
      <c r="AI12" s="270" t="s">
        <v>15</v>
      </c>
      <c r="AJ12" s="271"/>
      <c r="AK12" s="270" t="s">
        <v>16</v>
      </c>
      <c r="AL12" s="271"/>
      <c r="AM12" s="240"/>
      <c r="AN12" s="240"/>
      <c r="AO12" s="262"/>
      <c r="AP12" s="240"/>
      <c r="AQ12" s="240"/>
      <c r="AR12" s="240"/>
      <c r="AS12" s="262"/>
      <c r="AT12" s="240"/>
      <c r="AU12" s="262"/>
      <c r="AV12" s="252"/>
      <c r="AW12" s="304" t="s">
        <v>4040</v>
      </c>
      <c r="AX12" s="306" t="s">
        <v>4035</v>
      </c>
      <c r="AY12" s="308" t="s">
        <v>4036</v>
      </c>
      <c r="AZ12" s="310" t="s">
        <v>4037</v>
      </c>
      <c r="BA12" s="312" t="s">
        <v>4038</v>
      </c>
      <c r="BB12" s="316" t="s">
        <v>4165</v>
      </c>
      <c r="BC12" s="318" t="s">
        <v>4166</v>
      </c>
      <c r="BD12" s="314"/>
      <c r="BE12" s="291"/>
      <c r="BF12" s="291"/>
      <c r="BG12" s="291"/>
      <c r="BH12" s="299"/>
      <c r="BI12" s="276"/>
      <c r="BJ12" s="232"/>
      <c r="BK12" s="280"/>
      <c r="BL12" s="291"/>
      <c r="BM12" s="212"/>
      <c r="BN12" s="283"/>
      <c r="BO12" s="276"/>
      <c r="BP12" s="295"/>
      <c r="BQ12" s="288"/>
      <c r="BR12" s="24"/>
      <c r="BS12" s="8"/>
      <c r="BT12" s="22"/>
      <c r="BU12" s="276"/>
      <c r="BV12" s="295"/>
      <c r="BW12" s="297"/>
      <c r="BX12" s="232"/>
      <c r="BY12" s="232"/>
      <c r="BZ12" s="232"/>
      <c r="CA12" s="18"/>
      <c r="CB12" s="18"/>
      <c r="CC12" s="18"/>
      <c r="CD12" s="18"/>
      <c r="CE12" s="18"/>
      <c r="CF12" s="240"/>
      <c r="CG12" s="277"/>
      <c r="CH12" s="285"/>
      <c r="CI12" s="285"/>
      <c r="CJ12" s="28"/>
      <c r="CK12" s="285"/>
      <c r="CL12" s="285"/>
      <c r="CM12" s="285"/>
      <c r="CO12" s="232"/>
      <c r="CP12" s="232"/>
    </row>
    <row r="13" spans="1:94" s="1" customFormat="1" ht="45.75" customHeight="1" thickBot="1" x14ac:dyDescent="0.3">
      <c r="A13" s="230"/>
      <c r="B13" s="230"/>
      <c r="C13" s="230"/>
      <c r="D13" s="235"/>
      <c r="E13" s="244" t="s">
        <v>30</v>
      </c>
      <c r="F13" s="221" t="s">
        <v>4024</v>
      </c>
      <c r="G13" s="247"/>
      <c r="H13" s="250"/>
      <c r="I13" s="238"/>
      <c r="J13" s="241"/>
      <c r="K13" s="233"/>
      <c r="L13" s="15" t="s">
        <v>31</v>
      </c>
      <c r="M13" s="11" t="s">
        <v>30</v>
      </c>
      <c r="N13" s="11" t="s">
        <v>0</v>
      </c>
      <c r="O13" s="11" t="s">
        <v>23</v>
      </c>
      <c r="P13" s="11" t="s">
        <v>24</v>
      </c>
      <c r="Q13" s="13" t="s">
        <v>26</v>
      </c>
      <c r="R13" s="13" t="s">
        <v>27</v>
      </c>
      <c r="S13" s="13" t="s">
        <v>28</v>
      </c>
      <c r="T13" s="13" t="s">
        <v>29</v>
      </c>
      <c r="U13" s="241"/>
      <c r="V13" s="241"/>
      <c r="W13" s="241"/>
      <c r="X13" s="241"/>
      <c r="Y13" s="92" t="s">
        <v>18</v>
      </c>
      <c r="Z13" s="92" t="s">
        <v>18</v>
      </c>
      <c r="AA13" s="195" t="s">
        <v>18</v>
      </c>
      <c r="AB13" s="195" t="s">
        <v>18</v>
      </c>
      <c r="AC13" s="137" t="s">
        <v>18</v>
      </c>
      <c r="AD13" s="137" t="s">
        <v>18</v>
      </c>
      <c r="AE13" s="104" t="s">
        <v>62</v>
      </c>
      <c r="AF13" s="104" t="s">
        <v>63</v>
      </c>
      <c r="AG13" s="104" t="s">
        <v>62</v>
      </c>
      <c r="AH13" s="104" t="s">
        <v>63</v>
      </c>
      <c r="AI13" s="123" t="s">
        <v>62</v>
      </c>
      <c r="AJ13" s="123" t="s">
        <v>63</v>
      </c>
      <c r="AK13" s="123" t="s">
        <v>62</v>
      </c>
      <c r="AL13" s="123" t="s">
        <v>63</v>
      </c>
      <c r="AM13" s="241"/>
      <c r="AN13" s="241"/>
      <c r="AO13" s="263"/>
      <c r="AP13" s="241"/>
      <c r="AQ13" s="241"/>
      <c r="AR13" s="241"/>
      <c r="AS13" s="263"/>
      <c r="AT13" s="241"/>
      <c r="AU13" s="263"/>
      <c r="AV13" s="253"/>
      <c r="AW13" s="305"/>
      <c r="AX13" s="307" t="s">
        <v>4035</v>
      </c>
      <c r="AY13" s="309"/>
      <c r="AZ13" s="311"/>
      <c r="BA13" s="313"/>
      <c r="BB13" s="317"/>
      <c r="BC13" s="319"/>
      <c r="BD13" s="315"/>
      <c r="BE13" s="292"/>
      <c r="BF13" s="292"/>
      <c r="BG13" s="292"/>
      <c r="BH13" s="300"/>
      <c r="BI13" s="276"/>
      <c r="BJ13" s="233"/>
      <c r="BK13" s="281"/>
      <c r="BL13" s="292"/>
      <c r="BM13" s="213"/>
      <c r="BN13" s="284"/>
      <c r="BO13" s="276"/>
      <c r="BP13" s="296"/>
      <c r="BQ13" s="289"/>
      <c r="BR13" s="25" t="s">
        <v>12</v>
      </c>
      <c r="BS13" s="9"/>
      <c r="BT13" s="23"/>
      <c r="BU13" s="276"/>
      <c r="BV13" s="296"/>
      <c r="BW13" s="297"/>
      <c r="BX13" s="233"/>
      <c r="BY13" s="233"/>
      <c r="BZ13" s="233"/>
      <c r="CA13" s="19" t="s">
        <v>44</v>
      </c>
      <c r="CB13" s="19" t="s">
        <v>40</v>
      </c>
      <c r="CC13" s="19" t="s">
        <v>41</v>
      </c>
      <c r="CD13" s="19" t="s">
        <v>42</v>
      </c>
      <c r="CE13" s="19" t="s">
        <v>43</v>
      </c>
      <c r="CF13" s="241"/>
      <c r="CG13" s="278"/>
      <c r="CH13" s="286"/>
      <c r="CI13" s="286"/>
      <c r="CJ13" s="28"/>
      <c r="CK13" s="286"/>
      <c r="CL13" s="286"/>
      <c r="CM13" s="286"/>
      <c r="CN13" s="7"/>
      <c r="CO13" s="233"/>
      <c r="CP13" s="233"/>
    </row>
    <row r="14" spans="1:94" ht="15.75" thickBot="1" x14ac:dyDescent="0.3">
      <c r="A14" s="40"/>
      <c r="B14" s="40"/>
      <c r="C14" s="40" t="str">
        <f>CONCATENATE(I14,"_",J14,"_",K14)</f>
        <v>1_3_3812</v>
      </c>
      <c r="D14" s="41" t="str">
        <f>CONCATENATE(I14,"_",J14)</f>
        <v>1_3</v>
      </c>
      <c r="E14" s="222">
        <f>IFERROR(VLOOKUP(C14,'2015'!$C$12:$D$1887,2,FALSE),0)</f>
        <v>1</v>
      </c>
      <c r="F14" s="41">
        <f>IFERROR(K14-IFERROR(VLOOKUP(D14,'2015'!$F$12:$I$1887,4,FALSE),"ei löydy"),"ei löydy")</f>
        <v>0</v>
      </c>
      <c r="G14" s="222">
        <f>IFERROR(VLOOKUP(Työfile_2024!C14,Liikennemalli!$D$6:$G$1921,4,FALSE),0)</f>
        <v>1</v>
      </c>
      <c r="H14" s="223">
        <f>K14-IFERROR(VLOOKUP(Työfile_2024!D14,Liikennemalli!$C$6:$H$1921,6,FALSE),"ei löydy")</f>
        <v>0</v>
      </c>
      <c r="I14" s="79">
        <v>1</v>
      </c>
      <c r="J14" s="42">
        <v>3</v>
      </c>
      <c r="K14" s="42">
        <v>3812</v>
      </c>
      <c r="L14" s="43"/>
      <c r="M14" s="44"/>
      <c r="N14" s="44"/>
      <c r="O14" s="44"/>
      <c r="P14" s="44"/>
      <c r="Q14" s="45"/>
      <c r="R14" s="45"/>
      <c r="S14" s="45"/>
      <c r="T14" s="45"/>
      <c r="U14" s="42"/>
      <c r="V14" s="46">
        <v>26446.895068205667</v>
      </c>
      <c r="W14" s="46">
        <v>761.20986358866742</v>
      </c>
      <c r="X14" s="46">
        <v>29132.714585519414</v>
      </c>
      <c r="Y14" s="46">
        <f>VLOOKUP(D14,Liikennemalli24!$D$2:$F$1804,2,FALSE)</f>
        <v>10026</v>
      </c>
      <c r="Z14" s="47">
        <f>VLOOKUP(D14,Liikennemalli24!$D$2:$F$1804,3,FALSE)</f>
        <v>0.28399999999999997</v>
      </c>
      <c r="AA14" s="177">
        <f>IF(G14=1,VLOOKUP(C14,Liikennemalli!$D$6:$H$1921,2,FALSE),0)</f>
        <v>10232.932392881819</v>
      </c>
      <c r="AB14" s="196">
        <f>IF(G14=1,VLOOKUP(C14,Liikennemalli!$D$6:$H$1921,3,FALSE),0)</f>
        <v>0.34478395481652302</v>
      </c>
      <c r="AC14" s="132">
        <f>IF(E14=1,VLOOKUP(Työfile_2024!D14,'2015'!$F$12:$X$1887,18,FALSE),"-")</f>
        <v>15882</v>
      </c>
      <c r="AD14" s="133">
        <f>IF(E14=1,VLOOKUP(Työfile_2024!D14,'2015'!$F$12:$X$1887,19,FALSE),"-")</f>
        <v>0.36</v>
      </c>
      <c r="AI14" s="126">
        <f>IF(E14=1,VLOOKUP(Työfile_2024!D14,'2015'!$F$12:$AB$1887,20,FALSE),"-")</f>
        <v>0</v>
      </c>
      <c r="AJ14" s="126">
        <f>IF(E14=1,VLOOKUP(Työfile_2024!D14,'2015'!$F$12:$AB$1887,21,FALSE),"-")</f>
        <v>0</v>
      </c>
      <c r="AK14" s="126">
        <f>IF(E14=1,VLOOKUP(Työfile_2024!D14,'2015'!$F$12:$AB$1887,22,FALSE),"-")</f>
        <v>0</v>
      </c>
      <c r="AL14" s="126">
        <f>IF(E14=1,VLOOKUP(Työfile_2024!D14,'2015'!$F$12:$AB$1887,23,FALSE),"-")</f>
        <v>0</v>
      </c>
      <c r="AM14" s="46">
        <f>VLOOKUP(Työfile_2024!D14,Tmatkat_20km_tarkasteltava_verk!$C$2:$D$1804,2,FALSE)</f>
        <v>14984</v>
      </c>
      <c r="AN14" s="171">
        <f>AM14/V14</f>
        <v>0.56656934439210194</v>
      </c>
      <c r="AO14" s="177">
        <f>IF(E14=1,VLOOKUP(Työfile_2024!D14,'2015'!$F$12:$AC$1887,24,FALSE),"-")</f>
        <v>3966</v>
      </c>
      <c r="AP14" s="42" t="str">
        <f>VLOOKUP(D14,Tarkasteltava_verkko_2024_harva!$E$2:$I$1804,5,FALSE)</f>
        <v>tiivis</v>
      </c>
      <c r="AQ14" s="42" t="str">
        <f>VLOOKUP(D14,Tarkasteltava_verkko_2024_harva!$E$2:$I$1804,4,FALSE)</f>
        <v>harva</v>
      </c>
      <c r="AR14" s="171">
        <v>0.52360965372507873</v>
      </c>
      <c r="AS14" s="169" t="str">
        <f>IFERROR(VLOOKUP(C14,'2015'!$C$12:$AG$1887,30,FALSE),"-")</f>
        <v/>
      </c>
      <c r="AT14" s="171">
        <v>0.70041972717733469</v>
      </c>
      <c r="AU14" s="169" t="str">
        <f>IFERROR(VLOOKUP(C14,'2015'!$C$12:$AG$1887,31,FALSE),"-")</f>
        <v>Kyllä</v>
      </c>
      <c r="AV14" s="105"/>
      <c r="AW14" s="172" t="str">
        <f>IFERROR(VLOOKUP(C14,Merkittävyysluokitus!$A$2:$J$1705,10,FALSE),"-")</f>
        <v>-</v>
      </c>
      <c r="AX14" s="175" t="str">
        <f>IFERROR(VLOOKUP(C14,Merkittävyysluokitus!$A$2:$J$1705,6,FALSE),"-")</f>
        <v>-</v>
      </c>
      <c r="AY14" s="175" t="str">
        <f>IFERROR(VLOOKUP(C14,Merkittävyysluokitus!$A$2:$J$1705,7,FALSE),"-")</f>
        <v>-</v>
      </c>
      <c r="AZ14" s="175" t="str">
        <f>IFERROR(VLOOKUP(C14,Merkittävyysluokitus!$A$2:$J$1705,8,FALSE),"-")</f>
        <v>-</v>
      </c>
      <c r="BA14" s="175" t="str">
        <f>IFERROR(VLOOKUP(C14,Merkittävyysluokitus!$A$2:$J$1705,9,FALSE),"-")</f>
        <v>-</v>
      </c>
      <c r="BB14" s="203" t="s">
        <v>4170</v>
      </c>
      <c r="BC14" s="203" t="str">
        <f>IF(BD14="ei luokiteltu","ei mallia",IF(BL14="tieosoite muuttunut","tieosoite muuttunut",IF(BD14&lt;&gt;BL14,"muutos","")))</f>
        <v/>
      </c>
      <c r="BD14" s="39" t="str">
        <f t="shared" ref="BD14:BD77" si="0">IF(BL14="pinkki","pinkki",IF(I14&lt;100,"punainen",IF(COUNTIF(BE14:BG14,"musta")&gt;=2,"musta",IF(COUNTIF(BE14:BG14,"punainen")&gt;=2,"punainen","Ei luokiteltu"))))</f>
        <v>punainen</v>
      </c>
      <c r="BE14" s="66" t="str">
        <f t="shared" ref="BE14:BE77" si="1">IF(Z14="-","ei mallia",IF(Z14=0,"ei mallia",IF(Z14&gt;0.599999,IF(Y14&gt;999,"punainen",IF(AM14&gt;99,"punainen",IF(AP14="tiivis","punainen","musta"))),"musta")))</f>
        <v>musta</v>
      </c>
      <c r="BF14" s="66" t="str">
        <f t="shared" ref="BF14:BF77" si="2">IF(Z14="-","ei mallia",IF(Z14=0,"ei mallia",IF(Z14&gt;0.399999,IF(Y14&gt;1999,"punainen",IF(AM14&gt;499,"punainen",IF(AQ14="harva","punainen","musta"))),"musta")))</f>
        <v>musta</v>
      </c>
      <c r="BG14" s="66" t="str">
        <f t="shared" ref="BG14:BG77" si="3">IF(Z14="-","ei mallia",IF(Y14=0,"ei mallia",(IF(AND(SUM((Z14&gt;$BF$2),(Y14&gt;$BF$3),(AM14&gt;$BF$4),(AQ14=$BF$5))&gt;=2,OR(Z14&gt;$BG$2,Y14&gt;$BG$3,AM14&gt;$BG$4,AP14=$BG$5)),"punainen","musta"))))</f>
        <v>punainen</v>
      </c>
      <c r="BH14" s="207" t="str">
        <f t="shared" ref="BH14:BH77" si="4">IF(Z14&gt;0.5,IF(AQ14="harva","punainen","musta"),"musta")</f>
        <v>musta</v>
      </c>
      <c r="BI14" s="117"/>
      <c r="BJ14" s="39" t="str">
        <f>IF(F14="ei löydy","uusi tie",IF(E14=0,"tieosoite muuttunut",IF(E14=1,VLOOKUP(D14,'2015'!$F$12:$AL$1887,31,FALSE),"-")))</f>
        <v>punainen</v>
      </c>
      <c r="BK14" s="67" t="str">
        <f>IF(E14=1,VLOOKUP(D14,'2015'!$F$12:$AL$1887,32,FALSE),"-")</f>
        <v>punainen</v>
      </c>
      <c r="BL14" s="39" t="str">
        <f>IF(F14="ei löydy","uusi tie",IF(E14=0,"tieosoite muuttunut",IF(E14=1,VLOOKUP(D14,'2015'!$F$12:$AL$1887,33,FALSE),"-")))</f>
        <v>punainen</v>
      </c>
      <c r="BM14" s="39"/>
      <c r="BN14" s="217" t="str">
        <f>VLOOKUP(D14,'2015'!$F$12:$AL$1887,33,FALSE)</f>
        <v>punainen</v>
      </c>
      <c r="BO14" s="117"/>
      <c r="BP14" s="115"/>
      <c r="BQ14" s="119"/>
      <c r="BS14" s="5"/>
      <c r="BU14" s="35"/>
      <c r="BV14" s="30"/>
      <c r="BW14" s="20"/>
      <c r="BX14" t="str">
        <f>IF(E14=1,VLOOKUP(D14,'2015'!$F$12:$AX$1887,43,FALSE),"-")</f>
        <v>musta</v>
      </c>
      <c r="BY14" t="str">
        <f>IF(E14=1,VLOOKUP(D14,'2015'!$F$12:$AX$1887,44,FALSE),"-")</f>
        <v>musta</v>
      </c>
      <c r="BZ14" t="str">
        <f>IF(E14=1,VLOOKUP(D14,'2015'!$F$12:$AX$1887,45,FALSE),"-")</f>
        <v>punainen</v>
      </c>
      <c r="CA14" t="str">
        <f>IF(H14=1,VLOOKUP(G14,'2015'!$F$12:$AX$1887,43,FALSE),"-")</f>
        <v>-</v>
      </c>
      <c r="CB14" t="str">
        <f>IF(H14=1,VLOOKUP(G14,'2015'!$F$12:$AX$1887,44,FALSE),"-")</f>
        <v>-</v>
      </c>
      <c r="CC14" t="str">
        <f>IF(H14=1,VLOOKUP(G14,'2015'!$F$12:$AX$1887,45,FALSE),"-")</f>
        <v>-</v>
      </c>
      <c r="CD14" t="str">
        <f>IF(K14=1,VLOOKUP(J14,'2015'!$F$12:$AX$1887,43,FALSE),"-")</f>
        <v>-</v>
      </c>
      <c r="CE14" t="str">
        <f>IF(K14=1,VLOOKUP(J14,'2015'!$F$12:$AX$1887,44,FALSE),"-")</f>
        <v>-</v>
      </c>
      <c r="CF14" t="str">
        <f>IF(K14=1,VLOOKUP(J14,'2015'!$F$12:$AX$1887,45,FALSE),"-")</f>
        <v>-</v>
      </c>
      <c r="CG14" t="str">
        <f>IF(N14=1,VLOOKUP(M14,'2015'!$F$12:$AX$1887,43,FALSE),"-")</f>
        <v>-</v>
      </c>
      <c r="CH14" t="str">
        <f>IF(N14=1,VLOOKUP(M14,'2015'!$F$12:$AX$1887,44,FALSE),"-")</f>
        <v>-</v>
      </c>
      <c r="CI14" t="str">
        <f>IF(N14=1,VLOOKUP(M14,'2015'!$F$12:$AX$1887,45,FALSE),"-")</f>
        <v>-</v>
      </c>
      <c r="CJ14" t="str">
        <f>IF(Q14=1,VLOOKUP(P14,'2015'!$F$12:$AX$1887,43,FALSE),"-")</f>
        <v>-</v>
      </c>
      <c r="CK14" t="str">
        <f>IF(Q14=1,VLOOKUP(P14,'2015'!$F$12:$AX$1887,44,FALSE),"-")</f>
        <v>-</v>
      </c>
      <c r="CL14" t="str">
        <f>IF(Q14=1,VLOOKUP(P14,'2015'!$F$12:$AX$1887,45,FALSE),"-")</f>
        <v>-</v>
      </c>
      <c r="CM14" t="str">
        <f>IF(T14=1,VLOOKUP(S14,'2015'!$F$12:$AX$1887,43,FALSE),"-")</f>
        <v>-</v>
      </c>
      <c r="CN14" t="str">
        <f>IF(T14=1,VLOOKUP(S14,'2015'!$F$12:$AX$1887,44,FALSE),"-")</f>
        <v>-</v>
      </c>
      <c r="CO14" t="str">
        <f>IF(T14=1,VLOOKUP(S14,'2015'!$F$12:$AX$1887,45,FALSE),"-")</f>
        <v>-</v>
      </c>
      <c r="CP14" t="str">
        <f>IF(W14=1,VLOOKUP(V14,'2015'!$F$12:$AX$1887,43,FALSE),"-")</f>
        <v>-</v>
      </c>
    </row>
    <row r="15" spans="1:94" ht="15.75" thickBot="1" x14ac:dyDescent="0.3">
      <c r="A15" s="50"/>
      <c r="B15" s="50"/>
      <c r="C15" s="50" t="str">
        <f t="shared" ref="C15:C78" si="5">CONCATENATE(I15,"_",J15,"_",K15)</f>
        <v>1_4_3389</v>
      </c>
      <c r="D15" s="51" t="str">
        <f t="shared" ref="D15:D78" si="6">CONCATENATE(I15,"_",J15)</f>
        <v>1_4</v>
      </c>
      <c r="E15" s="224">
        <f>IFERROR(VLOOKUP(C15,'2015'!$C$12:$D$1887,2,FALSE),0)</f>
        <v>1</v>
      </c>
      <c r="F15" s="51">
        <f>IFERROR(K15-IFERROR(VLOOKUP(D15,'2015'!$F$12:$I$1887,4,FALSE),"ei löydy"),"ei löydy")</f>
        <v>0</v>
      </c>
      <c r="G15" s="224">
        <f>IFERROR(VLOOKUP(Työfile_2024!C15,Liikennemalli!$D$6:$G$1921,4,FALSE),0)</f>
        <v>1</v>
      </c>
      <c r="H15" s="225">
        <f>K15-IFERROR(VLOOKUP(Työfile_2024!D15,Liikennemalli!$C$6:$H$1921,6,FALSE),"ei löydy")</f>
        <v>0</v>
      </c>
      <c r="I15" s="80">
        <v>1</v>
      </c>
      <c r="J15" s="52">
        <v>4</v>
      </c>
      <c r="K15" s="52">
        <v>3389</v>
      </c>
      <c r="L15" s="53"/>
      <c r="M15" s="54"/>
      <c r="N15" s="54"/>
      <c r="O15" s="54"/>
      <c r="P15" s="54"/>
      <c r="Q15" s="55"/>
      <c r="R15" s="55"/>
      <c r="S15" s="55"/>
      <c r="T15" s="55"/>
      <c r="U15" s="52"/>
      <c r="V15" s="56">
        <v>68754.862791383886</v>
      </c>
      <c r="W15" s="56">
        <v>2404.2797285334909</v>
      </c>
      <c r="X15" s="56">
        <v>75100.626438477426</v>
      </c>
      <c r="Y15" s="56">
        <f>VLOOKUP(D15,Liikennemalli24!$D$2:$F$1804,2,FALSE)</f>
        <v>10026</v>
      </c>
      <c r="Z15" s="57">
        <f>VLOOKUP(D15,Liikennemalli24!$D$2:$F$1804,3,FALSE)</f>
        <v>0.28399999999999997</v>
      </c>
      <c r="AA15" s="178">
        <f>IF(G15=1,VLOOKUP(C15,Liikennemalli!$D$6:$H$1921,2,FALSE),0)</f>
        <v>23113.711821271801</v>
      </c>
      <c r="AB15" s="197">
        <f>IF(G15=1,VLOOKUP(C15,Liikennemalli!$D$6:$H$1921,3,FALSE),0)</f>
        <v>0.53102390645249797</v>
      </c>
      <c r="AC15" s="134">
        <f>IF(E15=1,VLOOKUP(Työfile_2024!D15,'2015'!$F$12:$X$1887,18,FALSE),"-")</f>
        <v>30089</v>
      </c>
      <c r="AD15" s="127">
        <f>IF(E15=1,VLOOKUP(Työfile_2024!D15,'2015'!$F$12:$X$1887,19,FALSE),"-")</f>
        <v>0.49</v>
      </c>
      <c r="AI15" s="127">
        <f>IF(E15=1,VLOOKUP(Työfile_2024!D15,'2015'!$F$12:$AB$1887,20,FALSE),"-")</f>
        <v>0</v>
      </c>
      <c r="AJ15" s="127">
        <f>IF(E15=1,VLOOKUP(Työfile_2024!D15,'2015'!$F$12:$AB$1887,21,FALSE),"-")</f>
        <v>0</v>
      </c>
      <c r="AK15" s="127">
        <f>IF(E15=1,VLOOKUP(Työfile_2024!D15,'2015'!$F$12:$AB$1887,22,FALSE),"-")</f>
        <v>0</v>
      </c>
      <c r="AL15" s="127">
        <f>IF(E15=1,VLOOKUP(Työfile_2024!D15,'2015'!$F$12:$AB$1887,23,FALSE),"-")</f>
        <v>0</v>
      </c>
      <c r="AM15" s="56">
        <f>VLOOKUP(Työfile_2024!D15,Tmatkat_20km_tarkasteltava_verk!$C$2:$D$1804,2,FALSE)</f>
        <v>31612</v>
      </c>
      <c r="AN15" s="148">
        <f t="shared" ref="AN15:AN78" si="7">AM15/V15</f>
        <v>0.45977838827076395</v>
      </c>
      <c r="AO15" s="178">
        <f>IF(E15=1,VLOOKUP(Työfile_2024!D15,'2015'!$F$12:$AC$1887,24,FALSE),"-")</f>
        <v>8027</v>
      </c>
      <c r="AP15" s="52" t="str">
        <f>VLOOKUP(D15,Tarkasteltava_verkko_2024_harva!$E$2:$I$1804,5,FALSE)</f>
        <v>tiivis</v>
      </c>
      <c r="AQ15" s="52" t="str">
        <f>VLOOKUP(D15,Tarkasteltava_verkko_2024_harva!$E$2:$I$1804,4,FALSE)</f>
        <v>harva</v>
      </c>
      <c r="AR15" s="148">
        <v>0.90469164945411629</v>
      </c>
      <c r="AS15" s="170" t="str">
        <f>IFERROR(VLOOKUP(C15,'2015'!$C$12:$AG$1887,30,FALSE),"-")</f>
        <v>Kyllä</v>
      </c>
      <c r="AT15" s="148">
        <v>0.99232812038949547</v>
      </c>
      <c r="AU15" s="170" t="str">
        <f>IFERROR(VLOOKUP(C15,'2015'!$C$12:$AG$1887,31,FALSE),"-")</f>
        <v>Kyllä</v>
      </c>
      <c r="AV15" s="106"/>
      <c r="AW15" s="63" t="str">
        <f>IFERROR(VLOOKUP(C15,Merkittävyysluokitus!$A$2:$J$1705,10,FALSE),"-")</f>
        <v>-</v>
      </c>
      <c r="AX15" s="175" t="str">
        <f>IFERROR(VLOOKUP(C15,Merkittävyysluokitus!$A$2:$J$1705,6,FALSE),"-")</f>
        <v>-</v>
      </c>
      <c r="AY15" s="175" t="str">
        <f>IFERROR(VLOOKUP(C15,Merkittävyysluokitus!$A$2:$J$1705,7,FALSE),"-")</f>
        <v>-</v>
      </c>
      <c r="AZ15" s="175" t="str">
        <f>IFERROR(VLOOKUP(C15,Merkittävyysluokitus!$A$2:$J$1705,8,FALSE),"-")</f>
        <v>-</v>
      </c>
      <c r="BA15" s="175" t="str">
        <f>IFERROR(VLOOKUP(C15,Merkittävyysluokitus!$A$2:$J$1705,9,FALSE),"-")</f>
        <v>-</v>
      </c>
      <c r="BB15" s="203" t="s">
        <v>4170</v>
      </c>
      <c r="BC15" s="203" t="str">
        <f t="shared" ref="BC15:BC78" si="8">IF(BD15="ei luokiteltu","ei mallia",IF(BL15="tieosoite muuttunut","tieosoite muuttunut",IF(BD15&lt;&gt;BL15,"muutos","")))</f>
        <v/>
      </c>
      <c r="BD15" s="39" t="str">
        <f t="shared" si="0"/>
        <v>punainen</v>
      </c>
      <c r="BE15" s="68" t="str">
        <f t="shared" si="1"/>
        <v>musta</v>
      </c>
      <c r="BF15" s="68" t="str">
        <f t="shared" si="2"/>
        <v>musta</v>
      </c>
      <c r="BG15" s="68" t="str">
        <f t="shared" si="3"/>
        <v>punainen</v>
      </c>
      <c r="BH15" s="208" t="str">
        <f t="shared" si="4"/>
        <v>musta</v>
      </c>
      <c r="BI15" s="117"/>
      <c r="BJ15" s="39" t="str">
        <f>IF(F15="ei löydy","uusi tie",IF(E15=0,"tieosoite muuttunut",IF(E15=1,VLOOKUP(D15,'2015'!$F$12:$AL$1887,31,FALSE),"-")))</f>
        <v>punainen</v>
      </c>
      <c r="BK15" s="67" t="str">
        <f>IF(E15=1,VLOOKUP(D15,'2015'!$F$12:$AL$1887,32,FALSE),"-")</f>
        <v>punainen</v>
      </c>
      <c r="BL15" s="39" t="str">
        <f>IF(F15="ei löydy","uusi tie",IF(E15=0,"tieosoite muuttunut",IF(E15=1,VLOOKUP(D15,'2015'!$F$12:$AL$1887,33,FALSE),"-")))</f>
        <v>punainen</v>
      </c>
      <c r="BM15" s="39"/>
      <c r="BN15" s="217" t="str">
        <f>VLOOKUP(D15,'2015'!$F$12:$AL$1887,33,FALSE)</f>
        <v>punainen</v>
      </c>
      <c r="BO15" s="117"/>
      <c r="BP15" s="115"/>
      <c r="BQ15" s="30"/>
      <c r="BS15" s="5"/>
      <c r="BU15" s="35"/>
      <c r="BV15" s="30"/>
      <c r="BW15" s="20"/>
      <c r="BX15" t="str">
        <f>IF(E15=1,VLOOKUP(D15,'2015'!$F$12:$AX$1887,43,FALSE),"-")</f>
        <v>musta</v>
      </c>
      <c r="BY15" t="str">
        <f>IF(E15=1,VLOOKUP(D15,'2015'!$F$12:$AX$1887,44,FALSE),"-")</f>
        <v>punainen</v>
      </c>
      <c r="BZ15" t="str">
        <f>IF(E15=1,VLOOKUP(D15,'2015'!$F$12:$AX$1887,45,FALSE),"-")</f>
        <v>punainen</v>
      </c>
      <c r="CA15" s="31"/>
      <c r="CB15" s="31"/>
      <c r="CC15" s="31"/>
      <c r="CD15" s="31"/>
      <c r="CE15" s="31"/>
      <c r="CO15" s="29"/>
      <c r="CP15" s="29"/>
    </row>
    <row r="16" spans="1:94" ht="15.75" thickBot="1" x14ac:dyDescent="0.3">
      <c r="A16" s="50"/>
      <c r="B16" s="50"/>
      <c r="C16" s="50" t="str">
        <f t="shared" si="5"/>
        <v>1_5_6769</v>
      </c>
      <c r="D16" s="51" t="str">
        <f t="shared" si="6"/>
        <v>1_5</v>
      </c>
      <c r="E16" s="224">
        <f>IFERROR(VLOOKUP(C16,'2015'!$C$12:$D$1887,2,FALSE),0)</f>
        <v>1</v>
      </c>
      <c r="F16" s="51">
        <f>IFERROR(K16-IFERROR(VLOOKUP(D16,'2015'!$F$12:$I$1887,4,FALSE),"ei löydy"),"ei löydy")</f>
        <v>0</v>
      </c>
      <c r="G16" s="224">
        <f>IFERROR(VLOOKUP(Työfile_2024!C16,Liikennemalli!$D$6:$G$1921,4,FALSE),0)</f>
        <v>1</v>
      </c>
      <c r="H16" s="225">
        <f>K16-IFERROR(VLOOKUP(Työfile_2024!D16,Liikennemalli!$C$6:$H$1921,6,FALSE),"ei löydy")</f>
        <v>0</v>
      </c>
      <c r="I16" s="80">
        <v>1</v>
      </c>
      <c r="J16" s="52">
        <v>5</v>
      </c>
      <c r="K16" s="52">
        <v>6769</v>
      </c>
      <c r="L16" s="53"/>
      <c r="M16" s="54"/>
      <c r="N16" s="54"/>
      <c r="O16" s="54"/>
      <c r="P16" s="54"/>
      <c r="Q16" s="55"/>
      <c r="R16" s="55"/>
      <c r="S16" s="55"/>
      <c r="T16" s="55"/>
      <c r="U16" s="52"/>
      <c r="V16" s="56">
        <v>47171.6557837199</v>
      </c>
      <c r="W16" s="56">
        <v>2158.0769685330183</v>
      </c>
      <c r="X16" s="56">
        <v>51097.392672477472</v>
      </c>
      <c r="Y16" s="56">
        <f>VLOOKUP(D16,Liikennemalli24!$D$2:$F$1804,2,FALSE)</f>
        <v>11285</v>
      </c>
      <c r="Z16" s="57">
        <f>VLOOKUP(D16,Liikennemalli24!$D$2:$F$1804,3,FALSE)</f>
        <v>0.45900000000000002</v>
      </c>
      <c r="AA16" s="178">
        <f>IF(G16=1,VLOOKUP(C16,Liikennemalli!$D$6:$H$1921,2,FALSE),0)</f>
        <v>17326.561722548799</v>
      </c>
      <c r="AB16" s="197">
        <f>IF(G16=1,VLOOKUP(C16,Liikennemalli!$D$6:$H$1921,3,FALSE),0)</f>
        <v>0.69340836444828602</v>
      </c>
      <c r="AC16" s="134">
        <f>IF(E16=1,VLOOKUP(Työfile_2024!D16,'2015'!$F$12:$X$1887,18,FALSE),"-")</f>
        <v>32451</v>
      </c>
      <c r="AD16" s="127">
        <f>IF(E16=1,VLOOKUP(Työfile_2024!D16,'2015'!$F$12:$X$1887,19,FALSE),"-")</f>
        <v>0.72</v>
      </c>
      <c r="AI16" s="127">
        <f>IF(E16=1,VLOOKUP(Työfile_2024!D16,'2015'!$F$12:$AB$1887,20,FALSE),"-")</f>
        <v>0</v>
      </c>
      <c r="AJ16" s="127">
        <f>IF(E16=1,VLOOKUP(Työfile_2024!D16,'2015'!$F$12:$AB$1887,21,FALSE),"-")</f>
        <v>0</v>
      </c>
      <c r="AK16" s="127">
        <f>IF(E16=1,VLOOKUP(Työfile_2024!D16,'2015'!$F$12:$AB$1887,22,FALSE),"-")</f>
        <v>0</v>
      </c>
      <c r="AL16" s="127">
        <f>IF(E16=1,VLOOKUP(Työfile_2024!D16,'2015'!$F$12:$AB$1887,23,FALSE),"-")</f>
        <v>0</v>
      </c>
      <c r="AM16" s="56">
        <f>VLOOKUP(Työfile_2024!D16,Tmatkat_20km_tarkasteltava_verk!$C$2:$D$1804,2,FALSE)</f>
        <v>25267</v>
      </c>
      <c r="AN16" s="148">
        <f t="shared" si="7"/>
        <v>0.53563945509668254</v>
      </c>
      <c r="AO16" s="178">
        <f>IF(E16=1,VLOOKUP(Työfile_2024!D16,'2015'!$F$12:$AC$1887,24,FALSE),"-")</f>
        <v>6506</v>
      </c>
      <c r="AP16" s="52" t="str">
        <f>VLOOKUP(D16,Tarkasteltava_verkko_2024_harva!$E$2:$I$1804,5,FALSE)</f>
        <v>tiivis</v>
      </c>
      <c r="AQ16" s="52" t="str">
        <f>VLOOKUP(D16,Tarkasteltava_verkko_2024_harva!$E$2:$I$1804,4,FALSE)</f>
        <v>harva</v>
      </c>
      <c r="AR16" s="148">
        <v>0.70217166494312311</v>
      </c>
      <c r="AS16" s="170" t="str">
        <f>IFERROR(VLOOKUP(C16,'2015'!$C$12:$AG$1887,30,FALSE),"-")</f>
        <v>Kyllä</v>
      </c>
      <c r="AT16" s="148">
        <v>0.75284384694932782</v>
      </c>
      <c r="AU16" s="170" t="str">
        <f>IFERROR(VLOOKUP(C16,'2015'!$C$12:$AG$1887,31,FALSE),"-")</f>
        <v>Kyllä</v>
      </c>
      <c r="AV16" s="106"/>
      <c r="AW16" s="63" t="str">
        <f>IFERROR(VLOOKUP(C16,Merkittävyysluokitus!$A$2:$J$1705,10,FALSE),"-")</f>
        <v>-</v>
      </c>
      <c r="AX16" s="175" t="str">
        <f>IFERROR(VLOOKUP(C16,Merkittävyysluokitus!$A$2:$J$1705,6,FALSE),"-")</f>
        <v>-</v>
      </c>
      <c r="AY16" s="175" t="str">
        <f>IFERROR(VLOOKUP(C16,Merkittävyysluokitus!$A$2:$J$1705,7,FALSE),"-")</f>
        <v>-</v>
      </c>
      <c r="AZ16" s="175" t="str">
        <f>IFERROR(VLOOKUP(C16,Merkittävyysluokitus!$A$2:$J$1705,8,FALSE),"-")</f>
        <v>-</v>
      </c>
      <c r="BA16" s="175" t="str">
        <f>IFERROR(VLOOKUP(C16,Merkittävyysluokitus!$A$2:$J$1705,9,FALSE),"-")</f>
        <v>-</v>
      </c>
      <c r="BB16" s="203" t="s">
        <v>4170</v>
      </c>
      <c r="BC16" s="203" t="str">
        <f t="shared" si="8"/>
        <v/>
      </c>
      <c r="BD16" s="39" t="str">
        <f t="shared" si="0"/>
        <v>punainen</v>
      </c>
      <c r="BE16" s="68" t="str">
        <f t="shared" si="1"/>
        <v>musta</v>
      </c>
      <c r="BF16" s="68" t="str">
        <f t="shared" si="2"/>
        <v>punainen</v>
      </c>
      <c r="BG16" s="68" t="str">
        <f t="shared" si="3"/>
        <v>punainen</v>
      </c>
      <c r="BH16" s="208" t="str">
        <f t="shared" si="4"/>
        <v>musta</v>
      </c>
      <c r="BI16" s="117"/>
      <c r="BJ16" s="39" t="str">
        <f>IF(F16="ei löydy","uusi tie",IF(E16=0,"tieosoite muuttunut",IF(E16=1,VLOOKUP(D16,'2015'!$F$12:$AL$1887,31,FALSE),"-")))</f>
        <v>punainen</v>
      </c>
      <c r="BK16" s="67" t="str">
        <f>IF(E16=1,VLOOKUP(D16,'2015'!$F$12:$AL$1887,32,FALSE),"-")</f>
        <v>punainen</v>
      </c>
      <c r="BL16" s="39" t="str">
        <f>IF(F16="ei löydy","uusi tie",IF(E16=0,"tieosoite muuttunut",IF(E16=1,VLOOKUP(D16,'2015'!$F$12:$AL$1887,33,FALSE),"-")))</f>
        <v>punainen</v>
      </c>
      <c r="BM16" s="39"/>
      <c r="BN16" s="217" t="str">
        <f>VLOOKUP(D16,'2015'!$F$12:$AL$1887,33,FALSE)</f>
        <v>punainen</v>
      </c>
      <c r="BO16" s="117"/>
      <c r="BP16" s="115"/>
      <c r="BQ16" s="30"/>
      <c r="BS16" s="5"/>
      <c r="BU16" s="35"/>
      <c r="BV16" s="30"/>
      <c r="BW16" s="20"/>
      <c r="BX16" t="str">
        <f>IF(E16=1,VLOOKUP(D16,'2015'!$F$12:$AX$1887,43,FALSE),"-")</f>
        <v>punainen</v>
      </c>
      <c r="BY16" t="str">
        <f>IF(E16=1,VLOOKUP(D16,'2015'!$F$12:$AX$1887,44,FALSE),"-")</f>
        <v>punainen</v>
      </c>
      <c r="BZ16" t="str">
        <f>IF(E16=1,VLOOKUP(D16,'2015'!$F$12:$AX$1887,45,FALSE),"-")</f>
        <v>punainen</v>
      </c>
      <c r="CA16" s="31"/>
      <c r="CB16" s="31"/>
      <c r="CC16" s="31"/>
      <c r="CD16" s="31"/>
      <c r="CE16" s="31"/>
      <c r="CO16" s="29"/>
      <c r="CP16" s="29"/>
    </row>
    <row r="17" spans="1:94" ht="15.75" thickBot="1" x14ac:dyDescent="0.3">
      <c r="A17" s="50"/>
      <c r="B17" s="50"/>
      <c r="C17" s="50" t="str">
        <f t="shared" si="5"/>
        <v>1_6_5409</v>
      </c>
      <c r="D17" s="51" t="str">
        <f t="shared" si="6"/>
        <v>1_6</v>
      </c>
      <c r="E17" s="224">
        <f>IFERROR(VLOOKUP(C17,'2015'!$C$12:$D$1887,2,FALSE),0)</f>
        <v>1</v>
      </c>
      <c r="F17" s="51">
        <f>IFERROR(K17-IFERROR(VLOOKUP(D17,'2015'!$F$12:$I$1887,4,FALSE),"ei löydy"),"ei löydy")</f>
        <v>0</v>
      </c>
      <c r="G17" s="224">
        <f>IFERROR(VLOOKUP(Työfile_2024!C17,Liikennemalli!$D$6:$G$1921,4,FALSE),0)</f>
        <v>1</v>
      </c>
      <c r="H17" s="225">
        <f>K17-IFERROR(VLOOKUP(Työfile_2024!D17,Liikennemalli!$C$6:$H$1921,6,FALSE),"ei löydy")</f>
        <v>0</v>
      </c>
      <c r="I17" s="80">
        <v>1</v>
      </c>
      <c r="J17" s="52">
        <v>6</v>
      </c>
      <c r="K17" s="52">
        <v>5409</v>
      </c>
      <c r="L17" s="53"/>
      <c r="M17" s="54"/>
      <c r="N17" s="54"/>
      <c r="O17" s="54"/>
      <c r="P17" s="54"/>
      <c r="Q17" s="55"/>
      <c r="R17" s="55"/>
      <c r="S17" s="55"/>
      <c r="T17" s="55"/>
      <c r="U17" s="52"/>
      <c r="V17" s="56">
        <v>41969</v>
      </c>
      <c r="W17" s="56">
        <v>3693</v>
      </c>
      <c r="X17" s="56">
        <v>43506</v>
      </c>
      <c r="Y17" s="56">
        <f>VLOOKUP(D17,Liikennemalli24!$D$2:$F$1804,2,FALSE)</f>
        <v>12315</v>
      </c>
      <c r="Z17" s="57">
        <f>VLOOKUP(D17,Liikennemalli24!$D$2:$F$1804,3,FALSE)</f>
        <v>0.58899999999999997</v>
      </c>
      <c r="AA17" s="178">
        <f>IF(G17=1,VLOOKUP(C17,Liikennemalli!$D$6:$H$1921,2,FALSE),0)</f>
        <v>20647.157792639398</v>
      </c>
      <c r="AB17" s="197">
        <f>IF(G17=1,VLOOKUP(C17,Liikennemalli!$D$6:$H$1921,3,FALSE),0)</f>
        <v>0.94430705896085498</v>
      </c>
      <c r="AC17" s="134">
        <f>IF(E17=1,VLOOKUP(Työfile_2024!D17,'2015'!$F$12:$X$1887,18,FALSE),"-")</f>
        <v>39554</v>
      </c>
      <c r="AD17" s="127">
        <f>IF(E17=1,VLOOKUP(Työfile_2024!D17,'2015'!$F$12:$X$1887,19,FALSE),"-")</f>
        <v>0.94</v>
      </c>
      <c r="AI17" s="127">
        <f>IF(E17=1,VLOOKUP(Työfile_2024!D17,'2015'!$F$12:$AB$1887,20,FALSE),"-")</f>
        <v>0</v>
      </c>
      <c r="AJ17" s="127">
        <f>IF(E17=1,VLOOKUP(Työfile_2024!D17,'2015'!$F$12:$AB$1887,21,FALSE),"-")</f>
        <v>0</v>
      </c>
      <c r="AK17" s="127">
        <f>IF(E17=1,VLOOKUP(Työfile_2024!D17,'2015'!$F$12:$AB$1887,22,FALSE),"-")</f>
        <v>0</v>
      </c>
      <c r="AL17" s="127">
        <f>IF(E17=1,VLOOKUP(Työfile_2024!D17,'2015'!$F$12:$AB$1887,23,FALSE),"-")</f>
        <v>0</v>
      </c>
      <c r="AM17" s="56">
        <f>VLOOKUP(Työfile_2024!D17,Tmatkat_20km_tarkasteltava_verk!$C$2:$D$1804,2,FALSE)</f>
        <v>25145</v>
      </c>
      <c r="AN17" s="148">
        <f t="shared" si="7"/>
        <v>0.59913269317829831</v>
      </c>
      <c r="AO17" s="178">
        <f>IF(E17=1,VLOOKUP(Työfile_2024!D17,'2015'!$F$12:$AC$1887,24,FALSE),"-")</f>
        <v>7459</v>
      </c>
      <c r="AP17" s="52" t="str">
        <f>VLOOKUP(D17,Tarkasteltava_verkko_2024_harva!$E$2:$I$1804,5,FALSE)</f>
        <v>tiivis</v>
      </c>
      <c r="AQ17" s="52" t="str">
        <f>VLOOKUP(D17,Tarkasteltava_verkko_2024_harva!$E$2:$I$1804,4,FALSE)</f>
        <v>harva</v>
      </c>
      <c r="AR17" s="148">
        <v>0.23960066555740434</v>
      </c>
      <c r="AS17" s="170" t="str">
        <f>IFERROR(VLOOKUP(C17,'2015'!$C$12:$AG$1887,30,FALSE),"-")</f>
        <v/>
      </c>
      <c r="AT17" s="148">
        <v>0.75744130153447953</v>
      </c>
      <c r="AU17" s="170" t="str">
        <f>IFERROR(VLOOKUP(C17,'2015'!$C$12:$AG$1887,31,FALSE),"-")</f>
        <v>Kyllä</v>
      </c>
      <c r="AV17" s="106"/>
      <c r="AW17" s="63" t="str">
        <f>IFERROR(VLOOKUP(C17,Merkittävyysluokitus!$A$2:$J$1705,10,FALSE),"-")</f>
        <v>-</v>
      </c>
      <c r="AX17" s="175" t="str">
        <f>IFERROR(VLOOKUP(C17,Merkittävyysluokitus!$A$2:$J$1705,6,FALSE),"-")</f>
        <v>-</v>
      </c>
      <c r="AY17" s="175" t="str">
        <f>IFERROR(VLOOKUP(C17,Merkittävyysluokitus!$A$2:$J$1705,7,FALSE),"-")</f>
        <v>-</v>
      </c>
      <c r="AZ17" s="175" t="str">
        <f>IFERROR(VLOOKUP(C17,Merkittävyysluokitus!$A$2:$J$1705,8,FALSE),"-")</f>
        <v>-</v>
      </c>
      <c r="BA17" s="175" t="str">
        <f>IFERROR(VLOOKUP(C17,Merkittävyysluokitus!$A$2:$J$1705,9,FALSE),"-")</f>
        <v>-</v>
      </c>
      <c r="BB17" s="203" t="s">
        <v>4170</v>
      </c>
      <c r="BC17" s="203" t="str">
        <f t="shared" si="8"/>
        <v/>
      </c>
      <c r="BD17" s="39" t="str">
        <f t="shared" si="0"/>
        <v>punainen</v>
      </c>
      <c r="BE17" s="68" t="str">
        <f t="shared" si="1"/>
        <v>musta</v>
      </c>
      <c r="BF17" s="68" t="str">
        <f t="shared" si="2"/>
        <v>punainen</v>
      </c>
      <c r="BG17" s="68" t="str">
        <f t="shared" si="3"/>
        <v>punainen</v>
      </c>
      <c r="BH17" s="208" t="str">
        <f t="shared" si="4"/>
        <v>punainen</v>
      </c>
      <c r="BI17" s="117"/>
      <c r="BJ17" s="39" t="str">
        <f>IF(F17="ei löydy","uusi tie",IF(E17=0,"tieosoite muuttunut",IF(E17=1,VLOOKUP(D17,'2015'!$F$12:$AL$1887,31,FALSE),"-")))</f>
        <v>punainen</v>
      </c>
      <c r="BK17" s="67" t="str">
        <f>IF(E17=1,VLOOKUP(D17,'2015'!$F$12:$AL$1887,32,FALSE),"-")</f>
        <v>punainen</v>
      </c>
      <c r="BL17" s="39" t="str">
        <f>IF(F17="ei löydy","uusi tie",IF(E17=0,"tieosoite muuttunut",IF(E17=1,VLOOKUP(D17,'2015'!$F$12:$AL$1887,33,FALSE),"-")))</f>
        <v>punainen</v>
      </c>
      <c r="BM17" s="39"/>
      <c r="BN17" s="217" t="str">
        <f>VLOOKUP(D17,'2015'!$F$12:$AL$1887,33,FALSE)</f>
        <v>punainen</v>
      </c>
      <c r="BO17" s="117"/>
      <c r="BP17" s="115"/>
      <c r="BQ17" s="30"/>
      <c r="BS17" s="5"/>
      <c r="BU17" s="35"/>
      <c r="BV17" s="30"/>
      <c r="BW17" s="20"/>
      <c r="BX17" t="str">
        <f>IF(E17=1,VLOOKUP(D17,'2015'!$F$12:$AX$1887,43,FALSE),"-")</f>
        <v>punainen</v>
      </c>
      <c r="BY17" t="str">
        <f>IF(E17=1,VLOOKUP(D17,'2015'!$F$12:$AX$1887,44,FALSE),"-")</f>
        <v>punainen</v>
      </c>
      <c r="BZ17" t="str">
        <f>IF(E17=1,VLOOKUP(D17,'2015'!$F$12:$AX$1887,45,FALSE),"-")</f>
        <v>punainen</v>
      </c>
      <c r="CA17" s="31"/>
      <c r="CB17" s="31"/>
      <c r="CC17" s="31"/>
      <c r="CD17" s="31"/>
      <c r="CE17" s="31"/>
      <c r="CO17" s="29"/>
      <c r="CP17" s="29"/>
    </row>
    <row r="18" spans="1:94" ht="15.75" thickBot="1" x14ac:dyDescent="0.3">
      <c r="A18" s="50"/>
      <c r="B18" s="50"/>
      <c r="C18" s="50" t="str">
        <f t="shared" si="5"/>
        <v>1_7_7229</v>
      </c>
      <c r="D18" s="51" t="str">
        <f t="shared" si="6"/>
        <v>1_7</v>
      </c>
      <c r="E18" s="224">
        <f>IFERROR(VLOOKUP(C18,'2015'!$C$12:$D$1887,2,FALSE),0)</f>
        <v>1</v>
      </c>
      <c r="F18" s="51">
        <f>IFERROR(K18-IFERROR(VLOOKUP(D18,'2015'!$F$12:$I$1887,4,FALSE),"ei löydy"),"ei löydy")</f>
        <v>0</v>
      </c>
      <c r="G18" s="224">
        <f>IFERROR(VLOOKUP(Työfile_2024!C18,Liikennemalli!$D$6:$G$1921,4,FALSE),0)</f>
        <v>1</v>
      </c>
      <c r="H18" s="225">
        <f>K18-IFERROR(VLOOKUP(Työfile_2024!D18,Liikennemalli!$C$6:$H$1921,6,FALSE),"ei löydy")</f>
        <v>0</v>
      </c>
      <c r="I18" s="80">
        <v>1</v>
      </c>
      <c r="J18" s="52">
        <v>7</v>
      </c>
      <c r="K18" s="52">
        <v>7229</v>
      </c>
      <c r="L18" s="53"/>
      <c r="M18" s="54"/>
      <c r="N18" s="54"/>
      <c r="O18" s="54"/>
      <c r="P18" s="54"/>
      <c r="Q18" s="55"/>
      <c r="R18" s="55"/>
      <c r="S18" s="55"/>
      <c r="T18" s="55"/>
      <c r="U18" s="52"/>
      <c r="V18" s="56">
        <v>38371</v>
      </c>
      <c r="W18" s="56">
        <v>2703</v>
      </c>
      <c r="X18" s="56">
        <v>39915</v>
      </c>
      <c r="Y18" s="56">
        <f>VLOOKUP(D18,Liikennemalli24!$D$2:$F$1804,2,FALSE)</f>
        <v>12608</v>
      </c>
      <c r="Z18" s="57">
        <f>VLOOKUP(D18,Liikennemalli24!$D$2:$F$1804,3,FALSE)</f>
        <v>0.59699999999999998</v>
      </c>
      <c r="AA18" s="178">
        <f>IF(G18=1,VLOOKUP(C18,Liikennemalli!$D$6:$H$1921,2,FALSE),0)</f>
        <v>22095.697023592402</v>
      </c>
      <c r="AB18" s="197">
        <f>IF(G18=1,VLOOKUP(C18,Liikennemalli!$D$6:$H$1921,3,FALSE),0)</f>
        <v>0.96554281029038502</v>
      </c>
      <c r="AC18" s="134">
        <f>IF(E18=1,VLOOKUP(Työfile_2024!D18,'2015'!$F$12:$X$1887,18,FALSE),"-")</f>
        <v>39964</v>
      </c>
      <c r="AD18" s="127">
        <f>IF(E18=1,VLOOKUP(Työfile_2024!D18,'2015'!$F$12:$X$1887,19,FALSE),"-")</f>
        <v>0.96</v>
      </c>
      <c r="AI18" s="127">
        <f>IF(E18=1,VLOOKUP(Työfile_2024!D18,'2015'!$F$12:$AB$1887,20,FALSE),"-")</f>
        <v>0</v>
      </c>
      <c r="AJ18" s="127">
        <f>IF(E18=1,VLOOKUP(Työfile_2024!D18,'2015'!$F$12:$AB$1887,21,FALSE),"-")</f>
        <v>0</v>
      </c>
      <c r="AK18" s="127">
        <f>IF(E18=1,VLOOKUP(Työfile_2024!D18,'2015'!$F$12:$AB$1887,22,FALSE),"-")</f>
        <v>0</v>
      </c>
      <c r="AL18" s="127">
        <f>IF(E18=1,VLOOKUP(Työfile_2024!D18,'2015'!$F$12:$AB$1887,23,FALSE),"-")</f>
        <v>0</v>
      </c>
      <c r="AM18" s="56">
        <f>VLOOKUP(Työfile_2024!D18,Tmatkat_20km_tarkasteltava_verk!$C$2:$D$1804,2,FALSE)</f>
        <v>24945</v>
      </c>
      <c r="AN18" s="148">
        <f t="shared" si="7"/>
        <v>0.65010033619139451</v>
      </c>
      <c r="AO18" s="178">
        <f>IF(E18=1,VLOOKUP(Työfile_2024!D18,'2015'!$F$12:$AC$1887,24,FALSE),"-")</f>
        <v>9517</v>
      </c>
      <c r="AP18" s="52" t="str">
        <f>VLOOKUP(D18,Tarkasteltava_verkko_2024_harva!$E$2:$I$1804,5,FALSE)</f>
        <v>tiivis</v>
      </c>
      <c r="AQ18" s="52" t="str">
        <f>VLOOKUP(D18,Tarkasteltava_verkko_2024_harva!$E$2:$I$1804,4,FALSE)</f>
        <v>harva</v>
      </c>
      <c r="AR18" s="148">
        <v>0.13971503665790566</v>
      </c>
      <c r="AS18" s="170" t="str">
        <f>IFERROR(VLOOKUP(C18,'2015'!$C$12:$AG$1887,30,FALSE),"-")</f>
        <v/>
      </c>
      <c r="AT18" s="148">
        <v>4.9799419006778256E-3</v>
      </c>
      <c r="AU18" s="170">
        <f>IFERROR(VLOOKUP(C18,'2015'!$C$12:$AG$1887,31,FALSE),"-")</f>
        <v>0</v>
      </c>
      <c r="AV18" s="106"/>
      <c r="AW18" s="63" t="str">
        <f>IFERROR(VLOOKUP(C18,Merkittävyysluokitus!$A$2:$J$1705,10,FALSE),"-")</f>
        <v>-</v>
      </c>
      <c r="AX18" s="175" t="str">
        <f>IFERROR(VLOOKUP(C18,Merkittävyysluokitus!$A$2:$J$1705,6,FALSE),"-")</f>
        <v>-</v>
      </c>
      <c r="AY18" s="175" t="str">
        <f>IFERROR(VLOOKUP(C18,Merkittävyysluokitus!$A$2:$J$1705,7,FALSE),"-")</f>
        <v>-</v>
      </c>
      <c r="AZ18" s="175" t="str">
        <f>IFERROR(VLOOKUP(C18,Merkittävyysluokitus!$A$2:$J$1705,8,FALSE),"-")</f>
        <v>-</v>
      </c>
      <c r="BA18" s="175" t="str">
        <f>IFERROR(VLOOKUP(C18,Merkittävyysluokitus!$A$2:$J$1705,9,FALSE),"-")</f>
        <v>-</v>
      </c>
      <c r="BB18" s="203" t="s">
        <v>4170</v>
      </c>
      <c r="BC18" s="203" t="str">
        <f t="shared" si="8"/>
        <v/>
      </c>
      <c r="BD18" s="39" t="str">
        <f t="shared" si="0"/>
        <v>punainen</v>
      </c>
      <c r="BE18" s="68" t="str">
        <f t="shared" si="1"/>
        <v>musta</v>
      </c>
      <c r="BF18" s="68" t="str">
        <f t="shared" si="2"/>
        <v>punainen</v>
      </c>
      <c r="BG18" s="68" t="str">
        <f t="shared" si="3"/>
        <v>punainen</v>
      </c>
      <c r="BH18" s="208" t="str">
        <f t="shared" si="4"/>
        <v>punainen</v>
      </c>
      <c r="BI18" s="117"/>
      <c r="BJ18" s="39" t="str">
        <f>IF(F18="ei löydy","uusi tie",IF(E18=0,"tieosoite muuttunut",IF(E18=1,VLOOKUP(D18,'2015'!$F$12:$AL$1887,31,FALSE),"-")))</f>
        <v>punainen</v>
      </c>
      <c r="BK18" s="67" t="str">
        <f>IF(E18=1,VLOOKUP(D18,'2015'!$F$12:$AL$1887,32,FALSE),"-")</f>
        <v>punainen</v>
      </c>
      <c r="BL18" s="39" t="str">
        <f>IF(F18="ei löydy","uusi tie",IF(E18=0,"tieosoite muuttunut",IF(E18=1,VLOOKUP(D18,'2015'!$F$12:$AL$1887,33,FALSE),"-")))</f>
        <v>punainen</v>
      </c>
      <c r="BM18" s="39"/>
      <c r="BN18" s="217" t="str">
        <f>VLOOKUP(D18,'2015'!$F$12:$AL$1887,33,FALSE)</f>
        <v>punainen</v>
      </c>
      <c r="BO18" s="117"/>
      <c r="BP18" s="115"/>
      <c r="BQ18" s="30"/>
      <c r="BS18" s="5"/>
      <c r="BU18" s="35"/>
      <c r="BV18" s="30"/>
      <c r="BW18" s="20"/>
      <c r="BX18" t="str">
        <f>IF(E18=1,VLOOKUP(D18,'2015'!$F$12:$AX$1887,43,FALSE),"-")</f>
        <v>punainen</v>
      </c>
      <c r="BY18" t="str">
        <f>IF(E18=1,VLOOKUP(D18,'2015'!$F$12:$AX$1887,44,FALSE),"-")</f>
        <v>punainen</v>
      </c>
      <c r="BZ18" t="str">
        <f>IF(E18=1,VLOOKUP(D18,'2015'!$F$12:$AX$1887,45,FALSE),"-")</f>
        <v>punainen</v>
      </c>
      <c r="CA18" s="31"/>
      <c r="CB18" s="31"/>
      <c r="CC18" s="31"/>
      <c r="CD18" s="31"/>
      <c r="CE18" s="31"/>
      <c r="CO18" s="29"/>
      <c r="CP18" s="29"/>
    </row>
    <row r="19" spans="1:94" ht="15.75" thickBot="1" x14ac:dyDescent="0.3">
      <c r="A19" s="50"/>
      <c r="B19" s="50"/>
      <c r="C19" s="50" t="str">
        <f t="shared" si="5"/>
        <v>1_8_5559</v>
      </c>
      <c r="D19" s="51" t="str">
        <f t="shared" si="6"/>
        <v>1_8</v>
      </c>
      <c r="E19" s="224">
        <f>IFERROR(VLOOKUP(C19,'2015'!$C$12:$D$1887,2,FALSE),0)</f>
        <v>1</v>
      </c>
      <c r="F19" s="51">
        <f>IFERROR(K19-IFERROR(VLOOKUP(D19,'2015'!$F$12:$I$1887,4,FALSE),"ei löydy"),"ei löydy")</f>
        <v>0</v>
      </c>
      <c r="G19" s="224">
        <f>IFERROR(VLOOKUP(Työfile_2024!C19,Liikennemalli!$D$6:$G$1921,4,FALSE),0)</f>
        <v>1</v>
      </c>
      <c r="H19" s="225">
        <f>K19-IFERROR(VLOOKUP(Työfile_2024!D19,Liikennemalli!$C$6:$H$1921,6,FALSE),"ei löydy")</f>
        <v>0</v>
      </c>
      <c r="I19" s="80">
        <v>1</v>
      </c>
      <c r="J19" s="52">
        <v>8</v>
      </c>
      <c r="K19" s="52">
        <v>5559</v>
      </c>
      <c r="L19" s="53"/>
      <c r="M19" s="54"/>
      <c r="N19" s="54"/>
      <c r="O19" s="54"/>
      <c r="P19" s="54"/>
      <c r="Q19" s="55"/>
      <c r="R19" s="55"/>
      <c r="S19" s="55"/>
      <c r="T19" s="55"/>
      <c r="U19" s="52"/>
      <c r="V19" s="56">
        <v>35457</v>
      </c>
      <c r="W19" s="56">
        <v>2494</v>
      </c>
      <c r="X19" s="56">
        <v>36670</v>
      </c>
      <c r="Y19" s="56">
        <f>VLOOKUP(D19,Liikennemalli24!$D$2:$F$1804,2,FALSE)</f>
        <v>12067</v>
      </c>
      <c r="Z19" s="57">
        <f>VLOOKUP(D19,Liikennemalli24!$D$2:$F$1804,3,FALSE)</f>
        <v>0.65700000000000003</v>
      </c>
      <c r="AA19" s="178">
        <f>IF(G19=1,VLOOKUP(C19,Liikennemalli!$D$6:$H$1921,2,FALSE),0)</f>
        <v>19008.539158627558</v>
      </c>
      <c r="AB19" s="197">
        <f>IF(G19=1,VLOOKUP(C19,Liikennemalli!$D$6:$H$1921,3,FALSE),0)</f>
        <v>0.97040403438605305</v>
      </c>
      <c r="AC19" s="134">
        <f>IF(E19=1,VLOOKUP(Työfile_2024!D19,'2015'!$F$12:$X$1887,18,FALSE),"-")</f>
        <v>36518</v>
      </c>
      <c r="AD19" s="127">
        <f>IF(E19=1,VLOOKUP(Työfile_2024!D19,'2015'!$F$12:$X$1887,19,FALSE),"-")</f>
        <v>0.97</v>
      </c>
      <c r="AI19" s="127">
        <f>IF(E19=1,VLOOKUP(Työfile_2024!D19,'2015'!$F$12:$AB$1887,20,FALSE),"-")</f>
        <v>0</v>
      </c>
      <c r="AJ19" s="127">
        <f>IF(E19=1,VLOOKUP(Työfile_2024!D19,'2015'!$F$12:$AB$1887,21,FALSE),"-")</f>
        <v>0</v>
      </c>
      <c r="AK19" s="127">
        <f>IF(E19=1,VLOOKUP(Työfile_2024!D19,'2015'!$F$12:$AB$1887,22,FALSE),"-")</f>
        <v>0</v>
      </c>
      <c r="AL19" s="127">
        <f>IF(E19=1,VLOOKUP(Työfile_2024!D19,'2015'!$F$12:$AB$1887,23,FALSE),"-")</f>
        <v>0</v>
      </c>
      <c r="AM19" s="56">
        <f>VLOOKUP(Työfile_2024!D19,Tmatkat_20km_tarkasteltava_verk!$C$2:$D$1804,2,FALSE)</f>
        <v>22111</v>
      </c>
      <c r="AN19" s="148">
        <f t="shared" si="7"/>
        <v>0.62360041740700001</v>
      </c>
      <c r="AO19" s="178">
        <f>IF(E19=1,VLOOKUP(Työfile_2024!D19,'2015'!$F$12:$AC$1887,24,FALSE),"-")</f>
        <v>9187</v>
      </c>
      <c r="AP19" s="52" t="str">
        <f>VLOOKUP(D19,Tarkasteltava_verkko_2024_harva!$E$2:$I$1804,5,FALSE)</f>
        <v>tiivis</v>
      </c>
      <c r="AQ19" s="52" t="str">
        <f>VLOOKUP(D19,Tarkasteltava_verkko_2024_harva!$E$2:$I$1804,4,FALSE)</f>
        <v>harva</v>
      </c>
      <c r="AR19" s="148">
        <v>0.44162619176110812</v>
      </c>
      <c r="AS19" s="170" t="str">
        <f>IFERROR(VLOOKUP(C19,'2015'!$C$12:$AG$1887,30,FALSE),"-")</f>
        <v/>
      </c>
      <c r="AT19" s="148">
        <v>9.030401151286202E-2</v>
      </c>
      <c r="AU19" s="170">
        <f>IFERROR(VLOOKUP(C19,'2015'!$C$12:$AG$1887,31,FALSE),"-")</f>
        <v>0</v>
      </c>
      <c r="AV19" s="106"/>
      <c r="AW19" s="63" t="str">
        <f>IFERROR(VLOOKUP(C19,Merkittävyysluokitus!$A$2:$J$1705,10,FALSE),"-")</f>
        <v>-</v>
      </c>
      <c r="AX19" s="175" t="str">
        <f>IFERROR(VLOOKUP(C19,Merkittävyysluokitus!$A$2:$J$1705,6,FALSE),"-")</f>
        <v>-</v>
      </c>
      <c r="AY19" s="175" t="str">
        <f>IFERROR(VLOOKUP(C19,Merkittävyysluokitus!$A$2:$J$1705,7,FALSE),"-")</f>
        <v>-</v>
      </c>
      <c r="AZ19" s="175" t="str">
        <f>IFERROR(VLOOKUP(C19,Merkittävyysluokitus!$A$2:$J$1705,8,FALSE),"-")</f>
        <v>-</v>
      </c>
      <c r="BA19" s="175" t="str">
        <f>IFERROR(VLOOKUP(C19,Merkittävyysluokitus!$A$2:$J$1705,9,FALSE),"-")</f>
        <v>-</v>
      </c>
      <c r="BB19" s="203" t="s">
        <v>4170</v>
      </c>
      <c r="BC19" s="203" t="str">
        <f t="shared" si="8"/>
        <v/>
      </c>
      <c r="BD19" s="39" t="str">
        <f t="shared" si="0"/>
        <v>punainen</v>
      </c>
      <c r="BE19" s="68" t="str">
        <f t="shared" si="1"/>
        <v>punainen</v>
      </c>
      <c r="BF19" s="68" t="str">
        <f t="shared" si="2"/>
        <v>punainen</v>
      </c>
      <c r="BG19" s="68" t="str">
        <f t="shared" si="3"/>
        <v>punainen</v>
      </c>
      <c r="BH19" s="208" t="str">
        <f t="shared" si="4"/>
        <v>punainen</v>
      </c>
      <c r="BI19" s="117"/>
      <c r="BJ19" s="39" t="str">
        <f>IF(F19="ei löydy","uusi tie",IF(E19=0,"tieosoite muuttunut",IF(E19=1,VLOOKUP(D19,'2015'!$F$12:$AL$1887,31,FALSE),"-")))</f>
        <v>punainen</v>
      </c>
      <c r="BK19" s="67" t="str">
        <f>IF(E19=1,VLOOKUP(D19,'2015'!$F$12:$AL$1887,32,FALSE),"-")</f>
        <v>punainen</v>
      </c>
      <c r="BL19" s="39" t="str">
        <f>IF(F19="ei löydy","uusi tie",IF(E19=0,"tieosoite muuttunut",IF(E19=1,VLOOKUP(D19,'2015'!$F$12:$AL$1887,33,FALSE),"-")))</f>
        <v>punainen</v>
      </c>
      <c r="BM19" s="39"/>
      <c r="BN19" s="217" t="str">
        <f>VLOOKUP(D19,'2015'!$F$12:$AL$1887,33,FALSE)</f>
        <v>punainen</v>
      </c>
      <c r="BO19" s="117"/>
      <c r="BP19" s="115"/>
      <c r="BQ19" s="30"/>
      <c r="BS19" s="5"/>
      <c r="BU19" s="35"/>
      <c r="BV19" s="30"/>
      <c r="BW19" s="20"/>
      <c r="BX19" t="str">
        <f>IF(E19=1,VLOOKUP(D19,'2015'!$F$12:$AX$1887,43,FALSE),"-")</f>
        <v>punainen</v>
      </c>
      <c r="BY19" t="str">
        <f>IF(E19=1,VLOOKUP(D19,'2015'!$F$12:$AX$1887,44,FALSE),"-")</f>
        <v>punainen</v>
      </c>
      <c r="BZ19" t="str">
        <f>IF(E19=1,VLOOKUP(D19,'2015'!$F$12:$AX$1887,45,FALSE),"-")</f>
        <v>punainen</v>
      </c>
      <c r="CA19" s="31"/>
      <c r="CB19" s="31"/>
      <c r="CC19" s="31"/>
      <c r="CD19" s="31"/>
      <c r="CE19" s="31"/>
      <c r="CO19" s="29"/>
      <c r="CP19" s="29"/>
    </row>
    <row r="20" spans="1:94" ht="15.75" thickBot="1" x14ac:dyDescent="0.3">
      <c r="A20" s="50"/>
      <c r="B20" s="50"/>
      <c r="C20" s="50" t="str">
        <f t="shared" si="5"/>
        <v>1_9_4581</v>
      </c>
      <c r="D20" s="51" t="str">
        <f t="shared" si="6"/>
        <v>1_9</v>
      </c>
      <c r="E20" s="224">
        <f>IFERROR(VLOOKUP(C20,'2015'!$C$12:$D$1887,2,FALSE),0)</f>
        <v>1</v>
      </c>
      <c r="F20" s="51">
        <f>IFERROR(K20-IFERROR(VLOOKUP(D20,'2015'!$F$12:$I$1887,4,FALSE),"ei löydy"),"ei löydy")</f>
        <v>0</v>
      </c>
      <c r="G20" s="224">
        <f>IFERROR(VLOOKUP(Työfile_2024!C20,Liikennemalli!$D$6:$G$1921,4,FALSE),0)</f>
        <v>1</v>
      </c>
      <c r="H20" s="225">
        <f>K20-IFERROR(VLOOKUP(Työfile_2024!D20,Liikennemalli!$C$6:$H$1921,6,FALSE),"ei löydy")</f>
        <v>0</v>
      </c>
      <c r="I20" s="80">
        <v>1</v>
      </c>
      <c r="J20" s="52">
        <v>9</v>
      </c>
      <c r="K20" s="52">
        <v>4581</v>
      </c>
      <c r="L20" s="53"/>
      <c r="M20" s="54"/>
      <c r="N20" s="54"/>
      <c r="O20" s="54"/>
      <c r="P20" s="54"/>
      <c r="Q20" s="55"/>
      <c r="R20" s="55"/>
      <c r="S20" s="55"/>
      <c r="T20" s="55"/>
      <c r="U20" s="52"/>
      <c r="V20" s="56">
        <v>23734</v>
      </c>
      <c r="W20" s="56">
        <v>1919</v>
      </c>
      <c r="X20" s="56">
        <v>23997</v>
      </c>
      <c r="Y20" s="56">
        <f>VLOOKUP(D20,Liikennemalli24!$D$2:$F$1804,2,FALSE)</f>
        <v>12067</v>
      </c>
      <c r="Z20" s="57">
        <f>VLOOKUP(D20,Liikennemalli24!$D$2:$F$1804,3,FALSE)</f>
        <v>0.65700000000000003</v>
      </c>
      <c r="AA20" s="178">
        <f>IF(G20=1,VLOOKUP(C20,Liikennemalli!$D$6:$H$1921,2,FALSE),0)</f>
        <v>9733.6214011012598</v>
      </c>
      <c r="AB20" s="197">
        <f>IF(G20=1,VLOOKUP(C20,Liikennemalli!$D$6:$H$1921,3,FALSE),0)</f>
        <v>0.99358681061787901</v>
      </c>
      <c r="AC20" s="134">
        <f>IF(E20=1,VLOOKUP(Työfile_2024!D20,'2015'!$F$12:$X$1887,18,FALSE),"-")</f>
        <v>25962</v>
      </c>
      <c r="AD20" s="127">
        <f>IF(E20=1,VLOOKUP(Työfile_2024!D20,'2015'!$F$12:$X$1887,19,FALSE),"-")</f>
        <v>0.98</v>
      </c>
      <c r="AI20" s="127">
        <f>IF(E20=1,VLOOKUP(Työfile_2024!D20,'2015'!$F$12:$AB$1887,20,FALSE),"-")</f>
        <v>0</v>
      </c>
      <c r="AJ20" s="127">
        <f>IF(E20=1,VLOOKUP(Työfile_2024!D20,'2015'!$F$12:$AB$1887,21,FALSE),"-")</f>
        <v>0</v>
      </c>
      <c r="AK20" s="127">
        <f>IF(E20=1,VLOOKUP(Työfile_2024!D20,'2015'!$F$12:$AB$1887,22,FALSE),"-")</f>
        <v>0</v>
      </c>
      <c r="AL20" s="127">
        <f>IF(E20=1,VLOOKUP(Työfile_2024!D20,'2015'!$F$12:$AB$1887,23,FALSE),"-")</f>
        <v>0</v>
      </c>
      <c r="AM20" s="56">
        <f>VLOOKUP(Työfile_2024!D20,Tmatkat_20km_tarkasteltava_verk!$C$2:$D$1804,2,FALSE)</f>
        <v>14630</v>
      </c>
      <c r="AN20" s="148">
        <f t="shared" si="7"/>
        <v>0.61641526923401024</v>
      </c>
      <c r="AO20" s="178">
        <f>IF(E20=1,VLOOKUP(Työfile_2024!D20,'2015'!$F$12:$AC$1887,24,FALSE),"-")</f>
        <v>4322</v>
      </c>
      <c r="AP20" s="52" t="str">
        <f>VLOOKUP(D20,Tarkasteltava_verkko_2024_harva!$E$2:$I$1804,5,FALSE)</f>
        <v>tiivis</v>
      </c>
      <c r="AQ20" s="52" t="str">
        <f>VLOOKUP(D20,Tarkasteltava_verkko_2024_harva!$E$2:$I$1804,4,FALSE)</f>
        <v>harva</v>
      </c>
      <c r="AR20" s="148">
        <v>0</v>
      </c>
      <c r="AS20" s="170" t="str">
        <f>IFERROR(VLOOKUP(C20,'2015'!$C$12:$AG$1887,30,FALSE),"-")</f>
        <v/>
      </c>
      <c r="AT20" s="148">
        <v>3.2743942370661427E-3</v>
      </c>
      <c r="AU20" s="170">
        <f>IFERROR(VLOOKUP(C20,'2015'!$C$12:$AG$1887,31,FALSE),"-")</f>
        <v>0</v>
      </c>
      <c r="AV20" s="106"/>
      <c r="AW20" s="63" t="str">
        <f>IFERROR(VLOOKUP(C20,Merkittävyysluokitus!$A$2:$J$1705,10,FALSE),"-")</f>
        <v>-</v>
      </c>
      <c r="AX20" s="175" t="str">
        <f>IFERROR(VLOOKUP(C20,Merkittävyysluokitus!$A$2:$J$1705,6,FALSE),"-")</f>
        <v>-</v>
      </c>
      <c r="AY20" s="175" t="str">
        <f>IFERROR(VLOOKUP(C20,Merkittävyysluokitus!$A$2:$J$1705,7,FALSE),"-")</f>
        <v>-</v>
      </c>
      <c r="AZ20" s="175" t="str">
        <f>IFERROR(VLOOKUP(C20,Merkittävyysluokitus!$A$2:$J$1705,8,FALSE),"-")</f>
        <v>-</v>
      </c>
      <c r="BA20" s="175" t="str">
        <f>IFERROR(VLOOKUP(C20,Merkittävyysluokitus!$A$2:$J$1705,9,FALSE),"-")</f>
        <v>-</v>
      </c>
      <c r="BB20" s="203" t="s">
        <v>4170</v>
      </c>
      <c r="BC20" s="203" t="str">
        <f t="shared" si="8"/>
        <v/>
      </c>
      <c r="BD20" s="39" t="str">
        <f t="shared" si="0"/>
        <v>punainen</v>
      </c>
      <c r="BE20" s="68" t="str">
        <f t="shared" si="1"/>
        <v>punainen</v>
      </c>
      <c r="BF20" s="68" t="str">
        <f t="shared" si="2"/>
        <v>punainen</v>
      </c>
      <c r="BG20" s="68" t="str">
        <f t="shared" si="3"/>
        <v>punainen</v>
      </c>
      <c r="BH20" s="208" t="str">
        <f t="shared" si="4"/>
        <v>punainen</v>
      </c>
      <c r="BI20" s="117"/>
      <c r="BJ20" s="39" t="str">
        <f>IF(F20="ei löydy","uusi tie",IF(E20=0,"tieosoite muuttunut",IF(E20=1,VLOOKUP(D20,'2015'!$F$12:$AL$1887,31,FALSE),"-")))</f>
        <v>punainen</v>
      </c>
      <c r="BK20" s="67" t="str">
        <f>IF(E20=1,VLOOKUP(D20,'2015'!$F$12:$AL$1887,32,FALSE),"-")</f>
        <v>punainen</v>
      </c>
      <c r="BL20" s="39" t="str">
        <f>IF(F20="ei löydy","uusi tie",IF(E20=0,"tieosoite muuttunut",IF(E20=1,VLOOKUP(D20,'2015'!$F$12:$AL$1887,33,FALSE),"-")))</f>
        <v>punainen</v>
      </c>
      <c r="BM20" s="39"/>
      <c r="BN20" s="217" t="str">
        <f>VLOOKUP(D20,'2015'!$F$12:$AL$1887,33,FALSE)</f>
        <v>punainen</v>
      </c>
      <c r="BO20" s="117"/>
      <c r="BP20" s="115"/>
      <c r="BQ20" s="30"/>
      <c r="BS20" s="5"/>
      <c r="BU20" s="35"/>
      <c r="BV20" s="30"/>
      <c r="BW20" s="20"/>
      <c r="BX20" t="str">
        <f>IF(E20=1,VLOOKUP(D20,'2015'!$F$12:$AX$1887,43,FALSE),"-")</f>
        <v>punainen</v>
      </c>
      <c r="BY20" t="str">
        <f>IF(E20=1,VLOOKUP(D20,'2015'!$F$12:$AX$1887,44,FALSE),"-")</f>
        <v>punainen</v>
      </c>
      <c r="BZ20" t="str">
        <f>IF(E20=1,VLOOKUP(D20,'2015'!$F$12:$AX$1887,45,FALSE),"-")</f>
        <v>punainen</v>
      </c>
      <c r="CA20" s="31"/>
      <c r="CB20" s="31"/>
      <c r="CC20" s="31"/>
      <c r="CD20" s="31"/>
      <c r="CE20" s="31"/>
      <c r="CO20" s="29"/>
      <c r="CP20" s="29"/>
    </row>
    <row r="21" spans="1:94" ht="15.75" thickBot="1" x14ac:dyDescent="0.3">
      <c r="A21" s="50"/>
      <c r="B21" s="50"/>
      <c r="C21" s="50" t="str">
        <f t="shared" si="5"/>
        <v>1_10_4146</v>
      </c>
      <c r="D21" s="51" t="str">
        <f t="shared" si="6"/>
        <v>1_10</v>
      </c>
      <c r="E21" s="224">
        <f>IFERROR(VLOOKUP(C21,'2015'!$C$12:$D$1887,2,FALSE),0)</f>
        <v>1</v>
      </c>
      <c r="F21" s="51">
        <f>IFERROR(K21-IFERROR(VLOOKUP(D21,'2015'!$F$12:$I$1887,4,FALSE),"ei löydy"),"ei löydy")</f>
        <v>0</v>
      </c>
      <c r="G21" s="224">
        <f>IFERROR(VLOOKUP(Työfile_2024!C21,Liikennemalli!$D$6:$G$1921,4,FALSE),0)</f>
        <v>1</v>
      </c>
      <c r="H21" s="225">
        <f>K21-IFERROR(VLOOKUP(Työfile_2024!D21,Liikennemalli!$C$6:$H$1921,6,FALSE),"ei löydy")</f>
        <v>0</v>
      </c>
      <c r="I21" s="80">
        <v>1</v>
      </c>
      <c r="J21" s="52">
        <v>10</v>
      </c>
      <c r="K21" s="52">
        <v>4146</v>
      </c>
      <c r="L21" s="53"/>
      <c r="M21" s="54"/>
      <c r="N21" s="54"/>
      <c r="O21" s="54"/>
      <c r="P21" s="54"/>
      <c r="Q21" s="55"/>
      <c r="R21" s="55"/>
      <c r="S21" s="55"/>
      <c r="T21" s="55"/>
      <c r="U21" s="52"/>
      <c r="V21" s="56">
        <v>20831</v>
      </c>
      <c r="W21" s="56">
        <v>1792</v>
      </c>
      <c r="X21" s="56">
        <v>20886</v>
      </c>
      <c r="Y21" s="56">
        <f>VLOOKUP(D21,Liikennemalli24!$D$2:$F$1804,2,FALSE)</f>
        <v>12159</v>
      </c>
      <c r="Z21" s="57">
        <f>VLOOKUP(D21,Liikennemalli24!$D$2:$F$1804,3,FALSE)</f>
        <v>0.84099999999999997</v>
      </c>
      <c r="AA21" s="178">
        <f>IF(G21=1,VLOOKUP(C21,Liikennemalli!$D$6:$H$1921,2,FALSE),0)</f>
        <v>7893.6635072126201</v>
      </c>
      <c r="AB21" s="197">
        <f>IF(G21=1,VLOOKUP(C21,Liikennemalli!$D$6:$H$1921,3,FALSE),0)</f>
        <v>0.99543637523792206</v>
      </c>
      <c r="AC21" s="134">
        <f>IF(E21=1,VLOOKUP(Työfile_2024!D21,'2015'!$F$12:$X$1887,18,FALSE),"-")</f>
        <v>19843</v>
      </c>
      <c r="AD21" s="127">
        <f>IF(E21=1,VLOOKUP(Työfile_2024!D21,'2015'!$F$12:$X$1887,19,FALSE),"-")</f>
        <v>0.96</v>
      </c>
      <c r="AI21" s="127">
        <f>IF(E21=1,VLOOKUP(Työfile_2024!D21,'2015'!$F$12:$AB$1887,20,FALSE),"-")</f>
        <v>0</v>
      </c>
      <c r="AJ21" s="127">
        <f>IF(E21=1,VLOOKUP(Työfile_2024!D21,'2015'!$F$12:$AB$1887,21,FALSE),"-")</f>
        <v>0</v>
      </c>
      <c r="AK21" s="127">
        <f>IF(E21=1,VLOOKUP(Työfile_2024!D21,'2015'!$F$12:$AB$1887,22,FALSE),"-")</f>
        <v>0</v>
      </c>
      <c r="AL21" s="127">
        <f>IF(E21=1,VLOOKUP(Työfile_2024!D21,'2015'!$F$12:$AB$1887,23,FALSE),"-")</f>
        <v>0</v>
      </c>
      <c r="AM21" s="56">
        <f>VLOOKUP(Työfile_2024!D21,Tmatkat_20km_tarkasteltava_verk!$C$2:$D$1804,2,FALSE)</f>
        <v>14708</v>
      </c>
      <c r="AN21" s="148">
        <f t="shared" si="7"/>
        <v>0.70606307906485521</v>
      </c>
      <c r="AO21" s="178">
        <f>IF(E21=1,VLOOKUP(Työfile_2024!D21,'2015'!$F$12:$AC$1887,24,FALSE),"-")</f>
        <v>4277</v>
      </c>
      <c r="AP21" s="52" t="str">
        <f>VLOOKUP(D21,Tarkasteltava_verkko_2024_harva!$E$2:$I$1804,5,FALSE)</f>
        <v>tiivis</v>
      </c>
      <c r="AQ21" s="52" t="str">
        <f>VLOOKUP(D21,Tarkasteltava_verkko_2024_harva!$E$2:$I$1804,4,FALSE)</f>
        <v>harva</v>
      </c>
      <c r="AR21" s="148">
        <v>0</v>
      </c>
      <c r="AS21" s="170" t="str">
        <f>IFERROR(VLOOKUP(C21,'2015'!$C$12:$AG$1887,30,FALSE),"-")</f>
        <v/>
      </c>
      <c r="AT21" s="148">
        <v>0.31355523396044382</v>
      </c>
      <c r="AU21" s="170">
        <f>IFERROR(VLOOKUP(C21,'2015'!$C$12:$AG$1887,31,FALSE),"-")</f>
        <v>0</v>
      </c>
      <c r="AV21" s="106"/>
      <c r="AW21" s="63" t="str">
        <f>IFERROR(VLOOKUP(C21,Merkittävyysluokitus!$A$2:$J$1705,10,FALSE),"-")</f>
        <v>-</v>
      </c>
      <c r="AX21" s="175" t="str">
        <f>IFERROR(VLOOKUP(C21,Merkittävyysluokitus!$A$2:$J$1705,6,FALSE),"-")</f>
        <v>-</v>
      </c>
      <c r="AY21" s="175" t="str">
        <f>IFERROR(VLOOKUP(C21,Merkittävyysluokitus!$A$2:$J$1705,7,FALSE),"-")</f>
        <v>-</v>
      </c>
      <c r="AZ21" s="175" t="str">
        <f>IFERROR(VLOOKUP(C21,Merkittävyysluokitus!$A$2:$J$1705,8,FALSE),"-")</f>
        <v>-</v>
      </c>
      <c r="BA21" s="175" t="str">
        <f>IFERROR(VLOOKUP(C21,Merkittävyysluokitus!$A$2:$J$1705,9,FALSE),"-")</f>
        <v>-</v>
      </c>
      <c r="BB21" s="203" t="s">
        <v>4170</v>
      </c>
      <c r="BC21" s="203" t="str">
        <f t="shared" si="8"/>
        <v/>
      </c>
      <c r="BD21" s="39" t="str">
        <f t="shared" si="0"/>
        <v>punainen</v>
      </c>
      <c r="BE21" s="68" t="str">
        <f t="shared" si="1"/>
        <v>punainen</v>
      </c>
      <c r="BF21" s="68" t="str">
        <f t="shared" si="2"/>
        <v>punainen</v>
      </c>
      <c r="BG21" s="68" t="str">
        <f t="shared" si="3"/>
        <v>punainen</v>
      </c>
      <c r="BH21" s="208" t="str">
        <f t="shared" si="4"/>
        <v>punainen</v>
      </c>
      <c r="BI21" s="117"/>
      <c r="BJ21" s="39" t="str">
        <f>IF(F21="ei löydy","uusi tie",IF(E21=0,"tieosoite muuttunut",IF(E21=1,VLOOKUP(D21,'2015'!$F$12:$AL$1887,31,FALSE),"-")))</f>
        <v>punainen</v>
      </c>
      <c r="BK21" s="67" t="str">
        <f>IF(E21=1,VLOOKUP(D21,'2015'!$F$12:$AL$1887,32,FALSE),"-")</f>
        <v>punainen</v>
      </c>
      <c r="BL21" s="39" t="str">
        <f>IF(F21="ei löydy","uusi tie",IF(E21=0,"tieosoite muuttunut",IF(E21=1,VLOOKUP(D21,'2015'!$F$12:$AL$1887,33,FALSE),"-")))</f>
        <v>punainen</v>
      </c>
      <c r="BM21" s="39"/>
      <c r="BN21" s="217" t="str">
        <f>VLOOKUP(D21,'2015'!$F$12:$AL$1887,33,FALSE)</f>
        <v>punainen</v>
      </c>
      <c r="BO21" s="117"/>
      <c r="BP21" s="115"/>
      <c r="BQ21" s="30"/>
      <c r="BS21" s="5"/>
      <c r="BU21" s="35"/>
      <c r="BV21" s="30"/>
      <c r="BW21" s="20"/>
      <c r="BX21" t="str">
        <f>IF(E21=1,VLOOKUP(D21,'2015'!$F$12:$AX$1887,43,FALSE),"-")</f>
        <v>punainen</v>
      </c>
      <c r="BY21" t="str">
        <f>IF(E21=1,VLOOKUP(D21,'2015'!$F$12:$AX$1887,44,FALSE),"-")</f>
        <v>punainen</v>
      </c>
      <c r="BZ21" t="str">
        <f>IF(E21=1,VLOOKUP(D21,'2015'!$F$12:$AX$1887,45,FALSE),"-")</f>
        <v>punainen</v>
      </c>
      <c r="CA21" s="31"/>
      <c r="CB21" s="31"/>
      <c r="CC21" s="31"/>
      <c r="CD21" s="31"/>
      <c r="CE21" s="31"/>
      <c r="CO21" s="29"/>
      <c r="CP21" s="29"/>
    </row>
    <row r="22" spans="1:94" ht="15.75" thickBot="1" x14ac:dyDescent="0.3">
      <c r="A22" s="50"/>
      <c r="B22" s="50"/>
      <c r="C22" s="50" t="str">
        <f t="shared" si="5"/>
        <v>1_11_6265</v>
      </c>
      <c r="D22" s="51" t="str">
        <f t="shared" si="6"/>
        <v>1_11</v>
      </c>
      <c r="E22" s="224">
        <f>IFERROR(VLOOKUP(C22,'2015'!$C$12:$D$1887,2,FALSE),0)</f>
        <v>1</v>
      </c>
      <c r="F22" s="51">
        <f>IFERROR(K22-IFERROR(VLOOKUP(D22,'2015'!$F$12:$I$1887,4,FALSE),"ei löydy"),"ei löydy")</f>
        <v>0</v>
      </c>
      <c r="G22" s="224">
        <f>IFERROR(VLOOKUP(Työfile_2024!C22,Liikennemalli!$D$6:$G$1921,4,FALSE),0)</f>
        <v>1</v>
      </c>
      <c r="H22" s="225">
        <f>K22-IFERROR(VLOOKUP(Työfile_2024!D22,Liikennemalli!$C$6:$H$1921,6,FALSE),"ei löydy")</f>
        <v>0</v>
      </c>
      <c r="I22" s="80">
        <v>1</v>
      </c>
      <c r="J22" s="52">
        <v>11</v>
      </c>
      <c r="K22" s="52">
        <v>6265</v>
      </c>
      <c r="L22" s="53"/>
      <c r="M22" s="54"/>
      <c r="N22" s="54"/>
      <c r="O22" s="54"/>
      <c r="P22" s="54"/>
      <c r="Q22" s="55"/>
      <c r="R22" s="55"/>
      <c r="S22" s="55"/>
      <c r="T22" s="55"/>
      <c r="U22" s="52"/>
      <c r="V22" s="56">
        <v>26340</v>
      </c>
      <c r="W22" s="56">
        <v>2563</v>
      </c>
      <c r="X22" s="56">
        <v>26487</v>
      </c>
      <c r="Y22" s="56">
        <f>VLOOKUP(D22,Liikennemalli24!$D$2:$F$1804,2,FALSE)</f>
        <v>14709</v>
      </c>
      <c r="Z22" s="57">
        <f>VLOOKUP(D22,Liikennemalli24!$D$2:$F$1804,3,FALSE)</f>
        <v>0.82199999999999995</v>
      </c>
      <c r="AA22" s="178">
        <f>IF(G22=1,VLOOKUP(C22,Liikennemalli!$D$6:$H$1921,2,FALSE),0)</f>
        <v>6232</v>
      </c>
      <c r="AB22" s="197">
        <f>IF(G22=1,VLOOKUP(C22,Liikennemalli!$D$6:$H$1921,3,FALSE),0)</f>
        <v>1</v>
      </c>
      <c r="AC22" s="134">
        <f>IF(E22=1,VLOOKUP(Työfile_2024!D22,'2015'!$F$12:$X$1887,18,FALSE),"-")</f>
        <v>25521</v>
      </c>
      <c r="AD22" s="127">
        <f>IF(E22=1,VLOOKUP(Työfile_2024!D22,'2015'!$F$12:$X$1887,19,FALSE),"-")</f>
        <v>0.9</v>
      </c>
      <c r="AI22" s="127">
        <f>IF(E22=1,VLOOKUP(Työfile_2024!D22,'2015'!$F$12:$AB$1887,20,FALSE),"-")</f>
        <v>0</v>
      </c>
      <c r="AJ22" s="127">
        <f>IF(E22=1,VLOOKUP(Työfile_2024!D22,'2015'!$F$12:$AB$1887,21,FALSE),"-")</f>
        <v>0</v>
      </c>
      <c r="AK22" s="127">
        <f>IF(E22=1,VLOOKUP(Työfile_2024!D22,'2015'!$F$12:$AB$1887,22,FALSE),"-")</f>
        <v>0</v>
      </c>
      <c r="AL22" s="127">
        <f>IF(E22=1,VLOOKUP(Työfile_2024!D22,'2015'!$F$12:$AB$1887,23,FALSE),"-")</f>
        <v>0</v>
      </c>
      <c r="AM22" s="56">
        <f>VLOOKUP(Työfile_2024!D22,Tmatkat_20km_tarkasteltava_verk!$C$2:$D$1804,2,FALSE)</f>
        <v>14597</v>
      </c>
      <c r="AN22" s="148">
        <f t="shared" si="7"/>
        <v>0.5541761579347001</v>
      </c>
      <c r="AO22" s="178">
        <f>IF(E22=1,VLOOKUP(Työfile_2024!D22,'2015'!$F$12:$AC$1887,24,FALSE),"-")</f>
        <v>3525</v>
      </c>
      <c r="AP22" s="52" t="str">
        <f>VLOOKUP(D22,Tarkasteltava_verkko_2024_harva!$E$2:$I$1804,5,FALSE)</f>
        <v>tiivis</v>
      </c>
      <c r="AQ22" s="52" t="str">
        <f>VLOOKUP(D22,Tarkasteltava_verkko_2024_harva!$E$2:$I$1804,4,FALSE)</f>
        <v>harva</v>
      </c>
      <c r="AR22" s="148">
        <v>0</v>
      </c>
      <c r="AS22" s="170" t="str">
        <f>IFERROR(VLOOKUP(C22,'2015'!$C$12:$AG$1887,30,FALSE),"-")</f>
        <v/>
      </c>
      <c r="AT22" s="148">
        <v>1.5961691939345571E-3</v>
      </c>
      <c r="AU22" s="170">
        <f>IFERROR(VLOOKUP(C22,'2015'!$C$12:$AG$1887,31,FALSE),"-")</f>
        <v>0</v>
      </c>
      <c r="AV22" s="106"/>
      <c r="AW22" s="63" t="str">
        <f>IFERROR(VLOOKUP(C22,Merkittävyysluokitus!$A$2:$J$1705,10,FALSE),"-")</f>
        <v>-</v>
      </c>
      <c r="AX22" s="175" t="str">
        <f>IFERROR(VLOOKUP(C22,Merkittävyysluokitus!$A$2:$J$1705,6,FALSE),"-")</f>
        <v>-</v>
      </c>
      <c r="AY22" s="175" t="str">
        <f>IFERROR(VLOOKUP(C22,Merkittävyysluokitus!$A$2:$J$1705,7,FALSE),"-")</f>
        <v>-</v>
      </c>
      <c r="AZ22" s="175" t="str">
        <f>IFERROR(VLOOKUP(C22,Merkittävyysluokitus!$A$2:$J$1705,8,FALSE),"-")</f>
        <v>-</v>
      </c>
      <c r="BA22" s="175" t="str">
        <f>IFERROR(VLOOKUP(C22,Merkittävyysluokitus!$A$2:$J$1705,9,FALSE),"-")</f>
        <v>-</v>
      </c>
      <c r="BB22" s="203" t="s">
        <v>4170</v>
      </c>
      <c r="BC22" s="203" t="str">
        <f t="shared" si="8"/>
        <v/>
      </c>
      <c r="BD22" s="39" t="str">
        <f t="shared" si="0"/>
        <v>punainen</v>
      </c>
      <c r="BE22" s="68" t="str">
        <f t="shared" si="1"/>
        <v>punainen</v>
      </c>
      <c r="BF22" s="68" t="str">
        <f t="shared" si="2"/>
        <v>punainen</v>
      </c>
      <c r="BG22" s="68" t="str">
        <f t="shared" si="3"/>
        <v>punainen</v>
      </c>
      <c r="BH22" s="208" t="str">
        <f t="shared" si="4"/>
        <v>punainen</v>
      </c>
      <c r="BI22" s="117"/>
      <c r="BJ22" s="39" t="str">
        <f>IF(F22="ei löydy","uusi tie",IF(E22=0,"tieosoite muuttunut",IF(E22=1,VLOOKUP(D22,'2015'!$F$12:$AL$1887,31,FALSE),"-")))</f>
        <v>punainen</v>
      </c>
      <c r="BK22" s="67" t="str">
        <f>IF(E22=1,VLOOKUP(D22,'2015'!$F$12:$AL$1887,32,FALSE),"-")</f>
        <v>punainen</v>
      </c>
      <c r="BL22" s="39" t="str">
        <f>IF(F22="ei löydy","uusi tie",IF(E22=0,"tieosoite muuttunut",IF(E22=1,VLOOKUP(D22,'2015'!$F$12:$AL$1887,33,FALSE),"-")))</f>
        <v>punainen</v>
      </c>
      <c r="BM22" s="39"/>
      <c r="BN22" s="217" t="str">
        <f>VLOOKUP(D22,'2015'!$F$12:$AL$1887,33,FALSE)</f>
        <v>punainen</v>
      </c>
      <c r="BO22" s="117"/>
      <c r="BP22" s="115"/>
      <c r="BQ22" s="30"/>
      <c r="BS22" s="5"/>
      <c r="BU22" s="35"/>
      <c r="BV22" s="30"/>
      <c r="BW22" s="20"/>
      <c r="BX22" t="str">
        <f>IF(E22=1,VLOOKUP(D22,'2015'!$F$12:$AX$1887,43,FALSE),"-")</f>
        <v>punainen</v>
      </c>
      <c r="BY22" t="str">
        <f>IF(E22=1,VLOOKUP(D22,'2015'!$F$12:$AX$1887,44,FALSE),"-")</f>
        <v>punainen</v>
      </c>
      <c r="BZ22" t="str">
        <f>IF(E22=1,VLOOKUP(D22,'2015'!$F$12:$AX$1887,45,FALSE),"-")</f>
        <v>punainen</v>
      </c>
      <c r="CA22" s="31"/>
      <c r="CB22" s="31"/>
      <c r="CC22" s="31"/>
      <c r="CD22" s="31"/>
      <c r="CE22" s="31"/>
      <c r="CO22" s="29"/>
      <c r="CP22" s="29"/>
    </row>
    <row r="23" spans="1:94" ht="15.75" thickBot="1" x14ac:dyDescent="0.3">
      <c r="A23" s="50"/>
      <c r="B23" s="50"/>
      <c r="C23" s="50" t="str">
        <f t="shared" si="5"/>
        <v>1_12_3129</v>
      </c>
      <c r="D23" s="51" t="str">
        <f t="shared" si="6"/>
        <v>1_12</v>
      </c>
      <c r="E23" s="224">
        <f>IFERROR(VLOOKUP(C23,'2015'!$C$12:$D$1887,2,FALSE),0)</f>
        <v>1</v>
      </c>
      <c r="F23" s="51">
        <f>IFERROR(K23-IFERROR(VLOOKUP(D23,'2015'!$F$12:$I$1887,4,FALSE),"ei löydy"),"ei löydy")</f>
        <v>0</v>
      </c>
      <c r="G23" s="224">
        <f>IFERROR(VLOOKUP(Työfile_2024!C23,Liikennemalli!$D$6:$G$1921,4,FALSE),0)</f>
        <v>1</v>
      </c>
      <c r="H23" s="225">
        <f>K23-IFERROR(VLOOKUP(Työfile_2024!D23,Liikennemalli!$C$6:$H$1921,6,FALSE),"ei löydy")</f>
        <v>0</v>
      </c>
      <c r="I23" s="80">
        <v>1</v>
      </c>
      <c r="J23" s="52">
        <v>12</v>
      </c>
      <c r="K23" s="52">
        <v>3129</v>
      </c>
      <c r="L23" s="53"/>
      <c r="M23" s="54"/>
      <c r="N23" s="54"/>
      <c r="O23" s="54"/>
      <c r="P23" s="54"/>
      <c r="Q23" s="55"/>
      <c r="R23" s="55"/>
      <c r="S23" s="55"/>
      <c r="T23" s="55"/>
      <c r="U23" s="52"/>
      <c r="V23" s="56">
        <v>17190</v>
      </c>
      <c r="W23" s="56">
        <v>1659</v>
      </c>
      <c r="X23" s="56">
        <v>16448</v>
      </c>
      <c r="Y23" s="56">
        <f>VLOOKUP(D23,Liikennemalli24!$D$2:$F$1804,2,FALSE)</f>
        <v>11599</v>
      </c>
      <c r="Z23" s="57">
        <f>VLOOKUP(D23,Liikennemalli24!$D$2:$F$1804,3,FALSE)</f>
        <v>0.91400000000000003</v>
      </c>
      <c r="AA23" s="178">
        <f>IF(G23=1,VLOOKUP(C23,Liikennemalli!$D$6:$H$1921,2,FALSE),0)</f>
        <v>1693.0862050628</v>
      </c>
      <c r="AB23" s="197">
        <f>IF(G23=1,VLOOKUP(C23,Liikennemalli!$D$6:$H$1921,3,FALSE),0)</f>
        <v>0.83910521695734497</v>
      </c>
      <c r="AC23" s="134">
        <f>IF(E23=1,VLOOKUP(Työfile_2024!D23,'2015'!$F$12:$X$1887,18,FALSE),"-")</f>
        <v>14874</v>
      </c>
      <c r="AD23" s="127">
        <f>IF(E23=1,VLOOKUP(Työfile_2024!D23,'2015'!$F$12:$X$1887,19,FALSE),"-")</f>
        <v>0.95</v>
      </c>
      <c r="AI23" s="127">
        <f>IF(E23=1,VLOOKUP(Työfile_2024!D23,'2015'!$F$12:$AB$1887,20,FALSE),"-")</f>
        <v>0</v>
      </c>
      <c r="AJ23" s="127">
        <f>IF(E23=1,VLOOKUP(Työfile_2024!D23,'2015'!$F$12:$AB$1887,21,FALSE),"-")</f>
        <v>0</v>
      </c>
      <c r="AK23" s="127">
        <f>IF(E23=1,VLOOKUP(Työfile_2024!D23,'2015'!$F$12:$AB$1887,22,FALSE),"-")</f>
        <v>0</v>
      </c>
      <c r="AL23" s="127">
        <f>IF(E23=1,VLOOKUP(Työfile_2024!D23,'2015'!$F$12:$AB$1887,23,FALSE),"-")</f>
        <v>0</v>
      </c>
      <c r="AM23" s="56">
        <f>VLOOKUP(Työfile_2024!D23,Tmatkat_20km_tarkasteltava_verk!$C$2:$D$1804,2,FALSE)</f>
        <v>8341</v>
      </c>
      <c r="AN23" s="148">
        <f t="shared" si="7"/>
        <v>0.48522396742292029</v>
      </c>
      <c r="AO23" s="178">
        <f>IF(E23=1,VLOOKUP(Työfile_2024!D23,'2015'!$F$12:$AC$1887,24,FALSE),"-")</f>
        <v>3206</v>
      </c>
      <c r="AP23" s="52" t="str">
        <f>VLOOKUP(D23,Tarkasteltava_verkko_2024_harva!$E$2:$I$1804,5,FALSE)</f>
        <v>tiivis</v>
      </c>
      <c r="AQ23" s="52" t="str">
        <f>VLOOKUP(D23,Tarkasteltava_verkko_2024_harva!$E$2:$I$1804,4,FALSE)</f>
        <v>harva</v>
      </c>
      <c r="AR23" s="148">
        <v>0</v>
      </c>
      <c r="AS23" s="170" t="str">
        <f>IFERROR(VLOOKUP(C23,'2015'!$C$12:$AG$1887,30,FALSE),"-")</f>
        <v/>
      </c>
      <c r="AT23" s="148">
        <v>0</v>
      </c>
      <c r="AU23" s="170">
        <f>IFERROR(VLOOKUP(C23,'2015'!$C$12:$AG$1887,31,FALSE),"-")</f>
        <v>0</v>
      </c>
      <c r="AV23" s="106"/>
      <c r="AW23" s="63" t="str">
        <f>IFERROR(VLOOKUP(C23,Merkittävyysluokitus!$A$2:$J$1705,10,FALSE),"-")</f>
        <v>-</v>
      </c>
      <c r="AX23" s="175" t="str">
        <f>IFERROR(VLOOKUP(C23,Merkittävyysluokitus!$A$2:$J$1705,6,FALSE),"-")</f>
        <v>-</v>
      </c>
      <c r="AY23" s="175" t="str">
        <f>IFERROR(VLOOKUP(C23,Merkittävyysluokitus!$A$2:$J$1705,7,FALSE),"-")</f>
        <v>-</v>
      </c>
      <c r="AZ23" s="175" t="str">
        <f>IFERROR(VLOOKUP(C23,Merkittävyysluokitus!$A$2:$J$1705,8,FALSE),"-")</f>
        <v>-</v>
      </c>
      <c r="BA23" s="175" t="str">
        <f>IFERROR(VLOOKUP(C23,Merkittävyysluokitus!$A$2:$J$1705,9,FALSE),"-")</f>
        <v>-</v>
      </c>
      <c r="BB23" s="203" t="s">
        <v>4170</v>
      </c>
      <c r="BC23" s="203" t="str">
        <f t="shared" si="8"/>
        <v/>
      </c>
      <c r="BD23" s="39" t="str">
        <f t="shared" si="0"/>
        <v>punainen</v>
      </c>
      <c r="BE23" s="68" t="str">
        <f t="shared" si="1"/>
        <v>punainen</v>
      </c>
      <c r="BF23" s="68" t="str">
        <f t="shared" si="2"/>
        <v>punainen</v>
      </c>
      <c r="BG23" s="68" t="str">
        <f t="shared" si="3"/>
        <v>punainen</v>
      </c>
      <c r="BH23" s="208" t="str">
        <f t="shared" si="4"/>
        <v>punainen</v>
      </c>
      <c r="BI23" s="117"/>
      <c r="BJ23" s="39" t="str">
        <f>IF(F23="ei löydy","uusi tie",IF(E23=0,"tieosoite muuttunut",IF(E23=1,VLOOKUP(D23,'2015'!$F$12:$AL$1887,31,FALSE),"-")))</f>
        <v>punainen</v>
      </c>
      <c r="BK23" s="67" t="str">
        <f>IF(E23=1,VLOOKUP(D23,'2015'!$F$12:$AL$1887,32,FALSE),"-")</f>
        <v>punainen</v>
      </c>
      <c r="BL23" s="39" t="str">
        <f>IF(F23="ei löydy","uusi tie",IF(E23=0,"tieosoite muuttunut",IF(E23=1,VLOOKUP(D23,'2015'!$F$12:$AL$1887,33,FALSE),"-")))</f>
        <v>punainen</v>
      </c>
      <c r="BM23" s="39"/>
      <c r="BN23" s="217" t="str">
        <f>VLOOKUP(D23,'2015'!$F$12:$AL$1887,33,FALSE)</f>
        <v>punainen</v>
      </c>
      <c r="BO23" s="117"/>
      <c r="BP23" s="115"/>
      <c r="BQ23" s="30"/>
      <c r="BS23" s="5"/>
      <c r="BU23" s="35"/>
      <c r="BV23" s="30"/>
      <c r="BW23" s="20"/>
      <c r="BX23" t="str">
        <f>IF(E23=1,VLOOKUP(D23,'2015'!$F$12:$AX$1887,43,FALSE),"-")</f>
        <v>punainen</v>
      </c>
      <c r="BY23" t="str">
        <f>IF(E23=1,VLOOKUP(D23,'2015'!$F$12:$AX$1887,44,FALSE),"-")</f>
        <v>punainen</v>
      </c>
      <c r="BZ23" t="str">
        <f>IF(E23=1,VLOOKUP(D23,'2015'!$F$12:$AX$1887,45,FALSE),"-")</f>
        <v>punainen</v>
      </c>
      <c r="CA23" s="31"/>
      <c r="CB23" s="31"/>
      <c r="CC23" s="31"/>
      <c r="CD23" s="31"/>
      <c r="CE23" s="31"/>
      <c r="CO23" s="29"/>
      <c r="CP23" s="29"/>
    </row>
    <row r="24" spans="1:94" ht="15.75" thickBot="1" x14ac:dyDescent="0.3">
      <c r="A24" s="50"/>
      <c r="B24" s="50"/>
      <c r="C24" s="50" t="str">
        <f t="shared" si="5"/>
        <v>1_13_5469</v>
      </c>
      <c r="D24" s="51" t="str">
        <f t="shared" si="6"/>
        <v>1_13</v>
      </c>
      <c r="E24" s="224">
        <f>IFERROR(VLOOKUP(C24,'2015'!$C$12:$D$1887,2,FALSE),0)</f>
        <v>1</v>
      </c>
      <c r="F24" s="51">
        <f>IFERROR(K24-IFERROR(VLOOKUP(D24,'2015'!$F$12:$I$1887,4,FALSE),"ei löydy"),"ei löydy")</f>
        <v>0</v>
      </c>
      <c r="G24" s="224">
        <f>IFERROR(VLOOKUP(Työfile_2024!C24,Liikennemalli!$D$6:$G$1921,4,FALSE),0)</f>
        <v>1</v>
      </c>
      <c r="H24" s="225">
        <f>K24-IFERROR(VLOOKUP(Työfile_2024!D24,Liikennemalli!$C$6:$H$1921,6,FALSE),"ei löydy")</f>
        <v>0</v>
      </c>
      <c r="I24" s="80">
        <v>1</v>
      </c>
      <c r="J24" s="52">
        <v>13</v>
      </c>
      <c r="K24" s="52">
        <v>5469</v>
      </c>
      <c r="L24" s="53"/>
      <c r="M24" s="54"/>
      <c r="N24" s="54"/>
      <c r="O24" s="54"/>
      <c r="P24" s="54"/>
      <c r="Q24" s="55"/>
      <c r="R24" s="55"/>
      <c r="S24" s="55"/>
      <c r="T24" s="55"/>
      <c r="U24" s="52"/>
      <c r="V24" s="56">
        <v>15175</v>
      </c>
      <c r="W24" s="56">
        <v>1554</v>
      </c>
      <c r="X24" s="56">
        <v>14259</v>
      </c>
      <c r="Y24" s="56">
        <f>VLOOKUP(D24,Liikennemalli24!$D$2:$F$1804,2,FALSE)</f>
        <v>10392</v>
      </c>
      <c r="Z24" s="57">
        <f>VLOOKUP(D24,Liikennemalli24!$D$2:$F$1804,3,FALSE)</f>
        <v>0.86</v>
      </c>
      <c r="AA24" s="178">
        <f>IF(G24=1,VLOOKUP(C24,Liikennemalli!$D$6:$H$1921,2,FALSE),0)</f>
        <v>1352.073470821008</v>
      </c>
      <c r="AB24" s="197">
        <f>IF(G24=1,VLOOKUP(C24,Liikennemalli!$D$6:$H$1921,3,FALSE),0)</f>
        <v>0.931578770663675</v>
      </c>
      <c r="AC24" s="134">
        <f>IF(E24=1,VLOOKUP(Työfile_2024!D24,'2015'!$F$12:$X$1887,18,FALSE),"-")</f>
        <v>14368</v>
      </c>
      <c r="AD24" s="127">
        <f>IF(E24=1,VLOOKUP(Työfile_2024!D24,'2015'!$F$12:$X$1887,19,FALSE),"-")</f>
        <v>0.98</v>
      </c>
      <c r="AI24" s="127">
        <f>IF(E24=1,VLOOKUP(Työfile_2024!D24,'2015'!$F$12:$AB$1887,20,FALSE),"-")</f>
        <v>0</v>
      </c>
      <c r="AJ24" s="127">
        <f>IF(E24=1,VLOOKUP(Työfile_2024!D24,'2015'!$F$12:$AB$1887,21,FALSE),"-")</f>
        <v>0</v>
      </c>
      <c r="AK24" s="127">
        <f>IF(E24=1,VLOOKUP(Työfile_2024!D24,'2015'!$F$12:$AB$1887,22,FALSE),"-")</f>
        <v>0</v>
      </c>
      <c r="AL24" s="127">
        <f>IF(E24=1,VLOOKUP(Työfile_2024!D24,'2015'!$F$12:$AB$1887,23,FALSE),"-")</f>
        <v>0</v>
      </c>
      <c r="AM24" s="56">
        <f>VLOOKUP(Työfile_2024!D24,Tmatkat_20km_tarkasteltava_verk!$C$2:$D$1804,2,FALSE)</f>
        <v>7967</v>
      </c>
      <c r="AN24" s="148">
        <f t="shared" si="7"/>
        <v>0.52500823723228995</v>
      </c>
      <c r="AO24" s="178">
        <f>IF(E24=1,VLOOKUP(Työfile_2024!D24,'2015'!$F$12:$AC$1887,24,FALSE),"-")</f>
        <v>3178</v>
      </c>
      <c r="AP24" s="52" t="str">
        <f>VLOOKUP(D24,Tarkasteltava_verkko_2024_harva!$E$2:$I$1804,5,FALSE)</f>
        <v>tiivis</v>
      </c>
      <c r="AQ24" s="52" t="str">
        <f>VLOOKUP(D24,Tarkasteltava_verkko_2024_harva!$E$2:$I$1804,4,FALSE)</f>
        <v>harva</v>
      </c>
      <c r="AR24" s="148">
        <v>0</v>
      </c>
      <c r="AS24" s="170" t="str">
        <f>IFERROR(VLOOKUP(C24,'2015'!$C$12:$AG$1887,30,FALSE),"-")</f>
        <v/>
      </c>
      <c r="AT24" s="148">
        <v>0</v>
      </c>
      <c r="AU24" s="170">
        <f>IFERROR(VLOOKUP(C24,'2015'!$C$12:$AG$1887,31,FALSE),"-")</f>
        <v>0</v>
      </c>
      <c r="AV24" s="106"/>
      <c r="AW24" s="63" t="str">
        <f>IFERROR(VLOOKUP(C24,Merkittävyysluokitus!$A$2:$J$1705,10,FALSE),"-")</f>
        <v>-</v>
      </c>
      <c r="AX24" s="175" t="str">
        <f>IFERROR(VLOOKUP(C24,Merkittävyysluokitus!$A$2:$J$1705,6,FALSE),"-")</f>
        <v>-</v>
      </c>
      <c r="AY24" s="175" t="str">
        <f>IFERROR(VLOOKUP(C24,Merkittävyysluokitus!$A$2:$J$1705,7,FALSE),"-")</f>
        <v>-</v>
      </c>
      <c r="AZ24" s="175" t="str">
        <f>IFERROR(VLOOKUP(C24,Merkittävyysluokitus!$A$2:$J$1705,8,FALSE),"-")</f>
        <v>-</v>
      </c>
      <c r="BA24" s="175" t="str">
        <f>IFERROR(VLOOKUP(C24,Merkittävyysluokitus!$A$2:$J$1705,9,FALSE),"-")</f>
        <v>-</v>
      </c>
      <c r="BB24" s="203" t="s">
        <v>4170</v>
      </c>
      <c r="BC24" s="203" t="str">
        <f t="shared" si="8"/>
        <v/>
      </c>
      <c r="BD24" s="39" t="str">
        <f t="shared" si="0"/>
        <v>punainen</v>
      </c>
      <c r="BE24" s="68" t="str">
        <f t="shared" si="1"/>
        <v>punainen</v>
      </c>
      <c r="BF24" s="68" t="str">
        <f t="shared" si="2"/>
        <v>punainen</v>
      </c>
      <c r="BG24" s="68" t="str">
        <f t="shared" si="3"/>
        <v>punainen</v>
      </c>
      <c r="BH24" s="208" t="str">
        <f t="shared" si="4"/>
        <v>punainen</v>
      </c>
      <c r="BI24" s="118"/>
      <c r="BJ24" s="39" t="str">
        <f>IF(F24="ei löydy","uusi tie",IF(E24=0,"tieosoite muuttunut",IF(E24=1,VLOOKUP(D24,'2015'!$F$12:$AL$1887,31,FALSE),"-")))</f>
        <v>punainen</v>
      </c>
      <c r="BK24" s="67" t="str">
        <f>IF(E24=1,VLOOKUP(D24,'2015'!$F$12:$AL$1887,32,FALSE),"-")</f>
        <v>punainen</v>
      </c>
      <c r="BL24" s="39" t="str">
        <f>IF(F24="ei löydy","uusi tie",IF(E24=0,"tieosoite muuttunut",IF(E24=1,VLOOKUP(D24,'2015'!$F$12:$AL$1887,33,FALSE),"-")))</f>
        <v>punainen</v>
      </c>
      <c r="BM24" s="39"/>
      <c r="BN24" s="217" t="str">
        <f>VLOOKUP(D24,'2015'!$F$12:$AL$1887,33,FALSE)</f>
        <v>punainen</v>
      </c>
      <c r="BO24" s="118"/>
      <c r="BP24" s="115"/>
      <c r="BQ24" s="30"/>
      <c r="BS24" s="5"/>
      <c r="BU24" s="36"/>
      <c r="BV24" s="30"/>
      <c r="BW24" s="21"/>
      <c r="BX24" t="str">
        <f>IF(E24=1,VLOOKUP(D24,'2015'!$F$12:$AX$1887,43,FALSE),"-")</f>
        <v>punainen</v>
      </c>
      <c r="BY24" t="str">
        <f>IF(E24=1,VLOOKUP(D24,'2015'!$F$12:$AX$1887,44,FALSE),"-")</f>
        <v>punainen</v>
      </c>
      <c r="BZ24" t="str">
        <f>IF(E24=1,VLOOKUP(D24,'2015'!$F$12:$AX$1887,45,FALSE),"-")</f>
        <v>punainen</v>
      </c>
      <c r="CA24" s="31"/>
      <c r="CB24" s="31"/>
      <c r="CC24" s="31"/>
      <c r="CD24" s="31"/>
      <c r="CE24" s="31"/>
      <c r="CO24" s="29"/>
      <c r="CP24" s="29"/>
    </row>
    <row r="25" spans="1:94" ht="15.75" thickBot="1" x14ac:dyDescent="0.3">
      <c r="A25" s="50"/>
      <c r="B25" s="50"/>
      <c r="C25" s="50" t="str">
        <f t="shared" si="5"/>
        <v>1_14_5201</v>
      </c>
      <c r="D25" s="51" t="str">
        <f t="shared" si="6"/>
        <v>1_14</v>
      </c>
      <c r="E25" s="224">
        <f>IFERROR(VLOOKUP(C25,'2015'!$C$12:$D$1887,2,FALSE),0)</f>
        <v>1</v>
      </c>
      <c r="F25" s="51">
        <f>IFERROR(K25-IFERROR(VLOOKUP(D25,'2015'!$F$12:$I$1887,4,FALSE),"ei löydy"),"ei löydy")</f>
        <v>0</v>
      </c>
      <c r="G25" s="224">
        <f>IFERROR(VLOOKUP(Työfile_2024!C25,Liikennemalli!$D$6:$G$1921,4,FALSE),0)</f>
        <v>1</v>
      </c>
      <c r="H25" s="225">
        <f>K25-IFERROR(VLOOKUP(Työfile_2024!D25,Liikennemalli!$C$6:$H$1921,6,FALSE),"ei löydy")</f>
        <v>0</v>
      </c>
      <c r="I25" s="80">
        <v>1</v>
      </c>
      <c r="J25" s="52">
        <v>14</v>
      </c>
      <c r="K25" s="52">
        <v>5201</v>
      </c>
      <c r="L25" s="53"/>
      <c r="M25" s="54"/>
      <c r="N25" s="54"/>
      <c r="O25" s="54"/>
      <c r="P25" s="54"/>
      <c r="Q25" s="55"/>
      <c r="R25" s="55"/>
      <c r="S25" s="55"/>
      <c r="T25" s="55"/>
      <c r="U25" s="52"/>
      <c r="V25" s="56">
        <v>15175</v>
      </c>
      <c r="W25" s="56">
        <v>1554</v>
      </c>
      <c r="X25" s="56">
        <v>14259</v>
      </c>
      <c r="Y25" s="56">
        <f>VLOOKUP(D25,Liikennemalli24!$D$2:$F$1804,2,FALSE)</f>
        <v>8798</v>
      </c>
      <c r="Z25" s="57">
        <f>VLOOKUP(D25,Liikennemalli24!$D$2:$F$1804,3,FALSE)</f>
        <v>0.75700000000000001</v>
      </c>
      <c r="AA25" s="178">
        <f>IF(G25=1,VLOOKUP(C25,Liikennemalli!$D$6:$H$1921,2,FALSE),0)</f>
        <v>1335.0774905727781</v>
      </c>
      <c r="AB25" s="197">
        <f>IF(G25=1,VLOOKUP(C25,Liikennemalli!$D$6:$H$1921,3,FALSE),0)</f>
        <v>0.91123863040306496</v>
      </c>
      <c r="AC25" s="134">
        <f>IF(E25=1,VLOOKUP(Työfile_2024!D25,'2015'!$F$12:$X$1887,18,FALSE),"-")</f>
        <v>14368</v>
      </c>
      <c r="AD25" s="127">
        <f>IF(E25=1,VLOOKUP(Työfile_2024!D25,'2015'!$F$12:$X$1887,19,FALSE),"-")</f>
        <v>0.98</v>
      </c>
      <c r="AI25" s="127">
        <f>IF(E25=1,VLOOKUP(Työfile_2024!D25,'2015'!$F$12:$AB$1887,20,FALSE),"-")</f>
        <v>0</v>
      </c>
      <c r="AJ25" s="127">
        <f>IF(E25=1,VLOOKUP(Työfile_2024!D25,'2015'!$F$12:$AB$1887,21,FALSE),"-")</f>
        <v>0</v>
      </c>
      <c r="AK25" s="127">
        <f>IF(E25=1,VLOOKUP(Työfile_2024!D25,'2015'!$F$12:$AB$1887,22,FALSE),"-")</f>
        <v>0</v>
      </c>
      <c r="AL25" s="127">
        <f>IF(E25=1,VLOOKUP(Työfile_2024!D25,'2015'!$F$12:$AB$1887,23,FALSE),"-")</f>
        <v>0</v>
      </c>
      <c r="AM25" s="56">
        <f>VLOOKUP(Työfile_2024!D25,Tmatkat_20km_tarkasteltava_verk!$C$2:$D$1804,2,FALSE)</f>
        <v>7967</v>
      </c>
      <c r="AN25" s="148">
        <f t="shared" si="7"/>
        <v>0.52500823723228995</v>
      </c>
      <c r="AO25" s="178">
        <f>IF(E25=1,VLOOKUP(Työfile_2024!D25,'2015'!$F$12:$AC$1887,24,FALSE),"-")</f>
        <v>3178</v>
      </c>
      <c r="AP25" s="52" t="str">
        <f>VLOOKUP(D25,Tarkasteltava_verkko_2024_harva!$E$2:$I$1804,5,FALSE)</f>
        <v>tiivis</v>
      </c>
      <c r="AQ25" s="52" t="str">
        <f>VLOOKUP(D25,Tarkasteltava_verkko_2024_harva!$E$2:$I$1804,4,FALSE)</f>
        <v>harva</v>
      </c>
      <c r="AR25" s="148">
        <v>0.11670832532205345</v>
      </c>
      <c r="AS25" s="170" t="str">
        <f>IFERROR(VLOOKUP(C25,'2015'!$C$12:$AG$1887,30,FALSE),"-")</f>
        <v/>
      </c>
      <c r="AT25" s="148">
        <v>0</v>
      </c>
      <c r="AU25" s="170">
        <f>IFERROR(VLOOKUP(C25,'2015'!$C$12:$AG$1887,31,FALSE),"-")</f>
        <v>0</v>
      </c>
      <c r="AV25" s="106"/>
      <c r="AW25" s="63" t="str">
        <f>IFERROR(VLOOKUP(C25,Merkittävyysluokitus!$A$2:$J$1705,10,FALSE),"-")</f>
        <v>-</v>
      </c>
      <c r="AX25" s="175" t="str">
        <f>IFERROR(VLOOKUP(C25,Merkittävyysluokitus!$A$2:$J$1705,6,FALSE),"-")</f>
        <v>-</v>
      </c>
      <c r="AY25" s="175" t="str">
        <f>IFERROR(VLOOKUP(C25,Merkittävyysluokitus!$A$2:$J$1705,7,FALSE),"-")</f>
        <v>-</v>
      </c>
      <c r="AZ25" s="175" t="str">
        <f>IFERROR(VLOOKUP(C25,Merkittävyysluokitus!$A$2:$J$1705,8,FALSE),"-")</f>
        <v>-</v>
      </c>
      <c r="BA25" s="175" t="str">
        <f>IFERROR(VLOOKUP(C25,Merkittävyysluokitus!$A$2:$J$1705,9,FALSE),"-")</f>
        <v>-</v>
      </c>
      <c r="BB25" s="203" t="s">
        <v>4170</v>
      </c>
      <c r="BC25" s="203" t="str">
        <f t="shared" si="8"/>
        <v/>
      </c>
      <c r="BD25" s="39" t="str">
        <f t="shared" si="0"/>
        <v>punainen</v>
      </c>
      <c r="BE25" s="68" t="str">
        <f t="shared" si="1"/>
        <v>punainen</v>
      </c>
      <c r="BF25" s="68" t="str">
        <f t="shared" si="2"/>
        <v>punainen</v>
      </c>
      <c r="BG25" s="68" t="str">
        <f t="shared" si="3"/>
        <v>punainen</v>
      </c>
      <c r="BH25" s="208" t="str">
        <f t="shared" si="4"/>
        <v>punainen</v>
      </c>
      <c r="BI25" s="118"/>
      <c r="BJ25" s="39" t="str">
        <f>IF(F25="ei löydy","uusi tie",IF(E25=0,"tieosoite muuttunut",IF(E25=1,VLOOKUP(D25,'2015'!$F$12:$AL$1887,31,FALSE),"-")))</f>
        <v>punainen</v>
      </c>
      <c r="BK25" s="67" t="str">
        <f>IF(E25=1,VLOOKUP(D25,'2015'!$F$12:$AL$1887,32,FALSE),"-")</f>
        <v>punainen</v>
      </c>
      <c r="BL25" s="39" t="str">
        <f>IF(F25="ei löydy","uusi tie",IF(E25=0,"tieosoite muuttunut",IF(E25=1,VLOOKUP(D25,'2015'!$F$12:$AL$1887,33,FALSE),"-")))</f>
        <v>punainen</v>
      </c>
      <c r="BM25" s="39"/>
      <c r="BN25" s="217" t="str">
        <f>VLOOKUP(D25,'2015'!$F$12:$AL$1887,33,FALSE)</f>
        <v>punainen</v>
      </c>
      <c r="BO25" s="118"/>
      <c r="BP25" s="115"/>
      <c r="BQ25" s="30"/>
      <c r="BS25" s="5"/>
      <c r="BU25" s="36"/>
      <c r="BV25" s="30"/>
      <c r="BW25" s="21"/>
      <c r="BX25" t="str">
        <f>IF(E25=1,VLOOKUP(D25,'2015'!$F$12:$AX$1887,43,FALSE),"-")</f>
        <v>punainen</v>
      </c>
      <c r="BY25" t="str">
        <f>IF(E25=1,VLOOKUP(D25,'2015'!$F$12:$AX$1887,44,FALSE),"-")</f>
        <v>punainen</v>
      </c>
      <c r="BZ25" t="str">
        <f>IF(E25=1,VLOOKUP(D25,'2015'!$F$12:$AX$1887,45,FALSE),"-")</f>
        <v>punainen</v>
      </c>
      <c r="CA25" s="31"/>
      <c r="CB25" s="31"/>
      <c r="CC25" s="31"/>
      <c r="CD25" s="31"/>
      <c r="CE25" s="31"/>
      <c r="CO25" s="29"/>
      <c r="CP25" s="29"/>
    </row>
    <row r="26" spans="1:94" ht="15.75" thickBot="1" x14ac:dyDescent="0.3">
      <c r="A26" s="50"/>
      <c r="B26" s="50"/>
      <c r="C26" s="50" t="str">
        <f t="shared" si="5"/>
        <v>1_15_7464</v>
      </c>
      <c r="D26" s="51" t="str">
        <f t="shared" si="6"/>
        <v>1_15</v>
      </c>
      <c r="E26" s="224">
        <f>IFERROR(VLOOKUP(C26,'2015'!$C$12:$D$1887,2,FALSE),0)</f>
        <v>1</v>
      </c>
      <c r="F26" s="51">
        <f>IFERROR(K26-IFERROR(VLOOKUP(D26,'2015'!$F$12:$I$1887,4,FALSE),"ei löydy"),"ei löydy")</f>
        <v>0</v>
      </c>
      <c r="G26" s="224">
        <f>IFERROR(VLOOKUP(Työfile_2024!C26,Liikennemalli!$D$6:$G$1921,4,FALSE),0)</f>
        <v>1</v>
      </c>
      <c r="H26" s="225">
        <f>K26-IFERROR(VLOOKUP(Työfile_2024!D26,Liikennemalli!$C$6:$H$1921,6,FALSE),"ei löydy")</f>
        <v>0</v>
      </c>
      <c r="I26" s="80">
        <v>1</v>
      </c>
      <c r="J26" s="52">
        <v>15</v>
      </c>
      <c r="K26" s="52">
        <v>7464</v>
      </c>
      <c r="L26" s="53"/>
      <c r="M26" s="54"/>
      <c r="N26" s="54"/>
      <c r="O26" s="54"/>
      <c r="P26" s="54"/>
      <c r="Q26" s="55"/>
      <c r="R26" s="55"/>
      <c r="S26" s="55"/>
      <c r="T26" s="55"/>
      <c r="U26" s="52"/>
      <c r="V26" s="56">
        <v>13285</v>
      </c>
      <c r="W26" s="56">
        <v>1478</v>
      </c>
      <c r="X26" s="56">
        <v>12341</v>
      </c>
      <c r="Y26" s="56">
        <f>VLOOKUP(D26,Liikennemalli24!$D$2:$F$1804,2,FALSE)</f>
        <v>9590</v>
      </c>
      <c r="Z26" s="57">
        <f>VLOOKUP(D26,Liikennemalli24!$D$2:$F$1804,3,FALSE)</f>
        <v>0.98499999999999999</v>
      </c>
      <c r="AA26" s="178">
        <f>IF(G26=1,VLOOKUP(C26,Liikennemalli!$D$6:$H$1921,2,FALSE),0)</f>
        <v>0</v>
      </c>
      <c r="AB26" s="197">
        <f>IF(G26=1,VLOOKUP(C26,Liikennemalli!$D$6:$H$1921,3,FALSE),0)</f>
        <v>0</v>
      </c>
      <c r="AC26" s="134">
        <f>IF(E26=1,VLOOKUP(Työfile_2024!D26,'2015'!$F$12:$X$1887,18,FALSE),"-")</f>
        <v>13264</v>
      </c>
      <c r="AD26" s="127">
        <f>IF(E26=1,VLOOKUP(Työfile_2024!D26,'2015'!$F$12:$X$1887,19,FALSE),"-")</f>
        <v>0.99</v>
      </c>
      <c r="AI26" s="127">
        <f>IF(E26=1,VLOOKUP(Työfile_2024!D26,'2015'!$F$12:$AB$1887,20,FALSE),"-")</f>
        <v>0</v>
      </c>
      <c r="AJ26" s="127">
        <f>IF(E26=1,VLOOKUP(Työfile_2024!D26,'2015'!$F$12:$AB$1887,21,FALSE),"-")</f>
        <v>0</v>
      </c>
      <c r="AK26" s="127">
        <f>IF(E26=1,VLOOKUP(Työfile_2024!D26,'2015'!$F$12:$AB$1887,22,FALSE),"-")</f>
        <v>0</v>
      </c>
      <c r="AL26" s="127">
        <f>IF(E26=1,VLOOKUP(Työfile_2024!D26,'2015'!$F$12:$AB$1887,23,FALSE),"-")</f>
        <v>0</v>
      </c>
      <c r="AM26" s="56">
        <f>VLOOKUP(Työfile_2024!D26,Tmatkat_20km_tarkasteltava_verk!$C$2:$D$1804,2,FALSE)</f>
        <v>7192</v>
      </c>
      <c r="AN26" s="148">
        <f t="shared" si="7"/>
        <v>0.54136243884079793</v>
      </c>
      <c r="AO26" s="178">
        <f>IF(E26=1,VLOOKUP(Työfile_2024!D26,'2015'!$F$12:$AC$1887,24,FALSE),"-")</f>
        <v>3136</v>
      </c>
      <c r="AP26" s="52" t="str">
        <f>VLOOKUP(D26,Tarkasteltava_verkko_2024_harva!$E$2:$I$1804,5,FALSE)</f>
        <v>tiivis</v>
      </c>
      <c r="AQ26" s="52" t="str">
        <f>VLOOKUP(D26,Tarkasteltava_verkko_2024_harva!$E$2:$I$1804,4,FALSE)</f>
        <v>harva</v>
      </c>
      <c r="AR26" s="148">
        <v>6.5782422293676313E-2</v>
      </c>
      <c r="AS26" s="170" t="str">
        <f>IFERROR(VLOOKUP(C26,'2015'!$C$12:$AG$1887,30,FALSE),"-")</f>
        <v/>
      </c>
      <c r="AT26" s="148">
        <v>0</v>
      </c>
      <c r="AU26" s="170">
        <f>IFERROR(VLOOKUP(C26,'2015'!$C$12:$AG$1887,31,FALSE),"-")</f>
        <v>0</v>
      </c>
      <c r="AV26" s="106"/>
      <c r="AW26" s="63" t="str">
        <f>IFERROR(VLOOKUP(C26,Merkittävyysluokitus!$A$2:$J$1705,10,FALSE),"-")</f>
        <v>-</v>
      </c>
      <c r="AX26" s="175" t="str">
        <f>IFERROR(VLOOKUP(C26,Merkittävyysluokitus!$A$2:$J$1705,6,FALSE),"-")</f>
        <v>-</v>
      </c>
      <c r="AY26" s="175" t="str">
        <f>IFERROR(VLOOKUP(C26,Merkittävyysluokitus!$A$2:$J$1705,7,FALSE),"-")</f>
        <v>-</v>
      </c>
      <c r="AZ26" s="175" t="str">
        <f>IFERROR(VLOOKUP(C26,Merkittävyysluokitus!$A$2:$J$1705,8,FALSE),"-")</f>
        <v>-</v>
      </c>
      <c r="BA26" s="175" t="str">
        <f>IFERROR(VLOOKUP(C26,Merkittävyysluokitus!$A$2:$J$1705,9,FALSE),"-")</f>
        <v>-</v>
      </c>
      <c r="BB26" s="203" t="s">
        <v>4170</v>
      </c>
      <c r="BC26" s="203" t="str">
        <f t="shared" si="8"/>
        <v/>
      </c>
      <c r="BD26" s="39" t="str">
        <f t="shared" si="0"/>
        <v>punainen</v>
      </c>
      <c r="BE26" s="68" t="str">
        <f t="shared" si="1"/>
        <v>punainen</v>
      </c>
      <c r="BF26" s="68" t="str">
        <f t="shared" si="2"/>
        <v>punainen</v>
      </c>
      <c r="BG26" s="68" t="str">
        <f t="shared" si="3"/>
        <v>punainen</v>
      </c>
      <c r="BH26" s="208" t="str">
        <f t="shared" si="4"/>
        <v>punainen</v>
      </c>
      <c r="BI26" s="118"/>
      <c r="BJ26" s="39" t="str">
        <f>IF(F26="ei löydy","uusi tie",IF(E26=0,"tieosoite muuttunut",IF(E26=1,VLOOKUP(D26,'2015'!$F$12:$AL$1887,31,FALSE),"-")))</f>
        <v>punainen</v>
      </c>
      <c r="BK26" s="67" t="str">
        <f>IF(E26=1,VLOOKUP(D26,'2015'!$F$12:$AL$1887,32,FALSE),"-")</f>
        <v>punainen</v>
      </c>
      <c r="BL26" s="39" t="str">
        <f>IF(F26="ei löydy","uusi tie",IF(E26=0,"tieosoite muuttunut",IF(E26=1,VLOOKUP(D26,'2015'!$F$12:$AL$1887,33,FALSE),"-")))</f>
        <v>punainen</v>
      </c>
      <c r="BM26" s="39"/>
      <c r="BN26" s="217" t="str">
        <f>VLOOKUP(D26,'2015'!$F$12:$AL$1887,33,FALSE)</f>
        <v>punainen</v>
      </c>
      <c r="BO26" s="118"/>
      <c r="BP26" s="115"/>
      <c r="BQ26" s="30"/>
      <c r="BS26" s="5"/>
      <c r="BU26" s="36"/>
      <c r="BV26" s="30"/>
      <c r="BW26" s="21"/>
      <c r="BX26" t="str">
        <f>IF(E26=1,VLOOKUP(D26,'2015'!$F$12:$AX$1887,43,FALSE),"-")</f>
        <v>punainen</v>
      </c>
      <c r="BY26" t="str">
        <f>IF(E26=1,VLOOKUP(D26,'2015'!$F$12:$AX$1887,44,FALSE),"-")</f>
        <v>punainen</v>
      </c>
      <c r="BZ26" t="str">
        <f>IF(E26=1,VLOOKUP(D26,'2015'!$F$12:$AX$1887,45,FALSE),"-")</f>
        <v>punainen</v>
      </c>
      <c r="CA26" s="31"/>
      <c r="CB26" s="31"/>
      <c r="CC26" s="31"/>
      <c r="CD26" s="31"/>
      <c r="CE26" s="31"/>
      <c r="CO26" s="29"/>
      <c r="CP26" s="29"/>
    </row>
    <row r="27" spans="1:94" ht="15.75" thickBot="1" x14ac:dyDescent="0.3">
      <c r="A27" s="50"/>
      <c r="B27" s="50"/>
      <c r="C27" s="50" t="str">
        <f t="shared" si="5"/>
        <v>1_16_2327</v>
      </c>
      <c r="D27" s="51" t="str">
        <f t="shared" si="6"/>
        <v>1_16</v>
      </c>
      <c r="E27" s="224">
        <f>IFERROR(VLOOKUP(C27,'2015'!$C$12:$D$1887,2,FALSE),0)</f>
        <v>1</v>
      </c>
      <c r="F27" s="51">
        <f>IFERROR(K27-IFERROR(VLOOKUP(D27,'2015'!$F$12:$I$1887,4,FALSE),"ei löydy"),"ei löydy")</f>
        <v>0</v>
      </c>
      <c r="G27" s="224">
        <f>IFERROR(VLOOKUP(Työfile_2024!C27,Liikennemalli!$D$6:$G$1921,4,FALSE),0)</f>
        <v>1</v>
      </c>
      <c r="H27" s="225">
        <f>K27-IFERROR(VLOOKUP(Työfile_2024!D27,Liikennemalli!$C$6:$H$1921,6,FALSE),"ei löydy")</f>
        <v>0</v>
      </c>
      <c r="I27" s="80">
        <v>1</v>
      </c>
      <c r="J27" s="52">
        <v>16</v>
      </c>
      <c r="K27" s="52">
        <v>2327</v>
      </c>
      <c r="L27" s="53"/>
      <c r="M27" s="54"/>
      <c r="N27" s="54"/>
      <c r="O27" s="54"/>
      <c r="P27" s="54"/>
      <c r="Q27" s="55"/>
      <c r="R27" s="55"/>
      <c r="S27" s="55"/>
      <c r="T27" s="55"/>
      <c r="U27" s="52"/>
      <c r="V27" s="56">
        <v>13195</v>
      </c>
      <c r="W27" s="56">
        <v>1474</v>
      </c>
      <c r="X27" s="56">
        <v>12265</v>
      </c>
      <c r="Y27" s="56">
        <f>VLOOKUP(D27,Liikennemalli24!$D$2:$F$1804,2,FALSE)</f>
        <v>10735</v>
      </c>
      <c r="Z27" s="57">
        <f>VLOOKUP(D27,Liikennemalli24!$D$2:$F$1804,3,FALSE)</f>
        <v>0.93300000000000005</v>
      </c>
      <c r="AA27" s="178">
        <f>IF(G27=1,VLOOKUP(C27,Liikennemalli!$D$6:$H$1921,2,FALSE),0)</f>
        <v>0</v>
      </c>
      <c r="AB27" s="197">
        <f>IF(G27=1,VLOOKUP(C27,Liikennemalli!$D$6:$H$1921,3,FALSE),0)</f>
        <v>0</v>
      </c>
      <c r="AC27" s="134">
        <f>IF(E27=1,VLOOKUP(Työfile_2024!D27,'2015'!$F$12:$X$1887,18,FALSE),"-")</f>
        <v>12813</v>
      </c>
      <c r="AD27" s="127">
        <f>IF(E27=1,VLOOKUP(Työfile_2024!D27,'2015'!$F$12:$X$1887,19,FALSE),"-")</f>
        <v>0.99</v>
      </c>
      <c r="AI27" s="127">
        <f>IF(E27=1,VLOOKUP(Työfile_2024!D27,'2015'!$F$12:$AB$1887,20,FALSE),"-")</f>
        <v>0</v>
      </c>
      <c r="AJ27" s="127">
        <f>IF(E27=1,VLOOKUP(Työfile_2024!D27,'2015'!$F$12:$AB$1887,21,FALSE),"-")</f>
        <v>0</v>
      </c>
      <c r="AK27" s="127">
        <f>IF(E27=1,VLOOKUP(Työfile_2024!D27,'2015'!$F$12:$AB$1887,22,FALSE),"-")</f>
        <v>0</v>
      </c>
      <c r="AL27" s="127">
        <f>IF(E27=1,VLOOKUP(Työfile_2024!D27,'2015'!$F$12:$AB$1887,23,FALSE),"-")</f>
        <v>0</v>
      </c>
      <c r="AM27" s="56">
        <f>VLOOKUP(Työfile_2024!D27,Tmatkat_20km_tarkasteltava_verk!$C$2:$D$1804,2,FALSE)</f>
        <v>7076</v>
      </c>
      <c r="AN27" s="148">
        <f t="shared" si="7"/>
        <v>0.53626373626373625</v>
      </c>
      <c r="AO27" s="178">
        <f>IF(E27=1,VLOOKUP(Työfile_2024!D27,'2015'!$F$12:$AC$1887,24,FALSE),"-")</f>
        <v>3054</v>
      </c>
      <c r="AP27" s="52" t="str">
        <f>VLOOKUP(D27,Tarkasteltava_verkko_2024_harva!$E$2:$I$1804,5,FALSE)</f>
        <v>tiivis</v>
      </c>
      <c r="AQ27" s="52" t="str">
        <f>VLOOKUP(D27,Tarkasteltava_verkko_2024_harva!$E$2:$I$1804,4,FALSE)</f>
        <v>harva</v>
      </c>
      <c r="AR27" s="148">
        <v>0.15341641598624839</v>
      </c>
      <c r="AS27" s="170" t="str">
        <f>IFERROR(VLOOKUP(C27,'2015'!$C$12:$AG$1887,30,FALSE),"-")</f>
        <v/>
      </c>
      <c r="AT27" s="148">
        <v>0</v>
      </c>
      <c r="AU27" s="170">
        <f>IFERROR(VLOOKUP(C27,'2015'!$C$12:$AG$1887,31,FALSE),"-")</f>
        <v>0</v>
      </c>
      <c r="AV27" s="106"/>
      <c r="AW27" s="63" t="str">
        <f>IFERROR(VLOOKUP(C27,Merkittävyysluokitus!$A$2:$J$1705,10,FALSE),"-")</f>
        <v>-</v>
      </c>
      <c r="AX27" s="175" t="str">
        <f>IFERROR(VLOOKUP(C27,Merkittävyysluokitus!$A$2:$J$1705,6,FALSE),"-")</f>
        <v>-</v>
      </c>
      <c r="AY27" s="175" t="str">
        <f>IFERROR(VLOOKUP(C27,Merkittävyysluokitus!$A$2:$J$1705,7,FALSE),"-")</f>
        <v>-</v>
      </c>
      <c r="AZ27" s="175" t="str">
        <f>IFERROR(VLOOKUP(C27,Merkittävyysluokitus!$A$2:$J$1705,8,FALSE),"-")</f>
        <v>-</v>
      </c>
      <c r="BA27" s="175" t="str">
        <f>IFERROR(VLOOKUP(C27,Merkittävyysluokitus!$A$2:$J$1705,9,FALSE),"-")</f>
        <v>-</v>
      </c>
      <c r="BB27" s="203" t="s">
        <v>4170</v>
      </c>
      <c r="BC27" s="203" t="str">
        <f t="shared" si="8"/>
        <v/>
      </c>
      <c r="BD27" s="39" t="str">
        <f t="shared" si="0"/>
        <v>punainen</v>
      </c>
      <c r="BE27" s="68" t="str">
        <f t="shared" si="1"/>
        <v>punainen</v>
      </c>
      <c r="BF27" s="68" t="str">
        <f t="shared" si="2"/>
        <v>punainen</v>
      </c>
      <c r="BG27" s="68" t="str">
        <f t="shared" si="3"/>
        <v>punainen</v>
      </c>
      <c r="BH27" s="208" t="str">
        <f t="shared" si="4"/>
        <v>punainen</v>
      </c>
      <c r="BI27" s="118"/>
      <c r="BJ27" s="39" t="str">
        <f>IF(F27="ei löydy","uusi tie",IF(E27=0,"tieosoite muuttunut",IF(E27=1,VLOOKUP(D27,'2015'!$F$12:$AL$1887,31,FALSE),"-")))</f>
        <v>punainen</v>
      </c>
      <c r="BK27" s="67" t="str">
        <f>IF(E27=1,VLOOKUP(D27,'2015'!$F$12:$AL$1887,32,FALSE),"-")</f>
        <v>punainen</v>
      </c>
      <c r="BL27" s="39" t="str">
        <f>IF(F27="ei löydy","uusi tie",IF(E27=0,"tieosoite muuttunut",IF(E27=1,VLOOKUP(D27,'2015'!$F$12:$AL$1887,33,FALSE),"-")))</f>
        <v>punainen</v>
      </c>
      <c r="BM27" s="39"/>
      <c r="BN27" s="217" t="str">
        <f>VLOOKUP(D27,'2015'!$F$12:$AL$1887,33,FALSE)</f>
        <v>punainen</v>
      </c>
      <c r="BO27" s="118"/>
      <c r="BP27" s="115"/>
      <c r="BQ27" s="30"/>
      <c r="BS27" s="5"/>
      <c r="BU27" s="36"/>
      <c r="BV27" s="30"/>
      <c r="BW27" s="21"/>
      <c r="BX27" t="str">
        <f>IF(E27=1,VLOOKUP(D27,'2015'!$F$12:$AX$1887,43,FALSE),"-")</f>
        <v>punainen</v>
      </c>
      <c r="BY27" t="str">
        <f>IF(E27=1,VLOOKUP(D27,'2015'!$F$12:$AX$1887,44,FALSE),"-")</f>
        <v>punainen</v>
      </c>
      <c r="BZ27" t="str">
        <f>IF(E27=1,VLOOKUP(D27,'2015'!$F$12:$AX$1887,45,FALSE),"-")</f>
        <v>punainen</v>
      </c>
      <c r="CA27" s="31"/>
      <c r="CB27" s="31"/>
      <c r="CC27" s="31"/>
      <c r="CD27" s="31"/>
      <c r="CE27" s="31"/>
      <c r="CO27" s="29"/>
      <c r="CP27" s="29"/>
    </row>
    <row r="28" spans="1:94" ht="15.75" thickBot="1" x14ac:dyDescent="0.3">
      <c r="A28" s="50"/>
      <c r="B28" s="50"/>
      <c r="C28" s="50" t="str">
        <f t="shared" si="5"/>
        <v>2_1_4730</v>
      </c>
      <c r="D28" s="51" t="str">
        <f t="shared" si="6"/>
        <v>2_1</v>
      </c>
      <c r="E28" s="224">
        <f>IFERROR(VLOOKUP(C28,'2015'!$C$12:$D$1887,2,FALSE),0)</f>
        <v>1</v>
      </c>
      <c r="F28" s="51">
        <f>IFERROR(K28-IFERROR(VLOOKUP(D28,'2015'!$F$12:$I$1887,4,FALSE),"ei löydy"),"ei löydy")</f>
        <v>0</v>
      </c>
      <c r="G28" s="224">
        <f>IFERROR(VLOOKUP(Työfile_2024!C28,Liikennemalli!$D$6:$G$1921,4,FALSE),0)</f>
        <v>1</v>
      </c>
      <c r="H28" s="225">
        <f>K28-IFERROR(VLOOKUP(Työfile_2024!D28,Liikennemalli!$C$6:$H$1921,6,FALSE),"ei löydy")</f>
        <v>0</v>
      </c>
      <c r="I28" s="80">
        <v>2</v>
      </c>
      <c r="J28" s="52">
        <v>1</v>
      </c>
      <c r="K28" s="52">
        <v>4730</v>
      </c>
      <c r="L28" s="53"/>
      <c r="M28" s="54"/>
      <c r="N28" s="54"/>
      <c r="O28" s="54"/>
      <c r="P28" s="54"/>
      <c r="Q28" s="55"/>
      <c r="R28" s="55"/>
      <c r="S28" s="55"/>
      <c r="T28" s="55"/>
      <c r="U28" s="52"/>
      <c r="V28" s="56">
        <v>14065</v>
      </c>
      <c r="W28" s="56">
        <v>695</v>
      </c>
      <c r="X28" s="56">
        <v>15112</v>
      </c>
      <c r="Y28" s="56">
        <f>VLOOKUP(D28,Liikennemalli24!$D$2:$F$1804,2,FALSE)</f>
        <v>5060</v>
      </c>
      <c r="Z28" s="57">
        <f>VLOOKUP(D28,Liikennemalli24!$D$2:$F$1804,3,FALSE)</f>
        <v>0.65600000000000003</v>
      </c>
      <c r="AA28" s="178">
        <f>IF(G28=1,VLOOKUP(C28,Liikennemalli!$D$6:$H$1921,2,FALSE),0)</f>
        <v>9185.8194948632445</v>
      </c>
      <c r="AB28" s="197">
        <f>IF(G28=1,VLOOKUP(C28,Liikennemalli!$D$6:$H$1921,3,FALSE),0)</f>
        <v>0.87976875960401302</v>
      </c>
      <c r="AC28" s="134">
        <f>IF(E28=1,VLOOKUP(Työfile_2024!D28,'2015'!$F$12:$X$1887,18,FALSE),"-")</f>
        <v>8381</v>
      </c>
      <c r="AD28" s="127">
        <f>IF(E28=1,VLOOKUP(Työfile_2024!D28,'2015'!$F$12:$X$1887,19,FALSE),"-")</f>
        <v>0.73</v>
      </c>
      <c r="AI28" s="127">
        <f>IF(E28=1,VLOOKUP(Työfile_2024!D28,'2015'!$F$12:$AB$1887,20,FALSE),"-")</f>
        <v>0</v>
      </c>
      <c r="AJ28" s="127">
        <f>IF(E28=1,VLOOKUP(Työfile_2024!D28,'2015'!$F$12:$AB$1887,21,FALSE),"-")</f>
        <v>0</v>
      </c>
      <c r="AK28" s="127">
        <f>IF(E28=1,VLOOKUP(Työfile_2024!D28,'2015'!$F$12:$AB$1887,22,FALSE),"-")</f>
        <v>0</v>
      </c>
      <c r="AL28" s="127">
        <f>IF(E28=1,VLOOKUP(Työfile_2024!D28,'2015'!$F$12:$AB$1887,23,FALSE),"-")</f>
        <v>0</v>
      </c>
      <c r="AM28" s="56">
        <f>VLOOKUP(Työfile_2024!D28,Tmatkat_20km_tarkasteltava_verk!$C$2:$D$1804,2,FALSE)</f>
        <v>7982</v>
      </c>
      <c r="AN28" s="148">
        <f t="shared" si="7"/>
        <v>0.56750799857803058</v>
      </c>
      <c r="AO28" s="178">
        <f>IF(E28=1,VLOOKUP(Työfile_2024!D28,'2015'!$F$12:$AC$1887,24,FALSE),"-")</f>
        <v>4994</v>
      </c>
      <c r="AP28" s="52" t="str">
        <f>VLOOKUP(D28,Tarkasteltava_verkko_2024_harva!$E$2:$I$1804,5,FALSE)</f>
        <v>tiivis</v>
      </c>
      <c r="AQ28" s="52" t="str">
        <f>VLOOKUP(D28,Tarkasteltava_verkko_2024_harva!$E$2:$I$1804,4,FALSE)</f>
        <v>harva</v>
      </c>
      <c r="AR28" s="148">
        <v>0.13657505285412261</v>
      </c>
      <c r="AS28" s="170" t="str">
        <f>IFERROR(VLOOKUP(C28,'2015'!$C$12:$AG$1887,30,FALSE),"-")</f>
        <v/>
      </c>
      <c r="AT28" s="148">
        <v>0.43023255813953487</v>
      </c>
      <c r="AU28" s="170">
        <f>IFERROR(VLOOKUP(C28,'2015'!$C$12:$AG$1887,31,FALSE),"-")</f>
        <v>0</v>
      </c>
      <c r="AV28" s="106"/>
      <c r="AW28" s="63">
        <f>IFERROR(VLOOKUP(C28,Merkittävyysluokitus!$A$2:$J$1705,10,FALSE),"-")</f>
        <v>2</v>
      </c>
      <c r="AX28" s="175">
        <f>IFERROR(VLOOKUP(C28,Merkittävyysluokitus!$A$2:$J$1705,6,FALSE),"-")</f>
        <v>12.548219178082192</v>
      </c>
      <c r="AY28" s="175">
        <f>IFERROR(VLOOKUP(C28,Merkittävyysluokitus!$A$2:$J$1705,7,FALSE),"-")</f>
        <v>5</v>
      </c>
      <c r="AZ28" s="175">
        <f>IFERROR(VLOOKUP(C28,Merkittävyysluokitus!$A$2:$J$1705,8,FALSE),"-")</f>
        <v>5.2148858447488582</v>
      </c>
      <c r="BA28" s="175">
        <f>IFERROR(VLOOKUP(C28,Merkittävyysluokitus!$A$2:$J$1705,9,FALSE),"-")</f>
        <v>2.333333333333333</v>
      </c>
      <c r="BB28" s="203" t="s">
        <v>4170</v>
      </c>
      <c r="BC28" s="203" t="str">
        <f t="shared" si="8"/>
        <v/>
      </c>
      <c r="BD28" s="39" t="str">
        <f t="shared" si="0"/>
        <v>punainen</v>
      </c>
      <c r="BE28" s="68" t="str">
        <f t="shared" si="1"/>
        <v>punainen</v>
      </c>
      <c r="BF28" s="68" t="str">
        <f t="shared" si="2"/>
        <v>punainen</v>
      </c>
      <c r="BG28" s="68" t="str">
        <f t="shared" si="3"/>
        <v>punainen</v>
      </c>
      <c r="BH28" s="208" t="str">
        <f t="shared" si="4"/>
        <v>punainen</v>
      </c>
      <c r="BI28" s="118"/>
      <c r="BJ28" s="39" t="str">
        <f>IF(F28="ei löydy","uusi tie",IF(E28=0,"tieosoite muuttunut",IF(E28=1,VLOOKUP(D28,'2015'!$F$12:$AL$1887,31,FALSE),"-")))</f>
        <v>punainen</v>
      </c>
      <c r="BK28" s="67" t="str">
        <f>IF(E28=1,VLOOKUP(D28,'2015'!$F$12:$AL$1887,32,FALSE),"-")</f>
        <v>punainen</v>
      </c>
      <c r="BL28" s="39" t="str">
        <f>IF(F28="ei löydy","uusi tie",IF(E28=0,"tieosoite muuttunut",IF(E28=1,VLOOKUP(D28,'2015'!$F$12:$AL$1887,33,FALSE),"-")))</f>
        <v>punainen</v>
      </c>
      <c r="BM28" s="39"/>
      <c r="BN28" s="217" t="str">
        <f>VLOOKUP(D28,'2015'!$F$12:$AL$1887,33,FALSE)</f>
        <v>punainen</v>
      </c>
      <c r="BO28" s="118"/>
      <c r="BP28" s="115"/>
      <c r="BQ28" s="30"/>
      <c r="BS28" s="5"/>
      <c r="BU28" s="36"/>
      <c r="BV28" s="30"/>
      <c r="BW28" s="21"/>
      <c r="BX28" t="str">
        <f>IF(E28=1,VLOOKUP(D28,'2015'!$F$12:$AX$1887,43,FALSE),"-")</f>
        <v>punainen</v>
      </c>
      <c r="BY28" t="str">
        <f>IF(E28=1,VLOOKUP(D28,'2015'!$F$12:$AX$1887,44,FALSE),"-")</f>
        <v>punainen</v>
      </c>
      <c r="BZ28" t="str">
        <f>IF(E28=1,VLOOKUP(D28,'2015'!$F$12:$AX$1887,45,FALSE),"-")</f>
        <v>punainen</v>
      </c>
      <c r="CA28" s="31"/>
      <c r="CB28" s="31"/>
      <c r="CC28" s="31"/>
      <c r="CD28" s="31"/>
      <c r="CE28" s="31"/>
      <c r="CO28" s="29"/>
      <c r="CP28" s="29"/>
    </row>
    <row r="29" spans="1:94" ht="15.75" thickBot="1" x14ac:dyDescent="0.3">
      <c r="A29" s="50"/>
      <c r="B29" s="50"/>
      <c r="C29" s="50" t="str">
        <f t="shared" si="5"/>
        <v>2_2_2186</v>
      </c>
      <c r="D29" s="51" t="str">
        <f t="shared" si="6"/>
        <v>2_2</v>
      </c>
      <c r="E29" s="224">
        <f>IFERROR(VLOOKUP(C29,'2015'!$C$12:$D$1887,2,FALSE),0)</f>
        <v>1</v>
      </c>
      <c r="F29" s="51">
        <f>IFERROR(K29-IFERROR(VLOOKUP(D29,'2015'!$F$12:$I$1887,4,FALSE),"ei löydy"),"ei löydy")</f>
        <v>0</v>
      </c>
      <c r="G29" s="224">
        <f>IFERROR(VLOOKUP(Työfile_2024!C29,Liikennemalli!$D$6:$G$1921,4,FALSE),0)</f>
        <v>1</v>
      </c>
      <c r="H29" s="225">
        <f>K29-IFERROR(VLOOKUP(Työfile_2024!D29,Liikennemalli!$C$6:$H$1921,6,FALSE),"ei löydy")</f>
        <v>0</v>
      </c>
      <c r="I29" s="80">
        <v>2</v>
      </c>
      <c r="J29" s="52">
        <v>2</v>
      </c>
      <c r="K29" s="52">
        <v>2186</v>
      </c>
      <c r="L29" s="53"/>
      <c r="M29" s="54"/>
      <c r="N29" s="54"/>
      <c r="O29" s="54"/>
      <c r="P29" s="54"/>
      <c r="Q29" s="55"/>
      <c r="R29" s="55"/>
      <c r="S29" s="55"/>
      <c r="T29" s="55"/>
      <c r="U29" s="52"/>
      <c r="V29" s="56">
        <v>10965</v>
      </c>
      <c r="W29" s="56">
        <v>704</v>
      </c>
      <c r="X29" s="56">
        <v>11401</v>
      </c>
      <c r="Y29" s="56">
        <f>VLOOKUP(D29,Liikennemalli24!$D$2:$F$1804,2,FALSE)</f>
        <v>2704</v>
      </c>
      <c r="Z29" s="57">
        <f>VLOOKUP(D29,Liikennemalli24!$D$2:$F$1804,3,FALSE)</f>
        <v>0.48399999999999999</v>
      </c>
      <c r="AA29" s="178">
        <f>IF(G29=1,VLOOKUP(C29,Liikennemalli!$D$6:$H$1921,2,FALSE),0)</f>
        <v>154.58243413720001</v>
      </c>
      <c r="AB29" s="197">
        <f>IF(G29=1,VLOOKUP(C29,Liikennemalli!$D$6:$H$1921,3,FALSE),0)</f>
        <v>0.15358597909480901</v>
      </c>
      <c r="AC29" s="134">
        <f>IF(E29=1,VLOOKUP(Työfile_2024!D29,'2015'!$F$12:$X$1887,18,FALSE),"-")</f>
        <v>9505</v>
      </c>
      <c r="AD29" s="127">
        <f>IF(E29=1,VLOOKUP(Työfile_2024!D29,'2015'!$F$12:$X$1887,19,FALSE),"-")</f>
        <v>0.75</v>
      </c>
      <c r="AI29" s="127">
        <f>IF(E29=1,VLOOKUP(Työfile_2024!D29,'2015'!$F$12:$AB$1887,20,FALSE),"-")</f>
        <v>0</v>
      </c>
      <c r="AJ29" s="127">
        <f>IF(E29=1,VLOOKUP(Työfile_2024!D29,'2015'!$F$12:$AB$1887,21,FALSE),"-")</f>
        <v>0</v>
      </c>
      <c r="AK29" s="127">
        <f>IF(E29=1,VLOOKUP(Työfile_2024!D29,'2015'!$F$12:$AB$1887,22,FALSE),"-")</f>
        <v>0</v>
      </c>
      <c r="AL29" s="127">
        <f>IF(E29=1,VLOOKUP(Työfile_2024!D29,'2015'!$F$12:$AB$1887,23,FALSE),"-")</f>
        <v>0</v>
      </c>
      <c r="AM29" s="56">
        <f>VLOOKUP(Työfile_2024!D29,Tmatkat_20km_tarkasteltava_verk!$C$2:$D$1804,2,FALSE)</f>
        <v>5366</v>
      </c>
      <c r="AN29" s="148">
        <f t="shared" si="7"/>
        <v>0.48937528499772004</v>
      </c>
      <c r="AO29" s="178">
        <f>IF(E29=1,VLOOKUP(Työfile_2024!D29,'2015'!$F$12:$AC$1887,24,FALSE),"-")</f>
        <v>1133</v>
      </c>
      <c r="AP29" s="52" t="str">
        <f>VLOOKUP(D29,Tarkasteltava_verkko_2024_harva!$E$2:$I$1804,5,FALSE)</f>
        <v>tiivis</v>
      </c>
      <c r="AQ29" s="52" t="str">
        <f>VLOOKUP(D29,Tarkasteltava_verkko_2024_harva!$E$2:$I$1804,4,FALSE)</f>
        <v>harva</v>
      </c>
      <c r="AR29" s="148">
        <v>0.99313815187557186</v>
      </c>
      <c r="AS29" s="170" t="str">
        <f>IFERROR(VLOOKUP(C29,'2015'!$C$12:$AG$1887,30,FALSE),"-")</f>
        <v>Kyllä</v>
      </c>
      <c r="AT29" s="148">
        <v>0.99313815187557186</v>
      </c>
      <c r="AU29" s="170" t="str">
        <f>IFERROR(VLOOKUP(C29,'2015'!$C$12:$AG$1887,31,FALSE),"-")</f>
        <v>Kyllä</v>
      </c>
      <c r="AV29" s="106"/>
      <c r="AW29" s="63">
        <f>IFERROR(VLOOKUP(C29,Merkittävyysluokitus!$A$2:$J$1705,10,FALSE),"-")</f>
        <v>3</v>
      </c>
      <c r="AX29" s="175">
        <f>IFERROR(VLOOKUP(C29,Merkittävyysluokitus!$A$2:$J$1705,6,FALSE),"-")</f>
        <v>9.7161643835616438</v>
      </c>
      <c r="AY29" s="175">
        <f>IFERROR(VLOOKUP(C29,Merkittävyysluokitus!$A$2:$J$1705,7,FALSE),"-")</f>
        <v>5</v>
      </c>
      <c r="AZ29" s="175">
        <f>IFERROR(VLOOKUP(C29,Merkittävyysluokitus!$A$2:$J$1705,8,FALSE),"-")</f>
        <v>2.7161643835616438</v>
      </c>
      <c r="BA29" s="175">
        <f>IFERROR(VLOOKUP(C29,Merkittävyysluokitus!$A$2:$J$1705,9,FALSE),"-")</f>
        <v>2</v>
      </c>
      <c r="BB29" s="203" t="s">
        <v>4170</v>
      </c>
      <c r="BC29" s="203" t="str">
        <f t="shared" si="8"/>
        <v/>
      </c>
      <c r="BD29" s="39" t="str">
        <f t="shared" si="0"/>
        <v>punainen</v>
      </c>
      <c r="BE29" s="68" t="str">
        <f t="shared" si="1"/>
        <v>musta</v>
      </c>
      <c r="BF29" s="68" t="str">
        <f t="shared" si="2"/>
        <v>punainen</v>
      </c>
      <c r="BG29" s="68" t="str">
        <f t="shared" si="3"/>
        <v>punainen</v>
      </c>
      <c r="BH29" s="208" t="str">
        <f t="shared" si="4"/>
        <v>musta</v>
      </c>
      <c r="BI29" s="118"/>
      <c r="BJ29" s="39" t="str">
        <f>IF(F29="ei löydy","uusi tie",IF(E29=0,"tieosoite muuttunut",IF(E29=1,VLOOKUP(D29,'2015'!$F$12:$AL$1887,31,FALSE),"-")))</f>
        <v>punainen</v>
      </c>
      <c r="BK29" s="67" t="str">
        <f>IF(E29=1,VLOOKUP(D29,'2015'!$F$12:$AL$1887,32,FALSE),"-")</f>
        <v>punainen</v>
      </c>
      <c r="BL29" s="39" t="str">
        <f>IF(F29="ei löydy","uusi tie",IF(E29=0,"tieosoite muuttunut",IF(E29=1,VLOOKUP(D29,'2015'!$F$12:$AL$1887,33,FALSE),"-")))</f>
        <v>punainen</v>
      </c>
      <c r="BM29" s="39"/>
      <c r="BN29" s="217" t="str">
        <f>VLOOKUP(D29,'2015'!$F$12:$AL$1887,33,FALSE)</f>
        <v>punainen</v>
      </c>
      <c r="BO29" s="118"/>
      <c r="BP29" s="115"/>
      <c r="BQ29" s="30"/>
      <c r="BS29" s="5"/>
      <c r="BU29" s="36"/>
      <c r="BV29" s="30"/>
      <c r="BW29" s="21"/>
      <c r="BX29" t="str">
        <f>IF(E29=1,VLOOKUP(D29,'2015'!$F$12:$AX$1887,43,FALSE),"-")</f>
        <v>punainen</v>
      </c>
      <c r="BY29" t="str">
        <f>IF(E29=1,VLOOKUP(D29,'2015'!$F$12:$AX$1887,44,FALSE),"-")</f>
        <v>punainen</v>
      </c>
      <c r="BZ29" t="str">
        <f>IF(E29=1,VLOOKUP(D29,'2015'!$F$12:$AX$1887,45,FALSE),"-")</f>
        <v>punainen</v>
      </c>
      <c r="CA29" s="31"/>
      <c r="CB29" s="31"/>
      <c r="CC29" s="31"/>
      <c r="CD29" s="31"/>
      <c r="CE29" s="31"/>
      <c r="CO29" s="29"/>
      <c r="CP29" s="29"/>
    </row>
    <row r="30" spans="1:94" ht="15.75" thickBot="1" x14ac:dyDescent="0.3">
      <c r="A30" s="50"/>
      <c r="B30" s="50"/>
      <c r="C30" s="50" t="str">
        <f t="shared" si="5"/>
        <v>2_3_3022</v>
      </c>
      <c r="D30" s="51" t="str">
        <f t="shared" si="6"/>
        <v>2_3</v>
      </c>
      <c r="E30" s="224">
        <f>IFERROR(VLOOKUP(C30,'2015'!$C$12:$D$1887,2,FALSE),0)</f>
        <v>1</v>
      </c>
      <c r="F30" s="51">
        <f>IFERROR(K30-IFERROR(VLOOKUP(D30,'2015'!$F$12:$I$1887,4,FALSE),"ei löydy"),"ei löydy")</f>
        <v>0</v>
      </c>
      <c r="G30" s="224">
        <f>IFERROR(VLOOKUP(Työfile_2024!C30,Liikennemalli!$D$6:$G$1921,4,FALSE),0)</f>
        <v>1</v>
      </c>
      <c r="H30" s="225">
        <f>K30-IFERROR(VLOOKUP(Työfile_2024!D30,Liikennemalli!$C$6:$H$1921,6,FALSE),"ei löydy")</f>
        <v>0</v>
      </c>
      <c r="I30" s="80">
        <v>2</v>
      </c>
      <c r="J30" s="52">
        <v>3</v>
      </c>
      <c r="K30" s="52">
        <v>3022</v>
      </c>
      <c r="L30" s="53"/>
      <c r="M30" s="54"/>
      <c r="N30" s="54"/>
      <c r="O30" s="54"/>
      <c r="P30" s="54"/>
      <c r="Q30" s="55"/>
      <c r="R30" s="55"/>
      <c r="S30" s="55"/>
      <c r="T30" s="55"/>
      <c r="U30" s="52"/>
      <c r="V30" s="56">
        <v>11484</v>
      </c>
      <c r="W30" s="56">
        <v>742</v>
      </c>
      <c r="X30" s="56">
        <v>12130</v>
      </c>
      <c r="Y30" s="56">
        <f>VLOOKUP(D30,Liikennemalli24!$D$2:$F$1804,2,FALSE)</f>
        <v>4073</v>
      </c>
      <c r="Z30" s="57">
        <f>VLOOKUP(D30,Liikennemalli24!$D$2:$F$1804,3,FALSE)</f>
        <v>0.52300000000000002</v>
      </c>
      <c r="AA30" s="178">
        <f>IF(G30=1,VLOOKUP(C30,Liikennemalli!$D$6:$H$1921,2,FALSE),0)</f>
        <v>4683.3932983547702</v>
      </c>
      <c r="AB30" s="197">
        <f>IF(G30=1,VLOOKUP(C30,Liikennemalli!$D$6:$H$1921,3,FALSE),0)</f>
        <v>0.64408689466204305</v>
      </c>
      <c r="AC30" s="134">
        <f>IF(E30=1,VLOOKUP(Työfile_2024!D30,'2015'!$F$12:$X$1887,18,FALSE),"-")</f>
        <v>7905</v>
      </c>
      <c r="AD30" s="127">
        <f>IF(E30=1,VLOOKUP(Työfile_2024!D30,'2015'!$F$12:$X$1887,19,FALSE),"-")</f>
        <v>0.74</v>
      </c>
      <c r="AI30" s="127">
        <f>IF(E30=1,VLOOKUP(Työfile_2024!D30,'2015'!$F$12:$AB$1887,20,FALSE),"-")</f>
        <v>0</v>
      </c>
      <c r="AJ30" s="127">
        <f>IF(E30=1,VLOOKUP(Työfile_2024!D30,'2015'!$F$12:$AB$1887,21,FALSE),"-")</f>
        <v>0</v>
      </c>
      <c r="AK30" s="127">
        <f>IF(E30=1,VLOOKUP(Työfile_2024!D30,'2015'!$F$12:$AB$1887,22,FALSE),"-")</f>
        <v>0</v>
      </c>
      <c r="AL30" s="127">
        <f>IF(E30=1,VLOOKUP(Työfile_2024!D30,'2015'!$F$12:$AB$1887,23,FALSE),"-")</f>
        <v>0</v>
      </c>
      <c r="AM30" s="56">
        <f>VLOOKUP(Työfile_2024!D30,Tmatkat_20km_tarkasteltava_verk!$C$2:$D$1804,2,FALSE)</f>
        <v>5327</v>
      </c>
      <c r="AN30" s="148">
        <f t="shared" si="7"/>
        <v>0.46386276558690354</v>
      </c>
      <c r="AO30" s="178">
        <f>IF(E30=1,VLOOKUP(Työfile_2024!D30,'2015'!$F$12:$AC$1887,24,FALSE),"-")</f>
        <v>1475</v>
      </c>
      <c r="AP30" s="52" t="str">
        <f>VLOOKUP(D30,Tarkasteltava_verkko_2024_harva!$E$2:$I$1804,5,FALSE)</f>
        <v>tiivis</v>
      </c>
      <c r="AQ30" s="52" t="str">
        <f>VLOOKUP(D30,Tarkasteltava_verkko_2024_harva!$E$2:$I$1804,4,FALSE)</f>
        <v>harva</v>
      </c>
      <c r="AR30" s="148">
        <v>0.2872270019854401</v>
      </c>
      <c r="AS30" s="170" t="str">
        <f>IFERROR(VLOOKUP(C30,'2015'!$C$12:$AG$1887,30,FALSE),"-")</f>
        <v/>
      </c>
      <c r="AT30" s="148">
        <v>0.17372600926538717</v>
      </c>
      <c r="AU30" s="170">
        <f>IFERROR(VLOOKUP(C30,'2015'!$C$12:$AG$1887,31,FALSE),"-")</f>
        <v>0</v>
      </c>
      <c r="AV30" s="106"/>
      <c r="AW30" s="63">
        <f>IFERROR(VLOOKUP(C30,Merkittävyysluokitus!$A$2:$J$1705,10,FALSE),"-")</f>
        <v>3</v>
      </c>
      <c r="AX30" s="175">
        <f>IFERROR(VLOOKUP(C30,Merkittävyysluokitus!$A$2:$J$1705,6,FALSE),"-")</f>
        <v>10.354764079147641</v>
      </c>
      <c r="AY30" s="175">
        <f>IFERROR(VLOOKUP(C30,Merkittävyysluokitus!$A$2:$J$1705,7,FALSE),"-")</f>
        <v>5</v>
      </c>
      <c r="AZ30" s="175">
        <f>IFERROR(VLOOKUP(C30,Merkittävyysluokitus!$A$2:$J$1705,8,FALSE),"-")</f>
        <v>3.6880974124809738</v>
      </c>
      <c r="BA30" s="175">
        <f>IFERROR(VLOOKUP(C30,Merkittävyysluokitus!$A$2:$J$1705,9,FALSE),"-")</f>
        <v>1.6666666666666665</v>
      </c>
      <c r="BB30" s="203" t="s">
        <v>4170</v>
      </c>
      <c r="BC30" s="203" t="str">
        <f t="shared" si="8"/>
        <v/>
      </c>
      <c r="BD30" s="39" t="str">
        <f t="shared" si="0"/>
        <v>punainen</v>
      </c>
      <c r="BE30" s="68" t="str">
        <f t="shared" si="1"/>
        <v>musta</v>
      </c>
      <c r="BF30" s="68" t="str">
        <f t="shared" si="2"/>
        <v>punainen</v>
      </c>
      <c r="BG30" s="68" t="str">
        <f t="shared" si="3"/>
        <v>punainen</v>
      </c>
      <c r="BH30" s="208" t="str">
        <f t="shared" si="4"/>
        <v>punainen</v>
      </c>
      <c r="BI30" s="117"/>
      <c r="BJ30" s="39" t="str">
        <f>IF(F30="ei löydy","uusi tie",IF(E30=0,"tieosoite muuttunut",IF(E30=1,VLOOKUP(D30,'2015'!$F$12:$AL$1887,31,FALSE),"-")))</f>
        <v>punainen</v>
      </c>
      <c r="BK30" s="67" t="str">
        <f>IF(E30=1,VLOOKUP(D30,'2015'!$F$12:$AL$1887,32,FALSE),"-")</f>
        <v>punainen</v>
      </c>
      <c r="BL30" s="39" t="str">
        <f>IF(F30="ei löydy","uusi tie",IF(E30=0,"tieosoite muuttunut",IF(E30=1,VLOOKUP(D30,'2015'!$F$12:$AL$1887,33,FALSE),"-")))</f>
        <v>punainen</v>
      </c>
      <c r="BM30" s="39"/>
      <c r="BN30" s="217" t="str">
        <f>VLOOKUP(D30,'2015'!$F$12:$AL$1887,33,FALSE)</f>
        <v>punainen</v>
      </c>
      <c r="BO30" s="117"/>
      <c r="BP30" s="115"/>
      <c r="BQ30" s="30"/>
      <c r="BS30" s="5"/>
      <c r="BU30" s="35"/>
      <c r="BV30" s="30"/>
      <c r="BW30" s="20"/>
      <c r="BX30" t="str">
        <f>IF(E30=1,VLOOKUP(D30,'2015'!$F$12:$AX$1887,43,FALSE),"-")</f>
        <v>punainen</v>
      </c>
      <c r="BY30" t="str">
        <f>IF(E30=1,VLOOKUP(D30,'2015'!$F$12:$AX$1887,44,FALSE),"-")</f>
        <v>punainen</v>
      </c>
      <c r="BZ30" t="str">
        <f>IF(E30=1,VLOOKUP(D30,'2015'!$F$12:$AX$1887,45,FALSE),"-")</f>
        <v>punainen</v>
      </c>
      <c r="CA30" s="31"/>
      <c r="CB30" s="31"/>
      <c r="CC30" s="31"/>
      <c r="CD30" s="31"/>
      <c r="CE30" s="31"/>
      <c r="CO30" s="29"/>
      <c r="CP30" s="29"/>
    </row>
    <row r="31" spans="1:94" ht="15.75" thickBot="1" x14ac:dyDescent="0.3">
      <c r="A31" s="50"/>
      <c r="B31" s="50"/>
      <c r="C31" s="50" t="str">
        <f t="shared" si="5"/>
        <v>2_4_4240</v>
      </c>
      <c r="D31" s="51" t="str">
        <f t="shared" si="6"/>
        <v>2_4</v>
      </c>
      <c r="E31" s="224">
        <f>IFERROR(VLOOKUP(C31,'2015'!$C$12:$D$1887,2,FALSE),0)</f>
        <v>1</v>
      </c>
      <c r="F31" s="51">
        <f>IFERROR(K31-IFERROR(VLOOKUP(D31,'2015'!$F$12:$I$1887,4,FALSE),"ei löydy"),"ei löydy")</f>
        <v>0</v>
      </c>
      <c r="G31" s="224">
        <f>IFERROR(VLOOKUP(Työfile_2024!C31,Liikennemalli!$D$6:$G$1921,4,FALSE),0)</f>
        <v>1</v>
      </c>
      <c r="H31" s="225">
        <f>K31-IFERROR(VLOOKUP(Työfile_2024!D31,Liikennemalli!$C$6:$H$1921,6,FALSE),"ei löydy")</f>
        <v>0</v>
      </c>
      <c r="I31" s="80">
        <v>2</v>
      </c>
      <c r="J31" s="52">
        <v>4</v>
      </c>
      <c r="K31" s="52">
        <v>4240</v>
      </c>
      <c r="L31" s="53"/>
      <c r="M31" s="54"/>
      <c r="N31" s="54"/>
      <c r="O31" s="54"/>
      <c r="P31" s="54"/>
      <c r="Q31" s="55"/>
      <c r="R31" s="55"/>
      <c r="S31" s="55"/>
      <c r="T31" s="55"/>
      <c r="U31" s="52"/>
      <c r="V31" s="56">
        <v>11216.92641509434</v>
      </c>
      <c r="W31" s="56">
        <v>725.49976415094341</v>
      </c>
      <c r="X31" s="56">
        <v>11828.39103773585</v>
      </c>
      <c r="Y31" s="56">
        <f>VLOOKUP(D31,Liikennemalli24!$D$2:$F$1804,2,FALSE)</f>
        <v>2533</v>
      </c>
      <c r="Z31" s="57">
        <f>VLOOKUP(D31,Liikennemalli24!$D$2:$F$1804,3,FALSE)</f>
        <v>0.47699999999999998</v>
      </c>
      <c r="AA31" s="178">
        <f>IF(G31=1,VLOOKUP(C31,Liikennemalli!$D$6:$H$1921,2,FALSE),0)</f>
        <v>4313.4840239384703</v>
      </c>
      <c r="AB31" s="197">
        <f>IF(G31=1,VLOOKUP(C31,Liikennemalli!$D$6:$H$1921,3,FALSE),0)</f>
        <v>0.64931337028776703</v>
      </c>
      <c r="AC31" s="134">
        <f>IF(E31=1,VLOOKUP(Työfile_2024!D31,'2015'!$F$12:$X$1887,18,FALSE),"-")</f>
        <v>7227</v>
      </c>
      <c r="AD31" s="127">
        <f>IF(E31=1,VLOOKUP(Työfile_2024!D31,'2015'!$F$12:$X$1887,19,FALSE),"-")</f>
        <v>0.74</v>
      </c>
      <c r="AI31" s="127">
        <f>IF(E31=1,VLOOKUP(Työfile_2024!D31,'2015'!$F$12:$AB$1887,20,FALSE),"-")</f>
        <v>0</v>
      </c>
      <c r="AJ31" s="127">
        <f>IF(E31=1,VLOOKUP(Työfile_2024!D31,'2015'!$F$12:$AB$1887,21,FALSE),"-")</f>
        <v>0</v>
      </c>
      <c r="AK31" s="127">
        <f>IF(E31=1,VLOOKUP(Työfile_2024!D31,'2015'!$F$12:$AB$1887,22,FALSE),"-")</f>
        <v>0</v>
      </c>
      <c r="AL31" s="127">
        <f>IF(E31=1,VLOOKUP(Työfile_2024!D31,'2015'!$F$12:$AB$1887,23,FALSE),"-")</f>
        <v>0</v>
      </c>
      <c r="AM31" s="56">
        <f>VLOOKUP(Työfile_2024!D31,Tmatkat_20km_tarkasteltava_verk!$C$2:$D$1804,2,FALSE)</f>
        <v>3916</v>
      </c>
      <c r="AN31" s="148">
        <f t="shared" si="7"/>
        <v>0.34911524379176956</v>
      </c>
      <c r="AO31" s="178">
        <f>IF(E31=1,VLOOKUP(Työfile_2024!D31,'2015'!$F$12:$AC$1887,24,FALSE),"-")</f>
        <v>1395</v>
      </c>
      <c r="AP31" s="52" t="str">
        <f>VLOOKUP(D31,Tarkasteltava_verkko_2024_harva!$E$2:$I$1804,5,FALSE)</f>
        <v>tiivis</v>
      </c>
      <c r="AQ31" s="52" t="str">
        <f>VLOOKUP(D31,Tarkasteltava_verkko_2024_harva!$E$2:$I$1804,4,FALSE)</f>
        <v>harva</v>
      </c>
      <c r="AR31" s="148">
        <v>0.28561320754716979</v>
      </c>
      <c r="AS31" s="170" t="str">
        <f>IFERROR(VLOOKUP(C31,'2015'!$C$12:$AG$1887,30,FALSE),"-")</f>
        <v/>
      </c>
      <c r="AT31" s="148">
        <v>0.39198113207547169</v>
      </c>
      <c r="AU31" s="170">
        <f>IFERROR(VLOOKUP(C31,'2015'!$C$12:$AG$1887,31,FALSE),"-")</f>
        <v>0</v>
      </c>
      <c r="AV31" s="106"/>
      <c r="AW31" s="63">
        <f>IFERROR(VLOOKUP(C31,Merkittävyysluokitus!$A$2:$J$1705,10,FALSE),"-")</f>
        <v>2</v>
      </c>
      <c r="AX31" s="175">
        <f>IFERROR(VLOOKUP(C31,Merkittävyysluokitus!$A$2:$J$1705,6,FALSE),"-")</f>
        <v>11.651491628614917</v>
      </c>
      <c r="AY31" s="175">
        <f>IFERROR(VLOOKUP(C31,Merkittävyysluokitus!$A$2:$J$1705,7,FALSE),"-")</f>
        <v>5</v>
      </c>
      <c r="AZ31" s="175">
        <f>IFERROR(VLOOKUP(C31,Merkittävyysluokitus!$A$2:$J$1705,8,FALSE),"-")</f>
        <v>4.6514916286149166</v>
      </c>
      <c r="BA31" s="175">
        <f>IFERROR(VLOOKUP(C31,Merkittävyysluokitus!$A$2:$J$1705,9,FALSE),"-")</f>
        <v>2</v>
      </c>
      <c r="BB31" s="203" t="s">
        <v>4170</v>
      </c>
      <c r="BC31" s="203" t="str">
        <f t="shared" si="8"/>
        <v/>
      </c>
      <c r="BD31" s="39" t="str">
        <f t="shared" si="0"/>
        <v>punainen</v>
      </c>
      <c r="BE31" s="68" t="str">
        <f t="shared" si="1"/>
        <v>musta</v>
      </c>
      <c r="BF31" s="68" t="str">
        <f t="shared" si="2"/>
        <v>punainen</v>
      </c>
      <c r="BG31" s="68" t="str">
        <f t="shared" si="3"/>
        <v>punainen</v>
      </c>
      <c r="BH31" s="208" t="str">
        <f t="shared" si="4"/>
        <v>musta</v>
      </c>
      <c r="BI31" s="118"/>
      <c r="BJ31" s="39" t="str">
        <f>IF(F31="ei löydy","uusi tie",IF(E31=0,"tieosoite muuttunut",IF(E31=1,VLOOKUP(D31,'2015'!$F$12:$AL$1887,31,FALSE),"-")))</f>
        <v>punainen</v>
      </c>
      <c r="BK31" s="67" t="str">
        <f>IF(E31=1,VLOOKUP(D31,'2015'!$F$12:$AL$1887,32,FALSE),"-")</f>
        <v>punainen</v>
      </c>
      <c r="BL31" s="39" t="str">
        <f>IF(F31="ei löydy","uusi tie",IF(E31=0,"tieosoite muuttunut",IF(E31=1,VLOOKUP(D31,'2015'!$F$12:$AL$1887,33,FALSE),"-")))</f>
        <v>punainen</v>
      </c>
      <c r="BM31" s="39"/>
      <c r="BN31" s="217" t="str">
        <f>VLOOKUP(D31,'2015'!$F$12:$AL$1887,33,FALSE)</f>
        <v>punainen</v>
      </c>
      <c r="BO31" s="118"/>
      <c r="BP31" s="115"/>
      <c r="BQ31" s="30"/>
      <c r="BS31" s="5"/>
      <c r="BU31" s="36"/>
      <c r="BV31" s="30"/>
      <c r="BW31" s="21"/>
      <c r="BX31" t="str">
        <f>IF(E31=1,VLOOKUP(D31,'2015'!$F$12:$AX$1887,43,FALSE),"-")</f>
        <v>punainen</v>
      </c>
      <c r="BY31" t="str">
        <f>IF(E31=1,VLOOKUP(D31,'2015'!$F$12:$AX$1887,44,FALSE),"-")</f>
        <v>punainen</v>
      </c>
      <c r="BZ31" t="str">
        <f>IF(E31=1,VLOOKUP(D31,'2015'!$F$12:$AX$1887,45,FALSE),"-")</f>
        <v>punainen</v>
      </c>
      <c r="CA31" s="31"/>
      <c r="CB31" s="31"/>
      <c r="CC31" s="31"/>
      <c r="CD31" s="31"/>
      <c r="CE31" s="31"/>
      <c r="CO31" s="29"/>
      <c r="CP31" s="29"/>
    </row>
    <row r="32" spans="1:94" ht="15.75" thickBot="1" x14ac:dyDescent="0.3">
      <c r="A32" s="50"/>
      <c r="B32" s="50"/>
      <c r="C32" s="50" t="str">
        <f t="shared" si="5"/>
        <v>2_5_6884</v>
      </c>
      <c r="D32" s="51" t="str">
        <f t="shared" si="6"/>
        <v>2_5</v>
      </c>
      <c r="E32" s="224">
        <f>IFERROR(VLOOKUP(C32,'2015'!$C$12:$D$1887,2,FALSE),0)</f>
        <v>1</v>
      </c>
      <c r="F32" s="51">
        <f>IFERROR(K32-IFERROR(VLOOKUP(D32,'2015'!$F$12:$I$1887,4,FALSE),"ei löydy"),"ei löydy")</f>
        <v>0</v>
      </c>
      <c r="G32" s="224">
        <f>IFERROR(VLOOKUP(Työfile_2024!C32,Liikennemalli!$D$6:$G$1921,4,FALSE),0)</f>
        <v>1</v>
      </c>
      <c r="H32" s="225">
        <f>K32-IFERROR(VLOOKUP(Työfile_2024!D32,Liikennemalli!$C$6:$H$1921,6,FALSE),"ei löydy")</f>
        <v>0</v>
      </c>
      <c r="I32" s="80">
        <v>2</v>
      </c>
      <c r="J32" s="52">
        <v>5</v>
      </c>
      <c r="K32" s="52">
        <v>6884</v>
      </c>
      <c r="L32" s="53"/>
      <c r="M32" s="54"/>
      <c r="N32" s="54"/>
      <c r="O32" s="54"/>
      <c r="P32" s="54"/>
      <c r="Q32" s="55"/>
      <c r="R32" s="55"/>
      <c r="S32" s="55"/>
      <c r="T32" s="55"/>
      <c r="U32" s="52"/>
      <c r="V32" s="56">
        <v>6477.2173155142364</v>
      </c>
      <c r="W32" s="56">
        <v>612.46891342242884</v>
      </c>
      <c r="X32" s="56">
        <v>6604.9166182452063</v>
      </c>
      <c r="Y32" s="56">
        <f>VLOOKUP(D32,Liikennemalli24!$D$2:$F$1804,2,FALSE)</f>
        <v>2198</v>
      </c>
      <c r="Z32" s="57">
        <f>VLOOKUP(D32,Liikennemalli24!$D$2:$F$1804,3,FALSE)</f>
        <v>0.60699999999999998</v>
      </c>
      <c r="AA32" s="178">
        <f>IF(G32=1,VLOOKUP(C32,Liikennemalli!$D$6:$H$1921,2,FALSE),0)</f>
        <v>2197.8280826505852</v>
      </c>
      <c r="AB32" s="197">
        <f>IF(G32=1,VLOOKUP(C32,Liikennemalli!$D$6:$H$1921,3,FALSE),0)</f>
        <v>0.76951481273251299</v>
      </c>
      <c r="AC32" s="134">
        <f>IF(E32=1,VLOOKUP(Työfile_2024!D32,'2015'!$F$12:$X$1887,18,FALSE),"-")</f>
        <v>5975</v>
      </c>
      <c r="AD32" s="127">
        <f>IF(E32=1,VLOOKUP(Työfile_2024!D32,'2015'!$F$12:$X$1887,19,FALSE),"-")</f>
        <v>0.87</v>
      </c>
      <c r="AI32" s="127">
        <f>IF(E32=1,VLOOKUP(Työfile_2024!D32,'2015'!$F$12:$AB$1887,20,FALSE),"-")</f>
        <v>0</v>
      </c>
      <c r="AJ32" s="127">
        <f>IF(E32=1,VLOOKUP(Työfile_2024!D32,'2015'!$F$12:$AB$1887,21,FALSE),"-")</f>
        <v>0</v>
      </c>
      <c r="AK32" s="127">
        <f>IF(E32=1,VLOOKUP(Työfile_2024!D32,'2015'!$F$12:$AB$1887,22,FALSE),"-")</f>
        <v>0</v>
      </c>
      <c r="AL32" s="127">
        <f>IF(E32=1,VLOOKUP(Työfile_2024!D32,'2015'!$F$12:$AB$1887,23,FALSE),"-")</f>
        <v>0</v>
      </c>
      <c r="AM32" s="56">
        <f>VLOOKUP(Työfile_2024!D32,Tmatkat_20km_tarkasteltava_verk!$C$2:$D$1804,2,FALSE)</f>
        <v>3142</v>
      </c>
      <c r="AN32" s="148">
        <f t="shared" si="7"/>
        <v>0.48508485155720787</v>
      </c>
      <c r="AO32" s="178">
        <f>IF(E32=1,VLOOKUP(Työfile_2024!D32,'2015'!$F$12:$AC$1887,24,FALSE),"-")</f>
        <v>1765</v>
      </c>
      <c r="AP32" s="52" t="str">
        <f>VLOOKUP(D32,Tarkasteltava_verkko_2024_harva!$E$2:$I$1804,5,FALSE)</f>
        <v>tiivis</v>
      </c>
      <c r="AQ32" s="52" t="str">
        <f>VLOOKUP(D32,Tarkasteltava_verkko_2024_harva!$E$2:$I$1804,4,FALSE)</f>
        <v>harva</v>
      </c>
      <c r="AR32" s="148">
        <v>0.16589192330040675</v>
      </c>
      <c r="AS32" s="170" t="str">
        <f>IFERROR(VLOOKUP(C32,'2015'!$C$12:$AG$1887,30,FALSE),"-")</f>
        <v/>
      </c>
      <c r="AT32" s="148">
        <v>0.14511911679256245</v>
      </c>
      <c r="AU32" s="170">
        <f>IFERROR(VLOOKUP(C32,'2015'!$C$12:$AG$1887,31,FALSE),"-")</f>
        <v>0</v>
      </c>
      <c r="AV32" s="106"/>
      <c r="AW32" s="63">
        <f>IFERROR(VLOOKUP(C32,Merkittävyysluokitus!$A$2:$J$1705,10,FALSE),"-")</f>
        <v>2</v>
      </c>
      <c r="AX32" s="175">
        <f>IFERROR(VLOOKUP(C32,Merkittävyysluokitus!$A$2:$J$1705,6,FALSE),"-")</f>
        <v>12.289444444444444</v>
      </c>
      <c r="AY32" s="175">
        <f>IFERROR(VLOOKUP(C32,Merkittävyysluokitus!$A$2:$J$1705,7,FALSE),"-")</f>
        <v>5</v>
      </c>
      <c r="AZ32" s="175">
        <f>IFERROR(VLOOKUP(C32,Merkittävyysluokitus!$A$2:$J$1705,8,FALSE),"-")</f>
        <v>5.1227777777777774</v>
      </c>
      <c r="BA32" s="175">
        <f>IFERROR(VLOOKUP(C32,Merkittävyysluokitus!$A$2:$J$1705,9,FALSE),"-")</f>
        <v>2.1666666666666665</v>
      </c>
      <c r="BB32" s="203" t="s">
        <v>4170</v>
      </c>
      <c r="BC32" s="203" t="str">
        <f t="shared" si="8"/>
        <v/>
      </c>
      <c r="BD32" s="39" t="str">
        <f t="shared" si="0"/>
        <v>punainen</v>
      </c>
      <c r="BE32" s="68" t="str">
        <f t="shared" si="1"/>
        <v>punainen</v>
      </c>
      <c r="BF32" s="68" t="str">
        <f t="shared" si="2"/>
        <v>punainen</v>
      </c>
      <c r="BG32" s="68" t="str">
        <f t="shared" si="3"/>
        <v>punainen</v>
      </c>
      <c r="BH32" s="208" t="str">
        <f t="shared" si="4"/>
        <v>punainen</v>
      </c>
      <c r="BI32" s="118"/>
      <c r="BJ32" s="39" t="str">
        <f>IF(F32="ei löydy","uusi tie",IF(E32=0,"tieosoite muuttunut",IF(E32=1,VLOOKUP(D32,'2015'!$F$12:$AL$1887,31,FALSE),"-")))</f>
        <v>punainen</v>
      </c>
      <c r="BK32" s="67" t="str">
        <f>IF(E32=1,VLOOKUP(D32,'2015'!$F$12:$AL$1887,32,FALSE),"-")</f>
        <v>punainen</v>
      </c>
      <c r="BL32" s="39" t="str">
        <f>IF(F32="ei löydy","uusi tie",IF(E32=0,"tieosoite muuttunut",IF(E32=1,VLOOKUP(D32,'2015'!$F$12:$AL$1887,33,FALSE),"-")))</f>
        <v>punainen</v>
      </c>
      <c r="BM32" s="39"/>
      <c r="BN32" s="217" t="str">
        <f>VLOOKUP(D32,'2015'!$F$12:$AL$1887,33,FALSE)</f>
        <v>punainen</v>
      </c>
      <c r="BO32" s="118"/>
      <c r="BP32" s="115"/>
      <c r="BQ32" s="30"/>
      <c r="BS32" s="5"/>
      <c r="BU32" s="36"/>
      <c r="BV32" s="30"/>
      <c r="BW32" s="21"/>
      <c r="BX32" t="str">
        <f>IF(E32=1,VLOOKUP(D32,'2015'!$F$12:$AX$1887,43,FALSE),"-")</f>
        <v>punainen</v>
      </c>
      <c r="BY32" t="str">
        <f>IF(E32=1,VLOOKUP(D32,'2015'!$F$12:$AX$1887,44,FALSE),"-")</f>
        <v>punainen</v>
      </c>
      <c r="BZ32" t="str">
        <f>IF(E32=1,VLOOKUP(D32,'2015'!$F$12:$AX$1887,45,FALSE),"-")</f>
        <v>punainen</v>
      </c>
      <c r="CA32" s="31"/>
      <c r="CB32" s="31"/>
      <c r="CC32" s="31"/>
      <c r="CD32" s="31"/>
      <c r="CE32" s="31"/>
      <c r="CO32" s="29"/>
      <c r="CP32" s="29"/>
    </row>
    <row r="33" spans="1:94" ht="15.75" thickBot="1" x14ac:dyDescent="0.3">
      <c r="A33" s="50"/>
      <c r="B33" s="50"/>
      <c r="C33" s="50" t="str">
        <f t="shared" si="5"/>
        <v>2_12_4783</v>
      </c>
      <c r="D33" s="51" t="str">
        <f t="shared" si="6"/>
        <v>2_12</v>
      </c>
      <c r="E33" s="224">
        <f>IFERROR(VLOOKUP(C33,'2015'!$C$12:$D$1887,2,FALSE),0)</f>
        <v>1</v>
      </c>
      <c r="F33" s="51">
        <f>IFERROR(K33-IFERROR(VLOOKUP(D33,'2015'!$F$12:$I$1887,4,FALSE),"ei löydy"),"ei löydy")</f>
        <v>0</v>
      </c>
      <c r="G33" s="224">
        <f>IFERROR(VLOOKUP(Työfile_2024!C33,Liikennemalli!$D$6:$G$1921,4,FALSE),0)</f>
        <v>1</v>
      </c>
      <c r="H33" s="225">
        <f>K33-IFERROR(VLOOKUP(Työfile_2024!D33,Liikennemalli!$C$6:$H$1921,6,FALSE),"ei löydy")</f>
        <v>0</v>
      </c>
      <c r="I33" s="80">
        <v>2</v>
      </c>
      <c r="J33" s="52">
        <v>12</v>
      </c>
      <c r="K33" s="52">
        <v>4783</v>
      </c>
      <c r="L33" s="53"/>
      <c r="M33" s="54"/>
      <c r="N33" s="54"/>
      <c r="O33" s="54"/>
      <c r="P33" s="54"/>
      <c r="Q33" s="55"/>
      <c r="R33" s="55"/>
      <c r="S33" s="55"/>
      <c r="T33" s="55"/>
      <c r="U33" s="52"/>
      <c r="V33" s="56">
        <v>6908</v>
      </c>
      <c r="W33" s="56">
        <v>676</v>
      </c>
      <c r="X33" s="56">
        <v>6984</v>
      </c>
      <c r="Y33" s="56">
        <f>VLOOKUP(D33,Liikennemalli24!$D$2:$F$1804,2,FALSE)</f>
        <v>2112</v>
      </c>
      <c r="Z33" s="57">
        <f>VLOOKUP(D33,Liikennemalli24!$D$2:$F$1804,3,FALSE)</f>
        <v>0.63500000000000001</v>
      </c>
      <c r="AA33" s="178">
        <f>IF(G33=1,VLOOKUP(C33,Liikennemalli!$D$6:$H$1921,2,FALSE),0)</f>
        <v>2883.8109240574499</v>
      </c>
      <c r="AB33" s="197">
        <f>IF(G33=1,VLOOKUP(C33,Liikennemalli!$D$6:$H$1921,3,FALSE),0)</f>
        <v>0.81771733421721104</v>
      </c>
      <c r="AC33" s="134">
        <f>IF(E33=1,VLOOKUP(Työfile_2024!D33,'2015'!$F$12:$X$1887,18,FALSE),"-")</f>
        <v>8120</v>
      </c>
      <c r="AD33" s="127">
        <f>IF(E33=1,VLOOKUP(Työfile_2024!D33,'2015'!$F$12:$X$1887,19,FALSE),"-")</f>
        <v>0.9</v>
      </c>
      <c r="AI33" s="127">
        <f>IF(E33=1,VLOOKUP(Työfile_2024!D33,'2015'!$F$12:$AB$1887,20,FALSE),"-")</f>
        <v>0</v>
      </c>
      <c r="AJ33" s="127">
        <f>IF(E33=1,VLOOKUP(Työfile_2024!D33,'2015'!$F$12:$AB$1887,21,FALSE),"-")</f>
        <v>0</v>
      </c>
      <c r="AK33" s="127">
        <f>IF(E33=1,VLOOKUP(Työfile_2024!D33,'2015'!$F$12:$AB$1887,22,FALSE),"-")</f>
        <v>0</v>
      </c>
      <c r="AL33" s="127">
        <f>IF(E33=1,VLOOKUP(Työfile_2024!D33,'2015'!$F$12:$AB$1887,23,FALSE),"-")</f>
        <v>0</v>
      </c>
      <c r="AM33" s="56">
        <f>VLOOKUP(Työfile_2024!D33,Tmatkat_20km_tarkasteltava_verk!$C$2:$D$1804,2,FALSE)</f>
        <v>2458</v>
      </c>
      <c r="AN33" s="148">
        <f t="shared" si="7"/>
        <v>0.35581933989577302</v>
      </c>
      <c r="AO33" s="178">
        <f>IF(E33=1,VLOOKUP(Työfile_2024!D33,'2015'!$F$12:$AC$1887,24,FALSE),"-")</f>
        <v>1706</v>
      </c>
      <c r="AP33" s="52" t="str">
        <f>VLOOKUP(D33,Tarkasteltava_verkko_2024_harva!$E$2:$I$1804,5,FALSE)</f>
        <v>tiivis</v>
      </c>
      <c r="AQ33" s="52" t="str">
        <f>VLOOKUP(D33,Tarkasteltava_verkko_2024_harva!$E$2:$I$1804,4,FALSE)</f>
        <v>harva</v>
      </c>
      <c r="AR33" s="148">
        <v>0</v>
      </c>
      <c r="AS33" s="170" t="str">
        <f>IFERROR(VLOOKUP(C33,'2015'!$C$12:$AG$1887,30,FALSE),"-")</f>
        <v/>
      </c>
      <c r="AT33" s="148">
        <v>0</v>
      </c>
      <c r="AU33" s="170">
        <f>IFERROR(VLOOKUP(C33,'2015'!$C$12:$AG$1887,31,FALSE),"-")</f>
        <v>0</v>
      </c>
      <c r="AV33" s="106"/>
      <c r="AW33" s="63">
        <f>IFERROR(VLOOKUP(C33,Merkittävyysluokitus!$A$2:$J$1705,10,FALSE),"-")</f>
        <v>3</v>
      </c>
      <c r="AX33" s="175">
        <f>IFERROR(VLOOKUP(C33,Merkittävyysluokitus!$A$2:$J$1705,6,FALSE),"-")</f>
        <v>10.388888888888889</v>
      </c>
      <c r="AY33" s="175">
        <f>IFERROR(VLOOKUP(C33,Merkittävyysluokitus!$A$2:$J$1705,7,FALSE),"-")</f>
        <v>5</v>
      </c>
      <c r="AZ33" s="175">
        <f>IFERROR(VLOOKUP(C33,Merkittävyysluokitus!$A$2:$J$1705,8,FALSE),"-")</f>
        <v>3.8888888888888884</v>
      </c>
      <c r="BA33" s="175">
        <f>IFERROR(VLOOKUP(C33,Merkittävyysluokitus!$A$2:$J$1705,9,FALSE),"-")</f>
        <v>1.5</v>
      </c>
      <c r="BB33" s="203" t="s">
        <v>4170</v>
      </c>
      <c r="BC33" s="203" t="str">
        <f t="shared" si="8"/>
        <v/>
      </c>
      <c r="BD33" s="39" t="str">
        <f t="shared" si="0"/>
        <v>punainen</v>
      </c>
      <c r="BE33" s="68" t="str">
        <f t="shared" si="1"/>
        <v>punainen</v>
      </c>
      <c r="BF33" s="68" t="str">
        <f t="shared" si="2"/>
        <v>punainen</v>
      </c>
      <c r="BG33" s="68" t="str">
        <f t="shared" si="3"/>
        <v>punainen</v>
      </c>
      <c r="BH33" s="208" t="str">
        <f t="shared" si="4"/>
        <v>punainen</v>
      </c>
      <c r="BI33" s="118"/>
      <c r="BJ33" s="39" t="str">
        <f>IF(F33="ei löydy","uusi tie",IF(E33=0,"tieosoite muuttunut",IF(E33=1,VLOOKUP(D33,'2015'!$F$12:$AL$1887,31,FALSE),"-")))</f>
        <v>punainen</v>
      </c>
      <c r="BK33" s="67" t="str">
        <f>IF(E33=1,VLOOKUP(D33,'2015'!$F$12:$AL$1887,32,FALSE),"-")</f>
        <v>punainen</v>
      </c>
      <c r="BL33" s="39" t="str">
        <f>IF(F33="ei löydy","uusi tie",IF(E33=0,"tieosoite muuttunut",IF(E33=1,VLOOKUP(D33,'2015'!$F$12:$AL$1887,33,FALSE),"-")))</f>
        <v>punainen</v>
      </c>
      <c r="BM33" s="39"/>
      <c r="BN33" s="217" t="str">
        <f>VLOOKUP(D33,'2015'!$F$12:$AL$1887,33,FALSE)</f>
        <v>punainen</v>
      </c>
      <c r="BO33" s="118"/>
      <c r="BP33" s="115"/>
      <c r="BQ33" s="30"/>
      <c r="BS33" s="5"/>
      <c r="BU33" s="36"/>
      <c r="BV33" s="30"/>
      <c r="BW33" s="21"/>
      <c r="BX33" t="str">
        <f>IF(E33=1,VLOOKUP(D33,'2015'!$F$12:$AX$1887,43,FALSE),"-")</f>
        <v>punainen</v>
      </c>
      <c r="BY33" t="str">
        <f>IF(E33=1,VLOOKUP(D33,'2015'!$F$12:$AX$1887,44,FALSE),"-")</f>
        <v>punainen</v>
      </c>
      <c r="BZ33" t="str">
        <f>IF(E33=1,VLOOKUP(D33,'2015'!$F$12:$AX$1887,45,FALSE),"-")</f>
        <v>punainen</v>
      </c>
      <c r="CA33" s="31"/>
      <c r="CB33" s="31"/>
      <c r="CC33" s="31"/>
      <c r="CD33" s="31"/>
      <c r="CE33" s="31"/>
      <c r="CO33" s="29"/>
      <c r="CP33" s="29"/>
    </row>
    <row r="34" spans="1:94" ht="15.75" thickBot="1" x14ac:dyDescent="0.3">
      <c r="A34" s="50"/>
      <c r="B34" s="50"/>
      <c r="C34" s="50" t="str">
        <f t="shared" si="5"/>
        <v>2_13_5174</v>
      </c>
      <c r="D34" s="51" t="str">
        <f t="shared" si="6"/>
        <v>2_13</v>
      </c>
      <c r="E34" s="224">
        <f>IFERROR(VLOOKUP(C34,'2015'!$C$12:$D$1887,2,FALSE),0)</f>
        <v>0</v>
      </c>
      <c r="F34" s="51">
        <f>IFERROR(K34-IFERROR(VLOOKUP(D34,'2015'!$F$12:$I$1887,4,FALSE),"ei löydy"),"ei löydy")</f>
        <v>1809</v>
      </c>
      <c r="G34" s="224">
        <f>IFERROR(VLOOKUP(Työfile_2024!C34,Liikennemalli!$D$6:$G$1921,4,FALSE),0)</f>
        <v>1</v>
      </c>
      <c r="H34" s="225">
        <f>K34-IFERROR(VLOOKUP(Työfile_2024!D34,Liikennemalli!$C$6:$H$1921,6,FALSE),"ei löydy")</f>
        <v>0</v>
      </c>
      <c r="I34" s="80">
        <v>2</v>
      </c>
      <c r="J34" s="52">
        <v>13</v>
      </c>
      <c r="K34" s="52">
        <v>5174</v>
      </c>
      <c r="L34" s="53"/>
      <c r="M34" s="54"/>
      <c r="N34" s="54"/>
      <c r="O34" s="54"/>
      <c r="P34" s="54"/>
      <c r="Q34" s="55"/>
      <c r="R34" s="55"/>
      <c r="S34" s="55"/>
      <c r="T34" s="55"/>
      <c r="U34" s="52"/>
      <c r="V34" s="56">
        <v>6364.7483571704679</v>
      </c>
      <c r="W34" s="56">
        <v>609.72400463857753</v>
      </c>
      <c r="X34" s="56">
        <v>6380.4654039427905</v>
      </c>
      <c r="Y34" s="56">
        <f>VLOOKUP(D34,Liikennemalli24!$D$2:$F$1804,2,FALSE)</f>
        <v>2038</v>
      </c>
      <c r="Z34" s="57">
        <f>VLOOKUP(D34,Liikennemalli24!$D$2:$F$1804,3,FALSE)</f>
        <v>0.76600000000000001</v>
      </c>
      <c r="AA34" s="178">
        <f>IF(G34=1,VLOOKUP(C34,Liikennemalli!$D$6:$H$1921,2,FALSE),0)</f>
        <v>1728.753945150783</v>
      </c>
      <c r="AB34" s="197">
        <f>IF(G34=1,VLOOKUP(C34,Liikennemalli!$D$6:$H$1921,3,FALSE),0)</f>
        <v>0.68607650804324705</v>
      </c>
      <c r="AC34" s="134" t="str">
        <f>IF(E34=1,VLOOKUP(Työfile_2024!D34,'2015'!$F$12:$X$1887,18,FALSE),"-")</f>
        <v>-</v>
      </c>
      <c r="AD34" s="127" t="str">
        <f>IF(E34=1,VLOOKUP(Työfile_2024!D34,'2015'!$F$12:$X$1887,19,FALSE),"-")</f>
        <v>-</v>
      </c>
      <c r="AI34" s="127" t="str">
        <f>IF(E34=1,VLOOKUP(Työfile_2024!D34,'2015'!$F$12:$AB$1887,20,FALSE),"-")</f>
        <v>-</v>
      </c>
      <c r="AJ34" s="127" t="str">
        <f>IF(E34=1,VLOOKUP(Työfile_2024!D34,'2015'!$F$12:$AB$1887,21,FALSE),"-")</f>
        <v>-</v>
      </c>
      <c r="AK34" s="127" t="str">
        <f>IF(E34=1,VLOOKUP(Työfile_2024!D34,'2015'!$F$12:$AB$1887,22,FALSE),"-")</f>
        <v>-</v>
      </c>
      <c r="AL34" s="127" t="str">
        <f>IF(E34=1,VLOOKUP(Työfile_2024!D34,'2015'!$F$12:$AB$1887,23,FALSE),"-")</f>
        <v>-</v>
      </c>
      <c r="AM34" s="56">
        <f>VLOOKUP(Työfile_2024!D34,Tmatkat_20km_tarkasteltava_verk!$C$2:$D$1804,2,FALSE)</f>
        <v>2515</v>
      </c>
      <c r="AN34" s="148">
        <f t="shared" si="7"/>
        <v>0.39514523730802709</v>
      </c>
      <c r="AO34" s="178" t="str">
        <f>IF(E34=1,VLOOKUP(Työfile_2024!D34,'2015'!$F$12:$AC$1887,24,FALSE),"-")</f>
        <v>-</v>
      </c>
      <c r="AP34" s="52" t="str">
        <f>VLOOKUP(D34,Tarkasteltava_verkko_2024_harva!$E$2:$I$1804,5,FALSE)</f>
        <v>tiivis</v>
      </c>
      <c r="AQ34" s="52" t="str">
        <f>VLOOKUP(D34,Tarkasteltava_verkko_2024_harva!$E$2:$I$1804,4,FALSE)</f>
        <v>harva</v>
      </c>
      <c r="AR34" s="148">
        <v>0.63509856977193657</v>
      </c>
      <c r="AS34" s="170" t="str">
        <f>IFERROR(VLOOKUP(C34,'2015'!$C$12:$AG$1887,30,FALSE),"-")</f>
        <v>-</v>
      </c>
      <c r="AT34" s="148">
        <v>0.76439891766524937</v>
      </c>
      <c r="AU34" s="170" t="str">
        <f>IFERROR(VLOOKUP(C34,'2015'!$C$12:$AG$1887,31,FALSE),"-")</f>
        <v>-</v>
      </c>
      <c r="AV34" s="106"/>
      <c r="AW34" s="63">
        <f>IFERROR(VLOOKUP(C34,Merkittävyysluokitus!$A$2:$J$1705,10,FALSE),"-")</f>
        <v>1</v>
      </c>
      <c r="AX34" s="175">
        <f>IFERROR(VLOOKUP(C34,Merkittävyysluokitus!$A$2:$J$1705,6,FALSE),"-")</f>
        <v>14.573903348554031</v>
      </c>
      <c r="AY34" s="175">
        <f>IFERROR(VLOOKUP(C34,Merkittävyysluokitus!$A$2:$J$1705,7,FALSE),"-")</f>
        <v>5</v>
      </c>
      <c r="AZ34" s="175">
        <f>IFERROR(VLOOKUP(C34,Merkittävyysluokitus!$A$2:$J$1705,8,FALSE),"-")</f>
        <v>7.5739033485540315</v>
      </c>
      <c r="BA34" s="175">
        <f>IFERROR(VLOOKUP(C34,Merkittävyysluokitus!$A$2:$J$1705,9,FALSE),"-")</f>
        <v>2</v>
      </c>
      <c r="BB34" s="218"/>
      <c r="BC34" s="203" t="str">
        <f t="shared" si="8"/>
        <v>tieosoite muuttunut</v>
      </c>
      <c r="BD34" s="39" t="str">
        <f t="shared" si="0"/>
        <v>punainen</v>
      </c>
      <c r="BE34" s="68" t="str">
        <f t="shared" si="1"/>
        <v>punainen</v>
      </c>
      <c r="BF34" s="68" t="str">
        <f t="shared" si="2"/>
        <v>punainen</v>
      </c>
      <c r="BG34" s="68" t="str">
        <f t="shared" si="3"/>
        <v>punainen</v>
      </c>
      <c r="BH34" s="208" t="str">
        <f t="shared" si="4"/>
        <v>punainen</v>
      </c>
      <c r="BI34" s="118"/>
      <c r="BJ34" s="39" t="str">
        <f>IF(F34="ei löydy","uusi tie",IF(E34=0,"tieosoite muuttunut",IF(E34=1,VLOOKUP(D34,'2015'!$F$12:$AL$1887,31,FALSE),"-")))</f>
        <v>tieosoite muuttunut</v>
      </c>
      <c r="BK34" s="67" t="str">
        <f>IF(E34=1,VLOOKUP(D34,'2015'!$F$12:$AL$1887,32,FALSE),"-")</f>
        <v>-</v>
      </c>
      <c r="BL34" s="39" t="str">
        <f>IF(F34="ei löydy","uusi tie",IF(E34=0,"tieosoite muuttunut",IF(E34=1,VLOOKUP(D34,'2015'!$F$12:$AL$1887,33,FALSE),"-")))</f>
        <v>tieosoite muuttunut</v>
      </c>
      <c r="BM34" s="39"/>
      <c r="BN34" s="217" t="str">
        <f>VLOOKUP(D34,'2015'!$F$12:$AL$1887,33,FALSE)</f>
        <v>punainen</v>
      </c>
      <c r="BO34" s="118"/>
      <c r="BP34" s="115"/>
      <c r="BQ34" s="30"/>
      <c r="BS34" s="5"/>
      <c r="BU34" s="36"/>
      <c r="BV34" s="30"/>
      <c r="BW34" s="21"/>
      <c r="BX34" t="str">
        <f>IF(E34=1,VLOOKUP(D34,'2015'!$F$12:$AX$1887,43,FALSE),"-")</f>
        <v>-</v>
      </c>
      <c r="BY34" t="str">
        <f>IF(E34=1,VLOOKUP(D34,'2015'!$F$12:$AX$1887,44,FALSE),"-")</f>
        <v>-</v>
      </c>
      <c r="BZ34" t="str">
        <f>IF(E34=1,VLOOKUP(D34,'2015'!$F$12:$AX$1887,45,FALSE),"-")</f>
        <v>-</v>
      </c>
      <c r="CA34" s="31"/>
      <c r="CB34" s="31"/>
      <c r="CC34" s="31"/>
      <c r="CD34" s="31"/>
      <c r="CE34" s="31"/>
      <c r="CO34" s="29"/>
      <c r="CP34" s="29"/>
    </row>
    <row r="35" spans="1:94" ht="15.75" thickBot="1" x14ac:dyDescent="0.3">
      <c r="A35" s="50"/>
      <c r="B35" s="50"/>
      <c r="C35" s="50" t="str">
        <f t="shared" si="5"/>
        <v>2_15_6921</v>
      </c>
      <c r="D35" s="51" t="str">
        <f t="shared" si="6"/>
        <v>2_15</v>
      </c>
      <c r="E35" s="224">
        <f>IFERROR(VLOOKUP(C35,'2015'!$C$12:$D$1887,2,FALSE),0)</f>
        <v>1</v>
      </c>
      <c r="F35" s="51">
        <f>IFERROR(K35-IFERROR(VLOOKUP(D35,'2015'!$F$12:$I$1887,4,FALSE),"ei löydy"),"ei löydy")</f>
        <v>0</v>
      </c>
      <c r="G35" s="224">
        <f>IFERROR(VLOOKUP(Työfile_2024!C35,Liikennemalli!$D$6:$G$1921,4,FALSE),0)</f>
        <v>1</v>
      </c>
      <c r="H35" s="225">
        <f>K35-IFERROR(VLOOKUP(Työfile_2024!D35,Liikennemalli!$C$6:$H$1921,6,FALSE),"ei löydy")</f>
        <v>0</v>
      </c>
      <c r="I35" s="80">
        <v>2</v>
      </c>
      <c r="J35" s="52">
        <v>15</v>
      </c>
      <c r="K35" s="52">
        <v>6921</v>
      </c>
      <c r="L35" s="53"/>
      <c r="M35" s="54"/>
      <c r="N35" s="54"/>
      <c r="O35" s="54"/>
      <c r="P35" s="54"/>
      <c r="Q35" s="55"/>
      <c r="R35" s="55"/>
      <c r="S35" s="55"/>
      <c r="T35" s="55"/>
      <c r="U35" s="52"/>
      <c r="V35" s="56">
        <v>4431</v>
      </c>
      <c r="W35" s="56">
        <v>547</v>
      </c>
      <c r="X35" s="56">
        <v>4193</v>
      </c>
      <c r="Y35" s="56">
        <f>VLOOKUP(D35,Liikennemalli24!$D$2:$F$1804,2,FALSE)</f>
        <v>1867</v>
      </c>
      <c r="Z35" s="57">
        <f>VLOOKUP(D35,Liikennemalli24!$D$2:$F$1804,3,FALSE)</f>
        <v>0.95899999999999996</v>
      </c>
      <c r="AA35" s="178">
        <f>IF(G35=1,VLOOKUP(C35,Liikennemalli!$D$6:$H$1921,2,FALSE),0)</f>
        <v>341.67263946317502</v>
      </c>
      <c r="AB35" s="197">
        <f>IF(G35=1,VLOOKUP(C35,Liikennemalli!$D$6:$H$1921,3,FALSE),0)</f>
        <v>0.37425769189476199</v>
      </c>
      <c r="AC35" s="134">
        <f>IF(E35=1,VLOOKUP(Työfile_2024!D35,'2015'!$F$12:$X$1887,18,FALSE),"-")</f>
        <v>6270</v>
      </c>
      <c r="AD35" s="127">
        <f>IF(E35=1,VLOOKUP(Työfile_2024!D35,'2015'!$F$12:$X$1887,19,FALSE),"-")</f>
        <v>0.97</v>
      </c>
      <c r="AI35" s="127">
        <f>IF(E35=1,VLOOKUP(Työfile_2024!D35,'2015'!$F$12:$AB$1887,20,FALSE),"-")</f>
        <v>0</v>
      </c>
      <c r="AJ35" s="127">
        <f>IF(E35=1,VLOOKUP(Työfile_2024!D35,'2015'!$F$12:$AB$1887,21,FALSE),"-")</f>
        <v>0</v>
      </c>
      <c r="AK35" s="127">
        <f>IF(E35=1,VLOOKUP(Työfile_2024!D35,'2015'!$F$12:$AB$1887,22,FALSE),"-")</f>
        <v>0</v>
      </c>
      <c r="AL35" s="127">
        <f>IF(E35=1,VLOOKUP(Työfile_2024!D35,'2015'!$F$12:$AB$1887,23,FALSE),"-")</f>
        <v>0</v>
      </c>
      <c r="AM35" s="56">
        <f>VLOOKUP(Työfile_2024!D35,Tmatkat_20km_tarkasteltava_verk!$C$2:$D$1804,2,FALSE)</f>
        <v>1398</v>
      </c>
      <c r="AN35" s="148">
        <f t="shared" si="7"/>
        <v>0.31550440081245767</v>
      </c>
      <c r="AO35" s="178">
        <f>IF(E35=1,VLOOKUP(Työfile_2024!D35,'2015'!$F$12:$AC$1887,24,FALSE),"-")</f>
        <v>653</v>
      </c>
      <c r="AP35" s="52" t="str">
        <f>VLOOKUP(D35,Tarkasteltava_verkko_2024_harva!$E$2:$I$1804,5,FALSE)</f>
        <v>tiivis</v>
      </c>
      <c r="AQ35" s="52" t="str">
        <f>VLOOKUP(D35,Tarkasteltava_verkko_2024_harva!$E$2:$I$1804,4,FALSE)</f>
        <v>harva</v>
      </c>
      <c r="AR35" s="148">
        <v>0.13971969368588355</v>
      </c>
      <c r="AS35" s="170" t="str">
        <f>IFERROR(VLOOKUP(C35,'2015'!$C$12:$AG$1887,30,FALSE),"-")</f>
        <v/>
      </c>
      <c r="AT35" s="148">
        <v>0.18407744545585897</v>
      </c>
      <c r="AU35" s="170">
        <f>IFERROR(VLOOKUP(C35,'2015'!$C$12:$AG$1887,31,FALSE),"-")</f>
        <v>0</v>
      </c>
      <c r="AV35" s="106"/>
      <c r="AW35" s="63">
        <f>IFERROR(VLOOKUP(C35,Merkittävyysluokitus!$A$2:$J$1705,10,FALSE),"-")</f>
        <v>2</v>
      </c>
      <c r="AX35" s="175">
        <f>IFERROR(VLOOKUP(C35,Merkittävyysluokitus!$A$2:$J$1705,6,FALSE),"-")</f>
        <v>12.864999999999998</v>
      </c>
      <c r="AY35" s="175">
        <f>IFERROR(VLOOKUP(C35,Merkittävyysluokitus!$A$2:$J$1705,7,FALSE),"-")</f>
        <v>5</v>
      </c>
      <c r="AZ35" s="175">
        <f>IFERROR(VLOOKUP(C35,Merkittävyysluokitus!$A$2:$J$1705,8,FALSE),"-")</f>
        <v>6.1983333333333324</v>
      </c>
      <c r="BA35" s="175">
        <f>IFERROR(VLOOKUP(C35,Merkittävyysluokitus!$A$2:$J$1705,9,FALSE),"-")</f>
        <v>1.6666666666666665</v>
      </c>
      <c r="BB35" s="203"/>
      <c r="BC35" s="203" t="str">
        <f t="shared" si="8"/>
        <v/>
      </c>
      <c r="BD35" s="39" t="str">
        <f t="shared" si="0"/>
        <v>punainen</v>
      </c>
      <c r="BE35" s="68" t="str">
        <f t="shared" si="1"/>
        <v>punainen</v>
      </c>
      <c r="BF35" s="68" t="str">
        <f t="shared" si="2"/>
        <v>punainen</v>
      </c>
      <c r="BG35" s="68" t="str">
        <f t="shared" si="3"/>
        <v>punainen</v>
      </c>
      <c r="BH35" s="208" t="str">
        <f t="shared" si="4"/>
        <v>punainen</v>
      </c>
      <c r="BI35" s="118"/>
      <c r="BJ35" s="39" t="str">
        <f>IF(F35="ei löydy","uusi tie",IF(E35=0,"tieosoite muuttunut",IF(E35=1,VLOOKUP(D35,'2015'!$F$12:$AL$1887,31,FALSE),"-")))</f>
        <v>punainen</v>
      </c>
      <c r="BK35" s="67" t="str">
        <f>IF(E35=1,VLOOKUP(D35,'2015'!$F$12:$AL$1887,32,FALSE),"-")</f>
        <v>punainen</v>
      </c>
      <c r="BL35" s="39" t="str">
        <f>IF(F35="ei löydy","uusi tie",IF(E35=0,"tieosoite muuttunut",IF(E35=1,VLOOKUP(D35,'2015'!$F$12:$AL$1887,33,FALSE),"-")))</f>
        <v>punainen</v>
      </c>
      <c r="BM35" s="39"/>
      <c r="BN35" s="217" t="str">
        <f>VLOOKUP(D35,'2015'!$F$12:$AL$1887,33,FALSE)</f>
        <v>punainen</v>
      </c>
      <c r="BO35" s="118"/>
      <c r="BP35" s="115"/>
      <c r="BQ35" s="30"/>
      <c r="BS35" s="5"/>
      <c r="BU35" s="36"/>
      <c r="BV35" s="30"/>
      <c r="BW35" s="21"/>
      <c r="BX35" t="str">
        <f>IF(E35=1,VLOOKUP(D35,'2015'!$F$12:$AX$1887,43,FALSE),"-")</f>
        <v>punainen</v>
      </c>
      <c r="BY35" t="str">
        <f>IF(E35=1,VLOOKUP(D35,'2015'!$F$12:$AX$1887,44,FALSE),"-")</f>
        <v>punainen</v>
      </c>
      <c r="BZ35" t="str">
        <f>IF(E35=1,VLOOKUP(D35,'2015'!$F$12:$AX$1887,45,FALSE),"-")</f>
        <v>punainen</v>
      </c>
      <c r="CA35" s="31"/>
      <c r="CB35" s="31"/>
      <c r="CC35" s="31"/>
      <c r="CD35" s="31"/>
      <c r="CE35" s="31"/>
      <c r="CO35" s="29"/>
      <c r="CP35" s="29"/>
    </row>
    <row r="36" spans="1:94" ht="15.75" thickBot="1" x14ac:dyDescent="0.3">
      <c r="A36" s="50"/>
      <c r="B36" s="50"/>
      <c r="C36" s="50" t="str">
        <f t="shared" si="5"/>
        <v>2_16_6205</v>
      </c>
      <c r="D36" s="51" t="str">
        <f t="shared" si="6"/>
        <v>2_16</v>
      </c>
      <c r="E36" s="224">
        <f>IFERROR(VLOOKUP(C36,'2015'!$C$12:$D$1887,2,FALSE),0)</f>
        <v>1</v>
      </c>
      <c r="F36" s="51">
        <f>IFERROR(K36-IFERROR(VLOOKUP(D36,'2015'!$F$12:$I$1887,4,FALSE),"ei löydy"),"ei löydy")</f>
        <v>0</v>
      </c>
      <c r="G36" s="224">
        <f>IFERROR(VLOOKUP(Työfile_2024!C36,Liikennemalli!$D$6:$G$1921,4,FALSE),0)</f>
        <v>1</v>
      </c>
      <c r="H36" s="225">
        <f>K36-IFERROR(VLOOKUP(Työfile_2024!D36,Liikennemalli!$C$6:$H$1921,6,FALSE),"ei löydy")</f>
        <v>0</v>
      </c>
      <c r="I36" s="80">
        <v>2</v>
      </c>
      <c r="J36" s="52">
        <v>16</v>
      </c>
      <c r="K36" s="52">
        <v>6205</v>
      </c>
      <c r="L36" s="53"/>
      <c r="M36" s="54"/>
      <c r="N36" s="54"/>
      <c r="O36" s="54"/>
      <c r="P36" s="54"/>
      <c r="Q36" s="55"/>
      <c r="R36" s="55"/>
      <c r="S36" s="55"/>
      <c r="T36" s="55"/>
      <c r="U36" s="52"/>
      <c r="V36" s="56">
        <v>4258</v>
      </c>
      <c r="W36" s="56">
        <v>583</v>
      </c>
      <c r="X36" s="56">
        <v>4077</v>
      </c>
      <c r="Y36" s="56">
        <f>VLOOKUP(D36,Liikennemalli24!$D$2:$F$1804,2,FALSE)</f>
        <v>204</v>
      </c>
      <c r="Z36" s="57">
        <f>VLOOKUP(D36,Liikennemalli24!$D$2:$F$1804,3,FALSE)</f>
        <v>0.71799999999999997</v>
      </c>
      <c r="AA36" s="178">
        <f>IF(G36=1,VLOOKUP(C36,Liikennemalli!$D$6:$H$1921,2,FALSE),0)</f>
        <v>102</v>
      </c>
      <c r="AB36" s="197">
        <f>IF(G36=1,VLOOKUP(C36,Liikennemalli!$D$6:$H$1921,3,FALSE),0)</f>
        <v>0.71830985915492895</v>
      </c>
      <c r="AC36" s="134">
        <f>IF(E36=1,VLOOKUP(Työfile_2024!D36,'2015'!$F$12:$X$1887,18,FALSE),"-")</f>
        <v>6129</v>
      </c>
      <c r="AD36" s="127">
        <f>IF(E36=1,VLOOKUP(Työfile_2024!D36,'2015'!$F$12:$X$1887,19,FALSE),"-")</f>
        <v>0.99</v>
      </c>
      <c r="AI36" s="127">
        <f>IF(E36=1,VLOOKUP(Työfile_2024!D36,'2015'!$F$12:$AB$1887,20,FALSE),"-")</f>
        <v>0</v>
      </c>
      <c r="AJ36" s="127">
        <f>IF(E36=1,VLOOKUP(Työfile_2024!D36,'2015'!$F$12:$AB$1887,21,FALSE),"-")</f>
        <v>0</v>
      </c>
      <c r="AK36" s="127">
        <f>IF(E36=1,VLOOKUP(Työfile_2024!D36,'2015'!$F$12:$AB$1887,22,FALSE),"-")</f>
        <v>0</v>
      </c>
      <c r="AL36" s="127">
        <f>IF(E36=1,VLOOKUP(Työfile_2024!D36,'2015'!$F$12:$AB$1887,23,FALSE),"-")</f>
        <v>0</v>
      </c>
      <c r="AM36" s="56">
        <f>VLOOKUP(Työfile_2024!D36,Tmatkat_20km_tarkasteltava_verk!$C$2:$D$1804,2,FALSE)</f>
        <v>1002</v>
      </c>
      <c r="AN36" s="148">
        <f t="shared" si="7"/>
        <v>0.23532174729920149</v>
      </c>
      <c r="AO36" s="178">
        <f>IF(E36=1,VLOOKUP(Työfile_2024!D36,'2015'!$F$12:$AC$1887,24,FALSE),"-")</f>
        <v>569</v>
      </c>
      <c r="AP36" s="52" t="str">
        <f>VLOOKUP(D36,Tarkasteltava_verkko_2024_harva!$E$2:$I$1804,5,FALSE)</f>
        <v>tiivis</v>
      </c>
      <c r="AQ36" s="52" t="str">
        <f>VLOOKUP(D36,Tarkasteltava_verkko_2024_harva!$E$2:$I$1804,4,FALSE)</f>
        <v>harva</v>
      </c>
      <c r="AR36" s="148">
        <v>0</v>
      </c>
      <c r="AS36" s="170" t="str">
        <f>IFERROR(VLOOKUP(C36,'2015'!$C$12:$AG$1887,30,FALSE),"-")</f>
        <v/>
      </c>
      <c r="AT36" s="148">
        <v>0</v>
      </c>
      <c r="AU36" s="170">
        <f>IFERROR(VLOOKUP(C36,'2015'!$C$12:$AG$1887,31,FALSE),"-")</f>
        <v>0</v>
      </c>
      <c r="AV36" s="106"/>
      <c r="AW36" s="63">
        <f>IFERROR(VLOOKUP(C36,Merkittävyysluokitus!$A$2:$J$1705,10,FALSE),"-")</f>
        <v>3</v>
      </c>
      <c r="AX36" s="175">
        <f>IFERROR(VLOOKUP(C36,Merkittävyysluokitus!$A$2:$J$1705,6,FALSE),"-")</f>
        <v>9.8285844748858437</v>
      </c>
      <c r="AY36" s="175">
        <f>IFERROR(VLOOKUP(C36,Merkittävyysluokitus!$A$2:$J$1705,7,FALSE),"-")</f>
        <v>5</v>
      </c>
      <c r="AZ36" s="175">
        <f>IFERROR(VLOOKUP(C36,Merkittävyysluokitus!$A$2:$J$1705,8,FALSE),"-")</f>
        <v>3.6619178082191781</v>
      </c>
      <c r="BA36" s="175">
        <f>IFERROR(VLOOKUP(C36,Merkittävyysluokitus!$A$2:$J$1705,9,FALSE),"-")</f>
        <v>1.1666666666666665</v>
      </c>
      <c r="BB36" s="203"/>
      <c r="BC36" s="203" t="str">
        <f t="shared" si="8"/>
        <v/>
      </c>
      <c r="BD36" s="39" t="str">
        <f t="shared" si="0"/>
        <v>punainen</v>
      </c>
      <c r="BE36" s="68" t="str">
        <f t="shared" si="1"/>
        <v>punainen</v>
      </c>
      <c r="BF36" s="68" t="str">
        <f t="shared" si="2"/>
        <v>punainen</v>
      </c>
      <c r="BG36" s="68" t="str">
        <f t="shared" si="3"/>
        <v>punainen</v>
      </c>
      <c r="BH36" s="208" t="str">
        <f t="shared" si="4"/>
        <v>punainen</v>
      </c>
      <c r="BI36" s="118"/>
      <c r="BJ36" s="39" t="str">
        <f>IF(F36="ei löydy","uusi tie",IF(E36=0,"tieosoite muuttunut",IF(E36=1,VLOOKUP(D36,'2015'!$F$12:$AL$1887,31,FALSE),"-")))</f>
        <v>punainen</v>
      </c>
      <c r="BK36" s="67" t="str">
        <f>IF(E36=1,VLOOKUP(D36,'2015'!$F$12:$AL$1887,32,FALSE),"-")</f>
        <v>punainen</v>
      </c>
      <c r="BL36" s="39" t="str">
        <f>IF(F36="ei löydy","uusi tie",IF(E36=0,"tieosoite muuttunut",IF(E36=1,VLOOKUP(D36,'2015'!$F$12:$AL$1887,33,FALSE),"-")))</f>
        <v>punainen</v>
      </c>
      <c r="BM36" s="39"/>
      <c r="BN36" s="217" t="str">
        <f>VLOOKUP(D36,'2015'!$F$12:$AL$1887,33,FALSE)</f>
        <v>punainen</v>
      </c>
      <c r="BO36" s="118"/>
      <c r="BP36" s="115"/>
      <c r="BQ36" s="30"/>
      <c r="BS36" s="5"/>
      <c r="BU36" s="36"/>
      <c r="BV36" s="30"/>
      <c r="BW36" s="21"/>
      <c r="BX36" t="str">
        <f>IF(E36=1,VLOOKUP(D36,'2015'!$F$12:$AX$1887,43,FALSE),"-")</f>
        <v>punainen</v>
      </c>
      <c r="BY36" t="str">
        <f>IF(E36=1,VLOOKUP(D36,'2015'!$F$12:$AX$1887,44,FALSE),"-")</f>
        <v>punainen</v>
      </c>
      <c r="BZ36" t="str">
        <f>IF(E36=1,VLOOKUP(D36,'2015'!$F$12:$AX$1887,45,FALSE),"-")</f>
        <v>punainen</v>
      </c>
      <c r="CA36" s="31"/>
      <c r="CB36" s="31"/>
      <c r="CC36" s="31"/>
      <c r="CD36" s="31"/>
      <c r="CE36" s="31"/>
      <c r="CO36" s="29"/>
      <c r="CP36" s="29"/>
    </row>
    <row r="37" spans="1:94" ht="15.75" thickBot="1" x14ac:dyDescent="0.3">
      <c r="A37" s="50"/>
      <c r="B37" s="50"/>
      <c r="C37" s="50" t="str">
        <f t="shared" si="5"/>
        <v>2_17_5419</v>
      </c>
      <c r="D37" s="51" t="str">
        <f t="shared" si="6"/>
        <v>2_17</v>
      </c>
      <c r="E37" s="224">
        <f>IFERROR(VLOOKUP(C37,'2015'!$C$12:$D$1887,2,FALSE),0)</f>
        <v>1</v>
      </c>
      <c r="F37" s="51">
        <f>IFERROR(K37-IFERROR(VLOOKUP(D37,'2015'!$F$12:$I$1887,4,FALSE),"ei löydy"),"ei löydy")</f>
        <v>0</v>
      </c>
      <c r="G37" s="224">
        <f>IFERROR(VLOOKUP(Työfile_2024!C37,Liikennemalli!$D$6:$G$1921,4,FALSE),0)</f>
        <v>1</v>
      </c>
      <c r="H37" s="225">
        <f>K37-IFERROR(VLOOKUP(Työfile_2024!D37,Liikennemalli!$C$6:$H$1921,6,FALSE),"ei löydy")</f>
        <v>0</v>
      </c>
      <c r="I37" s="80">
        <v>2</v>
      </c>
      <c r="J37" s="52">
        <v>17</v>
      </c>
      <c r="K37" s="52">
        <v>5419</v>
      </c>
      <c r="L37" s="53"/>
      <c r="M37" s="54"/>
      <c r="N37" s="54"/>
      <c r="O37" s="54"/>
      <c r="P37" s="54"/>
      <c r="Q37" s="55"/>
      <c r="R37" s="55"/>
      <c r="S37" s="55"/>
      <c r="T37" s="55"/>
      <c r="U37" s="52"/>
      <c r="V37" s="56">
        <v>4252.3264439933564</v>
      </c>
      <c r="W37" s="56">
        <v>584.29304299686294</v>
      </c>
      <c r="X37" s="56">
        <v>4071.1681121978227</v>
      </c>
      <c r="Y37" s="56">
        <f>VLOOKUP(D37,Liikennemalli24!$D$2:$F$1804,2,FALSE)</f>
        <v>121</v>
      </c>
      <c r="Z37" s="57">
        <f>VLOOKUP(D37,Liikennemalli24!$D$2:$F$1804,3,FALSE)</f>
        <v>0.78600000000000003</v>
      </c>
      <c r="AA37" s="178">
        <f>IF(G37=1,VLOOKUP(C37,Liikennemalli!$D$6:$H$1921,2,FALSE),0)</f>
        <v>77.657909559782638</v>
      </c>
      <c r="AB37" s="197">
        <f>IF(G37=1,VLOOKUP(C37,Liikennemalli!$D$6:$H$1921,3,FALSE),0)</f>
        <v>0.78265484109259997</v>
      </c>
      <c r="AC37" s="134">
        <f>IF(E37=1,VLOOKUP(Työfile_2024!D37,'2015'!$F$12:$X$1887,18,FALSE),"-")</f>
        <v>6113</v>
      </c>
      <c r="AD37" s="127">
        <f>IF(E37=1,VLOOKUP(Työfile_2024!D37,'2015'!$F$12:$X$1887,19,FALSE),"-")</f>
        <v>0.99</v>
      </c>
      <c r="AI37" s="127">
        <f>IF(E37=1,VLOOKUP(Työfile_2024!D37,'2015'!$F$12:$AB$1887,20,FALSE),"-")</f>
        <v>0</v>
      </c>
      <c r="AJ37" s="127">
        <f>IF(E37=1,VLOOKUP(Työfile_2024!D37,'2015'!$F$12:$AB$1887,21,FALSE),"-")</f>
        <v>0</v>
      </c>
      <c r="AK37" s="127">
        <f>IF(E37=1,VLOOKUP(Työfile_2024!D37,'2015'!$F$12:$AB$1887,22,FALSE),"-")</f>
        <v>0</v>
      </c>
      <c r="AL37" s="127">
        <f>IF(E37=1,VLOOKUP(Työfile_2024!D37,'2015'!$F$12:$AB$1887,23,FALSE),"-")</f>
        <v>0</v>
      </c>
      <c r="AM37" s="56">
        <f>VLOOKUP(Työfile_2024!D37,Tmatkat_20km_tarkasteltava_verk!$C$2:$D$1804,2,FALSE)</f>
        <v>996</v>
      </c>
      <c r="AN37" s="148">
        <f t="shared" si="7"/>
        <v>0.23422472689200624</v>
      </c>
      <c r="AO37" s="178">
        <f>IF(E37=1,VLOOKUP(Työfile_2024!D37,'2015'!$F$12:$AC$1887,24,FALSE),"-")</f>
        <v>559</v>
      </c>
      <c r="AP37" s="52" t="str">
        <f>VLOOKUP(D37,Tarkasteltava_verkko_2024_harva!$E$2:$I$1804,5,FALSE)</f>
        <v>tiivis</v>
      </c>
      <c r="AQ37" s="52" t="str">
        <f>VLOOKUP(D37,Tarkasteltava_verkko_2024_harva!$E$2:$I$1804,4,FALSE)</f>
        <v>harva</v>
      </c>
      <c r="AR37" s="148">
        <v>0</v>
      </c>
      <c r="AS37" s="170" t="str">
        <f>IFERROR(VLOOKUP(C37,'2015'!$C$12:$AG$1887,30,FALSE),"-")</f>
        <v/>
      </c>
      <c r="AT37" s="148">
        <v>0</v>
      </c>
      <c r="AU37" s="170">
        <f>IFERROR(VLOOKUP(C37,'2015'!$C$12:$AG$1887,31,FALSE),"-")</f>
        <v>0</v>
      </c>
      <c r="AV37" s="106"/>
      <c r="AW37" s="63">
        <f>IFERROR(VLOOKUP(C37,Merkittävyysluokitus!$A$2:$J$1705,10,FALSE),"-")</f>
        <v>3</v>
      </c>
      <c r="AX37" s="175">
        <f>IFERROR(VLOOKUP(C37,Merkittävyysluokitus!$A$2:$J$1705,6,FALSE),"-")</f>
        <v>10.37455098934551</v>
      </c>
      <c r="AY37" s="175">
        <f>IFERROR(VLOOKUP(C37,Merkittävyysluokitus!$A$2:$J$1705,7,FALSE),"-")</f>
        <v>5</v>
      </c>
      <c r="AZ37" s="175">
        <f>IFERROR(VLOOKUP(C37,Merkittävyysluokitus!$A$2:$J$1705,8,FALSE),"-")</f>
        <v>4.2078843226788427</v>
      </c>
      <c r="BA37" s="175">
        <f>IFERROR(VLOOKUP(C37,Merkittävyysluokitus!$A$2:$J$1705,9,FALSE),"-")</f>
        <v>1.1666666666666665</v>
      </c>
      <c r="BB37" s="203"/>
      <c r="BC37" s="203" t="str">
        <f t="shared" si="8"/>
        <v/>
      </c>
      <c r="BD37" s="39" t="str">
        <f t="shared" si="0"/>
        <v>punainen</v>
      </c>
      <c r="BE37" s="68" t="str">
        <f t="shared" si="1"/>
        <v>punainen</v>
      </c>
      <c r="BF37" s="68" t="str">
        <f t="shared" si="2"/>
        <v>punainen</v>
      </c>
      <c r="BG37" s="68" t="str">
        <f t="shared" si="3"/>
        <v>punainen</v>
      </c>
      <c r="BH37" s="208" t="str">
        <f t="shared" si="4"/>
        <v>punainen</v>
      </c>
      <c r="BI37" s="118"/>
      <c r="BJ37" s="39" t="str">
        <f>IF(F37="ei löydy","uusi tie",IF(E37=0,"tieosoite muuttunut",IF(E37=1,VLOOKUP(D37,'2015'!$F$12:$AL$1887,31,FALSE),"-")))</f>
        <v>punainen</v>
      </c>
      <c r="BK37" s="67" t="str">
        <f>IF(E37=1,VLOOKUP(D37,'2015'!$F$12:$AL$1887,32,FALSE),"-")</f>
        <v>punainen</v>
      </c>
      <c r="BL37" s="39" t="str">
        <f>IF(F37="ei löydy","uusi tie",IF(E37=0,"tieosoite muuttunut",IF(E37=1,VLOOKUP(D37,'2015'!$F$12:$AL$1887,33,FALSE),"-")))</f>
        <v>punainen</v>
      </c>
      <c r="BM37" s="39"/>
      <c r="BN37" s="217" t="str">
        <f>VLOOKUP(D37,'2015'!$F$12:$AL$1887,33,FALSE)</f>
        <v>punainen</v>
      </c>
      <c r="BO37" s="118"/>
      <c r="BP37" s="115"/>
      <c r="BQ37" s="30"/>
      <c r="BS37" s="5"/>
      <c r="BU37" s="36"/>
      <c r="BV37" s="30"/>
      <c r="BW37" s="21"/>
      <c r="BX37" t="str">
        <f>IF(E37=1,VLOOKUP(D37,'2015'!$F$12:$AX$1887,43,FALSE),"-")</f>
        <v>punainen</v>
      </c>
      <c r="BY37" t="str">
        <f>IF(E37=1,VLOOKUP(D37,'2015'!$F$12:$AX$1887,44,FALSE),"-")</f>
        <v>punainen</v>
      </c>
      <c r="BZ37" t="str">
        <f>IF(E37=1,VLOOKUP(D37,'2015'!$F$12:$AX$1887,45,FALSE),"-")</f>
        <v>punainen</v>
      </c>
      <c r="CA37" s="31"/>
      <c r="CB37" s="31"/>
      <c r="CC37" s="31"/>
      <c r="CD37" s="31"/>
      <c r="CE37" s="31"/>
      <c r="CO37" s="29"/>
      <c r="CP37" s="29"/>
    </row>
    <row r="38" spans="1:94" ht="15.75" thickBot="1" x14ac:dyDescent="0.3">
      <c r="A38" s="50"/>
      <c r="B38" s="50"/>
      <c r="C38" s="50" t="str">
        <f t="shared" si="5"/>
        <v>2_18_2879</v>
      </c>
      <c r="D38" s="51" t="str">
        <f t="shared" si="6"/>
        <v>2_18</v>
      </c>
      <c r="E38" s="224">
        <f>IFERROR(VLOOKUP(C38,'2015'!$C$12:$D$1887,2,FALSE),0)</f>
        <v>1</v>
      </c>
      <c r="F38" s="51">
        <f>IFERROR(K38-IFERROR(VLOOKUP(D38,'2015'!$F$12:$I$1887,4,FALSE),"ei löydy"),"ei löydy")</f>
        <v>0</v>
      </c>
      <c r="G38" s="224">
        <f>IFERROR(VLOOKUP(Työfile_2024!C38,Liikennemalli!$D$6:$G$1921,4,FALSE),0)</f>
        <v>1</v>
      </c>
      <c r="H38" s="225">
        <f>K38-IFERROR(VLOOKUP(Työfile_2024!D38,Liikennemalli!$C$6:$H$1921,6,FALSE),"ei löydy")</f>
        <v>0</v>
      </c>
      <c r="I38" s="80">
        <v>2</v>
      </c>
      <c r="J38" s="52">
        <v>18</v>
      </c>
      <c r="K38" s="52">
        <v>2879</v>
      </c>
      <c r="L38" s="53"/>
      <c r="M38" s="54"/>
      <c r="N38" s="54"/>
      <c r="O38" s="54"/>
      <c r="P38" s="54"/>
      <c r="Q38" s="55"/>
      <c r="R38" s="55"/>
      <c r="S38" s="55"/>
      <c r="T38" s="55"/>
      <c r="U38" s="52"/>
      <c r="V38" s="56">
        <v>4043</v>
      </c>
      <c r="W38" s="56">
        <v>632</v>
      </c>
      <c r="X38" s="56">
        <v>3856</v>
      </c>
      <c r="Y38" s="56">
        <f>VLOOKUP(D38,Liikennemalli24!$D$2:$F$1804,2,FALSE)</f>
        <v>1889</v>
      </c>
      <c r="Z38" s="57">
        <f>VLOOKUP(D38,Liikennemalli24!$D$2:$F$1804,3,FALSE)</f>
        <v>0.96599999999999997</v>
      </c>
      <c r="AA38" s="178">
        <f>IF(G38=1,VLOOKUP(C38,Liikennemalli!$D$6:$H$1921,2,FALSE),0)</f>
        <v>0</v>
      </c>
      <c r="AB38" s="197">
        <f>IF(G38=1,VLOOKUP(C38,Liikennemalli!$D$6:$H$1921,3,FALSE),0)</f>
        <v>0</v>
      </c>
      <c r="AC38" s="134">
        <f>IF(E38=1,VLOOKUP(Työfile_2024!D38,'2015'!$F$12:$X$1887,18,FALSE),"-")</f>
        <v>6637</v>
      </c>
      <c r="AD38" s="127">
        <f>IF(E38=1,VLOOKUP(Työfile_2024!D38,'2015'!$F$12:$X$1887,19,FALSE),"-")</f>
        <v>0.99</v>
      </c>
      <c r="AI38" s="127">
        <f>IF(E38=1,VLOOKUP(Työfile_2024!D38,'2015'!$F$12:$AB$1887,20,FALSE),"-")</f>
        <v>0</v>
      </c>
      <c r="AJ38" s="127">
        <f>IF(E38=1,VLOOKUP(Työfile_2024!D38,'2015'!$F$12:$AB$1887,21,FALSE),"-")</f>
        <v>0</v>
      </c>
      <c r="AK38" s="127">
        <f>IF(E38=1,VLOOKUP(Työfile_2024!D38,'2015'!$F$12:$AB$1887,22,FALSE),"-")</f>
        <v>0</v>
      </c>
      <c r="AL38" s="127">
        <f>IF(E38=1,VLOOKUP(Työfile_2024!D38,'2015'!$F$12:$AB$1887,23,FALSE),"-")</f>
        <v>0</v>
      </c>
      <c r="AM38" s="56">
        <f>VLOOKUP(Työfile_2024!D38,Tmatkat_20km_tarkasteltava_verk!$C$2:$D$1804,2,FALSE)</f>
        <v>950</v>
      </c>
      <c r="AN38" s="148">
        <f t="shared" si="7"/>
        <v>0.23497402918624782</v>
      </c>
      <c r="AO38" s="178">
        <f>IF(E38=1,VLOOKUP(Työfile_2024!D38,'2015'!$F$12:$AC$1887,24,FALSE),"-")</f>
        <v>498</v>
      </c>
      <c r="AP38" s="52" t="str">
        <f>VLOOKUP(D38,Tarkasteltava_verkko_2024_harva!$E$2:$I$1804,5,FALSE)</f>
        <v>tiivis</v>
      </c>
      <c r="AQ38" s="52" t="str">
        <f>VLOOKUP(D38,Tarkasteltava_verkko_2024_harva!$E$2:$I$1804,4,FALSE)</f>
        <v>harva</v>
      </c>
      <c r="AR38" s="148">
        <v>0</v>
      </c>
      <c r="AS38" s="170" t="str">
        <f>IFERROR(VLOOKUP(C38,'2015'!$C$12:$AG$1887,30,FALSE),"-")</f>
        <v/>
      </c>
      <c r="AT38" s="148">
        <v>0</v>
      </c>
      <c r="AU38" s="170">
        <f>IFERROR(VLOOKUP(C38,'2015'!$C$12:$AG$1887,31,FALSE),"-")</f>
        <v>0</v>
      </c>
      <c r="AV38" s="106"/>
      <c r="AW38" s="63">
        <f>IFERROR(VLOOKUP(C38,Merkittävyysluokitus!$A$2:$J$1705,10,FALSE),"-")</f>
        <v>3</v>
      </c>
      <c r="AX38" s="175">
        <f>IFERROR(VLOOKUP(C38,Merkittävyysluokitus!$A$2:$J$1705,6,FALSE),"-")</f>
        <v>9.4793607305936067</v>
      </c>
      <c r="AY38" s="175">
        <f>IFERROR(VLOOKUP(C38,Merkittävyysluokitus!$A$2:$J$1705,7,FALSE),"-")</f>
        <v>5</v>
      </c>
      <c r="AZ38" s="175">
        <f>IFERROR(VLOOKUP(C38,Merkittävyysluokitus!$A$2:$J$1705,8,FALSE),"-")</f>
        <v>3.3126940639269407</v>
      </c>
      <c r="BA38" s="175">
        <f>IFERROR(VLOOKUP(C38,Merkittävyysluokitus!$A$2:$J$1705,9,FALSE),"-")</f>
        <v>1.1666666666666665</v>
      </c>
      <c r="BB38" s="203"/>
      <c r="BC38" s="203" t="str">
        <f t="shared" si="8"/>
        <v/>
      </c>
      <c r="BD38" s="39" t="str">
        <f t="shared" si="0"/>
        <v>punainen</v>
      </c>
      <c r="BE38" s="68" t="str">
        <f t="shared" si="1"/>
        <v>punainen</v>
      </c>
      <c r="BF38" s="68" t="str">
        <f t="shared" si="2"/>
        <v>punainen</v>
      </c>
      <c r="BG38" s="68" t="str">
        <f t="shared" si="3"/>
        <v>punainen</v>
      </c>
      <c r="BH38" s="208" t="str">
        <f t="shared" si="4"/>
        <v>punainen</v>
      </c>
      <c r="BI38" s="118"/>
      <c r="BJ38" s="39" t="str">
        <f>IF(F38="ei löydy","uusi tie",IF(E38=0,"tieosoite muuttunut",IF(E38=1,VLOOKUP(D38,'2015'!$F$12:$AL$1887,31,FALSE),"-")))</f>
        <v>punainen</v>
      </c>
      <c r="BK38" s="67" t="str">
        <f>IF(E38=1,VLOOKUP(D38,'2015'!$F$12:$AL$1887,32,FALSE),"-")</f>
        <v>punainen</v>
      </c>
      <c r="BL38" s="39" t="str">
        <f>IF(F38="ei löydy","uusi tie",IF(E38=0,"tieosoite muuttunut",IF(E38=1,VLOOKUP(D38,'2015'!$F$12:$AL$1887,33,FALSE),"-")))</f>
        <v>punainen</v>
      </c>
      <c r="BM38" s="39"/>
      <c r="BN38" s="217" t="str">
        <f>VLOOKUP(D38,'2015'!$F$12:$AL$1887,33,FALSE)</f>
        <v>punainen</v>
      </c>
      <c r="BO38" s="118"/>
      <c r="BP38" s="115"/>
      <c r="BQ38" s="30"/>
      <c r="BS38" s="5"/>
      <c r="BU38" s="36"/>
      <c r="BV38" s="30"/>
      <c r="BW38" s="21"/>
      <c r="BX38" t="str">
        <f>IF(E38=1,VLOOKUP(D38,'2015'!$F$12:$AX$1887,43,FALSE),"-")</f>
        <v>punainen</v>
      </c>
      <c r="BY38" t="str">
        <f>IF(E38=1,VLOOKUP(D38,'2015'!$F$12:$AX$1887,44,FALSE),"-")</f>
        <v>punainen</v>
      </c>
      <c r="BZ38" t="str">
        <f>IF(E38=1,VLOOKUP(D38,'2015'!$F$12:$AX$1887,45,FALSE),"-")</f>
        <v>punainen</v>
      </c>
      <c r="CA38" s="31"/>
      <c r="CB38" s="31"/>
      <c r="CC38" s="31"/>
      <c r="CD38" s="31"/>
      <c r="CE38" s="31"/>
      <c r="CO38" s="29"/>
      <c r="CP38" s="29"/>
    </row>
    <row r="39" spans="1:94" ht="15.75" thickBot="1" x14ac:dyDescent="0.3">
      <c r="A39" s="50"/>
      <c r="B39" s="50"/>
      <c r="C39" s="50" t="str">
        <f t="shared" si="5"/>
        <v>2_20_7585</v>
      </c>
      <c r="D39" s="51" t="str">
        <f t="shared" si="6"/>
        <v>2_20</v>
      </c>
      <c r="E39" s="224">
        <f>IFERROR(VLOOKUP(C39,'2015'!$C$12:$D$1887,2,FALSE),0)</f>
        <v>1</v>
      </c>
      <c r="F39" s="51">
        <f>IFERROR(K39-IFERROR(VLOOKUP(D39,'2015'!$F$12:$I$1887,4,FALSE),"ei löydy"),"ei löydy")</f>
        <v>0</v>
      </c>
      <c r="G39" s="224">
        <f>IFERROR(VLOOKUP(Työfile_2024!C39,Liikennemalli!$D$6:$G$1921,4,FALSE),0)</f>
        <v>1</v>
      </c>
      <c r="H39" s="225">
        <f>K39-IFERROR(VLOOKUP(Työfile_2024!D39,Liikennemalli!$C$6:$H$1921,6,FALSE),"ei löydy")</f>
        <v>0</v>
      </c>
      <c r="I39" s="80">
        <v>2</v>
      </c>
      <c r="J39" s="52">
        <v>20</v>
      </c>
      <c r="K39" s="52">
        <v>7585</v>
      </c>
      <c r="L39" s="53"/>
      <c r="M39" s="54"/>
      <c r="N39" s="54"/>
      <c r="O39" s="54"/>
      <c r="P39" s="54"/>
      <c r="Q39" s="55"/>
      <c r="R39" s="55"/>
      <c r="S39" s="55"/>
      <c r="T39" s="55"/>
      <c r="U39" s="52"/>
      <c r="V39" s="56">
        <v>3846</v>
      </c>
      <c r="W39" s="56">
        <v>627</v>
      </c>
      <c r="X39" s="56">
        <v>3628</v>
      </c>
      <c r="Y39" s="56">
        <f>VLOOKUP(D39,Liikennemalli24!$D$2:$F$1804,2,FALSE)</f>
        <v>229</v>
      </c>
      <c r="Z39" s="57">
        <f>VLOOKUP(D39,Liikennemalli24!$D$2:$F$1804,3,FALSE)</f>
        <v>0.84599999999999997</v>
      </c>
      <c r="AA39" s="178">
        <f>IF(G39=1,VLOOKUP(C39,Liikennemalli!$D$6:$H$1921,2,FALSE),0)</f>
        <v>226.01633628714399</v>
      </c>
      <c r="AB39" s="197">
        <f>IF(G39=1,VLOOKUP(C39,Liikennemalli!$D$6:$H$1921,3,FALSE),0)</f>
        <v>0.94127582206845894</v>
      </c>
      <c r="AC39" s="134">
        <f>IF(E39=1,VLOOKUP(Työfile_2024!D39,'2015'!$F$12:$X$1887,18,FALSE),"-")</f>
        <v>6928</v>
      </c>
      <c r="AD39" s="127">
        <f>IF(E39=1,VLOOKUP(Työfile_2024!D39,'2015'!$F$12:$X$1887,19,FALSE),"-")</f>
        <v>0.99</v>
      </c>
      <c r="AI39" s="127">
        <f>IF(E39=1,VLOOKUP(Työfile_2024!D39,'2015'!$F$12:$AB$1887,20,FALSE),"-")</f>
        <v>0</v>
      </c>
      <c r="AJ39" s="127">
        <f>IF(E39=1,VLOOKUP(Työfile_2024!D39,'2015'!$F$12:$AB$1887,21,FALSE),"-")</f>
        <v>0</v>
      </c>
      <c r="AK39" s="127">
        <f>IF(E39=1,VLOOKUP(Työfile_2024!D39,'2015'!$F$12:$AB$1887,22,FALSE),"-")</f>
        <v>0</v>
      </c>
      <c r="AL39" s="127">
        <f>IF(E39=1,VLOOKUP(Työfile_2024!D39,'2015'!$F$12:$AB$1887,23,FALSE),"-")</f>
        <v>0</v>
      </c>
      <c r="AM39" s="56">
        <f>VLOOKUP(Työfile_2024!D39,Tmatkat_20km_tarkasteltava_verk!$C$2:$D$1804,2,FALSE)</f>
        <v>1029</v>
      </c>
      <c r="AN39" s="148">
        <f t="shared" si="7"/>
        <v>0.26755070202808112</v>
      </c>
      <c r="AO39" s="178">
        <f>IF(E39=1,VLOOKUP(Työfile_2024!D39,'2015'!$F$12:$AC$1887,24,FALSE),"-")</f>
        <v>521</v>
      </c>
      <c r="AP39" s="52" t="str">
        <f>VLOOKUP(D39,Tarkasteltava_verkko_2024_harva!$E$2:$I$1804,5,FALSE)</f>
        <v>tiivis</v>
      </c>
      <c r="AQ39" s="52" t="str">
        <f>VLOOKUP(D39,Tarkasteltava_verkko_2024_harva!$E$2:$I$1804,4,FALSE)</f>
        <v>harva</v>
      </c>
      <c r="AR39" s="148">
        <v>0</v>
      </c>
      <c r="AS39" s="170" t="str">
        <f>IFERROR(VLOOKUP(C39,'2015'!$C$12:$AG$1887,30,FALSE),"-")</f>
        <v/>
      </c>
      <c r="AT39" s="148">
        <v>0</v>
      </c>
      <c r="AU39" s="170">
        <f>IFERROR(VLOOKUP(C39,'2015'!$C$12:$AG$1887,31,FALSE),"-")</f>
        <v>0</v>
      </c>
      <c r="AV39" s="106"/>
      <c r="AW39" s="63">
        <f>IFERROR(VLOOKUP(C39,Merkittävyysluokitus!$A$2:$J$1705,10,FALSE),"-")</f>
        <v>2</v>
      </c>
      <c r="AX39" s="175">
        <f>IFERROR(VLOOKUP(C39,Merkittävyysluokitus!$A$2:$J$1705,6,FALSE),"-")</f>
        <v>11.308888888888889</v>
      </c>
      <c r="AY39" s="175">
        <f>IFERROR(VLOOKUP(C39,Merkittävyysluokitus!$A$2:$J$1705,7,FALSE),"-")</f>
        <v>5</v>
      </c>
      <c r="AZ39" s="175">
        <f>IFERROR(VLOOKUP(C39,Merkittävyysluokitus!$A$2:$J$1705,8,FALSE),"-")</f>
        <v>4.9755555555555553</v>
      </c>
      <c r="BA39" s="175">
        <f>IFERROR(VLOOKUP(C39,Merkittävyysluokitus!$A$2:$J$1705,9,FALSE),"-")</f>
        <v>1.3333333333333333</v>
      </c>
      <c r="BB39" s="203"/>
      <c r="BC39" s="203" t="str">
        <f t="shared" si="8"/>
        <v/>
      </c>
      <c r="BD39" s="39" t="str">
        <f t="shared" si="0"/>
        <v>punainen</v>
      </c>
      <c r="BE39" s="68" t="str">
        <f t="shared" si="1"/>
        <v>punainen</v>
      </c>
      <c r="BF39" s="68" t="str">
        <f t="shared" si="2"/>
        <v>punainen</v>
      </c>
      <c r="BG39" s="68" t="str">
        <f t="shared" si="3"/>
        <v>punainen</v>
      </c>
      <c r="BH39" s="208" t="str">
        <f t="shared" si="4"/>
        <v>punainen</v>
      </c>
      <c r="BI39" s="118"/>
      <c r="BJ39" s="39" t="str">
        <f>IF(F39="ei löydy","uusi tie",IF(E39=0,"tieosoite muuttunut",IF(E39=1,VLOOKUP(D39,'2015'!$F$12:$AL$1887,31,FALSE),"-")))</f>
        <v>punainen</v>
      </c>
      <c r="BK39" s="67" t="str">
        <f>IF(E39=1,VLOOKUP(D39,'2015'!$F$12:$AL$1887,32,FALSE),"-")</f>
        <v>punainen</v>
      </c>
      <c r="BL39" s="39" t="str">
        <f>IF(F39="ei löydy","uusi tie",IF(E39=0,"tieosoite muuttunut",IF(E39=1,VLOOKUP(D39,'2015'!$F$12:$AL$1887,33,FALSE),"-")))</f>
        <v>punainen</v>
      </c>
      <c r="BM39" s="39"/>
      <c r="BN39" s="217" t="str">
        <f>VLOOKUP(D39,'2015'!$F$12:$AL$1887,33,FALSE)</f>
        <v>punainen</v>
      </c>
      <c r="BO39" s="118"/>
      <c r="BP39" s="115"/>
      <c r="BQ39" s="30"/>
      <c r="BS39" s="5"/>
      <c r="BU39" s="36"/>
      <c r="BV39" s="30"/>
      <c r="BW39" s="21"/>
      <c r="BX39" t="str">
        <f>IF(E39=1,VLOOKUP(D39,'2015'!$F$12:$AX$1887,43,FALSE),"-")</f>
        <v>punainen</v>
      </c>
      <c r="BY39" t="str">
        <f>IF(E39=1,VLOOKUP(D39,'2015'!$F$12:$AX$1887,44,FALSE),"-")</f>
        <v>punainen</v>
      </c>
      <c r="BZ39" t="str">
        <f>IF(E39=1,VLOOKUP(D39,'2015'!$F$12:$AX$1887,45,FALSE),"-")</f>
        <v>punainen</v>
      </c>
      <c r="CA39" s="31"/>
      <c r="CB39" s="31"/>
      <c r="CC39" s="31"/>
      <c r="CD39" s="31"/>
      <c r="CE39" s="31"/>
      <c r="CO39" s="29"/>
      <c r="CP39" s="29"/>
    </row>
    <row r="40" spans="1:94" ht="15.75" thickBot="1" x14ac:dyDescent="0.3">
      <c r="A40" s="50"/>
      <c r="B40" s="50"/>
      <c r="C40" s="50" t="str">
        <f t="shared" si="5"/>
        <v>2_21_5827</v>
      </c>
      <c r="D40" s="51" t="str">
        <f t="shared" si="6"/>
        <v>2_21</v>
      </c>
      <c r="E40" s="224">
        <f>IFERROR(VLOOKUP(C40,'2015'!$C$12:$D$1887,2,FALSE),0)</f>
        <v>1</v>
      </c>
      <c r="F40" s="51">
        <f>IFERROR(K40-IFERROR(VLOOKUP(D40,'2015'!$F$12:$I$1887,4,FALSE),"ei löydy"),"ei löydy")</f>
        <v>0</v>
      </c>
      <c r="G40" s="224">
        <f>IFERROR(VLOOKUP(Työfile_2024!C40,Liikennemalli!$D$6:$G$1921,4,FALSE),0)</f>
        <v>1</v>
      </c>
      <c r="H40" s="225">
        <f>K40-IFERROR(VLOOKUP(Työfile_2024!D40,Liikennemalli!$C$6:$H$1921,6,FALSE),"ei löydy")</f>
        <v>0</v>
      </c>
      <c r="I40" s="80">
        <v>2</v>
      </c>
      <c r="J40" s="52">
        <v>21</v>
      </c>
      <c r="K40" s="52">
        <v>5827</v>
      </c>
      <c r="L40" s="53"/>
      <c r="M40" s="54"/>
      <c r="N40" s="54"/>
      <c r="O40" s="54"/>
      <c r="P40" s="54"/>
      <c r="Q40" s="55"/>
      <c r="R40" s="55"/>
      <c r="S40" s="55"/>
      <c r="T40" s="55"/>
      <c r="U40" s="52"/>
      <c r="V40" s="56">
        <v>4514</v>
      </c>
      <c r="W40" s="56">
        <v>595</v>
      </c>
      <c r="X40" s="56">
        <v>4384</v>
      </c>
      <c r="Y40" s="56">
        <f>VLOOKUP(D40,Liikennemalli24!$D$2:$F$1804,2,FALSE)</f>
        <v>1097</v>
      </c>
      <c r="Z40" s="57">
        <f>VLOOKUP(D40,Liikennemalli24!$D$2:$F$1804,3,FALSE)</f>
        <v>0.69</v>
      </c>
      <c r="AA40" s="178">
        <f>IF(G40=1,VLOOKUP(C40,Liikennemalli!$D$6:$H$1921,2,FALSE),0)</f>
        <v>549.452511212584</v>
      </c>
      <c r="AB40" s="197">
        <f>IF(G40=1,VLOOKUP(C40,Liikennemalli!$D$6:$H$1921,3,FALSE),0)</f>
        <v>0.68699265378966101</v>
      </c>
      <c r="AC40" s="134">
        <f>IF(E40=1,VLOOKUP(Työfile_2024!D40,'2015'!$F$12:$X$1887,18,FALSE),"-")</f>
        <v>6887</v>
      </c>
      <c r="AD40" s="127">
        <f>IF(E40=1,VLOOKUP(Työfile_2024!D40,'2015'!$F$12:$X$1887,19,FALSE),"-")</f>
        <v>0.96</v>
      </c>
      <c r="AI40" s="127">
        <f>IF(E40=1,VLOOKUP(Työfile_2024!D40,'2015'!$F$12:$AB$1887,20,FALSE),"-")</f>
        <v>0</v>
      </c>
      <c r="AJ40" s="127">
        <f>IF(E40=1,VLOOKUP(Työfile_2024!D40,'2015'!$F$12:$AB$1887,21,FALSE),"-")</f>
        <v>0</v>
      </c>
      <c r="AK40" s="127">
        <f>IF(E40=1,VLOOKUP(Työfile_2024!D40,'2015'!$F$12:$AB$1887,22,FALSE),"-")</f>
        <v>0</v>
      </c>
      <c r="AL40" s="127">
        <f>IF(E40=1,VLOOKUP(Työfile_2024!D40,'2015'!$F$12:$AB$1887,23,FALSE),"-")</f>
        <v>0</v>
      </c>
      <c r="AM40" s="56">
        <f>VLOOKUP(Työfile_2024!D40,Tmatkat_20km_tarkasteltava_verk!$C$2:$D$1804,2,FALSE)</f>
        <v>1077</v>
      </c>
      <c r="AN40" s="148">
        <f t="shared" si="7"/>
        <v>0.23859105006645989</v>
      </c>
      <c r="AO40" s="178">
        <f>IF(E40=1,VLOOKUP(Työfile_2024!D40,'2015'!$F$12:$AC$1887,24,FALSE),"-")</f>
        <v>535</v>
      </c>
      <c r="AP40" s="52" t="str">
        <f>VLOOKUP(D40,Tarkasteltava_verkko_2024_harva!$E$2:$I$1804,5,FALSE)</f>
        <v>tiivis</v>
      </c>
      <c r="AQ40" s="52" t="str">
        <f>VLOOKUP(D40,Tarkasteltava_verkko_2024_harva!$E$2:$I$1804,4,FALSE)</f>
        <v>harva</v>
      </c>
      <c r="AR40" s="148">
        <v>0</v>
      </c>
      <c r="AS40" s="170" t="str">
        <f>IFERROR(VLOOKUP(C40,'2015'!$C$12:$AG$1887,30,FALSE),"-")</f>
        <v/>
      </c>
      <c r="AT40" s="148">
        <v>0</v>
      </c>
      <c r="AU40" s="170">
        <f>IFERROR(VLOOKUP(C40,'2015'!$C$12:$AG$1887,31,FALSE),"-")</f>
        <v>0</v>
      </c>
      <c r="AV40" s="106"/>
      <c r="AW40" s="63">
        <f>IFERROR(VLOOKUP(C40,Merkittävyysluokitus!$A$2:$J$1705,10,FALSE),"-")</f>
        <v>2</v>
      </c>
      <c r="AX40" s="175">
        <f>IFERROR(VLOOKUP(C40,Merkittävyysluokitus!$A$2:$J$1705,6,FALSE),"-")</f>
        <v>10.666666666666666</v>
      </c>
      <c r="AY40" s="175">
        <f>IFERROR(VLOOKUP(C40,Merkittävyysluokitus!$A$2:$J$1705,7,FALSE),"-")</f>
        <v>5</v>
      </c>
      <c r="AZ40" s="175">
        <f>IFERROR(VLOOKUP(C40,Merkittävyysluokitus!$A$2:$J$1705,8,FALSE),"-")</f>
        <v>4</v>
      </c>
      <c r="BA40" s="175">
        <f>IFERROR(VLOOKUP(C40,Merkittävyysluokitus!$A$2:$J$1705,9,FALSE),"-")</f>
        <v>1.6666666666666665</v>
      </c>
      <c r="BB40" s="203"/>
      <c r="BC40" s="203" t="str">
        <f t="shared" si="8"/>
        <v/>
      </c>
      <c r="BD40" s="39" t="str">
        <f t="shared" si="0"/>
        <v>punainen</v>
      </c>
      <c r="BE40" s="68" t="str">
        <f t="shared" si="1"/>
        <v>punainen</v>
      </c>
      <c r="BF40" s="68" t="str">
        <f t="shared" si="2"/>
        <v>punainen</v>
      </c>
      <c r="BG40" s="68" t="str">
        <f t="shared" si="3"/>
        <v>punainen</v>
      </c>
      <c r="BH40" s="208" t="str">
        <f t="shared" si="4"/>
        <v>punainen</v>
      </c>
      <c r="BI40" s="117"/>
      <c r="BJ40" s="39" t="str">
        <f>IF(F40="ei löydy","uusi tie",IF(E40=0,"tieosoite muuttunut",IF(E40=1,VLOOKUP(D40,'2015'!$F$12:$AL$1887,31,FALSE),"-")))</f>
        <v>punainen</v>
      </c>
      <c r="BK40" s="67" t="str">
        <f>IF(E40=1,VLOOKUP(D40,'2015'!$F$12:$AL$1887,32,FALSE),"-")</f>
        <v>punainen</v>
      </c>
      <c r="BL40" s="39" t="str">
        <f>IF(F40="ei löydy","uusi tie",IF(E40=0,"tieosoite muuttunut",IF(E40=1,VLOOKUP(D40,'2015'!$F$12:$AL$1887,33,FALSE),"-")))</f>
        <v>punainen</v>
      </c>
      <c r="BM40" s="39"/>
      <c r="BN40" s="217" t="str">
        <f>VLOOKUP(D40,'2015'!$F$12:$AL$1887,33,FALSE)</f>
        <v>punainen</v>
      </c>
      <c r="BO40" s="117"/>
      <c r="BP40" s="115"/>
      <c r="BQ40" s="30"/>
      <c r="BS40" s="5"/>
      <c r="BU40" s="35"/>
      <c r="BV40" s="30"/>
      <c r="BW40" s="20"/>
      <c r="BX40" t="str">
        <f>IF(E40=1,VLOOKUP(D40,'2015'!$F$12:$AX$1887,43,FALSE),"-")</f>
        <v>punainen</v>
      </c>
      <c r="BY40" t="str">
        <f>IF(E40=1,VLOOKUP(D40,'2015'!$F$12:$AX$1887,44,FALSE),"-")</f>
        <v>punainen</v>
      </c>
      <c r="BZ40" t="str">
        <f>IF(E40=1,VLOOKUP(D40,'2015'!$F$12:$AX$1887,45,FALSE),"-")</f>
        <v>punainen</v>
      </c>
      <c r="CA40" s="31"/>
      <c r="CB40" s="31"/>
      <c r="CC40" s="31"/>
      <c r="CD40" s="31"/>
      <c r="CE40" s="31"/>
      <c r="CO40" s="29"/>
      <c r="CP40" s="29"/>
    </row>
    <row r="41" spans="1:94" ht="15.75" thickBot="1" x14ac:dyDescent="0.3">
      <c r="A41" s="50"/>
      <c r="B41" s="50"/>
      <c r="C41" s="50" t="str">
        <f t="shared" si="5"/>
        <v>2_22_4800</v>
      </c>
      <c r="D41" s="51" t="str">
        <f t="shared" si="6"/>
        <v>2_22</v>
      </c>
      <c r="E41" s="224">
        <f>IFERROR(VLOOKUP(C41,'2015'!$C$12:$D$1887,2,FALSE),0)</f>
        <v>1</v>
      </c>
      <c r="F41" s="51">
        <f>IFERROR(K41-IFERROR(VLOOKUP(D41,'2015'!$F$12:$I$1887,4,FALSE),"ei löydy"),"ei löydy")</f>
        <v>0</v>
      </c>
      <c r="G41" s="224">
        <f>IFERROR(VLOOKUP(Työfile_2024!C41,Liikennemalli!$D$6:$G$1921,4,FALSE),0)</f>
        <v>1</v>
      </c>
      <c r="H41" s="225">
        <f>K41-IFERROR(VLOOKUP(Työfile_2024!D41,Liikennemalli!$C$6:$H$1921,6,FALSE),"ei löydy")</f>
        <v>0</v>
      </c>
      <c r="I41" s="80">
        <v>2</v>
      </c>
      <c r="J41" s="52">
        <v>22</v>
      </c>
      <c r="K41" s="52">
        <v>4800</v>
      </c>
      <c r="L41" s="53"/>
      <c r="M41" s="54"/>
      <c r="N41" s="54"/>
      <c r="O41" s="54"/>
      <c r="P41" s="54"/>
      <c r="Q41" s="55"/>
      <c r="R41" s="55"/>
      <c r="S41" s="55"/>
      <c r="T41" s="55"/>
      <c r="U41" s="52"/>
      <c r="V41" s="56">
        <v>4836.671875</v>
      </c>
      <c r="W41" s="56">
        <v>621.41562499999998</v>
      </c>
      <c r="X41" s="56">
        <v>4758.5</v>
      </c>
      <c r="Y41" s="56">
        <f>VLOOKUP(D41,Liikennemalli24!$D$2:$F$1804,2,FALSE)</f>
        <v>1375</v>
      </c>
      <c r="Z41" s="57">
        <f>VLOOKUP(D41,Liikennemalli24!$D$2:$F$1804,3,FALSE)</f>
        <v>0.53100000000000003</v>
      </c>
      <c r="AA41" s="178">
        <f>IF(G41=1,VLOOKUP(C41,Liikennemalli!$D$6:$H$1921,2,FALSE),0)</f>
        <v>688.66126258955705</v>
      </c>
      <c r="AB41" s="197">
        <f>IF(G41=1,VLOOKUP(C41,Liikennemalli!$D$6:$H$1921,3,FALSE),0)</f>
        <v>0.47937507555255099</v>
      </c>
      <c r="AC41" s="134">
        <f>IF(E41=1,VLOOKUP(Työfile_2024!D41,'2015'!$F$12:$X$1887,18,FALSE),"-")</f>
        <v>7011</v>
      </c>
      <c r="AD41" s="127">
        <f>IF(E41=1,VLOOKUP(Työfile_2024!D41,'2015'!$F$12:$X$1887,19,FALSE),"-")</f>
        <v>0.92</v>
      </c>
      <c r="AI41" s="127">
        <f>IF(E41=1,VLOOKUP(Työfile_2024!D41,'2015'!$F$12:$AB$1887,20,FALSE),"-")</f>
        <v>0</v>
      </c>
      <c r="AJ41" s="127">
        <f>IF(E41=1,VLOOKUP(Työfile_2024!D41,'2015'!$F$12:$AB$1887,21,FALSE),"-")</f>
        <v>0</v>
      </c>
      <c r="AK41" s="127">
        <f>IF(E41=1,VLOOKUP(Työfile_2024!D41,'2015'!$F$12:$AB$1887,22,FALSE),"-")</f>
        <v>0</v>
      </c>
      <c r="AL41" s="127">
        <f>IF(E41=1,VLOOKUP(Työfile_2024!D41,'2015'!$F$12:$AB$1887,23,FALSE),"-")</f>
        <v>0</v>
      </c>
      <c r="AM41" s="56">
        <f>VLOOKUP(Työfile_2024!D41,Tmatkat_20km_tarkasteltava_verk!$C$2:$D$1804,2,FALSE)</f>
        <v>1171</v>
      </c>
      <c r="AN41" s="148">
        <f t="shared" si="7"/>
        <v>0.24210862970728192</v>
      </c>
      <c r="AO41" s="178">
        <f>IF(E41=1,VLOOKUP(Työfile_2024!D41,'2015'!$F$12:$AC$1887,24,FALSE),"-")</f>
        <v>566</v>
      </c>
      <c r="AP41" s="52" t="str">
        <f>VLOOKUP(D41,Tarkasteltava_verkko_2024_harva!$E$2:$I$1804,5,FALSE)</f>
        <v>tiivis</v>
      </c>
      <c r="AQ41" s="52" t="str">
        <f>VLOOKUP(D41,Tarkasteltava_verkko_2024_harva!$E$2:$I$1804,4,FALSE)</f>
        <v>harva</v>
      </c>
      <c r="AR41" s="148">
        <v>0</v>
      </c>
      <c r="AS41" s="170" t="str">
        <f>IFERROR(VLOOKUP(C41,'2015'!$C$12:$AG$1887,30,FALSE),"-")</f>
        <v/>
      </c>
      <c r="AT41" s="148">
        <v>0.23125000000000001</v>
      </c>
      <c r="AU41" s="170">
        <f>IFERROR(VLOOKUP(C41,'2015'!$C$12:$AG$1887,31,FALSE),"-")</f>
        <v>0</v>
      </c>
      <c r="AV41" s="106"/>
      <c r="AW41" s="63">
        <f>IFERROR(VLOOKUP(C41,Merkittävyysluokitus!$A$2:$J$1705,10,FALSE),"-")</f>
        <v>2</v>
      </c>
      <c r="AX41" s="175">
        <f>IFERROR(VLOOKUP(C41,Merkittävyysluokitus!$A$2:$J$1705,6,FALSE),"-")</f>
        <v>12.594499999999998</v>
      </c>
      <c r="AY41" s="175">
        <f>IFERROR(VLOOKUP(C41,Merkittävyysluokitus!$A$2:$J$1705,7,FALSE),"-")</f>
        <v>5</v>
      </c>
      <c r="AZ41" s="175">
        <f>IFERROR(VLOOKUP(C41,Merkittävyysluokitus!$A$2:$J$1705,8,FALSE),"-")</f>
        <v>5.4278333333333322</v>
      </c>
      <c r="BA41" s="175">
        <f>IFERROR(VLOOKUP(C41,Merkittävyysluokitus!$A$2:$J$1705,9,FALSE),"-")</f>
        <v>2.1666666666666665</v>
      </c>
      <c r="BB41" s="203"/>
      <c r="BC41" s="203" t="str">
        <f t="shared" si="8"/>
        <v/>
      </c>
      <c r="BD41" s="39" t="str">
        <f t="shared" si="0"/>
        <v>punainen</v>
      </c>
      <c r="BE41" s="68" t="str">
        <f t="shared" si="1"/>
        <v>musta</v>
      </c>
      <c r="BF41" s="68" t="str">
        <f t="shared" si="2"/>
        <v>punainen</v>
      </c>
      <c r="BG41" s="68" t="str">
        <f t="shared" si="3"/>
        <v>punainen</v>
      </c>
      <c r="BH41" s="208" t="str">
        <f t="shared" si="4"/>
        <v>punainen</v>
      </c>
      <c r="BI41" s="117"/>
      <c r="BJ41" s="39" t="str">
        <f>IF(F41="ei löydy","uusi tie",IF(E41=0,"tieosoite muuttunut",IF(E41=1,VLOOKUP(D41,'2015'!$F$12:$AL$1887,31,FALSE),"-")))</f>
        <v>punainen</v>
      </c>
      <c r="BK41" s="67" t="str">
        <f>IF(E41=1,VLOOKUP(D41,'2015'!$F$12:$AL$1887,32,FALSE),"-")</f>
        <v>punainen</v>
      </c>
      <c r="BL41" s="39" t="str">
        <f>IF(F41="ei löydy","uusi tie",IF(E41=0,"tieosoite muuttunut",IF(E41=1,VLOOKUP(D41,'2015'!$F$12:$AL$1887,33,FALSE),"-")))</f>
        <v>punainen</v>
      </c>
      <c r="BM41" s="39"/>
      <c r="BN41" s="217" t="str">
        <f>VLOOKUP(D41,'2015'!$F$12:$AL$1887,33,FALSE)</f>
        <v>punainen</v>
      </c>
      <c r="BO41" s="117"/>
      <c r="BP41" s="115"/>
      <c r="BQ41" s="30"/>
      <c r="BS41" s="5"/>
      <c r="BU41" s="35"/>
      <c r="BV41" s="30"/>
      <c r="BW41" s="20"/>
      <c r="BX41" t="str">
        <f>IF(E41=1,VLOOKUP(D41,'2015'!$F$12:$AX$1887,43,FALSE),"-")</f>
        <v>punainen</v>
      </c>
      <c r="BY41" t="str">
        <f>IF(E41=1,VLOOKUP(D41,'2015'!$F$12:$AX$1887,44,FALSE),"-")</f>
        <v>punainen</v>
      </c>
      <c r="BZ41" t="str">
        <f>IF(E41=1,VLOOKUP(D41,'2015'!$F$12:$AX$1887,45,FALSE),"-")</f>
        <v>punainen</v>
      </c>
      <c r="CA41" s="31"/>
      <c r="CB41" s="31"/>
      <c r="CC41" s="31"/>
      <c r="CD41" s="31"/>
      <c r="CE41" s="31"/>
      <c r="CO41" s="29"/>
      <c r="CP41" s="29"/>
    </row>
    <row r="42" spans="1:94" ht="15.75" thickBot="1" x14ac:dyDescent="0.3">
      <c r="A42" s="50"/>
      <c r="B42" s="50"/>
      <c r="C42" s="50" t="str">
        <f t="shared" si="5"/>
        <v>2_23_14438</v>
      </c>
      <c r="D42" s="51" t="str">
        <f t="shared" si="6"/>
        <v>2_23</v>
      </c>
      <c r="E42" s="224">
        <f>IFERROR(VLOOKUP(C42,'2015'!$C$12:$D$1887,2,FALSE),0)</f>
        <v>0</v>
      </c>
      <c r="F42" s="51">
        <f>IFERROR(K42-IFERROR(VLOOKUP(D42,'2015'!$F$12:$I$1887,4,FALSE),"ei löydy"),"ei löydy")</f>
        <v>7671</v>
      </c>
      <c r="G42" s="224">
        <f>IFERROR(VLOOKUP(Työfile_2024!C42,Liikennemalli!$D$6:$G$1921,4,FALSE),0)</f>
        <v>1</v>
      </c>
      <c r="H42" s="225">
        <f>K42-IFERROR(VLOOKUP(Työfile_2024!D42,Liikennemalli!$C$6:$H$1921,6,FALSE),"ei löydy")</f>
        <v>0</v>
      </c>
      <c r="I42" s="80">
        <v>2</v>
      </c>
      <c r="J42" s="52">
        <v>23</v>
      </c>
      <c r="K42" s="52">
        <v>14438</v>
      </c>
      <c r="L42" s="53"/>
      <c r="M42" s="54"/>
      <c r="N42" s="54"/>
      <c r="O42" s="54"/>
      <c r="P42" s="54"/>
      <c r="Q42" s="55"/>
      <c r="R42" s="55"/>
      <c r="S42" s="55"/>
      <c r="T42" s="55"/>
      <c r="U42" s="52"/>
      <c r="V42" s="56">
        <v>5943.3159717412382</v>
      </c>
      <c r="W42" s="56">
        <v>822.14634990995978</v>
      </c>
      <c r="X42" s="56">
        <v>5882.9614212494807</v>
      </c>
      <c r="Y42" s="56">
        <f>VLOOKUP(D42,Liikennemalli24!$D$2:$F$1804,2,FALSE)</f>
        <v>1579</v>
      </c>
      <c r="Z42" s="57">
        <f>VLOOKUP(D42,Liikennemalli24!$D$2:$F$1804,3,FALSE)</f>
        <v>0.36899999999999999</v>
      </c>
      <c r="AA42" s="178">
        <f>IF(G42=1,VLOOKUP(C42,Liikennemalli!$D$6:$H$1921,2,FALSE),0)</f>
        <v>862.09304993046601</v>
      </c>
      <c r="AB42" s="197">
        <f>IF(G42=1,VLOOKUP(C42,Liikennemalli!$D$6:$H$1921,3,FALSE),0)</f>
        <v>0.40551678020363202</v>
      </c>
      <c r="AC42" s="134" t="str">
        <f>IF(E42=1,VLOOKUP(Työfile_2024!D42,'2015'!$F$12:$X$1887,18,FALSE),"-")</f>
        <v>-</v>
      </c>
      <c r="AD42" s="127" t="str">
        <f>IF(E42=1,VLOOKUP(Työfile_2024!D42,'2015'!$F$12:$X$1887,19,FALSE),"-")</f>
        <v>-</v>
      </c>
      <c r="AI42" s="127" t="str">
        <f>IF(E42=1,VLOOKUP(Työfile_2024!D42,'2015'!$F$12:$AB$1887,20,FALSE),"-")</f>
        <v>-</v>
      </c>
      <c r="AJ42" s="127" t="str">
        <f>IF(E42=1,VLOOKUP(Työfile_2024!D42,'2015'!$F$12:$AB$1887,21,FALSE),"-")</f>
        <v>-</v>
      </c>
      <c r="AK42" s="127" t="str">
        <f>IF(E42=1,VLOOKUP(Työfile_2024!D42,'2015'!$F$12:$AB$1887,22,FALSE),"-")</f>
        <v>-</v>
      </c>
      <c r="AL42" s="127" t="str">
        <f>IF(E42=1,VLOOKUP(Työfile_2024!D42,'2015'!$F$12:$AB$1887,23,FALSE),"-")</f>
        <v>-</v>
      </c>
      <c r="AM42" s="56">
        <f>VLOOKUP(Työfile_2024!D42,Tmatkat_20km_tarkasteltava_verk!$C$2:$D$1804,2,FALSE)</f>
        <v>2122</v>
      </c>
      <c r="AN42" s="148">
        <f t="shared" si="7"/>
        <v>0.3570397418023038</v>
      </c>
      <c r="AO42" s="178" t="str">
        <f>IF(E42=1,VLOOKUP(Työfile_2024!D42,'2015'!$F$12:$AC$1887,24,FALSE),"-")</f>
        <v>-</v>
      </c>
      <c r="AP42" s="52" t="str">
        <f>VLOOKUP(D42,Tarkasteltava_verkko_2024_harva!$E$2:$I$1804,5,FALSE)</f>
        <v>tiivis</v>
      </c>
      <c r="AQ42" s="52" t="str">
        <f>VLOOKUP(D42,Tarkasteltava_verkko_2024_harva!$E$2:$I$1804,4,FALSE)</f>
        <v>harva</v>
      </c>
      <c r="AR42" s="148">
        <v>0.22620861615182158</v>
      </c>
      <c r="AS42" s="170" t="str">
        <f>IFERROR(VLOOKUP(C42,'2015'!$C$12:$AG$1887,30,FALSE),"-")</f>
        <v>-</v>
      </c>
      <c r="AT42" s="148">
        <v>0.48109156392852198</v>
      </c>
      <c r="AU42" s="170" t="str">
        <f>IFERROR(VLOOKUP(C42,'2015'!$C$12:$AG$1887,31,FALSE),"-")</f>
        <v>-</v>
      </c>
      <c r="AV42" s="106"/>
      <c r="AW42" s="63">
        <f>IFERROR(VLOOKUP(C42,Merkittävyysluokitus!$A$2:$J$1705,10,FALSE),"-")</f>
        <v>1</v>
      </c>
      <c r="AX42" s="175">
        <f>IFERROR(VLOOKUP(C42,Merkittävyysluokitus!$A$2:$J$1705,6,FALSE),"-")</f>
        <v>15.5</v>
      </c>
      <c r="AY42" s="175">
        <f>IFERROR(VLOOKUP(C42,Merkittävyysluokitus!$A$2:$J$1705,7,FALSE),"-")</f>
        <v>5</v>
      </c>
      <c r="AZ42" s="175">
        <f>IFERROR(VLOOKUP(C42,Merkittävyysluokitus!$A$2:$J$1705,8,FALSE),"-")</f>
        <v>8.1666666666666661</v>
      </c>
      <c r="BA42" s="175">
        <f>IFERROR(VLOOKUP(C42,Merkittävyysluokitus!$A$2:$J$1705,9,FALSE),"-")</f>
        <v>2.333333333333333</v>
      </c>
      <c r="BB42" s="203"/>
      <c r="BC42" s="203" t="str">
        <f t="shared" si="8"/>
        <v>tieosoite muuttunut</v>
      </c>
      <c r="BD42" s="39" t="str">
        <f t="shared" si="0"/>
        <v>punainen</v>
      </c>
      <c r="BE42" s="68" t="str">
        <f t="shared" si="1"/>
        <v>musta</v>
      </c>
      <c r="BF42" s="68" t="str">
        <f t="shared" si="2"/>
        <v>musta</v>
      </c>
      <c r="BG42" s="68" t="str">
        <f t="shared" si="3"/>
        <v>punainen</v>
      </c>
      <c r="BH42" s="208" t="str">
        <f t="shared" si="4"/>
        <v>musta</v>
      </c>
      <c r="BI42" s="117"/>
      <c r="BJ42" s="39" t="str">
        <f>IF(F42="ei löydy","uusi tie",IF(E42=0,"tieosoite muuttunut",IF(E42=1,VLOOKUP(D42,'2015'!$F$12:$AL$1887,31,FALSE),"-")))</f>
        <v>tieosoite muuttunut</v>
      </c>
      <c r="BK42" s="67" t="str">
        <f>IF(E42=1,VLOOKUP(D42,'2015'!$F$12:$AL$1887,32,FALSE),"-")</f>
        <v>-</v>
      </c>
      <c r="BL42" s="39" t="str">
        <f>IF(F42="ei löydy","uusi tie",IF(E42=0,"tieosoite muuttunut",IF(E42=1,VLOOKUP(D42,'2015'!$F$12:$AL$1887,33,FALSE),"-")))</f>
        <v>tieosoite muuttunut</v>
      </c>
      <c r="BM42" s="39"/>
      <c r="BN42" s="217" t="str">
        <f>VLOOKUP(D42,'2015'!$F$12:$AL$1887,33,FALSE)</f>
        <v>punainen</v>
      </c>
      <c r="BO42" s="117"/>
      <c r="BP42" s="115"/>
      <c r="BQ42" s="30"/>
      <c r="BS42" s="5"/>
      <c r="BU42" s="35"/>
      <c r="BV42" s="30"/>
      <c r="BW42" s="20"/>
      <c r="BX42" t="str">
        <f>IF(E42=1,VLOOKUP(D42,'2015'!$F$12:$AX$1887,43,FALSE),"-")</f>
        <v>-</v>
      </c>
      <c r="BY42" t="str">
        <f>IF(E42=1,VLOOKUP(D42,'2015'!$F$12:$AX$1887,44,FALSE),"-")</f>
        <v>-</v>
      </c>
      <c r="BZ42" t="str">
        <f>IF(E42=1,VLOOKUP(D42,'2015'!$F$12:$AX$1887,45,FALSE),"-")</f>
        <v>-</v>
      </c>
      <c r="CA42" s="31"/>
      <c r="CB42" s="31"/>
      <c r="CC42" s="31"/>
      <c r="CD42" s="31"/>
      <c r="CE42" s="31"/>
      <c r="CO42" s="29"/>
      <c r="CP42" s="29"/>
    </row>
    <row r="43" spans="1:94" ht="15.75" thickBot="1" x14ac:dyDescent="0.3">
      <c r="A43" s="50"/>
      <c r="B43" s="50"/>
      <c r="C43" s="50" t="str">
        <f t="shared" si="5"/>
        <v>2_25_4229</v>
      </c>
      <c r="D43" s="51" t="str">
        <f t="shared" si="6"/>
        <v>2_25</v>
      </c>
      <c r="E43" s="224">
        <f>IFERROR(VLOOKUP(C43,'2015'!$C$12:$D$1887,2,FALSE),0)</f>
        <v>0</v>
      </c>
      <c r="F43" s="51">
        <f>IFERROR(K43-IFERROR(VLOOKUP(D43,'2015'!$F$12:$I$1887,4,FALSE),"ei löydy"),"ei löydy")</f>
        <v>118</v>
      </c>
      <c r="G43" s="224">
        <f>IFERROR(VLOOKUP(Työfile_2024!C43,Liikennemalli!$D$6:$G$1921,4,FALSE),0)</f>
        <v>1</v>
      </c>
      <c r="H43" s="225">
        <f>K43-IFERROR(VLOOKUP(Työfile_2024!D43,Liikennemalli!$C$6:$H$1921,6,FALSE),"ei löydy")</f>
        <v>0</v>
      </c>
      <c r="I43" s="80">
        <v>2</v>
      </c>
      <c r="J43" s="52">
        <v>25</v>
      </c>
      <c r="K43" s="52">
        <v>4229</v>
      </c>
      <c r="L43" s="53"/>
      <c r="M43" s="54"/>
      <c r="N43" s="54"/>
      <c r="O43" s="54"/>
      <c r="P43" s="54"/>
      <c r="Q43" s="55"/>
      <c r="R43" s="55"/>
      <c r="S43" s="55"/>
      <c r="T43" s="55"/>
      <c r="U43" s="52"/>
      <c r="V43" s="56">
        <v>5248</v>
      </c>
      <c r="W43" s="56">
        <v>917</v>
      </c>
      <c r="X43" s="56">
        <v>5280</v>
      </c>
      <c r="Y43" s="56">
        <f>VLOOKUP(D43,Liikennemalli24!$D$2:$F$1804,2,FALSE)</f>
        <v>1108</v>
      </c>
      <c r="Z43" s="57">
        <f>VLOOKUP(D43,Liikennemalli24!$D$2:$F$1804,3,FALSE)</f>
        <v>0.44500000000000001</v>
      </c>
      <c r="AA43" s="178">
        <f>IF(G43=1,VLOOKUP(C43,Liikennemalli!$D$6:$H$1921,2,FALSE),0)</f>
        <v>1001.64865860861</v>
      </c>
      <c r="AB43" s="197">
        <f>IF(G43=1,VLOOKUP(C43,Liikennemalli!$D$6:$H$1921,3,FALSE),0)</f>
        <v>0.67203820870827002</v>
      </c>
      <c r="AC43" s="134" t="str">
        <f>IF(E43=1,VLOOKUP(Työfile_2024!D43,'2015'!$F$12:$X$1887,18,FALSE),"-")</f>
        <v>-</v>
      </c>
      <c r="AD43" s="127" t="str">
        <f>IF(E43=1,VLOOKUP(Työfile_2024!D43,'2015'!$F$12:$X$1887,19,FALSE),"-")</f>
        <v>-</v>
      </c>
      <c r="AI43" s="127" t="str">
        <f>IF(E43=1,VLOOKUP(Työfile_2024!D43,'2015'!$F$12:$AB$1887,20,FALSE),"-")</f>
        <v>-</v>
      </c>
      <c r="AJ43" s="127" t="str">
        <f>IF(E43=1,VLOOKUP(Työfile_2024!D43,'2015'!$F$12:$AB$1887,21,FALSE),"-")</f>
        <v>-</v>
      </c>
      <c r="AK43" s="127" t="str">
        <f>IF(E43=1,VLOOKUP(Työfile_2024!D43,'2015'!$F$12:$AB$1887,22,FALSE),"-")</f>
        <v>-</v>
      </c>
      <c r="AL43" s="127" t="str">
        <f>IF(E43=1,VLOOKUP(Työfile_2024!D43,'2015'!$F$12:$AB$1887,23,FALSE),"-")</f>
        <v>-</v>
      </c>
      <c r="AM43" s="56">
        <f>VLOOKUP(Työfile_2024!D43,Tmatkat_20km_tarkasteltava_verk!$C$2:$D$1804,2,FALSE)</f>
        <v>1073</v>
      </c>
      <c r="AN43" s="148">
        <f t="shared" si="7"/>
        <v>0.20445884146341464</v>
      </c>
      <c r="AO43" s="178" t="str">
        <f>IF(E43=1,VLOOKUP(Työfile_2024!D43,'2015'!$F$12:$AC$1887,24,FALSE),"-")</f>
        <v>-</v>
      </c>
      <c r="AP43" s="52" t="str">
        <f>VLOOKUP(D43,Tarkasteltava_verkko_2024_harva!$E$2:$I$1804,5,FALSE)</f>
        <v>tiivis</v>
      </c>
      <c r="AQ43" s="52" t="str">
        <f>VLOOKUP(D43,Tarkasteltava_verkko_2024_harva!$E$2:$I$1804,4,FALSE)</f>
        <v>harva</v>
      </c>
      <c r="AR43" s="148">
        <v>0</v>
      </c>
      <c r="AS43" s="170" t="str">
        <f>IFERROR(VLOOKUP(C43,'2015'!$C$12:$AG$1887,30,FALSE),"-")</f>
        <v>-</v>
      </c>
      <c r="AT43" s="148">
        <v>0</v>
      </c>
      <c r="AU43" s="170" t="str">
        <f>IFERROR(VLOOKUP(C43,'2015'!$C$12:$AG$1887,31,FALSE),"-")</f>
        <v>-</v>
      </c>
      <c r="AV43" s="106"/>
      <c r="AW43" s="63">
        <f>IFERROR(VLOOKUP(C43,Merkittävyysluokitus!$A$2:$J$1705,10,FALSE),"-")</f>
        <v>2</v>
      </c>
      <c r="AX43" s="175">
        <f>IFERROR(VLOOKUP(C43,Merkittävyysluokitus!$A$2:$J$1705,6,FALSE),"-")</f>
        <v>11.237747336377474</v>
      </c>
      <c r="AY43" s="175">
        <f>IFERROR(VLOOKUP(C43,Merkittävyysluokitus!$A$2:$J$1705,7,FALSE),"-")</f>
        <v>5</v>
      </c>
      <c r="AZ43" s="175">
        <f>IFERROR(VLOOKUP(C43,Merkittävyysluokitus!$A$2:$J$1705,8,FALSE),"-")</f>
        <v>4.7377473363774731</v>
      </c>
      <c r="BA43" s="175">
        <f>IFERROR(VLOOKUP(C43,Merkittävyysluokitus!$A$2:$J$1705,9,FALSE),"-")</f>
        <v>1.5</v>
      </c>
      <c r="BB43" s="203"/>
      <c r="BC43" s="203" t="str">
        <f t="shared" si="8"/>
        <v>tieosoite muuttunut</v>
      </c>
      <c r="BD43" s="39" t="str">
        <f t="shared" si="0"/>
        <v>punainen</v>
      </c>
      <c r="BE43" s="68" t="str">
        <f t="shared" si="1"/>
        <v>musta</v>
      </c>
      <c r="BF43" s="68" t="str">
        <f t="shared" si="2"/>
        <v>punainen</v>
      </c>
      <c r="BG43" s="68" t="str">
        <f t="shared" si="3"/>
        <v>punainen</v>
      </c>
      <c r="BH43" s="208" t="str">
        <f t="shared" si="4"/>
        <v>musta</v>
      </c>
      <c r="BI43" s="117"/>
      <c r="BJ43" s="39" t="str">
        <f>IF(F43="ei löydy","uusi tie",IF(E43=0,"tieosoite muuttunut",IF(E43=1,VLOOKUP(D43,'2015'!$F$12:$AL$1887,31,FALSE),"-")))</f>
        <v>tieosoite muuttunut</v>
      </c>
      <c r="BK43" s="67" t="str">
        <f>IF(E43=1,VLOOKUP(D43,'2015'!$F$12:$AL$1887,32,FALSE),"-")</f>
        <v>-</v>
      </c>
      <c r="BL43" s="39" t="str">
        <f>IF(F43="ei löydy","uusi tie",IF(E43=0,"tieosoite muuttunut",IF(E43=1,VLOOKUP(D43,'2015'!$F$12:$AL$1887,33,FALSE),"-")))</f>
        <v>tieosoite muuttunut</v>
      </c>
      <c r="BM43" s="39"/>
      <c r="BN43" s="217" t="str">
        <f>VLOOKUP(D43,'2015'!$F$12:$AL$1887,33,FALSE)</f>
        <v>punainen</v>
      </c>
      <c r="BO43" s="117"/>
      <c r="BP43" s="115"/>
      <c r="BQ43" s="30"/>
      <c r="BS43" s="5"/>
      <c r="BU43" s="35"/>
      <c r="BV43" s="30"/>
      <c r="BW43" s="20"/>
      <c r="BX43" t="str">
        <f>IF(E43=1,VLOOKUP(D43,'2015'!$F$12:$AX$1887,43,FALSE),"-")</f>
        <v>-</v>
      </c>
      <c r="BY43" t="str">
        <f>IF(E43=1,VLOOKUP(D43,'2015'!$F$12:$AX$1887,44,FALSE),"-")</f>
        <v>-</v>
      </c>
      <c r="BZ43" t="str">
        <f>IF(E43=1,VLOOKUP(D43,'2015'!$F$12:$AX$1887,45,FALSE),"-")</f>
        <v>-</v>
      </c>
      <c r="CA43" s="31"/>
      <c r="CB43" s="31"/>
      <c r="CC43" s="31"/>
      <c r="CD43" s="31"/>
      <c r="CE43" s="31"/>
      <c r="CO43" s="29"/>
      <c r="CP43" s="29"/>
    </row>
    <row r="44" spans="1:94" ht="15.75" thickBot="1" x14ac:dyDescent="0.3">
      <c r="A44" s="50"/>
      <c r="B44" s="50"/>
      <c r="C44" s="50" t="str">
        <f t="shared" si="5"/>
        <v>2_26_4009</v>
      </c>
      <c r="D44" s="51" t="str">
        <f t="shared" si="6"/>
        <v>2_26</v>
      </c>
      <c r="E44" s="224">
        <f>IFERROR(VLOOKUP(C44,'2015'!$C$12:$D$1887,2,FALSE),0)</f>
        <v>0</v>
      </c>
      <c r="F44" s="51">
        <f>IFERROR(K44-IFERROR(VLOOKUP(D44,'2015'!$F$12:$I$1887,4,FALSE),"ei löydy"),"ei löydy")</f>
        <v>-118</v>
      </c>
      <c r="G44" s="224">
        <f>IFERROR(VLOOKUP(Työfile_2024!C44,Liikennemalli!$D$6:$G$1921,4,FALSE),0)</f>
        <v>1</v>
      </c>
      <c r="H44" s="225">
        <f>K44-IFERROR(VLOOKUP(Työfile_2024!D44,Liikennemalli!$C$6:$H$1921,6,FALSE),"ei löydy")</f>
        <v>0</v>
      </c>
      <c r="I44" s="80">
        <v>2</v>
      </c>
      <c r="J44" s="52">
        <v>26</v>
      </c>
      <c r="K44" s="52">
        <v>4009</v>
      </c>
      <c r="L44" s="53"/>
      <c r="M44" s="54"/>
      <c r="N44" s="54"/>
      <c r="O44" s="54"/>
      <c r="P44" s="54"/>
      <c r="Q44" s="55"/>
      <c r="R44" s="55"/>
      <c r="S44" s="55"/>
      <c r="T44" s="55"/>
      <c r="U44" s="52"/>
      <c r="V44" s="56">
        <v>5248</v>
      </c>
      <c r="W44" s="56">
        <v>917</v>
      </c>
      <c r="X44" s="56">
        <v>5280</v>
      </c>
      <c r="Y44" s="56">
        <f>VLOOKUP(D44,Liikennemalli24!$D$2:$F$1804,2,FALSE)</f>
        <v>943</v>
      </c>
      <c r="Z44" s="57">
        <f>VLOOKUP(D44,Liikennemalli24!$D$2:$F$1804,3,FALSE)</f>
        <v>0.41799999999999998</v>
      </c>
      <c r="AA44" s="178">
        <f>IF(G44=1,VLOOKUP(C44,Liikennemalli!$D$6:$H$1921,2,FALSE),0)</f>
        <v>936.39513348719902</v>
      </c>
      <c r="AB44" s="197">
        <f>IF(G44=1,VLOOKUP(C44,Liikennemalli!$D$6:$H$1921,3,FALSE),0)</f>
        <v>0.720649434494123</v>
      </c>
      <c r="AC44" s="134" t="str">
        <f>IF(E44=1,VLOOKUP(Työfile_2024!D44,'2015'!$F$12:$X$1887,18,FALSE),"-")</f>
        <v>-</v>
      </c>
      <c r="AD44" s="127" t="str">
        <f>IF(E44=1,VLOOKUP(Työfile_2024!D44,'2015'!$F$12:$X$1887,19,FALSE),"-")</f>
        <v>-</v>
      </c>
      <c r="AI44" s="127" t="str">
        <f>IF(E44=1,VLOOKUP(Työfile_2024!D44,'2015'!$F$12:$AB$1887,20,FALSE),"-")</f>
        <v>-</v>
      </c>
      <c r="AJ44" s="127" t="str">
        <f>IF(E44=1,VLOOKUP(Työfile_2024!D44,'2015'!$F$12:$AB$1887,21,FALSE),"-")</f>
        <v>-</v>
      </c>
      <c r="AK44" s="127" t="str">
        <f>IF(E44=1,VLOOKUP(Työfile_2024!D44,'2015'!$F$12:$AB$1887,22,FALSE),"-")</f>
        <v>-</v>
      </c>
      <c r="AL44" s="127" t="str">
        <f>IF(E44=1,VLOOKUP(Työfile_2024!D44,'2015'!$F$12:$AB$1887,23,FALSE),"-")</f>
        <v>-</v>
      </c>
      <c r="AM44" s="56">
        <f>VLOOKUP(Työfile_2024!D44,Tmatkat_20km_tarkasteltava_verk!$C$2:$D$1804,2,FALSE)</f>
        <v>1079</v>
      </c>
      <c r="AN44" s="148">
        <f t="shared" si="7"/>
        <v>0.20560213414634146</v>
      </c>
      <c r="AO44" s="178" t="str">
        <f>IF(E44=1,VLOOKUP(Työfile_2024!D44,'2015'!$F$12:$AC$1887,24,FALSE),"-")</f>
        <v>-</v>
      </c>
      <c r="AP44" s="52" t="str">
        <f>VLOOKUP(D44,Tarkasteltava_verkko_2024_harva!$E$2:$I$1804,5,FALSE)</f>
        <v>tiivis</v>
      </c>
      <c r="AQ44" s="52" t="str">
        <f>VLOOKUP(D44,Tarkasteltava_verkko_2024_harva!$E$2:$I$1804,4,FALSE)</f>
        <v>harva</v>
      </c>
      <c r="AR44" s="148">
        <v>0</v>
      </c>
      <c r="AS44" s="170" t="str">
        <f>IFERROR(VLOOKUP(C44,'2015'!$C$12:$AG$1887,30,FALSE),"-")</f>
        <v>-</v>
      </c>
      <c r="AT44" s="148">
        <v>5.0885507607882262E-2</v>
      </c>
      <c r="AU44" s="170" t="str">
        <f>IFERROR(VLOOKUP(C44,'2015'!$C$12:$AG$1887,31,FALSE),"-")</f>
        <v>-</v>
      </c>
      <c r="AV44" s="106"/>
      <c r="AW44" s="63">
        <f>IFERROR(VLOOKUP(C44,Merkittävyysluokitus!$A$2:$J$1705,10,FALSE),"-")</f>
        <v>2</v>
      </c>
      <c r="AX44" s="175">
        <f>IFERROR(VLOOKUP(C44,Merkittävyysluokitus!$A$2:$J$1705,6,FALSE),"-")</f>
        <v>11.107656012176559</v>
      </c>
      <c r="AY44" s="175">
        <f>IFERROR(VLOOKUP(C44,Merkittävyysluokitus!$A$2:$J$1705,7,FALSE),"-")</f>
        <v>5</v>
      </c>
      <c r="AZ44" s="175">
        <f>IFERROR(VLOOKUP(C44,Merkittävyysluokitus!$A$2:$J$1705,8,FALSE),"-")</f>
        <v>4.4409893455098928</v>
      </c>
      <c r="BA44" s="175">
        <f>IFERROR(VLOOKUP(C44,Merkittävyysluokitus!$A$2:$J$1705,9,FALSE),"-")</f>
        <v>1.6666666666666665</v>
      </c>
      <c r="BB44" s="203"/>
      <c r="BC44" s="203" t="str">
        <f t="shared" si="8"/>
        <v>tieosoite muuttunut</v>
      </c>
      <c r="BD44" s="39" t="str">
        <f t="shared" si="0"/>
        <v>punainen</v>
      </c>
      <c r="BE44" s="68" t="str">
        <f t="shared" si="1"/>
        <v>musta</v>
      </c>
      <c r="BF44" s="68" t="str">
        <f t="shared" si="2"/>
        <v>punainen</v>
      </c>
      <c r="BG44" s="68" t="str">
        <f t="shared" si="3"/>
        <v>punainen</v>
      </c>
      <c r="BH44" s="208" t="str">
        <f t="shared" si="4"/>
        <v>musta</v>
      </c>
      <c r="BI44" s="117"/>
      <c r="BJ44" s="39" t="str">
        <f>IF(F44="ei löydy","uusi tie",IF(E44=0,"tieosoite muuttunut",IF(E44=1,VLOOKUP(D44,'2015'!$F$12:$AL$1887,31,FALSE),"-")))</f>
        <v>tieosoite muuttunut</v>
      </c>
      <c r="BK44" s="67" t="str">
        <f>IF(E44=1,VLOOKUP(D44,'2015'!$F$12:$AL$1887,32,FALSE),"-")</f>
        <v>-</v>
      </c>
      <c r="BL44" s="39" t="str">
        <f>IF(F44="ei löydy","uusi tie",IF(E44=0,"tieosoite muuttunut",IF(E44=1,VLOOKUP(D44,'2015'!$F$12:$AL$1887,33,FALSE),"-")))</f>
        <v>tieosoite muuttunut</v>
      </c>
      <c r="BM44" s="39"/>
      <c r="BN44" s="217" t="str">
        <f>VLOOKUP(D44,'2015'!$F$12:$AL$1887,33,FALSE)</f>
        <v>punainen</v>
      </c>
      <c r="BO44" s="117"/>
      <c r="BP44" s="115"/>
      <c r="BQ44" s="30"/>
      <c r="BS44" s="5"/>
      <c r="BU44" s="35"/>
      <c r="BV44" s="30"/>
      <c r="BW44" s="20"/>
      <c r="BX44" t="str">
        <f>IF(E44=1,VLOOKUP(D44,'2015'!$F$12:$AX$1887,43,FALSE),"-")</f>
        <v>-</v>
      </c>
      <c r="BY44" t="str">
        <f>IF(E44=1,VLOOKUP(D44,'2015'!$F$12:$AX$1887,44,FALSE),"-")</f>
        <v>-</v>
      </c>
      <c r="BZ44" t="str">
        <f>IF(E44=1,VLOOKUP(D44,'2015'!$F$12:$AX$1887,45,FALSE),"-")</f>
        <v>-</v>
      </c>
      <c r="CA44" s="31"/>
      <c r="CB44" s="31"/>
      <c r="CC44" s="31"/>
      <c r="CD44" s="31"/>
      <c r="CE44" s="31"/>
      <c r="CO44" s="29"/>
      <c r="CP44" s="29"/>
    </row>
    <row r="45" spans="1:94" ht="15.75" thickBot="1" x14ac:dyDescent="0.3">
      <c r="A45" s="50"/>
      <c r="B45" s="50"/>
      <c r="C45" s="50" t="str">
        <f t="shared" si="5"/>
        <v>2_27_3791</v>
      </c>
      <c r="D45" s="51" t="str">
        <f t="shared" si="6"/>
        <v>2_27</v>
      </c>
      <c r="E45" s="224">
        <f>IFERROR(VLOOKUP(C45,'2015'!$C$12:$D$1887,2,FALSE),0)</f>
        <v>1</v>
      </c>
      <c r="F45" s="51">
        <f>IFERROR(K45-IFERROR(VLOOKUP(D45,'2015'!$F$12:$I$1887,4,FALSE),"ei löydy"),"ei löydy")</f>
        <v>0</v>
      </c>
      <c r="G45" s="224">
        <f>IFERROR(VLOOKUP(Työfile_2024!C45,Liikennemalli!$D$6:$G$1921,4,FALSE),0)</f>
        <v>1</v>
      </c>
      <c r="H45" s="225">
        <f>K45-IFERROR(VLOOKUP(Työfile_2024!D45,Liikennemalli!$C$6:$H$1921,6,FALSE),"ei löydy")</f>
        <v>0</v>
      </c>
      <c r="I45" s="80">
        <v>2</v>
      </c>
      <c r="J45" s="52">
        <v>27</v>
      </c>
      <c r="K45" s="52">
        <v>3791</v>
      </c>
      <c r="L45" s="53"/>
      <c r="M45" s="54"/>
      <c r="N45" s="54"/>
      <c r="O45" s="54"/>
      <c r="P45" s="54"/>
      <c r="Q45" s="55"/>
      <c r="R45" s="55"/>
      <c r="S45" s="55"/>
      <c r="T45" s="55"/>
      <c r="U45" s="52"/>
      <c r="V45" s="56">
        <v>5369.03402796096</v>
      </c>
      <c r="W45" s="56">
        <v>927.4112371405962</v>
      </c>
      <c r="X45" s="56">
        <v>5265.2996570825644</v>
      </c>
      <c r="Y45" s="56">
        <f>VLOOKUP(D45,Liikennemalli24!$D$2:$F$1804,2,FALSE)</f>
        <v>866</v>
      </c>
      <c r="Z45" s="57">
        <f>VLOOKUP(D45,Liikennemalli24!$D$2:$F$1804,3,FALSE)</f>
        <v>0.69499999999999995</v>
      </c>
      <c r="AA45" s="178">
        <f>IF(G45=1,VLOOKUP(C45,Liikennemalli!$D$6:$H$1921,2,FALSE),0)</f>
        <v>376.64186769828501</v>
      </c>
      <c r="AB45" s="197">
        <f>IF(G45=1,VLOOKUP(C45,Liikennemalli!$D$6:$H$1921,3,FALSE),0)</f>
        <v>0.59607532720307099</v>
      </c>
      <c r="AC45" s="134">
        <f>IF(E45=1,VLOOKUP(Työfile_2024!D45,'2015'!$F$12:$X$1887,18,FALSE),"-")</f>
        <v>9116</v>
      </c>
      <c r="AD45" s="127">
        <f>IF(E45=1,VLOOKUP(Työfile_2024!D45,'2015'!$F$12:$X$1887,19,FALSE),"-")</f>
        <v>0.96</v>
      </c>
      <c r="AI45" s="127">
        <f>IF(E45=1,VLOOKUP(Työfile_2024!D45,'2015'!$F$12:$AB$1887,20,FALSE),"-")</f>
        <v>0</v>
      </c>
      <c r="AJ45" s="127">
        <f>IF(E45=1,VLOOKUP(Työfile_2024!D45,'2015'!$F$12:$AB$1887,21,FALSE),"-")</f>
        <v>0</v>
      </c>
      <c r="AK45" s="127">
        <f>IF(E45=1,VLOOKUP(Työfile_2024!D45,'2015'!$F$12:$AB$1887,22,FALSE),"-")</f>
        <v>0</v>
      </c>
      <c r="AL45" s="127">
        <f>IF(E45=1,VLOOKUP(Työfile_2024!D45,'2015'!$F$12:$AB$1887,23,FALSE),"-")</f>
        <v>0</v>
      </c>
      <c r="AM45" s="56">
        <f>VLOOKUP(Työfile_2024!D45,Tmatkat_20km_tarkasteltava_verk!$C$2:$D$1804,2,FALSE)</f>
        <v>1113</v>
      </c>
      <c r="AN45" s="148">
        <f t="shared" si="7"/>
        <v>0.20729985956574254</v>
      </c>
      <c r="AO45" s="178">
        <f>IF(E45=1,VLOOKUP(Työfile_2024!D45,'2015'!$F$12:$AC$1887,24,FALSE),"-")</f>
        <v>349</v>
      </c>
      <c r="AP45" s="52" t="str">
        <f>VLOOKUP(D45,Tarkasteltava_verkko_2024_harva!$E$2:$I$1804,5,FALSE)</f>
        <v>tiivis</v>
      </c>
      <c r="AQ45" s="52" t="str">
        <f>VLOOKUP(D45,Tarkasteltava_verkko_2024_harva!$E$2:$I$1804,4,FALSE)</f>
        <v>harva</v>
      </c>
      <c r="AR45" s="148">
        <v>0.46399366921656554</v>
      </c>
      <c r="AS45" s="170" t="str">
        <f>IFERROR(VLOOKUP(C45,'2015'!$C$12:$AG$1887,30,FALSE),"-")</f>
        <v/>
      </c>
      <c r="AT45" s="148">
        <v>0.4877341070957531</v>
      </c>
      <c r="AU45" s="170">
        <f>IFERROR(VLOOKUP(C45,'2015'!$C$12:$AG$1887,31,FALSE),"-")</f>
        <v>0</v>
      </c>
      <c r="AV45" s="106"/>
      <c r="AW45" s="63">
        <f>IFERROR(VLOOKUP(C45,Merkittävyysluokitus!$A$2:$J$1705,10,FALSE),"-")</f>
        <v>2</v>
      </c>
      <c r="AX45" s="175">
        <f>IFERROR(VLOOKUP(C45,Merkittävyysluokitus!$A$2:$J$1705,6,FALSE),"-")</f>
        <v>12.465327245053272</v>
      </c>
      <c r="AY45" s="175">
        <f>IFERROR(VLOOKUP(C45,Merkittävyysluokitus!$A$2:$J$1705,7,FALSE),"-")</f>
        <v>5</v>
      </c>
      <c r="AZ45" s="175">
        <f>IFERROR(VLOOKUP(C45,Merkittävyysluokitus!$A$2:$J$1705,8,FALSE),"-")</f>
        <v>5.6319939117199382</v>
      </c>
      <c r="BA45" s="175">
        <f>IFERROR(VLOOKUP(C45,Merkittävyysluokitus!$A$2:$J$1705,9,FALSE),"-")</f>
        <v>1.8333333333333333</v>
      </c>
      <c r="BB45" s="203"/>
      <c r="BC45" s="203" t="str">
        <f t="shared" si="8"/>
        <v/>
      </c>
      <c r="BD45" s="39" t="str">
        <f t="shared" si="0"/>
        <v>punainen</v>
      </c>
      <c r="BE45" s="68" t="str">
        <f t="shared" si="1"/>
        <v>punainen</v>
      </c>
      <c r="BF45" s="68" t="str">
        <f t="shared" si="2"/>
        <v>punainen</v>
      </c>
      <c r="BG45" s="68" t="str">
        <f t="shared" si="3"/>
        <v>punainen</v>
      </c>
      <c r="BH45" s="208" t="str">
        <f t="shared" si="4"/>
        <v>punainen</v>
      </c>
      <c r="BI45" s="117"/>
      <c r="BJ45" s="39" t="str">
        <f>IF(F45="ei löydy","uusi tie",IF(E45=0,"tieosoite muuttunut",IF(E45=1,VLOOKUP(D45,'2015'!$F$12:$AL$1887,31,FALSE),"-")))</f>
        <v>punainen</v>
      </c>
      <c r="BK45" s="67" t="str">
        <f>IF(E45=1,VLOOKUP(D45,'2015'!$F$12:$AL$1887,32,FALSE),"-")</f>
        <v>punainen</v>
      </c>
      <c r="BL45" s="39" t="str">
        <f>IF(F45="ei löydy","uusi tie",IF(E45=0,"tieosoite muuttunut",IF(E45=1,VLOOKUP(D45,'2015'!$F$12:$AL$1887,33,FALSE),"-")))</f>
        <v>punainen</v>
      </c>
      <c r="BM45" s="39"/>
      <c r="BN45" s="217" t="str">
        <f>VLOOKUP(D45,'2015'!$F$12:$AL$1887,33,FALSE)</f>
        <v>punainen</v>
      </c>
      <c r="BO45" s="117"/>
      <c r="BP45" s="115"/>
      <c r="BQ45" s="30"/>
      <c r="BS45" s="5"/>
      <c r="BU45" s="35"/>
      <c r="BV45" s="30"/>
      <c r="BW45" s="20"/>
      <c r="BX45" t="str">
        <f>IF(E45=1,VLOOKUP(D45,'2015'!$F$12:$AX$1887,43,FALSE),"-")</f>
        <v>punainen</v>
      </c>
      <c r="BY45" t="str">
        <f>IF(E45=1,VLOOKUP(D45,'2015'!$F$12:$AX$1887,44,FALSE),"-")</f>
        <v>punainen</v>
      </c>
      <c r="BZ45" t="str">
        <f>IF(E45=1,VLOOKUP(D45,'2015'!$F$12:$AX$1887,45,FALSE),"-")</f>
        <v>punainen</v>
      </c>
      <c r="CA45" s="31"/>
      <c r="CB45" s="31"/>
      <c r="CC45" s="31"/>
      <c r="CD45" s="31"/>
      <c r="CE45" s="31"/>
      <c r="CO45" s="29"/>
      <c r="CP45" s="29"/>
    </row>
    <row r="46" spans="1:94" ht="15.75" thickBot="1" x14ac:dyDescent="0.3">
      <c r="A46" s="50"/>
      <c r="B46" s="50"/>
      <c r="C46" s="50" t="str">
        <f t="shared" si="5"/>
        <v>2_28_6214</v>
      </c>
      <c r="D46" s="51" t="str">
        <f t="shared" si="6"/>
        <v>2_28</v>
      </c>
      <c r="E46" s="224">
        <f>IFERROR(VLOOKUP(C46,'2015'!$C$12:$D$1887,2,FALSE),0)</f>
        <v>1</v>
      </c>
      <c r="F46" s="51">
        <f>IFERROR(K46-IFERROR(VLOOKUP(D46,'2015'!$F$12:$I$1887,4,FALSE),"ei löydy"),"ei löydy")</f>
        <v>0</v>
      </c>
      <c r="G46" s="224">
        <f>IFERROR(VLOOKUP(Työfile_2024!C46,Liikennemalli!$D$6:$G$1921,4,FALSE),0)</f>
        <v>1</v>
      </c>
      <c r="H46" s="225">
        <f>K46-IFERROR(VLOOKUP(Työfile_2024!D46,Liikennemalli!$C$6:$H$1921,6,FALSE),"ei löydy")</f>
        <v>0</v>
      </c>
      <c r="I46" s="80">
        <v>2</v>
      </c>
      <c r="J46" s="52">
        <v>28</v>
      </c>
      <c r="K46" s="52">
        <v>6214</v>
      </c>
      <c r="L46" s="53"/>
      <c r="M46" s="54"/>
      <c r="N46" s="54"/>
      <c r="O46" s="54"/>
      <c r="P46" s="54"/>
      <c r="Q46" s="55"/>
      <c r="R46" s="55"/>
      <c r="S46" s="55"/>
      <c r="T46" s="55"/>
      <c r="U46" s="52"/>
      <c r="V46" s="56">
        <v>3340.5183456710652</v>
      </c>
      <c r="W46" s="56">
        <v>636.41358223366592</v>
      </c>
      <c r="X46" s="56">
        <v>3182.3002896684907</v>
      </c>
      <c r="Y46" s="56">
        <f>VLOOKUP(D46,Liikennemalli24!$D$2:$F$1804,2,FALSE)</f>
        <v>279</v>
      </c>
      <c r="Z46" s="57">
        <f>VLOOKUP(D46,Liikennemalli24!$D$2:$F$1804,3,FALSE)</f>
        <v>0.48</v>
      </c>
      <c r="AA46" s="178">
        <f>IF(G46=1,VLOOKUP(C46,Liikennemalli!$D$6:$H$1921,2,FALSE),0)</f>
        <v>57.410273847848998</v>
      </c>
      <c r="AB46" s="197">
        <f>IF(G46=1,VLOOKUP(C46,Liikennemalli!$D$6:$H$1921,3,FALSE),0)</f>
        <v>0.48857035002646398</v>
      </c>
      <c r="AC46" s="134">
        <f>IF(E46=1,VLOOKUP(Työfile_2024!D46,'2015'!$F$12:$X$1887,18,FALSE),"-")</f>
        <v>8736</v>
      </c>
      <c r="AD46" s="127">
        <f>IF(E46=1,VLOOKUP(Työfile_2024!D46,'2015'!$F$12:$X$1887,19,FALSE),"-")</f>
        <v>0.98</v>
      </c>
      <c r="AI46" s="127">
        <f>IF(E46=1,VLOOKUP(Työfile_2024!D46,'2015'!$F$12:$AB$1887,20,FALSE),"-")</f>
        <v>0</v>
      </c>
      <c r="AJ46" s="127">
        <f>IF(E46=1,VLOOKUP(Työfile_2024!D46,'2015'!$F$12:$AB$1887,21,FALSE),"-")</f>
        <v>0</v>
      </c>
      <c r="AK46" s="127">
        <f>IF(E46=1,VLOOKUP(Työfile_2024!D46,'2015'!$F$12:$AB$1887,22,FALSE),"-")</f>
        <v>0</v>
      </c>
      <c r="AL46" s="127">
        <f>IF(E46=1,VLOOKUP(Työfile_2024!D46,'2015'!$F$12:$AB$1887,23,FALSE),"-")</f>
        <v>0</v>
      </c>
      <c r="AM46" s="56">
        <f>VLOOKUP(Työfile_2024!D46,Tmatkat_20km_tarkasteltava_verk!$C$2:$D$1804,2,FALSE)</f>
        <v>700</v>
      </c>
      <c r="AN46" s="148">
        <f t="shared" si="7"/>
        <v>0.20954831782532224</v>
      </c>
      <c r="AO46" s="178">
        <f>IF(E46=1,VLOOKUP(Työfile_2024!D46,'2015'!$F$12:$AC$1887,24,FALSE),"-")</f>
        <v>264</v>
      </c>
      <c r="AP46" s="52" t="str">
        <f>VLOOKUP(D46,Tarkasteltava_verkko_2024_harva!$E$2:$I$1804,5,FALSE)</f>
        <v>tiivis</v>
      </c>
      <c r="AQ46" s="52" t="str">
        <f>VLOOKUP(D46,Tarkasteltava_verkko_2024_harva!$E$2:$I$1804,4,FALSE)</f>
        <v>harva</v>
      </c>
      <c r="AR46" s="148">
        <v>0</v>
      </c>
      <c r="AS46" s="170" t="str">
        <f>IFERROR(VLOOKUP(C46,'2015'!$C$12:$AG$1887,30,FALSE),"-")</f>
        <v/>
      </c>
      <c r="AT46" s="148">
        <v>0</v>
      </c>
      <c r="AU46" s="170">
        <f>IFERROR(VLOOKUP(C46,'2015'!$C$12:$AG$1887,31,FALSE),"-")</f>
        <v>0</v>
      </c>
      <c r="AV46" s="106"/>
      <c r="AW46" s="63">
        <f>IFERROR(VLOOKUP(C46,Merkittävyysluokitus!$A$2:$J$1705,10,FALSE),"-")</f>
        <v>2</v>
      </c>
      <c r="AX46" s="175">
        <f>IFERROR(VLOOKUP(C46,Merkittävyysluokitus!$A$2:$J$1705,6,FALSE),"-")</f>
        <v>11.615224505327244</v>
      </c>
      <c r="AY46" s="175">
        <f>IFERROR(VLOOKUP(C46,Merkittävyysluokitus!$A$2:$J$1705,7,FALSE),"-")</f>
        <v>5</v>
      </c>
      <c r="AZ46" s="175">
        <f>IFERROR(VLOOKUP(C46,Merkittävyysluokitus!$A$2:$J$1705,8,FALSE),"-")</f>
        <v>4.6152245053272445</v>
      </c>
      <c r="BA46" s="175">
        <f>IFERROR(VLOOKUP(C46,Merkittävyysluokitus!$A$2:$J$1705,9,FALSE),"-")</f>
        <v>2</v>
      </c>
      <c r="BB46" s="203"/>
      <c r="BC46" s="203" t="str">
        <f t="shared" si="8"/>
        <v/>
      </c>
      <c r="BD46" s="39" t="str">
        <f t="shared" si="0"/>
        <v>punainen</v>
      </c>
      <c r="BE46" s="68" t="str">
        <f t="shared" si="1"/>
        <v>musta</v>
      </c>
      <c r="BF46" s="68" t="str">
        <f t="shared" si="2"/>
        <v>punainen</v>
      </c>
      <c r="BG46" s="68" t="str">
        <f t="shared" si="3"/>
        <v>punainen</v>
      </c>
      <c r="BH46" s="208" t="str">
        <f t="shared" si="4"/>
        <v>musta</v>
      </c>
      <c r="BI46" s="117"/>
      <c r="BJ46" s="39" t="str">
        <f>IF(F46="ei löydy","uusi tie",IF(E46=0,"tieosoite muuttunut",IF(E46=1,VLOOKUP(D46,'2015'!$F$12:$AL$1887,31,FALSE),"-")))</f>
        <v>punainen</v>
      </c>
      <c r="BK46" s="67" t="str">
        <f>IF(E46=1,VLOOKUP(D46,'2015'!$F$12:$AL$1887,32,FALSE),"-")</f>
        <v>punainen</v>
      </c>
      <c r="BL46" s="39" t="str">
        <f>IF(F46="ei löydy","uusi tie",IF(E46=0,"tieosoite muuttunut",IF(E46=1,VLOOKUP(D46,'2015'!$F$12:$AL$1887,33,FALSE),"-")))</f>
        <v>punainen</v>
      </c>
      <c r="BM46" s="39"/>
      <c r="BN46" s="217" t="str">
        <f>VLOOKUP(D46,'2015'!$F$12:$AL$1887,33,FALSE)</f>
        <v>punainen</v>
      </c>
      <c r="BO46" s="117"/>
      <c r="BP46" s="115"/>
      <c r="BQ46" s="30"/>
      <c r="BS46" s="5"/>
      <c r="BU46" s="35"/>
      <c r="BV46" s="30"/>
      <c r="BW46" s="20"/>
      <c r="BX46" t="str">
        <f>IF(E46=1,VLOOKUP(D46,'2015'!$F$12:$AX$1887,43,FALSE),"-")</f>
        <v>punainen</v>
      </c>
      <c r="BY46" t="str">
        <f>IF(E46=1,VLOOKUP(D46,'2015'!$F$12:$AX$1887,44,FALSE),"-")</f>
        <v>punainen</v>
      </c>
      <c r="BZ46" t="str">
        <f>IF(E46=1,VLOOKUP(D46,'2015'!$F$12:$AX$1887,45,FALSE),"-")</f>
        <v>punainen</v>
      </c>
      <c r="CA46" s="31"/>
      <c r="CB46" s="31"/>
      <c r="CC46" s="31"/>
      <c r="CD46" s="31"/>
      <c r="CE46" s="31"/>
      <c r="CO46" s="29"/>
      <c r="CP46" s="29"/>
    </row>
    <row r="47" spans="1:94" ht="15.75" thickBot="1" x14ac:dyDescent="0.3">
      <c r="A47" s="50"/>
      <c r="B47" s="50"/>
      <c r="C47" s="50" t="str">
        <f t="shared" si="5"/>
        <v>3_101_6603</v>
      </c>
      <c r="D47" s="51" t="str">
        <f t="shared" si="6"/>
        <v>3_101</v>
      </c>
      <c r="E47" s="224">
        <f>IFERROR(VLOOKUP(C47,'2015'!$C$12:$D$1887,2,FALSE),0)</f>
        <v>1</v>
      </c>
      <c r="F47" s="51">
        <f>IFERROR(K47-IFERROR(VLOOKUP(D47,'2015'!$F$12:$I$1887,4,FALSE),"ei löydy"),"ei löydy")</f>
        <v>0</v>
      </c>
      <c r="G47" s="224">
        <f>IFERROR(VLOOKUP(Työfile_2024!C47,Liikennemalli!$D$6:$G$1921,4,FALSE),0)</f>
        <v>0</v>
      </c>
      <c r="H47" s="225">
        <f>K47-IFERROR(VLOOKUP(Työfile_2024!D47,Liikennemalli!$C$6:$H$1921,6,FALSE),"ei löydy")</f>
        <v>-2179</v>
      </c>
      <c r="I47" s="80">
        <v>3</v>
      </c>
      <c r="J47" s="52">
        <v>101</v>
      </c>
      <c r="K47" s="52">
        <v>6603</v>
      </c>
      <c r="L47" s="53"/>
      <c r="M47" s="54"/>
      <c r="N47" s="54"/>
      <c r="O47" s="54"/>
      <c r="P47" s="54"/>
      <c r="Q47" s="55"/>
      <c r="R47" s="55"/>
      <c r="S47" s="55"/>
      <c r="T47" s="55"/>
      <c r="U47" s="52"/>
      <c r="V47" s="56">
        <v>44792.620475541422</v>
      </c>
      <c r="W47" s="56">
        <v>2386.6948356807511</v>
      </c>
      <c r="X47" s="56">
        <v>50105.000908677874</v>
      </c>
      <c r="Y47" s="56">
        <f>VLOOKUP(D47,Liikennemalli24!$D$2:$F$1804,2,FALSE)</f>
        <v>9101</v>
      </c>
      <c r="Z47" s="57">
        <f>VLOOKUP(D47,Liikennemalli24!$D$2:$F$1804,3,FALSE)</f>
        <v>0.215</v>
      </c>
      <c r="AA47" s="178">
        <f>IF(G47=1,VLOOKUP(C47,Liikennemalli!$D$6:$H$1921,2,FALSE),0)</f>
        <v>0</v>
      </c>
      <c r="AB47" s="197">
        <f>IF(G47=1,VLOOKUP(C47,Liikennemalli!$D$6:$H$1921,3,FALSE),0)</f>
        <v>0</v>
      </c>
      <c r="AC47" s="134">
        <f>IF(E47=1,VLOOKUP(Työfile_2024!D47,'2015'!$F$12:$X$1887,18,FALSE),"-")</f>
        <v>18674</v>
      </c>
      <c r="AD47" s="127">
        <f>IF(E47=1,VLOOKUP(Työfile_2024!D47,'2015'!$F$12:$X$1887,19,FALSE),"-")</f>
        <v>0.4</v>
      </c>
      <c r="AI47" s="127">
        <f>IF(E47=1,VLOOKUP(Työfile_2024!D47,'2015'!$F$12:$AB$1887,20,FALSE),"-")</f>
        <v>0</v>
      </c>
      <c r="AJ47" s="127">
        <f>IF(E47=1,VLOOKUP(Työfile_2024!D47,'2015'!$F$12:$AB$1887,21,FALSE),"-")</f>
        <v>0</v>
      </c>
      <c r="AK47" s="127">
        <f>IF(E47=1,VLOOKUP(Työfile_2024!D47,'2015'!$F$12:$AB$1887,22,FALSE),"-")</f>
        <v>0</v>
      </c>
      <c r="AL47" s="127">
        <f>IF(E47=1,VLOOKUP(Työfile_2024!D47,'2015'!$F$12:$AB$1887,23,FALSE),"-")</f>
        <v>0</v>
      </c>
      <c r="AM47" s="56">
        <f>VLOOKUP(Työfile_2024!D47,Tmatkat_20km_tarkasteltava_verk!$C$2:$D$1804,2,FALSE)</f>
        <v>25888</v>
      </c>
      <c r="AN47" s="148">
        <f t="shared" si="7"/>
        <v>0.57795234405041995</v>
      </c>
      <c r="AO47" s="178">
        <f>IF(E47=1,VLOOKUP(Työfile_2024!D47,'2015'!$F$12:$AC$1887,24,FALSE),"-")</f>
        <v>19728</v>
      </c>
      <c r="AP47" s="52" t="str">
        <f>VLOOKUP(D47,Tarkasteltava_verkko_2024_harva!$E$2:$I$1804,5,FALSE)</f>
        <v>tiivis</v>
      </c>
      <c r="AQ47" s="52" t="str">
        <f>VLOOKUP(D47,Tarkasteltava_verkko_2024_harva!$E$2:$I$1804,4,FALSE)</f>
        <v>harva</v>
      </c>
      <c r="AR47" s="148">
        <v>0.91155535362713913</v>
      </c>
      <c r="AS47" s="170" t="str">
        <f>IFERROR(VLOOKUP(C47,'2015'!$C$12:$AG$1887,30,FALSE),"-")</f>
        <v>Kyllä</v>
      </c>
      <c r="AT47" s="148">
        <v>0.99893987581402388</v>
      </c>
      <c r="AU47" s="170" t="str">
        <f>IFERROR(VLOOKUP(C47,'2015'!$C$12:$AG$1887,31,FALSE),"-")</f>
        <v>Kyllä</v>
      </c>
      <c r="AV47" s="106"/>
      <c r="AW47" s="63" t="str">
        <f>IFERROR(VLOOKUP(C47,Merkittävyysluokitus!$A$2:$J$1705,10,FALSE),"-")</f>
        <v>-</v>
      </c>
      <c r="AX47" s="175" t="str">
        <f>IFERROR(VLOOKUP(C47,Merkittävyysluokitus!$A$2:$J$1705,6,FALSE),"-")</f>
        <v>-</v>
      </c>
      <c r="AY47" s="175" t="str">
        <f>IFERROR(VLOOKUP(C47,Merkittävyysluokitus!$A$2:$J$1705,7,FALSE),"-")</f>
        <v>-</v>
      </c>
      <c r="AZ47" s="175" t="str">
        <f>IFERROR(VLOOKUP(C47,Merkittävyysluokitus!$A$2:$J$1705,8,FALSE),"-")</f>
        <v>-</v>
      </c>
      <c r="BA47" s="175" t="str">
        <f>IFERROR(VLOOKUP(C47,Merkittävyysluokitus!$A$2:$J$1705,9,FALSE),"-")</f>
        <v>-</v>
      </c>
      <c r="BB47" s="218"/>
      <c r="BC47" s="203" t="str">
        <f t="shared" si="8"/>
        <v>muutos</v>
      </c>
      <c r="BD47" s="39" t="str">
        <f t="shared" si="0"/>
        <v>punainen</v>
      </c>
      <c r="BE47" s="68" t="str">
        <f t="shared" si="1"/>
        <v>musta</v>
      </c>
      <c r="BF47" s="68" t="str">
        <f t="shared" si="2"/>
        <v>musta</v>
      </c>
      <c r="BG47" s="68" t="str">
        <f t="shared" si="3"/>
        <v>punainen</v>
      </c>
      <c r="BH47" s="208" t="str">
        <f t="shared" si="4"/>
        <v>musta</v>
      </c>
      <c r="BI47" s="117"/>
      <c r="BJ47" s="39" t="str">
        <f>IF(F47="ei löydy","uusi tie",IF(E47=0,"tieosoite muuttunut",IF(E47=1,VLOOKUP(D47,'2015'!$F$12:$AL$1887,31,FALSE),"-")))</f>
        <v>punainen</v>
      </c>
      <c r="BK47" s="67" t="str">
        <f>IF(E47=1,VLOOKUP(D47,'2015'!$F$12:$AL$1887,32,FALSE),"-")</f>
        <v>punainen</v>
      </c>
      <c r="BL47" s="39" t="str">
        <f>IF(F47="ei löydy","uusi tie",IF(E47=0,"tieosoite muuttunut",IF(E47=1,VLOOKUP(D47,'2015'!$F$12:$AL$1887,33,FALSE),"-")))</f>
        <v>punainen/musta</v>
      </c>
      <c r="BM47" s="39"/>
      <c r="BN47" s="217" t="str">
        <f>VLOOKUP(D47,'2015'!$F$12:$AL$1887,33,FALSE)</f>
        <v>punainen/musta</v>
      </c>
      <c r="BO47" s="117"/>
      <c r="BP47" s="115"/>
      <c r="BQ47" s="30"/>
      <c r="BS47" s="5"/>
      <c r="BU47" s="35"/>
      <c r="BV47" s="30"/>
      <c r="BW47" s="20"/>
      <c r="BX47" t="str">
        <f>IF(E47=1,VLOOKUP(D47,'2015'!$F$12:$AX$1887,43,FALSE),"-")</f>
        <v>musta</v>
      </c>
      <c r="BY47" t="str">
        <f>IF(E47=1,VLOOKUP(D47,'2015'!$F$12:$AX$1887,44,FALSE),"-")</f>
        <v>punainen</v>
      </c>
      <c r="BZ47" t="str">
        <f>IF(E47=1,VLOOKUP(D47,'2015'!$F$12:$AX$1887,45,FALSE),"-")</f>
        <v>punainen</v>
      </c>
      <c r="CA47" s="31"/>
      <c r="CB47" s="31"/>
      <c r="CC47" s="31"/>
      <c r="CD47" s="31"/>
      <c r="CE47" s="31"/>
      <c r="CO47" s="29"/>
      <c r="CP47" s="29"/>
    </row>
    <row r="48" spans="1:94" ht="15.75" thickBot="1" x14ac:dyDescent="0.3">
      <c r="A48" s="50"/>
      <c r="B48" s="50"/>
      <c r="C48" s="50" t="str">
        <f t="shared" si="5"/>
        <v>3_102_3600</v>
      </c>
      <c r="D48" s="51" t="str">
        <f t="shared" si="6"/>
        <v>3_102</v>
      </c>
      <c r="E48" s="224">
        <f>IFERROR(VLOOKUP(C48,'2015'!$C$12:$D$1887,2,FALSE),0)</f>
        <v>1</v>
      </c>
      <c r="F48" s="51">
        <f>IFERROR(K48-IFERROR(VLOOKUP(D48,'2015'!$F$12:$I$1887,4,FALSE),"ei löydy"),"ei löydy")</f>
        <v>0</v>
      </c>
      <c r="G48" s="224">
        <f>IFERROR(VLOOKUP(Työfile_2024!C48,Liikennemalli!$D$6:$G$1921,4,FALSE),0)</f>
        <v>1</v>
      </c>
      <c r="H48" s="225">
        <f>K48-IFERROR(VLOOKUP(Työfile_2024!D48,Liikennemalli!$C$6:$H$1921,6,FALSE),"ei löydy")</f>
        <v>0</v>
      </c>
      <c r="I48" s="80">
        <v>3</v>
      </c>
      <c r="J48" s="52">
        <v>102</v>
      </c>
      <c r="K48" s="52">
        <v>3600</v>
      </c>
      <c r="L48" s="53"/>
      <c r="M48" s="54"/>
      <c r="N48" s="54"/>
      <c r="O48" s="54"/>
      <c r="P48" s="54"/>
      <c r="Q48" s="55"/>
      <c r="R48" s="55"/>
      <c r="S48" s="55"/>
      <c r="T48" s="55"/>
      <c r="U48" s="52"/>
      <c r="V48" s="56">
        <v>48660.666666666664</v>
      </c>
      <c r="W48" s="56">
        <v>3244.5</v>
      </c>
      <c r="X48" s="56">
        <v>54769.166666666664</v>
      </c>
      <c r="Y48" s="56">
        <f>VLOOKUP(D48,Liikennemalli24!$D$2:$F$1804,2,FALSE)</f>
        <v>5501</v>
      </c>
      <c r="Z48" s="57">
        <f>VLOOKUP(D48,Liikennemalli24!$D$2:$F$1804,3,FALSE)</f>
        <v>0.32500000000000001</v>
      </c>
      <c r="AA48" s="178">
        <f>IF(G48=1,VLOOKUP(C48,Liikennemalli!$D$6:$H$1921,2,FALSE),0)</f>
        <v>19505.567845477319</v>
      </c>
      <c r="AB48" s="197">
        <f>IF(G48=1,VLOOKUP(C48,Liikennemalli!$D$6:$H$1921,3,FALSE),0)</f>
        <v>0.635564744482779</v>
      </c>
      <c r="AC48" s="134">
        <f>IF(E48=1,VLOOKUP(Työfile_2024!D48,'2015'!$F$12:$X$1887,18,FALSE),"-")</f>
        <v>30976</v>
      </c>
      <c r="AD48" s="127">
        <f>IF(E48=1,VLOOKUP(Työfile_2024!D48,'2015'!$F$12:$X$1887,19,FALSE),"-")</f>
        <v>0.73</v>
      </c>
      <c r="AI48" s="127">
        <f>IF(E48=1,VLOOKUP(Työfile_2024!D48,'2015'!$F$12:$AB$1887,20,FALSE),"-")</f>
        <v>0</v>
      </c>
      <c r="AJ48" s="127">
        <f>IF(E48=1,VLOOKUP(Työfile_2024!D48,'2015'!$F$12:$AB$1887,21,FALSE),"-")</f>
        <v>0</v>
      </c>
      <c r="AK48" s="127">
        <f>IF(E48=1,VLOOKUP(Työfile_2024!D48,'2015'!$F$12:$AB$1887,22,FALSE),"-")</f>
        <v>0</v>
      </c>
      <c r="AL48" s="127">
        <f>IF(E48=1,VLOOKUP(Työfile_2024!D48,'2015'!$F$12:$AB$1887,23,FALSE),"-")</f>
        <v>0</v>
      </c>
      <c r="AM48" s="56">
        <f>VLOOKUP(Työfile_2024!D48,Tmatkat_20km_tarkasteltava_verk!$C$2:$D$1804,2,FALSE)</f>
        <v>23499</v>
      </c>
      <c r="AN48" s="148">
        <f t="shared" si="7"/>
        <v>0.48291570193585515</v>
      </c>
      <c r="AO48" s="178">
        <f>IF(E48=1,VLOOKUP(Työfile_2024!D48,'2015'!$F$12:$AC$1887,24,FALSE),"-")</f>
        <v>15845</v>
      </c>
      <c r="AP48" s="52" t="str">
        <f>VLOOKUP(D48,Tarkasteltava_verkko_2024_harva!$E$2:$I$1804,5,FALSE)</f>
        <v>tiivis</v>
      </c>
      <c r="AQ48" s="52" t="str">
        <f>VLOOKUP(D48,Tarkasteltava_verkko_2024_harva!$E$2:$I$1804,4,FALSE)</f>
        <v>harva</v>
      </c>
      <c r="AR48" s="148">
        <v>0.91749999999999998</v>
      </c>
      <c r="AS48" s="170" t="str">
        <f>IFERROR(VLOOKUP(C48,'2015'!$C$12:$AG$1887,30,FALSE),"-")</f>
        <v>Kyllä</v>
      </c>
      <c r="AT48" s="148">
        <v>0.99722222222222223</v>
      </c>
      <c r="AU48" s="170" t="str">
        <f>IFERROR(VLOOKUP(C48,'2015'!$C$12:$AG$1887,31,FALSE),"-")</f>
        <v>Kyllä</v>
      </c>
      <c r="AV48" s="106"/>
      <c r="AW48" s="63" t="str">
        <f>IFERROR(VLOOKUP(C48,Merkittävyysluokitus!$A$2:$J$1705,10,FALSE),"-")</f>
        <v>-</v>
      </c>
      <c r="AX48" s="175" t="str">
        <f>IFERROR(VLOOKUP(C48,Merkittävyysluokitus!$A$2:$J$1705,6,FALSE),"-")</f>
        <v>-</v>
      </c>
      <c r="AY48" s="175" t="str">
        <f>IFERROR(VLOOKUP(C48,Merkittävyysluokitus!$A$2:$J$1705,7,FALSE),"-")</f>
        <v>-</v>
      </c>
      <c r="AZ48" s="175" t="str">
        <f>IFERROR(VLOOKUP(C48,Merkittävyysluokitus!$A$2:$J$1705,8,FALSE),"-")</f>
        <v>-</v>
      </c>
      <c r="BA48" s="175" t="str">
        <f>IFERROR(VLOOKUP(C48,Merkittävyysluokitus!$A$2:$J$1705,9,FALSE),"-")</f>
        <v>-</v>
      </c>
      <c r="BB48" s="203"/>
      <c r="BC48" s="203" t="str">
        <f t="shared" si="8"/>
        <v/>
      </c>
      <c r="BD48" s="39" t="str">
        <f t="shared" si="0"/>
        <v>punainen</v>
      </c>
      <c r="BE48" s="68" t="str">
        <f t="shared" si="1"/>
        <v>musta</v>
      </c>
      <c r="BF48" s="68" t="str">
        <f t="shared" si="2"/>
        <v>musta</v>
      </c>
      <c r="BG48" s="68" t="str">
        <f t="shared" si="3"/>
        <v>punainen</v>
      </c>
      <c r="BH48" s="208" t="str">
        <f t="shared" si="4"/>
        <v>musta</v>
      </c>
      <c r="BI48" s="117"/>
      <c r="BJ48" s="39" t="str">
        <f>IF(F48="ei löydy","uusi tie",IF(E48=0,"tieosoite muuttunut",IF(E48=1,VLOOKUP(D48,'2015'!$F$12:$AL$1887,31,FALSE),"-")))</f>
        <v>punainen</v>
      </c>
      <c r="BK48" s="67" t="str">
        <f>IF(E48=1,VLOOKUP(D48,'2015'!$F$12:$AL$1887,32,FALSE),"-")</f>
        <v>punainen</v>
      </c>
      <c r="BL48" s="39" t="str">
        <f>IF(F48="ei löydy","uusi tie",IF(E48=0,"tieosoite muuttunut",IF(E48=1,VLOOKUP(D48,'2015'!$F$12:$AL$1887,33,FALSE),"-")))</f>
        <v>punainen</v>
      </c>
      <c r="BM48" s="39"/>
      <c r="BN48" s="217" t="str">
        <f>VLOOKUP(D48,'2015'!$F$12:$AL$1887,33,FALSE)</f>
        <v>punainen</v>
      </c>
      <c r="BO48" s="117"/>
      <c r="BP48" s="115"/>
      <c r="BQ48" s="30"/>
      <c r="BS48" s="5"/>
      <c r="BU48" s="35"/>
      <c r="BV48" s="30"/>
      <c r="BW48" s="20"/>
      <c r="BX48" t="str">
        <f>IF(E48=1,VLOOKUP(D48,'2015'!$F$12:$AX$1887,43,FALSE),"-")</f>
        <v>punainen</v>
      </c>
      <c r="BY48" t="str">
        <f>IF(E48=1,VLOOKUP(D48,'2015'!$F$12:$AX$1887,44,FALSE),"-")</f>
        <v>punainen</v>
      </c>
      <c r="BZ48" t="str">
        <f>IF(E48=1,VLOOKUP(D48,'2015'!$F$12:$AX$1887,45,FALSE),"-")</f>
        <v>punainen</v>
      </c>
      <c r="CA48" s="31"/>
      <c r="CB48" s="31"/>
      <c r="CC48" s="31"/>
      <c r="CD48" s="31"/>
      <c r="CE48" s="31"/>
      <c r="CO48" s="29"/>
      <c r="CP48" s="29"/>
    </row>
    <row r="49" spans="1:94" ht="15.75" thickBot="1" x14ac:dyDescent="0.3">
      <c r="A49" s="50"/>
      <c r="B49" s="50"/>
      <c r="C49" s="50" t="str">
        <f t="shared" si="5"/>
        <v>3_103_7468</v>
      </c>
      <c r="D49" s="51" t="str">
        <f t="shared" si="6"/>
        <v>3_103</v>
      </c>
      <c r="E49" s="224">
        <f>IFERROR(VLOOKUP(C49,'2015'!$C$12:$D$1887,2,FALSE),0)</f>
        <v>1</v>
      </c>
      <c r="F49" s="51">
        <f>IFERROR(K49-IFERROR(VLOOKUP(D49,'2015'!$F$12:$I$1887,4,FALSE),"ei löydy"),"ei löydy")</f>
        <v>0</v>
      </c>
      <c r="G49" s="224">
        <f>IFERROR(VLOOKUP(Työfile_2024!C49,Liikennemalli!$D$6:$G$1921,4,FALSE),0)</f>
        <v>1</v>
      </c>
      <c r="H49" s="225">
        <f>K49-IFERROR(VLOOKUP(Työfile_2024!D49,Liikennemalli!$C$6:$H$1921,6,FALSE),"ei löydy")</f>
        <v>0</v>
      </c>
      <c r="I49" s="81">
        <v>3</v>
      </c>
      <c r="J49" s="52">
        <v>103</v>
      </c>
      <c r="K49" s="52">
        <v>7468</v>
      </c>
      <c r="L49" s="53"/>
      <c r="M49" s="54"/>
      <c r="N49" s="54"/>
      <c r="O49" s="54"/>
      <c r="P49" s="54"/>
      <c r="Q49" s="55"/>
      <c r="R49" s="55"/>
      <c r="S49" s="55"/>
      <c r="T49" s="55"/>
      <c r="U49" s="52"/>
      <c r="V49" s="56">
        <v>48249.359400107125</v>
      </c>
      <c r="W49" s="56">
        <v>3522.1215854311731</v>
      </c>
      <c r="X49" s="56">
        <v>52519.041778253886</v>
      </c>
      <c r="Y49" s="56">
        <f>VLOOKUP(D49,Liikennemalli24!$D$2:$F$1804,2,FALSE)</f>
        <v>6396</v>
      </c>
      <c r="Z49" s="57">
        <f>VLOOKUP(D49,Liikennemalli24!$D$2:$F$1804,3,FALSE)</f>
        <v>0.36599999999999999</v>
      </c>
      <c r="AA49" s="178">
        <f>IF(G49=1,VLOOKUP(C49,Liikennemalli!$D$6:$H$1921,2,FALSE),0)</f>
        <v>29116.480221824</v>
      </c>
      <c r="AB49" s="197">
        <f>IF(G49=1,VLOOKUP(C49,Liikennemalli!$D$6:$H$1921,3,FALSE),0)</f>
        <v>0.89414671880228402</v>
      </c>
      <c r="AC49" s="134">
        <f>IF(E49=1,VLOOKUP(Työfile_2024!D49,'2015'!$F$12:$X$1887,18,FALSE),"-")</f>
        <v>38111</v>
      </c>
      <c r="AD49" s="127">
        <f>IF(E49=1,VLOOKUP(Työfile_2024!D49,'2015'!$F$12:$X$1887,19,FALSE),"-")</f>
        <v>0.9</v>
      </c>
      <c r="AI49" s="127">
        <f>IF(E49=1,VLOOKUP(Työfile_2024!D49,'2015'!$F$12:$AB$1887,20,FALSE),"-")</f>
        <v>0</v>
      </c>
      <c r="AJ49" s="127">
        <f>IF(E49=1,VLOOKUP(Työfile_2024!D49,'2015'!$F$12:$AB$1887,21,FALSE),"-")</f>
        <v>0</v>
      </c>
      <c r="AK49" s="127">
        <f>IF(E49=1,VLOOKUP(Työfile_2024!D49,'2015'!$F$12:$AB$1887,22,FALSE),"-")</f>
        <v>0</v>
      </c>
      <c r="AL49" s="127">
        <f>IF(E49=1,VLOOKUP(Työfile_2024!D49,'2015'!$F$12:$AB$1887,23,FALSE),"-")</f>
        <v>0</v>
      </c>
      <c r="AM49" s="56">
        <f>VLOOKUP(Työfile_2024!D49,Tmatkat_20km_tarkasteltava_verk!$C$2:$D$1804,2,FALSE)</f>
        <v>31324</v>
      </c>
      <c r="AN49" s="148">
        <f t="shared" si="7"/>
        <v>0.64921069190258418</v>
      </c>
      <c r="AO49" s="178">
        <f>IF(E49=1,VLOOKUP(Työfile_2024!D49,'2015'!$F$12:$AC$1887,24,FALSE),"-")</f>
        <v>15665</v>
      </c>
      <c r="AP49" s="52" t="str">
        <f>VLOOKUP(D49,Tarkasteltava_verkko_2024_harva!$E$2:$I$1804,5,FALSE)</f>
        <v>tiivis</v>
      </c>
      <c r="AQ49" s="52" t="str">
        <f>VLOOKUP(D49,Tarkasteltava_verkko_2024_harva!$E$2:$I$1804,4,FALSE)</f>
        <v>harva</v>
      </c>
      <c r="AR49" s="148">
        <v>0.46906802356722016</v>
      </c>
      <c r="AS49" s="170" t="str">
        <f>IFERROR(VLOOKUP(C49,'2015'!$C$12:$AG$1887,30,FALSE),"-")</f>
        <v/>
      </c>
      <c r="AT49" s="148">
        <v>0.53990358864488486</v>
      </c>
      <c r="AU49" s="170" t="str">
        <f>IFERROR(VLOOKUP(C49,'2015'!$C$12:$AG$1887,31,FALSE),"-")</f>
        <v>Kyllä</v>
      </c>
      <c r="AV49" s="106"/>
      <c r="AW49" s="63" t="str">
        <f>IFERROR(VLOOKUP(C49,Merkittävyysluokitus!$A$2:$J$1705,10,FALSE),"-")</f>
        <v>-</v>
      </c>
      <c r="AX49" s="175" t="str">
        <f>IFERROR(VLOOKUP(C49,Merkittävyysluokitus!$A$2:$J$1705,6,FALSE),"-")</f>
        <v>-</v>
      </c>
      <c r="AY49" s="175" t="str">
        <f>IFERROR(VLOOKUP(C49,Merkittävyysluokitus!$A$2:$J$1705,7,FALSE),"-")</f>
        <v>-</v>
      </c>
      <c r="AZ49" s="175" t="str">
        <f>IFERROR(VLOOKUP(C49,Merkittävyysluokitus!$A$2:$J$1705,8,FALSE),"-")</f>
        <v>-</v>
      </c>
      <c r="BA49" s="175" t="str">
        <f>IFERROR(VLOOKUP(C49,Merkittävyysluokitus!$A$2:$J$1705,9,FALSE),"-")</f>
        <v>-</v>
      </c>
      <c r="BB49" s="203"/>
      <c r="BC49" s="203" t="str">
        <f t="shared" si="8"/>
        <v/>
      </c>
      <c r="BD49" s="39" t="str">
        <f t="shared" si="0"/>
        <v>punainen</v>
      </c>
      <c r="BE49" s="68" t="str">
        <f t="shared" si="1"/>
        <v>musta</v>
      </c>
      <c r="BF49" s="68" t="str">
        <f t="shared" si="2"/>
        <v>musta</v>
      </c>
      <c r="BG49" s="68" t="str">
        <f t="shared" si="3"/>
        <v>punainen</v>
      </c>
      <c r="BH49" s="208" t="str">
        <f t="shared" si="4"/>
        <v>musta</v>
      </c>
      <c r="BI49" s="117"/>
      <c r="BJ49" s="39" t="str">
        <f>IF(F49="ei löydy","uusi tie",IF(E49=0,"tieosoite muuttunut",IF(E49=1,VLOOKUP(D49,'2015'!$F$12:$AL$1887,31,FALSE),"-")))</f>
        <v>punainen</v>
      </c>
      <c r="BK49" s="67" t="str">
        <f>IF(E49=1,VLOOKUP(D49,'2015'!$F$12:$AL$1887,32,FALSE),"-")</f>
        <v>punainen</v>
      </c>
      <c r="BL49" s="39" t="str">
        <f>IF(F49="ei löydy","uusi tie",IF(E49=0,"tieosoite muuttunut",IF(E49=1,VLOOKUP(D49,'2015'!$F$12:$AL$1887,33,FALSE),"-")))</f>
        <v>punainen</v>
      </c>
      <c r="BM49" s="39"/>
      <c r="BN49" s="217" t="str">
        <f>VLOOKUP(D49,'2015'!$F$12:$AL$1887,33,FALSE)</f>
        <v>punainen</v>
      </c>
      <c r="BO49" s="117"/>
      <c r="BP49" s="115"/>
      <c r="BQ49" s="30"/>
      <c r="BS49" s="5"/>
      <c r="BU49" s="35"/>
      <c r="BV49" s="30"/>
      <c r="BW49" s="20"/>
      <c r="BX49" t="str">
        <f>IF(E49=1,VLOOKUP(D49,'2015'!$F$12:$AX$1887,43,FALSE),"-")</f>
        <v>punainen</v>
      </c>
      <c r="BY49" t="str">
        <f>IF(E49=1,VLOOKUP(D49,'2015'!$F$12:$AX$1887,44,FALSE),"-")</f>
        <v>punainen</v>
      </c>
      <c r="BZ49" t="str">
        <f>IF(E49=1,VLOOKUP(D49,'2015'!$F$12:$AX$1887,45,FALSE),"-")</f>
        <v>punainen</v>
      </c>
      <c r="CA49" s="31"/>
      <c r="CB49" s="31"/>
      <c r="CC49" s="31"/>
      <c r="CD49" s="31"/>
      <c r="CE49" s="31"/>
      <c r="CO49" s="29"/>
      <c r="CP49" s="29"/>
    </row>
    <row r="50" spans="1:94" ht="15.75" thickBot="1" x14ac:dyDescent="0.3">
      <c r="A50" s="50"/>
      <c r="B50" s="50"/>
      <c r="C50" s="50" t="str">
        <f t="shared" si="5"/>
        <v>3_104_11597</v>
      </c>
      <c r="D50" s="51" t="str">
        <f t="shared" si="6"/>
        <v>3_104</v>
      </c>
      <c r="E50" s="224">
        <f>IFERROR(VLOOKUP(C50,'2015'!$C$12:$D$1887,2,FALSE),0)</f>
        <v>0</v>
      </c>
      <c r="F50" s="51">
        <f>IFERROR(K50-IFERROR(VLOOKUP(D50,'2015'!$F$12:$I$1887,4,FALSE),"ei löydy"),"ei löydy")</f>
        <v>7023</v>
      </c>
      <c r="G50" s="224">
        <f>IFERROR(VLOOKUP(Työfile_2024!C50,Liikennemalli!$D$6:$G$1921,4,FALSE),0)</f>
        <v>1</v>
      </c>
      <c r="H50" s="225">
        <f>K50-IFERROR(VLOOKUP(Työfile_2024!D50,Liikennemalli!$C$6:$H$1921,6,FALSE),"ei löydy")</f>
        <v>0</v>
      </c>
      <c r="I50" s="80">
        <v>3</v>
      </c>
      <c r="J50" s="52">
        <v>104</v>
      </c>
      <c r="K50" s="52">
        <v>11597</v>
      </c>
      <c r="L50" s="53"/>
      <c r="M50" s="54"/>
      <c r="N50" s="54"/>
      <c r="O50" s="54"/>
      <c r="P50" s="54"/>
      <c r="Q50" s="55"/>
      <c r="R50" s="55"/>
      <c r="S50" s="55"/>
      <c r="T50" s="55"/>
      <c r="U50" s="52"/>
      <c r="V50" s="56">
        <v>32235.58239199793</v>
      </c>
      <c r="W50" s="56">
        <v>2686.4994395102181</v>
      </c>
      <c r="X50" s="56">
        <v>34208.559282573078</v>
      </c>
      <c r="Y50" s="56">
        <f>VLOOKUP(D50,Liikennemalli24!$D$2:$F$1804,2,FALSE)</f>
        <v>6574</v>
      </c>
      <c r="Z50" s="57">
        <f>VLOOKUP(D50,Liikennemalli24!$D$2:$F$1804,3,FALSE)</f>
        <v>0.53500000000000003</v>
      </c>
      <c r="AA50" s="178">
        <f>IF(G50=1,VLOOKUP(C50,Liikennemalli!$D$6:$H$1921,2,FALSE),0)</f>
        <v>19289.60795134414</v>
      </c>
      <c r="AB50" s="197">
        <f>IF(G50=1,VLOOKUP(C50,Liikennemalli!$D$6:$H$1921,3,FALSE),0)</f>
        <v>0.99906770837283698</v>
      </c>
      <c r="AC50" s="134" t="str">
        <f>IF(E50=1,VLOOKUP(Työfile_2024!D50,'2015'!$F$12:$X$1887,18,FALSE),"-")</f>
        <v>-</v>
      </c>
      <c r="AD50" s="127" t="str">
        <f>IF(E50=1,VLOOKUP(Työfile_2024!D50,'2015'!$F$12:$X$1887,19,FALSE),"-")</f>
        <v>-</v>
      </c>
      <c r="AI50" s="127" t="str">
        <f>IF(E50=1,VLOOKUP(Työfile_2024!D50,'2015'!$F$12:$AB$1887,20,FALSE),"-")</f>
        <v>-</v>
      </c>
      <c r="AJ50" s="127" t="str">
        <f>IF(E50=1,VLOOKUP(Työfile_2024!D50,'2015'!$F$12:$AB$1887,21,FALSE),"-")</f>
        <v>-</v>
      </c>
      <c r="AK50" s="127" t="str">
        <f>IF(E50=1,VLOOKUP(Työfile_2024!D50,'2015'!$F$12:$AB$1887,22,FALSE),"-")</f>
        <v>-</v>
      </c>
      <c r="AL50" s="127" t="str">
        <f>IF(E50=1,VLOOKUP(Työfile_2024!D50,'2015'!$F$12:$AB$1887,23,FALSE),"-")</f>
        <v>-</v>
      </c>
      <c r="AM50" s="56">
        <f>VLOOKUP(Työfile_2024!D50,Tmatkat_20km_tarkasteltava_verk!$C$2:$D$1804,2,FALSE)</f>
        <v>25446</v>
      </c>
      <c r="AN50" s="148">
        <f t="shared" si="7"/>
        <v>0.78937615243199832</v>
      </c>
      <c r="AO50" s="178" t="str">
        <f>IF(E50=1,VLOOKUP(Työfile_2024!D50,'2015'!$F$12:$AC$1887,24,FALSE),"-")</f>
        <v>-</v>
      </c>
      <c r="AP50" s="52" t="str">
        <f>VLOOKUP(D50,Tarkasteltava_verkko_2024_harva!$E$2:$I$1804,5,FALSE)</f>
        <v>tiivis</v>
      </c>
      <c r="AQ50" s="52" t="str">
        <f>VLOOKUP(D50,Tarkasteltava_verkko_2024_harva!$E$2:$I$1804,4,FALSE)</f>
        <v>harva</v>
      </c>
      <c r="AR50" s="148">
        <v>0.10399241183064585</v>
      </c>
      <c r="AS50" s="170" t="str">
        <f>IFERROR(VLOOKUP(C50,'2015'!$C$12:$AG$1887,30,FALSE),"-")</f>
        <v>-</v>
      </c>
      <c r="AT50" s="148">
        <v>0.1377080279382599</v>
      </c>
      <c r="AU50" s="170" t="str">
        <f>IFERROR(VLOOKUP(C50,'2015'!$C$12:$AG$1887,31,FALSE),"-")</f>
        <v>-</v>
      </c>
      <c r="AV50" s="106"/>
      <c r="AW50" s="63" t="str">
        <f>IFERROR(VLOOKUP(C50,Merkittävyysluokitus!$A$2:$J$1705,10,FALSE),"-")</f>
        <v>-</v>
      </c>
      <c r="AX50" s="175" t="str">
        <f>IFERROR(VLOOKUP(C50,Merkittävyysluokitus!$A$2:$J$1705,6,FALSE),"-")</f>
        <v>-</v>
      </c>
      <c r="AY50" s="175" t="str">
        <f>IFERROR(VLOOKUP(C50,Merkittävyysluokitus!$A$2:$J$1705,7,FALSE),"-")</f>
        <v>-</v>
      </c>
      <c r="AZ50" s="175" t="str">
        <f>IFERROR(VLOOKUP(C50,Merkittävyysluokitus!$A$2:$J$1705,8,FALSE),"-")</f>
        <v>-</v>
      </c>
      <c r="BA50" s="175" t="str">
        <f>IFERROR(VLOOKUP(C50,Merkittävyysluokitus!$A$2:$J$1705,9,FALSE),"-")</f>
        <v>-</v>
      </c>
      <c r="BB50" s="203"/>
      <c r="BC50" s="203" t="str">
        <f t="shared" si="8"/>
        <v>tieosoite muuttunut</v>
      </c>
      <c r="BD50" s="39" t="str">
        <f t="shared" si="0"/>
        <v>punainen</v>
      </c>
      <c r="BE50" s="68" t="str">
        <f t="shared" si="1"/>
        <v>musta</v>
      </c>
      <c r="BF50" s="68" t="str">
        <f t="shared" si="2"/>
        <v>punainen</v>
      </c>
      <c r="BG50" s="68" t="str">
        <f t="shared" si="3"/>
        <v>punainen</v>
      </c>
      <c r="BH50" s="208" t="str">
        <f t="shared" si="4"/>
        <v>punainen</v>
      </c>
      <c r="BI50" s="117"/>
      <c r="BJ50" s="39" t="str">
        <f>IF(F50="ei löydy","uusi tie",IF(E50=0,"tieosoite muuttunut",IF(E50=1,VLOOKUP(D50,'2015'!$F$12:$AL$1887,31,FALSE),"-")))</f>
        <v>tieosoite muuttunut</v>
      </c>
      <c r="BK50" s="67" t="str">
        <f>IF(E50=1,VLOOKUP(D50,'2015'!$F$12:$AL$1887,32,FALSE),"-")</f>
        <v>-</v>
      </c>
      <c r="BL50" s="39" t="str">
        <f>IF(F50="ei löydy","uusi tie",IF(E50=0,"tieosoite muuttunut",IF(E50=1,VLOOKUP(D50,'2015'!$F$12:$AL$1887,33,FALSE),"-")))</f>
        <v>tieosoite muuttunut</v>
      </c>
      <c r="BM50" s="39"/>
      <c r="BN50" s="217" t="str">
        <f>VLOOKUP(D50,'2015'!$F$12:$AL$1887,33,FALSE)</f>
        <v>punainen</v>
      </c>
      <c r="BO50" s="117"/>
      <c r="BP50" s="115"/>
      <c r="BQ50" s="30"/>
      <c r="BS50" s="5"/>
      <c r="BU50" s="35"/>
      <c r="BV50" s="30"/>
      <c r="BW50" s="20"/>
      <c r="BX50" t="str">
        <f>IF(E50=1,VLOOKUP(D50,'2015'!$F$12:$AX$1887,43,FALSE),"-")</f>
        <v>-</v>
      </c>
      <c r="BY50" t="str">
        <f>IF(E50=1,VLOOKUP(D50,'2015'!$F$12:$AX$1887,44,FALSE),"-")</f>
        <v>-</v>
      </c>
      <c r="BZ50" t="str">
        <f>IF(E50=1,VLOOKUP(D50,'2015'!$F$12:$AX$1887,45,FALSE),"-")</f>
        <v>-</v>
      </c>
      <c r="CA50" s="31"/>
      <c r="CB50" s="31"/>
      <c r="CC50" s="31"/>
      <c r="CD50" s="31"/>
      <c r="CE50" s="31"/>
      <c r="CO50" s="29"/>
      <c r="CP50" s="29"/>
    </row>
    <row r="51" spans="1:94" ht="15.75" thickBot="1" x14ac:dyDescent="0.3">
      <c r="A51" s="50"/>
      <c r="B51" s="50"/>
      <c r="C51" s="50" t="str">
        <f t="shared" si="5"/>
        <v>3_106_12688</v>
      </c>
      <c r="D51" s="51" t="str">
        <f t="shared" si="6"/>
        <v>3_106</v>
      </c>
      <c r="E51" s="224">
        <f>IFERROR(VLOOKUP(C51,'2015'!$C$12:$D$1887,2,FALSE),0)</f>
        <v>0</v>
      </c>
      <c r="F51" s="51">
        <f>IFERROR(K51-IFERROR(VLOOKUP(D51,'2015'!$F$12:$I$1887,4,FALSE),"ei löydy"),"ei löydy")</f>
        <v>5886</v>
      </c>
      <c r="G51" s="224">
        <f>IFERROR(VLOOKUP(Työfile_2024!C51,Liikennemalli!$D$6:$G$1921,4,FALSE),0)</f>
        <v>1</v>
      </c>
      <c r="H51" s="225">
        <f>K51-IFERROR(VLOOKUP(Työfile_2024!D51,Liikennemalli!$C$6:$H$1921,6,FALSE),"ei löydy")</f>
        <v>0</v>
      </c>
      <c r="I51" s="80">
        <v>3</v>
      </c>
      <c r="J51" s="52">
        <v>106</v>
      </c>
      <c r="K51" s="52">
        <v>12688</v>
      </c>
      <c r="L51" s="53"/>
      <c r="M51" s="54"/>
      <c r="N51" s="54"/>
      <c r="O51" s="54"/>
      <c r="P51" s="54"/>
      <c r="Q51" s="55"/>
      <c r="R51" s="55"/>
      <c r="S51" s="55"/>
      <c r="T51" s="55"/>
      <c r="U51" s="52"/>
      <c r="V51" s="56">
        <v>24886</v>
      </c>
      <c r="W51" s="56">
        <v>2348</v>
      </c>
      <c r="X51" s="56">
        <v>25956</v>
      </c>
      <c r="Y51" s="56">
        <f>VLOOKUP(D51,Liikennemalli24!$D$2:$F$1804,2,FALSE)</f>
        <v>6690</v>
      </c>
      <c r="Z51" s="57">
        <f>VLOOKUP(D51,Liikennemalli24!$D$2:$F$1804,3,FALSE)</f>
        <v>0.69199999999999995</v>
      </c>
      <c r="AA51" s="178">
        <f>IF(G51=1,VLOOKUP(C51,Liikennemalli!$D$6:$H$1921,2,FALSE),0)</f>
        <v>13371.152432545059</v>
      </c>
      <c r="AB51" s="197">
        <f>IF(G51=1,VLOOKUP(C51,Liikennemalli!$D$6:$H$1921,3,FALSE),0)</f>
        <v>0.99242405204475503</v>
      </c>
      <c r="AC51" s="134" t="str">
        <f>IF(E51=1,VLOOKUP(Työfile_2024!D51,'2015'!$F$12:$X$1887,18,FALSE),"-")</f>
        <v>-</v>
      </c>
      <c r="AD51" s="127" t="str">
        <f>IF(E51=1,VLOOKUP(Työfile_2024!D51,'2015'!$F$12:$X$1887,19,FALSE),"-")</f>
        <v>-</v>
      </c>
      <c r="AI51" s="127" t="str">
        <f>IF(E51=1,VLOOKUP(Työfile_2024!D51,'2015'!$F$12:$AB$1887,20,FALSE),"-")</f>
        <v>-</v>
      </c>
      <c r="AJ51" s="127" t="str">
        <f>IF(E51=1,VLOOKUP(Työfile_2024!D51,'2015'!$F$12:$AB$1887,21,FALSE),"-")</f>
        <v>-</v>
      </c>
      <c r="AK51" s="127" t="str">
        <f>IF(E51=1,VLOOKUP(Työfile_2024!D51,'2015'!$F$12:$AB$1887,22,FALSE),"-")</f>
        <v>-</v>
      </c>
      <c r="AL51" s="127" t="str">
        <f>IF(E51=1,VLOOKUP(Työfile_2024!D51,'2015'!$F$12:$AB$1887,23,FALSE),"-")</f>
        <v>-</v>
      </c>
      <c r="AM51" s="56">
        <f>VLOOKUP(Työfile_2024!D51,Tmatkat_20km_tarkasteltava_verk!$C$2:$D$1804,2,FALSE)</f>
        <v>22176</v>
      </c>
      <c r="AN51" s="148">
        <f t="shared" si="7"/>
        <v>0.89110343164831629</v>
      </c>
      <c r="AO51" s="178" t="str">
        <f>IF(E51=1,VLOOKUP(Työfile_2024!D51,'2015'!$F$12:$AC$1887,24,FALSE),"-")</f>
        <v>-</v>
      </c>
      <c r="AP51" s="52" t="str">
        <f>VLOOKUP(D51,Tarkasteltava_verkko_2024_harva!$E$2:$I$1804,5,FALSE)</f>
        <v>tiivis</v>
      </c>
      <c r="AQ51" s="52" t="str">
        <f>VLOOKUP(D51,Tarkasteltava_verkko_2024_harva!$E$2:$I$1804,4,FALSE)</f>
        <v>harva</v>
      </c>
      <c r="AR51" s="148">
        <v>0</v>
      </c>
      <c r="AS51" s="170" t="str">
        <f>IFERROR(VLOOKUP(C51,'2015'!$C$12:$AG$1887,30,FALSE),"-")</f>
        <v>-</v>
      </c>
      <c r="AT51" s="148">
        <v>0</v>
      </c>
      <c r="AU51" s="170" t="str">
        <f>IFERROR(VLOOKUP(C51,'2015'!$C$12:$AG$1887,31,FALSE),"-")</f>
        <v>-</v>
      </c>
      <c r="AV51" s="106"/>
      <c r="AW51" s="63" t="str">
        <f>IFERROR(VLOOKUP(C51,Merkittävyysluokitus!$A$2:$J$1705,10,FALSE),"-")</f>
        <v>-</v>
      </c>
      <c r="AX51" s="175" t="str">
        <f>IFERROR(VLOOKUP(C51,Merkittävyysluokitus!$A$2:$J$1705,6,FALSE),"-")</f>
        <v>-</v>
      </c>
      <c r="AY51" s="175" t="str">
        <f>IFERROR(VLOOKUP(C51,Merkittävyysluokitus!$A$2:$J$1705,7,FALSE),"-")</f>
        <v>-</v>
      </c>
      <c r="AZ51" s="175" t="str">
        <f>IFERROR(VLOOKUP(C51,Merkittävyysluokitus!$A$2:$J$1705,8,FALSE),"-")</f>
        <v>-</v>
      </c>
      <c r="BA51" s="175" t="str">
        <f>IFERROR(VLOOKUP(C51,Merkittävyysluokitus!$A$2:$J$1705,9,FALSE),"-")</f>
        <v>-</v>
      </c>
      <c r="BB51" s="203"/>
      <c r="BC51" s="203" t="str">
        <f t="shared" si="8"/>
        <v>tieosoite muuttunut</v>
      </c>
      <c r="BD51" s="39" t="str">
        <f t="shared" si="0"/>
        <v>punainen</v>
      </c>
      <c r="BE51" s="68" t="str">
        <f t="shared" si="1"/>
        <v>punainen</v>
      </c>
      <c r="BF51" s="68" t="str">
        <f t="shared" si="2"/>
        <v>punainen</v>
      </c>
      <c r="BG51" s="68" t="str">
        <f t="shared" si="3"/>
        <v>punainen</v>
      </c>
      <c r="BH51" s="208" t="str">
        <f t="shared" si="4"/>
        <v>punainen</v>
      </c>
      <c r="BI51" s="117"/>
      <c r="BJ51" s="39" t="str">
        <f>IF(F51="ei löydy","uusi tie",IF(E51=0,"tieosoite muuttunut",IF(E51=1,VLOOKUP(D51,'2015'!$F$12:$AL$1887,31,FALSE),"-")))</f>
        <v>tieosoite muuttunut</v>
      </c>
      <c r="BK51" s="67" t="str">
        <f>IF(E51=1,VLOOKUP(D51,'2015'!$F$12:$AL$1887,32,FALSE),"-")</f>
        <v>-</v>
      </c>
      <c r="BL51" s="39" t="str">
        <f>IF(F51="ei löydy","uusi tie",IF(E51=0,"tieosoite muuttunut",IF(E51=1,VLOOKUP(D51,'2015'!$F$12:$AL$1887,33,FALSE),"-")))</f>
        <v>tieosoite muuttunut</v>
      </c>
      <c r="BM51" s="39"/>
      <c r="BN51" s="217" t="str">
        <f>VLOOKUP(D51,'2015'!$F$12:$AL$1887,33,FALSE)</f>
        <v>punainen</v>
      </c>
      <c r="BO51" s="117"/>
      <c r="BP51" s="115"/>
      <c r="BQ51" s="30"/>
      <c r="BS51" s="5"/>
      <c r="BU51" s="35"/>
      <c r="BV51" s="30"/>
      <c r="BW51" s="20"/>
      <c r="BX51" t="str">
        <f>IF(E51=1,VLOOKUP(D51,'2015'!$F$12:$AX$1887,43,FALSE),"-")</f>
        <v>-</v>
      </c>
      <c r="BY51" t="str">
        <f>IF(E51=1,VLOOKUP(D51,'2015'!$F$12:$AX$1887,44,FALSE),"-")</f>
        <v>-</v>
      </c>
      <c r="BZ51" t="str">
        <f>IF(E51=1,VLOOKUP(D51,'2015'!$F$12:$AX$1887,45,FALSE),"-")</f>
        <v>-</v>
      </c>
      <c r="CA51" s="31"/>
      <c r="CB51" s="31"/>
      <c r="CC51" s="31"/>
      <c r="CD51" s="31"/>
      <c r="CE51" s="31"/>
      <c r="CO51" s="29"/>
      <c r="CP51" s="29"/>
    </row>
    <row r="52" spans="1:94" ht="15.75" thickBot="1" x14ac:dyDescent="0.3">
      <c r="A52" s="50"/>
      <c r="B52" s="50"/>
      <c r="C52" s="50" t="str">
        <f t="shared" si="5"/>
        <v>3_108_6310</v>
      </c>
      <c r="D52" s="51" t="str">
        <f t="shared" si="6"/>
        <v>3_108</v>
      </c>
      <c r="E52" s="224">
        <f>IFERROR(VLOOKUP(C52,'2015'!$C$12:$D$1887,2,FALSE),0)</f>
        <v>1</v>
      </c>
      <c r="F52" s="51">
        <f>IFERROR(K52-IFERROR(VLOOKUP(D52,'2015'!$F$12:$I$1887,4,FALSE),"ei löydy"),"ei löydy")</f>
        <v>0</v>
      </c>
      <c r="G52" s="224">
        <f>IFERROR(VLOOKUP(Työfile_2024!C52,Liikennemalli!$D$6:$G$1921,4,FALSE),0)</f>
        <v>1</v>
      </c>
      <c r="H52" s="225">
        <f>K52-IFERROR(VLOOKUP(Työfile_2024!D52,Liikennemalli!$C$6:$H$1921,6,FALSE),"ei löydy")</f>
        <v>0</v>
      </c>
      <c r="I52" s="80">
        <v>3</v>
      </c>
      <c r="J52" s="52">
        <v>108</v>
      </c>
      <c r="K52" s="52">
        <v>6310</v>
      </c>
      <c r="L52" s="53"/>
      <c r="M52" s="54"/>
      <c r="N52" s="54"/>
      <c r="O52" s="54"/>
      <c r="P52" s="54"/>
      <c r="Q52" s="55"/>
      <c r="R52" s="55"/>
      <c r="S52" s="55"/>
      <c r="T52" s="55"/>
      <c r="U52" s="52"/>
      <c r="V52" s="56">
        <v>29824</v>
      </c>
      <c r="W52" s="56">
        <v>3194</v>
      </c>
      <c r="X52" s="56">
        <v>30484</v>
      </c>
      <c r="Y52" s="56">
        <f>VLOOKUP(D52,Liikennemalli24!$D$2:$F$1804,2,FALSE)</f>
        <v>7024</v>
      </c>
      <c r="Z52" s="57">
        <f>VLOOKUP(D52,Liikennemalli24!$D$2:$F$1804,3,FALSE)</f>
        <v>0.70799999999999996</v>
      </c>
      <c r="AA52" s="178">
        <f>IF(G52=1,VLOOKUP(C52,Liikennemalli!$D$6:$H$1921,2,FALSE),0)</f>
        <v>11449.487541071399</v>
      </c>
      <c r="AB52" s="197">
        <f>IF(G52=1,VLOOKUP(C52,Liikennemalli!$D$6:$H$1921,3,FALSE),0)</f>
        <v>0.969608906829039</v>
      </c>
      <c r="AC52" s="134">
        <f>IF(E52=1,VLOOKUP(Työfile_2024!D52,'2015'!$F$12:$X$1887,18,FALSE),"-")</f>
        <v>24349</v>
      </c>
      <c r="AD52" s="127">
        <f>IF(E52=1,VLOOKUP(Työfile_2024!D52,'2015'!$F$12:$X$1887,19,FALSE),"-")</f>
        <v>0.94</v>
      </c>
      <c r="AI52" s="127">
        <f>IF(E52=1,VLOOKUP(Työfile_2024!D52,'2015'!$F$12:$AB$1887,20,FALSE),"-")</f>
        <v>0</v>
      </c>
      <c r="AJ52" s="127">
        <f>IF(E52=1,VLOOKUP(Työfile_2024!D52,'2015'!$F$12:$AB$1887,21,FALSE),"-")</f>
        <v>0</v>
      </c>
      <c r="AK52" s="127">
        <f>IF(E52=1,VLOOKUP(Työfile_2024!D52,'2015'!$F$12:$AB$1887,22,FALSE),"-")</f>
        <v>0</v>
      </c>
      <c r="AL52" s="127">
        <f>IF(E52=1,VLOOKUP(Työfile_2024!D52,'2015'!$F$12:$AB$1887,23,FALSE),"-")</f>
        <v>0</v>
      </c>
      <c r="AM52" s="56">
        <f>VLOOKUP(Työfile_2024!D52,Tmatkat_20km_tarkasteltava_verk!$C$2:$D$1804,2,FALSE)</f>
        <v>17684</v>
      </c>
      <c r="AN52" s="148">
        <f t="shared" si="7"/>
        <v>0.59294527896995708</v>
      </c>
      <c r="AO52" s="178">
        <f>IF(E52=1,VLOOKUP(Työfile_2024!D52,'2015'!$F$12:$AC$1887,24,FALSE),"-")</f>
        <v>8091</v>
      </c>
      <c r="AP52" s="52" t="str">
        <f>VLOOKUP(D52,Tarkasteltava_verkko_2024_harva!$E$2:$I$1804,5,FALSE)</f>
        <v>tiivis</v>
      </c>
      <c r="AQ52" s="52" t="str">
        <f>VLOOKUP(D52,Tarkasteltava_verkko_2024_harva!$E$2:$I$1804,4,FALSE)</f>
        <v>harva</v>
      </c>
      <c r="AR52" s="148">
        <v>5.6735340729001583E-2</v>
      </c>
      <c r="AS52" s="170" t="str">
        <f>IFERROR(VLOOKUP(C52,'2015'!$C$12:$AG$1887,30,FALSE),"-")</f>
        <v/>
      </c>
      <c r="AT52" s="148">
        <v>0.21061806656101426</v>
      </c>
      <c r="AU52" s="170">
        <f>IFERROR(VLOOKUP(C52,'2015'!$C$12:$AG$1887,31,FALSE),"-")</f>
        <v>0</v>
      </c>
      <c r="AV52" s="106"/>
      <c r="AW52" s="63" t="str">
        <f>IFERROR(VLOOKUP(C52,Merkittävyysluokitus!$A$2:$J$1705,10,FALSE),"-")</f>
        <v>-</v>
      </c>
      <c r="AX52" s="175" t="str">
        <f>IFERROR(VLOOKUP(C52,Merkittävyysluokitus!$A$2:$J$1705,6,FALSE),"-")</f>
        <v>-</v>
      </c>
      <c r="AY52" s="175" t="str">
        <f>IFERROR(VLOOKUP(C52,Merkittävyysluokitus!$A$2:$J$1705,7,FALSE),"-")</f>
        <v>-</v>
      </c>
      <c r="AZ52" s="175" t="str">
        <f>IFERROR(VLOOKUP(C52,Merkittävyysluokitus!$A$2:$J$1705,8,FALSE),"-")</f>
        <v>-</v>
      </c>
      <c r="BA52" s="175" t="str">
        <f>IFERROR(VLOOKUP(C52,Merkittävyysluokitus!$A$2:$J$1705,9,FALSE),"-")</f>
        <v>-</v>
      </c>
      <c r="BB52" s="203"/>
      <c r="BC52" s="203" t="str">
        <f t="shared" si="8"/>
        <v/>
      </c>
      <c r="BD52" s="39" t="str">
        <f t="shared" si="0"/>
        <v>punainen</v>
      </c>
      <c r="BE52" s="68" t="str">
        <f t="shared" si="1"/>
        <v>punainen</v>
      </c>
      <c r="BF52" s="68" t="str">
        <f t="shared" si="2"/>
        <v>punainen</v>
      </c>
      <c r="BG52" s="68" t="str">
        <f t="shared" si="3"/>
        <v>punainen</v>
      </c>
      <c r="BH52" s="208" t="str">
        <f t="shared" si="4"/>
        <v>punainen</v>
      </c>
      <c r="BI52" s="117"/>
      <c r="BJ52" s="39" t="str">
        <f>IF(F52="ei löydy","uusi tie",IF(E52=0,"tieosoite muuttunut",IF(E52=1,VLOOKUP(D52,'2015'!$F$12:$AL$1887,31,FALSE),"-")))</f>
        <v>punainen</v>
      </c>
      <c r="BK52" s="67" t="str">
        <f>IF(E52=1,VLOOKUP(D52,'2015'!$F$12:$AL$1887,32,FALSE),"-")</f>
        <v>punainen</v>
      </c>
      <c r="BL52" s="39" t="str">
        <f>IF(F52="ei löydy","uusi tie",IF(E52=0,"tieosoite muuttunut",IF(E52=1,VLOOKUP(D52,'2015'!$F$12:$AL$1887,33,FALSE),"-")))</f>
        <v>punainen</v>
      </c>
      <c r="BM52" s="39"/>
      <c r="BN52" s="217" t="str">
        <f>VLOOKUP(D52,'2015'!$F$12:$AL$1887,33,FALSE)</f>
        <v>punainen</v>
      </c>
      <c r="BO52" s="117"/>
      <c r="BP52" s="115"/>
      <c r="BQ52" s="30"/>
      <c r="BS52" s="5"/>
      <c r="BU52" s="35"/>
      <c r="BV52" s="30"/>
      <c r="BW52" s="20"/>
      <c r="BX52" t="str">
        <f>IF(E52=1,VLOOKUP(D52,'2015'!$F$12:$AX$1887,43,FALSE),"-")</f>
        <v>punainen</v>
      </c>
      <c r="BY52" t="str">
        <f>IF(E52=1,VLOOKUP(D52,'2015'!$F$12:$AX$1887,44,FALSE),"-")</f>
        <v>punainen</v>
      </c>
      <c r="BZ52" t="str">
        <f>IF(E52=1,VLOOKUP(D52,'2015'!$F$12:$AX$1887,45,FALSE),"-")</f>
        <v>punainen</v>
      </c>
      <c r="CA52" s="31"/>
      <c r="CB52" s="31"/>
      <c r="CC52" s="31"/>
      <c r="CD52" s="31"/>
      <c r="CE52" s="31"/>
      <c r="CO52" s="29"/>
      <c r="CP52" s="29"/>
    </row>
    <row r="53" spans="1:94" ht="15.75" thickBot="1" x14ac:dyDescent="0.3">
      <c r="A53" s="50"/>
      <c r="B53" s="50"/>
      <c r="C53" s="50" t="str">
        <f t="shared" si="5"/>
        <v>3_109_12200</v>
      </c>
      <c r="D53" s="51" t="str">
        <f t="shared" si="6"/>
        <v>3_109</v>
      </c>
      <c r="E53" s="224">
        <f>IFERROR(VLOOKUP(C53,'2015'!$C$12:$D$1887,2,FALSE),0)</f>
        <v>0</v>
      </c>
      <c r="F53" s="51">
        <f>IFERROR(K53-IFERROR(VLOOKUP(D53,'2015'!$F$12:$I$1887,4,FALSE),"ei löydy"),"ei löydy")</f>
        <v>7303</v>
      </c>
      <c r="G53" s="224">
        <f>IFERROR(VLOOKUP(Työfile_2024!C53,Liikennemalli!$D$6:$G$1921,4,FALSE),0)</f>
        <v>1</v>
      </c>
      <c r="H53" s="225">
        <f>K53-IFERROR(VLOOKUP(Työfile_2024!D53,Liikennemalli!$C$6:$H$1921,6,FALSE),"ei löydy")</f>
        <v>0</v>
      </c>
      <c r="I53" s="80">
        <v>3</v>
      </c>
      <c r="J53" s="52">
        <v>109</v>
      </c>
      <c r="K53" s="52">
        <v>12200</v>
      </c>
      <c r="L53" s="53"/>
      <c r="M53" s="54"/>
      <c r="N53" s="54"/>
      <c r="O53" s="54"/>
      <c r="P53" s="54"/>
      <c r="Q53" s="55"/>
      <c r="R53" s="55"/>
      <c r="S53" s="55"/>
      <c r="T53" s="55"/>
      <c r="U53" s="52"/>
      <c r="V53" s="56">
        <v>26169.213278688523</v>
      </c>
      <c r="W53" s="56">
        <v>2810.172049180328</v>
      </c>
      <c r="X53" s="56">
        <v>26197.742786885246</v>
      </c>
      <c r="Y53" s="56">
        <f>VLOOKUP(D53,Liikennemalli24!$D$2:$F$1804,2,FALSE)</f>
        <v>8253</v>
      </c>
      <c r="Z53" s="57">
        <f>VLOOKUP(D53,Liikennemalli24!$D$2:$F$1804,3,FALSE)</f>
        <v>0.81</v>
      </c>
      <c r="AA53" s="178">
        <f>IF(G53=1,VLOOKUP(C53,Liikennemalli!$D$6:$H$1921,2,FALSE),0)</f>
        <v>5633.5967446225404</v>
      </c>
      <c r="AB53" s="197">
        <f>IF(G53=1,VLOOKUP(C53,Liikennemalli!$D$6:$H$1921,3,FALSE),0)</f>
        <v>0.88752855814306097</v>
      </c>
      <c r="AC53" s="134" t="str">
        <f>IF(E53=1,VLOOKUP(Työfile_2024!D53,'2015'!$F$12:$X$1887,18,FALSE),"-")</f>
        <v>-</v>
      </c>
      <c r="AD53" s="127" t="str">
        <f>IF(E53=1,VLOOKUP(Työfile_2024!D53,'2015'!$F$12:$X$1887,19,FALSE),"-")</f>
        <v>-</v>
      </c>
      <c r="AI53" s="127" t="str">
        <f>IF(E53=1,VLOOKUP(Työfile_2024!D53,'2015'!$F$12:$AB$1887,20,FALSE),"-")</f>
        <v>-</v>
      </c>
      <c r="AJ53" s="127" t="str">
        <f>IF(E53=1,VLOOKUP(Työfile_2024!D53,'2015'!$F$12:$AB$1887,21,FALSE),"-")</f>
        <v>-</v>
      </c>
      <c r="AK53" s="127" t="str">
        <f>IF(E53=1,VLOOKUP(Työfile_2024!D53,'2015'!$F$12:$AB$1887,22,FALSE),"-")</f>
        <v>-</v>
      </c>
      <c r="AL53" s="127" t="str">
        <f>IF(E53=1,VLOOKUP(Työfile_2024!D53,'2015'!$F$12:$AB$1887,23,FALSE),"-")</f>
        <v>-</v>
      </c>
      <c r="AM53" s="56">
        <f>VLOOKUP(Työfile_2024!D53,Tmatkat_20km_tarkasteltava_verk!$C$2:$D$1804,2,FALSE)</f>
        <v>15623</v>
      </c>
      <c r="AN53" s="148">
        <f t="shared" si="7"/>
        <v>0.59699922323316212</v>
      </c>
      <c r="AO53" s="178" t="str">
        <f>IF(E53=1,VLOOKUP(Työfile_2024!D53,'2015'!$F$12:$AC$1887,24,FALSE),"-")</f>
        <v>-</v>
      </c>
      <c r="AP53" s="52" t="str">
        <f>VLOOKUP(D53,Tarkasteltava_verkko_2024_harva!$E$2:$I$1804,5,FALSE)</f>
        <v>tiivis</v>
      </c>
      <c r="AQ53" s="52" t="str">
        <f>VLOOKUP(D53,Tarkasteltava_verkko_2024_harva!$E$2:$I$1804,4,FALSE)</f>
        <v>harva</v>
      </c>
      <c r="AR53" s="148">
        <v>0.11409836065573771</v>
      </c>
      <c r="AS53" s="170" t="str">
        <f>IFERROR(VLOOKUP(C53,'2015'!$C$12:$AG$1887,30,FALSE),"-")</f>
        <v>-</v>
      </c>
      <c r="AT53" s="148">
        <v>0.21852459016393441</v>
      </c>
      <c r="AU53" s="170" t="str">
        <f>IFERROR(VLOOKUP(C53,'2015'!$C$12:$AG$1887,31,FALSE),"-")</f>
        <v>-</v>
      </c>
      <c r="AV53" s="106"/>
      <c r="AW53" s="63" t="str">
        <f>IFERROR(VLOOKUP(C53,Merkittävyysluokitus!$A$2:$J$1705,10,FALSE),"-")</f>
        <v>-</v>
      </c>
      <c r="AX53" s="175" t="str">
        <f>IFERROR(VLOOKUP(C53,Merkittävyysluokitus!$A$2:$J$1705,6,FALSE),"-")</f>
        <v>-</v>
      </c>
      <c r="AY53" s="175" t="str">
        <f>IFERROR(VLOOKUP(C53,Merkittävyysluokitus!$A$2:$J$1705,7,FALSE),"-")</f>
        <v>-</v>
      </c>
      <c r="AZ53" s="175" t="str">
        <f>IFERROR(VLOOKUP(C53,Merkittävyysluokitus!$A$2:$J$1705,8,FALSE),"-")</f>
        <v>-</v>
      </c>
      <c r="BA53" s="175" t="str">
        <f>IFERROR(VLOOKUP(C53,Merkittävyysluokitus!$A$2:$J$1705,9,FALSE),"-")</f>
        <v>-</v>
      </c>
      <c r="BB53" s="203"/>
      <c r="BC53" s="203" t="str">
        <f t="shared" si="8"/>
        <v>tieosoite muuttunut</v>
      </c>
      <c r="BD53" s="39" t="str">
        <f t="shared" si="0"/>
        <v>punainen</v>
      </c>
      <c r="BE53" s="68" t="str">
        <f t="shared" si="1"/>
        <v>punainen</v>
      </c>
      <c r="BF53" s="68" t="str">
        <f t="shared" si="2"/>
        <v>punainen</v>
      </c>
      <c r="BG53" s="68" t="str">
        <f t="shared" si="3"/>
        <v>punainen</v>
      </c>
      <c r="BH53" s="208" t="str">
        <f t="shared" si="4"/>
        <v>punainen</v>
      </c>
      <c r="BI53" s="117"/>
      <c r="BJ53" s="39" t="str">
        <f>IF(F53="ei löydy","uusi tie",IF(E53=0,"tieosoite muuttunut",IF(E53=1,VLOOKUP(D53,'2015'!$F$12:$AL$1887,31,FALSE),"-")))</f>
        <v>tieosoite muuttunut</v>
      </c>
      <c r="BK53" s="67" t="str">
        <f>IF(E53=1,VLOOKUP(D53,'2015'!$F$12:$AL$1887,32,FALSE),"-")</f>
        <v>-</v>
      </c>
      <c r="BL53" s="39" t="str">
        <f>IF(F53="ei löydy","uusi tie",IF(E53=0,"tieosoite muuttunut",IF(E53=1,VLOOKUP(D53,'2015'!$F$12:$AL$1887,33,FALSE),"-")))</f>
        <v>tieosoite muuttunut</v>
      </c>
      <c r="BM53" s="39"/>
      <c r="BN53" s="217" t="str">
        <f>VLOOKUP(D53,'2015'!$F$12:$AL$1887,33,FALSE)</f>
        <v>punainen</v>
      </c>
      <c r="BO53" s="117"/>
      <c r="BP53" s="115"/>
      <c r="BQ53" s="30"/>
      <c r="BS53" s="5"/>
      <c r="BU53" s="35"/>
      <c r="BV53" s="30"/>
      <c r="BW53" s="20"/>
      <c r="BX53" t="str">
        <f>IF(E53=1,VLOOKUP(D53,'2015'!$F$12:$AX$1887,43,FALSE),"-")</f>
        <v>-</v>
      </c>
      <c r="BY53" t="str">
        <f>IF(E53=1,VLOOKUP(D53,'2015'!$F$12:$AX$1887,44,FALSE),"-")</f>
        <v>-</v>
      </c>
      <c r="BZ53" t="str">
        <f>IF(E53=1,VLOOKUP(D53,'2015'!$F$12:$AX$1887,45,FALSE),"-")</f>
        <v>-</v>
      </c>
      <c r="CA53" s="31"/>
      <c r="CB53" s="31"/>
      <c r="CC53" s="31"/>
      <c r="CD53" s="31"/>
      <c r="CE53" s="31"/>
      <c r="CO53" s="29"/>
      <c r="CP53" s="29"/>
    </row>
    <row r="54" spans="1:94" ht="15.75" thickBot="1" x14ac:dyDescent="0.3">
      <c r="A54" s="50"/>
      <c r="B54" s="50"/>
      <c r="C54" s="50" t="str">
        <f t="shared" si="5"/>
        <v>3_111_3532</v>
      </c>
      <c r="D54" s="51" t="str">
        <f t="shared" si="6"/>
        <v>3_111</v>
      </c>
      <c r="E54" s="224">
        <f>IFERROR(VLOOKUP(C54,'2015'!$C$12:$D$1887,2,FALSE),0)</f>
        <v>1</v>
      </c>
      <c r="F54" s="51">
        <f>IFERROR(K54-IFERROR(VLOOKUP(D54,'2015'!$F$12:$I$1887,4,FALSE),"ei löydy"),"ei löydy")</f>
        <v>0</v>
      </c>
      <c r="G54" s="224">
        <f>IFERROR(VLOOKUP(Työfile_2024!C54,Liikennemalli!$D$6:$G$1921,4,FALSE),0)</f>
        <v>1</v>
      </c>
      <c r="H54" s="225">
        <f>K54-IFERROR(VLOOKUP(Työfile_2024!D54,Liikennemalli!$C$6:$H$1921,6,FALSE),"ei löydy")</f>
        <v>0</v>
      </c>
      <c r="I54" s="80">
        <v>3</v>
      </c>
      <c r="J54" s="52">
        <v>111</v>
      </c>
      <c r="K54" s="52">
        <v>3532</v>
      </c>
      <c r="L54" s="53"/>
      <c r="M54" s="54"/>
      <c r="N54" s="54"/>
      <c r="O54" s="54"/>
      <c r="P54" s="54"/>
      <c r="Q54" s="55"/>
      <c r="R54" s="55"/>
      <c r="S54" s="55"/>
      <c r="T54" s="55"/>
      <c r="U54" s="52"/>
      <c r="V54" s="56">
        <v>23679</v>
      </c>
      <c r="W54" s="56">
        <v>2711</v>
      </c>
      <c r="X54" s="56">
        <v>23124</v>
      </c>
      <c r="Y54" s="56">
        <f>VLOOKUP(D54,Liikennemalli24!$D$2:$F$1804,2,FALSE)</f>
        <v>6982</v>
      </c>
      <c r="Z54" s="57">
        <f>VLOOKUP(D54,Liikennemalli24!$D$2:$F$1804,3,FALSE)</f>
        <v>0.58699999999999997</v>
      </c>
      <c r="AA54" s="178">
        <f>IF(G54=1,VLOOKUP(C54,Liikennemalli!$D$6:$H$1921,2,FALSE),0)</f>
        <v>1590</v>
      </c>
      <c r="AB54" s="197">
        <f>IF(G54=1,VLOOKUP(C54,Liikennemalli!$D$6:$H$1921,3,FALSE),0)</f>
        <v>0.92013888888888795</v>
      </c>
      <c r="AC54" s="134">
        <f>IF(E54=1,VLOOKUP(Työfile_2024!D54,'2015'!$F$12:$X$1887,18,FALSE),"-")</f>
        <v>22307</v>
      </c>
      <c r="AD54" s="127">
        <f>IF(E54=1,VLOOKUP(Työfile_2024!D54,'2015'!$F$12:$X$1887,19,FALSE),"-")</f>
        <v>0.89</v>
      </c>
      <c r="AI54" s="127">
        <f>IF(E54=1,VLOOKUP(Työfile_2024!D54,'2015'!$F$12:$AB$1887,20,FALSE),"-")</f>
        <v>0</v>
      </c>
      <c r="AJ54" s="127">
        <f>IF(E54=1,VLOOKUP(Työfile_2024!D54,'2015'!$F$12:$AB$1887,21,FALSE),"-")</f>
        <v>0</v>
      </c>
      <c r="AK54" s="127">
        <f>IF(E54=1,VLOOKUP(Työfile_2024!D54,'2015'!$F$12:$AB$1887,22,FALSE),"-")</f>
        <v>0</v>
      </c>
      <c r="AL54" s="127">
        <f>IF(E54=1,VLOOKUP(Työfile_2024!D54,'2015'!$F$12:$AB$1887,23,FALSE),"-")</f>
        <v>0</v>
      </c>
      <c r="AM54" s="56">
        <f>VLOOKUP(Työfile_2024!D54,Tmatkat_20km_tarkasteltava_verk!$C$2:$D$1804,2,FALSE)</f>
        <v>12610</v>
      </c>
      <c r="AN54" s="148">
        <f t="shared" si="7"/>
        <v>0.53253938088601716</v>
      </c>
      <c r="AO54" s="178">
        <f>IF(E54=1,VLOOKUP(Työfile_2024!D54,'2015'!$F$12:$AC$1887,24,FALSE),"-")</f>
        <v>3867</v>
      </c>
      <c r="AP54" s="52" t="str">
        <f>VLOOKUP(D54,Tarkasteltava_verkko_2024_harva!$E$2:$I$1804,5,FALSE)</f>
        <v>tiivis</v>
      </c>
      <c r="AQ54" s="52" t="str">
        <f>VLOOKUP(D54,Tarkasteltava_verkko_2024_harva!$E$2:$I$1804,4,FALSE)</f>
        <v>harva</v>
      </c>
      <c r="AR54" s="148">
        <v>0</v>
      </c>
      <c r="AS54" s="170" t="str">
        <f>IFERROR(VLOOKUP(C54,'2015'!$C$12:$AG$1887,30,FALSE),"-")</f>
        <v/>
      </c>
      <c r="AT54" s="148">
        <v>0.43261608154020387</v>
      </c>
      <c r="AU54" s="170" t="str">
        <f>IFERROR(VLOOKUP(C54,'2015'!$C$12:$AG$1887,31,FALSE),"-")</f>
        <v>Kyllä</v>
      </c>
      <c r="AV54" s="106"/>
      <c r="AW54" s="63" t="str">
        <f>IFERROR(VLOOKUP(C54,Merkittävyysluokitus!$A$2:$J$1705,10,FALSE),"-")</f>
        <v>-</v>
      </c>
      <c r="AX54" s="175" t="str">
        <f>IFERROR(VLOOKUP(C54,Merkittävyysluokitus!$A$2:$J$1705,6,FALSE),"-")</f>
        <v>-</v>
      </c>
      <c r="AY54" s="175" t="str">
        <f>IFERROR(VLOOKUP(C54,Merkittävyysluokitus!$A$2:$J$1705,7,FALSE),"-")</f>
        <v>-</v>
      </c>
      <c r="AZ54" s="175" t="str">
        <f>IFERROR(VLOOKUP(C54,Merkittävyysluokitus!$A$2:$J$1705,8,FALSE),"-")</f>
        <v>-</v>
      </c>
      <c r="BA54" s="175" t="str">
        <f>IFERROR(VLOOKUP(C54,Merkittävyysluokitus!$A$2:$J$1705,9,FALSE),"-")</f>
        <v>-</v>
      </c>
      <c r="BB54" s="203"/>
      <c r="BC54" s="203" t="str">
        <f t="shared" si="8"/>
        <v/>
      </c>
      <c r="BD54" s="39" t="str">
        <f t="shared" si="0"/>
        <v>punainen</v>
      </c>
      <c r="BE54" s="68" t="str">
        <f t="shared" si="1"/>
        <v>musta</v>
      </c>
      <c r="BF54" s="68" t="str">
        <f t="shared" si="2"/>
        <v>punainen</v>
      </c>
      <c r="BG54" s="68" t="str">
        <f t="shared" si="3"/>
        <v>punainen</v>
      </c>
      <c r="BH54" s="208" t="str">
        <f t="shared" si="4"/>
        <v>punainen</v>
      </c>
      <c r="BI54" s="117"/>
      <c r="BJ54" s="39" t="str">
        <f>IF(F54="ei löydy","uusi tie",IF(E54=0,"tieosoite muuttunut",IF(E54=1,VLOOKUP(D54,'2015'!$F$12:$AL$1887,31,FALSE),"-")))</f>
        <v>punainen</v>
      </c>
      <c r="BK54" s="67" t="str">
        <f>IF(E54=1,VLOOKUP(D54,'2015'!$F$12:$AL$1887,32,FALSE),"-")</f>
        <v>punainen</v>
      </c>
      <c r="BL54" s="39" t="str">
        <f>IF(F54="ei löydy","uusi tie",IF(E54=0,"tieosoite muuttunut",IF(E54=1,VLOOKUP(D54,'2015'!$F$12:$AL$1887,33,FALSE),"-")))</f>
        <v>punainen</v>
      </c>
      <c r="BM54" s="39"/>
      <c r="BN54" s="217" t="str">
        <f>VLOOKUP(D54,'2015'!$F$12:$AL$1887,33,FALSE)</f>
        <v>punainen</v>
      </c>
      <c r="BO54" s="117"/>
      <c r="BP54" s="115"/>
      <c r="BQ54" s="30"/>
      <c r="BS54" s="5"/>
      <c r="BU54" s="35"/>
      <c r="BV54" s="30"/>
      <c r="BW54" s="20"/>
      <c r="BX54" t="str">
        <f>IF(E54=1,VLOOKUP(D54,'2015'!$F$12:$AX$1887,43,FALSE),"-")</f>
        <v>punainen</v>
      </c>
      <c r="BY54" t="str">
        <f>IF(E54=1,VLOOKUP(D54,'2015'!$F$12:$AX$1887,44,FALSE),"-")</f>
        <v>punainen</v>
      </c>
      <c r="BZ54" t="str">
        <f>IF(E54=1,VLOOKUP(D54,'2015'!$F$12:$AX$1887,45,FALSE),"-")</f>
        <v>punainen</v>
      </c>
      <c r="CA54" s="31"/>
      <c r="CB54" s="31"/>
      <c r="CC54" s="31"/>
      <c r="CD54" s="31"/>
      <c r="CE54" s="31"/>
      <c r="CO54" s="29"/>
      <c r="CP54" s="29"/>
    </row>
    <row r="55" spans="1:94" ht="15.75" thickBot="1" x14ac:dyDescent="0.3">
      <c r="A55" s="50"/>
      <c r="B55" s="50"/>
      <c r="C55" s="50" t="str">
        <f t="shared" si="5"/>
        <v>3_112_9005</v>
      </c>
      <c r="D55" s="51" t="str">
        <f t="shared" si="6"/>
        <v>3_112</v>
      </c>
      <c r="E55" s="224">
        <f>IFERROR(VLOOKUP(C55,'2015'!$C$12:$D$1887,2,FALSE),0)</f>
        <v>1</v>
      </c>
      <c r="F55" s="51">
        <f>IFERROR(K55-IFERROR(VLOOKUP(D55,'2015'!$F$12:$I$1887,4,FALSE),"ei löydy"),"ei löydy")</f>
        <v>0</v>
      </c>
      <c r="G55" s="224">
        <f>IFERROR(VLOOKUP(Työfile_2024!C55,Liikennemalli!$D$6:$G$1921,4,FALSE),0)</f>
        <v>1</v>
      </c>
      <c r="H55" s="225">
        <f>K55-IFERROR(VLOOKUP(Työfile_2024!D55,Liikennemalli!$C$6:$H$1921,6,FALSE),"ei löydy")</f>
        <v>0</v>
      </c>
      <c r="I55" s="80">
        <v>3</v>
      </c>
      <c r="J55" s="52">
        <v>112</v>
      </c>
      <c r="K55" s="52">
        <v>9005</v>
      </c>
      <c r="L55" s="53"/>
      <c r="M55" s="54"/>
      <c r="N55" s="54"/>
      <c r="O55" s="54"/>
      <c r="P55" s="54"/>
      <c r="Q55" s="55"/>
      <c r="R55" s="55"/>
      <c r="S55" s="55"/>
      <c r="T55" s="55"/>
      <c r="U55" s="52"/>
      <c r="V55" s="56">
        <v>23405</v>
      </c>
      <c r="W55" s="56">
        <v>2272</v>
      </c>
      <c r="X55" s="56">
        <v>22713</v>
      </c>
      <c r="Y55" s="56">
        <f>VLOOKUP(D55,Liikennemalli24!$D$2:$F$1804,2,FALSE)</f>
        <v>3500</v>
      </c>
      <c r="Z55" s="57">
        <f>VLOOKUP(D55,Liikennemalli24!$D$2:$F$1804,3,FALSE)</f>
        <v>0.82499999999999996</v>
      </c>
      <c r="AA55" s="178">
        <f>IF(G55=1,VLOOKUP(C55,Liikennemalli!$D$6:$H$1921,2,FALSE),0)</f>
        <v>49.870540374900003</v>
      </c>
      <c r="AB55" s="197">
        <f>IF(G55=1,VLOOKUP(C55,Liikennemalli!$D$6:$H$1921,3,FALSE),0)</f>
        <v>0.993406375294271</v>
      </c>
      <c r="AC55" s="134">
        <f>IF(E55=1,VLOOKUP(Työfile_2024!D55,'2015'!$F$12:$X$1887,18,FALSE),"-")</f>
        <v>22102</v>
      </c>
      <c r="AD55" s="127">
        <f>IF(E55=1,VLOOKUP(Työfile_2024!D55,'2015'!$F$12:$X$1887,19,FALSE),"-")</f>
        <v>0.97</v>
      </c>
      <c r="AI55" s="127">
        <f>IF(E55=1,VLOOKUP(Työfile_2024!D55,'2015'!$F$12:$AB$1887,20,FALSE),"-")</f>
        <v>0</v>
      </c>
      <c r="AJ55" s="127">
        <f>IF(E55=1,VLOOKUP(Työfile_2024!D55,'2015'!$F$12:$AB$1887,21,FALSE),"-")</f>
        <v>0</v>
      </c>
      <c r="AK55" s="127">
        <f>IF(E55=1,VLOOKUP(Työfile_2024!D55,'2015'!$F$12:$AB$1887,22,FALSE),"-")</f>
        <v>0</v>
      </c>
      <c r="AL55" s="127">
        <f>IF(E55=1,VLOOKUP(Työfile_2024!D55,'2015'!$F$12:$AB$1887,23,FALSE),"-")</f>
        <v>0</v>
      </c>
      <c r="AM55" s="56">
        <f>VLOOKUP(Työfile_2024!D55,Tmatkat_20km_tarkasteltava_verk!$C$2:$D$1804,2,FALSE)</f>
        <v>11098</v>
      </c>
      <c r="AN55" s="148">
        <f t="shared" si="7"/>
        <v>0.47417218543046358</v>
      </c>
      <c r="AO55" s="178">
        <f>IF(E55=1,VLOOKUP(Työfile_2024!D55,'2015'!$F$12:$AC$1887,24,FALSE),"-")</f>
        <v>3759</v>
      </c>
      <c r="AP55" s="52" t="str">
        <f>VLOOKUP(D55,Tarkasteltava_verkko_2024_harva!$E$2:$I$1804,5,FALSE)</f>
        <v>tiivis</v>
      </c>
      <c r="AQ55" s="52" t="str">
        <f>VLOOKUP(D55,Tarkasteltava_verkko_2024_harva!$E$2:$I$1804,4,FALSE)</f>
        <v>harva</v>
      </c>
      <c r="AR55" s="148">
        <v>0</v>
      </c>
      <c r="AS55" s="170" t="str">
        <f>IFERROR(VLOOKUP(C55,'2015'!$C$12:$AG$1887,30,FALSE),"-")</f>
        <v/>
      </c>
      <c r="AT55" s="148">
        <v>0</v>
      </c>
      <c r="AU55" s="170">
        <f>IFERROR(VLOOKUP(C55,'2015'!$C$12:$AG$1887,31,FALSE),"-")</f>
        <v>0</v>
      </c>
      <c r="AV55" s="106"/>
      <c r="AW55" s="63" t="str">
        <f>IFERROR(VLOOKUP(C55,Merkittävyysluokitus!$A$2:$J$1705,10,FALSE),"-")</f>
        <v>-</v>
      </c>
      <c r="AX55" s="175" t="str">
        <f>IFERROR(VLOOKUP(C55,Merkittävyysluokitus!$A$2:$J$1705,6,FALSE),"-")</f>
        <v>-</v>
      </c>
      <c r="AY55" s="175" t="str">
        <f>IFERROR(VLOOKUP(C55,Merkittävyysluokitus!$A$2:$J$1705,7,FALSE),"-")</f>
        <v>-</v>
      </c>
      <c r="AZ55" s="175" t="str">
        <f>IFERROR(VLOOKUP(C55,Merkittävyysluokitus!$A$2:$J$1705,8,FALSE),"-")</f>
        <v>-</v>
      </c>
      <c r="BA55" s="175" t="str">
        <f>IFERROR(VLOOKUP(C55,Merkittävyysluokitus!$A$2:$J$1705,9,FALSE),"-")</f>
        <v>-</v>
      </c>
      <c r="BB55" s="203"/>
      <c r="BC55" s="203" t="str">
        <f t="shared" si="8"/>
        <v/>
      </c>
      <c r="BD55" s="39" t="str">
        <f t="shared" si="0"/>
        <v>punainen</v>
      </c>
      <c r="BE55" s="68" t="str">
        <f t="shared" si="1"/>
        <v>punainen</v>
      </c>
      <c r="BF55" s="68" t="str">
        <f t="shared" si="2"/>
        <v>punainen</v>
      </c>
      <c r="BG55" s="68" t="str">
        <f t="shared" si="3"/>
        <v>punainen</v>
      </c>
      <c r="BH55" s="208" t="str">
        <f t="shared" si="4"/>
        <v>punainen</v>
      </c>
      <c r="BI55" s="117"/>
      <c r="BJ55" s="39" t="str">
        <f>IF(F55="ei löydy","uusi tie",IF(E55=0,"tieosoite muuttunut",IF(E55=1,VLOOKUP(D55,'2015'!$F$12:$AL$1887,31,FALSE),"-")))</f>
        <v>punainen</v>
      </c>
      <c r="BK55" s="67" t="str">
        <f>IF(E55=1,VLOOKUP(D55,'2015'!$F$12:$AL$1887,32,FALSE),"-")</f>
        <v>punainen</v>
      </c>
      <c r="BL55" s="39" t="str">
        <f>IF(F55="ei löydy","uusi tie",IF(E55=0,"tieosoite muuttunut",IF(E55=1,VLOOKUP(D55,'2015'!$F$12:$AL$1887,33,FALSE),"-")))</f>
        <v>punainen</v>
      </c>
      <c r="BM55" s="39"/>
      <c r="BN55" s="217" t="str">
        <f>VLOOKUP(D55,'2015'!$F$12:$AL$1887,33,FALSE)</f>
        <v>punainen</v>
      </c>
      <c r="BO55" s="117"/>
      <c r="BP55" s="115"/>
      <c r="BQ55" s="30"/>
      <c r="BS55" s="5"/>
      <c r="BU55" s="35"/>
      <c r="BV55" s="30"/>
      <c r="BW55" s="20"/>
      <c r="BX55" t="str">
        <f>IF(E55=1,VLOOKUP(D55,'2015'!$F$12:$AX$1887,43,FALSE),"-")</f>
        <v>punainen</v>
      </c>
      <c r="BY55" t="str">
        <f>IF(E55=1,VLOOKUP(D55,'2015'!$F$12:$AX$1887,44,FALSE),"-")</f>
        <v>punainen</v>
      </c>
      <c r="BZ55" t="str">
        <f>IF(E55=1,VLOOKUP(D55,'2015'!$F$12:$AX$1887,45,FALSE),"-")</f>
        <v>punainen</v>
      </c>
      <c r="CA55" s="31"/>
      <c r="CB55" s="31"/>
      <c r="CC55" s="31"/>
      <c r="CD55" s="31"/>
      <c r="CE55" s="31"/>
      <c r="CO55" s="29"/>
      <c r="CP55" s="29"/>
    </row>
    <row r="56" spans="1:94" ht="15.75" thickBot="1" x14ac:dyDescent="0.3">
      <c r="A56" s="50"/>
      <c r="B56" s="50"/>
      <c r="C56" s="50" t="str">
        <f t="shared" si="5"/>
        <v>3_113_12352</v>
      </c>
      <c r="D56" s="51" t="str">
        <f t="shared" si="6"/>
        <v>3_113</v>
      </c>
      <c r="E56" s="224">
        <f>IFERROR(VLOOKUP(C56,'2015'!$C$12:$D$1887,2,FALSE),0)</f>
        <v>0</v>
      </c>
      <c r="F56" s="51">
        <f>IFERROR(K56-IFERROR(VLOOKUP(D56,'2015'!$F$12:$I$1887,4,FALSE),"ei löydy"),"ei löydy")</f>
        <v>7495</v>
      </c>
      <c r="G56" s="224">
        <f>IFERROR(VLOOKUP(Työfile_2024!C56,Liikennemalli!$D$6:$G$1921,4,FALSE),0)</f>
        <v>1</v>
      </c>
      <c r="H56" s="225">
        <f>K56-IFERROR(VLOOKUP(Työfile_2024!D56,Liikennemalli!$C$6:$H$1921,6,FALSE),"ei löydy")</f>
        <v>0</v>
      </c>
      <c r="I56" s="80">
        <v>3</v>
      </c>
      <c r="J56" s="52">
        <v>113</v>
      </c>
      <c r="K56" s="52">
        <v>12352</v>
      </c>
      <c r="L56" s="53"/>
      <c r="M56" s="54"/>
      <c r="N56" s="54"/>
      <c r="O56" s="54"/>
      <c r="P56" s="54"/>
      <c r="Q56" s="55"/>
      <c r="R56" s="55"/>
      <c r="S56" s="55"/>
      <c r="T56" s="55"/>
      <c r="U56" s="52"/>
      <c r="V56" s="56">
        <v>23405</v>
      </c>
      <c r="W56" s="56">
        <v>2272</v>
      </c>
      <c r="X56" s="56">
        <v>22713</v>
      </c>
      <c r="Y56" s="56">
        <f>VLOOKUP(D56,Liikennemalli24!$D$2:$F$1804,2,FALSE)</f>
        <v>1377</v>
      </c>
      <c r="Z56" s="57">
        <f>VLOOKUP(D56,Liikennemalli24!$D$2:$F$1804,3,FALSE)</f>
        <v>0.98099999999999998</v>
      </c>
      <c r="AA56" s="178">
        <f>IF(G56=1,VLOOKUP(C56,Liikennemalli!$D$6:$H$1921,2,FALSE),0)</f>
        <v>2705.6706861532198</v>
      </c>
      <c r="AB56" s="197">
        <f>IF(G56=1,VLOOKUP(C56,Liikennemalli!$D$6:$H$1921,3,FALSE),0)</f>
        <v>0.96257115253930503</v>
      </c>
      <c r="AC56" s="134" t="str">
        <f>IF(E56=1,VLOOKUP(Työfile_2024!D56,'2015'!$F$12:$X$1887,18,FALSE),"-")</f>
        <v>-</v>
      </c>
      <c r="AD56" s="127" t="str">
        <f>IF(E56=1,VLOOKUP(Työfile_2024!D56,'2015'!$F$12:$X$1887,19,FALSE),"-")</f>
        <v>-</v>
      </c>
      <c r="AI56" s="127" t="str">
        <f>IF(E56=1,VLOOKUP(Työfile_2024!D56,'2015'!$F$12:$AB$1887,20,FALSE),"-")</f>
        <v>-</v>
      </c>
      <c r="AJ56" s="127" t="str">
        <f>IF(E56=1,VLOOKUP(Työfile_2024!D56,'2015'!$F$12:$AB$1887,21,FALSE),"-")</f>
        <v>-</v>
      </c>
      <c r="AK56" s="127" t="str">
        <f>IF(E56=1,VLOOKUP(Työfile_2024!D56,'2015'!$F$12:$AB$1887,22,FALSE),"-")</f>
        <v>-</v>
      </c>
      <c r="AL56" s="127" t="str">
        <f>IF(E56=1,VLOOKUP(Työfile_2024!D56,'2015'!$F$12:$AB$1887,23,FALSE),"-")</f>
        <v>-</v>
      </c>
      <c r="AM56" s="56">
        <f>VLOOKUP(Työfile_2024!D56,Tmatkat_20km_tarkasteltava_verk!$C$2:$D$1804,2,FALSE)</f>
        <v>11291</v>
      </c>
      <c r="AN56" s="148">
        <f t="shared" si="7"/>
        <v>0.482418286690878</v>
      </c>
      <c r="AO56" s="178" t="str">
        <f>IF(E56=1,VLOOKUP(Työfile_2024!D56,'2015'!$F$12:$AC$1887,24,FALSE),"-")</f>
        <v>-</v>
      </c>
      <c r="AP56" s="52" t="str">
        <f>VLOOKUP(D56,Tarkasteltava_verkko_2024_harva!$E$2:$I$1804,5,FALSE)</f>
        <v>tiivis</v>
      </c>
      <c r="AQ56" s="52" t="str">
        <f>VLOOKUP(D56,Tarkasteltava_verkko_2024_harva!$E$2:$I$1804,4,FALSE)</f>
        <v>harva</v>
      </c>
      <c r="AR56" s="148">
        <v>0</v>
      </c>
      <c r="AS56" s="170" t="str">
        <f>IFERROR(VLOOKUP(C56,'2015'!$C$12:$AG$1887,30,FALSE),"-")</f>
        <v>-</v>
      </c>
      <c r="AT56" s="148">
        <v>0</v>
      </c>
      <c r="AU56" s="170" t="str">
        <f>IFERROR(VLOOKUP(C56,'2015'!$C$12:$AG$1887,31,FALSE),"-")</f>
        <v>-</v>
      </c>
      <c r="AV56" s="106"/>
      <c r="AW56" s="63" t="str">
        <f>IFERROR(VLOOKUP(C56,Merkittävyysluokitus!$A$2:$J$1705,10,FALSE),"-")</f>
        <v>-</v>
      </c>
      <c r="AX56" s="175" t="str">
        <f>IFERROR(VLOOKUP(C56,Merkittävyysluokitus!$A$2:$J$1705,6,FALSE),"-")</f>
        <v>-</v>
      </c>
      <c r="AY56" s="175" t="str">
        <f>IFERROR(VLOOKUP(C56,Merkittävyysluokitus!$A$2:$J$1705,7,FALSE),"-")</f>
        <v>-</v>
      </c>
      <c r="AZ56" s="175" t="str">
        <f>IFERROR(VLOOKUP(C56,Merkittävyysluokitus!$A$2:$J$1705,8,FALSE),"-")</f>
        <v>-</v>
      </c>
      <c r="BA56" s="175" t="str">
        <f>IFERROR(VLOOKUP(C56,Merkittävyysluokitus!$A$2:$J$1705,9,FALSE),"-")</f>
        <v>-</v>
      </c>
      <c r="BB56" s="203"/>
      <c r="BC56" s="203" t="str">
        <f t="shared" si="8"/>
        <v>tieosoite muuttunut</v>
      </c>
      <c r="BD56" s="39" t="str">
        <f t="shared" si="0"/>
        <v>punainen</v>
      </c>
      <c r="BE56" s="68" t="str">
        <f t="shared" si="1"/>
        <v>punainen</v>
      </c>
      <c r="BF56" s="68" t="str">
        <f t="shared" si="2"/>
        <v>punainen</v>
      </c>
      <c r="BG56" s="68" t="str">
        <f t="shared" si="3"/>
        <v>punainen</v>
      </c>
      <c r="BH56" s="208" t="str">
        <f t="shared" si="4"/>
        <v>punainen</v>
      </c>
      <c r="BI56" s="117"/>
      <c r="BJ56" s="39" t="str">
        <f>IF(F56="ei löydy","uusi tie",IF(E56=0,"tieosoite muuttunut",IF(E56=1,VLOOKUP(D56,'2015'!$F$12:$AL$1887,31,FALSE),"-")))</f>
        <v>tieosoite muuttunut</v>
      </c>
      <c r="BK56" s="67" t="str">
        <f>IF(E56=1,VLOOKUP(D56,'2015'!$F$12:$AL$1887,32,FALSE),"-")</f>
        <v>-</v>
      </c>
      <c r="BL56" s="39" t="str">
        <f>IF(F56="ei löydy","uusi tie",IF(E56=0,"tieosoite muuttunut",IF(E56=1,VLOOKUP(D56,'2015'!$F$12:$AL$1887,33,FALSE),"-")))</f>
        <v>tieosoite muuttunut</v>
      </c>
      <c r="BM56" s="39"/>
      <c r="BN56" s="217" t="str">
        <f>VLOOKUP(D56,'2015'!$F$12:$AL$1887,33,FALSE)</f>
        <v>punainen</v>
      </c>
      <c r="BO56" s="117"/>
      <c r="BP56" s="115"/>
      <c r="BQ56" s="30"/>
      <c r="BS56" s="5"/>
      <c r="BU56" s="35"/>
      <c r="BV56" s="30"/>
      <c r="BW56" s="20"/>
      <c r="BX56" t="str">
        <f>IF(E56=1,VLOOKUP(D56,'2015'!$F$12:$AX$1887,43,FALSE),"-")</f>
        <v>-</v>
      </c>
      <c r="BY56" t="str">
        <f>IF(E56=1,VLOOKUP(D56,'2015'!$F$12:$AX$1887,44,FALSE),"-")</f>
        <v>-</v>
      </c>
      <c r="BZ56" t="str">
        <f>IF(E56=1,VLOOKUP(D56,'2015'!$F$12:$AX$1887,45,FALSE),"-")</f>
        <v>-</v>
      </c>
      <c r="CA56" s="31"/>
      <c r="CB56" s="31"/>
      <c r="CC56" s="31"/>
      <c r="CD56" s="31"/>
      <c r="CE56" s="31"/>
      <c r="CO56" s="29"/>
      <c r="CP56" s="29"/>
    </row>
    <row r="57" spans="1:94" ht="15.75" thickBot="1" x14ac:dyDescent="0.3">
      <c r="A57" s="50"/>
      <c r="B57" s="50"/>
      <c r="C57" s="50" t="str">
        <f t="shared" si="5"/>
        <v>3_115_7670</v>
      </c>
      <c r="D57" s="51" t="str">
        <f t="shared" si="6"/>
        <v>3_115</v>
      </c>
      <c r="E57" s="224">
        <f>IFERROR(VLOOKUP(C57,'2015'!$C$12:$D$1887,2,FALSE),0)</f>
        <v>1</v>
      </c>
      <c r="F57" s="51">
        <f>IFERROR(K57-IFERROR(VLOOKUP(D57,'2015'!$F$12:$I$1887,4,FALSE),"ei löydy"),"ei löydy")</f>
        <v>0</v>
      </c>
      <c r="G57" s="224">
        <f>IFERROR(VLOOKUP(Työfile_2024!C57,Liikennemalli!$D$6:$G$1921,4,FALSE),0)</f>
        <v>1</v>
      </c>
      <c r="H57" s="225">
        <f>K57-IFERROR(VLOOKUP(Työfile_2024!D57,Liikennemalli!$C$6:$H$1921,6,FALSE),"ei löydy")</f>
        <v>0</v>
      </c>
      <c r="I57" s="80">
        <v>3</v>
      </c>
      <c r="J57" s="52">
        <v>115</v>
      </c>
      <c r="K57" s="52">
        <v>7670</v>
      </c>
      <c r="L57" s="53"/>
      <c r="M57" s="54"/>
      <c r="N57" s="54"/>
      <c r="O57" s="54"/>
      <c r="P57" s="54"/>
      <c r="Q57" s="55"/>
      <c r="R57" s="55"/>
      <c r="S57" s="55"/>
      <c r="T57" s="55"/>
      <c r="U57" s="52"/>
      <c r="V57" s="56">
        <v>24145</v>
      </c>
      <c r="W57" s="56">
        <v>2237</v>
      </c>
      <c r="X57" s="56">
        <v>23415</v>
      </c>
      <c r="Y57" s="56">
        <f>VLOOKUP(D57,Liikennemalli24!$D$2:$F$1804,2,FALSE)</f>
        <v>3404</v>
      </c>
      <c r="Z57" s="57">
        <f>VLOOKUP(D57,Liikennemalli24!$D$2:$F$1804,3,FALSE)</f>
        <v>0.86899999999999999</v>
      </c>
      <c r="AA57" s="178">
        <f>IF(G57=1,VLOOKUP(C57,Liikennemalli!$D$6:$H$1921,2,FALSE),0)</f>
        <v>4041.5171322128399</v>
      </c>
      <c r="AB57" s="197">
        <f>IF(G57=1,VLOOKUP(C57,Liikennemalli!$D$6:$H$1921,3,FALSE),0)</f>
        <v>0.73711458068798397</v>
      </c>
      <c r="AC57" s="134">
        <f>IF(E57=1,VLOOKUP(Työfile_2024!D57,'2015'!$F$12:$X$1887,18,FALSE),"-")</f>
        <v>22849</v>
      </c>
      <c r="AD57" s="127">
        <f>IF(E57=1,VLOOKUP(Työfile_2024!D57,'2015'!$F$12:$X$1887,19,FALSE),"-")</f>
        <v>0.93</v>
      </c>
      <c r="AI57" s="127">
        <f>IF(E57=1,VLOOKUP(Työfile_2024!D57,'2015'!$F$12:$AB$1887,20,FALSE),"-")</f>
        <v>0</v>
      </c>
      <c r="AJ57" s="127">
        <f>IF(E57=1,VLOOKUP(Työfile_2024!D57,'2015'!$F$12:$AB$1887,21,FALSE),"-")</f>
        <v>0</v>
      </c>
      <c r="AK57" s="127">
        <f>IF(E57=1,VLOOKUP(Työfile_2024!D57,'2015'!$F$12:$AB$1887,22,FALSE),"-")</f>
        <v>0</v>
      </c>
      <c r="AL57" s="127">
        <f>IF(E57=1,VLOOKUP(Työfile_2024!D57,'2015'!$F$12:$AB$1887,23,FALSE),"-")</f>
        <v>0</v>
      </c>
      <c r="AM57" s="56">
        <f>VLOOKUP(Työfile_2024!D57,Tmatkat_20km_tarkasteltava_verk!$C$2:$D$1804,2,FALSE)</f>
        <v>10869</v>
      </c>
      <c r="AN57" s="148">
        <f t="shared" si="7"/>
        <v>0.45015531165872852</v>
      </c>
      <c r="AO57" s="178">
        <f>IF(E57=1,VLOOKUP(Työfile_2024!D57,'2015'!$F$12:$AC$1887,24,FALSE),"-")</f>
        <v>3123</v>
      </c>
      <c r="AP57" s="52" t="str">
        <f>VLOOKUP(D57,Tarkasteltava_verkko_2024_harva!$E$2:$I$1804,5,FALSE)</f>
        <v>tiivis</v>
      </c>
      <c r="AQ57" s="52" t="str">
        <f>VLOOKUP(D57,Tarkasteltava_verkko_2024_harva!$E$2:$I$1804,4,FALSE)</f>
        <v>harva</v>
      </c>
      <c r="AR57" s="148">
        <v>0.14485006518904825</v>
      </c>
      <c r="AS57" s="170" t="str">
        <f>IFERROR(VLOOKUP(C57,'2015'!$C$12:$AG$1887,30,FALSE),"-")</f>
        <v/>
      </c>
      <c r="AT57" s="148">
        <v>0.25149934810951763</v>
      </c>
      <c r="AU57" s="170">
        <f>IFERROR(VLOOKUP(C57,'2015'!$C$12:$AG$1887,31,FALSE),"-")</f>
        <v>0</v>
      </c>
      <c r="AV57" s="106"/>
      <c r="AW57" s="63" t="str">
        <f>IFERROR(VLOOKUP(C57,Merkittävyysluokitus!$A$2:$J$1705,10,FALSE),"-")</f>
        <v>-</v>
      </c>
      <c r="AX57" s="175" t="str">
        <f>IFERROR(VLOOKUP(C57,Merkittävyysluokitus!$A$2:$J$1705,6,FALSE),"-")</f>
        <v>-</v>
      </c>
      <c r="AY57" s="175" t="str">
        <f>IFERROR(VLOOKUP(C57,Merkittävyysluokitus!$A$2:$J$1705,7,FALSE),"-")</f>
        <v>-</v>
      </c>
      <c r="AZ57" s="175" t="str">
        <f>IFERROR(VLOOKUP(C57,Merkittävyysluokitus!$A$2:$J$1705,8,FALSE),"-")</f>
        <v>-</v>
      </c>
      <c r="BA57" s="175" t="str">
        <f>IFERROR(VLOOKUP(C57,Merkittävyysluokitus!$A$2:$J$1705,9,FALSE),"-")</f>
        <v>-</v>
      </c>
      <c r="BB57" s="203"/>
      <c r="BC57" s="203" t="str">
        <f t="shared" si="8"/>
        <v/>
      </c>
      <c r="BD57" s="39" t="str">
        <f t="shared" si="0"/>
        <v>punainen</v>
      </c>
      <c r="BE57" s="68" t="str">
        <f t="shared" si="1"/>
        <v>punainen</v>
      </c>
      <c r="BF57" s="68" t="str">
        <f t="shared" si="2"/>
        <v>punainen</v>
      </c>
      <c r="BG57" s="68" t="str">
        <f t="shared" si="3"/>
        <v>punainen</v>
      </c>
      <c r="BH57" s="208" t="str">
        <f t="shared" si="4"/>
        <v>punainen</v>
      </c>
      <c r="BI57" s="117"/>
      <c r="BJ57" s="39" t="str">
        <f>IF(F57="ei löydy","uusi tie",IF(E57=0,"tieosoite muuttunut",IF(E57=1,VLOOKUP(D57,'2015'!$F$12:$AL$1887,31,FALSE),"-")))</f>
        <v>punainen</v>
      </c>
      <c r="BK57" s="67" t="str">
        <f>IF(E57=1,VLOOKUP(D57,'2015'!$F$12:$AL$1887,32,FALSE),"-")</f>
        <v>punainen</v>
      </c>
      <c r="BL57" s="39" t="str">
        <f>IF(F57="ei löydy","uusi tie",IF(E57=0,"tieosoite muuttunut",IF(E57=1,VLOOKUP(D57,'2015'!$F$12:$AL$1887,33,FALSE),"-")))</f>
        <v>punainen</v>
      </c>
      <c r="BM57" s="39"/>
      <c r="BN57" s="217" t="str">
        <f>VLOOKUP(D57,'2015'!$F$12:$AL$1887,33,FALSE)</f>
        <v>punainen</v>
      </c>
      <c r="BO57" s="117"/>
      <c r="BP57" s="115"/>
      <c r="BQ57" s="30"/>
      <c r="BS57" s="5"/>
      <c r="BU57" s="35"/>
      <c r="BV57" s="30"/>
      <c r="BW57" s="20"/>
      <c r="BX57" t="str">
        <f>IF(E57=1,VLOOKUP(D57,'2015'!$F$12:$AX$1887,43,FALSE),"-")</f>
        <v>punainen</v>
      </c>
      <c r="BY57" t="str">
        <f>IF(E57=1,VLOOKUP(D57,'2015'!$F$12:$AX$1887,44,FALSE),"-")</f>
        <v>punainen</v>
      </c>
      <c r="BZ57" t="str">
        <f>IF(E57=1,VLOOKUP(D57,'2015'!$F$12:$AX$1887,45,FALSE),"-")</f>
        <v>punainen</v>
      </c>
      <c r="CA57" s="31"/>
      <c r="CB57" s="31"/>
      <c r="CC57" s="31"/>
      <c r="CD57" s="31"/>
      <c r="CE57" s="31"/>
      <c r="CO57" s="29"/>
      <c r="CP57" s="29"/>
    </row>
    <row r="58" spans="1:94" ht="15.75" thickBot="1" x14ac:dyDescent="0.3">
      <c r="A58" s="50"/>
      <c r="B58" s="50"/>
      <c r="C58" s="50" t="str">
        <f t="shared" si="5"/>
        <v>3_116_5750</v>
      </c>
      <c r="D58" s="51" t="str">
        <f t="shared" si="6"/>
        <v>3_116</v>
      </c>
      <c r="E58" s="224">
        <f>IFERROR(VLOOKUP(C58,'2015'!$C$12:$D$1887,2,FALSE),0)</f>
        <v>1</v>
      </c>
      <c r="F58" s="51">
        <f>IFERROR(K58-IFERROR(VLOOKUP(D58,'2015'!$F$12:$I$1887,4,FALSE),"ei löydy"),"ei löydy")</f>
        <v>0</v>
      </c>
      <c r="G58" s="224">
        <f>IFERROR(VLOOKUP(Työfile_2024!C58,Liikennemalli!$D$6:$G$1921,4,FALSE),0)</f>
        <v>1</v>
      </c>
      <c r="H58" s="225">
        <f>K58-IFERROR(VLOOKUP(Työfile_2024!D58,Liikennemalli!$C$6:$H$1921,6,FALSE),"ei löydy")</f>
        <v>0</v>
      </c>
      <c r="I58" s="80">
        <v>3</v>
      </c>
      <c r="J58" s="52">
        <v>116</v>
      </c>
      <c r="K58" s="52">
        <v>5750</v>
      </c>
      <c r="L58" s="53"/>
      <c r="M58" s="54"/>
      <c r="N58" s="54"/>
      <c r="O58" s="54"/>
      <c r="P58" s="54"/>
      <c r="Q58" s="55"/>
      <c r="R58" s="55"/>
      <c r="S58" s="55"/>
      <c r="T58" s="55"/>
      <c r="U58" s="52"/>
      <c r="V58" s="56">
        <v>25547.773913043478</v>
      </c>
      <c r="W58" s="56">
        <v>2222.1217391304349</v>
      </c>
      <c r="X58" s="56">
        <v>25505.060869565219</v>
      </c>
      <c r="Y58" s="56">
        <f>VLOOKUP(D58,Liikennemalli24!$D$2:$F$1804,2,FALSE)</f>
        <v>2681</v>
      </c>
      <c r="Z58" s="57">
        <f>VLOOKUP(D58,Liikennemalli24!$D$2:$F$1804,3,FALSE)</f>
        <v>0.437</v>
      </c>
      <c r="AA58" s="178">
        <f>IF(G58=1,VLOOKUP(C58,Liikennemalli!$D$6:$H$1921,2,FALSE),0)</f>
        <v>3697.2082381678802</v>
      </c>
      <c r="AB58" s="197">
        <f>IF(G58=1,VLOOKUP(C58,Liikennemalli!$D$6:$H$1921,3,FALSE),0)</f>
        <v>0.36921575923071098</v>
      </c>
      <c r="AC58" s="134">
        <f>IF(E58=1,VLOOKUP(Työfile_2024!D58,'2015'!$F$12:$X$1887,18,FALSE),"-")</f>
        <v>20779</v>
      </c>
      <c r="AD58" s="127">
        <f>IF(E58=1,VLOOKUP(Työfile_2024!D58,'2015'!$F$12:$X$1887,19,FALSE),"-")</f>
        <v>0.81</v>
      </c>
      <c r="AI58" s="127">
        <f>IF(E58=1,VLOOKUP(Työfile_2024!D58,'2015'!$F$12:$AB$1887,20,FALSE),"-")</f>
        <v>0</v>
      </c>
      <c r="AJ58" s="127">
        <f>IF(E58=1,VLOOKUP(Työfile_2024!D58,'2015'!$F$12:$AB$1887,21,FALSE),"-")</f>
        <v>0</v>
      </c>
      <c r="AK58" s="127">
        <f>IF(E58=1,VLOOKUP(Työfile_2024!D58,'2015'!$F$12:$AB$1887,22,FALSE),"-")</f>
        <v>0</v>
      </c>
      <c r="AL58" s="127">
        <f>IF(E58=1,VLOOKUP(Työfile_2024!D58,'2015'!$F$12:$AB$1887,23,FALSE),"-")</f>
        <v>0</v>
      </c>
      <c r="AM58" s="56">
        <f>VLOOKUP(Työfile_2024!D58,Tmatkat_20km_tarkasteltava_verk!$C$2:$D$1804,2,FALSE)</f>
        <v>12204</v>
      </c>
      <c r="AN58" s="148">
        <f t="shared" si="7"/>
        <v>0.47769328324019722</v>
      </c>
      <c r="AO58" s="178">
        <f>IF(E58=1,VLOOKUP(Työfile_2024!D58,'2015'!$F$12:$AC$1887,24,FALSE),"-")</f>
        <v>3691</v>
      </c>
      <c r="AP58" s="52" t="str">
        <f>VLOOKUP(D58,Tarkasteltava_verkko_2024_harva!$E$2:$I$1804,5,FALSE)</f>
        <v>tiivis</v>
      </c>
      <c r="AQ58" s="52" t="str">
        <f>VLOOKUP(D58,Tarkasteltava_verkko_2024_harva!$E$2:$I$1804,4,FALSE)</f>
        <v>harva</v>
      </c>
      <c r="AR58" s="148">
        <v>0.85634782608695648</v>
      </c>
      <c r="AS58" s="170" t="str">
        <f>IFERROR(VLOOKUP(C58,'2015'!$C$12:$AG$1887,30,FALSE),"-")</f>
        <v>Kyllä</v>
      </c>
      <c r="AT58" s="148">
        <v>0.87008695652173917</v>
      </c>
      <c r="AU58" s="170" t="str">
        <f>IFERROR(VLOOKUP(C58,'2015'!$C$12:$AG$1887,31,FALSE),"-")</f>
        <v>Kyllä</v>
      </c>
      <c r="AV58" s="106"/>
      <c r="AW58" s="63" t="str">
        <f>IFERROR(VLOOKUP(C58,Merkittävyysluokitus!$A$2:$J$1705,10,FALSE),"-")</f>
        <v>-</v>
      </c>
      <c r="AX58" s="175" t="str">
        <f>IFERROR(VLOOKUP(C58,Merkittävyysluokitus!$A$2:$J$1705,6,FALSE),"-")</f>
        <v>-</v>
      </c>
      <c r="AY58" s="175" t="str">
        <f>IFERROR(VLOOKUP(C58,Merkittävyysluokitus!$A$2:$J$1705,7,FALSE),"-")</f>
        <v>-</v>
      </c>
      <c r="AZ58" s="175" t="str">
        <f>IFERROR(VLOOKUP(C58,Merkittävyysluokitus!$A$2:$J$1705,8,FALSE),"-")</f>
        <v>-</v>
      </c>
      <c r="BA58" s="175" t="str">
        <f>IFERROR(VLOOKUP(C58,Merkittävyysluokitus!$A$2:$J$1705,9,FALSE),"-")</f>
        <v>-</v>
      </c>
      <c r="BB58" s="203"/>
      <c r="BC58" s="203" t="str">
        <f t="shared" si="8"/>
        <v/>
      </c>
      <c r="BD58" s="39" t="str">
        <f t="shared" si="0"/>
        <v>punainen</v>
      </c>
      <c r="BE58" s="68" t="str">
        <f t="shared" si="1"/>
        <v>musta</v>
      </c>
      <c r="BF58" s="68" t="str">
        <f t="shared" si="2"/>
        <v>punainen</v>
      </c>
      <c r="BG58" s="68" t="str">
        <f t="shared" si="3"/>
        <v>punainen</v>
      </c>
      <c r="BH58" s="208" t="str">
        <f t="shared" si="4"/>
        <v>musta</v>
      </c>
      <c r="BI58" s="117"/>
      <c r="BJ58" s="39" t="str">
        <f>IF(F58="ei löydy","uusi tie",IF(E58=0,"tieosoite muuttunut",IF(E58=1,VLOOKUP(D58,'2015'!$F$12:$AL$1887,31,FALSE),"-")))</f>
        <v>punainen</v>
      </c>
      <c r="BK58" s="67" t="str">
        <f>IF(E58=1,VLOOKUP(D58,'2015'!$F$12:$AL$1887,32,FALSE),"-")</f>
        <v>punainen</v>
      </c>
      <c r="BL58" s="39" t="str">
        <f>IF(F58="ei löydy","uusi tie",IF(E58=0,"tieosoite muuttunut",IF(E58=1,VLOOKUP(D58,'2015'!$F$12:$AL$1887,33,FALSE),"-")))</f>
        <v>punainen</v>
      </c>
      <c r="BM58" s="39"/>
      <c r="BN58" s="217" t="str">
        <f>VLOOKUP(D58,'2015'!$F$12:$AL$1887,33,FALSE)</f>
        <v>punainen</v>
      </c>
      <c r="BO58" s="117"/>
      <c r="BP58" s="115"/>
      <c r="BQ58" s="30"/>
      <c r="BS58" s="5"/>
      <c r="BU58" s="35"/>
      <c r="BV58" s="30"/>
      <c r="BW58" s="20"/>
      <c r="BX58" t="str">
        <f>IF(E58=1,VLOOKUP(D58,'2015'!$F$12:$AX$1887,43,FALSE),"-")</f>
        <v>punainen</v>
      </c>
      <c r="BY58" t="str">
        <f>IF(E58=1,VLOOKUP(D58,'2015'!$F$12:$AX$1887,44,FALSE),"-")</f>
        <v>punainen</v>
      </c>
      <c r="BZ58" t="str">
        <f>IF(E58=1,VLOOKUP(D58,'2015'!$F$12:$AX$1887,45,FALSE),"-")</f>
        <v>punainen</v>
      </c>
      <c r="CA58" s="31"/>
      <c r="CB58" s="31"/>
      <c r="CC58" s="31"/>
      <c r="CD58" s="31"/>
      <c r="CE58" s="31"/>
      <c r="CO58" s="29"/>
      <c r="CP58" s="29"/>
    </row>
    <row r="59" spans="1:94" ht="15.75" thickBot="1" x14ac:dyDescent="0.3">
      <c r="A59" s="50"/>
      <c r="B59" s="50"/>
      <c r="C59" s="50" t="str">
        <f t="shared" si="5"/>
        <v>3_117_5215</v>
      </c>
      <c r="D59" s="51" t="str">
        <f t="shared" si="6"/>
        <v>3_117</v>
      </c>
      <c r="E59" s="224">
        <f>IFERROR(VLOOKUP(C59,'2015'!$C$12:$D$1887,2,FALSE),0)</f>
        <v>1</v>
      </c>
      <c r="F59" s="51">
        <f>IFERROR(K59-IFERROR(VLOOKUP(D59,'2015'!$F$12:$I$1887,4,FALSE),"ei löydy"),"ei löydy")</f>
        <v>0</v>
      </c>
      <c r="G59" s="224">
        <f>IFERROR(VLOOKUP(Työfile_2024!C59,Liikennemalli!$D$6:$G$1921,4,FALSE),0)</f>
        <v>1</v>
      </c>
      <c r="H59" s="225">
        <f>K59-IFERROR(VLOOKUP(Työfile_2024!D59,Liikennemalli!$C$6:$H$1921,6,FALSE),"ei löydy")</f>
        <v>0</v>
      </c>
      <c r="I59" s="80">
        <v>3</v>
      </c>
      <c r="J59" s="52">
        <v>117</v>
      </c>
      <c r="K59" s="52">
        <v>5215</v>
      </c>
      <c r="L59" s="53"/>
      <c r="M59" s="54"/>
      <c r="N59" s="54"/>
      <c r="O59" s="54"/>
      <c r="P59" s="54"/>
      <c r="Q59" s="55"/>
      <c r="R59" s="55"/>
      <c r="S59" s="55"/>
      <c r="T59" s="55"/>
      <c r="U59" s="52"/>
      <c r="V59" s="56">
        <v>20035</v>
      </c>
      <c r="W59" s="56">
        <v>1793</v>
      </c>
      <c r="X59" s="56">
        <v>19846</v>
      </c>
      <c r="Y59" s="56">
        <f>VLOOKUP(D59,Liikennemalli24!$D$2:$F$1804,2,FALSE)</f>
        <v>2338</v>
      </c>
      <c r="Z59" s="57">
        <f>VLOOKUP(D59,Liikennemalli24!$D$2:$F$1804,3,FALSE)</f>
        <v>0.28100000000000003</v>
      </c>
      <c r="AA59" s="178">
        <f>IF(G59=1,VLOOKUP(C59,Liikennemalli!$D$6:$H$1921,2,FALSE),0)</f>
        <v>2161.8852387665202</v>
      </c>
      <c r="AB59" s="197">
        <f>IF(G59=1,VLOOKUP(C59,Liikennemalli!$D$6:$H$1921,3,FALSE),0)</f>
        <v>0.335061384214624</v>
      </c>
      <c r="AC59" s="134">
        <f>IF(E59=1,VLOOKUP(Työfile_2024!D59,'2015'!$F$12:$X$1887,18,FALSE),"-")</f>
        <v>17277</v>
      </c>
      <c r="AD59" s="127">
        <f>IF(E59=1,VLOOKUP(Työfile_2024!D59,'2015'!$F$12:$X$1887,19,FALSE),"-")</f>
        <v>0.82</v>
      </c>
      <c r="AI59" s="127">
        <f>IF(E59=1,VLOOKUP(Työfile_2024!D59,'2015'!$F$12:$AB$1887,20,FALSE),"-")</f>
        <v>0</v>
      </c>
      <c r="AJ59" s="127">
        <f>IF(E59=1,VLOOKUP(Työfile_2024!D59,'2015'!$F$12:$AB$1887,21,FALSE),"-")</f>
        <v>0</v>
      </c>
      <c r="AK59" s="127">
        <f>IF(E59=1,VLOOKUP(Työfile_2024!D59,'2015'!$F$12:$AB$1887,22,FALSE),"-")</f>
        <v>0</v>
      </c>
      <c r="AL59" s="127">
        <f>IF(E59=1,VLOOKUP(Työfile_2024!D59,'2015'!$F$12:$AB$1887,23,FALSE),"-")</f>
        <v>0</v>
      </c>
      <c r="AM59" s="56">
        <f>VLOOKUP(Työfile_2024!D59,Tmatkat_20km_tarkasteltava_verk!$C$2:$D$1804,2,FALSE)</f>
        <v>7463</v>
      </c>
      <c r="AN59" s="148">
        <f t="shared" si="7"/>
        <v>0.37249812827551787</v>
      </c>
      <c r="AO59" s="178">
        <f>IF(E59=1,VLOOKUP(Työfile_2024!D59,'2015'!$F$12:$AC$1887,24,FALSE),"-")</f>
        <v>1889</v>
      </c>
      <c r="AP59" s="52" t="str">
        <f>VLOOKUP(D59,Tarkasteltava_verkko_2024_harva!$E$2:$I$1804,5,FALSE)</f>
        <v>tiivis</v>
      </c>
      <c r="AQ59" s="52" t="str">
        <f>VLOOKUP(D59,Tarkasteltava_verkko_2024_harva!$E$2:$I$1804,4,FALSE)</f>
        <v>harva</v>
      </c>
      <c r="AR59" s="148">
        <v>0.43470757430488977</v>
      </c>
      <c r="AS59" s="170" t="str">
        <f>IFERROR(VLOOKUP(C59,'2015'!$C$12:$AG$1887,30,FALSE),"-")</f>
        <v/>
      </c>
      <c r="AT59" s="148">
        <v>0.39865771812080536</v>
      </c>
      <c r="AU59" s="170">
        <f>IFERROR(VLOOKUP(C59,'2015'!$C$12:$AG$1887,31,FALSE),"-")</f>
        <v>0</v>
      </c>
      <c r="AV59" s="106"/>
      <c r="AW59" s="63" t="str">
        <f>IFERROR(VLOOKUP(C59,Merkittävyysluokitus!$A$2:$J$1705,10,FALSE),"-")</f>
        <v>-</v>
      </c>
      <c r="AX59" s="175" t="str">
        <f>IFERROR(VLOOKUP(C59,Merkittävyysluokitus!$A$2:$J$1705,6,FALSE),"-")</f>
        <v>-</v>
      </c>
      <c r="AY59" s="175" t="str">
        <f>IFERROR(VLOOKUP(C59,Merkittävyysluokitus!$A$2:$J$1705,7,FALSE),"-")</f>
        <v>-</v>
      </c>
      <c r="AZ59" s="175" t="str">
        <f>IFERROR(VLOOKUP(C59,Merkittävyysluokitus!$A$2:$J$1705,8,FALSE),"-")</f>
        <v>-</v>
      </c>
      <c r="BA59" s="175" t="str">
        <f>IFERROR(VLOOKUP(C59,Merkittävyysluokitus!$A$2:$J$1705,9,FALSE),"-")</f>
        <v>-</v>
      </c>
      <c r="BB59" s="203"/>
      <c r="BC59" s="203" t="str">
        <f t="shared" si="8"/>
        <v/>
      </c>
      <c r="BD59" s="39" t="str">
        <f t="shared" si="0"/>
        <v>punainen</v>
      </c>
      <c r="BE59" s="68" t="str">
        <f t="shared" si="1"/>
        <v>musta</v>
      </c>
      <c r="BF59" s="68" t="str">
        <f t="shared" si="2"/>
        <v>musta</v>
      </c>
      <c r="BG59" s="68" t="str">
        <f t="shared" si="3"/>
        <v>punainen</v>
      </c>
      <c r="BH59" s="208" t="str">
        <f t="shared" si="4"/>
        <v>musta</v>
      </c>
      <c r="BI59" s="117"/>
      <c r="BJ59" s="39" t="str">
        <f>IF(F59="ei löydy","uusi tie",IF(E59=0,"tieosoite muuttunut",IF(E59=1,VLOOKUP(D59,'2015'!$F$12:$AL$1887,31,FALSE),"-")))</f>
        <v>punainen</v>
      </c>
      <c r="BK59" s="67" t="str">
        <f>IF(E59=1,VLOOKUP(D59,'2015'!$F$12:$AL$1887,32,FALSE),"-")</f>
        <v>punainen</v>
      </c>
      <c r="BL59" s="39" t="str">
        <f>IF(F59="ei löydy","uusi tie",IF(E59=0,"tieosoite muuttunut",IF(E59=1,VLOOKUP(D59,'2015'!$F$12:$AL$1887,33,FALSE),"-")))</f>
        <v>punainen</v>
      </c>
      <c r="BM59" s="39"/>
      <c r="BN59" s="217" t="str">
        <f>VLOOKUP(D59,'2015'!$F$12:$AL$1887,33,FALSE)</f>
        <v>punainen</v>
      </c>
      <c r="BO59" s="117"/>
      <c r="BP59" s="115"/>
      <c r="BQ59" s="30"/>
      <c r="BS59" s="5"/>
      <c r="BU59" s="35"/>
      <c r="BV59" s="30"/>
      <c r="BW59" s="20"/>
      <c r="BX59" t="str">
        <f>IF(E59=1,VLOOKUP(D59,'2015'!$F$12:$AX$1887,43,FALSE),"-")</f>
        <v>punainen</v>
      </c>
      <c r="BY59" t="str">
        <f>IF(E59=1,VLOOKUP(D59,'2015'!$F$12:$AX$1887,44,FALSE),"-")</f>
        <v>punainen</v>
      </c>
      <c r="BZ59" t="str">
        <f>IF(E59=1,VLOOKUP(D59,'2015'!$F$12:$AX$1887,45,FALSE),"-")</f>
        <v>punainen</v>
      </c>
      <c r="CA59" s="31"/>
      <c r="CB59" s="31"/>
      <c r="CC59" s="31"/>
      <c r="CD59" s="31"/>
      <c r="CE59" s="31"/>
      <c r="CO59" s="29"/>
      <c r="CP59" s="29"/>
    </row>
    <row r="60" spans="1:94" ht="15.75" thickBot="1" x14ac:dyDescent="0.3">
      <c r="A60" s="50"/>
      <c r="B60" s="50"/>
      <c r="C60" s="50" t="str">
        <f t="shared" si="5"/>
        <v>3_118_12299</v>
      </c>
      <c r="D60" s="51" t="str">
        <f t="shared" si="6"/>
        <v>3_118</v>
      </c>
      <c r="E60" s="224">
        <f>IFERROR(VLOOKUP(C60,'2015'!$C$12:$D$1887,2,FALSE),0)</f>
        <v>0</v>
      </c>
      <c r="F60" s="51">
        <f>IFERROR(K60-IFERROR(VLOOKUP(D60,'2015'!$F$12:$I$1887,4,FALSE),"ei löydy"),"ei löydy")</f>
        <v>3783</v>
      </c>
      <c r="G60" s="224">
        <f>IFERROR(VLOOKUP(Työfile_2024!C60,Liikennemalli!$D$6:$G$1921,4,FALSE),0)</f>
        <v>1</v>
      </c>
      <c r="H60" s="225">
        <f>K60-IFERROR(VLOOKUP(Työfile_2024!D60,Liikennemalli!$C$6:$H$1921,6,FALSE),"ei löydy")</f>
        <v>0</v>
      </c>
      <c r="I60" s="80">
        <v>3</v>
      </c>
      <c r="J60" s="52">
        <v>118</v>
      </c>
      <c r="K60" s="52">
        <v>12299</v>
      </c>
      <c r="L60" s="53"/>
      <c r="M60" s="54"/>
      <c r="N60" s="54"/>
      <c r="O60" s="54"/>
      <c r="P60" s="54"/>
      <c r="Q60" s="55"/>
      <c r="R60" s="55"/>
      <c r="S60" s="55"/>
      <c r="T60" s="55"/>
      <c r="U60" s="52"/>
      <c r="V60" s="56">
        <v>17453</v>
      </c>
      <c r="W60" s="56">
        <v>1798</v>
      </c>
      <c r="X60" s="56">
        <v>16781</v>
      </c>
      <c r="Y60" s="56">
        <f>VLOOKUP(D60,Liikennemalli24!$D$2:$F$1804,2,FALSE)</f>
        <v>1750</v>
      </c>
      <c r="Z60" s="57">
        <f>VLOOKUP(D60,Liikennemalli24!$D$2:$F$1804,3,FALSE)</f>
        <v>0.875</v>
      </c>
      <c r="AA60" s="178">
        <f>IF(G60=1,VLOOKUP(C60,Liikennemalli!$D$6:$H$1921,2,FALSE),0)</f>
        <v>1828.924731594768</v>
      </c>
      <c r="AB60" s="197">
        <f>IF(G60=1,VLOOKUP(C60,Liikennemalli!$D$6:$H$1921,3,FALSE),0)</f>
        <v>0.81307139305486398</v>
      </c>
      <c r="AC60" s="134" t="str">
        <f>IF(E60=1,VLOOKUP(Työfile_2024!D60,'2015'!$F$12:$X$1887,18,FALSE),"-")</f>
        <v>-</v>
      </c>
      <c r="AD60" s="127" t="str">
        <f>IF(E60=1,VLOOKUP(Työfile_2024!D60,'2015'!$F$12:$X$1887,19,FALSE),"-")</f>
        <v>-</v>
      </c>
      <c r="AI60" s="127" t="str">
        <f>IF(E60=1,VLOOKUP(Työfile_2024!D60,'2015'!$F$12:$AB$1887,20,FALSE),"-")</f>
        <v>-</v>
      </c>
      <c r="AJ60" s="127" t="str">
        <f>IF(E60=1,VLOOKUP(Työfile_2024!D60,'2015'!$F$12:$AB$1887,21,FALSE),"-")</f>
        <v>-</v>
      </c>
      <c r="AK60" s="127" t="str">
        <f>IF(E60=1,VLOOKUP(Työfile_2024!D60,'2015'!$F$12:$AB$1887,22,FALSE),"-")</f>
        <v>-</v>
      </c>
      <c r="AL60" s="127" t="str">
        <f>IF(E60=1,VLOOKUP(Työfile_2024!D60,'2015'!$F$12:$AB$1887,23,FALSE),"-")</f>
        <v>-</v>
      </c>
      <c r="AM60" s="56">
        <f>VLOOKUP(Työfile_2024!D60,Tmatkat_20km_tarkasteltava_verk!$C$2:$D$1804,2,FALSE)</f>
        <v>7200</v>
      </c>
      <c r="AN60" s="148">
        <f t="shared" si="7"/>
        <v>0.41253652667163238</v>
      </c>
      <c r="AO60" s="178" t="str">
        <f>IF(E60=1,VLOOKUP(Työfile_2024!D60,'2015'!$F$12:$AC$1887,24,FALSE),"-")</f>
        <v>-</v>
      </c>
      <c r="AP60" s="52" t="str">
        <f>VLOOKUP(D60,Tarkasteltava_verkko_2024_harva!$E$2:$I$1804,5,FALSE)</f>
        <v>tiivis</v>
      </c>
      <c r="AQ60" s="52" t="str">
        <f>VLOOKUP(D60,Tarkasteltava_verkko_2024_harva!$E$2:$I$1804,4,FALSE)</f>
        <v>harva</v>
      </c>
      <c r="AR60" s="148">
        <v>5.2443288072200993E-2</v>
      </c>
      <c r="AS60" s="170" t="str">
        <f>IFERROR(VLOOKUP(C60,'2015'!$C$12:$AG$1887,30,FALSE),"-")</f>
        <v>-</v>
      </c>
      <c r="AT60" s="148">
        <v>0.12440035775266282</v>
      </c>
      <c r="AU60" s="170" t="str">
        <f>IFERROR(VLOOKUP(C60,'2015'!$C$12:$AG$1887,31,FALSE),"-")</f>
        <v>-</v>
      </c>
      <c r="AV60" s="106"/>
      <c r="AW60" s="63" t="str">
        <f>IFERROR(VLOOKUP(C60,Merkittävyysluokitus!$A$2:$J$1705,10,FALSE),"-")</f>
        <v>-</v>
      </c>
      <c r="AX60" s="175" t="str">
        <f>IFERROR(VLOOKUP(C60,Merkittävyysluokitus!$A$2:$J$1705,6,FALSE),"-")</f>
        <v>-</v>
      </c>
      <c r="AY60" s="175" t="str">
        <f>IFERROR(VLOOKUP(C60,Merkittävyysluokitus!$A$2:$J$1705,7,FALSE),"-")</f>
        <v>-</v>
      </c>
      <c r="AZ60" s="175" t="str">
        <f>IFERROR(VLOOKUP(C60,Merkittävyysluokitus!$A$2:$J$1705,8,FALSE),"-")</f>
        <v>-</v>
      </c>
      <c r="BA60" s="175" t="str">
        <f>IFERROR(VLOOKUP(C60,Merkittävyysluokitus!$A$2:$J$1705,9,FALSE),"-")</f>
        <v>-</v>
      </c>
      <c r="BB60" s="203"/>
      <c r="BC60" s="203" t="str">
        <f t="shared" si="8"/>
        <v>tieosoite muuttunut</v>
      </c>
      <c r="BD60" s="39" t="str">
        <f t="shared" si="0"/>
        <v>punainen</v>
      </c>
      <c r="BE60" s="68" t="str">
        <f t="shared" si="1"/>
        <v>punainen</v>
      </c>
      <c r="BF60" s="68" t="str">
        <f t="shared" si="2"/>
        <v>punainen</v>
      </c>
      <c r="BG60" s="68" t="str">
        <f t="shared" si="3"/>
        <v>punainen</v>
      </c>
      <c r="BH60" s="208" t="str">
        <f t="shared" si="4"/>
        <v>punainen</v>
      </c>
      <c r="BI60" s="117"/>
      <c r="BJ60" s="39" t="str">
        <f>IF(F60="ei löydy","uusi tie",IF(E60=0,"tieosoite muuttunut",IF(E60=1,VLOOKUP(D60,'2015'!$F$12:$AL$1887,31,FALSE),"-")))</f>
        <v>tieosoite muuttunut</v>
      </c>
      <c r="BK60" s="67" t="str">
        <f>IF(E60=1,VLOOKUP(D60,'2015'!$F$12:$AL$1887,32,FALSE),"-")</f>
        <v>-</v>
      </c>
      <c r="BL60" s="39" t="str">
        <f>IF(F60="ei löydy","uusi tie",IF(E60=0,"tieosoite muuttunut",IF(E60=1,VLOOKUP(D60,'2015'!$F$12:$AL$1887,33,FALSE),"-")))</f>
        <v>tieosoite muuttunut</v>
      </c>
      <c r="BM60" s="39"/>
      <c r="BN60" s="217" t="str">
        <f>VLOOKUP(D60,'2015'!$F$12:$AL$1887,33,FALSE)</f>
        <v>punainen</v>
      </c>
      <c r="BO60" s="117"/>
      <c r="BP60" s="115"/>
      <c r="BQ60" s="30"/>
      <c r="BS60" s="5"/>
      <c r="BU60" s="35"/>
      <c r="BV60" s="30"/>
      <c r="BW60" s="20"/>
      <c r="BX60" t="str">
        <f>IF(E60=1,VLOOKUP(D60,'2015'!$F$12:$AX$1887,43,FALSE),"-")</f>
        <v>-</v>
      </c>
      <c r="BY60" t="str">
        <f>IF(E60=1,VLOOKUP(D60,'2015'!$F$12:$AX$1887,44,FALSE),"-")</f>
        <v>-</v>
      </c>
      <c r="BZ60" t="str">
        <f>IF(E60=1,VLOOKUP(D60,'2015'!$F$12:$AX$1887,45,FALSE),"-")</f>
        <v>-</v>
      </c>
      <c r="CA60" s="31"/>
      <c r="CB60" s="31"/>
      <c r="CC60" s="31"/>
      <c r="CD60" s="31"/>
      <c r="CE60" s="31"/>
      <c r="CO60" s="29"/>
      <c r="CP60" s="29"/>
    </row>
    <row r="61" spans="1:94" ht="15.75" thickBot="1" x14ac:dyDescent="0.3">
      <c r="A61" s="50"/>
      <c r="B61" s="50"/>
      <c r="C61" s="50" t="str">
        <f t="shared" si="5"/>
        <v>3_120_4531</v>
      </c>
      <c r="D61" s="51" t="str">
        <f t="shared" si="6"/>
        <v>3_120</v>
      </c>
      <c r="E61" s="224">
        <f>IFERROR(VLOOKUP(C61,'2015'!$C$12:$D$1887,2,FALSE),0)</f>
        <v>1</v>
      </c>
      <c r="F61" s="51">
        <f>IFERROR(K61-IFERROR(VLOOKUP(D61,'2015'!$F$12:$I$1887,4,FALSE),"ei löydy"),"ei löydy")</f>
        <v>0</v>
      </c>
      <c r="G61" s="224">
        <f>IFERROR(VLOOKUP(Työfile_2024!C61,Liikennemalli!$D$6:$G$1921,4,FALSE),0)</f>
        <v>1</v>
      </c>
      <c r="H61" s="225">
        <f>K61-IFERROR(VLOOKUP(Työfile_2024!D61,Liikennemalli!$C$6:$H$1921,6,FALSE),"ei löydy")</f>
        <v>0</v>
      </c>
      <c r="I61" s="80">
        <v>3</v>
      </c>
      <c r="J61" s="52">
        <v>120</v>
      </c>
      <c r="K61" s="52">
        <v>4531</v>
      </c>
      <c r="L61" s="53"/>
      <c r="M61" s="54"/>
      <c r="N61" s="54"/>
      <c r="O61" s="54"/>
      <c r="P61" s="54"/>
      <c r="Q61" s="55"/>
      <c r="R61" s="55"/>
      <c r="S61" s="55"/>
      <c r="T61" s="55"/>
      <c r="U61" s="52"/>
      <c r="V61" s="56">
        <v>16436</v>
      </c>
      <c r="W61" s="56">
        <v>2034</v>
      </c>
      <c r="X61" s="56">
        <v>16015</v>
      </c>
      <c r="Y61" s="56">
        <f>VLOOKUP(D61,Liikennemalli24!$D$2:$F$1804,2,FALSE)</f>
        <v>4107</v>
      </c>
      <c r="Z61" s="57">
        <f>VLOOKUP(D61,Liikennemalli24!$D$2:$F$1804,3,FALSE)</f>
        <v>1</v>
      </c>
      <c r="AA61" s="178">
        <f>IF(G61=1,VLOOKUP(C61,Liikennemalli!$D$6:$H$1921,2,FALSE),0)</f>
        <v>0</v>
      </c>
      <c r="AB61" s="197">
        <f>IF(G61=1,VLOOKUP(C61,Liikennemalli!$D$6:$H$1921,3,FALSE),0)</f>
        <v>0</v>
      </c>
      <c r="AC61" s="134">
        <f>IF(E61=1,VLOOKUP(Työfile_2024!D61,'2015'!$F$12:$X$1887,18,FALSE),"-")</f>
        <v>16121</v>
      </c>
      <c r="AD61" s="127">
        <f>IF(E61=1,VLOOKUP(Työfile_2024!D61,'2015'!$F$12:$X$1887,19,FALSE),"-")</f>
        <v>0.99</v>
      </c>
      <c r="AI61" s="127">
        <f>IF(E61=1,VLOOKUP(Työfile_2024!D61,'2015'!$F$12:$AB$1887,20,FALSE),"-")</f>
        <v>0</v>
      </c>
      <c r="AJ61" s="127">
        <f>IF(E61=1,VLOOKUP(Työfile_2024!D61,'2015'!$F$12:$AB$1887,21,FALSE),"-")</f>
        <v>0</v>
      </c>
      <c r="AK61" s="127">
        <f>IF(E61=1,VLOOKUP(Työfile_2024!D61,'2015'!$F$12:$AB$1887,22,FALSE),"-")</f>
        <v>0</v>
      </c>
      <c r="AL61" s="127">
        <f>IF(E61=1,VLOOKUP(Työfile_2024!D61,'2015'!$F$12:$AB$1887,23,FALSE),"-")</f>
        <v>0</v>
      </c>
      <c r="AM61" s="56">
        <f>VLOOKUP(Työfile_2024!D61,Tmatkat_20km_tarkasteltava_verk!$C$2:$D$1804,2,FALSE)</f>
        <v>6805</v>
      </c>
      <c r="AN61" s="148">
        <f t="shared" si="7"/>
        <v>0.41403017765879774</v>
      </c>
      <c r="AO61" s="178">
        <f>IF(E61=1,VLOOKUP(Työfile_2024!D61,'2015'!$F$12:$AC$1887,24,FALSE),"-")</f>
        <v>1817</v>
      </c>
      <c r="AP61" s="52" t="str">
        <f>VLOOKUP(D61,Tarkasteltava_verkko_2024_harva!$E$2:$I$1804,5,FALSE)</f>
        <v>tiivis</v>
      </c>
      <c r="AQ61" s="52" t="str">
        <f>VLOOKUP(D61,Tarkasteltava_verkko_2024_harva!$E$2:$I$1804,4,FALSE)</f>
        <v>harva</v>
      </c>
      <c r="AR61" s="148">
        <v>6.9521077024939301E-2</v>
      </c>
      <c r="AS61" s="170" t="str">
        <f>IFERROR(VLOOKUP(C61,'2015'!$C$12:$AG$1887,30,FALSE),"-")</f>
        <v/>
      </c>
      <c r="AT61" s="148">
        <v>0</v>
      </c>
      <c r="AU61" s="170">
        <f>IFERROR(VLOOKUP(C61,'2015'!$C$12:$AG$1887,31,FALSE),"-")</f>
        <v>0</v>
      </c>
      <c r="AV61" s="106"/>
      <c r="AW61" s="63" t="str">
        <f>IFERROR(VLOOKUP(C61,Merkittävyysluokitus!$A$2:$J$1705,10,FALSE),"-")</f>
        <v>-</v>
      </c>
      <c r="AX61" s="175" t="str">
        <f>IFERROR(VLOOKUP(C61,Merkittävyysluokitus!$A$2:$J$1705,6,FALSE),"-")</f>
        <v>-</v>
      </c>
      <c r="AY61" s="175" t="str">
        <f>IFERROR(VLOOKUP(C61,Merkittävyysluokitus!$A$2:$J$1705,7,FALSE),"-")</f>
        <v>-</v>
      </c>
      <c r="AZ61" s="175" t="str">
        <f>IFERROR(VLOOKUP(C61,Merkittävyysluokitus!$A$2:$J$1705,8,FALSE),"-")</f>
        <v>-</v>
      </c>
      <c r="BA61" s="175" t="str">
        <f>IFERROR(VLOOKUP(C61,Merkittävyysluokitus!$A$2:$J$1705,9,FALSE),"-")</f>
        <v>-</v>
      </c>
      <c r="BB61" s="203"/>
      <c r="BC61" s="203" t="str">
        <f t="shared" si="8"/>
        <v/>
      </c>
      <c r="BD61" s="39" t="str">
        <f t="shared" si="0"/>
        <v>punainen</v>
      </c>
      <c r="BE61" s="68" t="str">
        <f t="shared" si="1"/>
        <v>punainen</v>
      </c>
      <c r="BF61" s="68" t="str">
        <f t="shared" si="2"/>
        <v>punainen</v>
      </c>
      <c r="BG61" s="68" t="str">
        <f t="shared" si="3"/>
        <v>punainen</v>
      </c>
      <c r="BH61" s="208" t="str">
        <f t="shared" si="4"/>
        <v>punainen</v>
      </c>
      <c r="BI61" s="117"/>
      <c r="BJ61" s="39" t="str">
        <f>IF(F61="ei löydy","uusi tie",IF(E61=0,"tieosoite muuttunut",IF(E61=1,VLOOKUP(D61,'2015'!$F$12:$AL$1887,31,FALSE),"-")))</f>
        <v>punainen</v>
      </c>
      <c r="BK61" s="67" t="str">
        <f>IF(E61=1,VLOOKUP(D61,'2015'!$F$12:$AL$1887,32,FALSE),"-")</f>
        <v>punainen</v>
      </c>
      <c r="BL61" s="39" t="str">
        <f>IF(F61="ei löydy","uusi tie",IF(E61=0,"tieosoite muuttunut",IF(E61=1,VLOOKUP(D61,'2015'!$F$12:$AL$1887,33,FALSE),"-")))</f>
        <v>punainen</v>
      </c>
      <c r="BM61" s="39"/>
      <c r="BN61" s="217" t="str">
        <f>VLOOKUP(D61,'2015'!$F$12:$AL$1887,33,FALSE)</f>
        <v>punainen</v>
      </c>
      <c r="BO61" s="117"/>
      <c r="BP61" s="115"/>
      <c r="BQ61" s="30"/>
      <c r="BS61" s="5"/>
      <c r="BU61" s="35"/>
      <c r="BV61" s="30"/>
      <c r="BW61" s="20"/>
      <c r="BX61" t="str">
        <f>IF(E61=1,VLOOKUP(D61,'2015'!$F$12:$AX$1887,43,FALSE),"-")</f>
        <v>punainen</v>
      </c>
      <c r="BY61" t="str">
        <f>IF(E61=1,VLOOKUP(D61,'2015'!$F$12:$AX$1887,44,FALSE),"-")</f>
        <v>punainen</v>
      </c>
      <c r="BZ61" t="str">
        <f>IF(E61=1,VLOOKUP(D61,'2015'!$F$12:$AX$1887,45,FALSE),"-")</f>
        <v>punainen</v>
      </c>
      <c r="CA61" s="31"/>
      <c r="CB61" s="31"/>
      <c r="CC61" s="31"/>
      <c r="CD61" s="31"/>
      <c r="CE61" s="31"/>
      <c r="CO61" s="29"/>
      <c r="CP61" s="29"/>
    </row>
    <row r="62" spans="1:94" ht="15.75" thickBot="1" x14ac:dyDescent="0.3">
      <c r="A62" s="50"/>
      <c r="B62" s="50"/>
      <c r="C62" s="50" t="str">
        <f t="shared" si="5"/>
        <v>4_102_4353</v>
      </c>
      <c r="D62" s="51" t="str">
        <f t="shared" si="6"/>
        <v>4_102</v>
      </c>
      <c r="E62" s="224">
        <f>IFERROR(VLOOKUP(C62,'2015'!$C$12:$D$1887,2,FALSE),0)</f>
        <v>1</v>
      </c>
      <c r="F62" s="51">
        <f>IFERROR(K62-IFERROR(VLOOKUP(D62,'2015'!$F$12:$I$1887,4,FALSE),"ei löydy"),"ei löydy")</f>
        <v>0</v>
      </c>
      <c r="G62" s="224">
        <f>IFERROR(VLOOKUP(Työfile_2024!C62,Liikennemalli!$D$6:$G$1921,4,FALSE),0)</f>
        <v>1</v>
      </c>
      <c r="H62" s="225">
        <f>K62-IFERROR(VLOOKUP(Työfile_2024!D62,Liikennemalli!$C$6:$H$1921,6,FALSE),"ei löydy")</f>
        <v>0</v>
      </c>
      <c r="I62" s="80">
        <v>4</v>
      </c>
      <c r="J62" s="52">
        <v>102</v>
      </c>
      <c r="K62" s="52">
        <v>4353</v>
      </c>
      <c r="L62" s="53"/>
      <c r="M62" s="54"/>
      <c r="N62" s="54"/>
      <c r="O62" s="54"/>
      <c r="P62" s="54"/>
      <c r="Q62" s="55"/>
      <c r="R62" s="55"/>
      <c r="S62" s="55"/>
      <c r="T62" s="55"/>
      <c r="U62" s="52"/>
      <c r="V62" s="56">
        <v>39378</v>
      </c>
      <c r="W62" s="56">
        <v>2989</v>
      </c>
      <c r="X62" s="56">
        <v>43090</v>
      </c>
      <c r="Y62" s="56">
        <f>VLOOKUP(D62,Liikennemalli24!$D$2:$F$1804,2,FALSE)</f>
        <v>9079</v>
      </c>
      <c r="Z62" s="57">
        <f>VLOOKUP(D62,Liikennemalli24!$D$2:$F$1804,3,FALSE)</f>
        <v>0.433</v>
      </c>
      <c r="AA62" s="178">
        <f>IF(G62=1,VLOOKUP(C62,Liikennemalli!$D$6:$H$1921,2,FALSE),0)</f>
        <v>15489.901815854621</v>
      </c>
      <c r="AB62" s="197">
        <f>IF(G62=1,VLOOKUP(C62,Liikennemalli!$D$6:$H$1921,3,FALSE),0)</f>
        <v>0.49631080214087397</v>
      </c>
      <c r="AC62" s="134">
        <f>IF(E62=1,VLOOKUP(Työfile_2024!D62,'2015'!$F$12:$X$1887,18,FALSE),"-")</f>
        <v>29480</v>
      </c>
      <c r="AD62" s="127">
        <f>IF(E62=1,VLOOKUP(Työfile_2024!D62,'2015'!$F$12:$X$1887,19,FALSE),"-")</f>
        <v>0.49</v>
      </c>
      <c r="AI62" s="127">
        <f>IF(E62=1,VLOOKUP(Työfile_2024!D62,'2015'!$F$12:$AB$1887,20,FALSE),"-")</f>
        <v>0</v>
      </c>
      <c r="AJ62" s="127">
        <f>IF(E62=1,VLOOKUP(Työfile_2024!D62,'2015'!$F$12:$AB$1887,21,FALSE),"-")</f>
        <v>0</v>
      </c>
      <c r="AK62" s="127">
        <f>IF(E62=1,VLOOKUP(Työfile_2024!D62,'2015'!$F$12:$AB$1887,22,FALSE),"-")</f>
        <v>0</v>
      </c>
      <c r="AL62" s="127">
        <f>IF(E62=1,VLOOKUP(Työfile_2024!D62,'2015'!$F$12:$AB$1887,23,FALSE),"-")</f>
        <v>0</v>
      </c>
      <c r="AM62" s="56">
        <f>VLOOKUP(Työfile_2024!D62,Tmatkat_20km_tarkasteltava_verk!$C$2:$D$1804,2,FALSE)</f>
        <v>27417</v>
      </c>
      <c r="AN62" s="148">
        <f t="shared" si="7"/>
        <v>0.696251714155112</v>
      </c>
      <c r="AO62" s="178">
        <f>IF(E62=1,VLOOKUP(Työfile_2024!D62,'2015'!$F$12:$AC$1887,24,FALSE),"-")</f>
        <v>16147</v>
      </c>
      <c r="AP62" s="52" t="str">
        <f>VLOOKUP(D62,Tarkasteltava_verkko_2024_harva!$E$2:$I$1804,5,FALSE)</f>
        <v>tiivis</v>
      </c>
      <c r="AQ62" s="52" t="str">
        <f>VLOOKUP(D62,Tarkasteltava_verkko_2024_harva!$E$2:$I$1804,4,FALSE)</f>
        <v>harva</v>
      </c>
      <c r="AR62" s="148">
        <v>0.99150011486331269</v>
      </c>
      <c r="AS62" s="170" t="str">
        <f>IFERROR(VLOOKUP(C62,'2015'!$C$12:$AG$1887,30,FALSE),"-")</f>
        <v>Kyllä</v>
      </c>
      <c r="AT62" s="148">
        <v>0.91683896163565359</v>
      </c>
      <c r="AU62" s="170" t="str">
        <f>IFERROR(VLOOKUP(C62,'2015'!$C$12:$AG$1887,31,FALSE),"-")</f>
        <v>Kyllä</v>
      </c>
      <c r="AV62" s="106"/>
      <c r="AW62" s="63" t="str">
        <f>IFERROR(VLOOKUP(C62,Merkittävyysluokitus!$A$2:$J$1705,10,FALSE),"-")</f>
        <v>-</v>
      </c>
      <c r="AX62" s="175" t="str">
        <f>IFERROR(VLOOKUP(C62,Merkittävyysluokitus!$A$2:$J$1705,6,FALSE),"-")</f>
        <v>-</v>
      </c>
      <c r="AY62" s="175" t="str">
        <f>IFERROR(VLOOKUP(C62,Merkittävyysluokitus!$A$2:$J$1705,7,FALSE),"-")</f>
        <v>-</v>
      </c>
      <c r="AZ62" s="175" t="str">
        <f>IFERROR(VLOOKUP(C62,Merkittävyysluokitus!$A$2:$J$1705,8,FALSE),"-")</f>
        <v>-</v>
      </c>
      <c r="BA62" s="175" t="str">
        <f>IFERROR(VLOOKUP(C62,Merkittävyysluokitus!$A$2:$J$1705,9,FALSE),"-")</f>
        <v>-</v>
      </c>
      <c r="BB62" s="203"/>
      <c r="BC62" s="203" t="str">
        <f t="shared" si="8"/>
        <v/>
      </c>
      <c r="BD62" s="39" t="str">
        <f t="shared" si="0"/>
        <v>punainen</v>
      </c>
      <c r="BE62" s="68" t="str">
        <f t="shared" si="1"/>
        <v>musta</v>
      </c>
      <c r="BF62" s="68" t="str">
        <f t="shared" si="2"/>
        <v>punainen</v>
      </c>
      <c r="BG62" s="68" t="str">
        <f t="shared" si="3"/>
        <v>punainen</v>
      </c>
      <c r="BH62" s="208" t="str">
        <f t="shared" si="4"/>
        <v>musta</v>
      </c>
      <c r="BI62" s="117"/>
      <c r="BJ62" s="39" t="str">
        <f>IF(F62="ei löydy","uusi tie",IF(E62=0,"tieosoite muuttunut",IF(E62=1,VLOOKUP(D62,'2015'!$F$12:$AL$1887,31,FALSE),"-")))</f>
        <v>punainen</v>
      </c>
      <c r="BK62" s="67" t="str">
        <f>IF(E62=1,VLOOKUP(D62,'2015'!$F$12:$AL$1887,32,FALSE),"-")</f>
        <v>punainen</v>
      </c>
      <c r="BL62" s="39" t="str">
        <f>IF(F62="ei löydy","uusi tie",IF(E62=0,"tieosoite muuttunut",IF(E62=1,VLOOKUP(D62,'2015'!$F$12:$AL$1887,33,FALSE),"-")))</f>
        <v>punainen</v>
      </c>
      <c r="BM62" s="39"/>
      <c r="BN62" s="217" t="str">
        <f>VLOOKUP(D62,'2015'!$F$12:$AL$1887,33,FALSE)</f>
        <v>punainen</v>
      </c>
      <c r="BO62" s="117"/>
      <c r="BP62" s="115"/>
      <c r="BQ62" s="30"/>
      <c r="BS62" s="5"/>
      <c r="BU62" s="35"/>
      <c r="BV62" s="30"/>
      <c r="BW62" s="20"/>
      <c r="BX62" t="str">
        <f>IF(E62=1,VLOOKUP(D62,'2015'!$F$12:$AX$1887,43,FALSE),"-")</f>
        <v>musta</v>
      </c>
      <c r="BY62" t="str">
        <f>IF(E62=1,VLOOKUP(D62,'2015'!$F$12:$AX$1887,44,FALSE),"-")</f>
        <v>punainen</v>
      </c>
      <c r="BZ62" t="str">
        <f>IF(E62=1,VLOOKUP(D62,'2015'!$F$12:$AX$1887,45,FALSE),"-")</f>
        <v>punainen</v>
      </c>
      <c r="CA62" s="31"/>
      <c r="CB62" s="31"/>
      <c r="CC62" s="31"/>
      <c r="CD62" s="31"/>
      <c r="CE62" s="31"/>
      <c r="CO62" s="29"/>
      <c r="CP62" s="29"/>
    </row>
    <row r="63" spans="1:94" ht="15.75" thickBot="1" x14ac:dyDescent="0.3">
      <c r="A63" s="50"/>
      <c r="B63" s="50"/>
      <c r="C63" s="50" t="str">
        <f t="shared" si="5"/>
        <v>4_103_4770</v>
      </c>
      <c r="D63" s="51" t="str">
        <f t="shared" si="6"/>
        <v>4_103</v>
      </c>
      <c r="E63" s="224">
        <f>IFERROR(VLOOKUP(C63,'2015'!$C$12:$D$1887,2,FALSE),0)</f>
        <v>1</v>
      </c>
      <c r="F63" s="51">
        <f>IFERROR(K63-IFERROR(VLOOKUP(D63,'2015'!$F$12:$I$1887,4,FALSE),"ei löydy"),"ei löydy")</f>
        <v>0</v>
      </c>
      <c r="G63" s="224">
        <f>IFERROR(VLOOKUP(Työfile_2024!C63,Liikennemalli!$D$6:$G$1921,4,FALSE),0)</f>
        <v>1</v>
      </c>
      <c r="H63" s="225">
        <f>K63-IFERROR(VLOOKUP(Työfile_2024!D63,Liikennemalli!$C$6:$H$1921,6,FALSE),"ei löydy")</f>
        <v>0</v>
      </c>
      <c r="I63" s="80">
        <v>4</v>
      </c>
      <c r="J63" s="52">
        <v>103</v>
      </c>
      <c r="K63" s="52">
        <v>4770</v>
      </c>
      <c r="L63" s="53"/>
      <c r="M63" s="54"/>
      <c r="N63" s="54"/>
      <c r="O63" s="54"/>
      <c r="P63" s="54"/>
      <c r="Q63" s="55"/>
      <c r="R63" s="55"/>
      <c r="S63" s="55"/>
      <c r="T63" s="55"/>
      <c r="U63" s="52"/>
      <c r="V63" s="56">
        <v>57299.93081761006</v>
      </c>
      <c r="W63" s="56">
        <v>3554.3786163522013</v>
      </c>
      <c r="X63" s="56">
        <v>61806.633962264154</v>
      </c>
      <c r="Y63" s="56">
        <f>VLOOKUP(D63,Liikennemalli24!$D$2:$F$1804,2,FALSE)</f>
        <v>10923</v>
      </c>
      <c r="Z63" s="57">
        <f>VLOOKUP(D63,Liikennemalli24!$D$2:$F$1804,3,FALSE)</f>
        <v>0.38200000000000001</v>
      </c>
      <c r="AA63" s="178">
        <f>IF(G63=1,VLOOKUP(C63,Liikennemalli!$D$6:$H$1921,2,FALSE),0)</f>
        <v>20861.460146642599</v>
      </c>
      <c r="AB63" s="197">
        <f>IF(G63=1,VLOOKUP(C63,Liikennemalli!$D$6:$H$1921,3,FALSE),0)</f>
        <v>0.65532278212851403</v>
      </c>
      <c r="AC63" s="134">
        <f>IF(E63=1,VLOOKUP(Työfile_2024!D63,'2015'!$F$12:$X$1887,18,FALSE),"-")</f>
        <v>59662</v>
      </c>
      <c r="AD63" s="127">
        <f>IF(E63=1,VLOOKUP(Työfile_2024!D63,'2015'!$F$12:$X$1887,19,FALSE),"-")</f>
        <v>0.63</v>
      </c>
      <c r="AI63" s="127">
        <f>IF(E63=1,VLOOKUP(Työfile_2024!D63,'2015'!$F$12:$AB$1887,20,FALSE),"-")</f>
        <v>0</v>
      </c>
      <c r="AJ63" s="127">
        <f>IF(E63=1,VLOOKUP(Työfile_2024!D63,'2015'!$F$12:$AB$1887,21,FALSE),"-")</f>
        <v>0</v>
      </c>
      <c r="AK63" s="127">
        <f>IF(E63=1,VLOOKUP(Työfile_2024!D63,'2015'!$F$12:$AB$1887,22,FALSE),"-")</f>
        <v>0</v>
      </c>
      <c r="AL63" s="127">
        <f>IF(E63=1,VLOOKUP(Työfile_2024!D63,'2015'!$F$12:$AB$1887,23,FALSE),"-")</f>
        <v>0</v>
      </c>
      <c r="AM63" s="56">
        <f>VLOOKUP(Työfile_2024!D63,Tmatkat_20km_tarkasteltava_verk!$C$2:$D$1804,2,FALSE)</f>
        <v>47216</v>
      </c>
      <c r="AN63" s="148">
        <f t="shared" si="7"/>
        <v>0.82401495649780165</v>
      </c>
      <c r="AO63" s="178">
        <f>IF(E63=1,VLOOKUP(Työfile_2024!D63,'2015'!$F$12:$AC$1887,24,FALSE),"-")</f>
        <v>24711</v>
      </c>
      <c r="AP63" s="52" t="str">
        <f>VLOOKUP(D63,Tarkasteltava_verkko_2024_harva!$E$2:$I$1804,5,FALSE)</f>
        <v>tiivis</v>
      </c>
      <c r="AQ63" s="52" t="str">
        <f>VLOOKUP(D63,Tarkasteltava_verkko_2024_harva!$E$2:$I$1804,4,FALSE)</f>
        <v>harva</v>
      </c>
      <c r="AR63" s="148">
        <v>0.98867924528301887</v>
      </c>
      <c r="AS63" s="170" t="str">
        <f>IFERROR(VLOOKUP(C63,'2015'!$C$12:$AG$1887,30,FALSE),"-")</f>
        <v>Kyllä</v>
      </c>
      <c r="AT63" s="148">
        <v>0.92389937106918241</v>
      </c>
      <c r="AU63" s="170" t="str">
        <f>IFERROR(VLOOKUP(C63,'2015'!$C$12:$AG$1887,31,FALSE),"-")</f>
        <v>Kyllä</v>
      </c>
      <c r="AV63" s="106"/>
      <c r="AW63" s="63" t="str">
        <f>IFERROR(VLOOKUP(C63,Merkittävyysluokitus!$A$2:$J$1705,10,FALSE),"-")</f>
        <v>-</v>
      </c>
      <c r="AX63" s="175" t="str">
        <f>IFERROR(VLOOKUP(C63,Merkittävyysluokitus!$A$2:$J$1705,6,FALSE),"-")</f>
        <v>-</v>
      </c>
      <c r="AY63" s="175" t="str">
        <f>IFERROR(VLOOKUP(C63,Merkittävyysluokitus!$A$2:$J$1705,7,FALSE),"-")</f>
        <v>-</v>
      </c>
      <c r="AZ63" s="175" t="str">
        <f>IFERROR(VLOOKUP(C63,Merkittävyysluokitus!$A$2:$J$1705,8,FALSE),"-")</f>
        <v>-</v>
      </c>
      <c r="BA63" s="175" t="str">
        <f>IFERROR(VLOOKUP(C63,Merkittävyysluokitus!$A$2:$J$1705,9,FALSE),"-")</f>
        <v>-</v>
      </c>
      <c r="BB63" s="203"/>
      <c r="BC63" s="203" t="str">
        <f t="shared" si="8"/>
        <v/>
      </c>
      <c r="BD63" s="39" t="str">
        <f t="shared" si="0"/>
        <v>punainen</v>
      </c>
      <c r="BE63" s="68" t="str">
        <f t="shared" si="1"/>
        <v>musta</v>
      </c>
      <c r="BF63" s="68" t="str">
        <f t="shared" si="2"/>
        <v>musta</v>
      </c>
      <c r="BG63" s="68" t="str">
        <f t="shared" si="3"/>
        <v>punainen</v>
      </c>
      <c r="BH63" s="208" t="str">
        <f t="shared" si="4"/>
        <v>musta</v>
      </c>
      <c r="BI63" s="117"/>
      <c r="BJ63" s="39" t="str">
        <f>IF(F63="ei löydy","uusi tie",IF(E63=0,"tieosoite muuttunut",IF(E63=1,VLOOKUP(D63,'2015'!$F$12:$AL$1887,31,FALSE),"-")))</f>
        <v>punainen</v>
      </c>
      <c r="BK63" s="67" t="str">
        <f>IF(E63=1,VLOOKUP(D63,'2015'!$F$12:$AL$1887,32,FALSE),"-")</f>
        <v>punainen</v>
      </c>
      <c r="BL63" s="39" t="str">
        <f>IF(F63="ei löydy","uusi tie",IF(E63=0,"tieosoite muuttunut",IF(E63=1,VLOOKUP(D63,'2015'!$F$12:$AL$1887,33,FALSE),"-")))</f>
        <v>punainen</v>
      </c>
      <c r="BM63" s="39"/>
      <c r="BN63" s="217" t="str">
        <f>VLOOKUP(D63,'2015'!$F$12:$AL$1887,33,FALSE)</f>
        <v>punainen</v>
      </c>
      <c r="BO63" s="117"/>
      <c r="BP63" s="115"/>
      <c r="BQ63" s="30"/>
      <c r="BS63" s="5"/>
      <c r="BU63" s="35"/>
      <c r="BV63" s="30"/>
      <c r="BW63" s="20"/>
      <c r="BX63" t="str">
        <f>IF(E63=1,VLOOKUP(D63,'2015'!$F$12:$AX$1887,43,FALSE),"-")</f>
        <v>punainen</v>
      </c>
      <c r="BY63" t="str">
        <f>IF(E63=1,VLOOKUP(D63,'2015'!$F$12:$AX$1887,44,FALSE),"-")</f>
        <v>punainen</v>
      </c>
      <c r="BZ63" t="str">
        <f>IF(E63=1,VLOOKUP(D63,'2015'!$F$12:$AX$1887,45,FALSE),"-")</f>
        <v>punainen</v>
      </c>
      <c r="CA63" s="31"/>
      <c r="CB63" s="31"/>
      <c r="CC63" s="31"/>
      <c r="CD63" s="31"/>
      <c r="CE63" s="31"/>
      <c r="CO63" s="29"/>
      <c r="CP63" s="29"/>
    </row>
    <row r="64" spans="1:94" ht="15.75" thickBot="1" x14ac:dyDescent="0.3">
      <c r="A64" s="50"/>
      <c r="B64" s="50"/>
      <c r="C64" s="50" t="str">
        <f t="shared" si="5"/>
        <v>4_104_3814</v>
      </c>
      <c r="D64" s="51" t="str">
        <f t="shared" si="6"/>
        <v>4_104</v>
      </c>
      <c r="E64" s="224">
        <f>IFERROR(VLOOKUP(C64,'2015'!$C$12:$D$1887,2,FALSE),0)</f>
        <v>1</v>
      </c>
      <c r="F64" s="51">
        <f>IFERROR(K64-IFERROR(VLOOKUP(D64,'2015'!$F$12:$I$1887,4,FALSE),"ei löydy"),"ei löydy")</f>
        <v>0</v>
      </c>
      <c r="G64" s="224">
        <f>IFERROR(VLOOKUP(Työfile_2024!C64,Liikennemalli!$D$6:$G$1921,4,FALSE),0)</f>
        <v>1</v>
      </c>
      <c r="H64" s="225">
        <f>K64-IFERROR(VLOOKUP(Työfile_2024!D64,Liikennemalli!$C$6:$H$1921,6,FALSE),"ei löydy")</f>
        <v>0</v>
      </c>
      <c r="I64" s="80">
        <v>4</v>
      </c>
      <c r="J64" s="52">
        <v>104</v>
      </c>
      <c r="K64" s="52">
        <v>3814</v>
      </c>
      <c r="L64" s="53"/>
      <c r="M64" s="54"/>
      <c r="N64" s="54"/>
      <c r="O64" s="54"/>
      <c r="P64" s="54"/>
      <c r="Q64" s="55"/>
      <c r="R64" s="55"/>
      <c r="S64" s="55"/>
      <c r="T64" s="55"/>
      <c r="U64" s="52"/>
      <c r="V64" s="56">
        <v>54306.451494493973</v>
      </c>
      <c r="W64" s="56">
        <v>4356.3382275825907</v>
      </c>
      <c r="X64" s="56">
        <v>58827.025170424749</v>
      </c>
      <c r="Y64" s="56">
        <f>VLOOKUP(D64,Liikennemalli24!$D$2:$F$1804,2,FALSE)</f>
        <v>9531</v>
      </c>
      <c r="Z64" s="57">
        <f>VLOOKUP(D64,Liikennemalli24!$D$2:$F$1804,3,FALSE)</f>
        <v>0.36899999999999999</v>
      </c>
      <c r="AA64" s="178">
        <f>IF(G64=1,VLOOKUP(C64,Liikennemalli!$D$6:$H$1921,2,FALSE),0)</f>
        <v>24063.3368535634</v>
      </c>
      <c r="AB64" s="197">
        <f>IF(G64=1,VLOOKUP(C64,Liikennemalli!$D$6:$H$1921,3,FALSE),0)</f>
        <v>0.77188366236939998</v>
      </c>
      <c r="AC64" s="134">
        <f>IF(E64=1,VLOOKUP(Työfile_2024!D64,'2015'!$F$12:$X$1887,18,FALSE),"-")</f>
        <v>59566</v>
      </c>
      <c r="AD64" s="127">
        <f>IF(E64=1,VLOOKUP(Työfile_2024!D64,'2015'!$F$12:$X$1887,19,FALSE),"-")</f>
        <v>0.73</v>
      </c>
      <c r="AI64" s="127">
        <f>IF(E64=1,VLOOKUP(Työfile_2024!D64,'2015'!$F$12:$AB$1887,20,FALSE),"-")</f>
        <v>0</v>
      </c>
      <c r="AJ64" s="127">
        <f>IF(E64=1,VLOOKUP(Työfile_2024!D64,'2015'!$F$12:$AB$1887,21,FALSE),"-")</f>
        <v>0</v>
      </c>
      <c r="AK64" s="127">
        <f>IF(E64=1,VLOOKUP(Työfile_2024!D64,'2015'!$F$12:$AB$1887,22,FALSE),"-")</f>
        <v>0</v>
      </c>
      <c r="AL64" s="127">
        <f>IF(E64=1,VLOOKUP(Työfile_2024!D64,'2015'!$F$12:$AB$1887,23,FALSE),"-")</f>
        <v>0</v>
      </c>
      <c r="AM64" s="56">
        <f>VLOOKUP(Työfile_2024!D64,Tmatkat_20km_tarkasteltava_verk!$C$2:$D$1804,2,FALSE)</f>
        <v>41790</v>
      </c>
      <c r="AN64" s="148">
        <f t="shared" si="7"/>
        <v>0.76952183119968731</v>
      </c>
      <c r="AO64" s="178">
        <f>IF(E64=1,VLOOKUP(Työfile_2024!D64,'2015'!$F$12:$AC$1887,24,FALSE),"-")</f>
        <v>19795</v>
      </c>
      <c r="AP64" s="52" t="str">
        <f>VLOOKUP(D64,Tarkasteltava_verkko_2024_harva!$E$2:$I$1804,5,FALSE)</f>
        <v>tiivis</v>
      </c>
      <c r="AQ64" s="52" t="str">
        <f>VLOOKUP(D64,Tarkasteltava_verkko_2024_harva!$E$2:$I$1804,4,FALSE)</f>
        <v>harva</v>
      </c>
      <c r="AR64" s="148">
        <v>1.0010487676979549</v>
      </c>
      <c r="AS64" s="170" t="str">
        <f>IFERROR(VLOOKUP(C64,'2015'!$C$12:$AG$1887,30,FALSE),"-")</f>
        <v>Kyllä</v>
      </c>
      <c r="AT64" s="148">
        <v>1.0010487676979549</v>
      </c>
      <c r="AU64" s="170" t="str">
        <f>IFERROR(VLOOKUP(C64,'2015'!$C$12:$AG$1887,31,FALSE),"-")</f>
        <v>Kyllä</v>
      </c>
      <c r="AV64" s="106"/>
      <c r="AW64" s="63" t="str">
        <f>IFERROR(VLOOKUP(C64,Merkittävyysluokitus!$A$2:$J$1705,10,FALSE),"-")</f>
        <v>-</v>
      </c>
      <c r="AX64" s="175" t="str">
        <f>IFERROR(VLOOKUP(C64,Merkittävyysluokitus!$A$2:$J$1705,6,FALSE),"-")</f>
        <v>-</v>
      </c>
      <c r="AY64" s="175" t="str">
        <f>IFERROR(VLOOKUP(C64,Merkittävyysluokitus!$A$2:$J$1705,7,FALSE),"-")</f>
        <v>-</v>
      </c>
      <c r="AZ64" s="175" t="str">
        <f>IFERROR(VLOOKUP(C64,Merkittävyysluokitus!$A$2:$J$1705,8,FALSE),"-")</f>
        <v>-</v>
      </c>
      <c r="BA64" s="175" t="str">
        <f>IFERROR(VLOOKUP(C64,Merkittävyysluokitus!$A$2:$J$1705,9,FALSE),"-")</f>
        <v>-</v>
      </c>
      <c r="BB64" s="203"/>
      <c r="BC64" s="203" t="str">
        <f t="shared" si="8"/>
        <v/>
      </c>
      <c r="BD64" s="39" t="str">
        <f t="shared" si="0"/>
        <v>punainen</v>
      </c>
      <c r="BE64" s="68" t="str">
        <f t="shared" si="1"/>
        <v>musta</v>
      </c>
      <c r="BF64" s="68" t="str">
        <f t="shared" si="2"/>
        <v>musta</v>
      </c>
      <c r="BG64" s="68" t="str">
        <f t="shared" si="3"/>
        <v>punainen</v>
      </c>
      <c r="BH64" s="208" t="str">
        <f t="shared" si="4"/>
        <v>musta</v>
      </c>
      <c r="BI64" s="117"/>
      <c r="BJ64" s="39" t="str">
        <f>IF(F64="ei löydy","uusi tie",IF(E64=0,"tieosoite muuttunut",IF(E64=1,VLOOKUP(D64,'2015'!$F$12:$AL$1887,31,FALSE),"-")))</f>
        <v>punainen</v>
      </c>
      <c r="BK64" s="67" t="str">
        <f>IF(E64=1,VLOOKUP(D64,'2015'!$F$12:$AL$1887,32,FALSE),"-")</f>
        <v>punainen</v>
      </c>
      <c r="BL64" s="39" t="str">
        <f>IF(F64="ei löydy","uusi tie",IF(E64=0,"tieosoite muuttunut",IF(E64=1,VLOOKUP(D64,'2015'!$F$12:$AL$1887,33,FALSE),"-")))</f>
        <v>punainen</v>
      </c>
      <c r="BM64" s="39"/>
      <c r="BN64" s="217" t="str">
        <f>VLOOKUP(D64,'2015'!$F$12:$AL$1887,33,FALSE)</f>
        <v>punainen</v>
      </c>
      <c r="BO64" s="117"/>
      <c r="BP64" s="115"/>
      <c r="BQ64" s="30"/>
      <c r="BS64" s="5"/>
      <c r="BU64" s="35"/>
      <c r="BV64" s="30"/>
      <c r="BW64" s="20"/>
      <c r="BX64" t="str">
        <f>IF(E64=1,VLOOKUP(D64,'2015'!$F$12:$AX$1887,43,FALSE),"-")</f>
        <v>punainen</v>
      </c>
      <c r="BY64" t="str">
        <f>IF(E64=1,VLOOKUP(D64,'2015'!$F$12:$AX$1887,44,FALSE),"-")</f>
        <v>punainen</v>
      </c>
      <c r="BZ64" t="str">
        <f>IF(E64=1,VLOOKUP(D64,'2015'!$F$12:$AX$1887,45,FALSE),"-")</f>
        <v>punainen</v>
      </c>
      <c r="CA64" s="31"/>
      <c r="CB64" s="31"/>
      <c r="CC64" s="31"/>
      <c r="CD64" s="31"/>
      <c r="CE64" s="31"/>
      <c r="CO64" s="29"/>
      <c r="CP64" s="29"/>
    </row>
    <row r="65" spans="1:94" ht="15.75" thickBot="1" x14ac:dyDescent="0.3">
      <c r="A65" s="50"/>
      <c r="B65" s="50"/>
      <c r="C65" s="50" t="str">
        <f t="shared" si="5"/>
        <v>4_105_4470</v>
      </c>
      <c r="D65" s="51" t="str">
        <f t="shared" si="6"/>
        <v>4_105</v>
      </c>
      <c r="E65" s="224">
        <f>IFERROR(VLOOKUP(C65,'2015'!$C$12:$D$1887,2,FALSE),0)</f>
        <v>1</v>
      </c>
      <c r="F65" s="51">
        <f>IFERROR(K65-IFERROR(VLOOKUP(D65,'2015'!$F$12:$I$1887,4,FALSE),"ei löydy"),"ei löydy")</f>
        <v>0</v>
      </c>
      <c r="G65" s="224">
        <f>IFERROR(VLOOKUP(Työfile_2024!C65,Liikennemalli!$D$6:$G$1921,4,FALSE),0)</f>
        <v>1</v>
      </c>
      <c r="H65" s="225">
        <f>K65-IFERROR(VLOOKUP(Työfile_2024!D65,Liikennemalli!$C$6:$H$1921,6,FALSE),"ei löydy")</f>
        <v>0</v>
      </c>
      <c r="I65" s="80">
        <v>4</v>
      </c>
      <c r="J65" s="52">
        <v>105</v>
      </c>
      <c r="K65" s="52">
        <v>4470</v>
      </c>
      <c r="L65" s="53"/>
      <c r="M65" s="54"/>
      <c r="N65" s="54"/>
      <c r="O65" s="54"/>
      <c r="P65" s="54"/>
      <c r="Q65" s="55"/>
      <c r="R65" s="55"/>
      <c r="S65" s="55"/>
      <c r="T65" s="55"/>
      <c r="U65" s="52"/>
      <c r="V65" s="56">
        <v>51660</v>
      </c>
      <c r="W65" s="56">
        <v>3763</v>
      </c>
      <c r="X65" s="56">
        <v>55488</v>
      </c>
      <c r="Y65" s="56">
        <f>VLOOKUP(D65,Liikennemalli24!$D$2:$F$1804,2,FALSE)</f>
        <v>8837</v>
      </c>
      <c r="Z65" s="57">
        <f>VLOOKUP(D65,Liikennemalli24!$D$2:$F$1804,3,FALSE)</f>
        <v>0.33400000000000002</v>
      </c>
      <c r="AA65" s="178">
        <f>IF(G65=1,VLOOKUP(C65,Liikennemalli!$D$6:$H$1921,2,FALSE),0)</f>
        <v>23331.744771867601</v>
      </c>
      <c r="AB65" s="197">
        <f>IF(G65=1,VLOOKUP(C65,Liikennemalli!$D$6:$H$1921,3,FALSE),0)</f>
        <v>0.83292485281138595</v>
      </c>
      <c r="AC65" s="134">
        <f>IF(E65=1,VLOOKUP(Työfile_2024!D65,'2015'!$F$12:$X$1887,18,FALSE),"-")</f>
        <v>56586</v>
      </c>
      <c r="AD65" s="127">
        <f>IF(E65=1,VLOOKUP(Työfile_2024!D65,'2015'!$F$12:$X$1887,19,FALSE),"-")</f>
        <v>0.78</v>
      </c>
      <c r="AI65" s="127">
        <f>IF(E65=1,VLOOKUP(Työfile_2024!D65,'2015'!$F$12:$AB$1887,20,FALSE),"-")</f>
        <v>0</v>
      </c>
      <c r="AJ65" s="127">
        <f>IF(E65=1,VLOOKUP(Työfile_2024!D65,'2015'!$F$12:$AB$1887,21,FALSE),"-")</f>
        <v>0</v>
      </c>
      <c r="AK65" s="127">
        <f>IF(E65=1,VLOOKUP(Työfile_2024!D65,'2015'!$F$12:$AB$1887,22,FALSE),"-")</f>
        <v>0</v>
      </c>
      <c r="AL65" s="127">
        <f>IF(E65=1,VLOOKUP(Työfile_2024!D65,'2015'!$F$12:$AB$1887,23,FALSE),"-")</f>
        <v>0</v>
      </c>
      <c r="AM65" s="56">
        <f>VLOOKUP(Työfile_2024!D65,Tmatkat_20km_tarkasteltava_verk!$C$2:$D$1804,2,FALSE)</f>
        <v>38661</v>
      </c>
      <c r="AN65" s="148">
        <f t="shared" si="7"/>
        <v>0.74837398373983743</v>
      </c>
      <c r="AO65" s="178">
        <f>IF(E65=1,VLOOKUP(Työfile_2024!D65,'2015'!$F$12:$AC$1887,24,FALSE),"-")</f>
        <v>18041</v>
      </c>
      <c r="AP65" s="52" t="str">
        <f>VLOOKUP(D65,Tarkasteltava_verkko_2024_harva!$E$2:$I$1804,5,FALSE)</f>
        <v>tiivis</v>
      </c>
      <c r="AQ65" s="52" t="str">
        <f>VLOOKUP(D65,Tarkasteltava_verkko_2024_harva!$E$2:$I$1804,4,FALSE)</f>
        <v>harva</v>
      </c>
      <c r="AR65" s="148">
        <v>0.41588366890380313</v>
      </c>
      <c r="AS65" s="170" t="str">
        <f>IFERROR(VLOOKUP(C65,'2015'!$C$12:$AG$1887,30,FALSE),"-")</f>
        <v/>
      </c>
      <c r="AT65" s="148">
        <v>0.61387024608501117</v>
      </c>
      <c r="AU65" s="170" t="str">
        <f>IFERROR(VLOOKUP(C65,'2015'!$C$12:$AG$1887,31,FALSE),"-")</f>
        <v>Kyllä</v>
      </c>
      <c r="AV65" s="106"/>
      <c r="AW65" s="63" t="str">
        <f>IFERROR(VLOOKUP(C65,Merkittävyysluokitus!$A$2:$J$1705,10,FALSE),"-")</f>
        <v>-</v>
      </c>
      <c r="AX65" s="175" t="str">
        <f>IFERROR(VLOOKUP(C65,Merkittävyysluokitus!$A$2:$J$1705,6,FALSE),"-")</f>
        <v>-</v>
      </c>
      <c r="AY65" s="175" t="str">
        <f>IFERROR(VLOOKUP(C65,Merkittävyysluokitus!$A$2:$J$1705,7,FALSE),"-")</f>
        <v>-</v>
      </c>
      <c r="AZ65" s="175" t="str">
        <f>IFERROR(VLOOKUP(C65,Merkittävyysluokitus!$A$2:$J$1705,8,FALSE),"-")</f>
        <v>-</v>
      </c>
      <c r="BA65" s="175" t="str">
        <f>IFERROR(VLOOKUP(C65,Merkittävyysluokitus!$A$2:$J$1705,9,FALSE),"-")</f>
        <v>-</v>
      </c>
      <c r="BB65" s="203"/>
      <c r="BC65" s="203" t="str">
        <f t="shared" si="8"/>
        <v/>
      </c>
      <c r="BD65" s="39" t="str">
        <f t="shared" si="0"/>
        <v>punainen</v>
      </c>
      <c r="BE65" s="68" t="str">
        <f t="shared" si="1"/>
        <v>musta</v>
      </c>
      <c r="BF65" s="68" t="str">
        <f t="shared" si="2"/>
        <v>musta</v>
      </c>
      <c r="BG65" s="68" t="str">
        <f t="shared" si="3"/>
        <v>punainen</v>
      </c>
      <c r="BH65" s="208" t="str">
        <f t="shared" si="4"/>
        <v>musta</v>
      </c>
      <c r="BI65" s="117"/>
      <c r="BJ65" s="39" t="str">
        <f>IF(F65="ei löydy","uusi tie",IF(E65=0,"tieosoite muuttunut",IF(E65=1,VLOOKUP(D65,'2015'!$F$12:$AL$1887,31,FALSE),"-")))</f>
        <v>punainen</v>
      </c>
      <c r="BK65" s="67" t="str">
        <f>IF(E65=1,VLOOKUP(D65,'2015'!$F$12:$AL$1887,32,FALSE),"-")</f>
        <v>punainen</v>
      </c>
      <c r="BL65" s="39" t="str">
        <f>IF(F65="ei löydy","uusi tie",IF(E65=0,"tieosoite muuttunut",IF(E65=1,VLOOKUP(D65,'2015'!$F$12:$AL$1887,33,FALSE),"-")))</f>
        <v>punainen</v>
      </c>
      <c r="BM65" s="39"/>
      <c r="BN65" s="217" t="str">
        <f>VLOOKUP(D65,'2015'!$F$12:$AL$1887,33,FALSE)</f>
        <v>punainen</v>
      </c>
      <c r="BO65" s="117"/>
      <c r="BP65" s="115"/>
      <c r="BQ65" s="30"/>
      <c r="BS65" s="5"/>
      <c r="BU65" s="35"/>
      <c r="BV65" s="30"/>
      <c r="BW65" s="20"/>
      <c r="BX65" t="str">
        <f>IF(E65=1,VLOOKUP(D65,'2015'!$F$12:$AX$1887,43,FALSE),"-")</f>
        <v>punainen</v>
      </c>
      <c r="BY65" t="str">
        <f>IF(E65=1,VLOOKUP(D65,'2015'!$F$12:$AX$1887,44,FALSE),"-")</f>
        <v>punainen</v>
      </c>
      <c r="BZ65" t="str">
        <f>IF(E65=1,VLOOKUP(D65,'2015'!$F$12:$AX$1887,45,FALSE),"-")</f>
        <v>punainen</v>
      </c>
      <c r="CA65" s="31"/>
      <c r="CB65" s="31"/>
      <c r="CC65" s="31"/>
      <c r="CD65" s="31"/>
      <c r="CE65" s="31"/>
      <c r="CO65" s="29"/>
      <c r="CP65" s="29"/>
    </row>
    <row r="66" spans="1:94" ht="15.75" thickBot="1" x14ac:dyDescent="0.3">
      <c r="A66" s="50"/>
      <c r="B66" s="50"/>
      <c r="C66" s="50" t="str">
        <f t="shared" si="5"/>
        <v>4_106_4914</v>
      </c>
      <c r="D66" s="51" t="str">
        <f t="shared" si="6"/>
        <v>4_106</v>
      </c>
      <c r="E66" s="224">
        <f>IFERROR(VLOOKUP(C66,'2015'!$C$12:$D$1887,2,FALSE),0)</f>
        <v>1</v>
      </c>
      <c r="F66" s="51">
        <f>IFERROR(K66-IFERROR(VLOOKUP(D66,'2015'!$F$12:$I$1887,4,FALSE),"ei löydy"),"ei löydy")</f>
        <v>0</v>
      </c>
      <c r="G66" s="224">
        <f>IFERROR(VLOOKUP(Työfile_2024!C66,Liikennemalli!$D$6:$G$1921,4,FALSE),0)</f>
        <v>1</v>
      </c>
      <c r="H66" s="225">
        <f>K66-IFERROR(VLOOKUP(Työfile_2024!D66,Liikennemalli!$C$6:$H$1921,6,FALSE),"ei löydy")</f>
        <v>0</v>
      </c>
      <c r="I66" s="80">
        <v>4</v>
      </c>
      <c r="J66" s="52">
        <v>106</v>
      </c>
      <c r="K66" s="52">
        <v>4914</v>
      </c>
      <c r="L66" s="53"/>
      <c r="M66" s="54"/>
      <c r="N66" s="54"/>
      <c r="O66" s="54"/>
      <c r="P66" s="54"/>
      <c r="Q66" s="55"/>
      <c r="R66" s="55"/>
      <c r="S66" s="55"/>
      <c r="T66" s="55"/>
      <c r="U66" s="52"/>
      <c r="V66" s="56">
        <v>42767</v>
      </c>
      <c r="W66" s="56">
        <v>3731</v>
      </c>
      <c r="X66" s="56">
        <v>45697</v>
      </c>
      <c r="Y66" s="56">
        <f>VLOOKUP(D66,Liikennemalli24!$D$2:$F$1804,2,FALSE)</f>
        <v>9720</v>
      </c>
      <c r="Z66" s="57">
        <f>VLOOKUP(D66,Liikennemalli24!$D$2:$F$1804,3,FALSE)</f>
        <v>0.40200000000000002</v>
      </c>
      <c r="AA66" s="178">
        <f>IF(G66=1,VLOOKUP(C66,Liikennemalli!$D$6:$H$1921,2,FALSE),0)</f>
        <v>21512.984243915002</v>
      </c>
      <c r="AB66" s="197">
        <f>IF(G66=1,VLOOKUP(C66,Liikennemalli!$D$6:$H$1921,3,FALSE),0)</f>
        <v>0.88173866373014098</v>
      </c>
      <c r="AC66" s="134">
        <f>IF(E66=1,VLOOKUP(Työfile_2024!D66,'2015'!$F$12:$X$1887,18,FALSE),"-")</f>
        <v>48861</v>
      </c>
      <c r="AD66" s="127">
        <f>IF(E66=1,VLOOKUP(Työfile_2024!D66,'2015'!$F$12:$X$1887,19,FALSE),"-")</f>
        <v>0.81</v>
      </c>
      <c r="AI66" s="127">
        <f>IF(E66=1,VLOOKUP(Työfile_2024!D66,'2015'!$F$12:$AB$1887,20,FALSE),"-")</f>
        <v>0</v>
      </c>
      <c r="AJ66" s="127">
        <f>IF(E66=1,VLOOKUP(Työfile_2024!D66,'2015'!$F$12:$AB$1887,21,FALSE),"-")</f>
        <v>0</v>
      </c>
      <c r="AK66" s="127">
        <f>IF(E66=1,VLOOKUP(Työfile_2024!D66,'2015'!$F$12:$AB$1887,22,FALSE),"-")</f>
        <v>0</v>
      </c>
      <c r="AL66" s="127">
        <f>IF(E66=1,VLOOKUP(Työfile_2024!D66,'2015'!$F$12:$AB$1887,23,FALSE),"-")</f>
        <v>0</v>
      </c>
      <c r="AM66" s="56">
        <f>VLOOKUP(Työfile_2024!D66,Tmatkat_20km_tarkasteltava_verk!$C$2:$D$1804,2,FALSE)</f>
        <v>33234</v>
      </c>
      <c r="AN66" s="148">
        <f t="shared" si="7"/>
        <v>0.77709448874131926</v>
      </c>
      <c r="AO66" s="178">
        <f>IF(E66=1,VLOOKUP(Työfile_2024!D66,'2015'!$F$12:$AC$1887,24,FALSE),"-")</f>
        <v>16624</v>
      </c>
      <c r="AP66" s="52" t="str">
        <f>VLOOKUP(D66,Tarkasteltava_verkko_2024_harva!$E$2:$I$1804,5,FALSE)</f>
        <v>tiivis</v>
      </c>
      <c r="AQ66" s="52" t="str">
        <f>VLOOKUP(D66,Tarkasteltava_verkko_2024_harva!$E$2:$I$1804,4,FALSE)</f>
        <v>harva</v>
      </c>
      <c r="AR66" s="148">
        <v>0.29405779405779403</v>
      </c>
      <c r="AS66" s="170" t="str">
        <f>IFERROR(VLOOKUP(C66,'2015'!$C$12:$AG$1887,30,FALSE),"-")</f>
        <v/>
      </c>
      <c r="AT66" s="148">
        <v>0.81400081400081403</v>
      </c>
      <c r="AU66" s="170" t="str">
        <f>IFERROR(VLOOKUP(C66,'2015'!$C$12:$AG$1887,31,FALSE),"-")</f>
        <v>Kyllä</v>
      </c>
      <c r="AV66" s="106"/>
      <c r="AW66" s="63" t="str">
        <f>IFERROR(VLOOKUP(C66,Merkittävyysluokitus!$A$2:$J$1705,10,FALSE),"-")</f>
        <v>-</v>
      </c>
      <c r="AX66" s="175" t="str">
        <f>IFERROR(VLOOKUP(C66,Merkittävyysluokitus!$A$2:$J$1705,6,FALSE),"-")</f>
        <v>-</v>
      </c>
      <c r="AY66" s="175" t="str">
        <f>IFERROR(VLOOKUP(C66,Merkittävyysluokitus!$A$2:$J$1705,7,FALSE),"-")</f>
        <v>-</v>
      </c>
      <c r="AZ66" s="175" t="str">
        <f>IFERROR(VLOOKUP(C66,Merkittävyysluokitus!$A$2:$J$1705,8,FALSE),"-")</f>
        <v>-</v>
      </c>
      <c r="BA66" s="175" t="str">
        <f>IFERROR(VLOOKUP(C66,Merkittävyysluokitus!$A$2:$J$1705,9,FALSE),"-")</f>
        <v>-</v>
      </c>
      <c r="BB66" s="203"/>
      <c r="BC66" s="203" t="str">
        <f t="shared" si="8"/>
        <v/>
      </c>
      <c r="BD66" s="39" t="str">
        <f t="shared" si="0"/>
        <v>punainen</v>
      </c>
      <c r="BE66" s="68" t="str">
        <f t="shared" si="1"/>
        <v>musta</v>
      </c>
      <c r="BF66" s="68" t="str">
        <f t="shared" si="2"/>
        <v>punainen</v>
      </c>
      <c r="BG66" s="68" t="str">
        <f t="shared" si="3"/>
        <v>punainen</v>
      </c>
      <c r="BH66" s="208" t="str">
        <f t="shared" si="4"/>
        <v>musta</v>
      </c>
      <c r="BI66" s="117"/>
      <c r="BJ66" s="39" t="str">
        <f>IF(F66="ei löydy","uusi tie",IF(E66=0,"tieosoite muuttunut",IF(E66=1,VLOOKUP(D66,'2015'!$F$12:$AL$1887,31,FALSE),"-")))</f>
        <v>punainen</v>
      </c>
      <c r="BK66" s="67" t="str">
        <f>IF(E66=1,VLOOKUP(D66,'2015'!$F$12:$AL$1887,32,FALSE),"-")</f>
        <v>punainen</v>
      </c>
      <c r="BL66" s="39" t="str">
        <f>IF(F66="ei löydy","uusi tie",IF(E66=0,"tieosoite muuttunut",IF(E66=1,VLOOKUP(D66,'2015'!$F$12:$AL$1887,33,FALSE),"-")))</f>
        <v>punainen</v>
      </c>
      <c r="BM66" s="39"/>
      <c r="BN66" s="217" t="str">
        <f>VLOOKUP(D66,'2015'!$F$12:$AL$1887,33,FALSE)</f>
        <v>punainen</v>
      </c>
      <c r="BO66" s="117"/>
      <c r="BP66" s="115"/>
      <c r="BQ66" s="30"/>
      <c r="BS66" s="5"/>
      <c r="BU66" s="35"/>
      <c r="BV66" s="30"/>
      <c r="BW66" s="20"/>
      <c r="BX66" t="str">
        <f>IF(E66=1,VLOOKUP(D66,'2015'!$F$12:$AX$1887,43,FALSE),"-")</f>
        <v>punainen</v>
      </c>
      <c r="BY66" t="str">
        <f>IF(E66=1,VLOOKUP(D66,'2015'!$F$12:$AX$1887,44,FALSE),"-")</f>
        <v>punainen</v>
      </c>
      <c r="BZ66" t="str">
        <f>IF(E66=1,VLOOKUP(D66,'2015'!$F$12:$AX$1887,45,FALSE),"-")</f>
        <v>punainen</v>
      </c>
      <c r="CA66" s="31"/>
      <c r="CB66" s="31"/>
      <c r="CC66" s="31"/>
      <c r="CD66" s="31"/>
      <c r="CE66" s="31"/>
      <c r="CO66" s="29"/>
      <c r="CP66" s="29"/>
    </row>
    <row r="67" spans="1:94" ht="15.75" thickBot="1" x14ac:dyDescent="0.3">
      <c r="A67" s="50"/>
      <c r="B67" s="50"/>
      <c r="C67" s="50" t="str">
        <f t="shared" si="5"/>
        <v>4_107_7519</v>
      </c>
      <c r="D67" s="51" t="str">
        <f t="shared" si="6"/>
        <v>4_107</v>
      </c>
      <c r="E67" s="224">
        <f>IFERROR(VLOOKUP(C67,'2015'!$C$12:$D$1887,2,FALSE),0)</f>
        <v>1</v>
      </c>
      <c r="F67" s="51">
        <f>IFERROR(K67-IFERROR(VLOOKUP(D67,'2015'!$F$12:$I$1887,4,FALSE),"ei löydy"),"ei löydy")</f>
        <v>0</v>
      </c>
      <c r="G67" s="224">
        <f>IFERROR(VLOOKUP(Työfile_2024!C67,Liikennemalli!$D$6:$G$1921,4,FALSE),0)</f>
        <v>1</v>
      </c>
      <c r="H67" s="225">
        <f>K67-IFERROR(VLOOKUP(Työfile_2024!D67,Liikennemalli!$C$6:$H$1921,6,FALSE),"ei löydy")</f>
        <v>0</v>
      </c>
      <c r="I67" s="80">
        <v>4</v>
      </c>
      <c r="J67" s="52">
        <v>107</v>
      </c>
      <c r="K67" s="52">
        <v>7519</v>
      </c>
      <c r="L67" s="53"/>
      <c r="M67" s="54"/>
      <c r="N67" s="54"/>
      <c r="O67" s="54"/>
      <c r="P67" s="54"/>
      <c r="Q67" s="55"/>
      <c r="R67" s="55"/>
      <c r="S67" s="55"/>
      <c r="T67" s="55"/>
      <c r="U67" s="52"/>
      <c r="V67" s="56">
        <v>44201</v>
      </c>
      <c r="W67" s="56">
        <v>2904</v>
      </c>
      <c r="X67" s="56">
        <v>45331</v>
      </c>
      <c r="Y67" s="56">
        <f>VLOOKUP(D67,Liikennemalli24!$D$2:$F$1804,2,FALSE)</f>
        <v>9919</v>
      </c>
      <c r="Z67" s="57">
        <f>VLOOKUP(D67,Liikennemalli24!$D$2:$F$1804,3,FALSE)</f>
        <v>0.502</v>
      </c>
      <c r="AA67" s="178">
        <f>IF(G67=1,VLOOKUP(C67,Liikennemalli!$D$6:$H$1921,2,FALSE),0)</f>
        <v>16944.125444752699</v>
      </c>
      <c r="AB67" s="197">
        <f>IF(G67=1,VLOOKUP(C67,Liikennemalli!$D$6:$H$1921,3,FALSE),0)</f>
        <v>0.86688550109339302</v>
      </c>
      <c r="AC67" s="134">
        <f>IF(E67=1,VLOOKUP(Työfile_2024!D67,'2015'!$F$12:$X$1887,18,FALSE),"-")</f>
        <v>41368</v>
      </c>
      <c r="AD67" s="127">
        <f>IF(E67=1,VLOOKUP(Työfile_2024!D67,'2015'!$F$12:$X$1887,19,FALSE),"-")</f>
        <v>0.83</v>
      </c>
      <c r="AI67" s="127">
        <f>IF(E67=1,VLOOKUP(Työfile_2024!D67,'2015'!$F$12:$AB$1887,20,FALSE),"-")</f>
        <v>0</v>
      </c>
      <c r="AJ67" s="127">
        <f>IF(E67=1,VLOOKUP(Työfile_2024!D67,'2015'!$F$12:$AB$1887,21,FALSE),"-")</f>
        <v>0</v>
      </c>
      <c r="AK67" s="127">
        <f>IF(E67=1,VLOOKUP(Työfile_2024!D67,'2015'!$F$12:$AB$1887,22,FALSE),"-")</f>
        <v>0</v>
      </c>
      <c r="AL67" s="127">
        <f>IF(E67=1,VLOOKUP(Työfile_2024!D67,'2015'!$F$12:$AB$1887,23,FALSE),"-")</f>
        <v>0</v>
      </c>
      <c r="AM67" s="56">
        <f>VLOOKUP(Työfile_2024!D67,Tmatkat_20km_tarkasteltava_verk!$C$2:$D$1804,2,FALSE)</f>
        <v>25729</v>
      </c>
      <c r="AN67" s="148">
        <f t="shared" si="7"/>
        <v>0.58209090292074839</v>
      </c>
      <c r="AO67" s="178">
        <f>IF(E67=1,VLOOKUP(Työfile_2024!D67,'2015'!$F$12:$AC$1887,24,FALSE),"-")</f>
        <v>10664</v>
      </c>
      <c r="AP67" s="52" t="str">
        <f>VLOOKUP(D67,Tarkasteltava_verkko_2024_harva!$E$2:$I$1804,5,FALSE)</f>
        <v>tiivis</v>
      </c>
      <c r="AQ67" s="52" t="str">
        <f>VLOOKUP(D67,Tarkasteltava_verkko_2024_harva!$E$2:$I$1804,4,FALSE)</f>
        <v>harva</v>
      </c>
      <c r="AR67" s="148">
        <v>0.20853836946402446</v>
      </c>
      <c r="AS67" s="170" t="str">
        <f>IFERROR(VLOOKUP(C67,'2015'!$C$12:$AG$1887,30,FALSE),"-")</f>
        <v/>
      </c>
      <c r="AT67" s="148">
        <v>0.57906636520813937</v>
      </c>
      <c r="AU67" s="170">
        <f>IFERROR(VLOOKUP(C67,'2015'!$C$12:$AG$1887,31,FALSE),"-")</f>
        <v>0</v>
      </c>
      <c r="AV67" s="106"/>
      <c r="AW67" s="63" t="str">
        <f>IFERROR(VLOOKUP(C67,Merkittävyysluokitus!$A$2:$J$1705,10,FALSE),"-")</f>
        <v>-</v>
      </c>
      <c r="AX67" s="175" t="str">
        <f>IFERROR(VLOOKUP(C67,Merkittävyysluokitus!$A$2:$J$1705,6,FALSE),"-")</f>
        <v>-</v>
      </c>
      <c r="AY67" s="175" t="str">
        <f>IFERROR(VLOOKUP(C67,Merkittävyysluokitus!$A$2:$J$1705,7,FALSE),"-")</f>
        <v>-</v>
      </c>
      <c r="AZ67" s="175" t="str">
        <f>IFERROR(VLOOKUP(C67,Merkittävyysluokitus!$A$2:$J$1705,8,FALSE),"-")</f>
        <v>-</v>
      </c>
      <c r="BA67" s="175" t="str">
        <f>IFERROR(VLOOKUP(C67,Merkittävyysluokitus!$A$2:$J$1705,9,FALSE),"-")</f>
        <v>-</v>
      </c>
      <c r="BB67" s="203"/>
      <c r="BC67" s="203" t="str">
        <f t="shared" si="8"/>
        <v/>
      </c>
      <c r="BD67" s="39" t="str">
        <f t="shared" si="0"/>
        <v>punainen</v>
      </c>
      <c r="BE67" s="68" t="str">
        <f t="shared" si="1"/>
        <v>musta</v>
      </c>
      <c r="BF67" s="68" t="str">
        <f t="shared" si="2"/>
        <v>punainen</v>
      </c>
      <c r="BG67" s="68" t="str">
        <f t="shared" si="3"/>
        <v>punainen</v>
      </c>
      <c r="BH67" s="208" t="str">
        <f t="shared" si="4"/>
        <v>punainen</v>
      </c>
      <c r="BI67" s="117"/>
      <c r="BJ67" s="39" t="str">
        <f>IF(F67="ei löydy","uusi tie",IF(E67=0,"tieosoite muuttunut",IF(E67=1,VLOOKUP(D67,'2015'!$F$12:$AL$1887,31,FALSE),"-")))</f>
        <v>punainen</v>
      </c>
      <c r="BK67" s="67" t="str">
        <f>IF(E67=1,VLOOKUP(D67,'2015'!$F$12:$AL$1887,32,FALSE),"-")</f>
        <v>punainen</v>
      </c>
      <c r="BL67" s="39" t="str">
        <f>IF(F67="ei löydy","uusi tie",IF(E67=0,"tieosoite muuttunut",IF(E67=1,VLOOKUP(D67,'2015'!$F$12:$AL$1887,33,FALSE),"-")))</f>
        <v>punainen</v>
      </c>
      <c r="BM67" s="39"/>
      <c r="BN67" s="217" t="str">
        <f>VLOOKUP(D67,'2015'!$F$12:$AL$1887,33,FALSE)</f>
        <v>punainen</v>
      </c>
      <c r="BO67" s="117"/>
      <c r="BP67" s="115"/>
      <c r="BQ67" s="30"/>
      <c r="BS67" s="5"/>
      <c r="BU67" s="35"/>
      <c r="BV67" s="30"/>
      <c r="BW67" s="20"/>
      <c r="BX67" t="str">
        <f>IF(E67=1,VLOOKUP(D67,'2015'!$F$12:$AX$1887,43,FALSE),"-")</f>
        <v>punainen</v>
      </c>
      <c r="BY67" t="str">
        <f>IF(E67=1,VLOOKUP(D67,'2015'!$F$12:$AX$1887,44,FALSE),"-")</f>
        <v>punainen</v>
      </c>
      <c r="BZ67" t="str">
        <f>IF(E67=1,VLOOKUP(D67,'2015'!$F$12:$AX$1887,45,FALSE),"-")</f>
        <v>punainen</v>
      </c>
      <c r="CA67" s="31"/>
      <c r="CB67" s="31"/>
      <c r="CC67" s="31"/>
      <c r="CD67" s="31"/>
      <c r="CE67" s="31"/>
      <c r="CO67" s="29"/>
      <c r="CP67" s="29"/>
    </row>
    <row r="68" spans="1:94" ht="15.75" thickBot="1" x14ac:dyDescent="0.3">
      <c r="A68" s="50"/>
      <c r="B68" s="50"/>
      <c r="C68" s="50" t="str">
        <f t="shared" si="5"/>
        <v>4_108_5286</v>
      </c>
      <c r="D68" s="51" t="str">
        <f t="shared" si="6"/>
        <v>4_108</v>
      </c>
      <c r="E68" s="224">
        <f>IFERROR(VLOOKUP(C68,'2015'!$C$12:$D$1887,2,FALSE),0)</f>
        <v>1</v>
      </c>
      <c r="F68" s="51">
        <f>IFERROR(K68-IFERROR(VLOOKUP(D68,'2015'!$F$12:$I$1887,4,FALSE),"ei löydy"),"ei löydy")</f>
        <v>0</v>
      </c>
      <c r="G68" s="224">
        <f>IFERROR(VLOOKUP(Työfile_2024!C68,Liikennemalli!$D$6:$G$1921,4,FALSE),0)</f>
        <v>1</v>
      </c>
      <c r="H68" s="225">
        <f>K68-IFERROR(VLOOKUP(Työfile_2024!D68,Liikennemalli!$C$6:$H$1921,6,FALSE),"ei löydy")</f>
        <v>0</v>
      </c>
      <c r="I68" s="80">
        <v>4</v>
      </c>
      <c r="J68" s="52">
        <v>108</v>
      </c>
      <c r="K68" s="52">
        <v>5286</v>
      </c>
      <c r="L68" s="53"/>
      <c r="M68" s="54"/>
      <c r="N68" s="54"/>
      <c r="O68" s="54"/>
      <c r="P68" s="54"/>
      <c r="Q68" s="55"/>
      <c r="R68" s="55"/>
      <c r="S68" s="55"/>
      <c r="T68" s="55"/>
      <c r="U68" s="52"/>
      <c r="V68" s="56">
        <v>27865</v>
      </c>
      <c r="W68" s="56">
        <v>2389</v>
      </c>
      <c r="X68" s="56">
        <v>28677</v>
      </c>
      <c r="Y68" s="56">
        <f>VLOOKUP(D68,Liikennemalli24!$D$2:$F$1804,2,FALSE)</f>
        <v>9253</v>
      </c>
      <c r="Z68" s="57">
        <f>VLOOKUP(D68,Liikennemalli24!$D$2:$F$1804,3,FALSE)</f>
        <v>0.66</v>
      </c>
      <c r="AA68" s="178">
        <f>IF(G68=1,VLOOKUP(C68,Liikennemalli!$D$6:$H$1921,2,FALSE),0)</f>
        <v>7744.0789410424804</v>
      </c>
      <c r="AB68" s="197">
        <f>IF(G68=1,VLOOKUP(C68,Liikennemalli!$D$6:$H$1921,3,FALSE),0)</f>
        <v>0.93774836054363297</v>
      </c>
      <c r="AC68" s="134">
        <f>IF(E68=1,VLOOKUP(Työfile_2024!D68,'2015'!$F$12:$X$1887,18,FALSE),"-")</f>
        <v>28457</v>
      </c>
      <c r="AD68" s="127">
        <f>IF(E68=1,VLOOKUP(Työfile_2024!D68,'2015'!$F$12:$X$1887,19,FALSE),"-")</f>
        <v>0.91</v>
      </c>
      <c r="AI68" s="127">
        <f>IF(E68=1,VLOOKUP(Työfile_2024!D68,'2015'!$F$12:$AB$1887,20,FALSE),"-")</f>
        <v>0</v>
      </c>
      <c r="AJ68" s="127">
        <f>IF(E68=1,VLOOKUP(Työfile_2024!D68,'2015'!$F$12:$AB$1887,21,FALSE),"-")</f>
        <v>0</v>
      </c>
      <c r="AK68" s="127">
        <f>IF(E68=1,VLOOKUP(Työfile_2024!D68,'2015'!$F$12:$AB$1887,22,FALSE),"-")</f>
        <v>0</v>
      </c>
      <c r="AL68" s="127">
        <f>IF(E68=1,VLOOKUP(Työfile_2024!D68,'2015'!$F$12:$AB$1887,23,FALSE),"-")</f>
        <v>0</v>
      </c>
      <c r="AM68" s="56">
        <f>VLOOKUP(Työfile_2024!D68,Tmatkat_20km_tarkasteltava_verk!$C$2:$D$1804,2,FALSE)</f>
        <v>16583</v>
      </c>
      <c r="AN68" s="148">
        <f t="shared" si="7"/>
        <v>0.59511932531849987</v>
      </c>
      <c r="AO68" s="178">
        <f>IF(E68=1,VLOOKUP(Työfile_2024!D68,'2015'!$F$12:$AC$1887,24,FALSE),"-")</f>
        <v>9497</v>
      </c>
      <c r="AP68" s="52" t="str">
        <f>VLOOKUP(D68,Tarkasteltava_verkko_2024_harva!$E$2:$I$1804,5,FALSE)</f>
        <v>tiivis</v>
      </c>
      <c r="AQ68" s="52" t="str">
        <f>VLOOKUP(D68,Tarkasteltava_verkko_2024_harva!$E$2:$I$1804,4,FALSE)</f>
        <v>harva</v>
      </c>
      <c r="AR68" s="148">
        <v>0.13866818009837306</v>
      </c>
      <c r="AS68" s="170" t="str">
        <f>IFERROR(VLOOKUP(C68,'2015'!$C$12:$AG$1887,30,FALSE),"-")</f>
        <v/>
      </c>
      <c r="AT68" s="148">
        <v>0.7364737041241014</v>
      </c>
      <c r="AU68" s="170" t="str">
        <f>IFERROR(VLOOKUP(C68,'2015'!$C$12:$AG$1887,31,FALSE),"-")</f>
        <v>Kyllä</v>
      </c>
      <c r="AV68" s="106"/>
      <c r="AW68" s="63" t="str">
        <f>IFERROR(VLOOKUP(C68,Merkittävyysluokitus!$A$2:$J$1705,10,FALSE),"-")</f>
        <v>-</v>
      </c>
      <c r="AX68" s="175" t="str">
        <f>IFERROR(VLOOKUP(C68,Merkittävyysluokitus!$A$2:$J$1705,6,FALSE),"-")</f>
        <v>-</v>
      </c>
      <c r="AY68" s="175" t="str">
        <f>IFERROR(VLOOKUP(C68,Merkittävyysluokitus!$A$2:$J$1705,7,FALSE),"-")</f>
        <v>-</v>
      </c>
      <c r="AZ68" s="175" t="str">
        <f>IFERROR(VLOOKUP(C68,Merkittävyysluokitus!$A$2:$J$1705,8,FALSE),"-")</f>
        <v>-</v>
      </c>
      <c r="BA68" s="175" t="str">
        <f>IFERROR(VLOOKUP(C68,Merkittävyysluokitus!$A$2:$J$1705,9,FALSE),"-")</f>
        <v>-</v>
      </c>
      <c r="BB68" s="203"/>
      <c r="BC68" s="203" t="str">
        <f t="shared" si="8"/>
        <v/>
      </c>
      <c r="BD68" s="39" t="str">
        <f t="shared" si="0"/>
        <v>punainen</v>
      </c>
      <c r="BE68" s="68" t="str">
        <f t="shared" si="1"/>
        <v>punainen</v>
      </c>
      <c r="BF68" s="68" t="str">
        <f t="shared" si="2"/>
        <v>punainen</v>
      </c>
      <c r="BG68" s="68" t="str">
        <f t="shared" si="3"/>
        <v>punainen</v>
      </c>
      <c r="BH68" s="208" t="str">
        <f t="shared" si="4"/>
        <v>punainen</v>
      </c>
      <c r="BI68" s="117"/>
      <c r="BJ68" s="39" t="str">
        <f>IF(F68="ei löydy","uusi tie",IF(E68=0,"tieosoite muuttunut",IF(E68=1,VLOOKUP(D68,'2015'!$F$12:$AL$1887,31,FALSE),"-")))</f>
        <v>punainen</v>
      </c>
      <c r="BK68" s="67" t="str">
        <f>IF(E68=1,VLOOKUP(D68,'2015'!$F$12:$AL$1887,32,FALSE),"-")</f>
        <v>punainen</v>
      </c>
      <c r="BL68" s="39" t="str">
        <f>IF(F68="ei löydy","uusi tie",IF(E68=0,"tieosoite muuttunut",IF(E68=1,VLOOKUP(D68,'2015'!$F$12:$AL$1887,33,FALSE),"-")))</f>
        <v>punainen</v>
      </c>
      <c r="BM68" s="39"/>
      <c r="BN68" s="217" t="str">
        <f>VLOOKUP(D68,'2015'!$F$12:$AL$1887,33,FALSE)</f>
        <v>punainen</v>
      </c>
      <c r="BO68" s="117"/>
      <c r="BP68" s="115"/>
      <c r="BQ68" s="30"/>
      <c r="BS68" s="5"/>
      <c r="BU68" s="35"/>
      <c r="BV68" s="30"/>
      <c r="BW68" s="20"/>
      <c r="BX68" t="str">
        <f>IF(E68=1,VLOOKUP(D68,'2015'!$F$12:$AX$1887,43,FALSE),"-")</f>
        <v>punainen</v>
      </c>
      <c r="BY68" t="str">
        <f>IF(E68=1,VLOOKUP(D68,'2015'!$F$12:$AX$1887,44,FALSE),"-")</f>
        <v>punainen</v>
      </c>
      <c r="BZ68" t="str">
        <f>IF(E68=1,VLOOKUP(D68,'2015'!$F$12:$AX$1887,45,FALSE),"-")</f>
        <v>punainen</v>
      </c>
      <c r="CA68" s="31"/>
      <c r="CB68" s="31"/>
      <c r="CC68" s="31"/>
      <c r="CD68" s="31"/>
      <c r="CE68" s="31"/>
      <c r="CO68" s="29"/>
      <c r="CP68" s="29"/>
    </row>
    <row r="69" spans="1:94" ht="15.75" thickBot="1" x14ac:dyDescent="0.3">
      <c r="A69" s="50"/>
      <c r="B69" s="50"/>
      <c r="C69" s="50" t="str">
        <f t="shared" si="5"/>
        <v>4_109_7193</v>
      </c>
      <c r="D69" s="51" t="str">
        <f t="shared" si="6"/>
        <v>4_109</v>
      </c>
      <c r="E69" s="224">
        <f>IFERROR(VLOOKUP(C69,'2015'!$C$12:$D$1887,2,FALSE),0)</f>
        <v>1</v>
      </c>
      <c r="F69" s="51">
        <f>IFERROR(K69-IFERROR(VLOOKUP(D69,'2015'!$F$12:$I$1887,4,FALSE),"ei löydy"),"ei löydy")</f>
        <v>0</v>
      </c>
      <c r="G69" s="224">
        <f>IFERROR(VLOOKUP(Työfile_2024!C69,Liikennemalli!$D$6:$G$1921,4,FALSE),0)</f>
        <v>1</v>
      </c>
      <c r="H69" s="225">
        <f>K69-IFERROR(VLOOKUP(Työfile_2024!D69,Liikennemalli!$C$6:$H$1921,6,FALSE),"ei löydy")</f>
        <v>0</v>
      </c>
      <c r="I69" s="80">
        <v>4</v>
      </c>
      <c r="J69" s="52">
        <v>109</v>
      </c>
      <c r="K69" s="52">
        <v>7193</v>
      </c>
      <c r="L69" s="53"/>
      <c r="M69" s="54"/>
      <c r="N69" s="54"/>
      <c r="O69" s="54"/>
      <c r="P69" s="54"/>
      <c r="Q69" s="55"/>
      <c r="R69" s="55"/>
      <c r="S69" s="55"/>
      <c r="T69" s="55"/>
      <c r="U69" s="52"/>
      <c r="V69" s="56">
        <v>23922</v>
      </c>
      <c r="W69" s="56">
        <v>2124</v>
      </c>
      <c r="X69" s="56">
        <v>23592</v>
      </c>
      <c r="Y69" s="56">
        <f>VLOOKUP(D69,Liikennemalli24!$D$2:$F$1804,2,FALSE)</f>
        <v>8060</v>
      </c>
      <c r="Z69" s="57">
        <f>VLOOKUP(D69,Liikennemalli24!$D$2:$F$1804,3,FALSE)</f>
        <v>0.69099999999999995</v>
      </c>
      <c r="AA69" s="178">
        <f>IF(G69=1,VLOOKUP(C69,Liikennemalli!$D$6:$H$1921,2,FALSE),0)</f>
        <v>6061.1772228665004</v>
      </c>
      <c r="AB69" s="197">
        <f>IF(G69=1,VLOOKUP(C69,Liikennemalli!$D$6:$H$1921,3,FALSE),0)</f>
        <v>0.99119070523394803</v>
      </c>
      <c r="AC69" s="134">
        <f>IF(E69=1,VLOOKUP(Työfile_2024!D69,'2015'!$F$12:$X$1887,18,FALSE),"-")</f>
        <v>25178</v>
      </c>
      <c r="AD69" s="127">
        <f>IF(E69=1,VLOOKUP(Työfile_2024!D69,'2015'!$F$12:$X$1887,19,FALSE),"-")</f>
        <v>0.96</v>
      </c>
      <c r="AI69" s="127">
        <f>IF(E69=1,VLOOKUP(Työfile_2024!D69,'2015'!$F$12:$AB$1887,20,FALSE),"-")</f>
        <v>0</v>
      </c>
      <c r="AJ69" s="127">
        <f>IF(E69=1,VLOOKUP(Työfile_2024!D69,'2015'!$F$12:$AB$1887,21,FALSE),"-")</f>
        <v>0</v>
      </c>
      <c r="AK69" s="127">
        <f>IF(E69=1,VLOOKUP(Työfile_2024!D69,'2015'!$F$12:$AB$1887,22,FALSE),"-")</f>
        <v>0</v>
      </c>
      <c r="AL69" s="127">
        <f>IF(E69=1,VLOOKUP(Työfile_2024!D69,'2015'!$F$12:$AB$1887,23,FALSE),"-")</f>
        <v>0</v>
      </c>
      <c r="AM69" s="56">
        <f>VLOOKUP(Työfile_2024!D69,Tmatkat_20km_tarkasteltava_verk!$C$2:$D$1804,2,FALSE)</f>
        <v>12518</v>
      </c>
      <c r="AN69" s="148">
        <f t="shared" si="7"/>
        <v>0.52328400635398375</v>
      </c>
      <c r="AO69" s="178">
        <f>IF(E69=1,VLOOKUP(Työfile_2024!D69,'2015'!$F$12:$AC$1887,24,FALSE),"-")</f>
        <v>10208</v>
      </c>
      <c r="AP69" s="52" t="str">
        <f>VLOOKUP(D69,Tarkasteltava_verkko_2024_harva!$E$2:$I$1804,5,FALSE)</f>
        <v>tiivis</v>
      </c>
      <c r="AQ69" s="52" t="str">
        <f>VLOOKUP(D69,Tarkasteltava_verkko_2024_harva!$E$2:$I$1804,4,FALSE)</f>
        <v>harva</v>
      </c>
      <c r="AR69" s="148">
        <v>0</v>
      </c>
      <c r="AS69" s="170" t="str">
        <f>IFERROR(VLOOKUP(C69,'2015'!$C$12:$AG$1887,30,FALSE),"-")</f>
        <v/>
      </c>
      <c r="AT69" s="148">
        <v>0.11358264979841512</v>
      </c>
      <c r="AU69" s="170">
        <f>IFERROR(VLOOKUP(C69,'2015'!$C$12:$AG$1887,31,FALSE),"-")</f>
        <v>0</v>
      </c>
      <c r="AV69" s="106"/>
      <c r="AW69" s="63" t="str">
        <f>IFERROR(VLOOKUP(C69,Merkittävyysluokitus!$A$2:$J$1705,10,FALSE),"-")</f>
        <v>-</v>
      </c>
      <c r="AX69" s="175" t="str">
        <f>IFERROR(VLOOKUP(C69,Merkittävyysluokitus!$A$2:$J$1705,6,FALSE),"-")</f>
        <v>-</v>
      </c>
      <c r="AY69" s="175" t="str">
        <f>IFERROR(VLOOKUP(C69,Merkittävyysluokitus!$A$2:$J$1705,7,FALSE),"-")</f>
        <v>-</v>
      </c>
      <c r="AZ69" s="175" t="str">
        <f>IFERROR(VLOOKUP(C69,Merkittävyysluokitus!$A$2:$J$1705,8,FALSE),"-")</f>
        <v>-</v>
      </c>
      <c r="BA69" s="175" t="str">
        <f>IFERROR(VLOOKUP(C69,Merkittävyysluokitus!$A$2:$J$1705,9,FALSE),"-")</f>
        <v>-</v>
      </c>
      <c r="BB69" s="203"/>
      <c r="BC69" s="203" t="str">
        <f t="shared" si="8"/>
        <v/>
      </c>
      <c r="BD69" s="39" t="str">
        <f t="shared" si="0"/>
        <v>punainen</v>
      </c>
      <c r="BE69" s="68" t="str">
        <f t="shared" si="1"/>
        <v>punainen</v>
      </c>
      <c r="BF69" s="68" t="str">
        <f t="shared" si="2"/>
        <v>punainen</v>
      </c>
      <c r="BG69" s="68" t="str">
        <f t="shared" si="3"/>
        <v>punainen</v>
      </c>
      <c r="BH69" s="208" t="str">
        <f t="shared" si="4"/>
        <v>punainen</v>
      </c>
      <c r="BI69" s="117"/>
      <c r="BJ69" s="39" t="str">
        <f>IF(F69="ei löydy","uusi tie",IF(E69=0,"tieosoite muuttunut",IF(E69=1,VLOOKUP(D69,'2015'!$F$12:$AL$1887,31,FALSE),"-")))</f>
        <v>punainen</v>
      </c>
      <c r="BK69" s="67" t="str">
        <f>IF(E69=1,VLOOKUP(D69,'2015'!$F$12:$AL$1887,32,FALSE),"-")</f>
        <v>punainen</v>
      </c>
      <c r="BL69" s="39" t="str">
        <f>IF(F69="ei löydy","uusi tie",IF(E69=0,"tieosoite muuttunut",IF(E69=1,VLOOKUP(D69,'2015'!$F$12:$AL$1887,33,FALSE),"-")))</f>
        <v>punainen</v>
      </c>
      <c r="BM69" s="39"/>
      <c r="BN69" s="217" t="str">
        <f>VLOOKUP(D69,'2015'!$F$12:$AL$1887,33,FALSE)</f>
        <v>punainen</v>
      </c>
      <c r="BO69" s="117"/>
      <c r="BP69" s="115"/>
      <c r="BQ69" s="30"/>
      <c r="BS69" s="5"/>
      <c r="BU69" s="35"/>
      <c r="BV69" s="30"/>
      <c r="BW69" s="20"/>
      <c r="BX69" t="str">
        <f>IF(E69=1,VLOOKUP(D69,'2015'!$F$12:$AX$1887,43,FALSE),"-")</f>
        <v>punainen</v>
      </c>
      <c r="BY69" t="str">
        <f>IF(E69=1,VLOOKUP(D69,'2015'!$F$12:$AX$1887,44,FALSE),"-")</f>
        <v>punainen</v>
      </c>
      <c r="BZ69" t="str">
        <f>IF(E69=1,VLOOKUP(D69,'2015'!$F$12:$AX$1887,45,FALSE),"-")</f>
        <v>punainen</v>
      </c>
      <c r="CA69" s="31"/>
      <c r="CB69" s="31"/>
      <c r="CC69" s="31"/>
      <c r="CD69" s="31"/>
      <c r="CE69" s="31"/>
      <c r="CO69" s="29"/>
      <c r="CP69" s="29"/>
    </row>
    <row r="70" spans="1:94" ht="15.75" thickBot="1" x14ac:dyDescent="0.3">
      <c r="A70" s="50"/>
      <c r="B70" s="50"/>
      <c r="C70" s="50" t="str">
        <f t="shared" si="5"/>
        <v>4_110_4710</v>
      </c>
      <c r="D70" s="51" t="str">
        <f t="shared" si="6"/>
        <v>4_110</v>
      </c>
      <c r="E70" s="224">
        <f>IFERROR(VLOOKUP(C70,'2015'!$C$12:$D$1887,2,FALSE),0)</f>
        <v>1</v>
      </c>
      <c r="F70" s="51">
        <f>IFERROR(K70-IFERROR(VLOOKUP(D70,'2015'!$F$12:$I$1887,4,FALSE),"ei löydy"),"ei löydy")</f>
        <v>0</v>
      </c>
      <c r="G70" s="224">
        <f>IFERROR(VLOOKUP(Työfile_2024!C70,Liikennemalli!$D$6:$G$1921,4,FALSE),0)</f>
        <v>1</v>
      </c>
      <c r="H70" s="225">
        <f>K70-IFERROR(VLOOKUP(Työfile_2024!D70,Liikennemalli!$C$6:$H$1921,6,FALSE),"ei löydy")</f>
        <v>0</v>
      </c>
      <c r="I70" s="80">
        <v>4</v>
      </c>
      <c r="J70" s="52">
        <v>110</v>
      </c>
      <c r="K70" s="52">
        <v>4710</v>
      </c>
      <c r="L70" s="53"/>
      <c r="M70" s="54"/>
      <c r="N70" s="54"/>
      <c r="O70" s="54"/>
      <c r="P70" s="54"/>
      <c r="Q70" s="55"/>
      <c r="R70" s="55"/>
      <c r="S70" s="55"/>
      <c r="T70" s="55"/>
      <c r="U70" s="52"/>
      <c r="V70" s="56">
        <v>23922</v>
      </c>
      <c r="W70" s="56">
        <v>2124</v>
      </c>
      <c r="X70" s="56">
        <v>23592</v>
      </c>
      <c r="Y70" s="56">
        <f>VLOOKUP(D70,Liikennemalli24!$D$2:$F$1804,2,FALSE)</f>
        <v>7075</v>
      </c>
      <c r="Z70" s="57">
        <f>VLOOKUP(D70,Liikennemalli24!$D$2:$F$1804,3,FALSE)</f>
        <v>0.63900000000000001</v>
      </c>
      <c r="AA70" s="178">
        <f>IF(G70=1,VLOOKUP(C70,Liikennemalli!$D$6:$H$1921,2,FALSE),0)</f>
        <v>0</v>
      </c>
      <c r="AB70" s="197">
        <f>IF(G70=1,VLOOKUP(C70,Liikennemalli!$D$6:$H$1921,3,FALSE),0)</f>
        <v>0</v>
      </c>
      <c r="AC70" s="134">
        <f>IF(E70=1,VLOOKUP(Työfile_2024!D70,'2015'!$F$12:$X$1887,18,FALSE),"-")</f>
        <v>25178</v>
      </c>
      <c r="AD70" s="127">
        <f>IF(E70=1,VLOOKUP(Työfile_2024!D70,'2015'!$F$12:$X$1887,19,FALSE),"-")</f>
        <v>0.96</v>
      </c>
      <c r="AI70" s="127">
        <f>IF(E70=1,VLOOKUP(Työfile_2024!D70,'2015'!$F$12:$AB$1887,20,FALSE),"-")</f>
        <v>0</v>
      </c>
      <c r="AJ70" s="127">
        <f>IF(E70=1,VLOOKUP(Työfile_2024!D70,'2015'!$F$12:$AB$1887,21,FALSE),"-")</f>
        <v>0</v>
      </c>
      <c r="AK70" s="127">
        <f>IF(E70=1,VLOOKUP(Työfile_2024!D70,'2015'!$F$12:$AB$1887,22,FALSE),"-")</f>
        <v>0</v>
      </c>
      <c r="AL70" s="127">
        <f>IF(E70=1,VLOOKUP(Työfile_2024!D70,'2015'!$F$12:$AB$1887,23,FALSE),"-")</f>
        <v>0</v>
      </c>
      <c r="AM70" s="56">
        <f>VLOOKUP(Työfile_2024!D70,Tmatkat_20km_tarkasteltava_verk!$C$2:$D$1804,2,FALSE)</f>
        <v>12513</v>
      </c>
      <c r="AN70" s="148">
        <f t="shared" si="7"/>
        <v>0.5230749937296213</v>
      </c>
      <c r="AO70" s="178">
        <f>IF(E70=1,VLOOKUP(Työfile_2024!D70,'2015'!$F$12:$AC$1887,24,FALSE),"-")</f>
        <v>10206</v>
      </c>
      <c r="AP70" s="52" t="str">
        <f>VLOOKUP(D70,Tarkasteltava_verkko_2024_harva!$E$2:$I$1804,5,FALSE)</f>
        <v>tiivis</v>
      </c>
      <c r="AQ70" s="52" t="str">
        <f>VLOOKUP(D70,Tarkasteltava_verkko_2024_harva!$E$2:$I$1804,4,FALSE)</f>
        <v>harva</v>
      </c>
      <c r="AR70" s="148">
        <v>0</v>
      </c>
      <c r="AS70" s="170" t="str">
        <f>IFERROR(VLOOKUP(C70,'2015'!$C$12:$AG$1887,30,FALSE),"-")</f>
        <v/>
      </c>
      <c r="AT70" s="148">
        <v>0</v>
      </c>
      <c r="AU70" s="170">
        <f>IFERROR(VLOOKUP(C70,'2015'!$C$12:$AG$1887,31,FALSE),"-")</f>
        <v>0</v>
      </c>
      <c r="AV70" s="106"/>
      <c r="AW70" s="63" t="str">
        <f>IFERROR(VLOOKUP(C70,Merkittävyysluokitus!$A$2:$J$1705,10,FALSE),"-")</f>
        <v>-</v>
      </c>
      <c r="AX70" s="175" t="str">
        <f>IFERROR(VLOOKUP(C70,Merkittävyysluokitus!$A$2:$J$1705,6,FALSE),"-")</f>
        <v>-</v>
      </c>
      <c r="AY70" s="175" t="str">
        <f>IFERROR(VLOOKUP(C70,Merkittävyysluokitus!$A$2:$J$1705,7,FALSE),"-")</f>
        <v>-</v>
      </c>
      <c r="AZ70" s="175" t="str">
        <f>IFERROR(VLOOKUP(C70,Merkittävyysluokitus!$A$2:$J$1705,8,FALSE),"-")</f>
        <v>-</v>
      </c>
      <c r="BA70" s="175" t="str">
        <f>IFERROR(VLOOKUP(C70,Merkittävyysluokitus!$A$2:$J$1705,9,FALSE),"-")</f>
        <v>-</v>
      </c>
      <c r="BB70" s="203"/>
      <c r="BC70" s="203" t="str">
        <f t="shared" si="8"/>
        <v/>
      </c>
      <c r="BD70" s="39" t="str">
        <f t="shared" si="0"/>
        <v>punainen</v>
      </c>
      <c r="BE70" s="68" t="str">
        <f t="shared" si="1"/>
        <v>punainen</v>
      </c>
      <c r="BF70" s="68" t="str">
        <f t="shared" si="2"/>
        <v>punainen</v>
      </c>
      <c r="BG70" s="68" t="str">
        <f t="shared" si="3"/>
        <v>punainen</v>
      </c>
      <c r="BH70" s="208" t="str">
        <f t="shared" si="4"/>
        <v>punainen</v>
      </c>
      <c r="BI70" s="117"/>
      <c r="BJ70" s="39" t="str">
        <f>IF(F70="ei löydy","uusi tie",IF(E70=0,"tieosoite muuttunut",IF(E70=1,VLOOKUP(D70,'2015'!$F$12:$AL$1887,31,FALSE),"-")))</f>
        <v>punainen</v>
      </c>
      <c r="BK70" s="67" t="str">
        <f>IF(E70=1,VLOOKUP(D70,'2015'!$F$12:$AL$1887,32,FALSE),"-")</f>
        <v>punainen</v>
      </c>
      <c r="BL70" s="39" t="str">
        <f>IF(F70="ei löydy","uusi tie",IF(E70=0,"tieosoite muuttunut",IF(E70=1,VLOOKUP(D70,'2015'!$F$12:$AL$1887,33,FALSE),"-")))</f>
        <v>punainen</v>
      </c>
      <c r="BM70" s="39"/>
      <c r="BN70" s="217" t="str">
        <f>VLOOKUP(D70,'2015'!$F$12:$AL$1887,33,FALSE)</f>
        <v>punainen</v>
      </c>
      <c r="BO70" s="117"/>
      <c r="BP70" s="115"/>
      <c r="BQ70" s="30"/>
      <c r="BS70" s="5"/>
      <c r="BU70" s="35"/>
      <c r="BV70" s="30"/>
      <c r="BW70" s="20"/>
      <c r="BX70" t="str">
        <f>IF(E70=1,VLOOKUP(D70,'2015'!$F$12:$AX$1887,43,FALSE),"-")</f>
        <v>punainen</v>
      </c>
      <c r="BY70" t="str">
        <f>IF(E70=1,VLOOKUP(D70,'2015'!$F$12:$AX$1887,44,FALSE),"-")</f>
        <v>punainen</v>
      </c>
      <c r="BZ70" t="str">
        <f>IF(E70=1,VLOOKUP(D70,'2015'!$F$12:$AX$1887,45,FALSE),"-")</f>
        <v>punainen</v>
      </c>
      <c r="CA70" s="31"/>
      <c r="CB70" s="31"/>
      <c r="CC70" s="31"/>
      <c r="CD70" s="31"/>
      <c r="CE70" s="31"/>
      <c r="CO70" s="29"/>
      <c r="CP70" s="29"/>
    </row>
    <row r="71" spans="1:94" ht="15.75" thickBot="1" x14ac:dyDescent="0.3">
      <c r="A71" s="50"/>
      <c r="B71" s="50"/>
      <c r="C71" s="50" t="str">
        <f t="shared" si="5"/>
        <v>4_111_4719</v>
      </c>
      <c r="D71" s="51" t="str">
        <f t="shared" si="6"/>
        <v>4_111</v>
      </c>
      <c r="E71" s="224">
        <f>IFERROR(VLOOKUP(C71,'2015'!$C$12:$D$1887,2,FALSE),0)</f>
        <v>1</v>
      </c>
      <c r="F71" s="51">
        <f>IFERROR(K71-IFERROR(VLOOKUP(D71,'2015'!$F$12:$I$1887,4,FALSE),"ei löydy"),"ei löydy")</f>
        <v>0</v>
      </c>
      <c r="G71" s="224">
        <f>IFERROR(VLOOKUP(Työfile_2024!C71,Liikennemalli!$D$6:$G$1921,4,FALSE),0)</f>
        <v>1</v>
      </c>
      <c r="H71" s="225">
        <f>K71-IFERROR(VLOOKUP(Työfile_2024!D71,Liikennemalli!$C$6:$H$1921,6,FALSE),"ei löydy")</f>
        <v>0</v>
      </c>
      <c r="I71" s="80">
        <v>4</v>
      </c>
      <c r="J71" s="52">
        <v>111</v>
      </c>
      <c r="K71" s="52">
        <v>4719</v>
      </c>
      <c r="L71" s="53"/>
      <c r="M71" s="54"/>
      <c r="N71" s="54"/>
      <c r="O71" s="54"/>
      <c r="P71" s="54"/>
      <c r="Q71" s="55"/>
      <c r="R71" s="55"/>
      <c r="S71" s="55"/>
      <c r="T71" s="55"/>
      <c r="U71" s="52"/>
      <c r="V71" s="56">
        <v>23922</v>
      </c>
      <c r="W71" s="56">
        <v>2124</v>
      </c>
      <c r="X71" s="56">
        <v>23592</v>
      </c>
      <c r="Y71" s="56">
        <f>VLOOKUP(D71,Liikennemalli24!$D$2:$F$1804,2,FALSE)</f>
        <v>7379</v>
      </c>
      <c r="Z71" s="57">
        <f>VLOOKUP(D71,Liikennemalli24!$D$2:$F$1804,3,FALSE)</f>
        <v>0.67500000000000004</v>
      </c>
      <c r="AA71" s="178">
        <f>IF(G71=1,VLOOKUP(C71,Liikennemalli!$D$6:$H$1921,2,FALSE),0)</f>
        <v>6703.7028307927203</v>
      </c>
      <c r="AB71" s="197">
        <f>IF(G71=1,VLOOKUP(C71,Liikennemalli!$D$6:$H$1921,3,FALSE),0)</f>
        <v>0.98097009327177398</v>
      </c>
      <c r="AC71" s="134">
        <f>IF(E71=1,VLOOKUP(Työfile_2024!D71,'2015'!$F$12:$X$1887,18,FALSE),"-")</f>
        <v>23849</v>
      </c>
      <c r="AD71" s="127">
        <f>IF(E71=1,VLOOKUP(Työfile_2024!D71,'2015'!$F$12:$X$1887,19,FALSE),"-")</f>
        <v>0.97</v>
      </c>
      <c r="AI71" s="127">
        <f>IF(E71=1,VLOOKUP(Työfile_2024!D71,'2015'!$F$12:$AB$1887,20,FALSE),"-")</f>
        <v>0</v>
      </c>
      <c r="AJ71" s="127">
        <f>IF(E71=1,VLOOKUP(Työfile_2024!D71,'2015'!$F$12:$AB$1887,21,FALSE),"-")</f>
        <v>0</v>
      </c>
      <c r="AK71" s="127">
        <f>IF(E71=1,VLOOKUP(Työfile_2024!D71,'2015'!$F$12:$AB$1887,22,FALSE),"-")</f>
        <v>0</v>
      </c>
      <c r="AL71" s="127">
        <f>IF(E71=1,VLOOKUP(Työfile_2024!D71,'2015'!$F$12:$AB$1887,23,FALSE),"-")</f>
        <v>0</v>
      </c>
      <c r="AM71" s="56">
        <f>VLOOKUP(Työfile_2024!D71,Tmatkat_20km_tarkasteltava_verk!$C$2:$D$1804,2,FALSE)</f>
        <v>12520</v>
      </c>
      <c r="AN71" s="148">
        <f t="shared" si="7"/>
        <v>0.52336761140372878</v>
      </c>
      <c r="AO71" s="178">
        <f>IF(E71=1,VLOOKUP(Työfile_2024!D71,'2015'!$F$12:$AC$1887,24,FALSE),"-")</f>
        <v>10213</v>
      </c>
      <c r="AP71" s="52" t="str">
        <f>VLOOKUP(D71,Tarkasteltava_verkko_2024_harva!$E$2:$I$1804,5,FALSE)</f>
        <v>tiivis</v>
      </c>
      <c r="AQ71" s="52" t="str">
        <f>VLOOKUP(D71,Tarkasteltava_verkko_2024_harva!$E$2:$I$1804,4,FALSE)</f>
        <v>harva</v>
      </c>
      <c r="AR71" s="148">
        <v>0</v>
      </c>
      <c r="AS71" s="170" t="str">
        <f>IFERROR(VLOOKUP(C71,'2015'!$C$12:$AG$1887,30,FALSE),"-")</f>
        <v/>
      </c>
      <c r="AT71" s="148">
        <v>0.45751218478491207</v>
      </c>
      <c r="AU71" s="170">
        <f>IFERROR(VLOOKUP(C71,'2015'!$C$12:$AG$1887,31,FALSE),"-")</f>
        <v>0</v>
      </c>
      <c r="AV71" s="106"/>
      <c r="AW71" s="63" t="str">
        <f>IFERROR(VLOOKUP(C71,Merkittävyysluokitus!$A$2:$J$1705,10,FALSE),"-")</f>
        <v>-</v>
      </c>
      <c r="AX71" s="175" t="str">
        <f>IFERROR(VLOOKUP(C71,Merkittävyysluokitus!$A$2:$J$1705,6,FALSE),"-")</f>
        <v>-</v>
      </c>
      <c r="AY71" s="175" t="str">
        <f>IFERROR(VLOOKUP(C71,Merkittävyysluokitus!$A$2:$J$1705,7,FALSE),"-")</f>
        <v>-</v>
      </c>
      <c r="AZ71" s="175" t="str">
        <f>IFERROR(VLOOKUP(C71,Merkittävyysluokitus!$A$2:$J$1705,8,FALSE),"-")</f>
        <v>-</v>
      </c>
      <c r="BA71" s="175" t="str">
        <f>IFERROR(VLOOKUP(C71,Merkittävyysluokitus!$A$2:$J$1705,9,FALSE),"-")</f>
        <v>-</v>
      </c>
      <c r="BB71" s="203"/>
      <c r="BC71" s="203" t="str">
        <f t="shared" si="8"/>
        <v/>
      </c>
      <c r="BD71" s="39" t="str">
        <f t="shared" si="0"/>
        <v>punainen</v>
      </c>
      <c r="BE71" s="68" t="str">
        <f t="shared" si="1"/>
        <v>punainen</v>
      </c>
      <c r="BF71" s="68" t="str">
        <f t="shared" si="2"/>
        <v>punainen</v>
      </c>
      <c r="BG71" s="68" t="str">
        <f t="shared" si="3"/>
        <v>punainen</v>
      </c>
      <c r="BH71" s="208" t="str">
        <f t="shared" si="4"/>
        <v>punainen</v>
      </c>
      <c r="BI71" s="117"/>
      <c r="BJ71" s="39" t="str">
        <f>IF(F71="ei löydy","uusi tie",IF(E71=0,"tieosoite muuttunut",IF(E71=1,VLOOKUP(D71,'2015'!$F$12:$AL$1887,31,FALSE),"-")))</f>
        <v>punainen</v>
      </c>
      <c r="BK71" s="67" t="str">
        <f>IF(E71=1,VLOOKUP(D71,'2015'!$F$12:$AL$1887,32,FALSE),"-")</f>
        <v>punainen</v>
      </c>
      <c r="BL71" s="39" t="str">
        <f>IF(F71="ei löydy","uusi tie",IF(E71=0,"tieosoite muuttunut",IF(E71=1,VLOOKUP(D71,'2015'!$F$12:$AL$1887,33,FALSE),"-")))</f>
        <v>punainen</v>
      </c>
      <c r="BM71" s="39"/>
      <c r="BN71" s="217" t="str">
        <f>VLOOKUP(D71,'2015'!$F$12:$AL$1887,33,FALSE)</f>
        <v>punainen</v>
      </c>
      <c r="BO71" s="117"/>
      <c r="BP71" s="115"/>
      <c r="BQ71" s="30"/>
      <c r="BS71" s="5"/>
      <c r="BU71" s="35"/>
      <c r="BV71" s="30"/>
      <c r="BW71" s="20"/>
      <c r="BX71" t="str">
        <f>IF(E71=1,VLOOKUP(D71,'2015'!$F$12:$AX$1887,43,FALSE),"-")</f>
        <v>punainen</v>
      </c>
      <c r="BY71" t="str">
        <f>IF(E71=1,VLOOKUP(D71,'2015'!$F$12:$AX$1887,44,FALSE),"-")</f>
        <v>punainen</v>
      </c>
      <c r="BZ71" t="str">
        <f>IF(E71=1,VLOOKUP(D71,'2015'!$F$12:$AX$1887,45,FALSE),"-")</f>
        <v>punainen</v>
      </c>
      <c r="CA71" s="31"/>
      <c r="CB71" s="31"/>
      <c r="CC71" s="31"/>
      <c r="CD71" s="31"/>
      <c r="CE71" s="31"/>
      <c r="CO71" s="29"/>
      <c r="CP71" s="29"/>
    </row>
    <row r="72" spans="1:94" ht="15.75" thickBot="1" x14ac:dyDescent="0.3">
      <c r="A72" s="50"/>
      <c r="B72" s="50"/>
      <c r="C72" s="50" t="str">
        <f t="shared" si="5"/>
        <v>4_112_6187</v>
      </c>
      <c r="D72" s="51" t="str">
        <f t="shared" si="6"/>
        <v>4_112</v>
      </c>
      <c r="E72" s="224">
        <f>IFERROR(VLOOKUP(C72,'2015'!$C$12:$D$1887,2,FALSE),0)</f>
        <v>0</v>
      </c>
      <c r="F72" s="51">
        <f>IFERROR(K72-IFERROR(VLOOKUP(D72,'2015'!$F$12:$I$1887,4,FALSE),"ei löydy"),"ei löydy")</f>
        <v>3855</v>
      </c>
      <c r="G72" s="224">
        <f>IFERROR(VLOOKUP(Työfile_2024!C72,Liikennemalli!$D$6:$G$1921,4,FALSE),0)</f>
        <v>1</v>
      </c>
      <c r="H72" s="225">
        <f>K72-IFERROR(VLOOKUP(Työfile_2024!D72,Liikennemalli!$C$6:$H$1921,6,FALSE),"ei löydy")</f>
        <v>0</v>
      </c>
      <c r="I72" s="80">
        <v>4</v>
      </c>
      <c r="J72" s="52">
        <v>112</v>
      </c>
      <c r="K72" s="52">
        <v>6187</v>
      </c>
      <c r="L72" s="53"/>
      <c r="M72" s="54"/>
      <c r="N72" s="54"/>
      <c r="O72" s="54"/>
      <c r="P72" s="54"/>
      <c r="Q72" s="55"/>
      <c r="R72" s="55"/>
      <c r="S72" s="55"/>
      <c r="T72" s="55"/>
      <c r="U72" s="52"/>
      <c r="V72" s="56">
        <v>22974</v>
      </c>
      <c r="W72" s="56">
        <v>2161</v>
      </c>
      <c r="X72" s="56">
        <v>21640</v>
      </c>
      <c r="Y72" s="56">
        <f>VLOOKUP(D72,Liikennemalli24!$D$2:$F$1804,2,FALSE)</f>
        <v>14104</v>
      </c>
      <c r="Z72" s="57">
        <f>VLOOKUP(D72,Liikennemalli24!$D$2:$F$1804,3,FALSE)</f>
        <v>0.79900000000000004</v>
      </c>
      <c r="AA72" s="178">
        <f>IF(G72=1,VLOOKUP(C72,Liikennemalli!$D$6:$H$1921,2,FALSE),0)</f>
        <v>1050.199329225886</v>
      </c>
      <c r="AB72" s="197">
        <f>IF(G72=1,VLOOKUP(C72,Liikennemalli!$D$6:$H$1921,3,FALSE),0)</f>
        <v>0.85729983956423295</v>
      </c>
      <c r="AC72" s="134" t="str">
        <f>IF(E72=1,VLOOKUP(Työfile_2024!D72,'2015'!$F$12:$X$1887,18,FALSE),"-")</f>
        <v>-</v>
      </c>
      <c r="AD72" s="127" t="str">
        <f>IF(E72=1,VLOOKUP(Työfile_2024!D72,'2015'!$F$12:$X$1887,19,FALSE),"-")</f>
        <v>-</v>
      </c>
      <c r="AI72" s="127" t="str">
        <f>IF(E72=1,VLOOKUP(Työfile_2024!D72,'2015'!$F$12:$AB$1887,20,FALSE),"-")</f>
        <v>-</v>
      </c>
      <c r="AJ72" s="127" t="str">
        <f>IF(E72=1,VLOOKUP(Työfile_2024!D72,'2015'!$F$12:$AB$1887,21,FALSE),"-")</f>
        <v>-</v>
      </c>
      <c r="AK72" s="127" t="str">
        <f>IF(E72=1,VLOOKUP(Työfile_2024!D72,'2015'!$F$12:$AB$1887,22,FALSE),"-")</f>
        <v>-</v>
      </c>
      <c r="AL72" s="127" t="str">
        <f>IF(E72=1,VLOOKUP(Työfile_2024!D72,'2015'!$F$12:$AB$1887,23,FALSE),"-")</f>
        <v>-</v>
      </c>
      <c r="AM72" s="56">
        <f>VLOOKUP(Työfile_2024!D72,Tmatkat_20km_tarkasteltava_verk!$C$2:$D$1804,2,FALSE)</f>
        <v>9550</v>
      </c>
      <c r="AN72" s="148">
        <f t="shared" si="7"/>
        <v>0.41568729868547055</v>
      </c>
      <c r="AO72" s="178" t="str">
        <f>IF(E72=1,VLOOKUP(Työfile_2024!D72,'2015'!$F$12:$AC$1887,24,FALSE),"-")</f>
        <v>-</v>
      </c>
      <c r="AP72" s="52" t="str">
        <f>VLOOKUP(D72,Tarkasteltava_verkko_2024_harva!$E$2:$I$1804,5,FALSE)</f>
        <v>tiivis</v>
      </c>
      <c r="AQ72" s="52" t="str">
        <f>VLOOKUP(D72,Tarkasteltava_verkko_2024_harva!$E$2:$I$1804,4,FALSE)</f>
        <v>harva</v>
      </c>
      <c r="AR72" s="148">
        <v>0.29529658962340394</v>
      </c>
      <c r="AS72" s="170" t="str">
        <f>IFERROR(VLOOKUP(C72,'2015'!$C$12:$AG$1887,30,FALSE),"-")</f>
        <v>-</v>
      </c>
      <c r="AT72" s="148">
        <v>0.3190560853402295</v>
      </c>
      <c r="AU72" s="170" t="str">
        <f>IFERROR(VLOOKUP(C72,'2015'!$C$12:$AG$1887,31,FALSE),"-")</f>
        <v>-</v>
      </c>
      <c r="AV72" s="106"/>
      <c r="AW72" s="63" t="str">
        <f>IFERROR(VLOOKUP(C72,Merkittävyysluokitus!$A$2:$J$1705,10,FALSE),"-")</f>
        <v>-</v>
      </c>
      <c r="AX72" s="175" t="str">
        <f>IFERROR(VLOOKUP(C72,Merkittävyysluokitus!$A$2:$J$1705,6,FALSE),"-")</f>
        <v>-</v>
      </c>
      <c r="AY72" s="175" t="str">
        <f>IFERROR(VLOOKUP(C72,Merkittävyysluokitus!$A$2:$J$1705,7,FALSE),"-")</f>
        <v>-</v>
      </c>
      <c r="AZ72" s="175" t="str">
        <f>IFERROR(VLOOKUP(C72,Merkittävyysluokitus!$A$2:$J$1705,8,FALSE),"-")</f>
        <v>-</v>
      </c>
      <c r="BA72" s="175" t="str">
        <f>IFERROR(VLOOKUP(C72,Merkittävyysluokitus!$A$2:$J$1705,9,FALSE),"-")</f>
        <v>-</v>
      </c>
      <c r="BB72" s="203"/>
      <c r="BC72" s="203" t="str">
        <f t="shared" si="8"/>
        <v>tieosoite muuttunut</v>
      </c>
      <c r="BD72" s="39" t="str">
        <f t="shared" si="0"/>
        <v>punainen</v>
      </c>
      <c r="BE72" s="68" t="str">
        <f t="shared" si="1"/>
        <v>punainen</v>
      </c>
      <c r="BF72" s="68" t="str">
        <f t="shared" si="2"/>
        <v>punainen</v>
      </c>
      <c r="BG72" s="68" t="str">
        <f t="shared" si="3"/>
        <v>punainen</v>
      </c>
      <c r="BH72" s="208" t="str">
        <f t="shared" si="4"/>
        <v>punainen</v>
      </c>
      <c r="BI72" s="117"/>
      <c r="BJ72" s="39" t="str">
        <f>IF(F72="ei löydy","uusi tie",IF(E72=0,"tieosoite muuttunut",IF(E72=1,VLOOKUP(D72,'2015'!$F$12:$AL$1887,31,FALSE),"-")))</f>
        <v>tieosoite muuttunut</v>
      </c>
      <c r="BK72" s="67" t="str">
        <f>IF(E72=1,VLOOKUP(D72,'2015'!$F$12:$AL$1887,32,FALSE),"-")</f>
        <v>-</v>
      </c>
      <c r="BL72" s="39" t="str">
        <f>IF(F72="ei löydy","uusi tie",IF(E72=0,"tieosoite muuttunut",IF(E72=1,VLOOKUP(D72,'2015'!$F$12:$AL$1887,33,FALSE),"-")))</f>
        <v>tieosoite muuttunut</v>
      </c>
      <c r="BM72" s="39"/>
      <c r="BN72" s="217" t="str">
        <f>VLOOKUP(D72,'2015'!$F$12:$AL$1887,33,FALSE)</f>
        <v>punainen</v>
      </c>
      <c r="BO72" s="117"/>
      <c r="BP72" s="115"/>
      <c r="BQ72" s="30"/>
      <c r="BS72" s="5"/>
      <c r="BU72" s="35"/>
      <c r="BV72" s="30"/>
      <c r="BW72" s="20"/>
      <c r="BX72" t="str">
        <f>IF(E72=1,VLOOKUP(D72,'2015'!$F$12:$AX$1887,43,FALSE),"-")</f>
        <v>-</v>
      </c>
      <c r="BY72" t="str">
        <f>IF(E72=1,VLOOKUP(D72,'2015'!$F$12:$AX$1887,44,FALSE),"-")</f>
        <v>-</v>
      </c>
      <c r="BZ72" t="str">
        <f>IF(E72=1,VLOOKUP(D72,'2015'!$F$12:$AX$1887,45,FALSE),"-")</f>
        <v>-</v>
      </c>
      <c r="CA72" s="31"/>
      <c r="CB72" s="31"/>
      <c r="CC72" s="31"/>
      <c r="CD72" s="31"/>
      <c r="CE72" s="31"/>
      <c r="CO72" s="29"/>
      <c r="CP72" s="29"/>
    </row>
    <row r="73" spans="1:94" ht="15.75" thickBot="1" x14ac:dyDescent="0.3">
      <c r="A73" s="50"/>
      <c r="B73" s="50"/>
      <c r="C73" s="50" t="str">
        <f t="shared" si="5"/>
        <v>4_114_4677</v>
      </c>
      <c r="D73" s="51" t="str">
        <f t="shared" si="6"/>
        <v>4_114</v>
      </c>
      <c r="E73" s="224">
        <f>IFERROR(VLOOKUP(C73,'2015'!$C$12:$D$1887,2,FALSE),0)</f>
        <v>1</v>
      </c>
      <c r="F73" s="51">
        <f>IFERROR(K73-IFERROR(VLOOKUP(D73,'2015'!$F$12:$I$1887,4,FALSE),"ei löydy"),"ei löydy")</f>
        <v>0</v>
      </c>
      <c r="G73" s="224">
        <f>IFERROR(VLOOKUP(Työfile_2024!C73,Liikennemalli!$D$6:$G$1921,4,FALSE),0)</f>
        <v>1</v>
      </c>
      <c r="H73" s="225">
        <f>K73-IFERROR(VLOOKUP(Työfile_2024!D73,Liikennemalli!$C$6:$H$1921,6,FALSE),"ei löydy")</f>
        <v>0</v>
      </c>
      <c r="I73" s="80">
        <v>4</v>
      </c>
      <c r="J73" s="52">
        <v>114</v>
      </c>
      <c r="K73" s="52">
        <v>4677</v>
      </c>
      <c r="L73" s="53"/>
      <c r="M73" s="54"/>
      <c r="N73" s="54"/>
      <c r="O73" s="54"/>
      <c r="P73" s="54"/>
      <c r="Q73" s="55"/>
      <c r="R73" s="55"/>
      <c r="S73" s="55"/>
      <c r="T73" s="55"/>
      <c r="U73" s="52"/>
      <c r="V73" s="56">
        <v>22974</v>
      </c>
      <c r="W73" s="56">
        <v>2161</v>
      </c>
      <c r="X73" s="56">
        <v>21640</v>
      </c>
      <c r="Y73" s="56">
        <f>VLOOKUP(D73,Liikennemalli24!$D$2:$F$1804,2,FALSE)</f>
        <v>13797</v>
      </c>
      <c r="Z73" s="57">
        <f>VLOOKUP(D73,Liikennemalli24!$D$2:$F$1804,3,FALSE)</f>
        <v>0.97799999999999998</v>
      </c>
      <c r="AA73" s="178">
        <f>IF(G73=1,VLOOKUP(C73,Liikennemalli!$D$6:$H$1921,2,FALSE),0)</f>
        <v>159.76527641646939</v>
      </c>
      <c r="AB73" s="197">
        <f>IF(G73=1,VLOOKUP(C73,Liikennemalli!$D$6:$H$1921,3,FALSE),0)</f>
        <v>0.98756771915866204</v>
      </c>
      <c r="AC73" s="134">
        <f>IF(E73=1,VLOOKUP(Työfile_2024!D73,'2015'!$F$12:$X$1887,18,FALSE),"-")</f>
        <v>24544</v>
      </c>
      <c r="AD73" s="127">
        <f>IF(E73=1,VLOOKUP(Työfile_2024!D73,'2015'!$F$12:$X$1887,19,FALSE),"-")</f>
        <v>0.99</v>
      </c>
      <c r="AI73" s="127">
        <f>IF(E73=1,VLOOKUP(Työfile_2024!D73,'2015'!$F$12:$AB$1887,20,FALSE),"-")</f>
        <v>0</v>
      </c>
      <c r="AJ73" s="127">
        <f>IF(E73=1,VLOOKUP(Työfile_2024!D73,'2015'!$F$12:$AB$1887,21,FALSE),"-")</f>
        <v>0</v>
      </c>
      <c r="AK73" s="127">
        <f>IF(E73=1,VLOOKUP(Työfile_2024!D73,'2015'!$F$12:$AB$1887,22,FALSE),"-")</f>
        <v>0</v>
      </c>
      <c r="AL73" s="127">
        <f>IF(E73=1,VLOOKUP(Työfile_2024!D73,'2015'!$F$12:$AB$1887,23,FALSE),"-")</f>
        <v>0</v>
      </c>
      <c r="AM73" s="56">
        <f>VLOOKUP(Työfile_2024!D73,Tmatkat_20km_tarkasteltava_verk!$C$2:$D$1804,2,FALSE)</f>
        <v>9539</v>
      </c>
      <c r="AN73" s="148">
        <f t="shared" si="7"/>
        <v>0.41520849656133019</v>
      </c>
      <c r="AO73" s="178">
        <f>IF(E73=1,VLOOKUP(Työfile_2024!D73,'2015'!$F$12:$AC$1887,24,FALSE),"-")</f>
        <v>10620</v>
      </c>
      <c r="AP73" s="52" t="str">
        <f>VLOOKUP(D73,Tarkasteltava_verkko_2024_harva!$E$2:$I$1804,5,FALSE)</f>
        <v>tiivis</v>
      </c>
      <c r="AQ73" s="52" t="str">
        <f>VLOOKUP(D73,Tarkasteltava_verkko_2024_harva!$E$2:$I$1804,4,FALSE)</f>
        <v>harva</v>
      </c>
      <c r="AR73" s="148">
        <v>0</v>
      </c>
      <c r="AS73" s="170" t="str">
        <f>IFERROR(VLOOKUP(C73,'2015'!$C$12:$AG$1887,30,FALSE),"-")</f>
        <v/>
      </c>
      <c r="AT73" s="148">
        <v>0</v>
      </c>
      <c r="AU73" s="170">
        <f>IFERROR(VLOOKUP(C73,'2015'!$C$12:$AG$1887,31,FALSE),"-")</f>
        <v>0</v>
      </c>
      <c r="AV73" s="106"/>
      <c r="AW73" s="63" t="str">
        <f>IFERROR(VLOOKUP(C73,Merkittävyysluokitus!$A$2:$J$1705,10,FALSE),"-")</f>
        <v>-</v>
      </c>
      <c r="AX73" s="175" t="str">
        <f>IFERROR(VLOOKUP(C73,Merkittävyysluokitus!$A$2:$J$1705,6,FALSE),"-")</f>
        <v>-</v>
      </c>
      <c r="AY73" s="175" t="str">
        <f>IFERROR(VLOOKUP(C73,Merkittävyysluokitus!$A$2:$J$1705,7,FALSE),"-")</f>
        <v>-</v>
      </c>
      <c r="AZ73" s="175" t="str">
        <f>IFERROR(VLOOKUP(C73,Merkittävyysluokitus!$A$2:$J$1705,8,FALSE),"-")</f>
        <v>-</v>
      </c>
      <c r="BA73" s="175" t="str">
        <f>IFERROR(VLOOKUP(C73,Merkittävyysluokitus!$A$2:$J$1705,9,FALSE),"-")</f>
        <v>-</v>
      </c>
      <c r="BB73" s="203"/>
      <c r="BC73" s="203" t="str">
        <f t="shared" si="8"/>
        <v/>
      </c>
      <c r="BD73" s="39" t="str">
        <f t="shared" si="0"/>
        <v>punainen</v>
      </c>
      <c r="BE73" s="68" t="str">
        <f t="shared" si="1"/>
        <v>punainen</v>
      </c>
      <c r="BF73" s="68" t="str">
        <f t="shared" si="2"/>
        <v>punainen</v>
      </c>
      <c r="BG73" s="68" t="str">
        <f t="shared" si="3"/>
        <v>punainen</v>
      </c>
      <c r="BH73" s="208" t="str">
        <f t="shared" si="4"/>
        <v>punainen</v>
      </c>
      <c r="BI73" s="117"/>
      <c r="BJ73" s="39" t="str">
        <f>IF(F73="ei löydy","uusi tie",IF(E73=0,"tieosoite muuttunut",IF(E73=1,VLOOKUP(D73,'2015'!$F$12:$AL$1887,31,FALSE),"-")))</f>
        <v>punainen</v>
      </c>
      <c r="BK73" s="67" t="str">
        <f>IF(E73=1,VLOOKUP(D73,'2015'!$F$12:$AL$1887,32,FALSE),"-")</f>
        <v>punainen</v>
      </c>
      <c r="BL73" s="39" t="str">
        <f>IF(F73="ei löydy","uusi tie",IF(E73=0,"tieosoite muuttunut",IF(E73=1,VLOOKUP(D73,'2015'!$F$12:$AL$1887,33,FALSE),"-")))</f>
        <v>punainen</v>
      </c>
      <c r="BM73" s="39"/>
      <c r="BN73" s="217" t="str">
        <f>VLOOKUP(D73,'2015'!$F$12:$AL$1887,33,FALSE)</f>
        <v>punainen</v>
      </c>
      <c r="BO73" s="117"/>
      <c r="BP73" s="115"/>
      <c r="BQ73" s="30"/>
      <c r="BS73" s="5"/>
      <c r="BU73" s="35"/>
      <c r="BV73" s="30"/>
      <c r="BW73" s="20"/>
      <c r="BX73" t="str">
        <f>IF(E73=1,VLOOKUP(D73,'2015'!$F$12:$AX$1887,43,FALSE),"-")</f>
        <v>punainen</v>
      </c>
      <c r="BY73" t="str">
        <f>IF(E73=1,VLOOKUP(D73,'2015'!$F$12:$AX$1887,44,FALSE),"-")</f>
        <v>punainen</v>
      </c>
      <c r="BZ73" t="str">
        <f>IF(E73=1,VLOOKUP(D73,'2015'!$F$12:$AX$1887,45,FALSE),"-")</f>
        <v>punainen</v>
      </c>
      <c r="CA73" s="31"/>
      <c r="CB73" s="31"/>
      <c r="CC73" s="31"/>
      <c r="CD73" s="31"/>
      <c r="CE73" s="31"/>
      <c r="CO73" s="29"/>
      <c r="CP73" s="29"/>
    </row>
    <row r="74" spans="1:94" ht="15.75" thickBot="1" x14ac:dyDescent="0.3">
      <c r="A74" s="50"/>
      <c r="B74" s="50"/>
      <c r="C74" s="50" t="str">
        <f t="shared" si="5"/>
        <v>4_115_8468</v>
      </c>
      <c r="D74" s="51" t="str">
        <f t="shared" si="6"/>
        <v>4_115</v>
      </c>
      <c r="E74" s="224">
        <f>IFERROR(VLOOKUP(C74,'2015'!$C$12:$D$1887,2,FALSE),0)</f>
        <v>1</v>
      </c>
      <c r="F74" s="51">
        <f>IFERROR(K74-IFERROR(VLOOKUP(D74,'2015'!$F$12:$I$1887,4,FALSE),"ei löydy"),"ei löydy")</f>
        <v>0</v>
      </c>
      <c r="G74" s="224">
        <f>IFERROR(VLOOKUP(Työfile_2024!C74,Liikennemalli!$D$6:$G$1921,4,FALSE),0)</f>
        <v>1</v>
      </c>
      <c r="H74" s="225">
        <f>K74-IFERROR(VLOOKUP(Työfile_2024!D74,Liikennemalli!$C$6:$H$1921,6,FALSE),"ei löydy")</f>
        <v>0</v>
      </c>
      <c r="I74" s="80">
        <v>4</v>
      </c>
      <c r="J74" s="52">
        <v>115</v>
      </c>
      <c r="K74" s="52">
        <v>8468</v>
      </c>
      <c r="L74" s="53"/>
      <c r="M74" s="54"/>
      <c r="N74" s="54"/>
      <c r="O74" s="54"/>
      <c r="P74" s="54"/>
      <c r="Q74" s="55"/>
      <c r="R74" s="55"/>
      <c r="S74" s="55"/>
      <c r="T74" s="55"/>
      <c r="U74" s="52"/>
      <c r="V74" s="56">
        <v>22974</v>
      </c>
      <c r="W74" s="56">
        <v>2161</v>
      </c>
      <c r="X74" s="56">
        <v>21640</v>
      </c>
      <c r="Y74" s="56">
        <f>VLOOKUP(D74,Liikennemalli24!$D$2:$F$1804,2,FALSE)</f>
        <v>11089</v>
      </c>
      <c r="Z74" s="57">
        <f>VLOOKUP(D74,Liikennemalli24!$D$2:$F$1804,3,FALSE)</f>
        <v>0.91800000000000004</v>
      </c>
      <c r="AA74" s="178">
        <f>IF(G74=1,VLOOKUP(C74,Liikennemalli!$D$6:$H$1921,2,FALSE),0)</f>
        <v>188.722875573133</v>
      </c>
      <c r="AB74" s="197">
        <f>IF(G74=1,VLOOKUP(C74,Liikennemalli!$D$6:$H$1921,3,FALSE),0)</f>
        <v>0.96505810588668295</v>
      </c>
      <c r="AC74" s="134">
        <f>IF(E74=1,VLOOKUP(Työfile_2024!D74,'2015'!$F$12:$X$1887,18,FALSE),"-")</f>
        <v>24544</v>
      </c>
      <c r="AD74" s="127">
        <f>IF(E74=1,VLOOKUP(Työfile_2024!D74,'2015'!$F$12:$X$1887,19,FALSE),"-")</f>
        <v>0.99</v>
      </c>
      <c r="AI74" s="127">
        <f>IF(E74=1,VLOOKUP(Työfile_2024!D74,'2015'!$F$12:$AB$1887,20,FALSE),"-")</f>
        <v>0</v>
      </c>
      <c r="AJ74" s="127">
        <f>IF(E74=1,VLOOKUP(Työfile_2024!D74,'2015'!$F$12:$AB$1887,21,FALSE),"-")</f>
        <v>0</v>
      </c>
      <c r="AK74" s="127">
        <f>IF(E74=1,VLOOKUP(Työfile_2024!D74,'2015'!$F$12:$AB$1887,22,FALSE),"-")</f>
        <v>0</v>
      </c>
      <c r="AL74" s="127">
        <f>IF(E74=1,VLOOKUP(Työfile_2024!D74,'2015'!$F$12:$AB$1887,23,FALSE),"-")</f>
        <v>0</v>
      </c>
      <c r="AM74" s="56">
        <f>VLOOKUP(Työfile_2024!D74,Tmatkat_20km_tarkasteltava_verk!$C$2:$D$1804,2,FALSE)</f>
        <v>9538</v>
      </c>
      <c r="AN74" s="148">
        <f t="shared" si="7"/>
        <v>0.41516496909549927</v>
      </c>
      <c r="AO74" s="178">
        <f>IF(E74=1,VLOOKUP(Työfile_2024!D74,'2015'!$F$12:$AC$1887,24,FALSE),"-")</f>
        <v>10620</v>
      </c>
      <c r="AP74" s="52" t="str">
        <f>VLOOKUP(D74,Tarkasteltava_verkko_2024_harva!$E$2:$I$1804,5,FALSE)</f>
        <v>tiivis</v>
      </c>
      <c r="AQ74" s="52" t="str">
        <f>VLOOKUP(D74,Tarkasteltava_verkko_2024_harva!$E$2:$I$1804,4,FALSE)</f>
        <v>harva</v>
      </c>
      <c r="AR74" s="148">
        <v>0</v>
      </c>
      <c r="AS74" s="170" t="str">
        <f>IFERROR(VLOOKUP(C74,'2015'!$C$12:$AG$1887,30,FALSE),"-")</f>
        <v/>
      </c>
      <c r="AT74" s="148">
        <v>0</v>
      </c>
      <c r="AU74" s="170">
        <f>IFERROR(VLOOKUP(C74,'2015'!$C$12:$AG$1887,31,FALSE),"-")</f>
        <v>0</v>
      </c>
      <c r="AV74" s="106"/>
      <c r="AW74" s="63" t="str">
        <f>IFERROR(VLOOKUP(C74,Merkittävyysluokitus!$A$2:$J$1705,10,FALSE),"-")</f>
        <v>-</v>
      </c>
      <c r="AX74" s="175" t="str">
        <f>IFERROR(VLOOKUP(C74,Merkittävyysluokitus!$A$2:$J$1705,6,FALSE),"-")</f>
        <v>-</v>
      </c>
      <c r="AY74" s="175" t="str">
        <f>IFERROR(VLOOKUP(C74,Merkittävyysluokitus!$A$2:$J$1705,7,FALSE),"-")</f>
        <v>-</v>
      </c>
      <c r="AZ74" s="175" t="str">
        <f>IFERROR(VLOOKUP(C74,Merkittävyysluokitus!$A$2:$J$1705,8,FALSE),"-")</f>
        <v>-</v>
      </c>
      <c r="BA74" s="175" t="str">
        <f>IFERROR(VLOOKUP(C74,Merkittävyysluokitus!$A$2:$J$1705,9,FALSE),"-")</f>
        <v>-</v>
      </c>
      <c r="BB74" s="203"/>
      <c r="BC74" s="203" t="str">
        <f t="shared" si="8"/>
        <v/>
      </c>
      <c r="BD74" s="39" t="str">
        <f t="shared" si="0"/>
        <v>punainen</v>
      </c>
      <c r="BE74" s="68" t="str">
        <f t="shared" si="1"/>
        <v>punainen</v>
      </c>
      <c r="BF74" s="68" t="str">
        <f t="shared" si="2"/>
        <v>punainen</v>
      </c>
      <c r="BG74" s="68" t="str">
        <f t="shared" si="3"/>
        <v>punainen</v>
      </c>
      <c r="BH74" s="208" t="str">
        <f t="shared" si="4"/>
        <v>punainen</v>
      </c>
      <c r="BI74" s="117"/>
      <c r="BJ74" s="39" t="str">
        <f>IF(F74="ei löydy","uusi tie",IF(E74=0,"tieosoite muuttunut",IF(E74=1,VLOOKUP(D74,'2015'!$F$12:$AL$1887,31,FALSE),"-")))</f>
        <v>punainen</v>
      </c>
      <c r="BK74" s="67" t="str">
        <f>IF(E74=1,VLOOKUP(D74,'2015'!$F$12:$AL$1887,32,FALSE),"-")</f>
        <v>punainen</v>
      </c>
      <c r="BL74" s="39" t="str">
        <f>IF(F74="ei löydy","uusi tie",IF(E74=0,"tieosoite muuttunut",IF(E74=1,VLOOKUP(D74,'2015'!$F$12:$AL$1887,33,FALSE),"-")))</f>
        <v>punainen</v>
      </c>
      <c r="BM74" s="39"/>
      <c r="BN74" s="217" t="str">
        <f>VLOOKUP(D74,'2015'!$F$12:$AL$1887,33,FALSE)</f>
        <v>punainen</v>
      </c>
      <c r="BO74" s="117"/>
      <c r="BP74" s="115"/>
      <c r="BQ74" s="30"/>
      <c r="BS74" s="5"/>
      <c r="BU74" s="35"/>
      <c r="BV74" s="30"/>
      <c r="BW74" s="20"/>
      <c r="BX74" t="str">
        <f>IF(E74=1,VLOOKUP(D74,'2015'!$F$12:$AX$1887,43,FALSE),"-")</f>
        <v>punainen</v>
      </c>
      <c r="BY74" t="str">
        <f>IF(E74=1,VLOOKUP(D74,'2015'!$F$12:$AX$1887,44,FALSE),"-")</f>
        <v>punainen</v>
      </c>
      <c r="BZ74" t="str">
        <f>IF(E74=1,VLOOKUP(D74,'2015'!$F$12:$AX$1887,45,FALSE),"-")</f>
        <v>punainen</v>
      </c>
      <c r="CA74" s="31"/>
      <c r="CB74" s="31"/>
      <c r="CC74" s="31"/>
      <c r="CD74" s="31"/>
      <c r="CE74" s="31"/>
      <c r="CO74" s="29"/>
      <c r="CP74" s="29"/>
    </row>
    <row r="75" spans="1:94" ht="15.75" thickBot="1" x14ac:dyDescent="0.3">
      <c r="A75" s="50"/>
      <c r="B75" s="50"/>
      <c r="C75" s="50" t="str">
        <f t="shared" si="5"/>
        <v>4_116_11038</v>
      </c>
      <c r="D75" s="51" t="str">
        <f t="shared" si="6"/>
        <v>4_116</v>
      </c>
      <c r="E75" s="224">
        <f>IFERROR(VLOOKUP(C75,'2015'!$C$12:$D$1887,2,FALSE),0)</f>
        <v>0</v>
      </c>
      <c r="F75" s="51">
        <f>IFERROR(K75-IFERROR(VLOOKUP(D75,'2015'!$F$12:$I$1887,4,FALSE),"ei löydy"),"ei löydy")</f>
        <v>9557</v>
      </c>
      <c r="G75" s="224">
        <f>IFERROR(VLOOKUP(Työfile_2024!C75,Liikennemalli!$D$6:$G$1921,4,FALSE),0)</f>
        <v>1</v>
      </c>
      <c r="H75" s="225">
        <f>K75-IFERROR(VLOOKUP(Työfile_2024!D75,Liikennemalli!$C$6:$H$1921,6,FALSE),"ei löydy")</f>
        <v>0</v>
      </c>
      <c r="I75" s="80">
        <v>4</v>
      </c>
      <c r="J75" s="52">
        <v>116</v>
      </c>
      <c r="K75" s="52">
        <v>11038</v>
      </c>
      <c r="L75" s="53"/>
      <c r="M75" s="54"/>
      <c r="N75" s="54"/>
      <c r="O75" s="54"/>
      <c r="P75" s="54"/>
      <c r="Q75" s="55"/>
      <c r="R75" s="55"/>
      <c r="S75" s="55"/>
      <c r="T75" s="55"/>
      <c r="U75" s="52"/>
      <c r="V75" s="56">
        <v>21704</v>
      </c>
      <c r="W75" s="56">
        <v>2258</v>
      </c>
      <c r="X75" s="56">
        <v>20468</v>
      </c>
      <c r="Y75" s="56">
        <f>VLOOKUP(D75,Liikennemalli24!$D$2:$F$1804,2,FALSE)</f>
        <v>9456</v>
      </c>
      <c r="Z75" s="57">
        <f>VLOOKUP(D75,Liikennemalli24!$D$2:$F$1804,3,FALSE)</f>
        <v>0.88500000000000001</v>
      </c>
      <c r="AA75" s="178">
        <f>IF(G75=1,VLOOKUP(C75,Liikennemalli!$D$6:$H$1921,2,FALSE),0)</f>
        <v>311.52410245018001</v>
      </c>
      <c r="AB75" s="197">
        <f>IF(G75=1,VLOOKUP(C75,Liikennemalli!$D$6:$H$1921,3,FALSE),0)</f>
        <v>0.93337277140652197</v>
      </c>
      <c r="AC75" s="134" t="str">
        <f>IF(E75=1,VLOOKUP(Työfile_2024!D75,'2015'!$F$12:$X$1887,18,FALSE),"-")</f>
        <v>-</v>
      </c>
      <c r="AD75" s="127" t="str">
        <f>IF(E75=1,VLOOKUP(Työfile_2024!D75,'2015'!$F$12:$X$1887,19,FALSE),"-")</f>
        <v>-</v>
      </c>
      <c r="AI75" s="127" t="str">
        <f>IF(E75=1,VLOOKUP(Työfile_2024!D75,'2015'!$F$12:$AB$1887,20,FALSE),"-")</f>
        <v>-</v>
      </c>
      <c r="AJ75" s="127" t="str">
        <f>IF(E75=1,VLOOKUP(Työfile_2024!D75,'2015'!$F$12:$AB$1887,21,FALSE),"-")</f>
        <v>-</v>
      </c>
      <c r="AK75" s="127" t="str">
        <f>IF(E75=1,VLOOKUP(Työfile_2024!D75,'2015'!$F$12:$AB$1887,22,FALSE),"-")</f>
        <v>-</v>
      </c>
      <c r="AL75" s="127" t="str">
        <f>IF(E75=1,VLOOKUP(Työfile_2024!D75,'2015'!$F$12:$AB$1887,23,FALSE),"-")</f>
        <v>-</v>
      </c>
      <c r="AM75" s="56">
        <f>VLOOKUP(Työfile_2024!D75,Tmatkat_20km_tarkasteltava_verk!$C$2:$D$1804,2,FALSE)</f>
        <v>8551</v>
      </c>
      <c r="AN75" s="148">
        <f t="shared" si="7"/>
        <v>0.39398267600442316</v>
      </c>
      <c r="AO75" s="178" t="str">
        <f>IF(E75=1,VLOOKUP(Työfile_2024!D75,'2015'!$F$12:$AC$1887,24,FALSE),"-")</f>
        <v>-</v>
      </c>
      <c r="AP75" s="52" t="str">
        <f>VLOOKUP(D75,Tarkasteltava_verkko_2024_harva!$E$2:$I$1804,5,FALSE)</f>
        <v>tiivis</v>
      </c>
      <c r="AQ75" s="52" t="str">
        <f>VLOOKUP(D75,Tarkasteltava_verkko_2024_harva!$E$2:$I$1804,4,FALSE)</f>
        <v>harva</v>
      </c>
      <c r="AR75" s="148">
        <v>1.9296974089508968E-2</v>
      </c>
      <c r="AS75" s="170" t="str">
        <f>IFERROR(VLOOKUP(C75,'2015'!$C$12:$AG$1887,30,FALSE),"-")</f>
        <v>-</v>
      </c>
      <c r="AT75" s="148">
        <v>0</v>
      </c>
      <c r="AU75" s="170" t="str">
        <f>IFERROR(VLOOKUP(C75,'2015'!$C$12:$AG$1887,31,FALSE),"-")</f>
        <v>-</v>
      </c>
      <c r="AV75" s="106"/>
      <c r="AW75" s="63" t="str">
        <f>IFERROR(VLOOKUP(C75,Merkittävyysluokitus!$A$2:$J$1705,10,FALSE),"-")</f>
        <v>-</v>
      </c>
      <c r="AX75" s="175" t="str">
        <f>IFERROR(VLOOKUP(C75,Merkittävyysluokitus!$A$2:$J$1705,6,FALSE),"-")</f>
        <v>-</v>
      </c>
      <c r="AY75" s="175" t="str">
        <f>IFERROR(VLOOKUP(C75,Merkittävyysluokitus!$A$2:$J$1705,7,FALSE),"-")</f>
        <v>-</v>
      </c>
      <c r="AZ75" s="175" t="str">
        <f>IFERROR(VLOOKUP(C75,Merkittävyysluokitus!$A$2:$J$1705,8,FALSE),"-")</f>
        <v>-</v>
      </c>
      <c r="BA75" s="175" t="str">
        <f>IFERROR(VLOOKUP(C75,Merkittävyysluokitus!$A$2:$J$1705,9,FALSE),"-")</f>
        <v>-</v>
      </c>
      <c r="BB75" s="203"/>
      <c r="BC75" s="203" t="str">
        <f t="shared" si="8"/>
        <v>tieosoite muuttunut</v>
      </c>
      <c r="BD75" s="39" t="str">
        <f t="shared" si="0"/>
        <v>punainen</v>
      </c>
      <c r="BE75" s="68" t="str">
        <f t="shared" si="1"/>
        <v>punainen</v>
      </c>
      <c r="BF75" s="68" t="str">
        <f t="shared" si="2"/>
        <v>punainen</v>
      </c>
      <c r="BG75" s="68" t="str">
        <f t="shared" si="3"/>
        <v>punainen</v>
      </c>
      <c r="BH75" s="208" t="str">
        <f t="shared" si="4"/>
        <v>punainen</v>
      </c>
      <c r="BI75" s="117"/>
      <c r="BJ75" s="39" t="str">
        <f>IF(F75="ei löydy","uusi tie",IF(E75=0,"tieosoite muuttunut",IF(E75=1,VLOOKUP(D75,'2015'!$F$12:$AL$1887,31,FALSE),"-")))</f>
        <v>tieosoite muuttunut</v>
      </c>
      <c r="BK75" s="67" t="str">
        <f>IF(E75=1,VLOOKUP(D75,'2015'!$F$12:$AL$1887,32,FALSE),"-")</f>
        <v>-</v>
      </c>
      <c r="BL75" s="39" t="str">
        <f>IF(F75="ei löydy","uusi tie",IF(E75=0,"tieosoite muuttunut",IF(E75=1,VLOOKUP(D75,'2015'!$F$12:$AL$1887,33,FALSE),"-")))</f>
        <v>tieosoite muuttunut</v>
      </c>
      <c r="BM75" s="39"/>
      <c r="BN75" s="217" t="str">
        <f>VLOOKUP(D75,'2015'!$F$12:$AL$1887,33,FALSE)</f>
        <v>punainen</v>
      </c>
      <c r="BO75" s="117"/>
      <c r="BP75" s="115"/>
      <c r="BQ75" s="30"/>
      <c r="BS75" s="5"/>
      <c r="BU75" s="35"/>
      <c r="BV75" s="30"/>
      <c r="BW75" s="20"/>
      <c r="BX75" t="str">
        <f>IF(E75=1,VLOOKUP(D75,'2015'!$F$12:$AX$1887,43,FALSE),"-")</f>
        <v>-</v>
      </c>
      <c r="BY75" t="str">
        <f>IF(E75=1,VLOOKUP(D75,'2015'!$F$12:$AX$1887,44,FALSE),"-")</f>
        <v>-</v>
      </c>
      <c r="BZ75" t="str">
        <f>IF(E75=1,VLOOKUP(D75,'2015'!$F$12:$AX$1887,45,FALSE),"-")</f>
        <v>-</v>
      </c>
      <c r="CA75" s="31"/>
      <c r="CB75" s="31"/>
      <c r="CC75" s="31"/>
      <c r="CD75" s="31"/>
      <c r="CE75" s="31"/>
      <c r="CO75" s="29"/>
      <c r="CP75" s="29"/>
    </row>
    <row r="76" spans="1:94" ht="15.75" thickBot="1" x14ac:dyDescent="0.3">
      <c r="A76" s="50"/>
      <c r="B76" s="50"/>
      <c r="C76" s="50" t="str">
        <f t="shared" si="5"/>
        <v>4_118_9147</v>
      </c>
      <c r="D76" s="51" t="str">
        <f t="shared" si="6"/>
        <v>4_118</v>
      </c>
      <c r="E76" s="224">
        <f>IFERROR(VLOOKUP(C76,'2015'!$C$12:$D$1887,2,FALSE),0)</f>
        <v>0</v>
      </c>
      <c r="F76" s="51" t="str">
        <f>IFERROR(K76-IFERROR(VLOOKUP(D76,'2015'!$F$12:$I$1887,4,FALSE),"ei löydy"),"ei löydy")</f>
        <v>ei löydy</v>
      </c>
      <c r="G76" s="224">
        <f>IFERROR(VLOOKUP(Työfile_2024!C76,Liikennemalli!$D$6:$G$1921,4,FALSE),0)</f>
        <v>1</v>
      </c>
      <c r="H76" s="225">
        <f>K76-IFERROR(VLOOKUP(Työfile_2024!D76,Liikennemalli!$C$6:$H$1921,6,FALSE),"ei löydy")</f>
        <v>0</v>
      </c>
      <c r="I76" s="80">
        <v>4</v>
      </c>
      <c r="J76" s="52">
        <v>118</v>
      </c>
      <c r="K76" s="52">
        <v>9147</v>
      </c>
      <c r="L76" s="53"/>
      <c r="M76" s="54"/>
      <c r="N76" s="54"/>
      <c r="O76" s="54"/>
      <c r="P76" s="54"/>
      <c r="Q76" s="55"/>
      <c r="R76" s="55"/>
      <c r="S76" s="55"/>
      <c r="T76" s="55"/>
      <c r="U76" s="52"/>
      <c r="V76" s="56">
        <v>21877</v>
      </c>
      <c r="W76" s="56">
        <v>2113</v>
      </c>
      <c r="X76" s="56">
        <v>20209</v>
      </c>
      <c r="Y76" s="56">
        <f>VLOOKUP(D76,Liikennemalli24!$D$2:$F$1804,2,FALSE)</f>
        <v>5989</v>
      </c>
      <c r="Z76" s="57">
        <f>VLOOKUP(D76,Liikennemalli24!$D$2:$F$1804,3,FALSE)</f>
        <v>0.56200000000000006</v>
      </c>
      <c r="AA76" s="178">
        <f>IF(G76=1,VLOOKUP(C76,Liikennemalli!$D$6:$H$1921,2,FALSE),0)</f>
        <v>621.90209793182396</v>
      </c>
      <c r="AB76" s="197">
        <f>IF(G76=1,VLOOKUP(C76,Liikennemalli!$D$6:$H$1921,3,FALSE),0)</f>
        <v>0.82679681299878904</v>
      </c>
      <c r="AC76" s="134" t="str">
        <f>IF(E76=1,VLOOKUP(Työfile_2024!D76,'2015'!$F$12:$X$1887,18,FALSE),"-")</f>
        <v>-</v>
      </c>
      <c r="AD76" s="127" t="str">
        <f>IF(E76=1,VLOOKUP(Työfile_2024!D76,'2015'!$F$12:$X$1887,19,FALSE),"-")</f>
        <v>-</v>
      </c>
      <c r="AI76" s="127" t="str">
        <f>IF(E76=1,VLOOKUP(Työfile_2024!D76,'2015'!$F$12:$AB$1887,20,FALSE),"-")</f>
        <v>-</v>
      </c>
      <c r="AJ76" s="127" t="str">
        <f>IF(E76=1,VLOOKUP(Työfile_2024!D76,'2015'!$F$12:$AB$1887,21,FALSE),"-")</f>
        <v>-</v>
      </c>
      <c r="AK76" s="127" t="str">
        <f>IF(E76=1,VLOOKUP(Työfile_2024!D76,'2015'!$F$12:$AB$1887,22,FALSE),"-")</f>
        <v>-</v>
      </c>
      <c r="AL76" s="127" t="str">
        <f>IF(E76=1,VLOOKUP(Työfile_2024!D76,'2015'!$F$12:$AB$1887,23,FALSE),"-")</f>
        <v>-</v>
      </c>
      <c r="AM76" s="56">
        <f>VLOOKUP(Työfile_2024!D76,Tmatkat_20km_tarkasteltava_verk!$C$2:$D$1804,2,FALSE)</f>
        <v>8609</v>
      </c>
      <c r="AN76" s="148">
        <f t="shared" si="7"/>
        <v>0.39351830689765505</v>
      </c>
      <c r="AO76" s="178" t="str">
        <f>IF(E76=1,VLOOKUP(Työfile_2024!D76,'2015'!$F$12:$AC$1887,24,FALSE),"-")</f>
        <v>-</v>
      </c>
      <c r="AP76" s="52" t="str">
        <f>VLOOKUP(D76,Tarkasteltava_verkko_2024_harva!$E$2:$I$1804,5,FALSE)</f>
        <v>tiivis</v>
      </c>
      <c r="AQ76" s="52" t="str">
        <f>VLOOKUP(D76,Tarkasteltava_verkko_2024_harva!$E$2:$I$1804,4,FALSE)</f>
        <v>harva</v>
      </c>
      <c r="AR76" s="148">
        <v>0</v>
      </c>
      <c r="AS76" s="170" t="str">
        <f>IFERROR(VLOOKUP(C76,'2015'!$C$12:$AG$1887,30,FALSE),"-")</f>
        <v>-</v>
      </c>
      <c r="AT76" s="148">
        <v>0.17634197004482344</v>
      </c>
      <c r="AU76" s="170" t="str">
        <f>IFERROR(VLOOKUP(C76,'2015'!$C$12:$AG$1887,31,FALSE),"-")</f>
        <v>-</v>
      </c>
      <c r="AV76" s="106"/>
      <c r="AW76" s="63" t="str">
        <f>IFERROR(VLOOKUP(C76,Merkittävyysluokitus!$A$2:$J$1705,10,FALSE),"-")</f>
        <v>-</v>
      </c>
      <c r="AX76" s="175" t="str">
        <f>IFERROR(VLOOKUP(C76,Merkittävyysluokitus!$A$2:$J$1705,6,FALSE),"-")</f>
        <v>-</v>
      </c>
      <c r="AY76" s="175" t="str">
        <f>IFERROR(VLOOKUP(C76,Merkittävyysluokitus!$A$2:$J$1705,7,FALSE),"-")</f>
        <v>-</v>
      </c>
      <c r="AZ76" s="175" t="str">
        <f>IFERROR(VLOOKUP(C76,Merkittävyysluokitus!$A$2:$J$1705,8,FALSE),"-")</f>
        <v>-</v>
      </c>
      <c r="BA76" s="175" t="str">
        <f>IFERROR(VLOOKUP(C76,Merkittävyysluokitus!$A$2:$J$1705,9,FALSE),"-")</f>
        <v>-</v>
      </c>
      <c r="BB76" s="203"/>
      <c r="BC76" s="203" t="str">
        <f t="shared" si="8"/>
        <v>muutos</v>
      </c>
      <c r="BD76" s="39" t="str">
        <f t="shared" si="0"/>
        <v>punainen</v>
      </c>
      <c r="BE76" s="68" t="str">
        <f t="shared" si="1"/>
        <v>musta</v>
      </c>
      <c r="BF76" s="68" t="str">
        <f t="shared" si="2"/>
        <v>punainen</v>
      </c>
      <c r="BG76" s="68" t="str">
        <f t="shared" si="3"/>
        <v>punainen</v>
      </c>
      <c r="BH76" s="208" t="str">
        <f t="shared" si="4"/>
        <v>punainen</v>
      </c>
      <c r="BI76" s="117"/>
      <c r="BJ76" s="39" t="str">
        <f>IF(F76="ei löydy","uusi tie",IF(E76=0,"tieosoite muuttunut",IF(E76=1,VLOOKUP(D76,'2015'!$F$12:$AL$1887,31,FALSE),"-")))</f>
        <v>uusi tie</v>
      </c>
      <c r="BK76" s="67" t="str">
        <f>IF(E76=1,VLOOKUP(D76,'2015'!$F$12:$AL$1887,32,FALSE),"-")</f>
        <v>-</v>
      </c>
      <c r="BL76" s="39" t="str">
        <f>IF(F76="ei löydy","uusi tie",IF(E76=0,"tieosoite muuttunut",IF(E76=1,VLOOKUP(D76,'2015'!$F$12:$AL$1887,33,FALSE),"-")))</f>
        <v>uusi tie</v>
      </c>
      <c r="BM76" s="39"/>
      <c r="BN76" s="217" t="e">
        <f>VLOOKUP(D76,'2015'!$F$12:$AL$1887,33,FALSE)</f>
        <v>#N/A</v>
      </c>
      <c r="BO76" s="117"/>
      <c r="BP76" s="115"/>
      <c r="BQ76" s="30"/>
      <c r="BS76" s="5"/>
      <c r="BU76" s="35"/>
      <c r="BV76" s="30"/>
      <c r="BW76" s="20"/>
      <c r="BX76" t="str">
        <f>IF(E76=1,VLOOKUP(D76,'2015'!$F$12:$AX$1887,43,FALSE),"-")</f>
        <v>-</v>
      </c>
      <c r="BY76" t="str">
        <f>IF(E76=1,VLOOKUP(D76,'2015'!$F$12:$AX$1887,44,FALSE),"-")</f>
        <v>-</v>
      </c>
      <c r="BZ76" t="str">
        <f>IF(E76=1,VLOOKUP(D76,'2015'!$F$12:$AX$1887,45,FALSE),"-")</f>
        <v>-</v>
      </c>
      <c r="CA76" s="31"/>
      <c r="CB76" s="31"/>
      <c r="CC76" s="31"/>
      <c r="CD76" s="31"/>
      <c r="CE76" s="31"/>
      <c r="CO76" s="29"/>
      <c r="CP76" s="29"/>
    </row>
    <row r="77" spans="1:94" ht="15.75" thickBot="1" x14ac:dyDescent="0.3">
      <c r="A77" s="50"/>
      <c r="B77" s="50"/>
      <c r="C77" s="50" t="str">
        <f t="shared" si="5"/>
        <v>4_120_6245</v>
      </c>
      <c r="D77" s="51" t="str">
        <f t="shared" si="6"/>
        <v>4_120</v>
      </c>
      <c r="E77" s="224">
        <f>IFERROR(VLOOKUP(C77,'2015'!$C$12:$D$1887,2,FALSE),0)</f>
        <v>0</v>
      </c>
      <c r="F77" s="51" t="str">
        <f>IFERROR(K77-IFERROR(VLOOKUP(D77,'2015'!$F$12:$I$1887,4,FALSE),"ei löydy"),"ei löydy")</f>
        <v>ei löydy</v>
      </c>
      <c r="G77" s="224">
        <f>IFERROR(VLOOKUP(Työfile_2024!C77,Liikennemalli!$D$6:$G$1921,4,FALSE),0)</f>
        <v>1</v>
      </c>
      <c r="H77" s="225">
        <f>K77-IFERROR(VLOOKUP(Työfile_2024!D77,Liikennemalli!$C$6:$H$1921,6,FALSE),"ei löydy")</f>
        <v>0</v>
      </c>
      <c r="I77" s="80">
        <v>4</v>
      </c>
      <c r="J77" s="52">
        <v>120</v>
      </c>
      <c r="K77" s="52">
        <v>6245</v>
      </c>
      <c r="L77" s="53"/>
      <c r="M77" s="54"/>
      <c r="N77" s="54"/>
      <c r="O77" s="54"/>
      <c r="P77" s="54"/>
      <c r="Q77" s="55"/>
      <c r="R77" s="55"/>
      <c r="S77" s="55"/>
      <c r="T77" s="55"/>
      <c r="U77" s="52"/>
      <c r="V77" s="56">
        <v>32693</v>
      </c>
      <c r="W77" s="56">
        <v>3274</v>
      </c>
      <c r="X77" s="56">
        <v>32170</v>
      </c>
      <c r="Y77" s="56">
        <f>VLOOKUP(D77,Liikennemalli24!$D$2:$F$1804,2,FALSE)</f>
        <v>7379</v>
      </c>
      <c r="Z77" s="57">
        <f>VLOOKUP(D77,Liikennemalli24!$D$2:$F$1804,3,FALSE)</f>
        <v>0.65900000000000003</v>
      </c>
      <c r="AA77" s="178">
        <f>IF(G77=1,VLOOKUP(C77,Liikennemalli!$D$6:$H$1921,2,FALSE),0)</f>
        <v>1523.946460037168</v>
      </c>
      <c r="AB77" s="197">
        <f>IF(G77=1,VLOOKUP(C77,Liikennemalli!$D$6:$H$1921,3,FALSE),0)</f>
        <v>0.60358170310215498</v>
      </c>
      <c r="AC77" s="134" t="str">
        <f>IF(E77=1,VLOOKUP(Työfile_2024!D77,'2015'!$F$12:$X$1887,18,FALSE),"-")</f>
        <v>-</v>
      </c>
      <c r="AD77" s="127" t="str">
        <f>IF(E77=1,VLOOKUP(Työfile_2024!D77,'2015'!$F$12:$X$1887,19,FALSE),"-")</f>
        <v>-</v>
      </c>
      <c r="AI77" s="127" t="str">
        <f>IF(E77=1,VLOOKUP(Työfile_2024!D77,'2015'!$F$12:$AB$1887,20,FALSE),"-")</f>
        <v>-</v>
      </c>
      <c r="AJ77" s="127" t="str">
        <f>IF(E77=1,VLOOKUP(Työfile_2024!D77,'2015'!$F$12:$AB$1887,21,FALSE),"-")</f>
        <v>-</v>
      </c>
      <c r="AK77" s="127" t="str">
        <f>IF(E77=1,VLOOKUP(Työfile_2024!D77,'2015'!$F$12:$AB$1887,22,FALSE),"-")</f>
        <v>-</v>
      </c>
      <c r="AL77" s="127" t="str">
        <f>IF(E77=1,VLOOKUP(Työfile_2024!D77,'2015'!$F$12:$AB$1887,23,FALSE),"-")</f>
        <v>-</v>
      </c>
      <c r="AM77" s="56">
        <f>VLOOKUP(Työfile_2024!D77,Tmatkat_20km_tarkasteltava_verk!$C$2:$D$1804,2,FALSE)</f>
        <v>7995</v>
      </c>
      <c r="AN77" s="148">
        <f t="shared" si="7"/>
        <v>0.2445477625179702</v>
      </c>
      <c r="AO77" s="178" t="str">
        <f>IF(E77=1,VLOOKUP(Työfile_2024!D77,'2015'!$F$12:$AC$1887,24,FALSE),"-")</f>
        <v>-</v>
      </c>
      <c r="AP77" s="52" t="str">
        <f>VLOOKUP(D77,Tarkasteltava_verkko_2024_harva!$E$2:$I$1804,5,FALSE)</f>
        <v>tiivis</v>
      </c>
      <c r="AQ77" s="52" t="str">
        <f>VLOOKUP(D77,Tarkasteltava_verkko_2024_harva!$E$2:$I$1804,4,FALSE)</f>
        <v>harva</v>
      </c>
      <c r="AR77" s="148">
        <v>0.37069655724579664</v>
      </c>
      <c r="AS77" s="170" t="str">
        <f>IFERROR(VLOOKUP(C77,'2015'!$C$12:$AG$1887,30,FALSE),"-")</f>
        <v>-</v>
      </c>
      <c r="AT77" s="148">
        <v>0.48967173738991193</v>
      </c>
      <c r="AU77" s="170" t="str">
        <f>IFERROR(VLOOKUP(C77,'2015'!$C$12:$AG$1887,31,FALSE),"-")</f>
        <v>-</v>
      </c>
      <c r="AV77" s="106"/>
      <c r="AW77" s="63" t="str">
        <f>IFERROR(VLOOKUP(C77,Merkittävyysluokitus!$A$2:$J$1705,10,FALSE),"-")</f>
        <v>-</v>
      </c>
      <c r="AX77" s="175" t="str">
        <f>IFERROR(VLOOKUP(C77,Merkittävyysluokitus!$A$2:$J$1705,6,FALSE),"-")</f>
        <v>-</v>
      </c>
      <c r="AY77" s="175" t="str">
        <f>IFERROR(VLOOKUP(C77,Merkittävyysluokitus!$A$2:$J$1705,7,FALSE),"-")</f>
        <v>-</v>
      </c>
      <c r="AZ77" s="175" t="str">
        <f>IFERROR(VLOOKUP(C77,Merkittävyysluokitus!$A$2:$J$1705,8,FALSE),"-")</f>
        <v>-</v>
      </c>
      <c r="BA77" s="175" t="str">
        <f>IFERROR(VLOOKUP(C77,Merkittävyysluokitus!$A$2:$J$1705,9,FALSE),"-")</f>
        <v>-</v>
      </c>
      <c r="BB77" s="203"/>
      <c r="BC77" s="203" t="str">
        <f t="shared" si="8"/>
        <v>muutos</v>
      </c>
      <c r="BD77" s="39" t="str">
        <f t="shared" si="0"/>
        <v>punainen</v>
      </c>
      <c r="BE77" s="68" t="str">
        <f t="shared" si="1"/>
        <v>punainen</v>
      </c>
      <c r="BF77" s="68" t="str">
        <f t="shared" si="2"/>
        <v>punainen</v>
      </c>
      <c r="BG77" s="68" t="str">
        <f t="shared" si="3"/>
        <v>punainen</v>
      </c>
      <c r="BH77" s="208" t="str">
        <f t="shared" si="4"/>
        <v>punainen</v>
      </c>
      <c r="BI77" s="117"/>
      <c r="BJ77" s="39" t="str">
        <f>IF(F77="ei löydy","uusi tie",IF(E77=0,"tieosoite muuttunut",IF(E77=1,VLOOKUP(D77,'2015'!$F$12:$AL$1887,31,FALSE),"-")))</f>
        <v>uusi tie</v>
      </c>
      <c r="BK77" s="67" t="str">
        <f>IF(E77=1,VLOOKUP(D77,'2015'!$F$12:$AL$1887,32,FALSE),"-")</f>
        <v>-</v>
      </c>
      <c r="BL77" s="39" t="str">
        <f>IF(F77="ei löydy","uusi tie",IF(E77=0,"tieosoite muuttunut",IF(E77=1,VLOOKUP(D77,'2015'!$F$12:$AL$1887,33,FALSE),"-")))</f>
        <v>uusi tie</v>
      </c>
      <c r="BM77" s="39"/>
      <c r="BN77" s="217" t="e">
        <f>VLOOKUP(D77,'2015'!$F$12:$AL$1887,33,FALSE)</f>
        <v>#N/A</v>
      </c>
      <c r="BO77" s="117"/>
      <c r="BP77" s="115"/>
      <c r="BQ77" s="30"/>
      <c r="BS77" s="5"/>
      <c r="BU77" s="35"/>
      <c r="BV77" s="30"/>
      <c r="BW77" s="20"/>
      <c r="BX77" t="str">
        <f>IF(E77=1,VLOOKUP(D77,'2015'!$F$12:$AX$1887,43,FALSE),"-")</f>
        <v>-</v>
      </c>
      <c r="BY77" t="str">
        <f>IF(E77=1,VLOOKUP(D77,'2015'!$F$12:$AX$1887,44,FALSE),"-")</f>
        <v>-</v>
      </c>
      <c r="BZ77" t="str">
        <f>IF(E77=1,VLOOKUP(D77,'2015'!$F$12:$AX$1887,45,FALSE),"-")</f>
        <v>-</v>
      </c>
      <c r="CA77" s="31"/>
      <c r="CB77" s="31"/>
      <c r="CC77" s="31"/>
      <c r="CD77" s="31"/>
      <c r="CE77" s="31"/>
      <c r="CO77" s="29"/>
      <c r="CP77" s="29"/>
    </row>
    <row r="78" spans="1:94" ht="15.75" thickBot="1" x14ac:dyDescent="0.3">
      <c r="A78" s="50"/>
      <c r="B78" s="50"/>
      <c r="C78" s="50" t="str">
        <f t="shared" si="5"/>
        <v>4_201_2176</v>
      </c>
      <c r="D78" s="51" t="str">
        <f t="shared" si="6"/>
        <v>4_201</v>
      </c>
      <c r="E78" s="224">
        <f>IFERROR(VLOOKUP(C78,'2015'!$C$12:$D$1887,2,FALSE),0)</f>
        <v>0</v>
      </c>
      <c r="F78" s="51" t="str">
        <f>IFERROR(K78-IFERROR(VLOOKUP(D78,'2015'!$F$12:$I$1887,4,FALSE),"ei löydy"),"ei löydy")</f>
        <v>ei löydy</v>
      </c>
      <c r="G78" s="224">
        <f>IFERROR(VLOOKUP(Työfile_2024!C78,Liikennemalli!$D$6:$G$1921,4,FALSE),0)</f>
        <v>1</v>
      </c>
      <c r="H78" s="225">
        <f>K78-IFERROR(VLOOKUP(Työfile_2024!D78,Liikennemalli!$C$6:$H$1921,6,FALSE),"ei löydy")</f>
        <v>0</v>
      </c>
      <c r="I78" s="80">
        <v>4</v>
      </c>
      <c r="J78" s="52">
        <v>201</v>
      </c>
      <c r="K78" s="52">
        <v>2176</v>
      </c>
      <c r="L78" s="53"/>
      <c r="M78" s="54"/>
      <c r="N78" s="54"/>
      <c r="O78" s="54"/>
      <c r="P78" s="54"/>
      <c r="Q78" s="55"/>
      <c r="R78" s="55"/>
      <c r="S78" s="55"/>
      <c r="T78" s="55"/>
      <c r="U78" s="52"/>
      <c r="V78" s="56">
        <v>28617.647058823528</v>
      </c>
      <c r="W78" s="56">
        <v>2570.3235294117649</v>
      </c>
      <c r="X78" s="56">
        <v>27639.176470588234</v>
      </c>
      <c r="Y78" s="56">
        <f>VLOOKUP(D78,Liikennemalli24!$D$2:$F$1804,2,FALSE)</f>
        <v>8310</v>
      </c>
      <c r="Z78" s="57">
        <f>VLOOKUP(D78,Liikennemalli24!$D$2:$F$1804,3,FALSE)</f>
        <v>0.52</v>
      </c>
      <c r="AA78" s="178">
        <f>IF(G78=1,VLOOKUP(C78,Liikennemalli!$D$6:$H$1921,2,FALSE),0)</f>
        <v>4053.4948905911601</v>
      </c>
      <c r="AB78" s="197">
        <f>IF(G78=1,VLOOKUP(C78,Liikennemalli!$D$6:$H$1921,3,FALSE),0)</f>
        <v>0.57150169483212598</v>
      </c>
      <c r="AC78" s="134" t="str">
        <f>IF(E78=1,VLOOKUP(Työfile_2024!D78,'2015'!$F$12:$X$1887,18,FALSE),"-")</f>
        <v>-</v>
      </c>
      <c r="AD78" s="127" t="str">
        <f>IF(E78=1,VLOOKUP(Työfile_2024!D78,'2015'!$F$12:$X$1887,19,FALSE),"-")</f>
        <v>-</v>
      </c>
      <c r="AI78" s="127" t="str">
        <f>IF(E78=1,VLOOKUP(Työfile_2024!D78,'2015'!$F$12:$AB$1887,20,FALSE),"-")</f>
        <v>-</v>
      </c>
      <c r="AJ78" s="127" t="str">
        <f>IF(E78=1,VLOOKUP(Työfile_2024!D78,'2015'!$F$12:$AB$1887,21,FALSE),"-")</f>
        <v>-</v>
      </c>
      <c r="AK78" s="127" t="str">
        <f>IF(E78=1,VLOOKUP(Työfile_2024!D78,'2015'!$F$12:$AB$1887,22,FALSE),"-")</f>
        <v>-</v>
      </c>
      <c r="AL78" s="127" t="str">
        <f>IF(E78=1,VLOOKUP(Työfile_2024!D78,'2015'!$F$12:$AB$1887,23,FALSE),"-")</f>
        <v>-</v>
      </c>
      <c r="AM78" s="56">
        <f>VLOOKUP(Työfile_2024!D78,Tmatkat_20km_tarkasteltava_verk!$C$2:$D$1804,2,FALSE)</f>
        <v>6479</v>
      </c>
      <c r="AN78" s="148">
        <f t="shared" si="7"/>
        <v>0.22639876670092499</v>
      </c>
      <c r="AO78" s="178" t="str">
        <f>IF(E78=1,VLOOKUP(Työfile_2024!D78,'2015'!$F$12:$AC$1887,24,FALSE),"-")</f>
        <v>-</v>
      </c>
      <c r="AP78" s="52" t="str">
        <f>VLOOKUP(D78,Tarkasteltava_verkko_2024_harva!$E$2:$I$1804,5,FALSE)</f>
        <v>tiivis</v>
      </c>
      <c r="AQ78" s="52" t="str">
        <f>VLOOKUP(D78,Tarkasteltava_verkko_2024_harva!$E$2:$I$1804,4,FALSE)</f>
        <v>harva</v>
      </c>
      <c r="AR78" s="148">
        <v>0.29273897058823528</v>
      </c>
      <c r="AS78" s="170" t="str">
        <f>IFERROR(VLOOKUP(C78,'2015'!$C$12:$AG$1887,30,FALSE),"-")</f>
        <v>-</v>
      </c>
      <c r="AT78" s="148">
        <v>0.29319852941176472</v>
      </c>
      <c r="AU78" s="170" t="str">
        <f>IFERROR(VLOOKUP(C78,'2015'!$C$12:$AG$1887,31,FALSE),"-")</f>
        <v>-</v>
      </c>
      <c r="AV78" s="106"/>
      <c r="AW78" s="63" t="str">
        <f>IFERROR(VLOOKUP(C78,Merkittävyysluokitus!$A$2:$J$1705,10,FALSE),"-")</f>
        <v>-</v>
      </c>
      <c r="AX78" s="175" t="str">
        <f>IFERROR(VLOOKUP(C78,Merkittävyysluokitus!$A$2:$J$1705,6,FALSE),"-")</f>
        <v>-</v>
      </c>
      <c r="AY78" s="175" t="str">
        <f>IFERROR(VLOOKUP(C78,Merkittävyysluokitus!$A$2:$J$1705,7,FALSE),"-")</f>
        <v>-</v>
      </c>
      <c r="AZ78" s="175" t="str">
        <f>IFERROR(VLOOKUP(C78,Merkittävyysluokitus!$A$2:$J$1705,8,FALSE),"-")</f>
        <v>-</v>
      </c>
      <c r="BA78" s="175" t="str">
        <f>IFERROR(VLOOKUP(C78,Merkittävyysluokitus!$A$2:$J$1705,9,FALSE),"-")</f>
        <v>-</v>
      </c>
      <c r="BB78" s="203"/>
      <c r="BC78" s="203" t="str">
        <f t="shared" si="8"/>
        <v>muutos</v>
      </c>
      <c r="BD78" s="39" t="str">
        <f t="shared" ref="BD78:BD141" si="9">IF(BL78="pinkki","pinkki",IF(I78&lt;100,"punainen",IF(COUNTIF(BE78:BG78,"musta")&gt;=2,"musta",IF(COUNTIF(BE78:BG78,"punainen")&gt;=2,"punainen","Ei luokiteltu"))))</f>
        <v>punainen</v>
      </c>
      <c r="BE78" s="68" t="str">
        <f t="shared" ref="BE78:BE141" si="10">IF(Z78="-","ei mallia",IF(Z78=0,"ei mallia",IF(Z78&gt;0.599999,IF(Y78&gt;999,"punainen",IF(AM78&gt;99,"punainen",IF(AP78="tiivis","punainen","musta"))),"musta")))</f>
        <v>musta</v>
      </c>
      <c r="BF78" s="68" t="str">
        <f t="shared" ref="BF78:BF141" si="11">IF(Z78="-","ei mallia",IF(Z78=0,"ei mallia",IF(Z78&gt;0.399999,IF(Y78&gt;1999,"punainen",IF(AM78&gt;499,"punainen",IF(AQ78="harva","punainen","musta"))),"musta")))</f>
        <v>punainen</v>
      </c>
      <c r="BG78" s="68" t="str">
        <f t="shared" ref="BG78:BG141" si="12">IF(Z78="-","ei mallia",IF(Y78=0,"ei mallia",(IF(AND(SUM((Z78&gt;$BF$2),(Y78&gt;$BF$3),(AM78&gt;$BF$4),(AQ78=$BF$5))&gt;=2,OR(Z78&gt;$BG$2,Y78&gt;$BG$3,AM78&gt;$BG$4,AP78=$BG$5)),"punainen","musta"))))</f>
        <v>punainen</v>
      </c>
      <c r="BH78" s="208" t="str">
        <f t="shared" ref="BH78:BH141" si="13">IF(Z78&gt;0.5,IF(AQ78="harva","punainen","musta"),"musta")</f>
        <v>punainen</v>
      </c>
      <c r="BI78" s="117"/>
      <c r="BJ78" s="39" t="str">
        <f>IF(F78="ei löydy","uusi tie",IF(E78=0,"tieosoite muuttunut",IF(E78=1,VLOOKUP(D78,'2015'!$F$12:$AL$1887,31,FALSE),"-")))</f>
        <v>uusi tie</v>
      </c>
      <c r="BK78" s="67" t="str">
        <f>IF(E78=1,VLOOKUP(D78,'2015'!$F$12:$AL$1887,32,FALSE),"-")</f>
        <v>-</v>
      </c>
      <c r="BL78" s="39" t="str">
        <f>IF(F78="ei löydy","uusi tie",IF(E78=0,"tieosoite muuttunut",IF(E78=1,VLOOKUP(D78,'2015'!$F$12:$AL$1887,33,FALSE),"-")))</f>
        <v>uusi tie</v>
      </c>
      <c r="BM78" s="39"/>
      <c r="BN78" s="217" t="e">
        <f>VLOOKUP(D78,'2015'!$F$12:$AL$1887,33,FALSE)</f>
        <v>#N/A</v>
      </c>
      <c r="BO78" s="117"/>
      <c r="BP78" s="115"/>
      <c r="BQ78" s="30"/>
      <c r="BS78" s="5"/>
      <c r="BU78" s="35"/>
      <c r="BV78" s="30"/>
      <c r="BW78" s="20"/>
      <c r="BX78" t="str">
        <f>IF(E78=1,VLOOKUP(D78,'2015'!$F$12:$AX$1887,43,FALSE),"-")</f>
        <v>-</v>
      </c>
      <c r="BY78" t="str">
        <f>IF(E78=1,VLOOKUP(D78,'2015'!$F$12:$AX$1887,44,FALSE),"-")</f>
        <v>-</v>
      </c>
      <c r="BZ78" t="str">
        <f>IF(E78=1,VLOOKUP(D78,'2015'!$F$12:$AX$1887,45,FALSE),"-")</f>
        <v>-</v>
      </c>
      <c r="CA78" s="31"/>
      <c r="CB78" s="31"/>
      <c r="CC78" s="31"/>
      <c r="CD78" s="31"/>
      <c r="CE78" s="31"/>
      <c r="CO78" s="29"/>
      <c r="CP78" s="29"/>
    </row>
    <row r="79" spans="1:94" ht="15.75" thickBot="1" x14ac:dyDescent="0.3">
      <c r="A79" s="50"/>
      <c r="B79" s="50"/>
      <c r="C79" s="50" t="str">
        <f t="shared" ref="C79:C142" si="14">CONCATENATE(I79,"_",J79,"_",K79)</f>
        <v>4_202_3047</v>
      </c>
      <c r="D79" s="51" t="str">
        <f t="shared" ref="D79:D142" si="15">CONCATENATE(I79,"_",J79)</f>
        <v>4_202</v>
      </c>
      <c r="E79" s="224">
        <f>IFERROR(VLOOKUP(C79,'2015'!$C$12:$D$1887,2,FALSE),0)</f>
        <v>0</v>
      </c>
      <c r="F79" s="51" t="str">
        <f>IFERROR(K79-IFERROR(VLOOKUP(D79,'2015'!$F$12:$I$1887,4,FALSE),"ei löydy"),"ei löydy")</f>
        <v>ei löydy</v>
      </c>
      <c r="G79" s="224">
        <f>IFERROR(VLOOKUP(Työfile_2024!C79,Liikennemalli!$D$6:$G$1921,4,FALSE),0)</f>
        <v>1</v>
      </c>
      <c r="H79" s="225">
        <f>K79-IFERROR(VLOOKUP(Työfile_2024!D79,Liikennemalli!$C$6:$H$1921,6,FALSE),"ei löydy")</f>
        <v>0</v>
      </c>
      <c r="I79" s="80">
        <v>4</v>
      </c>
      <c r="J79" s="52">
        <v>202</v>
      </c>
      <c r="K79" s="52">
        <v>3047</v>
      </c>
      <c r="L79" s="53"/>
      <c r="M79" s="54"/>
      <c r="N79" s="54"/>
      <c r="O79" s="54"/>
      <c r="P79" s="54"/>
      <c r="Q79" s="55"/>
      <c r="R79" s="55"/>
      <c r="S79" s="55"/>
      <c r="T79" s="55"/>
      <c r="U79" s="52"/>
      <c r="V79" s="56">
        <v>20645</v>
      </c>
      <c r="W79" s="56">
        <v>1822</v>
      </c>
      <c r="X79" s="56">
        <v>19361</v>
      </c>
      <c r="Y79" s="56">
        <f>VLOOKUP(D79,Liikennemalli24!$D$2:$F$1804,2,FALSE)</f>
        <v>7933</v>
      </c>
      <c r="Z79" s="57">
        <f>VLOOKUP(D79,Liikennemalli24!$D$2:$F$1804,3,FALSE)</f>
        <v>0.53</v>
      </c>
      <c r="AA79" s="178">
        <f>IF(G79=1,VLOOKUP(C79,Liikennemalli!$D$6:$H$1921,2,FALSE),0)</f>
        <v>5378.2133419977399</v>
      </c>
      <c r="AB79" s="197">
        <f>IF(G79=1,VLOOKUP(C79,Liikennemalli!$D$6:$H$1921,3,FALSE),0)</f>
        <v>0.71271622269208401</v>
      </c>
      <c r="AC79" s="134" t="str">
        <f>IF(E79=1,VLOOKUP(Työfile_2024!D79,'2015'!$F$12:$X$1887,18,FALSE),"-")</f>
        <v>-</v>
      </c>
      <c r="AD79" s="127" t="str">
        <f>IF(E79=1,VLOOKUP(Työfile_2024!D79,'2015'!$F$12:$X$1887,19,FALSE),"-")</f>
        <v>-</v>
      </c>
      <c r="AI79" s="127" t="str">
        <f>IF(E79=1,VLOOKUP(Työfile_2024!D79,'2015'!$F$12:$AB$1887,20,FALSE),"-")</f>
        <v>-</v>
      </c>
      <c r="AJ79" s="127" t="str">
        <f>IF(E79=1,VLOOKUP(Työfile_2024!D79,'2015'!$F$12:$AB$1887,21,FALSE),"-")</f>
        <v>-</v>
      </c>
      <c r="AK79" s="127" t="str">
        <f>IF(E79=1,VLOOKUP(Työfile_2024!D79,'2015'!$F$12:$AB$1887,22,FALSE),"-")</f>
        <v>-</v>
      </c>
      <c r="AL79" s="127" t="str">
        <f>IF(E79=1,VLOOKUP(Työfile_2024!D79,'2015'!$F$12:$AB$1887,23,FALSE),"-")</f>
        <v>-</v>
      </c>
      <c r="AM79" s="56">
        <f>VLOOKUP(Työfile_2024!D79,Tmatkat_20km_tarkasteltava_verk!$C$2:$D$1804,2,FALSE)</f>
        <v>4207</v>
      </c>
      <c r="AN79" s="148">
        <f t="shared" ref="AN79:AN142" si="16">AM79/V79</f>
        <v>0.20377815451683215</v>
      </c>
      <c r="AO79" s="178" t="str">
        <f>IF(E79=1,VLOOKUP(Työfile_2024!D79,'2015'!$F$12:$AC$1887,24,FALSE),"-")</f>
        <v>-</v>
      </c>
      <c r="AP79" s="52" t="str">
        <f>VLOOKUP(D79,Tarkasteltava_verkko_2024_harva!$E$2:$I$1804,5,FALSE)</f>
        <v>tiivis</v>
      </c>
      <c r="AQ79" s="52" t="str">
        <f>VLOOKUP(D79,Tarkasteltava_verkko_2024_harva!$E$2:$I$1804,4,FALSE)</f>
        <v>harva</v>
      </c>
      <c r="AR79" s="148">
        <v>0</v>
      </c>
      <c r="AS79" s="170" t="str">
        <f>IFERROR(VLOOKUP(C79,'2015'!$C$12:$AG$1887,30,FALSE),"-")</f>
        <v>-</v>
      </c>
      <c r="AT79" s="148">
        <v>0.88775845093534622</v>
      </c>
      <c r="AU79" s="170" t="str">
        <f>IFERROR(VLOOKUP(C79,'2015'!$C$12:$AG$1887,31,FALSE),"-")</f>
        <v>-</v>
      </c>
      <c r="AV79" s="106"/>
      <c r="AW79" s="63" t="str">
        <f>IFERROR(VLOOKUP(C79,Merkittävyysluokitus!$A$2:$J$1705,10,FALSE),"-")</f>
        <v>-</v>
      </c>
      <c r="AX79" s="175" t="str">
        <f>IFERROR(VLOOKUP(C79,Merkittävyysluokitus!$A$2:$J$1705,6,FALSE),"-")</f>
        <v>-</v>
      </c>
      <c r="AY79" s="175" t="str">
        <f>IFERROR(VLOOKUP(C79,Merkittävyysluokitus!$A$2:$J$1705,7,FALSE),"-")</f>
        <v>-</v>
      </c>
      <c r="AZ79" s="175" t="str">
        <f>IFERROR(VLOOKUP(C79,Merkittävyysluokitus!$A$2:$J$1705,8,FALSE),"-")</f>
        <v>-</v>
      </c>
      <c r="BA79" s="175" t="str">
        <f>IFERROR(VLOOKUP(C79,Merkittävyysluokitus!$A$2:$J$1705,9,FALSE),"-")</f>
        <v>-</v>
      </c>
      <c r="BB79" s="203"/>
      <c r="BC79" s="203" t="str">
        <f t="shared" ref="BC79:BC142" si="17">IF(BD79="ei luokiteltu","ei mallia",IF(BL79="tieosoite muuttunut","tieosoite muuttunut",IF(BD79&lt;&gt;BL79,"muutos","")))</f>
        <v>muutos</v>
      </c>
      <c r="BD79" s="39" t="str">
        <f t="shared" si="9"/>
        <v>punainen</v>
      </c>
      <c r="BE79" s="68" t="str">
        <f t="shared" si="10"/>
        <v>musta</v>
      </c>
      <c r="BF79" s="68" t="str">
        <f t="shared" si="11"/>
        <v>punainen</v>
      </c>
      <c r="BG79" s="68" t="str">
        <f t="shared" si="12"/>
        <v>punainen</v>
      </c>
      <c r="BH79" s="208" t="str">
        <f t="shared" si="13"/>
        <v>punainen</v>
      </c>
      <c r="BI79" s="117"/>
      <c r="BJ79" s="39" t="str">
        <f>IF(F79="ei löydy","uusi tie",IF(E79=0,"tieosoite muuttunut",IF(E79=1,VLOOKUP(D79,'2015'!$F$12:$AL$1887,31,FALSE),"-")))</f>
        <v>uusi tie</v>
      </c>
      <c r="BK79" s="67" t="str">
        <f>IF(E79=1,VLOOKUP(D79,'2015'!$F$12:$AL$1887,32,FALSE),"-")</f>
        <v>-</v>
      </c>
      <c r="BL79" s="39" t="str">
        <f>IF(F79="ei löydy","uusi tie",IF(E79=0,"tieosoite muuttunut",IF(E79=1,VLOOKUP(D79,'2015'!$F$12:$AL$1887,33,FALSE),"-")))</f>
        <v>uusi tie</v>
      </c>
      <c r="BM79" s="39"/>
      <c r="BN79" s="217" t="e">
        <f>VLOOKUP(D79,'2015'!$F$12:$AL$1887,33,FALSE)</f>
        <v>#N/A</v>
      </c>
      <c r="BO79" s="117"/>
      <c r="BP79" s="115"/>
      <c r="BQ79" s="30"/>
      <c r="BS79" s="5"/>
      <c r="BU79" s="35"/>
      <c r="BV79" s="30"/>
      <c r="BW79" s="20"/>
      <c r="BX79" t="str">
        <f>IF(E79=1,VLOOKUP(D79,'2015'!$F$12:$AX$1887,43,FALSE),"-")</f>
        <v>-</v>
      </c>
      <c r="BY79" t="str">
        <f>IF(E79=1,VLOOKUP(D79,'2015'!$F$12:$AX$1887,44,FALSE),"-")</f>
        <v>-</v>
      </c>
      <c r="BZ79" t="str">
        <f>IF(E79=1,VLOOKUP(D79,'2015'!$F$12:$AX$1887,45,FALSE),"-")</f>
        <v>-</v>
      </c>
      <c r="CA79" s="31"/>
      <c r="CB79" s="31"/>
      <c r="CC79" s="31"/>
      <c r="CD79" s="31"/>
      <c r="CE79" s="31"/>
      <c r="CO79" s="29"/>
      <c r="CP79" s="29"/>
    </row>
    <row r="80" spans="1:94" ht="15.75" thickBot="1" x14ac:dyDescent="0.3">
      <c r="A80" s="50"/>
      <c r="B80" s="50"/>
      <c r="C80" s="50" t="str">
        <f t="shared" si="14"/>
        <v>4_203_6574</v>
      </c>
      <c r="D80" s="51" t="str">
        <f t="shared" si="15"/>
        <v>4_203</v>
      </c>
      <c r="E80" s="224">
        <f>IFERROR(VLOOKUP(C80,'2015'!$C$12:$D$1887,2,FALSE),0)</f>
        <v>0</v>
      </c>
      <c r="F80" s="51" t="str">
        <f>IFERROR(K80-IFERROR(VLOOKUP(D80,'2015'!$F$12:$I$1887,4,FALSE),"ei löydy"),"ei löydy")</f>
        <v>ei löydy</v>
      </c>
      <c r="G80" s="224">
        <f>IFERROR(VLOOKUP(Työfile_2024!C80,Liikennemalli!$D$6:$G$1921,4,FALSE),0)</f>
        <v>1</v>
      </c>
      <c r="H80" s="225">
        <f>K80-IFERROR(VLOOKUP(Työfile_2024!D80,Liikennemalli!$C$6:$H$1921,6,FALSE),"ei löydy")</f>
        <v>0</v>
      </c>
      <c r="I80" s="80">
        <v>4</v>
      </c>
      <c r="J80" s="52">
        <v>203</v>
      </c>
      <c r="K80" s="52">
        <v>6574</v>
      </c>
      <c r="L80" s="53"/>
      <c r="M80" s="54"/>
      <c r="N80" s="54"/>
      <c r="O80" s="54"/>
      <c r="P80" s="54"/>
      <c r="Q80" s="55"/>
      <c r="R80" s="55"/>
      <c r="S80" s="55"/>
      <c r="T80" s="55"/>
      <c r="U80" s="52"/>
      <c r="V80" s="56">
        <v>18940</v>
      </c>
      <c r="W80" s="56">
        <v>1764</v>
      </c>
      <c r="X80" s="56">
        <v>17505</v>
      </c>
      <c r="Y80" s="56">
        <f>VLOOKUP(D80,Liikennemalli24!$D$2:$F$1804,2,FALSE)</f>
        <v>7897</v>
      </c>
      <c r="Z80" s="57">
        <f>VLOOKUP(D80,Liikennemalli24!$D$2:$F$1804,3,FALSE)</f>
        <v>0.69</v>
      </c>
      <c r="AA80" s="178">
        <f>IF(G80=1,VLOOKUP(C80,Liikennemalli!$D$6:$H$1921,2,FALSE),0)</f>
        <v>6088.1374729988402</v>
      </c>
      <c r="AB80" s="197">
        <f>IF(G80=1,VLOOKUP(C80,Liikennemalli!$D$6:$H$1921,3,FALSE),0)</f>
        <v>0.94269648518089899</v>
      </c>
      <c r="AC80" s="134" t="str">
        <f>IF(E80=1,VLOOKUP(Työfile_2024!D80,'2015'!$F$12:$X$1887,18,FALSE),"-")</f>
        <v>-</v>
      </c>
      <c r="AD80" s="127" t="str">
        <f>IF(E80=1,VLOOKUP(Työfile_2024!D80,'2015'!$F$12:$X$1887,19,FALSE),"-")</f>
        <v>-</v>
      </c>
      <c r="AI80" s="127" t="str">
        <f>IF(E80=1,VLOOKUP(Työfile_2024!D80,'2015'!$F$12:$AB$1887,20,FALSE),"-")</f>
        <v>-</v>
      </c>
      <c r="AJ80" s="127" t="str">
        <f>IF(E80=1,VLOOKUP(Työfile_2024!D80,'2015'!$F$12:$AB$1887,21,FALSE),"-")</f>
        <v>-</v>
      </c>
      <c r="AK80" s="127" t="str">
        <f>IF(E80=1,VLOOKUP(Työfile_2024!D80,'2015'!$F$12:$AB$1887,22,FALSE),"-")</f>
        <v>-</v>
      </c>
      <c r="AL80" s="127" t="str">
        <f>IF(E80=1,VLOOKUP(Työfile_2024!D80,'2015'!$F$12:$AB$1887,23,FALSE),"-")</f>
        <v>-</v>
      </c>
      <c r="AM80" s="56">
        <f>VLOOKUP(Työfile_2024!D80,Tmatkat_20km_tarkasteltava_verk!$C$2:$D$1804,2,FALSE)</f>
        <v>3665</v>
      </c>
      <c r="AN80" s="148">
        <f t="shared" si="16"/>
        <v>0.19350580781414994</v>
      </c>
      <c r="AO80" s="178" t="str">
        <f>IF(E80=1,VLOOKUP(Työfile_2024!D80,'2015'!$F$12:$AC$1887,24,FALSE),"-")</f>
        <v>-</v>
      </c>
      <c r="AP80" s="52" t="str">
        <f>VLOOKUP(D80,Tarkasteltava_verkko_2024_harva!$E$2:$I$1804,5,FALSE)</f>
        <v>tiivis</v>
      </c>
      <c r="AQ80" s="52" t="str">
        <f>VLOOKUP(D80,Tarkasteltava_verkko_2024_harva!$E$2:$I$1804,4,FALSE)</f>
        <v>harva</v>
      </c>
      <c r="AR80" s="148">
        <v>0</v>
      </c>
      <c r="AS80" s="170" t="str">
        <f>IFERROR(VLOOKUP(C80,'2015'!$C$12:$AG$1887,30,FALSE),"-")</f>
        <v>-</v>
      </c>
      <c r="AT80" s="148">
        <v>0.18040766656525709</v>
      </c>
      <c r="AU80" s="170" t="str">
        <f>IFERROR(VLOOKUP(C80,'2015'!$C$12:$AG$1887,31,FALSE),"-")</f>
        <v>-</v>
      </c>
      <c r="AV80" s="106"/>
      <c r="AW80" s="63" t="str">
        <f>IFERROR(VLOOKUP(C80,Merkittävyysluokitus!$A$2:$J$1705,10,FALSE),"-")</f>
        <v>-</v>
      </c>
      <c r="AX80" s="175" t="str">
        <f>IFERROR(VLOOKUP(C80,Merkittävyysluokitus!$A$2:$J$1705,6,FALSE),"-")</f>
        <v>-</v>
      </c>
      <c r="AY80" s="175" t="str">
        <f>IFERROR(VLOOKUP(C80,Merkittävyysluokitus!$A$2:$J$1705,7,FALSE),"-")</f>
        <v>-</v>
      </c>
      <c r="AZ80" s="175" t="str">
        <f>IFERROR(VLOOKUP(C80,Merkittävyysluokitus!$A$2:$J$1705,8,FALSE),"-")</f>
        <v>-</v>
      </c>
      <c r="BA80" s="175" t="str">
        <f>IFERROR(VLOOKUP(C80,Merkittävyysluokitus!$A$2:$J$1705,9,FALSE),"-")</f>
        <v>-</v>
      </c>
      <c r="BB80" s="203"/>
      <c r="BC80" s="203" t="str">
        <f t="shared" si="17"/>
        <v>muutos</v>
      </c>
      <c r="BD80" s="39" t="str">
        <f t="shared" si="9"/>
        <v>punainen</v>
      </c>
      <c r="BE80" s="68" t="str">
        <f t="shared" si="10"/>
        <v>punainen</v>
      </c>
      <c r="BF80" s="68" t="str">
        <f t="shared" si="11"/>
        <v>punainen</v>
      </c>
      <c r="BG80" s="68" t="str">
        <f t="shared" si="12"/>
        <v>punainen</v>
      </c>
      <c r="BH80" s="208" t="str">
        <f t="shared" si="13"/>
        <v>punainen</v>
      </c>
      <c r="BI80" s="117"/>
      <c r="BJ80" s="39" t="str">
        <f>IF(F80="ei löydy","uusi tie",IF(E80=0,"tieosoite muuttunut",IF(E80=1,VLOOKUP(D80,'2015'!$F$12:$AL$1887,31,FALSE),"-")))</f>
        <v>uusi tie</v>
      </c>
      <c r="BK80" s="67" t="str">
        <f>IF(E80=1,VLOOKUP(D80,'2015'!$F$12:$AL$1887,32,FALSE),"-")</f>
        <v>-</v>
      </c>
      <c r="BL80" s="39" t="str">
        <f>IF(F80="ei löydy","uusi tie",IF(E80=0,"tieosoite muuttunut",IF(E80=1,VLOOKUP(D80,'2015'!$F$12:$AL$1887,33,FALSE),"-")))</f>
        <v>uusi tie</v>
      </c>
      <c r="BM80" s="39"/>
      <c r="BN80" s="217" t="e">
        <f>VLOOKUP(D80,'2015'!$F$12:$AL$1887,33,FALSE)</f>
        <v>#N/A</v>
      </c>
      <c r="BO80" s="117"/>
      <c r="BP80" s="115"/>
      <c r="BQ80" s="30"/>
      <c r="BS80" s="5"/>
      <c r="BU80" s="35"/>
      <c r="BV80" s="30"/>
      <c r="BW80" s="20"/>
      <c r="BX80" t="str">
        <f>IF(E80=1,VLOOKUP(D80,'2015'!$F$12:$AX$1887,43,FALSE),"-")</f>
        <v>-</v>
      </c>
      <c r="BY80" t="str">
        <f>IF(E80=1,VLOOKUP(D80,'2015'!$F$12:$AX$1887,44,FALSE),"-")</f>
        <v>-</v>
      </c>
      <c r="BZ80" t="str">
        <f>IF(E80=1,VLOOKUP(D80,'2015'!$F$12:$AX$1887,45,FALSE),"-")</f>
        <v>-</v>
      </c>
      <c r="CA80" s="31"/>
      <c r="CB80" s="31"/>
      <c r="CC80" s="31"/>
      <c r="CD80" s="31"/>
      <c r="CE80" s="31"/>
      <c r="CO80" s="29"/>
      <c r="CP80" s="29"/>
    </row>
    <row r="81" spans="1:94" ht="15.75" thickBot="1" x14ac:dyDescent="0.3">
      <c r="A81" s="50"/>
      <c r="B81" s="50"/>
      <c r="C81" s="50" t="str">
        <f t="shared" si="14"/>
        <v>4_204_8791</v>
      </c>
      <c r="D81" s="51" t="str">
        <f t="shared" si="15"/>
        <v>4_204</v>
      </c>
      <c r="E81" s="224">
        <f>IFERROR(VLOOKUP(C81,'2015'!$C$12:$D$1887,2,FALSE),0)</f>
        <v>0</v>
      </c>
      <c r="F81" s="51" t="str">
        <f>IFERROR(K81-IFERROR(VLOOKUP(D81,'2015'!$F$12:$I$1887,4,FALSE),"ei löydy"),"ei löydy")</f>
        <v>ei löydy</v>
      </c>
      <c r="G81" s="224">
        <f>IFERROR(VLOOKUP(Työfile_2024!C81,Liikennemalli!$D$6:$G$1921,4,FALSE),0)</f>
        <v>1</v>
      </c>
      <c r="H81" s="225">
        <f>K81-IFERROR(VLOOKUP(Työfile_2024!D81,Liikennemalli!$C$6:$H$1921,6,FALSE),"ei löydy")</f>
        <v>0</v>
      </c>
      <c r="I81" s="80">
        <v>4</v>
      </c>
      <c r="J81" s="52">
        <v>204</v>
      </c>
      <c r="K81" s="52">
        <v>8791</v>
      </c>
      <c r="L81" s="53"/>
      <c r="M81" s="54"/>
      <c r="N81" s="54"/>
      <c r="O81" s="54"/>
      <c r="P81" s="54"/>
      <c r="Q81" s="55"/>
      <c r="R81" s="55"/>
      <c r="S81" s="55"/>
      <c r="T81" s="55"/>
      <c r="U81" s="52"/>
      <c r="V81" s="56">
        <v>18940</v>
      </c>
      <c r="W81" s="56">
        <v>1764</v>
      </c>
      <c r="X81" s="56">
        <v>17505</v>
      </c>
      <c r="Y81" s="56">
        <f>VLOOKUP(D81,Liikennemalli24!$D$2:$F$1804,2,FALSE)</f>
        <v>7928</v>
      </c>
      <c r="Z81" s="57">
        <f>VLOOKUP(D81,Liikennemalli24!$D$2:$F$1804,3,FALSE)</f>
        <v>0.71499999999999997</v>
      </c>
      <c r="AA81" s="178">
        <f>IF(G81=1,VLOOKUP(C81,Liikennemalli!$D$6:$H$1921,2,FALSE),0)</f>
        <v>5985.7599011899201</v>
      </c>
      <c r="AB81" s="197">
        <f>IF(G81=1,VLOOKUP(C81,Liikennemalli!$D$6:$H$1921,3,FALSE),0)</f>
        <v>0.98746495378078003</v>
      </c>
      <c r="AC81" s="134" t="str">
        <f>IF(E81=1,VLOOKUP(Työfile_2024!D81,'2015'!$F$12:$X$1887,18,FALSE),"-")</f>
        <v>-</v>
      </c>
      <c r="AD81" s="127" t="str">
        <f>IF(E81=1,VLOOKUP(Työfile_2024!D81,'2015'!$F$12:$X$1887,19,FALSE),"-")</f>
        <v>-</v>
      </c>
      <c r="AI81" s="127" t="str">
        <f>IF(E81=1,VLOOKUP(Työfile_2024!D81,'2015'!$F$12:$AB$1887,20,FALSE),"-")</f>
        <v>-</v>
      </c>
      <c r="AJ81" s="127" t="str">
        <f>IF(E81=1,VLOOKUP(Työfile_2024!D81,'2015'!$F$12:$AB$1887,21,FALSE),"-")</f>
        <v>-</v>
      </c>
      <c r="AK81" s="127" t="str">
        <f>IF(E81=1,VLOOKUP(Työfile_2024!D81,'2015'!$F$12:$AB$1887,22,FALSE),"-")</f>
        <v>-</v>
      </c>
      <c r="AL81" s="127" t="str">
        <f>IF(E81=1,VLOOKUP(Työfile_2024!D81,'2015'!$F$12:$AB$1887,23,FALSE),"-")</f>
        <v>-</v>
      </c>
      <c r="AM81" s="56">
        <f>VLOOKUP(Työfile_2024!D81,Tmatkat_20km_tarkasteltava_verk!$C$2:$D$1804,2,FALSE)</f>
        <v>3568</v>
      </c>
      <c r="AN81" s="148">
        <f t="shared" si="16"/>
        <v>0.18838437170010561</v>
      </c>
      <c r="AO81" s="178" t="str">
        <f>IF(E81=1,VLOOKUP(Työfile_2024!D81,'2015'!$F$12:$AC$1887,24,FALSE),"-")</f>
        <v>-</v>
      </c>
      <c r="AP81" s="52" t="str">
        <f>VLOOKUP(D81,Tarkasteltava_verkko_2024_harva!$E$2:$I$1804,5,FALSE)</f>
        <v>tiivis</v>
      </c>
      <c r="AQ81" s="52" t="str">
        <f>VLOOKUP(D81,Tarkasteltava_verkko_2024_harva!$E$2:$I$1804,4,FALSE)</f>
        <v>harva</v>
      </c>
      <c r="AR81" s="148">
        <v>0</v>
      </c>
      <c r="AS81" s="170" t="str">
        <f>IFERROR(VLOOKUP(C81,'2015'!$C$12:$AG$1887,30,FALSE),"-")</f>
        <v>-</v>
      </c>
      <c r="AT81" s="148">
        <v>3.1737003753839151E-2</v>
      </c>
      <c r="AU81" s="170" t="str">
        <f>IFERROR(VLOOKUP(C81,'2015'!$C$12:$AG$1887,31,FALSE),"-")</f>
        <v>-</v>
      </c>
      <c r="AV81" s="106"/>
      <c r="AW81" s="63" t="str">
        <f>IFERROR(VLOOKUP(C81,Merkittävyysluokitus!$A$2:$J$1705,10,FALSE),"-")</f>
        <v>-</v>
      </c>
      <c r="AX81" s="175" t="str">
        <f>IFERROR(VLOOKUP(C81,Merkittävyysluokitus!$A$2:$J$1705,6,FALSE),"-")</f>
        <v>-</v>
      </c>
      <c r="AY81" s="175" t="str">
        <f>IFERROR(VLOOKUP(C81,Merkittävyysluokitus!$A$2:$J$1705,7,FALSE),"-")</f>
        <v>-</v>
      </c>
      <c r="AZ81" s="175" t="str">
        <f>IFERROR(VLOOKUP(C81,Merkittävyysluokitus!$A$2:$J$1705,8,FALSE),"-")</f>
        <v>-</v>
      </c>
      <c r="BA81" s="175" t="str">
        <f>IFERROR(VLOOKUP(C81,Merkittävyysluokitus!$A$2:$J$1705,9,FALSE),"-")</f>
        <v>-</v>
      </c>
      <c r="BB81" s="203"/>
      <c r="BC81" s="203" t="str">
        <f t="shared" si="17"/>
        <v>muutos</v>
      </c>
      <c r="BD81" s="39" t="str">
        <f t="shared" si="9"/>
        <v>punainen</v>
      </c>
      <c r="BE81" s="68" t="str">
        <f t="shared" si="10"/>
        <v>punainen</v>
      </c>
      <c r="BF81" s="68" t="str">
        <f t="shared" si="11"/>
        <v>punainen</v>
      </c>
      <c r="BG81" s="68" t="str">
        <f t="shared" si="12"/>
        <v>punainen</v>
      </c>
      <c r="BH81" s="208" t="str">
        <f t="shared" si="13"/>
        <v>punainen</v>
      </c>
      <c r="BI81" s="117"/>
      <c r="BJ81" s="39" t="str">
        <f>IF(F81="ei löydy","uusi tie",IF(E81=0,"tieosoite muuttunut",IF(E81=1,VLOOKUP(D81,'2015'!$F$12:$AL$1887,31,FALSE),"-")))</f>
        <v>uusi tie</v>
      </c>
      <c r="BK81" s="67" t="str">
        <f>IF(E81=1,VLOOKUP(D81,'2015'!$F$12:$AL$1887,32,FALSE),"-")</f>
        <v>-</v>
      </c>
      <c r="BL81" s="39" t="str">
        <f>IF(F81="ei löydy","uusi tie",IF(E81=0,"tieosoite muuttunut",IF(E81=1,VLOOKUP(D81,'2015'!$F$12:$AL$1887,33,FALSE),"-")))</f>
        <v>uusi tie</v>
      </c>
      <c r="BM81" s="39"/>
      <c r="BN81" s="217" t="e">
        <f>VLOOKUP(D81,'2015'!$F$12:$AL$1887,33,FALSE)</f>
        <v>#N/A</v>
      </c>
      <c r="BO81" s="117"/>
      <c r="BP81" s="115"/>
      <c r="BQ81" s="30"/>
      <c r="BS81" s="5"/>
      <c r="BU81" s="35"/>
      <c r="BV81" s="30"/>
      <c r="BW81" s="20"/>
      <c r="BX81" t="str">
        <f>IF(E81=1,VLOOKUP(D81,'2015'!$F$12:$AX$1887,43,FALSE),"-")</f>
        <v>-</v>
      </c>
      <c r="BY81" t="str">
        <f>IF(E81=1,VLOOKUP(D81,'2015'!$F$12:$AX$1887,44,FALSE),"-")</f>
        <v>-</v>
      </c>
      <c r="BZ81" t="str">
        <f>IF(E81=1,VLOOKUP(D81,'2015'!$F$12:$AX$1887,45,FALSE),"-")</f>
        <v>-</v>
      </c>
      <c r="CA81" s="31"/>
      <c r="CB81" s="31"/>
      <c r="CC81" s="31"/>
      <c r="CD81" s="31"/>
      <c r="CE81" s="31"/>
      <c r="CO81" s="29"/>
      <c r="CP81" s="29"/>
    </row>
    <row r="82" spans="1:94" ht="15.75" thickBot="1" x14ac:dyDescent="0.3">
      <c r="A82" s="50"/>
      <c r="B82" s="50"/>
      <c r="C82" s="50" t="str">
        <f t="shared" si="14"/>
        <v>4_206_5815</v>
      </c>
      <c r="D82" s="51" t="str">
        <f t="shared" si="15"/>
        <v>4_206</v>
      </c>
      <c r="E82" s="224">
        <f>IFERROR(VLOOKUP(C82,'2015'!$C$12:$D$1887,2,FALSE),0)</f>
        <v>0</v>
      </c>
      <c r="F82" s="51" t="str">
        <f>IFERROR(K82-IFERROR(VLOOKUP(D82,'2015'!$F$12:$I$1887,4,FALSE),"ei löydy"),"ei löydy")</f>
        <v>ei löydy</v>
      </c>
      <c r="G82" s="224">
        <f>IFERROR(VLOOKUP(Työfile_2024!C82,Liikennemalli!$D$6:$G$1921,4,FALSE),0)</f>
        <v>1</v>
      </c>
      <c r="H82" s="225">
        <f>K82-IFERROR(VLOOKUP(Työfile_2024!D82,Liikennemalli!$C$6:$H$1921,6,FALSE),"ei löydy")</f>
        <v>0</v>
      </c>
      <c r="I82" s="80">
        <v>4</v>
      </c>
      <c r="J82" s="52">
        <v>206</v>
      </c>
      <c r="K82" s="52">
        <v>5815</v>
      </c>
      <c r="L82" s="53"/>
      <c r="M82" s="54"/>
      <c r="N82" s="54"/>
      <c r="O82" s="54"/>
      <c r="P82" s="54"/>
      <c r="Q82" s="55"/>
      <c r="R82" s="55"/>
      <c r="S82" s="55"/>
      <c r="T82" s="55"/>
      <c r="U82" s="52"/>
      <c r="V82" s="56">
        <v>18404</v>
      </c>
      <c r="W82" s="56">
        <v>1701</v>
      </c>
      <c r="X82" s="56">
        <v>16926</v>
      </c>
      <c r="Y82" s="56">
        <f>VLOOKUP(D82,Liikennemalli24!$D$2:$F$1804,2,FALSE)</f>
        <v>8913</v>
      </c>
      <c r="Z82" s="57">
        <f>VLOOKUP(D82,Liikennemalli24!$D$2:$F$1804,3,FALSE)</f>
        <v>0.745</v>
      </c>
      <c r="AA82" s="178">
        <f>IF(G82=1,VLOOKUP(C82,Liikennemalli!$D$6:$H$1921,2,FALSE),0)</f>
        <v>5936.2582745599202</v>
      </c>
      <c r="AB82" s="197">
        <f>IF(G82=1,VLOOKUP(C82,Liikennemalli!$D$6:$H$1921,3,FALSE),0)</f>
        <v>0.91093556164484801</v>
      </c>
      <c r="AC82" s="134" t="str">
        <f>IF(E82=1,VLOOKUP(Työfile_2024!D82,'2015'!$F$12:$X$1887,18,FALSE),"-")</f>
        <v>-</v>
      </c>
      <c r="AD82" s="127" t="str">
        <f>IF(E82=1,VLOOKUP(Työfile_2024!D82,'2015'!$F$12:$X$1887,19,FALSE),"-")</f>
        <v>-</v>
      </c>
      <c r="AI82" s="127" t="str">
        <f>IF(E82=1,VLOOKUP(Työfile_2024!D82,'2015'!$F$12:$AB$1887,20,FALSE),"-")</f>
        <v>-</v>
      </c>
      <c r="AJ82" s="127" t="str">
        <f>IF(E82=1,VLOOKUP(Työfile_2024!D82,'2015'!$F$12:$AB$1887,21,FALSE),"-")</f>
        <v>-</v>
      </c>
      <c r="AK82" s="127" t="str">
        <f>IF(E82=1,VLOOKUP(Työfile_2024!D82,'2015'!$F$12:$AB$1887,22,FALSE),"-")</f>
        <v>-</v>
      </c>
      <c r="AL82" s="127" t="str">
        <f>IF(E82=1,VLOOKUP(Työfile_2024!D82,'2015'!$F$12:$AB$1887,23,FALSE),"-")</f>
        <v>-</v>
      </c>
      <c r="AM82" s="56">
        <f>VLOOKUP(Työfile_2024!D82,Tmatkat_20km_tarkasteltava_verk!$C$2:$D$1804,2,FALSE)</f>
        <v>3154</v>
      </c>
      <c r="AN82" s="148">
        <f t="shared" si="16"/>
        <v>0.1713757878722017</v>
      </c>
      <c r="AO82" s="178" t="str">
        <f>IF(E82=1,VLOOKUP(Työfile_2024!D82,'2015'!$F$12:$AC$1887,24,FALSE),"-")</f>
        <v>-</v>
      </c>
      <c r="AP82" s="52" t="str">
        <f>VLOOKUP(D82,Tarkasteltava_verkko_2024_harva!$E$2:$I$1804,5,FALSE)</f>
        <v>tiivis</v>
      </c>
      <c r="AQ82" s="52" t="str">
        <f>VLOOKUP(D82,Tarkasteltava_verkko_2024_harva!$E$2:$I$1804,4,FALSE)</f>
        <v>harva</v>
      </c>
      <c r="AR82" s="148">
        <v>9.5958727429062765E-2</v>
      </c>
      <c r="AS82" s="170" t="str">
        <f>IFERROR(VLOOKUP(C82,'2015'!$C$12:$AG$1887,30,FALSE),"-")</f>
        <v>-</v>
      </c>
      <c r="AT82" s="148">
        <v>0.1583834909716251</v>
      </c>
      <c r="AU82" s="170" t="str">
        <f>IFERROR(VLOOKUP(C82,'2015'!$C$12:$AG$1887,31,FALSE),"-")</f>
        <v>-</v>
      </c>
      <c r="AV82" s="106"/>
      <c r="AW82" s="63" t="str">
        <f>IFERROR(VLOOKUP(C82,Merkittävyysluokitus!$A$2:$J$1705,10,FALSE),"-")</f>
        <v>-</v>
      </c>
      <c r="AX82" s="175" t="str">
        <f>IFERROR(VLOOKUP(C82,Merkittävyysluokitus!$A$2:$J$1705,6,FALSE),"-")</f>
        <v>-</v>
      </c>
      <c r="AY82" s="175" t="str">
        <f>IFERROR(VLOOKUP(C82,Merkittävyysluokitus!$A$2:$J$1705,7,FALSE),"-")</f>
        <v>-</v>
      </c>
      <c r="AZ82" s="175" t="str">
        <f>IFERROR(VLOOKUP(C82,Merkittävyysluokitus!$A$2:$J$1705,8,FALSE),"-")</f>
        <v>-</v>
      </c>
      <c r="BA82" s="175" t="str">
        <f>IFERROR(VLOOKUP(C82,Merkittävyysluokitus!$A$2:$J$1705,9,FALSE),"-")</f>
        <v>-</v>
      </c>
      <c r="BB82" s="203"/>
      <c r="BC82" s="203" t="str">
        <f t="shared" si="17"/>
        <v>muutos</v>
      </c>
      <c r="BD82" s="39" t="str">
        <f t="shared" si="9"/>
        <v>punainen</v>
      </c>
      <c r="BE82" s="68" t="str">
        <f t="shared" si="10"/>
        <v>punainen</v>
      </c>
      <c r="BF82" s="68" t="str">
        <f t="shared" si="11"/>
        <v>punainen</v>
      </c>
      <c r="BG82" s="68" t="str">
        <f t="shared" si="12"/>
        <v>punainen</v>
      </c>
      <c r="BH82" s="208" t="str">
        <f t="shared" si="13"/>
        <v>punainen</v>
      </c>
      <c r="BI82" s="117"/>
      <c r="BJ82" s="39" t="str">
        <f>IF(F82="ei löydy","uusi tie",IF(E82=0,"tieosoite muuttunut",IF(E82=1,VLOOKUP(D82,'2015'!$F$12:$AL$1887,31,FALSE),"-")))</f>
        <v>uusi tie</v>
      </c>
      <c r="BK82" s="67" t="str">
        <f>IF(E82=1,VLOOKUP(D82,'2015'!$F$12:$AL$1887,32,FALSE),"-")</f>
        <v>-</v>
      </c>
      <c r="BL82" s="39" t="str">
        <f>IF(F82="ei löydy","uusi tie",IF(E82=0,"tieosoite muuttunut",IF(E82=1,VLOOKUP(D82,'2015'!$F$12:$AL$1887,33,FALSE),"-")))</f>
        <v>uusi tie</v>
      </c>
      <c r="BM82" s="39"/>
      <c r="BN82" s="217" t="e">
        <f>VLOOKUP(D82,'2015'!$F$12:$AL$1887,33,FALSE)</f>
        <v>#N/A</v>
      </c>
      <c r="BO82" s="117"/>
      <c r="BP82" s="115"/>
      <c r="BQ82" s="30"/>
      <c r="BS82" s="5"/>
      <c r="BU82" s="35"/>
      <c r="BV82" s="30"/>
      <c r="BW82" s="20"/>
      <c r="BX82" t="str">
        <f>IF(E82=1,VLOOKUP(D82,'2015'!$F$12:$AX$1887,43,FALSE),"-")</f>
        <v>-</v>
      </c>
      <c r="BY82" t="str">
        <f>IF(E82=1,VLOOKUP(D82,'2015'!$F$12:$AX$1887,44,FALSE),"-")</f>
        <v>-</v>
      </c>
      <c r="BZ82" t="str">
        <f>IF(E82=1,VLOOKUP(D82,'2015'!$F$12:$AX$1887,45,FALSE),"-")</f>
        <v>-</v>
      </c>
      <c r="CA82" s="31"/>
      <c r="CB82" s="31"/>
      <c r="CC82" s="31"/>
      <c r="CD82" s="31"/>
      <c r="CE82" s="31"/>
      <c r="CO82" s="29"/>
      <c r="CP82" s="29"/>
    </row>
    <row r="83" spans="1:94" ht="15.75" thickBot="1" x14ac:dyDescent="0.3">
      <c r="A83" s="50"/>
      <c r="B83" s="50"/>
      <c r="C83" s="50" t="str">
        <f t="shared" si="14"/>
        <v>4_207_4479</v>
      </c>
      <c r="D83" s="51" t="str">
        <f t="shared" si="15"/>
        <v>4_207</v>
      </c>
      <c r="E83" s="224">
        <f>IFERROR(VLOOKUP(C83,'2015'!$C$12:$D$1887,2,FALSE),0)</f>
        <v>0</v>
      </c>
      <c r="F83" s="51" t="str">
        <f>IFERROR(K83-IFERROR(VLOOKUP(D83,'2015'!$F$12:$I$1887,4,FALSE),"ei löydy"),"ei löydy")</f>
        <v>ei löydy</v>
      </c>
      <c r="G83" s="224">
        <f>IFERROR(VLOOKUP(Työfile_2024!C83,Liikennemalli!$D$6:$G$1921,4,FALSE),0)</f>
        <v>1</v>
      </c>
      <c r="H83" s="225">
        <f>K83-IFERROR(VLOOKUP(Työfile_2024!D83,Liikennemalli!$C$6:$H$1921,6,FALSE),"ei löydy")</f>
        <v>0</v>
      </c>
      <c r="I83" s="80">
        <v>4</v>
      </c>
      <c r="J83" s="52">
        <v>207</v>
      </c>
      <c r="K83" s="52">
        <v>4479</v>
      </c>
      <c r="L83" s="53"/>
      <c r="M83" s="54"/>
      <c r="N83" s="54"/>
      <c r="O83" s="54"/>
      <c r="P83" s="54"/>
      <c r="Q83" s="55"/>
      <c r="R83" s="55"/>
      <c r="S83" s="55"/>
      <c r="T83" s="55"/>
      <c r="U83" s="52"/>
      <c r="V83" s="56">
        <v>18404</v>
      </c>
      <c r="W83" s="56">
        <v>1701</v>
      </c>
      <c r="X83" s="56">
        <v>16926</v>
      </c>
      <c r="Y83" s="56">
        <f>VLOOKUP(D83,Liikennemalli24!$D$2:$F$1804,2,FALSE)</f>
        <v>8307</v>
      </c>
      <c r="Z83" s="57">
        <f>VLOOKUP(D83,Liikennemalli24!$D$2:$F$1804,3,FALSE)</f>
        <v>0.78500000000000003</v>
      </c>
      <c r="AA83" s="178">
        <f>IF(G83=1,VLOOKUP(C83,Liikennemalli!$D$6:$H$1921,2,FALSE),0)</f>
        <v>4769.3088367555001</v>
      </c>
      <c r="AB83" s="197">
        <f>IF(G83=1,VLOOKUP(C83,Liikennemalli!$D$6:$H$1921,3,FALSE),0)</f>
        <v>0.862388233586172</v>
      </c>
      <c r="AC83" s="134" t="str">
        <f>IF(E83=1,VLOOKUP(Työfile_2024!D83,'2015'!$F$12:$X$1887,18,FALSE),"-")</f>
        <v>-</v>
      </c>
      <c r="AD83" s="127" t="str">
        <f>IF(E83=1,VLOOKUP(Työfile_2024!D83,'2015'!$F$12:$X$1887,19,FALSE),"-")</f>
        <v>-</v>
      </c>
      <c r="AI83" s="127" t="str">
        <f>IF(E83=1,VLOOKUP(Työfile_2024!D83,'2015'!$F$12:$AB$1887,20,FALSE),"-")</f>
        <v>-</v>
      </c>
      <c r="AJ83" s="127" t="str">
        <f>IF(E83=1,VLOOKUP(Työfile_2024!D83,'2015'!$F$12:$AB$1887,21,FALSE),"-")</f>
        <v>-</v>
      </c>
      <c r="AK83" s="127" t="str">
        <f>IF(E83=1,VLOOKUP(Työfile_2024!D83,'2015'!$F$12:$AB$1887,22,FALSE),"-")</f>
        <v>-</v>
      </c>
      <c r="AL83" s="127" t="str">
        <f>IF(E83=1,VLOOKUP(Työfile_2024!D83,'2015'!$F$12:$AB$1887,23,FALSE),"-")</f>
        <v>-</v>
      </c>
      <c r="AM83" s="56">
        <f>VLOOKUP(Työfile_2024!D83,Tmatkat_20km_tarkasteltava_verk!$C$2:$D$1804,2,FALSE)</f>
        <v>2923</v>
      </c>
      <c r="AN83" s="148">
        <f t="shared" si="16"/>
        <v>0.15882416865898719</v>
      </c>
      <c r="AO83" s="178" t="str">
        <f>IF(E83=1,VLOOKUP(Työfile_2024!D83,'2015'!$F$12:$AC$1887,24,FALSE),"-")</f>
        <v>-</v>
      </c>
      <c r="AP83" s="52" t="str">
        <f>VLOOKUP(D83,Tarkasteltava_verkko_2024_harva!$E$2:$I$1804,5,FALSE)</f>
        <v>tiivis</v>
      </c>
      <c r="AQ83" s="52" t="str">
        <f>VLOOKUP(D83,Tarkasteltava_verkko_2024_harva!$E$2:$I$1804,4,FALSE)</f>
        <v>harva</v>
      </c>
      <c r="AR83" s="148">
        <v>5.0234427327528468E-2</v>
      </c>
      <c r="AS83" s="170" t="str">
        <f>IFERROR(VLOOKUP(C83,'2015'!$C$12:$AG$1887,30,FALSE),"-")</f>
        <v>-</v>
      </c>
      <c r="AT83" s="148">
        <v>0.32775173029694127</v>
      </c>
      <c r="AU83" s="170" t="str">
        <f>IFERROR(VLOOKUP(C83,'2015'!$C$12:$AG$1887,31,FALSE),"-")</f>
        <v>-</v>
      </c>
      <c r="AV83" s="106"/>
      <c r="AW83" s="63" t="str">
        <f>IFERROR(VLOOKUP(C83,Merkittävyysluokitus!$A$2:$J$1705,10,FALSE),"-")</f>
        <v>-</v>
      </c>
      <c r="AX83" s="175" t="str">
        <f>IFERROR(VLOOKUP(C83,Merkittävyysluokitus!$A$2:$J$1705,6,FALSE),"-")</f>
        <v>-</v>
      </c>
      <c r="AY83" s="175" t="str">
        <f>IFERROR(VLOOKUP(C83,Merkittävyysluokitus!$A$2:$J$1705,7,FALSE),"-")</f>
        <v>-</v>
      </c>
      <c r="AZ83" s="175" t="str">
        <f>IFERROR(VLOOKUP(C83,Merkittävyysluokitus!$A$2:$J$1705,8,FALSE),"-")</f>
        <v>-</v>
      </c>
      <c r="BA83" s="175" t="str">
        <f>IFERROR(VLOOKUP(C83,Merkittävyysluokitus!$A$2:$J$1705,9,FALSE),"-")</f>
        <v>-</v>
      </c>
      <c r="BB83" s="203"/>
      <c r="BC83" s="203" t="str">
        <f t="shared" si="17"/>
        <v>muutos</v>
      </c>
      <c r="BD83" s="39" t="str">
        <f t="shared" si="9"/>
        <v>punainen</v>
      </c>
      <c r="BE83" s="68" t="str">
        <f t="shared" si="10"/>
        <v>punainen</v>
      </c>
      <c r="BF83" s="68" t="str">
        <f t="shared" si="11"/>
        <v>punainen</v>
      </c>
      <c r="BG83" s="68" t="str">
        <f t="shared" si="12"/>
        <v>punainen</v>
      </c>
      <c r="BH83" s="208" t="str">
        <f t="shared" si="13"/>
        <v>punainen</v>
      </c>
      <c r="BI83" s="117"/>
      <c r="BJ83" s="39" t="str">
        <f>IF(F83="ei löydy","uusi tie",IF(E83=0,"tieosoite muuttunut",IF(E83=1,VLOOKUP(D83,'2015'!$F$12:$AL$1887,31,FALSE),"-")))</f>
        <v>uusi tie</v>
      </c>
      <c r="BK83" s="67" t="str">
        <f>IF(E83=1,VLOOKUP(D83,'2015'!$F$12:$AL$1887,32,FALSE),"-")</f>
        <v>-</v>
      </c>
      <c r="BL83" s="39" t="str">
        <f>IF(F83="ei löydy","uusi tie",IF(E83=0,"tieosoite muuttunut",IF(E83=1,VLOOKUP(D83,'2015'!$F$12:$AL$1887,33,FALSE),"-")))</f>
        <v>uusi tie</v>
      </c>
      <c r="BM83" s="39"/>
      <c r="BN83" s="217" t="e">
        <f>VLOOKUP(D83,'2015'!$F$12:$AL$1887,33,FALSE)</f>
        <v>#N/A</v>
      </c>
      <c r="BO83" s="117"/>
      <c r="BP83" s="115"/>
      <c r="BQ83" s="30"/>
      <c r="BS83" s="5"/>
      <c r="BU83" s="35"/>
      <c r="BV83" s="30"/>
      <c r="BW83" s="20"/>
      <c r="BX83" t="str">
        <f>IF(E83=1,VLOOKUP(D83,'2015'!$F$12:$AX$1887,43,FALSE),"-")</f>
        <v>-</v>
      </c>
      <c r="BY83" t="str">
        <f>IF(E83=1,VLOOKUP(D83,'2015'!$F$12:$AX$1887,44,FALSE),"-")</f>
        <v>-</v>
      </c>
      <c r="BZ83" t="str">
        <f>IF(E83=1,VLOOKUP(D83,'2015'!$F$12:$AX$1887,45,FALSE),"-")</f>
        <v>-</v>
      </c>
      <c r="CA83" s="31"/>
      <c r="CB83" s="31"/>
      <c r="CC83" s="31"/>
      <c r="CD83" s="31"/>
      <c r="CE83" s="31"/>
      <c r="CO83" s="29"/>
      <c r="CP83" s="29"/>
    </row>
    <row r="84" spans="1:94" ht="15.75" thickBot="1" x14ac:dyDescent="0.3">
      <c r="A84" s="50"/>
      <c r="B84" s="50"/>
      <c r="C84" s="50" t="str">
        <f t="shared" si="14"/>
        <v>4_208_5342</v>
      </c>
      <c r="D84" s="51" t="str">
        <f t="shared" si="15"/>
        <v>4_208</v>
      </c>
      <c r="E84" s="224">
        <f>IFERROR(VLOOKUP(C84,'2015'!$C$12:$D$1887,2,FALSE),0)</f>
        <v>0</v>
      </c>
      <c r="F84" s="51" t="str">
        <f>IFERROR(K84-IFERROR(VLOOKUP(D84,'2015'!$F$12:$I$1887,4,FALSE),"ei löydy"),"ei löydy")</f>
        <v>ei löydy</v>
      </c>
      <c r="G84" s="224">
        <f>IFERROR(VLOOKUP(Työfile_2024!C84,Liikennemalli!$D$6:$G$1921,4,FALSE),0)</f>
        <v>1</v>
      </c>
      <c r="H84" s="225">
        <f>K84-IFERROR(VLOOKUP(Työfile_2024!D84,Liikennemalli!$C$6:$H$1921,6,FALSE),"ei löydy")</f>
        <v>0</v>
      </c>
      <c r="I84" s="80">
        <v>4</v>
      </c>
      <c r="J84" s="52">
        <v>208</v>
      </c>
      <c r="K84" s="52">
        <v>5342</v>
      </c>
      <c r="L84" s="53"/>
      <c r="M84" s="54"/>
      <c r="N84" s="54"/>
      <c r="O84" s="54"/>
      <c r="P84" s="54"/>
      <c r="Q84" s="55"/>
      <c r="R84" s="55"/>
      <c r="S84" s="55"/>
      <c r="T84" s="55"/>
      <c r="U84" s="52"/>
      <c r="V84" s="56">
        <v>15120</v>
      </c>
      <c r="W84" s="56">
        <v>1783</v>
      </c>
      <c r="X84" s="56">
        <v>13547</v>
      </c>
      <c r="Y84" s="56">
        <f>VLOOKUP(D84,Liikennemalli24!$D$2:$F$1804,2,FALSE)</f>
        <v>7162</v>
      </c>
      <c r="Z84" s="57">
        <f>VLOOKUP(D84,Liikennemalli24!$D$2:$F$1804,3,FALSE)</f>
        <v>0.88700000000000001</v>
      </c>
      <c r="AA84" s="178">
        <f>IF(G84=1,VLOOKUP(C84,Liikennemalli!$D$6:$H$1921,2,FALSE),0)</f>
        <v>1544.7902442936861</v>
      </c>
      <c r="AB84" s="197">
        <f>IF(G84=1,VLOOKUP(C84,Liikennemalli!$D$6:$H$1921,3,FALSE),0)</f>
        <v>0.768464819971448</v>
      </c>
      <c r="AC84" s="134" t="str">
        <f>IF(E84=1,VLOOKUP(Työfile_2024!D84,'2015'!$F$12:$X$1887,18,FALSE),"-")</f>
        <v>-</v>
      </c>
      <c r="AD84" s="127" t="str">
        <f>IF(E84=1,VLOOKUP(Työfile_2024!D84,'2015'!$F$12:$X$1887,19,FALSE),"-")</f>
        <v>-</v>
      </c>
      <c r="AI84" s="127" t="str">
        <f>IF(E84=1,VLOOKUP(Työfile_2024!D84,'2015'!$F$12:$AB$1887,20,FALSE),"-")</f>
        <v>-</v>
      </c>
      <c r="AJ84" s="127" t="str">
        <f>IF(E84=1,VLOOKUP(Työfile_2024!D84,'2015'!$F$12:$AB$1887,21,FALSE),"-")</f>
        <v>-</v>
      </c>
      <c r="AK84" s="127" t="str">
        <f>IF(E84=1,VLOOKUP(Työfile_2024!D84,'2015'!$F$12:$AB$1887,22,FALSE),"-")</f>
        <v>-</v>
      </c>
      <c r="AL84" s="127" t="str">
        <f>IF(E84=1,VLOOKUP(Työfile_2024!D84,'2015'!$F$12:$AB$1887,23,FALSE),"-")</f>
        <v>-</v>
      </c>
      <c r="AM84" s="56">
        <f>VLOOKUP(Työfile_2024!D84,Tmatkat_20km_tarkasteltava_verk!$C$2:$D$1804,2,FALSE)</f>
        <v>1544</v>
      </c>
      <c r="AN84" s="148">
        <f t="shared" si="16"/>
        <v>0.10211640211640212</v>
      </c>
      <c r="AO84" s="178" t="str">
        <f>IF(E84=1,VLOOKUP(Työfile_2024!D84,'2015'!$F$12:$AC$1887,24,FALSE),"-")</f>
        <v>-</v>
      </c>
      <c r="AP84" s="52" t="str">
        <f>VLOOKUP(D84,Tarkasteltava_verkko_2024_harva!$E$2:$I$1804,5,FALSE)</f>
        <v>tiivis</v>
      </c>
      <c r="AQ84" s="52" t="str">
        <f>VLOOKUP(D84,Tarkasteltava_verkko_2024_harva!$E$2:$I$1804,4,FALSE)</f>
        <v>harva</v>
      </c>
      <c r="AR84" s="148">
        <v>0</v>
      </c>
      <c r="AS84" s="170" t="str">
        <f>IFERROR(VLOOKUP(C84,'2015'!$C$12:$AG$1887,30,FALSE),"-")</f>
        <v>-</v>
      </c>
      <c r="AT84" s="148">
        <v>0.14601272931486334</v>
      </c>
      <c r="AU84" s="170" t="str">
        <f>IFERROR(VLOOKUP(C84,'2015'!$C$12:$AG$1887,31,FALSE),"-")</f>
        <v>-</v>
      </c>
      <c r="AV84" s="106"/>
      <c r="AW84" s="63" t="str">
        <f>IFERROR(VLOOKUP(C84,Merkittävyysluokitus!$A$2:$J$1705,10,FALSE),"-")</f>
        <v>-</v>
      </c>
      <c r="AX84" s="175" t="str">
        <f>IFERROR(VLOOKUP(C84,Merkittävyysluokitus!$A$2:$J$1705,6,FALSE),"-")</f>
        <v>-</v>
      </c>
      <c r="AY84" s="175" t="str">
        <f>IFERROR(VLOOKUP(C84,Merkittävyysluokitus!$A$2:$J$1705,7,FALSE),"-")</f>
        <v>-</v>
      </c>
      <c r="AZ84" s="175" t="str">
        <f>IFERROR(VLOOKUP(C84,Merkittävyysluokitus!$A$2:$J$1705,8,FALSE),"-")</f>
        <v>-</v>
      </c>
      <c r="BA84" s="175" t="str">
        <f>IFERROR(VLOOKUP(C84,Merkittävyysluokitus!$A$2:$J$1705,9,FALSE),"-")</f>
        <v>-</v>
      </c>
      <c r="BB84" s="203"/>
      <c r="BC84" s="203" t="str">
        <f t="shared" si="17"/>
        <v>muutos</v>
      </c>
      <c r="BD84" s="39" t="str">
        <f t="shared" si="9"/>
        <v>punainen</v>
      </c>
      <c r="BE84" s="68" t="str">
        <f t="shared" si="10"/>
        <v>punainen</v>
      </c>
      <c r="BF84" s="68" t="str">
        <f t="shared" si="11"/>
        <v>punainen</v>
      </c>
      <c r="BG84" s="68" t="str">
        <f t="shared" si="12"/>
        <v>punainen</v>
      </c>
      <c r="BH84" s="208" t="str">
        <f t="shared" si="13"/>
        <v>punainen</v>
      </c>
      <c r="BI84" s="117"/>
      <c r="BJ84" s="39" t="str">
        <f>IF(F84="ei löydy","uusi tie",IF(E84=0,"tieosoite muuttunut",IF(E84=1,VLOOKUP(D84,'2015'!$F$12:$AL$1887,31,FALSE),"-")))</f>
        <v>uusi tie</v>
      </c>
      <c r="BK84" s="67" t="str">
        <f>IF(E84=1,VLOOKUP(D84,'2015'!$F$12:$AL$1887,32,FALSE),"-")</f>
        <v>-</v>
      </c>
      <c r="BL84" s="39" t="str">
        <f>IF(F84="ei löydy","uusi tie",IF(E84=0,"tieosoite muuttunut",IF(E84=1,VLOOKUP(D84,'2015'!$F$12:$AL$1887,33,FALSE),"-")))</f>
        <v>uusi tie</v>
      </c>
      <c r="BM84" s="39"/>
      <c r="BN84" s="217" t="e">
        <f>VLOOKUP(D84,'2015'!$F$12:$AL$1887,33,FALSE)</f>
        <v>#N/A</v>
      </c>
      <c r="BO84" s="117"/>
      <c r="BP84" s="115"/>
      <c r="BQ84" s="30"/>
      <c r="BS84" s="5"/>
      <c r="BU84" s="35"/>
      <c r="BV84" s="30"/>
      <c r="BW84" s="20"/>
      <c r="BX84" t="str">
        <f>IF(E84=1,VLOOKUP(D84,'2015'!$F$12:$AX$1887,43,FALSE),"-")</f>
        <v>-</v>
      </c>
      <c r="BY84" t="str">
        <f>IF(E84=1,VLOOKUP(D84,'2015'!$F$12:$AX$1887,44,FALSE),"-")</f>
        <v>-</v>
      </c>
      <c r="BZ84" t="str">
        <f>IF(E84=1,VLOOKUP(D84,'2015'!$F$12:$AX$1887,45,FALSE),"-")</f>
        <v>-</v>
      </c>
      <c r="CA84" s="31"/>
      <c r="CB84" s="31"/>
      <c r="CC84" s="31"/>
      <c r="CD84" s="31"/>
      <c r="CE84" s="31"/>
      <c r="CO84" s="29"/>
      <c r="CP84" s="29"/>
    </row>
    <row r="85" spans="1:94" ht="15.75" thickBot="1" x14ac:dyDescent="0.3">
      <c r="A85" s="50"/>
      <c r="B85" s="50"/>
      <c r="C85" s="50" t="str">
        <f t="shared" si="14"/>
        <v>4_209_3047</v>
      </c>
      <c r="D85" s="51" t="str">
        <f t="shared" si="15"/>
        <v>4_209</v>
      </c>
      <c r="E85" s="224">
        <f>IFERROR(VLOOKUP(C85,'2015'!$C$12:$D$1887,2,FALSE),0)</f>
        <v>0</v>
      </c>
      <c r="F85" s="51" t="str">
        <f>IFERROR(K85-IFERROR(VLOOKUP(D85,'2015'!$F$12:$I$1887,4,FALSE),"ei löydy"),"ei löydy")</f>
        <v>ei löydy</v>
      </c>
      <c r="G85" s="224">
        <f>IFERROR(VLOOKUP(Työfile_2024!C85,Liikennemalli!$D$6:$G$1921,4,FALSE),0)</f>
        <v>1</v>
      </c>
      <c r="H85" s="225">
        <f>K85-IFERROR(VLOOKUP(Työfile_2024!D85,Liikennemalli!$C$6:$H$1921,6,FALSE),"ei löydy")</f>
        <v>0</v>
      </c>
      <c r="I85" s="80">
        <v>4</v>
      </c>
      <c r="J85" s="52">
        <v>209</v>
      </c>
      <c r="K85" s="52">
        <v>3047</v>
      </c>
      <c r="L85" s="53"/>
      <c r="M85" s="54"/>
      <c r="N85" s="54"/>
      <c r="O85" s="54"/>
      <c r="P85" s="54"/>
      <c r="Q85" s="55"/>
      <c r="R85" s="55"/>
      <c r="S85" s="55"/>
      <c r="T85" s="55"/>
      <c r="U85" s="52"/>
      <c r="V85" s="56">
        <v>14977</v>
      </c>
      <c r="W85" s="56">
        <v>1776</v>
      </c>
      <c r="X85" s="56">
        <v>13237</v>
      </c>
      <c r="Y85" s="56">
        <f>VLOOKUP(D85,Liikennemalli24!$D$2:$F$1804,2,FALSE)</f>
        <v>7076</v>
      </c>
      <c r="Z85" s="57">
        <f>VLOOKUP(D85,Liikennemalli24!$D$2:$F$1804,3,FALSE)</f>
        <v>0.88800000000000001</v>
      </c>
      <c r="AA85" s="178">
        <f>IF(G85=1,VLOOKUP(C85,Liikennemalli!$D$6:$H$1921,2,FALSE),0)</f>
        <v>1527.368458911154</v>
      </c>
      <c r="AB85" s="197">
        <f>IF(G85=1,VLOOKUP(C85,Liikennemalli!$D$6:$H$1921,3,FALSE),0)</f>
        <v>0.75576644371052404</v>
      </c>
      <c r="AC85" s="134" t="str">
        <f>IF(E85=1,VLOOKUP(Työfile_2024!D85,'2015'!$F$12:$X$1887,18,FALSE),"-")</f>
        <v>-</v>
      </c>
      <c r="AD85" s="127" t="str">
        <f>IF(E85=1,VLOOKUP(Työfile_2024!D85,'2015'!$F$12:$X$1887,19,FALSE),"-")</f>
        <v>-</v>
      </c>
      <c r="AI85" s="127" t="str">
        <f>IF(E85=1,VLOOKUP(Työfile_2024!D85,'2015'!$F$12:$AB$1887,20,FALSE),"-")</f>
        <v>-</v>
      </c>
      <c r="AJ85" s="127" t="str">
        <f>IF(E85=1,VLOOKUP(Työfile_2024!D85,'2015'!$F$12:$AB$1887,21,FALSE),"-")</f>
        <v>-</v>
      </c>
      <c r="AK85" s="127" t="str">
        <f>IF(E85=1,VLOOKUP(Työfile_2024!D85,'2015'!$F$12:$AB$1887,22,FALSE),"-")</f>
        <v>-</v>
      </c>
      <c r="AL85" s="127" t="str">
        <f>IF(E85=1,VLOOKUP(Työfile_2024!D85,'2015'!$F$12:$AB$1887,23,FALSE),"-")</f>
        <v>-</v>
      </c>
      <c r="AM85" s="56">
        <f>VLOOKUP(Työfile_2024!D85,Tmatkat_20km_tarkasteltava_verk!$C$2:$D$1804,2,FALSE)</f>
        <v>1391</v>
      </c>
      <c r="AN85" s="148">
        <f t="shared" si="16"/>
        <v>9.2875742805635306E-2</v>
      </c>
      <c r="AO85" s="178" t="str">
        <f>IF(E85=1,VLOOKUP(Työfile_2024!D85,'2015'!$F$12:$AC$1887,24,FALSE),"-")</f>
        <v>-</v>
      </c>
      <c r="AP85" s="52" t="str">
        <f>VLOOKUP(D85,Tarkasteltava_verkko_2024_harva!$E$2:$I$1804,5,FALSE)</f>
        <v>tiivis</v>
      </c>
      <c r="AQ85" s="52" t="str">
        <f>VLOOKUP(D85,Tarkasteltava_verkko_2024_harva!$E$2:$I$1804,4,FALSE)</f>
        <v>harva</v>
      </c>
      <c r="AR85" s="148">
        <v>0.54512635379061369</v>
      </c>
      <c r="AS85" s="170" t="str">
        <f>IFERROR(VLOOKUP(C85,'2015'!$C$12:$AG$1887,30,FALSE),"-")</f>
        <v>-</v>
      </c>
      <c r="AT85" s="148">
        <v>0.68395142763373806</v>
      </c>
      <c r="AU85" s="170" t="str">
        <f>IFERROR(VLOOKUP(C85,'2015'!$C$12:$AG$1887,31,FALSE),"-")</f>
        <v>-</v>
      </c>
      <c r="AV85" s="106"/>
      <c r="AW85" s="63" t="str">
        <f>IFERROR(VLOOKUP(C85,Merkittävyysluokitus!$A$2:$J$1705,10,FALSE),"-")</f>
        <v>-</v>
      </c>
      <c r="AX85" s="175" t="str">
        <f>IFERROR(VLOOKUP(C85,Merkittävyysluokitus!$A$2:$J$1705,6,FALSE),"-")</f>
        <v>-</v>
      </c>
      <c r="AY85" s="175" t="str">
        <f>IFERROR(VLOOKUP(C85,Merkittävyysluokitus!$A$2:$J$1705,7,FALSE),"-")</f>
        <v>-</v>
      </c>
      <c r="AZ85" s="175" t="str">
        <f>IFERROR(VLOOKUP(C85,Merkittävyysluokitus!$A$2:$J$1705,8,FALSE),"-")</f>
        <v>-</v>
      </c>
      <c r="BA85" s="175" t="str">
        <f>IFERROR(VLOOKUP(C85,Merkittävyysluokitus!$A$2:$J$1705,9,FALSE),"-")</f>
        <v>-</v>
      </c>
      <c r="BB85" s="203"/>
      <c r="BC85" s="203" t="str">
        <f t="shared" si="17"/>
        <v>muutos</v>
      </c>
      <c r="BD85" s="39" t="str">
        <f t="shared" si="9"/>
        <v>punainen</v>
      </c>
      <c r="BE85" s="68" t="str">
        <f t="shared" si="10"/>
        <v>punainen</v>
      </c>
      <c r="BF85" s="68" t="str">
        <f t="shared" si="11"/>
        <v>punainen</v>
      </c>
      <c r="BG85" s="68" t="str">
        <f t="shared" si="12"/>
        <v>punainen</v>
      </c>
      <c r="BH85" s="208" t="str">
        <f t="shared" si="13"/>
        <v>punainen</v>
      </c>
      <c r="BI85" s="117"/>
      <c r="BJ85" s="39" t="str">
        <f>IF(F85="ei löydy","uusi tie",IF(E85=0,"tieosoite muuttunut",IF(E85=1,VLOOKUP(D85,'2015'!$F$12:$AL$1887,31,FALSE),"-")))</f>
        <v>uusi tie</v>
      </c>
      <c r="BK85" s="67" t="str">
        <f>IF(E85=1,VLOOKUP(D85,'2015'!$F$12:$AL$1887,32,FALSE),"-")</f>
        <v>-</v>
      </c>
      <c r="BL85" s="39" t="str">
        <f>IF(F85="ei löydy","uusi tie",IF(E85=0,"tieosoite muuttunut",IF(E85=1,VLOOKUP(D85,'2015'!$F$12:$AL$1887,33,FALSE),"-")))</f>
        <v>uusi tie</v>
      </c>
      <c r="BM85" s="39"/>
      <c r="BN85" s="217" t="e">
        <f>VLOOKUP(D85,'2015'!$F$12:$AL$1887,33,FALSE)</f>
        <v>#N/A</v>
      </c>
      <c r="BO85" s="117"/>
      <c r="BP85" s="115"/>
      <c r="BQ85" s="30"/>
      <c r="BS85" s="5"/>
      <c r="BU85" s="35"/>
      <c r="BV85" s="30"/>
      <c r="BW85" s="20"/>
      <c r="BX85" t="str">
        <f>IF(E85=1,VLOOKUP(D85,'2015'!$F$12:$AX$1887,43,FALSE),"-")</f>
        <v>-</v>
      </c>
      <c r="BY85" t="str">
        <f>IF(E85=1,VLOOKUP(D85,'2015'!$F$12:$AX$1887,44,FALSE),"-")</f>
        <v>-</v>
      </c>
      <c r="BZ85" t="str">
        <f>IF(E85=1,VLOOKUP(D85,'2015'!$F$12:$AX$1887,45,FALSE),"-")</f>
        <v>-</v>
      </c>
      <c r="CA85" s="31"/>
      <c r="CB85" s="31"/>
      <c r="CC85" s="31"/>
      <c r="CD85" s="31"/>
      <c r="CE85" s="31"/>
      <c r="CO85" s="29"/>
      <c r="CP85" s="29"/>
    </row>
    <row r="86" spans="1:94" ht="15.75" thickBot="1" x14ac:dyDescent="0.3">
      <c r="A86" s="50"/>
      <c r="B86" s="50"/>
      <c r="C86" s="50" t="str">
        <f t="shared" si="14"/>
        <v>4_210_3508</v>
      </c>
      <c r="D86" s="51" t="str">
        <f t="shared" si="15"/>
        <v>4_210</v>
      </c>
      <c r="E86" s="224">
        <f>IFERROR(VLOOKUP(C86,'2015'!$C$12:$D$1887,2,FALSE),0)</f>
        <v>0</v>
      </c>
      <c r="F86" s="51" t="str">
        <f>IFERROR(K86-IFERROR(VLOOKUP(D86,'2015'!$F$12:$I$1887,4,FALSE),"ei löydy"),"ei löydy")</f>
        <v>ei löydy</v>
      </c>
      <c r="G86" s="224">
        <f>IFERROR(VLOOKUP(Työfile_2024!C86,Liikennemalli!$D$6:$G$1921,4,FALSE),0)</f>
        <v>1</v>
      </c>
      <c r="H86" s="225">
        <f>K86-IFERROR(VLOOKUP(Työfile_2024!D86,Liikennemalli!$C$6:$H$1921,6,FALSE),"ei löydy")</f>
        <v>0</v>
      </c>
      <c r="I86" s="80">
        <v>4</v>
      </c>
      <c r="J86" s="52">
        <v>210</v>
      </c>
      <c r="K86" s="52">
        <v>3508</v>
      </c>
      <c r="L86" s="53"/>
      <c r="M86" s="54"/>
      <c r="N86" s="54"/>
      <c r="O86" s="54"/>
      <c r="P86" s="54"/>
      <c r="Q86" s="55"/>
      <c r="R86" s="55"/>
      <c r="S86" s="55"/>
      <c r="T86" s="55"/>
      <c r="U86" s="52"/>
      <c r="V86" s="56">
        <v>14977</v>
      </c>
      <c r="W86" s="56">
        <v>1776</v>
      </c>
      <c r="X86" s="56">
        <v>13237</v>
      </c>
      <c r="Y86" s="56">
        <f>VLOOKUP(D86,Liikennemalli24!$D$2:$F$1804,2,FALSE)</f>
        <v>4781</v>
      </c>
      <c r="Z86" s="57">
        <f>VLOOKUP(D86,Liikennemalli24!$D$2:$F$1804,3,FALSE)</f>
        <v>0.73599999999999999</v>
      </c>
      <c r="AA86" s="178">
        <f>IF(G86=1,VLOOKUP(C86,Liikennemalli!$D$6:$H$1921,2,FALSE),0)</f>
        <v>1516.0766980192479</v>
      </c>
      <c r="AB86" s="197">
        <f>IF(G86=1,VLOOKUP(C86,Liikennemalli!$D$6:$H$1921,3,FALSE),0)</f>
        <v>0.84965551732339195</v>
      </c>
      <c r="AC86" s="134" t="str">
        <f>IF(E86=1,VLOOKUP(Työfile_2024!D86,'2015'!$F$12:$X$1887,18,FALSE),"-")</f>
        <v>-</v>
      </c>
      <c r="AD86" s="127" t="str">
        <f>IF(E86=1,VLOOKUP(Työfile_2024!D86,'2015'!$F$12:$X$1887,19,FALSE),"-")</f>
        <v>-</v>
      </c>
      <c r="AI86" s="127" t="str">
        <f>IF(E86=1,VLOOKUP(Työfile_2024!D86,'2015'!$F$12:$AB$1887,20,FALSE),"-")</f>
        <v>-</v>
      </c>
      <c r="AJ86" s="127" t="str">
        <f>IF(E86=1,VLOOKUP(Työfile_2024!D86,'2015'!$F$12:$AB$1887,21,FALSE),"-")</f>
        <v>-</v>
      </c>
      <c r="AK86" s="127" t="str">
        <f>IF(E86=1,VLOOKUP(Työfile_2024!D86,'2015'!$F$12:$AB$1887,22,FALSE),"-")</f>
        <v>-</v>
      </c>
      <c r="AL86" s="127" t="str">
        <f>IF(E86=1,VLOOKUP(Työfile_2024!D86,'2015'!$F$12:$AB$1887,23,FALSE),"-")</f>
        <v>-</v>
      </c>
      <c r="AM86" s="56">
        <f>VLOOKUP(Työfile_2024!D86,Tmatkat_20km_tarkasteltava_verk!$C$2:$D$1804,2,FALSE)</f>
        <v>1257</v>
      </c>
      <c r="AN86" s="148">
        <f t="shared" si="16"/>
        <v>8.3928690659010485E-2</v>
      </c>
      <c r="AO86" s="178" t="str">
        <f>IF(E86=1,VLOOKUP(Työfile_2024!D86,'2015'!$F$12:$AC$1887,24,FALSE),"-")</f>
        <v>-</v>
      </c>
      <c r="AP86" s="52" t="str">
        <f>VLOOKUP(D86,Tarkasteltava_verkko_2024_harva!$E$2:$I$1804,5,FALSE)</f>
        <v>tiivis</v>
      </c>
      <c r="AQ86" s="52" t="str">
        <f>VLOOKUP(D86,Tarkasteltava_verkko_2024_harva!$E$2:$I$1804,4,FALSE)</f>
        <v>harva</v>
      </c>
      <c r="AR86" s="148">
        <v>0</v>
      </c>
      <c r="AS86" s="170" t="str">
        <f>IFERROR(VLOOKUP(C86,'2015'!$C$12:$AG$1887,30,FALSE),"-")</f>
        <v>-</v>
      </c>
      <c r="AT86" s="148">
        <v>0</v>
      </c>
      <c r="AU86" s="170" t="str">
        <f>IFERROR(VLOOKUP(C86,'2015'!$C$12:$AG$1887,31,FALSE),"-")</f>
        <v>-</v>
      </c>
      <c r="AV86" s="106"/>
      <c r="AW86" s="63" t="str">
        <f>IFERROR(VLOOKUP(C86,Merkittävyysluokitus!$A$2:$J$1705,10,FALSE),"-")</f>
        <v>-</v>
      </c>
      <c r="AX86" s="175" t="str">
        <f>IFERROR(VLOOKUP(C86,Merkittävyysluokitus!$A$2:$J$1705,6,FALSE),"-")</f>
        <v>-</v>
      </c>
      <c r="AY86" s="175" t="str">
        <f>IFERROR(VLOOKUP(C86,Merkittävyysluokitus!$A$2:$J$1705,7,FALSE),"-")</f>
        <v>-</v>
      </c>
      <c r="AZ86" s="175" t="str">
        <f>IFERROR(VLOOKUP(C86,Merkittävyysluokitus!$A$2:$J$1705,8,FALSE),"-")</f>
        <v>-</v>
      </c>
      <c r="BA86" s="175" t="str">
        <f>IFERROR(VLOOKUP(C86,Merkittävyysluokitus!$A$2:$J$1705,9,FALSE),"-")</f>
        <v>-</v>
      </c>
      <c r="BB86" s="203"/>
      <c r="BC86" s="203" t="str">
        <f t="shared" si="17"/>
        <v>muutos</v>
      </c>
      <c r="BD86" s="39" t="str">
        <f t="shared" si="9"/>
        <v>punainen</v>
      </c>
      <c r="BE86" s="68" t="str">
        <f t="shared" si="10"/>
        <v>punainen</v>
      </c>
      <c r="BF86" s="68" t="str">
        <f t="shared" si="11"/>
        <v>punainen</v>
      </c>
      <c r="BG86" s="68" t="str">
        <f t="shared" si="12"/>
        <v>punainen</v>
      </c>
      <c r="BH86" s="208" t="str">
        <f t="shared" si="13"/>
        <v>punainen</v>
      </c>
      <c r="BI86" s="117"/>
      <c r="BJ86" s="39" t="str">
        <f>IF(F86="ei löydy","uusi tie",IF(E86=0,"tieosoite muuttunut",IF(E86=1,VLOOKUP(D86,'2015'!$F$12:$AL$1887,31,FALSE),"-")))</f>
        <v>uusi tie</v>
      </c>
      <c r="BK86" s="67" t="str">
        <f>IF(E86=1,VLOOKUP(D86,'2015'!$F$12:$AL$1887,32,FALSE),"-")</f>
        <v>-</v>
      </c>
      <c r="BL86" s="39" t="str">
        <f>IF(F86="ei löydy","uusi tie",IF(E86=0,"tieosoite muuttunut",IF(E86=1,VLOOKUP(D86,'2015'!$F$12:$AL$1887,33,FALSE),"-")))</f>
        <v>uusi tie</v>
      </c>
      <c r="BM86" s="39"/>
      <c r="BN86" s="217" t="e">
        <f>VLOOKUP(D86,'2015'!$F$12:$AL$1887,33,FALSE)</f>
        <v>#N/A</v>
      </c>
      <c r="BO86" s="117"/>
      <c r="BP86" s="115"/>
      <c r="BQ86" s="30"/>
      <c r="BS86" s="5"/>
      <c r="BU86" s="35"/>
      <c r="BV86" s="30"/>
      <c r="BW86" s="20"/>
      <c r="BX86" t="str">
        <f>IF(E86=1,VLOOKUP(D86,'2015'!$F$12:$AX$1887,43,FALSE),"-")</f>
        <v>-</v>
      </c>
      <c r="BY86" t="str">
        <f>IF(E86=1,VLOOKUP(D86,'2015'!$F$12:$AX$1887,44,FALSE),"-")</f>
        <v>-</v>
      </c>
      <c r="BZ86" t="str">
        <f>IF(E86=1,VLOOKUP(D86,'2015'!$F$12:$AX$1887,45,FALSE),"-")</f>
        <v>-</v>
      </c>
      <c r="CA86" s="31"/>
      <c r="CB86" s="31"/>
      <c r="CC86" s="31"/>
      <c r="CD86" s="31"/>
      <c r="CE86" s="31"/>
      <c r="CO86" s="29"/>
      <c r="CP86" s="29"/>
    </row>
    <row r="87" spans="1:94" ht="15.75" thickBot="1" x14ac:dyDescent="0.3">
      <c r="A87" s="50"/>
      <c r="B87" s="50"/>
      <c r="C87" s="50" t="str">
        <f t="shared" si="14"/>
        <v>4_211_6885</v>
      </c>
      <c r="D87" s="51" t="str">
        <f t="shared" si="15"/>
        <v>4_211</v>
      </c>
      <c r="E87" s="224">
        <f>IFERROR(VLOOKUP(C87,'2015'!$C$12:$D$1887,2,FALSE),0)</f>
        <v>0</v>
      </c>
      <c r="F87" s="51" t="str">
        <f>IFERROR(K87-IFERROR(VLOOKUP(D87,'2015'!$F$12:$I$1887,4,FALSE),"ei löydy"),"ei löydy")</f>
        <v>ei löydy</v>
      </c>
      <c r="G87" s="224">
        <f>IFERROR(VLOOKUP(Työfile_2024!C87,Liikennemalli!$D$6:$G$1921,4,FALSE),0)</f>
        <v>1</v>
      </c>
      <c r="H87" s="225">
        <f>K87-IFERROR(VLOOKUP(Työfile_2024!D87,Liikennemalli!$C$6:$H$1921,6,FALSE),"ei löydy")</f>
        <v>0</v>
      </c>
      <c r="I87" s="80">
        <v>4</v>
      </c>
      <c r="J87" s="52">
        <v>211</v>
      </c>
      <c r="K87" s="52">
        <v>6885</v>
      </c>
      <c r="L87" s="53"/>
      <c r="M87" s="54"/>
      <c r="N87" s="54"/>
      <c r="O87" s="54"/>
      <c r="P87" s="54"/>
      <c r="Q87" s="55"/>
      <c r="R87" s="55"/>
      <c r="S87" s="55"/>
      <c r="T87" s="55"/>
      <c r="U87" s="52"/>
      <c r="V87" s="56">
        <v>6964</v>
      </c>
      <c r="W87" s="56">
        <v>908</v>
      </c>
      <c r="X87" s="56">
        <v>6297</v>
      </c>
      <c r="Y87" s="56">
        <f>VLOOKUP(D87,Liikennemalli24!$D$2:$F$1804,2,FALSE)</f>
        <v>3555</v>
      </c>
      <c r="Z87" s="57">
        <f>VLOOKUP(D87,Liikennemalli24!$D$2:$F$1804,3,FALSE)</f>
        <v>0.93400000000000005</v>
      </c>
      <c r="AA87" s="178">
        <f>IF(G87=1,VLOOKUP(C87,Liikennemalli!$D$6:$H$1921,2,FALSE),0)</f>
        <v>1085.08798814794</v>
      </c>
      <c r="AB87" s="197">
        <f>IF(G87=1,VLOOKUP(C87,Liikennemalli!$D$6:$H$1921,3,FALSE),0)</f>
        <v>0.93711014623850597</v>
      </c>
      <c r="AC87" s="134" t="str">
        <f>IF(E87=1,VLOOKUP(Työfile_2024!D87,'2015'!$F$12:$X$1887,18,FALSE),"-")</f>
        <v>-</v>
      </c>
      <c r="AD87" s="127" t="str">
        <f>IF(E87=1,VLOOKUP(Työfile_2024!D87,'2015'!$F$12:$X$1887,19,FALSE),"-")</f>
        <v>-</v>
      </c>
      <c r="AI87" s="127" t="str">
        <f>IF(E87=1,VLOOKUP(Työfile_2024!D87,'2015'!$F$12:$AB$1887,20,FALSE),"-")</f>
        <v>-</v>
      </c>
      <c r="AJ87" s="127" t="str">
        <f>IF(E87=1,VLOOKUP(Työfile_2024!D87,'2015'!$F$12:$AB$1887,21,FALSE),"-")</f>
        <v>-</v>
      </c>
      <c r="AK87" s="127" t="str">
        <f>IF(E87=1,VLOOKUP(Työfile_2024!D87,'2015'!$F$12:$AB$1887,22,FALSE),"-")</f>
        <v>-</v>
      </c>
      <c r="AL87" s="127" t="str">
        <f>IF(E87=1,VLOOKUP(Työfile_2024!D87,'2015'!$F$12:$AB$1887,23,FALSE),"-")</f>
        <v>-</v>
      </c>
      <c r="AM87" s="56">
        <f>VLOOKUP(Työfile_2024!D87,Tmatkat_20km_tarkasteltava_verk!$C$2:$D$1804,2,FALSE)</f>
        <v>761</v>
      </c>
      <c r="AN87" s="148">
        <f t="shared" si="16"/>
        <v>0.10927627800114877</v>
      </c>
      <c r="AO87" s="178" t="str">
        <f>IF(E87=1,VLOOKUP(Työfile_2024!D87,'2015'!$F$12:$AC$1887,24,FALSE),"-")</f>
        <v>-</v>
      </c>
      <c r="AP87" s="52" t="str">
        <f>VLOOKUP(D87,Tarkasteltava_verkko_2024_harva!$E$2:$I$1804,5,FALSE)</f>
        <v>tiivis</v>
      </c>
      <c r="AQ87" s="52" t="str">
        <f>VLOOKUP(D87,Tarkasteltava_verkko_2024_harva!$E$2:$I$1804,4,FALSE)</f>
        <v>harva</v>
      </c>
      <c r="AR87" s="148">
        <v>0</v>
      </c>
      <c r="AS87" s="170" t="str">
        <f>IFERROR(VLOOKUP(C87,'2015'!$C$12:$AG$1887,30,FALSE),"-")</f>
        <v>-</v>
      </c>
      <c r="AT87" s="148">
        <v>0</v>
      </c>
      <c r="AU87" s="170" t="str">
        <f>IFERROR(VLOOKUP(C87,'2015'!$C$12:$AG$1887,31,FALSE),"-")</f>
        <v>-</v>
      </c>
      <c r="AV87" s="106"/>
      <c r="AW87" s="63">
        <f>IFERROR(VLOOKUP(C87,Merkittävyysluokitus!$A$2:$J$1705,10,FALSE),"-")</f>
        <v>2</v>
      </c>
      <c r="AX87" s="175">
        <f>IFERROR(VLOOKUP(C87,Merkittävyysluokitus!$A$2:$J$1705,6,FALSE),"-")</f>
        <v>11.245540334855402</v>
      </c>
      <c r="AY87" s="175">
        <f>IFERROR(VLOOKUP(C87,Merkittävyysluokitus!$A$2:$J$1705,7,FALSE),"-")</f>
        <v>5</v>
      </c>
      <c r="AZ87" s="175">
        <f>IFERROR(VLOOKUP(C87,Merkittävyysluokitus!$A$2:$J$1705,8,FALSE),"-")</f>
        <v>4.7455403348554031</v>
      </c>
      <c r="BA87" s="175">
        <f>IFERROR(VLOOKUP(C87,Merkittävyysluokitus!$A$2:$J$1705,9,FALSE),"-")</f>
        <v>1.5</v>
      </c>
      <c r="BB87" s="203"/>
      <c r="BC87" s="203" t="str">
        <f t="shared" si="17"/>
        <v>muutos</v>
      </c>
      <c r="BD87" s="39" t="str">
        <f t="shared" si="9"/>
        <v>punainen</v>
      </c>
      <c r="BE87" s="68" t="str">
        <f t="shared" si="10"/>
        <v>punainen</v>
      </c>
      <c r="BF87" s="68" t="str">
        <f t="shared" si="11"/>
        <v>punainen</v>
      </c>
      <c r="BG87" s="68" t="str">
        <f t="shared" si="12"/>
        <v>punainen</v>
      </c>
      <c r="BH87" s="208" t="str">
        <f t="shared" si="13"/>
        <v>punainen</v>
      </c>
      <c r="BI87" s="117"/>
      <c r="BJ87" s="39" t="str">
        <f>IF(F87="ei löydy","uusi tie",IF(E87=0,"tieosoite muuttunut",IF(E87=1,VLOOKUP(D87,'2015'!$F$12:$AL$1887,31,FALSE),"-")))</f>
        <v>uusi tie</v>
      </c>
      <c r="BK87" s="67" t="str">
        <f>IF(E87=1,VLOOKUP(D87,'2015'!$F$12:$AL$1887,32,FALSE),"-")</f>
        <v>-</v>
      </c>
      <c r="BL87" s="39" t="str">
        <f>IF(F87="ei löydy","uusi tie",IF(E87=0,"tieosoite muuttunut",IF(E87=1,VLOOKUP(D87,'2015'!$F$12:$AL$1887,33,FALSE),"-")))</f>
        <v>uusi tie</v>
      </c>
      <c r="BM87" s="39"/>
      <c r="BN87" s="217" t="e">
        <f>VLOOKUP(D87,'2015'!$F$12:$AL$1887,33,FALSE)</f>
        <v>#N/A</v>
      </c>
      <c r="BO87" s="117"/>
      <c r="BP87" s="115"/>
      <c r="BQ87" s="30"/>
      <c r="BS87" s="5"/>
      <c r="BU87" s="35"/>
      <c r="BV87" s="30"/>
      <c r="BW87" s="20"/>
      <c r="BX87" t="str">
        <f>IF(E87=1,VLOOKUP(D87,'2015'!$F$12:$AX$1887,43,FALSE),"-")</f>
        <v>-</v>
      </c>
      <c r="BY87" t="str">
        <f>IF(E87=1,VLOOKUP(D87,'2015'!$F$12:$AX$1887,44,FALSE),"-")</f>
        <v>-</v>
      </c>
      <c r="BZ87" t="str">
        <f>IF(E87=1,VLOOKUP(D87,'2015'!$F$12:$AX$1887,45,FALSE),"-")</f>
        <v>-</v>
      </c>
      <c r="CA87" s="31"/>
      <c r="CB87" s="31"/>
      <c r="CC87" s="31"/>
      <c r="CD87" s="31"/>
      <c r="CE87" s="31"/>
      <c r="CO87" s="29"/>
      <c r="CP87" s="29"/>
    </row>
    <row r="88" spans="1:94" ht="15.75" thickBot="1" x14ac:dyDescent="0.3">
      <c r="A88" s="50"/>
      <c r="B88" s="50"/>
      <c r="C88" s="50" t="str">
        <f t="shared" si="14"/>
        <v>4_212_12301</v>
      </c>
      <c r="D88" s="51" t="str">
        <f t="shared" si="15"/>
        <v>4_212</v>
      </c>
      <c r="E88" s="224">
        <f>IFERROR(VLOOKUP(C88,'2015'!$C$12:$D$1887,2,FALSE),0)</f>
        <v>0</v>
      </c>
      <c r="F88" s="51" t="str">
        <f>IFERROR(K88-IFERROR(VLOOKUP(D88,'2015'!$F$12:$I$1887,4,FALSE),"ei löydy"),"ei löydy")</f>
        <v>ei löydy</v>
      </c>
      <c r="G88" s="224">
        <f>IFERROR(VLOOKUP(Työfile_2024!C88,Liikennemalli!$D$6:$G$1921,4,FALSE),0)</f>
        <v>1</v>
      </c>
      <c r="H88" s="225">
        <f>K88-IFERROR(VLOOKUP(Työfile_2024!D88,Liikennemalli!$C$6:$H$1921,6,FALSE),"ei löydy")</f>
        <v>0</v>
      </c>
      <c r="I88" s="80">
        <v>4</v>
      </c>
      <c r="J88" s="52">
        <v>212</v>
      </c>
      <c r="K88" s="52">
        <v>12301</v>
      </c>
      <c r="L88" s="53"/>
      <c r="M88" s="54"/>
      <c r="N88" s="54"/>
      <c r="O88" s="54"/>
      <c r="P88" s="54"/>
      <c r="Q88" s="55"/>
      <c r="R88" s="55"/>
      <c r="S88" s="55"/>
      <c r="T88" s="55"/>
      <c r="U88" s="52"/>
      <c r="V88" s="56">
        <v>6964</v>
      </c>
      <c r="W88" s="56">
        <v>908</v>
      </c>
      <c r="X88" s="56">
        <v>6297</v>
      </c>
      <c r="Y88" s="56">
        <f>VLOOKUP(D88,Liikennemalli24!$D$2:$F$1804,2,FALSE)</f>
        <v>3691</v>
      </c>
      <c r="Z88" s="57">
        <f>VLOOKUP(D88,Liikennemalli24!$D$2:$F$1804,3,FALSE)</f>
        <v>0.95899999999999996</v>
      </c>
      <c r="AA88" s="178">
        <f>IF(G88=1,VLOOKUP(C88,Liikennemalli!$D$6:$H$1921,2,FALSE),0)</f>
        <v>749.20114918924651</v>
      </c>
      <c r="AB88" s="197">
        <f>IF(G88=1,VLOOKUP(C88,Liikennemalli!$D$6:$H$1921,3,FALSE),0)</f>
        <v>0.98557283406622698</v>
      </c>
      <c r="AC88" s="134" t="str">
        <f>IF(E88=1,VLOOKUP(Työfile_2024!D88,'2015'!$F$12:$X$1887,18,FALSE),"-")</f>
        <v>-</v>
      </c>
      <c r="AD88" s="127" t="str">
        <f>IF(E88=1,VLOOKUP(Työfile_2024!D88,'2015'!$F$12:$X$1887,19,FALSE),"-")</f>
        <v>-</v>
      </c>
      <c r="AI88" s="127" t="str">
        <f>IF(E88=1,VLOOKUP(Työfile_2024!D88,'2015'!$F$12:$AB$1887,20,FALSE),"-")</f>
        <v>-</v>
      </c>
      <c r="AJ88" s="127" t="str">
        <f>IF(E88=1,VLOOKUP(Työfile_2024!D88,'2015'!$F$12:$AB$1887,21,FALSE),"-")</f>
        <v>-</v>
      </c>
      <c r="AK88" s="127" t="str">
        <f>IF(E88=1,VLOOKUP(Työfile_2024!D88,'2015'!$F$12:$AB$1887,22,FALSE),"-")</f>
        <v>-</v>
      </c>
      <c r="AL88" s="127" t="str">
        <f>IF(E88=1,VLOOKUP(Työfile_2024!D88,'2015'!$F$12:$AB$1887,23,FALSE),"-")</f>
        <v>-</v>
      </c>
      <c r="AM88" s="56">
        <f>VLOOKUP(Työfile_2024!D88,Tmatkat_20km_tarkasteltava_verk!$C$2:$D$1804,2,FALSE)</f>
        <v>732</v>
      </c>
      <c r="AN88" s="148">
        <f t="shared" si="16"/>
        <v>0.10511200459506032</v>
      </c>
      <c r="AO88" s="178" t="str">
        <f>IF(E88=1,VLOOKUP(Työfile_2024!D88,'2015'!$F$12:$AC$1887,24,FALSE),"-")</f>
        <v>-</v>
      </c>
      <c r="AP88" s="52" t="str">
        <f>VLOOKUP(D88,Tarkasteltava_verkko_2024_harva!$E$2:$I$1804,5,FALSE)</f>
        <v>tiivis</v>
      </c>
      <c r="AQ88" s="52" t="str">
        <f>VLOOKUP(D88,Tarkasteltava_verkko_2024_harva!$E$2:$I$1804,4,FALSE)</f>
        <v>harva</v>
      </c>
      <c r="AR88" s="148">
        <v>0</v>
      </c>
      <c r="AS88" s="170" t="str">
        <f>IFERROR(VLOOKUP(C88,'2015'!$C$12:$AG$1887,30,FALSE),"-")</f>
        <v>-</v>
      </c>
      <c r="AT88" s="148">
        <v>0</v>
      </c>
      <c r="AU88" s="170" t="str">
        <f>IFERROR(VLOOKUP(C88,'2015'!$C$12:$AG$1887,31,FALSE),"-")</f>
        <v>-</v>
      </c>
      <c r="AV88" s="106"/>
      <c r="AW88" s="63">
        <f>IFERROR(VLOOKUP(C88,Merkittävyysluokitus!$A$2:$J$1705,10,FALSE),"-")</f>
        <v>2</v>
      </c>
      <c r="AX88" s="175">
        <f>IFERROR(VLOOKUP(C88,Merkittävyysluokitus!$A$2:$J$1705,6,FALSE),"-")</f>
        <v>11.857671232876712</v>
      </c>
      <c r="AY88" s="175">
        <f>IFERROR(VLOOKUP(C88,Merkittävyysluokitus!$A$2:$J$1705,7,FALSE),"-")</f>
        <v>5</v>
      </c>
      <c r="AZ88" s="175">
        <f>IFERROR(VLOOKUP(C88,Merkittävyysluokitus!$A$2:$J$1705,8,FALSE),"-")</f>
        <v>5.3576712328767124</v>
      </c>
      <c r="BA88" s="175">
        <f>IFERROR(VLOOKUP(C88,Merkittävyysluokitus!$A$2:$J$1705,9,FALSE),"-")</f>
        <v>1.5</v>
      </c>
      <c r="BB88" s="203"/>
      <c r="BC88" s="203" t="str">
        <f t="shared" si="17"/>
        <v>muutos</v>
      </c>
      <c r="BD88" s="39" t="str">
        <f t="shared" si="9"/>
        <v>punainen</v>
      </c>
      <c r="BE88" s="68" t="str">
        <f t="shared" si="10"/>
        <v>punainen</v>
      </c>
      <c r="BF88" s="68" t="str">
        <f t="shared" si="11"/>
        <v>punainen</v>
      </c>
      <c r="BG88" s="68" t="str">
        <f t="shared" si="12"/>
        <v>punainen</v>
      </c>
      <c r="BH88" s="208" t="str">
        <f t="shared" si="13"/>
        <v>punainen</v>
      </c>
      <c r="BI88" s="117"/>
      <c r="BJ88" s="39" t="str">
        <f>IF(F88="ei löydy","uusi tie",IF(E88=0,"tieosoite muuttunut",IF(E88=1,VLOOKUP(D88,'2015'!$F$12:$AL$1887,31,FALSE),"-")))</f>
        <v>uusi tie</v>
      </c>
      <c r="BK88" s="67" t="str">
        <f>IF(E88=1,VLOOKUP(D88,'2015'!$F$12:$AL$1887,32,FALSE),"-")</f>
        <v>-</v>
      </c>
      <c r="BL88" s="39" t="str">
        <f>IF(F88="ei löydy","uusi tie",IF(E88=0,"tieosoite muuttunut",IF(E88=1,VLOOKUP(D88,'2015'!$F$12:$AL$1887,33,FALSE),"-")))</f>
        <v>uusi tie</v>
      </c>
      <c r="BM88" s="39"/>
      <c r="BN88" s="217" t="e">
        <f>VLOOKUP(D88,'2015'!$F$12:$AL$1887,33,FALSE)</f>
        <v>#N/A</v>
      </c>
      <c r="BO88" s="117"/>
      <c r="BP88" s="115"/>
      <c r="BQ88" s="30"/>
      <c r="BS88" s="5"/>
      <c r="BU88" s="35"/>
      <c r="BV88" s="30"/>
      <c r="BW88" s="20"/>
      <c r="BX88" t="str">
        <f>IF(E88=1,VLOOKUP(D88,'2015'!$F$12:$AX$1887,43,FALSE),"-")</f>
        <v>-</v>
      </c>
      <c r="BY88" t="str">
        <f>IF(E88=1,VLOOKUP(D88,'2015'!$F$12:$AX$1887,44,FALSE),"-")</f>
        <v>-</v>
      </c>
      <c r="BZ88" t="str">
        <f>IF(E88=1,VLOOKUP(D88,'2015'!$F$12:$AX$1887,45,FALSE),"-")</f>
        <v>-</v>
      </c>
      <c r="CA88" s="31"/>
      <c r="CB88" s="31"/>
      <c r="CC88" s="31"/>
      <c r="CD88" s="31"/>
      <c r="CE88" s="31"/>
      <c r="CO88" s="29"/>
      <c r="CP88" s="29"/>
    </row>
    <row r="89" spans="1:94" ht="15.75" thickBot="1" x14ac:dyDescent="0.3">
      <c r="A89" s="50"/>
      <c r="B89" s="50"/>
      <c r="C89" s="50" t="str">
        <f t="shared" si="14"/>
        <v>4_214_6630</v>
      </c>
      <c r="D89" s="51" t="str">
        <f t="shared" si="15"/>
        <v>4_214</v>
      </c>
      <c r="E89" s="224">
        <f>IFERROR(VLOOKUP(C89,'2015'!$C$12:$D$1887,2,FALSE),0)</f>
        <v>0</v>
      </c>
      <c r="F89" s="51" t="str">
        <f>IFERROR(K89-IFERROR(VLOOKUP(D89,'2015'!$F$12:$I$1887,4,FALSE),"ei löydy"),"ei löydy")</f>
        <v>ei löydy</v>
      </c>
      <c r="G89" s="224">
        <f>IFERROR(VLOOKUP(Työfile_2024!C89,Liikennemalli!$D$6:$G$1921,4,FALSE),0)</f>
        <v>1</v>
      </c>
      <c r="H89" s="225">
        <f>K89-IFERROR(VLOOKUP(Työfile_2024!D89,Liikennemalli!$C$6:$H$1921,6,FALSE),"ei löydy")</f>
        <v>0</v>
      </c>
      <c r="I89" s="80">
        <v>4</v>
      </c>
      <c r="J89" s="52">
        <v>214</v>
      </c>
      <c r="K89" s="52">
        <v>6630</v>
      </c>
      <c r="L89" s="53"/>
      <c r="M89" s="54"/>
      <c r="N89" s="54"/>
      <c r="O89" s="54"/>
      <c r="P89" s="54"/>
      <c r="Q89" s="55"/>
      <c r="R89" s="55"/>
      <c r="S89" s="55"/>
      <c r="T89" s="55"/>
      <c r="U89" s="52"/>
      <c r="V89" s="56">
        <v>6245</v>
      </c>
      <c r="W89" s="56">
        <v>871</v>
      </c>
      <c r="X89" s="56">
        <v>5612</v>
      </c>
      <c r="Y89" s="56">
        <f>VLOOKUP(D89,Liikennemalli24!$D$2:$F$1804,2,FALSE)</f>
        <v>3532</v>
      </c>
      <c r="Z89" s="57">
        <f>VLOOKUP(D89,Liikennemalli24!$D$2:$F$1804,3,FALSE)</f>
        <v>0.98299999999999998</v>
      </c>
      <c r="AA89" s="178">
        <f>IF(G89=1,VLOOKUP(C89,Liikennemalli!$D$6:$H$1921,2,FALSE),0)</f>
        <v>401.35741634711053</v>
      </c>
      <c r="AB89" s="197">
        <f>IF(G89=1,VLOOKUP(C89,Liikennemalli!$D$6:$H$1921,3,FALSE),0)</f>
        <v>0.91846256792310699</v>
      </c>
      <c r="AC89" s="134" t="str">
        <f>IF(E89=1,VLOOKUP(Työfile_2024!D89,'2015'!$F$12:$X$1887,18,FALSE),"-")</f>
        <v>-</v>
      </c>
      <c r="AD89" s="127" t="str">
        <f>IF(E89=1,VLOOKUP(Työfile_2024!D89,'2015'!$F$12:$X$1887,19,FALSE),"-")</f>
        <v>-</v>
      </c>
      <c r="AI89" s="127" t="str">
        <f>IF(E89=1,VLOOKUP(Työfile_2024!D89,'2015'!$F$12:$AB$1887,20,FALSE),"-")</f>
        <v>-</v>
      </c>
      <c r="AJ89" s="127" t="str">
        <f>IF(E89=1,VLOOKUP(Työfile_2024!D89,'2015'!$F$12:$AB$1887,21,FALSE),"-")</f>
        <v>-</v>
      </c>
      <c r="AK89" s="127" t="str">
        <f>IF(E89=1,VLOOKUP(Työfile_2024!D89,'2015'!$F$12:$AB$1887,22,FALSE),"-")</f>
        <v>-</v>
      </c>
      <c r="AL89" s="127" t="str">
        <f>IF(E89=1,VLOOKUP(Työfile_2024!D89,'2015'!$F$12:$AB$1887,23,FALSE),"-")</f>
        <v>-</v>
      </c>
      <c r="AM89" s="56">
        <f>VLOOKUP(Työfile_2024!D89,Tmatkat_20km_tarkasteltava_verk!$C$2:$D$1804,2,FALSE)</f>
        <v>523</v>
      </c>
      <c r="AN89" s="148">
        <f t="shared" si="16"/>
        <v>8.3746997598078465E-2</v>
      </c>
      <c r="AO89" s="178" t="str">
        <f>IF(E89=1,VLOOKUP(Työfile_2024!D89,'2015'!$F$12:$AC$1887,24,FALSE),"-")</f>
        <v>-</v>
      </c>
      <c r="AP89" s="52" t="str">
        <f>VLOOKUP(D89,Tarkasteltava_verkko_2024_harva!$E$2:$I$1804,5,FALSE)</f>
        <v>tiivis</v>
      </c>
      <c r="AQ89" s="52" t="str">
        <f>VLOOKUP(D89,Tarkasteltava_verkko_2024_harva!$E$2:$I$1804,4,FALSE)</f>
        <v>harva</v>
      </c>
      <c r="AR89" s="148">
        <v>0</v>
      </c>
      <c r="AS89" s="170" t="str">
        <f>IFERROR(VLOOKUP(C89,'2015'!$C$12:$AG$1887,30,FALSE),"-")</f>
        <v>-</v>
      </c>
      <c r="AT89" s="148">
        <v>0</v>
      </c>
      <c r="AU89" s="170" t="str">
        <f>IFERROR(VLOOKUP(C89,'2015'!$C$12:$AG$1887,31,FALSE),"-")</f>
        <v>-</v>
      </c>
      <c r="AV89" s="106"/>
      <c r="AW89" s="63">
        <f>IFERROR(VLOOKUP(C89,Merkittävyysluokitus!$A$2:$J$1705,10,FALSE),"-")</f>
        <v>2</v>
      </c>
      <c r="AX89" s="175">
        <f>IFERROR(VLOOKUP(C89,Merkittävyysluokitus!$A$2:$J$1705,6,FALSE),"-")</f>
        <v>10.966118721461186</v>
      </c>
      <c r="AY89" s="175">
        <f>IFERROR(VLOOKUP(C89,Merkittävyysluokitus!$A$2:$J$1705,7,FALSE),"-")</f>
        <v>5</v>
      </c>
      <c r="AZ89" s="175">
        <f>IFERROR(VLOOKUP(C89,Merkittävyysluokitus!$A$2:$J$1705,8,FALSE),"-")</f>
        <v>4.4661187214611866</v>
      </c>
      <c r="BA89" s="175">
        <f>IFERROR(VLOOKUP(C89,Merkittävyysluokitus!$A$2:$J$1705,9,FALSE),"-")</f>
        <v>1.5</v>
      </c>
      <c r="BB89" s="203"/>
      <c r="BC89" s="203" t="str">
        <f t="shared" si="17"/>
        <v>muutos</v>
      </c>
      <c r="BD89" s="39" t="str">
        <f t="shared" si="9"/>
        <v>punainen</v>
      </c>
      <c r="BE89" s="68" t="str">
        <f t="shared" si="10"/>
        <v>punainen</v>
      </c>
      <c r="BF89" s="68" t="str">
        <f t="shared" si="11"/>
        <v>punainen</v>
      </c>
      <c r="BG89" s="68" t="str">
        <f t="shared" si="12"/>
        <v>punainen</v>
      </c>
      <c r="BH89" s="208" t="str">
        <f t="shared" si="13"/>
        <v>punainen</v>
      </c>
      <c r="BI89" s="117"/>
      <c r="BJ89" s="39" t="str">
        <f>IF(F89="ei löydy","uusi tie",IF(E89=0,"tieosoite muuttunut",IF(E89=1,VLOOKUP(D89,'2015'!$F$12:$AL$1887,31,FALSE),"-")))</f>
        <v>uusi tie</v>
      </c>
      <c r="BK89" s="67" t="str">
        <f>IF(E89=1,VLOOKUP(D89,'2015'!$F$12:$AL$1887,32,FALSE),"-")</f>
        <v>-</v>
      </c>
      <c r="BL89" s="39" t="str">
        <f>IF(F89="ei löydy","uusi tie",IF(E89=0,"tieosoite muuttunut",IF(E89=1,VLOOKUP(D89,'2015'!$F$12:$AL$1887,33,FALSE),"-")))</f>
        <v>uusi tie</v>
      </c>
      <c r="BM89" s="39"/>
      <c r="BN89" s="217" t="e">
        <f>VLOOKUP(D89,'2015'!$F$12:$AL$1887,33,FALSE)</f>
        <v>#N/A</v>
      </c>
      <c r="BO89" s="117"/>
      <c r="BP89" s="115"/>
      <c r="BQ89" s="30"/>
      <c r="BS89" s="5"/>
      <c r="BU89" s="35"/>
      <c r="BV89" s="30"/>
      <c r="BW89" s="20"/>
      <c r="BX89" t="str">
        <f>IF(E89=1,VLOOKUP(D89,'2015'!$F$12:$AX$1887,43,FALSE),"-")</f>
        <v>-</v>
      </c>
      <c r="BY89" t="str">
        <f>IF(E89=1,VLOOKUP(D89,'2015'!$F$12:$AX$1887,44,FALSE),"-")</f>
        <v>-</v>
      </c>
      <c r="BZ89" t="str">
        <f>IF(E89=1,VLOOKUP(D89,'2015'!$F$12:$AX$1887,45,FALSE),"-")</f>
        <v>-</v>
      </c>
      <c r="CA89" s="31"/>
      <c r="CB89" s="31"/>
      <c r="CC89" s="31"/>
      <c r="CD89" s="31"/>
      <c r="CE89" s="31"/>
      <c r="CO89" s="29"/>
      <c r="CP89" s="29"/>
    </row>
    <row r="90" spans="1:94" ht="15.75" thickBot="1" x14ac:dyDescent="0.3">
      <c r="A90" s="50"/>
      <c r="B90" s="50"/>
      <c r="C90" s="50" t="str">
        <f t="shared" si="14"/>
        <v>4_215_4853</v>
      </c>
      <c r="D90" s="51" t="str">
        <f t="shared" si="15"/>
        <v>4_215</v>
      </c>
      <c r="E90" s="224">
        <f>IFERROR(VLOOKUP(C90,'2015'!$C$12:$D$1887,2,FALSE),0)</f>
        <v>0</v>
      </c>
      <c r="F90" s="51" t="str">
        <f>IFERROR(K90-IFERROR(VLOOKUP(D90,'2015'!$F$12:$I$1887,4,FALSE),"ei löydy"),"ei löydy")</f>
        <v>ei löydy</v>
      </c>
      <c r="G90" s="224">
        <f>IFERROR(VLOOKUP(Työfile_2024!C90,Liikennemalli!$D$6:$G$1921,4,FALSE),0)</f>
        <v>1</v>
      </c>
      <c r="H90" s="225">
        <f>K90-IFERROR(VLOOKUP(Työfile_2024!D90,Liikennemalli!$C$6:$H$1921,6,FALSE),"ei löydy")</f>
        <v>0</v>
      </c>
      <c r="I90" s="80">
        <v>4</v>
      </c>
      <c r="J90" s="52">
        <v>215</v>
      </c>
      <c r="K90" s="52">
        <v>4853</v>
      </c>
      <c r="L90" s="53"/>
      <c r="M90" s="54"/>
      <c r="N90" s="54"/>
      <c r="O90" s="54"/>
      <c r="P90" s="54"/>
      <c r="Q90" s="55"/>
      <c r="R90" s="55"/>
      <c r="S90" s="55"/>
      <c r="T90" s="55"/>
      <c r="U90" s="52"/>
      <c r="V90" s="56">
        <v>6245</v>
      </c>
      <c r="W90" s="56">
        <v>871</v>
      </c>
      <c r="X90" s="56">
        <v>5612</v>
      </c>
      <c r="Y90" s="56">
        <f>VLOOKUP(D90,Liikennemalli24!$D$2:$F$1804,2,FALSE)</f>
        <v>3527</v>
      </c>
      <c r="Z90" s="57">
        <f>VLOOKUP(D90,Liikennemalli24!$D$2:$F$1804,3,FALSE)</f>
        <v>0.95799999999999996</v>
      </c>
      <c r="AA90" s="178">
        <f>IF(G90=1,VLOOKUP(C90,Liikennemalli!$D$6:$H$1921,2,FALSE),0)</f>
        <v>428.11881755770401</v>
      </c>
      <c r="AB90" s="197">
        <f>IF(G90=1,VLOOKUP(C90,Liikennemalli!$D$6:$H$1921,3,FALSE),0)</f>
        <v>0.681628216723978</v>
      </c>
      <c r="AC90" s="134" t="str">
        <f>IF(E90=1,VLOOKUP(Työfile_2024!D90,'2015'!$F$12:$X$1887,18,FALSE),"-")</f>
        <v>-</v>
      </c>
      <c r="AD90" s="127" t="str">
        <f>IF(E90=1,VLOOKUP(Työfile_2024!D90,'2015'!$F$12:$X$1887,19,FALSE),"-")</f>
        <v>-</v>
      </c>
      <c r="AI90" s="127" t="str">
        <f>IF(E90=1,VLOOKUP(Työfile_2024!D90,'2015'!$F$12:$AB$1887,20,FALSE),"-")</f>
        <v>-</v>
      </c>
      <c r="AJ90" s="127" t="str">
        <f>IF(E90=1,VLOOKUP(Työfile_2024!D90,'2015'!$F$12:$AB$1887,21,FALSE),"-")</f>
        <v>-</v>
      </c>
      <c r="AK90" s="127" t="str">
        <f>IF(E90=1,VLOOKUP(Työfile_2024!D90,'2015'!$F$12:$AB$1887,22,FALSE),"-")</f>
        <v>-</v>
      </c>
      <c r="AL90" s="127" t="str">
        <f>IF(E90=1,VLOOKUP(Työfile_2024!D90,'2015'!$F$12:$AB$1887,23,FALSE),"-")</f>
        <v>-</v>
      </c>
      <c r="AM90" s="56">
        <f>VLOOKUP(Työfile_2024!D90,Tmatkat_20km_tarkasteltava_verk!$C$2:$D$1804,2,FALSE)</f>
        <v>519</v>
      </c>
      <c r="AN90" s="148">
        <f t="shared" si="16"/>
        <v>8.3106485188150517E-2</v>
      </c>
      <c r="AO90" s="178" t="str">
        <f>IF(E90=1,VLOOKUP(Työfile_2024!D90,'2015'!$F$12:$AC$1887,24,FALSE),"-")</f>
        <v>-</v>
      </c>
      <c r="AP90" s="52" t="str">
        <f>VLOOKUP(D90,Tarkasteltava_verkko_2024_harva!$E$2:$I$1804,5,FALSE)</f>
        <v>tiivis</v>
      </c>
      <c r="AQ90" s="52" t="str">
        <f>VLOOKUP(D90,Tarkasteltava_verkko_2024_harva!$E$2:$I$1804,4,FALSE)</f>
        <v>harva</v>
      </c>
      <c r="AR90" s="148">
        <v>0</v>
      </c>
      <c r="AS90" s="170" t="str">
        <f>IFERROR(VLOOKUP(C90,'2015'!$C$12:$AG$1887,30,FALSE),"-")</f>
        <v>-</v>
      </c>
      <c r="AT90" s="148">
        <v>0</v>
      </c>
      <c r="AU90" s="170" t="str">
        <f>IFERROR(VLOOKUP(C90,'2015'!$C$12:$AG$1887,31,FALSE),"-")</f>
        <v>-</v>
      </c>
      <c r="AV90" s="106"/>
      <c r="AW90" s="63">
        <f>IFERROR(VLOOKUP(C90,Merkittävyysluokitus!$A$2:$J$1705,10,FALSE),"-")</f>
        <v>2</v>
      </c>
      <c r="AX90" s="175">
        <f>IFERROR(VLOOKUP(C90,Merkittävyysluokitus!$A$2:$J$1705,6,FALSE),"-")</f>
        <v>11.64617199391172</v>
      </c>
      <c r="AY90" s="175">
        <f>IFERROR(VLOOKUP(C90,Merkittävyysluokitus!$A$2:$J$1705,7,FALSE),"-")</f>
        <v>5</v>
      </c>
      <c r="AZ90" s="175">
        <f>IFERROR(VLOOKUP(C90,Merkittävyysluokitus!$A$2:$J$1705,8,FALSE),"-")</f>
        <v>4.8128386605783859</v>
      </c>
      <c r="BA90" s="175">
        <f>IFERROR(VLOOKUP(C90,Merkittävyysluokitus!$A$2:$J$1705,9,FALSE),"-")</f>
        <v>1.8333333333333333</v>
      </c>
      <c r="BB90" s="203"/>
      <c r="BC90" s="203" t="str">
        <f t="shared" si="17"/>
        <v>muutos</v>
      </c>
      <c r="BD90" s="39" t="str">
        <f t="shared" si="9"/>
        <v>punainen</v>
      </c>
      <c r="BE90" s="68" t="str">
        <f t="shared" si="10"/>
        <v>punainen</v>
      </c>
      <c r="BF90" s="68" t="str">
        <f t="shared" si="11"/>
        <v>punainen</v>
      </c>
      <c r="BG90" s="68" t="str">
        <f t="shared" si="12"/>
        <v>punainen</v>
      </c>
      <c r="BH90" s="208" t="str">
        <f t="shared" si="13"/>
        <v>punainen</v>
      </c>
      <c r="BI90" s="117"/>
      <c r="BJ90" s="39" t="str">
        <f>IF(F90="ei löydy","uusi tie",IF(E90=0,"tieosoite muuttunut",IF(E90=1,VLOOKUP(D90,'2015'!$F$12:$AL$1887,31,FALSE),"-")))</f>
        <v>uusi tie</v>
      </c>
      <c r="BK90" s="67" t="str">
        <f>IF(E90=1,VLOOKUP(D90,'2015'!$F$12:$AL$1887,32,FALSE),"-")</f>
        <v>-</v>
      </c>
      <c r="BL90" s="39" t="str">
        <f>IF(F90="ei löydy","uusi tie",IF(E90=0,"tieosoite muuttunut",IF(E90=1,VLOOKUP(D90,'2015'!$F$12:$AL$1887,33,FALSE),"-")))</f>
        <v>uusi tie</v>
      </c>
      <c r="BM90" s="39"/>
      <c r="BN90" s="217" t="e">
        <f>VLOOKUP(D90,'2015'!$F$12:$AL$1887,33,FALSE)</f>
        <v>#N/A</v>
      </c>
      <c r="BO90" s="117"/>
      <c r="BP90" s="115"/>
      <c r="BQ90" s="30"/>
      <c r="BS90" s="5"/>
      <c r="BU90" s="35"/>
      <c r="BV90" s="30"/>
      <c r="BW90" s="20"/>
      <c r="BX90" t="str">
        <f>IF(E90=1,VLOOKUP(D90,'2015'!$F$12:$AX$1887,43,FALSE),"-")</f>
        <v>-</v>
      </c>
      <c r="BY90" t="str">
        <f>IF(E90=1,VLOOKUP(D90,'2015'!$F$12:$AX$1887,44,FALSE),"-")</f>
        <v>-</v>
      </c>
      <c r="BZ90" t="str">
        <f>IF(E90=1,VLOOKUP(D90,'2015'!$F$12:$AX$1887,45,FALSE),"-")</f>
        <v>-</v>
      </c>
      <c r="CA90" s="31"/>
      <c r="CB90" s="31"/>
      <c r="CC90" s="31"/>
      <c r="CD90" s="31"/>
      <c r="CE90" s="31"/>
      <c r="CO90" s="29"/>
      <c r="CP90" s="29"/>
    </row>
    <row r="91" spans="1:94" ht="15.75" thickBot="1" x14ac:dyDescent="0.3">
      <c r="A91" s="50"/>
      <c r="B91" s="50"/>
      <c r="C91" s="50" t="str">
        <f t="shared" si="14"/>
        <v>4_216_3952</v>
      </c>
      <c r="D91" s="51" t="str">
        <f t="shared" si="15"/>
        <v>4_216</v>
      </c>
      <c r="E91" s="224">
        <f>IFERROR(VLOOKUP(C91,'2015'!$C$12:$D$1887,2,FALSE),0)</f>
        <v>0</v>
      </c>
      <c r="F91" s="51" t="str">
        <f>IFERROR(K91-IFERROR(VLOOKUP(D91,'2015'!$F$12:$I$1887,4,FALSE),"ei löydy"),"ei löydy")</f>
        <v>ei löydy</v>
      </c>
      <c r="G91" s="224">
        <f>IFERROR(VLOOKUP(Työfile_2024!C91,Liikennemalli!$D$6:$G$1921,4,FALSE),0)</f>
        <v>1</v>
      </c>
      <c r="H91" s="225">
        <f>K91-IFERROR(VLOOKUP(Työfile_2024!D91,Liikennemalli!$C$6:$H$1921,6,FALSE),"ei löydy")</f>
        <v>0</v>
      </c>
      <c r="I91" s="80">
        <v>4</v>
      </c>
      <c r="J91" s="52">
        <v>216</v>
      </c>
      <c r="K91" s="52">
        <v>3952</v>
      </c>
      <c r="L91" s="53"/>
      <c r="M91" s="54"/>
      <c r="N91" s="54"/>
      <c r="O91" s="54"/>
      <c r="P91" s="54"/>
      <c r="Q91" s="55"/>
      <c r="R91" s="55"/>
      <c r="S91" s="55"/>
      <c r="T91" s="55"/>
      <c r="U91" s="52"/>
      <c r="V91" s="56">
        <v>6791.1902834008097</v>
      </c>
      <c r="W91" s="56">
        <v>1072.4615384615386</v>
      </c>
      <c r="X91" s="56">
        <v>6220.1619433198384</v>
      </c>
      <c r="Y91" s="56">
        <f>VLOOKUP(D91,Liikennemalli24!$D$2:$F$1804,2,FALSE)</f>
        <v>3499</v>
      </c>
      <c r="Z91" s="57">
        <f>VLOOKUP(D91,Liikennemalli24!$D$2:$F$1804,3,FALSE)</f>
        <v>0.92600000000000005</v>
      </c>
      <c r="AA91" s="178">
        <f>IF(G91=1,VLOOKUP(C91,Liikennemalli!$D$6:$H$1921,2,FALSE),0)</f>
        <v>412.21263853917253</v>
      </c>
      <c r="AB91" s="197">
        <f>IF(G91=1,VLOOKUP(C91,Liikennemalli!$D$6:$H$1921,3,FALSE),0)</f>
        <v>0.51088022988701798</v>
      </c>
      <c r="AC91" s="134" t="str">
        <f>IF(E91=1,VLOOKUP(Työfile_2024!D91,'2015'!$F$12:$X$1887,18,FALSE),"-")</f>
        <v>-</v>
      </c>
      <c r="AD91" s="127" t="str">
        <f>IF(E91=1,VLOOKUP(Työfile_2024!D91,'2015'!$F$12:$X$1887,19,FALSE),"-")</f>
        <v>-</v>
      </c>
      <c r="AI91" s="127" t="str">
        <f>IF(E91=1,VLOOKUP(Työfile_2024!D91,'2015'!$F$12:$AB$1887,20,FALSE),"-")</f>
        <v>-</v>
      </c>
      <c r="AJ91" s="127" t="str">
        <f>IF(E91=1,VLOOKUP(Työfile_2024!D91,'2015'!$F$12:$AB$1887,21,FALSE),"-")</f>
        <v>-</v>
      </c>
      <c r="AK91" s="127" t="str">
        <f>IF(E91=1,VLOOKUP(Työfile_2024!D91,'2015'!$F$12:$AB$1887,22,FALSE),"-")</f>
        <v>-</v>
      </c>
      <c r="AL91" s="127" t="str">
        <f>IF(E91=1,VLOOKUP(Työfile_2024!D91,'2015'!$F$12:$AB$1887,23,FALSE),"-")</f>
        <v>-</v>
      </c>
      <c r="AM91" s="56">
        <f>VLOOKUP(Työfile_2024!D91,Tmatkat_20km_tarkasteltava_verk!$C$2:$D$1804,2,FALSE)</f>
        <v>699</v>
      </c>
      <c r="AN91" s="148">
        <f t="shared" si="16"/>
        <v>0.10292746497009701</v>
      </c>
      <c r="AO91" s="178" t="str">
        <f>IF(E91=1,VLOOKUP(Työfile_2024!D91,'2015'!$F$12:$AC$1887,24,FALSE),"-")</f>
        <v>-</v>
      </c>
      <c r="AP91" s="52" t="str">
        <f>VLOOKUP(D91,Tarkasteltava_verkko_2024_harva!$E$2:$I$1804,5,FALSE)</f>
        <v>tiivis</v>
      </c>
      <c r="AQ91" s="52" t="str">
        <f>VLOOKUP(D91,Tarkasteltava_verkko_2024_harva!$E$2:$I$1804,4,FALSE)</f>
        <v>harva</v>
      </c>
      <c r="AR91" s="148">
        <v>0.54276315789473684</v>
      </c>
      <c r="AS91" s="170" t="str">
        <f>IFERROR(VLOOKUP(C91,'2015'!$C$12:$AG$1887,30,FALSE),"-")</f>
        <v>-</v>
      </c>
      <c r="AT91" s="148">
        <v>0.54908906882591091</v>
      </c>
      <c r="AU91" s="170" t="str">
        <f>IFERROR(VLOOKUP(C91,'2015'!$C$12:$AG$1887,31,FALSE),"-")</f>
        <v>-</v>
      </c>
      <c r="AV91" s="106"/>
      <c r="AW91" s="63">
        <f>IFERROR(VLOOKUP(C91,Merkittävyysluokitus!$A$2:$J$1705,10,FALSE),"-")</f>
        <v>2</v>
      </c>
      <c r="AX91" s="175">
        <f>IFERROR(VLOOKUP(C91,Merkittävyysluokitus!$A$2:$J$1705,6,FALSE),"-")</f>
        <v>12.772237442922373</v>
      </c>
      <c r="AY91" s="175">
        <f>IFERROR(VLOOKUP(C91,Merkittävyysluokitus!$A$2:$J$1705,7,FALSE),"-")</f>
        <v>5</v>
      </c>
      <c r="AZ91" s="175">
        <f>IFERROR(VLOOKUP(C91,Merkittävyysluokitus!$A$2:$J$1705,8,FALSE),"-")</f>
        <v>5.6055707762557079</v>
      </c>
      <c r="BA91" s="175">
        <f>IFERROR(VLOOKUP(C91,Merkittävyysluokitus!$A$2:$J$1705,9,FALSE),"-")</f>
        <v>2.1666666666666665</v>
      </c>
      <c r="BB91" s="203"/>
      <c r="BC91" s="203" t="str">
        <f t="shared" si="17"/>
        <v>muutos</v>
      </c>
      <c r="BD91" s="39" t="str">
        <f t="shared" si="9"/>
        <v>punainen</v>
      </c>
      <c r="BE91" s="68" t="str">
        <f t="shared" si="10"/>
        <v>punainen</v>
      </c>
      <c r="BF91" s="68" t="str">
        <f t="shared" si="11"/>
        <v>punainen</v>
      </c>
      <c r="BG91" s="68" t="str">
        <f t="shared" si="12"/>
        <v>punainen</v>
      </c>
      <c r="BH91" s="208" t="str">
        <f t="shared" si="13"/>
        <v>punainen</v>
      </c>
      <c r="BI91" s="117"/>
      <c r="BJ91" s="39" t="str">
        <f>IF(F91="ei löydy","uusi tie",IF(E91=0,"tieosoite muuttunut",IF(E91=1,VLOOKUP(D91,'2015'!$F$12:$AL$1887,31,FALSE),"-")))</f>
        <v>uusi tie</v>
      </c>
      <c r="BK91" s="67" t="str">
        <f>IF(E91=1,VLOOKUP(D91,'2015'!$F$12:$AL$1887,32,FALSE),"-")</f>
        <v>-</v>
      </c>
      <c r="BL91" s="39" t="str">
        <f>IF(F91="ei löydy","uusi tie",IF(E91=0,"tieosoite muuttunut",IF(E91=1,VLOOKUP(D91,'2015'!$F$12:$AL$1887,33,FALSE),"-")))</f>
        <v>uusi tie</v>
      </c>
      <c r="BM91" s="39"/>
      <c r="BN91" s="217" t="e">
        <f>VLOOKUP(D91,'2015'!$F$12:$AL$1887,33,FALSE)</f>
        <v>#N/A</v>
      </c>
      <c r="BO91" s="117"/>
      <c r="BP91" s="115"/>
      <c r="BQ91" s="30"/>
      <c r="BS91" s="5"/>
      <c r="BU91" s="35"/>
      <c r="BV91" s="30"/>
      <c r="BW91" s="20"/>
      <c r="BX91" t="str">
        <f>IF(E91=1,VLOOKUP(D91,'2015'!$F$12:$AX$1887,43,FALSE),"-")</f>
        <v>-</v>
      </c>
      <c r="BY91" t="str">
        <f>IF(E91=1,VLOOKUP(D91,'2015'!$F$12:$AX$1887,44,FALSE),"-")</f>
        <v>-</v>
      </c>
      <c r="BZ91" t="str">
        <f>IF(E91=1,VLOOKUP(D91,'2015'!$F$12:$AX$1887,45,FALSE),"-")</f>
        <v>-</v>
      </c>
      <c r="CA91" s="31"/>
      <c r="CB91" s="31"/>
      <c r="CC91" s="31"/>
      <c r="CD91" s="31"/>
      <c r="CE91" s="31"/>
      <c r="CO91" s="29"/>
      <c r="CP91" s="29"/>
    </row>
    <row r="92" spans="1:94" ht="15.75" thickBot="1" x14ac:dyDescent="0.3">
      <c r="A92" s="50"/>
      <c r="B92" s="50"/>
      <c r="C92" s="50" t="str">
        <f t="shared" si="14"/>
        <v>4_217_2859</v>
      </c>
      <c r="D92" s="51" t="str">
        <f t="shared" si="15"/>
        <v>4_217</v>
      </c>
      <c r="E92" s="224">
        <f>IFERROR(VLOOKUP(C92,'2015'!$C$12:$D$1887,2,FALSE),0)</f>
        <v>0</v>
      </c>
      <c r="F92" s="51" t="str">
        <f>IFERROR(K92-IFERROR(VLOOKUP(D92,'2015'!$F$12:$I$1887,4,FALSE),"ei löydy"),"ei löydy")</f>
        <v>ei löydy</v>
      </c>
      <c r="G92" s="224">
        <f>IFERROR(VLOOKUP(Työfile_2024!C92,Liikennemalli!$D$6:$G$1921,4,FALSE),0)</f>
        <v>1</v>
      </c>
      <c r="H92" s="225">
        <f>K92-IFERROR(VLOOKUP(Työfile_2024!D92,Liikennemalli!$C$6:$H$1921,6,FALSE),"ei löydy")</f>
        <v>0</v>
      </c>
      <c r="I92" s="80">
        <v>4</v>
      </c>
      <c r="J92" s="52">
        <v>217</v>
      </c>
      <c r="K92" s="52">
        <v>2859</v>
      </c>
      <c r="L92" s="53"/>
      <c r="M92" s="54"/>
      <c r="N92" s="54"/>
      <c r="O92" s="54"/>
      <c r="P92" s="54"/>
      <c r="Q92" s="55"/>
      <c r="R92" s="55"/>
      <c r="S92" s="55"/>
      <c r="T92" s="55"/>
      <c r="U92" s="52"/>
      <c r="V92" s="56">
        <v>6631</v>
      </c>
      <c r="W92" s="56">
        <v>1102</v>
      </c>
      <c r="X92" s="56">
        <v>6043</v>
      </c>
      <c r="Y92" s="56">
        <f>VLOOKUP(D92,Liikennemalli24!$D$2:$F$1804,2,FALSE)</f>
        <v>3413</v>
      </c>
      <c r="Z92" s="57">
        <f>VLOOKUP(D92,Liikennemalli24!$D$2:$F$1804,3,FALSE)</f>
        <v>0.93799999999999994</v>
      </c>
      <c r="AA92" s="178">
        <f>IF(G92=1,VLOOKUP(C92,Liikennemalli!$D$6:$H$1921,2,FALSE),0)</f>
        <v>229.11971623024601</v>
      </c>
      <c r="AB92" s="197">
        <f>IF(G92=1,VLOOKUP(C92,Liikennemalli!$D$6:$H$1921,3,FALSE),0)</f>
        <v>0.36467918801614402</v>
      </c>
      <c r="AC92" s="134" t="str">
        <f>IF(E92=1,VLOOKUP(Työfile_2024!D92,'2015'!$F$12:$X$1887,18,FALSE),"-")</f>
        <v>-</v>
      </c>
      <c r="AD92" s="127" t="str">
        <f>IF(E92=1,VLOOKUP(Työfile_2024!D92,'2015'!$F$12:$X$1887,19,FALSE),"-")</f>
        <v>-</v>
      </c>
      <c r="AI92" s="127" t="str">
        <f>IF(E92=1,VLOOKUP(Työfile_2024!D92,'2015'!$F$12:$AB$1887,20,FALSE),"-")</f>
        <v>-</v>
      </c>
      <c r="AJ92" s="127" t="str">
        <f>IF(E92=1,VLOOKUP(Työfile_2024!D92,'2015'!$F$12:$AB$1887,21,FALSE),"-")</f>
        <v>-</v>
      </c>
      <c r="AK92" s="127" t="str">
        <f>IF(E92=1,VLOOKUP(Työfile_2024!D92,'2015'!$F$12:$AB$1887,22,FALSE),"-")</f>
        <v>-</v>
      </c>
      <c r="AL92" s="127" t="str">
        <f>IF(E92=1,VLOOKUP(Työfile_2024!D92,'2015'!$F$12:$AB$1887,23,FALSE),"-")</f>
        <v>-</v>
      </c>
      <c r="AM92" s="56">
        <f>VLOOKUP(Työfile_2024!D92,Tmatkat_20km_tarkasteltava_verk!$C$2:$D$1804,2,FALSE)</f>
        <v>491</v>
      </c>
      <c r="AN92" s="148">
        <f t="shared" si="16"/>
        <v>7.4046146885839242E-2</v>
      </c>
      <c r="AO92" s="178" t="str">
        <f>IF(E92=1,VLOOKUP(Työfile_2024!D92,'2015'!$F$12:$AC$1887,24,FALSE),"-")</f>
        <v>-</v>
      </c>
      <c r="AP92" s="52" t="str">
        <f>VLOOKUP(D92,Tarkasteltava_verkko_2024_harva!$E$2:$I$1804,5,FALSE)</f>
        <v>tiivis</v>
      </c>
      <c r="AQ92" s="52" t="str">
        <f>VLOOKUP(D92,Tarkasteltava_verkko_2024_harva!$E$2:$I$1804,4,FALSE)</f>
        <v>harva</v>
      </c>
      <c r="AR92" s="148">
        <v>0.34872332983560683</v>
      </c>
      <c r="AS92" s="170" t="str">
        <f>IFERROR(VLOOKUP(C92,'2015'!$C$12:$AG$1887,30,FALSE),"-")</f>
        <v>-</v>
      </c>
      <c r="AT92" s="148">
        <v>0.21301154249737669</v>
      </c>
      <c r="AU92" s="170" t="str">
        <f>IFERROR(VLOOKUP(C92,'2015'!$C$12:$AG$1887,31,FALSE),"-")</f>
        <v>-</v>
      </c>
      <c r="AV92" s="106"/>
      <c r="AW92" s="63">
        <f>IFERROR(VLOOKUP(C92,Merkittävyysluokitus!$A$2:$J$1705,10,FALSE),"-")</f>
        <v>2</v>
      </c>
      <c r="AX92" s="175">
        <f>IFERROR(VLOOKUP(C92,Merkittävyysluokitus!$A$2:$J$1705,6,FALSE),"-")</f>
        <v>10.743561643835616</v>
      </c>
      <c r="AY92" s="175">
        <f>IFERROR(VLOOKUP(C92,Merkittävyysluokitus!$A$2:$J$1705,7,FALSE),"-")</f>
        <v>5</v>
      </c>
      <c r="AZ92" s="175">
        <f>IFERROR(VLOOKUP(C92,Merkittävyysluokitus!$A$2:$J$1705,8,FALSE),"-")</f>
        <v>4.2435616438356156</v>
      </c>
      <c r="BA92" s="175">
        <f>IFERROR(VLOOKUP(C92,Merkittävyysluokitus!$A$2:$J$1705,9,FALSE),"-")</f>
        <v>1.5</v>
      </c>
      <c r="BB92" s="203"/>
      <c r="BC92" s="203" t="str">
        <f t="shared" si="17"/>
        <v>muutos</v>
      </c>
      <c r="BD92" s="39" t="str">
        <f t="shared" si="9"/>
        <v>punainen</v>
      </c>
      <c r="BE92" s="68" t="str">
        <f t="shared" si="10"/>
        <v>punainen</v>
      </c>
      <c r="BF92" s="68" t="str">
        <f t="shared" si="11"/>
        <v>punainen</v>
      </c>
      <c r="BG92" s="68" t="str">
        <f t="shared" si="12"/>
        <v>punainen</v>
      </c>
      <c r="BH92" s="208" t="str">
        <f t="shared" si="13"/>
        <v>punainen</v>
      </c>
      <c r="BI92" s="117"/>
      <c r="BJ92" s="39" t="str">
        <f>IF(F92="ei löydy","uusi tie",IF(E92=0,"tieosoite muuttunut",IF(E92=1,VLOOKUP(D92,'2015'!$F$12:$AL$1887,31,FALSE),"-")))</f>
        <v>uusi tie</v>
      </c>
      <c r="BK92" s="67" t="str">
        <f>IF(E92=1,VLOOKUP(D92,'2015'!$F$12:$AL$1887,32,FALSE),"-")</f>
        <v>-</v>
      </c>
      <c r="BL92" s="39" t="str">
        <f>IF(F92="ei löydy","uusi tie",IF(E92=0,"tieosoite muuttunut",IF(E92=1,VLOOKUP(D92,'2015'!$F$12:$AL$1887,33,FALSE),"-")))</f>
        <v>uusi tie</v>
      </c>
      <c r="BM92" s="39"/>
      <c r="BN92" s="217" t="e">
        <f>VLOOKUP(D92,'2015'!$F$12:$AL$1887,33,FALSE)</f>
        <v>#N/A</v>
      </c>
      <c r="BO92" s="117"/>
      <c r="BP92" s="115"/>
      <c r="BQ92" s="30"/>
      <c r="BS92" s="5"/>
      <c r="BU92" s="35"/>
      <c r="BV92" s="30"/>
      <c r="BW92" s="20"/>
      <c r="BX92" t="str">
        <f>IF(E92=1,VLOOKUP(D92,'2015'!$F$12:$AX$1887,43,FALSE),"-")</f>
        <v>-</v>
      </c>
      <c r="BY92" t="str">
        <f>IF(E92=1,VLOOKUP(D92,'2015'!$F$12:$AX$1887,44,FALSE),"-")</f>
        <v>-</v>
      </c>
      <c r="BZ92" t="str">
        <f>IF(E92=1,VLOOKUP(D92,'2015'!$F$12:$AX$1887,45,FALSE),"-")</f>
        <v>-</v>
      </c>
      <c r="CA92" s="31"/>
      <c r="CB92" s="31"/>
      <c r="CC92" s="31"/>
      <c r="CD92" s="31"/>
      <c r="CE92" s="31"/>
      <c r="CO92" s="29"/>
      <c r="CP92" s="29"/>
    </row>
    <row r="93" spans="1:94" ht="15.75" thickBot="1" x14ac:dyDescent="0.3">
      <c r="A93" s="50"/>
      <c r="B93" s="50"/>
      <c r="C93" s="50" t="str">
        <f t="shared" si="14"/>
        <v>4_218_6104</v>
      </c>
      <c r="D93" s="51" t="str">
        <f t="shared" si="15"/>
        <v>4_218</v>
      </c>
      <c r="E93" s="224">
        <f>IFERROR(VLOOKUP(C93,'2015'!$C$12:$D$1887,2,FALSE),0)</f>
        <v>0</v>
      </c>
      <c r="F93" s="51" t="str">
        <f>IFERROR(K93-IFERROR(VLOOKUP(D93,'2015'!$F$12:$I$1887,4,FALSE),"ei löydy"),"ei löydy")</f>
        <v>ei löydy</v>
      </c>
      <c r="G93" s="224">
        <f>IFERROR(VLOOKUP(Työfile_2024!C93,Liikennemalli!$D$6:$G$1921,4,FALSE),0)</f>
        <v>1</v>
      </c>
      <c r="H93" s="225">
        <f>K93-IFERROR(VLOOKUP(Työfile_2024!D93,Liikennemalli!$C$6:$H$1921,6,FALSE),"ei löydy")</f>
        <v>0</v>
      </c>
      <c r="I93" s="80">
        <v>4</v>
      </c>
      <c r="J93" s="52">
        <v>218</v>
      </c>
      <c r="K93" s="52">
        <v>6104</v>
      </c>
      <c r="L93" s="53"/>
      <c r="M93" s="54"/>
      <c r="N93" s="54"/>
      <c r="O93" s="54"/>
      <c r="P93" s="54"/>
      <c r="Q93" s="55"/>
      <c r="R93" s="55"/>
      <c r="S93" s="55"/>
      <c r="T93" s="55"/>
      <c r="U93" s="52"/>
      <c r="V93" s="56">
        <v>6489</v>
      </c>
      <c r="W93" s="56">
        <v>1106</v>
      </c>
      <c r="X93" s="56">
        <v>5926</v>
      </c>
      <c r="Y93" s="56">
        <f>VLOOKUP(D93,Liikennemalli24!$D$2:$F$1804,2,FALSE)</f>
        <v>3373</v>
      </c>
      <c r="Z93" s="57">
        <f>VLOOKUP(D93,Liikennemalli24!$D$2:$F$1804,3,FALSE)</f>
        <v>0.97099999999999997</v>
      </c>
      <c r="AA93" s="178">
        <f>IF(G93=1,VLOOKUP(C93,Liikennemalli!$D$6:$H$1921,2,FALSE),0)</f>
        <v>54.677390933398698</v>
      </c>
      <c r="AB93" s="197">
        <f>IF(G93=1,VLOOKUP(C93,Liikennemalli!$D$6:$H$1921,3,FALSE),0)</f>
        <v>0.25350286133545702</v>
      </c>
      <c r="AC93" s="134" t="str">
        <f>IF(E93=1,VLOOKUP(Työfile_2024!D93,'2015'!$F$12:$X$1887,18,FALSE),"-")</f>
        <v>-</v>
      </c>
      <c r="AD93" s="127" t="str">
        <f>IF(E93=1,VLOOKUP(Työfile_2024!D93,'2015'!$F$12:$X$1887,19,FALSE),"-")</f>
        <v>-</v>
      </c>
      <c r="AI93" s="127" t="str">
        <f>IF(E93=1,VLOOKUP(Työfile_2024!D93,'2015'!$F$12:$AB$1887,20,FALSE),"-")</f>
        <v>-</v>
      </c>
      <c r="AJ93" s="127" t="str">
        <f>IF(E93=1,VLOOKUP(Työfile_2024!D93,'2015'!$F$12:$AB$1887,21,FALSE),"-")</f>
        <v>-</v>
      </c>
      <c r="AK93" s="127" t="str">
        <f>IF(E93=1,VLOOKUP(Työfile_2024!D93,'2015'!$F$12:$AB$1887,22,FALSE),"-")</f>
        <v>-</v>
      </c>
      <c r="AL93" s="127" t="str">
        <f>IF(E93=1,VLOOKUP(Työfile_2024!D93,'2015'!$F$12:$AB$1887,23,FALSE),"-")</f>
        <v>-</v>
      </c>
      <c r="AM93" s="56">
        <f>VLOOKUP(Työfile_2024!D93,Tmatkat_20km_tarkasteltava_verk!$C$2:$D$1804,2,FALSE)</f>
        <v>447</v>
      </c>
      <c r="AN93" s="148">
        <f t="shared" si="16"/>
        <v>6.8885806749884426E-2</v>
      </c>
      <c r="AO93" s="178" t="str">
        <f>IF(E93=1,VLOOKUP(Työfile_2024!D93,'2015'!$F$12:$AC$1887,24,FALSE),"-")</f>
        <v>-</v>
      </c>
      <c r="AP93" s="52" t="str">
        <f>VLOOKUP(D93,Tarkasteltava_verkko_2024_harva!$E$2:$I$1804,5,FALSE)</f>
        <v>tiivis</v>
      </c>
      <c r="AQ93" s="52" t="str">
        <f>VLOOKUP(D93,Tarkasteltava_verkko_2024_harva!$E$2:$I$1804,4,FALSE)</f>
        <v>harva</v>
      </c>
      <c r="AR93" s="148">
        <v>0</v>
      </c>
      <c r="AS93" s="170" t="str">
        <f>IFERROR(VLOOKUP(C93,'2015'!$C$12:$AG$1887,30,FALSE),"-")</f>
        <v>-</v>
      </c>
      <c r="AT93" s="148">
        <v>0</v>
      </c>
      <c r="AU93" s="170" t="str">
        <f>IFERROR(VLOOKUP(C93,'2015'!$C$12:$AG$1887,31,FALSE),"-")</f>
        <v>-</v>
      </c>
      <c r="AV93" s="106"/>
      <c r="AW93" s="63">
        <f>IFERROR(VLOOKUP(C93,Merkittävyysluokitus!$A$2:$J$1705,10,FALSE),"-")</f>
        <v>3</v>
      </c>
      <c r="AX93" s="175">
        <f>IFERROR(VLOOKUP(C93,Merkittävyysluokitus!$A$2:$J$1705,6,FALSE),"-")</f>
        <v>9.9613470319634683</v>
      </c>
      <c r="AY93" s="175">
        <f>IFERROR(VLOOKUP(C93,Merkittävyysluokitus!$A$2:$J$1705,7,FALSE),"-")</f>
        <v>4.9499999999999993</v>
      </c>
      <c r="AZ93" s="175">
        <f>IFERROR(VLOOKUP(C93,Merkittävyysluokitus!$A$2:$J$1705,8,FALSE),"-")</f>
        <v>3.8446803652968033</v>
      </c>
      <c r="BA93" s="175">
        <f>IFERROR(VLOOKUP(C93,Merkittävyysluokitus!$A$2:$J$1705,9,FALSE),"-")</f>
        <v>1.1666666666666665</v>
      </c>
      <c r="BB93" s="203"/>
      <c r="BC93" s="203" t="str">
        <f t="shared" si="17"/>
        <v>muutos</v>
      </c>
      <c r="BD93" s="39" t="str">
        <f t="shared" si="9"/>
        <v>punainen</v>
      </c>
      <c r="BE93" s="68" t="str">
        <f t="shared" si="10"/>
        <v>punainen</v>
      </c>
      <c r="BF93" s="68" t="str">
        <f t="shared" si="11"/>
        <v>punainen</v>
      </c>
      <c r="BG93" s="68" t="str">
        <f t="shared" si="12"/>
        <v>punainen</v>
      </c>
      <c r="BH93" s="208" t="str">
        <f t="shared" si="13"/>
        <v>punainen</v>
      </c>
      <c r="BI93" s="117"/>
      <c r="BJ93" s="39" t="str">
        <f>IF(F93="ei löydy","uusi tie",IF(E93=0,"tieosoite muuttunut",IF(E93=1,VLOOKUP(D93,'2015'!$F$12:$AL$1887,31,FALSE),"-")))</f>
        <v>uusi tie</v>
      </c>
      <c r="BK93" s="67" t="str">
        <f>IF(E93=1,VLOOKUP(D93,'2015'!$F$12:$AL$1887,32,FALSE),"-")</f>
        <v>-</v>
      </c>
      <c r="BL93" s="39" t="str">
        <f>IF(F93="ei löydy","uusi tie",IF(E93=0,"tieosoite muuttunut",IF(E93=1,VLOOKUP(D93,'2015'!$F$12:$AL$1887,33,FALSE),"-")))</f>
        <v>uusi tie</v>
      </c>
      <c r="BM93" s="39"/>
      <c r="BN93" s="217" t="e">
        <f>VLOOKUP(D93,'2015'!$F$12:$AL$1887,33,FALSE)</f>
        <v>#N/A</v>
      </c>
      <c r="BO93" s="117"/>
      <c r="BP93" s="115"/>
      <c r="BQ93" s="30"/>
      <c r="BS93" s="5"/>
      <c r="BU93" s="35"/>
      <c r="BV93" s="30"/>
      <c r="BW93" s="20"/>
      <c r="BX93" t="str">
        <f>IF(E93=1,VLOOKUP(D93,'2015'!$F$12:$AX$1887,43,FALSE),"-")</f>
        <v>-</v>
      </c>
      <c r="BY93" t="str">
        <f>IF(E93=1,VLOOKUP(D93,'2015'!$F$12:$AX$1887,44,FALSE),"-")</f>
        <v>-</v>
      </c>
      <c r="BZ93" t="str">
        <f>IF(E93=1,VLOOKUP(D93,'2015'!$F$12:$AX$1887,45,FALSE),"-")</f>
        <v>-</v>
      </c>
      <c r="CA93" s="31"/>
      <c r="CB93" s="31"/>
      <c r="CC93" s="31"/>
      <c r="CD93" s="31"/>
      <c r="CE93" s="31"/>
      <c r="CO93" s="29"/>
      <c r="CP93" s="29"/>
    </row>
    <row r="94" spans="1:94" ht="15.75" thickBot="1" x14ac:dyDescent="0.3">
      <c r="A94" s="50"/>
      <c r="B94" s="50"/>
      <c r="C94" s="50" t="str">
        <f t="shared" si="14"/>
        <v>4_219_6565</v>
      </c>
      <c r="D94" s="51" t="str">
        <f t="shared" si="15"/>
        <v>4_219</v>
      </c>
      <c r="E94" s="224">
        <f>IFERROR(VLOOKUP(C94,'2015'!$C$12:$D$1887,2,FALSE),0)</f>
        <v>0</v>
      </c>
      <c r="F94" s="51" t="str">
        <f>IFERROR(K94-IFERROR(VLOOKUP(D94,'2015'!$F$12:$I$1887,4,FALSE),"ei löydy"),"ei löydy")</f>
        <v>ei löydy</v>
      </c>
      <c r="G94" s="224">
        <f>IFERROR(VLOOKUP(Työfile_2024!C94,Liikennemalli!$D$6:$G$1921,4,FALSE),0)</f>
        <v>1</v>
      </c>
      <c r="H94" s="225">
        <f>K94-IFERROR(VLOOKUP(Työfile_2024!D94,Liikennemalli!$C$6:$H$1921,6,FALSE),"ei löydy")</f>
        <v>0</v>
      </c>
      <c r="I94" s="80">
        <v>4</v>
      </c>
      <c r="J94" s="52">
        <v>219</v>
      </c>
      <c r="K94" s="52">
        <v>6565</v>
      </c>
      <c r="L94" s="53"/>
      <c r="M94" s="54"/>
      <c r="N94" s="54"/>
      <c r="O94" s="54"/>
      <c r="P94" s="54"/>
      <c r="Q94" s="55"/>
      <c r="R94" s="55"/>
      <c r="S94" s="55"/>
      <c r="T94" s="55"/>
      <c r="U94" s="52"/>
      <c r="V94" s="56">
        <v>6489</v>
      </c>
      <c r="W94" s="56">
        <v>1106</v>
      </c>
      <c r="X94" s="56">
        <v>5926</v>
      </c>
      <c r="Y94" s="56">
        <f>VLOOKUP(D94,Liikennemalli24!$D$2:$F$1804,2,FALSE)</f>
        <v>3366</v>
      </c>
      <c r="Z94" s="57">
        <f>VLOOKUP(D94,Liikennemalli24!$D$2:$F$1804,3,FALSE)</f>
        <v>0.98</v>
      </c>
      <c r="AA94" s="178">
        <f>IF(G94=1,VLOOKUP(C94,Liikennemalli!$D$6:$H$1921,2,FALSE),0)</f>
        <v>26.659148726302799</v>
      </c>
      <c r="AB94" s="197">
        <f>IF(G94=1,VLOOKUP(C94,Liikennemalli!$D$6:$H$1921,3,FALSE),0)</f>
        <v>0.26509168753894902</v>
      </c>
      <c r="AC94" s="134" t="str">
        <f>IF(E94=1,VLOOKUP(Työfile_2024!D94,'2015'!$F$12:$X$1887,18,FALSE),"-")</f>
        <v>-</v>
      </c>
      <c r="AD94" s="127" t="str">
        <f>IF(E94=1,VLOOKUP(Työfile_2024!D94,'2015'!$F$12:$X$1887,19,FALSE),"-")</f>
        <v>-</v>
      </c>
      <c r="AI94" s="127" t="str">
        <f>IF(E94=1,VLOOKUP(Työfile_2024!D94,'2015'!$F$12:$AB$1887,20,FALSE),"-")</f>
        <v>-</v>
      </c>
      <c r="AJ94" s="127" t="str">
        <f>IF(E94=1,VLOOKUP(Työfile_2024!D94,'2015'!$F$12:$AB$1887,21,FALSE),"-")</f>
        <v>-</v>
      </c>
      <c r="AK94" s="127" t="str">
        <f>IF(E94=1,VLOOKUP(Työfile_2024!D94,'2015'!$F$12:$AB$1887,22,FALSE),"-")</f>
        <v>-</v>
      </c>
      <c r="AL94" s="127" t="str">
        <f>IF(E94=1,VLOOKUP(Työfile_2024!D94,'2015'!$F$12:$AB$1887,23,FALSE),"-")</f>
        <v>-</v>
      </c>
      <c r="AM94" s="56">
        <f>VLOOKUP(Työfile_2024!D94,Tmatkat_20km_tarkasteltava_verk!$C$2:$D$1804,2,FALSE)</f>
        <v>437</v>
      </c>
      <c r="AN94" s="148">
        <f t="shared" si="16"/>
        <v>6.7344737247649875E-2</v>
      </c>
      <c r="AO94" s="178" t="str">
        <f>IF(E94=1,VLOOKUP(Työfile_2024!D94,'2015'!$F$12:$AC$1887,24,FALSE),"-")</f>
        <v>-</v>
      </c>
      <c r="AP94" s="52" t="str">
        <f>VLOOKUP(D94,Tarkasteltava_verkko_2024_harva!$E$2:$I$1804,5,FALSE)</f>
        <v>tiivis</v>
      </c>
      <c r="AQ94" s="52" t="str">
        <f>VLOOKUP(D94,Tarkasteltava_verkko_2024_harva!$E$2:$I$1804,4,FALSE)</f>
        <v>harva</v>
      </c>
      <c r="AR94" s="148">
        <v>1.5232292460015231E-4</v>
      </c>
      <c r="AS94" s="170" t="str">
        <f>IFERROR(VLOOKUP(C94,'2015'!$C$12:$AG$1887,30,FALSE),"-")</f>
        <v>-</v>
      </c>
      <c r="AT94" s="148">
        <v>0</v>
      </c>
      <c r="AU94" s="170" t="str">
        <f>IFERROR(VLOOKUP(C94,'2015'!$C$12:$AG$1887,31,FALSE),"-")</f>
        <v>-</v>
      </c>
      <c r="AV94" s="106"/>
      <c r="AW94" s="63">
        <f>IFERROR(VLOOKUP(C94,Merkittävyysluokitus!$A$2:$J$1705,10,FALSE),"-")</f>
        <v>3</v>
      </c>
      <c r="AX94" s="175">
        <f>IFERROR(VLOOKUP(C94,Merkittävyysluokitus!$A$2:$J$1705,6,FALSE),"-")</f>
        <v>9.8937747336377466</v>
      </c>
      <c r="AY94" s="175">
        <f>IFERROR(VLOOKUP(C94,Merkittävyysluokitus!$A$2:$J$1705,7,FALSE),"-")</f>
        <v>4.8666666666666663</v>
      </c>
      <c r="AZ94" s="175">
        <f>IFERROR(VLOOKUP(C94,Merkittävyysluokitus!$A$2:$J$1705,8,FALSE),"-")</f>
        <v>3.8604414003044139</v>
      </c>
      <c r="BA94" s="175">
        <f>IFERROR(VLOOKUP(C94,Merkittävyysluokitus!$A$2:$J$1705,9,FALSE),"-")</f>
        <v>1.1666666666666665</v>
      </c>
      <c r="BB94" s="203"/>
      <c r="BC94" s="203" t="str">
        <f t="shared" si="17"/>
        <v>muutos</v>
      </c>
      <c r="BD94" s="39" t="str">
        <f t="shared" si="9"/>
        <v>punainen</v>
      </c>
      <c r="BE94" s="68" t="str">
        <f t="shared" si="10"/>
        <v>punainen</v>
      </c>
      <c r="BF94" s="68" t="str">
        <f t="shared" si="11"/>
        <v>punainen</v>
      </c>
      <c r="BG94" s="68" t="str">
        <f t="shared" si="12"/>
        <v>punainen</v>
      </c>
      <c r="BH94" s="208" t="str">
        <f t="shared" si="13"/>
        <v>punainen</v>
      </c>
      <c r="BI94" s="117"/>
      <c r="BJ94" s="39" t="str">
        <f>IF(F94="ei löydy","uusi tie",IF(E94=0,"tieosoite muuttunut",IF(E94=1,VLOOKUP(D94,'2015'!$F$12:$AL$1887,31,FALSE),"-")))</f>
        <v>uusi tie</v>
      </c>
      <c r="BK94" s="67" t="str">
        <f>IF(E94=1,VLOOKUP(D94,'2015'!$F$12:$AL$1887,32,FALSE),"-")</f>
        <v>-</v>
      </c>
      <c r="BL94" s="39" t="str">
        <f>IF(F94="ei löydy","uusi tie",IF(E94=0,"tieosoite muuttunut",IF(E94=1,VLOOKUP(D94,'2015'!$F$12:$AL$1887,33,FALSE),"-")))</f>
        <v>uusi tie</v>
      </c>
      <c r="BM94" s="39"/>
      <c r="BN94" s="217" t="e">
        <f>VLOOKUP(D94,'2015'!$F$12:$AL$1887,33,FALSE)</f>
        <v>#N/A</v>
      </c>
      <c r="BO94" s="117"/>
      <c r="BP94" s="115"/>
      <c r="BQ94" s="30"/>
      <c r="BS94" s="5"/>
      <c r="BU94" s="35"/>
      <c r="BV94" s="30"/>
      <c r="BW94" s="20"/>
      <c r="BX94" t="str">
        <f>IF(E94=1,VLOOKUP(D94,'2015'!$F$12:$AX$1887,43,FALSE),"-")</f>
        <v>-</v>
      </c>
      <c r="BY94" t="str">
        <f>IF(E94=1,VLOOKUP(D94,'2015'!$F$12:$AX$1887,44,FALSE),"-")</f>
        <v>-</v>
      </c>
      <c r="BZ94" t="str">
        <f>IF(E94=1,VLOOKUP(D94,'2015'!$F$12:$AX$1887,45,FALSE),"-")</f>
        <v>-</v>
      </c>
      <c r="CA94" s="31"/>
      <c r="CB94" s="31"/>
      <c r="CC94" s="31"/>
      <c r="CD94" s="31"/>
      <c r="CE94" s="31"/>
      <c r="CO94" s="29"/>
      <c r="CP94" s="29"/>
    </row>
    <row r="95" spans="1:94" ht="15.75" thickBot="1" x14ac:dyDescent="0.3">
      <c r="A95" s="50"/>
      <c r="B95" s="50"/>
      <c r="C95" s="50" t="str">
        <f t="shared" si="14"/>
        <v>5_113_13004</v>
      </c>
      <c r="D95" s="51" t="str">
        <f t="shared" si="15"/>
        <v>5_113</v>
      </c>
      <c r="E95" s="224">
        <f>IFERROR(VLOOKUP(C95,'2015'!$C$12:$D$1887,2,FALSE),0)</f>
        <v>0</v>
      </c>
      <c r="F95" s="51" t="str">
        <f>IFERROR(K95-IFERROR(VLOOKUP(D95,'2015'!$F$12:$I$1887,4,FALSE),"ei löydy"),"ei löydy")</f>
        <v>ei löydy</v>
      </c>
      <c r="G95" s="224">
        <f>IFERROR(VLOOKUP(Työfile_2024!C95,Liikennemalli!$D$6:$G$1921,4,FALSE),0)</f>
        <v>1</v>
      </c>
      <c r="H95" s="225">
        <f>K95-IFERROR(VLOOKUP(Työfile_2024!D95,Liikennemalli!$C$6:$H$1921,6,FALSE),"ei löydy")</f>
        <v>0</v>
      </c>
      <c r="I95" s="80">
        <v>5</v>
      </c>
      <c r="J95" s="52">
        <v>113</v>
      </c>
      <c r="K95" s="52">
        <v>13004</v>
      </c>
      <c r="L95" s="53"/>
      <c r="M95" s="54"/>
      <c r="N95" s="54"/>
      <c r="O95" s="54"/>
      <c r="P95" s="54"/>
      <c r="Q95" s="55"/>
      <c r="R95" s="55"/>
      <c r="S95" s="55"/>
      <c r="T95" s="55"/>
      <c r="U95" s="52"/>
      <c r="V95" s="56">
        <v>7768</v>
      </c>
      <c r="W95" s="56">
        <v>887</v>
      </c>
      <c r="X95" s="56">
        <v>6655</v>
      </c>
      <c r="Y95" s="56">
        <f>VLOOKUP(D95,Liikennemalli24!$D$2:$F$1804,2,FALSE)</f>
        <v>3412</v>
      </c>
      <c r="Z95" s="57">
        <f>VLOOKUP(D95,Liikennemalli24!$D$2:$F$1804,3,FALSE)</f>
        <v>0.96199999999999997</v>
      </c>
      <c r="AA95" s="178">
        <f>IF(G95=1,VLOOKUP(C95,Liikennemalli!$D$6:$H$1921,2,FALSE),0)</f>
        <v>173.92957130269212</v>
      </c>
      <c r="AB95" s="197">
        <f>IF(G95=1,VLOOKUP(C95,Liikennemalli!$D$6:$H$1921,3,FALSE),0)</f>
        <v>0.80997511120462695</v>
      </c>
      <c r="AC95" s="134" t="str">
        <f>IF(E95=1,VLOOKUP(Työfile_2024!D95,'2015'!$F$12:$X$1887,18,FALSE),"-")</f>
        <v>-</v>
      </c>
      <c r="AD95" s="127" t="str">
        <f>IF(E95=1,VLOOKUP(Työfile_2024!D95,'2015'!$F$12:$X$1887,19,FALSE),"-")</f>
        <v>-</v>
      </c>
      <c r="AI95" s="127" t="str">
        <f>IF(E95=1,VLOOKUP(Työfile_2024!D95,'2015'!$F$12:$AB$1887,20,FALSE),"-")</f>
        <v>-</v>
      </c>
      <c r="AJ95" s="127" t="str">
        <f>IF(E95=1,VLOOKUP(Työfile_2024!D95,'2015'!$F$12:$AB$1887,21,FALSE),"-")</f>
        <v>-</v>
      </c>
      <c r="AK95" s="127" t="str">
        <f>IF(E95=1,VLOOKUP(Työfile_2024!D95,'2015'!$F$12:$AB$1887,22,FALSE),"-")</f>
        <v>-</v>
      </c>
      <c r="AL95" s="127" t="str">
        <f>IF(E95=1,VLOOKUP(Työfile_2024!D95,'2015'!$F$12:$AB$1887,23,FALSE),"-")</f>
        <v>-</v>
      </c>
      <c r="AM95" s="56">
        <f>VLOOKUP(Työfile_2024!D95,Tmatkat_20km_tarkasteltava_verk!$C$2:$D$1804,2,FALSE)</f>
        <v>530</v>
      </c>
      <c r="AN95" s="148">
        <f t="shared" si="16"/>
        <v>6.8228630278063848E-2</v>
      </c>
      <c r="AO95" s="178" t="str">
        <f>IF(E95=1,VLOOKUP(Työfile_2024!D95,'2015'!$F$12:$AC$1887,24,FALSE),"-")</f>
        <v>-</v>
      </c>
      <c r="AP95" s="52" t="str">
        <f>VLOOKUP(D95,Tarkasteltava_verkko_2024_harva!$E$2:$I$1804,5,FALSE)</f>
        <v>tiivis</v>
      </c>
      <c r="AQ95" s="52" t="str">
        <f>VLOOKUP(D95,Tarkasteltava_verkko_2024_harva!$E$2:$I$1804,4,FALSE)</f>
        <v>harva</v>
      </c>
      <c r="AR95" s="148">
        <v>0</v>
      </c>
      <c r="AS95" s="170" t="str">
        <f>IFERROR(VLOOKUP(C95,'2015'!$C$12:$AG$1887,30,FALSE),"-")</f>
        <v>-</v>
      </c>
      <c r="AT95" s="148">
        <v>0</v>
      </c>
      <c r="AU95" s="170" t="str">
        <f>IFERROR(VLOOKUP(C95,'2015'!$C$12:$AG$1887,31,FALSE),"-")</f>
        <v>-</v>
      </c>
      <c r="AV95" s="106"/>
      <c r="AW95" s="63" t="str">
        <f>IFERROR(VLOOKUP(C95,Merkittävyysluokitus!$A$2:$J$1705,10,FALSE),"-")</f>
        <v>-</v>
      </c>
      <c r="AX95" s="175" t="str">
        <f>IFERROR(VLOOKUP(C95,Merkittävyysluokitus!$A$2:$J$1705,6,FALSE),"-")</f>
        <v>-</v>
      </c>
      <c r="AY95" s="175" t="str">
        <f>IFERROR(VLOOKUP(C95,Merkittävyysluokitus!$A$2:$J$1705,7,FALSE),"-")</f>
        <v>-</v>
      </c>
      <c r="AZ95" s="175" t="str">
        <f>IFERROR(VLOOKUP(C95,Merkittävyysluokitus!$A$2:$J$1705,8,FALSE),"-")</f>
        <v>-</v>
      </c>
      <c r="BA95" s="175" t="str">
        <f>IFERROR(VLOOKUP(C95,Merkittävyysluokitus!$A$2:$J$1705,9,FALSE),"-")</f>
        <v>-</v>
      </c>
      <c r="BB95" s="203"/>
      <c r="BC95" s="203" t="str">
        <f t="shared" si="17"/>
        <v>muutos</v>
      </c>
      <c r="BD95" s="39" t="str">
        <f t="shared" si="9"/>
        <v>punainen</v>
      </c>
      <c r="BE95" s="68" t="str">
        <f t="shared" si="10"/>
        <v>punainen</v>
      </c>
      <c r="BF95" s="68" t="str">
        <f t="shared" si="11"/>
        <v>punainen</v>
      </c>
      <c r="BG95" s="68" t="str">
        <f t="shared" si="12"/>
        <v>punainen</v>
      </c>
      <c r="BH95" s="208" t="str">
        <f t="shared" si="13"/>
        <v>punainen</v>
      </c>
      <c r="BI95" s="117"/>
      <c r="BJ95" s="39" t="str">
        <f>IF(F95="ei löydy","uusi tie",IF(E95=0,"tieosoite muuttunut",IF(E95=1,VLOOKUP(D95,'2015'!$F$12:$AL$1887,31,FALSE),"-")))</f>
        <v>uusi tie</v>
      </c>
      <c r="BK95" s="67" t="str">
        <f>IF(E95=1,VLOOKUP(D95,'2015'!$F$12:$AL$1887,32,FALSE),"-")</f>
        <v>-</v>
      </c>
      <c r="BL95" s="39" t="str">
        <f>IF(F95="ei löydy","uusi tie",IF(E95=0,"tieosoite muuttunut",IF(E95=1,VLOOKUP(D95,'2015'!$F$12:$AL$1887,33,FALSE),"-")))</f>
        <v>uusi tie</v>
      </c>
      <c r="BM95" s="39"/>
      <c r="BN95" s="217" t="e">
        <f>VLOOKUP(D95,'2015'!$F$12:$AL$1887,33,FALSE)</f>
        <v>#N/A</v>
      </c>
      <c r="BO95" s="117"/>
      <c r="BP95" s="115"/>
      <c r="BQ95" s="30"/>
      <c r="BS95" s="5"/>
      <c r="BU95" s="35"/>
      <c r="BV95" s="30"/>
      <c r="BW95" s="20"/>
      <c r="BX95" t="str">
        <f>IF(E95=1,VLOOKUP(D95,'2015'!$F$12:$AX$1887,43,FALSE),"-")</f>
        <v>-</v>
      </c>
      <c r="BY95" t="str">
        <f>IF(E95=1,VLOOKUP(D95,'2015'!$F$12:$AX$1887,44,FALSE),"-")</f>
        <v>-</v>
      </c>
      <c r="BZ95" t="str">
        <f>IF(E95=1,VLOOKUP(D95,'2015'!$F$12:$AX$1887,45,FALSE),"-")</f>
        <v>-</v>
      </c>
      <c r="CA95" s="31"/>
      <c r="CB95" s="31"/>
      <c r="CC95" s="31"/>
      <c r="CD95" s="31"/>
      <c r="CE95" s="31"/>
      <c r="CO95" s="29"/>
      <c r="CP95" s="29"/>
    </row>
    <row r="96" spans="1:94" ht="15.75" thickBot="1" x14ac:dyDescent="0.3">
      <c r="A96" s="50"/>
      <c r="B96" s="50"/>
      <c r="C96" s="50" t="str">
        <f t="shared" si="14"/>
        <v>5_115_1623</v>
      </c>
      <c r="D96" s="51" t="str">
        <f t="shared" si="15"/>
        <v>5_115</v>
      </c>
      <c r="E96" s="224">
        <f>IFERROR(VLOOKUP(C96,'2015'!$C$12:$D$1887,2,FALSE),0)</f>
        <v>0</v>
      </c>
      <c r="F96" s="51" t="str">
        <f>IFERROR(K96-IFERROR(VLOOKUP(D96,'2015'!$F$12:$I$1887,4,FALSE),"ei löydy"),"ei löydy")</f>
        <v>ei löydy</v>
      </c>
      <c r="G96" s="224">
        <f>IFERROR(VLOOKUP(Työfile_2024!C96,Liikennemalli!$D$6:$G$1921,4,FALSE),0)</f>
        <v>1</v>
      </c>
      <c r="H96" s="225">
        <f>K96-IFERROR(VLOOKUP(Työfile_2024!D96,Liikennemalli!$C$6:$H$1921,6,FALSE),"ei löydy")</f>
        <v>0</v>
      </c>
      <c r="I96" s="80">
        <v>5</v>
      </c>
      <c r="J96" s="52">
        <v>115</v>
      </c>
      <c r="K96" s="52">
        <v>1623</v>
      </c>
      <c r="L96" s="53"/>
      <c r="M96" s="54"/>
      <c r="N96" s="54"/>
      <c r="O96" s="54"/>
      <c r="P96" s="54"/>
      <c r="Q96" s="55"/>
      <c r="R96" s="55"/>
      <c r="S96" s="55"/>
      <c r="T96" s="55"/>
      <c r="U96" s="52"/>
      <c r="V96" s="56">
        <v>7426</v>
      </c>
      <c r="W96" s="56">
        <v>697</v>
      </c>
      <c r="X96" s="56">
        <v>6344</v>
      </c>
      <c r="Y96" s="56">
        <f>VLOOKUP(D96,Liikennemalli24!$D$2:$F$1804,2,FALSE)</f>
        <v>3429</v>
      </c>
      <c r="Z96" s="57">
        <f>VLOOKUP(D96,Liikennemalli24!$D$2:$F$1804,3,FALSE)</f>
        <v>0.99199999999999999</v>
      </c>
      <c r="AA96" s="178">
        <f>IF(G96=1,VLOOKUP(C96,Liikennemalli!$D$6:$H$1921,2,FALSE),0)</f>
        <v>17.775241700856999</v>
      </c>
      <c r="AB96" s="197">
        <f>IF(G96=1,VLOOKUP(C96,Liikennemalli!$D$6:$H$1921,3,FALSE),0)</f>
        <v>0.90142475344216499</v>
      </c>
      <c r="AC96" s="134" t="str">
        <f>IF(E96=1,VLOOKUP(Työfile_2024!D96,'2015'!$F$12:$X$1887,18,FALSE),"-")</f>
        <v>-</v>
      </c>
      <c r="AD96" s="127" t="str">
        <f>IF(E96=1,VLOOKUP(Työfile_2024!D96,'2015'!$F$12:$X$1887,19,FALSE),"-")</f>
        <v>-</v>
      </c>
      <c r="AI96" s="127" t="str">
        <f>IF(E96=1,VLOOKUP(Työfile_2024!D96,'2015'!$F$12:$AB$1887,20,FALSE),"-")</f>
        <v>-</v>
      </c>
      <c r="AJ96" s="127" t="str">
        <f>IF(E96=1,VLOOKUP(Työfile_2024!D96,'2015'!$F$12:$AB$1887,21,FALSE),"-")</f>
        <v>-</v>
      </c>
      <c r="AK96" s="127" t="str">
        <f>IF(E96=1,VLOOKUP(Työfile_2024!D96,'2015'!$F$12:$AB$1887,22,FALSE),"-")</f>
        <v>-</v>
      </c>
      <c r="AL96" s="127" t="str">
        <f>IF(E96=1,VLOOKUP(Työfile_2024!D96,'2015'!$F$12:$AB$1887,23,FALSE),"-")</f>
        <v>-</v>
      </c>
      <c r="AM96" s="56">
        <f>VLOOKUP(Työfile_2024!D96,Tmatkat_20km_tarkasteltava_verk!$C$2:$D$1804,2,FALSE)</f>
        <v>399</v>
      </c>
      <c r="AN96" s="148">
        <f t="shared" si="16"/>
        <v>5.373013735523835E-2</v>
      </c>
      <c r="AO96" s="178" t="str">
        <f>IF(E96=1,VLOOKUP(Työfile_2024!D96,'2015'!$F$12:$AC$1887,24,FALSE),"-")</f>
        <v>-</v>
      </c>
      <c r="AP96" s="52" t="str">
        <f>VLOOKUP(D96,Tarkasteltava_verkko_2024_harva!$E$2:$I$1804,5,FALSE)</f>
        <v>tiivis</v>
      </c>
      <c r="AQ96" s="52" t="str">
        <f>VLOOKUP(D96,Tarkasteltava_verkko_2024_harva!$E$2:$I$1804,4,FALSE)</f>
        <v>harva</v>
      </c>
      <c r="AR96" s="148">
        <v>0</v>
      </c>
      <c r="AS96" s="170" t="str">
        <f>IFERROR(VLOOKUP(C96,'2015'!$C$12:$AG$1887,30,FALSE),"-")</f>
        <v>-</v>
      </c>
      <c r="AT96" s="148">
        <v>0</v>
      </c>
      <c r="AU96" s="170" t="str">
        <f>IFERROR(VLOOKUP(C96,'2015'!$C$12:$AG$1887,31,FALSE),"-")</f>
        <v>-</v>
      </c>
      <c r="AV96" s="106"/>
      <c r="AW96" s="63">
        <f>IFERROR(VLOOKUP(C96,Merkittävyysluokitus!$A$2:$J$1705,10,FALSE),"-")</f>
        <v>3</v>
      </c>
      <c r="AX96" s="175">
        <f>IFERROR(VLOOKUP(C96,Merkittävyysluokitus!$A$2:$J$1705,6,FALSE),"-")</f>
        <v>10.1462100456621</v>
      </c>
      <c r="AY96" s="175">
        <f>IFERROR(VLOOKUP(C96,Merkittävyysluokitus!$A$2:$J$1705,7,FALSE),"-")</f>
        <v>4.4266666666666667</v>
      </c>
      <c r="AZ96" s="175">
        <f>IFERROR(VLOOKUP(C96,Merkittävyysluokitus!$A$2:$J$1705,8,FALSE),"-")</f>
        <v>4.052876712328767</v>
      </c>
      <c r="BA96" s="175">
        <f>IFERROR(VLOOKUP(C96,Merkittävyysluokitus!$A$2:$J$1705,9,FALSE),"-")</f>
        <v>1.6666666666666665</v>
      </c>
      <c r="BB96" s="203"/>
      <c r="BC96" s="203" t="str">
        <f t="shared" si="17"/>
        <v>muutos</v>
      </c>
      <c r="BD96" s="39" t="str">
        <f t="shared" si="9"/>
        <v>punainen</v>
      </c>
      <c r="BE96" s="68" t="str">
        <f t="shared" si="10"/>
        <v>punainen</v>
      </c>
      <c r="BF96" s="68" t="str">
        <f t="shared" si="11"/>
        <v>punainen</v>
      </c>
      <c r="BG96" s="68" t="str">
        <f t="shared" si="12"/>
        <v>punainen</v>
      </c>
      <c r="BH96" s="208" t="str">
        <f t="shared" si="13"/>
        <v>punainen</v>
      </c>
      <c r="BI96" s="117"/>
      <c r="BJ96" s="39" t="str">
        <f>IF(F96="ei löydy","uusi tie",IF(E96=0,"tieosoite muuttunut",IF(E96=1,VLOOKUP(D96,'2015'!$F$12:$AL$1887,31,FALSE),"-")))</f>
        <v>uusi tie</v>
      </c>
      <c r="BK96" s="67" t="str">
        <f>IF(E96=1,VLOOKUP(D96,'2015'!$F$12:$AL$1887,32,FALSE),"-")</f>
        <v>-</v>
      </c>
      <c r="BL96" s="39" t="str">
        <f>IF(F96="ei löydy","uusi tie",IF(E96=0,"tieosoite muuttunut",IF(E96=1,VLOOKUP(D96,'2015'!$F$12:$AL$1887,33,FALSE),"-")))</f>
        <v>uusi tie</v>
      </c>
      <c r="BM96" s="39"/>
      <c r="BN96" s="217" t="e">
        <f>VLOOKUP(D96,'2015'!$F$12:$AL$1887,33,FALSE)</f>
        <v>#N/A</v>
      </c>
      <c r="BO96" s="117"/>
      <c r="BP96" s="115"/>
      <c r="BQ96" s="30"/>
      <c r="BS96" s="5"/>
      <c r="BU96" s="35"/>
      <c r="BV96" s="30"/>
      <c r="BW96" s="20"/>
      <c r="BX96" t="str">
        <f>IF(E96=1,VLOOKUP(D96,'2015'!$F$12:$AX$1887,43,FALSE),"-")</f>
        <v>-</v>
      </c>
      <c r="BY96" t="str">
        <f>IF(E96=1,VLOOKUP(D96,'2015'!$F$12:$AX$1887,44,FALSE),"-")</f>
        <v>-</v>
      </c>
      <c r="BZ96" t="str">
        <f>IF(E96=1,VLOOKUP(D96,'2015'!$F$12:$AX$1887,45,FALSE),"-")</f>
        <v>-</v>
      </c>
      <c r="CA96" s="31"/>
      <c r="CB96" s="31"/>
      <c r="CC96" s="31"/>
      <c r="CD96" s="31"/>
      <c r="CE96" s="31"/>
      <c r="CO96" s="29"/>
      <c r="CP96" s="29"/>
    </row>
    <row r="97" spans="1:94" ht="15.75" thickBot="1" x14ac:dyDescent="0.3">
      <c r="A97" s="50"/>
      <c r="B97" s="50"/>
      <c r="C97" s="50" t="str">
        <f t="shared" si="14"/>
        <v>6_116_10270</v>
      </c>
      <c r="D97" s="51" t="str">
        <f t="shared" si="15"/>
        <v>6_116</v>
      </c>
      <c r="E97" s="224">
        <f>IFERROR(VLOOKUP(C97,'2015'!$C$12:$D$1887,2,FALSE),0)</f>
        <v>0</v>
      </c>
      <c r="F97" s="51">
        <f>IFERROR(K97-IFERROR(VLOOKUP(D97,'2015'!$F$12:$I$1887,4,FALSE),"ei löydy"),"ei löydy")</f>
        <v>3265</v>
      </c>
      <c r="G97" s="224">
        <f>IFERROR(VLOOKUP(Työfile_2024!C97,Liikennemalli!$D$6:$G$1921,4,FALSE),0)</f>
        <v>1</v>
      </c>
      <c r="H97" s="225">
        <f>K97-IFERROR(VLOOKUP(Työfile_2024!D97,Liikennemalli!$C$6:$H$1921,6,FALSE),"ei löydy")</f>
        <v>0</v>
      </c>
      <c r="I97" s="80">
        <v>6</v>
      </c>
      <c r="J97" s="52">
        <v>116</v>
      </c>
      <c r="K97" s="52">
        <v>10270</v>
      </c>
      <c r="L97" s="53"/>
      <c r="M97" s="54"/>
      <c r="N97" s="54"/>
      <c r="O97" s="54"/>
      <c r="P97" s="54"/>
      <c r="Q97" s="55"/>
      <c r="R97" s="55"/>
      <c r="S97" s="55"/>
      <c r="T97" s="55"/>
      <c r="U97" s="52"/>
      <c r="V97" s="56">
        <v>5467</v>
      </c>
      <c r="W97" s="56">
        <v>704</v>
      </c>
      <c r="X97" s="56">
        <v>5222</v>
      </c>
      <c r="Y97" s="56">
        <f>VLOOKUP(D97,Liikennemalli24!$D$2:$F$1804,2,FALSE)</f>
        <v>2777</v>
      </c>
      <c r="Z97" s="57">
        <f>VLOOKUP(D97,Liikennemalli24!$D$2:$F$1804,3,FALSE)</f>
        <v>0.94199999999999995</v>
      </c>
      <c r="AA97" s="178">
        <f>IF(G97=1,VLOOKUP(C97,Liikennemalli!$D$6:$H$1921,2,FALSE),0)</f>
        <v>1608.69729719978</v>
      </c>
      <c r="AB97" s="197">
        <f>IF(G97=1,VLOOKUP(C97,Liikennemalli!$D$6:$H$1921,3,FALSE),0)</f>
        <v>0.94949381087428297</v>
      </c>
      <c r="AC97" s="134" t="str">
        <f>IF(E97=1,VLOOKUP(Työfile_2024!D97,'2015'!$F$12:$X$1887,18,FALSE),"-")</f>
        <v>-</v>
      </c>
      <c r="AD97" s="127" t="str">
        <f>IF(E97=1,VLOOKUP(Työfile_2024!D97,'2015'!$F$12:$X$1887,19,FALSE),"-")</f>
        <v>-</v>
      </c>
      <c r="AI97" s="127" t="str">
        <f>IF(E97=1,VLOOKUP(Työfile_2024!D97,'2015'!$F$12:$AB$1887,20,FALSE),"-")</f>
        <v>-</v>
      </c>
      <c r="AJ97" s="127" t="str">
        <f>IF(E97=1,VLOOKUP(Työfile_2024!D97,'2015'!$F$12:$AB$1887,21,FALSE),"-")</f>
        <v>-</v>
      </c>
      <c r="AK97" s="127" t="str">
        <f>IF(E97=1,VLOOKUP(Työfile_2024!D97,'2015'!$F$12:$AB$1887,22,FALSE),"-")</f>
        <v>-</v>
      </c>
      <c r="AL97" s="127" t="str">
        <f>IF(E97=1,VLOOKUP(Työfile_2024!D97,'2015'!$F$12:$AB$1887,23,FALSE),"-")</f>
        <v>-</v>
      </c>
      <c r="AM97" s="56">
        <f>VLOOKUP(Työfile_2024!D97,Tmatkat_20km_tarkasteltava_verk!$C$2:$D$1804,2,FALSE)</f>
        <v>2830</v>
      </c>
      <c r="AN97" s="148">
        <f t="shared" si="16"/>
        <v>0.51765136272178525</v>
      </c>
      <c r="AO97" s="178" t="str">
        <f>IF(E97=1,VLOOKUP(Työfile_2024!D97,'2015'!$F$12:$AC$1887,24,FALSE),"-")</f>
        <v>-</v>
      </c>
      <c r="AP97" s="52" t="str">
        <f>VLOOKUP(D97,Tarkasteltava_verkko_2024_harva!$E$2:$I$1804,5,FALSE)</f>
        <v>tiivis</v>
      </c>
      <c r="AQ97" s="52" t="str">
        <f>VLOOKUP(D97,Tarkasteltava_verkko_2024_harva!$E$2:$I$1804,4,FALSE)</f>
        <v>harva</v>
      </c>
      <c r="AR97" s="148">
        <v>1.178188899707887E-2</v>
      </c>
      <c r="AS97" s="170" t="str">
        <f>IFERROR(VLOOKUP(C97,'2015'!$C$12:$AG$1887,30,FALSE),"-")</f>
        <v>-</v>
      </c>
      <c r="AT97" s="148">
        <v>3.3203505355404089E-2</v>
      </c>
      <c r="AU97" s="170" t="str">
        <f>IFERROR(VLOOKUP(C97,'2015'!$C$12:$AG$1887,31,FALSE),"-")</f>
        <v>-</v>
      </c>
      <c r="AV97" s="106"/>
      <c r="AW97" s="63">
        <f>IFERROR(VLOOKUP(C97,Merkittävyysluokitus!$A$2:$J$1705,10,FALSE),"-")</f>
        <v>1</v>
      </c>
      <c r="AX97" s="175">
        <f>IFERROR(VLOOKUP(C97,Merkittävyysluokitus!$A$2:$J$1705,6,FALSE),"-")</f>
        <v>13.758333333333333</v>
      </c>
      <c r="AY97" s="175">
        <f>IFERROR(VLOOKUP(C97,Merkittävyysluokitus!$A$2:$J$1705,7,FALSE),"-")</f>
        <v>4.4249999999999998</v>
      </c>
      <c r="AZ97" s="175">
        <f>IFERROR(VLOOKUP(C97,Merkittävyysluokitus!$A$2:$J$1705,8,FALSE),"-")</f>
        <v>7.333333333333333</v>
      </c>
      <c r="BA97" s="175">
        <f>IFERROR(VLOOKUP(C97,Merkittävyysluokitus!$A$2:$J$1705,9,FALSE),"-")</f>
        <v>2</v>
      </c>
      <c r="BB97" s="203"/>
      <c r="BC97" s="203" t="str">
        <f t="shared" si="17"/>
        <v>tieosoite muuttunut</v>
      </c>
      <c r="BD97" s="39" t="str">
        <f t="shared" si="9"/>
        <v>punainen</v>
      </c>
      <c r="BE97" s="68" t="str">
        <f t="shared" si="10"/>
        <v>punainen</v>
      </c>
      <c r="BF97" s="68" t="str">
        <f t="shared" si="11"/>
        <v>punainen</v>
      </c>
      <c r="BG97" s="68" t="str">
        <f t="shared" si="12"/>
        <v>punainen</v>
      </c>
      <c r="BH97" s="208" t="str">
        <f t="shared" si="13"/>
        <v>punainen</v>
      </c>
      <c r="BI97" s="117"/>
      <c r="BJ97" s="39" t="str">
        <f>IF(F97="ei löydy","uusi tie",IF(E97=0,"tieosoite muuttunut",IF(E97=1,VLOOKUP(D97,'2015'!$F$12:$AL$1887,31,FALSE),"-")))</f>
        <v>tieosoite muuttunut</v>
      </c>
      <c r="BK97" s="67" t="str">
        <f>IF(E97=1,VLOOKUP(D97,'2015'!$F$12:$AL$1887,32,FALSE),"-")</f>
        <v>-</v>
      </c>
      <c r="BL97" s="39" t="str">
        <f>IF(F97="ei löydy","uusi tie",IF(E97=0,"tieosoite muuttunut",IF(E97=1,VLOOKUP(D97,'2015'!$F$12:$AL$1887,33,FALSE),"-")))</f>
        <v>tieosoite muuttunut</v>
      </c>
      <c r="BM97" s="39"/>
      <c r="BN97" s="217" t="str">
        <f>VLOOKUP(D97,'2015'!$F$12:$AL$1887,33,FALSE)</f>
        <v>punainen</v>
      </c>
      <c r="BO97" s="117"/>
      <c r="BP97" s="115"/>
      <c r="BQ97" s="30"/>
      <c r="BS97" s="5"/>
      <c r="BU97" s="35"/>
      <c r="BV97" s="30"/>
      <c r="BW97" s="20"/>
      <c r="BX97" t="str">
        <f>IF(E97=1,VLOOKUP(D97,'2015'!$F$12:$AX$1887,43,FALSE),"-")</f>
        <v>-</v>
      </c>
      <c r="BY97" t="str">
        <f>IF(E97=1,VLOOKUP(D97,'2015'!$F$12:$AX$1887,44,FALSE),"-")</f>
        <v>-</v>
      </c>
      <c r="BZ97" t="str">
        <f>IF(E97=1,VLOOKUP(D97,'2015'!$F$12:$AX$1887,45,FALSE),"-")</f>
        <v>-</v>
      </c>
      <c r="CA97" s="31"/>
      <c r="CB97" s="31"/>
      <c r="CC97" s="31"/>
      <c r="CD97" s="31"/>
      <c r="CE97" s="31"/>
      <c r="CO97" s="29"/>
      <c r="CP97" s="29"/>
    </row>
    <row r="98" spans="1:94" ht="15.75" thickBot="1" x14ac:dyDescent="0.3">
      <c r="A98" s="50"/>
      <c r="B98" s="50"/>
      <c r="C98" s="50" t="str">
        <f t="shared" si="14"/>
        <v>6_118_6024</v>
      </c>
      <c r="D98" s="51" t="str">
        <f t="shared" si="15"/>
        <v>6_118</v>
      </c>
      <c r="E98" s="224">
        <f>IFERROR(VLOOKUP(C98,'2015'!$C$12:$D$1887,2,FALSE),0)</f>
        <v>1</v>
      </c>
      <c r="F98" s="51">
        <f>IFERROR(K98-IFERROR(VLOOKUP(D98,'2015'!$F$12:$I$1887,4,FALSE),"ei löydy"),"ei löydy")</f>
        <v>0</v>
      </c>
      <c r="G98" s="224">
        <f>IFERROR(VLOOKUP(Työfile_2024!C98,Liikennemalli!$D$6:$G$1921,4,FALSE),0)</f>
        <v>1</v>
      </c>
      <c r="H98" s="225">
        <f>K98-IFERROR(VLOOKUP(Työfile_2024!D98,Liikennemalli!$C$6:$H$1921,6,FALSE),"ei löydy")</f>
        <v>0</v>
      </c>
      <c r="I98" s="80">
        <v>6</v>
      </c>
      <c r="J98" s="52">
        <v>118</v>
      </c>
      <c r="K98" s="52">
        <v>6024</v>
      </c>
      <c r="L98" s="53"/>
      <c r="M98" s="54"/>
      <c r="N98" s="54"/>
      <c r="O98" s="54"/>
      <c r="P98" s="54"/>
      <c r="Q98" s="55"/>
      <c r="R98" s="55"/>
      <c r="S98" s="55"/>
      <c r="T98" s="55"/>
      <c r="U98" s="52"/>
      <c r="V98" s="56">
        <v>5467</v>
      </c>
      <c r="W98" s="56">
        <v>704</v>
      </c>
      <c r="X98" s="56">
        <v>5222</v>
      </c>
      <c r="Y98" s="56">
        <f>VLOOKUP(D98,Liikennemalli24!$D$2:$F$1804,2,FALSE)</f>
        <v>2151</v>
      </c>
      <c r="Z98" s="57">
        <f>VLOOKUP(D98,Liikennemalli24!$D$2:$F$1804,3,FALSE)</f>
        <v>0.93100000000000005</v>
      </c>
      <c r="AA98" s="178">
        <f>IF(G98=1,VLOOKUP(C98,Liikennemalli!$D$6:$H$1921,2,FALSE),0)</f>
        <v>1205.0324440060499</v>
      </c>
      <c r="AB98" s="197">
        <f>IF(G98=1,VLOOKUP(C98,Liikennemalli!$D$6:$H$1921,3,FALSE),0)</f>
        <v>0.83242354626450099</v>
      </c>
      <c r="AC98" s="134">
        <f>IF(E98=1,VLOOKUP(Työfile_2024!D98,'2015'!$F$12:$X$1887,18,FALSE),"-")</f>
        <v>7740</v>
      </c>
      <c r="AD98" s="127">
        <f>IF(E98=1,VLOOKUP(Työfile_2024!D98,'2015'!$F$12:$X$1887,19,FALSE),"-")</f>
        <v>0.96</v>
      </c>
      <c r="AI98" s="127">
        <f>IF(E98=1,VLOOKUP(Työfile_2024!D98,'2015'!$F$12:$AB$1887,20,FALSE),"-")</f>
        <v>0</v>
      </c>
      <c r="AJ98" s="127">
        <f>IF(E98=1,VLOOKUP(Työfile_2024!D98,'2015'!$F$12:$AB$1887,21,FALSE),"-")</f>
        <v>0</v>
      </c>
      <c r="AK98" s="127">
        <f>IF(E98=1,VLOOKUP(Työfile_2024!D98,'2015'!$F$12:$AB$1887,22,FALSE),"-")</f>
        <v>0</v>
      </c>
      <c r="AL98" s="127">
        <f>IF(E98=1,VLOOKUP(Työfile_2024!D98,'2015'!$F$12:$AB$1887,23,FALSE),"-")</f>
        <v>0</v>
      </c>
      <c r="AM98" s="56">
        <f>VLOOKUP(Työfile_2024!D98,Tmatkat_20km_tarkasteltava_verk!$C$2:$D$1804,2,FALSE)</f>
        <v>1985</v>
      </c>
      <c r="AN98" s="148">
        <f t="shared" si="16"/>
        <v>0.36308761660874339</v>
      </c>
      <c r="AO98" s="178">
        <f>IF(E98=1,VLOOKUP(Työfile_2024!D98,'2015'!$F$12:$AC$1887,24,FALSE),"-")</f>
        <v>1892</v>
      </c>
      <c r="AP98" s="52" t="str">
        <f>VLOOKUP(D98,Tarkasteltava_verkko_2024_harva!$E$2:$I$1804,5,FALSE)</f>
        <v>tiivis</v>
      </c>
      <c r="AQ98" s="52" t="str">
        <f>VLOOKUP(D98,Tarkasteltava_verkko_2024_harva!$E$2:$I$1804,4,FALSE)</f>
        <v>harva</v>
      </c>
      <c r="AR98" s="148">
        <v>5.8930942895086325E-2</v>
      </c>
      <c r="AS98" s="170" t="str">
        <f>IFERROR(VLOOKUP(C98,'2015'!$C$12:$AG$1887,30,FALSE),"-")</f>
        <v/>
      </c>
      <c r="AT98" s="148">
        <v>0.16069057104913678</v>
      </c>
      <c r="AU98" s="170">
        <f>IFERROR(VLOOKUP(C98,'2015'!$C$12:$AG$1887,31,FALSE),"-")</f>
        <v>0</v>
      </c>
      <c r="AV98" s="106"/>
      <c r="AW98" s="63">
        <f>IFERROR(VLOOKUP(C98,Merkittävyysluokitus!$A$2:$J$1705,10,FALSE),"-")</f>
        <v>2</v>
      </c>
      <c r="AX98" s="175">
        <f>IFERROR(VLOOKUP(C98,Merkittävyysluokitus!$A$2:$J$1705,6,FALSE),"-")</f>
        <v>11.397222222222222</v>
      </c>
      <c r="AY98" s="175">
        <f>IFERROR(VLOOKUP(C98,Merkittävyysluokitus!$A$2:$J$1705,7,FALSE),"-")</f>
        <v>4.6749999999999998</v>
      </c>
      <c r="AZ98" s="175">
        <f>IFERROR(VLOOKUP(C98,Merkittävyysluokitus!$A$2:$J$1705,8,FALSE),"-")</f>
        <v>4.8888888888888884</v>
      </c>
      <c r="BA98" s="175">
        <f>IFERROR(VLOOKUP(C98,Merkittävyysluokitus!$A$2:$J$1705,9,FALSE),"-")</f>
        <v>1.8333333333333333</v>
      </c>
      <c r="BB98" s="203"/>
      <c r="BC98" s="203" t="str">
        <f t="shared" si="17"/>
        <v/>
      </c>
      <c r="BD98" s="39" t="str">
        <f t="shared" si="9"/>
        <v>punainen</v>
      </c>
      <c r="BE98" s="68" t="str">
        <f t="shared" si="10"/>
        <v>punainen</v>
      </c>
      <c r="BF98" s="68" t="str">
        <f t="shared" si="11"/>
        <v>punainen</v>
      </c>
      <c r="BG98" s="68" t="str">
        <f t="shared" si="12"/>
        <v>punainen</v>
      </c>
      <c r="BH98" s="208" t="str">
        <f t="shared" si="13"/>
        <v>punainen</v>
      </c>
      <c r="BI98" s="117"/>
      <c r="BJ98" s="39" t="str">
        <f>IF(F98="ei löydy","uusi tie",IF(E98=0,"tieosoite muuttunut",IF(E98=1,VLOOKUP(D98,'2015'!$F$12:$AL$1887,31,FALSE),"-")))</f>
        <v>punainen</v>
      </c>
      <c r="BK98" s="67" t="str">
        <f>IF(E98=1,VLOOKUP(D98,'2015'!$F$12:$AL$1887,32,FALSE),"-")</f>
        <v>punainen</v>
      </c>
      <c r="BL98" s="39" t="str">
        <f>IF(F98="ei löydy","uusi tie",IF(E98=0,"tieosoite muuttunut",IF(E98=1,VLOOKUP(D98,'2015'!$F$12:$AL$1887,33,FALSE),"-")))</f>
        <v>punainen</v>
      </c>
      <c r="BM98" s="39"/>
      <c r="BN98" s="217" t="str">
        <f>VLOOKUP(D98,'2015'!$F$12:$AL$1887,33,FALSE)</f>
        <v>punainen</v>
      </c>
      <c r="BO98" s="117"/>
      <c r="BP98" s="115"/>
      <c r="BQ98" s="30"/>
      <c r="BS98" s="5"/>
      <c r="BU98" s="35"/>
      <c r="BV98" s="30"/>
      <c r="BW98" s="20"/>
      <c r="BX98" t="str">
        <f>IF(E98=1,VLOOKUP(D98,'2015'!$F$12:$AX$1887,43,FALSE),"-")</f>
        <v>punainen</v>
      </c>
      <c r="BY98" t="str">
        <f>IF(E98=1,VLOOKUP(D98,'2015'!$F$12:$AX$1887,44,FALSE),"-")</f>
        <v>punainen</v>
      </c>
      <c r="BZ98" t="str">
        <f>IF(E98=1,VLOOKUP(D98,'2015'!$F$12:$AX$1887,45,FALSE),"-")</f>
        <v>punainen</v>
      </c>
      <c r="CA98" s="31"/>
      <c r="CB98" s="31"/>
      <c r="CC98" s="31"/>
      <c r="CD98" s="31"/>
      <c r="CE98" s="31"/>
      <c r="CO98" s="29"/>
      <c r="CP98" s="29"/>
    </row>
    <row r="99" spans="1:94" ht="15.75" thickBot="1" x14ac:dyDescent="0.3">
      <c r="A99" s="50"/>
      <c r="B99" s="50"/>
      <c r="C99" s="50" t="str">
        <f t="shared" si="14"/>
        <v>6_119_2391</v>
      </c>
      <c r="D99" s="51" t="str">
        <f t="shared" si="15"/>
        <v>6_119</v>
      </c>
      <c r="E99" s="224">
        <f>IFERROR(VLOOKUP(C99,'2015'!$C$12:$D$1887,2,FALSE),0)</f>
        <v>1</v>
      </c>
      <c r="F99" s="51">
        <f>IFERROR(K99-IFERROR(VLOOKUP(D99,'2015'!$F$12:$I$1887,4,FALSE),"ei löydy"),"ei löydy")</f>
        <v>0</v>
      </c>
      <c r="G99" s="224">
        <f>IFERROR(VLOOKUP(Työfile_2024!C99,Liikennemalli!$D$6:$G$1921,4,FALSE),0)</f>
        <v>1</v>
      </c>
      <c r="H99" s="225">
        <f>K99-IFERROR(VLOOKUP(Työfile_2024!D99,Liikennemalli!$C$6:$H$1921,6,FALSE),"ei löydy")</f>
        <v>0</v>
      </c>
      <c r="I99" s="80">
        <v>6</v>
      </c>
      <c r="J99" s="52">
        <v>119</v>
      </c>
      <c r="K99" s="52">
        <v>2391</v>
      </c>
      <c r="L99" s="53"/>
      <c r="M99" s="54"/>
      <c r="N99" s="54"/>
      <c r="O99" s="54"/>
      <c r="P99" s="54"/>
      <c r="Q99" s="55"/>
      <c r="R99" s="55"/>
      <c r="S99" s="55"/>
      <c r="T99" s="55"/>
      <c r="U99" s="52"/>
      <c r="V99" s="56">
        <v>5467</v>
      </c>
      <c r="W99" s="56">
        <v>704</v>
      </c>
      <c r="X99" s="56">
        <v>5222</v>
      </c>
      <c r="Y99" s="56">
        <f>VLOOKUP(D99,Liikennemalli24!$D$2:$F$1804,2,FALSE)</f>
        <v>2203</v>
      </c>
      <c r="Z99" s="57">
        <f>VLOOKUP(D99,Liikennemalli24!$D$2:$F$1804,3,FALSE)</f>
        <v>0.94499999999999995</v>
      </c>
      <c r="AA99" s="178">
        <f>IF(G99=1,VLOOKUP(C99,Liikennemalli!$D$6:$H$1921,2,FALSE),0)</f>
        <v>1130.4999953860399</v>
      </c>
      <c r="AB99" s="197">
        <f>IF(G99=1,VLOOKUP(C99,Liikennemalli!$D$6:$H$1921,3,FALSE),0)</f>
        <v>0.80577334048340199</v>
      </c>
      <c r="AC99" s="134">
        <f>IF(E99=1,VLOOKUP(Työfile_2024!D99,'2015'!$F$12:$X$1887,18,FALSE),"-")</f>
        <v>8061</v>
      </c>
      <c r="AD99" s="127">
        <f>IF(E99=1,VLOOKUP(Työfile_2024!D99,'2015'!$F$12:$X$1887,19,FALSE),"-")</f>
        <v>0.95</v>
      </c>
      <c r="AI99" s="127">
        <f>IF(E99=1,VLOOKUP(Työfile_2024!D99,'2015'!$F$12:$AB$1887,20,FALSE),"-")</f>
        <v>0</v>
      </c>
      <c r="AJ99" s="127">
        <f>IF(E99=1,VLOOKUP(Työfile_2024!D99,'2015'!$F$12:$AB$1887,21,FALSE),"-")</f>
        <v>0</v>
      </c>
      <c r="AK99" s="127">
        <f>IF(E99=1,VLOOKUP(Työfile_2024!D99,'2015'!$F$12:$AB$1887,22,FALSE),"-")</f>
        <v>0</v>
      </c>
      <c r="AL99" s="127">
        <f>IF(E99=1,VLOOKUP(Työfile_2024!D99,'2015'!$F$12:$AB$1887,23,FALSE),"-")</f>
        <v>0</v>
      </c>
      <c r="AM99" s="56">
        <f>VLOOKUP(Työfile_2024!D99,Tmatkat_20km_tarkasteltava_verk!$C$2:$D$1804,2,FALSE)</f>
        <v>1943</v>
      </c>
      <c r="AN99" s="148">
        <f t="shared" si="16"/>
        <v>0.35540515822205965</v>
      </c>
      <c r="AO99" s="178">
        <f>IF(E99=1,VLOOKUP(Työfile_2024!D99,'2015'!$F$12:$AC$1887,24,FALSE),"-")</f>
        <v>1860</v>
      </c>
      <c r="AP99" s="52" t="str">
        <f>VLOOKUP(D99,Tarkasteltava_verkko_2024_harva!$E$2:$I$1804,5,FALSE)</f>
        <v>tiivis</v>
      </c>
      <c r="AQ99" s="52" t="str">
        <f>VLOOKUP(D99,Tarkasteltava_verkko_2024_harva!$E$2:$I$1804,4,FALSE)</f>
        <v>harva</v>
      </c>
      <c r="AR99" s="148">
        <v>0</v>
      </c>
      <c r="AS99" s="170" t="str">
        <f>IFERROR(VLOOKUP(C99,'2015'!$C$12:$AG$1887,30,FALSE),"-")</f>
        <v/>
      </c>
      <c r="AT99" s="148">
        <v>0</v>
      </c>
      <c r="AU99" s="170">
        <f>IFERROR(VLOOKUP(C99,'2015'!$C$12:$AG$1887,31,FALSE),"-")</f>
        <v>0</v>
      </c>
      <c r="AV99" s="106"/>
      <c r="AW99" s="63">
        <f>IFERROR(VLOOKUP(C99,Merkittävyysluokitus!$A$2:$J$1705,10,FALSE),"-")</f>
        <v>3</v>
      </c>
      <c r="AX99" s="175">
        <f>IFERROR(VLOOKUP(C99,Merkittävyysluokitus!$A$2:$J$1705,6,FALSE),"-")</f>
        <v>10.175000000000001</v>
      </c>
      <c r="AY99" s="175">
        <f>IFERROR(VLOOKUP(C99,Merkittävyysluokitus!$A$2:$J$1705,7,FALSE),"-")</f>
        <v>4.6749999999999998</v>
      </c>
      <c r="AZ99" s="175">
        <f>IFERROR(VLOOKUP(C99,Merkittävyysluokitus!$A$2:$J$1705,8,FALSE),"-")</f>
        <v>4</v>
      </c>
      <c r="BA99" s="175">
        <f>IFERROR(VLOOKUP(C99,Merkittävyysluokitus!$A$2:$J$1705,9,FALSE),"-")</f>
        <v>1.5</v>
      </c>
      <c r="BB99" s="203"/>
      <c r="BC99" s="203" t="str">
        <f t="shared" si="17"/>
        <v/>
      </c>
      <c r="BD99" s="39" t="str">
        <f t="shared" si="9"/>
        <v>punainen</v>
      </c>
      <c r="BE99" s="68" t="str">
        <f t="shared" si="10"/>
        <v>punainen</v>
      </c>
      <c r="BF99" s="68" t="str">
        <f t="shared" si="11"/>
        <v>punainen</v>
      </c>
      <c r="BG99" s="68" t="str">
        <f t="shared" si="12"/>
        <v>punainen</v>
      </c>
      <c r="BH99" s="208" t="str">
        <f t="shared" si="13"/>
        <v>punainen</v>
      </c>
      <c r="BI99" s="117"/>
      <c r="BJ99" s="39" t="str">
        <f>IF(F99="ei löydy","uusi tie",IF(E99=0,"tieosoite muuttunut",IF(E99=1,VLOOKUP(D99,'2015'!$F$12:$AL$1887,31,FALSE),"-")))</f>
        <v>punainen</v>
      </c>
      <c r="BK99" s="67" t="str">
        <f>IF(E99=1,VLOOKUP(D99,'2015'!$F$12:$AL$1887,32,FALSE),"-")</f>
        <v>punainen</v>
      </c>
      <c r="BL99" s="39" t="str">
        <f>IF(F99="ei löydy","uusi tie",IF(E99=0,"tieosoite muuttunut",IF(E99=1,VLOOKUP(D99,'2015'!$F$12:$AL$1887,33,FALSE),"-")))</f>
        <v>punainen</v>
      </c>
      <c r="BM99" s="39"/>
      <c r="BN99" s="217" t="str">
        <f>VLOOKUP(D99,'2015'!$F$12:$AL$1887,33,FALSE)</f>
        <v>punainen</v>
      </c>
      <c r="BO99" s="117"/>
      <c r="BP99" s="115"/>
      <c r="BQ99" s="30"/>
      <c r="BS99" s="5"/>
      <c r="BU99" s="35"/>
      <c r="BV99" s="30"/>
      <c r="BW99" s="20"/>
      <c r="BX99" t="str">
        <f>IF(E99=1,VLOOKUP(D99,'2015'!$F$12:$AX$1887,43,FALSE),"-")</f>
        <v>punainen</v>
      </c>
      <c r="BY99" t="str">
        <f>IF(E99=1,VLOOKUP(D99,'2015'!$F$12:$AX$1887,44,FALSE),"-")</f>
        <v>punainen</v>
      </c>
      <c r="BZ99" t="str">
        <f>IF(E99=1,VLOOKUP(D99,'2015'!$F$12:$AX$1887,45,FALSE),"-")</f>
        <v>punainen</v>
      </c>
      <c r="CA99" s="31"/>
      <c r="CB99" s="31"/>
      <c r="CC99" s="31"/>
      <c r="CD99" s="31"/>
      <c r="CE99" s="31"/>
      <c r="CO99" s="29"/>
      <c r="CP99" s="29"/>
    </row>
    <row r="100" spans="1:94" ht="15.75" thickBot="1" x14ac:dyDescent="0.3">
      <c r="A100" s="50"/>
      <c r="B100" s="50"/>
      <c r="C100" s="50" t="str">
        <f t="shared" si="14"/>
        <v>6_120_9320</v>
      </c>
      <c r="D100" s="51" t="str">
        <f t="shared" si="15"/>
        <v>6_120</v>
      </c>
      <c r="E100" s="224">
        <f>IFERROR(VLOOKUP(C100,'2015'!$C$12:$D$1887,2,FALSE),0)</f>
        <v>0</v>
      </c>
      <c r="F100" s="51">
        <f>IFERROR(K100-IFERROR(VLOOKUP(D100,'2015'!$F$12:$I$1887,4,FALSE),"ei löydy"),"ei löydy")</f>
        <v>6727</v>
      </c>
      <c r="G100" s="224">
        <f>IFERROR(VLOOKUP(Työfile_2024!C100,Liikennemalli!$D$6:$G$1921,4,FALSE),0)</f>
        <v>1</v>
      </c>
      <c r="H100" s="225">
        <f>K100-IFERROR(VLOOKUP(Työfile_2024!D100,Liikennemalli!$C$6:$H$1921,6,FALSE),"ei löydy")</f>
        <v>0</v>
      </c>
      <c r="I100" s="80">
        <v>6</v>
      </c>
      <c r="J100" s="52">
        <v>120</v>
      </c>
      <c r="K100" s="52">
        <v>9320</v>
      </c>
      <c r="L100" s="53"/>
      <c r="M100" s="54"/>
      <c r="N100" s="54"/>
      <c r="O100" s="54"/>
      <c r="P100" s="54"/>
      <c r="Q100" s="55"/>
      <c r="R100" s="55"/>
      <c r="S100" s="55"/>
      <c r="T100" s="55"/>
      <c r="U100" s="52"/>
      <c r="V100" s="56">
        <v>5855</v>
      </c>
      <c r="W100" s="56">
        <v>836</v>
      </c>
      <c r="X100" s="56">
        <v>5695</v>
      </c>
      <c r="Y100" s="56">
        <f>VLOOKUP(D100,Liikennemalli24!$D$2:$F$1804,2,FALSE)</f>
        <v>1317</v>
      </c>
      <c r="Z100" s="57">
        <f>VLOOKUP(D100,Liikennemalli24!$D$2:$F$1804,3,FALSE)</f>
        <v>0.94599999999999995</v>
      </c>
      <c r="AA100" s="178">
        <f>IF(G100=1,VLOOKUP(C100,Liikennemalli!$D$6:$H$1921,2,FALSE),0)</f>
        <v>770.49998836582995</v>
      </c>
      <c r="AB100" s="197">
        <f>IF(G100=1,VLOOKUP(C100,Liikennemalli!$D$6:$H$1921,3,FALSE),0)</f>
        <v>0.67321974329242695</v>
      </c>
      <c r="AC100" s="134" t="str">
        <f>IF(E100=1,VLOOKUP(Työfile_2024!D100,'2015'!$F$12:$X$1887,18,FALSE),"-")</f>
        <v>-</v>
      </c>
      <c r="AD100" s="127" t="str">
        <f>IF(E100=1,VLOOKUP(Työfile_2024!D100,'2015'!$F$12:$X$1887,19,FALSE),"-")</f>
        <v>-</v>
      </c>
      <c r="AI100" s="127" t="str">
        <f>IF(E100=1,VLOOKUP(Työfile_2024!D100,'2015'!$F$12:$AB$1887,20,FALSE),"-")</f>
        <v>-</v>
      </c>
      <c r="AJ100" s="127" t="str">
        <f>IF(E100=1,VLOOKUP(Työfile_2024!D100,'2015'!$F$12:$AB$1887,21,FALSE),"-")</f>
        <v>-</v>
      </c>
      <c r="AK100" s="127" t="str">
        <f>IF(E100=1,VLOOKUP(Työfile_2024!D100,'2015'!$F$12:$AB$1887,22,FALSE),"-")</f>
        <v>-</v>
      </c>
      <c r="AL100" s="127" t="str">
        <f>IF(E100=1,VLOOKUP(Työfile_2024!D100,'2015'!$F$12:$AB$1887,23,FALSE),"-")</f>
        <v>-</v>
      </c>
      <c r="AM100" s="56">
        <f>VLOOKUP(Työfile_2024!D100,Tmatkat_20km_tarkasteltava_verk!$C$2:$D$1804,2,FALSE)</f>
        <v>2032</v>
      </c>
      <c r="AN100" s="148">
        <f t="shared" si="16"/>
        <v>0.34705380017079418</v>
      </c>
      <c r="AO100" s="178" t="str">
        <f>IF(E100=1,VLOOKUP(Työfile_2024!D100,'2015'!$F$12:$AC$1887,24,FALSE),"-")</f>
        <v>-</v>
      </c>
      <c r="AP100" s="52" t="str">
        <f>VLOOKUP(D100,Tarkasteltava_verkko_2024_harva!$E$2:$I$1804,5,FALSE)</f>
        <v>tiivis</v>
      </c>
      <c r="AQ100" s="52" t="str">
        <f>VLOOKUP(D100,Tarkasteltava_verkko_2024_harva!$E$2:$I$1804,4,FALSE)</f>
        <v>harva</v>
      </c>
      <c r="AR100" s="148">
        <v>0.24120171673819743</v>
      </c>
      <c r="AS100" s="170" t="str">
        <f>IFERROR(VLOOKUP(C100,'2015'!$C$12:$AG$1887,30,FALSE),"-")</f>
        <v>-</v>
      </c>
      <c r="AT100" s="148">
        <v>0.27714592274678113</v>
      </c>
      <c r="AU100" s="170" t="str">
        <f>IFERROR(VLOOKUP(C100,'2015'!$C$12:$AG$1887,31,FALSE),"-")</f>
        <v>-</v>
      </c>
      <c r="AV100" s="106"/>
      <c r="AW100" s="63">
        <f>IFERROR(VLOOKUP(C100,Merkittävyysluokitus!$A$2:$J$1705,10,FALSE),"-")</f>
        <v>1</v>
      </c>
      <c r="AX100" s="175">
        <f>IFERROR(VLOOKUP(C100,Merkittävyysluokitus!$A$2:$J$1705,6,FALSE),"-")</f>
        <v>13.578333333333333</v>
      </c>
      <c r="AY100" s="175">
        <f>IFERROR(VLOOKUP(C100,Merkittävyysluokitus!$A$2:$J$1705,7,FALSE),"-")</f>
        <v>4.9749999999999996</v>
      </c>
      <c r="AZ100" s="175">
        <f>IFERROR(VLOOKUP(C100,Merkittävyysluokitus!$A$2:$J$1705,8,FALSE),"-")</f>
        <v>6.4366666666666674</v>
      </c>
      <c r="BA100" s="175">
        <f>IFERROR(VLOOKUP(C100,Merkittävyysluokitus!$A$2:$J$1705,9,FALSE),"-")</f>
        <v>2.1666666666666665</v>
      </c>
      <c r="BB100" s="203"/>
      <c r="BC100" s="203" t="str">
        <f t="shared" si="17"/>
        <v>tieosoite muuttunut</v>
      </c>
      <c r="BD100" s="39" t="str">
        <f t="shared" si="9"/>
        <v>punainen</v>
      </c>
      <c r="BE100" s="68" t="str">
        <f t="shared" si="10"/>
        <v>punainen</v>
      </c>
      <c r="BF100" s="68" t="str">
        <f t="shared" si="11"/>
        <v>punainen</v>
      </c>
      <c r="BG100" s="68" t="str">
        <f t="shared" si="12"/>
        <v>punainen</v>
      </c>
      <c r="BH100" s="208" t="str">
        <f t="shared" si="13"/>
        <v>punainen</v>
      </c>
      <c r="BI100" s="117"/>
      <c r="BJ100" s="39" t="str">
        <f>IF(F100="ei löydy","uusi tie",IF(E100=0,"tieosoite muuttunut",IF(E100=1,VLOOKUP(D100,'2015'!$F$12:$AL$1887,31,FALSE),"-")))</f>
        <v>tieosoite muuttunut</v>
      </c>
      <c r="BK100" s="67" t="str">
        <f>IF(E100=1,VLOOKUP(D100,'2015'!$F$12:$AL$1887,32,FALSE),"-")</f>
        <v>-</v>
      </c>
      <c r="BL100" s="39" t="str">
        <f>IF(F100="ei löydy","uusi tie",IF(E100=0,"tieosoite muuttunut",IF(E100=1,VLOOKUP(D100,'2015'!$F$12:$AL$1887,33,FALSE),"-")))</f>
        <v>tieosoite muuttunut</v>
      </c>
      <c r="BM100" s="39"/>
      <c r="BN100" s="217" t="str">
        <f>VLOOKUP(D100,'2015'!$F$12:$AL$1887,33,FALSE)</f>
        <v>punainen</v>
      </c>
      <c r="BO100" s="117"/>
      <c r="BP100" s="115"/>
      <c r="BQ100" s="30"/>
      <c r="BS100" s="5"/>
      <c r="BU100" s="35"/>
      <c r="BV100" s="30"/>
      <c r="BW100" s="20"/>
      <c r="BX100" t="str">
        <f>IF(E100=1,VLOOKUP(D100,'2015'!$F$12:$AX$1887,43,FALSE),"-")</f>
        <v>-</v>
      </c>
      <c r="BY100" t="str">
        <f>IF(E100=1,VLOOKUP(D100,'2015'!$F$12:$AX$1887,44,FALSE),"-")</f>
        <v>-</v>
      </c>
      <c r="BZ100" t="str">
        <f>IF(E100=1,VLOOKUP(D100,'2015'!$F$12:$AX$1887,45,FALSE),"-")</f>
        <v>-</v>
      </c>
      <c r="CA100" s="31"/>
      <c r="CB100" s="31"/>
      <c r="CC100" s="31"/>
      <c r="CD100" s="31"/>
      <c r="CE100" s="31"/>
      <c r="CO100" s="29"/>
      <c r="CP100" s="29"/>
    </row>
    <row r="101" spans="1:94" ht="15.75" thickBot="1" x14ac:dyDescent="0.3">
      <c r="A101" s="50"/>
      <c r="B101" s="50"/>
      <c r="C101" s="50" t="str">
        <f t="shared" si="14"/>
        <v>6_123_4759</v>
      </c>
      <c r="D101" s="51" t="str">
        <f t="shared" si="15"/>
        <v>6_123</v>
      </c>
      <c r="E101" s="224">
        <f>IFERROR(VLOOKUP(C101,'2015'!$C$12:$D$1887,2,FALSE),0)</f>
        <v>1</v>
      </c>
      <c r="F101" s="51">
        <f>IFERROR(K101-IFERROR(VLOOKUP(D101,'2015'!$F$12:$I$1887,4,FALSE),"ei löydy"),"ei löydy")</f>
        <v>0</v>
      </c>
      <c r="G101" s="224">
        <f>IFERROR(VLOOKUP(Työfile_2024!C101,Liikennemalli!$D$6:$G$1921,4,FALSE),0)</f>
        <v>1</v>
      </c>
      <c r="H101" s="225">
        <f>K101-IFERROR(VLOOKUP(Työfile_2024!D101,Liikennemalli!$C$6:$H$1921,6,FALSE),"ei löydy")</f>
        <v>0</v>
      </c>
      <c r="I101" s="80">
        <v>6</v>
      </c>
      <c r="J101" s="52">
        <v>123</v>
      </c>
      <c r="K101" s="52">
        <v>4759</v>
      </c>
      <c r="L101" s="53"/>
      <c r="M101" s="54"/>
      <c r="N101" s="54"/>
      <c r="O101" s="54"/>
      <c r="P101" s="54"/>
      <c r="Q101" s="55"/>
      <c r="R101" s="55"/>
      <c r="S101" s="55"/>
      <c r="T101" s="55"/>
      <c r="U101" s="52"/>
      <c r="V101" s="56">
        <v>5855</v>
      </c>
      <c r="W101" s="56">
        <v>836</v>
      </c>
      <c r="X101" s="56">
        <v>5695</v>
      </c>
      <c r="Y101" s="56">
        <f>VLOOKUP(D101,Liikennemalli24!$D$2:$F$1804,2,FALSE)</f>
        <v>0</v>
      </c>
      <c r="Z101" s="57">
        <f>VLOOKUP(D101,Liikennemalli24!$D$2:$F$1804,3,FALSE)</f>
        <v>0</v>
      </c>
      <c r="AA101" s="178">
        <f>IF(G101=1,VLOOKUP(C101,Liikennemalli!$D$6:$H$1921,2,FALSE),0)</f>
        <v>0</v>
      </c>
      <c r="AB101" s="197">
        <f>IF(G101=1,VLOOKUP(C101,Liikennemalli!$D$6:$H$1921,3,FALSE),0)</f>
        <v>0</v>
      </c>
      <c r="AC101" s="134">
        <f>IF(E101=1,VLOOKUP(Työfile_2024!D101,'2015'!$F$12:$X$1887,18,FALSE),"-")</f>
        <v>8702</v>
      </c>
      <c r="AD101" s="127">
        <f>IF(E101=1,VLOOKUP(Työfile_2024!D101,'2015'!$F$12:$X$1887,19,FALSE),"-")</f>
        <v>0.97</v>
      </c>
      <c r="AI101" s="127">
        <f>IF(E101=1,VLOOKUP(Työfile_2024!D101,'2015'!$F$12:$AB$1887,20,FALSE),"-")</f>
        <v>0</v>
      </c>
      <c r="AJ101" s="127">
        <f>IF(E101=1,VLOOKUP(Työfile_2024!D101,'2015'!$F$12:$AB$1887,21,FALSE),"-")</f>
        <v>0</v>
      </c>
      <c r="AK101" s="127">
        <f>IF(E101=1,VLOOKUP(Työfile_2024!D101,'2015'!$F$12:$AB$1887,22,FALSE),"-")</f>
        <v>0</v>
      </c>
      <c r="AL101" s="127">
        <f>IF(E101=1,VLOOKUP(Työfile_2024!D101,'2015'!$F$12:$AB$1887,23,FALSE),"-")</f>
        <v>0</v>
      </c>
      <c r="AM101" s="56">
        <f>VLOOKUP(Työfile_2024!D101,Tmatkat_20km_tarkasteltava_verk!$C$2:$D$1804,2,FALSE)</f>
        <v>1793</v>
      </c>
      <c r="AN101" s="148">
        <f t="shared" si="16"/>
        <v>0.30623398804440649</v>
      </c>
      <c r="AO101" s="178">
        <f>IF(E101=1,VLOOKUP(Työfile_2024!D101,'2015'!$F$12:$AC$1887,24,FALSE),"-")</f>
        <v>1904</v>
      </c>
      <c r="AP101" s="52" t="str">
        <f>VLOOKUP(D101,Tarkasteltava_verkko_2024_harva!$E$2:$I$1804,5,FALSE)</f>
        <v>tiivis</v>
      </c>
      <c r="AQ101" s="52" t="str">
        <f>VLOOKUP(D101,Tarkasteltava_verkko_2024_harva!$E$2:$I$1804,4,FALSE)</f>
        <v>harva</v>
      </c>
      <c r="AR101" s="148">
        <v>0</v>
      </c>
      <c r="AS101" s="170" t="str">
        <f>IFERROR(VLOOKUP(C101,'2015'!$C$12:$AG$1887,30,FALSE),"-")</f>
        <v/>
      </c>
      <c r="AT101" s="148">
        <v>0</v>
      </c>
      <c r="AU101" s="170">
        <f>IFERROR(VLOOKUP(C101,'2015'!$C$12:$AG$1887,31,FALSE),"-")</f>
        <v>0</v>
      </c>
      <c r="AV101" s="106"/>
      <c r="AW101" s="63">
        <f>IFERROR(VLOOKUP(C101,Merkittävyysluokitus!$A$2:$J$1705,10,FALSE),"-")</f>
        <v>3</v>
      </c>
      <c r="AX101" s="175">
        <f>IFERROR(VLOOKUP(C101,Merkittävyysluokitus!$A$2:$J$1705,6,FALSE),"-")</f>
        <v>10.288888888888888</v>
      </c>
      <c r="AY101" s="175">
        <f>IFERROR(VLOOKUP(C101,Merkittävyysluokitus!$A$2:$J$1705,7,FALSE),"-")</f>
        <v>4.3999999999999995</v>
      </c>
      <c r="AZ101" s="175">
        <f>IFERROR(VLOOKUP(C101,Merkittävyysluokitus!$A$2:$J$1705,8,FALSE),"-")</f>
        <v>4.3888888888888884</v>
      </c>
      <c r="BA101" s="175">
        <f>IFERROR(VLOOKUP(C101,Merkittävyysluokitus!$A$2:$J$1705,9,FALSE),"-")</f>
        <v>1.5</v>
      </c>
      <c r="BB101" s="203"/>
      <c r="BC101" s="203" t="str">
        <f t="shared" si="17"/>
        <v/>
      </c>
      <c r="BD101" s="39" t="str">
        <f t="shared" si="9"/>
        <v>punainen</v>
      </c>
      <c r="BE101" s="68" t="str">
        <f t="shared" si="10"/>
        <v>ei mallia</v>
      </c>
      <c r="BF101" s="68" t="str">
        <f t="shared" si="11"/>
        <v>ei mallia</v>
      </c>
      <c r="BG101" s="68" t="str">
        <f t="shared" si="12"/>
        <v>ei mallia</v>
      </c>
      <c r="BH101" s="208" t="str">
        <f t="shared" si="13"/>
        <v>musta</v>
      </c>
      <c r="BI101" s="117"/>
      <c r="BJ101" s="39" t="str">
        <f>IF(F101="ei löydy","uusi tie",IF(E101=0,"tieosoite muuttunut",IF(E101=1,VLOOKUP(D101,'2015'!$F$12:$AL$1887,31,FALSE),"-")))</f>
        <v>punainen</v>
      </c>
      <c r="BK101" s="67" t="str">
        <f>IF(E101=1,VLOOKUP(D101,'2015'!$F$12:$AL$1887,32,FALSE),"-")</f>
        <v>punainen</v>
      </c>
      <c r="BL101" s="39" t="str">
        <f>IF(F101="ei löydy","uusi tie",IF(E101=0,"tieosoite muuttunut",IF(E101=1,VLOOKUP(D101,'2015'!$F$12:$AL$1887,33,FALSE),"-")))</f>
        <v>punainen</v>
      </c>
      <c r="BM101" s="39"/>
      <c r="BN101" s="217" t="str">
        <f>VLOOKUP(D101,'2015'!$F$12:$AL$1887,33,FALSE)</f>
        <v>punainen</v>
      </c>
      <c r="BO101" s="117"/>
      <c r="BP101" s="115"/>
      <c r="BQ101" s="30"/>
      <c r="BS101" s="5"/>
      <c r="BU101" s="35"/>
      <c r="BV101" s="30"/>
      <c r="BW101" s="20"/>
      <c r="BX101" t="str">
        <f>IF(E101=1,VLOOKUP(D101,'2015'!$F$12:$AX$1887,43,FALSE),"-")</f>
        <v>punainen</v>
      </c>
      <c r="BY101" t="str">
        <f>IF(E101=1,VLOOKUP(D101,'2015'!$F$12:$AX$1887,44,FALSE),"-")</f>
        <v>punainen</v>
      </c>
      <c r="BZ101" t="str">
        <f>IF(E101=1,VLOOKUP(D101,'2015'!$F$12:$AX$1887,45,FALSE),"-")</f>
        <v>punainen</v>
      </c>
      <c r="CA101" s="31"/>
      <c r="CB101" s="31"/>
      <c r="CC101" s="31"/>
      <c r="CD101" s="31"/>
      <c r="CE101" s="31"/>
      <c r="CO101" s="29"/>
      <c r="CP101" s="29"/>
    </row>
    <row r="102" spans="1:94" ht="15.75" thickBot="1" x14ac:dyDescent="0.3">
      <c r="A102" s="50"/>
      <c r="B102" s="50"/>
      <c r="C102" s="50" t="str">
        <f t="shared" si="14"/>
        <v>6_124_1510</v>
      </c>
      <c r="D102" s="51" t="str">
        <f t="shared" si="15"/>
        <v>6_124</v>
      </c>
      <c r="E102" s="224">
        <f>IFERROR(VLOOKUP(C102,'2015'!$C$12:$D$1887,2,FALSE),0)</f>
        <v>1</v>
      </c>
      <c r="F102" s="51">
        <f>IFERROR(K102-IFERROR(VLOOKUP(D102,'2015'!$F$12:$I$1887,4,FALSE),"ei löydy"),"ei löydy")</f>
        <v>0</v>
      </c>
      <c r="G102" s="224">
        <f>IFERROR(VLOOKUP(Työfile_2024!C102,Liikennemalli!$D$6:$G$1921,4,FALSE),0)</f>
        <v>1</v>
      </c>
      <c r="H102" s="225">
        <f>K102-IFERROR(VLOOKUP(Työfile_2024!D102,Liikennemalli!$C$6:$H$1921,6,FALSE),"ei löydy")</f>
        <v>0</v>
      </c>
      <c r="I102" s="80">
        <v>6</v>
      </c>
      <c r="J102" s="52">
        <v>124</v>
      </c>
      <c r="K102" s="52">
        <v>1510</v>
      </c>
      <c r="L102" s="53"/>
      <c r="M102" s="54"/>
      <c r="N102" s="54"/>
      <c r="O102" s="54"/>
      <c r="P102" s="54"/>
      <c r="Q102" s="55"/>
      <c r="R102" s="55"/>
      <c r="S102" s="55"/>
      <c r="T102" s="55"/>
      <c r="U102" s="52"/>
      <c r="V102" s="56">
        <v>5866</v>
      </c>
      <c r="W102" s="56">
        <v>804</v>
      </c>
      <c r="X102" s="56">
        <v>5425</v>
      </c>
      <c r="Y102" s="56">
        <f>VLOOKUP(D102,Liikennemalli24!$D$2:$F$1804,2,FALSE)</f>
        <v>0</v>
      </c>
      <c r="Z102" s="57">
        <f>VLOOKUP(D102,Liikennemalli24!$D$2:$F$1804,3,FALSE)</f>
        <v>0</v>
      </c>
      <c r="AA102" s="178">
        <f>IF(G102=1,VLOOKUP(C102,Liikennemalli!$D$6:$H$1921,2,FALSE),0)</f>
        <v>0</v>
      </c>
      <c r="AB102" s="197">
        <f>IF(G102=1,VLOOKUP(C102,Liikennemalli!$D$6:$H$1921,3,FALSE),0)</f>
        <v>0</v>
      </c>
      <c r="AC102" s="134">
        <f>IF(E102=1,VLOOKUP(Työfile_2024!D102,'2015'!$F$12:$X$1887,18,FALSE),"-")</f>
        <v>9356</v>
      </c>
      <c r="AD102" s="127">
        <f>IF(E102=1,VLOOKUP(Työfile_2024!D102,'2015'!$F$12:$X$1887,19,FALSE),"-")</f>
        <v>0.98</v>
      </c>
      <c r="AI102" s="127">
        <f>IF(E102=1,VLOOKUP(Työfile_2024!D102,'2015'!$F$12:$AB$1887,20,FALSE),"-")</f>
        <v>0</v>
      </c>
      <c r="AJ102" s="127">
        <f>IF(E102=1,VLOOKUP(Työfile_2024!D102,'2015'!$F$12:$AB$1887,21,FALSE),"-")</f>
        <v>0</v>
      </c>
      <c r="AK102" s="127">
        <f>IF(E102=1,VLOOKUP(Työfile_2024!D102,'2015'!$F$12:$AB$1887,22,FALSE),"-")</f>
        <v>0</v>
      </c>
      <c r="AL102" s="127">
        <f>IF(E102=1,VLOOKUP(Työfile_2024!D102,'2015'!$F$12:$AB$1887,23,FALSE),"-")</f>
        <v>0</v>
      </c>
      <c r="AM102" s="56">
        <f>VLOOKUP(Työfile_2024!D102,Tmatkat_20km_tarkasteltava_verk!$C$2:$D$1804,2,FALSE)</f>
        <v>1760</v>
      </c>
      <c r="AN102" s="148">
        <f t="shared" si="16"/>
        <v>0.30003409478349813</v>
      </c>
      <c r="AO102" s="178">
        <f>IF(E102=1,VLOOKUP(Työfile_2024!D102,'2015'!$F$12:$AC$1887,24,FALSE),"-")</f>
        <v>1895</v>
      </c>
      <c r="AP102" s="52" t="str">
        <f>VLOOKUP(D102,Tarkasteltava_verkko_2024_harva!$E$2:$I$1804,5,FALSE)</f>
        <v>tiivis</v>
      </c>
      <c r="AQ102" s="52" t="str">
        <f>VLOOKUP(D102,Tarkasteltava_verkko_2024_harva!$E$2:$I$1804,4,FALSE)</f>
        <v>harva</v>
      </c>
      <c r="AR102" s="148">
        <v>0</v>
      </c>
      <c r="AS102" s="170" t="str">
        <f>IFERROR(VLOOKUP(C102,'2015'!$C$12:$AG$1887,30,FALSE),"-")</f>
        <v/>
      </c>
      <c r="AT102" s="148">
        <v>0</v>
      </c>
      <c r="AU102" s="170">
        <f>IFERROR(VLOOKUP(C102,'2015'!$C$12:$AG$1887,31,FALSE),"-")</f>
        <v>0</v>
      </c>
      <c r="AV102" s="106"/>
      <c r="AW102" s="63">
        <f>IFERROR(VLOOKUP(C102,Merkittävyysluokitus!$A$2:$J$1705,10,FALSE),"-")</f>
        <v>3</v>
      </c>
      <c r="AX102" s="175">
        <f>IFERROR(VLOOKUP(C102,Merkittävyysluokitus!$A$2:$J$1705,6,FALSE),"-")</f>
        <v>9.8249999999999993</v>
      </c>
      <c r="AY102" s="175">
        <f>IFERROR(VLOOKUP(C102,Merkittävyysluokitus!$A$2:$J$1705,7,FALSE),"-")</f>
        <v>4.3249999999999993</v>
      </c>
      <c r="AZ102" s="175">
        <f>IFERROR(VLOOKUP(C102,Merkittävyysluokitus!$A$2:$J$1705,8,FALSE),"-")</f>
        <v>4</v>
      </c>
      <c r="BA102" s="175">
        <f>IFERROR(VLOOKUP(C102,Merkittävyysluokitus!$A$2:$J$1705,9,FALSE),"-")</f>
        <v>1.5</v>
      </c>
      <c r="BB102" s="203"/>
      <c r="BC102" s="203" t="str">
        <f t="shared" si="17"/>
        <v/>
      </c>
      <c r="BD102" s="39" t="str">
        <f t="shared" si="9"/>
        <v>punainen</v>
      </c>
      <c r="BE102" s="68" t="str">
        <f t="shared" si="10"/>
        <v>ei mallia</v>
      </c>
      <c r="BF102" s="68" t="str">
        <f t="shared" si="11"/>
        <v>ei mallia</v>
      </c>
      <c r="BG102" s="68" t="str">
        <f t="shared" si="12"/>
        <v>ei mallia</v>
      </c>
      <c r="BH102" s="208" t="str">
        <f t="shared" si="13"/>
        <v>musta</v>
      </c>
      <c r="BI102" s="117"/>
      <c r="BJ102" s="39" t="str">
        <f>IF(F102="ei löydy","uusi tie",IF(E102=0,"tieosoite muuttunut",IF(E102=1,VLOOKUP(D102,'2015'!$F$12:$AL$1887,31,FALSE),"-")))</f>
        <v>punainen</v>
      </c>
      <c r="BK102" s="67" t="str">
        <f>IF(E102=1,VLOOKUP(D102,'2015'!$F$12:$AL$1887,32,FALSE),"-")</f>
        <v>punainen</v>
      </c>
      <c r="BL102" s="39" t="str">
        <f>IF(F102="ei löydy","uusi tie",IF(E102=0,"tieosoite muuttunut",IF(E102=1,VLOOKUP(D102,'2015'!$F$12:$AL$1887,33,FALSE),"-")))</f>
        <v>punainen</v>
      </c>
      <c r="BM102" s="39"/>
      <c r="BN102" s="217" t="str">
        <f>VLOOKUP(D102,'2015'!$F$12:$AL$1887,33,FALSE)</f>
        <v>punainen</v>
      </c>
      <c r="BO102" s="117"/>
      <c r="BP102" s="115"/>
      <c r="BQ102" s="30"/>
      <c r="BS102" s="5"/>
      <c r="BU102" s="35"/>
      <c r="BV102" s="30"/>
      <c r="BW102" s="20"/>
      <c r="BX102" t="str">
        <f>IF(E102=1,VLOOKUP(D102,'2015'!$F$12:$AX$1887,43,FALSE),"-")</f>
        <v>punainen</v>
      </c>
      <c r="BY102" t="str">
        <f>IF(E102=1,VLOOKUP(D102,'2015'!$F$12:$AX$1887,44,FALSE),"-")</f>
        <v>punainen</v>
      </c>
      <c r="BZ102" t="str">
        <f>IF(E102=1,VLOOKUP(D102,'2015'!$F$12:$AX$1887,45,FALSE),"-")</f>
        <v>punainen</v>
      </c>
      <c r="CA102" s="31"/>
      <c r="CB102" s="31"/>
      <c r="CC102" s="31"/>
      <c r="CD102" s="31"/>
      <c r="CE102" s="31"/>
      <c r="CO102" s="29"/>
      <c r="CP102" s="29"/>
    </row>
    <row r="103" spans="1:94" ht="15.75" thickBot="1" x14ac:dyDescent="0.3">
      <c r="A103" s="50"/>
      <c r="B103" s="50"/>
      <c r="C103" s="50" t="str">
        <f t="shared" si="14"/>
        <v>7_1_3135</v>
      </c>
      <c r="D103" s="51" t="str">
        <f t="shared" si="15"/>
        <v>7_1</v>
      </c>
      <c r="E103" s="224">
        <f>IFERROR(VLOOKUP(C103,'2015'!$C$12:$D$1887,2,FALSE),0)</f>
        <v>1</v>
      </c>
      <c r="F103" s="51">
        <f>IFERROR(K103-IFERROR(VLOOKUP(D103,'2015'!$F$12:$I$1887,4,FALSE),"ei löydy"),"ei löydy")</f>
        <v>0</v>
      </c>
      <c r="G103" s="224">
        <f>IFERROR(VLOOKUP(Työfile_2024!C103,Liikennemalli!$D$6:$G$1921,4,FALSE),0)</f>
        <v>1</v>
      </c>
      <c r="H103" s="225">
        <f>K103-IFERROR(VLOOKUP(Työfile_2024!D103,Liikennemalli!$C$6:$H$1921,6,FALSE),"ei löydy")</f>
        <v>0</v>
      </c>
      <c r="I103" s="80">
        <v>7</v>
      </c>
      <c r="J103" s="52">
        <v>1</v>
      </c>
      <c r="K103" s="52">
        <v>3135</v>
      </c>
      <c r="L103" s="53"/>
      <c r="M103" s="54"/>
      <c r="N103" s="54"/>
      <c r="O103" s="54"/>
      <c r="P103" s="54"/>
      <c r="Q103" s="55"/>
      <c r="R103" s="55"/>
      <c r="S103" s="55"/>
      <c r="T103" s="55"/>
      <c r="U103" s="52"/>
      <c r="V103" s="56">
        <v>15973</v>
      </c>
      <c r="W103" s="56">
        <v>1004</v>
      </c>
      <c r="X103" s="56">
        <v>16639</v>
      </c>
      <c r="Y103" s="56">
        <f>VLOOKUP(D103,Liikennemalli24!$D$2:$F$1804,2,FALSE)</f>
        <v>9305</v>
      </c>
      <c r="Z103" s="57">
        <f>VLOOKUP(D103,Liikennemalli24!$D$2:$F$1804,3,FALSE)</f>
        <v>0.55700000000000005</v>
      </c>
      <c r="AA103" s="178">
        <f>IF(G103=1,VLOOKUP(C103,Liikennemalli!$D$6:$H$1921,2,FALSE),0)</f>
        <v>10468.79631925094</v>
      </c>
      <c r="AB103" s="197">
        <f>IF(G103=1,VLOOKUP(C103,Liikennemalli!$D$6:$H$1921,3,FALSE),0)</f>
        <v>0.816584280289261</v>
      </c>
      <c r="AC103" s="134">
        <f>IF(E103=1,VLOOKUP(Työfile_2024!D103,'2015'!$F$12:$X$1887,18,FALSE),"-")</f>
        <v>24381</v>
      </c>
      <c r="AD103" s="127">
        <f>IF(E103=1,VLOOKUP(Työfile_2024!D103,'2015'!$F$12:$X$1887,19,FALSE),"-")</f>
        <v>0.87</v>
      </c>
      <c r="AI103" s="127">
        <f>IF(E103=1,VLOOKUP(Työfile_2024!D103,'2015'!$F$12:$AB$1887,20,FALSE),"-")</f>
        <v>0</v>
      </c>
      <c r="AJ103" s="127">
        <f>IF(E103=1,VLOOKUP(Työfile_2024!D103,'2015'!$F$12:$AB$1887,21,FALSE),"-")</f>
        <v>0</v>
      </c>
      <c r="AK103" s="127">
        <f>IF(E103=1,VLOOKUP(Työfile_2024!D103,'2015'!$F$12:$AB$1887,22,FALSE),"-")</f>
        <v>0</v>
      </c>
      <c r="AL103" s="127">
        <f>IF(E103=1,VLOOKUP(Työfile_2024!D103,'2015'!$F$12:$AB$1887,23,FALSE),"-")</f>
        <v>0</v>
      </c>
      <c r="AM103" s="56">
        <f>VLOOKUP(Työfile_2024!D103,Tmatkat_20km_tarkasteltava_verk!$C$2:$D$1804,2,FALSE)</f>
        <v>13247</v>
      </c>
      <c r="AN103" s="148">
        <f t="shared" si="16"/>
        <v>0.82933700619795903</v>
      </c>
      <c r="AO103" s="178">
        <f>IF(E103=1,VLOOKUP(Työfile_2024!D103,'2015'!$F$12:$AC$1887,24,FALSE),"-")</f>
        <v>7261</v>
      </c>
      <c r="AP103" s="52" t="str">
        <f>VLOOKUP(D103,Tarkasteltava_verkko_2024_harva!$E$2:$I$1804,5,FALSE)</f>
        <v>tiivis</v>
      </c>
      <c r="AQ103" s="52" t="str">
        <f>VLOOKUP(D103,Tarkasteltava_verkko_2024_harva!$E$2:$I$1804,4,FALSE)</f>
        <v>harva</v>
      </c>
      <c r="AR103" s="148">
        <v>0.14354066985645933</v>
      </c>
      <c r="AS103" s="170" t="str">
        <f>IFERROR(VLOOKUP(C103,'2015'!$C$12:$AG$1887,30,FALSE),"-")</f>
        <v/>
      </c>
      <c r="AT103" s="148">
        <v>0.84816586921850079</v>
      </c>
      <c r="AU103" s="170" t="str">
        <f>IFERROR(VLOOKUP(C103,'2015'!$C$12:$AG$1887,31,FALSE),"-")</f>
        <v>Kyllä</v>
      </c>
      <c r="AV103" s="106"/>
      <c r="AW103" s="63" t="str">
        <f>IFERROR(VLOOKUP(C103,Merkittävyysluokitus!$A$2:$J$1705,10,FALSE),"-")</f>
        <v>-</v>
      </c>
      <c r="AX103" s="175" t="str">
        <f>IFERROR(VLOOKUP(C103,Merkittävyysluokitus!$A$2:$J$1705,6,FALSE),"-")</f>
        <v>-</v>
      </c>
      <c r="AY103" s="175" t="str">
        <f>IFERROR(VLOOKUP(C103,Merkittävyysluokitus!$A$2:$J$1705,7,FALSE),"-")</f>
        <v>-</v>
      </c>
      <c r="AZ103" s="175" t="str">
        <f>IFERROR(VLOOKUP(C103,Merkittävyysluokitus!$A$2:$J$1705,8,FALSE),"-")</f>
        <v>-</v>
      </c>
      <c r="BA103" s="175" t="str">
        <f>IFERROR(VLOOKUP(C103,Merkittävyysluokitus!$A$2:$J$1705,9,FALSE),"-")</f>
        <v>-</v>
      </c>
      <c r="BB103" s="203"/>
      <c r="BC103" s="203" t="str">
        <f t="shared" si="17"/>
        <v/>
      </c>
      <c r="BD103" s="39" t="str">
        <f t="shared" si="9"/>
        <v>punainen</v>
      </c>
      <c r="BE103" s="68" t="str">
        <f t="shared" si="10"/>
        <v>musta</v>
      </c>
      <c r="BF103" s="68" t="str">
        <f t="shared" si="11"/>
        <v>punainen</v>
      </c>
      <c r="BG103" s="68" t="str">
        <f t="shared" si="12"/>
        <v>punainen</v>
      </c>
      <c r="BH103" s="208" t="str">
        <f t="shared" si="13"/>
        <v>punainen</v>
      </c>
      <c r="BI103" s="117"/>
      <c r="BJ103" s="39" t="str">
        <f>IF(F103="ei löydy","uusi tie",IF(E103=0,"tieosoite muuttunut",IF(E103=1,VLOOKUP(D103,'2015'!$F$12:$AL$1887,31,FALSE),"-")))</f>
        <v>punainen</v>
      </c>
      <c r="BK103" s="67" t="str">
        <f>IF(E103=1,VLOOKUP(D103,'2015'!$F$12:$AL$1887,32,FALSE),"-")</f>
        <v>punainen</v>
      </c>
      <c r="BL103" s="39" t="str">
        <f>IF(F103="ei löydy","uusi tie",IF(E103=0,"tieosoite muuttunut",IF(E103=1,VLOOKUP(D103,'2015'!$F$12:$AL$1887,33,FALSE),"-")))</f>
        <v>punainen</v>
      </c>
      <c r="BM103" s="39"/>
      <c r="BN103" s="217" t="str">
        <f>VLOOKUP(D103,'2015'!$F$12:$AL$1887,33,FALSE)</f>
        <v>punainen</v>
      </c>
      <c r="BO103" s="117"/>
      <c r="BP103" s="115"/>
      <c r="BQ103" s="30"/>
      <c r="BS103" s="5"/>
      <c r="BU103" s="35"/>
      <c r="BV103" s="30"/>
      <c r="BW103" s="20"/>
      <c r="BX103" t="str">
        <f>IF(E103=1,VLOOKUP(D103,'2015'!$F$12:$AX$1887,43,FALSE),"-")</f>
        <v>punainen</v>
      </c>
      <c r="BY103" t="str">
        <f>IF(E103=1,VLOOKUP(D103,'2015'!$F$12:$AX$1887,44,FALSE),"-")</f>
        <v>punainen</v>
      </c>
      <c r="BZ103" t="str">
        <f>IF(E103=1,VLOOKUP(D103,'2015'!$F$12:$AX$1887,45,FALSE),"-")</f>
        <v>punainen</v>
      </c>
      <c r="CA103" s="31"/>
      <c r="CB103" s="31"/>
      <c r="CC103" s="31"/>
      <c r="CD103" s="31"/>
      <c r="CE103" s="31"/>
      <c r="CO103" s="29"/>
      <c r="CP103" s="29"/>
    </row>
    <row r="104" spans="1:94" ht="15.75" thickBot="1" x14ac:dyDescent="0.3">
      <c r="A104" s="50"/>
      <c r="B104" s="50"/>
      <c r="C104" s="50" t="str">
        <f t="shared" si="14"/>
        <v>7_2_4870</v>
      </c>
      <c r="D104" s="51" t="str">
        <f t="shared" si="15"/>
        <v>7_2</v>
      </c>
      <c r="E104" s="224">
        <f>IFERROR(VLOOKUP(C104,'2015'!$C$12:$D$1887,2,FALSE),0)</f>
        <v>1</v>
      </c>
      <c r="F104" s="51">
        <f>IFERROR(K104-IFERROR(VLOOKUP(D104,'2015'!$F$12:$I$1887,4,FALSE),"ei löydy"),"ei löydy")</f>
        <v>0</v>
      </c>
      <c r="G104" s="224">
        <f>IFERROR(VLOOKUP(Työfile_2024!C104,Liikennemalli!$D$6:$G$1921,4,FALSE),0)</f>
        <v>1</v>
      </c>
      <c r="H104" s="225">
        <f>K104-IFERROR(VLOOKUP(Työfile_2024!D104,Liikennemalli!$C$6:$H$1921,6,FALSE),"ei löydy")</f>
        <v>0</v>
      </c>
      <c r="I104" s="80">
        <v>7</v>
      </c>
      <c r="J104" s="52">
        <v>2</v>
      </c>
      <c r="K104" s="52">
        <v>4870</v>
      </c>
      <c r="L104" s="53"/>
      <c r="M104" s="54"/>
      <c r="N104" s="54"/>
      <c r="O104" s="54"/>
      <c r="P104" s="54"/>
      <c r="Q104" s="60"/>
      <c r="R104" s="60"/>
      <c r="S104" s="60"/>
      <c r="T104" s="60"/>
      <c r="U104" s="52"/>
      <c r="V104" s="56">
        <v>29068</v>
      </c>
      <c r="W104" s="56">
        <v>2419</v>
      </c>
      <c r="X104" s="56">
        <v>30437</v>
      </c>
      <c r="Y104" s="56">
        <f>VLOOKUP(D104,Liikennemalli24!$D$2:$F$1804,2,FALSE)</f>
        <v>11348</v>
      </c>
      <c r="Z104" s="57">
        <f>VLOOKUP(D104,Liikennemalli24!$D$2:$F$1804,3,FALSE)</f>
        <v>0.52100000000000002</v>
      </c>
      <c r="AA104" s="178">
        <f>IF(G104=1,VLOOKUP(C104,Liikennemalli!$D$6:$H$1921,2,FALSE),0)</f>
        <v>14172.41157598772</v>
      </c>
      <c r="AB104" s="197">
        <f>IF(G104=1,VLOOKUP(C104,Liikennemalli!$D$6:$H$1921,3,FALSE),0)</f>
        <v>0.90318190835561896</v>
      </c>
      <c r="AC104" s="134">
        <f>IF(E104=1,VLOOKUP(Työfile_2024!D104,'2015'!$F$12:$X$1887,18,FALSE),"-")</f>
        <v>29950</v>
      </c>
      <c r="AD104" s="127">
        <f>IF(E104=1,VLOOKUP(Työfile_2024!D104,'2015'!$F$12:$X$1887,19,FALSE),"-")</f>
        <v>0.92</v>
      </c>
      <c r="AI104" s="127">
        <f>IF(E104=1,VLOOKUP(Työfile_2024!D104,'2015'!$F$12:$AB$1887,20,FALSE),"-")</f>
        <v>0</v>
      </c>
      <c r="AJ104" s="127">
        <f>IF(E104=1,VLOOKUP(Työfile_2024!D104,'2015'!$F$12:$AB$1887,21,FALSE),"-")</f>
        <v>0</v>
      </c>
      <c r="AK104" s="127">
        <f>IF(E104=1,VLOOKUP(Työfile_2024!D104,'2015'!$F$12:$AB$1887,22,FALSE),"-")</f>
        <v>0</v>
      </c>
      <c r="AL104" s="127">
        <f>IF(E104=1,VLOOKUP(Työfile_2024!D104,'2015'!$F$12:$AB$1887,23,FALSE),"-")</f>
        <v>0</v>
      </c>
      <c r="AM104" s="56">
        <f>VLOOKUP(Työfile_2024!D104,Tmatkat_20km_tarkasteltava_verk!$C$2:$D$1804,2,FALSE)</f>
        <v>16799</v>
      </c>
      <c r="AN104" s="148">
        <f t="shared" si="16"/>
        <v>0.57792073758084495</v>
      </c>
      <c r="AO104" s="178">
        <f>IF(E104=1,VLOOKUP(Työfile_2024!D104,'2015'!$F$12:$AC$1887,24,FALSE),"-")</f>
        <v>8902</v>
      </c>
      <c r="AP104" s="52" t="str">
        <f>VLOOKUP(D104,Tarkasteltava_verkko_2024_harva!$E$2:$I$1804,5,FALSE)</f>
        <v>tiivis</v>
      </c>
      <c r="AQ104" s="52" t="str">
        <f>VLOOKUP(D104,Tarkasteltava_verkko_2024_harva!$E$2:$I$1804,4,FALSE)</f>
        <v>harva</v>
      </c>
      <c r="AR104" s="148">
        <v>6.2217659137577E-2</v>
      </c>
      <c r="AS104" s="170" t="str">
        <f>IFERROR(VLOOKUP(C104,'2015'!$C$12:$AG$1887,30,FALSE),"-")</f>
        <v/>
      </c>
      <c r="AT104" s="148">
        <v>0.10739219712525667</v>
      </c>
      <c r="AU104" s="170">
        <f>IFERROR(VLOOKUP(C104,'2015'!$C$12:$AG$1887,31,FALSE),"-")</f>
        <v>0</v>
      </c>
      <c r="AV104" s="106"/>
      <c r="AW104" s="63" t="str">
        <f>IFERROR(VLOOKUP(C104,Merkittävyysluokitus!$A$2:$J$1705,10,FALSE),"-")</f>
        <v>-</v>
      </c>
      <c r="AX104" s="175" t="str">
        <f>IFERROR(VLOOKUP(C104,Merkittävyysluokitus!$A$2:$J$1705,6,FALSE),"-")</f>
        <v>-</v>
      </c>
      <c r="AY104" s="175" t="str">
        <f>IFERROR(VLOOKUP(C104,Merkittävyysluokitus!$A$2:$J$1705,7,FALSE),"-")</f>
        <v>-</v>
      </c>
      <c r="AZ104" s="175" t="str">
        <f>IFERROR(VLOOKUP(C104,Merkittävyysluokitus!$A$2:$J$1705,8,FALSE),"-")</f>
        <v>-</v>
      </c>
      <c r="BA104" s="175" t="str">
        <f>IFERROR(VLOOKUP(C104,Merkittävyysluokitus!$A$2:$J$1705,9,FALSE),"-")</f>
        <v>-</v>
      </c>
      <c r="BB104" s="203"/>
      <c r="BC104" s="203" t="str">
        <f t="shared" si="17"/>
        <v/>
      </c>
      <c r="BD104" s="39" t="str">
        <f t="shared" si="9"/>
        <v>punainen</v>
      </c>
      <c r="BE104" s="68" t="str">
        <f t="shared" si="10"/>
        <v>musta</v>
      </c>
      <c r="BF104" s="68" t="str">
        <f t="shared" si="11"/>
        <v>punainen</v>
      </c>
      <c r="BG104" s="68" t="str">
        <f t="shared" si="12"/>
        <v>punainen</v>
      </c>
      <c r="BH104" s="208" t="str">
        <f t="shared" si="13"/>
        <v>punainen</v>
      </c>
      <c r="BI104" s="117"/>
      <c r="BJ104" s="39" t="str">
        <f>IF(F104="ei löydy","uusi tie",IF(E104=0,"tieosoite muuttunut",IF(E104=1,VLOOKUP(D104,'2015'!$F$12:$AL$1887,31,FALSE),"-")))</f>
        <v>punainen</v>
      </c>
      <c r="BK104" s="67" t="str">
        <f>IF(E104=1,VLOOKUP(D104,'2015'!$F$12:$AL$1887,32,FALSE),"-")</f>
        <v>punainen</v>
      </c>
      <c r="BL104" s="39" t="str">
        <f>IF(F104="ei löydy","uusi tie",IF(E104=0,"tieosoite muuttunut",IF(E104=1,VLOOKUP(D104,'2015'!$F$12:$AL$1887,33,FALSE),"-")))</f>
        <v>punainen</v>
      </c>
      <c r="BM104" s="39"/>
      <c r="BN104" s="217" t="str">
        <f>VLOOKUP(D104,'2015'!$F$12:$AL$1887,33,FALSE)</f>
        <v>punainen</v>
      </c>
      <c r="BO104" s="117"/>
      <c r="BP104" s="115"/>
      <c r="BQ104" s="30"/>
      <c r="BS104" s="5"/>
      <c r="BU104" s="35"/>
      <c r="BV104" s="30"/>
      <c r="BW104" s="20"/>
      <c r="BX104" t="str">
        <f>IF(E104=1,VLOOKUP(D104,'2015'!$F$12:$AX$1887,43,FALSE),"-")</f>
        <v>punainen</v>
      </c>
      <c r="BY104" t="str">
        <f>IF(E104=1,VLOOKUP(D104,'2015'!$F$12:$AX$1887,44,FALSE),"-")</f>
        <v>punainen</v>
      </c>
      <c r="BZ104" t="str">
        <f>IF(E104=1,VLOOKUP(D104,'2015'!$F$12:$AX$1887,45,FALSE),"-")</f>
        <v>punainen</v>
      </c>
      <c r="CA104" s="31"/>
      <c r="CB104" s="31"/>
      <c r="CC104" s="31"/>
      <c r="CD104" s="31"/>
      <c r="CE104" s="31"/>
      <c r="CO104" s="29"/>
      <c r="CP104" s="29"/>
    </row>
    <row r="105" spans="1:94" ht="15.75" thickBot="1" x14ac:dyDescent="0.3">
      <c r="A105" s="50"/>
      <c r="B105" s="50"/>
      <c r="C105" s="50" t="str">
        <f t="shared" si="14"/>
        <v>7_3_4644</v>
      </c>
      <c r="D105" s="51" t="str">
        <f t="shared" si="15"/>
        <v>7_3</v>
      </c>
      <c r="E105" s="224">
        <f>IFERROR(VLOOKUP(C105,'2015'!$C$12:$D$1887,2,FALSE),0)</f>
        <v>1</v>
      </c>
      <c r="F105" s="51">
        <f>IFERROR(K105-IFERROR(VLOOKUP(D105,'2015'!$F$12:$I$1887,4,FALSE),"ei löydy"),"ei löydy")</f>
        <v>0</v>
      </c>
      <c r="G105" s="224">
        <f>IFERROR(VLOOKUP(Työfile_2024!C105,Liikennemalli!$D$6:$G$1921,4,FALSE),0)</f>
        <v>1</v>
      </c>
      <c r="H105" s="225">
        <f>K105-IFERROR(VLOOKUP(Työfile_2024!D105,Liikennemalli!$C$6:$H$1921,6,FALSE),"ei löydy")</f>
        <v>0</v>
      </c>
      <c r="I105" s="80">
        <v>7</v>
      </c>
      <c r="J105" s="52">
        <v>3</v>
      </c>
      <c r="K105" s="52">
        <v>4644</v>
      </c>
      <c r="L105" s="53"/>
      <c r="M105" s="54"/>
      <c r="N105" s="54"/>
      <c r="O105" s="54"/>
      <c r="P105" s="54"/>
      <c r="Q105" s="55"/>
      <c r="R105" s="55"/>
      <c r="S105" s="55"/>
      <c r="T105" s="55"/>
      <c r="U105" s="52"/>
      <c r="V105" s="56">
        <v>27401</v>
      </c>
      <c r="W105" s="56">
        <v>2361</v>
      </c>
      <c r="X105" s="56">
        <v>28544</v>
      </c>
      <c r="Y105" s="56">
        <f>VLOOKUP(D105,Liikennemalli24!$D$2:$F$1804,2,FALSE)</f>
        <v>11581</v>
      </c>
      <c r="Z105" s="57">
        <f>VLOOKUP(D105,Liikennemalli24!$D$2:$F$1804,3,FALSE)</f>
        <v>0.56899999999999995</v>
      </c>
      <c r="AA105" s="178">
        <f>IF(G105=1,VLOOKUP(C105,Liikennemalli!$D$6:$H$1921,2,FALSE),0)</f>
        <v>18326.4425097571</v>
      </c>
      <c r="AB105" s="197">
        <f>IF(G105=1,VLOOKUP(C105,Liikennemalli!$D$6:$H$1921,3,FALSE),0)</f>
        <v>0.94315535106083603</v>
      </c>
      <c r="AC105" s="134">
        <f>IF(E105=1,VLOOKUP(Työfile_2024!D105,'2015'!$F$12:$X$1887,18,FALSE),"-")</f>
        <v>30965</v>
      </c>
      <c r="AD105" s="127">
        <f>IF(E105=1,VLOOKUP(Työfile_2024!D105,'2015'!$F$12:$X$1887,19,FALSE),"-")</f>
        <v>0.94</v>
      </c>
      <c r="AI105" s="127">
        <f>IF(E105=1,VLOOKUP(Työfile_2024!D105,'2015'!$F$12:$AB$1887,20,FALSE),"-")</f>
        <v>0</v>
      </c>
      <c r="AJ105" s="127">
        <f>IF(E105=1,VLOOKUP(Työfile_2024!D105,'2015'!$F$12:$AB$1887,21,FALSE),"-")</f>
        <v>0</v>
      </c>
      <c r="AK105" s="127">
        <f>IF(E105=1,VLOOKUP(Työfile_2024!D105,'2015'!$F$12:$AB$1887,22,FALSE),"-")</f>
        <v>0</v>
      </c>
      <c r="AL105" s="127">
        <f>IF(E105=1,VLOOKUP(Työfile_2024!D105,'2015'!$F$12:$AB$1887,23,FALSE),"-")</f>
        <v>0</v>
      </c>
      <c r="AM105" s="56">
        <f>VLOOKUP(Työfile_2024!D105,Tmatkat_20km_tarkasteltava_verk!$C$2:$D$1804,2,FALSE)</f>
        <v>16350</v>
      </c>
      <c r="AN105" s="148">
        <f t="shared" si="16"/>
        <v>0.59669355133024338</v>
      </c>
      <c r="AO105" s="178">
        <f>IF(E105=1,VLOOKUP(Työfile_2024!D105,'2015'!$F$12:$AC$1887,24,FALSE),"-")</f>
        <v>8728</v>
      </c>
      <c r="AP105" s="52" t="str">
        <f>VLOOKUP(D105,Tarkasteltava_verkko_2024_harva!$E$2:$I$1804,5,FALSE)</f>
        <v>tiivis</v>
      </c>
      <c r="AQ105" s="52" t="str">
        <f>VLOOKUP(D105,Tarkasteltava_verkko_2024_harva!$E$2:$I$1804,4,FALSE)</f>
        <v>harva</v>
      </c>
      <c r="AR105" s="148">
        <v>0</v>
      </c>
      <c r="AS105" s="170" t="str">
        <f>IFERROR(VLOOKUP(C105,'2015'!$C$12:$AG$1887,30,FALSE),"-")</f>
        <v/>
      </c>
      <c r="AT105" s="148">
        <v>0.20391903531438416</v>
      </c>
      <c r="AU105" s="170">
        <f>IFERROR(VLOOKUP(C105,'2015'!$C$12:$AG$1887,31,FALSE),"-")</f>
        <v>0</v>
      </c>
      <c r="AV105" s="106"/>
      <c r="AW105" s="63" t="str">
        <f>IFERROR(VLOOKUP(C105,Merkittävyysluokitus!$A$2:$J$1705,10,FALSE),"-")</f>
        <v>-</v>
      </c>
      <c r="AX105" s="175" t="str">
        <f>IFERROR(VLOOKUP(C105,Merkittävyysluokitus!$A$2:$J$1705,6,FALSE),"-")</f>
        <v>-</v>
      </c>
      <c r="AY105" s="175" t="str">
        <f>IFERROR(VLOOKUP(C105,Merkittävyysluokitus!$A$2:$J$1705,7,FALSE),"-")</f>
        <v>-</v>
      </c>
      <c r="AZ105" s="175" t="str">
        <f>IFERROR(VLOOKUP(C105,Merkittävyysluokitus!$A$2:$J$1705,8,FALSE),"-")</f>
        <v>-</v>
      </c>
      <c r="BA105" s="175" t="str">
        <f>IFERROR(VLOOKUP(C105,Merkittävyysluokitus!$A$2:$J$1705,9,FALSE),"-")</f>
        <v>-</v>
      </c>
      <c r="BB105" s="203"/>
      <c r="BC105" s="203" t="str">
        <f t="shared" si="17"/>
        <v/>
      </c>
      <c r="BD105" s="39" t="str">
        <f t="shared" si="9"/>
        <v>punainen</v>
      </c>
      <c r="BE105" s="68" t="str">
        <f t="shared" si="10"/>
        <v>musta</v>
      </c>
      <c r="BF105" s="68" t="str">
        <f t="shared" si="11"/>
        <v>punainen</v>
      </c>
      <c r="BG105" s="68" t="str">
        <f t="shared" si="12"/>
        <v>punainen</v>
      </c>
      <c r="BH105" s="208" t="str">
        <f t="shared" si="13"/>
        <v>punainen</v>
      </c>
      <c r="BI105" s="117"/>
      <c r="BJ105" s="39" t="str">
        <f>IF(F105="ei löydy","uusi tie",IF(E105=0,"tieosoite muuttunut",IF(E105=1,VLOOKUP(D105,'2015'!$F$12:$AL$1887,31,FALSE),"-")))</f>
        <v>punainen</v>
      </c>
      <c r="BK105" s="67" t="str">
        <f>IF(E105=1,VLOOKUP(D105,'2015'!$F$12:$AL$1887,32,FALSE),"-")</f>
        <v>punainen</v>
      </c>
      <c r="BL105" s="39" t="str">
        <f>IF(F105="ei löydy","uusi tie",IF(E105=0,"tieosoite muuttunut",IF(E105=1,VLOOKUP(D105,'2015'!$F$12:$AL$1887,33,FALSE),"-")))</f>
        <v>punainen</v>
      </c>
      <c r="BM105" s="39"/>
      <c r="BN105" s="217" t="str">
        <f>VLOOKUP(D105,'2015'!$F$12:$AL$1887,33,FALSE)</f>
        <v>punainen</v>
      </c>
      <c r="BO105" s="117"/>
      <c r="BP105" s="115"/>
      <c r="BQ105" s="30"/>
      <c r="BS105" s="5"/>
      <c r="BU105" s="35"/>
      <c r="BV105" s="30"/>
      <c r="BW105" s="20"/>
      <c r="BX105" t="str">
        <f>IF(E105=1,VLOOKUP(D105,'2015'!$F$12:$AX$1887,43,FALSE),"-")</f>
        <v>punainen</v>
      </c>
      <c r="BY105" t="str">
        <f>IF(E105=1,VLOOKUP(D105,'2015'!$F$12:$AX$1887,44,FALSE),"-")</f>
        <v>punainen</v>
      </c>
      <c r="BZ105" t="str">
        <f>IF(E105=1,VLOOKUP(D105,'2015'!$F$12:$AX$1887,45,FALSE),"-")</f>
        <v>punainen</v>
      </c>
      <c r="CA105" s="31"/>
      <c r="CB105" s="31"/>
      <c r="CC105" s="31"/>
      <c r="CD105" s="31"/>
      <c r="CE105" s="31"/>
      <c r="CO105" s="29"/>
      <c r="CP105" s="29"/>
    </row>
    <row r="106" spans="1:94" ht="15.75" thickBot="1" x14ac:dyDescent="0.3">
      <c r="A106" s="50"/>
      <c r="B106" s="50"/>
      <c r="C106" s="50" t="str">
        <f t="shared" si="14"/>
        <v>7_4_4648</v>
      </c>
      <c r="D106" s="51" t="str">
        <f t="shared" si="15"/>
        <v>7_4</v>
      </c>
      <c r="E106" s="224">
        <f>IFERROR(VLOOKUP(C106,'2015'!$C$12:$D$1887,2,FALSE),0)</f>
        <v>1</v>
      </c>
      <c r="F106" s="51">
        <f>IFERROR(K106-IFERROR(VLOOKUP(D106,'2015'!$F$12:$I$1887,4,FALSE),"ei löydy"),"ei löydy")</f>
        <v>0</v>
      </c>
      <c r="G106" s="224">
        <f>IFERROR(VLOOKUP(Työfile_2024!C106,Liikennemalli!$D$6:$G$1921,4,FALSE),0)</f>
        <v>1</v>
      </c>
      <c r="H106" s="225">
        <f>K106-IFERROR(VLOOKUP(Työfile_2024!D106,Liikennemalli!$C$6:$H$1921,6,FALSE),"ei löydy")</f>
        <v>0</v>
      </c>
      <c r="I106" s="80">
        <v>7</v>
      </c>
      <c r="J106" s="52">
        <v>4</v>
      </c>
      <c r="K106" s="52">
        <v>4648</v>
      </c>
      <c r="L106" s="53"/>
      <c r="M106" s="54"/>
      <c r="N106" s="54"/>
      <c r="O106" s="54"/>
      <c r="P106" s="54"/>
      <c r="Q106" s="55"/>
      <c r="R106" s="55"/>
      <c r="S106" s="55"/>
      <c r="T106" s="55"/>
      <c r="U106" s="52"/>
      <c r="V106" s="56">
        <v>25192.430722891568</v>
      </c>
      <c r="W106" s="56">
        <v>2130.5843373493976</v>
      </c>
      <c r="X106" s="56">
        <v>26340.412650602411</v>
      </c>
      <c r="Y106" s="56">
        <f>VLOOKUP(D106,Liikennemalli24!$D$2:$F$1804,2,FALSE)</f>
        <v>11780</v>
      </c>
      <c r="Z106" s="57">
        <f>VLOOKUP(D106,Liikennemalli24!$D$2:$F$1804,3,FALSE)</f>
        <v>0.58399999999999996</v>
      </c>
      <c r="AA106" s="178">
        <f>IF(G106=1,VLOOKUP(C106,Liikennemalli!$D$6:$H$1921,2,FALSE),0)</f>
        <v>16412.644571421981</v>
      </c>
      <c r="AB106" s="197">
        <f>IF(G106=1,VLOOKUP(C106,Liikennemalli!$D$6:$H$1921,3,FALSE),0)</f>
        <v>0.98279287079038402</v>
      </c>
      <c r="AC106" s="134">
        <f>IF(E106=1,VLOOKUP(Työfile_2024!D106,'2015'!$F$12:$X$1887,18,FALSE),"-")</f>
        <v>28137</v>
      </c>
      <c r="AD106" s="127">
        <f>IF(E106=1,VLOOKUP(Työfile_2024!D106,'2015'!$F$12:$X$1887,19,FALSE),"-")</f>
        <v>0.97</v>
      </c>
      <c r="AI106" s="127">
        <f>IF(E106=1,VLOOKUP(Työfile_2024!D106,'2015'!$F$12:$AB$1887,20,FALSE),"-")</f>
        <v>0</v>
      </c>
      <c r="AJ106" s="127">
        <f>IF(E106=1,VLOOKUP(Työfile_2024!D106,'2015'!$F$12:$AB$1887,21,FALSE),"-")</f>
        <v>0</v>
      </c>
      <c r="AK106" s="127">
        <f>IF(E106=1,VLOOKUP(Työfile_2024!D106,'2015'!$F$12:$AB$1887,22,FALSE),"-")</f>
        <v>0</v>
      </c>
      <c r="AL106" s="127">
        <f>IF(E106=1,VLOOKUP(Työfile_2024!D106,'2015'!$F$12:$AB$1887,23,FALSE),"-")</f>
        <v>0</v>
      </c>
      <c r="AM106" s="56">
        <f>VLOOKUP(Työfile_2024!D106,Tmatkat_20km_tarkasteltava_verk!$C$2:$D$1804,2,FALSE)</f>
        <v>14873</v>
      </c>
      <c r="AN106" s="148">
        <f t="shared" si="16"/>
        <v>0.59037574276170868</v>
      </c>
      <c r="AO106" s="178">
        <f>IF(E106=1,VLOOKUP(Työfile_2024!D106,'2015'!$F$12:$AC$1887,24,FALSE),"-")</f>
        <v>8513</v>
      </c>
      <c r="AP106" s="52" t="str">
        <f>VLOOKUP(D106,Tarkasteltava_verkko_2024_harva!$E$2:$I$1804,5,FALSE)</f>
        <v>tiivis</v>
      </c>
      <c r="AQ106" s="52" t="str">
        <f>VLOOKUP(D106,Tarkasteltava_verkko_2024_harva!$E$2:$I$1804,4,FALSE)</f>
        <v>harva</v>
      </c>
      <c r="AR106" s="148">
        <v>1.0542168674698794E-2</v>
      </c>
      <c r="AS106" s="170" t="str">
        <f>IFERROR(VLOOKUP(C106,'2015'!$C$12:$AG$1887,30,FALSE),"-")</f>
        <v/>
      </c>
      <c r="AT106" s="148">
        <v>0.3851118760757315</v>
      </c>
      <c r="AU106" s="170">
        <f>IFERROR(VLOOKUP(C106,'2015'!$C$12:$AG$1887,31,FALSE),"-")</f>
        <v>0</v>
      </c>
      <c r="AV106" s="106"/>
      <c r="AW106" s="63" t="str">
        <f>IFERROR(VLOOKUP(C106,Merkittävyysluokitus!$A$2:$J$1705,10,FALSE),"-")</f>
        <v>-</v>
      </c>
      <c r="AX106" s="175" t="str">
        <f>IFERROR(VLOOKUP(C106,Merkittävyysluokitus!$A$2:$J$1705,6,FALSE),"-")</f>
        <v>-</v>
      </c>
      <c r="AY106" s="175" t="str">
        <f>IFERROR(VLOOKUP(C106,Merkittävyysluokitus!$A$2:$J$1705,7,FALSE),"-")</f>
        <v>-</v>
      </c>
      <c r="AZ106" s="175" t="str">
        <f>IFERROR(VLOOKUP(C106,Merkittävyysluokitus!$A$2:$J$1705,8,FALSE),"-")</f>
        <v>-</v>
      </c>
      <c r="BA106" s="175" t="str">
        <f>IFERROR(VLOOKUP(C106,Merkittävyysluokitus!$A$2:$J$1705,9,FALSE),"-")</f>
        <v>-</v>
      </c>
      <c r="BB106" s="203"/>
      <c r="BC106" s="203" t="str">
        <f t="shared" si="17"/>
        <v/>
      </c>
      <c r="BD106" s="39" t="str">
        <f t="shared" si="9"/>
        <v>punainen</v>
      </c>
      <c r="BE106" s="68" t="str">
        <f t="shared" si="10"/>
        <v>musta</v>
      </c>
      <c r="BF106" s="68" t="str">
        <f t="shared" si="11"/>
        <v>punainen</v>
      </c>
      <c r="BG106" s="68" t="str">
        <f t="shared" si="12"/>
        <v>punainen</v>
      </c>
      <c r="BH106" s="208" t="str">
        <f t="shared" si="13"/>
        <v>punainen</v>
      </c>
      <c r="BI106" s="117"/>
      <c r="BJ106" s="39" t="str">
        <f>IF(F106="ei löydy","uusi tie",IF(E106=0,"tieosoite muuttunut",IF(E106=1,VLOOKUP(D106,'2015'!$F$12:$AL$1887,31,FALSE),"-")))</f>
        <v>punainen</v>
      </c>
      <c r="BK106" s="67" t="str">
        <f>IF(E106=1,VLOOKUP(D106,'2015'!$F$12:$AL$1887,32,FALSE),"-")</f>
        <v>punainen</v>
      </c>
      <c r="BL106" s="39" t="str">
        <f>IF(F106="ei löydy","uusi tie",IF(E106=0,"tieosoite muuttunut",IF(E106=1,VLOOKUP(D106,'2015'!$F$12:$AL$1887,33,FALSE),"-")))</f>
        <v>punainen</v>
      </c>
      <c r="BM106" s="39"/>
      <c r="BN106" s="217" t="str">
        <f>VLOOKUP(D106,'2015'!$F$12:$AL$1887,33,FALSE)</f>
        <v>punainen</v>
      </c>
      <c r="BO106" s="117"/>
      <c r="BP106" s="115"/>
      <c r="BQ106" s="30"/>
      <c r="BS106" s="5"/>
      <c r="BU106" s="35"/>
      <c r="BV106" s="30"/>
      <c r="BW106" s="20"/>
      <c r="BX106" t="str">
        <f>IF(E106=1,VLOOKUP(D106,'2015'!$F$12:$AX$1887,43,FALSE),"-")</f>
        <v>punainen</v>
      </c>
      <c r="BY106" t="str">
        <f>IF(E106=1,VLOOKUP(D106,'2015'!$F$12:$AX$1887,44,FALSE),"-")</f>
        <v>punainen</v>
      </c>
      <c r="BZ106" t="str">
        <f>IF(E106=1,VLOOKUP(D106,'2015'!$F$12:$AX$1887,45,FALSE),"-")</f>
        <v>punainen</v>
      </c>
      <c r="CA106" s="31"/>
      <c r="CB106" s="31"/>
      <c r="CC106" s="31"/>
      <c r="CD106" s="31"/>
      <c r="CE106" s="31"/>
      <c r="CO106" s="29"/>
      <c r="CP106" s="29"/>
    </row>
    <row r="107" spans="1:94" ht="15.75" thickBot="1" x14ac:dyDescent="0.3">
      <c r="A107" s="50"/>
      <c r="B107" s="50"/>
      <c r="C107" s="50" t="str">
        <f t="shared" si="14"/>
        <v>7_5_7944</v>
      </c>
      <c r="D107" s="51" t="str">
        <f t="shared" si="15"/>
        <v>7_5</v>
      </c>
      <c r="E107" s="224">
        <f>IFERROR(VLOOKUP(C107,'2015'!$C$12:$D$1887,2,FALSE),0)</f>
        <v>0</v>
      </c>
      <c r="F107" s="51">
        <f>IFERROR(K107-IFERROR(VLOOKUP(D107,'2015'!$F$12:$I$1887,4,FALSE),"ei löydy"),"ei löydy")</f>
        <v>5502</v>
      </c>
      <c r="G107" s="224">
        <f>IFERROR(VLOOKUP(Työfile_2024!C107,Liikennemalli!$D$6:$G$1921,4,FALSE),0)</f>
        <v>1</v>
      </c>
      <c r="H107" s="225">
        <f>K107-IFERROR(VLOOKUP(Työfile_2024!D107,Liikennemalli!$C$6:$H$1921,6,FALSE),"ei löydy")</f>
        <v>0</v>
      </c>
      <c r="I107" s="80">
        <v>7</v>
      </c>
      <c r="J107" s="52">
        <v>5</v>
      </c>
      <c r="K107" s="52">
        <v>7944</v>
      </c>
      <c r="L107" s="53"/>
      <c r="M107" s="54"/>
      <c r="N107" s="54"/>
      <c r="O107" s="54"/>
      <c r="P107" s="54"/>
      <c r="Q107" s="55"/>
      <c r="R107" s="55"/>
      <c r="S107" s="55"/>
      <c r="T107" s="55"/>
      <c r="U107" s="52"/>
      <c r="V107" s="56">
        <v>23862.88670694864</v>
      </c>
      <c r="W107" s="56">
        <v>1964.9365558912386</v>
      </c>
      <c r="X107" s="56">
        <v>24833.377643504533</v>
      </c>
      <c r="Y107" s="56">
        <f>VLOOKUP(D107,Liikennemalli24!$D$2:$F$1804,2,FALSE)</f>
        <v>10732</v>
      </c>
      <c r="Z107" s="57">
        <f>VLOOKUP(D107,Liikennemalli24!$D$2:$F$1804,3,FALSE)</f>
        <v>0.60399999999999998</v>
      </c>
      <c r="AA107" s="178">
        <f>IF(G107=1,VLOOKUP(C107,Liikennemalli!$D$6:$H$1921,2,FALSE),0)</f>
        <v>15534.228579417801</v>
      </c>
      <c r="AB107" s="197">
        <f>IF(G107=1,VLOOKUP(C107,Liikennemalli!$D$6:$H$1921,3,FALSE),0)</f>
        <v>0.99242794891832797</v>
      </c>
      <c r="AC107" s="134" t="str">
        <f>IF(E107=1,VLOOKUP(Työfile_2024!D107,'2015'!$F$12:$X$1887,18,FALSE),"-")</f>
        <v>-</v>
      </c>
      <c r="AD107" s="127" t="str">
        <f>IF(E107=1,VLOOKUP(Työfile_2024!D107,'2015'!$F$12:$X$1887,19,FALSE),"-")</f>
        <v>-</v>
      </c>
      <c r="AI107" s="127" t="str">
        <f>IF(E107=1,VLOOKUP(Työfile_2024!D107,'2015'!$F$12:$AB$1887,20,FALSE),"-")</f>
        <v>-</v>
      </c>
      <c r="AJ107" s="127" t="str">
        <f>IF(E107=1,VLOOKUP(Työfile_2024!D107,'2015'!$F$12:$AB$1887,21,FALSE),"-")</f>
        <v>-</v>
      </c>
      <c r="AK107" s="127" t="str">
        <f>IF(E107=1,VLOOKUP(Työfile_2024!D107,'2015'!$F$12:$AB$1887,22,FALSE),"-")</f>
        <v>-</v>
      </c>
      <c r="AL107" s="127" t="str">
        <f>IF(E107=1,VLOOKUP(Työfile_2024!D107,'2015'!$F$12:$AB$1887,23,FALSE),"-")</f>
        <v>-</v>
      </c>
      <c r="AM107" s="56">
        <f>VLOOKUP(Työfile_2024!D107,Tmatkat_20km_tarkasteltava_verk!$C$2:$D$1804,2,FALSE)</f>
        <v>13774</v>
      </c>
      <c r="AN107" s="148">
        <f t="shared" si="16"/>
        <v>0.57721432319372934</v>
      </c>
      <c r="AO107" s="178" t="str">
        <f>IF(E107=1,VLOOKUP(Työfile_2024!D107,'2015'!$F$12:$AC$1887,24,FALSE),"-")</f>
        <v>-</v>
      </c>
      <c r="AP107" s="52" t="str">
        <f>VLOOKUP(D107,Tarkasteltava_verkko_2024_harva!$E$2:$I$1804,5,FALSE)</f>
        <v>tiivis</v>
      </c>
      <c r="AQ107" s="52" t="str">
        <f>VLOOKUP(D107,Tarkasteltava_verkko_2024_harva!$E$2:$I$1804,4,FALSE)</f>
        <v>harva</v>
      </c>
      <c r="AR107" s="148">
        <v>0</v>
      </c>
      <c r="AS107" s="170" t="str">
        <f>IFERROR(VLOOKUP(C107,'2015'!$C$12:$AG$1887,30,FALSE),"-")</f>
        <v>-</v>
      </c>
      <c r="AT107" s="148">
        <v>0.26523162134944611</v>
      </c>
      <c r="AU107" s="170" t="str">
        <f>IFERROR(VLOOKUP(C107,'2015'!$C$12:$AG$1887,31,FALSE),"-")</f>
        <v>-</v>
      </c>
      <c r="AV107" s="106"/>
      <c r="AW107" s="63" t="str">
        <f>IFERROR(VLOOKUP(C107,Merkittävyysluokitus!$A$2:$J$1705,10,FALSE),"-")</f>
        <v>-</v>
      </c>
      <c r="AX107" s="175" t="str">
        <f>IFERROR(VLOOKUP(C107,Merkittävyysluokitus!$A$2:$J$1705,6,FALSE),"-")</f>
        <v>-</v>
      </c>
      <c r="AY107" s="175" t="str">
        <f>IFERROR(VLOOKUP(C107,Merkittävyysluokitus!$A$2:$J$1705,7,FALSE),"-")</f>
        <v>-</v>
      </c>
      <c r="AZ107" s="175" t="str">
        <f>IFERROR(VLOOKUP(C107,Merkittävyysluokitus!$A$2:$J$1705,8,FALSE),"-")</f>
        <v>-</v>
      </c>
      <c r="BA107" s="175" t="str">
        <f>IFERROR(VLOOKUP(C107,Merkittävyysluokitus!$A$2:$J$1705,9,FALSE),"-")</f>
        <v>-</v>
      </c>
      <c r="BB107" s="203"/>
      <c r="BC107" s="203" t="str">
        <f t="shared" si="17"/>
        <v>tieosoite muuttunut</v>
      </c>
      <c r="BD107" s="39" t="str">
        <f t="shared" si="9"/>
        <v>punainen</v>
      </c>
      <c r="BE107" s="68" t="str">
        <f t="shared" si="10"/>
        <v>punainen</v>
      </c>
      <c r="BF107" s="68" t="str">
        <f t="shared" si="11"/>
        <v>punainen</v>
      </c>
      <c r="BG107" s="68" t="str">
        <f t="shared" si="12"/>
        <v>punainen</v>
      </c>
      <c r="BH107" s="208" t="str">
        <f t="shared" si="13"/>
        <v>punainen</v>
      </c>
      <c r="BI107" s="117"/>
      <c r="BJ107" s="39" t="str">
        <f>IF(F107="ei löydy","uusi tie",IF(E107=0,"tieosoite muuttunut",IF(E107=1,VLOOKUP(D107,'2015'!$F$12:$AL$1887,31,FALSE),"-")))</f>
        <v>tieosoite muuttunut</v>
      </c>
      <c r="BK107" s="67" t="str">
        <f>IF(E107=1,VLOOKUP(D107,'2015'!$F$12:$AL$1887,32,FALSE),"-")</f>
        <v>-</v>
      </c>
      <c r="BL107" s="39" t="str">
        <f>IF(F107="ei löydy","uusi tie",IF(E107=0,"tieosoite muuttunut",IF(E107=1,VLOOKUP(D107,'2015'!$F$12:$AL$1887,33,FALSE),"-")))</f>
        <v>tieosoite muuttunut</v>
      </c>
      <c r="BM107" s="39"/>
      <c r="BN107" s="217" t="str">
        <f>VLOOKUP(D107,'2015'!$F$12:$AL$1887,33,FALSE)</f>
        <v>punainen</v>
      </c>
      <c r="BO107" s="117"/>
      <c r="BP107" s="115"/>
      <c r="BQ107" s="30"/>
      <c r="BS107" s="5"/>
      <c r="BU107" s="35"/>
      <c r="BV107" s="30"/>
      <c r="BW107" s="20"/>
      <c r="BX107" t="str">
        <f>IF(E107=1,VLOOKUP(D107,'2015'!$F$12:$AX$1887,43,FALSE),"-")</f>
        <v>-</v>
      </c>
      <c r="BY107" t="str">
        <f>IF(E107=1,VLOOKUP(D107,'2015'!$F$12:$AX$1887,44,FALSE),"-")</f>
        <v>-</v>
      </c>
      <c r="BZ107" t="str">
        <f>IF(E107=1,VLOOKUP(D107,'2015'!$F$12:$AX$1887,45,FALSE),"-")</f>
        <v>-</v>
      </c>
      <c r="CA107" s="31"/>
      <c r="CB107" s="31"/>
      <c r="CC107" s="31"/>
      <c r="CD107" s="31"/>
      <c r="CE107" s="31"/>
      <c r="CO107" s="2"/>
      <c r="CP107" s="2"/>
    </row>
    <row r="108" spans="1:94" ht="15.75" thickBot="1" x14ac:dyDescent="0.3">
      <c r="A108" s="50"/>
      <c r="B108" s="50"/>
      <c r="C108" s="50" t="str">
        <f t="shared" si="14"/>
        <v>7_7_6330</v>
      </c>
      <c r="D108" s="51" t="str">
        <f t="shared" si="15"/>
        <v>7_7</v>
      </c>
      <c r="E108" s="224">
        <f>IFERROR(VLOOKUP(C108,'2015'!$C$12:$D$1887,2,FALSE),0)</f>
        <v>1</v>
      </c>
      <c r="F108" s="51">
        <f>IFERROR(K108-IFERROR(VLOOKUP(D108,'2015'!$F$12:$I$1887,4,FALSE),"ei löydy"),"ei löydy")</f>
        <v>0</v>
      </c>
      <c r="G108" s="224">
        <f>IFERROR(VLOOKUP(Työfile_2024!C108,Liikennemalli!$D$6:$G$1921,4,FALSE),0)</f>
        <v>1</v>
      </c>
      <c r="H108" s="225">
        <f>K108-IFERROR(VLOOKUP(Työfile_2024!D108,Liikennemalli!$C$6:$H$1921,6,FALSE),"ei löydy")</f>
        <v>0</v>
      </c>
      <c r="I108" s="80">
        <v>7</v>
      </c>
      <c r="J108" s="52">
        <v>7</v>
      </c>
      <c r="K108" s="52">
        <v>6330</v>
      </c>
      <c r="L108" s="53"/>
      <c r="M108" s="54"/>
      <c r="N108" s="54"/>
      <c r="O108" s="54"/>
      <c r="P108" s="54"/>
      <c r="Q108" s="55"/>
      <c r="R108" s="55"/>
      <c r="S108" s="55"/>
      <c r="T108" s="55"/>
      <c r="U108" s="52"/>
      <c r="V108" s="56">
        <v>26671</v>
      </c>
      <c r="W108" s="56">
        <v>2268</v>
      </c>
      <c r="X108" s="56">
        <v>28031</v>
      </c>
      <c r="Y108" s="56">
        <f>VLOOKUP(D108,Liikennemalli24!$D$2:$F$1804,2,FALSE)</f>
        <v>8607</v>
      </c>
      <c r="Z108" s="57">
        <f>VLOOKUP(D108,Liikennemalli24!$D$2:$F$1804,3,FALSE)</f>
        <v>0.498</v>
      </c>
      <c r="AA108" s="178">
        <f>IF(G108=1,VLOOKUP(C108,Liikennemalli!$D$6:$H$1921,2,FALSE),0)</f>
        <v>15177.836411501439</v>
      </c>
      <c r="AB108" s="197">
        <f>IF(G108=1,VLOOKUP(C108,Liikennemalli!$D$6:$H$1921,3,FALSE),0)</f>
        <v>0.97020280426288996</v>
      </c>
      <c r="AC108" s="134">
        <f>IF(E108=1,VLOOKUP(Työfile_2024!D108,'2015'!$F$12:$X$1887,18,FALSE),"-")</f>
        <v>23906</v>
      </c>
      <c r="AD108" s="127">
        <f>IF(E108=1,VLOOKUP(Työfile_2024!D108,'2015'!$F$12:$X$1887,19,FALSE),"-")</f>
        <v>0.96</v>
      </c>
      <c r="AI108" s="127">
        <f>IF(E108=1,VLOOKUP(Työfile_2024!D108,'2015'!$F$12:$AB$1887,20,FALSE),"-")</f>
        <v>0</v>
      </c>
      <c r="AJ108" s="127">
        <f>IF(E108=1,VLOOKUP(Työfile_2024!D108,'2015'!$F$12:$AB$1887,21,FALSE),"-")</f>
        <v>0</v>
      </c>
      <c r="AK108" s="127">
        <f>IF(E108=1,VLOOKUP(Työfile_2024!D108,'2015'!$F$12:$AB$1887,22,FALSE),"-")</f>
        <v>0</v>
      </c>
      <c r="AL108" s="127">
        <f>IF(E108=1,VLOOKUP(Työfile_2024!D108,'2015'!$F$12:$AB$1887,23,FALSE),"-")</f>
        <v>0</v>
      </c>
      <c r="AM108" s="56">
        <f>VLOOKUP(Työfile_2024!D108,Tmatkat_20km_tarkasteltava_verk!$C$2:$D$1804,2,FALSE)</f>
        <v>14306</v>
      </c>
      <c r="AN108" s="148">
        <f t="shared" si="16"/>
        <v>0.53638783697649128</v>
      </c>
      <c r="AO108" s="178">
        <f>IF(E108=1,VLOOKUP(Työfile_2024!D108,'2015'!$F$12:$AC$1887,24,FALSE),"-")</f>
        <v>6773</v>
      </c>
      <c r="AP108" s="52" t="str">
        <f>VLOOKUP(D108,Tarkasteltava_verkko_2024_harva!$E$2:$I$1804,5,FALSE)</f>
        <v>tiivis</v>
      </c>
      <c r="AQ108" s="52" t="str">
        <f>VLOOKUP(D108,Tarkasteltava_verkko_2024_harva!$E$2:$I$1804,4,FALSE)</f>
        <v>harva</v>
      </c>
      <c r="AR108" s="148">
        <v>0</v>
      </c>
      <c r="AS108" s="170" t="str">
        <f>IFERROR(VLOOKUP(C108,'2015'!$C$12:$AG$1887,30,FALSE),"-")</f>
        <v/>
      </c>
      <c r="AT108" s="148">
        <v>0.18009478672985782</v>
      </c>
      <c r="AU108" s="170">
        <f>IFERROR(VLOOKUP(C108,'2015'!$C$12:$AG$1887,31,FALSE),"-")</f>
        <v>0</v>
      </c>
      <c r="AV108" s="106"/>
      <c r="AW108" s="63" t="str">
        <f>IFERROR(VLOOKUP(C108,Merkittävyysluokitus!$A$2:$J$1705,10,FALSE),"-")</f>
        <v>-</v>
      </c>
      <c r="AX108" s="175" t="str">
        <f>IFERROR(VLOOKUP(C108,Merkittävyysluokitus!$A$2:$J$1705,6,FALSE),"-")</f>
        <v>-</v>
      </c>
      <c r="AY108" s="175" t="str">
        <f>IFERROR(VLOOKUP(C108,Merkittävyysluokitus!$A$2:$J$1705,7,FALSE),"-")</f>
        <v>-</v>
      </c>
      <c r="AZ108" s="175" t="str">
        <f>IFERROR(VLOOKUP(C108,Merkittävyysluokitus!$A$2:$J$1705,8,FALSE),"-")</f>
        <v>-</v>
      </c>
      <c r="BA108" s="175" t="str">
        <f>IFERROR(VLOOKUP(C108,Merkittävyysluokitus!$A$2:$J$1705,9,FALSE),"-")</f>
        <v>-</v>
      </c>
      <c r="BB108" s="203"/>
      <c r="BC108" s="203" t="str">
        <f t="shared" si="17"/>
        <v/>
      </c>
      <c r="BD108" s="39" t="str">
        <f t="shared" si="9"/>
        <v>punainen</v>
      </c>
      <c r="BE108" s="68" t="str">
        <f t="shared" si="10"/>
        <v>musta</v>
      </c>
      <c r="BF108" s="68" t="str">
        <f t="shared" si="11"/>
        <v>punainen</v>
      </c>
      <c r="BG108" s="68" t="str">
        <f t="shared" si="12"/>
        <v>punainen</v>
      </c>
      <c r="BH108" s="208" t="str">
        <f t="shared" si="13"/>
        <v>musta</v>
      </c>
      <c r="BI108" s="117"/>
      <c r="BJ108" s="39" t="str">
        <f>IF(F108="ei löydy","uusi tie",IF(E108=0,"tieosoite muuttunut",IF(E108=1,VLOOKUP(D108,'2015'!$F$12:$AL$1887,31,FALSE),"-")))</f>
        <v>punainen</v>
      </c>
      <c r="BK108" s="67" t="str">
        <f>IF(E108=1,VLOOKUP(D108,'2015'!$F$12:$AL$1887,32,FALSE),"-")</f>
        <v>punainen</v>
      </c>
      <c r="BL108" s="39" t="str">
        <f>IF(F108="ei löydy","uusi tie",IF(E108=0,"tieosoite muuttunut",IF(E108=1,VLOOKUP(D108,'2015'!$F$12:$AL$1887,33,FALSE),"-")))</f>
        <v>punainen</v>
      </c>
      <c r="BM108" s="39"/>
      <c r="BN108" s="217" t="str">
        <f>VLOOKUP(D108,'2015'!$F$12:$AL$1887,33,FALSE)</f>
        <v>punainen</v>
      </c>
      <c r="BO108" s="117"/>
      <c r="BP108" s="115"/>
      <c r="BQ108" s="30"/>
      <c r="BS108" s="5"/>
      <c r="BU108" s="35"/>
      <c r="BV108" s="30"/>
      <c r="BW108" s="20"/>
      <c r="BX108" t="str">
        <f>IF(E108=1,VLOOKUP(D108,'2015'!$F$12:$AX$1887,43,FALSE),"-")</f>
        <v>punainen</v>
      </c>
      <c r="BY108" t="str">
        <f>IF(E108=1,VLOOKUP(D108,'2015'!$F$12:$AX$1887,44,FALSE),"-")</f>
        <v>punainen</v>
      </c>
      <c r="BZ108" t="str">
        <f>IF(E108=1,VLOOKUP(D108,'2015'!$F$12:$AX$1887,45,FALSE),"-")</f>
        <v>punainen</v>
      </c>
      <c r="CA108" s="31"/>
      <c r="CB108" s="31"/>
      <c r="CC108" s="31"/>
      <c r="CD108" s="31"/>
      <c r="CE108" s="31"/>
      <c r="CO108" s="2"/>
      <c r="CP108" s="2"/>
    </row>
    <row r="109" spans="1:94" ht="15.75" thickBot="1" x14ac:dyDescent="0.3">
      <c r="A109" s="50"/>
      <c r="B109" s="50"/>
      <c r="C109" s="50" t="str">
        <f t="shared" si="14"/>
        <v>7_8_3836</v>
      </c>
      <c r="D109" s="51" t="str">
        <f t="shared" si="15"/>
        <v>7_8</v>
      </c>
      <c r="E109" s="224">
        <f>IFERROR(VLOOKUP(C109,'2015'!$C$12:$D$1887,2,FALSE),0)</f>
        <v>1</v>
      </c>
      <c r="F109" s="51">
        <f>IFERROR(K109-IFERROR(VLOOKUP(D109,'2015'!$F$12:$I$1887,4,FALSE),"ei löydy"),"ei löydy")</f>
        <v>0</v>
      </c>
      <c r="G109" s="224">
        <f>IFERROR(VLOOKUP(Työfile_2024!C109,Liikennemalli!$D$6:$G$1921,4,FALSE),0)</f>
        <v>1</v>
      </c>
      <c r="H109" s="225">
        <f>K109-IFERROR(VLOOKUP(Työfile_2024!D109,Liikennemalli!$C$6:$H$1921,6,FALSE),"ei löydy")</f>
        <v>0</v>
      </c>
      <c r="I109" s="80">
        <v>7</v>
      </c>
      <c r="J109" s="52">
        <v>8</v>
      </c>
      <c r="K109" s="52">
        <v>3836</v>
      </c>
      <c r="L109" s="53"/>
      <c r="M109" s="54"/>
      <c r="N109" s="54"/>
      <c r="O109" s="54"/>
      <c r="P109" s="54"/>
      <c r="Q109" s="55"/>
      <c r="R109" s="55"/>
      <c r="S109" s="55"/>
      <c r="T109" s="55"/>
      <c r="U109" s="52"/>
      <c r="V109" s="56">
        <v>25255.625651720544</v>
      </c>
      <c r="W109" s="56">
        <v>2142.7695516162671</v>
      </c>
      <c r="X109" s="56">
        <v>26429.131386861314</v>
      </c>
      <c r="Y109" s="56">
        <f>VLOOKUP(D109,Liikennemalli24!$D$2:$F$1804,2,FALSE)</f>
        <v>7333</v>
      </c>
      <c r="Z109" s="57">
        <f>VLOOKUP(D109,Liikennemalli24!$D$2:$F$1804,3,FALSE)</f>
        <v>0.56100000000000005</v>
      </c>
      <c r="AA109" s="178">
        <f>IF(G109=1,VLOOKUP(C109,Liikennemalli!$D$6:$H$1921,2,FALSE),0)</f>
        <v>13086.92791362424</v>
      </c>
      <c r="AB109" s="197">
        <f>IF(G109=1,VLOOKUP(C109,Liikennemalli!$D$6:$H$1921,3,FALSE),0)</f>
        <v>0.96056879753177904</v>
      </c>
      <c r="AC109" s="134">
        <f>IF(E109=1,VLOOKUP(Työfile_2024!D109,'2015'!$F$12:$X$1887,18,FALSE),"-")</f>
        <v>21937</v>
      </c>
      <c r="AD109" s="127">
        <f>IF(E109=1,VLOOKUP(Työfile_2024!D109,'2015'!$F$12:$X$1887,19,FALSE),"-")</f>
        <v>0.92</v>
      </c>
      <c r="AI109" s="127">
        <f>IF(E109=1,VLOOKUP(Työfile_2024!D109,'2015'!$F$12:$AB$1887,20,FALSE),"-")</f>
        <v>0</v>
      </c>
      <c r="AJ109" s="127">
        <f>IF(E109=1,VLOOKUP(Työfile_2024!D109,'2015'!$F$12:$AB$1887,21,FALSE),"-")</f>
        <v>0</v>
      </c>
      <c r="AK109" s="127">
        <f>IF(E109=1,VLOOKUP(Työfile_2024!D109,'2015'!$F$12:$AB$1887,22,FALSE),"-")</f>
        <v>0</v>
      </c>
      <c r="AL109" s="127">
        <f>IF(E109=1,VLOOKUP(Työfile_2024!D109,'2015'!$F$12:$AB$1887,23,FALSE),"-")</f>
        <v>0</v>
      </c>
      <c r="AM109" s="56">
        <f>VLOOKUP(Työfile_2024!D109,Tmatkat_20km_tarkasteltava_verk!$C$2:$D$1804,2,FALSE)</f>
        <v>12336</v>
      </c>
      <c r="AN109" s="148">
        <f t="shared" si="16"/>
        <v>0.48844563069296237</v>
      </c>
      <c r="AO109" s="178">
        <f>IF(E109=1,VLOOKUP(Työfile_2024!D109,'2015'!$F$12:$AC$1887,24,FALSE),"-")</f>
        <v>6663</v>
      </c>
      <c r="AP109" s="52" t="str">
        <f>VLOOKUP(D109,Tarkasteltava_verkko_2024_harva!$E$2:$I$1804,5,FALSE)</f>
        <v>tiivis</v>
      </c>
      <c r="AQ109" s="52" t="str">
        <f>VLOOKUP(D109,Tarkasteltava_verkko_2024_harva!$E$2:$I$1804,4,FALSE)</f>
        <v>harva</v>
      </c>
      <c r="AR109" s="148">
        <v>0</v>
      </c>
      <c r="AS109" s="170" t="str">
        <f>IFERROR(VLOOKUP(C109,'2015'!$C$12:$AG$1887,30,FALSE),"-")</f>
        <v/>
      </c>
      <c r="AT109" s="148">
        <v>0.57168925964546402</v>
      </c>
      <c r="AU109" s="170" t="str">
        <f>IFERROR(VLOOKUP(C109,'2015'!$C$12:$AG$1887,31,FALSE),"-")</f>
        <v>Kyllä</v>
      </c>
      <c r="AV109" s="106"/>
      <c r="AW109" s="63" t="str">
        <f>IFERROR(VLOOKUP(C109,Merkittävyysluokitus!$A$2:$J$1705,10,FALSE),"-")</f>
        <v>-</v>
      </c>
      <c r="AX109" s="175" t="str">
        <f>IFERROR(VLOOKUP(C109,Merkittävyysluokitus!$A$2:$J$1705,6,FALSE),"-")</f>
        <v>-</v>
      </c>
      <c r="AY109" s="175" t="str">
        <f>IFERROR(VLOOKUP(C109,Merkittävyysluokitus!$A$2:$J$1705,7,FALSE),"-")</f>
        <v>-</v>
      </c>
      <c r="AZ109" s="175" t="str">
        <f>IFERROR(VLOOKUP(C109,Merkittävyysluokitus!$A$2:$J$1705,8,FALSE),"-")</f>
        <v>-</v>
      </c>
      <c r="BA109" s="175" t="str">
        <f>IFERROR(VLOOKUP(C109,Merkittävyysluokitus!$A$2:$J$1705,9,FALSE),"-")</f>
        <v>-</v>
      </c>
      <c r="BB109" s="203"/>
      <c r="BC109" s="203" t="str">
        <f t="shared" si="17"/>
        <v/>
      </c>
      <c r="BD109" s="39" t="str">
        <f t="shared" si="9"/>
        <v>punainen</v>
      </c>
      <c r="BE109" s="68" t="str">
        <f t="shared" si="10"/>
        <v>musta</v>
      </c>
      <c r="BF109" s="68" t="str">
        <f t="shared" si="11"/>
        <v>punainen</v>
      </c>
      <c r="BG109" s="68" t="str">
        <f t="shared" si="12"/>
        <v>punainen</v>
      </c>
      <c r="BH109" s="208" t="str">
        <f t="shared" si="13"/>
        <v>punainen</v>
      </c>
      <c r="BI109" s="117"/>
      <c r="BJ109" s="39" t="str">
        <f>IF(F109="ei löydy","uusi tie",IF(E109=0,"tieosoite muuttunut",IF(E109=1,VLOOKUP(D109,'2015'!$F$12:$AL$1887,31,FALSE),"-")))</f>
        <v>punainen</v>
      </c>
      <c r="BK109" s="67" t="str">
        <f>IF(E109=1,VLOOKUP(D109,'2015'!$F$12:$AL$1887,32,FALSE),"-")</f>
        <v>punainen</v>
      </c>
      <c r="BL109" s="39" t="str">
        <f>IF(F109="ei löydy","uusi tie",IF(E109=0,"tieosoite muuttunut",IF(E109=1,VLOOKUP(D109,'2015'!$F$12:$AL$1887,33,FALSE),"-")))</f>
        <v>punainen</v>
      </c>
      <c r="BM109" s="39"/>
      <c r="BN109" s="217" t="str">
        <f>VLOOKUP(D109,'2015'!$F$12:$AL$1887,33,FALSE)</f>
        <v>punainen</v>
      </c>
      <c r="BO109" s="117"/>
      <c r="BP109" s="115"/>
      <c r="BQ109" s="30"/>
      <c r="BS109" s="5"/>
      <c r="BU109" s="35"/>
      <c r="BV109" s="30"/>
      <c r="BW109" s="20"/>
      <c r="BX109" t="str">
        <f>IF(E109=1,VLOOKUP(D109,'2015'!$F$12:$AX$1887,43,FALSE),"-")</f>
        <v>punainen</v>
      </c>
      <c r="BY109" t="str">
        <f>IF(E109=1,VLOOKUP(D109,'2015'!$F$12:$AX$1887,44,FALSE),"-")</f>
        <v>punainen</v>
      </c>
      <c r="BZ109" t="str">
        <f>IF(E109=1,VLOOKUP(D109,'2015'!$F$12:$AX$1887,45,FALSE),"-")</f>
        <v>punainen</v>
      </c>
      <c r="CA109" s="31"/>
      <c r="CB109" s="31"/>
      <c r="CC109" s="31"/>
      <c r="CD109" s="31"/>
      <c r="CE109" s="31"/>
      <c r="CO109" s="2"/>
      <c r="CP109" s="2"/>
    </row>
    <row r="110" spans="1:94" ht="15.75" thickBot="1" x14ac:dyDescent="0.3">
      <c r="A110" s="50"/>
      <c r="B110" s="50"/>
      <c r="C110" s="50" t="str">
        <f t="shared" si="14"/>
        <v>7_9_4570</v>
      </c>
      <c r="D110" s="51" t="str">
        <f t="shared" si="15"/>
        <v>7_9</v>
      </c>
      <c r="E110" s="224">
        <f>IFERROR(VLOOKUP(C110,'2015'!$C$12:$D$1887,2,FALSE),0)</f>
        <v>1</v>
      </c>
      <c r="F110" s="51">
        <f>IFERROR(K110-IFERROR(VLOOKUP(D110,'2015'!$F$12:$I$1887,4,FALSE),"ei löydy"),"ei löydy")</f>
        <v>0</v>
      </c>
      <c r="G110" s="224">
        <f>IFERROR(VLOOKUP(Työfile_2024!C110,Liikennemalli!$D$6:$G$1921,4,FALSE),0)</f>
        <v>1</v>
      </c>
      <c r="H110" s="225">
        <f>K110-IFERROR(VLOOKUP(Työfile_2024!D110,Liikennemalli!$C$6:$H$1921,6,FALSE),"ei löydy")</f>
        <v>0</v>
      </c>
      <c r="I110" s="80">
        <v>7</v>
      </c>
      <c r="J110" s="52">
        <v>9</v>
      </c>
      <c r="K110" s="52">
        <v>4570</v>
      </c>
      <c r="L110" s="53"/>
      <c r="M110" s="54"/>
      <c r="N110" s="54"/>
      <c r="O110" s="54"/>
      <c r="P110" s="54"/>
      <c r="Q110" s="55"/>
      <c r="R110" s="55"/>
      <c r="S110" s="55"/>
      <c r="T110" s="55"/>
      <c r="U110" s="52"/>
      <c r="V110" s="56">
        <v>18890</v>
      </c>
      <c r="W110" s="56">
        <v>2091</v>
      </c>
      <c r="X110" s="56">
        <v>19318</v>
      </c>
      <c r="Y110" s="56">
        <f>VLOOKUP(D110,Liikennemalli24!$D$2:$F$1804,2,FALSE)</f>
        <v>8184</v>
      </c>
      <c r="Z110" s="57">
        <f>VLOOKUP(D110,Liikennemalli24!$D$2:$F$1804,3,FALSE)</f>
        <v>0.71</v>
      </c>
      <c r="AA110" s="178">
        <f>IF(G110=1,VLOOKUP(C110,Liikennemalli!$D$6:$H$1921,2,FALSE),0)</f>
        <v>6168.0204211927003</v>
      </c>
      <c r="AB110" s="197">
        <f>IF(G110=1,VLOOKUP(C110,Liikennemalli!$D$6:$H$1921,3,FALSE),0)</f>
        <v>0.90776797592047498</v>
      </c>
      <c r="AC110" s="134">
        <f>IF(E110=1,VLOOKUP(Työfile_2024!D110,'2015'!$F$12:$X$1887,18,FALSE),"-")</f>
        <v>14405</v>
      </c>
      <c r="AD110" s="127">
        <f>IF(E110=1,VLOOKUP(Työfile_2024!D110,'2015'!$F$12:$X$1887,19,FALSE),"-")</f>
        <v>0.95</v>
      </c>
      <c r="AI110" s="127">
        <f>IF(E110=1,VLOOKUP(Työfile_2024!D110,'2015'!$F$12:$AB$1887,20,FALSE),"-")</f>
        <v>0</v>
      </c>
      <c r="AJ110" s="127">
        <f>IF(E110=1,VLOOKUP(Työfile_2024!D110,'2015'!$F$12:$AB$1887,21,FALSE),"-")</f>
        <v>0</v>
      </c>
      <c r="AK110" s="127">
        <f>IF(E110=1,VLOOKUP(Työfile_2024!D110,'2015'!$F$12:$AB$1887,22,FALSE),"-")</f>
        <v>0</v>
      </c>
      <c r="AL110" s="127">
        <f>IF(E110=1,VLOOKUP(Työfile_2024!D110,'2015'!$F$12:$AB$1887,23,FALSE),"-")</f>
        <v>0</v>
      </c>
      <c r="AM110" s="56">
        <f>VLOOKUP(Työfile_2024!D110,Tmatkat_20km_tarkasteltava_verk!$C$2:$D$1804,2,FALSE)</f>
        <v>7825</v>
      </c>
      <c r="AN110" s="148">
        <f t="shared" si="16"/>
        <v>0.41424033880359978</v>
      </c>
      <c r="AO110" s="178">
        <f>IF(E110=1,VLOOKUP(Työfile_2024!D110,'2015'!$F$12:$AC$1887,24,FALSE),"-")</f>
        <v>2383</v>
      </c>
      <c r="AP110" s="52" t="str">
        <f>VLOOKUP(D110,Tarkasteltava_verkko_2024_harva!$E$2:$I$1804,5,FALSE)</f>
        <v>tiivis</v>
      </c>
      <c r="AQ110" s="52" t="str">
        <f>VLOOKUP(D110,Tarkasteltava_verkko_2024_harva!$E$2:$I$1804,4,FALSE)</f>
        <v>harva</v>
      </c>
      <c r="AR110" s="148">
        <v>4.1575492341356674E-3</v>
      </c>
      <c r="AS110" s="170" t="str">
        <f>IFERROR(VLOOKUP(C110,'2015'!$C$12:$AG$1887,30,FALSE),"-")</f>
        <v/>
      </c>
      <c r="AT110" s="148">
        <v>0.77680525164113789</v>
      </c>
      <c r="AU110" s="170" t="str">
        <f>IFERROR(VLOOKUP(C110,'2015'!$C$12:$AG$1887,31,FALSE),"-")</f>
        <v>Kyllä</v>
      </c>
      <c r="AV110" s="106"/>
      <c r="AW110" s="63" t="str">
        <f>IFERROR(VLOOKUP(C110,Merkittävyysluokitus!$A$2:$J$1705,10,FALSE),"-")</f>
        <v>-</v>
      </c>
      <c r="AX110" s="175" t="str">
        <f>IFERROR(VLOOKUP(C110,Merkittävyysluokitus!$A$2:$J$1705,6,FALSE),"-")</f>
        <v>-</v>
      </c>
      <c r="AY110" s="175" t="str">
        <f>IFERROR(VLOOKUP(C110,Merkittävyysluokitus!$A$2:$J$1705,7,FALSE),"-")</f>
        <v>-</v>
      </c>
      <c r="AZ110" s="175" t="str">
        <f>IFERROR(VLOOKUP(C110,Merkittävyysluokitus!$A$2:$J$1705,8,FALSE),"-")</f>
        <v>-</v>
      </c>
      <c r="BA110" s="175" t="str">
        <f>IFERROR(VLOOKUP(C110,Merkittävyysluokitus!$A$2:$J$1705,9,FALSE),"-")</f>
        <v>-</v>
      </c>
      <c r="BB110" s="203"/>
      <c r="BC110" s="203" t="str">
        <f t="shared" si="17"/>
        <v/>
      </c>
      <c r="BD110" s="39" t="str">
        <f t="shared" si="9"/>
        <v>punainen</v>
      </c>
      <c r="BE110" s="68" t="str">
        <f t="shared" si="10"/>
        <v>punainen</v>
      </c>
      <c r="BF110" s="68" t="str">
        <f t="shared" si="11"/>
        <v>punainen</v>
      </c>
      <c r="BG110" s="68" t="str">
        <f t="shared" si="12"/>
        <v>punainen</v>
      </c>
      <c r="BH110" s="208" t="str">
        <f t="shared" si="13"/>
        <v>punainen</v>
      </c>
      <c r="BI110" s="117"/>
      <c r="BJ110" s="39" t="str">
        <f>IF(F110="ei löydy","uusi tie",IF(E110=0,"tieosoite muuttunut",IF(E110=1,VLOOKUP(D110,'2015'!$F$12:$AL$1887,31,FALSE),"-")))</f>
        <v>punainen</v>
      </c>
      <c r="BK110" s="67" t="str">
        <f>IF(E110=1,VLOOKUP(D110,'2015'!$F$12:$AL$1887,32,FALSE),"-")</f>
        <v>punainen</v>
      </c>
      <c r="BL110" s="39" t="str">
        <f>IF(F110="ei löydy","uusi tie",IF(E110=0,"tieosoite muuttunut",IF(E110=1,VLOOKUP(D110,'2015'!$F$12:$AL$1887,33,FALSE),"-")))</f>
        <v>punainen</v>
      </c>
      <c r="BM110" s="39"/>
      <c r="BN110" s="217" t="str">
        <f>VLOOKUP(D110,'2015'!$F$12:$AL$1887,33,FALSE)</f>
        <v>punainen</v>
      </c>
      <c r="BO110" s="117"/>
      <c r="BP110" s="115"/>
      <c r="BQ110" s="30"/>
      <c r="BS110" s="5"/>
      <c r="BU110" s="35"/>
      <c r="BV110" s="30"/>
      <c r="BW110" s="20"/>
      <c r="BX110" t="str">
        <f>IF(E110=1,VLOOKUP(D110,'2015'!$F$12:$AX$1887,43,FALSE),"-")</f>
        <v>punainen</v>
      </c>
      <c r="BY110" t="str">
        <f>IF(E110=1,VLOOKUP(D110,'2015'!$F$12:$AX$1887,44,FALSE),"-")</f>
        <v>punainen</v>
      </c>
      <c r="BZ110" t="str">
        <f>IF(E110=1,VLOOKUP(D110,'2015'!$F$12:$AX$1887,45,FALSE),"-")</f>
        <v>punainen</v>
      </c>
      <c r="CA110" s="31"/>
      <c r="CB110" s="31"/>
      <c r="CC110" s="31"/>
      <c r="CD110" s="31"/>
      <c r="CE110" s="31"/>
      <c r="CO110" s="2"/>
      <c r="CP110" s="2"/>
    </row>
    <row r="111" spans="1:94" ht="15.75" thickBot="1" x14ac:dyDescent="0.3">
      <c r="A111" s="50"/>
      <c r="B111" s="50"/>
      <c r="C111" s="50" t="str">
        <f t="shared" si="14"/>
        <v>7_10_1860</v>
      </c>
      <c r="D111" s="51" t="str">
        <f t="shared" si="15"/>
        <v>7_10</v>
      </c>
      <c r="E111" s="224">
        <f>IFERROR(VLOOKUP(C111,'2015'!$C$12:$D$1887,2,FALSE),0)</f>
        <v>1</v>
      </c>
      <c r="F111" s="51">
        <f>IFERROR(K111-IFERROR(VLOOKUP(D111,'2015'!$F$12:$I$1887,4,FALSE),"ei löydy"),"ei löydy")</f>
        <v>0</v>
      </c>
      <c r="G111" s="224">
        <f>IFERROR(VLOOKUP(Työfile_2024!C111,Liikennemalli!$D$6:$G$1921,4,FALSE),0)</f>
        <v>1</v>
      </c>
      <c r="H111" s="225">
        <f>K111-IFERROR(VLOOKUP(Työfile_2024!D111,Liikennemalli!$C$6:$H$1921,6,FALSE),"ei löydy")</f>
        <v>0</v>
      </c>
      <c r="I111" s="80">
        <v>7</v>
      </c>
      <c r="J111" s="52">
        <v>10</v>
      </c>
      <c r="K111" s="52">
        <v>1860</v>
      </c>
      <c r="L111" s="53"/>
      <c r="M111" s="54"/>
      <c r="N111" s="54"/>
      <c r="O111" s="54"/>
      <c r="P111" s="54"/>
      <c r="Q111" s="55"/>
      <c r="R111" s="55"/>
      <c r="S111" s="55"/>
      <c r="T111" s="55"/>
      <c r="U111" s="52"/>
      <c r="V111" s="56">
        <v>14817</v>
      </c>
      <c r="W111" s="56">
        <v>1710</v>
      </c>
      <c r="X111" s="56">
        <v>14452</v>
      </c>
      <c r="Y111" s="56">
        <f>VLOOKUP(D111,Liikennemalli24!$D$2:$F$1804,2,FALSE)</f>
        <v>8648</v>
      </c>
      <c r="Z111" s="57">
        <f>VLOOKUP(D111,Liikennemalli24!$D$2:$F$1804,3,FALSE)</f>
        <v>0.89900000000000002</v>
      </c>
      <c r="AA111" s="178">
        <f>IF(G111=1,VLOOKUP(C111,Liikennemalli!$D$6:$H$1921,2,FALSE),0)</f>
        <v>4047.3824111958002</v>
      </c>
      <c r="AB111" s="197">
        <f>IF(G111=1,VLOOKUP(C111,Liikennemalli!$D$6:$H$1921,3,FALSE),0)</f>
        <v>0.96446308681239501</v>
      </c>
      <c r="AC111" s="134">
        <f>IF(E111=1,VLOOKUP(Työfile_2024!D111,'2015'!$F$12:$X$1887,18,FALSE),"-")</f>
        <v>13260</v>
      </c>
      <c r="AD111" s="127">
        <f>IF(E111=1,VLOOKUP(Työfile_2024!D111,'2015'!$F$12:$X$1887,19,FALSE),"-")</f>
        <v>0.97</v>
      </c>
      <c r="AI111" s="127">
        <f>IF(E111=1,VLOOKUP(Työfile_2024!D111,'2015'!$F$12:$AB$1887,20,FALSE),"-")</f>
        <v>0</v>
      </c>
      <c r="AJ111" s="127">
        <f>IF(E111=1,VLOOKUP(Työfile_2024!D111,'2015'!$F$12:$AB$1887,21,FALSE),"-")</f>
        <v>0</v>
      </c>
      <c r="AK111" s="127">
        <f>IF(E111=1,VLOOKUP(Työfile_2024!D111,'2015'!$F$12:$AB$1887,22,FALSE),"-")</f>
        <v>0</v>
      </c>
      <c r="AL111" s="127">
        <f>IF(E111=1,VLOOKUP(Työfile_2024!D111,'2015'!$F$12:$AB$1887,23,FALSE),"-")</f>
        <v>0</v>
      </c>
      <c r="AM111" s="56">
        <f>VLOOKUP(Työfile_2024!D111,Tmatkat_20km_tarkasteltava_verk!$C$2:$D$1804,2,FALSE)</f>
        <v>6343</v>
      </c>
      <c r="AN111" s="148">
        <f t="shared" si="16"/>
        <v>0.42808935681986909</v>
      </c>
      <c r="AO111" s="178">
        <f>IF(E111=1,VLOOKUP(Työfile_2024!D111,'2015'!$F$12:$AC$1887,24,FALSE),"-")</f>
        <v>2082</v>
      </c>
      <c r="AP111" s="52" t="str">
        <f>VLOOKUP(D111,Tarkasteltava_verkko_2024_harva!$E$2:$I$1804,5,FALSE)</f>
        <v>tiivis</v>
      </c>
      <c r="AQ111" s="52" t="str">
        <f>VLOOKUP(D111,Tarkasteltava_verkko_2024_harva!$E$2:$I$1804,4,FALSE)</f>
        <v>harva</v>
      </c>
      <c r="AR111" s="148">
        <v>0</v>
      </c>
      <c r="AS111" s="170" t="str">
        <f>IFERROR(VLOOKUP(C111,'2015'!$C$12:$AG$1887,30,FALSE),"-")</f>
        <v/>
      </c>
      <c r="AT111" s="148">
        <v>0</v>
      </c>
      <c r="AU111" s="170">
        <f>IFERROR(VLOOKUP(C111,'2015'!$C$12:$AG$1887,31,FALSE),"-")</f>
        <v>0</v>
      </c>
      <c r="AV111" s="106"/>
      <c r="AW111" s="63" t="str">
        <f>IFERROR(VLOOKUP(C111,Merkittävyysluokitus!$A$2:$J$1705,10,FALSE),"-")</f>
        <v>-</v>
      </c>
      <c r="AX111" s="175" t="str">
        <f>IFERROR(VLOOKUP(C111,Merkittävyysluokitus!$A$2:$J$1705,6,FALSE),"-")</f>
        <v>-</v>
      </c>
      <c r="AY111" s="175" t="str">
        <f>IFERROR(VLOOKUP(C111,Merkittävyysluokitus!$A$2:$J$1705,7,FALSE),"-")</f>
        <v>-</v>
      </c>
      <c r="AZ111" s="175" t="str">
        <f>IFERROR(VLOOKUP(C111,Merkittävyysluokitus!$A$2:$J$1705,8,FALSE),"-")</f>
        <v>-</v>
      </c>
      <c r="BA111" s="175" t="str">
        <f>IFERROR(VLOOKUP(C111,Merkittävyysluokitus!$A$2:$J$1705,9,FALSE),"-")</f>
        <v>-</v>
      </c>
      <c r="BB111" s="203"/>
      <c r="BC111" s="203" t="str">
        <f t="shared" si="17"/>
        <v/>
      </c>
      <c r="BD111" s="39" t="str">
        <f t="shared" si="9"/>
        <v>punainen</v>
      </c>
      <c r="BE111" s="68" t="str">
        <f t="shared" si="10"/>
        <v>punainen</v>
      </c>
      <c r="BF111" s="68" t="str">
        <f t="shared" si="11"/>
        <v>punainen</v>
      </c>
      <c r="BG111" s="68" t="str">
        <f t="shared" si="12"/>
        <v>punainen</v>
      </c>
      <c r="BH111" s="208" t="str">
        <f t="shared" si="13"/>
        <v>punainen</v>
      </c>
      <c r="BI111" s="117"/>
      <c r="BJ111" s="39" t="str">
        <f>IF(F111="ei löydy","uusi tie",IF(E111=0,"tieosoite muuttunut",IF(E111=1,VLOOKUP(D111,'2015'!$F$12:$AL$1887,31,FALSE),"-")))</f>
        <v>punainen</v>
      </c>
      <c r="BK111" s="67" t="str">
        <f>IF(E111=1,VLOOKUP(D111,'2015'!$F$12:$AL$1887,32,FALSE),"-")</f>
        <v>punainen</v>
      </c>
      <c r="BL111" s="39" t="str">
        <f>IF(F111="ei löydy","uusi tie",IF(E111=0,"tieosoite muuttunut",IF(E111=1,VLOOKUP(D111,'2015'!$F$12:$AL$1887,33,FALSE),"-")))</f>
        <v>punainen</v>
      </c>
      <c r="BM111" s="39"/>
      <c r="BN111" s="217" t="str">
        <f>VLOOKUP(D111,'2015'!$F$12:$AL$1887,33,FALSE)</f>
        <v>punainen</v>
      </c>
      <c r="BO111" s="117"/>
      <c r="BP111" s="115"/>
      <c r="BQ111" s="30"/>
      <c r="BS111" s="5"/>
      <c r="BU111" s="35"/>
      <c r="BV111" s="30"/>
      <c r="BW111" s="20"/>
      <c r="BX111" t="str">
        <f>IF(E111=1,VLOOKUP(D111,'2015'!$F$12:$AX$1887,43,FALSE),"-")</f>
        <v>punainen</v>
      </c>
      <c r="BY111" t="str">
        <f>IF(E111=1,VLOOKUP(D111,'2015'!$F$12:$AX$1887,44,FALSE),"-")</f>
        <v>punainen</v>
      </c>
      <c r="BZ111" t="str">
        <f>IF(E111=1,VLOOKUP(D111,'2015'!$F$12:$AX$1887,45,FALSE),"-")</f>
        <v>punainen</v>
      </c>
      <c r="CA111" s="31"/>
      <c r="CB111" s="31"/>
      <c r="CC111" s="31"/>
      <c r="CD111" s="31"/>
      <c r="CE111" s="31"/>
      <c r="CO111" s="29"/>
      <c r="CP111" s="29"/>
    </row>
    <row r="112" spans="1:94" ht="15.75" thickBot="1" x14ac:dyDescent="0.3">
      <c r="A112" s="50"/>
      <c r="B112" s="50"/>
      <c r="C112" s="50" t="str">
        <f t="shared" si="14"/>
        <v>7_11_4766</v>
      </c>
      <c r="D112" s="51" t="str">
        <f t="shared" si="15"/>
        <v>7_11</v>
      </c>
      <c r="E112" s="224">
        <f>IFERROR(VLOOKUP(C112,'2015'!$C$12:$D$1887,2,FALSE),0)</f>
        <v>1</v>
      </c>
      <c r="F112" s="51">
        <f>IFERROR(K112-IFERROR(VLOOKUP(D112,'2015'!$F$12:$I$1887,4,FALSE),"ei löydy"),"ei löydy")</f>
        <v>0</v>
      </c>
      <c r="G112" s="224">
        <f>IFERROR(VLOOKUP(Työfile_2024!C112,Liikennemalli!$D$6:$G$1921,4,FALSE),0)</f>
        <v>1</v>
      </c>
      <c r="H112" s="225">
        <f>K112-IFERROR(VLOOKUP(Työfile_2024!D112,Liikennemalli!$C$6:$H$1921,6,FALSE),"ei löydy")</f>
        <v>0</v>
      </c>
      <c r="I112" s="80">
        <v>7</v>
      </c>
      <c r="J112" s="52">
        <v>11</v>
      </c>
      <c r="K112" s="52">
        <v>4766</v>
      </c>
      <c r="L112" s="53"/>
      <c r="M112" s="54"/>
      <c r="N112" s="54"/>
      <c r="O112" s="54"/>
      <c r="P112" s="54"/>
      <c r="Q112" s="55"/>
      <c r="R112" s="55"/>
      <c r="S112" s="55"/>
      <c r="T112" s="55"/>
      <c r="U112" s="52"/>
      <c r="V112" s="56">
        <v>16200</v>
      </c>
      <c r="W112" s="56">
        <v>1698</v>
      </c>
      <c r="X112" s="56">
        <v>15938</v>
      </c>
      <c r="Y112" s="56">
        <f>VLOOKUP(D112,Liikennemalli24!$D$2:$F$1804,2,FALSE)</f>
        <v>6317</v>
      </c>
      <c r="Z112" s="57">
        <f>VLOOKUP(D112,Liikennemalli24!$D$2:$F$1804,3,FALSE)</f>
        <v>0.82599999999999996</v>
      </c>
      <c r="AA112" s="178">
        <f>IF(G112=1,VLOOKUP(C112,Liikennemalli!$D$6:$H$1921,2,FALSE),0)</f>
        <v>5282.4088149479603</v>
      </c>
      <c r="AB112" s="197">
        <f>IF(G112=1,VLOOKUP(C112,Liikennemalli!$D$6:$H$1921,3,FALSE),0)</f>
        <v>0.87369645102108995</v>
      </c>
      <c r="AC112" s="134">
        <f>IF(E112=1,VLOOKUP(Työfile_2024!D112,'2015'!$F$12:$X$1887,18,FALSE),"-")</f>
        <v>14382</v>
      </c>
      <c r="AD112" s="127">
        <f>IF(E112=1,VLOOKUP(Työfile_2024!D112,'2015'!$F$12:$X$1887,19,FALSE),"-")</f>
        <v>0.94</v>
      </c>
      <c r="AI112" s="127">
        <f>IF(E112=1,VLOOKUP(Työfile_2024!D112,'2015'!$F$12:$AB$1887,20,FALSE),"-")</f>
        <v>0</v>
      </c>
      <c r="AJ112" s="127">
        <f>IF(E112=1,VLOOKUP(Työfile_2024!D112,'2015'!$F$12:$AB$1887,21,FALSE),"-")</f>
        <v>0</v>
      </c>
      <c r="AK112" s="127">
        <f>IF(E112=1,VLOOKUP(Työfile_2024!D112,'2015'!$F$12:$AB$1887,22,FALSE),"-")</f>
        <v>0</v>
      </c>
      <c r="AL112" s="127">
        <f>IF(E112=1,VLOOKUP(Työfile_2024!D112,'2015'!$F$12:$AB$1887,23,FALSE),"-")</f>
        <v>0</v>
      </c>
      <c r="AM112" s="56">
        <f>VLOOKUP(Työfile_2024!D112,Tmatkat_20km_tarkasteltava_verk!$C$2:$D$1804,2,FALSE)</f>
        <v>6765</v>
      </c>
      <c r="AN112" s="148">
        <f t="shared" si="16"/>
        <v>0.41759259259259257</v>
      </c>
      <c r="AO112" s="178">
        <f>IF(E112=1,VLOOKUP(Työfile_2024!D112,'2015'!$F$12:$AC$1887,24,FALSE),"-")</f>
        <v>2404</v>
      </c>
      <c r="AP112" s="52" t="str">
        <f>VLOOKUP(D112,Tarkasteltava_verkko_2024_harva!$E$2:$I$1804,5,FALSE)</f>
        <v>tiivis</v>
      </c>
      <c r="AQ112" s="52" t="str">
        <f>VLOOKUP(D112,Tarkasteltava_verkko_2024_harva!$E$2:$I$1804,4,FALSE)</f>
        <v>harva</v>
      </c>
      <c r="AR112" s="148">
        <v>0</v>
      </c>
      <c r="AS112" s="170" t="str">
        <f>IFERROR(VLOOKUP(C112,'2015'!$C$12:$AG$1887,30,FALSE),"-")</f>
        <v/>
      </c>
      <c r="AT112" s="148">
        <v>0.15442719261435164</v>
      </c>
      <c r="AU112" s="170">
        <f>IFERROR(VLOOKUP(C112,'2015'!$C$12:$AG$1887,31,FALSE),"-")</f>
        <v>0</v>
      </c>
      <c r="AV112" s="106"/>
      <c r="AW112" s="63" t="str">
        <f>IFERROR(VLOOKUP(C112,Merkittävyysluokitus!$A$2:$J$1705,10,FALSE),"-")</f>
        <v>-</v>
      </c>
      <c r="AX112" s="175" t="str">
        <f>IFERROR(VLOOKUP(C112,Merkittävyysluokitus!$A$2:$J$1705,6,FALSE),"-")</f>
        <v>-</v>
      </c>
      <c r="AY112" s="175" t="str">
        <f>IFERROR(VLOOKUP(C112,Merkittävyysluokitus!$A$2:$J$1705,7,FALSE),"-")</f>
        <v>-</v>
      </c>
      <c r="AZ112" s="175" t="str">
        <f>IFERROR(VLOOKUP(C112,Merkittävyysluokitus!$A$2:$J$1705,8,FALSE),"-")</f>
        <v>-</v>
      </c>
      <c r="BA112" s="175" t="str">
        <f>IFERROR(VLOOKUP(C112,Merkittävyysluokitus!$A$2:$J$1705,9,FALSE),"-")</f>
        <v>-</v>
      </c>
      <c r="BB112" s="203"/>
      <c r="BC112" s="203" t="str">
        <f t="shared" si="17"/>
        <v/>
      </c>
      <c r="BD112" s="39" t="str">
        <f t="shared" si="9"/>
        <v>punainen</v>
      </c>
      <c r="BE112" s="68" t="str">
        <f t="shared" si="10"/>
        <v>punainen</v>
      </c>
      <c r="BF112" s="68" t="str">
        <f t="shared" si="11"/>
        <v>punainen</v>
      </c>
      <c r="BG112" s="68" t="str">
        <f t="shared" si="12"/>
        <v>punainen</v>
      </c>
      <c r="BH112" s="208" t="str">
        <f t="shared" si="13"/>
        <v>punainen</v>
      </c>
      <c r="BI112" s="117"/>
      <c r="BJ112" s="39" t="str">
        <f>IF(F112="ei löydy","uusi tie",IF(E112=0,"tieosoite muuttunut",IF(E112=1,VLOOKUP(D112,'2015'!$F$12:$AL$1887,31,FALSE),"-")))</f>
        <v>punainen</v>
      </c>
      <c r="BK112" s="67" t="str">
        <f>IF(E112=1,VLOOKUP(D112,'2015'!$F$12:$AL$1887,32,FALSE),"-")</f>
        <v>punainen</v>
      </c>
      <c r="BL112" s="39" t="str">
        <f>IF(F112="ei löydy","uusi tie",IF(E112=0,"tieosoite muuttunut",IF(E112=1,VLOOKUP(D112,'2015'!$F$12:$AL$1887,33,FALSE),"-")))</f>
        <v>punainen</v>
      </c>
      <c r="BM112" s="39"/>
      <c r="BN112" s="217" t="str">
        <f>VLOOKUP(D112,'2015'!$F$12:$AL$1887,33,FALSE)</f>
        <v>punainen</v>
      </c>
      <c r="BO112" s="117"/>
      <c r="BP112" s="115"/>
      <c r="BQ112" s="30"/>
      <c r="BS112" s="5"/>
      <c r="BU112" s="35"/>
      <c r="BV112" s="30"/>
      <c r="BW112" s="20"/>
      <c r="BX112" t="str">
        <f>IF(E112=1,VLOOKUP(D112,'2015'!$F$12:$AX$1887,43,FALSE),"-")</f>
        <v>punainen</v>
      </c>
      <c r="BY112" t="str">
        <f>IF(E112=1,VLOOKUP(D112,'2015'!$F$12:$AX$1887,44,FALSE),"-")</f>
        <v>punainen</v>
      </c>
      <c r="BZ112" t="str">
        <f>IF(E112=1,VLOOKUP(D112,'2015'!$F$12:$AX$1887,45,FALSE),"-")</f>
        <v>punainen</v>
      </c>
      <c r="CA112" s="31"/>
      <c r="CB112" s="31"/>
      <c r="CC112" s="31"/>
      <c r="CD112" s="31"/>
      <c r="CE112" s="31"/>
      <c r="CO112" s="2"/>
      <c r="CP112" s="2"/>
    </row>
    <row r="113" spans="1:94" ht="15.75" thickBot="1" x14ac:dyDescent="0.3">
      <c r="A113" s="50"/>
      <c r="B113" s="50"/>
      <c r="C113" s="50" t="str">
        <f t="shared" si="14"/>
        <v>7_12_4371</v>
      </c>
      <c r="D113" s="51" t="str">
        <f t="shared" si="15"/>
        <v>7_12</v>
      </c>
      <c r="E113" s="224">
        <f>IFERROR(VLOOKUP(C113,'2015'!$C$12:$D$1887,2,FALSE),0)</f>
        <v>1</v>
      </c>
      <c r="F113" s="51">
        <f>IFERROR(K113-IFERROR(VLOOKUP(D113,'2015'!$F$12:$I$1887,4,FALSE),"ei löydy"),"ei löydy")</f>
        <v>0</v>
      </c>
      <c r="G113" s="224">
        <f>IFERROR(VLOOKUP(Työfile_2024!C113,Liikennemalli!$D$6:$G$1921,4,FALSE),0)</f>
        <v>1</v>
      </c>
      <c r="H113" s="225">
        <f>K113-IFERROR(VLOOKUP(Työfile_2024!D113,Liikennemalli!$C$6:$H$1921,6,FALSE),"ei löydy")</f>
        <v>0</v>
      </c>
      <c r="I113" s="80">
        <v>7</v>
      </c>
      <c r="J113" s="52">
        <v>12</v>
      </c>
      <c r="K113" s="52">
        <v>4371</v>
      </c>
      <c r="L113" s="53"/>
      <c r="M113" s="54"/>
      <c r="N113" s="54"/>
      <c r="O113" s="54"/>
      <c r="P113" s="54"/>
      <c r="Q113" s="55"/>
      <c r="R113" s="55"/>
      <c r="S113" s="55"/>
      <c r="T113" s="55"/>
      <c r="U113" s="52"/>
      <c r="V113" s="56">
        <v>15729</v>
      </c>
      <c r="W113" s="56">
        <v>1729</v>
      </c>
      <c r="X113" s="56">
        <v>15447</v>
      </c>
      <c r="Y113" s="56">
        <f>VLOOKUP(D113,Liikennemalli24!$D$2:$F$1804,2,FALSE)</f>
        <v>6030</v>
      </c>
      <c r="Z113" s="57">
        <f>VLOOKUP(D113,Liikennemalli24!$D$2:$F$1804,3,FALSE)</f>
        <v>0.90400000000000003</v>
      </c>
      <c r="AA113" s="178">
        <f>IF(G113=1,VLOOKUP(C113,Liikennemalli!$D$6:$H$1921,2,FALSE),0)</f>
        <v>4678.9981495073398</v>
      </c>
      <c r="AB113" s="197">
        <f>IF(G113=1,VLOOKUP(C113,Liikennemalli!$D$6:$H$1921,3,FALSE),0)</f>
        <v>0.95548286627447199</v>
      </c>
      <c r="AC113" s="134">
        <f>IF(E113=1,VLOOKUP(Työfile_2024!D113,'2015'!$F$12:$X$1887,18,FALSE),"-")</f>
        <v>13616</v>
      </c>
      <c r="AD113" s="127">
        <f>IF(E113=1,VLOOKUP(Työfile_2024!D113,'2015'!$F$12:$X$1887,19,FALSE),"-")</f>
        <v>0.96</v>
      </c>
      <c r="AI113" s="127">
        <f>IF(E113=1,VLOOKUP(Työfile_2024!D113,'2015'!$F$12:$AB$1887,20,FALSE),"-")</f>
        <v>0</v>
      </c>
      <c r="AJ113" s="127">
        <f>IF(E113=1,VLOOKUP(Työfile_2024!D113,'2015'!$F$12:$AB$1887,21,FALSE),"-")</f>
        <v>0</v>
      </c>
      <c r="AK113" s="127">
        <f>IF(E113=1,VLOOKUP(Työfile_2024!D113,'2015'!$F$12:$AB$1887,22,FALSE),"-")</f>
        <v>0</v>
      </c>
      <c r="AL113" s="127">
        <f>IF(E113=1,VLOOKUP(Työfile_2024!D113,'2015'!$F$12:$AB$1887,23,FALSE),"-")</f>
        <v>0</v>
      </c>
      <c r="AM113" s="56">
        <f>VLOOKUP(Työfile_2024!D113,Tmatkat_20km_tarkasteltava_verk!$C$2:$D$1804,2,FALSE)</f>
        <v>6216</v>
      </c>
      <c r="AN113" s="148">
        <f t="shared" si="16"/>
        <v>0.39519359145527372</v>
      </c>
      <c r="AO113" s="178">
        <f>IF(E113=1,VLOOKUP(Työfile_2024!D113,'2015'!$F$12:$AC$1887,24,FALSE),"-")</f>
        <v>2360</v>
      </c>
      <c r="AP113" s="52" t="str">
        <f>VLOOKUP(D113,Tarkasteltava_verkko_2024_harva!$E$2:$I$1804,5,FALSE)</f>
        <v>tiivis</v>
      </c>
      <c r="AQ113" s="52" t="str">
        <f>VLOOKUP(D113,Tarkasteltava_verkko_2024_harva!$E$2:$I$1804,4,FALSE)</f>
        <v>harva</v>
      </c>
      <c r="AR113" s="148">
        <v>0</v>
      </c>
      <c r="AS113" s="170" t="str">
        <f>IFERROR(VLOOKUP(C113,'2015'!$C$12:$AG$1887,30,FALSE),"-")</f>
        <v/>
      </c>
      <c r="AT113" s="148">
        <v>0</v>
      </c>
      <c r="AU113" s="170">
        <f>IFERROR(VLOOKUP(C113,'2015'!$C$12:$AG$1887,31,FALSE),"-")</f>
        <v>0</v>
      </c>
      <c r="AV113" s="106"/>
      <c r="AW113" s="63" t="str">
        <f>IFERROR(VLOOKUP(C113,Merkittävyysluokitus!$A$2:$J$1705,10,FALSE),"-")</f>
        <v>-</v>
      </c>
      <c r="AX113" s="175" t="str">
        <f>IFERROR(VLOOKUP(C113,Merkittävyysluokitus!$A$2:$J$1705,6,FALSE),"-")</f>
        <v>-</v>
      </c>
      <c r="AY113" s="175" t="str">
        <f>IFERROR(VLOOKUP(C113,Merkittävyysluokitus!$A$2:$J$1705,7,FALSE),"-")</f>
        <v>-</v>
      </c>
      <c r="AZ113" s="175" t="str">
        <f>IFERROR(VLOOKUP(C113,Merkittävyysluokitus!$A$2:$J$1705,8,FALSE),"-")</f>
        <v>-</v>
      </c>
      <c r="BA113" s="175" t="str">
        <f>IFERROR(VLOOKUP(C113,Merkittävyysluokitus!$A$2:$J$1705,9,FALSE),"-")</f>
        <v>-</v>
      </c>
      <c r="BB113" s="203"/>
      <c r="BC113" s="203" t="str">
        <f t="shared" si="17"/>
        <v/>
      </c>
      <c r="BD113" s="39" t="str">
        <f t="shared" si="9"/>
        <v>punainen</v>
      </c>
      <c r="BE113" s="68" t="str">
        <f t="shared" si="10"/>
        <v>punainen</v>
      </c>
      <c r="BF113" s="68" t="str">
        <f t="shared" si="11"/>
        <v>punainen</v>
      </c>
      <c r="BG113" s="68" t="str">
        <f t="shared" si="12"/>
        <v>punainen</v>
      </c>
      <c r="BH113" s="208" t="str">
        <f t="shared" si="13"/>
        <v>punainen</v>
      </c>
      <c r="BI113" s="117"/>
      <c r="BJ113" s="39" t="str">
        <f>IF(F113="ei löydy","uusi tie",IF(E113=0,"tieosoite muuttunut",IF(E113=1,VLOOKUP(D113,'2015'!$F$12:$AL$1887,31,FALSE),"-")))</f>
        <v>punainen</v>
      </c>
      <c r="BK113" s="67" t="str">
        <f>IF(E113=1,VLOOKUP(D113,'2015'!$F$12:$AL$1887,32,FALSE),"-")</f>
        <v>punainen</v>
      </c>
      <c r="BL113" s="39" t="str">
        <f>IF(F113="ei löydy","uusi tie",IF(E113=0,"tieosoite muuttunut",IF(E113=1,VLOOKUP(D113,'2015'!$F$12:$AL$1887,33,FALSE),"-")))</f>
        <v>punainen</v>
      </c>
      <c r="BM113" s="39"/>
      <c r="BN113" s="217" t="str">
        <f>VLOOKUP(D113,'2015'!$F$12:$AL$1887,33,FALSE)</f>
        <v>punainen</v>
      </c>
      <c r="BO113" s="117"/>
      <c r="BP113" s="115"/>
      <c r="BQ113" s="30"/>
      <c r="BS113" s="5"/>
      <c r="BU113" s="35"/>
      <c r="BV113" s="30"/>
      <c r="BW113" s="20"/>
      <c r="BX113" t="str">
        <f>IF(E113=1,VLOOKUP(D113,'2015'!$F$12:$AX$1887,43,FALSE),"-")</f>
        <v>punainen</v>
      </c>
      <c r="BY113" t="str">
        <f>IF(E113=1,VLOOKUP(D113,'2015'!$F$12:$AX$1887,44,FALSE),"-")</f>
        <v>punainen</v>
      </c>
      <c r="BZ113" t="str">
        <f>IF(E113=1,VLOOKUP(D113,'2015'!$F$12:$AX$1887,45,FALSE),"-")</f>
        <v>punainen</v>
      </c>
      <c r="CA113" s="31"/>
      <c r="CB113" s="31"/>
      <c r="CC113" s="31"/>
      <c r="CD113" s="31"/>
      <c r="CE113" s="31"/>
      <c r="CO113" s="29"/>
      <c r="CP113" s="29"/>
    </row>
    <row r="114" spans="1:94" ht="15.75" thickBot="1" x14ac:dyDescent="0.3">
      <c r="A114" s="50"/>
      <c r="B114" s="50"/>
      <c r="C114" s="50" t="str">
        <f t="shared" si="14"/>
        <v>7_13_4521</v>
      </c>
      <c r="D114" s="51" t="str">
        <f t="shared" si="15"/>
        <v>7_13</v>
      </c>
      <c r="E114" s="224">
        <f>IFERROR(VLOOKUP(C114,'2015'!$C$12:$D$1887,2,FALSE),0)</f>
        <v>1</v>
      </c>
      <c r="F114" s="51">
        <f>IFERROR(K114-IFERROR(VLOOKUP(D114,'2015'!$F$12:$I$1887,4,FALSE),"ei löydy"),"ei löydy")</f>
        <v>0</v>
      </c>
      <c r="G114" s="224">
        <f>IFERROR(VLOOKUP(Työfile_2024!C114,Liikennemalli!$D$6:$G$1921,4,FALSE),0)</f>
        <v>1</v>
      </c>
      <c r="H114" s="225">
        <f>K114-IFERROR(VLOOKUP(Työfile_2024!D114,Liikennemalli!$C$6:$H$1921,6,FALSE),"ei löydy")</f>
        <v>0</v>
      </c>
      <c r="I114" s="80">
        <v>7</v>
      </c>
      <c r="J114" s="52">
        <v>13</v>
      </c>
      <c r="K114" s="52">
        <v>4521</v>
      </c>
      <c r="L114" s="53"/>
      <c r="M114" s="54"/>
      <c r="N114" s="54"/>
      <c r="O114" s="54"/>
      <c r="P114" s="54"/>
      <c r="Q114" s="55"/>
      <c r="R114" s="55"/>
      <c r="S114" s="55"/>
      <c r="T114" s="55"/>
      <c r="U114" s="52"/>
      <c r="V114" s="56">
        <v>15729</v>
      </c>
      <c r="W114" s="56">
        <v>1729</v>
      </c>
      <c r="X114" s="56">
        <v>15447</v>
      </c>
      <c r="Y114" s="56">
        <f>VLOOKUP(D114,Liikennemalli24!$D$2:$F$1804,2,FALSE)</f>
        <v>6208</v>
      </c>
      <c r="Z114" s="57">
        <f>VLOOKUP(D114,Liikennemalli24!$D$2:$F$1804,3,FALSE)</f>
        <v>0.91300000000000003</v>
      </c>
      <c r="AA114" s="178">
        <f>IF(G114=1,VLOOKUP(C114,Liikennemalli!$D$6:$H$1921,2,FALSE),0)</f>
        <v>4579.5113232807598</v>
      </c>
      <c r="AB114" s="197">
        <f>IF(G114=1,VLOOKUP(C114,Liikennemalli!$D$6:$H$1921,3,FALSE),0)</f>
        <v>0.96115718966569497</v>
      </c>
      <c r="AC114" s="134">
        <f>IF(E114=1,VLOOKUP(Työfile_2024!D114,'2015'!$F$12:$X$1887,18,FALSE),"-")</f>
        <v>13616</v>
      </c>
      <c r="AD114" s="127">
        <f>IF(E114=1,VLOOKUP(Työfile_2024!D114,'2015'!$F$12:$X$1887,19,FALSE),"-")</f>
        <v>0.96</v>
      </c>
      <c r="AI114" s="127">
        <f>IF(E114=1,VLOOKUP(Työfile_2024!D114,'2015'!$F$12:$AB$1887,20,FALSE),"-")</f>
        <v>0</v>
      </c>
      <c r="AJ114" s="127">
        <f>IF(E114=1,VLOOKUP(Työfile_2024!D114,'2015'!$F$12:$AB$1887,21,FALSE),"-")</f>
        <v>0</v>
      </c>
      <c r="AK114" s="127">
        <f>IF(E114=1,VLOOKUP(Työfile_2024!D114,'2015'!$F$12:$AB$1887,22,FALSE),"-")</f>
        <v>0</v>
      </c>
      <c r="AL114" s="127">
        <f>IF(E114=1,VLOOKUP(Työfile_2024!D114,'2015'!$F$12:$AB$1887,23,FALSE),"-")</f>
        <v>0</v>
      </c>
      <c r="AM114" s="56">
        <f>VLOOKUP(Työfile_2024!D114,Tmatkat_20km_tarkasteltava_verk!$C$2:$D$1804,2,FALSE)</f>
        <v>6216</v>
      </c>
      <c r="AN114" s="148">
        <f t="shared" si="16"/>
        <v>0.39519359145527372</v>
      </c>
      <c r="AO114" s="178">
        <f>IF(E114=1,VLOOKUP(Työfile_2024!D114,'2015'!$F$12:$AC$1887,24,FALSE),"-")</f>
        <v>2360</v>
      </c>
      <c r="AP114" s="52" t="str">
        <f>VLOOKUP(D114,Tarkasteltava_verkko_2024_harva!$E$2:$I$1804,5,FALSE)</f>
        <v>tiivis</v>
      </c>
      <c r="AQ114" s="52" t="str">
        <f>VLOOKUP(D114,Tarkasteltava_verkko_2024_harva!$E$2:$I$1804,4,FALSE)</f>
        <v>harva</v>
      </c>
      <c r="AR114" s="148">
        <v>0</v>
      </c>
      <c r="AS114" s="170" t="str">
        <f>IFERROR(VLOOKUP(C114,'2015'!$C$12:$AG$1887,30,FALSE),"-")</f>
        <v/>
      </c>
      <c r="AT114" s="148">
        <v>3.6053970360539707E-2</v>
      </c>
      <c r="AU114" s="170">
        <f>IFERROR(VLOOKUP(C114,'2015'!$C$12:$AG$1887,31,FALSE),"-")</f>
        <v>0</v>
      </c>
      <c r="AV114" s="106"/>
      <c r="AW114" s="63" t="str">
        <f>IFERROR(VLOOKUP(C114,Merkittävyysluokitus!$A$2:$J$1705,10,FALSE),"-")</f>
        <v>-</v>
      </c>
      <c r="AX114" s="175" t="str">
        <f>IFERROR(VLOOKUP(C114,Merkittävyysluokitus!$A$2:$J$1705,6,FALSE),"-")</f>
        <v>-</v>
      </c>
      <c r="AY114" s="175" t="str">
        <f>IFERROR(VLOOKUP(C114,Merkittävyysluokitus!$A$2:$J$1705,7,FALSE),"-")</f>
        <v>-</v>
      </c>
      <c r="AZ114" s="175" t="str">
        <f>IFERROR(VLOOKUP(C114,Merkittävyysluokitus!$A$2:$J$1705,8,FALSE),"-")</f>
        <v>-</v>
      </c>
      <c r="BA114" s="175" t="str">
        <f>IFERROR(VLOOKUP(C114,Merkittävyysluokitus!$A$2:$J$1705,9,FALSE),"-")</f>
        <v>-</v>
      </c>
      <c r="BB114" s="203"/>
      <c r="BC114" s="203" t="str">
        <f t="shared" si="17"/>
        <v/>
      </c>
      <c r="BD114" s="39" t="str">
        <f t="shared" si="9"/>
        <v>punainen</v>
      </c>
      <c r="BE114" s="68" t="str">
        <f t="shared" si="10"/>
        <v>punainen</v>
      </c>
      <c r="BF114" s="68" t="str">
        <f t="shared" si="11"/>
        <v>punainen</v>
      </c>
      <c r="BG114" s="68" t="str">
        <f t="shared" si="12"/>
        <v>punainen</v>
      </c>
      <c r="BH114" s="208" t="str">
        <f t="shared" si="13"/>
        <v>punainen</v>
      </c>
      <c r="BI114" s="117"/>
      <c r="BJ114" s="39" t="str">
        <f>IF(F114="ei löydy","uusi tie",IF(E114=0,"tieosoite muuttunut",IF(E114=1,VLOOKUP(D114,'2015'!$F$12:$AL$1887,31,FALSE),"-")))</f>
        <v>punainen</v>
      </c>
      <c r="BK114" s="67" t="str">
        <f>IF(E114=1,VLOOKUP(D114,'2015'!$F$12:$AL$1887,32,FALSE),"-")</f>
        <v>punainen</v>
      </c>
      <c r="BL114" s="39" t="str">
        <f>IF(F114="ei löydy","uusi tie",IF(E114=0,"tieosoite muuttunut",IF(E114=1,VLOOKUP(D114,'2015'!$F$12:$AL$1887,33,FALSE),"-")))</f>
        <v>punainen</v>
      </c>
      <c r="BM114" s="39"/>
      <c r="BN114" s="217" t="str">
        <f>VLOOKUP(D114,'2015'!$F$12:$AL$1887,33,FALSE)</f>
        <v>punainen</v>
      </c>
      <c r="BO114" s="117"/>
      <c r="BP114" s="115"/>
      <c r="BQ114" s="30"/>
      <c r="BS114" s="5"/>
      <c r="BU114" s="35"/>
      <c r="BV114" s="30"/>
      <c r="BW114" s="20"/>
      <c r="BX114" t="str">
        <f>IF(E114=1,VLOOKUP(D114,'2015'!$F$12:$AX$1887,43,FALSE),"-")</f>
        <v>punainen</v>
      </c>
      <c r="BY114" t="str">
        <f>IF(E114=1,VLOOKUP(D114,'2015'!$F$12:$AX$1887,44,FALSE),"-")</f>
        <v>punainen</v>
      </c>
      <c r="BZ114" t="str">
        <f>IF(E114=1,VLOOKUP(D114,'2015'!$F$12:$AX$1887,45,FALSE),"-")</f>
        <v>punainen</v>
      </c>
      <c r="CA114" s="31"/>
      <c r="CB114" s="31"/>
      <c r="CC114" s="31"/>
      <c r="CD114" s="31"/>
      <c r="CE114" s="31"/>
      <c r="CO114" s="29"/>
      <c r="CP114" s="29"/>
    </row>
    <row r="115" spans="1:94" ht="15.75" thickBot="1" x14ac:dyDescent="0.3">
      <c r="A115" s="50"/>
      <c r="B115" s="50"/>
      <c r="C115" s="50" t="str">
        <f t="shared" si="14"/>
        <v>7_14_3819</v>
      </c>
      <c r="D115" s="51" t="str">
        <f t="shared" si="15"/>
        <v>7_14</v>
      </c>
      <c r="E115" s="224">
        <f>IFERROR(VLOOKUP(C115,'2015'!$C$12:$D$1887,2,FALSE),0)</f>
        <v>1</v>
      </c>
      <c r="F115" s="51">
        <f>IFERROR(K115-IFERROR(VLOOKUP(D115,'2015'!$F$12:$I$1887,4,FALSE),"ei löydy"),"ei löydy")</f>
        <v>0</v>
      </c>
      <c r="G115" s="224">
        <f>IFERROR(VLOOKUP(Työfile_2024!C115,Liikennemalli!$D$6:$G$1921,4,FALSE),0)</f>
        <v>1</v>
      </c>
      <c r="H115" s="225">
        <f>K115-IFERROR(VLOOKUP(Työfile_2024!D115,Liikennemalli!$C$6:$H$1921,6,FALSE),"ei löydy")</f>
        <v>0</v>
      </c>
      <c r="I115" s="80">
        <v>7</v>
      </c>
      <c r="J115" s="52">
        <v>14</v>
      </c>
      <c r="K115" s="52">
        <v>3819</v>
      </c>
      <c r="L115" s="53"/>
      <c r="M115" s="54"/>
      <c r="N115" s="54"/>
      <c r="O115" s="54"/>
      <c r="P115" s="54"/>
      <c r="Q115" s="55"/>
      <c r="R115" s="55"/>
      <c r="S115" s="55"/>
      <c r="T115" s="55"/>
      <c r="U115" s="52"/>
      <c r="V115" s="56">
        <v>14854</v>
      </c>
      <c r="W115" s="56">
        <v>1498</v>
      </c>
      <c r="X115" s="56">
        <v>14535</v>
      </c>
      <c r="Y115" s="56">
        <f>VLOOKUP(D115,Liikennemalli24!$D$2:$F$1804,2,FALSE)</f>
        <v>6154</v>
      </c>
      <c r="Z115" s="57">
        <f>VLOOKUP(D115,Liikennemalli24!$D$2:$F$1804,3,FALSE)</f>
        <v>0.89300000000000002</v>
      </c>
      <c r="AA115" s="178">
        <f>IF(G115=1,VLOOKUP(C115,Liikennemalli!$D$6:$H$1921,2,FALSE),0)</f>
        <v>4193.8761088500196</v>
      </c>
      <c r="AB115" s="197">
        <f>IF(G115=1,VLOOKUP(C115,Liikennemalli!$D$6:$H$1921,3,FALSE),0)</f>
        <v>0.983828550713303</v>
      </c>
      <c r="AC115" s="134">
        <f>IF(E115=1,VLOOKUP(Työfile_2024!D115,'2015'!$F$12:$X$1887,18,FALSE),"-")</f>
        <v>12771</v>
      </c>
      <c r="AD115" s="127">
        <f>IF(E115=1,VLOOKUP(Työfile_2024!D115,'2015'!$F$12:$X$1887,19,FALSE),"-")</f>
        <v>0.98</v>
      </c>
      <c r="AI115" s="127">
        <f>IF(E115=1,VLOOKUP(Työfile_2024!D115,'2015'!$F$12:$AB$1887,20,FALSE),"-")</f>
        <v>0</v>
      </c>
      <c r="AJ115" s="127">
        <f>IF(E115=1,VLOOKUP(Työfile_2024!D115,'2015'!$F$12:$AB$1887,21,FALSE),"-")</f>
        <v>0</v>
      </c>
      <c r="AK115" s="127">
        <f>IF(E115=1,VLOOKUP(Työfile_2024!D115,'2015'!$F$12:$AB$1887,22,FALSE),"-")</f>
        <v>0</v>
      </c>
      <c r="AL115" s="127">
        <f>IF(E115=1,VLOOKUP(Työfile_2024!D115,'2015'!$F$12:$AB$1887,23,FALSE),"-")</f>
        <v>0</v>
      </c>
      <c r="AM115" s="56">
        <f>VLOOKUP(Työfile_2024!D115,Tmatkat_20km_tarkasteltava_verk!$C$2:$D$1804,2,FALSE)</f>
        <v>5975</v>
      </c>
      <c r="AN115" s="148">
        <f t="shared" si="16"/>
        <v>0.40224855257843006</v>
      </c>
      <c r="AO115" s="178">
        <f>IF(E115=1,VLOOKUP(Työfile_2024!D115,'2015'!$F$12:$AC$1887,24,FALSE),"-")</f>
        <v>2270</v>
      </c>
      <c r="AP115" s="52" t="str">
        <f>VLOOKUP(D115,Tarkasteltava_verkko_2024_harva!$E$2:$I$1804,5,FALSE)</f>
        <v>tiivis</v>
      </c>
      <c r="AQ115" s="52" t="str">
        <f>VLOOKUP(D115,Tarkasteltava_verkko_2024_harva!$E$2:$I$1804,4,FALSE)</f>
        <v>harva</v>
      </c>
      <c r="AR115" s="148">
        <v>0</v>
      </c>
      <c r="AS115" s="170" t="str">
        <f>IFERROR(VLOOKUP(C115,'2015'!$C$12:$AG$1887,30,FALSE),"-")</f>
        <v/>
      </c>
      <c r="AT115" s="148">
        <v>0.15553809897879026</v>
      </c>
      <c r="AU115" s="170">
        <f>IFERROR(VLOOKUP(C115,'2015'!$C$12:$AG$1887,31,FALSE),"-")</f>
        <v>0</v>
      </c>
      <c r="AV115" s="106"/>
      <c r="AW115" s="63" t="str">
        <f>IFERROR(VLOOKUP(C115,Merkittävyysluokitus!$A$2:$J$1705,10,FALSE),"-")</f>
        <v>-</v>
      </c>
      <c r="AX115" s="175" t="str">
        <f>IFERROR(VLOOKUP(C115,Merkittävyysluokitus!$A$2:$J$1705,6,FALSE),"-")</f>
        <v>-</v>
      </c>
      <c r="AY115" s="175" t="str">
        <f>IFERROR(VLOOKUP(C115,Merkittävyysluokitus!$A$2:$J$1705,7,FALSE),"-")</f>
        <v>-</v>
      </c>
      <c r="AZ115" s="175" t="str">
        <f>IFERROR(VLOOKUP(C115,Merkittävyysluokitus!$A$2:$J$1705,8,FALSE),"-")</f>
        <v>-</v>
      </c>
      <c r="BA115" s="175" t="str">
        <f>IFERROR(VLOOKUP(C115,Merkittävyysluokitus!$A$2:$J$1705,9,FALSE),"-")</f>
        <v>-</v>
      </c>
      <c r="BB115" s="203"/>
      <c r="BC115" s="203" t="str">
        <f t="shared" si="17"/>
        <v/>
      </c>
      <c r="BD115" s="39" t="str">
        <f t="shared" si="9"/>
        <v>punainen</v>
      </c>
      <c r="BE115" s="68" t="str">
        <f t="shared" si="10"/>
        <v>punainen</v>
      </c>
      <c r="BF115" s="68" t="str">
        <f t="shared" si="11"/>
        <v>punainen</v>
      </c>
      <c r="BG115" s="68" t="str">
        <f t="shared" si="12"/>
        <v>punainen</v>
      </c>
      <c r="BH115" s="208" t="str">
        <f t="shared" si="13"/>
        <v>punainen</v>
      </c>
      <c r="BI115" s="117"/>
      <c r="BJ115" s="39" t="str">
        <f>IF(F115="ei löydy","uusi tie",IF(E115=0,"tieosoite muuttunut",IF(E115=1,VLOOKUP(D115,'2015'!$F$12:$AL$1887,31,FALSE),"-")))</f>
        <v>punainen</v>
      </c>
      <c r="BK115" s="67" t="str">
        <f>IF(E115=1,VLOOKUP(D115,'2015'!$F$12:$AL$1887,32,FALSE),"-")</f>
        <v>punainen</v>
      </c>
      <c r="BL115" s="39" t="str">
        <f>IF(F115="ei löydy","uusi tie",IF(E115=0,"tieosoite muuttunut",IF(E115=1,VLOOKUP(D115,'2015'!$F$12:$AL$1887,33,FALSE),"-")))</f>
        <v>punainen</v>
      </c>
      <c r="BM115" s="39"/>
      <c r="BN115" s="217" t="str">
        <f>VLOOKUP(D115,'2015'!$F$12:$AL$1887,33,FALSE)</f>
        <v>punainen</v>
      </c>
      <c r="BO115" s="117"/>
      <c r="BP115" s="115"/>
      <c r="BQ115" s="30"/>
      <c r="BS115" s="5"/>
      <c r="BU115" s="35"/>
      <c r="BV115" s="30"/>
      <c r="BW115" s="20"/>
      <c r="BX115" t="str">
        <f>IF(E115=1,VLOOKUP(D115,'2015'!$F$12:$AX$1887,43,FALSE),"-")</f>
        <v>punainen</v>
      </c>
      <c r="BY115" t="str">
        <f>IF(E115=1,VLOOKUP(D115,'2015'!$F$12:$AX$1887,44,FALSE),"-")</f>
        <v>punainen</v>
      </c>
      <c r="BZ115" t="str">
        <f>IF(E115=1,VLOOKUP(D115,'2015'!$F$12:$AX$1887,45,FALSE),"-")</f>
        <v>punainen</v>
      </c>
      <c r="CA115" s="31"/>
      <c r="CB115" s="31"/>
      <c r="CC115" s="31"/>
      <c r="CD115" s="31"/>
      <c r="CE115" s="31"/>
      <c r="CO115" s="29"/>
      <c r="CP115" s="29"/>
    </row>
    <row r="116" spans="1:94" ht="15.75" thickBot="1" x14ac:dyDescent="0.3">
      <c r="A116" s="50"/>
      <c r="B116" s="50"/>
      <c r="C116" s="50" t="str">
        <f t="shared" si="14"/>
        <v>7_15_4811</v>
      </c>
      <c r="D116" s="51" t="str">
        <f t="shared" si="15"/>
        <v>7_15</v>
      </c>
      <c r="E116" s="224">
        <f>IFERROR(VLOOKUP(C116,'2015'!$C$12:$D$1887,2,FALSE),0)</f>
        <v>0</v>
      </c>
      <c r="F116" s="51">
        <f>IFERROR(K116-IFERROR(VLOOKUP(D116,'2015'!$F$12:$I$1887,4,FALSE),"ei löydy"),"ei löydy")</f>
        <v>3705</v>
      </c>
      <c r="G116" s="224">
        <f>IFERROR(VLOOKUP(Työfile_2024!C116,Liikennemalli!$D$6:$G$1921,4,FALSE),0)</f>
        <v>1</v>
      </c>
      <c r="H116" s="225">
        <f>K116-IFERROR(VLOOKUP(Työfile_2024!D116,Liikennemalli!$C$6:$H$1921,6,FALSE),"ei löydy")</f>
        <v>0</v>
      </c>
      <c r="I116" s="80">
        <v>7</v>
      </c>
      <c r="J116" s="52">
        <v>15</v>
      </c>
      <c r="K116" s="52">
        <v>4811</v>
      </c>
      <c r="L116" s="53"/>
      <c r="M116" s="54"/>
      <c r="N116" s="54"/>
      <c r="O116" s="54"/>
      <c r="P116" s="54"/>
      <c r="Q116" s="55"/>
      <c r="R116" s="55"/>
      <c r="S116" s="55"/>
      <c r="T116" s="55"/>
      <c r="U116" s="52"/>
      <c r="V116" s="56">
        <v>9179</v>
      </c>
      <c r="W116" s="56">
        <v>977</v>
      </c>
      <c r="X116" s="56">
        <v>9083</v>
      </c>
      <c r="Y116" s="56">
        <f>VLOOKUP(D116,Liikennemalli24!$D$2:$F$1804,2,FALSE)</f>
        <v>3226</v>
      </c>
      <c r="Z116" s="57">
        <f>VLOOKUP(D116,Liikennemalli24!$D$2:$F$1804,3,FALSE)</f>
        <v>0.79200000000000004</v>
      </c>
      <c r="AA116" s="178">
        <f>IF(G116=1,VLOOKUP(C116,Liikennemalli!$D$6:$H$1921,2,FALSE),0)</f>
        <v>2714.0107782892201</v>
      </c>
      <c r="AB116" s="197">
        <f>IF(G116=1,VLOOKUP(C116,Liikennemalli!$D$6:$H$1921,3,FALSE),0)</f>
        <v>0.96489760560979199</v>
      </c>
      <c r="AC116" s="134" t="str">
        <f>IF(E116=1,VLOOKUP(Työfile_2024!D116,'2015'!$F$12:$X$1887,18,FALSE),"-")</f>
        <v>-</v>
      </c>
      <c r="AD116" s="127" t="str">
        <f>IF(E116=1,VLOOKUP(Työfile_2024!D116,'2015'!$F$12:$X$1887,19,FALSE),"-")</f>
        <v>-</v>
      </c>
      <c r="AI116" s="127" t="str">
        <f>IF(E116=1,VLOOKUP(Työfile_2024!D116,'2015'!$F$12:$AB$1887,20,FALSE),"-")</f>
        <v>-</v>
      </c>
      <c r="AJ116" s="127" t="str">
        <f>IF(E116=1,VLOOKUP(Työfile_2024!D116,'2015'!$F$12:$AB$1887,21,FALSE),"-")</f>
        <v>-</v>
      </c>
      <c r="AK116" s="127" t="str">
        <f>IF(E116=1,VLOOKUP(Työfile_2024!D116,'2015'!$F$12:$AB$1887,22,FALSE),"-")</f>
        <v>-</v>
      </c>
      <c r="AL116" s="127" t="str">
        <f>IF(E116=1,VLOOKUP(Työfile_2024!D116,'2015'!$F$12:$AB$1887,23,FALSE),"-")</f>
        <v>-</v>
      </c>
      <c r="AM116" s="56">
        <f>VLOOKUP(Työfile_2024!D116,Tmatkat_20km_tarkasteltava_verk!$C$2:$D$1804,2,FALSE)</f>
        <v>3757</v>
      </c>
      <c r="AN116" s="148">
        <f t="shared" si="16"/>
        <v>0.40930384573482947</v>
      </c>
      <c r="AO116" s="178" t="str">
        <f>IF(E116=1,VLOOKUP(Työfile_2024!D116,'2015'!$F$12:$AC$1887,24,FALSE),"-")</f>
        <v>-</v>
      </c>
      <c r="AP116" s="52" t="str">
        <f>VLOOKUP(D116,Tarkasteltava_verkko_2024_harva!$E$2:$I$1804,5,FALSE)</f>
        <v>tiivis</v>
      </c>
      <c r="AQ116" s="52" t="str">
        <f>VLOOKUP(D116,Tarkasteltava_verkko_2024_harva!$E$2:$I$1804,4,FALSE)</f>
        <v>harva</v>
      </c>
      <c r="AR116" s="148">
        <v>0</v>
      </c>
      <c r="AS116" s="170" t="str">
        <f>IFERROR(VLOOKUP(C116,'2015'!$C$12:$AG$1887,30,FALSE),"-")</f>
        <v>-</v>
      </c>
      <c r="AT116" s="148">
        <v>0</v>
      </c>
      <c r="AU116" s="170" t="str">
        <f>IFERROR(VLOOKUP(C116,'2015'!$C$12:$AG$1887,31,FALSE),"-")</f>
        <v>-</v>
      </c>
      <c r="AV116" s="106"/>
      <c r="AW116" s="63" t="str">
        <f>IFERROR(VLOOKUP(C116,Merkittävyysluokitus!$A$2:$J$1705,10,FALSE),"-")</f>
        <v>-</v>
      </c>
      <c r="AX116" s="175" t="str">
        <f>IFERROR(VLOOKUP(C116,Merkittävyysluokitus!$A$2:$J$1705,6,FALSE),"-")</f>
        <v>-</v>
      </c>
      <c r="AY116" s="175" t="str">
        <f>IFERROR(VLOOKUP(C116,Merkittävyysluokitus!$A$2:$J$1705,7,FALSE),"-")</f>
        <v>-</v>
      </c>
      <c r="AZ116" s="175" t="str">
        <f>IFERROR(VLOOKUP(C116,Merkittävyysluokitus!$A$2:$J$1705,8,FALSE),"-")</f>
        <v>-</v>
      </c>
      <c r="BA116" s="175" t="str">
        <f>IFERROR(VLOOKUP(C116,Merkittävyysluokitus!$A$2:$J$1705,9,FALSE),"-")</f>
        <v>-</v>
      </c>
      <c r="BB116" s="203"/>
      <c r="BC116" s="203" t="str">
        <f t="shared" si="17"/>
        <v>tieosoite muuttunut</v>
      </c>
      <c r="BD116" s="39" t="str">
        <f t="shared" si="9"/>
        <v>punainen</v>
      </c>
      <c r="BE116" s="68" t="str">
        <f t="shared" si="10"/>
        <v>punainen</v>
      </c>
      <c r="BF116" s="68" t="str">
        <f t="shared" si="11"/>
        <v>punainen</v>
      </c>
      <c r="BG116" s="68" t="str">
        <f t="shared" si="12"/>
        <v>punainen</v>
      </c>
      <c r="BH116" s="208" t="str">
        <f t="shared" si="13"/>
        <v>punainen</v>
      </c>
      <c r="BI116" s="117"/>
      <c r="BJ116" s="39" t="str">
        <f>IF(F116="ei löydy","uusi tie",IF(E116=0,"tieosoite muuttunut",IF(E116=1,VLOOKUP(D116,'2015'!$F$12:$AL$1887,31,FALSE),"-")))</f>
        <v>tieosoite muuttunut</v>
      </c>
      <c r="BK116" s="67" t="str">
        <f>IF(E116=1,VLOOKUP(D116,'2015'!$F$12:$AL$1887,32,FALSE),"-")</f>
        <v>-</v>
      </c>
      <c r="BL116" s="39" t="str">
        <f>IF(F116="ei löydy","uusi tie",IF(E116=0,"tieosoite muuttunut",IF(E116=1,VLOOKUP(D116,'2015'!$F$12:$AL$1887,33,FALSE),"-")))</f>
        <v>tieosoite muuttunut</v>
      </c>
      <c r="BM116" s="39"/>
      <c r="BN116" s="217" t="str">
        <f>VLOOKUP(D116,'2015'!$F$12:$AL$1887,33,FALSE)</f>
        <v>punainen</v>
      </c>
      <c r="BO116" s="117"/>
      <c r="BP116" s="115"/>
      <c r="BQ116" s="30"/>
      <c r="BS116" s="5"/>
      <c r="BU116" s="35"/>
      <c r="BV116" s="30"/>
      <c r="BW116" s="20"/>
      <c r="BX116" t="str">
        <f>IF(E116=1,VLOOKUP(D116,'2015'!$F$12:$AX$1887,43,FALSE),"-")</f>
        <v>-</v>
      </c>
      <c r="BY116" t="str">
        <f>IF(E116=1,VLOOKUP(D116,'2015'!$F$12:$AX$1887,44,FALSE),"-")</f>
        <v>-</v>
      </c>
      <c r="BZ116" t="str">
        <f>IF(E116=1,VLOOKUP(D116,'2015'!$F$12:$AX$1887,45,FALSE),"-")</f>
        <v>-</v>
      </c>
      <c r="CA116" s="31"/>
      <c r="CB116" s="31"/>
      <c r="CC116" s="31"/>
      <c r="CD116" s="31"/>
      <c r="CE116" s="31"/>
      <c r="CO116" s="29"/>
      <c r="CP116" s="29"/>
    </row>
    <row r="117" spans="1:94" ht="15.75" thickBot="1" x14ac:dyDescent="0.3">
      <c r="A117" s="50"/>
      <c r="B117" s="50"/>
      <c r="C117" s="50" t="str">
        <f t="shared" si="14"/>
        <v>7_17_4502</v>
      </c>
      <c r="D117" s="51" t="str">
        <f t="shared" si="15"/>
        <v>7_17</v>
      </c>
      <c r="E117" s="224">
        <f>IFERROR(VLOOKUP(C117,'2015'!$C$12:$D$1887,2,FALSE),0)</f>
        <v>1</v>
      </c>
      <c r="F117" s="51">
        <f>IFERROR(K117-IFERROR(VLOOKUP(D117,'2015'!$F$12:$I$1887,4,FALSE),"ei löydy"),"ei löydy")</f>
        <v>0</v>
      </c>
      <c r="G117" s="224">
        <f>IFERROR(VLOOKUP(Työfile_2024!C117,Liikennemalli!$D$6:$G$1921,4,FALSE),0)</f>
        <v>1</v>
      </c>
      <c r="H117" s="225">
        <f>K117-IFERROR(VLOOKUP(Työfile_2024!D117,Liikennemalli!$C$6:$H$1921,6,FALSE),"ei löydy")</f>
        <v>0</v>
      </c>
      <c r="I117" s="80">
        <v>7</v>
      </c>
      <c r="J117" s="52">
        <v>17</v>
      </c>
      <c r="K117" s="52">
        <v>4502</v>
      </c>
      <c r="L117" s="53"/>
      <c r="M117" s="54"/>
      <c r="N117" s="54"/>
      <c r="O117" s="54"/>
      <c r="P117" s="54"/>
      <c r="Q117" s="55"/>
      <c r="R117" s="55"/>
      <c r="S117" s="55"/>
      <c r="T117" s="55"/>
      <c r="U117" s="52"/>
      <c r="V117" s="56">
        <v>9179</v>
      </c>
      <c r="W117" s="56">
        <v>977</v>
      </c>
      <c r="X117" s="56">
        <v>9083</v>
      </c>
      <c r="Y117" s="56">
        <f>VLOOKUP(D117,Liikennemalli24!$D$2:$F$1804,2,FALSE)</f>
        <v>3198</v>
      </c>
      <c r="Z117" s="57">
        <f>VLOOKUP(D117,Liikennemalli24!$D$2:$F$1804,3,FALSE)</f>
        <v>0.78200000000000003</v>
      </c>
      <c r="AA117" s="178">
        <f>IF(G117=1,VLOOKUP(C117,Liikennemalli!$D$6:$H$1921,2,FALSE),0)</f>
        <v>0</v>
      </c>
      <c r="AB117" s="197">
        <f>IF(G117=1,VLOOKUP(C117,Liikennemalli!$D$6:$H$1921,3,FALSE),0)</f>
        <v>0</v>
      </c>
      <c r="AC117" s="134">
        <f>IF(E117=1,VLOOKUP(Työfile_2024!D117,'2015'!$F$12:$X$1887,18,FALSE),"-")</f>
        <v>5142</v>
      </c>
      <c r="AD117" s="127">
        <f>IF(E117=1,VLOOKUP(Työfile_2024!D117,'2015'!$F$12:$X$1887,19,FALSE),"-")</f>
        <v>0.98</v>
      </c>
      <c r="AI117" s="127">
        <f>IF(E117=1,VLOOKUP(Työfile_2024!D117,'2015'!$F$12:$AB$1887,20,FALSE),"-")</f>
        <v>0</v>
      </c>
      <c r="AJ117" s="127">
        <f>IF(E117=1,VLOOKUP(Työfile_2024!D117,'2015'!$F$12:$AB$1887,21,FALSE),"-")</f>
        <v>0</v>
      </c>
      <c r="AK117" s="127">
        <f>IF(E117=1,VLOOKUP(Työfile_2024!D117,'2015'!$F$12:$AB$1887,22,FALSE),"-")</f>
        <v>0</v>
      </c>
      <c r="AL117" s="127">
        <f>IF(E117=1,VLOOKUP(Työfile_2024!D117,'2015'!$F$12:$AB$1887,23,FALSE),"-")</f>
        <v>0</v>
      </c>
      <c r="AM117" s="56">
        <f>VLOOKUP(Työfile_2024!D117,Tmatkat_20km_tarkasteltava_verk!$C$2:$D$1804,2,FALSE)</f>
        <v>3757</v>
      </c>
      <c r="AN117" s="148">
        <f t="shared" si="16"/>
        <v>0.40930384573482947</v>
      </c>
      <c r="AO117" s="178">
        <f>IF(E117=1,VLOOKUP(Työfile_2024!D117,'2015'!$F$12:$AC$1887,24,FALSE),"-")</f>
        <v>722</v>
      </c>
      <c r="AP117" s="52" t="str">
        <f>VLOOKUP(D117,Tarkasteltava_verkko_2024_harva!$E$2:$I$1804,5,FALSE)</f>
        <v>tiivis</v>
      </c>
      <c r="AQ117" s="52" t="str">
        <f>VLOOKUP(D117,Tarkasteltava_verkko_2024_harva!$E$2:$I$1804,4,FALSE)</f>
        <v>harva</v>
      </c>
      <c r="AR117" s="148">
        <v>0</v>
      </c>
      <c r="AS117" s="170" t="str">
        <f>IFERROR(VLOOKUP(C117,'2015'!$C$12:$AG$1887,30,FALSE),"-")</f>
        <v/>
      </c>
      <c r="AT117" s="148">
        <v>0</v>
      </c>
      <c r="AU117" s="170">
        <f>IFERROR(VLOOKUP(C117,'2015'!$C$12:$AG$1887,31,FALSE),"-")</f>
        <v>0</v>
      </c>
      <c r="AV117" s="106"/>
      <c r="AW117" s="63" t="str">
        <f>IFERROR(VLOOKUP(C117,Merkittävyysluokitus!$A$2:$J$1705,10,FALSE),"-")</f>
        <v>-</v>
      </c>
      <c r="AX117" s="175" t="str">
        <f>IFERROR(VLOOKUP(C117,Merkittävyysluokitus!$A$2:$J$1705,6,FALSE),"-")</f>
        <v>-</v>
      </c>
      <c r="AY117" s="175" t="str">
        <f>IFERROR(VLOOKUP(C117,Merkittävyysluokitus!$A$2:$J$1705,7,FALSE),"-")</f>
        <v>-</v>
      </c>
      <c r="AZ117" s="175" t="str">
        <f>IFERROR(VLOOKUP(C117,Merkittävyysluokitus!$A$2:$J$1705,8,FALSE),"-")</f>
        <v>-</v>
      </c>
      <c r="BA117" s="175" t="str">
        <f>IFERROR(VLOOKUP(C117,Merkittävyysluokitus!$A$2:$J$1705,9,FALSE),"-")</f>
        <v>-</v>
      </c>
      <c r="BB117" s="203"/>
      <c r="BC117" s="203" t="str">
        <f t="shared" si="17"/>
        <v/>
      </c>
      <c r="BD117" s="39" t="str">
        <f t="shared" si="9"/>
        <v>punainen</v>
      </c>
      <c r="BE117" s="68" t="str">
        <f t="shared" si="10"/>
        <v>punainen</v>
      </c>
      <c r="BF117" s="68" t="str">
        <f t="shared" si="11"/>
        <v>punainen</v>
      </c>
      <c r="BG117" s="68" t="str">
        <f t="shared" si="12"/>
        <v>punainen</v>
      </c>
      <c r="BH117" s="208" t="str">
        <f t="shared" si="13"/>
        <v>punainen</v>
      </c>
      <c r="BI117" s="117"/>
      <c r="BJ117" s="39" t="str">
        <f>IF(F117="ei löydy","uusi tie",IF(E117=0,"tieosoite muuttunut",IF(E117=1,VLOOKUP(D117,'2015'!$F$12:$AL$1887,31,FALSE),"-")))</f>
        <v>punainen</v>
      </c>
      <c r="BK117" s="67" t="str">
        <f>IF(E117=1,VLOOKUP(D117,'2015'!$F$12:$AL$1887,32,FALSE),"-")</f>
        <v>punainen</v>
      </c>
      <c r="BL117" s="39" t="str">
        <f>IF(F117="ei löydy","uusi tie",IF(E117=0,"tieosoite muuttunut",IF(E117=1,VLOOKUP(D117,'2015'!$F$12:$AL$1887,33,FALSE),"-")))</f>
        <v>punainen</v>
      </c>
      <c r="BM117" s="39"/>
      <c r="BN117" s="217" t="str">
        <f>VLOOKUP(D117,'2015'!$F$12:$AL$1887,33,FALSE)</f>
        <v>punainen</v>
      </c>
      <c r="BO117" s="117"/>
      <c r="BP117" s="115"/>
      <c r="BQ117" s="30"/>
      <c r="BS117" s="5"/>
      <c r="BU117" s="35"/>
      <c r="BV117" s="30"/>
      <c r="BW117" s="20"/>
      <c r="BX117" t="str">
        <f>IF(E117=1,VLOOKUP(D117,'2015'!$F$12:$AX$1887,43,FALSE),"-")</f>
        <v>punainen</v>
      </c>
      <c r="BY117" t="str">
        <f>IF(E117=1,VLOOKUP(D117,'2015'!$F$12:$AX$1887,44,FALSE),"-")</f>
        <v>punainen</v>
      </c>
      <c r="BZ117" t="str">
        <f>IF(E117=1,VLOOKUP(D117,'2015'!$F$12:$AX$1887,45,FALSE),"-")</f>
        <v>punainen</v>
      </c>
      <c r="CA117" s="31"/>
      <c r="CB117" s="31"/>
      <c r="CC117" s="31"/>
      <c r="CD117" s="31"/>
      <c r="CE117" s="31"/>
      <c r="CO117" s="29"/>
      <c r="CP117" s="29"/>
    </row>
    <row r="118" spans="1:94" ht="15.75" thickBot="1" x14ac:dyDescent="0.3">
      <c r="A118" s="50"/>
      <c r="B118" s="50"/>
      <c r="C118" s="50" t="str">
        <f t="shared" si="14"/>
        <v>7_18_4540</v>
      </c>
      <c r="D118" s="51" t="str">
        <f t="shared" si="15"/>
        <v>7_18</v>
      </c>
      <c r="E118" s="224">
        <f>IFERROR(VLOOKUP(C118,'2015'!$C$12:$D$1887,2,FALSE),0)</f>
        <v>1</v>
      </c>
      <c r="F118" s="51">
        <f>IFERROR(K118-IFERROR(VLOOKUP(D118,'2015'!$F$12:$I$1887,4,FALSE),"ei löydy"),"ei löydy")</f>
        <v>0</v>
      </c>
      <c r="G118" s="224">
        <f>IFERROR(VLOOKUP(Työfile_2024!C118,Liikennemalli!$D$6:$G$1921,4,FALSE),0)</f>
        <v>1</v>
      </c>
      <c r="H118" s="225">
        <f>K118-IFERROR(VLOOKUP(Työfile_2024!D118,Liikennemalli!$C$6:$H$1921,6,FALSE),"ei löydy")</f>
        <v>0</v>
      </c>
      <c r="I118" s="80">
        <v>7</v>
      </c>
      <c r="J118" s="52">
        <v>18</v>
      </c>
      <c r="K118" s="52">
        <v>4540</v>
      </c>
      <c r="L118" s="53"/>
      <c r="M118" s="54"/>
      <c r="N118" s="54"/>
      <c r="O118" s="54"/>
      <c r="P118" s="54"/>
      <c r="Q118" s="55"/>
      <c r="R118" s="55"/>
      <c r="S118" s="55"/>
      <c r="T118" s="55"/>
      <c r="U118" s="52"/>
      <c r="V118" s="56">
        <v>9179</v>
      </c>
      <c r="W118" s="56">
        <v>977</v>
      </c>
      <c r="X118" s="56">
        <v>9083</v>
      </c>
      <c r="Y118" s="56">
        <f>VLOOKUP(D118,Liikennemalli24!$D$2:$F$1804,2,FALSE)</f>
        <v>3214</v>
      </c>
      <c r="Z118" s="57">
        <f>VLOOKUP(D118,Liikennemalli24!$D$2:$F$1804,3,FALSE)</f>
        <v>0.79200000000000004</v>
      </c>
      <c r="AA118" s="178">
        <f>IF(G118=1,VLOOKUP(C118,Liikennemalli!$D$6:$H$1921,2,FALSE),0)</f>
        <v>2663.4070560445798</v>
      </c>
      <c r="AB118" s="197">
        <f>IF(G118=1,VLOOKUP(C118,Liikennemalli!$D$6:$H$1921,3,FALSE),0)</f>
        <v>0.959548478297367</v>
      </c>
      <c r="AC118" s="134">
        <f>IF(E118=1,VLOOKUP(Työfile_2024!D118,'2015'!$F$12:$X$1887,18,FALSE),"-")</f>
        <v>5142</v>
      </c>
      <c r="AD118" s="127">
        <f>IF(E118=1,VLOOKUP(Työfile_2024!D118,'2015'!$F$12:$X$1887,19,FALSE),"-")</f>
        <v>0.98</v>
      </c>
      <c r="AI118" s="127">
        <f>IF(E118=1,VLOOKUP(Työfile_2024!D118,'2015'!$F$12:$AB$1887,20,FALSE),"-")</f>
        <v>0</v>
      </c>
      <c r="AJ118" s="127">
        <f>IF(E118=1,VLOOKUP(Työfile_2024!D118,'2015'!$F$12:$AB$1887,21,FALSE),"-")</f>
        <v>0</v>
      </c>
      <c r="AK118" s="127">
        <f>IF(E118=1,VLOOKUP(Työfile_2024!D118,'2015'!$F$12:$AB$1887,22,FALSE),"-")</f>
        <v>0</v>
      </c>
      <c r="AL118" s="127">
        <f>IF(E118=1,VLOOKUP(Työfile_2024!D118,'2015'!$F$12:$AB$1887,23,FALSE),"-")</f>
        <v>0</v>
      </c>
      <c r="AM118" s="56">
        <f>VLOOKUP(Työfile_2024!D118,Tmatkat_20km_tarkasteltava_verk!$C$2:$D$1804,2,FALSE)</f>
        <v>3757</v>
      </c>
      <c r="AN118" s="148">
        <f t="shared" si="16"/>
        <v>0.40930384573482947</v>
      </c>
      <c r="AO118" s="178">
        <f>IF(E118=1,VLOOKUP(Työfile_2024!D118,'2015'!$F$12:$AC$1887,24,FALSE),"-")</f>
        <v>722</v>
      </c>
      <c r="AP118" s="52" t="str">
        <f>VLOOKUP(D118,Tarkasteltava_verkko_2024_harva!$E$2:$I$1804,5,FALSE)</f>
        <v>tiivis</v>
      </c>
      <c r="AQ118" s="52" t="str">
        <f>VLOOKUP(D118,Tarkasteltava_verkko_2024_harva!$E$2:$I$1804,4,FALSE)</f>
        <v>harva</v>
      </c>
      <c r="AR118" s="148">
        <v>0.12246696035242291</v>
      </c>
      <c r="AS118" s="170" t="str">
        <f>IFERROR(VLOOKUP(C118,'2015'!$C$12:$AG$1887,30,FALSE),"-")</f>
        <v/>
      </c>
      <c r="AT118" s="148">
        <v>7.3568281938325986E-2</v>
      </c>
      <c r="AU118" s="170">
        <f>IFERROR(VLOOKUP(C118,'2015'!$C$12:$AG$1887,31,FALSE),"-")</f>
        <v>0</v>
      </c>
      <c r="AV118" s="106"/>
      <c r="AW118" s="63" t="str">
        <f>IFERROR(VLOOKUP(C118,Merkittävyysluokitus!$A$2:$J$1705,10,FALSE),"-")</f>
        <v>-</v>
      </c>
      <c r="AX118" s="175" t="str">
        <f>IFERROR(VLOOKUP(C118,Merkittävyysluokitus!$A$2:$J$1705,6,FALSE),"-")</f>
        <v>-</v>
      </c>
      <c r="AY118" s="175" t="str">
        <f>IFERROR(VLOOKUP(C118,Merkittävyysluokitus!$A$2:$J$1705,7,FALSE),"-")</f>
        <v>-</v>
      </c>
      <c r="AZ118" s="175" t="str">
        <f>IFERROR(VLOOKUP(C118,Merkittävyysluokitus!$A$2:$J$1705,8,FALSE),"-")</f>
        <v>-</v>
      </c>
      <c r="BA118" s="175" t="str">
        <f>IFERROR(VLOOKUP(C118,Merkittävyysluokitus!$A$2:$J$1705,9,FALSE),"-")</f>
        <v>-</v>
      </c>
      <c r="BB118" s="203"/>
      <c r="BC118" s="203" t="str">
        <f t="shared" si="17"/>
        <v/>
      </c>
      <c r="BD118" s="39" t="str">
        <f t="shared" si="9"/>
        <v>punainen</v>
      </c>
      <c r="BE118" s="68" t="str">
        <f t="shared" si="10"/>
        <v>punainen</v>
      </c>
      <c r="BF118" s="68" t="str">
        <f t="shared" si="11"/>
        <v>punainen</v>
      </c>
      <c r="BG118" s="68" t="str">
        <f t="shared" si="12"/>
        <v>punainen</v>
      </c>
      <c r="BH118" s="208" t="str">
        <f t="shared" si="13"/>
        <v>punainen</v>
      </c>
      <c r="BI118" s="117"/>
      <c r="BJ118" s="39" t="str">
        <f>IF(F118="ei löydy","uusi tie",IF(E118=0,"tieosoite muuttunut",IF(E118=1,VLOOKUP(D118,'2015'!$F$12:$AL$1887,31,FALSE),"-")))</f>
        <v>punainen</v>
      </c>
      <c r="BK118" s="67" t="str">
        <f>IF(E118=1,VLOOKUP(D118,'2015'!$F$12:$AL$1887,32,FALSE),"-")</f>
        <v>punainen</v>
      </c>
      <c r="BL118" s="39" t="str">
        <f>IF(F118="ei löydy","uusi tie",IF(E118=0,"tieosoite muuttunut",IF(E118=1,VLOOKUP(D118,'2015'!$F$12:$AL$1887,33,FALSE),"-")))</f>
        <v>punainen</v>
      </c>
      <c r="BM118" s="39"/>
      <c r="BN118" s="217" t="str">
        <f>VLOOKUP(D118,'2015'!$F$12:$AL$1887,33,FALSE)</f>
        <v>punainen</v>
      </c>
      <c r="BO118" s="117"/>
      <c r="BP118" s="115"/>
      <c r="BQ118" s="30"/>
      <c r="BS118" s="5"/>
      <c r="BU118" s="35"/>
      <c r="BV118" s="30"/>
      <c r="BW118" s="20"/>
      <c r="BX118" t="str">
        <f>IF(E118=1,VLOOKUP(D118,'2015'!$F$12:$AX$1887,43,FALSE),"-")</f>
        <v>punainen</v>
      </c>
      <c r="BY118" t="str">
        <f>IF(E118=1,VLOOKUP(D118,'2015'!$F$12:$AX$1887,44,FALSE),"-")</f>
        <v>punainen</v>
      </c>
      <c r="BZ118" t="str">
        <f>IF(E118=1,VLOOKUP(D118,'2015'!$F$12:$AX$1887,45,FALSE),"-")</f>
        <v>punainen</v>
      </c>
      <c r="CA118" s="31"/>
      <c r="CB118" s="31"/>
      <c r="CC118" s="31"/>
      <c r="CD118" s="31"/>
      <c r="CE118" s="31"/>
      <c r="CO118" s="29"/>
      <c r="CP118" s="29"/>
    </row>
    <row r="119" spans="1:94" ht="15.75" thickBot="1" x14ac:dyDescent="0.3">
      <c r="A119" s="50"/>
      <c r="B119" s="50"/>
      <c r="C119" s="50" t="str">
        <f t="shared" si="14"/>
        <v>7_19_4222</v>
      </c>
      <c r="D119" s="51" t="str">
        <f t="shared" si="15"/>
        <v>7_19</v>
      </c>
      <c r="E119" s="224">
        <f>IFERROR(VLOOKUP(C119,'2015'!$C$12:$D$1887,2,FALSE),0)</f>
        <v>0</v>
      </c>
      <c r="F119" s="51">
        <f>IFERROR(K119-IFERROR(VLOOKUP(D119,'2015'!$F$12:$I$1887,4,FALSE),"ei löydy"),"ei löydy")</f>
        <v>2288</v>
      </c>
      <c r="G119" s="224">
        <f>IFERROR(VLOOKUP(Työfile_2024!C119,Liikennemalli!$D$6:$G$1921,4,FALSE),0)</f>
        <v>1</v>
      </c>
      <c r="H119" s="225">
        <f>K119-IFERROR(VLOOKUP(Työfile_2024!D119,Liikennemalli!$C$6:$H$1921,6,FALSE),"ei löydy")</f>
        <v>0</v>
      </c>
      <c r="I119" s="80">
        <v>7</v>
      </c>
      <c r="J119" s="52">
        <v>19</v>
      </c>
      <c r="K119" s="52">
        <v>4222</v>
      </c>
      <c r="L119" s="53"/>
      <c r="M119" s="54"/>
      <c r="N119" s="54"/>
      <c r="O119" s="54"/>
      <c r="P119" s="54"/>
      <c r="Q119" s="55"/>
      <c r="R119" s="55"/>
      <c r="S119" s="55"/>
      <c r="T119" s="55"/>
      <c r="U119" s="52"/>
      <c r="V119" s="56">
        <v>7353</v>
      </c>
      <c r="W119" s="56">
        <v>925</v>
      </c>
      <c r="X119" s="56">
        <v>7134</v>
      </c>
      <c r="Y119" s="56">
        <f>VLOOKUP(D119,Liikennemalli24!$D$2:$F$1804,2,FALSE)</f>
        <v>3074</v>
      </c>
      <c r="Z119" s="57">
        <f>VLOOKUP(D119,Liikennemalli24!$D$2:$F$1804,3,FALSE)</f>
        <v>0.99199999999999999</v>
      </c>
      <c r="AA119" s="178">
        <f>IF(G119=1,VLOOKUP(C119,Liikennemalli!$D$6:$H$1921,2,FALSE),0)</f>
        <v>789.66080893354194</v>
      </c>
      <c r="AB119" s="197">
        <f>IF(G119=1,VLOOKUP(C119,Liikennemalli!$D$6:$H$1921,3,FALSE),0)</f>
        <v>0.86433142535533702</v>
      </c>
      <c r="AC119" s="134" t="str">
        <f>IF(E119=1,VLOOKUP(Työfile_2024!D119,'2015'!$F$12:$X$1887,18,FALSE),"-")</f>
        <v>-</v>
      </c>
      <c r="AD119" s="127" t="str">
        <f>IF(E119=1,VLOOKUP(Työfile_2024!D119,'2015'!$F$12:$X$1887,19,FALSE),"-")</f>
        <v>-</v>
      </c>
      <c r="AI119" s="127" t="str">
        <f>IF(E119=1,VLOOKUP(Työfile_2024!D119,'2015'!$F$12:$AB$1887,20,FALSE),"-")</f>
        <v>-</v>
      </c>
      <c r="AJ119" s="127" t="str">
        <f>IF(E119=1,VLOOKUP(Työfile_2024!D119,'2015'!$F$12:$AB$1887,21,FALSE),"-")</f>
        <v>-</v>
      </c>
      <c r="AK119" s="127" t="str">
        <f>IF(E119=1,VLOOKUP(Työfile_2024!D119,'2015'!$F$12:$AB$1887,22,FALSE),"-")</f>
        <v>-</v>
      </c>
      <c r="AL119" s="127" t="str">
        <f>IF(E119=1,VLOOKUP(Työfile_2024!D119,'2015'!$F$12:$AB$1887,23,FALSE),"-")</f>
        <v>-</v>
      </c>
      <c r="AM119" s="56">
        <f>VLOOKUP(Työfile_2024!D119,Tmatkat_20km_tarkasteltava_verk!$C$2:$D$1804,2,FALSE)</f>
        <v>2714</v>
      </c>
      <c r="AN119" s="148">
        <f t="shared" si="16"/>
        <v>0.36910104719162246</v>
      </c>
      <c r="AO119" s="178" t="str">
        <f>IF(E119=1,VLOOKUP(Työfile_2024!D119,'2015'!$F$12:$AC$1887,24,FALSE),"-")</f>
        <v>-</v>
      </c>
      <c r="AP119" s="52" t="str">
        <f>VLOOKUP(D119,Tarkasteltava_verkko_2024_harva!$E$2:$I$1804,5,FALSE)</f>
        <v>tiivis</v>
      </c>
      <c r="AQ119" s="52" t="str">
        <f>VLOOKUP(D119,Tarkasteltava_verkko_2024_harva!$E$2:$I$1804,4,FALSE)</f>
        <v>harva</v>
      </c>
      <c r="AR119" s="148">
        <v>0.27783041212695403</v>
      </c>
      <c r="AS119" s="170" t="str">
        <f>IFERROR(VLOOKUP(C119,'2015'!$C$12:$AG$1887,30,FALSE),"-")</f>
        <v>-</v>
      </c>
      <c r="AT119" s="148">
        <v>0.20653718616769304</v>
      </c>
      <c r="AU119" s="170" t="str">
        <f>IFERROR(VLOOKUP(C119,'2015'!$C$12:$AG$1887,31,FALSE),"-")</f>
        <v>-</v>
      </c>
      <c r="AV119" s="106"/>
      <c r="AW119" s="63" t="str">
        <f>IFERROR(VLOOKUP(C119,Merkittävyysluokitus!$A$2:$J$1705,10,FALSE),"-")</f>
        <v>-</v>
      </c>
      <c r="AX119" s="175" t="str">
        <f>IFERROR(VLOOKUP(C119,Merkittävyysluokitus!$A$2:$J$1705,6,FALSE),"-")</f>
        <v>-</v>
      </c>
      <c r="AY119" s="175" t="str">
        <f>IFERROR(VLOOKUP(C119,Merkittävyysluokitus!$A$2:$J$1705,7,FALSE),"-")</f>
        <v>-</v>
      </c>
      <c r="AZ119" s="175" t="str">
        <f>IFERROR(VLOOKUP(C119,Merkittävyysluokitus!$A$2:$J$1705,8,FALSE),"-")</f>
        <v>-</v>
      </c>
      <c r="BA119" s="175" t="str">
        <f>IFERROR(VLOOKUP(C119,Merkittävyysluokitus!$A$2:$J$1705,9,FALSE),"-")</f>
        <v>-</v>
      </c>
      <c r="BB119" s="203"/>
      <c r="BC119" s="203" t="str">
        <f t="shared" si="17"/>
        <v>tieosoite muuttunut</v>
      </c>
      <c r="BD119" s="39" t="str">
        <f t="shared" si="9"/>
        <v>punainen</v>
      </c>
      <c r="BE119" s="68" t="str">
        <f t="shared" si="10"/>
        <v>punainen</v>
      </c>
      <c r="BF119" s="68" t="str">
        <f t="shared" si="11"/>
        <v>punainen</v>
      </c>
      <c r="BG119" s="68" t="str">
        <f t="shared" si="12"/>
        <v>punainen</v>
      </c>
      <c r="BH119" s="208" t="str">
        <f t="shared" si="13"/>
        <v>punainen</v>
      </c>
      <c r="BI119" s="117"/>
      <c r="BJ119" s="39" t="str">
        <f>IF(F119="ei löydy","uusi tie",IF(E119=0,"tieosoite muuttunut",IF(E119=1,VLOOKUP(D119,'2015'!$F$12:$AL$1887,31,FALSE),"-")))</f>
        <v>tieosoite muuttunut</v>
      </c>
      <c r="BK119" s="67" t="str">
        <f>IF(E119=1,VLOOKUP(D119,'2015'!$F$12:$AL$1887,32,FALSE),"-")</f>
        <v>-</v>
      </c>
      <c r="BL119" s="39" t="str">
        <f>IF(F119="ei löydy","uusi tie",IF(E119=0,"tieosoite muuttunut",IF(E119=1,VLOOKUP(D119,'2015'!$F$12:$AL$1887,33,FALSE),"-")))</f>
        <v>tieosoite muuttunut</v>
      </c>
      <c r="BM119" s="39"/>
      <c r="BN119" s="217" t="str">
        <f>VLOOKUP(D119,'2015'!$F$12:$AL$1887,33,FALSE)</f>
        <v>punainen</v>
      </c>
      <c r="BO119" s="117"/>
      <c r="BP119" s="115"/>
      <c r="BQ119" s="30"/>
      <c r="BS119" s="5"/>
      <c r="BU119" s="35"/>
      <c r="BV119" s="30"/>
      <c r="BW119" s="20"/>
      <c r="BX119" t="str">
        <f>IF(E119=1,VLOOKUP(D119,'2015'!$F$12:$AX$1887,43,FALSE),"-")</f>
        <v>-</v>
      </c>
      <c r="BY119" t="str">
        <f>IF(E119=1,VLOOKUP(D119,'2015'!$F$12:$AX$1887,44,FALSE),"-")</f>
        <v>-</v>
      </c>
      <c r="BZ119" t="str">
        <f>IF(E119=1,VLOOKUP(D119,'2015'!$F$12:$AX$1887,45,FALSE),"-")</f>
        <v>-</v>
      </c>
      <c r="CA119" s="31"/>
      <c r="CB119" s="31"/>
      <c r="CC119" s="31"/>
      <c r="CD119" s="31"/>
      <c r="CE119" s="31"/>
      <c r="CO119" s="29"/>
      <c r="CP119" s="29"/>
    </row>
    <row r="120" spans="1:94" ht="15.75" thickBot="1" x14ac:dyDescent="0.3">
      <c r="A120" s="50"/>
      <c r="B120" s="50"/>
      <c r="C120" s="50" t="str">
        <f t="shared" si="14"/>
        <v>7_20_9138</v>
      </c>
      <c r="D120" s="51" t="str">
        <f t="shared" si="15"/>
        <v>7_20</v>
      </c>
      <c r="E120" s="224">
        <f>IFERROR(VLOOKUP(C120,'2015'!$C$12:$D$1887,2,FALSE),0)</f>
        <v>0</v>
      </c>
      <c r="F120" s="51" t="str">
        <f>IFERROR(K120-IFERROR(VLOOKUP(D120,'2015'!$F$12:$I$1887,4,FALSE),"ei löydy"),"ei löydy")</f>
        <v>ei löydy</v>
      </c>
      <c r="G120" s="224">
        <f>IFERROR(VLOOKUP(Työfile_2024!C120,Liikennemalli!$D$6:$G$1921,4,FALSE),0)</f>
        <v>1</v>
      </c>
      <c r="H120" s="225">
        <f>K120-IFERROR(VLOOKUP(Työfile_2024!D120,Liikennemalli!$C$6:$H$1921,6,FALSE),"ei löydy")</f>
        <v>0</v>
      </c>
      <c r="I120" s="80">
        <v>7</v>
      </c>
      <c r="J120" s="52">
        <v>20</v>
      </c>
      <c r="K120" s="52">
        <v>9138</v>
      </c>
      <c r="L120" s="53"/>
      <c r="M120" s="54"/>
      <c r="N120" s="54"/>
      <c r="O120" s="54"/>
      <c r="P120" s="54"/>
      <c r="Q120" s="55"/>
      <c r="R120" s="55"/>
      <c r="S120" s="55"/>
      <c r="T120" s="55"/>
      <c r="U120" s="52"/>
      <c r="V120" s="56">
        <v>7775</v>
      </c>
      <c r="W120" s="56">
        <v>931</v>
      </c>
      <c r="X120" s="56">
        <v>7606</v>
      </c>
      <c r="Y120" s="56">
        <f>VLOOKUP(D120,Liikennemalli24!$D$2:$F$1804,2,FALSE)</f>
        <v>2577</v>
      </c>
      <c r="Z120" s="57">
        <f>VLOOKUP(D120,Liikennemalli24!$D$2:$F$1804,3,FALSE)</f>
        <v>0.98599999999999999</v>
      </c>
      <c r="AA120" s="178">
        <f>IF(G120=1,VLOOKUP(C120,Liikennemalli!$D$6:$H$1921,2,FALSE),0)</f>
        <v>484.67471895741198</v>
      </c>
      <c r="AB120" s="197">
        <f>IF(G120=1,VLOOKUP(C120,Liikennemalli!$D$6:$H$1921,3,FALSE),0)</f>
        <v>0.71594311506821995</v>
      </c>
      <c r="AC120" s="134" t="str">
        <f>IF(E120=1,VLOOKUP(Työfile_2024!D120,'2015'!$F$12:$X$1887,18,FALSE),"-")</f>
        <v>-</v>
      </c>
      <c r="AD120" s="127" t="str">
        <f>IF(E120=1,VLOOKUP(Työfile_2024!D120,'2015'!$F$12:$X$1887,19,FALSE),"-")</f>
        <v>-</v>
      </c>
      <c r="AI120" s="127" t="str">
        <f>IF(E120=1,VLOOKUP(Työfile_2024!D120,'2015'!$F$12:$AB$1887,20,FALSE),"-")</f>
        <v>-</v>
      </c>
      <c r="AJ120" s="127" t="str">
        <f>IF(E120=1,VLOOKUP(Työfile_2024!D120,'2015'!$F$12:$AB$1887,21,FALSE),"-")</f>
        <v>-</v>
      </c>
      <c r="AK120" s="127" t="str">
        <f>IF(E120=1,VLOOKUP(Työfile_2024!D120,'2015'!$F$12:$AB$1887,22,FALSE),"-")</f>
        <v>-</v>
      </c>
      <c r="AL120" s="127" t="str">
        <f>IF(E120=1,VLOOKUP(Työfile_2024!D120,'2015'!$F$12:$AB$1887,23,FALSE),"-")</f>
        <v>-</v>
      </c>
      <c r="AM120" s="56">
        <f>VLOOKUP(Työfile_2024!D120,Tmatkat_20km_tarkasteltava_verk!$C$2:$D$1804,2,FALSE)</f>
        <v>2919</v>
      </c>
      <c r="AN120" s="148">
        <f t="shared" si="16"/>
        <v>0.37543408360128616</v>
      </c>
      <c r="AO120" s="178" t="str">
        <f>IF(E120=1,VLOOKUP(Työfile_2024!D120,'2015'!$F$12:$AC$1887,24,FALSE),"-")</f>
        <v>-</v>
      </c>
      <c r="AP120" s="52" t="str">
        <f>VLOOKUP(D120,Tarkasteltava_verkko_2024_harva!$E$2:$I$1804,5,FALSE)</f>
        <v>tiivis</v>
      </c>
      <c r="AQ120" s="52" t="str">
        <f>VLOOKUP(D120,Tarkasteltava_verkko_2024_harva!$E$2:$I$1804,4,FALSE)</f>
        <v>harva</v>
      </c>
      <c r="AR120" s="148">
        <v>0.10965200262639527</v>
      </c>
      <c r="AS120" s="170" t="str">
        <f>IFERROR(VLOOKUP(C120,'2015'!$C$12:$AG$1887,30,FALSE),"-")</f>
        <v>-</v>
      </c>
      <c r="AT120" s="148">
        <v>0</v>
      </c>
      <c r="AU120" s="170" t="str">
        <f>IFERROR(VLOOKUP(C120,'2015'!$C$12:$AG$1887,31,FALSE),"-")</f>
        <v>-</v>
      </c>
      <c r="AV120" s="106"/>
      <c r="AW120" s="63" t="str">
        <f>IFERROR(VLOOKUP(C120,Merkittävyysluokitus!$A$2:$J$1705,10,FALSE),"-")</f>
        <v>-</v>
      </c>
      <c r="AX120" s="175" t="str">
        <f>IFERROR(VLOOKUP(C120,Merkittävyysluokitus!$A$2:$J$1705,6,FALSE),"-")</f>
        <v>-</v>
      </c>
      <c r="AY120" s="175" t="str">
        <f>IFERROR(VLOOKUP(C120,Merkittävyysluokitus!$A$2:$J$1705,7,FALSE),"-")</f>
        <v>-</v>
      </c>
      <c r="AZ120" s="175" t="str">
        <f>IFERROR(VLOOKUP(C120,Merkittävyysluokitus!$A$2:$J$1705,8,FALSE),"-")</f>
        <v>-</v>
      </c>
      <c r="BA120" s="175" t="str">
        <f>IFERROR(VLOOKUP(C120,Merkittävyysluokitus!$A$2:$J$1705,9,FALSE),"-")</f>
        <v>-</v>
      </c>
      <c r="BB120" s="203"/>
      <c r="BC120" s="203" t="str">
        <f t="shared" si="17"/>
        <v>muutos</v>
      </c>
      <c r="BD120" s="39" t="str">
        <f t="shared" si="9"/>
        <v>punainen</v>
      </c>
      <c r="BE120" s="68" t="str">
        <f t="shared" si="10"/>
        <v>punainen</v>
      </c>
      <c r="BF120" s="68" t="str">
        <f t="shared" si="11"/>
        <v>punainen</v>
      </c>
      <c r="BG120" s="68" t="str">
        <f t="shared" si="12"/>
        <v>punainen</v>
      </c>
      <c r="BH120" s="208" t="str">
        <f t="shared" si="13"/>
        <v>punainen</v>
      </c>
      <c r="BI120" s="117"/>
      <c r="BJ120" s="39" t="str">
        <f>IF(F120="ei löydy","uusi tie",IF(E120=0,"tieosoite muuttunut",IF(E120=1,VLOOKUP(D120,'2015'!$F$12:$AL$1887,31,FALSE),"-")))</f>
        <v>uusi tie</v>
      </c>
      <c r="BK120" s="67" t="str">
        <f>IF(E120=1,VLOOKUP(D120,'2015'!$F$12:$AL$1887,32,FALSE),"-")</f>
        <v>-</v>
      </c>
      <c r="BL120" s="39" t="str">
        <f>IF(F120="ei löydy","uusi tie",IF(E120=0,"tieosoite muuttunut",IF(E120=1,VLOOKUP(D120,'2015'!$F$12:$AL$1887,33,FALSE),"-")))</f>
        <v>uusi tie</v>
      </c>
      <c r="BM120" s="39"/>
      <c r="BN120" s="217" t="e">
        <f>VLOOKUP(D120,'2015'!$F$12:$AL$1887,33,FALSE)</f>
        <v>#N/A</v>
      </c>
      <c r="BO120" s="117"/>
      <c r="BP120" s="115"/>
      <c r="BQ120" s="30"/>
      <c r="BS120" s="5"/>
      <c r="BU120" s="35"/>
      <c r="BV120" s="30"/>
      <c r="BW120" s="20"/>
      <c r="BX120" t="str">
        <f>IF(E120=1,VLOOKUP(D120,'2015'!$F$12:$AX$1887,43,FALSE),"-")</f>
        <v>-</v>
      </c>
      <c r="BY120" t="str">
        <f>IF(E120=1,VLOOKUP(D120,'2015'!$F$12:$AX$1887,44,FALSE),"-")</f>
        <v>-</v>
      </c>
      <c r="BZ120" t="str">
        <f>IF(E120=1,VLOOKUP(D120,'2015'!$F$12:$AX$1887,45,FALSE),"-")</f>
        <v>-</v>
      </c>
      <c r="CA120" s="31"/>
      <c r="CB120" s="31"/>
      <c r="CC120" s="31"/>
      <c r="CD120" s="31"/>
      <c r="CE120" s="31"/>
      <c r="CO120" s="29"/>
      <c r="CP120" s="29"/>
    </row>
    <row r="121" spans="1:94" ht="15.75" thickBot="1" x14ac:dyDescent="0.3">
      <c r="A121" s="50"/>
      <c r="B121" s="50"/>
      <c r="C121" s="50" t="str">
        <f t="shared" si="14"/>
        <v>7_21_1487</v>
      </c>
      <c r="D121" s="51" t="str">
        <f t="shared" si="15"/>
        <v>7_21</v>
      </c>
      <c r="E121" s="224">
        <f>IFERROR(VLOOKUP(C121,'2015'!$C$12:$D$1887,2,FALSE),0)</f>
        <v>0</v>
      </c>
      <c r="F121" s="51">
        <f>IFERROR(K121-IFERROR(VLOOKUP(D121,'2015'!$F$12:$I$1887,4,FALSE),"ei löydy"),"ei löydy")</f>
        <v>-241</v>
      </c>
      <c r="G121" s="224">
        <f>IFERROR(VLOOKUP(Työfile_2024!C121,Liikennemalli!$D$6:$G$1921,4,FALSE),0)</f>
        <v>1</v>
      </c>
      <c r="H121" s="225">
        <f>K121-IFERROR(VLOOKUP(Työfile_2024!D121,Liikennemalli!$C$6:$H$1921,6,FALSE),"ei löydy")</f>
        <v>0</v>
      </c>
      <c r="I121" s="80">
        <v>7</v>
      </c>
      <c r="J121" s="52">
        <v>21</v>
      </c>
      <c r="K121" s="52">
        <v>1487</v>
      </c>
      <c r="L121" s="53"/>
      <c r="M121" s="54"/>
      <c r="N121" s="54"/>
      <c r="O121" s="54"/>
      <c r="P121" s="54"/>
      <c r="Q121" s="55"/>
      <c r="R121" s="55"/>
      <c r="S121" s="55"/>
      <c r="T121" s="55"/>
      <c r="U121" s="52"/>
      <c r="V121" s="56">
        <v>7235</v>
      </c>
      <c r="W121" s="56">
        <v>839</v>
      </c>
      <c r="X121" s="56">
        <v>7083</v>
      </c>
      <c r="Y121" s="56">
        <f>VLOOKUP(D121,Liikennemalli24!$D$2:$F$1804,2,FALSE)</f>
        <v>1115</v>
      </c>
      <c r="Z121" s="57">
        <f>VLOOKUP(D121,Liikennemalli24!$D$2:$F$1804,3,FALSE)</f>
        <v>0.98099999999999998</v>
      </c>
      <c r="AA121" s="178">
        <f>IF(G121=1,VLOOKUP(C121,Liikennemalli!$D$6:$H$1921,2,FALSE),0)</f>
        <v>12</v>
      </c>
      <c r="AB121" s="197">
        <f>IF(G121=1,VLOOKUP(C121,Liikennemalli!$D$6:$H$1921,3,FALSE),0)</f>
        <v>0.54545454545454497</v>
      </c>
      <c r="AC121" s="134" t="str">
        <f>IF(E121=1,VLOOKUP(Työfile_2024!D121,'2015'!$F$12:$X$1887,18,FALSE),"-")</f>
        <v>-</v>
      </c>
      <c r="AD121" s="127" t="str">
        <f>IF(E121=1,VLOOKUP(Työfile_2024!D121,'2015'!$F$12:$X$1887,19,FALSE),"-")</f>
        <v>-</v>
      </c>
      <c r="AI121" s="127" t="str">
        <f>IF(E121=1,VLOOKUP(Työfile_2024!D121,'2015'!$F$12:$AB$1887,20,FALSE),"-")</f>
        <v>-</v>
      </c>
      <c r="AJ121" s="127" t="str">
        <f>IF(E121=1,VLOOKUP(Työfile_2024!D121,'2015'!$F$12:$AB$1887,21,FALSE),"-")</f>
        <v>-</v>
      </c>
      <c r="AK121" s="127" t="str">
        <f>IF(E121=1,VLOOKUP(Työfile_2024!D121,'2015'!$F$12:$AB$1887,22,FALSE),"-")</f>
        <v>-</v>
      </c>
      <c r="AL121" s="127" t="str">
        <f>IF(E121=1,VLOOKUP(Työfile_2024!D121,'2015'!$F$12:$AB$1887,23,FALSE),"-")</f>
        <v>-</v>
      </c>
      <c r="AM121" s="56">
        <f>VLOOKUP(Työfile_2024!D121,Tmatkat_20km_tarkasteltava_verk!$C$2:$D$1804,2,FALSE)</f>
        <v>2771</v>
      </c>
      <c r="AN121" s="148">
        <f t="shared" si="16"/>
        <v>0.38299930891499656</v>
      </c>
      <c r="AO121" s="178" t="str">
        <f>IF(E121=1,VLOOKUP(Työfile_2024!D121,'2015'!$F$12:$AC$1887,24,FALSE),"-")</f>
        <v>-</v>
      </c>
      <c r="AP121" s="52" t="str">
        <f>VLOOKUP(D121,Tarkasteltava_verkko_2024_harva!$E$2:$I$1804,5,FALSE)</f>
        <v>tiivis</v>
      </c>
      <c r="AQ121" s="52" t="str">
        <f>VLOOKUP(D121,Tarkasteltava_verkko_2024_harva!$E$2:$I$1804,4,FALSE)</f>
        <v>harva</v>
      </c>
      <c r="AR121" s="148">
        <v>0.53530598520511097</v>
      </c>
      <c r="AS121" s="170" t="str">
        <f>IFERROR(VLOOKUP(C121,'2015'!$C$12:$AG$1887,30,FALSE),"-")</f>
        <v>-</v>
      </c>
      <c r="AT121" s="148">
        <v>0</v>
      </c>
      <c r="AU121" s="170" t="str">
        <f>IFERROR(VLOOKUP(C121,'2015'!$C$12:$AG$1887,31,FALSE),"-")</f>
        <v>-</v>
      </c>
      <c r="AV121" s="106"/>
      <c r="AW121" s="63" t="str">
        <f>IFERROR(VLOOKUP(C121,Merkittävyysluokitus!$A$2:$J$1705,10,FALSE),"-")</f>
        <v>-</v>
      </c>
      <c r="AX121" s="175" t="str">
        <f>IFERROR(VLOOKUP(C121,Merkittävyysluokitus!$A$2:$J$1705,6,FALSE),"-")</f>
        <v>-</v>
      </c>
      <c r="AY121" s="175" t="str">
        <f>IFERROR(VLOOKUP(C121,Merkittävyysluokitus!$A$2:$J$1705,7,FALSE),"-")</f>
        <v>-</v>
      </c>
      <c r="AZ121" s="175" t="str">
        <f>IFERROR(VLOOKUP(C121,Merkittävyysluokitus!$A$2:$J$1705,8,FALSE),"-")</f>
        <v>-</v>
      </c>
      <c r="BA121" s="175" t="str">
        <f>IFERROR(VLOOKUP(C121,Merkittävyysluokitus!$A$2:$J$1705,9,FALSE),"-")</f>
        <v>-</v>
      </c>
      <c r="BB121" s="203"/>
      <c r="BC121" s="203" t="str">
        <f t="shared" si="17"/>
        <v>tieosoite muuttunut</v>
      </c>
      <c r="BD121" s="39" t="str">
        <f t="shared" si="9"/>
        <v>punainen</v>
      </c>
      <c r="BE121" s="68" t="str">
        <f t="shared" si="10"/>
        <v>punainen</v>
      </c>
      <c r="BF121" s="68" t="str">
        <f t="shared" si="11"/>
        <v>punainen</v>
      </c>
      <c r="BG121" s="68" t="str">
        <f t="shared" si="12"/>
        <v>punainen</v>
      </c>
      <c r="BH121" s="208" t="str">
        <f t="shared" si="13"/>
        <v>punainen</v>
      </c>
      <c r="BI121" s="117"/>
      <c r="BJ121" s="39" t="str">
        <f>IF(F121="ei löydy","uusi tie",IF(E121=0,"tieosoite muuttunut",IF(E121=1,VLOOKUP(D121,'2015'!$F$12:$AL$1887,31,FALSE),"-")))</f>
        <v>tieosoite muuttunut</v>
      </c>
      <c r="BK121" s="67" t="str">
        <f>IF(E121=1,VLOOKUP(D121,'2015'!$F$12:$AL$1887,32,FALSE),"-")</f>
        <v>-</v>
      </c>
      <c r="BL121" s="39" t="str">
        <f>IF(F121="ei löydy","uusi tie",IF(E121=0,"tieosoite muuttunut",IF(E121=1,VLOOKUP(D121,'2015'!$F$12:$AL$1887,33,FALSE),"-")))</f>
        <v>tieosoite muuttunut</v>
      </c>
      <c r="BM121" s="39"/>
      <c r="BN121" s="217" t="str">
        <f>VLOOKUP(D121,'2015'!$F$12:$AL$1887,33,FALSE)</f>
        <v>punainen</v>
      </c>
      <c r="BO121" s="117"/>
      <c r="BP121" s="115"/>
      <c r="BQ121" s="30"/>
      <c r="BS121" s="5"/>
      <c r="BU121" s="35"/>
      <c r="BV121" s="30"/>
      <c r="BW121" s="20"/>
      <c r="BX121" t="str">
        <f>IF(E121=1,VLOOKUP(D121,'2015'!$F$12:$AX$1887,43,FALSE),"-")</f>
        <v>-</v>
      </c>
      <c r="BY121" t="str">
        <f>IF(E121=1,VLOOKUP(D121,'2015'!$F$12:$AX$1887,44,FALSE),"-")</f>
        <v>-</v>
      </c>
      <c r="BZ121" t="str">
        <f>IF(E121=1,VLOOKUP(D121,'2015'!$F$12:$AX$1887,45,FALSE),"-")</f>
        <v>-</v>
      </c>
      <c r="CA121" s="31"/>
      <c r="CB121" s="31"/>
      <c r="CC121" s="31"/>
      <c r="CD121" s="31"/>
      <c r="CE121" s="31"/>
      <c r="CO121" s="29"/>
      <c r="CP121" s="29"/>
    </row>
    <row r="122" spans="1:94" ht="15.75" thickBot="1" x14ac:dyDescent="0.3">
      <c r="A122" s="50"/>
      <c r="B122" s="50"/>
      <c r="C122" s="50" t="str">
        <f t="shared" si="14"/>
        <v>9_118_2993</v>
      </c>
      <c r="D122" s="51" t="str">
        <f t="shared" si="15"/>
        <v>9_118</v>
      </c>
      <c r="E122" s="224">
        <f>IFERROR(VLOOKUP(C122,'2015'!$C$12:$D$1887,2,FALSE),0)</f>
        <v>1</v>
      </c>
      <c r="F122" s="51">
        <f>IFERROR(K122-IFERROR(VLOOKUP(D122,'2015'!$F$12:$I$1887,4,FALSE),"ei löydy"),"ei löydy")</f>
        <v>0</v>
      </c>
      <c r="G122" s="224">
        <f>IFERROR(VLOOKUP(Työfile_2024!C122,Liikennemalli!$D$6:$G$1921,4,FALSE),0)</f>
        <v>1</v>
      </c>
      <c r="H122" s="225">
        <f>K122-IFERROR(VLOOKUP(Työfile_2024!D122,Liikennemalli!$C$6:$H$1921,6,FALSE),"ei löydy")</f>
        <v>0</v>
      </c>
      <c r="I122" s="80">
        <v>9</v>
      </c>
      <c r="J122" s="52">
        <v>118</v>
      </c>
      <c r="K122" s="52">
        <v>2993</v>
      </c>
      <c r="L122" s="53"/>
      <c r="M122" s="54"/>
      <c r="N122" s="54"/>
      <c r="O122" s="54"/>
      <c r="P122" s="54"/>
      <c r="Q122" s="55"/>
      <c r="R122" s="55"/>
      <c r="S122" s="55"/>
      <c r="T122" s="55"/>
      <c r="U122" s="52"/>
      <c r="V122" s="56">
        <v>3965</v>
      </c>
      <c r="W122" s="56">
        <v>529</v>
      </c>
      <c r="X122" s="56">
        <v>3713</v>
      </c>
      <c r="Y122" s="56">
        <f>VLOOKUP(D122,Liikennemalli24!$D$2:$F$1804,2,FALSE)</f>
        <v>12</v>
      </c>
      <c r="Z122" s="57">
        <f>VLOOKUP(D122,Liikennemalli24!$D$2:$F$1804,3,FALSE)</f>
        <v>0.36499999999999999</v>
      </c>
      <c r="AA122" s="178">
        <f>IF(G122=1,VLOOKUP(C122,Liikennemalli!$D$6:$H$1921,2,FALSE),0)</f>
        <v>6</v>
      </c>
      <c r="AB122" s="197">
        <f>IF(G122=1,VLOOKUP(C122,Liikennemalli!$D$6:$H$1921,3,FALSE),0)</f>
        <v>0.37759963916758299</v>
      </c>
      <c r="AC122" s="134">
        <f>IF(E122=1,VLOOKUP(Työfile_2024!D122,'2015'!$F$12:$X$1887,18,FALSE),"-")</f>
        <v>3395.71257784</v>
      </c>
      <c r="AD122" s="127">
        <f>IF(E122=1,VLOOKUP(Työfile_2024!D122,'2015'!$F$12:$X$1887,19,FALSE),"-")</f>
        <v>0.98</v>
      </c>
      <c r="AI122" s="127">
        <f>IF(E122=1,VLOOKUP(Työfile_2024!D122,'2015'!$F$12:$AB$1887,20,FALSE),"-")</f>
        <v>0</v>
      </c>
      <c r="AJ122" s="127">
        <f>IF(E122=1,VLOOKUP(Työfile_2024!D122,'2015'!$F$12:$AB$1887,21,FALSE),"-")</f>
        <v>0</v>
      </c>
      <c r="AK122" s="127">
        <f>IF(E122=1,VLOOKUP(Työfile_2024!D122,'2015'!$F$12:$AB$1887,22,FALSE),"-")</f>
        <v>0</v>
      </c>
      <c r="AL122" s="127">
        <f>IF(E122=1,VLOOKUP(Työfile_2024!D122,'2015'!$F$12:$AB$1887,23,FALSE),"-")</f>
        <v>0</v>
      </c>
      <c r="AM122" s="56">
        <f>VLOOKUP(Työfile_2024!D122,Tmatkat_20km_tarkasteltava_verk!$C$2:$D$1804,2,FALSE)</f>
        <v>388</v>
      </c>
      <c r="AN122" s="148">
        <f t="shared" si="16"/>
        <v>9.7856242118537204E-2</v>
      </c>
      <c r="AO122" s="178">
        <f>IF(E122=1,VLOOKUP(Työfile_2024!D122,'2015'!$F$12:$AC$1887,24,FALSE),"-")</f>
        <v>39</v>
      </c>
      <c r="AP122" s="52" t="str">
        <f>VLOOKUP(D122,Tarkasteltava_verkko_2024_harva!$E$2:$I$1804,5,FALSE)</f>
        <v>tiivis</v>
      </c>
      <c r="AQ122" s="52" t="str">
        <f>VLOOKUP(D122,Tarkasteltava_verkko_2024_harva!$E$2:$I$1804,4,FALSE)</f>
        <v>harva</v>
      </c>
      <c r="AR122" s="148">
        <v>0</v>
      </c>
      <c r="AS122" s="170" t="str">
        <f>IFERROR(VLOOKUP(C122,'2015'!$C$12:$AG$1887,30,FALSE),"-")</f>
        <v/>
      </c>
      <c r="AT122" s="148">
        <v>0</v>
      </c>
      <c r="AU122" s="170">
        <f>IFERROR(VLOOKUP(C122,'2015'!$C$12:$AG$1887,31,FALSE),"-")</f>
        <v>0</v>
      </c>
      <c r="AV122" s="106"/>
      <c r="AW122" s="63">
        <f>IFERROR(VLOOKUP(C122,Merkittävyysluokitus!$A$2:$J$1705,10,FALSE),"-")</f>
        <v>3</v>
      </c>
      <c r="AX122" s="175">
        <f>IFERROR(VLOOKUP(C122,Merkittävyysluokitus!$A$2:$J$1705,6,FALSE),"-")</f>
        <v>8.9016666666666655</v>
      </c>
      <c r="AY122" s="175">
        <f>IFERROR(VLOOKUP(C122,Merkittävyysluokitus!$A$2:$J$1705,7,FALSE),"-")</f>
        <v>4.1749999999999989</v>
      </c>
      <c r="AZ122" s="175">
        <f>IFERROR(VLOOKUP(C122,Merkittävyysluokitus!$A$2:$J$1705,8,FALSE),"-")</f>
        <v>3.0599999999999996</v>
      </c>
      <c r="BA122" s="175">
        <f>IFERROR(VLOOKUP(C122,Merkittävyysluokitus!$A$2:$J$1705,9,FALSE),"-")</f>
        <v>1.6666666666666665</v>
      </c>
      <c r="BB122" s="203"/>
      <c r="BC122" s="203" t="str">
        <f t="shared" si="17"/>
        <v/>
      </c>
      <c r="BD122" s="39" t="str">
        <f t="shared" si="9"/>
        <v>punainen</v>
      </c>
      <c r="BE122" s="68" t="str">
        <f t="shared" si="10"/>
        <v>musta</v>
      </c>
      <c r="BF122" s="68" t="str">
        <f t="shared" si="11"/>
        <v>musta</v>
      </c>
      <c r="BG122" s="68" t="str">
        <f t="shared" si="12"/>
        <v>musta</v>
      </c>
      <c r="BH122" s="208" t="str">
        <f t="shared" si="13"/>
        <v>musta</v>
      </c>
      <c r="BI122" s="117"/>
      <c r="BJ122" s="39" t="str">
        <f>IF(F122="ei löydy","uusi tie",IF(E122=0,"tieosoite muuttunut",IF(E122=1,VLOOKUP(D122,'2015'!$F$12:$AL$1887,31,FALSE),"-")))</f>
        <v>punainen</v>
      </c>
      <c r="BK122" s="67" t="str">
        <f>IF(E122=1,VLOOKUP(D122,'2015'!$F$12:$AL$1887,32,FALSE),"-")</f>
        <v>punainen</v>
      </c>
      <c r="BL122" s="39" t="str">
        <f>IF(F122="ei löydy","uusi tie",IF(E122=0,"tieosoite muuttunut",IF(E122=1,VLOOKUP(D122,'2015'!$F$12:$AL$1887,33,FALSE),"-")))</f>
        <v>punainen</v>
      </c>
      <c r="BM122" s="39"/>
      <c r="BN122" s="217" t="str">
        <f>VLOOKUP(D122,'2015'!$F$12:$AL$1887,33,FALSE)</f>
        <v>punainen</v>
      </c>
      <c r="BO122" s="117"/>
      <c r="BP122" s="115"/>
      <c r="BQ122" s="30"/>
      <c r="BS122" s="5"/>
      <c r="BU122" s="35"/>
      <c r="BV122" s="30"/>
      <c r="BW122" s="20"/>
      <c r="BX122" t="str">
        <f>IF(E122=1,VLOOKUP(D122,'2015'!$F$12:$AX$1887,43,FALSE),"-")</f>
        <v>punainen</v>
      </c>
      <c r="BY122" t="str">
        <f>IF(E122=1,VLOOKUP(D122,'2015'!$F$12:$AX$1887,44,FALSE),"-")</f>
        <v>punainen</v>
      </c>
      <c r="BZ122" t="str">
        <f>IF(E122=1,VLOOKUP(D122,'2015'!$F$12:$AX$1887,45,FALSE),"-")</f>
        <v>punainen</v>
      </c>
      <c r="CA122" s="31"/>
      <c r="CB122" s="31"/>
      <c r="CC122" s="31"/>
      <c r="CD122" s="31"/>
      <c r="CE122" s="31"/>
      <c r="CO122" s="29"/>
      <c r="CP122" s="29"/>
    </row>
    <row r="123" spans="1:94" ht="15.75" thickBot="1" x14ac:dyDescent="0.3">
      <c r="A123" s="50"/>
      <c r="B123" s="50"/>
      <c r="C123" s="50" t="str">
        <f t="shared" si="14"/>
        <v>9_119_4197</v>
      </c>
      <c r="D123" s="51" t="str">
        <f t="shared" si="15"/>
        <v>9_119</v>
      </c>
      <c r="E123" s="224">
        <f>IFERROR(VLOOKUP(C123,'2015'!$C$12:$D$1887,2,FALSE),0)</f>
        <v>1</v>
      </c>
      <c r="F123" s="51">
        <f>IFERROR(K123-IFERROR(VLOOKUP(D123,'2015'!$F$12:$I$1887,4,FALSE),"ei löydy"),"ei löydy")</f>
        <v>0</v>
      </c>
      <c r="G123" s="224">
        <f>IFERROR(VLOOKUP(Työfile_2024!C123,Liikennemalli!$D$6:$G$1921,4,FALSE),0)</f>
        <v>1</v>
      </c>
      <c r="H123" s="225">
        <f>K123-IFERROR(VLOOKUP(Työfile_2024!D123,Liikennemalli!$C$6:$H$1921,6,FALSE),"ei löydy")</f>
        <v>0</v>
      </c>
      <c r="I123" s="80">
        <v>9</v>
      </c>
      <c r="J123" s="52">
        <v>119</v>
      </c>
      <c r="K123" s="52">
        <v>4197</v>
      </c>
      <c r="L123" s="53"/>
      <c r="M123" s="54"/>
      <c r="N123" s="54"/>
      <c r="O123" s="54"/>
      <c r="P123" s="54"/>
      <c r="Q123" s="55"/>
      <c r="R123" s="55"/>
      <c r="S123" s="55"/>
      <c r="T123" s="55"/>
      <c r="U123" s="52"/>
      <c r="V123" s="56">
        <v>4587</v>
      </c>
      <c r="W123" s="56">
        <v>649</v>
      </c>
      <c r="X123" s="56">
        <v>4237</v>
      </c>
      <c r="Y123" s="56">
        <f>VLOOKUP(D123,Liikennemalli24!$D$2:$F$1804,2,FALSE)</f>
        <v>27</v>
      </c>
      <c r="Z123" s="57">
        <f>VLOOKUP(D123,Liikennemalli24!$D$2:$F$1804,3,FALSE)</f>
        <v>0.46500000000000002</v>
      </c>
      <c r="AA123" s="178">
        <f>IF(G123=1,VLOOKUP(C123,Liikennemalli!$D$6:$H$1921,2,FALSE),0)</f>
        <v>19.7053783569953</v>
      </c>
      <c r="AB123" s="197">
        <f>IF(G123=1,VLOOKUP(C123,Liikennemalli!$D$6:$H$1921,3,FALSE),0)</f>
        <v>0.43076001184971802</v>
      </c>
      <c r="AC123" s="134">
        <f>IF(E123=1,VLOOKUP(Työfile_2024!D123,'2015'!$F$12:$X$1887,18,FALSE),"-")</f>
        <v>3581</v>
      </c>
      <c r="AD123" s="127">
        <f>IF(E123=1,VLOOKUP(Työfile_2024!D123,'2015'!$F$12:$X$1887,19,FALSE),"-")</f>
        <v>0.98</v>
      </c>
      <c r="AI123" s="127">
        <f>IF(E123=1,VLOOKUP(Työfile_2024!D123,'2015'!$F$12:$AB$1887,20,FALSE),"-")</f>
        <v>0</v>
      </c>
      <c r="AJ123" s="127">
        <f>IF(E123=1,VLOOKUP(Työfile_2024!D123,'2015'!$F$12:$AB$1887,21,FALSE),"-")</f>
        <v>0</v>
      </c>
      <c r="AK123" s="127">
        <f>IF(E123=1,VLOOKUP(Työfile_2024!D123,'2015'!$F$12:$AB$1887,22,FALSE),"-")</f>
        <v>0</v>
      </c>
      <c r="AL123" s="127">
        <f>IF(E123=1,VLOOKUP(Työfile_2024!D123,'2015'!$F$12:$AB$1887,23,FALSE),"-")</f>
        <v>0</v>
      </c>
      <c r="AM123" s="56">
        <f>VLOOKUP(Työfile_2024!D123,Tmatkat_20km_tarkasteltava_verk!$C$2:$D$1804,2,FALSE)</f>
        <v>429</v>
      </c>
      <c r="AN123" s="148">
        <f t="shared" si="16"/>
        <v>9.3525179856115109E-2</v>
      </c>
      <c r="AO123" s="178">
        <f>IF(E123=1,VLOOKUP(Työfile_2024!D123,'2015'!$F$12:$AC$1887,24,FALSE),"-")</f>
        <v>106</v>
      </c>
      <c r="AP123" s="52" t="str">
        <f>VLOOKUP(D123,Tarkasteltava_verkko_2024_harva!$E$2:$I$1804,5,FALSE)</f>
        <v>tiivis</v>
      </c>
      <c r="AQ123" s="52" t="str">
        <f>VLOOKUP(D123,Tarkasteltava_verkko_2024_harva!$E$2:$I$1804,4,FALSE)</f>
        <v>harva</v>
      </c>
      <c r="AR123" s="148">
        <v>0</v>
      </c>
      <c r="AS123" s="170" t="str">
        <f>IFERROR(VLOOKUP(C123,'2015'!$C$12:$AG$1887,30,FALSE),"-")</f>
        <v/>
      </c>
      <c r="AT123" s="148">
        <v>0</v>
      </c>
      <c r="AU123" s="170">
        <f>IFERROR(VLOOKUP(C123,'2015'!$C$12:$AG$1887,31,FALSE),"-")</f>
        <v>0</v>
      </c>
      <c r="AV123" s="106"/>
      <c r="AW123" s="63">
        <f>IFERROR(VLOOKUP(C123,Merkittävyysluokitus!$A$2:$J$1705,10,FALSE),"-")</f>
        <v>2</v>
      </c>
      <c r="AX123" s="175">
        <f>IFERROR(VLOOKUP(C123,Merkittävyysluokitus!$A$2:$J$1705,6,FALSE),"-")</f>
        <v>10.546458143074581</v>
      </c>
      <c r="AY123" s="175">
        <f>IFERROR(VLOOKUP(C123,Merkittävyysluokitus!$A$2:$J$1705,7,FALSE),"-")</f>
        <v>4.5249999999999995</v>
      </c>
      <c r="AZ123" s="175">
        <f>IFERROR(VLOOKUP(C123,Merkittävyysluokitus!$A$2:$J$1705,8,FALSE),"-")</f>
        <v>4.5214581430745806</v>
      </c>
      <c r="BA123" s="175">
        <f>IFERROR(VLOOKUP(C123,Merkittävyysluokitus!$A$2:$J$1705,9,FALSE),"-")</f>
        <v>1.5</v>
      </c>
      <c r="BB123" s="203"/>
      <c r="BC123" s="203" t="str">
        <f t="shared" si="17"/>
        <v/>
      </c>
      <c r="BD123" s="39" t="str">
        <f t="shared" si="9"/>
        <v>punainen</v>
      </c>
      <c r="BE123" s="68" t="str">
        <f t="shared" si="10"/>
        <v>musta</v>
      </c>
      <c r="BF123" s="68" t="str">
        <f t="shared" si="11"/>
        <v>punainen</v>
      </c>
      <c r="BG123" s="68" t="str">
        <f t="shared" si="12"/>
        <v>musta</v>
      </c>
      <c r="BH123" s="208" t="str">
        <f t="shared" si="13"/>
        <v>musta</v>
      </c>
      <c r="BI123" s="117"/>
      <c r="BJ123" s="39" t="str">
        <f>IF(F123="ei löydy","uusi tie",IF(E123=0,"tieosoite muuttunut",IF(E123=1,VLOOKUP(D123,'2015'!$F$12:$AL$1887,31,FALSE),"-")))</f>
        <v>punainen</v>
      </c>
      <c r="BK123" s="67" t="str">
        <f>IF(E123=1,VLOOKUP(D123,'2015'!$F$12:$AL$1887,32,FALSE),"-")</f>
        <v>punainen</v>
      </c>
      <c r="BL123" s="39" t="str">
        <f>IF(F123="ei löydy","uusi tie",IF(E123=0,"tieosoite muuttunut",IF(E123=1,VLOOKUP(D123,'2015'!$F$12:$AL$1887,33,FALSE),"-")))</f>
        <v>punainen</v>
      </c>
      <c r="BM123" s="39"/>
      <c r="BN123" s="217" t="str">
        <f>VLOOKUP(D123,'2015'!$F$12:$AL$1887,33,FALSE)</f>
        <v>punainen</v>
      </c>
      <c r="BO123" s="117"/>
      <c r="BP123" s="115"/>
      <c r="BQ123" s="30"/>
      <c r="BS123" s="5"/>
      <c r="BU123" s="35"/>
      <c r="BV123" s="30"/>
      <c r="BW123" s="20"/>
      <c r="BX123" t="str">
        <f>IF(E123=1,VLOOKUP(D123,'2015'!$F$12:$AX$1887,43,FALSE),"-")</f>
        <v>punainen</v>
      </c>
      <c r="BY123" t="str">
        <f>IF(E123=1,VLOOKUP(D123,'2015'!$F$12:$AX$1887,44,FALSE),"-")</f>
        <v>punainen</v>
      </c>
      <c r="BZ123" t="str">
        <f>IF(E123=1,VLOOKUP(D123,'2015'!$F$12:$AX$1887,45,FALSE),"-")</f>
        <v>punainen</v>
      </c>
      <c r="CA123" s="31"/>
      <c r="CB123" s="31"/>
      <c r="CC123" s="31"/>
      <c r="CD123" s="31"/>
      <c r="CE123" s="31"/>
      <c r="CO123" s="29"/>
      <c r="CP123" s="29"/>
    </row>
    <row r="124" spans="1:94" ht="15.75" thickBot="1" x14ac:dyDescent="0.3">
      <c r="A124" s="50"/>
      <c r="B124" s="50"/>
      <c r="C124" s="50" t="str">
        <f t="shared" si="14"/>
        <v>10_12_6982</v>
      </c>
      <c r="D124" s="51" t="str">
        <f t="shared" si="15"/>
        <v>10_12</v>
      </c>
      <c r="E124" s="224">
        <f>IFERROR(VLOOKUP(C124,'2015'!$C$12:$D$1887,2,FALSE),0)</f>
        <v>1</v>
      </c>
      <c r="F124" s="51">
        <f>IFERROR(K124-IFERROR(VLOOKUP(D124,'2015'!$F$12:$I$1887,4,FALSE),"ei löydy"),"ei löydy")</f>
        <v>0</v>
      </c>
      <c r="G124" s="224">
        <f>IFERROR(VLOOKUP(Työfile_2024!C124,Liikennemalli!$D$6:$G$1921,4,FALSE),0)</f>
        <v>1</v>
      </c>
      <c r="H124" s="225">
        <f>K124-IFERROR(VLOOKUP(Työfile_2024!D124,Liikennemalli!$C$6:$H$1921,6,FALSE),"ei löydy")</f>
        <v>0</v>
      </c>
      <c r="I124" s="80">
        <v>10</v>
      </c>
      <c r="J124" s="52">
        <v>12</v>
      </c>
      <c r="K124" s="52">
        <v>6982</v>
      </c>
      <c r="L124" s="53"/>
      <c r="M124" s="54"/>
      <c r="N124" s="54"/>
      <c r="O124" s="54"/>
      <c r="P124" s="54"/>
      <c r="Q124" s="55"/>
      <c r="R124" s="55"/>
      <c r="S124" s="55"/>
      <c r="T124" s="55"/>
      <c r="U124" s="52"/>
      <c r="V124" s="56">
        <v>2646</v>
      </c>
      <c r="W124" s="56">
        <v>466</v>
      </c>
      <c r="X124" s="56">
        <v>2597</v>
      </c>
      <c r="Y124" s="56">
        <f>VLOOKUP(D124,Liikennemalli24!$D$2:$F$1804,2,FALSE)</f>
        <v>944</v>
      </c>
      <c r="Z124" s="57">
        <f>VLOOKUP(D124,Liikennemalli24!$D$2:$F$1804,3,FALSE)</f>
        <v>0.68899999999999995</v>
      </c>
      <c r="AA124" s="178">
        <f>IF(G124=1,VLOOKUP(C124,Liikennemalli!$D$6:$H$1921,2,FALSE),0)</f>
        <v>90.351411540946401</v>
      </c>
      <c r="AB124" s="197">
        <f>IF(G124=1,VLOOKUP(C124,Liikennemalli!$D$6:$H$1921,3,FALSE),0)</f>
        <v>0.63199087829464895</v>
      </c>
      <c r="AC124" s="134">
        <f>IF(E124=1,VLOOKUP(Työfile_2024!D124,'2015'!$F$12:$X$1887,18,FALSE),"-")</f>
        <v>3316</v>
      </c>
      <c r="AD124" s="127">
        <f>IF(E124=1,VLOOKUP(Työfile_2024!D124,'2015'!$F$12:$X$1887,19,FALSE),"-")</f>
        <v>0.98</v>
      </c>
      <c r="AI124" s="127">
        <f>IF(E124=1,VLOOKUP(Työfile_2024!D124,'2015'!$F$12:$AB$1887,20,FALSE),"-")</f>
        <v>0</v>
      </c>
      <c r="AJ124" s="127">
        <f>IF(E124=1,VLOOKUP(Työfile_2024!D124,'2015'!$F$12:$AB$1887,21,FALSE),"-")</f>
        <v>0</v>
      </c>
      <c r="AK124" s="127">
        <f>IF(E124=1,VLOOKUP(Työfile_2024!D124,'2015'!$F$12:$AB$1887,22,FALSE),"-")</f>
        <v>0</v>
      </c>
      <c r="AL124" s="127">
        <f>IF(E124=1,VLOOKUP(Työfile_2024!D124,'2015'!$F$12:$AB$1887,23,FALSE),"-")</f>
        <v>0</v>
      </c>
      <c r="AM124" s="56">
        <f>VLOOKUP(Työfile_2024!D124,Tmatkat_20km_tarkasteltava_verk!$C$2:$D$1804,2,FALSE)</f>
        <v>735</v>
      </c>
      <c r="AN124" s="148">
        <f t="shared" si="16"/>
        <v>0.27777777777777779</v>
      </c>
      <c r="AO124" s="178">
        <f>IF(E124=1,VLOOKUP(Työfile_2024!D124,'2015'!$F$12:$AC$1887,24,FALSE),"-")</f>
        <v>363</v>
      </c>
      <c r="AP124" s="52" t="str">
        <f>VLOOKUP(D124,Tarkasteltava_verkko_2024_harva!$E$2:$I$1804,5,FALSE)</f>
        <v>tiivis</v>
      </c>
      <c r="AQ124" s="52" t="str">
        <f>VLOOKUP(D124,Tarkasteltava_verkko_2024_harva!$E$2:$I$1804,4,FALSE)</f>
        <v>harva</v>
      </c>
      <c r="AR124" s="148">
        <v>0</v>
      </c>
      <c r="AS124" s="170" t="str">
        <f>IFERROR(VLOOKUP(C124,'2015'!$C$12:$AG$1887,30,FALSE),"-")</f>
        <v/>
      </c>
      <c r="AT124" s="148">
        <v>0</v>
      </c>
      <c r="AU124" s="170">
        <f>IFERROR(VLOOKUP(C124,'2015'!$C$12:$AG$1887,31,FALSE),"-")</f>
        <v>0</v>
      </c>
      <c r="AV124" s="106"/>
      <c r="AW124" s="63">
        <f>IFERROR(VLOOKUP(C124,Merkittävyysluokitus!$A$2:$J$1705,10,FALSE),"-")</f>
        <v>3</v>
      </c>
      <c r="AX124" s="175">
        <f>IFERROR(VLOOKUP(C124,Merkittävyysluokitus!$A$2:$J$1705,6,FALSE),"-")</f>
        <v>10.126354642313546</v>
      </c>
      <c r="AY124" s="175">
        <f>IFERROR(VLOOKUP(C124,Merkittävyysluokitus!$A$2:$J$1705,7,FALSE),"-")</f>
        <v>4.625</v>
      </c>
      <c r="AZ124" s="175">
        <f>IFERROR(VLOOKUP(C124,Merkittävyysluokitus!$A$2:$J$1705,8,FALSE),"-")</f>
        <v>4.0013546423135455</v>
      </c>
      <c r="BA124" s="175">
        <f>IFERROR(VLOOKUP(C124,Merkittävyysluokitus!$A$2:$J$1705,9,FALSE),"-")</f>
        <v>1.5</v>
      </c>
      <c r="BB124" s="203"/>
      <c r="BC124" s="203" t="str">
        <f t="shared" si="17"/>
        <v/>
      </c>
      <c r="BD124" s="39" t="str">
        <f t="shared" si="9"/>
        <v>punainen</v>
      </c>
      <c r="BE124" s="68" t="str">
        <f t="shared" si="10"/>
        <v>punainen</v>
      </c>
      <c r="BF124" s="68" t="str">
        <f t="shared" si="11"/>
        <v>punainen</v>
      </c>
      <c r="BG124" s="68" t="str">
        <f t="shared" si="12"/>
        <v>punainen</v>
      </c>
      <c r="BH124" s="208" t="str">
        <f t="shared" si="13"/>
        <v>punainen</v>
      </c>
      <c r="BI124" s="117"/>
      <c r="BJ124" s="39" t="str">
        <f>IF(F124="ei löydy","uusi tie",IF(E124=0,"tieosoite muuttunut",IF(E124=1,VLOOKUP(D124,'2015'!$F$12:$AL$1887,31,FALSE),"-")))</f>
        <v>punainen</v>
      </c>
      <c r="BK124" s="67" t="str">
        <f>IF(E124=1,VLOOKUP(D124,'2015'!$F$12:$AL$1887,32,FALSE),"-")</f>
        <v>punainen</v>
      </c>
      <c r="BL124" s="39" t="str">
        <f>IF(F124="ei löydy","uusi tie",IF(E124=0,"tieosoite muuttunut",IF(E124=1,VLOOKUP(D124,'2015'!$F$12:$AL$1887,33,FALSE),"-")))</f>
        <v>punainen</v>
      </c>
      <c r="BM124" s="39"/>
      <c r="BN124" s="217" t="str">
        <f>VLOOKUP(D124,'2015'!$F$12:$AL$1887,33,FALSE)</f>
        <v>punainen</v>
      </c>
      <c r="BO124" s="117"/>
      <c r="BP124" s="115"/>
      <c r="BQ124" s="30"/>
      <c r="BS124" s="5"/>
      <c r="BU124" s="35"/>
      <c r="BV124" s="30"/>
      <c r="BW124" s="20"/>
      <c r="BX124" t="str">
        <f>IF(E124=1,VLOOKUP(D124,'2015'!$F$12:$AX$1887,43,FALSE),"-")</f>
        <v>punainen</v>
      </c>
      <c r="BY124" t="str">
        <f>IF(E124=1,VLOOKUP(D124,'2015'!$F$12:$AX$1887,44,FALSE),"-")</f>
        <v>punainen</v>
      </c>
      <c r="BZ124" t="str">
        <f>IF(E124=1,VLOOKUP(D124,'2015'!$F$12:$AX$1887,45,FALSE),"-")</f>
        <v>punainen</v>
      </c>
      <c r="CA124" s="31"/>
      <c r="CB124" s="31"/>
      <c r="CC124" s="31"/>
      <c r="CD124" s="31"/>
      <c r="CE124" s="31"/>
      <c r="CO124" s="29"/>
      <c r="CP124" s="29"/>
    </row>
    <row r="125" spans="1:94" ht="15.75" thickBot="1" x14ac:dyDescent="0.3">
      <c r="A125" s="50"/>
      <c r="B125" s="50"/>
      <c r="C125" s="50" t="str">
        <f t="shared" si="14"/>
        <v>10_13_4224</v>
      </c>
      <c r="D125" s="51" t="str">
        <f t="shared" si="15"/>
        <v>10_13</v>
      </c>
      <c r="E125" s="224">
        <f>IFERROR(VLOOKUP(C125,'2015'!$C$12:$D$1887,2,FALSE),0)</f>
        <v>1</v>
      </c>
      <c r="F125" s="51">
        <f>IFERROR(K125-IFERROR(VLOOKUP(D125,'2015'!$F$12:$I$1887,4,FALSE),"ei löydy"),"ei löydy")</f>
        <v>0</v>
      </c>
      <c r="G125" s="224">
        <f>IFERROR(VLOOKUP(Työfile_2024!C125,Liikennemalli!$D$6:$G$1921,4,FALSE),0)</f>
        <v>1</v>
      </c>
      <c r="H125" s="225">
        <f>K125-IFERROR(VLOOKUP(Työfile_2024!D125,Liikennemalli!$C$6:$H$1921,6,FALSE),"ei löydy")</f>
        <v>0</v>
      </c>
      <c r="I125" s="80">
        <v>10</v>
      </c>
      <c r="J125" s="52">
        <v>13</v>
      </c>
      <c r="K125" s="52">
        <v>4224</v>
      </c>
      <c r="L125" s="53"/>
      <c r="M125" s="54"/>
      <c r="N125" s="54"/>
      <c r="O125" s="54"/>
      <c r="P125" s="54"/>
      <c r="Q125" s="55"/>
      <c r="R125" s="55"/>
      <c r="S125" s="55"/>
      <c r="T125" s="55"/>
      <c r="U125" s="52"/>
      <c r="V125" s="56">
        <v>4834</v>
      </c>
      <c r="W125" s="56">
        <v>637</v>
      </c>
      <c r="X125" s="56">
        <v>4891</v>
      </c>
      <c r="Y125" s="56">
        <f>VLOOKUP(D125,Liikennemalli24!$D$2:$F$1804,2,FALSE)</f>
        <v>1067</v>
      </c>
      <c r="Z125" s="57">
        <f>VLOOKUP(D125,Liikennemalli24!$D$2:$F$1804,3,FALSE)</f>
        <v>0.39</v>
      </c>
      <c r="AA125" s="178">
        <f>IF(G125=1,VLOOKUP(C125,Liikennemalli!$D$6:$H$1921,2,FALSE),0)</f>
        <v>1045.8216694667501</v>
      </c>
      <c r="AB125" s="197">
        <f>IF(G125=1,VLOOKUP(C125,Liikennemalli!$D$6:$H$1921,3,FALSE),0)</f>
        <v>0.67798355785882203</v>
      </c>
      <c r="AC125" s="134">
        <f>IF(E125=1,VLOOKUP(Työfile_2024!D125,'2015'!$F$12:$X$1887,18,FALSE),"-")</f>
        <v>5866</v>
      </c>
      <c r="AD125" s="127">
        <f>IF(E125=1,VLOOKUP(Työfile_2024!D125,'2015'!$F$12:$X$1887,19,FALSE),"-")</f>
        <v>0.95</v>
      </c>
      <c r="AI125" s="127">
        <f>IF(E125=1,VLOOKUP(Työfile_2024!D125,'2015'!$F$12:$AB$1887,20,FALSE),"-")</f>
        <v>0</v>
      </c>
      <c r="AJ125" s="127">
        <f>IF(E125=1,VLOOKUP(Työfile_2024!D125,'2015'!$F$12:$AB$1887,21,FALSE),"-")</f>
        <v>0</v>
      </c>
      <c r="AK125" s="127">
        <f>IF(E125=1,VLOOKUP(Työfile_2024!D125,'2015'!$F$12:$AB$1887,22,FALSE),"-")</f>
        <v>0</v>
      </c>
      <c r="AL125" s="127">
        <f>IF(E125=1,VLOOKUP(Työfile_2024!D125,'2015'!$F$12:$AB$1887,23,FALSE),"-")</f>
        <v>0</v>
      </c>
      <c r="AM125" s="56">
        <f>VLOOKUP(Työfile_2024!D125,Tmatkat_20km_tarkasteltava_verk!$C$2:$D$1804,2,FALSE)</f>
        <v>1202</v>
      </c>
      <c r="AN125" s="148">
        <f t="shared" si="16"/>
        <v>0.24865535788167151</v>
      </c>
      <c r="AO125" s="178">
        <f>IF(E125=1,VLOOKUP(Työfile_2024!D125,'2015'!$F$12:$AC$1887,24,FALSE),"-")</f>
        <v>408</v>
      </c>
      <c r="AP125" s="52" t="str">
        <f>VLOOKUP(D125,Tarkasteltava_verkko_2024_harva!$E$2:$I$1804,5,FALSE)</f>
        <v>tiivis</v>
      </c>
      <c r="AQ125" s="52" t="str">
        <f>VLOOKUP(D125,Tarkasteltava_verkko_2024_harva!$E$2:$I$1804,4,FALSE)</f>
        <v>harva</v>
      </c>
      <c r="AR125" s="148">
        <v>0.14725378787878787</v>
      </c>
      <c r="AS125" s="170" t="str">
        <f>IFERROR(VLOOKUP(C125,'2015'!$C$12:$AG$1887,30,FALSE),"-")</f>
        <v/>
      </c>
      <c r="AT125" s="148">
        <v>0</v>
      </c>
      <c r="AU125" s="170">
        <f>IFERROR(VLOOKUP(C125,'2015'!$C$12:$AG$1887,31,FALSE),"-")</f>
        <v>0</v>
      </c>
      <c r="AV125" s="106"/>
      <c r="AW125" s="63">
        <f>IFERROR(VLOOKUP(C125,Merkittävyysluokitus!$A$2:$J$1705,10,FALSE),"-")</f>
        <v>2</v>
      </c>
      <c r="AX125" s="175">
        <f>IFERROR(VLOOKUP(C125,Merkittävyysluokitus!$A$2:$J$1705,6,FALSE),"-")</f>
        <v>10.982777777777777</v>
      </c>
      <c r="AY125" s="175">
        <f>IFERROR(VLOOKUP(C125,Merkittävyysluokitus!$A$2:$J$1705,7,FALSE),"-")</f>
        <v>4.625</v>
      </c>
      <c r="AZ125" s="175">
        <f>IFERROR(VLOOKUP(C125,Merkittävyysluokitus!$A$2:$J$1705,8,FALSE),"-")</f>
        <v>4.8577777777777769</v>
      </c>
      <c r="BA125" s="175">
        <f>IFERROR(VLOOKUP(C125,Merkittävyysluokitus!$A$2:$J$1705,9,FALSE),"-")</f>
        <v>1.5</v>
      </c>
      <c r="BB125" s="203"/>
      <c r="BC125" s="203" t="str">
        <f t="shared" si="17"/>
        <v/>
      </c>
      <c r="BD125" s="39" t="str">
        <f t="shared" si="9"/>
        <v>punainen</v>
      </c>
      <c r="BE125" s="68" t="str">
        <f t="shared" si="10"/>
        <v>musta</v>
      </c>
      <c r="BF125" s="68" t="str">
        <f t="shared" si="11"/>
        <v>musta</v>
      </c>
      <c r="BG125" s="68" t="str">
        <f t="shared" si="12"/>
        <v>punainen</v>
      </c>
      <c r="BH125" s="208" t="str">
        <f t="shared" si="13"/>
        <v>musta</v>
      </c>
      <c r="BI125" s="117"/>
      <c r="BJ125" s="39" t="str">
        <f>IF(F125="ei löydy","uusi tie",IF(E125=0,"tieosoite muuttunut",IF(E125=1,VLOOKUP(D125,'2015'!$F$12:$AL$1887,31,FALSE),"-")))</f>
        <v>punainen</v>
      </c>
      <c r="BK125" s="67" t="str">
        <f>IF(E125=1,VLOOKUP(D125,'2015'!$F$12:$AL$1887,32,FALSE),"-")</f>
        <v>punainen</v>
      </c>
      <c r="BL125" s="39" t="str">
        <f>IF(F125="ei löydy","uusi tie",IF(E125=0,"tieosoite muuttunut",IF(E125=1,VLOOKUP(D125,'2015'!$F$12:$AL$1887,33,FALSE),"-")))</f>
        <v>punainen</v>
      </c>
      <c r="BM125" s="39"/>
      <c r="BN125" s="217" t="str">
        <f>VLOOKUP(D125,'2015'!$F$12:$AL$1887,33,FALSE)</f>
        <v>punainen</v>
      </c>
      <c r="BO125" s="117"/>
      <c r="BP125" s="115"/>
      <c r="BQ125" s="30"/>
      <c r="BS125" s="5"/>
      <c r="BU125" s="35"/>
      <c r="BV125" s="30"/>
      <c r="BW125" s="20"/>
      <c r="BX125" t="str">
        <f>IF(E125=1,VLOOKUP(D125,'2015'!$F$12:$AX$1887,43,FALSE),"-")</f>
        <v>punainen</v>
      </c>
      <c r="BY125" t="str">
        <f>IF(E125=1,VLOOKUP(D125,'2015'!$F$12:$AX$1887,44,FALSE),"-")</f>
        <v>punainen</v>
      </c>
      <c r="BZ125" t="str">
        <f>IF(E125=1,VLOOKUP(D125,'2015'!$F$12:$AX$1887,45,FALSE),"-")</f>
        <v>punainen</v>
      </c>
      <c r="CA125" s="31"/>
      <c r="CB125" s="31"/>
      <c r="CC125" s="31"/>
      <c r="CD125" s="31"/>
      <c r="CE125" s="31"/>
      <c r="CO125" s="29"/>
      <c r="CP125" s="29"/>
    </row>
    <row r="126" spans="1:94" ht="15.75" thickBot="1" x14ac:dyDescent="0.3">
      <c r="A126" s="50"/>
      <c r="B126" s="50"/>
      <c r="C126" s="50" t="str">
        <f t="shared" si="14"/>
        <v>10_14_6742</v>
      </c>
      <c r="D126" s="51" t="str">
        <f t="shared" si="15"/>
        <v>10_14</v>
      </c>
      <c r="E126" s="224">
        <f>IFERROR(VLOOKUP(C126,'2015'!$C$12:$D$1887,2,FALSE),0)</f>
        <v>1</v>
      </c>
      <c r="F126" s="51">
        <f>IFERROR(K126-IFERROR(VLOOKUP(D126,'2015'!$F$12:$I$1887,4,FALSE),"ei löydy"),"ei löydy")</f>
        <v>0</v>
      </c>
      <c r="G126" s="224">
        <f>IFERROR(VLOOKUP(Työfile_2024!C126,Liikennemalli!$D$6:$G$1921,4,FALSE),0)</f>
        <v>1</v>
      </c>
      <c r="H126" s="225">
        <f>K126-IFERROR(VLOOKUP(Työfile_2024!D126,Liikennemalli!$C$6:$H$1921,6,FALSE),"ei löydy")</f>
        <v>0</v>
      </c>
      <c r="I126" s="80">
        <v>10</v>
      </c>
      <c r="J126" s="52">
        <v>14</v>
      </c>
      <c r="K126" s="52">
        <v>6742</v>
      </c>
      <c r="L126" s="53"/>
      <c r="M126" s="54"/>
      <c r="N126" s="54"/>
      <c r="O126" s="54"/>
      <c r="P126" s="54"/>
      <c r="Q126" s="55"/>
      <c r="R126" s="55"/>
      <c r="S126" s="55"/>
      <c r="T126" s="55"/>
      <c r="U126" s="52"/>
      <c r="V126" s="56">
        <v>5139.3355087511127</v>
      </c>
      <c r="W126" s="56">
        <v>724.54583209730049</v>
      </c>
      <c r="X126" s="56">
        <v>5295.8021358647284</v>
      </c>
      <c r="Y126" s="56">
        <f>VLOOKUP(D126,Liikennemalli24!$D$2:$F$1804,2,FALSE)</f>
        <v>1692</v>
      </c>
      <c r="Z126" s="57">
        <f>VLOOKUP(D126,Liikennemalli24!$D$2:$F$1804,3,FALSE)</f>
        <v>0.46100000000000002</v>
      </c>
      <c r="AA126" s="178">
        <f>IF(G126=1,VLOOKUP(C126,Liikennemalli!$D$6:$H$1921,2,FALSE),0)</f>
        <v>1222.2873354511801</v>
      </c>
      <c r="AB126" s="197">
        <f>IF(G126=1,VLOOKUP(C126,Liikennemalli!$D$6:$H$1921,3,FALSE),0)</f>
        <v>0.49707069203540799</v>
      </c>
      <c r="AC126" s="134">
        <f>IF(E126=1,VLOOKUP(Työfile_2024!D126,'2015'!$F$12:$X$1887,18,FALSE),"-")</f>
        <v>5623</v>
      </c>
      <c r="AD126" s="127">
        <f>IF(E126=1,VLOOKUP(Työfile_2024!D126,'2015'!$F$12:$X$1887,19,FALSE),"-")</f>
        <v>0.91</v>
      </c>
      <c r="AI126" s="127">
        <f>IF(E126=1,VLOOKUP(Työfile_2024!D126,'2015'!$F$12:$AB$1887,20,FALSE),"-")</f>
        <v>0</v>
      </c>
      <c r="AJ126" s="127">
        <f>IF(E126=1,VLOOKUP(Työfile_2024!D126,'2015'!$F$12:$AB$1887,21,FALSE),"-")</f>
        <v>0</v>
      </c>
      <c r="AK126" s="127">
        <f>IF(E126=1,VLOOKUP(Työfile_2024!D126,'2015'!$F$12:$AB$1887,22,FALSE),"-")</f>
        <v>0</v>
      </c>
      <c r="AL126" s="127">
        <f>IF(E126=1,VLOOKUP(Työfile_2024!D126,'2015'!$F$12:$AB$1887,23,FALSE),"-")</f>
        <v>0</v>
      </c>
      <c r="AM126" s="56">
        <f>VLOOKUP(Työfile_2024!D126,Tmatkat_20km_tarkasteltava_verk!$C$2:$D$1804,2,FALSE)</f>
        <v>1522</v>
      </c>
      <c r="AN126" s="148">
        <f t="shared" si="16"/>
        <v>0.29614723487275391</v>
      </c>
      <c r="AO126" s="178">
        <f>IF(E126=1,VLOOKUP(Työfile_2024!D126,'2015'!$F$12:$AC$1887,24,FALSE),"-")</f>
        <v>488</v>
      </c>
      <c r="AP126" s="52" t="str">
        <f>VLOOKUP(D126,Tarkasteltava_verkko_2024_harva!$E$2:$I$1804,5,FALSE)</f>
        <v>tiivis</v>
      </c>
      <c r="AQ126" s="52" t="str">
        <f>VLOOKUP(D126,Tarkasteltava_verkko_2024_harva!$E$2:$I$1804,4,FALSE)</f>
        <v>harva</v>
      </c>
      <c r="AR126" s="148">
        <v>0.20127558587956096</v>
      </c>
      <c r="AS126" s="170" t="str">
        <f>IFERROR(VLOOKUP(C126,'2015'!$C$12:$AG$1887,30,FALSE),"-")</f>
        <v/>
      </c>
      <c r="AT126" s="148">
        <v>0.36606348264609906</v>
      </c>
      <c r="AU126" s="170">
        <f>IFERROR(VLOOKUP(C126,'2015'!$C$12:$AG$1887,31,FALSE),"-")</f>
        <v>0</v>
      </c>
      <c r="AV126" s="106"/>
      <c r="AW126" s="63">
        <f>IFERROR(VLOOKUP(C126,Merkittävyysluokitus!$A$2:$J$1705,10,FALSE),"-")</f>
        <v>2</v>
      </c>
      <c r="AX126" s="175">
        <f>IFERROR(VLOOKUP(C126,Merkittävyysluokitus!$A$2:$J$1705,6,FALSE),"-")</f>
        <v>12.2</v>
      </c>
      <c r="AY126" s="175">
        <f>IFERROR(VLOOKUP(C126,Merkittävyysluokitus!$A$2:$J$1705,7,FALSE),"-")</f>
        <v>4.6999999999999993</v>
      </c>
      <c r="AZ126" s="175">
        <f>IFERROR(VLOOKUP(C126,Merkittävyysluokitus!$A$2:$J$1705,8,FALSE),"-")</f>
        <v>5.6666666666666661</v>
      </c>
      <c r="BA126" s="175">
        <f>IFERROR(VLOOKUP(C126,Merkittävyysluokitus!$A$2:$J$1705,9,FALSE),"-")</f>
        <v>1.8333333333333333</v>
      </c>
      <c r="BB126" s="203"/>
      <c r="BC126" s="203" t="str">
        <f t="shared" si="17"/>
        <v/>
      </c>
      <c r="BD126" s="39" t="str">
        <f t="shared" si="9"/>
        <v>punainen</v>
      </c>
      <c r="BE126" s="68" t="str">
        <f t="shared" si="10"/>
        <v>musta</v>
      </c>
      <c r="BF126" s="68" t="str">
        <f t="shared" si="11"/>
        <v>punainen</v>
      </c>
      <c r="BG126" s="68" t="str">
        <f t="shared" si="12"/>
        <v>punainen</v>
      </c>
      <c r="BH126" s="208" t="str">
        <f t="shared" si="13"/>
        <v>musta</v>
      </c>
      <c r="BI126" s="117"/>
      <c r="BJ126" s="39" t="str">
        <f>IF(F126="ei löydy","uusi tie",IF(E126=0,"tieosoite muuttunut",IF(E126=1,VLOOKUP(D126,'2015'!$F$12:$AL$1887,31,FALSE),"-")))</f>
        <v>punainen</v>
      </c>
      <c r="BK126" s="67" t="str">
        <f>IF(E126=1,VLOOKUP(D126,'2015'!$F$12:$AL$1887,32,FALSE),"-")</f>
        <v>punainen</v>
      </c>
      <c r="BL126" s="39" t="str">
        <f>IF(F126="ei löydy","uusi tie",IF(E126=0,"tieosoite muuttunut",IF(E126=1,VLOOKUP(D126,'2015'!$F$12:$AL$1887,33,FALSE),"-")))</f>
        <v>punainen</v>
      </c>
      <c r="BM126" s="39"/>
      <c r="BN126" s="217" t="str">
        <f>VLOOKUP(D126,'2015'!$F$12:$AL$1887,33,FALSE)</f>
        <v>punainen</v>
      </c>
      <c r="BO126" s="117"/>
      <c r="BP126" s="115"/>
      <c r="BQ126" s="30"/>
      <c r="BS126" s="5"/>
      <c r="BU126" s="35"/>
      <c r="BV126" s="30"/>
      <c r="BW126" s="20"/>
      <c r="BX126" t="str">
        <f>IF(E126=1,VLOOKUP(D126,'2015'!$F$12:$AX$1887,43,FALSE),"-")</f>
        <v>punainen</v>
      </c>
      <c r="BY126" t="str">
        <f>IF(E126=1,VLOOKUP(D126,'2015'!$F$12:$AX$1887,44,FALSE),"-")</f>
        <v>punainen</v>
      </c>
      <c r="BZ126" t="str">
        <f>IF(E126=1,VLOOKUP(D126,'2015'!$F$12:$AX$1887,45,FALSE),"-")</f>
        <v>punainen</v>
      </c>
      <c r="CA126" s="31"/>
      <c r="CB126" s="31"/>
      <c r="CC126" s="31"/>
      <c r="CD126" s="31"/>
      <c r="CE126" s="31"/>
      <c r="CO126" s="29"/>
      <c r="CP126" s="29"/>
    </row>
    <row r="127" spans="1:94" ht="15.75" thickBot="1" x14ac:dyDescent="0.3">
      <c r="A127" s="50"/>
      <c r="B127" s="50"/>
      <c r="C127" s="50" t="str">
        <f t="shared" si="14"/>
        <v>10_15_4643</v>
      </c>
      <c r="D127" s="51" t="str">
        <f t="shared" si="15"/>
        <v>10_15</v>
      </c>
      <c r="E127" s="224">
        <f>IFERROR(VLOOKUP(C127,'2015'!$C$12:$D$1887,2,FALSE),0)</f>
        <v>1</v>
      </c>
      <c r="F127" s="51">
        <f>IFERROR(K127-IFERROR(VLOOKUP(D127,'2015'!$F$12:$I$1887,4,FALSE),"ei löydy"),"ei löydy")</f>
        <v>0</v>
      </c>
      <c r="G127" s="224">
        <f>IFERROR(VLOOKUP(Työfile_2024!C127,Liikennemalli!$D$6:$G$1921,4,FALSE),0)</f>
        <v>1</v>
      </c>
      <c r="H127" s="225">
        <f>K127-IFERROR(VLOOKUP(Työfile_2024!D127,Liikennemalli!$C$6:$H$1921,6,FALSE),"ei löydy")</f>
        <v>0</v>
      </c>
      <c r="I127" s="80">
        <v>10</v>
      </c>
      <c r="J127" s="52">
        <v>15</v>
      </c>
      <c r="K127" s="52">
        <v>4643</v>
      </c>
      <c r="L127" s="53"/>
      <c r="M127" s="54"/>
      <c r="N127" s="54"/>
      <c r="O127" s="54"/>
      <c r="P127" s="54"/>
      <c r="Q127" s="55"/>
      <c r="R127" s="55"/>
      <c r="S127" s="55"/>
      <c r="T127" s="55"/>
      <c r="U127" s="52"/>
      <c r="V127" s="56">
        <v>5394.4639241869481</v>
      </c>
      <c r="W127" s="56">
        <v>669.10122765453366</v>
      </c>
      <c r="X127" s="56">
        <v>5544.6917940986432</v>
      </c>
      <c r="Y127" s="56">
        <f>VLOOKUP(D127,Liikennemalli24!$D$2:$F$1804,2,FALSE)</f>
        <v>1818</v>
      </c>
      <c r="Z127" s="57">
        <f>VLOOKUP(D127,Liikennemalli24!$D$2:$F$1804,3,FALSE)</f>
        <v>0.28499999999999998</v>
      </c>
      <c r="AA127" s="178">
        <f>IF(G127=1,VLOOKUP(C127,Liikennemalli!$D$6:$H$1921,2,FALSE),0)</f>
        <v>555.72360713684304</v>
      </c>
      <c r="AB127" s="197">
        <f>IF(G127=1,VLOOKUP(C127,Liikennemalli!$D$6:$H$1921,3,FALSE),0)</f>
        <v>0.27084004300370401</v>
      </c>
      <c r="AC127" s="134">
        <f>IF(E127=1,VLOOKUP(Työfile_2024!D127,'2015'!$F$12:$X$1887,18,FALSE),"-")</f>
        <v>5436</v>
      </c>
      <c r="AD127" s="127">
        <f>IF(E127=1,VLOOKUP(Työfile_2024!D127,'2015'!$F$12:$X$1887,19,FALSE),"-")</f>
        <v>0.84</v>
      </c>
      <c r="AI127" s="127">
        <f>IF(E127=1,VLOOKUP(Työfile_2024!D127,'2015'!$F$12:$AB$1887,20,FALSE),"-")</f>
        <v>0</v>
      </c>
      <c r="AJ127" s="127">
        <f>IF(E127=1,VLOOKUP(Työfile_2024!D127,'2015'!$F$12:$AB$1887,21,FALSE),"-")</f>
        <v>0</v>
      </c>
      <c r="AK127" s="127">
        <f>IF(E127=1,VLOOKUP(Työfile_2024!D127,'2015'!$F$12:$AB$1887,22,FALSE),"-")</f>
        <v>0</v>
      </c>
      <c r="AL127" s="127">
        <f>IF(E127=1,VLOOKUP(Työfile_2024!D127,'2015'!$F$12:$AB$1887,23,FALSE),"-")</f>
        <v>0</v>
      </c>
      <c r="AM127" s="56">
        <f>VLOOKUP(Työfile_2024!D127,Tmatkat_20km_tarkasteltava_verk!$C$2:$D$1804,2,FALSE)</f>
        <v>1327</v>
      </c>
      <c r="AN127" s="148">
        <f t="shared" si="16"/>
        <v>0.24599293250441098</v>
      </c>
      <c r="AO127" s="178">
        <f>IF(E127=1,VLOOKUP(Työfile_2024!D127,'2015'!$F$12:$AC$1887,24,FALSE),"-")</f>
        <v>789</v>
      </c>
      <c r="AP127" s="52" t="str">
        <f>VLOOKUP(D127,Tarkasteltava_verkko_2024_harva!$E$2:$I$1804,5,FALSE)</f>
        <v>tiivis</v>
      </c>
      <c r="AQ127" s="52" t="str">
        <f>VLOOKUP(D127,Tarkasteltava_verkko_2024_harva!$E$2:$I$1804,4,FALSE)</f>
        <v>harva</v>
      </c>
      <c r="AR127" s="148">
        <v>0.11135041998707731</v>
      </c>
      <c r="AS127" s="170" t="str">
        <f>IFERROR(VLOOKUP(C127,'2015'!$C$12:$AG$1887,30,FALSE),"-")</f>
        <v/>
      </c>
      <c r="AT127" s="148">
        <v>0.86431186732715914</v>
      </c>
      <c r="AU127" s="170" t="str">
        <f>IFERROR(VLOOKUP(C127,'2015'!$C$12:$AG$1887,31,FALSE),"-")</f>
        <v>Kyllä</v>
      </c>
      <c r="AV127" s="106"/>
      <c r="AW127" s="63">
        <f>IFERROR(VLOOKUP(C127,Merkittävyysluokitus!$A$2:$J$1705,10,FALSE),"-")</f>
        <v>1</v>
      </c>
      <c r="AX127" s="175">
        <f>IFERROR(VLOOKUP(C127,Merkittävyysluokitus!$A$2:$J$1705,6,FALSE),"-")</f>
        <v>14.758333333333335</v>
      </c>
      <c r="AY127" s="175">
        <f>IFERROR(VLOOKUP(C127,Merkittävyysluokitus!$A$2:$J$1705,7,FALSE),"-")</f>
        <v>4.9249999999999998</v>
      </c>
      <c r="AZ127" s="175">
        <f>IFERROR(VLOOKUP(C127,Merkittävyysluokitus!$A$2:$J$1705,8,FALSE),"-")</f>
        <v>8</v>
      </c>
      <c r="BA127" s="175">
        <f>IFERROR(VLOOKUP(C127,Merkittävyysluokitus!$A$2:$J$1705,9,FALSE),"-")</f>
        <v>1.8333333333333333</v>
      </c>
      <c r="BB127" s="203"/>
      <c r="BC127" s="203" t="str">
        <f t="shared" si="17"/>
        <v/>
      </c>
      <c r="BD127" s="39" t="str">
        <f t="shared" si="9"/>
        <v>punainen</v>
      </c>
      <c r="BE127" s="68" t="str">
        <f t="shared" si="10"/>
        <v>musta</v>
      </c>
      <c r="BF127" s="68" t="str">
        <f t="shared" si="11"/>
        <v>musta</v>
      </c>
      <c r="BG127" s="68" t="str">
        <f t="shared" si="12"/>
        <v>punainen</v>
      </c>
      <c r="BH127" s="208" t="str">
        <f t="shared" si="13"/>
        <v>musta</v>
      </c>
      <c r="BI127" s="117"/>
      <c r="BJ127" s="39" t="str">
        <f>IF(F127="ei löydy","uusi tie",IF(E127=0,"tieosoite muuttunut",IF(E127=1,VLOOKUP(D127,'2015'!$F$12:$AL$1887,31,FALSE),"-")))</f>
        <v>punainen</v>
      </c>
      <c r="BK127" s="67" t="str">
        <f>IF(E127=1,VLOOKUP(D127,'2015'!$F$12:$AL$1887,32,FALSE),"-")</f>
        <v>punainen</v>
      </c>
      <c r="BL127" s="39" t="str">
        <f>IF(F127="ei löydy","uusi tie",IF(E127=0,"tieosoite muuttunut",IF(E127=1,VLOOKUP(D127,'2015'!$F$12:$AL$1887,33,FALSE),"-")))</f>
        <v>punainen</v>
      </c>
      <c r="BM127" s="39"/>
      <c r="BN127" s="217" t="str">
        <f>VLOOKUP(D127,'2015'!$F$12:$AL$1887,33,FALSE)</f>
        <v>punainen</v>
      </c>
      <c r="BO127" s="117"/>
      <c r="BP127" s="115"/>
      <c r="BQ127" s="30"/>
      <c r="BS127" s="5"/>
      <c r="BU127" s="35"/>
      <c r="BV127" s="30"/>
      <c r="BW127" s="20"/>
      <c r="BX127" t="str">
        <f>IF(E127=1,VLOOKUP(D127,'2015'!$F$12:$AX$1887,43,FALSE),"-")</f>
        <v>punainen</v>
      </c>
      <c r="BY127" t="str">
        <f>IF(E127=1,VLOOKUP(D127,'2015'!$F$12:$AX$1887,44,FALSE),"-")</f>
        <v>punainen</v>
      </c>
      <c r="BZ127" t="str">
        <f>IF(E127=1,VLOOKUP(D127,'2015'!$F$12:$AX$1887,45,FALSE),"-")</f>
        <v>punainen</v>
      </c>
      <c r="CA127" s="31"/>
      <c r="CB127" s="31"/>
      <c r="CC127" s="31"/>
      <c r="CD127" s="31"/>
      <c r="CE127" s="31"/>
      <c r="CO127" s="29"/>
      <c r="CP127" s="29"/>
    </row>
    <row r="128" spans="1:94" ht="15.75" thickBot="1" x14ac:dyDescent="0.3">
      <c r="A128" s="50"/>
      <c r="B128" s="50"/>
      <c r="C128" s="50" t="str">
        <f t="shared" si="14"/>
        <v>10_17_6533</v>
      </c>
      <c r="D128" s="51" t="str">
        <f t="shared" si="15"/>
        <v>10_17</v>
      </c>
      <c r="E128" s="224">
        <f>IFERROR(VLOOKUP(C128,'2015'!$C$12:$D$1887,2,FALSE),0)</f>
        <v>1</v>
      </c>
      <c r="F128" s="51">
        <f>IFERROR(K128-IFERROR(VLOOKUP(D128,'2015'!$F$12:$I$1887,4,FALSE),"ei löydy"),"ei löydy")</f>
        <v>0</v>
      </c>
      <c r="G128" s="224">
        <f>IFERROR(VLOOKUP(Työfile_2024!C128,Liikennemalli!$D$6:$G$1921,4,FALSE),0)</f>
        <v>1</v>
      </c>
      <c r="H128" s="225">
        <f>K128-IFERROR(VLOOKUP(Työfile_2024!D128,Liikennemalli!$C$6:$H$1921,6,FALSE),"ei löydy")</f>
        <v>0</v>
      </c>
      <c r="I128" s="80">
        <v>10</v>
      </c>
      <c r="J128" s="52">
        <v>17</v>
      </c>
      <c r="K128" s="52">
        <v>6533</v>
      </c>
      <c r="L128" s="53"/>
      <c r="M128" s="54"/>
      <c r="N128" s="54"/>
      <c r="O128" s="54"/>
      <c r="P128" s="54"/>
      <c r="Q128" s="55"/>
      <c r="R128" s="55"/>
      <c r="S128" s="55"/>
      <c r="T128" s="55"/>
      <c r="U128" s="52"/>
      <c r="V128" s="56">
        <v>4661.6881983774683</v>
      </c>
      <c r="W128" s="56">
        <v>691.57431501607221</v>
      </c>
      <c r="X128" s="56">
        <v>4750.4315016072251</v>
      </c>
      <c r="Y128" s="56">
        <f>VLOOKUP(D128,Liikennemalli24!$D$2:$F$1804,2,FALSE)</f>
        <v>1014</v>
      </c>
      <c r="Z128" s="57">
        <f>VLOOKUP(D128,Liikennemalli24!$D$2:$F$1804,3,FALSE)</f>
        <v>0.33100000000000002</v>
      </c>
      <c r="AA128" s="178">
        <f>IF(G128=1,VLOOKUP(C128,Liikennemalli!$D$6:$H$1921,2,FALSE),0)</f>
        <v>997.74930871176002</v>
      </c>
      <c r="AB128" s="197">
        <f>IF(G128=1,VLOOKUP(C128,Liikennemalli!$D$6:$H$1921,3,FALSE),0)</f>
        <v>0.47235784287647697</v>
      </c>
      <c r="AC128" s="134">
        <f>IF(E128=1,VLOOKUP(Työfile_2024!D128,'2015'!$F$12:$X$1887,18,FALSE),"-")</f>
        <v>6531</v>
      </c>
      <c r="AD128" s="127">
        <f>IF(E128=1,VLOOKUP(Työfile_2024!D128,'2015'!$F$12:$X$1887,19,FALSE),"-")</f>
        <v>0.89</v>
      </c>
      <c r="AI128" s="127">
        <f>IF(E128=1,VLOOKUP(Työfile_2024!D128,'2015'!$F$12:$AB$1887,20,FALSE),"-")</f>
        <v>0</v>
      </c>
      <c r="AJ128" s="127">
        <f>IF(E128=1,VLOOKUP(Työfile_2024!D128,'2015'!$F$12:$AB$1887,21,FALSE),"-")</f>
        <v>0</v>
      </c>
      <c r="AK128" s="127">
        <f>IF(E128=1,VLOOKUP(Työfile_2024!D128,'2015'!$F$12:$AB$1887,22,FALSE),"-")</f>
        <v>0</v>
      </c>
      <c r="AL128" s="127">
        <f>IF(E128=1,VLOOKUP(Työfile_2024!D128,'2015'!$F$12:$AB$1887,23,FALSE),"-")</f>
        <v>0</v>
      </c>
      <c r="AM128" s="56">
        <f>VLOOKUP(Työfile_2024!D128,Tmatkat_20km_tarkasteltava_verk!$C$2:$D$1804,2,FALSE)</f>
        <v>1527</v>
      </c>
      <c r="AN128" s="148">
        <f t="shared" si="16"/>
        <v>0.3275637355006889</v>
      </c>
      <c r="AO128" s="178">
        <f>IF(E128=1,VLOOKUP(Työfile_2024!D128,'2015'!$F$12:$AC$1887,24,FALSE),"-")</f>
        <v>718</v>
      </c>
      <c r="AP128" s="52" t="str">
        <f>VLOOKUP(D128,Tarkasteltava_verkko_2024_harva!$E$2:$I$1804,5,FALSE)</f>
        <v>tiivis</v>
      </c>
      <c r="AQ128" s="52" t="str">
        <f>VLOOKUP(D128,Tarkasteltava_verkko_2024_harva!$E$2:$I$1804,4,FALSE)</f>
        <v>harva</v>
      </c>
      <c r="AR128" s="148">
        <v>0.29083116485534977</v>
      </c>
      <c r="AS128" s="170" t="str">
        <f>IFERROR(VLOOKUP(C128,'2015'!$C$12:$AG$1887,30,FALSE),"-")</f>
        <v/>
      </c>
      <c r="AT128" s="148">
        <v>0.45844175723251185</v>
      </c>
      <c r="AU128" s="170">
        <f>IFERROR(VLOOKUP(C128,'2015'!$C$12:$AG$1887,31,FALSE),"-")</f>
        <v>0</v>
      </c>
      <c r="AV128" s="106"/>
      <c r="AW128" s="63">
        <f>IFERROR(VLOOKUP(C128,Merkittävyysluokitus!$A$2:$J$1705,10,FALSE),"-")</f>
        <v>1</v>
      </c>
      <c r="AX128" s="175">
        <f>IFERROR(VLOOKUP(C128,Merkittävyysluokitus!$A$2:$J$1705,6,FALSE),"-")</f>
        <v>14.003333333333332</v>
      </c>
      <c r="AY128" s="175">
        <f>IFERROR(VLOOKUP(C128,Merkittävyysluokitus!$A$2:$J$1705,7,FALSE),"-")</f>
        <v>4.7749999999999995</v>
      </c>
      <c r="AZ128" s="175">
        <f>IFERROR(VLOOKUP(C128,Merkittävyysluokitus!$A$2:$J$1705,8,FALSE),"-")</f>
        <v>7.2283333333333326</v>
      </c>
      <c r="BA128" s="175">
        <f>IFERROR(VLOOKUP(C128,Merkittävyysluokitus!$A$2:$J$1705,9,FALSE),"-")</f>
        <v>2</v>
      </c>
      <c r="BB128" s="203"/>
      <c r="BC128" s="203" t="str">
        <f t="shared" si="17"/>
        <v/>
      </c>
      <c r="BD128" s="39" t="str">
        <f t="shared" si="9"/>
        <v>punainen</v>
      </c>
      <c r="BE128" s="68" t="str">
        <f t="shared" si="10"/>
        <v>musta</v>
      </c>
      <c r="BF128" s="68" t="str">
        <f t="shared" si="11"/>
        <v>musta</v>
      </c>
      <c r="BG128" s="68" t="str">
        <f t="shared" si="12"/>
        <v>punainen</v>
      </c>
      <c r="BH128" s="208" t="str">
        <f t="shared" si="13"/>
        <v>musta</v>
      </c>
      <c r="BI128" s="117"/>
      <c r="BJ128" s="39" t="str">
        <f>IF(F128="ei löydy","uusi tie",IF(E128=0,"tieosoite muuttunut",IF(E128=1,VLOOKUP(D128,'2015'!$F$12:$AL$1887,31,FALSE),"-")))</f>
        <v>punainen</v>
      </c>
      <c r="BK128" s="67" t="str">
        <f>IF(E128=1,VLOOKUP(D128,'2015'!$F$12:$AL$1887,32,FALSE),"-")</f>
        <v>punainen</v>
      </c>
      <c r="BL128" s="39" t="str">
        <f>IF(F128="ei löydy","uusi tie",IF(E128=0,"tieosoite muuttunut",IF(E128=1,VLOOKUP(D128,'2015'!$F$12:$AL$1887,33,FALSE),"-")))</f>
        <v>punainen</v>
      </c>
      <c r="BM128" s="39"/>
      <c r="BN128" s="217" t="str">
        <f>VLOOKUP(D128,'2015'!$F$12:$AL$1887,33,FALSE)</f>
        <v>punainen</v>
      </c>
      <c r="BO128" s="117"/>
      <c r="BP128" s="115"/>
      <c r="BQ128" s="30"/>
      <c r="BS128" s="5"/>
      <c r="BU128" s="35"/>
      <c r="BV128" s="30"/>
      <c r="BW128" s="20"/>
      <c r="BX128" t="str">
        <f>IF(E128=1,VLOOKUP(D128,'2015'!$F$12:$AX$1887,43,FALSE),"-")</f>
        <v>punainen</v>
      </c>
      <c r="BY128" t="str">
        <f>IF(E128=1,VLOOKUP(D128,'2015'!$F$12:$AX$1887,44,FALSE),"-")</f>
        <v>punainen</v>
      </c>
      <c r="BZ128" t="str">
        <f>IF(E128=1,VLOOKUP(D128,'2015'!$F$12:$AX$1887,45,FALSE),"-")</f>
        <v>punainen</v>
      </c>
      <c r="CA128" s="31"/>
      <c r="CB128" s="31"/>
      <c r="CC128" s="31"/>
      <c r="CD128" s="31"/>
      <c r="CE128" s="31"/>
      <c r="CO128" s="29"/>
      <c r="CP128" s="29"/>
    </row>
    <row r="129" spans="1:94" ht="15.75" thickBot="1" x14ac:dyDescent="0.3">
      <c r="A129" s="50"/>
      <c r="B129" s="50"/>
      <c r="C129" s="50" t="str">
        <f t="shared" si="14"/>
        <v>10_18_5561</v>
      </c>
      <c r="D129" s="51" t="str">
        <f t="shared" si="15"/>
        <v>10_18</v>
      </c>
      <c r="E129" s="224">
        <f>IFERROR(VLOOKUP(C129,'2015'!$C$12:$D$1887,2,FALSE),0)</f>
        <v>1</v>
      </c>
      <c r="F129" s="51">
        <f>IFERROR(K129-IFERROR(VLOOKUP(D129,'2015'!$F$12:$I$1887,4,FALSE),"ei löydy"),"ei löydy")</f>
        <v>0</v>
      </c>
      <c r="G129" s="224">
        <f>IFERROR(VLOOKUP(Työfile_2024!C129,Liikennemalli!$D$6:$G$1921,4,FALSE),0)</f>
        <v>1</v>
      </c>
      <c r="H129" s="225">
        <f>K129-IFERROR(VLOOKUP(Työfile_2024!D129,Liikennemalli!$C$6:$H$1921,6,FALSE),"ei löydy")</f>
        <v>0</v>
      </c>
      <c r="I129" s="80">
        <v>10</v>
      </c>
      <c r="J129" s="52">
        <v>18</v>
      </c>
      <c r="K129" s="52">
        <v>5561</v>
      </c>
      <c r="L129" s="53"/>
      <c r="M129" s="54"/>
      <c r="N129" s="54"/>
      <c r="O129" s="54"/>
      <c r="P129" s="54"/>
      <c r="Q129" s="55"/>
      <c r="R129" s="55"/>
      <c r="S129" s="55"/>
      <c r="T129" s="55"/>
      <c r="U129" s="52"/>
      <c r="V129" s="56">
        <v>4309</v>
      </c>
      <c r="W129" s="56">
        <v>673</v>
      </c>
      <c r="X129" s="56">
        <v>4355</v>
      </c>
      <c r="Y129" s="56">
        <f>VLOOKUP(D129,Liikennemalli24!$D$2:$F$1804,2,FALSE)</f>
        <v>2396</v>
      </c>
      <c r="Z129" s="57">
        <f>VLOOKUP(D129,Liikennemalli24!$D$2:$F$1804,3,FALSE)</f>
        <v>0.71899999999999997</v>
      </c>
      <c r="AA129" s="178">
        <f>IF(G129=1,VLOOKUP(C129,Liikennemalli!$D$6:$H$1921,2,FALSE),0)</f>
        <v>1201.5516978022799</v>
      </c>
      <c r="AB129" s="197">
        <f>IF(G129=1,VLOOKUP(C129,Liikennemalli!$D$6:$H$1921,3,FALSE),0)</f>
        <v>0.67336464928018103</v>
      </c>
      <c r="AC129" s="134">
        <f>IF(E129=1,VLOOKUP(Työfile_2024!D129,'2015'!$F$12:$X$1887,18,FALSE),"-")</f>
        <v>6581</v>
      </c>
      <c r="AD129" s="127">
        <f>IF(E129=1,VLOOKUP(Työfile_2024!D129,'2015'!$F$12:$X$1887,19,FALSE),"-")</f>
        <v>0.94</v>
      </c>
      <c r="AI129" s="127">
        <f>IF(E129=1,VLOOKUP(Työfile_2024!D129,'2015'!$F$12:$AB$1887,20,FALSE),"-")</f>
        <v>0</v>
      </c>
      <c r="AJ129" s="127">
        <f>IF(E129=1,VLOOKUP(Työfile_2024!D129,'2015'!$F$12:$AB$1887,21,FALSE),"-")</f>
        <v>0</v>
      </c>
      <c r="AK129" s="127">
        <f>IF(E129=1,VLOOKUP(Työfile_2024!D129,'2015'!$F$12:$AB$1887,22,FALSE),"-")</f>
        <v>0</v>
      </c>
      <c r="AL129" s="127">
        <f>IF(E129=1,VLOOKUP(Työfile_2024!D129,'2015'!$F$12:$AB$1887,23,FALSE),"-")</f>
        <v>0</v>
      </c>
      <c r="AM129" s="56">
        <f>VLOOKUP(Työfile_2024!D129,Tmatkat_20km_tarkasteltava_verk!$C$2:$D$1804,2,FALSE)</f>
        <v>1213</v>
      </c>
      <c r="AN129" s="148">
        <f t="shared" si="16"/>
        <v>0.28150382919470873</v>
      </c>
      <c r="AO129" s="178">
        <f>IF(E129=1,VLOOKUP(Työfile_2024!D129,'2015'!$F$12:$AC$1887,24,FALSE),"-")</f>
        <v>716</v>
      </c>
      <c r="AP129" s="52" t="str">
        <f>VLOOKUP(D129,Tarkasteltava_verkko_2024_harva!$E$2:$I$1804,5,FALSE)</f>
        <v>tiivis</v>
      </c>
      <c r="AQ129" s="52" t="str">
        <f>VLOOKUP(D129,Tarkasteltava_verkko_2024_harva!$E$2:$I$1804,4,FALSE)</f>
        <v>harva</v>
      </c>
      <c r="AR129" s="148">
        <v>0</v>
      </c>
      <c r="AS129" s="170" t="str">
        <f>IFERROR(VLOOKUP(C129,'2015'!$C$12:$AG$1887,30,FALSE),"-")</f>
        <v/>
      </c>
      <c r="AT129" s="148">
        <v>0.14673619852544506</v>
      </c>
      <c r="AU129" s="170">
        <f>IFERROR(VLOOKUP(C129,'2015'!$C$12:$AG$1887,31,FALSE),"-")</f>
        <v>0</v>
      </c>
      <c r="AV129" s="106"/>
      <c r="AW129" s="63">
        <f>IFERROR(VLOOKUP(C129,Merkittävyysluokitus!$A$2:$J$1705,10,FALSE),"-")</f>
        <v>2</v>
      </c>
      <c r="AX129" s="175">
        <f>IFERROR(VLOOKUP(C129,Merkittävyysluokitus!$A$2:$J$1705,6,FALSE),"-")</f>
        <v>12.820944444444445</v>
      </c>
      <c r="AY129" s="175">
        <f>IFERROR(VLOOKUP(C129,Merkittävyysluokitus!$A$2:$J$1705,7,FALSE),"-")</f>
        <v>4.75</v>
      </c>
      <c r="AZ129" s="175">
        <f>IFERROR(VLOOKUP(C129,Merkittävyysluokitus!$A$2:$J$1705,8,FALSE),"-")</f>
        <v>6.2376111111111108</v>
      </c>
      <c r="BA129" s="175">
        <f>IFERROR(VLOOKUP(C129,Merkittävyysluokitus!$A$2:$J$1705,9,FALSE),"-")</f>
        <v>1.8333333333333333</v>
      </c>
      <c r="BB129" s="203"/>
      <c r="BC129" s="203" t="str">
        <f t="shared" si="17"/>
        <v/>
      </c>
      <c r="BD129" s="39" t="str">
        <f t="shared" si="9"/>
        <v>punainen</v>
      </c>
      <c r="BE129" s="68" t="str">
        <f t="shared" si="10"/>
        <v>punainen</v>
      </c>
      <c r="BF129" s="68" t="str">
        <f t="shared" si="11"/>
        <v>punainen</v>
      </c>
      <c r="BG129" s="68" t="str">
        <f t="shared" si="12"/>
        <v>punainen</v>
      </c>
      <c r="BH129" s="208" t="str">
        <f t="shared" si="13"/>
        <v>punainen</v>
      </c>
      <c r="BI129" s="117"/>
      <c r="BJ129" s="39" t="str">
        <f>IF(F129="ei löydy","uusi tie",IF(E129=0,"tieosoite muuttunut",IF(E129=1,VLOOKUP(D129,'2015'!$F$12:$AL$1887,31,FALSE),"-")))</f>
        <v>punainen</v>
      </c>
      <c r="BK129" s="67" t="str">
        <f>IF(E129=1,VLOOKUP(D129,'2015'!$F$12:$AL$1887,32,FALSE),"-")</f>
        <v>punainen</v>
      </c>
      <c r="BL129" s="39" t="str">
        <f>IF(F129="ei löydy","uusi tie",IF(E129=0,"tieosoite muuttunut",IF(E129=1,VLOOKUP(D129,'2015'!$F$12:$AL$1887,33,FALSE),"-")))</f>
        <v>punainen</v>
      </c>
      <c r="BM129" s="39"/>
      <c r="BN129" s="217" t="str">
        <f>VLOOKUP(D129,'2015'!$F$12:$AL$1887,33,FALSE)</f>
        <v>punainen</v>
      </c>
      <c r="BO129" s="117"/>
      <c r="BP129" s="115"/>
      <c r="BQ129" s="30"/>
      <c r="BS129" s="5"/>
      <c r="BU129" s="35"/>
      <c r="BV129" s="30"/>
      <c r="BW129" s="20"/>
      <c r="BX129" t="str">
        <f>IF(E129=1,VLOOKUP(D129,'2015'!$F$12:$AX$1887,43,FALSE),"-")</f>
        <v>punainen</v>
      </c>
      <c r="BY129" t="str">
        <f>IF(E129=1,VLOOKUP(D129,'2015'!$F$12:$AX$1887,44,FALSE),"-")</f>
        <v>punainen</v>
      </c>
      <c r="BZ129" t="str">
        <f>IF(E129=1,VLOOKUP(D129,'2015'!$F$12:$AX$1887,45,FALSE),"-")</f>
        <v>punainen</v>
      </c>
      <c r="CA129" s="31"/>
      <c r="CB129" s="31"/>
      <c r="CC129" s="31"/>
      <c r="CD129" s="31"/>
      <c r="CE129" s="31"/>
      <c r="CO129" s="29"/>
      <c r="CP129" s="29"/>
    </row>
    <row r="130" spans="1:94" ht="15.75" thickBot="1" x14ac:dyDescent="0.3">
      <c r="A130" s="50"/>
      <c r="B130" s="50"/>
      <c r="C130" s="50" t="str">
        <f t="shared" si="14"/>
        <v>10_19_5705</v>
      </c>
      <c r="D130" s="51" t="str">
        <f t="shared" si="15"/>
        <v>10_19</v>
      </c>
      <c r="E130" s="224">
        <f>IFERROR(VLOOKUP(C130,'2015'!$C$12:$D$1887,2,FALSE),0)</f>
        <v>1</v>
      </c>
      <c r="F130" s="51">
        <f>IFERROR(K130-IFERROR(VLOOKUP(D130,'2015'!$F$12:$I$1887,4,FALSE),"ei löydy"),"ei löydy")</f>
        <v>0</v>
      </c>
      <c r="G130" s="224">
        <f>IFERROR(VLOOKUP(Työfile_2024!C130,Liikennemalli!$D$6:$G$1921,4,FALSE),0)</f>
        <v>1</v>
      </c>
      <c r="H130" s="225">
        <f>K130-IFERROR(VLOOKUP(Työfile_2024!D130,Liikennemalli!$C$6:$H$1921,6,FALSE),"ei löydy")</f>
        <v>0</v>
      </c>
      <c r="I130" s="80">
        <v>10</v>
      </c>
      <c r="J130" s="52">
        <v>19</v>
      </c>
      <c r="K130" s="52">
        <v>5705</v>
      </c>
      <c r="L130" s="53"/>
      <c r="M130" s="54"/>
      <c r="N130" s="54"/>
      <c r="O130" s="54"/>
      <c r="P130" s="54"/>
      <c r="Q130" s="55"/>
      <c r="R130" s="55"/>
      <c r="S130" s="55"/>
      <c r="T130" s="55"/>
      <c r="U130" s="52"/>
      <c r="V130" s="56">
        <v>4309</v>
      </c>
      <c r="W130" s="56">
        <v>673</v>
      </c>
      <c r="X130" s="56">
        <v>4355</v>
      </c>
      <c r="Y130" s="56">
        <f>VLOOKUP(D130,Liikennemalli24!$D$2:$F$1804,2,FALSE)</f>
        <v>2508</v>
      </c>
      <c r="Z130" s="57">
        <f>VLOOKUP(D130,Liikennemalli24!$D$2:$F$1804,3,FALSE)</f>
        <v>0.93700000000000006</v>
      </c>
      <c r="AA130" s="178">
        <f>IF(G130=1,VLOOKUP(C130,Liikennemalli!$D$6:$H$1921,2,FALSE),0)</f>
        <v>1288.53282705229</v>
      </c>
      <c r="AB130" s="197">
        <f>IF(G130=1,VLOOKUP(C130,Liikennemalli!$D$6:$H$1921,3,FALSE),0)</f>
        <v>0.90205886756706799</v>
      </c>
      <c r="AC130" s="134">
        <f>IF(E130=1,VLOOKUP(Työfile_2024!D130,'2015'!$F$12:$X$1887,18,FALSE),"-")</f>
        <v>6954</v>
      </c>
      <c r="AD130" s="127">
        <f>IF(E130=1,VLOOKUP(Työfile_2024!D130,'2015'!$F$12:$X$1887,19,FALSE),"-")</f>
        <v>0.99</v>
      </c>
      <c r="AI130" s="127">
        <f>IF(E130=1,VLOOKUP(Työfile_2024!D130,'2015'!$F$12:$AB$1887,20,FALSE),"-")</f>
        <v>0</v>
      </c>
      <c r="AJ130" s="127">
        <f>IF(E130=1,VLOOKUP(Työfile_2024!D130,'2015'!$F$12:$AB$1887,21,FALSE),"-")</f>
        <v>0</v>
      </c>
      <c r="AK130" s="127">
        <f>IF(E130=1,VLOOKUP(Työfile_2024!D130,'2015'!$F$12:$AB$1887,22,FALSE),"-")</f>
        <v>0</v>
      </c>
      <c r="AL130" s="127">
        <f>IF(E130=1,VLOOKUP(Työfile_2024!D130,'2015'!$F$12:$AB$1887,23,FALSE),"-")</f>
        <v>0</v>
      </c>
      <c r="AM130" s="56">
        <f>VLOOKUP(Työfile_2024!D130,Tmatkat_20km_tarkasteltava_verk!$C$2:$D$1804,2,FALSE)</f>
        <v>1299</v>
      </c>
      <c r="AN130" s="148">
        <f t="shared" si="16"/>
        <v>0.30146205616152238</v>
      </c>
      <c r="AO130" s="178">
        <f>IF(E130=1,VLOOKUP(Työfile_2024!D130,'2015'!$F$12:$AC$1887,24,FALSE),"-")</f>
        <v>868</v>
      </c>
      <c r="AP130" s="52" t="str">
        <f>VLOOKUP(D130,Tarkasteltava_verkko_2024_harva!$E$2:$I$1804,5,FALSE)</f>
        <v>tiivis</v>
      </c>
      <c r="AQ130" s="52" t="str">
        <f>VLOOKUP(D130,Tarkasteltava_verkko_2024_harva!$E$2:$I$1804,4,FALSE)</f>
        <v>harva</v>
      </c>
      <c r="AR130" s="148">
        <v>0</v>
      </c>
      <c r="AS130" s="170" t="str">
        <f>IFERROR(VLOOKUP(C130,'2015'!$C$12:$AG$1887,30,FALSE),"-")</f>
        <v/>
      </c>
      <c r="AT130" s="148">
        <v>0</v>
      </c>
      <c r="AU130" s="170">
        <f>IFERROR(VLOOKUP(C130,'2015'!$C$12:$AG$1887,31,FALSE),"-")</f>
        <v>0</v>
      </c>
      <c r="AV130" s="106"/>
      <c r="AW130" s="63">
        <f>IFERROR(VLOOKUP(C130,Merkittävyysluokitus!$A$2:$J$1705,10,FALSE),"-")</f>
        <v>2</v>
      </c>
      <c r="AX130" s="175">
        <f>IFERROR(VLOOKUP(C130,Merkittävyysluokitus!$A$2:$J$1705,6,FALSE),"-")</f>
        <v>12.009277777777777</v>
      </c>
      <c r="AY130" s="175">
        <f>IFERROR(VLOOKUP(C130,Merkittävyysluokitus!$A$2:$J$1705,7,FALSE),"-")</f>
        <v>4.7749999999999995</v>
      </c>
      <c r="AZ130" s="175">
        <f>IFERROR(VLOOKUP(C130,Merkittävyysluokitus!$A$2:$J$1705,8,FALSE),"-")</f>
        <v>5.5676111111111108</v>
      </c>
      <c r="BA130" s="175">
        <f>IFERROR(VLOOKUP(C130,Merkittävyysluokitus!$A$2:$J$1705,9,FALSE),"-")</f>
        <v>1.6666666666666665</v>
      </c>
      <c r="BB130" s="203"/>
      <c r="BC130" s="203" t="str">
        <f t="shared" si="17"/>
        <v/>
      </c>
      <c r="BD130" s="39" t="str">
        <f t="shared" si="9"/>
        <v>punainen</v>
      </c>
      <c r="BE130" s="68" t="str">
        <f t="shared" si="10"/>
        <v>punainen</v>
      </c>
      <c r="BF130" s="68" t="str">
        <f t="shared" si="11"/>
        <v>punainen</v>
      </c>
      <c r="BG130" s="68" t="str">
        <f t="shared" si="12"/>
        <v>punainen</v>
      </c>
      <c r="BH130" s="208" t="str">
        <f t="shared" si="13"/>
        <v>punainen</v>
      </c>
      <c r="BI130" s="117"/>
      <c r="BJ130" s="39" t="str">
        <f>IF(F130="ei löydy","uusi tie",IF(E130=0,"tieosoite muuttunut",IF(E130=1,VLOOKUP(D130,'2015'!$F$12:$AL$1887,31,FALSE),"-")))</f>
        <v>punainen</v>
      </c>
      <c r="BK130" s="67" t="str">
        <f>IF(E130=1,VLOOKUP(D130,'2015'!$F$12:$AL$1887,32,FALSE),"-")</f>
        <v>punainen</v>
      </c>
      <c r="BL130" s="39" t="str">
        <f>IF(F130="ei löydy","uusi tie",IF(E130=0,"tieosoite muuttunut",IF(E130=1,VLOOKUP(D130,'2015'!$F$12:$AL$1887,33,FALSE),"-")))</f>
        <v>punainen</v>
      </c>
      <c r="BM130" s="39"/>
      <c r="BN130" s="217" t="str">
        <f>VLOOKUP(D130,'2015'!$F$12:$AL$1887,33,FALSE)</f>
        <v>punainen</v>
      </c>
      <c r="BO130" s="117"/>
      <c r="BP130" s="115"/>
      <c r="BQ130" s="30"/>
      <c r="BS130" s="5"/>
      <c r="BU130" s="35"/>
      <c r="BV130" s="30"/>
      <c r="BW130" s="20"/>
      <c r="BX130" t="str">
        <f>IF(E130=1,VLOOKUP(D130,'2015'!$F$12:$AX$1887,43,FALSE),"-")</f>
        <v>punainen</v>
      </c>
      <c r="BY130" t="str">
        <f>IF(E130=1,VLOOKUP(D130,'2015'!$F$12:$AX$1887,44,FALSE),"-")</f>
        <v>punainen</v>
      </c>
      <c r="BZ130" t="str">
        <f>IF(E130=1,VLOOKUP(D130,'2015'!$F$12:$AX$1887,45,FALSE),"-")</f>
        <v>punainen</v>
      </c>
      <c r="CA130" s="31"/>
      <c r="CB130" s="31"/>
      <c r="CC130" s="31"/>
      <c r="CD130" s="31"/>
      <c r="CE130" s="31"/>
      <c r="CO130" s="29"/>
      <c r="CP130" s="29"/>
    </row>
    <row r="131" spans="1:94" ht="15.75" thickBot="1" x14ac:dyDescent="0.3">
      <c r="A131" s="50"/>
      <c r="B131" s="50"/>
      <c r="C131" s="50" t="str">
        <f t="shared" si="14"/>
        <v>10_20_5238</v>
      </c>
      <c r="D131" s="51" t="str">
        <f t="shared" si="15"/>
        <v>10_20</v>
      </c>
      <c r="E131" s="224">
        <f>IFERROR(VLOOKUP(C131,'2015'!$C$12:$D$1887,2,FALSE),0)</f>
        <v>1</v>
      </c>
      <c r="F131" s="51">
        <f>IFERROR(K131-IFERROR(VLOOKUP(D131,'2015'!$F$12:$I$1887,4,FALSE),"ei löydy"),"ei löydy")</f>
        <v>0</v>
      </c>
      <c r="G131" s="224">
        <f>IFERROR(VLOOKUP(Työfile_2024!C131,Liikennemalli!$D$6:$G$1921,4,FALSE),0)</f>
        <v>1</v>
      </c>
      <c r="H131" s="225">
        <f>K131-IFERROR(VLOOKUP(Työfile_2024!D131,Liikennemalli!$C$6:$H$1921,6,FALSE),"ei löydy")</f>
        <v>0</v>
      </c>
      <c r="I131" s="80">
        <v>10</v>
      </c>
      <c r="J131" s="52">
        <v>20</v>
      </c>
      <c r="K131" s="52">
        <v>5238</v>
      </c>
      <c r="L131" s="53"/>
      <c r="M131" s="54"/>
      <c r="N131" s="54"/>
      <c r="O131" s="54"/>
      <c r="P131" s="54"/>
      <c r="Q131" s="55"/>
      <c r="R131" s="55"/>
      <c r="S131" s="55"/>
      <c r="T131" s="55"/>
      <c r="U131" s="52"/>
      <c r="V131" s="56">
        <v>4309</v>
      </c>
      <c r="W131" s="56">
        <v>673</v>
      </c>
      <c r="X131" s="56">
        <v>4355</v>
      </c>
      <c r="Y131" s="56">
        <f>VLOOKUP(D131,Liikennemalli24!$D$2:$F$1804,2,FALSE)</f>
        <v>2424</v>
      </c>
      <c r="Z131" s="57">
        <f>VLOOKUP(D131,Liikennemalli24!$D$2:$F$1804,3,FALSE)</f>
        <v>0.99199999999999999</v>
      </c>
      <c r="AA131" s="178">
        <f>IF(G131=1,VLOOKUP(C131,Liikennemalli!$D$6:$H$1921,2,FALSE),0)</f>
        <v>1213.39445960085</v>
      </c>
      <c r="AB131" s="197">
        <f>IF(G131=1,VLOOKUP(C131,Liikennemalli!$D$6:$H$1921,3,FALSE),0)</f>
        <v>0.98814169552753905</v>
      </c>
      <c r="AC131" s="134">
        <f>IF(E131=1,VLOOKUP(Työfile_2024!D131,'2015'!$F$12:$X$1887,18,FALSE),"-")</f>
        <v>6954</v>
      </c>
      <c r="AD131" s="127">
        <f>IF(E131=1,VLOOKUP(Työfile_2024!D131,'2015'!$F$12:$X$1887,19,FALSE),"-")</f>
        <v>0.99</v>
      </c>
      <c r="AI131" s="127">
        <f>IF(E131=1,VLOOKUP(Työfile_2024!D131,'2015'!$F$12:$AB$1887,20,FALSE),"-")</f>
        <v>0</v>
      </c>
      <c r="AJ131" s="127">
        <f>IF(E131=1,VLOOKUP(Työfile_2024!D131,'2015'!$F$12:$AB$1887,21,FALSE),"-")</f>
        <v>0</v>
      </c>
      <c r="AK131" s="127">
        <f>IF(E131=1,VLOOKUP(Työfile_2024!D131,'2015'!$F$12:$AB$1887,22,FALSE),"-")</f>
        <v>0</v>
      </c>
      <c r="AL131" s="127">
        <f>IF(E131=1,VLOOKUP(Työfile_2024!D131,'2015'!$F$12:$AB$1887,23,FALSE),"-")</f>
        <v>0</v>
      </c>
      <c r="AM131" s="56">
        <f>VLOOKUP(Työfile_2024!D131,Tmatkat_20km_tarkasteltava_verk!$C$2:$D$1804,2,FALSE)</f>
        <v>1183</v>
      </c>
      <c r="AN131" s="148">
        <f t="shared" si="16"/>
        <v>0.27454165699698307</v>
      </c>
      <c r="AO131" s="178">
        <f>IF(E131=1,VLOOKUP(Työfile_2024!D131,'2015'!$F$12:$AC$1887,24,FALSE),"-")</f>
        <v>778</v>
      </c>
      <c r="AP131" s="52" t="str">
        <f>VLOOKUP(D131,Tarkasteltava_verkko_2024_harva!$E$2:$I$1804,5,FALSE)</f>
        <v>tiivis</v>
      </c>
      <c r="AQ131" s="52" t="str">
        <f>VLOOKUP(D131,Tarkasteltava_verkko_2024_harva!$E$2:$I$1804,4,FALSE)</f>
        <v>harva</v>
      </c>
      <c r="AR131" s="148">
        <v>0</v>
      </c>
      <c r="AS131" s="170" t="str">
        <f>IFERROR(VLOOKUP(C131,'2015'!$C$12:$AG$1887,30,FALSE),"-")</f>
        <v/>
      </c>
      <c r="AT131" s="148">
        <v>0</v>
      </c>
      <c r="AU131" s="170">
        <f>IFERROR(VLOOKUP(C131,'2015'!$C$12:$AG$1887,31,FALSE),"-")</f>
        <v>0</v>
      </c>
      <c r="AV131" s="106"/>
      <c r="AW131" s="63">
        <f>IFERROR(VLOOKUP(C131,Merkittävyysluokitus!$A$2:$J$1705,10,FALSE),"-")</f>
        <v>3</v>
      </c>
      <c r="AX131" s="175">
        <f>IFERROR(VLOOKUP(C131,Merkittävyysluokitus!$A$2:$J$1705,6,FALSE),"-")</f>
        <v>10.293333333333333</v>
      </c>
      <c r="AY131" s="175">
        <f>IFERROR(VLOOKUP(C131,Merkittävyysluokitus!$A$2:$J$1705,7,FALSE),"-")</f>
        <v>4.75</v>
      </c>
      <c r="AZ131" s="175">
        <f>IFERROR(VLOOKUP(C131,Merkittävyysluokitus!$A$2:$J$1705,8,FALSE),"-")</f>
        <v>4.043333333333333</v>
      </c>
      <c r="BA131" s="175">
        <f>IFERROR(VLOOKUP(C131,Merkittävyysluokitus!$A$2:$J$1705,9,FALSE),"-")</f>
        <v>1.5</v>
      </c>
      <c r="BB131" s="203"/>
      <c r="BC131" s="203" t="str">
        <f t="shared" si="17"/>
        <v/>
      </c>
      <c r="BD131" s="39" t="str">
        <f t="shared" si="9"/>
        <v>punainen</v>
      </c>
      <c r="BE131" s="68" t="str">
        <f t="shared" si="10"/>
        <v>punainen</v>
      </c>
      <c r="BF131" s="68" t="str">
        <f t="shared" si="11"/>
        <v>punainen</v>
      </c>
      <c r="BG131" s="68" t="str">
        <f t="shared" si="12"/>
        <v>punainen</v>
      </c>
      <c r="BH131" s="208" t="str">
        <f t="shared" si="13"/>
        <v>punainen</v>
      </c>
      <c r="BI131" s="117"/>
      <c r="BJ131" s="39" t="str">
        <f>IF(F131="ei löydy","uusi tie",IF(E131=0,"tieosoite muuttunut",IF(E131=1,VLOOKUP(D131,'2015'!$F$12:$AL$1887,31,FALSE),"-")))</f>
        <v>punainen</v>
      </c>
      <c r="BK131" s="67" t="str">
        <f>IF(E131=1,VLOOKUP(D131,'2015'!$F$12:$AL$1887,32,FALSE),"-")</f>
        <v>punainen</v>
      </c>
      <c r="BL131" s="39" t="str">
        <f>IF(F131="ei löydy","uusi tie",IF(E131=0,"tieosoite muuttunut",IF(E131=1,VLOOKUP(D131,'2015'!$F$12:$AL$1887,33,FALSE),"-")))</f>
        <v>punainen</v>
      </c>
      <c r="BM131" s="39"/>
      <c r="BN131" s="217" t="str">
        <f>VLOOKUP(D131,'2015'!$F$12:$AL$1887,33,FALSE)</f>
        <v>punainen</v>
      </c>
      <c r="BO131" s="117"/>
      <c r="BP131" s="115"/>
      <c r="BQ131" s="30"/>
      <c r="BS131" s="5"/>
      <c r="BU131" s="35"/>
      <c r="BV131" s="30"/>
      <c r="BW131" s="20"/>
      <c r="BX131" t="str">
        <f>IF(E131=1,VLOOKUP(D131,'2015'!$F$12:$AX$1887,43,FALSE),"-")</f>
        <v>punainen</v>
      </c>
      <c r="BY131" t="str">
        <f>IF(E131=1,VLOOKUP(D131,'2015'!$F$12:$AX$1887,44,FALSE),"-")</f>
        <v>punainen</v>
      </c>
      <c r="BZ131" t="str">
        <f>IF(E131=1,VLOOKUP(D131,'2015'!$F$12:$AX$1887,45,FALSE),"-")</f>
        <v>punainen</v>
      </c>
      <c r="CA131" s="31"/>
      <c r="CB131" s="31"/>
      <c r="CC131" s="31"/>
      <c r="CD131" s="31"/>
      <c r="CE131" s="31"/>
      <c r="CO131" s="29"/>
      <c r="CP131" s="29"/>
    </row>
    <row r="132" spans="1:94" ht="15.75" thickBot="1" x14ac:dyDescent="0.3">
      <c r="A132" s="50"/>
      <c r="B132" s="50"/>
      <c r="C132" s="50" t="str">
        <f t="shared" si="14"/>
        <v>10_21_9765</v>
      </c>
      <c r="D132" s="51" t="str">
        <f t="shared" si="15"/>
        <v>10_21</v>
      </c>
      <c r="E132" s="224">
        <f>IFERROR(VLOOKUP(C132,'2015'!$C$12:$D$1887,2,FALSE),0)</f>
        <v>1</v>
      </c>
      <c r="F132" s="51">
        <f>IFERROR(K132-IFERROR(VLOOKUP(D132,'2015'!$F$12:$I$1887,4,FALSE),"ei löydy"),"ei löydy")</f>
        <v>0</v>
      </c>
      <c r="G132" s="224">
        <f>IFERROR(VLOOKUP(Työfile_2024!C132,Liikennemalli!$D$6:$G$1921,4,FALSE),0)</f>
        <v>1</v>
      </c>
      <c r="H132" s="225">
        <f>K132-IFERROR(VLOOKUP(Työfile_2024!D132,Liikennemalli!$C$6:$H$1921,6,FALSE),"ei löydy")</f>
        <v>0</v>
      </c>
      <c r="I132" s="80">
        <v>10</v>
      </c>
      <c r="J132" s="52">
        <v>21</v>
      </c>
      <c r="K132" s="52">
        <v>9765</v>
      </c>
      <c r="L132" s="53"/>
      <c r="M132" s="54"/>
      <c r="N132" s="54"/>
      <c r="O132" s="54"/>
      <c r="P132" s="54"/>
      <c r="Q132" s="55"/>
      <c r="R132" s="55"/>
      <c r="S132" s="55"/>
      <c r="T132" s="55"/>
      <c r="U132" s="52"/>
      <c r="V132" s="56">
        <v>2618</v>
      </c>
      <c r="W132" s="56">
        <v>390</v>
      </c>
      <c r="X132" s="56">
        <v>2639</v>
      </c>
      <c r="Y132" s="56">
        <f>VLOOKUP(D132,Liikennemalli24!$D$2:$F$1804,2,FALSE)</f>
        <v>2530</v>
      </c>
      <c r="Z132" s="57">
        <f>VLOOKUP(D132,Liikennemalli24!$D$2:$F$1804,3,FALSE)</f>
        <v>0.998</v>
      </c>
      <c r="AA132" s="178">
        <f>IF(G132=1,VLOOKUP(C132,Liikennemalli!$D$6:$H$1921,2,FALSE),0)</f>
        <v>1287.20385573677</v>
      </c>
      <c r="AB132" s="197">
        <f>IF(G132=1,VLOOKUP(C132,Liikennemalli!$D$6:$H$1921,3,FALSE),0)</f>
        <v>0.99720990327389003</v>
      </c>
      <c r="AC132" s="134">
        <f>IF(E132=1,VLOOKUP(Työfile_2024!D132,'2015'!$F$12:$X$1887,18,FALSE),"-")</f>
        <v>1911</v>
      </c>
      <c r="AD132" s="127">
        <f>IF(E132=1,VLOOKUP(Työfile_2024!D132,'2015'!$F$12:$X$1887,19,FALSE),"-")</f>
        <v>0.99</v>
      </c>
      <c r="AI132" s="127">
        <f>IF(E132=1,VLOOKUP(Työfile_2024!D132,'2015'!$F$12:$AB$1887,20,FALSE),"-")</f>
        <v>0</v>
      </c>
      <c r="AJ132" s="127">
        <f>IF(E132=1,VLOOKUP(Työfile_2024!D132,'2015'!$F$12:$AB$1887,21,FALSE),"-")</f>
        <v>0</v>
      </c>
      <c r="AK132" s="127">
        <f>IF(E132=1,VLOOKUP(Työfile_2024!D132,'2015'!$F$12:$AB$1887,22,FALSE),"-")</f>
        <v>0</v>
      </c>
      <c r="AL132" s="127">
        <f>IF(E132=1,VLOOKUP(Työfile_2024!D132,'2015'!$F$12:$AB$1887,23,FALSE),"-")</f>
        <v>0</v>
      </c>
      <c r="AM132" s="56">
        <f>VLOOKUP(Työfile_2024!D132,Tmatkat_20km_tarkasteltava_verk!$C$2:$D$1804,2,FALSE)</f>
        <v>842</v>
      </c>
      <c r="AN132" s="148">
        <f t="shared" si="16"/>
        <v>0.32161955691367455</v>
      </c>
      <c r="AO132" s="178">
        <f>IF(E132=1,VLOOKUP(Työfile_2024!D132,'2015'!$F$12:$AC$1887,24,FALSE),"-")</f>
        <v>939</v>
      </c>
      <c r="AP132" s="52" t="str">
        <f>VLOOKUP(D132,Tarkasteltava_verkko_2024_harva!$E$2:$I$1804,5,FALSE)</f>
        <v>tiivis</v>
      </c>
      <c r="AQ132" s="52" t="str">
        <f>VLOOKUP(D132,Tarkasteltava_verkko_2024_harva!$E$2:$I$1804,4,FALSE)</f>
        <v>harva</v>
      </c>
      <c r="AR132" s="148">
        <v>0</v>
      </c>
      <c r="AS132" s="170" t="str">
        <f>IFERROR(VLOOKUP(C132,'2015'!$C$12:$AG$1887,30,FALSE),"-")</f>
        <v/>
      </c>
      <c r="AT132" s="148">
        <v>0</v>
      </c>
      <c r="AU132" s="170">
        <f>IFERROR(VLOOKUP(C132,'2015'!$C$12:$AG$1887,31,FALSE),"-")</f>
        <v>0</v>
      </c>
      <c r="AV132" s="106"/>
      <c r="AW132" s="63">
        <f>IFERROR(VLOOKUP(C132,Merkittävyysluokitus!$A$2:$J$1705,10,FALSE),"-")</f>
        <v>3</v>
      </c>
      <c r="AX132" s="175">
        <f>IFERROR(VLOOKUP(C132,Merkittävyysluokitus!$A$2:$J$1705,6,FALSE),"-")</f>
        <v>9.930730593607306</v>
      </c>
      <c r="AY132" s="175">
        <f>IFERROR(VLOOKUP(C132,Merkittävyysluokitus!$A$2:$J$1705,7,FALSE),"-")</f>
        <v>4.75</v>
      </c>
      <c r="AZ132" s="175">
        <f>IFERROR(VLOOKUP(C132,Merkittävyysluokitus!$A$2:$J$1705,8,FALSE),"-")</f>
        <v>3.8473972602739726</v>
      </c>
      <c r="BA132" s="175">
        <f>IFERROR(VLOOKUP(C132,Merkittävyysluokitus!$A$2:$J$1705,9,FALSE),"-")</f>
        <v>1.3333333333333333</v>
      </c>
      <c r="BB132" s="203"/>
      <c r="BC132" s="203" t="str">
        <f t="shared" si="17"/>
        <v/>
      </c>
      <c r="BD132" s="39" t="str">
        <f t="shared" si="9"/>
        <v>punainen</v>
      </c>
      <c r="BE132" s="68" t="str">
        <f t="shared" si="10"/>
        <v>punainen</v>
      </c>
      <c r="BF132" s="68" t="str">
        <f t="shared" si="11"/>
        <v>punainen</v>
      </c>
      <c r="BG132" s="68" t="str">
        <f t="shared" si="12"/>
        <v>punainen</v>
      </c>
      <c r="BH132" s="208" t="str">
        <f t="shared" si="13"/>
        <v>punainen</v>
      </c>
      <c r="BI132" s="117"/>
      <c r="BJ132" s="39" t="str">
        <f>IF(F132="ei löydy","uusi tie",IF(E132=0,"tieosoite muuttunut",IF(E132=1,VLOOKUP(D132,'2015'!$F$12:$AL$1887,31,FALSE),"-")))</f>
        <v>punainen</v>
      </c>
      <c r="BK132" s="67" t="str">
        <f>IF(E132=1,VLOOKUP(D132,'2015'!$F$12:$AL$1887,32,FALSE),"-")</f>
        <v>punainen</v>
      </c>
      <c r="BL132" s="39" t="str">
        <f>IF(F132="ei löydy","uusi tie",IF(E132=0,"tieosoite muuttunut",IF(E132=1,VLOOKUP(D132,'2015'!$F$12:$AL$1887,33,FALSE),"-")))</f>
        <v>punainen</v>
      </c>
      <c r="BM132" s="39"/>
      <c r="BN132" s="217" t="str">
        <f>VLOOKUP(D132,'2015'!$F$12:$AL$1887,33,FALSE)</f>
        <v>punainen</v>
      </c>
      <c r="BO132" s="117"/>
      <c r="BP132" s="115"/>
      <c r="BQ132" s="30"/>
      <c r="BS132" s="5"/>
      <c r="BU132" s="35"/>
      <c r="BV132" s="30"/>
      <c r="BW132" s="20"/>
      <c r="BX132" t="str">
        <f>IF(E132=1,VLOOKUP(D132,'2015'!$F$12:$AX$1887,43,FALSE),"-")</f>
        <v>punainen</v>
      </c>
      <c r="BY132" t="str">
        <f>IF(E132=1,VLOOKUP(D132,'2015'!$F$12:$AX$1887,44,FALSE),"-")</f>
        <v>punainen</v>
      </c>
      <c r="BZ132" t="str">
        <f>IF(E132=1,VLOOKUP(D132,'2015'!$F$12:$AX$1887,45,FALSE),"-")</f>
        <v>punainen</v>
      </c>
      <c r="CA132" s="31"/>
      <c r="CB132" s="31"/>
      <c r="CC132" s="31"/>
      <c r="CD132" s="31"/>
      <c r="CE132" s="31"/>
      <c r="CO132" s="29"/>
      <c r="CP132" s="29"/>
    </row>
    <row r="133" spans="1:94" ht="15.75" thickBot="1" x14ac:dyDescent="0.3">
      <c r="A133" s="50"/>
      <c r="B133" s="50"/>
      <c r="C133" s="50" t="str">
        <f t="shared" si="14"/>
        <v>10_23_7452</v>
      </c>
      <c r="D133" s="51" t="str">
        <f t="shared" si="15"/>
        <v>10_23</v>
      </c>
      <c r="E133" s="224">
        <f>IFERROR(VLOOKUP(C133,'2015'!$C$12:$D$1887,2,FALSE),0)</f>
        <v>1</v>
      </c>
      <c r="F133" s="51">
        <f>IFERROR(K133-IFERROR(VLOOKUP(D133,'2015'!$F$12:$I$1887,4,FALSE),"ei löydy"),"ei löydy")</f>
        <v>0</v>
      </c>
      <c r="G133" s="224">
        <f>IFERROR(VLOOKUP(Työfile_2024!C133,Liikennemalli!$D$6:$G$1921,4,FALSE),0)</f>
        <v>1</v>
      </c>
      <c r="H133" s="225">
        <f>K133-IFERROR(VLOOKUP(Työfile_2024!D133,Liikennemalli!$C$6:$H$1921,6,FALSE),"ei löydy")</f>
        <v>0</v>
      </c>
      <c r="I133" s="80">
        <v>10</v>
      </c>
      <c r="J133" s="52">
        <v>23</v>
      </c>
      <c r="K133" s="52">
        <v>7452</v>
      </c>
      <c r="L133" s="53"/>
      <c r="M133" s="54"/>
      <c r="N133" s="54"/>
      <c r="O133" s="54"/>
      <c r="P133" s="54"/>
      <c r="Q133" s="55"/>
      <c r="R133" s="55"/>
      <c r="S133" s="55"/>
      <c r="T133" s="55"/>
      <c r="U133" s="52"/>
      <c r="V133" s="56">
        <v>3455</v>
      </c>
      <c r="W133" s="56">
        <v>425</v>
      </c>
      <c r="X133" s="56">
        <v>3449</v>
      </c>
      <c r="Y133" s="56">
        <f>VLOOKUP(D133,Liikennemalli24!$D$2:$F$1804,2,FALSE)</f>
        <v>1849</v>
      </c>
      <c r="Z133" s="57">
        <f>VLOOKUP(D133,Liikennemalli24!$D$2:$F$1804,3,FALSE)</f>
        <v>0.71299999999999997</v>
      </c>
      <c r="AA133" s="178">
        <f>IF(G133=1,VLOOKUP(C133,Liikennemalli!$D$6:$H$1921,2,FALSE),0)</f>
        <v>1769.3323270865701</v>
      </c>
      <c r="AB133" s="197">
        <f>IF(G133=1,VLOOKUP(C133,Liikennemalli!$D$6:$H$1921,3,FALSE),0)</f>
        <v>0.93801646445151798</v>
      </c>
      <c r="AC133" s="134">
        <f>IF(E133=1,VLOOKUP(Työfile_2024!D133,'2015'!$F$12:$X$1887,18,FALSE),"-")</f>
        <v>2389</v>
      </c>
      <c r="AD133" s="127">
        <f>IF(E133=1,VLOOKUP(Työfile_2024!D133,'2015'!$F$12:$X$1887,19,FALSE),"-")</f>
        <v>0.94</v>
      </c>
      <c r="AI133" s="127">
        <f>IF(E133=1,VLOOKUP(Työfile_2024!D133,'2015'!$F$12:$AB$1887,20,FALSE),"-")</f>
        <v>0</v>
      </c>
      <c r="AJ133" s="127">
        <f>IF(E133=1,VLOOKUP(Työfile_2024!D133,'2015'!$F$12:$AB$1887,21,FALSE),"-")</f>
        <v>0</v>
      </c>
      <c r="AK133" s="127">
        <f>IF(E133=1,VLOOKUP(Työfile_2024!D133,'2015'!$F$12:$AB$1887,22,FALSE),"-")</f>
        <v>0</v>
      </c>
      <c r="AL133" s="127">
        <f>IF(E133=1,VLOOKUP(Työfile_2024!D133,'2015'!$F$12:$AB$1887,23,FALSE),"-")</f>
        <v>0</v>
      </c>
      <c r="AM133" s="56">
        <f>VLOOKUP(Työfile_2024!D133,Tmatkat_20km_tarkasteltava_verk!$C$2:$D$1804,2,FALSE)</f>
        <v>1099</v>
      </c>
      <c r="AN133" s="148">
        <f t="shared" si="16"/>
        <v>0.31808972503617944</v>
      </c>
      <c r="AO133" s="178">
        <f>IF(E133=1,VLOOKUP(Työfile_2024!D133,'2015'!$F$12:$AC$1887,24,FALSE),"-")</f>
        <v>643</v>
      </c>
      <c r="AP133" s="52" t="str">
        <f>VLOOKUP(D133,Tarkasteltava_verkko_2024_harva!$E$2:$I$1804,5,FALSE)</f>
        <v>tiivis</v>
      </c>
      <c r="AQ133" s="52" t="str">
        <f>VLOOKUP(D133,Tarkasteltava_verkko_2024_harva!$E$2:$I$1804,4,FALSE)</f>
        <v>harva</v>
      </c>
      <c r="AR133" s="148">
        <v>0.16465378421900162</v>
      </c>
      <c r="AS133" s="170" t="str">
        <f>IFERROR(VLOOKUP(C133,'2015'!$C$12:$AG$1887,30,FALSE),"-")</f>
        <v/>
      </c>
      <c r="AT133" s="148">
        <v>0.21068169618894256</v>
      </c>
      <c r="AU133" s="170">
        <f>IFERROR(VLOOKUP(C133,'2015'!$C$12:$AG$1887,31,FALSE),"-")</f>
        <v>0</v>
      </c>
      <c r="AV133" s="106"/>
      <c r="AW133" s="63">
        <f>IFERROR(VLOOKUP(C133,Merkittävyysluokitus!$A$2:$J$1705,10,FALSE),"-")</f>
        <v>1</v>
      </c>
      <c r="AX133" s="175">
        <f>IFERROR(VLOOKUP(C133,Merkittävyysluokitus!$A$2:$J$1705,6,FALSE),"-")</f>
        <v>13.504444444444445</v>
      </c>
      <c r="AY133" s="175">
        <f>IFERROR(VLOOKUP(C133,Merkittävyysluokitus!$A$2:$J$1705,7,FALSE),"-")</f>
        <v>5</v>
      </c>
      <c r="AZ133" s="175">
        <f>IFERROR(VLOOKUP(C133,Merkittävyysluokitus!$A$2:$J$1705,8,FALSE),"-")</f>
        <v>6.1711111111111112</v>
      </c>
      <c r="BA133" s="175">
        <f>IFERROR(VLOOKUP(C133,Merkittävyysluokitus!$A$2:$J$1705,9,FALSE),"-")</f>
        <v>2.333333333333333</v>
      </c>
      <c r="BB133" s="203"/>
      <c r="BC133" s="203" t="str">
        <f t="shared" si="17"/>
        <v/>
      </c>
      <c r="BD133" s="39" t="str">
        <f t="shared" si="9"/>
        <v>punainen</v>
      </c>
      <c r="BE133" s="68" t="str">
        <f t="shared" si="10"/>
        <v>punainen</v>
      </c>
      <c r="BF133" s="68" t="str">
        <f t="shared" si="11"/>
        <v>punainen</v>
      </c>
      <c r="BG133" s="68" t="str">
        <f t="shared" si="12"/>
        <v>punainen</v>
      </c>
      <c r="BH133" s="208" t="str">
        <f t="shared" si="13"/>
        <v>punainen</v>
      </c>
      <c r="BI133" s="117"/>
      <c r="BJ133" s="39" t="str">
        <f>IF(F133="ei löydy","uusi tie",IF(E133=0,"tieosoite muuttunut",IF(E133=1,VLOOKUP(D133,'2015'!$F$12:$AL$1887,31,FALSE),"-")))</f>
        <v>punainen</v>
      </c>
      <c r="BK133" s="67" t="str">
        <f>IF(E133=1,VLOOKUP(D133,'2015'!$F$12:$AL$1887,32,FALSE),"-")</f>
        <v>punainen</v>
      </c>
      <c r="BL133" s="39" t="str">
        <f>IF(F133="ei löydy","uusi tie",IF(E133=0,"tieosoite muuttunut",IF(E133=1,VLOOKUP(D133,'2015'!$F$12:$AL$1887,33,FALSE),"-")))</f>
        <v>punainen</v>
      </c>
      <c r="BM133" s="39"/>
      <c r="BN133" s="217" t="str">
        <f>VLOOKUP(D133,'2015'!$F$12:$AL$1887,33,FALSE)</f>
        <v>punainen</v>
      </c>
      <c r="BO133" s="117"/>
      <c r="BP133" s="115"/>
      <c r="BQ133" s="30"/>
      <c r="BS133" s="5"/>
      <c r="BU133" s="35"/>
      <c r="BV133" s="30"/>
      <c r="BW133" s="20"/>
      <c r="BX133" t="str">
        <f>IF(E133=1,VLOOKUP(D133,'2015'!$F$12:$AX$1887,43,FALSE),"-")</f>
        <v>punainen</v>
      </c>
      <c r="BY133" t="str">
        <f>IF(E133=1,VLOOKUP(D133,'2015'!$F$12:$AX$1887,44,FALSE),"-")</f>
        <v>punainen</v>
      </c>
      <c r="BZ133" t="str">
        <f>IF(E133=1,VLOOKUP(D133,'2015'!$F$12:$AX$1887,45,FALSE),"-")</f>
        <v>punainen</v>
      </c>
      <c r="CA133" s="31"/>
      <c r="CB133" s="31"/>
      <c r="CC133" s="31"/>
      <c r="CD133" s="31"/>
      <c r="CE133" s="31"/>
      <c r="CO133" s="29"/>
      <c r="CP133" s="29"/>
    </row>
    <row r="134" spans="1:94" ht="15.75" thickBot="1" x14ac:dyDescent="0.3">
      <c r="A134" s="50"/>
      <c r="B134" s="50"/>
      <c r="C134" s="50" t="str">
        <f t="shared" si="14"/>
        <v>10_24_8756</v>
      </c>
      <c r="D134" s="51" t="str">
        <f t="shared" si="15"/>
        <v>10_24</v>
      </c>
      <c r="E134" s="224">
        <f>IFERROR(VLOOKUP(C134,'2015'!$C$12:$D$1887,2,FALSE),0)</f>
        <v>1</v>
      </c>
      <c r="F134" s="51">
        <f>IFERROR(K134-IFERROR(VLOOKUP(D134,'2015'!$F$12:$I$1887,4,FALSE),"ei löydy"),"ei löydy")</f>
        <v>0</v>
      </c>
      <c r="G134" s="224">
        <f>IFERROR(VLOOKUP(Työfile_2024!C134,Liikennemalli!$D$6:$G$1921,4,FALSE),0)</f>
        <v>1</v>
      </c>
      <c r="H134" s="225">
        <f>K134-IFERROR(VLOOKUP(Työfile_2024!D134,Liikennemalli!$C$6:$H$1921,6,FALSE),"ei löydy")</f>
        <v>0</v>
      </c>
      <c r="I134" s="80">
        <v>10</v>
      </c>
      <c r="J134" s="52">
        <v>24</v>
      </c>
      <c r="K134" s="52">
        <v>8756</v>
      </c>
      <c r="L134" s="53"/>
      <c r="M134" s="54"/>
      <c r="N134" s="54"/>
      <c r="O134" s="54"/>
      <c r="P134" s="54"/>
      <c r="Q134" s="55"/>
      <c r="R134" s="55"/>
      <c r="S134" s="55"/>
      <c r="T134" s="55"/>
      <c r="U134" s="52"/>
      <c r="V134" s="56">
        <v>5035</v>
      </c>
      <c r="W134" s="56">
        <v>512</v>
      </c>
      <c r="X134" s="56">
        <v>5348</v>
      </c>
      <c r="Y134" s="56">
        <f>VLOOKUP(D134,Liikennemalli24!$D$2:$F$1804,2,FALSE)</f>
        <v>4936</v>
      </c>
      <c r="Z134" s="57">
        <f>VLOOKUP(D134,Liikennemalli24!$D$2:$F$1804,3,FALSE)</f>
        <v>0.61099999999999999</v>
      </c>
      <c r="AA134" s="178">
        <f>IF(G134=1,VLOOKUP(C134,Liikennemalli!$D$6:$H$1921,2,FALSE),0)</f>
        <v>2464.3216147554199</v>
      </c>
      <c r="AB134" s="197">
        <f>IF(G134=1,VLOOKUP(C134,Liikennemalli!$D$6:$H$1921,3,FALSE),0)</f>
        <v>0.62317487511115099</v>
      </c>
      <c r="AC134" s="134">
        <f>IF(E134=1,VLOOKUP(Työfile_2024!D134,'2015'!$F$12:$X$1887,18,FALSE),"-")</f>
        <v>2399</v>
      </c>
      <c r="AD134" s="127">
        <f>IF(E134=1,VLOOKUP(Työfile_2024!D134,'2015'!$F$12:$X$1887,19,FALSE),"-")</f>
        <v>0.75</v>
      </c>
      <c r="AI134" s="127">
        <f>IF(E134=1,VLOOKUP(Työfile_2024!D134,'2015'!$F$12:$AB$1887,20,FALSE),"-")</f>
        <v>0</v>
      </c>
      <c r="AJ134" s="127">
        <f>IF(E134=1,VLOOKUP(Työfile_2024!D134,'2015'!$F$12:$AB$1887,21,FALSE),"-")</f>
        <v>0</v>
      </c>
      <c r="AK134" s="127">
        <f>IF(E134=1,VLOOKUP(Työfile_2024!D134,'2015'!$F$12:$AB$1887,22,FALSE),"-")</f>
        <v>0</v>
      </c>
      <c r="AL134" s="127">
        <f>IF(E134=1,VLOOKUP(Työfile_2024!D134,'2015'!$F$12:$AB$1887,23,FALSE),"-")</f>
        <v>0</v>
      </c>
      <c r="AM134" s="56">
        <f>VLOOKUP(Työfile_2024!D134,Tmatkat_20km_tarkasteltava_verk!$C$2:$D$1804,2,FALSE)</f>
        <v>1286</v>
      </c>
      <c r="AN134" s="148">
        <f t="shared" si="16"/>
        <v>0.25541211519364448</v>
      </c>
      <c r="AO134" s="178">
        <f>IF(E134=1,VLOOKUP(Työfile_2024!D134,'2015'!$F$12:$AC$1887,24,FALSE),"-")</f>
        <v>819</v>
      </c>
      <c r="AP134" s="52" t="str">
        <f>VLOOKUP(D134,Tarkasteltava_verkko_2024_harva!$E$2:$I$1804,5,FALSE)</f>
        <v>tiivis</v>
      </c>
      <c r="AQ134" s="52" t="str">
        <f>VLOOKUP(D134,Tarkasteltava_verkko_2024_harva!$E$2:$I$1804,4,FALSE)</f>
        <v>harva</v>
      </c>
      <c r="AR134" s="148">
        <v>1.9415258108725446E-3</v>
      </c>
      <c r="AS134" s="170" t="str">
        <f>IFERROR(VLOOKUP(C134,'2015'!$C$12:$AG$1887,30,FALSE),"-")</f>
        <v/>
      </c>
      <c r="AT134" s="148">
        <v>2.5810872544540887E-2</v>
      </c>
      <c r="AU134" s="170">
        <f>IFERROR(VLOOKUP(C134,'2015'!$C$12:$AG$1887,31,FALSE),"-")</f>
        <v>0</v>
      </c>
      <c r="AV134" s="106"/>
      <c r="AW134" s="63">
        <f>IFERROR(VLOOKUP(C134,Merkittävyysluokitus!$A$2:$J$1705,10,FALSE),"-")</f>
        <v>1</v>
      </c>
      <c r="AX134" s="175">
        <f>IFERROR(VLOOKUP(C134,Merkittävyysluokitus!$A$2:$J$1705,6,FALSE),"-")</f>
        <v>13.504444444444443</v>
      </c>
      <c r="AY134" s="175">
        <f>IFERROR(VLOOKUP(C134,Merkittävyysluokitus!$A$2:$J$1705,7,FALSE),"-")</f>
        <v>5</v>
      </c>
      <c r="AZ134" s="175">
        <f>IFERROR(VLOOKUP(C134,Merkittävyysluokitus!$A$2:$J$1705,8,FALSE),"-")</f>
        <v>6.5044444444444434</v>
      </c>
      <c r="BA134" s="175">
        <f>IFERROR(VLOOKUP(C134,Merkittävyysluokitus!$A$2:$J$1705,9,FALSE),"-")</f>
        <v>2</v>
      </c>
      <c r="BB134" s="203"/>
      <c r="BC134" s="203" t="str">
        <f t="shared" si="17"/>
        <v/>
      </c>
      <c r="BD134" s="39" t="str">
        <f t="shared" si="9"/>
        <v>punainen</v>
      </c>
      <c r="BE134" s="68" t="str">
        <f t="shared" si="10"/>
        <v>punainen</v>
      </c>
      <c r="BF134" s="68" t="str">
        <f t="shared" si="11"/>
        <v>punainen</v>
      </c>
      <c r="BG134" s="68" t="str">
        <f t="shared" si="12"/>
        <v>punainen</v>
      </c>
      <c r="BH134" s="208" t="str">
        <f t="shared" si="13"/>
        <v>punainen</v>
      </c>
      <c r="BI134" s="117"/>
      <c r="BJ134" s="39" t="str">
        <f>IF(F134="ei löydy","uusi tie",IF(E134=0,"tieosoite muuttunut",IF(E134=1,VLOOKUP(D134,'2015'!$F$12:$AL$1887,31,FALSE),"-")))</f>
        <v>punainen</v>
      </c>
      <c r="BK134" s="67" t="str">
        <f>IF(E134=1,VLOOKUP(D134,'2015'!$F$12:$AL$1887,32,FALSE),"-")</f>
        <v>punainen</v>
      </c>
      <c r="BL134" s="39" t="str">
        <f>IF(F134="ei löydy","uusi tie",IF(E134=0,"tieosoite muuttunut",IF(E134=1,VLOOKUP(D134,'2015'!$F$12:$AL$1887,33,FALSE),"-")))</f>
        <v>punainen</v>
      </c>
      <c r="BM134" s="39"/>
      <c r="BN134" s="217" t="str">
        <f>VLOOKUP(D134,'2015'!$F$12:$AL$1887,33,FALSE)</f>
        <v>punainen</v>
      </c>
      <c r="BO134" s="117"/>
      <c r="BP134" s="115"/>
      <c r="BQ134" s="30"/>
      <c r="BS134" s="5"/>
      <c r="BU134" s="35"/>
      <c r="BV134" s="30"/>
      <c r="BW134" s="20"/>
      <c r="BX134" t="str">
        <f>IF(E134=1,VLOOKUP(D134,'2015'!$F$12:$AX$1887,43,FALSE),"-")</f>
        <v>punainen</v>
      </c>
      <c r="BY134" t="str">
        <f>IF(E134=1,VLOOKUP(D134,'2015'!$F$12:$AX$1887,44,FALSE),"-")</f>
        <v>punainen</v>
      </c>
      <c r="BZ134" t="str">
        <f>IF(E134=1,VLOOKUP(D134,'2015'!$F$12:$AX$1887,45,FALSE),"-")</f>
        <v>punainen</v>
      </c>
      <c r="CA134" s="31"/>
      <c r="CB134" s="31"/>
      <c r="CC134" s="31"/>
      <c r="CD134" s="31"/>
      <c r="CE134" s="31"/>
      <c r="CO134" s="29"/>
      <c r="CP134" s="29"/>
    </row>
    <row r="135" spans="1:94" ht="15.75" thickBot="1" x14ac:dyDescent="0.3">
      <c r="A135" s="50"/>
      <c r="B135" s="50"/>
      <c r="C135" s="50" t="str">
        <f t="shared" si="14"/>
        <v>10_25_6298</v>
      </c>
      <c r="D135" s="51" t="str">
        <f t="shared" si="15"/>
        <v>10_25</v>
      </c>
      <c r="E135" s="224">
        <f>IFERROR(VLOOKUP(C135,'2015'!$C$12:$D$1887,2,FALSE),0)</f>
        <v>1</v>
      </c>
      <c r="F135" s="51">
        <f>IFERROR(K135-IFERROR(VLOOKUP(D135,'2015'!$F$12:$I$1887,4,FALSE),"ei löydy"),"ei löydy")</f>
        <v>0</v>
      </c>
      <c r="G135" s="224">
        <f>IFERROR(VLOOKUP(Työfile_2024!C135,Liikennemalli!$D$6:$G$1921,4,FALSE),0)</f>
        <v>1</v>
      </c>
      <c r="H135" s="225">
        <f>K135-IFERROR(VLOOKUP(Työfile_2024!D135,Liikennemalli!$C$6:$H$1921,6,FALSE),"ei löydy")</f>
        <v>0</v>
      </c>
      <c r="I135" s="80">
        <v>10</v>
      </c>
      <c r="J135" s="52">
        <v>25</v>
      </c>
      <c r="K135" s="52">
        <v>6298</v>
      </c>
      <c r="L135" s="53"/>
      <c r="M135" s="54"/>
      <c r="N135" s="54"/>
      <c r="O135" s="54"/>
      <c r="P135" s="54"/>
      <c r="Q135" s="55"/>
      <c r="R135" s="55"/>
      <c r="S135" s="55"/>
      <c r="T135" s="55"/>
      <c r="U135" s="52"/>
      <c r="V135" s="56">
        <v>9229.342172118133</v>
      </c>
      <c r="W135" s="56">
        <v>855.83391552873923</v>
      </c>
      <c r="X135" s="56">
        <v>10197.028421721181</v>
      </c>
      <c r="Y135" s="56">
        <f>VLOOKUP(D135,Liikennemalli24!$D$2:$F$1804,2,FALSE)</f>
        <v>2447</v>
      </c>
      <c r="Z135" s="57">
        <f>VLOOKUP(D135,Liikennemalli24!$D$2:$F$1804,3,FALSE)</f>
        <v>0.29799999999999999</v>
      </c>
      <c r="AA135" s="178">
        <f>IF(G135=1,VLOOKUP(C135,Liikennemalli!$D$6:$H$1921,2,FALSE),0)</f>
        <v>1264.7711169762511</v>
      </c>
      <c r="AB135" s="197">
        <f>IF(G135=1,VLOOKUP(C135,Liikennemalli!$D$6:$H$1921,3,FALSE),0)</f>
        <v>0.432944743427987</v>
      </c>
      <c r="AC135" s="134">
        <f>IF(E135=1,VLOOKUP(Työfile_2024!D135,'2015'!$F$12:$X$1887,18,FALSE),"-")</f>
        <v>1689</v>
      </c>
      <c r="AD135" s="127">
        <f>IF(E135=1,VLOOKUP(Työfile_2024!D135,'2015'!$F$12:$X$1887,19,FALSE),"-")</f>
        <v>0.64</v>
      </c>
      <c r="AI135" s="127">
        <f>IF(E135=1,VLOOKUP(Työfile_2024!D135,'2015'!$F$12:$AB$1887,20,FALSE),"-")</f>
        <v>0</v>
      </c>
      <c r="AJ135" s="127">
        <f>IF(E135=1,VLOOKUP(Työfile_2024!D135,'2015'!$F$12:$AB$1887,21,FALSE),"-")</f>
        <v>0</v>
      </c>
      <c r="AK135" s="127">
        <f>IF(E135=1,VLOOKUP(Työfile_2024!D135,'2015'!$F$12:$AB$1887,22,FALSE),"-")</f>
        <v>0</v>
      </c>
      <c r="AL135" s="127">
        <f>IF(E135=1,VLOOKUP(Työfile_2024!D135,'2015'!$F$12:$AB$1887,23,FALSE),"-")</f>
        <v>0</v>
      </c>
      <c r="AM135" s="56">
        <f>VLOOKUP(Työfile_2024!D135,Tmatkat_20km_tarkasteltava_verk!$C$2:$D$1804,2,FALSE)</f>
        <v>4559</v>
      </c>
      <c r="AN135" s="148">
        <f t="shared" si="16"/>
        <v>0.49396803314679905</v>
      </c>
      <c r="AO135" s="178">
        <f>IF(E135=1,VLOOKUP(Työfile_2024!D135,'2015'!$F$12:$AC$1887,24,FALSE),"-")</f>
        <v>2115</v>
      </c>
      <c r="AP135" s="52" t="str">
        <f>VLOOKUP(D135,Tarkasteltava_verkko_2024_harva!$E$2:$I$1804,5,FALSE)</f>
        <v>tiivis</v>
      </c>
      <c r="AQ135" s="52" t="str">
        <f>VLOOKUP(D135,Tarkasteltava_verkko_2024_harva!$E$2:$I$1804,4,FALSE)</f>
        <v>harva</v>
      </c>
      <c r="AR135" s="148">
        <v>0.29596697364242619</v>
      </c>
      <c r="AS135" s="170" t="str">
        <f>IFERROR(VLOOKUP(C135,'2015'!$C$12:$AG$1887,30,FALSE),"-")</f>
        <v/>
      </c>
      <c r="AT135" s="148">
        <v>0.29406160685932042</v>
      </c>
      <c r="AU135" s="170">
        <f>IFERROR(VLOOKUP(C135,'2015'!$C$12:$AG$1887,31,FALSE),"-")</f>
        <v>0</v>
      </c>
      <c r="AV135" s="106"/>
      <c r="AW135" s="63">
        <f>IFERROR(VLOOKUP(C135,Merkittävyysluokitus!$A$2:$J$1705,10,FALSE),"-")</f>
        <v>1</v>
      </c>
      <c r="AX135" s="175">
        <f>IFERROR(VLOOKUP(C135,Merkittävyysluokitus!$A$2:$J$1705,6,FALSE),"-")</f>
        <v>14.839444444444444</v>
      </c>
      <c r="AY135" s="175">
        <f>IFERROR(VLOOKUP(C135,Merkittävyysluokitus!$A$2:$J$1705,7,FALSE),"-")</f>
        <v>5</v>
      </c>
      <c r="AZ135" s="175">
        <f>IFERROR(VLOOKUP(C135,Merkittävyysluokitus!$A$2:$J$1705,8,FALSE),"-")</f>
        <v>7.6727777777777781</v>
      </c>
      <c r="BA135" s="175">
        <f>IFERROR(VLOOKUP(C135,Merkittävyysluokitus!$A$2:$J$1705,9,FALSE),"-")</f>
        <v>2.1666666666666665</v>
      </c>
      <c r="BB135" s="203"/>
      <c r="BC135" s="203" t="str">
        <f t="shared" si="17"/>
        <v/>
      </c>
      <c r="BD135" s="39" t="str">
        <f t="shared" si="9"/>
        <v>punainen</v>
      </c>
      <c r="BE135" s="68" t="str">
        <f t="shared" si="10"/>
        <v>musta</v>
      </c>
      <c r="BF135" s="68" t="str">
        <f t="shared" si="11"/>
        <v>musta</v>
      </c>
      <c r="BG135" s="68" t="str">
        <f t="shared" si="12"/>
        <v>punainen</v>
      </c>
      <c r="BH135" s="208" t="str">
        <f t="shared" si="13"/>
        <v>musta</v>
      </c>
      <c r="BI135" s="117"/>
      <c r="BJ135" s="39" t="str">
        <f>IF(F135="ei löydy","uusi tie",IF(E135=0,"tieosoite muuttunut",IF(E135=1,VLOOKUP(D135,'2015'!$F$12:$AL$1887,31,FALSE),"-")))</f>
        <v>punainen</v>
      </c>
      <c r="BK135" s="67" t="str">
        <f>IF(E135=1,VLOOKUP(D135,'2015'!$F$12:$AL$1887,32,FALSE),"-")</f>
        <v>punainen</v>
      </c>
      <c r="BL135" s="39" t="str">
        <f>IF(F135="ei löydy","uusi tie",IF(E135=0,"tieosoite muuttunut",IF(E135=1,VLOOKUP(D135,'2015'!$F$12:$AL$1887,33,FALSE),"-")))</f>
        <v>punainen</v>
      </c>
      <c r="BM135" s="39"/>
      <c r="BN135" s="217" t="str">
        <f>VLOOKUP(D135,'2015'!$F$12:$AL$1887,33,FALSE)</f>
        <v>punainen</v>
      </c>
      <c r="BO135" s="117"/>
      <c r="BP135" s="115"/>
      <c r="BQ135" s="30"/>
      <c r="BS135" s="5"/>
      <c r="BU135" s="35"/>
      <c r="BV135" s="30"/>
      <c r="BW135" s="20"/>
      <c r="BX135" t="str">
        <f>IF(E135=1,VLOOKUP(D135,'2015'!$F$12:$AX$1887,43,FALSE),"-")</f>
        <v>punainen</v>
      </c>
      <c r="BY135" t="str">
        <f>IF(E135=1,VLOOKUP(D135,'2015'!$F$12:$AX$1887,44,FALSE),"-")</f>
        <v>punainen</v>
      </c>
      <c r="BZ135" t="str">
        <f>IF(E135=1,VLOOKUP(D135,'2015'!$F$12:$AX$1887,45,FALSE),"-")</f>
        <v>punainen</v>
      </c>
      <c r="CA135" s="31"/>
      <c r="CB135" s="31"/>
      <c r="CC135" s="31"/>
      <c r="CD135" s="31"/>
      <c r="CE135" s="31"/>
      <c r="CO135" s="29"/>
      <c r="CP135" s="29"/>
    </row>
    <row r="136" spans="1:94" ht="15.75" thickBot="1" x14ac:dyDescent="0.3">
      <c r="A136" s="50"/>
      <c r="B136" s="50"/>
      <c r="C136" s="50" t="str">
        <f t="shared" si="14"/>
        <v>10_26_1501</v>
      </c>
      <c r="D136" s="51" t="str">
        <f t="shared" si="15"/>
        <v>10_26</v>
      </c>
      <c r="E136" s="224">
        <f>IFERROR(VLOOKUP(C136,'2015'!$C$12:$D$1887,2,FALSE),0)</f>
        <v>1</v>
      </c>
      <c r="F136" s="51">
        <f>IFERROR(K136-IFERROR(VLOOKUP(D136,'2015'!$F$12:$I$1887,4,FALSE),"ei löydy"),"ei löydy")</f>
        <v>0</v>
      </c>
      <c r="G136" s="224">
        <f>IFERROR(VLOOKUP(Työfile_2024!C136,Liikennemalli!$D$6:$G$1921,4,FALSE),0)</f>
        <v>1</v>
      </c>
      <c r="H136" s="225">
        <f>K136-IFERROR(VLOOKUP(Työfile_2024!D136,Liikennemalli!$C$6:$H$1921,6,FALSE),"ei löydy")</f>
        <v>0</v>
      </c>
      <c r="I136" s="80">
        <v>10</v>
      </c>
      <c r="J136" s="52">
        <v>26</v>
      </c>
      <c r="K136" s="52">
        <v>1501</v>
      </c>
      <c r="L136" s="53"/>
      <c r="M136" s="54"/>
      <c r="N136" s="54"/>
      <c r="O136" s="54"/>
      <c r="P136" s="54"/>
      <c r="Q136" s="55"/>
      <c r="R136" s="55"/>
      <c r="S136" s="55"/>
      <c r="T136" s="55"/>
      <c r="U136" s="52"/>
      <c r="V136" s="56">
        <v>11690</v>
      </c>
      <c r="W136" s="56">
        <v>823</v>
      </c>
      <c r="X136" s="56">
        <v>12433</v>
      </c>
      <c r="Y136" s="56">
        <f>VLOOKUP(D136,Liikennemalli24!$D$2:$F$1804,2,FALSE)</f>
        <v>2646</v>
      </c>
      <c r="Z136" s="57">
        <f>VLOOKUP(D136,Liikennemalli24!$D$2:$F$1804,3,FALSE)</f>
        <v>0.17799999999999999</v>
      </c>
      <c r="AA136" s="178">
        <f>IF(G136=1,VLOOKUP(C136,Liikennemalli!$D$6:$H$1921,2,FALSE),0)</f>
        <v>1297.7736896967201</v>
      </c>
      <c r="AB136" s="197">
        <f>IF(G136=1,VLOOKUP(C136,Liikennemalli!$D$6:$H$1921,3,FALSE),0)</f>
        <v>0.17839663314844501</v>
      </c>
      <c r="AC136" s="134">
        <f>IF(E136=1,VLOOKUP(Työfile_2024!D136,'2015'!$F$12:$X$1887,18,FALSE),"-")</f>
        <v>900</v>
      </c>
      <c r="AD136" s="127">
        <f>IF(E136=1,VLOOKUP(Työfile_2024!D136,'2015'!$F$12:$X$1887,19,FALSE),"-")</f>
        <v>0.47</v>
      </c>
      <c r="AI136" s="127">
        <f>IF(E136=1,VLOOKUP(Työfile_2024!D136,'2015'!$F$12:$AB$1887,20,FALSE),"-")</f>
        <v>0</v>
      </c>
      <c r="AJ136" s="127">
        <f>IF(E136=1,VLOOKUP(Työfile_2024!D136,'2015'!$F$12:$AB$1887,21,FALSE),"-")</f>
        <v>0</v>
      </c>
      <c r="AK136" s="127">
        <f>IF(E136=1,VLOOKUP(Työfile_2024!D136,'2015'!$F$12:$AB$1887,22,FALSE),"-")</f>
        <v>0</v>
      </c>
      <c r="AL136" s="127">
        <f>IF(E136=1,VLOOKUP(Työfile_2024!D136,'2015'!$F$12:$AB$1887,23,FALSE),"-")</f>
        <v>0</v>
      </c>
      <c r="AM136" s="56">
        <f>VLOOKUP(Työfile_2024!D136,Tmatkat_20km_tarkasteltava_verk!$C$2:$D$1804,2,FALSE)</f>
        <v>957</v>
      </c>
      <c r="AN136" s="148">
        <f t="shared" si="16"/>
        <v>8.1864841745081268E-2</v>
      </c>
      <c r="AO136" s="178">
        <f>IF(E136=1,VLOOKUP(Työfile_2024!D136,'2015'!$F$12:$AC$1887,24,FALSE),"-")</f>
        <v>1350</v>
      </c>
      <c r="AP136" s="52" t="str">
        <f>VLOOKUP(D136,Tarkasteltava_verkko_2024_harva!$E$2:$I$1804,5,FALSE)</f>
        <v>tiivis</v>
      </c>
      <c r="AQ136" s="52" t="str">
        <f>VLOOKUP(D136,Tarkasteltava_verkko_2024_harva!$E$2:$I$1804,4,FALSE)</f>
        <v>harva</v>
      </c>
      <c r="AR136" s="148">
        <v>0.9986675549633578</v>
      </c>
      <c r="AS136" s="170" t="str">
        <f>IFERROR(VLOOKUP(C136,'2015'!$C$12:$AG$1887,30,FALSE),"-")</f>
        <v>Kyllä</v>
      </c>
      <c r="AT136" s="148">
        <v>0.9986675549633578</v>
      </c>
      <c r="AU136" s="170" t="str">
        <f>IFERROR(VLOOKUP(C136,'2015'!$C$12:$AG$1887,31,FALSE),"-")</f>
        <v>Kyllä</v>
      </c>
      <c r="AV136" s="106"/>
      <c r="AW136" s="63">
        <f>IFERROR(VLOOKUP(C136,Merkittävyysluokitus!$A$2:$J$1705,10,FALSE),"-")</f>
        <v>2</v>
      </c>
      <c r="AX136" s="175">
        <f>IFERROR(VLOOKUP(C136,Merkittävyysluokitus!$A$2:$J$1705,6,FALSE),"-")</f>
        <v>10.888888888888889</v>
      </c>
      <c r="AY136" s="175">
        <f>IFERROR(VLOOKUP(C136,Merkittävyysluokitus!$A$2:$J$1705,7,FALSE),"-")</f>
        <v>5</v>
      </c>
      <c r="AZ136" s="175">
        <f>IFERROR(VLOOKUP(C136,Merkittävyysluokitus!$A$2:$J$1705,8,FALSE),"-")</f>
        <v>3.8888888888888884</v>
      </c>
      <c r="BA136" s="175">
        <f>IFERROR(VLOOKUP(C136,Merkittävyysluokitus!$A$2:$J$1705,9,FALSE),"-")</f>
        <v>2</v>
      </c>
      <c r="BB136" s="203"/>
      <c r="BC136" s="203" t="str">
        <f t="shared" si="17"/>
        <v/>
      </c>
      <c r="BD136" s="39" t="str">
        <f t="shared" si="9"/>
        <v>punainen</v>
      </c>
      <c r="BE136" s="68" t="str">
        <f t="shared" si="10"/>
        <v>musta</v>
      </c>
      <c r="BF136" s="68" t="str">
        <f t="shared" si="11"/>
        <v>musta</v>
      </c>
      <c r="BG136" s="68" t="str">
        <f t="shared" si="12"/>
        <v>punainen</v>
      </c>
      <c r="BH136" s="208" t="str">
        <f t="shared" si="13"/>
        <v>musta</v>
      </c>
      <c r="BI136" s="117"/>
      <c r="BJ136" s="39" t="str">
        <f>IF(F136="ei löydy","uusi tie",IF(E136=0,"tieosoite muuttunut",IF(E136=1,VLOOKUP(D136,'2015'!$F$12:$AL$1887,31,FALSE),"-")))</f>
        <v>punainen</v>
      </c>
      <c r="BK136" s="67" t="str">
        <f>IF(E136=1,VLOOKUP(D136,'2015'!$F$12:$AL$1887,32,FALSE),"-")</f>
        <v>punainen</v>
      </c>
      <c r="BL136" s="39" t="str">
        <f>IF(F136="ei löydy","uusi tie",IF(E136=0,"tieosoite muuttunut",IF(E136=1,VLOOKUP(D136,'2015'!$F$12:$AL$1887,33,FALSE),"-")))</f>
        <v>punainen</v>
      </c>
      <c r="BM136" s="39"/>
      <c r="BN136" s="217" t="str">
        <f>VLOOKUP(D136,'2015'!$F$12:$AL$1887,33,FALSE)</f>
        <v>punainen</v>
      </c>
      <c r="BO136" s="117"/>
      <c r="BP136" s="115"/>
      <c r="BQ136" s="30"/>
      <c r="BS136" s="5"/>
      <c r="BU136" s="35"/>
      <c r="BV136" s="30"/>
      <c r="BW136" s="20"/>
      <c r="BX136" t="str">
        <f>IF(E136=1,VLOOKUP(D136,'2015'!$F$12:$AX$1887,43,FALSE),"-")</f>
        <v>musta</v>
      </c>
      <c r="BY136" t="str">
        <f>IF(E136=1,VLOOKUP(D136,'2015'!$F$12:$AX$1887,44,FALSE),"-")</f>
        <v>punainen</v>
      </c>
      <c r="BZ136" t="str">
        <f>IF(E136=1,VLOOKUP(D136,'2015'!$F$12:$AX$1887,45,FALSE),"-")</f>
        <v>punainen</v>
      </c>
      <c r="CA136" s="31"/>
      <c r="CB136" s="31"/>
      <c r="CC136" s="31"/>
      <c r="CD136" s="31"/>
      <c r="CE136" s="31"/>
      <c r="CO136" s="29"/>
      <c r="CP136" s="29"/>
    </row>
    <row r="137" spans="1:94" ht="15.75" thickBot="1" x14ac:dyDescent="0.3">
      <c r="A137" s="50"/>
      <c r="B137" s="50"/>
      <c r="C137" s="50" t="str">
        <f t="shared" si="14"/>
        <v>10_27_1325</v>
      </c>
      <c r="D137" s="51" t="str">
        <f t="shared" si="15"/>
        <v>10_27</v>
      </c>
      <c r="E137" s="224">
        <f>IFERROR(VLOOKUP(C137,'2015'!$C$12:$D$1887,2,FALSE),0)</f>
        <v>1</v>
      </c>
      <c r="F137" s="51">
        <f>IFERROR(K137-IFERROR(VLOOKUP(D137,'2015'!$F$12:$I$1887,4,FALSE),"ei löydy"),"ei löydy")</f>
        <v>0</v>
      </c>
      <c r="G137" s="224">
        <f>IFERROR(VLOOKUP(Työfile_2024!C137,Liikennemalli!$D$6:$G$1921,4,FALSE),0)</f>
        <v>1</v>
      </c>
      <c r="H137" s="225">
        <f>K137-IFERROR(VLOOKUP(Työfile_2024!D137,Liikennemalli!$C$6:$H$1921,6,FALSE),"ei löydy")</f>
        <v>0</v>
      </c>
      <c r="I137" s="80">
        <v>10</v>
      </c>
      <c r="J137" s="52">
        <v>27</v>
      </c>
      <c r="K137" s="52">
        <v>1325</v>
      </c>
      <c r="L137" s="53"/>
      <c r="M137" s="54"/>
      <c r="N137" s="54"/>
      <c r="O137" s="54"/>
      <c r="P137" s="54"/>
      <c r="Q137" s="55"/>
      <c r="R137" s="55"/>
      <c r="S137" s="55"/>
      <c r="T137" s="55"/>
      <c r="U137" s="52"/>
      <c r="V137" s="56">
        <v>6791</v>
      </c>
      <c r="W137" s="56">
        <v>651</v>
      </c>
      <c r="X137" s="56">
        <v>7079</v>
      </c>
      <c r="Y137" s="56">
        <f>VLOOKUP(D137,Liikennemalli24!$D$2:$F$1804,2,FALSE)</f>
        <v>3467</v>
      </c>
      <c r="Z137" s="57">
        <f>VLOOKUP(D137,Liikennemalli24!$D$2:$F$1804,3,FALSE)</f>
        <v>0.38100000000000001</v>
      </c>
      <c r="AA137" s="178">
        <f>IF(G137=1,VLOOKUP(C137,Liikennemalli!$D$6:$H$1921,2,FALSE),0)</f>
        <v>844</v>
      </c>
      <c r="AB137" s="197">
        <f>IF(G137=1,VLOOKUP(C137,Liikennemalli!$D$6:$H$1921,3,FALSE),0)</f>
        <v>0.37532545028227798</v>
      </c>
      <c r="AC137" s="134">
        <f>IF(E137=1,VLOOKUP(Työfile_2024!D137,'2015'!$F$12:$X$1887,18,FALSE),"-")</f>
        <v>900</v>
      </c>
      <c r="AD137" s="127">
        <f>IF(E137=1,VLOOKUP(Työfile_2024!D137,'2015'!$F$12:$X$1887,19,FALSE),"-")</f>
        <v>0.47</v>
      </c>
      <c r="AI137" s="127">
        <f>IF(E137=1,VLOOKUP(Työfile_2024!D137,'2015'!$F$12:$AB$1887,20,FALSE),"-")</f>
        <v>0</v>
      </c>
      <c r="AJ137" s="127">
        <f>IF(E137=1,VLOOKUP(Työfile_2024!D137,'2015'!$F$12:$AB$1887,21,FALSE),"-")</f>
        <v>0</v>
      </c>
      <c r="AK137" s="127">
        <f>IF(E137=1,VLOOKUP(Työfile_2024!D137,'2015'!$F$12:$AB$1887,22,FALSE),"-")</f>
        <v>0</v>
      </c>
      <c r="AL137" s="127">
        <f>IF(E137=1,VLOOKUP(Työfile_2024!D137,'2015'!$F$12:$AB$1887,23,FALSE),"-")</f>
        <v>0</v>
      </c>
      <c r="AM137" s="56">
        <f>VLOOKUP(Työfile_2024!D137,Tmatkat_20km_tarkasteltava_verk!$C$2:$D$1804,2,FALSE)</f>
        <v>870</v>
      </c>
      <c r="AN137" s="148">
        <f t="shared" si="16"/>
        <v>0.12811073479605359</v>
      </c>
      <c r="AO137" s="178">
        <f>IF(E137=1,VLOOKUP(Työfile_2024!D137,'2015'!$F$12:$AC$1887,24,FALSE),"-")</f>
        <v>830</v>
      </c>
      <c r="AP137" s="52" t="str">
        <f>VLOOKUP(D137,Tarkasteltava_verkko_2024_harva!$E$2:$I$1804,5,FALSE)</f>
        <v>tiivis</v>
      </c>
      <c r="AQ137" s="52" t="str">
        <f>VLOOKUP(D137,Tarkasteltava_verkko_2024_harva!$E$2:$I$1804,4,FALSE)</f>
        <v>harva</v>
      </c>
      <c r="AR137" s="148">
        <v>0.72679245283018867</v>
      </c>
      <c r="AS137" s="170" t="str">
        <f>IFERROR(VLOOKUP(C137,'2015'!$C$12:$AG$1887,30,FALSE),"-")</f>
        <v>Kyllä</v>
      </c>
      <c r="AT137" s="148">
        <v>0.99622641509433962</v>
      </c>
      <c r="AU137" s="170" t="str">
        <f>IFERROR(VLOOKUP(C137,'2015'!$C$12:$AG$1887,31,FALSE),"-")</f>
        <v>Kyllä</v>
      </c>
      <c r="AV137" s="106"/>
      <c r="AW137" s="63">
        <f>IFERROR(VLOOKUP(C137,Merkittävyysluokitus!$A$2:$J$1705,10,FALSE),"-")</f>
        <v>3</v>
      </c>
      <c r="AX137" s="175">
        <f>IFERROR(VLOOKUP(C137,Merkittävyysluokitus!$A$2:$J$1705,6,FALSE),"-")</f>
        <v>9.6666666666666661</v>
      </c>
      <c r="AY137" s="175">
        <f>IFERROR(VLOOKUP(C137,Merkittävyysluokitus!$A$2:$J$1705,7,FALSE),"-")</f>
        <v>4</v>
      </c>
      <c r="AZ137" s="175">
        <f>IFERROR(VLOOKUP(C137,Merkittävyysluokitus!$A$2:$J$1705,8,FALSE),"-")</f>
        <v>3.6666666666666665</v>
      </c>
      <c r="BA137" s="175">
        <f>IFERROR(VLOOKUP(C137,Merkittävyysluokitus!$A$2:$J$1705,9,FALSE),"-")</f>
        <v>2</v>
      </c>
      <c r="BB137" s="203"/>
      <c r="BC137" s="203" t="str">
        <f t="shared" si="17"/>
        <v/>
      </c>
      <c r="BD137" s="39" t="str">
        <f t="shared" si="9"/>
        <v>punainen</v>
      </c>
      <c r="BE137" s="68" t="str">
        <f t="shared" si="10"/>
        <v>musta</v>
      </c>
      <c r="BF137" s="68" t="str">
        <f t="shared" si="11"/>
        <v>musta</v>
      </c>
      <c r="BG137" s="68" t="str">
        <f t="shared" si="12"/>
        <v>punainen</v>
      </c>
      <c r="BH137" s="208" t="str">
        <f t="shared" si="13"/>
        <v>musta</v>
      </c>
      <c r="BI137" s="117"/>
      <c r="BJ137" s="39" t="str">
        <f>IF(F137="ei löydy","uusi tie",IF(E137=0,"tieosoite muuttunut",IF(E137=1,VLOOKUP(D137,'2015'!$F$12:$AL$1887,31,FALSE),"-")))</f>
        <v>punainen</v>
      </c>
      <c r="BK137" s="67" t="str">
        <f>IF(E137=1,VLOOKUP(D137,'2015'!$F$12:$AL$1887,32,FALSE),"-")</f>
        <v>punainen</v>
      </c>
      <c r="BL137" s="39" t="str">
        <f>IF(F137="ei löydy","uusi tie",IF(E137=0,"tieosoite muuttunut",IF(E137=1,VLOOKUP(D137,'2015'!$F$12:$AL$1887,33,FALSE),"-")))</f>
        <v>punainen</v>
      </c>
      <c r="BM137" s="39"/>
      <c r="BN137" s="217" t="str">
        <f>VLOOKUP(D137,'2015'!$F$12:$AL$1887,33,FALSE)</f>
        <v>punainen</v>
      </c>
      <c r="BO137" s="117"/>
      <c r="BP137" s="115"/>
      <c r="BQ137" s="30"/>
      <c r="BS137" s="5"/>
      <c r="BU137" s="35"/>
      <c r="BV137" s="30"/>
      <c r="BW137" s="20"/>
      <c r="BX137" t="str">
        <f>IF(E137=1,VLOOKUP(D137,'2015'!$F$12:$AX$1887,43,FALSE),"-")</f>
        <v>musta</v>
      </c>
      <c r="BY137" t="str">
        <f>IF(E137=1,VLOOKUP(D137,'2015'!$F$12:$AX$1887,44,FALSE),"-")</f>
        <v>punainen</v>
      </c>
      <c r="BZ137" t="str">
        <f>IF(E137=1,VLOOKUP(D137,'2015'!$F$12:$AX$1887,45,FALSE),"-")</f>
        <v>punainen</v>
      </c>
      <c r="CA137" s="31"/>
      <c r="CB137" s="31"/>
      <c r="CC137" s="31"/>
      <c r="CD137" s="31"/>
      <c r="CE137" s="31"/>
      <c r="CO137" s="29"/>
      <c r="CP137" s="29"/>
    </row>
    <row r="138" spans="1:94" ht="15.75" thickBot="1" x14ac:dyDescent="0.3">
      <c r="A138" s="50"/>
      <c r="B138" s="50"/>
      <c r="C138" s="50" t="str">
        <f t="shared" si="14"/>
        <v>10_28_7168</v>
      </c>
      <c r="D138" s="51" t="str">
        <f t="shared" si="15"/>
        <v>10_28</v>
      </c>
      <c r="E138" s="224">
        <f>IFERROR(VLOOKUP(C138,'2015'!$C$12:$D$1887,2,FALSE),0)</f>
        <v>1</v>
      </c>
      <c r="F138" s="51">
        <f>IFERROR(K138-IFERROR(VLOOKUP(D138,'2015'!$F$12:$I$1887,4,FALSE),"ei löydy"),"ei löydy")</f>
        <v>0</v>
      </c>
      <c r="G138" s="224">
        <f>IFERROR(VLOOKUP(Työfile_2024!C138,Liikennemalli!$D$6:$G$1921,4,FALSE),0)</f>
        <v>1</v>
      </c>
      <c r="H138" s="225">
        <f>K138-IFERROR(VLOOKUP(Työfile_2024!D138,Liikennemalli!$C$6:$H$1921,6,FALSE),"ei löydy")</f>
        <v>0</v>
      </c>
      <c r="I138" s="80">
        <v>10</v>
      </c>
      <c r="J138" s="52">
        <v>28</v>
      </c>
      <c r="K138" s="52">
        <v>7168</v>
      </c>
      <c r="L138" s="53"/>
      <c r="M138" s="54"/>
      <c r="N138" s="54"/>
      <c r="O138" s="54"/>
      <c r="P138" s="54"/>
      <c r="Q138" s="55"/>
      <c r="R138" s="55"/>
      <c r="S138" s="55"/>
      <c r="T138" s="55"/>
      <c r="U138" s="52"/>
      <c r="V138" s="56">
        <v>6356.6138392857147</v>
      </c>
      <c r="W138" s="56">
        <v>489.25558035714283</v>
      </c>
      <c r="X138" s="56">
        <v>6545.5881696428569</v>
      </c>
      <c r="Y138" s="56">
        <f>VLOOKUP(D138,Liikennemalli24!$D$2:$F$1804,2,FALSE)</f>
        <v>6836</v>
      </c>
      <c r="Z138" s="57">
        <f>VLOOKUP(D138,Liikennemalli24!$D$2:$F$1804,3,FALSE)</f>
        <v>0.754</v>
      </c>
      <c r="AA138" s="178">
        <f>IF(G138=1,VLOOKUP(C138,Liikennemalli!$D$6:$H$1921,2,FALSE),0)</f>
        <v>3381.7803087379202</v>
      </c>
      <c r="AB138" s="197">
        <f>IF(G138=1,VLOOKUP(C138,Liikennemalli!$D$6:$H$1921,3,FALSE),0)</f>
        <v>0.69180955071389005</v>
      </c>
      <c r="AC138" s="134">
        <f>IF(E138=1,VLOOKUP(Työfile_2024!D138,'2015'!$F$12:$X$1887,18,FALSE),"-")</f>
        <v>3290</v>
      </c>
      <c r="AD138" s="127">
        <f>IF(E138=1,VLOOKUP(Työfile_2024!D138,'2015'!$F$12:$X$1887,19,FALSE),"-")</f>
        <v>0.84</v>
      </c>
      <c r="AI138" s="127">
        <f>IF(E138=1,VLOOKUP(Työfile_2024!D138,'2015'!$F$12:$AB$1887,20,FALSE),"-")</f>
        <v>0</v>
      </c>
      <c r="AJ138" s="127">
        <f>IF(E138=1,VLOOKUP(Työfile_2024!D138,'2015'!$F$12:$AB$1887,21,FALSE),"-")</f>
        <v>0</v>
      </c>
      <c r="AK138" s="127">
        <f>IF(E138=1,VLOOKUP(Työfile_2024!D138,'2015'!$F$12:$AB$1887,22,FALSE),"-")</f>
        <v>0</v>
      </c>
      <c r="AL138" s="127">
        <f>IF(E138=1,VLOOKUP(Työfile_2024!D138,'2015'!$F$12:$AB$1887,23,FALSE),"-")</f>
        <v>0</v>
      </c>
      <c r="AM138" s="56">
        <f>VLOOKUP(Työfile_2024!D138,Tmatkat_20km_tarkasteltava_verk!$C$2:$D$1804,2,FALSE)</f>
        <v>1981</v>
      </c>
      <c r="AN138" s="148">
        <f t="shared" si="16"/>
        <v>0.31164391137886122</v>
      </c>
      <c r="AO138" s="178">
        <f>IF(E138=1,VLOOKUP(Työfile_2024!D138,'2015'!$F$12:$AC$1887,24,FALSE),"-")</f>
        <v>2068</v>
      </c>
      <c r="AP138" s="52" t="str">
        <f>VLOOKUP(D138,Tarkasteltava_verkko_2024_harva!$E$2:$I$1804,5,FALSE)</f>
        <v>tiivis</v>
      </c>
      <c r="AQ138" s="52" t="str">
        <f>VLOOKUP(D138,Tarkasteltava_verkko_2024_harva!$E$2:$I$1804,4,FALSE)</f>
        <v>harva</v>
      </c>
      <c r="AR138" s="148">
        <v>9.9609375E-2</v>
      </c>
      <c r="AS138" s="170" t="str">
        <f>IFERROR(VLOOKUP(C138,'2015'!$C$12:$AG$1887,30,FALSE),"-")</f>
        <v/>
      </c>
      <c r="AT138" s="148">
        <v>0.45228794642857145</v>
      </c>
      <c r="AU138" s="170">
        <f>IFERROR(VLOOKUP(C138,'2015'!$C$12:$AG$1887,31,FALSE),"-")</f>
        <v>0</v>
      </c>
      <c r="AV138" s="106"/>
      <c r="AW138" s="63">
        <f>IFERROR(VLOOKUP(C138,Merkittävyysluokitus!$A$2:$J$1705,10,FALSE),"-")</f>
        <v>2</v>
      </c>
      <c r="AX138" s="175">
        <f>IFERROR(VLOOKUP(C138,Merkittävyysluokitus!$A$2:$J$1705,6,FALSE),"-")</f>
        <v>12.012777777777778</v>
      </c>
      <c r="AY138" s="175">
        <f>IFERROR(VLOOKUP(C138,Merkittävyysluokitus!$A$2:$J$1705,7,FALSE),"-")</f>
        <v>5</v>
      </c>
      <c r="AZ138" s="175">
        <f>IFERROR(VLOOKUP(C138,Merkittävyysluokitus!$A$2:$J$1705,8,FALSE),"-")</f>
        <v>4.6794444444444441</v>
      </c>
      <c r="BA138" s="175">
        <f>IFERROR(VLOOKUP(C138,Merkittävyysluokitus!$A$2:$J$1705,9,FALSE),"-")</f>
        <v>2.333333333333333</v>
      </c>
      <c r="BB138" s="203"/>
      <c r="BC138" s="203" t="str">
        <f t="shared" si="17"/>
        <v/>
      </c>
      <c r="BD138" s="39" t="str">
        <f t="shared" si="9"/>
        <v>punainen</v>
      </c>
      <c r="BE138" s="68" t="str">
        <f t="shared" si="10"/>
        <v>punainen</v>
      </c>
      <c r="BF138" s="68" t="str">
        <f t="shared" si="11"/>
        <v>punainen</v>
      </c>
      <c r="BG138" s="68" t="str">
        <f t="shared" si="12"/>
        <v>punainen</v>
      </c>
      <c r="BH138" s="208" t="str">
        <f t="shared" si="13"/>
        <v>punainen</v>
      </c>
      <c r="BI138" s="117"/>
      <c r="BJ138" s="39" t="str">
        <f>IF(F138="ei löydy","uusi tie",IF(E138=0,"tieosoite muuttunut",IF(E138=1,VLOOKUP(D138,'2015'!$F$12:$AL$1887,31,FALSE),"-")))</f>
        <v>punainen</v>
      </c>
      <c r="BK138" s="67" t="str">
        <f>IF(E138=1,VLOOKUP(D138,'2015'!$F$12:$AL$1887,32,FALSE),"-")</f>
        <v>punainen</v>
      </c>
      <c r="BL138" s="39" t="str">
        <f>IF(F138="ei löydy","uusi tie",IF(E138=0,"tieosoite muuttunut",IF(E138=1,VLOOKUP(D138,'2015'!$F$12:$AL$1887,33,FALSE),"-")))</f>
        <v>punainen</v>
      </c>
      <c r="BM138" s="39"/>
      <c r="BN138" s="217" t="str">
        <f>VLOOKUP(D138,'2015'!$F$12:$AL$1887,33,FALSE)</f>
        <v>punainen</v>
      </c>
      <c r="BO138" s="117"/>
      <c r="BP138" s="115"/>
      <c r="BQ138" s="30"/>
      <c r="BS138" s="5"/>
      <c r="BU138" s="35"/>
      <c r="BV138" s="30"/>
      <c r="BW138" s="20"/>
      <c r="BX138" t="str">
        <f>IF(E138=1,VLOOKUP(D138,'2015'!$F$12:$AX$1887,43,FALSE),"-")</f>
        <v>punainen</v>
      </c>
      <c r="BY138" t="str">
        <f>IF(E138=1,VLOOKUP(D138,'2015'!$F$12:$AX$1887,44,FALSE),"-")</f>
        <v>punainen</v>
      </c>
      <c r="BZ138" t="str">
        <f>IF(E138=1,VLOOKUP(D138,'2015'!$F$12:$AX$1887,45,FALSE),"-")</f>
        <v>punainen</v>
      </c>
      <c r="CA138" s="31"/>
      <c r="CB138" s="31"/>
      <c r="CC138" s="31"/>
      <c r="CD138" s="31"/>
      <c r="CE138" s="31"/>
      <c r="CO138" s="29"/>
      <c r="CP138" s="29"/>
    </row>
    <row r="139" spans="1:94" ht="15.75" thickBot="1" x14ac:dyDescent="0.3">
      <c r="A139" s="50"/>
      <c r="B139" s="50"/>
      <c r="C139" s="50" t="str">
        <f t="shared" si="14"/>
        <v>10_29_5397</v>
      </c>
      <c r="D139" s="51" t="str">
        <f t="shared" si="15"/>
        <v>10_29</v>
      </c>
      <c r="E139" s="224">
        <f>IFERROR(VLOOKUP(C139,'2015'!$C$12:$D$1887,2,FALSE),0)</f>
        <v>1</v>
      </c>
      <c r="F139" s="51">
        <f>IFERROR(K139-IFERROR(VLOOKUP(D139,'2015'!$F$12:$I$1887,4,FALSE),"ei löydy"),"ei löydy")</f>
        <v>0</v>
      </c>
      <c r="G139" s="224">
        <f>IFERROR(VLOOKUP(Työfile_2024!C139,Liikennemalli!$D$6:$G$1921,4,FALSE),0)</f>
        <v>1</v>
      </c>
      <c r="H139" s="225">
        <f>K139-IFERROR(VLOOKUP(Työfile_2024!D139,Liikennemalli!$C$6:$H$1921,6,FALSE),"ei löydy")</f>
        <v>0</v>
      </c>
      <c r="I139" s="80">
        <v>10</v>
      </c>
      <c r="J139" s="52">
        <v>29</v>
      </c>
      <c r="K139" s="52">
        <v>5397</v>
      </c>
      <c r="L139" s="53"/>
      <c r="M139" s="54"/>
      <c r="N139" s="54"/>
      <c r="O139" s="54"/>
      <c r="P139" s="54"/>
      <c r="Q139" s="55"/>
      <c r="R139" s="55"/>
      <c r="S139" s="55"/>
      <c r="T139" s="55"/>
      <c r="U139" s="52"/>
      <c r="V139" s="56">
        <v>5996</v>
      </c>
      <c r="W139" s="56">
        <v>398</v>
      </c>
      <c r="X139" s="56">
        <v>6032</v>
      </c>
      <c r="Y139" s="56">
        <f>VLOOKUP(D139,Liikennemalli24!$D$2:$F$1804,2,FALSE)</f>
        <v>6843</v>
      </c>
      <c r="Z139" s="57">
        <f>VLOOKUP(D139,Liikennemalli24!$D$2:$F$1804,3,FALSE)</f>
        <v>0.84599999999999997</v>
      </c>
      <c r="AA139" s="178">
        <f>IF(G139=1,VLOOKUP(C139,Liikennemalli!$D$6:$H$1921,2,FALSE),0)</f>
        <v>3436.9518743902399</v>
      </c>
      <c r="AB139" s="197">
        <f>IF(G139=1,VLOOKUP(C139,Liikennemalli!$D$6:$H$1921,3,FALSE),0)</f>
        <v>0.83568806000655005</v>
      </c>
      <c r="AC139" s="134">
        <f>IF(E139=1,VLOOKUP(Työfile_2024!D139,'2015'!$F$12:$X$1887,18,FALSE),"-")</f>
        <v>3290</v>
      </c>
      <c r="AD139" s="127">
        <f>IF(E139=1,VLOOKUP(Työfile_2024!D139,'2015'!$F$12:$X$1887,19,FALSE),"-")</f>
        <v>0.84</v>
      </c>
      <c r="AI139" s="127">
        <f>IF(E139=1,VLOOKUP(Työfile_2024!D139,'2015'!$F$12:$AB$1887,20,FALSE),"-")</f>
        <v>0</v>
      </c>
      <c r="AJ139" s="127">
        <f>IF(E139=1,VLOOKUP(Työfile_2024!D139,'2015'!$F$12:$AB$1887,21,FALSE),"-")</f>
        <v>0</v>
      </c>
      <c r="AK139" s="127">
        <f>IF(E139=1,VLOOKUP(Työfile_2024!D139,'2015'!$F$12:$AB$1887,22,FALSE),"-")</f>
        <v>0</v>
      </c>
      <c r="AL139" s="127">
        <f>IF(E139=1,VLOOKUP(Työfile_2024!D139,'2015'!$F$12:$AB$1887,23,FALSE),"-")</f>
        <v>0</v>
      </c>
      <c r="AM139" s="56">
        <f>VLOOKUP(Työfile_2024!D139,Tmatkat_20km_tarkasteltava_verk!$C$2:$D$1804,2,FALSE)</f>
        <v>1690</v>
      </c>
      <c r="AN139" s="148">
        <f t="shared" si="16"/>
        <v>0.2818545697131421</v>
      </c>
      <c r="AO139" s="178">
        <f>IF(E139=1,VLOOKUP(Työfile_2024!D139,'2015'!$F$12:$AC$1887,24,FALSE),"-")</f>
        <v>1843</v>
      </c>
      <c r="AP139" s="52" t="str">
        <f>VLOOKUP(D139,Tarkasteltava_verkko_2024_harva!$E$2:$I$1804,5,FALSE)</f>
        <v>tiivis</v>
      </c>
      <c r="AQ139" s="52" t="str">
        <f>VLOOKUP(D139,Tarkasteltava_verkko_2024_harva!$E$2:$I$1804,4,FALSE)</f>
        <v>harva</v>
      </c>
      <c r="AR139" s="148">
        <v>0</v>
      </c>
      <c r="AS139" s="170" t="str">
        <f>IFERROR(VLOOKUP(C139,'2015'!$C$12:$AG$1887,30,FALSE),"-")</f>
        <v/>
      </c>
      <c r="AT139" s="148">
        <v>2.2790439132851583E-2</v>
      </c>
      <c r="AU139" s="170">
        <f>IFERROR(VLOOKUP(C139,'2015'!$C$12:$AG$1887,31,FALSE),"-")</f>
        <v>0</v>
      </c>
      <c r="AV139" s="106"/>
      <c r="AW139" s="63">
        <f>IFERROR(VLOOKUP(C139,Merkittävyysluokitus!$A$2:$J$1705,10,FALSE),"-")</f>
        <v>2</v>
      </c>
      <c r="AX139" s="175">
        <f>IFERROR(VLOOKUP(C139,Merkittävyysluokitus!$A$2:$J$1705,6,FALSE),"-")</f>
        <v>11.111111111111111</v>
      </c>
      <c r="AY139" s="175">
        <f>IFERROR(VLOOKUP(C139,Merkittävyysluokitus!$A$2:$J$1705,7,FALSE),"-")</f>
        <v>5</v>
      </c>
      <c r="AZ139" s="175">
        <f>IFERROR(VLOOKUP(C139,Merkittävyysluokitus!$A$2:$J$1705,8,FALSE),"-")</f>
        <v>4.4444444444444446</v>
      </c>
      <c r="BA139" s="175">
        <f>IFERROR(VLOOKUP(C139,Merkittävyysluokitus!$A$2:$J$1705,9,FALSE),"-")</f>
        <v>1.6666666666666665</v>
      </c>
      <c r="BB139" s="203"/>
      <c r="BC139" s="203" t="str">
        <f t="shared" si="17"/>
        <v/>
      </c>
      <c r="BD139" s="39" t="str">
        <f t="shared" si="9"/>
        <v>punainen</v>
      </c>
      <c r="BE139" s="68" t="str">
        <f t="shared" si="10"/>
        <v>punainen</v>
      </c>
      <c r="BF139" s="68" t="str">
        <f t="shared" si="11"/>
        <v>punainen</v>
      </c>
      <c r="BG139" s="68" t="str">
        <f t="shared" si="12"/>
        <v>punainen</v>
      </c>
      <c r="BH139" s="208" t="str">
        <f t="shared" si="13"/>
        <v>punainen</v>
      </c>
      <c r="BI139" s="117"/>
      <c r="BJ139" s="39" t="str">
        <f>IF(F139="ei löydy","uusi tie",IF(E139=0,"tieosoite muuttunut",IF(E139=1,VLOOKUP(D139,'2015'!$F$12:$AL$1887,31,FALSE),"-")))</f>
        <v>punainen</v>
      </c>
      <c r="BK139" s="67" t="str">
        <f>IF(E139=1,VLOOKUP(D139,'2015'!$F$12:$AL$1887,32,FALSE),"-")</f>
        <v>punainen</v>
      </c>
      <c r="BL139" s="39" t="str">
        <f>IF(F139="ei löydy","uusi tie",IF(E139=0,"tieosoite muuttunut",IF(E139=1,VLOOKUP(D139,'2015'!$F$12:$AL$1887,33,FALSE),"-")))</f>
        <v>punainen</v>
      </c>
      <c r="BM139" s="39"/>
      <c r="BN139" s="217" t="str">
        <f>VLOOKUP(D139,'2015'!$F$12:$AL$1887,33,FALSE)</f>
        <v>punainen</v>
      </c>
      <c r="BO139" s="117"/>
      <c r="BP139" s="115"/>
      <c r="BQ139" s="30"/>
      <c r="BS139" s="5"/>
      <c r="BU139" s="35"/>
      <c r="BV139" s="30"/>
      <c r="BW139" s="20"/>
      <c r="BX139" t="str">
        <f>IF(E139=1,VLOOKUP(D139,'2015'!$F$12:$AX$1887,43,FALSE),"-")</f>
        <v>punainen</v>
      </c>
      <c r="BY139" t="str">
        <f>IF(E139=1,VLOOKUP(D139,'2015'!$F$12:$AX$1887,44,FALSE),"-")</f>
        <v>punainen</v>
      </c>
      <c r="BZ139" t="str">
        <f>IF(E139=1,VLOOKUP(D139,'2015'!$F$12:$AX$1887,45,FALSE),"-")</f>
        <v>punainen</v>
      </c>
      <c r="CA139" s="31"/>
      <c r="CB139" s="31"/>
      <c r="CC139" s="31"/>
      <c r="CD139" s="31"/>
      <c r="CE139" s="31"/>
      <c r="CO139" s="29"/>
      <c r="CP139" s="29"/>
    </row>
    <row r="140" spans="1:94" ht="15.75" thickBot="1" x14ac:dyDescent="0.3">
      <c r="A140" s="50"/>
      <c r="B140" s="50"/>
      <c r="C140" s="50" t="str">
        <f t="shared" si="14"/>
        <v>10_30_7297</v>
      </c>
      <c r="D140" s="51" t="str">
        <f t="shared" si="15"/>
        <v>10_30</v>
      </c>
      <c r="E140" s="224">
        <f>IFERROR(VLOOKUP(C140,'2015'!$C$12:$D$1887,2,FALSE),0)</f>
        <v>1</v>
      </c>
      <c r="F140" s="51">
        <f>IFERROR(K140-IFERROR(VLOOKUP(D140,'2015'!$F$12:$I$1887,4,FALSE),"ei löydy"),"ei löydy")</f>
        <v>0</v>
      </c>
      <c r="G140" s="224">
        <f>IFERROR(VLOOKUP(Työfile_2024!C140,Liikennemalli!$D$6:$G$1921,4,FALSE),0)</f>
        <v>1</v>
      </c>
      <c r="H140" s="225">
        <f>K140-IFERROR(VLOOKUP(Työfile_2024!D140,Liikennemalli!$C$6:$H$1921,6,FALSE),"ei löydy")</f>
        <v>0</v>
      </c>
      <c r="I140" s="80">
        <v>10</v>
      </c>
      <c r="J140" s="52">
        <v>30</v>
      </c>
      <c r="K140" s="52">
        <v>7297</v>
      </c>
      <c r="L140" s="53"/>
      <c r="M140" s="54"/>
      <c r="N140" s="54"/>
      <c r="O140" s="54"/>
      <c r="P140" s="54"/>
      <c r="Q140" s="55"/>
      <c r="R140" s="55"/>
      <c r="S140" s="55"/>
      <c r="T140" s="55"/>
      <c r="U140" s="52"/>
      <c r="V140" s="56">
        <v>5043</v>
      </c>
      <c r="W140" s="56">
        <v>392</v>
      </c>
      <c r="X140" s="56">
        <v>4997</v>
      </c>
      <c r="Y140" s="56">
        <f>VLOOKUP(D140,Liikennemalli24!$D$2:$F$1804,2,FALSE)</f>
        <v>5262</v>
      </c>
      <c r="Z140" s="57">
        <f>VLOOKUP(D140,Liikennemalli24!$D$2:$F$1804,3,FALSE)</f>
        <v>0.93300000000000005</v>
      </c>
      <c r="AA140" s="178">
        <f>IF(G140=1,VLOOKUP(C140,Liikennemalli!$D$6:$H$1921,2,FALSE),0)</f>
        <v>2689.3144147401199</v>
      </c>
      <c r="AB140" s="197">
        <f>IF(G140=1,VLOOKUP(C140,Liikennemalli!$D$6:$H$1921,3,FALSE),0)</f>
        <v>0.93967890716417202</v>
      </c>
      <c r="AC140" s="134">
        <f>IF(E140=1,VLOOKUP(Työfile_2024!D140,'2015'!$F$12:$X$1887,18,FALSE),"-")</f>
        <v>2829</v>
      </c>
      <c r="AD140" s="127">
        <f>IF(E140=1,VLOOKUP(Työfile_2024!D140,'2015'!$F$12:$X$1887,19,FALSE),"-")</f>
        <v>0.97</v>
      </c>
      <c r="AI140" s="127">
        <f>IF(E140=1,VLOOKUP(Työfile_2024!D140,'2015'!$F$12:$AB$1887,20,FALSE),"-")</f>
        <v>0</v>
      </c>
      <c r="AJ140" s="127">
        <f>IF(E140=1,VLOOKUP(Työfile_2024!D140,'2015'!$F$12:$AB$1887,21,FALSE),"-")</f>
        <v>0</v>
      </c>
      <c r="AK140" s="127">
        <f>IF(E140=1,VLOOKUP(Työfile_2024!D140,'2015'!$F$12:$AB$1887,22,FALSE),"-")</f>
        <v>0</v>
      </c>
      <c r="AL140" s="127">
        <f>IF(E140=1,VLOOKUP(Työfile_2024!D140,'2015'!$F$12:$AB$1887,23,FALSE),"-")</f>
        <v>0</v>
      </c>
      <c r="AM140" s="56">
        <f>VLOOKUP(Työfile_2024!D140,Tmatkat_20km_tarkasteltava_verk!$C$2:$D$1804,2,FALSE)</f>
        <v>1453</v>
      </c>
      <c r="AN140" s="148">
        <f t="shared" si="16"/>
        <v>0.28812214951417808</v>
      </c>
      <c r="AO140" s="178">
        <f>IF(E140=1,VLOOKUP(Työfile_2024!D140,'2015'!$F$12:$AC$1887,24,FALSE),"-")</f>
        <v>1523</v>
      </c>
      <c r="AP140" s="52" t="str">
        <f>VLOOKUP(D140,Tarkasteltava_verkko_2024_harva!$E$2:$I$1804,5,FALSE)</f>
        <v>tiivis</v>
      </c>
      <c r="AQ140" s="52" t="str">
        <f>VLOOKUP(D140,Tarkasteltava_verkko_2024_harva!$E$2:$I$1804,4,FALSE)</f>
        <v>harva</v>
      </c>
      <c r="AR140" s="148">
        <v>0.27161847334521039</v>
      </c>
      <c r="AS140" s="170" t="str">
        <f>IFERROR(VLOOKUP(C140,'2015'!$C$12:$AG$1887,30,FALSE),"-")</f>
        <v/>
      </c>
      <c r="AT140" s="148">
        <v>3.5356996025764011E-2</v>
      </c>
      <c r="AU140" s="170">
        <f>IFERROR(VLOOKUP(C140,'2015'!$C$12:$AG$1887,31,FALSE),"-")</f>
        <v>0</v>
      </c>
      <c r="AV140" s="106"/>
      <c r="AW140" s="63">
        <f>IFERROR(VLOOKUP(C140,Merkittävyysluokitus!$A$2:$J$1705,10,FALSE),"-")</f>
        <v>2</v>
      </c>
      <c r="AX140" s="175">
        <f>IFERROR(VLOOKUP(C140,Merkittävyysluokitus!$A$2:$J$1705,6,FALSE),"-")</f>
        <v>11.26228310502283</v>
      </c>
      <c r="AY140" s="175">
        <f>IFERROR(VLOOKUP(C140,Merkittävyysluokitus!$A$2:$J$1705,7,FALSE),"-")</f>
        <v>5</v>
      </c>
      <c r="AZ140" s="175">
        <f>IFERROR(VLOOKUP(C140,Merkittävyysluokitus!$A$2:$J$1705,8,FALSE),"-")</f>
        <v>4.5956164383561644</v>
      </c>
      <c r="BA140" s="175">
        <f>IFERROR(VLOOKUP(C140,Merkittävyysluokitus!$A$2:$J$1705,9,FALSE),"-")</f>
        <v>1.6666666666666665</v>
      </c>
      <c r="BB140" s="203"/>
      <c r="BC140" s="203" t="str">
        <f t="shared" si="17"/>
        <v/>
      </c>
      <c r="BD140" s="39" t="str">
        <f t="shared" si="9"/>
        <v>punainen</v>
      </c>
      <c r="BE140" s="68" t="str">
        <f t="shared" si="10"/>
        <v>punainen</v>
      </c>
      <c r="BF140" s="68" t="str">
        <f t="shared" si="11"/>
        <v>punainen</v>
      </c>
      <c r="BG140" s="68" t="str">
        <f t="shared" si="12"/>
        <v>punainen</v>
      </c>
      <c r="BH140" s="208" t="str">
        <f t="shared" si="13"/>
        <v>punainen</v>
      </c>
      <c r="BI140" s="117"/>
      <c r="BJ140" s="39" t="str">
        <f>IF(F140="ei löydy","uusi tie",IF(E140=0,"tieosoite muuttunut",IF(E140=1,VLOOKUP(D140,'2015'!$F$12:$AL$1887,31,FALSE),"-")))</f>
        <v>punainen</v>
      </c>
      <c r="BK140" s="67" t="str">
        <f>IF(E140=1,VLOOKUP(D140,'2015'!$F$12:$AL$1887,32,FALSE),"-")</f>
        <v>punainen</v>
      </c>
      <c r="BL140" s="39" t="str">
        <f>IF(F140="ei löydy","uusi tie",IF(E140=0,"tieosoite muuttunut",IF(E140=1,VLOOKUP(D140,'2015'!$F$12:$AL$1887,33,FALSE),"-")))</f>
        <v>punainen</v>
      </c>
      <c r="BM140" s="39"/>
      <c r="BN140" s="217" t="str">
        <f>VLOOKUP(D140,'2015'!$F$12:$AL$1887,33,FALSE)</f>
        <v>punainen</v>
      </c>
      <c r="BO140" s="117"/>
      <c r="BP140" s="115"/>
      <c r="BQ140" s="30"/>
      <c r="BS140" s="5"/>
      <c r="BU140" s="35"/>
      <c r="BV140" s="30"/>
      <c r="BW140" s="20"/>
      <c r="BX140" t="str">
        <f>IF(E140=1,VLOOKUP(D140,'2015'!$F$12:$AX$1887,43,FALSE),"-")</f>
        <v>punainen</v>
      </c>
      <c r="BY140" t="str">
        <f>IF(E140=1,VLOOKUP(D140,'2015'!$F$12:$AX$1887,44,FALSE),"-")</f>
        <v>punainen</v>
      </c>
      <c r="BZ140" t="str">
        <f>IF(E140=1,VLOOKUP(D140,'2015'!$F$12:$AX$1887,45,FALSE),"-")</f>
        <v>punainen</v>
      </c>
      <c r="CA140" s="31"/>
      <c r="CB140" s="31"/>
      <c r="CC140" s="31"/>
      <c r="CD140" s="31"/>
      <c r="CE140" s="31"/>
      <c r="CO140" s="32"/>
      <c r="CP140" s="2"/>
    </row>
    <row r="141" spans="1:94" ht="15.75" thickBot="1" x14ac:dyDescent="0.3">
      <c r="A141" s="50"/>
      <c r="B141" s="50"/>
      <c r="C141" s="50" t="str">
        <f t="shared" si="14"/>
        <v>10_31_2911</v>
      </c>
      <c r="D141" s="51" t="str">
        <f t="shared" si="15"/>
        <v>10_31</v>
      </c>
      <c r="E141" s="224">
        <f>IFERROR(VLOOKUP(C141,'2015'!$C$12:$D$1887,2,FALSE),0)</f>
        <v>1</v>
      </c>
      <c r="F141" s="51">
        <f>IFERROR(K141-IFERROR(VLOOKUP(D141,'2015'!$F$12:$I$1887,4,FALSE),"ei löydy"),"ei löydy")</f>
        <v>0</v>
      </c>
      <c r="G141" s="224">
        <f>IFERROR(VLOOKUP(Työfile_2024!C141,Liikennemalli!$D$6:$G$1921,4,FALSE),0)</f>
        <v>1</v>
      </c>
      <c r="H141" s="225">
        <f>K141-IFERROR(VLOOKUP(Työfile_2024!D141,Liikennemalli!$C$6:$H$1921,6,FALSE),"ei löydy")</f>
        <v>0</v>
      </c>
      <c r="I141" s="80">
        <v>10</v>
      </c>
      <c r="J141" s="52">
        <v>31</v>
      </c>
      <c r="K141" s="52">
        <v>2911</v>
      </c>
      <c r="L141" s="53"/>
      <c r="M141" s="54"/>
      <c r="N141" s="54"/>
      <c r="O141" s="54"/>
      <c r="P141" s="54"/>
      <c r="Q141" s="55"/>
      <c r="R141" s="55"/>
      <c r="S141" s="55"/>
      <c r="T141" s="55"/>
      <c r="U141" s="52"/>
      <c r="V141" s="56">
        <v>4485</v>
      </c>
      <c r="W141" s="56">
        <v>424</v>
      </c>
      <c r="X141" s="56">
        <v>4362</v>
      </c>
      <c r="Y141" s="56">
        <f>VLOOKUP(D141,Liikennemalli24!$D$2:$F$1804,2,FALSE)</f>
        <v>2562</v>
      </c>
      <c r="Z141" s="57">
        <f>VLOOKUP(D141,Liikennemalli24!$D$2:$F$1804,3,FALSE)</f>
        <v>0.82899999999999996</v>
      </c>
      <c r="AA141" s="178">
        <f>IF(G141=1,VLOOKUP(C141,Liikennemalli!$D$6:$H$1921,2,FALSE),0)</f>
        <v>1993.44358451893</v>
      </c>
      <c r="AB141" s="197">
        <f>IF(G141=1,VLOOKUP(C141,Liikennemalli!$D$6:$H$1921,3,FALSE),0)</f>
        <v>0.91394085093336497</v>
      </c>
      <c r="AC141" s="134">
        <f>IF(E141=1,VLOOKUP(Työfile_2024!D141,'2015'!$F$12:$X$1887,18,FALSE),"-")</f>
        <v>2535</v>
      </c>
      <c r="AD141" s="127">
        <f>IF(E141=1,VLOOKUP(Työfile_2024!D141,'2015'!$F$12:$X$1887,19,FALSE),"-")</f>
        <v>0.94</v>
      </c>
      <c r="AI141" s="127">
        <f>IF(E141=1,VLOOKUP(Työfile_2024!D141,'2015'!$F$12:$AB$1887,20,FALSE),"-")</f>
        <v>0</v>
      </c>
      <c r="AJ141" s="127">
        <f>IF(E141=1,VLOOKUP(Työfile_2024!D141,'2015'!$F$12:$AB$1887,21,FALSE),"-")</f>
        <v>0</v>
      </c>
      <c r="AK141" s="127">
        <f>IF(E141=1,VLOOKUP(Työfile_2024!D141,'2015'!$F$12:$AB$1887,22,FALSE),"-")</f>
        <v>0</v>
      </c>
      <c r="AL141" s="127">
        <f>IF(E141=1,VLOOKUP(Työfile_2024!D141,'2015'!$F$12:$AB$1887,23,FALSE),"-")</f>
        <v>0</v>
      </c>
      <c r="AM141" s="56">
        <f>VLOOKUP(Työfile_2024!D141,Tmatkat_20km_tarkasteltava_verk!$C$2:$D$1804,2,FALSE)</f>
        <v>1187</v>
      </c>
      <c r="AN141" s="148">
        <f t="shared" si="16"/>
        <v>0.26465997770345595</v>
      </c>
      <c r="AO141" s="178">
        <f>IF(E141=1,VLOOKUP(Työfile_2024!D141,'2015'!$F$12:$AC$1887,24,FALSE),"-")</f>
        <v>1261</v>
      </c>
      <c r="AP141" s="52" t="str">
        <f>VLOOKUP(D141,Tarkasteltava_verkko_2024_harva!$E$2:$I$1804,5,FALSE)</f>
        <v>tiivis</v>
      </c>
      <c r="AQ141" s="52" t="str">
        <f>VLOOKUP(D141,Tarkasteltava_verkko_2024_harva!$E$2:$I$1804,4,FALSE)</f>
        <v>harva</v>
      </c>
      <c r="AR141" s="148">
        <v>0</v>
      </c>
      <c r="AS141" s="170" t="str">
        <f>IFERROR(VLOOKUP(C141,'2015'!$C$12:$AG$1887,30,FALSE),"-")</f>
        <v/>
      </c>
      <c r="AT141" s="148">
        <v>0</v>
      </c>
      <c r="AU141" s="170">
        <f>IFERROR(VLOOKUP(C141,'2015'!$C$12:$AG$1887,31,FALSE),"-")</f>
        <v>0</v>
      </c>
      <c r="AV141" s="106"/>
      <c r="AW141" s="63">
        <f>IFERROR(VLOOKUP(C141,Merkittävyysluokitus!$A$2:$J$1705,10,FALSE),"-")</f>
        <v>2</v>
      </c>
      <c r="AX141" s="175">
        <f>IFERROR(VLOOKUP(C141,Merkittävyysluokitus!$A$2:$J$1705,6,FALSE),"-")</f>
        <v>11.563173515981735</v>
      </c>
      <c r="AY141" s="175">
        <f>IFERROR(VLOOKUP(C141,Merkittävyysluokitus!$A$2:$J$1705,7,FALSE),"-")</f>
        <v>5</v>
      </c>
      <c r="AZ141" s="175">
        <f>IFERROR(VLOOKUP(C141,Merkittävyysluokitus!$A$2:$J$1705,8,FALSE),"-")</f>
        <v>5.0631735159817346</v>
      </c>
      <c r="BA141" s="175">
        <f>IFERROR(VLOOKUP(C141,Merkittävyysluokitus!$A$2:$J$1705,9,FALSE),"-")</f>
        <v>1.5</v>
      </c>
      <c r="BB141" s="203"/>
      <c r="BC141" s="203" t="str">
        <f t="shared" si="17"/>
        <v/>
      </c>
      <c r="BD141" s="39" t="str">
        <f t="shared" si="9"/>
        <v>punainen</v>
      </c>
      <c r="BE141" s="68" t="str">
        <f t="shared" si="10"/>
        <v>punainen</v>
      </c>
      <c r="BF141" s="68" t="str">
        <f t="shared" si="11"/>
        <v>punainen</v>
      </c>
      <c r="BG141" s="68" t="str">
        <f t="shared" si="12"/>
        <v>punainen</v>
      </c>
      <c r="BH141" s="208" t="str">
        <f t="shared" si="13"/>
        <v>punainen</v>
      </c>
      <c r="BI141" s="117"/>
      <c r="BJ141" s="39" t="str">
        <f>IF(F141="ei löydy","uusi tie",IF(E141=0,"tieosoite muuttunut",IF(E141=1,VLOOKUP(D141,'2015'!$F$12:$AL$1887,31,FALSE),"-")))</f>
        <v>punainen</v>
      </c>
      <c r="BK141" s="67" t="str">
        <f>IF(E141=1,VLOOKUP(D141,'2015'!$F$12:$AL$1887,32,FALSE),"-")</f>
        <v>punainen</v>
      </c>
      <c r="BL141" s="39" t="str">
        <f>IF(F141="ei löydy","uusi tie",IF(E141=0,"tieosoite muuttunut",IF(E141=1,VLOOKUP(D141,'2015'!$F$12:$AL$1887,33,FALSE),"-")))</f>
        <v>punainen</v>
      </c>
      <c r="BM141" s="39"/>
      <c r="BN141" s="217" t="str">
        <f>VLOOKUP(D141,'2015'!$F$12:$AL$1887,33,FALSE)</f>
        <v>punainen</v>
      </c>
      <c r="BO141" s="117"/>
      <c r="BP141" s="115"/>
      <c r="BQ141" s="30"/>
      <c r="BS141" s="5"/>
      <c r="BU141" s="35"/>
      <c r="BV141" s="30"/>
      <c r="BW141" s="20"/>
      <c r="BX141" t="str">
        <f>IF(E141=1,VLOOKUP(D141,'2015'!$F$12:$AX$1887,43,FALSE),"-")</f>
        <v>punainen</v>
      </c>
      <c r="BY141" t="str">
        <f>IF(E141=1,VLOOKUP(D141,'2015'!$F$12:$AX$1887,44,FALSE),"-")</f>
        <v>punainen</v>
      </c>
      <c r="BZ141" t="str">
        <f>IF(E141=1,VLOOKUP(D141,'2015'!$F$12:$AX$1887,45,FALSE),"-")</f>
        <v>punainen</v>
      </c>
      <c r="CA141" s="31"/>
      <c r="CB141" s="31"/>
      <c r="CC141" s="31"/>
      <c r="CD141" s="31"/>
      <c r="CE141" s="31"/>
      <c r="CO141" s="32"/>
      <c r="CP141" s="2"/>
    </row>
    <row r="142" spans="1:94" ht="15.75" thickBot="1" x14ac:dyDescent="0.3">
      <c r="A142" s="50"/>
      <c r="B142" s="50"/>
      <c r="C142" s="50" t="str">
        <f t="shared" si="14"/>
        <v>12_210_6975</v>
      </c>
      <c r="D142" s="51" t="str">
        <f t="shared" si="15"/>
        <v>12_210</v>
      </c>
      <c r="E142" s="224">
        <f>IFERROR(VLOOKUP(C142,'2015'!$C$12:$D$1887,2,FALSE),0)</f>
        <v>1</v>
      </c>
      <c r="F142" s="51">
        <f>IFERROR(K142-IFERROR(VLOOKUP(D142,'2015'!$F$12:$I$1887,4,FALSE),"ei löydy"),"ei löydy")</f>
        <v>0</v>
      </c>
      <c r="G142" s="224">
        <f>IFERROR(VLOOKUP(Työfile_2024!C142,Liikennemalli!$D$6:$G$1921,4,FALSE),0)</f>
        <v>1</v>
      </c>
      <c r="H142" s="225">
        <f>K142-IFERROR(VLOOKUP(Työfile_2024!D142,Liikennemalli!$C$6:$H$1921,6,FALSE),"ei löydy")</f>
        <v>0</v>
      </c>
      <c r="I142" s="80">
        <v>12</v>
      </c>
      <c r="J142" s="52">
        <v>210</v>
      </c>
      <c r="K142" s="52">
        <v>6975</v>
      </c>
      <c r="L142" s="53"/>
      <c r="M142" s="54"/>
      <c r="N142" s="54"/>
      <c r="O142" s="54"/>
      <c r="P142" s="54"/>
      <c r="Q142" s="55"/>
      <c r="R142" s="55"/>
      <c r="S142" s="55"/>
      <c r="T142" s="55"/>
      <c r="U142" s="52"/>
      <c r="V142" s="56">
        <v>3060</v>
      </c>
      <c r="W142" s="56">
        <v>449</v>
      </c>
      <c r="X142" s="56">
        <v>2740</v>
      </c>
      <c r="Y142" s="56">
        <f>VLOOKUP(D142,Liikennemalli24!$D$2:$F$1804,2,FALSE)</f>
        <v>380</v>
      </c>
      <c r="Z142" s="57">
        <f>VLOOKUP(D142,Liikennemalli24!$D$2:$F$1804,3,FALSE)</f>
        <v>0.49399999999999999</v>
      </c>
      <c r="AA142" s="178">
        <f>IF(G142=1,VLOOKUP(C142,Liikennemalli!$D$6:$H$1921,2,FALSE),0)</f>
        <v>71.574288509409598</v>
      </c>
      <c r="AB142" s="197">
        <f>IF(G142=1,VLOOKUP(C142,Liikennemalli!$D$6:$H$1921,3,FALSE),0)</f>
        <v>0.43818065790362998</v>
      </c>
      <c r="AC142" s="134">
        <f>IF(E142=1,VLOOKUP(Työfile_2024!D142,'2015'!$F$12:$X$1887,18,FALSE),"-")</f>
        <v>3414</v>
      </c>
      <c r="AD142" s="127">
        <f>IF(E142=1,VLOOKUP(Työfile_2024!D142,'2015'!$F$12:$X$1887,19,FALSE),"-")</f>
        <v>0.96</v>
      </c>
      <c r="AI142" s="127">
        <f>IF(E142=1,VLOOKUP(Työfile_2024!D142,'2015'!$F$12:$AB$1887,20,FALSE),"-")</f>
        <v>0</v>
      </c>
      <c r="AJ142" s="127">
        <f>IF(E142=1,VLOOKUP(Työfile_2024!D142,'2015'!$F$12:$AB$1887,21,FALSE),"-")</f>
        <v>0</v>
      </c>
      <c r="AK142" s="127">
        <f>IF(E142=1,VLOOKUP(Työfile_2024!D142,'2015'!$F$12:$AB$1887,22,FALSE),"-")</f>
        <v>0</v>
      </c>
      <c r="AL142" s="127">
        <f>IF(E142=1,VLOOKUP(Työfile_2024!D142,'2015'!$F$12:$AB$1887,23,FALSE),"-")</f>
        <v>0</v>
      </c>
      <c r="AM142" s="56">
        <f>VLOOKUP(Työfile_2024!D142,Tmatkat_20km_tarkasteltava_verk!$C$2:$D$1804,2,FALSE)</f>
        <v>922</v>
      </c>
      <c r="AN142" s="148">
        <f t="shared" si="16"/>
        <v>0.30130718954248364</v>
      </c>
      <c r="AO142" s="178">
        <f>IF(E142=1,VLOOKUP(Työfile_2024!D142,'2015'!$F$12:$AC$1887,24,FALSE),"-")</f>
        <v>455</v>
      </c>
      <c r="AP142" s="52" t="str">
        <f>VLOOKUP(D142,Tarkasteltava_verkko_2024_harva!$E$2:$I$1804,5,FALSE)</f>
        <v>tiivis</v>
      </c>
      <c r="AQ142" s="52" t="str">
        <f>VLOOKUP(D142,Tarkasteltava_verkko_2024_harva!$E$2:$I$1804,4,FALSE)</f>
        <v>harva</v>
      </c>
      <c r="AR142" s="148">
        <v>0</v>
      </c>
      <c r="AS142" s="170" t="str">
        <f>IFERROR(VLOOKUP(C142,'2015'!$C$12:$AG$1887,30,FALSE),"-")</f>
        <v/>
      </c>
      <c r="AT142" s="148">
        <v>0</v>
      </c>
      <c r="AU142" s="170">
        <f>IFERROR(VLOOKUP(C142,'2015'!$C$12:$AG$1887,31,FALSE),"-")</f>
        <v>0</v>
      </c>
      <c r="AV142" s="106"/>
      <c r="AW142" s="63">
        <f>IFERROR(VLOOKUP(C142,Merkittävyysluokitus!$A$2:$J$1705,10,FALSE),"-")</f>
        <v>2</v>
      </c>
      <c r="AX142" s="175">
        <f>IFERROR(VLOOKUP(C142,Merkittävyysluokitus!$A$2:$J$1705,6,FALSE),"-")</f>
        <v>11.230555555555556</v>
      </c>
      <c r="AY142" s="175">
        <f>IFERROR(VLOOKUP(C142,Merkittävyysluokitus!$A$2:$J$1705,7,FALSE),"-")</f>
        <v>5</v>
      </c>
      <c r="AZ142" s="175">
        <f>IFERROR(VLOOKUP(C142,Merkittävyysluokitus!$A$2:$J$1705,8,FALSE),"-")</f>
        <v>4.8972222222222221</v>
      </c>
      <c r="BA142" s="175">
        <f>IFERROR(VLOOKUP(C142,Merkittävyysluokitus!$A$2:$J$1705,9,FALSE),"-")</f>
        <v>1.3333333333333333</v>
      </c>
      <c r="BB142" s="203"/>
      <c r="BC142" s="203" t="str">
        <f t="shared" si="17"/>
        <v/>
      </c>
      <c r="BD142" s="39" t="str">
        <f t="shared" ref="BD142:BD205" si="18">IF(BL142="pinkki","pinkki",IF(I142&lt;100,"punainen",IF(COUNTIF(BE142:BG142,"musta")&gt;=2,"musta",IF(COUNTIF(BE142:BG142,"punainen")&gt;=2,"punainen","Ei luokiteltu"))))</f>
        <v>punainen</v>
      </c>
      <c r="BE142" s="68" t="str">
        <f t="shared" ref="BE142:BE205" si="19">IF(Z142="-","ei mallia",IF(Z142=0,"ei mallia",IF(Z142&gt;0.599999,IF(Y142&gt;999,"punainen",IF(AM142&gt;99,"punainen",IF(AP142="tiivis","punainen","musta"))),"musta")))</f>
        <v>musta</v>
      </c>
      <c r="BF142" s="68" t="str">
        <f t="shared" ref="BF142:BF205" si="20">IF(Z142="-","ei mallia",IF(Z142=0,"ei mallia",IF(Z142&gt;0.399999,IF(Y142&gt;1999,"punainen",IF(AM142&gt;499,"punainen",IF(AQ142="harva","punainen","musta"))),"musta")))</f>
        <v>punainen</v>
      </c>
      <c r="BG142" s="68" t="str">
        <f t="shared" ref="BG142:BG205" si="21">IF(Z142="-","ei mallia",IF(Y142=0,"ei mallia",(IF(AND(SUM((Z142&gt;$BF$2),(Y142&gt;$BF$3),(AM142&gt;$BF$4),(AQ142=$BF$5))&gt;=2,OR(Z142&gt;$BG$2,Y142&gt;$BG$3,AM142&gt;$BG$4,AP142=$BG$5)),"punainen","musta"))))</f>
        <v>punainen</v>
      </c>
      <c r="BH142" s="208" t="str">
        <f t="shared" ref="BH142:BH205" si="22">IF(Z142&gt;0.5,IF(AQ142="harva","punainen","musta"),"musta")</f>
        <v>musta</v>
      </c>
      <c r="BI142" s="117"/>
      <c r="BJ142" s="39" t="str">
        <f>IF(F142="ei löydy","uusi tie",IF(E142=0,"tieosoite muuttunut",IF(E142=1,VLOOKUP(D142,'2015'!$F$12:$AL$1887,31,FALSE),"-")))</f>
        <v>punainen</v>
      </c>
      <c r="BK142" s="67" t="str">
        <f>IF(E142=1,VLOOKUP(D142,'2015'!$F$12:$AL$1887,32,FALSE),"-")</f>
        <v>punainen</v>
      </c>
      <c r="BL142" s="39" t="str">
        <f>IF(F142="ei löydy","uusi tie",IF(E142=0,"tieosoite muuttunut",IF(E142=1,VLOOKUP(D142,'2015'!$F$12:$AL$1887,33,FALSE),"-")))</f>
        <v>punainen</v>
      </c>
      <c r="BM142" s="39"/>
      <c r="BN142" s="217" t="str">
        <f>VLOOKUP(D142,'2015'!$F$12:$AL$1887,33,FALSE)</f>
        <v>punainen</v>
      </c>
      <c r="BO142" s="117"/>
      <c r="BP142" s="115"/>
      <c r="BQ142" s="30"/>
      <c r="BS142" s="5"/>
      <c r="BU142" s="35"/>
      <c r="BV142" s="30"/>
      <c r="BW142" s="20"/>
      <c r="BX142" t="str">
        <f>IF(E142=1,VLOOKUP(D142,'2015'!$F$12:$AX$1887,43,FALSE),"-")</f>
        <v>punainen</v>
      </c>
      <c r="BY142" t="str">
        <f>IF(E142=1,VLOOKUP(D142,'2015'!$F$12:$AX$1887,44,FALSE),"-")</f>
        <v>punainen</v>
      </c>
      <c r="BZ142" t="str">
        <f>IF(E142=1,VLOOKUP(D142,'2015'!$F$12:$AX$1887,45,FALSE),"-")</f>
        <v>punainen</v>
      </c>
      <c r="CA142" s="31"/>
      <c r="CB142" s="31"/>
      <c r="CC142" s="31"/>
      <c r="CD142" s="31"/>
      <c r="CE142" s="31"/>
      <c r="CO142" s="32"/>
      <c r="CP142" s="2"/>
    </row>
    <row r="143" spans="1:94" ht="15.75" thickBot="1" x14ac:dyDescent="0.3">
      <c r="A143" s="50"/>
      <c r="B143" s="50"/>
      <c r="C143" s="50" t="str">
        <f t="shared" ref="C143:C206" si="23">CONCATENATE(I143,"_",J143,"_",K143)</f>
        <v>12_211_5366</v>
      </c>
      <c r="D143" s="51" t="str">
        <f t="shared" ref="D143:D206" si="24">CONCATENATE(I143,"_",J143)</f>
        <v>12_211</v>
      </c>
      <c r="E143" s="224">
        <f>IFERROR(VLOOKUP(C143,'2015'!$C$12:$D$1887,2,FALSE),0)</f>
        <v>1</v>
      </c>
      <c r="F143" s="51">
        <f>IFERROR(K143-IFERROR(VLOOKUP(D143,'2015'!$F$12:$I$1887,4,FALSE),"ei löydy"),"ei löydy")</f>
        <v>0</v>
      </c>
      <c r="G143" s="224">
        <f>IFERROR(VLOOKUP(Työfile_2024!C143,Liikennemalli!$D$6:$G$1921,4,FALSE),0)</f>
        <v>1</v>
      </c>
      <c r="H143" s="225">
        <f>K143-IFERROR(VLOOKUP(Työfile_2024!D143,Liikennemalli!$C$6:$H$1921,6,FALSE),"ei löydy")</f>
        <v>0</v>
      </c>
      <c r="I143" s="80">
        <v>12</v>
      </c>
      <c r="J143" s="52">
        <v>211</v>
      </c>
      <c r="K143" s="52">
        <v>5366</v>
      </c>
      <c r="L143" s="53"/>
      <c r="M143" s="54"/>
      <c r="N143" s="54"/>
      <c r="O143" s="54"/>
      <c r="P143" s="54"/>
      <c r="Q143" s="55"/>
      <c r="R143" s="55"/>
      <c r="S143" s="55"/>
      <c r="T143" s="55"/>
      <c r="U143" s="52"/>
      <c r="V143" s="56">
        <v>4172</v>
      </c>
      <c r="W143" s="56">
        <v>487</v>
      </c>
      <c r="X143" s="56">
        <v>3987</v>
      </c>
      <c r="Y143" s="56">
        <f>VLOOKUP(D143,Liikennemalli24!$D$2:$F$1804,2,FALSE)</f>
        <v>185</v>
      </c>
      <c r="Z143" s="57">
        <f>VLOOKUP(D143,Liikennemalli24!$D$2:$F$1804,3,FALSE)</f>
        <v>0.23</v>
      </c>
      <c r="AA143" s="178">
        <f>IF(G143=1,VLOOKUP(C143,Liikennemalli!$D$6:$H$1921,2,FALSE),0)</f>
        <v>100.63678039739401</v>
      </c>
      <c r="AB143" s="197">
        <f>IF(G143=1,VLOOKUP(C143,Liikennemalli!$D$6:$H$1921,3,FALSE),0)</f>
        <v>0.23957987186624599</v>
      </c>
      <c r="AC143" s="134">
        <f>IF(E143=1,VLOOKUP(Työfile_2024!D143,'2015'!$F$12:$X$1887,18,FALSE),"-")</f>
        <v>3965</v>
      </c>
      <c r="AD143" s="127">
        <f>IF(E143=1,VLOOKUP(Työfile_2024!D143,'2015'!$F$12:$X$1887,19,FALSE),"-")</f>
        <v>0.96</v>
      </c>
      <c r="AI143" s="127">
        <f>IF(E143=1,VLOOKUP(Työfile_2024!D143,'2015'!$F$12:$AB$1887,20,FALSE),"-")</f>
        <v>0</v>
      </c>
      <c r="AJ143" s="127">
        <f>IF(E143=1,VLOOKUP(Työfile_2024!D143,'2015'!$F$12:$AB$1887,21,FALSE),"-")</f>
        <v>0</v>
      </c>
      <c r="AK143" s="127">
        <f>IF(E143=1,VLOOKUP(Työfile_2024!D143,'2015'!$F$12:$AB$1887,22,FALSE),"-")</f>
        <v>0</v>
      </c>
      <c r="AL143" s="127">
        <f>IF(E143=1,VLOOKUP(Työfile_2024!D143,'2015'!$F$12:$AB$1887,23,FALSE),"-")</f>
        <v>0</v>
      </c>
      <c r="AM143" s="56">
        <f>VLOOKUP(Työfile_2024!D143,Tmatkat_20km_tarkasteltava_verk!$C$2:$D$1804,2,FALSE)</f>
        <v>884</v>
      </c>
      <c r="AN143" s="148">
        <f t="shared" ref="AN143:AN206" si="25">AM143/V143</f>
        <v>0.21188878235858102</v>
      </c>
      <c r="AO143" s="178">
        <f>IF(E143=1,VLOOKUP(Työfile_2024!D143,'2015'!$F$12:$AC$1887,24,FALSE),"-")</f>
        <v>409</v>
      </c>
      <c r="AP143" s="52" t="str">
        <f>VLOOKUP(D143,Tarkasteltava_verkko_2024_harva!$E$2:$I$1804,5,FALSE)</f>
        <v>tiivis</v>
      </c>
      <c r="AQ143" s="52" t="str">
        <f>VLOOKUP(D143,Tarkasteltava_verkko_2024_harva!$E$2:$I$1804,4,FALSE)</f>
        <v>harva</v>
      </c>
      <c r="AR143" s="148">
        <v>0</v>
      </c>
      <c r="AS143" s="170" t="str">
        <f>IFERROR(VLOOKUP(C143,'2015'!$C$12:$AG$1887,30,FALSE),"-")</f>
        <v/>
      </c>
      <c r="AT143" s="148">
        <v>8.7588520313082369E-2</v>
      </c>
      <c r="AU143" s="170">
        <f>IFERROR(VLOOKUP(C143,'2015'!$C$12:$AG$1887,31,FALSE),"-")</f>
        <v>0</v>
      </c>
      <c r="AV143" s="106"/>
      <c r="AW143" s="63">
        <f>IFERROR(VLOOKUP(C143,Merkittävyysluokitus!$A$2:$J$1705,10,FALSE),"-")</f>
        <v>2</v>
      </c>
      <c r="AX143" s="175">
        <f>IFERROR(VLOOKUP(C143,Merkittävyysluokitus!$A$2:$J$1705,6,FALSE),"-")</f>
        <v>11.178333333333333</v>
      </c>
      <c r="AY143" s="175">
        <f>IFERROR(VLOOKUP(C143,Merkittävyysluokitus!$A$2:$J$1705,7,FALSE),"-")</f>
        <v>5</v>
      </c>
      <c r="AZ143" s="175">
        <f>IFERROR(VLOOKUP(C143,Merkittävyysluokitus!$A$2:$J$1705,8,FALSE),"-")</f>
        <v>4.3449999999999998</v>
      </c>
      <c r="BA143" s="175">
        <f>IFERROR(VLOOKUP(C143,Merkittävyysluokitus!$A$2:$J$1705,9,FALSE),"-")</f>
        <v>1.8333333333333333</v>
      </c>
      <c r="BB143" s="203"/>
      <c r="BC143" s="203" t="str">
        <f t="shared" ref="BC143:BC206" si="26">IF(BD143="ei luokiteltu","ei mallia",IF(BL143="tieosoite muuttunut","tieosoite muuttunut",IF(BD143&lt;&gt;BL143,"muutos","")))</f>
        <v/>
      </c>
      <c r="BD143" s="39" t="str">
        <f t="shared" si="18"/>
        <v>punainen</v>
      </c>
      <c r="BE143" s="68" t="str">
        <f t="shared" si="19"/>
        <v>musta</v>
      </c>
      <c r="BF143" s="68" t="str">
        <f t="shared" si="20"/>
        <v>musta</v>
      </c>
      <c r="BG143" s="68" t="str">
        <f t="shared" si="21"/>
        <v>punainen</v>
      </c>
      <c r="BH143" s="208" t="str">
        <f t="shared" si="22"/>
        <v>musta</v>
      </c>
      <c r="BI143" s="117"/>
      <c r="BJ143" s="39" t="str">
        <f>IF(F143="ei löydy","uusi tie",IF(E143=0,"tieosoite muuttunut",IF(E143=1,VLOOKUP(D143,'2015'!$F$12:$AL$1887,31,FALSE),"-")))</f>
        <v>punainen</v>
      </c>
      <c r="BK143" s="67" t="str">
        <f>IF(E143=1,VLOOKUP(D143,'2015'!$F$12:$AL$1887,32,FALSE),"-")</f>
        <v>punainen</v>
      </c>
      <c r="BL143" s="39" t="str">
        <f>IF(F143="ei löydy","uusi tie",IF(E143=0,"tieosoite muuttunut",IF(E143=1,VLOOKUP(D143,'2015'!$F$12:$AL$1887,33,FALSE),"-")))</f>
        <v>punainen</v>
      </c>
      <c r="BM143" s="39"/>
      <c r="BN143" s="217" t="str">
        <f>VLOOKUP(D143,'2015'!$F$12:$AL$1887,33,FALSE)</f>
        <v>punainen</v>
      </c>
      <c r="BO143" s="117"/>
      <c r="BP143" s="115"/>
      <c r="BQ143" s="30"/>
      <c r="BS143" s="5"/>
      <c r="BU143" s="35"/>
      <c r="BV143" s="30"/>
      <c r="BW143" s="20"/>
      <c r="BX143" t="str">
        <f>IF(E143=1,VLOOKUP(D143,'2015'!$F$12:$AX$1887,43,FALSE),"-")</f>
        <v>punainen</v>
      </c>
      <c r="BY143" t="str">
        <f>IF(E143=1,VLOOKUP(D143,'2015'!$F$12:$AX$1887,44,FALSE),"-")</f>
        <v>punainen</v>
      </c>
      <c r="BZ143" t="str">
        <f>IF(E143=1,VLOOKUP(D143,'2015'!$F$12:$AX$1887,45,FALSE),"-")</f>
        <v>punainen</v>
      </c>
      <c r="CA143" s="31"/>
      <c r="CB143" s="31"/>
      <c r="CC143" s="31"/>
      <c r="CD143" s="31"/>
      <c r="CE143" s="31"/>
      <c r="CO143" s="32"/>
      <c r="CP143" s="2"/>
    </row>
    <row r="144" spans="1:94" ht="15.75" thickBot="1" x14ac:dyDescent="0.3">
      <c r="A144" s="50"/>
      <c r="B144" s="50"/>
      <c r="C144" s="50" t="str">
        <f t="shared" si="23"/>
        <v>12_212_5461</v>
      </c>
      <c r="D144" s="51" t="str">
        <f t="shared" si="24"/>
        <v>12_212</v>
      </c>
      <c r="E144" s="224">
        <f>IFERROR(VLOOKUP(C144,'2015'!$C$12:$D$1887,2,FALSE),0)</f>
        <v>1</v>
      </c>
      <c r="F144" s="51">
        <f>IFERROR(K144-IFERROR(VLOOKUP(D144,'2015'!$F$12:$I$1887,4,FALSE),"ei löydy"),"ei löydy")</f>
        <v>0</v>
      </c>
      <c r="G144" s="224">
        <f>IFERROR(VLOOKUP(Työfile_2024!C144,Liikennemalli!$D$6:$G$1921,4,FALSE),0)</f>
        <v>1</v>
      </c>
      <c r="H144" s="225">
        <f>K144-IFERROR(VLOOKUP(Työfile_2024!D144,Liikennemalli!$C$6:$H$1921,6,FALSE),"ei löydy")</f>
        <v>0</v>
      </c>
      <c r="I144" s="80">
        <v>12</v>
      </c>
      <c r="J144" s="52">
        <v>212</v>
      </c>
      <c r="K144" s="52">
        <v>5461</v>
      </c>
      <c r="L144" s="53"/>
      <c r="M144" s="54"/>
      <c r="N144" s="54"/>
      <c r="O144" s="54"/>
      <c r="P144" s="54"/>
      <c r="Q144" s="55"/>
      <c r="R144" s="55"/>
      <c r="S144" s="55"/>
      <c r="T144" s="55"/>
      <c r="U144" s="52"/>
      <c r="V144" s="56">
        <v>3398.3136788134043</v>
      </c>
      <c r="W144" s="56">
        <v>411.73356528108405</v>
      </c>
      <c r="X144" s="56">
        <v>3099.5568577183667</v>
      </c>
      <c r="Y144" s="56">
        <f>VLOOKUP(D144,Liikennemalli24!$D$2:$F$1804,2,FALSE)</f>
        <v>240</v>
      </c>
      <c r="Z144" s="57">
        <f>VLOOKUP(D144,Liikennemalli24!$D$2:$F$1804,3,FALSE)</f>
        <v>0.42</v>
      </c>
      <c r="AA144" s="178">
        <f>IF(G144=1,VLOOKUP(C144,Liikennemalli!$D$6:$H$1921,2,FALSE),0)</f>
        <v>222.45117477994299</v>
      </c>
      <c r="AB144" s="197">
        <f>IF(G144=1,VLOOKUP(C144,Liikennemalli!$D$6:$H$1921,3,FALSE),0)</f>
        <v>0.45786537202295102</v>
      </c>
      <c r="AC144" s="134">
        <f>IF(E144=1,VLOOKUP(Työfile_2024!D144,'2015'!$F$12:$X$1887,18,FALSE),"-")</f>
        <v>3660</v>
      </c>
      <c r="AD144" s="127">
        <f>IF(E144=1,VLOOKUP(Työfile_2024!D144,'2015'!$F$12:$X$1887,19,FALSE),"-")</f>
        <v>0.92</v>
      </c>
      <c r="AI144" s="127">
        <f>IF(E144=1,VLOOKUP(Työfile_2024!D144,'2015'!$F$12:$AB$1887,20,FALSE),"-")</f>
        <v>0</v>
      </c>
      <c r="AJ144" s="127">
        <f>IF(E144=1,VLOOKUP(Työfile_2024!D144,'2015'!$F$12:$AB$1887,21,FALSE),"-")</f>
        <v>0</v>
      </c>
      <c r="AK144" s="127">
        <f>IF(E144=1,VLOOKUP(Työfile_2024!D144,'2015'!$F$12:$AB$1887,22,FALSE),"-")</f>
        <v>0</v>
      </c>
      <c r="AL144" s="127">
        <f>IF(E144=1,VLOOKUP(Työfile_2024!D144,'2015'!$F$12:$AB$1887,23,FALSE),"-")</f>
        <v>0</v>
      </c>
      <c r="AM144" s="56">
        <f>VLOOKUP(Työfile_2024!D144,Tmatkat_20km_tarkasteltava_verk!$C$2:$D$1804,2,FALSE)</f>
        <v>903</v>
      </c>
      <c r="AN144" s="148">
        <f t="shared" si="25"/>
        <v>0.26572002626764646</v>
      </c>
      <c r="AO144" s="178">
        <f>IF(E144=1,VLOOKUP(Työfile_2024!D144,'2015'!$F$12:$AC$1887,24,FALSE),"-")</f>
        <v>432</v>
      </c>
      <c r="AP144" s="52" t="str">
        <f>VLOOKUP(D144,Tarkasteltava_verkko_2024_harva!$E$2:$I$1804,5,FALSE)</f>
        <v>tiivis</v>
      </c>
      <c r="AQ144" s="52" t="str">
        <f>VLOOKUP(D144,Tarkasteltava_verkko_2024_harva!$E$2:$I$1804,4,FALSE)</f>
        <v>harva</v>
      </c>
      <c r="AR144" s="148">
        <v>0</v>
      </c>
      <c r="AS144" s="170" t="str">
        <f>IFERROR(VLOOKUP(C144,'2015'!$C$12:$AG$1887,30,FALSE),"-")</f>
        <v/>
      </c>
      <c r="AT144" s="148">
        <v>0.27064640175791982</v>
      </c>
      <c r="AU144" s="170">
        <f>IFERROR(VLOOKUP(C144,'2015'!$C$12:$AG$1887,31,FALSE),"-")</f>
        <v>0</v>
      </c>
      <c r="AV144" s="106"/>
      <c r="AW144" s="63">
        <f>IFERROR(VLOOKUP(C144,Merkittävyysluokitus!$A$2:$J$1705,10,FALSE),"-")</f>
        <v>1</v>
      </c>
      <c r="AX144" s="175">
        <f>IFERROR(VLOOKUP(C144,Merkittävyysluokitus!$A$2:$J$1705,6,FALSE),"-")</f>
        <v>13.035555555555554</v>
      </c>
      <c r="AY144" s="175">
        <f>IFERROR(VLOOKUP(C144,Merkittävyysluokitus!$A$2:$J$1705,7,FALSE),"-")</f>
        <v>5</v>
      </c>
      <c r="AZ144" s="175">
        <f>IFERROR(VLOOKUP(C144,Merkittävyysluokitus!$A$2:$J$1705,8,FALSE),"-")</f>
        <v>5.8688888888888879</v>
      </c>
      <c r="BA144" s="175">
        <f>IFERROR(VLOOKUP(C144,Merkittävyysluokitus!$A$2:$J$1705,9,FALSE),"-")</f>
        <v>2.1666666666666665</v>
      </c>
      <c r="BB144" s="203"/>
      <c r="BC144" s="203" t="str">
        <f t="shared" si="26"/>
        <v/>
      </c>
      <c r="BD144" s="39" t="str">
        <f t="shared" si="18"/>
        <v>punainen</v>
      </c>
      <c r="BE144" s="68" t="str">
        <f t="shared" si="19"/>
        <v>musta</v>
      </c>
      <c r="BF144" s="68" t="str">
        <f t="shared" si="20"/>
        <v>punainen</v>
      </c>
      <c r="BG144" s="68" t="str">
        <f t="shared" si="21"/>
        <v>punainen</v>
      </c>
      <c r="BH144" s="208" t="str">
        <f t="shared" si="22"/>
        <v>musta</v>
      </c>
      <c r="BI144" s="117"/>
      <c r="BJ144" s="39" t="str">
        <f>IF(F144="ei löydy","uusi tie",IF(E144=0,"tieosoite muuttunut",IF(E144=1,VLOOKUP(D144,'2015'!$F$12:$AL$1887,31,FALSE),"-")))</f>
        <v>punainen</v>
      </c>
      <c r="BK144" s="67" t="str">
        <f>IF(E144=1,VLOOKUP(D144,'2015'!$F$12:$AL$1887,32,FALSE),"-")</f>
        <v>punainen</v>
      </c>
      <c r="BL144" s="39" t="str">
        <f>IF(F144="ei löydy","uusi tie",IF(E144=0,"tieosoite muuttunut",IF(E144=1,VLOOKUP(D144,'2015'!$F$12:$AL$1887,33,FALSE),"-")))</f>
        <v>punainen</v>
      </c>
      <c r="BM144" s="39"/>
      <c r="BN144" s="217" t="str">
        <f>VLOOKUP(D144,'2015'!$F$12:$AL$1887,33,FALSE)</f>
        <v>punainen</v>
      </c>
      <c r="BO144" s="117"/>
      <c r="BP144" s="115"/>
      <c r="BQ144" s="30"/>
      <c r="BS144" s="5"/>
      <c r="BU144" s="35"/>
      <c r="BV144" s="30"/>
      <c r="BW144" s="20"/>
      <c r="BX144" t="str">
        <f>IF(E144=1,VLOOKUP(D144,'2015'!$F$12:$AX$1887,43,FALSE),"-")</f>
        <v>punainen</v>
      </c>
      <c r="BY144" t="str">
        <f>IF(E144=1,VLOOKUP(D144,'2015'!$F$12:$AX$1887,44,FALSE),"-")</f>
        <v>punainen</v>
      </c>
      <c r="BZ144" t="str">
        <f>IF(E144=1,VLOOKUP(D144,'2015'!$F$12:$AX$1887,45,FALSE),"-")</f>
        <v>punainen</v>
      </c>
      <c r="CA144" s="31"/>
      <c r="CB144" s="31"/>
      <c r="CC144" s="31"/>
      <c r="CD144" s="31"/>
      <c r="CE144" s="31"/>
      <c r="CO144" s="32"/>
      <c r="CP144" s="2"/>
    </row>
    <row r="145" spans="1:94" ht="15.75" thickBot="1" x14ac:dyDescent="0.3">
      <c r="A145" s="50"/>
      <c r="B145" s="50"/>
      <c r="C145" s="50" t="str">
        <f t="shared" si="23"/>
        <v>12_213_8087</v>
      </c>
      <c r="D145" s="51" t="str">
        <f t="shared" si="24"/>
        <v>12_213</v>
      </c>
      <c r="E145" s="224">
        <f>IFERROR(VLOOKUP(C145,'2015'!$C$12:$D$1887,2,FALSE),0)</f>
        <v>1</v>
      </c>
      <c r="F145" s="51">
        <f>IFERROR(K145-IFERROR(VLOOKUP(D145,'2015'!$F$12:$I$1887,4,FALSE),"ei löydy"),"ei löydy")</f>
        <v>0</v>
      </c>
      <c r="G145" s="224">
        <f>IFERROR(VLOOKUP(Työfile_2024!C145,Liikennemalli!$D$6:$G$1921,4,FALSE),0)</f>
        <v>1</v>
      </c>
      <c r="H145" s="225">
        <f>K145-IFERROR(VLOOKUP(Työfile_2024!D145,Liikennemalli!$C$6:$H$1921,6,FALSE),"ei löydy")</f>
        <v>0</v>
      </c>
      <c r="I145" s="80">
        <v>12</v>
      </c>
      <c r="J145" s="52">
        <v>213</v>
      </c>
      <c r="K145" s="52">
        <v>8087</v>
      </c>
      <c r="L145" s="53"/>
      <c r="M145" s="54"/>
      <c r="N145" s="54"/>
      <c r="O145" s="54"/>
      <c r="P145" s="54"/>
      <c r="Q145" s="55"/>
      <c r="R145" s="55"/>
      <c r="S145" s="55"/>
      <c r="T145" s="55"/>
      <c r="U145" s="52"/>
      <c r="V145" s="56">
        <v>3266</v>
      </c>
      <c r="W145" s="56">
        <v>381</v>
      </c>
      <c r="X145" s="56">
        <v>2969</v>
      </c>
      <c r="Y145" s="56">
        <f>VLOOKUP(D145,Liikennemalli24!$D$2:$F$1804,2,FALSE)</f>
        <v>676</v>
      </c>
      <c r="Z145" s="57">
        <f>VLOOKUP(D145,Liikennemalli24!$D$2:$F$1804,3,FALSE)</f>
        <v>0.56100000000000005</v>
      </c>
      <c r="AA145" s="178">
        <f>IF(G145=1,VLOOKUP(C145,Liikennemalli!$D$6:$H$1921,2,FALSE),0)</f>
        <v>196.02172295614901</v>
      </c>
      <c r="AB145" s="197">
        <f>IF(G145=1,VLOOKUP(C145,Liikennemalli!$D$6:$H$1921,3,FALSE),0)</f>
        <v>0.55953971870347496</v>
      </c>
      <c r="AC145" s="134">
        <f>IF(E145=1,VLOOKUP(Työfile_2024!D145,'2015'!$F$12:$X$1887,18,FALSE),"-")</f>
        <v>3394</v>
      </c>
      <c r="AD145" s="127">
        <f>IF(E145=1,VLOOKUP(Työfile_2024!D145,'2015'!$F$12:$X$1887,19,FALSE),"-")</f>
        <v>0.95</v>
      </c>
      <c r="AI145" s="127">
        <f>IF(E145=1,VLOOKUP(Työfile_2024!D145,'2015'!$F$12:$AB$1887,20,FALSE),"-")</f>
        <v>0</v>
      </c>
      <c r="AJ145" s="127">
        <f>IF(E145=1,VLOOKUP(Työfile_2024!D145,'2015'!$F$12:$AB$1887,21,FALSE),"-")</f>
        <v>0</v>
      </c>
      <c r="AK145" s="127">
        <f>IF(E145=1,VLOOKUP(Työfile_2024!D145,'2015'!$F$12:$AB$1887,22,FALSE),"-")</f>
        <v>0</v>
      </c>
      <c r="AL145" s="127">
        <f>IF(E145=1,VLOOKUP(Työfile_2024!D145,'2015'!$F$12:$AB$1887,23,FALSE),"-")</f>
        <v>0</v>
      </c>
      <c r="AM145" s="56">
        <f>VLOOKUP(Työfile_2024!D145,Tmatkat_20km_tarkasteltava_verk!$C$2:$D$1804,2,FALSE)</f>
        <v>877</v>
      </c>
      <c r="AN145" s="148">
        <f t="shared" si="25"/>
        <v>0.26852418860992039</v>
      </c>
      <c r="AO145" s="178">
        <f>IF(E145=1,VLOOKUP(Työfile_2024!D145,'2015'!$F$12:$AC$1887,24,FALSE),"-")</f>
        <v>436</v>
      </c>
      <c r="AP145" s="52" t="str">
        <f>VLOOKUP(D145,Tarkasteltava_verkko_2024_harva!$E$2:$I$1804,5,FALSE)</f>
        <v>tiivis</v>
      </c>
      <c r="AQ145" s="52" t="str">
        <f>VLOOKUP(D145,Tarkasteltava_verkko_2024_harva!$E$2:$I$1804,4,FALSE)</f>
        <v>harva</v>
      </c>
      <c r="AR145" s="148">
        <v>0</v>
      </c>
      <c r="AS145" s="170" t="str">
        <f>IFERROR(VLOOKUP(C145,'2015'!$C$12:$AG$1887,30,FALSE),"-")</f>
        <v/>
      </c>
      <c r="AT145" s="148">
        <v>0</v>
      </c>
      <c r="AU145" s="170">
        <f>IFERROR(VLOOKUP(C145,'2015'!$C$12:$AG$1887,31,FALSE),"-")</f>
        <v>0</v>
      </c>
      <c r="AV145" s="106"/>
      <c r="AW145" s="63">
        <f>IFERROR(VLOOKUP(C145,Merkittävyysluokitus!$A$2:$J$1705,10,FALSE),"-")</f>
        <v>2</v>
      </c>
      <c r="AX145" s="175">
        <f>IFERROR(VLOOKUP(C145,Merkittävyysluokitus!$A$2:$J$1705,6,FALSE),"-")</f>
        <v>11.166666666666666</v>
      </c>
      <c r="AY145" s="175">
        <f>IFERROR(VLOOKUP(C145,Merkittävyysluokitus!$A$2:$J$1705,7,FALSE),"-")</f>
        <v>5</v>
      </c>
      <c r="AZ145" s="175">
        <f>IFERROR(VLOOKUP(C145,Merkittävyysluokitus!$A$2:$J$1705,8,FALSE),"-")</f>
        <v>4.1666666666666661</v>
      </c>
      <c r="BA145" s="175">
        <f>IFERROR(VLOOKUP(C145,Merkittävyysluokitus!$A$2:$J$1705,9,FALSE),"-")</f>
        <v>2</v>
      </c>
      <c r="BB145" s="203"/>
      <c r="BC145" s="203" t="str">
        <f t="shared" si="26"/>
        <v/>
      </c>
      <c r="BD145" s="39" t="str">
        <f t="shared" si="18"/>
        <v>punainen</v>
      </c>
      <c r="BE145" s="68" t="str">
        <f t="shared" si="19"/>
        <v>musta</v>
      </c>
      <c r="BF145" s="68" t="str">
        <f t="shared" si="20"/>
        <v>punainen</v>
      </c>
      <c r="BG145" s="68" t="str">
        <f t="shared" si="21"/>
        <v>punainen</v>
      </c>
      <c r="BH145" s="208" t="str">
        <f t="shared" si="22"/>
        <v>punainen</v>
      </c>
      <c r="BI145" s="117"/>
      <c r="BJ145" s="39" t="str">
        <f>IF(F145="ei löydy","uusi tie",IF(E145=0,"tieosoite muuttunut",IF(E145=1,VLOOKUP(D145,'2015'!$F$12:$AL$1887,31,FALSE),"-")))</f>
        <v>punainen</v>
      </c>
      <c r="BK145" s="67" t="str">
        <f>IF(E145=1,VLOOKUP(D145,'2015'!$F$12:$AL$1887,32,FALSE),"-")</f>
        <v>punainen</v>
      </c>
      <c r="BL145" s="39" t="str">
        <f>IF(F145="ei löydy","uusi tie",IF(E145=0,"tieosoite muuttunut",IF(E145=1,VLOOKUP(D145,'2015'!$F$12:$AL$1887,33,FALSE),"-")))</f>
        <v>punainen</v>
      </c>
      <c r="BM145" s="39"/>
      <c r="BN145" s="217" t="str">
        <f>VLOOKUP(D145,'2015'!$F$12:$AL$1887,33,FALSE)</f>
        <v>punainen</v>
      </c>
      <c r="BO145" s="117"/>
      <c r="BP145" s="115"/>
      <c r="BQ145" s="30"/>
      <c r="BS145" s="5"/>
      <c r="BU145" s="35"/>
      <c r="BV145" s="30"/>
      <c r="BW145" s="20"/>
      <c r="BX145" t="str">
        <f>IF(E145=1,VLOOKUP(D145,'2015'!$F$12:$AX$1887,43,FALSE),"-")</f>
        <v>punainen</v>
      </c>
      <c r="BY145" t="str">
        <f>IF(E145=1,VLOOKUP(D145,'2015'!$F$12:$AX$1887,44,FALSE),"-")</f>
        <v>punainen</v>
      </c>
      <c r="BZ145" t="str">
        <f>IF(E145=1,VLOOKUP(D145,'2015'!$F$12:$AX$1887,45,FALSE),"-")</f>
        <v>punainen</v>
      </c>
      <c r="CA145" s="31"/>
      <c r="CB145" s="31"/>
      <c r="CC145" s="31"/>
      <c r="CD145" s="31"/>
      <c r="CE145" s="31"/>
      <c r="CO145" s="32"/>
      <c r="CP145" s="2"/>
    </row>
    <row r="146" spans="1:94" ht="15.75" thickBot="1" x14ac:dyDescent="0.3">
      <c r="A146" s="50"/>
      <c r="B146" s="50"/>
      <c r="C146" s="50" t="str">
        <f t="shared" si="23"/>
        <v>12_214_4941</v>
      </c>
      <c r="D146" s="51" t="str">
        <f t="shared" si="24"/>
        <v>12_214</v>
      </c>
      <c r="E146" s="224">
        <f>IFERROR(VLOOKUP(C146,'2015'!$C$12:$D$1887,2,FALSE),0)</f>
        <v>1</v>
      </c>
      <c r="F146" s="51">
        <f>IFERROR(K146-IFERROR(VLOOKUP(D146,'2015'!$F$12:$I$1887,4,FALSE),"ei löydy"),"ei löydy")</f>
        <v>0</v>
      </c>
      <c r="G146" s="224">
        <f>IFERROR(VLOOKUP(Työfile_2024!C146,Liikennemalli!$D$6:$G$1921,4,FALSE),0)</f>
        <v>1</v>
      </c>
      <c r="H146" s="225">
        <f>K146-IFERROR(VLOOKUP(Työfile_2024!D146,Liikennemalli!$C$6:$H$1921,6,FALSE),"ei löydy")</f>
        <v>0</v>
      </c>
      <c r="I146" s="80">
        <v>12</v>
      </c>
      <c r="J146" s="52">
        <v>214</v>
      </c>
      <c r="K146" s="52">
        <v>4941</v>
      </c>
      <c r="L146" s="53"/>
      <c r="M146" s="54"/>
      <c r="N146" s="54"/>
      <c r="O146" s="54"/>
      <c r="P146" s="54"/>
      <c r="Q146" s="55"/>
      <c r="R146" s="55"/>
      <c r="S146" s="55"/>
      <c r="T146" s="55"/>
      <c r="U146" s="52"/>
      <c r="V146" s="56">
        <v>4301</v>
      </c>
      <c r="W146" s="56">
        <v>347</v>
      </c>
      <c r="X146" s="56">
        <v>3931</v>
      </c>
      <c r="Y146" s="56">
        <f>VLOOKUP(D146,Liikennemalli24!$D$2:$F$1804,2,FALSE)</f>
        <v>593</v>
      </c>
      <c r="Z146" s="57">
        <f>VLOOKUP(D146,Liikennemalli24!$D$2:$F$1804,3,FALSE)</f>
        <v>0.4</v>
      </c>
      <c r="AA146" s="178">
        <f>IF(G146=1,VLOOKUP(C146,Liikennemalli!$D$6:$H$1921,2,FALSE),0)</f>
        <v>402.49758158732101</v>
      </c>
      <c r="AB146" s="197">
        <f>IF(G146=1,VLOOKUP(C146,Liikennemalli!$D$6:$H$1921,3,FALSE),0)</f>
        <v>0.42373553326777702</v>
      </c>
      <c r="AC146" s="134">
        <f>IF(E146=1,VLOOKUP(Työfile_2024!D146,'2015'!$F$12:$X$1887,18,FALSE),"-")</f>
        <v>3558</v>
      </c>
      <c r="AD146" s="127">
        <f>IF(E146=1,VLOOKUP(Työfile_2024!D146,'2015'!$F$12:$X$1887,19,FALSE),"-")</f>
        <v>0.88</v>
      </c>
      <c r="AI146" s="127">
        <f>IF(E146=1,VLOOKUP(Työfile_2024!D146,'2015'!$F$12:$AB$1887,20,FALSE),"-")</f>
        <v>0</v>
      </c>
      <c r="AJ146" s="127">
        <f>IF(E146=1,VLOOKUP(Työfile_2024!D146,'2015'!$F$12:$AB$1887,21,FALSE),"-")</f>
        <v>0</v>
      </c>
      <c r="AK146" s="127">
        <f>IF(E146=1,VLOOKUP(Työfile_2024!D146,'2015'!$F$12:$AB$1887,22,FALSE),"-")</f>
        <v>0</v>
      </c>
      <c r="AL146" s="127">
        <f>IF(E146=1,VLOOKUP(Työfile_2024!D146,'2015'!$F$12:$AB$1887,23,FALSE),"-")</f>
        <v>0</v>
      </c>
      <c r="AM146" s="56">
        <f>VLOOKUP(Työfile_2024!D146,Tmatkat_20km_tarkasteltava_verk!$C$2:$D$1804,2,FALSE)</f>
        <v>924</v>
      </c>
      <c r="AN146" s="148">
        <f t="shared" si="25"/>
        <v>0.21483375959079284</v>
      </c>
      <c r="AO146" s="178">
        <f>IF(E146=1,VLOOKUP(Työfile_2024!D146,'2015'!$F$12:$AC$1887,24,FALSE),"-")</f>
        <v>540</v>
      </c>
      <c r="AP146" s="52" t="str">
        <f>VLOOKUP(D146,Tarkasteltava_verkko_2024_harva!$E$2:$I$1804,5,FALSE)</f>
        <v>tiivis</v>
      </c>
      <c r="AQ146" s="52" t="str">
        <f>VLOOKUP(D146,Tarkasteltava_verkko_2024_harva!$E$2:$I$1804,4,FALSE)</f>
        <v>harva</v>
      </c>
      <c r="AR146" s="148">
        <v>0.20724549686298321</v>
      </c>
      <c r="AS146" s="170" t="str">
        <f>IFERROR(VLOOKUP(C146,'2015'!$C$12:$AG$1887,30,FALSE),"-")</f>
        <v/>
      </c>
      <c r="AT146" s="148">
        <v>0.40376442015786279</v>
      </c>
      <c r="AU146" s="170">
        <f>IFERROR(VLOOKUP(C146,'2015'!$C$12:$AG$1887,31,FALSE),"-")</f>
        <v>0</v>
      </c>
      <c r="AV146" s="106"/>
      <c r="AW146" s="63">
        <f>IFERROR(VLOOKUP(C146,Merkittävyysluokitus!$A$2:$J$1705,10,FALSE),"-")</f>
        <v>1</v>
      </c>
      <c r="AX146" s="175">
        <f>IFERROR(VLOOKUP(C146,Merkittävyysluokitus!$A$2:$J$1705,6,FALSE),"-")</f>
        <v>13.638333333333332</v>
      </c>
      <c r="AY146" s="175">
        <f>IFERROR(VLOOKUP(C146,Merkittävyysluokitus!$A$2:$J$1705,7,FALSE),"-")</f>
        <v>5</v>
      </c>
      <c r="AZ146" s="175">
        <f>IFERROR(VLOOKUP(C146,Merkittävyysluokitus!$A$2:$J$1705,8,FALSE),"-")</f>
        <v>6.4716666666666658</v>
      </c>
      <c r="BA146" s="175">
        <f>IFERROR(VLOOKUP(C146,Merkittävyysluokitus!$A$2:$J$1705,9,FALSE),"-")</f>
        <v>2.1666666666666665</v>
      </c>
      <c r="BB146" s="203"/>
      <c r="BC146" s="203" t="str">
        <f t="shared" si="26"/>
        <v/>
      </c>
      <c r="BD146" s="39" t="str">
        <f t="shared" si="18"/>
        <v>punainen</v>
      </c>
      <c r="BE146" s="68" t="str">
        <f t="shared" si="19"/>
        <v>musta</v>
      </c>
      <c r="BF146" s="68" t="str">
        <f t="shared" si="20"/>
        <v>punainen</v>
      </c>
      <c r="BG146" s="68" t="str">
        <f t="shared" si="21"/>
        <v>punainen</v>
      </c>
      <c r="BH146" s="208" t="str">
        <f t="shared" si="22"/>
        <v>musta</v>
      </c>
      <c r="BI146" s="117"/>
      <c r="BJ146" s="39" t="str">
        <f>IF(F146="ei löydy","uusi tie",IF(E146=0,"tieosoite muuttunut",IF(E146=1,VLOOKUP(D146,'2015'!$F$12:$AL$1887,31,FALSE),"-")))</f>
        <v>punainen</v>
      </c>
      <c r="BK146" s="67" t="str">
        <f>IF(E146=1,VLOOKUP(D146,'2015'!$F$12:$AL$1887,32,FALSE),"-")</f>
        <v>punainen</v>
      </c>
      <c r="BL146" s="39" t="str">
        <f>IF(F146="ei löydy","uusi tie",IF(E146=0,"tieosoite muuttunut",IF(E146=1,VLOOKUP(D146,'2015'!$F$12:$AL$1887,33,FALSE),"-")))</f>
        <v>punainen</v>
      </c>
      <c r="BM146" s="39"/>
      <c r="BN146" s="217" t="str">
        <f>VLOOKUP(D146,'2015'!$F$12:$AL$1887,33,FALSE)</f>
        <v>punainen</v>
      </c>
      <c r="BO146" s="117"/>
      <c r="BP146" s="115"/>
      <c r="BQ146" s="30"/>
      <c r="BS146" s="5"/>
      <c r="BU146" s="35"/>
      <c r="BV146" s="30"/>
      <c r="BW146" s="20"/>
      <c r="BX146" t="str">
        <f>IF(E146=1,VLOOKUP(D146,'2015'!$F$12:$AX$1887,43,FALSE),"-")</f>
        <v>punainen</v>
      </c>
      <c r="BY146" t="str">
        <f>IF(E146=1,VLOOKUP(D146,'2015'!$F$12:$AX$1887,44,FALSE),"-")</f>
        <v>punainen</v>
      </c>
      <c r="BZ146" t="str">
        <f>IF(E146=1,VLOOKUP(D146,'2015'!$F$12:$AX$1887,45,FALSE),"-")</f>
        <v>punainen</v>
      </c>
      <c r="CA146" s="31"/>
      <c r="CB146" s="31"/>
      <c r="CC146" s="31"/>
      <c r="CD146" s="31"/>
      <c r="CE146" s="31"/>
      <c r="CO146" s="32"/>
      <c r="CP146" s="2"/>
    </row>
    <row r="147" spans="1:94" ht="15.75" thickBot="1" x14ac:dyDescent="0.3">
      <c r="A147" s="50"/>
      <c r="B147" s="50"/>
      <c r="C147" s="50" t="str">
        <f t="shared" si="23"/>
        <v>12_215_6525</v>
      </c>
      <c r="D147" s="51" t="str">
        <f t="shared" si="24"/>
        <v>12_215</v>
      </c>
      <c r="E147" s="224">
        <f>IFERROR(VLOOKUP(C147,'2015'!$C$12:$D$1887,2,FALSE),0)</f>
        <v>1</v>
      </c>
      <c r="F147" s="51">
        <f>IFERROR(K147-IFERROR(VLOOKUP(D147,'2015'!$F$12:$I$1887,4,FALSE),"ei löydy"),"ei löydy")</f>
        <v>0</v>
      </c>
      <c r="G147" s="224">
        <f>IFERROR(VLOOKUP(Työfile_2024!C147,Liikennemalli!$D$6:$G$1921,4,FALSE),0)</f>
        <v>1</v>
      </c>
      <c r="H147" s="225">
        <f>K147-IFERROR(VLOOKUP(Työfile_2024!D147,Liikennemalli!$C$6:$H$1921,6,FALSE),"ei löydy")</f>
        <v>0</v>
      </c>
      <c r="I147" s="80">
        <v>12</v>
      </c>
      <c r="J147" s="52">
        <v>215</v>
      </c>
      <c r="K147" s="52">
        <v>6525</v>
      </c>
      <c r="L147" s="53"/>
      <c r="M147" s="54"/>
      <c r="N147" s="54"/>
      <c r="O147" s="54"/>
      <c r="P147" s="54"/>
      <c r="Q147" s="55"/>
      <c r="R147" s="55"/>
      <c r="S147" s="55"/>
      <c r="T147" s="55"/>
      <c r="U147" s="52"/>
      <c r="V147" s="56">
        <v>7178</v>
      </c>
      <c r="W147" s="56">
        <v>859</v>
      </c>
      <c r="X147" s="56">
        <v>6774</v>
      </c>
      <c r="Y147" s="56">
        <f>VLOOKUP(D147,Liikennemalli24!$D$2:$F$1804,2,FALSE)</f>
        <v>2904</v>
      </c>
      <c r="Z147" s="57">
        <f>VLOOKUP(D147,Liikennemalli24!$D$2:$F$1804,3,FALSE)</f>
        <v>0.64600000000000002</v>
      </c>
      <c r="AA147" s="178">
        <f>IF(G147=1,VLOOKUP(C147,Liikennemalli!$D$6:$H$1921,2,FALSE),0)</f>
        <v>1476.09112446469</v>
      </c>
      <c r="AB147" s="197">
        <f>IF(G147=1,VLOOKUP(C147,Liikennemalli!$D$6:$H$1921,3,FALSE),0)</f>
        <v>0.66282270533155596</v>
      </c>
      <c r="AC147" s="134">
        <f>IF(E147=1,VLOOKUP(Työfile_2024!D147,'2015'!$F$12:$X$1887,18,FALSE),"-")</f>
        <v>5065</v>
      </c>
      <c r="AD147" s="127">
        <f>IF(E147=1,VLOOKUP(Työfile_2024!D147,'2015'!$F$12:$X$1887,19,FALSE),"-")</f>
        <v>0.9</v>
      </c>
      <c r="AI147" s="127">
        <f>IF(E147=1,VLOOKUP(Työfile_2024!D147,'2015'!$F$12:$AB$1887,20,FALSE),"-")</f>
        <v>0</v>
      </c>
      <c r="AJ147" s="127">
        <f>IF(E147=1,VLOOKUP(Työfile_2024!D147,'2015'!$F$12:$AB$1887,21,FALSE),"-")</f>
        <v>0</v>
      </c>
      <c r="AK147" s="127">
        <f>IF(E147=1,VLOOKUP(Työfile_2024!D147,'2015'!$F$12:$AB$1887,22,FALSE),"-")</f>
        <v>0</v>
      </c>
      <c r="AL147" s="127">
        <f>IF(E147=1,VLOOKUP(Työfile_2024!D147,'2015'!$F$12:$AB$1887,23,FALSE),"-")</f>
        <v>0</v>
      </c>
      <c r="AM147" s="56">
        <f>VLOOKUP(Työfile_2024!D147,Tmatkat_20km_tarkasteltava_verk!$C$2:$D$1804,2,FALSE)</f>
        <v>1740</v>
      </c>
      <c r="AN147" s="148">
        <f t="shared" si="25"/>
        <v>0.24240735580941766</v>
      </c>
      <c r="AO147" s="178">
        <f>IF(E147=1,VLOOKUP(Työfile_2024!D147,'2015'!$F$12:$AC$1887,24,FALSE),"-")</f>
        <v>1533</v>
      </c>
      <c r="AP147" s="52" t="str">
        <f>VLOOKUP(D147,Tarkasteltava_verkko_2024_harva!$E$2:$I$1804,5,FALSE)</f>
        <v>tiivis</v>
      </c>
      <c r="AQ147" s="52" t="str">
        <f>VLOOKUP(D147,Tarkasteltava_verkko_2024_harva!$E$2:$I$1804,4,FALSE)</f>
        <v>harva</v>
      </c>
      <c r="AR147" s="148">
        <v>0</v>
      </c>
      <c r="AS147" s="170" t="str">
        <f>IFERROR(VLOOKUP(C147,'2015'!$C$12:$AG$1887,30,FALSE),"-")</f>
        <v/>
      </c>
      <c r="AT147" s="148">
        <v>0</v>
      </c>
      <c r="AU147" s="170">
        <f>IFERROR(VLOOKUP(C147,'2015'!$C$12:$AG$1887,31,FALSE),"-")</f>
        <v>0</v>
      </c>
      <c r="AV147" s="106"/>
      <c r="AW147" s="63">
        <f>IFERROR(VLOOKUP(C147,Merkittävyysluokitus!$A$2:$J$1705,10,FALSE),"-")</f>
        <v>2</v>
      </c>
      <c r="AX147" s="175">
        <f>IFERROR(VLOOKUP(C147,Merkittävyysluokitus!$A$2:$J$1705,6,FALSE),"-")</f>
        <v>12.286666666666667</v>
      </c>
      <c r="AY147" s="175">
        <f>IFERROR(VLOOKUP(C147,Merkittävyysluokitus!$A$2:$J$1705,7,FALSE),"-")</f>
        <v>5</v>
      </c>
      <c r="AZ147" s="175">
        <f>IFERROR(VLOOKUP(C147,Merkittävyysluokitus!$A$2:$J$1705,8,FALSE),"-")</f>
        <v>5.4533333333333331</v>
      </c>
      <c r="BA147" s="175">
        <f>IFERROR(VLOOKUP(C147,Merkittävyysluokitus!$A$2:$J$1705,9,FALSE),"-")</f>
        <v>1.8333333333333333</v>
      </c>
      <c r="BB147" s="203"/>
      <c r="BC147" s="203" t="str">
        <f t="shared" si="26"/>
        <v/>
      </c>
      <c r="BD147" s="39" t="str">
        <f t="shared" si="18"/>
        <v>punainen</v>
      </c>
      <c r="BE147" s="68" t="str">
        <f t="shared" si="19"/>
        <v>punainen</v>
      </c>
      <c r="BF147" s="68" t="str">
        <f t="shared" si="20"/>
        <v>punainen</v>
      </c>
      <c r="BG147" s="68" t="str">
        <f t="shared" si="21"/>
        <v>punainen</v>
      </c>
      <c r="BH147" s="208" t="str">
        <f t="shared" si="22"/>
        <v>punainen</v>
      </c>
      <c r="BI147" s="117"/>
      <c r="BJ147" s="39" t="str">
        <f>IF(F147="ei löydy","uusi tie",IF(E147=0,"tieosoite muuttunut",IF(E147=1,VLOOKUP(D147,'2015'!$F$12:$AL$1887,31,FALSE),"-")))</f>
        <v>punainen</v>
      </c>
      <c r="BK147" s="67" t="str">
        <f>IF(E147=1,VLOOKUP(D147,'2015'!$F$12:$AL$1887,32,FALSE),"-")</f>
        <v>punainen</v>
      </c>
      <c r="BL147" s="39" t="str">
        <f>IF(F147="ei löydy","uusi tie",IF(E147=0,"tieosoite muuttunut",IF(E147=1,VLOOKUP(D147,'2015'!$F$12:$AL$1887,33,FALSE),"-")))</f>
        <v>punainen</v>
      </c>
      <c r="BM147" s="39"/>
      <c r="BN147" s="217" t="str">
        <f>VLOOKUP(D147,'2015'!$F$12:$AL$1887,33,FALSE)</f>
        <v>punainen</v>
      </c>
      <c r="BO147" s="117"/>
      <c r="BP147" s="115"/>
      <c r="BQ147" s="30"/>
      <c r="BS147" s="5"/>
      <c r="BU147" s="35"/>
      <c r="BV147" s="30"/>
      <c r="BW147" s="20"/>
      <c r="BX147" t="str">
        <f>IF(E147=1,VLOOKUP(D147,'2015'!$F$12:$AX$1887,43,FALSE),"-")</f>
        <v>punainen</v>
      </c>
      <c r="BY147" t="str">
        <f>IF(E147=1,VLOOKUP(D147,'2015'!$F$12:$AX$1887,44,FALSE),"-")</f>
        <v>punainen</v>
      </c>
      <c r="BZ147" t="str">
        <f>IF(E147=1,VLOOKUP(D147,'2015'!$F$12:$AX$1887,45,FALSE),"-")</f>
        <v>punainen</v>
      </c>
      <c r="CA147" s="31"/>
      <c r="CB147" s="31"/>
      <c r="CC147" s="31"/>
      <c r="CD147" s="31"/>
      <c r="CE147" s="31"/>
      <c r="CO147" s="29"/>
      <c r="CP147" s="29"/>
    </row>
    <row r="148" spans="1:94" ht="15.75" thickBot="1" x14ac:dyDescent="0.3">
      <c r="A148" s="50"/>
      <c r="B148" s="50"/>
      <c r="C148" s="50" t="str">
        <f t="shared" si="23"/>
        <v>12_216_3653</v>
      </c>
      <c r="D148" s="51" t="str">
        <f t="shared" si="24"/>
        <v>12_216</v>
      </c>
      <c r="E148" s="224">
        <f>IFERROR(VLOOKUP(C148,'2015'!$C$12:$D$1887,2,FALSE),0)</f>
        <v>1</v>
      </c>
      <c r="F148" s="51">
        <f>IFERROR(K148-IFERROR(VLOOKUP(D148,'2015'!$F$12:$I$1887,4,FALSE),"ei löydy"),"ei löydy")</f>
        <v>0</v>
      </c>
      <c r="G148" s="224">
        <f>IFERROR(VLOOKUP(Työfile_2024!C148,Liikennemalli!$D$6:$G$1921,4,FALSE),0)</f>
        <v>1</v>
      </c>
      <c r="H148" s="225">
        <f>K148-IFERROR(VLOOKUP(Työfile_2024!D148,Liikennemalli!$C$6:$H$1921,6,FALSE),"ei löydy")</f>
        <v>0</v>
      </c>
      <c r="I148" s="80">
        <v>12</v>
      </c>
      <c r="J148" s="52">
        <v>216</v>
      </c>
      <c r="K148" s="52">
        <v>3653</v>
      </c>
      <c r="L148" s="53"/>
      <c r="M148" s="54"/>
      <c r="N148" s="54"/>
      <c r="O148" s="54"/>
      <c r="P148" s="54"/>
      <c r="Q148" s="55"/>
      <c r="R148" s="55"/>
      <c r="S148" s="55"/>
      <c r="T148" s="55"/>
      <c r="U148" s="52"/>
      <c r="V148" s="56">
        <v>4841.4798795510542</v>
      </c>
      <c r="W148" s="56">
        <v>621.09991787571857</v>
      </c>
      <c r="X148" s="56">
        <v>4644.1541199014509</v>
      </c>
      <c r="Y148" s="56">
        <f>VLOOKUP(D148,Liikennemalli24!$D$2:$F$1804,2,FALSE)</f>
        <v>228</v>
      </c>
      <c r="Z148" s="57">
        <f>VLOOKUP(D148,Liikennemalli24!$D$2:$F$1804,3,FALSE)</f>
        <v>0.45300000000000001</v>
      </c>
      <c r="AA148" s="178">
        <f>IF(G148=1,VLOOKUP(C148,Liikennemalli!$D$6:$H$1921,2,FALSE),0)</f>
        <v>226.08654785041401</v>
      </c>
      <c r="AB148" s="197">
        <f>IF(G148=1,VLOOKUP(C148,Liikennemalli!$D$6:$H$1921,3,FALSE),0)</f>
        <v>0.65520943573356205</v>
      </c>
      <c r="AC148" s="134">
        <f>IF(E148=1,VLOOKUP(Työfile_2024!D148,'2015'!$F$12:$X$1887,18,FALSE),"-")</f>
        <v>4945</v>
      </c>
      <c r="AD148" s="127">
        <f>IF(E148=1,VLOOKUP(Työfile_2024!D148,'2015'!$F$12:$X$1887,19,FALSE),"-")</f>
        <v>0.96</v>
      </c>
      <c r="AI148" s="127">
        <f>IF(E148=1,VLOOKUP(Työfile_2024!D148,'2015'!$F$12:$AB$1887,20,FALSE),"-")</f>
        <v>0</v>
      </c>
      <c r="AJ148" s="127">
        <f>IF(E148=1,VLOOKUP(Työfile_2024!D148,'2015'!$F$12:$AB$1887,21,FALSE),"-")</f>
        <v>0</v>
      </c>
      <c r="AK148" s="127">
        <f>IF(E148=1,VLOOKUP(Työfile_2024!D148,'2015'!$F$12:$AB$1887,22,FALSE),"-")</f>
        <v>0</v>
      </c>
      <c r="AL148" s="127">
        <f>IF(E148=1,VLOOKUP(Työfile_2024!D148,'2015'!$F$12:$AB$1887,23,FALSE),"-")</f>
        <v>0</v>
      </c>
      <c r="AM148" s="56">
        <f>VLOOKUP(Työfile_2024!D148,Tmatkat_20km_tarkasteltava_verk!$C$2:$D$1804,2,FALSE)</f>
        <v>1640</v>
      </c>
      <c r="AN148" s="148">
        <f t="shared" si="25"/>
        <v>0.33873940216644577</v>
      </c>
      <c r="AO148" s="178">
        <f>IF(E148=1,VLOOKUP(Työfile_2024!D148,'2015'!$F$12:$AC$1887,24,FALSE),"-")</f>
        <v>1704</v>
      </c>
      <c r="AP148" s="52" t="str">
        <f>VLOOKUP(D148,Tarkasteltava_verkko_2024_harva!$E$2:$I$1804,5,FALSE)</f>
        <v>tiivis</v>
      </c>
      <c r="AQ148" s="52" t="str">
        <f>VLOOKUP(D148,Tarkasteltava_verkko_2024_harva!$E$2:$I$1804,4,FALSE)</f>
        <v>harva</v>
      </c>
      <c r="AR148" s="148">
        <v>0</v>
      </c>
      <c r="AS148" s="170" t="str">
        <f>IFERROR(VLOOKUP(C148,'2015'!$C$12:$AG$1887,30,FALSE),"-")</f>
        <v/>
      </c>
      <c r="AT148" s="148">
        <v>0</v>
      </c>
      <c r="AU148" s="170">
        <f>IFERROR(VLOOKUP(C148,'2015'!$C$12:$AG$1887,31,FALSE),"-")</f>
        <v>0</v>
      </c>
      <c r="AV148" s="106"/>
      <c r="AW148" s="63">
        <f>IFERROR(VLOOKUP(C148,Merkittävyysluokitus!$A$2:$J$1705,10,FALSE),"-")</f>
        <v>2</v>
      </c>
      <c r="AX148" s="175">
        <f>IFERROR(VLOOKUP(C148,Merkittävyysluokitus!$A$2:$J$1705,6,FALSE),"-")</f>
        <v>12.333333333333334</v>
      </c>
      <c r="AY148" s="175">
        <f>IFERROR(VLOOKUP(C148,Merkittävyysluokitus!$A$2:$J$1705,7,FALSE),"-")</f>
        <v>5</v>
      </c>
      <c r="AZ148" s="175">
        <f>IFERROR(VLOOKUP(C148,Merkittävyysluokitus!$A$2:$J$1705,8,FALSE),"-")</f>
        <v>5.5</v>
      </c>
      <c r="BA148" s="175">
        <f>IFERROR(VLOOKUP(C148,Merkittävyysluokitus!$A$2:$J$1705,9,FALSE),"-")</f>
        <v>1.8333333333333333</v>
      </c>
      <c r="BB148" s="203"/>
      <c r="BC148" s="203" t="str">
        <f t="shared" si="26"/>
        <v/>
      </c>
      <c r="BD148" s="39" t="str">
        <f t="shared" si="18"/>
        <v>punainen</v>
      </c>
      <c r="BE148" s="68" t="str">
        <f t="shared" si="19"/>
        <v>musta</v>
      </c>
      <c r="BF148" s="68" t="str">
        <f t="shared" si="20"/>
        <v>punainen</v>
      </c>
      <c r="BG148" s="68" t="str">
        <f t="shared" si="21"/>
        <v>punainen</v>
      </c>
      <c r="BH148" s="208" t="str">
        <f t="shared" si="22"/>
        <v>musta</v>
      </c>
      <c r="BI148" s="117"/>
      <c r="BJ148" s="39" t="str">
        <f>IF(F148="ei löydy","uusi tie",IF(E148=0,"tieosoite muuttunut",IF(E148=1,VLOOKUP(D148,'2015'!$F$12:$AL$1887,31,FALSE),"-")))</f>
        <v>punainen</v>
      </c>
      <c r="BK148" s="67" t="str">
        <f>IF(E148=1,VLOOKUP(D148,'2015'!$F$12:$AL$1887,32,FALSE),"-")</f>
        <v>punainen</v>
      </c>
      <c r="BL148" s="39" t="str">
        <f>IF(F148="ei löydy","uusi tie",IF(E148=0,"tieosoite muuttunut",IF(E148=1,VLOOKUP(D148,'2015'!$F$12:$AL$1887,33,FALSE),"-")))</f>
        <v>punainen</v>
      </c>
      <c r="BM148" s="39"/>
      <c r="BN148" s="217" t="str">
        <f>VLOOKUP(D148,'2015'!$F$12:$AL$1887,33,FALSE)</f>
        <v>punainen</v>
      </c>
      <c r="BO148" s="117"/>
      <c r="BP148" s="115"/>
      <c r="BQ148" s="30"/>
      <c r="BS148" s="5"/>
      <c r="BU148" s="35"/>
      <c r="BV148" s="30"/>
      <c r="BW148" s="20"/>
      <c r="BX148" t="str">
        <f>IF(E148=1,VLOOKUP(D148,'2015'!$F$12:$AX$1887,43,FALSE),"-")</f>
        <v>punainen</v>
      </c>
      <c r="BY148" t="str">
        <f>IF(E148=1,VLOOKUP(D148,'2015'!$F$12:$AX$1887,44,FALSE),"-")</f>
        <v>punainen</v>
      </c>
      <c r="BZ148" t="str">
        <f>IF(E148=1,VLOOKUP(D148,'2015'!$F$12:$AX$1887,45,FALSE),"-")</f>
        <v>punainen</v>
      </c>
      <c r="CA148" s="31"/>
      <c r="CB148" s="31"/>
      <c r="CC148" s="31"/>
      <c r="CD148" s="31"/>
      <c r="CE148" s="31"/>
      <c r="CO148" s="29"/>
      <c r="CP148" s="29"/>
    </row>
    <row r="149" spans="1:94" ht="15.75" thickBot="1" x14ac:dyDescent="0.3">
      <c r="A149" s="50"/>
      <c r="B149" s="50"/>
      <c r="C149" s="50" t="str">
        <f t="shared" si="23"/>
        <v>12_217_6441</v>
      </c>
      <c r="D149" s="51" t="str">
        <f t="shared" si="24"/>
        <v>12_217</v>
      </c>
      <c r="E149" s="224">
        <f>IFERROR(VLOOKUP(C149,'2015'!$C$12:$D$1887,2,FALSE),0)</f>
        <v>0</v>
      </c>
      <c r="F149" s="51" t="str">
        <f>IFERROR(K149-IFERROR(VLOOKUP(D149,'2015'!$F$12:$I$1887,4,FALSE),"ei löydy"),"ei löydy")</f>
        <v>ei löydy</v>
      </c>
      <c r="G149" s="224">
        <f>IFERROR(VLOOKUP(Työfile_2024!C149,Liikennemalli!$D$6:$G$1921,4,FALSE),0)</f>
        <v>1</v>
      </c>
      <c r="H149" s="225">
        <f>K149-IFERROR(VLOOKUP(Työfile_2024!D149,Liikennemalli!$C$6:$H$1921,6,FALSE),"ei löydy")</f>
        <v>0</v>
      </c>
      <c r="I149" s="80">
        <v>12</v>
      </c>
      <c r="J149" s="52">
        <v>217</v>
      </c>
      <c r="K149" s="52">
        <v>6441</v>
      </c>
      <c r="L149" s="53"/>
      <c r="M149" s="54"/>
      <c r="N149" s="54"/>
      <c r="O149" s="54"/>
      <c r="P149" s="54"/>
      <c r="Q149" s="55"/>
      <c r="R149" s="55"/>
      <c r="S149" s="55"/>
      <c r="T149" s="55"/>
      <c r="U149" s="52"/>
      <c r="V149" s="56">
        <v>5501</v>
      </c>
      <c r="W149" s="56">
        <v>610</v>
      </c>
      <c r="X149" s="56">
        <v>5201</v>
      </c>
      <c r="Y149" s="56">
        <f>VLOOKUP(D149,Liikennemalli24!$D$2:$F$1804,2,FALSE)</f>
        <v>73</v>
      </c>
      <c r="Z149" s="57">
        <f>VLOOKUP(D149,Liikennemalli24!$D$2:$F$1804,3,FALSE)</f>
        <v>0.68899999999999995</v>
      </c>
      <c r="AA149" s="178">
        <f>IF(G149=1,VLOOKUP(C149,Liikennemalli!$D$6:$H$1921,2,FALSE),0)</f>
        <v>35.0476562470988</v>
      </c>
      <c r="AB149" s="197">
        <f>IF(G149=1,VLOOKUP(C149,Liikennemalli!$D$6:$H$1921,3,FALSE),0)</f>
        <v>0.69932322300924499</v>
      </c>
      <c r="AC149" s="134" t="str">
        <f>IF(E149=1,VLOOKUP(Työfile_2024!D149,'2015'!$F$12:$X$1887,18,FALSE),"-")</f>
        <v>-</v>
      </c>
      <c r="AD149" s="127" t="str">
        <f>IF(E149=1,VLOOKUP(Työfile_2024!D149,'2015'!$F$12:$X$1887,19,FALSE),"-")</f>
        <v>-</v>
      </c>
      <c r="AI149" s="127" t="str">
        <f>IF(E149=1,VLOOKUP(Työfile_2024!D149,'2015'!$F$12:$AB$1887,20,FALSE),"-")</f>
        <v>-</v>
      </c>
      <c r="AJ149" s="127" t="str">
        <f>IF(E149=1,VLOOKUP(Työfile_2024!D149,'2015'!$F$12:$AB$1887,21,FALSE),"-")</f>
        <v>-</v>
      </c>
      <c r="AK149" s="127" t="str">
        <f>IF(E149=1,VLOOKUP(Työfile_2024!D149,'2015'!$F$12:$AB$1887,22,FALSE),"-")</f>
        <v>-</v>
      </c>
      <c r="AL149" s="127" t="str">
        <f>IF(E149=1,VLOOKUP(Työfile_2024!D149,'2015'!$F$12:$AB$1887,23,FALSE),"-")</f>
        <v>-</v>
      </c>
      <c r="AM149" s="56">
        <f>VLOOKUP(Työfile_2024!D149,Tmatkat_20km_tarkasteltava_verk!$C$2:$D$1804,2,FALSE)</f>
        <v>1578</v>
      </c>
      <c r="AN149" s="148">
        <f t="shared" si="25"/>
        <v>0.2868569351027086</v>
      </c>
      <c r="AO149" s="178" t="str">
        <f>IF(E149=1,VLOOKUP(Työfile_2024!D149,'2015'!$F$12:$AC$1887,24,FALSE),"-")</f>
        <v>-</v>
      </c>
      <c r="AP149" s="52" t="str">
        <f>VLOOKUP(D149,Tarkasteltava_verkko_2024_harva!$E$2:$I$1804,5,FALSE)</f>
        <v>tiivis</v>
      </c>
      <c r="AQ149" s="52" t="str">
        <f>VLOOKUP(D149,Tarkasteltava_verkko_2024_harva!$E$2:$I$1804,4,FALSE)</f>
        <v>harva</v>
      </c>
      <c r="AR149" s="148">
        <v>0</v>
      </c>
      <c r="AS149" s="170" t="str">
        <f>IFERROR(VLOOKUP(C149,'2015'!$C$12:$AG$1887,30,FALSE),"-")</f>
        <v>-</v>
      </c>
      <c r="AT149" s="148">
        <v>0</v>
      </c>
      <c r="AU149" s="170" t="str">
        <f>IFERROR(VLOOKUP(C149,'2015'!$C$12:$AG$1887,31,FALSE),"-")</f>
        <v>-</v>
      </c>
      <c r="AV149" s="106"/>
      <c r="AW149" s="63">
        <f>IFERROR(VLOOKUP(C149,Merkittävyysluokitus!$A$2:$J$1705,10,FALSE),"-")</f>
        <v>2</v>
      </c>
      <c r="AX149" s="175">
        <f>IFERROR(VLOOKUP(C149,Merkittävyysluokitus!$A$2:$J$1705,6,FALSE),"-")</f>
        <v>11.166666666666666</v>
      </c>
      <c r="AY149" s="175">
        <f>IFERROR(VLOOKUP(C149,Merkittävyysluokitus!$A$2:$J$1705,7,FALSE),"-")</f>
        <v>5</v>
      </c>
      <c r="AZ149" s="175">
        <f>IFERROR(VLOOKUP(C149,Merkittävyysluokitus!$A$2:$J$1705,8,FALSE),"-")</f>
        <v>4.5</v>
      </c>
      <c r="BA149" s="175">
        <f>IFERROR(VLOOKUP(C149,Merkittävyysluokitus!$A$2:$J$1705,9,FALSE),"-")</f>
        <v>1.6666666666666665</v>
      </c>
      <c r="BB149" s="203"/>
      <c r="BC149" s="203" t="str">
        <f t="shared" si="26"/>
        <v>muutos</v>
      </c>
      <c r="BD149" s="39" t="str">
        <f t="shared" si="18"/>
        <v>punainen</v>
      </c>
      <c r="BE149" s="68" t="str">
        <f t="shared" si="19"/>
        <v>punainen</v>
      </c>
      <c r="BF149" s="68" t="str">
        <f t="shared" si="20"/>
        <v>punainen</v>
      </c>
      <c r="BG149" s="68" t="str">
        <f t="shared" si="21"/>
        <v>punainen</v>
      </c>
      <c r="BH149" s="208" t="str">
        <f t="shared" si="22"/>
        <v>punainen</v>
      </c>
      <c r="BI149" s="117"/>
      <c r="BJ149" s="39" t="str">
        <f>IF(F149="ei löydy","uusi tie",IF(E149=0,"tieosoite muuttunut",IF(E149=1,VLOOKUP(D149,'2015'!$F$12:$AL$1887,31,FALSE),"-")))</f>
        <v>uusi tie</v>
      </c>
      <c r="BK149" s="67" t="str">
        <f>IF(E149=1,VLOOKUP(D149,'2015'!$F$12:$AL$1887,32,FALSE),"-")</f>
        <v>-</v>
      </c>
      <c r="BL149" s="39" t="str">
        <f>IF(F149="ei löydy","uusi tie",IF(E149=0,"tieosoite muuttunut",IF(E149=1,VLOOKUP(D149,'2015'!$F$12:$AL$1887,33,FALSE),"-")))</f>
        <v>uusi tie</v>
      </c>
      <c r="BM149" s="39"/>
      <c r="BN149" s="217" t="e">
        <f>VLOOKUP(D149,'2015'!$F$12:$AL$1887,33,FALSE)</f>
        <v>#N/A</v>
      </c>
      <c r="BO149" s="117"/>
      <c r="BP149" s="115"/>
      <c r="BQ149" s="30"/>
      <c r="BS149" s="5"/>
      <c r="BU149" s="35"/>
      <c r="BV149" s="30"/>
      <c r="BW149" s="20"/>
      <c r="BX149" t="str">
        <f>IF(E149=1,VLOOKUP(D149,'2015'!$F$12:$AX$1887,43,FALSE),"-")</f>
        <v>-</v>
      </c>
      <c r="BY149" t="str">
        <f>IF(E149=1,VLOOKUP(D149,'2015'!$F$12:$AX$1887,44,FALSE),"-")</f>
        <v>-</v>
      </c>
      <c r="BZ149" t="str">
        <f>IF(E149=1,VLOOKUP(D149,'2015'!$F$12:$AX$1887,45,FALSE),"-")</f>
        <v>-</v>
      </c>
      <c r="CA149" s="31"/>
      <c r="CB149" s="31"/>
      <c r="CC149" s="31"/>
      <c r="CD149" s="31"/>
      <c r="CE149" s="31"/>
      <c r="CO149" s="29"/>
      <c r="CP149" s="29"/>
    </row>
    <row r="150" spans="1:94" ht="15.75" thickBot="1" x14ac:dyDescent="0.3">
      <c r="A150" s="50"/>
      <c r="B150" s="50"/>
      <c r="C150" s="50" t="str">
        <f t="shared" si="23"/>
        <v>12_218_5157</v>
      </c>
      <c r="D150" s="51" t="str">
        <f t="shared" si="24"/>
        <v>12_218</v>
      </c>
      <c r="E150" s="224">
        <f>IFERROR(VLOOKUP(C150,'2015'!$C$12:$D$1887,2,FALSE),0)</f>
        <v>0</v>
      </c>
      <c r="F150" s="51" t="str">
        <f>IFERROR(K150-IFERROR(VLOOKUP(D150,'2015'!$F$12:$I$1887,4,FALSE),"ei löydy"),"ei löydy")</f>
        <v>ei löydy</v>
      </c>
      <c r="G150" s="224">
        <f>IFERROR(VLOOKUP(Työfile_2024!C150,Liikennemalli!$D$6:$G$1921,4,FALSE),0)</f>
        <v>1</v>
      </c>
      <c r="H150" s="225">
        <f>K150-IFERROR(VLOOKUP(Työfile_2024!D150,Liikennemalli!$C$6:$H$1921,6,FALSE),"ei löydy")</f>
        <v>0</v>
      </c>
      <c r="I150" s="80">
        <v>12</v>
      </c>
      <c r="J150" s="52">
        <v>218</v>
      </c>
      <c r="K150" s="52">
        <v>5157</v>
      </c>
      <c r="L150" s="53"/>
      <c r="M150" s="54"/>
      <c r="N150" s="54"/>
      <c r="O150" s="54"/>
      <c r="P150" s="54"/>
      <c r="Q150" s="55"/>
      <c r="R150" s="55"/>
      <c r="S150" s="55"/>
      <c r="T150" s="55"/>
      <c r="U150" s="52"/>
      <c r="V150" s="56">
        <v>5640.9057591623041</v>
      </c>
      <c r="W150" s="56">
        <v>619.08900523560214</v>
      </c>
      <c r="X150" s="56">
        <v>5397.3874345549739</v>
      </c>
      <c r="Y150" s="56">
        <f>VLOOKUP(D150,Liikennemalli24!$D$2:$F$1804,2,FALSE)</f>
        <v>2367</v>
      </c>
      <c r="Z150" s="57">
        <f>VLOOKUP(D150,Liikennemalli24!$D$2:$F$1804,3,FALSE)</f>
        <v>0.83499999999999996</v>
      </c>
      <c r="AA150" s="178">
        <f>IF(G150=1,VLOOKUP(C150,Liikennemalli!$D$6:$H$1921,2,FALSE),0)</f>
        <v>617.746053423435</v>
      </c>
      <c r="AB150" s="197">
        <f>IF(G150=1,VLOOKUP(C150,Liikennemalli!$D$6:$H$1921,3,FALSE),0)</f>
        <v>0.78634526908626701</v>
      </c>
      <c r="AC150" s="134" t="str">
        <f>IF(E150=1,VLOOKUP(Työfile_2024!D150,'2015'!$F$12:$X$1887,18,FALSE),"-")</f>
        <v>-</v>
      </c>
      <c r="AD150" s="127" t="str">
        <f>IF(E150=1,VLOOKUP(Työfile_2024!D150,'2015'!$F$12:$X$1887,19,FALSE),"-")</f>
        <v>-</v>
      </c>
      <c r="AI150" s="127" t="str">
        <f>IF(E150=1,VLOOKUP(Työfile_2024!D150,'2015'!$F$12:$AB$1887,20,FALSE),"-")</f>
        <v>-</v>
      </c>
      <c r="AJ150" s="127" t="str">
        <f>IF(E150=1,VLOOKUP(Työfile_2024!D150,'2015'!$F$12:$AB$1887,21,FALSE),"-")</f>
        <v>-</v>
      </c>
      <c r="AK150" s="127" t="str">
        <f>IF(E150=1,VLOOKUP(Työfile_2024!D150,'2015'!$F$12:$AB$1887,22,FALSE),"-")</f>
        <v>-</v>
      </c>
      <c r="AL150" s="127" t="str">
        <f>IF(E150=1,VLOOKUP(Työfile_2024!D150,'2015'!$F$12:$AB$1887,23,FALSE),"-")</f>
        <v>-</v>
      </c>
      <c r="AM150" s="56">
        <f>VLOOKUP(Työfile_2024!D150,Tmatkat_20km_tarkasteltava_verk!$C$2:$D$1804,2,FALSE)</f>
        <v>1915</v>
      </c>
      <c r="AN150" s="148">
        <f t="shared" si="25"/>
        <v>0.33948448737856324</v>
      </c>
      <c r="AO150" s="178" t="str">
        <f>IF(E150=1,VLOOKUP(Työfile_2024!D150,'2015'!$F$12:$AC$1887,24,FALSE),"-")</f>
        <v>-</v>
      </c>
      <c r="AP150" s="52" t="str">
        <f>VLOOKUP(D150,Tarkasteltava_verkko_2024_harva!$E$2:$I$1804,5,FALSE)</f>
        <v>tiivis</v>
      </c>
      <c r="AQ150" s="52" t="str">
        <f>VLOOKUP(D150,Tarkasteltava_verkko_2024_harva!$E$2:$I$1804,4,FALSE)</f>
        <v>harva</v>
      </c>
      <c r="AR150" s="148">
        <v>0</v>
      </c>
      <c r="AS150" s="170" t="str">
        <f>IFERROR(VLOOKUP(C150,'2015'!$C$12:$AG$1887,30,FALSE),"-")</f>
        <v>-</v>
      </c>
      <c r="AT150" s="148">
        <v>0.17704091526081056</v>
      </c>
      <c r="AU150" s="170" t="str">
        <f>IFERROR(VLOOKUP(C150,'2015'!$C$12:$AG$1887,31,FALSE),"-")</f>
        <v>-</v>
      </c>
      <c r="AV150" s="106"/>
      <c r="AW150" s="63">
        <f>IFERROR(VLOOKUP(C150,Merkittävyysluokitus!$A$2:$J$1705,10,FALSE),"-")</f>
        <v>1</v>
      </c>
      <c r="AX150" s="175">
        <f>IFERROR(VLOOKUP(C150,Merkittävyysluokitus!$A$2:$J$1705,6,FALSE),"-")</f>
        <v>12.888888888888888</v>
      </c>
      <c r="AY150" s="175">
        <f>IFERROR(VLOOKUP(C150,Merkittävyysluokitus!$A$2:$J$1705,7,FALSE),"-")</f>
        <v>5</v>
      </c>
      <c r="AZ150" s="175">
        <f>IFERROR(VLOOKUP(C150,Merkittävyysluokitus!$A$2:$J$1705,8,FALSE),"-")</f>
        <v>5.7222222222222223</v>
      </c>
      <c r="BA150" s="175">
        <f>IFERROR(VLOOKUP(C150,Merkittävyysluokitus!$A$2:$J$1705,9,FALSE),"-")</f>
        <v>2.1666666666666665</v>
      </c>
      <c r="BB150" s="203"/>
      <c r="BC150" s="203" t="str">
        <f t="shared" si="26"/>
        <v>muutos</v>
      </c>
      <c r="BD150" s="39" t="str">
        <f t="shared" si="18"/>
        <v>punainen</v>
      </c>
      <c r="BE150" s="68" t="str">
        <f t="shared" si="19"/>
        <v>punainen</v>
      </c>
      <c r="BF150" s="68" t="str">
        <f t="shared" si="20"/>
        <v>punainen</v>
      </c>
      <c r="BG150" s="68" t="str">
        <f t="shared" si="21"/>
        <v>punainen</v>
      </c>
      <c r="BH150" s="208" t="str">
        <f t="shared" si="22"/>
        <v>punainen</v>
      </c>
      <c r="BI150" s="117"/>
      <c r="BJ150" s="39" t="str">
        <f>IF(F150="ei löydy","uusi tie",IF(E150=0,"tieosoite muuttunut",IF(E150=1,VLOOKUP(D150,'2015'!$F$12:$AL$1887,31,FALSE),"-")))</f>
        <v>uusi tie</v>
      </c>
      <c r="BK150" s="67" t="str">
        <f>IF(E150=1,VLOOKUP(D150,'2015'!$F$12:$AL$1887,32,FALSE),"-")</f>
        <v>-</v>
      </c>
      <c r="BL150" s="39" t="str">
        <f>IF(F150="ei löydy","uusi tie",IF(E150=0,"tieosoite muuttunut",IF(E150=1,VLOOKUP(D150,'2015'!$F$12:$AL$1887,33,FALSE),"-")))</f>
        <v>uusi tie</v>
      </c>
      <c r="BM150" s="39"/>
      <c r="BN150" s="217" t="e">
        <f>VLOOKUP(D150,'2015'!$F$12:$AL$1887,33,FALSE)</f>
        <v>#N/A</v>
      </c>
      <c r="BO150" s="117"/>
      <c r="BP150" s="115"/>
      <c r="BQ150" s="30"/>
      <c r="BS150" s="5"/>
      <c r="BU150" s="35"/>
      <c r="BV150" s="30"/>
      <c r="BW150" s="20"/>
      <c r="BX150" t="str">
        <f>IF(E150=1,VLOOKUP(D150,'2015'!$F$12:$AX$1887,43,FALSE),"-")</f>
        <v>-</v>
      </c>
      <c r="BY150" t="str">
        <f>IF(E150=1,VLOOKUP(D150,'2015'!$F$12:$AX$1887,44,FALSE),"-")</f>
        <v>-</v>
      </c>
      <c r="BZ150" t="str">
        <f>IF(E150=1,VLOOKUP(D150,'2015'!$F$12:$AX$1887,45,FALSE),"-")</f>
        <v>-</v>
      </c>
      <c r="CA150" s="31"/>
      <c r="CB150" s="31"/>
      <c r="CC150" s="31"/>
      <c r="CD150" s="31"/>
      <c r="CE150" s="31"/>
      <c r="CO150" s="29"/>
      <c r="CP150" s="29"/>
    </row>
    <row r="151" spans="1:94" ht="15.75" thickBot="1" x14ac:dyDescent="0.3">
      <c r="A151" s="50"/>
      <c r="B151" s="50"/>
      <c r="C151" s="50" t="str">
        <f t="shared" si="23"/>
        <v>12_219_6203</v>
      </c>
      <c r="D151" s="51" t="str">
        <f t="shared" si="24"/>
        <v>12_219</v>
      </c>
      <c r="E151" s="224">
        <f>IFERROR(VLOOKUP(C151,'2015'!$C$12:$D$1887,2,FALSE),0)</f>
        <v>0</v>
      </c>
      <c r="F151" s="51" t="str">
        <f>IFERROR(K151-IFERROR(VLOOKUP(D151,'2015'!$F$12:$I$1887,4,FALSE),"ei löydy"),"ei löydy")</f>
        <v>ei löydy</v>
      </c>
      <c r="G151" s="224">
        <f>IFERROR(VLOOKUP(Työfile_2024!C151,Liikennemalli!$D$6:$G$1921,4,FALSE),0)</f>
        <v>1</v>
      </c>
      <c r="H151" s="225">
        <f>K151-IFERROR(VLOOKUP(Työfile_2024!D151,Liikennemalli!$C$6:$H$1921,6,FALSE),"ei löydy")</f>
        <v>0</v>
      </c>
      <c r="I151" s="80">
        <v>12</v>
      </c>
      <c r="J151" s="52">
        <v>219</v>
      </c>
      <c r="K151" s="52">
        <v>6203</v>
      </c>
      <c r="L151" s="53"/>
      <c r="M151" s="54"/>
      <c r="N151" s="54"/>
      <c r="O151" s="54"/>
      <c r="P151" s="54"/>
      <c r="Q151" s="55"/>
      <c r="R151" s="55"/>
      <c r="S151" s="55"/>
      <c r="T151" s="55"/>
      <c r="U151" s="52"/>
      <c r="V151" s="56">
        <v>5932</v>
      </c>
      <c r="W151" s="56">
        <v>638</v>
      </c>
      <c r="X151" s="56">
        <v>5806</v>
      </c>
      <c r="Y151" s="56">
        <f>VLOOKUP(D151,Liikennemalli24!$D$2:$F$1804,2,FALSE)</f>
        <v>2134</v>
      </c>
      <c r="Z151" s="57">
        <f>VLOOKUP(D151,Liikennemalli24!$D$2:$F$1804,3,FALSE)</f>
        <v>0.79900000000000004</v>
      </c>
      <c r="AA151" s="178">
        <f>IF(G151=1,VLOOKUP(C151,Liikennemalli!$D$6:$H$1921,2,FALSE),0)</f>
        <v>1829.0763323275301</v>
      </c>
      <c r="AB151" s="197">
        <f>IF(G151=1,VLOOKUP(C151,Liikennemalli!$D$6:$H$1921,3,FALSE),0)</f>
        <v>0.907752618948101</v>
      </c>
      <c r="AC151" s="134" t="str">
        <f>IF(E151=1,VLOOKUP(Työfile_2024!D151,'2015'!$F$12:$X$1887,18,FALSE),"-")</f>
        <v>-</v>
      </c>
      <c r="AD151" s="127" t="str">
        <f>IF(E151=1,VLOOKUP(Työfile_2024!D151,'2015'!$F$12:$X$1887,19,FALSE),"-")</f>
        <v>-</v>
      </c>
      <c r="AI151" s="127" t="str">
        <f>IF(E151=1,VLOOKUP(Työfile_2024!D151,'2015'!$F$12:$AB$1887,20,FALSE),"-")</f>
        <v>-</v>
      </c>
      <c r="AJ151" s="127" t="str">
        <f>IF(E151=1,VLOOKUP(Työfile_2024!D151,'2015'!$F$12:$AB$1887,21,FALSE),"-")</f>
        <v>-</v>
      </c>
      <c r="AK151" s="127" t="str">
        <f>IF(E151=1,VLOOKUP(Työfile_2024!D151,'2015'!$F$12:$AB$1887,22,FALSE),"-")</f>
        <v>-</v>
      </c>
      <c r="AL151" s="127" t="str">
        <f>IF(E151=1,VLOOKUP(Työfile_2024!D151,'2015'!$F$12:$AB$1887,23,FALSE),"-")</f>
        <v>-</v>
      </c>
      <c r="AM151" s="56">
        <f>VLOOKUP(Työfile_2024!D151,Tmatkat_20km_tarkasteltava_verk!$C$2:$D$1804,2,FALSE)</f>
        <v>1853</v>
      </c>
      <c r="AN151" s="148">
        <f t="shared" si="25"/>
        <v>0.31237356709372893</v>
      </c>
      <c r="AO151" s="178" t="str">
        <f>IF(E151=1,VLOOKUP(Työfile_2024!D151,'2015'!$F$12:$AC$1887,24,FALSE),"-")</f>
        <v>-</v>
      </c>
      <c r="AP151" s="52" t="str">
        <f>VLOOKUP(D151,Tarkasteltava_verkko_2024_harva!$E$2:$I$1804,5,FALSE)</f>
        <v>tiivis</v>
      </c>
      <c r="AQ151" s="52" t="str">
        <f>VLOOKUP(D151,Tarkasteltava_verkko_2024_harva!$E$2:$I$1804,4,FALSE)</f>
        <v>harva</v>
      </c>
      <c r="AR151" s="148">
        <v>0</v>
      </c>
      <c r="AS151" s="170" t="str">
        <f>IFERROR(VLOOKUP(C151,'2015'!$C$12:$AG$1887,30,FALSE),"-")</f>
        <v>-</v>
      </c>
      <c r="AT151" s="148">
        <v>0</v>
      </c>
      <c r="AU151" s="170" t="str">
        <f>IFERROR(VLOOKUP(C151,'2015'!$C$12:$AG$1887,31,FALSE),"-")</f>
        <v>-</v>
      </c>
      <c r="AV151" s="106"/>
      <c r="AW151" s="63">
        <f>IFERROR(VLOOKUP(C151,Merkittävyysluokitus!$A$2:$J$1705,10,FALSE),"-")</f>
        <v>2</v>
      </c>
      <c r="AX151" s="175">
        <f>IFERROR(VLOOKUP(C151,Merkittävyysluokitus!$A$2:$J$1705,6,FALSE),"-")</f>
        <v>10.915555555555555</v>
      </c>
      <c r="AY151" s="175">
        <f>IFERROR(VLOOKUP(C151,Merkittävyysluokitus!$A$2:$J$1705,7,FALSE),"-")</f>
        <v>5</v>
      </c>
      <c r="AZ151" s="175">
        <f>IFERROR(VLOOKUP(C151,Merkittävyysluokitus!$A$2:$J$1705,8,FALSE),"-")</f>
        <v>4.4155555555555548</v>
      </c>
      <c r="BA151" s="175">
        <f>IFERROR(VLOOKUP(C151,Merkittävyysluokitus!$A$2:$J$1705,9,FALSE),"-")</f>
        <v>1.5</v>
      </c>
      <c r="BB151" s="203"/>
      <c r="BC151" s="203" t="str">
        <f t="shared" si="26"/>
        <v>muutos</v>
      </c>
      <c r="BD151" s="39" t="str">
        <f t="shared" si="18"/>
        <v>punainen</v>
      </c>
      <c r="BE151" s="68" t="str">
        <f t="shared" si="19"/>
        <v>punainen</v>
      </c>
      <c r="BF151" s="68" t="str">
        <f t="shared" si="20"/>
        <v>punainen</v>
      </c>
      <c r="BG151" s="68" t="str">
        <f t="shared" si="21"/>
        <v>punainen</v>
      </c>
      <c r="BH151" s="208" t="str">
        <f t="shared" si="22"/>
        <v>punainen</v>
      </c>
      <c r="BI151" s="117"/>
      <c r="BJ151" s="39" t="str">
        <f>IF(F151="ei löydy","uusi tie",IF(E151=0,"tieosoite muuttunut",IF(E151=1,VLOOKUP(D151,'2015'!$F$12:$AL$1887,31,FALSE),"-")))</f>
        <v>uusi tie</v>
      </c>
      <c r="BK151" s="67" t="str">
        <f>IF(E151=1,VLOOKUP(D151,'2015'!$F$12:$AL$1887,32,FALSE),"-")</f>
        <v>-</v>
      </c>
      <c r="BL151" s="39" t="str">
        <f>IF(F151="ei löydy","uusi tie",IF(E151=0,"tieosoite muuttunut",IF(E151=1,VLOOKUP(D151,'2015'!$F$12:$AL$1887,33,FALSE),"-")))</f>
        <v>uusi tie</v>
      </c>
      <c r="BM151" s="39"/>
      <c r="BN151" s="217" t="e">
        <f>VLOOKUP(D151,'2015'!$F$12:$AL$1887,33,FALSE)</f>
        <v>#N/A</v>
      </c>
      <c r="BO151" s="117"/>
      <c r="BP151" s="115"/>
      <c r="BQ151" s="30"/>
      <c r="BS151" s="5"/>
      <c r="BU151" s="35"/>
      <c r="BV151" s="30"/>
      <c r="BW151" s="20"/>
      <c r="BX151" t="str">
        <f>IF(E151=1,VLOOKUP(D151,'2015'!$F$12:$AX$1887,43,FALSE),"-")</f>
        <v>-</v>
      </c>
      <c r="BY151" t="str">
        <f>IF(E151=1,VLOOKUP(D151,'2015'!$F$12:$AX$1887,44,FALSE),"-")</f>
        <v>-</v>
      </c>
      <c r="BZ151" t="str">
        <f>IF(E151=1,VLOOKUP(D151,'2015'!$F$12:$AX$1887,45,FALSE),"-")</f>
        <v>-</v>
      </c>
      <c r="CA151" s="31"/>
      <c r="CB151" s="31"/>
      <c r="CC151" s="31"/>
      <c r="CD151" s="31"/>
      <c r="CE151" s="31"/>
      <c r="CO151" s="29"/>
      <c r="CP151" s="29"/>
    </row>
    <row r="152" spans="1:94" ht="15.75" thickBot="1" x14ac:dyDescent="0.3">
      <c r="A152" s="50"/>
      <c r="B152" s="50"/>
      <c r="C152" s="50" t="str">
        <f t="shared" si="23"/>
        <v>12_220_6462</v>
      </c>
      <c r="D152" s="51" t="str">
        <f t="shared" si="24"/>
        <v>12_220</v>
      </c>
      <c r="E152" s="224">
        <f>IFERROR(VLOOKUP(C152,'2015'!$C$12:$D$1887,2,FALSE),0)</f>
        <v>0</v>
      </c>
      <c r="F152" s="51" t="str">
        <f>IFERROR(K152-IFERROR(VLOOKUP(D152,'2015'!$F$12:$I$1887,4,FALSE),"ei löydy"),"ei löydy")</f>
        <v>ei löydy</v>
      </c>
      <c r="G152" s="224">
        <f>IFERROR(VLOOKUP(Työfile_2024!C152,Liikennemalli!$D$6:$G$1921,4,FALSE),0)</f>
        <v>1</v>
      </c>
      <c r="H152" s="225">
        <f>K152-IFERROR(VLOOKUP(Työfile_2024!D152,Liikennemalli!$C$6:$H$1921,6,FALSE),"ei löydy")</f>
        <v>0</v>
      </c>
      <c r="I152" s="80">
        <v>12</v>
      </c>
      <c r="J152" s="52">
        <v>220</v>
      </c>
      <c r="K152" s="52">
        <v>6462</v>
      </c>
      <c r="L152" s="53"/>
      <c r="M152" s="54"/>
      <c r="N152" s="54"/>
      <c r="O152" s="54"/>
      <c r="P152" s="54"/>
      <c r="Q152" s="55"/>
      <c r="R152" s="55"/>
      <c r="S152" s="55"/>
      <c r="T152" s="55"/>
      <c r="U152" s="52"/>
      <c r="V152" s="56">
        <v>5932</v>
      </c>
      <c r="W152" s="56">
        <v>638</v>
      </c>
      <c r="X152" s="56">
        <v>5806</v>
      </c>
      <c r="Y152" s="56">
        <f>VLOOKUP(D152,Liikennemalli24!$D$2:$F$1804,2,FALSE)</f>
        <v>2215</v>
      </c>
      <c r="Z152" s="57">
        <f>VLOOKUP(D152,Liikennemalli24!$D$2:$F$1804,3,FALSE)</f>
        <v>0.65700000000000003</v>
      </c>
      <c r="AA152" s="178">
        <f>IF(G152=1,VLOOKUP(C152,Liikennemalli!$D$6:$H$1921,2,FALSE),0)</f>
        <v>2360.1683716615898</v>
      </c>
      <c r="AB152" s="197">
        <f>IF(G152=1,VLOOKUP(C152,Liikennemalli!$D$6:$H$1921,3,FALSE),0)</f>
        <v>0.869100699785192</v>
      </c>
      <c r="AC152" s="134" t="str">
        <f>IF(E152=1,VLOOKUP(Työfile_2024!D152,'2015'!$F$12:$X$1887,18,FALSE),"-")</f>
        <v>-</v>
      </c>
      <c r="AD152" s="127" t="str">
        <f>IF(E152=1,VLOOKUP(Työfile_2024!D152,'2015'!$F$12:$X$1887,19,FALSE),"-")</f>
        <v>-</v>
      </c>
      <c r="AI152" s="127" t="str">
        <f>IF(E152=1,VLOOKUP(Työfile_2024!D152,'2015'!$F$12:$AB$1887,20,FALSE),"-")</f>
        <v>-</v>
      </c>
      <c r="AJ152" s="127" t="str">
        <f>IF(E152=1,VLOOKUP(Työfile_2024!D152,'2015'!$F$12:$AB$1887,21,FALSE),"-")</f>
        <v>-</v>
      </c>
      <c r="AK152" s="127" t="str">
        <f>IF(E152=1,VLOOKUP(Työfile_2024!D152,'2015'!$F$12:$AB$1887,22,FALSE),"-")</f>
        <v>-</v>
      </c>
      <c r="AL152" s="127" t="str">
        <f>IF(E152=1,VLOOKUP(Työfile_2024!D152,'2015'!$F$12:$AB$1887,23,FALSE),"-")</f>
        <v>-</v>
      </c>
      <c r="AM152" s="56">
        <f>VLOOKUP(Työfile_2024!D152,Tmatkat_20km_tarkasteltava_verk!$C$2:$D$1804,2,FALSE)</f>
        <v>1939</v>
      </c>
      <c r="AN152" s="148">
        <f t="shared" si="25"/>
        <v>0.32687120701281186</v>
      </c>
      <c r="AO152" s="178" t="str">
        <f>IF(E152=1,VLOOKUP(Työfile_2024!D152,'2015'!$F$12:$AC$1887,24,FALSE),"-")</f>
        <v>-</v>
      </c>
      <c r="AP152" s="52" t="str">
        <f>VLOOKUP(D152,Tarkasteltava_verkko_2024_harva!$E$2:$I$1804,5,FALSE)</f>
        <v>tiivis</v>
      </c>
      <c r="AQ152" s="52" t="str">
        <f>VLOOKUP(D152,Tarkasteltava_verkko_2024_harva!$E$2:$I$1804,4,FALSE)</f>
        <v>harva</v>
      </c>
      <c r="AR152" s="148">
        <v>0</v>
      </c>
      <c r="AS152" s="170" t="str">
        <f>IFERROR(VLOOKUP(C152,'2015'!$C$12:$AG$1887,30,FALSE),"-")</f>
        <v>-</v>
      </c>
      <c r="AT152" s="148">
        <v>0</v>
      </c>
      <c r="AU152" s="170" t="str">
        <f>IFERROR(VLOOKUP(C152,'2015'!$C$12:$AG$1887,31,FALSE),"-")</f>
        <v>-</v>
      </c>
      <c r="AV152" s="106"/>
      <c r="AW152" s="63">
        <f>IFERROR(VLOOKUP(C152,Merkittävyysluokitus!$A$2:$J$1705,10,FALSE),"-")</f>
        <v>2</v>
      </c>
      <c r="AX152" s="175">
        <f>IFERROR(VLOOKUP(C152,Merkittävyysluokitus!$A$2:$J$1705,6,FALSE),"-")</f>
        <v>11.582777777777778</v>
      </c>
      <c r="AY152" s="175">
        <f>IFERROR(VLOOKUP(C152,Merkittävyysluokitus!$A$2:$J$1705,7,FALSE),"-")</f>
        <v>5</v>
      </c>
      <c r="AZ152" s="175">
        <f>IFERROR(VLOOKUP(C152,Merkittävyysluokitus!$A$2:$J$1705,8,FALSE),"-")</f>
        <v>5.0827777777777774</v>
      </c>
      <c r="BA152" s="175">
        <f>IFERROR(VLOOKUP(C152,Merkittävyysluokitus!$A$2:$J$1705,9,FALSE),"-")</f>
        <v>1.5</v>
      </c>
      <c r="BB152" s="203"/>
      <c r="BC152" s="203" t="str">
        <f t="shared" si="26"/>
        <v>muutos</v>
      </c>
      <c r="BD152" s="39" t="str">
        <f t="shared" si="18"/>
        <v>punainen</v>
      </c>
      <c r="BE152" s="68" t="str">
        <f t="shared" si="19"/>
        <v>punainen</v>
      </c>
      <c r="BF152" s="68" t="str">
        <f t="shared" si="20"/>
        <v>punainen</v>
      </c>
      <c r="BG152" s="68" t="str">
        <f t="shared" si="21"/>
        <v>punainen</v>
      </c>
      <c r="BH152" s="208" t="str">
        <f t="shared" si="22"/>
        <v>punainen</v>
      </c>
      <c r="BI152" s="117"/>
      <c r="BJ152" s="39" t="str">
        <f>IF(F152="ei löydy","uusi tie",IF(E152=0,"tieosoite muuttunut",IF(E152=1,VLOOKUP(D152,'2015'!$F$12:$AL$1887,31,FALSE),"-")))</f>
        <v>uusi tie</v>
      </c>
      <c r="BK152" s="67" t="str">
        <f>IF(E152=1,VLOOKUP(D152,'2015'!$F$12:$AL$1887,32,FALSE),"-")</f>
        <v>-</v>
      </c>
      <c r="BL152" s="39" t="str">
        <f>IF(F152="ei löydy","uusi tie",IF(E152=0,"tieosoite muuttunut",IF(E152=1,VLOOKUP(D152,'2015'!$F$12:$AL$1887,33,FALSE),"-")))</f>
        <v>uusi tie</v>
      </c>
      <c r="BM152" s="39"/>
      <c r="BN152" s="217" t="e">
        <f>VLOOKUP(D152,'2015'!$F$12:$AL$1887,33,FALSE)</f>
        <v>#N/A</v>
      </c>
      <c r="BO152" s="117"/>
      <c r="BP152" s="115"/>
      <c r="BQ152" s="30"/>
      <c r="BS152" s="5"/>
      <c r="BU152" s="35"/>
      <c r="BV152" s="30"/>
      <c r="BW152" s="20"/>
      <c r="BX152" t="str">
        <f>IF(E152=1,VLOOKUP(D152,'2015'!$F$12:$AX$1887,43,FALSE),"-")</f>
        <v>-</v>
      </c>
      <c r="BY152" t="str">
        <f>IF(E152=1,VLOOKUP(D152,'2015'!$F$12:$AX$1887,44,FALSE),"-")</f>
        <v>-</v>
      </c>
      <c r="BZ152" t="str">
        <f>IF(E152=1,VLOOKUP(D152,'2015'!$F$12:$AX$1887,45,FALSE),"-")</f>
        <v>-</v>
      </c>
      <c r="CA152" s="31"/>
      <c r="CB152" s="31"/>
      <c r="CC152" s="31"/>
      <c r="CD152" s="31"/>
      <c r="CE152" s="31"/>
      <c r="CO152" s="29"/>
      <c r="CP152" s="29"/>
    </row>
    <row r="153" spans="1:94" ht="15.75" thickBot="1" x14ac:dyDescent="0.3">
      <c r="A153" s="50"/>
      <c r="B153" s="50"/>
      <c r="C153" s="50" t="str">
        <f t="shared" si="23"/>
        <v>12_221_6808</v>
      </c>
      <c r="D153" s="51" t="str">
        <f t="shared" si="24"/>
        <v>12_221</v>
      </c>
      <c r="E153" s="224">
        <f>IFERROR(VLOOKUP(C153,'2015'!$C$12:$D$1887,2,FALSE),0)</f>
        <v>0</v>
      </c>
      <c r="F153" s="51" t="str">
        <f>IFERROR(K153-IFERROR(VLOOKUP(D153,'2015'!$F$12:$I$1887,4,FALSE),"ei löydy"),"ei löydy")</f>
        <v>ei löydy</v>
      </c>
      <c r="G153" s="224">
        <f>IFERROR(VLOOKUP(Työfile_2024!C153,Liikennemalli!$D$6:$G$1921,4,FALSE),0)</f>
        <v>1</v>
      </c>
      <c r="H153" s="225">
        <f>K153-IFERROR(VLOOKUP(Työfile_2024!D153,Liikennemalli!$C$6:$H$1921,6,FALSE),"ei löydy")</f>
        <v>0</v>
      </c>
      <c r="I153" s="80">
        <v>12</v>
      </c>
      <c r="J153" s="52">
        <v>221</v>
      </c>
      <c r="K153" s="52">
        <v>6808</v>
      </c>
      <c r="L153" s="53"/>
      <c r="M153" s="54"/>
      <c r="N153" s="54"/>
      <c r="O153" s="54"/>
      <c r="P153" s="54"/>
      <c r="Q153" s="55"/>
      <c r="R153" s="55"/>
      <c r="S153" s="55"/>
      <c r="T153" s="55"/>
      <c r="U153" s="52"/>
      <c r="V153" s="56">
        <v>8020.695652173913</v>
      </c>
      <c r="W153" s="56">
        <v>1026.0734430082257</v>
      </c>
      <c r="X153" s="56">
        <v>8220.9788484136316</v>
      </c>
      <c r="Y153" s="56">
        <f>VLOOKUP(D153,Liikennemalli24!$D$2:$F$1804,2,FALSE)</f>
        <v>2709</v>
      </c>
      <c r="Z153" s="57">
        <f>VLOOKUP(D153,Liikennemalli24!$D$2:$F$1804,3,FALSE)</f>
        <v>0.56299999999999994</v>
      </c>
      <c r="AA153" s="178">
        <f>IF(G153=1,VLOOKUP(C153,Liikennemalli!$D$6:$H$1921,2,FALSE),0)</f>
        <v>2752.9112817025998</v>
      </c>
      <c r="AB153" s="197">
        <f>IF(G153=1,VLOOKUP(C153,Liikennemalli!$D$6:$H$1921,3,FALSE),0)</f>
        <v>0.76160732173504797</v>
      </c>
      <c r="AC153" s="134" t="str">
        <f>IF(E153=1,VLOOKUP(Työfile_2024!D153,'2015'!$F$12:$X$1887,18,FALSE),"-")</f>
        <v>-</v>
      </c>
      <c r="AD153" s="127" t="str">
        <f>IF(E153=1,VLOOKUP(Työfile_2024!D153,'2015'!$F$12:$X$1887,19,FALSE),"-")</f>
        <v>-</v>
      </c>
      <c r="AI153" s="127" t="str">
        <f>IF(E153=1,VLOOKUP(Työfile_2024!D153,'2015'!$F$12:$AB$1887,20,FALSE),"-")</f>
        <v>-</v>
      </c>
      <c r="AJ153" s="127" t="str">
        <f>IF(E153=1,VLOOKUP(Työfile_2024!D153,'2015'!$F$12:$AB$1887,21,FALSE),"-")</f>
        <v>-</v>
      </c>
      <c r="AK153" s="127" t="str">
        <f>IF(E153=1,VLOOKUP(Työfile_2024!D153,'2015'!$F$12:$AB$1887,22,FALSE),"-")</f>
        <v>-</v>
      </c>
      <c r="AL153" s="127" t="str">
        <f>IF(E153=1,VLOOKUP(Työfile_2024!D153,'2015'!$F$12:$AB$1887,23,FALSE),"-")</f>
        <v>-</v>
      </c>
      <c r="AM153" s="56">
        <f>VLOOKUP(Työfile_2024!D153,Tmatkat_20km_tarkasteltava_verk!$C$2:$D$1804,2,FALSE)</f>
        <v>3472</v>
      </c>
      <c r="AN153" s="148">
        <f t="shared" si="25"/>
        <v>0.43288015785251199</v>
      </c>
      <c r="AO153" s="178" t="str">
        <f>IF(E153=1,VLOOKUP(Työfile_2024!D153,'2015'!$F$12:$AC$1887,24,FALSE),"-")</f>
        <v>-</v>
      </c>
      <c r="AP153" s="52" t="str">
        <f>VLOOKUP(D153,Tarkasteltava_verkko_2024_harva!$E$2:$I$1804,5,FALSE)</f>
        <v>tiivis</v>
      </c>
      <c r="AQ153" s="52" t="str">
        <f>VLOOKUP(D153,Tarkasteltava_verkko_2024_harva!$E$2:$I$1804,4,FALSE)</f>
        <v>harva</v>
      </c>
      <c r="AR153" s="148">
        <v>4.8178613396004703E-2</v>
      </c>
      <c r="AS153" s="170" t="str">
        <f>IFERROR(VLOOKUP(C153,'2015'!$C$12:$AG$1887,30,FALSE),"-")</f>
        <v>-</v>
      </c>
      <c r="AT153" s="148">
        <v>0.18889541715628672</v>
      </c>
      <c r="AU153" s="170" t="str">
        <f>IFERROR(VLOOKUP(C153,'2015'!$C$12:$AG$1887,31,FALSE),"-")</f>
        <v>-</v>
      </c>
      <c r="AV153" s="106"/>
      <c r="AW153" s="63">
        <f>IFERROR(VLOOKUP(C153,Merkittävyysluokitus!$A$2:$J$1705,10,FALSE),"-")</f>
        <v>2</v>
      </c>
      <c r="AX153" s="175">
        <f>IFERROR(VLOOKUP(C153,Merkittävyysluokitus!$A$2:$J$1705,6,FALSE),"-")</f>
        <v>10.999999999999998</v>
      </c>
      <c r="AY153" s="175">
        <f>IFERROR(VLOOKUP(C153,Merkittävyysluokitus!$A$2:$J$1705,7,FALSE),"-")</f>
        <v>5</v>
      </c>
      <c r="AZ153" s="175">
        <f>IFERROR(VLOOKUP(C153,Merkittävyysluokitus!$A$2:$J$1705,8,FALSE),"-")</f>
        <v>4.333333333333333</v>
      </c>
      <c r="BA153" s="175">
        <f>IFERROR(VLOOKUP(C153,Merkittävyysluokitus!$A$2:$J$1705,9,FALSE),"-")</f>
        <v>1.6666666666666665</v>
      </c>
      <c r="BB153" s="203"/>
      <c r="BC153" s="203" t="str">
        <f t="shared" si="26"/>
        <v>muutos</v>
      </c>
      <c r="BD153" s="39" t="str">
        <f t="shared" si="18"/>
        <v>punainen</v>
      </c>
      <c r="BE153" s="68" t="str">
        <f t="shared" si="19"/>
        <v>musta</v>
      </c>
      <c r="BF153" s="68" t="str">
        <f t="shared" si="20"/>
        <v>punainen</v>
      </c>
      <c r="BG153" s="68" t="str">
        <f t="shared" si="21"/>
        <v>punainen</v>
      </c>
      <c r="BH153" s="208" t="str">
        <f t="shared" si="22"/>
        <v>punainen</v>
      </c>
      <c r="BI153" s="117"/>
      <c r="BJ153" s="39" t="str">
        <f>IF(F153="ei löydy","uusi tie",IF(E153=0,"tieosoite muuttunut",IF(E153=1,VLOOKUP(D153,'2015'!$F$12:$AL$1887,31,FALSE),"-")))</f>
        <v>uusi tie</v>
      </c>
      <c r="BK153" s="67" t="str">
        <f>IF(E153=1,VLOOKUP(D153,'2015'!$F$12:$AL$1887,32,FALSE),"-")</f>
        <v>-</v>
      </c>
      <c r="BL153" s="39" t="str">
        <f>IF(F153="ei löydy","uusi tie",IF(E153=0,"tieosoite muuttunut",IF(E153=1,VLOOKUP(D153,'2015'!$F$12:$AL$1887,33,FALSE),"-")))</f>
        <v>uusi tie</v>
      </c>
      <c r="BM153" s="39"/>
      <c r="BN153" s="217" t="e">
        <f>VLOOKUP(D153,'2015'!$F$12:$AL$1887,33,FALSE)</f>
        <v>#N/A</v>
      </c>
      <c r="BO153" s="117"/>
      <c r="BP153" s="115"/>
      <c r="BQ153" s="30"/>
      <c r="BS153" s="5"/>
      <c r="BU153" s="35"/>
      <c r="BV153" s="30"/>
      <c r="BW153" s="20"/>
      <c r="BX153" t="str">
        <f>IF(E153=1,VLOOKUP(D153,'2015'!$F$12:$AX$1887,43,FALSE),"-")</f>
        <v>-</v>
      </c>
      <c r="BY153" t="str">
        <f>IF(E153=1,VLOOKUP(D153,'2015'!$F$12:$AX$1887,44,FALSE),"-")</f>
        <v>-</v>
      </c>
      <c r="BZ153" t="str">
        <f>IF(E153=1,VLOOKUP(D153,'2015'!$F$12:$AX$1887,45,FALSE),"-")</f>
        <v>-</v>
      </c>
      <c r="CA153" s="31"/>
      <c r="CB153" s="31"/>
      <c r="CC153" s="31"/>
      <c r="CD153" s="31"/>
      <c r="CE153" s="31"/>
      <c r="CO153" s="29"/>
      <c r="CP153" s="29"/>
    </row>
    <row r="154" spans="1:94" ht="15.75" thickBot="1" x14ac:dyDescent="0.3">
      <c r="A154" s="50"/>
      <c r="B154" s="50"/>
      <c r="C154" s="50" t="str">
        <f t="shared" si="23"/>
        <v>12_222_5044</v>
      </c>
      <c r="D154" s="51" t="str">
        <f t="shared" si="24"/>
        <v>12_222</v>
      </c>
      <c r="E154" s="224">
        <f>IFERROR(VLOOKUP(C154,'2015'!$C$12:$D$1887,2,FALSE),0)</f>
        <v>0</v>
      </c>
      <c r="F154" s="51" t="str">
        <f>IFERROR(K154-IFERROR(VLOOKUP(D154,'2015'!$F$12:$I$1887,4,FALSE),"ei löydy"),"ei löydy")</f>
        <v>ei löydy</v>
      </c>
      <c r="G154" s="224">
        <f>IFERROR(VLOOKUP(Työfile_2024!C154,Liikennemalli!$D$6:$G$1921,4,FALSE),0)</f>
        <v>1</v>
      </c>
      <c r="H154" s="225">
        <f>K154-IFERROR(VLOOKUP(Työfile_2024!D154,Liikennemalli!$C$6:$H$1921,6,FALSE),"ei löydy")</f>
        <v>0</v>
      </c>
      <c r="I154" s="80">
        <v>12</v>
      </c>
      <c r="J154" s="52">
        <v>222</v>
      </c>
      <c r="K154" s="52">
        <v>5044</v>
      </c>
      <c r="L154" s="53"/>
      <c r="M154" s="54"/>
      <c r="N154" s="54"/>
      <c r="O154" s="54"/>
      <c r="P154" s="54"/>
      <c r="Q154" s="55"/>
      <c r="R154" s="55"/>
      <c r="S154" s="55"/>
      <c r="T154" s="55"/>
      <c r="U154" s="52"/>
      <c r="V154" s="56">
        <v>9287.1395717684372</v>
      </c>
      <c r="W154" s="56">
        <v>1205.776367961935</v>
      </c>
      <c r="X154" s="56">
        <v>9617.4440919904846</v>
      </c>
      <c r="Y154" s="56">
        <f>VLOOKUP(D154,Liikennemalli24!$D$2:$F$1804,2,FALSE)</f>
        <v>3073</v>
      </c>
      <c r="Z154" s="57">
        <f>VLOOKUP(D154,Liikennemalli24!$D$2:$F$1804,3,FALSE)</f>
        <v>0.52200000000000002</v>
      </c>
      <c r="AA154" s="178">
        <f>IF(G154=1,VLOOKUP(C154,Liikennemalli!$D$6:$H$1921,2,FALSE),0)</f>
        <v>0</v>
      </c>
      <c r="AB154" s="197">
        <f>IF(G154=1,VLOOKUP(C154,Liikennemalli!$D$6:$H$1921,3,FALSE),0)</f>
        <v>0</v>
      </c>
      <c r="AC154" s="134" t="str">
        <f>IF(E154=1,VLOOKUP(Työfile_2024!D154,'2015'!$F$12:$X$1887,18,FALSE),"-")</f>
        <v>-</v>
      </c>
      <c r="AD154" s="127" t="str">
        <f>IF(E154=1,VLOOKUP(Työfile_2024!D154,'2015'!$F$12:$X$1887,19,FALSE),"-")</f>
        <v>-</v>
      </c>
      <c r="AI154" s="127" t="str">
        <f>IF(E154=1,VLOOKUP(Työfile_2024!D154,'2015'!$F$12:$AB$1887,20,FALSE),"-")</f>
        <v>-</v>
      </c>
      <c r="AJ154" s="127" t="str">
        <f>IF(E154=1,VLOOKUP(Työfile_2024!D154,'2015'!$F$12:$AB$1887,21,FALSE),"-")</f>
        <v>-</v>
      </c>
      <c r="AK154" s="127" t="str">
        <f>IF(E154=1,VLOOKUP(Työfile_2024!D154,'2015'!$F$12:$AB$1887,22,FALSE),"-")</f>
        <v>-</v>
      </c>
      <c r="AL154" s="127" t="str">
        <f>IF(E154=1,VLOOKUP(Työfile_2024!D154,'2015'!$F$12:$AB$1887,23,FALSE),"-")</f>
        <v>-</v>
      </c>
      <c r="AM154" s="56">
        <f>VLOOKUP(Työfile_2024!D154,Tmatkat_20km_tarkasteltava_verk!$C$2:$D$1804,2,FALSE)</f>
        <v>2980</v>
      </c>
      <c r="AN154" s="148">
        <f t="shared" si="25"/>
        <v>0.32087382524741737</v>
      </c>
      <c r="AO154" s="178" t="str">
        <f>IF(E154=1,VLOOKUP(Työfile_2024!D154,'2015'!$F$12:$AC$1887,24,FALSE),"-")</f>
        <v>-</v>
      </c>
      <c r="AP154" s="52" t="str">
        <f>VLOOKUP(D154,Tarkasteltava_verkko_2024_harva!$E$2:$I$1804,5,FALSE)</f>
        <v>tiivis</v>
      </c>
      <c r="AQ154" s="52" t="str">
        <f>VLOOKUP(D154,Tarkasteltava_verkko_2024_harva!$E$2:$I$1804,4,FALSE)</f>
        <v>harva</v>
      </c>
      <c r="AR154" s="148">
        <v>0</v>
      </c>
      <c r="AS154" s="170" t="str">
        <f>IFERROR(VLOOKUP(C154,'2015'!$C$12:$AG$1887,30,FALSE),"-")</f>
        <v>-</v>
      </c>
      <c r="AT154" s="148">
        <v>0.22581284694686757</v>
      </c>
      <c r="AU154" s="170" t="str">
        <f>IFERROR(VLOOKUP(C154,'2015'!$C$12:$AG$1887,31,FALSE),"-")</f>
        <v>-</v>
      </c>
      <c r="AV154" s="106"/>
      <c r="AW154" s="63">
        <f>IFERROR(VLOOKUP(C154,Merkittävyysluokitus!$A$2:$J$1705,10,FALSE),"-")</f>
        <v>3</v>
      </c>
      <c r="AX154" s="175">
        <f>IFERROR(VLOOKUP(C154,Merkittävyysluokitus!$A$2:$J$1705,6,FALSE),"-")</f>
        <v>10.095707762557078</v>
      </c>
      <c r="AY154" s="175">
        <f>IFERROR(VLOOKUP(C154,Merkittävyysluokitus!$A$2:$J$1705,7,FALSE),"-")</f>
        <v>5</v>
      </c>
      <c r="AZ154" s="175">
        <f>IFERROR(VLOOKUP(C154,Merkittävyysluokitus!$A$2:$J$1705,8,FALSE),"-")</f>
        <v>3.7623744292237444</v>
      </c>
      <c r="BA154" s="175">
        <f>IFERROR(VLOOKUP(C154,Merkittävyysluokitus!$A$2:$J$1705,9,FALSE),"-")</f>
        <v>1.3333333333333333</v>
      </c>
      <c r="BB154" s="203"/>
      <c r="BC154" s="203" t="str">
        <f t="shared" si="26"/>
        <v>muutos</v>
      </c>
      <c r="BD154" s="39" t="str">
        <f t="shared" si="18"/>
        <v>punainen</v>
      </c>
      <c r="BE154" s="68" t="str">
        <f t="shared" si="19"/>
        <v>musta</v>
      </c>
      <c r="BF154" s="68" t="str">
        <f t="shared" si="20"/>
        <v>punainen</v>
      </c>
      <c r="BG154" s="68" t="str">
        <f t="shared" si="21"/>
        <v>punainen</v>
      </c>
      <c r="BH154" s="208" t="str">
        <f t="shared" si="22"/>
        <v>punainen</v>
      </c>
      <c r="BI154" s="117"/>
      <c r="BJ154" s="39" t="str">
        <f>IF(F154="ei löydy","uusi tie",IF(E154=0,"tieosoite muuttunut",IF(E154=1,VLOOKUP(D154,'2015'!$F$12:$AL$1887,31,FALSE),"-")))</f>
        <v>uusi tie</v>
      </c>
      <c r="BK154" s="67" t="str">
        <f>IF(E154=1,VLOOKUP(D154,'2015'!$F$12:$AL$1887,32,FALSE),"-")</f>
        <v>-</v>
      </c>
      <c r="BL154" s="39" t="str">
        <f>IF(F154="ei löydy","uusi tie",IF(E154=0,"tieosoite muuttunut",IF(E154=1,VLOOKUP(D154,'2015'!$F$12:$AL$1887,33,FALSE),"-")))</f>
        <v>uusi tie</v>
      </c>
      <c r="BM154" s="39"/>
      <c r="BN154" s="217" t="e">
        <f>VLOOKUP(D154,'2015'!$F$12:$AL$1887,33,FALSE)</f>
        <v>#N/A</v>
      </c>
      <c r="BO154" s="117"/>
      <c r="BP154" s="115"/>
      <c r="BQ154" s="30"/>
      <c r="BS154" s="5"/>
      <c r="BU154" s="35"/>
      <c r="BV154" s="30"/>
      <c r="BW154" s="20"/>
      <c r="BX154" t="str">
        <f>IF(E154=1,VLOOKUP(D154,'2015'!$F$12:$AX$1887,43,FALSE),"-")</f>
        <v>-</v>
      </c>
      <c r="BY154" t="str">
        <f>IF(E154=1,VLOOKUP(D154,'2015'!$F$12:$AX$1887,44,FALSE),"-")</f>
        <v>-</v>
      </c>
      <c r="BZ154" t="str">
        <f>IF(E154=1,VLOOKUP(D154,'2015'!$F$12:$AX$1887,45,FALSE),"-")</f>
        <v>-</v>
      </c>
      <c r="CA154" s="31"/>
      <c r="CB154" s="31"/>
      <c r="CC154" s="31"/>
      <c r="CD154" s="31"/>
      <c r="CE154" s="31"/>
      <c r="CO154" s="29"/>
      <c r="CP154" s="29"/>
    </row>
    <row r="155" spans="1:94" ht="15.75" thickBot="1" x14ac:dyDescent="0.3">
      <c r="A155" s="50"/>
      <c r="B155" s="50"/>
      <c r="C155" s="50" t="str">
        <f t="shared" si="23"/>
        <v>12_223_4573</v>
      </c>
      <c r="D155" s="51" t="str">
        <f t="shared" si="24"/>
        <v>12_223</v>
      </c>
      <c r="E155" s="224">
        <f>IFERROR(VLOOKUP(C155,'2015'!$C$12:$D$1887,2,FALSE),0)</f>
        <v>0</v>
      </c>
      <c r="F155" s="51" t="str">
        <f>IFERROR(K155-IFERROR(VLOOKUP(D155,'2015'!$F$12:$I$1887,4,FALSE),"ei löydy"),"ei löydy")</f>
        <v>ei löydy</v>
      </c>
      <c r="G155" s="224">
        <f>IFERROR(VLOOKUP(Työfile_2024!C155,Liikennemalli!$D$6:$G$1921,4,FALSE),0)</f>
        <v>1</v>
      </c>
      <c r="H155" s="225">
        <f>K155-IFERROR(VLOOKUP(Työfile_2024!D155,Liikennemalli!$C$6:$H$1921,6,FALSE),"ei löydy")</f>
        <v>0</v>
      </c>
      <c r="I155" s="80">
        <v>12</v>
      </c>
      <c r="J155" s="52">
        <v>223</v>
      </c>
      <c r="K155" s="52">
        <v>4573</v>
      </c>
      <c r="L155" s="53"/>
      <c r="M155" s="54"/>
      <c r="N155" s="54"/>
      <c r="O155" s="54"/>
      <c r="P155" s="54"/>
      <c r="Q155" s="55"/>
      <c r="R155" s="55"/>
      <c r="S155" s="55"/>
      <c r="T155" s="55"/>
      <c r="U155" s="52"/>
      <c r="V155" s="56">
        <v>11378.462497266564</v>
      </c>
      <c r="W155" s="56">
        <v>1431.1867483052702</v>
      </c>
      <c r="X155" s="56">
        <v>12380.528755740213</v>
      </c>
      <c r="Y155" s="56">
        <f>VLOOKUP(D155,Liikennemalli24!$D$2:$F$1804,2,FALSE)</f>
        <v>3036</v>
      </c>
      <c r="Z155" s="57">
        <f>VLOOKUP(D155,Liikennemalli24!$D$2:$F$1804,3,FALSE)</f>
        <v>0.36499999999999999</v>
      </c>
      <c r="AA155" s="178">
        <f>IF(G155=1,VLOOKUP(C155,Liikennemalli!$D$6:$H$1921,2,FALSE),0)</f>
        <v>22</v>
      </c>
      <c r="AB155" s="197">
        <f>IF(G155=1,VLOOKUP(C155,Liikennemalli!$D$6:$H$1921,3,FALSE),0)</f>
        <v>5.5555555555555497E-2</v>
      </c>
      <c r="AC155" s="134" t="str">
        <f>IF(E155=1,VLOOKUP(Työfile_2024!D155,'2015'!$F$12:$X$1887,18,FALSE),"-")</f>
        <v>-</v>
      </c>
      <c r="AD155" s="127" t="str">
        <f>IF(E155=1,VLOOKUP(Työfile_2024!D155,'2015'!$F$12:$X$1887,19,FALSE),"-")</f>
        <v>-</v>
      </c>
      <c r="AI155" s="127" t="str">
        <f>IF(E155=1,VLOOKUP(Työfile_2024!D155,'2015'!$F$12:$AB$1887,20,FALSE),"-")</f>
        <v>-</v>
      </c>
      <c r="AJ155" s="127" t="str">
        <f>IF(E155=1,VLOOKUP(Työfile_2024!D155,'2015'!$F$12:$AB$1887,21,FALSE),"-")</f>
        <v>-</v>
      </c>
      <c r="AK155" s="127" t="str">
        <f>IF(E155=1,VLOOKUP(Työfile_2024!D155,'2015'!$F$12:$AB$1887,22,FALSE),"-")</f>
        <v>-</v>
      </c>
      <c r="AL155" s="127" t="str">
        <f>IF(E155=1,VLOOKUP(Työfile_2024!D155,'2015'!$F$12:$AB$1887,23,FALSE),"-")</f>
        <v>-</v>
      </c>
      <c r="AM155" s="56">
        <f>VLOOKUP(Työfile_2024!D155,Tmatkat_20km_tarkasteltava_verk!$C$2:$D$1804,2,FALSE)</f>
        <v>2790</v>
      </c>
      <c r="AN155" s="148">
        <f t="shared" si="25"/>
        <v>0.24520008750481348</v>
      </c>
      <c r="AO155" s="178" t="str">
        <f>IF(E155=1,VLOOKUP(Työfile_2024!D155,'2015'!$F$12:$AC$1887,24,FALSE),"-")</f>
        <v>-</v>
      </c>
      <c r="AP155" s="52" t="str">
        <f>VLOOKUP(D155,Tarkasteltava_verkko_2024_harva!$E$2:$I$1804,5,FALSE)</f>
        <v>tiivis</v>
      </c>
      <c r="AQ155" s="52" t="str">
        <f>VLOOKUP(D155,Tarkasteltava_verkko_2024_harva!$E$2:$I$1804,4,FALSE)</f>
        <v>harva</v>
      </c>
      <c r="AR155" s="148">
        <v>0.71834681828121583</v>
      </c>
      <c r="AS155" s="170" t="str">
        <f>IFERROR(VLOOKUP(C155,'2015'!$C$12:$AG$1887,30,FALSE),"-")</f>
        <v>-</v>
      </c>
      <c r="AT155" s="148">
        <v>0.75683358845396898</v>
      </c>
      <c r="AU155" s="170" t="str">
        <f>IFERROR(VLOOKUP(C155,'2015'!$C$12:$AG$1887,31,FALSE),"-")</f>
        <v>-</v>
      </c>
      <c r="AV155" s="106"/>
      <c r="AW155" s="63">
        <f>IFERROR(VLOOKUP(C155,Merkittävyysluokitus!$A$2:$J$1705,10,FALSE),"-")</f>
        <v>2</v>
      </c>
      <c r="AX155" s="175">
        <f>IFERROR(VLOOKUP(C155,Merkittävyysluokitus!$A$2:$J$1705,6,FALSE),"-")</f>
        <v>11.25482496194825</v>
      </c>
      <c r="AY155" s="175">
        <f>IFERROR(VLOOKUP(C155,Merkittävyysluokitus!$A$2:$J$1705,7,FALSE),"-")</f>
        <v>5</v>
      </c>
      <c r="AZ155" s="175">
        <f>IFERROR(VLOOKUP(C155,Merkittävyysluokitus!$A$2:$J$1705,8,FALSE),"-")</f>
        <v>4.9214916286149162</v>
      </c>
      <c r="BA155" s="175">
        <f>IFERROR(VLOOKUP(C155,Merkittävyysluokitus!$A$2:$J$1705,9,FALSE),"-")</f>
        <v>1.3333333333333333</v>
      </c>
      <c r="BB155" s="203"/>
      <c r="BC155" s="203" t="str">
        <f t="shared" si="26"/>
        <v>muutos</v>
      </c>
      <c r="BD155" s="39" t="str">
        <f t="shared" si="18"/>
        <v>punainen</v>
      </c>
      <c r="BE155" s="68" t="str">
        <f t="shared" si="19"/>
        <v>musta</v>
      </c>
      <c r="BF155" s="68" t="str">
        <f t="shared" si="20"/>
        <v>musta</v>
      </c>
      <c r="BG155" s="68" t="str">
        <f t="shared" si="21"/>
        <v>punainen</v>
      </c>
      <c r="BH155" s="208" t="str">
        <f t="shared" si="22"/>
        <v>musta</v>
      </c>
      <c r="BI155" s="117"/>
      <c r="BJ155" s="39" t="str">
        <f>IF(F155="ei löydy","uusi tie",IF(E155=0,"tieosoite muuttunut",IF(E155=1,VLOOKUP(D155,'2015'!$F$12:$AL$1887,31,FALSE),"-")))</f>
        <v>uusi tie</v>
      </c>
      <c r="BK155" s="67" t="str">
        <f>IF(E155=1,VLOOKUP(D155,'2015'!$F$12:$AL$1887,32,FALSE),"-")</f>
        <v>-</v>
      </c>
      <c r="BL155" s="39" t="str">
        <f>IF(F155="ei löydy","uusi tie",IF(E155=0,"tieosoite muuttunut",IF(E155=1,VLOOKUP(D155,'2015'!$F$12:$AL$1887,33,FALSE),"-")))</f>
        <v>uusi tie</v>
      </c>
      <c r="BM155" s="39"/>
      <c r="BN155" s="217" t="e">
        <f>VLOOKUP(D155,'2015'!$F$12:$AL$1887,33,FALSE)</f>
        <v>#N/A</v>
      </c>
      <c r="BO155" s="117"/>
      <c r="BP155" s="115"/>
      <c r="BQ155" s="30"/>
      <c r="BS155" s="5"/>
      <c r="BU155" s="35"/>
      <c r="BV155" s="30"/>
      <c r="BW155" s="20"/>
      <c r="BX155" t="str">
        <f>IF(E155=1,VLOOKUP(D155,'2015'!$F$12:$AX$1887,43,FALSE),"-")</f>
        <v>-</v>
      </c>
      <c r="BY155" t="str">
        <f>IF(E155=1,VLOOKUP(D155,'2015'!$F$12:$AX$1887,44,FALSE),"-")</f>
        <v>-</v>
      </c>
      <c r="BZ155" t="str">
        <f>IF(E155=1,VLOOKUP(D155,'2015'!$F$12:$AX$1887,45,FALSE),"-")</f>
        <v>-</v>
      </c>
      <c r="CA155" s="31"/>
      <c r="CB155" s="31"/>
      <c r="CC155" s="31"/>
      <c r="CD155" s="31"/>
      <c r="CE155" s="31"/>
      <c r="CO155" s="29"/>
      <c r="CP155" s="29"/>
    </row>
    <row r="156" spans="1:94" ht="15.75" thickBot="1" x14ac:dyDescent="0.3">
      <c r="A156" s="50"/>
      <c r="B156" s="50"/>
      <c r="C156" s="50" t="str">
        <f t="shared" si="23"/>
        <v>12_224_26205</v>
      </c>
      <c r="D156" s="51" t="str">
        <f t="shared" si="24"/>
        <v>12_224</v>
      </c>
      <c r="E156" s="224">
        <f>IFERROR(VLOOKUP(C156,'2015'!$C$12:$D$1887,2,FALSE),0)</f>
        <v>0</v>
      </c>
      <c r="F156" s="51" t="str">
        <f>IFERROR(K156-IFERROR(VLOOKUP(D156,'2015'!$F$12:$I$1887,4,FALSE),"ei löydy"),"ei löydy")</f>
        <v>ei löydy</v>
      </c>
      <c r="G156" s="224">
        <f>IFERROR(VLOOKUP(Työfile_2024!C156,Liikennemalli!$D$6:$G$1921,4,FALSE),0)</f>
        <v>1</v>
      </c>
      <c r="H156" s="225">
        <f>K156-IFERROR(VLOOKUP(Työfile_2024!D156,Liikennemalli!$C$6:$H$1921,6,FALSE),"ei löydy")</f>
        <v>0</v>
      </c>
      <c r="I156" s="80">
        <v>12</v>
      </c>
      <c r="J156" s="52">
        <v>224</v>
      </c>
      <c r="K156" s="52">
        <v>26205</v>
      </c>
      <c r="L156" s="53"/>
      <c r="M156" s="54"/>
      <c r="N156" s="54"/>
      <c r="O156" s="54"/>
      <c r="P156" s="54"/>
      <c r="Q156" s="55"/>
      <c r="R156" s="55"/>
      <c r="S156" s="55"/>
      <c r="T156" s="55"/>
      <c r="U156" s="52"/>
      <c r="V156" s="56">
        <v>9093.0490364434263</v>
      </c>
      <c r="W156" s="56">
        <v>1099.3407746613241</v>
      </c>
      <c r="X156" s="56">
        <v>9554.4205304331226</v>
      </c>
      <c r="Y156" s="56">
        <f>VLOOKUP(D156,Liikennemalli24!$D$2:$F$1804,2,FALSE)</f>
        <v>3866</v>
      </c>
      <c r="Z156" s="57">
        <f>VLOOKUP(D156,Liikennemalli24!$D$2:$F$1804,3,FALSE)</f>
        <v>0.58199999999999996</v>
      </c>
      <c r="AA156" s="178">
        <f>IF(G156=1,VLOOKUP(C156,Liikennemalli!$D$6:$H$1921,2,FALSE),0)</f>
        <v>2405.733309792965</v>
      </c>
      <c r="AB156" s="197">
        <f>IF(G156=1,VLOOKUP(C156,Liikennemalli!$D$6:$H$1921,3,FALSE),0)</f>
        <v>0.48118193581438001</v>
      </c>
      <c r="AC156" s="134" t="str">
        <f>IF(E156=1,VLOOKUP(Työfile_2024!D156,'2015'!$F$12:$X$1887,18,FALSE),"-")</f>
        <v>-</v>
      </c>
      <c r="AD156" s="127" t="str">
        <f>IF(E156=1,VLOOKUP(Työfile_2024!D156,'2015'!$F$12:$X$1887,19,FALSE),"-")</f>
        <v>-</v>
      </c>
      <c r="AI156" s="127" t="str">
        <f>IF(E156=1,VLOOKUP(Työfile_2024!D156,'2015'!$F$12:$AB$1887,20,FALSE),"-")</f>
        <v>-</v>
      </c>
      <c r="AJ156" s="127" t="str">
        <f>IF(E156=1,VLOOKUP(Työfile_2024!D156,'2015'!$F$12:$AB$1887,21,FALSE),"-")</f>
        <v>-</v>
      </c>
      <c r="AK156" s="127" t="str">
        <f>IF(E156=1,VLOOKUP(Työfile_2024!D156,'2015'!$F$12:$AB$1887,22,FALSE),"-")</f>
        <v>-</v>
      </c>
      <c r="AL156" s="127" t="str">
        <f>IF(E156=1,VLOOKUP(Työfile_2024!D156,'2015'!$F$12:$AB$1887,23,FALSE),"-")</f>
        <v>-</v>
      </c>
      <c r="AM156" s="56">
        <f>VLOOKUP(Työfile_2024!D156,Tmatkat_20km_tarkasteltava_verk!$C$2:$D$1804,2,FALSE)</f>
        <v>6056</v>
      </c>
      <c r="AN156" s="148">
        <f t="shared" si="25"/>
        <v>0.666003226830578</v>
      </c>
      <c r="AO156" s="178" t="str">
        <f>IF(E156=1,VLOOKUP(Työfile_2024!D156,'2015'!$F$12:$AC$1887,24,FALSE),"-")</f>
        <v>-</v>
      </c>
      <c r="AP156" s="52" t="str">
        <f>VLOOKUP(D156,Tarkasteltava_verkko_2024_harva!$E$2:$I$1804,5,FALSE)</f>
        <v>tiivis</v>
      </c>
      <c r="AQ156" s="52" t="str">
        <f>VLOOKUP(D156,Tarkasteltava_verkko_2024_harva!$E$2:$I$1804,4,FALSE)</f>
        <v>harva</v>
      </c>
      <c r="AR156" s="148">
        <v>0.31383323793169243</v>
      </c>
      <c r="AS156" s="170" t="str">
        <f>IFERROR(VLOOKUP(C156,'2015'!$C$12:$AG$1887,30,FALSE),"-")</f>
        <v>-</v>
      </c>
      <c r="AT156" s="148">
        <v>4.3922915474146153E-2</v>
      </c>
      <c r="AU156" s="170" t="str">
        <f>IFERROR(VLOOKUP(C156,'2015'!$C$12:$AG$1887,31,FALSE),"-")</f>
        <v>-</v>
      </c>
      <c r="AV156" s="106"/>
      <c r="AW156" s="63">
        <f>IFERROR(VLOOKUP(C156,Merkittävyysluokitus!$A$2:$J$1705,10,FALSE),"-")</f>
        <v>1</v>
      </c>
      <c r="AX156" s="175">
        <f>IFERROR(VLOOKUP(C156,Merkittävyysluokitus!$A$2:$J$1705,6,FALSE),"-")</f>
        <v>14.066666666666665</v>
      </c>
      <c r="AY156" s="175">
        <f>IFERROR(VLOOKUP(C156,Merkittävyysluokitus!$A$2:$J$1705,7,FALSE),"-")</f>
        <v>5</v>
      </c>
      <c r="AZ156" s="175">
        <f>IFERROR(VLOOKUP(C156,Merkittävyysluokitus!$A$2:$J$1705,8,FALSE),"-")</f>
        <v>6.8999999999999995</v>
      </c>
      <c r="BA156" s="175">
        <f>IFERROR(VLOOKUP(C156,Merkittävyysluokitus!$A$2:$J$1705,9,FALSE),"-")</f>
        <v>2.1666666666666665</v>
      </c>
      <c r="BB156" s="203"/>
      <c r="BC156" s="203" t="str">
        <f t="shared" si="26"/>
        <v>muutos</v>
      </c>
      <c r="BD156" s="39" t="str">
        <f t="shared" si="18"/>
        <v>punainen</v>
      </c>
      <c r="BE156" s="68" t="str">
        <f t="shared" si="19"/>
        <v>musta</v>
      </c>
      <c r="BF156" s="68" t="str">
        <f t="shared" si="20"/>
        <v>punainen</v>
      </c>
      <c r="BG156" s="68" t="str">
        <f t="shared" si="21"/>
        <v>punainen</v>
      </c>
      <c r="BH156" s="208" t="str">
        <f t="shared" si="22"/>
        <v>punainen</v>
      </c>
      <c r="BI156" s="117"/>
      <c r="BJ156" s="39" t="str">
        <f>IF(F156="ei löydy","uusi tie",IF(E156=0,"tieosoite muuttunut",IF(E156=1,VLOOKUP(D156,'2015'!$F$12:$AL$1887,31,FALSE),"-")))</f>
        <v>uusi tie</v>
      </c>
      <c r="BK156" s="67" t="str">
        <f>IF(E156=1,VLOOKUP(D156,'2015'!$F$12:$AL$1887,32,FALSE),"-")</f>
        <v>-</v>
      </c>
      <c r="BL156" s="39" t="str">
        <f>IF(F156="ei löydy","uusi tie",IF(E156=0,"tieosoite muuttunut",IF(E156=1,VLOOKUP(D156,'2015'!$F$12:$AL$1887,33,FALSE),"-")))</f>
        <v>uusi tie</v>
      </c>
      <c r="BM156" s="39"/>
      <c r="BN156" s="217" t="e">
        <f>VLOOKUP(D156,'2015'!$F$12:$AL$1887,33,FALSE)</f>
        <v>#N/A</v>
      </c>
      <c r="BO156" s="117"/>
      <c r="BP156" s="115"/>
      <c r="BQ156" s="30"/>
      <c r="BS156" s="5"/>
      <c r="BU156" s="35"/>
      <c r="BV156" s="30"/>
      <c r="BW156" s="20"/>
      <c r="BX156" t="str">
        <f>IF(E156=1,VLOOKUP(D156,'2015'!$F$12:$AX$1887,43,FALSE),"-")</f>
        <v>-</v>
      </c>
      <c r="BY156" t="str">
        <f>IF(E156=1,VLOOKUP(D156,'2015'!$F$12:$AX$1887,44,FALSE),"-")</f>
        <v>-</v>
      </c>
      <c r="BZ156" t="str">
        <f>IF(E156=1,VLOOKUP(D156,'2015'!$F$12:$AX$1887,45,FALSE),"-")</f>
        <v>-</v>
      </c>
      <c r="CA156" s="31"/>
      <c r="CB156" s="31"/>
      <c r="CC156" s="31"/>
      <c r="CD156" s="31"/>
      <c r="CE156" s="31"/>
      <c r="CO156" s="29"/>
      <c r="CP156" s="29"/>
    </row>
    <row r="157" spans="1:94" ht="15.75" thickBot="1" x14ac:dyDescent="0.3">
      <c r="A157" s="50"/>
      <c r="B157" s="50"/>
      <c r="C157" s="50" t="str">
        <f t="shared" si="23"/>
        <v>12_228_6545</v>
      </c>
      <c r="D157" s="51" t="str">
        <f t="shared" si="24"/>
        <v>12_228</v>
      </c>
      <c r="E157" s="224">
        <f>IFERROR(VLOOKUP(C157,'2015'!$C$12:$D$1887,2,FALSE),0)</f>
        <v>0</v>
      </c>
      <c r="F157" s="51" t="str">
        <f>IFERROR(K157-IFERROR(VLOOKUP(D157,'2015'!$F$12:$I$1887,4,FALSE),"ei löydy"),"ei löydy")</f>
        <v>ei löydy</v>
      </c>
      <c r="G157" s="224">
        <f>IFERROR(VLOOKUP(Työfile_2024!C157,Liikennemalli!$D$6:$G$1921,4,FALSE),0)</f>
        <v>1</v>
      </c>
      <c r="H157" s="225">
        <f>K157-IFERROR(VLOOKUP(Työfile_2024!D157,Liikennemalli!$C$6:$H$1921,6,FALSE),"ei löydy")</f>
        <v>0</v>
      </c>
      <c r="I157" s="80">
        <v>12</v>
      </c>
      <c r="J157" s="52">
        <v>228</v>
      </c>
      <c r="K157" s="52">
        <v>6545</v>
      </c>
      <c r="L157" s="53"/>
      <c r="M157" s="54"/>
      <c r="N157" s="54"/>
      <c r="O157" s="54"/>
      <c r="P157" s="54"/>
      <c r="Q157" s="55"/>
      <c r="R157" s="55"/>
      <c r="S157" s="55"/>
      <c r="T157" s="55"/>
      <c r="U157" s="52"/>
      <c r="V157" s="56">
        <v>6253</v>
      </c>
      <c r="W157" s="56">
        <v>822</v>
      </c>
      <c r="X157" s="56">
        <v>6347</v>
      </c>
      <c r="Y157" s="56">
        <f>VLOOKUP(D157,Liikennemalli24!$D$2:$F$1804,2,FALSE)</f>
        <v>4859</v>
      </c>
      <c r="Z157" s="57">
        <f>VLOOKUP(D157,Liikennemalli24!$D$2:$F$1804,3,FALSE)</f>
        <v>0.89500000000000002</v>
      </c>
      <c r="AA157" s="178">
        <f>IF(G157=1,VLOOKUP(C157,Liikennemalli!$D$6:$H$1921,2,FALSE),0)</f>
        <v>0</v>
      </c>
      <c r="AB157" s="197">
        <f>IF(G157=1,VLOOKUP(C157,Liikennemalli!$D$6:$H$1921,3,FALSE),0)</f>
        <v>0</v>
      </c>
      <c r="AC157" s="134" t="str">
        <f>IF(E157=1,VLOOKUP(Työfile_2024!D157,'2015'!$F$12:$X$1887,18,FALSE),"-")</f>
        <v>-</v>
      </c>
      <c r="AD157" s="127" t="str">
        <f>IF(E157=1,VLOOKUP(Työfile_2024!D157,'2015'!$F$12:$X$1887,19,FALSE),"-")</f>
        <v>-</v>
      </c>
      <c r="AI157" s="127" t="str">
        <f>IF(E157=1,VLOOKUP(Työfile_2024!D157,'2015'!$F$12:$AB$1887,20,FALSE),"-")</f>
        <v>-</v>
      </c>
      <c r="AJ157" s="127" t="str">
        <f>IF(E157=1,VLOOKUP(Työfile_2024!D157,'2015'!$F$12:$AB$1887,21,FALSE),"-")</f>
        <v>-</v>
      </c>
      <c r="AK157" s="127" t="str">
        <f>IF(E157=1,VLOOKUP(Työfile_2024!D157,'2015'!$F$12:$AB$1887,22,FALSE),"-")</f>
        <v>-</v>
      </c>
      <c r="AL157" s="127" t="str">
        <f>IF(E157=1,VLOOKUP(Työfile_2024!D157,'2015'!$F$12:$AB$1887,23,FALSE),"-")</f>
        <v>-</v>
      </c>
      <c r="AM157" s="56">
        <f>VLOOKUP(Työfile_2024!D157,Tmatkat_20km_tarkasteltava_verk!$C$2:$D$1804,2,FALSE)</f>
        <v>2023</v>
      </c>
      <c r="AN157" s="148">
        <f t="shared" si="25"/>
        <v>0.32352470814009276</v>
      </c>
      <c r="AO157" s="178" t="str">
        <f>IF(E157=1,VLOOKUP(Työfile_2024!D157,'2015'!$F$12:$AC$1887,24,FALSE),"-")</f>
        <v>-</v>
      </c>
      <c r="AP157" s="52" t="str">
        <f>VLOOKUP(D157,Tarkasteltava_verkko_2024_harva!$E$2:$I$1804,5,FALSE)</f>
        <v>tiivis</v>
      </c>
      <c r="AQ157" s="52" t="str">
        <f>VLOOKUP(D157,Tarkasteltava_verkko_2024_harva!$E$2:$I$1804,4,FALSE)</f>
        <v>harva</v>
      </c>
      <c r="AR157" s="148">
        <v>0</v>
      </c>
      <c r="AS157" s="170" t="str">
        <f>IFERROR(VLOOKUP(C157,'2015'!$C$12:$AG$1887,30,FALSE),"-")</f>
        <v>-</v>
      </c>
      <c r="AT157" s="148">
        <v>0</v>
      </c>
      <c r="AU157" s="170" t="str">
        <f>IFERROR(VLOOKUP(C157,'2015'!$C$12:$AG$1887,31,FALSE),"-")</f>
        <v>-</v>
      </c>
      <c r="AV157" s="106"/>
      <c r="AW157" s="63">
        <f>IFERROR(VLOOKUP(C157,Merkittävyysluokitus!$A$2:$J$1705,10,FALSE),"-")</f>
        <v>2</v>
      </c>
      <c r="AX157" s="175">
        <f>IFERROR(VLOOKUP(C157,Merkittävyysluokitus!$A$2:$J$1705,6,FALSE),"-")</f>
        <v>10.835000000000001</v>
      </c>
      <c r="AY157" s="175">
        <f>IFERROR(VLOOKUP(C157,Merkittävyysluokitus!$A$2:$J$1705,7,FALSE),"-")</f>
        <v>4.375</v>
      </c>
      <c r="AZ157" s="175">
        <f>IFERROR(VLOOKUP(C157,Merkittävyysluokitus!$A$2:$J$1705,8,FALSE),"-")</f>
        <v>4.96</v>
      </c>
      <c r="BA157" s="175">
        <f>IFERROR(VLOOKUP(C157,Merkittävyysluokitus!$A$2:$J$1705,9,FALSE),"-")</f>
        <v>1.5</v>
      </c>
      <c r="BB157" s="203"/>
      <c r="BC157" s="203" t="str">
        <f t="shared" si="26"/>
        <v>muutos</v>
      </c>
      <c r="BD157" s="39" t="str">
        <f t="shared" si="18"/>
        <v>punainen</v>
      </c>
      <c r="BE157" s="68" t="str">
        <f t="shared" si="19"/>
        <v>punainen</v>
      </c>
      <c r="BF157" s="68" t="str">
        <f t="shared" si="20"/>
        <v>punainen</v>
      </c>
      <c r="BG157" s="68" t="str">
        <f t="shared" si="21"/>
        <v>punainen</v>
      </c>
      <c r="BH157" s="208" t="str">
        <f t="shared" si="22"/>
        <v>punainen</v>
      </c>
      <c r="BI157" s="117"/>
      <c r="BJ157" s="39" t="str">
        <f>IF(F157="ei löydy","uusi tie",IF(E157=0,"tieosoite muuttunut",IF(E157=1,VLOOKUP(D157,'2015'!$F$12:$AL$1887,31,FALSE),"-")))</f>
        <v>uusi tie</v>
      </c>
      <c r="BK157" s="67" t="str">
        <f>IF(E157=1,VLOOKUP(D157,'2015'!$F$12:$AL$1887,32,FALSE),"-")</f>
        <v>-</v>
      </c>
      <c r="BL157" s="39" t="str">
        <f>IF(F157="ei löydy","uusi tie",IF(E157=0,"tieosoite muuttunut",IF(E157=1,VLOOKUP(D157,'2015'!$F$12:$AL$1887,33,FALSE),"-")))</f>
        <v>uusi tie</v>
      </c>
      <c r="BM157" s="39"/>
      <c r="BN157" s="217" t="e">
        <f>VLOOKUP(D157,'2015'!$F$12:$AL$1887,33,FALSE)</f>
        <v>#N/A</v>
      </c>
      <c r="BO157" s="117"/>
      <c r="BP157" s="115"/>
      <c r="BQ157" s="30"/>
      <c r="BS157" s="5"/>
      <c r="BU157" s="35"/>
      <c r="BV157" s="30"/>
      <c r="BW157" s="20"/>
      <c r="BX157" t="str">
        <f>IF(E157=1,VLOOKUP(D157,'2015'!$F$12:$AX$1887,43,FALSE),"-")</f>
        <v>-</v>
      </c>
      <c r="BY157" t="str">
        <f>IF(E157=1,VLOOKUP(D157,'2015'!$F$12:$AX$1887,44,FALSE),"-")</f>
        <v>-</v>
      </c>
      <c r="BZ157" t="str">
        <f>IF(E157=1,VLOOKUP(D157,'2015'!$F$12:$AX$1887,45,FALSE),"-")</f>
        <v>-</v>
      </c>
      <c r="CA157" s="31"/>
      <c r="CB157" s="31"/>
      <c r="CC157" s="31"/>
      <c r="CD157" s="31"/>
      <c r="CE157" s="31"/>
      <c r="CO157" s="29"/>
      <c r="CP157" s="29"/>
    </row>
    <row r="158" spans="1:94" ht="15.75" thickBot="1" x14ac:dyDescent="0.3">
      <c r="A158" s="50"/>
      <c r="B158" s="50"/>
      <c r="C158" s="50" t="str">
        <f t="shared" si="23"/>
        <v>12_229_4032</v>
      </c>
      <c r="D158" s="51" t="str">
        <f t="shared" si="24"/>
        <v>12_229</v>
      </c>
      <c r="E158" s="224">
        <f>IFERROR(VLOOKUP(C158,'2015'!$C$12:$D$1887,2,FALSE),0)</f>
        <v>0</v>
      </c>
      <c r="F158" s="51" t="str">
        <f>IFERROR(K158-IFERROR(VLOOKUP(D158,'2015'!$F$12:$I$1887,4,FALSE),"ei löydy"),"ei löydy")</f>
        <v>ei löydy</v>
      </c>
      <c r="G158" s="224">
        <f>IFERROR(VLOOKUP(Työfile_2024!C158,Liikennemalli!$D$6:$G$1921,4,FALSE),0)</f>
        <v>1</v>
      </c>
      <c r="H158" s="225">
        <f>K158-IFERROR(VLOOKUP(Työfile_2024!D158,Liikennemalli!$C$6:$H$1921,6,FALSE),"ei löydy")</f>
        <v>0</v>
      </c>
      <c r="I158" s="80">
        <v>12</v>
      </c>
      <c r="J158" s="52">
        <v>229</v>
      </c>
      <c r="K158" s="52">
        <v>4032</v>
      </c>
      <c r="L158" s="53"/>
      <c r="M158" s="54"/>
      <c r="N158" s="54"/>
      <c r="O158" s="54"/>
      <c r="P158" s="54"/>
      <c r="Q158" s="55"/>
      <c r="R158" s="55"/>
      <c r="S158" s="55"/>
      <c r="T158" s="55"/>
      <c r="U158" s="52"/>
      <c r="V158" s="56">
        <v>7049</v>
      </c>
      <c r="W158" s="56">
        <v>1025</v>
      </c>
      <c r="X158" s="56">
        <v>7189</v>
      </c>
      <c r="Y158" s="56">
        <f>VLOOKUP(D158,Liikennemalli24!$D$2:$F$1804,2,FALSE)</f>
        <v>4965</v>
      </c>
      <c r="Z158" s="57">
        <f>VLOOKUP(D158,Liikennemalli24!$D$2:$F$1804,3,FALSE)</f>
        <v>0.93700000000000006</v>
      </c>
      <c r="AA158" s="178">
        <f>IF(G158=1,VLOOKUP(C158,Liikennemalli!$D$6:$H$1921,2,FALSE),0)</f>
        <v>0</v>
      </c>
      <c r="AB158" s="197">
        <f>IF(G158=1,VLOOKUP(C158,Liikennemalli!$D$6:$H$1921,3,FALSE),0)</f>
        <v>0</v>
      </c>
      <c r="AC158" s="134" t="str">
        <f>IF(E158=1,VLOOKUP(Työfile_2024!D158,'2015'!$F$12:$X$1887,18,FALSE),"-")</f>
        <v>-</v>
      </c>
      <c r="AD158" s="127" t="str">
        <f>IF(E158=1,VLOOKUP(Työfile_2024!D158,'2015'!$F$12:$X$1887,19,FALSE),"-")</f>
        <v>-</v>
      </c>
      <c r="AI158" s="127" t="str">
        <f>IF(E158=1,VLOOKUP(Työfile_2024!D158,'2015'!$F$12:$AB$1887,20,FALSE),"-")</f>
        <v>-</v>
      </c>
      <c r="AJ158" s="127" t="str">
        <f>IF(E158=1,VLOOKUP(Työfile_2024!D158,'2015'!$F$12:$AB$1887,21,FALSE),"-")</f>
        <v>-</v>
      </c>
      <c r="AK158" s="127" t="str">
        <f>IF(E158=1,VLOOKUP(Työfile_2024!D158,'2015'!$F$12:$AB$1887,22,FALSE),"-")</f>
        <v>-</v>
      </c>
      <c r="AL158" s="127" t="str">
        <f>IF(E158=1,VLOOKUP(Työfile_2024!D158,'2015'!$F$12:$AB$1887,23,FALSE),"-")</f>
        <v>-</v>
      </c>
      <c r="AM158" s="56">
        <f>VLOOKUP(Työfile_2024!D158,Tmatkat_20km_tarkasteltava_verk!$C$2:$D$1804,2,FALSE)</f>
        <v>2030</v>
      </c>
      <c r="AN158" s="148">
        <f t="shared" si="25"/>
        <v>0.28798411122144985</v>
      </c>
      <c r="AO158" s="178" t="str">
        <f>IF(E158=1,VLOOKUP(Työfile_2024!D158,'2015'!$F$12:$AC$1887,24,FALSE),"-")</f>
        <v>-</v>
      </c>
      <c r="AP158" s="52" t="str">
        <f>VLOOKUP(D158,Tarkasteltava_verkko_2024_harva!$E$2:$I$1804,5,FALSE)</f>
        <v>tiivis</v>
      </c>
      <c r="AQ158" s="52" t="str">
        <f>VLOOKUP(D158,Tarkasteltava_verkko_2024_harva!$E$2:$I$1804,4,FALSE)</f>
        <v>harva</v>
      </c>
      <c r="AR158" s="148">
        <v>0.32886904761904762</v>
      </c>
      <c r="AS158" s="170" t="str">
        <f>IFERROR(VLOOKUP(C158,'2015'!$C$12:$AG$1887,30,FALSE),"-")</f>
        <v>-</v>
      </c>
      <c r="AT158" s="148">
        <v>0.22544642857142858</v>
      </c>
      <c r="AU158" s="170" t="str">
        <f>IFERROR(VLOOKUP(C158,'2015'!$C$12:$AG$1887,31,FALSE),"-")</f>
        <v>-</v>
      </c>
      <c r="AV158" s="106"/>
      <c r="AW158" s="63">
        <f>IFERROR(VLOOKUP(C158,Merkittävyysluokitus!$A$2:$J$1705,10,FALSE),"-")</f>
        <v>2</v>
      </c>
      <c r="AX158" s="175">
        <f>IFERROR(VLOOKUP(C158,Merkittävyysluokitus!$A$2:$J$1705,6,FALSE),"-")</f>
        <v>11.208333333333332</v>
      </c>
      <c r="AY158" s="175">
        <f>IFERROR(VLOOKUP(C158,Merkittävyysluokitus!$A$2:$J$1705,7,FALSE),"-")</f>
        <v>4.375</v>
      </c>
      <c r="AZ158" s="175">
        <f>IFERROR(VLOOKUP(C158,Merkittävyysluokitus!$A$2:$J$1705,8,FALSE),"-")</f>
        <v>4.6666666666666661</v>
      </c>
      <c r="BA158" s="175">
        <f>IFERROR(VLOOKUP(C158,Merkittävyysluokitus!$A$2:$J$1705,9,FALSE),"-")</f>
        <v>2.1666666666666665</v>
      </c>
      <c r="BB158" s="203"/>
      <c r="BC158" s="203" t="str">
        <f t="shared" si="26"/>
        <v>muutos</v>
      </c>
      <c r="BD158" s="39" t="str">
        <f t="shared" si="18"/>
        <v>punainen</v>
      </c>
      <c r="BE158" s="68" t="str">
        <f t="shared" si="19"/>
        <v>punainen</v>
      </c>
      <c r="BF158" s="68" t="str">
        <f t="shared" si="20"/>
        <v>punainen</v>
      </c>
      <c r="BG158" s="68" t="str">
        <f t="shared" si="21"/>
        <v>punainen</v>
      </c>
      <c r="BH158" s="208" t="str">
        <f t="shared" si="22"/>
        <v>punainen</v>
      </c>
      <c r="BI158" s="117"/>
      <c r="BJ158" s="39" t="str">
        <f>IF(F158="ei löydy","uusi tie",IF(E158=0,"tieosoite muuttunut",IF(E158=1,VLOOKUP(D158,'2015'!$F$12:$AL$1887,31,FALSE),"-")))</f>
        <v>uusi tie</v>
      </c>
      <c r="BK158" s="67" t="str">
        <f>IF(E158=1,VLOOKUP(D158,'2015'!$F$12:$AL$1887,32,FALSE),"-")</f>
        <v>-</v>
      </c>
      <c r="BL158" s="39" t="str">
        <f>IF(F158="ei löydy","uusi tie",IF(E158=0,"tieosoite muuttunut",IF(E158=1,VLOOKUP(D158,'2015'!$F$12:$AL$1887,33,FALSE),"-")))</f>
        <v>uusi tie</v>
      </c>
      <c r="BM158" s="39"/>
      <c r="BN158" s="217" t="e">
        <f>VLOOKUP(D158,'2015'!$F$12:$AL$1887,33,FALSE)</f>
        <v>#N/A</v>
      </c>
      <c r="BO158" s="117"/>
      <c r="BP158" s="115"/>
      <c r="BQ158" s="30"/>
      <c r="BS158" s="5"/>
      <c r="BU158" s="35"/>
      <c r="BV158" s="30"/>
      <c r="BW158" s="20"/>
      <c r="BX158" t="str">
        <f>IF(E158=1,VLOOKUP(D158,'2015'!$F$12:$AX$1887,43,FALSE),"-")</f>
        <v>-</v>
      </c>
      <c r="BY158" t="str">
        <f>IF(E158=1,VLOOKUP(D158,'2015'!$F$12:$AX$1887,44,FALSE),"-")</f>
        <v>-</v>
      </c>
      <c r="BZ158" t="str">
        <f>IF(E158=1,VLOOKUP(D158,'2015'!$F$12:$AX$1887,45,FALSE),"-")</f>
        <v>-</v>
      </c>
      <c r="CA158" s="31"/>
      <c r="CB158" s="31"/>
      <c r="CC158" s="31"/>
      <c r="CD158" s="31"/>
      <c r="CE158" s="31"/>
      <c r="CO158" s="29"/>
      <c r="CP158" s="29"/>
    </row>
    <row r="159" spans="1:94" ht="15.75" thickBot="1" x14ac:dyDescent="0.3">
      <c r="A159" s="50"/>
      <c r="B159" s="50"/>
      <c r="C159" s="50" t="str">
        <f t="shared" si="23"/>
        <v>12_230_4353</v>
      </c>
      <c r="D159" s="51" t="str">
        <f t="shared" si="24"/>
        <v>12_230</v>
      </c>
      <c r="E159" s="224">
        <f>IFERROR(VLOOKUP(C159,'2015'!$C$12:$D$1887,2,FALSE),0)</f>
        <v>0</v>
      </c>
      <c r="F159" s="51" t="str">
        <f>IFERROR(K159-IFERROR(VLOOKUP(D159,'2015'!$F$12:$I$1887,4,FALSE),"ei löydy"),"ei löydy")</f>
        <v>ei löydy</v>
      </c>
      <c r="G159" s="224">
        <f>IFERROR(VLOOKUP(Työfile_2024!C159,Liikennemalli!$D$6:$G$1921,4,FALSE),0)</f>
        <v>1</v>
      </c>
      <c r="H159" s="225">
        <f>K159-IFERROR(VLOOKUP(Työfile_2024!D159,Liikennemalli!$C$6:$H$1921,6,FALSE),"ei löydy")</f>
        <v>0</v>
      </c>
      <c r="I159" s="80">
        <v>12</v>
      </c>
      <c r="J159" s="52">
        <v>230</v>
      </c>
      <c r="K159" s="52">
        <v>4353</v>
      </c>
      <c r="L159" s="53"/>
      <c r="M159" s="54"/>
      <c r="N159" s="54"/>
      <c r="O159" s="54"/>
      <c r="P159" s="54"/>
      <c r="Q159" s="55"/>
      <c r="R159" s="55"/>
      <c r="S159" s="55"/>
      <c r="T159" s="55"/>
      <c r="U159" s="52"/>
      <c r="V159" s="56">
        <v>7234</v>
      </c>
      <c r="W159" s="56">
        <v>1014</v>
      </c>
      <c r="X159" s="56">
        <v>7553</v>
      </c>
      <c r="Y159" s="56">
        <f>VLOOKUP(D159,Liikennemalli24!$D$2:$F$1804,2,FALSE)</f>
        <v>3619</v>
      </c>
      <c r="Z159" s="57">
        <f>VLOOKUP(D159,Liikennemalli24!$D$2:$F$1804,3,FALSE)</f>
        <v>0.94499999999999995</v>
      </c>
      <c r="AA159" s="178">
        <f>IF(G159=1,VLOOKUP(C159,Liikennemalli!$D$6:$H$1921,2,FALSE),0)</f>
        <v>0</v>
      </c>
      <c r="AB159" s="197">
        <f>IF(G159=1,VLOOKUP(C159,Liikennemalli!$D$6:$H$1921,3,FALSE),0)</f>
        <v>0</v>
      </c>
      <c r="AC159" s="134" t="str">
        <f>IF(E159=1,VLOOKUP(Työfile_2024!D159,'2015'!$F$12:$X$1887,18,FALSE),"-")</f>
        <v>-</v>
      </c>
      <c r="AD159" s="127" t="str">
        <f>IF(E159=1,VLOOKUP(Työfile_2024!D159,'2015'!$F$12:$X$1887,19,FALSE),"-")</f>
        <v>-</v>
      </c>
      <c r="AI159" s="127" t="str">
        <f>IF(E159=1,VLOOKUP(Työfile_2024!D159,'2015'!$F$12:$AB$1887,20,FALSE),"-")</f>
        <v>-</v>
      </c>
      <c r="AJ159" s="127" t="str">
        <f>IF(E159=1,VLOOKUP(Työfile_2024!D159,'2015'!$F$12:$AB$1887,21,FALSE),"-")</f>
        <v>-</v>
      </c>
      <c r="AK159" s="127" t="str">
        <f>IF(E159=1,VLOOKUP(Työfile_2024!D159,'2015'!$F$12:$AB$1887,22,FALSE),"-")</f>
        <v>-</v>
      </c>
      <c r="AL159" s="127" t="str">
        <f>IF(E159=1,VLOOKUP(Työfile_2024!D159,'2015'!$F$12:$AB$1887,23,FALSE),"-")</f>
        <v>-</v>
      </c>
      <c r="AM159" s="56">
        <f>VLOOKUP(Työfile_2024!D159,Tmatkat_20km_tarkasteltava_verk!$C$2:$D$1804,2,FALSE)</f>
        <v>2224</v>
      </c>
      <c r="AN159" s="148">
        <f t="shared" si="25"/>
        <v>0.30743710257119161</v>
      </c>
      <c r="AO159" s="178" t="str">
        <f>IF(E159=1,VLOOKUP(Työfile_2024!D159,'2015'!$F$12:$AC$1887,24,FALSE),"-")</f>
        <v>-</v>
      </c>
      <c r="AP159" s="52" t="str">
        <f>VLOOKUP(D159,Tarkasteltava_verkko_2024_harva!$E$2:$I$1804,5,FALSE)</f>
        <v>tiivis</v>
      </c>
      <c r="AQ159" s="52" t="str">
        <f>VLOOKUP(D159,Tarkasteltava_verkko_2024_harva!$E$2:$I$1804,4,FALSE)</f>
        <v>harva</v>
      </c>
      <c r="AR159" s="148">
        <v>0.91362278888123138</v>
      </c>
      <c r="AS159" s="170" t="str">
        <f>IFERROR(VLOOKUP(C159,'2015'!$C$12:$AG$1887,30,FALSE),"-")</f>
        <v>-</v>
      </c>
      <c r="AT159" s="148">
        <v>0.9983919136227889</v>
      </c>
      <c r="AU159" s="170" t="str">
        <f>IFERROR(VLOOKUP(C159,'2015'!$C$12:$AG$1887,31,FALSE),"-")</f>
        <v>-</v>
      </c>
      <c r="AV159" s="106"/>
      <c r="AW159" s="63">
        <f>IFERROR(VLOOKUP(C159,Merkittävyysluokitus!$A$2:$J$1705,10,FALSE),"-")</f>
        <v>2</v>
      </c>
      <c r="AX159" s="175">
        <f>IFERROR(VLOOKUP(C159,Merkittävyysluokitus!$A$2:$J$1705,6,FALSE),"-")</f>
        <v>12.375</v>
      </c>
      <c r="AY159" s="175">
        <f>IFERROR(VLOOKUP(C159,Merkittävyysluokitus!$A$2:$J$1705,7,FALSE),"-")</f>
        <v>4.375</v>
      </c>
      <c r="AZ159" s="175">
        <f>IFERROR(VLOOKUP(C159,Merkittävyysluokitus!$A$2:$J$1705,8,FALSE),"-")</f>
        <v>5.6666666666666661</v>
      </c>
      <c r="BA159" s="175">
        <f>IFERROR(VLOOKUP(C159,Merkittävyysluokitus!$A$2:$J$1705,9,FALSE),"-")</f>
        <v>2.333333333333333</v>
      </c>
      <c r="BB159" s="203"/>
      <c r="BC159" s="203" t="str">
        <f t="shared" si="26"/>
        <v>muutos</v>
      </c>
      <c r="BD159" s="39" t="str">
        <f t="shared" si="18"/>
        <v>punainen</v>
      </c>
      <c r="BE159" s="68" t="str">
        <f t="shared" si="19"/>
        <v>punainen</v>
      </c>
      <c r="BF159" s="68" t="str">
        <f t="shared" si="20"/>
        <v>punainen</v>
      </c>
      <c r="BG159" s="68" t="str">
        <f t="shared" si="21"/>
        <v>punainen</v>
      </c>
      <c r="BH159" s="208" t="str">
        <f t="shared" si="22"/>
        <v>punainen</v>
      </c>
      <c r="BI159" s="117"/>
      <c r="BJ159" s="39" t="str">
        <f>IF(F159="ei löydy","uusi tie",IF(E159=0,"tieosoite muuttunut",IF(E159=1,VLOOKUP(D159,'2015'!$F$12:$AL$1887,31,FALSE),"-")))</f>
        <v>uusi tie</v>
      </c>
      <c r="BK159" s="67" t="str">
        <f>IF(E159=1,VLOOKUP(D159,'2015'!$F$12:$AL$1887,32,FALSE),"-")</f>
        <v>-</v>
      </c>
      <c r="BL159" s="39" t="str">
        <f>IF(F159="ei löydy","uusi tie",IF(E159=0,"tieosoite muuttunut",IF(E159=1,VLOOKUP(D159,'2015'!$F$12:$AL$1887,33,FALSE),"-")))</f>
        <v>uusi tie</v>
      </c>
      <c r="BM159" s="39"/>
      <c r="BN159" s="217" t="e">
        <f>VLOOKUP(D159,'2015'!$F$12:$AL$1887,33,FALSE)</f>
        <v>#N/A</v>
      </c>
      <c r="BO159" s="117"/>
      <c r="BP159" s="115"/>
      <c r="BQ159" s="30"/>
      <c r="BS159" s="5"/>
      <c r="BU159" s="35"/>
      <c r="BV159" s="30"/>
      <c r="BW159" s="20"/>
      <c r="BX159" t="str">
        <f>IF(E159=1,VLOOKUP(D159,'2015'!$F$12:$AX$1887,43,FALSE),"-")</f>
        <v>-</v>
      </c>
      <c r="BY159" t="str">
        <f>IF(E159=1,VLOOKUP(D159,'2015'!$F$12:$AX$1887,44,FALSE),"-")</f>
        <v>-</v>
      </c>
      <c r="BZ159" t="str">
        <f>IF(E159=1,VLOOKUP(D159,'2015'!$F$12:$AX$1887,45,FALSE),"-")</f>
        <v>-</v>
      </c>
      <c r="CA159" s="31"/>
      <c r="CB159" s="31"/>
      <c r="CC159" s="31"/>
      <c r="CD159" s="31"/>
      <c r="CE159" s="31"/>
      <c r="CO159" s="29"/>
      <c r="CP159" s="29"/>
    </row>
    <row r="160" spans="1:94" ht="15.75" thickBot="1" x14ac:dyDescent="0.3">
      <c r="A160" s="50"/>
      <c r="B160" s="50"/>
      <c r="C160" s="50" t="str">
        <f t="shared" si="23"/>
        <v>12_231_5040</v>
      </c>
      <c r="D160" s="51" t="str">
        <f t="shared" si="24"/>
        <v>12_231</v>
      </c>
      <c r="E160" s="224">
        <f>IFERROR(VLOOKUP(C160,'2015'!$C$12:$D$1887,2,FALSE),0)</f>
        <v>0</v>
      </c>
      <c r="F160" s="51" t="str">
        <f>IFERROR(K160-IFERROR(VLOOKUP(D160,'2015'!$F$12:$I$1887,4,FALSE),"ei löydy"),"ei löydy")</f>
        <v>ei löydy</v>
      </c>
      <c r="G160" s="224">
        <f>IFERROR(VLOOKUP(Työfile_2024!C160,Liikennemalli!$D$6:$G$1921,4,FALSE),0)</f>
        <v>1</v>
      </c>
      <c r="H160" s="225">
        <f>K160-IFERROR(VLOOKUP(Työfile_2024!D160,Liikennemalli!$C$6:$H$1921,6,FALSE),"ei löydy")</f>
        <v>0</v>
      </c>
      <c r="I160" s="80">
        <v>12</v>
      </c>
      <c r="J160" s="52">
        <v>231</v>
      </c>
      <c r="K160" s="52">
        <v>5040</v>
      </c>
      <c r="L160" s="53"/>
      <c r="M160" s="54"/>
      <c r="N160" s="54"/>
      <c r="O160" s="54"/>
      <c r="P160" s="54"/>
      <c r="Q160" s="55"/>
      <c r="R160" s="55"/>
      <c r="S160" s="55"/>
      <c r="T160" s="55"/>
      <c r="U160" s="52"/>
      <c r="V160" s="56">
        <v>7234</v>
      </c>
      <c r="W160" s="56">
        <v>1014</v>
      </c>
      <c r="X160" s="56">
        <v>7553</v>
      </c>
      <c r="Y160" s="56">
        <f>VLOOKUP(D160,Liikennemalli24!$D$2:$F$1804,2,FALSE)</f>
        <v>3502</v>
      </c>
      <c r="Z160" s="57">
        <f>VLOOKUP(D160,Liikennemalli24!$D$2:$F$1804,3,FALSE)</f>
        <v>0.94799999999999995</v>
      </c>
      <c r="AA160" s="178">
        <f>IF(G160=1,VLOOKUP(C160,Liikennemalli!$D$6:$H$1921,2,FALSE),0)</f>
        <v>0</v>
      </c>
      <c r="AB160" s="197">
        <f>IF(G160=1,VLOOKUP(C160,Liikennemalli!$D$6:$H$1921,3,FALSE),0)</f>
        <v>0</v>
      </c>
      <c r="AC160" s="134" t="str">
        <f>IF(E160=1,VLOOKUP(Työfile_2024!D160,'2015'!$F$12:$X$1887,18,FALSE),"-")</f>
        <v>-</v>
      </c>
      <c r="AD160" s="127" t="str">
        <f>IF(E160=1,VLOOKUP(Työfile_2024!D160,'2015'!$F$12:$X$1887,19,FALSE),"-")</f>
        <v>-</v>
      </c>
      <c r="AI160" s="127" t="str">
        <f>IF(E160=1,VLOOKUP(Työfile_2024!D160,'2015'!$F$12:$AB$1887,20,FALSE),"-")</f>
        <v>-</v>
      </c>
      <c r="AJ160" s="127" t="str">
        <f>IF(E160=1,VLOOKUP(Työfile_2024!D160,'2015'!$F$12:$AB$1887,21,FALSE),"-")</f>
        <v>-</v>
      </c>
      <c r="AK160" s="127" t="str">
        <f>IF(E160=1,VLOOKUP(Työfile_2024!D160,'2015'!$F$12:$AB$1887,22,FALSE),"-")</f>
        <v>-</v>
      </c>
      <c r="AL160" s="127" t="str">
        <f>IF(E160=1,VLOOKUP(Työfile_2024!D160,'2015'!$F$12:$AB$1887,23,FALSE),"-")</f>
        <v>-</v>
      </c>
      <c r="AM160" s="56">
        <f>VLOOKUP(Työfile_2024!D160,Tmatkat_20km_tarkasteltava_verk!$C$2:$D$1804,2,FALSE)</f>
        <v>2109</v>
      </c>
      <c r="AN160" s="148">
        <f t="shared" si="25"/>
        <v>0.2915399502350014</v>
      </c>
      <c r="AO160" s="178" t="str">
        <f>IF(E160=1,VLOOKUP(Työfile_2024!D160,'2015'!$F$12:$AC$1887,24,FALSE),"-")</f>
        <v>-</v>
      </c>
      <c r="AP160" s="52" t="str">
        <f>VLOOKUP(D160,Tarkasteltava_verkko_2024_harva!$E$2:$I$1804,5,FALSE)</f>
        <v>tiivis</v>
      </c>
      <c r="AQ160" s="52" t="str">
        <f>VLOOKUP(D160,Tarkasteltava_verkko_2024_harva!$E$2:$I$1804,4,FALSE)</f>
        <v>harva</v>
      </c>
      <c r="AR160" s="148">
        <v>0</v>
      </c>
      <c r="AS160" s="170" t="str">
        <f>IFERROR(VLOOKUP(C160,'2015'!$C$12:$AG$1887,30,FALSE),"-")</f>
        <v>-</v>
      </c>
      <c r="AT160" s="148">
        <v>4.7023809523809523E-2</v>
      </c>
      <c r="AU160" s="170" t="str">
        <f>IFERROR(VLOOKUP(C160,'2015'!$C$12:$AG$1887,31,FALSE),"-")</f>
        <v>-</v>
      </c>
      <c r="AV160" s="106"/>
      <c r="AW160" s="63">
        <f>IFERROR(VLOOKUP(C160,Merkittävyysluokitus!$A$2:$J$1705,10,FALSE),"-")</f>
        <v>2</v>
      </c>
      <c r="AX160" s="175">
        <f>IFERROR(VLOOKUP(C160,Merkittävyysluokitus!$A$2:$J$1705,6,FALSE),"-")</f>
        <v>10.541666666666666</v>
      </c>
      <c r="AY160" s="175">
        <f>IFERROR(VLOOKUP(C160,Merkittävyysluokitus!$A$2:$J$1705,7,FALSE),"-")</f>
        <v>4.375</v>
      </c>
      <c r="AZ160" s="175">
        <f>IFERROR(VLOOKUP(C160,Merkittävyysluokitus!$A$2:$J$1705,8,FALSE),"-")</f>
        <v>4.6666666666666661</v>
      </c>
      <c r="BA160" s="175">
        <f>IFERROR(VLOOKUP(C160,Merkittävyysluokitus!$A$2:$J$1705,9,FALSE),"-")</f>
        <v>1.5</v>
      </c>
      <c r="BB160" s="203"/>
      <c r="BC160" s="203" t="str">
        <f t="shared" si="26"/>
        <v>muutos</v>
      </c>
      <c r="BD160" s="39" t="str">
        <f t="shared" si="18"/>
        <v>punainen</v>
      </c>
      <c r="BE160" s="68" t="str">
        <f t="shared" si="19"/>
        <v>punainen</v>
      </c>
      <c r="BF160" s="68" t="str">
        <f t="shared" si="20"/>
        <v>punainen</v>
      </c>
      <c r="BG160" s="68" t="str">
        <f t="shared" si="21"/>
        <v>punainen</v>
      </c>
      <c r="BH160" s="208" t="str">
        <f t="shared" si="22"/>
        <v>punainen</v>
      </c>
      <c r="BI160" s="117"/>
      <c r="BJ160" s="39" t="str">
        <f>IF(F160="ei löydy","uusi tie",IF(E160=0,"tieosoite muuttunut",IF(E160=1,VLOOKUP(D160,'2015'!$F$12:$AL$1887,31,FALSE),"-")))</f>
        <v>uusi tie</v>
      </c>
      <c r="BK160" s="67" t="str">
        <f>IF(E160=1,VLOOKUP(D160,'2015'!$F$12:$AL$1887,32,FALSE),"-")</f>
        <v>-</v>
      </c>
      <c r="BL160" s="39" t="str">
        <f>IF(F160="ei löydy","uusi tie",IF(E160=0,"tieosoite muuttunut",IF(E160=1,VLOOKUP(D160,'2015'!$F$12:$AL$1887,33,FALSE),"-")))</f>
        <v>uusi tie</v>
      </c>
      <c r="BM160" s="39"/>
      <c r="BN160" s="217" t="e">
        <f>VLOOKUP(D160,'2015'!$F$12:$AL$1887,33,FALSE)</f>
        <v>#N/A</v>
      </c>
      <c r="BO160" s="117"/>
      <c r="BP160" s="115"/>
      <c r="BQ160" s="30"/>
      <c r="BS160" s="5"/>
      <c r="BU160" s="35"/>
      <c r="BV160" s="30"/>
      <c r="BW160" s="20"/>
      <c r="BX160" t="str">
        <f>IF(E160=1,VLOOKUP(D160,'2015'!$F$12:$AX$1887,43,FALSE),"-")</f>
        <v>-</v>
      </c>
      <c r="BY160" t="str">
        <f>IF(E160=1,VLOOKUP(D160,'2015'!$F$12:$AX$1887,44,FALSE),"-")</f>
        <v>-</v>
      </c>
      <c r="BZ160" t="str">
        <f>IF(E160=1,VLOOKUP(D160,'2015'!$F$12:$AX$1887,45,FALSE),"-")</f>
        <v>-</v>
      </c>
      <c r="CA160" s="31"/>
      <c r="CB160" s="31"/>
      <c r="CC160" s="31"/>
      <c r="CD160" s="31"/>
      <c r="CE160" s="31"/>
      <c r="CO160" s="29"/>
      <c r="CP160" s="29"/>
    </row>
    <row r="161" spans="1:94" ht="15.75" thickBot="1" x14ac:dyDescent="0.3">
      <c r="A161" s="50"/>
      <c r="B161" s="50"/>
      <c r="C161" s="50" t="str">
        <f t="shared" si="23"/>
        <v>12_232_1016</v>
      </c>
      <c r="D161" s="51" t="str">
        <f t="shared" si="24"/>
        <v>12_232</v>
      </c>
      <c r="E161" s="224">
        <f>IFERROR(VLOOKUP(C161,'2015'!$C$12:$D$1887,2,FALSE),0)</f>
        <v>0</v>
      </c>
      <c r="F161" s="51" t="str">
        <f>IFERROR(K161-IFERROR(VLOOKUP(D161,'2015'!$F$12:$I$1887,4,FALSE),"ei löydy"),"ei löydy")</f>
        <v>ei löydy</v>
      </c>
      <c r="G161" s="224">
        <f>IFERROR(VLOOKUP(Työfile_2024!C161,Liikennemalli!$D$6:$G$1921,4,FALSE),0)</f>
        <v>1</v>
      </c>
      <c r="H161" s="225">
        <f>K161-IFERROR(VLOOKUP(Työfile_2024!D161,Liikennemalli!$C$6:$H$1921,6,FALSE),"ei löydy")</f>
        <v>0</v>
      </c>
      <c r="I161" s="80">
        <v>12</v>
      </c>
      <c r="J161" s="52">
        <v>232</v>
      </c>
      <c r="K161" s="52">
        <v>1016</v>
      </c>
      <c r="L161" s="53"/>
      <c r="M161" s="54"/>
      <c r="N161" s="54"/>
      <c r="O161" s="54"/>
      <c r="P161" s="54"/>
      <c r="Q161" s="55"/>
      <c r="R161" s="55"/>
      <c r="S161" s="55"/>
      <c r="T161" s="55"/>
      <c r="U161" s="52"/>
      <c r="V161" s="56">
        <v>7234</v>
      </c>
      <c r="W161" s="56">
        <v>1014</v>
      </c>
      <c r="X161" s="56">
        <v>7553</v>
      </c>
      <c r="Y161" s="56">
        <f>VLOOKUP(D161,Liikennemalli24!$D$2:$F$1804,2,FALSE)</f>
        <v>3662</v>
      </c>
      <c r="Z161" s="57">
        <f>VLOOKUP(D161,Liikennemalli24!$D$2:$F$1804,3,FALSE)</f>
        <v>0.94399999999999995</v>
      </c>
      <c r="AA161" s="178">
        <f>IF(G161=1,VLOOKUP(C161,Liikennemalli!$D$6:$H$1921,2,FALSE),0)</f>
        <v>0</v>
      </c>
      <c r="AB161" s="197">
        <f>IF(G161=1,VLOOKUP(C161,Liikennemalli!$D$6:$H$1921,3,FALSE),0)</f>
        <v>0</v>
      </c>
      <c r="AC161" s="134" t="str">
        <f>IF(E161=1,VLOOKUP(Työfile_2024!D161,'2015'!$F$12:$X$1887,18,FALSE),"-")</f>
        <v>-</v>
      </c>
      <c r="AD161" s="127" t="str">
        <f>IF(E161=1,VLOOKUP(Työfile_2024!D161,'2015'!$F$12:$X$1887,19,FALSE),"-")</f>
        <v>-</v>
      </c>
      <c r="AI161" s="127" t="str">
        <f>IF(E161=1,VLOOKUP(Työfile_2024!D161,'2015'!$F$12:$AB$1887,20,FALSE),"-")</f>
        <v>-</v>
      </c>
      <c r="AJ161" s="127" t="str">
        <f>IF(E161=1,VLOOKUP(Työfile_2024!D161,'2015'!$F$12:$AB$1887,21,FALSE),"-")</f>
        <v>-</v>
      </c>
      <c r="AK161" s="127" t="str">
        <f>IF(E161=1,VLOOKUP(Työfile_2024!D161,'2015'!$F$12:$AB$1887,22,FALSE),"-")</f>
        <v>-</v>
      </c>
      <c r="AL161" s="127" t="str">
        <f>IF(E161=1,VLOOKUP(Työfile_2024!D161,'2015'!$F$12:$AB$1887,23,FALSE),"-")</f>
        <v>-</v>
      </c>
      <c r="AM161" s="56">
        <f>VLOOKUP(Työfile_2024!D161,Tmatkat_20km_tarkasteltava_verk!$C$2:$D$1804,2,FALSE)</f>
        <v>2106</v>
      </c>
      <c r="AN161" s="148">
        <f t="shared" si="25"/>
        <v>0.29112524191318773</v>
      </c>
      <c r="AO161" s="178" t="str">
        <f>IF(E161=1,VLOOKUP(Työfile_2024!D161,'2015'!$F$12:$AC$1887,24,FALSE),"-")</f>
        <v>-</v>
      </c>
      <c r="AP161" s="52" t="str">
        <f>VLOOKUP(D161,Tarkasteltava_verkko_2024_harva!$E$2:$I$1804,5,FALSE)</f>
        <v>tiivis</v>
      </c>
      <c r="AQ161" s="52" t="str">
        <f>VLOOKUP(D161,Tarkasteltava_verkko_2024_harva!$E$2:$I$1804,4,FALSE)</f>
        <v>harva</v>
      </c>
      <c r="AR161" s="148">
        <v>0</v>
      </c>
      <c r="AS161" s="170" t="str">
        <f>IFERROR(VLOOKUP(C161,'2015'!$C$12:$AG$1887,30,FALSE),"-")</f>
        <v>-</v>
      </c>
      <c r="AT161" s="148">
        <v>0</v>
      </c>
      <c r="AU161" s="170" t="str">
        <f>IFERROR(VLOOKUP(C161,'2015'!$C$12:$AG$1887,31,FALSE),"-")</f>
        <v>-</v>
      </c>
      <c r="AV161" s="106"/>
      <c r="AW161" s="63" t="str">
        <f>IFERROR(VLOOKUP(C161,Merkittävyysluokitus!$A$2:$J$1705,10,FALSE),"-")</f>
        <v>-</v>
      </c>
      <c r="AX161" s="175" t="str">
        <f>IFERROR(VLOOKUP(C161,Merkittävyysluokitus!$A$2:$J$1705,6,FALSE),"-")</f>
        <v>-</v>
      </c>
      <c r="AY161" s="175" t="str">
        <f>IFERROR(VLOOKUP(C161,Merkittävyysluokitus!$A$2:$J$1705,7,FALSE),"-")</f>
        <v>-</v>
      </c>
      <c r="AZ161" s="175" t="str">
        <f>IFERROR(VLOOKUP(C161,Merkittävyysluokitus!$A$2:$J$1705,8,FALSE),"-")</f>
        <v>-</v>
      </c>
      <c r="BA161" s="175" t="str">
        <f>IFERROR(VLOOKUP(C161,Merkittävyysluokitus!$A$2:$J$1705,9,FALSE),"-")</f>
        <v>-</v>
      </c>
      <c r="BB161" s="203"/>
      <c r="BC161" s="203" t="str">
        <f t="shared" si="26"/>
        <v>muutos</v>
      </c>
      <c r="BD161" s="39" t="str">
        <f t="shared" si="18"/>
        <v>punainen</v>
      </c>
      <c r="BE161" s="68" t="str">
        <f t="shared" si="19"/>
        <v>punainen</v>
      </c>
      <c r="BF161" s="68" t="str">
        <f t="shared" si="20"/>
        <v>punainen</v>
      </c>
      <c r="BG161" s="68" t="str">
        <f t="shared" si="21"/>
        <v>punainen</v>
      </c>
      <c r="BH161" s="208" t="str">
        <f t="shared" si="22"/>
        <v>punainen</v>
      </c>
      <c r="BI161" s="117"/>
      <c r="BJ161" s="39" t="str">
        <f>IF(F161="ei löydy","uusi tie",IF(E161=0,"tieosoite muuttunut",IF(E161=1,VLOOKUP(D161,'2015'!$F$12:$AL$1887,31,FALSE),"-")))</f>
        <v>uusi tie</v>
      </c>
      <c r="BK161" s="67" t="str">
        <f>IF(E161=1,VLOOKUP(D161,'2015'!$F$12:$AL$1887,32,FALSE),"-")</f>
        <v>-</v>
      </c>
      <c r="BL161" s="39" t="str">
        <f>IF(F161="ei löydy","uusi tie",IF(E161=0,"tieosoite muuttunut",IF(E161=1,VLOOKUP(D161,'2015'!$F$12:$AL$1887,33,FALSE),"-")))</f>
        <v>uusi tie</v>
      </c>
      <c r="BM161" s="39"/>
      <c r="BN161" s="217" t="e">
        <f>VLOOKUP(D161,'2015'!$F$12:$AL$1887,33,FALSE)</f>
        <v>#N/A</v>
      </c>
      <c r="BO161" s="117"/>
      <c r="BP161" s="115"/>
      <c r="BQ161" s="30"/>
      <c r="BS161" s="5"/>
      <c r="BU161" s="35"/>
      <c r="BV161" s="30"/>
      <c r="BW161" s="20"/>
      <c r="BX161" t="str">
        <f>IF(E161=1,VLOOKUP(D161,'2015'!$F$12:$AX$1887,43,FALSE),"-")</f>
        <v>-</v>
      </c>
      <c r="BY161" t="str">
        <f>IF(E161=1,VLOOKUP(D161,'2015'!$F$12:$AX$1887,44,FALSE),"-")</f>
        <v>-</v>
      </c>
      <c r="BZ161" t="str">
        <f>IF(E161=1,VLOOKUP(D161,'2015'!$F$12:$AX$1887,45,FALSE),"-")</f>
        <v>-</v>
      </c>
      <c r="CA161" s="31"/>
      <c r="CB161" s="31"/>
      <c r="CC161" s="31"/>
      <c r="CD161" s="31"/>
      <c r="CE161" s="31"/>
      <c r="CO161" s="29"/>
      <c r="CP161" s="29"/>
    </row>
    <row r="162" spans="1:94" ht="15.75" thickBot="1" x14ac:dyDescent="0.3">
      <c r="A162" s="50"/>
      <c r="B162" s="50"/>
      <c r="C162" s="50" t="str">
        <f t="shared" si="23"/>
        <v>24_1_4213</v>
      </c>
      <c r="D162" s="51" t="str">
        <f t="shared" si="24"/>
        <v>24_1</v>
      </c>
      <c r="E162" s="224">
        <f>IFERROR(VLOOKUP(C162,'2015'!$C$12:$D$1887,2,FALSE),0)</f>
        <v>0</v>
      </c>
      <c r="F162" s="51" t="str">
        <f>IFERROR(K162-IFERROR(VLOOKUP(D162,'2015'!$F$12:$I$1887,4,FALSE),"ei löydy"),"ei löydy")</f>
        <v>ei löydy</v>
      </c>
      <c r="G162" s="224">
        <f>IFERROR(VLOOKUP(Työfile_2024!C162,Liikennemalli!$D$6:$G$1921,4,FALSE),0)</f>
        <v>1</v>
      </c>
      <c r="H162" s="225">
        <f>K162-IFERROR(VLOOKUP(Työfile_2024!D162,Liikennemalli!$C$6:$H$1921,6,FALSE),"ei löydy")</f>
        <v>0</v>
      </c>
      <c r="I162" s="80">
        <v>24</v>
      </c>
      <c r="J162" s="52">
        <v>1</v>
      </c>
      <c r="K162" s="52">
        <v>4213</v>
      </c>
      <c r="L162" s="53"/>
      <c r="M162" s="54"/>
      <c r="N162" s="54"/>
      <c r="O162" s="54"/>
      <c r="P162" s="54"/>
      <c r="Q162" s="55"/>
      <c r="R162" s="55"/>
      <c r="S162" s="55"/>
      <c r="T162" s="55"/>
      <c r="U162" s="52"/>
      <c r="V162" s="56">
        <v>12337</v>
      </c>
      <c r="W162" s="56">
        <v>916</v>
      </c>
      <c r="X162" s="56">
        <v>13052</v>
      </c>
      <c r="Y162" s="56">
        <f>VLOOKUP(D162,Liikennemalli24!$D$2:$F$1804,2,FALSE)</f>
        <v>3163</v>
      </c>
      <c r="Z162" s="57">
        <f>VLOOKUP(D162,Liikennemalli24!$D$2:$F$1804,3,FALSE)</f>
        <v>0.376</v>
      </c>
      <c r="AA162" s="178">
        <f>IF(G162=1,VLOOKUP(C162,Liikennemalli!$D$6:$H$1921,2,FALSE),0)</f>
        <v>1723.8634807020831</v>
      </c>
      <c r="AB162" s="197">
        <f>IF(G162=1,VLOOKUP(C162,Liikennemalli!$D$6:$H$1921,3,FALSE),0)</f>
        <v>0.37444599838031301</v>
      </c>
      <c r="AC162" s="134" t="str">
        <f>IF(E162=1,VLOOKUP(Työfile_2024!D162,'2015'!$F$12:$X$1887,18,FALSE),"-")</f>
        <v>-</v>
      </c>
      <c r="AD162" s="127" t="str">
        <f>IF(E162=1,VLOOKUP(Työfile_2024!D162,'2015'!$F$12:$X$1887,19,FALSE),"-")</f>
        <v>-</v>
      </c>
      <c r="AI162" s="127" t="str">
        <f>IF(E162=1,VLOOKUP(Työfile_2024!D162,'2015'!$F$12:$AB$1887,20,FALSE),"-")</f>
        <v>-</v>
      </c>
      <c r="AJ162" s="127" t="str">
        <f>IF(E162=1,VLOOKUP(Työfile_2024!D162,'2015'!$F$12:$AB$1887,21,FALSE),"-")</f>
        <v>-</v>
      </c>
      <c r="AK162" s="127" t="str">
        <f>IF(E162=1,VLOOKUP(Työfile_2024!D162,'2015'!$F$12:$AB$1887,22,FALSE),"-")</f>
        <v>-</v>
      </c>
      <c r="AL162" s="127" t="str">
        <f>IF(E162=1,VLOOKUP(Työfile_2024!D162,'2015'!$F$12:$AB$1887,23,FALSE),"-")</f>
        <v>-</v>
      </c>
      <c r="AM162" s="56">
        <f>VLOOKUP(Työfile_2024!D162,Tmatkat_20km_tarkasteltava_verk!$C$2:$D$1804,2,FALSE)</f>
        <v>3447</v>
      </c>
      <c r="AN162" s="148">
        <f t="shared" si="25"/>
        <v>0.27940342060468509</v>
      </c>
      <c r="AO162" s="178" t="str">
        <f>IF(E162=1,VLOOKUP(Työfile_2024!D162,'2015'!$F$12:$AC$1887,24,FALSE),"-")</f>
        <v>-</v>
      </c>
      <c r="AP162" s="52" t="str">
        <f>VLOOKUP(D162,Tarkasteltava_verkko_2024_harva!$E$2:$I$1804,5,FALSE)</f>
        <v>tiivis</v>
      </c>
      <c r="AQ162" s="52" t="str">
        <f>VLOOKUP(D162,Tarkasteltava_verkko_2024_harva!$E$2:$I$1804,4,FALSE)</f>
        <v>harva</v>
      </c>
      <c r="AR162" s="148">
        <v>6.7410396392119626E-2</v>
      </c>
      <c r="AS162" s="170" t="str">
        <f>IFERROR(VLOOKUP(C162,'2015'!$C$12:$AG$1887,30,FALSE),"-")</f>
        <v>-</v>
      </c>
      <c r="AT162" s="148">
        <v>1.0002373605506765</v>
      </c>
      <c r="AU162" s="170" t="str">
        <f>IFERROR(VLOOKUP(C162,'2015'!$C$12:$AG$1887,31,FALSE),"-")</f>
        <v>-</v>
      </c>
      <c r="AV162" s="106"/>
      <c r="AW162" s="63">
        <f>IFERROR(VLOOKUP(C162,Merkittävyysluokitus!$A$2:$J$1705,10,FALSE),"-")</f>
        <v>2</v>
      </c>
      <c r="AX162" s="175">
        <f>IFERROR(VLOOKUP(C162,Merkittävyysluokitus!$A$2:$J$1705,6,FALSE),"-")</f>
        <v>12.408702435312023</v>
      </c>
      <c r="AY162" s="175">
        <f>IFERROR(VLOOKUP(C162,Merkittävyysluokitus!$A$2:$J$1705,7,FALSE),"-")</f>
        <v>4.0749999999999993</v>
      </c>
      <c r="AZ162" s="175">
        <f>IFERROR(VLOOKUP(C162,Merkittävyysluokitus!$A$2:$J$1705,8,FALSE),"-")</f>
        <v>6.3337024353120244</v>
      </c>
      <c r="BA162" s="175">
        <f>IFERROR(VLOOKUP(C162,Merkittävyysluokitus!$A$2:$J$1705,9,FALSE),"-")</f>
        <v>2</v>
      </c>
      <c r="BB162" s="203"/>
      <c r="BC162" s="203" t="str">
        <f t="shared" si="26"/>
        <v>muutos</v>
      </c>
      <c r="BD162" s="39" t="str">
        <f t="shared" si="18"/>
        <v>punainen</v>
      </c>
      <c r="BE162" s="68" t="str">
        <f t="shared" si="19"/>
        <v>musta</v>
      </c>
      <c r="BF162" s="68" t="str">
        <f t="shared" si="20"/>
        <v>musta</v>
      </c>
      <c r="BG162" s="68" t="str">
        <f t="shared" si="21"/>
        <v>punainen</v>
      </c>
      <c r="BH162" s="208" t="str">
        <f t="shared" si="22"/>
        <v>musta</v>
      </c>
      <c r="BI162" s="117"/>
      <c r="BJ162" s="39" t="str">
        <f>IF(F162="ei löydy","uusi tie",IF(E162=0,"tieosoite muuttunut",IF(E162=1,VLOOKUP(D162,'2015'!$F$12:$AL$1887,31,FALSE),"-")))</f>
        <v>uusi tie</v>
      </c>
      <c r="BK162" s="67" t="str">
        <f>IF(E162=1,VLOOKUP(D162,'2015'!$F$12:$AL$1887,32,FALSE),"-")</f>
        <v>-</v>
      </c>
      <c r="BL162" s="39" t="str">
        <f>IF(F162="ei löydy","uusi tie",IF(E162=0,"tieosoite muuttunut",IF(E162=1,VLOOKUP(D162,'2015'!$F$12:$AL$1887,33,FALSE),"-")))</f>
        <v>uusi tie</v>
      </c>
      <c r="BM162" s="39"/>
      <c r="BN162" s="217" t="e">
        <f>VLOOKUP(D162,'2015'!$F$12:$AL$1887,33,FALSE)</f>
        <v>#N/A</v>
      </c>
      <c r="BO162" s="117"/>
      <c r="BP162" s="115"/>
      <c r="BQ162" s="30"/>
      <c r="BS162" s="5"/>
      <c r="BU162" s="35"/>
      <c r="BV162" s="30"/>
      <c r="BW162" s="20"/>
      <c r="BX162" t="str">
        <f>IF(E162=1,VLOOKUP(D162,'2015'!$F$12:$AX$1887,43,FALSE),"-")</f>
        <v>-</v>
      </c>
      <c r="BY162" t="str">
        <f>IF(E162=1,VLOOKUP(D162,'2015'!$F$12:$AX$1887,44,FALSE),"-")</f>
        <v>-</v>
      </c>
      <c r="BZ162" t="str">
        <f>IF(E162=1,VLOOKUP(D162,'2015'!$F$12:$AX$1887,45,FALSE),"-")</f>
        <v>-</v>
      </c>
      <c r="CA162" s="31"/>
      <c r="CB162" s="31"/>
      <c r="CC162" s="31"/>
      <c r="CD162" s="31"/>
      <c r="CE162" s="31"/>
      <c r="CO162" s="29"/>
      <c r="CP162" s="29"/>
    </row>
    <row r="163" spans="1:94" ht="15.75" thickBot="1" x14ac:dyDescent="0.3">
      <c r="A163" s="50"/>
      <c r="B163" s="50"/>
      <c r="C163" s="50" t="str">
        <f t="shared" si="23"/>
        <v>24_2_5897</v>
      </c>
      <c r="D163" s="51" t="str">
        <f t="shared" si="24"/>
        <v>24_2</v>
      </c>
      <c r="E163" s="224">
        <f>IFERROR(VLOOKUP(C163,'2015'!$C$12:$D$1887,2,FALSE),0)</f>
        <v>0</v>
      </c>
      <c r="F163" s="51" t="str">
        <f>IFERROR(K163-IFERROR(VLOOKUP(D163,'2015'!$F$12:$I$1887,4,FALSE),"ei löydy"),"ei löydy")</f>
        <v>ei löydy</v>
      </c>
      <c r="G163" s="224">
        <f>IFERROR(VLOOKUP(Työfile_2024!C163,Liikennemalli!$D$6:$G$1921,4,FALSE),0)</f>
        <v>1</v>
      </c>
      <c r="H163" s="225">
        <f>K163-IFERROR(VLOOKUP(Työfile_2024!D163,Liikennemalli!$C$6:$H$1921,6,FALSE),"ei löydy")</f>
        <v>0</v>
      </c>
      <c r="I163" s="80">
        <v>24</v>
      </c>
      <c r="J163" s="52">
        <v>2</v>
      </c>
      <c r="K163" s="52">
        <v>5897</v>
      </c>
      <c r="L163" s="53"/>
      <c r="M163" s="54"/>
      <c r="N163" s="54"/>
      <c r="O163" s="54"/>
      <c r="P163" s="54"/>
      <c r="Q163" s="55"/>
      <c r="R163" s="55"/>
      <c r="S163" s="55"/>
      <c r="T163" s="55"/>
      <c r="U163" s="52"/>
      <c r="V163" s="56">
        <v>14136</v>
      </c>
      <c r="W163" s="56">
        <v>554</v>
      </c>
      <c r="X163" s="56">
        <v>14140</v>
      </c>
      <c r="Y163" s="56">
        <f>VLOOKUP(D163,Liikennemalli24!$D$2:$F$1804,2,FALSE)</f>
        <v>1979</v>
      </c>
      <c r="Z163" s="57">
        <f>VLOOKUP(D163,Liikennemalli24!$D$2:$F$1804,3,FALSE)</f>
        <v>0.27900000000000003</v>
      </c>
      <c r="AA163" s="178">
        <f>IF(G163=1,VLOOKUP(C163,Liikennemalli!$D$6:$H$1921,2,FALSE),0)</f>
        <v>5731.02728259992</v>
      </c>
      <c r="AB163" s="197">
        <f>IF(G163=1,VLOOKUP(C163,Liikennemalli!$D$6:$H$1921,3,FALSE),0)</f>
        <v>0.57344025673137</v>
      </c>
      <c r="AC163" s="134" t="str">
        <f>IF(E163=1,VLOOKUP(Työfile_2024!D163,'2015'!$F$12:$X$1887,18,FALSE),"-")</f>
        <v>-</v>
      </c>
      <c r="AD163" s="127" t="str">
        <f>IF(E163=1,VLOOKUP(Työfile_2024!D163,'2015'!$F$12:$X$1887,19,FALSE),"-")</f>
        <v>-</v>
      </c>
      <c r="AI163" s="127" t="str">
        <f>IF(E163=1,VLOOKUP(Työfile_2024!D163,'2015'!$F$12:$AB$1887,20,FALSE),"-")</f>
        <v>-</v>
      </c>
      <c r="AJ163" s="127" t="str">
        <f>IF(E163=1,VLOOKUP(Työfile_2024!D163,'2015'!$F$12:$AB$1887,21,FALSE),"-")</f>
        <v>-</v>
      </c>
      <c r="AK163" s="127" t="str">
        <f>IF(E163=1,VLOOKUP(Työfile_2024!D163,'2015'!$F$12:$AB$1887,22,FALSE),"-")</f>
        <v>-</v>
      </c>
      <c r="AL163" s="127" t="str">
        <f>IF(E163=1,VLOOKUP(Työfile_2024!D163,'2015'!$F$12:$AB$1887,23,FALSE),"-")</f>
        <v>-</v>
      </c>
      <c r="AM163" s="56">
        <f>VLOOKUP(Työfile_2024!D163,Tmatkat_20km_tarkasteltava_verk!$C$2:$D$1804,2,FALSE)</f>
        <v>2797</v>
      </c>
      <c r="AN163" s="148">
        <f t="shared" si="25"/>
        <v>0.19786361063950197</v>
      </c>
      <c r="AO163" s="178" t="str">
        <f>IF(E163=1,VLOOKUP(Työfile_2024!D163,'2015'!$F$12:$AC$1887,24,FALSE),"-")</f>
        <v>-</v>
      </c>
      <c r="AP163" s="52" t="str">
        <f>VLOOKUP(D163,Tarkasteltava_verkko_2024_harva!$E$2:$I$1804,5,FALSE)</f>
        <v>tiivis</v>
      </c>
      <c r="AQ163" s="52" t="str">
        <f>VLOOKUP(D163,Tarkasteltava_verkko_2024_harva!$E$2:$I$1804,4,FALSE)</f>
        <v>harva</v>
      </c>
      <c r="AR163" s="148">
        <v>0.39884687129048668</v>
      </c>
      <c r="AS163" s="170" t="str">
        <f>IFERROR(VLOOKUP(C163,'2015'!$C$12:$AG$1887,30,FALSE),"-")</f>
        <v>-</v>
      </c>
      <c r="AT163" s="148">
        <v>0.91198914702391043</v>
      </c>
      <c r="AU163" s="170" t="str">
        <f>IFERROR(VLOOKUP(C163,'2015'!$C$12:$AG$1887,31,FALSE),"-")</f>
        <v>-</v>
      </c>
      <c r="AV163" s="106"/>
      <c r="AW163" s="63">
        <f>IFERROR(VLOOKUP(C163,Merkittävyysluokitus!$A$2:$J$1705,10,FALSE),"-")</f>
        <v>1</v>
      </c>
      <c r="AX163" s="175">
        <f>IFERROR(VLOOKUP(C163,Merkittävyysluokitus!$A$2:$J$1705,6,FALSE),"-")</f>
        <v>13.260277777777777</v>
      </c>
      <c r="AY163" s="175">
        <f>IFERROR(VLOOKUP(C163,Merkittävyysluokitus!$A$2:$J$1705,7,FALSE),"-")</f>
        <v>5</v>
      </c>
      <c r="AZ163" s="175">
        <f>IFERROR(VLOOKUP(C163,Merkittävyysluokitus!$A$2:$J$1705,8,FALSE),"-")</f>
        <v>5.9269444444444446</v>
      </c>
      <c r="BA163" s="175">
        <f>IFERROR(VLOOKUP(C163,Merkittävyysluokitus!$A$2:$J$1705,9,FALSE),"-")</f>
        <v>2.333333333333333</v>
      </c>
      <c r="BB163" s="203"/>
      <c r="BC163" s="203" t="str">
        <f t="shared" si="26"/>
        <v>muutos</v>
      </c>
      <c r="BD163" s="39" t="str">
        <f t="shared" si="18"/>
        <v>punainen</v>
      </c>
      <c r="BE163" s="68" t="str">
        <f t="shared" si="19"/>
        <v>musta</v>
      </c>
      <c r="BF163" s="68" t="str">
        <f t="shared" si="20"/>
        <v>musta</v>
      </c>
      <c r="BG163" s="68" t="str">
        <f t="shared" si="21"/>
        <v>punainen</v>
      </c>
      <c r="BH163" s="208" t="str">
        <f t="shared" si="22"/>
        <v>musta</v>
      </c>
      <c r="BI163" s="117"/>
      <c r="BJ163" s="39" t="str">
        <f>IF(F163="ei löydy","uusi tie",IF(E163=0,"tieosoite muuttunut",IF(E163=1,VLOOKUP(D163,'2015'!$F$12:$AL$1887,31,FALSE),"-")))</f>
        <v>uusi tie</v>
      </c>
      <c r="BK163" s="67" t="str">
        <f>IF(E163=1,VLOOKUP(D163,'2015'!$F$12:$AL$1887,32,FALSE),"-")</f>
        <v>-</v>
      </c>
      <c r="BL163" s="39" t="str">
        <f>IF(F163="ei löydy","uusi tie",IF(E163=0,"tieosoite muuttunut",IF(E163=1,VLOOKUP(D163,'2015'!$F$12:$AL$1887,33,FALSE),"-")))</f>
        <v>uusi tie</v>
      </c>
      <c r="BM163" s="39"/>
      <c r="BN163" s="217" t="e">
        <f>VLOOKUP(D163,'2015'!$F$12:$AL$1887,33,FALSE)</f>
        <v>#N/A</v>
      </c>
      <c r="BO163" s="117"/>
      <c r="BP163" s="115"/>
      <c r="BQ163" s="30"/>
      <c r="BS163" s="5"/>
      <c r="BU163" s="35"/>
      <c r="BV163" s="30"/>
      <c r="BW163" s="20"/>
      <c r="BX163" t="str">
        <f>IF(E163=1,VLOOKUP(D163,'2015'!$F$12:$AX$1887,43,FALSE),"-")</f>
        <v>-</v>
      </c>
      <c r="BY163" t="str">
        <f>IF(E163=1,VLOOKUP(D163,'2015'!$F$12:$AX$1887,44,FALSE),"-")</f>
        <v>-</v>
      </c>
      <c r="BZ163" t="str">
        <f>IF(E163=1,VLOOKUP(D163,'2015'!$F$12:$AX$1887,45,FALSE),"-")</f>
        <v>-</v>
      </c>
      <c r="CA163" s="31"/>
      <c r="CB163" s="31"/>
      <c r="CC163" s="31"/>
      <c r="CD163" s="31"/>
      <c r="CE163" s="31"/>
      <c r="CO163" s="29"/>
      <c r="CP163" s="29"/>
    </row>
    <row r="164" spans="1:94" ht="15.75" thickBot="1" x14ac:dyDescent="0.3">
      <c r="A164" s="50"/>
      <c r="B164" s="50"/>
      <c r="C164" s="50" t="str">
        <f t="shared" si="23"/>
        <v>24_3_5557</v>
      </c>
      <c r="D164" s="51" t="str">
        <f t="shared" si="24"/>
        <v>24_3</v>
      </c>
      <c r="E164" s="224">
        <f>IFERROR(VLOOKUP(C164,'2015'!$C$12:$D$1887,2,FALSE),0)</f>
        <v>0</v>
      </c>
      <c r="F164" s="51" t="str">
        <f>IFERROR(K164-IFERROR(VLOOKUP(D164,'2015'!$F$12:$I$1887,4,FALSE),"ei löydy"),"ei löydy")</f>
        <v>ei löydy</v>
      </c>
      <c r="G164" s="224">
        <f>IFERROR(VLOOKUP(Työfile_2024!C164,Liikennemalli!$D$6:$G$1921,4,FALSE),0)</f>
        <v>1</v>
      </c>
      <c r="H164" s="225">
        <f>K164-IFERROR(VLOOKUP(Työfile_2024!D164,Liikennemalli!$C$6:$H$1921,6,FALSE),"ei löydy")</f>
        <v>0</v>
      </c>
      <c r="I164" s="80">
        <v>24</v>
      </c>
      <c r="J164" s="52">
        <v>3</v>
      </c>
      <c r="K164" s="52">
        <v>5557</v>
      </c>
      <c r="L164" s="53"/>
      <c r="M164" s="54"/>
      <c r="N164" s="54"/>
      <c r="O164" s="54"/>
      <c r="P164" s="54"/>
      <c r="Q164" s="55"/>
      <c r="R164" s="55"/>
      <c r="S164" s="55"/>
      <c r="T164" s="55"/>
      <c r="U164" s="52"/>
      <c r="V164" s="56">
        <v>8139</v>
      </c>
      <c r="W164" s="56">
        <v>421</v>
      </c>
      <c r="X164" s="56">
        <v>8159</v>
      </c>
      <c r="Y164" s="56">
        <f>VLOOKUP(D164,Liikennemalli24!$D$2:$F$1804,2,FALSE)</f>
        <v>1913</v>
      </c>
      <c r="Z164" s="57">
        <f>VLOOKUP(D164,Liikennemalli24!$D$2:$F$1804,3,FALSE)</f>
        <v>0.39300000000000002</v>
      </c>
      <c r="AA164" s="178">
        <f>IF(G164=1,VLOOKUP(C164,Liikennemalli!$D$6:$H$1921,2,FALSE),0)</f>
        <v>5440.7933679710504</v>
      </c>
      <c r="AB164" s="197">
        <f>IF(G164=1,VLOOKUP(C164,Liikennemalli!$D$6:$H$1921,3,FALSE),0)</f>
        <v>0.81397114689116301</v>
      </c>
      <c r="AC164" s="134" t="str">
        <f>IF(E164=1,VLOOKUP(Työfile_2024!D164,'2015'!$F$12:$X$1887,18,FALSE),"-")</f>
        <v>-</v>
      </c>
      <c r="AD164" s="127" t="str">
        <f>IF(E164=1,VLOOKUP(Työfile_2024!D164,'2015'!$F$12:$X$1887,19,FALSE),"-")</f>
        <v>-</v>
      </c>
      <c r="AI164" s="127" t="str">
        <f>IF(E164=1,VLOOKUP(Työfile_2024!D164,'2015'!$F$12:$AB$1887,20,FALSE),"-")</f>
        <v>-</v>
      </c>
      <c r="AJ164" s="127" t="str">
        <f>IF(E164=1,VLOOKUP(Työfile_2024!D164,'2015'!$F$12:$AB$1887,21,FALSE),"-")</f>
        <v>-</v>
      </c>
      <c r="AK164" s="127" t="str">
        <f>IF(E164=1,VLOOKUP(Työfile_2024!D164,'2015'!$F$12:$AB$1887,22,FALSE),"-")</f>
        <v>-</v>
      </c>
      <c r="AL164" s="127" t="str">
        <f>IF(E164=1,VLOOKUP(Työfile_2024!D164,'2015'!$F$12:$AB$1887,23,FALSE),"-")</f>
        <v>-</v>
      </c>
      <c r="AM164" s="56">
        <f>VLOOKUP(Työfile_2024!D164,Tmatkat_20km_tarkasteltava_verk!$C$2:$D$1804,2,FALSE)</f>
        <v>2046</v>
      </c>
      <c r="AN164" s="148">
        <f t="shared" si="25"/>
        <v>0.25138223368964246</v>
      </c>
      <c r="AO164" s="178" t="str">
        <f>IF(E164=1,VLOOKUP(Työfile_2024!D164,'2015'!$F$12:$AC$1887,24,FALSE),"-")</f>
        <v>-</v>
      </c>
      <c r="AP164" s="52" t="str">
        <f>VLOOKUP(D164,Tarkasteltava_verkko_2024_harva!$E$2:$I$1804,5,FALSE)</f>
        <v>tiivis</v>
      </c>
      <c r="AQ164" s="52" t="str">
        <f>VLOOKUP(D164,Tarkasteltava_verkko_2024_harva!$E$2:$I$1804,4,FALSE)</f>
        <v>harva</v>
      </c>
      <c r="AR164" s="148">
        <v>0</v>
      </c>
      <c r="AS164" s="170" t="str">
        <f>IFERROR(VLOOKUP(C164,'2015'!$C$12:$AG$1887,30,FALSE),"-")</f>
        <v>-</v>
      </c>
      <c r="AT164" s="148">
        <v>0.28306640273528882</v>
      </c>
      <c r="AU164" s="170" t="str">
        <f>IFERROR(VLOOKUP(C164,'2015'!$C$12:$AG$1887,31,FALSE),"-")</f>
        <v>-</v>
      </c>
      <c r="AV164" s="106"/>
      <c r="AW164" s="63">
        <f>IFERROR(VLOOKUP(C164,Merkittävyysluokitus!$A$2:$J$1705,10,FALSE),"-")</f>
        <v>2</v>
      </c>
      <c r="AX164" s="175">
        <f>IFERROR(VLOOKUP(C164,Merkittävyysluokitus!$A$2:$J$1705,6,FALSE),"-")</f>
        <v>12.426944444444445</v>
      </c>
      <c r="AY164" s="175">
        <f>IFERROR(VLOOKUP(C164,Merkittävyysluokitus!$A$2:$J$1705,7,FALSE),"-")</f>
        <v>5</v>
      </c>
      <c r="AZ164" s="175">
        <f>IFERROR(VLOOKUP(C164,Merkittävyysluokitus!$A$2:$J$1705,8,FALSE),"-")</f>
        <v>5.5936111111111106</v>
      </c>
      <c r="BA164" s="175">
        <f>IFERROR(VLOOKUP(C164,Merkittävyysluokitus!$A$2:$J$1705,9,FALSE),"-")</f>
        <v>1.8333333333333333</v>
      </c>
      <c r="BB164" s="203"/>
      <c r="BC164" s="203" t="str">
        <f t="shared" si="26"/>
        <v>muutos</v>
      </c>
      <c r="BD164" s="39" t="str">
        <f t="shared" si="18"/>
        <v>punainen</v>
      </c>
      <c r="BE164" s="68" t="str">
        <f t="shared" si="19"/>
        <v>musta</v>
      </c>
      <c r="BF164" s="68" t="str">
        <f t="shared" si="20"/>
        <v>musta</v>
      </c>
      <c r="BG164" s="68" t="str">
        <f t="shared" si="21"/>
        <v>punainen</v>
      </c>
      <c r="BH164" s="208" t="str">
        <f t="shared" si="22"/>
        <v>musta</v>
      </c>
      <c r="BI164" s="117"/>
      <c r="BJ164" s="39" t="str">
        <f>IF(F164="ei löydy","uusi tie",IF(E164=0,"tieosoite muuttunut",IF(E164=1,VLOOKUP(D164,'2015'!$F$12:$AL$1887,31,FALSE),"-")))</f>
        <v>uusi tie</v>
      </c>
      <c r="BK164" s="67" t="str">
        <f>IF(E164=1,VLOOKUP(D164,'2015'!$F$12:$AL$1887,32,FALSE),"-")</f>
        <v>-</v>
      </c>
      <c r="BL164" s="39" t="str">
        <f>IF(F164="ei löydy","uusi tie",IF(E164=0,"tieosoite muuttunut",IF(E164=1,VLOOKUP(D164,'2015'!$F$12:$AL$1887,33,FALSE),"-")))</f>
        <v>uusi tie</v>
      </c>
      <c r="BM164" s="39"/>
      <c r="BN164" s="217" t="e">
        <f>VLOOKUP(D164,'2015'!$F$12:$AL$1887,33,FALSE)</f>
        <v>#N/A</v>
      </c>
      <c r="BO164" s="117"/>
      <c r="BP164" s="115"/>
      <c r="BQ164" s="30"/>
      <c r="BS164" s="5"/>
      <c r="BU164" s="35"/>
      <c r="BV164" s="30"/>
      <c r="BW164" s="20"/>
      <c r="BX164" t="str">
        <f>IF(E164=1,VLOOKUP(D164,'2015'!$F$12:$AX$1887,43,FALSE),"-")</f>
        <v>-</v>
      </c>
      <c r="BY164" t="str">
        <f>IF(E164=1,VLOOKUP(D164,'2015'!$F$12:$AX$1887,44,FALSE),"-")</f>
        <v>-</v>
      </c>
      <c r="BZ164" t="str">
        <f>IF(E164=1,VLOOKUP(D164,'2015'!$F$12:$AX$1887,45,FALSE),"-")</f>
        <v>-</v>
      </c>
      <c r="CA164" s="31"/>
      <c r="CB164" s="31"/>
      <c r="CC164" s="31"/>
      <c r="CD164" s="31"/>
      <c r="CE164" s="31"/>
      <c r="CO164" s="29"/>
      <c r="CP164" s="29"/>
    </row>
    <row r="165" spans="1:94" ht="15.75" thickBot="1" x14ac:dyDescent="0.3">
      <c r="A165" s="50"/>
      <c r="B165" s="50"/>
      <c r="C165" s="50" t="str">
        <f t="shared" si="23"/>
        <v>24_4_10200</v>
      </c>
      <c r="D165" s="51" t="str">
        <f t="shared" si="24"/>
        <v>24_4</v>
      </c>
      <c r="E165" s="224">
        <f>IFERROR(VLOOKUP(C165,'2015'!$C$12:$D$1887,2,FALSE),0)</f>
        <v>0</v>
      </c>
      <c r="F165" s="51" t="str">
        <f>IFERROR(K165-IFERROR(VLOOKUP(D165,'2015'!$F$12:$I$1887,4,FALSE),"ei löydy"),"ei löydy")</f>
        <v>ei löydy</v>
      </c>
      <c r="G165" s="224">
        <f>IFERROR(VLOOKUP(Työfile_2024!C165,Liikennemalli!$D$6:$G$1921,4,FALSE),0)</f>
        <v>1</v>
      </c>
      <c r="H165" s="225">
        <f>K165-IFERROR(VLOOKUP(Työfile_2024!D165,Liikennemalli!$C$6:$H$1921,6,FALSE),"ei löydy")</f>
        <v>0</v>
      </c>
      <c r="I165" s="80">
        <v>24</v>
      </c>
      <c r="J165" s="52">
        <v>4</v>
      </c>
      <c r="K165" s="52">
        <v>10200</v>
      </c>
      <c r="L165" s="53"/>
      <c r="M165" s="54"/>
      <c r="N165" s="54"/>
      <c r="O165" s="54"/>
      <c r="P165" s="54"/>
      <c r="Q165" s="55"/>
      <c r="R165" s="55"/>
      <c r="S165" s="55"/>
      <c r="T165" s="55"/>
      <c r="U165" s="52"/>
      <c r="V165" s="56">
        <v>6858.7270588235297</v>
      </c>
      <c r="W165" s="56">
        <v>296.23764705882354</v>
      </c>
      <c r="X165" s="56">
        <v>6879.9341176470589</v>
      </c>
      <c r="Y165" s="56">
        <f>VLOOKUP(D165,Liikennemalli24!$D$2:$F$1804,2,FALSE)</f>
        <v>1837</v>
      </c>
      <c r="Z165" s="57">
        <f>VLOOKUP(D165,Liikennemalli24!$D$2:$F$1804,3,FALSE)</f>
        <v>0.496</v>
      </c>
      <c r="AA165" s="178">
        <f>IF(G165=1,VLOOKUP(C165,Liikennemalli!$D$6:$H$1921,2,FALSE),0)</f>
        <v>4077.5462917018649</v>
      </c>
      <c r="AB165" s="197">
        <f>IF(G165=1,VLOOKUP(C165,Liikennemalli!$D$6:$H$1921,3,FALSE),0)</f>
        <v>0.84030758383387705</v>
      </c>
      <c r="AC165" s="134" t="str">
        <f>IF(E165=1,VLOOKUP(Työfile_2024!D165,'2015'!$F$12:$X$1887,18,FALSE),"-")</f>
        <v>-</v>
      </c>
      <c r="AD165" s="127" t="str">
        <f>IF(E165=1,VLOOKUP(Työfile_2024!D165,'2015'!$F$12:$X$1887,19,FALSE),"-")</f>
        <v>-</v>
      </c>
      <c r="AI165" s="127" t="str">
        <f>IF(E165=1,VLOOKUP(Työfile_2024!D165,'2015'!$F$12:$AB$1887,20,FALSE),"-")</f>
        <v>-</v>
      </c>
      <c r="AJ165" s="127" t="str">
        <f>IF(E165=1,VLOOKUP(Työfile_2024!D165,'2015'!$F$12:$AB$1887,21,FALSE),"-")</f>
        <v>-</v>
      </c>
      <c r="AK165" s="127" t="str">
        <f>IF(E165=1,VLOOKUP(Työfile_2024!D165,'2015'!$F$12:$AB$1887,22,FALSE),"-")</f>
        <v>-</v>
      </c>
      <c r="AL165" s="127" t="str">
        <f>IF(E165=1,VLOOKUP(Työfile_2024!D165,'2015'!$F$12:$AB$1887,23,FALSE),"-")</f>
        <v>-</v>
      </c>
      <c r="AM165" s="56">
        <f>VLOOKUP(Työfile_2024!D165,Tmatkat_20km_tarkasteltava_verk!$C$2:$D$1804,2,FALSE)</f>
        <v>2002</v>
      </c>
      <c r="AN165" s="148">
        <f t="shared" si="25"/>
        <v>0.29189089795088025</v>
      </c>
      <c r="AO165" s="178" t="str">
        <f>IF(E165=1,VLOOKUP(Työfile_2024!D165,'2015'!$F$12:$AC$1887,24,FALSE),"-")</f>
        <v>-</v>
      </c>
      <c r="AP165" s="52" t="str">
        <f>VLOOKUP(D165,Tarkasteltava_verkko_2024_harva!$E$2:$I$1804,5,FALSE)</f>
        <v>tiivis</v>
      </c>
      <c r="AQ165" s="52" t="str">
        <f>VLOOKUP(D165,Tarkasteltava_verkko_2024_harva!$E$2:$I$1804,4,FALSE)</f>
        <v>harva</v>
      </c>
      <c r="AR165" s="148">
        <v>0.27343137254901961</v>
      </c>
      <c r="AS165" s="170" t="str">
        <f>IFERROR(VLOOKUP(C165,'2015'!$C$12:$AG$1887,30,FALSE),"-")</f>
        <v>-</v>
      </c>
      <c r="AT165" s="148">
        <v>0.40480392156862743</v>
      </c>
      <c r="AU165" s="170" t="str">
        <f>IFERROR(VLOOKUP(C165,'2015'!$C$12:$AG$1887,31,FALSE),"-")</f>
        <v>-</v>
      </c>
      <c r="AV165" s="106"/>
      <c r="AW165" s="63">
        <f>IFERROR(VLOOKUP(C165,Merkittävyysluokitus!$A$2:$J$1705,10,FALSE),"-")</f>
        <v>1</v>
      </c>
      <c r="AX165" s="175">
        <f>IFERROR(VLOOKUP(C165,Merkittävyysluokitus!$A$2:$J$1705,6,FALSE),"-")</f>
        <v>13.845833333333333</v>
      </c>
      <c r="AY165" s="175">
        <f>IFERROR(VLOOKUP(C165,Merkittävyysluokitus!$A$2:$J$1705,7,FALSE),"-")</f>
        <v>5</v>
      </c>
      <c r="AZ165" s="175">
        <f>IFERROR(VLOOKUP(C165,Merkittävyysluokitus!$A$2:$J$1705,8,FALSE),"-")</f>
        <v>6.1791666666666671</v>
      </c>
      <c r="BA165" s="175">
        <f>IFERROR(VLOOKUP(C165,Merkittävyysluokitus!$A$2:$J$1705,9,FALSE),"-")</f>
        <v>2.6666666666666665</v>
      </c>
      <c r="BB165" s="203"/>
      <c r="BC165" s="203" t="str">
        <f t="shared" si="26"/>
        <v>muutos</v>
      </c>
      <c r="BD165" s="39" t="str">
        <f t="shared" si="18"/>
        <v>punainen</v>
      </c>
      <c r="BE165" s="68" t="str">
        <f t="shared" si="19"/>
        <v>musta</v>
      </c>
      <c r="BF165" s="68" t="str">
        <f t="shared" si="20"/>
        <v>punainen</v>
      </c>
      <c r="BG165" s="68" t="str">
        <f t="shared" si="21"/>
        <v>punainen</v>
      </c>
      <c r="BH165" s="208" t="str">
        <f t="shared" si="22"/>
        <v>musta</v>
      </c>
      <c r="BI165" s="117"/>
      <c r="BJ165" s="39" t="str">
        <f>IF(F165="ei löydy","uusi tie",IF(E165=0,"tieosoite muuttunut",IF(E165=1,VLOOKUP(D165,'2015'!$F$12:$AL$1887,31,FALSE),"-")))</f>
        <v>uusi tie</v>
      </c>
      <c r="BK165" s="67" t="str">
        <f>IF(E165=1,VLOOKUP(D165,'2015'!$F$12:$AL$1887,32,FALSE),"-")</f>
        <v>-</v>
      </c>
      <c r="BL165" s="39" t="str">
        <f>IF(F165="ei löydy","uusi tie",IF(E165=0,"tieosoite muuttunut",IF(E165=1,VLOOKUP(D165,'2015'!$F$12:$AL$1887,33,FALSE),"-")))</f>
        <v>uusi tie</v>
      </c>
      <c r="BM165" s="39"/>
      <c r="BN165" s="217" t="e">
        <f>VLOOKUP(D165,'2015'!$F$12:$AL$1887,33,FALSE)</f>
        <v>#N/A</v>
      </c>
      <c r="BO165" s="117"/>
      <c r="BP165" s="115"/>
      <c r="BQ165" s="30"/>
      <c r="BS165" s="5"/>
      <c r="BU165" s="35"/>
      <c r="BV165" s="30"/>
      <c r="BW165" s="20"/>
      <c r="BX165" t="str">
        <f>IF(E165=1,VLOOKUP(D165,'2015'!$F$12:$AX$1887,43,FALSE),"-")</f>
        <v>-</v>
      </c>
      <c r="BY165" t="str">
        <f>IF(E165=1,VLOOKUP(D165,'2015'!$F$12:$AX$1887,44,FALSE),"-")</f>
        <v>-</v>
      </c>
      <c r="BZ165" t="str">
        <f>IF(E165=1,VLOOKUP(D165,'2015'!$F$12:$AX$1887,45,FALSE),"-")</f>
        <v>-</v>
      </c>
      <c r="CA165" s="31"/>
      <c r="CB165" s="31"/>
      <c r="CC165" s="31"/>
      <c r="CD165" s="31"/>
      <c r="CE165" s="31"/>
      <c r="CO165" s="29"/>
      <c r="CP165" s="29"/>
    </row>
    <row r="166" spans="1:94" ht="15.75" thickBot="1" x14ac:dyDescent="0.3">
      <c r="A166" s="50"/>
      <c r="B166" s="50"/>
      <c r="C166" s="50" t="str">
        <f t="shared" si="23"/>
        <v>24_6_5930</v>
      </c>
      <c r="D166" s="51" t="str">
        <f t="shared" si="24"/>
        <v>24_6</v>
      </c>
      <c r="E166" s="224">
        <f>IFERROR(VLOOKUP(C166,'2015'!$C$12:$D$1887,2,FALSE),0)</f>
        <v>0</v>
      </c>
      <c r="F166" s="51" t="str">
        <f>IFERROR(K166-IFERROR(VLOOKUP(D166,'2015'!$F$12:$I$1887,4,FALSE),"ei löydy"),"ei löydy")</f>
        <v>ei löydy</v>
      </c>
      <c r="G166" s="224">
        <f>IFERROR(VLOOKUP(Työfile_2024!C166,Liikennemalli!$D$6:$G$1921,4,FALSE),0)</f>
        <v>1</v>
      </c>
      <c r="H166" s="225">
        <f>K166-IFERROR(VLOOKUP(Työfile_2024!D166,Liikennemalli!$C$6:$H$1921,6,FALSE),"ei löydy")</f>
        <v>0</v>
      </c>
      <c r="I166" s="80">
        <v>24</v>
      </c>
      <c r="J166" s="52">
        <v>6</v>
      </c>
      <c r="K166" s="52">
        <v>5930</v>
      </c>
      <c r="L166" s="53"/>
      <c r="M166" s="54"/>
      <c r="N166" s="54"/>
      <c r="O166" s="54"/>
      <c r="P166" s="54"/>
      <c r="Q166" s="55"/>
      <c r="R166" s="55"/>
      <c r="S166" s="55"/>
      <c r="T166" s="55"/>
      <c r="U166" s="52"/>
      <c r="V166" s="56">
        <v>4340</v>
      </c>
      <c r="W166" s="56">
        <v>208</v>
      </c>
      <c r="X166" s="56">
        <v>4198</v>
      </c>
      <c r="Y166" s="56">
        <f>VLOOKUP(D166,Liikennemalli24!$D$2:$F$1804,2,FALSE)</f>
        <v>1539</v>
      </c>
      <c r="Z166" s="57">
        <f>VLOOKUP(D166,Liikennemalli24!$D$2:$F$1804,3,FALSE)</f>
        <v>0.64800000000000002</v>
      </c>
      <c r="AA166" s="178">
        <f>IF(G166=1,VLOOKUP(C166,Liikennemalli!$D$6:$H$1921,2,FALSE),0)</f>
        <v>1565.5664997927399</v>
      </c>
      <c r="AB166" s="197">
        <f>IF(G166=1,VLOOKUP(C166,Liikennemalli!$D$6:$H$1921,3,FALSE),0)</f>
        <v>0.62947854981892104</v>
      </c>
      <c r="AC166" s="134" t="str">
        <f>IF(E166=1,VLOOKUP(Työfile_2024!D166,'2015'!$F$12:$X$1887,18,FALSE),"-")</f>
        <v>-</v>
      </c>
      <c r="AD166" s="127" t="str">
        <f>IF(E166=1,VLOOKUP(Työfile_2024!D166,'2015'!$F$12:$X$1887,19,FALSE),"-")</f>
        <v>-</v>
      </c>
      <c r="AI166" s="127" t="str">
        <f>IF(E166=1,VLOOKUP(Työfile_2024!D166,'2015'!$F$12:$AB$1887,20,FALSE),"-")</f>
        <v>-</v>
      </c>
      <c r="AJ166" s="127" t="str">
        <f>IF(E166=1,VLOOKUP(Työfile_2024!D166,'2015'!$F$12:$AB$1887,21,FALSE),"-")</f>
        <v>-</v>
      </c>
      <c r="AK166" s="127" t="str">
        <f>IF(E166=1,VLOOKUP(Työfile_2024!D166,'2015'!$F$12:$AB$1887,22,FALSE),"-")</f>
        <v>-</v>
      </c>
      <c r="AL166" s="127" t="str">
        <f>IF(E166=1,VLOOKUP(Työfile_2024!D166,'2015'!$F$12:$AB$1887,23,FALSE),"-")</f>
        <v>-</v>
      </c>
      <c r="AM166" s="56">
        <f>VLOOKUP(Työfile_2024!D166,Tmatkat_20km_tarkasteltava_verk!$C$2:$D$1804,2,FALSE)</f>
        <v>772</v>
      </c>
      <c r="AN166" s="148">
        <f t="shared" si="25"/>
        <v>0.17788018433179723</v>
      </c>
      <c r="AO166" s="178" t="str">
        <f>IF(E166=1,VLOOKUP(Työfile_2024!D166,'2015'!$F$12:$AC$1887,24,FALSE),"-")</f>
        <v>-</v>
      </c>
      <c r="AP166" s="52" t="str">
        <f>VLOOKUP(D166,Tarkasteltava_verkko_2024_harva!$E$2:$I$1804,5,FALSE)</f>
        <v>tiivis</v>
      </c>
      <c r="AQ166" s="52" t="str">
        <f>VLOOKUP(D166,Tarkasteltava_verkko_2024_harva!$E$2:$I$1804,4,FALSE)</f>
        <v>harva</v>
      </c>
      <c r="AR166" s="148">
        <v>0.12411467116357504</v>
      </c>
      <c r="AS166" s="170" t="str">
        <f>IFERROR(VLOOKUP(C166,'2015'!$C$12:$AG$1887,30,FALSE),"-")</f>
        <v>-</v>
      </c>
      <c r="AT166" s="148">
        <v>0.50303541315345701</v>
      </c>
      <c r="AU166" s="170" t="str">
        <f>IFERROR(VLOOKUP(C166,'2015'!$C$12:$AG$1887,31,FALSE),"-")</f>
        <v>-</v>
      </c>
      <c r="AV166" s="106"/>
      <c r="AW166" s="63">
        <f>IFERROR(VLOOKUP(C166,Merkittävyysluokitus!$A$2:$J$1705,10,FALSE),"-")</f>
        <v>2</v>
      </c>
      <c r="AX166" s="175">
        <f>IFERROR(VLOOKUP(C166,Merkittävyysluokitus!$A$2:$J$1705,6,FALSE),"-")</f>
        <v>11.666666666666666</v>
      </c>
      <c r="AY166" s="175">
        <f>IFERROR(VLOOKUP(C166,Merkittävyysluokitus!$A$2:$J$1705,7,FALSE),"-")</f>
        <v>4.5</v>
      </c>
      <c r="AZ166" s="175">
        <f>IFERROR(VLOOKUP(C166,Merkittävyysluokitus!$A$2:$J$1705,8,FALSE),"-")</f>
        <v>5</v>
      </c>
      <c r="BA166" s="175">
        <f>IFERROR(VLOOKUP(C166,Merkittävyysluokitus!$A$2:$J$1705,9,FALSE),"-")</f>
        <v>2.1666666666666665</v>
      </c>
      <c r="BB166" s="203"/>
      <c r="BC166" s="203" t="str">
        <f t="shared" si="26"/>
        <v>muutos</v>
      </c>
      <c r="BD166" s="39" t="str">
        <f t="shared" si="18"/>
        <v>punainen</v>
      </c>
      <c r="BE166" s="68" t="str">
        <f t="shared" si="19"/>
        <v>punainen</v>
      </c>
      <c r="BF166" s="68" t="str">
        <f t="shared" si="20"/>
        <v>punainen</v>
      </c>
      <c r="BG166" s="68" t="str">
        <f t="shared" si="21"/>
        <v>punainen</v>
      </c>
      <c r="BH166" s="208" t="str">
        <f t="shared" si="22"/>
        <v>punainen</v>
      </c>
      <c r="BI166" s="117"/>
      <c r="BJ166" s="39" t="str">
        <f>IF(F166="ei löydy","uusi tie",IF(E166=0,"tieosoite muuttunut",IF(E166=1,VLOOKUP(D166,'2015'!$F$12:$AL$1887,31,FALSE),"-")))</f>
        <v>uusi tie</v>
      </c>
      <c r="BK166" s="67" t="str">
        <f>IF(E166=1,VLOOKUP(D166,'2015'!$F$12:$AL$1887,32,FALSE),"-")</f>
        <v>-</v>
      </c>
      <c r="BL166" s="39" t="str">
        <f>IF(F166="ei löydy","uusi tie",IF(E166=0,"tieosoite muuttunut",IF(E166=1,VLOOKUP(D166,'2015'!$F$12:$AL$1887,33,FALSE),"-")))</f>
        <v>uusi tie</v>
      </c>
      <c r="BM166" s="39"/>
      <c r="BN166" s="217" t="e">
        <f>VLOOKUP(D166,'2015'!$F$12:$AL$1887,33,FALSE)</f>
        <v>#N/A</v>
      </c>
      <c r="BO166" s="117"/>
      <c r="BP166" s="115"/>
      <c r="BQ166" s="30"/>
      <c r="BS166" s="5"/>
      <c r="BU166" s="35"/>
      <c r="BV166" s="30"/>
      <c r="BW166" s="20"/>
      <c r="BX166" t="str">
        <f>IF(E166=1,VLOOKUP(D166,'2015'!$F$12:$AX$1887,43,FALSE),"-")</f>
        <v>-</v>
      </c>
      <c r="BY166" t="str">
        <f>IF(E166=1,VLOOKUP(D166,'2015'!$F$12:$AX$1887,44,FALSE),"-")</f>
        <v>-</v>
      </c>
      <c r="BZ166" t="str">
        <f>IF(E166=1,VLOOKUP(D166,'2015'!$F$12:$AX$1887,45,FALSE),"-")</f>
        <v>-</v>
      </c>
      <c r="CA166" s="31"/>
      <c r="CB166" s="31"/>
      <c r="CC166" s="31"/>
      <c r="CD166" s="31"/>
      <c r="CE166" s="31"/>
      <c r="CO166" s="29"/>
      <c r="CP166" s="29"/>
    </row>
    <row r="167" spans="1:94" ht="15.75" thickBot="1" x14ac:dyDescent="0.3">
      <c r="A167" s="50"/>
      <c r="B167" s="50"/>
      <c r="C167" s="50" t="str">
        <f t="shared" si="23"/>
        <v>24_7_3726</v>
      </c>
      <c r="D167" s="51" t="str">
        <f t="shared" si="24"/>
        <v>24_7</v>
      </c>
      <c r="E167" s="224">
        <f>IFERROR(VLOOKUP(C167,'2015'!$C$12:$D$1887,2,FALSE),0)</f>
        <v>0</v>
      </c>
      <c r="F167" s="51" t="str">
        <f>IFERROR(K167-IFERROR(VLOOKUP(D167,'2015'!$F$12:$I$1887,4,FALSE),"ei löydy"),"ei löydy")</f>
        <v>ei löydy</v>
      </c>
      <c r="G167" s="224">
        <f>IFERROR(VLOOKUP(Työfile_2024!C167,Liikennemalli!$D$6:$G$1921,4,FALSE),0)</f>
        <v>1</v>
      </c>
      <c r="H167" s="225">
        <f>K167-IFERROR(VLOOKUP(Työfile_2024!D167,Liikennemalli!$C$6:$H$1921,6,FALSE),"ei löydy")</f>
        <v>0</v>
      </c>
      <c r="I167" s="80">
        <v>24</v>
      </c>
      <c r="J167" s="52">
        <v>7</v>
      </c>
      <c r="K167" s="52">
        <v>3726</v>
      </c>
      <c r="L167" s="53"/>
      <c r="M167" s="54"/>
      <c r="N167" s="54"/>
      <c r="O167" s="54"/>
      <c r="P167" s="54"/>
      <c r="Q167" s="55"/>
      <c r="R167" s="55"/>
      <c r="S167" s="55"/>
      <c r="T167" s="55"/>
      <c r="U167" s="52"/>
      <c r="V167" s="56">
        <v>3364</v>
      </c>
      <c r="W167" s="56">
        <v>307</v>
      </c>
      <c r="X167" s="56">
        <v>3121</v>
      </c>
      <c r="Y167" s="56">
        <f>VLOOKUP(D167,Liikennemalli24!$D$2:$F$1804,2,FALSE)</f>
        <v>1307</v>
      </c>
      <c r="Z167" s="57">
        <f>VLOOKUP(D167,Liikennemalli24!$D$2:$F$1804,3,FALSE)</f>
        <v>0.71499999999999997</v>
      </c>
      <c r="AA167" s="178">
        <f>IF(G167=1,VLOOKUP(C167,Liikennemalli!$D$6:$H$1921,2,FALSE),0)</f>
        <v>1176.2735161477401</v>
      </c>
      <c r="AB167" s="197">
        <f>IF(G167=1,VLOOKUP(C167,Liikennemalli!$D$6:$H$1921,3,FALSE),0)</f>
        <v>0.79176232770059796</v>
      </c>
      <c r="AC167" s="134" t="str">
        <f>IF(E167=1,VLOOKUP(Työfile_2024!D167,'2015'!$F$12:$X$1887,18,FALSE),"-")</f>
        <v>-</v>
      </c>
      <c r="AD167" s="127" t="str">
        <f>IF(E167=1,VLOOKUP(Työfile_2024!D167,'2015'!$F$12:$X$1887,19,FALSE),"-")</f>
        <v>-</v>
      </c>
      <c r="AI167" s="127" t="str">
        <f>IF(E167=1,VLOOKUP(Työfile_2024!D167,'2015'!$F$12:$AB$1887,20,FALSE),"-")</f>
        <v>-</v>
      </c>
      <c r="AJ167" s="127" t="str">
        <f>IF(E167=1,VLOOKUP(Työfile_2024!D167,'2015'!$F$12:$AB$1887,21,FALSE),"-")</f>
        <v>-</v>
      </c>
      <c r="AK167" s="127" t="str">
        <f>IF(E167=1,VLOOKUP(Työfile_2024!D167,'2015'!$F$12:$AB$1887,22,FALSE),"-")</f>
        <v>-</v>
      </c>
      <c r="AL167" s="127" t="str">
        <f>IF(E167=1,VLOOKUP(Työfile_2024!D167,'2015'!$F$12:$AB$1887,23,FALSE),"-")</f>
        <v>-</v>
      </c>
      <c r="AM167" s="56">
        <f>VLOOKUP(Työfile_2024!D167,Tmatkat_20km_tarkasteltava_verk!$C$2:$D$1804,2,FALSE)</f>
        <v>526</v>
      </c>
      <c r="AN167" s="148">
        <f t="shared" si="25"/>
        <v>0.15636147443519618</v>
      </c>
      <c r="AO167" s="178" t="str">
        <f>IF(E167=1,VLOOKUP(Työfile_2024!D167,'2015'!$F$12:$AC$1887,24,FALSE),"-")</f>
        <v>-</v>
      </c>
      <c r="AP167" s="52" t="str">
        <f>VLOOKUP(D167,Tarkasteltava_verkko_2024_harva!$E$2:$I$1804,5,FALSE)</f>
        <v>tiivis</v>
      </c>
      <c r="AQ167" s="52" t="str">
        <f>VLOOKUP(D167,Tarkasteltava_verkko_2024_harva!$E$2:$I$1804,4,FALSE)</f>
        <v>harva</v>
      </c>
      <c r="AR167" s="148">
        <v>0</v>
      </c>
      <c r="AS167" s="170" t="str">
        <f>IFERROR(VLOOKUP(C167,'2015'!$C$12:$AG$1887,30,FALSE),"-")</f>
        <v>-</v>
      </c>
      <c r="AT167" s="148">
        <v>0</v>
      </c>
      <c r="AU167" s="170" t="str">
        <f>IFERROR(VLOOKUP(C167,'2015'!$C$12:$AG$1887,31,FALSE),"-")</f>
        <v>-</v>
      </c>
      <c r="AV167" s="106"/>
      <c r="AW167" s="63">
        <f>IFERROR(VLOOKUP(C167,Merkittävyysluokitus!$A$2:$J$1705,10,FALSE),"-")</f>
        <v>3</v>
      </c>
      <c r="AX167" s="175">
        <f>IFERROR(VLOOKUP(C167,Merkittävyysluokitus!$A$2:$J$1705,6,FALSE),"-")</f>
        <v>9.9450000000000003</v>
      </c>
      <c r="AY167" s="175">
        <f>IFERROR(VLOOKUP(C167,Merkittävyysluokitus!$A$2:$J$1705,7,FALSE),"-")</f>
        <v>4.0999999999999996</v>
      </c>
      <c r="AZ167" s="175">
        <f>IFERROR(VLOOKUP(C167,Merkittävyysluokitus!$A$2:$J$1705,8,FALSE),"-")</f>
        <v>4.0116666666666667</v>
      </c>
      <c r="BA167" s="175">
        <f>IFERROR(VLOOKUP(C167,Merkittävyysluokitus!$A$2:$J$1705,9,FALSE),"-")</f>
        <v>1.8333333333333333</v>
      </c>
      <c r="BB167" s="203"/>
      <c r="BC167" s="203" t="str">
        <f t="shared" si="26"/>
        <v>muutos</v>
      </c>
      <c r="BD167" s="39" t="str">
        <f t="shared" si="18"/>
        <v>punainen</v>
      </c>
      <c r="BE167" s="68" t="str">
        <f t="shared" si="19"/>
        <v>punainen</v>
      </c>
      <c r="BF167" s="68" t="str">
        <f t="shared" si="20"/>
        <v>punainen</v>
      </c>
      <c r="BG167" s="68" t="str">
        <f t="shared" si="21"/>
        <v>punainen</v>
      </c>
      <c r="BH167" s="208" t="str">
        <f t="shared" si="22"/>
        <v>punainen</v>
      </c>
      <c r="BI167" s="117"/>
      <c r="BJ167" s="39" t="str">
        <f>IF(F167="ei löydy","uusi tie",IF(E167=0,"tieosoite muuttunut",IF(E167=1,VLOOKUP(D167,'2015'!$F$12:$AL$1887,31,FALSE),"-")))</f>
        <v>uusi tie</v>
      </c>
      <c r="BK167" s="67" t="str">
        <f>IF(E167=1,VLOOKUP(D167,'2015'!$F$12:$AL$1887,32,FALSE),"-")</f>
        <v>-</v>
      </c>
      <c r="BL167" s="39" t="str">
        <f>IF(F167="ei löydy","uusi tie",IF(E167=0,"tieosoite muuttunut",IF(E167=1,VLOOKUP(D167,'2015'!$F$12:$AL$1887,33,FALSE),"-")))</f>
        <v>uusi tie</v>
      </c>
      <c r="BM167" s="39"/>
      <c r="BN167" s="217" t="e">
        <f>VLOOKUP(D167,'2015'!$F$12:$AL$1887,33,FALSE)</f>
        <v>#N/A</v>
      </c>
      <c r="BO167" s="117"/>
      <c r="BP167" s="115"/>
      <c r="BQ167" s="30"/>
      <c r="BS167" s="5"/>
      <c r="BU167" s="35"/>
      <c r="BV167" s="30"/>
      <c r="BW167" s="20"/>
      <c r="BX167" t="str">
        <f>IF(E167=1,VLOOKUP(D167,'2015'!$F$12:$AX$1887,43,FALSE),"-")</f>
        <v>-</v>
      </c>
      <c r="BY167" t="str">
        <f>IF(E167=1,VLOOKUP(D167,'2015'!$F$12:$AX$1887,44,FALSE),"-")</f>
        <v>-</v>
      </c>
      <c r="BZ167" t="str">
        <f>IF(E167=1,VLOOKUP(D167,'2015'!$F$12:$AX$1887,45,FALSE),"-")</f>
        <v>-</v>
      </c>
      <c r="CA167" s="31"/>
      <c r="CB167" s="31"/>
      <c r="CC167" s="31"/>
      <c r="CD167" s="31"/>
      <c r="CE167" s="31"/>
      <c r="CO167" s="29"/>
      <c r="CP167" s="29"/>
    </row>
    <row r="168" spans="1:94" ht="15.75" thickBot="1" x14ac:dyDescent="0.3">
      <c r="A168" s="50"/>
      <c r="B168" s="50"/>
      <c r="C168" s="50" t="str">
        <f t="shared" si="23"/>
        <v>24_8_11306</v>
      </c>
      <c r="D168" s="51" t="str">
        <f t="shared" si="24"/>
        <v>24_8</v>
      </c>
      <c r="E168" s="224">
        <f>IFERROR(VLOOKUP(C168,'2015'!$C$12:$D$1887,2,FALSE),0)</f>
        <v>0</v>
      </c>
      <c r="F168" s="51" t="str">
        <f>IFERROR(K168-IFERROR(VLOOKUP(D168,'2015'!$F$12:$I$1887,4,FALSE),"ei löydy"),"ei löydy")</f>
        <v>ei löydy</v>
      </c>
      <c r="G168" s="224">
        <f>IFERROR(VLOOKUP(Työfile_2024!C168,Liikennemalli!$D$6:$G$1921,4,FALSE),0)</f>
        <v>1</v>
      </c>
      <c r="H168" s="225">
        <f>K168-IFERROR(VLOOKUP(Työfile_2024!D168,Liikennemalli!$C$6:$H$1921,6,FALSE),"ei löydy")</f>
        <v>0</v>
      </c>
      <c r="I168" s="80">
        <v>24</v>
      </c>
      <c r="J168" s="52">
        <v>8</v>
      </c>
      <c r="K168" s="52">
        <v>11306</v>
      </c>
      <c r="L168" s="53"/>
      <c r="M168" s="54"/>
      <c r="N168" s="54"/>
      <c r="O168" s="54"/>
      <c r="P168" s="54"/>
      <c r="Q168" s="55"/>
      <c r="R168" s="55"/>
      <c r="S168" s="55"/>
      <c r="T168" s="55"/>
      <c r="U168" s="52"/>
      <c r="V168" s="56">
        <v>3270.8078896161333</v>
      </c>
      <c r="W168" s="56">
        <v>300.92225367061735</v>
      </c>
      <c r="X168" s="56">
        <v>3024.431363877587</v>
      </c>
      <c r="Y168" s="56">
        <f>VLOOKUP(D168,Liikennemalli24!$D$2:$F$1804,2,FALSE)</f>
        <v>1637</v>
      </c>
      <c r="Z168" s="57">
        <f>VLOOKUP(D168,Liikennemalli24!$D$2:$F$1804,3,FALSE)</f>
        <v>0.72599999999999998</v>
      </c>
      <c r="AA168" s="178">
        <f>IF(G168=1,VLOOKUP(C168,Liikennemalli!$D$6:$H$1921,2,FALSE),0)</f>
        <v>1152.32941250319</v>
      </c>
      <c r="AB168" s="197">
        <f>IF(G168=1,VLOOKUP(C168,Liikennemalli!$D$6:$H$1921,3,FALSE),0)</f>
        <v>0.86928131970184097</v>
      </c>
      <c r="AC168" s="134" t="str">
        <f>IF(E168=1,VLOOKUP(Työfile_2024!D168,'2015'!$F$12:$X$1887,18,FALSE),"-")</f>
        <v>-</v>
      </c>
      <c r="AD168" s="127" t="str">
        <f>IF(E168=1,VLOOKUP(Työfile_2024!D168,'2015'!$F$12:$X$1887,19,FALSE),"-")</f>
        <v>-</v>
      </c>
      <c r="AI168" s="127" t="str">
        <f>IF(E168=1,VLOOKUP(Työfile_2024!D168,'2015'!$F$12:$AB$1887,20,FALSE),"-")</f>
        <v>-</v>
      </c>
      <c r="AJ168" s="127" t="str">
        <f>IF(E168=1,VLOOKUP(Työfile_2024!D168,'2015'!$F$12:$AB$1887,21,FALSE),"-")</f>
        <v>-</v>
      </c>
      <c r="AK168" s="127" t="str">
        <f>IF(E168=1,VLOOKUP(Työfile_2024!D168,'2015'!$F$12:$AB$1887,22,FALSE),"-")</f>
        <v>-</v>
      </c>
      <c r="AL168" s="127" t="str">
        <f>IF(E168=1,VLOOKUP(Työfile_2024!D168,'2015'!$F$12:$AB$1887,23,FALSE),"-")</f>
        <v>-</v>
      </c>
      <c r="AM168" s="56">
        <f>VLOOKUP(Työfile_2024!D168,Tmatkat_20km_tarkasteltava_verk!$C$2:$D$1804,2,FALSE)</f>
        <v>559</v>
      </c>
      <c r="AN168" s="148">
        <f t="shared" si="25"/>
        <v>0.17090578806987194</v>
      </c>
      <c r="AO168" s="178" t="str">
        <f>IF(E168=1,VLOOKUP(Työfile_2024!D168,'2015'!$F$12:$AC$1887,24,FALSE),"-")</f>
        <v>-</v>
      </c>
      <c r="AP168" s="52" t="str">
        <f>VLOOKUP(D168,Tarkasteltava_verkko_2024_harva!$E$2:$I$1804,5,FALSE)</f>
        <v>tiivis</v>
      </c>
      <c r="AQ168" s="52" t="str">
        <f>VLOOKUP(D168,Tarkasteltava_verkko_2024_harva!$E$2:$I$1804,4,FALSE)</f>
        <v>harva</v>
      </c>
      <c r="AR168" s="148">
        <v>0</v>
      </c>
      <c r="AS168" s="170" t="str">
        <f>IFERROR(VLOOKUP(C168,'2015'!$C$12:$AG$1887,30,FALSE),"-")</f>
        <v>-</v>
      </c>
      <c r="AT168" s="148">
        <v>0</v>
      </c>
      <c r="AU168" s="170" t="str">
        <f>IFERROR(VLOOKUP(C168,'2015'!$C$12:$AG$1887,31,FALSE),"-")</f>
        <v>-</v>
      </c>
      <c r="AV168" s="106"/>
      <c r="AW168" s="63">
        <f>IFERROR(VLOOKUP(C168,Merkittävyysluokitus!$A$2:$J$1705,10,FALSE),"-")</f>
        <v>2</v>
      </c>
      <c r="AX168" s="175">
        <f>IFERROR(VLOOKUP(C168,Merkittävyysluokitus!$A$2:$J$1705,6,FALSE),"-")</f>
        <v>11.079444444444444</v>
      </c>
      <c r="AY168" s="175">
        <f>IFERROR(VLOOKUP(C168,Merkittävyysluokitus!$A$2:$J$1705,7,FALSE),"-")</f>
        <v>4.5</v>
      </c>
      <c r="AZ168" s="175">
        <f>IFERROR(VLOOKUP(C168,Merkittävyysluokitus!$A$2:$J$1705,8,FALSE),"-")</f>
        <v>4.7461111111111105</v>
      </c>
      <c r="BA168" s="175">
        <f>IFERROR(VLOOKUP(C168,Merkittävyysluokitus!$A$2:$J$1705,9,FALSE),"-")</f>
        <v>1.8333333333333333</v>
      </c>
      <c r="BB168" s="203"/>
      <c r="BC168" s="203" t="str">
        <f t="shared" si="26"/>
        <v>muutos</v>
      </c>
      <c r="BD168" s="39" t="str">
        <f t="shared" si="18"/>
        <v>punainen</v>
      </c>
      <c r="BE168" s="68" t="str">
        <f t="shared" si="19"/>
        <v>punainen</v>
      </c>
      <c r="BF168" s="68" t="str">
        <f t="shared" si="20"/>
        <v>punainen</v>
      </c>
      <c r="BG168" s="68" t="str">
        <f t="shared" si="21"/>
        <v>punainen</v>
      </c>
      <c r="BH168" s="208" t="str">
        <f t="shared" si="22"/>
        <v>punainen</v>
      </c>
      <c r="BI168" s="117"/>
      <c r="BJ168" s="39" t="str">
        <f>IF(F168="ei löydy","uusi tie",IF(E168=0,"tieosoite muuttunut",IF(E168=1,VLOOKUP(D168,'2015'!$F$12:$AL$1887,31,FALSE),"-")))</f>
        <v>uusi tie</v>
      </c>
      <c r="BK168" s="67" t="str">
        <f>IF(E168=1,VLOOKUP(D168,'2015'!$F$12:$AL$1887,32,FALSE),"-")</f>
        <v>-</v>
      </c>
      <c r="BL168" s="39" t="str">
        <f>IF(F168="ei löydy","uusi tie",IF(E168=0,"tieosoite muuttunut",IF(E168=1,VLOOKUP(D168,'2015'!$F$12:$AL$1887,33,FALSE),"-")))</f>
        <v>uusi tie</v>
      </c>
      <c r="BM168" s="39"/>
      <c r="BN168" s="217" t="e">
        <f>VLOOKUP(D168,'2015'!$F$12:$AL$1887,33,FALSE)</f>
        <v>#N/A</v>
      </c>
      <c r="BO168" s="117"/>
      <c r="BP168" s="115"/>
      <c r="BQ168" s="30"/>
      <c r="BS168" s="5"/>
      <c r="BU168" s="35"/>
      <c r="BV168" s="30"/>
      <c r="BW168" s="20"/>
      <c r="BX168" t="str">
        <f>IF(E168=1,VLOOKUP(D168,'2015'!$F$12:$AX$1887,43,FALSE),"-")</f>
        <v>-</v>
      </c>
      <c r="BY168" t="str">
        <f>IF(E168=1,VLOOKUP(D168,'2015'!$F$12:$AX$1887,44,FALSE),"-")</f>
        <v>-</v>
      </c>
      <c r="BZ168" t="str">
        <f>IF(E168=1,VLOOKUP(D168,'2015'!$F$12:$AX$1887,45,FALSE),"-")</f>
        <v>-</v>
      </c>
      <c r="CA168" s="31"/>
      <c r="CB168" s="31"/>
      <c r="CC168" s="31"/>
      <c r="CD168" s="31"/>
      <c r="CE168" s="31"/>
      <c r="CO168" s="29"/>
      <c r="CP168" s="29"/>
    </row>
    <row r="169" spans="1:94" ht="15.75" thickBot="1" x14ac:dyDescent="0.3">
      <c r="A169" s="50"/>
      <c r="B169" s="50"/>
      <c r="C169" s="50" t="str">
        <f t="shared" si="23"/>
        <v>24_10_5315</v>
      </c>
      <c r="D169" s="51" t="str">
        <f t="shared" si="24"/>
        <v>24_10</v>
      </c>
      <c r="E169" s="224">
        <f>IFERROR(VLOOKUP(C169,'2015'!$C$12:$D$1887,2,FALSE),0)</f>
        <v>0</v>
      </c>
      <c r="F169" s="51" t="str">
        <f>IFERROR(K169-IFERROR(VLOOKUP(D169,'2015'!$F$12:$I$1887,4,FALSE),"ei löydy"),"ei löydy")</f>
        <v>ei löydy</v>
      </c>
      <c r="G169" s="224">
        <f>IFERROR(VLOOKUP(Työfile_2024!C169,Liikennemalli!$D$6:$G$1921,4,FALSE),0)</f>
        <v>1</v>
      </c>
      <c r="H169" s="225">
        <f>K169-IFERROR(VLOOKUP(Työfile_2024!D169,Liikennemalli!$C$6:$H$1921,6,FALSE),"ei löydy")</f>
        <v>0</v>
      </c>
      <c r="I169" s="80">
        <v>24</v>
      </c>
      <c r="J169" s="52">
        <v>10</v>
      </c>
      <c r="K169" s="52">
        <v>5315</v>
      </c>
      <c r="L169" s="53"/>
      <c r="M169" s="54"/>
      <c r="N169" s="54"/>
      <c r="O169" s="54"/>
      <c r="P169" s="54"/>
      <c r="Q169" s="55"/>
      <c r="R169" s="55"/>
      <c r="S169" s="55"/>
      <c r="T169" s="55"/>
      <c r="U169" s="52"/>
      <c r="V169" s="56">
        <v>2950</v>
      </c>
      <c r="W169" s="56">
        <v>280</v>
      </c>
      <c r="X169" s="56">
        <v>2692</v>
      </c>
      <c r="Y169" s="56">
        <f>VLOOKUP(D169,Liikennemalli24!$D$2:$F$1804,2,FALSE)</f>
        <v>1799</v>
      </c>
      <c r="Z169" s="57">
        <f>VLOOKUP(D169,Liikennemalli24!$D$2:$F$1804,3,FALSE)</f>
        <v>0.749</v>
      </c>
      <c r="AA169" s="178">
        <f>IF(G169=1,VLOOKUP(C169,Liikennemalli!$D$6:$H$1921,2,FALSE),0)</f>
        <v>895.88396688525904</v>
      </c>
      <c r="AB169" s="197">
        <f>IF(G169=1,VLOOKUP(C169,Liikennemalli!$D$6:$H$1921,3,FALSE),0)</f>
        <v>0.77045602162907101</v>
      </c>
      <c r="AC169" s="134" t="str">
        <f>IF(E169=1,VLOOKUP(Työfile_2024!D169,'2015'!$F$12:$X$1887,18,FALSE),"-")</f>
        <v>-</v>
      </c>
      <c r="AD169" s="127" t="str">
        <f>IF(E169=1,VLOOKUP(Työfile_2024!D169,'2015'!$F$12:$X$1887,19,FALSE),"-")</f>
        <v>-</v>
      </c>
      <c r="AI169" s="127" t="str">
        <f>IF(E169=1,VLOOKUP(Työfile_2024!D169,'2015'!$F$12:$AB$1887,20,FALSE),"-")</f>
        <v>-</v>
      </c>
      <c r="AJ169" s="127" t="str">
        <f>IF(E169=1,VLOOKUP(Työfile_2024!D169,'2015'!$F$12:$AB$1887,21,FALSE),"-")</f>
        <v>-</v>
      </c>
      <c r="AK169" s="127" t="str">
        <f>IF(E169=1,VLOOKUP(Työfile_2024!D169,'2015'!$F$12:$AB$1887,22,FALSE),"-")</f>
        <v>-</v>
      </c>
      <c r="AL169" s="127" t="str">
        <f>IF(E169=1,VLOOKUP(Työfile_2024!D169,'2015'!$F$12:$AB$1887,23,FALSE),"-")</f>
        <v>-</v>
      </c>
      <c r="AM169" s="56">
        <f>VLOOKUP(Työfile_2024!D169,Tmatkat_20km_tarkasteltava_verk!$C$2:$D$1804,2,FALSE)</f>
        <v>468</v>
      </c>
      <c r="AN169" s="148">
        <f t="shared" si="25"/>
        <v>0.15864406779661017</v>
      </c>
      <c r="AO169" s="178" t="str">
        <f>IF(E169=1,VLOOKUP(Työfile_2024!D169,'2015'!$F$12:$AC$1887,24,FALSE),"-")</f>
        <v>-</v>
      </c>
      <c r="AP169" s="52" t="str">
        <f>VLOOKUP(D169,Tarkasteltava_verkko_2024_harva!$E$2:$I$1804,5,FALSE)</f>
        <v>tiivis</v>
      </c>
      <c r="AQ169" s="52" t="str">
        <f>VLOOKUP(D169,Tarkasteltava_verkko_2024_harva!$E$2:$I$1804,4,FALSE)</f>
        <v>harva</v>
      </c>
      <c r="AR169" s="148">
        <v>0</v>
      </c>
      <c r="AS169" s="170" t="str">
        <f>IFERROR(VLOOKUP(C169,'2015'!$C$12:$AG$1887,30,FALSE),"-")</f>
        <v>-</v>
      </c>
      <c r="AT169" s="148">
        <v>6.9426152398871122E-2</v>
      </c>
      <c r="AU169" s="170" t="str">
        <f>IFERROR(VLOOKUP(C169,'2015'!$C$12:$AG$1887,31,FALSE),"-")</f>
        <v>-</v>
      </c>
      <c r="AV169" s="106"/>
      <c r="AW169" s="63">
        <f>IFERROR(VLOOKUP(C169,Merkittävyysluokitus!$A$2:$J$1705,10,FALSE),"-")</f>
        <v>3</v>
      </c>
      <c r="AX169" s="175">
        <f>IFERROR(VLOOKUP(C169,Merkittävyysluokitus!$A$2:$J$1705,6,FALSE),"-")</f>
        <v>9.1488888888888873</v>
      </c>
      <c r="AY169" s="175">
        <f>IFERROR(VLOOKUP(C169,Merkittävyysluokitus!$A$2:$J$1705,7,FALSE),"-")</f>
        <v>4.0999999999999996</v>
      </c>
      <c r="AZ169" s="175">
        <f>IFERROR(VLOOKUP(C169,Merkittävyysluokitus!$A$2:$J$1705,8,FALSE),"-")</f>
        <v>3.382222222222222</v>
      </c>
      <c r="BA169" s="175">
        <f>IFERROR(VLOOKUP(C169,Merkittävyysluokitus!$A$2:$J$1705,9,FALSE),"-")</f>
        <v>1.6666666666666665</v>
      </c>
      <c r="BB169" s="203"/>
      <c r="BC169" s="203" t="str">
        <f t="shared" si="26"/>
        <v>muutos</v>
      </c>
      <c r="BD169" s="39" t="str">
        <f t="shared" si="18"/>
        <v>punainen</v>
      </c>
      <c r="BE169" s="68" t="str">
        <f t="shared" si="19"/>
        <v>punainen</v>
      </c>
      <c r="BF169" s="68" t="str">
        <f t="shared" si="20"/>
        <v>punainen</v>
      </c>
      <c r="BG169" s="68" t="str">
        <f t="shared" si="21"/>
        <v>punainen</v>
      </c>
      <c r="BH169" s="208" t="str">
        <f t="shared" si="22"/>
        <v>punainen</v>
      </c>
      <c r="BI169" s="117"/>
      <c r="BJ169" s="39" t="str">
        <f>IF(F169="ei löydy","uusi tie",IF(E169=0,"tieosoite muuttunut",IF(E169=1,VLOOKUP(D169,'2015'!$F$12:$AL$1887,31,FALSE),"-")))</f>
        <v>uusi tie</v>
      </c>
      <c r="BK169" s="67" t="str">
        <f>IF(E169=1,VLOOKUP(D169,'2015'!$F$12:$AL$1887,32,FALSE),"-")</f>
        <v>-</v>
      </c>
      <c r="BL169" s="39" t="str">
        <f>IF(F169="ei löydy","uusi tie",IF(E169=0,"tieosoite muuttunut",IF(E169=1,VLOOKUP(D169,'2015'!$F$12:$AL$1887,33,FALSE),"-")))</f>
        <v>uusi tie</v>
      </c>
      <c r="BM169" s="39"/>
      <c r="BN169" s="217" t="e">
        <f>VLOOKUP(D169,'2015'!$F$12:$AL$1887,33,FALSE)</f>
        <v>#N/A</v>
      </c>
      <c r="BO169" s="117"/>
      <c r="BP169" s="115"/>
      <c r="BQ169" s="30"/>
      <c r="BS169" s="5"/>
      <c r="BU169" s="35"/>
      <c r="BV169" s="30"/>
      <c r="BW169" s="20"/>
      <c r="BX169" t="str">
        <f>IF(E169=1,VLOOKUP(D169,'2015'!$F$12:$AX$1887,43,FALSE),"-")</f>
        <v>-</v>
      </c>
      <c r="BY169" t="str">
        <f>IF(E169=1,VLOOKUP(D169,'2015'!$F$12:$AX$1887,44,FALSE),"-")</f>
        <v>-</v>
      </c>
      <c r="BZ169" t="str">
        <f>IF(E169=1,VLOOKUP(D169,'2015'!$F$12:$AX$1887,45,FALSE),"-")</f>
        <v>-</v>
      </c>
      <c r="CA169" s="31"/>
      <c r="CB169" s="31"/>
      <c r="CC169" s="31"/>
      <c r="CD169" s="31"/>
      <c r="CE169" s="31"/>
      <c r="CO169" s="29"/>
      <c r="CP169" s="29"/>
    </row>
    <row r="170" spans="1:94" ht="15.75" thickBot="1" x14ac:dyDescent="0.3">
      <c r="A170" s="50"/>
      <c r="B170" s="50"/>
      <c r="C170" s="50" t="str">
        <f t="shared" si="23"/>
        <v>24_11_6343</v>
      </c>
      <c r="D170" s="51" t="str">
        <f t="shared" si="24"/>
        <v>24_11</v>
      </c>
      <c r="E170" s="224">
        <f>IFERROR(VLOOKUP(C170,'2015'!$C$12:$D$1887,2,FALSE),0)</f>
        <v>0</v>
      </c>
      <c r="F170" s="51" t="str">
        <f>IFERROR(K170-IFERROR(VLOOKUP(D170,'2015'!$F$12:$I$1887,4,FALSE),"ei löydy"),"ei löydy")</f>
        <v>ei löydy</v>
      </c>
      <c r="G170" s="224">
        <f>IFERROR(VLOOKUP(Työfile_2024!C170,Liikennemalli!$D$6:$G$1921,4,FALSE),0)</f>
        <v>1</v>
      </c>
      <c r="H170" s="225">
        <f>K170-IFERROR(VLOOKUP(Työfile_2024!D170,Liikennemalli!$C$6:$H$1921,6,FALSE),"ei löydy")</f>
        <v>0</v>
      </c>
      <c r="I170" s="80">
        <v>24</v>
      </c>
      <c r="J170" s="52">
        <v>11</v>
      </c>
      <c r="K170" s="52">
        <v>6343</v>
      </c>
      <c r="L170" s="53"/>
      <c r="M170" s="54"/>
      <c r="N170" s="54"/>
      <c r="O170" s="54"/>
      <c r="P170" s="54"/>
      <c r="Q170" s="55"/>
      <c r="R170" s="55"/>
      <c r="S170" s="55"/>
      <c r="T170" s="55"/>
      <c r="U170" s="52"/>
      <c r="V170" s="56">
        <v>3222</v>
      </c>
      <c r="W170" s="56">
        <v>367</v>
      </c>
      <c r="X170" s="56">
        <v>2912</v>
      </c>
      <c r="Y170" s="56">
        <f>VLOOKUP(D170,Liikennemalli24!$D$2:$F$1804,2,FALSE)</f>
        <v>1067</v>
      </c>
      <c r="Z170" s="57">
        <f>VLOOKUP(D170,Liikennemalli24!$D$2:$F$1804,3,FALSE)</f>
        <v>0.84699999999999998</v>
      </c>
      <c r="AA170" s="178">
        <f>IF(G170=1,VLOOKUP(C170,Liikennemalli!$D$6:$H$1921,2,FALSE),0)</f>
        <v>179.00120280866199</v>
      </c>
      <c r="AB170" s="197">
        <f>IF(G170=1,VLOOKUP(C170,Liikennemalli!$D$6:$H$1921,3,FALSE),0)</f>
        <v>0.36194302054168997</v>
      </c>
      <c r="AC170" s="134" t="str">
        <f>IF(E170=1,VLOOKUP(Työfile_2024!D170,'2015'!$F$12:$X$1887,18,FALSE),"-")</f>
        <v>-</v>
      </c>
      <c r="AD170" s="127" t="str">
        <f>IF(E170=1,VLOOKUP(Työfile_2024!D170,'2015'!$F$12:$X$1887,19,FALSE),"-")</f>
        <v>-</v>
      </c>
      <c r="AI170" s="127" t="str">
        <f>IF(E170=1,VLOOKUP(Työfile_2024!D170,'2015'!$F$12:$AB$1887,20,FALSE),"-")</f>
        <v>-</v>
      </c>
      <c r="AJ170" s="127" t="str">
        <f>IF(E170=1,VLOOKUP(Työfile_2024!D170,'2015'!$F$12:$AB$1887,21,FALSE),"-")</f>
        <v>-</v>
      </c>
      <c r="AK170" s="127" t="str">
        <f>IF(E170=1,VLOOKUP(Työfile_2024!D170,'2015'!$F$12:$AB$1887,22,FALSE),"-")</f>
        <v>-</v>
      </c>
      <c r="AL170" s="127" t="str">
        <f>IF(E170=1,VLOOKUP(Työfile_2024!D170,'2015'!$F$12:$AB$1887,23,FALSE),"-")</f>
        <v>-</v>
      </c>
      <c r="AM170" s="56">
        <f>VLOOKUP(Työfile_2024!D170,Tmatkat_20km_tarkasteltava_verk!$C$2:$D$1804,2,FALSE)</f>
        <v>300</v>
      </c>
      <c r="AN170" s="148">
        <f t="shared" si="25"/>
        <v>9.3109869646182494E-2</v>
      </c>
      <c r="AO170" s="178" t="str">
        <f>IF(E170=1,VLOOKUP(Työfile_2024!D170,'2015'!$F$12:$AC$1887,24,FALSE),"-")</f>
        <v>-</v>
      </c>
      <c r="AP170" s="52" t="str">
        <f>VLOOKUP(D170,Tarkasteltava_verkko_2024_harva!$E$2:$I$1804,5,FALSE)</f>
        <v>tiivis</v>
      </c>
      <c r="AQ170" s="52" t="str">
        <f>VLOOKUP(D170,Tarkasteltava_verkko_2024_harva!$E$2:$I$1804,4,FALSE)</f>
        <v>harva</v>
      </c>
      <c r="AR170" s="148">
        <v>0.11824058016711335</v>
      </c>
      <c r="AS170" s="170" t="str">
        <f>IFERROR(VLOOKUP(C170,'2015'!$C$12:$AG$1887,30,FALSE),"-")</f>
        <v>-</v>
      </c>
      <c r="AT170" s="148">
        <v>0.25114299227494874</v>
      </c>
      <c r="AU170" s="170" t="str">
        <f>IFERROR(VLOOKUP(C170,'2015'!$C$12:$AG$1887,31,FALSE),"-")</f>
        <v>-</v>
      </c>
      <c r="AV170" s="106"/>
      <c r="AW170" s="63">
        <f>IFERROR(VLOOKUP(C170,Merkittävyysluokitus!$A$2:$J$1705,10,FALSE),"-")</f>
        <v>3</v>
      </c>
      <c r="AX170" s="175">
        <f>IFERROR(VLOOKUP(C170,Merkittävyysluokitus!$A$2:$J$1705,6,FALSE),"-")</f>
        <v>10.088888888888889</v>
      </c>
      <c r="AY170" s="175">
        <f>IFERROR(VLOOKUP(C170,Merkittävyysluokitus!$A$2:$J$1705,7,FALSE),"-")</f>
        <v>3.85</v>
      </c>
      <c r="AZ170" s="175">
        <f>IFERROR(VLOOKUP(C170,Merkittävyysluokitus!$A$2:$J$1705,8,FALSE),"-")</f>
        <v>4.572222222222222</v>
      </c>
      <c r="BA170" s="175">
        <f>IFERROR(VLOOKUP(C170,Merkittävyysluokitus!$A$2:$J$1705,9,FALSE),"-")</f>
        <v>1.6666666666666665</v>
      </c>
      <c r="BB170" s="203"/>
      <c r="BC170" s="203" t="str">
        <f t="shared" si="26"/>
        <v>muutos</v>
      </c>
      <c r="BD170" s="39" t="str">
        <f t="shared" si="18"/>
        <v>punainen</v>
      </c>
      <c r="BE170" s="68" t="str">
        <f t="shared" si="19"/>
        <v>punainen</v>
      </c>
      <c r="BF170" s="68" t="str">
        <f t="shared" si="20"/>
        <v>punainen</v>
      </c>
      <c r="BG170" s="68" t="str">
        <f t="shared" si="21"/>
        <v>punainen</v>
      </c>
      <c r="BH170" s="208" t="str">
        <f t="shared" si="22"/>
        <v>punainen</v>
      </c>
      <c r="BI170" s="117"/>
      <c r="BJ170" s="39" t="str">
        <f>IF(F170="ei löydy","uusi tie",IF(E170=0,"tieosoite muuttunut",IF(E170=1,VLOOKUP(D170,'2015'!$F$12:$AL$1887,31,FALSE),"-")))</f>
        <v>uusi tie</v>
      </c>
      <c r="BK170" s="67" t="str">
        <f>IF(E170=1,VLOOKUP(D170,'2015'!$F$12:$AL$1887,32,FALSE),"-")</f>
        <v>-</v>
      </c>
      <c r="BL170" s="39" t="str">
        <f>IF(F170="ei löydy","uusi tie",IF(E170=0,"tieosoite muuttunut",IF(E170=1,VLOOKUP(D170,'2015'!$F$12:$AL$1887,33,FALSE),"-")))</f>
        <v>uusi tie</v>
      </c>
      <c r="BM170" s="39"/>
      <c r="BN170" s="217" t="e">
        <f>VLOOKUP(D170,'2015'!$F$12:$AL$1887,33,FALSE)</f>
        <v>#N/A</v>
      </c>
      <c r="BO170" s="117"/>
      <c r="BP170" s="115"/>
      <c r="BQ170" s="30"/>
      <c r="BS170" s="5"/>
      <c r="BU170" s="35"/>
      <c r="BV170" s="30"/>
      <c r="BW170" s="20"/>
      <c r="BX170" t="str">
        <f>IF(E170=1,VLOOKUP(D170,'2015'!$F$12:$AX$1887,43,FALSE),"-")</f>
        <v>-</v>
      </c>
      <c r="BY170" t="str">
        <f>IF(E170=1,VLOOKUP(D170,'2015'!$F$12:$AX$1887,44,FALSE),"-")</f>
        <v>-</v>
      </c>
      <c r="BZ170" t="str">
        <f>IF(E170=1,VLOOKUP(D170,'2015'!$F$12:$AX$1887,45,FALSE),"-")</f>
        <v>-</v>
      </c>
      <c r="CA170" s="31"/>
      <c r="CB170" s="31"/>
      <c r="CC170" s="31"/>
      <c r="CD170" s="31"/>
      <c r="CE170" s="31"/>
      <c r="CO170" s="29"/>
      <c r="CP170" s="29"/>
    </row>
    <row r="171" spans="1:94" ht="15.75" thickBot="1" x14ac:dyDescent="0.3">
      <c r="A171" s="50"/>
      <c r="B171" s="50"/>
      <c r="C171" s="50" t="str">
        <f t="shared" si="23"/>
        <v>24_12_8631</v>
      </c>
      <c r="D171" s="51" t="str">
        <f t="shared" si="24"/>
        <v>24_12</v>
      </c>
      <c r="E171" s="224">
        <f>IFERROR(VLOOKUP(C171,'2015'!$C$12:$D$1887,2,FALSE),0)</f>
        <v>0</v>
      </c>
      <c r="F171" s="51" t="str">
        <f>IFERROR(K171-IFERROR(VLOOKUP(D171,'2015'!$F$12:$I$1887,4,FALSE),"ei löydy"),"ei löydy")</f>
        <v>ei löydy</v>
      </c>
      <c r="G171" s="224">
        <f>IFERROR(VLOOKUP(Työfile_2024!C171,Liikennemalli!$D$6:$G$1921,4,FALSE),0)</f>
        <v>1</v>
      </c>
      <c r="H171" s="225">
        <f>K171-IFERROR(VLOOKUP(Työfile_2024!D171,Liikennemalli!$C$6:$H$1921,6,FALSE),"ei löydy")</f>
        <v>0</v>
      </c>
      <c r="I171" s="80">
        <v>24</v>
      </c>
      <c r="J171" s="52">
        <v>12</v>
      </c>
      <c r="K171" s="52">
        <v>8631</v>
      </c>
      <c r="L171" s="53"/>
      <c r="M171" s="54"/>
      <c r="N171" s="54"/>
      <c r="O171" s="54"/>
      <c r="P171" s="54"/>
      <c r="Q171" s="55"/>
      <c r="R171" s="55"/>
      <c r="S171" s="55"/>
      <c r="T171" s="55"/>
      <c r="U171" s="52"/>
      <c r="V171" s="56">
        <v>2029</v>
      </c>
      <c r="W171" s="56">
        <v>169</v>
      </c>
      <c r="X171" s="56">
        <v>1659</v>
      </c>
      <c r="Y171" s="56">
        <f>VLOOKUP(D171,Liikennemalli24!$D$2:$F$1804,2,FALSE)</f>
        <v>838</v>
      </c>
      <c r="Z171" s="57">
        <f>VLOOKUP(D171,Liikennemalli24!$D$2:$F$1804,3,FALSE)</f>
        <v>0.95599999999999996</v>
      </c>
      <c r="AA171" s="178">
        <f>IF(G171=1,VLOOKUP(C171,Liikennemalli!$D$6:$H$1921,2,FALSE),0)</f>
        <v>15.1878034912475</v>
      </c>
      <c r="AB171" s="197">
        <f>IF(G171=1,VLOOKUP(C171,Liikennemalli!$D$6:$H$1921,3,FALSE),0)</f>
        <v>0.32087732308076999</v>
      </c>
      <c r="AC171" s="134" t="str">
        <f>IF(E171=1,VLOOKUP(Työfile_2024!D171,'2015'!$F$12:$X$1887,18,FALSE),"-")</f>
        <v>-</v>
      </c>
      <c r="AD171" s="127" t="str">
        <f>IF(E171=1,VLOOKUP(Työfile_2024!D171,'2015'!$F$12:$X$1887,19,FALSE),"-")</f>
        <v>-</v>
      </c>
      <c r="AI171" s="127" t="str">
        <f>IF(E171=1,VLOOKUP(Työfile_2024!D171,'2015'!$F$12:$AB$1887,20,FALSE),"-")</f>
        <v>-</v>
      </c>
      <c r="AJ171" s="127" t="str">
        <f>IF(E171=1,VLOOKUP(Työfile_2024!D171,'2015'!$F$12:$AB$1887,21,FALSE),"-")</f>
        <v>-</v>
      </c>
      <c r="AK171" s="127" t="str">
        <f>IF(E171=1,VLOOKUP(Työfile_2024!D171,'2015'!$F$12:$AB$1887,22,FALSE),"-")</f>
        <v>-</v>
      </c>
      <c r="AL171" s="127" t="str">
        <f>IF(E171=1,VLOOKUP(Työfile_2024!D171,'2015'!$F$12:$AB$1887,23,FALSE),"-")</f>
        <v>-</v>
      </c>
      <c r="AM171" s="56">
        <f>VLOOKUP(Työfile_2024!D171,Tmatkat_20km_tarkasteltava_verk!$C$2:$D$1804,2,FALSE)</f>
        <v>231</v>
      </c>
      <c r="AN171" s="148">
        <f t="shared" si="25"/>
        <v>0.11384918679152292</v>
      </c>
      <c r="AO171" s="178" t="str">
        <f>IF(E171=1,VLOOKUP(Työfile_2024!D171,'2015'!$F$12:$AC$1887,24,FALSE),"-")</f>
        <v>-</v>
      </c>
      <c r="AP171" s="52" t="str">
        <f>VLOOKUP(D171,Tarkasteltava_verkko_2024_harva!$E$2:$I$1804,5,FALSE)</f>
        <v>tiivis</v>
      </c>
      <c r="AQ171" s="52" t="str">
        <f>VLOOKUP(D171,Tarkasteltava_verkko_2024_harva!$E$2:$I$1804,4,FALSE)</f>
        <v>harva</v>
      </c>
      <c r="AR171" s="148">
        <v>0</v>
      </c>
      <c r="AS171" s="170" t="str">
        <f>IFERROR(VLOOKUP(C171,'2015'!$C$12:$AG$1887,30,FALSE),"-")</f>
        <v>-</v>
      </c>
      <c r="AT171" s="148">
        <v>0</v>
      </c>
      <c r="AU171" s="170" t="str">
        <f>IFERROR(VLOOKUP(C171,'2015'!$C$12:$AG$1887,31,FALSE),"-")</f>
        <v>-</v>
      </c>
      <c r="AV171" s="106"/>
      <c r="AW171" s="63">
        <f>IFERROR(VLOOKUP(C171,Merkittävyysluokitus!$A$2:$J$1705,10,FALSE),"-")</f>
        <v>3</v>
      </c>
      <c r="AX171" s="175">
        <f>IFERROR(VLOOKUP(C171,Merkittävyysluokitus!$A$2:$J$1705,6,FALSE),"-")</f>
        <v>8.69</v>
      </c>
      <c r="AY171" s="175">
        <f>IFERROR(VLOOKUP(C171,Merkittävyysluokitus!$A$2:$J$1705,7,FALSE),"-")</f>
        <v>3.5233333333333334</v>
      </c>
      <c r="AZ171" s="175">
        <f>IFERROR(VLOOKUP(C171,Merkittävyysluokitus!$A$2:$J$1705,8,FALSE),"-")</f>
        <v>3.6666666666666665</v>
      </c>
      <c r="BA171" s="175">
        <f>IFERROR(VLOOKUP(C171,Merkittävyysluokitus!$A$2:$J$1705,9,FALSE),"-")</f>
        <v>1.5</v>
      </c>
      <c r="BB171" s="203"/>
      <c r="BC171" s="203" t="str">
        <f t="shared" si="26"/>
        <v>muutos</v>
      </c>
      <c r="BD171" s="39" t="str">
        <f t="shared" si="18"/>
        <v>punainen</v>
      </c>
      <c r="BE171" s="68" t="str">
        <f t="shared" si="19"/>
        <v>punainen</v>
      </c>
      <c r="BF171" s="68" t="str">
        <f t="shared" si="20"/>
        <v>punainen</v>
      </c>
      <c r="BG171" s="68" t="str">
        <f t="shared" si="21"/>
        <v>punainen</v>
      </c>
      <c r="BH171" s="208" t="str">
        <f t="shared" si="22"/>
        <v>punainen</v>
      </c>
      <c r="BI171" s="117"/>
      <c r="BJ171" s="39" t="str">
        <f>IF(F171="ei löydy","uusi tie",IF(E171=0,"tieosoite muuttunut",IF(E171=1,VLOOKUP(D171,'2015'!$F$12:$AL$1887,31,FALSE),"-")))</f>
        <v>uusi tie</v>
      </c>
      <c r="BK171" s="67" t="str">
        <f>IF(E171=1,VLOOKUP(D171,'2015'!$F$12:$AL$1887,32,FALSE),"-")</f>
        <v>-</v>
      </c>
      <c r="BL171" s="39" t="str">
        <f>IF(F171="ei löydy","uusi tie",IF(E171=0,"tieosoite muuttunut",IF(E171=1,VLOOKUP(D171,'2015'!$F$12:$AL$1887,33,FALSE),"-")))</f>
        <v>uusi tie</v>
      </c>
      <c r="BM171" s="39"/>
      <c r="BN171" s="217" t="e">
        <f>VLOOKUP(D171,'2015'!$F$12:$AL$1887,33,FALSE)</f>
        <v>#N/A</v>
      </c>
      <c r="BO171" s="117"/>
      <c r="BP171" s="115"/>
      <c r="BQ171" s="30"/>
      <c r="BS171" s="5"/>
      <c r="BU171" s="35"/>
      <c r="BV171" s="30"/>
      <c r="BW171" s="20"/>
      <c r="BX171" t="str">
        <f>IF(E171=1,VLOOKUP(D171,'2015'!$F$12:$AX$1887,43,FALSE),"-")</f>
        <v>-</v>
      </c>
      <c r="BY171" t="str">
        <f>IF(E171=1,VLOOKUP(D171,'2015'!$F$12:$AX$1887,44,FALSE),"-")</f>
        <v>-</v>
      </c>
      <c r="BZ171" t="str">
        <f>IF(E171=1,VLOOKUP(D171,'2015'!$F$12:$AX$1887,45,FALSE),"-")</f>
        <v>-</v>
      </c>
      <c r="CA171" s="31"/>
      <c r="CB171" s="31"/>
      <c r="CC171" s="31"/>
      <c r="CD171" s="31"/>
      <c r="CE171" s="31"/>
      <c r="CO171" s="29"/>
      <c r="CP171" s="29"/>
    </row>
    <row r="172" spans="1:94" ht="15.75" thickBot="1" x14ac:dyDescent="0.3">
      <c r="A172" s="50"/>
      <c r="B172" s="50"/>
      <c r="C172" s="50" t="str">
        <f t="shared" si="23"/>
        <v>25_2_2017</v>
      </c>
      <c r="D172" s="51" t="str">
        <f t="shared" si="24"/>
        <v>25_2</v>
      </c>
      <c r="E172" s="224">
        <f>IFERROR(VLOOKUP(C172,'2015'!$C$12:$D$1887,2,FALSE),0)</f>
        <v>1</v>
      </c>
      <c r="F172" s="51">
        <f>IFERROR(K172-IFERROR(VLOOKUP(D172,'2015'!$F$12:$I$1887,4,FALSE),"ei löydy"),"ei löydy")</f>
        <v>0</v>
      </c>
      <c r="G172" s="224">
        <f>IFERROR(VLOOKUP(Työfile_2024!C172,Liikennemalli!$D$6:$G$1921,4,FALSE),0)</f>
        <v>0</v>
      </c>
      <c r="H172" s="225">
        <f>K172-IFERROR(VLOOKUP(Työfile_2024!D172,Liikennemalli!$C$6:$H$1921,6,FALSE),"ei löydy")</f>
        <v>-200</v>
      </c>
      <c r="I172" s="80">
        <v>25</v>
      </c>
      <c r="J172" s="52">
        <v>2</v>
      </c>
      <c r="K172" s="52">
        <v>2017</v>
      </c>
      <c r="L172" s="53"/>
      <c r="M172" s="54"/>
      <c r="N172" s="54"/>
      <c r="O172" s="54"/>
      <c r="P172" s="54"/>
      <c r="Q172" s="55"/>
      <c r="R172" s="55"/>
      <c r="S172" s="55"/>
      <c r="T172" s="55"/>
      <c r="U172" s="52"/>
      <c r="V172" s="56">
        <v>3833</v>
      </c>
      <c r="W172" s="56">
        <v>877</v>
      </c>
      <c r="X172" s="56">
        <v>4179</v>
      </c>
      <c r="Y172" s="56">
        <f>VLOOKUP(D172,Liikennemalli24!$D$2:$F$1804,2,FALSE)</f>
        <v>1010</v>
      </c>
      <c r="Z172" s="57">
        <f>VLOOKUP(D172,Liikennemalli24!$D$2:$F$1804,3,FALSE)</f>
        <v>0.72799999999999998</v>
      </c>
      <c r="AA172" s="178">
        <f>IF(G172=1,VLOOKUP(C172,Liikennemalli!$D$6:$H$1921,2,FALSE),0)</f>
        <v>0</v>
      </c>
      <c r="AB172" s="197">
        <f>IF(G172=1,VLOOKUP(C172,Liikennemalli!$D$6:$H$1921,3,FALSE),0)</f>
        <v>0</v>
      </c>
      <c r="AC172" s="134">
        <f>IF(E172=1,VLOOKUP(Työfile_2024!D172,'2015'!$F$12:$X$1887,18,FALSE),"-")</f>
        <v>1870</v>
      </c>
      <c r="AD172" s="127">
        <f>IF(E172=1,VLOOKUP(Työfile_2024!D172,'2015'!$F$12:$X$1887,19,FALSE),"-")</f>
        <v>0.75</v>
      </c>
      <c r="AI172" s="127">
        <f>IF(E172=1,VLOOKUP(Työfile_2024!D172,'2015'!$F$12:$AB$1887,20,FALSE),"-")</f>
        <v>0</v>
      </c>
      <c r="AJ172" s="127">
        <f>IF(E172=1,VLOOKUP(Työfile_2024!D172,'2015'!$F$12:$AB$1887,21,FALSE),"-")</f>
        <v>0</v>
      </c>
      <c r="AK172" s="127">
        <f>IF(E172=1,VLOOKUP(Työfile_2024!D172,'2015'!$F$12:$AB$1887,22,FALSE),"-")</f>
        <v>0</v>
      </c>
      <c r="AL172" s="127">
        <f>IF(E172=1,VLOOKUP(Työfile_2024!D172,'2015'!$F$12:$AB$1887,23,FALSE),"-")</f>
        <v>0</v>
      </c>
      <c r="AM172" s="56">
        <f>VLOOKUP(Työfile_2024!D172,Tmatkat_20km_tarkasteltava_verk!$C$2:$D$1804,2,FALSE)</f>
        <v>945</v>
      </c>
      <c r="AN172" s="148">
        <f t="shared" si="25"/>
        <v>0.24654317766762326</v>
      </c>
      <c r="AO172" s="178">
        <f>IF(E172=1,VLOOKUP(Työfile_2024!D172,'2015'!$F$12:$AC$1887,24,FALSE),"-")</f>
        <v>485</v>
      </c>
      <c r="AP172" s="52" t="str">
        <f>VLOOKUP(D172,Tarkasteltava_verkko_2024_harva!$E$2:$I$1804,5,FALSE)</f>
        <v>tiivis</v>
      </c>
      <c r="AQ172" s="52">
        <f>VLOOKUP(D172,Tarkasteltava_verkko_2024_harva!$E$2:$I$1804,4,FALSE)</f>
        <v>0</v>
      </c>
      <c r="AR172" s="148">
        <v>8.9241447694595934E-3</v>
      </c>
      <c r="AS172" s="170" t="str">
        <f>IFERROR(VLOOKUP(C172,'2015'!$C$12:$AG$1887,30,FALSE),"-")</f>
        <v/>
      </c>
      <c r="AT172" s="148">
        <v>0.27169062964799207</v>
      </c>
      <c r="AU172" s="170">
        <f>IFERROR(VLOOKUP(C172,'2015'!$C$12:$AG$1887,31,FALSE),"-")</f>
        <v>0</v>
      </c>
      <c r="AV172" s="106"/>
      <c r="AW172" s="63">
        <f>IFERROR(VLOOKUP(C172,Merkittävyysluokitus!$A$2:$J$1705,10,FALSE),"-")</f>
        <v>2</v>
      </c>
      <c r="AX172" s="175">
        <f>IFERROR(VLOOKUP(C172,Merkittävyysluokitus!$A$2:$J$1705,6,FALSE),"-")</f>
        <v>10.871917808219177</v>
      </c>
      <c r="AY172" s="175">
        <f>IFERROR(VLOOKUP(C172,Merkittävyysluokitus!$A$2:$J$1705,7,FALSE),"-")</f>
        <v>4.4499999999999993</v>
      </c>
      <c r="AZ172" s="175">
        <f>IFERROR(VLOOKUP(C172,Merkittävyysluokitus!$A$2:$J$1705,8,FALSE),"-")</f>
        <v>4.0885844748858444</v>
      </c>
      <c r="BA172" s="175">
        <f>IFERROR(VLOOKUP(C172,Merkittävyysluokitus!$A$2:$J$1705,9,FALSE),"-")</f>
        <v>2.333333333333333</v>
      </c>
      <c r="BB172" s="203"/>
      <c r="BC172" s="203" t="str">
        <f t="shared" si="26"/>
        <v/>
      </c>
      <c r="BD172" s="39" t="str">
        <f t="shared" si="18"/>
        <v>punainen</v>
      </c>
      <c r="BE172" s="68" t="str">
        <f t="shared" si="19"/>
        <v>punainen</v>
      </c>
      <c r="BF172" s="68" t="str">
        <f t="shared" si="20"/>
        <v>punainen</v>
      </c>
      <c r="BG172" s="68" t="str">
        <f t="shared" si="21"/>
        <v>punainen</v>
      </c>
      <c r="BH172" s="208" t="str">
        <f t="shared" si="22"/>
        <v>musta</v>
      </c>
      <c r="BI172" s="117"/>
      <c r="BJ172" s="39" t="str">
        <f>IF(F172="ei löydy","uusi tie",IF(E172=0,"tieosoite muuttunut",IF(E172=1,VLOOKUP(D172,'2015'!$F$12:$AL$1887,31,FALSE),"-")))</f>
        <v>punainen</v>
      </c>
      <c r="BK172" s="67" t="str">
        <f>IF(E172=1,VLOOKUP(D172,'2015'!$F$12:$AL$1887,32,FALSE),"-")</f>
        <v>punainen</v>
      </c>
      <c r="BL172" s="39" t="str">
        <f>IF(F172="ei löydy","uusi tie",IF(E172=0,"tieosoite muuttunut",IF(E172=1,VLOOKUP(D172,'2015'!$F$12:$AL$1887,33,FALSE),"-")))</f>
        <v>punainen</v>
      </c>
      <c r="BM172" s="39"/>
      <c r="BN172" s="217" t="str">
        <f>VLOOKUP(D172,'2015'!$F$12:$AL$1887,33,FALSE)</f>
        <v>punainen</v>
      </c>
      <c r="BO172" s="117"/>
      <c r="BP172" s="115"/>
      <c r="BQ172" s="30"/>
      <c r="BS172" s="5"/>
      <c r="BU172" s="35"/>
      <c r="BV172" s="30"/>
      <c r="BW172" s="20"/>
      <c r="BX172" t="str">
        <f>IF(E172=1,VLOOKUP(D172,'2015'!$F$12:$AX$1887,43,FALSE),"-")</f>
        <v>punainen</v>
      </c>
      <c r="BY172" t="str">
        <f>IF(E172=1,VLOOKUP(D172,'2015'!$F$12:$AX$1887,44,FALSE),"-")</f>
        <v>musta</v>
      </c>
      <c r="BZ172" t="str">
        <f>IF(E172=1,VLOOKUP(D172,'2015'!$F$12:$AX$1887,45,FALSE),"-")</f>
        <v>musta</v>
      </c>
      <c r="CA172" s="31"/>
      <c r="CB172" s="31"/>
      <c r="CC172" s="31"/>
      <c r="CD172" s="31"/>
      <c r="CE172" s="31"/>
      <c r="CO172" s="29"/>
      <c r="CP172" s="29"/>
    </row>
    <row r="173" spans="1:94" ht="15.75" thickBot="1" x14ac:dyDescent="0.3">
      <c r="A173" s="50"/>
      <c r="B173" s="50"/>
      <c r="C173" s="50" t="str">
        <f t="shared" si="23"/>
        <v>25_3_3609</v>
      </c>
      <c r="D173" s="51" t="str">
        <f t="shared" si="24"/>
        <v>25_3</v>
      </c>
      <c r="E173" s="224">
        <f>IFERROR(VLOOKUP(C173,'2015'!$C$12:$D$1887,2,FALSE),0)</f>
        <v>1</v>
      </c>
      <c r="F173" s="51">
        <f>IFERROR(K173-IFERROR(VLOOKUP(D173,'2015'!$F$12:$I$1887,4,FALSE),"ei löydy"),"ei löydy")</f>
        <v>0</v>
      </c>
      <c r="G173" s="224">
        <f>IFERROR(VLOOKUP(Työfile_2024!C173,Liikennemalli!$D$6:$G$1921,4,FALSE),0)</f>
        <v>1</v>
      </c>
      <c r="H173" s="225">
        <f>K173-IFERROR(VLOOKUP(Työfile_2024!D173,Liikennemalli!$C$6:$H$1921,6,FALSE),"ei löydy")</f>
        <v>0</v>
      </c>
      <c r="I173" s="80">
        <v>25</v>
      </c>
      <c r="J173" s="52">
        <v>3</v>
      </c>
      <c r="K173" s="52">
        <v>3609</v>
      </c>
      <c r="L173" s="53"/>
      <c r="M173" s="54"/>
      <c r="N173" s="54"/>
      <c r="O173" s="54"/>
      <c r="P173" s="54"/>
      <c r="Q173" s="55"/>
      <c r="R173" s="55"/>
      <c r="S173" s="55"/>
      <c r="T173" s="55"/>
      <c r="U173" s="52"/>
      <c r="V173" s="56">
        <v>3833</v>
      </c>
      <c r="W173" s="56">
        <v>877</v>
      </c>
      <c r="X173" s="56">
        <v>4179</v>
      </c>
      <c r="Y173" s="56">
        <f>VLOOKUP(D173,Liikennemalli24!$D$2:$F$1804,2,FALSE)</f>
        <v>1010</v>
      </c>
      <c r="Z173" s="57">
        <f>VLOOKUP(D173,Liikennemalli24!$D$2:$F$1804,3,FALSE)</f>
        <v>0.72799999999999998</v>
      </c>
      <c r="AA173" s="178">
        <f>IF(G173=1,VLOOKUP(C173,Liikennemalli!$D$6:$H$1921,2,FALSE),0)</f>
        <v>2099</v>
      </c>
      <c r="AB173" s="197">
        <f>IF(G173=1,VLOOKUP(C173,Liikennemalli!$D$6:$H$1921,3,FALSE),0)</f>
        <v>0.84876668014557199</v>
      </c>
      <c r="AC173" s="134">
        <f>IF(E173=1,VLOOKUP(Työfile_2024!D173,'2015'!$F$12:$X$1887,18,FALSE),"-")</f>
        <v>2299</v>
      </c>
      <c r="AD173" s="127">
        <f>IF(E173=1,VLOOKUP(Työfile_2024!D173,'2015'!$F$12:$X$1887,19,FALSE),"-")</f>
        <v>0.8</v>
      </c>
      <c r="AI173" s="127">
        <f>IF(E173=1,VLOOKUP(Työfile_2024!D173,'2015'!$F$12:$AB$1887,20,FALSE),"-")</f>
        <v>0</v>
      </c>
      <c r="AJ173" s="127">
        <f>IF(E173=1,VLOOKUP(Työfile_2024!D173,'2015'!$F$12:$AB$1887,21,FALSE),"-")</f>
        <v>0</v>
      </c>
      <c r="AK173" s="127">
        <f>IF(E173=1,VLOOKUP(Työfile_2024!D173,'2015'!$F$12:$AB$1887,22,FALSE),"-")</f>
        <v>0</v>
      </c>
      <c r="AL173" s="127">
        <f>IF(E173=1,VLOOKUP(Työfile_2024!D173,'2015'!$F$12:$AB$1887,23,FALSE),"-")</f>
        <v>0</v>
      </c>
      <c r="AM173" s="56">
        <f>VLOOKUP(Työfile_2024!D173,Tmatkat_20km_tarkasteltava_verk!$C$2:$D$1804,2,FALSE)</f>
        <v>1094</v>
      </c>
      <c r="AN173" s="148">
        <f t="shared" si="25"/>
        <v>0.28541612314114273</v>
      </c>
      <c r="AO173" s="178">
        <f>IF(E173=1,VLOOKUP(Työfile_2024!D173,'2015'!$F$12:$AC$1887,24,FALSE),"-")</f>
        <v>576</v>
      </c>
      <c r="AP173" s="52" t="str">
        <f>VLOOKUP(D173,Tarkasteltava_verkko_2024_harva!$E$2:$I$1804,5,FALSE)</f>
        <v>tiivis</v>
      </c>
      <c r="AQ173" s="52">
        <f>VLOOKUP(D173,Tarkasteltava_verkko_2024_harva!$E$2:$I$1804,4,FALSE)</f>
        <v>0</v>
      </c>
      <c r="AR173" s="148">
        <v>0</v>
      </c>
      <c r="AS173" s="170" t="str">
        <f>IFERROR(VLOOKUP(C173,'2015'!$C$12:$AG$1887,30,FALSE),"-")</f>
        <v/>
      </c>
      <c r="AT173" s="148">
        <v>0</v>
      </c>
      <c r="AU173" s="170">
        <f>IFERROR(VLOOKUP(C173,'2015'!$C$12:$AG$1887,31,FALSE),"-")</f>
        <v>0</v>
      </c>
      <c r="AV173" s="106"/>
      <c r="AW173" s="63">
        <f>IFERROR(VLOOKUP(C173,Merkittävyysluokitus!$A$2:$J$1705,10,FALSE),"-")</f>
        <v>2</v>
      </c>
      <c r="AX173" s="175">
        <f>IFERROR(VLOOKUP(C173,Merkittävyysluokitus!$A$2:$J$1705,6,FALSE),"-")</f>
        <v>10.776499238964991</v>
      </c>
      <c r="AY173" s="175">
        <f>IFERROR(VLOOKUP(C173,Merkittävyysluokitus!$A$2:$J$1705,7,FALSE),"-")</f>
        <v>4.4499999999999993</v>
      </c>
      <c r="AZ173" s="175">
        <f>IFERROR(VLOOKUP(C173,Merkittävyysluokitus!$A$2:$J$1705,8,FALSE),"-")</f>
        <v>4.8264992389649919</v>
      </c>
      <c r="BA173" s="175">
        <f>IFERROR(VLOOKUP(C173,Merkittävyysluokitus!$A$2:$J$1705,9,FALSE),"-")</f>
        <v>1.5</v>
      </c>
      <c r="BB173" s="203"/>
      <c r="BC173" s="203" t="str">
        <f t="shared" si="26"/>
        <v/>
      </c>
      <c r="BD173" s="39" t="str">
        <f t="shared" si="18"/>
        <v>punainen</v>
      </c>
      <c r="BE173" s="68" t="str">
        <f t="shared" si="19"/>
        <v>punainen</v>
      </c>
      <c r="BF173" s="68" t="str">
        <f t="shared" si="20"/>
        <v>punainen</v>
      </c>
      <c r="BG173" s="68" t="str">
        <f t="shared" si="21"/>
        <v>punainen</v>
      </c>
      <c r="BH173" s="208" t="str">
        <f t="shared" si="22"/>
        <v>musta</v>
      </c>
      <c r="BI173" s="117"/>
      <c r="BJ173" s="39" t="str">
        <f>IF(F173="ei löydy","uusi tie",IF(E173=0,"tieosoite muuttunut",IF(E173=1,VLOOKUP(D173,'2015'!$F$12:$AL$1887,31,FALSE),"-")))</f>
        <v>punainen</v>
      </c>
      <c r="BK173" s="67" t="str">
        <f>IF(E173=1,VLOOKUP(D173,'2015'!$F$12:$AL$1887,32,FALSE),"-")</f>
        <v>punainen</v>
      </c>
      <c r="BL173" s="39" t="str">
        <f>IF(F173="ei löydy","uusi tie",IF(E173=0,"tieosoite muuttunut",IF(E173=1,VLOOKUP(D173,'2015'!$F$12:$AL$1887,33,FALSE),"-")))</f>
        <v>punainen</v>
      </c>
      <c r="BM173" s="39"/>
      <c r="BN173" s="217" t="str">
        <f>VLOOKUP(D173,'2015'!$F$12:$AL$1887,33,FALSE)</f>
        <v>punainen</v>
      </c>
      <c r="BO173" s="117"/>
      <c r="BP173" s="115"/>
      <c r="BQ173" s="30"/>
      <c r="BS173" s="5"/>
      <c r="BU173" s="35"/>
      <c r="BV173" s="30"/>
      <c r="BW173" s="20"/>
      <c r="BX173" t="str">
        <f>IF(E173=1,VLOOKUP(D173,'2015'!$F$12:$AX$1887,43,FALSE),"-")</f>
        <v>punainen</v>
      </c>
      <c r="BY173" t="str">
        <f>IF(E173=1,VLOOKUP(D173,'2015'!$F$12:$AX$1887,44,FALSE),"-")</f>
        <v>punainen</v>
      </c>
      <c r="BZ173" t="str">
        <f>IF(E173=1,VLOOKUP(D173,'2015'!$F$12:$AX$1887,45,FALSE),"-")</f>
        <v>punainen</v>
      </c>
      <c r="CA173" s="31"/>
      <c r="CB173" s="31"/>
      <c r="CC173" s="31"/>
      <c r="CD173" s="31"/>
      <c r="CE173" s="31"/>
      <c r="CO173" s="29"/>
      <c r="CP173" s="29"/>
    </row>
    <row r="174" spans="1:94" ht="15.75" thickBot="1" x14ac:dyDescent="0.3">
      <c r="A174" s="50"/>
      <c r="B174" s="50"/>
      <c r="C174" s="50" t="str">
        <f t="shared" si="23"/>
        <v>25_4_5510</v>
      </c>
      <c r="D174" s="51" t="str">
        <f t="shared" si="24"/>
        <v>25_4</v>
      </c>
      <c r="E174" s="224">
        <f>IFERROR(VLOOKUP(C174,'2015'!$C$12:$D$1887,2,FALSE),0)</f>
        <v>1</v>
      </c>
      <c r="F174" s="51">
        <f>IFERROR(K174-IFERROR(VLOOKUP(D174,'2015'!$F$12:$I$1887,4,FALSE),"ei löydy"),"ei löydy")</f>
        <v>0</v>
      </c>
      <c r="G174" s="224">
        <f>IFERROR(VLOOKUP(Työfile_2024!C174,Liikennemalli!$D$6:$G$1921,4,FALSE),0)</f>
        <v>1</v>
      </c>
      <c r="H174" s="225">
        <f>K174-IFERROR(VLOOKUP(Työfile_2024!D174,Liikennemalli!$C$6:$H$1921,6,FALSE),"ei löydy")</f>
        <v>0</v>
      </c>
      <c r="I174" s="80">
        <v>25</v>
      </c>
      <c r="J174" s="52">
        <v>4</v>
      </c>
      <c r="K174" s="52">
        <v>5510</v>
      </c>
      <c r="L174" s="53"/>
      <c r="M174" s="54"/>
      <c r="N174" s="54"/>
      <c r="O174" s="54"/>
      <c r="P174" s="54"/>
      <c r="Q174" s="55"/>
      <c r="R174" s="55"/>
      <c r="S174" s="55"/>
      <c r="T174" s="55"/>
      <c r="U174" s="52"/>
      <c r="V174" s="56">
        <v>3833</v>
      </c>
      <c r="W174" s="56">
        <v>877</v>
      </c>
      <c r="X174" s="56">
        <v>4179</v>
      </c>
      <c r="Y174" s="56">
        <f>VLOOKUP(D174,Liikennemalli24!$D$2:$F$1804,2,FALSE)</f>
        <v>1036</v>
      </c>
      <c r="Z174" s="57">
        <f>VLOOKUP(D174,Liikennemalli24!$D$2:$F$1804,3,FALSE)</f>
        <v>0.73899999999999999</v>
      </c>
      <c r="AA174" s="178">
        <f>IF(G174=1,VLOOKUP(C174,Liikennemalli!$D$6:$H$1921,2,FALSE),0)</f>
        <v>2121.1097686368698</v>
      </c>
      <c r="AB174" s="197">
        <f>IF(G174=1,VLOOKUP(C174,Liikennemalli!$D$6:$H$1921,3,FALSE),0)</f>
        <v>0.86906191166472702</v>
      </c>
      <c r="AC174" s="134">
        <f>IF(E174=1,VLOOKUP(Työfile_2024!D174,'2015'!$F$12:$X$1887,18,FALSE),"-")</f>
        <v>2186</v>
      </c>
      <c r="AD174" s="127">
        <f>IF(E174=1,VLOOKUP(Työfile_2024!D174,'2015'!$F$12:$X$1887,19,FALSE),"-")</f>
        <v>0.84</v>
      </c>
      <c r="AI174" s="127">
        <f>IF(E174=1,VLOOKUP(Työfile_2024!D174,'2015'!$F$12:$AB$1887,20,FALSE),"-")</f>
        <v>0</v>
      </c>
      <c r="AJ174" s="127">
        <f>IF(E174=1,VLOOKUP(Työfile_2024!D174,'2015'!$F$12:$AB$1887,21,FALSE),"-")</f>
        <v>0</v>
      </c>
      <c r="AK174" s="127">
        <f>IF(E174=1,VLOOKUP(Työfile_2024!D174,'2015'!$F$12:$AB$1887,22,FALSE),"-")</f>
        <v>0</v>
      </c>
      <c r="AL174" s="127">
        <f>IF(E174=1,VLOOKUP(Työfile_2024!D174,'2015'!$F$12:$AB$1887,23,FALSE),"-")</f>
        <v>0</v>
      </c>
      <c r="AM174" s="56">
        <f>VLOOKUP(Työfile_2024!D174,Tmatkat_20km_tarkasteltava_verk!$C$2:$D$1804,2,FALSE)</f>
        <v>1097</v>
      </c>
      <c r="AN174" s="148">
        <f t="shared" si="25"/>
        <v>0.28619879989564312</v>
      </c>
      <c r="AO174" s="178">
        <f>IF(E174=1,VLOOKUP(Työfile_2024!D174,'2015'!$F$12:$AC$1887,24,FALSE),"-")</f>
        <v>576</v>
      </c>
      <c r="AP174" s="52" t="str">
        <f>VLOOKUP(D174,Tarkasteltava_verkko_2024_harva!$E$2:$I$1804,5,FALSE)</f>
        <v>tiivis</v>
      </c>
      <c r="AQ174" s="52">
        <f>VLOOKUP(D174,Tarkasteltava_verkko_2024_harva!$E$2:$I$1804,4,FALSE)</f>
        <v>0</v>
      </c>
      <c r="AR174" s="148">
        <v>0</v>
      </c>
      <c r="AS174" s="170" t="str">
        <f>IFERROR(VLOOKUP(C174,'2015'!$C$12:$AG$1887,30,FALSE),"-")</f>
        <v/>
      </c>
      <c r="AT174" s="148">
        <v>0</v>
      </c>
      <c r="AU174" s="170">
        <f>IFERROR(VLOOKUP(C174,'2015'!$C$12:$AG$1887,31,FALSE),"-")</f>
        <v>0</v>
      </c>
      <c r="AV174" s="106"/>
      <c r="AW174" s="63">
        <f>IFERROR(VLOOKUP(C174,Merkittävyysluokitus!$A$2:$J$1705,10,FALSE),"-")</f>
        <v>3</v>
      </c>
      <c r="AX174" s="175">
        <f>IFERROR(VLOOKUP(C174,Merkittävyysluokitus!$A$2:$J$1705,6,FALSE),"-")</f>
        <v>9.3947488584474872</v>
      </c>
      <c r="AY174" s="175">
        <f>IFERROR(VLOOKUP(C174,Merkittävyysluokitus!$A$2:$J$1705,7,FALSE),"-")</f>
        <v>4.4499999999999993</v>
      </c>
      <c r="AZ174" s="175">
        <f>IFERROR(VLOOKUP(C174,Merkittävyysluokitus!$A$2:$J$1705,8,FALSE),"-")</f>
        <v>3.4447488584474883</v>
      </c>
      <c r="BA174" s="175">
        <f>IFERROR(VLOOKUP(C174,Merkittävyysluokitus!$A$2:$J$1705,9,FALSE),"-")</f>
        <v>1.5</v>
      </c>
      <c r="BB174" s="203"/>
      <c r="BC174" s="203" t="str">
        <f t="shared" si="26"/>
        <v/>
      </c>
      <c r="BD174" s="39" t="str">
        <f t="shared" si="18"/>
        <v>punainen</v>
      </c>
      <c r="BE174" s="68" t="str">
        <f t="shared" si="19"/>
        <v>punainen</v>
      </c>
      <c r="BF174" s="68" t="str">
        <f t="shared" si="20"/>
        <v>punainen</v>
      </c>
      <c r="BG174" s="68" t="str">
        <f t="shared" si="21"/>
        <v>punainen</v>
      </c>
      <c r="BH174" s="208" t="str">
        <f t="shared" si="22"/>
        <v>musta</v>
      </c>
      <c r="BI174" s="117"/>
      <c r="BJ174" s="39" t="str">
        <f>IF(F174="ei löydy","uusi tie",IF(E174=0,"tieosoite muuttunut",IF(E174=1,VLOOKUP(D174,'2015'!$F$12:$AL$1887,31,FALSE),"-")))</f>
        <v>punainen</v>
      </c>
      <c r="BK174" s="67" t="str">
        <f>IF(E174=1,VLOOKUP(D174,'2015'!$F$12:$AL$1887,32,FALSE),"-")</f>
        <v>punainen</v>
      </c>
      <c r="BL174" s="39" t="str">
        <f>IF(F174="ei löydy","uusi tie",IF(E174=0,"tieosoite muuttunut",IF(E174=1,VLOOKUP(D174,'2015'!$F$12:$AL$1887,33,FALSE),"-")))</f>
        <v>punainen</v>
      </c>
      <c r="BM174" s="39"/>
      <c r="BN174" s="217" t="str">
        <f>VLOOKUP(D174,'2015'!$F$12:$AL$1887,33,FALSE)</f>
        <v>punainen</v>
      </c>
      <c r="BO174" s="117"/>
      <c r="BP174" s="115"/>
      <c r="BQ174" s="30"/>
      <c r="BS174" s="5"/>
      <c r="BU174" s="35"/>
      <c r="BV174" s="30"/>
      <c r="BW174" s="20"/>
      <c r="BX174" t="str">
        <f>IF(E174=1,VLOOKUP(D174,'2015'!$F$12:$AX$1887,43,FALSE),"-")</f>
        <v>punainen</v>
      </c>
      <c r="BY174" t="str">
        <f>IF(E174=1,VLOOKUP(D174,'2015'!$F$12:$AX$1887,44,FALSE),"-")</f>
        <v>punainen</v>
      </c>
      <c r="BZ174" t="str">
        <f>IF(E174=1,VLOOKUP(D174,'2015'!$F$12:$AX$1887,45,FALSE),"-")</f>
        <v>punainen</v>
      </c>
      <c r="CA174" s="31"/>
      <c r="CB174" s="31"/>
      <c r="CC174" s="31"/>
      <c r="CD174" s="31"/>
      <c r="CE174" s="31"/>
      <c r="CO174" s="32"/>
      <c r="CP174" s="2"/>
    </row>
    <row r="175" spans="1:94" ht="15.75" thickBot="1" x14ac:dyDescent="0.3">
      <c r="A175" s="50"/>
      <c r="B175" s="50"/>
      <c r="C175" s="50" t="str">
        <f t="shared" si="23"/>
        <v>25_5_4530</v>
      </c>
      <c r="D175" s="51" t="str">
        <f t="shared" si="24"/>
        <v>25_5</v>
      </c>
      <c r="E175" s="224">
        <f>IFERROR(VLOOKUP(C175,'2015'!$C$12:$D$1887,2,FALSE),0)</f>
        <v>1</v>
      </c>
      <c r="F175" s="51">
        <f>IFERROR(K175-IFERROR(VLOOKUP(D175,'2015'!$F$12:$I$1887,4,FALSE),"ei löydy"),"ei löydy")</f>
        <v>0</v>
      </c>
      <c r="G175" s="224">
        <f>IFERROR(VLOOKUP(Työfile_2024!C175,Liikennemalli!$D$6:$G$1921,4,FALSE),0)</f>
        <v>1</v>
      </c>
      <c r="H175" s="225">
        <f>K175-IFERROR(VLOOKUP(Työfile_2024!D175,Liikennemalli!$C$6:$H$1921,6,FALSE),"ei löydy")</f>
        <v>0</v>
      </c>
      <c r="I175" s="80">
        <v>25</v>
      </c>
      <c r="J175" s="52">
        <v>5</v>
      </c>
      <c r="K175" s="52">
        <v>4530</v>
      </c>
      <c r="L175" s="53"/>
      <c r="M175" s="54"/>
      <c r="N175" s="54"/>
      <c r="O175" s="54"/>
      <c r="P175" s="54"/>
      <c r="Q175" s="55"/>
      <c r="R175" s="55"/>
      <c r="S175" s="55"/>
      <c r="T175" s="55"/>
      <c r="U175" s="52"/>
      <c r="V175" s="56">
        <v>3833</v>
      </c>
      <c r="W175" s="56">
        <v>877</v>
      </c>
      <c r="X175" s="56">
        <v>4179</v>
      </c>
      <c r="Y175" s="56">
        <f>VLOOKUP(D175,Liikennemalli24!$D$2:$F$1804,2,FALSE)</f>
        <v>1043</v>
      </c>
      <c r="Z175" s="57">
        <f>VLOOKUP(D175,Liikennemalli24!$D$2:$F$1804,3,FALSE)</f>
        <v>0.751</v>
      </c>
      <c r="AA175" s="178">
        <f>IF(G175=1,VLOOKUP(C175,Liikennemalli!$D$6:$H$1921,2,FALSE),0)</f>
        <v>2172.6708420427899</v>
      </c>
      <c r="AB175" s="197">
        <f>IF(G175=1,VLOOKUP(C175,Liikennemalli!$D$6:$H$1921,3,FALSE),0)</f>
        <v>0.90909116440561999</v>
      </c>
      <c r="AC175" s="134">
        <f>IF(E175=1,VLOOKUP(Työfile_2024!D175,'2015'!$F$12:$X$1887,18,FALSE),"-")</f>
        <v>2225</v>
      </c>
      <c r="AD175" s="127">
        <f>IF(E175=1,VLOOKUP(Työfile_2024!D175,'2015'!$F$12:$X$1887,19,FALSE),"-")</f>
        <v>0.9</v>
      </c>
      <c r="AI175" s="127">
        <f>IF(E175=1,VLOOKUP(Työfile_2024!D175,'2015'!$F$12:$AB$1887,20,FALSE),"-")</f>
        <v>0</v>
      </c>
      <c r="AJ175" s="127">
        <f>IF(E175=1,VLOOKUP(Työfile_2024!D175,'2015'!$F$12:$AB$1887,21,FALSE),"-")</f>
        <v>0</v>
      </c>
      <c r="AK175" s="127">
        <f>IF(E175=1,VLOOKUP(Työfile_2024!D175,'2015'!$F$12:$AB$1887,22,FALSE),"-")</f>
        <v>0</v>
      </c>
      <c r="AL175" s="127">
        <f>IF(E175=1,VLOOKUP(Työfile_2024!D175,'2015'!$F$12:$AB$1887,23,FALSE),"-")</f>
        <v>0</v>
      </c>
      <c r="AM175" s="56">
        <f>VLOOKUP(Työfile_2024!D175,Tmatkat_20km_tarkasteltava_verk!$C$2:$D$1804,2,FALSE)</f>
        <v>1150</v>
      </c>
      <c r="AN175" s="148">
        <f t="shared" si="25"/>
        <v>0.30002608922515001</v>
      </c>
      <c r="AO175" s="178">
        <f>IF(E175=1,VLOOKUP(Työfile_2024!D175,'2015'!$F$12:$AC$1887,24,FALSE),"-")</f>
        <v>554</v>
      </c>
      <c r="AP175" s="52" t="str">
        <f>VLOOKUP(D175,Tarkasteltava_verkko_2024_harva!$E$2:$I$1804,5,FALSE)</f>
        <v>tiivis</v>
      </c>
      <c r="AQ175" s="52">
        <f>VLOOKUP(D175,Tarkasteltava_verkko_2024_harva!$E$2:$I$1804,4,FALSE)</f>
        <v>0</v>
      </c>
      <c r="AR175" s="148">
        <v>0.13885209713024282</v>
      </c>
      <c r="AS175" s="170" t="str">
        <f>IFERROR(VLOOKUP(C175,'2015'!$C$12:$AG$1887,30,FALSE),"-")</f>
        <v/>
      </c>
      <c r="AT175" s="148">
        <v>0.12825607064017661</v>
      </c>
      <c r="AU175" s="170">
        <f>IFERROR(VLOOKUP(C175,'2015'!$C$12:$AG$1887,31,FALSE),"-")</f>
        <v>0</v>
      </c>
      <c r="AV175" s="106"/>
      <c r="AW175" s="63">
        <f>IFERROR(VLOOKUP(C175,Merkittävyysluokitus!$A$2:$J$1705,10,FALSE),"-")</f>
        <v>3</v>
      </c>
      <c r="AX175" s="175">
        <f>IFERROR(VLOOKUP(C175,Merkittävyysluokitus!$A$2:$J$1705,6,FALSE),"-")</f>
        <v>9.5644748858447475</v>
      </c>
      <c r="AY175" s="175">
        <f>IFERROR(VLOOKUP(C175,Merkittävyysluokitus!$A$2:$J$1705,7,FALSE),"-")</f>
        <v>4.4499999999999993</v>
      </c>
      <c r="AZ175" s="175">
        <f>IFERROR(VLOOKUP(C175,Merkittävyysluokitus!$A$2:$J$1705,8,FALSE),"-")</f>
        <v>3.4478082191780826</v>
      </c>
      <c r="BA175" s="175">
        <f>IFERROR(VLOOKUP(C175,Merkittävyysluokitus!$A$2:$J$1705,9,FALSE),"-")</f>
        <v>1.6666666666666665</v>
      </c>
      <c r="BB175" s="203"/>
      <c r="BC175" s="203" t="str">
        <f t="shared" si="26"/>
        <v/>
      </c>
      <c r="BD175" s="39" t="str">
        <f t="shared" si="18"/>
        <v>punainen</v>
      </c>
      <c r="BE175" s="68" t="str">
        <f t="shared" si="19"/>
        <v>punainen</v>
      </c>
      <c r="BF175" s="68" t="str">
        <f t="shared" si="20"/>
        <v>punainen</v>
      </c>
      <c r="BG175" s="68" t="str">
        <f t="shared" si="21"/>
        <v>punainen</v>
      </c>
      <c r="BH175" s="208" t="str">
        <f t="shared" si="22"/>
        <v>musta</v>
      </c>
      <c r="BI175" s="117"/>
      <c r="BJ175" s="39" t="str">
        <f>IF(F175="ei löydy","uusi tie",IF(E175=0,"tieosoite muuttunut",IF(E175=1,VLOOKUP(D175,'2015'!$F$12:$AL$1887,31,FALSE),"-")))</f>
        <v>punainen</v>
      </c>
      <c r="BK175" s="67" t="str">
        <f>IF(E175=1,VLOOKUP(D175,'2015'!$F$12:$AL$1887,32,FALSE),"-")</f>
        <v>punainen</v>
      </c>
      <c r="BL175" s="39" t="str">
        <f>IF(F175="ei löydy","uusi tie",IF(E175=0,"tieosoite muuttunut",IF(E175=1,VLOOKUP(D175,'2015'!$F$12:$AL$1887,33,FALSE),"-")))</f>
        <v>punainen</v>
      </c>
      <c r="BM175" s="39"/>
      <c r="BN175" s="217" t="str">
        <f>VLOOKUP(D175,'2015'!$F$12:$AL$1887,33,FALSE)</f>
        <v>punainen</v>
      </c>
      <c r="BO175" s="117"/>
      <c r="BP175" s="115"/>
      <c r="BQ175" s="30"/>
      <c r="BS175" s="5"/>
      <c r="BU175" s="35"/>
      <c r="BV175" s="30"/>
      <c r="BW175" s="20"/>
      <c r="BX175" t="str">
        <f>IF(E175=1,VLOOKUP(D175,'2015'!$F$12:$AX$1887,43,FALSE),"-")</f>
        <v>punainen</v>
      </c>
      <c r="BY175" t="str">
        <f>IF(E175=1,VLOOKUP(D175,'2015'!$F$12:$AX$1887,44,FALSE),"-")</f>
        <v>punainen</v>
      </c>
      <c r="BZ175" t="str">
        <f>IF(E175=1,VLOOKUP(D175,'2015'!$F$12:$AX$1887,45,FALSE),"-")</f>
        <v>punainen</v>
      </c>
      <c r="CA175" s="31"/>
      <c r="CB175" s="31"/>
      <c r="CC175" s="31"/>
      <c r="CD175" s="31"/>
      <c r="CE175" s="31"/>
      <c r="CO175" s="32"/>
      <c r="CP175" s="2"/>
    </row>
    <row r="176" spans="1:94" ht="15.75" thickBot="1" x14ac:dyDescent="0.3">
      <c r="A176" s="50"/>
      <c r="B176" s="50"/>
      <c r="C176" s="50" t="str">
        <f t="shared" si="23"/>
        <v>25_6_4776</v>
      </c>
      <c r="D176" s="51" t="str">
        <f t="shared" si="24"/>
        <v>25_6</v>
      </c>
      <c r="E176" s="224">
        <f>IFERROR(VLOOKUP(C176,'2015'!$C$12:$D$1887,2,FALSE),0)</f>
        <v>1</v>
      </c>
      <c r="F176" s="51">
        <f>IFERROR(K176-IFERROR(VLOOKUP(D176,'2015'!$F$12:$I$1887,4,FALSE),"ei löydy"),"ei löydy")</f>
        <v>0</v>
      </c>
      <c r="G176" s="224">
        <f>IFERROR(VLOOKUP(Työfile_2024!C176,Liikennemalli!$D$6:$G$1921,4,FALSE),0)</f>
        <v>1</v>
      </c>
      <c r="H176" s="225">
        <f>K176-IFERROR(VLOOKUP(Työfile_2024!D176,Liikennemalli!$C$6:$H$1921,6,FALSE),"ei löydy")</f>
        <v>0</v>
      </c>
      <c r="I176" s="80">
        <v>25</v>
      </c>
      <c r="J176" s="52">
        <v>6</v>
      </c>
      <c r="K176" s="52">
        <v>4776</v>
      </c>
      <c r="L176" s="53"/>
      <c r="M176" s="54"/>
      <c r="N176" s="54"/>
      <c r="O176" s="54"/>
      <c r="P176" s="54"/>
      <c r="Q176" s="55"/>
      <c r="R176" s="55"/>
      <c r="S176" s="55"/>
      <c r="T176" s="55"/>
      <c r="U176" s="52"/>
      <c r="V176" s="56">
        <v>4673</v>
      </c>
      <c r="W176" s="56">
        <v>958</v>
      </c>
      <c r="X176" s="56">
        <v>5102</v>
      </c>
      <c r="Y176" s="56">
        <f>VLOOKUP(D176,Liikennemalli24!$D$2:$F$1804,2,FALSE)</f>
        <v>1004</v>
      </c>
      <c r="Z176" s="57">
        <f>VLOOKUP(D176,Liikennemalli24!$D$2:$F$1804,3,FALSE)</f>
        <v>0.52200000000000002</v>
      </c>
      <c r="AA176" s="178">
        <f>IF(G176=1,VLOOKUP(C176,Liikennemalli!$D$6:$H$1921,2,FALSE),0)</f>
        <v>2318.39946239355</v>
      </c>
      <c r="AB176" s="197">
        <f>IF(G176=1,VLOOKUP(C176,Liikennemalli!$D$6:$H$1921,3,FALSE),0)</f>
        <v>0.81117161393419901</v>
      </c>
      <c r="AC176" s="134">
        <f>IF(E176=1,VLOOKUP(Työfile_2024!D176,'2015'!$F$12:$X$1887,18,FALSE),"-")</f>
        <v>2198</v>
      </c>
      <c r="AD176" s="127">
        <f>IF(E176=1,VLOOKUP(Työfile_2024!D176,'2015'!$F$12:$X$1887,19,FALSE),"-")</f>
        <v>0.78</v>
      </c>
      <c r="AI176" s="127">
        <f>IF(E176=1,VLOOKUP(Työfile_2024!D176,'2015'!$F$12:$AB$1887,20,FALSE),"-")</f>
        <v>0</v>
      </c>
      <c r="AJ176" s="127">
        <f>IF(E176=1,VLOOKUP(Työfile_2024!D176,'2015'!$F$12:$AB$1887,21,FALSE),"-")</f>
        <v>0</v>
      </c>
      <c r="AK176" s="127">
        <f>IF(E176=1,VLOOKUP(Työfile_2024!D176,'2015'!$F$12:$AB$1887,22,FALSE),"-")</f>
        <v>0</v>
      </c>
      <c r="AL176" s="127">
        <f>IF(E176=1,VLOOKUP(Työfile_2024!D176,'2015'!$F$12:$AB$1887,23,FALSE),"-")</f>
        <v>0</v>
      </c>
      <c r="AM176" s="56">
        <f>VLOOKUP(Työfile_2024!D176,Tmatkat_20km_tarkasteltava_verk!$C$2:$D$1804,2,FALSE)</f>
        <v>1173</v>
      </c>
      <c r="AN176" s="148">
        <f t="shared" si="25"/>
        <v>0.25101647763749196</v>
      </c>
      <c r="AO176" s="178">
        <f>IF(E176=1,VLOOKUP(Työfile_2024!D176,'2015'!$F$12:$AC$1887,24,FALSE),"-")</f>
        <v>559</v>
      </c>
      <c r="AP176" s="52" t="str">
        <f>VLOOKUP(D176,Tarkasteltava_verkko_2024_harva!$E$2:$I$1804,5,FALSE)</f>
        <v>tiivis</v>
      </c>
      <c r="AQ176" s="52">
        <f>VLOOKUP(D176,Tarkasteltava_verkko_2024_harva!$E$2:$I$1804,4,FALSE)</f>
        <v>0</v>
      </c>
      <c r="AR176" s="148">
        <v>7.6842546063651596E-2</v>
      </c>
      <c r="AS176" s="170" t="str">
        <f>IFERROR(VLOOKUP(C176,'2015'!$C$12:$AG$1887,30,FALSE),"-")</f>
        <v/>
      </c>
      <c r="AT176" s="148">
        <v>0.13023450586264657</v>
      </c>
      <c r="AU176" s="170">
        <f>IFERROR(VLOOKUP(C176,'2015'!$C$12:$AG$1887,31,FALSE),"-")</f>
        <v>0</v>
      </c>
      <c r="AV176" s="106"/>
      <c r="AW176" s="63">
        <f>IFERROR(VLOOKUP(C176,Merkittävyysluokitus!$A$2:$J$1705,10,FALSE),"-")</f>
        <v>3</v>
      </c>
      <c r="AX176" s="175">
        <f>IFERROR(VLOOKUP(C176,Merkittävyysluokitus!$A$2:$J$1705,6,FALSE),"-")</f>
        <v>10.250791476407914</v>
      </c>
      <c r="AY176" s="175">
        <f>IFERROR(VLOOKUP(C176,Merkittävyysluokitus!$A$2:$J$1705,7,FALSE),"-")</f>
        <v>4.4499999999999993</v>
      </c>
      <c r="AZ176" s="175">
        <f>IFERROR(VLOOKUP(C176,Merkittävyysluokitus!$A$2:$J$1705,8,FALSE),"-")</f>
        <v>3.9674581430745812</v>
      </c>
      <c r="BA176" s="175">
        <f>IFERROR(VLOOKUP(C176,Merkittävyysluokitus!$A$2:$J$1705,9,FALSE),"-")</f>
        <v>1.8333333333333333</v>
      </c>
      <c r="BB176" s="203"/>
      <c r="BC176" s="203" t="str">
        <f t="shared" si="26"/>
        <v/>
      </c>
      <c r="BD176" s="39" t="str">
        <f t="shared" si="18"/>
        <v>punainen</v>
      </c>
      <c r="BE176" s="68" t="str">
        <f t="shared" si="19"/>
        <v>musta</v>
      </c>
      <c r="BF176" s="68" t="str">
        <f t="shared" si="20"/>
        <v>punainen</v>
      </c>
      <c r="BG176" s="68" t="str">
        <f t="shared" si="21"/>
        <v>musta</v>
      </c>
      <c r="BH176" s="208" t="str">
        <f t="shared" si="22"/>
        <v>musta</v>
      </c>
      <c r="BI176" s="117"/>
      <c r="BJ176" s="39" t="str">
        <f>IF(F176="ei löydy","uusi tie",IF(E176=0,"tieosoite muuttunut",IF(E176=1,VLOOKUP(D176,'2015'!$F$12:$AL$1887,31,FALSE),"-")))</f>
        <v>punainen</v>
      </c>
      <c r="BK176" s="67" t="str">
        <f>IF(E176=1,VLOOKUP(D176,'2015'!$F$12:$AL$1887,32,FALSE),"-")</f>
        <v>punainen</v>
      </c>
      <c r="BL176" s="39" t="str">
        <f>IF(F176="ei löydy","uusi tie",IF(E176=0,"tieosoite muuttunut",IF(E176=1,VLOOKUP(D176,'2015'!$F$12:$AL$1887,33,FALSE),"-")))</f>
        <v>punainen</v>
      </c>
      <c r="BM176" s="39"/>
      <c r="BN176" s="217" t="str">
        <f>VLOOKUP(D176,'2015'!$F$12:$AL$1887,33,FALSE)</f>
        <v>punainen</v>
      </c>
      <c r="BO176" s="117"/>
      <c r="BP176" s="115"/>
      <c r="BQ176" s="30"/>
      <c r="BS176" s="5"/>
      <c r="BU176" s="35"/>
      <c r="BV176" s="30"/>
      <c r="BW176" s="20"/>
      <c r="BX176" t="str">
        <f>IF(E176=1,VLOOKUP(D176,'2015'!$F$12:$AX$1887,43,FALSE),"-")</f>
        <v>punainen</v>
      </c>
      <c r="BY176" t="str">
        <f>IF(E176=1,VLOOKUP(D176,'2015'!$F$12:$AX$1887,44,FALSE),"-")</f>
        <v>punainen</v>
      </c>
      <c r="BZ176" t="str">
        <f>IF(E176=1,VLOOKUP(D176,'2015'!$F$12:$AX$1887,45,FALSE),"-")</f>
        <v>punainen</v>
      </c>
      <c r="CA176" s="31"/>
      <c r="CB176" s="31"/>
      <c r="CC176" s="31"/>
      <c r="CD176" s="31"/>
      <c r="CE176" s="31"/>
      <c r="CO176" s="32"/>
      <c r="CP176" s="2"/>
    </row>
    <row r="177" spans="1:94" ht="15.75" thickBot="1" x14ac:dyDescent="0.3">
      <c r="A177" s="50"/>
      <c r="B177" s="50"/>
      <c r="C177" s="50" t="str">
        <f t="shared" si="23"/>
        <v>25_7_7731</v>
      </c>
      <c r="D177" s="51" t="str">
        <f t="shared" si="24"/>
        <v>25_7</v>
      </c>
      <c r="E177" s="224">
        <f>IFERROR(VLOOKUP(C177,'2015'!$C$12:$D$1887,2,FALSE),0)</f>
        <v>1</v>
      </c>
      <c r="F177" s="51">
        <f>IFERROR(K177-IFERROR(VLOOKUP(D177,'2015'!$F$12:$I$1887,4,FALSE),"ei löydy"),"ei löydy")</f>
        <v>0</v>
      </c>
      <c r="G177" s="224">
        <f>IFERROR(VLOOKUP(Työfile_2024!C177,Liikennemalli!$D$6:$G$1921,4,FALSE),0)</f>
        <v>1</v>
      </c>
      <c r="H177" s="225">
        <f>K177-IFERROR(VLOOKUP(Työfile_2024!D177,Liikennemalli!$C$6:$H$1921,6,FALSE),"ei löydy")</f>
        <v>0</v>
      </c>
      <c r="I177" s="80">
        <v>25</v>
      </c>
      <c r="J177" s="52">
        <v>7</v>
      </c>
      <c r="K177" s="52">
        <v>7731</v>
      </c>
      <c r="L177" s="53"/>
      <c r="M177" s="54"/>
      <c r="N177" s="54"/>
      <c r="O177" s="54"/>
      <c r="P177" s="54"/>
      <c r="Q177" s="55"/>
      <c r="R177" s="55"/>
      <c r="S177" s="55"/>
      <c r="T177" s="55"/>
      <c r="U177" s="52"/>
      <c r="V177" s="56">
        <v>4673</v>
      </c>
      <c r="W177" s="56">
        <v>958</v>
      </c>
      <c r="X177" s="56">
        <v>5102</v>
      </c>
      <c r="Y177" s="56">
        <f>VLOOKUP(D177,Liikennemalli24!$D$2:$F$1804,2,FALSE)</f>
        <v>1043</v>
      </c>
      <c r="Z177" s="57">
        <f>VLOOKUP(D177,Liikennemalli24!$D$2:$F$1804,3,FALSE)</f>
        <v>0.54400000000000004</v>
      </c>
      <c r="AA177" s="178">
        <f>IF(G177=1,VLOOKUP(C177,Liikennemalli!$D$6:$H$1921,2,FALSE),0)</f>
        <v>2432.3385341876201</v>
      </c>
      <c r="AB177" s="197">
        <f>IF(G177=1,VLOOKUP(C177,Liikennemalli!$D$6:$H$1921,3,FALSE),0)</f>
        <v>0.68964454955216403</v>
      </c>
      <c r="AC177" s="134">
        <f>IF(E177=1,VLOOKUP(Työfile_2024!D177,'2015'!$F$12:$X$1887,18,FALSE),"-")</f>
        <v>2220</v>
      </c>
      <c r="AD177" s="127">
        <f>IF(E177=1,VLOOKUP(Työfile_2024!D177,'2015'!$F$12:$X$1887,19,FALSE),"-")</f>
        <v>0.63</v>
      </c>
      <c r="AI177" s="127">
        <f>IF(E177=1,VLOOKUP(Työfile_2024!D177,'2015'!$F$12:$AB$1887,20,FALSE),"-")</f>
        <v>0</v>
      </c>
      <c r="AJ177" s="127">
        <f>IF(E177=1,VLOOKUP(Työfile_2024!D177,'2015'!$F$12:$AB$1887,21,FALSE),"-")</f>
        <v>0</v>
      </c>
      <c r="AK177" s="127">
        <f>IF(E177=1,VLOOKUP(Työfile_2024!D177,'2015'!$F$12:$AB$1887,22,FALSE),"-")</f>
        <v>0</v>
      </c>
      <c r="AL177" s="127">
        <f>IF(E177=1,VLOOKUP(Työfile_2024!D177,'2015'!$F$12:$AB$1887,23,FALSE),"-")</f>
        <v>0</v>
      </c>
      <c r="AM177" s="56">
        <f>VLOOKUP(Työfile_2024!D177,Tmatkat_20km_tarkasteltava_verk!$C$2:$D$1804,2,FALSE)</f>
        <v>1253</v>
      </c>
      <c r="AN177" s="148">
        <f t="shared" si="25"/>
        <v>0.26813610100577789</v>
      </c>
      <c r="AO177" s="178">
        <f>IF(E177=1,VLOOKUP(Työfile_2024!D177,'2015'!$F$12:$AC$1887,24,FALSE),"-")</f>
        <v>591</v>
      </c>
      <c r="AP177" s="52" t="str">
        <f>VLOOKUP(D177,Tarkasteltava_verkko_2024_harva!$E$2:$I$1804,5,FALSE)</f>
        <v>tiivis</v>
      </c>
      <c r="AQ177" s="52">
        <f>VLOOKUP(D177,Tarkasteltava_verkko_2024_harva!$E$2:$I$1804,4,FALSE)</f>
        <v>0</v>
      </c>
      <c r="AR177" s="148">
        <v>5.2645194670805848E-2</v>
      </c>
      <c r="AS177" s="170" t="str">
        <f>IFERROR(VLOOKUP(C177,'2015'!$C$12:$AG$1887,30,FALSE),"-")</f>
        <v/>
      </c>
      <c r="AT177" s="148">
        <v>8.8733669641702234E-2</v>
      </c>
      <c r="AU177" s="170">
        <f>IFERROR(VLOOKUP(C177,'2015'!$C$12:$AG$1887,31,FALSE),"-")</f>
        <v>0</v>
      </c>
      <c r="AV177" s="106"/>
      <c r="AW177" s="63">
        <f>IFERROR(VLOOKUP(C177,Merkittävyysluokitus!$A$2:$J$1705,10,FALSE),"-")</f>
        <v>3</v>
      </c>
      <c r="AX177" s="175">
        <f>IFERROR(VLOOKUP(C177,Merkittävyysluokitus!$A$2:$J$1705,6,FALSE),"-")</f>
        <v>10.263660578386606</v>
      </c>
      <c r="AY177" s="175">
        <f>IFERROR(VLOOKUP(C177,Merkittävyysluokitus!$A$2:$J$1705,7,FALSE),"-")</f>
        <v>4.4249999999999998</v>
      </c>
      <c r="AZ177" s="175">
        <f>IFERROR(VLOOKUP(C177,Merkittävyysluokitus!$A$2:$J$1705,8,FALSE),"-")</f>
        <v>3.8386605783866057</v>
      </c>
      <c r="BA177" s="175">
        <f>IFERROR(VLOOKUP(C177,Merkittävyysluokitus!$A$2:$J$1705,9,FALSE),"-")</f>
        <v>2</v>
      </c>
      <c r="BB177" s="203"/>
      <c r="BC177" s="203" t="str">
        <f t="shared" si="26"/>
        <v/>
      </c>
      <c r="BD177" s="39" t="str">
        <f t="shared" si="18"/>
        <v>punainen</v>
      </c>
      <c r="BE177" s="68" t="str">
        <f t="shared" si="19"/>
        <v>musta</v>
      </c>
      <c r="BF177" s="68" t="str">
        <f t="shared" si="20"/>
        <v>punainen</v>
      </c>
      <c r="BG177" s="68" t="str">
        <f t="shared" si="21"/>
        <v>musta</v>
      </c>
      <c r="BH177" s="208" t="str">
        <f t="shared" si="22"/>
        <v>musta</v>
      </c>
      <c r="BI177" s="117"/>
      <c r="BJ177" s="39" t="str">
        <f>IF(F177="ei löydy","uusi tie",IF(E177=0,"tieosoite muuttunut",IF(E177=1,VLOOKUP(D177,'2015'!$F$12:$AL$1887,31,FALSE),"-")))</f>
        <v>punainen</v>
      </c>
      <c r="BK177" s="67" t="str">
        <f>IF(E177=1,VLOOKUP(D177,'2015'!$F$12:$AL$1887,32,FALSE),"-")</f>
        <v>punainen</v>
      </c>
      <c r="BL177" s="39" t="str">
        <f>IF(F177="ei löydy","uusi tie",IF(E177=0,"tieosoite muuttunut",IF(E177=1,VLOOKUP(D177,'2015'!$F$12:$AL$1887,33,FALSE),"-")))</f>
        <v>punainen</v>
      </c>
      <c r="BM177" s="39"/>
      <c r="BN177" s="217" t="str">
        <f>VLOOKUP(D177,'2015'!$F$12:$AL$1887,33,FALSE)</f>
        <v>punainen</v>
      </c>
      <c r="BO177" s="117"/>
      <c r="BP177" s="115"/>
      <c r="BQ177" s="30"/>
      <c r="BS177" s="5"/>
      <c r="BU177" s="35"/>
      <c r="BV177" s="30"/>
      <c r="BW177" s="20"/>
      <c r="BX177" t="str">
        <f>IF(E177=1,VLOOKUP(D177,'2015'!$F$12:$AX$1887,43,FALSE),"-")</f>
        <v>punainen</v>
      </c>
      <c r="BY177" t="str">
        <f>IF(E177=1,VLOOKUP(D177,'2015'!$F$12:$AX$1887,44,FALSE),"-")</f>
        <v>punainen</v>
      </c>
      <c r="BZ177" t="str">
        <f>IF(E177=1,VLOOKUP(D177,'2015'!$F$12:$AX$1887,45,FALSE),"-")</f>
        <v>punainen</v>
      </c>
      <c r="CA177" s="31"/>
      <c r="CB177" s="31"/>
      <c r="CC177" s="31"/>
      <c r="CD177" s="31"/>
      <c r="CE177" s="31"/>
      <c r="CO177" s="32"/>
      <c r="CP177" s="2"/>
    </row>
    <row r="178" spans="1:94" ht="15.75" thickBot="1" x14ac:dyDescent="0.3">
      <c r="A178" s="50"/>
      <c r="B178" s="50"/>
      <c r="C178" s="50" t="str">
        <f t="shared" si="23"/>
        <v>25_8_1477</v>
      </c>
      <c r="D178" s="51" t="str">
        <f t="shared" si="24"/>
        <v>25_8</v>
      </c>
      <c r="E178" s="224">
        <f>IFERROR(VLOOKUP(C178,'2015'!$C$12:$D$1887,2,FALSE),0)</f>
        <v>1</v>
      </c>
      <c r="F178" s="51">
        <f>IFERROR(K178-IFERROR(VLOOKUP(D178,'2015'!$F$12:$I$1887,4,FALSE),"ei löydy"),"ei löydy")</f>
        <v>0</v>
      </c>
      <c r="G178" s="224">
        <f>IFERROR(VLOOKUP(Työfile_2024!C178,Liikennemalli!$D$6:$G$1921,4,FALSE),0)</f>
        <v>1</v>
      </c>
      <c r="H178" s="225">
        <f>K178-IFERROR(VLOOKUP(Työfile_2024!D178,Liikennemalli!$C$6:$H$1921,6,FALSE),"ei löydy")</f>
        <v>0</v>
      </c>
      <c r="I178" s="80">
        <v>25</v>
      </c>
      <c r="J178" s="52">
        <v>8</v>
      </c>
      <c r="K178" s="52">
        <v>1477</v>
      </c>
      <c r="L178" s="53"/>
      <c r="M178" s="54"/>
      <c r="N178" s="54"/>
      <c r="O178" s="54"/>
      <c r="P178" s="54"/>
      <c r="Q178" s="55"/>
      <c r="R178" s="55"/>
      <c r="S178" s="55"/>
      <c r="T178" s="55"/>
      <c r="U178" s="52"/>
      <c r="V178" s="56">
        <v>6952</v>
      </c>
      <c r="W178" s="56">
        <v>1051</v>
      </c>
      <c r="X178" s="56">
        <v>7310</v>
      </c>
      <c r="Y178" s="56">
        <f>VLOOKUP(D178,Liikennemalli24!$D$2:$F$1804,2,FALSE)</f>
        <v>1626</v>
      </c>
      <c r="Z178" s="57">
        <f>VLOOKUP(D178,Liikennemalli24!$D$2:$F$1804,3,FALSE)</f>
        <v>0.68799999999999994</v>
      </c>
      <c r="AA178" s="178">
        <f>IF(G178=1,VLOOKUP(C178,Liikennemalli!$D$6:$H$1921,2,FALSE),0)</f>
        <v>2139</v>
      </c>
      <c r="AB178" s="197">
        <f>IF(G178=1,VLOOKUP(C178,Liikennemalli!$D$6:$H$1921,3,FALSE),0)</f>
        <v>0.54151898734177195</v>
      </c>
      <c r="AC178" s="134">
        <f>IF(E178=1,VLOOKUP(Työfile_2024!D178,'2015'!$F$12:$X$1887,18,FALSE),"-")</f>
        <v>2508</v>
      </c>
      <c r="AD178" s="127">
        <f>IF(E178=1,VLOOKUP(Työfile_2024!D178,'2015'!$F$12:$X$1887,19,FALSE),"-")</f>
        <v>0.54</v>
      </c>
      <c r="AI178" s="127">
        <f>IF(E178=1,VLOOKUP(Työfile_2024!D178,'2015'!$F$12:$AB$1887,20,FALSE),"-")</f>
        <v>0</v>
      </c>
      <c r="AJ178" s="127">
        <f>IF(E178=1,VLOOKUP(Työfile_2024!D178,'2015'!$F$12:$AB$1887,21,FALSE),"-")</f>
        <v>0</v>
      </c>
      <c r="AK178" s="127">
        <f>IF(E178=1,VLOOKUP(Työfile_2024!D178,'2015'!$F$12:$AB$1887,22,FALSE),"-")</f>
        <v>0</v>
      </c>
      <c r="AL178" s="127">
        <f>IF(E178=1,VLOOKUP(Työfile_2024!D178,'2015'!$F$12:$AB$1887,23,FALSE),"-")</f>
        <v>0</v>
      </c>
      <c r="AM178" s="56">
        <f>VLOOKUP(Työfile_2024!D178,Tmatkat_20km_tarkasteltava_verk!$C$2:$D$1804,2,FALSE)</f>
        <v>1294</v>
      </c>
      <c r="AN178" s="148">
        <f t="shared" si="25"/>
        <v>0.18613348676639815</v>
      </c>
      <c r="AO178" s="178">
        <f>IF(E178=1,VLOOKUP(Työfile_2024!D178,'2015'!$F$12:$AC$1887,24,FALSE),"-")</f>
        <v>698</v>
      </c>
      <c r="AP178" s="52" t="str">
        <f>VLOOKUP(D178,Tarkasteltava_verkko_2024_harva!$E$2:$I$1804,5,FALSE)</f>
        <v>tiivis</v>
      </c>
      <c r="AQ178" s="52">
        <f>VLOOKUP(D178,Tarkasteltava_verkko_2024_harva!$E$2:$I$1804,4,FALSE)</f>
        <v>0</v>
      </c>
      <c r="AR178" s="148">
        <v>0.11374407582938388</v>
      </c>
      <c r="AS178" s="170" t="str">
        <f>IFERROR(VLOOKUP(C178,'2015'!$C$12:$AG$1887,30,FALSE),"-")</f>
        <v/>
      </c>
      <c r="AT178" s="148">
        <v>0.98171970209884907</v>
      </c>
      <c r="AU178" s="170" t="str">
        <f>IFERROR(VLOOKUP(C178,'2015'!$C$12:$AG$1887,31,FALSE),"-")</f>
        <v>Kyllä</v>
      </c>
      <c r="AV178" s="106"/>
      <c r="AW178" s="63">
        <f>IFERROR(VLOOKUP(C178,Merkittävyysluokitus!$A$2:$J$1705,10,FALSE),"-")</f>
        <v>3</v>
      </c>
      <c r="AX178" s="175">
        <f>IFERROR(VLOOKUP(C178,Merkittävyysluokitus!$A$2:$J$1705,6,FALSE),"-")</f>
        <v>10.01851598173516</v>
      </c>
      <c r="AY178" s="175">
        <f>IFERROR(VLOOKUP(C178,Merkittävyysluokitus!$A$2:$J$1705,7,FALSE),"-")</f>
        <v>4.4249999999999998</v>
      </c>
      <c r="AZ178" s="175">
        <f>IFERROR(VLOOKUP(C178,Merkittävyysluokitus!$A$2:$J$1705,8,FALSE),"-")</f>
        <v>3.5935159817351598</v>
      </c>
      <c r="BA178" s="175">
        <f>IFERROR(VLOOKUP(C178,Merkittävyysluokitus!$A$2:$J$1705,9,FALSE),"-")</f>
        <v>2</v>
      </c>
      <c r="BB178" s="203"/>
      <c r="BC178" s="203" t="str">
        <f t="shared" si="26"/>
        <v/>
      </c>
      <c r="BD178" s="39" t="str">
        <f t="shared" si="18"/>
        <v>punainen</v>
      </c>
      <c r="BE178" s="68" t="str">
        <f t="shared" si="19"/>
        <v>punainen</v>
      </c>
      <c r="BF178" s="68" t="str">
        <f t="shared" si="20"/>
        <v>punainen</v>
      </c>
      <c r="BG178" s="68" t="str">
        <f t="shared" si="21"/>
        <v>punainen</v>
      </c>
      <c r="BH178" s="208" t="str">
        <f t="shared" si="22"/>
        <v>musta</v>
      </c>
      <c r="BI178" s="117"/>
      <c r="BJ178" s="39" t="str">
        <f>IF(F178="ei löydy","uusi tie",IF(E178=0,"tieosoite muuttunut",IF(E178=1,VLOOKUP(D178,'2015'!$F$12:$AL$1887,31,FALSE),"-")))</f>
        <v>punainen</v>
      </c>
      <c r="BK178" s="67" t="str">
        <f>IF(E178=1,VLOOKUP(D178,'2015'!$F$12:$AL$1887,32,FALSE),"-")</f>
        <v>punainen</v>
      </c>
      <c r="BL178" s="39" t="str">
        <f>IF(F178="ei löydy","uusi tie",IF(E178=0,"tieosoite muuttunut",IF(E178=1,VLOOKUP(D178,'2015'!$F$12:$AL$1887,33,FALSE),"-")))</f>
        <v>punainen</v>
      </c>
      <c r="BM178" s="39"/>
      <c r="BN178" s="217" t="str">
        <f>VLOOKUP(D178,'2015'!$F$12:$AL$1887,33,FALSE)</f>
        <v>punainen</v>
      </c>
      <c r="BO178" s="117"/>
      <c r="BP178" s="115"/>
      <c r="BQ178" s="30"/>
      <c r="BS178" s="5"/>
      <c r="BU178" s="35"/>
      <c r="BV178" s="30"/>
      <c r="BW178" s="20"/>
      <c r="BX178" t="str">
        <f>IF(E178=1,VLOOKUP(D178,'2015'!$F$12:$AX$1887,43,FALSE),"-")</f>
        <v>musta</v>
      </c>
      <c r="BY178" t="str">
        <f>IF(E178=1,VLOOKUP(D178,'2015'!$F$12:$AX$1887,44,FALSE),"-")</f>
        <v>punainen</v>
      </c>
      <c r="BZ178" t="str">
        <f>IF(E178=1,VLOOKUP(D178,'2015'!$F$12:$AX$1887,45,FALSE),"-")</f>
        <v>punainen</v>
      </c>
      <c r="CA178" s="31"/>
      <c r="CB178" s="31"/>
      <c r="CC178" s="31"/>
      <c r="CD178" s="31"/>
      <c r="CE178" s="31"/>
      <c r="CO178" s="32"/>
      <c r="CP178" s="2"/>
    </row>
    <row r="179" spans="1:94" ht="15.75" thickBot="1" x14ac:dyDescent="0.3">
      <c r="A179" s="50"/>
      <c r="B179" s="50"/>
      <c r="C179" s="50" t="str">
        <f t="shared" si="23"/>
        <v>25_9_3688</v>
      </c>
      <c r="D179" s="51" t="str">
        <f t="shared" si="24"/>
        <v>25_9</v>
      </c>
      <c r="E179" s="224">
        <f>IFERROR(VLOOKUP(C179,'2015'!$C$12:$D$1887,2,FALSE),0)</f>
        <v>1</v>
      </c>
      <c r="F179" s="51">
        <f>IFERROR(K179-IFERROR(VLOOKUP(D179,'2015'!$F$12:$I$1887,4,FALSE),"ei löydy"),"ei löydy")</f>
        <v>0</v>
      </c>
      <c r="G179" s="224">
        <f>IFERROR(VLOOKUP(Työfile_2024!C179,Liikennemalli!$D$6:$G$1921,4,FALSE),0)</f>
        <v>1</v>
      </c>
      <c r="H179" s="225">
        <f>K179-IFERROR(VLOOKUP(Työfile_2024!D179,Liikennemalli!$C$6:$H$1921,6,FALSE),"ei löydy")</f>
        <v>0</v>
      </c>
      <c r="I179" s="80">
        <v>25</v>
      </c>
      <c r="J179" s="52">
        <v>9</v>
      </c>
      <c r="K179" s="52">
        <v>3688</v>
      </c>
      <c r="L179" s="53"/>
      <c r="M179" s="54"/>
      <c r="N179" s="54"/>
      <c r="O179" s="54"/>
      <c r="P179" s="54"/>
      <c r="Q179" s="55"/>
      <c r="R179" s="55"/>
      <c r="S179" s="55"/>
      <c r="T179" s="55"/>
      <c r="U179" s="52"/>
      <c r="V179" s="56">
        <v>10318</v>
      </c>
      <c r="W179" s="56">
        <v>1016</v>
      </c>
      <c r="X179" s="56">
        <v>11188</v>
      </c>
      <c r="Y179" s="56">
        <f>VLOOKUP(D179,Liikennemalli24!$D$2:$F$1804,2,FALSE)</f>
        <v>2543</v>
      </c>
      <c r="Z179" s="57">
        <f>VLOOKUP(D179,Liikennemalli24!$D$2:$F$1804,3,FALSE)</f>
        <v>0.80200000000000005</v>
      </c>
      <c r="AA179" s="178">
        <f>IF(G179=1,VLOOKUP(C179,Liikennemalli!$D$6:$H$1921,2,FALSE),0)</f>
        <v>2511.1081645525851</v>
      </c>
      <c r="AB179" s="197">
        <f>IF(G179=1,VLOOKUP(C179,Liikennemalli!$D$6:$H$1921,3,FALSE),0)</f>
        <v>0.63192039557409796</v>
      </c>
      <c r="AC179" s="134">
        <f>IF(E179=1,VLOOKUP(Työfile_2024!D179,'2015'!$F$12:$X$1887,18,FALSE),"-")</f>
        <v>2667</v>
      </c>
      <c r="AD179" s="127">
        <f>IF(E179=1,VLOOKUP(Työfile_2024!D179,'2015'!$F$12:$X$1887,19,FALSE),"-")</f>
        <v>0.48</v>
      </c>
      <c r="AI179" s="127">
        <f>IF(E179=1,VLOOKUP(Työfile_2024!D179,'2015'!$F$12:$AB$1887,20,FALSE),"-")</f>
        <v>0</v>
      </c>
      <c r="AJ179" s="127">
        <f>IF(E179=1,VLOOKUP(Työfile_2024!D179,'2015'!$F$12:$AB$1887,21,FALSE),"-")</f>
        <v>0</v>
      </c>
      <c r="AK179" s="127">
        <f>IF(E179=1,VLOOKUP(Työfile_2024!D179,'2015'!$F$12:$AB$1887,22,FALSE),"-")</f>
        <v>0</v>
      </c>
      <c r="AL179" s="127">
        <f>IF(E179=1,VLOOKUP(Työfile_2024!D179,'2015'!$F$12:$AB$1887,23,FALSE),"-")</f>
        <v>0</v>
      </c>
      <c r="AM179" s="56">
        <f>VLOOKUP(Työfile_2024!D179,Tmatkat_20km_tarkasteltava_verk!$C$2:$D$1804,2,FALSE)</f>
        <v>2132</v>
      </c>
      <c r="AN179" s="148">
        <f t="shared" si="25"/>
        <v>0.20662919170381858</v>
      </c>
      <c r="AO179" s="178">
        <f>IF(E179=1,VLOOKUP(Työfile_2024!D179,'2015'!$F$12:$AC$1887,24,FALSE),"-")</f>
        <v>1376</v>
      </c>
      <c r="AP179" s="52" t="str">
        <f>VLOOKUP(D179,Tarkasteltava_verkko_2024_harva!$E$2:$I$1804,5,FALSE)</f>
        <v>tiivis</v>
      </c>
      <c r="AQ179" s="52" t="str">
        <f>VLOOKUP(D179,Tarkasteltava_verkko_2024_harva!$E$2:$I$1804,4,FALSE)</f>
        <v>harva</v>
      </c>
      <c r="AR179" s="148">
        <v>0.75081344902386116</v>
      </c>
      <c r="AS179" s="170" t="str">
        <f>IFERROR(VLOOKUP(C179,'2015'!$C$12:$AG$1887,30,FALSE),"-")</f>
        <v>Kyllä</v>
      </c>
      <c r="AT179" s="148">
        <v>0.99674620390455526</v>
      </c>
      <c r="AU179" s="170" t="str">
        <f>IFERROR(VLOOKUP(C179,'2015'!$C$12:$AG$1887,31,FALSE),"-")</f>
        <v>Kyllä</v>
      </c>
      <c r="AV179" s="106"/>
      <c r="AW179" s="63">
        <f>IFERROR(VLOOKUP(C179,Merkittävyysluokitus!$A$2:$J$1705,10,FALSE),"-")</f>
        <v>1</v>
      </c>
      <c r="AX179" s="175">
        <f>IFERROR(VLOOKUP(C179,Merkittävyysluokitus!$A$2:$J$1705,6,FALSE),"-")</f>
        <v>12.937831050228308</v>
      </c>
      <c r="AY179" s="175">
        <f>IFERROR(VLOOKUP(C179,Merkittävyysluokitus!$A$2:$J$1705,7,FALSE),"-")</f>
        <v>4.8</v>
      </c>
      <c r="AZ179" s="175">
        <f>IFERROR(VLOOKUP(C179,Merkittävyysluokitus!$A$2:$J$1705,8,FALSE),"-")</f>
        <v>5.8044977168949767</v>
      </c>
      <c r="BA179" s="175">
        <f>IFERROR(VLOOKUP(C179,Merkittävyysluokitus!$A$2:$J$1705,9,FALSE),"-")</f>
        <v>2.333333333333333</v>
      </c>
      <c r="BB179" s="203"/>
      <c r="BC179" s="203" t="str">
        <f t="shared" si="26"/>
        <v/>
      </c>
      <c r="BD179" s="39" t="str">
        <f t="shared" si="18"/>
        <v>punainen</v>
      </c>
      <c r="BE179" s="68" t="str">
        <f t="shared" si="19"/>
        <v>punainen</v>
      </c>
      <c r="BF179" s="68" t="str">
        <f t="shared" si="20"/>
        <v>punainen</v>
      </c>
      <c r="BG179" s="68" t="str">
        <f t="shared" si="21"/>
        <v>punainen</v>
      </c>
      <c r="BH179" s="208" t="str">
        <f t="shared" si="22"/>
        <v>punainen</v>
      </c>
      <c r="BI179" s="117"/>
      <c r="BJ179" s="39" t="str">
        <f>IF(F179="ei löydy","uusi tie",IF(E179=0,"tieosoite muuttunut",IF(E179=1,VLOOKUP(D179,'2015'!$F$12:$AL$1887,31,FALSE),"-")))</f>
        <v>punainen</v>
      </c>
      <c r="BK179" s="67" t="str">
        <f>IF(E179=1,VLOOKUP(D179,'2015'!$F$12:$AL$1887,32,FALSE),"-")</f>
        <v>punainen</v>
      </c>
      <c r="BL179" s="39" t="str">
        <f>IF(F179="ei löydy","uusi tie",IF(E179=0,"tieosoite muuttunut",IF(E179=1,VLOOKUP(D179,'2015'!$F$12:$AL$1887,33,FALSE),"-")))</f>
        <v>punainen</v>
      </c>
      <c r="BM179" s="39"/>
      <c r="BN179" s="217" t="str">
        <f>VLOOKUP(D179,'2015'!$F$12:$AL$1887,33,FALSE)</f>
        <v>punainen</v>
      </c>
      <c r="BO179" s="117"/>
      <c r="BP179" s="115"/>
      <c r="BQ179" s="30"/>
      <c r="BS179" s="5"/>
      <c r="BU179" s="35"/>
      <c r="BV179" s="30"/>
      <c r="BW179" s="20"/>
      <c r="BX179" t="str">
        <f>IF(E179=1,VLOOKUP(D179,'2015'!$F$12:$AX$1887,43,FALSE),"-")</f>
        <v>musta</v>
      </c>
      <c r="BY179" t="str">
        <f>IF(E179=1,VLOOKUP(D179,'2015'!$F$12:$AX$1887,44,FALSE),"-")</f>
        <v>punainen</v>
      </c>
      <c r="BZ179" t="str">
        <f>IF(E179=1,VLOOKUP(D179,'2015'!$F$12:$AX$1887,45,FALSE),"-")</f>
        <v>punainen</v>
      </c>
      <c r="CA179" s="31"/>
      <c r="CB179" s="31"/>
      <c r="CC179" s="31"/>
      <c r="CD179" s="31"/>
      <c r="CE179" s="31"/>
      <c r="CO179" s="32"/>
      <c r="CP179" s="2"/>
    </row>
    <row r="180" spans="1:94" ht="15.75" thickBot="1" x14ac:dyDescent="0.3">
      <c r="A180" s="50"/>
      <c r="B180" s="50"/>
      <c r="C180" s="50" t="str">
        <f t="shared" si="23"/>
        <v>25_11_5870</v>
      </c>
      <c r="D180" s="51" t="str">
        <f t="shared" si="24"/>
        <v>25_11</v>
      </c>
      <c r="E180" s="224">
        <f>IFERROR(VLOOKUP(C180,'2015'!$C$12:$D$1887,2,FALSE),0)</f>
        <v>1</v>
      </c>
      <c r="F180" s="51">
        <f>IFERROR(K180-IFERROR(VLOOKUP(D180,'2015'!$F$12:$I$1887,4,FALSE),"ei löydy"),"ei löydy")</f>
        <v>0</v>
      </c>
      <c r="G180" s="224">
        <f>IFERROR(VLOOKUP(Työfile_2024!C180,Liikennemalli!$D$6:$G$1921,4,FALSE),0)</f>
        <v>1</v>
      </c>
      <c r="H180" s="225">
        <f>K180-IFERROR(VLOOKUP(Työfile_2024!D180,Liikennemalli!$C$6:$H$1921,6,FALSE),"ei löydy")</f>
        <v>0</v>
      </c>
      <c r="I180" s="80">
        <v>25</v>
      </c>
      <c r="J180" s="52">
        <v>11</v>
      </c>
      <c r="K180" s="52">
        <v>5870</v>
      </c>
      <c r="L180" s="53"/>
      <c r="M180" s="54"/>
      <c r="N180" s="54"/>
      <c r="O180" s="54"/>
      <c r="P180" s="54"/>
      <c r="Q180" s="55"/>
      <c r="R180" s="55"/>
      <c r="S180" s="55"/>
      <c r="T180" s="55"/>
      <c r="U180" s="52"/>
      <c r="V180" s="56">
        <v>10318</v>
      </c>
      <c r="W180" s="56">
        <v>1016</v>
      </c>
      <c r="X180" s="56">
        <v>11188</v>
      </c>
      <c r="Y180" s="56">
        <f>VLOOKUP(D180,Liikennemalli24!$D$2:$F$1804,2,FALSE)</f>
        <v>3062</v>
      </c>
      <c r="Z180" s="57">
        <f>VLOOKUP(D180,Liikennemalli24!$D$2:$F$1804,3,FALSE)</f>
        <v>0.61199999999999999</v>
      </c>
      <c r="AA180" s="178">
        <f>IF(G180=1,VLOOKUP(C180,Liikennemalli!$D$6:$H$1921,2,FALSE),0)</f>
        <v>3646.90301958396</v>
      </c>
      <c r="AB180" s="197">
        <f>IF(G180=1,VLOOKUP(C180,Liikennemalli!$D$6:$H$1921,3,FALSE),0)</f>
        <v>0.63621874933411104</v>
      </c>
      <c r="AC180" s="134">
        <f>IF(E180=1,VLOOKUP(Työfile_2024!D180,'2015'!$F$12:$X$1887,18,FALSE),"-")</f>
        <v>2852</v>
      </c>
      <c r="AD180" s="127">
        <f>IF(E180=1,VLOOKUP(Työfile_2024!D180,'2015'!$F$12:$X$1887,19,FALSE),"-")</f>
        <v>0.45</v>
      </c>
      <c r="AI180" s="127">
        <f>IF(E180=1,VLOOKUP(Työfile_2024!D180,'2015'!$F$12:$AB$1887,20,FALSE),"-")</f>
        <v>0</v>
      </c>
      <c r="AJ180" s="127">
        <f>IF(E180=1,VLOOKUP(Työfile_2024!D180,'2015'!$F$12:$AB$1887,21,FALSE),"-")</f>
        <v>0</v>
      </c>
      <c r="AK180" s="127">
        <f>IF(E180=1,VLOOKUP(Työfile_2024!D180,'2015'!$F$12:$AB$1887,22,FALSE),"-")</f>
        <v>0</v>
      </c>
      <c r="AL180" s="127">
        <f>IF(E180=1,VLOOKUP(Työfile_2024!D180,'2015'!$F$12:$AB$1887,23,FALSE),"-")</f>
        <v>0</v>
      </c>
      <c r="AM180" s="56">
        <f>VLOOKUP(Työfile_2024!D180,Tmatkat_20km_tarkasteltava_verk!$C$2:$D$1804,2,FALSE)</f>
        <v>2206</v>
      </c>
      <c r="AN180" s="148">
        <f t="shared" si="25"/>
        <v>0.21380112424888545</v>
      </c>
      <c r="AO180" s="178">
        <f>IF(E180=1,VLOOKUP(Työfile_2024!D180,'2015'!$F$12:$AC$1887,24,FALSE),"-")</f>
        <v>1738</v>
      </c>
      <c r="AP180" s="52" t="str">
        <f>VLOOKUP(D180,Tarkasteltava_verkko_2024_harva!$E$2:$I$1804,5,FALSE)</f>
        <v>tiivis</v>
      </c>
      <c r="AQ180" s="52" t="str">
        <f>VLOOKUP(D180,Tarkasteltava_verkko_2024_harva!$E$2:$I$1804,4,FALSE)</f>
        <v>harva</v>
      </c>
      <c r="AR180" s="148">
        <v>0.34207836456558771</v>
      </c>
      <c r="AS180" s="170" t="str">
        <f>IFERROR(VLOOKUP(C180,'2015'!$C$12:$AG$1887,30,FALSE),"-")</f>
        <v/>
      </c>
      <c r="AT180" s="148">
        <v>0.31873935264054515</v>
      </c>
      <c r="AU180" s="170">
        <f>IFERROR(VLOOKUP(C180,'2015'!$C$12:$AG$1887,31,FALSE),"-")</f>
        <v>0</v>
      </c>
      <c r="AV180" s="106"/>
      <c r="AW180" s="63">
        <f>IFERROR(VLOOKUP(C180,Merkittävyysluokitus!$A$2:$J$1705,10,FALSE),"-")</f>
        <v>2</v>
      </c>
      <c r="AX180" s="175">
        <f>IFERROR(VLOOKUP(C180,Merkittävyysluokitus!$A$2:$J$1705,6,FALSE),"-")</f>
        <v>12.454444444444444</v>
      </c>
      <c r="AY180" s="175">
        <f>IFERROR(VLOOKUP(C180,Merkittävyysluokitus!$A$2:$J$1705,7,FALSE),"-")</f>
        <v>5</v>
      </c>
      <c r="AZ180" s="175">
        <f>IFERROR(VLOOKUP(C180,Merkittävyysluokitus!$A$2:$J$1705,8,FALSE),"-")</f>
        <v>5.9544444444444444</v>
      </c>
      <c r="BA180" s="175">
        <f>IFERROR(VLOOKUP(C180,Merkittävyysluokitus!$A$2:$J$1705,9,FALSE),"-")</f>
        <v>1.5</v>
      </c>
      <c r="BB180" s="203"/>
      <c r="BC180" s="203" t="str">
        <f t="shared" si="26"/>
        <v/>
      </c>
      <c r="BD180" s="39" t="str">
        <f t="shared" si="18"/>
        <v>punainen</v>
      </c>
      <c r="BE180" s="68" t="str">
        <f t="shared" si="19"/>
        <v>punainen</v>
      </c>
      <c r="BF180" s="68" t="str">
        <f t="shared" si="20"/>
        <v>punainen</v>
      </c>
      <c r="BG180" s="68" t="str">
        <f t="shared" si="21"/>
        <v>punainen</v>
      </c>
      <c r="BH180" s="208" t="str">
        <f t="shared" si="22"/>
        <v>punainen</v>
      </c>
      <c r="BI180" s="117"/>
      <c r="BJ180" s="39" t="str">
        <f>IF(F180="ei löydy","uusi tie",IF(E180=0,"tieosoite muuttunut",IF(E180=1,VLOOKUP(D180,'2015'!$F$12:$AL$1887,31,FALSE),"-")))</f>
        <v>punainen</v>
      </c>
      <c r="BK180" s="67" t="str">
        <f>IF(E180=1,VLOOKUP(D180,'2015'!$F$12:$AL$1887,32,FALSE),"-")</f>
        <v>punainen</v>
      </c>
      <c r="BL180" s="39" t="str">
        <f>IF(F180="ei löydy","uusi tie",IF(E180=0,"tieosoite muuttunut",IF(E180=1,VLOOKUP(D180,'2015'!$F$12:$AL$1887,33,FALSE),"-")))</f>
        <v>punainen</v>
      </c>
      <c r="BM180" s="39"/>
      <c r="BN180" s="217" t="str">
        <f>VLOOKUP(D180,'2015'!$F$12:$AL$1887,33,FALSE)</f>
        <v>punainen</v>
      </c>
      <c r="BO180" s="117"/>
      <c r="BP180" s="115"/>
      <c r="BQ180" s="30"/>
      <c r="BS180" s="5"/>
      <c r="BU180" s="35"/>
      <c r="BV180" s="30"/>
      <c r="BW180" s="20"/>
      <c r="BX180" t="str">
        <f>IF(E180=1,VLOOKUP(D180,'2015'!$F$12:$AX$1887,43,FALSE),"-")</f>
        <v>musta</v>
      </c>
      <c r="BY180" t="str">
        <f>IF(E180=1,VLOOKUP(D180,'2015'!$F$12:$AX$1887,44,FALSE),"-")</f>
        <v>punainen</v>
      </c>
      <c r="BZ180" t="str">
        <f>IF(E180=1,VLOOKUP(D180,'2015'!$F$12:$AX$1887,45,FALSE),"-")</f>
        <v>punainen</v>
      </c>
      <c r="CA180" s="31"/>
      <c r="CB180" s="31"/>
      <c r="CC180" s="31"/>
      <c r="CD180" s="31"/>
      <c r="CE180" s="31"/>
      <c r="CO180" s="32"/>
      <c r="CP180" s="2"/>
    </row>
    <row r="181" spans="1:94" ht="15.75" thickBot="1" x14ac:dyDescent="0.3">
      <c r="A181" s="50"/>
      <c r="B181" s="50"/>
      <c r="C181" s="50" t="str">
        <f t="shared" si="23"/>
        <v>25_12_6026</v>
      </c>
      <c r="D181" s="51" t="str">
        <f t="shared" si="24"/>
        <v>25_12</v>
      </c>
      <c r="E181" s="224">
        <f>IFERROR(VLOOKUP(C181,'2015'!$C$12:$D$1887,2,FALSE),0)</f>
        <v>0</v>
      </c>
      <c r="F181" s="51">
        <f>IFERROR(K181-IFERROR(VLOOKUP(D181,'2015'!$F$12:$I$1887,4,FALSE),"ei löydy"),"ei löydy")</f>
        <v>1</v>
      </c>
      <c r="G181" s="224">
        <f>IFERROR(VLOOKUP(Työfile_2024!C181,Liikennemalli!$D$6:$G$1921,4,FALSE),0)</f>
        <v>0</v>
      </c>
      <c r="H181" s="225">
        <f>K181-IFERROR(VLOOKUP(Työfile_2024!D181,Liikennemalli!$C$6:$H$1921,6,FALSE),"ei löydy")</f>
        <v>1</v>
      </c>
      <c r="I181" s="80">
        <v>25</v>
      </c>
      <c r="J181" s="52">
        <v>12</v>
      </c>
      <c r="K181" s="52">
        <v>6026</v>
      </c>
      <c r="L181" s="53"/>
      <c r="M181" s="54"/>
      <c r="N181" s="54"/>
      <c r="O181" s="54"/>
      <c r="P181" s="54"/>
      <c r="Q181" s="55"/>
      <c r="R181" s="55"/>
      <c r="S181" s="55"/>
      <c r="T181" s="55"/>
      <c r="U181" s="52"/>
      <c r="V181" s="56">
        <v>9606</v>
      </c>
      <c r="W181" s="56">
        <v>1069</v>
      </c>
      <c r="X181" s="56">
        <v>10271</v>
      </c>
      <c r="Y181" s="56">
        <f>VLOOKUP(D181,Liikennemalli24!$D$2:$F$1804,2,FALSE)</f>
        <v>3008</v>
      </c>
      <c r="Z181" s="57">
        <f>VLOOKUP(D181,Liikennemalli24!$D$2:$F$1804,3,FALSE)</f>
        <v>0.59799999999999998</v>
      </c>
      <c r="AA181" s="178">
        <f>IF(G181=1,VLOOKUP(C181,Liikennemalli!$D$6:$H$1921,2,FALSE),0)</f>
        <v>0</v>
      </c>
      <c r="AB181" s="197">
        <f>IF(G181=1,VLOOKUP(C181,Liikennemalli!$D$6:$H$1921,3,FALSE),0)</f>
        <v>0</v>
      </c>
      <c r="AC181" s="134" t="str">
        <f>IF(E181=1,VLOOKUP(Työfile_2024!D181,'2015'!$F$12:$X$1887,18,FALSE),"-")</f>
        <v>-</v>
      </c>
      <c r="AD181" s="127" t="str">
        <f>IF(E181=1,VLOOKUP(Työfile_2024!D181,'2015'!$F$12:$X$1887,19,FALSE),"-")</f>
        <v>-</v>
      </c>
      <c r="AI181" s="127" t="str">
        <f>IF(E181=1,VLOOKUP(Työfile_2024!D181,'2015'!$F$12:$AB$1887,20,FALSE),"-")</f>
        <v>-</v>
      </c>
      <c r="AJ181" s="127" t="str">
        <f>IF(E181=1,VLOOKUP(Työfile_2024!D181,'2015'!$F$12:$AB$1887,21,FALSE),"-")</f>
        <v>-</v>
      </c>
      <c r="AK181" s="127" t="str">
        <f>IF(E181=1,VLOOKUP(Työfile_2024!D181,'2015'!$F$12:$AB$1887,22,FALSE),"-")</f>
        <v>-</v>
      </c>
      <c r="AL181" s="127" t="str">
        <f>IF(E181=1,VLOOKUP(Työfile_2024!D181,'2015'!$F$12:$AB$1887,23,FALSE),"-")</f>
        <v>-</v>
      </c>
      <c r="AM181" s="56">
        <f>VLOOKUP(Työfile_2024!D181,Tmatkat_20km_tarkasteltava_verk!$C$2:$D$1804,2,FALSE)</f>
        <v>2140</v>
      </c>
      <c r="AN181" s="148">
        <f t="shared" si="25"/>
        <v>0.22277743077243389</v>
      </c>
      <c r="AO181" s="178" t="str">
        <f>IF(E181=1,VLOOKUP(Työfile_2024!D181,'2015'!$F$12:$AC$1887,24,FALSE),"-")</f>
        <v>-</v>
      </c>
      <c r="AP181" s="52" t="str">
        <f>VLOOKUP(D181,Tarkasteltava_verkko_2024_harva!$E$2:$I$1804,5,FALSE)</f>
        <v>tiivis</v>
      </c>
      <c r="AQ181" s="52" t="str">
        <f>VLOOKUP(D181,Tarkasteltava_verkko_2024_harva!$E$2:$I$1804,4,FALSE)</f>
        <v>harva</v>
      </c>
      <c r="AR181" s="148">
        <v>0</v>
      </c>
      <c r="AS181" s="170" t="str">
        <f>IFERROR(VLOOKUP(C181,'2015'!$C$12:$AG$1887,30,FALSE),"-")</f>
        <v>-</v>
      </c>
      <c r="AT181" s="148">
        <v>0.11317623630932626</v>
      </c>
      <c r="AU181" s="170" t="str">
        <f>IFERROR(VLOOKUP(C181,'2015'!$C$12:$AG$1887,31,FALSE),"-")</f>
        <v>-</v>
      </c>
      <c r="AV181" s="106"/>
      <c r="AW181" s="63" t="str">
        <f>IFERROR(VLOOKUP(C181,Merkittävyysluokitus!$A$2:$J$1705,10,FALSE),"-")</f>
        <v>-</v>
      </c>
      <c r="AX181" s="175" t="str">
        <f>IFERROR(VLOOKUP(C181,Merkittävyysluokitus!$A$2:$J$1705,6,FALSE),"-")</f>
        <v>-</v>
      </c>
      <c r="AY181" s="175" t="str">
        <f>IFERROR(VLOOKUP(C181,Merkittävyysluokitus!$A$2:$J$1705,7,FALSE),"-")</f>
        <v>-</v>
      </c>
      <c r="AZ181" s="175" t="str">
        <f>IFERROR(VLOOKUP(C181,Merkittävyysluokitus!$A$2:$J$1705,8,FALSE),"-")</f>
        <v>-</v>
      </c>
      <c r="BA181" s="175" t="str">
        <f>IFERROR(VLOOKUP(C181,Merkittävyysluokitus!$A$2:$J$1705,9,FALSE),"-")</f>
        <v>-</v>
      </c>
      <c r="BB181" s="203"/>
      <c r="BC181" s="203" t="str">
        <f t="shared" si="26"/>
        <v>tieosoite muuttunut</v>
      </c>
      <c r="BD181" s="39" t="str">
        <f t="shared" si="18"/>
        <v>punainen</v>
      </c>
      <c r="BE181" s="68" t="str">
        <f t="shared" si="19"/>
        <v>musta</v>
      </c>
      <c r="BF181" s="68" t="str">
        <f t="shared" si="20"/>
        <v>punainen</v>
      </c>
      <c r="BG181" s="68" t="str">
        <f t="shared" si="21"/>
        <v>punainen</v>
      </c>
      <c r="BH181" s="208" t="str">
        <f t="shared" si="22"/>
        <v>punainen</v>
      </c>
      <c r="BI181" s="117"/>
      <c r="BJ181" s="39" t="str">
        <f>IF(F181="ei löydy","uusi tie",IF(E181=0,"tieosoite muuttunut",IF(E181=1,VLOOKUP(D181,'2015'!$F$12:$AL$1887,31,FALSE),"-")))</f>
        <v>tieosoite muuttunut</v>
      </c>
      <c r="BK181" s="67" t="str">
        <f>IF(E181=1,VLOOKUP(D181,'2015'!$F$12:$AL$1887,32,FALSE),"-")</f>
        <v>-</v>
      </c>
      <c r="BL181" s="39" t="str">
        <f>IF(F181="ei löydy","uusi tie",IF(E181=0,"tieosoite muuttunut",IF(E181=1,VLOOKUP(D181,'2015'!$F$12:$AL$1887,33,FALSE),"-")))</f>
        <v>tieosoite muuttunut</v>
      </c>
      <c r="BM181" s="39"/>
      <c r="BN181" s="217" t="str">
        <f>VLOOKUP(D181,'2015'!$F$12:$AL$1887,33,FALSE)</f>
        <v>punainen</v>
      </c>
      <c r="BO181" s="117"/>
      <c r="BP181" s="115"/>
      <c r="BQ181" s="30"/>
      <c r="BS181" s="5"/>
      <c r="BU181" s="35"/>
      <c r="BV181" s="30"/>
      <c r="BW181" s="20"/>
      <c r="BX181" t="str">
        <f>IF(E181=1,VLOOKUP(D181,'2015'!$F$12:$AX$1887,43,FALSE),"-")</f>
        <v>-</v>
      </c>
      <c r="BY181" t="str">
        <f>IF(E181=1,VLOOKUP(D181,'2015'!$F$12:$AX$1887,44,FALSE),"-")</f>
        <v>-</v>
      </c>
      <c r="BZ181" t="str">
        <f>IF(E181=1,VLOOKUP(D181,'2015'!$F$12:$AX$1887,45,FALSE),"-")</f>
        <v>-</v>
      </c>
      <c r="CA181" s="31"/>
      <c r="CB181" s="31"/>
      <c r="CC181" s="31"/>
      <c r="CD181" s="31"/>
      <c r="CE181" s="31"/>
      <c r="CO181" s="32"/>
      <c r="CP181" s="2"/>
    </row>
    <row r="182" spans="1:94" ht="15.75" thickBot="1" x14ac:dyDescent="0.3">
      <c r="A182" s="50"/>
      <c r="B182" s="50"/>
      <c r="C182" s="50" t="str">
        <f t="shared" si="23"/>
        <v>25_13_3000</v>
      </c>
      <c r="D182" s="51" t="str">
        <f t="shared" si="24"/>
        <v>25_13</v>
      </c>
      <c r="E182" s="224">
        <f>IFERROR(VLOOKUP(C182,'2015'!$C$12:$D$1887,2,FALSE),0)</f>
        <v>0</v>
      </c>
      <c r="F182" s="51">
        <f>IFERROR(K182-IFERROR(VLOOKUP(D182,'2015'!$F$12:$I$1887,4,FALSE),"ei löydy"),"ei löydy")</f>
        <v>-2</v>
      </c>
      <c r="G182" s="224">
        <f>IFERROR(VLOOKUP(Työfile_2024!C182,Liikennemalli!$D$6:$G$1921,4,FALSE),0)</f>
        <v>0</v>
      </c>
      <c r="H182" s="225">
        <f>K182-IFERROR(VLOOKUP(Työfile_2024!D182,Liikennemalli!$C$6:$H$1921,6,FALSE),"ei löydy")</f>
        <v>-2</v>
      </c>
      <c r="I182" s="81">
        <v>25</v>
      </c>
      <c r="J182" s="52">
        <v>13</v>
      </c>
      <c r="K182" s="52">
        <v>3000</v>
      </c>
      <c r="L182" s="53"/>
      <c r="M182" s="54"/>
      <c r="N182" s="54"/>
      <c r="O182" s="54"/>
      <c r="P182" s="54"/>
      <c r="Q182" s="55"/>
      <c r="R182" s="55"/>
      <c r="S182" s="55"/>
      <c r="T182" s="55"/>
      <c r="U182" s="52"/>
      <c r="V182" s="56">
        <v>7399</v>
      </c>
      <c r="W182" s="56">
        <v>1086</v>
      </c>
      <c r="X182" s="56">
        <v>7547</v>
      </c>
      <c r="Y182" s="56">
        <f>VLOOKUP(D182,Liikennemalli24!$D$2:$F$1804,2,FALSE)</f>
        <v>2921</v>
      </c>
      <c r="Z182" s="57">
        <f>VLOOKUP(D182,Liikennemalli24!$D$2:$F$1804,3,FALSE)</f>
        <v>0.76200000000000001</v>
      </c>
      <c r="AA182" s="178">
        <f>IF(G182=1,VLOOKUP(C182,Liikennemalli!$D$6:$H$1921,2,FALSE),0)</f>
        <v>0</v>
      </c>
      <c r="AB182" s="197">
        <f>IF(G182=1,VLOOKUP(C182,Liikennemalli!$D$6:$H$1921,3,FALSE),0)</f>
        <v>0</v>
      </c>
      <c r="AC182" s="134" t="str">
        <f>IF(E182=1,VLOOKUP(Työfile_2024!D182,'2015'!$F$12:$X$1887,18,FALSE),"-")</f>
        <v>-</v>
      </c>
      <c r="AD182" s="127" t="str">
        <f>IF(E182=1,VLOOKUP(Työfile_2024!D182,'2015'!$F$12:$X$1887,19,FALSE),"-")</f>
        <v>-</v>
      </c>
      <c r="AI182" s="127" t="str">
        <f>IF(E182=1,VLOOKUP(Työfile_2024!D182,'2015'!$F$12:$AB$1887,20,FALSE),"-")</f>
        <v>-</v>
      </c>
      <c r="AJ182" s="127" t="str">
        <f>IF(E182=1,VLOOKUP(Työfile_2024!D182,'2015'!$F$12:$AB$1887,21,FALSE),"-")</f>
        <v>-</v>
      </c>
      <c r="AK182" s="127" t="str">
        <f>IF(E182=1,VLOOKUP(Työfile_2024!D182,'2015'!$F$12:$AB$1887,22,FALSE),"-")</f>
        <v>-</v>
      </c>
      <c r="AL182" s="127" t="str">
        <f>IF(E182=1,VLOOKUP(Työfile_2024!D182,'2015'!$F$12:$AB$1887,23,FALSE),"-")</f>
        <v>-</v>
      </c>
      <c r="AM182" s="56">
        <f>VLOOKUP(Työfile_2024!D182,Tmatkat_20km_tarkasteltava_verk!$C$2:$D$1804,2,FALSE)</f>
        <v>1974</v>
      </c>
      <c r="AN182" s="148">
        <f t="shared" si="25"/>
        <v>0.26679280983916748</v>
      </c>
      <c r="AO182" s="178" t="str">
        <f>IF(E182=1,VLOOKUP(Työfile_2024!D182,'2015'!$F$12:$AC$1887,24,FALSE),"-")</f>
        <v>-</v>
      </c>
      <c r="AP182" s="52" t="str">
        <f>VLOOKUP(D182,Tarkasteltava_verkko_2024_harva!$E$2:$I$1804,5,FALSE)</f>
        <v>tiivis</v>
      </c>
      <c r="AQ182" s="52" t="str">
        <f>VLOOKUP(D182,Tarkasteltava_verkko_2024_harva!$E$2:$I$1804,4,FALSE)</f>
        <v>harva</v>
      </c>
      <c r="AR182" s="148">
        <v>0.24</v>
      </c>
      <c r="AS182" s="170" t="str">
        <f>IFERROR(VLOOKUP(C182,'2015'!$C$12:$AG$1887,30,FALSE),"-")</f>
        <v>-</v>
      </c>
      <c r="AT182" s="148">
        <v>0.6303333333333333</v>
      </c>
      <c r="AU182" s="170" t="str">
        <f>IFERROR(VLOOKUP(C182,'2015'!$C$12:$AG$1887,31,FALSE),"-")</f>
        <v>-</v>
      </c>
      <c r="AV182" s="106"/>
      <c r="AW182" s="63" t="str">
        <f>IFERROR(VLOOKUP(C182,Merkittävyysluokitus!$A$2:$J$1705,10,FALSE),"-")</f>
        <v>-</v>
      </c>
      <c r="AX182" s="175" t="str">
        <f>IFERROR(VLOOKUP(C182,Merkittävyysluokitus!$A$2:$J$1705,6,FALSE),"-")</f>
        <v>-</v>
      </c>
      <c r="AY182" s="175" t="str">
        <f>IFERROR(VLOOKUP(C182,Merkittävyysluokitus!$A$2:$J$1705,7,FALSE),"-")</f>
        <v>-</v>
      </c>
      <c r="AZ182" s="175" t="str">
        <f>IFERROR(VLOOKUP(C182,Merkittävyysluokitus!$A$2:$J$1705,8,FALSE),"-")</f>
        <v>-</v>
      </c>
      <c r="BA182" s="175" t="str">
        <f>IFERROR(VLOOKUP(C182,Merkittävyysluokitus!$A$2:$J$1705,9,FALSE),"-")</f>
        <v>-</v>
      </c>
      <c r="BB182" s="203"/>
      <c r="BC182" s="203" t="str">
        <f t="shared" si="26"/>
        <v>tieosoite muuttunut</v>
      </c>
      <c r="BD182" s="39" t="str">
        <f t="shared" si="18"/>
        <v>punainen</v>
      </c>
      <c r="BE182" s="68" t="str">
        <f t="shared" si="19"/>
        <v>punainen</v>
      </c>
      <c r="BF182" s="68" t="str">
        <f t="shared" si="20"/>
        <v>punainen</v>
      </c>
      <c r="BG182" s="68" t="str">
        <f t="shared" si="21"/>
        <v>punainen</v>
      </c>
      <c r="BH182" s="208" t="str">
        <f t="shared" si="22"/>
        <v>punainen</v>
      </c>
      <c r="BI182" s="117"/>
      <c r="BJ182" s="39" t="str">
        <f>IF(F182="ei löydy","uusi tie",IF(E182=0,"tieosoite muuttunut",IF(E182=1,VLOOKUP(D182,'2015'!$F$12:$AL$1887,31,FALSE),"-")))</f>
        <v>tieosoite muuttunut</v>
      </c>
      <c r="BK182" s="67" t="str">
        <f>IF(E182=1,VLOOKUP(D182,'2015'!$F$12:$AL$1887,32,FALSE),"-")</f>
        <v>-</v>
      </c>
      <c r="BL182" s="39" t="str">
        <f>IF(F182="ei löydy","uusi tie",IF(E182=0,"tieosoite muuttunut",IF(E182=1,VLOOKUP(D182,'2015'!$F$12:$AL$1887,33,FALSE),"-")))</f>
        <v>tieosoite muuttunut</v>
      </c>
      <c r="BM182" s="39"/>
      <c r="BN182" s="217" t="str">
        <f>VLOOKUP(D182,'2015'!$F$12:$AL$1887,33,FALSE)</f>
        <v>punainen</v>
      </c>
      <c r="BO182" s="117"/>
      <c r="BP182" s="115"/>
      <c r="BQ182" s="30"/>
      <c r="BS182" s="5"/>
      <c r="BU182" s="35"/>
      <c r="BV182" s="30"/>
      <c r="BW182" s="20"/>
      <c r="BX182" t="str">
        <f>IF(E182=1,VLOOKUP(D182,'2015'!$F$12:$AX$1887,43,FALSE),"-")</f>
        <v>-</v>
      </c>
      <c r="BY182" t="str">
        <f>IF(E182=1,VLOOKUP(D182,'2015'!$F$12:$AX$1887,44,FALSE),"-")</f>
        <v>-</v>
      </c>
      <c r="BZ182" t="str">
        <f>IF(E182=1,VLOOKUP(D182,'2015'!$F$12:$AX$1887,45,FALSE),"-")</f>
        <v>-</v>
      </c>
      <c r="CA182" s="31"/>
      <c r="CB182" s="31"/>
      <c r="CC182" s="31"/>
      <c r="CD182" s="31"/>
      <c r="CE182" s="31"/>
      <c r="CO182" s="32"/>
      <c r="CP182" s="2"/>
    </row>
    <row r="183" spans="1:94" ht="15.75" thickBot="1" x14ac:dyDescent="0.3">
      <c r="A183" s="50"/>
      <c r="B183" s="50"/>
      <c r="C183" s="50" t="str">
        <f t="shared" si="23"/>
        <v>25_14_1991</v>
      </c>
      <c r="D183" s="51" t="str">
        <f t="shared" si="24"/>
        <v>25_14</v>
      </c>
      <c r="E183" s="224">
        <f>IFERROR(VLOOKUP(C183,'2015'!$C$12:$D$1887,2,FALSE),0)</f>
        <v>1</v>
      </c>
      <c r="F183" s="51">
        <f>IFERROR(K183-IFERROR(VLOOKUP(D183,'2015'!$F$12:$I$1887,4,FALSE),"ei löydy"),"ei löydy")</f>
        <v>0</v>
      </c>
      <c r="G183" s="224">
        <f>IFERROR(VLOOKUP(Työfile_2024!C183,Liikennemalli!$D$6:$G$1921,4,FALSE),0)</f>
        <v>1</v>
      </c>
      <c r="H183" s="225">
        <f>K183-IFERROR(VLOOKUP(Työfile_2024!D183,Liikennemalli!$C$6:$H$1921,6,FALSE),"ei löydy")</f>
        <v>0</v>
      </c>
      <c r="I183" s="80">
        <v>25</v>
      </c>
      <c r="J183" s="52">
        <v>14</v>
      </c>
      <c r="K183" s="52">
        <v>1991</v>
      </c>
      <c r="L183" s="53"/>
      <c r="M183" s="54"/>
      <c r="N183" s="54"/>
      <c r="O183" s="54"/>
      <c r="P183" s="54"/>
      <c r="Q183" s="55"/>
      <c r="R183" s="55"/>
      <c r="S183" s="55"/>
      <c r="T183" s="55"/>
      <c r="U183" s="52"/>
      <c r="V183" s="56">
        <v>8826.2390758412857</v>
      </c>
      <c r="W183" s="56">
        <v>1154.988950276243</v>
      </c>
      <c r="X183" s="56">
        <v>9005.8106479156195</v>
      </c>
      <c r="Y183" s="56">
        <f>VLOOKUP(D183,Liikennemalli24!$D$2:$F$1804,2,FALSE)</f>
        <v>3626</v>
      </c>
      <c r="Z183" s="57">
        <f>VLOOKUP(D183,Liikennemalli24!$D$2:$F$1804,3,FALSE)</f>
        <v>0.752</v>
      </c>
      <c r="AA183" s="178">
        <f>IF(G183=1,VLOOKUP(C183,Liikennemalli!$D$6:$H$1921,2,FALSE),0)</f>
        <v>4299.9712215949903</v>
      </c>
      <c r="AB183" s="197">
        <f>IF(G183=1,VLOOKUP(C183,Liikennemalli!$D$6:$H$1921,3,FALSE),0)</f>
        <v>0.82896824506482603</v>
      </c>
      <c r="AC183" s="134">
        <f>IF(E183=1,VLOOKUP(Työfile_2024!D183,'2015'!$F$12:$X$1887,18,FALSE),"-")</f>
        <v>3726</v>
      </c>
      <c r="AD183" s="127">
        <f>IF(E183=1,VLOOKUP(Työfile_2024!D183,'2015'!$F$12:$X$1887,19,FALSE),"-")</f>
        <v>0.88</v>
      </c>
      <c r="AI183" s="127">
        <f>IF(E183=1,VLOOKUP(Työfile_2024!D183,'2015'!$F$12:$AB$1887,20,FALSE),"-")</f>
        <v>0</v>
      </c>
      <c r="AJ183" s="127">
        <f>IF(E183=1,VLOOKUP(Työfile_2024!D183,'2015'!$F$12:$AB$1887,21,FALSE),"-")</f>
        <v>0</v>
      </c>
      <c r="AK183" s="127">
        <f>IF(E183=1,VLOOKUP(Työfile_2024!D183,'2015'!$F$12:$AB$1887,22,FALSE),"-")</f>
        <v>0</v>
      </c>
      <c r="AL183" s="127">
        <f>IF(E183=1,VLOOKUP(Työfile_2024!D183,'2015'!$F$12:$AB$1887,23,FALSE),"-")</f>
        <v>0</v>
      </c>
      <c r="AM183" s="56">
        <f>VLOOKUP(Työfile_2024!D183,Tmatkat_20km_tarkasteltava_verk!$C$2:$D$1804,2,FALSE)</f>
        <v>3244</v>
      </c>
      <c r="AN183" s="148">
        <f t="shared" si="25"/>
        <v>0.36754046339842583</v>
      </c>
      <c r="AO183" s="178">
        <f>IF(E183=1,VLOOKUP(Työfile_2024!D183,'2015'!$F$12:$AC$1887,24,FALSE),"-")</f>
        <v>2592</v>
      </c>
      <c r="AP183" s="52" t="str">
        <f>VLOOKUP(D183,Tarkasteltava_verkko_2024_harva!$E$2:$I$1804,5,FALSE)</f>
        <v>tiivis</v>
      </c>
      <c r="AQ183" s="52" t="str">
        <f>VLOOKUP(D183,Tarkasteltava_verkko_2024_harva!$E$2:$I$1804,4,FALSE)</f>
        <v>harva</v>
      </c>
      <c r="AR183" s="148">
        <v>0.47413360120542442</v>
      </c>
      <c r="AS183" s="170" t="str">
        <f>IFERROR(VLOOKUP(C183,'2015'!$C$12:$AG$1887,30,FALSE),"-")</f>
        <v/>
      </c>
      <c r="AT183" s="148">
        <v>0.24259166248116523</v>
      </c>
      <c r="AU183" s="170">
        <f>IFERROR(VLOOKUP(C183,'2015'!$C$12:$AG$1887,31,FALSE),"-")</f>
        <v>0</v>
      </c>
      <c r="AV183" s="106"/>
      <c r="AW183" s="63">
        <f>IFERROR(VLOOKUP(C183,Merkittävyysluokitus!$A$2:$J$1705,10,FALSE),"-")</f>
        <v>1</v>
      </c>
      <c r="AX183" s="175">
        <f>IFERROR(VLOOKUP(C183,Merkittävyysluokitus!$A$2:$J$1705,6,FALSE),"-")</f>
        <v>14.979444444444443</v>
      </c>
      <c r="AY183" s="175">
        <f>IFERROR(VLOOKUP(C183,Merkittävyysluokitus!$A$2:$J$1705,7,FALSE),"-")</f>
        <v>5</v>
      </c>
      <c r="AZ183" s="175">
        <f>IFERROR(VLOOKUP(C183,Merkittävyysluokitus!$A$2:$J$1705,8,FALSE),"-")</f>
        <v>7.8127777777777769</v>
      </c>
      <c r="BA183" s="175">
        <f>IFERROR(VLOOKUP(C183,Merkittävyysluokitus!$A$2:$J$1705,9,FALSE),"-")</f>
        <v>2.1666666666666665</v>
      </c>
      <c r="BB183" s="203"/>
      <c r="BC183" s="203" t="str">
        <f t="shared" si="26"/>
        <v/>
      </c>
      <c r="BD183" s="39" t="str">
        <f t="shared" si="18"/>
        <v>punainen</v>
      </c>
      <c r="BE183" s="68" t="str">
        <f t="shared" si="19"/>
        <v>punainen</v>
      </c>
      <c r="BF183" s="68" t="str">
        <f t="shared" si="20"/>
        <v>punainen</v>
      </c>
      <c r="BG183" s="68" t="str">
        <f t="shared" si="21"/>
        <v>punainen</v>
      </c>
      <c r="BH183" s="208" t="str">
        <f t="shared" si="22"/>
        <v>punainen</v>
      </c>
      <c r="BI183" s="117"/>
      <c r="BJ183" s="39" t="str">
        <f>IF(F183="ei löydy","uusi tie",IF(E183=0,"tieosoite muuttunut",IF(E183=1,VLOOKUP(D183,'2015'!$F$12:$AL$1887,31,FALSE),"-")))</f>
        <v>punainen</v>
      </c>
      <c r="BK183" s="67" t="str">
        <f>IF(E183=1,VLOOKUP(D183,'2015'!$F$12:$AL$1887,32,FALSE),"-")</f>
        <v>punainen</v>
      </c>
      <c r="BL183" s="39" t="str">
        <f>IF(F183="ei löydy","uusi tie",IF(E183=0,"tieosoite muuttunut",IF(E183=1,VLOOKUP(D183,'2015'!$F$12:$AL$1887,33,FALSE),"-")))</f>
        <v>punainen</v>
      </c>
      <c r="BM183" s="39"/>
      <c r="BN183" s="217" t="str">
        <f>VLOOKUP(D183,'2015'!$F$12:$AL$1887,33,FALSE)</f>
        <v>punainen</v>
      </c>
      <c r="BO183" s="117"/>
      <c r="BP183" s="115"/>
      <c r="BQ183" s="30"/>
      <c r="BS183" s="5"/>
      <c r="BU183" s="35"/>
      <c r="BV183" s="30"/>
      <c r="BW183" s="20"/>
      <c r="BX183" t="str">
        <f>IF(E183=1,VLOOKUP(D183,'2015'!$F$12:$AX$1887,43,FALSE),"-")</f>
        <v>punainen</v>
      </c>
      <c r="BY183" t="str">
        <f>IF(E183=1,VLOOKUP(D183,'2015'!$F$12:$AX$1887,44,FALSE),"-")</f>
        <v>punainen</v>
      </c>
      <c r="BZ183" t="str">
        <f>IF(E183=1,VLOOKUP(D183,'2015'!$F$12:$AX$1887,45,FALSE),"-")</f>
        <v>punainen</v>
      </c>
      <c r="CA183" s="31"/>
      <c r="CB183" s="31"/>
      <c r="CC183" s="31"/>
      <c r="CD183" s="31"/>
      <c r="CE183" s="31"/>
      <c r="CO183" s="32"/>
      <c r="CP183" s="2"/>
    </row>
    <row r="184" spans="1:94" ht="15.75" thickBot="1" x14ac:dyDescent="0.3">
      <c r="A184" s="50"/>
      <c r="B184" s="50"/>
      <c r="C184" s="50" t="str">
        <f t="shared" si="23"/>
        <v>25_15_3225</v>
      </c>
      <c r="D184" s="51" t="str">
        <f t="shared" si="24"/>
        <v>25_15</v>
      </c>
      <c r="E184" s="224">
        <f>IFERROR(VLOOKUP(C184,'2015'!$C$12:$D$1887,2,FALSE),0)</f>
        <v>1</v>
      </c>
      <c r="F184" s="51">
        <f>IFERROR(K184-IFERROR(VLOOKUP(D184,'2015'!$F$12:$I$1887,4,FALSE),"ei löydy"),"ei löydy")</f>
        <v>0</v>
      </c>
      <c r="G184" s="224">
        <f>IFERROR(VLOOKUP(Työfile_2024!C184,Liikennemalli!$D$6:$G$1921,4,FALSE),0)</f>
        <v>1</v>
      </c>
      <c r="H184" s="225">
        <f>K184-IFERROR(VLOOKUP(Työfile_2024!D184,Liikennemalli!$C$6:$H$1921,6,FALSE),"ei löydy")</f>
        <v>0</v>
      </c>
      <c r="I184" s="80">
        <v>25</v>
      </c>
      <c r="J184" s="52">
        <v>15</v>
      </c>
      <c r="K184" s="52">
        <v>3225</v>
      </c>
      <c r="L184" s="53"/>
      <c r="M184" s="54"/>
      <c r="N184" s="54"/>
      <c r="O184" s="54"/>
      <c r="P184" s="54"/>
      <c r="Q184" s="55"/>
      <c r="R184" s="55"/>
      <c r="S184" s="55"/>
      <c r="T184" s="55"/>
      <c r="U184" s="52"/>
      <c r="V184" s="56">
        <v>4438</v>
      </c>
      <c r="W184" s="56">
        <v>685</v>
      </c>
      <c r="X184" s="56">
        <v>4667</v>
      </c>
      <c r="Y184" s="56">
        <f>VLOOKUP(D184,Liikennemalli24!$D$2:$F$1804,2,FALSE)</f>
        <v>1921</v>
      </c>
      <c r="Z184" s="148">
        <f>VLOOKUP(D184,Liikennemalli24!$D$2:$F$1804,3,FALSE)</f>
        <v>0.67500000000000004</v>
      </c>
      <c r="AA184" s="178">
        <f>IF(G184=1,VLOOKUP(C184,Liikennemalli!$D$6:$H$1921,2,FALSE),0)</f>
        <v>2572.6895449980798</v>
      </c>
      <c r="AB184" s="198">
        <f>IF(G184=1,VLOOKUP(C184,Liikennemalli!$D$6:$H$1921,3,FALSE),0)</f>
        <v>0.80221224373086897</v>
      </c>
      <c r="AC184" s="51">
        <f>IF(E184=1,VLOOKUP(Työfile_2024!D184,'2015'!$F$12:$X$1887,18,FALSE),"-")</f>
        <v>3121</v>
      </c>
      <c r="AD184" s="51">
        <f>IF(E184=1,VLOOKUP(Työfile_2024!D184,'2015'!$F$12:$X$1887,19,FALSE),"-")</f>
        <v>0.88</v>
      </c>
      <c r="AI184" s="128">
        <f>IF(E184=1,VLOOKUP(Työfile_2024!D184,'2015'!$F$12:$AB$1887,20,FALSE),"-")</f>
        <v>0</v>
      </c>
      <c r="AJ184" s="128">
        <f>IF(E184=1,VLOOKUP(Työfile_2024!D184,'2015'!$F$12:$AB$1887,21,FALSE),"-")</f>
        <v>0</v>
      </c>
      <c r="AK184" s="128">
        <f>IF(E184=1,VLOOKUP(Työfile_2024!D184,'2015'!$F$12:$AB$1887,22,FALSE),"-")</f>
        <v>0</v>
      </c>
      <c r="AL184" s="128">
        <f>IF(E184=1,VLOOKUP(Työfile_2024!D184,'2015'!$F$12:$AB$1887,23,FALSE),"-")</f>
        <v>0</v>
      </c>
      <c r="AM184" s="56">
        <f>VLOOKUP(Työfile_2024!D184,Tmatkat_20km_tarkasteltava_verk!$C$2:$D$1804,2,FALSE)</f>
        <v>1613</v>
      </c>
      <c r="AN184" s="148">
        <f t="shared" si="25"/>
        <v>0.36345200540784139</v>
      </c>
      <c r="AO184" s="178">
        <f>IF(E184=1,VLOOKUP(Työfile_2024!D184,'2015'!$F$12:$AC$1887,24,FALSE),"-")</f>
        <v>489</v>
      </c>
      <c r="AP184" s="63" t="str">
        <f>VLOOKUP(D184,Tarkasteltava_verkko_2024_harva!$E$2:$I$1804,5,FALSE)</f>
        <v>tiivis</v>
      </c>
      <c r="AQ184" s="63" t="str">
        <f>VLOOKUP(D184,Tarkasteltava_verkko_2024_harva!$E$2:$I$1804,4,FALSE)</f>
        <v>harva</v>
      </c>
      <c r="AR184" s="148">
        <v>0</v>
      </c>
      <c r="AS184" s="170" t="str">
        <f>IFERROR(VLOOKUP(C184,'2015'!$C$12:$AG$1887,30,FALSE),"-")</f>
        <v/>
      </c>
      <c r="AT184" s="148">
        <v>0</v>
      </c>
      <c r="AU184" s="170">
        <f>IFERROR(VLOOKUP(C184,'2015'!$C$12:$AG$1887,31,FALSE),"-")</f>
        <v>0</v>
      </c>
      <c r="AV184" s="106"/>
      <c r="AW184" s="63">
        <f>IFERROR(VLOOKUP(C184,Merkittävyysluokitus!$A$2:$J$1705,10,FALSE),"-")</f>
        <v>2</v>
      </c>
      <c r="AX184" s="175">
        <f>IFERROR(VLOOKUP(C184,Merkittävyysluokitus!$A$2:$J$1705,6,FALSE),"-")</f>
        <v>11.046575342465754</v>
      </c>
      <c r="AY184" s="175">
        <f>IFERROR(VLOOKUP(C184,Merkittävyysluokitus!$A$2:$J$1705,7,FALSE),"-")</f>
        <v>5</v>
      </c>
      <c r="AZ184" s="175">
        <f>IFERROR(VLOOKUP(C184,Merkittävyysluokitus!$A$2:$J$1705,8,FALSE),"-")</f>
        <v>4.5465753424657533</v>
      </c>
      <c r="BA184" s="175">
        <f>IFERROR(VLOOKUP(C184,Merkittävyysluokitus!$A$2:$J$1705,9,FALSE),"-")</f>
        <v>1.5</v>
      </c>
      <c r="BB184" s="203"/>
      <c r="BC184" s="203" t="str">
        <f t="shared" si="26"/>
        <v/>
      </c>
      <c r="BD184" s="39" t="str">
        <f t="shared" si="18"/>
        <v>punainen</v>
      </c>
      <c r="BE184" s="68" t="str">
        <f t="shared" si="19"/>
        <v>punainen</v>
      </c>
      <c r="BF184" s="68" t="str">
        <f t="shared" si="20"/>
        <v>punainen</v>
      </c>
      <c r="BG184" s="69" t="str">
        <f t="shared" si="21"/>
        <v>punainen</v>
      </c>
      <c r="BH184" s="209" t="str">
        <f t="shared" si="22"/>
        <v>punainen</v>
      </c>
      <c r="BI184" s="39"/>
      <c r="BJ184" s="39" t="str">
        <f>IF(F184="ei löydy","uusi tie",IF(E184=0,"tieosoite muuttunut",IF(E184=1,VLOOKUP(D184,'2015'!$F$12:$AL$1887,31,FALSE),"-")))</f>
        <v>punainen</v>
      </c>
      <c r="BK184" s="67" t="str">
        <f>IF(E184=1,VLOOKUP(D184,'2015'!$F$12:$AL$1887,32,FALSE),"-")</f>
        <v>punainen</v>
      </c>
      <c r="BL184" s="39" t="str">
        <f>IF(F184="ei löydy","uusi tie",IF(E184=0,"tieosoite muuttunut",IF(E184=1,VLOOKUP(D184,'2015'!$F$12:$AL$1887,33,FALSE),"-")))</f>
        <v>punainen</v>
      </c>
      <c r="BM184" s="39"/>
      <c r="BN184" s="217" t="str">
        <f>VLOOKUP(D184,'2015'!$F$12:$AL$1887,33,FALSE)</f>
        <v>punainen</v>
      </c>
      <c r="BO184" s="39"/>
      <c r="BP184" s="115"/>
      <c r="BQ184" s="26" t="s">
        <v>9</v>
      </c>
      <c r="BS184" s="5"/>
      <c r="BU184" s="37"/>
      <c r="BV184" s="30"/>
      <c r="BX184" t="str">
        <f>IF(E184=1,VLOOKUP(D184,'2015'!$F$12:$AX$1887,43,FALSE),"-")</f>
        <v>punainen</v>
      </c>
      <c r="BY184" t="str">
        <f>IF(E184=1,VLOOKUP(D184,'2015'!$F$12:$AX$1887,44,FALSE),"-")</f>
        <v>punainen</v>
      </c>
      <c r="BZ184" t="str">
        <f>IF(E184=1,VLOOKUP(D184,'2015'!$F$12:$AX$1887,45,FALSE),"-")</f>
        <v>punainen</v>
      </c>
      <c r="CG184" s="2" t="s">
        <v>9</v>
      </c>
      <c r="CH184" s="2" t="s">
        <v>9</v>
      </c>
      <c r="CI184" s="2" t="s">
        <v>9</v>
      </c>
      <c r="CK184" s="2" t="s">
        <v>9</v>
      </c>
      <c r="CL184" s="2" t="s">
        <v>9</v>
      </c>
      <c r="CM184" s="2" t="s">
        <v>9</v>
      </c>
    </row>
    <row r="185" spans="1:94" ht="15.75" thickBot="1" x14ac:dyDescent="0.3">
      <c r="A185" s="50"/>
      <c r="B185" s="50"/>
      <c r="C185" s="50" t="str">
        <f t="shared" si="23"/>
        <v>25_16_10601</v>
      </c>
      <c r="D185" s="51" t="str">
        <f t="shared" si="24"/>
        <v>25_16</v>
      </c>
      <c r="E185" s="224">
        <f>IFERROR(VLOOKUP(C185,'2015'!$C$12:$D$1887,2,FALSE),0)</f>
        <v>0</v>
      </c>
      <c r="F185" s="51">
        <f>IFERROR(K185-IFERROR(VLOOKUP(D185,'2015'!$F$12:$I$1887,4,FALSE),"ei löydy"),"ei löydy")</f>
        <v>4163</v>
      </c>
      <c r="G185" s="224">
        <f>IFERROR(VLOOKUP(Työfile_2024!C185,Liikennemalli!$D$6:$G$1921,4,FALSE),0)</f>
        <v>1</v>
      </c>
      <c r="H185" s="225">
        <f>K185-IFERROR(VLOOKUP(Työfile_2024!D185,Liikennemalli!$C$6:$H$1921,6,FALSE),"ei löydy")</f>
        <v>0</v>
      </c>
      <c r="I185" s="80">
        <v>25</v>
      </c>
      <c r="J185" s="52">
        <v>16</v>
      </c>
      <c r="K185" s="52">
        <v>10601</v>
      </c>
      <c r="L185" s="53"/>
      <c r="M185" s="54"/>
      <c r="N185" s="54"/>
      <c r="O185" s="54"/>
      <c r="P185" s="54"/>
      <c r="Q185" s="55"/>
      <c r="R185" s="55"/>
      <c r="S185" s="55"/>
      <c r="T185" s="55"/>
      <c r="U185" s="52"/>
      <c r="V185" s="56">
        <v>4892.3609093481746</v>
      </c>
      <c r="W185" s="56">
        <v>669.85463635506085</v>
      </c>
      <c r="X185" s="56">
        <v>5114.7117253089327</v>
      </c>
      <c r="Y185" s="56">
        <f>VLOOKUP(D185,Liikennemalli24!$D$2:$F$1804,2,FALSE)</f>
        <v>2591</v>
      </c>
      <c r="Z185" s="148">
        <f>VLOOKUP(D185,Liikennemalli24!$D$2:$F$1804,3,FALSE)</f>
        <v>0.66800000000000004</v>
      </c>
      <c r="AA185" s="178">
        <f>IF(G185=1,VLOOKUP(C185,Liikennemalli!$D$6:$H$1921,2,FALSE),0)</f>
        <v>2729.6010620539801</v>
      </c>
      <c r="AB185" s="198">
        <f>IF(G185=1,VLOOKUP(C185,Liikennemalli!$D$6:$H$1921,3,FALSE),0)</f>
        <v>0.85661076367835498</v>
      </c>
      <c r="AC185" s="51" t="str">
        <f>IF(E185=1,VLOOKUP(Työfile_2024!D185,'2015'!$F$12:$X$1887,18,FALSE),"-")</f>
        <v>-</v>
      </c>
      <c r="AD185" s="51" t="str">
        <f>IF(E185=1,VLOOKUP(Työfile_2024!D185,'2015'!$F$12:$X$1887,19,FALSE),"-")</f>
        <v>-</v>
      </c>
      <c r="AI185" s="128" t="str">
        <f>IF(E185=1,VLOOKUP(Työfile_2024!D185,'2015'!$F$12:$AB$1887,20,FALSE),"-")</f>
        <v>-</v>
      </c>
      <c r="AJ185" s="128" t="str">
        <f>IF(E185=1,VLOOKUP(Työfile_2024!D185,'2015'!$F$12:$AB$1887,21,FALSE),"-")</f>
        <v>-</v>
      </c>
      <c r="AK185" s="128" t="str">
        <f>IF(E185=1,VLOOKUP(Työfile_2024!D185,'2015'!$F$12:$AB$1887,22,FALSE),"-")</f>
        <v>-</v>
      </c>
      <c r="AL185" s="128" t="str">
        <f>IF(E185=1,VLOOKUP(Työfile_2024!D185,'2015'!$F$12:$AB$1887,23,FALSE),"-")</f>
        <v>-</v>
      </c>
      <c r="AM185" s="56">
        <f>VLOOKUP(Työfile_2024!D185,Tmatkat_20km_tarkasteltava_verk!$C$2:$D$1804,2,FALSE)</f>
        <v>2052</v>
      </c>
      <c r="AN185" s="148">
        <f t="shared" si="25"/>
        <v>0.41942939983824595</v>
      </c>
      <c r="AO185" s="178" t="str">
        <f>IF(E185=1,VLOOKUP(Työfile_2024!D185,'2015'!$F$12:$AC$1887,24,FALSE),"-")</f>
        <v>-</v>
      </c>
      <c r="AP185" s="63" t="str">
        <f>VLOOKUP(D185,Tarkasteltava_verkko_2024_harva!$E$2:$I$1804,5,FALSE)</f>
        <v>tiivis</v>
      </c>
      <c r="AQ185" s="63" t="str">
        <f>VLOOKUP(D185,Tarkasteltava_verkko_2024_harva!$E$2:$I$1804,4,FALSE)</f>
        <v>harva</v>
      </c>
      <c r="AR185" s="148">
        <v>0</v>
      </c>
      <c r="AS185" s="170" t="str">
        <f>IFERROR(VLOOKUP(C185,'2015'!$C$12:$AG$1887,30,FALSE),"-")</f>
        <v>-</v>
      </c>
      <c r="AT185" s="148">
        <v>3.2449768889727386E-2</v>
      </c>
      <c r="AU185" s="170" t="str">
        <f>IFERROR(VLOOKUP(C185,'2015'!$C$12:$AG$1887,31,FALSE),"-")</f>
        <v>-</v>
      </c>
      <c r="AV185" s="106"/>
      <c r="AW185" s="63">
        <f>IFERROR(VLOOKUP(C185,Merkittävyysluokitus!$A$2:$J$1705,10,FALSE),"-")</f>
        <v>1</v>
      </c>
      <c r="AX185" s="175">
        <f>IFERROR(VLOOKUP(C185,Merkittävyysluokitus!$A$2:$J$1705,6,FALSE),"-")</f>
        <v>14.77214611872146</v>
      </c>
      <c r="AY185" s="175">
        <f>IFERROR(VLOOKUP(C185,Merkittävyysluokitus!$A$2:$J$1705,7,FALSE),"-")</f>
        <v>5</v>
      </c>
      <c r="AZ185" s="175">
        <f>IFERROR(VLOOKUP(C185,Merkittävyysluokitus!$A$2:$J$1705,8,FALSE),"-")</f>
        <v>7.6054794520547944</v>
      </c>
      <c r="BA185" s="175">
        <f>IFERROR(VLOOKUP(C185,Merkittävyysluokitus!$A$2:$J$1705,9,FALSE),"-")</f>
        <v>2.1666666666666665</v>
      </c>
      <c r="BB185" s="203"/>
      <c r="BC185" s="203" t="str">
        <f t="shared" si="26"/>
        <v>tieosoite muuttunut</v>
      </c>
      <c r="BD185" s="39" t="str">
        <f t="shared" si="18"/>
        <v>punainen</v>
      </c>
      <c r="BE185" s="68" t="str">
        <f t="shared" si="19"/>
        <v>punainen</v>
      </c>
      <c r="BF185" s="68" t="str">
        <f t="shared" si="20"/>
        <v>punainen</v>
      </c>
      <c r="BG185" s="69" t="str">
        <f t="shared" si="21"/>
        <v>punainen</v>
      </c>
      <c r="BH185" s="209" t="str">
        <f t="shared" si="22"/>
        <v>punainen</v>
      </c>
      <c r="BI185" s="39"/>
      <c r="BJ185" s="39" t="str">
        <f>IF(F185="ei löydy","uusi tie",IF(E185=0,"tieosoite muuttunut",IF(E185=1,VLOOKUP(D185,'2015'!$F$12:$AL$1887,31,FALSE),"-")))</f>
        <v>tieosoite muuttunut</v>
      </c>
      <c r="BK185" s="67" t="str">
        <f>IF(E185=1,VLOOKUP(D185,'2015'!$F$12:$AL$1887,32,FALSE),"-")</f>
        <v>-</v>
      </c>
      <c r="BL185" s="39" t="str">
        <f>IF(F185="ei löydy","uusi tie",IF(E185=0,"tieosoite muuttunut",IF(E185=1,VLOOKUP(D185,'2015'!$F$12:$AL$1887,33,FALSE),"-")))</f>
        <v>tieosoite muuttunut</v>
      </c>
      <c r="BM185" s="39"/>
      <c r="BN185" s="217" t="str">
        <f>VLOOKUP(D185,'2015'!$F$12:$AL$1887,33,FALSE)</f>
        <v>punainen</v>
      </c>
      <c r="BO185" s="39"/>
      <c r="BP185" s="115"/>
      <c r="BQ185" s="26" t="s">
        <v>9</v>
      </c>
      <c r="BS185" s="5"/>
      <c r="BU185" s="37"/>
      <c r="BV185" s="30"/>
      <c r="BX185" t="str">
        <f>IF(E185=1,VLOOKUP(D185,'2015'!$F$12:$AX$1887,43,FALSE),"-")</f>
        <v>-</v>
      </c>
      <c r="BY185" t="str">
        <f>IF(E185=1,VLOOKUP(D185,'2015'!$F$12:$AX$1887,44,FALSE),"-")</f>
        <v>-</v>
      </c>
      <c r="BZ185" t="str">
        <f>IF(E185=1,VLOOKUP(D185,'2015'!$F$12:$AX$1887,45,FALSE),"-")</f>
        <v>-</v>
      </c>
      <c r="CG185" s="2" t="s">
        <v>9</v>
      </c>
      <c r="CH185" s="2" t="s">
        <v>9</v>
      </c>
      <c r="CI185" s="2" t="s">
        <v>9</v>
      </c>
      <c r="CK185" s="2" t="s">
        <v>9</v>
      </c>
      <c r="CL185" s="2" t="s">
        <v>9</v>
      </c>
      <c r="CM185" s="2" t="s">
        <v>9</v>
      </c>
    </row>
    <row r="186" spans="1:94" ht="15.75" thickBot="1" x14ac:dyDescent="0.3">
      <c r="A186" s="50"/>
      <c r="B186" s="50"/>
      <c r="C186" s="50" t="str">
        <f t="shared" si="23"/>
        <v>25_18_3843</v>
      </c>
      <c r="D186" s="51" t="str">
        <f t="shared" si="24"/>
        <v>25_18</v>
      </c>
      <c r="E186" s="224">
        <f>IFERROR(VLOOKUP(C186,'2015'!$C$12:$D$1887,2,FALSE),0)</f>
        <v>1</v>
      </c>
      <c r="F186" s="51">
        <f>IFERROR(K186-IFERROR(VLOOKUP(D186,'2015'!$F$12:$I$1887,4,FALSE),"ei löydy"),"ei löydy")</f>
        <v>0</v>
      </c>
      <c r="G186" s="224">
        <f>IFERROR(VLOOKUP(Työfile_2024!C186,Liikennemalli!$D$6:$G$1921,4,FALSE),0)</f>
        <v>1</v>
      </c>
      <c r="H186" s="225">
        <f>K186-IFERROR(VLOOKUP(Työfile_2024!D186,Liikennemalli!$C$6:$H$1921,6,FALSE),"ei löydy")</f>
        <v>0</v>
      </c>
      <c r="I186" s="80">
        <v>25</v>
      </c>
      <c r="J186" s="52">
        <v>18</v>
      </c>
      <c r="K186" s="52">
        <v>3843</v>
      </c>
      <c r="L186" s="53"/>
      <c r="M186" s="54"/>
      <c r="N186" s="54"/>
      <c r="O186" s="54"/>
      <c r="P186" s="54"/>
      <c r="Q186" s="55"/>
      <c r="R186" s="55"/>
      <c r="S186" s="55"/>
      <c r="T186" s="55"/>
      <c r="U186" s="52"/>
      <c r="V186" s="56">
        <v>5668</v>
      </c>
      <c r="W186" s="56">
        <v>644</v>
      </c>
      <c r="X186" s="56">
        <v>5879</v>
      </c>
      <c r="Y186" s="56">
        <f>VLOOKUP(D186,Liikennemalli24!$D$2:$F$1804,2,FALSE)</f>
        <v>3745</v>
      </c>
      <c r="Z186" s="148">
        <f>VLOOKUP(D186,Liikennemalli24!$D$2:$F$1804,3,FALSE)</f>
        <v>0.77</v>
      </c>
      <c r="AA186" s="178">
        <f>IF(G186=1,VLOOKUP(C186,Liikennemalli!$D$6:$H$1921,2,FALSE),0)</f>
        <v>3272.5987835627502</v>
      </c>
      <c r="AB186" s="198">
        <f>IF(G186=1,VLOOKUP(C186,Liikennemalli!$D$6:$H$1921,3,FALSE),0)</f>
        <v>0.85288566942712596</v>
      </c>
      <c r="AC186" s="51">
        <f>IF(E186=1,VLOOKUP(Työfile_2024!D186,'2015'!$F$12:$X$1887,18,FALSE),"-")</f>
        <v>4317</v>
      </c>
      <c r="AD186" s="51">
        <f>IF(E186=1,VLOOKUP(Työfile_2024!D186,'2015'!$F$12:$X$1887,19,FALSE),"-")</f>
        <v>0.86</v>
      </c>
      <c r="AI186" s="128">
        <f>IF(E186=1,VLOOKUP(Työfile_2024!D186,'2015'!$F$12:$AB$1887,20,FALSE),"-")</f>
        <v>0</v>
      </c>
      <c r="AJ186" s="128">
        <f>IF(E186=1,VLOOKUP(Työfile_2024!D186,'2015'!$F$12:$AB$1887,21,FALSE),"-")</f>
        <v>0</v>
      </c>
      <c r="AK186" s="128">
        <f>IF(E186=1,VLOOKUP(Työfile_2024!D186,'2015'!$F$12:$AB$1887,22,FALSE),"-")</f>
        <v>0</v>
      </c>
      <c r="AL186" s="128">
        <f>IF(E186=1,VLOOKUP(Työfile_2024!D186,'2015'!$F$12:$AB$1887,23,FALSE),"-")</f>
        <v>0</v>
      </c>
      <c r="AM186" s="56">
        <f>VLOOKUP(Työfile_2024!D186,Tmatkat_20km_tarkasteltava_verk!$C$2:$D$1804,2,FALSE)</f>
        <v>1898</v>
      </c>
      <c r="AN186" s="148">
        <f t="shared" si="25"/>
        <v>0.33486238532110091</v>
      </c>
      <c r="AO186" s="178">
        <f>IF(E186=1,VLOOKUP(Työfile_2024!D186,'2015'!$F$12:$AC$1887,24,FALSE),"-")</f>
        <v>679</v>
      </c>
      <c r="AP186" s="63" t="str">
        <f>VLOOKUP(D186,Tarkasteltava_verkko_2024_harva!$E$2:$I$1804,5,FALSE)</f>
        <v>tiivis</v>
      </c>
      <c r="AQ186" s="63" t="str">
        <f>VLOOKUP(D186,Tarkasteltava_verkko_2024_harva!$E$2:$I$1804,4,FALSE)</f>
        <v>harva</v>
      </c>
      <c r="AR186" s="148">
        <v>1.1189175123601354E-2</v>
      </c>
      <c r="AS186" s="170" t="str">
        <f>IFERROR(VLOOKUP(C186,'2015'!$C$12:$AG$1887,30,FALSE),"-")</f>
        <v/>
      </c>
      <c r="AT186" s="148">
        <v>0</v>
      </c>
      <c r="AU186" s="170">
        <f>IFERROR(VLOOKUP(C186,'2015'!$C$12:$AG$1887,31,FALSE),"-")</f>
        <v>0</v>
      </c>
      <c r="AV186" s="106"/>
      <c r="AW186" s="63">
        <f>IFERROR(VLOOKUP(C186,Merkittävyysluokitus!$A$2:$J$1705,10,FALSE),"-")</f>
        <v>2</v>
      </c>
      <c r="AX186" s="175">
        <f>IFERROR(VLOOKUP(C186,Merkittävyysluokitus!$A$2:$J$1705,6,FALSE),"-")</f>
        <v>11.162404870624048</v>
      </c>
      <c r="AY186" s="175">
        <f>IFERROR(VLOOKUP(C186,Merkittävyysluokitus!$A$2:$J$1705,7,FALSE),"-")</f>
        <v>5</v>
      </c>
      <c r="AZ186" s="175">
        <f>IFERROR(VLOOKUP(C186,Merkittävyysluokitus!$A$2:$J$1705,8,FALSE),"-")</f>
        <v>4.4957382039573819</v>
      </c>
      <c r="BA186" s="175">
        <f>IFERROR(VLOOKUP(C186,Merkittävyysluokitus!$A$2:$J$1705,9,FALSE),"-")</f>
        <v>1.6666666666666665</v>
      </c>
      <c r="BB186" s="203"/>
      <c r="BC186" s="203" t="str">
        <f t="shared" si="26"/>
        <v/>
      </c>
      <c r="BD186" s="39" t="str">
        <f t="shared" si="18"/>
        <v>punainen</v>
      </c>
      <c r="BE186" s="68" t="str">
        <f t="shared" si="19"/>
        <v>punainen</v>
      </c>
      <c r="BF186" s="68" t="str">
        <f t="shared" si="20"/>
        <v>punainen</v>
      </c>
      <c r="BG186" s="69" t="str">
        <f t="shared" si="21"/>
        <v>punainen</v>
      </c>
      <c r="BH186" s="209" t="str">
        <f t="shared" si="22"/>
        <v>punainen</v>
      </c>
      <c r="BI186" s="39"/>
      <c r="BJ186" s="39" t="str">
        <f>IF(F186="ei löydy","uusi tie",IF(E186=0,"tieosoite muuttunut",IF(E186=1,VLOOKUP(D186,'2015'!$F$12:$AL$1887,31,FALSE),"-")))</f>
        <v>punainen</v>
      </c>
      <c r="BK186" s="67" t="str">
        <f>IF(E186=1,VLOOKUP(D186,'2015'!$F$12:$AL$1887,32,FALSE),"-")</f>
        <v>punainen</v>
      </c>
      <c r="BL186" s="39" t="str">
        <f>IF(F186="ei löydy","uusi tie",IF(E186=0,"tieosoite muuttunut",IF(E186=1,VLOOKUP(D186,'2015'!$F$12:$AL$1887,33,FALSE),"-")))</f>
        <v>punainen</v>
      </c>
      <c r="BM186" s="39"/>
      <c r="BN186" s="217" t="str">
        <f>VLOOKUP(D186,'2015'!$F$12:$AL$1887,33,FALSE)</f>
        <v>punainen</v>
      </c>
      <c r="BO186" s="39"/>
      <c r="BP186" s="115"/>
      <c r="BQ186" s="26" t="s">
        <v>9</v>
      </c>
      <c r="BS186" s="5"/>
      <c r="BU186" s="37"/>
      <c r="BV186" s="30"/>
      <c r="BX186" t="str">
        <f>IF(E186=1,VLOOKUP(D186,'2015'!$F$12:$AX$1887,43,FALSE),"-")</f>
        <v>punainen</v>
      </c>
      <c r="BY186" t="str">
        <f>IF(E186=1,VLOOKUP(D186,'2015'!$F$12:$AX$1887,44,FALSE),"-")</f>
        <v>punainen</v>
      </c>
      <c r="BZ186" t="str">
        <f>IF(E186=1,VLOOKUP(D186,'2015'!$F$12:$AX$1887,45,FALSE),"-")</f>
        <v>punainen</v>
      </c>
      <c r="CG186" s="2" t="s">
        <v>9</v>
      </c>
      <c r="CH186" s="2" t="s">
        <v>9</v>
      </c>
      <c r="CI186" s="2" t="s">
        <v>9</v>
      </c>
      <c r="CK186" s="2" t="s">
        <v>9</v>
      </c>
      <c r="CL186" s="2" t="s">
        <v>9</v>
      </c>
      <c r="CM186" s="2" t="s">
        <v>9</v>
      </c>
    </row>
    <row r="187" spans="1:94" ht="15.75" thickBot="1" x14ac:dyDescent="0.3">
      <c r="A187" s="50"/>
      <c r="B187" s="50"/>
      <c r="C187" s="50" t="str">
        <f t="shared" si="23"/>
        <v>25_19_7311</v>
      </c>
      <c r="D187" s="51" t="str">
        <f t="shared" si="24"/>
        <v>25_19</v>
      </c>
      <c r="E187" s="224">
        <f>IFERROR(VLOOKUP(C187,'2015'!$C$12:$D$1887,2,FALSE),0)</f>
        <v>0</v>
      </c>
      <c r="F187" s="51">
        <f>IFERROR(K187-IFERROR(VLOOKUP(D187,'2015'!$F$12:$I$1887,4,FALSE),"ei löydy"),"ei löydy")</f>
        <v>-16</v>
      </c>
      <c r="G187" s="224">
        <f>IFERROR(VLOOKUP(Työfile_2024!C187,Liikennemalli!$D$6:$G$1921,4,FALSE),0)</f>
        <v>1</v>
      </c>
      <c r="H187" s="225">
        <f>K187-IFERROR(VLOOKUP(Työfile_2024!D187,Liikennemalli!$C$6:$H$1921,6,FALSE),"ei löydy")</f>
        <v>0</v>
      </c>
      <c r="I187" s="80">
        <v>25</v>
      </c>
      <c r="J187" s="52">
        <v>19</v>
      </c>
      <c r="K187" s="52">
        <v>7311</v>
      </c>
      <c r="L187" s="53"/>
      <c r="M187" s="54"/>
      <c r="N187" s="54"/>
      <c r="O187" s="54"/>
      <c r="P187" s="54"/>
      <c r="Q187" s="55"/>
      <c r="R187" s="55"/>
      <c r="S187" s="55"/>
      <c r="T187" s="55"/>
      <c r="U187" s="52"/>
      <c r="V187" s="56">
        <v>7736.9725071809598</v>
      </c>
      <c r="W187" s="56">
        <v>767.77102995486257</v>
      </c>
      <c r="X187" s="56">
        <v>8276.1653672548218</v>
      </c>
      <c r="Y187" s="56">
        <f>VLOOKUP(D187,Liikennemalli24!$D$2:$F$1804,2,FALSE)</f>
        <v>4003</v>
      </c>
      <c r="Z187" s="57">
        <f>VLOOKUP(D187,Liikennemalli24!$D$2:$F$1804,3,FALSE)</f>
        <v>0.64400000000000002</v>
      </c>
      <c r="AA187" s="178">
        <f>IF(G187=1,VLOOKUP(C187,Liikennemalli!$D$6:$H$1921,2,FALSE),0)</f>
        <v>3674.5399960212399</v>
      </c>
      <c r="AB187" s="197">
        <f>IF(G187=1,VLOOKUP(C187,Liikennemalli!$D$6:$H$1921,3,FALSE),0)</f>
        <v>0.66771411101219402</v>
      </c>
      <c r="AC187" s="134" t="str">
        <f>IF(E187=1,VLOOKUP(Työfile_2024!D187,'2015'!$F$12:$X$1887,18,FALSE),"-")</f>
        <v>-</v>
      </c>
      <c r="AD187" s="127" t="str">
        <f>IF(E187=1,VLOOKUP(Työfile_2024!D187,'2015'!$F$12:$X$1887,19,FALSE),"-")</f>
        <v>-</v>
      </c>
      <c r="AI187" s="127" t="str">
        <f>IF(E187=1,VLOOKUP(Työfile_2024!D187,'2015'!$F$12:$AB$1887,20,FALSE),"-")</f>
        <v>-</v>
      </c>
      <c r="AJ187" s="127" t="str">
        <f>IF(E187=1,VLOOKUP(Työfile_2024!D187,'2015'!$F$12:$AB$1887,21,FALSE),"-")</f>
        <v>-</v>
      </c>
      <c r="AK187" s="127" t="str">
        <f>IF(E187=1,VLOOKUP(Työfile_2024!D187,'2015'!$F$12:$AB$1887,22,FALSE),"-")</f>
        <v>-</v>
      </c>
      <c r="AL187" s="127" t="str">
        <f>IF(E187=1,VLOOKUP(Työfile_2024!D187,'2015'!$F$12:$AB$1887,23,FALSE),"-")</f>
        <v>-</v>
      </c>
      <c r="AM187" s="56">
        <f>VLOOKUP(Työfile_2024!D187,Tmatkat_20km_tarkasteltava_verk!$C$2:$D$1804,2,FALSE)</f>
        <v>2865</v>
      </c>
      <c r="AN187" s="148">
        <f t="shared" si="25"/>
        <v>0.3702998811668119</v>
      </c>
      <c r="AO187" s="178" t="str">
        <f>IF(E187=1,VLOOKUP(Työfile_2024!D187,'2015'!$F$12:$AC$1887,24,FALSE),"-")</f>
        <v>-</v>
      </c>
      <c r="AP187" s="52" t="str">
        <f>VLOOKUP(D187,Tarkasteltava_verkko_2024_harva!$E$2:$I$1804,5,FALSE)</f>
        <v>tiivis</v>
      </c>
      <c r="AQ187" s="52" t="str">
        <f>VLOOKUP(D187,Tarkasteltava_verkko_2024_harva!$E$2:$I$1804,4,FALSE)</f>
        <v>harva</v>
      </c>
      <c r="AR187" s="148">
        <v>0.99986321980577209</v>
      </c>
      <c r="AS187" s="170" t="str">
        <f>IFERROR(VLOOKUP(C187,'2015'!$C$12:$AG$1887,30,FALSE),"-")</f>
        <v>-</v>
      </c>
      <c r="AT187" s="148">
        <v>0.69402270551224188</v>
      </c>
      <c r="AU187" s="170" t="str">
        <f>IFERROR(VLOOKUP(C187,'2015'!$C$12:$AG$1887,31,FALSE),"-")</f>
        <v>-</v>
      </c>
      <c r="AV187" s="106"/>
      <c r="AW187" s="63">
        <f>IFERROR(VLOOKUP(C187,Merkittävyysluokitus!$A$2:$J$1705,10,FALSE),"-")</f>
        <v>1</v>
      </c>
      <c r="AX187" s="175">
        <f>IFERROR(VLOOKUP(C187,Merkittävyysluokitus!$A$2:$J$1705,6,FALSE),"-")</f>
        <v>14.504999999999999</v>
      </c>
      <c r="AY187" s="175">
        <f>IFERROR(VLOOKUP(C187,Merkittävyysluokitus!$A$2:$J$1705,7,FALSE),"-")</f>
        <v>5</v>
      </c>
      <c r="AZ187" s="175">
        <f>IFERROR(VLOOKUP(C187,Merkittävyysluokitus!$A$2:$J$1705,8,FALSE),"-")</f>
        <v>7.5049999999999999</v>
      </c>
      <c r="BA187" s="175">
        <f>IFERROR(VLOOKUP(C187,Merkittävyysluokitus!$A$2:$J$1705,9,FALSE),"-")</f>
        <v>2</v>
      </c>
      <c r="BB187" s="203"/>
      <c r="BC187" s="203" t="str">
        <f t="shared" si="26"/>
        <v>tieosoite muuttunut</v>
      </c>
      <c r="BD187" s="39" t="str">
        <f t="shared" si="18"/>
        <v>punainen</v>
      </c>
      <c r="BE187" s="68" t="str">
        <f t="shared" si="19"/>
        <v>punainen</v>
      </c>
      <c r="BF187" s="68" t="str">
        <f t="shared" si="20"/>
        <v>punainen</v>
      </c>
      <c r="BG187" s="68" t="str">
        <f t="shared" si="21"/>
        <v>punainen</v>
      </c>
      <c r="BH187" s="208" t="str">
        <f t="shared" si="22"/>
        <v>punainen</v>
      </c>
      <c r="BI187" s="117"/>
      <c r="BJ187" s="39" t="str">
        <f>IF(F187="ei löydy","uusi tie",IF(E187=0,"tieosoite muuttunut",IF(E187=1,VLOOKUP(D187,'2015'!$F$12:$AL$1887,31,FALSE),"-")))</f>
        <v>tieosoite muuttunut</v>
      </c>
      <c r="BK187" s="67" t="str">
        <f>IF(E187=1,VLOOKUP(D187,'2015'!$F$12:$AL$1887,32,FALSE),"-")</f>
        <v>-</v>
      </c>
      <c r="BL187" s="39" t="str">
        <f>IF(F187="ei löydy","uusi tie",IF(E187=0,"tieosoite muuttunut",IF(E187=1,VLOOKUP(D187,'2015'!$F$12:$AL$1887,33,FALSE),"-")))</f>
        <v>tieosoite muuttunut</v>
      </c>
      <c r="BM187" s="39"/>
      <c r="BN187" s="217" t="str">
        <f>VLOOKUP(D187,'2015'!$F$12:$AL$1887,33,FALSE)</f>
        <v>punainen</v>
      </c>
      <c r="BO187" s="117"/>
      <c r="BP187" s="115" t="s">
        <v>9</v>
      </c>
      <c r="BQ187" s="30"/>
      <c r="BS187" s="5"/>
      <c r="BU187" s="35"/>
      <c r="BV187" s="30" t="s">
        <v>9</v>
      </c>
      <c r="BW187" s="20"/>
      <c r="BX187" t="str">
        <f>IF(E187=1,VLOOKUP(D187,'2015'!$F$12:$AX$1887,43,FALSE),"-")</f>
        <v>-</v>
      </c>
      <c r="BY187" t="str">
        <f>IF(E187=1,VLOOKUP(D187,'2015'!$F$12:$AX$1887,44,FALSE),"-")</f>
        <v>-</v>
      </c>
      <c r="BZ187" t="str">
        <f>IF(E187=1,VLOOKUP(D187,'2015'!$F$12:$AX$1887,45,FALSE),"-")</f>
        <v>-</v>
      </c>
      <c r="CA187" s="31">
        <f t="shared" ref="CA187:CA219" si="27">SUM(CB187:CE187)</f>
        <v>30</v>
      </c>
      <c r="CB187" s="31">
        <f t="shared" ref="CB187:CB219" si="28">IF(AD187&gt;0.59999,10,IF(AD187&gt;0.39999,1,0))</f>
        <v>10</v>
      </c>
      <c r="CC187" s="31">
        <f t="shared" ref="CC187:CC219" si="29">IF(AC187&gt;1999,10,IF(AC187&gt;999,1,0))</f>
        <v>10</v>
      </c>
      <c r="CD187" s="31">
        <f t="shared" ref="CD187:CD219" si="30">IF(AM187&gt;499,10,IF(AM187&gt;99,1,0))</f>
        <v>10</v>
      </c>
      <c r="CE187" s="31">
        <f t="shared" ref="CE187:CE219" si="31">IF(AQ187="osa seud. yht",10,IF(AP187="osa seud. yht",1,0))</f>
        <v>0</v>
      </c>
      <c r="CO187" s="32" t="s">
        <v>34</v>
      </c>
      <c r="CP187" s="2" t="s">
        <v>35</v>
      </c>
    </row>
    <row r="188" spans="1:94" ht="15.75" thickBot="1" x14ac:dyDescent="0.3">
      <c r="A188" s="50"/>
      <c r="B188" s="50"/>
      <c r="C188" s="50" t="str">
        <f t="shared" si="23"/>
        <v>25_20_7496</v>
      </c>
      <c r="D188" s="51" t="str">
        <f t="shared" si="24"/>
        <v>25_20</v>
      </c>
      <c r="E188" s="224">
        <f>IFERROR(VLOOKUP(C188,'2015'!$C$12:$D$1887,2,FALSE),0)</f>
        <v>0</v>
      </c>
      <c r="F188" s="51">
        <f>IFERROR(K188-IFERROR(VLOOKUP(D188,'2015'!$F$12:$I$1887,4,FALSE),"ei löydy"),"ei löydy")</f>
        <v>-22</v>
      </c>
      <c r="G188" s="224">
        <f>IFERROR(VLOOKUP(Työfile_2024!C188,Liikennemalli!$D$6:$G$1921,4,FALSE),0)</f>
        <v>1</v>
      </c>
      <c r="H188" s="225">
        <f>K188-IFERROR(VLOOKUP(Työfile_2024!D188,Liikennemalli!$C$6:$H$1921,6,FALSE),"ei löydy")</f>
        <v>0</v>
      </c>
      <c r="I188" s="80">
        <v>25</v>
      </c>
      <c r="J188" s="52">
        <v>20</v>
      </c>
      <c r="K188" s="52">
        <v>7496</v>
      </c>
      <c r="L188" s="53"/>
      <c r="M188" s="54"/>
      <c r="N188" s="54"/>
      <c r="O188" s="54"/>
      <c r="P188" s="54"/>
      <c r="Q188" s="55"/>
      <c r="R188" s="55"/>
      <c r="S188" s="55"/>
      <c r="T188" s="55"/>
      <c r="U188" s="52"/>
      <c r="V188" s="56">
        <v>15529.631270010672</v>
      </c>
      <c r="W188" s="56">
        <v>1059.107257203842</v>
      </c>
      <c r="X188" s="56">
        <v>16868.065635005336</v>
      </c>
      <c r="Y188" s="56">
        <f>VLOOKUP(D188,Liikennemalli24!$D$2:$F$1804,2,FALSE)</f>
        <v>4621</v>
      </c>
      <c r="Z188" s="57">
        <f>VLOOKUP(D188,Liikennemalli24!$D$2:$F$1804,3,FALSE)</f>
        <v>0.496</v>
      </c>
      <c r="AA188" s="178">
        <f>IF(G188=1,VLOOKUP(C188,Liikennemalli!$D$6:$H$1921,2,FALSE),0)</f>
        <v>6300.7287871750596</v>
      </c>
      <c r="AB188" s="197">
        <f>IF(G188=1,VLOOKUP(C188,Liikennemalli!$D$6:$H$1921,3,FALSE),0)</f>
        <v>0.57710241717954103</v>
      </c>
      <c r="AC188" s="134" t="str">
        <f>IF(E188=1,VLOOKUP(Työfile_2024!D188,'2015'!$F$12:$X$1887,18,FALSE),"-")</f>
        <v>-</v>
      </c>
      <c r="AD188" s="127" t="str">
        <f>IF(E188=1,VLOOKUP(Työfile_2024!D188,'2015'!$F$12:$X$1887,19,FALSE),"-")</f>
        <v>-</v>
      </c>
      <c r="AI188" s="127" t="str">
        <f>IF(E188=1,VLOOKUP(Työfile_2024!D188,'2015'!$F$12:$AB$1887,20,FALSE),"-")</f>
        <v>-</v>
      </c>
      <c r="AJ188" s="127" t="str">
        <f>IF(E188=1,VLOOKUP(Työfile_2024!D188,'2015'!$F$12:$AB$1887,21,FALSE),"-")</f>
        <v>-</v>
      </c>
      <c r="AK188" s="127" t="str">
        <f>IF(E188=1,VLOOKUP(Työfile_2024!D188,'2015'!$F$12:$AB$1887,22,FALSE),"-")</f>
        <v>-</v>
      </c>
      <c r="AL188" s="127" t="str">
        <f>IF(E188=1,VLOOKUP(Työfile_2024!D188,'2015'!$F$12:$AB$1887,23,FALSE),"-")</f>
        <v>-</v>
      </c>
      <c r="AM188" s="56">
        <f>VLOOKUP(Työfile_2024!D188,Tmatkat_20km_tarkasteltava_verk!$C$2:$D$1804,2,FALSE)</f>
        <v>7800</v>
      </c>
      <c r="AN188" s="148">
        <f t="shared" si="25"/>
        <v>0.50226562784285866</v>
      </c>
      <c r="AO188" s="178" t="str">
        <f>IF(E188=1,VLOOKUP(Työfile_2024!D188,'2015'!$F$12:$AC$1887,24,FALSE),"-")</f>
        <v>-</v>
      </c>
      <c r="AP188" s="52" t="str">
        <f>VLOOKUP(D188,Tarkasteltava_verkko_2024_harva!$E$2:$I$1804,5,FALSE)</f>
        <v>tiivis</v>
      </c>
      <c r="AQ188" s="52" t="str">
        <f>VLOOKUP(D188,Tarkasteltava_verkko_2024_harva!$E$2:$I$1804,4,FALSE)</f>
        <v>harva</v>
      </c>
      <c r="AR188" s="148">
        <v>0.46798292422625398</v>
      </c>
      <c r="AS188" s="170" t="str">
        <f>IFERROR(VLOOKUP(C188,'2015'!$C$12:$AG$1887,30,FALSE),"-")</f>
        <v>-</v>
      </c>
      <c r="AT188" s="148">
        <v>0.86579509071504801</v>
      </c>
      <c r="AU188" s="170" t="str">
        <f>IFERROR(VLOOKUP(C188,'2015'!$C$12:$AG$1887,31,FALSE),"-")</f>
        <v>-</v>
      </c>
      <c r="AV188" s="106"/>
      <c r="AW188" s="63">
        <f>IFERROR(VLOOKUP(C188,Merkittävyysluokitus!$A$2:$J$1705,10,FALSE),"-")</f>
        <v>1</v>
      </c>
      <c r="AX188" s="175">
        <f>IFERROR(VLOOKUP(C188,Merkittävyysluokitus!$A$2:$J$1705,6,FALSE),"-")</f>
        <v>13.376777777777779</v>
      </c>
      <c r="AY188" s="175">
        <f>IFERROR(VLOOKUP(C188,Merkittävyysluokitus!$A$2:$J$1705,7,FALSE),"-")</f>
        <v>4.4749999999999996</v>
      </c>
      <c r="AZ188" s="175">
        <f>IFERROR(VLOOKUP(C188,Merkittävyysluokitus!$A$2:$J$1705,8,FALSE),"-")</f>
        <v>6.9017777777777782</v>
      </c>
      <c r="BA188" s="175">
        <f>IFERROR(VLOOKUP(C188,Merkittävyysluokitus!$A$2:$J$1705,9,FALSE),"-")</f>
        <v>2</v>
      </c>
      <c r="BB188" s="203"/>
      <c r="BC188" s="203" t="str">
        <f t="shared" si="26"/>
        <v>tieosoite muuttunut</v>
      </c>
      <c r="BD188" s="39" t="str">
        <f t="shared" si="18"/>
        <v>punainen</v>
      </c>
      <c r="BE188" s="68" t="str">
        <f t="shared" si="19"/>
        <v>musta</v>
      </c>
      <c r="BF188" s="68" t="str">
        <f t="shared" si="20"/>
        <v>punainen</v>
      </c>
      <c r="BG188" s="68" t="str">
        <f t="shared" si="21"/>
        <v>punainen</v>
      </c>
      <c r="BH188" s="208" t="str">
        <f t="shared" si="22"/>
        <v>musta</v>
      </c>
      <c r="BI188" s="117"/>
      <c r="BJ188" s="39" t="str">
        <f>IF(F188="ei löydy","uusi tie",IF(E188=0,"tieosoite muuttunut",IF(E188=1,VLOOKUP(D188,'2015'!$F$12:$AL$1887,31,FALSE),"-")))</f>
        <v>tieosoite muuttunut</v>
      </c>
      <c r="BK188" s="67" t="str">
        <f>IF(E188=1,VLOOKUP(D188,'2015'!$F$12:$AL$1887,32,FALSE),"-")</f>
        <v>-</v>
      </c>
      <c r="BL188" s="39" t="str">
        <f>IF(F188="ei löydy","uusi tie",IF(E188=0,"tieosoite muuttunut",IF(E188=1,VLOOKUP(D188,'2015'!$F$12:$AL$1887,33,FALSE),"-")))</f>
        <v>tieosoite muuttunut</v>
      </c>
      <c r="BM188" s="39"/>
      <c r="BN188" s="217" t="str">
        <f>VLOOKUP(D188,'2015'!$F$12:$AL$1887,33,FALSE)</f>
        <v>punainen</v>
      </c>
      <c r="BO188" s="117"/>
      <c r="BP188" s="115" t="s">
        <v>9</v>
      </c>
      <c r="BQ188" s="30"/>
      <c r="BS188" s="5"/>
      <c r="BU188" s="35"/>
      <c r="BV188" s="30" t="s">
        <v>9</v>
      </c>
      <c r="BW188" s="20"/>
      <c r="BX188" t="str">
        <f>IF(E188=1,VLOOKUP(D188,'2015'!$F$12:$AX$1887,43,FALSE),"-")</f>
        <v>-</v>
      </c>
      <c r="BY188" t="str">
        <f>IF(E188=1,VLOOKUP(D188,'2015'!$F$12:$AX$1887,44,FALSE),"-")</f>
        <v>-</v>
      </c>
      <c r="BZ188" t="str">
        <f>IF(E188=1,VLOOKUP(D188,'2015'!$F$12:$AX$1887,45,FALSE),"-")</f>
        <v>-</v>
      </c>
      <c r="CA188" s="31">
        <f t="shared" si="27"/>
        <v>30</v>
      </c>
      <c r="CB188" s="31">
        <f t="shared" si="28"/>
        <v>10</v>
      </c>
      <c r="CC188" s="31">
        <f t="shared" si="29"/>
        <v>10</v>
      </c>
      <c r="CD188" s="31">
        <f t="shared" si="30"/>
        <v>10</v>
      </c>
      <c r="CE188" s="31">
        <f t="shared" si="31"/>
        <v>0</v>
      </c>
      <c r="CO188" s="32" t="s">
        <v>34</v>
      </c>
      <c r="CP188" s="2" t="s">
        <v>35</v>
      </c>
    </row>
    <row r="189" spans="1:94" ht="15.75" thickBot="1" x14ac:dyDescent="0.3">
      <c r="A189" s="50"/>
      <c r="B189" s="50"/>
      <c r="C189" s="50" t="str">
        <f t="shared" si="23"/>
        <v>25_21_940</v>
      </c>
      <c r="D189" s="51" t="str">
        <f t="shared" si="24"/>
        <v>25_21</v>
      </c>
      <c r="E189" s="224">
        <f>IFERROR(VLOOKUP(C189,'2015'!$C$12:$D$1887,2,FALSE),0)</f>
        <v>1</v>
      </c>
      <c r="F189" s="51">
        <f>IFERROR(K189-IFERROR(VLOOKUP(D189,'2015'!$F$12:$I$1887,4,FALSE),"ei löydy"),"ei löydy")</f>
        <v>0</v>
      </c>
      <c r="G189" s="224">
        <f>IFERROR(VLOOKUP(Työfile_2024!C189,Liikennemalli!$D$6:$G$1921,4,FALSE),0)</f>
        <v>1</v>
      </c>
      <c r="H189" s="225">
        <f>K189-IFERROR(VLOOKUP(Työfile_2024!D189,Liikennemalli!$C$6:$H$1921,6,FALSE),"ei löydy")</f>
        <v>0</v>
      </c>
      <c r="I189" s="80">
        <v>25</v>
      </c>
      <c r="J189" s="52">
        <v>21</v>
      </c>
      <c r="K189" s="52">
        <v>940</v>
      </c>
      <c r="L189" s="53"/>
      <c r="M189" s="54"/>
      <c r="N189" s="54"/>
      <c r="O189" s="54"/>
      <c r="P189" s="54"/>
      <c r="Q189" s="55"/>
      <c r="R189" s="55"/>
      <c r="S189" s="55"/>
      <c r="T189" s="55"/>
      <c r="U189" s="52"/>
      <c r="V189" s="56">
        <v>15644</v>
      </c>
      <c r="W189" s="56">
        <v>922</v>
      </c>
      <c r="X189" s="56">
        <v>16877</v>
      </c>
      <c r="Y189" s="56">
        <f>VLOOKUP(D189,Liikennemalli24!$D$2:$F$1804,2,FALSE)</f>
        <v>7393</v>
      </c>
      <c r="Z189" s="57">
        <f>VLOOKUP(D189,Liikennemalli24!$D$2:$F$1804,3,FALSE)</f>
        <v>0.71899999999999997</v>
      </c>
      <c r="AA189" s="178">
        <f>IF(G189=1,VLOOKUP(C189,Liikennemalli!$D$6:$H$1921,2,FALSE),0)</f>
        <v>5517.99999999998</v>
      </c>
      <c r="AB189" s="197">
        <f>IF(G189=1,VLOOKUP(C189,Liikennemalli!$D$6:$H$1921,3,FALSE),0)</f>
        <v>0.91509121061359799</v>
      </c>
      <c r="AC189" s="134">
        <f>IF(E189=1,VLOOKUP(Työfile_2024!D189,'2015'!$F$12:$X$1887,18,FALSE),"-")</f>
        <v>12201</v>
      </c>
      <c r="AD189" s="127">
        <f>IF(E189=1,VLOOKUP(Työfile_2024!D189,'2015'!$F$12:$X$1887,19,FALSE),"-")</f>
        <v>0.83</v>
      </c>
      <c r="AI189" s="127">
        <f>IF(E189=1,VLOOKUP(Työfile_2024!D189,'2015'!$F$12:$AB$1887,20,FALSE),"-")</f>
        <v>0</v>
      </c>
      <c r="AJ189" s="127">
        <f>IF(E189=1,VLOOKUP(Työfile_2024!D189,'2015'!$F$12:$AB$1887,21,FALSE),"-")</f>
        <v>0</v>
      </c>
      <c r="AK189" s="127">
        <f>IF(E189=1,VLOOKUP(Työfile_2024!D189,'2015'!$F$12:$AB$1887,22,FALSE),"-")</f>
        <v>0</v>
      </c>
      <c r="AL189" s="127">
        <f>IF(E189=1,VLOOKUP(Työfile_2024!D189,'2015'!$F$12:$AB$1887,23,FALSE),"-")</f>
        <v>0</v>
      </c>
      <c r="AM189" s="56">
        <f>VLOOKUP(Työfile_2024!D189,Tmatkat_20km_tarkasteltava_verk!$C$2:$D$1804,2,FALSE)</f>
        <v>7694</v>
      </c>
      <c r="AN189" s="148">
        <f t="shared" si="25"/>
        <v>0.49181794937356177</v>
      </c>
      <c r="AO189" s="178">
        <f>IF(E189=1,VLOOKUP(Työfile_2024!D189,'2015'!$F$12:$AC$1887,24,FALSE),"-")</f>
        <v>561</v>
      </c>
      <c r="AP189" s="52" t="str">
        <f>VLOOKUP(D189,Tarkasteltava_verkko_2024_harva!$E$2:$I$1804,5,FALSE)</f>
        <v>tiivis</v>
      </c>
      <c r="AQ189" s="52" t="str">
        <f>VLOOKUP(D189,Tarkasteltava_verkko_2024_harva!$E$2:$I$1804,4,FALSE)</f>
        <v>harva</v>
      </c>
      <c r="AR189" s="148">
        <v>0</v>
      </c>
      <c r="AS189" s="170" t="str">
        <f>IFERROR(VLOOKUP(C189,'2015'!$C$12:$AG$1887,30,FALSE),"-")</f>
        <v/>
      </c>
      <c r="AT189" s="148">
        <v>0.61382978723404258</v>
      </c>
      <c r="AU189" s="170">
        <f>IFERROR(VLOOKUP(C189,'2015'!$C$12:$AG$1887,31,FALSE),"-")</f>
        <v>0</v>
      </c>
      <c r="AV189" s="106"/>
      <c r="AW189" s="63">
        <f>IFERROR(VLOOKUP(C189,Merkittävyysluokitus!$A$2:$J$1705,10,FALSE),"-")</f>
        <v>2</v>
      </c>
      <c r="AX189" s="175">
        <f>IFERROR(VLOOKUP(C189,Merkittävyysluokitus!$A$2:$J$1705,6,FALSE),"-")</f>
        <v>12.017222222222223</v>
      </c>
      <c r="AY189" s="175">
        <f>IFERROR(VLOOKUP(C189,Merkittävyysluokitus!$A$2:$J$1705,7,FALSE),"-")</f>
        <v>4.1749999999999998</v>
      </c>
      <c r="AZ189" s="175">
        <f>IFERROR(VLOOKUP(C189,Merkittävyysluokitus!$A$2:$J$1705,8,FALSE),"-")</f>
        <v>5.8422222222222224</v>
      </c>
      <c r="BA189" s="175">
        <f>IFERROR(VLOOKUP(C189,Merkittävyysluokitus!$A$2:$J$1705,9,FALSE),"-")</f>
        <v>2</v>
      </c>
      <c r="BB189" s="203"/>
      <c r="BC189" s="203" t="str">
        <f t="shared" si="26"/>
        <v/>
      </c>
      <c r="BD189" s="39" t="str">
        <f t="shared" si="18"/>
        <v>punainen</v>
      </c>
      <c r="BE189" s="68" t="str">
        <f t="shared" si="19"/>
        <v>punainen</v>
      </c>
      <c r="BF189" s="68" t="str">
        <f t="shared" si="20"/>
        <v>punainen</v>
      </c>
      <c r="BG189" s="68" t="str">
        <f t="shared" si="21"/>
        <v>punainen</v>
      </c>
      <c r="BH189" s="208" t="str">
        <f t="shared" si="22"/>
        <v>punainen</v>
      </c>
      <c r="BI189" s="117"/>
      <c r="BJ189" s="39" t="str">
        <f>IF(F189="ei löydy","uusi tie",IF(E189=0,"tieosoite muuttunut",IF(E189=1,VLOOKUP(D189,'2015'!$F$12:$AL$1887,31,FALSE),"-")))</f>
        <v>punainen</v>
      </c>
      <c r="BK189" s="67" t="str">
        <f>IF(E189=1,VLOOKUP(D189,'2015'!$F$12:$AL$1887,32,FALSE),"-")</f>
        <v>punainen</v>
      </c>
      <c r="BL189" s="39" t="str">
        <f>IF(F189="ei löydy","uusi tie",IF(E189=0,"tieosoite muuttunut",IF(E189=1,VLOOKUP(D189,'2015'!$F$12:$AL$1887,33,FALSE),"-")))</f>
        <v>punainen</v>
      </c>
      <c r="BM189" s="39"/>
      <c r="BN189" s="217" t="str">
        <f>VLOOKUP(D189,'2015'!$F$12:$AL$1887,33,FALSE)</f>
        <v>punainen</v>
      </c>
      <c r="BO189" s="117"/>
      <c r="BP189" s="115" t="s">
        <v>9</v>
      </c>
      <c r="BQ189" s="30"/>
      <c r="BS189" s="5"/>
      <c r="BU189" s="35"/>
      <c r="BV189" s="30" t="s">
        <v>9</v>
      </c>
      <c r="BW189" s="20"/>
      <c r="BX189" t="str">
        <f>IF(E189=1,VLOOKUP(D189,'2015'!$F$12:$AX$1887,43,FALSE),"-")</f>
        <v>punainen</v>
      </c>
      <c r="BY189" t="str">
        <f>IF(E189=1,VLOOKUP(D189,'2015'!$F$12:$AX$1887,44,FALSE),"-")</f>
        <v>punainen</v>
      </c>
      <c r="BZ189" t="str">
        <f>IF(E189=1,VLOOKUP(D189,'2015'!$F$12:$AX$1887,45,FALSE),"-")</f>
        <v>punainen</v>
      </c>
      <c r="CA189" s="31">
        <f t="shared" si="27"/>
        <v>30</v>
      </c>
      <c r="CB189" s="31">
        <f t="shared" si="28"/>
        <v>10</v>
      </c>
      <c r="CC189" s="31">
        <f t="shared" si="29"/>
        <v>10</v>
      </c>
      <c r="CD189" s="31">
        <f t="shared" si="30"/>
        <v>10</v>
      </c>
      <c r="CE189" s="31">
        <f t="shared" si="31"/>
        <v>0</v>
      </c>
      <c r="CO189" s="32" t="s">
        <v>34</v>
      </c>
      <c r="CP189" s="2" t="s">
        <v>35</v>
      </c>
    </row>
    <row r="190" spans="1:94" ht="15.75" thickBot="1" x14ac:dyDescent="0.3">
      <c r="A190" s="50"/>
      <c r="B190" s="50"/>
      <c r="C190" s="50" t="str">
        <f t="shared" si="23"/>
        <v>25_22_1806</v>
      </c>
      <c r="D190" s="51" t="str">
        <f t="shared" si="24"/>
        <v>25_22</v>
      </c>
      <c r="E190" s="224">
        <f>IFERROR(VLOOKUP(C190,'2015'!$C$12:$D$1887,2,FALSE),0)</f>
        <v>1</v>
      </c>
      <c r="F190" s="51">
        <f>IFERROR(K190-IFERROR(VLOOKUP(D190,'2015'!$F$12:$I$1887,4,FALSE),"ei löydy"),"ei löydy")</f>
        <v>0</v>
      </c>
      <c r="G190" s="224">
        <f>IFERROR(VLOOKUP(Työfile_2024!C190,Liikennemalli!$D$6:$G$1921,4,FALSE),0)</f>
        <v>1</v>
      </c>
      <c r="H190" s="225">
        <f>K190-IFERROR(VLOOKUP(Työfile_2024!D190,Liikennemalli!$C$6:$H$1921,6,FALSE),"ei löydy")</f>
        <v>0</v>
      </c>
      <c r="I190" s="80">
        <v>25</v>
      </c>
      <c r="J190" s="52">
        <v>22</v>
      </c>
      <c r="K190" s="52">
        <v>1806</v>
      </c>
      <c r="L190" s="53"/>
      <c r="M190" s="54"/>
      <c r="N190" s="54"/>
      <c r="O190" s="54"/>
      <c r="P190" s="54"/>
      <c r="Q190" s="55"/>
      <c r="R190" s="55"/>
      <c r="S190" s="55"/>
      <c r="T190" s="55"/>
      <c r="U190" s="52"/>
      <c r="V190" s="56">
        <v>11278.01107419712</v>
      </c>
      <c r="W190" s="56">
        <v>1296.4097452934661</v>
      </c>
      <c r="X190" s="56">
        <v>12019.768549280177</v>
      </c>
      <c r="Y190" s="56">
        <f>VLOOKUP(D190,Liikennemalli24!$D$2:$F$1804,2,FALSE)</f>
        <v>9119</v>
      </c>
      <c r="Z190" s="57">
        <f>VLOOKUP(D190,Liikennemalli24!$D$2:$F$1804,3,FALSE)</f>
        <v>0.77700000000000002</v>
      </c>
      <c r="AA190" s="178">
        <f>IF(G190=1,VLOOKUP(C190,Liikennemalli!$D$6:$H$1921,2,FALSE),0)</f>
        <v>4482.0610013826044</v>
      </c>
      <c r="AB190" s="197">
        <f>IF(G190=1,VLOOKUP(C190,Liikennemalli!$D$6:$H$1921,3,FALSE),0)</f>
        <v>0.63773047667729599</v>
      </c>
      <c r="AC190" s="134">
        <f>IF(E190=1,VLOOKUP(Työfile_2024!D190,'2015'!$F$12:$X$1887,18,FALSE),"-")</f>
        <v>6150</v>
      </c>
      <c r="AD190" s="127">
        <f>IF(E190=1,VLOOKUP(Työfile_2024!D190,'2015'!$F$12:$X$1887,19,FALSE),"-")</f>
        <v>0.64</v>
      </c>
      <c r="AI190" s="127">
        <f>IF(E190=1,VLOOKUP(Työfile_2024!D190,'2015'!$F$12:$AB$1887,20,FALSE),"-")</f>
        <v>0</v>
      </c>
      <c r="AJ190" s="127">
        <f>IF(E190=1,VLOOKUP(Työfile_2024!D190,'2015'!$F$12:$AB$1887,21,FALSE),"-")</f>
        <v>0</v>
      </c>
      <c r="AK190" s="127">
        <f>IF(E190=1,VLOOKUP(Työfile_2024!D190,'2015'!$F$12:$AB$1887,22,FALSE),"-")</f>
        <v>0</v>
      </c>
      <c r="AL190" s="127">
        <f>IF(E190=1,VLOOKUP(Työfile_2024!D190,'2015'!$F$12:$AB$1887,23,FALSE),"-")</f>
        <v>0</v>
      </c>
      <c r="AM190" s="56">
        <f>VLOOKUP(Työfile_2024!D190,Tmatkat_20km_tarkasteltava_verk!$C$2:$D$1804,2,FALSE)</f>
        <v>2249</v>
      </c>
      <c r="AN190" s="148">
        <f t="shared" si="25"/>
        <v>0.19941459404535172</v>
      </c>
      <c r="AO190" s="178">
        <f>IF(E190=1,VLOOKUP(Työfile_2024!D190,'2015'!$F$12:$AC$1887,24,FALSE),"-")</f>
        <v>1625</v>
      </c>
      <c r="AP190" s="52" t="str">
        <f>VLOOKUP(D190,Tarkasteltava_verkko_2024_harva!$E$2:$I$1804,5,FALSE)</f>
        <v>tiivis</v>
      </c>
      <c r="AQ190" s="52" t="str">
        <f>VLOOKUP(D190,Tarkasteltava_verkko_2024_harva!$E$2:$I$1804,4,FALSE)</f>
        <v>harva</v>
      </c>
      <c r="AR190" s="148">
        <v>0</v>
      </c>
      <c r="AS190" s="170" t="str">
        <f>IFERROR(VLOOKUP(C190,'2015'!$C$12:$AG$1887,30,FALSE),"-")</f>
        <v/>
      </c>
      <c r="AT190" s="148">
        <v>6.1461794019933555E-2</v>
      </c>
      <c r="AU190" s="170">
        <f>IFERROR(VLOOKUP(C190,'2015'!$C$12:$AG$1887,31,FALSE),"-")</f>
        <v>0</v>
      </c>
      <c r="AV190" s="106"/>
      <c r="AW190" s="63">
        <f>IFERROR(VLOOKUP(C190,Merkittävyysluokitus!$A$2:$J$1705,10,FALSE),"-")</f>
        <v>1</v>
      </c>
      <c r="AX190" s="175">
        <f>IFERROR(VLOOKUP(C190,Merkittävyysluokitus!$A$2:$J$1705,6,FALSE),"-")</f>
        <v>13.529444444444444</v>
      </c>
      <c r="AY190" s="175">
        <f>IFERROR(VLOOKUP(C190,Merkittävyysluokitus!$A$2:$J$1705,7,FALSE),"-")</f>
        <v>5</v>
      </c>
      <c r="AZ190" s="175">
        <f>IFERROR(VLOOKUP(C190,Merkittävyysluokitus!$A$2:$J$1705,8,FALSE),"-")</f>
        <v>6.5294444444444437</v>
      </c>
      <c r="BA190" s="175">
        <f>IFERROR(VLOOKUP(C190,Merkittävyysluokitus!$A$2:$J$1705,9,FALSE),"-")</f>
        <v>2</v>
      </c>
      <c r="BB190" s="203"/>
      <c r="BC190" s="203" t="str">
        <f t="shared" si="26"/>
        <v/>
      </c>
      <c r="BD190" s="39" t="str">
        <f t="shared" si="18"/>
        <v>punainen</v>
      </c>
      <c r="BE190" s="68" t="str">
        <f t="shared" si="19"/>
        <v>punainen</v>
      </c>
      <c r="BF190" s="68" t="str">
        <f t="shared" si="20"/>
        <v>punainen</v>
      </c>
      <c r="BG190" s="68" t="str">
        <f t="shared" si="21"/>
        <v>punainen</v>
      </c>
      <c r="BH190" s="208" t="str">
        <f t="shared" si="22"/>
        <v>punainen</v>
      </c>
      <c r="BI190" s="117"/>
      <c r="BJ190" s="39" t="str">
        <f>IF(F190="ei löydy","uusi tie",IF(E190=0,"tieosoite muuttunut",IF(E190=1,VLOOKUP(D190,'2015'!$F$12:$AL$1887,31,FALSE),"-")))</f>
        <v>punainen</v>
      </c>
      <c r="BK190" s="67" t="str">
        <f>IF(E190=1,VLOOKUP(D190,'2015'!$F$12:$AL$1887,32,FALSE),"-")</f>
        <v>punainen</v>
      </c>
      <c r="BL190" s="39" t="str">
        <f>IF(F190="ei löydy","uusi tie",IF(E190=0,"tieosoite muuttunut",IF(E190=1,VLOOKUP(D190,'2015'!$F$12:$AL$1887,33,FALSE),"-")))</f>
        <v>punainen</v>
      </c>
      <c r="BM190" s="39"/>
      <c r="BN190" s="217" t="str">
        <f>VLOOKUP(D190,'2015'!$F$12:$AL$1887,33,FALSE)</f>
        <v>punainen</v>
      </c>
      <c r="BO190" s="117"/>
      <c r="BP190" s="115" t="s">
        <v>9</v>
      </c>
      <c r="BQ190" s="30"/>
      <c r="BS190" s="5"/>
      <c r="BU190" s="35"/>
      <c r="BV190" s="30" t="s">
        <v>9</v>
      </c>
      <c r="BW190" s="20"/>
      <c r="BX190" t="str">
        <f>IF(E190=1,VLOOKUP(D190,'2015'!$F$12:$AX$1887,43,FALSE),"-")</f>
        <v>punainen</v>
      </c>
      <c r="BY190" t="str">
        <f>IF(E190=1,VLOOKUP(D190,'2015'!$F$12:$AX$1887,44,FALSE),"-")</f>
        <v>punainen</v>
      </c>
      <c r="BZ190" t="str">
        <f>IF(E190=1,VLOOKUP(D190,'2015'!$F$12:$AX$1887,45,FALSE),"-")</f>
        <v>punainen</v>
      </c>
      <c r="CA190" s="31">
        <f t="shared" si="27"/>
        <v>30</v>
      </c>
      <c r="CB190" s="31">
        <f t="shared" si="28"/>
        <v>10</v>
      </c>
      <c r="CC190" s="31">
        <f t="shared" si="29"/>
        <v>10</v>
      </c>
      <c r="CD190" s="31">
        <f t="shared" si="30"/>
        <v>10</v>
      </c>
      <c r="CE190" s="31">
        <f t="shared" si="31"/>
        <v>0</v>
      </c>
      <c r="CO190" s="32" t="s">
        <v>34</v>
      </c>
      <c r="CP190" s="2" t="s">
        <v>35</v>
      </c>
    </row>
    <row r="191" spans="1:94" ht="15.75" thickBot="1" x14ac:dyDescent="0.3">
      <c r="A191" s="50"/>
      <c r="B191" s="50"/>
      <c r="C191" s="50" t="str">
        <f t="shared" si="23"/>
        <v>25_23_6022</v>
      </c>
      <c r="D191" s="51" t="str">
        <f t="shared" si="24"/>
        <v>25_23</v>
      </c>
      <c r="E191" s="224">
        <f>IFERROR(VLOOKUP(C191,'2015'!$C$12:$D$1887,2,FALSE),0)</f>
        <v>1</v>
      </c>
      <c r="F191" s="51">
        <f>IFERROR(K191-IFERROR(VLOOKUP(D191,'2015'!$F$12:$I$1887,4,FALSE),"ei löydy"),"ei löydy")</f>
        <v>0</v>
      </c>
      <c r="G191" s="224">
        <f>IFERROR(VLOOKUP(Työfile_2024!C191,Liikennemalli!$D$6:$G$1921,4,FALSE),0)</f>
        <v>1</v>
      </c>
      <c r="H191" s="225">
        <f>K191-IFERROR(VLOOKUP(Työfile_2024!D191,Liikennemalli!$C$6:$H$1921,6,FALSE),"ei löydy")</f>
        <v>0</v>
      </c>
      <c r="I191" s="80">
        <v>25</v>
      </c>
      <c r="J191" s="52">
        <v>23</v>
      </c>
      <c r="K191" s="52">
        <v>6022</v>
      </c>
      <c r="L191" s="53"/>
      <c r="M191" s="54"/>
      <c r="N191" s="54"/>
      <c r="O191" s="54"/>
      <c r="P191" s="54"/>
      <c r="Q191" s="55"/>
      <c r="R191" s="55"/>
      <c r="S191" s="55"/>
      <c r="T191" s="55"/>
      <c r="U191" s="52"/>
      <c r="V191" s="56">
        <v>10839.009299236133</v>
      </c>
      <c r="W191" s="56">
        <v>1082.4669545001661</v>
      </c>
      <c r="X191" s="56">
        <v>11481.374958485552</v>
      </c>
      <c r="Y191" s="56">
        <f>VLOOKUP(D191,Liikennemalli24!$D$2:$F$1804,2,FALSE)</f>
        <v>10641</v>
      </c>
      <c r="Z191" s="57">
        <f>VLOOKUP(D191,Liikennemalli24!$D$2:$F$1804,3,FALSE)</f>
        <v>0.80500000000000005</v>
      </c>
      <c r="AA191" s="178">
        <f>IF(G191=1,VLOOKUP(C191,Liikennemalli!$D$6:$H$1921,2,FALSE),0)</f>
        <v>3974.5070419960798</v>
      </c>
      <c r="AB191" s="197">
        <f>IF(G191=1,VLOOKUP(C191,Liikennemalli!$D$6:$H$1921,3,FALSE),0)</f>
        <v>0.73833713454945005</v>
      </c>
      <c r="AC191" s="134">
        <f>IF(E191=1,VLOOKUP(Työfile_2024!D191,'2015'!$F$12:$X$1887,18,FALSE),"-")</f>
        <v>6329</v>
      </c>
      <c r="AD191" s="127">
        <f>IF(E191=1,VLOOKUP(Työfile_2024!D191,'2015'!$F$12:$X$1887,19,FALSE),"-")</f>
        <v>0.72</v>
      </c>
      <c r="AI191" s="127">
        <f>IF(E191=1,VLOOKUP(Työfile_2024!D191,'2015'!$F$12:$AB$1887,20,FALSE),"-")</f>
        <v>0</v>
      </c>
      <c r="AJ191" s="127">
        <f>IF(E191=1,VLOOKUP(Työfile_2024!D191,'2015'!$F$12:$AB$1887,21,FALSE),"-")</f>
        <v>0</v>
      </c>
      <c r="AK191" s="127">
        <f>IF(E191=1,VLOOKUP(Työfile_2024!D191,'2015'!$F$12:$AB$1887,22,FALSE),"-")</f>
        <v>0</v>
      </c>
      <c r="AL191" s="127">
        <f>IF(E191=1,VLOOKUP(Työfile_2024!D191,'2015'!$F$12:$AB$1887,23,FALSE),"-")</f>
        <v>0</v>
      </c>
      <c r="AM191" s="56">
        <f>VLOOKUP(Työfile_2024!D191,Tmatkat_20km_tarkasteltava_verk!$C$2:$D$1804,2,FALSE)</f>
        <v>3005</v>
      </c>
      <c r="AN191" s="148">
        <f t="shared" si="25"/>
        <v>0.2772393598935074</v>
      </c>
      <c r="AO191" s="178">
        <f>IF(E191=1,VLOOKUP(Työfile_2024!D191,'2015'!$F$12:$AC$1887,24,FALSE),"-")</f>
        <v>838</v>
      </c>
      <c r="AP191" s="52" t="str">
        <f>VLOOKUP(D191,Tarkasteltava_verkko_2024_harva!$E$2:$I$1804,5,FALSE)</f>
        <v>tiivis</v>
      </c>
      <c r="AQ191" s="52" t="str">
        <f>VLOOKUP(D191,Tarkasteltava_verkko_2024_harva!$E$2:$I$1804,4,FALSE)</f>
        <v>harva</v>
      </c>
      <c r="AR191" s="148">
        <v>0.8028894055131186</v>
      </c>
      <c r="AS191" s="170" t="str">
        <f>IFERROR(VLOOKUP(C191,'2015'!$C$12:$AG$1887,30,FALSE),"-")</f>
        <v>Kyllä</v>
      </c>
      <c r="AT191" s="148">
        <v>0.82098970441713714</v>
      </c>
      <c r="AU191" s="170" t="str">
        <f>IFERROR(VLOOKUP(C191,'2015'!$C$12:$AG$1887,31,FALSE),"-")</f>
        <v>Kyllä</v>
      </c>
      <c r="AV191" s="106"/>
      <c r="AW191" s="63">
        <f>IFERROR(VLOOKUP(C191,Merkittävyysluokitus!$A$2:$J$1705,10,FALSE),"-")</f>
        <v>2</v>
      </c>
      <c r="AX191" s="175">
        <f>IFERROR(VLOOKUP(C191,Merkittävyysluokitus!$A$2:$J$1705,6,FALSE),"-")</f>
        <v>12</v>
      </c>
      <c r="AY191" s="175">
        <f>IFERROR(VLOOKUP(C191,Merkittävyysluokitus!$A$2:$J$1705,7,FALSE),"-")</f>
        <v>5</v>
      </c>
      <c r="AZ191" s="175">
        <f>IFERROR(VLOOKUP(C191,Merkittävyysluokitus!$A$2:$J$1705,8,FALSE),"-")</f>
        <v>5</v>
      </c>
      <c r="BA191" s="175">
        <f>IFERROR(VLOOKUP(C191,Merkittävyysluokitus!$A$2:$J$1705,9,FALSE),"-")</f>
        <v>2</v>
      </c>
      <c r="BB191" s="203"/>
      <c r="BC191" s="203" t="str">
        <f t="shared" si="26"/>
        <v/>
      </c>
      <c r="BD191" s="39" t="str">
        <f t="shared" si="18"/>
        <v>punainen</v>
      </c>
      <c r="BE191" s="68" t="str">
        <f t="shared" si="19"/>
        <v>punainen</v>
      </c>
      <c r="BF191" s="68" t="str">
        <f t="shared" si="20"/>
        <v>punainen</v>
      </c>
      <c r="BG191" s="68" t="str">
        <f t="shared" si="21"/>
        <v>punainen</v>
      </c>
      <c r="BH191" s="208" t="str">
        <f t="shared" si="22"/>
        <v>punainen</v>
      </c>
      <c r="BI191" s="117"/>
      <c r="BJ191" s="39" t="str">
        <f>IF(F191="ei löydy","uusi tie",IF(E191=0,"tieosoite muuttunut",IF(E191=1,VLOOKUP(D191,'2015'!$F$12:$AL$1887,31,FALSE),"-")))</f>
        <v>punainen</v>
      </c>
      <c r="BK191" s="67" t="str">
        <f>IF(E191=1,VLOOKUP(D191,'2015'!$F$12:$AL$1887,32,FALSE),"-")</f>
        <v>punainen</v>
      </c>
      <c r="BL191" s="39" t="str">
        <f>IF(F191="ei löydy","uusi tie",IF(E191=0,"tieosoite muuttunut",IF(E191=1,VLOOKUP(D191,'2015'!$F$12:$AL$1887,33,FALSE),"-")))</f>
        <v>punainen</v>
      </c>
      <c r="BM191" s="39"/>
      <c r="BN191" s="217" t="str">
        <f>VLOOKUP(D191,'2015'!$F$12:$AL$1887,33,FALSE)</f>
        <v>punainen</v>
      </c>
      <c r="BO191" s="117"/>
      <c r="BP191" s="115" t="s">
        <v>9</v>
      </c>
      <c r="BQ191" s="30"/>
      <c r="BS191" s="5"/>
      <c r="BU191" s="35"/>
      <c r="BV191" s="30" t="s">
        <v>9</v>
      </c>
      <c r="BW191" s="20"/>
      <c r="BX191" t="str">
        <f>IF(E191=1,VLOOKUP(D191,'2015'!$F$12:$AX$1887,43,FALSE),"-")</f>
        <v>punainen</v>
      </c>
      <c r="BY191" t="str">
        <f>IF(E191=1,VLOOKUP(D191,'2015'!$F$12:$AX$1887,44,FALSE),"-")</f>
        <v>punainen</v>
      </c>
      <c r="BZ191" t="str">
        <f>IF(E191=1,VLOOKUP(D191,'2015'!$F$12:$AX$1887,45,FALSE),"-")</f>
        <v>punainen</v>
      </c>
      <c r="CA191" s="31">
        <f t="shared" si="27"/>
        <v>30</v>
      </c>
      <c r="CB191" s="31">
        <f t="shared" si="28"/>
        <v>10</v>
      </c>
      <c r="CC191" s="31">
        <f t="shared" si="29"/>
        <v>10</v>
      </c>
      <c r="CD191" s="31">
        <f t="shared" si="30"/>
        <v>10</v>
      </c>
      <c r="CE191" s="31">
        <f t="shared" si="31"/>
        <v>0</v>
      </c>
      <c r="CO191" s="32" t="s">
        <v>34</v>
      </c>
      <c r="CP191" s="2" t="s">
        <v>35</v>
      </c>
    </row>
    <row r="192" spans="1:94" ht="15.75" thickBot="1" x14ac:dyDescent="0.3">
      <c r="A192" s="50"/>
      <c r="B192" s="50"/>
      <c r="C192" s="50" t="str">
        <f t="shared" si="23"/>
        <v>25_24_5425</v>
      </c>
      <c r="D192" s="51" t="str">
        <f t="shared" si="24"/>
        <v>25_24</v>
      </c>
      <c r="E192" s="224">
        <f>IFERROR(VLOOKUP(C192,'2015'!$C$12:$D$1887,2,FALSE),0)</f>
        <v>1</v>
      </c>
      <c r="F192" s="51">
        <f>IFERROR(K192-IFERROR(VLOOKUP(D192,'2015'!$F$12:$I$1887,4,FALSE),"ei löydy"),"ei löydy")</f>
        <v>0</v>
      </c>
      <c r="G192" s="224">
        <f>IFERROR(VLOOKUP(Työfile_2024!C192,Liikennemalli!$D$6:$G$1921,4,FALSE),0)</f>
        <v>1</v>
      </c>
      <c r="H192" s="225">
        <f>K192-IFERROR(VLOOKUP(Työfile_2024!D192,Liikennemalli!$C$6:$H$1921,6,FALSE),"ei löydy")</f>
        <v>0</v>
      </c>
      <c r="I192" s="80">
        <v>25</v>
      </c>
      <c r="J192" s="52">
        <v>24</v>
      </c>
      <c r="K192" s="52">
        <v>5425</v>
      </c>
      <c r="L192" s="53"/>
      <c r="M192" s="54"/>
      <c r="N192" s="54"/>
      <c r="O192" s="54"/>
      <c r="P192" s="54"/>
      <c r="Q192" s="55"/>
      <c r="R192" s="55"/>
      <c r="S192" s="55"/>
      <c r="T192" s="55"/>
      <c r="U192" s="52"/>
      <c r="V192" s="56">
        <v>7807.823963133641</v>
      </c>
      <c r="W192" s="56">
        <v>851.50506912442393</v>
      </c>
      <c r="X192" s="56">
        <v>8018.7502304147465</v>
      </c>
      <c r="Y192" s="56">
        <f>VLOOKUP(D192,Liikennemalli24!$D$2:$F$1804,2,FALSE)</f>
        <v>9166</v>
      </c>
      <c r="Z192" s="57">
        <f>VLOOKUP(D192,Liikennemalli24!$D$2:$F$1804,3,FALSE)</f>
        <v>0.71499999999999997</v>
      </c>
      <c r="AA192" s="178">
        <f>IF(G192=1,VLOOKUP(C192,Liikennemalli!$D$6:$H$1921,2,FALSE),0)</f>
        <v>3998.0956980798501</v>
      </c>
      <c r="AB192" s="197">
        <f>IF(G192=1,VLOOKUP(C192,Liikennemalli!$D$6:$H$1921,3,FALSE),0)</f>
        <v>0.62312114256180895</v>
      </c>
      <c r="AC192" s="134">
        <f>IF(E192=1,VLOOKUP(Työfile_2024!D192,'2015'!$F$12:$X$1887,18,FALSE),"-")</f>
        <v>5976</v>
      </c>
      <c r="AD192" s="127">
        <f>IF(E192=1,VLOOKUP(Työfile_2024!D192,'2015'!$F$12:$X$1887,19,FALSE),"-")</f>
        <v>0.8</v>
      </c>
      <c r="AI192" s="127">
        <f>IF(E192=1,VLOOKUP(Työfile_2024!D192,'2015'!$F$12:$AB$1887,20,FALSE),"-")</f>
        <v>0</v>
      </c>
      <c r="AJ192" s="127">
        <f>IF(E192=1,VLOOKUP(Työfile_2024!D192,'2015'!$F$12:$AB$1887,21,FALSE),"-")</f>
        <v>0</v>
      </c>
      <c r="AK192" s="127">
        <f>IF(E192=1,VLOOKUP(Työfile_2024!D192,'2015'!$F$12:$AB$1887,22,FALSE),"-")</f>
        <v>0</v>
      </c>
      <c r="AL192" s="127">
        <f>IF(E192=1,VLOOKUP(Työfile_2024!D192,'2015'!$F$12:$AB$1887,23,FALSE),"-")</f>
        <v>0</v>
      </c>
      <c r="AM192" s="56">
        <f>VLOOKUP(Työfile_2024!D192,Tmatkat_20km_tarkasteltava_verk!$C$2:$D$1804,2,FALSE)</f>
        <v>4203</v>
      </c>
      <c r="AN192" s="148">
        <f t="shared" si="25"/>
        <v>0.53830619386981438</v>
      </c>
      <c r="AO192" s="178">
        <f>IF(E192=1,VLOOKUP(Työfile_2024!D192,'2015'!$F$12:$AC$1887,24,FALSE),"-")</f>
        <v>924</v>
      </c>
      <c r="AP192" s="52" t="str">
        <f>VLOOKUP(D192,Tarkasteltava_verkko_2024_harva!$E$2:$I$1804,5,FALSE)</f>
        <v>tiivis</v>
      </c>
      <c r="AQ192" s="52" t="str">
        <f>VLOOKUP(D192,Tarkasteltava_verkko_2024_harva!$E$2:$I$1804,4,FALSE)</f>
        <v>harva</v>
      </c>
      <c r="AR192" s="148">
        <v>0.73013824884792622</v>
      </c>
      <c r="AS192" s="170" t="str">
        <f>IFERROR(VLOOKUP(C192,'2015'!$C$12:$AG$1887,30,FALSE),"-")</f>
        <v>Kyllä</v>
      </c>
      <c r="AT192" s="148">
        <v>0.44645161290322583</v>
      </c>
      <c r="AU192" s="170">
        <f>IFERROR(VLOOKUP(C192,'2015'!$C$12:$AG$1887,31,FALSE),"-")</f>
        <v>0</v>
      </c>
      <c r="AV192" s="106"/>
      <c r="AW192" s="63">
        <f>IFERROR(VLOOKUP(C192,Merkittävyysluokitus!$A$2:$J$1705,10,FALSE),"-")</f>
        <v>1</v>
      </c>
      <c r="AX192" s="175">
        <f>IFERROR(VLOOKUP(C192,Merkittävyysluokitus!$A$2:$J$1705,6,FALSE),"-")</f>
        <v>13.225888888888889</v>
      </c>
      <c r="AY192" s="175">
        <f>IFERROR(VLOOKUP(C192,Merkittävyysluokitus!$A$2:$J$1705,7,FALSE),"-")</f>
        <v>4.7249999999999996</v>
      </c>
      <c r="AZ192" s="175">
        <f>IFERROR(VLOOKUP(C192,Merkittävyysluokitus!$A$2:$J$1705,8,FALSE),"-")</f>
        <v>6.1675555555555555</v>
      </c>
      <c r="BA192" s="175">
        <f>IFERROR(VLOOKUP(C192,Merkittävyysluokitus!$A$2:$J$1705,9,FALSE),"-")</f>
        <v>2.333333333333333</v>
      </c>
      <c r="BB192" s="203"/>
      <c r="BC192" s="203" t="str">
        <f t="shared" si="26"/>
        <v/>
      </c>
      <c r="BD192" s="39" t="str">
        <f t="shared" si="18"/>
        <v>punainen</v>
      </c>
      <c r="BE192" s="68" t="str">
        <f t="shared" si="19"/>
        <v>punainen</v>
      </c>
      <c r="BF192" s="68" t="str">
        <f t="shared" si="20"/>
        <v>punainen</v>
      </c>
      <c r="BG192" s="68" t="str">
        <f t="shared" si="21"/>
        <v>punainen</v>
      </c>
      <c r="BH192" s="208" t="str">
        <f t="shared" si="22"/>
        <v>punainen</v>
      </c>
      <c r="BI192" s="117"/>
      <c r="BJ192" s="39" t="str">
        <f>IF(F192="ei löydy","uusi tie",IF(E192=0,"tieosoite muuttunut",IF(E192=1,VLOOKUP(D192,'2015'!$F$12:$AL$1887,31,FALSE),"-")))</f>
        <v>punainen</v>
      </c>
      <c r="BK192" s="67" t="str">
        <f>IF(E192=1,VLOOKUP(D192,'2015'!$F$12:$AL$1887,32,FALSE),"-")</f>
        <v>punainen</v>
      </c>
      <c r="BL192" s="39" t="str">
        <f>IF(F192="ei löydy","uusi tie",IF(E192=0,"tieosoite muuttunut",IF(E192=1,VLOOKUP(D192,'2015'!$F$12:$AL$1887,33,FALSE),"-")))</f>
        <v>punainen</v>
      </c>
      <c r="BM192" s="39"/>
      <c r="BN192" s="217" t="str">
        <f>VLOOKUP(D192,'2015'!$F$12:$AL$1887,33,FALSE)</f>
        <v>punainen</v>
      </c>
      <c r="BO192" s="117"/>
      <c r="BP192" s="115" t="s">
        <v>9</v>
      </c>
      <c r="BQ192" s="30"/>
      <c r="BS192" s="5"/>
      <c r="BU192" s="35"/>
      <c r="BV192" s="30" t="s">
        <v>9</v>
      </c>
      <c r="BW192" s="20"/>
      <c r="BX192" t="str">
        <f>IF(E192=1,VLOOKUP(D192,'2015'!$F$12:$AX$1887,43,FALSE),"-")</f>
        <v>punainen</v>
      </c>
      <c r="BY192" t="str">
        <f>IF(E192=1,VLOOKUP(D192,'2015'!$F$12:$AX$1887,44,FALSE),"-")</f>
        <v>punainen</v>
      </c>
      <c r="BZ192" t="str">
        <f>IF(E192=1,VLOOKUP(D192,'2015'!$F$12:$AX$1887,45,FALSE),"-")</f>
        <v>punainen</v>
      </c>
      <c r="CA192" s="31">
        <f t="shared" si="27"/>
        <v>30</v>
      </c>
      <c r="CB192" s="31">
        <f t="shared" si="28"/>
        <v>10</v>
      </c>
      <c r="CC192" s="31">
        <f t="shared" si="29"/>
        <v>10</v>
      </c>
      <c r="CD192" s="31">
        <f t="shared" si="30"/>
        <v>10</v>
      </c>
      <c r="CE192" s="31">
        <f t="shared" si="31"/>
        <v>0</v>
      </c>
      <c r="CO192" s="32" t="s">
        <v>34</v>
      </c>
      <c r="CP192" s="2" t="s">
        <v>35</v>
      </c>
    </row>
    <row r="193" spans="1:94" ht="15.75" thickBot="1" x14ac:dyDescent="0.3">
      <c r="A193" s="50"/>
      <c r="B193" s="50"/>
      <c r="C193" s="50" t="str">
        <f t="shared" si="23"/>
        <v>25_25_10513</v>
      </c>
      <c r="D193" s="51" t="str">
        <f t="shared" si="24"/>
        <v>25_25</v>
      </c>
      <c r="E193" s="224">
        <f>IFERROR(VLOOKUP(C193,'2015'!$C$12:$D$1887,2,FALSE),0)</f>
        <v>0</v>
      </c>
      <c r="F193" s="51">
        <f>IFERROR(K193-IFERROR(VLOOKUP(D193,'2015'!$F$12:$I$1887,4,FALSE),"ei löydy"),"ei löydy")</f>
        <v>5725</v>
      </c>
      <c r="G193" s="224">
        <f>IFERROR(VLOOKUP(Työfile_2024!C193,Liikennemalli!$D$6:$G$1921,4,FALSE),0)</f>
        <v>1</v>
      </c>
      <c r="H193" s="225">
        <f>K193-IFERROR(VLOOKUP(Työfile_2024!D193,Liikennemalli!$C$6:$H$1921,6,FALSE),"ei löydy")</f>
        <v>0</v>
      </c>
      <c r="I193" s="80">
        <v>25</v>
      </c>
      <c r="J193" s="52">
        <v>25</v>
      </c>
      <c r="K193" s="52">
        <v>10513</v>
      </c>
      <c r="L193" s="53"/>
      <c r="M193" s="54"/>
      <c r="N193" s="54"/>
      <c r="O193" s="54"/>
      <c r="P193" s="54"/>
      <c r="Q193" s="55"/>
      <c r="R193" s="55"/>
      <c r="S193" s="55"/>
      <c r="T193" s="55"/>
      <c r="U193" s="52"/>
      <c r="V193" s="56">
        <v>6147.4938647388944</v>
      </c>
      <c r="W193" s="56">
        <v>711.06277941596124</v>
      </c>
      <c r="X193" s="56">
        <v>6171.6143821934747</v>
      </c>
      <c r="Y193" s="56">
        <f>VLOOKUP(D193,Liikennemalli24!$D$2:$F$1804,2,FALSE)</f>
        <v>10143</v>
      </c>
      <c r="Z193" s="57">
        <f>VLOOKUP(D193,Liikennemalli24!$D$2:$F$1804,3,FALSE)</f>
        <v>0.86299999999999999</v>
      </c>
      <c r="AA193" s="178">
        <f>IF(G193=1,VLOOKUP(C193,Liikennemalli!$D$6:$H$1921,2,FALSE),0)</f>
        <v>2632.6940648752202</v>
      </c>
      <c r="AB193" s="197">
        <f>IF(G193=1,VLOOKUP(C193,Liikennemalli!$D$6:$H$1921,3,FALSE),0)</f>
        <v>0.76050272039327305</v>
      </c>
      <c r="AC193" s="134" t="str">
        <f>IF(E193=1,VLOOKUP(Työfile_2024!D193,'2015'!$F$12:$X$1887,18,FALSE),"-")</f>
        <v>-</v>
      </c>
      <c r="AD193" s="127" t="str">
        <f>IF(E193=1,VLOOKUP(Työfile_2024!D193,'2015'!$F$12:$X$1887,19,FALSE),"-")</f>
        <v>-</v>
      </c>
      <c r="AI193" s="127" t="str">
        <f>IF(E193=1,VLOOKUP(Työfile_2024!D193,'2015'!$F$12:$AB$1887,20,FALSE),"-")</f>
        <v>-</v>
      </c>
      <c r="AJ193" s="127" t="str">
        <f>IF(E193=1,VLOOKUP(Työfile_2024!D193,'2015'!$F$12:$AB$1887,21,FALSE),"-")</f>
        <v>-</v>
      </c>
      <c r="AK193" s="127" t="str">
        <f>IF(E193=1,VLOOKUP(Työfile_2024!D193,'2015'!$F$12:$AB$1887,22,FALSE),"-")</f>
        <v>-</v>
      </c>
      <c r="AL193" s="127" t="str">
        <f>IF(E193=1,VLOOKUP(Työfile_2024!D193,'2015'!$F$12:$AB$1887,23,FALSE),"-")</f>
        <v>-</v>
      </c>
      <c r="AM193" s="56">
        <f>VLOOKUP(Työfile_2024!D193,Tmatkat_20km_tarkasteltava_verk!$C$2:$D$1804,2,FALSE)</f>
        <v>1913</v>
      </c>
      <c r="AN193" s="148">
        <f t="shared" si="25"/>
        <v>0.31118371845357701</v>
      </c>
      <c r="AO193" s="178" t="str">
        <f>IF(E193=1,VLOOKUP(Työfile_2024!D193,'2015'!$F$12:$AC$1887,24,FALSE),"-")</f>
        <v>-</v>
      </c>
      <c r="AP193" s="52" t="str">
        <f>VLOOKUP(D193,Tarkasteltava_verkko_2024_harva!$E$2:$I$1804,5,FALSE)</f>
        <v>tiivis</v>
      </c>
      <c r="AQ193" s="52" t="str">
        <f>VLOOKUP(D193,Tarkasteltava_verkko_2024_harva!$E$2:$I$1804,4,FALSE)</f>
        <v>harva</v>
      </c>
      <c r="AR193" s="148">
        <v>2.1687434604775041E-2</v>
      </c>
      <c r="AS193" s="170" t="str">
        <f>IFERROR(VLOOKUP(C193,'2015'!$C$12:$AG$1887,30,FALSE),"-")</f>
        <v>-</v>
      </c>
      <c r="AT193" s="148">
        <v>0.19880148387710453</v>
      </c>
      <c r="AU193" s="170" t="str">
        <f>IFERROR(VLOOKUP(C193,'2015'!$C$12:$AG$1887,31,FALSE),"-")</f>
        <v>-</v>
      </c>
      <c r="AV193" s="106"/>
      <c r="AW193" s="63">
        <f>IFERROR(VLOOKUP(C193,Merkittävyysluokitus!$A$2:$J$1705,10,FALSE),"-")</f>
        <v>2</v>
      </c>
      <c r="AX193" s="175">
        <f>IFERROR(VLOOKUP(C193,Merkittävyysluokitus!$A$2:$J$1705,6,FALSE),"-")</f>
        <v>12.134444444444444</v>
      </c>
      <c r="AY193" s="175">
        <f>IFERROR(VLOOKUP(C193,Merkittävyysluokitus!$A$2:$J$1705,7,FALSE),"-")</f>
        <v>4.05</v>
      </c>
      <c r="AZ193" s="175">
        <f>IFERROR(VLOOKUP(C193,Merkittävyysluokitus!$A$2:$J$1705,8,FALSE),"-")</f>
        <v>6.0844444444444434</v>
      </c>
      <c r="BA193" s="175">
        <f>IFERROR(VLOOKUP(C193,Merkittävyysluokitus!$A$2:$J$1705,9,FALSE),"-")</f>
        <v>2</v>
      </c>
      <c r="BB193" s="203"/>
      <c r="BC193" s="203" t="str">
        <f t="shared" si="26"/>
        <v>tieosoite muuttunut</v>
      </c>
      <c r="BD193" s="39" t="str">
        <f t="shared" si="18"/>
        <v>punainen</v>
      </c>
      <c r="BE193" s="68" t="str">
        <f t="shared" si="19"/>
        <v>punainen</v>
      </c>
      <c r="BF193" s="68" t="str">
        <f t="shared" si="20"/>
        <v>punainen</v>
      </c>
      <c r="BG193" s="68" t="str">
        <f t="shared" si="21"/>
        <v>punainen</v>
      </c>
      <c r="BH193" s="208" t="str">
        <f t="shared" si="22"/>
        <v>punainen</v>
      </c>
      <c r="BI193" s="117"/>
      <c r="BJ193" s="39" t="str">
        <f>IF(F193="ei löydy","uusi tie",IF(E193=0,"tieosoite muuttunut",IF(E193=1,VLOOKUP(D193,'2015'!$F$12:$AL$1887,31,FALSE),"-")))</f>
        <v>tieosoite muuttunut</v>
      </c>
      <c r="BK193" s="67" t="str">
        <f>IF(E193=1,VLOOKUP(D193,'2015'!$F$12:$AL$1887,32,FALSE),"-")</f>
        <v>-</v>
      </c>
      <c r="BL193" s="39" t="str">
        <f>IF(F193="ei löydy","uusi tie",IF(E193=0,"tieosoite muuttunut",IF(E193=1,VLOOKUP(D193,'2015'!$F$12:$AL$1887,33,FALSE),"-")))</f>
        <v>tieosoite muuttunut</v>
      </c>
      <c r="BM193" s="39"/>
      <c r="BN193" s="217" t="str">
        <f>VLOOKUP(D193,'2015'!$F$12:$AL$1887,33,FALSE)</f>
        <v>punainen</v>
      </c>
      <c r="BO193" s="117"/>
      <c r="BP193" s="115" t="s">
        <v>9</v>
      </c>
      <c r="BQ193" s="30"/>
      <c r="BS193" s="5"/>
      <c r="BU193" s="35"/>
      <c r="BV193" s="30" t="s">
        <v>9</v>
      </c>
      <c r="BW193" s="20"/>
      <c r="BX193" t="str">
        <f>IF(E193=1,VLOOKUP(D193,'2015'!$F$12:$AX$1887,43,FALSE),"-")</f>
        <v>-</v>
      </c>
      <c r="BY193" t="str">
        <f>IF(E193=1,VLOOKUP(D193,'2015'!$F$12:$AX$1887,44,FALSE),"-")</f>
        <v>-</v>
      </c>
      <c r="BZ193" t="str">
        <f>IF(E193=1,VLOOKUP(D193,'2015'!$F$12:$AX$1887,45,FALSE),"-")</f>
        <v>-</v>
      </c>
      <c r="CA193" s="31">
        <f t="shared" si="27"/>
        <v>30</v>
      </c>
      <c r="CB193" s="31">
        <f t="shared" si="28"/>
        <v>10</v>
      </c>
      <c r="CC193" s="31">
        <f t="shared" si="29"/>
        <v>10</v>
      </c>
      <c r="CD193" s="31">
        <f t="shared" si="30"/>
        <v>10</v>
      </c>
      <c r="CE193" s="31">
        <f t="shared" si="31"/>
        <v>0</v>
      </c>
      <c r="CO193" s="32" t="s">
        <v>34</v>
      </c>
      <c r="CP193" s="2" t="s">
        <v>35</v>
      </c>
    </row>
    <row r="194" spans="1:94" ht="15.75" thickBot="1" x14ac:dyDescent="0.3">
      <c r="A194" s="50"/>
      <c r="B194" s="50"/>
      <c r="C194" s="50" t="str">
        <f t="shared" si="23"/>
        <v>25_27_3908</v>
      </c>
      <c r="D194" s="51" t="str">
        <f t="shared" si="24"/>
        <v>25_27</v>
      </c>
      <c r="E194" s="224">
        <f>IFERROR(VLOOKUP(C194,'2015'!$C$12:$D$1887,2,FALSE),0)</f>
        <v>1</v>
      </c>
      <c r="F194" s="51">
        <f>IFERROR(K194-IFERROR(VLOOKUP(D194,'2015'!$F$12:$I$1887,4,FALSE),"ei löydy"),"ei löydy")</f>
        <v>0</v>
      </c>
      <c r="G194" s="224">
        <f>IFERROR(VLOOKUP(Työfile_2024!C194,Liikennemalli!$D$6:$G$1921,4,FALSE),0)</f>
        <v>1</v>
      </c>
      <c r="H194" s="225">
        <f>K194-IFERROR(VLOOKUP(Työfile_2024!D194,Liikennemalli!$C$6:$H$1921,6,FALSE),"ei löydy")</f>
        <v>0</v>
      </c>
      <c r="I194" s="80">
        <v>25</v>
      </c>
      <c r="J194" s="52">
        <v>27</v>
      </c>
      <c r="K194" s="52">
        <v>3908</v>
      </c>
      <c r="L194" s="53"/>
      <c r="M194" s="54"/>
      <c r="N194" s="54"/>
      <c r="O194" s="54"/>
      <c r="P194" s="54"/>
      <c r="Q194" s="55"/>
      <c r="R194" s="55"/>
      <c r="S194" s="55"/>
      <c r="T194" s="55"/>
      <c r="U194" s="52"/>
      <c r="V194" s="56">
        <v>5036</v>
      </c>
      <c r="W194" s="56">
        <v>612</v>
      </c>
      <c r="X194" s="56">
        <v>4953</v>
      </c>
      <c r="Y194" s="56">
        <f>VLOOKUP(D194,Liikennemalli24!$D$2:$F$1804,2,FALSE)</f>
        <v>10067</v>
      </c>
      <c r="Z194" s="57">
        <f>VLOOKUP(D194,Liikennemalli24!$D$2:$F$1804,3,FALSE)</f>
        <v>0.9</v>
      </c>
      <c r="AA194" s="178">
        <f>IF(G194=1,VLOOKUP(C194,Liikennemalli!$D$6:$H$1921,2,FALSE),0)</f>
        <v>2229.94492053453</v>
      </c>
      <c r="AB194" s="197">
        <f>IF(G194=1,VLOOKUP(C194,Liikennemalli!$D$6:$H$1921,3,FALSE),0)</f>
        <v>0.93851949768431497</v>
      </c>
      <c r="AC194" s="134">
        <f>IF(E194=1,VLOOKUP(Työfile_2024!D194,'2015'!$F$12:$X$1887,18,FALSE),"-")</f>
        <v>4780</v>
      </c>
      <c r="AD194" s="127">
        <f>IF(E194=1,VLOOKUP(Työfile_2024!D194,'2015'!$F$12:$X$1887,19,FALSE),"-")</f>
        <v>0.96</v>
      </c>
      <c r="AI194" s="127">
        <f>IF(E194=1,VLOOKUP(Työfile_2024!D194,'2015'!$F$12:$AB$1887,20,FALSE),"-")</f>
        <v>0</v>
      </c>
      <c r="AJ194" s="127">
        <f>IF(E194=1,VLOOKUP(Työfile_2024!D194,'2015'!$F$12:$AB$1887,21,FALSE),"-")</f>
        <v>0</v>
      </c>
      <c r="AK194" s="127">
        <f>IF(E194=1,VLOOKUP(Työfile_2024!D194,'2015'!$F$12:$AB$1887,22,FALSE),"-")</f>
        <v>0</v>
      </c>
      <c r="AL194" s="127">
        <f>IF(E194=1,VLOOKUP(Työfile_2024!D194,'2015'!$F$12:$AB$1887,23,FALSE),"-")</f>
        <v>0</v>
      </c>
      <c r="AM194" s="56">
        <f>VLOOKUP(Työfile_2024!D194,Tmatkat_20km_tarkasteltava_verk!$C$2:$D$1804,2,FALSE)</f>
        <v>1341</v>
      </c>
      <c r="AN194" s="148">
        <f t="shared" si="25"/>
        <v>0.26628276409849089</v>
      </c>
      <c r="AO194" s="178">
        <f>IF(E194=1,VLOOKUP(Työfile_2024!D194,'2015'!$F$12:$AC$1887,24,FALSE),"-")</f>
        <v>686</v>
      </c>
      <c r="AP194" s="52" t="str">
        <f>VLOOKUP(D194,Tarkasteltava_verkko_2024_harva!$E$2:$I$1804,5,FALSE)</f>
        <v>tiivis</v>
      </c>
      <c r="AQ194" s="52" t="str">
        <f>VLOOKUP(D194,Tarkasteltava_verkko_2024_harva!$E$2:$I$1804,4,FALSE)</f>
        <v>harva</v>
      </c>
      <c r="AR194" s="148">
        <v>0</v>
      </c>
      <c r="AS194" s="170" t="str">
        <f>IFERROR(VLOOKUP(C194,'2015'!$C$12:$AG$1887,30,FALSE),"-")</f>
        <v/>
      </c>
      <c r="AT194" s="148">
        <v>0</v>
      </c>
      <c r="AU194" s="170">
        <f>IFERROR(VLOOKUP(C194,'2015'!$C$12:$AG$1887,31,FALSE),"-")</f>
        <v>0</v>
      </c>
      <c r="AV194" s="106"/>
      <c r="AW194" s="63">
        <f>IFERROR(VLOOKUP(C194,Merkittävyysluokitus!$A$2:$J$1705,10,FALSE),"-")</f>
        <v>3</v>
      </c>
      <c r="AX194" s="175">
        <f>IFERROR(VLOOKUP(C194,Merkittävyysluokitus!$A$2:$J$1705,6,FALSE),"-")</f>
        <v>10.01219786910198</v>
      </c>
      <c r="AY194" s="175">
        <f>IFERROR(VLOOKUP(C194,Merkittävyysluokitus!$A$2:$J$1705,7,FALSE),"-")</f>
        <v>4</v>
      </c>
      <c r="AZ194" s="175">
        <f>IFERROR(VLOOKUP(C194,Merkittävyysluokitus!$A$2:$J$1705,8,FALSE),"-")</f>
        <v>4.6788645357686454</v>
      </c>
      <c r="BA194" s="175">
        <f>IFERROR(VLOOKUP(C194,Merkittävyysluokitus!$A$2:$J$1705,9,FALSE),"-")</f>
        <v>1.3333333333333333</v>
      </c>
      <c r="BB194" s="203"/>
      <c r="BC194" s="203" t="str">
        <f t="shared" si="26"/>
        <v/>
      </c>
      <c r="BD194" s="39" t="str">
        <f t="shared" si="18"/>
        <v>punainen</v>
      </c>
      <c r="BE194" s="68" t="str">
        <f t="shared" si="19"/>
        <v>punainen</v>
      </c>
      <c r="BF194" s="68" t="str">
        <f t="shared" si="20"/>
        <v>punainen</v>
      </c>
      <c r="BG194" s="68" t="str">
        <f t="shared" si="21"/>
        <v>punainen</v>
      </c>
      <c r="BH194" s="208" t="str">
        <f t="shared" si="22"/>
        <v>punainen</v>
      </c>
      <c r="BI194" s="117"/>
      <c r="BJ194" s="39" t="str">
        <f>IF(F194="ei löydy","uusi tie",IF(E194=0,"tieosoite muuttunut",IF(E194=1,VLOOKUP(D194,'2015'!$F$12:$AL$1887,31,FALSE),"-")))</f>
        <v>punainen</v>
      </c>
      <c r="BK194" s="67" t="str">
        <f>IF(E194=1,VLOOKUP(D194,'2015'!$F$12:$AL$1887,32,FALSE),"-")</f>
        <v>punainen</v>
      </c>
      <c r="BL194" s="39" t="str">
        <f>IF(F194="ei löydy","uusi tie",IF(E194=0,"tieosoite muuttunut",IF(E194=1,VLOOKUP(D194,'2015'!$F$12:$AL$1887,33,FALSE),"-")))</f>
        <v>punainen</v>
      </c>
      <c r="BM194" s="39"/>
      <c r="BN194" s="217" t="str">
        <f>VLOOKUP(D194,'2015'!$F$12:$AL$1887,33,FALSE)</f>
        <v>punainen</v>
      </c>
      <c r="BO194" s="117"/>
      <c r="BP194" s="115" t="s">
        <v>9</v>
      </c>
      <c r="BQ194" s="30"/>
      <c r="BS194" s="5"/>
      <c r="BU194" s="35"/>
      <c r="BV194" s="30" t="s">
        <v>9</v>
      </c>
      <c r="BW194" s="20"/>
      <c r="BX194" t="str">
        <f>IF(E194=1,VLOOKUP(D194,'2015'!$F$12:$AX$1887,43,FALSE),"-")</f>
        <v>punainen</v>
      </c>
      <c r="BY194" t="str">
        <f>IF(E194=1,VLOOKUP(D194,'2015'!$F$12:$AX$1887,44,FALSE),"-")</f>
        <v>punainen</v>
      </c>
      <c r="BZ194" t="str">
        <f>IF(E194=1,VLOOKUP(D194,'2015'!$F$12:$AX$1887,45,FALSE),"-")</f>
        <v>punainen</v>
      </c>
      <c r="CA194" s="31">
        <f t="shared" si="27"/>
        <v>30</v>
      </c>
      <c r="CB194" s="31">
        <f t="shared" si="28"/>
        <v>10</v>
      </c>
      <c r="CC194" s="31">
        <f t="shared" si="29"/>
        <v>10</v>
      </c>
      <c r="CD194" s="31">
        <f t="shared" si="30"/>
        <v>10</v>
      </c>
      <c r="CE194" s="31">
        <f t="shared" si="31"/>
        <v>0</v>
      </c>
      <c r="CO194" s="32" t="s">
        <v>34</v>
      </c>
      <c r="CP194" s="2" t="s">
        <v>35</v>
      </c>
    </row>
    <row r="195" spans="1:94" ht="15.75" thickBot="1" x14ac:dyDescent="0.3">
      <c r="A195" s="50"/>
      <c r="B195" s="50"/>
      <c r="C195" s="50" t="str">
        <f t="shared" si="23"/>
        <v>25_28_5824</v>
      </c>
      <c r="D195" s="51" t="str">
        <f t="shared" si="24"/>
        <v>25_28</v>
      </c>
      <c r="E195" s="224">
        <f>IFERROR(VLOOKUP(C195,'2015'!$C$12:$D$1887,2,FALSE),0)</f>
        <v>1</v>
      </c>
      <c r="F195" s="51">
        <f>IFERROR(K195-IFERROR(VLOOKUP(D195,'2015'!$F$12:$I$1887,4,FALSE),"ei löydy"),"ei löydy")</f>
        <v>0</v>
      </c>
      <c r="G195" s="224">
        <f>IFERROR(VLOOKUP(Työfile_2024!C195,Liikennemalli!$D$6:$G$1921,4,FALSE),0)</f>
        <v>1</v>
      </c>
      <c r="H195" s="225">
        <f>K195-IFERROR(VLOOKUP(Työfile_2024!D195,Liikennemalli!$C$6:$H$1921,6,FALSE),"ei löydy")</f>
        <v>0</v>
      </c>
      <c r="I195" s="80">
        <v>25</v>
      </c>
      <c r="J195" s="52">
        <v>28</v>
      </c>
      <c r="K195" s="52">
        <v>5824</v>
      </c>
      <c r="L195" s="53"/>
      <c r="M195" s="54"/>
      <c r="N195" s="54"/>
      <c r="O195" s="54"/>
      <c r="P195" s="54"/>
      <c r="Q195" s="55"/>
      <c r="R195" s="55"/>
      <c r="S195" s="55"/>
      <c r="T195" s="55"/>
      <c r="U195" s="52"/>
      <c r="V195" s="56">
        <v>5054.149381868132</v>
      </c>
      <c r="W195" s="56">
        <v>615.56747939560444</v>
      </c>
      <c r="X195" s="56">
        <v>4974.052197802198</v>
      </c>
      <c r="Y195" s="56">
        <f>VLOOKUP(D195,Liikennemalli24!$D$2:$F$1804,2,FALSE)</f>
        <v>10022</v>
      </c>
      <c r="Z195" s="57">
        <f>VLOOKUP(D195,Liikennemalli24!$D$2:$F$1804,3,FALSE)</f>
        <v>0.90600000000000003</v>
      </c>
      <c r="AA195" s="178">
        <f>IF(G195=1,VLOOKUP(C195,Liikennemalli!$D$6:$H$1921,2,FALSE),0)</f>
        <v>2274.4992196767298</v>
      </c>
      <c r="AB195" s="197">
        <f>IF(G195=1,VLOOKUP(C195,Liikennemalli!$D$6:$H$1921,3,FALSE),0)</f>
        <v>0.94756503361381395</v>
      </c>
      <c r="AC195" s="134">
        <f>IF(E195=1,VLOOKUP(Työfile_2024!D195,'2015'!$F$12:$X$1887,18,FALSE),"-")</f>
        <v>5407</v>
      </c>
      <c r="AD195" s="127">
        <f>IF(E195=1,VLOOKUP(Työfile_2024!D195,'2015'!$F$12:$X$1887,19,FALSE),"-")</f>
        <v>0.95</v>
      </c>
      <c r="AI195" s="127">
        <f>IF(E195=1,VLOOKUP(Työfile_2024!D195,'2015'!$F$12:$AB$1887,20,FALSE),"-")</f>
        <v>0</v>
      </c>
      <c r="AJ195" s="127">
        <f>IF(E195=1,VLOOKUP(Työfile_2024!D195,'2015'!$F$12:$AB$1887,21,FALSE),"-")</f>
        <v>0</v>
      </c>
      <c r="AK195" s="127">
        <f>IF(E195=1,VLOOKUP(Työfile_2024!D195,'2015'!$F$12:$AB$1887,22,FALSE),"-")</f>
        <v>0</v>
      </c>
      <c r="AL195" s="127">
        <f>IF(E195=1,VLOOKUP(Työfile_2024!D195,'2015'!$F$12:$AB$1887,23,FALSE),"-")</f>
        <v>0</v>
      </c>
      <c r="AM195" s="56">
        <f>VLOOKUP(Työfile_2024!D195,Tmatkat_20km_tarkasteltava_verk!$C$2:$D$1804,2,FALSE)</f>
        <v>1971</v>
      </c>
      <c r="AN195" s="148">
        <f t="shared" si="25"/>
        <v>0.38997660161589293</v>
      </c>
      <c r="AO195" s="178">
        <f>IF(E195=1,VLOOKUP(Työfile_2024!D195,'2015'!$F$12:$AC$1887,24,FALSE),"-")</f>
        <v>1027</v>
      </c>
      <c r="AP195" s="52" t="str">
        <f>VLOOKUP(D195,Tarkasteltava_verkko_2024_harva!$E$2:$I$1804,5,FALSE)</f>
        <v>tiivis</v>
      </c>
      <c r="AQ195" s="52" t="str">
        <f>VLOOKUP(D195,Tarkasteltava_verkko_2024_harva!$E$2:$I$1804,4,FALSE)</f>
        <v>harva</v>
      </c>
      <c r="AR195" s="148">
        <v>0</v>
      </c>
      <c r="AS195" s="170" t="str">
        <f>IFERROR(VLOOKUP(C195,'2015'!$C$12:$AG$1887,30,FALSE),"-")</f>
        <v/>
      </c>
      <c r="AT195" s="148">
        <v>0.19265109890109891</v>
      </c>
      <c r="AU195" s="170">
        <f>IFERROR(VLOOKUP(C195,'2015'!$C$12:$AG$1887,31,FALSE),"-")</f>
        <v>0</v>
      </c>
      <c r="AV195" s="106"/>
      <c r="AW195" s="63">
        <f>IFERROR(VLOOKUP(C195,Merkittävyysluokitus!$A$2:$J$1705,10,FALSE),"-")</f>
        <v>2</v>
      </c>
      <c r="AX195" s="175">
        <f>IFERROR(VLOOKUP(C195,Merkittävyysluokitus!$A$2:$J$1705,6,FALSE),"-")</f>
        <v>12.508789954337898</v>
      </c>
      <c r="AY195" s="175">
        <f>IFERROR(VLOOKUP(C195,Merkittävyysluokitus!$A$2:$J$1705,7,FALSE),"-")</f>
        <v>4.1999999999999993</v>
      </c>
      <c r="AZ195" s="175">
        <f>IFERROR(VLOOKUP(C195,Merkittävyysluokitus!$A$2:$J$1705,8,FALSE),"-")</f>
        <v>6.4754566210045654</v>
      </c>
      <c r="BA195" s="175">
        <f>IFERROR(VLOOKUP(C195,Merkittävyysluokitus!$A$2:$J$1705,9,FALSE),"-")</f>
        <v>1.8333333333333333</v>
      </c>
      <c r="BB195" s="203"/>
      <c r="BC195" s="203" t="str">
        <f t="shared" si="26"/>
        <v/>
      </c>
      <c r="BD195" s="39" t="str">
        <f t="shared" si="18"/>
        <v>punainen</v>
      </c>
      <c r="BE195" s="68" t="str">
        <f t="shared" si="19"/>
        <v>punainen</v>
      </c>
      <c r="BF195" s="68" t="str">
        <f t="shared" si="20"/>
        <v>punainen</v>
      </c>
      <c r="BG195" s="68" t="str">
        <f t="shared" si="21"/>
        <v>punainen</v>
      </c>
      <c r="BH195" s="208" t="str">
        <f t="shared" si="22"/>
        <v>punainen</v>
      </c>
      <c r="BI195" s="117"/>
      <c r="BJ195" s="39" t="str">
        <f>IF(F195="ei löydy","uusi tie",IF(E195=0,"tieosoite muuttunut",IF(E195=1,VLOOKUP(D195,'2015'!$F$12:$AL$1887,31,FALSE),"-")))</f>
        <v>punainen</v>
      </c>
      <c r="BK195" s="67" t="str">
        <f>IF(E195=1,VLOOKUP(D195,'2015'!$F$12:$AL$1887,32,FALSE),"-")</f>
        <v>punainen</v>
      </c>
      <c r="BL195" s="39" t="str">
        <f>IF(F195="ei löydy","uusi tie",IF(E195=0,"tieosoite muuttunut",IF(E195=1,VLOOKUP(D195,'2015'!$F$12:$AL$1887,33,FALSE),"-")))</f>
        <v>punainen</v>
      </c>
      <c r="BM195" s="39"/>
      <c r="BN195" s="217" t="str">
        <f>VLOOKUP(D195,'2015'!$F$12:$AL$1887,33,FALSE)</f>
        <v>punainen</v>
      </c>
      <c r="BO195" s="117"/>
      <c r="BP195" s="115" t="s">
        <v>10</v>
      </c>
      <c r="BQ195" s="30"/>
      <c r="BS195" s="5"/>
      <c r="BU195" s="35"/>
      <c r="BV195" s="30" t="s">
        <v>10</v>
      </c>
      <c r="BW195" s="20"/>
      <c r="BX195" t="str">
        <f>IF(E195=1,VLOOKUP(D195,'2015'!$F$12:$AX$1887,43,FALSE),"-")</f>
        <v>punainen</v>
      </c>
      <c r="BY195" t="str">
        <f>IF(E195=1,VLOOKUP(D195,'2015'!$F$12:$AX$1887,44,FALSE),"-")</f>
        <v>punainen</v>
      </c>
      <c r="BZ195" t="str">
        <f>IF(E195=1,VLOOKUP(D195,'2015'!$F$12:$AX$1887,45,FALSE),"-")</f>
        <v>punainen</v>
      </c>
      <c r="CA195" s="31">
        <f t="shared" si="27"/>
        <v>30</v>
      </c>
      <c r="CB195" s="31">
        <f t="shared" si="28"/>
        <v>10</v>
      </c>
      <c r="CC195" s="31">
        <f t="shared" si="29"/>
        <v>10</v>
      </c>
      <c r="CD195" s="31">
        <f t="shared" si="30"/>
        <v>10</v>
      </c>
      <c r="CE195" s="31">
        <f t="shared" si="31"/>
        <v>0</v>
      </c>
      <c r="CO195" s="29" t="s">
        <v>34</v>
      </c>
      <c r="CP195" s="29" t="s">
        <v>34</v>
      </c>
    </row>
    <row r="196" spans="1:94" ht="15.75" thickBot="1" x14ac:dyDescent="0.3">
      <c r="A196" s="50"/>
      <c r="B196" s="50"/>
      <c r="C196" s="50" t="str">
        <f t="shared" si="23"/>
        <v>25_29_6020</v>
      </c>
      <c r="D196" s="51" t="str">
        <f t="shared" si="24"/>
        <v>25_29</v>
      </c>
      <c r="E196" s="224">
        <f>IFERROR(VLOOKUP(C196,'2015'!$C$12:$D$1887,2,FALSE),0)</f>
        <v>0</v>
      </c>
      <c r="F196" s="51">
        <f>IFERROR(K196-IFERROR(VLOOKUP(D196,'2015'!$F$12:$I$1887,4,FALSE),"ei löydy"),"ei löydy")</f>
        <v>-292</v>
      </c>
      <c r="G196" s="224">
        <f>IFERROR(VLOOKUP(Työfile_2024!C196,Liikennemalli!$D$6:$G$1921,4,FALSE),0)</f>
        <v>1</v>
      </c>
      <c r="H196" s="225">
        <f>K196-IFERROR(VLOOKUP(Työfile_2024!D196,Liikennemalli!$C$6:$H$1921,6,FALSE),"ei löydy")</f>
        <v>0</v>
      </c>
      <c r="I196" s="80">
        <v>25</v>
      </c>
      <c r="J196" s="52">
        <v>29</v>
      </c>
      <c r="K196" s="52">
        <v>6020</v>
      </c>
      <c r="L196" s="53"/>
      <c r="M196" s="54"/>
      <c r="N196" s="54"/>
      <c r="O196" s="54"/>
      <c r="P196" s="54"/>
      <c r="Q196" s="55"/>
      <c r="R196" s="55"/>
      <c r="S196" s="55"/>
      <c r="T196" s="55"/>
      <c r="U196" s="52"/>
      <c r="V196" s="56">
        <v>6374</v>
      </c>
      <c r="W196" s="56">
        <v>875</v>
      </c>
      <c r="X196" s="56">
        <v>6505</v>
      </c>
      <c r="Y196" s="56">
        <f>VLOOKUP(D196,Liikennemalli24!$D$2:$F$1804,2,FALSE)</f>
        <v>11033</v>
      </c>
      <c r="Z196" s="57">
        <f>VLOOKUP(D196,Liikennemalli24!$D$2:$F$1804,3,FALSE)</f>
        <v>0.81100000000000005</v>
      </c>
      <c r="AA196" s="178">
        <f>IF(G196=1,VLOOKUP(C196,Liikennemalli!$D$6:$H$1921,2,FALSE),0)</f>
        <v>3090.7213253761101</v>
      </c>
      <c r="AB196" s="197">
        <f>IF(G196=1,VLOOKUP(C196,Liikennemalli!$D$6:$H$1921,3,FALSE),0)</f>
        <v>0.93939898480554895</v>
      </c>
      <c r="AC196" s="134" t="str">
        <f>IF(E196=1,VLOOKUP(Työfile_2024!D196,'2015'!$F$12:$X$1887,18,FALSE),"-")</f>
        <v>-</v>
      </c>
      <c r="AD196" s="127" t="str">
        <f>IF(E196=1,VLOOKUP(Työfile_2024!D196,'2015'!$F$12:$X$1887,19,FALSE),"-")</f>
        <v>-</v>
      </c>
      <c r="AI196" s="127" t="str">
        <f>IF(E196=1,VLOOKUP(Työfile_2024!D196,'2015'!$F$12:$AB$1887,20,FALSE),"-")</f>
        <v>-</v>
      </c>
      <c r="AJ196" s="127" t="str">
        <f>IF(E196=1,VLOOKUP(Työfile_2024!D196,'2015'!$F$12:$AB$1887,21,FALSE),"-")</f>
        <v>-</v>
      </c>
      <c r="AK196" s="127" t="str">
        <f>IF(E196=1,VLOOKUP(Työfile_2024!D196,'2015'!$F$12:$AB$1887,22,FALSE),"-")</f>
        <v>-</v>
      </c>
      <c r="AL196" s="127" t="str">
        <f>IF(E196=1,VLOOKUP(Työfile_2024!D196,'2015'!$F$12:$AB$1887,23,FALSE),"-")</f>
        <v>-</v>
      </c>
      <c r="AM196" s="56">
        <f>VLOOKUP(Työfile_2024!D196,Tmatkat_20km_tarkasteltava_verk!$C$2:$D$1804,2,FALSE)</f>
        <v>1724</v>
      </c>
      <c r="AN196" s="148">
        <f t="shared" si="25"/>
        <v>0.27047379981173519</v>
      </c>
      <c r="AO196" s="178" t="str">
        <f>IF(E196=1,VLOOKUP(Työfile_2024!D196,'2015'!$F$12:$AC$1887,24,FALSE),"-")</f>
        <v>-</v>
      </c>
      <c r="AP196" s="52" t="str">
        <f>VLOOKUP(D196,Tarkasteltava_verkko_2024_harva!$E$2:$I$1804,5,FALSE)</f>
        <v>tiivis</v>
      </c>
      <c r="AQ196" s="52" t="str">
        <f>VLOOKUP(D196,Tarkasteltava_verkko_2024_harva!$E$2:$I$1804,4,FALSE)</f>
        <v>harva</v>
      </c>
      <c r="AR196" s="148">
        <v>0</v>
      </c>
      <c r="AS196" s="170" t="str">
        <f>IFERROR(VLOOKUP(C196,'2015'!$C$12:$AG$1887,30,FALSE),"-")</f>
        <v>-</v>
      </c>
      <c r="AT196" s="148">
        <v>0</v>
      </c>
      <c r="AU196" s="170" t="str">
        <f>IFERROR(VLOOKUP(C196,'2015'!$C$12:$AG$1887,31,FALSE),"-")</f>
        <v>-</v>
      </c>
      <c r="AV196" s="106"/>
      <c r="AW196" s="63">
        <f>IFERROR(VLOOKUP(C196,Merkittävyysluokitus!$A$2:$J$1705,10,FALSE),"-")</f>
        <v>3</v>
      </c>
      <c r="AX196" s="175">
        <f>IFERROR(VLOOKUP(C196,Merkittävyysluokitus!$A$2:$J$1705,6,FALSE),"-")</f>
        <v>10.088470319634704</v>
      </c>
      <c r="AY196" s="175">
        <f>IFERROR(VLOOKUP(C196,Merkittävyysluokitus!$A$2:$J$1705,7,FALSE),"-")</f>
        <v>4.0249999999999995</v>
      </c>
      <c r="AZ196" s="175">
        <f>IFERROR(VLOOKUP(C196,Merkittävyysluokitus!$A$2:$J$1705,8,FALSE),"-")</f>
        <v>4.2301369863013694</v>
      </c>
      <c r="BA196" s="175">
        <f>IFERROR(VLOOKUP(C196,Merkittävyysluokitus!$A$2:$J$1705,9,FALSE),"-")</f>
        <v>1.8333333333333333</v>
      </c>
      <c r="BB196" s="203"/>
      <c r="BC196" s="203" t="str">
        <f t="shared" si="26"/>
        <v>tieosoite muuttunut</v>
      </c>
      <c r="BD196" s="39" t="str">
        <f t="shared" si="18"/>
        <v>punainen</v>
      </c>
      <c r="BE196" s="68" t="str">
        <f t="shared" si="19"/>
        <v>punainen</v>
      </c>
      <c r="BF196" s="68" t="str">
        <f t="shared" si="20"/>
        <v>punainen</v>
      </c>
      <c r="BG196" s="68" t="str">
        <f t="shared" si="21"/>
        <v>punainen</v>
      </c>
      <c r="BH196" s="208" t="str">
        <f t="shared" si="22"/>
        <v>punainen</v>
      </c>
      <c r="BI196" s="117"/>
      <c r="BJ196" s="39" t="str">
        <f>IF(F196="ei löydy","uusi tie",IF(E196=0,"tieosoite muuttunut",IF(E196=1,VLOOKUP(D196,'2015'!$F$12:$AL$1887,31,FALSE),"-")))</f>
        <v>tieosoite muuttunut</v>
      </c>
      <c r="BK196" s="67" t="str">
        <f>IF(E196=1,VLOOKUP(D196,'2015'!$F$12:$AL$1887,32,FALSE),"-")</f>
        <v>-</v>
      </c>
      <c r="BL196" s="39" t="str">
        <f>IF(F196="ei löydy","uusi tie",IF(E196=0,"tieosoite muuttunut",IF(E196=1,VLOOKUP(D196,'2015'!$F$12:$AL$1887,33,FALSE),"-")))</f>
        <v>tieosoite muuttunut</v>
      </c>
      <c r="BM196" s="39"/>
      <c r="BN196" s="217" t="str">
        <f>VLOOKUP(D196,'2015'!$F$12:$AL$1887,33,FALSE)</f>
        <v>punainen</v>
      </c>
      <c r="BO196" s="117"/>
      <c r="BP196" s="115" t="s">
        <v>10</v>
      </c>
      <c r="BQ196" s="30"/>
      <c r="BS196" s="5"/>
      <c r="BU196" s="35"/>
      <c r="BV196" s="30" t="s">
        <v>10</v>
      </c>
      <c r="BW196" s="20"/>
      <c r="BX196" t="str">
        <f>IF(E196=1,VLOOKUP(D196,'2015'!$F$12:$AX$1887,43,FALSE),"-")</f>
        <v>-</v>
      </c>
      <c r="BY196" t="str">
        <f>IF(E196=1,VLOOKUP(D196,'2015'!$F$12:$AX$1887,44,FALSE),"-")</f>
        <v>-</v>
      </c>
      <c r="BZ196" t="str">
        <f>IF(E196=1,VLOOKUP(D196,'2015'!$F$12:$AX$1887,45,FALSE),"-")</f>
        <v>-</v>
      </c>
      <c r="CA196" s="31">
        <f t="shared" si="27"/>
        <v>30</v>
      </c>
      <c r="CB196" s="31">
        <f t="shared" si="28"/>
        <v>10</v>
      </c>
      <c r="CC196" s="31">
        <f t="shared" si="29"/>
        <v>10</v>
      </c>
      <c r="CD196" s="31">
        <f t="shared" si="30"/>
        <v>10</v>
      </c>
      <c r="CE196" s="31">
        <f t="shared" si="31"/>
        <v>0</v>
      </c>
      <c r="CO196" s="29" t="s">
        <v>34</v>
      </c>
      <c r="CP196" s="29" t="s">
        <v>34</v>
      </c>
    </row>
    <row r="197" spans="1:94" ht="15.75" thickBot="1" x14ac:dyDescent="0.3">
      <c r="A197" s="50"/>
      <c r="B197" s="50"/>
      <c r="C197" s="50" t="str">
        <f t="shared" si="23"/>
        <v>25_30_2223</v>
      </c>
      <c r="D197" s="51" t="str">
        <f t="shared" si="24"/>
        <v>25_30</v>
      </c>
      <c r="E197" s="224">
        <f>IFERROR(VLOOKUP(C197,'2015'!$C$12:$D$1887,2,FALSE),0)</f>
        <v>0</v>
      </c>
      <c r="F197" s="51">
        <f>IFERROR(K197-IFERROR(VLOOKUP(D197,'2015'!$F$12:$I$1887,4,FALSE),"ei löydy"),"ei löydy")</f>
        <v>292</v>
      </c>
      <c r="G197" s="224">
        <f>IFERROR(VLOOKUP(Työfile_2024!C197,Liikennemalli!$D$6:$G$1921,4,FALSE),0)</f>
        <v>1</v>
      </c>
      <c r="H197" s="225">
        <f>K197-IFERROR(VLOOKUP(Työfile_2024!D197,Liikennemalli!$C$6:$H$1921,6,FALSE),"ei löydy")</f>
        <v>0</v>
      </c>
      <c r="I197" s="80">
        <v>25</v>
      </c>
      <c r="J197" s="52">
        <v>30</v>
      </c>
      <c r="K197" s="52">
        <v>2223</v>
      </c>
      <c r="L197" s="53"/>
      <c r="M197" s="54"/>
      <c r="N197" s="54"/>
      <c r="O197" s="54"/>
      <c r="P197" s="54"/>
      <c r="Q197" s="55"/>
      <c r="R197" s="55"/>
      <c r="S197" s="55"/>
      <c r="T197" s="55"/>
      <c r="U197" s="52"/>
      <c r="V197" s="56">
        <v>7169.5721997300943</v>
      </c>
      <c r="W197" s="56">
        <v>931.9797570850202</v>
      </c>
      <c r="X197" s="56">
        <v>7336.1079622132256</v>
      </c>
      <c r="Y197" s="56">
        <f>VLOOKUP(D197,Liikennemalli24!$D$2:$F$1804,2,FALSE)</f>
        <v>11033</v>
      </c>
      <c r="Z197" s="57">
        <f>VLOOKUP(D197,Liikennemalli24!$D$2:$F$1804,3,FALSE)</f>
        <v>0.81100000000000005</v>
      </c>
      <c r="AA197" s="178">
        <f>IF(G197=1,VLOOKUP(C197,Liikennemalli!$D$6:$H$1921,2,FALSE),0)</f>
        <v>2979.0599999583601</v>
      </c>
      <c r="AB197" s="197">
        <f>IF(G197=1,VLOOKUP(C197,Liikennemalli!$D$6:$H$1921,3,FALSE),0)</f>
        <v>0.93512552870098398</v>
      </c>
      <c r="AC197" s="134" t="str">
        <f>IF(E197=1,VLOOKUP(Työfile_2024!D197,'2015'!$F$12:$X$1887,18,FALSE),"-")</f>
        <v>-</v>
      </c>
      <c r="AD197" s="127" t="str">
        <f>IF(E197=1,VLOOKUP(Työfile_2024!D197,'2015'!$F$12:$X$1887,19,FALSE),"-")</f>
        <v>-</v>
      </c>
      <c r="AI197" s="127" t="str">
        <f>IF(E197=1,VLOOKUP(Työfile_2024!D197,'2015'!$F$12:$AB$1887,20,FALSE),"-")</f>
        <v>-</v>
      </c>
      <c r="AJ197" s="127" t="str">
        <f>IF(E197=1,VLOOKUP(Työfile_2024!D197,'2015'!$F$12:$AB$1887,21,FALSE),"-")</f>
        <v>-</v>
      </c>
      <c r="AK197" s="127" t="str">
        <f>IF(E197=1,VLOOKUP(Työfile_2024!D197,'2015'!$F$12:$AB$1887,22,FALSE),"-")</f>
        <v>-</v>
      </c>
      <c r="AL197" s="127" t="str">
        <f>IF(E197=1,VLOOKUP(Työfile_2024!D197,'2015'!$F$12:$AB$1887,23,FALSE),"-")</f>
        <v>-</v>
      </c>
      <c r="AM197" s="56">
        <f>VLOOKUP(Työfile_2024!D197,Tmatkat_20km_tarkasteltava_verk!$C$2:$D$1804,2,FALSE)</f>
        <v>2184</v>
      </c>
      <c r="AN197" s="148">
        <f t="shared" si="25"/>
        <v>0.3046206857477799</v>
      </c>
      <c r="AO197" s="178" t="str">
        <f>IF(E197=1,VLOOKUP(Työfile_2024!D197,'2015'!$F$12:$AC$1887,24,FALSE),"-")</f>
        <v>-</v>
      </c>
      <c r="AP197" s="52" t="str">
        <f>VLOOKUP(D197,Tarkasteltava_verkko_2024_harva!$E$2:$I$1804,5,FALSE)</f>
        <v>tiivis</v>
      </c>
      <c r="AQ197" s="52" t="str">
        <f>VLOOKUP(D197,Tarkasteltava_verkko_2024_harva!$E$2:$I$1804,4,FALSE)</f>
        <v>harva</v>
      </c>
      <c r="AR197" s="148">
        <v>0</v>
      </c>
      <c r="AS197" s="170" t="str">
        <f>IFERROR(VLOOKUP(C197,'2015'!$C$12:$AG$1887,30,FALSE),"-")</f>
        <v>-</v>
      </c>
      <c r="AT197" s="148">
        <v>0</v>
      </c>
      <c r="AU197" s="170" t="str">
        <f>IFERROR(VLOOKUP(C197,'2015'!$C$12:$AG$1887,31,FALSE),"-")</f>
        <v>-</v>
      </c>
      <c r="AV197" s="106"/>
      <c r="AW197" s="63">
        <f>IFERROR(VLOOKUP(C197,Merkittävyysluokitus!$A$2:$J$1705,10,FALSE),"-")</f>
        <v>2</v>
      </c>
      <c r="AX197" s="175">
        <f>IFERROR(VLOOKUP(C197,Merkittävyysluokitus!$A$2:$J$1705,6,FALSE),"-")</f>
        <v>11.454223744292237</v>
      </c>
      <c r="AY197" s="175">
        <f>IFERROR(VLOOKUP(C197,Merkittävyysluokitus!$A$2:$J$1705,7,FALSE),"-")</f>
        <v>4.0249999999999995</v>
      </c>
      <c r="AZ197" s="175">
        <f>IFERROR(VLOOKUP(C197,Merkittävyysluokitus!$A$2:$J$1705,8,FALSE),"-")</f>
        <v>5.5958904109589032</v>
      </c>
      <c r="BA197" s="175">
        <f>IFERROR(VLOOKUP(C197,Merkittävyysluokitus!$A$2:$J$1705,9,FALSE),"-")</f>
        <v>1.8333333333333333</v>
      </c>
      <c r="BB197" s="203"/>
      <c r="BC197" s="203" t="str">
        <f t="shared" si="26"/>
        <v>tieosoite muuttunut</v>
      </c>
      <c r="BD197" s="39" t="str">
        <f t="shared" si="18"/>
        <v>punainen</v>
      </c>
      <c r="BE197" s="68" t="str">
        <f t="shared" si="19"/>
        <v>punainen</v>
      </c>
      <c r="BF197" s="68" t="str">
        <f t="shared" si="20"/>
        <v>punainen</v>
      </c>
      <c r="BG197" s="68" t="str">
        <f t="shared" si="21"/>
        <v>punainen</v>
      </c>
      <c r="BH197" s="208" t="str">
        <f t="shared" si="22"/>
        <v>punainen</v>
      </c>
      <c r="BI197" s="117"/>
      <c r="BJ197" s="39" t="str">
        <f>IF(F197="ei löydy","uusi tie",IF(E197=0,"tieosoite muuttunut",IF(E197=1,VLOOKUP(D197,'2015'!$F$12:$AL$1887,31,FALSE),"-")))</f>
        <v>tieosoite muuttunut</v>
      </c>
      <c r="BK197" s="67" t="str">
        <f>IF(E197=1,VLOOKUP(D197,'2015'!$F$12:$AL$1887,32,FALSE),"-")</f>
        <v>-</v>
      </c>
      <c r="BL197" s="39" t="str">
        <f>IF(F197="ei löydy","uusi tie",IF(E197=0,"tieosoite muuttunut",IF(E197=1,VLOOKUP(D197,'2015'!$F$12:$AL$1887,33,FALSE),"-")))</f>
        <v>tieosoite muuttunut</v>
      </c>
      <c r="BM197" s="39"/>
      <c r="BN197" s="217" t="str">
        <f>VLOOKUP(D197,'2015'!$F$12:$AL$1887,33,FALSE)</f>
        <v>punainen</v>
      </c>
      <c r="BO197" s="117"/>
      <c r="BP197" s="115" t="s">
        <v>9</v>
      </c>
      <c r="BQ197" s="30"/>
      <c r="BS197" s="5"/>
      <c r="BU197" s="35"/>
      <c r="BV197" s="30" t="s">
        <v>9</v>
      </c>
      <c r="BW197" s="20"/>
      <c r="BX197" t="str">
        <f>IF(E197=1,VLOOKUP(D197,'2015'!$F$12:$AX$1887,43,FALSE),"-")</f>
        <v>-</v>
      </c>
      <c r="BY197" t="str">
        <f>IF(E197=1,VLOOKUP(D197,'2015'!$F$12:$AX$1887,44,FALSE),"-")</f>
        <v>-</v>
      </c>
      <c r="BZ197" t="str">
        <f>IF(E197=1,VLOOKUP(D197,'2015'!$F$12:$AX$1887,45,FALSE),"-")</f>
        <v>-</v>
      </c>
      <c r="CA197" s="31">
        <f t="shared" si="27"/>
        <v>30</v>
      </c>
      <c r="CB197" s="31">
        <f t="shared" si="28"/>
        <v>10</v>
      </c>
      <c r="CC197" s="31">
        <f t="shared" si="29"/>
        <v>10</v>
      </c>
      <c r="CD197" s="31">
        <f t="shared" si="30"/>
        <v>10</v>
      </c>
      <c r="CE197" s="31">
        <f t="shared" si="31"/>
        <v>0</v>
      </c>
      <c r="CO197" s="29" t="s">
        <v>34</v>
      </c>
      <c r="CP197" s="29" t="s">
        <v>34</v>
      </c>
    </row>
    <row r="198" spans="1:94" ht="15.75" thickBot="1" x14ac:dyDescent="0.3">
      <c r="A198" s="50"/>
      <c r="B198" s="50"/>
      <c r="C198" s="50" t="str">
        <f t="shared" si="23"/>
        <v>25_31_3948</v>
      </c>
      <c r="D198" s="51" t="str">
        <f t="shared" si="24"/>
        <v>25_31</v>
      </c>
      <c r="E198" s="224">
        <f>IFERROR(VLOOKUP(C198,'2015'!$C$12:$D$1887,2,FALSE),0)</f>
        <v>1</v>
      </c>
      <c r="F198" s="51">
        <f>IFERROR(K198-IFERROR(VLOOKUP(D198,'2015'!$F$12:$I$1887,4,FALSE),"ei löydy"),"ei löydy")</f>
        <v>0</v>
      </c>
      <c r="G198" s="224">
        <f>IFERROR(VLOOKUP(Työfile_2024!C198,Liikennemalli!$D$6:$G$1921,4,FALSE),0)</f>
        <v>1</v>
      </c>
      <c r="H198" s="225">
        <f>K198-IFERROR(VLOOKUP(Työfile_2024!D198,Liikennemalli!$C$6:$H$1921,6,FALSE),"ei löydy")</f>
        <v>0</v>
      </c>
      <c r="I198" s="80">
        <v>25</v>
      </c>
      <c r="J198" s="52">
        <v>31</v>
      </c>
      <c r="K198" s="52">
        <v>3948</v>
      </c>
      <c r="L198" s="53"/>
      <c r="M198" s="54"/>
      <c r="N198" s="54"/>
      <c r="O198" s="54"/>
      <c r="P198" s="54"/>
      <c r="Q198" s="55"/>
      <c r="R198" s="55"/>
      <c r="S198" s="55"/>
      <c r="T198" s="55"/>
      <c r="U198" s="52"/>
      <c r="V198" s="56">
        <v>8947.7598784194524</v>
      </c>
      <c r="W198" s="56">
        <v>1120.0686423505572</v>
      </c>
      <c r="X198" s="56">
        <v>9184.1081560283692</v>
      </c>
      <c r="Y198" s="56">
        <f>VLOOKUP(D198,Liikennemalli24!$D$2:$F$1804,2,FALSE)</f>
        <v>7013</v>
      </c>
      <c r="Z198" s="57">
        <f>VLOOKUP(D198,Liikennemalli24!$D$2:$F$1804,3,FALSE)</f>
        <v>0.628</v>
      </c>
      <c r="AA198" s="178">
        <f>IF(G198=1,VLOOKUP(C198,Liikennemalli!$D$6:$H$1921,2,FALSE),0)</f>
        <v>3667.6745517760451</v>
      </c>
      <c r="AB198" s="197">
        <f>IF(G198=1,VLOOKUP(C198,Liikennemalli!$D$6:$H$1921,3,FALSE),0)</f>
        <v>0.72411065037092404</v>
      </c>
      <c r="AC198" s="134">
        <f>IF(E198=1,VLOOKUP(Työfile_2024!D198,'2015'!$F$12:$X$1887,18,FALSE),"-")</f>
        <v>6716</v>
      </c>
      <c r="AD198" s="127">
        <f>IF(E198=1,VLOOKUP(Työfile_2024!D198,'2015'!$F$12:$X$1887,19,FALSE),"-")</f>
        <v>0.78</v>
      </c>
      <c r="AI198" s="127">
        <f>IF(E198=1,VLOOKUP(Työfile_2024!D198,'2015'!$F$12:$AB$1887,20,FALSE),"-")</f>
        <v>0</v>
      </c>
      <c r="AJ198" s="127">
        <f>IF(E198=1,VLOOKUP(Työfile_2024!D198,'2015'!$F$12:$AB$1887,21,FALSE),"-")</f>
        <v>0</v>
      </c>
      <c r="AK198" s="127">
        <f>IF(E198=1,VLOOKUP(Työfile_2024!D198,'2015'!$F$12:$AB$1887,22,FALSE),"-")</f>
        <v>0</v>
      </c>
      <c r="AL198" s="127">
        <f>IF(E198=1,VLOOKUP(Työfile_2024!D198,'2015'!$F$12:$AB$1887,23,FALSE),"-")</f>
        <v>0</v>
      </c>
      <c r="AM198" s="56">
        <f>VLOOKUP(Työfile_2024!D198,Tmatkat_20km_tarkasteltava_verk!$C$2:$D$1804,2,FALSE)</f>
        <v>2839</v>
      </c>
      <c r="AN198" s="148">
        <f t="shared" si="25"/>
        <v>0.31728611837776383</v>
      </c>
      <c r="AO198" s="178">
        <f>IF(E198=1,VLOOKUP(Työfile_2024!D198,'2015'!$F$12:$AC$1887,24,FALSE),"-")</f>
        <v>1365</v>
      </c>
      <c r="AP198" s="52" t="str">
        <f>VLOOKUP(D198,Tarkasteltava_verkko_2024_harva!$E$2:$I$1804,5,FALSE)</f>
        <v>tiivis</v>
      </c>
      <c r="AQ198" s="52" t="str">
        <f>VLOOKUP(D198,Tarkasteltava_verkko_2024_harva!$E$2:$I$1804,4,FALSE)</f>
        <v>harva</v>
      </c>
      <c r="AR198" s="148">
        <v>5.0151975683890578E-2</v>
      </c>
      <c r="AS198" s="170" t="str">
        <f>IFERROR(VLOOKUP(C198,'2015'!$C$12:$AG$1887,30,FALSE),"-")</f>
        <v/>
      </c>
      <c r="AT198" s="148">
        <v>0.23454913880445796</v>
      </c>
      <c r="AU198" s="170">
        <f>IFERROR(VLOOKUP(C198,'2015'!$C$12:$AG$1887,31,FALSE),"-")</f>
        <v>0</v>
      </c>
      <c r="AV198" s="106"/>
      <c r="AW198" s="63">
        <f>IFERROR(VLOOKUP(C198,Merkittävyysluokitus!$A$2:$J$1705,10,FALSE),"-")</f>
        <v>2</v>
      </c>
      <c r="AX198" s="175">
        <f>IFERROR(VLOOKUP(C198,Merkittävyysluokitus!$A$2:$J$1705,6,FALSE),"-")</f>
        <v>11.753834855403349</v>
      </c>
      <c r="AY198" s="175">
        <f>IFERROR(VLOOKUP(C198,Merkittävyysluokitus!$A$2:$J$1705,7,FALSE),"-")</f>
        <v>4.3</v>
      </c>
      <c r="AZ198" s="175">
        <f>IFERROR(VLOOKUP(C198,Merkittävyysluokitus!$A$2:$J$1705,8,FALSE),"-")</f>
        <v>5.6205015220700147</v>
      </c>
      <c r="BA198" s="175">
        <f>IFERROR(VLOOKUP(C198,Merkittävyysluokitus!$A$2:$J$1705,9,FALSE),"-")</f>
        <v>1.8333333333333333</v>
      </c>
      <c r="BB198" s="203"/>
      <c r="BC198" s="203" t="str">
        <f t="shared" si="26"/>
        <v/>
      </c>
      <c r="BD198" s="39" t="str">
        <f t="shared" si="18"/>
        <v>punainen</v>
      </c>
      <c r="BE198" s="68" t="str">
        <f t="shared" si="19"/>
        <v>punainen</v>
      </c>
      <c r="BF198" s="68" t="str">
        <f t="shared" si="20"/>
        <v>punainen</v>
      </c>
      <c r="BG198" s="68" t="str">
        <f t="shared" si="21"/>
        <v>punainen</v>
      </c>
      <c r="BH198" s="208" t="str">
        <f t="shared" si="22"/>
        <v>punainen</v>
      </c>
      <c r="BI198" s="117"/>
      <c r="BJ198" s="39" t="str">
        <f>IF(F198="ei löydy","uusi tie",IF(E198=0,"tieosoite muuttunut",IF(E198=1,VLOOKUP(D198,'2015'!$F$12:$AL$1887,31,FALSE),"-")))</f>
        <v>punainen</v>
      </c>
      <c r="BK198" s="67" t="str">
        <f>IF(E198=1,VLOOKUP(D198,'2015'!$F$12:$AL$1887,32,FALSE),"-")</f>
        <v>punainen</v>
      </c>
      <c r="BL198" s="39" t="str">
        <f>IF(F198="ei löydy","uusi tie",IF(E198=0,"tieosoite muuttunut",IF(E198=1,VLOOKUP(D198,'2015'!$F$12:$AL$1887,33,FALSE),"-")))</f>
        <v>punainen</v>
      </c>
      <c r="BM198" s="39"/>
      <c r="BN198" s="217" t="str">
        <f>VLOOKUP(D198,'2015'!$F$12:$AL$1887,33,FALSE)</f>
        <v>punainen</v>
      </c>
      <c r="BO198" s="117"/>
      <c r="BP198" s="115" t="s">
        <v>9</v>
      </c>
      <c r="BQ198" s="30"/>
      <c r="BS198" s="5"/>
      <c r="BU198" s="35"/>
      <c r="BV198" s="30" t="s">
        <v>9</v>
      </c>
      <c r="BW198" s="20"/>
      <c r="BX198" t="str">
        <f>IF(E198=1,VLOOKUP(D198,'2015'!$F$12:$AX$1887,43,FALSE),"-")</f>
        <v>punainen</v>
      </c>
      <c r="BY198" t="str">
        <f>IF(E198=1,VLOOKUP(D198,'2015'!$F$12:$AX$1887,44,FALSE),"-")</f>
        <v>punainen</v>
      </c>
      <c r="BZ198" t="str">
        <f>IF(E198=1,VLOOKUP(D198,'2015'!$F$12:$AX$1887,45,FALSE),"-")</f>
        <v>punainen</v>
      </c>
      <c r="CA198" s="31">
        <f t="shared" si="27"/>
        <v>30</v>
      </c>
      <c r="CB198" s="31">
        <f t="shared" si="28"/>
        <v>10</v>
      </c>
      <c r="CC198" s="31">
        <f t="shared" si="29"/>
        <v>10</v>
      </c>
      <c r="CD198" s="31">
        <f t="shared" si="30"/>
        <v>10</v>
      </c>
      <c r="CE198" s="31">
        <f t="shared" si="31"/>
        <v>0</v>
      </c>
      <c r="CO198" s="29" t="s">
        <v>34</v>
      </c>
      <c r="CP198" s="29" t="s">
        <v>34</v>
      </c>
    </row>
    <row r="199" spans="1:94" ht="15.75" thickBot="1" x14ac:dyDescent="0.3">
      <c r="A199" s="50"/>
      <c r="B199" s="50"/>
      <c r="C199" s="50" t="str">
        <f t="shared" si="23"/>
        <v>25_32_5507</v>
      </c>
      <c r="D199" s="51" t="str">
        <f t="shared" si="24"/>
        <v>25_32</v>
      </c>
      <c r="E199" s="224">
        <f>IFERROR(VLOOKUP(C199,'2015'!$C$12:$D$1887,2,FALSE),0)</f>
        <v>1</v>
      </c>
      <c r="F199" s="51">
        <f>IFERROR(K199-IFERROR(VLOOKUP(D199,'2015'!$F$12:$I$1887,4,FALSE),"ei löydy"),"ei löydy")</f>
        <v>0</v>
      </c>
      <c r="G199" s="224">
        <f>IFERROR(VLOOKUP(Työfile_2024!C199,Liikennemalli!$D$6:$G$1921,4,FALSE),0)</f>
        <v>1</v>
      </c>
      <c r="H199" s="225">
        <f>K199-IFERROR(VLOOKUP(Työfile_2024!D199,Liikennemalli!$C$6:$H$1921,6,FALSE),"ei löydy")</f>
        <v>0</v>
      </c>
      <c r="I199" s="80">
        <v>25</v>
      </c>
      <c r="J199" s="52">
        <v>32</v>
      </c>
      <c r="K199" s="52">
        <v>5507</v>
      </c>
      <c r="L199" s="53"/>
      <c r="M199" s="54"/>
      <c r="N199" s="54"/>
      <c r="O199" s="54"/>
      <c r="P199" s="54"/>
      <c r="Q199" s="55"/>
      <c r="R199" s="55"/>
      <c r="S199" s="55"/>
      <c r="T199" s="55"/>
      <c r="U199" s="52"/>
      <c r="V199" s="56">
        <v>10697</v>
      </c>
      <c r="W199" s="56">
        <v>740</v>
      </c>
      <c r="X199" s="56">
        <v>11495</v>
      </c>
      <c r="Y199" s="56">
        <f>VLOOKUP(D199,Liikennemalli24!$D$2:$F$1804,2,FALSE)</f>
        <v>7984</v>
      </c>
      <c r="Z199" s="57">
        <f>VLOOKUP(D199,Liikennemalli24!$D$2:$F$1804,3,FALSE)</f>
        <v>0.69</v>
      </c>
      <c r="AA199" s="178">
        <f>IF(G199=1,VLOOKUP(C199,Liikennemalli!$D$6:$H$1921,2,FALSE),0)</f>
        <v>6515.2918172722057</v>
      </c>
      <c r="AB199" s="197">
        <f>IF(G199=1,VLOOKUP(C199,Liikennemalli!$D$6:$H$1921,3,FALSE),0)</f>
        <v>0.85167248765860704</v>
      </c>
      <c r="AC199" s="134">
        <f>IF(E199=1,VLOOKUP(Työfile_2024!D199,'2015'!$F$12:$X$1887,18,FALSE),"-")</f>
        <v>8617</v>
      </c>
      <c r="AD199" s="127">
        <f>IF(E199=1,VLOOKUP(Työfile_2024!D199,'2015'!$F$12:$X$1887,19,FALSE),"-")</f>
        <v>0.82</v>
      </c>
      <c r="AI199" s="127">
        <f>IF(E199=1,VLOOKUP(Työfile_2024!D199,'2015'!$F$12:$AB$1887,20,FALSE),"-")</f>
        <v>0</v>
      </c>
      <c r="AJ199" s="127">
        <f>IF(E199=1,VLOOKUP(Työfile_2024!D199,'2015'!$F$12:$AB$1887,21,FALSE),"-")</f>
        <v>0</v>
      </c>
      <c r="AK199" s="127">
        <f>IF(E199=1,VLOOKUP(Työfile_2024!D199,'2015'!$F$12:$AB$1887,22,FALSE),"-")</f>
        <v>0</v>
      </c>
      <c r="AL199" s="127">
        <f>IF(E199=1,VLOOKUP(Työfile_2024!D199,'2015'!$F$12:$AB$1887,23,FALSE),"-")</f>
        <v>0</v>
      </c>
      <c r="AM199" s="56">
        <f>VLOOKUP(Työfile_2024!D199,Tmatkat_20km_tarkasteltava_verk!$C$2:$D$1804,2,FALSE)</f>
        <v>6497</v>
      </c>
      <c r="AN199" s="148">
        <f t="shared" si="25"/>
        <v>0.60736655136954287</v>
      </c>
      <c r="AO199" s="178">
        <f>IF(E199=1,VLOOKUP(Työfile_2024!D199,'2015'!$F$12:$AC$1887,24,FALSE),"-")</f>
        <v>7555</v>
      </c>
      <c r="AP199" s="52" t="str">
        <f>VLOOKUP(D199,Tarkasteltava_verkko_2024_harva!$E$2:$I$1804,5,FALSE)</f>
        <v>tiivis</v>
      </c>
      <c r="AQ199" s="52" t="str">
        <f>VLOOKUP(D199,Tarkasteltava_verkko_2024_harva!$E$2:$I$1804,4,FALSE)</f>
        <v>harva</v>
      </c>
      <c r="AR199" s="148">
        <v>8.1169420737243508E-2</v>
      </c>
      <c r="AS199" s="170" t="str">
        <f>IFERROR(VLOOKUP(C199,'2015'!$C$12:$AG$1887,30,FALSE),"-")</f>
        <v/>
      </c>
      <c r="AT199" s="148">
        <v>0.13982204467041948</v>
      </c>
      <c r="AU199" s="170">
        <f>IFERROR(VLOOKUP(C199,'2015'!$C$12:$AG$1887,31,FALSE),"-")</f>
        <v>0</v>
      </c>
      <c r="AV199" s="106"/>
      <c r="AW199" s="63">
        <f>IFERROR(VLOOKUP(C199,Merkittävyysluokitus!$A$2:$J$1705,10,FALSE),"-")</f>
        <v>2</v>
      </c>
      <c r="AX199" s="175">
        <f>IFERROR(VLOOKUP(C199,Merkittävyysluokitus!$A$2:$J$1705,6,FALSE),"-")</f>
        <v>11.52222222222222</v>
      </c>
      <c r="AY199" s="175">
        <f>IFERROR(VLOOKUP(C199,Merkittävyysluokitus!$A$2:$J$1705,7,FALSE),"-")</f>
        <v>4.3</v>
      </c>
      <c r="AZ199" s="175">
        <f>IFERROR(VLOOKUP(C199,Merkittävyysluokitus!$A$2:$J$1705,8,FALSE),"-")</f>
        <v>5.3888888888888875</v>
      </c>
      <c r="BA199" s="175">
        <f>IFERROR(VLOOKUP(C199,Merkittävyysluokitus!$A$2:$J$1705,9,FALSE),"-")</f>
        <v>1.8333333333333333</v>
      </c>
      <c r="BB199" s="203"/>
      <c r="BC199" s="203" t="str">
        <f t="shared" si="26"/>
        <v/>
      </c>
      <c r="BD199" s="39" t="str">
        <f t="shared" si="18"/>
        <v>punainen</v>
      </c>
      <c r="BE199" s="68" t="str">
        <f t="shared" si="19"/>
        <v>punainen</v>
      </c>
      <c r="BF199" s="68" t="str">
        <f t="shared" si="20"/>
        <v>punainen</v>
      </c>
      <c r="BG199" s="68" t="str">
        <f t="shared" si="21"/>
        <v>punainen</v>
      </c>
      <c r="BH199" s="208" t="str">
        <f t="shared" si="22"/>
        <v>punainen</v>
      </c>
      <c r="BI199" s="117"/>
      <c r="BJ199" s="39" t="str">
        <f>IF(F199="ei löydy","uusi tie",IF(E199=0,"tieosoite muuttunut",IF(E199=1,VLOOKUP(D199,'2015'!$F$12:$AL$1887,31,FALSE),"-")))</f>
        <v>punainen</v>
      </c>
      <c r="BK199" s="67" t="str">
        <f>IF(E199=1,VLOOKUP(D199,'2015'!$F$12:$AL$1887,32,FALSE),"-")</f>
        <v>punainen</v>
      </c>
      <c r="BL199" s="39" t="str">
        <f>IF(F199="ei löydy","uusi tie",IF(E199=0,"tieosoite muuttunut",IF(E199=1,VLOOKUP(D199,'2015'!$F$12:$AL$1887,33,FALSE),"-")))</f>
        <v>punainen</v>
      </c>
      <c r="BM199" s="39"/>
      <c r="BN199" s="217" t="str">
        <f>VLOOKUP(D199,'2015'!$F$12:$AL$1887,33,FALSE)</f>
        <v>punainen</v>
      </c>
      <c r="BO199" s="117"/>
      <c r="BP199" s="115" t="s">
        <v>9</v>
      </c>
      <c r="BQ199" s="30"/>
      <c r="BS199" s="5"/>
      <c r="BU199" s="35"/>
      <c r="BV199" s="30" t="s">
        <v>9</v>
      </c>
      <c r="BW199" s="20"/>
      <c r="BX199" t="str">
        <f>IF(E199=1,VLOOKUP(D199,'2015'!$F$12:$AX$1887,43,FALSE),"-")</f>
        <v>punainen</v>
      </c>
      <c r="BY199" t="str">
        <f>IF(E199=1,VLOOKUP(D199,'2015'!$F$12:$AX$1887,44,FALSE),"-")</f>
        <v>punainen</v>
      </c>
      <c r="BZ199" t="str">
        <f>IF(E199=1,VLOOKUP(D199,'2015'!$F$12:$AX$1887,45,FALSE),"-")</f>
        <v>punainen</v>
      </c>
      <c r="CA199" s="31">
        <f t="shared" si="27"/>
        <v>30</v>
      </c>
      <c r="CB199" s="31">
        <f t="shared" si="28"/>
        <v>10</v>
      </c>
      <c r="CC199" s="31">
        <f t="shared" si="29"/>
        <v>10</v>
      </c>
      <c r="CD199" s="31">
        <f t="shared" si="30"/>
        <v>10</v>
      </c>
      <c r="CE199" s="31">
        <f t="shared" si="31"/>
        <v>0</v>
      </c>
      <c r="CO199" s="29" t="s">
        <v>34</v>
      </c>
      <c r="CP199" s="29" t="s">
        <v>34</v>
      </c>
    </row>
    <row r="200" spans="1:94" ht="15.75" thickBot="1" x14ac:dyDescent="0.3">
      <c r="A200" s="50"/>
      <c r="B200" s="50"/>
      <c r="C200" s="50" t="str">
        <f t="shared" si="23"/>
        <v>25_33_7777</v>
      </c>
      <c r="D200" s="51" t="str">
        <f t="shared" si="24"/>
        <v>25_33</v>
      </c>
      <c r="E200" s="224">
        <f>IFERROR(VLOOKUP(C200,'2015'!$C$12:$D$1887,2,FALSE),0)</f>
        <v>1</v>
      </c>
      <c r="F200" s="51">
        <f>IFERROR(K200-IFERROR(VLOOKUP(D200,'2015'!$F$12:$I$1887,4,FALSE),"ei löydy"),"ei löydy")</f>
        <v>0</v>
      </c>
      <c r="G200" s="224">
        <f>IFERROR(VLOOKUP(Työfile_2024!C200,Liikennemalli!$D$6:$G$1921,4,FALSE),0)</f>
        <v>1</v>
      </c>
      <c r="H200" s="225">
        <f>K200-IFERROR(VLOOKUP(Työfile_2024!D200,Liikennemalli!$C$6:$H$1921,6,FALSE),"ei löydy")</f>
        <v>0</v>
      </c>
      <c r="I200" s="80">
        <v>25</v>
      </c>
      <c r="J200" s="52">
        <v>33</v>
      </c>
      <c r="K200" s="52">
        <v>7777</v>
      </c>
      <c r="L200" s="53"/>
      <c r="M200" s="54"/>
      <c r="N200" s="54"/>
      <c r="O200" s="54"/>
      <c r="P200" s="54"/>
      <c r="Q200" s="55"/>
      <c r="R200" s="55"/>
      <c r="S200" s="55"/>
      <c r="T200" s="55"/>
      <c r="U200" s="52"/>
      <c r="V200" s="56">
        <v>8216</v>
      </c>
      <c r="W200" s="56">
        <v>763</v>
      </c>
      <c r="X200" s="56">
        <v>8568</v>
      </c>
      <c r="Y200" s="56">
        <f>VLOOKUP(D200,Liikennemalli24!$D$2:$F$1804,2,FALSE)</f>
        <v>8951</v>
      </c>
      <c r="Z200" s="57">
        <f>VLOOKUP(D200,Liikennemalli24!$D$2:$F$1804,3,FALSE)</f>
        <v>0.75800000000000001</v>
      </c>
      <c r="AA200" s="178">
        <f>IF(G200=1,VLOOKUP(C200,Liikennemalli!$D$6:$H$1921,2,FALSE),0)</f>
        <v>2959.3114791967901</v>
      </c>
      <c r="AB200" s="197">
        <f>IF(G200=1,VLOOKUP(C200,Liikennemalli!$D$6:$H$1921,3,FALSE),0)</f>
        <v>0.77402314216949797</v>
      </c>
      <c r="AC200" s="134">
        <f>IF(E200=1,VLOOKUP(Työfile_2024!D200,'2015'!$F$12:$X$1887,18,FALSE),"-")</f>
        <v>8382</v>
      </c>
      <c r="AD200" s="127">
        <f>IF(E200=1,VLOOKUP(Työfile_2024!D200,'2015'!$F$12:$X$1887,19,FALSE),"-")</f>
        <v>0.89</v>
      </c>
      <c r="AI200" s="127">
        <f>IF(E200=1,VLOOKUP(Työfile_2024!D200,'2015'!$F$12:$AB$1887,20,FALSE),"-")</f>
        <v>0</v>
      </c>
      <c r="AJ200" s="127">
        <f>IF(E200=1,VLOOKUP(Työfile_2024!D200,'2015'!$F$12:$AB$1887,21,FALSE),"-")</f>
        <v>0</v>
      </c>
      <c r="AK200" s="127">
        <f>IF(E200=1,VLOOKUP(Työfile_2024!D200,'2015'!$F$12:$AB$1887,22,FALSE),"-")</f>
        <v>0</v>
      </c>
      <c r="AL200" s="127">
        <f>IF(E200=1,VLOOKUP(Työfile_2024!D200,'2015'!$F$12:$AB$1887,23,FALSE),"-")</f>
        <v>0</v>
      </c>
      <c r="AM200" s="56">
        <f>VLOOKUP(Työfile_2024!D200,Tmatkat_20km_tarkasteltava_verk!$C$2:$D$1804,2,FALSE)</f>
        <v>4440</v>
      </c>
      <c r="AN200" s="148">
        <f t="shared" si="25"/>
        <v>0.54040895813047707</v>
      </c>
      <c r="AO200" s="178">
        <f>IF(E200=1,VLOOKUP(Työfile_2024!D200,'2015'!$F$12:$AC$1887,24,FALSE),"-")</f>
        <v>2455</v>
      </c>
      <c r="AP200" s="52" t="str">
        <f>VLOOKUP(D200,Tarkasteltava_verkko_2024_harva!$E$2:$I$1804,5,FALSE)</f>
        <v>tiivis</v>
      </c>
      <c r="AQ200" s="52" t="str">
        <f>VLOOKUP(D200,Tarkasteltava_verkko_2024_harva!$E$2:$I$1804,4,FALSE)</f>
        <v>harva</v>
      </c>
      <c r="AR200" s="148">
        <v>6.480648064806481E-2</v>
      </c>
      <c r="AS200" s="170" t="str">
        <f>IFERROR(VLOOKUP(C200,'2015'!$C$12:$AG$1887,30,FALSE),"-")</f>
        <v/>
      </c>
      <c r="AT200" s="148">
        <v>0.2716985984312717</v>
      </c>
      <c r="AU200" s="170">
        <f>IFERROR(VLOOKUP(C200,'2015'!$C$12:$AG$1887,31,FALSE),"-")</f>
        <v>0</v>
      </c>
      <c r="AV200" s="106"/>
      <c r="AW200" s="63">
        <f>IFERROR(VLOOKUP(C200,Merkittävyysluokitus!$A$2:$J$1705,10,FALSE),"-")</f>
        <v>1</v>
      </c>
      <c r="AX200" s="175">
        <f>IFERROR(VLOOKUP(C200,Merkittävyysluokitus!$A$2:$J$1705,6,FALSE),"-")</f>
        <v>13.334999999999999</v>
      </c>
      <c r="AY200" s="175">
        <f>IFERROR(VLOOKUP(C200,Merkittävyysluokitus!$A$2:$J$1705,7,FALSE),"-")</f>
        <v>4.8</v>
      </c>
      <c r="AZ200" s="175">
        <f>IFERROR(VLOOKUP(C200,Merkittävyysluokitus!$A$2:$J$1705,8,FALSE),"-")</f>
        <v>6.7016666666666662</v>
      </c>
      <c r="BA200" s="175">
        <f>IFERROR(VLOOKUP(C200,Merkittävyysluokitus!$A$2:$J$1705,9,FALSE),"-")</f>
        <v>1.8333333333333333</v>
      </c>
      <c r="BB200" s="203"/>
      <c r="BC200" s="203" t="str">
        <f t="shared" si="26"/>
        <v/>
      </c>
      <c r="BD200" s="39" t="str">
        <f t="shared" si="18"/>
        <v>punainen</v>
      </c>
      <c r="BE200" s="68" t="str">
        <f t="shared" si="19"/>
        <v>punainen</v>
      </c>
      <c r="BF200" s="68" t="str">
        <f t="shared" si="20"/>
        <v>punainen</v>
      </c>
      <c r="BG200" s="68" t="str">
        <f t="shared" si="21"/>
        <v>punainen</v>
      </c>
      <c r="BH200" s="208" t="str">
        <f t="shared" si="22"/>
        <v>punainen</v>
      </c>
      <c r="BI200" s="117"/>
      <c r="BJ200" s="39" t="str">
        <f>IF(F200="ei löydy","uusi tie",IF(E200=0,"tieosoite muuttunut",IF(E200=1,VLOOKUP(D200,'2015'!$F$12:$AL$1887,31,FALSE),"-")))</f>
        <v>punainen</v>
      </c>
      <c r="BK200" s="67" t="str">
        <f>IF(E200=1,VLOOKUP(D200,'2015'!$F$12:$AL$1887,32,FALSE),"-")</f>
        <v>punainen</v>
      </c>
      <c r="BL200" s="39" t="str">
        <f>IF(F200="ei löydy","uusi tie",IF(E200=0,"tieosoite muuttunut",IF(E200=1,VLOOKUP(D200,'2015'!$F$12:$AL$1887,33,FALSE),"-")))</f>
        <v>punainen</v>
      </c>
      <c r="BM200" s="39"/>
      <c r="BN200" s="217" t="str">
        <f>VLOOKUP(D200,'2015'!$F$12:$AL$1887,33,FALSE)</f>
        <v>punainen</v>
      </c>
      <c r="BO200" s="117"/>
      <c r="BP200" s="115" t="s">
        <v>9</v>
      </c>
      <c r="BQ200" s="30"/>
      <c r="BS200" s="5"/>
      <c r="BU200" s="35"/>
      <c r="BV200" s="30" t="s">
        <v>9</v>
      </c>
      <c r="BW200" s="20"/>
      <c r="BX200" t="str">
        <f>IF(E200=1,VLOOKUP(D200,'2015'!$F$12:$AX$1887,43,FALSE),"-")</f>
        <v>punainen</v>
      </c>
      <c r="BY200" t="str">
        <f>IF(E200=1,VLOOKUP(D200,'2015'!$F$12:$AX$1887,44,FALSE),"-")</f>
        <v>punainen</v>
      </c>
      <c r="BZ200" t="str">
        <f>IF(E200=1,VLOOKUP(D200,'2015'!$F$12:$AX$1887,45,FALSE),"-")</f>
        <v>punainen</v>
      </c>
      <c r="CA200" s="31">
        <f t="shared" si="27"/>
        <v>30</v>
      </c>
      <c r="CB200" s="31">
        <f t="shared" si="28"/>
        <v>10</v>
      </c>
      <c r="CC200" s="31">
        <f t="shared" si="29"/>
        <v>10</v>
      </c>
      <c r="CD200" s="31">
        <f t="shared" si="30"/>
        <v>10</v>
      </c>
      <c r="CE200" s="31">
        <f t="shared" si="31"/>
        <v>0</v>
      </c>
      <c r="CO200" s="29" t="s">
        <v>34</v>
      </c>
      <c r="CP200" s="29" t="s">
        <v>34</v>
      </c>
    </row>
    <row r="201" spans="1:94" ht="15.75" thickBot="1" x14ac:dyDescent="0.3">
      <c r="A201" s="50"/>
      <c r="B201" s="50"/>
      <c r="C201" s="50" t="str">
        <f t="shared" si="23"/>
        <v>25_34_5604</v>
      </c>
      <c r="D201" s="51" t="str">
        <f t="shared" si="24"/>
        <v>25_34</v>
      </c>
      <c r="E201" s="224">
        <f>IFERROR(VLOOKUP(C201,'2015'!$C$12:$D$1887,2,FALSE),0)</f>
        <v>1</v>
      </c>
      <c r="F201" s="51">
        <f>IFERROR(K201-IFERROR(VLOOKUP(D201,'2015'!$F$12:$I$1887,4,FALSE),"ei löydy"),"ei löydy")</f>
        <v>0</v>
      </c>
      <c r="G201" s="224">
        <f>IFERROR(VLOOKUP(Työfile_2024!C201,Liikennemalli!$D$6:$G$1921,4,FALSE),0)</f>
        <v>1</v>
      </c>
      <c r="H201" s="225">
        <f>K201-IFERROR(VLOOKUP(Työfile_2024!D201,Liikennemalli!$C$6:$H$1921,6,FALSE),"ei löydy")</f>
        <v>0</v>
      </c>
      <c r="I201" s="81">
        <v>25</v>
      </c>
      <c r="J201" s="52">
        <v>34</v>
      </c>
      <c r="K201" s="52">
        <v>5604</v>
      </c>
      <c r="L201" s="53"/>
      <c r="M201" s="54"/>
      <c r="N201" s="54"/>
      <c r="O201" s="54"/>
      <c r="P201" s="54"/>
      <c r="Q201" s="55"/>
      <c r="R201" s="55"/>
      <c r="S201" s="55"/>
      <c r="T201" s="55"/>
      <c r="U201" s="52"/>
      <c r="V201" s="56">
        <v>7073</v>
      </c>
      <c r="W201" s="56">
        <v>770</v>
      </c>
      <c r="X201" s="56">
        <v>7060</v>
      </c>
      <c r="Y201" s="56">
        <f>VLOOKUP(D201,Liikennemalli24!$D$2:$F$1804,2,FALSE)</f>
        <v>4882</v>
      </c>
      <c r="Z201" s="57">
        <f>VLOOKUP(D201,Liikennemalli24!$D$2:$F$1804,3,FALSE)</f>
        <v>0.91600000000000004</v>
      </c>
      <c r="AA201" s="178">
        <f>IF(G201=1,VLOOKUP(C201,Liikennemalli!$D$6:$H$1921,2,FALSE),0)</f>
        <v>3244.1970809925801</v>
      </c>
      <c r="AB201" s="197">
        <f>IF(G201=1,VLOOKUP(C201,Liikennemalli!$D$6:$H$1921,3,FALSE),0)</f>
        <v>0.96184760750968601</v>
      </c>
      <c r="AC201" s="134">
        <f>IF(E201=1,VLOOKUP(Työfile_2024!D201,'2015'!$F$12:$X$1887,18,FALSE),"-")</f>
        <v>9409</v>
      </c>
      <c r="AD201" s="127">
        <f>IF(E201=1,VLOOKUP(Työfile_2024!D201,'2015'!$F$12:$X$1887,19,FALSE),"-")</f>
        <v>0.95</v>
      </c>
      <c r="AI201" s="127">
        <f>IF(E201=1,VLOOKUP(Työfile_2024!D201,'2015'!$F$12:$AB$1887,20,FALSE),"-")</f>
        <v>0</v>
      </c>
      <c r="AJ201" s="127">
        <f>IF(E201=1,VLOOKUP(Työfile_2024!D201,'2015'!$F$12:$AB$1887,21,FALSE),"-")</f>
        <v>0</v>
      </c>
      <c r="AK201" s="127">
        <f>IF(E201=1,VLOOKUP(Työfile_2024!D201,'2015'!$F$12:$AB$1887,22,FALSE),"-")</f>
        <v>0</v>
      </c>
      <c r="AL201" s="127">
        <f>IF(E201=1,VLOOKUP(Työfile_2024!D201,'2015'!$F$12:$AB$1887,23,FALSE),"-")</f>
        <v>0</v>
      </c>
      <c r="AM201" s="56">
        <f>VLOOKUP(Työfile_2024!D201,Tmatkat_20km_tarkasteltava_verk!$C$2:$D$1804,2,FALSE)</f>
        <v>2618</v>
      </c>
      <c r="AN201" s="148">
        <f t="shared" si="25"/>
        <v>0.37013996889580092</v>
      </c>
      <c r="AO201" s="178">
        <f>IF(E201=1,VLOOKUP(Työfile_2024!D201,'2015'!$F$12:$AC$1887,24,FALSE),"-")</f>
        <v>1826</v>
      </c>
      <c r="AP201" s="52" t="str">
        <f>VLOOKUP(D201,Tarkasteltava_verkko_2024_harva!$E$2:$I$1804,5,FALSE)</f>
        <v>tiivis</v>
      </c>
      <c r="AQ201" s="52" t="str">
        <f>VLOOKUP(D201,Tarkasteltava_verkko_2024_harva!$E$2:$I$1804,4,FALSE)</f>
        <v>harva</v>
      </c>
      <c r="AR201" s="148">
        <v>0</v>
      </c>
      <c r="AS201" s="170" t="str">
        <f>IFERROR(VLOOKUP(C201,'2015'!$C$12:$AG$1887,30,FALSE),"-")</f>
        <v/>
      </c>
      <c r="AT201" s="148">
        <v>0</v>
      </c>
      <c r="AU201" s="170">
        <f>IFERROR(VLOOKUP(C201,'2015'!$C$12:$AG$1887,31,FALSE),"-")</f>
        <v>0</v>
      </c>
      <c r="AV201" s="106"/>
      <c r="AW201" s="63">
        <f>IFERROR(VLOOKUP(C201,Merkittävyysluokitus!$A$2:$J$1705,10,FALSE),"-")</f>
        <v>2</v>
      </c>
      <c r="AX201" s="175">
        <f>IFERROR(VLOOKUP(C201,Merkittävyysluokitus!$A$2:$J$1705,6,FALSE),"-")</f>
        <v>10.52222222222222</v>
      </c>
      <c r="AY201" s="175">
        <f>IFERROR(VLOOKUP(C201,Merkittävyysluokitus!$A$2:$J$1705,7,FALSE),"-")</f>
        <v>4.8</v>
      </c>
      <c r="AZ201" s="175">
        <f>IFERROR(VLOOKUP(C201,Merkittävyysluokitus!$A$2:$J$1705,8,FALSE),"-")</f>
        <v>4.5555555555555554</v>
      </c>
      <c r="BA201" s="175">
        <f>IFERROR(VLOOKUP(C201,Merkittävyysluokitus!$A$2:$J$1705,9,FALSE),"-")</f>
        <v>1.1666666666666665</v>
      </c>
      <c r="BB201" s="203"/>
      <c r="BC201" s="203" t="str">
        <f t="shared" si="26"/>
        <v/>
      </c>
      <c r="BD201" s="39" t="str">
        <f t="shared" si="18"/>
        <v>punainen</v>
      </c>
      <c r="BE201" s="68" t="str">
        <f t="shared" si="19"/>
        <v>punainen</v>
      </c>
      <c r="BF201" s="68" t="str">
        <f t="shared" si="20"/>
        <v>punainen</v>
      </c>
      <c r="BG201" s="68" t="str">
        <f t="shared" si="21"/>
        <v>punainen</v>
      </c>
      <c r="BH201" s="208" t="str">
        <f t="shared" si="22"/>
        <v>punainen</v>
      </c>
      <c r="BI201" s="117"/>
      <c r="BJ201" s="39" t="str">
        <f>IF(F201="ei löydy","uusi tie",IF(E201=0,"tieosoite muuttunut",IF(E201=1,VLOOKUP(D201,'2015'!$F$12:$AL$1887,31,FALSE),"-")))</f>
        <v>punainen</v>
      </c>
      <c r="BK201" s="67" t="str">
        <f>IF(E201=1,VLOOKUP(D201,'2015'!$F$12:$AL$1887,32,FALSE),"-")</f>
        <v>punainen</v>
      </c>
      <c r="BL201" s="39" t="str">
        <f>IF(F201="ei löydy","uusi tie",IF(E201=0,"tieosoite muuttunut",IF(E201=1,VLOOKUP(D201,'2015'!$F$12:$AL$1887,33,FALSE),"-")))</f>
        <v>punainen</v>
      </c>
      <c r="BM201" s="39"/>
      <c r="BN201" s="217" t="str">
        <f>VLOOKUP(D201,'2015'!$F$12:$AL$1887,33,FALSE)</f>
        <v>punainen</v>
      </c>
      <c r="BO201" s="117"/>
      <c r="BP201" s="115" t="s">
        <v>9</v>
      </c>
      <c r="BQ201" s="30"/>
      <c r="BS201" s="5"/>
      <c r="BU201" s="35"/>
      <c r="BV201" s="30" t="s">
        <v>9</v>
      </c>
      <c r="BW201" s="20"/>
      <c r="BX201" t="str">
        <f>IF(E201=1,VLOOKUP(D201,'2015'!$F$12:$AX$1887,43,FALSE),"-")</f>
        <v>punainen</v>
      </c>
      <c r="BY201" t="str">
        <f>IF(E201=1,VLOOKUP(D201,'2015'!$F$12:$AX$1887,44,FALSE),"-")</f>
        <v>punainen</v>
      </c>
      <c r="BZ201" t="str">
        <f>IF(E201=1,VLOOKUP(D201,'2015'!$F$12:$AX$1887,45,FALSE),"-")</f>
        <v>punainen</v>
      </c>
      <c r="CA201" s="31">
        <f t="shared" si="27"/>
        <v>30</v>
      </c>
      <c r="CB201" s="31">
        <f t="shared" si="28"/>
        <v>10</v>
      </c>
      <c r="CC201" s="31">
        <f t="shared" si="29"/>
        <v>10</v>
      </c>
      <c r="CD201" s="31">
        <f t="shared" si="30"/>
        <v>10</v>
      </c>
      <c r="CE201" s="31">
        <f t="shared" si="31"/>
        <v>0</v>
      </c>
      <c r="CO201" s="2" t="s">
        <v>35</v>
      </c>
      <c r="CP201" s="2" t="s">
        <v>35</v>
      </c>
    </row>
    <row r="202" spans="1:94" ht="15.75" thickBot="1" x14ac:dyDescent="0.3">
      <c r="A202" s="50"/>
      <c r="B202" s="50"/>
      <c r="C202" s="50" t="str">
        <f t="shared" si="23"/>
        <v>25_35_6674</v>
      </c>
      <c r="D202" s="51" t="str">
        <f t="shared" si="24"/>
        <v>25_35</v>
      </c>
      <c r="E202" s="224">
        <f>IFERROR(VLOOKUP(C202,'2015'!$C$12:$D$1887,2,FALSE),0)</f>
        <v>1</v>
      </c>
      <c r="F202" s="51">
        <f>IFERROR(K202-IFERROR(VLOOKUP(D202,'2015'!$F$12:$I$1887,4,FALSE),"ei löydy"),"ei löydy")</f>
        <v>0</v>
      </c>
      <c r="G202" s="224">
        <f>IFERROR(VLOOKUP(Työfile_2024!C202,Liikennemalli!$D$6:$G$1921,4,FALSE),0)</f>
        <v>1</v>
      </c>
      <c r="H202" s="225">
        <f>K202-IFERROR(VLOOKUP(Työfile_2024!D202,Liikennemalli!$C$6:$H$1921,6,FALSE),"ei löydy")</f>
        <v>0</v>
      </c>
      <c r="I202" s="80">
        <v>25</v>
      </c>
      <c r="J202" s="52">
        <v>35</v>
      </c>
      <c r="K202" s="52">
        <v>6674</v>
      </c>
      <c r="L202" s="53"/>
      <c r="M202" s="54"/>
      <c r="N202" s="54"/>
      <c r="O202" s="54"/>
      <c r="P202" s="54"/>
      <c r="Q202" s="55"/>
      <c r="R202" s="55"/>
      <c r="S202" s="55"/>
      <c r="T202" s="55"/>
      <c r="U202" s="52"/>
      <c r="V202" s="56">
        <v>7073</v>
      </c>
      <c r="W202" s="56">
        <v>770</v>
      </c>
      <c r="X202" s="56">
        <v>7060</v>
      </c>
      <c r="Y202" s="56">
        <f>VLOOKUP(D202,Liikennemalli24!$D$2:$F$1804,2,FALSE)</f>
        <v>4882</v>
      </c>
      <c r="Z202" s="57">
        <f>VLOOKUP(D202,Liikennemalli24!$D$2:$F$1804,3,FALSE)</f>
        <v>0.91600000000000004</v>
      </c>
      <c r="AA202" s="178">
        <f>IF(G202=1,VLOOKUP(C202,Liikennemalli!$D$6:$H$1921,2,FALSE),0)</f>
        <v>2657.2175956363499</v>
      </c>
      <c r="AB202" s="197">
        <f>IF(G202=1,VLOOKUP(C202,Liikennemalli!$D$6:$H$1921,3,FALSE),0)</f>
        <v>0.94394261358856801</v>
      </c>
      <c r="AC202" s="134">
        <f>IF(E202=1,VLOOKUP(Työfile_2024!D202,'2015'!$F$12:$X$1887,18,FALSE),"-")</f>
        <v>8965</v>
      </c>
      <c r="AD202" s="127">
        <f>IF(E202=1,VLOOKUP(Työfile_2024!D202,'2015'!$F$12:$X$1887,19,FALSE),"-")</f>
        <v>0.96</v>
      </c>
      <c r="AI202" s="127">
        <f>IF(E202=1,VLOOKUP(Työfile_2024!D202,'2015'!$F$12:$AB$1887,20,FALSE),"-")</f>
        <v>0</v>
      </c>
      <c r="AJ202" s="127">
        <f>IF(E202=1,VLOOKUP(Työfile_2024!D202,'2015'!$F$12:$AB$1887,21,FALSE),"-")</f>
        <v>0</v>
      </c>
      <c r="AK202" s="127">
        <f>IF(E202=1,VLOOKUP(Työfile_2024!D202,'2015'!$F$12:$AB$1887,22,FALSE),"-")</f>
        <v>0</v>
      </c>
      <c r="AL202" s="127">
        <f>IF(E202=1,VLOOKUP(Työfile_2024!D202,'2015'!$F$12:$AB$1887,23,FALSE),"-")</f>
        <v>0</v>
      </c>
      <c r="AM202" s="56">
        <f>VLOOKUP(Työfile_2024!D202,Tmatkat_20km_tarkasteltava_verk!$C$2:$D$1804,2,FALSE)</f>
        <v>2623</v>
      </c>
      <c r="AN202" s="148">
        <f t="shared" si="25"/>
        <v>0.37084688251095715</v>
      </c>
      <c r="AO202" s="178">
        <f>IF(E202=1,VLOOKUP(Työfile_2024!D202,'2015'!$F$12:$AC$1887,24,FALSE),"-")</f>
        <v>1866</v>
      </c>
      <c r="AP202" s="52" t="str">
        <f>VLOOKUP(D202,Tarkasteltava_verkko_2024_harva!$E$2:$I$1804,5,FALSE)</f>
        <v>tiivis</v>
      </c>
      <c r="AQ202" s="52" t="str">
        <f>VLOOKUP(D202,Tarkasteltava_verkko_2024_harva!$E$2:$I$1804,4,FALSE)</f>
        <v>harva</v>
      </c>
      <c r="AR202" s="148">
        <v>0</v>
      </c>
      <c r="AS202" s="170" t="str">
        <f>IFERROR(VLOOKUP(C202,'2015'!$C$12:$AG$1887,30,FALSE),"-")</f>
        <v/>
      </c>
      <c r="AT202" s="148">
        <v>0</v>
      </c>
      <c r="AU202" s="170">
        <f>IFERROR(VLOOKUP(C202,'2015'!$C$12:$AG$1887,31,FALSE),"-")</f>
        <v>0</v>
      </c>
      <c r="AV202" s="106"/>
      <c r="AW202" s="63">
        <f>IFERROR(VLOOKUP(C202,Merkittävyysluokitus!$A$2:$J$1705,10,FALSE),"-")</f>
        <v>2</v>
      </c>
      <c r="AX202" s="175">
        <f>IFERROR(VLOOKUP(C202,Merkittävyysluokitus!$A$2:$J$1705,6,FALSE),"-")</f>
        <v>11.449444444444444</v>
      </c>
      <c r="AY202" s="175">
        <f>IFERROR(VLOOKUP(C202,Merkittävyysluokitus!$A$2:$J$1705,7,FALSE),"-")</f>
        <v>4.6499999999999995</v>
      </c>
      <c r="AZ202" s="175">
        <f>IFERROR(VLOOKUP(C202,Merkittävyysluokitus!$A$2:$J$1705,8,FALSE),"-")</f>
        <v>5.1327777777777772</v>
      </c>
      <c r="BA202" s="175">
        <f>IFERROR(VLOOKUP(C202,Merkittävyysluokitus!$A$2:$J$1705,9,FALSE),"-")</f>
        <v>1.6666666666666665</v>
      </c>
      <c r="BB202" s="203"/>
      <c r="BC202" s="203" t="str">
        <f t="shared" si="26"/>
        <v/>
      </c>
      <c r="BD202" s="39" t="str">
        <f t="shared" si="18"/>
        <v>punainen</v>
      </c>
      <c r="BE202" s="68" t="str">
        <f t="shared" si="19"/>
        <v>punainen</v>
      </c>
      <c r="BF202" s="68" t="str">
        <f t="shared" si="20"/>
        <v>punainen</v>
      </c>
      <c r="BG202" s="68" t="str">
        <f t="shared" si="21"/>
        <v>punainen</v>
      </c>
      <c r="BH202" s="208" t="str">
        <f t="shared" si="22"/>
        <v>punainen</v>
      </c>
      <c r="BI202" s="117"/>
      <c r="BJ202" s="39" t="str">
        <f>IF(F202="ei löydy","uusi tie",IF(E202=0,"tieosoite muuttunut",IF(E202=1,VLOOKUP(D202,'2015'!$F$12:$AL$1887,31,FALSE),"-")))</f>
        <v>punainen</v>
      </c>
      <c r="BK202" s="67" t="str">
        <f>IF(E202=1,VLOOKUP(D202,'2015'!$F$12:$AL$1887,32,FALSE),"-")</f>
        <v>punainen</v>
      </c>
      <c r="BL202" s="39" t="str">
        <f>IF(F202="ei löydy","uusi tie",IF(E202=0,"tieosoite muuttunut",IF(E202=1,VLOOKUP(D202,'2015'!$F$12:$AL$1887,33,FALSE),"-")))</f>
        <v>punainen</v>
      </c>
      <c r="BM202" s="39"/>
      <c r="BN202" s="217" t="str">
        <f>VLOOKUP(D202,'2015'!$F$12:$AL$1887,33,FALSE)</f>
        <v>punainen</v>
      </c>
      <c r="BO202" s="117"/>
      <c r="BP202" s="115" t="s">
        <v>9</v>
      </c>
      <c r="BQ202" s="30"/>
      <c r="BS202" s="5"/>
      <c r="BU202" s="35"/>
      <c r="BV202" s="30" t="s">
        <v>9</v>
      </c>
      <c r="BW202" s="20"/>
      <c r="BX202" t="str">
        <f>IF(E202=1,VLOOKUP(D202,'2015'!$F$12:$AX$1887,43,FALSE),"-")</f>
        <v>punainen</v>
      </c>
      <c r="BY202" t="str">
        <f>IF(E202=1,VLOOKUP(D202,'2015'!$F$12:$AX$1887,44,FALSE),"-")</f>
        <v>punainen</v>
      </c>
      <c r="BZ202" t="str">
        <f>IF(E202=1,VLOOKUP(D202,'2015'!$F$12:$AX$1887,45,FALSE),"-")</f>
        <v>punainen</v>
      </c>
      <c r="CA202" s="31">
        <f t="shared" si="27"/>
        <v>30</v>
      </c>
      <c r="CB202" s="31">
        <f t="shared" si="28"/>
        <v>10</v>
      </c>
      <c r="CC202" s="31">
        <f t="shared" si="29"/>
        <v>10</v>
      </c>
      <c r="CD202" s="31">
        <f t="shared" si="30"/>
        <v>10</v>
      </c>
      <c r="CE202" s="31">
        <f t="shared" si="31"/>
        <v>0</v>
      </c>
      <c r="CO202" s="29" t="s">
        <v>34</v>
      </c>
      <c r="CP202" s="29" t="s">
        <v>34</v>
      </c>
    </row>
    <row r="203" spans="1:94" ht="15.75" thickBot="1" x14ac:dyDescent="0.3">
      <c r="A203" s="50"/>
      <c r="B203" s="50"/>
      <c r="C203" s="50" t="str">
        <f t="shared" si="23"/>
        <v>25_36_4130</v>
      </c>
      <c r="D203" s="51" t="str">
        <f t="shared" si="24"/>
        <v>25_36</v>
      </c>
      <c r="E203" s="224">
        <f>IFERROR(VLOOKUP(C203,'2015'!$C$12:$D$1887,2,FALSE),0)</f>
        <v>1</v>
      </c>
      <c r="F203" s="51">
        <f>IFERROR(K203-IFERROR(VLOOKUP(D203,'2015'!$F$12:$I$1887,4,FALSE),"ei löydy"),"ei löydy")</f>
        <v>0</v>
      </c>
      <c r="G203" s="224">
        <f>IFERROR(VLOOKUP(Työfile_2024!C203,Liikennemalli!$D$6:$G$1921,4,FALSE),0)</f>
        <v>1</v>
      </c>
      <c r="H203" s="225">
        <f>K203-IFERROR(VLOOKUP(Työfile_2024!D203,Liikennemalli!$C$6:$H$1921,6,FALSE),"ei löydy")</f>
        <v>0</v>
      </c>
      <c r="I203" s="80">
        <v>25</v>
      </c>
      <c r="J203" s="52">
        <v>36</v>
      </c>
      <c r="K203" s="52">
        <v>4130</v>
      </c>
      <c r="L203" s="53"/>
      <c r="M203" s="54"/>
      <c r="N203" s="54"/>
      <c r="O203" s="54"/>
      <c r="P203" s="54"/>
      <c r="Q203" s="55"/>
      <c r="R203" s="55"/>
      <c r="S203" s="55"/>
      <c r="T203" s="55"/>
      <c r="U203" s="52"/>
      <c r="V203" s="56">
        <v>7073</v>
      </c>
      <c r="W203" s="56">
        <v>770</v>
      </c>
      <c r="X203" s="56">
        <v>7060</v>
      </c>
      <c r="Y203" s="56">
        <f>VLOOKUP(D203,Liikennemalli24!$D$2:$F$1804,2,FALSE)</f>
        <v>5861</v>
      </c>
      <c r="Z203" s="57">
        <f>VLOOKUP(D203,Liikennemalli24!$D$2:$F$1804,3,FALSE)</f>
        <v>0.82899999999999996</v>
      </c>
      <c r="AA203" s="178">
        <f>IF(G203=1,VLOOKUP(C203,Liikennemalli!$D$6:$H$1921,2,FALSE),0)</f>
        <v>2878.6060601140098</v>
      </c>
      <c r="AB203" s="197">
        <f>IF(G203=1,VLOOKUP(C203,Liikennemalli!$D$6:$H$1921,3,FALSE),0)</f>
        <v>0.725926479247195</v>
      </c>
      <c r="AC203" s="134">
        <f>IF(E203=1,VLOOKUP(Työfile_2024!D203,'2015'!$F$12:$X$1887,18,FALSE),"-")</f>
        <v>7938</v>
      </c>
      <c r="AD203" s="127">
        <f>IF(E203=1,VLOOKUP(Työfile_2024!D203,'2015'!$F$12:$X$1887,19,FALSE),"-")</f>
        <v>0.9</v>
      </c>
      <c r="AI203" s="127">
        <f>IF(E203=1,VLOOKUP(Työfile_2024!D203,'2015'!$F$12:$AB$1887,20,FALSE),"-")</f>
        <v>0</v>
      </c>
      <c r="AJ203" s="127">
        <f>IF(E203=1,VLOOKUP(Työfile_2024!D203,'2015'!$F$12:$AB$1887,21,FALSE),"-")</f>
        <v>0</v>
      </c>
      <c r="AK203" s="127">
        <f>IF(E203=1,VLOOKUP(Työfile_2024!D203,'2015'!$F$12:$AB$1887,22,FALSE),"-")</f>
        <v>0</v>
      </c>
      <c r="AL203" s="127">
        <f>IF(E203=1,VLOOKUP(Työfile_2024!D203,'2015'!$F$12:$AB$1887,23,FALSE),"-")</f>
        <v>0</v>
      </c>
      <c r="AM203" s="56">
        <f>VLOOKUP(Työfile_2024!D203,Tmatkat_20km_tarkasteltava_verk!$C$2:$D$1804,2,FALSE)</f>
        <v>7086</v>
      </c>
      <c r="AN203" s="148">
        <f t="shared" si="25"/>
        <v>1.0018379753994062</v>
      </c>
      <c r="AO203" s="178">
        <f>IF(E203=1,VLOOKUP(Työfile_2024!D203,'2015'!$F$12:$AC$1887,24,FALSE),"-")</f>
        <v>2614</v>
      </c>
      <c r="AP203" s="52" t="str">
        <f>VLOOKUP(D203,Tarkasteltava_verkko_2024_harva!$E$2:$I$1804,5,FALSE)</f>
        <v>tiivis</v>
      </c>
      <c r="AQ203" s="52" t="str">
        <f>VLOOKUP(D203,Tarkasteltava_verkko_2024_harva!$E$2:$I$1804,4,FALSE)</f>
        <v>harva</v>
      </c>
      <c r="AR203" s="148">
        <v>0.48256658595641644</v>
      </c>
      <c r="AS203" s="170" t="str">
        <f>IFERROR(VLOOKUP(C203,'2015'!$C$12:$AG$1887,30,FALSE),"-")</f>
        <v/>
      </c>
      <c r="AT203" s="148">
        <v>0.49709443099273609</v>
      </c>
      <c r="AU203" s="170">
        <f>IFERROR(VLOOKUP(C203,'2015'!$C$12:$AG$1887,31,FALSE),"-")</f>
        <v>0</v>
      </c>
      <c r="AV203" s="106"/>
      <c r="AW203" s="63">
        <f>IFERROR(VLOOKUP(C203,Merkittävyysluokitus!$A$2:$J$1705,10,FALSE),"-")</f>
        <v>2</v>
      </c>
      <c r="AX203" s="175">
        <f>IFERROR(VLOOKUP(C203,Merkittävyysluokitus!$A$2:$J$1705,6,FALSE),"-")</f>
        <v>12.458333333333334</v>
      </c>
      <c r="AY203" s="175">
        <f>IFERROR(VLOOKUP(C203,Merkittävyysluokitus!$A$2:$J$1705,7,FALSE),"-")</f>
        <v>4.625</v>
      </c>
      <c r="AZ203" s="175">
        <f>IFERROR(VLOOKUP(C203,Merkittävyysluokitus!$A$2:$J$1705,8,FALSE),"-")</f>
        <v>6</v>
      </c>
      <c r="BA203" s="175">
        <f>IFERROR(VLOOKUP(C203,Merkittävyysluokitus!$A$2:$J$1705,9,FALSE),"-")</f>
        <v>1.8333333333333333</v>
      </c>
      <c r="BB203" s="203"/>
      <c r="BC203" s="203" t="str">
        <f t="shared" si="26"/>
        <v/>
      </c>
      <c r="BD203" s="39" t="str">
        <f t="shared" si="18"/>
        <v>punainen</v>
      </c>
      <c r="BE203" s="68" t="str">
        <f t="shared" si="19"/>
        <v>punainen</v>
      </c>
      <c r="BF203" s="68" t="str">
        <f t="shared" si="20"/>
        <v>punainen</v>
      </c>
      <c r="BG203" s="68" t="str">
        <f t="shared" si="21"/>
        <v>punainen</v>
      </c>
      <c r="BH203" s="208" t="str">
        <f t="shared" si="22"/>
        <v>punainen</v>
      </c>
      <c r="BI203" s="117"/>
      <c r="BJ203" s="39" t="str">
        <f>IF(F203="ei löydy","uusi tie",IF(E203=0,"tieosoite muuttunut",IF(E203=1,VLOOKUP(D203,'2015'!$F$12:$AL$1887,31,FALSE),"-")))</f>
        <v>punainen</v>
      </c>
      <c r="BK203" s="67" t="str">
        <f>IF(E203=1,VLOOKUP(D203,'2015'!$F$12:$AL$1887,32,FALSE),"-")</f>
        <v>punainen</v>
      </c>
      <c r="BL203" s="39" t="str">
        <f>IF(F203="ei löydy","uusi tie",IF(E203=0,"tieosoite muuttunut",IF(E203=1,VLOOKUP(D203,'2015'!$F$12:$AL$1887,33,FALSE),"-")))</f>
        <v>punainen</v>
      </c>
      <c r="BM203" s="39"/>
      <c r="BN203" s="217" t="str">
        <f>VLOOKUP(D203,'2015'!$F$12:$AL$1887,33,FALSE)</f>
        <v>punainen</v>
      </c>
      <c r="BO203" s="117"/>
      <c r="BP203" s="115" t="s">
        <v>9</v>
      </c>
      <c r="BQ203" s="30"/>
      <c r="BS203" s="5"/>
      <c r="BU203" s="35"/>
      <c r="BV203" s="30" t="s">
        <v>9</v>
      </c>
      <c r="BW203" s="20"/>
      <c r="BX203" t="str">
        <f>IF(E203=1,VLOOKUP(D203,'2015'!$F$12:$AX$1887,43,FALSE),"-")</f>
        <v>punainen</v>
      </c>
      <c r="BY203" t="str">
        <f>IF(E203=1,VLOOKUP(D203,'2015'!$F$12:$AX$1887,44,FALSE),"-")</f>
        <v>punainen</v>
      </c>
      <c r="BZ203" t="str">
        <f>IF(E203=1,VLOOKUP(D203,'2015'!$F$12:$AX$1887,45,FALSE),"-")</f>
        <v>punainen</v>
      </c>
      <c r="CA203" s="31">
        <f t="shared" si="27"/>
        <v>30</v>
      </c>
      <c r="CB203" s="31">
        <f t="shared" si="28"/>
        <v>10</v>
      </c>
      <c r="CC203" s="31">
        <f t="shared" si="29"/>
        <v>10</v>
      </c>
      <c r="CD203" s="31">
        <f t="shared" si="30"/>
        <v>10</v>
      </c>
      <c r="CE203" s="31">
        <f t="shared" si="31"/>
        <v>0</v>
      </c>
      <c r="CO203" s="29" t="s">
        <v>34</v>
      </c>
      <c r="CP203" s="29" t="s">
        <v>34</v>
      </c>
    </row>
    <row r="204" spans="1:94" ht="15.75" thickBot="1" x14ac:dyDescent="0.3">
      <c r="A204" s="50"/>
      <c r="B204" s="50"/>
      <c r="C204" s="50" t="str">
        <f t="shared" si="23"/>
        <v>45_1_1824</v>
      </c>
      <c r="D204" s="51" t="str">
        <f t="shared" si="24"/>
        <v>45_1</v>
      </c>
      <c r="E204" s="224">
        <f>IFERROR(VLOOKUP(C204,'2015'!$C$12:$D$1887,2,FALSE),0)</f>
        <v>1</v>
      </c>
      <c r="F204" s="51">
        <f>IFERROR(K204-IFERROR(VLOOKUP(D204,'2015'!$F$12:$I$1887,4,FALSE),"ei löydy"),"ei löydy")</f>
        <v>0</v>
      </c>
      <c r="G204" s="224">
        <f>IFERROR(VLOOKUP(Työfile_2024!C204,Liikennemalli!$D$6:$G$1921,4,FALSE),0)</f>
        <v>0</v>
      </c>
      <c r="H204" s="225">
        <f>K204-IFERROR(VLOOKUP(Työfile_2024!D204,Liikennemalli!$C$6:$H$1921,6,FALSE),"ei löydy")</f>
        <v>-3709</v>
      </c>
      <c r="I204" s="80">
        <v>45</v>
      </c>
      <c r="J204" s="52">
        <v>1</v>
      </c>
      <c r="K204" s="52">
        <v>1824</v>
      </c>
      <c r="L204" s="53"/>
      <c r="M204" s="54"/>
      <c r="N204" s="54"/>
      <c r="O204" s="54"/>
      <c r="P204" s="54"/>
      <c r="Q204" s="55"/>
      <c r="R204" s="55"/>
      <c r="S204" s="55"/>
      <c r="T204" s="55"/>
      <c r="U204" s="52"/>
      <c r="V204" s="56">
        <v>38132</v>
      </c>
      <c r="W204" s="56">
        <v>2268</v>
      </c>
      <c r="X204" s="56">
        <v>43056</v>
      </c>
      <c r="Y204" s="56">
        <f>VLOOKUP(D204,Liikennemalli24!$D$2:$F$1804,2,FALSE)</f>
        <v>7864</v>
      </c>
      <c r="Z204" s="57">
        <f>VLOOKUP(D204,Liikennemalli24!$D$2:$F$1804,3,FALSE)</f>
        <v>0.28299999999999997</v>
      </c>
      <c r="AA204" s="178">
        <f>IF(G204=1,VLOOKUP(C204,Liikennemalli!$D$6:$H$1921,2,FALSE),0)</f>
        <v>0</v>
      </c>
      <c r="AB204" s="197">
        <f>IF(G204=1,VLOOKUP(C204,Liikennemalli!$D$6:$H$1921,3,FALSE),0)</f>
        <v>0</v>
      </c>
      <c r="AC204" s="134">
        <f>IF(E204=1,VLOOKUP(Työfile_2024!D204,'2015'!$F$12:$X$1887,18,FALSE),"-")</f>
        <v>7967</v>
      </c>
      <c r="AD204" s="127">
        <f>IF(E204=1,VLOOKUP(Työfile_2024!D204,'2015'!$F$12:$X$1887,19,FALSE),"-")</f>
        <v>0.23</v>
      </c>
      <c r="AI204" s="127">
        <f>IF(E204=1,VLOOKUP(Työfile_2024!D204,'2015'!$F$12:$AB$1887,20,FALSE),"-")</f>
        <v>0</v>
      </c>
      <c r="AJ204" s="127">
        <f>IF(E204=1,VLOOKUP(Työfile_2024!D204,'2015'!$F$12:$AB$1887,21,FALSE),"-")</f>
        <v>0</v>
      </c>
      <c r="AK204" s="127">
        <f>IF(E204=1,VLOOKUP(Työfile_2024!D204,'2015'!$F$12:$AB$1887,22,FALSE),"-")</f>
        <v>0</v>
      </c>
      <c r="AL204" s="127">
        <f>IF(E204=1,VLOOKUP(Työfile_2024!D204,'2015'!$F$12:$AB$1887,23,FALSE),"-")</f>
        <v>0</v>
      </c>
      <c r="AM204" s="56">
        <f>VLOOKUP(Työfile_2024!D204,Tmatkat_20km_tarkasteltava_verk!$C$2:$D$1804,2,FALSE)</f>
        <v>5172</v>
      </c>
      <c r="AN204" s="148">
        <f t="shared" si="25"/>
        <v>0.13563411308087694</v>
      </c>
      <c r="AO204" s="178">
        <f>IF(E204=1,VLOOKUP(Työfile_2024!D204,'2015'!$F$12:$AC$1887,24,FALSE),"-")</f>
        <v>19200</v>
      </c>
      <c r="AP204" s="52">
        <f>VLOOKUP(D204,Tarkasteltava_verkko_2024_harva!$E$2:$I$1804,5,FALSE)</f>
        <v>0</v>
      </c>
      <c r="AQ204" s="52">
        <f>VLOOKUP(D204,Tarkasteltava_verkko_2024_harva!$E$2:$I$1804,4,FALSE)</f>
        <v>0</v>
      </c>
      <c r="AR204" s="148">
        <v>0.84484649122807021</v>
      </c>
      <c r="AS204" s="170" t="str">
        <f>IFERROR(VLOOKUP(C204,'2015'!$C$12:$AG$1887,30,FALSE),"-")</f>
        <v>Kyllä</v>
      </c>
      <c r="AT204" s="148">
        <v>0.99451754385964908</v>
      </c>
      <c r="AU204" s="170" t="str">
        <f>IFERROR(VLOOKUP(C204,'2015'!$C$12:$AG$1887,31,FALSE),"-")</f>
        <v>Kyllä</v>
      </c>
      <c r="AV204" s="106"/>
      <c r="AW204" s="63" t="str">
        <f>IFERROR(VLOOKUP(C204,Merkittävyysluokitus!$A$2:$J$1705,10,FALSE),"-")</f>
        <v>-</v>
      </c>
      <c r="AX204" s="175" t="str">
        <f>IFERROR(VLOOKUP(C204,Merkittävyysluokitus!$A$2:$J$1705,6,FALSE),"-")</f>
        <v>-</v>
      </c>
      <c r="AY204" s="175" t="str">
        <f>IFERROR(VLOOKUP(C204,Merkittävyysluokitus!$A$2:$J$1705,7,FALSE),"-")</f>
        <v>-</v>
      </c>
      <c r="AZ204" s="175" t="str">
        <f>IFERROR(VLOOKUP(C204,Merkittävyysluokitus!$A$2:$J$1705,8,FALSE),"-")</f>
        <v>-</v>
      </c>
      <c r="BA204" s="175" t="str">
        <f>IFERROR(VLOOKUP(C204,Merkittävyysluokitus!$A$2:$J$1705,9,FALSE),"-")</f>
        <v>-</v>
      </c>
      <c r="BB204" s="218"/>
      <c r="BC204" s="203" t="str">
        <f t="shared" si="26"/>
        <v>muutos</v>
      </c>
      <c r="BD204" s="39" t="str">
        <f t="shared" si="18"/>
        <v>punainen</v>
      </c>
      <c r="BE204" s="68" t="str">
        <f t="shared" si="19"/>
        <v>musta</v>
      </c>
      <c r="BF204" s="68" t="str">
        <f t="shared" si="20"/>
        <v>musta</v>
      </c>
      <c r="BG204" s="68" t="str">
        <f t="shared" si="21"/>
        <v>punainen</v>
      </c>
      <c r="BH204" s="208" t="str">
        <f t="shared" si="22"/>
        <v>musta</v>
      </c>
      <c r="BI204" s="117"/>
      <c r="BJ204" s="39" t="str">
        <f>IF(F204="ei löydy","uusi tie",IF(E204=0,"tieosoite muuttunut",IF(E204=1,VLOOKUP(D204,'2015'!$F$12:$AL$1887,31,FALSE),"-")))</f>
        <v>musta</v>
      </c>
      <c r="BK204" s="67" t="str">
        <f>IF(E204=1,VLOOKUP(D204,'2015'!$F$12:$AL$1887,32,FALSE),"-")</f>
        <v>musta</v>
      </c>
      <c r="BL204" s="39" t="str">
        <f>IF(F204="ei löydy","uusi tie",IF(E204=0,"tieosoite muuttunut",IF(E204=1,VLOOKUP(D204,'2015'!$F$12:$AL$1887,33,FALSE),"-")))</f>
        <v>musta</v>
      </c>
      <c r="BM204" s="39"/>
      <c r="BN204" s="217" t="str">
        <f>VLOOKUP(D204,'2015'!$F$12:$AL$1887,33,FALSE)</f>
        <v>musta</v>
      </c>
      <c r="BO204" s="117"/>
      <c r="BP204" s="115" t="s">
        <v>9</v>
      </c>
      <c r="BQ204" s="30"/>
      <c r="BS204" s="5"/>
      <c r="BU204" s="35"/>
      <c r="BV204" s="30" t="s">
        <v>9</v>
      </c>
      <c r="BW204" s="20"/>
      <c r="BX204" t="str">
        <f>IF(E204=1,VLOOKUP(D204,'2015'!$F$12:$AX$1887,43,FALSE),"-")</f>
        <v>musta</v>
      </c>
      <c r="BY204" t="str">
        <f>IF(E204=1,VLOOKUP(D204,'2015'!$F$12:$AX$1887,44,FALSE),"-")</f>
        <v>musta</v>
      </c>
      <c r="BZ204" t="str">
        <f>IF(E204=1,VLOOKUP(D204,'2015'!$F$12:$AX$1887,45,FALSE),"-")</f>
        <v>punainen</v>
      </c>
      <c r="CA204" s="31">
        <f t="shared" si="27"/>
        <v>20</v>
      </c>
      <c r="CB204" s="31">
        <f t="shared" si="28"/>
        <v>0</v>
      </c>
      <c r="CC204" s="31">
        <f t="shared" si="29"/>
        <v>10</v>
      </c>
      <c r="CD204" s="31">
        <f t="shared" si="30"/>
        <v>10</v>
      </c>
      <c r="CE204" s="31">
        <f t="shared" si="31"/>
        <v>0</v>
      </c>
      <c r="CO204" s="29" t="s">
        <v>34</v>
      </c>
      <c r="CP204" s="29" t="s">
        <v>34</v>
      </c>
    </row>
    <row r="205" spans="1:94" ht="15.75" thickBot="1" x14ac:dyDescent="0.3">
      <c r="A205" s="50"/>
      <c r="B205" s="50"/>
      <c r="C205" s="50" t="str">
        <f t="shared" si="23"/>
        <v>45_2_7073</v>
      </c>
      <c r="D205" s="51" t="str">
        <f t="shared" si="24"/>
        <v>45_2</v>
      </c>
      <c r="E205" s="224">
        <f>IFERROR(VLOOKUP(C205,'2015'!$C$12:$D$1887,2,FALSE),0)</f>
        <v>1</v>
      </c>
      <c r="F205" s="51">
        <f>IFERROR(K205-IFERROR(VLOOKUP(D205,'2015'!$F$12:$I$1887,4,FALSE),"ei löydy"),"ei löydy")</f>
        <v>0</v>
      </c>
      <c r="G205" s="224">
        <f>IFERROR(VLOOKUP(Työfile_2024!C205,Liikennemalli!$D$6:$G$1921,4,FALSE),0)</f>
        <v>1</v>
      </c>
      <c r="H205" s="225">
        <f>K205-IFERROR(VLOOKUP(Työfile_2024!D205,Liikennemalli!$C$6:$H$1921,6,FALSE),"ei löydy")</f>
        <v>0</v>
      </c>
      <c r="I205" s="80">
        <v>45</v>
      </c>
      <c r="J205" s="52">
        <v>2</v>
      </c>
      <c r="K205" s="52">
        <v>7073</v>
      </c>
      <c r="L205" s="53"/>
      <c r="M205" s="54"/>
      <c r="N205" s="54"/>
      <c r="O205" s="54"/>
      <c r="P205" s="54"/>
      <c r="Q205" s="55"/>
      <c r="R205" s="55"/>
      <c r="S205" s="55"/>
      <c r="T205" s="55"/>
      <c r="U205" s="52"/>
      <c r="V205" s="56">
        <v>54983.776332532165</v>
      </c>
      <c r="W205" s="56">
        <v>2492.3051039163015</v>
      </c>
      <c r="X205" s="56">
        <v>62695.242471370002</v>
      </c>
      <c r="Y205" s="56">
        <f>VLOOKUP(D205,Liikennemalli24!$D$2:$F$1804,2,FALSE)</f>
        <v>7864</v>
      </c>
      <c r="Z205" s="57">
        <f>VLOOKUP(D205,Liikennemalli24!$D$2:$F$1804,3,FALSE)</f>
        <v>0.28299999999999997</v>
      </c>
      <c r="AA205" s="178">
        <f>IF(G205=1,VLOOKUP(C205,Liikennemalli!$D$6:$H$1921,2,FALSE),0)</f>
        <v>15995.553114954981</v>
      </c>
      <c r="AB205" s="197">
        <f>IF(G205=1,VLOOKUP(C205,Liikennemalli!$D$6:$H$1921,3,FALSE),0)</f>
        <v>0.47647853063506002</v>
      </c>
      <c r="AC205" s="134">
        <f>IF(E205=1,VLOOKUP(Työfile_2024!D205,'2015'!$F$12:$X$1887,18,FALSE),"-")</f>
        <v>19237</v>
      </c>
      <c r="AD205" s="127">
        <f>IF(E205=1,VLOOKUP(Työfile_2024!D205,'2015'!$F$12:$X$1887,19,FALSE),"-")</f>
        <v>0.36</v>
      </c>
      <c r="AI205" s="127">
        <f>IF(E205=1,VLOOKUP(Työfile_2024!D205,'2015'!$F$12:$AB$1887,20,FALSE),"-")</f>
        <v>0</v>
      </c>
      <c r="AJ205" s="127">
        <f>IF(E205=1,VLOOKUP(Työfile_2024!D205,'2015'!$F$12:$AB$1887,21,FALSE),"-")</f>
        <v>0</v>
      </c>
      <c r="AK205" s="127">
        <f>IF(E205=1,VLOOKUP(Työfile_2024!D205,'2015'!$F$12:$AB$1887,22,FALSE),"-")</f>
        <v>0</v>
      </c>
      <c r="AL205" s="127">
        <f>IF(E205=1,VLOOKUP(Työfile_2024!D205,'2015'!$F$12:$AB$1887,23,FALSE),"-")</f>
        <v>0</v>
      </c>
      <c r="AM205" s="56">
        <f>VLOOKUP(Työfile_2024!D205,Tmatkat_20km_tarkasteltava_verk!$C$2:$D$1804,2,FALSE)</f>
        <v>13392</v>
      </c>
      <c r="AN205" s="148">
        <f t="shared" si="25"/>
        <v>0.24356275420239509</v>
      </c>
      <c r="AO205" s="178">
        <f>IF(E205=1,VLOOKUP(Työfile_2024!D205,'2015'!$F$12:$AC$1887,24,FALSE),"-")</f>
        <v>29861</v>
      </c>
      <c r="AP205" s="52" t="str">
        <f>VLOOKUP(D205,Tarkasteltava_verkko_2024_harva!$E$2:$I$1804,5,FALSE)</f>
        <v>tiivis</v>
      </c>
      <c r="AQ205" s="52">
        <f>VLOOKUP(D205,Tarkasteltava_verkko_2024_harva!$E$2:$I$1804,4,FALSE)</f>
        <v>0</v>
      </c>
      <c r="AR205" s="148">
        <v>0.62434610490598053</v>
      </c>
      <c r="AS205" s="170" t="str">
        <f>IFERROR(VLOOKUP(C205,'2015'!$C$12:$AG$1887,30,FALSE),"-")</f>
        <v>Kyllä</v>
      </c>
      <c r="AT205" s="148">
        <v>0.99759649370846881</v>
      </c>
      <c r="AU205" s="170" t="str">
        <f>IFERROR(VLOOKUP(C205,'2015'!$C$12:$AG$1887,31,FALSE),"-")</f>
        <v>Kyllä</v>
      </c>
      <c r="AV205" s="106"/>
      <c r="AW205" s="63" t="str">
        <f>IFERROR(VLOOKUP(C205,Merkittävyysluokitus!$A$2:$J$1705,10,FALSE),"-")</f>
        <v>-</v>
      </c>
      <c r="AX205" s="175" t="str">
        <f>IFERROR(VLOOKUP(C205,Merkittävyysluokitus!$A$2:$J$1705,6,FALSE),"-")</f>
        <v>-</v>
      </c>
      <c r="AY205" s="175" t="str">
        <f>IFERROR(VLOOKUP(C205,Merkittävyysluokitus!$A$2:$J$1705,7,FALSE),"-")</f>
        <v>-</v>
      </c>
      <c r="AZ205" s="175" t="str">
        <f>IFERROR(VLOOKUP(C205,Merkittävyysluokitus!$A$2:$J$1705,8,FALSE),"-")</f>
        <v>-</v>
      </c>
      <c r="BA205" s="175" t="str">
        <f>IFERROR(VLOOKUP(C205,Merkittävyysluokitus!$A$2:$J$1705,9,FALSE),"-")</f>
        <v>-</v>
      </c>
      <c r="BB205" s="218"/>
      <c r="BC205" s="203" t="str">
        <f t="shared" si="26"/>
        <v>muutos</v>
      </c>
      <c r="BD205" s="39" t="str">
        <f t="shared" si="18"/>
        <v>punainen</v>
      </c>
      <c r="BE205" s="68" t="str">
        <f t="shared" si="19"/>
        <v>musta</v>
      </c>
      <c r="BF205" s="68" t="str">
        <f t="shared" si="20"/>
        <v>musta</v>
      </c>
      <c r="BG205" s="68" t="str">
        <f t="shared" si="21"/>
        <v>punainen</v>
      </c>
      <c r="BH205" s="208" t="str">
        <f t="shared" si="22"/>
        <v>musta</v>
      </c>
      <c r="BI205" s="117"/>
      <c r="BJ205" s="39" t="str">
        <f>IF(F205="ei löydy","uusi tie",IF(E205=0,"tieosoite muuttunut",IF(E205=1,VLOOKUP(D205,'2015'!$F$12:$AL$1887,31,FALSE),"-")))</f>
        <v>punainen</v>
      </c>
      <c r="BK205" s="67" t="str">
        <f>IF(E205=1,VLOOKUP(D205,'2015'!$F$12:$AL$1887,32,FALSE),"-")</f>
        <v>punainen</v>
      </c>
      <c r="BL205" s="39" t="str">
        <f>IF(F205="ei löydy","uusi tie",IF(E205=0,"tieosoite muuttunut",IF(E205=1,VLOOKUP(D205,'2015'!$F$12:$AL$1887,33,FALSE),"-")))</f>
        <v>punainen/musta</v>
      </c>
      <c r="BM205" s="39"/>
      <c r="BN205" s="217" t="str">
        <f>VLOOKUP(D205,'2015'!$F$12:$AL$1887,33,FALSE)</f>
        <v>punainen/musta</v>
      </c>
      <c r="BO205" s="117"/>
      <c r="BP205" s="115" t="s">
        <v>9</v>
      </c>
      <c r="BQ205" s="30"/>
      <c r="BS205" s="5"/>
      <c r="BU205" s="35"/>
      <c r="BV205" s="30" t="s">
        <v>9</v>
      </c>
      <c r="BW205" s="20"/>
      <c r="BX205" t="str">
        <f>IF(E205=1,VLOOKUP(D205,'2015'!$F$12:$AX$1887,43,FALSE),"-")</f>
        <v>musta</v>
      </c>
      <c r="BY205" t="str">
        <f>IF(E205=1,VLOOKUP(D205,'2015'!$F$12:$AX$1887,44,FALSE),"-")</f>
        <v>musta</v>
      </c>
      <c r="BZ205" t="str">
        <f>IF(E205=1,VLOOKUP(D205,'2015'!$F$12:$AX$1887,45,FALSE),"-")</f>
        <v>punainen</v>
      </c>
      <c r="CA205" s="31">
        <f t="shared" si="27"/>
        <v>20</v>
      </c>
      <c r="CB205" s="31">
        <f t="shared" si="28"/>
        <v>0</v>
      </c>
      <c r="CC205" s="31">
        <f t="shared" si="29"/>
        <v>10</v>
      </c>
      <c r="CD205" s="31">
        <f t="shared" si="30"/>
        <v>10</v>
      </c>
      <c r="CE205" s="31">
        <f t="shared" si="31"/>
        <v>0</v>
      </c>
      <c r="CO205" s="29" t="s">
        <v>34</v>
      </c>
      <c r="CP205" s="29" t="s">
        <v>34</v>
      </c>
    </row>
    <row r="206" spans="1:94" ht="15.75" thickBot="1" x14ac:dyDescent="0.3">
      <c r="A206" s="50"/>
      <c r="B206" s="50"/>
      <c r="C206" s="50" t="str">
        <f t="shared" si="23"/>
        <v>45_3_8967</v>
      </c>
      <c r="D206" s="51" t="str">
        <f t="shared" si="24"/>
        <v>45_3</v>
      </c>
      <c r="E206" s="224">
        <f>IFERROR(VLOOKUP(C206,'2015'!$C$12:$D$1887,2,FALSE),0)</f>
        <v>1</v>
      </c>
      <c r="F206" s="51">
        <f>IFERROR(K206-IFERROR(VLOOKUP(D206,'2015'!$F$12:$I$1887,4,FALSE),"ei löydy"),"ei löydy")</f>
        <v>0</v>
      </c>
      <c r="G206" s="224">
        <f>IFERROR(VLOOKUP(Työfile_2024!C206,Liikennemalli!$D$6:$G$1921,4,FALSE),0)</f>
        <v>1</v>
      </c>
      <c r="H206" s="225">
        <f>K206-IFERROR(VLOOKUP(Työfile_2024!D206,Liikennemalli!$C$6:$H$1921,6,FALSE),"ei löydy")</f>
        <v>0</v>
      </c>
      <c r="I206" s="80">
        <v>45</v>
      </c>
      <c r="J206" s="52">
        <v>3</v>
      </c>
      <c r="K206" s="52">
        <v>8967</v>
      </c>
      <c r="L206" s="53"/>
      <c r="M206" s="54"/>
      <c r="N206" s="54"/>
      <c r="O206" s="54"/>
      <c r="P206" s="54"/>
      <c r="Q206" s="55"/>
      <c r="R206" s="55"/>
      <c r="S206" s="55"/>
      <c r="T206" s="55"/>
      <c r="U206" s="52"/>
      <c r="V206" s="56">
        <v>42120.640236422441</v>
      </c>
      <c r="W206" s="56">
        <v>2166.4991635998663</v>
      </c>
      <c r="X206" s="56">
        <v>48234.182112189141</v>
      </c>
      <c r="Y206" s="56">
        <f>VLOOKUP(D206,Liikennemalli24!$D$2:$F$1804,2,FALSE)</f>
        <v>2654</v>
      </c>
      <c r="Z206" s="57">
        <f>VLOOKUP(D206,Liikennemalli24!$D$2:$F$1804,3,FALSE)</f>
        <v>0.157</v>
      </c>
      <c r="AA206" s="178">
        <f>IF(G206=1,VLOOKUP(C206,Liikennemalli!$D$6:$H$1921,2,FALSE),0)</f>
        <v>22514.923707415801</v>
      </c>
      <c r="AB206" s="197">
        <f>IF(G206=1,VLOOKUP(C206,Liikennemalli!$D$6:$H$1921,3,FALSE),0)</f>
        <v>0.67786203091987596</v>
      </c>
      <c r="AC206" s="134">
        <f>IF(E206=1,VLOOKUP(Työfile_2024!D206,'2015'!$F$12:$X$1887,18,FALSE),"-")</f>
        <v>22696</v>
      </c>
      <c r="AD206" s="127">
        <f>IF(E206=1,VLOOKUP(Työfile_2024!D206,'2015'!$F$12:$X$1887,19,FALSE),"-")</f>
        <v>0.57999999999999996</v>
      </c>
      <c r="AI206" s="127">
        <f>IF(E206=1,VLOOKUP(Työfile_2024!D206,'2015'!$F$12:$AB$1887,20,FALSE),"-")</f>
        <v>0</v>
      </c>
      <c r="AJ206" s="127">
        <f>IF(E206=1,VLOOKUP(Työfile_2024!D206,'2015'!$F$12:$AB$1887,21,FALSE),"-")</f>
        <v>0</v>
      </c>
      <c r="AK206" s="127">
        <f>IF(E206=1,VLOOKUP(Työfile_2024!D206,'2015'!$F$12:$AB$1887,22,FALSE),"-")</f>
        <v>0</v>
      </c>
      <c r="AL206" s="127">
        <f>IF(E206=1,VLOOKUP(Työfile_2024!D206,'2015'!$F$12:$AB$1887,23,FALSE),"-")</f>
        <v>0</v>
      </c>
      <c r="AM206" s="56">
        <f>VLOOKUP(Työfile_2024!D206,Tmatkat_20km_tarkasteltava_verk!$C$2:$D$1804,2,FALSE)</f>
        <v>16571</v>
      </c>
      <c r="AN206" s="148">
        <f t="shared" si="25"/>
        <v>0.39341757169376479</v>
      </c>
      <c r="AO206" s="178">
        <f>IF(E206=1,VLOOKUP(Työfile_2024!D206,'2015'!$F$12:$AC$1887,24,FALSE),"-")</f>
        <v>34449</v>
      </c>
      <c r="AP206" s="52" t="str">
        <f>VLOOKUP(D206,Tarkasteltava_verkko_2024_harva!$E$2:$I$1804,5,FALSE)</f>
        <v>tiivis</v>
      </c>
      <c r="AQ206" s="52">
        <f>VLOOKUP(D206,Tarkasteltava_verkko_2024_harva!$E$2:$I$1804,4,FALSE)</f>
        <v>0</v>
      </c>
      <c r="AR206" s="148">
        <v>9.0331214452994316E-2</v>
      </c>
      <c r="AS206" s="170" t="str">
        <f>IFERROR(VLOOKUP(C206,'2015'!$C$12:$AG$1887,30,FALSE),"-")</f>
        <v/>
      </c>
      <c r="AT206" s="148">
        <v>0.73145979703356756</v>
      </c>
      <c r="AU206" s="170" t="str">
        <f>IFERROR(VLOOKUP(C206,'2015'!$C$12:$AG$1887,31,FALSE),"-")</f>
        <v>Kyllä</v>
      </c>
      <c r="AV206" s="106"/>
      <c r="AW206" s="63">
        <f>IFERROR(VLOOKUP(C206,Merkittävyysluokitus!$A$2:$J$1705,10,FALSE),"-")</f>
        <v>1</v>
      </c>
      <c r="AX206" s="175">
        <f>IFERROR(VLOOKUP(C206,Merkittävyysluokitus!$A$2:$J$1705,6,FALSE),"-")</f>
        <v>12.869406392694064</v>
      </c>
      <c r="AY206" s="175">
        <f>IFERROR(VLOOKUP(C206,Merkittävyysluokitus!$A$2:$J$1705,7,FALSE),"-")</f>
        <v>5</v>
      </c>
      <c r="AZ206" s="175">
        <f>IFERROR(VLOOKUP(C206,Merkittävyysluokitus!$A$2:$J$1705,8,FALSE),"-")</f>
        <v>5.8694063926940636</v>
      </c>
      <c r="BA206" s="175">
        <f>IFERROR(VLOOKUP(C206,Merkittävyysluokitus!$A$2:$J$1705,9,FALSE),"-")</f>
        <v>2</v>
      </c>
      <c r="BB206" s="203"/>
      <c r="BC206" s="203" t="str">
        <f t="shared" si="26"/>
        <v/>
      </c>
      <c r="BD206" s="39" t="str">
        <f t="shared" ref="BD206:BD269" si="32">IF(BL206="pinkki","pinkki",IF(I206&lt;100,"punainen",IF(COUNTIF(BE206:BG206,"musta")&gt;=2,"musta",IF(COUNTIF(BE206:BG206,"punainen")&gt;=2,"punainen","Ei luokiteltu"))))</f>
        <v>punainen</v>
      </c>
      <c r="BE206" s="68" t="str">
        <f t="shared" ref="BE206:BE269" si="33">IF(Z206="-","ei mallia",IF(Z206=0,"ei mallia",IF(Z206&gt;0.599999,IF(Y206&gt;999,"punainen",IF(AM206&gt;99,"punainen",IF(AP206="tiivis","punainen","musta"))),"musta")))</f>
        <v>musta</v>
      </c>
      <c r="BF206" s="68" t="str">
        <f t="shared" ref="BF206:BF269" si="34">IF(Z206="-","ei mallia",IF(Z206=0,"ei mallia",IF(Z206&gt;0.399999,IF(Y206&gt;1999,"punainen",IF(AM206&gt;499,"punainen",IF(AQ206="harva","punainen","musta"))),"musta")))</f>
        <v>musta</v>
      </c>
      <c r="BG206" s="68" t="str">
        <f t="shared" ref="BG206:BG269" si="35">IF(Z206="-","ei mallia",IF(Y206=0,"ei mallia",(IF(AND(SUM((Z206&gt;$BF$2),(Y206&gt;$BF$3),(AM206&gt;$BF$4),(AQ206=$BF$5))&gt;=2,OR(Z206&gt;$BG$2,Y206&gt;$BG$3,AM206&gt;$BG$4,AP206=$BG$5)),"punainen","musta"))))</f>
        <v>punainen</v>
      </c>
      <c r="BH206" s="208" t="str">
        <f t="shared" ref="BH206:BH269" si="36">IF(Z206&gt;0.5,IF(AQ206="harva","punainen","musta"),"musta")</f>
        <v>musta</v>
      </c>
      <c r="BI206" s="117"/>
      <c r="BJ206" s="39" t="str">
        <f>IF(F206="ei löydy","uusi tie",IF(E206=0,"tieosoite muuttunut",IF(E206=1,VLOOKUP(D206,'2015'!$F$12:$AL$1887,31,FALSE),"-")))</f>
        <v>punainen</v>
      </c>
      <c r="BK206" s="67" t="str">
        <f>IF(E206=1,VLOOKUP(D206,'2015'!$F$12:$AL$1887,32,FALSE),"-")</f>
        <v>punainen</v>
      </c>
      <c r="BL206" s="39" t="str">
        <f>IF(F206="ei löydy","uusi tie",IF(E206=0,"tieosoite muuttunut",IF(E206=1,VLOOKUP(D206,'2015'!$F$12:$AL$1887,33,FALSE),"-")))</f>
        <v>punainen</v>
      </c>
      <c r="BM206" s="39"/>
      <c r="BN206" s="217" t="str">
        <f>VLOOKUP(D206,'2015'!$F$12:$AL$1887,33,FALSE)</f>
        <v>punainen</v>
      </c>
      <c r="BO206" s="117"/>
      <c r="BP206" s="115" t="s">
        <v>9</v>
      </c>
      <c r="BQ206" s="30"/>
      <c r="BS206" s="5"/>
      <c r="BU206" s="35"/>
      <c r="BV206" s="30" t="s">
        <v>9</v>
      </c>
      <c r="BW206" s="20"/>
      <c r="BX206" t="str">
        <f>IF(E206=1,VLOOKUP(D206,'2015'!$F$12:$AX$1887,43,FALSE),"-")</f>
        <v>musta</v>
      </c>
      <c r="BY206" t="str">
        <f>IF(E206=1,VLOOKUP(D206,'2015'!$F$12:$AX$1887,44,FALSE),"-")</f>
        <v>punainen</v>
      </c>
      <c r="BZ206" t="str">
        <f>IF(E206=1,VLOOKUP(D206,'2015'!$F$12:$AX$1887,45,FALSE),"-")</f>
        <v>punainen</v>
      </c>
      <c r="CA206" s="31">
        <f t="shared" si="27"/>
        <v>21</v>
      </c>
      <c r="CB206" s="31">
        <f t="shared" si="28"/>
        <v>1</v>
      </c>
      <c r="CC206" s="31">
        <f t="shared" si="29"/>
        <v>10</v>
      </c>
      <c r="CD206" s="31">
        <f t="shared" si="30"/>
        <v>10</v>
      </c>
      <c r="CE206" s="31">
        <f t="shared" si="31"/>
        <v>0</v>
      </c>
      <c r="CO206" s="29" t="s">
        <v>34</v>
      </c>
      <c r="CP206" s="29" t="s">
        <v>34</v>
      </c>
    </row>
    <row r="207" spans="1:94" ht="15.75" thickBot="1" x14ac:dyDescent="0.3">
      <c r="A207" s="50"/>
      <c r="B207" s="50"/>
      <c r="C207" s="50" t="str">
        <f t="shared" ref="C207:C270" si="37">CONCATENATE(I207,"_",J207,"_",K207)</f>
        <v>45_4_3428</v>
      </c>
      <c r="D207" s="51" t="str">
        <f t="shared" ref="D207:D270" si="38">CONCATENATE(I207,"_",J207)</f>
        <v>45_4</v>
      </c>
      <c r="E207" s="224">
        <f>IFERROR(VLOOKUP(C207,'2015'!$C$12:$D$1887,2,FALSE),0)</f>
        <v>1</v>
      </c>
      <c r="F207" s="51">
        <f>IFERROR(K207-IFERROR(VLOOKUP(D207,'2015'!$F$12:$I$1887,4,FALSE),"ei löydy"),"ei löydy")</f>
        <v>0</v>
      </c>
      <c r="G207" s="224">
        <f>IFERROR(VLOOKUP(Työfile_2024!C207,Liikennemalli!$D$6:$G$1921,4,FALSE),0)</f>
        <v>1</v>
      </c>
      <c r="H207" s="225">
        <f>K207-IFERROR(VLOOKUP(Työfile_2024!D207,Liikennemalli!$C$6:$H$1921,6,FALSE),"ei löydy")</f>
        <v>0</v>
      </c>
      <c r="I207" s="80">
        <v>45</v>
      </c>
      <c r="J207" s="52">
        <v>4</v>
      </c>
      <c r="K207" s="52">
        <v>3428</v>
      </c>
      <c r="L207" s="53"/>
      <c r="M207" s="54"/>
      <c r="N207" s="54"/>
      <c r="O207" s="54"/>
      <c r="P207" s="54"/>
      <c r="Q207" s="55"/>
      <c r="R207" s="55"/>
      <c r="S207" s="55"/>
      <c r="T207" s="55"/>
      <c r="U207" s="52"/>
      <c r="V207" s="56">
        <v>24124.116686114354</v>
      </c>
      <c r="W207" s="56">
        <v>942.09859976662779</v>
      </c>
      <c r="X207" s="56">
        <v>27137.196907817968</v>
      </c>
      <c r="Y207" s="56">
        <f>VLOOKUP(D207,Liikennemalli24!$D$2:$F$1804,2,FALSE)</f>
        <v>3038</v>
      </c>
      <c r="Z207" s="57">
        <f>VLOOKUP(D207,Liikennemalli24!$D$2:$F$1804,3,FALSE)</f>
        <v>0.26200000000000001</v>
      </c>
      <c r="AA207" s="178">
        <f>IF(G207=1,VLOOKUP(C207,Liikennemalli!$D$6:$H$1921,2,FALSE),0)</f>
        <v>27945.846991123199</v>
      </c>
      <c r="AB207" s="197">
        <f>IF(G207=1,VLOOKUP(C207,Liikennemalli!$D$6:$H$1921,3,FALSE),0)</f>
        <v>0.69085565693948303</v>
      </c>
      <c r="AC207" s="134">
        <f>IF(E207=1,VLOOKUP(Työfile_2024!D207,'2015'!$F$12:$X$1887,18,FALSE),"-")</f>
        <v>12853</v>
      </c>
      <c r="AD207" s="127">
        <f>IF(E207=1,VLOOKUP(Työfile_2024!D207,'2015'!$F$12:$X$1887,19,FALSE),"-")</f>
        <v>0.71</v>
      </c>
      <c r="AI207" s="127">
        <f>IF(E207=1,VLOOKUP(Työfile_2024!D207,'2015'!$F$12:$AB$1887,20,FALSE),"-")</f>
        <v>0</v>
      </c>
      <c r="AJ207" s="127">
        <f>IF(E207=1,VLOOKUP(Työfile_2024!D207,'2015'!$F$12:$AB$1887,21,FALSE),"-")</f>
        <v>0</v>
      </c>
      <c r="AK207" s="127">
        <f>IF(E207=1,VLOOKUP(Työfile_2024!D207,'2015'!$F$12:$AB$1887,22,FALSE),"-")</f>
        <v>0</v>
      </c>
      <c r="AL207" s="127">
        <f>IF(E207=1,VLOOKUP(Työfile_2024!D207,'2015'!$F$12:$AB$1887,23,FALSE),"-")</f>
        <v>0</v>
      </c>
      <c r="AM207" s="56">
        <f>VLOOKUP(Työfile_2024!D207,Tmatkat_20km_tarkasteltava_verk!$C$2:$D$1804,2,FALSE)</f>
        <v>7286</v>
      </c>
      <c r="AN207" s="148">
        <f t="shared" ref="AN207:AN270" si="39">AM207/V207</f>
        <v>0.30202142092082329</v>
      </c>
      <c r="AO207" s="178">
        <f>IF(E207=1,VLOOKUP(Työfile_2024!D207,'2015'!$F$12:$AC$1887,24,FALSE),"-")</f>
        <v>28909</v>
      </c>
      <c r="AP207" s="52" t="str">
        <f>VLOOKUP(D207,Tarkasteltava_verkko_2024_harva!$E$2:$I$1804,5,FALSE)</f>
        <v>tiivis</v>
      </c>
      <c r="AQ207" s="52">
        <f>VLOOKUP(D207,Tarkasteltava_verkko_2024_harva!$E$2:$I$1804,4,FALSE)</f>
        <v>0</v>
      </c>
      <c r="AR207" s="148">
        <v>0.76954492415402564</v>
      </c>
      <c r="AS207" s="170" t="str">
        <f>IFERROR(VLOOKUP(C207,'2015'!$C$12:$AG$1887,30,FALSE),"-")</f>
        <v>Kyllä</v>
      </c>
      <c r="AT207" s="148">
        <v>0.92240373395565922</v>
      </c>
      <c r="AU207" s="170" t="str">
        <f>IFERROR(VLOOKUP(C207,'2015'!$C$12:$AG$1887,31,FALSE),"-")</f>
        <v>Kyllä</v>
      </c>
      <c r="AV207" s="106"/>
      <c r="AW207" s="63">
        <f>IFERROR(VLOOKUP(C207,Merkittävyysluokitus!$A$2:$J$1705,10,FALSE),"-")</f>
        <v>2</v>
      </c>
      <c r="AX207" s="175">
        <f>IFERROR(VLOOKUP(C207,Merkittävyysluokitus!$A$2:$J$1705,6,FALSE),"-")</f>
        <v>11.020426179604261</v>
      </c>
      <c r="AY207" s="175">
        <f>IFERROR(VLOOKUP(C207,Merkittävyysluokitus!$A$2:$J$1705,7,FALSE),"-")</f>
        <v>5</v>
      </c>
      <c r="AZ207" s="175">
        <f>IFERROR(VLOOKUP(C207,Merkittävyysluokitus!$A$2:$J$1705,8,FALSE),"-")</f>
        <v>4.0204261796042617</v>
      </c>
      <c r="BA207" s="175">
        <f>IFERROR(VLOOKUP(C207,Merkittävyysluokitus!$A$2:$J$1705,9,FALSE),"-")</f>
        <v>2</v>
      </c>
      <c r="BB207" s="203"/>
      <c r="BC207" s="203" t="str">
        <f t="shared" ref="BC207:BC270" si="40">IF(BD207="ei luokiteltu","ei mallia",IF(BL207="tieosoite muuttunut","tieosoite muuttunut",IF(BD207&lt;&gt;BL207,"muutos","")))</f>
        <v/>
      </c>
      <c r="BD207" s="39" t="str">
        <f t="shared" si="32"/>
        <v>punainen</v>
      </c>
      <c r="BE207" s="68" t="str">
        <f t="shared" si="33"/>
        <v>musta</v>
      </c>
      <c r="BF207" s="68" t="str">
        <f t="shared" si="34"/>
        <v>musta</v>
      </c>
      <c r="BG207" s="68" t="str">
        <f t="shared" si="35"/>
        <v>punainen</v>
      </c>
      <c r="BH207" s="208" t="str">
        <f t="shared" si="36"/>
        <v>musta</v>
      </c>
      <c r="BI207" s="117"/>
      <c r="BJ207" s="39" t="str">
        <f>IF(F207="ei löydy","uusi tie",IF(E207=0,"tieosoite muuttunut",IF(E207=1,VLOOKUP(D207,'2015'!$F$12:$AL$1887,31,FALSE),"-")))</f>
        <v>punainen</v>
      </c>
      <c r="BK207" s="67" t="str">
        <f>IF(E207=1,VLOOKUP(D207,'2015'!$F$12:$AL$1887,32,FALSE),"-")</f>
        <v>punainen</v>
      </c>
      <c r="BL207" s="39" t="str">
        <f>IF(F207="ei löydy","uusi tie",IF(E207=0,"tieosoite muuttunut",IF(E207=1,VLOOKUP(D207,'2015'!$F$12:$AL$1887,33,FALSE),"-")))</f>
        <v>punainen</v>
      </c>
      <c r="BM207" s="39"/>
      <c r="BN207" s="217" t="str">
        <f>VLOOKUP(D207,'2015'!$F$12:$AL$1887,33,FALSE)</f>
        <v>punainen</v>
      </c>
      <c r="BO207" s="117"/>
      <c r="BP207" s="115" t="s">
        <v>9</v>
      </c>
      <c r="BQ207" s="30"/>
      <c r="BS207" s="5"/>
      <c r="BU207" s="35"/>
      <c r="BV207" s="30" t="s">
        <v>9</v>
      </c>
      <c r="BW207" s="20"/>
      <c r="BX207" t="str">
        <f>IF(E207=1,VLOOKUP(D207,'2015'!$F$12:$AX$1887,43,FALSE),"-")</f>
        <v>punainen</v>
      </c>
      <c r="BY207" t="str">
        <f>IF(E207=1,VLOOKUP(D207,'2015'!$F$12:$AX$1887,44,FALSE),"-")</f>
        <v>punainen</v>
      </c>
      <c r="BZ207" t="str">
        <f>IF(E207=1,VLOOKUP(D207,'2015'!$F$12:$AX$1887,45,FALSE),"-")</f>
        <v>punainen</v>
      </c>
      <c r="CA207" s="31">
        <f t="shared" si="27"/>
        <v>30</v>
      </c>
      <c r="CB207" s="31">
        <f t="shared" si="28"/>
        <v>10</v>
      </c>
      <c r="CC207" s="31">
        <f t="shared" si="29"/>
        <v>10</v>
      </c>
      <c r="CD207" s="31">
        <f t="shared" si="30"/>
        <v>10</v>
      </c>
      <c r="CE207" s="31">
        <f t="shared" si="31"/>
        <v>0</v>
      </c>
      <c r="CO207" s="29" t="s">
        <v>34</v>
      </c>
      <c r="CP207" s="29" t="s">
        <v>34</v>
      </c>
    </row>
    <row r="208" spans="1:94" ht="15.75" thickBot="1" x14ac:dyDescent="0.3">
      <c r="A208" s="50"/>
      <c r="B208" s="50"/>
      <c r="C208" s="50" t="str">
        <f t="shared" si="37"/>
        <v>45_5_1620</v>
      </c>
      <c r="D208" s="51" t="str">
        <f t="shared" si="38"/>
        <v>45_5</v>
      </c>
      <c r="E208" s="224">
        <f>IFERROR(VLOOKUP(C208,'2015'!$C$12:$D$1887,2,FALSE),0)</f>
        <v>0</v>
      </c>
      <c r="F208" s="51">
        <f>IFERROR(K208-IFERROR(VLOOKUP(D208,'2015'!$F$12:$I$1887,4,FALSE),"ei löydy"),"ei löydy")</f>
        <v>-15</v>
      </c>
      <c r="G208" s="224">
        <f>IFERROR(VLOOKUP(Työfile_2024!C208,Liikennemalli!$D$6:$G$1921,4,FALSE),0)</f>
        <v>1</v>
      </c>
      <c r="H208" s="225">
        <f>K208-IFERROR(VLOOKUP(Työfile_2024!D208,Liikennemalli!$C$6:$H$1921,6,FALSE),"ei löydy")</f>
        <v>0</v>
      </c>
      <c r="I208" s="80">
        <v>45</v>
      </c>
      <c r="J208" s="52">
        <v>5</v>
      </c>
      <c r="K208" s="52">
        <v>1620</v>
      </c>
      <c r="L208" s="53"/>
      <c r="M208" s="54"/>
      <c r="N208" s="54"/>
      <c r="O208" s="54"/>
      <c r="P208" s="54"/>
      <c r="Q208" s="55"/>
      <c r="R208" s="55"/>
      <c r="S208" s="55"/>
      <c r="T208" s="55"/>
      <c r="U208" s="52"/>
      <c r="V208" s="56">
        <v>13666.283950617284</v>
      </c>
      <c r="W208" s="56">
        <v>1011.9629629629629</v>
      </c>
      <c r="X208" s="56">
        <v>15243.679012345679</v>
      </c>
      <c r="Y208" s="56">
        <f>VLOOKUP(D208,Liikennemalli24!$D$2:$F$1804,2,FALSE)</f>
        <v>2090</v>
      </c>
      <c r="Z208" s="57">
        <f>VLOOKUP(D208,Liikennemalli24!$D$2:$F$1804,3,FALSE)</f>
        <v>0.311</v>
      </c>
      <c r="AA208" s="178">
        <f>IF(G208=1,VLOOKUP(C208,Liikennemalli!$D$6:$H$1921,2,FALSE),0)</f>
        <v>8765.7652847968857</v>
      </c>
      <c r="AB208" s="197">
        <f>IF(G208=1,VLOOKUP(C208,Liikennemalli!$D$6:$H$1921,3,FALSE),0)</f>
        <v>0.64239956273454502</v>
      </c>
      <c r="AC208" s="134" t="str">
        <f>IF(E208=1,VLOOKUP(Työfile_2024!D208,'2015'!$F$12:$X$1887,18,FALSE),"-")</f>
        <v>-</v>
      </c>
      <c r="AD208" s="127" t="str">
        <f>IF(E208=1,VLOOKUP(Työfile_2024!D208,'2015'!$F$12:$X$1887,19,FALSE),"-")</f>
        <v>-</v>
      </c>
      <c r="AI208" s="127" t="str">
        <f>IF(E208=1,VLOOKUP(Työfile_2024!D208,'2015'!$F$12:$AB$1887,20,FALSE),"-")</f>
        <v>-</v>
      </c>
      <c r="AJ208" s="127" t="str">
        <f>IF(E208=1,VLOOKUP(Työfile_2024!D208,'2015'!$F$12:$AB$1887,21,FALSE),"-")</f>
        <v>-</v>
      </c>
      <c r="AK208" s="127" t="str">
        <f>IF(E208=1,VLOOKUP(Työfile_2024!D208,'2015'!$F$12:$AB$1887,22,FALSE),"-")</f>
        <v>-</v>
      </c>
      <c r="AL208" s="127" t="str">
        <f>IF(E208=1,VLOOKUP(Työfile_2024!D208,'2015'!$F$12:$AB$1887,23,FALSE),"-")</f>
        <v>-</v>
      </c>
      <c r="AM208" s="56">
        <f>VLOOKUP(Työfile_2024!D208,Tmatkat_20km_tarkasteltava_verk!$C$2:$D$1804,2,FALSE)</f>
        <v>5272</v>
      </c>
      <c r="AN208" s="148">
        <f t="shared" si="39"/>
        <v>0.38576690042810591</v>
      </c>
      <c r="AO208" s="178" t="str">
        <f>IF(E208=1,VLOOKUP(Työfile_2024!D208,'2015'!$F$12:$AC$1887,24,FALSE),"-")</f>
        <v>-</v>
      </c>
      <c r="AP208" s="52" t="str">
        <f>VLOOKUP(D208,Tarkasteltava_verkko_2024_harva!$E$2:$I$1804,5,FALSE)</f>
        <v>tiivis</v>
      </c>
      <c r="AQ208" s="52">
        <f>VLOOKUP(D208,Tarkasteltava_verkko_2024_harva!$E$2:$I$1804,4,FALSE)</f>
        <v>0</v>
      </c>
      <c r="AR208" s="148">
        <v>0.88395061728395063</v>
      </c>
      <c r="AS208" s="170" t="str">
        <f>IFERROR(VLOOKUP(C208,'2015'!$C$12:$AG$1887,30,FALSE),"-")</f>
        <v>-</v>
      </c>
      <c r="AT208" s="148">
        <v>0.96172839506172836</v>
      </c>
      <c r="AU208" s="170" t="str">
        <f>IFERROR(VLOOKUP(C208,'2015'!$C$12:$AG$1887,31,FALSE),"-")</f>
        <v>-</v>
      </c>
      <c r="AV208" s="106"/>
      <c r="AW208" s="63">
        <f>IFERROR(VLOOKUP(C208,Merkittävyysluokitus!$A$2:$J$1705,10,FALSE),"-")</f>
        <v>2</v>
      </c>
      <c r="AX208" s="175">
        <f>IFERROR(VLOOKUP(C208,Merkittävyysluokitus!$A$2:$J$1705,6,FALSE),"-")</f>
        <v>11.954246575342466</v>
      </c>
      <c r="AY208" s="175">
        <f>IFERROR(VLOOKUP(C208,Merkittävyysluokitus!$A$2:$J$1705,7,FALSE),"-")</f>
        <v>5</v>
      </c>
      <c r="AZ208" s="175">
        <f>IFERROR(VLOOKUP(C208,Merkittävyysluokitus!$A$2:$J$1705,8,FALSE),"-")</f>
        <v>4.9542465753424656</v>
      </c>
      <c r="BA208" s="175">
        <f>IFERROR(VLOOKUP(C208,Merkittävyysluokitus!$A$2:$J$1705,9,FALSE),"-")</f>
        <v>2</v>
      </c>
      <c r="BB208" s="203"/>
      <c r="BC208" s="203" t="str">
        <f t="shared" si="40"/>
        <v>tieosoite muuttunut</v>
      </c>
      <c r="BD208" s="39" t="str">
        <f t="shared" si="32"/>
        <v>punainen</v>
      </c>
      <c r="BE208" s="68" t="str">
        <f t="shared" si="33"/>
        <v>musta</v>
      </c>
      <c r="BF208" s="68" t="str">
        <f t="shared" si="34"/>
        <v>musta</v>
      </c>
      <c r="BG208" s="68" t="str">
        <f t="shared" si="35"/>
        <v>punainen</v>
      </c>
      <c r="BH208" s="208" t="str">
        <f t="shared" si="36"/>
        <v>musta</v>
      </c>
      <c r="BI208" s="117"/>
      <c r="BJ208" s="39" t="str">
        <f>IF(F208="ei löydy","uusi tie",IF(E208=0,"tieosoite muuttunut",IF(E208=1,VLOOKUP(D208,'2015'!$F$12:$AL$1887,31,FALSE),"-")))</f>
        <v>tieosoite muuttunut</v>
      </c>
      <c r="BK208" s="67" t="str">
        <f>IF(E208=1,VLOOKUP(D208,'2015'!$F$12:$AL$1887,32,FALSE),"-")</f>
        <v>-</v>
      </c>
      <c r="BL208" s="39" t="str">
        <f>IF(F208="ei löydy","uusi tie",IF(E208=0,"tieosoite muuttunut",IF(E208=1,VLOOKUP(D208,'2015'!$F$12:$AL$1887,33,FALSE),"-")))</f>
        <v>tieosoite muuttunut</v>
      </c>
      <c r="BM208" s="39"/>
      <c r="BN208" s="217" t="str">
        <f>VLOOKUP(D208,'2015'!$F$12:$AL$1887,33,FALSE)</f>
        <v>punainen</v>
      </c>
      <c r="BO208" s="117"/>
      <c r="BP208" s="115" t="s">
        <v>9</v>
      </c>
      <c r="BQ208" s="30"/>
      <c r="BS208" s="5"/>
      <c r="BU208" s="35"/>
      <c r="BV208" s="30" t="s">
        <v>9</v>
      </c>
      <c r="BW208" s="20"/>
      <c r="BX208" t="str">
        <f>IF(E208=1,VLOOKUP(D208,'2015'!$F$12:$AX$1887,43,FALSE),"-")</f>
        <v>-</v>
      </c>
      <c r="BY208" t="str">
        <f>IF(E208=1,VLOOKUP(D208,'2015'!$F$12:$AX$1887,44,FALSE),"-")</f>
        <v>-</v>
      </c>
      <c r="BZ208" t="str">
        <f>IF(E208=1,VLOOKUP(D208,'2015'!$F$12:$AX$1887,45,FALSE),"-")</f>
        <v>-</v>
      </c>
      <c r="CA208" s="31">
        <f t="shared" si="27"/>
        <v>30</v>
      </c>
      <c r="CB208" s="31">
        <f t="shared" si="28"/>
        <v>10</v>
      </c>
      <c r="CC208" s="31">
        <f t="shared" si="29"/>
        <v>10</v>
      </c>
      <c r="CD208" s="31">
        <f t="shared" si="30"/>
        <v>10</v>
      </c>
      <c r="CE208" s="31">
        <f t="shared" si="31"/>
        <v>0</v>
      </c>
      <c r="CO208" s="29" t="s">
        <v>34</v>
      </c>
      <c r="CP208" s="29" t="s">
        <v>34</v>
      </c>
    </row>
    <row r="209" spans="1:94" ht="15.75" thickBot="1" x14ac:dyDescent="0.3">
      <c r="A209" s="50"/>
      <c r="B209" s="50"/>
      <c r="C209" s="50" t="str">
        <f t="shared" si="37"/>
        <v>45_6_4658</v>
      </c>
      <c r="D209" s="51" t="str">
        <f t="shared" si="38"/>
        <v>45_6</v>
      </c>
      <c r="E209" s="224">
        <f>IFERROR(VLOOKUP(C209,'2015'!$C$12:$D$1887,2,FALSE),0)</f>
        <v>0</v>
      </c>
      <c r="F209" s="51">
        <f>IFERROR(K209-IFERROR(VLOOKUP(D209,'2015'!$F$12:$I$1887,4,FALSE),"ei löydy"),"ei löydy")</f>
        <v>5</v>
      </c>
      <c r="G209" s="224">
        <f>IFERROR(VLOOKUP(Työfile_2024!C209,Liikennemalli!$D$6:$G$1921,4,FALSE),0)</f>
        <v>1</v>
      </c>
      <c r="H209" s="225">
        <f>K209-IFERROR(VLOOKUP(Työfile_2024!D209,Liikennemalli!$C$6:$H$1921,6,FALSE),"ei löydy")</f>
        <v>0</v>
      </c>
      <c r="I209" s="80">
        <v>45</v>
      </c>
      <c r="J209" s="52">
        <v>6</v>
      </c>
      <c r="K209" s="52">
        <v>4658</v>
      </c>
      <c r="L209" s="53"/>
      <c r="M209" s="54"/>
      <c r="N209" s="54"/>
      <c r="O209" s="54"/>
      <c r="P209" s="54"/>
      <c r="Q209" s="55"/>
      <c r="R209" s="55"/>
      <c r="S209" s="55"/>
      <c r="T209" s="55"/>
      <c r="U209" s="52"/>
      <c r="V209" s="56">
        <v>8189</v>
      </c>
      <c r="W209" s="56">
        <v>713</v>
      </c>
      <c r="X209" s="56">
        <v>9042</v>
      </c>
      <c r="Y209" s="56">
        <f>VLOOKUP(D209,Liikennemalli24!$D$2:$F$1804,2,FALSE)</f>
        <v>2501</v>
      </c>
      <c r="Z209" s="57">
        <f>VLOOKUP(D209,Liikennemalli24!$D$2:$F$1804,3,FALSE)</f>
        <v>0.48</v>
      </c>
      <c r="AA209" s="178">
        <f>IF(G209=1,VLOOKUP(C209,Liikennemalli!$D$6:$H$1921,2,FALSE),0)</f>
        <v>7224.6782194535599</v>
      </c>
      <c r="AB209" s="197">
        <f>IF(G209=1,VLOOKUP(C209,Liikennemalli!$D$6:$H$1921,3,FALSE),0)</f>
        <v>0.81543756270168499</v>
      </c>
      <c r="AC209" s="134" t="str">
        <f>IF(E209=1,VLOOKUP(Työfile_2024!D209,'2015'!$F$12:$X$1887,18,FALSE),"-")</f>
        <v>-</v>
      </c>
      <c r="AD209" s="127" t="str">
        <f>IF(E209=1,VLOOKUP(Työfile_2024!D209,'2015'!$F$12:$X$1887,19,FALSE),"-")</f>
        <v>-</v>
      </c>
      <c r="AI209" s="127" t="str">
        <f>IF(E209=1,VLOOKUP(Työfile_2024!D209,'2015'!$F$12:$AB$1887,20,FALSE),"-")</f>
        <v>-</v>
      </c>
      <c r="AJ209" s="127" t="str">
        <f>IF(E209=1,VLOOKUP(Työfile_2024!D209,'2015'!$F$12:$AB$1887,21,FALSE),"-")</f>
        <v>-</v>
      </c>
      <c r="AK209" s="127" t="str">
        <f>IF(E209=1,VLOOKUP(Työfile_2024!D209,'2015'!$F$12:$AB$1887,22,FALSE),"-")</f>
        <v>-</v>
      </c>
      <c r="AL209" s="127" t="str">
        <f>IF(E209=1,VLOOKUP(Työfile_2024!D209,'2015'!$F$12:$AB$1887,23,FALSE),"-")</f>
        <v>-</v>
      </c>
      <c r="AM209" s="56">
        <f>VLOOKUP(Työfile_2024!D209,Tmatkat_20km_tarkasteltava_verk!$C$2:$D$1804,2,FALSE)</f>
        <v>3726</v>
      </c>
      <c r="AN209" s="148">
        <f t="shared" si="39"/>
        <v>0.45500061057516178</v>
      </c>
      <c r="AO209" s="178" t="str">
        <f>IF(E209=1,VLOOKUP(Työfile_2024!D209,'2015'!$F$12:$AC$1887,24,FALSE),"-")</f>
        <v>-</v>
      </c>
      <c r="AP209" s="52" t="str">
        <f>VLOOKUP(D209,Tarkasteltava_verkko_2024_harva!$E$2:$I$1804,5,FALSE)</f>
        <v>tiivis</v>
      </c>
      <c r="AQ209" s="52">
        <f>VLOOKUP(D209,Tarkasteltava_verkko_2024_harva!$E$2:$I$1804,4,FALSE)</f>
        <v>0</v>
      </c>
      <c r="AR209" s="148">
        <v>0.19042507513954487</v>
      </c>
      <c r="AS209" s="170" t="str">
        <f>IFERROR(VLOOKUP(C209,'2015'!$C$12:$AG$1887,30,FALSE),"-")</f>
        <v>-</v>
      </c>
      <c r="AT209" s="148">
        <v>0.74280807213396305</v>
      </c>
      <c r="AU209" s="170" t="str">
        <f>IFERROR(VLOOKUP(C209,'2015'!$C$12:$AG$1887,31,FALSE),"-")</f>
        <v>-</v>
      </c>
      <c r="AV209" s="106"/>
      <c r="AW209" s="63">
        <f>IFERROR(VLOOKUP(C209,Merkittävyysluokitus!$A$2:$J$1705,10,FALSE),"-")</f>
        <v>2</v>
      </c>
      <c r="AX209" s="175">
        <f>IFERROR(VLOOKUP(C209,Merkittävyysluokitus!$A$2:$J$1705,6,FALSE),"-")</f>
        <v>11.293120243531202</v>
      </c>
      <c r="AY209" s="175">
        <f>IFERROR(VLOOKUP(C209,Merkittävyysluokitus!$A$2:$J$1705,7,FALSE),"-")</f>
        <v>5</v>
      </c>
      <c r="AZ209" s="175">
        <f>IFERROR(VLOOKUP(C209,Merkittävyysluokitus!$A$2:$J$1705,8,FALSE),"-")</f>
        <v>4.2931202435312024</v>
      </c>
      <c r="BA209" s="175">
        <f>IFERROR(VLOOKUP(C209,Merkittävyysluokitus!$A$2:$J$1705,9,FALSE),"-")</f>
        <v>2</v>
      </c>
      <c r="BB209" s="203"/>
      <c r="BC209" s="203" t="str">
        <f t="shared" si="40"/>
        <v>tieosoite muuttunut</v>
      </c>
      <c r="BD209" s="39" t="str">
        <f t="shared" si="32"/>
        <v>punainen</v>
      </c>
      <c r="BE209" s="68" t="str">
        <f t="shared" si="33"/>
        <v>musta</v>
      </c>
      <c r="BF209" s="68" t="str">
        <f t="shared" si="34"/>
        <v>punainen</v>
      </c>
      <c r="BG209" s="68" t="str">
        <f t="shared" si="35"/>
        <v>punainen</v>
      </c>
      <c r="BH209" s="208" t="str">
        <f t="shared" si="36"/>
        <v>musta</v>
      </c>
      <c r="BI209" s="117"/>
      <c r="BJ209" s="39" t="str">
        <f>IF(F209="ei löydy","uusi tie",IF(E209=0,"tieosoite muuttunut",IF(E209=1,VLOOKUP(D209,'2015'!$F$12:$AL$1887,31,FALSE),"-")))</f>
        <v>tieosoite muuttunut</v>
      </c>
      <c r="BK209" s="67" t="str">
        <f>IF(E209=1,VLOOKUP(D209,'2015'!$F$12:$AL$1887,32,FALSE),"-")</f>
        <v>-</v>
      </c>
      <c r="BL209" s="39" t="str">
        <f>IF(F209="ei löydy","uusi tie",IF(E209=0,"tieosoite muuttunut",IF(E209=1,VLOOKUP(D209,'2015'!$F$12:$AL$1887,33,FALSE),"-")))</f>
        <v>tieosoite muuttunut</v>
      </c>
      <c r="BM209" s="39"/>
      <c r="BN209" s="217" t="str">
        <f>VLOOKUP(D209,'2015'!$F$12:$AL$1887,33,FALSE)</f>
        <v>punainen</v>
      </c>
      <c r="BO209" s="117"/>
      <c r="BP209" s="115" t="s">
        <v>9</v>
      </c>
      <c r="BQ209" s="30"/>
      <c r="BS209" s="5"/>
      <c r="BU209" s="35"/>
      <c r="BV209" s="30" t="s">
        <v>9</v>
      </c>
      <c r="BW209" s="20"/>
      <c r="BX209" t="str">
        <f>IF(E209=1,VLOOKUP(D209,'2015'!$F$12:$AX$1887,43,FALSE),"-")</f>
        <v>-</v>
      </c>
      <c r="BY209" t="str">
        <f>IF(E209=1,VLOOKUP(D209,'2015'!$F$12:$AX$1887,44,FALSE),"-")</f>
        <v>-</v>
      </c>
      <c r="BZ209" t="str">
        <f>IF(E209=1,VLOOKUP(D209,'2015'!$F$12:$AX$1887,45,FALSE),"-")</f>
        <v>-</v>
      </c>
      <c r="CA209" s="31">
        <f t="shared" si="27"/>
        <v>30</v>
      </c>
      <c r="CB209" s="31">
        <f t="shared" si="28"/>
        <v>10</v>
      </c>
      <c r="CC209" s="31">
        <f t="shared" si="29"/>
        <v>10</v>
      </c>
      <c r="CD209" s="31">
        <f t="shared" si="30"/>
        <v>10</v>
      </c>
      <c r="CE209" s="31">
        <f t="shared" si="31"/>
        <v>0</v>
      </c>
      <c r="CO209" s="29" t="s">
        <v>34</v>
      </c>
      <c r="CP209" s="29" t="s">
        <v>34</v>
      </c>
    </row>
    <row r="210" spans="1:94" ht="15.75" thickBot="1" x14ac:dyDescent="0.3">
      <c r="A210" s="50"/>
      <c r="B210" s="50"/>
      <c r="C210" s="50" t="str">
        <f t="shared" si="37"/>
        <v>45_7_8089</v>
      </c>
      <c r="D210" s="51" t="str">
        <f t="shared" si="38"/>
        <v>45_7</v>
      </c>
      <c r="E210" s="224">
        <f>IFERROR(VLOOKUP(C210,'2015'!$C$12:$D$1887,2,FALSE),0)</f>
        <v>0</v>
      </c>
      <c r="F210" s="51">
        <f>IFERROR(K210-IFERROR(VLOOKUP(D210,'2015'!$F$12:$I$1887,4,FALSE),"ei löydy"),"ei löydy")</f>
        <v>4688</v>
      </c>
      <c r="G210" s="224">
        <f>IFERROR(VLOOKUP(Työfile_2024!C210,Liikennemalli!$D$6:$G$1921,4,FALSE),0)</f>
        <v>1</v>
      </c>
      <c r="H210" s="225">
        <f>K210-IFERROR(VLOOKUP(Työfile_2024!D210,Liikennemalli!$C$6:$H$1921,6,FALSE),"ei löydy")</f>
        <v>0</v>
      </c>
      <c r="I210" s="80">
        <v>45</v>
      </c>
      <c r="J210" s="52">
        <v>7</v>
      </c>
      <c r="K210" s="52">
        <v>8089</v>
      </c>
      <c r="L210" s="53"/>
      <c r="M210" s="54"/>
      <c r="N210" s="54"/>
      <c r="O210" s="54"/>
      <c r="P210" s="54"/>
      <c r="Q210" s="55"/>
      <c r="R210" s="55"/>
      <c r="S210" s="55"/>
      <c r="T210" s="55"/>
      <c r="U210" s="52"/>
      <c r="V210" s="56">
        <v>7130</v>
      </c>
      <c r="W210" s="56">
        <v>725</v>
      </c>
      <c r="X210" s="56">
        <v>7818</v>
      </c>
      <c r="Y210" s="56">
        <f>VLOOKUP(D210,Liikennemalli24!$D$2:$F$1804,2,FALSE)</f>
        <v>2249</v>
      </c>
      <c r="Z210" s="57">
        <f>VLOOKUP(D210,Liikennemalli24!$D$2:$F$1804,3,FALSE)</f>
        <v>0.53600000000000003</v>
      </c>
      <c r="AA210" s="178">
        <f>IF(G210=1,VLOOKUP(C210,Liikennemalli!$D$6:$H$1921,2,FALSE),0)</f>
        <v>6007.3554071864401</v>
      </c>
      <c r="AB210" s="197">
        <f>IF(G210=1,VLOOKUP(C210,Liikennemalli!$D$6:$H$1921,3,FALSE),0)</f>
        <v>0.93177450177194698</v>
      </c>
      <c r="AC210" s="134" t="str">
        <f>IF(E210=1,VLOOKUP(Työfile_2024!D210,'2015'!$F$12:$X$1887,18,FALSE),"-")</f>
        <v>-</v>
      </c>
      <c r="AD210" s="127" t="str">
        <f>IF(E210=1,VLOOKUP(Työfile_2024!D210,'2015'!$F$12:$X$1887,19,FALSE),"-")</f>
        <v>-</v>
      </c>
      <c r="AI210" s="127" t="str">
        <f>IF(E210=1,VLOOKUP(Työfile_2024!D210,'2015'!$F$12:$AB$1887,20,FALSE),"-")</f>
        <v>-</v>
      </c>
      <c r="AJ210" s="127" t="str">
        <f>IF(E210=1,VLOOKUP(Työfile_2024!D210,'2015'!$F$12:$AB$1887,21,FALSE),"-")</f>
        <v>-</v>
      </c>
      <c r="AK210" s="127" t="str">
        <f>IF(E210=1,VLOOKUP(Työfile_2024!D210,'2015'!$F$12:$AB$1887,22,FALSE),"-")</f>
        <v>-</v>
      </c>
      <c r="AL210" s="127" t="str">
        <f>IF(E210=1,VLOOKUP(Työfile_2024!D210,'2015'!$F$12:$AB$1887,23,FALSE),"-")</f>
        <v>-</v>
      </c>
      <c r="AM210" s="56">
        <f>VLOOKUP(Työfile_2024!D210,Tmatkat_20km_tarkasteltava_verk!$C$2:$D$1804,2,FALSE)</f>
        <v>3286</v>
      </c>
      <c r="AN210" s="148">
        <f t="shared" si="39"/>
        <v>0.46086956521739131</v>
      </c>
      <c r="AO210" s="178" t="str">
        <f>IF(E210=1,VLOOKUP(Työfile_2024!D210,'2015'!$F$12:$AC$1887,24,FALSE),"-")</f>
        <v>-</v>
      </c>
      <c r="AP210" s="52" t="str">
        <f>VLOOKUP(D210,Tarkasteltava_verkko_2024_harva!$E$2:$I$1804,5,FALSE)</f>
        <v>tiivis</v>
      </c>
      <c r="AQ210" s="52">
        <f>VLOOKUP(D210,Tarkasteltava_verkko_2024_harva!$E$2:$I$1804,4,FALSE)</f>
        <v>0</v>
      </c>
      <c r="AR210" s="148">
        <v>0</v>
      </c>
      <c r="AS210" s="170" t="str">
        <f>IFERROR(VLOOKUP(C210,'2015'!$C$12:$AG$1887,30,FALSE),"-")</f>
        <v>-</v>
      </c>
      <c r="AT210" s="148">
        <v>0.18988750154530845</v>
      </c>
      <c r="AU210" s="170" t="str">
        <f>IFERROR(VLOOKUP(C210,'2015'!$C$12:$AG$1887,31,FALSE),"-")</f>
        <v>-</v>
      </c>
      <c r="AV210" s="106"/>
      <c r="AW210" s="63">
        <f>IFERROR(VLOOKUP(C210,Merkittävyysluokitus!$A$2:$J$1705,10,FALSE),"-")</f>
        <v>3</v>
      </c>
      <c r="AX210" s="175">
        <f>IFERROR(VLOOKUP(C210,Merkittävyysluokitus!$A$2:$J$1705,6,FALSE),"-")</f>
        <v>9.5425722983257231</v>
      </c>
      <c r="AY210" s="175">
        <f>IFERROR(VLOOKUP(C210,Merkittävyysluokitus!$A$2:$J$1705,7,FALSE),"-")</f>
        <v>4.25</v>
      </c>
      <c r="AZ210" s="175">
        <f>IFERROR(VLOOKUP(C210,Merkittävyysluokitus!$A$2:$J$1705,8,FALSE),"-")</f>
        <v>3.6259056316590561</v>
      </c>
      <c r="BA210" s="175">
        <f>IFERROR(VLOOKUP(C210,Merkittävyysluokitus!$A$2:$J$1705,9,FALSE),"-")</f>
        <v>1.6666666666666665</v>
      </c>
      <c r="BB210" s="203"/>
      <c r="BC210" s="203" t="str">
        <f t="shared" si="40"/>
        <v>tieosoite muuttunut</v>
      </c>
      <c r="BD210" s="39" t="str">
        <f t="shared" si="32"/>
        <v>punainen</v>
      </c>
      <c r="BE210" s="68" t="str">
        <f t="shared" si="33"/>
        <v>musta</v>
      </c>
      <c r="BF210" s="68" t="str">
        <f t="shared" si="34"/>
        <v>punainen</v>
      </c>
      <c r="BG210" s="68" t="str">
        <f t="shared" si="35"/>
        <v>punainen</v>
      </c>
      <c r="BH210" s="208" t="str">
        <f t="shared" si="36"/>
        <v>musta</v>
      </c>
      <c r="BI210" s="117"/>
      <c r="BJ210" s="39" t="str">
        <f>IF(F210="ei löydy","uusi tie",IF(E210=0,"tieosoite muuttunut",IF(E210=1,VLOOKUP(D210,'2015'!$F$12:$AL$1887,31,FALSE),"-")))</f>
        <v>tieosoite muuttunut</v>
      </c>
      <c r="BK210" s="67" t="str">
        <f>IF(E210=1,VLOOKUP(D210,'2015'!$F$12:$AL$1887,32,FALSE),"-")</f>
        <v>-</v>
      </c>
      <c r="BL210" s="39" t="str">
        <f>IF(F210="ei löydy","uusi tie",IF(E210=0,"tieosoite muuttunut",IF(E210=1,VLOOKUP(D210,'2015'!$F$12:$AL$1887,33,FALSE),"-")))</f>
        <v>tieosoite muuttunut</v>
      </c>
      <c r="BM210" s="39"/>
      <c r="BN210" s="217" t="str">
        <f>VLOOKUP(D210,'2015'!$F$12:$AL$1887,33,FALSE)</f>
        <v>punainen</v>
      </c>
      <c r="BO210" s="117"/>
      <c r="BP210" s="115" t="s">
        <v>9</v>
      </c>
      <c r="BQ210" s="30"/>
      <c r="BS210" s="5"/>
      <c r="BU210" s="35"/>
      <c r="BV210" s="30" t="s">
        <v>9</v>
      </c>
      <c r="BW210" s="20"/>
      <c r="BX210" t="str">
        <f>IF(E210=1,VLOOKUP(D210,'2015'!$F$12:$AX$1887,43,FALSE),"-")</f>
        <v>-</v>
      </c>
      <c r="BY210" t="str">
        <f>IF(E210=1,VLOOKUP(D210,'2015'!$F$12:$AX$1887,44,FALSE),"-")</f>
        <v>-</v>
      </c>
      <c r="BZ210" t="str">
        <f>IF(E210=1,VLOOKUP(D210,'2015'!$F$12:$AX$1887,45,FALSE),"-")</f>
        <v>-</v>
      </c>
      <c r="CA210" s="31">
        <f t="shared" si="27"/>
        <v>30</v>
      </c>
      <c r="CB210" s="31">
        <f t="shared" si="28"/>
        <v>10</v>
      </c>
      <c r="CC210" s="31">
        <f t="shared" si="29"/>
        <v>10</v>
      </c>
      <c r="CD210" s="31">
        <f t="shared" si="30"/>
        <v>10</v>
      </c>
      <c r="CE210" s="31">
        <f t="shared" si="31"/>
        <v>0</v>
      </c>
      <c r="CO210" s="29" t="s">
        <v>34</v>
      </c>
      <c r="CP210" s="29" t="s">
        <v>34</v>
      </c>
    </row>
    <row r="211" spans="1:94" ht="15.75" thickBot="1" x14ac:dyDescent="0.3">
      <c r="A211" s="50"/>
      <c r="B211" s="50"/>
      <c r="C211" s="50" t="str">
        <f t="shared" si="37"/>
        <v>45_9_2592</v>
      </c>
      <c r="D211" s="51" t="str">
        <f t="shared" si="38"/>
        <v>45_9</v>
      </c>
      <c r="E211" s="224">
        <f>IFERROR(VLOOKUP(C211,'2015'!$C$12:$D$1887,2,FALSE),0)</f>
        <v>1</v>
      </c>
      <c r="F211" s="51">
        <f>IFERROR(K211-IFERROR(VLOOKUP(D211,'2015'!$F$12:$I$1887,4,FALSE),"ei löydy"),"ei löydy")</f>
        <v>0</v>
      </c>
      <c r="G211" s="224">
        <f>IFERROR(VLOOKUP(Työfile_2024!C211,Liikennemalli!$D$6:$G$1921,4,FALSE),0)</f>
        <v>1</v>
      </c>
      <c r="H211" s="225">
        <f>K211-IFERROR(VLOOKUP(Työfile_2024!D211,Liikennemalli!$C$6:$H$1921,6,FALSE),"ei löydy")</f>
        <v>0</v>
      </c>
      <c r="I211" s="80">
        <v>45</v>
      </c>
      <c r="J211" s="52">
        <v>9</v>
      </c>
      <c r="K211" s="52">
        <v>2592</v>
      </c>
      <c r="L211" s="53"/>
      <c r="M211" s="54"/>
      <c r="N211" s="54"/>
      <c r="O211" s="54"/>
      <c r="P211" s="54"/>
      <c r="Q211" s="55"/>
      <c r="R211" s="55"/>
      <c r="S211" s="55"/>
      <c r="T211" s="55"/>
      <c r="U211" s="52"/>
      <c r="V211" s="56">
        <v>9096</v>
      </c>
      <c r="W211" s="56">
        <v>778</v>
      </c>
      <c r="X211" s="56">
        <v>9878</v>
      </c>
      <c r="Y211" s="56">
        <f>VLOOKUP(D211,Liikennemalli24!$D$2:$F$1804,2,FALSE)</f>
        <v>2554</v>
      </c>
      <c r="Z211" s="57">
        <f>VLOOKUP(D211,Liikennemalli24!$D$2:$F$1804,3,FALSE)</f>
        <v>0.39900000000000002</v>
      </c>
      <c r="AA211" s="178">
        <f>IF(G211=1,VLOOKUP(C211,Liikennemalli!$D$6:$H$1921,2,FALSE),0)</f>
        <v>8026.1056395092701</v>
      </c>
      <c r="AB211" s="197">
        <f>IF(G211=1,VLOOKUP(C211,Liikennemalli!$D$6:$H$1921,3,FALSE),0)</f>
        <v>0.90531898064149297</v>
      </c>
      <c r="AC211" s="134">
        <f>IF(E211=1,VLOOKUP(Työfile_2024!D211,'2015'!$F$12:$X$1887,18,FALSE),"-")</f>
        <v>5060</v>
      </c>
      <c r="AD211" s="127">
        <f>IF(E211=1,VLOOKUP(Työfile_2024!D211,'2015'!$F$12:$X$1887,19,FALSE),"-")</f>
        <v>0.74</v>
      </c>
      <c r="AI211" s="127">
        <f>IF(E211=1,VLOOKUP(Työfile_2024!D211,'2015'!$F$12:$AB$1887,20,FALSE),"-")</f>
        <v>0</v>
      </c>
      <c r="AJ211" s="127">
        <f>IF(E211=1,VLOOKUP(Työfile_2024!D211,'2015'!$F$12:$AB$1887,21,FALSE),"-")</f>
        <v>0</v>
      </c>
      <c r="AK211" s="127">
        <f>IF(E211=1,VLOOKUP(Työfile_2024!D211,'2015'!$F$12:$AB$1887,22,FALSE),"-")</f>
        <v>0</v>
      </c>
      <c r="AL211" s="127">
        <f>IF(E211=1,VLOOKUP(Työfile_2024!D211,'2015'!$F$12:$AB$1887,23,FALSE),"-")</f>
        <v>0</v>
      </c>
      <c r="AM211" s="56">
        <f>VLOOKUP(Työfile_2024!D211,Tmatkat_20km_tarkasteltava_verk!$C$2:$D$1804,2,FALSE)</f>
        <v>3724</v>
      </c>
      <c r="AN211" s="148">
        <f t="shared" si="39"/>
        <v>0.40941072999120492</v>
      </c>
      <c r="AO211" s="178">
        <f>IF(E211=1,VLOOKUP(Työfile_2024!D211,'2015'!$F$12:$AC$1887,24,FALSE),"-")</f>
        <v>9497</v>
      </c>
      <c r="AP211" s="52" t="str">
        <f>VLOOKUP(D211,Tarkasteltava_verkko_2024_harva!$E$2:$I$1804,5,FALSE)</f>
        <v>tiivis</v>
      </c>
      <c r="AQ211" s="52">
        <f>VLOOKUP(D211,Tarkasteltava_verkko_2024_harva!$E$2:$I$1804,4,FALSE)</f>
        <v>0</v>
      </c>
      <c r="AR211" s="148">
        <v>0</v>
      </c>
      <c r="AS211" s="170" t="str">
        <f>IFERROR(VLOOKUP(C211,'2015'!$C$12:$AG$1887,30,FALSE),"-")</f>
        <v/>
      </c>
      <c r="AT211" s="148">
        <v>0.41666666666666669</v>
      </c>
      <c r="AU211" s="170">
        <f>IFERROR(VLOOKUP(C211,'2015'!$C$12:$AG$1887,31,FALSE),"-")</f>
        <v>0</v>
      </c>
      <c r="AV211" s="106"/>
      <c r="AW211" s="63">
        <f>IFERROR(VLOOKUP(C211,Merkittävyysluokitus!$A$2:$J$1705,10,FALSE),"-")</f>
        <v>2</v>
      </c>
      <c r="AX211" s="175">
        <f>IFERROR(VLOOKUP(C211,Merkittävyysluokitus!$A$2:$J$1705,6,FALSE),"-")</f>
        <v>12.71331811263318</v>
      </c>
      <c r="AY211" s="175">
        <f>IFERROR(VLOOKUP(C211,Merkittävyysluokitus!$A$2:$J$1705,7,FALSE),"-")</f>
        <v>5</v>
      </c>
      <c r="AZ211" s="175">
        <f>IFERROR(VLOOKUP(C211,Merkittävyysluokitus!$A$2:$J$1705,8,FALSE),"-")</f>
        <v>5.8799847792998472</v>
      </c>
      <c r="BA211" s="175">
        <f>IFERROR(VLOOKUP(C211,Merkittävyysluokitus!$A$2:$J$1705,9,FALSE),"-")</f>
        <v>1.8333333333333333</v>
      </c>
      <c r="BB211" s="203"/>
      <c r="BC211" s="203" t="str">
        <f t="shared" si="40"/>
        <v/>
      </c>
      <c r="BD211" s="39" t="str">
        <f t="shared" si="32"/>
        <v>punainen</v>
      </c>
      <c r="BE211" s="68" t="str">
        <f t="shared" si="33"/>
        <v>musta</v>
      </c>
      <c r="BF211" s="68" t="str">
        <f t="shared" si="34"/>
        <v>musta</v>
      </c>
      <c r="BG211" s="68" t="str">
        <f t="shared" si="35"/>
        <v>punainen</v>
      </c>
      <c r="BH211" s="208" t="str">
        <f t="shared" si="36"/>
        <v>musta</v>
      </c>
      <c r="BI211" s="117"/>
      <c r="BJ211" s="39" t="str">
        <f>IF(F211="ei löydy","uusi tie",IF(E211=0,"tieosoite muuttunut",IF(E211=1,VLOOKUP(D211,'2015'!$F$12:$AL$1887,31,FALSE),"-")))</f>
        <v>punainen</v>
      </c>
      <c r="BK211" s="67" t="str">
        <f>IF(E211=1,VLOOKUP(D211,'2015'!$F$12:$AL$1887,32,FALSE),"-")</f>
        <v>punainen</v>
      </c>
      <c r="BL211" s="39" t="str">
        <f>IF(F211="ei löydy","uusi tie",IF(E211=0,"tieosoite muuttunut",IF(E211=1,VLOOKUP(D211,'2015'!$F$12:$AL$1887,33,FALSE),"-")))</f>
        <v>punainen</v>
      </c>
      <c r="BM211" s="39"/>
      <c r="BN211" s="217" t="str">
        <f>VLOOKUP(D211,'2015'!$F$12:$AL$1887,33,FALSE)</f>
        <v>punainen</v>
      </c>
      <c r="BO211" s="117"/>
      <c r="BP211" s="115" t="s">
        <v>9</v>
      </c>
      <c r="BQ211" s="30"/>
      <c r="BS211" s="5"/>
      <c r="BU211" s="35"/>
      <c r="BV211" s="30" t="s">
        <v>9</v>
      </c>
      <c r="BW211" s="20"/>
      <c r="BX211" t="str">
        <f>IF(E211=1,VLOOKUP(D211,'2015'!$F$12:$AX$1887,43,FALSE),"-")</f>
        <v>punainen</v>
      </c>
      <c r="BY211" t="str">
        <f>IF(E211=1,VLOOKUP(D211,'2015'!$F$12:$AX$1887,44,FALSE),"-")</f>
        <v>punainen</v>
      </c>
      <c r="BZ211" t="str">
        <f>IF(E211=1,VLOOKUP(D211,'2015'!$F$12:$AX$1887,45,FALSE),"-")</f>
        <v>punainen</v>
      </c>
      <c r="CA211" s="31">
        <f t="shared" si="27"/>
        <v>30</v>
      </c>
      <c r="CB211" s="31">
        <f t="shared" si="28"/>
        <v>10</v>
      </c>
      <c r="CC211" s="31">
        <f t="shared" si="29"/>
        <v>10</v>
      </c>
      <c r="CD211" s="31">
        <f t="shared" si="30"/>
        <v>10</v>
      </c>
      <c r="CE211" s="31">
        <f t="shared" si="31"/>
        <v>0</v>
      </c>
      <c r="CO211" s="29" t="s">
        <v>34</v>
      </c>
      <c r="CP211" s="29" t="s">
        <v>34</v>
      </c>
    </row>
    <row r="212" spans="1:94" ht="15.75" thickBot="1" x14ac:dyDescent="0.3">
      <c r="A212" s="50"/>
      <c r="B212" s="50"/>
      <c r="C212" s="50" t="str">
        <f t="shared" si="37"/>
        <v>45_10_4641</v>
      </c>
      <c r="D212" s="51" t="str">
        <f t="shared" si="38"/>
        <v>45_10</v>
      </c>
      <c r="E212" s="224">
        <f>IFERROR(VLOOKUP(C212,'2015'!$C$12:$D$1887,2,FALSE),0)</f>
        <v>1</v>
      </c>
      <c r="F212" s="51">
        <f>IFERROR(K212-IFERROR(VLOOKUP(D212,'2015'!$F$12:$I$1887,4,FALSE),"ei löydy"),"ei löydy")</f>
        <v>0</v>
      </c>
      <c r="G212" s="224">
        <f>IFERROR(VLOOKUP(Työfile_2024!C212,Liikennemalli!$D$6:$G$1921,4,FALSE),0)</f>
        <v>1</v>
      </c>
      <c r="H212" s="225">
        <f>K212-IFERROR(VLOOKUP(Työfile_2024!D212,Liikennemalli!$C$6:$H$1921,6,FALSE),"ei löydy")</f>
        <v>0</v>
      </c>
      <c r="I212" s="80">
        <v>45</v>
      </c>
      <c r="J212" s="52">
        <v>10</v>
      </c>
      <c r="K212" s="52">
        <v>4641</v>
      </c>
      <c r="L212" s="53"/>
      <c r="M212" s="54"/>
      <c r="N212" s="54"/>
      <c r="O212" s="54"/>
      <c r="P212" s="54"/>
      <c r="Q212" s="55"/>
      <c r="R212" s="55"/>
      <c r="S212" s="55"/>
      <c r="T212" s="55"/>
      <c r="U212" s="52"/>
      <c r="V212" s="56">
        <v>7756</v>
      </c>
      <c r="W212" s="56">
        <v>862</v>
      </c>
      <c r="X212" s="56">
        <v>8304</v>
      </c>
      <c r="Y212" s="56">
        <f>VLOOKUP(D212,Liikennemalli24!$D$2:$F$1804,2,FALSE)</f>
        <v>2287</v>
      </c>
      <c r="Z212" s="57">
        <f>VLOOKUP(D212,Liikennemalli24!$D$2:$F$1804,3,FALSE)</f>
        <v>0.42699999999999999</v>
      </c>
      <c r="AA212" s="178">
        <f>IF(G212=1,VLOOKUP(C212,Liikennemalli!$D$6:$H$1921,2,FALSE),0)</f>
        <v>5964.8033770489701</v>
      </c>
      <c r="AB212" s="197">
        <f>IF(G212=1,VLOOKUP(C212,Liikennemalli!$D$6:$H$1921,3,FALSE),0)</f>
        <v>0.91301359959013695</v>
      </c>
      <c r="AC212" s="134">
        <f>IF(E212=1,VLOOKUP(Työfile_2024!D212,'2015'!$F$12:$X$1887,18,FALSE),"-")</f>
        <v>5427</v>
      </c>
      <c r="AD212" s="127">
        <f>IF(E212=1,VLOOKUP(Työfile_2024!D212,'2015'!$F$12:$X$1887,19,FALSE),"-")</f>
        <v>0.85</v>
      </c>
      <c r="AI212" s="127">
        <f>IF(E212=1,VLOOKUP(Työfile_2024!D212,'2015'!$F$12:$AB$1887,20,FALSE),"-")</f>
        <v>0</v>
      </c>
      <c r="AJ212" s="127">
        <f>IF(E212=1,VLOOKUP(Työfile_2024!D212,'2015'!$F$12:$AB$1887,21,FALSE),"-")</f>
        <v>0</v>
      </c>
      <c r="AK212" s="127">
        <f>IF(E212=1,VLOOKUP(Työfile_2024!D212,'2015'!$F$12:$AB$1887,22,FALSE),"-")</f>
        <v>0</v>
      </c>
      <c r="AL212" s="127">
        <f>IF(E212=1,VLOOKUP(Työfile_2024!D212,'2015'!$F$12:$AB$1887,23,FALSE),"-")</f>
        <v>0</v>
      </c>
      <c r="AM212" s="56">
        <f>VLOOKUP(Työfile_2024!D212,Tmatkat_20km_tarkasteltava_verk!$C$2:$D$1804,2,FALSE)</f>
        <v>4007</v>
      </c>
      <c r="AN212" s="148">
        <f t="shared" si="39"/>
        <v>0.51663228468282618</v>
      </c>
      <c r="AO212" s="178">
        <f>IF(E212=1,VLOOKUP(Työfile_2024!D212,'2015'!$F$12:$AC$1887,24,FALSE),"-")</f>
        <v>6186</v>
      </c>
      <c r="AP212" s="52" t="str">
        <f>VLOOKUP(D212,Tarkasteltava_verkko_2024_harva!$E$2:$I$1804,5,FALSE)</f>
        <v>tiivis</v>
      </c>
      <c r="AQ212" s="52">
        <f>VLOOKUP(D212,Tarkasteltava_verkko_2024_harva!$E$2:$I$1804,4,FALSE)</f>
        <v>0</v>
      </c>
      <c r="AR212" s="148">
        <v>0</v>
      </c>
      <c r="AS212" s="170" t="str">
        <f>IFERROR(VLOOKUP(C212,'2015'!$C$12:$AG$1887,30,FALSE),"-")</f>
        <v/>
      </c>
      <c r="AT212" s="148">
        <v>8.9851325145442792E-2</v>
      </c>
      <c r="AU212" s="170">
        <f>IFERROR(VLOOKUP(C212,'2015'!$C$12:$AG$1887,31,FALSE),"-")</f>
        <v>0</v>
      </c>
      <c r="AV212" s="106"/>
      <c r="AW212" s="63">
        <f>IFERROR(VLOOKUP(C212,Merkittävyysluokitus!$A$2:$J$1705,10,FALSE),"-")</f>
        <v>2</v>
      </c>
      <c r="AX212" s="175">
        <f>IFERROR(VLOOKUP(C212,Merkittävyysluokitus!$A$2:$J$1705,6,FALSE),"-")</f>
        <v>12.105525114155251</v>
      </c>
      <c r="AY212" s="175">
        <f>IFERROR(VLOOKUP(C212,Merkittävyysluokitus!$A$2:$J$1705,7,FALSE),"-")</f>
        <v>4.25</v>
      </c>
      <c r="AZ212" s="175">
        <f>IFERROR(VLOOKUP(C212,Merkittävyysluokitus!$A$2:$J$1705,8,FALSE),"-")</f>
        <v>6.0221917808219176</v>
      </c>
      <c r="BA212" s="175">
        <f>IFERROR(VLOOKUP(C212,Merkittävyysluokitus!$A$2:$J$1705,9,FALSE),"-")</f>
        <v>1.8333333333333333</v>
      </c>
      <c r="BB212" s="203"/>
      <c r="BC212" s="203" t="str">
        <f t="shared" si="40"/>
        <v/>
      </c>
      <c r="BD212" s="39" t="str">
        <f t="shared" si="32"/>
        <v>punainen</v>
      </c>
      <c r="BE212" s="68" t="str">
        <f t="shared" si="33"/>
        <v>musta</v>
      </c>
      <c r="BF212" s="68" t="str">
        <f t="shared" si="34"/>
        <v>punainen</v>
      </c>
      <c r="BG212" s="68" t="str">
        <f t="shared" si="35"/>
        <v>punainen</v>
      </c>
      <c r="BH212" s="208" t="str">
        <f t="shared" si="36"/>
        <v>musta</v>
      </c>
      <c r="BI212" s="117"/>
      <c r="BJ212" s="39" t="str">
        <f>IF(F212="ei löydy","uusi tie",IF(E212=0,"tieosoite muuttunut",IF(E212=1,VLOOKUP(D212,'2015'!$F$12:$AL$1887,31,FALSE),"-")))</f>
        <v>punainen</v>
      </c>
      <c r="BK212" s="67" t="str">
        <f>IF(E212=1,VLOOKUP(D212,'2015'!$F$12:$AL$1887,32,FALSE),"-")</f>
        <v>punainen</v>
      </c>
      <c r="BL212" s="39" t="str">
        <f>IF(F212="ei löydy","uusi tie",IF(E212=0,"tieosoite muuttunut",IF(E212=1,VLOOKUP(D212,'2015'!$F$12:$AL$1887,33,FALSE),"-")))</f>
        <v>punainen</v>
      </c>
      <c r="BM212" s="39"/>
      <c r="BN212" s="217" t="str">
        <f>VLOOKUP(D212,'2015'!$F$12:$AL$1887,33,FALSE)</f>
        <v>punainen</v>
      </c>
      <c r="BO212" s="117"/>
      <c r="BP212" s="115" t="s">
        <v>9</v>
      </c>
      <c r="BQ212" s="30"/>
      <c r="BS212" s="5"/>
      <c r="BU212" s="35"/>
      <c r="BV212" s="30" t="s">
        <v>9</v>
      </c>
      <c r="BW212" s="20"/>
      <c r="BX212" t="str">
        <f>IF(E212=1,VLOOKUP(D212,'2015'!$F$12:$AX$1887,43,FALSE),"-")</f>
        <v>punainen</v>
      </c>
      <c r="BY212" t="str">
        <f>IF(E212=1,VLOOKUP(D212,'2015'!$F$12:$AX$1887,44,FALSE),"-")</f>
        <v>punainen</v>
      </c>
      <c r="BZ212" t="str">
        <f>IF(E212=1,VLOOKUP(D212,'2015'!$F$12:$AX$1887,45,FALSE),"-")</f>
        <v>punainen</v>
      </c>
      <c r="CA212" s="31">
        <f t="shared" si="27"/>
        <v>30</v>
      </c>
      <c r="CB212" s="31">
        <f t="shared" si="28"/>
        <v>10</v>
      </c>
      <c r="CC212" s="31">
        <f t="shared" si="29"/>
        <v>10</v>
      </c>
      <c r="CD212" s="31">
        <f t="shared" si="30"/>
        <v>10</v>
      </c>
      <c r="CE212" s="31">
        <f t="shared" si="31"/>
        <v>0</v>
      </c>
      <c r="CO212" s="29" t="s">
        <v>34</v>
      </c>
      <c r="CP212" s="29" t="s">
        <v>34</v>
      </c>
    </row>
    <row r="213" spans="1:94" ht="15.75" thickBot="1" x14ac:dyDescent="0.3">
      <c r="A213" s="50"/>
      <c r="B213" s="50"/>
      <c r="C213" s="50" t="str">
        <f t="shared" si="37"/>
        <v>46_11_6772</v>
      </c>
      <c r="D213" s="51" t="str">
        <f t="shared" si="38"/>
        <v>46_11</v>
      </c>
      <c r="E213" s="224">
        <f>IFERROR(VLOOKUP(C213,'2015'!$C$12:$D$1887,2,FALSE),0)</f>
        <v>0</v>
      </c>
      <c r="F213" s="51">
        <f>IFERROR(K213-IFERROR(VLOOKUP(D213,'2015'!$F$12:$I$1887,4,FALSE),"ei löydy"),"ei löydy")</f>
        <v>-62</v>
      </c>
      <c r="G213" s="224">
        <f>IFERROR(VLOOKUP(Työfile_2024!C213,Liikennemalli!$D$6:$G$1921,4,FALSE),0)</f>
        <v>1</v>
      </c>
      <c r="H213" s="225">
        <f>K213-IFERROR(VLOOKUP(Työfile_2024!D213,Liikennemalli!$C$6:$H$1921,6,FALSE),"ei löydy")</f>
        <v>0</v>
      </c>
      <c r="I213" s="80">
        <v>46</v>
      </c>
      <c r="J213" s="52">
        <v>11</v>
      </c>
      <c r="K213" s="52">
        <v>6772</v>
      </c>
      <c r="L213" s="53"/>
      <c r="M213" s="54"/>
      <c r="N213" s="54"/>
      <c r="O213" s="54"/>
      <c r="P213" s="54"/>
      <c r="Q213" s="55"/>
      <c r="R213" s="55"/>
      <c r="S213" s="55"/>
      <c r="T213" s="55"/>
      <c r="U213" s="52"/>
      <c r="V213" s="56">
        <v>1191</v>
      </c>
      <c r="W213" s="56">
        <v>272</v>
      </c>
      <c r="X213" s="56">
        <v>1145</v>
      </c>
      <c r="Y213" s="56">
        <f>VLOOKUP(D213,Liikennemalli24!$D$2:$F$1804,2,FALSE)</f>
        <v>429</v>
      </c>
      <c r="Z213" s="57">
        <f>VLOOKUP(D213,Liikennemalli24!$D$2:$F$1804,3,FALSE)</f>
        <v>0.98299999999999998</v>
      </c>
      <c r="AA213" s="178">
        <f>IF(G213=1,VLOOKUP(C213,Liikennemalli!$D$6:$H$1921,2,FALSE),0)</f>
        <v>21</v>
      </c>
      <c r="AB213" s="197">
        <f>IF(G213=1,VLOOKUP(C213,Liikennemalli!$D$6:$H$1921,3,FALSE),0)</f>
        <v>0.80769230769230704</v>
      </c>
      <c r="AC213" s="134" t="str">
        <f>IF(E213=1,VLOOKUP(Työfile_2024!D213,'2015'!$F$12:$X$1887,18,FALSE),"-")</f>
        <v>-</v>
      </c>
      <c r="AD213" s="127" t="str">
        <f>IF(E213=1,VLOOKUP(Työfile_2024!D213,'2015'!$F$12:$X$1887,19,FALSE),"-")</f>
        <v>-</v>
      </c>
      <c r="AI213" s="127" t="str">
        <f>IF(E213=1,VLOOKUP(Työfile_2024!D213,'2015'!$F$12:$AB$1887,20,FALSE),"-")</f>
        <v>-</v>
      </c>
      <c r="AJ213" s="127" t="str">
        <f>IF(E213=1,VLOOKUP(Työfile_2024!D213,'2015'!$F$12:$AB$1887,21,FALSE),"-")</f>
        <v>-</v>
      </c>
      <c r="AK213" s="127" t="str">
        <f>IF(E213=1,VLOOKUP(Työfile_2024!D213,'2015'!$F$12:$AB$1887,22,FALSE),"-")</f>
        <v>-</v>
      </c>
      <c r="AL213" s="127" t="str">
        <f>IF(E213=1,VLOOKUP(Työfile_2024!D213,'2015'!$F$12:$AB$1887,23,FALSE),"-")</f>
        <v>-</v>
      </c>
      <c r="AM213" s="56">
        <f>VLOOKUP(Työfile_2024!D213,Tmatkat_20km_tarkasteltava_verk!$C$2:$D$1804,2,FALSE)</f>
        <v>96</v>
      </c>
      <c r="AN213" s="148">
        <f t="shared" si="39"/>
        <v>8.0604534005037781E-2</v>
      </c>
      <c r="AO213" s="178" t="str">
        <f>IF(E213=1,VLOOKUP(Työfile_2024!D213,'2015'!$F$12:$AC$1887,24,FALSE),"-")</f>
        <v>-</v>
      </c>
      <c r="AP213" s="52" t="str">
        <f>VLOOKUP(D213,Tarkasteltava_verkko_2024_harva!$E$2:$I$1804,5,FALSE)</f>
        <v>tiivis</v>
      </c>
      <c r="AQ213" s="52" t="str">
        <f>VLOOKUP(D213,Tarkasteltava_verkko_2024_harva!$E$2:$I$1804,4,FALSE)</f>
        <v>harva</v>
      </c>
      <c r="AR213" s="148">
        <v>0</v>
      </c>
      <c r="AS213" s="170" t="str">
        <f>IFERROR(VLOOKUP(C213,'2015'!$C$12:$AG$1887,30,FALSE),"-")</f>
        <v>-</v>
      </c>
      <c r="AT213" s="148">
        <v>0</v>
      </c>
      <c r="AU213" s="170" t="str">
        <f>IFERROR(VLOOKUP(C213,'2015'!$C$12:$AG$1887,31,FALSE),"-")</f>
        <v>-</v>
      </c>
      <c r="AV213" s="106"/>
      <c r="AW213" s="63">
        <f>IFERROR(VLOOKUP(C213,Merkittävyysluokitus!$A$2:$J$1705,10,FALSE),"-")</f>
        <v>3</v>
      </c>
      <c r="AX213" s="175">
        <f>IFERROR(VLOOKUP(C213,Merkittävyysluokitus!$A$2:$J$1705,6,FALSE),"-")</f>
        <v>7.9447640791476406</v>
      </c>
      <c r="AY213" s="175">
        <f>IFERROR(VLOOKUP(C213,Merkittävyysluokitus!$A$2:$J$1705,7,FALSE),"-")</f>
        <v>3.1933333333333334</v>
      </c>
      <c r="AZ213" s="175">
        <f>IFERROR(VLOOKUP(C213,Merkittävyysluokitus!$A$2:$J$1705,8,FALSE),"-")</f>
        <v>3.4180974124809742</v>
      </c>
      <c r="BA213" s="175">
        <f>IFERROR(VLOOKUP(C213,Merkittävyysluokitus!$A$2:$J$1705,9,FALSE),"-")</f>
        <v>1.3333333333333333</v>
      </c>
      <c r="BB213" s="203"/>
      <c r="BC213" s="203" t="str">
        <f t="shared" si="40"/>
        <v>tieosoite muuttunut</v>
      </c>
      <c r="BD213" s="39" t="str">
        <f t="shared" si="32"/>
        <v>punainen</v>
      </c>
      <c r="BE213" s="68" t="str">
        <f t="shared" si="33"/>
        <v>punainen</v>
      </c>
      <c r="BF213" s="68" t="str">
        <f t="shared" si="34"/>
        <v>punainen</v>
      </c>
      <c r="BG213" s="68" t="str">
        <f t="shared" si="35"/>
        <v>punainen</v>
      </c>
      <c r="BH213" s="208" t="str">
        <f t="shared" si="36"/>
        <v>punainen</v>
      </c>
      <c r="BI213" s="117"/>
      <c r="BJ213" s="39" t="str">
        <f>IF(F213="ei löydy","uusi tie",IF(E213=0,"tieosoite muuttunut",IF(E213=1,VLOOKUP(D213,'2015'!$F$12:$AL$1887,31,FALSE),"-")))</f>
        <v>tieosoite muuttunut</v>
      </c>
      <c r="BK213" s="67" t="str">
        <f>IF(E213=1,VLOOKUP(D213,'2015'!$F$12:$AL$1887,32,FALSE),"-")</f>
        <v>-</v>
      </c>
      <c r="BL213" s="39" t="str">
        <f>IF(F213="ei löydy","uusi tie",IF(E213=0,"tieosoite muuttunut",IF(E213=1,VLOOKUP(D213,'2015'!$F$12:$AL$1887,33,FALSE),"-")))</f>
        <v>tieosoite muuttunut</v>
      </c>
      <c r="BM213" s="39"/>
      <c r="BN213" s="217" t="str">
        <f>VLOOKUP(D213,'2015'!$F$12:$AL$1887,33,FALSE)</f>
        <v>punainen</v>
      </c>
      <c r="BO213" s="117"/>
      <c r="BP213" s="115" t="s">
        <v>9</v>
      </c>
      <c r="BQ213" s="30"/>
      <c r="BS213" s="5"/>
      <c r="BU213" s="35"/>
      <c r="BV213" s="30" t="s">
        <v>9</v>
      </c>
      <c r="BW213" s="20"/>
      <c r="BX213" t="str">
        <f>IF(E213=1,VLOOKUP(D213,'2015'!$F$12:$AX$1887,43,FALSE),"-")</f>
        <v>-</v>
      </c>
      <c r="BY213" t="str">
        <f>IF(E213=1,VLOOKUP(D213,'2015'!$F$12:$AX$1887,44,FALSE),"-")</f>
        <v>-</v>
      </c>
      <c r="BZ213" t="str">
        <f>IF(E213=1,VLOOKUP(D213,'2015'!$F$12:$AX$1887,45,FALSE),"-")</f>
        <v>-</v>
      </c>
      <c r="CA213" s="31">
        <f t="shared" si="27"/>
        <v>20</v>
      </c>
      <c r="CB213" s="31">
        <f t="shared" si="28"/>
        <v>10</v>
      </c>
      <c r="CC213" s="31">
        <f t="shared" si="29"/>
        <v>10</v>
      </c>
      <c r="CD213" s="31">
        <f t="shared" si="30"/>
        <v>0</v>
      </c>
      <c r="CE213" s="31">
        <f t="shared" si="31"/>
        <v>0</v>
      </c>
      <c r="CO213" s="29" t="s">
        <v>34</v>
      </c>
      <c r="CP213" s="29" t="s">
        <v>34</v>
      </c>
    </row>
    <row r="214" spans="1:94" ht="15.75" thickBot="1" x14ac:dyDescent="0.3">
      <c r="A214" s="50"/>
      <c r="B214" s="50"/>
      <c r="C214" s="50" t="str">
        <f t="shared" si="37"/>
        <v>46_12_9070</v>
      </c>
      <c r="D214" s="51" t="str">
        <f t="shared" si="38"/>
        <v>46_12</v>
      </c>
      <c r="E214" s="224">
        <f>IFERROR(VLOOKUP(C214,'2015'!$C$12:$D$1887,2,FALSE),0)</f>
        <v>0</v>
      </c>
      <c r="F214" s="51">
        <f>IFERROR(K214-IFERROR(VLOOKUP(D214,'2015'!$F$12:$I$1887,4,FALSE),"ei löydy"),"ei löydy")</f>
        <v>1250</v>
      </c>
      <c r="G214" s="224">
        <f>IFERROR(VLOOKUP(Työfile_2024!C214,Liikennemalli!$D$6:$G$1921,4,FALSE),0)</f>
        <v>1</v>
      </c>
      <c r="H214" s="225">
        <f>K214-IFERROR(VLOOKUP(Työfile_2024!D214,Liikennemalli!$C$6:$H$1921,6,FALSE),"ei löydy")</f>
        <v>0</v>
      </c>
      <c r="I214" s="80">
        <v>46</v>
      </c>
      <c r="J214" s="52">
        <v>12</v>
      </c>
      <c r="K214" s="52">
        <v>9070</v>
      </c>
      <c r="L214" s="53"/>
      <c r="M214" s="54"/>
      <c r="N214" s="54"/>
      <c r="O214" s="54"/>
      <c r="P214" s="54"/>
      <c r="Q214" s="55"/>
      <c r="R214" s="55"/>
      <c r="S214" s="55"/>
      <c r="T214" s="55"/>
      <c r="U214" s="52"/>
      <c r="V214" s="56">
        <v>1340.922822491731</v>
      </c>
      <c r="W214" s="56">
        <v>281.45975744211688</v>
      </c>
      <c r="X214" s="56">
        <v>1271.2734288864388</v>
      </c>
      <c r="Y214" s="56">
        <f>VLOOKUP(D214,Liikennemalli24!$D$2:$F$1804,2,FALSE)</f>
        <v>469</v>
      </c>
      <c r="Z214" s="57">
        <f>VLOOKUP(D214,Liikennemalli24!$D$2:$F$1804,3,FALSE)</f>
        <v>0.80100000000000005</v>
      </c>
      <c r="AA214" s="178">
        <f>IF(G214=1,VLOOKUP(C214,Liikennemalli!$D$6:$H$1921,2,FALSE),0)</f>
        <v>48.484981265831699</v>
      </c>
      <c r="AB214" s="197">
        <f>IF(G214=1,VLOOKUP(C214,Liikennemalli!$D$6:$H$1921,3,FALSE),0)</f>
        <v>0.61089961054826103</v>
      </c>
      <c r="AC214" s="134" t="str">
        <f>IF(E214=1,VLOOKUP(Työfile_2024!D214,'2015'!$F$12:$X$1887,18,FALSE),"-")</f>
        <v>-</v>
      </c>
      <c r="AD214" s="127" t="str">
        <f>IF(E214=1,VLOOKUP(Työfile_2024!D214,'2015'!$F$12:$X$1887,19,FALSE),"-")</f>
        <v>-</v>
      </c>
      <c r="AI214" s="127" t="str">
        <f>IF(E214=1,VLOOKUP(Työfile_2024!D214,'2015'!$F$12:$AB$1887,20,FALSE),"-")</f>
        <v>-</v>
      </c>
      <c r="AJ214" s="127" t="str">
        <f>IF(E214=1,VLOOKUP(Työfile_2024!D214,'2015'!$F$12:$AB$1887,21,FALSE),"-")</f>
        <v>-</v>
      </c>
      <c r="AK214" s="127" t="str">
        <f>IF(E214=1,VLOOKUP(Työfile_2024!D214,'2015'!$F$12:$AB$1887,22,FALSE),"-")</f>
        <v>-</v>
      </c>
      <c r="AL214" s="127" t="str">
        <f>IF(E214=1,VLOOKUP(Työfile_2024!D214,'2015'!$F$12:$AB$1887,23,FALSE),"-")</f>
        <v>-</v>
      </c>
      <c r="AM214" s="56">
        <f>VLOOKUP(Työfile_2024!D214,Tmatkat_20km_tarkasteltava_verk!$C$2:$D$1804,2,FALSE)</f>
        <v>145</v>
      </c>
      <c r="AN214" s="148">
        <f t="shared" si="39"/>
        <v>0.10813448586888688</v>
      </c>
      <c r="AO214" s="178" t="str">
        <f>IF(E214=1,VLOOKUP(Työfile_2024!D214,'2015'!$F$12:$AC$1887,24,FALSE),"-")</f>
        <v>-</v>
      </c>
      <c r="AP214" s="52" t="str">
        <f>VLOOKUP(D214,Tarkasteltava_verkko_2024_harva!$E$2:$I$1804,5,FALSE)</f>
        <v>tiivis</v>
      </c>
      <c r="AQ214" s="52" t="str">
        <f>VLOOKUP(D214,Tarkasteltava_verkko_2024_harva!$E$2:$I$1804,4,FALSE)</f>
        <v>harva</v>
      </c>
      <c r="AR214" s="148">
        <v>0</v>
      </c>
      <c r="AS214" s="170" t="str">
        <f>IFERROR(VLOOKUP(C214,'2015'!$C$12:$AG$1887,30,FALSE),"-")</f>
        <v>-</v>
      </c>
      <c r="AT214" s="148">
        <v>0</v>
      </c>
      <c r="AU214" s="170" t="str">
        <f>IFERROR(VLOOKUP(C214,'2015'!$C$12:$AG$1887,31,FALSE),"-")</f>
        <v>-</v>
      </c>
      <c r="AV214" s="106"/>
      <c r="AW214" s="63">
        <f>IFERROR(VLOOKUP(C214,Merkittävyysluokitus!$A$2:$J$1705,10,FALSE),"-")</f>
        <v>3</v>
      </c>
      <c r="AX214" s="175">
        <f>IFERROR(VLOOKUP(C214,Merkittävyysluokitus!$A$2:$J$1705,6,FALSE),"-")</f>
        <v>8.4131811263318124</v>
      </c>
      <c r="AY214" s="175">
        <f>IFERROR(VLOOKUP(C214,Merkittävyysluokitus!$A$2:$J$1705,7,FALSE),"-")</f>
        <v>3.3766666666666669</v>
      </c>
      <c r="AZ214" s="175">
        <f>IFERROR(VLOOKUP(C214,Merkittävyysluokitus!$A$2:$J$1705,8,FALSE),"-")</f>
        <v>3.5365144596651454</v>
      </c>
      <c r="BA214" s="175">
        <f>IFERROR(VLOOKUP(C214,Merkittävyysluokitus!$A$2:$J$1705,9,FALSE),"-")</f>
        <v>1.5</v>
      </c>
      <c r="BB214" s="203"/>
      <c r="BC214" s="203" t="str">
        <f t="shared" si="40"/>
        <v>tieosoite muuttunut</v>
      </c>
      <c r="BD214" s="39" t="str">
        <f t="shared" si="32"/>
        <v>punainen</v>
      </c>
      <c r="BE214" s="68" t="str">
        <f t="shared" si="33"/>
        <v>punainen</v>
      </c>
      <c r="BF214" s="68" t="str">
        <f t="shared" si="34"/>
        <v>punainen</v>
      </c>
      <c r="BG214" s="68" t="str">
        <f t="shared" si="35"/>
        <v>punainen</v>
      </c>
      <c r="BH214" s="208" t="str">
        <f t="shared" si="36"/>
        <v>punainen</v>
      </c>
      <c r="BI214" s="117"/>
      <c r="BJ214" s="39" t="str">
        <f>IF(F214="ei löydy","uusi tie",IF(E214=0,"tieosoite muuttunut",IF(E214=1,VLOOKUP(D214,'2015'!$F$12:$AL$1887,31,FALSE),"-")))</f>
        <v>tieosoite muuttunut</v>
      </c>
      <c r="BK214" s="67" t="str">
        <f>IF(E214=1,VLOOKUP(D214,'2015'!$F$12:$AL$1887,32,FALSE),"-")</f>
        <v>-</v>
      </c>
      <c r="BL214" s="39" t="str">
        <f>IF(F214="ei löydy","uusi tie",IF(E214=0,"tieosoite muuttunut",IF(E214=1,VLOOKUP(D214,'2015'!$F$12:$AL$1887,33,FALSE),"-")))</f>
        <v>tieosoite muuttunut</v>
      </c>
      <c r="BM214" s="39"/>
      <c r="BN214" s="217" t="str">
        <f>VLOOKUP(D214,'2015'!$F$12:$AL$1887,33,FALSE)</f>
        <v>punainen</v>
      </c>
      <c r="BO214" s="117"/>
      <c r="BP214" s="115" t="s">
        <v>9</v>
      </c>
      <c r="BQ214" s="30"/>
      <c r="BS214" s="5"/>
      <c r="BU214" s="35"/>
      <c r="BV214" s="30" t="s">
        <v>9</v>
      </c>
      <c r="BW214" s="20"/>
      <c r="BX214" t="str">
        <f>IF(E214=1,VLOOKUP(D214,'2015'!$F$12:$AX$1887,43,FALSE),"-")</f>
        <v>-</v>
      </c>
      <c r="BY214" t="str">
        <f>IF(E214=1,VLOOKUP(D214,'2015'!$F$12:$AX$1887,44,FALSE),"-")</f>
        <v>-</v>
      </c>
      <c r="BZ214" t="str">
        <f>IF(E214=1,VLOOKUP(D214,'2015'!$F$12:$AX$1887,45,FALSE),"-")</f>
        <v>-</v>
      </c>
      <c r="CA214" s="31">
        <f t="shared" si="27"/>
        <v>21</v>
      </c>
      <c r="CB214" s="31">
        <f t="shared" si="28"/>
        <v>10</v>
      </c>
      <c r="CC214" s="31">
        <f t="shared" si="29"/>
        <v>10</v>
      </c>
      <c r="CD214" s="31">
        <f t="shared" si="30"/>
        <v>1</v>
      </c>
      <c r="CE214" s="31">
        <f t="shared" si="31"/>
        <v>0</v>
      </c>
      <c r="CO214" s="29" t="s">
        <v>34</v>
      </c>
      <c r="CP214" s="29" t="s">
        <v>34</v>
      </c>
    </row>
    <row r="215" spans="1:94" ht="15.75" thickBot="1" x14ac:dyDescent="0.3">
      <c r="A215" s="50"/>
      <c r="B215" s="50"/>
      <c r="C215" s="50" t="str">
        <f t="shared" si="37"/>
        <v>46_13_3564</v>
      </c>
      <c r="D215" s="51" t="str">
        <f t="shared" si="38"/>
        <v>46_13</v>
      </c>
      <c r="E215" s="224">
        <f>IFERROR(VLOOKUP(C215,'2015'!$C$12:$D$1887,2,FALSE),0)</f>
        <v>0</v>
      </c>
      <c r="F215" s="51">
        <f>IFERROR(K215-IFERROR(VLOOKUP(D215,'2015'!$F$12:$I$1887,4,FALSE),"ei löydy"),"ei löydy")</f>
        <v>-1172</v>
      </c>
      <c r="G215" s="224">
        <f>IFERROR(VLOOKUP(Työfile_2024!C215,Liikennemalli!$D$6:$G$1921,4,FALSE),0)</f>
        <v>1</v>
      </c>
      <c r="H215" s="225">
        <f>K215-IFERROR(VLOOKUP(Työfile_2024!D215,Liikennemalli!$C$6:$H$1921,6,FALSE),"ei löydy")</f>
        <v>0</v>
      </c>
      <c r="I215" s="80">
        <v>46</v>
      </c>
      <c r="J215" s="52">
        <v>13</v>
      </c>
      <c r="K215" s="52">
        <v>3564</v>
      </c>
      <c r="L215" s="53"/>
      <c r="M215" s="54"/>
      <c r="N215" s="54"/>
      <c r="O215" s="54"/>
      <c r="P215" s="54"/>
      <c r="Q215" s="55"/>
      <c r="R215" s="55"/>
      <c r="S215" s="55"/>
      <c r="T215" s="55"/>
      <c r="U215" s="52"/>
      <c r="V215" s="56">
        <v>2343.5970819304152</v>
      </c>
      <c r="W215" s="56">
        <v>339.89225589225589</v>
      </c>
      <c r="X215" s="56">
        <v>2141.7429854096522</v>
      </c>
      <c r="Y215" s="56">
        <f>VLOOKUP(D215,Liikennemalli24!$D$2:$F$1804,2,FALSE)</f>
        <v>567</v>
      </c>
      <c r="Z215" s="57">
        <f>VLOOKUP(D215,Liikennemalli24!$D$2:$F$1804,3,FALSE)</f>
        <v>0.66800000000000004</v>
      </c>
      <c r="AA215" s="178">
        <f>IF(G215=1,VLOOKUP(C215,Liikennemalli!$D$6:$H$1921,2,FALSE),0)</f>
        <v>244.66852233655399</v>
      </c>
      <c r="AB215" s="197">
        <f>IF(G215=1,VLOOKUP(C215,Liikennemalli!$D$6:$H$1921,3,FALSE),0)</f>
        <v>0.68039867963939404</v>
      </c>
      <c r="AC215" s="134" t="str">
        <f>IF(E215=1,VLOOKUP(Työfile_2024!D215,'2015'!$F$12:$X$1887,18,FALSE),"-")</f>
        <v>-</v>
      </c>
      <c r="AD215" s="127" t="str">
        <f>IF(E215=1,VLOOKUP(Työfile_2024!D215,'2015'!$F$12:$X$1887,19,FALSE),"-")</f>
        <v>-</v>
      </c>
      <c r="AI215" s="127" t="str">
        <f>IF(E215=1,VLOOKUP(Työfile_2024!D215,'2015'!$F$12:$AB$1887,20,FALSE),"-")</f>
        <v>-</v>
      </c>
      <c r="AJ215" s="127" t="str">
        <f>IF(E215=1,VLOOKUP(Työfile_2024!D215,'2015'!$F$12:$AB$1887,21,FALSE),"-")</f>
        <v>-</v>
      </c>
      <c r="AK215" s="127" t="str">
        <f>IF(E215=1,VLOOKUP(Työfile_2024!D215,'2015'!$F$12:$AB$1887,22,FALSE),"-")</f>
        <v>-</v>
      </c>
      <c r="AL215" s="127" t="str">
        <f>IF(E215=1,VLOOKUP(Työfile_2024!D215,'2015'!$F$12:$AB$1887,23,FALSE),"-")</f>
        <v>-</v>
      </c>
      <c r="AM215" s="56">
        <f>VLOOKUP(Työfile_2024!D215,Tmatkat_20km_tarkasteltava_verk!$C$2:$D$1804,2,FALSE)</f>
        <v>269</v>
      </c>
      <c r="AN215" s="148">
        <f t="shared" si="39"/>
        <v>0.11478082221301682</v>
      </c>
      <c r="AO215" s="178" t="str">
        <f>IF(E215=1,VLOOKUP(Työfile_2024!D215,'2015'!$F$12:$AC$1887,24,FALSE),"-")</f>
        <v>-</v>
      </c>
      <c r="AP215" s="52" t="str">
        <f>VLOOKUP(D215,Tarkasteltava_verkko_2024_harva!$E$2:$I$1804,5,FALSE)</f>
        <v>tiivis</v>
      </c>
      <c r="AQ215" s="52" t="str">
        <f>VLOOKUP(D215,Tarkasteltava_verkko_2024_harva!$E$2:$I$1804,4,FALSE)</f>
        <v>harva</v>
      </c>
      <c r="AR215" s="148">
        <v>0.11475869809203143</v>
      </c>
      <c r="AS215" s="170" t="str">
        <f>IFERROR(VLOOKUP(C215,'2015'!$C$12:$AG$1887,30,FALSE),"-")</f>
        <v>-</v>
      </c>
      <c r="AT215" s="148">
        <v>0.30218855218855217</v>
      </c>
      <c r="AU215" s="170" t="str">
        <f>IFERROR(VLOOKUP(C215,'2015'!$C$12:$AG$1887,31,FALSE),"-")</f>
        <v>-</v>
      </c>
      <c r="AV215" s="106"/>
      <c r="AW215" s="63">
        <f>IFERROR(VLOOKUP(C215,Merkittävyysluokitus!$A$2:$J$1705,10,FALSE),"-")</f>
        <v>2</v>
      </c>
      <c r="AX215" s="175">
        <f>IFERROR(VLOOKUP(C215,Merkittävyysluokitus!$A$2:$J$1705,6,FALSE),"-")</f>
        <v>11.92028919330289</v>
      </c>
      <c r="AY215" s="175">
        <f>IFERROR(VLOOKUP(C215,Merkittävyysluokitus!$A$2:$J$1705,7,FALSE),"-")</f>
        <v>5</v>
      </c>
      <c r="AZ215" s="175">
        <f>IFERROR(VLOOKUP(C215,Merkittävyysluokitus!$A$2:$J$1705,8,FALSE),"-")</f>
        <v>4.7536225266362244</v>
      </c>
      <c r="BA215" s="175">
        <f>IFERROR(VLOOKUP(C215,Merkittävyysluokitus!$A$2:$J$1705,9,FALSE),"-")</f>
        <v>2.1666666666666665</v>
      </c>
      <c r="BB215" s="203"/>
      <c r="BC215" s="203" t="str">
        <f t="shared" si="40"/>
        <v>tieosoite muuttunut</v>
      </c>
      <c r="BD215" s="39" t="str">
        <f t="shared" si="32"/>
        <v>punainen</v>
      </c>
      <c r="BE215" s="68" t="str">
        <f t="shared" si="33"/>
        <v>punainen</v>
      </c>
      <c r="BF215" s="68" t="str">
        <f t="shared" si="34"/>
        <v>punainen</v>
      </c>
      <c r="BG215" s="68" t="str">
        <f t="shared" si="35"/>
        <v>punainen</v>
      </c>
      <c r="BH215" s="208" t="str">
        <f t="shared" si="36"/>
        <v>punainen</v>
      </c>
      <c r="BI215" s="117"/>
      <c r="BJ215" s="39" t="str">
        <f>IF(F215="ei löydy","uusi tie",IF(E215=0,"tieosoite muuttunut",IF(E215=1,VLOOKUP(D215,'2015'!$F$12:$AL$1887,31,FALSE),"-")))</f>
        <v>tieosoite muuttunut</v>
      </c>
      <c r="BK215" s="67" t="str">
        <f>IF(E215=1,VLOOKUP(D215,'2015'!$F$12:$AL$1887,32,FALSE),"-")</f>
        <v>-</v>
      </c>
      <c r="BL215" s="39" t="str">
        <f>IF(F215="ei löydy","uusi tie",IF(E215=0,"tieosoite muuttunut",IF(E215=1,VLOOKUP(D215,'2015'!$F$12:$AL$1887,33,FALSE),"-")))</f>
        <v>tieosoite muuttunut</v>
      </c>
      <c r="BM215" s="39"/>
      <c r="BN215" s="217" t="str">
        <f>VLOOKUP(D215,'2015'!$F$12:$AL$1887,33,FALSE)</f>
        <v>punainen</v>
      </c>
      <c r="BO215" s="117"/>
      <c r="BP215" s="115" t="s">
        <v>9</v>
      </c>
      <c r="BQ215" s="30"/>
      <c r="BS215" s="5"/>
      <c r="BU215" s="35"/>
      <c r="BV215" s="30" t="s">
        <v>9</v>
      </c>
      <c r="BW215" s="20"/>
      <c r="BX215" t="str">
        <f>IF(E215=1,VLOOKUP(D215,'2015'!$F$12:$AX$1887,43,FALSE),"-")</f>
        <v>-</v>
      </c>
      <c r="BY215" t="str">
        <f>IF(E215=1,VLOOKUP(D215,'2015'!$F$12:$AX$1887,44,FALSE),"-")</f>
        <v>-</v>
      </c>
      <c r="BZ215" t="str">
        <f>IF(E215=1,VLOOKUP(D215,'2015'!$F$12:$AX$1887,45,FALSE),"-")</f>
        <v>-</v>
      </c>
      <c r="CA215" s="31">
        <f t="shared" si="27"/>
        <v>21</v>
      </c>
      <c r="CB215" s="31">
        <f t="shared" si="28"/>
        <v>10</v>
      </c>
      <c r="CC215" s="31">
        <f t="shared" si="29"/>
        <v>10</v>
      </c>
      <c r="CD215" s="31">
        <f t="shared" si="30"/>
        <v>1</v>
      </c>
      <c r="CE215" s="31">
        <f t="shared" si="31"/>
        <v>0</v>
      </c>
      <c r="CO215" s="29" t="s">
        <v>34</v>
      </c>
      <c r="CP215" s="29" t="s">
        <v>34</v>
      </c>
    </row>
    <row r="216" spans="1:94" ht="15.75" thickBot="1" x14ac:dyDescent="0.3">
      <c r="A216" s="50"/>
      <c r="B216" s="50"/>
      <c r="C216" s="50" t="str">
        <f t="shared" si="37"/>
        <v>50_1_11986</v>
      </c>
      <c r="D216" s="51" t="str">
        <f t="shared" si="38"/>
        <v>50_1</v>
      </c>
      <c r="E216" s="224">
        <f>IFERROR(VLOOKUP(C216,'2015'!$C$12:$D$1887,2,FALSE),0)</f>
        <v>0</v>
      </c>
      <c r="F216" s="51">
        <f>IFERROR(K216-IFERROR(VLOOKUP(D216,'2015'!$F$12:$I$1887,4,FALSE),"ei löydy"),"ei löydy")</f>
        <v>5364</v>
      </c>
      <c r="G216" s="224">
        <f>IFERROR(VLOOKUP(Työfile_2024!C216,Liikennemalli!$D$6:$G$1921,4,FALSE),0)</f>
        <v>1</v>
      </c>
      <c r="H216" s="225">
        <f>K216-IFERROR(VLOOKUP(Työfile_2024!D216,Liikennemalli!$C$6:$H$1921,6,FALSE),"ei löydy")</f>
        <v>0</v>
      </c>
      <c r="I216" s="80">
        <v>50</v>
      </c>
      <c r="J216" s="52">
        <v>1</v>
      </c>
      <c r="K216" s="52">
        <v>11986</v>
      </c>
      <c r="L216" s="53"/>
      <c r="M216" s="54"/>
      <c r="N216" s="54"/>
      <c r="O216" s="54"/>
      <c r="P216" s="54"/>
      <c r="Q216" s="55"/>
      <c r="R216" s="55"/>
      <c r="S216" s="55"/>
      <c r="T216" s="55"/>
      <c r="U216" s="52"/>
      <c r="V216" s="56">
        <v>17467.012014016353</v>
      </c>
      <c r="W216" s="56">
        <v>1289.9909894877358</v>
      </c>
      <c r="X216" s="56">
        <v>19107.922826631071</v>
      </c>
      <c r="Y216" s="56">
        <f>VLOOKUP(D216,Liikennemalli24!$D$2:$F$1804,2,FALSE)</f>
        <v>2942</v>
      </c>
      <c r="Z216" s="57">
        <f>VLOOKUP(D216,Liikennemalli24!$D$2:$F$1804,3,FALSE)</f>
        <v>0.39800000000000002</v>
      </c>
      <c r="AA216" s="178">
        <f>IF(G216=1,VLOOKUP(C216,Liikennemalli!$D$6:$H$1921,2,FALSE),0)</f>
        <v>6045.5829949515046</v>
      </c>
      <c r="AB216" s="197">
        <f>IF(G216=1,VLOOKUP(C216,Liikennemalli!$D$6:$H$1921,3,FALSE),0)</f>
        <v>0.67861464480695699</v>
      </c>
      <c r="AC216" s="134" t="str">
        <f>IF(E216=1,VLOOKUP(Työfile_2024!D216,'2015'!$F$12:$X$1887,18,FALSE),"-")</f>
        <v>-</v>
      </c>
      <c r="AD216" s="127" t="str">
        <f>IF(E216=1,VLOOKUP(Työfile_2024!D216,'2015'!$F$12:$X$1887,19,FALSE),"-")</f>
        <v>-</v>
      </c>
      <c r="AI216" s="127" t="str">
        <f>IF(E216=1,VLOOKUP(Työfile_2024!D216,'2015'!$F$12:$AB$1887,20,FALSE),"-")</f>
        <v>-</v>
      </c>
      <c r="AJ216" s="127" t="str">
        <f>IF(E216=1,VLOOKUP(Työfile_2024!D216,'2015'!$F$12:$AB$1887,21,FALSE),"-")</f>
        <v>-</v>
      </c>
      <c r="AK216" s="127" t="str">
        <f>IF(E216=1,VLOOKUP(Työfile_2024!D216,'2015'!$F$12:$AB$1887,22,FALSE),"-")</f>
        <v>-</v>
      </c>
      <c r="AL216" s="127" t="str">
        <f>IF(E216=1,VLOOKUP(Työfile_2024!D216,'2015'!$F$12:$AB$1887,23,FALSE),"-")</f>
        <v>-</v>
      </c>
      <c r="AM216" s="56">
        <f>VLOOKUP(Työfile_2024!D216,Tmatkat_20km_tarkasteltava_verk!$C$2:$D$1804,2,FALSE)</f>
        <v>10313</v>
      </c>
      <c r="AN216" s="148">
        <f t="shared" si="39"/>
        <v>0.59042725749111313</v>
      </c>
      <c r="AO216" s="178" t="str">
        <f>IF(E216=1,VLOOKUP(Työfile_2024!D216,'2015'!$F$12:$AC$1887,24,FALSE),"-")</f>
        <v>-</v>
      </c>
      <c r="AP216" s="52" t="str">
        <f>VLOOKUP(D216,Tarkasteltava_verkko_2024_harva!$E$2:$I$1804,5,FALSE)</f>
        <v>tiivis</v>
      </c>
      <c r="AQ216" s="52">
        <f>VLOOKUP(D216,Tarkasteltava_verkko_2024_harva!$E$2:$I$1804,4,FALSE)</f>
        <v>0</v>
      </c>
      <c r="AR216" s="148">
        <v>0.41114633739362588</v>
      </c>
      <c r="AS216" s="170" t="str">
        <f>IFERROR(VLOOKUP(C216,'2015'!$C$12:$AG$1887,30,FALSE),"-")</f>
        <v>-</v>
      </c>
      <c r="AT216" s="148">
        <v>0.80101785416319038</v>
      </c>
      <c r="AU216" s="170" t="str">
        <f>IFERROR(VLOOKUP(C216,'2015'!$C$12:$AG$1887,31,FALSE),"-")</f>
        <v>-</v>
      </c>
      <c r="AV216" s="106"/>
      <c r="AW216" s="63" t="str">
        <f>IFERROR(VLOOKUP(C216,Merkittävyysluokitus!$A$2:$J$1705,10,FALSE),"-")</f>
        <v>-</v>
      </c>
      <c r="AX216" s="175" t="str">
        <f>IFERROR(VLOOKUP(C216,Merkittävyysluokitus!$A$2:$J$1705,6,FALSE),"-")</f>
        <v>-</v>
      </c>
      <c r="AY216" s="175" t="str">
        <f>IFERROR(VLOOKUP(C216,Merkittävyysluokitus!$A$2:$J$1705,7,FALSE),"-")</f>
        <v>-</v>
      </c>
      <c r="AZ216" s="175" t="str">
        <f>IFERROR(VLOOKUP(C216,Merkittävyysluokitus!$A$2:$J$1705,8,FALSE),"-")</f>
        <v>-</v>
      </c>
      <c r="BA216" s="175" t="str">
        <f>IFERROR(VLOOKUP(C216,Merkittävyysluokitus!$A$2:$J$1705,9,FALSE),"-")</f>
        <v>-</v>
      </c>
      <c r="BB216" s="203"/>
      <c r="BC216" s="203" t="str">
        <f t="shared" si="40"/>
        <v>tieosoite muuttunut</v>
      </c>
      <c r="BD216" s="39" t="str">
        <f t="shared" si="32"/>
        <v>punainen</v>
      </c>
      <c r="BE216" s="68" t="str">
        <f t="shared" si="33"/>
        <v>musta</v>
      </c>
      <c r="BF216" s="68" t="str">
        <f t="shared" si="34"/>
        <v>musta</v>
      </c>
      <c r="BG216" s="68" t="str">
        <f t="shared" si="35"/>
        <v>punainen</v>
      </c>
      <c r="BH216" s="208" t="str">
        <f t="shared" si="36"/>
        <v>musta</v>
      </c>
      <c r="BI216" s="117"/>
      <c r="BJ216" s="39" t="str">
        <f>IF(F216="ei löydy","uusi tie",IF(E216=0,"tieosoite muuttunut",IF(E216=1,VLOOKUP(D216,'2015'!$F$12:$AL$1887,31,FALSE),"-")))</f>
        <v>tieosoite muuttunut</v>
      </c>
      <c r="BK216" s="67" t="str">
        <f>IF(E216=1,VLOOKUP(D216,'2015'!$F$12:$AL$1887,32,FALSE),"-")</f>
        <v>-</v>
      </c>
      <c r="BL216" s="39" t="str">
        <f>IF(F216="ei löydy","uusi tie",IF(E216=0,"tieosoite muuttunut",IF(E216=1,VLOOKUP(D216,'2015'!$F$12:$AL$1887,33,FALSE),"-")))</f>
        <v>tieosoite muuttunut</v>
      </c>
      <c r="BM216" s="39"/>
      <c r="BN216" s="217" t="str">
        <f>VLOOKUP(D216,'2015'!$F$12:$AL$1887,33,FALSE)</f>
        <v>punainen</v>
      </c>
      <c r="BO216" s="117"/>
      <c r="BP216" s="115" t="s">
        <v>9</v>
      </c>
      <c r="BQ216" s="30"/>
      <c r="BS216" s="5"/>
      <c r="BU216" s="35"/>
      <c r="BV216" s="30" t="s">
        <v>9</v>
      </c>
      <c r="BW216" s="20"/>
      <c r="BX216" t="str">
        <f>IF(E216=1,VLOOKUP(D216,'2015'!$F$12:$AX$1887,43,FALSE),"-")</f>
        <v>-</v>
      </c>
      <c r="BY216" t="str">
        <f>IF(E216=1,VLOOKUP(D216,'2015'!$F$12:$AX$1887,44,FALSE),"-")</f>
        <v>-</v>
      </c>
      <c r="BZ216" t="str">
        <f>IF(E216=1,VLOOKUP(D216,'2015'!$F$12:$AX$1887,45,FALSE),"-")</f>
        <v>-</v>
      </c>
      <c r="CA216" s="31">
        <f t="shared" si="27"/>
        <v>30</v>
      </c>
      <c r="CB216" s="31">
        <f t="shared" si="28"/>
        <v>10</v>
      </c>
      <c r="CC216" s="31">
        <f t="shared" si="29"/>
        <v>10</v>
      </c>
      <c r="CD216" s="31">
        <f t="shared" si="30"/>
        <v>10</v>
      </c>
      <c r="CE216" s="31">
        <f t="shared" si="31"/>
        <v>0</v>
      </c>
      <c r="CO216" s="29" t="s">
        <v>34</v>
      </c>
      <c r="CP216" s="29" t="s">
        <v>34</v>
      </c>
    </row>
    <row r="217" spans="1:94" ht="15.75" thickBot="1" x14ac:dyDescent="0.3">
      <c r="A217" s="50"/>
      <c r="B217" s="50"/>
      <c r="C217" s="50" t="str">
        <f t="shared" si="37"/>
        <v>50_3_5530</v>
      </c>
      <c r="D217" s="51" t="str">
        <f t="shared" si="38"/>
        <v>50_3</v>
      </c>
      <c r="E217" s="224">
        <f>IFERROR(VLOOKUP(C217,'2015'!$C$12:$D$1887,2,FALSE),0)</f>
        <v>1</v>
      </c>
      <c r="F217" s="51">
        <f>IFERROR(K217-IFERROR(VLOOKUP(D217,'2015'!$F$12:$I$1887,4,FALSE),"ei löydy"),"ei löydy")</f>
        <v>0</v>
      </c>
      <c r="G217" s="224">
        <f>IFERROR(VLOOKUP(Työfile_2024!C217,Liikennemalli!$D$6:$G$1921,4,FALSE),0)</f>
        <v>1</v>
      </c>
      <c r="H217" s="225">
        <f>K217-IFERROR(VLOOKUP(Työfile_2024!D217,Liikennemalli!$C$6:$H$1921,6,FALSE),"ei löydy")</f>
        <v>0</v>
      </c>
      <c r="I217" s="80">
        <v>50</v>
      </c>
      <c r="J217" s="52">
        <v>3</v>
      </c>
      <c r="K217" s="52">
        <v>5530</v>
      </c>
      <c r="L217" s="53"/>
      <c r="M217" s="54"/>
      <c r="N217" s="54"/>
      <c r="O217" s="54"/>
      <c r="P217" s="54"/>
      <c r="Q217" s="55"/>
      <c r="R217" s="55"/>
      <c r="S217" s="55"/>
      <c r="T217" s="55"/>
      <c r="U217" s="52"/>
      <c r="V217" s="56">
        <v>39325.446654611209</v>
      </c>
      <c r="W217" s="56">
        <v>3638.0144665461121</v>
      </c>
      <c r="X217" s="56">
        <v>44066.0253164557</v>
      </c>
      <c r="Y217" s="56">
        <f>VLOOKUP(D217,Liikennemalli24!$D$2:$F$1804,2,FALSE)</f>
        <v>4967</v>
      </c>
      <c r="Z217" s="57">
        <f>VLOOKUP(D217,Liikennemalli24!$D$2:$F$1804,3,FALSE)</f>
        <v>0.35499999999999998</v>
      </c>
      <c r="AA217" s="178">
        <f>IF(G217=1,VLOOKUP(C217,Liikennemalli!$D$6:$H$1921,2,FALSE),0)</f>
        <v>16051.01117071368</v>
      </c>
      <c r="AB217" s="197">
        <f>IF(G217=1,VLOOKUP(C217,Liikennemalli!$D$6:$H$1921,3,FALSE),0)</f>
        <v>0.72915925913259205</v>
      </c>
      <c r="AC217" s="128">
        <f>IF(E217=1,VLOOKUP(Työfile_2024!D217,'2015'!$F$12:$X$1887,18,FALSE),"-")</f>
        <v>13864</v>
      </c>
      <c r="AD217" s="129">
        <f>IF(E217=1,VLOOKUP(Työfile_2024!D217,'2015'!$F$12:$X$1887,19,FALSE),"-")</f>
        <v>0.73</v>
      </c>
      <c r="AI217" s="129">
        <f>IF(E217=1,VLOOKUP(Työfile_2024!D217,'2015'!$F$12:$AB$1887,20,FALSE),"-")</f>
        <v>0</v>
      </c>
      <c r="AJ217" s="129">
        <f>IF(E217=1,VLOOKUP(Työfile_2024!D217,'2015'!$F$12:$AB$1887,21,FALSE),"-")</f>
        <v>0</v>
      </c>
      <c r="AK217" s="129">
        <f>IF(E217=1,VLOOKUP(Työfile_2024!D217,'2015'!$F$12:$AB$1887,22,FALSE),"-")</f>
        <v>0</v>
      </c>
      <c r="AL217" s="129">
        <f>IF(E217=1,VLOOKUP(Työfile_2024!D217,'2015'!$F$12:$AB$1887,23,FALSE),"-")</f>
        <v>0</v>
      </c>
      <c r="AM217" s="56">
        <f>VLOOKUP(Työfile_2024!D217,Tmatkat_20km_tarkasteltava_verk!$C$2:$D$1804,2,FALSE)</f>
        <v>12630</v>
      </c>
      <c r="AN217" s="148">
        <f t="shared" si="39"/>
        <v>0.3211660915367896</v>
      </c>
      <c r="AO217" s="178">
        <f>IF(E217=1,VLOOKUP(Työfile_2024!D217,'2015'!$F$12:$AC$1887,24,FALSE),"-")</f>
        <v>6839</v>
      </c>
      <c r="AP217" s="52" t="str">
        <f>VLOOKUP(D217,Tarkasteltava_verkko_2024_harva!$E$2:$I$1804,5,FALSE)</f>
        <v>tiivis</v>
      </c>
      <c r="AQ217" s="52">
        <f>VLOOKUP(D217,Tarkasteltava_verkko_2024_harva!$E$2:$I$1804,4,FALSE)</f>
        <v>0</v>
      </c>
      <c r="AR217" s="148">
        <v>0.5790235081374322</v>
      </c>
      <c r="AS217" s="170" t="str">
        <f>IFERROR(VLOOKUP(C217,'2015'!$C$12:$AG$1887,30,FALSE),"-")</f>
        <v/>
      </c>
      <c r="AT217" s="148">
        <v>0.90560578661844482</v>
      </c>
      <c r="AU217" s="170" t="str">
        <f>IFERROR(VLOOKUP(C217,'2015'!$C$12:$AG$1887,31,FALSE),"-")</f>
        <v>Kyllä</v>
      </c>
      <c r="AV217" s="106"/>
      <c r="AW217" s="63" t="str">
        <f>IFERROR(VLOOKUP(C217,Merkittävyysluokitus!$A$2:$J$1705,10,FALSE),"-")</f>
        <v>-</v>
      </c>
      <c r="AX217" s="175" t="str">
        <f>IFERROR(VLOOKUP(C217,Merkittävyysluokitus!$A$2:$J$1705,6,FALSE),"-")</f>
        <v>-</v>
      </c>
      <c r="AY217" s="175" t="str">
        <f>IFERROR(VLOOKUP(C217,Merkittävyysluokitus!$A$2:$J$1705,7,FALSE),"-")</f>
        <v>-</v>
      </c>
      <c r="AZ217" s="175" t="str">
        <f>IFERROR(VLOOKUP(C217,Merkittävyysluokitus!$A$2:$J$1705,8,FALSE),"-")</f>
        <v>-</v>
      </c>
      <c r="BA217" s="175" t="str">
        <f>IFERROR(VLOOKUP(C217,Merkittävyysluokitus!$A$2:$J$1705,9,FALSE),"-")</f>
        <v>-</v>
      </c>
      <c r="BB217" s="203"/>
      <c r="BC217" s="203" t="str">
        <f t="shared" si="40"/>
        <v/>
      </c>
      <c r="BD217" s="39" t="str">
        <f t="shared" si="32"/>
        <v>punainen</v>
      </c>
      <c r="BE217" s="68" t="str">
        <f t="shared" si="33"/>
        <v>musta</v>
      </c>
      <c r="BF217" s="68" t="str">
        <f t="shared" si="34"/>
        <v>musta</v>
      </c>
      <c r="BG217" s="68" t="str">
        <f t="shared" si="35"/>
        <v>punainen</v>
      </c>
      <c r="BH217" s="208" t="str">
        <f t="shared" si="36"/>
        <v>musta</v>
      </c>
      <c r="BI217" s="117"/>
      <c r="BJ217" s="39" t="str">
        <f>IF(F217="ei löydy","uusi tie",IF(E217=0,"tieosoite muuttunut",IF(E217=1,VLOOKUP(D217,'2015'!$F$12:$AL$1887,31,FALSE),"-")))</f>
        <v>punainen</v>
      </c>
      <c r="BK217" s="67" t="str">
        <f>IF(E217=1,VLOOKUP(D217,'2015'!$F$12:$AL$1887,32,FALSE),"-")</f>
        <v>punainen</v>
      </c>
      <c r="BL217" s="39" t="str">
        <f>IF(F217="ei löydy","uusi tie",IF(E217=0,"tieosoite muuttunut",IF(E217=1,VLOOKUP(D217,'2015'!$F$12:$AL$1887,33,FALSE),"-")))</f>
        <v>punainen</v>
      </c>
      <c r="BM217" s="39"/>
      <c r="BN217" s="217" t="str">
        <f>VLOOKUP(D217,'2015'!$F$12:$AL$1887,33,FALSE)</f>
        <v>punainen</v>
      </c>
      <c r="BO217" s="117"/>
      <c r="BP217" s="115" t="s">
        <v>9</v>
      </c>
      <c r="BQ217" s="30"/>
      <c r="BS217" s="5"/>
      <c r="BU217" s="35"/>
      <c r="BV217" s="30" t="s">
        <v>9</v>
      </c>
      <c r="BW217" s="20"/>
      <c r="BX217" t="str">
        <f>IF(E217=1,VLOOKUP(D217,'2015'!$F$12:$AX$1887,43,FALSE),"-")</f>
        <v>punainen</v>
      </c>
      <c r="BY217" t="str">
        <f>IF(E217=1,VLOOKUP(D217,'2015'!$F$12:$AX$1887,44,FALSE),"-")</f>
        <v>punainen</v>
      </c>
      <c r="BZ217" t="str">
        <f>IF(E217=1,VLOOKUP(D217,'2015'!$F$12:$AX$1887,45,FALSE),"-")</f>
        <v>punainen</v>
      </c>
      <c r="CA217" s="31">
        <f t="shared" si="27"/>
        <v>30</v>
      </c>
      <c r="CB217" s="31">
        <f t="shared" si="28"/>
        <v>10</v>
      </c>
      <c r="CC217" s="31">
        <f t="shared" si="29"/>
        <v>10</v>
      </c>
      <c r="CD217" s="31">
        <f t="shared" si="30"/>
        <v>10</v>
      </c>
      <c r="CE217" s="31">
        <f t="shared" si="31"/>
        <v>0</v>
      </c>
      <c r="CF217" s="6" t="s">
        <v>55</v>
      </c>
      <c r="CO217" s="29" t="s">
        <v>34</v>
      </c>
      <c r="CP217" s="29" t="s">
        <v>34</v>
      </c>
    </row>
    <row r="218" spans="1:94" ht="15.75" thickBot="1" x14ac:dyDescent="0.3">
      <c r="A218" s="50"/>
      <c r="B218" s="50"/>
      <c r="C218" s="50" t="str">
        <f t="shared" si="37"/>
        <v>50_4_5905</v>
      </c>
      <c r="D218" s="51" t="str">
        <f t="shared" si="38"/>
        <v>50_4</v>
      </c>
      <c r="E218" s="224">
        <f>IFERROR(VLOOKUP(C218,'2015'!$C$12:$D$1887,2,FALSE),0)</f>
        <v>1</v>
      </c>
      <c r="F218" s="51">
        <f>IFERROR(K218-IFERROR(VLOOKUP(D218,'2015'!$F$12:$I$1887,4,FALSE),"ei löydy"),"ei löydy")</f>
        <v>0</v>
      </c>
      <c r="G218" s="224">
        <f>IFERROR(VLOOKUP(Työfile_2024!C218,Liikennemalli!$D$6:$G$1921,4,FALSE),0)</f>
        <v>1</v>
      </c>
      <c r="H218" s="225">
        <f>K218-IFERROR(VLOOKUP(Työfile_2024!D218,Liikennemalli!$C$6:$H$1921,6,FALSE),"ei löydy")</f>
        <v>0</v>
      </c>
      <c r="I218" s="80">
        <v>50</v>
      </c>
      <c r="J218" s="52">
        <v>4</v>
      </c>
      <c r="K218" s="52">
        <v>5905</v>
      </c>
      <c r="L218" s="53"/>
      <c r="M218" s="54"/>
      <c r="N218" s="54"/>
      <c r="O218" s="54"/>
      <c r="P218" s="54"/>
      <c r="Q218" s="55"/>
      <c r="R218" s="55"/>
      <c r="S218" s="55"/>
      <c r="T218" s="55"/>
      <c r="U218" s="52"/>
      <c r="V218" s="56">
        <v>42678.189669771382</v>
      </c>
      <c r="W218" s="56">
        <v>4099.1464860287888</v>
      </c>
      <c r="X218" s="56">
        <v>48325.779000846742</v>
      </c>
      <c r="Y218" s="56">
        <f>VLOOKUP(D218,Liikennemalli24!$D$2:$F$1804,2,FALSE)</f>
        <v>4582</v>
      </c>
      <c r="Z218" s="57">
        <f>VLOOKUP(D218,Liikennemalli24!$D$2:$F$1804,3,FALSE)</f>
        <v>0.33600000000000002</v>
      </c>
      <c r="AA218" s="178">
        <f>IF(G218=1,VLOOKUP(C218,Liikennemalli!$D$6:$H$1921,2,FALSE),0)</f>
        <v>17074.6722401158</v>
      </c>
      <c r="AB218" s="197">
        <f>IF(G218=1,VLOOKUP(C218,Liikennemalli!$D$6:$H$1921,3,FALSE),0)</f>
        <v>0.70766092053739904</v>
      </c>
      <c r="AC218" s="134">
        <f>IF(E218=1,VLOOKUP(Työfile_2024!D218,'2015'!$F$12:$X$1887,18,FALSE),"-")</f>
        <v>13865</v>
      </c>
      <c r="AD218" s="127">
        <f>IF(E218=1,VLOOKUP(Työfile_2024!D218,'2015'!$F$12:$X$1887,19,FALSE),"-")</f>
        <v>0.67</v>
      </c>
      <c r="AI218" s="127">
        <f>IF(E218=1,VLOOKUP(Työfile_2024!D218,'2015'!$F$12:$AB$1887,20,FALSE),"-")</f>
        <v>0</v>
      </c>
      <c r="AJ218" s="127">
        <f>IF(E218=1,VLOOKUP(Työfile_2024!D218,'2015'!$F$12:$AB$1887,21,FALSE),"-")</f>
        <v>0</v>
      </c>
      <c r="AK218" s="127">
        <f>IF(E218=1,VLOOKUP(Työfile_2024!D218,'2015'!$F$12:$AB$1887,22,FALSE),"-")</f>
        <v>0</v>
      </c>
      <c r="AL218" s="127">
        <f>IF(E218=1,VLOOKUP(Työfile_2024!D218,'2015'!$F$12:$AB$1887,23,FALSE),"-")</f>
        <v>0</v>
      </c>
      <c r="AM218" s="56">
        <f>VLOOKUP(Työfile_2024!D218,Tmatkat_20km_tarkasteltava_verk!$C$2:$D$1804,2,FALSE)</f>
        <v>12607</v>
      </c>
      <c r="AN218" s="148">
        <f t="shared" si="39"/>
        <v>0.29539678457658286</v>
      </c>
      <c r="AO218" s="178">
        <f>IF(E218=1,VLOOKUP(Työfile_2024!D218,'2015'!$F$12:$AC$1887,24,FALSE),"-")</f>
        <v>7390</v>
      </c>
      <c r="AP218" s="52" t="str">
        <f>VLOOKUP(D218,Tarkasteltava_verkko_2024_harva!$E$2:$I$1804,5,FALSE)</f>
        <v>tiivis</v>
      </c>
      <c r="AQ218" s="52">
        <f>VLOOKUP(D218,Tarkasteltava_verkko_2024_harva!$E$2:$I$1804,4,FALSE)</f>
        <v>0</v>
      </c>
      <c r="AR218" s="148">
        <v>0.16477561388653683</v>
      </c>
      <c r="AS218" s="170" t="str">
        <f>IFERROR(VLOOKUP(C218,'2015'!$C$12:$AG$1887,30,FALSE),"-")</f>
        <v/>
      </c>
      <c r="AT218" s="148">
        <v>0.56375952582557154</v>
      </c>
      <c r="AU218" s="170" t="str">
        <f>IFERROR(VLOOKUP(C218,'2015'!$C$12:$AG$1887,31,FALSE),"-")</f>
        <v>Kyllä</v>
      </c>
      <c r="AV218" s="106"/>
      <c r="AW218" s="63" t="str">
        <f>IFERROR(VLOOKUP(C218,Merkittävyysluokitus!$A$2:$J$1705,10,FALSE),"-")</f>
        <v>-</v>
      </c>
      <c r="AX218" s="175" t="str">
        <f>IFERROR(VLOOKUP(C218,Merkittävyysluokitus!$A$2:$J$1705,6,FALSE),"-")</f>
        <v>-</v>
      </c>
      <c r="AY218" s="175" t="str">
        <f>IFERROR(VLOOKUP(C218,Merkittävyysluokitus!$A$2:$J$1705,7,FALSE),"-")</f>
        <v>-</v>
      </c>
      <c r="AZ218" s="175" t="str">
        <f>IFERROR(VLOOKUP(C218,Merkittävyysluokitus!$A$2:$J$1705,8,FALSE),"-")</f>
        <v>-</v>
      </c>
      <c r="BA218" s="175" t="str">
        <f>IFERROR(VLOOKUP(C218,Merkittävyysluokitus!$A$2:$J$1705,9,FALSE),"-")</f>
        <v>-</v>
      </c>
      <c r="BB218" s="203"/>
      <c r="BC218" s="203" t="str">
        <f t="shared" si="40"/>
        <v/>
      </c>
      <c r="BD218" s="39" t="str">
        <f t="shared" si="32"/>
        <v>punainen</v>
      </c>
      <c r="BE218" s="68" t="str">
        <f t="shared" si="33"/>
        <v>musta</v>
      </c>
      <c r="BF218" s="68" t="str">
        <f t="shared" si="34"/>
        <v>musta</v>
      </c>
      <c r="BG218" s="68" t="str">
        <f t="shared" si="35"/>
        <v>punainen</v>
      </c>
      <c r="BH218" s="208" t="str">
        <f t="shared" si="36"/>
        <v>musta</v>
      </c>
      <c r="BI218" s="117"/>
      <c r="BJ218" s="39" t="str">
        <f>IF(F218="ei löydy","uusi tie",IF(E218=0,"tieosoite muuttunut",IF(E218=1,VLOOKUP(D218,'2015'!$F$12:$AL$1887,31,FALSE),"-")))</f>
        <v>punainen</v>
      </c>
      <c r="BK218" s="67" t="str">
        <f>IF(E218=1,VLOOKUP(D218,'2015'!$F$12:$AL$1887,32,FALSE),"-")</f>
        <v>punainen</v>
      </c>
      <c r="BL218" s="39" t="str">
        <f>IF(F218="ei löydy","uusi tie",IF(E218=0,"tieosoite muuttunut",IF(E218=1,VLOOKUP(D218,'2015'!$F$12:$AL$1887,33,FALSE),"-")))</f>
        <v>punainen</v>
      </c>
      <c r="BM218" s="39"/>
      <c r="BN218" s="217" t="str">
        <f>VLOOKUP(D218,'2015'!$F$12:$AL$1887,33,FALSE)</f>
        <v>punainen</v>
      </c>
      <c r="BO218" s="117"/>
      <c r="BP218" s="115" t="s">
        <v>9</v>
      </c>
      <c r="BQ218" s="30"/>
      <c r="BS218" s="5"/>
      <c r="BU218" s="35"/>
      <c r="BV218" s="30" t="s">
        <v>9</v>
      </c>
      <c r="BW218" s="20"/>
      <c r="BX218" t="str">
        <f>IF(E218=1,VLOOKUP(D218,'2015'!$F$12:$AX$1887,43,FALSE),"-")</f>
        <v>punainen</v>
      </c>
      <c r="BY218" t="str">
        <f>IF(E218=1,VLOOKUP(D218,'2015'!$F$12:$AX$1887,44,FALSE),"-")</f>
        <v>punainen</v>
      </c>
      <c r="BZ218" t="str">
        <f>IF(E218=1,VLOOKUP(D218,'2015'!$F$12:$AX$1887,45,FALSE),"-")</f>
        <v>punainen</v>
      </c>
      <c r="CA218" s="31">
        <f t="shared" si="27"/>
        <v>30</v>
      </c>
      <c r="CB218" s="31">
        <f t="shared" si="28"/>
        <v>10</v>
      </c>
      <c r="CC218" s="31">
        <f t="shared" si="29"/>
        <v>10</v>
      </c>
      <c r="CD218" s="31">
        <f t="shared" si="30"/>
        <v>10</v>
      </c>
      <c r="CE218" s="31">
        <f t="shared" si="31"/>
        <v>0</v>
      </c>
      <c r="CO218" s="29" t="s">
        <v>34</v>
      </c>
      <c r="CP218" s="29" t="s">
        <v>34</v>
      </c>
    </row>
    <row r="219" spans="1:94" ht="15.75" thickBot="1" x14ac:dyDescent="0.3">
      <c r="A219" s="50"/>
      <c r="B219" s="50"/>
      <c r="C219" s="50" t="str">
        <f t="shared" si="37"/>
        <v>50_5_3734</v>
      </c>
      <c r="D219" s="51" t="str">
        <f t="shared" si="38"/>
        <v>50_5</v>
      </c>
      <c r="E219" s="224">
        <f>IFERROR(VLOOKUP(C219,'2015'!$C$12:$D$1887,2,FALSE),0)</f>
        <v>1</v>
      </c>
      <c r="F219" s="51">
        <f>IFERROR(K219-IFERROR(VLOOKUP(D219,'2015'!$F$12:$I$1887,4,FALSE),"ei löydy"),"ei löydy")</f>
        <v>0</v>
      </c>
      <c r="G219" s="224">
        <f>IFERROR(VLOOKUP(Työfile_2024!C219,Liikennemalli!$D$6:$G$1921,4,FALSE),0)</f>
        <v>1</v>
      </c>
      <c r="H219" s="225">
        <f>K219-IFERROR(VLOOKUP(Työfile_2024!D219,Liikennemalli!$C$6:$H$1921,6,FALSE),"ei löydy")</f>
        <v>0</v>
      </c>
      <c r="I219" s="80">
        <v>50</v>
      </c>
      <c r="J219" s="52">
        <v>5</v>
      </c>
      <c r="K219" s="52">
        <v>3734</v>
      </c>
      <c r="L219" s="53"/>
      <c r="M219" s="54"/>
      <c r="N219" s="54"/>
      <c r="O219" s="54"/>
      <c r="P219" s="54"/>
      <c r="Q219" s="55"/>
      <c r="R219" s="55"/>
      <c r="S219" s="55"/>
      <c r="T219" s="55"/>
      <c r="U219" s="52"/>
      <c r="V219" s="56">
        <v>48008</v>
      </c>
      <c r="W219" s="56">
        <v>4488</v>
      </c>
      <c r="X219" s="56">
        <v>54205</v>
      </c>
      <c r="Y219" s="56">
        <f>VLOOKUP(D219,Liikennemalli24!$D$2:$F$1804,2,FALSE)</f>
        <v>4847</v>
      </c>
      <c r="Z219" s="57">
        <f>VLOOKUP(D219,Liikennemalli24!$D$2:$F$1804,3,FALSE)</f>
        <v>0.30199999999999999</v>
      </c>
      <c r="AA219" s="178">
        <f>IF(G219=1,VLOOKUP(C219,Liikennemalli!$D$6:$H$1921,2,FALSE),0)</f>
        <v>19661.824448425119</v>
      </c>
      <c r="AB219" s="197">
        <f>IF(G219=1,VLOOKUP(C219,Liikennemalli!$D$6:$H$1921,3,FALSE),0)</f>
        <v>0.69264634362489097</v>
      </c>
      <c r="AC219" s="134">
        <f>IF(E219=1,VLOOKUP(Työfile_2024!D219,'2015'!$F$12:$X$1887,18,FALSE),"-")</f>
        <v>14406</v>
      </c>
      <c r="AD219" s="127">
        <f>IF(E219=1,VLOOKUP(Työfile_2024!D219,'2015'!$F$12:$X$1887,19,FALSE),"-")</f>
        <v>0.61</v>
      </c>
      <c r="AI219" s="127">
        <f>IF(E219=1,VLOOKUP(Työfile_2024!D219,'2015'!$F$12:$AB$1887,20,FALSE),"-")</f>
        <v>0</v>
      </c>
      <c r="AJ219" s="127">
        <f>IF(E219=1,VLOOKUP(Työfile_2024!D219,'2015'!$F$12:$AB$1887,21,FALSE),"-")</f>
        <v>0</v>
      </c>
      <c r="AK219" s="127">
        <f>IF(E219=1,VLOOKUP(Työfile_2024!D219,'2015'!$F$12:$AB$1887,22,FALSE),"-")</f>
        <v>0</v>
      </c>
      <c r="AL219" s="127">
        <f>IF(E219=1,VLOOKUP(Työfile_2024!D219,'2015'!$F$12:$AB$1887,23,FALSE),"-")</f>
        <v>0</v>
      </c>
      <c r="AM219" s="56">
        <f>VLOOKUP(Työfile_2024!D219,Tmatkat_20km_tarkasteltava_verk!$C$2:$D$1804,2,FALSE)</f>
        <v>13548</v>
      </c>
      <c r="AN219" s="148">
        <f t="shared" si="39"/>
        <v>0.28220296617230461</v>
      </c>
      <c r="AO219" s="178">
        <f>IF(E219=1,VLOOKUP(Työfile_2024!D219,'2015'!$F$12:$AC$1887,24,FALSE),"-")</f>
        <v>10338</v>
      </c>
      <c r="AP219" s="52" t="str">
        <f>VLOOKUP(D219,Tarkasteltava_verkko_2024_harva!$E$2:$I$1804,5,FALSE)</f>
        <v>tiivis</v>
      </c>
      <c r="AQ219" s="52">
        <f>VLOOKUP(D219,Tarkasteltava_verkko_2024_harva!$E$2:$I$1804,4,FALSE)</f>
        <v>0</v>
      </c>
      <c r="AR219" s="148">
        <v>0.99223352972683454</v>
      </c>
      <c r="AS219" s="170" t="str">
        <f>IFERROR(VLOOKUP(C219,'2015'!$C$12:$AG$1887,30,FALSE),"-")</f>
        <v/>
      </c>
      <c r="AT219" s="148">
        <v>0.94804499196572045</v>
      </c>
      <c r="AU219" s="170" t="str">
        <f>IFERROR(VLOOKUP(C219,'2015'!$C$12:$AG$1887,31,FALSE),"-")</f>
        <v>Kyllä</v>
      </c>
      <c r="AV219" s="106"/>
      <c r="AW219" s="63" t="str">
        <f>IFERROR(VLOOKUP(C219,Merkittävyysluokitus!$A$2:$J$1705,10,FALSE),"-")</f>
        <v>-</v>
      </c>
      <c r="AX219" s="175" t="str">
        <f>IFERROR(VLOOKUP(C219,Merkittävyysluokitus!$A$2:$J$1705,6,FALSE),"-")</f>
        <v>-</v>
      </c>
      <c r="AY219" s="175" t="str">
        <f>IFERROR(VLOOKUP(C219,Merkittävyysluokitus!$A$2:$J$1705,7,FALSE),"-")</f>
        <v>-</v>
      </c>
      <c r="AZ219" s="175" t="str">
        <f>IFERROR(VLOOKUP(C219,Merkittävyysluokitus!$A$2:$J$1705,8,FALSE),"-")</f>
        <v>-</v>
      </c>
      <c r="BA219" s="175" t="str">
        <f>IFERROR(VLOOKUP(C219,Merkittävyysluokitus!$A$2:$J$1705,9,FALSE),"-")</f>
        <v>-</v>
      </c>
      <c r="BB219" s="203"/>
      <c r="BC219" s="203" t="str">
        <f t="shared" si="40"/>
        <v/>
      </c>
      <c r="BD219" s="39" t="str">
        <f t="shared" si="32"/>
        <v>punainen</v>
      </c>
      <c r="BE219" s="68" t="str">
        <f t="shared" si="33"/>
        <v>musta</v>
      </c>
      <c r="BF219" s="68" t="str">
        <f t="shared" si="34"/>
        <v>musta</v>
      </c>
      <c r="BG219" s="68" t="str">
        <f t="shared" si="35"/>
        <v>punainen</v>
      </c>
      <c r="BH219" s="208" t="str">
        <f t="shared" si="36"/>
        <v>musta</v>
      </c>
      <c r="BI219" s="117"/>
      <c r="BJ219" s="39" t="str">
        <f>IF(F219="ei löydy","uusi tie",IF(E219=0,"tieosoite muuttunut",IF(E219=1,VLOOKUP(D219,'2015'!$F$12:$AL$1887,31,FALSE),"-")))</f>
        <v>punainen</v>
      </c>
      <c r="BK219" s="67" t="str">
        <f>IF(E219=1,VLOOKUP(D219,'2015'!$F$12:$AL$1887,32,FALSE),"-")</f>
        <v>punainen</v>
      </c>
      <c r="BL219" s="39" t="str">
        <f>IF(F219="ei löydy","uusi tie",IF(E219=0,"tieosoite muuttunut",IF(E219=1,VLOOKUP(D219,'2015'!$F$12:$AL$1887,33,FALSE),"-")))</f>
        <v>punainen</v>
      </c>
      <c r="BM219" s="39"/>
      <c r="BN219" s="217" t="str">
        <f>VLOOKUP(D219,'2015'!$F$12:$AL$1887,33,FALSE)</f>
        <v>punainen</v>
      </c>
      <c r="BO219" s="117"/>
      <c r="BP219" s="115" t="s">
        <v>9</v>
      </c>
      <c r="BQ219" s="30"/>
      <c r="BS219" s="5"/>
      <c r="BU219" s="35"/>
      <c r="BV219" s="30" t="s">
        <v>9</v>
      </c>
      <c r="BW219" s="20"/>
      <c r="BX219" t="str">
        <f>IF(E219=1,VLOOKUP(D219,'2015'!$F$12:$AX$1887,43,FALSE),"-")</f>
        <v>punainen</v>
      </c>
      <c r="BY219" t="str">
        <f>IF(E219=1,VLOOKUP(D219,'2015'!$F$12:$AX$1887,44,FALSE),"-")</f>
        <v>punainen</v>
      </c>
      <c r="BZ219" t="str">
        <f>IF(E219=1,VLOOKUP(D219,'2015'!$F$12:$AX$1887,45,FALSE),"-")</f>
        <v>punainen</v>
      </c>
      <c r="CA219" s="31">
        <f t="shared" si="27"/>
        <v>30</v>
      </c>
      <c r="CB219" s="31">
        <f t="shared" si="28"/>
        <v>10</v>
      </c>
      <c r="CC219" s="31">
        <f t="shared" si="29"/>
        <v>10</v>
      </c>
      <c r="CD219" s="31">
        <f t="shared" si="30"/>
        <v>10</v>
      </c>
      <c r="CE219" s="31">
        <f t="shared" si="31"/>
        <v>0</v>
      </c>
      <c r="CO219" s="29" t="s">
        <v>34</v>
      </c>
      <c r="CP219" s="29" t="s">
        <v>34</v>
      </c>
    </row>
    <row r="220" spans="1:94" ht="15.75" thickBot="1" x14ac:dyDescent="0.3">
      <c r="A220" s="50"/>
      <c r="B220" s="50"/>
      <c r="C220" s="50" t="str">
        <f t="shared" si="37"/>
        <v>50_6_7231</v>
      </c>
      <c r="D220" s="51" t="str">
        <f t="shared" si="38"/>
        <v>50_6</v>
      </c>
      <c r="E220" s="224">
        <f>IFERROR(VLOOKUP(C220,'2015'!$C$12:$D$1887,2,FALSE),0)</f>
        <v>1</v>
      </c>
      <c r="F220" s="51">
        <f>IFERROR(K220-IFERROR(VLOOKUP(D220,'2015'!$F$12:$I$1887,4,FALSE),"ei löydy"),"ei löydy")</f>
        <v>0</v>
      </c>
      <c r="G220" s="224">
        <f>IFERROR(VLOOKUP(Työfile_2024!C220,Liikennemalli!$D$6:$G$1921,4,FALSE),0)</f>
        <v>1</v>
      </c>
      <c r="H220" s="225">
        <f>K220-IFERROR(VLOOKUP(Työfile_2024!D220,Liikennemalli!$C$6:$H$1921,6,FALSE),"ei löydy")</f>
        <v>0</v>
      </c>
      <c r="I220" s="80">
        <v>50</v>
      </c>
      <c r="J220" s="52">
        <v>6</v>
      </c>
      <c r="K220" s="52">
        <v>7231</v>
      </c>
      <c r="L220" s="53"/>
      <c r="M220" s="54"/>
      <c r="N220" s="54"/>
      <c r="O220" s="54"/>
      <c r="P220" s="54"/>
      <c r="Q220" s="55"/>
      <c r="R220" s="55"/>
      <c r="S220" s="55"/>
      <c r="T220" s="55"/>
      <c r="U220" s="52"/>
      <c r="V220" s="56">
        <v>71475.176739040238</v>
      </c>
      <c r="W220" s="56">
        <v>6973.8456645000688</v>
      </c>
      <c r="X220" s="56">
        <v>80471.005531738352</v>
      </c>
      <c r="Y220" s="56">
        <f>VLOOKUP(D220,Liikennemalli24!$D$2:$F$1804,2,FALSE)</f>
        <v>4944</v>
      </c>
      <c r="Z220" s="148">
        <f>VLOOKUP(D220,Liikennemalli24!$D$2:$F$1804,3,FALSE)</f>
        <v>0.246</v>
      </c>
      <c r="AA220" s="178">
        <f>IF(G220=1,VLOOKUP(C220,Liikennemalli!$D$6:$H$1921,2,FALSE),0)</f>
        <v>19644.31873307726</v>
      </c>
      <c r="AB220" s="198">
        <f>IF(G220=1,VLOOKUP(C220,Liikennemalli!$D$6:$H$1921,3,FALSE),0)</f>
        <v>0.57983683950814702</v>
      </c>
      <c r="AC220" s="51">
        <f>IF(E220=1,VLOOKUP(Työfile_2024!D220,'2015'!$F$12:$X$1887,18,FALSE),"-")</f>
        <v>17466</v>
      </c>
      <c r="AD220" s="51">
        <f>IF(E220=1,VLOOKUP(Työfile_2024!D220,'2015'!$F$12:$X$1887,19,FALSE),"-")</f>
        <v>0.51</v>
      </c>
      <c r="AI220" s="128">
        <f>IF(E220=1,VLOOKUP(Työfile_2024!D220,'2015'!$F$12:$AB$1887,20,FALSE),"-")</f>
        <v>0</v>
      </c>
      <c r="AJ220" s="128">
        <f>IF(E220=1,VLOOKUP(Työfile_2024!D220,'2015'!$F$12:$AB$1887,21,FALSE),"-")</f>
        <v>0</v>
      </c>
      <c r="AK220" s="128">
        <f>IF(E220=1,VLOOKUP(Työfile_2024!D220,'2015'!$F$12:$AB$1887,22,FALSE),"-")</f>
        <v>0</v>
      </c>
      <c r="AL220" s="128">
        <f>IF(E220=1,VLOOKUP(Työfile_2024!D220,'2015'!$F$12:$AB$1887,23,FALSE),"-")</f>
        <v>0</v>
      </c>
      <c r="AM220" s="56">
        <f>VLOOKUP(Työfile_2024!D220,Tmatkat_20km_tarkasteltava_verk!$C$2:$D$1804,2,FALSE)</f>
        <v>22074</v>
      </c>
      <c r="AN220" s="148">
        <f t="shared" si="39"/>
        <v>0.30883449341571234</v>
      </c>
      <c r="AO220" s="178">
        <f>IF(E220=1,VLOOKUP(Työfile_2024!D220,'2015'!$F$12:$AC$1887,24,FALSE),"-")</f>
        <v>12872</v>
      </c>
      <c r="AP220" s="63" t="str">
        <f>VLOOKUP(D220,Tarkasteltava_verkko_2024_harva!$E$2:$I$1804,5,FALSE)</f>
        <v>tiivis</v>
      </c>
      <c r="AQ220" s="63" t="str">
        <f>VLOOKUP(D220,Tarkasteltava_verkko_2024_harva!$E$2:$I$1804,4,FALSE)</f>
        <v>harva</v>
      </c>
      <c r="AR220" s="148">
        <v>0.99460655510994334</v>
      </c>
      <c r="AS220" s="170" t="str">
        <f>IFERROR(VLOOKUP(C220,'2015'!$C$12:$AG$1887,30,FALSE),"-")</f>
        <v>Kyllä</v>
      </c>
      <c r="AT220" s="148">
        <v>0.99460655510994334</v>
      </c>
      <c r="AU220" s="170" t="str">
        <f>IFERROR(VLOOKUP(C220,'2015'!$C$12:$AG$1887,31,FALSE),"-")</f>
        <v>Kyllä</v>
      </c>
      <c r="AV220" s="106"/>
      <c r="AW220" s="63" t="str">
        <f>IFERROR(VLOOKUP(C220,Merkittävyysluokitus!$A$2:$J$1705,10,FALSE),"-")</f>
        <v>-</v>
      </c>
      <c r="AX220" s="175" t="str">
        <f>IFERROR(VLOOKUP(C220,Merkittävyysluokitus!$A$2:$J$1705,6,FALSE),"-")</f>
        <v>-</v>
      </c>
      <c r="AY220" s="175" t="str">
        <f>IFERROR(VLOOKUP(C220,Merkittävyysluokitus!$A$2:$J$1705,7,FALSE),"-")</f>
        <v>-</v>
      </c>
      <c r="AZ220" s="175" t="str">
        <f>IFERROR(VLOOKUP(C220,Merkittävyysluokitus!$A$2:$J$1705,8,FALSE),"-")</f>
        <v>-</v>
      </c>
      <c r="BA220" s="175" t="str">
        <f>IFERROR(VLOOKUP(C220,Merkittävyysluokitus!$A$2:$J$1705,9,FALSE),"-")</f>
        <v>-</v>
      </c>
      <c r="BB220" s="203"/>
      <c r="BC220" s="203" t="str">
        <f t="shared" si="40"/>
        <v/>
      </c>
      <c r="BD220" s="39" t="str">
        <f t="shared" si="32"/>
        <v>punainen</v>
      </c>
      <c r="BE220" s="68" t="str">
        <f t="shared" si="33"/>
        <v>musta</v>
      </c>
      <c r="BF220" s="68" t="str">
        <f t="shared" si="34"/>
        <v>musta</v>
      </c>
      <c r="BG220" s="69" t="str">
        <f t="shared" si="35"/>
        <v>punainen</v>
      </c>
      <c r="BH220" s="209" t="str">
        <f t="shared" si="36"/>
        <v>musta</v>
      </c>
      <c r="BI220" s="39"/>
      <c r="BJ220" s="39" t="str">
        <f>IF(F220="ei löydy","uusi tie",IF(E220=0,"tieosoite muuttunut",IF(E220=1,VLOOKUP(D220,'2015'!$F$12:$AL$1887,31,FALSE),"-")))</f>
        <v>punainen</v>
      </c>
      <c r="BK220" s="67" t="str">
        <f>IF(E220=1,VLOOKUP(D220,'2015'!$F$12:$AL$1887,32,FALSE),"-")</f>
        <v>punainen</v>
      </c>
      <c r="BL220" s="39" t="str">
        <f>IF(F220="ei löydy","uusi tie",IF(E220=0,"tieosoite muuttunut",IF(E220=1,VLOOKUP(D220,'2015'!$F$12:$AL$1887,33,FALSE),"-")))</f>
        <v>punainen</v>
      </c>
      <c r="BM220" s="39"/>
      <c r="BN220" s="217" t="str">
        <f>VLOOKUP(D220,'2015'!$F$12:$AL$1887,33,FALSE)</f>
        <v>punainen</v>
      </c>
      <c r="BO220" s="39"/>
      <c r="BP220" s="115"/>
      <c r="BQ220" s="26" t="s">
        <v>9</v>
      </c>
      <c r="BS220" s="5"/>
      <c r="BU220" s="37"/>
      <c r="BV220" s="30"/>
      <c r="BX220" t="str">
        <f>IF(E220=1,VLOOKUP(D220,'2015'!$F$12:$AX$1887,43,FALSE),"-")</f>
        <v>musta</v>
      </c>
      <c r="BY220" t="str">
        <f>IF(E220=1,VLOOKUP(D220,'2015'!$F$12:$AX$1887,44,FALSE),"-")</f>
        <v>punainen</v>
      </c>
      <c r="BZ220" t="str">
        <f>IF(E220=1,VLOOKUP(D220,'2015'!$F$12:$AX$1887,45,FALSE),"-")</f>
        <v>punainen</v>
      </c>
      <c r="CG220" s="2" t="s">
        <v>9</v>
      </c>
      <c r="CH220" s="2" t="s">
        <v>9</v>
      </c>
      <c r="CI220" s="2" t="s">
        <v>9</v>
      </c>
      <c r="CK220" s="2" t="s">
        <v>9</v>
      </c>
      <c r="CL220" s="2" t="s">
        <v>9</v>
      </c>
      <c r="CM220" s="2" t="s">
        <v>9</v>
      </c>
    </row>
    <row r="221" spans="1:94" ht="15.75" thickBot="1" x14ac:dyDescent="0.3">
      <c r="A221" s="50"/>
      <c r="B221" s="50"/>
      <c r="C221" s="50" t="str">
        <f t="shared" si="37"/>
        <v>50_7_6256</v>
      </c>
      <c r="D221" s="51" t="str">
        <f t="shared" si="38"/>
        <v>50_7</v>
      </c>
      <c r="E221" s="224">
        <f>IFERROR(VLOOKUP(C221,'2015'!$C$12:$D$1887,2,FALSE),0)</f>
        <v>1</v>
      </c>
      <c r="F221" s="51">
        <f>IFERROR(K221-IFERROR(VLOOKUP(D221,'2015'!$F$12:$I$1887,4,FALSE),"ei löydy"),"ei löydy")</f>
        <v>0</v>
      </c>
      <c r="G221" s="224">
        <f>IFERROR(VLOOKUP(Työfile_2024!C221,Liikennemalli!$D$6:$G$1921,4,FALSE),0)</f>
        <v>1</v>
      </c>
      <c r="H221" s="225">
        <f>K221-IFERROR(VLOOKUP(Työfile_2024!D221,Liikennemalli!$C$6:$H$1921,6,FALSE),"ei löydy")</f>
        <v>0</v>
      </c>
      <c r="I221" s="80">
        <v>50</v>
      </c>
      <c r="J221" s="52">
        <v>7</v>
      </c>
      <c r="K221" s="52">
        <v>6256</v>
      </c>
      <c r="L221" s="53"/>
      <c r="M221" s="54"/>
      <c r="N221" s="54"/>
      <c r="O221" s="54"/>
      <c r="P221" s="54"/>
      <c r="Q221" s="55"/>
      <c r="R221" s="55"/>
      <c r="S221" s="55"/>
      <c r="T221" s="55"/>
      <c r="U221" s="52"/>
      <c r="V221" s="56">
        <v>60808.342071611252</v>
      </c>
      <c r="W221" s="56">
        <v>5719.767583120205</v>
      </c>
      <c r="X221" s="56">
        <v>67872.168158567772</v>
      </c>
      <c r="Y221" s="56">
        <f>VLOOKUP(D221,Liikennemalli24!$D$2:$F$1804,2,FALSE)</f>
        <v>4101</v>
      </c>
      <c r="Z221" s="148">
        <f>VLOOKUP(D221,Liikennemalli24!$D$2:$F$1804,3,FALSE)</f>
        <v>0.22900000000000001</v>
      </c>
      <c r="AA221" s="178">
        <f>IF(G221=1,VLOOKUP(C221,Liikennemalli!$D$6:$H$1921,2,FALSE),0)</f>
        <v>11088.092726090679</v>
      </c>
      <c r="AB221" s="198">
        <f>IF(G221=1,VLOOKUP(C221,Liikennemalli!$D$6:$H$1921,3,FALSE),0)</f>
        <v>0.435936145149942</v>
      </c>
      <c r="AC221" s="51">
        <f>IF(E221=1,VLOOKUP(Työfile_2024!D221,'2015'!$F$12:$X$1887,18,FALSE),"-")</f>
        <v>11340</v>
      </c>
      <c r="AD221" s="51">
        <f>IF(E221=1,VLOOKUP(Työfile_2024!D221,'2015'!$F$12:$X$1887,19,FALSE),"-")</f>
        <v>0.45</v>
      </c>
      <c r="AI221" s="128">
        <f>IF(E221=1,VLOOKUP(Työfile_2024!D221,'2015'!$F$12:$AB$1887,20,FALSE),"-")</f>
        <v>0</v>
      </c>
      <c r="AJ221" s="128">
        <f>IF(E221=1,VLOOKUP(Työfile_2024!D221,'2015'!$F$12:$AB$1887,21,FALSE),"-")</f>
        <v>0</v>
      </c>
      <c r="AK221" s="128">
        <f>IF(E221=1,VLOOKUP(Työfile_2024!D221,'2015'!$F$12:$AB$1887,22,FALSE),"-")</f>
        <v>0</v>
      </c>
      <c r="AL221" s="128">
        <f>IF(E221=1,VLOOKUP(Työfile_2024!D221,'2015'!$F$12:$AB$1887,23,FALSE),"-")</f>
        <v>0</v>
      </c>
      <c r="AM221" s="56">
        <f>VLOOKUP(Työfile_2024!D221,Tmatkat_20km_tarkasteltava_verk!$C$2:$D$1804,2,FALSE)</f>
        <v>19194</v>
      </c>
      <c r="AN221" s="148">
        <f t="shared" si="39"/>
        <v>0.31564748102153628</v>
      </c>
      <c r="AO221" s="178">
        <f>IF(E221=1,VLOOKUP(Työfile_2024!D221,'2015'!$F$12:$AC$1887,24,FALSE),"-")</f>
        <v>12795</v>
      </c>
      <c r="AP221" s="63" t="str">
        <f>VLOOKUP(D221,Tarkasteltava_verkko_2024_harva!$E$2:$I$1804,5,FALSE)</f>
        <v>tiivis</v>
      </c>
      <c r="AQ221" s="63" t="str">
        <f>VLOOKUP(D221,Tarkasteltava_verkko_2024_harva!$E$2:$I$1804,4,FALSE)</f>
        <v>harva</v>
      </c>
      <c r="AR221" s="148">
        <v>0.32912404092071612</v>
      </c>
      <c r="AS221" s="170" t="str">
        <f>IFERROR(VLOOKUP(C221,'2015'!$C$12:$AG$1887,30,FALSE),"-")</f>
        <v/>
      </c>
      <c r="AT221" s="148">
        <v>1.0009590792838874</v>
      </c>
      <c r="AU221" s="170" t="str">
        <f>IFERROR(VLOOKUP(C221,'2015'!$C$12:$AG$1887,31,FALSE),"-")</f>
        <v>Kyllä</v>
      </c>
      <c r="AV221" s="106"/>
      <c r="AW221" s="63" t="str">
        <f>IFERROR(VLOOKUP(C221,Merkittävyysluokitus!$A$2:$J$1705,10,FALSE),"-")</f>
        <v>-</v>
      </c>
      <c r="AX221" s="175" t="str">
        <f>IFERROR(VLOOKUP(C221,Merkittävyysluokitus!$A$2:$J$1705,6,FALSE),"-")</f>
        <v>-</v>
      </c>
      <c r="AY221" s="175" t="str">
        <f>IFERROR(VLOOKUP(C221,Merkittävyysluokitus!$A$2:$J$1705,7,FALSE),"-")</f>
        <v>-</v>
      </c>
      <c r="AZ221" s="175" t="str">
        <f>IFERROR(VLOOKUP(C221,Merkittävyysluokitus!$A$2:$J$1705,8,FALSE),"-")</f>
        <v>-</v>
      </c>
      <c r="BA221" s="175" t="str">
        <f>IFERROR(VLOOKUP(C221,Merkittävyysluokitus!$A$2:$J$1705,9,FALSE),"-")</f>
        <v>-</v>
      </c>
      <c r="BB221" s="203"/>
      <c r="BC221" s="203" t="str">
        <f t="shared" si="40"/>
        <v/>
      </c>
      <c r="BD221" s="39" t="str">
        <f t="shared" si="32"/>
        <v>punainen</v>
      </c>
      <c r="BE221" s="68" t="str">
        <f t="shared" si="33"/>
        <v>musta</v>
      </c>
      <c r="BF221" s="68" t="str">
        <f t="shared" si="34"/>
        <v>musta</v>
      </c>
      <c r="BG221" s="69" t="str">
        <f t="shared" si="35"/>
        <v>punainen</v>
      </c>
      <c r="BH221" s="209" t="str">
        <f t="shared" si="36"/>
        <v>musta</v>
      </c>
      <c r="BI221" s="39"/>
      <c r="BJ221" s="39" t="str">
        <f>IF(F221="ei löydy","uusi tie",IF(E221=0,"tieosoite muuttunut",IF(E221=1,VLOOKUP(D221,'2015'!$F$12:$AL$1887,31,FALSE),"-")))</f>
        <v>punainen</v>
      </c>
      <c r="BK221" s="67" t="str">
        <f>IF(E221=1,VLOOKUP(D221,'2015'!$F$12:$AL$1887,32,FALSE),"-")</f>
        <v>punainen</v>
      </c>
      <c r="BL221" s="39" t="str">
        <f>IF(F221="ei löydy","uusi tie",IF(E221=0,"tieosoite muuttunut",IF(E221=1,VLOOKUP(D221,'2015'!$F$12:$AL$1887,33,FALSE),"-")))</f>
        <v>punainen</v>
      </c>
      <c r="BM221" s="39"/>
      <c r="BN221" s="217" t="str">
        <f>VLOOKUP(D221,'2015'!$F$12:$AL$1887,33,FALSE)</f>
        <v>punainen</v>
      </c>
      <c r="BO221" s="39"/>
      <c r="BP221" s="115"/>
      <c r="BQ221" s="26" t="s">
        <v>9</v>
      </c>
      <c r="BS221" s="5"/>
      <c r="BU221" s="37"/>
      <c r="BV221" s="30"/>
      <c r="BX221" t="str">
        <f>IF(E221=1,VLOOKUP(D221,'2015'!$F$12:$AX$1887,43,FALSE),"-")</f>
        <v>musta</v>
      </c>
      <c r="BY221" t="str">
        <f>IF(E221=1,VLOOKUP(D221,'2015'!$F$12:$AX$1887,44,FALSE),"-")</f>
        <v>punainen</v>
      </c>
      <c r="BZ221" t="str">
        <f>IF(E221=1,VLOOKUP(D221,'2015'!$F$12:$AX$1887,45,FALSE),"-")</f>
        <v>punainen</v>
      </c>
      <c r="CG221" s="2" t="s">
        <v>9</v>
      </c>
      <c r="CH221" s="2" t="s">
        <v>9</v>
      </c>
      <c r="CI221" s="2" t="s">
        <v>9</v>
      </c>
      <c r="CK221" s="2" t="s">
        <v>9</v>
      </c>
      <c r="CL221" s="2" t="s">
        <v>9</v>
      </c>
      <c r="CM221" s="2" t="s">
        <v>9</v>
      </c>
    </row>
    <row r="222" spans="1:94" ht="15.75" thickBot="1" x14ac:dyDescent="0.3">
      <c r="A222" s="50"/>
      <c r="B222" s="50"/>
      <c r="C222" s="50" t="str">
        <f t="shared" si="37"/>
        <v>50_8_3101</v>
      </c>
      <c r="D222" s="51" t="str">
        <f t="shared" si="38"/>
        <v>50_8</v>
      </c>
      <c r="E222" s="224">
        <f>IFERROR(VLOOKUP(C222,'2015'!$C$12:$D$1887,2,FALSE),0)</f>
        <v>1</v>
      </c>
      <c r="F222" s="51">
        <f>IFERROR(K222-IFERROR(VLOOKUP(D222,'2015'!$F$12:$I$1887,4,FALSE),"ei löydy"),"ei löydy")</f>
        <v>0</v>
      </c>
      <c r="G222" s="224">
        <f>IFERROR(VLOOKUP(Työfile_2024!C222,Liikennemalli!$D$6:$G$1921,4,FALSE),0)</f>
        <v>1</v>
      </c>
      <c r="H222" s="225">
        <f>K222-IFERROR(VLOOKUP(Työfile_2024!D222,Liikennemalli!$C$6:$H$1921,6,FALSE),"ei löydy")</f>
        <v>0</v>
      </c>
      <c r="I222" s="80">
        <v>50</v>
      </c>
      <c r="J222" s="52">
        <v>8</v>
      </c>
      <c r="K222" s="52">
        <v>3101</v>
      </c>
      <c r="L222" s="53"/>
      <c r="M222" s="54"/>
      <c r="N222" s="54"/>
      <c r="O222" s="54"/>
      <c r="P222" s="54"/>
      <c r="Q222" s="55"/>
      <c r="R222" s="55"/>
      <c r="S222" s="55"/>
      <c r="T222" s="55"/>
      <c r="U222" s="52"/>
      <c r="V222" s="56">
        <v>41944</v>
      </c>
      <c r="W222" s="56">
        <v>4279</v>
      </c>
      <c r="X222" s="56">
        <v>46412</v>
      </c>
      <c r="Y222" s="56">
        <f>VLOOKUP(D222,Liikennemalli24!$D$2:$F$1804,2,FALSE)</f>
        <v>3467</v>
      </c>
      <c r="Z222" s="57">
        <f>VLOOKUP(D222,Liikennemalli24!$D$2:$F$1804,3,FALSE)</f>
        <v>0.24399999999999999</v>
      </c>
      <c r="AA222" s="178">
        <f>IF(G222=1,VLOOKUP(C222,Liikennemalli!$D$6:$H$1921,2,FALSE),0)</f>
        <v>9139.6585854252608</v>
      </c>
      <c r="AB222" s="197">
        <f>IF(G222=1,VLOOKUP(C222,Liikennemalli!$D$6:$H$1921,3,FALSE),0)</f>
        <v>0.42503484766981098</v>
      </c>
      <c r="AC222" s="134">
        <f>IF(E222=1,VLOOKUP(Työfile_2024!D222,'2015'!$F$12:$X$1887,18,FALSE),"-")</f>
        <v>8560</v>
      </c>
      <c r="AD222" s="127">
        <f>IF(E222=1,VLOOKUP(Työfile_2024!D222,'2015'!$F$12:$X$1887,19,FALSE),"-")</f>
        <v>0.55000000000000004</v>
      </c>
      <c r="AI222" s="127">
        <f>IF(E222=1,VLOOKUP(Työfile_2024!D222,'2015'!$F$12:$AB$1887,20,FALSE),"-")</f>
        <v>0</v>
      </c>
      <c r="AJ222" s="127">
        <f>IF(E222=1,VLOOKUP(Työfile_2024!D222,'2015'!$F$12:$AB$1887,21,FALSE),"-")</f>
        <v>0</v>
      </c>
      <c r="AK222" s="127">
        <f>IF(E222=1,VLOOKUP(Työfile_2024!D222,'2015'!$F$12:$AB$1887,22,FALSE),"-")</f>
        <v>0</v>
      </c>
      <c r="AL222" s="127">
        <f>IF(E222=1,VLOOKUP(Työfile_2024!D222,'2015'!$F$12:$AB$1887,23,FALSE),"-")</f>
        <v>0</v>
      </c>
      <c r="AM222" s="56">
        <f>VLOOKUP(Työfile_2024!D222,Tmatkat_20km_tarkasteltava_verk!$C$2:$D$1804,2,FALSE)</f>
        <v>7392</v>
      </c>
      <c r="AN222" s="148">
        <f t="shared" si="39"/>
        <v>0.17623497997329773</v>
      </c>
      <c r="AO222" s="178">
        <f>IF(E222=1,VLOOKUP(Työfile_2024!D222,'2015'!$F$12:$AC$1887,24,FALSE),"-")</f>
        <v>4681</v>
      </c>
      <c r="AP222" s="52" t="str">
        <f>VLOOKUP(D222,Tarkasteltava_verkko_2024_harva!$E$2:$I$1804,5,FALSE)</f>
        <v>tiivis</v>
      </c>
      <c r="AQ222" s="52" t="str">
        <f>VLOOKUP(D222,Tarkasteltava_verkko_2024_harva!$E$2:$I$1804,4,FALSE)</f>
        <v>harva</v>
      </c>
      <c r="AR222" s="148">
        <v>0.4630764269590455</v>
      </c>
      <c r="AS222" s="170" t="str">
        <f>IFERROR(VLOOKUP(C222,'2015'!$C$12:$AG$1887,30,FALSE),"-")</f>
        <v/>
      </c>
      <c r="AT222" s="148">
        <v>0.70267655594969369</v>
      </c>
      <c r="AU222" s="170">
        <f>IFERROR(VLOOKUP(C222,'2015'!$C$12:$AG$1887,31,FALSE),"-")</f>
        <v>0</v>
      </c>
      <c r="AV222" s="106"/>
      <c r="AW222" s="63" t="str">
        <f>IFERROR(VLOOKUP(C222,Merkittävyysluokitus!$A$2:$J$1705,10,FALSE),"-")</f>
        <v>-</v>
      </c>
      <c r="AX222" s="175" t="str">
        <f>IFERROR(VLOOKUP(C222,Merkittävyysluokitus!$A$2:$J$1705,6,FALSE),"-")</f>
        <v>-</v>
      </c>
      <c r="AY222" s="175" t="str">
        <f>IFERROR(VLOOKUP(C222,Merkittävyysluokitus!$A$2:$J$1705,7,FALSE),"-")</f>
        <v>-</v>
      </c>
      <c r="AZ222" s="175" t="str">
        <f>IFERROR(VLOOKUP(C222,Merkittävyysluokitus!$A$2:$J$1705,8,FALSE),"-")</f>
        <v>-</v>
      </c>
      <c r="BA222" s="175" t="str">
        <f>IFERROR(VLOOKUP(C222,Merkittävyysluokitus!$A$2:$J$1705,9,FALSE),"-")</f>
        <v>-</v>
      </c>
      <c r="BB222" s="203"/>
      <c r="BC222" s="203" t="str">
        <f t="shared" si="40"/>
        <v/>
      </c>
      <c r="BD222" s="39" t="str">
        <f t="shared" si="32"/>
        <v>punainen</v>
      </c>
      <c r="BE222" s="68" t="str">
        <f t="shared" si="33"/>
        <v>musta</v>
      </c>
      <c r="BF222" s="68" t="str">
        <f t="shared" si="34"/>
        <v>musta</v>
      </c>
      <c r="BG222" s="68" t="str">
        <f t="shared" si="35"/>
        <v>punainen</v>
      </c>
      <c r="BH222" s="208" t="str">
        <f t="shared" si="36"/>
        <v>musta</v>
      </c>
      <c r="BI222" s="117"/>
      <c r="BJ222" s="39" t="str">
        <f>IF(F222="ei löydy","uusi tie",IF(E222=0,"tieosoite muuttunut",IF(E222=1,VLOOKUP(D222,'2015'!$F$12:$AL$1887,31,FALSE),"-")))</f>
        <v>punainen</v>
      </c>
      <c r="BK222" s="67" t="str">
        <f>IF(E222=1,VLOOKUP(D222,'2015'!$F$12:$AL$1887,32,FALSE),"-")</f>
        <v>punainen</v>
      </c>
      <c r="BL222" s="39" t="str">
        <f>IF(F222="ei löydy","uusi tie",IF(E222=0,"tieosoite muuttunut",IF(E222=1,VLOOKUP(D222,'2015'!$F$12:$AL$1887,33,FALSE),"-")))</f>
        <v>punainen</v>
      </c>
      <c r="BM222" s="39"/>
      <c r="BN222" s="217" t="str">
        <f>VLOOKUP(D222,'2015'!$F$12:$AL$1887,33,FALSE)</f>
        <v>punainen</v>
      </c>
      <c r="BO222" s="117"/>
      <c r="BP222" s="115" t="s">
        <v>9</v>
      </c>
      <c r="BQ222" s="30"/>
      <c r="BS222" s="5"/>
      <c r="BU222" s="35"/>
      <c r="BV222" s="30" t="s">
        <v>9</v>
      </c>
      <c r="BW222" s="20"/>
      <c r="BX222" t="str">
        <f>IF(E222=1,VLOOKUP(D222,'2015'!$F$12:$AX$1887,43,FALSE),"-")</f>
        <v>musta</v>
      </c>
      <c r="BY222" t="str">
        <f>IF(E222=1,VLOOKUP(D222,'2015'!$F$12:$AX$1887,44,FALSE),"-")</f>
        <v>punainen</v>
      </c>
      <c r="BZ222" t="str">
        <f>IF(E222=1,VLOOKUP(D222,'2015'!$F$12:$AX$1887,45,FALSE),"-")</f>
        <v>punainen</v>
      </c>
      <c r="CA222" s="31">
        <f t="shared" ref="CA222:CA234" si="41">SUM(CB222:CE222)</f>
        <v>21</v>
      </c>
      <c r="CB222" s="31">
        <f t="shared" ref="CB222:CB234" si="42">IF(AD222&gt;0.59999,10,IF(AD222&gt;0.39999,1,0))</f>
        <v>1</v>
      </c>
      <c r="CC222" s="31">
        <f t="shared" ref="CC222:CC234" si="43">IF(AC222&gt;1999,10,IF(AC222&gt;999,1,0))</f>
        <v>10</v>
      </c>
      <c r="CD222" s="31">
        <f t="shared" ref="CD222:CD234" si="44">IF(AM222&gt;499,10,IF(AM222&gt;99,1,0))</f>
        <v>10</v>
      </c>
      <c r="CE222" s="31">
        <f t="shared" ref="CE222:CE234" si="45">IF(AQ222="osa seud. yht",10,IF(AP222="osa seud. yht",1,0))</f>
        <v>0</v>
      </c>
      <c r="CO222" s="29" t="s">
        <v>34</v>
      </c>
      <c r="CP222" s="29" t="s">
        <v>34</v>
      </c>
    </row>
    <row r="223" spans="1:94" ht="15.75" thickBot="1" x14ac:dyDescent="0.3">
      <c r="A223" s="50"/>
      <c r="B223" s="50"/>
      <c r="C223" s="50" t="str">
        <f t="shared" si="37"/>
        <v>51_3_5995</v>
      </c>
      <c r="D223" s="51" t="str">
        <f t="shared" si="38"/>
        <v>51_3</v>
      </c>
      <c r="E223" s="224">
        <f>IFERROR(VLOOKUP(C223,'2015'!$C$12:$D$1887,2,FALSE),0)</f>
        <v>0</v>
      </c>
      <c r="F223" s="51">
        <f>IFERROR(K223-IFERROR(VLOOKUP(D223,'2015'!$F$12:$I$1887,4,FALSE),"ei löydy"),"ei löydy")</f>
        <v>5297</v>
      </c>
      <c r="G223" s="224">
        <f>IFERROR(VLOOKUP(Työfile_2024!C223,Liikennemalli!$D$6:$G$1921,4,FALSE),0)</f>
        <v>1</v>
      </c>
      <c r="H223" s="225">
        <f>K223-IFERROR(VLOOKUP(Työfile_2024!D223,Liikennemalli!$C$6:$H$1921,6,FALSE),"ei löydy")</f>
        <v>0</v>
      </c>
      <c r="I223" s="80">
        <v>51</v>
      </c>
      <c r="J223" s="52">
        <v>3</v>
      </c>
      <c r="K223" s="52">
        <v>5995</v>
      </c>
      <c r="L223" s="53"/>
      <c r="M223" s="54"/>
      <c r="N223" s="54"/>
      <c r="O223" s="54"/>
      <c r="P223" s="54"/>
      <c r="Q223" s="55"/>
      <c r="R223" s="55"/>
      <c r="S223" s="55"/>
      <c r="T223" s="55"/>
      <c r="U223" s="52"/>
      <c r="V223" s="56">
        <v>47699.113761467888</v>
      </c>
      <c r="W223" s="56">
        <v>1784.3773144286906</v>
      </c>
      <c r="X223" s="56">
        <v>52085.060383653043</v>
      </c>
      <c r="Y223" s="56">
        <f>VLOOKUP(D223,Liikennemalli24!$D$2:$F$1804,2,FALSE)</f>
        <v>2798</v>
      </c>
      <c r="Z223" s="57">
        <f>VLOOKUP(D223,Liikennemalli24!$D$2:$F$1804,3,FALSE)</f>
        <v>0.13700000000000001</v>
      </c>
      <c r="AA223" s="178">
        <f>IF(G223=1,VLOOKUP(C223,Liikennemalli!$D$6:$H$1921,2,FALSE),0)</f>
        <v>8759.0294518274004</v>
      </c>
      <c r="AB223" s="197">
        <f>IF(G223=1,VLOOKUP(C223,Liikennemalli!$D$6:$H$1921,3,FALSE),0)</f>
        <v>0.303042261936527</v>
      </c>
      <c r="AC223" s="134" t="str">
        <f>IF(E223=1,VLOOKUP(Työfile_2024!D223,'2015'!$F$12:$X$1887,18,FALSE),"-")</f>
        <v>-</v>
      </c>
      <c r="AD223" s="127" t="str">
        <f>IF(E223=1,VLOOKUP(Työfile_2024!D223,'2015'!$F$12:$X$1887,19,FALSE),"-")</f>
        <v>-</v>
      </c>
      <c r="AI223" s="127" t="str">
        <f>IF(E223=1,VLOOKUP(Työfile_2024!D223,'2015'!$F$12:$AB$1887,20,FALSE),"-")</f>
        <v>-</v>
      </c>
      <c r="AJ223" s="127" t="str">
        <f>IF(E223=1,VLOOKUP(Työfile_2024!D223,'2015'!$F$12:$AB$1887,21,FALSE),"-")</f>
        <v>-</v>
      </c>
      <c r="AK223" s="127" t="str">
        <f>IF(E223=1,VLOOKUP(Työfile_2024!D223,'2015'!$F$12:$AB$1887,22,FALSE),"-")</f>
        <v>-</v>
      </c>
      <c r="AL223" s="127" t="str">
        <f>IF(E223=1,VLOOKUP(Työfile_2024!D223,'2015'!$F$12:$AB$1887,23,FALSE),"-")</f>
        <v>-</v>
      </c>
      <c r="AM223" s="56">
        <f>VLOOKUP(Työfile_2024!D223,Tmatkat_20km_tarkasteltava_verk!$C$2:$D$1804,2,FALSE)</f>
        <v>11620</v>
      </c>
      <c r="AN223" s="148">
        <f t="shared" si="39"/>
        <v>0.2436103961618428</v>
      </c>
      <c r="AO223" s="178" t="str">
        <f>IF(E223=1,VLOOKUP(Työfile_2024!D223,'2015'!$F$12:$AC$1887,24,FALSE),"-")</f>
        <v>-</v>
      </c>
      <c r="AP223" s="52" t="str">
        <f>VLOOKUP(D223,Tarkasteltava_verkko_2024_harva!$E$2:$I$1804,5,FALSE)</f>
        <v>tiivis</v>
      </c>
      <c r="AQ223" s="52" t="str">
        <f>VLOOKUP(D223,Tarkasteltava_verkko_2024_harva!$E$2:$I$1804,4,FALSE)</f>
        <v>harva</v>
      </c>
      <c r="AR223" s="148">
        <v>0.67673060884070058</v>
      </c>
      <c r="AS223" s="170" t="str">
        <f>IFERROR(VLOOKUP(C223,'2015'!$C$12:$AG$1887,30,FALSE),"-")</f>
        <v>-</v>
      </c>
      <c r="AT223" s="148">
        <v>0.65054211843202669</v>
      </c>
      <c r="AU223" s="170" t="str">
        <f>IFERROR(VLOOKUP(C223,'2015'!$C$12:$AG$1887,31,FALSE),"-")</f>
        <v>-</v>
      </c>
      <c r="AV223" s="106"/>
      <c r="AW223" s="63" t="str">
        <f>IFERROR(VLOOKUP(C223,Merkittävyysluokitus!$A$2:$J$1705,10,FALSE),"-")</f>
        <v>-</v>
      </c>
      <c r="AX223" s="175" t="str">
        <f>IFERROR(VLOOKUP(C223,Merkittävyysluokitus!$A$2:$J$1705,6,FALSE),"-")</f>
        <v>-</v>
      </c>
      <c r="AY223" s="175" t="str">
        <f>IFERROR(VLOOKUP(C223,Merkittävyysluokitus!$A$2:$J$1705,7,FALSE),"-")</f>
        <v>-</v>
      </c>
      <c r="AZ223" s="175" t="str">
        <f>IFERROR(VLOOKUP(C223,Merkittävyysluokitus!$A$2:$J$1705,8,FALSE),"-")</f>
        <v>-</v>
      </c>
      <c r="BA223" s="175" t="str">
        <f>IFERROR(VLOOKUP(C223,Merkittävyysluokitus!$A$2:$J$1705,9,FALSE),"-")</f>
        <v>-</v>
      </c>
      <c r="BB223" s="203"/>
      <c r="BC223" s="203" t="str">
        <f t="shared" si="40"/>
        <v>tieosoite muuttunut</v>
      </c>
      <c r="BD223" s="39" t="str">
        <f t="shared" si="32"/>
        <v>punainen</v>
      </c>
      <c r="BE223" s="68" t="str">
        <f t="shared" si="33"/>
        <v>musta</v>
      </c>
      <c r="BF223" s="68" t="str">
        <f t="shared" si="34"/>
        <v>musta</v>
      </c>
      <c r="BG223" s="68" t="str">
        <f t="shared" si="35"/>
        <v>punainen</v>
      </c>
      <c r="BH223" s="208" t="str">
        <f t="shared" si="36"/>
        <v>musta</v>
      </c>
      <c r="BI223" s="117"/>
      <c r="BJ223" s="39" t="str">
        <f>IF(F223="ei löydy","uusi tie",IF(E223=0,"tieosoite muuttunut",IF(E223=1,VLOOKUP(D223,'2015'!$F$12:$AL$1887,31,FALSE),"-")))</f>
        <v>tieosoite muuttunut</v>
      </c>
      <c r="BK223" s="67" t="str">
        <f>IF(E223=1,VLOOKUP(D223,'2015'!$F$12:$AL$1887,32,FALSE),"-")</f>
        <v>-</v>
      </c>
      <c r="BL223" s="39" t="str">
        <f>IF(F223="ei löydy","uusi tie",IF(E223=0,"tieosoite muuttunut",IF(E223=1,VLOOKUP(D223,'2015'!$F$12:$AL$1887,33,FALSE),"-")))</f>
        <v>tieosoite muuttunut</v>
      </c>
      <c r="BM223" s="39"/>
      <c r="BN223" s="217" t="str">
        <f>VLOOKUP(D223,'2015'!$F$12:$AL$1887,33,FALSE)</f>
        <v>punainen</v>
      </c>
      <c r="BO223" s="117"/>
      <c r="BP223" s="115" t="s">
        <v>9</v>
      </c>
      <c r="BQ223" s="30"/>
      <c r="BS223" s="5"/>
      <c r="BU223" s="35"/>
      <c r="BV223" s="30" t="s">
        <v>9</v>
      </c>
      <c r="BW223" s="20"/>
      <c r="BX223" t="str">
        <f>IF(E223=1,VLOOKUP(D223,'2015'!$F$12:$AX$1887,43,FALSE),"-")</f>
        <v>-</v>
      </c>
      <c r="BY223" t="str">
        <f>IF(E223=1,VLOOKUP(D223,'2015'!$F$12:$AX$1887,44,FALSE),"-")</f>
        <v>-</v>
      </c>
      <c r="BZ223" t="str">
        <f>IF(E223=1,VLOOKUP(D223,'2015'!$F$12:$AX$1887,45,FALSE),"-")</f>
        <v>-</v>
      </c>
      <c r="CA223" s="31">
        <f t="shared" si="41"/>
        <v>30</v>
      </c>
      <c r="CB223" s="31">
        <f t="shared" si="42"/>
        <v>10</v>
      </c>
      <c r="CC223" s="31">
        <f t="shared" si="43"/>
        <v>10</v>
      </c>
      <c r="CD223" s="31">
        <f t="shared" si="44"/>
        <v>10</v>
      </c>
      <c r="CE223" s="31">
        <f t="shared" si="45"/>
        <v>0</v>
      </c>
      <c r="CO223" s="29" t="s">
        <v>34</v>
      </c>
      <c r="CP223" s="29" t="s">
        <v>34</v>
      </c>
    </row>
    <row r="224" spans="1:94" ht="15.75" thickBot="1" x14ac:dyDescent="0.3">
      <c r="A224" s="50"/>
      <c r="B224" s="50"/>
      <c r="C224" s="50" t="str">
        <f t="shared" si="37"/>
        <v>51_4_3246</v>
      </c>
      <c r="D224" s="51" t="str">
        <f t="shared" si="38"/>
        <v>51_4</v>
      </c>
      <c r="E224" s="224">
        <f>IFERROR(VLOOKUP(C224,'2015'!$C$12:$D$1887,2,FALSE),0)</f>
        <v>1</v>
      </c>
      <c r="F224" s="51">
        <f>IFERROR(K224-IFERROR(VLOOKUP(D224,'2015'!$F$12:$I$1887,4,FALSE),"ei löydy"),"ei löydy")</f>
        <v>0</v>
      </c>
      <c r="G224" s="224">
        <f>IFERROR(VLOOKUP(Työfile_2024!C224,Liikennemalli!$D$6:$G$1921,4,FALSE),0)</f>
        <v>1</v>
      </c>
      <c r="H224" s="225">
        <f>K224-IFERROR(VLOOKUP(Työfile_2024!D224,Liikennemalli!$C$6:$H$1921,6,FALSE),"ei löydy")</f>
        <v>0</v>
      </c>
      <c r="I224" s="80">
        <v>51</v>
      </c>
      <c r="J224" s="52">
        <v>4</v>
      </c>
      <c r="K224" s="52">
        <v>3246</v>
      </c>
      <c r="L224" s="53"/>
      <c r="M224" s="54"/>
      <c r="N224" s="54"/>
      <c r="O224" s="54"/>
      <c r="P224" s="54"/>
      <c r="Q224" s="55"/>
      <c r="R224" s="55"/>
      <c r="S224" s="55"/>
      <c r="T224" s="55"/>
      <c r="U224" s="52"/>
      <c r="V224" s="56">
        <v>43866.057917436847</v>
      </c>
      <c r="W224" s="56">
        <v>1111.0850277264326</v>
      </c>
      <c r="X224" s="56">
        <v>49224.781269254468</v>
      </c>
      <c r="Y224" s="56">
        <f>VLOOKUP(D224,Liikennemalli24!$D$2:$F$1804,2,FALSE)</f>
        <v>3069</v>
      </c>
      <c r="Z224" s="57">
        <f>VLOOKUP(D224,Liikennemalli24!$D$2:$F$1804,3,FALSE)</f>
        <v>0.14299999999999999</v>
      </c>
      <c r="AA224" s="178">
        <f>IF(G224=1,VLOOKUP(C224,Liikennemalli!$D$6:$H$1921,2,FALSE),0)</f>
        <v>9841.3422375084392</v>
      </c>
      <c r="AB224" s="197">
        <f>IF(G224=1,VLOOKUP(C224,Liikennemalli!$D$6:$H$1921,3,FALSE),0)</f>
        <v>0.31666321874840397</v>
      </c>
      <c r="AC224" s="134">
        <f>IF(E224=1,VLOOKUP(Työfile_2024!D224,'2015'!$F$12:$X$1887,18,FALSE),"-")</f>
        <v>26359</v>
      </c>
      <c r="AD224" s="127">
        <f>IF(E224=1,VLOOKUP(Työfile_2024!D224,'2015'!$F$12:$X$1887,19,FALSE),"-")</f>
        <v>0.39</v>
      </c>
      <c r="AI224" s="127">
        <f>IF(E224=1,VLOOKUP(Työfile_2024!D224,'2015'!$F$12:$AB$1887,20,FALSE),"-")</f>
        <v>0</v>
      </c>
      <c r="AJ224" s="127">
        <f>IF(E224=1,VLOOKUP(Työfile_2024!D224,'2015'!$F$12:$AB$1887,21,FALSE),"-")</f>
        <v>0</v>
      </c>
      <c r="AK224" s="127">
        <f>IF(E224=1,VLOOKUP(Työfile_2024!D224,'2015'!$F$12:$AB$1887,22,FALSE),"-")</f>
        <v>0</v>
      </c>
      <c r="AL224" s="127">
        <f>IF(E224=1,VLOOKUP(Työfile_2024!D224,'2015'!$F$12:$AB$1887,23,FALSE),"-")</f>
        <v>0</v>
      </c>
      <c r="AM224" s="56">
        <f>VLOOKUP(Työfile_2024!D224,Tmatkat_20km_tarkasteltava_verk!$C$2:$D$1804,2,FALSE)</f>
        <v>10407</v>
      </c>
      <c r="AN224" s="148">
        <f t="shared" si="39"/>
        <v>0.2372449336475069</v>
      </c>
      <c r="AO224" s="178">
        <f>IF(E224=1,VLOOKUP(Työfile_2024!D224,'2015'!$F$12:$AC$1887,24,FALSE),"-")</f>
        <v>5504</v>
      </c>
      <c r="AP224" s="52" t="str">
        <f>VLOOKUP(D224,Tarkasteltava_verkko_2024_harva!$E$2:$I$1804,5,FALSE)</f>
        <v>tiivis</v>
      </c>
      <c r="AQ224" s="52" t="str">
        <f>VLOOKUP(D224,Tarkasteltava_verkko_2024_harva!$E$2:$I$1804,4,FALSE)</f>
        <v>harva</v>
      </c>
      <c r="AR224" s="148">
        <v>0.91959334565619222</v>
      </c>
      <c r="AS224" s="170" t="str">
        <f>IFERROR(VLOOKUP(C224,'2015'!$C$12:$AG$1887,30,FALSE),"-")</f>
        <v>Kyllä</v>
      </c>
      <c r="AT224" s="148">
        <v>1.0046210720887245</v>
      </c>
      <c r="AU224" s="170" t="str">
        <f>IFERROR(VLOOKUP(C224,'2015'!$C$12:$AG$1887,31,FALSE),"-")</f>
        <v>Kyllä</v>
      </c>
      <c r="AV224" s="106"/>
      <c r="AW224" s="63" t="str">
        <f>IFERROR(VLOOKUP(C224,Merkittävyysluokitus!$A$2:$J$1705,10,FALSE),"-")</f>
        <v>-</v>
      </c>
      <c r="AX224" s="175" t="str">
        <f>IFERROR(VLOOKUP(C224,Merkittävyysluokitus!$A$2:$J$1705,6,FALSE),"-")</f>
        <v>-</v>
      </c>
      <c r="AY224" s="175" t="str">
        <f>IFERROR(VLOOKUP(C224,Merkittävyysluokitus!$A$2:$J$1705,7,FALSE),"-")</f>
        <v>-</v>
      </c>
      <c r="AZ224" s="175" t="str">
        <f>IFERROR(VLOOKUP(C224,Merkittävyysluokitus!$A$2:$J$1705,8,FALSE),"-")</f>
        <v>-</v>
      </c>
      <c r="BA224" s="175" t="str">
        <f>IFERROR(VLOOKUP(C224,Merkittävyysluokitus!$A$2:$J$1705,9,FALSE),"-")</f>
        <v>-</v>
      </c>
      <c r="BB224" s="203"/>
      <c r="BC224" s="203" t="str">
        <f t="shared" si="40"/>
        <v/>
      </c>
      <c r="BD224" s="39" t="str">
        <f t="shared" si="32"/>
        <v>punainen</v>
      </c>
      <c r="BE224" s="68" t="str">
        <f t="shared" si="33"/>
        <v>musta</v>
      </c>
      <c r="BF224" s="68" t="str">
        <f t="shared" si="34"/>
        <v>musta</v>
      </c>
      <c r="BG224" s="68" t="str">
        <f t="shared" si="35"/>
        <v>punainen</v>
      </c>
      <c r="BH224" s="208" t="str">
        <f t="shared" si="36"/>
        <v>musta</v>
      </c>
      <c r="BI224" s="117"/>
      <c r="BJ224" s="39" t="str">
        <f>IF(F224="ei löydy","uusi tie",IF(E224=0,"tieosoite muuttunut",IF(E224=1,VLOOKUP(D224,'2015'!$F$12:$AL$1887,31,FALSE),"-")))</f>
        <v>punainen</v>
      </c>
      <c r="BK224" s="67" t="str">
        <f>IF(E224=1,VLOOKUP(D224,'2015'!$F$12:$AL$1887,32,FALSE),"-")</f>
        <v>punainen</v>
      </c>
      <c r="BL224" s="39" t="str">
        <f>IF(F224="ei löydy","uusi tie",IF(E224=0,"tieosoite muuttunut",IF(E224=1,VLOOKUP(D224,'2015'!$F$12:$AL$1887,33,FALSE),"-")))</f>
        <v>punainen</v>
      </c>
      <c r="BM224" s="39"/>
      <c r="BN224" s="217" t="str">
        <f>VLOOKUP(D224,'2015'!$F$12:$AL$1887,33,FALSE)</f>
        <v>punainen</v>
      </c>
      <c r="BO224" s="117"/>
      <c r="BP224" s="115" t="s">
        <v>9</v>
      </c>
      <c r="BQ224" s="30"/>
      <c r="BS224" s="5"/>
      <c r="BU224" s="35"/>
      <c r="BV224" s="30" t="s">
        <v>9</v>
      </c>
      <c r="BW224" s="20"/>
      <c r="BX224" t="str">
        <f>IF(E224=1,VLOOKUP(D224,'2015'!$F$12:$AX$1887,43,FALSE),"-")</f>
        <v>musta</v>
      </c>
      <c r="BY224" t="str">
        <f>IF(E224=1,VLOOKUP(D224,'2015'!$F$12:$AX$1887,44,FALSE),"-")</f>
        <v>musta</v>
      </c>
      <c r="BZ224" t="str">
        <f>IF(E224=1,VLOOKUP(D224,'2015'!$F$12:$AX$1887,45,FALSE),"-")</f>
        <v>punainen</v>
      </c>
      <c r="CA224" s="31">
        <f t="shared" si="41"/>
        <v>20</v>
      </c>
      <c r="CB224" s="31">
        <f t="shared" si="42"/>
        <v>0</v>
      </c>
      <c r="CC224" s="31">
        <f t="shared" si="43"/>
        <v>10</v>
      </c>
      <c r="CD224" s="31">
        <f t="shared" si="44"/>
        <v>10</v>
      </c>
      <c r="CE224" s="31">
        <f t="shared" si="45"/>
        <v>0</v>
      </c>
      <c r="CO224" s="29" t="s">
        <v>34</v>
      </c>
      <c r="CP224" s="29" t="s">
        <v>34</v>
      </c>
    </row>
    <row r="225" spans="1:94" ht="15.75" thickBot="1" x14ac:dyDescent="0.3">
      <c r="A225" s="50"/>
      <c r="B225" s="50"/>
      <c r="C225" s="50" t="str">
        <f t="shared" si="37"/>
        <v>51_5_2777</v>
      </c>
      <c r="D225" s="51" t="str">
        <f t="shared" si="38"/>
        <v>51_5</v>
      </c>
      <c r="E225" s="224">
        <f>IFERROR(VLOOKUP(C225,'2015'!$C$12:$D$1887,2,FALSE),0)</f>
        <v>1</v>
      </c>
      <c r="F225" s="51">
        <f>IFERROR(K225-IFERROR(VLOOKUP(D225,'2015'!$F$12:$I$1887,4,FALSE),"ei löydy"),"ei löydy")</f>
        <v>0</v>
      </c>
      <c r="G225" s="224">
        <f>IFERROR(VLOOKUP(Työfile_2024!C225,Liikennemalli!$D$6:$G$1921,4,FALSE),0)</f>
        <v>1</v>
      </c>
      <c r="H225" s="225">
        <f>K225-IFERROR(VLOOKUP(Työfile_2024!D225,Liikennemalli!$C$6:$H$1921,6,FALSE),"ei löydy")</f>
        <v>0</v>
      </c>
      <c r="I225" s="80">
        <v>51</v>
      </c>
      <c r="J225" s="52">
        <v>5</v>
      </c>
      <c r="K225" s="52">
        <v>2777</v>
      </c>
      <c r="L225" s="53"/>
      <c r="M225" s="54"/>
      <c r="N225" s="54"/>
      <c r="O225" s="54"/>
      <c r="P225" s="54"/>
      <c r="Q225" s="55"/>
      <c r="R225" s="55"/>
      <c r="S225" s="55"/>
      <c r="T225" s="55"/>
      <c r="U225" s="52"/>
      <c r="V225" s="56">
        <v>53299.634857760175</v>
      </c>
      <c r="W225" s="56">
        <v>1095.8458768455168</v>
      </c>
      <c r="X225" s="56">
        <v>59116.768095066618</v>
      </c>
      <c r="Y225" s="56">
        <f>VLOOKUP(D225,Liikennemalli24!$D$2:$F$1804,2,FALSE)</f>
        <v>2879</v>
      </c>
      <c r="Z225" s="57">
        <f>VLOOKUP(D225,Liikennemalli24!$D$2:$F$1804,3,FALSE)</f>
        <v>0.13100000000000001</v>
      </c>
      <c r="AA225" s="178">
        <f>IF(G225=1,VLOOKUP(C225,Liikennemalli!$D$6:$H$1921,2,FALSE),0)</f>
        <v>16310.79745858044</v>
      </c>
      <c r="AB225" s="197">
        <f>IF(G225=1,VLOOKUP(C225,Liikennemalli!$D$6:$H$1921,3,FALSE),0)</f>
        <v>0.38112842057055202</v>
      </c>
      <c r="AC225" s="134">
        <f>IF(E225=1,VLOOKUP(Työfile_2024!D225,'2015'!$F$12:$X$1887,18,FALSE),"-")</f>
        <v>25223</v>
      </c>
      <c r="AD225" s="127">
        <f>IF(E225=1,VLOOKUP(Työfile_2024!D225,'2015'!$F$12:$X$1887,19,FALSE),"-")</f>
        <v>0.39</v>
      </c>
      <c r="AI225" s="127">
        <f>IF(E225=1,VLOOKUP(Työfile_2024!D225,'2015'!$F$12:$AB$1887,20,FALSE),"-")</f>
        <v>0</v>
      </c>
      <c r="AJ225" s="127">
        <f>IF(E225=1,VLOOKUP(Työfile_2024!D225,'2015'!$F$12:$AB$1887,21,FALSE),"-")</f>
        <v>0</v>
      </c>
      <c r="AK225" s="127">
        <f>IF(E225=1,VLOOKUP(Työfile_2024!D225,'2015'!$F$12:$AB$1887,22,FALSE),"-")</f>
        <v>0</v>
      </c>
      <c r="AL225" s="127">
        <f>IF(E225=1,VLOOKUP(Työfile_2024!D225,'2015'!$F$12:$AB$1887,23,FALSE),"-")</f>
        <v>0</v>
      </c>
      <c r="AM225" s="56">
        <f>VLOOKUP(Työfile_2024!D225,Tmatkat_20km_tarkasteltava_verk!$C$2:$D$1804,2,FALSE)</f>
        <v>16486</v>
      </c>
      <c r="AN225" s="148">
        <f t="shared" si="39"/>
        <v>0.30930793511054827</v>
      </c>
      <c r="AO225" s="178">
        <f>IF(E225=1,VLOOKUP(Työfile_2024!D225,'2015'!$F$12:$AC$1887,24,FALSE),"-")</f>
        <v>8546</v>
      </c>
      <c r="AP225" s="52" t="str">
        <f>VLOOKUP(D225,Tarkasteltava_verkko_2024_harva!$E$2:$I$1804,5,FALSE)</f>
        <v>tiivis</v>
      </c>
      <c r="AQ225" s="52" t="str">
        <f>VLOOKUP(D225,Tarkasteltava_verkko_2024_harva!$E$2:$I$1804,4,FALSE)</f>
        <v>harva</v>
      </c>
      <c r="AR225" s="148">
        <v>0.63557796182931225</v>
      </c>
      <c r="AS225" s="170" t="str">
        <f>IFERROR(VLOOKUP(C225,'2015'!$C$12:$AG$1887,30,FALSE),"-")</f>
        <v>Kyllä</v>
      </c>
      <c r="AT225" s="148">
        <v>0.98667626935541952</v>
      </c>
      <c r="AU225" s="170" t="str">
        <f>IFERROR(VLOOKUP(C225,'2015'!$C$12:$AG$1887,31,FALSE),"-")</f>
        <v>Kyllä</v>
      </c>
      <c r="AV225" s="106"/>
      <c r="AW225" s="63" t="str">
        <f>IFERROR(VLOOKUP(C225,Merkittävyysluokitus!$A$2:$J$1705,10,FALSE),"-")</f>
        <v>-</v>
      </c>
      <c r="AX225" s="175" t="str">
        <f>IFERROR(VLOOKUP(C225,Merkittävyysluokitus!$A$2:$J$1705,6,FALSE),"-")</f>
        <v>-</v>
      </c>
      <c r="AY225" s="175" t="str">
        <f>IFERROR(VLOOKUP(C225,Merkittävyysluokitus!$A$2:$J$1705,7,FALSE),"-")</f>
        <v>-</v>
      </c>
      <c r="AZ225" s="175" t="str">
        <f>IFERROR(VLOOKUP(C225,Merkittävyysluokitus!$A$2:$J$1705,8,FALSE),"-")</f>
        <v>-</v>
      </c>
      <c r="BA225" s="175" t="str">
        <f>IFERROR(VLOOKUP(C225,Merkittävyysluokitus!$A$2:$J$1705,9,FALSE),"-")</f>
        <v>-</v>
      </c>
      <c r="BB225" s="203"/>
      <c r="BC225" s="203" t="str">
        <f t="shared" si="40"/>
        <v/>
      </c>
      <c r="BD225" s="39" t="str">
        <f t="shared" si="32"/>
        <v>punainen</v>
      </c>
      <c r="BE225" s="68" t="str">
        <f t="shared" si="33"/>
        <v>musta</v>
      </c>
      <c r="BF225" s="68" t="str">
        <f t="shared" si="34"/>
        <v>musta</v>
      </c>
      <c r="BG225" s="68" t="str">
        <f t="shared" si="35"/>
        <v>punainen</v>
      </c>
      <c r="BH225" s="208" t="str">
        <f t="shared" si="36"/>
        <v>musta</v>
      </c>
      <c r="BI225" s="117"/>
      <c r="BJ225" s="39" t="str">
        <f>IF(F225="ei löydy","uusi tie",IF(E225=0,"tieosoite muuttunut",IF(E225=1,VLOOKUP(D225,'2015'!$F$12:$AL$1887,31,FALSE),"-")))</f>
        <v>punainen</v>
      </c>
      <c r="BK225" s="67" t="str">
        <f>IF(E225=1,VLOOKUP(D225,'2015'!$F$12:$AL$1887,32,FALSE),"-")</f>
        <v>punainen</v>
      </c>
      <c r="BL225" s="39" t="str">
        <f>IF(F225="ei löydy","uusi tie",IF(E225=0,"tieosoite muuttunut",IF(E225=1,VLOOKUP(D225,'2015'!$F$12:$AL$1887,33,FALSE),"-")))</f>
        <v>punainen</v>
      </c>
      <c r="BM225" s="39"/>
      <c r="BN225" s="217" t="str">
        <f>VLOOKUP(D225,'2015'!$F$12:$AL$1887,33,FALSE)</f>
        <v>punainen</v>
      </c>
      <c r="BO225" s="117"/>
      <c r="BP225" s="115" t="s">
        <v>9</v>
      </c>
      <c r="BQ225" s="30"/>
      <c r="BS225" s="5"/>
      <c r="BU225" s="35"/>
      <c r="BV225" s="30" t="s">
        <v>9</v>
      </c>
      <c r="BW225" s="20"/>
      <c r="BX225" t="str">
        <f>IF(E225=1,VLOOKUP(D225,'2015'!$F$12:$AX$1887,43,FALSE),"-")</f>
        <v>musta</v>
      </c>
      <c r="BY225" t="str">
        <f>IF(E225=1,VLOOKUP(D225,'2015'!$F$12:$AX$1887,44,FALSE),"-")</f>
        <v>musta</v>
      </c>
      <c r="BZ225" t="str">
        <f>IF(E225=1,VLOOKUP(D225,'2015'!$F$12:$AX$1887,45,FALSE),"-")</f>
        <v>punainen</v>
      </c>
      <c r="CA225" s="31">
        <f t="shared" si="41"/>
        <v>20</v>
      </c>
      <c r="CB225" s="31">
        <f t="shared" si="42"/>
        <v>0</v>
      </c>
      <c r="CC225" s="31">
        <f t="shared" si="43"/>
        <v>10</v>
      </c>
      <c r="CD225" s="31">
        <f t="shared" si="44"/>
        <v>10</v>
      </c>
      <c r="CE225" s="31">
        <f t="shared" si="45"/>
        <v>0</v>
      </c>
      <c r="CO225" s="29" t="s">
        <v>34</v>
      </c>
      <c r="CP225" s="29" t="s">
        <v>34</v>
      </c>
    </row>
    <row r="226" spans="1:94" ht="15.75" thickBot="1" x14ac:dyDescent="0.3">
      <c r="A226" s="50"/>
      <c r="B226" s="50"/>
      <c r="C226" s="50" t="str">
        <f t="shared" si="37"/>
        <v>51_6_5276</v>
      </c>
      <c r="D226" s="51" t="str">
        <f t="shared" si="38"/>
        <v>51_6</v>
      </c>
      <c r="E226" s="224">
        <f>IFERROR(VLOOKUP(C226,'2015'!$C$12:$D$1887,2,FALSE),0)</f>
        <v>1</v>
      </c>
      <c r="F226" s="51">
        <f>IFERROR(K226-IFERROR(VLOOKUP(D226,'2015'!$F$12:$I$1887,4,FALSE),"ei löydy"),"ei löydy")</f>
        <v>0</v>
      </c>
      <c r="G226" s="224">
        <f>IFERROR(VLOOKUP(Työfile_2024!C226,Liikennemalli!$D$6:$G$1921,4,FALSE),0)</f>
        <v>1</v>
      </c>
      <c r="H226" s="225">
        <f>K226-IFERROR(VLOOKUP(Työfile_2024!D226,Liikennemalli!$C$6:$H$1921,6,FALSE),"ei löydy")</f>
        <v>0</v>
      </c>
      <c r="I226" s="80">
        <v>51</v>
      </c>
      <c r="J226" s="52">
        <v>6</v>
      </c>
      <c r="K226" s="52">
        <v>5276</v>
      </c>
      <c r="L226" s="53"/>
      <c r="M226" s="54"/>
      <c r="N226" s="54"/>
      <c r="O226" s="54"/>
      <c r="P226" s="54"/>
      <c r="Q226" s="55"/>
      <c r="R226" s="55"/>
      <c r="S226" s="55"/>
      <c r="T226" s="55"/>
      <c r="U226" s="52"/>
      <c r="V226" s="56">
        <v>38250.039423805916</v>
      </c>
      <c r="W226" s="56">
        <v>1193.6815769522366</v>
      </c>
      <c r="X226" s="56">
        <v>41532.47915087187</v>
      </c>
      <c r="Y226" s="56">
        <f>VLOOKUP(D226,Liikennemalli24!$D$2:$F$1804,2,FALSE)</f>
        <v>3248</v>
      </c>
      <c r="Z226" s="57">
        <f>VLOOKUP(D226,Liikennemalli24!$D$2:$F$1804,3,FALSE)</f>
        <v>0.22</v>
      </c>
      <c r="AA226" s="178">
        <f>IF(G226=1,VLOOKUP(C226,Liikennemalli!$D$6:$H$1921,2,FALSE),0)</f>
        <v>13931.771123880821</v>
      </c>
      <c r="AB226" s="197">
        <f>IF(G226=1,VLOOKUP(C226,Liikennemalli!$D$6:$H$1921,3,FALSE),0)</f>
        <v>0.48267410914190401</v>
      </c>
      <c r="AC226" s="134">
        <f>IF(E226=1,VLOOKUP(Työfile_2024!D226,'2015'!$F$12:$X$1887,18,FALSE),"-")</f>
        <v>19489</v>
      </c>
      <c r="AD226" s="127">
        <f>IF(E226=1,VLOOKUP(Työfile_2024!D226,'2015'!$F$12:$X$1887,19,FALSE),"-")</f>
        <v>0.57999999999999996</v>
      </c>
      <c r="AI226" s="127">
        <f>IF(E226=1,VLOOKUP(Työfile_2024!D226,'2015'!$F$12:$AB$1887,20,FALSE),"-")</f>
        <v>0</v>
      </c>
      <c r="AJ226" s="127">
        <f>IF(E226=1,VLOOKUP(Työfile_2024!D226,'2015'!$F$12:$AB$1887,21,FALSE),"-")</f>
        <v>0</v>
      </c>
      <c r="AK226" s="127">
        <f>IF(E226=1,VLOOKUP(Työfile_2024!D226,'2015'!$F$12:$AB$1887,22,FALSE),"-")</f>
        <v>0</v>
      </c>
      <c r="AL226" s="127">
        <f>IF(E226=1,VLOOKUP(Työfile_2024!D226,'2015'!$F$12:$AB$1887,23,FALSE),"-")</f>
        <v>0</v>
      </c>
      <c r="AM226" s="56">
        <f>VLOOKUP(Työfile_2024!D226,Tmatkat_20km_tarkasteltava_verk!$C$2:$D$1804,2,FALSE)</f>
        <v>14477</v>
      </c>
      <c r="AN226" s="148">
        <f t="shared" si="39"/>
        <v>0.37848327003265408</v>
      </c>
      <c r="AO226" s="178">
        <f>IF(E226=1,VLOOKUP(Työfile_2024!D226,'2015'!$F$12:$AC$1887,24,FALSE),"-")</f>
        <v>8327</v>
      </c>
      <c r="AP226" s="52" t="str">
        <f>VLOOKUP(D226,Tarkasteltava_verkko_2024_harva!$E$2:$I$1804,5,FALSE)</f>
        <v>tiivis</v>
      </c>
      <c r="AQ226" s="52" t="str">
        <f>VLOOKUP(D226,Tarkasteltava_verkko_2024_harva!$E$2:$I$1804,4,FALSE)</f>
        <v>harva</v>
      </c>
      <c r="AR226" s="148">
        <v>0.83093252463987866</v>
      </c>
      <c r="AS226" s="170" t="str">
        <f>IFERROR(VLOOKUP(C226,'2015'!$C$12:$AG$1887,30,FALSE),"-")</f>
        <v>Kyllä</v>
      </c>
      <c r="AT226" s="148">
        <v>1.0026535253980289</v>
      </c>
      <c r="AU226" s="170" t="str">
        <f>IFERROR(VLOOKUP(C226,'2015'!$C$12:$AG$1887,31,FALSE),"-")</f>
        <v>Kyllä</v>
      </c>
      <c r="AV226" s="106"/>
      <c r="AW226" s="63" t="str">
        <f>IFERROR(VLOOKUP(C226,Merkittävyysluokitus!$A$2:$J$1705,10,FALSE),"-")</f>
        <v>-</v>
      </c>
      <c r="AX226" s="175" t="str">
        <f>IFERROR(VLOOKUP(C226,Merkittävyysluokitus!$A$2:$J$1705,6,FALSE),"-")</f>
        <v>-</v>
      </c>
      <c r="AY226" s="175" t="str">
        <f>IFERROR(VLOOKUP(C226,Merkittävyysluokitus!$A$2:$J$1705,7,FALSE),"-")</f>
        <v>-</v>
      </c>
      <c r="AZ226" s="175" t="str">
        <f>IFERROR(VLOOKUP(C226,Merkittävyysluokitus!$A$2:$J$1705,8,FALSE),"-")</f>
        <v>-</v>
      </c>
      <c r="BA226" s="175" t="str">
        <f>IFERROR(VLOOKUP(C226,Merkittävyysluokitus!$A$2:$J$1705,9,FALSE),"-")</f>
        <v>-</v>
      </c>
      <c r="BB226" s="203"/>
      <c r="BC226" s="203" t="str">
        <f t="shared" si="40"/>
        <v/>
      </c>
      <c r="BD226" s="39" t="str">
        <f t="shared" si="32"/>
        <v>punainen</v>
      </c>
      <c r="BE226" s="68" t="str">
        <f t="shared" si="33"/>
        <v>musta</v>
      </c>
      <c r="BF226" s="68" t="str">
        <f t="shared" si="34"/>
        <v>musta</v>
      </c>
      <c r="BG226" s="68" t="str">
        <f t="shared" si="35"/>
        <v>punainen</v>
      </c>
      <c r="BH226" s="208" t="str">
        <f t="shared" si="36"/>
        <v>musta</v>
      </c>
      <c r="BI226" s="117"/>
      <c r="BJ226" s="39" t="str">
        <f>IF(F226="ei löydy","uusi tie",IF(E226=0,"tieosoite muuttunut",IF(E226=1,VLOOKUP(D226,'2015'!$F$12:$AL$1887,31,FALSE),"-")))</f>
        <v>punainen</v>
      </c>
      <c r="BK226" s="67" t="str">
        <f>IF(E226=1,VLOOKUP(D226,'2015'!$F$12:$AL$1887,32,FALSE),"-")</f>
        <v>punainen</v>
      </c>
      <c r="BL226" s="39" t="str">
        <f>IF(F226="ei löydy","uusi tie",IF(E226=0,"tieosoite muuttunut",IF(E226=1,VLOOKUP(D226,'2015'!$F$12:$AL$1887,33,FALSE),"-")))</f>
        <v>punainen</v>
      </c>
      <c r="BM226" s="39"/>
      <c r="BN226" s="217" t="str">
        <f>VLOOKUP(D226,'2015'!$F$12:$AL$1887,33,FALSE)</f>
        <v>punainen</v>
      </c>
      <c r="BO226" s="117"/>
      <c r="BP226" s="115" t="s">
        <v>9</v>
      </c>
      <c r="BQ226" s="30"/>
      <c r="BS226" s="5"/>
      <c r="BU226" s="35"/>
      <c r="BV226" s="30" t="s">
        <v>9</v>
      </c>
      <c r="BW226" s="20"/>
      <c r="BX226" t="str">
        <f>IF(E226=1,VLOOKUP(D226,'2015'!$F$12:$AX$1887,43,FALSE),"-")</f>
        <v>musta</v>
      </c>
      <c r="BY226" t="str">
        <f>IF(E226=1,VLOOKUP(D226,'2015'!$F$12:$AX$1887,44,FALSE),"-")</f>
        <v>punainen</v>
      </c>
      <c r="BZ226" t="str">
        <f>IF(E226=1,VLOOKUP(D226,'2015'!$F$12:$AX$1887,45,FALSE),"-")</f>
        <v>punainen</v>
      </c>
      <c r="CA226" s="31">
        <f t="shared" si="41"/>
        <v>21</v>
      </c>
      <c r="CB226" s="31">
        <f t="shared" si="42"/>
        <v>1</v>
      </c>
      <c r="CC226" s="31">
        <f t="shared" si="43"/>
        <v>10</v>
      </c>
      <c r="CD226" s="31">
        <f t="shared" si="44"/>
        <v>10</v>
      </c>
      <c r="CE226" s="31">
        <f t="shared" si="45"/>
        <v>0</v>
      </c>
      <c r="CO226" s="29" t="s">
        <v>34</v>
      </c>
      <c r="CP226" s="29" t="s">
        <v>34</v>
      </c>
    </row>
    <row r="227" spans="1:94" ht="15.75" thickBot="1" x14ac:dyDescent="0.3">
      <c r="A227" s="50"/>
      <c r="B227" s="50"/>
      <c r="C227" s="50" t="str">
        <f t="shared" si="37"/>
        <v>51_7_5030</v>
      </c>
      <c r="D227" s="51" t="str">
        <f t="shared" si="38"/>
        <v>51_7</v>
      </c>
      <c r="E227" s="224">
        <f>IFERROR(VLOOKUP(C227,'2015'!$C$12:$D$1887,2,FALSE),0)</f>
        <v>1</v>
      </c>
      <c r="F227" s="51">
        <f>IFERROR(K227-IFERROR(VLOOKUP(D227,'2015'!$F$12:$I$1887,4,FALSE),"ei löydy"),"ei löydy")</f>
        <v>0</v>
      </c>
      <c r="G227" s="224">
        <f>IFERROR(VLOOKUP(Työfile_2024!C227,Liikennemalli!$D$6:$G$1921,4,FALSE),0)</f>
        <v>1</v>
      </c>
      <c r="H227" s="225">
        <f>K227-IFERROR(VLOOKUP(Työfile_2024!D227,Liikennemalli!$C$6:$H$1921,6,FALSE),"ei löydy")</f>
        <v>0</v>
      </c>
      <c r="I227" s="80">
        <v>51</v>
      </c>
      <c r="J227" s="52">
        <v>7</v>
      </c>
      <c r="K227" s="52">
        <v>5030</v>
      </c>
      <c r="L227" s="53"/>
      <c r="M227" s="54"/>
      <c r="N227" s="54"/>
      <c r="O227" s="54"/>
      <c r="P227" s="54"/>
      <c r="Q227" s="55"/>
      <c r="R227" s="55"/>
      <c r="S227" s="55"/>
      <c r="T227" s="55"/>
      <c r="U227" s="52"/>
      <c r="V227" s="56">
        <v>17399</v>
      </c>
      <c r="W227" s="56">
        <v>734</v>
      </c>
      <c r="X227" s="56">
        <v>18386</v>
      </c>
      <c r="Y227" s="56">
        <f>VLOOKUP(D227,Liikennemalli24!$D$2:$F$1804,2,FALSE)</f>
        <v>3483</v>
      </c>
      <c r="Z227" s="57">
        <f>VLOOKUP(D227,Liikennemalli24!$D$2:$F$1804,3,FALSE)</f>
        <v>0.42299999999999999</v>
      </c>
      <c r="AA227" s="178">
        <f>IF(G227=1,VLOOKUP(C227,Liikennemalli!$D$6:$H$1921,2,FALSE),0)</f>
        <v>11403.238304599259</v>
      </c>
      <c r="AB227" s="197">
        <f>IF(G227=1,VLOOKUP(C227,Liikennemalli!$D$6:$H$1921,3,FALSE),0)</f>
        <v>0.716918783048481</v>
      </c>
      <c r="AC227" s="134">
        <f>IF(E227=1,VLOOKUP(Työfile_2024!D227,'2015'!$F$12:$X$1887,18,FALSE),"-")</f>
        <v>13431</v>
      </c>
      <c r="AD227" s="127">
        <f>IF(E227=1,VLOOKUP(Työfile_2024!D227,'2015'!$F$12:$X$1887,19,FALSE),"-")</f>
        <v>0.73</v>
      </c>
      <c r="AI227" s="127">
        <f>IF(E227=1,VLOOKUP(Työfile_2024!D227,'2015'!$F$12:$AB$1887,20,FALSE),"-")</f>
        <v>0</v>
      </c>
      <c r="AJ227" s="127">
        <f>IF(E227=1,VLOOKUP(Työfile_2024!D227,'2015'!$F$12:$AB$1887,21,FALSE),"-")</f>
        <v>0</v>
      </c>
      <c r="AK227" s="127">
        <f>IF(E227=1,VLOOKUP(Työfile_2024!D227,'2015'!$F$12:$AB$1887,22,FALSE),"-")</f>
        <v>0</v>
      </c>
      <c r="AL227" s="127">
        <f>IF(E227=1,VLOOKUP(Työfile_2024!D227,'2015'!$F$12:$AB$1887,23,FALSE),"-")</f>
        <v>0</v>
      </c>
      <c r="AM227" s="56">
        <f>VLOOKUP(Työfile_2024!D227,Tmatkat_20km_tarkasteltava_verk!$C$2:$D$1804,2,FALSE)</f>
        <v>8781</v>
      </c>
      <c r="AN227" s="148">
        <f t="shared" si="39"/>
        <v>0.50468417725156622</v>
      </c>
      <c r="AO227" s="178">
        <f>IF(E227=1,VLOOKUP(Työfile_2024!D227,'2015'!$F$12:$AC$1887,24,FALSE),"-")</f>
        <v>8327</v>
      </c>
      <c r="AP227" s="52" t="str">
        <f>VLOOKUP(D227,Tarkasteltava_verkko_2024_harva!$E$2:$I$1804,5,FALSE)</f>
        <v>tiivis</v>
      </c>
      <c r="AQ227" s="52" t="str">
        <f>VLOOKUP(D227,Tarkasteltava_verkko_2024_harva!$E$2:$I$1804,4,FALSE)</f>
        <v>harva</v>
      </c>
      <c r="AR227" s="148">
        <v>6.5009940357852888E-2</v>
      </c>
      <c r="AS227" s="170" t="str">
        <f>IFERROR(VLOOKUP(C227,'2015'!$C$12:$AG$1887,30,FALSE),"-")</f>
        <v/>
      </c>
      <c r="AT227" s="148">
        <v>0.25725646123260437</v>
      </c>
      <c r="AU227" s="170">
        <f>IFERROR(VLOOKUP(C227,'2015'!$C$12:$AG$1887,31,FALSE),"-")</f>
        <v>0</v>
      </c>
      <c r="AV227" s="106"/>
      <c r="AW227" s="63" t="str">
        <f>IFERROR(VLOOKUP(C227,Merkittävyysluokitus!$A$2:$J$1705,10,FALSE),"-")</f>
        <v>-</v>
      </c>
      <c r="AX227" s="175" t="str">
        <f>IFERROR(VLOOKUP(C227,Merkittävyysluokitus!$A$2:$J$1705,6,FALSE),"-")</f>
        <v>-</v>
      </c>
      <c r="AY227" s="175" t="str">
        <f>IFERROR(VLOOKUP(C227,Merkittävyysluokitus!$A$2:$J$1705,7,FALSE),"-")</f>
        <v>-</v>
      </c>
      <c r="AZ227" s="175" t="str">
        <f>IFERROR(VLOOKUP(C227,Merkittävyysluokitus!$A$2:$J$1705,8,FALSE),"-")</f>
        <v>-</v>
      </c>
      <c r="BA227" s="175" t="str">
        <f>IFERROR(VLOOKUP(C227,Merkittävyysluokitus!$A$2:$J$1705,9,FALSE),"-")</f>
        <v>-</v>
      </c>
      <c r="BB227" s="203"/>
      <c r="BC227" s="203" t="str">
        <f t="shared" si="40"/>
        <v/>
      </c>
      <c r="BD227" s="39" t="str">
        <f t="shared" si="32"/>
        <v>punainen</v>
      </c>
      <c r="BE227" s="68" t="str">
        <f t="shared" si="33"/>
        <v>musta</v>
      </c>
      <c r="BF227" s="68" t="str">
        <f t="shared" si="34"/>
        <v>punainen</v>
      </c>
      <c r="BG227" s="68" t="str">
        <f t="shared" si="35"/>
        <v>punainen</v>
      </c>
      <c r="BH227" s="208" t="str">
        <f t="shared" si="36"/>
        <v>musta</v>
      </c>
      <c r="BI227" s="117"/>
      <c r="BJ227" s="39" t="str">
        <f>IF(F227="ei löydy","uusi tie",IF(E227=0,"tieosoite muuttunut",IF(E227=1,VLOOKUP(D227,'2015'!$F$12:$AL$1887,31,FALSE),"-")))</f>
        <v>punainen</v>
      </c>
      <c r="BK227" s="67" t="str">
        <f>IF(E227=1,VLOOKUP(D227,'2015'!$F$12:$AL$1887,32,FALSE),"-")</f>
        <v>punainen</v>
      </c>
      <c r="BL227" s="39" t="str">
        <f>IF(F227="ei löydy","uusi tie",IF(E227=0,"tieosoite muuttunut",IF(E227=1,VLOOKUP(D227,'2015'!$F$12:$AL$1887,33,FALSE),"-")))</f>
        <v>punainen</v>
      </c>
      <c r="BM227" s="39"/>
      <c r="BN227" s="217" t="str">
        <f>VLOOKUP(D227,'2015'!$F$12:$AL$1887,33,FALSE)</f>
        <v>punainen</v>
      </c>
      <c r="BO227" s="117"/>
      <c r="BP227" s="115" t="s">
        <v>9</v>
      </c>
      <c r="BQ227" s="30"/>
      <c r="BS227" s="5"/>
      <c r="BU227" s="35"/>
      <c r="BV227" s="30" t="s">
        <v>9</v>
      </c>
      <c r="BW227" s="20"/>
      <c r="BX227" t="str">
        <f>IF(E227=1,VLOOKUP(D227,'2015'!$F$12:$AX$1887,43,FALSE),"-")</f>
        <v>punainen</v>
      </c>
      <c r="BY227" t="str">
        <f>IF(E227=1,VLOOKUP(D227,'2015'!$F$12:$AX$1887,44,FALSE),"-")</f>
        <v>punainen</v>
      </c>
      <c r="BZ227" t="str">
        <f>IF(E227=1,VLOOKUP(D227,'2015'!$F$12:$AX$1887,45,FALSE),"-")</f>
        <v>punainen</v>
      </c>
      <c r="CA227" s="31">
        <f t="shared" si="41"/>
        <v>30</v>
      </c>
      <c r="CB227" s="31">
        <f t="shared" si="42"/>
        <v>10</v>
      </c>
      <c r="CC227" s="31">
        <f t="shared" si="43"/>
        <v>10</v>
      </c>
      <c r="CD227" s="31">
        <f t="shared" si="44"/>
        <v>10</v>
      </c>
      <c r="CE227" s="31">
        <f t="shared" si="45"/>
        <v>0</v>
      </c>
      <c r="CO227" s="29" t="s">
        <v>34</v>
      </c>
      <c r="CP227" s="29" t="s">
        <v>34</v>
      </c>
    </row>
    <row r="228" spans="1:94" ht="15.75" thickBot="1" x14ac:dyDescent="0.3">
      <c r="A228" s="50"/>
      <c r="B228" s="50"/>
      <c r="C228" s="50" t="str">
        <f t="shared" si="37"/>
        <v>51_8_5930</v>
      </c>
      <c r="D228" s="51" t="str">
        <f t="shared" si="38"/>
        <v>51_8</v>
      </c>
      <c r="E228" s="224">
        <f>IFERROR(VLOOKUP(C228,'2015'!$C$12:$D$1887,2,FALSE),0)</f>
        <v>1</v>
      </c>
      <c r="F228" s="51">
        <f>IFERROR(K228-IFERROR(VLOOKUP(D228,'2015'!$F$12:$I$1887,4,FALSE),"ei löydy"),"ei löydy")</f>
        <v>0</v>
      </c>
      <c r="G228" s="224">
        <f>IFERROR(VLOOKUP(Työfile_2024!C228,Liikennemalli!$D$6:$G$1921,4,FALSE),0)</f>
        <v>1</v>
      </c>
      <c r="H228" s="225">
        <f>K228-IFERROR(VLOOKUP(Työfile_2024!D228,Liikennemalli!$C$6:$H$1921,6,FALSE),"ei löydy")</f>
        <v>0</v>
      </c>
      <c r="I228" s="80">
        <v>51</v>
      </c>
      <c r="J228" s="52">
        <v>8</v>
      </c>
      <c r="K228" s="52">
        <v>5930</v>
      </c>
      <c r="L228" s="53"/>
      <c r="M228" s="54"/>
      <c r="N228" s="54"/>
      <c r="O228" s="54"/>
      <c r="P228" s="54"/>
      <c r="Q228" s="55"/>
      <c r="R228" s="55"/>
      <c r="S228" s="55"/>
      <c r="T228" s="55"/>
      <c r="U228" s="52"/>
      <c r="V228" s="56">
        <v>24886</v>
      </c>
      <c r="W228" s="56">
        <v>1243</v>
      </c>
      <c r="X228" s="56">
        <v>26439</v>
      </c>
      <c r="Y228" s="56">
        <f>VLOOKUP(D228,Liikennemalli24!$D$2:$F$1804,2,FALSE)</f>
        <v>4914</v>
      </c>
      <c r="Z228" s="57">
        <f>VLOOKUP(D228,Liikennemalli24!$D$2:$F$1804,3,FALSE)</f>
        <v>0.48899999999999999</v>
      </c>
      <c r="AA228" s="178">
        <f>IF(G228=1,VLOOKUP(C228,Liikennemalli!$D$6:$H$1921,2,FALSE),0)</f>
        <v>14313.637602339501</v>
      </c>
      <c r="AB228" s="197">
        <f>IF(G228=1,VLOOKUP(C228,Liikennemalli!$D$6:$H$1921,3,FALSE),0)</f>
        <v>0.75797349668295699</v>
      </c>
      <c r="AC228" s="134">
        <f>IF(E228=1,VLOOKUP(Työfile_2024!D228,'2015'!$F$12:$X$1887,18,FALSE),"-")</f>
        <v>11033</v>
      </c>
      <c r="AD228" s="127">
        <f>IF(E228=1,VLOOKUP(Työfile_2024!D228,'2015'!$F$12:$X$1887,19,FALSE),"-")</f>
        <v>0.75</v>
      </c>
      <c r="AI228" s="127">
        <f>IF(E228=1,VLOOKUP(Työfile_2024!D228,'2015'!$F$12:$AB$1887,20,FALSE),"-")</f>
        <v>0</v>
      </c>
      <c r="AJ228" s="127">
        <f>IF(E228=1,VLOOKUP(Työfile_2024!D228,'2015'!$F$12:$AB$1887,21,FALSE),"-")</f>
        <v>0</v>
      </c>
      <c r="AK228" s="127">
        <f>IF(E228=1,VLOOKUP(Työfile_2024!D228,'2015'!$F$12:$AB$1887,22,FALSE),"-")</f>
        <v>0</v>
      </c>
      <c r="AL228" s="127">
        <f>IF(E228=1,VLOOKUP(Työfile_2024!D228,'2015'!$F$12:$AB$1887,23,FALSE),"-")</f>
        <v>0</v>
      </c>
      <c r="AM228" s="56">
        <f>VLOOKUP(Työfile_2024!D228,Tmatkat_20km_tarkasteltava_verk!$C$2:$D$1804,2,FALSE)</f>
        <v>10627</v>
      </c>
      <c r="AN228" s="148">
        <f t="shared" si="39"/>
        <v>0.42702724423370569</v>
      </c>
      <c r="AO228" s="178">
        <f>IF(E228=1,VLOOKUP(Työfile_2024!D228,'2015'!$F$12:$AC$1887,24,FALSE),"-")</f>
        <v>6734</v>
      </c>
      <c r="AP228" s="52" t="str">
        <f>VLOOKUP(D228,Tarkasteltava_verkko_2024_harva!$E$2:$I$1804,5,FALSE)</f>
        <v>tiivis</v>
      </c>
      <c r="AQ228" s="52" t="str">
        <f>VLOOKUP(D228,Tarkasteltava_verkko_2024_harva!$E$2:$I$1804,4,FALSE)</f>
        <v>harva</v>
      </c>
      <c r="AR228" s="148">
        <v>7.655986509274873E-2</v>
      </c>
      <c r="AS228" s="170" t="str">
        <f>IFERROR(VLOOKUP(C228,'2015'!$C$12:$AG$1887,30,FALSE),"-")</f>
        <v/>
      </c>
      <c r="AT228" s="148">
        <v>0.60640809443507593</v>
      </c>
      <c r="AU228" s="170">
        <f>IFERROR(VLOOKUP(C228,'2015'!$C$12:$AG$1887,31,FALSE),"-")</f>
        <v>0</v>
      </c>
      <c r="AV228" s="106"/>
      <c r="AW228" s="63">
        <f>IFERROR(VLOOKUP(C228,Merkittävyysluokitus!$A$2:$J$1705,10,FALSE),"-")</f>
        <v>1</v>
      </c>
      <c r="AX228" s="175">
        <f>IFERROR(VLOOKUP(C228,Merkittävyysluokitus!$A$2:$J$1705,6,FALSE),"-")</f>
        <v>13.667222222222222</v>
      </c>
      <c r="AY228" s="175">
        <f>IFERROR(VLOOKUP(C228,Merkittävyysluokitus!$A$2:$J$1705,7,FALSE),"-")</f>
        <v>5</v>
      </c>
      <c r="AZ228" s="175">
        <f>IFERROR(VLOOKUP(C228,Merkittävyysluokitus!$A$2:$J$1705,8,FALSE),"-")</f>
        <v>6.3338888888888878</v>
      </c>
      <c r="BA228" s="175">
        <f>IFERROR(VLOOKUP(C228,Merkittävyysluokitus!$A$2:$J$1705,9,FALSE),"-")</f>
        <v>2.333333333333333</v>
      </c>
      <c r="BB228" s="203"/>
      <c r="BC228" s="203" t="str">
        <f t="shared" si="40"/>
        <v/>
      </c>
      <c r="BD228" s="39" t="str">
        <f t="shared" si="32"/>
        <v>punainen</v>
      </c>
      <c r="BE228" s="68" t="str">
        <f t="shared" si="33"/>
        <v>musta</v>
      </c>
      <c r="BF228" s="68" t="str">
        <f t="shared" si="34"/>
        <v>punainen</v>
      </c>
      <c r="BG228" s="68" t="str">
        <f t="shared" si="35"/>
        <v>punainen</v>
      </c>
      <c r="BH228" s="208" t="str">
        <f t="shared" si="36"/>
        <v>musta</v>
      </c>
      <c r="BI228" s="117"/>
      <c r="BJ228" s="39" t="str">
        <f>IF(F228="ei löydy","uusi tie",IF(E228=0,"tieosoite muuttunut",IF(E228=1,VLOOKUP(D228,'2015'!$F$12:$AL$1887,31,FALSE),"-")))</f>
        <v>punainen</v>
      </c>
      <c r="BK228" s="67" t="str">
        <f>IF(E228=1,VLOOKUP(D228,'2015'!$F$12:$AL$1887,32,FALSE),"-")</f>
        <v>punainen</v>
      </c>
      <c r="BL228" s="39" t="str">
        <f>IF(F228="ei löydy","uusi tie",IF(E228=0,"tieosoite muuttunut",IF(E228=1,VLOOKUP(D228,'2015'!$F$12:$AL$1887,33,FALSE),"-")))</f>
        <v>punainen</v>
      </c>
      <c r="BM228" s="39"/>
      <c r="BN228" s="217" t="str">
        <f>VLOOKUP(D228,'2015'!$F$12:$AL$1887,33,FALSE)</f>
        <v>punainen</v>
      </c>
      <c r="BO228" s="117"/>
      <c r="BP228" s="115" t="s">
        <v>9</v>
      </c>
      <c r="BQ228" s="30"/>
      <c r="BS228" s="5"/>
      <c r="BU228" s="35"/>
      <c r="BV228" s="30" t="s">
        <v>9</v>
      </c>
      <c r="BW228" s="20"/>
      <c r="BX228" t="str">
        <f>IF(E228=1,VLOOKUP(D228,'2015'!$F$12:$AX$1887,43,FALSE),"-")</f>
        <v>punainen</v>
      </c>
      <c r="BY228" t="str">
        <f>IF(E228=1,VLOOKUP(D228,'2015'!$F$12:$AX$1887,44,FALSE),"-")</f>
        <v>punainen</v>
      </c>
      <c r="BZ228" t="str">
        <f>IF(E228=1,VLOOKUP(D228,'2015'!$F$12:$AX$1887,45,FALSE),"-")</f>
        <v>punainen</v>
      </c>
      <c r="CA228" s="31">
        <f t="shared" si="41"/>
        <v>30</v>
      </c>
      <c r="CB228" s="31">
        <f t="shared" si="42"/>
        <v>10</v>
      </c>
      <c r="CC228" s="31">
        <f t="shared" si="43"/>
        <v>10</v>
      </c>
      <c r="CD228" s="31">
        <f t="shared" si="44"/>
        <v>10</v>
      </c>
      <c r="CE228" s="31">
        <f t="shared" si="45"/>
        <v>0</v>
      </c>
      <c r="CO228" s="29" t="s">
        <v>34</v>
      </c>
      <c r="CP228" s="29" t="s">
        <v>34</v>
      </c>
    </row>
    <row r="229" spans="1:94" ht="15.75" thickBot="1" x14ac:dyDescent="0.3">
      <c r="A229" s="50"/>
      <c r="B229" s="50"/>
      <c r="C229" s="50" t="str">
        <f t="shared" si="37"/>
        <v>51_9_4386</v>
      </c>
      <c r="D229" s="51" t="str">
        <f t="shared" si="38"/>
        <v>51_9</v>
      </c>
      <c r="E229" s="224">
        <f>IFERROR(VLOOKUP(C229,'2015'!$C$12:$D$1887,2,FALSE),0)</f>
        <v>1</v>
      </c>
      <c r="F229" s="51">
        <f>IFERROR(K229-IFERROR(VLOOKUP(D229,'2015'!$F$12:$I$1887,4,FALSE),"ei löydy"),"ei löydy")</f>
        <v>0</v>
      </c>
      <c r="G229" s="224">
        <f>IFERROR(VLOOKUP(Työfile_2024!C229,Liikennemalli!$D$6:$G$1921,4,FALSE),0)</f>
        <v>1</v>
      </c>
      <c r="H229" s="225">
        <f>K229-IFERROR(VLOOKUP(Työfile_2024!D229,Liikennemalli!$C$6:$H$1921,6,FALSE),"ei löydy")</f>
        <v>0</v>
      </c>
      <c r="I229" s="80">
        <v>51</v>
      </c>
      <c r="J229" s="52">
        <v>9</v>
      </c>
      <c r="K229" s="52">
        <v>4386</v>
      </c>
      <c r="L229" s="53"/>
      <c r="M229" s="54"/>
      <c r="N229" s="54"/>
      <c r="O229" s="54"/>
      <c r="P229" s="54"/>
      <c r="Q229" s="55"/>
      <c r="R229" s="55"/>
      <c r="S229" s="55"/>
      <c r="T229" s="55"/>
      <c r="U229" s="52"/>
      <c r="V229" s="56">
        <v>14851</v>
      </c>
      <c r="W229" s="56">
        <v>775</v>
      </c>
      <c r="X229" s="56">
        <v>15134</v>
      </c>
      <c r="Y229" s="56">
        <f>VLOOKUP(D229,Liikennemalli24!$D$2:$F$1804,2,FALSE)</f>
        <v>4459</v>
      </c>
      <c r="Z229" s="57">
        <f>VLOOKUP(D229,Liikennemalli24!$D$2:$F$1804,3,FALSE)</f>
        <v>0.54300000000000004</v>
      </c>
      <c r="AA229" s="178">
        <f>IF(G229=1,VLOOKUP(C229,Liikennemalli!$D$6:$H$1921,2,FALSE),0)</f>
        <v>6124.6484282921001</v>
      </c>
      <c r="AB229" s="197">
        <f>IF(G229=1,VLOOKUP(C229,Liikennemalli!$D$6:$H$1921,3,FALSE),0)</f>
        <v>0.88679199232917405</v>
      </c>
      <c r="AC229" s="134">
        <f>IF(E229=1,VLOOKUP(Työfile_2024!D229,'2015'!$F$12:$X$1887,18,FALSE),"-")</f>
        <v>6597</v>
      </c>
      <c r="AD229" s="127">
        <f>IF(E229=1,VLOOKUP(Työfile_2024!D229,'2015'!$F$12:$X$1887,19,FALSE),"-")</f>
        <v>0.85</v>
      </c>
      <c r="AI229" s="127">
        <f>IF(E229=1,VLOOKUP(Työfile_2024!D229,'2015'!$F$12:$AB$1887,20,FALSE),"-")</f>
        <v>0</v>
      </c>
      <c r="AJ229" s="127">
        <f>IF(E229=1,VLOOKUP(Työfile_2024!D229,'2015'!$F$12:$AB$1887,21,FALSE),"-")</f>
        <v>0</v>
      </c>
      <c r="AK229" s="127">
        <f>IF(E229=1,VLOOKUP(Työfile_2024!D229,'2015'!$F$12:$AB$1887,22,FALSE),"-")</f>
        <v>0</v>
      </c>
      <c r="AL229" s="127">
        <f>IF(E229=1,VLOOKUP(Työfile_2024!D229,'2015'!$F$12:$AB$1887,23,FALSE),"-")</f>
        <v>0</v>
      </c>
      <c r="AM229" s="56">
        <f>VLOOKUP(Työfile_2024!D229,Tmatkat_20km_tarkasteltava_verk!$C$2:$D$1804,2,FALSE)</f>
        <v>4134</v>
      </c>
      <c r="AN229" s="148">
        <f t="shared" si="39"/>
        <v>0.27836509325971315</v>
      </c>
      <c r="AO229" s="178">
        <f>IF(E229=1,VLOOKUP(Työfile_2024!D229,'2015'!$F$12:$AC$1887,24,FALSE),"-")</f>
        <v>4287</v>
      </c>
      <c r="AP229" s="52" t="str">
        <f>VLOOKUP(D229,Tarkasteltava_verkko_2024_harva!$E$2:$I$1804,5,FALSE)</f>
        <v>tiivis</v>
      </c>
      <c r="AQ229" s="52" t="str">
        <f>VLOOKUP(D229,Tarkasteltava_verkko_2024_harva!$E$2:$I$1804,4,FALSE)</f>
        <v>harva</v>
      </c>
      <c r="AR229" s="148">
        <v>0</v>
      </c>
      <c r="AS229" s="170" t="str">
        <f>IFERROR(VLOOKUP(C229,'2015'!$C$12:$AG$1887,30,FALSE),"-")</f>
        <v/>
      </c>
      <c r="AT229" s="148">
        <v>0.6466028271773826</v>
      </c>
      <c r="AU229" s="170" t="str">
        <f>IFERROR(VLOOKUP(C229,'2015'!$C$12:$AG$1887,31,FALSE),"-")</f>
        <v>Kyllä</v>
      </c>
      <c r="AV229" s="106"/>
      <c r="AW229" s="63">
        <f>IFERROR(VLOOKUP(C229,Merkittävyysluokitus!$A$2:$J$1705,10,FALSE),"-")</f>
        <v>1</v>
      </c>
      <c r="AX229" s="175">
        <f>IFERROR(VLOOKUP(C229,Merkittävyysluokitus!$A$2:$J$1705,6,FALSE),"-")</f>
        <v>13</v>
      </c>
      <c r="AY229" s="175">
        <f>IFERROR(VLOOKUP(C229,Merkittävyysluokitus!$A$2:$J$1705,7,FALSE),"-")</f>
        <v>5</v>
      </c>
      <c r="AZ229" s="175">
        <f>IFERROR(VLOOKUP(C229,Merkittävyysluokitus!$A$2:$J$1705,8,FALSE),"-")</f>
        <v>6.1666666666666661</v>
      </c>
      <c r="BA229" s="175">
        <f>IFERROR(VLOOKUP(C229,Merkittävyysluokitus!$A$2:$J$1705,9,FALSE),"-")</f>
        <v>1.8333333333333333</v>
      </c>
      <c r="BB229" s="203"/>
      <c r="BC229" s="203" t="str">
        <f t="shared" si="40"/>
        <v/>
      </c>
      <c r="BD229" s="39" t="str">
        <f t="shared" si="32"/>
        <v>punainen</v>
      </c>
      <c r="BE229" s="68" t="str">
        <f t="shared" si="33"/>
        <v>musta</v>
      </c>
      <c r="BF229" s="68" t="str">
        <f t="shared" si="34"/>
        <v>punainen</v>
      </c>
      <c r="BG229" s="68" t="str">
        <f t="shared" si="35"/>
        <v>punainen</v>
      </c>
      <c r="BH229" s="208" t="str">
        <f t="shared" si="36"/>
        <v>punainen</v>
      </c>
      <c r="BI229" s="117"/>
      <c r="BJ229" s="39" t="str">
        <f>IF(F229="ei löydy","uusi tie",IF(E229=0,"tieosoite muuttunut",IF(E229=1,VLOOKUP(D229,'2015'!$F$12:$AL$1887,31,FALSE),"-")))</f>
        <v>punainen</v>
      </c>
      <c r="BK229" s="67" t="str">
        <f>IF(E229=1,VLOOKUP(D229,'2015'!$F$12:$AL$1887,32,FALSE),"-")</f>
        <v>punainen</v>
      </c>
      <c r="BL229" s="39" t="str">
        <f>IF(F229="ei löydy","uusi tie",IF(E229=0,"tieosoite muuttunut",IF(E229=1,VLOOKUP(D229,'2015'!$F$12:$AL$1887,33,FALSE),"-")))</f>
        <v>punainen</v>
      </c>
      <c r="BM229" s="39"/>
      <c r="BN229" s="217" t="str">
        <f>VLOOKUP(D229,'2015'!$F$12:$AL$1887,33,FALSE)</f>
        <v>punainen</v>
      </c>
      <c r="BO229" s="117"/>
      <c r="BP229" s="115" t="s">
        <v>9</v>
      </c>
      <c r="BQ229" s="30"/>
      <c r="BS229" s="5"/>
      <c r="BU229" s="35"/>
      <c r="BV229" s="30" t="s">
        <v>9</v>
      </c>
      <c r="BW229" s="20"/>
      <c r="BX229" t="str">
        <f>IF(E229=1,VLOOKUP(D229,'2015'!$F$12:$AX$1887,43,FALSE),"-")</f>
        <v>punainen</v>
      </c>
      <c r="BY229" t="str">
        <f>IF(E229=1,VLOOKUP(D229,'2015'!$F$12:$AX$1887,44,FALSE),"-")</f>
        <v>punainen</v>
      </c>
      <c r="BZ229" t="str">
        <f>IF(E229=1,VLOOKUP(D229,'2015'!$F$12:$AX$1887,45,FALSE),"-")</f>
        <v>punainen</v>
      </c>
      <c r="CA229" s="31">
        <f t="shared" si="41"/>
        <v>30</v>
      </c>
      <c r="CB229" s="31">
        <f t="shared" si="42"/>
        <v>10</v>
      </c>
      <c r="CC229" s="31">
        <f t="shared" si="43"/>
        <v>10</v>
      </c>
      <c r="CD229" s="31">
        <f t="shared" si="44"/>
        <v>10</v>
      </c>
      <c r="CE229" s="31">
        <f t="shared" si="45"/>
        <v>0</v>
      </c>
      <c r="CO229" s="29" t="s">
        <v>34</v>
      </c>
      <c r="CP229" s="29" t="s">
        <v>34</v>
      </c>
    </row>
    <row r="230" spans="1:94" ht="15.75" thickBot="1" x14ac:dyDescent="0.3">
      <c r="A230" s="50"/>
      <c r="B230" s="50"/>
      <c r="C230" s="50" t="str">
        <f t="shared" si="37"/>
        <v>51_10_6829</v>
      </c>
      <c r="D230" s="51" t="str">
        <f t="shared" si="38"/>
        <v>51_10</v>
      </c>
      <c r="E230" s="224">
        <f>IFERROR(VLOOKUP(C230,'2015'!$C$12:$D$1887,2,FALSE),0)</f>
        <v>1</v>
      </c>
      <c r="F230" s="51">
        <f>IFERROR(K230-IFERROR(VLOOKUP(D230,'2015'!$F$12:$I$1887,4,FALSE),"ei löydy"),"ei löydy")</f>
        <v>0</v>
      </c>
      <c r="G230" s="224">
        <f>IFERROR(VLOOKUP(Työfile_2024!C230,Liikennemalli!$D$6:$G$1921,4,FALSE),0)</f>
        <v>1</v>
      </c>
      <c r="H230" s="225">
        <f>K230-IFERROR(VLOOKUP(Työfile_2024!D230,Liikennemalli!$C$6:$H$1921,6,FALSE),"ei löydy")</f>
        <v>0</v>
      </c>
      <c r="I230" s="80">
        <v>51</v>
      </c>
      <c r="J230" s="52">
        <v>10</v>
      </c>
      <c r="K230" s="52">
        <v>6829</v>
      </c>
      <c r="L230" s="53"/>
      <c r="M230" s="54"/>
      <c r="N230" s="54"/>
      <c r="O230" s="54"/>
      <c r="P230" s="54"/>
      <c r="Q230" s="55"/>
      <c r="R230" s="55"/>
      <c r="S230" s="55"/>
      <c r="T230" s="55"/>
      <c r="U230" s="52"/>
      <c r="V230" s="56">
        <v>12110</v>
      </c>
      <c r="W230" s="56">
        <v>945</v>
      </c>
      <c r="X230" s="56">
        <v>12277</v>
      </c>
      <c r="Y230" s="56">
        <f>VLOOKUP(D230,Liikennemalli24!$D$2:$F$1804,2,FALSE)</f>
        <v>3862</v>
      </c>
      <c r="Z230" s="57">
        <f>VLOOKUP(D230,Liikennemalli24!$D$2:$F$1804,3,FALSE)</f>
        <v>0.59699999999999998</v>
      </c>
      <c r="AA230" s="178">
        <f>IF(G230=1,VLOOKUP(C230,Liikennemalli!$D$6:$H$1921,2,FALSE),0)</f>
        <v>6480.5450754784797</v>
      </c>
      <c r="AB230" s="197">
        <f>IF(G230=1,VLOOKUP(C230,Liikennemalli!$D$6:$H$1921,3,FALSE),0)</f>
        <v>0.90955896261027502</v>
      </c>
      <c r="AC230" s="134">
        <f>IF(E230=1,VLOOKUP(Työfile_2024!D230,'2015'!$F$12:$X$1887,18,FALSE),"-")</f>
        <v>5814</v>
      </c>
      <c r="AD230" s="127">
        <f>IF(E230=1,VLOOKUP(Työfile_2024!D230,'2015'!$F$12:$X$1887,19,FALSE),"-")</f>
        <v>0.85</v>
      </c>
      <c r="AI230" s="127">
        <f>IF(E230=1,VLOOKUP(Työfile_2024!D230,'2015'!$F$12:$AB$1887,20,FALSE),"-")</f>
        <v>0</v>
      </c>
      <c r="AJ230" s="127">
        <f>IF(E230=1,VLOOKUP(Työfile_2024!D230,'2015'!$F$12:$AB$1887,21,FALSE),"-")</f>
        <v>0</v>
      </c>
      <c r="AK230" s="127">
        <f>IF(E230=1,VLOOKUP(Työfile_2024!D230,'2015'!$F$12:$AB$1887,22,FALSE),"-")</f>
        <v>0</v>
      </c>
      <c r="AL230" s="127">
        <f>IF(E230=1,VLOOKUP(Työfile_2024!D230,'2015'!$F$12:$AB$1887,23,FALSE),"-")</f>
        <v>0</v>
      </c>
      <c r="AM230" s="56">
        <f>VLOOKUP(Työfile_2024!D230,Tmatkat_20km_tarkasteltava_verk!$C$2:$D$1804,2,FALSE)</f>
        <v>4060</v>
      </c>
      <c r="AN230" s="148">
        <f t="shared" si="39"/>
        <v>0.33526011560693642</v>
      </c>
      <c r="AO230" s="178">
        <f>IF(E230=1,VLOOKUP(Työfile_2024!D230,'2015'!$F$12:$AC$1887,24,FALSE),"-")</f>
        <v>4303</v>
      </c>
      <c r="AP230" s="52" t="str">
        <f>VLOOKUP(D230,Tarkasteltava_verkko_2024_harva!$E$2:$I$1804,5,FALSE)</f>
        <v>tiivis</v>
      </c>
      <c r="AQ230" s="52" t="str">
        <f>VLOOKUP(D230,Tarkasteltava_verkko_2024_harva!$E$2:$I$1804,4,FALSE)</f>
        <v>harva</v>
      </c>
      <c r="AR230" s="148">
        <v>0.13105872016400644</v>
      </c>
      <c r="AS230" s="170" t="str">
        <f>IFERROR(VLOOKUP(C230,'2015'!$C$12:$AG$1887,30,FALSE),"-")</f>
        <v/>
      </c>
      <c r="AT230" s="148">
        <v>0</v>
      </c>
      <c r="AU230" s="170">
        <f>IFERROR(VLOOKUP(C230,'2015'!$C$12:$AG$1887,31,FALSE),"-")</f>
        <v>0</v>
      </c>
      <c r="AV230" s="106"/>
      <c r="AW230" s="63">
        <f>IFERROR(VLOOKUP(C230,Merkittävyysluokitus!$A$2:$J$1705,10,FALSE),"-")</f>
        <v>2</v>
      </c>
      <c r="AX230" s="175">
        <f>IFERROR(VLOOKUP(C230,Merkittävyysluokitus!$A$2:$J$1705,6,FALSE),"-")</f>
        <v>11.555555555555555</v>
      </c>
      <c r="AY230" s="175">
        <f>IFERROR(VLOOKUP(C230,Merkittävyysluokitus!$A$2:$J$1705,7,FALSE),"-")</f>
        <v>5</v>
      </c>
      <c r="AZ230" s="175">
        <f>IFERROR(VLOOKUP(C230,Merkittävyysluokitus!$A$2:$J$1705,8,FALSE),"-")</f>
        <v>5.0555555555555554</v>
      </c>
      <c r="BA230" s="175">
        <f>IFERROR(VLOOKUP(C230,Merkittävyysluokitus!$A$2:$J$1705,9,FALSE),"-")</f>
        <v>1.5</v>
      </c>
      <c r="BB230" s="203"/>
      <c r="BC230" s="203" t="str">
        <f t="shared" si="40"/>
        <v/>
      </c>
      <c r="BD230" s="39" t="str">
        <f t="shared" si="32"/>
        <v>punainen</v>
      </c>
      <c r="BE230" s="68" t="str">
        <f t="shared" si="33"/>
        <v>musta</v>
      </c>
      <c r="BF230" s="68" t="str">
        <f t="shared" si="34"/>
        <v>punainen</v>
      </c>
      <c r="BG230" s="68" t="str">
        <f t="shared" si="35"/>
        <v>punainen</v>
      </c>
      <c r="BH230" s="208" t="str">
        <f t="shared" si="36"/>
        <v>punainen</v>
      </c>
      <c r="BI230" s="117"/>
      <c r="BJ230" s="39" t="str">
        <f>IF(F230="ei löydy","uusi tie",IF(E230=0,"tieosoite muuttunut",IF(E230=1,VLOOKUP(D230,'2015'!$F$12:$AL$1887,31,FALSE),"-")))</f>
        <v>punainen</v>
      </c>
      <c r="BK230" s="67" t="str">
        <f>IF(E230=1,VLOOKUP(D230,'2015'!$F$12:$AL$1887,32,FALSE),"-")</f>
        <v>punainen</v>
      </c>
      <c r="BL230" s="39" t="str">
        <f>IF(F230="ei löydy","uusi tie",IF(E230=0,"tieosoite muuttunut",IF(E230=1,VLOOKUP(D230,'2015'!$F$12:$AL$1887,33,FALSE),"-")))</f>
        <v>punainen</v>
      </c>
      <c r="BM230" s="39"/>
      <c r="BN230" s="217" t="str">
        <f>VLOOKUP(D230,'2015'!$F$12:$AL$1887,33,FALSE)</f>
        <v>punainen</v>
      </c>
      <c r="BO230" s="117"/>
      <c r="BP230" s="115" t="s">
        <v>9</v>
      </c>
      <c r="BQ230" s="30"/>
      <c r="BS230" s="5"/>
      <c r="BU230" s="35"/>
      <c r="BV230" s="30" t="s">
        <v>9</v>
      </c>
      <c r="BW230" s="20"/>
      <c r="BX230" t="str">
        <f>IF(E230=1,VLOOKUP(D230,'2015'!$F$12:$AX$1887,43,FALSE),"-")</f>
        <v>punainen</v>
      </c>
      <c r="BY230" t="str">
        <f>IF(E230=1,VLOOKUP(D230,'2015'!$F$12:$AX$1887,44,FALSE),"-")</f>
        <v>punainen</v>
      </c>
      <c r="BZ230" t="str">
        <f>IF(E230=1,VLOOKUP(D230,'2015'!$F$12:$AX$1887,45,FALSE),"-")</f>
        <v>punainen</v>
      </c>
      <c r="CA230" s="31">
        <f t="shared" si="41"/>
        <v>30</v>
      </c>
      <c r="CB230" s="31">
        <f t="shared" si="42"/>
        <v>10</v>
      </c>
      <c r="CC230" s="31">
        <f t="shared" si="43"/>
        <v>10</v>
      </c>
      <c r="CD230" s="31">
        <f t="shared" si="44"/>
        <v>10</v>
      </c>
      <c r="CE230" s="31">
        <f t="shared" si="45"/>
        <v>0</v>
      </c>
      <c r="CO230" s="29" t="s">
        <v>34</v>
      </c>
      <c r="CP230" s="29" t="s">
        <v>34</v>
      </c>
    </row>
    <row r="231" spans="1:94" ht="15.75" thickBot="1" x14ac:dyDescent="0.3">
      <c r="A231" s="50"/>
      <c r="B231" s="50"/>
      <c r="C231" s="50" t="str">
        <f t="shared" si="37"/>
        <v>51_11_4541</v>
      </c>
      <c r="D231" s="51" t="str">
        <f t="shared" si="38"/>
        <v>51_11</v>
      </c>
      <c r="E231" s="224">
        <f>IFERROR(VLOOKUP(C231,'2015'!$C$12:$D$1887,2,FALSE),0)</f>
        <v>1</v>
      </c>
      <c r="F231" s="51">
        <f>IFERROR(K231-IFERROR(VLOOKUP(D231,'2015'!$F$12:$I$1887,4,FALSE),"ei löydy"),"ei löydy")</f>
        <v>0</v>
      </c>
      <c r="G231" s="224">
        <f>IFERROR(VLOOKUP(Työfile_2024!C231,Liikennemalli!$D$6:$G$1921,4,FALSE),0)</f>
        <v>1</v>
      </c>
      <c r="H231" s="225">
        <f>K231-IFERROR(VLOOKUP(Työfile_2024!D231,Liikennemalli!$C$6:$H$1921,6,FALSE),"ei löydy")</f>
        <v>0</v>
      </c>
      <c r="I231" s="80">
        <v>51</v>
      </c>
      <c r="J231" s="52">
        <v>11</v>
      </c>
      <c r="K231" s="52">
        <v>4541</v>
      </c>
      <c r="L231" s="53"/>
      <c r="M231" s="54"/>
      <c r="N231" s="54"/>
      <c r="O231" s="54"/>
      <c r="P231" s="54"/>
      <c r="Q231" s="55"/>
      <c r="R231" s="55"/>
      <c r="S231" s="55"/>
      <c r="T231" s="55"/>
      <c r="U231" s="52"/>
      <c r="V231" s="56">
        <v>7792</v>
      </c>
      <c r="W231" s="56">
        <v>729</v>
      </c>
      <c r="X231" s="56">
        <v>7699</v>
      </c>
      <c r="Y231" s="56">
        <f>VLOOKUP(D231,Liikennemalli24!$D$2:$F$1804,2,FALSE)</f>
        <v>3579</v>
      </c>
      <c r="Z231" s="57">
        <f>VLOOKUP(D231,Liikennemalli24!$D$2:$F$1804,3,FALSE)</f>
        <v>0.59099999999999997</v>
      </c>
      <c r="AA231" s="178">
        <f>IF(G231=1,VLOOKUP(C231,Liikennemalli!$D$6:$H$1921,2,FALSE),0)</f>
        <v>5103.2866135324002</v>
      </c>
      <c r="AB231" s="197">
        <f>IF(G231=1,VLOOKUP(C231,Liikennemalli!$D$6:$H$1921,3,FALSE),0)</f>
        <v>0.95213102637299596</v>
      </c>
      <c r="AC231" s="134">
        <f>IF(E231=1,VLOOKUP(Työfile_2024!D231,'2015'!$F$12:$X$1887,18,FALSE),"-")</f>
        <v>3539</v>
      </c>
      <c r="AD231" s="127">
        <f>IF(E231=1,VLOOKUP(Työfile_2024!D231,'2015'!$F$12:$X$1887,19,FALSE),"-")</f>
        <v>0.92</v>
      </c>
      <c r="AI231" s="127">
        <f>IF(E231=1,VLOOKUP(Työfile_2024!D231,'2015'!$F$12:$AB$1887,20,FALSE),"-")</f>
        <v>0</v>
      </c>
      <c r="AJ231" s="127">
        <f>IF(E231=1,VLOOKUP(Työfile_2024!D231,'2015'!$F$12:$AB$1887,21,FALSE),"-")</f>
        <v>0</v>
      </c>
      <c r="AK231" s="127">
        <f>IF(E231=1,VLOOKUP(Työfile_2024!D231,'2015'!$F$12:$AB$1887,22,FALSE),"-")</f>
        <v>0</v>
      </c>
      <c r="AL231" s="127">
        <f>IF(E231=1,VLOOKUP(Työfile_2024!D231,'2015'!$F$12:$AB$1887,23,FALSE),"-")</f>
        <v>0</v>
      </c>
      <c r="AM231" s="56">
        <f>VLOOKUP(Työfile_2024!D231,Tmatkat_20km_tarkasteltava_verk!$C$2:$D$1804,2,FALSE)</f>
        <v>2524</v>
      </c>
      <c r="AN231" s="148">
        <f t="shared" si="39"/>
        <v>0.32392197125256672</v>
      </c>
      <c r="AO231" s="178">
        <f>IF(E231=1,VLOOKUP(Työfile_2024!D231,'2015'!$F$12:$AC$1887,24,FALSE),"-")</f>
        <v>3210</v>
      </c>
      <c r="AP231" s="52" t="str">
        <f>VLOOKUP(D231,Tarkasteltava_verkko_2024_harva!$E$2:$I$1804,5,FALSE)</f>
        <v>tiivis</v>
      </c>
      <c r="AQ231" s="52" t="str">
        <f>VLOOKUP(D231,Tarkasteltava_verkko_2024_harva!$E$2:$I$1804,4,FALSE)</f>
        <v>harva</v>
      </c>
      <c r="AR231" s="148">
        <v>0.17286941202378331</v>
      </c>
      <c r="AS231" s="170" t="str">
        <f>IFERROR(VLOOKUP(C231,'2015'!$C$12:$AG$1887,30,FALSE),"-")</f>
        <v/>
      </c>
      <c r="AT231" s="148">
        <v>0</v>
      </c>
      <c r="AU231" s="170">
        <f>IFERROR(VLOOKUP(C231,'2015'!$C$12:$AG$1887,31,FALSE),"-")</f>
        <v>0</v>
      </c>
      <c r="AV231" s="106"/>
      <c r="AW231" s="63">
        <f>IFERROR(VLOOKUP(C231,Merkittävyysluokitus!$A$2:$J$1705,10,FALSE),"-")</f>
        <v>2</v>
      </c>
      <c r="AX231" s="175">
        <f>IFERROR(VLOOKUP(C231,Merkittävyysluokitus!$A$2:$J$1705,6,FALSE),"-")</f>
        <v>12.827397260273973</v>
      </c>
      <c r="AY231" s="175">
        <f>IFERROR(VLOOKUP(C231,Merkittävyysluokitus!$A$2:$J$1705,7,FALSE),"-")</f>
        <v>5</v>
      </c>
      <c r="AZ231" s="175">
        <f>IFERROR(VLOOKUP(C231,Merkittävyysluokitus!$A$2:$J$1705,8,FALSE),"-")</f>
        <v>5.3273972602739725</v>
      </c>
      <c r="BA231" s="175">
        <f>IFERROR(VLOOKUP(C231,Merkittävyysluokitus!$A$2:$J$1705,9,FALSE),"-")</f>
        <v>2.5</v>
      </c>
      <c r="BB231" s="203"/>
      <c r="BC231" s="203" t="str">
        <f t="shared" si="40"/>
        <v/>
      </c>
      <c r="BD231" s="39" t="str">
        <f t="shared" si="32"/>
        <v>punainen</v>
      </c>
      <c r="BE231" s="68" t="str">
        <f t="shared" si="33"/>
        <v>musta</v>
      </c>
      <c r="BF231" s="68" t="str">
        <f t="shared" si="34"/>
        <v>punainen</v>
      </c>
      <c r="BG231" s="68" t="str">
        <f t="shared" si="35"/>
        <v>punainen</v>
      </c>
      <c r="BH231" s="208" t="str">
        <f t="shared" si="36"/>
        <v>punainen</v>
      </c>
      <c r="BI231" s="117"/>
      <c r="BJ231" s="39" t="str">
        <f>IF(F231="ei löydy","uusi tie",IF(E231=0,"tieosoite muuttunut",IF(E231=1,VLOOKUP(D231,'2015'!$F$12:$AL$1887,31,FALSE),"-")))</f>
        <v>punainen</v>
      </c>
      <c r="BK231" s="67" t="str">
        <f>IF(E231=1,VLOOKUP(D231,'2015'!$F$12:$AL$1887,32,FALSE),"-")</f>
        <v>punainen</v>
      </c>
      <c r="BL231" s="39" t="str">
        <f>IF(F231="ei löydy","uusi tie",IF(E231=0,"tieosoite muuttunut",IF(E231=1,VLOOKUP(D231,'2015'!$F$12:$AL$1887,33,FALSE),"-")))</f>
        <v>punainen</v>
      </c>
      <c r="BM231" s="39"/>
      <c r="BN231" s="217" t="str">
        <f>VLOOKUP(D231,'2015'!$F$12:$AL$1887,33,FALSE)</f>
        <v>punainen</v>
      </c>
      <c r="BO231" s="117"/>
      <c r="BP231" s="115" t="s">
        <v>9</v>
      </c>
      <c r="BQ231" s="30"/>
      <c r="BS231" s="5"/>
      <c r="BU231" s="35"/>
      <c r="BV231" s="30" t="s">
        <v>9</v>
      </c>
      <c r="BW231" s="20"/>
      <c r="BX231" t="str">
        <f>IF(E231=1,VLOOKUP(D231,'2015'!$F$12:$AX$1887,43,FALSE),"-")</f>
        <v>punainen</v>
      </c>
      <c r="BY231" t="str">
        <f>IF(E231=1,VLOOKUP(D231,'2015'!$F$12:$AX$1887,44,FALSE),"-")</f>
        <v>punainen</v>
      </c>
      <c r="BZ231" t="str">
        <f>IF(E231=1,VLOOKUP(D231,'2015'!$F$12:$AX$1887,45,FALSE),"-")</f>
        <v>punainen</v>
      </c>
      <c r="CA231" s="31">
        <f t="shared" si="41"/>
        <v>30</v>
      </c>
      <c r="CB231" s="31">
        <f t="shared" si="42"/>
        <v>10</v>
      </c>
      <c r="CC231" s="31">
        <f t="shared" si="43"/>
        <v>10</v>
      </c>
      <c r="CD231" s="31">
        <f t="shared" si="44"/>
        <v>10</v>
      </c>
      <c r="CE231" s="31">
        <f t="shared" si="45"/>
        <v>0</v>
      </c>
      <c r="CO231" s="29" t="s">
        <v>34</v>
      </c>
      <c r="CP231" s="29" t="s">
        <v>34</v>
      </c>
    </row>
    <row r="232" spans="1:94" ht="15.75" thickBot="1" x14ac:dyDescent="0.3">
      <c r="A232" s="50"/>
      <c r="B232" s="50"/>
      <c r="C232" s="50" t="str">
        <f t="shared" si="37"/>
        <v>51_12_4270</v>
      </c>
      <c r="D232" s="51" t="str">
        <f t="shared" si="38"/>
        <v>51_12</v>
      </c>
      <c r="E232" s="224">
        <f>IFERROR(VLOOKUP(C232,'2015'!$C$12:$D$1887,2,FALSE),0)</f>
        <v>1</v>
      </c>
      <c r="F232" s="51">
        <f>IFERROR(K232-IFERROR(VLOOKUP(D232,'2015'!$F$12:$I$1887,4,FALSE),"ei löydy"),"ei löydy")</f>
        <v>0</v>
      </c>
      <c r="G232" s="224">
        <f>IFERROR(VLOOKUP(Työfile_2024!C232,Liikennemalli!$D$6:$G$1921,4,FALSE),0)</f>
        <v>1</v>
      </c>
      <c r="H232" s="225">
        <f>K232-IFERROR(VLOOKUP(Työfile_2024!D232,Liikennemalli!$C$6:$H$1921,6,FALSE),"ei löydy")</f>
        <v>0</v>
      </c>
      <c r="I232" s="80">
        <v>51</v>
      </c>
      <c r="J232" s="52">
        <v>12</v>
      </c>
      <c r="K232" s="52">
        <v>4270</v>
      </c>
      <c r="L232" s="53"/>
      <c r="M232" s="54"/>
      <c r="N232" s="54"/>
      <c r="O232" s="54"/>
      <c r="P232" s="54"/>
      <c r="Q232" s="55"/>
      <c r="R232" s="55"/>
      <c r="S232" s="55"/>
      <c r="T232" s="55"/>
      <c r="U232" s="52"/>
      <c r="V232" s="56">
        <v>6938</v>
      </c>
      <c r="W232" s="56">
        <v>626</v>
      </c>
      <c r="X232" s="56">
        <v>6884</v>
      </c>
      <c r="Y232" s="56">
        <f>VLOOKUP(D232,Liikennemalli24!$D$2:$F$1804,2,FALSE)</f>
        <v>3480</v>
      </c>
      <c r="Z232" s="57">
        <f>VLOOKUP(D232,Liikennemalli24!$D$2:$F$1804,3,FALSE)</f>
        <v>0.64100000000000001</v>
      </c>
      <c r="AA232" s="178">
        <f>IF(G232=1,VLOOKUP(C232,Liikennemalli!$D$6:$H$1921,2,FALSE),0)</f>
        <v>4759</v>
      </c>
      <c r="AB232" s="197">
        <f>IF(G232=1,VLOOKUP(C232,Liikennemalli!$D$6:$H$1921,3,FALSE),0)</f>
        <v>0.93131115459882496</v>
      </c>
      <c r="AC232" s="134">
        <f>IF(E232=1,VLOOKUP(Työfile_2024!D232,'2015'!$F$12:$X$1887,18,FALSE),"-")</f>
        <v>3095</v>
      </c>
      <c r="AD232" s="127">
        <f>IF(E232=1,VLOOKUP(Työfile_2024!D232,'2015'!$F$12:$X$1887,19,FALSE),"-")</f>
        <v>0.89</v>
      </c>
      <c r="AI232" s="127">
        <f>IF(E232=1,VLOOKUP(Työfile_2024!D232,'2015'!$F$12:$AB$1887,20,FALSE),"-")</f>
        <v>0</v>
      </c>
      <c r="AJ232" s="127">
        <f>IF(E232=1,VLOOKUP(Työfile_2024!D232,'2015'!$F$12:$AB$1887,21,FALSE),"-")</f>
        <v>0</v>
      </c>
      <c r="AK232" s="127">
        <f>IF(E232=1,VLOOKUP(Työfile_2024!D232,'2015'!$F$12:$AB$1887,22,FALSE),"-")</f>
        <v>0</v>
      </c>
      <c r="AL232" s="127">
        <f>IF(E232=1,VLOOKUP(Työfile_2024!D232,'2015'!$F$12:$AB$1887,23,FALSE),"-")</f>
        <v>0</v>
      </c>
      <c r="AM232" s="56">
        <f>VLOOKUP(Työfile_2024!D232,Tmatkat_20km_tarkasteltava_verk!$C$2:$D$1804,2,FALSE)</f>
        <v>2320</v>
      </c>
      <c r="AN232" s="148">
        <f t="shared" si="39"/>
        <v>0.33439031421158838</v>
      </c>
      <c r="AO232" s="178">
        <f>IF(E232=1,VLOOKUP(Työfile_2024!D232,'2015'!$F$12:$AC$1887,24,FALSE),"-")</f>
        <v>3073</v>
      </c>
      <c r="AP232" s="52" t="str">
        <f>VLOOKUP(D232,Tarkasteltava_verkko_2024_harva!$E$2:$I$1804,5,FALSE)</f>
        <v>tiivis</v>
      </c>
      <c r="AQ232" s="52" t="str">
        <f>VLOOKUP(D232,Tarkasteltava_verkko_2024_harva!$E$2:$I$1804,4,FALSE)</f>
        <v>harva</v>
      </c>
      <c r="AR232" s="148">
        <v>0</v>
      </c>
      <c r="AS232" s="170" t="str">
        <f>IFERROR(VLOOKUP(C232,'2015'!$C$12:$AG$1887,30,FALSE),"-")</f>
        <v/>
      </c>
      <c r="AT232" s="148">
        <v>0</v>
      </c>
      <c r="AU232" s="170">
        <f>IFERROR(VLOOKUP(C232,'2015'!$C$12:$AG$1887,31,FALSE),"-")</f>
        <v>0</v>
      </c>
      <c r="AV232" s="106"/>
      <c r="AW232" s="63">
        <f>IFERROR(VLOOKUP(C232,Merkittävyysluokitus!$A$2:$J$1705,10,FALSE),"-")</f>
        <v>2</v>
      </c>
      <c r="AX232" s="175">
        <f>IFERROR(VLOOKUP(C232,Merkittävyysluokitus!$A$2:$J$1705,6,FALSE),"-")</f>
        <v>12.31187214611872</v>
      </c>
      <c r="AY232" s="175">
        <f>IFERROR(VLOOKUP(C232,Merkittävyysluokitus!$A$2:$J$1705,7,FALSE),"-")</f>
        <v>5</v>
      </c>
      <c r="AZ232" s="175">
        <f>IFERROR(VLOOKUP(C232,Merkittävyysluokitus!$A$2:$J$1705,8,FALSE),"-")</f>
        <v>4.9785388127853878</v>
      </c>
      <c r="BA232" s="175">
        <f>IFERROR(VLOOKUP(C232,Merkittävyysluokitus!$A$2:$J$1705,9,FALSE),"-")</f>
        <v>2.333333333333333</v>
      </c>
      <c r="BB232" s="203"/>
      <c r="BC232" s="203" t="str">
        <f t="shared" si="40"/>
        <v/>
      </c>
      <c r="BD232" s="39" t="str">
        <f t="shared" si="32"/>
        <v>punainen</v>
      </c>
      <c r="BE232" s="68" t="str">
        <f t="shared" si="33"/>
        <v>punainen</v>
      </c>
      <c r="BF232" s="68" t="str">
        <f t="shared" si="34"/>
        <v>punainen</v>
      </c>
      <c r="BG232" s="68" t="str">
        <f t="shared" si="35"/>
        <v>punainen</v>
      </c>
      <c r="BH232" s="208" t="str">
        <f t="shared" si="36"/>
        <v>punainen</v>
      </c>
      <c r="BI232" s="117"/>
      <c r="BJ232" s="39" t="str">
        <f>IF(F232="ei löydy","uusi tie",IF(E232=0,"tieosoite muuttunut",IF(E232=1,VLOOKUP(D232,'2015'!$F$12:$AL$1887,31,FALSE),"-")))</f>
        <v>punainen</v>
      </c>
      <c r="BK232" s="67" t="str">
        <f>IF(E232=1,VLOOKUP(D232,'2015'!$F$12:$AL$1887,32,FALSE),"-")</f>
        <v>punainen</v>
      </c>
      <c r="BL232" s="39" t="str">
        <f>IF(F232="ei löydy","uusi tie",IF(E232=0,"tieosoite muuttunut",IF(E232=1,VLOOKUP(D232,'2015'!$F$12:$AL$1887,33,FALSE),"-")))</f>
        <v>punainen</v>
      </c>
      <c r="BM232" s="39"/>
      <c r="BN232" s="217" t="str">
        <f>VLOOKUP(D232,'2015'!$F$12:$AL$1887,33,FALSE)</f>
        <v>punainen</v>
      </c>
      <c r="BO232" s="117"/>
      <c r="BP232" s="115" t="s">
        <v>9</v>
      </c>
      <c r="BQ232" s="30"/>
      <c r="BS232" s="5"/>
      <c r="BU232" s="35"/>
      <c r="BV232" s="30" t="s">
        <v>9</v>
      </c>
      <c r="BW232" s="20"/>
      <c r="BX232" t="str">
        <f>IF(E232=1,VLOOKUP(D232,'2015'!$F$12:$AX$1887,43,FALSE),"-")</f>
        <v>punainen</v>
      </c>
      <c r="BY232" t="str">
        <f>IF(E232=1,VLOOKUP(D232,'2015'!$F$12:$AX$1887,44,FALSE),"-")</f>
        <v>punainen</v>
      </c>
      <c r="BZ232" t="str">
        <f>IF(E232=1,VLOOKUP(D232,'2015'!$F$12:$AX$1887,45,FALSE),"-")</f>
        <v>punainen</v>
      </c>
      <c r="CA232" s="31">
        <f t="shared" si="41"/>
        <v>30</v>
      </c>
      <c r="CB232" s="31">
        <f t="shared" si="42"/>
        <v>10</v>
      </c>
      <c r="CC232" s="31">
        <f t="shared" si="43"/>
        <v>10</v>
      </c>
      <c r="CD232" s="31">
        <f t="shared" si="44"/>
        <v>10</v>
      </c>
      <c r="CE232" s="31">
        <f t="shared" si="45"/>
        <v>0</v>
      </c>
      <c r="CO232" s="29" t="s">
        <v>34</v>
      </c>
      <c r="CP232" s="29" t="s">
        <v>34</v>
      </c>
    </row>
    <row r="233" spans="1:94" ht="15.75" thickBot="1" x14ac:dyDescent="0.3">
      <c r="A233" s="50"/>
      <c r="B233" s="50"/>
      <c r="C233" s="50" t="str">
        <f t="shared" si="37"/>
        <v>51_13_6214</v>
      </c>
      <c r="D233" s="51" t="str">
        <f t="shared" si="38"/>
        <v>51_13</v>
      </c>
      <c r="E233" s="224">
        <f>IFERROR(VLOOKUP(C233,'2015'!$C$12:$D$1887,2,FALSE),0)</f>
        <v>1</v>
      </c>
      <c r="F233" s="51">
        <f>IFERROR(K233-IFERROR(VLOOKUP(D233,'2015'!$F$12:$I$1887,4,FALSE),"ei löydy"),"ei löydy")</f>
        <v>0</v>
      </c>
      <c r="G233" s="224">
        <f>IFERROR(VLOOKUP(Työfile_2024!C233,Liikennemalli!$D$6:$G$1921,4,FALSE),0)</f>
        <v>1</v>
      </c>
      <c r="H233" s="225">
        <f>K233-IFERROR(VLOOKUP(Työfile_2024!D233,Liikennemalli!$C$6:$H$1921,6,FALSE),"ei löydy")</f>
        <v>0</v>
      </c>
      <c r="I233" s="80">
        <v>51</v>
      </c>
      <c r="J233" s="52">
        <v>13</v>
      </c>
      <c r="K233" s="52">
        <v>6214</v>
      </c>
      <c r="L233" s="53"/>
      <c r="M233" s="54"/>
      <c r="N233" s="54"/>
      <c r="O233" s="54"/>
      <c r="P233" s="54"/>
      <c r="Q233" s="55"/>
      <c r="R233" s="55"/>
      <c r="S233" s="55"/>
      <c r="T233" s="55"/>
      <c r="U233" s="52"/>
      <c r="V233" s="56">
        <v>6938</v>
      </c>
      <c r="W233" s="56">
        <v>626</v>
      </c>
      <c r="X233" s="56">
        <v>6884</v>
      </c>
      <c r="Y233" s="56">
        <f>VLOOKUP(D233,Liikennemalli24!$D$2:$F$1804,2,FALSE)</f>
        <v>3121</v>
      </c>
      <c r="Z233" s="57">
        <f>VLOOKUP(D233,Liikennemalli24!$D$2:$F$1804,3,FALSE)</f>
        <v>0.76900000000000002</v>
      </c>
      <c r="AA233" s="178">
        <f>IF(G233=1,VLOOKUP(C233,Liikennemalli!$D$6:$H$1921,2,FALSE),0)</f>
        <v>4081.57969670595</v>
      </c>
      <c r="AB233" s="197">
        <f>IF(G233=1,VLOOKUP(C233,Liikennemalli!$D$6:$H$1921,3,FALSE),0)</f>
        <v>0.88961292724413299</v>
      </c>
      <c r="AC233" s="134">
        <f>IF(E233=1,VLOOKUP(Työfile_2024!D233,'2015'!$F$12:$X$1887,18,FALSE),"-")</f>
        <v>2627</v>
      </c>
      <c r="AD233" s="127">
        <f>IF(E233=1,VLOOKUP(Työfile_2024!D233,'2015'!$F$12:$X$1887,19,FALSE),"-")</f>
        <v>0.89</v>
      </c>
      <c r="AI233" s="127">
        <f>IF(E233=1,VLOOKUP(Työfile_2024!D233,'2015'!$F$12:$AB$1887,20,FALSE),"-")</f>
        <v>0</v>
      </c>
      <c r="AJ233" s="127">
        <f>IF(E233=1,VLOOKUP(Työfile_2024!D233,'2015'!$F$12:$AB$1887,21,FALSE),"-")</f>
        <v>0</v>
      </c>
      <c r="AK233" s="127">
        <f>IF(E233=1,VLOOKUP(Työfile_2024!D233,'2015'!$F$12:$AB$1887,22,FALSE),"-")</f>
        <v>0</v>
      </c>
      <c r="AL233" s="127">
        <f>IF(E233=1,VLOOKUP(Työfile_2024!D233,'2015'!$F$12:$AB$1887,23,FALSE),"-")</f>
        <v>0</v>
      </c>
      <c r="AM233" s="56">
        <f>VLOOKUP(Työfile_2024!D233,Tmatkat_20km_tarkasteltava_verk!$C$2:$D$1804,2,FALSE)</f>
        <v>2132</v>
      </c>
      <c r="AN233" s="148">
        <f t="shared" si="39"/>
        <v>0.30729316805995965</v>
      </c>
      <c r="AO233" s="178">
        <f>IF(E233=1,VLOOKUP(Työfile_2024!D233,'2015'!$F$12:$AC$1887,24,FALSE),"-")</f>
        <v>2921</v>
      </c>
      <c r="AP233" s="52" t="str">
        <f>VLOOKUP(D233,Tarkasteltava_verkko_2024_harva!$E$2:$I$1804,5,FALSE)</f>
        <v>tiivis</v>
      </c>
      <c r="AQ233" s="52" t="str">
        <f>VLOOKUP(D233,Tarkasteltava_verkko_2024_harva!$E$2:$I$1804,4,FALSE)</f>
        <v>harva</v>
      </c>
      <c r="AR233" s="148">
        <v>0</v>
      </c>
      <c r="AS233" s="170" t="str">
        <f>IFERROR(VLOOKUP(C233,'2015'!$C$12:$AG$1887,30,FALSE),"-")</f>
        <v/>
      </c>
      <c r="AT233" s="148">
        <v>0.1828130028966849</v>
      </c>
      <c r="AU233" s="170">
        <f>IFERROR(VLOOKUP(C233,'2015'!$C$12:$AG$1887,31,FALSE),"-")</f>
        <v>0</v>
      </c>
      <c r="AV233" s="106"/>
      <c r="AW233" s="63">
        <f>IFERROR(VLOOKUP(C233,Merkittävyysluokitus!$A$2:$J$1705,10,FALSE),"-")</f>
        <v>2</v>
      </c>
      <c r="AX233" s="175">
        <f>IFERROR(VLOOKUP(C233,Merkittävyysluokitus!$A$2:$J$1705,6,FALSE),"-")</f>
        <v>12.346697108066969</v>
      </c>
      <c r="AY233" s="175">
        <f>IFERROR(VLOOKUP(C233,Merkittävyysluokitus!$A$2:$J$1705,7,FALSE),"-")</f>
        <v>5</v>
      </c>
      <c r="AZ233" s="175">
        <f>IFERROR(VLOOKUP(C233,Merkittävyysluokitus!$A$2:$J$1705,8,FALSE),"-")</f>
        <v>5.1800304414003033</v>
      </c>
      <c r="BA233" s="175">
        <f>IFERROR(VLOOKUP(C233,Merkittävyysluokitus!$A$2:$J$1705,9,FALSE),"-")</f>
        <v>2.1666666666666665</v>
      </c>
      <c r="BB233" s="203"/>
      <c r="BC233" s="203" t="str">
        <f t="shared" si="40"/>
        <v/>
      </c>
      <c r="BD233" s="39" t="str">
        <f t="shared" si="32"/>
        <v>punainen</v>
      </c>
      <c r="BE233" s="68" t="str">
        <f t="shared" si="33"/>
        <v>punainen</v>
      </c>
      <c r="BF233" s="68" t="str">
        <f t="shared" si="34"/>
        <v>punainen</v>
      </c>
      <c r="BG233" s="68" t="str">
        <f t="shared" si="35"/>
        <v>punainen</v>
      </c>
      <c r="BH233" s="208" t="str">
        <f t="shared" si="36"/>
        <v>punainen</v>
      </c>
      <c r="BI233" s="117"/>
      <c r="BJ233" s="39" t="str">
        <f>IF(F233="ei löydy","uusi tie",IF(E233=0,"tieosoite muuttunut",IF(E233=1,VLOOKUP(D233,'2015'!$F$12:$AL$1887,31,FALSE),"-")))</f>
        <v>punainen</v>
      </c>
      <c r="BK233" s="67" t="str">
        <f>IF(E233=1,VLOOKUP(D233,'2015'!$F$12:$AL$1887,32,FALSE),"-")</f>
        <v>punainen</v>
      </c>
      <c r="BL233" s="39" t="str">
        <f>IF(F233="ei löydy","uusi tie",IF(E233=0,"tieosoite muuttunut",IF(E233=1,VLOOKUP(D233,'2015'!$F$12:$AL$1887,33,FALSE),"-")))</f>
        <v>punainen</v>
      </c>
      <c r="BM233" s="39"/>
      <c r="BN233" s="217" t="str">
        <f>VLOOKUP(D233,'2015'!$F$12:$AL$1887,33,FALSE)</f>
        <v>punainen</v>
      </c>
      <c r="BO233" s="117"/>
      <c r="BP233" s="115" t="s">
        <v>9</v>
      </c>
      <c r="BQ233" s="30"/>
      <c r="BS233" s="5"/>
      <c r="BU233" s="35"/>
      <c r="BV233" s="30" t="s">
        <v>9</v>
      </c>
      <c r="BW233" s="20"/>
      <c r="BX233" t="str">
        <f>IF(E233=1,VLOOKUP(D233,'2015'!$F$12:$AX$1887,43,FALSE),"-")</f>
        <v>punainen</v>
      </c>
      <c r="BY233" t="str">
        <f>IF(E233=1,VLOOKUP(D233,'2015'!$F$12:$AX$1887,44,FALSE),"-")</f>
        <v>punainen</v>
      </c>
      <c r="BZ233" t="str">
        <f>IF(E233=1,VLOOKUP(D233,'2015'!$F$12:$AX$1887,45,FALSE),"-")</f>
        <v>punainen</v>
      </c>
      <c r="CA233" s="31">
        <f t="shared" si="41"/>
        <v>30</v>
      </c>
      <c r="CB233" s="31">
        <f t="shared" si="42"/>
        <v>10</v>
      </c>
      <c r="CC233" s="31">
        <f t="shared" si="43"/>
        <v>10</v>
      </c>
      <c r="CD233" s="31">
        <f t="shared" si="44"/>
        <v>10</v>
      </c>
      <c r="CE233" s="31">
        <f t="shared" si="45"/>
        <v>0</v>
      </c>
      <c r="CO233" s="29" t="s">
        <v>34</v>
      </c>
      <c r="CP233" s="29" t="s">
        <v>34</v>
      </c>
    </row>
    <row r="234" spans="1:94" ht="15.75" thickBot="1" x14ac:dyDescent="0.3">
      <c r="A234" s="50"/>
      <c r="B234" s="50"/>
      <c r="C234" s="50" t="str">
        <f t="shared" si="37"/>
        <v>51_14_11185</v>
      </c>
      <c r="D234" s="51" t="str">
        <f t="shared" si="38"/>
        <v>51_14</v>
      </c>
      <c r="E234" s="224">
        <f>IFERROR(VLOOKUP(C234,'2015'!$C$12:$D$1887,2,FALSE),0)</f>
        <v>0</v>
      </c>
      <c r="F234" s="51">
        <f>IFERROR(K234-IFERROR(VLOOKUP(D234,'2015'!$F$12:$I$1887,4,FALSE),"ei löydy"),"ei löydy")</f>
        <v>8070</v>
      </c>
      <c r="G234" s="224">
        <f>IFERROR(VLOOKUP(Työfile_2024!C234,Liikennemalli!$D$6:$G$1921,4,FALSE),0)</f>
        <v>1</v>
      </c>
      <c r="H234" s="225">
        <f>K234-IFERROR(VLOOKUP(Työfile_2024!D234,Liikennemalli!$C$6:$H$1921,6,FALSE),"ei löydy")</f>
        <v>0</v>
      </c>
      <c r="I234" s="80">
        <v>51</v>
      </c>
      <c r="J234" s="52">
        <v>14</v>
      </c>
      <c r="K234" s="52">
        <v>11185</v>
      </c>
      <c r="L234" s="53"/>
      <c r="M234" s="54"/>
      <c r="N234" s="54"/>
      <c r="O234" s="54"/>
      <c r="P234" s="54"/>
      <c r="Q234" s="55"/>
      <c r="R234" s="55"/>
      <c r="S234" s="55"/>
      <c r="T234" s="55"/>
      <c r="U234" s="52"/>
      <c r="V234" s="56">
        <v>5513.6320965578898</v>
      </c>
      <c r="W234" s="56">
        <v>486.59186410371035</v>
      </c>
      <c r="X234" s="56">
        <v>5525.2489941886452</v>
      </c>
      <c r="Y234" s="56">
        <f>VLOOKUP(D234,Liikennemalli24!$D$2:$F$1804,2,FALSE)</f>
        <v>2714</v>
      </c>
      <c r="Z234" s="57">
        <f>VLOOKUP(D234,Liikennemalli24!$D$2:$F$1804,3,FALSE)</f>
        <v>0.72899999999999998</v>
      </c>
      <c r="AA234" s="178">
        <f>IF(G234=1,VLOOKUP(C234,Liikennemalli!$D$6:$H$1921,2,FALSE),0)</f>
        <v>3244.0247180880101</v>
      </c>
      <c r="AB234" s="197">
        <f>IF(G234=1,VLOOKUP(C234,Liikennemalli!$D$6:$H$1921,3,FALSE),0)</f>
        <v>0.91831747503921601</v>
      </c>
      <c r="AC234" s="134" t="str">
        <f>IF(E234=1,VLOOKUP(Työfile_2024!D234,'2015'!$F$12:$X$1887,18,FALSE),"-")</f>
        <v>-</v>
      </c>
      <c r="AD234" s="127" t="str">
        <f>IF(E234=1,VLOOKUP(Työfile_2024!D234,'2015'!$F$12:$X$1887,19,FALSE),"-")</f>
        <v>-</v>
      </c>
      <c r="AI234" s="127" t="str">
        <f>IF(E234=1,VLOOKUP(Työfile_2024!D234,'2015'!$F$12:$AB$1887,20,FALSE),"-")</f>
        <v>-</v>
      </c>
      <c r="AJ234" s="127" t="str">
        <f>IF(E234=1,VLOOKUP(Työfile_2024!D234,'2015'!$F$12:$AB$1887,21,FALSE),"-")</f>
        <v>-</v>
      </c>
      <c r="AK234" s="127" t="str">
        <f>IF(E234=1,VLOOKUP(Työfile_2024!D234,'2015'!$F$12:$AB$1887,22,FALSE),"-")</f>
        <v>-</v>
      </c>
      <c r="AL234" s="127" t="str">
        <f>IF(E234=1,VLOOKUP(Työfile_2024!D234,'2015'!$F$12:$AB$1887,23,FALSE),"-")</f>
        <v>-</v>
      </c>
      <c r="AM234" s="56">
        <f>VLOOKUP(Työfile_2024!D234,Tmatkat_20km_tarkasteltava_verk!$C$2:$D$1804,2,FALSE)</f>
        <v>1925</v>
      </c>
      <c r="AN234" s="148">
        <f t="shared" si="39"/>
        <v>0.3491346477763288</v>
      </c>
      <c r="AO234" s="178" t="str">
        <f>IF(E234=1,VLOOKUP(Työfile_2024!D234,'2015'!$F$12:$AC$1887,24,FALSE),"-")</f>
        <v>-</v>
      </c>
      <c r="AP234" s="52" t="str">
        <f>VLOOKUP(D234,Tarkasteltava_verkko_2024_harva!$E$2:$I$1804,5,FALSE)</f>
        <v>tiivis</v>
      </c>
      <c r="AQ234" s="52" t="str">
        <f>VLOOKUP(D234,Tarkasteltava_verkko_2024_harva!$E$2:$I$1804,4,FALSE)</f>
        <v>harva</v>
      </c>
      <c r="AR234" s="148">
        <v>2.5569959767545822E-2</v>
      </c>
      <c r="AS234" s="170" t="str">
        <f>IFERROR(VLOOKUP(C234,'2015'!$C$12:$AG$1887,30,FALSE),"-")</f>
        <v>-</v>
      </c>
      <c r="AT234" s="148">
        <v>0.10558784085829236</v>
      </c>
      <c r="AU234" s="170" t="str">
        <f>IFERROR(VLOOKUP(C234,'2015'!$C$12:$AG$1887,31,FALSE),"-")</f>
        <v>-</v>
      </c>
      <c r="AV234" s="106"/>
      <c r="AW234" s="63">
        <f>IFERROR(VLOOKUP(C234,Merkittävyysluokitus!$A$2:$J$1705,10,FALSE),"-")</f>
        <v>1</v>
      </c>
      <c r="AX234" s="175">
        <f>IFERROR(VLOOKUP(C234,Merkittävyysluokitus!$A$2:$J$1705,6,FALSE),"-")</f>
        <v>14.788242009132418</v>
      </c>
      <c r="AY234" s="175">
        <f>IFERROR(VLOOKUP(C234,Merkittävyysluokitus!$A$2:$J$1705,7,FALSE),"-")</f>
        <v>5</v>
      </c>
      <c r="AZ234" s="175">
        <f>IFERROR(VLOOKUP(C234,Merkittävyysluokitus!$A$2:$J$1705,8,FALSE),"-")</f>
        <v>7.4549086757990866</v>
      </c>
      <c r="BA234" s="175">
        <f>IFERROR(VLOOKUP(C234,Merkittävyysluokitus!$A$2:$J$1705,9,FALSE),"-")</f>
        <v>2.333333333333333</v>
      </c>
      <c r="BB234" s="203"/>
      <c r="BC234" s="203" t="str">
        <f t="shared" si="40"/>
        <v>tieosoite muuttunut</v>
      </c>
      <c r="BD234" s="39" t="str">
        <f t="shared" si="32"/>
        <v>punainen</v>
      </c>
      <c r="BE234" s="68" t="str">
        <f t="shared" si="33"/>
        <v>punainen</v>
      </c>
      <c r="BF234" s="68" t="str">
        <f t="shared" si="34"/>
        <v>punainen</v>
      </c>
      <c r="BG234" s="68" t="str">
        <f t="shared" si="35"/>
        <v>punainen</v>
      </c>
      <c r="BH234" s="208" t="str">
        <f t="shared" si="36"/>
        <v>punainen</v>
      </c>
      <c r="BI234" s="117"/>
      <c r="BJ234" s="39" t="str">
        <f>IF(F234="ei löydy","uusi tie",IF(E234=0,"tieosoite muuttunut",IF(E234=1,VLOOKUP(D234,'2015'!$F$12:$AL$1887,31,FALSE),"-")))</f>
        <v>tieosoite muuttunut</v>
      </c>
      <c r="BK234" s="67" t="str">
        <f>IF(E234=1,VLOOKUP(D234,'2015'!$F$12:$AL$1887,32,FALSE),"-")</f>
        <v>-</v>
      </c>
      <c r="BL234" s="39" t="str">
        <f>IF(F234="ei löydy","uusi tie",IF(E234=0,"tieosoite muuttunut",IF(E234=1,VLOOKUP(D234,'2015'!$F$12:$AL$1887,33,FALSE),"-")))</f>
        <v>tieosoite muuttunut</v>
      </c>
      <c r="BM234" s="39"/>
      <c r="BN234" s="217" t="str">
        <f>VLOOKUP(D234,'2015'!$F$12:$AL$1887,33,FALSE)</f>
        <v>punainen</v>
      </c>
      <c r="BO234" s="117"/>
      <c r="BP234" s="115" t="s">
        <v>9</v>
      </c>
      <c r="BQ234" s="30"/>
      <c r="BS234" s="5"/>
      <c r="BU234" s="35"/>
      <c r="BV234" s="30" t="s">
        <v>9</v>
      </c>
      <c r="BW234" s="20"/>
      <c r="BX234" t="str">
        <f>IF(E234=1,VLOOKUP(D234,'2015'!$F$12:$AX$1887,43,FALSE),"-")</f>
        <v>-</v>
      </c>
      <c r="BY234" t="str">
        <f>IF(E234=1,VLOOKUP(D234,'2015'!$F$12:$AX$1887,44,FALSE),"-")</f>
        <v>-</v>
      </c>
      <c r="BZ234" t="str">
        <f>IF(E234=1,VLOOKUP(D234,'2015'!$F$12:$AX$1887,45,FALSE),"-")</f>
        <v>-</v>
      </c>
      <c r="CA234" s="31">
        <f t="shared" si="41"/>
        <v>30</v>
      </c>
      <c r="CB234" s="31">
        <f t="shared" si="42"/>
        <v>10</v>
      </c>
      <c r="CC234" s="31">
        <f t="shared" si="43"/>
        <v>10</v>
      </c>
      <c r="CD234" s="31">
        <f t="shared" si="44"/>
        <v>10</v>
      </c>
      <c r="CE234" s="31">
        <f t="shared" si="45"/>
        <v>0</v>
      </c>
      <c r="CO234" s="29" t="s">
        <v>34</v>
      </c>
      <c r="CP234" s="29" t="s">
        <v>34</v>
      </c>
    </row>
    <row r="235" spans="1:94" ht="15.75" thickBot="1" x14ac:dyDescent="0.3">
      <c r="A235" s="50"/>
      <c r="B235" s="50"/>
      <c r="C235" s="50" t="str">
        <f t="shared" si="37"/>
        <v>51_16_5895</v>
      </c>
      <c r="D235" s="51" t="str">
        <f t="shared" si="38"/>
        <v>51_16</v>
      </c>
      <c r="E235" s="224">
        <f>IFERROR(VLOOKUP(C235,'2015'!$C$12:$D$1887,2,FALSE),0)</f>
        <v>1</v>
      </c>
      <c r="F235" s="51">
        <f>IFERROR(K235-IFERROR(VLOOKUP(D235,'2015'!$F$12:$I$1887,4,FALSE),"ei löydy"),"ei löydy")</f>
        <v>0</v>
      </c>
      <c r="G235" s="224">
        <f>IFERROR(VLOOKUP(Työfile_2024!C235,Liikennemalli!$D$6:$G$1921,4,FALSE),0)</f>
        <v>1</v>
      </c>
      <c r="H235" s="225">
        <f>K235-IFERROR(VLOOKUP(Työfile_2024!D235,Liikennemalli!$C$6:$H$1921,6,FALSE),"ei löydy")</f>
        <v>0</v>
      </c>
      <c r="I235" s="80">
        <v>51</v>
      </c>
      <c r="J235" s="52">
        <v>16</v>
      </c>
      <c r="K235" s="52">
        <v>5895</v>
      </c>
      <c r="L235" s="53"/>
      <c r="M235" s="54"/>
      <c r="N235" s="54"/>
      <c r="O235" s="54"/>
      <c r="P235" s="54"/>
      <c r="Q235" s="55"/>
      <c r="R235" s="55"/>
      <c r="S235" s="55"/>
      <c r="T235" s="55"/>
      <c r="U235" s="52"/>
      <c r="V235" s="56">
        <v>5039</v>
      </c>
      <c r="W235" s="56">
        <v>479</v>
      </c>
      <c r="X235" s="56">
        <v>5018</v>
      </c>
      <c r="Y235" s="56">
        <f>VLOOKUP(D235,Liikennemalli24!$D$2:$F$1804,2,FALSE)</f>
        <v>2769</v>
      </c>
      <c r="Z235" s="148">
        <f>VLOOKUP(D235,Liikennemalli24!$D$2:$F$1804,3,FALSE)</f>
        <v>0.749</v>
      </c>
      <c r="AA235" s="178">
        <f>IF(G235=1,VLOOKUP(C235,Liikennemalli!$D$6:$H$1921,2,FALSE),0)</f>
        <v>2260.20016303802</v>
      </c>
      <c r="AB235" s="198">
        <f>IF(G235=1,VLOOKUP(C235,Liikennemalli!$D$6:$H$1921,3,FALSE),0)</f>
        <v>0.92869197931208802</v>
      </c>
      <c r="AC235" s="51">
        <f>IF(E235=1,VLOOKUP(Työfile_2024!D235,'2015'!$F$12:$X$1887,18,FALSE),"-")</f>
        <v>1946</v>
      </c>
      <c r="AD235" s="51">
        <f>IF(E235=1,VLOOKUP(Työfile_2024!D235,'2015'!$F$12:$X$1887,19,FALSE),"-")</f>
        <v>0.88</v>
      </c>
      <c r="AI235" s="128">
        <f>IF(E235=1,VLOOKUP(Työfile_2024!D235,'2015'!$F$12:$AB$1887,20,FALSE),"-")</f>
        <v>0</v>
      </c>
      <c r="AJ235" s="128">
        <f>IF(E235=1,VLOOKUP(Työfile_2024!D235,'2015'!$F$12:$AB$1887,21,FALSE),"-")</f>
        <v>0</v>
      </c>
      <c r="AK235" s="128">
        <f>IF(E235=1,VLOOKUP(Työfile_2024!D235,'2015'!$F$12:$AB$1887,22,FALSE),"-")</f>
        <v>0</v>
      </c>
      <c r="AL235" s="128">
        <f>IF(E235=1,VLOOKUP(Työfile_2024!D235,'2015'!$F$12:$AB$1887,23,FALSE),"-")</f>
        <v>0</v>
      </c>
      <c r="AM235" s="56">
        <f>VLOOKUP(Työfile_2024!D235,Tmatkat_20km_tarkasteltava_verk!$C$2:$D$1804,2,FALSE)</f>
        <v>1548</v>
      </c>
      <c r="AN235" s="148">
        <f t="shared" si="39"/>
        <v>0.30720381027981741</v>
      </c>
      <c r="AO235" s="178">
        <f>IF(E235=1,VLOOKUP(Työfile_2024!D235,'2015'!$F$12:$AC$1887,24,FALSE),"-")</f>
        <v>2158</v>
      </c>
      <c r="AP235" s="63" t="str">
        <f>VLOOKUP(D235,Tarkasteltava_verkko_2024_harva!$E$2:$I$1804,5,FALSE)</f>
        <v>tiivis</v>
      </c>
      <c r="AQ235" s="63" t="str">
        <f>VLOOKUP(D235,Tarkasteltava_verkko_2024_harva!$E$2:$I$1804,4,FALSE)</f>
        <v>harva</v>
      </c>
      <c r="AR235" s="148">
        <v>0</v>
      </c>
      <c r="AS235" s="170" t="str">
        <f>IFERROR(VLOOKUP(C235,'2015'!$C$12:$AG$1887,30,FALSE),"-")</f>
        <v/>
      </c>
      <c r="AT235" s="148">
        <v>1.7642069550466499E-2</v>
      </c>
      <c r="AU235" s="170">
        <f>IFERROR(VLOOKUP(C235,'2015'!$C$12:$AG$1887,31,FALSE),"-")</f>
        <v>0</v>
      </c>
      <c r="AV235" s="106"/>
      <c r="AW235" s="63">
        <f>IFERROR(VLOOKUP(C235,Merkittävyysluokitus!$A$2:$J$1705,10,FALSE),"-")</f>
        <v>2</v>
      </c>
      <c r="AX235" s="175">
        <f>IFERROR(VLOOKUP(C235,Merkittävyysluokitus!$A$2:$J$1705,6,FALSE),"-")</f>
        <v>12.280570776255708</v>
      </c>
      <c r="AY235" s="175">
        <f>IFERROR(VLOOKUP(C235,Merkittävyysluokitus!$A$2:$J$1705,7,FALSE),"-")</f>
        <v>5</v>
      </c>
      <c r="AZ235" s="175">
        <f>IFERROR(VLOOKUP(C235,Merkittävyysluokitus!$A$2:$J$1705,8,FALSE),"-")</f>
        <v>5.7805707762557077</v>
      </c>
      <c r="BA235" s="175">
        <f>IFERROR(VLOOKUP(C235,Merkittävyysluokitus!$A$2:$J$1705,9,FALSE),"-")</f>
        <v>1.5</v>
      </c>
      <c r="BB235" s="203"/>
      <c r="BC235" s="203" t="str">
        <f t="shared" si="40"/>
        <v/>
      </c>
      <c r="BD235" s="39" t="str">
        <f t="shared" si="32"/>
        <v>punainen</v>
      </c>
      <c r="BE235" s="68" t="str">
        <f t="shared" si="33"/>
        <v>punainen</v>
      </c>
      <c r="BF235" s="68" t="str">
        <f t="shared" si="34"/>
        <v>punainen</v>
      </c>
      <c r="BG235" s="69" t="str">
        <f t="shared" si="35"/>
        <v>punainen</v>
      </c>
      <c r="BH235" s="209" t="str">
        <f t="shared" si="36"/>
        <v>punainen</v>
      </c>
      <c r="BI235" s="39"/>
      <c r="BJ235" s="39" t="str">
        <f>IF(F235="ei löydy","uusi tie",IF(E235=0,"tieosoite muuttunut",IF(E235=1,VLOOKUP(D235,'2015'!$F$12:$AL$1887,31,FALSE),"-")))</f>
        <v>punainen</v>
      </c>
      <c r="BK235" s="67" t="str">
        <f>IF(E235=1,VLOOKUP(D235,'2015'!$F$12:$AL$1887,32,FALSE),"-")</f>
        <v>punainen</v>
      </c>
      <c r="BL235" s="39" t="str">
        <f>IF(F235="ei löydy","uusi tie",IF(E235=0,"tieosoite muuttunut",IF(E235=1,VLOOKUP(D235,'2015'!$F$12:$AL$1887,33,FALSE),"-")))</f>
        <v>punainen</v>
      </c>
      <c r="BM235" s="39"/>
      <c r="BN235" s="217" t="str">
        <f>VLOOKUP(D235,'2015'!$F$12:$AL$1887,33,FALSE)</f>
        <v>punainen</v>
      </c>
      <c r="BO235" s="39"/>
      <c r="BP235" s="115"/>
      <c r="BQ235" s="26" t="s">
        <v>9</v>
      </c>
      <c r="BS235" s="5"/>
      <c r="BU235" s="37"/>
      <c r="BV235" s="30"/>
      <c r="BX235" t="str">
        <f>IF(E235=1,VLOOKUP(D235,'2015'!$F$12:$AX$1887,43,FALSE),"-")</f>
        <v>punainen</v>
      </c>
      <c r="BY235" t="str">
        <f>IF(E235=1,VLOOKUP(D235,'2015'!$F$12:$AX$1887,44,FALSE),"-")</f>
        <v>punainen</v>
      </c>
      <c r="BZ235" t="str">
        <f>IF(E235=1,VLOOKUP(D235,'2015'!$F$12:$AX$1887,45,FALSE),"-")</f>
        <v>punainen</v>
      </c>
      <c r="CG235" s="2" t="s">
        <v>37</v>
      </c>
      <c r="CH235" s="2" t="s">
        <v>37</v>
      </c>
      <c r="CI235" s="2" t="s">
        <v>37</v>
      </c>
      <c r="CK235" s="2" t="s">
        <v>9</v>
      </c>
      <c r="CL235" s="2" t="s">
        <v>9</v>
      </c>
      <c r="CM235" s="2" t="s">
        <v>9</v>
      </c>
    </row>
    <row r="236" spans="1:94" ht="15.75" thickBot="1" x14ac:dyDescent="0.3">
      <c r="A236" s="50"/>
      <c r="B236" s="50"/>
      <c r="C236" s="50" t="str">
        <f t="shared" si="37"/>
        <v>52_1_6240</v>
      </c>
      <c r="D236" s="51" t="str">
        <f t="shared" si="38"/>
        <v>52_1</v>
      </c>
      <c r="E236" s="224">
        <f>IFERROR(VLOOKUP(C236,'2015'!$C$12:$D$1887,2,FALSE),0)</f>
        <v>1</v>
      </c>
      <c r="F236" s="51">
        <f>IFERROR(K236-IFERROR(VLOOKUP(D236,'2015'!$F$12:$I$1887,4,FALSE),"ei löydy"),"ei löydy")</f>
        <v>0</v>
      </c>
      <c r="G236" s="224">
        <f>IFERROR(VLOOKUP(Työfile_2024!C236,Liikennemalli!$D$6:$G$1921,4,FALSE),0)</f>
        <v>1</v>
      </c>
      <c r="H236" s="225">
        <f>K236-IFERROR(VLOOKUP(Työfile_2024!D236,Liikennemalli!$C$6:$H$1921,6,FALSE),"ei löydy")</f>
        <v>0</v>
      </c>
      <c r="I236" s="80">
        <v>52</v>
      </c>
      <c r="J236" s="52">
        <v>1</v>
      </c>
      <c r="K236" s="52">
        <v>6240</v>
      </c>
      <c r="L236" s="53"/>
      <c r="M236" s="54"/>
      <c r="N236" s="54"/>
      <c r="O236" s="54"/>
      <c r="P236" s="54"/>
      <c r="Q236" s="55"/>
      <c r="R236" s="55"/>
      <c r="S236" s="55"/>
      <c r="T236" s="55"/>
      <c r="U236" s="52"/>
      <c r="V236" s="56">
        <v>4153</v>
      </c>
      <c r="W236" s="56">
        <v>444</v>
      </c>
      <c r="X236" s="56">
        <v>4274</v>
      </c>
      <c r="Y236" s="56">
        <f>VLOOKUP(D236,Liikennemalli24!$D$2:$F$1804,2,FALSE)</f>
        <v>1366</v>
      </c>
      <c r="Z236" s="148">
        <f>VLOOKUP(D236,Liikennemalli24!$D$2:$F$1804,3,FALSE)</f>
        <v>0.63</v>
      </c>
      <c r="AA236" s="178">
        <f>IF(G236=1,VLOOKUP(C236,Liikennemalli!$D$6:$H$1921,2,FALSE),0)</f>
        <v>964.94605044770196</v>
      </c>
      <c r="AB236" s="198">
        <f>IF(G236=1,VLOOKUP(C236,Liikennemalli!$D$6:$H$1921,3,FALSE),0)</f>
        <v>0.448058579917396</v>
      </c>
      <c r="AC236" s="51">
        <f>IF(E236=1,VLOOKUP(Työfile_2024!D236,'2015'!$F$12:$X$1887,18,FALSE),"-")</f>
        <v>1637</v>
      </c>
      <c r="AD236" s="51">
        <f>IF(E236=1,VLOOKUP(Työfile_2024!D236,'2015'!$F$12:$X$1887,19,FALSE),"-")</f>
        <v>0.56999999999999995</v>
      </c>
      <c r="AI236" s="128">
        <f>IF(E236=1,VLOOKUP(Työfile_2024!D236,'2015'!$F$12:$AB$1887,20,FALSE),"-")</f>
        <v>0</v>
      </c>
      <c r="AJ236" s="128">
        <f>IF(E236=1,VLOOKUP(Työfile_2024!D236,'2015'!$F$12:$AB$1887,21,FALSE),"-")</f>
        <v>0</v>
      </c>
      <c r="AK236" s="128">
        <f>IF(E236=1,VLOOKUP(Työfile_2024!D236,'2015'!$F$12:$AB$1887,22,FALSE),"-")</f>
        <v>0</v>
      </c>
      <c r="AL236" s="128">
        <f>IF(E236=1,VLOOKUP(Työfile_2024!D236,'2015'!$F$12:$AB$1887,23,FALSE),"-")</f>
        <v>0</v>
      </c>
      <c r="AM236" s="56">
        <f>VLOOKUP(Työfile_2024!D236,Tmatkat_20km_tarkasteltava_verk!$C$2:$D$1804,2,FALSE)</f>
        <v>801</v>
      </c>
      <c r="AN236" s="148">
        <f t="shared" si="39"/>
        <v>0.19287262220081869</v>
      </c>
      <c r="AO236" s="178">
        <f>IF(E236=1,VLOOKUP(Työfile_2024!D236,'2015'!$F$12:$AC$1887,24,FALSE),"-")</f>
        <v>537</v>
      </c>
      <c r="AP236" s="63" t="str">
        <f>VLOOKUP(D236,Tarkasteltava_verkko_2024_harva!$E$2:$I$1804,5,FALSE)</f>
        <v>tiivis</v>
      </c>
      <c r="AQ236" s="63" t="str">
        <f>VLOOKUP(D236,Tarkasteltava_verkko_2024_harva!$E$2:$I$1804,4,FALSE)</f>
        <v>harva</v>
      </c>
      <c r="AR236" s="148">
        <v>0.26538461538461539</v>
      </c>
      <c r="AS236" s="170" t="str">
        <f>IFERROR(VLOOKUP(C236,'2015'!$C$12:$AG$1887,30,FALSE),"-")</f>
        <v/>
      </c>
      <c r="AT236" s="148">
        <v>0.40977564102564101</v>
      </c>
      <c r="AU236" s="170">
        <f>IFERROR(VLOOKUP(C236,'2015'!$C$12:$AG$1887,31,FALSE),"-")</f>
        <v>0</v>
      </c>
      <c r="AV236" s="106"/>
      <c r="AW236" s="63">
        <f>IFERROR(VLOOKUP(C236,Merkittävyysluokitus!$A$2:$J$1705,10,FALSE),"-")</f>
        <v>1</v>
      </c>
      <c r="AX236" s="175">
        <f>IFERROR(VLOOKUP(C236,Merkittävyysluokitus!$A$2:$J$1705,6,FALSE),"-")</f>
        <v>13.874452054794521</v>
      </c>
      <c r="AY236" s="175">
        <f>IFERROR(VLOOKUP(C236,Merkittävyysluokitus!$A$2:$J$1705,7,FALSE),"-")</f>
        <v>4.375</v>
      </c>
      <c r="AZ236" s="175">
        <f>IFERROR(VLOOKUP(C236,Merkittävyysluokitus!$A$2:$J$1705,8,FALSE),"-")</f>
        <v>7.1661187214611868</v>
      </c>
      <c r="BA236" s="175">
        <f>IFERROR(VLOOKUP(C236,Merkittävyysluokitus!$A$2:$J$1705,9,FALSE),"-")</f>
        <v>2.333333333333333</v>
      </c>
      <c r="BB236" s="203"/>
      <c r="BC236" s="203" t="str">
        <f t="shared" si="40"/>
        <v/>
      </c>
      <c r="BD236" s="39" t="str">
        <f t="shared" si="32"/>
        <v>punainen</v>
      </c>
      <c r="BE236" s="68" t="str">
        <f t="shared" si="33"/>
        <v>punainen</v>
      </c>
      <c r="BF236" s="68" t="str">
        <f t="shared" si="34"/>
        <v>punainen</v>
      </c>
      <c r="BG236" s="69" t="str">
        <f t="shared" si="35"/>
        <v>punainen</v>
      </c>
      <c r="BH236" s="209" t="str">
        <f t="shared" si="36"/>
        <v>punainen</v>
      </c>
      <c r="BI236" s="39"/>
      <c r="BJ236" s="39" t="str">
        <f>IF(F236="ei löydy","uusi tie",IF(E236=0,"tieosoite muuttunut",IF(E236=1,VLOOKUP(D236,'2015'!$F$12:$AL$1887,31,FALSE),"-")))</f>
        <v>punainen</v>
      </c>
      <c r="BK236" s="67" t="str">
        <f>IF(E236=1,VLOOKUP(D236,'2015'!$F$12:$AL$1887,32,FALSE),"-")</f>
        <v>punainen</v>
      </c>
      <c r="BL236" s="39" t="str">
        <f>IF(F236="ei löydy","uusi tie",IF(E236=0,"tieosoite muuttunut",IF(E236=1,VLOOKUP(D236,'2015'!$F$12:$AL$1887,33,FALSE),"-")))</f>
        <v>punainen</v>
      </c>
      <c r="BM236" s="39"/>
      <c r="BN236" s="217" t="str">
        <f>VLOOKUP(D236,'2015'!$F$12:$AL$1887,33,FALSE)</f>
        <v>punainen</v>
      </c>
      <c r="BO236" s="39"/>
      <c r="BP236" s="115"/>
      <c r="BQ236" s="26" t="s">
        <v>9</v>
      </c>
      <c r="BS236" s="5"/>
      <c r="BU236" s="37"/>
      <c r="BV236" s="30"/>
      <c r="BX236" t="str">
        <f>IF(E236=1,VLOOKUP(D236,'2015'!$F$12:$AX$1887,43,FALSE),"-")</f>
        <v>musta</v>
      </c>
      <c r="BY236" t="str">
        <f>IF(E236=1,VLOOKUP(D236,'2015'!$F$12:$AX$1887,44,FALSE),"-")</f>
        <v>punainen</v>
      </c>
      <c r="BZ236" t="str">
        <f>IF(E236=1,VLOOKUP(D236,'2015'!$F$12:$AX$1887,45,FALSE),"-")</f>
        <v>punainen</v>
      </c>
      <c r="CG236" s="2" t="s">
        <v>37</v>
      </c>
      <c r="CH236" s="2" t="s">
        <v>37</v>
      </c>
      <c r="CI236" s="2" t="s">
        <v>37</v>
      </c>
      <c r="CK236" s="2" t="s">
        <v>9</v>
      </c>
      <c r="CL236" s="2" t="s">
        <v>9</v>
      </c>
      <c r="CM236" s="2" t="s">
        <v>9</v>
      </c>
    </row>
    <row r="237" spans="1:94" ht="15.75" thickBot="1" x14ac:dyDescent="0.3">
      <c r="A237" s="50"/>
      <c r="B237" s="50"/>
      <c r="C237" s="50" t="str">
        <f t="shared" si="37"/>
        <v>52_2_5486</v>
      </c>
      <c r="D237" s="51" t="str">
        <f t="shared" si="38"/>
        <v>52_2</v>
      </c>
      <c r="E237" s="224">
        <f>IFERROR(VLOOKUP(C237,'2015'!$C$12:$D$1887,2,FALSE),0)</f>
        <v>1</v>
      </c>
      <c r="F237" s="51">
        <f>IFERROR(K237-IFERROR(VLOOKUP(D237,'2015'!$F$12:$I$1887,4,FALSE),"ei löydy"),"ei löydy")</f>
        <v>0</v>
      </c>
      <c r="G237" s="224">
        <f>IFERROR(VLOOKUP(Työfile_2024!C237,Liikennemalli!$D$6:$G$1921,4,FALSE),0)</f>
        <v>1</v>
      </c>
      <c r="H237" s="225">
        <f>K237-IFERROR(VLOOKUP(Työfile_2024!D237,Liikennemalli!$C$6:$H$1921,6,FALSE),"ei löydy")</f>
        <v>0</v>
      </c>
      <c r="I237" s="80">
        <v>52</v>
      </c>
      <c r="J237" s="52">
        <v>2</v>
      </c>
      <c r="K237" s="52">
        <v>5486</v>
      </c>
      <c r="L237" s="53"/>
      <c r="M237" s="54"/>
      <c r="N237" s="54"/>
      <c r="O237" s="54"/>
      <c r="P237" s="54"/>
      <c r="Q237" s="55"/>
      <c r="R237" s="55"/>
      <c r="S237" s="55"/>
      <c r="T237" s="55"/>
      <c r="U237" s="52"/>
      <c r="V237" s="56">
        <v>3428</v>
      </c>
      <c r="W237" s="56">
        <v>413</v>
      </c>
      <c r="X237" s="56">
        <v>3514</v>
      </c>
      <c r="Y237" s="56">
        <f>VLOOKUP(D237,Liikennemalli24!$D$2:$F$1804,2,FALSE)</f>
        <v>1224</v>
      </c>
      <c r="Z237" s="148">
        <f>VLOOKUP(D237,Liikennemalli24!$D$2:$F$1804,3,FALSE)</f>
        <v>0.623</v>
      </c>
      <c r="AA237" s="178">
        <f>IF(G237=1,VLOOKUP(C237,Liikennemalli!$D$6:$H$1921,2,FALSE),0)</f>
        <v>1064.01014498373</v>
      </c>
      <c r="AB237" s="198">
        <f>IF(G237=1,VLOOKUP(C237,Liikennemalli!$D$6:$H$1921,3,FALSE),0)</f>
        <v>0.545612996666339</v>
      </c>
      <c r="AC237" s="51">
        <f>IF(E237=1,VLOOKUP(Työfile_2024!D237,'2015'!$F$12:$X$1887,18,FALSE),"-")</f>
        <v>1633</v>
      </c>
      <c r="AD237" s="51">
        <f>IF(E237=1,VLOOKUP(Työfile_2024!D237,'2015'!$F$12:$X$1887,19,FALSE),"-")</f>
        <v>0.63</v>
      </c>
      <c r="AI237" s="128">
        <f>IF(E237=1,VLOOKUP(Työfile_2024!D237,'2015'!$F$12:$AB$1887,20,FALSE),"-")</f>
        <v>0</v>
      </c>
      <c r="AJ237" s="128">
        <f>IF(E237=1,VLOOKUP(Työfile_2024!D237,'2015'!$F$12:$AB$1887,21,FALSE),"-")</f>
        <v>0</v>
      </c>
      <c r="AK237" s="128">
        <f>IF(E237=1,VLOOKUP(Työfile_2024!D237,'2015'!$F$12:$AB$1887,22,FALSE),"-")</f>
        <v>0</v>
      </c>
      <c r="AL237" s="128">
        <f>IF(E237=1,VLOOKUP(Työfile_2024!D237,'2015'!$F$12:$AB$1887,23,FALSE),"-")</f>
        <v>0</v>
      </c>
      <c r="AM237" s="56">
        <f>VLOOKUP(Työfile_2024!D237,Tmatkat_20km_tarkasteltava_verk!$C$2:$D$1804,2,FALSE)</f>
        <v>713</v>
      </c>
      <c r="AN237" s="148">
        <f t="shared" si="39"/>
        <v>0.20799299883313885</v>
      </c>
      <c r="AO237" s="178">
        <f>IF(E237=1,VLOOKUP(Työfile_2024!D237,'2015'!$F$12:$AC$1887,24,FALSE),"-")</f>
        <v>589</v>
      </c>
      <c r="AP237" s="63" t="str">
        <f>VLOOKUP(D237,Tarkasteltava_verkko_2024_harva!$E$2:$I$1804,5,FALSE)</f>
        <v>tiivis</v>
      </c>
      <c r="AQ237" s="63" t="str">
        <f>VLOOKUP(D237,Tarkasteltava_verkko_2024_harva!$E$2:$I$1804,4,FALSE)</f>
        <v>harva</v>
      </c>
      <c r="AR237" s="148">
        <v>0</v>
      </c>
      <c r="AS237" s="170" t="str">
        <f>IFERROR(VLOOKUP(C237,'2015'!$C$12:$AG$1887,30,FALSE),"-")</f>
        <v/>
      </c>
      <c r="AT237" s="148">
        <v>0.16204885162231134</v>
      </c>
      <c r="AU237" s="170">
        <f>IFERROR(VLOOKUP(C237,'2015'!$C$12:$AG$1887,31,FALSE),"-")</f>
        <v>0</v>
      </c>
      <c r="AV237" s="106"/>
      <c r="AW237" s="63">
        <f>IFERROR(VLOOKUP(C237,Merkittävyysluokitus!$A$2:$J$1705,10,FALSE),"-")</f>
        <v>1</v>
      </c>
      <c r="AX237" s="175">
        <f>IFERROR(VLOOKUP(C237,Merkittävyysluokitus!$A$2:$J$1705,6,FALSE),"-")</f>
        <v>13.558744292237442</v>
      </c>
      <c r="AY237" s="175">
        <f>IFERROR(VLOOKUP(C237,Merkittävyysluokitus!$A$2:$J$1705,7,FALSE),"-")</f>
        <v>4.375</v>
      </c>
      <c r="AZ237" s="175">
        <f>IFERROR(VLOOKUP(C237,Merkittävyysluokitus!$A$2:$J$1705,8,FALSE),"-")</f>
        <v>7.183744292237443</v>
      </c>
      <c r="BA237" s="175">
        <f>IFERROR(VLOOKUP(C237,Merkittävyysluokitus!$A$2:$J$1705,9,FALSE),"-")</f>
        <v>2</v>
      </c>
      <c r="BB237" s="203"/>
      <c r="BC237" s="203" t="str">
        <f t="shared" si="40"/>
        <v/>
      </c>
      <c r="BD237" s="39" t="str">
        <f t="shared" si="32"/>
        <v>punainen</v>
      </c>
      <c r="BE237" s="68" t="str">
        <f t="shared" si="33"/>
        <v>punainen</v>
      </c>
      <c r="BF237" s="68" t="str">
        <f t="shared" si="34"/>
        <v>punainen</v>
      </c>
      <c r="BG237" s="69" t="str">
        <f t="shared" si="35"/>
        <v>punainen</v>
      </c>
      <c r="BH237" s="209" t="str">
        <f t="shared" si="36"/>
        <v>punainen</v>
      </c>
      <c r="BI237" s="39"/>
      <c r="BJ237" s="39" t="str">
        <f>IF(F237="ei löydy","uusi tie",IF(E237=0,"tieosoite muuttunut",IF(E237=1,VLOOKUP(D237,'2015'!$F$12:$AL$1887,31,FALSE),"-")))</f>
        <v>punainen</v>
      </c>
      <c r="BK237" s="67" t="str">
        <f>IF(E237=1,VLOOKUP(D237,'2015'!$F$12:$AL$1887,32,FALSE),"-")</f>
        <v>punainen</v>
      </c>
      <c r="BL237" s="39" t="str">
        <f>IF(F237="ei löydy","uusi tie",IF(E237=0,"tieosoite muuttunut",IF(E237=1,VLOOKUP(D237,'2015'!$F$12:$AL$1887,33,FALSE),"-")))</f>
        <v>punainen</v>
      </c>
      <c r="BM237" s="39"/>
      <c r="BN237" s="217" t="str">
        <f>VLOOKUP(D237,'2015'!$F$12:$AL$1887,33,FALSE)</f>
        <v>punainen</v>
      </c>
      <c r="BO237" s="39"/>
      <c r="BP237" s="115"/>
      <c r="BQ237" s="26" t="s">
        <v>9</v>
      </c>
      <c r="BS237" s="5"/>
      <c r="BU237" s="37"/>
      <c r="BV237" s="30"/>
      <c r="BX237" t="str">
        <f>IF(E237=1,VLOOKUP(D237,'2015'!$F$12:$AX$1887,43,FALSE),"-")</f>
        <v>punainen</v>
      </c>
      <c r="BY237" t="str">
        <f>IF(E237=1,VLOOKUP(D237,'2015'!$F$12:$AX$1887,44,FALSE),"-")</f>
        <v>punainen</v>
      </c>
      <c r="BZ237" t="str">
        <f>IF(E237=1,VLOOKUP(D237,'2015'!$F$12:$AX$1887,45,FALSE),"-")</f>
        <v>punainen</v>
      </c>
      <c r="CG237" s="2" t="s">
        <v>9</v>
      </c>
      <c r="CH237" s="2" t="s">
        <v>9</v>
      </c>
      <c r="CI237" s="2" t="s">
        <v>9</v>
      </c>
      <c r="CK237" s="2" t="s">
        <v>9</v>
      </c>
      <c r="CL237" s="2" t="s">
        <v>9</v>
      </c>
      <c r="CM237" s="2" t="s">
        <v>9</v>
      </c>
    </row>
    <row r="238" spans="1:94" ht="15.75" thickBot="1" x14ac:dyDescent="0.3">
      <c r="A238" s="50"/>
      <c r="B238" s="50"/>
      <c r="C238" s="50" t="str">
        <f t="shared" si="37"/>
        <v>52_3_1414</v>
      </c>
      <c r="D238" s="51" t="str">
        <f t="shared" si="38"/>
        <v>52_3</v>
      </c>
      <c r="E238" s="224">
        <f>IFERROR(VLOOKUP(C238,'2015'!$C$12:$D$1887,2,FALSE),0)</f>
        <v>1</v>
      </c>
      <c r="F238" s="51">
        <f>IFERROR(K238-IFERROR(VLOOKUP(D238,'2015'!$F$12:$I$1887,4,FALSE),"ei löydy"),"ei löydy")</f>
        <v>0</v>
      </c>
      <c r="G238" s="224">
        <f>IFERROR(VLOOKUP(Työfile_2024!C238,Liikennemalli!$D$6:$G$1921,4,FALSE),0)</f>
        <v>1</v>
      </c>
      <c r="H238" s="225">
        <f>K238-IFERROR(VLOOKUP(Työfile_2024!D238,Liikennemalli!$C$6:$H$1921,6,FALSE),"ei löydy")</f>
        <v>0</v>
      </c>
      <c r="I238" s="80">
        <v>52</v>
      </c>
      <c r="J238" s="52">
        <v>3</v>
      </c>
      <c r="K238" s="52">
        <v>1414</v>
      </c>
      <c r="L238" s="53"/>
      <c r="M238" s="54"/>
      <c r="N238" s="54"/>
      <c r="O238" s="54"/>
      <c r="P238" s="54"/>
      <c r="Q238" s="55"/>
      <c r="R238" s="55"/>
      <c r="S238" s="55"/>
      <c r="T238" s="55"/>
      <c r="U238" s="52"/>
      <c r="V238" s="56">
        <v>2280</v>
      </c>
      <c r="W238" s="56">
        <v>401</v>
      </c>
      <c r="X238" s="56">
        <v>2257</v>
      </c>
      <c r="Y238" s="56">
        <f>VLOOKUP(D238,Liikennemalli24!$D$2:$F$1804,2,FALSE)</f>
        <v>4081</v>
      </c>
      <c r="Z238" s="148">
        <f>VLOOKUP(D238,Liikennemalli24!$D$2:$F$1804,3,FALSE)</f>
        <v>0.95099999999999996</v>
      </c>
      <c r="AA238" s="178">
        <f>IF(G238=1,VLOOKUP(C238,Liikennemalli!$D$6:$H$1921,2,FALSE),0)</f>
        <v>620</v>
      </c>
      <c r="AB238" s="198">
        <f>IF(G238=1,VLOOKUP(C238,Liikennemalli!$D$6:$H$1921,3,FALSE),0)</f>
        <v>0.51239669421487599</v>
      </c>
      <c r="AC238" s="51">
        <f>IF(E238=1,VLOOKUP(Työfile_2024!D238,'2015'!$F$12:$X$1887,18,FALSE),"-")</f>
        <v>2012</v>
      </c>
      <c r="AD238" s="51">
        <f>IF(E238=1,VLOOKUP(Työfile_2024!D238,'2015'!$F$12:$X$1887,19,FALSE),"-")</f>
        <v>0.89</v>
      </c>
      <c r="AI238" s="128">
        <f>IF(E238=1,VLOOKUP(Työfile_2024!D238,'2015'!$F$12:$AB$1887,20,FALSE),"-")</f>
        <v>0</v>
      </c>
      <c r="AJ238" s="128">
        <f>IF(E238=1,VLOOKUP(Työfile_2024!D238,'2015'!$F$12:$AB$1887,21,FALSE),"-")</f>
        <v>0</v>
      </c>
      <c r="AK238" s="128">
        <f>IF(E238=1,VLOOKUP(Työfile_2024!D238,'2015'!$F$12:$AB$1887,22,FALSE),"-")</f>
        <v>0</v>
      </c>
      <c r="AL238" s="128">
        <f>IF(E238=1,VLOOKUP(Työfile_2024!D238,'2015'!$F$12:$AB$1887,23,FALSE),"-")</f>
        <v>0</v>
      </c>
      <c r="AM238" s="56">
        <f>VLOOKUP(Työfile_2024!D238,Tmatkat_20km_tarkasteltava_verk!$C$2:$D$1804,2,FALSE)</f>
        <v>513</v>
      </c>
      <c r="AN238" s="148">
        <f t="shared" si="39"/>
        <v>0.22500000000000001</v>
      </c>
      <c r="AO238" s="178">
        <f>IF(E238=1,VLOOKUP(Työfile_2024!D238,'2015'!$F$12:$AC$1887,24,FALSE),"-")</f>
        <v>625</v>
      </c>
      <c r="AP238" s="63" t="str">
        <f>VLOOKUP(D238,Tarkasteltava_verkko_2024_harva!$E$2:$I$1804,5,FALSE)</f>
        <v>tiivis</v>
      </c>
      <c r="AQ238" s="63" t="str">
        <f>VLOOKUP(D238,Tarkasteltava_verkko_2024_harva!$E$2:$I$1804,4,FALSE)</f>
        <v>harva</v>
      </c>
      <c r="AR238" s="148">
        <v>0</v>
      </c>
      <c r="AS238" s="170" t="str">
        <f>IFERROR(VLOOKUP(C238,'2015'!$C$12:$AG$1887,30,FALSE),"-")</f>
        <v/>
      </c>
      <c r="AT238" s="148">
        <v>0.38189533239038187</v>
      </c>
      <c r="AU238" s="170" t="str">
        <f>IFERROR(VLOOKUP(C238,'2015'!$C$12:$AG$1887,31,FALSE),"-")</f>
        <v>Kyllä</v>
      </c>
      <c r="AV238" s="106"/>
      <c r="AW238" s="63">
        <f>IFERROR(VLOOKUP(C238,Merkittävyysluokitus!$A$2:$J$1705,10,FALSE),"-")</f>
        <v>2</v>
      </c>
      <c r="AX238" s="175">
        <f>IFERROR(VLOOKUP(C238,Merkittävyysluokitus!$A$2:$J$1705,6,FALSE),"-")</f>
        <v>12.352929984779299</v>
      </c>
      <c r="AY238" s="175">
        <f>IFERROR(VLOOKUP(C238,Merkittävyysluokitus!$A$2:$J$1705,7,FALSE),"-")</f>
        <v>4.0249999999999995</v>
      </c>
      <c r="AZ238" s="175">
        <f>IFERROR(VLOOKUP(C238,Merkittävyysluokitus!$A$2:$J$1705,8,FALSE),"-")</f>
        <v>6.3279299847793</v>
      </c>
      <c r="BA238" s="175">
        <f>IFERROR(VLOOKUP(C238,Merkittävyysluokitus!$A$2:$J$1705,9,FALSE),"-")</f>
        <v>2</v>
      </c>
      <c r="BB238" s="203"/>
      <c r="BC238" s="203" t="str">
        <f t="shared" si="40"/>
        <v/>
      </c>
      <c r="BD238" s="39" t="str">
        <f t="shared" si="32"/>
        <v>punainen</v>
      </c>
      <c r="BE238" s="68" t="str">
        <f t="shared" si="33"/>
        <v>punainen</v>
      </c>
      <c r="BF238" s="68" t="str">
        <f t="shared" si="34"/>
        <v>punainen</v>
      </c>
      <c r="BG238" s="69" t="str">
        <f t="shared" si="35"/>
        <v>punainen</v>
      </c>
      <c r="BH238" s="209" t="str">
        <f t="shared" si="36"/>
        <v>punainen</v>
      </c>
      <c r="BI238" s="39"/>
      <c r="BJ238" s="39" t="str">
        <f>IF(F238="ei löydy","uusi tie",IF(E238=0,"tieosoite muuttunut",IF(E238=1,VLOOKUP(D238,'2015'!$F$12:$AL$1887,31,FALSE),"-")))</f>
        <v>punainen</v>
      </c>
      <c r="BK238" s="67" t="str">
        <f>IF(E238=1,VLOOKUP(D238,'2015'!$F$12:$AL$1887,32,FALSE),"-")</f>
        <v>punainen</v>
      </c>
      <c r="BL238" s="39" t="str">
        <f>IF(F238="ei löydy","uusi tie",IF(E238=0,"tieosoite muuttunut",IF(E238=1,VLOOKUP(D238,'2015'!$F$12:$AL$1887,33,FALSE),"-")))</f>
        <v>punainen</v>
      </c>
      <c r="BM238" s="39"/>
      <c r="BN238" s="217" t="str">
        <f>VLOOKUP(D238,'2015'!$F$12:$AL$1887,33,FALSE)</f>
        <v>punainen</v>
      </c>
      <c r="BO238" s="39"/>
      <c r="BP238" s="115"/>
      <c r="BQ238" s="26" t="s">
        <v>9</v>
      </c>
      <c r="BS238" s="5"/>
      <c r="BU238" s="37"/>
      <c r="BV238" s="30"/>
      <c r="BX238" t="str">
        <f>IF(E238=1,VLOOKUP(D238,'2015'!$F$12:$AX$1887,43,FALSE),"-")</f>
        <v>punainen</v>
      </c>
      <c r="BY238" t="str">
        <f>IF(E238=1,VLOOKUP(D238,'2015'!$F$12:$AX$1887,44,FALSE),"-")</f>
        <v>punainen</v>
      </c>
      <c r="BZ238" t="str">
        <f>IF(E238=1,VLOOKUP(D238,'2015'!$F$12:$AX$1887,45,FALSE),"-")</f>
        <v>punainen</v>
      </c>
      <c r="CG238" s="2" t="s">
        <v>9</v>
      </c>
      <c r="CH238" s="2" t="s">
        <v>9</v>
      </c>
      <c r="CI238" s="2" t="s">
        <v>9</v>
      </c>
      <c r="CK238" s="2" t="s">
        <v>9</v>
      </c>
      <c r="CL238" s="2" t="s">
        <v>9</v>
      </c>
      <c r="CM238" s="2" t="s">
        <v>9</v>
      </c>
    </row>
    <row r="239" spans="1:94" ht="15.75" thickBot="1" x14ac:dyDescent="0.3">
      <c r="A239" s="50"/>
      <c r="B239" s="50"/>
      <c r="C239" s="50" t="str">
        <f t="shared" si="37"/>
        <v>52_4_5030</v>
      </c>
      <c r="D239" s="51" t="str">
        <f t="shared" si="38"/>
        <v>52_4</v>
      </c>
      <c r="E239" s="224">
        <f>IFERROR(VLOOKUP(C239,'2015'!$C$12:$D$1887,2,FALSE),0)</f>
        <v>1</v>
      </c>
      <c r="F239" s="51">
        <f>IFERROR(K239-IFERROR(VLOOKUP(D239,'2015'!$F$12:$I$1887,4,FALSE),"ei löydy"),"ei löydy")</f>
        <v>0</v>
      </c>
      <c r="G239" s="224">
        <f>IFERROR(VLOOKUP(Työfile_2024!C239,Liikennemalli!$D$6:$G$1921,4,FALSE),0)</f>
        <v>1</v>
      </c>
      <c r="H239" s="225">
        <f>K239-IFERROR(VLOOKUP(Työfile_2024!D239,Liikennemalli!$C$6:$H$1921,6,FALSE),"ei löydy")</f>
        <v>0</v>
      </c>
      <c r="I239" s="80">
        <v>52</v>
      </c>
      <c r="J239" s="52">
        <v>4</v>
      </c>
      <c r="K239" s="52">
        <v>5030</v>
      </c>
      <c r="L239" s="53"/>
      <c r="M239" s="54"/>
      <c r="N239" s="54"/>
      <c r="O239" s="54"/>
      <c r="P239" s="54"/>
      <c r="Q239" s="55"/>
      <c r="R239" s="55"/>
      <c r="S239" s="55"/>
      <c r="T239" s="55"/>
      <c r="U239" s="52"/>
      <c r="V239" s="56">
        <v>2280</v>
      </c>
      <c r="W239" s="56">
        <v>401</v>
      </c>
      <c r="X239" s="56">
        <v>2257</v>
      </c>
      <c r="Y239" s="56">
        <f>VLOOKUP(D239,Liikennemalli24!$D$2:$F$1804,2,FALSE)</f>
        <v>0</v>
      </c>
      <c r="Z239" s="148">
        <f>VLOOKUP(D239,Liikennemalli24!$D$2:$F$1804,3,FALSE)</f>
        <v>0</v>
      </c>
      <c r="AA239" s="178">
        <f>IF(G239=1,VLOOKUP(C239,Liikennemalli!$D$6:$H$1921,2,FALSE),0)</f>
        <v>0</v>
      </c>
      <c r="AB239" s="198">
        <f>IF(G239=1,VLOOKUP(C239,Liikennemalli!$D$6:$H$1921,3,FALSE),0)</f>
        <v>0</v>
      </c>
      <c r="AC239" s="51">
        <f>IF(E239=1,VLOOKUP(Työfile_2024!D239,'2015'!$F$12:$X$1887,18,FALSE),"-")</f>
        <v>2481</v>
      </c>
      <c r="AD239" s="51">
        <f>IF(E239=1,VLOOKUP(Työfile_2024!D239,'2015'!$F$12:$X$1887,19,FALSE),"-")</f>
        <v>0.91</v>
      </c>
      <c r="AI239" s="128">
        <f>IF(E239=1,VLOOKUP(Työfile_2024!D239,'2015'!$F$12:$AB$1887,20,FALSE),"-")</f>
        <v>0</v>
      </c>
      <c r="AJ239" s="128">
        <f>IF(E239=1,VLOOKUP(Työfile_2024!D239,'2015'!$F$12:$AB$1887,21,FALSE),"-")</f>
        <v>0</v>
      </c>
      <c r="AK239" s="128">
        <f>IF(E239=1,VLOOKUP(Työfile_2024!D239,'2015'!$F$12:$AB$1887,22,FALSE),"-")</f>
        <v>0</v>
      </c>
      <c r="AL239" s="128">
        <f>IF(E239=1,VLOOKUP(Työfile_2024!D239,'2015'!$F$12:$AB$1887,23,FALSE),"-")</f>
        <v>0</v>
      </c>
      <c r="AM239" s="56">
        <f>VLOOKUP(Työfile_2024!D239,Tmatkat_20km_tarkasteltava_verk!$C$2:$D$1804,2,FALSE)</f>
        <v>585</v>
      </c>
      <c r="AN239" s="148">
        <f t="shared" si="39"/>
        <v>0.25657894736842107</v>
      </c>
      <c r="AO239" s="178">
        <f>IF(E239=1,VLOOKUP(Työfile_2024!D239,'2015'!$F$12:$AC$1887,24,FALSE),"-")</f>
        <v>626</v>
      </c>
      <c r="AP239" s="63" t="str">
        <f>VLOOKUP(D239,Tarkasteltava_verkko_2024_harva!$E$2:$I$1804,5,FALSE)</f>
        <v>tiivis</v>
      </c>
      <c r="AQ239" s="63" t="str">
        <f>VLOOKUP(D239,Tarkasteltava_verkko_2024_harva!$E$2:$I$1804,4,FALSE)</f>
        <v>harva</v>
      </c>
      <c r="AR239" s="148">
        <v>0</v>
      </c>
      <c r="AS239" s="170" t="str">
        <f>IFERROR(VLOOKUP(C239,'2015'!$C$12:$AG$1887,30,FALSE),"-")</f>
        <v/>
      </c>
      <c r="AT239" s="148">
        <v>0</v>
      </c>
      <c r="AU239" s="170">
        <f>IFERROR(VLOOKUP(C239,'2015'!$C$12:$AG$1887,31,FALSE),"-")</f>
        <v>0</v>
      </c>
      <c r="AV239" s="106"/>
      <c r="AW239" s="63">
        <f>IFERROR(VLOOKUP(C239,Merkittävyysluokitus!$A$2:$J$1705,10,FALSE),"-")</f>
        <v>2</v>
      </c>
      <c r="AX239" s="175">
        <f>IFERROR(VLOOKUP(C239,Merkittävyysluokitus!$A$2:$J$1705,6,FALSE),"-")</f>
        <v>11.67103500761035</v>
      </c>
      <c r="AY239" s="175">
        <f>IFERROR(VLOOKUP(C239,Merkittävyysluokitus!$A$2:$J$1705,7,FALSE),"-")</f>
        <v>4</v>
      </c>
      <c r="AZ239" s="175">
        <f>IFERROR(VLOOKUP(C239,Merkittävyysluokitus!$A$2:$J$1705,8,FALSE),"-")</f>
        <v>6.0043683409436834</v>
      </c>
      <c r="BA239" s="175">
        <f>IFERROR(VLOOKUP(C239,Merkittävyysluokitus!$A$2:$J$1705,9,FALSE),"-")</f>
        <v>1.6666666666666665</v>
      </c>
      <c r="BB239" s="203"/>
      <c r="BC239" s="203" t="str">
        <f t="shared" si="40"/>
        <v/>
      </c>
      <c r="BD239" s="39" t="str">
        <f t="shared" si="32"/>
        <v>punainen</v>
      </c>
      <c r="BE239" s="68" t="str">
        <f t="shared" si="33"/>
        <v>ei mallia</v>
      </c>
      <c r="BF239" s="68" t="str">
        <f t="shared" si="34"/>
        <v>ei mallia</v>
      </c>
      <c r="BG239" s="69" t="str">
        <f t="shared" si="35"/>
        <v>ei mallia</v>
      </c>
      <c r="BH239" s="209" t="str">
        <f t="shared" si="36"/>
        <v>musta</v>
      </c>
      <c r="BI239" s="39"/>
      <c r="BJ239" s="39" t="str">
        <f>IF(F239="ei löydy","uusi tie",IF(E239=0,"tieosoite muuttunut",IF(E239=1,VLOOKUP(D239,'2015'!$F$12:$AL$1887,31,FALSE),"-")))</f>
        <v>punainen</v>
      </c>
      <c r="BK239" s="67" t="str">
        <f>IF(E239=1,VLOOKUP(D239,'2015'!$F$12:$AL$1887,32,FALSE),"-")</f>
        <v>punainen</v>
      </c>
      <c r="BL239" s="39" t="str">
        <f>IF(F239="ei löydy","uusi tie",IF(E239=0,"tieosoite muuttunut",IF(E239=1,VLOOKUP(D239,'2015'!$F$12:$AL$1887,33,FALSE),"-")))</f>
        <v>punainen</v>
      </c>
      <c r="BM239" s="39"/>
      <c r="BN239" s="217" t="str">
        <f>VLOOKUP(D239,'2015'!$F$12:$AL$1887,33,FALSE)</f>
        <v>punainen</v>
      </c>
      <c r="BO239" s="39"/>
      <c r="BP239" s="115"/>
      <c r="BQ239" s="26" t="s">
        <v>9</v>
      </c>
      <c r="BS239" s="5"/>
      <c r="BU239" s="37"/>
      <c r="BV239" s="30"/>
      <c r="BX239" t="str">
        <f>IF(E239=1,VLOOKUP(D239,'2015'!$F$12:$AX$1887,43,FALSE),"-")</f>
        <v>punainen</v>
      </c>
      <c r="BY239" t="str">
        <f>IF(E239=1,VLOOKUP(D239,'2015'!$F$12:$AX$1887,44,FALSE),"-")</f>
        <v>punainen</v>
      </c>
      <c r="BZ239" t="str">
        <f>IF(E239=1,VLOOKUP(D239,'2015'!$F$12:$AX$1887,45,FALSE),"-")</f>
        <v>punainen</v>
      </c>
      <c r="CG239" s="2" t="s">
        <v>9</v>
      </c>
      <c r="CH239" s="2" t="s">
        <v>9</v>
      </c>
      <c r="CI239" s="2" t="s">
        <v>9</v>
      </c>
      <c r="CK239" s="2" t="s">
        <v>9</v>
      </c>
      <c r="CL239" s="2" t="s">
        <v>9</v>
      </c>
      <c r="CM239" s="2" t="s">
        <v>9</v>
      </c>
    </row>
    <row r="240" spans="1:94" ht="15.75" thickBot="1" x14ac:dyDescent="0.3">
      <c r="A240" s="50"/>
      <c r="B240" s="50"/>
      <c r="C240" s="50" t="str">
        <f t="shared" si="37"/>
        <v>52_5_3100</v>
      </c>
      <c r="D240" s="51" t="str">
        <f t="shared" si="38"/>
        <v>52_5</v>
      </c>
      <c r="E240" s="224">
        <f>IFERROR(VLOOKUP(C240,'2015'!$C$12:$D$1887,2,FALSE),0)</f>
        <v>1</v>
      </c>
      <c r="F240" s="51">
        <f>IFERROR(K240-IFERROR(VLOOKUP(D240,'2015'!$F$12:$I$1887,4,FALSE),"ei löydy"),"ei löydy")</f>
        <v>0</v>
      </c>
      <c r="G240" s="224">
        <f>IFERROR(VLOOKUP(Työfile_2024!C240,Liikennemalli!$D$6:$G$1921,4,FALSE),0)</f>
        <v>1</v>
      </c>
      <c r="H240" s="225">
        <f>K240-IFERROR(VLOOKUP(Työfile_2024!D240,Liikennemalli!$C$6:$H$1921,6,FALSE),"ei löydy")</f>
        <v>0</v>
      </c>
      <c r="I240" s="80">
        <v>52</v>
      </c>
      <c r="J240" s="52">
        <v>5</v>
      </c>
      <c r="K240" s="52">
        <v>3100</v>
      </c>
      <c r="L240" s="53"/>
      <c r="M240" s="54"/>
      <c r="N240" s="54"/>
      <c r="O240" s="54"/>
      <c r="P240" s="54"/>
      <c r="Q240" s="55"/>
      <c r="R240" s="55"/>
      <c r="S240" s="55"/>
      <c r="T240" s="55"/>
      <c r="U240" s="52"/>
      <c r="V240" s="56">
        <v>2280</v>
      </c>
      <c r="W240" s="56">
        <v>401</v>
      </c>
      <c r="X240" s="56">
        <v>2257</v>
      </c>
      <c r="Y240" s="56">
        <f>VLOOKUP(D240,Liikennemalli24!$D$2:$F$1804,2,FALSE)</f>
        <v>4546</v>
      </c>
      <c r="Z240" s="57">
        <f>VLOOKUP(D240,Liikennemalli24!$D$2:$F$1804,3,FALSE)</f>
        <v>0.999</v>
      </c>
      <c r="AA240" s="178">
        <f>IF(G240=1,VLOOKUP(C240,Liikennemalli!$D$6:$H$1921,2,FALSE),0)</f>
        <v>0</v>
      </c>
      <c r="AB240" s="197">
        <f>IF(G240=1,VLOOKUP(C240,Liikennemalli!$D$6:$H$1921,3,FALSE),0)</f>
        <v>0</v>
      </c>
      <c r="AC240" s="134">
        <f>IF(E240=1,VLOOKUP(Työfile_2024!D240,'2015'!$F$12:$X$1887,18,FALSE),"-")</f>
        <v>2043</v>
      </c>
      <c r="AD240" s="127">
        <f>IF(E240=1,VLOOKUP(Työfile_2024!D240,'2015'!$F$12:$X$1887,19,FALSE),"-")</f>
        <v>0.88</v>
      </c>
      <c r="AI240" s="127">
        <f>IF(E240=1,VLOOKUP(Työfile_2024!D240,'2015'!$F$12:$AB$1887,20,FALSE),"-")</f>
        <v>0</v>
      </c>
      <c r="AJ240" s="127">
        <f>IF(E240=1,VLOOKUP(Työfile_2024!D240,'2015'!$F$12:$AB$1887,21,FALSE),"-")</f>
        <v>0</v>
      </c>
      <c r="AK240" s="127">
        <f>IF(E240=1,VLOOKUP(Työfile_2024!D240,'2015'!$F$12:$AB$1887,22,FALSE),"-")</f>
        <v>0</v>
      </c>
      <c r="AL240" s="127">
        <f>IF(E240=1,VLOOKUP(Työfile_2024!D240,'2015'!$F$12:$AB$1887,23,FALSE),"-")</f>
        <v>0</v>
      </c>
      <c r="AM240" s="56">
        <f>VLOOKUP(Työfile_2024!D240,Tmatkat_20km_tarkasteltava_verk!$C$2:$D$1804,2,FALSE)</f>
        <v>525</v>
      </c>
      <c r="AN240" s="148">
        <f t="shared" si="39"/>
        <v>0.23026315789473684</v>
      </c>
      <c r="AO240" s="178">
        <f>IF(E240=1,VLOOKUP(Työfile_2024!D240,'2015'!$F$12:$AC$1887,24,FALSE),"-")</f>
        <v>561</v>
      </c>
      <c r="AP240" s="52" t="str">
        <f>VLOOKUP(D240,Tarkasteltava_verkko_2024_harva!$E$2:$I$1804,5,FALSE)</f>
        <v>tiivis</v>
      </c>
      <c r="AQ240" s="52" t="str">
        <f>VLOOKUP(D240,Tarkasteltava_verkko_2024_harva!$E$2:$I$1804,4,FALSE)</f>
        <v>harva</v>
      </c>
      <c r="AR240" s="148">
        <v>0</v>
      </c>
      <c r="AS240" s="170" t="str">
        <f>IFERROR(VLOOKUP(C240,'2015'!$C$12:$AG$1887,30,FALSE),"-")</f>
        <v/>
      </c>
      <c r="AT240" s="148">
        <v>0</v>
      </c>
      <c r="AU240" s="170">
        <f>IFERROR(VLOOKUP(C240,'2015'!$C$12:$AG$1887,31,FALSE),"-")</f>
        <v>0</v>
      </c>
      <c r="AV240" s="106"/>
      <c r="AW240" s="63">
        <f>IFERROR(VLOOKUP(C240,Merkittävyysluokitus!$A$2:$J$1705,10,FALSE),"-")</f>
        <v>3</v>
      </c>
      <c r="AX240" s="175">
        <f>IFERROR(VLOOKUP(C240,Merkittävyysluokitus!$A$2:$J$1705,6,FALSE),"-")</f>
        <v>8.9992694063926937</v>
      </c>
      <c r="AY240" s="175">
        <f>IFERROR(VLOOKUP(C240,Merkittävyysluokitus!$A$2:$J$1705,7,FALSE),"-")</f>
        <v>4</v>
      </c>
      <c r="AZ240" s="175">
        <f>IFERROR(VLOOKUP(C240,Merkittävyysluokitus!$A$2:$J$1705,8,FALSE),"-")</f>
        <v>3.4992694063926941</v>
      </c>
      <c r="BA240" s="175">
        <f>IFERROR(VLOOKUP(C240,Merkittävyysluokitus!$A$2:$J$1705,9,FALSE),"-")</f>
        <v>1.5</v>
      </c>
      <c r="BB240" s="203"/>
      <c r="BC240" s="203" t="str">
        <f t="shared" si="40"/>
        <v/>
      </c>
      <c r="BD240" s="39" t="str">
        <f t="shared" si="32"/>
        <v>punainen</v>
      </c>
      <c r="BE240" s="68" t="str">
        <f t="shared" si="33"/>
        <v>punainen</v>
      </c>
      <c r="BF240" s="68" t="str">
        <f t="shared" si="34"/>
        <v>punainen</v>
      </c>
      <c r="BG240" s="68" t="str">
        <f t="shared" si="35"/>
        <v>punainen</v>
      </c>
      <c r="BH240" s="208" t="str">
        <f t="shared" si="36"/>
        <v>punainen</v>
      </c>
      <c r="BI240" s="117"/>
      <c r="BJ240" s="39" t="str">
        <f>IF(F240="ei löydy","uusi tie",IF(E240=0,"tieosoite muuttunut",IF(E240=1,VLOOKUP(D240,'2015'!$F$12:$AL$1887,31,FALSE),"-")))</f>
        <v>punainen</v>
      </c>
      <c r="BK240" s="67" t="str">
        <f>IF(E240=1,VLOOKUP(D240,'2015'!$F$12:$AL$1887,32,FALSE),"-")</f>
        <v>punainen</v>
      </c>
      <c r="BL240" s="39" t="str">
        <f>IF(F240="ei löydy","uusi tie",IF(E240=0,"tieosoite muuttunut",IF(E240=1,VLOOKUP(D240,'2015'!$F$12:$AL$1887,33,FALSE),"-")))</f>
        <v>punainen</v>
      </c>
      <c r="BM240" s="39"/>
      <c r="BN240" s="217" t="str">
        <f>VLOOKUP(D240,'2015'!$F$12:$AL$1887,33,FALSE)</f>
        <v>punainen</v>
      </c>
      <c r="BO240" s="117"/>
      <c r="BP240" s="115" t="s">
        <v>51</v>
      </c>
      <c r="BQ240" s="30"/>
      <c r="BS240" s="5"/>
      <c r="BU240" s="35"/>
      <c r="BV240" s="30" t="s">
        <v>51</v>
      </c>
      <c r="BW240" s="20"/>
      <c r="BX240" t="str">
        <f>IF(E240=1,VLOOKUP(D240,'2015'!$F$12:$AX$1887,43,FALSE),"-")</f>
        <v>punainen</v>
      </c>
      <c r="BY240" t="str">
        <f>IF(E240=1,VLOOKUP(D240,'2015'!$F$12:$AX$1887,44,FALSE),"-")</f>
        <v>punainen</v>
      </c>
      <c r="BZ240" t="str">
        <f>IF(E240=1,VLOOKUP(D240,'2015'!$F$12:$AX$1887,45,FALSE),"-")</f>
        <v>punainen</v>
      </c>
      <c r="CA240" s="31">
        <f t="shared" ref="CA240:CA271" si="46">SUM(CB240:CE240)</f>
        <v>30</v>
      </c>
      <c r="CB240" s="31">
        <f t="shared" ref="CB240:CB271" si="47">IF(AD240&gt;0.59999,10,IF(AD240&gt;0.39999,1,0))</f>
        <v>10</v>
      </c>
      <c r="CC240" s="31">
        <f t="shared" ref="CC240:CC271" si="48">IF(AC240&gt;1999,10,IF(AC240&gt;999,1,0))</f>
        <v>10</v>
      </c>
      <c r="CD240" s="31">
        <f t="shared" ref="CD240:CD271" si="49">IF(AM240&gt;499,10,IF(AM240&gt;99,1,0))</f>
        <v>10</v>
      </c>
      <c r="CE240" s="31">
        <f t="shared" ref="CE240:CE271" si="50">IF(AQ240="osa seud. yht",10,IF(AP240="osa seud. yht",1,0))</f>
        <v>0</v>
      </c>
      <c r="CO240" s="29" t="s">
        <v>34</v>
      </c>
      <c r="CP240" s="29" t="s">
        <v>34</v>
      </c>
    </row>
    <row r="241" spans="1:94" ht="15.75" thickBot="1" x14ac:dyDescent="0.3">
      <c r="A241" s="50"/>
      <c r="B241" s="50"/>
      <c r="C241" s="50" t="str">
        <f t="shared" si="37"/>
        <v>52_21_4750</v>
      </c>
      <c r="D241" s="51" t="str">
        <f t="shared" si="38"/>
        <v>52_21</v>
      </c>
      <c r="E241" s="224">
        <f>IFERROR(VLOOKUP(C241,'2015'!$C$12:$D$1887,2,FALSE),0)</f>
        <v>1</v>
      </c>
      <c r="F241" s="51">
        <f>IFERROR(K241-IFERROR(VLOOKUP(D241,'2015'!$F$12:$I$1887,4,FALSE),"ei löydy"),"ei löydy")</f>
        <v>0</v>
      </c>
      <c r="G241" s="224">
        <f>IFERROR(VLOOKUP(Työfile_2024!C241,Liikennemalli!$D$6:$G$1921,4,FALSE),0)</f>
        <v>1</v>
      </c>
      <c r="H241" s="225">
        <f>K241-IFERROR(VLOOKUP(Työfile_2024!D241,Liikennemalli!$C$6:$H$1921,6,FALSE),"ei löydy")</f>
        <v>0</v>
      </c>
      <c r="I241" s="80">
        <v>52</v>
      </c>
      <c r="J241" s="52">
        <v>21</v>
      </c>
      <c r="K241" s="52">
        <v>4750</v>
      </c>
      <c r="L241" s="53"/>
      <c r="M241" s="54"/>
      <c r="N241" s="54"/>
      <c r="O241" s="54"/>
      <c r="P241" s="54"/>
      <c r="Q241" s="55"/>
      <c r="R241" s="55"/>
      <c r="S241" s="55"/>
      <c r="T241" s="55"/>
      <c r="U241" s="52"/>
      <c r="V241" s="56">
        <v>929</v>
      </c>
      <c r="W241" s="56">
        <v>103</v>
      </c>
      <c r="X241" s="56">
        <v>955</v>
      </c>
      <c r="Y241" s="56">
        <f>VLOOKUP(D241,Liikennemalli24!$D$2:$F$1804,2,FALSE)</f>
        <v>9</v>
      </c>
      <c r="Z241" s="57">
        <f>VLOOKUP(D241,Liikennemalli24!$D$2:$F$1804,3,FALSE)</f>
        <v>3.7999999999999999E-2</v>
      </c>
      <c r="AA241" s="178">
        <f>IF(G241=1,VLOOKUP(C241,Liikennemalli!$D$6:$H$1921,2,FALSE),0)</f>
        <v>8.5374591421278492</v>
      </c>
      <c r="AB241" s="197">
        <f>IF(G241=1,VLOOKUP(C241,Liikennemalli!$D$6:$H$1921,3,FALSE),0)</f>
        <v>7.6196906065958595E-2</v>
      </c>
      <c r="AC241" s="134">
        <f>IF(E241=1,VLOOKUP(Työfile_2024!D241,'2015'!$F$12:$X$1887,18,FALSE),"-")</f>
        <v>1442</v>
      </c>
      <c r="AD241" s="127">
        <f>IF(E241=1,VLOOKUP(Työfile_2024!D241,'2015'!$F$12:$X$1887,19,FALSE),"-")</f>
        <v>0.88</v>
      </c>
      <c r="AI241" s="127">
        <f>IF(E241=1,VLOOKUP(Työfile_2024!D241,'2015'!$F$12:$AB$1887,20,FALSE),"-")</f>
        <v>0</v>
      </c>
      <c r="AJ241" s="127">
        <f>IF(E241=1,VLOOKUP(Työfile_2024!D241,'2015'!$F$12:$AB$1887,21,FALSE),"-")</f>
        <v>0</v>
      </c>
      <c r="AK241" s="127">
        <f>IF(E241=1,VLOOKUP(Työfile_2024!D241,'2015'!$F$12:$AB$1887,22,FALSE),"-")</f>
        <v>0</v>
      </c>
      <c r="AL241" s="127">
        <f>IF(E241=1,VLOOKUP(Työfile_2024!D241,'2015'!$F$12:$AB$1887,23,FALSE),"-")</f>
        <v>0</v>
      </c>
      <c r="AM241" s="56">
        <f>VLOOKUP(Työfile_2024!D241,Tmatkat_20km_tarkasteltava_verk!$C$2:$D$1804,2,FALSE)</f>
        <v>221</v>
      </c>
      <c r="AN241" s="148">
        <f t="shared" si="39"/>
        <v>0.2378902045209903</v>
      </c>
      <c r="AO241" s="178">
        <f>IF(E241=1,VLOOKUP(Työfile_2024!D241,'2015'!$F$12:$AC$1887,24,FALSE),"-")</f>
        <v>115</v>
      </c>
      <c r="AP241" s="52" t="str">
        <f>VLOOKUP(D241,Tarkasteltava_verkko_2024_harva!$E$2:$I$1804,5,FALSE)</f>
        <v>tiivis</v>
      </c>
      <c r="AQ241" s="52" t="str">
        <f>VLOOKUP(D241,Tarkasteltava_verkko_2024_harva!$E$2:$I$1804,4,FALSE)</f>
        <v>harva</v>
      </c>
      <c r="AR241" s="148">
        <v>0</v>
      </c>
      <c r="AS241" s="170" t="str">
        <f>IFERROR(VLOOKUP(C241,'2015'!$C$12:$AG$1887,30,FALSE),"-")</f>
        <v/>
      </c>
      <c r="AT241" s="148">
        <v>0</v>
      </c>
      <c r="AU241" s="170">
        <f>IFERROR(VLOOKUP(C241,'2015'!$C$12:$AG$1887,31,FALSE),"-")</f>
        <v>0</v>
      </c>
      <c r="AV241" s="106"/>
      <c r="AW241" s="63">
        <f>IFERROR(VLOOKUP(C241,Merkittävyysluokitus!$A$2:$J$1705,10,FALSE),"-")</f>
        <v>3</v>
      </c>
      <c r="AX241" s="175">
        <f>IFERROR(VLOOKUP(C241,Merkittävyysluokitus!$A$2:$J$1705,6,FALSE),"-")</f>
        <v>8.8672283105022824</v>
      </c>
      <c r="AY241" s="175">
        <f>IFERROR(VLOOKUP(C241,Merkittävyysluokitus!$A$2:$J$1705,7,FALSE),"-")</f>
        <v>3.6503333333333328</v>
      </c>
      <c r="AZ241" s="175">
        <f>IFERROR(VLOOKUP(C241,Merkittävyysluokitus!$A$2:$J$1705,8,FALSE),"-")</f>
        <v>3.7168949771689492</v>
      </c>
      <c r="BA241" s="175">
        <f>IFERROR(VLOOKUP(C241,Merkittävyysluokitus!$A$2:$J$1705,9,FALSE),"-")</f>
        <v>1.5</v>
      </c>
      <c r="BB241" s="203"/>
      <c r="BC241" s="203" t="str">
        <f t="shared" si="40"/>
        <v/>
      </c>
      <c r="BD241" s="39" t="str">
        <f t="shared" si="32"/>
        <v>punainen</v>
      </c>
      <c r="BE241" s="68" t="str">
        <f t="shared" si="33"/>
        <v>musta</v>
      </c>
      <c r="BF241" s="68" t="str">
        <f t="shared" si="34"/>
        <v>musta</v>
      </c>
      <c r="BG241" s="68" t="str">
        <f t="shared" si="35"/>
        <v>musta</v>
      </c>
      <c r="BH241" s="208" t="str">
        <f t="shared" si="36"/>
        <v>musta</v>
      </c>
      <c r="BI241" s="117"/>
      <c r="BJ241" s="39" t="str">
        <f>IF(F241="ei löydy","uusi tie",IF(E241=0,"tieosoite muuttunut",IF(E241=1,VLOOKUP(D241,'2015'!$F$12:$AL$1887,31,FALSE),"-")))</f>
        <v>punainen</v>
      </c>
      <c r="BK241" s="67" t="str">
        <f>IF(E241=1,VLOOKUP(D241,'2015'!$F$12:$AL$1887,32,FALSE),"-")</f>
        <v>punainen</v>
      </c>
      <c r="BL241" s="39" t="str">
        <f>IF(F241="ei löydy","uusi tie",IF(E241=0,"tieosoite muuttunut",IF(E241=1,VLOOKUP(D241,'2015'!$F$12:$AL$1887,33,FALSE),"-")))</f>
        <v>punainen</v>
      </c>
      <c r="BM241" s="39"/>
      <c r="BN241" s="217" t="str">
        <f>VLOOKUP(D241,'2015'!$F$12:$AL$1887,33,FALSE)</f>
        <v>punainen</v>
      </c>
      <c r="BO241" s="117"/>
      <c r="BP241" s="115" t="s">
        <v>9</v>
      </c>
      <c r="BQ241" s="30"/>
      <c r="BS241" s="5"/>
      <c r="BU241" s="35"/>
      <c r="BV241" s="30" t="s">
        <v>9</v>
      </c>
      <c r="BW241" s="20"/>
      <c r="BX241" t="str">
        <f>IF(E241=1,VLOOKUP(D241,'2015'!$F$12:$AX$1887,43,FALSE),"-")</f>
        <v>punainen</v>
      </c>
      <c r="BY241" t="str">
        <f>IF(E241=1,VLOOKUP(D241,'2015'!$F$12:$AX$1887,44,FALSE),"-")</f>
        <v>punainen</v>
      </c>
      <c r="BZ241" t="str">
        <f>IF(E241=1,VLOOKUP(D241,'2015'!$F$12:$AX$1887,45,FALSE),"-")</f>
        <v>punainen</v>
      </c>
      <c r="CA241" s="31">
        <f t="shared" si="46"/>
        <v>12</v>
      </c>
      <c r="CB241" s="31">
        <f t="shared" si="47"/>
        <v>10</v>
      </c>
      <c r="CC241" s="31">
        <f t="shared" si="48"/>
        <v>1</v>
      </c>
      <c r="CD241" s="31">
        <f t="shared" si="49"/>
        <v>1</v>
      </c>
      <c r="CE241" s="31">
        <f t="shared" si="50"/>
        <v>0</v>
      </c>
      <c r="CO241" s="29" t="s">
        <v>34</v>
      </c>
      <c r="CP241" s="29" t="s">
        <v>34</v>
      </c>
    </row>
    <row r="242" spans="1:94" ht="15.75" thickBot="1" x14ac:dyDescent="0.3">
      <c r="A242" s="50"/>
      <c r="B242" s="50"/>
      <c r="C242" s="50" t="str">
        <f t="shared" si="37"/>
        <v>53_1_410</v>
      </c>
      <c r="D242" s="51" t="str">
        <f t="shared" si="38"/>
        <v>53_1</v>
      </c>
      <c r="E242" s="224">
        <f>IFERROR(VLOOKUP(C242,'2015'!$C$12:$D$1887,2,FALSE),0)</f>
        <v>1</v>
      </c>
      <c r="F242" s="51">
        <f>IFERROR(K242-IFERROR(VLOOKUP(D242,'2015'!$F$12:$I$1887,4,FALSE),"ei löydy"),"ei löydy")</f>
        <v>0</v>
      </c>
      <c r="G242" s="224">
        <f>IFERROR(VLOOKUP(Työfile_2024!C242,Liikennemalli!$D$6:$G$1921,4,FALSE),0)</f>
        <v>1</v>
      </c>
      <c r="H242" s="225">
        <f>K242-IFERROR(VLOOKUP(Työfile_2024!D242,Liikennemalli!$C$6:$H$1921,6,FALSE),"ei löydy")</f>
        <v>0</v>
      </c>
      <c r="I242" s="80">
        <v>53</v>
      </c>
      <c r="J242" s="52">
        <v>1</v>
      </c>
      <c r="K242" s="52">
        <v>410</v>
      </c>
      <c r="L242" s="53"/>
      <c r="M242" s="54"/>
      <c r="N242" s="54"/>
      <c r="O242" s="54"/>
      <c r="P242" s="54"/>
      <c r="Q242" s="55"/>
      <c r="R242" s="55"/>
      <c r="S242" s="55"/>
      <c r="T242" s="55"/>
      <c r="U242" s="52"/>
      <c r="V242" s="56">
        <v>4678</v>
      </c>
      <c r="W242" s="56">
        <v>384</v>
      </c>
      <c r="X242" s="56">
        <v>4310</v>
      </c>
      <c r="Y242" s="56">
        <f>VLOOKUP(D242,Liikennemalli24!$D$2:$F$1804,2,FALSE)</f>
        <v>1024</v>
      </c>
      <c r="Z242" s="57">
        <f>VLOOKUP(D242,Liikennemalli24!$D$2:$F$1804,3,FALSE)</f>
        <v>0.47</v>
      </c>
      <c r="AA242" s="178">
        <f>IF(G242=1,VLOOKUP(C242,Liikennemalli!$D$6:$H$1921,2,FALSE),0)</f>
        <v>390.49428757415001</v>
      </c>
      <c r="AB242" s="197">
        <f>IF(G242=1,VLOOKUP(C242,Liikennemalli!$D$6:$H$1921,3,FALSE),0)</f>
        <v>0.44295583653346299</v>
      </c>
      <c r="AC242" s="134" t="str">
        <f>IF(E242=1,VLOOKUP(Työfile_2024!D242,'2015'!$F$12:$X$1887,18,FALSE),"-")</f>
        <v>ei mallia</v>
      </c>
      <c r="AD242" s="127" t="str">
        <f>IF(E242=1,VLOOKUP(Työfile_2024!D242,'2015'!$F$12:$X$1887,19,FALSE),"-")</f>
        <v>ei mallia</v>
      </c>
      <c r="AI242" s="127">
        <f>IF(E242=1,VLOOKUP(Työfile_2024!D242,'2015'!$F$12:$AB$1887,20,FALSE),"-")</f>
        <v>0</v>
      </c>
      <c r="AJ242" s="127">
        <f>IF(E242=1,VLOOKUP(Työfile_2024!D242,'2015'!$F$12:$AB$1887,21,FALSE),"-")</f>
        <v>0</v>
      </c>
      <c r="AK242" s="127">
        <f>IF(E242=1,VLOOKUP(Työfile_2024!D242,'2015'!$F$12:$AB$1887,22,FALSE),"-")</f>
        <v>0</v>
      </c>
      <c r="AL242" s="127">
        <f>IF(E242=1,VLOOKUP(Työfile_2024!D242,'2015'!$F$12:$AB$1887,23,FALSE),"-")</f>
        <v>0</v>
      </c>
      <c r="AM242" s="56">
        <f>VLOOKUP(Työfile_2024!D242,Tmatkat_20km_tarkasteltava_verk!$C$2:$D$1804,2,FALSE)</f>
        <v>278</v>
      </c>
      <c r="AN242" s="148">
        <f t="shared" si="39"/>
        <v>5.9427105600684052E-2</v>
      </c>
      <c r="AO242" s="178">
        <f>IF(E242=1,VLOOKUP(Työfile_2024!D242,'2015'!$F$12:$AC$1887,24,FALSE),"-")</f>
        <v>254</v>
      </c>
      <c r="AP242" s="52" t="str">
        <f>VLOOKUP(D242,Tarkasteltava_verkko_2024_harva!$E$2:$I$1804,5,FALSE)</f>
        <v>tiivis</v>
      </c>
      <c r="AQ242" s="52" t="str">
        <f>VLOOKUP(D242,Tarkasteltava_verkko_2024_harva!$E$2:$I$1804,4,FALSE)</f>
        <v>harva</v>
      </c>
      <c r="AR242" s="148">
        <v>0</v>
      </c>
      <c r="AS242" s="170" t="str">
        <f>IFERROR(VLOOKUP(C242,'2015'!$C$12:$AG$1887,30,FALSE),"-")</f>
        <v/>
      </c>
      <c r="AT242" s="148">
        <v>0</v>
      </c>
      <c r="AU242" s="170">
        <f>IFERROR(VLOOKUP(C242,'2015'!$C$12:$AG$1887,31,FALSE),"-")</f>
        <v>0</v>
      </c>
      <c r="AV242" s="106"/>
      <c r="AW242" s="63">
        <f>IFERROR(VLOOKUP(C242,Merkittävyysluokitus!$A$2:$J$1705,10,FALSE),"-")</f>
        <v>1</v>
      </c>
      <c r="AX242" s="175">
        <f>IFERROR(VLOOKUP(C242,Merkittävyysluokitus!$A$2:$J$1705,6,FALSE),"-")</f>
        <v>13.421004566210046</v>
      </c>
      <c r="AY242" s="175">
        <f>IFERROR(VLOOKUP(C242,Merkittävyysluokitus!$A$2:$J$1705,7,FALSE),"-")</f>
        <v>4.8866666666666667</v>
      </c>
      <c r="AZ242" s="175">
        <f>IFERROR(VLOOKUP(C242,Merkittävyysluokitus!$A$2:$J$1705,8,FALSE),"-")</f>
        <v>6.7010045662100453</v>
      </c>
      <c r="BA242" s="175">
        <f>IFERROR(VLOOKUP(C242,Merkittävyysluokitus!$A$2:$J$1705,9,FALSE),"-")</f>
        <v>1.8333333333333333</v>
      </c>
      <c r="BB242" s="203"/>
      <c r="BC242" s="203" t="str">
        <f t="shared" si="40"/>
        <v/>
      </c>
      <c r="BD242" s="39" t="str">
        <f t="shared" si="32"/>
        <v>punainen</v>
      </c>
      <c r="BE242" s="68" t="str">
        <f t="shared" si="33"/>
        <v>musta</v>
      </c>
      <c r="BF242" s="68" t="str">
        <f t="shared" si="34"/>
        <v>punainen</v>
      </c>
      <c r="BG242" s="68" t="str">
        <f t="shared" si="35"/>
        <v>musta</v>
      </c>
      <c r="BH242" s="208" t="str">
        <f t="shared" si="36"/>
        <v>musta</v>
      </c>
      <c r="BI242" s="117"/>
      <c r="BJ242" s="39" t="str">
        <f>IF(F242="ei löydy","uusi tie",IF(E242=0,"tieosoite muuttunut",IF(E242=1,VLOOKUP(D242,'2015'!$F$12:$AL$1887,31,FALSE),"-")))</f>
        <v>punainen</v>
      </c>
      <c r="BK242" s="67" t="str">
        <f>IF(E242=1,VLOOKUP(D242,'2015'!$F$12:$AL$1887,32,FALSE),"-")</f>
        <v>punainen</v>
      </c>
      <c r="BL242" s="39" t="str">
        <f>IF(F242="ei löydy","uusi tie",IF(E242=0,"tieosoite muuttunut",IF(E242=1,VLOOKUP(D242,'2015'!$F$12:$AL$1887,33,FALSE),"-")))</f>
        <v>punainen</v>
      </c>
      <c r="BM242" s="39"/>
      <c r="BN242" s="217" t="str">
        <f>VLOOKUP(D242,'2015'!$F$12:$AL$1887,33,FALSE)</f>
        <v>punainen</v>
      </c>
      <c r="BO242" s="117"/>
      <c r="BP242" s="115" t="s">
        <v>9</v>
      </c>
      <c r="BQ242" s="30"/>
      <c r="BS242" s="5"/>
      <c r="BU242" s="35"/>
      <c r="BV242" s="30" t="s">
        <v>9</v>
      </c>
      <c r="BW242" s="20"/>
      <c r="BX242" t="str">
        <f>IF(E242=1,VLOOKUP(D242,'2015'!$F$12:$AX$1887,43,FALSE),"-")</f>
        <v>ei mallia</v>
      </c>
      <c r="BY242" t="str">
        <f>IF(E242=1,VLOOKUP(D242,'2015'!$F$12:$AX$1887,44,FALSE),"-")</f>
        <v>ei mallia</v>
      </c>
      <c r="BZ242" t="str">
        <f>IF(E242=1,VLOOKUP(D242,'2015'!$F$12:$AX$1887,45,FALSE),"-")</f>
        <v>ei mallia</v>
      </c>
      <c r="CA242" s="31">
        <f t="shared" si="46"/>
        <v>21</v>
      </c>
      <c r="CB242" s="31">
        <f t="shared" si="47"/>
        <v>10</v>
      </c>
      <c r="CC242" s="31">
        <f t="shared" si="48"/>
        <v>10</v>
      </c>
      <c r="CD242" s="31">
        <f t="shared" si="49"/>
        <v>1</v>
      </c>
      <c r="CE242" s="31">
        <f t="shared" si="50"/>
        <v>0</v>
      </c>
      <c r="CO242" s="29" t="s">
        <v>34</v>
      </c>
      <c r="CP242" s="29" t="s">
        <v>34</v>
      </c>
    </row>
    <row r="243" spans="1:94" ht="15.75" thickBot="1" x14ac:dyDescent="0.3">
      <c r="A243" s="50"/>
      <c r="B243" s="50"/>
      <c r="C243" s="50" t="str">
        <f t="shared" si="37"/>
        <v>53_2_16222</v>
      </c>
      <c r="D243" s="51" t="str">
        <f t="shared" si="38"/>
        <v>53_2</v>
      </c>
      <c r="E243" s="224">
        <f>IFERROR(VLOOKUP(C243,'2015'!$C$12:$D$1887,2,FALSE),0)</f>
        <v>1</v>
      </c>
      <c r="F243" s="51">
        <f>IFERROR(K243-IFERROR(VLOOKUP(D243,'2015'!$F$12:$I$1887,4,FALSE),"ei löydy"),"ei löydy")</f>
        <v>0</v>
      </c>
      <c r="G243" s="224">
        <f>IFERROR(VLOOKUP(Työfile_2024!C243,Liikennemalli!$D$6:$G$1921,4,FALSE),0)</f>
        <v>1</v>
      </c>
      <c r="H243" s="225">
        <f>K243-IFERROR(VLOOKUP(Työfile_2024!D243,Liikennemalli!$C$6:$H$1921,6,FALSE),"ei löydy")</f>
        <v>0</v>
      </c>
      <c r="I243" s="80">
        <v>53</v>
      </c>
      <c r="J243" s="52">
        <v>2</v>
      </c>
      <c r="K243" s="52">
        <v>16222</v>
      </c>
      <c r="L243" s="53"/>
      <c r="M243" s="54"/>
      <c r="N243" s="54"/>
      <c r="O243" s="54"/>
      <c r="P243" s="54"/>
      <c r="Q243" s="55"/>
      <c r="R243" s="55"/>
      <c r="S243" s="55"/>
      <c r="T243" s="55"/>
      <c r="U243" s="52"/>
      <c r="V243" s="56">
        <v>1825.052891135495</v>
      </c>
      <c r="W243" s="56">
        <v>199.36734064850202</v>
      </c>
      <c r="X243" s="56">
        <v>1591.052891135495</v>
      </c>
      <c r="Y243" s="56">
        <f>VLOOKUP(D243,Liikennemalli24!$D$2:$F$1804,2,FALSE)</f>
        <v>374</v>
      </c>
      <c r="Z243" s="57">
        <f>VLOOKUP(D243,Liikennemalli24!$D$2:$F$1804,3,FALSE)</f>
        <v>0.55500000000000005</v>
      </c>
      <c r="AA243" s="178">
        <f>IF(G243=1,VLOOKUP(C243,Liikennemalli!$D$6:$H$1921,2,FALSE),0)</f>
        <v>294.46672236728898</v>
      </c>
      <c r="AB243" s="197">
        <f>IF(G243=1,VLOOKUP(C243,Liikennemalli!$D$6:$H$1921,3,FALSE),0)</f>
        <v>0.55382426463156598</v>
      </c>
      <c r="AC243" s="134">
        <f>IF(E243=1,VLOOKUP(Työfile_2024!D243,'2015'!$F$12:$X$1887,18,FALSE),"-")</f>
        <v>1370</v>
      </c>
      <c r="AD243" s="127">
        <f>IF(E243=1,VLOOKUP(Työfile_2024!D243,'2015'!$F$12:$X$1887,19,FALSE),"-")</f>
        <v>0.87</v>
      </c>
      <c r="AI243" s="127">
        <f>IF(E243=1,VLOOKUP(Työfile_2024!D243,'2015'!$F$12:$AB$1887,20,FALSE),"-")</f>
        <v>0</v>
      </c>
      <c r="AJ243" s="127">
        <f>IF(E243=1,VLOOKUP(Työfile_2024!D243,'2015'!$F$12:$AB$1887,21,FALSE),"-")</f>
        <v>0</v>
      </c>
      <c r="AK243" s="127">
        <f>IF(E243=1,VLOOKUP(Työfile_2024!D243,'2015'!$F$12:$AB$1887,22,FALSE),"-")</f>
        <v>0</v>
      </c>
      <c r="AL243" s="127">
        <f>IF(E243=1,VLOOKUP(Työfile_2024!D243,'2015'!$F$12:$AB$1887,23,FALSE),"-")</f>
        <v>0</v>
      </c>
      <c r="AM243" s="56">
        <f>VLOOKUP(Työfile_2024!D243,Tmatkat_20km_tarkasteltava_verk!$C$2:$D$1804,2,FALSE)</f>
        <v>302</v>
      </c>
      <c r="AN243" s="148">
        <f t="shared" si="39"/>
        <v>0.16547465636029013</v>
      </c>
      <c r="AO243" s="178">
        <f>IF(E243=1,VLOOKUP(Työfile_2024!D243,'2015'!$F$12:$AC$1887,24,FALSE),"-")</f>
        <v>311</v>
      </c>
      <c r="AP243" s="52" t="str">
        <f>VLOOKUP(D243,Tarkasteltava_verkko_2024_harva!$E$2:$I$1804,5,FALSE)</f>
        <v>tiivis</v>
      </c>
      <c r="AQ243" s="52" t="str">
        <f>VLOOKUP(D243,Tarkasteltava_verkko_2024_harva!$E$2:$I$1804,4,FALSE)</f>
        <v>harva</v>
      </c>
      <c r="AR243" s="148">
        <v>0</v>
      </c>
      <c r="AS243" s="170" t="str">
        <f>IFERROR(VLOOKUP(C243,'2015'!$C$12:$AG$1887,30,FALSE),"-")</f>
        <v/>
      </c>
      <c r="AT243" s="148">
        <v>0</v>
      </c>
      <c r="AU243" s="170">
        <f>IFERROR(VLOOKUP(C243,'2015'!$C$12:$AG$1887,31,FALSE),"-")</f>
        <v>0</v>
      </c>
      <c r="AV243" s="106"/>
      <c r="AW243" s="63">
        <f>IFERROR(VLOOKUP(C243,Merkittävyysluokitus!$A$2:$J$1705,10,FALSE),"-")</f>
        <v>1</v>
      </c>
      <c r="AX243" s="175">
        <f>IFERROR(VLOOKUP(C243,Merkittävyysluokitus!$A$2:$J$1705,6,FALSE),"-")</f>
        <v>12.983333333333333</v>
      </c>
      <c r="AY243" s="175">
        <f>IFERROR(VLOOKUP(C243,Merkittävyysluokitus!$A$2:$J$1705,7,FALSE),"-")</f>
        <v>4.4249999999999998</v>
      </c>
      <c r="AZ243" s="175">
        <f>IFERROR(VLOOKUP(C243,Merkittävyysluokitus!$A$2:$J$1705,8,FALSE),"-")</f>
        <v>6.7249999999999988</v>
      </c>
      <c r="BA243" s="175">
        <f>IFERROR(VLOOKUP(C243,Merkittävyysluokitus!$A$2:$J$1705,9,FALSE),"-")</f>
        <v>1.8333333333333333</v>
      </c>
      <c r="BB243" s="203"/>
      <c r="BC243" s="203" t="str">
        <f t="shared" si="40"/>
        <v/>
      </c>
      <c r="BD243" s="39" t="str">
        <f t="shared" si="32"/>
        <v>punainen</v>
      </c>
      <c r="BE243" s="68" t="str">
        <f t="shared" si="33"/>
        <v>musta</v>
      </c>
      <c r="BF243" s="68" t="str">
        <f t="shared" si="34"/>
        <v>punainen</v>
      </c>
      <c r="BG243" s="68" t="str">
        <f t="shared" si="35"/>
        <v>musta</v>
      </c>
      <c r="BH243" s="208" t="str">
        <f t="shared" si="36"/>
        <v>punainen</v>
      </c>
      <c r="BI243" s="117"/>
      <c r="BJ243" s="39" t="str">
        <f>IF(F243="ei löydy","uusi tie",IF(E243=0,"tieosoite muuttunut",IF(E243=1,VLOOKUP(D243,'2015'!$F$12:$AL$1887,31,FALSE),"-")))</f>
        <v>punainen</v>
      </c>
      <c r="BK243" s="67" t="str">
        <f>IF(E243=1,VLOOKUP(D243,'2015'!$F$12:$AL$1887,32,FALSE),"-")</f>
        <v>punainen</v>
      </c>
      <c r="BL243" s="39" t="str">
        <f>IF(F243="ei löydy","uusi tie",IF(E243=0,"tieosoite muuttunut",IF(E243=1,VLOOKUP(D243,'2015'!$F$12:$AL$1887,33,FALSE),"-")))</f>
        <v>punainen</v>
      </c>
      <c r="BM243" s="39"/>
      <c r="BN243" s="217" t="str">
        <f>VLOOKUP(D243,'2015'!$F$12:$AL$1887,33,FALSE)</f>
        <v>punainen</v>
      </c>
      <c r="BO243" s="117"/>
      <c r="BP243" s="115" t="s">
        <v>9</v>
      </c>
      <c r="BQ243" s="30"/>
      <c r="BS243" s="5"/>
      <c r="BU243" s="35"/>
      <c r="BV243" s="30" t="s">
        <v>9</v>
      </c>
      <c r="BW243" s="20"/>
      <c r="BX243" t="str">
        <f>IF(E243=1,VLOOKUP(D243,'2015'!$F$12:$AX$1887,43,FALSE),"-")</f>
        <v>punainen</v>
      </c>
      <c r="BY243" t="str">
        <f>IF(E243=1,VLOOKUP(D243,'2015'!$F$12:$AX$1887,44,FALSE),"-")</f>
        <v>punainen</v>
      </c>
      <c r="BZ243" t="str">
        <f>IF(E243=1,VLOOKUP(D243,'2015'!$F$12:$AX$1887,45,FALSE),"-")</f>
        <v>punainen</v>
      </c>
      <c r="CA243" s="31">
        <f t="shared" si="46"/>
        <v>12</v>
      </c>
      <c r="CB243" s="31">
        <f t="shared" si="47"/>
        <v>10</v>
      </c>
      <c r="CC243" s="31">
        <f t="shared" si="48"/>
        <v>1</v>
      </c>
      <c r="CD243" s="31">
        <f t="shared" si="49"/>
        <v>1</v>
      </c>
      <c r="CE243" s="31">
        <f t="shared" si="50"/>
        <v>0</v>
      </c>
      <c r="CO243" s="29" t="s">
        <v>34</v>
      </c>
      <c r="CP243" s="29" t="s">
        <v>34</v>
      </c>
    </row>
    <row r="244" spans="1:94" ht="15.75" thickBot="1" x14ac:dyDescent="0.3">
      <c r="A244" s="50"/>
      <c r="B244" s="50"/>
      <c r="C244" s="50" t="str">
        <f t="shared" si="37"/>
        <v>53_3_14049</v>
      </c>
      <c r="D244" s="51" t="str">
        <f t="shared" si="38"/>
        <v>53_3</v>
      </c>
      <c r="E244" s="224">
        <f>IFERROR(VLOOKUP(C244,'2015'!$C$12:$D$1887,2,FALSE),0)</f>
        <v>0</v>
      </c>
      <c r="F244" s="51">
        <f>IFERROR(K244-IFERROR(VLOOKUP(D244,'2015'!$F$12:$I$1887,4,FALSE),"ei löydy"),"ei löydy")</f>
        <v>6217</v>
      </c>
      <c r="G244" s="224">
        <f>IFERROR(VLOOKUP(Työfile_2024!C244,Liikennemalli!$D$6:$G$1921,4,FALSE),0)</f>
        <v>1</v>
      </c>
      <c r="H244" s="225">
        <f>K244-IFERROR(VLOOKUP(Työfile_2024!D244,Liikennemalli!$C$6:$H$1921,6,FALSE),"ei löydy")</f>
        <v>0</v>
      </c>
      <c r="I244" s="80">
        <v>53</v>
      </c>
      <c r="J244" s="52">
        <v>3</v>
      </c>
      <c r="K244" s="52">
        <v>14049</v>
      </c>
      <c r="L244" s="53"/>
      <c r="M244" s="54"/>
      <c r="N244" s="54"/>
      <c r="O244" s="54"/>
      <c r="P244" s="54"/>
      <c r="Q244" s="55"/>
      <c r="R244" s="55"/>
      <c r="S244" s="55"/>
      <c r="T244" s="55"/>
      <c r="U244" s="52"/>
      <c r="V244" s="56">
        <v>1036</v>
      </c>
      <c r="W244" s="56">
        <v>134</v>
      </c>
      <c r="X244" s="56">
        <v>934</v>
      </c>
      <c r="Y244" s="56">
        <f>VLOOKUP(D244,Liikennemalli24!$D$2:$F$1804,2,FALSE)</f>
        <v>129</v>
      </c>
      <c r="Z244" s="57">
        <f>VLOOKUP(D244,Liikennemalli24!$D$2:$F$1804,3,FALSE)</f>
        <v>0.26400000000000001</v>
      </c>
      <c r="AA244" s="178">
        <f>IF(G244=1,VLOOKUP(C244,Liikennemalli!$D$6:$H$1921,2,FALSE),0)</f>
        <v>8.0631235149109592</v>
      </c>
      <c r="AB244" s="197">
        <f>IF(G244=1,VLOOKUP(C244,Liikennemalli!$D$6:$H$1921,3,FALSE),0)</f>
        <v>0.192848364310827</v>
      </c>
      <c r="AC244" s="134" t="str">
        <f>IF(E244=1,VLOOKUP(Työfile_2024!D244,'2015'!$F$12:$X$1887,18,FALSE),"-")</f>
        <v>-</v>
      </c>
      <c r="AD244" s="127" t="str">
        <f>IF(E244=1,VLOOKUP(Työfile_2024!D244,'2015'!$F$12:$X$1887,19,FALSE),"-")</f>
        <v>-</v>
      </c>
      <c r="AI244" s="127" t="str">
        <f>IF(E244=1,VLOOKUP(Työfile_2024!D244,'2015'!$F$12:$AB$1887,20,FALSE),"-")</f>
        <v>-</v>
      </c>
      <c r="AJ244" s="127" t="str">
        <f>IF(E244=1,VLOOKUP(Työfile_2024!D244,'2015'!$F$12:$AB$1887,21,FALSE),"-")</f>
        <v>-</v>
      </c>
      <c r="AK244" s="127" t="str">
        <f>IF(E244=1,VLOOKUP(Työfile_2024!D244,'2015'!$F$12:$AB$1887,22,FALSE),"-")</f>
        <v>-</v>
      </c>
      <c r="AL244" s="127" t="str">
        <f>IF(E244=1,VLOOKUP(Työfile_2024!D244,'2015'!$F$12:$AB$1887,23,FALSE),"-")</f>
        <v>-</v>
      </c>
      <c r="AM244" s="56">
        <f>VLOOKUP(Työfile_2024!D244,Tmatkat_20km_tarkasteltava_verk!$C$2:$D$1804,2,FALSE)</f>
        <v>133</v>
      </c>
      <c r="AN244" s="148">
        <f t="shared" si="39"/>
        <v>0.12837837837837837</v>
      </c>
      <c r="AO244" s="178" t="str">
        <f>IF(E244=1,VLOOKUP(Työfile_2024!D244,'2015'!$F$12:$AC$1887,24,FALSE),"-")</f>
        <v>-</v>
      </c>
      <c r="AP244" s="52" t="str">
        <f>VLOOKUP(D244,Tarkasteltava_verkko_2024_harva!$E$2:$I$1804,5,FALSE)</f>
        <v>tiivis</v>
      </c>
      <c r="AQ244" s="52" t="str">
        <f>VLOOKUP(D244,Tarkasteltava_verkko_2024_harva!$E$2:$I$1804,4,FALSE)</f>
        <v>harva</v>
      </c>
      <c r="AR244" s="148">
        <v>0</v>
      </c>
      <c r="AS244" s="170" t="str">
        <f>IFERROR(VLOOKUP(C244,'2015'!$C$12:$AG$1887,30,FALSE),"-")</f>
        <v>-</v>
      </c>
      <c r="AT244" s="148">
        <v>0</v>
      </c>
      <c r="AU244" s="170" t="str">
        <f>IFERROR(VLOOKUP(C244,'2015'!$C$12:$AG$1887,31,FALSE),"-")</f>
        <v>-</v>
      </c>
      <c r="AV244" s="106"/>
      <c r="AW244" s="63">
        <f>IFERROR(VLOOKUP(C244,Merkittävyysluokitus!$A$2:$J$1705,10,FALSE),"-")</f>
        <v>2</v>
      </c>
      <c r="AX244" s="175">
        <f>IFERROR(VLOOKUP(C244,Merkittävyysluokitus!$A$2:$J$1705,6,FALSE),"-")</f>
        <v>11.644948249619484</v>
      </c>
      <c r="AY244" s="175">
        <f>IFERROR(VLOOKUP(C244,Merkittävyysluokitus!$A$2:$J$1705,7,FALSE),"-")</f>
        <v>3.4333333333333336</v>
      </c>
      <c r="AZ244" s="175">
        <f>IFERROR(VLOOKUP(C244,Merkittävyysluokitus!$A$2:$J$1705,8,FALSE),"-")</f>
        <v>6.3782815829528161</v>
      </c>
      <c r="BA244" s="175">
        <f>IFERROR(VLOOKUP(C244,Merkittävyysluokitus!$A$2:$J$1705,9,FALSE),"-")</f>
        <v>1.8333333333333333</v>
      </c>
      <c r="BB244" s="203"/>
      <c r="BC244" s="203" t="str">
        <f t="shared" si="40"/>
        <v>tieosoite muuttunut</v>
      </c>
      <c r="BD244" s="39" t="str">
        <f t="shared" si="32"/>
        <v>punainen</v>
      </c>
      <c r="BE244" s="68" t="str">
        <f t="shared" si="33"/>
        <v>musta</v>
      </c>
      <c r="BF244" s="68" t="str">
        <f t="shared" si="34"/>
        <v>musta</v>
      </c>
      <c r="BG244" s="68" t="str">
        <f t="shared" si="35"/>
        <v>musta</v>
      </c>
      <c r="BH244" s="208" t="str">
        <f t="shared" si="36"/>
        <v>musta</v>
      </c>
      <c r="BI244" s="117"/>
      <c r="BJ244" s="39" t="str">
        <f>IF(F244="ei löydy","uusi tie",IF(E244=0,"tieosoite muuttunut",IF(E244=1,VLOOKUP(D244,'2015'!$F$12:$AL$1887,31,FALSE),"-")))</f>
        <v>tieosoite muuttunut</v>
      </c>
      <c r="BK244" s="67" t="str">
        <f>IF(E244=1,VLOOKUP(D244,'2015'!$F$12:$AL$1887,32,FALSE),"-")</f>
        <v>-</v>
      </c>
      <c r="BL244" s="39" t="str">
        <f>IF(F244="ei löydy","uusi tie",IF(E244=0,"tieosoite muuttunut",IF(E244=1,VLOOKUP(D244,'2015'!$F$12:$AL$1887,33,FALSE),"-")))</f>
        <v>tieosoite muuttunut</v>
      </c>
      <c r="BM244" s="39"/>
      <c r="BN244" s="217" t="str">
        <f>VLOOKUP(D244,'2015'!$F$12:$AL$1887,33,FALSE)</f>
        <v>punainen</v>
      </c>
      <c r="BO244" s="117"/>
      <c r="BP244" s="115" t="s">
        <v>9</v>
      </c>
      <c r="BQ244" s="30"/>
      <c r="BS244" s="5"/>
      <c r="BU244" s="35"/>
      <c r="BV244" s="30" t="s">
        <v>9</v>
      </c>
      <c r="BW244" s="20"/>
      <c r="BX244" t="str">
        <f>IF(E244=1,VLOOKUP(D244,'2015'!$F$12:$AX$1887,43,FALSE),"-")</f>
        <v>-</v>
      </c>
      <c r="BY244" t="str">
        <f>IF(E244=1,VLOOKUP(D244,'2015'!$F$12:$AX$1887,44,FALSE),"-")</f>
        <v>-</v>
      </c>
      <c r="BZ244" t="str">
        <f>IF(E244=1,VLOOKUP(D244,'2015'!$F$12:$AX$1887,45,FALSE),"-")</f>
        <v>-</v>
      </c>
      <c r="CA244" s="31">
        <f t="shared" si="46"/>
        <v>21</v>
      </c>
      <c r="CB244" s="31">
        <f t="shared" si="47"/>
        <v>10</v>
      </c>
      <c r="CC244" s="31">
        <f t="shared" si="48"/>
        <v>10</v>
      </c>
      <c r="CD244" s="31">
        <f t="shared" si="49"/>
        <v>1</v>
      </c>
      <c r="CE244" s="31">
        <f t="shared" si="50"/>
        <v>0</v>
      </c>
      <c r="CO244" s="29" t="s">
        <v>34</v>
      </c>
      <c r="CP244" s="29" t="s">
        <v>34</v>
      </c>
    </row>
    <row r="245" spans="1:94" ht="15.75" thickBot="1" x14ac:dyDescent="0.3">
      <c r="A245" s="50"/>
      <c r="B245" s="50"/>
      <c r="C245" s="50" t="str">
        <f t="shared" si="37"/>
        <v>53_5_9684</v>
      </c>
      <c r="D245" s="51" t="str">
        <f t="shared" si="38"/>
        <v>53_5</v>
      </c>
      <c r="E245" s="224">
        <f>IFERROR(VLOOKUP(C245,'2015'!$C$12:$D$1887,2,FALSE),0)</f>
        <v>1</v>
      </c>
      <c r="F245" s="51">
        <f>IFERROR(K245-IFERROR(VLOOKUP(D245,'2015'!$F$12:$I$1887,4,FALSE),"ei löydy"),"ei löydy")</f>
        <v>0</v>
      </c>
      <c r="G245" s="224">
        <f>IFERROR(VLOOKUP(Työfile_2024!C245,Liikennemalli!$D$6:$G$1921,4,FALSE),0)</f>
        <v>1</v>
      </c>
      <c r="H245" s="225">
        <f>K245-IFERROR(VLOOKUP(Työfile_2024!D245,Liikennemalli!$C$6:$H$1921,6,FALSE),"ei löydy")</f>
        <v>0</v>
      </c>
      <c r="I245" s="80">
        <v>53</v>
      </c>
      <c r="J245" s="52">
        <v>5</v>
      </c>
      <c r="K245" s="52">
        <v>9684</v>
      </c>
      <c r="L245" s="53"/>
      <c r="M245" s="54"/>
      <c r="N245" s="54"/>
      <c r="O245" s="54"/>
      <c r="P245" s="54"/>
      <c r="Q245" s="55"/>
      <c r="R245" s="55"/>
      <c r="S245" s="55"/>
      <c r="T245" s="55"/>
      <c r="U245" s="52"/>
      <c r="V245" s="56">
        <v>1522</v>
      </c>
      <c r="W245" s="56">
        <v>197</v>
      </c>
      <c r="X245" s="56">
        <v>1263</v>
      </c>
      <c r="Y245" s="56">
        <f>VLOOKUP(D245,Liikennemalli24!$D$2:$F$1804,2,FALSE)</f>
        <v>550</v>
      </c>
      <c r="Z245" s="57">
        <f>VLOOKUP(D245,Liikennemalli24!$D$2:$F$1804,3,FALSE)</f>
        <v>0.70299999999999996</v>
      </c>
      <c r="AA245" s="178">
        <f>IF(G245=1,VLOOKUP(C245,Liikennemalli!$D$6:$H$1921,2,FALSE),0)</f>
        <v>250.23940681789099</v>
      </c>
      <c r="AB245" s="197">
        <f>IF(G245=1,VLOOKUP(C245,Liikennemalli!$D$6:$H$1921,3,FALSE),0)</f>
        <v>0.44329537600003299</v>
      </c>
      <c r="AC245" s="134">
        <f>IF(E245=1,VLOOKUP(Työfile_2024!D245,'2015'!$F$12:$X$1887,18,FALSE),"-")</f>
        <v>0</v>
      </c>
      <c r="AD245" s="127">
        <f>IF(E245=1,VLOOKUP(Työfile_2024!D245,'2015'!$F$12:$X$1887,19,FALSE),"-")</f>
        <v>0</v>
      </c>
      <c r="AI245" s="127" t="str">
        <f>IF(E245=1,VLOOKUP(Työfile_2024!D245,'2015'!$F$12:$AB$1887,20,FALSE),"-")</f>
        <v>2 000-4 000</v>
      </c>
      <c r="AJ245" s="127" t="str">
        <f>IF(E245=1,VLOOKUP(Työfile_2024!D245,'2015'!$F$12:$AB$1887,21,FALSE),"-")</f>
        <v>0-1 000</v>
      </c>
      <c r="AK245" s="127" t="str">
        <f>IF(E245=1,VLOOKUP(Työfile_2024!D245,'2015'!$F$12:$AB$1887,22,FALSE),"-")</f>
        <v>80-100 %</v>
      </c>
      <c r="AL245" s="127" t="str">
        <f>IF(E245=1,VLOOKUP(Työfile_2024!D245,'2015'!$F$12:$AB$1887,23,FALSE),"-")</f>
        <v>60-80 %</v>
      </c>
      <c r="AM245" s="56">
        <f>VLOOKUP(Työfile_2024!D245,Tmatkat_20km_tarkasteltava_verk!$C$2:$D$1804,2,FALSE)</f>
        <v>140</v>
      </c>
      <c r="AN245" s="148">
        <f t="shared" si="39"/>
        <v>9.1984231274638631E-2</v>
      </c>
      <c r="AO245" s="178">
        <f>IF(E245=1,VLOOKUP(Työfile_2024!D245,'2015'!$F$12:$AC$1887,24,FALSE),"-")</f>
        <v>183</v>
      </c>
      <c r="AP245" s="52" t="str">
        <f>VLOOKUP(D245,Tarkasteltava_verkko_2024_harva!$E$2:$I$1804,5,FALSE)</f>
        <v>tiivis</v>
      </c>
      <c r="AQ245" s="52" t="str">
        <f>VLOOKUP(D245,Tarkasteltava_verkko_2024_harva!$E$2:$I$1804,4,FALSE)</f>
        <v>harva</v>
      </c>
      <c r="AR245" s="148">
        <v>0</v>
      </c>
      <c r="AS245" s="170">
        <f>IFERROR(VLOOKUP(C245,'2015'!$C$12:$AG$1887,30,FALSE),"-")</f>
        <v>0</v>
      </c>
      <c r="AT245" s="148">
        <v>7.0218917802560921E-3</v>
      </c>
      <c r="AU245" s="170">
        <f>IFERROR(VLOOKUP(C245,'2015'!$C$12:$AG$1887,31,FALSE),"-")</f>
        <v>0</v>
      </c>
      <c r="AV245" s="106"/>
      <c r="AW245" s="63">
        <f>IFERROR(VLOOKUP(C245,Merkittävyysluokitus!$A$2:$J$1705,10,FALSE),"-")</f>
        <v>2</v>
      </c>
      <c r="AX245" s="175">
        <f>IFERROR(VLOOKUP(C245,Merkittävyysluokitus!$A$2:$J$1705,6,FALSE),"-")</f>
        <v>11.611263318112632</v>
      </c>
      <c r="AY245" s="175">
        <f>IFERROR(VLOOKUP(C245,Merkittävyysluokitus!$A$2:$J$1705,7,FALSE),"-")</f>
        <v>3.51</v>
      </c>
      <c r="AZ245" s="175">
        <f>IFERROR(VLOOKUP(C245,Merkittävyysluokitus!$A$2:$J$1705,8,FALSE),"-")</f>
        <v>6.1012633181126326</v>
      </c>
      <c r="BA245" s="175">
        <f>IFERROR(VLOOKUP(C245,Merkittävyysluokitus!$A$2:$J$1705,9,FALSE),"-")</f>
        <v>2</v>
      </c>
      <c r="BB245" s="203"/>
      <c r="BC245" s="203" t="str">
        <f t="shared" si="40"/>
        <v/>
      </c>
      <c r="BD245" s="39" t="str">
        <f t="shared" si="32"/>
        <v>punainen</v>
      </c>
      <c r="BE245" s="68" t="str">
        <f t="shared" si="33"/>
        <v>punainen</v>
      </c>
      <c r="BF245" s="68" t="str">
        <f t="shared" si="34"/>
        <v>punainen</v>
      </c>
      <c r="BG245" s="68" t="str">
        <f t="shared" si="35"/>
        <v>punainen</v>
      </c>
      <c r="BH245" s="208" t="str">
        <f t="shared" si="36"/>
        <v>punainen</v>
      </c>
      <c r="BI245" s="117"/>
      <c r="BJ245" s="39" t="str">
        <f>IF(F245="ei löydy","uusi tie",IF(E245=0,"tieosoite muuttunut",IF(E245=1,VLOOKUP(D245,'2015'!$F$12:$AL$1887,31,FALSE),"-")))</f>
        <v>punainen</v>
      </c>
      <c r="BK245" s="67" t="str">
        <f>IF(E245=1,VLOOKUP(D245,'2015'!$F$12:$AL$1887,32,FALSE),"-")</f>
        <v>punainen</v>
      </c>
      <c r="BL245" s="39" t="str">
        <f>IF(F245="ei löydy","uusi tie",IF(E245=0,"tieosoite muuttunut",IF(E245=1,VLOOKUP(D245,'2015'!$F$12:$AL$1887,33,FALSE),"-")))</f>
        <v>punainen</v>
      </c>
      <c r="BM245" s="39"/>
      <c r="BN245" s="217" t="str">
        <f>VLOOKUP(D245,'2015'!$F$12:$AL$1887,33,FALSE)</f>
        <v>punainen</v>
      </c>
      <c r="BO245" s="117"/>
      <c r="BP245" s="115" t="s">
        <v>9</v>
      </c>
      <c r="BQ245" s="30"/>
      <c r="BS245" s="5"/>
      <c r="BU245" s="35"/>
      <c r="BV245" s="30" t="s">
        <v>9</v>
      </c>
      <c r="BW245" s="20"/>
      <c r="BX245">
        <f>IF(E245=1,VLOOKUP(D245,'2015'!$F$12:$AX$1887,43,FALSE),"-")</f>
        <v>0</v>
      </c>
      <c r="BY245">
        <f>IF(E245=1,VLOOKUP(D245,'2015'!$F$12:$AX$1887,44,FALSE),"-")</f>
        <v>0</v>
      </c>
      <c r="BZ245">
        <f>IF(E245=1,VLOOKUP(D245,'2015'!$F$12:$AX$1887,45,FALSE),"-")</f>
        <v>0</v>
      </c>
      <c r="CA245" s="31">
        <f t="shared" si="46"/>
        <v>1</v>
      </c>
      <c r="CB245" s="31">
        <f t="shared" si="47"/>
        <v>0</v>
      </c>
      <c r="CC245" s="31">
        <f t="shared" si="48"/>
        <v>0</v>
      </c>
      <c r="CD245" s="31">
        <f t="shared" si="49"/>
        <v>1</v>
      </c>
      <c r="CE245" s="31">
        <f t="shared" si="50"/>
        <v>0</v>
      </c>
      <c r="CO245" s="29" t="s">
        <v>34</v>
      </c>
      <c r="CP245" s="29" t="s">
        <v>34</v>
      </c>
    </row>
    <row r="246" spans="1:94" ht="15.75" thickBot="1" x14ac:dyDescent="0.3">
      <c r="A246" s="50"/>
      <c r="B246" s="50"/>
      <c r="C246" s="50" t="str">
        <f t="shared" si="37"/>
        <v>54_1_5079</v>
      </c>
      <c r="D246" s="51" t="str">
        <f t="shared" si="38"/>
        <v>54_1</v>
      </c>
      <c r="E246" s="224">
        <f>IFERROR(VLOOKUP(C246,'2015'!$C$12:$D$1887,2,FALSE),0)</f>
        <v>1</v>
      </c>
      <c r="F246" s="51">
        <f>IFERROR(K246-IFERROR(VLOOKUP(D246,'2015'!$F$12:$I$1887,4,FALSE),"ei löydy"),"ei löydy")</f>
        <v>0</v>
      </c>
      <c r="G246" s="224">
        <f>IFERROR(VLOOKUP(Työfile_2024!C246,Liikennemalli!$D$6:$G$1921,4,FALSE),0)</f>
        <v>1</v>
      </c>
      <c r="H246" s="225">
        <f>K246-IFERROR(VLOOKUP(Työfile_2024!D246,Liikennemalli!$C$6:$H$1921,6,FALSE),"ei löydy")</f>
        <v>0</v>
      </c>
      <c r="I246" s="80">
        <v>54</v>
      </c>
      <c r="J246" s="52">
        <v>1</v>
      </c>
      <c r="K246" s="52">
        <v>5079</v>
      </c>
      <c r="L246" s="53"/>
      <c r="M246" s="54"/>
      <c r="N246" s="54"/>
      <c r="O246" s="54"/>
      <c r="P246" s="54"/>
      <c r="Q246" s="55"/>
      <c r="R246" s="55"/>
      <c r="S246" s="55"/>
      <c r="T246" s="55"/>
      <c r="U246" s="52"/>
      <c r="V246" s="56">
        <v>2276</v>
      </c>
      <c r="W246" s="56">
        <v>424</v>
      </c>
      <c r="X246" s="56">
        <v>2059</v>
      </c>
      <c r="Y246" s="56">
        <f>VLOOKUP(D246,Liikennemalli24!$D$2:$F$1804,2,FALSE)</f>
        <v>190</v>
      </c>
      <c r="Z246" s="57">
        <f>VLOOKUP(D246,Liikennemalli24!$D$2:$F$1804,3,FALSE)</f>
        <v>0.95799999999999996</v>
      </c>
      <c r="AA246" s="178">
        <f>IF(G246=1,VLOOKUP(C246,Liikennemalli!$D$6:$H$1921,2,FALSE),0)</f>
        <v>44.441847148231702</v>
      </c>
      <c r="AB246" s="197">
        <f>IF(G246=1,VLOOKUP(C246,Liikennemalli!$D$6:$H$1921,3,FALSE),0)</f>
        <v>0.92268810286949199</v>
      </c>
      <c r="AC246" s="134">
        <f>IF(E246=1,VLOOKUP(Työfile_2024!D246,'2015'!$F$12:$X$1887,18,FALSE),"-")</f>
        <v>5318</v>
      </c>
      <c r="AD246" s="127">
        <f>IF(E246=1,VLOOKUP(Työfile_2024!D246,'2015'!$F$12:$X$1887,19,FALSE),"-")</f>
        <v>0.99</v>
      </c>
      <c r="AI246" s="127">
        <f>IF(E246=1,VLOOKUP(Työfile_2024!D246,'2015'!$F$12:$AB$1887,20,FALSE),"-")</f>
        <v>0</v>
      </c>
      <c r="AJ246" s="127">
        <f>IF(E246=1,VLOOKUP(Työfile_2024!D246,'2015'!$F$12:$AB$1887,21,FALSE),"-")</f>
        <v>0</v>
      </c>
      <c r="AK246" s="127">
        <f>IF(E246=1,VLOOKUP(Työfile_2024!D246,'2015'!$F$12:$AB$1887,22,FALSE),"-")</f>
        <v>0</v>
      </c>
      <c r="AL246" s="127">
        <f>IF(E246=1,VLOOKUP(Työfile_2024!D246,'2015'!$F$12:$AB$1887,23,FALSE),"-")</f>
        <v>0</v>
      </c>
      <c r="AM246" s="56">
        <f>VLOOKUP(Työfile_2024!D246,Tmatkat_20km_tarkasteltava_verk!$C$2:$D$1804,2,FALSE)</f>
        <v>472</v>
      </c>
      <c r="AN246" s="148">
        <f t="shared" si="39"/>
        <v>0.20738137082601055</v>
      </c>
      <c r="AO246" s="178">
        <f>IF(E246=1,VLOOKUP(Työfile_2024!D246,'2015'!$F$12:$AC$1887,24,FALSE),"-")</f>
        <v>373</v>
      </c>
      <c r="AP246" s="52" t="str">
        <f>VLOOKUP(D246,Tarkasteltava_verkko_2024_harva!$E$2:$I$1804,5,FALSE)</f>
        <v>tiivis</v>
      </c>
      <c r="AQ246" s="52" t="str">
        <f>VLOOKUP(D246,Tarkasteltava_verkko_2024_harva!$E$2:$I$1804,4,FALSE)</f>
        <v>harva</v>
      </c>
      <c r="AR246" s="148">
        <v>0</v>
      </c>
      <c r="AS246" s="170" t="str">
        <f>IFERROR(VLOOKUP(C246,'2015'!$C$12:$AG$1887,30,FALSE),"-")</f>
        <v/>
      </c>
      <c r="AT246" s="148">
        <v>0</v>
      </c>
      <c r="AU246" s="170">
        <f>IFERROR(VLOOKUP(C246,'2015'!$C$12:$AG$1887,31,FALSE),"-")</f>
        <v>0</v>
      </c>
      <c r="AV246" s="106"/>
      <c r="AW246" s="63">
        <f>IFERROR(VLOOKUP(C246,Merkittävyysluokitus!$A$2:$J$1705,10,FALSE),"-")</f>
        <v>3</v>
      </c>
      <c r="AX246" s="175">
        <f>IFERROR(VLOOKUP(C246,Merkittävyysluokitus!$A$2:$J$1705,6,FALSE),"-")</f>
        <v>9.3333333333333339</v>
      </c>
      <c r="AY246" s="175">
        <f>IFERROR(VLOOKUP(C246,Merkittävyysluokitus!$A$2:$J$1705,7,FALSE),"-")</f>
        <v>4</v>
      </c>
      <c r="AZ246" s="175">
        <f>IFERROR(VLOOKUP(C246,Merkittävyysluokitus!$A$2:$J$1705,8,FALSE),"-")</f>
        <v>4</v>
      </c>
      <c r="BA246" s="175">
        <f>IFERROR(VLOOKUP(C246,Merkittävyysluokitus!$A$2:$J$1705,9,FALSE),"-")</f>
        <v>1.3333333333333333</v>
      </c>
      <c r="BB246" s="203"/>
      <c r="BC246" s="203" t="str">
        <f t="shared" si="40"/>
        <v/>
      </c>
      <c r="BD246" s="39" t="str">
        <f t="shared" si="32"/>
        <v>punainen</v>
      </c>
      <c r="BE246" s="68" t="str">
        <f t="shared" si="33"/>
        <v>punainen</v>
      </c>
      <c r="BF246" s="68" t="str">
        <f t="shared" si="34"/>
        <v>punainen</v>
      </c>
      <c r="BG246" s="68" t="str">
        <f t="shared" si="35"/>
        <v>punainen</v>
      </c>
      <c r="BH246" s="208" t="str">
        <f t="shared" si="36"/>
        <v>punainen</v>
      </c>
      <c r="BI246" s="117"/>
      <c r="BJ246" s="39" t="str">
        <f>IF(F246="ei löydy","uusi tie",IF(E246=0,"tieosoite muuttunut",IF(E246=1,VLOOKUP(D246,'2015'!$F$12:$AL$1887,31,FALSE),"-")))</f>
        <v>punainen</v>
      </c>
      <c r="BK246" s="67" t="str">
        <f>IF(E246=1,VLOOKUP(D246,'2015'!$F$12:$AL$1887,32,FALSE),"-")</f>
        <v>punainen</v>
      </c>
      <c r="BL246" s="39" t="str">
        <f>IF(F246="ei löydy","uusi tie",IF(E246=0,"tieosoite muuttunut",IF(E246=1,VLOOKUP(D246,'2015'!$F$12:$AL$1887,33,FALSE),"-")))</f>
        <v>punainen</v>
      </c>
      <c r="BM246" s="39"/>
      <c r="BN246" s="217" t="str">
        <f>VLOOKUP(D246,'2015'!$F$12:$AL$1887,33,FALSE)</f>
        <v>punainen</v>
      </c>
      <c r="BO246" s="117"/>
      <c r="BP246" s="115" t="s">
        <v>51</v>
      </c>
      <c r="BQ246" s="30"/>
      <c r="BS246" s="5"/>
      <c r="BU246" s="35"/>
      <c r="BV246" s="30" t="s">
        <v>51</v>
      </c>
      <c r="BW246" s="20"/>
      <c r="BX246" t="str">
        <f>IF(E246=1,VLOOKUP(D246,'2015'!$F$12:$AX$1887,43,FALSE),"-")</f>
        <v>punainen</v>
      </c>
      <c r="BY246" t="str">
        <f>IF(E246=1,VLOOKUP(D246,'2015'!$F$12:$AX$1887,44,FALSE),"-")</f>
        <v>punainen</v>
      </c>
      <c r="BZ246" t="str">
        <f>IF(E246=1,VLOOKUP(D246,'2015'!$F$12:$AX$1887,45,FALSE),"-")</f>
        <v>punainen</v>
      </c>
      <c r="CA246" s="31">
        <f t="shared" si="46"/>
        <v>21</v>
      </c>
      <c r="CB246" s="31">
        <f t="shared" si="47"/>
        <v>10</v>
      </c>
      <c r="CC246" s="31">
        <f t="shared" si="48"/>
        <v>10</v>
      </c>
      <c r="CD246" s="31">
        <f t="shared" si="49"/>
        <v>1</v>
      </c>
      <c r="CE246" s="31">
        <f t="shared" si="50"/>
        <v>0</v>
      </c>
      <c r="CO246" s="32" t="s">
        <v>34</v>
      </c>
      <c r="CP246" s="2" t="s">
        <v>35</v>
      </c>
    </row>
    <row r="247" spans="1:94" ht="15.75" thickBot="1" x14ac:dyDescent="0.3">
      <c r="A247" s="50"/>
      <c r="B247" s="50"/>
      <c r="C247" s="50" t="str">
        <f t="shared" si="37"/>
        <v>54_2_4498</v>
      </c>
      <c r="D247" s="51" t="str">
        <f t="shared" si="38"/>
        <v>54_2</v>
      </c>
      <c r="E247" s="224">
        <f>IFERROR(VLOOKUP(C247,'2015'!$C$12:$D$1887,2,FALSE),0)</f>
        <v>1</v>
      </c>
      <c r="F247" s="51">
        <f>IFERROR(K247-IFERROR(VLOOKUP(D247,'2015'!$F$12:$I$1887,4,FALSE),"ei löydy"),"ei löydy")</f>
        <v>0</v>
      </c>
      <c r="G247" s="224">
        <f>IFERROR(VLOOKUP(Työfile_2024!C247,Liikennemalli!$D$6:$G$1921,4,FALSE),0)</f>
        <v>1</v>
      </c>
      <c r="H247" s="225">
        <f>K247-IFERROR(VLOOKUP(Työfile_2024!D247,Liikennemalli!$C$6:$H$1921,6,FALSE),"ei löydy")</f>
        <v>0</v>
      </c>
      <c r="I247" s="80">
        <v>54</v>
      </c>
      <c r="J247" s="52">
        <v>2</v>
      </c>
      <c r="K247" s="52">
        <v>4498</v>
      </c>
      <c r="L247" s="53"/>
      <c r="M247" s="54"/>
      <c r="N247" s="54"/>
      <c r="O247" s="54"/>
      <c r="P247" s="54"/>
      <c r="Q247" s="55"/>
      <c r="R247" s="55"/>
      <c r="S247" s="55"/>
      <c r="T247" s="55"/>
      <c r="U247" s="52"/>
      <c r="V247" s="56">
        <v>2276</v>
      </c>
      <c r="W247" s="56">
        <v>424</v>
      </c>
      <c r="X247" s="56">
        <v>2059</v>
      </c>
      <c r="Y247" s="56">
        <f>VLOOKUP(D247,Liikennemalli24!$D$2:$F$1804,2,FALSE)</f>
        <v>25</v>
      </c>
      <c r="Z247" s="57">
        <f>VLOOKUP(D247,Liikennemalli24!$D$2:$F$1804,3,FALSE)</f>
        <v>0.95399999999999996</v>
      </c>
      <c r="AA247" s="178">
        <f>IF(G247=1,VLOOKUP(C247,Liikennemalli!$D$6:$H$1921,2,FALSE),0)</f>
        <v>22.622572820771701</v>
      </c>
      <c r="AB247" s="197">
        <f>IF(G247=1,VLOOKUP(C247,Liikennemalli!$D$6:$H$1921,3,FALSE),0)</f>
        <v>0.90825650536543501</v>
      </c>
      <c r="AC247" s="134">
        <f>IF(E247=1,VLOOKUP(Työfile_2024!D247,'2015'!$F$12:$X$1887,18,FALSE),"-")</f>
        <v>5281</v>
      </c>
      <c r="AD247" s="127">
        <f>IF(E247=1,VLOOKUP(Työfile_2024!D247,'2015'!$F$12:$X$1887,19,FALSE),"-")</f>
        <v>0.99</v>
      </c>
      <c r="AI247" s="127">
        <f>IF(E247=1,VLOOKUP(Työfile_2024!D247,'2015'!$F$12:$AB$1887,20,FALSE),"-")</f>
        <v>0</v>
      </c>
      <c r="AJ247" s="127">
        <f>IF(E247=1,VLOOKUP(Työfile_2024!D247,'2015'!$F$12:$AB$1887,21,FALSE),"-")</f>
        <v>0</v>
      </c>
      <c r="AK247" s="127">
        <f>IF(E247=1,VLOOKUP(Työfile_2024!D247,'2015'!$F$12:$AB$1887,22,FALSE),"-")</f>
        <v>0</v>
      </c>
      <c r="AL247" s="127">
        <f>IF(E247=1,VLOOKUP(Työfile_2024!D247,'2015'!$F$12:$AB$1887,23,FALSE),"-")</f>
        <v>0</v>
      </c>
      <c r="AM247" s="56">
        <f>VLOOKUP(Työfile_2024!D247,Tmatkat_20km_tarkasteltava_verk!$C$2:$D$1804,2,FALSE)</f>
        <v>458</v>
      </c>
      <c r="AN247" s="148">
        <f t="shared" si="39"/>
        <v>0.20123022847100175</v>
      </c>
      <c r="AO247" s="178">
        <f>IF(E247=1,VLOOKUP(Työfile_2024!D247,'2015'!$F$12:$AC$1887,24,FALSE),"-")</f>
        <v>372</v>
      </c>
      <c r="AP247" s="52" t="str">
        <f>VLOOKUP(D247,Tarkasteltava_verkko_2024_harva!$E$2:$I$1804,5,FALSE)</f>
        <v>tiivis</v>
      </c>
      <c r="AQ247" s="52" t="str">
        <f>VLOOKUP(D247,Tarkasteltava_verkko_2024_harva!$E$2:$I$1804,4,FALSE)</f>
        <v>harva</v>
      </c>
      <c r="AR247" s="148">
        <v>0</v>
      </c>
      <c r="AS247" s="170" t="str">
        <f>IFERROR(VLOOKUP(C247,'2015'!$C$12:$AG$1887,30,FALSE),"-")</f>
        <v/>
      </c>
      <c r="AT247" s="148">
        <v>0</v>
      </c>
      <c r="AU247" s="170">
        <f>IFERROR(VLOOKUP(C247,'2015'!$C$12:$AG$1887,31,FALSE),"-")</f>
        <v>0</v>
      </c>
      <c r="AV247" s="106"/>
      <c r="AW247" s="63">
        <f>IFERROR(VLOOKUP(C247,Merkittävyysluokitus!$A$2:$J$1705,10,FALSE),"-")</f>
        <v>3</v>
      </c>
      <c r="AX247" s="175">
        <f>IFERROR(VLOOKUP(C247,Merkittävyysluokitus!$A$2:$J$1705,6,FALSE),"-")</f>
        <v>9.5249999999999986</v>
      </c>
      <c r="AY247" s="175">
        <f>IFERROR(VLOOKUP(C247,Merkittävyysluokitus!$A$2:$J$1705,7,FALSE),"-")</f>
        <v>4.0249999999999995</v>
      </c>
      <c r="AZ247" s="175">
        <f>IFERROR(VLOOKUP(C247,Merkittävyysluokitus!$A$2:$J$1705,8,FALSE),"-")</f>
        <v>4</v>
      </c>
      <c r="BA247" s="175">
        <f>IFERROR(VLOOKUP(C247,Merkittävyysluokitus!$A$2:$J$1705,9,FALSE),"-")</f>
        <v>1.5</v>
      </c>
      <c r="BB247" s="203"/>
      <c r="BC247" s="203" t="str">
        <f t="shared" si="40"/>
        <v/>
      </c>
      <c r="BD247" s="39" t="str">
        <f t="shared" si="32"/>
        <v>punainen</v>
      </c>
      <c r="BE247" s="68" t="str">
        <f t="shared" si="33"/>
        <v>punainen</v>
      </c>
      <c r="BF247" s="68" t="str">
        <f t="shared" si="34"/>
        <v>punainen</v>
      </c>
      <c r="BG247" s="68" t="str">
        <f t="shared" si="35"/>
        <v>punainen</v>
      </c>
      <c r="BH247" s="208" t="str">
        <f t="shared" si="36"/>
        <v>punainen</v>
      </c>
      <c r="BI247" s="117"/>
      <c r="BJ247" s="39" t="str">
        <f>IF(F247="ei löydy","uusi tie",IF(E247=0,"tieosoite muuttunut",IF(E247=1,VLOOKUP(D247,'2015'!$F$12:$AL$1887,31,FALSE),"-")))</f>
        <v>punainen</v>
      </c>
      <c r="BK247" s="67" t="str">
        <f>IF(E247=1,VLOOKUP(D247,'2015'!$F$12:$AL$1887,32,FALSE),"-")</f>
        <v>punainen</v>
      </c>
      <c r="BL247" s="39" t="str">
        <f>IF(F247="ei löydy","uusi tie",IF(E247=0,"tieosoite muuttunut",IF(E247=1,VLOOKUP(D247,'2015'!$F$12:$AL$1887,33,FALSE),"-")))</f>
        <v>punainen</v>
      </c>
      <c r="BM247" s="39"/>
      <c r="BN247" s="217" t="str">
        <f>VLOOKUP(D247,'2015'!$F$12:$AL$1887,33,FALSE)</f>
        <v>punainen</v>
      </c>
      <c r="BO247" s="117"/>
      <c r="BP247" s="115" t="s">
        <v>9</v>
      </c>
      <c r="BQ247" s="30"/>
      <c r="BS247" s="5"/>
      <c r="BU247" s="35"/>
      <c r="BV247" s="30" t="s">
        <v>9</v>
      </c>
      <c r="BW247" s="20"/>
      <c r="BX247" t="str">
        <f>IF(E247=1,VLOOKUP(D247,'2015'!$F$12:$AX$1887,43,FALSE),"-")</f>
        <v>punainen</v>
      </c>
      <c r="BY247" t="str">
        <f>IF(E247=1,VLOOKUP(D247,'2015'!$F$12:$AX$1887,44,FALSE),"-")</f>
        <v>punainen</v>
      </c>
      <c r="BZ247" t="str">
        <f>IF(E247=1,VLOOKUP(D247,'2015'!$F$12:$AX$1887,45,FALSE),"-")</f>
        <v>punainen</v>
      </c>
      <c r="CA247" s="31">
        <f t="shared" si="46"/>
        <v>21</v>
      </c>
      <c r="CB247" s="31">
        <f t="shared" si="47"/>
        <v>10</v>
      </c>
      <c r="CC247" s="31">
        <f t="shared" si="48"/>
        <v>10</v>
      </c>
      <c r="CD247" s="31">
        <f t="shared" si="49"/>
        <v>1</v>
      </c>
      <c r="CE247" s="31">
        <f t="shared" si="50"/>
        <v>0</v>
      </c>
      <c r="CO247" s="32" t="s">
        <v>34</v>
      </c>
      <c r="CP247" s="2" t="s">
        <v>35</v>
      </c>
    </row>
    <row r="248" spans="1:94" ht="15.75" thickBot="1" x14ac:dyDescent="0.3">
      <c r="A248" s="50"/>
      <c r="B248" s="50"/>
      <c r="C248" s="50" t="str">
        <f t="shared" si="37"/>
        <v>54_3_3690</v>
      </c>
      <c r="D248" s="51" t="str">
        <f t="shared" si="38"/>
        <v>54_3</v>
      </c>
      <c r="E248" s="224">
        <f>IFERROR(VLOOKUP(C248,'2015'!$C$12:$D$1887,2,FALSE),0)</f>
        <v>1</v>
      </c>
      <c r="F248" s="51">
        <f>IFERROR(K248-IFERROR(VLOOKUP(D248,'2015'!$F$12:$I$1887,4,FALSE),"ei löydy"),"ei löydy")</f>
        <v>0</v>
      </c>
      <c r="G248" s="224">
        <f>IFERROR(VLOOKUP(Työfile_2024!C248,Liikennemalli!$D$6:$G$1921,4,FALSE),0)</f>
        <v>1</v>
      </c>
      <c r="H248" s="225">
        <f>K248-IFERROR(VLOOKUP(Työfile_2024!D248,Liikennemalli!$C$6:$H$1921,6,FALSE),"ei löydy")</f>
        <v>0</v>
      </c>
      <c r="I248" s="80">
        <v>54</v>
      </c>
      <c r="J248" s="52">
        <v>3</v>
      </c>
      <c r="K248" s="52">
        <v>3690</v>
      </c>
      <c r="L248" s="53"/>
      <c r="M248" s="54"/>
      <c r="N248" s="54"/>
      <c r="O248" s="54"/>
      <c r="P248" s="54"/>
      <c r="Q248" s="55"/>
      <c r="R248" s="55"/>
      <c r="S248" s="55"/>
      <c r="T248" s="55"/>
      <c r="U248" s="52"/>
      <c r="V248" s="56">
        <v>2276</v>
      </c>
      <c r="W248" s="56">
        <v>424</v>
      </c>
      <c r="X248" s="56">
        <v>2059</v>
      </c>
      <c r="Y248" s="56">
        <f>VLOOKUP(D248,Liikennemalli24!$D$2:$F$1804,2,FALSE)</f>
        <v>125</v>
      </c>
      <c r="Z248" s="57">
        <f>VLOOKUP(D248,Liikennemalli24!$D$2:$F$1804,3,FALSE)</f>
        <v>0.83099999999999996</v>
      </c>
      <c r="AA248" s="178">
        <f>IF(G248=1,VLOOKUP(C248,Liikennemalli!$D$6:$H$1921,2,FALSE),0)</f>
        <v>92</v>
      </c>
      <c r="AB248" s="197">
        <f>IF(G248=1,VLOOKUP(C248,Liikennemalli!$D$6:$H$1921,3,FALSE),0)</f>
        <v>0.66187050359712196</v>
      </c>
      <c r="AC248" s="134">
        <f>IF(E248=1,VLOOKUP(Työfile_2024!D248,'2015'!$F$12:$X$1887,18,FALSE),"-")</f>
        <v>5701</v>
      </c>
      <c r="AD248" s="127">
        <f>IF(E248=1,VLOOKUP(Työfile_2024!D248,'2015'!$F$12:$X$1887,19,FALSE),"-")</f>
        <v>0.99</v>
      </c>
      <c r="AI248" s="127">
        <f>IF(E248=1,VLOOKUP(Työfile_2024!D248,'2015'!$F$12:$AB$1887,20,FALSE),"-")</f>
        <v>0</v>
      </c>
      <c r="AJ248" s="127">
        <f>IF(E248=1,VLOOKUP(Työfile_2024!D248,'2015'!$F$12:$AB$1887,21,FALSE),"-")</f>
        <v>0</v>
      </c>
      <c r="AK248" s="127">
        <f>IF(E248=1,VLOOKUP(Työfile_2024!D248,'2015'!$F$12:$AB$1887,22,FALSE),"-")</f>
        <v>0</v>
      </c>
      <c r="AL248" s="127">
        <f>IF(E248=1,VLOOKUP(Työfile_2024!D248,'2015'!$F$12:$AB$1887,23,FALSE),"-")</f>
        <v>0</v>
      </c>
      <c r="AM248" s="56">
        <f>VLOOKUP(Työfile_2024!D248,Tmatkat_20km_tarkasteltava_verk!$C$2:$D$1804,2,FALSE)</f>
        <v>545</v>
      </c>
      <c r="AN248" s="148">
        <f t="shared" si="39"/>
        <v>0.23945518453427064</v>
      </c>
      <c r="AO248" s="178">
        <f>IF(E248=1,VLOOKUP(Työfile_2024!D248,'2015'!$F$12:$AC$1887,24,FALSE),"-")</f>
        <v>395</v>
      </c>
      <c r="AP248" s="52" t="str">
        <f>VLOOKUP(D248,Tarkasteltava_verkko_2024_harva!$E$2:$I$1804,5,FALSE)</f>
        <v>tiivis</v>
      </c>
      <c r="AQ248" s="52" t="str">
        <f>VLOOKUP(D248,Tarkasteltava_verkko_2024_harva!$E$2:$I$1804,4,FALSE)</f>
        <v>harva</v>
      </c>
      <c r="AR248" s="148">
        <v>0</v>
      </c>
      <c r="AS248" s="170" t="str">
        <f>IFERROR(VLOOKUP(C248,'2015'!$C$12:$AG$1887,30,FALSE),"-")</f>
        <v/>
      </c>
      <c r="AT248" s="148">
        <v>0</v>
      </c>
      <c r="AU248" s="170">
        <f>IFERROR(VLOOKUP(C248,'2015'!$C$12:$AG$1887,31,FALSE),"-")</f>
        <v>0</v>
      </c>
      <c r="AV248" s="106"/>
      <c r="AW248" s="63">
        <f>IFERROR(VLOOKUP(C248,Merkittävyysluokitus!$A$2:$J$1705,10,FALSE),"-")</f>
        <v>3</v>
      </c>
      <c r="AX248" s="175">
        <f>IFERROR(VLOOKUP(C248,Merkittävyysluokitus!$A$2:$J$1705,6,FALSE),"-")</f>
        <v>9.1916666666666664</v>
      </c>
      <c r="AY248" s="175">
        <f>IFERROR(VLOOKUP(C248,Merkittävyysluokitus!$A$2:$J$1705,7,FALSE),"-")</f>
        <v>4.0249999999999995</v>
      </c>
      <c r="AZ248" s="175">
        <f>IFERROR(VLOOKUP(C248,Merkittävyysluokitus!$A$2:$J$1705,8,FALSE),"-")</f>
        <v>3.6666666666666665</v>
      </c>
      <c r="BA248" s="175">
        <f>IFERROR(VLOOKUP(C248,Merkittävyysluokitus!$A$2:$J$1705,9,FALSE),"-")</f>
        <v>1.5</v>
      </c>
      <c r="BB248" s="203"/>
      <c r="BC248" s="203" t="str">
        <f t="shared" si="40"/>
        <v/>
      </c>
      <c r="BD248" s="39" t="str">
        <f t="shared" si="32"/>
        <v>punainen</v>
      </c>
      <c r="BE248" s="68" t="str">
        <f t="shared" si="33"/>
        <v>punainen</v>
      </c>
      <c r="BF248" s="68" t="str">
        <f t="shared" si="34"/>
        <v>punainen</v>
      </c>
      <c r="BG248" s="68" t="str">
        <f t="shared" si="35"/>
        <v>punainen</v>
      </c>
      <c r="BH248" s="208" t="str">
        <f t="shared" si="36"/>
        <v>punainen</v>
      </c>
      <c r="BI248" s="117"/>
      <c r="BJ248" s="39" t="str">
        <f>IF(F248="ei löydy","uusi tie",IF(E248=0,"tieosoite muuttunut",IF(E248=1,VLOOKUP(D248,'2015'!$F$12:$AL$1887,31,FALSE),"-")))</f>
        <v>punainen</v>
      </c>
      <c r="BK248" s="67" t="str">
        <f>IF(E248=1,VLOOKUP(D248,'2015'!$F$12:$AL$1887,32,FALSE),"-")</f>
        <v>punainen</v>
      </c>
      <c r="BL248" s="39" t="str">
        <f>IF(F248="ei löydy","uusi tie",IF(E248=0,"tieosoite muuttunut",IF(E248=1,VLOOKUP(D248,'2015'!$F$12:$AL$1887,33,FALSE),"-")))</f>
        <v>punainen</v>
      </c>
      <c r="BM248" s="39"/>
      <c r="BN248" s="217" t="str">
        <f>VLOOKUP(D248,'2015'!$F$12:$AL$1887,33,FALSE)</f>
        <v>punainen</v>
      </c>
      <c r="BO248" s="117"/>
      <c r="BP248" s="115" t="s">
        <v>9</v>
      </c>
      <c r="BQ248" s="30"/>
      <c r="BS248" s="5"/>
      <c r="BU248" s="35"/>
      <c r="BV248" s="30" t="s">
        <v>9</v>
      </c>
      <c r="BW248" s="20"/>
      <c r="BX248" t="str">
        <f>IF(E248=1,VLOOKUP(D248,'2015'!$F$12:$AX$1887,43,FALSE),"-")</f>
        <v>punainen</v>
      </c>
      <c r="BY248" t="str">
        <f>IF(E248=1,VLOOKUP(D248,'2015'!$F$12:$AX$1887,44,FALSE),"-")</f>
        <v>punainen</v>
      </c>
      <c r="BZ248" t="str">
        <f>IF(E248=1,VLOOKUP(D248,'2015'!$F$12:$AX$1887,45,FALSE),"-")</f>
        <v>punainen</v>
      </c>
      <c r="CA248" s="31">
        <f t="shared" si="46"/>
        <v>30</v>
      </c>
      <c r="CB248" s="31">
        <f t="shared" si="47"/>
        <v>10</v>
      </c>
      <c r="CC248" s="31">
        <f t="shared" si="48"/>
        <v>10</v>
      </c>
      <c r="CD248" s="31">
        <f t="shared" si="49"/>
        <v>10</v>
      </c>
      <c r="CE248" s="31">
        <f t="shared" si="50"/>
        <v>0</v>
      </c>
      <c r="CO248" s="2" t="s">
        <v>35</v>
      </c>
      <c r="CP248" s="2" t="s">
        <v>35</v>
      </c>
    </row>
    <row r="249" spans="1:94" ht="15.75" thickBot="1" x14ac:dyDescent="0.3">
      <c r="A249" s="50"/>
      <c r="B249" s="50"/>
      <c r="C249" s="50" t="str">
        <f t="shared" si="37"/>
        <v>54_4_3234</v>
      </c>
      <c r="D249" s="51" t="str">
        <f t="shared" si="38"/>
        <v>54_4</v>
      </c>
      <c r="E249" s="224">
        <f>IFERROR(VLOOKUP(C249,'2015'!$C$12:$D$1887,2,FALSE),0)</f>
        <v>1</v>
      </c>
      <c r="F249" s="51">
        <f>IFERROR(K249-IFERROR(VLOOKUP(D249,'2015'!$F$12:$I$1887,4,FALSE),"ei löydy"),"ei löydy")</f>
        <v>0</v>
      </c>
      <c r="G249" s="224">
        <f>IFERROR(VLOOKUP(Työfile_2024!C249,Liikennemalli!$D$6:$G$1921,4,FALSE),0)</f>
        <v>1</v>
      </c>
      <c r="H249" s="225">
        <f>K249-IFERROR(VLOOKUP(Työfile_2024!D249,Liikennemalli!$C$6:$H$1921,6,FALSE),"ei löydy")</f>
        <v>0</v>
      </c>
      <c r="I249" s="80">
        <v>54</v>
      </c>
      <c r="J249" s="52">
        <v>4</v>
      </c>
      <c r="K249" s="52">
        <v>3234</v>
      </c>
      <c r="L249" s="53"/>
      <c r="M249" s="54"/>
      <c r="N249" s="54"/>
      <c r="O249" s="54"/>
      <c r="P249" s="54"/>
      <c r="Q249" s="55"/>
      <c r="R249" s="55"/>
      <c r="S249" s="55"/>
      <c r="T249" s="55"/>
      <c r="U249" s="52"/>
      <c r="V249" s="56">
        <v>3466</v>
      </c>
      <c r="W249" s="56">
        <v>438</v>
      </c>
      <c r="X249" s="56">
        <v>3225</v>
      </c>
      <c r="Y249" s="56">
        <f>VLOOKUP(D249,Liikennemalli24!$D$2:$F$1804,2,FALSE)</f>
        <v>205</v>
      </c>
      <c r="Z249" s="57">
        <f>VLOOKUP(D249,Liikennemalli24!$D$2:$F$1804,3,FALSE)</f>
        <v>0.83199999999999996</v>
      </c>
      <c r="AA249" s="178">
        <f>IF(G249=1,VLOOKUP(C249,Liikennemalli!$D$6:$H$1921,2,FALSE),0)</f>
        <v>174.87933629480199</v>
      </c>
      <c r="AB249" s="197">
        <f>IF(G249=1,VLOOKUP(C249,Liikennemalli!$D$6:$H$1921,3,FALSE),0)</f>
        <v>0.66353261018699194</v>
      </c>
      <c r="AC249" s="134">
        <f>IF(E249=1,VLOOKUP(Työfile_2024!D249,'2015'!$F$12:$X$1887,18,FALSE),"-")</f>
        <v>5721</v>
      </c>
      <c r="AD249" s="127">
        <f>IF(E249=1,VLOOKUP(Työfile_2024!D249,'2015'!$F$12:$X$1887,19,FALSE),"-")</f>
        <v>0.98</v>
      </c>
      <c r="AI249" s="127">
        <f>IF(E249=1,VLOOKUP(Työfile_2024!D249,'2015'!$F$12:$AB$1887,20,FALSE),"-")</f>
        <v>0</v>
      </c>
      <c r="AJ249" s="127">
        <f>IF(E249=1,VLOOKUP(Työfile_2024!D249,'2015'!$F$12:$AB$1887,21,FALSE),"-")</f>
        <v>0</v>
      </c>
      <c r="AK249" s="127">
        <f>IF(E249=1,VLOOKUP(Työfile_2024!D249,'2015'!$F$12:$AB$1887,22,FALSE),"-")</f>
        <v>0</v>
      </c>
      <c r="AL249" s="127">
        <f>IF(E249=1,VLOOKUP(Työfile_2024!D249,'2015'!$F$12:$AB$1887,23,FALSE),"-")</f>
        <v>0</v>
      </c>
      <c r="AM249" s="56">
        <f>VLOOKUP(Työfile_2024!D249,Tmatkat_20km_tarkasteltava_verk!$C$2:$D$1804,2,FALSE)</f>
        <v>561</v>
      </c>
      <c r="AN249" s="148">
        <f t="shared" si="39"/>
        <v>0.16185804962492786</v>
      </c>
      <c r="AO249" s="178">
        <f>IF(E249=1,VLOOKUP(Työfile_2024!D249,'2015'!$F$12:$AC$1887,24,FALSE),"-")</f>
        <v>401</v>
      </c>
      <c r="AP249" s="52" t="str">
        <f>VLOOKUP(D249,Tarkasteltava_verkko_2024_harva!$E$2:$I$1804,5,FALSE)</f>
        <v>tiivis</v>
      </c>
      <c r="AQ249" s="52" t="str">
        <f>VLOOKUP(D249,Tarkasteltava_verkko_2024_harva!$E$2:$I$1804,4,FALSE)</f>
        <v>harva</v>
      </c>
      <c r="AR249" s="148">
        <v>0</v>
      </c>
      <c r="AS249" s="170" t="str">
        <f>IFERROR(VLOOKUP(C249,'2015'!$C$12:$AG$1887,30,FALSE),"-")</f>
        <v/>
      </c>
      <c r="AT249" s="148">
        <v>0</v>
      </c>
      <c r="AU249" s="170">
        <f>IFERROR(VLOOKUP(C249,'2015'!$C$12:$AG$1887,31,FALSE),"-")</f>
        <v>0</v>
      </c>
      <c r="AV249" s="106"/>
      <c r="AW249" s="63">
        <f>IFERROR(VLOOKUP(C249,Merkittävyysluokitus!$A$2:$J$1705,10,FALSE),"-")</f>
        <v>3</v>
      </c>
      <c r="AX249" s="175">
        <f>IFERROR(VLOOKUP(C249,Merkittävyysluokitus!$A$2:$J$1705,6,FALSE),"-")</f>
        <v>9.9483333333333324</v>
      </c>
      <c r="AY249" s="175">
        <f>IFERROR(VLOOKUP(C249,Merkittävyysluokitus!$A$2:$J$1705,7,FALSE),"-")</f>
        <v>4.0249999999999995</v>
      </c>
      <c r="AZ249" s="175">
        <f>IFERROR(VLOOKUP(C249,Merkittävyysluokitus!$A$2:$J$1705,8,FALSE),"-")</f>
        <v>4.09</v>
      </c>
      <c r="BA249" s="175">
        <f>IFERROR(VLOOKUP(C249,Merkittävyysluokitus!$A$2:$J$1705,9,FALSE),"-")</f>
        <v>1.8333333333333333</v>
      </c>
      <c r="BB249" s="203"/>
      <c r="BC249" s="203" t="str">
        <f t="shared" si="40"/>
        <v/>
      </c>
      <c r="BD249" s="39" t="str">
        <f t="shared" si="32"/>
        <v>punainen</v>
      </c>
      <c r="BE249" s="68" t="str">
        <f t="shared" si="33"/>
        <v>punainen</v>
      </c>
      <c r="BF249" s="68" t="str">
        <f t="shared" si="34"/>
        <v>punainen</v>
      </c>
      <c r="BG249" s="68" t="str">
        <f t="shared" si="35"/>
        <v>punainen</v>
      </c>
      <c r="BH249" s="208" t="str">
        <f t="shared" si="36"/>
        <v>punainen</v>
      </c>
      <c r="BI249" s="117"/>
      <c r="BJ249" s="39" t="str">
        <f>IF(F249="ei löydy","uusi tie",IF(E249=0,"tieosoite muuttunut",IF(E249=1,VLOOKUP(D249,'2015'!$F$12:$AL$1887,31,FALSE),"-")))</f>
        <v>punainen</v>
      </c>
      <c r="BK249" s="67" t="str">
        <f>IF(E249=1,VLOOKUP(D249,'2015'!$F$12:$AL$1887,32,FALSE),"-")</f>
        <v>punainen</v>
      </c>
      <c r="BL249" s="39" t="str">
        <f>IF(F249="ei löydy","uusi tie",IF(E249=0,"tieosoite muuttunut",IF(E249=1,VLOOKUP(D249,'2015'!$F$12:$AL$1887,33,FALSE),"-")))</f>
        <v>punainen</v>
      </c>
      <c r="BM249" s="39"/>
      <c r="BN249" s="217" t="str">
        <f>VLOOKUP(D249,'2015'!$F$12:$AL$1887,33,FALSE)</f>
        <v>punainen</v>
      </c>
      <c r="BO249" s="117"/>
      <c r="BP249" s="115" t="s">
        <v>9</v>
      </c>
      <c r="BQ249" s="30"/>
      <c r="BS249" s="5"/>
      <c r="BU249" s="35"/>
      <c r="BV249" s="30" t="s">
        <v>9</v>
      </c>
      <c r="BW249" s="20"/>
      <c r="BX249" t="str">
        <f>IF(E249=1,VLOOKUP(D249,'2015'!$F$12:$AX$1887,43,FALSE),"-")</f>
        <v>punainen</v>
      </c>
      <c r="BY249" t="str">
        <f>IF(E249=1,VLOOKUP(D249,'2015'!$F$12:$AX$1887,44,FALSE),"-")</f>
        <v>punainen</v>
      </c>
      <c r="BZ249" t="str">
        <f>IF(E249=1,VLOOKUP(D249,'2015'!$F$12:$AX$1887,45,FALSE),"-")</f>
        <v>punainen</v>
      </c>
      <c r="CA249" s="31">
        <f t="shared" si="46"/>
        <v>30</v>
      </c>
      <c r="CB249" s="31">
        <f t="shared" si="47"/>
        <v>10</v>
      </c>
      <c r="CC249" s="31">
        <f t="shared" si="48"/>
        <v>10</v>
      </c>
      <c r="CD249" s="31">
        <f t="shared" si="49"/>
        <v>10</v>
      </c>
      <c r="CE249" s="31">
        <f t="shared" si="50"/>
        <v>0</v>
      </c>
      <c r="CO249" s="2" t="s">
        <v>35</v>
      </c>
      <c r="CP249" s="2" t="s">
        <v>35</v>
      </c>
    </row>
    <row r="250" spans="1:94" ht="15.75" thickBot="1" x14ac:dyDescent="0.3">
      <c r="A250" s="50"/>
      <c r="B250" s="50"/>
      <c r="C250" s="50" t="str">
        <f t="shared" si="37"/>
        <v>54_5_4617</v>
      </c>
      <c r="D250" s="51" t="str">
        <f t="shared" si="38"/>
        <v>54_5</v>
      </c>
      <c r="E250" s="224">
        <f>IFERROR(VLOOKUP(C250,'2015'!$C$12:$D$1887,2,FALSE),0)</f>
        <v>1</v>
      </c>
      <c r="F250" s="51">
        <f>IFERROR(K250-IFERROR(VLOOKUP(D250,'2015'!$F$12:$I$1887,4,FALSE),"ei löydy"),"ei löydy")</f>
        <v>0</v>
      </c>
      <c r="G250" s="224">
        <f>IFERROR(VLOOKUP(Työfile_2024!C250,Liikennemalli!$D$6:$G$1921,4,FALSE),0)</f>
        <v>1</v>
      </c>
      <c r="H250" s="225">
        <f>K250-IFERROR(VLOOKUP(Työfile_2024!D250,Liikennemalli!$C$6:$H$1921,6,FALSE),"ei löydy")</f>
        <v>0</v>
      </c>
      <c r="I250" s="80">
        <v>54</v>
      </c>
      <c r="J250" s="52">
        <v>5</v>
      </c>
      <c r="K250" s="52">
        <v>4617</v>
      </c>
      <c r="L250" s="53"/>
      <c r="M250" s="54"/>
      <c r="N250" s="54"/>
      <c r="O250" s="54"/>
      <c r="P250" s="54"/>
      <c r="Q250" s="55"/>
      <c r="R250" s="55"/>
      <c r="S250" s="55"/>
      <c r="T250" s="55"/>
      <c r="U250" s="52"/>
      <c r="V250" s="56">
        <v>3466</v>
      </c>
      <c r="W250" s="56">
        <v>438</v>
      </c>
      <c r="X250" s="56">
        <v>3225</v>
      </c>
      <c r="Y250" s="56">
        <f>VLOOKUP(D250,Liikennemalli24!$D$2:$F$1804,2,FALSE)</f>
        <v>4011</v>
      </c>
      <c r="Z250" s="57">
        <f>VLOOKUP(D250,Liikennemalli24!$D$2:$F$1804,3,FALSE)</f>
        <v>0.82599999999999996</v>
      </c>
      <c r="AA250" s="178">
        <f>IF(G250=1,VLOOKUP(C250,Liikennemalli!$D$6:$H$1921,2,FALSE),0)</f>
        <v>0</v>
      </c>
      <c r="AB250" s="197">
        <f>IF(G250=1,VLOOKUP(C250,Liikennemalli!$D$6:$H$1921,3,FALSE),0)</f>
        <v>0</v>
      </c>
      <c r="AC250" s="134">
        <f>IF(E250=1,VLOOKUP(Työfile_2024!D250,'2015'!$F$12:$X$1887,18,FALSE),"-")</f>
        <v>5741</v>
      </c>
      <c r="AD250" s="127">
        <f>IF(E250=1,VLOOKUP(Työfile_2024!D250,'2015'!$F$12:$X$1887,19,FALSE),"-")</f>
        <v>0.97</v>
      </c>
      <c r="AI250" s="127">
        <f>IF(E250=1,VLOOKUP(Työfile_2024!D250,'2015'!$F$12:$AB$1887,20,FALSE),"-")</f>
        <v>0</v>
      </c>
      <c r="AJ250" s="127">
        <f>IF(E250=1,VLOOKUP(Työfile_2024!D250,'2015'!$F$12:$AB$1887,21,FALSE),"-")</f>
        <v>0</v>
      </c>
      <c r="AK250" s="127">
        <f>IF(E250=1,VLOOKUP(Työfile_2024!D250,'2015'!$F$12:$AB$1887,22,FALSE),"-")</f>
        <v>0</v>
      </c>
      <c r="AL250" s="127">
        <f>IF(E250=1,VLOOKUP(Työfile_2024!D250,'2015'!$F$12:$AB$1887,23,FALSE),"-")</f>
        <v>0</v>
      </c>
      <c r="AM250" s="56">
        <f>VLOOKUP(Työfile_2024!D250,Tmatkat_20km_tarkasteltava_verk!$C$2:$D$1804,2,FALSE)</f>
        <v>585</v>
      </c>
      <c r="AN250" s="148">
        <f t="shared" si="39"/>
        <v>0.16878245816503173</v>
      </c>
      <c r="AO250" s="178">
        <f>IF(E250=1,VLOOKUP(Työfile_2024!D250,'2015'!$F$12:$AC$1887,24,FALSE),"-")</f>
        <v>424</v>
      </c>
      <c r="AP250" s="52" t="str">
        <f>VLOOKUP(D250,Tarkasteltava_verkko_2024_harva!$E$2:$I$1804,5,FALSE)</f>
        <v>tiivis</v>
      </c>
      <c r="AQ250" s="52" t="str">
        <f>VLOOKUP(D250,Tarkasteltava_verkko_2024_harva!$E$2:$I$1804,4,FALSE)</f>
        <v>harva</v>
      </c>
      <c r="AR250" s="148">
        <v>0</v>
      </c>
      <c r="AS250" s="170" t="str">
        <f>IFERROR(VLOOKUP(C250,'2015'!$C$12:$AG$1887,30,FALSE),"-")</f>
        <v/>
      </c>
      <c r="AT250" s="148">
        <v>0</v>
      </c>
      <c r="AU250" s="170">
        <f>IFERROR(VLOOKUP(C250,'2015'!$C$12:$AG$1887,31,FALSE),"-")</f>
        <v>0</v>
      </c>
      <c r="AV250" s="106"/>
      <c r="AW250" s="63">
        <f>IFERROR(VLOOKUP(C250,Merkittävyysluokitus!$A$2:$J$1705,10,FALSE),"-")</f>
        <v>2</v>
      </c>
      <c r="AX250" s="175">
        <f>IFERROR(VLOOKUP(C250,Merkittävyysluokitus!$A$2:$J$1705,6,FALSE),"-")</f>
        <v>10.63111111111111</v>
      </c>
      <c r="AY250" s="175">
        <f>IFERROR(VLOOKUP(C250,Merkittävyysluokitus!$A$2:$J$1705,7,FALSE),"-")</f>
        <v>4.0249999999999995</v>
      </c>
      <c r="AZ250" s="175">
        <f>IFERROR(VLOOKUP(C250,Merkittävyysluokitus!$A$2:$J$1705,8,FALSE),"-")</f>
        <v>4.7727777777777769</v>
      </c>
      <c r="BA250" s="175">
        <f>IFERROR(VLOOKUP(C250,Merkittävyysluokitus!$A$2:$J$1705,9,FALSE),"-")</f>
        <v>1.8333333333333333</v>
      </c>
      <c r="BB250" s="203"/>
      <c r="BC250" s="203" t="str">
        <f t="shared" si="40"/>
        <v/>
      </c>
      <c r="BD250" s="39" t="str">
        <f t="shared" si="32"/>
        <v>punainen</v>
      </c>
      <c r="BE250" s="68" t="str">
        <f t="shared" si="33"/>
        <v>punainen</v>
      </c>
      <c r="BF250" s="68" t="str">
        <f t="shared" si="34"/>
        <v>punainen</v>
      </c>
      <c r="BG250" s="68" t="str">
        <f t="shared" si="35"/>
        <v>punainen</v>
      </c>
      <c r="BH250" s="208" t="str">
        <f t="shared" si="36"/>
        <v>punainen</v>
      </c>
      <c r="BI250" s="117"/>
      <c r="BJ250" s="39" t="str">
        <f>IF(F250="ei löydy","uusi tie",IF(E250=0,"tieosoite muuttunut",IF(E250=1,VLOOKUP(D250,'2015'!$F$12:$AL$1887,31,FALSE),"-")))</f>
        <v>punainen</v>
      </c>
      <c r="BK250" s="67" t="str">
        <f>IF(E250=1,VLOOKUP(D250,'2015'!$F$12:$AL$1887,32,FALSE),"-")</f>
        <v>punainen</v>
      </c>
      <c r="BL250" s="39" t="str">
        <f>IF(F250="ei löydy","uusi tie",IF(E250=0,"tieosoite muuttunut",IF(E250=1,VLOOKUP(D250,'2015'!$F$12:$AL$1887,33,FALSE),"-")))</f>
        <v>punainen</v>
      </c>
      <c r="BM250" s="39"/>
      <c r="BN250" s="217" t="str">
        <f>VLOOKUP(D250,'2015'!$F$12:$AL$1887,33,FALSE)</f>
        <v>punainen</v>
      </c>
      <c r="BO250" s="117"/>
      <c r="BP250" s="115" t="s">
        <v>9</v>
      </c>
      <c r="BQ250" s="30"/>
      <c r="BS250" s="5"/>
      <c r="BU250" s="35"/>
      <c r="BV250" s="30" t="s">
        <v>9</v>
      </c>
      <c r="BW250" s="20"/>
      <c r="BX250" t="str">
        <f>IF(E250=1,VLOOKUP(D250,'2015'!$F$12:$AX$1887,43,FALSE),"-")</f>
        <v>punainen</v>
      </c>
      <c r="BY250" t="str">
        <f>IF(E250=1,VLOOKUP(D250,'2015'!$F$12:$AX$1887,44,FALSE),"-")</f>
        <v>punainen</v>
      </c>
      <c r="BZ250" t="str">
        <f>IF(E250=1,VLOOKUP(D250,'2015'!$F$12:$AX$1887,45,FALSE),"-")</f>
        <v>punainen</v>
      </c>
      <c r="CA250" s="31">
        <f t="shared" si="46"/>
        <v>30</v>
      </c>
      <c r="CB250" s="31">
        <f t="shared" si="47"/>
        <v>10</v>
      </c>
      <c r="CC250" s="31">
        <f t="shared" si="48"/>
        <v>10</v>
      </c>
      <c r="CD250" s="31">
        <f t="shared" si="49"/>
        <v>10</v>
      </c>
      <c r="CE250" s="31">
        <f t="shared" si="50"/>
        <v>0</v>
      </c>
      <c r="CF250" s="6" t="s">
        <v>56</v>
      </c>
      <c r="CO250" s="2" t="s">
        <v>35</v>
      </c>
      <c r="CP250" s="2" t="s">
        <v>35</v>
      </c>
    </row>
    <row r="251" spans="1:94" ht="15.75" thickBot="1" x14ac:dyDescent="0.3">
      <c r="A251" s="50"/>
      <c r="B251" s="50"/>
      <c r="C251" s="50" t="str">
        <f t="shared" si="37"/>
        <v>54_6_7710</v>
      </c>
      <c r="D251" s="51" t="str">
        <f t="shared" si="38"/>
        <v>54_6</v>
      </c>
      <c r="E251" s="224">
        <f>IFERROR(VLOOKUP(C251,'2015'!$C$12:$D$1887,2,FALSE),0)</f>
        <v>1</v>
      </c>
      <c r="F251" s="51">
        <f>IFERROR(K251-IFERROR(VLOOKUP(D251,'2015'!$F$12:$I$1887,4,FALSE),"ei löydy"),"ei löydy")</f>
        <v>0</v>
      </c>
      <c r="G251" s="224">
        <f>IFERROR(VLOOKUP(Työfile_2024!C251,Liikennemalli!$D$6:$G$1921,4,FALSE),0)</f>
        <v>1</v>
      </c>
      <c r="H251" s="225">
        <f>K251-IFERROR(VLOOKUP(Työfile_2024!D251,Liikennemalli!$C$6:$H$1921,6,FALSE),"ei löydy")</f>
        <v>0</v>
      </c>
      <c r="I251" s="80">
        <v>54</v>
      </c>
      <c r="J251" s="52">
        <v>6</v>
      </c>
      <c r="K251" s="52">
        <v>7710</v>
      </c>
      <c r="L251" s="53"/>
      <c r="M251" s="54"/>
      <c r="N251" s="54"/>
      <c r="O251" s="54"/>
      <c r="P251" s="54"/>
      <c r="Q251" s="55"/>
      <c r="R251" s="55"/>
      <c r="S251" s="55"/>
      <c r="T251" s="55"/>
      <c r="U251" s="52"/>
      <c r="V251" s="56">
        <v>3957.0155642023346</v>
      </c>
      <c r="W251" s="56">
        <v>430.26070038910507</v>
      </c>
      <c r="X251" s="56">
        <v>3725.4747081712062</v>
      </c>
      <c r="Y251" s="56">
        <f>VLOOKUP(D251,Liikennemalli24!$D$2:$F$1804,2,FALSE)</f>
        <v>4408</v>
      </c>
      <c r="Z251" s="57">
        <f>VLOOKUP(D251,Liikennemalli24!$D$2:$F$1804,3,FALSE)</f>
        <v>0.85199999999999998</v>
      </c>
      <c r="AA251" s="178">
        <f>IF(G251=1,VLOOKUP(C251,Liikennemalli!$D$6:$H$1921,2,FALSE),0)</f>
        <v>0</v>
      </c>
      <c r="AB251" s="197">
        <f>IF(G251=1,VLOOKUP(C251,Liikennemalli!$D$6:$H$1921,3,FALSE),0)</f>
        <v>0</v>
      </c>
      <c r="AC251" s="134">
        <f>IF(E251=1,VLOOKUP(Työfile_2024!D251,'2015'!$F$12:$X$1887,18,FALSE),"-")</f>
        <v>6526</v>
      </c>
      <c r="AD251" s="127">
        <f>IF(E251=1,VLOOKUP(Työfile_2024!D251,'2015'!$F$12:$X$1887,19,FALSE),"-")</f>
        <v>0.89</v>
      </c>
      <c r="AI251" s="127">
        <f>IF(E251=1,VLOOKUP(Työfile_2024!D251,'2015'!$F$12:$AB$1887,20,FALSE),"-")</f>
        <v>0</v>
      </c>
      <c r="AJ251" s="127">
        <f>IF(E251=1,VLOOKUP(Työfile_2024!D251,'2015'!$F$12:$AB$1887,21,FALSE),"-")</f>
        <v>0</v>
      </c>
      <c r="AK251" s="127">
        <f>IF(E251=1,VLOOKUP(Työfile_2024!D251,'2015'!$F$12:$AB$1887,22,FALSE),"-")</f>
        <v>0</v>
      </c>
      <c r="AL251" s="127">
        <f>IF(E251=1,VLOOKUP(Työfile_2024!D251,'2015'!$F$12:$AB$1887,23,FALSE),"-")</f>
        <v>0</v>
      </c>
      <c r="AM251" s="56">
        <f>VLOOKUP(Työfile_2024!D251,Tmatkat_20km_tarkasteltava_verk!$C$2:$D$1804,2,FALSE)</f>
        <v>1265</v>
      </c>
      <c r="AN251" s="148">
        <f t="shared" si="39"/>
        <v>0.31968537385700224</v>
      </c>
      <c r="AO251" s="178">
        <f>IF(E251=1,VLOOKUP(Työfile_2024!D251,'2015'!$F$12:$AC$1887,24,FALSE),"-")</f>
        <v>589</v>
      </c>
      <c r="AP251" s="52" t="str">
        <f>VLOOKUP(D251,Tarkasteltava_verkko_2024_harva!$E$2:$I$1804,5,FALSE)</f>
        <v>tiivis</v>
      </c>
      <c r="AQ251" s="52" t="str">
        <f>VLOOKUP(D251,Tarkasteltava_verkko_2024_harva!$E$2:$I$1804,4,FALSE)</f>
        <v>harva</v>
      </c>
      <c r="AR251" s="148">
        <v>0.25797665369649808</v>
      </c>
      <c r="AS251" s="170" t="str">
        <f>IFERROR(VLOOKUP(C251,'2015'!$C$12:$AG$1887,30,FALSE),"-")</f>
        <v/>
      </c>
      <c r="AT251" s="148">
        <v>0.41647211413748381</v>
      </c>
      <c r="AU251" s="170">
        <f>IFERROR(VLOOKUP(C251,'2015'!$C$12:$AG$1887,31,FALSE),"-")</f>
        <v>0</v>
      </c>
      <c r="AV251" s="106"/>
      <c r="AW251" s="63">
        <f>IFERROR(VLOOKUP(C251,Merkittävyysluokitus!$A$2:$J$1705,10,FALSE),"-")</f>
        <v>1</v>
      </c>
      <c r="AX251" s="175">
        <f>IFERROR(VLOOKUP(C251,Merkittävyysluokitus!$A$2:$J$1705,6,FALSE),"-")</f>
        <v>13.1</v>
      </c>
      <c r="AY251" s="175">
        <f>IFERROR(VLOOKUP(C251,Merkittävyysluokitus!$A$2:$J$1705,7,FALSE),"-")</f>
        <v>4.5999999999999996</v>
      </c>
      <c r="AZ251" s="175">
        <f>IFERROR(VLOOKUP(C251,Merkittävyysluokitus!$A$2:$J$1705,8,FALSE),"-")</f>
        <v>6.5</v>
      </c>
      <c r="BA251" s="175">
        <f>IFERROR(VLOOKUP(C251,Merkittävyysluokitus!$A$2:$J$1705,9,FALSE),"-")</f>
        <v>2</v>
      </c>
      <c r="BB251" s="203"/>
      <c r="BC251" s="203" t="str">
        <f t="shared" si="40"/>
        <v/>
      </c>
      <c r="BD251" s="39" t="str">
        <f t="shared" si="32"/>
        <v>punainen</v>
      </c>
      <c r="BE251" s="68" t="str">
        <f t="shared" si="33"/>
        <v>punainen</v>
      </c>
      <c r="BF251" s="68" t="str">
        <f t="shared" si="34"/>
        <v>punainen</v>
      </c>
      <c r="BG251" s="68" t="str">
        <f t="shared" si="35"/>
        <v>punainen</v>
      </c>
      <c r="BH251" s="208" t="str">
        <f t="shared" si="36"/>
        <v>punainen</v>
      </c>
      <c r="BI251" s="117"/>
      <c r="BJ251" s="39" t="str">
        <f>IF(F251="ei löydy","uusi tie",IF(E251=0,"tieosoite muuttunut",IF(E251=1,VLOOKUP(D251,'2015'!$F$12:$AL$1887,31,FALSE),"-")))</f>
        <v>punainen</v>
      </c>
      <c r="BK251" s="67" t="str">
        <f>IF(E251=1,VLOOKUP(D251,'2015'!$F$12:$AL$1887,32,FALSE),"-")</f>
        <v>punainen</v>
      </c>
      <c r="BL251" s="39" t="str">
        <f>IF(F251="ei löydy","uusi tie",IF(E251=0,"tieosoite muuttunut",IF(E251=1,VLOOKUP(D251,'2015'!$F$12:$AL$1887,33,FALSE),"-")))</f>
        <v>punainen</v>
      </c>
      <c r="BM251" s="39"/>
      <c r="BN251" s="217" t="str">
        <f>VLOOKUP(D251,'2015'!$F$12:$AL$1887,33,FALSE)</f>
        <v>punainen</v>
      </c>
      <c r="BO251" s="117"/>
      <c r="BP251" s="115" t="s">
        <v>9</v>
      </c>
      <c r="BQ251" s="30"/>
      <c r="BS251" s="5"/>
      <c r="BU251" s="35"/>
      <c r="BV251" s="30" t="s">
        <v>9</v>
      </c>
      <c r="BW251" s="20"/>
      <c r="BX251" t="str">
        <f>IF(E251=1,VLOOKUP(D251,'2015'!$F$12:$AX$1887,43,FALSE),"-")</f>
        <v>punainen</v>
      </c>
      <c r="BY251" t="str">
        <f>IF(E251=1,VLOOKUP(D251,'2015'!$F$12:$AX$1887,44,FALSE),"-")</f>
        <v>punainen</v>
      </c>
      <c r="BZ251" t="str">
        <f>IF(E251=1,VLOOKUP(D251,'2015'!$F$12:$AX$1887,45,FALSE),"-")</f>
        <v>punainen</v>
      </c>
      <c r="CA251" s="31">
        <f t="shared" si="46"/>
        <v>30</v>
      </c>
      <c r="CB251" s="31">
        <f t="shared" si="47"/>
        <v>10</v>
      </c>
      <c r="CC251" s="31">
        <f t="shared" si="48"/>
        <v>10</v>
      </c>
      <c r="CD251" s="31">
        <f t="shared" si="49"/>
        <v>10</v>
      </c>
      <c r="CE251" s="31">
        <f t="shared" si="50"/>
        <v>0</v>
      </c>
      <c r="CO251" s="2" t="s">
        <v>35</v>
      </c>
      <c r="CP251" s="2" t="s">
        <v>35</v>
      </c>
    </row>
    <row r="252" spans="1:94" ht="15.75" thickBot="1" x14ac:dyDescent="0.3">
      <c r="A252" s="50"/>
      <c r="B252" s="50"/>
      <c r="C252" s="50" t="str">
        <f t="shared" si="37"/>
        <v>54_8_5714</v>
      </c>
      <c r="D252" s="51" t="str">
        <f t="shared" si="38"/>
        <v>54_8</v>
      </c>
      <c r="E252" s="224">
        <f>IFERROR(VLOOKUP(C252,'2015'!$C$12:$D$1887,2,FALSE),0)</f>
        <v>1</v>
      </c>
      <c r="F252" s="51">
        <f>IFERROR(K252-IFERROR(VLOOKUP(D252,'2015'!$F$12:$I$1887,4,FALSE),"ei löydy"),"ei löydy")</f>
        <v>0</v>
      </c>
      <c r="G252" s="224">
        <f>IFERROR(VLOOKUP(Työfile_2024!C252,Liikennemalli!$D$6:$G$1921,4,FALSE),0)</f>
        <v>1</v>
      </c>
      <c r="H252" s="225">
        <f>K252-IFERROR(VLOOKUP(Työfile_2024!D252,Liikennemalli!$C$6:$H$1921,6,FALSE),"ei löydy")</f>
        <v>0</v>
      </c>
      <c r="I252" s="80">
        <v>54</v>
      </c>
      <c r="J252" s="52">
        <v>8</v>
      </c>
      <c r="K252" s="52">
        <v>5714</v>
      </c>
      <c r="L252" s="53"/>
      <c r="M252" s="54"/>
      <c r="N252" s="54"/>
      <c r="O252" s="54"/>
      <c r="P252" s="54"/>
      <c r="Q252" s="55"/>
      <c r="R252" s="55"/>
      <c r="S252" s="55"/>
      <c r="T252" s="55"/>
      <c r="U252" s="52"/>
      <c r="V252" s="56">
        <v>6828</v>
      </c>
      <c r="W252" s="56">
        <v>718</v>
      </c>
      <c r="X252" s="56">
        <v>6900</v>
      </c>
      <c r="Y252" s="56">
        <f>VLOOKUP(D252,Liikennemalli24!$D$2:$F$1804,2,FALSE)</f>
        <v>5830</v>
      </c>
      <c r="Z252" s="57">
        <f>VLOOKUP(D252,Liikennemalli24!$D$2:$F$1804,3,FALSE)</f>
        <v>0.96499999999999997</v>
      </c>
      <c r="AA252" s="178">
        <f>IF(G252=1,VLOOKUP(C252,Liikennemalli!$D$6:$H$1921,2,FALSE),0)</f>
        <v>0</v>
      </c>
      <c r="AB252" s="197">
        <f>IF(G252=1,VLOOKUP(C252,Liikennemalli!$D$6:$H$1921,3,FALSE),0)</f>
        <v>0</v>
      </c>
      <c r="AC252" s="134">
        <f>IF(E252=1,VLOOKUP(Työfile_2024!D252,'2015'!$F$12:$X$1887,18,FALSE),"-")</f>
        <v>6312</v>
      </c>
      <c r="AD252" s="127">
        <f>IF(E252=1,VLOOKUP(Työfile_2024!D252,'2015'!$F$12:$X$1887,19,FALSE),"-")</f>
        <v>0.88</v>
      </c>
      <c r="AI252" s="127">
        <f>IF(E252=1,VLOOKUP(Työfile_2024!D252,'2015'!$F$12:$AB$1887,20,FALSE),"-")</f>
        <v>0</v>
      </c>
      <c r="AJ252" s="127">
        <f>IF(E252=1,VLOOKUP(Työfile_2024!D252,'2015'!$F$12:$AB$1887,21,FALSE),"-")</f>
        <v>0</v>
      </c>
      <c r="AK252" s="127">
        <f>IF(E252=1,VLOOKUP(Työfile_2024!D252,'2015'!$F$12:$AB$1887,22,FALSE),"-")</f>
        <v>0</v>
      </c>
      <c r="AL252" s="127">
        <f>IF(E252=1,VLOOKUP(Työfile_2024!D252,'2015'!$F$12:$AB$1887,23,FALSE),"-")</f>
        <v>0</v>
      </c>
      <c r="AM252" s="56">
        <f>VLOOKUP(Työfile_2024!D252,Tmatkat_20km_tarkasteltava_verk!$C$2:$D$1804,2,FALSE)</f>
        <v>1551</v>
      </c>
      <c r="AN252" s="148">
        <f t="shared" si="39"/>
        <v>0.22715289982425307</v>
      </c>
      <c r="AO252" s="178">
        <f>IF(E252=1,VLOOKUP(Työfile_2024!D252,'2015'!$F$12:$AC$1887,24,FALSE),"-")</f>
        <v>674</v>
      </c>
      <c r="AP252" s="52" t="str">
        <f>VLOOKUP(D252,Tarkasteltava_verkko_2024_harva!$E$2:$I$1804,5,FALSE)</f>
        <v>tiivis</v>
      </c>
      <c r="AQ252" s="52" t="str">
        <f>VLOOKUP(D252,Tarkasteltava_verkko_2024_harva!$E$2:$I$1804,4,FALSE)</f>
        <v>harva</v>
      </c>
      <c r="AR252" s="148">
        <v>0</v>
      </c>
      <c r="AS252" s="170" t="str">
        <f>IFERROR(VLOOKUP(C252,'2015'!$C$12:$AG$1887,30,FALSE),"-")</f>
        <v/>
      </c>
      <c r="AT252" s="148">
        <v>8.1029051452572623E-2</v>
      </c>
      <c r="AU252" s="170">
        <f>IFERROR(VLOOKUP(C252,'2015'!$C$12:$AG$1887,31,FALSE),"-")</f>
        <v>0</v>
      </c>
      <c r="AV252" s="106"/>
      <c r="AW252" s="63">
        <f>IFERROR(VLOOKUP(C252,Merkittävyysluokitus!$A$2:$J$1705,10,FALSE),"-")</f>
        <v>1</v>
      </c>
      <c r="AX252" s="175">
        <f>IFERROR(VLOOKUP(C252,Merkittävyysluokitus!$A$2:$J$1705,6,FALSE),"-")</f>
        <v>13.574999999999999</v>
      </c>
      <c r="AY252" s="175">
        <f>IFERROR(VLOOKUP(C252,Merkittävyysluokitus!$A$2:$J$1705,7,FALSE),"-")</f>
        <v>4.5749999999999993</v>
      </c>
      <c r="AZ252" s="175">
        <f>IFERROR(VLOOKUP(C252,Merkittävyysluokitus!$A$2:$J$1705,8,FALSE),"-")</f>
        <v>7.1666666666666661</v>
      </c>
      <c r="BA252" s="175">
        <f>IFERROR(VLOOKUP(C252,Merkittävyysluokitus!$A$2:$J$1705,9,FALSE),"-")</f>
        <v>1.8333333333333333</v>
      </c>
      <c r="BB252" s="203"/>
      <c r="BC252" s="203" t="str">
        <f t="shared" si="40"/>
        <v/>
      </c>
      <c r="BD252" s="39" t="str">
        <f t="shared" si="32"/>
        <v>punainen</v>
      </c>
      <c r="BE252" s="68" t="str">
        <f t="shared" si="33"/>
        <v>punainen</v>
      </c>
      <c r="BF252" s="68" t="str">
        <f t="shared" si="34"/>
        <v>punainen</v>
      </c>
      <c r="BG252" s="68" t="str">
        <f t="shared" si="35"/>
        <v>punainen</v>
      </c>
      <c r="BH252" s="208" t="str">
        <f t="shared" si="36"/>
        <v>punainen</v>
      </c>
      <c r="BI252" s="117"/>
      <c r="BJ252" s="39" t="str">
        <f>IF(F252="ei löydy","uusi tie",IF(E252=0,"tieosoite muuttunut",IF(E252=1,VLOOKUP(D252,'2015'!$F$12:$AL$1887,31,FALSE),"-")))</f>
        <v>punainen</v>
      </c>
      <c r="BK252" s="67" t="str">
        <f>IF(E252=1,VLOOKUP(D252,'2015'!$F$12:$AL$1887,32,FALSE),"-")</f>
        <v>punainen</v>
      </c>
      <c r="BL252" s="39" t="str">
        <f>IF(F252="ei löydy","uusi tie",IF(E252=0,"tieosoite muuttunut",IF(E252=1,VLOOKUP(D252,'2015'!$F$12:$AL$1887,33,FALSE),"-")))</f>
        <v>punainen</v>
      </c>
      <c r="BM252" s="39"/>
      <c r="BN252" s="217" t="str">
        <f>VLOOKUP(D252,'2015'!$F$12:$AL$1887,33,FALSE)</f>
        <v>punainen</v>
      </c>
      <c r="BO252" s="117"/>
      <c r="BP252" s="115" t="s">
        <v>9</v>
      </c>
      <c r="BQ252" s="30"/>
      <c r="BS252" s="5"/>
      <c r="BU252" s="35"/>
      <c r="BV252" s="30" t="s">
        <v>9</v>
      </c>
      <c r="BW252" s="20"/>
      <c r="BX252" t="str">
        <f>IF(E252=1,VLOOKUP(D252,'2015'!$F$12:$AX$1887,43,FALSE),"-")</f>
        <v>punainen</v>
      </c>
      <c r="BY252" t="str">
        <f>IF(E252=1,VLOOKUP(D252,'2015'!$F$12:$AX$1887,44,FALSE),"-")</f>
        <v>punainen</v>
      </c>
      <c r="BZ252" t="str">
        <f>IF(E252=1,VLOOKUP(D252,'2015'!$F$12:$AX$1887,45,FALSE),"-")</f>
        <v>punainen</v>
      </c>
      <c r="CA252" s="31">
        <f t="shared" si="46"/>
        <v>30</v>
      </c>
      <c r="CB252" s="31">
        <f t="shared" si="47"/>
        <v>10</v>
      </c>
      <c r="CC252" s="31">
        <f t="shared" si="48"/>
        <v>10</v>
      </c>
      <c r="CD252" s="31">
        <f t="shared" si="49"/>
        <v>10</v>
      </c>
      <c r="CE252" s="31">
        <f t="shared" si="50"/>
        <v>0</v>
      </c>
      <c r="CO252" s="2" t="s">
        <v>35</v>
      </c>
      <c r="CP252" s="2" t="s">
        <v>35</v>
      </c>
    </row>
    <row r="253" spans="1:94" ht="15.75" thickBot="1" x14ac:dyDescent="0.3">
      <c r="A253" s="50"/>
      <c r="B253" s="50"/>
      <c r="C253" s="50" t="str">
        <f t="shared" si="37"/>
        <v>54_9_4317</v>
      </c>
      <c r="D253" s="51" t="str">
        <f t="shared" si="38"/>
        <v>54_9</v>
      </c>
      <c r="E253" s="224">
        <f>IFERROR(VLOOKUP(C253,'2015'!$C$12:$D$1887,2,FALSE),0)</f>
        <v>1</v>
      </c>
      <c r="F253" s="51">
        <f>IFERROR(K253-IFERROR(VLOOKUP(D253,'2015'!$F$12:$I$1887,4,FALSE),"ei löydy"),"ei löydy")</f>
        <v>0</v>
      </c>
      <c r="G253" s="224">
        <f>IFERROR(VLOOKUP(Työfile_2024!C253,Liikennemalli!$D$6:$G$1921,4,FALSE),0)</f>
        <v>1</v>
      </c>
      <c r="H253" s="225">
        <f>K253-IFERROR(VLOOKUP(Työfile_2024!D253,Liikennemalli!$C$6:$H$1921,6,FALSE),"ei löydy")</f>
        <v>0</v>
      </c>
      <c r="I253" s="80">
        <v>54</v>
      </c>
      <c r="J253" s="52">
        <v>9</v>
      </c>
      <c r="K253" s="52">
        <v>4317</v>
      </c>
      <c r="L253" s="53"/>
      <c r="M253" s="54"/>
      <c r="N253" s="54"/>
      <c r="O253" s="54"/>
      <c r="P253" s="54"/>
      <c r="Q253" s="55"/>
      <c r="R253" s="55"/>
      <c r="S253" s="55"/>
      <c r="T253" s="55"/>
      <c r="U253" s="52"/>
      <c r="V253" s="56">
        <v>6828</v>
      </c>
      <c r="W253" s="56">
        <v>718</v>
      </c>
      <c r="X253" s="56">
        <v>6900</v>
      </c>
      <c r="Y253" s="56">
        <f>VLOOKUP(D253,Liikennemalli24!$D$2:$F$1804,2,FALSE)</f>
        <v>5733</v>
      </c>
      <c r="Z253" s="57">
        <f>VLOOKUP(D253,Liikennemalli24!$D$2:$F$1804,3,FALSE)</f>
        <v>0.97399999999999998</v>
      </c>
      <c r="AA253" s="178">
        <f>IF(G253=1,VLOOKUP(C253,Liikennemalli!$D$6:$H$1921,2,FALSE),0)</f>
        <v>0</v>
      </c>
      <c r="AB253" s="197">
        <f>IF(G253=1,VLOOKUP(C253,Liikennemalli!$D$6:$H$1921,3,FALSE),0)</f>
        <v>0</v>
      </c>
      <c r="AC253" s="134">
        <f>IF(E253=1,VLOOKUP(Työfile_2024!D253,'2015'!$F$12:$X$1887,18,FALSE),"-")</f>
        <v>5847</v>
      </c>
      <c r="AD253" s="127">
        <f>IF(E253=1,VLOOKUP(Työfile_2024!D253,'2015'!$F$12:$X$1887,19,FALSE),"-")</f>
        <v>0.9</v>
      </c>
      <c r="AI253" s="127">
        <f>IF(E253=1,VLOOKUP(Työfile_2024!D253,'2015'!$F$12:$AB$1887,20,FALSE),"-")</f>
        <v>0</v>
      </c>
      <c r="AJ253" s="127">
        <f>IF(E253=1,VLOOKUP(Työfile_2024!D253,'2015'!$F$12:$AB$1887,21,FALSE),"-")</f>
        <v>0</v>
      </c>
      <c r="AK253" s="127">
        <f>IF(E253=1,VLOOKUP(Työfile_2024!D253,'2015'!$F$12:$AB$1887,22,FALSE),"-")</f>
        <v>0</v>
      </c>
      <c r="AL253" s="127">
        <f>IF(E253=1,VLOOKUP(Työfile_2024!D253,'2015'!$F$12:$AB$1887,23,FALSE),"-")</f>
        <v>0</v>
      </c>
      <c r="AM253" s="56">
        <f>VLOOKUP(Työfile_2024!D253,Tmatkat_20km_tarkasteltava_verk!$C$2:$D$1804,2,FALSE)</f>
        <v>1811</v>
      </c>
      <c r="AN253" s="148">
        <f t="shared" si="39"/>
        <v>0.26523140011716462</v>
      </c>
      <c r="AO253" s="178">
        <f>IF(E253=1,VLOOKUP(Työfile_2024!D253,'2015'!$F$12:$AC$1887,24,FALSE),"-")</f>
        <v>677</v>
      </c>
      <c r="AP253" s="52" t="str">
        <f>VLOOKUP(D253,Tarkasteltava_verkko_2024_harva!$E$2:$I$1804,5,FALSE)</f>
        <v>tiivis</v>
      </c>
      <c r="AQ253" s="52" t="str">
        <f>VLOOKUP(D253,Tarkasteltava_verkko_2024_harva!$E$2:$I$1804,4,FALSE)</f>
        <v>harva</v>
      </c>
      <c r="AR253" s="148">
        <v>0</v>
      </c>
      <c r="AS253" s="170" t="str">
        <f>IFERROR(VLOOKUP(C253,'2015'!$C$12:$AG$1887,30,FALSE),"-")</f>
        <v/>
      </c>
      <c r="AT253" s="148">
        <v>0.29279592309474173</v>
      </c>
      <c r="AU253" s="170">
        <f>IFERROR(VLOOKUP(C253,'2015'!$C$12:$AG$1887,31,FALSE),"-")</f>
        <v>0</v>
      </c>
      <c r="AV253" s="106"/>
      <c r="AW253" s="63">
        <f>IFERROR(VLOOKUP(C253,Merkittävyysluokitus!$A$2:$J$1705,10,FALSE),"-")</f>
        <v>1</v>
      </c>
      <c r="AX253" s="175">
        <f>IFERROR(VLOOKUP(C253,Merkittävyysluokitus!$A$2:$J$1705,6,FALSE),"-")</f>
        <v>13.691666666666666</v>
      </c>
      <c r="AY253" s="175">
        <f>IFERROR(VLOOKUP(C253,Merkittävyysluokitus!$A$2:$J$1705,7,FALSE),"-")</f>
        <v>4.0249999999999995</v>
      </c>
      <c r="AZ253" s="175">
        <f>IFERROR(VLOOKUP(C253,Merkittävyysluokitus!$A$2:$J$1705,8,FALSE),"-")</f>
        <v>7.833333333333333</v>
      </c>
      <c r="BA253" s="175">
        <f>IFERROR(VLOOKUP(C253,Merkittävyysluokitus!$A$2:$J$1705,9,FALSE),"-")</f>
        <v>1.8333333333333333</v>
      </c>
      <c r="BB253" s="203"/>
      <c r="BC253" s="203" t="str">
        <f t="shared" si="40"/>
        <v/>
      </c>
      <c r="BD253" s="39" t="str">
        <f t="shared" si="32"/>
        <v>punainen</v>
      </c>
      <c r="BE253" s="68" t="str">
        <f t="shared" si="33"/>
        <v>punainen</v>
      </c>
      <c r="BF253" s="68" t="str">
        <f t="shared" si="34"/>
        <v>punainen</v>
      </c>
      <c r="BG253" s="68" t="str">
        <f t="shared" si="35"/>
        <v>punainen</v>
      </c>
      <c r="BH253" s="208" t="str">
        <f t="shared" si="36"/>
        <v>punainen</v>
      </c>
      <c r="BI253" s="117"/>
      <c r="BJ253" s="39" t="str">
        <f>IF(F253="ei löydy","uusi tie",IF(E253=0,"tieosoite muuttunut",IF(E253=1,VLOOKUP(D253,'2015'!$F$12:$AL$1887,31,FALSE),"-")))</f>
        <v>punainen</v>
      </c>
      <c r="BK253" s="67" t="str">
        <f>IF(E253=1,VLOOKUP(D253,'2015'!$F$12:$AL$1887,32,FALSE),"-")</f>
        <v>punainen</v>
      </c>
      <c r="BL253" s="39" t="str">
        <f>IF(F253="ei löydy","uusi tie",IF(E253=0,"tieosoite muuttunut",IF(E253=1,VLOOKUP(D253,'2015'!$F$12:$AL$1887,33,FALSE),"-")))</f>
        <v>punainen</v>
      </c>
      <c r="BM253" s="39"/>
      <c r="BN253" s="217" t="str">
        <f>VLOOKUP(D253,'2015'!$F$12:$AL$1887,33,FALSE)</f>
        <v>punainen</v>
      </c>
      <c r="BO253" s="117"/>
      <c r="BP253" s="115" t="s">
        <v>9</v>
      </c>
      <c r="BQ253" s="30"/>
      <c r="BS253" s="5"/>
      <c r="BU253" s="35"/>
      <c r="BV253" s="30" t="s">
        <v>9</v>
      </c>
      <c r="BW253" s="20"/>
      <c r="BX253" t="str">
        <f>IF(E253=1,VLOOKUP(D253,'2015'!$F$12:$AX$1887,43,FALSE),"-")</f>
        <v>punainen</v>
      </c>
      <c r="BY253" t="str">
        <f>IF(E253=1,VLOOKUP(D253,'2015'!$F$12:$AX$1887,44,FALSE),"-")</f>
        <v>punainen</v>
      </c>
      <c r="BZ253" t="str">
        <f>IF(E253=1,VLOOKUP(D253,'2015'!$F$12:$AX$1887,45,FALSE),"-")</f>
        <v>punainen</v>
      </c>
      <c r="CA253" s="31">
        <f t="shared" si="46"/>
        <v>30</v>
      </c>
      <c r="CB253" s="31">
        <f t="shared" si="47"/>
        <v>10</v>
      </c>
      <c r="CC253" s="31">
        <f t="shared" si="48"/>
        <v>10</v>
      </c>
      <c r="CD253" s="31">
        <f t="shared" si="49"/>
        <v>10</v>
      </c>
      <c r="CE253" s="31">
        <f t="shared" si="50"/>
        <v>0</v>
      </c>
      <c r="CO253" s="29" t="s">
        <v>34</v>
      </c>
      <c r="CP253" s="29" t="s">
        <v>34</v>
      </c>
    </row>
    <row r="254" spans="1:94" ht="15.75" thickBot="1" x14ac:dyDescent="0.3">
      <c r="A254" s="50"/>
      <c r="B254" s="50"/>
      <c r="C254" s="50" t="str">
        <f t="shared" si="37"/>
        <v>54_10_4557</v>
      </c>
      <c r="D254" s="51" t="str">
        <f t="shared" si="38"/>
        <v>54_10</v>
      </c>
      <c r="E254" s="224">
        <f>IFERROR(VLOOKUP(C254,'2015'!$C$12:$D$1887,2,FALSE),0)</f>
        <v>1</v>
      </c>
      <c r="F254" s="51">
        <f>IFERROR(K254-IFERROR(VLOOKUP(D254,'2015'!$F$12:$I$1887,4,FALSE),"ei löydy"),"ei löydy")</f>
        <v>0</v>
      </c>
      <c r="G254" s="224">
        <f>IFERROR(VLOOKUP(Työfile_2024!C254,Liikennemalli!$D$6:$G$1921,4,FALSE),0)</f>
        <v>1</v>
      </c>
      <c r="H254" s="225">
        <f>K254-IFERROR(VLOOKUP(Työfile_2024!D254,Liikennemalli!$C$6:$H$1921,6,FALSE),"ei löydy")</f>
        <v>0</v>
      </c>
      <c r="I254" s="80">
        <v>54</v>
      </c>
      <c r="J254" s="52">
        <v>10</v>
      </c>
      <c r="K254" s="52">
        <v>4557</v>
      </c>
      <c r="L254" s="53"/>
      <c r="M254" s="54"/>
      <c r="N254" s="54"/>
      <c r="O254" s="54"/>
      <c r="P254" s="54"/>
      <c r="Q254" s="55"/>
      <c r="R254" s="55"/>
      <c r="S254" s="55"/>
      <c r="T254" s="55"/>
      <c r="U254" s="52"/>
      <c r="V254" s="56">
        <v>5919.4470046082952</v>
      </c>
      <c r="W254" s="56">
        <v>632.41342988808424</v>
      </c>
      <c r="X254" s="56">
        <v>6009.5951283739305</v>
      </c>
      <c r="Y254" s="56">
        <f>VLOOKUP(D254,Liikennemalli24!$D$2:$F$1804,2,FALSE)</f>
        <v>5671</v>
      </c>
      <c r="Z254" s="57">
        <f>VLOOKUP(D254,Liikennemalli24!$D$2:$F$1804,3,FALSE)</f>
        <v>0.97199999999999998</v>
      </c>
      <c r="AA254" s="178">
        <f>IF(G254=1,VLOOKUP(C254,Liikennemalli!$D$6:$H$1921,2,FALSE),0)</f>
        <v>0</v>
      </c>
      <c r="AB254" s="197">
        <f>IF(G254=1,VLOOKUP(C254,Liikennemalli!$D$6:$H$1921,3,FALSE),0)</f>
        <v>0</v>
      </c>
      <c r="AC254" s="134">
        <f>IF(E254=1,VLOOKUP(Työfile_2024!D254,'2015'!$F$12:$X$1887,18,FALSE),"-")</f>
        <v>4291</v>
      </c>
      <c r="AD254" s="127">
        <f>IF(E254=1,VLOOKUP(Työfile_2024!D254,'2015'!$F$12:$X$1887,19,FALSE),"-")</f>
        <v>0.79</v>
      </c>
      <c r="AI254" s="127">
        <f>IF(E254=1,VLOOKUP(Työfile_2024!D254,'2015'!$F$12:$AB$1887,20,FALSE),"-")</f>
        <v>0</v>
      </c>
      <c r="AJ254" s="127">
        <f>IF(E254=1,VLOOKUP(Työfile_2024!D254,'2015'!$F$12:$AB$1887,21,FALSE),"-")</f>
        <v>0</v>
      </c>
      <c r="AK254" s="127">
        <f>IF(E254=1,VLOOKUP(Työfile_2024!D254,'2015'!$F$12:$AB$1887,22,FALSE),"-")</f>
        <v>0</v>
      </c>
      <c r="AL254" s="127">
        <f>IF(E254=1,VLOOKUP(Työfile_2024!D254,'2015'!$F$12:$AB$1887,23,FALSE),"-")</f>
        <v>0</v>
      </c>
      <c r="AM254" s="56">
        <f>VLOOKUP(Työfile_2024!D254,Tmatkat_20km_tarkasteltava_verk!$C$2:$D$1804,2,FALSE)</f>
        <v>2297</v>
      </c>
      <c r="AN254" s="148">
        <f t="shared" si="39"/>
        <v>0.38804300439074518</v>
      </c>
      <c r="AO254" s="178">
        <f>IF(E254=1,VLOOKUP(Työfile_2024!D254,'2015'!$F$12:$AC$1887,24,FALSE),"-")</f>
        <v>1041</v>
      </c>
      <c r="AP254" s="52" t="str">
        <f>VLOOKUP(D254,Tarkasteltava_verkko_2024_harva!$E$2:$I$1804,5,FALSE)</f>
        <v>tiivis</v>
      </c>
      <c r="AQ254" s="52" t="str">
        <f>VLOOKUP(D254,Tarkasteltava_verkko_2024_harva!$E$2:$I$1804,4,FALSE)</f>
        <v>harva</v>
      </c>
      <c r="AR254" s="148">
        <v>0</v>
      </c>
      <c r="AS254" s="170" t="str">
        <f>IFERROR(VLOOKUP(C254,'2015'!$C$12:$AG$1887,30,FALSE),"-")</f>
        <v/>
      </c>
      <c r="AT254" s="148">
        <v>7.9438226903664685E-2</v>
      </c>
      <c r="AU254" s="170">
        <f>IFERROR(VLOOKUP(C254,'2015'!$C$12:$AG$1887,31,FALSE),"-")</f>
        <v>0</v>
      </c>
      <c r="AV254" s="106"/>
      <c r="AW254" s="63">
        <f>IFERROR(VLOOKUP(C254,Merkittävyysluokitus!$A$2:$J$1705,10,FALSE),"-")</f>
        <v>1</v>
      </c>
      <c r="AX254" s="175">
        <f>IFERROR(VLOOKUP(C254,Merkittävyysluokitus!$A$2:$J$1705,6,FALSE),"-")</f>
        <v>14.783333333333333</v>
      </c>
      <c r="AY254" s="175">
        <f>IFERROR(VLOOKUP(C254,Merkittävyysluokitus!$A$2:$J$1705,7,FALSE),"-")</f>
        <v>4.9499999999999993</v>
      </c>
      <c r="AZ254" s="175">
        <f>IFERROR(VLOOKUP(C254,Merkittävyysluokitus!$A$2:$J$1705,8,FALSE),"-")</f>
        <v>8</v>
      </c>
      <c r="BA254" s="175">
        <f>IFERROR(VLOOKUP(C254,Merkittävyysluokitus!$A$2:$J$1705,9,FALSE),"-")</f>
        <v>1.8333333333333333</v>
      </c>
      <c r="BB254" s="203"/>
      <c r="BC254" s="203" t="str">
        <f t="shared" si="40"/>
        <v/>
      </c>
      <c r="BD254" s="39" t="str">
        <f t="shared" si="32"/>
        <v>punainen</v>
      </c>
      <c r="BE254" s="68" t="str">
        <f t="shared" si="33"/>
        <v>punainen</v>
      </c>
      <c r="BF254" s="68" t="str">
        <f t="shared" si="34"/>
        <v>punainen</v>
      </c>
      <c r="BG254" s="68" t="str">
        <f t="shared" si="35"/>
        <v>punainen</v>
      </c>
      <c r="BH254" s="208" t="str">
        <f t="shared" si="36"/>
        <v>punainen</v>
      </c>
      <c r="BI254" s="117"/>
      <c r="BJ254" s="39" t="str">
        <f>IF(F254="ei löydy","uusi tie",IF(E254=0,"tieosoite muuttunut",IF(E254=1,VLOOKUP(D254,'2015'!$F$12:$AL$1887,31,FALSE),"-")))</f>
        <v>punainen</v>
      </c>
      <c r="BK254" s="67" t="str">
        <f>IF(E254=1,VLOOKUP(D254,'2015'!$F$12:$AL$1887,32,FALSE),"-")</f>
        <v>punainen</v>
      </c>
      <c r="BL254" s="39" t="str">
        <f>IF(F254="ei löydy","uusi tie",IF(E254=0,"tieosoite muuttunut",IF(E254=1,VLOOKUP(D254,'2015'!$F$12:$AL$1887,33,FALSE),"-")))</f>
        <v>punainen</v>
      </c>
      <c r="BM254" s="39"/>
      <c r="BN254" s="217" t="str">
        <f>VLOOKUP(D254,'2015'!$F$12:$AL$1887,33,FALSE)</f>
        <v>punainen</v>
      </c>
      <c r="BO254" s="117"/>
      <c r="BP254" s="115" t="s">
        <v>9</v>
      </c>
      <c r="BQ254" s="30"/>
      <c r="BS254" s="5"/>
      <c r="BU254" s="35"/>
      <c r="BV254" s="30" t="s">
        <v>9</v>
      </c>
      <c r="BW254" s="20"/>
      <c r="BX254" t="str">
        <f>IF(E254=1,VLOOKUP(D254,'2015'!$F$12:$AX$1887,43,FALSE),"-")</f>
        <v>punainen</v>
      </c>
      <c r="BY254" t="str">
        <f>IF(E254=1,VLOOKUP(D254,'2015'!$F$12:$AX$1887,44,FALSE),"-")</f>
        <v>punainen</v>
      </c>
      <c r="BZ254" t="str">
        <f>IF(E254=1,VLOOKUP(D254,'2015'!$F$12:$AX$1887,45,FALSE),"-")</f>
        <v>punainen</v>
      </c>
      <c r="CA254" s="31">
        <f t="shared" si="46"/>
        <v>30</v>
      </c>
      <c r="CB254" s="31">
        <f t="shared" si="47"/>
        <v>10</v>
      </c>
      <c r="CC254" s="31">
        <f t="shared" si="48"/>
        <v>10</v>
      </c>
      <c r="CD254" s="31">
        <f t="shared" si="49"/>
        <v>10</v>
      </c>
      <c r="CE254" s="31">
        <f t="shared" si="50"/>
        <v>0</v>
      </c>
      <c r="CO254" s="29" t="s">
        <v>34</v>
      </c>
      <c r="CP254" s="29" t="s">
        <v>34</v>
      </c>
    </row>
    <row r="255" spans="1:94" ht="15.75" thickBot="1" x14ac:dyDescent="0.3">
      <c r="A255" s="50"/>
      <c r="B255" s="50"/>
      <c r="C255" s="50" t="str">
        <f t="shared" si="37"/>
        <v>54_11_10712</v>
      </c>
      <c r="D255" s="51" t="str">
        <f t="shared" si="38"/>
        <v>54_11</v>
      </c>
      <c r="E255" s="224">
        <f>IFERROR(VLOOKUP(C255,'2015'!$C$12:$D$1887,2,FALSE),0)</f>
        <v>0</v>
      </c>
      <c r="F255" s="51">
        <f>IFERROR(K255-IFERROR(VLOOKUP(D255,'2015'!$F$12:$I$1887,4,FALSE),"ei löydy"),"ei löydy")</f>
        <v>6422</v>
      </c>
      <c r="G255" s="224">
        <f>IFERROR(VLOOKUP(Työfile_2024!C255,Liikennemalli!$D$6:$G$1921,4,FALSE),0)</f>
        <v>1</v>
      </c>
      <c r="H255" s="225">
        <f>K255-IFERROR(VLOOKUP(Työfile_2024!D255,Liikennemalli!$C$6:$H$1921,6,FALSE),"ei löydy")</f>
        <v>0</v>
      </c>
      <c r="I255" s="80">
        <v>54</v>
      </c>
      <c r="J255" s="52">
        <v>11</v>
      </c>
      <c r="K255" s="52">
        <v>10712</v>
      </c>
      <c r="L255" s="53"/>
      <c r="M255" s="54"/>
      <c r="N255" s="54"/>
      <c r="O255" s="54"/>
      <c r="P255" s="54"/>
      <c r="Q255" s="55"/>
      <c r="R255" s="55"/>
      <c r="S255" s="55"/>
      <c r="T255" s="55"/>
      <c r="U255" s="52"/>
      <c r="V255" s="56">
        <v>5443.8389656460049</v>
      </c>
      <c r="W255" s="56">
        <v>705.48515683345784</v>
      </c>
      <c r="X255" s="56">
        <v>5861.1772778192681</v>
      </c>
      <c r="Y255" s="56">
        <f>VLOOKUP(D255,Liikennemalli24!$D$2:$F$1804,2,FALSE)</f>
        <v>5622</v>
      </c>
      <c r="Z255" s="57">
        <f>VLOOKUP(D255,Liikennemalli24!$D$2:$F$1804,3,FALSE)</f>
        <v>0.93300000000000005</v>
      </c>
      <c r="AA255" s="178">
        <f>IF(G255=1,VLOOKUP(C255,Liikennemalli!$D$6:$H$1921,2,FALSE),0)</f>
        <v>681.60208914813199</v>
      </c>
      <c r="AB255" s="197">
        <f>IF(G255=1,VLOOKUP(C255,Liikennemalli!$D$6:$H$1921,3,FALSE),0)</f>
        <v>0.54309397179513397</v>
      </c>
      <c r="AC255" s="134" t="str">
        <f>IF(E255=1,VLOOKUP(Työfile_2024!D255,'2015'!$F$12:$X$1887,18,FALSE),"-")</f>
        <v>-</v>
      </c>
      <c r="AD255" s="127" t="str">
        <f>IF(E255=1,VLOOKUP(Työfile_2024!D255,'2015'!$F$12:$X$1887,19,FALSE),"-")</f>
        <v>-</v>
      </c>
      <c r="AI255" s="127" t="str">
        <f>IF(E255=1,VLOOKUP(Työfile_2024!D255,'2015'!$F$12:$AB$1887,20,FALSE),"-")</f>
        <v>-</v>
      </c>
      <c r="AJ255" s="127" t="str">
        <f>IF(E255=1,VLOOKUP(Työfile_2024!D255,'2015'!$F$12:$AB$1887,21,FALSE),"-")</f>
        <v>-</v>
      </c>
      <c r="AK255" s="127" t="str">
        <f>IF(E255=1,VLOOKUP(Työfile_2024!D255,'2015'!$F$12:$AB$1887,22,FALSE),"-")</f>
        <v>-</v>
      </c>
      <c r="AL255" s="127" t="str">
        <f>IF(E255=1,VLOOKUP(Työfile_2024!D255,'2015'!$F$12:$AB$1887,23,FALSE),"-")</f>
        <v>-</v>
      </c>
      <c r="AM255" s="56">
        <f>VLOOKUP(Työfile_2024!D255,Tmatkat_20km_tarkasteltava_verk!$C$2:$D$1804,2,FALSE)</f>
        <v>6509</v>
      </c>
      <c r="AN255" s="148">
        <f t="shared" si="39"/>
        <v>1.1956635824600657</v>
      </c>
      <c r="AO255" s="178" t="str">
        <f>IF(E255=1,VLOOKUP(Työfile_2024!D255,'2015'!$F$12:$AC$1887,24,FALSE),"-")</f>
        <v>-</v>
      </c>
      <c r="AP255" s="52" t="str">
        <f>VLOOKUP(D255,Tarkasteltava_verkko_2024_harva!$E$2:$I$1804,5,FALSE)</f>
        <v>tiivis</v>
      </c>
      <c r="AQ255" s="52" t="str">
        <f>VLOOKUP(D255,Tarkasteltava_verkko_2024_harva!$E$2:$I$1804,4,FALSE)</f>
        <v>harva</v>
      </c>
      <c r="AR255" s="148">
        <v>0.16756908140403287</v>
      </c>
      <c r="AS255" s="170" t="str">
        <f>IFERROR(VLOOKUP(C255,'2015'!$C$12:$AG$1887,30,FALSE),"-")</f>
        <v>-</v>
      </c>
      <c r="AT255" s="148">
        <v>0.24598581030619865</v>
      </c>
      <c r="AU255" s="170" t="str">
        <f>IFERROR(VLOOKUP(C255,'2015'!$C$12:$AG$1887,31,FALSE),"-")</f>
        <v>-</v>
      </c>
      <c r="AV255" s="106"/>
      <c r="AW255" s="63">
        <f>IFERROR(VLOOKUP(C255,Merkittävyysluokitus!$A$2:$J$1705,10,FALSE),"-")</f>
        <v>1</v>
      </c>
      <c r="AX255" s="175">
        <f>IFERROR(VLOOKUP(C255,Merkittävyysluokitus!$A$2:$J$1705,6,FALSE),"-")</f>
        <v>15.166666666666666</v>
      </c>
      <c r="AY255" s="175">
        <f>IFERROR(VLOOKUP(C255,Merkittävyysluokitus!$A$2:$J$1705,7,FALSE),"-")</f>
        <v>5</v>
      </c>
      <c r="AZ255" s="175">
        <f>IFERROR(VLOOKUP(C255,Merkittävyysluokitus!$A$2:$J$1705,8,FALSE),"-")</f>
        <v>8</v>
      </c>
      <c r="BA255" s="175">
        <f>IFERROR(VLOOKUP(C255,Merkittävyysluokitus!$A$2:$J$1705,9,FALSE),"-")</f>
        <v>2.1666666666666665</v>
      </c>
      <c r="BB255" s="203"/>
      <c r="BC255" s="203" t="str">
        <f t="shared" si="40"/>
        <v>tieosoite muuttunut</v>
      </c>
      <c r="BD255" s="39" t="str">
        <f t="shared" si="32"/>
        <v>punainen</v>
      </c>
      <c r="BE255" s="68" t="str">
        <f t="shared" si="33"/>
        <v>punainen</v>
      </c>
      <c r="BF255" s="68" t="str">
        <f t="shared" si="34"/>
        <v>punainen</v>
      </c>
      <c r="BG255" s="68" t="str">
        <f t="shared" si="35"/>
        <v>punainen</v>
      </c>
      <c r="BH255" s="208" t="str">
        <f t="shared" si="36"/>
        <v>punainen</v>
      </c>
      <c r="BI255" s="117"/>
      <c r="BJ255" s="39" t="str">
        <f>IF(F255="ei löydy","uusi tie",IF(E255=0,"tieosoite muuttunut",IF(E255=1,VLOOKUP(D255,'2015'!$F$12:$AL$1887,31,FALSE),"-")))</f>
        <v>tieosoite muuttunut</v>
      </c>
      <c r="BK255" s="67" t="str">
        <f>IF(E255=1,VLOOKUP(D255,'2015'!$F$12:$AL$1887,32,FALSE),"-")</f>
        <v>-</v>
      </c>
      <c r="BL255" s="39" t="str">
        <f>IF(F255="ei löydy","uusi tie",IF(E255=0,"tieosoite muuttunut",IF(E255=1,VLOOKUP(D255,'2015'!$F$12:$AL$1887,33,FALSE),"-")))</f>
        <v>tieosoite muuttunut</v>
      </c>
      <c r="BM255" s="39"/>
      <c r="BN255" s="217" t="str">
        <f>VLOOKUP(D255,'2015'!$F$12:$AL$1887,33,FALSE)</f>
        <v>punainen</v>
      </c>
      <c r="BO255" s="117"/>
      <c r="BP255" s="115" t="s">
        <v>9</v>
      </c>
      <c r="BQ255" s="30"/>
      <c r="BS255" s="5"/>
      <c r="BU255" s="35"/>
      <c r="BV255" s="30" t="s">
        <v>9</v>
      </c>
      <c r="BW255" s="20"/>
      <c r="BX255" t="str">
        <f>IF(E255=1,VLOOKUP(D255,'2015'!$F$12:$AX$1887,43,FALSE),"-")</f>
        <v>-</v>
      </c>
      <c r="BY255" t="str">
        <f>IF(E255=1,VLOOKUP(D255,'2015'!$F$12:$AX$1887,44,FALSE),"-")</f>
        <v>-</v>
      </c>
      <c r="BZ255" t="str">
        <f>IF(E255=1,VLOOKUP(D255,'2015'!$F$12:$AX$1887,45,FALSE),"-")</f>
        <v>-</v>
      </c>
      <c r="CA255" s="31">
        <f t="shared" si="46"/>
        <v>30</v>
      </c>
      <c r="CB255" s="31">
        <f t="shared" si="47"/>
        <v>10</v>
      </c>
      <c r="CC255" s="31">
        <f t="shared" si="48"/>
        <v>10</v>
      </c>
      <c r="CD255" s="31">
        <f t="shared" si="49"/>
        <v>10</v>
      </c>
      <c r="CE255" s="31">
        <f t="shared" si="50"/>
        <v>0</v>
      </c>
      <c r="CO255" s="29" t="s">
        <v>34</v>
      </c>
      <c r="CP255" s="29" t="s">
        <v>34</v>
      </c>
    </row>
    <row r="256" spans="1:94" ht="15.75" thickBot="1" x14ac:dyDescent="0.3">
      <c r="A256" s="50"/>
      <c r="B256" s="50"/>
      <c r="C256" s="50" t="str">
        <f t="shared" si="37"/>
        <v>54_13_6618</v>
      </c>
      <c r="D256" s="51" t="str">
        <f t="shared" si="38"/>
        <v>54_13</v>
      </c>
      <c r="E256" s="224">
        <f>IFERROR(VLOOKUP(C256,'2015'!$C$12:$D$1887,2,FALSE),0)</f>
        <v>1</v>
      </c>
      <c r="F256" s="51">
        <f>IFERROR(K256-IFERROR(VLOOKUP(D256,'2015'!$F$12:$I$1887,4,FALSE),"ei löydy"),"ei löydy")</f>
        <v>0</v>
      </c>
      <c r="G256" s="224">
        <f>IFERROR(VLOOKUP(Työfile_2024!C256,Liikennemalli!$D$6:$G$1921,4,FALSE),0)</f>
        <v>1</v>
      </c>
      <c r="H256" s="225">
        <f>K256-IFERROR(VLOOKUP(Työfile_2024!D256,Liikennemalli!$C$6:$H$1921,6,FALSE),"ei löydy")</f>
        <v>0</v>
      </c>
      <c r="I256" s="80">
        <v>54</v>
      </c>
      <c r="J256" s="52">
        <v>13</v>
      </c>
      <c r="K256" s="52">
        <v>6618</v>
      </c>
      <c r="L256" s="53"/>
      <c r="M256" s="54"/>
      <c r="N256" s="54"/>
      <c r="O256" s="54"/>
      <c r="P256" s="54"/>
      <c r="Q256" s="55"/>
      <c r="R256" s="55"/>
      <c r="S256" s="55"/>
      <c r="T256" s="55"/>
      <c r="U256" s="52"/>
      <c r="V256" s="56">
        <v>5500.7370806890303</v>
      </c>
      <c r="W256" s="56">
        <v>580.15639165911148</v>
      </c>
      <c r="X256" s="56">
        <v>5856.7506799637349</v>
      </c>
      <c r="Y256" s="56">
        <f>VLOOKUP(D256,Liikennemalli24!$D$2:$F$1804,2,FALSE)</f>
        <v>6435</v>
      </c>
      <c r="Z256" s="57">
        <f>VLOOKUP(D256,Liikennemalli24!$D$2:$F$1804,3,FALSE)</f>
        <v>0.94399999999999995</v>
      </c>
      <c r="AA256" s="178">
        <f>IF(G256=1,VLOOKUP(C256,Liikennemalli!$D$6:$H$1921,2,FALSE),0)</f>
        <v>652.10916188983401</v>
      </c>
      <c r="AB256" s="197">
        <f>IF(G256=1,VLOOKUP(C256,Liikennemalli!$D$6:$H$1921,3,FALSE),0)</f>
        <v>0.48982739180768198</v>
      </c>
      <c r="AC256" s="134">
        <f>IF(E256=1,VLOOKUP(Työfile_2024!D256,'2015'!$F$12:$X$1887,18,FALSE),"-")</f>
        <v>5342</v>
      </c>
      <c r="AD256" s="127">
        <f>IF(E256=1,VLOOKUP(Työfile_2024!D256,'2015'!$F$12:$X$1887,19,FALSE),"-")</f>
        <v>0.88</v>
      </c>
      <c r="AI256" s="127">
        <f>IF(E256=1,VLOOKUP(Työfile_2024!D256,'2015'!$F$12:$AB$1887,20,FALSE),"-")</f>
        <v>0</v>
      </c>
      <c r="AJ256" s="127">
        <f>IF(E256=1,VLOOKUP(Työfile_2024!D256,'2015'!$F$12:$AB$1887,21,FALSE),"-")</f>
        <v>0</v>
      </c>
      <c r="AK256" s="127">
        <f>IF(E256=1,VLOOKUP(Työfile_2024!D256,'2015'!$F$12:$AB$1887,22,FALSE),"-")</f>
        <v>0</v>
      </c>
      <c r="AL256" s="127">
        <f>IF(E256=1,VLOOKUP(Työfile_2024!D256,'2015'!$F$12:$AB$1887,23,FALSE),"-")</f>
        <v>0</v>
      </c>
      <c r="AM256" s="56">
        <f>VLOOKUP(Työfile_2024!D256,Tmatkat_20km_tarkasteltava_verk!$C$2:$D$1804,2,FALSE)</f>
        <v>1577</v>
      </c>
      <c r="AN256" s="148">
        <f t="shared" si="39"/>
        <v>0.28668885221514034</v>
      </c>
      <c r="AO256" s="178">
        <f>IF(E256=1,VLOOKUP(Työfile_2024!D256,'2015'!$F$12:$AC$1887,24,FALSE),"-")</f>
        <v>1316</v>
      </c>
      <c r="AP256" s="52" t="str">
        <f>VLOOKUP(D256,Tarkasteltava_verkko_2024_harva!$E$2:$I$1804,5,FALSE)</f>
        <v>tiivis</v>
      </c>
      <c r="AQ256" s="52" t="str">
        <f>VLOOKUP(D256,Tarkasteltava_verkko_2024_harva!$E$2:$I$1804,4,FALSE)</f>
        <v>harva</v>
      </c>
      <c r="AR256" s="148">
        <v>0</v>
      </c>
      <c r="AS256" s="170" t="str">
        <f>IFERROR(VLOOKUP(C256,'2015'!$C$12:$AG$1887,30,FALSE),"-")</f>
        <v/>
      </c>
      <c r="AT256" s="148">
        <v>0.17996373526745241</v>
      </c>
      <c r="AU256" s="170">
        <f>IFERROR(VLOOKUP(C256,'2015'!$C$12:$AG$1887,31,FALSE),"-")</f>
        <v>0</v>
      </c>
      <c r="AV256" s="106"/>
      <c r="AW256" s="63">
        <f>IFERROR(VLOOKUP(C256,Merkittävyysluokitus!$A$2:$J$1705,10,FALSE),"-")</f>
        <v>2</v>
      </c>
      <c r="AX256" s="175">
        <f>IFERROR(VLOOKUP(C256,Merkittävyysluokitus!$A$2:$J$1705,6,FALSE),"-")</f>
        <v>11.267777777777775</v>
      </c>
      <c r="AY256" s="175">
        <f>IFERROR(VLOOKUP(C256,Merkittävyysluokitus!$A$2:$J$1705,7,FALSE),"-")</f>
        <v>4.1999999999999993</v>
      </c>
      <c r="AZ256" s="175">
        <f>IFERROR(VLOOKUP(C256,Merkittävyysluokitus!$A$2:$J$1705,8,FALSE),"-")</f>
        <v>5.4011111111111108</v>
      </c>
      <c r="BA256" s="175">
        <f>IFERROR(VLOOKUP(C256,Merkittävyysluokitus!$A$2:$J$1705,9,FALSE),"-")</f>
        <v>1.6666666666666665</v>
      </c>
      <c r="BB256" s="203"/>
      <c r="BC256" s="203" t="str">
        <f t="shared" si="40"/>
        <v/>
      </c>
      <c r="BD256" s="39" t="str">
        <f t="shared" si="32"/>
        <v>punainen</v>
      </c>
      <c r="BE256" s="68" t="str">
        <f t="shared" si="33"/>
        <v>punainen</v>
      </c>
      <c r="BF256" s="68" t="str">
        <f t="shared" si="34"/>
        <v>punainen</v>
      </c>
      <c r="BG256" s="68" t="str">
        <f t="shared" si="35"/>
        <v>punainen</v>
      </c>
      <c r="BH256" s="208" t="str">
        <f t="shared" si="36"/>
        <v>punainen</v>
      </c>
      <c r="BI256" s="117"/>
      <c r="BJ256" s="39" t="str">
        <f>IF(F256="ei löydy","uusi tie",IF(E256=0,"tieosoite muuttunut",IF(E256=1,VLOOKUP(D256,'2015'!$F$12:$AL$1887,31,FALSE),"-")))</f>
        <v>punainen</v>
      </c>
      <c r="BK256" s="67" t="str">
        <f>IF(E256=1,VLOOKUP(D256,'2015'!$F$12:$AL$1887,32,FALSE),"-")</f>
        <v>punainen</v>
      </c>
      <c r="BL256" s="39" t="str">
        <f>IF(F256="ei löydy","uusi tie",IF(E256=0,"tieosoite muuttunut",IF(E256=1,VLOOKUP(D256,'2015'!$F$12:$AL$1887,33,FALSE),"-")))</f>
        <v>punainen</v>
      </c>
      <c r="BM256" s="39"/>
      <c r="BN256" s="217" t="str">
        <f>VLOOKUP(D256,'2015'!$F$12:$AL$1887,33,FALSE)</f>
        <v>punainen</v>
      </c>
      <c r="BO256" s="117"/>
      <c r="BP256" s="115" t="s">
        <v>9</v>
      </c>
      <c r="BQ256" s="30"/>
      <c r="BS256" s="5"/>
      <c r="BU256" s="35"/>
      <c r="BV256" s="30" t="s">
        <v>9</v>
      </c>
      <c r="BW256" s="20"/>
      <c r="BX256" t="str">
        <f>IF(E256=1,VLOOKUP(D256,'2015'!$F$12:$AX$1887,43,FALSE),"-")</f>
        <v>punainen</v>
      </c>
      <c r="BY256" t="str">
        <f>IF(E256=1,VLOOKUP(D256,'2015'!$F$12:$AX$1887,44,FALSE),"-")</f>
        <v>punainen</v>
      </c>
      <c r="BZ256" t="str">
        <f>IF(E256=1,VLOOKUP(D256,'2015'!$F$12:$AX$1887,45,FALSE),"-")</f>
        <v>punainen</v>
      </c>
      <c r="CA256" s="31">
        <f t="shared" si="46"/>
        <v>30</v>
      </c>
      <c r="CB256" s="31">
        <f t="shared" si="47"/>
        <v>10</v>
      </c>
      <c r="CC256" s="31">
        <f t="shared" si="48"/>
        <v>10</v>
      </c>
      <c r="CD256" s="31">
        <f t="shared" si="49"/>
        <v>10</v>
      </c>
      <c r="CE256" s="31">
        <f t="shared" si="50"/>
        <v>0</v>
      </c>
      <c r="CO256" s="29" t="s">
        <v>34</v>
      </c>
      <c r="CP256" s="29" t="s">
        <v>34</v>
      </c>
    </row>
    <row r="257" spans="1:94" ht="15.75" thickBot="1" x14ac:dyDescent="0.3">
      <c r="A257" s="50"/>
      <c r="B257" s="50"/>
      <c r="C257" s="50" t="str">
        <f t="shared" si="37"/>
        <v>54_14_4880</v>
      </c>
      <c r="D257" s="51" t="str">
        <f t="shared" si="38"/>
        <v>54_14</v>
      </c>
      <c r="E257" s="224">
        <f>IFERROR(VLOOKUP(C257,'2015'!$C$12:$D$1887,2,FALSE),0)</f>
        <v>1</v>
      </c>
      <c r="F257" s="51">
        <f>IFERROR(K257-IFERROR(VLOOKUP(D257,'2015'!$F$12:$I$1887,4,FALSE),"ei löydy"),"ei löydy")</f>
        <v>0</v>
      </c>
      <c r="G257" s="224">
        <f>IFERROR(VLOOKUP(Työfile_2024!C257,Liikennemalli!$D$6:$G$1921,4,FALSE),0)</f>
        <v>1</v>
      </c>
      <c r="H257" s="225">
        <f>K257-IFERROR(VLOOKUP(Työfile_2024!D257,Liikennemalli!$C$6:$H$1921,6,FALSE),"ei löydy")</f>
        <v>0</v>
      </c>
      <c r="I257" s="80">
        <v>54</v>
      </c>
      <c r="J257" s="52">
        <v>14</v>
      </c>
      <c r="K257" s="52">
        <v>4880</v>
      </c>
      <c r="L257" s="53"/>
      <c r="M257" s="54"/>
      <c r="N257" s="54"/>
      <c r="O257" s="54"/>
      <c r="P257" s="54"/>
      <c r="Q257" s="55"/>
      <c r="R257" s="55"/>
      <c r="S257" s="55"/>
      <c r="T257" s="55"/>
      <c r="U257" s="52"/>
      <c r="V257" s="56">
        <v>4114</v>
      </c>
      <c r="W257" s="56">
        <v>463</v>
      </c>
      <c r="X257" s="56">
        <v>4136</v>
      </c>
      <c r="Y257" s="56">
        <f>VLOOKUP(D257,Liikennemalli24!$D$2:$F$1804,2,FALSE)</f>
        <v>5163</v>
      </c>
      <c r="Z257" s="57">
        <f>VLOOKUP(D257,Liikennemalli24!$D$2:$F$1804,3,FALSE)</f>
        <v>0.95499999999999996</v>
      </c>
      <c r="AA257" s="178">
        <f>IF(G257=1,VLOOKUP(C257,Liikennemalli!$D$6:$H$1921,2,FALSE),0)</f>
        <v>293.93713726468098</v>
      </c>
      <c r="AB257" s="197">
        <f>IF(G257=1,VLOOKUP(C257,Liikennemalli!$D$6:$H$1921,3,FALSE),0)</f>
        <v>0.58239916709782302</v>
      </c>
      <c r="AC257" s="134">
        <f>IF(E257=1,VLOOKUP(Työfile_2024!D257,'2015'!$F$12:$X$1887,18,FALSE),"-")</f>
        <v>5276</v>
      </c>
      <c r="AD257" s="127">
        <f>IF(E257=1,VLOOKUP(Työfile_2024!D257,'2015'!$F$12:$X$1887,19,FALSE),"-")</f>
        <v>0.94</v>
      </c>
      <c r="AI257" s="127">
        <f>IF(E257=1,VLOOKUP(Työfile_2024!D257,'2015'!$F$12:$AB$1887,20,FALSE),"-")</f>
        <v>0</v>
      </c>
      <c r="AJ257" s="127">
        <f>IF(E257=1,VLOOKUP(Työfile_2024!D257,'2015'!$F$12:$AB$1887,21,FALSE),"-")</f>
        <v>0</v>
      </c>
      <c r="AK257" s="127">
        <f>IF(E257=1,VLOOKUP(Työfile_2024!D257,'2015'!$F$12:$AB$1887,22,FALSE),"-")</f>
        <v>0</v>
      </c>
      <c r="AL257" s="127">
        <f>IF(E257=1,VLOOKUP(Työfile_2024!D257,'2015'!$F$12:$AB$1887,23,FALSE),"-")</f>
        <v>0</v>
      </c>
      <c r="AM257" s="56">
        <f>VLOOKUP(Työfile_2024!D257,Tmatkat_20km_tarkasteltava_verk!$C$2:$D$1804,2,FALSE)</f>
        <v>1103</v>
      </c>
      <c r="AN257" s="148">
        <f t="shared" si="39"/>
        <v>0.26810889645114244</v>
      </c>
      <c r="AO257" s="178">
        <f>IF(E257=1,VLOOKUP(Työfile_2024!D257,'2015'!$F$12:$AC$1887,24,FALSE),"-")</f>
        <v>1254</v>
      </c>
      <c r="AP257" s="52" t="str">
        <f>VLOOKUP(D257,Tarkasteltava_verkko_2024_harva!$E$2:$I$1804,5,FALSE)</f>
        <v>tiivis</v>
      </c>
      <c r="AQ257" s="52" t="str">
        <f>VLOOKUP(D257,Tarkasteltava_verkko_2024_harva!$E$2:$I$1804,4,FALSE)</f>
        <v>harva</v>
      </c>
      <c r="AR257" s="148">
        <v>0</v>
      </c>
      <c r="AS257" s="170" t="str">
        <f>IFERROR(VLOOKUP(C257,'2015'!$C$12:$AG$1887,30,FALSE),"-")</f>
        <v/>
      </c>
      <c r="AT257" s="148">
        <v>0.10286885245901639</v>
      </c>
      <c r="AU257" s="170">
        <f>IFERROR(VLOOKUP(C257,'2015'!$C$12:$AG$1887,31,FALSE),"-")</f>
        <v>0</v>
      </c>
      <c r="AV257" s="106"/>
      <c r="AW257" s="63">
        <f>IFERROR(VLOOKUP(C257,Merkittävyysluokitus!$A$2:$J$1705,10,FALSE),"-")</f>
        <v>3</v>
      </c>
      <c r="AX257" s="175">
        <f>IFERROR(VLOOKUP(C257,Merkittävyysluokitus!$A$2:$J$1705,6,FALSE),"-")</f>
        <v>10.096666666666666</v>
      </c>
      <c r="AY257" s="175">
        <f>IFERROR(VLOOKUP(C257,Merkittävyysluokitus!$A$2:$J$1705,7,FALSE),"-")</f>
        <v>4</v>
      </c>
      <c r="AZ257" s="175">
        <f>IFERROR(VLOOKUP(C257,Merkittävyysluokitus!$A$2:$J$1705,8,FALSE),"-")</f>
        <v>4.2633333333333328</v>
      </c>
      <c r="BA257" s="175">
        <f>IFERROR(VLOOKUP(C257,Merkittävyysluokitus!$A$2:$J$1705,9,FALSE),"-")</f>
        <v>1.8333333333333333</v>
      </c>
      <c r="BB257" s="203"/>
      <c r="BC257" s="203" t="str">
        <f t="shared" si="40"/>
        <v/>
      </c>
      <c r="BD257" s="39" t="str">
        <f t="shared" si="32"/>
        <v>punainen</v>
      </c>
      <c r="BE257" s="68" t="str">
        <f t="shared" si="33"/>
        <v>punainen</v>
      </c>
      <c r="BF257" s="68" t="str">
        <f t="shared" si="34"/>
        <v>punainen</v>
      </c>
      <c r="BG257" s="68" t="str">
        <f t="shared" si="35"/>
        <v>punainen</v>
      </c>
      <c r="BH257" s="208" t="str">
        <f t="shared" si="36"/>
        <v>punainen</v>
      </c>
      <c r="BI257" s="117"/>
      <c r="BJ257" s="39" t="str">
        <f>IF(F257="ei löydy","uusi tie",IF(E257=0,"tieosoite muuttunut",IF(E257=1,VLOOKUP(D257,'2015'!$F$12:$AL$1887,31,FALSE),"-")))</f>
        <v>punainen</v>
      </c>
      <c r="BK257" s="67" t="str">
        <f>IF(E257=1,VLOOKUP(D257,'2015'!$F$12:$AL$1887,32,FALSE),"-")</f>
        <v>punainen</v>
      </c>
      <c r="BL257" s="39" t="str">
        <f>IF(F257="ei löydy","uusi tie",IF(E257=0,"tieosoite muuttunut",IF(E257=1,VLOOKUP(D257,'2015'!$F$12:$AL$1887,33,FALSE),"-")))</f>
        <v>punainen</v>
      </c>
      <c r="BM257" s="39"/>
      <c r="BN257" s="217" t="str">
        <f>VLOOKUP(D257,'2015'!$F$12:$AL$1887,33,FALSE)</f>
        <v>punainen</v>
      </c>
      <c r="BO257" s="117"/>
      <c r="BP257" s="115" t="s">
        <v>9</v>
      </c>
      <c r="BQ257" s="30"/>
      <c r="BS257" s="5"/>
      <c r="BU257" s="35"/>
      <c r="BV257" s="30" t="s">
        <v>9</v>
      </c>
      <c r="BW257" s="20"/>
      <c r="BX257" t="str">
        <f>IF(E257=1,VLOOKUP(D257,'2015'!$F$12:$AX$1887,43,FALSE),"-")</f>
        <v>punainen</v>
      </c>
      <c r="BY257" t="str">
        <f>IF(E257=1,VLOOKUP(D257,'2015'!$F$12:$AX$1887,44,FALSE),"-")</f>
        <v>punainen</v>
      </c>
      <c r="BZ257" t="str">
        <f>IF(E257=1,VLOOKUP(D257,'2015'!$F$12:$AX$1887,45,FALSE),"-")</f>
        <v>punainen</v>
      </c>
      <c r="CA257" s="31">
        <f t="shared" si="46"/>
        <v>30</v>
      </c>
      <c r="CB257" s="31">
        <f t="shared" si="47"/>
        <v>10</v>
      </c>
      <c r="CC257" s="31">
        <f t="shared" si="48"/>
        <v>10</v>
      </c>
      <c r="CD257" s="31">
        <f t="shared" si="49"/>
        <v>10</v>
      </c>
      <c r="CE257" s="31">
        <f t="shared" si="50"/>
        <v>0</v>
      </c>
      <c r="CO257" s="29" t="s">
        <v>34</v>
      </c>
      <c r="CP257" s="29" t="s">
        <v>34</v>
      </c>
    </row>
    <row r="258" spans="1:94" ht="15.75" thickBot="1" x14ac:dyDescent="0.3">
      <c r="A258" s="50"/>
      <c r="B258" s="50"/>
      <c r="C258" s="50" t="str">
        <f t="shared" si="37"/>
        <v>54_15_6460</v>
      </c>
      <c r="D258" s="51" t="str">
        <f t="shared" si="38"/>
        <v>54_15</v>
      </c>
      <c r="E258" s="224">
        <f>IFERROR(VLOOKUP(C258,'2015'!$C$12:$D$1887,2,FALSE),0)</f>
        <v>0</v>
      </c>
      <c r="F258" s="51">
        <f>IFERROR(K258-IFERROR(VLOOKUP(D258,'2015'!$F$12:$I$1887,4,FALSE),"ei löydy"),"ei löydy")</f>
        <v>375</v>
      </c>
      <c r="G258" s="224">
        <f>IFERROR(VLOOKUP(Työfile_2024!C258,Liikennemalli!$D$6:$G$1921,4,FALSE),0)</f>
        <v>1</v>
      </c>
      <c r="H258" s="225">
        <f>K258-IFERROR(VLOOKUP(Työfile_2024!D258,Liikennemalli!$C$6:$H$1921,6,FALSE),"ei löydy")</f>
        <v>0</v>
      </c>
      <c r="I258" s="80">
        <v>54</v>
      </c>
      <c r="J258" s="52">
        <v>15</v>
      </c>
      <c r="K258" s="52">
        <v>6460</v>
      </c>
      <c r="L258" s="53"/>
      <c r="M258" s="54"/>
      <c r="N258" s="54"/>
      <c r="O258" s="54"/>
      <c r="P258" s="54"/>
      <c r="Q258" s="55"/>
      <c r="R258" s="55"/>
      <c r="S258" s="55"/>
      <c r="T258" s="55"/>
      <c r="U258" s="52"/>
      <c r="V258" s="56">
        <v>3569</v>
      </c>
      <c r="W258" s="56">
        <v>442</v>
      </c>
      <c r="X258" s="56">
        <v>3456</v>
      </c>
      <c r="Y258" s="56">
        <f>VLOOKUP(D258,Liikennemalli24!$D$2:$F$1804,2,FALSE)</f>
        <v>3124</v>
      </c>
      <c r="Z258" s="57">
        <f>VLOOKUP(D258,Liikennemalli24!$D$2:$F$1804,3,FALSE)</f>
        <v>0.86899999999999999</v>
      </c>
      <c r="AA258" s="178">
        <f>IF(G258=1,VLOOKUP(C258,Liikennemalli!$D$6:$H$1921,2,FALSE),0)</f>
        <v>33.330166452540801</v>
      </c>
      <c r="AB258" s="197">
        <f>IF(G258=1,VLOOKUP(C258,Liikennemalli!$D$6:$H$1921,3,FALSE),0)</f>
        <v>0.447460682122646</v>
      </c>
      <c r="AC258" s="134" t="str">
        <f>IF(E258=1,VLOOKUP(Työfile_2024!D258,'2015'!$F$12:$X$1887,18,FALSE),"-")</f>
        <v>-</v>
      </c>
      <c r="AD258" s="127" t="str">
        <f>IF(E258=1,VLOOKUP(Työfile_2024!D258,'2015'!$F$12:$X$1887,19,FALSE),"-")</f>
        <v>-</v>
      </c>
      <c r="AI258" s="127" t="str">
        <f>IF(E258=1,VLOOKUP(Työfile_2024!D258,'2015'!$F$12:$AB$1887,20,FALSE),"-")</f>
        <v>-</v>
      </c>
      <c r="AJ258" s="127" t="str">
        <f>IF(E258=1,VLOOKUP(Työfile_2024!D258,'2015'!$F$12:$AB$1887,21,FALSE),"-")</f>
        <v>-</v>
      </c>
      <c r="AK258" s="127" t="str">
        <f>IF(E258=1,VLOOKUP(Työfile_2024!D258,'2015'!$F$12:$AB$1887,22,FALSE),"-")</f>
        <v>-</v>
      </c>
      <c r="AL258" s="127" t="str">
        <f>IF(E258=1,VLOOKUP(Työfile_2024!D258,'2015'!$F$12:$AB$1887,23,FALSE),"-")</f>
        <v>-</v>
      </c>
      <c r="AM258" s="56">
        <f>VLOOKUP(Työfile_2024!D258,Tmatkat_20km_tarkasteltava_verk!$C$2:$D$1804,2,FALSE)</f>
        <v>990</v>
      </c>
      <c r="AN258" s="148">
        <f t="shared" si="39"/>
        <v>0.27738862426449984</v>
      </c>
      <c r="AO258" s="178" t="str">
        <f>IF(E258=1,VLOOKUP(Työfile_2024!D258,'2015'!$F$12:$AC$1887,24,FALSE),"-")</f>
        <v>-</v>
      </c>
      <c r="AP258" s="52" t="str">
        <f>VLOOKUP(D258,Tarkasteltava_verkko_2024_harva!$E$2:$I$1804,5,FALSE)</f>
        <v>tiivis</v>
      </c>
      <c r="AQ258" s="52" t="str">
        <f>VLOOKUP(D258,Tarkasteltava_verkko_2024_harva!$E$2:$I$1804,4,FALSE)</f>
        <v>harva</v>
      </c>
      <c r="AR258" s="148">
        <v>3.0340557275541795E-2</v>
      </c>
      <c r="AS258" s="170" t="str">
        <f>IFERROR(VLOOKUP(C258,'2015'!$C$12:$AG$1887,30,FALSE),"-")</f>
        <v>-</v>
      </c>
      <c r="AT258" s="148">
        <v>0</v>
      </c>
      <c r="AU258" s="170" t="str">
        <f>IFERROR(VLOOKUP(C258,'2015'!$C$12:$AG$1887,31,FALSE),"-")</f>
        <v>-</v>
      </c>
      <c r="AV258" s="106"/>
      <c r="AW258" s="63">
        <f>IFERROR(VLOOKUP(C258,Merkittävyysluokitus!$A$2:$J$1705,10,FALSE),"-")</f>
        <v>3</v>
      </c>
      <c r="AX258" s="175">
        <f>IFERROR(VLOOKUP(C258,Merkittävyysluokitus!$A$2:$J$1705,6,FALSE),"-")</f>
        <v>9.8761111111111113</v>
      </c>
      <c r="AY258" s="175">
        <f>IFERROR(VLOOKUP(C258,Merkittävyysluokitus!$A$2:$J$1705,7,FALSE),"-")</f>
        <v>4</v>
      </c>
      <c r="AZ258" s="175">
        <f>IFERROR(VLOOKUP(C258,Merkittävyysluokitus!$A$2:$J$1705,8,FALSE),"-")</f>
        <v>4.3761111111111113</v>
      </c>
      <c r="BA258" s="175">
        <f>IFERROR(VLOOKUP(C258,Merkittävyysluokitus!$A$2:$J$1705,9,FALSE),"-")</f>
        <v>1.5</v>
      </c>
      <c r="BB258" s="203"/>
      <c r="BC258" s="203" t="str">
        <f t="shared" si="40"/>
        <v>tieosoite muuttunut</v>
      </c>
      <c r="BD258" s="39" t="str">
        <f t="shared" si="32"/>
        <v>punainen</v>
      </c>
      <c r="BE258" s="68" t="str">
        <f t="shared" si="33"/>
        <v>punainen</v>
      </c>
      <c r="BF258" s="68" t="str">
        <f t="shared" si="34"/>
        <v>punainen</v>
      </c>
      <c r="BG258" s="68" t="str">
        <f t="shared" si="35"/>
        <v>punainen</v>
      </c>
      <c r="BH258" s="208" t="str">
        <f t="shared" si="36"/>
        <v>punainen</v>
      </c>
      <c r="BI258" s="117"/>
      <c r="BJ258" s="39" t="str">
        <f>IF(F258="ei löydy","uusi tie",IF(E258=0,"tieosoite muuttunut",IF(E258=1,VLOOKUP(D258,'2015'!$F$12:$AL$1887,31,FALSE),"-")))</f>
        <v>tieosoite muuttunut</v>
      </c>
      <c r="BK258" s="67" t="str">
        <f>IF(E258=1,VLOOKUP(D258,'2015'!$F$12:$AL$1887,32,FALSE),"-")</f>
        <v>-</v>
      </c>
      <c r="BL258" s="39" t="str">
        <f>IF(F258="ei löydy","uusi tie",IF(E258=0,"tieosoite muuttunut",IF(E258=1,VLOOKUP(D258,'2015'!$F$12:$AL$1887,33,FALSE),"-")))</f>
        <v>tieosoite muuttunut</v>
      </c>
      <c r="BM258" s="39"/>
      <c r="BN258" s="217" t="str">
        <f>VLOOKUP(D258,'2015'!$F$12:$AL$1887,33,FALSE)</f>
        <v>punainen</v>
      </c>
      <c r="BO258" s="117"/>
      <c r="BP258" s="115" t="s">
        <v>10</v>
      </c>
      <c r="BQ258" s="30"/>
      <c r="BS258" s="5"/>
      <c r="BU258" s="35"/>
      <c r="BV258" s="30" t="s">
        <v>10</v>
      </c>
      <c r="BW258" s="20"/>
      <c r="BX258" t="str">
        <f>IF(E258=1,VLOOKUP(D258,'2015'!$F$12:$AX$1887,43,FALSE),"-")</f>
        <v>-</v>
      </c>
      <c r="BY258" t="str">
        <f>IF(E258=1,VLOOKUP(D258,'2015'!$F$12:$AX$1887,44,FALSE),"-")</f>
        <v>-</v>
      </c>
      <c r="BZ258" t="str">
        <f>IF(E258=1,VLOOKUP(D258,'2015'!$F$12:$AX$1887,45,FALSE),"-")</f>
        <v>-</v>
      </c>
      <c r="CA258" s="31">
        <f t="shared" si="46"/>
        <v>30</v>
      </c>
      <c r="CB258" s="31">
        <f t="shared" si="47"/>
        <v>10</v>
      </c>
      <c r="CC258" s="31">
        <f t="shared" si="48"/>
        <v>10</v>
      </c>
      <c r="CD258" s="31">
        <f t="shared" si="49"/>
        <v>10</v>
      </c>
      <c r="CE258" s="31">
        <f t="shared" si="50"/>
        <v>0</v>
      </c>
      <c r="CO258" s="32" t="s">
        <v>34</v>
      </c>
      <c r="CP258" s="2" t="s">
        <v>35</v>
      </c>
    </row>
    <row r="259" spans="1:94" ht="15.75" thickBot="1" x14ac:dyDescent="0.3">
      <c r="A259" s="50"/>
      <c r="B259" s="50"/>
      <c r="C259" s="50" t="str">
        <f t="shared" si="37"/>
        <v>54_16_6495</v>
      </c>
      <c r="D259" s="51" t="str">
        <f t="shared" si="38"/>
        <v>54_16</v>
      </c>
      <c r="E259" s="224">
        <f>IFERROR(VLOOKUP(C259,'2015'!$C$12:$D$1887,2,FALSE),0)</f>
        <v>1</v>
      </c>
      <c r="F259" s="51">
        <f>IFERROR(K259-IFERROR(VLOOKUP(D259,'2015'!$F$12:$I$1887,4,FALSE),"ei löydy"),"ei löydy")</f>
        <v>0</v>
      </c>
      <c r="G259" s="224">
        <f>IFERROR(VLOOKUP(Työfile_2024!C259,Liikennemalli!$D$6:$G$1921,4,FALSE),0)</f>
        <v>1</v>
      </c>
      <c r="H259" s="225">
        <f>K259-IFERROR(VLOOKUP(Työfile_2024!D259,Liikennemalli!$C$6:$H$1921,6,FALSE),"ei löydy")</f>
        <v>0</v>
      </c>
      <c r="I259" s="80">
        <v>54</v>
      </c>
      <c r="J259" s="52">
        <v>16</v>
      </c>
      <c r="K259" s="52">
        <v>6495</v>
      </c>
      <c r="L259" s="53"/>
      <c r="M259" s="54"/>
      <c r="N259" s="54"/>
      <c r="O259" s="54"/>
      <c r="P259" s="54"/>
      <c r="Q259" s="55"/>
      <c r="R259" s="55"/>
      <c r="S259" s="55"/>
      <c r="T259" s="55"/>
      <c r="U259" s="52"/>
      <c r="V259" s="56">
        <v>4115.717782909931</v>
      </c>
      <c r="W259" s="56">
        <v>543.34734411085446</v>
      </c>
      <c r="X259" s="56">
        <v>4118.0120092378756</v>
      </c>
      <c r="Y259" s="56">
        <f>VLOOKUP(D259,Liikennemalli24!$D$2:$F$1804,2,FALSE)</f>
        <v>866</v>
      </c>
      <c r="Z259" s="57">
        <f>VLOOKUP(D259,Liikennemalli24!$D$2:$F$1804,3,FALSE)</f>
        <v>0.70499999999999996</v>
      </c>
      <c r="AA259" s="178">
        <f>IF(G259=1,VLOOKUP(C259,Liikennemalli!$D$6:$H$1921,2,FALSE),0)</f>
        <v>458.12815981496902</v>
      </c>
      <c r="AB259" s="197">
        <f>IF(G259=1,VLOOKUP(C259,Liikennemalli!$D$6:$H$1921,3,FALSE),0)</f>
        <v>0.57385031497741701</v>
      </c>
      <c r="AC259" s="134">
        <f>IF(E259=1,VLOOKUP(Työfile_2024!D259,'2015'!$F$12:$X$1887,18,FALSE),"-")</f>
        <v>0</v>
      </c>
      <c r="AD259" s="127">
        <f>IF(E259=1,VLOOKUP(Työfile_2024!D259,'2015'!$F$12:$X$1887,19,FALSE),"-")</f>
        <v>0</v>
      </c>
      <c r="AI259" s="127">
        <f>IF(E259=1,VLOOKUP(Työfile_2024!D259,'2015'!$F$12:$AB$1887,20,FALSE),"-")</f>
        <v>0</v>
      </c>
      <c r="AJ259" s="127" t="str">
        <f>IF(E259=1,VLOOKUP(Työfile_2024!D259,'2015'!$F$12:$AB$1887,21,FALSE),"-")</f>
        <v>4 000-10 000</v>
      </c>
      <c r="AK259" s="127">
        <f>IF(E259=1,VLOOKUP(Työfile_2024!D259,'2015'!$F$12:$AB$1887,22,FALSE),"-")</f>
        <v>0</v>
      </c>
      <c r="AL259" s="127" t="str">
        <f>IF(E259=1,VLOOKUP(Työfile_2024!D259,'2015'!$F$12:$AB$1887,23,FALSE),"-")</f>
        <v>80-100 %</v>
      </c>
      <c r="AM259" s="56">
        <f>VLOOKUP(Työfile_2024!D259,Tmatkat_20km_tarkasteltava_verk!$C$2:$D$1804,2,FALSE)</f>
        <v>1606</v>
      </c>
      <c r="AN259" s="148">
        <f t="shared" si="39"/>
        <v>0.3902114004679183</v>
      </c>
      <c r="AO259" s="178">
        <f>IF(E259=1,VLOOKUP(Työfile_2024!D259,'2015'!$F$12:$AC$1887,24,FALSE),"-")</f>
        <v>1020</v>
      </c>
      <c r="AP259" s="52" t="str">
        <f>VLOOKUP(D259,Tarkasteltava_verkko_2024_harva!$E$2:$I$1804,5,FALSE)</f>
        <v>tiivis</v>
      </c>
      <c r="AQ259" s="52" t="str">
        <f>VLOOKUP(D259,Tarkasteltava_verkko_2024_harva!$E$2:$I$1804,4,FALSE)</f>
        <v>harva</v>
      </c>
      <c r="AR259" s="148">
        <v>2.9869130100076982E-2</v>
      </c>
      <c r="AS259" s="170">
        <f>IFERROR(VLOOKUP(C259,'2015'!$C$12:$AG$1887,30,FALSE),"-")</f>
        <v>0</v>
      </c>
      <c r="AT259" s="148">
        <v>0.18090839107005388</v>
      </c>
      <c r="AU259" s="170">
        <f>IFERROR(VLOOKUP(C259,'2015'!$C$12:$AG$1887,31,FALSE),"-")</f>
        <v>0</v>
      </c>
      <c r="AV259" s="106"/>
      <c r="AW259" s="63">
        <f>IFERROR(VLOOKUP(C259,Merkittävyysluokitus!$A$2:$J$1705,10,FALSE),"-")</f>
        <v>2</v>
      </c>
      <c r="AX259" s="175">
        <f>IFERROR(VLOOKUP(C259,Merkittävyysluokitus!$A$2:$J$1705,6,FALSE),"-")</f>
        <v>12.333333333333334</v>
      </c>
      <c r="AY259" s="175">
        <f>IFERROR(VLOOKUP(C259,Merkittävyysluokitus!$A$2:$J$1705,7,FALSE),"-")</f>
        <v>4</v>
      </c>
      <c r="AZ259" s="175">
        <f>IFERROR(VLOOKUP(C259,Merkittävyysluokitus!$A$2:$J$1705,8,FALSE),"-")</f>
        <v>6.5</v>
      </c>
      <c r="BA259" s="175">
        <f>IFERROR(VLOOKUP(C259,Merkittävyysluokitus!$A$2:$J$1705,9,FALSE),"-")</f>
        <v>1.8333333333333333</v>
      </c>
      <c r="BB259" s="203"/>
      <c r="BC259" s="203" t="str">
        <f t="shared" si="40"/>
        <v/>
      </c>
      <c r="BD259" s="39" t="str">
        <f t="shared" si="32"/>
        <v>punainen</v>
      </c>
      <c r="BE259" s="68" t="str">
        <f t="shared" si="33"/>
        <v>punainen</v>
      </c>
      <c r="BF259" s="68" t="str">
        <f t="shared" si="34"/>
        <v>punainen</v>
      </c>
      <c r="BG259" s="68" t="str">
        <f t="shared" si="35"/>
        <v>punainen</v>
      </c>
      <c r="BH259" s="208" t="str">
        <f t="shared" si="36"/>
        <v>punainen</v>
      </c>
      <c r="BI259" s="117"/>
      <c r="BJ259" s="39" t="str">
        <f>IF(F259="ei löydy","uusi tie",IF(E259=0,"tieosoite muuttunut",IF(E259=1,VLOOKUP(D259,'2015'!$F$12:$AL$1887,31,FALSE),"-")))</f>
        <v>punainen</v>
      </c>
      <c r="BK259" s="67" t="str">
        <f>IF(E259=1,VLOOKUP(D259,'2015'!$F$12:$AL$1887,32,FALSE),"-")</f>
        <v>punainen</v>
      </c>
      <c r="BL259" s="39" t="str">
        <f>IF(F259="ei löydy","uusi tie",IF(E259=0,"tieosoite muuttunut",IF(E259=1,VLOOKUP(D259,'2015'!$F$12:$AL$1887,33,FALSE),"-")))</f>
        <v>punainen</v>
      </c>
      <c r="BM259" s="39"/>
      <c r="BN259" s="217" t="str">
        <f>VLOOKUP(D259,'2015'!$F$12:$AL$1887,33,FALSE)</f>
        <v>punainen</v>
      </c>
      <c r="BO259" s="117"/>
      <c r="BP259" s="115" t="s">
        <v>9</v>
      </c>
      <c r="BQ259" s="30"/>
      <c r="BS259" s="5"/>
      <c r="BU259" s="35"/>
      <c r="BV259" s="30" t="s">
        <v>9</v>
      </c>
      <c r="BW259" s="20"/>
      <c r="BX259">
        <f>IF(E259=1,VLOOKUP(D259,'2015'!$F$12:$AX$1887,43,FALSE),"-")</f>
        <v>0</v>
      </c>
      <c r="BY259">
        <f>IF(E259=1,VLOOKUP(D259,'2015'!$F$12:$AX$1887,44,FALSE),"-")</f>
        <v>0</v>
      </c>
      <c r="BZ259">
        <f>IF(E259=1,VLOOKUP(D259,'2015'!$F$12:$AX$1887,45,FALSE),"-")</f>
        <v>0</v>
      </c>
      <c r="CA259" s="31">
        <f t="shared" si="46"/>
        <v>10</v>
      </c>
      <c r="CB259" s="31">
        <f t="shared" si="47"/>
        <v>0</v>
      </c>
      <c r="CC259" s="31">
        <f t="shared" si="48"/>
        <v>0</v>
      </c>
      <c r="CD259" s="31">
        <f t="shared" si="49"/>
        <v>10</v>
      </c>
      <c r="CE259" s="31">
        <f t="shared" si="50"/>
        <v>0</v>
      </c>
      <c r="CO259" s="32" t="s">
        <v>34</v>
      </c>
      <c r="CP259" s="2" t="s">
        <v>35</v>
      </c>
    </row>
    <row r="260" spans="1:94" ht="15.75" thickBot="1" x14ac:dyDescent="0.3">
      <c r="A260" s="50"/>
      <c r="B260" s="50"/>
      <c r="C260" s="50" t="str">
        <f t="shared" si="37"/>
        <v>54_17_7218</v>
      </c>
      <c r="D260" s="51" t="str">
        <f t="shared" si="38"/>
        <v>54_17</v>
      </c>
      <c r="E260" s="224">
        <f>IFERROR(VLOOKUP(C260,'2015'!$C$12:$D$1887,2,FALSE),0)</f>
        <v>1</v>
      </c>
      <c r="F260" s="51">
        <f>IFERROR(K260-IFERROR(VLOOKUP(D260,'2015'!$F$12:$I$1887,4,FALSE),"ei löydy"),"ei löydy")</f>
        <v>0</v>
      </c>
      <c r="G260" s="224">
        <f>IFERROR(VLOOKUP(Työfile_2024!C260,Liikennemalli!$D$6:$G$1921,4,FALSE),0)</f>
        <v>1</v>
      </c>
      <c r="H260" s="225">
        <f>K260-IFERROR(VLOOKUP(Työfile_2024!D260,Liikennemalli!$C$6:$H$1921,6,FALSE),"ei löydy")</f>
        <v>0</v>
      </c>
      <c r="I260" s="80">
        <v>54</v>
      </c>
      <c r="J260" s="52">
        <v>17</v>
      </c>
      <c r="K260" s="52">
        <v>7218</v>
      </c>
      <c r="L260" s="53"/>
      <c r="M260" s="54"/>
      <c r="N260" s="54"/>
      <c r="O260" s="54"/>
      <c r="P260" s="54"/>
      <c r="Q260" s="55"/>
      <c r="R260" s="55"/>
      <c r="S260" s="55"/>
      <c r="T260" s="55"/>
      <c r="U260" s="52"/>
      <c r="V260" s="56">
        <v>4395</v>
      </c>
      <c r="W260" s="56">
        <v>493</v>
      </c>
      <c r="X260" s="56">
        <v>4596</v>
      </c>
      <c r="Y260" s="56">
        <f>VLOOKUP(D260,Liikennemalli24!$D$2:$F$1804,2,FALSE)</f>
        <v>1419</v>
      </c>
      <c r="Z260" s="57">
        <f>VLOOKUP(D260,Liikennemalli24!$D$2:$F$1804,3,FALSE)</f>
        <v>0.72299999999999998</v>
      </c>
      <c r="AA260" s="178">
        <f>IF(G260=1,VLOOKUP(C260,Liikennemalli!$D$6:$H$1921,2,FALSE),0)</f>
        <v>2760.09749658484</v>
      </c>
      <c r="AB260" s="197">
        <f>IF(G260=1,VLOOKUP(C260,Liikennemalli!$D$6:$H$1921,3,FALSE),0)</f>
        <v>0.89344432845743804</v>
      </c>
      <c r="AC260" s="134">
        <f>IF(E260=1,VLOOKUP(Työfile_2024!D260,'2015'!$F$12:$X$1887,18,FALSE),"-")</f>
        <v>0</v>
      </c>
      <c r="AD260" s="127">
        <f>IF(E260=1,VLOOKUP(Työfile_2024!D260,'2015'!$F$12:$X$1887,19,FALSE),"-")</f>
        <v>0</v>
      </c>
      <c r="AI260" s="127" t="str">
        <f>IF(E260=1,VLOOKUP(Työfile_2024!D260,'2015'!$F$12:$AB$1887,20,FALSE),"-")</f>
        <v>2 000-4 000</v>
      </c>
      <c r="AJ260" s="127" t="str">
        <f>IF(E260=1,VLOOKUP(Työfile_2024!D260,'2015'!$F$12:$AB$1887,21,FALSE),"-")</f>
        <v>4 000-10 000</v>
      </c>
      <c r="AK260" s="127" t="str">
        <f>IF(E260=1,VLOOKUP(Työfile_2024!D260,'2015'!$F$12:$AB$1887,22,FALSE),"-")</f>
        <v>80-100 %</v>
      </c>
      <c r="AL260" s="127" t="str">
        <f>IF(E260=1,VLOOKUP(Työfile_2024!D260,'2015'!$F$12:$AB$1887,23,FALSE),"-")</f>
        <v>80-100 %</v>
      </c>
      <c r="AM260" s="56">
        <f>VLOOKUP(Työfile_2024!D260,Tmatkat_20km_tarkasteltava_verk!$C$2:$D$1804,2,FALSE)</f>
        <v>1534</v>
      </c>
      <c r="AN260" s="148">
        <f t="shared" si="39"/>
        <v>0.34903299203640503</v>
      </c>
      <c r="AO260" s="178">
        <f>IF(E260=1,VLOOKUP(Työfile_2024!D260,'2015'!$F$12:$AC$1887,24,FALSE),"-")</f>
        <v>1580</v>
      </c>
      <c r="AP260" s="52" t="str">
        <f>VLOOKUP(D260,Tarkasteltava_verkko_2024_harva!$E$2:$I$1804,5,FALSE)</f>
        <v>tiivis</v>
      </c>
      <c r="AQ260" s="52" t="str">
        <f>VLOOKUP(D260,Tarkasteltava_verkko_2024_harva!$E$2:$I$1804,4,FALSE)</f>
        <v>harva</v>
      </c>
      <c r="AR260" s="148">
        <v>0.13895816015516763</v>
      </c>
      <c r="AS260" s="170">
        <f>IFERROR(VLOOKUP(C260,'2015'!$C$12:$AG$1887,30,FALSE),"-")</f>
        <v>0</v>
      </c>
      <c r="AT260" s="148">
        <v>0.1745635910224439</v>
      </c>
      <c r="AU260" s="170">
        <f>IFERROR(VLOOKUP(C260,'2015'!$C$12:$AG$1887,31,FALSE),"-")</f>
        <v>0</v>
      </c>
      <c r="AV260" s="106"/>
      <c r="AW260" s="63">
        <f>IFERROR(VLOOKUP(C260,Merkittävyysluokitus!$A$2:$J$1705,10,FALSE),"-")</f>
        <v>2</v>
      </c>
      <c r="AX260" s="175">
        <f>IFERROR(VLOOKUP(C260,Merkittävyysluokitus!$A$2:$J$1705,6,FALSE),"-")</f>
        <v>12.166666666666666</v>
      </c>
      <c r="AY260" s="175">
        <f>IFERROR(VLOOKUP(C260,Merkittävyysluokitus!$A$2:$J$1705,7,FALSE),"-")</f>
        <v>4</v>
      </c>
      <c r="AZ260" s="175">
        <f>IFERROR(VLOOKUP(C260,Merkittävyysluokitus!$A$2:$J$1705,8,FALSE),"-")</f>
        <v>6.5</v>
      </c>
      <c r="BA260" s="175">
        <f>IFERROR(VLOOKUP(C260,Merkittävyysluokitus!$A$2:$J$1705,9,FALSE),"-")</f>
        <v>1.6666666666666665</v>
      </c>
      <c r="BB260" s="203"/>
      <c r="BC260" s="203" t="str">
        <f t="shared" si="40"/>
        <v/>
      </c>
      <c r="BD260" s="39" t="str">
        <f t="shared" si="32"/>
        <v>punainen</v>
      </c>
      <c r="BE260" s="68" t="str">
        <f t="shared" si="33"/>
        <v>punainen</v>
      </c>
      <c r="BF260" s="68" t="str">
        <f t="shared" si="34"/>
        <v>punainen</v>
      </c>
      <c r="BG260" s="68" t="str">
        <f t="shared" si="35"/>
        <v>punainen</v>
      </c>
      <c r="BH260" s="208" t="str">
        <f t="shared" si="36"/>
        <v>punainen</v>
      </c>
      <c r="BI260" s="117"/>
      <c r="BJ260" s="39" t="str">
        <f>IF(F260="ei löydy","uusi tie",IF(E260=0,"tieosoite muuttunut",IF(E260=1,VLOOKUP(D260,'2015'!$F$12:$AL$1887,31,FALSE),"-")))</f>
        <v>punainen</v>
      </c>
      <c r="BK260" s="67" t="str">
        <f>IF(E260=1,VLOOKUP(D260,'2015'!$F$12:$AL$1887,32,FALSE),"-")</f>
        <v>punainen</v>
      </c>
      <c r="BL260" s="39" t="str">
        <f>IF(F260="ei löydy","uusi tie",IF(E260=0,"tieosoite muuttunut",IF(E260=1,VLOOKUP(D260,'2015'!$F$12:$AL$1887,33,FALSE),"-")))</f>
        <v>punainen</v>
      </c>
      <c r="BM260" s="39"/>
      <c r="BN260" s="217" t="str">
        <f>VLOOKUP(D260,'2015'!$F$12:$AL$1887,33,FALSE)</f>
        <v>punainen</v>
      </c>
      <c r="BO260" s="117"/>
      <c r="BP260" s="115" t="s">
        <v>9</v>
      </c>
      <c r="BQ260" s="30"/>
      <c r="BS260" s="5"/>
      <c r="BU260" s="35"/>
      <c r="BV260" s="30" t="s">
        <v>9</v>
      </c>
      <c r="BW260" s="20"/>
      <c r="BX260">
        <f>IF(E260=1,VLOOKUP(D260,'2015'!$F$12:$AX$1887,43,FALSE),"-")</f>
        <v>0</v>
      </c>
      <c r="BY260">
        <f>IF(E260=1,VLOOKUP(D260,'2015'!$F$12:$AX$1887,44,FALSE),"-")</f>
        <v>0</v>
      </c>
      <c r="BZ260">
        <f>IF(E260=1,VLOOKUP(D260,'2015'!$F$12:$AX$1887,45,FALSE),"-")</f>
        <v>0</v>
      </c>
      <c r="CA260" s="31">
        <f t="shared" si="46"/>
        <v>10</v>
      </c>
      <c r="CB260" s="31">
        <f t="shared" si="47"/>
        <v>0</v>
      </c>
      <c r="CC260" s="31">
        <f t="shared" si="48"/>
        <v>0</v>
      </c>
      <c r="CD260" s="31">
        <f t="shared" si="49"/>
        <v>10</v>
      </c>
      <c r="CE260" s="31">
        <f t="shared" si="50"/>
        <v>0</v>
      </c>
      <c r="CO260" s="32" t="s">
        <v>34</v>
      </c>
      <c r="CP260" s="2" t="s">
        <v>35</v>
      </c>
    </row>
    <row r="261" spans="1:94" ht="15.75" thickBot="1" x14ac:dyDescent="0.3">
      <c r="A261" s="50"/>
      <c r="B261" s="50"/>
      <c r="C261" s="50" t="str">
        <f t="shared" si="37"/>
        <v>54_18_4354</v>
      </c>
      <c r="D261" s="51" t="str">
        <f t="shared" si="38"/>
        <v>54_18</v>
      </c>
      <c r="E261" s="224">
        <f>IFERROR(VLOOKUP(C261,'2015'!$C$12:$D$1887,2,FALSE),0)</f>
        <v>1</v>
      </c>
      <c r="F261" s="51">
        <f>IFERROR(K261-IFERROR(VLOOKUP(D261,'2015'!$F$12:$I$1887,4,FALSE),"ei löydy"),"ei löydy")</f>
        <v>0</v>
      </c>
      <c r="G261" s="224">
        <f>IFERROR(VLOOKUP(Työfile_2024!C261,Liikennemalli!$D$6:$G$1921,4,FALSE),0)</f>
        <v>1</v>
      </c>
      <c r="H261" s="225">
        <f>K261-IFERROR(VLOOKUP(Työfile_2024!D261,Liikennemalli!$C$6:$H$1921,6,FALSE),"ei löydy")</f>
        <v>0</v>
      </c>
      <c r="I261" s="80">
        <v>54</v>
      </c>
      <c r="J261" s="52">
        <v>18</v>
      </c>
      <c r="K261" s="52">
        <v>4354</v>
      </c>
      <c r="L261" s="53"/>
      <c r="M261" s="54"/>
      <c r="N261" s="54"/>
      <c r="O261" s="54"/>
      <c r="P261" s="54"/>
      <c r="Q261" s="55"/>
      <c r="R261" s="55"/>
      <c r="S261" s="55"/>
      <c r="T261" s="55"/>
      <c r="U261" s="52"/>
      <c r="V261" s="56">
        <v>4395</v>
      </c>
      <c r="W261" s="56">
        <v>493</v>
      </c>
      <c r="X261" s="56">
        <v>4596</v>
      </c>
      <c r="Y261" s="56">
        <f>VLOOKUP(D261,Liikennemalli24!$D$2:$F$1804,2,FALSE)</f>
        <v>1063</v>
      </c>
      <c r="Z261" s="57">
        <f>VLOOKUP(D261,Liikennemalli24!$D$2:$F$1804,3,FALSE)</f>
        <v>0.50900000000000001</v>
      </c>
      <c r="AA261" s="178">
        <f>IF(G261=1,VLOOKUP(C261,Liikennemalli!$D$6:$H$1921,2,FALSE),0)</f>
        <v>3026.6616144023001</v>
      </c>
      <c r="AB261" s="197">
        <f>IF(G261=1,VLOOKUP(C261,Liikennemalli!$D$6:$H$1921,3,FALSE),0)</f>
        <v>0.89063076149799203</v>
      </c>
      <c r="AC261" s="134">
        <f>IF(E261=1,VLOOKUP(Työfile_2024!D261,'2015'!$F$12:$X$1887,18,FALSE),"-")</f>
        <v>0</v>
      </c>
      <c r="AD261" s="127">
        <f>IF(E261=1,VLOOKUP(Työfile_2024!D261,'2015'!$F$12:$X$1887,19,FALSE),"-")</f>
        <v>0</v>
      </c>
      <c r="AI261" s="127" t="str">
        <f>IF(E261=1,VLOOKUP(Työfile_2024!D261,'2015'!$F$12:$AB$1887,20,FALSE),"-")</f>
        <v>2 000-4 000</v>
      </c>
      <c r="AJ261" s="127" t="str">
        <f>IF(E261=1,VLOOKUP(Työfile_2024!D261,'2015'!$F$12:$AB$1887,21,FALSE),"-")</f>
        <v>4 000-10 000</v>
      </c>
      <c r="AK261" s="127" t="str">
        <f>IF(E261=1,VLOOKUP(Työfile_2024!D261,'2015'!$F$12:$AB$1887,22,FALSE),"-")</f>
        <v>80-100 %</v>
      </c>
      <c r="AL261" s="127" t="str">
        <f>IF(E261=1,VLOOKUP(Työfile_2024!D261,'2015'!$F$12:$AB$1887,23,FALSE),"-")</f>
        <v>80-100 %</v>
      </c>
      <c r="AM261" s="56">
        <f>VLOOKUP(Työfile_2024!D261,Tmatkat_20km_tarkasteltava_verk!$C$2:$D$1804,2,FALSE)</f>
        <v>1511</v>
      </c>
      <c r="AN261" s="148">
        <f t="shared" si="39"/>
        <v>0.34379977246871446</v>
      </c>
      <c r="AO261" s="178">
        <f>IF(E261=1,VLOOKUP(Työfile_2024!D261,'2015'!$F$12:$AC$1887,24,FALSE),"-")</f>
        <v>1559</v>
      </c>
      <c r="AP261" s="52" t="str">
        <f>VLOOKUP(D261,Tarkasteltava_verkko_2024_harva!$E$2:$I$1804,5,FALSE)</f>
        <v>tiivis</v>
      </c>
      <c r="AQ261" s="52" t="str">
        <f>VLOOKUP(D261,Tarkasteltava_verkko_2024_harva!$E$2:$I$1804,4,FALSE)</f>
        <v>harva</v>
      </c>
      <c r="AR261" s="148">
        <v>0</v>
      </c>
      <c r="AS261" s="170">
        <f>IFERROR(VLOOKUP(C261,'2015'!$C$12:$AG$1887,30,FALSE),"-")</f>
        <v>0</v>
      </c>
      <c r="AT261" s="148">
        <v>0</v>
      </c>
      <c r="AU261" s="170">
        <f>IFERROR(VLOOKUP(C261,'2015'!$C$12:$AG$1887,31,FALSE),"-")</f>
        <v>0</v>
      </c>
      <c r="AV261" s="106"/>
      <c r="AW261" s="63">
        <f>IFERROR(VLOOKUP(C261,Merkittävyysluokitus!$A$2:$J$1705,10,FALSE),"-")</f>
        <v>2</v>
      </c>
      <c r="AX261" s="175">
        <f>IFERROR(VLOOKUP(C261,Merkittävyysluokitus!$A$2:$J$1705,6,FALSE),"-")</f>
        <v>12.483333333333333</v>
      </c>
      <c r="AY261" s="175">
        <f>IFERROR(VLOOKUP(C261,Merkittävyysluokitus!$A$2:$J$1705,7,FALSE),"-")</f>
        <v>4.125</v>
      </c>
      <c r="AZ261" s="175">
        <f>IFERROR(VLOOKUP(C261,Merkittävyysluokitus!$A$2:$J$1705,8,FALSE),"-")</f>
        <v>6.8583333333333325</v>
      </c>
      <c r="BA261" s="175">
        <f>IFERROR(VLOOKUP(C261,Merkittävyysluokitus!$A$2:$J$1705,9,FALSE),"-")</f>
        <v>1.5</v>
      </c>
      <c r="BB261" s="203"/>
      <c r="BC261" s="203" t="str">
        <f t="shared" si="40"/>
        <v/>
      </c>
      <c r="BD261" s="39" t="str">
        <f t="shared" si="32"/>
        <v>punainen</v>
      </c>
      <c r="BE261" s="68" t="str">
        <f t="shared" si="33"/>
        <v>musta</v>
      </c>
      <c r="BF261" s="68" t="str">
        <f t="shared" si="34"/>
        <v>punainen</v>
      </c>
      <c r="BG261" s="68" t="str">
        <f t="shared" si="35"/>
        <v>punainen</v>
      </c>
      <c r="BH261" s="208" t="str">
        <f t="shared" si="36"/>
        <v>punainen</v>
      </c>
      <c r="BI261" s="117"/>
      <c r="BJ261" s="39" t="str">
        <f>IF(F261="ei löydy","uusi tie",IF(E261=0,"tieosoite muuttunut",IF(E261=1,VLOOKUP(D261,'2015'!$F$12:$AL$1887,31,FALSE),"-")))</f>
        <v>punainen</v>
      </c>
      <c r="BK261" s="67" t="str">
        <f>IF(E261=1,VLOOKUP(D261,'2015'!$F$12:$AL$1887,32,FALSE),"-")</f>
        <v>punainen</v>
      </c>
      <c r="BL261" s="39" t="str">
        <f>IF(F261="ei löydy","uusi tie",IF(E261=0,"tieosoite muuttunut",IF(E261=1,VLOOKUP(D261,'2015'!$F$12:$AL$1887,33,FALSE),"-")))</f>
        <v>punainen</v>
      </c>
      <c r="BM261" s="39"/>
      <c r="BN261" s="217" t="str">
        <f>VLOOKUP(D261,'2015'!$F$12:$AL$1887,33,FALSE)</f>
        <v>punainen</v>
      </c>
      <c r="BO261" s="117"/>
      <c r="BP261" s="115" t="s">
        <v>9</v>
      </c>
      <c r="BQ261" s="30"/>
      <c r="BS261" s="5"/>
      <c r="BU261" s="35"/>
      <c r="BV261" s="30" t="s">
        <v>9</v>
      </c>
      <c r="BW261" s="20"/>
      <c r="BX261">
        <f>IF(E261=1,VLOOKUP(D261,'2015'!$F$12:$AX$1887,43,FALSE),"-")</f>
        <v>0</v>
      </c>
      <c r="BY261">
        <f>IF(E261=1,VLOOKUP(D261,'2015'!$F$12:$AX$1887,44,FALSE),"-")</f>
        <v>0</v>
      </c>
      <c r="BZ261">
        <f>IF(E261=1,VLOOKUP(D261,'2015'!$F$12:$AX$1887,45,FALSE),"-")</f>
        <v>0</v>
      </c>
      <c r="CA261" s="31">
        <f t="shared" si="46"/>
        <v>10</v>
      </c>
      <c r="CB261" s="31">
        <f t="shared" si="47"/>
        <v>0</v>
      </c>
      <c r="CC261" s="31">
        <f t="shared" si="48"/>
        <v>0</v>
      </c>
      <c r="CD261" s="31">
        <f t="shared" si="49"/>
        <v>10</v>
      </c>
      <c r="CE261" s="31">
        <f t="shared" si="50"/>
        <v>0</v>
      </c>
      <c r="CO261" s="32" t="s">
        <v>34</v>
      </c>
      <c r="CP261" s="2" t="s">
        <v>35</v>
      </c>
    </row>
    <row r="262" spans="1:94" ht="15.75" thickBot="1" x14ac:dyDescent="0.3">
      <c r="A262" s="50"/>
      <c r="B262" s="50"/>
      <c r="C262" s="50" t="str">
        <f t="shared" si="37"/>
        <v>54_19_4992</v>
      </c>
      <c r="D262" s="51" t="str">
        <f t="shared" si="38"/>
        <v>54_19</v>
      </c>
      <c r="E262" s="224">
        <f>IFERROR(VLOOKUP(C262,'2015'!$C$12:$D$1887,2,FALSE),0)</f>
        <v>0</v>
      </c>
      <c r="F262" s="51">
        <f>IFERROR(K262-IFERROR(VLOOKUP(D262,'2015'!$F$12:$I$1887,4,FALSE),"ei löydy"),"ei löydy")</f>
        <v>-103</v>
      </c>
      <c r="G262" s="224">
        <f>IFERROR(VLOOKUP(Työfile_2024!C262,Liikennemalli!$D$6:$G$1921,4,FALSE),0)</f>
        <v>1</v>
      </c>
      <c r="H262" s="225">
        <f>K262-IFERROR(VLOOKUP(Työfile_2024!D262,Liikennemalli!$C$6:$H$1921,6,FALSE),"ei löydy")</f>
        <v>0</v>
      </c>
      <c r="I262" s="80">
        <v>54</v>
      </c>
      <c r="J262" s="52">
        <v>19</v>
      </c>
      <c r="K262" s="52">
        <v>4992</v>
      </c>
      <c r="L262" s="53"/>
      <c r="M262" s="54"/>
      <c r="N262" s="54"/>
      <c r="O262" s="54"/>
      <c r="P262" s="54"/>
      <c r="Q262" s="55"/>
      <c r="R262" s="55"/>
      <c r="S262" s="55"/>
      <c r="T262" s="55"/>
      <c r="U262" s="52"/>
      <c r="V262" s="56">
        <v>4714</v>
      </c>
      <c r="W262" s="56">
        <v>537</v>
      </c>
      <c r="X262" s="56">
        <v>5094</v>
      </c>
      <c r="Y262" s="56">
        <f>VLOOKUP(D262,Liikennemalli24!$D$2:$F$1804,2,FALSE)</f>
        <v>1016</v>
      </c>
      <c r="Z262" s="57">
        <f>VLOOKUP(D262,Liikennemalli24!$D$2:$F$1804,3,FALSE)</f>
        <v>0.38100000000000001</v>
      </c>
      <c r="AA262" s="178">
        <f>IF(G262=1,VLOOKUP(C262,Liikennemalli!$D$6:$H$1921,2,FALSE),0)</f>
        <v>3068.5603627157602</v>
      </c>
      <c r="AB262" s="197">
        <f>IF(G262=1,VLOOKUP(C262,Liikennemalli!$D$6:$H$1921,3,FALSE),0)</f>
        <v>0.76791288345634201</v>
      </c>
      <c r="AC262" s="134" t="str">
        <f>IF(E262=1,VLOOKUP(Työfile_2024!D262,'2015'!$F$12:$X$1887,18,FALSE),"-")</f>
        <v>-</v>
      </c>
      <c r="AD262" s="127" t="str">
        <f>IF(E262=1,VLOOKUP(Työfile_2024!D262,'2015'!$F$12:$X$1887,19,FALSE),"-")</f>
        <v>-</v>
      </c>
      <c r="AI262" s="127" t="str">
        <f>IF(E262=1,VLOOKUP(Työfile_2024!D262,'2015'!$F$12:$AB$1887,20,FALSE),"-")</f>
        <v>-</v>
      </c>
      <c r="AJ262" s="127" t="str">
        <f>IF(E262=1,VLOOKUP(Työfile_2024!D262,'2015'!$F$12:$AB$1887,21,FALSE),"-")</f>
        <v>-</v>
      </c>
      <c r="AK262" s="127" t="str">
        <f>IF(E262=1,VLOOKUP(Työfile_2024!D262,'2015'!$F$12:$AB$1887,22,FALSE),"-")</f>
        <v>-</v>
      </c>
      <c r="AL262" s="127" t="str">
        <f>IF(E262=1,VLOOKUP(Työfile_2024!D262,'2015'!$F$12:$AB$1887,23,FALSE),"-")</f>
        <v>-</v>
      </c>
      <c r="AM262" s="56">
        <f>VLOOKUP(Työfile_2024!D262,Tmatkat_20km_tarkasteltava_verk!$C$2:$D$1804,2,FALSE)</f>
        <v>1522</v>
      </c>
      <c r="AN262" s="148">
        <f t="shared" si="39"/>
        <v>0.32286805260924906</v>
      </c>
      <c r="AO262" s="178" t="str">
        <f>IF(E262=1,VLOOKUP(Työfile_2024!D262,'2015'!$F$12:$AC$1887,24,FALSE),"-")</f>
        <v>-</v>
      </c>
      <c r="AP262" s="52" t="str">
        <f>VLOOKUP(D262,Tarkasteltava_verkko_2024_harva!$E$2:$I$1804,5,FALSE)</f>
        <v>tiivis</v>
      </c>
      <c r="AQ262" s="52" t="str">
        <f>VLOOKUP(D262,Tarkasteltava_verkko_2024_harva!$E$2:$I$1804,4,FALSE)</f>
        <v>harva</v>
      </c>
      <c r="AR262" s="148">
        <v>0.17868589743589744</v>
      </c>
      <c r="AS262" s="170" t="str">
        <f>IFERROR(VLOOKUP(C262,'2015'!$C$12:$AG$1887,30,FALSE),"-")</f>
        <v>-</v>
      </c>
      <c r="AT262" s="148">
        <v>8.1330128205128208E-2</v>
      </c>
      <c r="AU262" s="170" t="str">
        <f>IFERROR(VLOOKUP(C262,'2015'!$C$12:$AG$1887,31,FALSE),"-")</f>
        <v>-</v>
      </c>
      <c r="AV262" s="106"/>
      <c r="AW262" s="63">
        <f>IFERROR(VLOOKUP(C262,Merkittävyysluokitus!$A$2:$J$1705,10,FALSE),"-")</f>
        <v>1</v>
      </c>
      <c r="AX262" s="175">
        <f>IFERROR(VLOOKUP(C262,Merkittävyysluokitus!$A$2:$J$1705,6,FALSE),"-")</f>
        <v>13.249999999999998</v>
      </c>
      <c r="AY262" s="175">
        <f>IFERROR(VLOOKUP(C262,Merkittävyysluokitus!$A$2:$J$1705,7,FALSE),"-")</f>
        <v>4.7249999999999996</v>
      </c>
      <c r="AZ262" s="175">
        <f>IFERROR(VLOOKUP(C262,Merkittävyysluokitus!$A$2:$J$1705,8,FALSE),"-")</f>
        <v>6.8583333333333325</v>
      </c>
      <c r="BA262" s="175">
        <f>IFERROR(VLOOKUP(C262,Merkittävyysluokitus!$A$2:$J$1705,9,FALSE),"-")</f>
        <v>1.6666666666666665</v>
      </c>
      <c r="BB262" s="203"/>
      <c r="BC262" s="203" t="str">
        <f t="shared" si="40"/>
        <v>tieosoite muuttunut</v>
      </c>
      <c r="BD262" s="39" t="str">
        <f t="shared" si="32"/>
        <v>punainen</v>
      </c>
      <c r="BE262" s="68" t="str">
        <f t="shared" si="33"/>
        <v>musta</v>
      </c>
      <c r="BF262" s="68" t="str">
        <f t="shared" si="34"/>
        <v>musta</v>
      </c>
      <c r="BG262" s="68" t="str">
        <f t="shared" si="35"/>
        <v>punainen</v>
      </c>
      <c r="BH262" s="208" t="str">
        <f t="shared" si="36"/>
        <v>musta</v>
      </c>
      <c r="BI262" s="117"/>
      <c r="BJ262" s="39" t="str">
        <f>IF(F262="ei löydy","uusi tie",IF(E262=0,"tieosoite muuttunut",IF(E262=1,VLOOKUP(D262,'2015'!$F$12:$AL$1887,31,FALSE),"-")))</f>
        <v>tieosoite muuttunut</v>
      </c>
      <c r="BK262" s="67" t="str">
        <f>IF(E262=1,VLOOKUP(D262,'2015'!$F$12:$AL$1887,32,FALSE),"-")</f>
        <v>-</v>
      </c>
      <c r="BL262" s="39" t="str">
        <f>IF(F262="ei löydy","uusi tie",IF(E262=0,"tieosoite muuttunut",IF(E262=1,VLOOKUP(D262,'2015'!$F$12:$AL$1887,33,FALSE),"-")))</f>
        <v>tieosoite muuttunut</v>
      </c>
      <c r="BM262" s="39"/>
      <c r="BN262" s="217" t="str">
        <f>VLOOKUP(D262,'2015'!$F$12:$AL$1887,33,FALSE)</f>
        <v>punainen</v>
      </c>
      <c r="BO262" s="117"/>
      <c r="BP262" s="115" t="s">
        <v>9</v>
      </c>
      <c r="BQ262" s="30"/>
      <c r="BS262" s="5"/>
      <c r="BU262" s="35"/>
      <c r="BV262" s="30" t="s">
        <v>9</v>
      </c>
      <c r="BW262" s="20"/>
      <c r="BX262" t="str">
        <f>IF(E262=1,VLOOKUP(D262,'2015'!$F$12:$AX$1887,43,FALSE),"-")</f>
        <v>-</v>
      </c>
      <c r="BY262" t="str">
        <f>IF(E262=1,VLOOKUP(D262,'2015'!$F$12:$AX$1887,44,FALSE),"-")</f>
        <v>-</v>
      </c>
      <c r="BZ262" t="str">
        <f>IF(E262=1,VLOOKUP(D262,'2015'!$F$12:$AX$1887,45,FALSE),"-")</f>
        <v>-</v>
      </c>
      <c r="CA262" s="31">
        <f t="shared" si="46"/>
        <v>30</v>
      </c>
      <c r="CB262" s="31">
        <f t="shared" si="47"/>
        <v>10</v>
      </c>
      <c r="CC262" s="31">
        <f t="shared" si="48"/>
        <v>10</v>
      </c>
      <c r="CD262" s="31">
        <f t="shared" si="49"/>
        <v>10</v>
      </c>
      <c r="CE262" s="31">
        <f t="shared" si="50"/>
        <v>0</v>
      </c>
      <c r="CO262" s="2" t="s">
        <v>35</v>
      </c>
      <c r="CP262" s="2" t="s">
        <v>35</v>
      </c>
    </row>
    <row r="263" spans="1:94" ht="15.75" thickBot="1" x14ac:dyDescent="0.3">
      <c r="A263" s="50"/>
      <c r="B263" s="50"/>
      <c r="C263" s="50" t="str">
        <f t="shared" si="37"/>
        <v>55_1_8068</v>
      </c>
      <c r="D263" s="51" t="str">
        <f t="shared" si="38"/>
        <v>55_1</v>
      </c>
      <c r="E263" s="224">
        <f>IFERROR(VLOOKUP(C263,'2015'!$C$12:$D$1887,2,FALSE),0)</f>
        <v>1</v>
      </c>
      <c r="F263" s="51">
        <f>IFERROR(K263-IFERROR(VLOOKUP(D263,'2015'!$F$12:$I$1887,4,FALSE),"ei löydy"),"ei löydy")</f>
        <v>0</v>
      </c>
      <c r="G263" s="224">
        <f>IFERROR(VLOOKUP(Työfile_2024!C263,Liikennemalli!$D$6:$G$1921,4,FALSE),0)</f>
        <v>1</v>
      </c>
      <c r="H263" s="225">
        <f>K263-IFERROR(VLOOKUP(Työfile_2024!D263,Liikennemalli!$C$6:$H$1921,6,FALSE),"ei löydy")</f>
        <v>0</v>
      </c>
      <c r="I263" s="80">
        <v>55</v>
      </c>
      <c r="J263" s="52">
        <v>1</v>
      </c>
      <c r="K263" s="52">
        <v>8068</v>
      </c>
      <c r="L263" s="53"/>
      <c r="M263" s="54"/>
      <c r="N263" s="54"/>
      <c r="O263" s="54"/>
      <c r="P263" s="54"/>
      <c r="Q263" s="55"/>
      <c r="R263" s="55"/>
      <c r="S263" s="55"/>
      <c r="T263" s="55"/>
      <c r="U263" s="52"/>
      <c r="V263" s="56">
        <v>8361.8713435795744</v>
      </c>
      <c r="W263" s="56">
        <v>523.44335647000491</v>
      </c>
      <c r="X263" s="56">
        <v>8979.1846802181462</v>
      </c>
      <c r="Y263" s="56">
        <f>VLOOKUP(D263,Liikennemalli24!$D$2:$F$1804,2,FALSE)</f>
        <v>6091</v>
      </c>
      <c r="Z263" s="57">
        <f>VLOOKUP(D263,Liikennemalli24!$D$2:$F$1804,3,FALSE)</f>
        <v>0.79500000000000004</v>
      </c>
      <c r="AA263" s="178">
        <f>IF(G263=1,VLOOKUP(C263,Liikennemalli!$D$6:$H$1921,2,FALSE),0)</f>
        <v>3173.8869446383401</v>
      </c>
      <c r="AB263" s="197">
        <f>IF(G263=1,VLOOKUP(C263,Liikennemalli!$D$6:$H$1921,3,FALSE),0)</f>
        <v>0.67882983568413202</v>
      </c>
      <c r="AC263" s="134">
        <f>IF(E263=1,VLOOKUP(Työfile_2024!D263,'2015'!$F$12:$X$1887,18,FALSE),"-")</f>
        <v>3578</v>
      </c>
      <c r="AD263" s="127">
        <f>IF(E263=1,VLOOKUP(Työfile_2024!D263,'2015'!$F$12:$X$1887,19,FALSE),"-")</f>
        <v>0.7</v>
      </c>
      <c r="AI263" s="127">
        <f>IF(E263=1,VLOOKUP(Työfile_2024!D263,'2015'!$F$12:$AB$1887,20,FALSE),"-")</f>
        <v>0</v>
      </c>
      <c r="AJ263" s="127">
        <f>IF(E263=1,VLOOKUP(Työfile_2024!D263,'2015'!$F$12:$AB$1887,21,FALSE),"-")</f>
        <v>0</v>
      </c>
      <c r="AK263" s="127">
        <f>IF(E263=1,VLOOKUP(Työfile_2024!D263,'2015'!$F$12:$AB$1887,22,FALSE),"-")</f>
        <v>0</v>
      </c>
      <c r="AL263" s="127">
        <f>IF(E263=1,VLOOKUP(Työfile_2024!D263,'2015'!$F$12:$AB$1887,23,FALSE),"-")</f>
        <v>0</v>
      </c>
      <c r="AM263" s="56">
        <f>VLOOKUP(Työfile_2024!D263,Tmatkat_20km_tarkasteltava_verk!$C$2:$D$1804,2,FALSE)</f>
        <v>7162</v>
      </c>
      <c r="AN263" s="148">
        <f t="shared" si="39"/>
        <v>0.85650683988329224</v>
      </c>
      <c r="AO263" s="178">
        <f>IF(E263=1,VLOOKUP(Työfile_2024!D263,'2015'!$F$12:$AC$1887,24,FALSE),"-")</f>
        <v>4749</v>
      </c>
      <c r="AP263" s="52" t="str">
        <f>VLOOKUP(D263,Tarkasteltava_verkko_2024_harva!$E$2:$I$1804,5,FALSE)</f>
        <v>tiivis</v>
      </c>
      <c r="AQ263" s="52" t="str">
        <f>VLOOKUP(D263,Tarkasteltava_verkko_2024_harva!$E$2:$I$1804,4,FALSE)</f>
        <v>harva</v>
      </c>
      <c r="AR263" s="148">
        <v>0.10448686167575608</v>
      </c>
      <c r="AS263" s="170" t="str">
        <f>IFERROR(VLOOKUP(C263,'2015'!$C$12:$AG$1887,30,FALSE),"-")</f>
        <v/>
      </c>
      <c r="AT263" s="148">
        <v>1.9459593455627169E-2</v>
      </c>
      <c r="AU263" s="170">
        <f>IFERROR(VLOOKUP(C263,'2015'!$C$12:$AG$1887,31,FALSE),"-")</f>
        <v>0</v>
      </c>
      <c r="AV263" s="106"/>
      <c r="AW263" s="63">
        <f>IFERROR(VLOOKUP(C263,Merkittävyysluokitus!$A$2:$J$1705,10,FALSE),"-")</f>
        <v>1</v>
      </c>
      <c r="AX263" s="175">
        <f>IFERROR(VLOOKUP(C263,Merkittävyysluokitus!$A$2:$J$1705,6,FALSE),"-")</f>
        <v>13.743333333333332</v>
      </c>
      <c r="AY263" s="175">
        <f>IFERROR(VLOOKUP(C263,Merkittävyysluokitus!$A$2:$J$1705,7,FALSE),"-")</f>
        <v>5</v>
      </c>
      <c r="AZ263" s="175">
        <f>IFERROR(VLOOKUP(C263,Merkittävyysluokitus!$A$2:$J$1705,8,FALSE),"-")</f>
        <v>6.7433333333333332</v>
      </c>
      <c r="BA263" s="175">
        <f>IFERROR(VLOOKUP(C263,Merkittävyysluokitus!$A$2:$J$1705,9,FALSE),"-")</f>
        <v>2</v>
      </c>
      <c r="BB263" s="203"/>
      <c r="BC263" s="203" t="str">
        <f t="shared" si="40"/>
        <v>muutos</v>
      </c>
      <c r="BD263" s="39" t="str">
        <f t="shared" si="32"/>
        <v>punainen</v>
      </c>
      <c r="BE263" s="68" t="str">
        <f t="shared" si="33"/>
        <v>punainen</v>
      </c>
      <c r="BF263" s="68" t="str">
        <f t="shared" si="34"/>
        <v>punainen</v>
      </c>
      <c r="BG263" s="68" t="str">
        <f t="shared" si="35"/>
        <v>punainen</v>
      </c>
      <c r="BH263" s="208" t="str">
        <f t="shared" si="36"/>
        <v>punainen</v>
      </c>
      <c r="BI263" s="117"/>
      <c r="BJ263" s="39" t="str">
        <f>IF(F263="ei löydy","uusi tie",IF(E263=0,"tieosoite muuttunut",IF(E263=1,VLOOKUP(D263,'2015'!$F$12:$AL$1887,31,FALSE),"-")))</f>
        <v>punainen</v>
      </c>
      <c r="BK263" s="67" t="str">
        <f>IF(E263=1,VLOOKUP(D263,'2015'!$F$12:$AL$1887,32,FALSE),"-")</f>
        <v>musta</v>
      </c>
      <c r="BL263" s="39" t="str">
        <f>IF(F263="ei löydy","uusi tie",IF(E263=0,"tieosoite muuttunut",IF(E263=1,VLOOKUP(D263,'2015'!$F$12:$AL$1887,33,FALSE),"-")))</f>
        <v>punainen/musta</v>
      </c>
      <c r="BM263" s="39"/>
      <c r="BN263" s="217" t="str">
        <f>VLOOKUP(D263,'2015'!$F$12:$AL$1887,33,FALSE)</f>
        <v>punainen/musta</v>
      </c>
      <c r="BO263" s="117"/>
      <c r="BP263" s="115" t="s">
        <v>50</v>
      </c>
      <c r="BQ263" s="30"/>
      <c r="BS263" s="5"/>
      <c r="BU263" s="35"/>
      <c r="BV263" s="30" t="s">
        <v>50</v>
      </c>
      <c r="BW263" s="20"/>
      <c r="BX263" t="str">
        <f>IF(E263=1,VLOOKUP(D263,'2015'!$F$12:$AX$1887,43,FALSE),"-")</f>
        <v>punainen</v>
      </c>
      <c r="BY263" t="str">
        <f>IF(E263=1,VLOOKUP(D263,'2015'!$F$12:$AX$1887,44,FALSE),"-")</f>
        <v>punainen</v>
      </c>
      <c r="BZ263" t="str">
        <f>IF(E263=1,VLOOKUP(D263,'2015'!$F$12:$AX$1887,45,FALSE),"-")</f>
        <v>punainen</v>
      </c>
      <c r="CA263" s="31">
        <f t="shared" si="46"/>
        <v>30</v>
      </c>
      <c r="CB263" s="31">
        <f t="shared" si="47"/>
        <v>10</v>
      </c>
      <c r="CC263" s="31">
        <f t="shared" si="48"/>
        <v>10</v>
      </c>
      <c r="CD263" s="31">
        <f t="shared" si="49"/>
        <v>10</v>
      </c>
      <c r="CE263" s="31">
        <f t="shared" si="50"/>
        <v>0</v>
      </c>
      <c r="CO263" s="2" t="s">
        <v>35</v>
      </c>
      <c r="CP263" s="2" t="s">
        <v>35</v>
      </c>
    </row>
    <row r="264" spans="1:94" ht="15.75" thickBot="1" x14ac:dyDescent="0.3">
      <c r="A264" s="50"/>
      <c r="B264" s="50"/>
      <c r="C264" s="50" t="str">
        <f t="shared" si="37"/>
        <v>55_2_5995</v>
      </c>
      <c r="D264" s="51" t="str">
        <f t="shared" si="38"/>
        <v>55_2</v>
      </c>
      <c r="E264" s="224">
        <f>IFERROR(VLOOKUP(C264,'2015'!$C$12:$D$1887,2,FALSE),0)</f>
        <v>1</v>
      </c>
      <c r="F264" s="51">
        <f>IFERROR(K264-IFERROR(VLOOKUP(D264,'2015'!$F$12:$I$1887,4,FALSE),"ei löydy"),"ei löydy")</f>
        <v>0</v>
      </c>
      <c r="G264" s="224">
        <f>IFERROR(VLOOKUP(Työfile_2024!C264,Liikennemalli!$D$6:$G$1921,4,FALSE),0)</f>
        <v>1</v>
      </c>
      <c r="H264" s="225">
        <f>K264-IFERROR(VLOOKUP(Työfile_2024!D264,Liikennemalli!$C$6:$H$1921,6,FALSE),"ei löydy")</f>
        <v>0</v>
      </c>
      <c r="I264" s="80">
        <v>55</v>
      </c>
      <c r="J264" s="52">
        <v>2</v>
      </c>
      <c r="K264" s="52">
        <v>5995</v>
      </c>
      <c r="L264" s="53"/>
      <c r="M264" s="54"/>
      <c r="N264" s="54"/>
      <c r="O264" s="54"/>
      <c r="P264" s="54"/>
      <c r="Q264" s="55"/>
      <c r="R264" s="55"/>
      <c r="S264" s="55"/>
      <c r="T264" s="55"/>
      <c r="U264" s="52"/>
      <c r="V264" s="56">
        <v>5842</v>
      </c>
      <c r="W264" s="56">
        <v>532</v>
      </c>
      <c r="X264" s="56">
        <v>6190</v>
      </c>
      <c r="Y264" s="56">
        <f>VLOOKUP(D264,Liikennemalli24!$D$2:$F$1804,2,FALSE)</f>
        <v>6308</v>
      </c>
      <c r="Z264" s="57">
        <f>VLOOKUP(D264,Liikennemalli24!$D$2:$F$1804,3,FALSE)</f>
        <v>0.78500000000000003</v>
      </c>
      <c r="AA264" s="178">
        <f>IF(G264=1,VLOOKUP(C264,Liikennemalli!$D$6:$H$1921,2,FALSE),0)</f>
        <v>3140.13102411306</v>
      </c>
      <c r="AB264" s="197">
        <f>IF(G264=1,VLOOKUP(C264,Liikennemalli!$D$6:$H$1921,3,FALSE),0)</f>
        <v>0.76722728003331198</v>
      </c>
      <c r="AC264" s="134">
        <f>IF(E264=1,VLOOKUP(Työfile_2024!D264,'2015'!$F$12:$X$1887,18,FALSE),"-")</f>
        <v>4632</v>
      </c>
      <c r="AD264" s="127">
        <f>IF(E264=1,VLOOKUP(Työfile_2024!D264,'2015'!$F$12:$X$1887,19,FALSE),"-")</f>
        <v>0.77</v>
      </c>
      <c r="AI264" s="127">
        <f>IF(E264=1,VLOOKUP(Työfile_2024!D264,'2015'!$F$12:$AB$1887,20,FALSE),"-")</f>
        <v>0</v>
      </c>
      <c r="AJ264" s="127">
        <f>IF(E264=1,VLOOKUP(Työfile_2024!D264,'2015'!$F$12:$AB$1887,21,FALSE),"-")</f>
        <v>0</v>
      </c>
      <c r="AK264" s="127">
        <f>IF(E264=1,VLOOKUP(Työfile_2024!D264,'2015'!$F$12:$AB$1887,22,FALSE),"-")</f>
        <v>0</v>
      </c>
      <c r="AL264" s="127">
        <f>IF(E264=1,VLOOKUP(Työfile_2024!D264,'2015'!$F$12:$AB$1887,23,FALSE),"-")</f>
        <v>0</v>
      </c>
      <c r="AM264" s="56">
        <f>VLOOKUP(Työfile_2024!D264,Tmatkat_20km_tarkasteltava_verk!$C$2:$D$1804,2,FALSE)</f>
        <v>1887</v>
      </c>
      <c r="AN264" s="148">
        <f t="shared" si="39"/>
        <v>0.3230058199246833</v>
      </c>
      <c r="AO264" s="178">
        <f>IF(E264=1,VLOOKUP(Työfile_2024!D264,'2015'!$F$12:$AC$1887,24,FALSE),"-")</f>
        <v>1168</v>
      </c>
      <c r="AP264" s="52" t="str">
        <f>VLOOKUP(D264,Tarkasteltava_verkko_2024_harva!$E$2:$I$1804,5,FALSE)</f>
        <v>tiivis</v>
      </c>
      <c r="AQ264" s="52" t="str">
        <f>VLOOKUP(D264,Tarkasteltava_verkko_2024_harva!$E$2:$I$1804,4,FALSE)</f>
        <v>harva</v>
      </c>
      <c r="AR264" s="148">
        <v>0</v>
      </c>
      <c r="AS264" s="170" t="str">
        <f>IFERROR(VLOOKUP(C264,'2015'!$C$12:$AG$1887,30,FALSE),"-")</f>
        <v/>
      </c>
      <c r="AT264" s="148">
        <v>5.9549624687239365E-2</v>
      </c>
      <c r="AU264" s="170">
        <f>IFERROR(VLOOKUP(C264,'2015'!$C$12:$AG$1887,31,FALSE),"-")</f>
        <v>0</v>
      </c>
      <c r="AV264" s="106"/>
      <c r="AW264" s="63">
        <f>IFERROR(VLOOKUP(C264,Merkittävyysluokitus!$A$2:$J$1705,10,FALSE),"-")</f>
        <v>1</v>
      </c>
      <c r="AX264" s="175">
        <f>IFERROR(VLOOKUP(C264,Merkittävyysluokitus!$A$2:$J$1705,6,FALSE),"-")</f>
        <v>13.030091324200912</v>
      </c>
      <c r="AY264" s="175">
        <f>IFERROR(VLOOKUP(C264,Merkittävyysluokitus!$A$2:$J$1705,7,FALSE),"-")</f>
        <v>5</v>
      </c>
      <c r="AZ264" s="175">
        <f>IFERROR(VLOOKUP(C264,Merkittävyysluokitus!$A$2:$J$1705,8,FALSE),"-")</f>
        <v>6.3634246575342468</v>
      </c>
      <c r="BA264" s="175">
        <f>IFERROR(VLOOKUP(C264,Merkittävyysluokitus!$A$2:$J$1705,9,FALSE),"-")</f>
        <v>1.6666666666666665</v>
      </c>
      <c r="BB264" s="203"/>
      <c r="BC264" s="203" t="str">
        <f t="shared" si="40"/>
        <v/>
      </c>
      <c r="BD264" s="39" t="str">
        <f t="shared" si="32"/>
        <v>punainen</v>
      </c>
      <c r="BE264" s="68" t="str">
        <f t="shared" si="33"/>
        <v>punainen</v>
      </c>
      <c r="BF264" s="68" t="str">
        <f t="shared" si="34"/>
        <v>punainen</v>
      </c>
      <c r="BG264" s="68" t="str">
        <f t="shared" si="35"/>
        <v>punainen</v>
      </c>
      <c r="BH264" s="208" t="str">
        <f t="shared" si="36"/>
        <v>punainen</v>
      </c>
      <c r="BI264" s="117"/>
      <c r="BJ264" s="39" t="str">
        <f>IF(F264="ei löydy","uusi tie",IF(E264=0,"tieosoite muuttunut",IF(E264=1,VLOOKUP(D264,'2015'!$F$12:$AL$1887,31,FALSE),"-")))</f>
        <v>punainen</v>
      </c>
      <c r="BK264" s="67" t="str">
        <f>IF(E264=1,VLOOKUP(D264,'2015'!$F$12:$AL$1887,32,FALSE),"-")</f>
        <v>punainen</v>
      </c>
      <c r="BL264" s="39" t="str">
        <f>IF(F264="ei löydy","uusi tie",IF(E264=0,"tieosoite muuttunut",IF(E264=1,VLOOKUP(D264,'2015'!$F$12:$AL$1887,33,FALSE),"-")))</f>
        <v>punainen</v>
      </c>
      <c r="BM264" s="39"/>
      <c r="BN264" s="217" t="str">
        <f>VLOOKUP(D264,'2015'!$F$12:$AL$1887,33,FALSE)</f>
        <v>punainen</v>
      </c>
      <c r="BO264" s="117"/>
      <c r="BP264" s="115" t="s">
        <v>50</v>
      </c>
      <c r="BQ264" s="30"/>
      <c r="BS264" s="5"/>
      <c r="BU264" s="35"/>
      <c r="BV264" s="30" t="s">
        <v>50</v>
      </c>
      <c r="BW264" s="20"/>
      <c r="BX264" t="str">
        <f>IF(E264=1,VLOOKUP(D264,'2015'!$F$12:$AX$1887,43,FALSE),"-")</f>
        <v>punainen</v>
      </c>
      <c r="BY264" t="str">
        <f>IF(E264=1,VLOOKUP(D264,'2015'!$F$12:$AX$1887,44,FALSE),"-")</f>
        <v>punainen</v>
      </c>
      <c r="BZ264" t="str">
        <f>IF(E264=1,VLOOKUP(D264,'2015'!$F$12:$AX$1887,45,FALSE),"-")</f>
        <v>punainen</v>
      </c>
      <c r="CA264" s="31">
        <f t="shared" si="46"/>
        <v>30</v>
      </c>
      <c r="CB264" s="31">
        <f t="shared" si="47"/>
        <v>10</v>
      </c>
      <c r="CC264" s="31">
        <f t="shared" si="48"/>
        <v>10</v>
      </c>
      <c r="CD264" s="31">
        <f t="shared" si="49"/>
        <v>10</v>
      </c>
      <c r="CE264" s="31">
        <f t="shared" si="50"/>
        <v>0</v>
      </c>
      <c r="CO264" s="32" t="s">
        <v>34</v>
      </c>
      <c r="CP264" s="2" t="s">
        <v>35</v>
      </c>
    </row>
    <row r="265" spans="1:94" ht="15.75" thickBot="1" x14ac:dyDescent="0.3">
      <c r="A265" s="50"/>
      <c r="B265" s="50"/>
      <c r="C265" s="50" t="str">
        <f t="shared" si="37"/>
        <v>55_3_15082</v>
      </c>
      <c r="D265" s="51" t="str">
        <f t="shared" si="38"/>
        <v>55_3</v>
      </c>
      <c r="E265" s="224">
        <f>IFERROR(VLOOKUP(C265,'2015'!$C$12:$D$1887,2,FALSE),0)</f>
        <v>0</v>
      </c>
      <c r="F265" s="51">
        <f>IFERROR(K265-IFERROR(VLOOKUP(D265,'2015'!$F$12:$I$1887,4,FALSE),"ei löydy"),"ei löydy")</f>
        <v>7182</v>
      </c>
      <c r="G265" s="224">
        <f>IFERROR(VLOOKUP(Työfile_2024!C265,Liikennemalli!$D$6:$G$1921,4,FALSE),0)</f>
        <v>1</v>
      </c>
      <c r="H265" s="225">
        <f>K265-IFERROR(VLOOKUP(Työfile_2024!D265,Liikennemalli!$C$6:$H$1921,6,FALSE),"ei löydy")</f>
        <v>0</v>
      </c>
      <c r="I265" s="80">
        <v>55</v>
      </c>
      <c r="J265" s="52">
        <v>3</v>
      </c>
      <c r="K265" s="52">
        <v>15082</v>
      </c>
      <c r="L265" s="53"/>
      <c r="M265" s="54"/>
      <c r="N265" s="54"/>
      <c r="O265" s="54"/>
      <c r="P265" s="54"/>
      <c r="Q265" s="55"/>
      <c r="R265" s="55"/>
      <c r="S265" s="55"/>
      <c r="T265" s="55"/>
      <c r="U265" s="52"/>
      <c r="V265" s="56">
        <v>3686.1251823365601</v>
      </c>
      <c r="W265" s="56">
        <v>481.60781063519426</v>
      </c>
      <c r="X265" s="56">
        <v>3828.3482959819653</v>
      </c>
      <c r="Y265" s="56">
        <f>VLOOKUP(D265,Liikennemalli24!$D$2:$F$1804,2,FALSE)</f>
        <v>6782</v>
      </c>
      <c r="Z265" s="57">
        <f>VLOOKUP(D265,Liikennemalli24!$D$2:$F$1804,3,FALSE)</f>
        <v>0.88900000000000001</v>
      </c>
      <c r="AA265" s="178">
        <f>IF(G265=1,VLOOKUP(C265,Liikennemalli!$D$6:$H$1921,2,FALSE),0)</f>
        <v>1942.5414064869201</v>
      </c>
      <c r="AB265" s="197">
        <f>IF(G265=1,VLOOKUP(C265,Liikennemalli!$D$6:$H$1921,3,FALSE),0)</f>
        <v>0.89552201118317798</v>
      </c>
      <c r="AC265" s="134" t="str">
        <f>IF(E265=1,VLOOKUP(Työfile_2024!D265,'2015'!$F$12:$X$1887,18,FALSE),"-")</f>
        <v>-</v>
      </c>
      <c r="AD265" s="127" t="str">
        <f>IF(E265=1,VLOOKUP(Työfile_2024!D265,'2015'!$F$12:$X$1887,19,FALSE),"-")</f>
        <v>-</v>
      </c>
      <c r="AI265" s="127" t="str">
        <f>IF(E265=1,VLOOKUP(Työfile_2024!D265,'2015'!$F$12:$AB$1887,20,FALSE),"-")</f>
        <v>-</v>
      </c>
      <c r="AJ265" s="127" t="str">
        <f>IF(E265=1,VLOOKUP(Työfile_2024!D265,'2015'!$F$12:$AB$1887,21,FALSE),"-")</f>
        <v>-</v>
      </c>
      <c r="AK265" s="127" t="str">
        <f>IF(E265=1,VLOOKUP(Työfile_2024!D265,'2015'!$F$12:$AB$1887,22,FALSE),"-")</f>
        <v>-</v>
      </c>
      <c r="AL265" s="127" t="str">
        <f>IF(E265=1,VLOOKUP(Työfile_2024!D265,'2015'!$F$12:$AB$1887,23,FALSE),"-")</f>
        <v>-</v>
      </c>
      <c r="AM265" s="56">
        <f>VLOOKUP(Työfile_2024!D265,Tmatkat_20km_tarkasteltava_verk!$C$2:$D$1804,2,FALSE)</f>
        <v>1746</v>
      </c>
      <c r="AN265" s="148">
        <f t="shared" si="39"/>
        <v>0.47366812401450947</v>
      </c>
      <c r="AO265" s="178" t="str">
        <f>IF(E265=1,VLOOKUP(Työfile_2024!D265,'2015'!$F$12:$AC$1887,24,FALSE),"-")</f>
        <v>-</v>
      </c>
      <c r="AP265" s="52" t="str">
        <f>VLOOKUP(D265,Tarkasteltava_verkko_2024_harva!$E$2:$I$1804,5,FALSE)</f>
        <v>tiivis</v>
      </c>
      <c r="AQ265" s="52" t="str">
        <f>VLOOKUP(D265,Tarkasteltava_verkko_2024_harva!$E$2:$I$1804,4,FALSE)</f>
        <v>harva</v>
      </c>
      <c r="AR265" s="148">
        <v>0</v>
      </c>
      <c r="AS265" s="170" t="str">
        <f>IFERROR(VLOOKUP(C265,'2015'!$C$12:$AG$1887,30,FALSE),"-")</f>
        <v>-</v>
      </c>
      <c r="AT265" s="148">
        <v>0.11410953454449012</v>
      </c>
      <c r="AU265" s="170" t="str">
        <f>IFERROR(VLOOKUP(C265,'2015'!$C$12:$AG$1887,31,FALSE),"-")</f>
        <v>-</v>
      </c>
      <c r="AV265" s="106"/>
      <c r="AW265" s="63">
        <f>IFERROR(VLOOKUP(C265,Merkittävyysluokitus!$A$2:$J$1705,10,FALSE),"-")</f>
        <v>1</v>
      </c>
      <c r="AX265" s="175">
        <f>IFERROR(VLOOKUP(C265,Merkittävyysluokitus!$A$2:$J$1705,6,FALSE),"-")</f>
        <v>13.499999999999998</v>
      </c>
      <c r="AY265" s="175">
        <f>IFERROR(VLOOKUP(C265,Merkittävyysluokitus!$A$2:$J$1705,7,FALSE),"-")</f>
        <v>5</v>
      </c>
      <c r="AZ265" s="175">
        <f>IFERROR(VLOOKUP(C265,Merkittävyysluokitus!$A$2:$J$1705,8,FALSE),"-")</f>
        <v>6.333333333333333</v>
      </c>
      <c r="BA265" s="175">
        <f>IFERROR(VLOOKUP(C265,Merkittävyysluokitus!$A$2:$J$1705,9,FALSE),"-")</f>
        <v>2.1666666666666665</v>
      </c>
      <c r="BB265" s="203"/>
      <c r="BC265" s="203" t="str">
        <f t="shared" si="40"/>
        <v>tieosoite muuttunut</v>
      </c>
      <c r="BD265" s="39" t="str">
        <f t="shared" si="32"/>
        <v>punainen</v>
      </c>
      <c r="BE265" s="68" t="str">
        <f t="shared" si="33"/>
        <v>punainen</v>
      </c>
      <c r="BF265" s="68" t="str">
        <f t="shared" si="34"/>
        <v>punainen</v>
      </c>
      <c r="BG265" s="68" t="str">
        <f t="shared" si="35"/>
        <v>punainen</v>
      </c>
      <c r="BH265" s="208" t="str">
        <f t="shared" si="36"/>
        <v>punainen</v>
      </c>
      <c r="BI265" s="117"/>
      <c r="BJ265" s="39" t="str">
        <f>IF(F265="ei löydy","uusi tie",IF(E265=0,"tieosoite muuttunut",IF(E265=1,VLOOKUP(D265,'2015'!$F$12:$AL$1887,31,FALSE),"-")))</f>
        <v>tieosoite muuttunut</v>
      </c>
      <c r="BK265" s="67" t="str">
        <f>IF(E265=1,VLOOKUP(D265,'2015'!$F$12:$AL$1887,32,FALSE),"-")</f>
        <v>-</v>
      </c>
      <c r="BL265" s="39" t="str">
        <f>IF(F265="ei löydy","uusi tie",IF(E265=0,"tieosoite muuttunut",IF(E265=1,VLOOKUP(D265,'2015'!$F$12:$AL$1887,33,FALSE),"-")))</f>
        <v>tieosoite muuttunut</v>
      </c>
      <c r="BM265" s="39"/>
      <c r="BN265" s="217" t="str">
        <f>VLOOKUP(D265,'2015'!$F$12:$AL$1887,33,FALSE)</f>
        <v>punainen</v>
      </c>
      <c r="BO265" s="117"/>
      <c r="BP265" s="115" t="s">
        <v>50</v>
      </c>
      <c r="BQ265" s="30"/>
      <c r="BS265" s="5"/>
      <c r="BU265" s="35"/>
      <c r="BV265" s="30" t="s">
        <v>50</v>
      </c>
      <c r="BW265" s="20"/>
      <c r="BX265" t="str">
        <f>IF(E265=1,VLOOKUP(D265,'2015'!$F$12:$AX$1887,43,FALSE),"-")</f>
        <v>-</v>
      </c>
      <c r="BY265" t="str">
        <f>IF(E265=1,VLOOKUP(D265,'2015'!$F$12:$AX$1887,44,FALSE),"-")</f>
        <v>-</v>
      </c>
      <c r="BZ265" t="str">
        <f>IF(E265=1,VLOOKUP(D265,'2015'!$F$12:$AX$1887,45,FALSE),"-")</f>
        <v>-</v>
      </c>
      <c r="CA265" s="31">
        <f t="shared" si="46"/>
        <v>30</v>
      </c>
      <c r="CB265" s="31">
        <f t="shared" si="47"/>
        <v>10</v>
      </c>
      <c r="CC265" s="31">
        <f t="shared" si="48"/>
        <v>10</v>
      </c>
      <c r="CD265" s="31">
        <f t="shared" si="49"/>
        <v>10</v>
      </c>
      <c r="CE265" s="31">
        <f t="shared" si="50"/>
        <v>0</v>
      </c>
      <c r="CO265" s="32" t="s">
        <v>34</v>
      </c>
      <c r="CP265" s="2" t="s">
        <v>35</v>
      </c>
    </row>
    <row r="266" spans="1:94" ht="15.75" thickBot="1" x14ac:dyDescent="0.3">
      <c r="A266" s="50"/>
      <c r="B266" s="50"/>
      <c r="C266" s="50" t="str">
        <f t="shared" si="37"/>
        <v>55_5_4763</v>
      </c>
      <c r="D266" s="51" t="str">
        <f t="shared" si="38"/>
        <v>55_5</v>
      </c>
      <c r="E266" s="224">
        <f>IFERROR(VLOOKUP(C266,'2015'!$C$12:$D$1887,2,FALSE),0)</f>
        <v>1</v>
      </c>
      <c r="F266" s="51">
        <f>IFERROR(K266-IFERROR(VLOOKUP(D266,'2015'!$F$12:$I$1887,4,FALSE),"ei löydy"),"ei löydy")</f>
        <v>0</v>
      </c>
      <c r="G266" s="224">
        <f>IFERROR(VLOOKUP(Työfile_2024!C266,Liikennemalli!$D$6:$G$1921,4,FALSE),0)</f>
        <v>1</v>
      </c>
      <c r="H266" s="225">
        <f>K266-IFERROR(VLOOKUP(Työfile_2024!D266,Liikennemalli!$C$6:$H$1921,6,FALSE),"ei löydy")</f>
        <v>0</v>
      </c>
      <c r="I266" s="80">
        <v>55</v>
      </c>
      <c r="J266" s="52">
        <v>5</v>
      </c>
      <c r="K266" s="52">
        <v>4763</v>
      </c>
      <c r="L266" s="53"/>
      <c r="M266" s="54"/>
      <c r="N266" s="54"/>
      <c r="O266" s="54"/>
      <c r="P266" s="54"/>
      <c r="Q266" s="55"/>
      <c r="R266" s="55"/>
      <c r="S266" s="55"/>
      <c r="T266" s="55"/>
      <c r="U266" s="52"/>
      <c r="V266" s="56">
        <v>4992</v>
      </c>
      <c r="W266" s="56">
        <v>555</v>
      </c>
      <c r="X266" s="56">
        <v>5157</v>
      </c>
      <c r="Y266" s="56">
        <f>VLOOKUP(D266,Liikennemalli24!$D$2:$F$1804,2,FALSE)</f>
        <v>6782</v>
      </c>
      <c r="Z266" s="57">
        <f>VLOOKUP(D266,Liikennemalli24!$D$2:$F$1804,3,FALSE)</f>
        <v>0.88900000000000001</v>
      </c>
      <c r="AA266" s="178">
        <f>IF(G266=1,VLOOKUP(C266,Liikennemalli!$D$6:$H$1921,2,FALSE),0)</f>
        <v>2497.6748311872898</v>
      </c>
      <c r="AB266" s="197">
        <f>IF(G266=1,VLOOKUP(C266,Liikennemalli!$D$6:$H$1921,3,FALSE),0)</f>
        <v>0.75909125600588501</v>
      </c>
      <c r="AC266" s="134">
        <f>IF(E266=1,VLOOKUP(Työfile_2024!D266,'2015'!$F$12:$X$1887,18,FALSE),"-")</f>
        <v>4833</v>
      </c>
      <c r="AD266" s="127">
        <f>IF(E266=1,VLOOKUP(Työfile_2024!D266,'2015'!$F$12:$X$1887,19,FALSE),"-")</f>
        <v>0.87</v>
      </c>
      <c r="AI266" s="127">
        <f>IF(E266=1,VLOOKUP(Työfile_2024!D266,'2015'!$F$12:$AB$1887,20,FALSE),"-")</f>
        <v>0</v>
      </c>
      <c r="AJ266" s="127">
        <f>IF(E266=1,VLOOKUP(Työfile_2024!D266,'2015'!$F$12:$AB$1887,21,FALSE),"-")</f>
        <v>0</v>
      </c>
      <c r="AK266" s="127">
        <f>IF(E266=1,VLOOKUP(Työfile_2024!D266,'2015'!$F$12:$AB$1887,22,FALSE),"-")</f>
        <v>0</v>
      </c>
      <c r="AL266" s="127">
        <f>IF(E266=1,VLOOKUP(Työfile_2024!D266,'2015'!$F$12:$AB$1887,23,FALSE),"-")</f>
        <v>0</v>
      </c>
      <c r="AM266" s="56">
        <f>VLOOKUP(Työfile_2024!D266,Tmatkat_20km_tarkasteltava_verk!$C$2:$D$1804,2,FALSE)</f>
        <v>1940</v>
      </c>
      <c r="AN266" s="148">
        <f t="shared" si="39"/>
        <v>0.38862179487179488</v>
      </c>
      <c r="AO266" s="178">
        <f>IF(E266=1,VLOOKUP(Työfile_2024!D266,'2015'!$F$12:$AC$1887,24,FALSE),"-")</f>
        <v>1341</v>
      </c>
      <c r="AP266" s="52" t="str">
        <f>VLOOKUP(D266,Tarkasteltava_verkko_2024_harva!$E$2:$I$1804,5,FALSE)</f>
        <v>tiivis</v>
      </c>
      <c r="AQ266" s="52" t="str">
        <f>VLOOKUP(D266,Tarkasteltava_verkko_2024_harva!$E$2:$I$1804,4,FALSE)</f>
        <v>harva</v>
      </c>
      <c r="AR266" s="148">
        <v>0.10392609699769054</v>
      </c>
      <c r="AS266" s="170" t="str">
        <f>IFERROR(VLOOKUP(C266,'2015'!$C$12:$AG$1887,30,FALSE),"-")</f>
        <v/>
      </c>
      <c r="AT266" s="148">
        <v>6.0885996220869203E-3</v>
      </c>
      <c r="AU266" s="170">
        <f>IFERROR(VLOOKUP(C266,'2015'!$C$12:$AG$1887,31,FALSE),"-")</f>
        <v>0</v>
      </c>
      <c r="AV266" s="106"/>
      <c r="AW266" s="63">
        <f>IFERROR(VLOOKUP(C266,Merkittävyysluokitus!$A$2:$J$1705,10,FALSE),"-")</f>
        <v>2</v>
      </c>
      <c r="AX266" s="175">
        <f>IFERROR(VLOOKUP(C266,Merkittävyysluokitus!$A$2:$J$1705,6,FALSE),"-")</f>
        <v>12.666666666666664</v>
      </c>
      <c r="AY266" s="175">
        <f>IFERROR(VLOOKUP(C266,Merkittävyysluokitus!$A$2:$J$1705,7,FALSE),"-")</f>
        <v>4</v>
      </c>
      <c r="AZ266" s="175">
        <f>IFERROR(VLOOKUP(C266,Merkittävyysluokitus!$A$2:$J$1705,8,FALSE),"-")</f>
        <v>6.333333333333333</v>
      </c>
      <c r="BA266" s="175">
        <f>IFERROR(VLOOKUP(C266,Merkittävyysluokitus!$A$2:$J$1705,9,FALSE),"-")</f>
        <v>2.333333333333333</v>
      </c>
      <c r="BB266" s="203"/>
      <c r="BC266" s="203" t="str">
        <f t="shared" si="40"/>
        <v/>
      </c>
      <c r="BD266" s="39" t="str">
        <f t="shared" si="32"/>
        <v>punainen</v>
      </c>
      <c r="BE266" s="68" t="str">
        <f t="shared" si="33"/>
        <v>punainen</v>
      </c>
      <c r="BF266" s="68" t="str">
        <f t="shared" si="34"/>
        <v>punainen</v>
      </c>
      <c r="BG266" s="68" t="str">
        <f t="shared" si="35"/>
        <v>punainen</v>
      </c>
      <c r="BH266" s="208" t="str">
        <f t="shared" si="36"/>
        <v>punainen</v>
      </c>
      <c r="BI266" s="117"/>
      <c r="BJ266" s="39" t="str">
        <f>IF(F266="ei löydy","uusi tie",IF(E266=0,"tieosoite muuttunut",IF(E266=1,VLOOKUP(D266,'2015'!$F$12:$AL$1887,31,FALSE),"-")))</f>
        <v>punainen</v>
      </c>
      <c r="BK266" s="67" t="str">
        <f>IF(E266=1,VLOOKUP(D266,'2015'!$F$12:$AL$1887,32,FALSE),"-")</f>
        <v>punainen</v>
      </c>
      <c r="BL266" s="39" t="str">
        <f>IF(F266="ei löydy","uusi tie",IF(E266=0,"tieosoite muuttunut",IF(E266=1,VLOOKUP(D266,'2015'!$F$12:$AL$1887,33,FALSE),"-")))</f>
        <v>punainen</v>
      </c>
      <c r="BM266" s="39"/>
      <c r="BN266" s="217" t="str">
        <f>VLOOKUP(D266,'2015'!$F$12:$AL$1887,33,FALSE)</f>
        <v>punainen</v>
      </c>
      <c r="BO266" s="117"/>
      <c r="BP266" s="115" t="s">
        <v>50</v>
      </c>
      <c r="BQ266" s="30"/>
      <c r="BS266" s="5"/>
      <c r="BU266" s="35"/>
      <c r="BV266" s="30" t="s">
        <v>50</v>
      </c>
      <c r="BW266" s="20"/>
      <c r="BX266" t="str">
        <f>IF(E266=1,VLOOKUP(D266,'2015'!$F$12:$AX$1887,43,FALSE),"-")</f>
        <v>punainen</v>
      </c>
      <c r="BY266" t="str">
        <f>IF(E266=1,VLOOKUP(D266,'2015'!$F$12:$AX$1887,44,FALSE),"-")</f>
        <v>punainen</v>
      </c>
      <c r="BZ266" t="str">
        <f>IF(E266=1,VLOOKUP(D266,'2015'!$F$12:$AX$1887,45,FALSE),"-")</f>
        <v>punainen</v>
      </c>
      <c r="CA266" s="31">
        <f t="shared" si="46"/>
        <v>30</v>
      </c>
      <c r="CB266" s="31">
        <f t="shared" si="47"/>
        <v>10</v>
      </c>
      <c r="CC266" s="31">
        <f t="shared" si="48"/>
        <v>10</v>
      </c>
      <c r="CD266" s="31">
        <f t="shared" si="49"/>
        <v>10</v>
      </c>
      <c r="CE266" s="31">
        <f t="shared" si="50"/>
        <v>0</v>
      </c>
      <c r="CO266" s="32" t="s">
        <v>34</v>
      </c>
      <c r="CP266" s="2" t="s">
        <v>35</v>
      </c>
    </row>
    <row r="267" spans="1:94" ht="15.75" thickBot="1" x14ac:dyDescent="0.3">
      <c r="A267" s="50"/>
      <c r="B267" s="50"/>
      <c r="C267" s="50" t="str">
        <f t="shared" si="37"/>
        <v>55_6_929</v>
      </c>
      <c r="D267" s="51" t="str">
        <f t="shared" si="38"/>
        <v>55_6</v>
      </c>
      <c r="E267" s="224">
        <f>IFERROR(VLOOKUP(C267,'2015'!$C$12:$D$1887,2,FALSE),0)</f>
        <v>1</v>
      </c>
      <c r="F267" s="51">
        <f>IFERROR(K267-IFERROR(VLOOKUP(D267,'2015'!$F$12:$I$1887,4,FALSE),"ei löydy"),"ei löydy")</f>
        <v>0</v>
      </c>
      <c r="G267" s="224">
        <f>IFERROR(VLOOKUP(Työfile_2024!C267,Liikennemalli!$D$6:$G$1921,4,FALSE),0)</f>
        <v>1</v>
      </c>
      <c r="H267" s="225">
        <f>K267-IFERROR(VLOOKUP(Työfile_2024!D267,Liikennemalli!$C$6:$H$1921,6,FALSE),"ei löydy")</f>
        <v>0</v>
      </c>
      <c r="I267" s="80">
        <v>55</v>
      </c>
      <c r="J267" s="52">
        <v>6</v>
      </c>
      <c r="K267" s="52">
        <v>929</v>
      </c>
      <c r="L267" s="53"/>
      <c r="M267" s="54"/>
      <c r="N267" s="54"/>
      <c r="O267" s="54"/>
      <c r="P267" s="54"/>
      <c r="Q267" s="55"/>
      <c r="R267" s="55"/>
      <c r="S267" s="55"/>
      <c r="T267" s="55"/>
      <c r="U267" s="52"/>
      <c r="V267" s="56">
        <v>7418</v>
      </c>
      <c r="W267" s="56">
        <v>720</v>
      </c>
      <c r="X267" s="56">
        <v>7858</v>
      </c>
      <c r="Y267" s="56">
        <f>VLOOKUP(D267,Liikennemalli24!$D$2:$F$1804,2,FALSE)</f>
        <v>5861</v>
      </c>
      <c r="Z267" s="57">
        <f>VLOOKUP(D267,Liikennemalli24!$D$2:$F$1804,3,FALSE)</f>
        <v>0.82899999999999996</v>
      </c>
      <c r="AA267" s="178">
        <f>IF(G267=1,VLOOKUP(C267,Liikennemalli!$D$6:$H$1921,2,FALSE),0)</f>
        <v>3640.5074313076002</v>
      </c>
      <c r="AB267" s="197">
        <f>IF(G267=1,VLOOKUP(C267,Liikennemalli!$D$6:$H$1921,3,FALSE),0)</f>
        <v>0.68347208022139205</v>
      </c>
      <c r="AC267" s="134">
        <f>IF(E267=1,VLOOKUP(Työfile_2024!D267,'2015'!$F$12:$X$1887,18,FALSE),"-")</f>
        <v>5594</v>
      </c>
      <c r="AD267" s="127">
        <f>IF(E267=1,VLOOKUP(Työfile_2024!D267,'2015'!$F$12:$X$1887,19,FALSE),"-")</f>
        <v>0.77</v>
      </c>
      <c r="AI267" s="127">
        <f>IF(E267=1,VLOOKUP(Työfile_2024!D267,'2015'!$F$12:$AB$1887,20,FALSE),"-")</f>
        <v>0</v>
      </c>
      <c r="AJ267" s="127">
        <f>IF(E267=1,VLOOKUP(Työfile_2024!D267,'2015'!$F$12:$AB$1887,21,FALSE),"-")</f>
        <v>0</v>
      </c>
      <c r="AK267" s="127">
        <f>IF(E267=1,VLOOKUP(Työfile_2024!D267,'2015'!$F$12:$AB$1887,22,FALSE),"-")</f>
        <v>0</v>
      </c>
      <c r="AL267" s="127">
        <f>IF(E267=1,VLOOKUP(Työfile_2024!D267,'2015'!$F$12:$AB$1887,23,FALSE),"-")</f>
        <v>0</v>
      </c>
      <c r="AM267" s="56">
        <f>VLOOKUP(Työfile_2024!D267,Tmatkat_20km_tarkasteltava_verk!$C$2:$D$1804,2,FALSE)</f>
        <v>2289</v>
      </c>
      <c r="AN267" s="148">
        <f t="shared" si="39"/>
        <v>0.30857373955244</v>
      </c>
      <c r="AO267" s="178">
        <f>IF(E267=1,VLOOKUP(Työfile_2024!D267,'2015'!$F$12:$AC$1887,24,FALSE),"-")</f>
        <v>1714</v>
      </c>
      <c r="AP267" s="52" t="str">
        <f>VLOOKUP(D267,Tarkasteltava_verkko_2024_harva!$E$2:$I$1804,5,FALSE)</f>
        <v>tiivis</v>
      </c>
      <c r="AQ267" s="52" t="str">
        <f>VLOOKUP(D267,Tarkasteltava_verkko_2024_harva!$E$2:$I$1804,4,FALSE)</f>
        <v>harva</v>
      </c>
      <c r="AR267" s="148">
        <v>0.35844994617868675</v>
      </c>
      <c r="AS267" s="170" t="str">
        <f>IFERROR(VLOOKUP(C267,'2015'!$C$12:$AG$1887,30,FALSE),"-")</f>
        <v/>
      </c>
      <c r="AT267" s="148">
        <v>1.0086114101184069</v>
      </c>
      <c r="AU267" s="170" t="str">
        <f>IFERROR(VLOOKUP(C267,'2015'!$C$12:$AG$1887,31,FALSE),"-")</f>
        <v>Kyllä</v>
      </c>
      <c r="AV267" s="106"/>
      <c r="AW267" s="63">
        <f>IFERROR(VLOOKUP(C267,Merkittävyysluokitus!$A$2:$J$1705,10,FALSE),"-")</f>
        <v>1</v>
      </c>
      <c r="AX267" s="175">
        <f>IFERROR(VLOOKUP(C267,Merkittävyysluokitus!$A$2:$J$1705,6,FALSE),"-")</f>
        <v>13.824999999999999</v>
      </c>
      <c r="AY267" s="175">
        <f>IFERROR(VLOOKUP(C267,Merkittävyysluokitus!$A$2:$J$1705,7,FALSE),"-")</f>
        <v>4.8249999999999993</v>
      </c>
      <c r="AZ267" s="175">
        <f>IFERROR(VLOOKUP(C267,Merkittävyysluokitus!$A$2:$J$1705,8,FALSE),"-")</f>
        <v>6.6666666666666661</v>
      </c>
      <c r="BA267" s="175">
        <f>IFERROR(VLOOKUP(C267,Merkittävyysluokitus!$A$2:$J$1705,9,FALSE),"-")</f>
        <v>2.333333333333333</v>
      </c>
      <c r="BB267" s="203"/>
      <c r="BC267" s="203" t="str">
        <f t="shared" si="40"/>
        <v/>
      </c>
      <c r="BD267" s="39" t="str">
        <f t="shared" si="32"/>
        <v>punainen</v>
      </c>
      <c r="BE267" s="68" t="str">
        <f t="shared" si="33"/>
        <v>punainen</v>
      </c>
      <c r="BF267" s="68" t="str">
        <f t="shared" si="34"/>
        <v>punainen</v>
      </c>
      <c r="BG267" s="68" t="str">
        <f t="shared" si="35"/>
        <v>punainen</v>
      </c>
      <c r="BH267" s="208" t="str">
        <f t="shared" si="36"/>
        <v>punainen</v>
      </c>
      <c r="BI267" s="117"/>
      <c r="BJ267" s="39" t="str">
        <f>IF(F267="ei löydy","uusi tie",IF(E267=0,"tieosoite muuttunut",IF(E267=1,VLOOKUP(D267,'2015'!$F$12:$AL$1887,31,FALSE),"-")))</f>
        <v>punainen</v>
      </c>
      <c r="BK267" s="67" t="str">
        <f>IF(E267=1,VLOOKUP(D267,'2015'!$F$12:$AL$1887,32,FALSE),"-")</f>
        <v>punainen</v>
      </c>
      <c r="BL267" s="39" t="str">
        <f>IF(F267="ei löydy","uusi tie",IF(E267=0,"tieosoite muuttunut",IF(E267=1,VLOOKUP(D267,'2015'!$F$12:$AL$1887,33,FALSE),"-")))</f>
        <v>punainen</v>
      </c>
      <c r="BM267" s="39"/>
      <c r="BN267" s="217" t="str">
        <f>VLOOKUP(D267,'2015'!$F$12:$AL$1887,33,FALSE)</f>
        <v>punainen</v>
      </c>
      <c r="BO267" s="117"/>
      <c r="BP267" s="115" t="s">
        <v>50</v>
      </c>
      <c r="BQ267" s="30"/>
      <c r="BS267" s="5"/>
      <c r="BU267" s="35"/>
      <c r="BV267" s="30" t="s">
        <v>50</v>
      </c>
      <c r="BW267" s="20"/>
      <c r="BX267" t="str">
        <f>IF(E267=1,VLOOKUP(D267,'2015'!$F$12:$AX$1887,43,FALSE),"-")</f>
        <v>punainen</v>
      </c>
      <c r="BY267" t="str">
        <f>IF(E267=1,VLOOKUP(D267,'2015'!$F$12:$AX$1887,44,FALSE),"-")</f>
        <v>punainen</v>
      </c>
      <c r="BZ267" t="str">
        <f>IF(E267=1,VLOOKUP(D267,'2015'!$F$12:$AX$1887,45,FALSE),"-")</f>
        <v>punainen</v>
      </c>
      <c r="CA267" s="31">
        <f t="shared" si="46"/>
        <v>30</v>
      </c>
      <c r="CB267" s="31">
        <f t="shared" si="47"/>
        <v>10</v>
      </c>
      <c r="CC267" s="31">
        <f t="shared" si="48"/>
        <v>10</v>
      </c>
      <c r="CD267" s="31">
        <f t="shared" si="49"/>
        <v>10</v>
      </c>
      <c r="CE267" s="31">
        <f t="shared" si="50"/>
        <v>0</v>
      </c>
      <c r="CO267" s="2" t="s">
        <v>35</v>
      </c>
      <c r="CP267" s="2" t="s">
        <v>35</v>
      </c>
    </row>
    <row r="268" spans="1:94" ht="15.75" thickBot="1" x14ac:dyDescent="0.3">
      <c r="A268" s="50"/>
      <c r="B268" s="50"/>
      <c r="C268" s="50" t="str">
        <f t="shared" si="37"/>
        <v>57_1_6420</v>
      </c>
      <c r="D268" s="51" t="str">
        <f t="shared" si="38"/>
        <v>57_1</v>
      </c>
      <c r="E268" s="224">
        <f>IFERROR(VLOOKUP(C268,'2015'!$C$12:$D$1887,2,FALSE),0)</f>
        <v>1</v>
      </c>
      <c r="F268" s="51">
        <f>IFERROR(K268-IFERROR(VLOOKUP(D268,'2015'!$F$12:$I$1887,4,FALSE),"ei löydy"),"ei löydy")</f>
        <v>0</v>
      </c>
      <c r="G268" s="224">
        <f>IFERROR(VLOOKUP(Työfile_2024!C268,Liikennemalli!$D$6:$G$1921,4,FALSE),0)</f>
        <v>0</v>
      </c>
      <c r="H268" s="225">
        <f>K268-IFERROR(VLOOKUP(Työfile_2024!D268,Liikennemalli!$C$6:$H$1921,6,FALSE),"ei löydy")</f>
        <v>-405</v>
      </c>
      <c r="I268" s="80">
        <v>57</v>
      </c>
      <c r="J268" s="52">
        <v>1</v>
      </c>
      <c r="K268" s="52">
        <v>6420</v>
      </c>
      <c r="L268" s="53"/>
      <c r="M268" s="54"/>
      <c r="N268" s="54"/>
      <c r="O268" s="54"/>
      <c r="P268" s="54"/>
      <c r="Q268" s="55"/>
      <c r="R268" s="55"/>
      <c r="S268" s="55"/>
      <c r="T268" s="55"/>
      <c r="U268" s="52"/>
      <c r="V268" s="56">
        <v>7807.4573208722741</v>
      </c>
      <c r="W268" s="56">
        <v>404.76744548286604</v>
      </c>
      <c r="X268" s="56">
        <v>8040.4987538940813</v>
      </c>
      <c r="Y268" s="56">
        <f>VLOOKUP(D268,Liikennemalli24!$D$2:$F$1804,2,FALSE)</f>
        <v>1728</v>
      </c>
      <c r="Z268" s="57">
        <f>VLOOKUP(D268,Liikennemalli24!$D$2:$F$1804,3,FALSE)</f>
        <v>0.33100000000000002</v>
      </c>
      <c r="AA268" s="178">
        <f>IF(G268=1,VLOOKUP(C268,Liikennemalli!$D$6:$H$1921,2,FALSE),0)</f>
        <v>0</v>
      </c>
      <c r="AB268" s="197">
        <f>IF(G268=1,VLOOKUP(C268,Liikennemalli!$D$6:$H$1921,3,FALSE),0)</f>
        <v>0</v>
      </c>
      <c r="AC268" s="134">
        <f>IF(E268=1,VLOOKUP(Työfile_2024!D268,'2015'!$F$12:$X$1887,18,FALSE),"-")</f>
        <v>3611</v>
      </c>
      <c r="AD268" s="127">
        <f>IF(E268=1,VLOOKUP(Työfile_2024!D268,'2015'!$F$12:$X$1887,19,FALSE),"-")</f>
        <v>0.6</v>
      </c>
      <c r="AI268" s="127">
        <f>IF(E268=1,VLOOKUP(Työfile_2024!D268,'2015'!$F$12:$AB$1887,20,FALSE),"-")</f>
        <v>0</v>
      </c>
      <c r="AJ268" s="127">
        <f>IF(E268=1,VLOOKUP(Työfile_2024!D268,'2015'!$F$12:$AB$1887,21,FALSE),"-")</f>
        <v>0</v>
      </c>
      <c r="AK268" s="127">
        <f>IF(E268=1,VLOOKUP(Työfile_2024!D268,'2015'!$F$12:$AB$1887,22,FALSE),"-")</f>
        <v>0</v>
      </c>
      <c r="AL268" s="127">
        <f>IF(E268=1,VLOOKUP(Työfile_2024!D268,'2015'!$F$12:$AB$1887,23,FALSE),"-")</f>
        <v>0</v>
      </c>
      <c r="AM268" s="56">
        <f>VLOOKUP(Työfile_2024!D268,Tmatkat_20km_tarkasteltava_verk!$C$2:$D$1804,2,FALSE)</f>
        <v>2609</v>
      </c>
      <c r="AN268" s="148">
        <f t="shared" si="39"/>
        <v>0.33416769285759146</v>
      </c>
      <c r="AO268" s="178">
        <f>IF(E268=1,VLOOKUP(Työfile_2024!D268,'2015'!$F$12:$AC$1887,24,FALSE),"-")</f>
        <v>1781</v>
      </c>
      <c r="AP268" s="52">
        <f>VLOOKUP(D268,Tarkasteltava_verkko_2024_harva!$E$2:$I$1804,5,FALSE)</f>
        <v>0</v>
      </c>
      <c r="AQ268" s="52">
        <f>VLOOKUP(D268,Tarkasteltava_verkko_2024_harva!$E$2:$I$1804,4,FALSE)</f>
        <v>0</v>
      </c>
      <c r="AR268" s="148">
        <v>0.22024922118380064</v>
      </c>
      <c r="AS268" s="170" t="str">
        <f>IFERROR(VLOOKUP(C268,'2015'!$C$12:$AG$1887,30,FALSE),"-")</f>
        <v>Kyllä</v>
      </c>
      <c r="AT268" s="148">
        <v>0.63707165109034269</v>
      </c>
      <c r="AU268" s="170">
        <f>IFERROR(VLOOKUP(C268,'2015'!$C$12:$AG$1887,31,FALSE),"-")</f>
        <v>0</v>
      </c>
      <c r="AV268" s="106"/>
      <c r="AW268" s="63">
        <f>IFERROR(VLOOKUP(C268,Merkittävyysluokitus!$A$2:$J$1705,10,FALSE),"-")</f>
        <v>1</v>
      </c>
      <c r="AX268" s="175">
        <f>IFERROR(VLOOKUP(C268,Merkittävyysluokitus!$A$2:$J$1705,6,FALSE),"-")</f>
        <v>14.734568493150682</v>
      </c>
      <c r="AY268" s="175">
        <f>IFERROR(VLOOKUP(C268,Merkittävyysluokitus!$A$2:$J$1705,7,FALSE),"-")</f>
        <v>5</v>
      </c>
      <c r="AZ268" s="175">
        <f>IFERROR(VLOOKUP(C268,Merkittävyysluokitus!$A$2:$J$1705,8,FALSE),"-")</f>
        <v>7.4012351598173511</v>
      </c>
      <c r="BA268" s="175">
        <f>IFERROR(VLOOKUP(C268,Merkittävyysluokitus!$A$2:$J$1705,9,FALSE),"-")</f>
        <v>2.333333333333333</v>
      </c>
      <c r="BB268" s="218" t="s">
        <v>4171</v>
      </c>
      <c r="BC268" s="203" t="str">
        <f t="shared" si="40"/>
        <v>muutos</v>
      </c>
      <c r="BD268" s="39" t="str">
        <f t="shared" si="32"/>
        <v>punainen</v>
      </c>
      <c r="BE268" s="68" t="str">
        <f t="shared" si="33"/>
        <v>musta</v>
      </c>
      <c r="BF268" s="68" t="str">
        <f t="shared" si="34"/>
        <v>musta</v>
      </c>
      <c r="BG268" s="68" t="str">
        <f t="shared" si="35"/>
        <v>musta</v>
      </c>
      <c r="BH268" s="208" t="str">
        <f t="shared" si="36"/>
        <v>musta</v>
      </c>
      <c r="BI268" s="117"/>
      <c r="BJ268" s="39" t="str">
        <f>IF(F268="ei löydy","uusi tie",IF(E268=0,"tieosoite muuttunut",IF(E268=1,VLOOKUP(D268,'2015'!$F$12:$AL$1887,31,FALSE),"-")))</f>
        <v>punainen</v>
      </c>
      <c r="BK268" s="67" t="str">
        <f>IF(E268=1,VLOOKUP(D268,'2015'!$F$12:$AL$1887,32,FALSE),"-")</f>
        <v>musta</v>
      </c>
      <c r="BL268" s="39" t="str">
        <f>IF(F268="ei löydy","uusi tie",IF(E268=0,"tieosoite muuttunut",IF(E268=1,VLOOKUP(D268,'2015'!$F$12:$AL$1887,33,FALSE),"-")))</f>
        <v>punainen/musta</v>
      </c>
      <c r="BM268" s="39"/>
      <c r="BN268" s="217" t="str">
        <f>VLOOKUP(D268,'2015'!$F$12:$AL$1887,33,FALSE)</f>
        <v>punainen/musta</v>
      </c>
      <c r="BO268" s="117"/>
      <c r="BP268" s="115" t="s">
        <v>50</v>
      </c>
      <c r="BQ268" s="30"/>
      <c r="BS268" s="5"/>
      <c r="BU268" s="35"/>
      <c r="BV268" s="30" t="s">
        <v>50</v>
      </c>
      <c r="BW268" s="20"/>
      <c r="BX268" t="str">
        <f>IF(E268=1,VLOOKUP(D268,'2015'!$F$12:$AX$1887,43,FALSE),"-")</f>
        <v>punainen</v>
      </c>
      <c r="BY268" t="str">
        <f>IF(E268=1,VLOOKUP(D268,'2015'!$F$12:$AX$1887,44,FALSE),"-")</f>
        <v>punainen</v>
      </c>
      <c r="BZ268" t="str">
        <f>IF(E268=1,VLOOKUP(D268,'2015'!$F$12:$AX$1887,45,FALSE),"-")</f>
        <v>punainen</v>
      </c>
      <c r="CA268" s="31">
        <f t="shared" si="46"/>
        <v>30</v>
      </c>
      <c r="CB268" s="31">
        <f t="shared" si="47"/>
        <v>10</v>
      </c>
      <c r="CC268" s="31">
        <f t="shared" si="48"/>
        <v>10</v>
      </c>
      <c r="CD268" s="31">
        <f t="shared" si="49"/>
        <v>10</v>
      </c>
      <c r="CE268" s="31">
        <f t="shared" si="50"/>
        <v>0</v>
      </c>
      <c r="CO268" s="2" t="s">
        <v>35</v>
      </c>
      <c r="CP268" s="2" t="s">
        <v>35</v>
      </c>
    </row>
    <row r="269" spans="1:94" ht="15.75" thickBot="1" x14ac:dyDescent="0.3">
      <c r="A269" s="50"/>
      <c r="B269" s="50"/>
      <c r="C269" s="50" t="str">
        <f t="shared" si="37"/>
        <v>57_2_6073</v>
      </c>
      <c r="D269" s="51" t="str">
        <f t="shared" si="38"/>
        <v>57_2</v>
      </c>
      <c r="E269" s="224">
        <f>IFERROR(VLOOKUP(C269,'2015'!$C$12:$D$1887,2,FALSE),0)</f>
        <v>1</v>
      </c>
      <c r="F269" s="51">
        <f>IFERROR(K269-IFERROR(VLOOKUP(D269,'2015'!$F$12:$I$1887,4,FALSE),"ei löydy"),"ei löydy")</f>
        <v>0</v>
      </c>
      <c r="G269" s="224">
        <f>IFERROR(VLOOKUP(Työfile_2024!C269,Liikennemalli!$D$6:$G$1921,4,FALSE),0)</f>
        <v>1</v>
      </c>
      <c r="H269" s="225">
        <f>K269-IFERROR(VLOOKUP(Työfile_2024!D269,Liikennemalli!$C$6:$H$1921,6,FALSE),"ei löydy")</f>
        <v>0</v>
      </c>
      <c r="I269" s="80">
        <v>57</v>
      </c>
      <c r="J269" s="52">
        <v>2</v>
      </c>
      <c r="K269" s="52">
        <v>6073</v>
      </c>
      <c r="L269" s="53"/>
      <c r="M269" s="54"/>
      <c r="N269" s="54"/>
      <c r="O269" s="54"/>
      <c r="P269" s="54"/>
      <c r="Q269" s="55"/>
      <c r="R269" s="55"/>
      <c r="S269" s="55"/>
      <c r="T269" s="55"/>
      <c r="U269" s="52"/>
      <c r="V269" s="56">
        <v>4321.0976453153298</v>
      </c>
      <c r="W269" s="56">
        <v>259.45381195455292</v>
      </c>
      <c r="X269" s="56">
        <v>4177.5764860859545</v>
      </c>
      <c r="Y269" s="56">
        <f>VLOOKUP(D269,Liikennemalli24!$D$2:$F$1804,2,FALSE)</f>
        <v>2198</v>
      </c>
      <c r="Z269" s="57">
        <f>VLOOKUP(D269,Liikennemalli24!$D$2:$F$1804,3,FALSE)</f>
        <v>0.83399999999999996</v>
      </c>
      <c r="AA269" s="178">
        <f>IF(G269=1,VLOOKUP(C269,Liikennemalli!$D$6:$H$1921,2,FALSE),0)</f>
        <v>1283.90711203049</v>
      </c>
      <c r="AB269" s="197">
        <f>IF(G269=1,VLOOKUP(C269,Liikennemalli!$D$6:$H$1921,3,FALSE),0)</f>
        <v>0.79751721244620399</v>
      </c>
      <c r="AC269" s="134">
        <f>IF(E269=1,VLOOKUP(Työfile_2024!D269,'2015'!$F$12:$X$1887,18,FALSE),"-")</f>
        <v>4220</v>
      </c>
      <c r="AD269" s="127">
        <f>IF(E269=1,VLOOKUP(Työfile_2024!D269,'2015'!$F$12:$X$1887,19,FALSE),"-")</f>
        <v>0.92</v>
      </c>
      <c r="AI269" s="127">
        <f>IF(E269=1,VLOOKUP(Työfile_2024!D269,'2015'!$F$12:$AB$1887,20,FALSE),"-")</f>
        <v>0</v>
      </c>
      <c r="AJ269" s="127">
        <f>IF(E269=1,VLOOKUP(Työfile_2024!D269,'2015'!$F$12:$AB$1887,21,FALSE),"-")</f>
        <v>0</v>
      </c>
      <c r="AK269" s="127">
        <f>IF(E269=1,VLOOKUP(Työfile_2024!D269,'2015'!$F$12:$AB$1887,22,FALSE),"-")</f>
        <v>0</v>
      </c>
      <c r="AL269" s="127">
        <f>IF(E269=1,VLOOKUP(Työfile_2024!D269,'2015'!$F$12:$AB$1887,23,FALSE),"-")</f>
        <v>0</v>
      </c>
      <c r="AM269" s="56">
        <f>VLOOKUP(Työfile_2024!D269,Tmatkat_20km_tarkasteltava_verk!$C$2:$D$1804,2,FALSE)</f>
        <v>1369</v>
      </c>
      <c r="AN269" s="148">
        <f t="shared" si="39"/>
        <v>0.31681764967384762</v>
      </c>
      <c r="AO269" s="178">
        <f>IF(E269=1,VLOOKUP(Työfile_2024!D269,'2015'!$F$12:$AC$1887,24,FALSE),"-")</f>
        <v>1448</v>
      </c>
      <c r="AP269" s="52">
        <f>VLOOKUP(D269,Tarkasteltava_verkko_2024_harva!$E$2:$I$1804,5,FALSE)</f>
        <v>0</v>
      </c>
      <c r="AQ269" s="52">
        <f>VLOOKUP(D269,Tarkasteltava_verkko_2024_harva!$E$2:$I$1804,4,FALSE)</f>
        <v>0</v>
      </c>
      <c r="AR269" s="148">
        <v>0.12069817223777375</v>
      </c>
      <c r="AS269" s="170" t="str">
        <f>IFERROR(VLOOKUP(C269,'2015'!$C$12:$AG$1887,30,FALSE),"-")</f>
        <v/>
      </c>
      <c r="AT269" s="148">
        <v>0.4506833525440474</v>
      </c>
      <c r="AU269" s="170">
        <f>IFERROR(VLOOKUP(C269,'2015'!$C$12:$AG$1887,31,FALSE),"-")</f>
        <v>0</v>
      </c>
      <c r="AV269" s="106"/>
      <c r="AW269" s="63">
        <f>IFERROR(VLOOKUP(C269,Merkittävyysluokitus!$A$2:$J$1705,10,FALSE),"-")</f>
        <v>1</v>
      </c>
      <c r="AX269" s="175">
        <f>IFERROR(VLOOKUP(C269,Merkittävyysluokitus!$A$2:$J$1705,6,FALSE),"-")</f>
        <v>13.5845</v>
      </c>
      <c r="AY269" s="175">
        <f>IFERROR(VLOOKUP(C269,Merkittävyysluokitus!$A$2:$J$1705,7,FALSE),"-")</f>
        <v>5</v>
      </c>
      <c r="AZ269" s="175">
        <f>IFERROR(VLOOKUP(C269,Merkittävyysluokitus!$A$2:$J$1705,8,FALSE),"-")</f>
        <v>6.4178333333333342</v>
      </c>
      <c r="BA269" s="175">
        <f>IFERROR(VLOOKUP(C269,Merkittävyysluokitus!$A$2:$J$1705,9,FALSE),"-")</f>
        <v>2.1666666666666665</v>
      </c>
      <c r="BB269" s="203"/>
      <c r="BC269" s="203" t="str">
        <f t="shared" si="40"/>
        <v/>
      </c>
      <c r="BD269" s="39" t="str">
        <f t="shared" si="32"/>
        <v>punainen</v>
      </c>
      <c r="BE269" s="68" t="str">
        <f t="shared" si="33"/>
        <v>punainen</v>
      </c>
      <c r="BF269" s="68" t="str">
        <f t="shared" si="34"/>
        <v>punainen</v>
      </c>
      <c r="BG269" s="68" t="str">
        <f t="shared" si="35"/>
        <v>punainen</v>
      </c>
      <c r="BH269" s="208" t="str">
        <f t="shared" si="36"/>
        <v>musta</v>
      </c>
      <c r="BI269" s="117"/>
      <c r="BJ269" s="39" t="str">
        <f>IF(F269="ei löydy","uusi tie",IF(E269=0,"tieosoite muuttunut",IF(E269=1,VLOOKUP(D269,'2015'!$F$12:$AL$1887,31,FALSE),"-")))</f>
        <v>punainen</v>
      </c>
      <c r="BK269" s="67" t="str">
        <f>IF(E269=1,VLOOKUP(D269,'2015'!$F$12:$AL$1887,32,FALSE),"-")</f>
        <v>punainen</v>
      </c>
      <c r="BL269" s="39" t="str">
        <f>IF(F269="ei löydy","uusi tie",IF(E269=0,"tieosoite muuttunut",IF(E269=1,VLOOKUP(D269,'2015'!$F$12:$AL$1887,33,FALSE),"-")))</f>
        <v>punainen</v>
      </c>
      <c r="BM269" s="39"/>
      <c r="BN269" s="217" t="str">
        <f>VLOOKUP(D269,'2015'!$F$12:$AL$1887,33,FALSE)</f>
        <v>punainen</v>
      </c>
      <c r="BO269" s="117"/>
      <c r="BP269" s="115" t="s">
        <v>50</v>
      </c>
      <c r="BQ269" s="30"/>
      <c r="BS269" s="5"/>
      <c r="BU269" s="35"/>
      <c r="BV269" s="30" t="s">
        <v>50</v>
      </c>
      <c r="BW269" s="20"/>
      <c r="BX269" t="str">
        <f>IF(E269=1,VLOOKUP(D269,'2015'!$F$12:$AX$1887,43,FALSE),"-")</f>
        <v>punainen</v>
      </c>
      <c r="BY269" t="str">
        <f>IF(E269=1,VLOOKUP(D269,'2015'!$F$12:$AX$1887,44,FALSE),"-")</f>
        <v>punainen</v>
      </c>
      <c r="BZ269" t="str">
        <f>IF(E269=1,VLOOKUP(D269,'2015'!$F$12:$AX$1887,45,FALSE),"-")</f>
        <v>punainen</v>
      </c>
      <c r="CA269" s="31">
        <f t="shared" si="46"/>
        <v>30</v>
      </c>
      <c r="CB269" s="31">
        <f t="shared" si="47"/>
        <v>10</v>
      </c>
      <c r="CC269" s="31">
        <f t="shared" si="48"/>
        <v>10</v>
      </c>
      <c r="CD269" s="31">
        <f t="shared" si="49"/>
        <v>10</v>
      </c>
      <c r="CE269" s="31">
        <f t="shared" si="50"/>
        <v>0</v>
      </c>
      <c r="CO269" s="2" t="s">
        <v>35</v>
      </c>
      <c r="CP269" s="2" t="s">
        <v>35</v>
      </c>
    </row>
    <row r="270" spans="1:94" ht="15.75" thickBot="1" x14ac:dyDescent="0.3">
      <c r="A270" s="50"/>
      <c r="B270" s="50"/>
      <c r="C270" s="50" t="str">
        <f t="shared" si="37"/>
        <v>57_3_7636</v>
      </c>
      <c r="D270" s="51" t="str">
        <f t="shared" si="38"/>
        <v>57_3</v>
      </c>
      <c r="E270" s="224">
        <f>IFERROR(VLOOKUP(C270,'2015'!$C$12:$D$1887,2,FALSE),0)</f>
        <v>1</v>
      </c>
      <c r="F270" s="51">
        <f>IFERROR(K270-IFERROR(VLOOKUP(D270,'2015'!$F$12:$I$1887,4,FALSE),"ei löydy"),"ei löydy")</f>
        <v>0</v>
      </c>
      <c r="G270" s="224">
        <f>IFERROR(VLOOKUP(Työfile_2024!C270,Liikennemalli!$D$6:$G$1921,4,FALSE),0)</f>
        <v>1</v>
      </c>
      <c r="H270" s="225">
        <f>K270-IFERROR(VLOOKUP(Työfile_2024!D270,Liikennemalli!$C$6:$H$1921,6,FALSE),"ei löydy")</f>
        <v>0</v>
      </c>
      <c r="I270" s="80">
        <v>57</v>
      </c>
      <c r="J270" s="52">
        <v>3</v>
      </c>
      <c r="K270" s="52">
        <v>7636</v>
      </c>
      <c r="L270" s="53"/>
      <c r="M270" s="54"/>
      <c r="N270" s="54"/>
      <c r="O270" s="54"/>
      <c r="P270" s="54"/>
      <c r="Q270" s="55"/>
      <c r="R270" s="55"/>
      <c r="S270" s="55"/>
      <c r="T270" s="55"/>
      <c r="U270" s="52"/>
      <c r="V270" s="56">
        <v>3642</v>
      </c>
      <c r="W270" s="56">
        <v>231</v>
      </c>
      <c r="X270" s="56">
        <v>3430</v>
      </c>
      <c r="Y270" s="56">
        <f>VLOOKUP(D270,Liikennemalli24!$D$2:$F$1804,2,FALSE)</f>
        <v>1068</v>
      </c>
      <c r="Z270" s="57">
        <f>VLOOKUP(D270,Liikennemalli24!$D$2:$F$1804,3,FALSE)</f>
        <v>0.84899999999999998</v>
      </c>
      <c r="AA270" s="178">
        <f>IF(G270=1,VLOOKUP(C270,Liikennemalli!$D$6:$H$1921,2,FALSE),0)</f>
        <v>885.61112579641201</v>
      </c>
      <c r="AB270" s="197">
        <f>IF(G270=1,VLOOKUP(C270,Liikennemalli!$D$6:$H$1921,3,FALSE),0)</f>
        <v>0.91980783063659299</v>
      </c>
      <c r="AC270" s="134">
        <f>IF(E270=1,VLOOKUP(Työfile_2024!D270,'2015'!$F$12:$X$1887,18,FALSE),"-")</f>
        <v>4022</v>
      </c>
      <c r="AD270" s="127">
        <f>IF(E270=1,VLOOKUP(Työfile_2024!D270,'2015'!$F$12:$X$1887,19,FALSE),"-")</f>
        <v>0.97</v>
      </c>
      <c r="AI270" s="127">
        <f>IF(E270=1,VLOOKUP(Työfile_2024!D270,'2015'!$F$12:$AB$1887,20,FALSE),"-")</f>
        <v>0</v>
      </c>
      <c r="AJ270" s="127">
        <f>IF(E270=1,VLOOKUP(Työfile_2024!D270,'2015'!$F$12:$AB$1887,21,FALSE),"-")</f>
        <v>0</v>
      </c>
      <c r="AK270" s="127">
        <f>IF(E270=1,VLOOKUP(Työfile_2024!D270,'2015'!$F$12:$AB$1887,22,FALSE),"-")</f>
        <v>0</v>
      </c>
      <c r="AL270" s="127">
        <f>IF(E270=1,VLOOKUP(Työfile_2024!D270,'2015'!$F$12:$AB$1887,23,FALSE),"-")</f>
        <v>0</v>
      </c>
      <c r="AM270" s="56">
        <f>VLOOKUP(Työfile_2024!D270,Tmatkat_20km_tarkasteltava_verk!$C$2:$D$1804,2,FALSE)</f>
        <v>880</v>
      </c>
      <c r="AN270" s="148">
        <f t="shared" si="39"/>
        <v>0.24162548050521693</v>
      </c>
      <c r="AO270" s="178">
        <f>IF(E270=1,VLOOKUP(Työfile_2024!D270,'2015'!$F$12:$AC$1887,24,FALSE),"-")</f>
        <v>1242</v>
      </c>
      <c r="AP270" s="52">
        <f>VLOOKUP(D270,Tarkasteltava_verkko_2024_harva!$E$2:$I$1804,5,FALSE)</f>
        <v>0</v>
      </c>
      <c r="AQ270" s="52">
        <f>VLOOKUP(D270,Tarkasteltava_verkko_2024_harva!$E$2:$I$1804,4,FALSE)</f>
        <v>0</v>
      </c>
      <c r="AR270" s="148">
        <v>0</v>
      </c>
      <c r="AS270" s="170" t="str">
        <f>IFERROR(VLOOKUP(C270,'2015'!$C$12:$AG$1887,30,FALSE),"-")</f>
        <v/>
      </c>
      <c r="AT270" s="148">
        <v>0</v>
      </c>
      <c r="AU270" s="170">
        <f>IFERROR(VLOOKUP(C270,'2015'!$C$12:$AG$1887,31,FALSE),"-")</f>
        <v>0</v>
      </c>
      <c r="AV270" s="106"/>
      <c r="AW270" s="63">
        <f>IFERROR(VLOOKUP(C270,Merkittävyysluokitus!$A$2:$J$1705,10,FALSE),"-")</f>
        <v>3</v>
      </c>
      <c r="AX270" s="175">
        <f>IFERROR(VLOOKUP(C270,Merkittävyysluokitus!$A$2:$J$1705,6,FALSE),"-")</f>
        <v>10.283333333333331</v>
      </c>
      <c r="AY270" s="175">
        <f>IFERROR(VLOOKUP(C270,Merkittävyysluokitus!$A$2:$J$1705,7,FALSE),"-")</f>
        <v>4.4499999999999993</v>
      </c>
      <c r="AZ270" s="175">
        <f>IFERROR(VLOOKUP(C270,Merkittävyysluokitus!$A$2:$J$1705,8,FALSE),"-")</f>
        <v>4.333333333333333</v>
      </c>
      <c r="BA270" s="175">
        <f>IFERROR(VLOOKUP(C270,Merkittävyysluokitus!$A$2:$J$1705,9,FALSE),"-")</f>
        <v>1.5</v>
      </c>
      <c r="BB270" s="203"/>
      <c r="BC270" s="203" t="str">
        <f t="shared" si="40"/>
        <v/>
      </c>
      <c r="BD270" s="39" t="str">
        <f t="shared" ref="BD270:BD295" si="51">IF(BL270="pinkki","pinkki",IF(I270&lt;100,"punainen",IF(COUNTIF(BE270:BG270,"musta")&gt;=2,"musta",IF(COUNTIF(BE270:BG270,"punainen")&gt;=2,"punainen","Ei luokiteltu"))))</f>
        <v>punainen</v>
      </c>
      <c r="BE270" s="68" t="str">
        <f t="shared" ref="BE270:BE333" si="52">IF(Z270="-","ei mallia",IF(Z270=0,"ei mallia",IF(Z270&gt;0.599999,IF(Y270&gt;999,"punainen",IF(AM270&gt;99,"punainen",IF(AP270="tiivis","punainen","musta"))),"musta")))</f>
        <v>punainen</v>
      </c>
      <c r="BF270" s="68" t="str">
        <f t="shared" ref="BF270:BF333" si="53">IF(Z270="-","ei mallia",IF(Z270=0,"ei mallia",IF(Z270&gt;0.399999,IF(Y270&gt;1999,"punainen",IF(AM270&gt;499,"punainen",IF(AQ270="harva","punainen","musta"))),"musta")))</f>
        <v>punainen</v>
      </c>
      <c r="BG270" s="68" t="str">
        <f t="shared" ref="BG270:BG333" si="54">IF(Z270="-","ei mallia",IF(Y270=0,"ei mallia",(IF(AND(SUM((Z270&gt;$BF$2),(Y270&gt;$BF$3),(AM270&gt;$BF$4),(AQ270=$BF$5))&gt;=2,OR(Z270&gt;$BG$2,Y270&gt;$BG$3,AM270&gt;$BG$4,AP270=$BG$5)),"punainen","musta"))))</f>
        <v>punainen</v>
      </c>
      <c r="BH270" s="208" t="str">
        <f t="shared" ref="BH270:BH333" si="55">IF(Z270&gt;0.5,IF(AQ270="harva","punainen","musta"),"musta")</f>
        <v>musta</v>
      </c>
      <c r="BI270" s="117"/>
      <c r="BJ270" s="39" t="str">
        <f>IF(F270="ei löydy","uusi tie",IF(E270=0,"tieosoite muuttunut",IF(E270=1,VLOOKUP(D270,'2015'!$F$12:$AL$1887,31,FALSE),"-")))</f>
        <v>punainen</v>
      </c>
      <c r="BK270" s="67" t="str">
        <f>IF(E270=1,VLOOKUP(D270,'2015'!$F$12:$AL$1887,32,FALSE),"-")</f>
        <v>punainen</v>
      </c>
      <c r="BL270" s="39" t="str">
        <f>IF(F270="ei löydy","uusi tie",IF(E270=0,"tieosoite muuttunut",IF(E270=1,VLOOKUP(D270,'2015'!$F$12:$AL$1887,33,FALSE),"-")))</f>
        <v>punainen</v>
      </c>
      <c r="BM270" s="39"/>
      <c r="BN270" s="217" t="str">
        <f>VLOOKUP(D270,'2015'!$F$12:$AL$1887,33,FALSE)</f>
        <v>punainen</v>
      </c>
      <c r="BO270" s="117"/>
      <c r="BP270" s="115" t="s">
        <v>50</v>
      </c>
      <c r="BQ270" s="30"/>
      <c r="BS270" s="5"/>
      <c r="BU270" s="35"/>
      <c r="BV270" s="30" t="s">
        <v>10</v>
      </c>
      <c r="BW270" s="20"/>
      <c r="BX270" t="str">
        <f>IF(E270=1,VLOOKUP(D270,'2015'!$F$12:$AX$1887,43,FALSE),"-")</f>
        <v>punainen</v>
      </c>
      <c r="BY270" t="str">
        <f>IF(E270=1,VLOOKUP(D270,'2015'!$F$12:$AX$1887,44,FALSE),"-")</f>
        <v>punainen</v>
      </c>
      <c r="BZ270" t="str">
        <f>IF(E270=1,VLOOKUP(D270,'2015'!$F$12:$AX$1887,45,FALSE),"-")</f>
        <v>punainen</v>
      </c>
      <c r="CA270" s="31">
        <f t="shared" si="46"/>
        <v>30</v>
      </c>
      <c r="CB270" s="31">
        <f t="shared" si="47"/>
        <v>10</v>
      </c>
      <c r="CC270" s="31">
        <f t="shared" si="48"/>
        <v>10</v>
      </c>
      <c r="CD270" s="31">
        <f t="shared" si="49"/>
        <v>10</v>
      </c>
      <c r="CE270" s="31">
        <f t="shared" si="50"/>
        <v>0</v>
      </c>
      <c r="CO270" s="2" t="s">
        <v>35</v>
      </c>
      <c r="CP270" s="2" t="s">
        <v>35</v>
      </c>
    </row>
    <row r="271" spans="1:94" ht="15.75" thickBot="1" x14ac:dyDescent="0.3">
      <c r="A271" s="50"/>
      <c r="B271" s="50"/>
      <c r="C271" s="50" t="str">
        <f t="shared" ref="C271:C334" si="56">CONCATENATE(I271,"_",J271,"_",K271)</f>
        <v>57_5_7385</v>
      </c>
      <c r="D271" s="51" t="str">
        <f t="shared" ref="D271:D334" si="57">CONCATENATE(I271,"_",J271)</f>
        <v>57_5</v>
      </c>
      <c r="E271" s="224">
        <f>IFERROR(VLOOKUP(C271,'2015'!$C$12:$D$1887,2,FALSE),0)</f>
        <v>1</v>
      </c>
      <c r="F271" s="51">
        <f>IFERROR(K271-IFERROR(VLOOKUP(D271,'2015'!$F$12:$I$1887,4,FALSE),"ei löydy"),"ei löydy")</f>
        <v>0</v>
      </c>
      <c r="G271" s="224">
        <f>IFERROR(VLOOKUP(Työfile_2024!C271,Liikennemalli!$D$6:$G$1921,4,FALSE),0)</f>
        <v>1</v>
      </c>
      <c r="H271" s="225">
        <f>K271-IFERROR(VLOOKUP(Työfile_2024!D271,Liikennemalli!$C$6:$H$1921,6,FALSE),"ei löydy")</f>
        <v>0</v>
      </c>
      <c r="I271" s="80">
        <v>57</v>
      </c>
      <c r="J271" s="52">
        <v>5</v>
      </c>
      <c r="K271" s="52">
        <v>7385</v>
      </c>
      <c r="L271" s="53"/>
      <c r="M271" s="54"/>
      <c r="N271" s="54"/>
      <c r="O271" s="54"/>
      <c r="P271" s="54"/>
      <c r="Q271" s="55"/>
      <c r="R271" s="55"/>
      <c r="S271" s="55"/>
      <c r="T271" s="55"/>
      <c r="U271" s="52"/>
      <c r="V271" s="56">
        <v>2110</v>
      </c>
      <c r="W271" s="56">
        <v>165</v>
      </c>
      <c r="X271" s="56">
        <v>1837</v>
      </c>
      <c r="Y271" s="56">
        <f>VLOOKUP(D271,Liikennemalli24!$D$2:$F$1804,2,FALSE)</f>
        <v>303</v>
      </c>
      <c r="Z271" s="57">
        <f>VLOOKUP(D271,Liikennemalli24!$D$2:$F$1804,3,FALSE)</f>
        <v>0.81599999999999995</v>
      </c>
      <c r="AA271" s="178">
        <f>IF(G271=1,VLOOKUP(C271,Liikennemalli!$D$6:$H$1921,2,FALSE),0)</f>
        <v>95.792683704586295</v>
      </c>
      <c r="AB271" s="197">
        <f>IF(G271=1,VLOOKUP(C271,Liikennemalli!$D$6:$H$1921,3,FALSE),0)</f>
        <v>0.76855656140835105</v>
      </c>
      <c r="AC271" s="134">
        <f>IF(E271=1,VLOOKUP(Työfile_2024!D271,'2015'!$F$12:$X$1887,18,FALSE),"-")</f>
        <v>3084</v>
      </c>
      <c r="AD271" s="127">
        <f>IF(E271=1,VLOOKUP(Työfile_2024!D271,'2015'!$F$12:$X$1887,19,FALSE),"-")</f>
        <v>0.99</v>
      </c>
      <c r="AI271" s="127">
        <f>IF(E271=1,VLOOKUP(Työfile_2024!D271,'2015'!$F$12:$AB$1887,20,FALSE),"-")</f>
        <v>0</v>
      </c>
      <c r="AJ271" s="127">
        <f>IF(E271=1,VLOOKUP(Työfile_2024!D271,'2015'!$F$12:$AB$1887,21,FALSE),"-")</f>
        <v>0</v>
      </c>
      <c r="AK271" s="127">
        <f>IF(E271=1,VLOOKUP(Työfile_2024!D271,'2015'!$F$12:$AB$1887,22,FALSE),"-")</f>
        <v>0</v>
      </c>
      <c r="AL271" s="127">
        <f>IF(E271=1,VLOOKUP(Työfile_2024!D271,'2015'!$F$12:$AB$1887,23,FALSE),"-")</f>
        <v>0</v>
      </c>
      <c r="AM271" s="56">
        <f>VLOOKUP(Työfile_2024!D271,Tmatkat_20km_tarkasteltava_verk!$C$2:$D$1804,2,FALSE)</f>
        <v>566</v>
      </c>
      <c r="AN271" s="148">
        <f t="shared" ref="AN271:AN334" si="58">AM271/V271</f>
        <v>0.26824644549763033</v>
      </c>
      <c r="AO271" s="178">
        <f>IF(E271=1,VLOOKUP(Työfile_2024!D271,'2015'!$F$12:$AC$1887,24,FALSE),"-")</f>
        <v>1033</v>
      </c>
      <c r="AP271" s="52">
        <f>VLOOKUP(D271,Tarkasteltava_verkko_2024_harva!$E$2:$I$1804,5,FALSE)</f>
        <v>0</v>
      </c>
      <c r="AQ271" s="52">
        <f>VLOOKUP(D271,Tarkasteltava_verkko_2024_harva!$E$2:$I$1804,4,FALSE)</f>
        <v>0</v>
      </c>
      <c r="AR271" s="148">
        <v>0</v>
      </c>
      <c r="AS271" s="170" t="str">
        <f>IFERROR(VLOOKUP(C271,'2015'!$C$12:$AG$1887,30,FALSE),"-")</f>
        <v/>
      </c>
      <c r="AT271" s="148">
        <v>0</v>
      </c>
      <c r="AU271" s="170">
        <f>IFERROR(VLOOKUP(C271,'2015'!$C$12:$AG$1887,31,FALSE),"-")</f>
        <v>0</v>
      </c>
      <c r="AV271" s="106"/>
      <c r="AW271" s="63">
        <f>IFERROR(VLOOKUP(C271,Merkittävyysluokitus!$A$2:$J$1705,10,FALSE),"-")</f>
        <v>3</v>
      </c>
      <c r="AX271" s="175">
        <f>IFERROR(VLOOKUP(C271,Merkittävyysluokitus!$A$2:$J$1705,6,FALSE),"-")</f>
        <v>10.234444444444444</v>
      </c>
      <c r="AY271" s="175">
        <f>IFERROR(VLOOKUP(C271,Merkittävyysluokitus!$A$2:$J$1705,7,FALSE),"-")</f>
        <v>4.1749999999999998</v>
      </c>
      <c r="AZ271" s="175">
        <f>IFERROR(VLOOKUP(C271,Merkittävyysluokitus!$A$2:$J$1705,8,FALSE),"-")</f>
        <v>4.2261111111111109</v>
      </c>
      <c r="BA271" s="175">
        <f>IFERROR(VLOOKUP(C271,Merkittävyysluokitus!$A$2:$J$1705,9,FALSE),"-")</f>
        <v>1.8333333333333333</v>
      </c>
      <c r="BB271" s="203"/>
      <c r="BC271" s="203" t="str">
        <f t="shared" ref="BC271:BC334" si="59">IF(BD271="ei luokiteltu","ei mallia",IF(BL271="tieosoite muuttunut","tieosoite muuttunut",IF(BD271&lt;&gt;BL271,"muutos","")))</f>
        <v/>
      </c>
      <c r="BD271" s="39" t="str">
        <f t="shared" si="51"/>
        <v>punainen</v>
      </c>
      <c r="BE271" s="68" t="str">
        <f t="shared" si="52"/>
        <v>punainen</v>
      </c>
      <c r="BF271" s="68" t="str">
        <f t="shared" si="53"/>
        <v>punainen</v>
      </c>
      <c r="BG271" s="68" t="str">
        <f t="shared" si="54"/>
        <v>punainen</v>
      </c>
      <c r="BH271" s="208" t="str">
        <f t="shared" si="55"/>
        <v>musta</v>
      </c>
      <c r="BI271" s="117"/>
      <c r="BJ271" s="39" t="str">
        <f>IF(F271="ei löydy","uusi tie",IF(E271=0,"tieosoite muuttunut",IF(E271=1,VLOOKUP(D271,'2015'!$F$12:$AL$1887,31,FALSE),"-")))</f>
        <v>punainen</v>
      </c>
      <c r="BK271" s="67" t="str">
        <f>IF(E271=1,VLOOKUP(D271,'2015'!$F$12:$AL$1887,32,FALSE),"-")</f>
        <v>punainen</v>
      </c>
      <c r="BL271" s="39" t="str">
        <f>IF(F271="ei löydy","uusi tie",IF(E271=0,"tieosoite muuttunut",IF(E271=1,VLOOKUP(D271,'2015'!$F$12:$AL$1887,33,FALSE),"-")))</f>
        <v>punainen</v>
      </c>
      <c r="BM271" s="39"/>
      <c r="BN271" s="217" t="str">
        <f>VLOOKUP(D271,'2015'!$F$12:$AL$1887,33,FALSE)</f>
        <v>punainen</v>
      </c>
      <c r="BO271" s="117"/>
      <c r="BP271" s="115" t="s">
        <v>50</v>
      </c>
      <c r="BQ271" s="30"/>
      <c r="BS271" s="5"/>
      <c r="BU271" s="35"/>
      <c r="BV271" s="30" t="s">
        <v>10</v>
      </c>
      <c r="BW271" s="20"/>
      <c r="BX271" t="str">
        <f>IF(E271=1,VLOOKUP(D271,'2015'!$F$12:$AX$1887,43,FALSE),"-")</f>
        <v>punainen</v>
      </c>
      <c r="BY271" t="str">
        <f>IF(E271=1,VLOOKUP(D271,'2015'!$F$12:$AX$1887,44,FALSE),"-")</f>
        <v>punainen</v>
      </c>
      <c r="BZ271" t="str">
        <f>IF(E271=1,VLOOKUP(D271,'2015'!$F$12:$AX$1887,45,FALSE),"-")</f>
        <v>punainen</v>
      </c>
      <c r="CA271" s="31">
        <f t="shared" si="46"/>
        <v>30</v>
      </c>
      <c r="CB271" s="31">
        <f t="shared" si="47"/>
        <v>10</v>
      </c>
      <c r="CC271" s="31">
        <f t="shared" si="48"/>
        <v>10</v>
      </c>
      <c r="CD271" s="31">
        <f t="shared" si="49"/>
        <v>10</v>
      </c>
      <c r="CE271" s="31">
        <f t="shared" si="50"/>
        <v>0</v>
      </c>
      <c r="CO271" s="2" t="s">
        <v>35</v>
      </c>
      <c r="CP271" s="2" t="s">
        <v>35</v>
      </c>
    </row>
    <row r="272" spans="1:94" ht="15.75" thickBot="1" x14ac:dyDescent="0.3">
      <c r="A272" s="50"/>
      <c r="B272" s="50"/>
      <c r="C272" s="50" t="str">
        <f t="shared" si="56"/>
        <v>100_1_2172</v>
      </c>
      <c r="D272" s="51" t="str">
        <f t="shared" si="57"/>
        <v>100_1</v>
      </c>
      <c r="E272" s="224">
        <f>IFERROR(VLOOKUP(C272,'2015'!$C$12:$D$1887,2,FALSE),0)</f>
        <v>1</v>
      </c>
      <c r="F272" s="51">
        <f>IFERROR(K272-IFERROR(VLOOKUP(D272,'2015'!$F$12:$I$1887,4,FALSE),"ei löydy"),"ei löydy")</f>
        <v>0</v>
      </c>
      <c r="G272" s="224">
        <f>IFERROR(VLOOKUP(Työfile_2024!C272,Liikennemalli!$D$6:$G$1921,4,FALSE),0)</f>
        <v>0</v>
      </c>
      <c r="H272" s="225">
        <f>K272-IFERROR(VLOOKUP(Työfile_2024!D272,Liikennemalli!$C$6:$H$1921,6,FALSE),"ei löydy")</f>
        <v>-721</v>
      </c>
      <c r="I272" s="80">
        <v>100</v>
      </c>
      <c r="J272" s="52">
        <v>1</v>
      </c>
      <c r="K272" s="52">
        <v>2172</v>
      </c>
      <c r="L272" s="53"/>
      <c r="M272" s="54"/>
      <c r="N272" s="54"/>
      <c r="O272" s="54"/>
      <c r="P272" s="54"/>
      <c r="Q272" s="55"/>
      <c r="R272" s="55"/>
      <c r="S272" s="55"/>
      <c r="T272" s="55"/>
      <c r="U272" s="52"/>
      <c r="V272" s="56">
        <v>32660</v>
      </c>
      <c r="W272" s="56">
        <v>1349</v>
      </c>
      <c r="X272" s="56">
        <v>36616</v>
      </c>
      <c r="Y272" s="56">
        <f>VLOOKUP(D272,Liikennemalli24!$D$2:$F$1804,2,FALSE)</f>
        <v>1822</v>
      </c>
      <c r="Z272" s="57">
        <f>VLOOKUP(D272,Liikennemalli24!$D$2:$F$1804,3,FALSE)</f>
        <v>0.11799999999999999</v>
      </c>
      <c r="AA272" s="178">
        <f>IF(G272=1,VLOOKUP(C272,Liikennemalli!$D$6:$H$1921,2,FALSE),0)</f>
        <v>0</v>
      </c>
      <c r="AB272" s="197">
        <f>IF(G272=1,VLOOKUP(C272,Liikennemalli!$D$6:$H$1921,3,FALSE),0)</f>
        <v>0</v>
      </c>
      <c r="AC272" s="134">
        <f>IF(E272=1,VLOOKUP(Työfile_2024!D272,'2015'!$F$12:$X$1887,18,FALSE),"-")</f>
        <v>5093</v>
      </c>
      <c r="AD272" s="127">
        <f>IF(E272=1,VLOOKUP(Työfile_2024!D272,'2015'!$F$12:$X$1887,19,FALSE),"-")</f>
        <v>0.2</v>
      </c>
      <c r="AI272" s="127">
        <f>IF(E272=1,VLOOKUP(Työfile_2024!D272,'2015'!$F$12:$AB$1887,20,FALSE),"-")</f>
        <v>0</v>
      </c>
      <c r="AJ272" s="127">
        <f>IF(E272=1,VLOOKUP(Työfile_2024!D272,'2015'!$F$12:$AB$1887,21,FALSE),"-")</f>
        <v>0</v>
      </c>
      <c r="AK272" s="127">
        <f>IF(E272=1,VLOOKUP(Työfile_2024!D272,'2015'!$F$12:$AB$1887,22,FALSE),"-")</f>
        <v>0</v>
      </c>
      <c r="AL272" s="127">
        <f>IF(E272=1,VLOOKUP(Työfile_2024!D272,'2015'!$F$12:$AB$1887,23,FALSE),"-")</f>
        <v>0</v>
      </c>
      <c r="AM272" s="56">
        <f>VLOOKUP(Työfile_2024!D272,Tmatkat_20km_tarkasteltava_verk!$C$2:$D$1804,2,FALSE)</f>
        <v>13661</v>
      </c>
      <c r="AN272" s="148">
        <f t="shared" si="58"/>
        <v>0.41827924066135946</v>
      </c>
      <c r="AO272" s="178">
        <f>IF(E272=1,VLOOKUP(Työfile_2024!D272,'2015'!$F$12:$AC$1887,24,FALSE),"-")</f>
        <v>12088</v>
      </c>
      <c r="AP272" s="52">
        <f>VLOOKUP(D272,Tarkasteltava_verkko_2024_harva!$E$2:$I$1804,5,FALSE)</f>
        <v>0</v>
      </c>
      <c r="AQ272" s="52">
        <f>VLOOKUP(D272,Tarkasteltava_verkko_2024_harva!$E$2:$I$1804,4,FALSE)</f>
        <v>0</v>
      </c>
      <c r="AR272" s="148">
        <v>0.97237569060773477</v>
      </c>
      <c r="AS272" s="170" t="str">
        <f>IFERROR(VLOOKUP(C272,'2015'!$C$12:$AG$1887,30,FALSE),"-")</f>
        <v>Kyllä</v>
      </c>
      <c r="AT272" s="148">
        <v>0.97237569060773477</v>
      </c>
      <c r="AU272" s="170" t="str">
        <f>IFERROR(VLOOKUP(C272,'2015'!$C$12:$AG$1887,31,FALSE),"-")</f>
        <v>Kyllä</v>
      </c>
      <c r="AV272" s="106"/>
      <c r="AW272" s="63" t="str">
        <f>IFERROR(VLOOKUP(C272,Merkittävyysluokitus!$A$2:$J$1705,10,FALSE),"-")</f>
        <v>-</v>
      </c>
      <c r="AX272" s="175" t="str">
        <f>IFERROR(VLOOKUP(C272,Merkittävyysluokitus!$A$2:$J$1705,6,FALSE),"-")</f>
        <v>-</v>
      </c>
      <c r="AY272" s="175" t="str">
        <f>IFERROR(VLOOKUP(C272,Merkittävyysluokitus!$A$2:$J$1705,7,FALSE),"-")</f>
        <v>-</v>
      </c>
      <c r="AZ272" s="175" t="str">
        <f>IFERROR(VLOOKUP(C272,Merkittävyysluokitus!$A$2:$J$1705,8,FALSE),"-")</f>
        <v>-</v>
      </c>
      <c r="BA272" s="175" t="str">
        <f>IFERROR(VLOOKUP(C272,Merkittävyysluokitus!$A$2:$J$1705,9,FALSE),"-")</f>
        <v>-</v>
      </c>
      <c r="BB272" s="203"/>
      <c r="BC272" s="203" t="str">
        <f t="shared" si="59"/>
        <v>muutos</v>
      </c>
      <c r="BD272" s="39" t="str">
        <f t="shared" si="51"/>
        <v>musta</v>
      </c>
      <c r="BE272" s="68" t="str">
        <f t="shared" si="52"/>
        <v>musta</v>
      </c>
      <c r="BF272" s="68" t="str">
        <f t="shared" si="53"/>
        <v>musta</v>
      </c>
      <c r="BG272" s="68" t="str">
        <f t="shared" si="54"/>
        <v>musta</v>
      </c>
      <c r="BH272" s="208" t="str">
        <f t="shared" si="55"/>
        <v>musta</v>
      </c>
      <c r="BI272" s="117"/>
      <c r="BJ272" s="39" t="str">
        <f>IF(F272="ei löydy","uusi tie",IF(E272=0,"tieosoite muuttunut",IF(E272=1,VLOOKUP(D272,'2015'!$F$12:$AL$1887,31,FALSE),"-")))</f>
        <v>punainen</v>
      </c>
      <c r="BK272" s="67" t="str">
        <f>IF(E272=1,VLOOKUP(D272,'2015'!$F$12:$AL$1887,32,FALSE),"-")</f>
        <v>punainen</v>
      </c>
      <c r="BL272" s="39" t="str">
        <f>IF(F272="ei löydy","uusi tie",IF(E272=0,"tieosoite muuttunut",IF(E272=1,VLOOKUP(D272,'2015'!$F$12:$AL$1887,33,FALSE),"-")))</f>
        <v>punainen</v>
      </c>
      <c r="BM272" s="39"/>
      <c r="BN272" s="217" t="str">
        <f>VLOOKUP(D272,'2015'!$F$12:$AL$1887,33,FALSE)</f>
        <v>punainen</v>
      </c>
      <c r="BO272" s="117"/>
      <c r="BP272" s="115" t="s">
        <v>50</v>
      </c>
      <c r="BQ272" s="30"/>
      <c r="BS272" s="5"/>
      <c r="BU272" s="35"/>
      <c r="BV272" s="30" t="s">
        <v>10</v>
      </c>
      <c r="BW272" s="20"/>
      <c r="BX272" t="str">
        <f>IF(E272=1,VLOOKUP(D272,'2015'!$F$12:$AX$1887,43,FALSE),"-")</f>
        <v>musta</v>
      </c>
      <c r="BY272" t="str">
        <f>IF(E272=1,VLOOKUP(D272,'2015'!$F$12:$AX$1887,44,FALSE),"-")</f>
        <v>musta</v>
      </c>
      <c r="BZ272" t="str">
        <f>IF(E272=1,VLOOKUP(D272,'2015'!$F$12:$AX$1887,45,FALSE),"-")</f>
        <v>musta</v>
      </c>
      <c r="CA272" s="31">
        <f t="shared" ref="CA272:CA303" si="60">SUM(CB272:CE272)</f>
        <v>20</v>
      </c>
      <c r="CB272" s="31">
        <f t="shared" ref="CB272:CB303" si="61">IF(AD272&gt;0.59999,10,IF(AD272&gt;0.39999,1,0))</f>
        <v>0</v>
      </c>
      <c r="CC272" s="31">
        <f t="shared" ref="CC272:CC303" si="62">IF(AC272&gt;1999,10,IF(AC272&gt;999,1,0))</f>
        <v>10</v>
      </c>
      <c r="CD272" s="31">
        <f t="shared" ref="CD272:CD303" si="63">IF(AM272&gt;499,10,IF(AM272&gt;99,1,0))</f>
        <v>10</v>
      </c>
      <c r="CE272" s="31">
        <f t="shared" ref="CE272:CE303" si="64">IF(AQ272="osa seud. yht",10,IF(AP272="osa seud. yht",1,0))</f>
        <v>0</v>
      </c>
      <c r="CO272" s="32" t="s">
        <v>34</v>
      </c>
      <c r="CP272" s="2" t="s">
        <v>35</v>
      </c>
    </row>
    <row r="273" spans="1:94" ht="15.75" thickBot="1" x14ac:dyDescent="0.3">
      <c r="A273" s="50"/>
      <c r="B273" s="50"/>
      <c r="C273" s="50" t="str">
        <f t="shared" si="56"/>
        <v>101_1_1042</v>
      </c>
      <c r="D273" s="51" t="str">
        <f t="shared" si="57"/>
        <v>101_1</v>
      </c>
      <c r="E273" s="224">
        <f>IFERROR(VLOOKUP(C273,'2015'!$C$12:$D$1887,2,FALSE),0)</f>
        <v>0</v>
      </c>
      <c r="F273" s="51">
        <f>IFERROR(K273-IFERROR(VLOOKUP(D273,'2015'!$F$12:$I$1887,4,FALSE),"ei löydy"),"ei löydy")</f>
        <v>69</v>
      </c>
      <c r="G273" s="224">
        <f>IFERROR(VLOOKUP(Työfile_2024!C273,Liikennemalli!$D$6:$G$1921,4,FALSE),0)</f>
        <v>1</v>
      </c>
      <c r="H273" s="225">
        <f>K273-IFERROR(VLOOKUP(Työfile_2024!D273,Liikennemalli!$C$6:$H$1921,6,FALSE),"ei löydy")</f>
        <v>0</v>
      </c>
      <c r="I273" s="81">
        <v>101</v>
      </c>
      <c r="J273" s="52">
        <v>1</v>
      </c>
      <c r="K273" s="52">
        <v>1042</v>
      </c>
      <c r="L273" s="53"/>
      <c r="M273" s="54"/>
      <c r="N273" s="54"/>
      <c r="O273" s="54"/>
      <c r="P273" s="54"/>
      <c r="Q273" s="55"/>
      <c r="R273" s="55"/>
      <c r="S273" s="55"/>
      <c r="T273" s="55"/>
      <c r="U273" s="52"/>
      <c r="V273" s="56">
        <v>26081.088291746641</v>
      </c>
      <c r="W273" s="56">
        <v>1225.0978886756238</v>
      </c>
      <c r="X273" s="56">
        <v>29978.6660268714</v>
      </c>
      <c r="Y273" s="56">
        <f>VLOOKUP(D273,Liikennemalli24!$D$2:$F$1804,2,FALSE)</f>
        <v>2798</v>
      </c>
      <c r="Z273" s="57">
        <f>VLOOKUP(D273,Liikennemalli24!$D$2:$F$1804,3,FALSE)</f>
        <v>0.13700000000000001</v>
      </c>
      <c r="AA273" s="178">
        <f>IF(G273=1,VLOOKUP(C273,Liikennemalli!$D$6:$H$1921,2,FALSE),0)</f>
        <v>2494.5495602802998</v>
      </c>
      <c r="AB273" s="197">
        <f>IF(G273=1,VLOOKUP(C273,Liikennemalli!$D$6:$H$1921,3,FALSE),0)</f>
        <v>0.15509568516358099</v>
      </c>
      <c r="AC273" s="134" t="str">
        <f>IF(E273=1,VLOOKUP(Työfile_2024!D273,'2015'!$F$12:$X$1887,18,FALSE),"-")</f>
        <v>-</v>
      </c>
      <c r="AD273" s="127" t="str">
        <f>IF(E273=1,VLOOKUP(Työfile_2024!D273,'2015'!$F$12:$X$1887,19,FALSE),"-")</f>
        <v>-</v>
      </c>
      <c r="AI273" s="127" t="str">
        <f>IF(E273=1,VLOOKUP(Työfile_2024!D273,'2015'!$F$12:$AB$1887,20,FALSE),"-")</f>
        <v>-</v>
      </c>
      <c r="AJ273" s="127" t="str">
        <f>IF(E273=1,VLOOKUP(Työfile_2024!D273,'2015'!$F$12:$AB$1887,21,FALSE),"-")</f>
        <v>-</v>
      </c>
      <c r="AK273" s="127" t="str">
        <f>IF(E273=1,VLOOKUP(Työfile_2024!D273,'2015'!$F$12:$AB$1887,22,FALSE),"-")</f>
        <v>-</v>
      </c>
      <c r="AL273" s="127" t="str">
        <f>IF(E273=1,VLOOKUP(Työfile_2024!D273,'2015'!$F$12:$AB$1887,23,FALSE),"-")</f>
        <v>-</v>
      </c>
      <c r="AM273" s="56">
        <f>VLOOKUP(Työfile_2024!D273,Tmatkat_20km_tarkasteltava_verk!$C$2:$D$1804,2,FALSE)</f>
        <v>3516</v>
      </c>
      <c r="AN273" s="148">
        <f t="shared" si="58"/>
        <v>0.13481032542313956</v>
      </c>
      <c r="AO273" s="178" t="str">
        <f>IF(E273=1,VLOOKUP(Työfile_2024!D273,'2015'!$F$12:$AC$1887,24,FALSE),"-")</f>
        <v>-</v>
      </c>
      <c r="AP273" s="52">
        <f>VLOOKUP(D273,Tarkasteltava_verkko_2024_harva!$E$2:$I$1804,5,FALSE)</f>
        <v>0</v>
      </c>
      <c r="AQ273" s="52">
        <f>VLOOKUP(D273,Tarkasteltava_verkko_2024_harva!$E$2:$I$1804,4,FALSE)</f>
        <v>0</v>
      </c>
      <c r="AR273" s="148">
        <v>0.69289827255278313</v>
      </c>
      <c r="AS273" s="170" t="str">
        <f>IFERROR(VLOOKUP(C273,'2015'!$C$12:$AG$1887,30,FALSE),"-")</f>
        <v>-</v>
      </c>
      <c r="AT273" s="148">
        <v>0.89635316698656431</v>
      </c>
      <c r="AU273" s="170" t="str">
        <f>IFERROR(VLOOKUP(C273,'2015'!$C$12:$AG$1887,31,FALSE),"-")</f>
        <v>-</v>
      </c>
      <c r="AV273" s="106"/>
      <c r="AW273" s="63" t="str">
        <f>IFERROR(VLOOKUP(C273,Merkittävyysluokitus!$A$2:$J$1705,10,FALSE),"-")</f>
        <v>-</v>
      </c>
      <c r="AX273" s="175" t="str">
        <f>IFERROR(VLOOKUP(C273,Merkittävyysluokitus!$A$2:$J$1705,6,FALSE),"-")</f>
        <v>-</v>
      </c>
      <c r="AY273" s="175" t="str">
        <f>IFERROR(VLOOKUP(C273,Merkittävyysluokitus!$A$2:$J$1705,7,FALSE),"-")</f>
        <v>-</v>
      </c>
      <c r="AZ273" s="175" t="str">
        <f>IFERROR(VLOOKUP(C273,Merkittävyysluokitus!$A$2:$J$1705,8,FALSE),"-")</f>
        <v>-</v>
      </c>
      <c r="BA273" s="175" t="str">
        <f>IFERROR(VLOOKUP(C273,Merkittävyysluokitus!$A$2:$J$1705,9,FALSE),"-")</f>
        <v>-</v>
      </c>
      <c r="BB273" s="203"/>
      <c r="BC273" s="203" t="str">
        <f t="shared" si="59"/>
        <v>tieosoite muuttunut</v>
      </c>
      <c r="BD273" s="39" t="str">
        <f t="shared" si="51"/>
        <v>musta</v>
      </c>
      <c r="BE273" s="68" t="str">
        <f t="shared" si="52"/>
        <v>musta</v>
      </c>
      <c r="BF273" s="68" t="str">
        <f t="shared" si="53"/>
        <v>musta</v>
      </c>
      <c r="BG273" s="68" t="str">
        <f t="shared" si="54"/>
        <v>punainen</v>
      </c>
      <c r="BH273" s="208" t="str">
        <f t="shared" si="55"/>
        <v>musta</v>
      </c>
      <c r="BI273" s="117"/>
      <c r="BJ273" s="39" t="str">
        <f>IF(F273="ei löydy","uusi tie",IF(E273=0,"tieosoite muuttunut",IF(E273=1,VLOOKUP(D273,'2015'!$F$12:$AL$1887,31,FALSE),"-")))</f>
        <v>tieosoite muuttunut</v>
      </c>
      <c r="BK273" s="67" t="str">
        <f>IF(E273=1,VLOOKUP(D273,'2015'!$F$12:$AL$1887,32,FALSE),"-")</f>
        <v>-</v>
      </c>
      <c r="BL273" s="39" t="str">
        <f>IF(F273="ei löydy","uusi tie",IF(E273=0,"tieosoite muuttunut",IF(E273=1,VLOOKUP(D273,'2015'!$F$12:$AL$1887,33,FALSE),"-")))</f>
        <v>tieosoite muuttunut</v>
      </c>
      <c r="BM273" s="39"/>
      <c r="BN273" s="217" t="str">
        <f>VLOOKUP(D273,'2015'!$F$12:$AL$1887,33,FALSE)</f>
        <v>punainen</v>
      </c>
      <c r="BO273" s="117"/>
      <c r="BP273" s="115" t="s">
        <v>10</v>
      </c>
      <c r="BQ273" s="30"/>
      <c r="BS273" s="5"/>
      <c r="BU273" s="35"/>
      <c r="BV273" s="30" t="s">
        <v>10</v>
      </c>
      <c r="BW273" s="20"/>
      <c r="BX273" t="str">
        <f>IF(E273=1,VLOOKUP(D273,'2015'!$F$12:$AX$1887,43,FALSE),"-")</f>
        <v>-</v>
      </c>
      <c r="BY273" t="str">
        <f>IF(E273=1,VLOOKUP(D273,'2015'!$F$12:$AX$1887,44,FALSE),"-")</f>
        <v>-</v>
      </c>
      <c r="BZ273" t="str">
        <f>IF(E273=1,VLOOKUP(D273,'2015'!$F$12:$AX$1887,45,FALSE),"-")</f>
        <v>-</v>
      </c>
      <c r="CA273" s="31">
        <f t="shared" si="60"/>
        <v>30</v>
      </c>
      <c r="CB273" s="31">
        <f t="shared" si="61"/>
        <v>10</v>
      </c>
      <c r="CC273" s="31">
        <f t="shared" si="62"/>
        <v>10</v>
      </c>
      <c r="CD273" s="31">
        <f t="shared" si="63"/>
        <v>10</v>
      </c>
      <c r="CE273" s="31">
        <f t="shared" si="64"/>
        <v>0</v>
      </c>
      <c r="CO273" s="2" t="s">
        <v>35</v>
      </c>
      <c r="CP273" s="2" t="s">
        <v>35</v>
      </c>
    </row>
    <row r="274" spans="1:94" ht="15.75" thickBot="1" x14ac:dyDescent="0.3">
      <c r="A274" s="50"/>
      <c r="B274" s="50"/>
      <c r="C274" s="50" t="str">
        <f t="shared" si="56"/>
        <v>101_2_4094</v>
      </c>
      <c r="D274" s="51" t="str">
        <f t="shared" si="57"/>
        <v>101_2</v>
      </c>
      <c r="E274" s="224">
        <f>IFERROR(VLOOKUP(C274,'2015'!$C$12:$D$1887,2,FALSE),0)</f>
        <v>0</v>
      </c>
      <c r="F274" s="51">
        <f>IFERROR(K274-IFERROR(VLOOKUP(D274,'2015'!$F$12:$I$1887,4,FALSE),"ei löydy"),"ei löydy")</f>
        <v>-135</v>
      </c>
      <c r="G274" s="224">
        <f>IFERROR(VLOOKUP(Työfile_2024!C274,Liikennemalli!$D$6:$G$1921,4,FALSE),0)</f>
        <v>1</v>
      </c>
      <c r="H274" s="225">
        <f>K274-IFERROR(VLOOKUP(Työfile_2024!D274,Liikennemalli!$C$6:$H$1921,6,FALSE),"ei löydy")</f>
        <v>0</v>
      </c>
      <c r="I274" s="80">
        <v>101</v>
      </c>
      <c r="J274" s="52">
        <v>2</v>
      </c>
      <c r="K274" s="52">
        <v>4094</v>
      </c>
      <c r="L274" s="53"/>
      <c r="M274" s="54"/>
      <c r="N274" s="54"/>
      <c r="O274" s="54"/>
      <c r="P274" s="54"/>
      <c r="Q274" s="55"/>
      <c r="R274" s="55"/>
      <c r="S274" s="55"/>
      <c r="T274" s="55"/>
      <c r="U274" s="52"/>
      <c r="V274" s="56">
        <v>31209.414509037615</v>
      </c>
      <c r="W274" s="56">
        <v>1547.8172936003907</v>
      </c>
      <c r="X274" s="56">
        <v>36521.65925744993</v>
      </c>
      <c r="Y274" s="56">
        <f>VLOOKUP(D274,Liikennemalli24!$D$2:$F$1804,2,FALSE)</f>
        <v>7746</v>
      </c>
      <c r="Z274" s="57">
        <f>VLOOKUP(D274,Liikennemalli24!$D$2:$F$1804,3,FALSE)</f>
        <v>0.29799999999999999</v>
      </c>
      <c r="AA274" s="178">
        <f>IF(G274=1,VLOOKUP(C274,Liikennemalli!$D$6:$H$1921,2,FALSE),0)</f>
        <v>5352.8480922666204</v>
      </c>
      <c r="AB274" s="197">
        <f>IF(G274=1,VLOOKUP(C274,Liikennemalli!$D$6:$H$1921,3,FALSE),0)</f>
        <v>0.24180388118707699</v>
      </c>
      <c r="AC274" s="134" t="str">
        <f>IF(E274=1,VLOOKUP(Työfile_2024!D274,'2015'!$F$12:$X$1887,18,FALSE),"-")</f>
        <v>-</v>
      </c>
      <c r="AD274" s="127" t="str">
        <f>IF(E274=1,VLOOKUP(Työfile_2024!D274,'2015'!$F$12:$X$1887,19,FALSE),"-")</f>
        <v>-</v>
      </c>
      <c r="AI274" s="127" t="str">
        <f>IF(E274=1,VLOOKUP(Työfile_2024!D274,'2015'!$F$12:$AB$1887,20,FALSE),"-")</f>
        <v>-</v>
      </c>
      <c r="AJ274" s="127" t="str">
        <f>IF(E274=1,VLOOKUP(Työfile_2024!D274,'2015'!$F$12:$AB$1887,21,FALSE),"-")</f>
        <v>-</v>
      </c>
      <c r="AK274" s="127" t="str">
        <f>IF(E274=1,VLOOKUP(Työfile_2024!D274,'2015'!$F$12:$AB$1887,22,FALSE),"-")</f>
        <v>-</v>
      </c>
      <c r="AL274" s="127" t="str">
        <f>IF(E274=1,VLOOKUP(Työfile_2024!D274,'2015'!$F$12:$AB$1887,23,FALSE),"-")</f>
        <v>-</v>
      </c>
      <c r="AM274" s="56">
        <f>VLOOKUP(Työfile_2024!D274,Tmatkat_20km_tarkasteltava_verk!$C$2:$D$1804,2,FALSE)</f>
        <v>10054</v>
      </c>
      <c r="AN274" s="148">
        <f t="shared" si="58"/>
        <v>0.32214638301172122</v>
      </c>
      <c r="AO274" s="178" t="str">
        <f>IF(E274=1,VLOOKUP(Työfile_2024!D274,'2015'!$F$12:$AC$1887,24,FALSE),"-")</f>
        <v>-</v>
      </c>
      <c r="AP274" s="52">
        <f>VLOOKUP(D274,Tarkasteltava_verkko_2024_harva!$E$2:$I$1804,5,FALSE)</f>
        <v>0</v>
      </c>
      <c r="AQ274" s="52">
        <f>VLOOKUP(D274,Tarkasteltava_verkko_2024_harva!$E$2:$I$1804,4,FALSE)</f>
        <v>0</v>
      </c>
      <c r="AR274" s="148">
        <v>0.88495359062042012</v>
      </c>
      <c r="AS274" s="170" t="str">
        <f>IFERROR(VLOOKUP(C274,'2015'!$C$12:$AG$1887,30,FALSE),"-")</f>
        <v>-</v>
      </c>
      <c r="AT274" s="148">
        <v>0.90864680019540789</v>
      </c>
      <c r="AU274" s="170" t="str">
        <f>IFERROR(VLOOKUP(C274,'2015'!$C$12:$AG$1887,31,FALSE),"-")</f>
        <v>-</v>
      </c>
      <c r="AV274" s="106"/>
      <c r="AW274" s="63" t="str">
        <f>IFERROR(VLOOKUP(C274,Merkittävyysluokitus!$A$2:$J$1705,10,FALSE),"-")</f>
        <v>-</v>
      </c>
      <c r="AX274" s="175" t="str">
        <f>IFERROR(VLOOKUP(C274,Merkittävyysluokitus!$A$2:$J$1705,6,FALSE),"-")</f>
        <v>-</v>
      </c>
      <c r="AY274" s="175" t="str">
        <f>IFERROR(VLOOKUP(C274,Merkittävyysluokitus!$A$2:$J$1705,7,FALSE),"-")</f>
        <v>-</v>
      </c>
      <c r="AZ274" s="175" t="str">
        <f>IFERROR(VLOOKUP(C274,Merkittävyysluokitus!$A$2:$J$1705,8,FALSE),"-")</f>
        <v>-</v>
      </c>
      <c r="BA274" s="175" t="str">
        <f>IFERROR(VLOOKUP(C274,Merkittävyysluokitus!$A$2:$J$1705,9,FALSE),"-")</f>
        <v>-</v>
      </c>
      <c r="BB274" s="203"/>
      <c r="BC274" s="203" t="str">
        <f t="shared" si="59"/>
        <v>tieosoite muuttunut</v>
      </c>
      <c r="BD274" s="39" t="str">
        <f t="shared" si="51"/>
        <v>musta</v>
      </c>
      <c r="BE274" s="68" t="str">
        <f t="shared" si="52"/>
        <v>musta</v>
      </c>
      <c r="BF274" s="68" t="str">
        <f t="shared" si="53"/>
        <v>musta</v>
      </c>
      <c r="BG274" s="68" t="str">
        <f t="shared" si="54"/>
        <v>punainen</v>
      </c>
      <c r="BH274" s="208" t="str">
        <f t="shared" si="55"/>
        <v>musta</v>
      </c>
      <c r="BI274" s="117"/>
      <c r="BJ274" s="39" t="str">
        <f>IF(F274="ei löydy","uusi tie",IF(E274=0,"tieosoite muuttunut",IF(E274=1,VLOOKUP(D274,'2015'!$F$12:$AL$1887,31,FALSE),"-")))</f>
        <v>tieosoite muuttunut</v>
      </c>
      <c r="BK274" s="67" t="str">
        <f>IF(E274=1,VLOOKUP(D274,'2015'!$F$12:$AL$1887,32,FALSE),"-")</f>
        <v>-</v>
      </c>
      <c r="BL274" s="39" t="str">
        <f>IF(F274="ei löydy","uusi tie",IF(E274=0,"tieosoite muuttunut",IF(E274=1,VLOOKUP(D274,'2015'!$F$12:$AL$1887,33,FALSE),"-")))</f>
        <v>tieosoite muuttunut</v>
      </c>
      <c r="BM274" s="39"/>
      <c r="BN274" s="217" t="str">
        <f>VLOOKUP(D274,'2015'!$F$12:$AL$1887,33,FALSE)</f>
        <v>punainen</v>
      </c>
      <c r="BO274" s="117"/>
      <c r="BP274" s="115" t="s">
        <v>10</v>
      </c>
      <c r="BQ274" s="30"/>
      <c r="BS274" s="5"/>
      <c r="BU274" s="35"/>
      <c r="BV274" s="30" t="s">
        <v>10</v>
      </c>
      <c r="BW274" s="20"/>
      <c r="BX274" t="str">
        <f>IF(E274=1,VLOOKUP(D274,'2015'!$F$12:$AX$1887,43,FALSE),"-")</f>
        <v>-</v>
      </c>
      <c r="BY274" t="str">
        <f>IF(E274=1,VLOOKUP(D274,'2015'!$F$12:$AX$1887,44,FALSE),"-")</f>
        <v>-</v>
      </c>
      <c r="BZ274" t="str">
        <f>IF(E274=1,VLOOKUP(D274,'2015'!$F$12:$AX$1887,45,FALSE),"-")</f>
        <v>-</v>
      </c>
      <c r="CA274" s="31">
        <f t="shared" si="60"/>
        <v>30</v>
      </c>
      <c r="CB274" s="31">
        <f t="shared" si="61"/>
        <v>10</v>
      </c>
      <c r="CC274" s="31">
        <f t="shared" si="62"/>
        <v>10</v>
      </c>
      <c r="CD274" s="31">
        <f t="shared" si="63"/>
        <v>10</v>
      </c>
      <c r="CE274" s="31">
        <f t="shared" si="64"/>
        <v>0</v>
      </c>
      <c r="CO274" s="2" t="s">
        <v>35</v>
      </c>
      <c r="CP274" s="2" t="s">
        <v>35</v>
      </c>
    </row>
    <row r="275" spans="1:94" ht="15.75" thickBot="1" x14ac:dyDescent="0.3">
      <c r="A275" s="50"/>
      <c r="B275" s="50"/>
      <c r="C275" s="50" t="str">
        <f t="shared" si="56"/>
        <v>101_3_1088</v>
      </c>
      <c r="D275" s="51" t="str">
        <f t="shared" si="57"/>
        <v>101_3</v>
      </c>
      <c r="E275" s="224">
        <f>IFERROR(VLOOKUP(C275,'2015'!$C$12:$D$1887,2,FALSE),0)</f>
        <v>1</v>
      </c>
      <c r="F275" s="51">
        <f>IFERROR(K275-IFERROR(VLOOKUP(D275,'2015'!$F$12:$I$1887,4,FALSE),"ei löydy"),"ei löydy")</f>
        <v>0</v>
      </c>
      <c r="G275" s="224">
        <f>IFERROR(VLOOKUP(Työfile_2024!C275,Liikennemalli!$D$6:$G$1921,4,FALSE),0)</f>
        <v>1</v>
      </c>
      <c r="H275" s="225">
        <f>K275-IFERROR(VLOOKUP(Työfile_2024!D275,Liikennemalli!$C$6:$H$1921,6,FALSE),"ei löydy")</f>
        <v>0</v>
      </c>
      <c r="I275" s="80">
        <v>101</v>
      </c>
      <c r="J275" s="52">
        <v>3</v>
      </c>
      <c r="K275" s="52">
        <v>1088</v>
      </c>
      <c r="L275" s="53"/>
      <c r="M275" s="54"/>
      <c r="N275" s="54"/>
      <c r="O275" s="54"/>
      <c r="P275" s="54"/>
      <c r="Q275" s="55"/>
      <c r="R275" s="55"/>
      <c r="S275" s="55"/>
      <c r="T275" s="55"/>
      <c r="U275" s="52"/>
      <c r="V275" s="56">
        <v>62034</v>
      </c>
      <c r="W275" s="56">
        <v>2854</v>
      </c>
      <c r="X275" s="56">
        <v>69138</v>
      </c>
      <c r="Y275" s="56">
        <f>VLOOKUP(D275,Liikennemalli24!$D$2:$F$1804,2,FALSE)</f>
        <v>8058</v>
      </c>
      <c r="Z275" s="57">
        <f>VLOOKUP(D275,Liikennemalli24!$D$2:$F$1804,3,FALSE)</f>
        <v>0.33900000000000002</v>
      </c>
      <c r="AA275" s="178">
        <f>IF(G275=1,VLOOKUP(C275,Liikennemalli!$D$6:$H$1921,2,FALSE),0)</f>
        <v>7241.8520970882801</v>
      </c>
      <c r="AB275" s="197">
        <f>IF(G275=1,VLOOKUP(C275,Liikennemalli!$D$6:$H$1921,3,FALSE),0)</f>
        <v>0.28822602257595997</v>
      </c>
      <c r="AC275" s="134">
        <f>IF(E275=1,VLOOKUP(Työfile_2024!D275,'2015'!$F$12:$X$1887,18,FALSE),"-")</f>
        <v>32733</v>
      </c>
      <c r="AD275" s="127">
        <f>IF(E275=1,VLOOKUP(Työfile_2024!D275,'2015'!$F$12:$X$1887,19,FALSE),"-")</f>
        <v>0.56999999999999995</v>
      </c>
      <c r="AI275" s="127">
        <f>IF(E275=1,VLOOKUP(Työfile_2024!D275,'2015'!$F$12:$AB$1887,20,FALSE),"-")</f>
        <v>0</v>
      </c>
      <c r="AJ275" s="127">
        <f>IF(E275=1,VLOOKUP(Työfile_2024!D275,'2015'!$F$12:$AB$1887,21,FALSE),"-")</f>
        <v>0</v>
      </c>
      <c r="AK275" s="127">
        <f>IF(E275=1,VLOOKUP(Työfile_2024!D275,'2015'!$F$12:$AB$1887,22,FALSE),"-")</f>
        <v>0</v>
      </c>
      <c r="AL275" s="127">
        <f>IF(E275=1,VLOOKUP(Työfile_2024!D275,'2015'!$F$12:$AB$1887,23,FALSE),"-")</f>
        <v>0</v>
      </c>
      <c r="AM275" s="56">
        <f>VLOOKUP(Työfile_2024!D275,Tmatkat_20km_tarkasteltava_verk!$C$2:$D$1804,2,FALSE)</f>
        <v>22120</v>
      </c>
      <c r="AN275" s="148">
        <f t="shared" si="58"/>
        <v>0.35657865041751297</v>
      </c>
      <c r="AO275" s="178">
        <f>IF(E275=1,VLOOKUP(Työfile_2024!D275,'2015'!$F$12:$AC$1887,24,FALSE),"-")</f>
        <v>6773</v>
      </c>
      <c r="AP275" s="52" t="str">
        <f>VLOOKUP(D275,Tarkasteltava_verkko_2024_harva!$E$2:$I$1804,5,FALSE)</f>
        <v>tiivis</v>
      </c>
      <c r="AQ275" s="52" t="str">
        <f>VLOOKUP(D275,Tarkasteltava_verkko_2024_harva!$E$2:$I$1804,4,FALSE)</f>
        <v>harva</v>
      </c>
      <c r="AR275" s="148">
        <v>0.63878676470588236</v>
      </c>
      <c r="AS275" s="170" t="str">
        <f>IFERROR(VLOOKUP(C275,'2015'!$C$12:$AG$1887,30,FALSE),"-")</f>
        <v>Kyllä</v>
      </c>
      <c r="AT275" s="148">
        <v>0.97610294117647056</v>
      </c>
      <c r="AU275" s="170" t="str">
        <f>IFERROR(VLOOKUP(C275,'2015'!$C$12:$AG$1887,31,FALSE),"-")</f>
        <v>Kyllä</v>
      </c>
      <c r="AV275" s="106"/>
      <c r="AW275" s="63" t="str">
        <f>IFERROR(VLOOKUP(C275,Merkittävyysluokitus!$A$2:$J$1705,10,FALSE),"-")</f>
        <v>-</v>
      </c>
      <c r="AX275" s="175" t="str">
        <f>IFERROR(VLOOKUP(C275,Merkittävyysluokitus!$A$2:$J$1705,6,FALSE),"-")</f>
        <v>-</v>
      </c>
      <c r="AY275" s="175" t="str">
        <f>IFERROR(VLOOKUP(C275,Merkittävyysluokitus!$A$2:$J$1705,7,FALSE),"-")</f>
        <v>-</v>
      </c>
      <c r="AZ275" s="175" t="str">
        <f>IFERROR(VLOOKUP(C275,Merkittävyysluokitus!$A$2:$J$1705,8,FALSE),"-")</f>
        <v>-</v>
      </c>
      <c r="BA275" s="175" t="str">
        <f>IFERROR(VLOOKUP(C275,Merkittävyysluokitus!$A$2:$J$1705,9,FALSE),"-")</f>
        <v>-</v>
      </c>
      <c r="BB275" s="203"/>
      <c r="BC275" s="203" t="str">
        <f t="shared" si="59"/>
        <v>muutos</v>
      </c>
      <c r="BD275" s="39" t="str">
        <f t="shared" si="51"/>
        <v>musta</v>
      </c>
      <c r="BE275" s="68" t="str">
        <f t="shared" si="52"/>
        <v>musta</v>
      </c>
      <c r="BF275" s="68" t="str">
        <f t="shared" si="53"/>
        <v>musta</v>
      </c>
      <c r="BG275" s="68" t="str">
        <f t="shared" si="54"/>
        <v>punainen</v>
      </c>
      <c r="BH275" s="208" t="str">
        <f t="shared" si="55"/>
        <v>musta</v>
      </c>
      <c r="BI275" s="117"/>
      <c r="BJ275" s="39" t="str">
        <f>IF(F275="ei löydy","uusi tie",IF(E275=0,"tieosoite muuttunut",IF(E275=1,VLOOKUP(D275,'2015'!$F$12:$AL$1887,31,FALSE),"-")))</f>
        <v>punainen</v>
      </c>
      <c r="BK275" s="67" t="str">
        <f>IF(E275=1,VLOOKUP(D275,'2015'!$F$12:$AL$1887,32,FALSE),"-")</f>
        <v>punainen</v>
      </c>
      <c r="BL275" s="39" t="str">
        <f>IF(F275="ei löydy","uusi tie",IF(E275=0,"tieosoite muuttunut",IF(E275=1,VLOOKUP(D275,'2015'!$F$12:$AL$1887,33,FALSE),"-")))</f>
        <v>punainen</v>
      </c>
      <c r="BM275" s="39"/>
      <c r="BN275" s="217" t="str">
        <f>VLOOKUP(D275,'2015'!$F$12:$AL$1887,33,FALSE)</f>
        <v>punainen</v>
      </c>
      <c r="BO275" s="117"/>
      <c r="BP275" s="115" t="s">
        <v>10</v>
      </c>
      <c r="BQ275" s="30"/>
      <c r="BS275" s="5"/>
      <c r="BU275" s="35"/>
      <c r="BV275" s="30" t="s">
        <v>10</v>
      </c>
      <c r="BW275" s="20"/>
      <c r="BX275" t="str">
        <f>IF(E275=1,VLOOKUP(D275,'2015'!$F$12:$AX$1887,43,FALSE),"-")</f>
        <v>musta</v>
      </c>
      <c r="BY275" t="str">
        <f>IF(E275=1,VLOOKUP(D275,'2015'!$F$12:$AX$1887,44,FALSE),"-")</f>
        <v>punainen</v>
      </c>
      <c r="BZ275" t="str">
        <f>IF(E275=1,VLOOKUP(D275,'2015'!$F$12:$AX$1887,45,FALSE),"-")</f>
        <v>punainen</v>
      </c>
      <c r="CA275" s="31">
        <f t="shared" si="60"/>
        <v>21</v>
      </c>
      <c r="CB275" s="31">
        <f t="shared" si="61"/>
        <v>1</v>
      </c>
      <c r="CC275" s="31">
        <f t="shared" si="62"/>
        <v>10</v>
      </c>
      <c r="CD275" s="31">
        <f t="shared" si="63"/>
        <v>10</v>
      </c>
      <c r="CE275" s="31">
        <f t="shared" si="64"/>
        <v>0</v>
      </c>
      <c r="CO275" s="2" t="s">
        <v>35</v>
      </c>
      <c r="CP275" s="2" t="s">
        <v>35</v>
      </c>
    </row>
    <row r="276" spans="1:94" ht="15.75" thickBot="1" x14ac:dyDescent="0.3">
      <c r="A276" s="50"/>
      <c r="B276" s="50"/>
      <c r="C276" s="50" t="str">
        <f t="shared" si="56"/>
        <v>101_4_3253</v>
      </c>
      <c r="D276" s="51" t="str">
        <f t="shared" si="57"/>
        <v>101_4</v>
      </c>
      <c r="E276" s="224">
        <f>IFERROR(VLOOKUP(C276,'2015'!$C$12:$D$1887,2,FALSE),0)</f>
        <v>1</v>
      </c>
      <c r="F276" s="51">
        <f>IFERROR(K276-IFERROR(VLOOKUP(D276,'2015'!$F$12:$I$1887,4,FALSE),"ei löydy"),"ei löydy")</f>
        <v>0</v>
      </c>
      <c r="G276" s="224">
        <f>IFERROR(VLOOKUP(Työfile_2024!C276,Liikennemalli!$D$6:$G$1921,4,FALSE),0)</f>
        <v>1</v>
      </c>
      <c r="H276" s="225">
        <f>K276-IFERROR(VLOOKUP(Työfile_2024!D276,Liikennemalli!$C$6:$H$1921,6,FALSE),"ei löydy")</f>
        <v>0</v>
      </c>
      <c r="I276" s="80">
        <v>101</v>
      </c>
      <c r="J276" s="52">
        <v>4</v>
      </c>
      <c r="K276" s="52">
        <v>3253</v>
      </c>
      <c r="L276" s="53"/>
      <c r="M276" s="54"/>
      <c r="N276" s="54"/>
      <c r="O276" s="54"/>
      <c r="P276" s="54"/>
      <c r="Q276" s="55"/>
      <c r="R276" s="55"/>
      <c r="S276" s="55"/>
      <c r="T276" s="55"/>
      <c r="U276" s="52"/>
      <c r="V276" s="56">
        <v>73509.172456194283</v>
      </c>
      <c r="W276" s="56">
        <v>3208.4131570857671</v>
      </c>
      <c r="X276" s="56">
        <v>81498.740239778665</v>
      </c>
      <c r="Y276" s="56">
        <f>VLOOKUP(D276,Liikennemalli24!$D$2:$F$1804,2,FALSE)</f>
        <v>9473</v>
      </c>
      <c r="Z276" s="57">
        <f>VLOOKUP(D276,Liikennemalli24!$D$2:$F$1804,3,FALSE)</f>
        <v>0.253</v>
      </c>
      <c r="AA276" s="178">
        <f>IF(G276=1,VLOOKUP(C276,Liikennemalli!$D$6:$H$1921,2,FALSE),0)</f>
        <v>26060.094942488198</v>
      </c>
      <c r="AB276" s="197">
        <f>IF(G276=1,VLOOKUP(C276,Liikennemalli!$D$6:$H$1921,3,FALSE),0)</f>
        <v>0.51567443948868796</v>
      </c>
      <c r="AC276" s="134">
        <f>IF(E276=1,VLOOKUP(Työfile_2024!D276,'2015'!$F$12:$X$1887,18,FALSE),"-")</f>
        <v>38546</v>
      </c>
      <c r="AD276" s="127">
        <f>IF(E276=1,VLOOKUP(Työfile_2024!D276,'2015'!$F$12:$X$1887,19,FALSE),"-")</f>
        <v>0.55000000000000004</v>
      </c>
      <c r="AI276" s="127">
        <f>IF(E276=1,VLOOKUP(Työfile_2024!D276,'2015'!$F$12:$AB$1887,20,FALSE),"-")</f>
        <v>0</v>
      </c>
      <c r="AJ276" s="127">
        <f>IF(E276=1,VLOOKUP(Työfile_2024!D276,'2015'!$F$12:$AB$1887,21,FALSE),"-")</f>
        <v>0</v>
      </c>
      <c r="AK276" s="127">
        <f>IF(E276=1,VLOOKUP(Työfile_2024!D276,'2015'!$F$12:$AB$1887,22,FALSE),"-")</f>
        <v>0</v>
      </c>
      <c r="AL276" s="127">
        <f>IF(E276=1,VLOOKUP(Työfile_2024!D276,'2015'!$F$12:$AB$1887,23,FALSE),"-")</f>
        <v>0</v>
      </c>
      <c r="AM276" s="56">
        <f>VLOOKUP(Työfile_2024!D276,Tmatkat_20km_tarkasteltava_verk!$C$2:$D$1804,2,FALSE)</f>
        <v>26549</v>
      </c>
      <c r="AN276" s="148">
        <f t="shared" si="58"/>
        <v>0.3611658125497349</v>
      </c>
      <c r="AO276" s="178">
        <f>IF(E276=1,VLOOKUP(Työfile_2024!D276,'2015'!$F$12:$AC$1887,24,FALSE),"-")</f>
        <v>13054</v>
      </c>
      <c r="AP276" s="52" t="str">
        <f>VLOOKUP(D276,Tarkasteltava_verkko_2024_harva!$E$2:$I$1804,5,FALSE)</f>
        <v>tiivis</v>
      </c>
      <c r="AQ276" s="52" t="str">
        <f>VLOOKUP(D276,Tarkasteltava_verkko_2024_harva!$E$2:$I$1804,4,FALSE)</f>
        <v>harva</v>
      </c>
      <c r="AR276" s="148">
        <v>0.42176452505379647</v>
      </c>
      <c r="AS276" s="170" t="str">
        <f>IFERROR(VLOOKUP(C276,'2015'!$C$12:$AG$1887,30,FALSE),"-")</f>
        <v>Kyllä</v>
      </c>
      <c r="AT276" s="148">
        <v>0.99938518290808487</v>
      </c>
      <c r="AU276" s="170" t="str">
        <f>IFERROR(VLOOKUP(C276,'2015'!$C$12:$AG$1887,31,FALSE),"-")</f>
        <v>Kyllä</v>
      </c>
      <c r="AV276" s="106"/>
      <c r="AW276" s="63" t="str">
        <f>IFERROR(VLOOKUP(C276,Merkittävyysluokitus!$A$2:$J$1705,10,FALSE),"-")</f>
        <v>-</v>
      </c>
      <c r="AX276" s="175" t="str">
        <f>IFERROR(VLOOKUP(C276,Merkittävyysluokitus!$A$2:$J$1705,6,FALSE),"-")</f>
        <v>-</v>
      </c>
      <c r="AY276" s="175" t="str">
        <f>IFERROR(VLOOKUP(C276,Merkittävyysluokitus!$A$2:$J$1705,7,FALSE),"-")</f>
        <v>-</v>
      </c>
      <c r="AZ276" s="175" t="str">
        <f>IFERROR(VLOOKUP(C276,Merkittävyysluokitus!$A$2:$J$1705,8,FALSE),"-")</f>
        <v>-</v>
      </c>
      <c r="BA276" s="175" t="str">
        <f>IFERROR(VLOOKUP(C276,Merkittävyysluokitus!$A$2:$J$1705,9,FALSE),"-")</f>
        <v>-</v>
      </c>
      <c r="BB276" s="203"/>
      <c r="BC276" s="203" t="str">
        <f t="shared" si="59"/>
        <v>muutos</v>
      </c>
      <c r="BD276" s="39" t="str">
        <f t="shared" si="51"/>
        <v>musta</v>
      </c>
      <c r="BE276" s="68" t="str">
        <f t="shared" si="52"/>
        <v>musta</v>
      </c>
      <c r="BF276" s="68" t="str">
        <f t="shared" si="53"/>
        <v>musta</v>
      </c>
      <c r="BG276" s="68" t="str">
        <f t="shared" si="54"/>
        <v>punainen</v>
      </c>
      <c r="BH276" s="208" t="str">
        <f t="shared" si="55"/>
        <v>musta</v>
      </c>
      <c r="BI276" s="117"/>
      <c r="BJ276" s="39" t="str">
        <f>IF(F276="ei löydy","uusi tie",IF(E276=0,"tieosoite muuttunut",IF(E276=1,VLOOKUP(D276,'2015'!$F$12:$AL$1887,31,FALSE),"-")))</f>
        <v>punainen</v>
      </c>
      <c r="BK276" s="67" t="str">
        <f>IF(E276=1,VLOOKUP(D276,'2015'!$F$12:$AL$1887,32,FALSE),"-")</f>
        <v>punainen</v>
      </c>
      <c r="BL276" s="39" t="str">
        <f>IF(F276="ei löydy","uusi tie",IF(E276=0,"tieosoite muuttunut",IF(E276=1,VLOOKUP(D276,'2015'!$F$12:$AL$1887,33,FALSE),"-")))</f>
        <v>punainen</v>
      </c>
      <c r="BM276" s="39"/>
      <c r="BN276" s="217" t="str">
        <f>VLOOKUP(D276,'2015'!$F$12:$AL$1887,33,FALSE)</f>
        <v>punainen</v>
      </c>
      <c r="BO276" s="117"/>
      <c r="BP276" s="115" t="s">
        <v>10</v>
      </c>
      <c r="BQ276" s="30"/>
      <c r="BS276" s="5"/>
      <c r="BU276" s="35"/>
      <c r="BV276" s="30" t="s">
        <v>10</v>
      </c>
      <c r="BW276" s="20"/>
      <c r="BX276" t="str">
        <f>IF(E276=1,VLOOKUP(D276,'2015'!$F$12:$AX$1887,43,FALSE),"-")</f>
        <v>musta</v>
      </c>
      <c r="BY276" t="str">
        <f>IF(E276=1,VLOOKUP(D276,'2015'!$F$12:$AX$1887,44,FALSE),"-")</f>
        <v>punainen</v>
      </c>
      <c r="BZ276" t="str">
        <f>IF(E276=1,VLOOKUP(D276,'2015'!$F$12:$AX$1887,45,FALSE),"-")</f>
        <v>punainen</v>
      </c>
      <c r="CA276" s="31">
        <f t="shared" si="60"/>
        <v>21</v>
      </c>
      <c r="CB276" s="31">
        <f t="shared" si="61"/>
        <v>1</v>
      </c>
      <c r="CC276" s="31">
        <f t="shared" si="62"/>
        <v>10</v>
      </c>
      <c r="CD276" s="31">
        <f t="shared" si="63"/>
        <v>10</v>
      </c>
      <c r="CE276" s="31">
        <f t="shared" si="64"/>
        <v>0</v>
      </c>
      <c r="CO276" s="2" t="s">
        <v>35</v>
      </c>
      <c r="CP276" s="2" t="s">
        <v>35</v>
      </c>
    </row>
    <row r="277" spans="1:94" ht="15.75" thickBot="1" x14ac:dyDescent="0.3">
      <c r="A277" s="50"/>
      <c r="B277" s="50"/>
      <c r="C277" s="50" t="str">
        <f t="shared" si="56"/>
        <v>101_5_2162</v>
      </c>
      <c r="D277" s="51" t="str">
        <f t="shared" si="57"/>
        <v>101_5</v>
      </c>
      <c r="E277" s="224">
        <f>IFERROR(VLOOKUP(C277,'2015'!$C$12:$D$1887,2,FALSE),0)</f>
        <v>1</v>
      </c>
      <c r="F277" s="51">
        <f>IFERROR(K277-IFERROR(VLOOKUP(D277,'2015'!$F$12:$I$1887,4,FALSE),"ei löydy"),"ei löydy")</f>
        <v>0</v>
      </c>
      <c r="G277" s="224">
        <f>IFERROR(VLOOKUP(Työfile_2024!C277,Liikennemalli!$D$6:$G$1921,4,FALSE),0)</f>
        <v>1</v>
      </c>
      <c r="H277" s="225">
        <f>K277-IFERROR(VLOOKUP(Työfile_2024!D277,Liikennemalli!$C$6:$H$1921,6,FALSE),"ei löydy")</f>
        <v>0</v>
      </c>
      <c r="I277" s="80">
        <v>101</v>
      </c>
      <c r="J277" s="52">
        <v>5</v>
      </c>
      <c r="K277" s="52">
        <v>2162</v>
      </c>
      <c r="L277" s="53"/>
      <c r="M277" s="54"/>
      <c r="N277" s="54"/>
      <c r="O277" s="54"/>
      <c r="P277" s="54"/>
      <c r="Q277" s="55"/>
      <c r="R277" s="55"/>
      <c r="S277" s="55"/>
      <c r="T277" s="55"/>
      <c r="U277" s="52"/>
      <c r="V277" s="56">
        <v>87888</v>
      </c>
      <c r="W277" s="56">
        <v>4039</v>
      </c>
      <c r="X277" s="56">
        <v>98682</v>
      </c>
      <c r="Y277" s="56">
        <f>VLOOKUP(D277,Liikennemalli24!$D$2:$F$1804,2,FALSE)</f>
        <v>10563</v>
      </c>
      <c r="Z277" s="57">
        <f>VLOOKUP(D277,Liikennemalli24!$D$2:$F$1804,3,FALSE)</f>
        <v>0.255</v>
      </c>
      <c r="AA277" s="178">
        <f>IF(G277=1,VLOOKUP(C277,Liikennemalli!$D$6:$H$1921,2,FALSE),0)</f>
        <v>29560.142948186</v>
      </c>
      <c r="AB277" s="197">
        <f>IF(G277=1,VLOOKUP(C277,Liikennemalli!$D$6:$H$1921,3,FALSE),0)</f>
        <v>0.50353865640805595</v>
      </c>
      <c r="AC277" s="134">
        <f>IF(E277=1,VLOOKUP(Työfile_2024!D277,'2015'!$F$12:$X$1887,18,FALSE),"-")</f>
        <v>43172</v>
      </c>
      <c r="AD277" s="127">
        <f>IF(E277=1,VLOOKUP(Työfile_2024!D277,'2015'!$F$12:$X$1887,19,FALSE),"-")</f>
        <v>0.56000000000000005</v>
      </c>
      <c r="AI277" s="127">
        <f>IF(E277=1,VLOOKUP(Työfile_2024!D277,'2015'!$F$12:$AB$1887,20,FALSE),"-")</f>
        <v>0</v>
      </c>
      <c r="AJ277" s="127">
        <f>IF(E277=1,VLOOKUP(Työfile_2024!D277,'2015'!$F$12:$AB$1887,21,FALSE),"-")</f>
        <v>0</v>
      </c>
      <c r="AK277" s="127">
        <f>IF(E277=1,VLOOKUP(Työfile_2024!D277,'2015'!$F$12:$AB$1887,22,FALSE),"-")</f>
        <v>0</v>
      </c>
      <c r="AL277" s="127">
        <f>IF(E277=1,VLOOKUP(Työfile_2024!D277,'2015'!$F$12:$AB$1887,23,FALSE),"-")</f>
        <v>0</v>
      </c>
      <c r="AM277" s="56">
        <f>VLOOKUP(Työfile_2024!D277,Tmatkat_20km_tarkasteltava_verk!$C$2:$D$1804,2,FALSE)</f>
        <v>32491</v>
      </c>
      <c r="AN277" s="148">
        <f t="shared" si="58"/>
        <v>0.3696864190788276</v>
      </c>
      <c r="AO277" s="178">
        <f>IF(E277=1,VLOOKUP(Työfile_2024!D277,'2015'!$F$12:$AC$1887,24,FALSE),"-")</f>
        <v>17366</v>
      </c>
      <c r="AP277" s="52" t="str">
        <f>VLOOKUP(D277,Tarkasteltava_verkko_2024_harva!$E$2:$I$1804,5,FALSE)</f>
        <v>tiivis</v>
      </c>
      <c r="AQ277" s="52" t="str">
        <f>VLOOKUP(D277,Tarkasteltava_verkko_2024_harva!$E$2:$I$1804,4,FALSE)</f>
        <v>harva</v>
      </c>
      <c r="AR277" s="148">
        <v>0.9972247918593895</v>
      </c>
      <c r="AS277" s="170" t="str">
        <f>IFERROR(VLOOKUP(C277,'2015'!$C$12:$AG$1887,30,FALSE),"-")</f>
        <v>Kyllä</v>
      </c>
      <c r="AT277" s="148">
        <v>0.9972247918593895</v>
      </c>
      <c r="AU277" s="170" t="str">
        <f>IFERROR(VLOOKUP(C277,'2015'!$C$12:$AG$1887,31,FALSE),"-")</f>
        <v>Kyllä</v>
      </c>
      <c r="AV277" s="106"/>
      <c r="AW277" s="63" t="str">
        <f>IFERROR(VLOOKUP(C277,Merkittävyysluokitus!$A$2:$J$1705,10,FALSE),"-")</f>
        <v>-</v>
      </c>
      <c r="AX277" s="175" t="str">
        <f>IFERROR(VLOOKUP(C277,Merkittävyysluokitus!$A$2:$J$1705,6,FALSE),"-")</f>
        <v>-</v>
      </c>
      <c r="AY277" s="175" t="str">
        <f>IFERROR(VLOOKUP(C277,Merkittävyysluokitus!$A$2:$J$1705,7,FALSE),"-")</f>
        <v>-</v>
      </c>
      <c r="AZ277" s="175" t="str">
        <f>IFERROR(VLOOKUP(C277,Merkittävyysluokitus!$A$2:$J$1705,8,FALSE),"-")</f>
        <v>-</v>
      </c>
      <c r="BA277" s="175" t="str">
        <f>IFERROR(VLOOKUP(C277,Merkittävyysluokitus!$A$2:$J$1705,9,FALSE),"-")</f>
        <v>-</v>
      </c>
      <c r="BB277" s="203"/>
      <c r="BC277" s="203" t="str">
        <f t="shared" si="59"/>
        <v>muutos</v>
      </c>
      <c r="BD277" s="39" t="str">
        <f t="shared" si="51"/>
        <v>musta</v>
      </c>
      <c r="BE277" s="68" t="str">
        <f t="shared" si="52"/>
        <v>musta</v>
      </c>
      <c r="BF277" s="68" t="str">
        <f t="shared" si="53"/>
        <v>musta</v>
      </c>
      <c r="BG277" s="68" t="str">
        <f t="shared" si="54"/>
        <v>punainen</v>
      </c>
      <c r="BH277" s="208" t="str">
        <f t="shared" si="55"/>
        <v>musta</v>
      </c>
      <c r="BI277" s="117"/>
      <c r="BJ277" s="39" t="str">
        <f>IF(F277="ei löydy","uusi tie",IF(E277=0,"tieosoite muuttunut",IF(E277=1,VLOOKUP(D277,'2015'!$F$12:$AL$1887,31,FALSE),"-")))</f>
        <v>punainen</v>
      </c>
      <c r="BK277" s="67" t="str">
        <f>IF(E277=1,VLOOKUP(D277,'2015'!$F$12:$AL$1887,32,FALSE),"-")</f>
        <v>punainen</v>
      </c>
      <c r="BL277" s="39" t="str">
        <f>IF(F277="ei löydy","uusi tie",IF(E277=0,"tieosoite muuttunut",IF(E277=1,VLOOKUP(D277,'2015'!$F$12:$AL$1887,33,FALSE),"-")))</f>
        <v>punainen</v>
      </c>
      <c r="BM277" s="39"/>
      <c r="BN277" s="217" t="str">
        <f>VLOOKUP(D277,'2015'!$F$12:$AL$1887,33,FALSE)</f>
        <v>punainen</v>
      </c>
      <c r="BO277" s="117"/>
      <c r="BP277" s="115" t="s">
        <v>10</v>
      </c>
      <c r="BQ277" s="30"/>
      <c r="BS277" s="5"/>
      <c r="BU277" s="35"/>
      <c r="BV277" s="30" t="s">
        <v>10</v>
      </c>
      <c r="BW277" s="20"/>
      <c r="BX277" t="str">
        <f>IF(E277=1,VLOOKUP(D277,'2015'!$F$12:$AX$1887,43,FALSE),"-")</f>
        <v>musta</v>
      </c>
      <c r="BY277" t="str">
        <f>IF(E277=1,VLOOKUP(D277,'2015'!$F$12:$AX$1887,44,FALSE),"-")</f>
        <v>punainen</v>
      </c>
      <c r="BZ277" t="str">
        <f>IF(E277=1,VLOOKUP(D277,'2015'!$F$12:$AX$1887,45,FALSE),"-")</f>
        <v>punainen</v>
      </c>
      <c r="CA277" s="31">
        <f t="shared" si="60"/>
        <v>21</v>
      </c>
      <c r="CB277" s="31">
        <f t="shared" si="61"/>
        <v>1</v>
      </c>
      <c r="CC277" s="31">
        <f t="shared" si="62"/>
        <v>10</v>
      </c>
      <c r="CD277" s="31">
        <f t="shared" si="63"/>
        <v>10</v>
      </c>
      <c r="CE277" s="31">
        <f t="shared" si="64"/>
        <v>0</v>
      </c>
      <c r="CO277" s="2" t="s">
        <v>35</v>
      </c>
      <c r="CP277" s="2" t="s">
        <v>35</v>
      </c>
    </row>
    <row r="278" spans="1:94" ht="15.75" thickBot="1" x14ac:dyDescent="0.3">
      <c r="A278" s="50"/>
      <c r="B278" s="50"/>
      <c r="C278" s="50" t="str">
        <f t="shared" si="56"/>
        <v>101_6_2699</v>
      </c>
      <c r="D278" s="51" t="str">
        <f t="shared" si="57"/>
        <v>101_6</v>
      </c>
      <c r="E278" s="224">
        <f>IFERROR(VLOOKUP(C278,'2015'!$C$12:$D$1887,2,FALSE),0)</f>
        <v>1</v>
      </c>
      <c r="F278" s="51">
        <f>IFERROR(K278-IFERROR(VLOOKUP(D278,'2015'!$F$12:$I$1887,4,FALSE),"ei löydy"),"ei löydy")</f>
        <v>0</v>
      </c>
      <c r="G278" s="224">
        <f>IFERROR(VLOOKUP(Työfile_2024!C278,Liikennemalli!$D$6:$G$1921,4,FALSE),0)</f>
        <v>1</v>
      </c>
      <c r="H278" s="225">
        <f>K278-IFERROR(VLOOKUP(Työfile_2024!D278,Liikennemalli!$C$6:$H$1921,6,FALSE),"ei löydy")</f>
        <v>0</v>
      </c>
      <c r="I278" s="80">
        <v>101</v>
      </c>
      <c r="J278" s="52">
        <v>6</v>
      </c>
      <c r="K278" s="52">
        <v>2699</v>
      </c>
      <c r="L278" s="53"/>
      <c r="M278" s="54"/>
      <c r="N278" s="54"/>
      <c r="O278" s="54"/>
      <c r="P278" s="54"/>
      <c r="Q278" s="55"/>
      <c r="R278" s="55"/>
      <c r="S278" s="55"/>
      <c r="T278" s="55"/>
      <c r="U278" s="52"/>
      <c r="V278" s="56">
        <v>98325.864394220087</v>
      </c>
      <c r="W278" s="56">
        <v>3347.8947758429049</v>
      </c>
      <c r="X278" s="56">
        <v>108836.79214523897</v>
      </c>
      <c r="Y278" s="56">
        <f>VLOOKUP(D278,Liikennemalli24!$D$2:$F$1804,2,FALSE)</f>
        <v>9458</v>
      </c>
      <c r="Z278" s="57">
        <f>VLOOKUP(D278,Liikennemalli24!$D$2:$F$1804,3,FALSE)</f>
        <v>0.221</v>
      </c>
      <c r="AA278" s="178">
        <f>IF(G278=1,VLOOKUP(C278,Liikennemalli!$D$6:$H$1921,2,FALSE),0)</f>
        <v>32462.4383071542</v>
      </c>
      <c r="AB278" s="197">
        <f>IF(G278=1,VLOOKUP(C278,Liikennemalli!$D$6:$H$1921,3,FALSE),0)</f>
        <v>0.48105490557511299</v>
      </c>
      <c r="AC278" s="134">
        <f>IF(E278=1,VLOOKUP(Työfile_2024!D278,'2015'!$F$12:$X$1887,18,FALSE),"-")</f>
        <v>49721</v>
      </c>
      <c r="AD278" s="127">
        <f>IF(E278=1,VLOOKUP(Työfile_2024!D278,'2015'!$F$12:$X$1887,19,FALSE),"-")</f>
        <v>0.51</v>
      </c>
      <c r="AI278" s="127">
        <f>IF(E278=1,VLOOKUP(Työfile_2024!D278,'2015'!$F$12:$AB$1887,20,FALSE),"-")</f>
        <v>0</v>
      </c>
      <c r="AJ278" s="127">
        <f>IF(E278=1,VLOOKUP(Työfile_2024!D278,'2015'!$F$12:$AB$1887,21,FALSE),"-")</f>
        <v>0</v>
      </c>
      <c r="AK278" s="127">
        <f>IF(E278=1,VLOOKUP(Työfile_2024!D278,'2015'!$F$12:$AB$1887,22,FALSE),"-")</f>
        <v>0</v>
      </c>
      <c r="AL278" s="127">
        <f>IF(E278=1,VLOOKUP(Työfile_2024!D278,'2015'!$F$12:$AB$1887,23,FALSE),"-")</f>
        <v>0</v>
      </c>
      <c r="AM278" s="56">
        <f>VLOOKUP(Työfile_2024!D278,Tmatkat_20km_tarkasteltava_verk!$C$2:$D$1804,2,FALSE)</f>
        <v>30053</v>
      </c>
      <c r="AN278" s="148">
        <f t="shared" si="58"/>
        <v>0.30564694432288775</v>
      </c>
      <c r="AO278" s="178">
        <f>IF(E278=1,VLOOKUP(Työfile_2024!D278,'2015'!$F$12:$AC$1887,24,FALSE),"-")</f>
        <v>20930</v>
      </c>
      <c r="AP278" s="52" t="str">
        <f>VLOOKUP(D278,Tarkasteltava_verkko_2024_harva!$E$2:$I$1804,5,FALSE)</f>
        <v>tiivis</v>
      </c>
      <c r="AQ278" s="52" t="str">
        <f>VLOOKUP(D278,Tarkasteltava_verkko_2024_harva!$E$2:$I$1804,4,FALSE)</f>
        <v>harva</v>
      </c>
      <c r="AR278" s="148">
        <v>0.99925898480918862</v>
      </c>
      <c r="AS278" s="170" t="str">
        <f>IFERROR(VLOOKUP(C278,'2015'!$C$12:$AG$1887,30,FALSE),"-")</f>
        <v>Kyllä</v>
      </c>
      <c r="AT278" s="148">
        <v>0.99925898480918862</v>
      </c>
      <c r="AU278" s="170" t="str">
        <f>IFERROR(VLOOKUP(C278,'2015'!$C$12:$AG$1887,31,FALSE),"-")</f>
        <v>Kyllä</v>
      </c>
      <c r="AV278" s="106"/>
      <c r="AW278" s="63" t="str">
        <f>IFERROR(VLOOKUP(C278,Merkittävyysluokitus!$A$2:$J$1705,10,FALSE),"-")</f>
        <v>-</v>
      </c>
      <c r="AX278" s="175" t="str">
        <f>IFERROR(VLOOKUP(C278,Merkittävyysluokitus!$A$2:$J$1705,6,FALSE),"-")</f>
        <v>-</v>
      </c>
      <c r="AY278" s="175" t="str">
        <f>IFERROR(VLOOKUP(C278,Merkittävyysluokitus!$A$2:$J$1705,7,FALSE),"-")</f>
        <v>-</v>
      </c>
      <c r="AZ278" s="175" t="str">
        <f>IFERROR(VLOOKUP(C278,Merkittävyysluokitus!$A$2:$J$1705,8,FALSE),"-")</f>
        <v>-</v>
      </c>
      <c r="BA278" s="175" t="str">
        <f>IFERROR(VLOOKUP(C278,Merkittävyysluokitus!$A$2:$J$1705,9,FALSE),"-")</f>
        <v>-</v>
      </c>
      <c r="BB278" s="203"/>
      <c r="BC278" s="203" t="str">
        <f t="shared" si="59"/>
        <v>muutos</v>
      </c>
      <c r="BD278" s="39" t="str">
        <f t="shared" si="51"/>
        <v>musta</v>
      </c>
      <c r="BE278" s="68" t="str">
        <f t="shared" si="52"/>
        <v>musta</v>
      </c>
      <c r="BF278" s="68" t="str">
        <f t="shared" si="53"/>
        <v>musta</v>
      </c>
      <c r="BG278" s="68" t="str">
        <f t="shared" si="54"/>
        <v>punainen</v>
      </c>
      <c r="BH278" s="208" t="str">
        <f t="shared" si="55"/>
        <v>musta</v>
      </c>
      <c r="BI278" s="117"/>
      <c r="BJ278" s="39" t="str">
        <f>IF(F278="ei löydy","uusi tie",IF(E278=0,"tieosoite muuttunut",IF(E278=1,VLOOKUP(D278,'2015'!$F$12:$AL$1887,31,FALSE),"-")))</f>
        <v>punainen</v>
      </c>
      <c r="BK278" s="67" t="str">
        <f>IF(E278=1,VLOOKUP(D278,'2015'!$F$12:$AL$1887,32,FALSE),"-")</f>
        <v>punainen</v>
      </c>
      <c r="BL278" s="39" t="str">
        <f>IF(F278="ei löydy","uusi tie",IF(E278=0,"tieosoite muuttunut",IF(E278=1,VLOOKUP(D278,'2015'!$F$12:$AL$1887,33,FALSE),"-")))</f>
        <v>punainen</v>
      </c>
      <c r="BM278" s="39"/>
      <c r="BN278" s="217" t="str">
        <f>VLOOKUP(D278,'2015'!$F$12:$AL$1887,33,FALSE)</f>
        <v>punainen</v>
      </c>
      <c r="BO278" s="117"/>
      <c r="BP278" s="115" t="s">
        <v>10</v>
      </c>
      <c r="BQ278" s="30"/>
      <c r="BS278" s="5"/>
      <c r="BU278" s="35"/>
      <c r="BV278" s="30" t="s">
        <v>10</v>
      </c>
      <c r="BW278" s="20"/>
      <c r="BX278" t="str">
        <f>IF(E278=1,VLOOKUP(D278,'2015'!$F$12:$AX$1887,43,FALSE),"-")</f>
        <v>musta</v>
      </c>
      <c r="BY278" t="str">
        <f>IF(E278=1,VLOOKUP(D278,'2015'!$F$12:$AX$1887,44,FALSE),"-")</f>
        <v>punainen</v>
      </c>
      <c r="BZ278" t="str">
        <f>IF(E278=1,VLOOKUP(D278,'2015'!$F$12:$AX$1887,45,FALSE),"-")</f>
        <v>punainen</v>
      </c>
      <c r="CA278" s="31">
        <f t="shared" si="60"/>
        <v>21</v>
      </c>
      <c r="CB278" s="31">
        <f t="shared" si="61"/>
        <v>1</v>
      </c>
      <c r="CC278" s="31">
        <f t="shared" si="62"/>
        <v>10</v>
      </c>
      <c r="CD278" s="31">
        <f t="shared" si="63"/>
        <v>10</v>
      </c>
      <c r="CE278" s="31">
        <f t="shared" si="64"/>
        <v>0</v>
      </c>
      <c r="CO278" s="2" t="s">
        <v>35</v>
      </c>
      <c r="CP278" s="2" t="s">
        <v>35</v>
      </c>
    </row>
    <row r="279" spans="1:94" ht="15.75" thickBot="1" x14ac:dyDescent="0.3">
      <c r="A279" s="50"/>
      <c r="B279" s="50"/>
      <c r="C279" s="50" t="str">
        <f t="shared" si="56"/>
        <v>101_7_5498</v>
      </c>
      <c r="D279" s="51" t="str">
        <f t="shared" si="57"/>
        <v>101_7</v>
      </c>
      <c r="E279" s="224">
        <f>IFERROR(VLOOKUP(C279,'2015'!$C$12:$D$1887,2,FALSE),0)</f>
        <v>1</v>
      </c>
      <c r="F279" s="51">
        <f>IFERROR(K279-IFERROR(VLOOKUP(D279,'2015'!$F$12:$I$1887,4,FALSE),"ei löydy"),"ei löydy")</f>
        <v>0</v>
      </c>
      <c r="G279" s="224">
        <f>IFERROR(VLOOKUP(Työfile_2024!C279,Liikennemalli!$D$6:$G$1921,4,FALSE),0)</f>
        <v>1</v>
      </c>
      <c r="H279" s="225">
        <f>K279-IFERROR(VLOOKUP(Työfile_2024!D279,Liikennemalli!$C$6:$H$1921,6,FALSE),"ei löydy")</f>
        <v>0</v>
      </c>
      <c r="I279" s="80">
        <v>101</v>
      </c>
      <c r="J279" s="52">
        <v>7</v>
      </c>
      <c r="K279" s="52">
        <v>5498</v>
      </c>
      <c r="L279" s="53"/>
      <c r="M279" s="54"/>
      <c r="N279" s="54"/>
      <c r="O279" s="54"/>
      <c r="P279" s="54"/>
      <c r="Q279" s="55"/>
      <c r="R279" s="55"/>
      <c r="S279" s="55"/>
      <c r="T279" s="55"/>
      <c r="U279" s="52"/>
      <c r="V279" s="56">
        <v>64697.420516551472</v>
      </c>
      <c r="W279" s="56">
        <v>2994.9094216078574</v>
      </c>
      <c r="X279" s="56">
        <v>70980.067842851946</v>
      </c>
      <c r="Y279" s="56">
        <f>VLOOKUP(D279,Liikennemalli24!$D$2:$F$1804,2,FALSE)</f>
        <v>8899</v>
      </c>
      <c r="Z279" s="57">
        <f>VLOOKUP(D279,Liikennemalli24!$D$2:$F$1804,3,FALSE)</f>
        <v>0.29799999999999999</v>
      </c>
      <c r="AA279" s="178">
        <f>IF(G279=1,VLOOKUP(C279,Liikennemalli!$D$6:$H$1921,2,FALSE),0)</f>
        <v>16113.15700174222</v>
      </c>
      <c r="AB279" s="197">
        <f>IF(G279=1,VLOOKUP(C279,Liikennemalli!$D$6:$H$1921,3,FALSE),0)</f>
        <v>0.464192485429265</v>
      </c>
      <c r="AC279" s="134">
        <f>IF(E279=1,VLOOKUP(Työfile_2024!D279,'2015'!$F$12:$X$1887,18,FALSE),"-")</f>
        <v>40183</v>
      </c>
      <c r="AD279" s="127">
        <f>IF(E279=1,VLOOKUP(Työfile_2024!D279,'2015'!$F$12:$X$1887,19,FALSE),"-")</f>
        <v>0.59</v>
      </c>
      <c r="AI279" s="127">
        <f>IF(E279=1,VLOOKUP(Työfile_2024!D279,'2015'!$F$12:$AB$1887,20,FALSE),"-")</f>
        <v>0</v>
      </c>
      <c r="AJ279" s="127">
        <f>IF(E279=1,VLOOKUP(Työfile_2024!D279,'2015'!$F$12:$AB$1887,21,FALSE),"-")</f>
        <v>0</v>
      </c>
      <c r="AK279" s="127">
        <f>IF(E279=1,VLOOKUP(Työfile_2024!D279,'2015'!$F$12:$AB$1887,22,FALSE),"-")</f>
        <v>0</v>
      </c>
      <c r="AL279" s="127">
        <f>IF(E279=1,VLOOKUP(Työfile_2024!D279,'2015'!$F$12:$AB$1887,23,FALSE),"-")</f>
        <v>0</v>
      </c>
      <c r="AM279" s="56">
        <f>VLOOKUP(Työfile_2024!D279,Tmatkat_20km_tarkasteltava_verk!$C$2:$D$1804,2,FALSE)</f>
        <v>23894</v>
      </c>
      <c r="AN279" s="148">
        <f t="shared" si="58"/>
        <v>0.3693192063799085</v>
      </c>
      <c r="AO279" s="178">
        <f>IF(E279=1,VLOOKUP(Työfile_2024!D279,'2015'!$F$12:$AC$1887,24,FALSE),"-")</f>
        <v>8626</v>
      </c>
      <c r="AP279" s="52" t="str">
        <f>VLOOKUP(D279,Tarkasteltava_verkko_2024_harva!$E$2:$I$1804,5,FALSE)</f>
        <v>tiivis</v>
      </c>
      <c r="AQ279" s="52" t="str">
        <f>VLOOKUP(D279,Tarkasteltava_verkko_2024_harva!$E$2:$I$1804,4,FALSE)</f>
        <v>harva</v>
      </c>
      <c r="AR279" s="148">
        <v>0.99927246271371406</v>
      </c>
      <c r="AS279" s="170" t="str">
        <f>IFERROR(VLOOKUP(C279,'2015'!$C$12:$AG$1887,30,FALSE),"-")</f>
        <v>Kyllä</v>
      </c>
      <c r="AT279" s="148">
        <v>0.94161513277555475</v>
      </c>
      <c r="AU279" s="170" t="str">
        <f>IFERROR(VLOOKUP(C279,'2015'!$C$12:$AG$1887,31,FALSE),"-")</f>
        <v>Kyllä</v>
      </c>
      <c r="AV279" s="106"/>
      <c r="AW279" s="63" t="str">
        <f>IFERROR(VLOOKUP(C279,Merkittävyysluokitus!$A$2:$J$1705,10,FALSE),"-")</f>
        <v>-</v>
      </c>
      <c r="AX279" s="175" t="str">
        <f>IFERROR(VLOOKUP(C279,Merkittävyysluokitus!$A$2:$J$1705,6,FALSE),"-")</f>
        <v>-</v>
      </c>
      <c r="AY279" s="175" t="str">
        <f>IFERROR(VLOOKUP(C279,Merkittävyysluokitus!$A$2:$J$1705,7,FALSE),"-")</f>
        <v>-</v>
      </c>
      <c r="AZ279" s="175" t="str">
        <f>IFERROR(VLOOKUP(C279,Merkittävyysluokitus!$A$2:$J$1705,8,FALSE),"-")</f>
        <v>-</v>
      </c>
      <c r="BA279" s="175" t="str">
        <f>IFERROR(VLOOKUP(C279,Merkittävyysluokitus!$A$2:$J$1705,9,FALSE),"-")</f>
        <v>-</v>
      </c>
      <c r="BB279" s="203"/>
      <c r="BC279" s="203" t="str">
        <f t="shared" si="59"/>
        <v>muutos</v>
      </c>
      <c r="BD279" s="39" t="str">
        <f t="shared" si="51"/>
        <v>musta</v>
      </c>
      <c r="BE279" s="68" t="str">
        <f t="shared" si="52"/>
        <v>musta</v>
      </c>
      <c r="BF279" s="68" t="str">
        <f t="shared" si="53"/>
        <v>musta</v>
      </c>
      <c r="BG279" s="68" t="str">
        <f t="shared" si="54"/>
        <v>punainen</v>
      </c>
      <c r="BH279" s="208" t="str">
        <f t="shared" si="55"/>
        <v>musta</v>
      </c>
      <c r="BI279" s="117"/>
      <c r="BJ279" s="39" t="str">
        <f>IF(F279="ei löydy","uusi tie",IF(E279=0,"tieosoite muuttunut",IF(E279=1,VLOOKUP(D279,'2015'!$F$12:$AL$1887,31,FALSE),"-")))</f>
        <v>punainen</v>
      </c>
      <c r="BK279" s="67" t="str">
        <f>IF(E279=1,VLOOKUP(D279,'2015'!$F$12:$AL$1887,32,FALSE),"-")</f>
        <v>punainen</v>
      </c>
      <c r="BL279" s="39" t="str">
        <f>IF(F279="ei löydy","uusi tie",IF(E279=0,"tieosoite muuttunut",IF(E279=1,VLOOKUP(D279,'2015'!$F$12:$AL$1887,33,FALSE),"-")))</f>
        <v>punainen</v>
      </c>
      <c r="BM279" s="39"/>
      <c r="BN279" s="217" t="str">
        <f>VLOOKUP(D279,'2015'!$F$12:$AL$1887,33,FALSE)</f>
        <v>punainen</v>
      </c>
      <c r="BO279" s="117"/>
      <c r="BP279" s="115" t="s">
        <v>9</v>
      </c>
      <c r="BQ279" s="30"/>
      <c r="BS279" s="5"/>
      <c r="BU279" s="35"/>
      <c r="BV279" s="30" t="s">
        <v>51</v>
      </c>
      <c r="BW279" s="20"/>
      <c r="BX279" t="str">
        <f>IF(E279=1,VLOOKUP(D279,'2015'!$F$12:$AX$1887,43,FALSE),"-")</f>
        <v>musta</v>
      </c>
      <c r="BY279" t="str">
        <f>IF(E279=1,VLOOKUP(D279,'2015'!$F$12:$AX$1887,44,FALSE),"-")</f>
        <v>punainen</v>
      </c>
      <c r="BZ279" t="str">
        <f>IF(E279=1,VLOOKUP(D279,'2015'!$F$12:$AX$1887,45,FALSE),"-")</f>
        <v>punainen</v>
      </c>
      <c r="CA279" s="31">
        <f t="shared" si="60"/>
        <v>21</v>
      </c>
      <c r="CB279" s="31">
        <f t="shared" si="61"/>
        <v>1</v>
      </c>
      <c r="CC279" s="31">
        <f t="shared" si="62"/>
        <v>10</v>
      </c>
      <c r="CD279" s="31">
        <f t="shared" si="63"/>
        <v>10</v>
      </c>
      <c r="CE279" s="31">
        <f t="shared" si="64"/>
        <v>0</v>
      </c>
      <c r="CO279" s="2" t="s">
        <v>35</v>
      </c>
      <c r="CP279" s="2" t="s">
        <v>35</v>
      </c>
    </row>
    <row r="280" spans="1:94" ht="15.75" thickBot="1" x14ac:dyDescent="0.3">
      <c r="A280" s="50"/>
      <c r="B280" s="50"/>
      <c r="C280" s="50" t="str">
        <f t="shared" si="56"/>
        <v>101_8_4252</v>
      </c>
      <c r="D280" s="51" t="str">
        <f t="shared" si="57"/>
        <v>101_8</v>
      </c>
      <c r="E280" s="224">
        <f>IFERROR(VLOOKUP(C280,'2015'!$C$12:$D$1887,2,FALSE),0)</f>
        <v>1</v>
      </c>
      <c r="F280" s="51">
        <f>IFERROR(K280-IFERROR(VLOOKUP(D280,'2015'!$F$12:$I$1887,4,FALSE),"ei löydy"),"ei löydy")</f>
        <v>0</v>
      </c>
      <c r="G280" s="224">
        <f>IFERROR(VLOOKUP(Työfile_2024!C280,Liikennemalli!$D$6:$G$1921,4,FALSE),0)</f>
        <v>1</v>
      </c>
      <c r="H280" s="225">
        <f>K280-IFERROR(VLOOKUP(Työfile_2024!D280,Liikennemalli!$C$6:$H$1921,6,FALSE),"ei löydy")</f>
        <v>0</v>
      </c>
      <c r="I280" s="80">
        <v>101</v>
      </c>
      <c r="J280" s="52">
        <v>8</v>
      </c>
      <c r="K280" s="52">
        <v>4252</v>
      </c>
      <c r="L280" s="53"/>
      <c r="M280" s="54"/>
      <c r="N280" s="54"/>
      <c r="O280" s="54"/>
      <c r="P280" s="54"/>
      <c r="Q280" s="55"/>
      <c r="R280" s="55"/>
      <c r="S280" s="55"/>
      <c r="T280" s="55"/>
      <c r="U280" s="52"/>
      <c r="V280" s="56">
        <v>51432.44308560677</v>
      </c>
      <c r="W280" s="56">
        <v>2086.3744120413921</v>
      </c>
      <c r="X280" s="56">
        <v>56160.393226716842</v>
      </c>
      <c r="Y280" s="56">
        <f>VLOOKUP(D280,Liikennemalli24!$D$2:$F$1804,2,FALSE)</f>
        <v>8768</v>
      </c>
      <c r="Z280" s="57">
        <f>VLOOKUP(D280,Liikennemalli24!$D$2:$F$1804,3,FALSE)</f>
        <v>0.52</v>
      </c>
      <c r="AA280" s="178">
        <f>IF(G280=1,VLOOKUP(C280,Liikennemalli!$D$6:$H$1921,2,FALSE),0)</f>
        <v>8046.5023186021599</v>
      </c>
      <c r="AB280" s="197">
        <f>IF(G280=1,VLOOKUP(C280,Liikennemalli!$D$6:$H$1921,3,FALSE),0)</f>
        <v>0.27534700850518101</v>
      </c>
      <c r="AC280" s="134">
        <f>IF(E280=1,VLOOKUP(Työfile_2024!D280,'2015'!$F$12:$X$1887,18,FALSE),"-")</f>
        <v>11001</v>
      </c>
      <c r="AD280" s="127">
        <f>IF(E280=1,VLOOKUP(Työfile_2024!D280,'2015'!$F$12:$X$1887,19,FALSE),"-")</f>
        <v>0.38</v>
      </c>
      <c r="AI280" s="127">
        <f>IF(E280=1,VLOOKUP(Työfile_2024!D280,'2015'!$F$12:$AB$1887,20,FALSE),"-")</f>
        <v>0</v>
      </c>
      <c r="AJ280" s="127">
        <f>IF(E280=1,VLOOKUP(Työfile_2024!D280,'2015'!$F$12:$AB$1887,21,FALSE),"-")</f>
        <v>0</v>
      </c>
      <c r="AK280" s="127">
        <f>IF(E280=1,VLOOKUP(Työfile_2024!D280,'2015'!$F$12:$AB$1887,22,FALSE),"-")</f>
        <v>0</v>
      </c>
      <c r="AL280" s="127">
        <f>IF(E280=1,VLOOKUP(Työfile_2024!D280,'2015'!$F$12:$AB$1887,23,FALSE),"-")</f>
        <v>0</v>
      </c>
      <c r="AM280" s="56">
        <f>VLOOKUP(Työfile_2024!D280,Tmatkat_20km_tarkasteltava_verk!$C$2:$D$1804,2,FALSE)</f>
        <v>8485</v>
      </c>
      <c r="AN280" s="148">
        <f t="shared" si="58"/>
        <v>0.16497369152534977</v>
      </c>
      <c r="AO280" s="178">
        <f>IF(E280=1,VLOOKUP(Työfile_2024!D280,'2015'!$F$12:$AC$1887,24,FALSE),"-")</f>
        <v>8394</v>
      </c>
      <c r="AP280" s="52">
        <f>VLOOKUP(D280,Tarkasteltava_verkko_2024_harva!$E$2:$I$1804,5,FALSE)</f>
        <v>0</v>
      </c>
      <c r="AQ280" s="52">
        <f>VLOOKUP(D280,Tarkasteltava_verkko_2024_harva!$E$2:$I$1804,4,FALSE)</f>
        <v>0</v>
      </c>
      <c r="AR280" s="148">
        <v>0.9997648165569144</v>
      </c>
      <c r="AS280" s="170" t="str">
        <f>IFERROR(VLOOKUP(C280,'2015'!$C$12:$AG$1887,30,FALSE),"-")</f>
        <v>Kyllä</v>
      </c>
      <c r="AT280" s="148">
        <v>0.90851364063969897</v>
      </c>
      <c r="AU280" s="170" t="str">
        <f>IFERROR(VLOOKUP(C280,'2015'!$C$12:$AG$1887,31,FALSE),"-")</f>
        <v>Kyllä</v>
      </c>
      <c r="AV280" s="106"/>
      <c r="AW280" s="63" t="str">
        <f>IFERROR(VLOOKUP(C280,Merkittävyysluokitus!$A$2:$J$1705,10,FALSE),"-")</f>
        <v>-</v>
      </c>
      <c r="AX280" s="175" t="str">
        <f>IFERROR(VLOOKUP(C280,Merkittävyysluokitus!$A$2:$J$1705,6,FALSE),"-")</f>
        <v>-</v>
      </c>
      <c r="AY280" s="175" t="str">
        <f>IFERROR(VLOOKUP(C280,Merkittävyysluokitus!$A$2:$J$1705,7,FALSE),"-")</f>
        <v>-</v>
      </c>
      <c r="AZ280" s="175" t="str">
        <f>IFERROR(VLOOKUP(C280,Merkittävyysluokitus!$A$2:$J$1705,8,FALSE),"-")</f>
        <v>-</v>
      </c>
      <c r="BA280" s="175" t="str">
        <f>IFERROR(VLOOKUP(C280,Merkittävyysluokitus!$A$2:$J$1705,9,FALSE),"-")</f>
        <v>-</v>
      </c>
      <c r="BB280" s="203"/>
      <c r="BC280" s="203" t="str">
        <f t="shared" si="59"/>
        <v>muutos</v>
      </c>
      <c r="BD280" s="39" t="str">
        <f t="shared" si="51"/>
        <v>punainen</v>
      </c>
      <c r="BE280" s="68" t="str">
        <f t="shared" si="52"/>
        <v>musta</v>
      </c>
      <c r="BF280" s="68" t="str">
        <f t="shared" si="53"/>
        <v>punainen</v>
      </c>
      <c r="BG280" s="68" t="str">
        <f t="shared" si="54"/>
        <v>punainen</v>
      </c>
      <c r="BH280" s="208" t="str">
        <f t="shared" si="55"/>
        <v>musta</v>
      </c>
      <c r="BI280" s="117"/>
      <c r="BJ280" s="39" t="str">
        <f>IF(F280="ei löydy","uusi tie",IF(E280=0,"tieosoite muuttunut",IF(E280=1,VLOOKUP(D280,'2015'!$F$12:$AL$1887,31,FALSE),"-")))</f>
        <v>punainen</v>
      </c>
      <c r="BK280" s="67" t="str">
        <f>IF(E280=1,VLOOKUP(D280,'2015'!$F$12:$AL$1887,32,FALSE),"-")</f>
        <v>musta</v>
      </c>
      <c r="BL280" s="39" t="str">
        <f>IF(F280="ei löydy","uusi tie",IF(E280=0,"tieosoite muuttunut",IF(E280=1,VLOOKUP(D280,'2015'!$F$12:$AL$1887,33,FALSE),"-")))</f>
        <v>musta</v>
      </c>
      <c r="BM280" s="39"/>
      <c r="BN280" s="217" t="str">
        <f>VLOOKUP(D280,'2015'!$F$12:$AL$1887,33,FALSE)</f>
        <v>musta</v>
      </c>
      <c r="BO280" s="117"/>
      <c r="BP280" s="115" t="s">
        <v>51</v>
      </c>
      <c r="BQ280" s="30"/>
      <c r="BS280" s="5"/>
      <c r="BU280" s="35"/>
      <c r="BV280" s="30">
        <v>3</v>
      </c>
      <c r="BW280" s="20"/>
      <c r="BX280" t="str">
        <f>IF(E280=1,VLOOKUP(D280,'2015'!$F$12:$AX$1887,43,FALSE),"-")</f>
        <v>musta</v>
      </c>
      <c r="BY280" t="str">
        <f>IF(E280=1,VLOOKUP(D280,'2015'!$F$12:$AX$1887,44,FALSE),"-")</f>
        <v>musta</v>
      </c>
      <c r="BZ280" t="str">
        <f>IF(E280=1,VLOOKUP(D280,'2015'!$F$12:$AX$1887,45,FALSE),"-")</f>
        <v>punainen</v>
      </c>
      <c r="CA280" s="31">
        <f t="shared" si="60"/>
        <v>20</v>
      </c>
      <c r="CB280" s="31">
        <f t="shared" si="61"/>
        <v>0</v>
      </c>
      <c r="CC280" s="31">
        <f t="shared" si="62"/>
        <v>10</v>
      </c>
      <c r="CD280" s="31">
        <f t="shared" si="63"/>
        <v>10</v>
      </c>
      <c r="CE280" s="31">
        <f t="shared" si="64"/>
        <v>0</v>
      </c>
      <c r="CO280" s="2" t="s">
        <v>35</v>
      </c>
      <c r="CP280" s="2" t="s">
        <v>35</v>
      </c>
    </row>
    <row r="281" spans="1:94" ht="15.75" thickBot="1" x14ac:dyDescent="0.3">
      <c r="A281" s="50"/>
      <c r="B281" s="50"/>
      <c r="C281" s="50" t="str">
        <f t="shared" si="56"/>
        <v>102_1_1933</v>
      </c>
      <c r="D281" s="51" t="str">
        <f t="shared" si="57"/>
        <v>102_1</v>
      </c>
      <c r="E281" s="224">
        <f>IFERROR(VLOOKUP(C281,'2015'!$C$12:$D$1887,2,FALSE),0)</f>
        <v>0</v>
      </c>
      <c r="F281" s="51">
        <f>IFERROR(K281-IFERROR(VLOOKUP(D281,'2015'!$F$12:$I$1887,4,FALSE),"ei löydy"),"ei löydy")</f>
        <v>-90</v>
      </c>
      <c r="G281" s="224">
        <f>IFERROR(VLOOKUP(Työfile_2024!C281,Liikennemalli!$D$6:$G$1921,4,FALSE),0)</f>
        <v>1</v>
      </c>
      <c r="H281" s="225">
        <f>K281-IFERROR(VLOOKUP(Työfile_2024!D281,Liikennemalli!$C$6:$H$1921,6,FALSE),"ei löydy")</f>
        <v>0</v>
      </c>
      <c r="I281" s="80">
        <v>102</v>
      </c>
      <c r="J281" s="52">
        <v>1</v>
      </c>
      <c r="K281" s="52">
        <v>1933</v>
      </c>
      <c r="L281" s="53"/>
      <c r="M281" s="54"/>
      <c r="N281" s="54"/>
      <c r="O281" s="54"/>
      <c r="P281" s="54"/>
      <c r="Q281" s="55"/>
      <c r="R281" s="55"/>
      <c r="S281" s="55"/>
      <c r="T281" s="55"/>
      <c r="U281" s="52"/>
      <c r="V281" s="56">
        <v>53866</v>
      </c>
      <c r="W281" s="56">
        <v>1918</v>
      </c>
      <c r="X281" s="56">
        <v>59355</v>
      </c>
      <c r="Y281" s="56">
        <f>VLOOKUP(D281,Liikennemalli24!$D$2:$F$1804,2,FALSE)</f>
        <v>5780</v>
      </c>
      <c r="Z281" s="57">
        <f>VLOOKUP(D281,Liikennemalli24!$D$2:$F$1804,3,FALSE)</f>
        <v>0.249</v>
      </c>
      <c r="AA281" s="178">
        <f>IF(G281=1,VLOOKUP(C281,Liikennemalli!$D$6:$H$1921,2,FALSE),0)</f>
        <v>4508.38263119984</v>
      </c>
      <c r="AB281" s="197">
        <f>IF(G281=1,VLOOKUP(C281,Liikennemalli!$D$6:$H$1921,3,FALSE),0)</f>
        <v>0.39580578003018901</v>
      </c>
      <c r="AC281" s="134" t="str">
        <f>IF(E281=1,VLOOKUP(Työfile_2024!D281,'2015'!$F$12:$X$1887,18,FALSE),"-")</f>
        <v>-</v>
      </c>
      <c r="AD281" s="127" t="str">
        <f>IF(E281=1,VLOOKUP(Työfile_2024!D281,'2015'!$F$12:$X$1887,19,FALSE),"-")</f>
        <v>-</v>
      </c>
      <c r="AI281" s="127" t="str">
        <f>IF(E281=1,VLOOKUP(Työfile_2024!D281,'2015'!$F$12:$AB$1887,20,FALSE),"-")</f>
        <v>-</v>
      </c>
      <c r="AJ281" s="127" t="str">
        <f>IF(E281=1,VLOOKUP(Työfile_2024!D281,'2015'!$F$12:$AB$1887,21,FALSE),"-")</f>
        <v>-</v>
      </c>
      <c r="AK281" s="127" t="str">
        <f>IF(E281=1,VLOOKUP(Työfile_2024!D281,'2015'!$F$12:$AB$1887,22,FALSE),"-")</f>
        <v>-</v>
      </c>
      <c r="AL281" s="127" t="str">
        <f>IF(E281=1,VLOOKUP(Työfile_2024!D281,'2015'!$F$12:$AB$1887,23,FALSE),"-")</f>
        <v>-</v>
      </c>
      <c r="AM281" s="56">
        <f>VLOOKUP(Työfile_2024!D281,Tmatkat_20km_tarkasteltava_verk!$C$2:$D$1804,2,FALSE)</f>
        <v>14092</v>
      </c>
      <c r="AN281" s="148">
        <f t="shared" si="58"/>
        <v>0.26161214866520627</v>
      </c>
      <c r="AO281" s="178" t="str">
        <f>IF(E281=1,VLOOKUP(Työfile_2024!D281,'2015'!$F$12:$AC$1887,24,FALSE),"-")</f>
        <v>-</v>
      </c>
      <c r="AP281" s="52" t="str">
        <f>VLOOKUP(D281,Tarkasteltava_verkko_2024_harva!$E$2:$I$1804,5,FALSE)</f>
        <v>tiivis</v>
      </c>
      <c r="AQ281" s="52">
        <f>VLOOKUP(D281,Tarkasteltava_verkko_2024_harva!$E$2:$I$1804,4,FALSE)</f>
        <v>0</v>
      </c>
      <c r="AR281" s="148">
        <v>0.91257113295395753</v>
      </c>
      <c r="AS281" s="170" t="str">
        <f>IFERROR(VLOOKUP(C281,'2015'!$C$12:$AG$1887,30,FALSE),"-")</f>
        <v>-</v>
      </c>
      <c r="AT281" s="148">
        <v>1.0062079668908432</v>
      </c>
      <c r="AU281" s="170" t="str">
        <f>IFERROR(VLOOKUP(C281,'2015'!$C$12:$AG$1887,31,FALSE),"-")</f>
        <v>-</v>
      </c>
      <c r="AV281" s="106"/>
      <c r="AW281" s="63" t="str">
        <f>IFERROR(VLOOKUP(C281,Merkittävyysluokitus!$A$2:$J$1705,10,FALSE),"-")</f>
        <v>-</v>
      </c>
      <c r="AX281" s="175" t="str">
        <f>IFERROR(VLOOKUP(C281,Merkittävyysluokitus!$A$2:$J$1705,6,FALSE),"-")</f>
        <v>-</v>
      </c>
      <c r="AY281" s="175" t="str">
        <f>IFERROR(VLOOKUP(C281,Merkittävyysluokitus!$A$2:$J$1705,7,FALSE),"-")</f>
        <v>-</v>
      </c>
      <c r="AZ281" s="175" t="str">
        <f>IFERROR(VLOOKUP(C281,Merkittävyysluokitus!$A$2:$J$1705,8,FALSE),"-")</f>
        <v>-</v>
      </c>
      <c r="BA281" s="175" t="str">
        <f>IFERROR(VLOOKUP(C281,Merkittävyysluokitus!$A$2:$J$1705,9,FALSE),"-")</f>
        <v>-</v>
      </c>
      <c r="BB281" s="203"/>
      <c r="BC281" s="203" t="str">
        <f t="shared" si="59"/>
        <v>tieosoite muuttunut</v>
      </c>
      <c r="BD281" s="39" t="str">
        <f t="shared" si="51"/>
        <v>musta</v>
      </c>
      <c r="BE281" s="68" t="str">
        <f t="shared" si="52"/>
        <v>musta</v>
      </c>
      <c r="BF281" s="68" t="str">
        <f t="shared" si="53"/>
        <v>musta</v>
      </c>
      <c r="BG281" s="68" t="str">
        <f t="shared" si="54"/>
        <v>punainen</v>
      </c>
      <c r="BH281" s="208" t="str">
        <f t="shared" si="55"/>
        <v>musta</v>
      </c>
      <c r="BI281" s="117"/>
      <c r="BJ281" s="39" t="str">
        <f>IF(F281="ei löydy","uusi tie",IF(E281=0,"tieosoite muuttunut",IF(E281=1,VLOOKUP(D281,'2015'!$F$12:$AL$1887,31,FALSE),"-")))</f>
        <v>tieosoite muuttunut</v>
      </c>
      <c r="BK281" s="67" t="str">
        <f>IF(E281=1,VLOOKUP(D281,'2015'!$F$12:$AL$1887,32,FALSE),"-")</f>
        <v>-</v>
      </c>
      <c r="BL281" s="39" t="str">
        <f>IF(F281="ei löydy","uusi tie",IF(E281=0,"tieosoite muuttunut",IF(E281=1,VLOOKUP(D281,'2015'!$F$12:$AL$1887,33,FALSE),"-")))</f>
        <v>tieosoite muuttunut</v>
      </c>
      <c r="BM281" s="39"/>
      <c r="BN281" s="217" t="str">
        <f>VLOOKUP(D281,'2015'!$F$12:$AL$1887,33,FALSE)</f>
        <v>punainen</v>
      </c>
      <c r="BO281" s="117"/>
      <c r="BP281" s="115" t="s">
        <v>51</v>
      </c>
      <c r="BQ281" s="30"/>
      <c r="BS281" s="5"/>
      <c r="BU281" s="35"/>
      <c r="BV281" s="30">
        <v>3</v>
      </c>
      <c r="BW281" s="20"/>
      <c r="BX281" t="str">
        <f>IF(E281=1,VLOOKUP(D281,'2015'!$F$12:$AX$1887,43,FALSE),"-")</f>
        <v>-</v>
      </c>
      <c r="BY281" t="str">
        <f>IF(E281=1,VLOOKUP(D281,'2015'!$F$12:$AX$1887,44,FALSE),"-")</f>
        <v>-</v>
      </c>
      <c r="BZ281" t="str">
        <f>IF(E281=1,VLOOKUP(D281,'2015'!$F$12:$AX$1887,45,FALSE),"-")</f>
        <v>-</v>
      </c>
      <c r="CA281" s="31">
        <f t="shared" si="60"/>
        <v>30</v>
      </c>
      <c r="CB281" s="31">
        <f t="shared" si="61"/>
        <v>10</v>
      </c>
      <c r="CC281" s="31">
        <f t="shared" si="62"/>
        <v>10</v>
      </c>
      <c r="CD281" s="31">
        <f t="shared" si="63"/>
        <v>10</v>
      </c>
      <c r="CE281" s="31">
        <f t="shared" si="64"/>
        <v>0</v>
      </c>
      <c r="CO281" s="2" t="s">
        <v>35</v>
      </c>
      <c r="CP281" s="2" t="s">
        <v>35</v>
      </c>
    </row>
    <row r="282" spans="1:94" ht="15.75" thickBot="1" x14ac:dyDescent="0.3">
      <c r="A282" s="50"/>
      <c r="B282" s="50"/>
      <c r="C282" s="50" t="str">
        <f t="shared" si="56"/>
        <v>102_2_5049</v>
      </c>
      <c r="D282" s="51" t="str">
        <f t="shared" si="57"/>
        <v>102_2</v>
      </c>
      <c r="E282" s="224">
        <f>IFERROR(VLOOKUP(C282,'2015'!$C$12:$D$1887,2,FALSE),0)</f>
        <v>0</v>
      </c>
      <c r="F282" s="51">
        <f>IFERROR(K282-IFERROR(VLOOKUP(D282,'2015'!$F$12:$I$1887,4,FALSE),"ei löydy"),"ei löydy")</f>
        <v>3183</v>
      </c>
      <c r="G282" s="224">
        <f>IFERROR(VLOOKUP(Työfile_2024!C282,Liikennemalli!$D$6:$G$1921,4,FALSE),0)</f>
        <v>1</v>
      </c>
      <c r="H282" s="225">
        <f>K282-IFERROR(VLOOKUP(Työfile_2024!D282,Liikennemalli!$C$6:$H$1921,6,FALSE),"ei löydy")</f>
        <v>0</v>
      </c>
      <c r="I282" s="80">
        <v>102</v>
      </c>
      <c r="J282" s="52">
        <v>2</v>
      </c>
      <c r="K282" s="52">
        <v>5049</v>
      </c>
      <c r="L282" s="53"/>
      <c r="M282" s="54"/>
      <c r="N282" s="54"/>
      <c r="O282" s="54"/>
      <c r="P282" s="54"/>
      <c r="Q282" s="55"/>
      <c r="R282" s="55"/>
      <c r="S282" s="55"/>
      <c r="T282" s="55"/>
      <c r="U282" s="52"/>
      <c r="V282" s="56">
        <v>35824.303624480097</v>
      </c>
      <c r="W282" s="56">
        <v>1126.4375123786888</v>
      </c>
      <c r="X282" s="56">
        <v>39544.517132105364</v>
      </c>
      <c r="Y282" s="56">
        <f>VLOOKUP(D282,Liikennemalli24!$D$2:$F$1804,2,FALSE)</f>
        <v>5967</v>
      </c>
      <c r="Z282" s="57">
        <f>VLOOKUP(D282,Liikennemalli24!$D$2:$F$1804,3,FALSE)</f>
        <v>0.25600000000000001</v>
      </c>
      <c r="AA282" s="178">
        <f>IF(G282=1,VLOOKUP(C282,Liikennemalli!$D$6:$H$1921,2,FALSE),0)</f>
        <v>4338.1681259674797</v>
      </c>
      <c r="AB282" s="197">
        <f>IF(G282=1,VLOOKUP(C282,Liikennemalli!$D$6:$H$1921,3,FALSE),0)</f>
        <v>0.32427192045333397</v>
      </c>
      <c r="AC282" s="134" t="str">
        <f>IF(E282=1,VLOOKUP(Työfile_2024!D282,'2015'!$F$12:$X$1887,18,FALSE),"-")</f>
        <v>-</v>
      </c>
      <c r="AD282" s="127" t="str">
        <f>IF(E282=1,VLOOKUP(Työfile_2024!D282,'2015'!$F$12:$X$1887,19,FALSE),"-")</f>
        <v>-</v>
      </c>
      <c r="AI282" s="127" t="str">
        <f>IF(E282=1,VLOOKUP(Työfile_2024!D282,'2015'!$F$12:$AB$1887,20,FALSE),"-")</f>
        <v>-</v>
      </c>
      <c r="AJ282" s="127" t="str">
        <f>IF(E282=1,VLOOKUP(Työfile_2024!D282,'2015'!$F$12:$AB$1887,21,FALSE),"-")</f>
        <v>-</v>
      </c>
      <c r="AK282" s="127" t="str">
        <f>IF(E282=1,VLOOKUP(Työfile_2024!D282,'2015'!$F$12:$AB$1887,22,FALSE),"-")</f>
        <v>-</v>
      </c>
      <c r="AL282" s="127" t="str">
        <f>IF(E282=1,VLOOKUP(Työfile_2024!D282,'2015'!$F$12:$AB$1887,23,FALSE),"-")</f>
        <v>-</v>
      </c>
      <c r="AM282" s="56">
        <f>VLOOKUP(Työfile_2024!D282,Tmatkat_20km_tarkasteltava_verk!$C$2:$D$1804,2,FALSE)</f>
        <v>15389</v>
      </c>
      <c r="AN282" s="148">
        <f t="shared" si="58"/>
        <v>0.42956871294168342</v>
      </c>
      <c r="AO282" s="178" t="str">
        <f>IF(E282=1,VLOOKUP(Työfile_2024!D282,'2015'!$F$12:$AC$1887,24,FALSE),"-")</f>
        <v>-</v>
      </c>
      <c r="AP282" s="52" t="str">
        <f>VLOOKUP(D282,Tarkasteltava_verkko_2024_harva!$E$2:$I$1804,5,FALSE)</f>
        <v>tiivis</v>
      </c>
      <c r="AQ282" s="52">
        <f>VLOOKUP(D282,Tarkasteltava_verkko_2024_harva!$E$2:$I$1804,4,FALSE)</f>
        <v>0</v>
      </c>
      <c r="AR282" s="148">
        <v>0.97405426817191521</v>
      </c>
      <c r="AS282" s="170" t="str">
        <f>IFERROR(VLOOKUP(C282,'2015'!$C$12:$AG$1887,30,FALSE),"-")</f>
        <v>-</v>
      </c>
      <c r="AT282" s="148">
        <v>0.99841552782729248</v>
      </c>
      <c r="AU282" s="170" t="str">
        <f>IFERROR(VLOOKUP(C282,'2015'!$C$12:$AG$1887,31,FALSE),"-")</f>
        <v>-</v>
      </c>
      <c r="AV282" s="106"/>
      <c r="AW282" s="63" t="str">
        <f>IFERROR(VLOOKUP(C282,Merkittävyysluokitus!$A$2:$J$1705,10,FALSE),"-")</f>
        <v>-</v>
      </c>
      <c r="AX282" s="175" t="str">
        <f>IFERROR(VLOOKUP(C282,Merkittävyysluokitus!$A$2:$J$1705,6,FALSE),"-")</f>
        <v>-</v>
      </c>
      <c r="AY282" s="175" t="str">
        <f>IFERROR(VLOOKUP(C282,Merkittävyysluokitus!$A$2:$J$1705,7,FALSE),"-")</f>
        <v>-</v>
      </c>
      <c r="AZ282" s="175" t="str">
        <f>IFERROR(VLOOKUP(C282,Merkittävyysluokitus!$A$2:$J$1705,8,FALSE),"-")</f>
        <v>-</v>
      </c>
      <c r="BA282" s="175" t="str">
        <f>IFERROR(VLOOKUP(C282,Merkittävyysluokitus!$A$2:$J$1705,9,FALSE),"-")</f>
        <v>-</v>
      </c>
      <c r="BB282" s="203"/>
      <c r="BC282" s="203" t="str">
        <f t="shared" si="59"/>
        <v>tieosoite muuttunut</v>
      </c>
      <c r="BD282" s="39" t="str">
        <f t="shared" si="51"/>
        <v>musta</v>
      </c>
      <c r="BE282" s="68" t="str">
        <f t="shared" si="52"/>
        <v>musta</v>
      </c>
      <c r="BF282" s="68" t="str">
        <f t="shared" si="53"/>
        <v>musta</v>
      </c>
      <c r="BG282" s="68" t="str">
        <f t="shared" si="54"/>
        <v>punainen</v>
      </c>
      <c r="BH282" s="208" t="str">
        <f t="shared" si="55"/>
        <v>musta</v>
      </c>
      <c r="BI282" s="117"/>
      <c r="BJ282" s="39" t="str">
        <f>IF(F282="ei löydy","uusi tie",IF(E282=0,"tieosoite muuttunut",IF(E282=1,VLOOKUP(D282,'2015'!$F$12:$AL$1887,31,FALSE),"-")))</f>
        <v>tieosoite muuttunut</v>
      </c>
      <c r="BK282" s="67" t="str">
        <f>IF(E282=1,VLOOKUP(D282,'2015'!$F$12:$AL$1887,32,FALSE),"-")</f>
        <v>-</v>
      </c>
      <c r="BL282" s="39" t="str">
        <f>IF(F282="ei löydy","uusi tie",IF(E282=0,"tieosoite muuttunut",IF(E282=1,VLOOKUP(D282,'2015'!$F$12:$AL$1887,33,FALSE),"-")))</f>
        <v>tieosoite muuttunut</v>
      </c>
      <c r="BM282" s="39"/>
      <c r="BN282" s="217" t="str">
        <f>VLOOKUP(D282,'2015'!$F$12:$AL$1887,33,FALSE)</f>
        <v>punainen</v>
      </c>
      <c r="BO282" s="117"/>
      <c r="BP282" s="115" t="s">
        <v>9</v>
      </c>
      <c r="BQ282" s="30"/>
      <c r="BS282" s="5"/>
      <c r="BU282" s="35"/>
      <c r="BV282" s="30" t="s">
        <v>9</v>
      </c>
      <c r="BW282" s="20"/>
      <c r="BX282" t="str">
        <f>IF(E282=1,VLOOKUP(D282,'2015'!$F$12:$AX$1887,43,FALSE),"-")</f>
        <v>-</v>
      </c>
      <c r="BY282" t="str">
        <f>IF(E282=1,VLOOKUP(D282,'2015'!$F$12:$AX$1887,44,FALSE),"-")</f>
        <v>-</v>
      </c>
      <c r="BZ282" t="str">
        <f>IF(E282=1,VLOOKUP(D282,'2015'!$F$12:$AX$1887,45,FALSE),"-")</f>
        <v>-</v>
      </c>
      <c r="CA282" s="31">
        <f t="shared" si="60"/>
        <v>30</v>
      </c>
      <c r="CB282" s="31">
        <f t="shared" si="61"/>
        <v>10</v>
      </c>
      <c r="CC282" s="31">
        <f t="shared" si="62"/>
        <v>10</v>
      </c>
      <c r="CD282" s="31">
        <f t="shared" si="63"/>
        <v>10</v>
      </c>
      <c r="CE282" s="31">
        <f t="shared" si="64"/>
        <v>0</v>
      </c>
      <c r="CO282" s="2" t="s">
        <v>35</v>
      </c>
      <c r="CP282" s="2" t="s">
        <v>35</v>
      </c>
    </row>
    <row r="283" spans="1:94" ht="15.75" thickBot="1" x14ac:dyDescent="0.3">
      <c r="A283" s="50"/>
      <c r="B283" s="50"/>
      <c r="C283" s="50" t="str">
        <f t="shared" si="56"/>
        <v>103_1_4132</v>
      </c>
      <c r="D283" s="51" t="str">
        <f t="shared" si="57"/>
        <v>103_1</v>
      </c>
      <c r="E283" s="224">
        <f>IFERROR(VLOOKUP(C283,'2015'!$C$12:$D$1887,2,FALSE),0)</f>
        <v>1</v>
      </c>
      <c r="F283" s="51">
        <f>IFERROR(K283-IFERROR(VLOOKUP(D283,'2015'!$F$12:$I$1887,4,FALSE),"ei löydy"),"ei löydy")</f>
        <v>0</v>
      </c>
      <c r="G283" s="224">
        <f>IFERROR(VLOOKUP(Työfile_2024!C283,Liikennemalli!$D$6:$G$1921,4,FALSE),0)</f>
        <v>0</v>
      </c>
      <c r="H283" s="225">
        <f>K283-IFERROR(VLOOKUP(Työfile_2024!D283,Liikennemalli!$C$6:$H$1921,6,FALSE),"ei löydy")</f>
        <v>-350</v>
      </c>
      <c r="I283" s="80">
        <v>103</v>
      </c>
      <c r="J283" s="52">
        <v>1</v>
      </c>
      <c r="K283" s="52">
        <v>4132</v>
      </c>
      <c r="L283" s="53"/>
      <c r="M283" s="54"/>
      <c r="N283" s="54"/>
      <c r="O283" s="54"/>
      <c r="P283" s="54"/>
      <c r="Q283" s="55"/>
      <c r="R283" s="55"/>
      <c r="S283" s="55"/>
      <c r="T283" s="55"/>
      <c r="U283" s="52"/>
      <c r="V283" s="56">
        <v>13739.460309777347</v>
      </c>
      <c r="W283" s="56">
        <v>2554.8349467570183</v>
      </c>
      <c r="X283" s="56">
        <v>15710.315101645692</v>
      </c>
      <c r="Y283" s="56">
        <f>VLOOKUP(D283,Liikennemalli24!$D$2:$F$1804,2,FALSE)</f>
        <v>1887</v>
      </c>
      <c r="Z283" s="57">
        <f>VLOOKUP(D283,Liikennemalli24!$D$2:$F$1804,3,FALSE)</f>
        <v>0.47899999999999998</v>
      </c>
      <c r="AA283" s="178">
        <f>IF(G283=1,VLOOKUP(C283,Liikennemalli!$D$6:$H$1921,2,FALSE),0)</f>
        <v>0</v>
      </c>
      <c r="AB283" s="197">
        <f>IF(G283=1,VLOOKUP(C283,Liikennemalli!$D$6:$H$1921,3,FALSE),0)</f>
        <v>0</v>
      </c>
      <c r="AC283" s="134">
        <f>IF(E283=1,VLOOKUP(Työfile_2024!D283,'2015'!$F$12:$X$1887,18,FALSE),"-")</f>
        <v>2166</v>
      </c>
      <c r="AD283" s="127">
        <f>IF(E283=1,VLOOKUP(Työfile_2024!D283,'2015'!$F$12:$X$1887,19,FALSE),"-")</f>
        <v>0.42</v>
      </c>
      <c r="AI283" s="127">
        <f>IF(E283=1,VLOOKUP(Työfile_2024!D283,'2015'!$F$12:$AB$1887,20,FALSE),"-")</f>
        <v>0</v>
      </c>
      <c r="AJ283" s="127">
        <f>IF(E283=1,VLOOKUP(Työfile_2024!D283,'2015'!$F$12:$AB$1887,21,FALSE),"-")</f>
        <v>0</v>
      </c>
      <c r="AK283" s="127">
        <f>IF(E283=1,VLOOKUP(Työfile_2024!D283,'2015'!$F$12:$AB$1887,22,FALSE),"-")</f>
        <v>0</v>
      </c>
      <c r="AL283" s="127">
        <f>IF(E283=1,VLOOKUP(Työfile_2024!D283,'2015'!$F$12:$AB$1887,23,FALSE),"-")</f>
        <v>0</v>
      </c>
      <c r="AM283" s="56">
        <f>VLOOKUP(Työfile_2024!D283,Tmatkat_20km_tarkasteltava_verk!$C$2:$D$1804,2,FALSE)</f>
        <v>4054</v>
      </c>
      <c r="AN283" s="148">
        <f t="shared" si="58"/>
        <v>0.29506253583447317</v>
      </c>
      <c r="AO283" s="178">
        <f>IF(E283=1,VLOOKUP(Työfile_2024!D283,'2015'!$F$12:$AC$1887,24,FALSE),"-")</f>
        <v>1453</v>
      </c>
      <c r="AP283" s="52">
        <f>VLOOKUP(D283,Tarkasteltava_verkko_2024_harva!$E$2:$I$1804,5,FALSE)</f>
        <v>0</v>
      </c>
      <c r="AQ283" s="52">
        <f>VLOOKUP(D283,Tarkasteltava_verkko_2024_harva!$E$2:$I$1804,4,FALSE)</f>
        <v>0</v>
      </c>
      <c r="AR283" s="148">
        <v>0.22386253630203293</v>
      </c>
      <c r="AS283" s="170" t="str">
        <f>IFERROR(VLOOKUP(C283,'2015'!$C$12:$AG$1887,30,FALSE),"-")</f>
        <v/>
      </c>
      <c r="AT283" s="148">
        <v>7.9864472410454985E-3</v>
      </c>
      <c r="AU283" s="170">
        <f>IFERROR(VLOOKUP(C283,'2015'!$C$12:$AG$1887,31,FALSE),"-")</f>
        <v>0</v>
      </c>
      <c r="AV283" s="106"/>
      <c r="AW283" s="63" t="str">
        <f>IFERROR(VLOOKUP(C283,Merkittävyysluokitus!$A$2:$J$1705,10,FALSE),"-")</f>
        <v>-</v>
      </c>
      <c r="AX283" s="175" t="str">
        <f>IFERROR(VLOOKUP(C283,Merkittävyysluokitus!$A$2:$J$1705,6,FALSE),"-")</f>
        <v>-</v>
      </c>
      <c r="AY283" s="175" t="str">
        <f>IFERROR(VLOOKUP(C283,Merkittävyysluokitus!$A$2:$J$1705,7,FALSE),"-")</f>
        <v>-</v>
      </c>
      <c r="AZ283" s="175" t="str">
        <f>IFERROR(VLOOKUP(C283,Merkittävyysluokitus!$A$2:$J$1705,8,FALSE),"-")</f>
        <v>-</v>
      </c>
      <c r="BA283" s="175" t="str">
        <f>IFERROR(VLOOKUP(C283,Merkittävyysluokitus!$A$2:$J$1705,9,FALSE),"-")</f>
        <v>-</v>
      </c>
      <c r="BB283" s="218" t="s">
        <v>9</v>
      </c>
      <c r="BC283" s="203" t="str">
        <f t="shared" si="59"/>
        <v>muutos</v>
      </c>
      <c r="BD283" s="39" t="str">
        <f t="shared" si="51"/>
        <v>musta</v>
      </c>
      <c r="BE283" s="68" t="str">
        <f t="shared" si="52"/>
        <v>musta</v>
      </c>
      <c r="BF283" s="68" t="str">
        <f t="shared" si="53"/>
        <v>punainen</v>
      </c>
      <c r="BG283" s="68" t="str">
        <f t="shared" si="54"/>
        <v>musta</v>
      </c>
      <c r="BH283" s="208" t="str">
        <f t="shared" si="55"/>
        <v>musta</v>
      </c>
      <c r="BI283" s="117"/>
      <c r="BJ283" s="39" t="str">
        <f>IF(F283="ei löydy","uusi tie",IF(E283=0,"tieosoite muuttunut",IF(E283=1,VLOOKUP(D283,'2015'!$F$12:$AL$1887,31,FALSE),"-")))</f>
        <v>punainen</v>
      </c>
      <c r="BK283" s="67" t="str">
        <f>IF(E283=1,VLOOKUP(D283,'2015'!$F$12:$AL$1887,32,FALSE),"-")</f>
        <v>punainen</v>
      </c>
      <c r="BL283" s="39" t="str">
        <f>IF(F283="ei löydy","uusi tie",IF(E283=0,"tieosoite muuttunut",IF(E283=1,VLOOKUP(D283,'2015'!$F$12:$AL$1887,33,FALSE),"-")))</f>
        <v>punainen</v>
      </c>
      <c r="BM283" s="39"/>
      <c r="BN283" s="217" t="str">
        <f>VLOOKUP(D283,'2015'!$F$12:$AL$1887,33,FALSE)</f>
        <v>punainen</v>
      </c>
      <c r="BO283" s="117"/>
      <c r="BP283" s="115" t="s">
        <v>9</v>
      </c>
      <c r="BQ283" s="30"/>
      <c r="BS283" s="5"/>
      <c r="BU283" s="35"/>
      <c r="BV283" s="30" t="s">
        <v>9</v>
      </c>
      <c r="BW283" s="20"/>
      <c r="BX283" t="str">
        <f>IF(E283=1,VLOOKUP(D283,'2015'!$F$12:$AX$1887,43,FALSE),"-")</f>
        <v>musta</v>
      </c>
      <c r="BY283" t="str">
        <f>IF(E283=1,VLOOKUP(D283,'2015'!$F$12:$AX$1887,44,FALSE),"-")</f>
        <v>punainen</v>
      </c>
      <c r="BZ283" t="str">
        <f>IF(E283=1,VLOOKUP(D283,'2015'!$F$12:$AX$1887,45,FALSE),"-")</f>
        <v>punainen</v>
      </c>
      <c r="CA283" s="31">
        <f t="shared" si="60"/>
        <v>21</v>
      </c>
      <c r="CB283" s="31">
        <f t="shared" si="61"/>
        <v>1</v>
      </c>
      <c r="CC283" s="31">
        <f t="shared" si="62"/>
        <v>10</v>
      </c>
      <c r="CD283" s="31">
        <f t="shared" si="63"/>
        <v>10</v>
      </c>
      <c r="CE283" s="31">
        <f t="shared" si="64"/>
        <v>0</v>
      </c>
      <c r="CO283" s="32" t="s">
        <v>34</v>
      </c>
      <c r="CP283" s="2" t="s">
        <v>35</v>
      </c>
    </row>
    <row r="284" spans="1:94" ht="15.75" thickBot="1" x14ac:dyDescent="0.3">
      <c r="A284" s="50"/>
      <c r="B284" s="50"/>
      <c r="C284" s="50" t="str">
        <f t="shared" si="56"/>
        <v>104_1_6045</v>
      </c>
      <c r="D284" s="51" t="str">
        <f t="shared" si="57"/>
        <v>104_1</v>
      </c>
      <c r="E284" s="224">
        <f>IFERROR(VLOOKUP(C284,'2015'!$C$12:$D$1887,2,FALSE),0)</f>
        <v>1</v>
      </c>
      <c r="F284" s="51">
        <f>IFERROR(K284-IFERROR(VLOOKUP(D284,'2015'!$F$12:$I$1887,4,FALSE),"ei löydy"),"ei löydy")</f>
        <v>0</v>
      </c>
      <c r="G284" s="224">
        <f>IFERROR(VLOOKUP(Työfile_2024!C284,Liikennemalli!$D$6:$G$1921,4,FALSE),0)</f>
        <v>1</v>
      </c>
      <c r="H284" s="225">
        <f>K284-IFERROR(VLOOKUP(Työfile_2024!D284,Liikennemalli!$C$6:$H$1921,6,FALSE),"ei löydy")</f>
        <v>0</v>
      </c>
      <c r="I284" s="80">
        <v>104</v>
      </c>
      <c r="J284" s="52">
        <v>1</v>
      </c>
      <c r="K284" s="52">
        <v>6045</v>
      </c>
      <c r="L284" s="53"/>
      <c r="M284" s="54"/>
      <c r="N284" s="54"/>
      <c r="O284" s="54"/>
      <c r="P284" s="54"/>
      <c r="Q284" s="55"/>
      <c r="R284" s="55"/>
      <c r="S284" s="55"/>
      <c r="T284" s="55"/>
      <c r="U284" s="52"/>
      <c r="V284" s="56">
        <v>758</v>
      </c>
      <c r="W284" s="56">
        <v>50</v>
      </c>
      <c r="X284" s="56">
        <v>744</v>
      </c>
      <c r="Y284" s="56">
        <f>VLOOKUP(D284,Liikennemalli24!$D$2:$F$1804,2,FALSE)</f>
        <v>2000</v>
      </c>
      <c r="Z284" s="57">
        <f>VLOOKUP(D284,Liikennemalli24!$D$2:$F$1804,3,FALSE)</f>
        <v>0.69099999999999995</v>
      </c>
      <c r="AA284" s="178">
        <f>IF(G284=1,VLOOKUP(C284,Liikennemalli!$D$6:$H$1921,2,FALSE),0)</f>
        <v>200.00754893813999</v>
      </c>
      <c r="AB284" s="197">
        <f>IF(G284=1,VLOOKUP(C284,Liikennemalli!$D$6:$H$1921,3,FALSE),0)</f>
        <v>0.34538796639828601</v>
      </c>
      <c r="AC284" s="134">
        <f>IF(E284=1,VLOOKUP(Työfile_2024!D284,'2015'!$F$12:$X$1887,18,FALSE),"-")</f>
        <v>477</v>
      </c>
      <c r="AD284" s="127">
        <f>IF(E284=1,VLOOKUP(Työfile_2024!D284,'2015'!$F$12:$X$1887,19,FALSE),"-")</f>
        <v>0.64</v>
      </c>
      <c r="AI284" s="127">
        <f>IF(E284=1,VLOOKUP(Työfile_2024!D284,'2015'!$F$12:$AB$1887,20,FALSE),"-")</f>
        <v>0</v>
      </c>
      <c r="AJ284" s="127">
        <f>IF(E284=1,VLOOKUP(Työfile_2024!D284,'2015'!$F$12:$AB$1887,21,FALSE),"-")</f>
        <v>0</v>
      </c>
      <c r="AK284" s="127">
        <f>IF(E284=1,VLOOKUP(Työfile_2024!D284,'2015'!$F$12:$AB$1887,22,FALSE),"-")</f>
        <v>0</v>
      </c>
      <c r="AL284" s="127">
        <f>IF(E284=1,VLOOKUP(Työfile_2024!D284,'2015'!$F$12:$AB$1887,23,FALSE),"-")</f>
        <v>0</v>
      </c>
      <c r="AM284" s="56">
        <f>VLOOKUP(Työfile_2024!D284,Tmatkat_20km_tarkasteltava_verk!$C$2:$D$1804,2,FALSE)</f>
        <v>258</v>
      </c>
      <c r="AN284" s="148">
        <f t="shared" si="58"/>
        <v>0.34036939313984171</v>
      </c>
      <c r="AO284" s="178">
        <f>IF(E284=1,VLOOKUP(Työfile_2024!D284,'2015'!$F$12:$AC$1887,24,FALSE),"-")</f>
        <v>189</v>
      </c>
      <c r="AP284" s="52">
        <f>VLOOKUP(D284,Tarkasteltava_verkko_2024_harva!$E$2:$I$1804,5,FALSE)</f>
        <v>0</v>
      </c>
      <c r="AQ284" s="52">
        <f>VLOOKUP(D284,Tarkasteltava_verkko_2024_harva!$E$2:$I$1804,4,FALSE)</f>
        <v>0</v>
      </c>
      <c r="AR284" s="148">
        <v>0.59801488833746896</v>
      </c>
      <c r="AS284" s="170" t="str">
        <f>IFERROR(VLOOKUP(C284,'2015'!$C$12:$AG$1887,30,FALSE),"-")</f>
        <v>Kyllä</v>
      </c>
      <c r="AT284" s="148">
        <v>0.29809760132340779</v>
      </c>
      <c r="AU284" s="170">
        <f>IFERROR(VLOOKUP(C284,'2015'!$C$12:$AG$1887,31,FALSE),"-")</f>
        <v>0</v>
      </c>
      <c r="AV284" s="106"/>
      <c r="AW284" s="63">
        <f>IFERROR(VLOOKUP(C284,Merkittävyysluokitus!$A$2:$J$1705,10,FALSE),"-")</f>
        <v>2</v>
      </c>
      <c r="AX284" s="175">
        <f>IFERROR(VLOOKUP(C284,Merkittävyysluokitus!$A$2:$J$1705,6,FALSE),"-")</f>
        <v>11.976617960426179</v>
      </c>
      <c r="AY284" s="175">
        <f>IFERROR(VLOOKUP(C284,Merkittävyysluokitus!$A$2:$J$1705,7,FALSE),"-")</f>
        <v>3.9739999999999993</v>
      </c>
      <c r="AZ284" s="175">
        <f>IFERROR(VLOOKUP(C284,Merkittävyysluokitus!$A$2:$J$1705,8,FALSE),"-")</f>
        <v>5.5026179604261802</v>
      </c>
      <c r="BA284" s="175">
        <f>IFERROR(VLOOKUP(C284,Merkittävyysluokitus!$A$2:$J$1705,9,FALSE),"-")</f>
        <v>2.5</v>
      </c>
      <c r="BB284" s="203"/>
      <c r="BC284" s="203" t="str">
        <f t="shared" si="59"/>
        <v/>
      </c>
      <c r="BD284" s="39" t="str">
        <f t="shared" si="51"/>
        <v>pinkki</v>
      </c>
      <c r="BE284" s="68" t="str">
        <f t="shared" si="52"/>
        <v>punainen</v>
      </c>
      <c r="BF284" s="68" t="str">
        <f t="shared" si="53"/>
        <v>punainen</v>
      </c>
      <c r="BG284" s="68" t="str">
        <f t="shared" si="54"/>
        <v>musta</v>
      </c>
      <c r="BH284" s="208" t="str">
        <f t="shared" si="55"/>
        <v>musta</v>
      </c>
      <c r="BI284" s="117"/>
      <c r="BJ284" s="39" t="str">
        <f>IF(F284="ei löydy","uusi tie",IF(E284=0,"tieosoite muuttunut",IF(E284=1,VLOOKUP(D284,'2015'!$F$12:$AL$1887,31,FALSE),"-")))</f>
        <v>punainen</v>
      </c>
      <c r="BK284" s="67" t="str">
        <f>IF(E284=1,VLOOKUP(D284,'2015'!$F$12:$AL$1887,32,FALSE),"-")</f>
        <v>punainen</v>
      </c>
      <c r="BL284" s="39" t="str">
        <f>IF(F284="ei löydy","uusi tie",IF(E284=0,"tieosoite muuttunut",IF(E284=1,VLOOKUP(D284,'2015'!$F$12:$AL$1887,33,FALSE),"-")))</f>
        <v>pinkki</v>
      </c>
      <c r="BM284" s="39"/>
      <c r="BN284" s="217" t="str">
        <f>VLOOKUP(D284,'2015'!$F$12:$AL$1887,33,FALSE)</f>
        <v>pinkki</v>
      </c>
      <c r="BO284" s="117"/>
      <c r="BP284" s="115" t="s">
        <v>9</v>
      </c>
      <c r="BQ284" s="30"/>
      <c r="BS284" s="5"/>
      <c r="BU284" s="35"/>
      <c r="BV284" s="30" t="s">
        <v>9</v>
      </c>
      <c r="BW284" s="20"/>
      <c r="BX284" t="str">
        <f>IF(E284=1,VLOOKUP(D284,'2015'!$F$12:$AX$1887,43,FALSE),"-")</f>
        <v>punainen</v>
      </c>
      <c r="BY284" t="str">
        <f>IF(E284=1,VLOOKUP(D284,'2015'!$F$12:$AX$1887,44,FALSE),"-")</f>
        <v>musta</v>
      </c>
      <c r="BZ284" t="str">
        <f>IF(E284=1,VLOOKUP(D284,'2015'!$F$12:$AX$1887,45,FALSE),"-")</f>
        <v>musta</v>
      </c>
      <c r="CA284" s="31">
        <f t="shared" si="60"/>
        <v>11</v>
      </c>
      <c r="CB284" s="31">
        <f t="shared" si="61"/>
        <v>10</v>
      </c>
      <c r="CC284" s="31">
        <f t="shared" si="62"/>
        <v>0</v>
      </c>
      <c r="CD284" s="31">
        <f t="shared" si="63"/>
        <v>1</v>
      </c>
      <c r="CE284" s="31">
        <f t="shared" si="64"/>
        <v>0</v>
      </c>
      <c r="CO284" s="2" t="s">
        <v>35</v>
      </c>
      <c r="CP284" s="2" t="s">
        <v>35</v>
      </c>
    </row>
    <row r="285" spans="1:94" ht="15.75" thickBot="1" x14ac:dyDescent="0.3">
      <c r="A285" s="50"/>
      <c r="B285" s="50"/>
      <c r="C285" s="50" t="str">
        <f t="shared" si="56"/>
        <v>104_2_6470</v>
      </c>
      <c r="D285" s="51" t="str">
        <f t="shared" si="57"/>
        <v>104_2</v>
      </c>
      <c r="E285" s="224">
        <f>IFERROR(VLOOKUP(C285,'2015'!$C$12:$D$1887,2,FALSE),0)</f>
        <v>1</v>
      </c>
      <c r="F285" s="51">
        <f>IFERROR(K285-IFERROR(VLOOKUP(D285,'2015'!$F$12:$I$1887,4,FALSE),"ei löydy"),"ei löydy")</f>
        <v>0</v>
      </c>
      <c r="G285" s="224">
        <f>IFERROR(VLOOKUP(Työfile_2024!C285,Liikennemalli!$D$6:$G$1921,4,FALSE),0)</f>
        <v>1</v>
      </c>
      <c r="H285" s="225">
        <f>K285-IFERROR(VLOOKUP(Työfile_2024!D285,Liikennemalli!$C$6:$H$1921,6,FALSE),"ei löydy")</f>
        <v>0</v>
      </c>
      <c r="I285" s="80">
        <v>104</v>
      </c>
      <c r="J285" s="52">
        <v>2</v>
      </c>
      <c r="K285" s="52">
        <v>6470</v>
      </c>
      <c r="L285" s="53"/>
      <c r="M285" s="54"/>
      <c r="N285" s="54"/>
      <c r="O285" s="54"/>
      <c r="P285" s="54"/>
      <c r="Q285" s="55"/>
      <c r="R285" s="55"/>
      <c r="S285" s="55"/>
      <c r="T285" s="55"/>
      <c r="U285" s="52"/>
      <c r="V285" s="56">
        <v>758</v>
      </c>
      <c r="W285" s="56">
        <v>50</v>
      </c>
      <c r="X285" s="56">
        <v>744</v>
      </c>
      <c r="Y285" s="56">
        <f>VLOOKUP(D285,Liikennemalli24!$D$2:$F$1804,2,FALSE)</f>
        <v>2082</v>
      </c>
      <c r="Z285" s="57">
        <f>VLOOKUP(D285,Liikennemalli24!$D$2:$F$1804,3,FALSE)</f>
        <v>0.71599999999999997</v>
      </c>
      <c r="AA285" s="178">
        <f>IF(G285=1,VLOOKUP(C285,Liikennemalli!$D$6:$H$1921,2,FALSE),0)</f>
        <v>173.91390625635401</v>
      </c>
      <c r="AB285" s="197">
        <f>IF(G285=1,VLOOKUP(C285,Liikennemalli!$D$6:$H$1921,3,FALSE),0)</f>
        <v>0.55110492093020202</v>
      </c>
      <c r="AC285" s="134">
        <f>IF(E285=1,VLOOKUP(Työfile_2024!D285,'2015'!$F$12:$X$1887,18,FALSE),"-")</f>
        <v>477</v>
      </c>
      <c r="AD285" s="127">
        <f>IF(E285=1,VLOOKUP(Työfile_2024!D285,'2015'!$F$12:$X$1887,19,FALSE),"-")</f>
        <v>0.64</v>
      </c>
      <c r="AI285" s="127">
        <f>IF(E285=1,VLOOKUP(Työfile_2024!D285,'2015'!$F$12:$AB$1887,20,FALSE),"-")</f>
        <v>0</v>
      </c>
      <c r="AJ285" s="127">
        <f>IF(E285=1,VLOOKUP(Työfile_2024!D285,'2015'!$F$12:$AB$1887,21,FALSE),"-")</f>
        <v>0</v>
      </c>
      <c r="AK285" s="127">
        <f>IF(E285=1,VLOOKUP(Työfile_2024!D285,'2015'!$F$12:$AB$1887,22,FALSE),"-")</f>
        <v>0</v>
      </c>
      <c r="AL285" s="127">
        <f>IF(E285=1,VLOOKUP(Työfile_2024!D285,'2015'!$F$12:$AB$1887,23,FALSE),"-")</f>
        <v>0</v>
      </c>
      <c r="AM285" s="56">
        <f>VLOOKUP(Työfile_2024!D285,Tmatkat_20km_tarkasteltava_verk!$C$2:$D$1804,2,FALSE)</f>
        <v>144</v>
      </c>
      <c r="AN285" s="148">
        <f t="shared" si="58"/>
        <v>0.18997361477572558</v>
      </c>
      <c r="AO285" s="178">
        <f>IF(E285=1,VLOOKUP(Työfile_2024!D285,'2015'!$F$12:$AC$1887,24,FALSE),"-")</f>
        <v>137</v>
      </c>
      <c r="AP285" s="52">
        <f>VLOOKUP(D285,Tarkasteltava_verkko_2024_harva!$E$2:$I$1804,5,FALSE)</f>
        <v>0</v>
      </c>
      <c r="AQ285" s="52">
        <f>VLOOKUP(D285,Tarkasteltava_verkko_2024_harva!$E$2:$I$1804,4,FALSE)</f>
        <v>0</v>
      </c>
      <c r="AR285" s="148">
        <v>0</v>
      </c>
      <c r="AS285" s="170" t="str">
        <f>IFERROR(VLOOKUP(C285,'2015'!$C$12:$AG$1887,30,FALSE),"-")</f>
        <v/>
      </c>
      <c r="AT285" s="148">
        <v>0</v>
      </c>
      <c r="AU285" s="170">
        <f>IFERROR(VLOOKUP(C285,'2015'!$C$12:$AG$1887,31,FALSE),"-")</f>
        <v>0</v>
      </c>
      <c r="AV285" s="106"/>
      <c r="AW285" s="63">
        <f>IFERROR(VLOOKUP(C285,Merkittävyysluokitus!$A$2:$J$1705,10,FALSE),"-")</f>
        <v>3</v>
      </c>
      <c r="AX285" s="175">
        <f>IFERROR(VLOOKUP(C285,Merkittävyysluokitus!$A$2:$J$1705,6,FALSE),"-")</f>
        <v>8.3922267884322679</v>
      </c>
      <c r="AY285" s="175">
        <f>IFERROR(VLOOKUP(C285,Merkittävyysluokitus!$A$2:$J$1705,7,FALSE),"-")</f>
        <v>2.9739999999999993</v>
      </c>
      <c r="AZ285" s="175">
        <f>IFERROR(VLOOKUP(C285,Merkittävyysluokitus!$A$2:$J$1705,8,FALSE),"-")</f>
        <v>3.4182267884322681</v>
      </c>
      <c r="BA285" s="175">
        <f>IFERROR(VLOOKUP(C285,Merkittävyysluokitus!$A$2:$J$1705,9,FALSE),"-")</f>
        <v>2</v>
      </c>
      <c r="BB285" s="203"/>
      <c r="BC285" s="203" t="str">
        <f t="shared" si="59"/>
        <v/>
      </c>
      <c r="BD285" s="39" t="str">
        <f t="shared" si="51"/>
        <v>pinkki</v>
      </c>
      <c r="BE285" s="68" t="str">
        <f t="shared" si="52"/>
        <v>punainen</v>
      </c>
      <c r="BF285" s="68" t="str">
        <f t="shared" si="53"/>
        <v>punainen</v>
      </c>
      <c r="BG285" s="68" t="str">
        <f t="shared" si="54"/>
        <v>punainen</v>
      </c>
      <c r="BH285" s="208" t="str">
        <f t="shared" si="55"/>
        <v>musta</v>
      </c>
      <c r="BI285" s="117"/>
      <c r="BJ285" s="39" t="str">
        <f>IF(F285="ei löydy","uusi tie",IF(E285=0,"tieosoite muuttunut",IF(E285=1,VLOOKUP(D285,'2015'!$F$12:$AL$1887,31,FALSE),"-")))</f>
        <v>punainen</v>
      </c>
      <c r="BK285" s="67" t="str">
        <f>IF(E285=1,VLOOKUP(D285,'2015'!$F$12:$AL$1887,32,FALSE),"-")</f>
        <v>punainen</v>
      </c>
      <c r="BL285" s="39" t="str">
        <f>IF(F285="ei löydy","uusi tie",IF(E285=0,"tieosoite muuttunut",IF(E285=1,VLOOKUP(D285,'2015'!$F$12:$AL$1887,33,FALSE),"-")))</f>
        <v>pinkki</v>
      </c>
      <c r="BM285" s="39"/>
      <c r="BN285" s="217" t="str">
        <f>VLOOKUP(D285,'2015'!$F$12:$AL$1887,33,FALSE)</f>
        <v>pinkki</v>
      </c>
      <c r="BO285" s="117"/>
      <c r="BP285" s="115" t="s">
        <v>9</v>
      </c>
      <c r="BQ285" s="30"/>
      <c r="BS285" s="5"/>
      <c r="BU285" s="35"/>
      <c r="BV285" s="30" t="s">
        <v>9</v>
      </c>
      <c r="BW285" s="20"/>
      <c r="BX285" t="str">
        <f>IF(E285=1,VLOOKUP(D285,'2015'!$F$12:$AX$1887,43,FALSE),"-")</f>
        <v>punainen</v>
      </c>
      <c r="BY285" t="str">
        <f>IF(E285=1,VLOOKUP(D285,'2015'!$F$12:$AX$1887,44,FALSE),"-")</f>
        <v>musta</v>
      </c>
      <c r="BZ285" t="str">
        <f>IF(E285=1,VLOOKUP(D285,'2015'!$F$12:$AX$1887,45,FALSE),"-")</f>
        <v>musta</v>
      </c>
      <c r="CA285" s="31">
        <f t="shared" si="60"/>
        <v>11</v>
      </c>
      <c r="CB285" s="31">
        <f t="shared" si="61"/>
        <v>10</v>
      </c>
      <c r="CC285" s="31">
        <f t="shared" si="62"/>
        <v>0</v>
      </c>
      <c r="CD285" s="31">
        <f t="shared" si="63"/>
        <v>1</v>
      </c>
      <c r="CE285" s="31">
        <f t="shared" si="64"/>
        <v>0</v>
      </c>
      <c r="CO285" s="2" t="s">
        <v>35</v>
      </c>
      <c r="CP285" s="2" t="s">
        <v>35</v>
      </c>
    </row>
    <row r="286" spans="1:94" ht="15.75" thickBot="1" x14ac:dyDescent="0.3">
      <c r="A286" s="50"/>
      <c r="B286" s="50"/>
      <c r="C286" s="50" t="str">
        <f t="shared" si="56"/>
        <v>104_3_1020</v>
      </c>
      <c r="D286" s="51" t="str">
        <f t="shared" si="57"/>
        <v>104_3</v>
      </c>
      <c r="E286" s="224">
        <f>IFERROR(VLOOKUP(C286,'2015'!$C$12:$D$1887,2,FALSE),0)</f>
        <v>1</v>
      </c>
      <c r="F286" s="51">
        <f>IFERROR(K286-IFERROR(VLOOKUP(D286,'2015'!$F$12:$I$1887,4,FALSE),"ei löydy"),"ei löydy")</f>
        <v>0</v>
      </c>
      <c r="G286" s="224">
        <f>IFERROR(VLOOKUP(Työfile_2024!C286,Liikennemalli!$D$6:$G$1921,4,FALSE),0)</f>
        <v>1</v>
      </c>
      <c r="H286" s="225">
        <f>K286-IFERROR(VLOOKUP(Työfile_2024!D286,Liikennemalli!$C$6:$H$1921,6,FALSE),"ei löydy")</f>
        <v>0</v>
      </c>
      <c r="I286" s="80">
        <v>104</v>
      </c>
      <c r="J286" s="52">
        <v>3</v>
      </c>
      <c r="K286" s="52">
        <v>1020</v>
      </c>
      <c r="L286" s="53"/>
      <c r="M286" s="54"/>
      <c r="N286" s="54"/>
      <c r="O286" s="54"/>
      <c r="P286" s="54"/>
      <c r="Q286" s="55"/>
      <c r="R286" s="55"/>
      <c r="S286" s="55"/>
      <c r="T286" s="55"/>
      <c r="U286" s="52"/>
      <c r="V286" s="56">
        <v>758</v>
      </c>
      <c r="W286" s="56">
        <v>50</v>
      </c>
      <c r="X286" s="56">
        <v>744</v>
      </c>
      <c r="Y286" s="56">
        <f>VLOOKUP(D286,Liikennemalli24!$D$2:$F$1804,2,FALSE)</f>
        <v>1941</v>
      </c>
      <c r="Z286" s="57">
        <f>VLOOKUP(D286,Liikennemalli24!$D$2:$F$1804,3,FALSE)</f>
        <v>0.65900000000000003</v>
      </c>
      <c r="AA286" s="178">
        <f>IF(G286=1,VLOOKUP(C286,Liikennemalli!$D$6:$H$1921,2,FALSE),0)</f>
        <v>294.99999999999898</v>
      </c>
      <c r="AB286" s="197">
        <f>IF(G286=1,VLOOKUP(C286,Liikennemalli!$D$6:$H$1921,3,FALSE),0)</f>
        <v>0.76424870270077205</v>
      </c>
      <c r="AC286" s="134">
        <f>IF(E286=1,VLOOKUP(Työfile_2024!D286,'2015'!$F$12:$X$1887,18,FALSE),"-")</f>
        <v>1027</v>
      </c>
      <c r="AD286" s="127">
        <f>IF(E286=1,VLOOKUP(Työfile_2024!D286,'2015'!$F$12:$X$1887,19,FALSE),"-")</f>
        <v>0.84</v>
      </c>
      <c r="AI286" s="127">
        <f>IF(E286=1,VLOOKUP(Työfile_2024!D286,'2015'!$F$12:$AB$1887,20,FALSE),"-")</f>
        <v>0</v>
      </c>
      <c r="AJ286" s="127">
        <f>IF(E286=1,VLOOKUP(Työfile_2024!D286,'2015'!$F$12:$AB$1887,21,FALSE),"-")</f>
        <v>0</v>
      </c>
      <c r="AK286" s="127">
        <f>IF(E286=1,VLOOKUP(Työfile_2024!D286,'2015'!$F$12:$AB$1887,22,FALSE),"-")</f>
        <v>0</v>
      </c>
      <c r="AL286" s="127">
        <f>IF(E286=1,VLOOKUP(Työfile_2024!D286,'2015'!$F$12:$AB$1887,23,FALSE),"-")</f>
        <v>0</v>
      </c>
      <c r="AM286" s="56">
        <f>VLOOKUP(Työfile_2024!D286,Tmatkat_20km_tarkasteltava_verk!$C$2:$D$1804,2,FALSE)</f>
        <v>253</v>
      </c>
      <c r="AN286" s="148">
        <f t="shared" si="58"/>
        <v>0.33377308707124009</v>
      </c>
      <c r="AO286" s="178">
        <f>IF(E286=1,VLOOKUP(Työfile_2024!D286,'2015'!$F$12:$AC$1887,24,FALSE),"-")</f>
        <v>112</v>
      </c>
      <c r="AP286" s="52" t="str">
        <f>VLOOKUP(D286,Tarkasteltava_verkko_2024_harva!$E$2:$I$1804,5,FALSE)</f>
        <v>tiivis</v>
      </c>
      <c r="AQ286" s="52">
        <f>VLOOKUP(D286,Tarkasteltava_verkko_2024_harva!$E$2:$I$1804,4,FALSE)</f>
        <v>0</v>
      </c>
      <c r="AR286" s="148">
        <v>0</v>
      </c>
      <c r="AS286" s="170" t="str">
        <f>IFERROR(VLOOKUP(C286,'2015'!$C$12:$AG$1887,30,FALSE),"-")</f>
        <v/>
      </c>
      <c r="AT286" s="148">
        <v>0</v>
      </c>
      <c r="AU286" s="170">
        <f>IFERROR(VLOOKUP(C286,'2015'!$C$12:$AG$1887,31,FALSE),"-")</f>
        <v>0</v>
      </c>
      <c r="AV286" s="106"/>
      <c r="AW286" s="63">
        <f>IFERROR(VLOOKUP(C286,Merkittävyysluokitus!$A$2:$J$1705,10,FALSE),"-")</f>
        <v>3</v>
      </c>
      <c r="AX286" s="175">
        <f>IFERROR(VLOOKUP(C286,Merkittävyysluokitus!$A$2:$J$1705,6,FALSE),"-")</f>
        <v>8.3920441400304409</v>
      </c>
      <c r="AY286" s="175">
        <f>IFERROR(VLOOKUP(C286,Merkittävyysluokitus!$A$2:$J$1705,7,FALSE),"-")</f>
        <v>3.0939999999999999</v>
      </c>
      <c r="AZ286" s="175">
        <f>IFERROR(VLOOKUP(C286,Merkittävyysluokitus!$A$2:$J$1705,8,FALSE),"-")</f>
        <v>3.7980441400304414</v>
      </c>
      <c r="BA286" s="175">
        <f>IFERROR(VLOOKUP(C286,Merkittävyysluokitus!$A$2:$J$1705,9,FALSE),"-")</f>
        <v>1.5</v>
      </c>
      <c r="BB286" s="203"/>
      <c r="BC286" s="203" t="str">
        <f t="shared" si="59"/>
        <v/>
      </c>
      <c r="BD286" s="39" t="str">
        <f t="shared" si="51"/>
        <v>pinkki</v>
      </c>
      <c r="BE286" s="68" t="str">
        <f t="shared" si="52"/>
        <v>punainen</v>
      </c>
      <c r="BF286" s="68" t="str">
        <f t="shared" si="53"/>
        <v>musta</v>
      </c>
      <c r="BG286" s="68" t="str">
        <f t="shared" si="54"/>
        <v>musta</v>
      </c>
      <c r="BH286" s="208" t="str">
        <f t="shared" si="55"/>
        <v>musta</v>
      </c>
      <c r="BI286" s="117"/>
      <c r="BJ286" s="39" t="str">
        <f>IF(F286="ei löydy","uusi tie",IF(E286=0,"tieosoite muuttunut",IF(E286=1,VLOOKUP(D286,'2015'!$F$12:$AL$1887,31,FALSE),"-")))</f>
        <v>punainen</v>
      </c>
      <c r="BK286" s="67" t="str">
        <f>IF(E286=1,VLOOKUP(D286,'2015'!$F$12:$AL$1887,32,FALSE),"-")</f>
        <v>punainen</v>
      </c>
      <c r="BL286" s="39" t="str">
        <f>IF(F286="ei löydy","uusi tie",IF(E286=0,"tieosoite muuttunut",IF(E286=1,VLOOKUP(D286,'2015'!$F$12:$AL$1887,33,FALSE),"-")))</f>
        <v>pinkki</v>
      </c>
      <c r="BM286" s="39"/>
      <c r="BN286" s="217" t="str">
        <f>VLOOKUP(D286,'2015'!$F$12:$AL$1887,33,FALSE)</f>
        <v>pinkki</v>
      </c>
      <c r="BO286" s="117"/>
      <c r="BP286" s="115" t="s">
        <v>9</v>
      </c>
      <c r="BQ286" s="30"/>
      <c r="BS286" s="5"/>
      <c r="BU286" s="35"/>
      <c r="BV286" s="30" t="s">
        <v>9</v>
      </c>
      <c r="BW286" s="20"/>
      <c r="BX286" t="str">
        <f>IF(E286=1,VLOOKUP(D286,'2015'!$F$12:$AX$1887,43,FALSE),"-")</f>
        <v>punainen</v>
      </c>
      <c r="BY286" t="str">
        <f>IF(E286=1,VLOOKUP(D286,'2015'!$F$12:$AX$1887,44,FALSE),"-")</f>
        <v>musta</v>
      </c>
      <c r="BZ286" t="str">
        <f>IF(E286=1,VLOOKUP(D286,'2015'!$F$12:$AX$1887,45,FALSE),"-")</f>
        <v>musta</v>
      </c>
      <c r="CA286" s="31">
        <f t="shared" si="60"/>
        <v>12</v>
      </c>
      <c r="CB286" s="31">
        <f t="shared" si="61"/>
        <v>10</v>
      </c>
      <c r="CC286" s="31">
        <f t="shared" si="62"/>
        <v>1</v>
      </c>
      <c r="CD286" s="31">
        <f t="shared" si="63"/>
        <v>1</v>
      </c>
      <c r="CE286" s="31">
        <f t="shared" si="64"/>
        <v>0</v>
      </c>
      <c r="CO286" s="2" t="s">
        <v>35</v>
      </c>
      <c r="CP286" s="2" t="s">
        <v>35</v>
      </c>
    </row>
    <row r="287" spans="1:94" ht="15.75" thickBot="1" x14ac:dyDescent="0.3">
      <c r="A287" s="50"/>
      <c r="B287" s="50"/>
      <c r="C287" s="50" t="str">
        <f t="shared" si="56"/>
        <v>104_4_2123</v>
      </c>
      <c r="D287" s="51" t="str">
        <f t="shared" si="57"/>
        <v>104_4</v>
      </c>
      <c r="E287" s="224">
        <f>IFERROR(VLOOKUP(C287,'2015'!$C$12:$D$1887,2,FALSE),0)</f>
        <v>1</v>
      </c>
      <c r="F287" s="51">
        <f>IFERROR(K287-IFERROR(VLOOKUP(D287,'2015'!$F$12:$I$1887,4,FALSE),"ei löydy"),"ei löydy")</f>
        <v>0</v>
      </c>
      <c r="G287" s="224">
        <f>IFERROR(VLOOKUP(Työfile_2024!C287,Liikennemalli!$D$6:$G$1921,4,FALSE),0)</f>
        <v>1</v>
      </c>
      <c r="H287" s="225">
        <f>K287-IFERROR(VLOOKUP(Työfile_2024!D287,Liikennemalli!$C$6:$H$1921,6,FALSE),"ei löydy")</f>
        <v>0</v>
      </c>
      <c r="I287" s="80">
        <v>104</v>
      </c>
      <c r="J287" s="52">
        <v>4</v>
      </c>
      <c r="K287" s="52">
        <v>2123</v>
      </c>
      <c r="L287" s="53"/>
      <c r="M287" s="54"/>
      <c r="N287" s="54"/>
      <c r="O287" s="54"/>
      <c r="P287" s="54"/>
      <c r="Q287" s="55"/>
      <c r="R287" s="55"/>
      <c r="S287" s="55"/>
      <c r="T287" s="55"/>
      <c r="U287" s="52"/>
      <c r="V287" s="56">
        <v>758</v>
      </c>
      <c r="W287" s="56">
        <v>50</v>
      </c>
      <c r="X287" s="56">
        <v>744</v>
      </c>
      <c r="Y287" s="56">
        <f>VLOOKUP(D287,Liikennemalli24!$D$2:$F$1804,2,FALSE)</f>
        <v>1934</v>
      </c>
      <c r="Z287" s="57">
        <f>VLOOKUP(D287,Liikennemalli24!$D$2:$F$1804,3,FALSE)</f>
        <v>0.65600000000000003</v>
      </c>
      <c r="AA287" s="178">
        <f>IF(G287=1,VLOOKUP(C287,Liikennemalli!$D$6:$H$1921,2,FALSE),0)</f>
        <v>297.51129798910301</v>
      </c>
      <c r="AB287" s="197">
        <f>IF(G287=1,VLOOKUP(C287,Liikennemalli!$D$6:$H$1921,3,FALSE),0)</f>
        <v>0.73715719368377497</v>
      </c>
      <c r="AC287" s="134">
        <f>IF(E287=1,VLOOKUP(Työfile_2024!D287,'2015'!$F$12:$X$1887,18,FALSE),"-")</f>
        <v>1027</v>
      </c>
      <c r="AD287" s="127">
        <f>IF(E287=1,VLOOKUP(Työfile_2024!D287,'2015'!$F$12:$X$1887,19,FALSE),"-")</f>
        <v>0.84</v>
      </c>
      <c r="AI287" s="127">
        <f>IF(E287=1,VLOOKUP(Työfile_2024!D287,'2015'!$F$12:$AB$1887,20,FALSE),"-")</f>
        <v>0</v>
      </c>
      <c r="AJ287" s="127">
        <f>IF(E287=1,VLOOKUP(Työfile_2024!D287,'2015'!$F$12:$AB$1887,21,FALSE),"-")</f>
        <v>0</v>
      </c>
      <c r="AK287" s="127">
        <f>IF(E287=1,VLOOKUP(Työfile_2024!D287,'2015'!$F$12:$AB$1887,22,FALSE),"-")</f>
        <v>0</v>
      </c>
      <c r="AL287" s="127">
        <f>IF(E287=1,VLOOKUP(Työfile_2024!D287,'2015'!$F$12:$AB$1887,23,FALSE),"-")</f>
        <v>0</v>
      </c>
      <c r="AM287" s="56">
        <f>VLOOKUP(Työfile_2024!D287,Tmatkat_20km_tarkasteltava_verk!$C$2:$D$1804,2,FALSE)</f>
        <v>262</v>
      </c>
      <c r="AN287" s="148">
        <f t="shared" si="58"/>
        <v>0.34564643799472294</v>
      </c>
      <c r="AO287" s="178">
        <f>IF(E287=1,VLOOKUP(Työfile_2024!D287,'2015'!$F$12:$AC$1887,24,FALSE),"-")</f>
        <v>80</v>
      </c>
      <c r="AP287" s="52" t="str">
        <f>VLOOKUP(D287,Tarkasteltava_verkko_2024_harva!$E$2:$I$1804,5,FALSE)</f>
        <v>tiivis</v>
      </c>
      <c r="AQ287" s="52">
        <f>VLOOKUP(D287,Tarkasteltava_verkko_2024_harva!$E$2:$I$1804,4,FALSE)</f>
        <v>0</v>
      </c>
      <c r="AR287" s="148">
        <v>0</v>
      </c>
      <c r="AS287" s="170" t="str">
        <f>IFERROR(VLOOKUP(C287,'2015'!$C$12:$AG$1887,30,FALSE),"-")</f>
        <v/>
      </c>
      <c r="AT287" s="148">
        <v>0</v>
      </c>
      <c r="AU287" s="170">
        <f>IFERROR(VLOOKUP(C287,'2015'!$C$12:$AG$1887,31,FALSE),"-")</f>
        <v>0</v>
      </c>
      <c r="AV287" s="106"/>
      <c r="AW287" s="63">
        <f>IFERROR(VLOOKUP(C287,Merkittävyysluokitus!$A$2:$J$1705,10,FALSE),"-")</f>
        <v>3</v>
      </c>
      <c r="AX287" s="175">
        <f>IFERROR(VLOOKUP(C287,Merkittävyysluokitus!$A$2:$J$1705,6,FALSE),"-")</f>
        <v>8.6798980213089791</v>
      </c>
      <c r="AY287" s="175">
        <f>IFERROR(VLOOKUP(C287,Merkittävyysluokitus!$A$2:$J$1705,7,FALSE),"-")</f>
        <v>2.9606666666666666</v>
      </c>
      <c r="AZ287" s="175">
        <f>IFERROR(VLOOKUP(C287,Merkittävyysluokitus!$A$2:$J$1705,8,FALSE),"-")</f>
        <v>4.2192313546423135</v>
      </c>
      <c r="BA287" s="175">
        <f>IFERROR(VLOOKUP(C287,Merkittävyysluokitus!$A$2:$J$1705,9,FALSE),"-")</f>
        <v>1.5</v>
      </c>
      <c r="BB287" s="203"/>
      <c r="BC287" s="203" t="str">
        <f t="shared" si="59"/>
        <v/>
      </c>
      <c r="BD287" s="39" t="str">
        <f t="shared" si="51"/>
        <v>pinkki</v>
      </c>
      <c r="BE287" s="68" t="str">
        <f t="shared" si="52"/>
        <v>punainen</v>
      </c>
      <c r="BF287" s="68" t="str">
        <f t="shared" si="53"/>
        <v>musta</v>
      </c>
      <c r="BG287" s="68" t="str">
        <f t="shared" si="54"/>
        <v>musta</v>
      </c>
      <c r="BH287" s="208" t="str">
        <f t="shared" si="55"/>
        <v>musta</v>
      </c>
      <c r="BI287" s="117"/>
      <c r="BJ287" s="39" t="str">
        <f>IF(F287="ei löydy","uusi tie",IF(E287=0,"tieosoite muuttunut",IF(E287=1,VLOOKUP(D287,'2015'!$F$12:$AL$1887,31,FALSE),"-")))</f>
        <v>punainen</v>
      </c>
      <c r="BK287" s="67" t="str">
        <f>IF(E287=1,VLOOKUP(D287,'2015'!$F$12:$AL$1887,32,FALSE),"-")</f>
        <v>punainen</v>
      </c>
      <c r="BL287" s="39" t="str">
        <f>IF(F287="ei löydy","uusi tie",IF(E287=0,"tieosoite muuttunut",IF(E287=1,VLOOKUP(D287,'2015'!$F$12:$AL$1887,33,FALSE),"-")))</f>
        <v>pinkki</v>
      </c>
      <c r="BM287" s="39"/>
      <c r="BN287" s="217" t="str">
        <f>VLOOKUP(D287,'2015'!$F$12:$AL$1887,33,FALSE)</f>
        <v>pinkki</v>
      </c>
      <c r="BO287" s="117"/>
      <c r="BP287" t="s">
        <v>9</v>
      </c>
      <c r="BQ287" s="30"/>
      <c r="BS287" s="5"/>
      <c r="BU287" s="35"/>
      <c r="BV287" s="30" t="s">
        <v>9</v>
      </c>
      <c r="BW287" s="20"/>
      <c r="BX287" t="str">
        <f>IF(E287=1,VLOOKUP(D287,'2015'!$F$12:$AX$1887,43,FALSE),"-")</f>
        <v>punainen</v>
      </c>
      <c r="BY287" t="str">
        <f>IF(E287=1,VLOOKUP(D287,'2015'!$F$12:$AX$1887,44,FALSE),"-")</f>
        <v>musta</v>
      </c>
      <c r="BZ287" t="str">
        <f>IF(E287=1,VLOOKUP(D287,'2015'!$F$12:$AX$1887,45,FALSE),"-")</f>
        <v>musta</v>
      </c>
      <c r="CA287" s="31">
        <f t="shared" si="60"/>
        <v>12</v>
      </c>
      <c r="CB287" s="31">
        <f t="shared" si="61"/>
        <v>10</v>
      </c>
      <c r="CC287" s="31">
        <f t="shared" si="62"/>
        <v>1</v>
      </c>
      <c r="CD287" s="31">
        <f t="shared" si="63"/>
        <v>1</v>
      </c>
      <c r="CE287" s="31">
        <f t="shared" si="64"/>
        <v>0</v>
      </c>
      <c r="CO287" s="2" t="s">
        <v>35</v>
      </c>
      <c r="CP287" s="2" t="s">
        <v>35</v>
      </c>
    </row>
    <row r="288" spans="1:94" ht="15.75" thickBot="1" x14ac:dyDescent="0.3">
      <c r="A288" s="50"/>
      <c r="B288" s="50"/>
      <c r="C288" s="50" t="str">
        <f t="shared" si="56"/>
        <v>104_5_4513</v>
      </c>
      <c r="D288" s="51" t="str">
        <f t="shared" si="57"/>
        <v>104_5</v>
      </c>
      <c r="E288" s="224">
        <f>IFERROR(VLOOKUP(C288,'2015'!$C$12:$D$1887,2,FALSE),0)</f>
        <v>1</v>
      </c>
      <c r="F288" s="51">
        <f>IFERROR(K288-IFERROR(VLOOKUP(D288,'2015'!$F$12:$I$1887,4,FALSE),"ei löydy"),"ei löydy")</f>
        <v>0</v>
      </c>
      <c r="G288" s="224">
        <f>IFERROR(VLOOKUP(Työfile_2024!C288,Liikennemalli!$D$6:$G$1921,4,FALSE),0)</f>
        <v>1</v>
      </c>
      <c r="H288" s="225">
        <f>K288-IFERROR(VLOOKUP(Työfile_2024!D288,Liikennemalli!$C$6:$H$1921,6,FALSE),"ei löydy")</f>
        <v>0</v>
      </c>
      <c r="I288" s="80">
        <v>104</v>
      </c>
      <c r="J288" s="52">
        <v>5</v>
      </c>
      <c r="K288" s="52">
        <v>4513</v>
      </c>
      <c r="L288" s="53"/>
      <c r="M288" s="54"/>
      <c r="N288" s="54"/>
      <c r="O288" s="54"/>
      <c r="P288" s="54"/>
      <c r="Q288" s="55"/>
      <c r="R288" s="55"/>
      <c r="S288" s="55"/>
      <c r="T288" s="55"/>
      <c r="U288" s="52"/>
      <c r="V288" s="56">
        <v>1049</v>
      </c>
      <c r="W288" s="56">
        <v>54</v>
      </c>
      <c r="X288" s="56">
        <v>1059</v>
      </c>
      <c r="Y288" s="56">
        <f>VLOOKUP(D288,Liikennemalli24!$D$2:$F$1804,2,FALSE)</f>
        <v>899</v>
      </c>
      <c r="Z288" s="57">
        <f>VLOOKUP(D288,Liikennemalli24!$D$2:$F$1804,3,FALSE)</f>
        <v>0.57299999999999995</v>
      </c>
      <c r="AA288" s="178">
        <f>IF(G288=1,VLOOKUP(C288,Liikennemalli!$D$6:$H$1921,2,FALSE),0)</f>
        <v>448.73445463186499</v>
      </c>
      <c r="AB288" s="197">
        <f>IF(G288=1,VLOOKUP(C288,Liikennemalli!$D$6:$H$1921,3,FALSE),0)</f>
        <v>0.68116823943836502</v>
      </c>
      <c r="AC288" s="134">
        <f>IF(E288=1,VLOOKUP(Työfile_2024!D288,'2015'!$F$12:$X$1887,18,FALSE),"-")</f>
        <v>1027</v>
      </c>
      <c r="AD288" s="127">
        <f>IF(E288=1,VLOOKUP(Työfile_2024!D288,'2015'!$F$12:$X$1887,19,FALSE),"-")</f>
        <v>0.84</v>
      </c>
      <c r="AI288" s="127">
        <f>IF(E288=1,VLOOKUP(Työfile_2024!D288,'2015'!$F$12:$AB$1887,20,FALSE),"-")</f>
        <v>0</v>
      </c>
      <c r="AJ288" s="127">
        <f>IF(E288=1,VLOOKUP(Työfile_2024!D288,'2015'!$F$12:$AB$1887,21,FALSE),"-")</f>
        <v>0</v>
      </c>
      <c r="AK288" s="127">
        <f>IF(E288=1,VLOOKUP(Työfile_2024!D288,'2015'!$F$12:$AB$1887,22,FALSE),"-")</f>
        <v>0</v>
      </c>
      <c r="AL288" s="127">
        <f>IF(E288=1,VLOOKUP(Työfile_2024!D288,'2015'!$F$12:$AB$1887,23,FALSE),"-")</f>
        <v>0</v>
      </c>
      <c r="AM288" s="56">
        <f>VLOOKUP(Työfile_2024!D288,Tmatkat_20km_tarkasteltava_verk!$C$2:$D$1804,2,FALSE)</f>
        <v>157</v>
      </c>
      <c r="AN288" s="148">
        <f t="shared" si="58"/>
        <v>0.14966634890371783</v>
      </c>
      <c r="AO288" s="178">
        <f>IF(E288=1,VLOOKUP(Työfile_2024!D288,'2015'!$F$12:$AC$1887,24,FALSE),"-")</f>
        <v>60</v>
      </c>
      <c r="AP288" s="52">
        <f>VLOOKUP(D288,Tarkasteltava_verkko_2024_harva!$E$2:$I$1804,5,FALSE)</f>
        <v>0</v>
      </c>
      <c r="AQ288" s="52">
        <f>VLOOKUP(D288,Tarkasteltava_verkko_2024_harva!$E$2:$I$1804,4,FALSE)</f>
        <v>0</v>
      </c>
      <c r="AR288" s="148">
        <v>0.23243961887879461</v>
      </c>
      <c r="AS288" s="170" t="str">
        <f>IFERROR(VLOOKUP(C288,'2015'!$C$12:$AG$1887,30,FALSE),"-")</f>
        <v/>
      </c>
      <c r="AT288" s="148">
        <v>0.15621537779747396</v>
      </c>
      <c r="AU288" s="170">
        <f>IFERROR(VLOOKUP(C288,'2015'!$C$12:$AG$1887,31,FALSE),"-")</f>
        <v>0</v>
      </c>
      <c r="AV288" s="106"/>
      <c r="AW288" s="63">
        <f>IFERROR(VLOOKUP(C288,Merkittävyysluokitus!$A$2:$J$1705,10,FALSE),"-")</f>
        <v>2</v>
      </c>
      <c r="AX288" s="175">
        <f>IFERROR(VLOOKUP(C288,Merkittävyysluokitus!$A$2:$J$1705,6,FALSE),"-")</f>
        <v>10.735365296803652</v>
      </c>
      <c r="AY288" s="175">
        <f>IFERROR(VLOOKUP(C288,Merkittävyysluokitus!$A$2:$J$1705,7,FALSE),"-")</f>
        <v>3.7949999999999999</v>
      </c>
      <c r="AZ288" s="175">
        <f>IFERROR(VLOOKUP(C288,Merkittävyysluokitus!$A$2:$J$1705,8,FALSE),"-")</f>
        <v>5.2736986301369857</v>
      </c>
      <c r="BA288" s="175">
        <f>IFERROR(VLOOKUP(C288,Merkittävyysluokitus!$A$2:$J$1705,9,FALSE),"-")</f>
        <v>1.6666666666666665</v>
      </c>
      <c r="BB288" s="203"/>
      <c r="BC288" s="203" t="str">
        <f t="shared" si="59"/>
        <v/>
      </c>
      <c r="BD288" s="39" t="str">
        <f t="shared" si="51"/>
        <v>pinkki</v>
      </c>
      <c r="BE288" s="68" t="str">
        <f t="shared" si="52"/>
        <v>musta</v>
      </c>
      <c r="BF288" s="68" t="str">
        <f t="shared" si="53"/>
        <v>musta</v>
      </c>
      <c r="BG288" s="68" t="str">
        <f t="shared" si="54"/>
        <v>musta</v>
      </c>
      <c r="BH288" s="208" t="str">
        <f t="shared" si="55"/>
        <v>musta</v>
      </c>
      <c r="BI288" s="117"/>
      <c r="BJ288" s="39" t="str">
        <f>IF(F288="ei löydy","uusi tie",IF(E288=0,"tieosoite muuttunut",IF(E288=1,VLOOKUP(D288,'2015'!$F$12:$AL$1887,31,FALSE),"-")))</f>
        <v>punainen</v>
      </c>
      <c r="BK288" s="67" t="str">
        <f>IF(E288=1,VLOOKUP(D288,'2015'!$F$12:$AL$1887,32,FALSE),"-")</f>
        <v>punainen</v>
      </c>
      <c r="BL288" s="39" t="str">
        <f>IF(F288="ei löydy","uusi tie",IF(E288=0,"tieosoite muuttunut",IF(E288=1,VLOOKUP(D288,'2015'!$F$12:$AL$1887,33,FALSE),"-")))</f>
        <v>pinkki</v>
      </c>
      <c r="BM288" s="39"/>
      <c r="BN288" s="217" t="str">
        <f>VLOOKUP(D288,'2015'!$F$12:$AL$1887,33,FALSE)</f>
        <v>pinkki</v>
      </c>
      <c r="BO288" s="117"/>
      <c r="BP288" s="115" t="s">
        <v>9</v>
      </c>
      <c r="BQ288" s="30"/>
      <c r="BS288" s="5"/>
      <c r="BU288" s="35"/>
      <c r="BV288" s="30" t="s">
        <v>9</v>
      </c>
      <c r="BW288" s="20"/>
      <c r="BX288" t="str">
        <f>IF(E288=1,VLOOKUP(D288,'2015'!$F$12:$AX$1887,43,FALSE),"-")</f>
        <v>punainen</v>
      </c>
      <c r="BY288" t="str">
        <f>IF(E288=1,VLOOKUP(D288,'2015'!$F$12:$AX$1887,44,FALSE),"-")</f>
        <v>musta</v>
      </c>
      <c r="BZ288" t="str">
        <f>IF(E288=1,VLOOKUP(D288,'2015'!$F$12:$AX$1887,45,FALSE),"-")</f>
        <v>musta</v>
      </c>
      <c r="CA288" s="31">
        <f t="shared" si="60"/>
        <v>12</v>
      </c>
      <c r="CB288" s="31">
        <f t="shared" si="61"/>
        <v>10</v>
      </c>
      <c r="CC288" s="31">
        <f t="shared" si="62"/>
        <v>1</v>
      </c>
      <c r="CD288" s="31">
        <f t="shared" si="63"/>
        <v>1</v>
      </c>
      <c r="CE288" s="31">
        <f t="shared" si="64"/>
        <v>0</v>
      </c>
      <c r="CO288" s="2" t="s">
        <v>35</v>
      </c>
      <c r="CP288" s="2" t="s">
        <v>35</v>
      </c>
    </row>
    <row r="289" spans="1:94" ht="15.75" thickBot="1" x14ac:dyDescent="0.3">
      <c r="A289" s="50"/>
      <c r="B289" s="50"/>
      <c r="C289" s="50" t="str">
        <f t="shared" si="56"/>
        <v>104_6_5455</v>
      </c>
      <c r="D289" s="51" t="str">
        <f t="shared" si="57"/>
        <v>104_6</v>
      </c>
      <c r="E289" s="224">
        <f>IFERROR(VLOOKUP(C289,'2015'!$C$12:$D$1887,2,FALSE),0)</f>
        <v>1</v>
      </c>
      <c r="F289" s="51">
        <f>IFERROR(K289-IFERROR(VLOOKUP(D289,'2015'!$F$12:$I$1887,4,FALSE),"ei löydy"),"ei löydy")</f>
        <v>0</v>
      </c>
      <c r="G289" s="224">
        <f>IFERROR(VLOOKUP(Työfile_2024!C289,Liikennemalli!$D$6:$G$1921,4,FALSE),0)</f>
        <v>1</v>
      </c>
      <c r="H289" s="225">
        <f>K289-IFERROR(VLOOKUP(Työfile_2024!D289,Liikennemalli!$C$6:$H$1921,6,FALSE),"ei löydy")</f>
        <v>0</v>
      </c>
      <c r="I289" s="80">
        <v>104</v>
      </c>
      <c r="J289" s="52">
        <v>6</v>
      </c>
      <c r="K289" s="52">
        <v>5455</v>
      </c>
      <c r="L289" s="53"/>
      <c r="M289" s="54"/>
      <c r="N289" s="54"/>
      <c r="O289" s="54"/>
      <c r="P289" s="54"/>
      <c r="Q289" s="55"/>
      <c r="R289" s="55"/>
      <c r="S289" s="55"/>
      <c r="T289" s="55"/>
      <c r="U289" s="52"/>
      <c r="V289" s="56">
        <v>1388.488725939505</v>
      </c>
      <c r="W289" s="56">
        <v>77.413015582034831</v>
      </c>
      <c r="X289" s="56">
        <v>1380.6208982584785</v>
      </c>
      <c r="Y289" s="56">
        <f>VLOOKUP(D289,Liikennemalli24!$D$2:$F$1804,2,FALSE)</f>
        <v>1939</v>
      </c>
      <c r="Z289" s="57">
        <f>VLOOKUP(D289,Liikennemalli24!$D$2:$F$1804,3,FALSE)</f>
        <v>0.48799999999999999</v>
      </c>
      <c r="AA289" s="178">
        <f>IF(G289=1,VLOOKUP(C289,Liikennemalli!$D$6:$H$1921,2,FALSE),0)</f>
        <v>573.78279561400404</v>
      </c>
      <c r="AB289" s="197">
        <f>IF(G289=1,VLOOKUP(C289,Liikennemalli!$D$6:$H$1921,3,FALSE),0)</f>
        <v>0.54824359663727995</v>
      </c>
      <c r="AC289" s="134">
        <f>IF(E289=1,VLOOKUP(Työfile_2024!D289,'2015'!$F$12:$X$1887,18,FALSE),"-")</f>
        <v>795</v>
      </c>
      <c r="AD289" s="127">
        <f>IF(E289=1,VLOOKUP(Työfile_2024!D289,'2015'!$F$12:$X$1887,19,FALSE),"-")</f>
        <v>0.76</v>
      </c>
      <c r="AI289" s="127">
        <f>IF(E289=1,VLOOKUP(Työfile_2024!D289,'2015'!$F$12:$AB$1887,20,FALSE),"-")</f>
        <v>0</v>
      </c>
      <c r="AJ289" s="127">
        <f>IF(E289=1,VLOOKUP(Työfile_2024!D289,'2015'!$F$12:$AB$1887,21,FALSE),"-")</f>
        <v>0</v>
      </c>
      <c r="AK289" s="127">
        <f>IF(E289=1,VLOOKUP(Työfile_2024!D289,'2015'!$F$12:$AB$1887,22,FALSE),"-")</f>
        <v>0</v>
      </c>
      <c r="AL289" s="127">
        <f>IF(E289=1,VLOOKUP(Työfile_2024!D289,'2015'!$F$12:$AB$1887,23,FALSE),"-")</f>
        <v>0</v>
      </c>
      <c r="AM289" s="56">
        <f>VLOOKUP(Työfile_2024!D289,Tmatkat_20km_tarkasteltava_verk!$C$2:$D$1804,2,FALSE)</f>
        <v>285</v>
      </c>
      <c r="AN289" s="148">
        <f t="shared" si="58"/>
        <v>0.20525913871368168</v>
      </c>
      <c r="AO289" s="178">
        <f>IF(E289=1,VLOOKUP(Työfile_2024!D289,'2015'!$F$12:$AC$1887,24,FALSE),"-")</f>
        <v>79</v>
      </c>
      <c r="AP289" s="52">
        <f>VLOOKUP(D289,Tarkasteltava_verkko_2024_harva!$E$2:$I$1804,5,FALSE)</f>
        <v>0</v>
      </c>
      <c r="AQ289" s="52">
        <f>VLOOKUP(D289,Tarkasteltava_verkko_2024_harva!$E$2:$I$1804,4,FALSE)</f>
        <v>0</v>
      </c>
      <c r="AR289" s="148">
        <v>0.56241979835013745</v>
      </c>
      <c r="AS289" s="170" t="str">
        <f>IFERROR(VLOOKUP(C289,'2015'!$C$12:$AG$1887,30,FALSE),"-")</f>
        <v>Kyllä</v>
      </c>
      <c r="AT289" s="148">
        <v>0.67809349220898263</v>
      </c>
      <c r="AU289" s="170" t="str">
        <f>IFERROR(VLOOKUP(C289,'2015'!$C$12:$AG$1887,31,FALSE),"-")</f>
        <v>Kyllä</v>
      </c>
      <c r="AV289" s="106"/>
      <c r="AW289" s="63">
        <f>IFERROR(VLOOKUP(C289,Merkittävyysluokitus!$A$2:$J$1705,10,FALSE),"-")</f>
        <v>2</v>
      </c>
      <c r="AX289" s="175">
        <f>IFERROR(VLOOKUP(C289,Merkittävyysluokitus!$A$2:$J$1705,6,FALSE),"-")</f>
        <v>11.182945205479452</v>
      </c>
      <c r="AY289" s="175">
        <f>IFERROR(VLOOKUP(C289,Merkittävyysluokitus!$A$2:$J$1705,7,FALSE),"-")</f>
        <v>4.4749999999999996</v>
      </c>
      <c r="AZ289" s="175">
        <f>IFERROR(VLOOKUP(C289,Merkittävyysluokitus!$A$2:$J$1705,8,FALSE),"-")</f>
        <v>4.3746118721461187</v>
      </c>
      <c r="BA289" s="175">
        <f>IFERROR(VLOOKUP(C289,Merkittävyysluokitus!$A$2:$J$1705,9,FALSE),"-")</f>
        <v>2.333333333333333</v>
      </c>
      <c r="BB289" s="203"/>
      <c r="BC289" s="203" t="str">
        <f t="shared" si="59"/>
        <v/>
      </c>
      <c r="BD289" s="39" t="str">
        <f t="shared" si="51"/>
        <v>pinkki</v>
      </c>
      <c r="BE289" s="68" t="str">
        <f t="shared" si="52"/>
        <v>musta</v>
      </c>
      <c r="BF289" s="68" t="str">
        <f t="shared" si="53"/>
        <v>musta</v>
      </c>
      <c r="BG289" s="68" t="str">
        <f t="shared" si="54"/>
        <v>musta</v>
      </c>
      <c r="BH289" s="208" t="str">
        <f t="shared" si="55"/>
        <v>musta</v>
      </c>
      <c r="BI289" s="117"/>
      <c r="BJ289" s="39" t="str">
        <f>IF(F289="ei löydy","uusi tie",IF(E289=0,"tieosoite muuttunut",IF(E289=1,VLOOKUP(D289,'2015'!$F$12:$AL$1887,31,FALSE),"-")))</f>
        <v>punainen</v>
      </c>
      <c r="BK289" s="67" t="str">
        <f>IF(E289=1,VLOOKUP(D289,'2015'!$F$12:$AL$1887,32,FALSE),"-")</f>
        <v>punainen</v>
      </c>
      <c r="BL289" s="39" t="str">
        <f>IF(F289="ei löydy","uusi tie",IF(E289=0,"tieosoite muuttunut",IF(E289=1,VLOOKUP(D289,'2015'!$F$12:$AL$1887,33,FALSE),"-")))</f>
        <v>pinkki</v>
      </c>
      <c r="BM289" s="39"/>
      <c r="BN289" s="217" t="str">
        <f>VLOOKUP(D289,'2015'!$F$12:$AL$1887,33,FALSE)</f>
        <v>pinkki</v>
      </c>
      <c r="BO289" s="117"/>
      <c r="BP289" s="115" t="s">
        <v>9</v>
      </c>
      <c r="BQ289" s="30"/>
      <c r="BS289" s="5"/>
      <c r="BU289" s="35"/>
      <c r="BV289" s="30" t="s">
        <v>9</v>
      </c>
      <c r="BW289" s="20"/>
      <c r="BX289" t="str">
        <f>IF(E289=1,VLOOKUP(D289,'2015'!$F$12:$AX$1887,43,FALSE),"-")</f>
        <v>musta</v>
      </c>
      <c r="BY289" t="str">
        <f>IF(E289=1,VLOOKUP(D289,'2015'!$F$12:$AX$1887,44,FALSE),"-")</f>
        <v>musta</v>
      </c>
      <c r="BZ289" t="str">
        <f>IF(E289=1,VLOOKUP(D289,'2015'!$F$12:$AX$1887,45,FALSE),"-")</f>
        <v>musta</v>
      </c>
      <c r="CA289" s="31">
        <f t="shared" si="60"/>
        <v>11</v>
      </c>
      <c r="CB289" s="31">
        <f t="shared" si="61"/>
        <v>10</v>
      </c>
      <c r="CC289" s="31">
        <f t="shared" si="62"/>
        <v>0</v>
      </c>
      <c r="CD289" s="31">
        <f t="shared" si="63"/>
        <v>1</v>
      </c>
      <c r="CE289" s="31">
        <f t="shared" si="64"/>
        <v>0</v>
      </c>
      <c r="CO289" s="32" t="s">
        <v>34</v>
      </c>
      <c r="CP289" s="2" t="s">
        <v>35</v>
      </c>
    </row>
    <row r="290" spans="1:94" ht="15.75" thickBot="1" x14ac:dyDescent="0.3">
      <c r="A290" s="50"/>
      <c r="B290" s="50"/>
      <c r="C290" s="50" t="str">
        <f t="shared" si="56"/>
        <v>104_7_5546</v>
      </c>
      <c r="D290" s="51" t="str">
        <f t="shared" si="57"/>
        <v>104_7</v>
      </c>
      <c r="E290" s="224">
        <f>IFERROR(VLOOKUP(C290,'2015'!$C$12:$D$1887,2,FALSE),0)</f>
        <v>1</v>
      </c>
      <c r="F290" s="51">
        <f>IFERROR(K290-IFERROR(VLOOKUP(D290,'2015'!$F$12:$I$1887,4,FALSE),"ei löydy"),"ei löydy")</f>
        <v>0</v>
      </c>
      <c r="G290" s="224">
        <f>IFERROR(VLOOKUP(Työfile_2024!C290,Liikennemalli!$D$6:$G$1921,4,FALSE),0)</f>
        <v>1</v>
      </c>
      <c r="H290" s="225">
        <f>K290-IFERROR(VLOOKUP(Työfile_2024!D290,Liikennemalli!$C$6:$H$1921,6,FALSE),"ei löydy")</f>
        <v>0</v>
      </c>
      <c r="I290" s="80">
        <v>104</v>
      </c>
      <c r="J290" s="52">
        <v>7</v>
      </c>
      <c r="K290" s="52">
        <v>5546</v>
      </c>
      <c r="L290" s="53"/>
      <c r="M290" s="54"/>
      <c r="N290" s="54"/>
      <c r="O290" s="54"/>
      <c r="P290" s="54"/>
      <c r="Q290" s="55"/>
      <c r="R290" s="55"/>
      <c r="S290" s="55"/>
      <c r="T290" s="55"/>
      <c r="U290" s="52"/>
      <c r="V290" s="56">
        <v>1298.4514965741075</v>
      </c>
      <c r="W290" s="56">
        <v>65.563469166967181</v>
      </c>
      <c r="X290" s="56">
        <v>1316.8692751532635</v>
      </c>
      <c r="Y290" s="56">
        <f>VLOOKUP(D290,Liikennemalli24!$D$2:$F$1804,2,FALSE)</f>
        <v>1975</v>
      </c>
      <c r="Z290" s="57">
        <f>VLOOKUP(D290,Liikennemalli24!$D$2:$F$1804,3,FALSE)</f>
        <v>0.50600000000000001</v>
      </c>
      <c r="AA290" s="178">
        <f>IF(G290=1,VLOOKUP(C290,Liikennemalli!$D$6:$H$1921,2,FALSE),0)</f>
        <v>701.89395945647698</v>
      </c>
      <c r="AB290" s="197">
        <f>IF(G290=1,VLOOKUP(C290,Liikennemalli!$D$6:$H$1921,3,FALSE),0)</f>
        <v>0.804994464965196</v>
      </c>
      <c r="AC290" s="134">
        <f>IF(E290=1,VLOOKUP(Työfile_2024!D290,'2015'!$F$12:$X$1887,18,FALSE),"-")</f>
        <v>719</v>
      </c>
      <c r="AD290" s="127">
        <f>IF(E290=1,VLOOKUP(Työfile_2024!D290,'2015'!$F$12:$X$1887,19,FALSE),"-")</f>
        <v>0.89</v>
      </c>
      <c r="AI290" s="127">
        <f>IF(E290=1,VLOOKUP(Työfile_2024!D290,'2015'!$F$12:$AB$1887,20,FALSE),"-")</f>
        <v>0</v>
      </c>
      <c r="AJ290" s="127">
        <f>IF(E290=1,VLOOKUP(Työfile_2024!D290,'2015'!$F$12:$AB$1887,21,FALSE),"-")</f>
        <v>0</v>
      </c>
      <c r="AK290" s="127">
        <f>IF(E290=1,VLOOKUP(Työfile_2024!D290,'2015'!$F$12:$AB$1887,22,FALSE),"-")</f>
        <v>0</v>
      </c>
      <c r="AL290" s="127">
        <f>IF(E290=1,VLOOKUP(Työfile_2024!D290,'2015'!$F$12:$AB$1887,23,FALSE),"-")</f>
        <v>0</v>
      </c>
      <c r="AM290" s="56">
        <f>VLOOKUP(Työfile_2024!D290,Tmatkat_20km_tarkasteltava_verk!$C$2:$D$1804,2,FALSE)</f>
        <v>295</v>
      </c>
      <c r="AN290" s="148">
        <f t="shared" si="58"/>
        <v>0.22719370017158222</v>
      </c>
      <c r="AO290" s="178">
        <f>IF(E290=1,VLOOKUP(Työfile_2024!D290,'2015'!$F$12:$AC$1887,24,FALSE),"-")</f>
        <v>44</v>
      </c>
      <c r="AP290" s="52">
        <f>VLOOKUP(D290,Tarkasteltava_verkko_2024_harva!$E$2:$I$1804,5,FALSE)</f>
        <v>0</v>
      </c>
      <c r="AQ290" s="52">
        <f>VLOOKUP(D290,Tarkasteltava_verkko_2024_harva!$E$2:$I$1804,4,FALSE)</f>
        <v>0</v>
      </c>
      <c r="AR290" s="148">
        <v>0</v>
      </c>
      <c r="AS290" s="170" t="str">
        <f>IFERROR(VLOOKUP(C290,'2015'!$C$12:$AG$1887,30,FALSE),"-")</f>
        <v/>
      </c>
      <c r="AT290" s="148">
        <v>0</v>
      </c>
      <c r="AU290" s="170">
        <f>IFERROR(VLOOKUP(C290,'2015'!$C$12:$AG$1887,31,FALSE),"-")</f>
        <v>0</v>
      </c>
      <c r="AV290" s="106"/>
      <c r="AW290" s="63">
        <f>IFERROR(VLOOKUP(C290,Merkittävyysluokitus!$A$2:$J$1705,10,FALSE),"-")</f>
        <v>2</v>
      </c>
      <c r="AX290" s="175">
        <f>IFERROR(VLOOKUP(C290,Merkittävyysluokitus!$A$2:$J$1705,6,FALSE),"-")</f>
        <v>10.974330289193301</v>
      </c>
      <c r="AY290" s="175">
        <f>IFERROR(VLOOKUP(C290,Merkittävyysluokitus!$A$2:$J$1705,7,FALSE),"-")</f>
        <v>4.4499999999999993</v>
      </c>
      <c r="AZ290" s="175">
        <f>IFERROR(VLOOKUP(C290,Merkittävyysluokitus!$A$2:$J$1705,8,FALSE),"-")</f>
        <v>4.3576636225266352</v>
      </c>
      <c r="BA290" s="175">
        <f>IFERROR(VLOOKUP(C290,Merkittävyysluokitus!$A$2:$J$1705,9,FALSE),"-")</f>
        <v>2.1666666666666665</v>
      </c>
      <c r="BB290" s="203"/>
      <c r="BC290" s="203" t="str">
        <f t="shared" si="59"/>
        <v/>
      </c>
      <c r="BD290" s="39" t="str">
        <f t="shared" si="51"/>
        <v>pinkki</v>
      </c>
      <c r="BE290" s="68" t="str">
        <f t="shared" si="52"/>
        <v>musta</v>
      </c>
      <c r="BF290" s="68" t="str">
        <f t="shared" si="53"/>
        <v>musta</v>
      </c>
      <c r="BG290" s="68" t="str">
        <f t="shared" si="54"/>
        <v>musta</v>
      </c>
      <c r="BH290" s="208" t="str">
        <f t="shared" si="55"/>
        <v>musta</v>
      </c>
      <c r="BI290" s="117"/>
      <c r="BJ290" s="39" t="str">
        <f>IF(F290="ei löydy","uusi tie",IF(E290=0,"tieosoite muuttunut",IF(E290=1,VLOOKUP(D290,'2015'!$F$12:$AL$1887,31,FALSE),"-")))</f>
        <v>punainen</v>
      </c>
      <c r="BK290" s="67" t="str">
        <f>IF(E290=1,VLOOKUP(D290,'2015'!$F$12:$AL$1887,32,FALSE),"-")</f>
        <v>punainen</v>
      </c>
      <c r="BL290" s="39" t="str">
        <f>IF(F290="ei löydy","uusi tie",IF(E290=0,"tieosoite muuttunut",IF(E290=1,VLOOKUP(D290,'2015'!$F$12:$AL$1887,33,FALSE),"-")))</f>
        <v>pinkki</v>
      </c>
      <c r="BM290" s="39"/>
      <c r="BN290" s="217" t="str">
        <f>VLOOKUP(D290,'2015'!$F$12:$AL$1887,33,FALSE)</f>
        <v>pinkki</v>
      </c>
      <c r="BO290" s="117"/>
      <c r="BP290" s="115" t="s">
        <v>9</v>
      </c>
      <c r="BQ290" s="30"/>
      <c r="BS290" s="5"/>
      <c r="BU290" s="35"/>
      <c r="BV290" s="30" t="s">
        <v>9</v>
      </c>
      <c r="BW290" s="20"/>
      <c r="BX290" t="str">
        <f>IF(E290=1,VLOOKUP(D290,'2015'!$F$12:$AX$1887,43,FALSE),"-")</f>
        <v>musta</v>
      </c>
      <c r="BY290" t="str">
        <f>IF(E290=1,VLOOKUP(D290,'2015'!$F$12:$AX$1887,44,FALSE),"-")</f>
        <v>musta</v>
      </c>
      <c r="BZ290" t="str">
        <f>IF(E290=1,VLOOKUP(D290,'2015'!$F$12:$AX$1887,45,FALSE),"-")</f>
        <v>musta</v>
      </c>
      <c r="CA290" s="31">
        <f t="shared" si="60"/>
        <v>11</v>
      </c>
      <c r="CB290" s="31">
        <f t="shared" si="61"/>
        <v>10</v>
      </c>
      <c r="CC290" s="31">
        <f t="shared" si="62"/>
        <v>0</v>
      </c>
      <c r="CD290" s="31">
        <f t="shared" si="63"/>
        <v>1</v>
      </c>
      <c r="CE290" s="31">
        <f t="shared" si="64"/>
        <v>0</v>
      </c>
      <c r="CO290" s="32" t="s">
        <v>34</v>
      </c>
      <c r="CP290" s="2" t="s">
        <v>35</v>
      </c>
    </row>
    <row r="291" spans="1:94" ht="15.75" thickBot="1" x14ac:dyDescent="0.3">
      <c r="A291" s="50"/>
      <c r="B291" s="50"/>
      <c r="C291" s="50" t="str">
        <f t="shared" si="56"/>
        <v>104_8_714</v>
      </c>
      <c r="D291" s="51" t="str">
        <f t="shared" si="57"/>
        <v>104_8</v>
      </c>
      <c r="E291" s="224">
        <f>IFERROR(VLOOKUP(C291,'2015'!$C$12:$D$1887,2,FALSE),0)</f>
        <v>1</v>
      </c>
      <c r="F291" s="51">
        <f>IFERROR(K291-IFERROR(VLOOKUP(D291,'2015'!$F$12:$I$1887,4,FALSE),"ei löydy"),"ei löydy")</f>
        <v>0</v>
      </c>
      <c r="G291" s="224">
        <f>IFERROR(VLOOKUP(Työfile_2024!C291,Liikennemalli!$D$6:$G$1921,4,FALSE),0)</f>
        <v>1</v>
      </c>
      <c r="H291" s="225">
        <f>K291-IFERROR(VLOOKUP(Työfile_2024!D291,Liikennemalli!$C$6:$H$1921,6,FALSE),"ei löydy")</f>
        <v>0</v>
      </c>
      <c r="I291" s="80">
        <v>104</v>
      </c>
      <c r="J291" s="52">
        <v>8</v>
      </c>
      <c r="K291" s="52">
        <v>714</v>
      </c>
      <c r="L291" s="53"/>
      <c r="M291" s="54"/>
      <c r="N291" s="54"/>
      <c r="O291" s="54"/>
      <c r="P291" s="54"/>
      <c r="Q291" s="55"/>
      <c r="R291" s="55"/>
      <c r="S291" s="55"/>
      <c r="T291" s="55"/>
      <c r="U291" s="52"/>
      <c r="V291" s="56">
        <v>186</v>
      </c>
      <c r="W291" s="56">
        <v>10</v>
      </c>
      <c r="X291" s="56">
        <v>178</v>
      </c>
      <c r="Y291" s="56">
        <f>VLOOKUP(D291,Liikennemalli24!$D$2:$F$1804,2,FALSE)</f>
        <v>42</v>
      </c>
      <c r="Z291" s="57">
        <f>VLOOKUP(D291,Liikennemalli24!$D$2:$F$1804,3,FALSE)</f>
        <v>0.14000000000000001</v>
      </c>
      <c r="AA291" s="178">
        <f>IF(G291=1,VLOOKUP(C291,Liikennemalli!$D$6:$H$1921,2,FALSE),0)</f>
        <v>4</v>
      </c>
      <c r="AB291" s="197">
        <f>IF(G291=1,VLOOKUP(C291,Liikennemalli!$D$6:$H$1921,3,FALSE),0)</f>
        <v>0.105263157894736</v>
      </c>
      <c r="AC291" s="134" t="str">
        <f>IF(E291=1,VLOOKUP(Työfile_2024!D291,'2015'!$F$12:$X$1887,18,FALSE),"-")</f>
        <v>ei mallia</v>
      </c>
      <c r="AD291" s="127" t="str">
        <f>IF(E291=1,VLOOKUP(Työfile_2024!D291,'2015'!$F$12:$X$1887,19,FALSE),"-")</f>
        <v>ei mallia</v>
      </c>
      <c r="AI291" s="127">
        <f>IF(E291=1,VLOOKUP(Työfile_2024!D291,'2015'!$F$12:$AB$1887,20,FALSE),"-")</f>
        <v>0</v>
      </c>
      <c r="AJ291" s="127">
        <f>IF(E291=1,VLOOKUP(Työfile_2024!D291,'2015'!$F$12:$AB$1887,21,FALSE),"-")</f>
        <v>0</v>
      </c>
      <c r="AK291" s="127">
        <f>IF(E291=1,VLOOKUP(Työfile_2024!D291,'2015'!$F$12:$AB$1887,22,FALSE),"-")</f>
        <v>0</v>
      </c>
      <c r="AL291" s="127">
        <f>IF(E291=1,VLOOKUP(Työfile_2024!D291,'2015'!$F$12:$AB$1887,23,FALSE),"-")</f>
        <v>0</v>
      </c>
      <c r="AM291" s="56">
        <f>VLOOKUP(Työfile_2024!D291,Tmatkat_20km_tarkasteltava_verk!$C$2:$D$1804,2,FALSE)</f>
        <v>8</v>
      </c>
      <c r="AN291" s="148">
        <f t="shared" si="58"/>
        <v>4.3010752688172046E-2</v>
      </c>
      <c r="AO291" s="178">
        <f>IF(E291=1,VLOOKUP(Työfile_2024!D291,'2015'!$F$12:$AC$1887,24,FALSE),"-")</f>
        <v>2</v>
      </c>
      <c r="AP291" s="52">
        <f>VLOOKUP(D291,Tarkasteltava_verkko_2024_harva!$E$2:$I$1804,5,FALSE)</f>
        <v>0</v>
      </c>
      <c r="AQ291" s="52">
        <f>VLOOKUP(D291,Tarkasteltava_verkko_2024_harva!$E$2:$I$1804,4,FALSE)</f>
        <v>0</v>
      </c>
      <c r="AR291" s="148">
        <v>0</v>
      </c>
      <c r="AS291" s="170" t="str">
        <f>IFERROR(VLOOKUP(C291,'2015'!$C$12:$AG$1887,30,FALSE),"-")</f>
        <v/>
      </c>
      <c r="AT291" s="148">
        <v>0.50280112044817926</v>
      </c>
      <c r="AU291" s="170" t="str">
        <f>IFERROR(VLOOKUP(C291,'2015'!$C$12:$AG$1887,31,FALSE),"-")</f>
        <v>Kyllä</v>
      </c>
      <c r="AV291" s="106"/>
      <c r="AW291" s="63">
        <f>IFERROR(VLOOKUP(C291,Merkittävyysluokitus!$A$2:$J$1705,10,FALSE),"-")</f>
        <v>3</v>
      </c>
      <c r="AX291" s="175">
        <f>IFERROR(VLOOKUP(C291,Merkittävyysluokitus!$A$2:$J$1705,6,FALSE),"-")</f>
        <v>3.296310502283105</v>
      </c>
      <c r="AY291" s="175">
        <f>IFERROR(VLOOKUP(C291,Merkittävyysluokitus!$A$2:$J$1705,7,FALSE),"-")</f>
        <v>0.59466666666666668</v>
      </c>
      <c r="AZ291" s="175">
        <f>IFERROR(VLOOKUP(C291,Merkittävyysluokitus!$A$2:$J$1705,8,FALSE),"-")</f>
        <v>1.2016438356164383</v>
      </c>
      <c r="BA291" s="175">
        <f>IFERROR(VLOOKUP(C291,Merkittävyysluokitus!$A$2:$J$1705,9,FALSE),"-")</f>
        <v>1.5</v>
      </c>
      <c r="BB291" s="203"/>
      <c r="BC291" s="203" t="str">
        <f t="shared" si="59"/>
        <v/>
      </c>
      <c r="BD291" s="39" t="str">
        <f t="shared" si="51"/>
        <v>pinkki</v>
      </c>
      <c r="BE291" s="68" t="str">
        <f t="shared" si="52"/>
        <v>musta</v>
      </c>
      <c r="BF291" s="68" t="str">
        <f t="shared" si="53"/>
        <v>musta</v>
      </c>
      <c r="BG291" s="68" t="str">
        <f t="shared" si="54"/>
        <v>musta</v>
      </c>
      <c r="BH291" s="208" t="str">
        <f t="shared" si="55"/>
        <v>musta</v>
      </c>
      <c r="BI291" s="117"/>
      <c r="BJ291" s="39" t="str">
        <f>IF(F291="ei löydy","uusi tie",IF(E291=0,"tieosoite muuttunut",IF(E291=1,VLOOKUP(D291,'2015'!$F$12:$AL$1887,31,FALSE),"-")))</f>
        <v>punainen</v>
      </c>
      <c r="BK291" s="67" t="str">
        <f>IF(E291=1,VLOOKUP(D291,'2015'!$F$12:$AL$1887,32,FALSE),"-")</f>
        <v>musta</v>
      </c>
      <c r="BL291" s="39" t="str">
        <f>IF(F291="ei löydy","uusi tie",IF(E291=0,"tieosoite muuttunut",IF(E291=1,VLOOKUP(D291,'2015'!$F$12:$AL$1887,33,FALSE),"-")))</f>
        <v>pinkki</v>
      </c>
      <c r="BM291" s="39"/>
      <c r="BN291" s="217" t="str">
        <f>VLOOKUP(D291,'2015'!$F$12:$AL$1887,33,FALSE)</f>
        <v>pinkki</v>
      </c>
      <c r="BO291" s="117"/>
      <c r="BP291" s="115" t="s">
        <v>9</v>
      </c>
      <c r="BQ291" s="30"/>
      <c r="BS291" s="5"/>
      <c r="BU291" s="35"/>
      <c r="BV291" s="30" t="s">
        <v>9</v>
      </c>
      <c r="BW291" s="20"/>
      <c r="BX291" t="str">
        <f>IF(E291=1,VLOOKUP(D291,'2015'!$F$12:$AX$1887,43,FALSE),"-")</f>
        <v>ei mallia</v>
      </c>
      <c r="BY291" t="str">
        <f>IF(E291=1,VLOOKUP(D291,'2015'!$F$12:$AX$1887,44,FALSE),"-")</f>
        <v>ei mallia</v>
      </c>
      <c r="BZ291" t="str">
        <f>IF(E291=1,VLOOKUP(D291,'2015'!$F$12:$AX$1887,45,FALSE),"-")</f>
        <v>ei mallia</v>
      </c>
      <c r="CA291" s="31">
        <f t="shared" si="60"/>
        <v>20</v>
      </c>
      <c r="CB291" s="31">
        <f t="shared" si="61"/>
        <v>10</v>
      </c>
      <c r="CC291" s="31">
        <f t="shared" si="62"/>
        <v>10</v>
      </c>
      <c r="CD291" s="31">
        <f t="shared" si="63"/>
        <v>0</v>
      </c>
      <c r="CE291" s="31">
        <f t="shared" si="64"/>
        <v>0</v>
      </c>
      <c r="CO291" s="32" t="s">
        <v>34</v>
      </c>
      <c r="CP291" s="2" t="s">
        <v>35</v>
      </c>
    </row>
    <row r="292" spans="1:94" ht="15.75" thickBot="1" x14ac:dyDescent="0.3">
      <c r="A292" s="50"/>
      <c r="B292" s="50"/>
      <c r="C292" s="50" t="str">
        <f t="shared" si="56"/>
        <v>104_9_4931</v>
      </c>
      <c r="D292" s="51" t="str">
        <f t="shared" si="57"/>
        <v>104_9</v>
      </c>
      <c r="E292" s="224">
        <f>IFERROR(VLOOKUP(C292,'2015'!$C$12:$D$1887,2,FALSE),0)</f>
        <v>1</v>
      </c>
      <c r="F292" s="51">
        <f>IFERROR(K292-IFERROR(VLOOKUP(D292,'2015'!$F$12:$I$1887,4,FALSE),"ei löydy"),"ei löydy")</f>
        <v>0</v>
      </c>
      <c r="G292" s="224">
        <f>IFERROR(VLOOKUP(Työfile_2024!C292,Liikennemalli!$D$6:$G$1921,4,FALSE),0)</f>
        <v>1</v>
      </c>
      <c r="H292" s="225">
        <f>K292-IFERROR(VLOOKUP(Työfile_2024!D292,Liikennemalli!$C$6:$H$1921,6,FALSE),"ei löydy")</f>
        <v>0</v>
      </c>
      <c r="I292" s="80">
        <v>104</v>
      </c>
      <c r="J292" s="52">
        <v>9</v>
      </c>
      <c r="K292" s="52">
        <v>4931</v>
      </c>
      <c r="L292" s="53"/>
      <c r="M292" s="54"/>
      <c r="N292" s="54"/>
      <c r="O292" s="54"/>
      <c r="P292" s="54"/>
      <c r="Q292" s="55"/>
      <c r="R292" s="55"/>
      <c r="S292" s="55"/>
      <c r="T292" s="55"/>
      <c r="U292" s="52"/>
      <c r="V292" s="56">
        <v>874</v>
      </c>
      <c r="W292" s="56">
        <v>41</v>
      </c>
      <c r="X292" s="56">
        <v>900</v>
      </c>
      <c r="Y292" s="56">
        <f>VLOOKUP(D292,Liikennemalli24!$D$2:$F$1804,2,FALSE)</f>
        <v>555</v>
      </c>
      <c r="Z292" s="57">
        <f>VLOOKUP(D292,Liikennemalli24!$D$2:$F$1804,3,FALSE)</f>
        <v>0.27</v>
      </c>
      <c r="AA292" s="178">
        <f>IF(G292=1,VLOOKUP(C292,Liikennemalli!$D$6:$H$1921,2,FALSE),0)</f>
        <v>182</v>
      </c>
      <c r="AB292" s="197">
        <f>IF(G292=1,VLOOKUP(C292,Liikennemalli!$D$6:$H$1921,3,FALSE),0)</f>
        <v>0.23915900131406001</v>
      </c>
      <c r="AC292" s="134">
        <f>IF(E292=1,VLOOKUP(Työfile_2024!D292,'2015'!$F$12:$X$1887,18,FALSE),"-")</f>
        <v>146</v>
      </c>
      <c r="AD292" s="127">
        <f>IF(E292=1,VLOOKUP(Työfile_2024!D292,'2015'!$F$12:$X$1887,19,FALSE),"-")</f>
        <v>0.47</v>
      </c>
      <c r="AI292" s="127">
        <f>IF(E292=1,VLOOKUP(Työfile_2024!D292,'2015'!$F$12:$AB$1887,20,FALSE),"-")</f>
        <v>0</v>
      </c>
      <c r="AJ292" s="127">
        <f>IF(E292=1,VLOOKUP(Työfile_2024!D292,'2015'!$F$12:$AB$1887,21,FALSE),"-")</f>
        <v>0</v>
      </c>
      <c r="AK292" s="127">
        <f>IF(E292=1,VLOOKUP(Työfile_2024!D292,'2015'!$F$12:$AB$1887,22,FALSE),"-")</f>
        <v>0</v>
      </c>
      <c r="AL292" s="127">
        <f>IF(E292=1,VLOOKUP(Työfile_2024!D292,'2015'!$F$12:$AB$1887,23,FALSE),"-")</f>
        <v>0</v>
      </c>
      <c r="AM292" s="56">
        <f>VLOOKUP(Työfile_2024!D292,Tmatkat_20km_tarkasteltava_verk!$C$2:$D$1804,2,FALSE)</f>
        <v>287</v>
      </c>
      <c r="AN292" s="148">
        <f t="shared" si="58"/>
        <v>0.32837528604118993</v>
      </c>
      <c r="AO292" s="178">
        <f>IF(E292=1,VLOOKUP(Työfile_2024!D292,'2015'!$F$12:$AC$1887,24,FALSE),"-")</f>
        <v>32</v>
      </c>
      <c r="AP292" s="52">
        <f>VLOOKUP(D292,Tarkasteltava_verkko_2024_harva!$E$2:$I$1804,5,FALSE)</f>
        <v>0</v>
      </c>
      <c r="AQ292" s="52">
        <f>VLOOKUP(D292,Tarkasteltava_verkko_2024_harva!$E$2:$I$1804,4,FALSE)</f>
        <v>0</v>
      </c>
      <c r="AR292" s="148">
        <v>0.38795376191441899</v>
      </c>
      <c r="AS292" s="170" t="str">
        <f>IFERROR(VLOOKUP(C292,'2015'!$C$12:$AG$1887,30,FALSE),"-")</f>
        <v/>
      </c>
      <c r="AT292" s="148">
        <v>0.45832488339079297</v>
      </c>
      <c r="AU292" s="170">
        <f>IFERROR(VLOOKUP(C292,'2015'!$C$12:$AG$1887,31,FALSE),"-")</f>
        <v>0</v>
      </c>
      <c r="AV292" s="106"/>
      <c r="AW292" s="63">
        <f>IFERROR(VLOOKUP(C292,Merkittävyysluokitus!$A$2:$J$1705,10,FALSE),"-")</f>
        <v>3</v>
      </c>
      <c r="AX292" s="175">
        <f>IFERROR(VLOOKUP(C292,Merkittävyysluokitus!$A$2:$J$1705,6,FALSE),"-")</f>
        <v>9.864709284627093</v>
      </c>
      <c r="AY292" s="175">
        <f>IFERROR(VLOOKUP(C292,Merkittävyysluokitus!$A$2:$J$1705,7,FALSE),"-")</f>
        <v>4.2969999999999997</v>
      </c>
      <c r="AZ292" s="175">
        <f>IFERROR(VLOOKUP(C292,Merkittävyysluokitus!$A$2:$J$1705,8,FALSE),"-")</f>
        <v>3.2343759512937593</v>
      </c>
      <c r="BA292" s="175">
        <f>IFERROR(VLOOKUP(C292,Merkittävyysluokitus!$A$2:$J$1705,9,FALSE),"-")</f>
        <v>2.333333333333333</v>
      </c>
      <c r="BB292" s="203"/>
      <c r="BC292" s="203" t="str">
        <f t="shared" si="59"/>
        <v/>
      </c>
      <c r="BD292" s="39" t="str">
        <f t="shared" si="51"/>
        <v>pinkki</v>
      </c>
      <c r="BE292" s="68" t="str">
        <f t="shared" si="52"/>
        <v>musta</v>
      </c>
      <c r="BF292" s="68" t="str">
        <f t="shared" si="53"/>
        <v>musta</v>
      </c>
      <c r="BG292" s="68" t="str">
        <f t="shared" si="54"/>
        <v>musta</v>
      </c>
      <c r="BH292" s="208" t="str">
        <f t="shared" si="55"/>
        <v>musta</v>
      </c>
      <c r="BI292" s="117"/>
      <c r="BJ292" s="39" t="str">
        <f>IF(F292="ei löydy","uusi tie",IF(E292=0,"tieosoite muuttunut",IF(E292=1,VLOOKUP(D292,'2015'!$F$12:$AL$1887,31,FALSE),"-")))</f>
        <v>punainen</v>
      </c>
      <c r="BK292" s="67" t="str">
        <f>IF(E292=1,VLOOKUP(D292,'2015'!$F$12:$AL$1887,32,FALSE),"-")</f>
        <v>musta</v>
      </c>
      <c r="BL292" s="39" t="str">
        <f>IF(F292="ei löydy","uusi tie",IF(E292=0,"tieosoite muuttunut",IF(E292=1,VLOOKUP(D292,'2015'!$F$12:$AL$1887,33,FALSE),"-")))</f>
        <v>pinkki</v>
      </c>
      <c r="BM292" s="39"/>
      <c r="BN292" s="217" t="str">
        <f>VLOOKUP(D292,'2015'!$F$12:$AL$1887,33,FALSE)</f>
        <v>pinkki</v>
      </c>
      <c r="BO292" s="117"/>
      <c r="BP292" s="115" t="s">
        <v>50</v>
      </c>
      <c r="BQ292" s="30"/>
      <c r="BS292" s="5"/>
      <c r="BU292" s="35"/>
      <c r="BV292" s="30" t="s">
        <v>50</v>
      </c>
      <c r="BW292" s="20"/>
      <c r="BX292" t="str">
        <f>IF(E292=1,VLOOKUP(D292,'2015'!$F$12:$AX$1887,43,FALSE),"-")</f>
        <v>musta</v>
      </c>
      <c r="BY292" t="str">
        <f>IF(E292=1,VLOOKUP(D292,'2015'!$F$12:$AX$1887,44,FALSE),"-")</f>
        <v>musta</v>
      </c>
      <c r="BZ292" t="str">
        <f>IF(E292=1,VLOOKUP(D292,'2015'!$F$12:$AX$1887,45,FALSE),"-")</f>
        <v>musta</v>
      </c>
      <c r="CA292" s="31">
        <f t="shared" si="60"/>
        <v>2</v>
      </c>
      <c r="CB292" s="31">
        <f t="shared" si="61"/>
        <v>1</v>
      </c>
      <c r="CC292" s="31">
        <f t="shared" si="62"/>
        <v>0</v>
      </c>
      <c r="CD292" s="31">
        <f t="shared" si="63"/>
        <v>1</v>
      </c>
      <c r="CE292" s="31">
        <f t="shared" si="64"/>
        <v>0</v>
      </c>
      <c r="CO292" s="2" t="s">
        <v>35</v>
      </c>
      <c r="CP292" s="2" t="s">
        <v>35</v>
      </c>
    </row>
    <row r="293" spans="1:94" ht="15.75" thickBot="1" x14ac:dyDescent="0.3">
      <c r="A293" s="50"/>
      <c r="B293" s="50"/>
      <c r="C293" s="50" t="str">
        <f t="shared" si="56"/>
        <v>104_10_4566</v>
      </c>
      <c r="D293" s="51" t="str">
        <f t="shared" si="57"/>
        <v>104_10</v>
      </c>
      <c r="E293" s="224">
        <f>IFERROR(VLOOKUP(C293,'2015'!$C$12:$D$1887,2,FALSE),0)</f>
        <v>1</v>
      </c>
      <c r="F293" s="51">
        <f>IFERROR(K293-IFERROR(VLOOKUP(D293,'2015'!$F$12:$I$1887,4,FALSE),"ei löydy"),"ei löydy")</f>
        <v>0</v>
      </c>
      <c r="G293" s="224">
        <f>IFERROR(VLOOKUP(Työfile_2024!C293,Liikennemalli!$D$6:$G$1921,4,FALSE),0)</f>
        <v>1</v>
      </c>
      <c r="H293" s="225">
        <f>K293-IFERROR(VLOOKUP(Työfile_2024!D293,Liikennemalli!$C$6:$H$1921,6,FALSE),"ei löydy")</f>
        <v>0</v>
      </c>
      <c r="I293" s="80">
        <v>104</v>
      </c>
      <c r="J293" s="52">
        <v>10</v>
      </c>
      <c r="K293" s="52">
        <v>4566</v>
      </c>
      <c r="L293" s="53"/>
      <c r="M293" s="54"/>
      <c r="N293" s="54"/>
      <c r="O293" s="54"/>
      <c r="P293" s="54"/>
      <c r="Q293" s="55"/>
      <c r="R293" s="55"/>
      <c r="S293" s="55"/>
      <c r="T293" s="55"/>
      <c r="U293" s="52"/>
      <c r="V293" s="56">
        <v>874</v>
      </c>
      <c r="W293" s="56">
        <v>41</v>
      </c>
      <c r="X293" s="56">
        <v>900</v>
      </c>
      <c r="Y293" s="56">
        <f>VLOOKUP(D293,Liikennemalli24!$D$2:$F$1804,2,FALSE)</f>
        <v>1780</v>
      </c>
      <c r="Z293" s="57">
        <f>VLOOKUP(D293,Liikennemalli24!$D$2:$F$1804,3,FALSE)</f>
        <v>0.52</v>
      </c>
      <c r="AA293" s="178">
        <f>IF(G293=1,VLOOKUP(C293,Liikennemalli!$D$6:$H$1921,2,FALSE),0)</f>
        <v>289.346967677495</v>
      </c>
      <c r="AB293" s="197">
        <f>IF(G293=1,VLOOKUP(C293,Liikennemalli!$D$6:$H$1921,3,FALSE),0)</f>
        <v>0.49468451457926199</v>
      </c>
      <c r="AC293" s="134">
        <f>IF(E293=1,VLOOKUP(Työfile_2024!D293,'2015'!$F$12:$X$1887,18,FALSE),"-")</f>
        <v>265</v>
      </c>
      <c r="AD293" s="127">
        <f>IF(E293=1,VLOOKUP(Työfile_2024!D293,'2015'!$F$12:$X$1887,19,FALSE),"-")</f>
        <v>0.56999999999999995</v>
      </c>
      <c r="AI293" s="127">
        <f>IF(E293=1,VLOOKUP(Työfile_2024!D293,'2015'!$F$12:$AB$1887,20,FALSE),"-")</f>
        <v>0</v>
      </c>
      <c r="AJ293" s="127">
        <f>IF(E293=1,VLOOKUP(Työfile_2024!D293,'2015'!$F$12:$AB$1887,21,FALSE),"-")</f>
        <v>0</v>
      </c>
      <c r="AK293" s="127">
        <f>IF(E293=1,VLOOKUP(Työfile_2024!D293,'2015'!$F$12:$AB$1887,22,FALSE),"-")</f>
        <v>0</v>
      </c>
      <c r="AL293" s="127">
        <f>IF(E293=1,VLOOKUP(Työfile_2024!D293,'2015'!$F$12:$AB$1887,23,FALSE),"-")</f>
        <v>0</v>
      </c>
      <c r="AM293" s="56">
        <f>VLOOKUP(Työfile_2024!D293,Tmatkat_20km_tarkasteltava_verk!$C$2:$D$1804,2,FALSE)</f>
        <v>484</v>
      </c>
      <c r="AN293" s="148">
        <f t="shared" si="58"/>
        <v>0.55377574370709381</v>
      </c>
      <c r="AO293" s="178">
        <f>IF(E293=1,VLOOKUP(Työfile_2024!D293,'2015'!$F$12:$AC$1887,24,FALSE),"-")</f>
        <v>144</v>
      </c>
      <c r="AP293" s="52" t="str">
        <f>VLOOKUP(D293,Tarkasteltava_verkko_2024_harva!$E$2:$I$1804,5,FALSE)</f>
        <v>tiivis</v>
      </c>
      <c r="AQ293" s="52">
        <f>VLOOKUP(D293,Tarkasteltava_verkko_2024_harva!$E$2:$I$1804,4,FALSE)</f>
        <v>0</v>
      </c>
      <c r="AR293" s="148">
        <v>9.2641261498028912E-2</v>
      </c>
      <c r="AS293" s="170" t="str">
        <f>IFERROR(VLOOKUP(C293,'2015'!$C$12:$AG$1887,30,FALSE),"-")</f>
        <v/>
      </c>
      <c r="AT293" s="148">
        <v>0</v>
      </c>
      <c r="AU293" s="170">
        <f>IFERROR(VLOOKUP(C293,'2015'!$C$12:$AG$1887,31,FALSE),"-")</f>
        <v>0</v>
      </c>
      <c r="AV293" s="106"/>
      <c r="AW293" s="63">
        <f>IFERROR(VLOOKUP(C293,Merkittävyysluokitus!$A$2:$J$1705,10,FALSE),"-")</f>
        <v>2</v>
      </c>
      <c r="AX293" s="175">
        <f>IFERROR(VLOOKUP(C293,Merkittävyysluokitus!$A$2:$J$1705,6,FALSE),"-")</f>
        <v>10.887585996955861</v>
      </c>
      <c r="AY293" s="175">
        <f>IFERROR(VLOOKUP(C293,Merkittävyysluokitus!$A$2:$J$1705,7,FALSE),"-")</f>
        <v>3.6219999999999999</v>
      </c>
      <c r="AZ293" s="175">
        <f>IFERROR(VLOOKUP(C293,Merkittävyysluokitus!$A$2:$J$1705,8,FALSE),"-")</f>
        <v>5.4322526636225277</v>
      </c>
      <c r="BA293" s="175">
        <f>IFERROR(VLOOKUP(C293,Merkittävyysluokitus!$A$2:$J$1705,9,FALSE),"-")</f>
        <v>1.8333333333333333</v>
      </c>
      <c r="BB293" s="203"/>
      <c r="BC293" s="203" t="str">
        <f t="shared" si="59"/>
        <v/>
      </c>
      <c r="BD293" s="39" t="str">
        <f t="shared" si="51"/>
        <v>pinkki</v>
      </c>
      <c r="BE293" s="68" t="str">
        <f t="shared" si="52"/>
        <v>musta</v>
      </c>
      <c r="BF293" s="68" t="str">
        <f t="shared" si="53"/>
        <v>musta</v>
      </c>
      <c r="BG293" s="68" t="str">
        <f t="shared" si="54"/>
        <v>musta</v>
      </c>
      <c r="BH293" s="208" t="str">
        <f t="shared" si="55"/>
        <v>musta</v>
      </c>
      <c r="BI293" s="117"/>
      <c r="BJ293" s="39" t="str">
        <f>IF(F293="ei löydy","uusi tie",IF(E293=0,"tieosoite muuttunut",IF(E293=1,VLOOKUP(D293,'2015'!$F$12:$AL$1887,31,FALSE),"-")))</f>
        <v>punainen</v>
      </c>
      <c r="BK293" s="67" t="str">
        <f>IF(E293=1,VLOOKUP(D293,'2015'!$F$12:$AL$1887,32,FALSE),"-")</f>
        <v>musta</v>
      </c>
      <c r="BL293" s="39" t="str">
        <f>IF(F293="ei löydy","uusi tie",IF(E293=0,"tieosoite muuttunut",IF(E293=1,VLOOKUP(D293,'2015'!$F$12:$AL$1887,33,FALSE),"-")))</f>
        <v>pinkki</v>
      </c>
      <c r="BM293" s="39"/>
      <c r="BN293" s="217" t="str">
        <f>VLOOKUP(D293,'2015'!$F$12:$AL$1887,33,FALSE)</f>
        <v>pinkki</v>
      </c>
      <c r="BO293" s="117"/>
      <c r="BP293" s="115" t="s">
        <v>50</v>
      </c>
      <c r="BQ293" s="30"/>
      <c r="BS293" s="5"/>
      <c r="BU293" s="35"/>
      <c r="BV293" s="30" t="s">
        <v>50</v>
      </c>
      <c r="BW293" s="20"/>
      <c r="BX293" t="str">
        <f>IF(E293=1,VLOOKUP(D293,'2015'!$F$12:$AX$1887,43,FALSE),"-")</f>
        <v>musta</v>
      </c>
      <c r="BY293" t="str">
        <f>IF(E293=1,VLOOKUP(D293,'2015'!$F$12:$AX$1887,44,FALSE),"-")</f>
        <v>musta</v>
      </c>
      <c r="BZ293" t="str">
        <f>IF(E293=1,VLOOKUP(D293,'2015'!$F$12:$AX$1887,45,FALSE),"-")</f>
        <v>musta</v>
      </c>
      <c r="CA293" s="31">
        <f t="shared" si="60"/>
        <v>2</v>
      </c>
      <c r="CB293" s="31">
        <f t="shared" si="61"/>
        <v>1</v>
      </c>
      <c r="CC293" s="31">
        <f t="shared" si="62"/>
        <v>0</v>
      </c>
      <c r="CD293" s="31">
        <f t="shared" si="63"/>
        <v>1</v>
      </c>
      <c r="CE293" s="31">
        <f t="shared" si="64"/>
        <v>0</v>
      </c>
      <c r="CO293" s="2" t="s">
        <v>35</v>
      </c>
      <c r="CP293" s="2" t="s">
        <v>35</v>
      </c>
    </row>
    <row r="294" spans="1:94" ht="15.75" thickBot="1" x14ac:dyDescent="0.3">
      <c r="A294" s="50"/>
      <c r="B294" s="50"/>
      <c r="C294" s="50" t="str">
        <f t="shared" si="56"/>
        <v>110_5_502</v>
      </c>
      <c r="D294" s="51" t="str">
        <f t="shared" si="57"/>
        <v>110_5</v>
      </c>
      <c r="E294" s="224">
        <f>IFERROR(VLOOKUP(C294,'2015'!$C$12:$D$1887,2,FALSE),0)</f>
        <v>0</v>
      </c>
      <c r="F294" s="51">
        <f>IFERROR(K294-IFERROR(VLOOKUP(D294,'2015'!$F$12:$I$1887,4,FALSE),"ei löydy"),"ei löydy")</f>
        <v>-1921</v>
      </c>
      <c r="G294" s="224">
        <f>IFERROR(VLOOKUP(Työfile_2024!C294,Liikennemalli!$D$6:$G$1921,4,FALSE),0)</f>
        <v>0</v>
      </c>
      <c r="H294" s="225">
        <f>K294-IFERROR(VLOOKUP(Työfile_2024!D294,Liikennemalli!$C$6:$H$1921,6,FALSE),"ei löydy")</f>
        <v>-1921</v>
      </c>
      <c r="I294" s="80">
        <v>110</v>
      </c>
      <c r="J294" s="52">
        <v>5</v>
      </c>
      <c r="K294" s="52">
        <v>502</v>
      </c>
      <c r="L294" s="53"/>
      <c r="M294" s="54"/>
      <c r="N294" s="54"/>
      <c r="O294" s="54"/>
      <c r="P294" s="54"/>
      <c r="Q294" s="55"/>
      <c r="R294" s="55"/>
      <c r="S294" s="55"/>
      <c r="T294" s="55"/>
      <c r="U294" s="52"/>
      <c r="V294" s="56">
        <v>10749</v>
      </c>
      <c r="W294" s="56">
        <v>421</v>
      </c>
      <c r="X294" s="56">
        <v>11834</v>
      </c>
      <c r="Y294" s="56">
        <f>VLOOKUP(D294,Liikennemalli24!$D$2:$F$1804,2,FALSE)</f>
        <v>208</v>
      </c>
      <c r="Z294" s="57">
        <f>VLOOKUP(D294,Liikennemalli24!$D$2:$F$1804,3,FALSE)</f>
        <v>7.8E-2</v>
      </c>
      <c r="AA294" s="178">
        <f>IF(G294=1,VLOOKUP(C294,Liikennemalli!$D$6:$H$1921,2,FALSE),0)</f>
        <v>0</v>
      </c>
      <c r="AB294" s="197">
        <f>IF(G294=1,VLOOKUP(C294,Liikennemalli!$D$6:$H$1921,3,FALSE),0)</f>
        <v>0</v>
      </c>
      <c r="AC294" s="134" t="str">
        <f>IF(E294=1,VLOOKUP(Työfile_2024!D294,'2015'!$F$12:$X$1887,18,FALSE),"-")</f>
        <v>-</v>
      </c>
      <c r="AD294" s="127" t="str">
        <f>IF(E294=1,VLOOKUP(Työfile_2024!D294,'2015'!$F$12:$X$1887,19,FALSE),"-")</f>
        <v>-</v>
      </c>
      <c r="AI294" s="127" t="str">
        <f>IF(E294=1,VLOOKUP(Työfile_2024!D294,'2015'!$F$12:$AB$1887,20,FALSE),"-")</f>
        <v>-</v>
      </c>
      <c r="AJ294" s="127" t="str">
        <f>IF(E294=1,VLOOKUP(Työfile_2024!D294,'2015'!$F$12:$AB$1887,21,FALSE),"-")</f>
        <v>-</v>
      </c>
      <c r="AK294" s="127" t="str">
        <f>IF(E294=1,VLOOKUP(Työfile_2024!D294,'2015'!$F$12:$AB$1887,22,FALSE),"-")</f>
        <v>-</v>
      </c>
      <c r="AL294" s="127" t="str">
        <f>IF(E294=1,VLOOKUP(Työfile_2024!D294,'2015'!$F$12:$AB$1887,23,FALSE),"-")</f>
        <v>-</v>
      </c>
      <c r="AM294" s="56">
        <f>VLOOKUP(Työfile_2024!D294,Tmatkat_20km_tarkasteltava_verk!$C$2:$D$1804,2,FALSE)</f>
        <v>417</v>
      </c>
      <c r="AN294" s="148">
        <f t="shared" si="58"/>
        <v>3.8794306447111362E-2</v>
      </c>
      <c r="AO294" s="178" t="str">
        <f>IF(E294=1,VLOOKUP(Työfile_2024!D294,'2015'!$F$12:$AC$1887,24,FALSE),"-")</f>
        <v>-</v>
      </c>
      <c r="AP294" s="52">
        <f>VLOOKUP(D294,Tarkasteltava_verkko_2024_harva!$E$2:$I$1804,5,FALSE)</f>
        <v>0</v>
      </c>
      <c r="AQ294" s="52">
        <f>VLOOKUP(D294,Tarkasteltava_verkko_2024_harva!$E$2:$I$1804,4,FALSE)</f>
        <v>0</v>
      </c>
      <c r="AR294" s="148">
        <v>3.9840637450199202E-3</v>
      </c>
      <c r="AS294" s="170" t="str">
        <f>IFERROR(VLOOKUP(C294,'2015'!$C$12:$AG$1887,30,FALSE),"-")</f>
        <v>-</v>
      </c>
      <c r="AT294" s="148">
        <v>0.99003984063745021</v>
      </c>
      <c r="AU294" s="170" t="str">
        <f>IFERROR(VLOOKUP(C294,'2015'!$C$12:$AG$1887,31,FALSE),"-")</f>
        <v>-</v>
      </c>
      <c r="AV294" s="106"/>
      <c r="AW294" s="63" t="str">
        <f>IFERROR(VLOOKUP(C294,Merkittävyysluokitus!$A$2:$J$1705,10,FALSE),"-")</f>
        <v>-</v>
      </c>
      <c r="AX294" s="175" t="str">
        <f>IFERROR(VLOOKUP(C294,Merkittävyysluokitus!$A$2:$J$1705,6,FALSE),"-")</f>
        <v>-</v>
      </c>
      <c r="AY294" s="175" t="str">
        <f>IFERROR(VLOOKUP(C294,Merkittävyysluokitus!$A$2:$J$1705,7,FALSE),"-")</f>
        <v>-</v>
      </c>
      <c r="AZ294" s="175" t="str">
        <f>IFERROR(VLOOKUP(C294,Merkittävyysluokitus!$A$2:$J$1705,8,FALSE),"-")</f>
        <v>-</v>
      </c>
      <c r="BA294" s="175" t="str">
        <f>IFERROR(VLOOKUP(C294,Merkittävyysluokitus!$A$2:$J$1705,9,FALSE),"-")</f>
        <v>-</v>
      </c>
      <c r="BB294" s="203"/>
      <c r="BC294" s="203" t="str">
        <f t="shared" si="59"/>
        <v>tieosoite muuttunut</v>
      </c>
      <c r="BD294" s="39" t="str">
        <f t="shared" si="51"/>
        <v>musta</v>
      </c>
      <c r="BE294" s="68" t="str">
        <f t="shared" si="52"/>
        <v>musta</v>
      </c>
      <c r="BF294" s="68" t="str">
        <f t="shared" si="53"/>
        <v>musta</v>
      </c>
      <c r="BG294" s="68" t="str">
        <f t="shared" si="54"/>
        <v>musta</v>
      </c>
      <c r="BH294" s="208" t="str">
        <f t="shared" si="55"/>
        <v>musta</v>
      </c>
      <c r="BI294" s="117"/>
      <c r="BJ294" s="39" t="str">
        <f>IF(F294="ei löydy","uusi tie",IF(E294=0,"tieosoite muuttunut",IF(E294=1,VLOOKUP(D294,'2015'!$F$12:$AL$1887,31,FALSE),"-")))</f>
        <v>tieosoite muuttunut</v>
      </c>
      <c r="BK294" s="67" t="str">
        <f>IF(E294=1,VLOOKUP(D294,'2015'!$F$12:$AL$1887,32,FALSE),"-")</f>
        <v>-</v>
      </c>
      <c r="BL294" s="39" t="str">
        <f>IF(F294="ei löydy","uusi tie",IF(E294=0,"tieosoite muuttunut",IF(E294=1,VLOOKUP(D294,'2015'!$F$12:$AL$1887,33,FALSE),"-")))</f>
        <v>tieosoite muuttunut</v>
      </c>
      <c r="BM294" s="39"/>
      <c r="BN294" s="217" t="str">
        <f>VLOOKUP(D294,'2015'!$F$12:$AL$1887,33,FALSE)</f>
        <v>musta</v>
      </c>
      <c r="BO294" s="117"/>
      <c r="BP294" s="115" t="s">
        <v>50</v>
      </c>
      <c r="BQ294" s="30"/>
      <c r="BS294" s="5"/>
      <c r="BU294" s="35"/>
      <c r="BV294" s="30" t="s">
        <v>50</v>
      </c>
      <c r="BW294" s="20"/>
      <c r="BX294" t="str">
        <f>IF(E294=1,VLOOKUP(D294,'2015'!$F$12:$AX$1887,43,FALSE),"-")</f>
        <v>-</v>
      </c>
      <c r="BY294" t="str">
        <f>IF(E294=1,VLOOKUP(D294,'2015'!$F$12:$AX$1887,44,FALSE),"-")</f>
        <v>-</v>
      </c>
      <c r="BZ294" t="str">
        <f>IF(E294=1,VLOOKUP(D294,'2015'!$F$12:$AX$1887,45,FALSE),"-")</f>
        <v>-</v>
      </c>
      <c r="CA294" s="31">
        <f t="shared" si="60"/>
        <v>21</v>
      </c>
      <c r="CB294" s="31">
        <f t="shared" si="61"/>
        <v>10</v>
      </c>
      <c r="CC294" s="31">
        <f t="shared" si="62"/>
        <v>10</v>
      </c>
      <c r="CD294" s="31">
        <f t="shared" si="63"/>
        <v>1</v>
      </c>
      <c r="CE294" s="31">
        <f t="shared" si="64"/>
        <v>0</v>
      </c>
      <c r="CO294" s="2" t="s">
        <v>35</v>
      </c>
      <c r="CP294" s="2" t="s">
        <v>35</v>
      </c>
    </row>
    <row r="295" spans="1:94" ht="15.75" thickBot="1" x14ac:dyDescent="0.3">
      <c r="A295" s="50"/>
      <c r="B295" s="50"/>
      <c r="C295" s="50" t="str">
        <f t="shared" si="56"/>
        <v>110_6_8970</v>
      </c>
      <c r="D295" s="51" t="str">
        <f t="shared" si="57"/>
        <v>110_6</v>
      </c>
      <c r="E295" s="224">
        <f>IFERROR(VLOOKUP(C295,'2015'!$C$12:$D$1887,2,FALSE),0)</f>
        <v>0</v>
      </c>
      <c r="F295" s="51">
        <f>IFERROR(K295-IFERROR(VLOOKUP(D295,'2015'!$F$12:$I$1887,4,FALSE),"ei löydy"),"ei löydy")</f>
        <v>6432</v>
      </c>
      <c r="G295" s="224">
        <f>IFERROR(VLOOKUP(Työfile_2024!C295,Liikennemalli!$D$6:$G$1921,4,FALSE),0)</f>
        <v>0</v>
      </c>
      <c r="H295" s="225">
        <f>K295-IFERROR(VLOOKUP(Työfile_2024!D295,Liikennemalli!$C$6:$H$1921,6,FALSE),"ei löydy")</f>
        <v>-2530</v>
      </c>
      <c r="I295" s="80">
        <v>110</v>
      </c>
      <c r="J295" s="52">
        <v>6</v>
      </c>
      <c r="K295" s="52">
        <v>8970</v>
      </c>
      <c r="L295" s="53"/>
      <c r="M295" s="54"/>
      <c r="N295" s="54"/>
      <c r="O295" s="54"/>
      <c r="P295" s="54"/>
      <c r="Q295" s="55"/>
      <c r="R295" s="55"/>
      <c r="S295" s="55"/>
      <c r="T295" s="55"/>
      <c r="U295" s="52"/>
      <c r="V295" s="56">
        <v>4330.93734671126</v>
      </c>
      <c r="W295" s="56">
        <v>696.01025641025637</v>
      </c>
      <c r="X295" s="56">
        <v>4702.065105908584</v>
      </c>
      <c r="Y295" s="56">
        <f>VLOOKUP(D295,Liikennemalli24!$D$2:$F$1804,2,FALSE)</f>
        <v>555</v>
      </c>
      <c r="Z295" s="57">
        <f>VLOOKUP(D295,Liikennemalli24!$D$2:$F$1804,3,FALSE)</f>
        <v>0.32300000000000001</v>
      </c>
      <c r="AA295" s="178">
        <f>IF(G295=1,VLOOKUP(C295,Liikennemalli!$D$6:$H$1921,2,FALSE),0)</f>
        <v>0</v>
      </c>
      <c r="AB295" s="197">
        <f>IF(G295=1,VLOOKUP(C295,Liikennemalli!$D$6:$H$1921,3,FALSE),0)</f>
        <v>0</v>
      </c>
      <c r="AC295" s="134" t="str">
        <f>IF(E295=1,VLOOKUP(Työfile_2024!D295,'2015'!$F$12:$X$1887,18,FALSE),"-")</f>
        <v>-</v>
      </c>
      <c r="AD295" s="127" t="str">
        <f>IF(E295=1,VLOOKUP(Työfile_2024!D295,'2015'!$F$12:$X$1887,19,FALSE),"-")</f>
        <v>-</v>
      </c>
      <c r="AI295" s="127" t="str">
        <f>IF(E295=1,VLOOKUP(Työfile_2024!D295,'2015'!$F$12:$AB$1887,20,FALSE),"-")</f>
        <v>-</v>
      </c>
      <c r="AJ295" s="127" t="str">
        <f>IF(E295=1,VLOOKUP(Työfile_2024!D295,'2015'!$F$12:$AB$1887,21,FALSE),"-")</f>
        <v>-</v>
      </c>
      <c r="AK295" s="127" t="str">
        <f>IF(E295=1,VLOOKUP(Työfile_2024!D295,'2015'!$F$12:$AB$1887,22,FALSE),"-")</f>
        <v>-</v>
      </c>
      <c r="AL295" s="127" t="str">
        <f>IF(E295=1,VLOOKUP(Työfile_2024!D295,'2015'!$F$12:$AB$1887,23,FALSE),"-")</f>
        <v>-</v>
      </c>
      <c r="AM295" s="56">
        <f>VLOOKUP(Työfile_2024!D295,Tmatkat_20km_tarkasteltava_verk!$C$2:$D$1804,2,FALSE)</f>
        <v>1211</v>
      </c>
      <c r="AN295" s="148">
        <f t="shared" si="58"/>
        <v>0.27961614381690025</v>
      </c>
      <c r="AO295" s="178" t="str">
        <f>IF(E295=1,VLOOKUP(Työfile_2024!D295,'2015'!$F$12:$AC$1887,24,FALSE),"-")</f>
        <v>-</v>
      </c>
      <c r="AP295" s="52">
        <f>VLOOKUP(D295,Tarkasteltava_verkko_2024_harva!$E$2:$I$1804,5,FALSE)</f>
        <v>0</v>
      </c>
      <c r="AQ295" s="52">
        <f>VLOOKUP(D295,Tarkasteltava_verkko_2024_harva!$E$2:$I$1804,4,FALSE)</f>
        <v>0</v>
      </c>
      <c r="AR295" s="148">
        <v>0.19609810479375697</v>
      </c>
      <c r="AS295" s="170" t="str">
        <f>IFERROR(VLOOKUP(C295,'2015'!$C$12:$AG$1887,30,FALSE),"-")</f>
        <v>-</v>
      </c>
      <c r="AT295" s="148">
        <v>0.68049052396878484</v>
      </c>
      <c r="AU295" s="170" t="str">
        <f>IFERROR(VLOOKUP(C295,'2015'!$C$12:$AG$1887,31,FALSE),"-")</f>
        <v>-</v>
      </c>
      <c r="AV295" s="106"/>
      <c r="AW295" s="63">
        <f>IFERROR(VLOOKUP(C295,Merkittävyysluokitus!$A$2:$J$1705,10,FALSE),"-")</f>
        <v>2</v>
      </c>
      <c r="AX295" s="175">
        <f>IFERROR(VLOOKUP(C295,Merkittävyysluokitus!$A$2:$J$1705,6,FALSE),"-")</f>
        <v>12.493888888888888</v>
      </c>
      <c r="AY295" s="175">
        <f>IFERROR(VLOOKUP(C295,Merkittävyysluokitus!$A$2:$J$1705,7,FALSE),"-")</f>
        <v>5</v>
      </c>
      <c r="AZ295" s="175">
        <f>IFERROR(VLOOKUP(C295,Merkittävyysluokitus!$A$2:$J$1705,8,FALSE),"-")</f>
        <v>4.8272222222222219</v>
      </c>
      <c r="BA295" s="175">
        <f>IFERROR(VLOOKUP(C295,Merkittävyysluokitus!$A$2:$J$1705,9,FALSE),"-")</f>
        <v>2.6666666666666665</v>
      </c>
      <c r="BB295" s="203"/>
      <c r="BC295" s="203" t="str">
        <f t="shared" si="59"/>
        <v>tieosoite muuttunut</v>
      </c>
      <c r="BD295" s="39" t="str">
        <f t="shared" si="51"/>
        <v>musta</v>
      </c>
      <c r="BE295" s="68" t="str">
        <f t="shared" si="52"/>
        <v>musta</v>
      </c>
      <c r="BF295" s="68" t="str">
        <f t="shared" si="53"/>
        <v>musta</v>
      </c>
      <c r="BG295" s="68" t="str">
        <f t="shared" si="54"/>
        <v>musta</v>
      </c>
      <c r="BH295" s="208" t="str">
        <f t="shared" si="55"/>
        <v>musta</v>
      </c>
      <c r="BI295" s="117"/>
      <c r="BJ295" s="39" t="str">
        <f>IF(F295="ei löydy","uusi tie",IF(E295=0,"tieosoite muuttunut",IF(E295=1,VLOOKUP(D295,'2015'!$F$12:$AL$1887,31,FALSE),"-")))</f>
        <v>tieosoite muuttunut</v>
      </c>
      <c r="BK295" s="67" t="str">
        <f>IF(E295=1,VLOOKUP(D295,'2015'!$F$12:$AL$1887,32,FALSE),"-")</f>
        <v>-</v>
      </c>
      <c r="BL295" s="39" t="str">
        <f>IF(F295="ei löydy","uusi tie",IF(E295=0,"tieosoite muuttunut",IF(E295=1,VLOOKUP(D295,'2015'!$F$12:$AL$1887,33,FALSE),"-")))</f>
        <v>tieosoite muuttunut</v>
      </c>
      <c r="BM295" s="39"/>
      <c r="BN295" s="217" t="str">
        <f>VLOOKUP(D295,'2015'!$F$12:$AL$1887,33,FALSE)</f>
        <v>musta</v>
      </c>
      <c r="BO295" s="117"/>
      <c r="BP295" s="115" t="s">
        <v>9</v>
      </c>
      <c r="BQ295" s="30"/>
      <c r="BS295" s="5"/>
      <c r="BU295" s="35"/>
      <c r="BV295" s="30" t="s">
        <v>9</v>
      </c>
      <c r="BW295" s="20"/>
      <c r="BX295" t="str">
        <f>IF(E295=1,VLOOKUP(D295,'2015'!$F$12:$AX$1887,43,FALSE),"-")</f>
        <v>-</v>
      </c>
      <c r="BY295" t="str">
        <f>IF(E295=1,VLOOKUP(D295,'2015'!$F$12:$AX$1887,44,FALSE),"-")</f>
        <v>-</v>
      </c>
      <c r="BZ295" t="str">
        <f>IF(E295=1,VLOOKUP(D295,'2015'!$F$12:$AX$1887,45,FALSE),"-")</f>
        <v>-</v>
      </c>
      <c r="CA295" s="31">
        <f t="shared" si="60"/>
        <v>30</v>
      </c>
      <c r="CB295" s="31">
        <f t="shared" si="61"/>
        <v>10</v>
      </c>
      <c r="CC295" s="31">
        <f t="shared" si="62"/>
        <v>10</v>
      </c>
      <c r="CD295" s="31">
        <f t="shared" si="63"/>
        <v>10</v>
      </c>
      <c r="CE295" s="31">
        <f t="shared" si="64"/>
        <v>0</v>
      </c>
      <c r="CO295" s="32" t="s">
        <v>34</v>
      </c>
      <c r="CP295" s="2" t="s">
        <v>35</v>
      </c>
    </row>
    <row r="296" spans="1:94" ht="15.75" thickBot="1" x14ac:dyDescent="0.3">
      <c r="A296" s="50"/>
      <c r="B296" s="50"/>
      <c r="C296" s="50" t="str">
        <f t="shared" si="56"/>
        <v>110_9_4905</v>
      </c>
      <c r="D296" s="51" t="str">
        <f t="shared" si="57"/>
        <v>110_9</v>
      </c>
      <c r="E296" s="224">
        <f>IFERROR(VLOOKUP(C296,'2015'!$C$12:$D$1887,2,FALSE),0)</f>
        <v>0</v>
      </c>
      <c r="F296" s="51">
        <f>IFERROR(K296-IFERROR(VLOOKUP(D296,'2015'!$F$12:$I$1887,4,FALSE),"ei löydy"),"ei löydy")</f>
        <v>-20</v>
      </c>
      <c r="G296" s="224">
        <f>IFERROR(VLOOKUP(Työfile_2024!C296,Liikennemalli!$D$6:$G$1921,4,FALSE),0)</f>
        <v>1</v>
      </c>
      <c r="H296" s="225">
        <f>K296-IFERROR(VLOOKUP(Työfile_2024!D296,Liikennemalli!$C$6:$H$1921,6,FALSE),"ei löydy")</f>
        <v>0</v>
      </c>
      <c r="I296" s="80">
        <v>110</v>
      </c>
      <c r="J296" s="52">
        <v>9</v>
      </c>
      <c r="K296" s="52">
        <v>4905</v>
      </c>
      <c r="L296" s="53"/>
      <c r="M296" s="54"/>
      <c r="N296" s="54"/>
      <c r="O296" s="54"/>
      <c r="P296" s="54"/>
      <c r="Q296" s="55"/>
      <c r="R296" s="55"/>
      <c r="S296" s="55"/>
      <c r="T296" s="55"/>
      <c r="U296" s="52"/>
      <c r="V296" s="56">
        <v>2039</v>
      </c>
      <c r="W296" s="56">
        <v>153</v>
      </c>
      <c r="X296" s="56">
        <v>2176</v>
      </c>
      <c r="Y296" s="56">
        <f>VLOOKUP(D296,Liikennemalli24!$D$2:$F$1804,2,FALSE)</f>
        <v>62</v>
      </c>
      <c r="Z296" s="57">
        <f>VLOOKUP(D296,Liikennemalli24!$D$2:$F$1804,3,FALSE)</f>
        <v>0.23899999999999999</v>
      </c>
      <c r="AA296" s="178">
        <f>IF(G296=1,VLOOKUP(C296,Liikennemalli!$D$6:$H$1921,2,FALSE),0)</f>
        <v>364.45720844572003</v>
      </c>
      <c r="AB296" s="197">
        <f>IF(G296=1,VLOOKUP(C296,Liikennemalli!$D$6:$H$1921,3,FALSE),0)</f>
        <v>0.36557748958241199</v>
      </c>
      <c r="AC296" s="134" t="str">
        <f>IF(E296=1,VLOOKUP(Työfile_2024!D296,'2015'!$F$12:$X$1887,18,FALSE),"-")</f>
        <v>-</v>
      </c>
      <c r="AD296" s="127" t="str">
        <f>IF(E296=1,VLOOKUP(Työfile_2024!D296,'2015'!$F$12:$X$1887,19,FALSE),"-")</f>
        <v>-</v>
      </c>
      <c r="AI296" s="127" t="str">
        <f>IF(E296=1,VLOOKUP(Työfile_2024!D296,'2015'!$F$12:$AB$1887,20,FALSE),"-")</f>
        <v>-</v>
      </c>
      <c r="AJ296" s="127" t="str">
        <f>IF(E296=1,VLOOKUP(Työfile_2024!D296,'2015'!$F$12:$AB$1887,21,FALSE),"-")</f>
        <v>-</v>
      </c>
      <c r="AK296" s="127" t="str">
        <f>IF(E296=1,VLOOKUP(Työfile_2024!D296,'2015'!$F$12:$AB$1887,22,FALSE),"-")</f>
        <v>-</v>
      </c>
      <c r="AL296" s="127" t="str">
        <f>IF(E296=1,VLOOKUP(Työfile_2024!D296,'2015'!$F$12:$AB$1887,23,FALSE),"-")</f>
        <v>-</v>
      </c>
      <c r="AM296" s="56">
        <f>VLOOKUP(Työfile_2024!D296,Tmatkat_20km_tarkasteltava_verk!$C$2:$D$1804,2,FALSE)</f>
        <v>449</v>
      </c>
      <c r="AN296" s="148">
        <f t="shared" si="58"/>
        <v>0.22020598332515939</v>
      </c>
      <c r="AO296" s="178" t="str">
        <f>IF(E296=1,VLOOKUP(Työfile_2024!D296,'2015'!$F$12:$AC$1887,24,FALSE),"-")</f>
        <v>-</v>
      </c>
      <c r="AP296" s="52">
        <f>VLOOKUP(D296,Tarkasteltava_verkko_2024_harva!$E$2:$I$1804,5,FALSE)</f>
        <v>0</v>
      </c>
      <c r="AQ296" s="52">
        <f>VLOOKUP(D296,Tarkasteltava_verkko_2024_harva!$E$2:$I$1804,4,FALSE)</f>
        <v>0</v>
      </c>
      <c r="AR296" s="148">
        <v>0.26177370030581038</v>
      </c>
      <c r="AS296" s="170" t="str">
        <f>IFERROR(VLOOKUP(C296,'2015'!$C$12:$AG$1887,30,FALSE),"-")</f>
        <v>-</v>
      </c>
      <c r="AT296" s="148">
        <v>0.3039755351681957</v>
      </c>
      <c r="AU296" s="170" t="str">
        <f>IFERROR(VLOOKUP(C296,'2015'!$C$12:$AG$1887,31,FALSE),"-")</f>
        <v>-</v>
      </c>
      <c r="AV296" s="106"/>
      <c r="AW296" s="63">
        <f>IFERROR(VLOOKUP(C296,Merkittävyysluokitus!$A$2:$J$1705,10,FALSE),"-")</f>
        <v>2</v>
      </c>
      <c r="AX296" s="175">
        <f>IFERROR(VLOOKUP(C296,Merkittävyysluokitus!$A$2:$J$1705,6,FALSE),"-")</f>
        <v>11.52904109589041</v>
      </c>
      <c r="AY296" s="175">
        <f>IFERROR(VLOOKUP(C296,Merkittävyysluokitus!$A$2:$J$1705,7,FALSE),"-")</f>
        <v>5</v>
      </c>
      <c r="AZ296" s="175">
        <f>IFERROR(VLOOKUP(C296,Merkittävyysluokitus!$A$2:$J$1705,8,FALSE),"-")</f>
        <v>4.5290410958904106</v>
      </c>
      <c r="BA296" s="175">
        <f>IFERROR(VLOOKUP(C296,Merkittävyysluokitus!$A$2:$J$1705,9,FALSE),"-")</f>
        <v>2</v>
      </c>
      <c r="BB296" s="203"/>
      <c r="BC296" s="203" t="str">
        <f t="shared" si="59"/>
        <v>tieosoite muuttunut</v>
      </c>
      <c r="BD296" s="39" t="s">
        <v>50</v>
      </c>
      <c r="BE296" s="68" t="str">
        <f t="shared" si="52"/>
        <v>musta</v>
      </c>
      <c r="BF296" s="68" t="str">
        <f t="shared" si="53"/>
        <v>musta</v>
      </c>
      <c r="BG296" s="68" t="str">
        <f t="shared" si="54"/>
        <v>musta</v>
      </c>
      <c r="BH296" s="208" t="str">
        <f t="shared" si="55"/>
        <v>musta</v>
      </c>
      <c r="BI296" s="117"/>
      <c r="BJ296" s="39" t="str">
        <f>IF(F296="ei löydy","uusi tie",IF(E296=0,"tieosoite muuttunut",IF(E296=1,VLOOKUP(D296,'2015'!$F$12:$AL$1887,31,FALSE),"-")))</f>
        <v>tieosoite muuttunut</v>
      </c>
      <c r="BK296" s="67" t="str">
        <f>IF(E296=1,VLOOKUP(D296,'2015'!$F$12:$AL$1887,32,FALSE),"-")</f>
        <v>-</v>
      </c>
      <c r="BL296" s="39" t="str">
        <f>IF(F296="ei löydy","uusi tie",IF(E296=0,"tieosoite muuttunut",IF(E296=1,VLOOKUP(D296,'2015'!$F$12:$AL$1887,33,FALSE),"-")))</f>
        <v>tieosoite muuttunut</v>
      </c>
      <c r="BM296" s="39"/>
      <c r="BN296" s="217" t="str">
        <f>VLOOKUP(D296,'2015'!$F$12:$AL$1887,33,FALSE)</f>
        <v>punainen/musta</v>
      </c>
      <c r="BO296" s="117"/>
      <c r="BP296" s="115" t="s">
        <v>9</v>
      </c>
      <c r="BQ296" s="30"/>
      <c r="BS296" s="5"/>
      <c r="BU296" s="35"/>
      <c r="BV296" s="30" t="s">
        <v>9</v>
      </c>
      <c r="BW296" s="20"/>
      <c r="BX296" t="str">
        <f>IF(E296=1,VLOOKUP(D296,'2015'!$F$12:$AX$1887,43,FALSE),"-")</f>
        <v>-</v>
      </c>
      <c r="BY296" t="str">
        <f>IF(E296=1,VLOOKUP(D296,'2015'!$F$12:$AX$1887,44,FALSE),"-")</f>
        <v>-</v>
      </c>
      <c r="BZ296" t="str">
        <f>IF(E296=1,VLOOKUP(D296,'2015'!$F$12:$AX$1887,45,FALSE),"-")</f>
        <v>-</v>
      </c>
      <c r="CA296" s="31">
        <f t="shared" si="60"/>
        <v>21</v>
      </c>
      <c r="CB296" s="31">
        <f t="shared" si="61"/>
        <v>10</v>
      </c>
      <c r="CC296" s="31">
        <f t="shared" si="62"/>
        <v>10</v>
      </c>
      <c r="CD296" s="31">
        <f t="shared" si="63"/>
        <v>1</v>
      </c>
      <c r="CE296" s="31">
        <f t="shared" si="64"/>
        <v>0</v>
      </c>
      <c r="CO296" s="2" t="s">
        <v>35</v>
      </c>
      <c r="CP296" s="2" t="s">
        <v>35</v>
      </c>
    </row>
    <row r="297" spans="1:94" ht="15.75" thickBot="1" x14ac:dyDescent="0.3">
      <c r="A297" s="50"/>
      <c r="B297" s="50"/>
      <c r="C297" s="50" t="str">
        <f t="shared" si="56"/>
        <v>110_10_4098</v>
      </c>
      <c r="D297" s="51" t="str">
        <f t="shared" si="57"/>
        <v>110_10</v>
      </c>
      <c r="E297" s="224">
        <f>IFERROR(VLOOKUP(C297,'2015'!$C$12:$D$1887,2,FALSE),0)</f>
        <v>0</v>
      </c>
      <c r="F297" s="51">
        <f>IFERROR(K297-IFERROR(VLOOKUP(D297,'2015'!$F$12:$I$1887,4,FALSE),"ei löydy"),"ei löydy")</f>
        <v>-60</v>
      </c>
      <c r="G297" s="224">
        <f>IFERROR(VLOOKUP(Työfile_2024!C297,Liikennemalli!$D$6:$G$1921,4,FALSE),0)</f>
        <v>1</v>
      </c>
      <c r="H297" s="225">
        <f>K297-IFERROR(VLOOKUP(Työfile_2024!D297,Liikennemalli!$C$6:$H$1921,6,FALSE),"ei löydy")</f>
        <v>0</v>
      </c>
      <c r="I297" s="80">
        <v>110</v>
      </c>
      <c r="J297" s="52">
        <v>10</v>
      </c>
      <c r="K297" s="52">
        <v>4098</v>
      </c>
      <c r="L297" s="53"/>
      <c r="M297" s="54"/>
      <c r="N297" s="54"/>
      <c r="O297" s="54"/>
      <c r="P297" s="54"/>
      <c r="Q297" s="55"/>
      <c r="R297" s="55"/>
      <c r="S297" s="55"/>
      <c r="T297" s="55"/>
      <c r="U297" s="52"/>
      <c r="V297" s="56">
        <v>5190</v>
      </c>
      <c r="W297" s="56">
        <v>246</v>
      </c>
      <c r="X297" s="56">
        <v>5668</v>
      </c>
      <c r="Y297" s="56">
        <f>VLOOKUP(D297,Liikennemalli24!$D$2:$F$1804,2,FALSE)</f>
        <v>360</v>
      </c>
      <c r="Z297" s="57">
        <f>VLOOKUP(D297,Liikennemalli24!$D$2:$F$1804,3,FALSE)</f>
        <v>0.315</v>
      </c>
      <c r="AA297" s="178">
        <f>IF(G297=1,VLOOKUP(C297,Liikennemalli!$D$6:$H$1921,2,FALSE),0)</f>
        <v>1532.5143392152431</v>
      </c>
      <c r="AB297" s="197">
        <f>IF(G297=1,VLOOKUP(C297,Liikennemalli!$D$6:$H$1921,3,FALSE),0)</f>
        <v>0.51579842036961498</v>
      </c>
      <c r="AC297" s="134" t="str">
        <f>IF(E297=1,VLOOKUP(Työfile_2024!D297,'2015'!$F$12:$X$1887,18,FALSE),"-")</f>
        <v>-</v>
      </c>
      <c r="AD297" s="127" t="str">
        <f>IF(E297=1,VLOOKUP(Työfile_2024!D297,'2015'!$F$12:$X$1887,19,FALSE),"-")</f>
        <v>-</v>
      </c>
      <c r="AI297" s="127" t="str">
        <f>IF(E297=1,VLOOKUP(Työfile_2024!D297,'2015'!$F$12:$AB$1887,20,FALSE),"-")</f>
        <v>-</v>
      </c>
      <c r="AJ297" s="127" t="str">
        <f>IF(E297=1,VLOOKUP(Työfile_2024!D297,'2015'!$F$12:$AB$1887,21,FALSE),"-")</f>
        <v>-</v>
      </c>
      <c r="AK297" s="127" t="str">
        <f>IF(E297=1,VLOOKUP(Työfile_2024!D297,'2015'!$F$12:$AB$1887,22,FALSE),"-")</f>
        <v>-</v>
      </c>
      <c r="AL297" s="127" t="str">
        <f>IF(E297=1,VLOOKUP(Työfile_2024!D297,'2015'!$F$12:$AB$1887,23,FALSE),"-")</f>
        <v>-</v>
      </c>
      <c r="AM297" s="56">
        <f>VLOOKUP(Työfile_2024!D297,Tmatkat_20km_tarkasteltava_verk!$C$2:$D$1804,2,FALSE)</f>
        <v>2338</v>
      </c>
      <c r="AN297" s="148">
        <f t="shared" si="58"/>
        <v>0.45048169556840079</v>
      </c>
      <c r="AO297" s="178" t="str">
        <f>IF(E297=1,VLOOKUP(Työfile_2024!D297,'2015'!$F$12:$AC$1887,24,FALSE),"-")</f>
        <v>-</v>
      </c>
      <c r="AP297" s="52" t="str">
        <f>VLOOKUP(D297,Tarkasteltava_verkko_2024_harva!$E$2:$I$1804,5,FALSE)</f>
        <v>tiivis</v>
      </c>
      <c r="AQ297" s="52">
        <f>VLOOKUP(D297,Tarkasteltava_verkko_2024_harva!$E$2:$I$1804,4,FALSE)</f>
        <v>0</v>
      </c>
      <c r="AR297" s="148">
        <v>0.58345534407027821</v>
      </c>
      <c r="AS297" s="170" t="str">
        <f>IFERROR(VLOOKUP(C297,'2015'!$C$12:$AG$1887,30,FALSE),"-")</f>
        <v>-</v>
      </c>
      <c r="AT297" s="148">
        <v>0.87506100536847242</v>
      </c>
      <c r="AU297" s="170" t="str">
        <f>IFERROR(VLOOKUP(C297,'2015'!$C$12:$AG$1887,31,FALSE),"-")</f>
        <v>-</v>
      </c>
      <c r="AV297" s="106"/>
      <c r="AW297" s="63">
        <f>IFERROR(VLOOKUP(C297,Merkittävyysluokitus!$A$2:$J$1705,10,FALSE),"-")</f>
        <v>2</v>
      </c>
      <c r="AX297" s="175">
        <f>IFERROR(VLOOKUP(C297,Merkittävyysluokitus!$A$2:$J$1705,6,FALSE),"-")</f>
        <v>12.714954337899544</v>
      </c>
      <c r="AY297" s="175">
        <f>IFERROR(VLOOKUP(C297,Merkittävyysluokitus!$A$2:$J$1705,7,FALSE),"-")</f>
        <v>5</v>
      </c>
      <c r="AZ297" s="175">
        <f>IFERROR(VLOOKUP(C297,Merkittävyysluokitus!$A$2:$J$1705,8,FALSE),"-")</f>
        <v>4.7149543378995435</v>
      </c>
      <c r="BA297" s="175">
        <f>IFERROR(VLOOKUP(C297,Merkittävyysluokitus!$A$2:$J$1705,9,FALSE),"-")</f>
        <v>3</v>
      </c>
      <c r="BB297" s="203"/>
      <c r="BC297" s="203" t="str">
        <f t="shared" si="59"/>
        <v>tieosoite muuttunut</v>
      </c>
      <c r="BD297" s="39" t="s">
        <v>50</v>
      </c>
      <c r="BE297" s="68" t="str">
        <f t="shared" si="52"/>
        <v>musta</v>
      </c>
      <c r="BF297" s="68" t="str">
        <f t="shared" si="53"/>
        <v>musta</v>
      </c>
      <c r="BG297" s="68" t="str">
        <f t="shared" si="54"/>
        <v>musta</v>
      </c>
      <c r="BH297" s="208" t="str">
        <f t="shared" si="55"/>
        <v>musta</v>
      </c>
      <c r="BI297" s="117"/>
      <c r="BJ297" s="39" t="str">
        <f>IF(F297="ei löydy","uusi tie",IF(E297=0,"tieosoite muuttunut",IF(E297=1,VLOOKUP(D297,'2015'!$F$12:$AL$1887,31,FALSE),"-")))</f>
        <v>tieosoite muuttunut</v>
      </c>
      <c r="BK297" s="67" t="str">
        <f>IF(E297=1,VLOOKUP(D297,'2015'!$F$12:$AL$1887,32,FALSE),"-")</f>
        <v>-</v>
      </c>
      <c r="BL297" s="39" t="str">
        <f>IF(F297="ei löydy","uusi tie",IF(E297=0,"tieosoite muuttunut",IF(E297=1,VLOOKUP(D297,'2015'!$F$12:$AL$1887,33,FALSE),"-")))</f>
        <v>tieosoite muuttunut</v>
      </c>
      <c r="BM297" s="39"/>
      <c r="BN297" s="217" t="str">
        <f>VLOOKUP(D297,'2015'!$F$12:$AL$1887,33,FALSE)</f>
        <v>punainen/musta</v>
      </c>
      <c r="BO297" s="117"/>
      <c r="BP297" s="115" t="s">
        <v>10</v>
      </c>
      <c r="BQ297" s="30"/>
      <c r="BS297" s="5"/>
      <c r="BU297" s="35"/>
      <c r="BV297" s="30" t="s">
        <v>10</v>
      </c>
      <c r="BW297" s="20"/>
      <c r="BX297" t="str">
        <f>IF(E297=1,VLOOKUP(D297,'2015'!$F$12:$AX$1887,43,FALSE),"-")</f>
        <v>-</v>
      </c>
      <c r="BY297" t="str">
        <f>IF(E297=1,VLOOKUP(D297,'2015'!$F$12:$AX$1887,44,FALSE),"-")</f>
        <v>-</v>
      </c>
      <c r="BZ297" t="str">
        <f>IF(E297=1,VLOOKUP(D297,'2015'!$F$12:$AX$1887,45,FALSE),"-")</f>
        <v>-</v>
      </c>
      <c r="CA297" s="31">
        <f t="shared" si="60"/>
        <v>30</v>
      </c>
      <c r="CB297" s="31">
        <f t="shared" si="61"/>
        <v>10</v>
      </c>
      <c r="CC297" s="31">
        <f t="shared" si="62"/>
        <v>10</v>
      </c>
      <c r="CD297" s="31">
        <f t="shared" si="63"/>
        <v>10</v>
      </c>
      <c r="CE297" s="31">
        <f t="shared" si="64"/>
        <v>0</v>
      </c>
      <c r="CO297" s="2" t="s">
        <v>35</v>
      </c>
      <c r="CP297" s="2" t="s">
        <v>35</v>
      </c>
    </row>
    <row r="298" spans="1:94" ht="15.75" thickBot="1" x14ac:dyDescent="0.3">
      <c r="A298" s="50"/>
      <c r="B298" s="50"/>
      <c r="C298" s="50" t="str">
        <f t="shared" si="56"/>
        <v>110_11_9389</v>
      </c>
      <c r="D298" s="51" t="str">
        <f t="shared" si="57"/>
        <v>110_11</v>
      </c>
      <c r="E298" s="224">
        <f>IFERROR(VLOOKUP(C298,'2015'!$C$12:$D$1887,2,FALSE),0)</f>
        <v>0</v>
      </c>
      <c r="F298" s="51">
        <f>IFERROR(K298-IFERROR(VLOOKUP(D298,'2015'!$F$12:$I$1887,4,FALSE),"ei löydy"),"ei löydy")</f>
        <v>6834</v>
      </c>
      <c r="G298" s="224">
        <f>IFERROR(VLOOKUP(Työfile_2024!C298,Liikennemalli!$D$6:$G$1921,4,FALSE),0)</f>
        <v>1</v>
      </c>
      <c r="H298" s="225">
        <f>K298-IFERROR(VLOOKUP(Työfile_2024!D298,Liikennemalli!$C$6:$H$1921,6,FALSE),"ei löydy")</f>
        <v>0</v>
      </c>
      <c r="I298" s="80">
        <v>110</v>
      </c>
      <c r="J298" s="52">
        <v>11</v>
      </c>
      <c r="K298" s="52">
        <v>9389</v>
      </c>
      <c r="L298" s="53"/>
      <c r="M298" s="54"/>
      <c r="N298" s="54"/>
      <c r="O298" s="54"/>
      <c r="P298" s="54"/>
      <c r="Q298" s="55"/>
      <c r="R298" s="55"/>
      <c r="S298" s="55"/>
      <c r="T298" s="55"/>
      <c r="U298" s="52"/>
      <c r="V298" s="56">
        <v>2160.5241239748643</v>
      </c>
      <c r="W298" s="56">
        <v>172.1510277984876</v>
      </c>
      <c r="X298" s="56">
        <v>2292.9498349131964</v>
      </c>
      <c r="Y298" s="56">
        <f>VLOOKUP(D298,Liikennemalli24!$D$2:$F$1804,2,FALSE)</f>
        <v>310</v>
      </c>
      <c r="Z298" s="57">
        <f>VLOOKUP(D298,Liikennemalli24!$D$2:$F$1804,3,FALSE)</f>
        <v>0.29799999999999999</v>
      </c>
      <c r="AA298" s="178">
        <f>IF(G298=1,VLOOKUP(C298,Liikennemalli!$D$6:$H$1921,2,FALSE),0)</f>
        <v>1250.5702298629001</v>
      </c>
      <c r="AB298" s="197">
        <f>IF(G298=1,VLOOKUP(C298,Liikennemalli!$D$6:$H$1921,3,FALSE),0)</f>
        <v>0.74806154763252497</v>
      </c>
      <c r="AC298" s="134" t="str">
        <f>IF(E298=1,VLOOKUP(Työfile_2024!D298,'2015'!$F$12:$X$1887,18,FALSE),"-")</f>
        <v>-</v>
      </c>
      <c r="AD298" s="127" t="str">
        <f>IF(E298=1,VLOOKUP(Työfile_2024!D298,'2015'!$F$12:$X$1887,19,FALSE),"-")</f>
        <v>-</v>
      </c>
      <c r="AI298" s="127" t="str">
        <f>IF(E298=1,VLOOKUP(Työfile_2024!D298,'2015'!$F$12:$AB$1887,20,FALSE),"-")</f>
        <v>-</v>
      </c>
      <c r="AJ298" s="127" t="str">
        <f>IF(E298=1,VLOOKUP(Työfile_2024!D298,'2015'!$F$12:$AB$1887,21,FALSE),"-")</f>
        <v>-</v>
      </c>
      <c r="AK298" s="127" t="str">
        <f>IF(E298=1,VLOOKUP(Työfile_2024!D298,'2015'!$F$12:$AB$1887,22,FALSE),"-")</f>
        <v>-</v>
      </c>
      <c r="AL298" s="127" t="str">
        <f>IF(E298=1,VLOOKUP(Työfile_2024!D298,'2015'!$F$12:$AB$1887,23,FALSE),"-")</f>
        <v>-</v>
      </c>
      <c r="AM298" s="56">
        <f>VLOOKUP(Työfile_2024!D298,Tmatkat_20km_tarkasteltava_verk!$C$2:$D$1804,2,FALSE)</f>
        <v>1959</v>
      </c>
      <c r="AN298" s="148">
        <f t="shared" si="58"/>
        <v>0.90672442777259687</v>
      </c>
      <c r="AO298" s="178" t="str">
        <f>IF(E298=1,VLOOKUP(Työfile_2024!D298,'2015'!$F$12:$AC$1887,24,FALSE),"-")</f>
        <v>-</v>
      </c>
      <c r="AP298" s="52">
        <f>VLOOKUP(D298,Tarkasteltava_verkko_2024_harva!$E$2:$I$1804,5,FALSE)</f>
        <v>0</v>
      </c>
      <c r="AQ298" s="52">
        <f>VLOOKUP(D298,Tarkasteltava_verkko_2024_harva!$E$2:$I$1804,4,FALSE)</f>
        <v>0</v>
      </c>
      <c r="AR298" s="148">
        <v>2.2686122057727128E-2</v>
      </c>
      <c r="AS298" s="170" t="str">
        <f>IFERROR(VLOOKUP(C298,'2015'!$C$12:$AG$1887,30,FALSE),"-")</f>
        <v>-</v>
      </c>
      <c r="AT298" s="148">
        <v>0.21578442858664396</v>
      </c>
      <c r="AU298" s="170" t="str">
        <f>IFERROR(VLOOKUP(C298,'2015'!$C$12:$AG$1887,31,FALSE),"-")</f>
        <v>-</v>
      </c>
      <c r="AV298" s="106"/>
      <c r="AW298" s="63">
        <f>IFERROR(VLOOKUP(C298,Merkittävyysluokitus!$A$2:$J$1705,10,FALSE),"-")</f>
        <v>2</v>
      </c>
      <c r="AX298" s="175">
        <f>IFERROR(VLOOKUP(C298,Merkittävyysluokitus!$A$2:$J$1705,6,FALSE),"-")</f>
        <v>12.75634703196347</v>
      </c>
      <c r="AY298" s="175">
        <f>IFERROR(VLOOKUP(C298,Merkittävyysluokitus!$A$2:$J$1705,7,FALSE),"-")</f>
        <v>5</v>
      </c>
      <c r="AZ298" s="175">
        <f>IFERROR(VLOOKUP(C298,Merkittävyysluokitus!$A$2:$J$1705,8,FALSE),"-")</f>
        <v>5.25634703196347</v>
      </c>
      <c r="BA298" s="175">
        <f>IFERROR(VLOOKUP(C298,Merkittävyysluokitus!$A$2:$J$1705,9,FALSE),"-")</f>
        <v>2.5</v>
      </c>
      <c r="BB298" s="203"/>
      <c r="BC298" s="203" t="str">
        <f t="shared" si="59"/>
        <v>tieosoite muuttunut</v>
      </c>
      <c r="BD298" s="39" t="s">
        <v>50</v>
      </c>
      <c r="BE298" s="68" t="str">
        <f t="shared" si="52"/>
        <v>musta</v>
      </c>
      <c r="BF298" s="68" t="str">
        <f t="shared" si="53"/>
        <v>musta</v>
      </c>
      <c r="BG298" s="68" t="str">
        <f t="shared" si="54"/>
        <v>musta</v>
      </c>
      <c r="BH298" s="208" t="str">
        <f t="shared" si="55"/>
        <v>musta</v>
      </c>
      <c r="BI298" s="117"/>
      <c r="BJ298" s="39" t="str">
        <f>IF(F298="ei löydy","uusi tie",IF(E298=0,"tieosoite muuttunut",IF(E298=1,VLOOKUP(D298,'2015'!$F$12:$AL$1887,31,FALSE),"-")))</f>
        <v>tieosoite muuttunut</v>
      </c>
      <c r="BK298" s="67" t="str">
        <f>IF(E298=1,VLOOKUP(D298,'2015'!$F$12:$AL$1887,32,FALSE),"-")</f>
        <v>-</v>
      </c>
      <c r="BL298" s="39" t="str">
        <f>IF(F298="ei löydy","uusi tie",IF(E298=0,"tieosoite muuttunut",IF(E298=1,VLOOKUP(D298,'2015'!$F$12:$AL$1887,33,FALSE),"-")))</f>
        <v>tieosoite muuttunut</v>
      </c>
      <c r="BM298" s="39"/>
      <c r="BN298" s="217" t="str">
        <f>VLOOKUP(D298,'2015'!$F$12:$AL$1887,33,FALSE)</f>
        <v>punainen</v>
      </c>
      <c r="BO298" s="117"/>
      <c r="BP298" s="115" t="s">
        <v>9</v>
      </c>
      <c r="BQ298" s="30"/>
      <c r="BS298" s="5"/>
      <c r="BU298" s="35"/>
      <c r="BV298" s="30" t="s">
        <v>9</v>
      </c>
      <c r="BW298" s="20"/>
      <c r="BX298" t="str">
        <f>IF(E298=1,VLOOKUP(D298,'2015'!$F$12:$AX$1887,43,FALSE),"-")</f>
        <v>-</v>
      </c>
      <c r="BY298" t="str">
        <f>IF(E298=1,VLOOKUP(D298,'2015'!$F$12:$AX$1887,44,FALSE),"-")</f>
        <v>-</v>
      </c>
      <c r="BZ298" t="str">
        <f>IF(E298=1,VLOOKUP(D298,'2015'!$F$12:$AX$1887,45,FALSE),"-")</f>
        <v>-</v>
      </c>
      <c r="CA298" s="31">
        <f t="shared" si="60"/>
        <v>30</v>
      </c>
      <c r="CB298" s="31">
        <f t="shared" si="61"/>
        <v>10</v>
      </c>
      <c r="CC298" s="31">
        <f t="shared" si="62"/>
        <v>10</v>
      </c>
      <c r="CD298" s="31">
        <f t="shared" si="63"/>
        <v>10</v>
      </c>
      <c r="CE298" s="31">
        <f t="shared" si="64"/>
        <v>0</v>
      </c>
      <c r="CO298" s="32" t="s">
        <v>34</v>
      </c>
      <c r="CP298" s="2" t="s">
        <v>35</v>
      </c>
    </row>
    <row r="299" spans="1:94" ht="15.75" thickBot="1" x14ac:dyDescent="0.3">
      <c r="A299" s="50"/>
      <c r="B299" s="50"/>
      <c r="C299" s="50" t="str">
        <f t="shared" si="56"/>
        <v>110_13_6890</v>
      </c>
      <c r="D299" s="51" t="str">
        <f t="shared" si="57"/>
        <v>110_13</v>
      </c>
      <c r="E299" s="224">
        <f>IFERROR(VLOOKUP(C299,'2015'!$C$12:$D$1887,2,FALSE),0)</f>
        <v>1</v>
      </c>
      <c r="F299" s="51">
        <f>IFERROR(K299-IFERROR(VLOOKUP(D299,'2015'!$F$12:$I$1887,4,FALSE),"ei löydy"),"ei löydy")</f>
        <v>0</v>
      </c>
      <c r="G299" s="224">
        <f>IFERROR(VLOOKUP(Työfile_2024!C299,Liikennemalli!$D$6:$G$1921,4,FALSE),0)</f>
        <v>1</v>
      </c>
      <c r="H299" s="225">
        <f>K299-IFERROR(VLOOKUP(Työfile_2024!D299,Liikennemalli!$C$6:$H$1921,6,FALSE),"ei löydy")</f>
        <v>0</v>
      </c>
      <c r="I299" s="80">
        <v>110</v>
      </c>
      <c r="J299" s="52">
        <v>13</v>
      </c>
      <c r="K299" s="52">
        <v>6890</v>
      </c>
      <c r="L299" s="53"/>
      <c r="M299" s="54"/>
      <c r="N299" s="54"/>
      <c r="O299" s="54"/>
      <c r="P299" s="54"/>
      <c r="Q299" s="55"/>
      <c r="R299" s="55"/>
      <c r="S299" s="55"/>
      <c r="T299" s="55"/>
      <c r="U299" s="52"/>
      <c r="V299" s="56">
        <v>3501</v>
      </c>
      <c r="W299" s="56">
        <v>185</v>
      </c>
      <c r="X299" s="56">
        <v>3567</v>
      </c>
      <c r="Y299" s="56">
        <f>VLOOKUP(D299,Liikennemalli24!$D$2:$F$1804,2,FALSE)</f>
        <v>851</v>
      </c>
      <c r="Z299" s="57">
        <f>VLOOKUP(D299,Liikennemalli24!$D$2:$F$1804,3,FALSE)</f>
        <v>0.42799999999999999</v>
      </c>
      <c r="AA299" s="178">
        <f>IF(G299=1,VLOOKUP(C299,Liikennemalli!$D$6:$H$1921,2,FALSE),0)</f>
        <v>2253.97140311981</v>
      </c>
      <c r="AB299" s="197">
        <f>IF(G299=1,VLOOKUP(C299,Liikennemalli!$D$6:$H$1921,3,FALSE),0)</f>
        <v>0.85610463473148901</v>
      </c>
      <c r="AC299" s="134">
        <f>IF(E299=1,VLOOKUP(Työfile_2024!D299,'2015'!$F$12:$X$1887,18,FALSE),"-")</f>
        <v>2380</v>
      </c>
      <c r="AD299" s="127">
        <f>IF(E299=1,VLOOKUP(Työfile_2024!D299,'2015'!$F$12:$X$1887,19,FALSE),"-")</f>
        <v>0.92</v>
      </c>
      <c r="AI299" s="127">
        <f>IF(E299=1,VLOOKUP(Työfile_2024!D299,'2015'!$F$12:$AB$1887,20,FALSE),"-")</f>
        <v>0</v>
      </c>
      <c r="AJ299" s="127">
        <f>IF(E299=1,VLOOKUP(Työfile_2024!D299,'2015'!$F$12:$AB$1887,21,FALSE),"-")</f>
        <v>0</v>
      </c>
      <c r="AK299" s="127">
        <f>IF(E299=1,VLOOKUP(Työfile_2024!D299,'2015'!$F$12:$AB$1887,22,FALSE),"-")</f>
        <v>0</v>
      </c>
      <c r="AL299" s="127">
        <f>IF(E299=1,VLOOKUP(Työfile_2024!D299,'2015'!$F$12:$AB$1887,23,FALSE),"-")</f>
        <v>0</v>
      </c>
      <c r="AM299" s="56">
        <f>VLOOKUP(Työfile_2024!D299,Tmatkat_20km_tarkasteltava_verk!$C$2:$D$1804,2,FALSE)</f>
        <v>1401</v>
      </c>
      <c r="AN299" s="148">
        <f t="shared" si="58"/>
        <v>0.40017137960582688</v>
      </c>
      <c r="AO299" s="178">
        <f>IF(E299=1,VLOOKUP(Työfile_2024!D299,'2015'!$F$12:$AC$1887,24,FALSE),"-")</f>
        <v>1378</v>
      </c>
      <c r="AP299" s="52">
        <f>VLOOKUP(D299,Tarkasteltava_verkko_2024_harva!$E$2:$I$1804,5,FALSE)</f>
        <v>0</v>
      </c>
      <c r="AQ299" s="52">
        <f>VLOOKUP(D299,Tarkasteltava_verkko_2024_harva!$E$2:$I$1804,4,FALSE)</f>
        <v>0</v>
      </c>
      <c r="AR299" s="148">
        <v>0.1011611030478955</v>
      </c>
      <c r="AS299" s="170" t="str">
        <f>IFERROR(VLOOKUP(C299,'2015'!$C$12:$AG$1887,30,FALSE),"-")</f>
        <v/>
      </c>
      <c r="AT299" s="148">
        <v>0</v>
      </c>
      <c r="AU299" s="170">
        <f>IFERROR(VLOOKUP(C299,'2015'!$C$12:$AG$1887,31,FALSE),"-")</f>
        <v>0</v>
      </c>
      <c r="AV299" s="106"/>
      <c r="AW299" s="63">
        <f>IFERROR(VLOOKUP(C299,Merkittävyysluokitus!$A$2:$J$1705,10,FALSE),"-")</f>
        <v>2</v>
      </c>
      <c r="AX299" s="175">
        <f>IFERROR(VLOOKUP(C299,Merkittävyysluokitus!$A$2:$J$1705,6,FALSE),"-")</f>
        <v>12.116910197869101</v>
      </c>
      <c r="AY299" s="175">
        <f>IFERROR(VLOOKUP(C299,Merkittävyysluokitus!$A$2:$J$1705,7,FALSE),"-")</f>
        <v>4.5999999999999996</v>
      </c>
      <c r="AZ299" s="175">
        <f>IFERROR(VLOOKUP(C299,Merkittävyysluokitus!$A$2:$J$1705,8,FALSE),"-")</f>
        <v>5.6835768645357678</v>
      </c>
      <c r="BA299" s="175">
        <f>IFERROR(VLOOKUP(C299,Merkittävyysluokitus!$A$2:$J$1705,9,FALSE),"-")</f>
        <v>1.8333333333333333</v>
      </c>
      <c r="BB299" s="203"/>
      <c r="BC299" s="203" t="str">
        <f t="shared" si="59"/>
        <v>muutos</v>
      </c>
      <c r="BD299" s="39" t="s">
        <v>50</v>
      </c>
      <c r="BE299" s="68" t="str">
        <f t="shared" si="52"/>
        <v>musta</v>
      </c>
      <c r="BF299" s="68" t="str">
        <f t="shared" si="53"/>
        <v>punainen</v>
      </c>
      <c r="BG299" s="68" t="str">
        <f t="shared" si="54"/>
        <v>musta</v>
      </c>
      <c r="BH299" s="208" t="str">
        <f t="shared" si="55"/>
        <v>musta</v>
      </c>
      <c r="BI299" s="117"/>
      <c r="BJ299" s="39" t="str">
        <f>IF(F299="ei löydy","uusi tie",IF(E299=0,"tieosoite muuttunut",IF(E299=1,VLOOKUP(D299,'2015'!$F$12:$AL$1887,31,FALSE),"-")))</f>
        <v>punainen</v>
      </c>
      <c r="BK299" s="67" t="str">
        <f>IF(E299=1,VLOOKUP(D299,'2015'!$F$12:$AL$1887,32,FALSE),"-")</f>
        <v>punainen</v>
      </c>
      <c r="BL299" s="39" t="str">
        <f>IF(F299="ei löydy","uusi tie",IF(E299=0,"tieosoite muuttunut",IF(E299=1,VLOOKUP(D299,'2015'!$F$12:$AL$1887,33,FALSE),"-")))</f>
        <v>punainen</v>
      </c>
      <c r="BM299" s="39"/>
      <c r="BN299" s="217" t="str">
        <f>VLOOKUP(D299,'2015'!$F$12:$AL$1887,33,FALSE)</f>
        <v>punainen</v>
      </c>
      <c r="BO299" s="117"/>
      <c r="BP299" s="115" t="s">
        <v>9</v>
      </c>
      <c r="BQ299" s="30"/>
      <c r="BS299" s="5"/>
      <c r="BU299" s="35"/>
      <c r="BV299" s="30" t="s">
        <v>9</v>
      </c>
      <c r="BW299" s="20"/>
      <c r="BX299" t="str">
        <f>IF(E299=1,VLOOKUP(D299,'2015'!$F$12:$AX$1887,43,FALSE),"-")</f>
        <v>punainen</v>
      </c>
      <c r="BY299" t="str">
        <f>IF(E299=1,VLOOKUP(D299,'2015'!$F$12:$AX$1887,44,FALSE),"-")</f>
        <v>punainen</v>
      </c>
      <c r="BZ299" t="str">
        <f>IF(E299=1,VLOOKUP(D299,'2015'!$F$12:$AX$1887,45,FALSE),"-")</f>
        <v>punainen</v>
      </c>
      <c r="CA299" s="31">
        <f t="shared" si="60"/>
        <v>30</v>
      </c>
      <c r="CB299" s="31">
        <f t="shared" si="61"/>
        <v>10</v>
      </c>
      <c r="CC299" s="31">
        <f t="shared" si="62"/>
        <v>10</v>
      </c>
      <c r="CD299" s="31">
        <f t="shared" si="63"/>
        <v>10</v>
      </c>
      <c r="CE299" s="31">
        <f t="shared" si="64"/>
        <v>0</v>
      </c>
      <c r="CO299" s="32" t="s">
        <v>34</v>
      </c>
      <c r="CP299" s="2" t="s">
        <v>35</v>
      </c>
    </row>
    <row r="300" spans="1:94" ht="15.75" thickBot="1" x14ac:dyDescent="0.3">
      <c r="A300" s="50"/>
      <c r="B300" s="50"/>
      <c r="C300" s="50" t="str">
        <f t="shared" si="56"/>
        <v>110_14_5810</v>
      </c>
      <c r="D300" s="51" t="str">
        <f t="shared" si="57"/>
        <v>110_14</v>
      </c>
      <c r="E300" s="224">
        <f>IFERROR(VLOOKUP(C300,'2015'!$C$12:$D$1887,2,FALSE),0)</f>
        <v>1</v>
      </c>
      <c r="F300" s="51">
        <f>IFERROR(K300-IFERROR(VLOOKUP(D300,'2015'!$F$12:$I$1887,4,FALSE),"ei löydy"),"ei löydy")</f>
        <v>0</v>
      </c>
      <c r="G300" s="224">
        <f>IFERROR(VLOOKUP(Työfile_2024!C300,Liikennemalli!$D$6:$G$1921,4,FALSE),0)</f>
        <v>1</v>
      </c>
      <c r="H300" s="225">
        <f>K300-IFERROR(VLOOKUP(Työfile_2024!D300,Liikennemalli!$C$6:$H$1921,6,FALSE),"ei löydy")</f>
        <v>0</v>
      </c>
      <c r="I300" s="80">
        <v>110</v>
      </c>
      <c r="J300" s="52">
        <v>14</v>
      </c>
      <c r="K300" s="52">
        <v>5810</v>
      </c>
      <c r="L300" s="53"/>
      <c r="M300" s="54"/>
      <c r="N300" s="54"/>
      <c r="O300" s="54"/>
      <c r="P300" s="54"/>
      <c r="Q300" s="55"/>
      <c r="R300" s="55"/>
      <c r="S300" s="55"/>
      <c r="T300" s="55"/>
      <c r="U300" s="52"/>
      <c r="V300" s="56">
        <v>3501</v>
      </c>
      <c r="W300" s="56">
        <v>185</v>
      </c>
      <c r="X300" s="56">
        <v>3567</v>
      </c>
      <c r="Y300" s="56">
        <f>VLOOKUP(D300,Liikennemalli24!$D$2:$F$1804,2,FALSE)</f>
        <v>774</v>
      </c>
      <c r="Z300" s="57">
        <f>VLOOKUP(D300,Liikennemalli24!$D$2:$F$1804,3,FALSE)</f>
        <v>0.46500000000000002</v>
      </c>
      <c r="AA300" s="178">
        <f>IF(G300=1,VLOOKUP(C300,Liikennemalli!$D$6:$H$1921,2,FALSE),0)</f>
        <v>2100.49743008819</v>
      </c>
      <c r="AB300" s="197">
        <f>IF(G300=1,VLOOKUP(C300,Liikennemalli!$D$6:$H$1921,3,FALSE),0)</f>
        <v>0.89917951966291598</v>
      </c>
      <c r="AC300" s="134">
        <f>IF(E300=1,VLOOKUP(Työfile_2024!D300,'2015'!$F$12:$X$1887,18,FALSE),"-")</f>
        <v>3000</v>
      </c>
      <c r="AD300" s="127">
        <f>IF(E300=1,VLOOKUP(Työfile_2024!D300,'2015'!$F$12:$X$1887,19,FALSE),"-")</f>
        <v>0.93</v>
      </c>
      <c r="AI300" s="127">
        <f>IF(E300=1,VLOOKUP(Työfile_2024!D300,'2015'!$F$12:$AB$1887,20,FALSE),"-")</f>
        <v>0</v>
      </c>
      <c r="AJ300" s="127">
        <f>IF(E300=1,VLOOKUP(Työfile_2024!D300,'2015'!$F$12:$AB$1887,21,FALSE),"-")</f>
        <v>0</v>
      </c>
      <c r="AK300" s="127">
        <f>IF(E300=1,VLOOKUP(Työfile_2024!D300,'2015'!$F$12:$AB$1887,22,FALSE),"-")</f>
        <v>0</v>
      </c>
      <c r="AL300" s="127">
        <f>IF(E300=1,VLOOKUP(Työfile_2024!D300,'2015'!$F$12:$AB$1887,23,FALSE),"-")</f>
        <v>0</v>
      </c>
      <c r="AM300" s="56">
        <f>VLOOKUP(Työfile_2024!D300,Tmatkat_20km_tarkasteltava_verk!$C$2:$D$1804,2,FALSE)</f>
        <v>1234</v>
      </c>
      <c r="AN300" s="148">
        <f t="shared" si="58"/>
        <v>0.35247072265067125</v>
      </c>
      <c r="AO300" s="178">
        <f>IF(E300=1,VLOOKUP(Työfile_2024!D300,'2015'!$F$12:$AC$1887,24,FALSE),"-")</f>
        <v>463</v>
      </c>
      <c r="AP300" s="52">
        <f>VLOOKUP(D300,Tarkasteltava_verkko_2024_harva!$E$2:$I$1804,5,FALSE)</f>
        <v>0</v>
      </c>
      <c r="AQ300" s="52">
        <f>VLOOKUP(D300,Tarkasteltava_verkko_2024_harva!$E$2:$I$1804,4,FALSE)</f>
        <v>0</v>
      </c>
      <c r="AR300" s="148">
        <v>1.153184165232358E-2</v>
      </c>
      <c r="AS300" s="170" t="str">
        <f>IFERROR(VLOOKUP(C300,'2015'!$C$12:$AG$1887,30,FALSE),"-")</f>
        <v/>
      </c>
      <c r="AT300" s="148">
        <v>0</v>
      </c>
      <c r="AU300" s="170">
        <f>IFERROR(VLOOKUP(C300,'2015'!$C$12:$AG$1887,31,FALSE),"-")</f>
        <v>0</v>
      </c>
      <c r="AV300" s="106"/>
      <c r="AW300" s="63">
        <f>IFERROR(VLOOKUP(C300,Merkittävyysluokitus!$A$2:$J$1705,10,FALSE),"-")</f>
        <v>3</v>
      </c>
      <c r="AX300" s="175">
        <f>IFERROR(VLOOKUP(C300,Merkittävyysluokitus!$A$2:$J$1705,6,FALSE),"-")</f>
        <v>10.221727549467277</v>
      </c>
      <c r="AY300" s="175">
        <f>IFERROR(VLOOKUP(C300,Merkittävyysluokitus!$A$2:$J$1705,7,FALSE),"-")</f>
        <v>4.4249999999999998</v>
      </c>
      <c r="AZ300" s="175">
        <f>IFERROR(VLOOKUP(C300,Merkittävyysluokitus!$A$2:$J$1705,8,FALSE),"-")</f>
        <v>3.9633942161339419</v>
      </c>
      <c r="BA300" s="175">
        <f>IFERROR(VLOOKUP(C300,Merkittävyysluokitus!$A$2:$J$1705,9,FALSE),"-")</f>
        <v>1.8333333333333333</v>
      </c>
      <c r="BB300" s="203"/>
      <c r="BC300" s="203" t="str">
        <f t="shared" si="59"/>
        <v>muutos</v>
      </c>
      <c r="BD300" s="39" t="s">
        <v>50</v>
      </c>
      <c r="BE300" s="68" t="str">
        <f t="shared" si="52"/>
        <v>musta</v>
      </c>
      <c r="BF300" s="68" t="str">
        <f t="shared" si="53"/>
        <v>punainen</v>
      </c>
      <c r="BG300" s="68" t="str">
        <f t="shared" si="54"/>
        <v>musta</v>
      </c>
      <c r="BH300" s="208" t="str">
        <f t="shared" si="55"/>
        <v>musta</v>
      </c>
      <c r="BI300" s="117"/>
      <c r="BJ300" s="39" t="str">
        <f>IF(F300="ei löydy","uusi tie",IF(E300=0,"tieosoite muuttunut",IF(E300=1,VLOOKUP(D300,'2015'!$F$12:$AL$1887,31,FALSE),"-")))</f>
        <v>punainen</v>
      </c>
      <c r="BK300" s="67" t="str">
        <f>IF(E300=1,VLOOKUP(D300,'2015'!$F$12:$AL$1887,32,FALSE),"-")</f>
        <v>punainen</v>
      </c>
      <c r="BL300" s="39" t="str">
        <f>IF(F300="ei löydy","uusi tie",IF(E300=0,"tieosoite muuttunut",IF(E300=1,VLOOKUP(D300,'2015'!$F$12:$AL$1887,33,FALSE),"-")))</f>
        <v>punainen</v>
      </c>
      <c r="BM300" s="39"/>
      <c r="BN300" s="217" t="str">
        <f>VLOOKUP(D300,'2015'!$F$12:$AL$1887,33,FALSE)</f>
        <v>punainen</v>
      </c>
      <c r="BO300" s="117"/>
      <c r="BP300" s="115" t="s">
        <v>9</v>
      </c>
      <c r="BQ300" s="30"/>
      <c r="BS300" s="5"/>
      <c r="BU300" s="35"/>
      <c r="BV300" s="30" t="s">
        <v>9</v>
      </c>
      <c r="BW300" s="20"/>
      <c r="BX300" t="str">
        <f>IF(E300=1,VLOOKUP(D300,'2015'!$F$12:$AX$1887,43,FALSE),"-")</f>
        <v>punainen</v>
      </c>
      <c r="BY300" t="str">
        <f>IF(E300=1,VLOOKUP(D300,'2015'!$F$12:$AX$1887,44,FALSE),"-")</f>
        <v>punainen</v>
      </c>
      <c r="BZ300" t="str">
        <f>IF(E300=1,VLOOKUP(D300,'2015'!$F$12:$AX$1887,45,FALSE),"-")</f>
        <v>punainen</v>
      </c>
      <c r="CA300" s="31">
        <f t="shared" si="60"/>
        <v>30</v>
      </c>
      <c r="CB300" s="31">
        <f t="shared" si="61"/>
        <v>10</v>
      </c>
      <c r="CC300" s="31">
        <f t="shared" si="62"/>
        <v>10</v>
      </c>
      <c r="CD300" s="31">
        <f t="shared" si="63"/>
        <v>10</v>
      </c>
      <c r="CE300" s="31">
        <f t="shared" si="64"/>
        <v>0</v>
      </c>
      <c r="CO300" s="32" t="s">
        <v>34</v>
      </c>
      <c r="CP300" s="2" t="s">
        <v>35</v>
      </c>
    </row>
    <row r="301" spans="1:94" ht="15.75" thickBot="1" x14ac:dyDescent="0.3">
      <c r="A301" s="50"/>
      <c r="B301" s="50"/>
      <c r="C301" s="50" t="str">
        <f t="shared" si="56"/>
        <v>110_15_3367</v>
      </c>
      <c r="D301" s="51" t="str">
        <f t="shared" si="57"/>
        <v>110_15</v>
      </c>
      <c r="E301" s="224">
        <f>IFERROR(VLOOKUP(C301,'2015'!$C$12:$D$1887,2,FALSE),0)</f>
        <v>1</v>
      </c>
      <c r="F301" s="51">
        <f>IFERROR(K301-IFERROR(VLOOKUP(D301,'2015'!$F$12:$I$1887,4,FALSE),"ei löydy"),"ei löydy")</f>
        <v>0</v>
      </c>
      <c r="G301" s="224">
        <f>IFERROR(VLOOKUP(Työfile_2024!C301,Liikennemalli!$D$6:$G$1921,4,FALSE),0)</f>
        <v>1</v>
      </c>
      <c r="H301" s="225">
        <f>K301-IFERROR(VLOOKUP(Työfile_2024!D301,Liikennemalli!$C$6:$H$1921,6,FALSE),"ei löydy")</f>
        <v>0</v>
      </c>
      <c r="I301" s="80">
        <v>110</v>
      </c>
      <c r="J301" s="52">
        <v>15</v>
      </c>
      <c r="K301" s="52">
        <v>3367</v>
      </c>
      <c r="L301" s="53"/>
      <c r="M301" s="54"/>
      <c r="N301" s="54"/>
      <c r="O301" s="54"/>
      <c r="P301" s="54"/>
      <c r="Q301" s="55"/>
      <c r="R301" s="55"/>
      <c r="S301" s="55"/>
      <c r="T301" s="55"/>
      <c r="U301" s="52"/>
      <c r="V301" s="56">
        <v>2276</v>
      </c>
      <c r="W301" s="56">
        <v>132</v>
      </c>
      <c r="X301" s="56">
        <v>2330</v>
      </c>
      <c r="Y301" s="56">
        <f>VLOOKUP(D301,Liikennemalli24!$D$2:$F$1804,2,FALSE)</f>
        <v>116</v>
      </c>
      <c r="Z301" s="57">
        <f>VLOOKUP(D301,Liikennemalli24!$D$2:$F$1804,3,FALSE)</f>
        <v>0.32</v>
      </c>
      <c r="AA301" s="178">
        <f>IF(G301=1,VLOOKUP(C301,Liikennemalli!$D$6:$H$1921,2,FALSE),0)</f>
        <v>970.09811196825399</v>
      </c>
      <c r="AB301" s="197">
        <f>IF(G301=1,VLOOKUP(C301,Liikennemalli!$D$6:$H$1921,3,FALSE),0)</f>
        <v>0.85497451661160595</v>
      </c>
      <c r="AC301" s="134">
        <f>IF(E301=1,VLOOKUP(Työfile_2024!D301,'2015'!$F$12:$X$1887,18,FALSE),"-")</f>
        <v>640</v>
      </c>
      <c r="AD301" s="127">
        <f>IF(E301=1,VLOOKUP(Työfile_2024!D301,'2015'!$F$12:$X$1887,19,FALSE),"-")</f>
        <v>0.91</v>
      </c>
      <c r="AI301" s="127">
        <f>IF(E301=1,VLOOKUP(Työfile_2024!D301,'2015'!$F$12:$AB$1887,20,FALSE),"-")</f>
        <v>0</v>
      </c>
      <c r="AJ301" s="127">
        <f>IF(E301=1,VLOOKUP(Työfile_2024!D301,'2015'!$F$12:$AB$1887,21,FALSE),"-")</f>
        <v>0</v>
      </c>
      <c r="AK301" s="127">
        <f>IF(E301=1,VLOOKUP(Työfile_2024!D301,'2015'!$F$12:$AB$1887,22,FALSE),"-")</f>
        <v>0</v>
      </c>
      <c r="AL301" s="127">
        <f>IF(E301=1,VLOOKUP(Työfile_2024!D301,'2015'!$F$12:$AB$1887,23,FALSE),"-")</f>
        <v>0</v>
      </c>
      <c r="AM301" s="56">
        <f>VLOOKUP(Työfile_2024!D301,Tmatkat_20km_tarkasteltava_verk!$C$2:$D$1804,2,FALSE)</f>
        <v>359</v>
      </c>
      <c r="AN301" s="148">
        <f t="shared" si="58"/>
        <v>0.15773286467486819</v>
      </c>
      <c r="AO301" s="178">
        <f>IF(E301=1,VLOOKUP(Työfile_2024!D301,'2015'!$F$12:$AC$1887,24,FALSE),"-")</f>
        <v>142</v>
      </c>
      <c r="AP301" s="52">
        <f>VLOOKUP(D301,Tarkasteltava_verkko_2024_harva!$E$2:$I$1804,5,FALSE)</f>
        <v>0</v>
      </c>
      <c r="AQ301" s="52">
        <f>VLOOKUP(D301,Tarkasteltava_verkko_2024_harva!$E$2:$I$1804,4,FALSE)</f>
        <v>0</v>
      </c>
      <c r="AR301" s="148">
        <v>0</v>
      </c>
      <c r="AS301" s="170" t="str">
        <f>IFERROR(VLOOKUP(C301,'2015'!$C$12:$AG$1887,30,FALSE),"-")</f>
        <v/>
      </c>
      <c r="AT301" s="148">
        <v>0</v>
      </c>
      <c r="AU301" s="170">
        <f>IFERROR(VLOOKUP(C301,'2015'!$C$12:$AG$1887,31,FALSE),"-")</f>
        <v>0</v>
      </c>
      <c r="AV301" s="106"/>
      <c r="AW301" s="63">
        <f>IFERROR(VLOOKUP(C301,Merkittävyysluokitus!$A$2:$J$1705,10,FALSE),"-")</f>
        <v>3</v>
      </c>
      <c r="AX301" s="175">
        <f>IFERROR(VLOOKUP(C301,Merkittävyysluokitus!$A$2:$J$1705,6,FALSE),"-")</f>
        <v>9.316232876712327</v>
      </c>
      <c r="AY301" s="175">
        <f>IFERROR(VLOOKUP(C301,Merkittävyysluokitus!$A$2:$J$1705,7,FALSE),"-")</f>
        <v>4.4499999999999993</v>
      </c>
      <c r="AZ301" s="175">
        <f>IFERROR(VLOOKUP(C301,Merkittävyysluokitus!$A$2:$J$1705,8,FALSE),"-")</f>
        <v>3.3662328767123286</v>
      </c>
      <c r="BA301" s="175">
        <f>IFERROR(VLOOKUP(C301,Merkittävyysluokitus!$A$2:$J$1705,9,FALSE),"-")</f>
        <v>1.5</v>
      </c>
      <c r="BB301" s="203"/>
      <c r="BC301" s="203" t="str">
        <f t="shared" si="59"/>
        <v>muutos</v>
      </c>
      <c r="BD301" s="39" t="s">
        <v>50</v>
      </c>
      <c r="BE301" s="68" t="str">
        <f t="shared" si="52"/>
        <v>musta</v>
      </c>
      <c r="BF301" s="68" t="str">
        <f t="shared" si="53"/>
        <v>musta</v>
      </c>
      <c r="BG301" s="68" t="str">
        <f t="shared" si="54"/>
        <v>musta</v>
      </c>
      <c r="BH301" s="208" t="str">
        <f t="shared" si="55"/>
        <v>musta</v>
      </c>
      <c r="BI301" s="117"/>
      <c r="BJ301" s="39" t="str">
        <f>IF(F301="ei löydy","uusi tie",IF(E301=0,"tieosoite muuttunut",IF(E301=1,VLOOKUP(D301,'2015'!$F$12:$AL$1887,31,FALSE),"-")))</f>
        <v>punainen</v>
      </c>
      <c r="BK301" s="67" t="str">
        <f>IF(E301=1,VLOOKUP(D301,'2015'!$F$12:$AL$1887,32,FALSE),"-")</f>
        <v>punainen</v>
      </c>
      <c r="BL301" s="39" t="str">
        <f>IF(F301="ei löydy","uusi tie",IF(E301=0,"tieosoite muuttunut",IF(E301=1,VLOOKUP(D301,'2015'!$F$12:$AL$1887,33,FALSE),"-")))</f>
        <v>punainen</v>
      </c>
      <c r="BM301" s="39"/>
      <c r="BN301" s="217" t="str">
        <f>VLOOKUP(D301,'2015'!$F$12:$AL$1887,33,FALSE)</f>
        <v>punainen</v>
      </c>
      <c r="BO301" s="117"/>
      <c r="BP301" s="115" t="s">
        <v>9</v>
      </c>
      <c r="BQ301" s="30"/>
      <c r="BS301" s="5"/>
      <c r="BU301" s="35"/>
      <c r="BV301" s="30" t="s">
        <v>9</v>
      </c>
      <c r="BW301" s="20"/>
      <c r="BX301" t="str">
        <f>IF(E301=1,VLOOKUP(D301,'2015'!$F$12:$AX$1887,43,FALSE),"-")</f>
        <v>punainen</v>
      </c>
      <c r="BY301" t="str">
        <f>IF(E301=1,VLOOKUP(D301,'2015'!$F$12:$AX$1887,44,FALSE),"-")</f>
        <v>musta</v>
      </c>
      <c r="BZ301" t="str">
        <f>IF(E301=1,VLOOKUP(D301,'2015'!$F$12:$AX$1887,45,FALSE),"-")</f>
        <v>musta</v>
      </c>
      <c r="CA301" s="31">
        <f t="shared" si="60"/>
        <v>11</v>
      </c>
      <c r="CB301" s="31">
        <f t="shared" si="61"/>
        <v>10</v>
      </c>
      <c r="CC301" s="31">
        <f t="shared" si="62"/>
        <v>0</v>
      </c>
      <c r="CD301" s="31">
        <f t="shared" si="63"/>
        <v>1</v>
      </c>
      <c r="CE301" s="31">
        <f t="shared" si="64"/>
        <v>0</v>
      </c>
      <c r="CO301" s="32" t="s">
        <v>34</v>
      </c>
      <c r="CP301" s="2" t="s">
        <v>35</v>
      </c>
    </row>
    <row r="302" spans="1:94" ht="15.75" thickBot="1" x14ac:dyDescent="0.3">
      <c r="A302" s="50"/>
      <c r="B302" s="50"/>
      <c r="C302" s="50" t="str">
        <f t="shared" si="56"/>
        <v>110_16_3856</v>
      </c>
      <c r="D302" s="51" t="str">
        <f t="shared" si="57"/>
        <v>110_16</v>
      </c>
      <c r="E302" s="224">
        <f>IFERROR(VLOOKUP(C302,'2015'!$C$12:$D$1887,2,FALSE),0)</f>
        <v>1</v>
      </c>
      <c r="F302" s="51">
        <f>IFERROR(K302-IFERROR(VLOOKUP(D302,'2015'!$F$12:$I$1887,4,FALSE),"ei löydy"),"ei löydy")</f>
        <v>0</v>
      </c>
      <c r="G302" s="224">
        <f>IFERROR(VLOOKUP(Työfile_2024!C302,Liikennemalli!$D$6:$G$1921,4,FALSE),0)</f>
        <v>1</v>
      </c>
      <c r="H302" s="225">
        <f>K302-IFERROR(VLOOKUP(Työfile_2024!D302,Liikennemalli!$C$6:$H$1921,6,FALSE),"ei löydy")</f>
        <v>0</v>
      </c>
      <c r="I302" s="80">
        <v>110</v>
      </c>
      <c r="J302" s="52">
        <v>16</v>
      </c>
      <c r="K302" s="52">
        <v>3856</v>
      </c>
      <c r="L302" s="53"/>
      <c r="M302" s="54"/>
      <c r="N302" s="54"/>
      <c r="O302" s="54"/>
      <c r="P302" s="54"/>
      <c r="Q302" s="55"/>
      <c r="R302" s="55"/>
      <c r="S302" s="55"/>
      <c r="T302" s="55"/>
      <c r="U302" s="52"/>
      <c r="V302" s="56">
        <v>2276</v>
      </c>
      <c r="W302" s="56">
        <v>132</v>
      </c>
      <c r="X302" s="56">
        <v>2330</v>
      </c>
      <c r="Y302" s="56">
        <f>VLOOKUP(D302,Liikennemalli24!$D$2:$F$1804,2,FALSE)</f>
        <v>288</v>
      </c>
      <c r="Z302" s="57">
        <f>VLOOKUP(D302,Liikennemalli24!$D$2:$F$1804,3,FALSE)</f>
        <v>0.3</v>
      </c>
      <c r="AA302" s="178">
        <f>IF(G302=1,VLOOKUP(C302,Liikennemalli!$D$6:$H$1921,2,FALSE),0)</f>
        <v>1142.0873414567</v>
      </c>
      <c r="AB302" s="197">
        <f>IF(G302=1,VLOOKUP(C302,Liikennemalli!$D$6:$H$1921,3,FALSE),0)</f>
        <v>0.64391930690705201</v>
      </c>
      <c r="AC302" s="134">
        <f>IF(E302=1,VLOOKUP(Työfile_2024!D302,'2015'!$F$12:$X$1887,18,FALSE),"-")</f>
        <v>795</v>
      </c>
      <c r="AD302" s="127">
        <f>IF(E302=1,VLOOKUP(Työfile_2024!D302,'2015'!$F$12:$X$1887,19,FALSE),"-")</f>
        <v>0.74</v>
      </c>
      <c r="AI302" s="127">
        <f>IF(E302=1,VLOOKUP(Työfile_2024!D302,'2015'!$F$12:$AB$1887,20,FALSE),"-")</f>
        <v>0</v>
      </c>
      <c r="AJ302" s="127">
        <f>IF(E302=1,VLOOKUP(Työfile_2024!D302,'2015'!$F$12:$AB$1887,21,FALSE),"-")</f>
        <v>0</v>
      </c>
      <c r="AK302" s="127">
        <f>IF(E302=1,VLOOKUP(Työfile_2024!D302,'2015'!$F$12:$AB$1887,22,FALSE),"-")</f>
        <v>0</v>
      </c>
      <c r="AL302" s="127">
        <f>IF(E302=1,VLOOKUP(Työfile_2024!D302,'2015'!$F$12:$AB$1887,23,FALSE),"-")</f>
        <v>0</v>
      </c>
      <c r="AM302" s="56">
        <f>VLOOKUP(Työfile_2024!D302,Tmatkat_20km_tarkasteltava_verk!$C$2:$D$1804,2,FALSE)</f>
        <v>482</v>
      </c>
      <c r="AN302" s="148">
        <f t="shared" si="58"/>
        <v>0.21177504393673111</v>
      </c>
      <c r="AO302" s="178">
        <f>IF(E302=1,VLOOKUP(Työfile_2024!D302,'2015'!$F$12:$AC$1887,24,FALSE),"-")</f>
        <v>200</v>
      </c>
      <c r="AP302" s="52" t="str">
        <f>VLOOKUP(D302,Tarkasteltava_verkko_2024_harva!$E$2:$I$1804,5,FALSE)</f>
        <v>tiivis</v>
      </c>
      <c r="AQ302" s="52">
        <f>VLOOKUP(D302,Tarkasteltava_verkko_2024_harva!$E$2:$I$1804,4,FALSE)</f>
        <v>0</v>
      </c>
      <c r="AR302" s="148">
        <v>0.51581950207468885</v>
      </c>
      <c r="AS302" s="170" t="str">
        <f>IFERROR(VLOOKUP(C302,'2015'!$C$12:$AG$1887,30,FALSE),"-")</f>
        <v>Kyllä</v>
      </c>
      <c r="AT302" s="148">
        <v>0.78993775933609955</v>
      </c>
      <c r="AU302" s="170" t="str">
        <f>IFERROR(VLOOKUP(C302,'2015'!$C$12:$AG$1887,31,FALSE),"-")</f>
        <v>Kyllä</v>
      </c>
      <c r="AV302" s="106"/>
      <c r="AW302" s="63">
        <f>IFERROR(VLOOKUP(C302,Merkittävyysluokitus!$A$2:$J$1705,10,FALSE),"-")</f>
        <v>2</v>
      </c>
      <c r="AX302" s="175">
        <f>IFERROR(VLOOKUP(C302,Merkittävyysluokitus!$A$2:$J$1705,6,FALSE),"-")</f>
        <v>12.239604261796043</v>
      </c>
      <c r="AY302" s="175">
        <f>IFERROR(VLOOKUP(C302,Merkittävyysluokitus!$A$2:$J$1705,7,FALSE),"-")</f>
        <v>4.7249999999999996</v>
      </c>
      <c r="AZ302" s="175">
        <f>IFERROR(VLOOKUP(C302,Merkittävyysluokitus!$A$2:$J$1705,8,FALSE),"-")</f>
        <v>5.681270928462709</v>
      </c>
      <c r="BA302" s="175">
        <f>IFERROR(VLOOKUP(C302,Merkittävyysluokitus!$A$2:$J$1705,9,FALSE),"-")</f>
        <v>1.8333333333333333</v>
      </c>
      <c r="BB302" s="203"/>
      <c r="BC302" s="203" t="str">
        <f t="shared" si="59"/>
        <v>muutos</v>
      </c>
      <c r="BD302" s="39" t="s">
        <v>50</v>
      </c>
      <c r="BE302" s="68" t="str">
        <f t="shared" si="52"/>
        <v>musta</v>
      </c>
      <c r="BF302" s="68" t="str">
        <f t="shared" si="53"/>
        <v>musta</v>
      </c>
      <c r="BG302" s="68" t="str">
        <f t="shared" si="54"/>
        <v>musta</v>
      </c>
      <c r="BH302" s="208" t="str">
        <f t="shared" si="55"/>
        <v>musta</v>
      </c>
      <c r="BI302" s="117"/>
      <c r="BJ302" s="39" t="str">
        <f>IF(F302="ei löydy","uusi tie",IF(E302=0,"tieosoite muuttunut",IF(E302=1,VLOOKUP(D302,'2015'!$F$12:$AL$1887,31,FALSE),"-")))</f>
        <v>punainen</v>
      </c>
      <c r="BK302" s="67" t="str">
        <f>IF(E302=1,VLOOKUP(D302,'2015'!$F$12:$AL$1887,32,FALSE),"-")</f>
        <v>punainen</v>
      </c>
      <c r="BL302" s="39" t="str">
        <f>IF(F302="ei löydy","uusi tie",IF(E302=0,"tieosoite muuttunut",IF(E302=1,VLOOKUP(D302,'2015'!$F$12:$AL$1887,33,FALSE),"-")))</f>
        <v>punainen</v>
      </c>
      <c r="BM302" s="39"/>
      <c r="BN302" s="217" t="str">
        <f>VLOOKUP(D302,'2015'!$F$12:$AL$1887,33,FALSE)</f>
        <v>punainen</v>
      </c>
      <c r="BO302" s="117"/>
      <c r="BP302" s="115" t="s">
        <v>9</v>
      </c>
      <c r="BQ302" s="30"/>
      <c r="BS302" s="5"/>
      <c r="BU302" s="35"/>
      <c r="BV302" s="30" t="s">
        <v>9</v>
      </c>
      <c r="BW302" s="20"/>
      <c r="BX302" t="str">
        <f>IF(E302=1,VLOOKUP(D302,'2015'!$F$12:$AX$1887,43,FALSE),"-")</f>
        <v>punainen</v>
      </c>
      <c r="BY302" t="str">
        <f>IF(E302=1,VLOOKUP(D302,'2015'!$F$12:$AX$1887,44,FALSE),"-")</f>
        <v>musta</v>
      </c>
      <c r="BZ302" t="str">
        <f>IF(E302=1,VLOOKUP(D302,'2015'!$F$12:$AX$1887,45,FALSE),"-")</f>
        <v>musta</v>
      </c>
      <c r="CA302" s="31">
        <f t="shared" si="60"/>
        <v>11</v>
      </c>
      <c r="CB302" s="31">
        <f t="shared" si="61"/>
        <v>10</v>
      </c>
      <c r="CC302" s="31">
        <f t="shared" si="62"/>
        <v>0</v>
      </c>
      <c r="CD302" s="31">
        <f t="shared" si="63"/>
        <v>1</v>
      </c>
      <c r="CE302" s="31">
        <f t="shared" si="64"/>
        <v>0</v>
      </c>
      <c r="CO302" s="32" t="s">
        <v>34</v>
      </c>
      <c r="CP302" s="2" t="s">
        <v>35</v>
      </c>
    </row>
    <row r="303" spans="1:94" ht="15.75" thickBot="1" x14ac:dyDescent="0.3">
      <c r="A303" s="50"/>
      <c r="B303" s="50"/>
      <c r="C303" s="50" t="str">
        <f t="shared" si="56"/>
        <v>110_17_4215</v>
      </c>
      <c r="D303" s="51" t="str">
        <f t="shared" si="57"/>
        <v>110_17</v>
      </c>
      <c r="E303" s="224">
        <f>IFERROR(VLOOKUP(C303,'2015'!$C$12:$D$1887,2,FALSE),0)</f>
        <v>1</v>
      </c>
      <c r="F303" s="51">
        <f>IFERROR(K303-IFERROR(VLOOKUP(D303,'2015'!$F$12:$I$1887,4,FALSE),"ei löydy"),"ei löydy")</f>
        <v>0</v>
      </c>
      <c r="G303" s="224">
        <f>IFERROR(VLOOKUP(Työfile_2024!C303,Liikennemalli!$D$6:$G$1921,4,FALSE),0)</f>
        <v>1</v>
      </c>
      <c r="H303" s="225">
        <f>K303-IFERROR(VLOOKUP(Työfile_2024!D303,Liikennemalli!$C$6:$H$1921,6,FALSE),"ei löydy")</f>
        <v>0</v>
      </c>
      <c r="I303" s="80">
        <v>110</v>
      </c>
      <c r="J303" s="52">
        <v>17</v>
      </c>
      <c r="K303" s="52">
        <v>4215</v>
      </c>
      <c r="L303" s="53"/>
      <c r="M303" s="54"/>
      <c r="N303" s="54"/>
      <c r="O303" s="54"/>
      <c r="P303" s="54"/>
      <c r="Q303" s="55"/>
      <c r="R303" s="55"/>
      <c r="S303" s="55"/>
      <c r="T303" s="55"/>
      <c r="U303" s="52"/>
      <c r="V303" s="56">
        <v>2262</v>
      </c>
      <c r="W303" s="56">
        <v>110</v>
      </c>
      <c r="X303" s="56">
        <v>2398</v>
      </c>
      <c r="Y303" s="56">
        <f>VLOOKUP(D303,Liikennemalli24!$D$2:$F$1804,2,FALSE)</f>
        <v>276</v>
      </c>
      <c r="Z303" s="57">
        <f>VLOOKUP(D303,Liikennemalli24!$D$2:$F$1804,3,FALSE)</f>
        <v>0.32800000000000001</v>
      </c>
      <c r="AA303" s="178">
        <f>IF(G303=1,VLOOKUP(C303,Liikennemalli!$D$6:$H$1921,2,FALSE),0)</f>
        <v>565.32689524889201</v>
      </c>
      <c r="AB303" s="197">
        <f>IF(G303=1,VLOOKUP(C303,Liikennemalli!$D$6:$H$1921,3,FALSE),0)</f>
        <v>0.466414736681174</v>
      </c>
      <c r="AC303" s="134">
        <f>IF(E303=1,VLOOKUP(Työfile_2024!D303,'2015'!$F$12:$X$1887,18,FALSE),"-")</f>
        <v>521</v>
      </c>
      <c r="AD303" s="127">
        <f>IF(E303=1,VLOOKUP(Työfile_2024!D303,'2015'!$F$12:$X$1887,19,FALSE),"-")</f>
        <v>0.63</v>
      </c>
      <c r="AI303" s="127">
        <f>IF(E303=1,VLOOKUP(Työfile_2024!D303,'2015'!$F$12:$AB$1887,20,FALSE),"-")</f>
        <v>0</v>
      </c>
      <c r="AJ303" s="127">
        <f>IF(E303=1,VLOOKUP(Työfile_2024!D303,'2015'!$F$12:$AB$1887,21,FALSE),"-")</f>
        <v>0</v>
      </c>
      <c r="AK303" s="127">
        <f>IF(E303=1,VLOOKUP(Työfile_2024!D303,'2015'!$F$12:$AB$1887,22,FALSE),"-")</f>
        <v>0</v>
      </c>
      <c r="AL303" s="127">
        <f>IF(E303=1,VLOOKUP(Työfile_2024!D303,'2015'!$F$12:$AB$1887,23,FALSE),"-")</f>
        <v>0</v>
      </c>
      <c r="AM303" s="56">
        <f>VLOOKUP(Työfile_2024!D303,Tmatkat_20km_tarkasteltava_verk!$C$2:$D$1804,2,FALSE)</f>
        <v>173</v>
      </c>
      <c r="AN303" s="148">
        <f t="shared" si="58"/>
        <v>7.6480990274093719E-2</v>
      </c>
      <c r="AO303" s="178">
        <f>IF(E303=1,VLOOKUP(Työfile_2024!D303,'2015'!$F$12:$AC$1887,24,FALSE),"-")</f>
        <v>173</v>
      </c>
      <c r="AP303" s="52" t="str">
        <f>VLOOKUP(D303,Tarkasteltava_verkko_2024_harva!$E$2:$I$1804,5,FALSE)</f>
        <v>tiivis</v>
      </c>
      <c r="AQ303" s="52">
        <f>VLOOKUP(D303,Tarkasteltava_verkko_2024_harva!$E$2:$I$1804,4,FALSE)</f>
        <v>0</v>
      </c>
      <c r="AR303" s="148">
        <v>0.47212336892052192</v>
      </c>
      <c r="AS303" s="170" t="str">
        <f>IFERROR(VLOOKUP(C303,'2015'!$C$12:$AG$1887,30,FALSE),"-")</f>
        <v/>
      </c>
      <c r="AT303" s="148">
        <v>0.54282325029655987</v>
      </c>
      <c r="AU303" s="170">
        <f>IFERROR(VLOOKUP(C303,'2015'!$C$12:$AG$1887,31,FALSE),"-")</f>
        <v>0</v>
      </c>
      <c r="AV303" s="106"/>
      <c r="AW303" s="63">
        <f>IFERROR(VLOOKUP(C303,Merkittävyysluokitus!$A$2:$J$1705,10,FALSE),"-")</f>
        <v>2</v>
      </c>
      <c r="AX303" s="175">
        <f>IFERROR(VLOOKUP(C303,Merkittävyysluokitus!$A$2:$J$1705,6,FALSE),"-")</f>
        <v>11.327054794520548</v>
      </c>
      <c r="AY303" s="175">
        <f>IFERROR(VLOOKUP(C303,Merkittävyysluokitus!$A$2:$J$1705,7,FALSE),"-")</f>
        <v>4.67</v>
      </c>
      <c r="AZ303" s="175">
        <f>IFERROR(VLOOKUP(C303,Merkittävyysluokitus!$A$2:$J$1705,8,FALSE),"-")</f>
        <v>4.8237214611872137</v>
      </c>
      <c r="BA303" s="175">
        <f>IFERROR(VLOOKUP(C303,Merkittävyysluokitus!$A$2:$J$1705,9,FALSE),"-")</f>
        <v>1.8333333333333333</v>
      </c>
      <c r="BB303" s="203"/>
      <c r="BC303" s="203" t="str">
        <f t="shared" si="59"/>
        <v>muutos</v>
      </c>
      <c r="BD303" s="39" t="s">
        <v>50</v>
      </c>
      <c r="BE303" s="68" t="str">
        <f t="shared" si="52"/>
        <v>musta</v>
      </c>
      <c r="BF303" s="68" t="str">
        <f t="shared" si="53"/>
        <v>musta</v>
      </c>
      <c r="BG303" s="68" t="str">
        <f t="shared" si="54"/>
        <v>musta</v>
      </c>
      <c r="BH303" s="208" t="str">
        <f t="shared" si="55"/>
        <v>musta</v>
      </c>
      <c r="BI303" s="117"/>
      <c r="BJ303" s="39" t="str">
        <f>IF(F303="ei löydy","uusi tie",IF(E303=0,"tieosoite muuttunut",IF(E303=1,VLOOKUP(D303,'2015'!$F$12:$AL$1887,31,FALSE),"-")))</f>
        <v>punainen</v>
      </c>
      <c r="BK303" s="67" t="str">
        <f>IF(E303=1,VLOOKUP(D303,'2015'!$F$12:$AL$1887,32,FALSE),"-")</f>
        <v>punainen</v>
      </c>
      <c r="BL303" s="39" t="str">
        <f>IF(F303="ei löydy","uusi tie",IF(E303=0,"tieosoite muuttunut",IF(E303=1,VLOOKUP(D303,'2015'!$F$12:$AL$1887,33,FALSE),"-")))</f>
        <v>punainen</v>
      </c>
      <c r="BM303" s="39"/>
      <c r="BN303" s="217" t="str">
        <f>VLOOKUP(D303,'2015'!$F$12:$AL$1887,33,FALSE)</f>
        <v>punainen</v>
      </c>
      <c r="BO303" s="117"/>
      <c r="BP303" s="115" t="s">
        <v>10</v>
      </c>
      <c r="BQ303" s="30"/>
      <c r="BS303" s="5"/>
      <c r="BU303" s="35"/>
      <c r="BV303" s="30" t="s">
        <v>10</v>
      </c>
      <c r="BW303" s="20"/>
      <c r="BX303" t="str">
        <f>IF(E303=1,VLOOKUP(D303,'2015'!$F$12:$AX$1887,43,FALSE),"-")</f>
        <v>punainen</v>
      </c>
      <c r="BY303" t="str">
        <f>IF(E303=1,VLOOKUP(D303,'2015'!$F$12:$AX$1887,44,FALSE),"-")</f>
        <v>musta</v>
      </c>
      <c r="BZ303" t="str">
        <f>IF(E303=1,VLOOKUP(D303,'2015'!$F$12:$AX$1887,45,FALSE),"-")</f>
        <v>musta</v>
      </c>
      <c r="CA303" s="31">
        <f t="shared" si="60"/>
        <v>11</v>
      </c>
      <c r="CB303" s="31">
        <f t="shared" si="61"/>
        <v>10</v>
      </c>
      <c r="CC303" s="31">
        <f t="shared" si="62"/>
        <v>0</v>
      </c>
      <c r="CD303" s="31">
        <f t="shared" si="63"/>
        <v>1</v>
      </c>
      <c r="CE303" s="31">
        <f t="shared" si="64"/>
        <v>0</v>
      </c>
      <c r="CO303" s="2" t="s">
        <v>35</v>
      </c>
      <c r="CP303" s="2" t="s">
        <v>35</v>
      </c>
    </row>
    <row r="304" spans="1:94" ht="15.75" thickBot="1" x14ac:dyDescent="0.3">
      <c r="A304" s="50"/>
      <c r="B304" s="50"/>
      <c r="C304" s="50" t="str">
        <f t="shared" si="56"/>
        <v>110_18_5338</v>
      </c>
      <c r="D304" s="51" t="str">
        <f t="shared" si="57"/>
        <v>110_18</v>
      </c>
      <c r="E304" s="224">
        <f>IFERROR(VLOOKUP(C304,'2015'!$C$12:$D$1887,2,FALSE),0)</f>
        <v>1</v>
      </c>
      <c r="F304" s="51">
        <f>IFERROR(K304-IFERROR(VLOOKUP(D304,'2015'!$F$12:$I$1887,4,FALSE),"ei löydy"),"ei löydy")</f>
        <v>0</v>
      </c>
      <c r="G304" s="224">
        <f>IFERROR(VLOOKUP(Työfile_2024!C304,Liikennemalli!$D$6:$G$1921,4,FALSE),0)</f>
        <v>1</v>
      </c>
      <c r="H304" s="225">
        <f>K304-IFERROR(VLOOKUP(Työfile_2024!D304,Liikennemalli!$C$6:$H$1921,6,FALSE),"ei löydy")</f>
        <v>0</v>
      </c>
      <c r="I304" s="80">
        <v>110</v>
      </c>
      <c r="J304" s="52">
        <v>18</v>
      </c>
      <c r="K304" s="52">
        <v>5338</v>
      </c>
      <c r="L304" s="53"/>
      <c r="M304" s="54"/>
      <c r="N304" s="54"/>
      <c r="O304" s="54"/>
      <c r="P304" s="54"/>
      <c r="Q304" s="55"/>
      <c r="R304" s="55"/>
      <c r="S304" s="55"/>
      <c r="T304" s="55"/>
      <c r="U304" s="52"/>
      <c r="V304" s="56">
        <v>2262</v>
      </c>
      <c r="W304" s="56">
        <v>110</v>
      </c>
      <c r="X304" s="56">
        <v>2398</v>
      </c>
      <c r="Y304" s="56">
        <f>VLOOKUP(D304,Liikennemalli24!$D$2:$F$1804,2,FALSE)</f>
        <v>857</v>
      </c>
      <c r="Z304" s="57">
        <f>VLOOKUP(D304,Liikennemalli24!$D$2:$F$1804,3,FALSE)</f>
        <v>0.495</v>
      </c>
      <c r="AA304" s="178">
        <f>IF(G304=1,VLOOKUP(C304,Liikennemalli!$D$6:$H$1921,2,FALSE),0)</f>
        <v>105.152964132112</v>
      </c>
      <c r="AB304" s="197">
        <f>IF(G304=1,VLOOKUP(C304,Liikennemalli!$D$6:$H$1921,3,FALSE),0)</f>
        <v>0.234619636082326</v>
      </c>
      <c r="AC304" s="134">
        <f>IF(E304=1,VLOOKUP(Työfile_2024!D304,'2015'!$F$12:$X$1887,18,FALSE),"-")</f>
        <v>703</v>
      </c>
      <c r="AD304" s="127">
        <f>IF(E304=1,VLOOKUP(Työfile_2024!D304,'2015'!$F$12:$X$1887,19,FALSE),"-")</f>
        <v>0.6</v>
      </c>
      <c r="AI304" s="127">
        <f>IF(E304=1,VLOOKUP(Työfile_2024!D304,'2015'!$F$12:$AB$1887,20,FALSE),"-")</f>
        <v>0</v>
      </c>
      <c r="AJ304" s="127">
        <f>IF(E304=1,VLOOKUP(Työfile_2024!D304,'2015'!$F$12:$AB$1887,21,FALSE),"-")</f>
        <v>0</v>
      </c>
      <c r="AK304" s="127">
        <f>IF(E304=1,VLOOKUP(Työfile_2024!D304,'2015'!$F$12:$AB$1887,22,FALSE),"-")</f>
        <v>0</v>
      </c>
      <c r="AL304" s="127">
        <f>IF(E304=1,VLOOKUP(Työfile_2024!D304,'2015'!$F$12:$AB$1887,23,FALSE),"-")</f>
        <v>0</v>
      </c>
      <c r="AM304" s="56">
        <f>VLOOKUP(Työfile_2024!D304,Tmatkat_20km_tarkasteltava_verk!$C$2:$D$1804,2,FALSE)</f>
        <v>407</v>
      </c>
      <c r="AN304" s="148">
        <f t="shared" si="58"/>
        <v>0.1799292661361627</v>
      </c>
      <c r="AO304" s="178">
        <f>IF(E304=1,VLOOKUP(Työfile_2024!D304,'2015'!$F$12:$AC$1887,24,FALSE),"-")</f>
        <v>262</v>
      </c>
      <c r="AP304" s="52" t="str">
        <f>VLOOKUP(D304,Tarkasteltava_verkko_2024_harva!$E$2:$I$1804,5,FALSE)</f>
        <v>tiivis</v>
      </c>
      <c r="AQ304" s="52">
        <f>VLOOKUP(D304,Tarkasteltava_verkko_2024_harva!$E$2:$I$1804,4,FALSE)</f>
        <v>0</v>
      </c>
      <c r="AR304" s="148">
        <v>3.8403896590483329E-2</v>
      </c>
      <c r="AS304" s="170" t="str">
        <f>IFERROR(VLOOKUP(C304,'2015'!$C$12:$AG$1887,30,FALSE),"-")</f>
        <v/>
      </c>
      <c r="AT304" s="148">
        <v>4.421131509928812E-2</v>
      </c>
      <c r="AU304" s="170">
        <f>IFERROR(VLOOKUP(C304,'2015'!$C$12:$AG$1887,31,FALSE),"-")</f>
        <v>0</v>
      </c>
      <c r="AV304" s="106"/>
      <c r="AW304" s="63">
        <f>IFERROR(VLOOKUP(C304,Merkittävyysluokitus!$A$2:$J$1705,10,FALSE),"-")</f>
        <v>2</v>
      </c>
      <c r="AX304" s="175">
        <f>IFERROR(VLOOKUP(C304,Merkittävyysluokitus!$A$2:$J$1705,6,FALSE),"-")</f>
        <v>12.463919330289192</v>
      </c>
      <c r="AY304" s="175">
        <f>IFERROR(VLOOKUP(C304,Merkittävyysluokitus!$A$2:$J$1705,7,FALSE),"-")</f>
        <v>4.4499999999999993</v>
      </c>
      <c r="AZ304" s="175">
        <f>IFERROR(VLOOKUP(C304,Merkittävyysluokitus!$A$2:$J$1705,8,FALSE),"-")</f>
        <v>6.3472526636225268</v>
      </c>
      <c r="BA304" s="175">
        <f>IFERROR(VLOOKUP(C304,Merkittävyysluokitus!$A$2:$J$1705,9,FALSE),"-")</f>
        <v>1.6666666666666665</v>
      </c>
      <c r="BB304" s="203"/>
      <c r="BC304" s="203" t="str">
        <f t="shared" si="59"/>
        <v>muutos</v>
      </c>
      <c r="BD304" s="39" t="s">
        <v>50</v>
      </c>
      <c r="BE304" s="68" t="str">
        <f t="shared" si="52"/>
        <v>musta</v>
      </c>
      <c r="BF304" s="68" t="str">
        <f t="shared" si="53"/>
        <v>musta</v>
      </c>
      <c r="BG304" s="68" t="str">
        <f t="shared" si="54"/>
        <v>musta</v>
      </c>
      <c r="BH304" s="208" t="str">
        <f t="shared" si="55"/>
        <v>musta</v>
      </c>
      <c r="BI304" s="117"/>
      <c r="BJ304" s="39" t="str">
        <f>IF(F304="ei löydy","uusi tie",IF(E304=0,"tieosoite muuttunut",IF(E304=1,VLOOKUP(D304,'2015'!$F$12:$AL$1887,31,FALSE),"-")))</f>
        <v>punainen</v>
      </c>
      <c r="BK304" s="67" t="str">
        <f>IF(E304=1,VLOOKUP(D304,'2015'!$F$12:$AL$1887,32,FALSE),"-")</f>
        <v>punainen</v>
      </c>
      <c r="BL304" s="39" t="str">
        <f>IF(F304="ei löydy","uusi tie",IF(E304=0,"tieosoite muuttunut",IF(E304=1,VLOOKUP(D304,'2015'!$F$12:$AL$1887,33,FALSE),"-")))</f>
        <v>punainen</v>
      </c>
      <c r="BM304" s="39"/>
      <c r="BN304" s="217" t="str">
        <f>VLOOKUP(D304,'2015'!$F$12:$AL$1887,33,FALSE)</f>
        <v>punainen</v>
      </c>
      <c r="BO304" s="117"/>
      <c r="BP304" t="s">
        <v>10</v>
      </c>
      <c r="BQ304" s="30"/>
      <c r="BS304" s="5"/>
      <c r="BU304" s="35"/>
      <c r="BV304" s="30" t="s">
        <v>10</v>
      </c>
      <c r="BW304" s="20"/>
      <c r="BX304" t="str">
        <f>IF(E304=1,VLOOKUP(D304,'2015'!$F$12:$AX$1887,43,FALSE),"-")</f>
        <v>punainen</v>
      </c>
      <c r="BY304" t="str">
        <f>IF(E304=1,VLOOKUP(D304,'2015'!$F$12:$AX$1887,44,FALSE),"-")</f>
        <v>musta</v>
      </c>
      <c r="BZ304" t="str">
        <f>IF(E304=1,VLOOKUP(D304,'2015'!$F$12:$AX$1887,45,FALSE),"-")</f>
        <v>musta</v>
      </c>
      <c r="CA304" s="31">
        <f t="shared" ref="CA304:CA335" si="65">SUM(CB304:CE304)</f>
        <v>11</v>
      </c>
      <c r="CB304" s="31">
        <f t="shared" ref="CB304:CB335" si="66">IF(AD304&gt;0.59999,10,IF(AD304&gt;0.39999,1,0))</f>
        <v>10</v>
      </c>
      <c r="CC304" s="31">
        <f t="shared" ref="CC304:CC335" si="67">IF(AC304&gt;1999,10,IF(AC304&gt;999,1,0))</f>
        <v>0</v>
      </c>
      <c r="CD304" s="31">
        <f t="shared" ref="CD304:CD335" si="68">IF(AM304&gt;499,10,IF(AM304&gt;99,1,0))</f>
        <v>1</v>
      </c>
      <c r="CE304" s="31">
        <f t="shared" ref="CE304:CE335" si="69">IF(AQ304="osa seud. yht",10,IF(AP304="osa seud. yht",1,0))</f>
        <v>0</v>
      </c>
      <c r="CO304" s="2" t="s">
        <v>35</v>
      </c>
      <c r="CP304" s="2" t="s">
        <v>35</v>
      </c>
    </row>
    <row r="305" spans="1:94" ht="15.75" thickBot="1" x14ac:dyDescent="0.3">
      <c r="A305" s="50"/>
      <c r="B305" s="50"/>
      <c r="C305" s="50" t="str">
        <f t="shared" si="56"/>
        <v>111_1_4422</v>
      </c>
      <c r="D305" s="51" t="str">
        <f t="shared" si="57"/>
        <v>111_1</v>
      </c>
      <c r="E305" s="224">
        <f>IFERROR(VLOOKUP(C305,'2015'!$C$12:$D$1887,2,FALSE),0)</f>
        <v>0</v>
      </c>
      <c r="F305" s="51">
        <f>IFERROR(K305-IFERROR(VLOOKUP(D305,'2015'!$F$12:$I$1887,4,FALSE),"ei löydy"),"ei löydy")</f>
        <v>-84</v>
      </c>
      <c r="G305" s="224">
        <f>IFERROR(VLOOKUP(Työfile_2024!C305,Liikennemalli!$D$6:$G$1921,4,FALSE),0)</f>
        <v>0</v>
      </c>
      <c r="H305" s="225">
        <f>K305-IFERROR(VLOOKUP(Työfile_2024!D305,Liikennemalli!$C$6:$H$1921,6,FALSE),"ei löydy")</f>
        <v>-27</v>
      </c>
      <c r="I305" s="80">
        <v>111</v>
      </c>
      <c r="J305" s="52">
        <v>1</v>
      </c>
      <c r="K305" s="52">
        <v>4422</v>
      </c>
      <c r="L305" s="53"/>
      <c r="M305" s="54"/>
      <c r="N305" s="54"/>
      <c r="O305" s="54"/>
      <c r="P305" s="54"/>
      <c r="Q305" s="55"/>
      <c r="R305" s="55"/>
      <c r="S305" s="55"/>
      <c r="T305" s="55"/>
      <c r="U305" s="52"/>
      <c r="V305" s="56">
        <v>5139.2089552238804</v>
      </c>
      <c r="W305" s="56">
        <v>289.11035730438715</v>
      </c>
      <c r="X305" s="56">
        <v>5524.5278154681137</v>
      </c>
      <c r="Y305" s="56">
        <f>VLOOKUP(D305,Liikennemalli24!$D$2:$F$1804,2,FALSE)</f>
        <v>31</v>
      </c>
      <c r="Z305" s="57">
        <f>VLOOKUP(D305,Liikennemalli24!$D$2:$F$1804,3,FALSE)</f>
        <v>5.3999999999999999E-2</v>
      </c>
      <c r="AA305" s="178">
        <f>IF(G305=1,VLOOKUP(C305,Liikennemalli!$D$6:$H$1921,2,FALSE),0)</f>
        <v>0</v>
      </c>
      <c r="AB305" s="197">
        <f>IF(G305=1,VLOOKUP(C305,Liikennemalli!$D$6:$H$1921,3,FALSE),0)</f>
        <v>0</v>
      </c>
      <c r="AC305" s="134" t="str">
        <f>IF(E305=1,VLOOKUP(Työfile_2024!D305,'2015'!$F$12:$X$1887,18,FALSE),"-")</f>
        <v>-</v>
      </c>
      <c r="AD305" s="127" t="str">
        <f>IF(E305=1,VLOOKUP(Työfile_2024!D305,'2015'!$F$12:$X$1887,19,FALSE),"-")</f>
        <v>-</v>
      </c>
      <c r="AI305" s="127" t="str">
        <f>IF(E305=1,VLOOKUP(Työfile_2024!D305,'2015'!$F$12:$AB$1887,20,FALSE),"-")</f>
        <v>-</v>
      </c>
      <c r="AJ305" s="127" t="str">
        <f>IF(E305=1,VLOOKUP(Työfile_2024!D305,'2015'!$F$12:$AB$1887,21,FALSE),"-")</f>
        <v>-</v>
      </c>
      <c r="AK305" s="127" t="str">
        <f>IF(E305=1,VLOOKUP(Työfile_2024!D305,'2015'!$F$12:$AB$1887,22,FALSE),"-")</f>
        <v>-</v>
      </c>
      <c r="AL305" s="127" t="str">
        <f>IF(E305=1,VLOOKUP(Työfile_2024!D305,'2015'!$F$12:$AB$1887,23,FALSE),"-")</f>
        <v>-</v>
      </c>
      <c r="AM305" s="56">
        <f>VLOOKUP(Työfile_2024!D305,Tmatkat_20km_tarkasteltava_verk!$C$2:$D$1804,2,FALSE)</f>
        <v>713</v>
      </c>
      <c r="AN305" s="148">
        <f t="shared" si="58"/>
        <v>0.13873730494558953</v>
      </c>
      <c r="AO305" s="178" t="str">
        <f>IF(E305=1,VLOOKUP(Työfile_2024!D305,'2015'!$F$12:$AC$1887,24,FALSE),"-")</f>
        <v>-</v>
      </c>
      <c r="AP305" s="52" t="str">
        <f>VLOOKUP(D305,Tarkasteltava_verkko_2024_harva!$E$2:$I$1804,5,FALSE)</f>
        <v>tiivis</v>
      </c>
      <c r="AQ305" s="52">
        <f>VLOOKUP(D305,Tarkasteltava_verkko_2024_harva!$E$2:$I$1804,4,FALSE)</f>
        <v>0</v>
      </c>
      <c r="AR305" s="148">
        <v>0.74151967435549526</v>
      </c>
      <c r="AS305" s="170" t="str">
        <f>IFERROR(VLOOKUP(C305,'2015'!$C$12:$AG$1887,30,FALSE),"-")</f>
        <v>-</v>
      </c>
      <c r="AT305" s="148">
        <v>0.83220262324739935</v>
      </c>
      <c r="AU305" s="170" t="str">
        <f>IFERROR(VLOOKUP(C305,'2015'!$C$12:$AG$1887,31,FALSE),"-")</f>
        <v>-</v>
      </c>
      <c r="AV305" s="106"/>
      <c r="AW305" s="63" t="str">
        <f>IFERROR(VLOOKUP(C305,Merkittävyysluokitus!$A$2:$J$1705,10,FALSE),"-")</f>
        <v>-</v>
      </c>
      <c r="AX305" s="175" t="str">
        <f>IFERROR(VLOOKUP(C305,Merkittävyysluokitus!$A$2:$J$1705,6,FALSE),"-")</f>
        <v>-</v>
      </c>
      <c r="AY305" s="175" t="str">
        <f>IFERROR(VLOOKUP(C305,Merkittävyysluokitus!$A$2:$J$1705,7,FALSE),"-")</f>
        <v>-</v>
      </c>
      <c r="AZ305" s="175" t="str">
        <f>IFERROR(VLOOKUP(C305,Merkittävyysluokitus!$A$2:$J$1705,8,FALSE),"-")</f>
        <v>-</v>
      </c>
      <c r="BA305" s="175" t="str">
        <f>IFERROR(VLOOKUP(C305,Merkittävyysluokitus!$A$2:$J$1705,9,FALSE),"-")</f>
        <v>-</v>
      </c>
      <c r="BB305" s="218" t="s">
        <v>4172</v>
      </c>
      <c r="BC305" s="203" t="str">
        <f t="shared" si="59"/>
        <v>tieosoite muuttunut</v>
      </c>
      <c r="BD305" s="39" t="str">
        <f t="shared" ref="BD305:BD330" si="70">IF(BL305="pinkki","pinkki",IF(I305&lt;100,"punainen",IF(COUNTIF(BE305:BG305,"musta")&gt;=2,"musta",IF(COUNTIF(BE305:BG305,"punainen")&gt;=2,"punainen","Ei luokiteltu"))))</f>
        <v>musta</v>
      </c>
      <c r="BE305" s="68" t="str">
        <f t="shared" si="52"/>
        <v>musta</v>
      </c>
      <c r="BF305" s="68" t="str">
        <f t="shared" si="53"/>
        <v>musta</v>
      </c>
      <c r="BG305" s="68" t="str">
        <f t="shared" si="54"/>
        <v>musta</v>
      </c>
      <c r="BH305" s="208" t="str">
        <f t="shared" si="55"/>
        <v>musta</v>
      </c>
      <c r="BI305" s="117"/>
      <c r="BJ305" s="39" t="str">
        <f>IF(F305="ei löydy","uusi tie",IF(E305=0,"tieosoite muuttunut",IF(E305=1,VLOOKUP(D305,'2015'!$F$12:$AL$1887,31,FALSE),"-")))</f>
        <v>tieosoite muuttunut</v>
      </c>
      <c r="BK305" s="67" t="str">
        <f>IF(E305=1,VLOOKUP(D305,'2015'!$F$12:$AL$1887,32,FALSE),"-")</f>
        <v>-</v>
      </c>
      <c r="BL305" s="39" t="str">
        <f>IF(F305="ei löydy","uusi tie",IF(E305=0,"tieosoite muuttunut",IF(E305=1,VLOOKUP(D305,'2015'!$F$12:$AL$1887,33,FALSE),"-")))</f>
        <v>tieosoite muuttunut</v>
      </c>
      <c r="BM305" s="39"/>
      <c r="BN305" s="217" t="str">
        <f>VLOOKUP(D305,'2015'!$F$12:$AL$1887,33,FALSE)</f>
        <v>punainen</v>
      </c>
      <c r="BO305" s="117"/>
      <c r="BP305" s="115" t="s">
        <v>9</v>
      </c>
      <c r="BQ305" s="30"/>
      <c r="BS305" s="5"/>
      <c r="BU305" s="35"/>
      <c r="BV305" s="30" t="s">
        <v>9</v>
      </c>
      <c r="BW305" s="20"/>
      <c r="BX305" t="str">
        <f>IF(E305=1,VLOOKUP(D305,'2015'!$F$12:$AX$1887,43,FALSE),"-")</f>
        <v>-</v>
      </c>
      <c r="BY305" t="str">
        <f>IF(E305=1,VLOOKUP(D305,'2015'!$F$12:$AX$1887,44,FALSE),"-")</f>
        <v>-</v>
      </c>
      <c r="BZ305" t="str">
        <f>IF(E305=1,VLOOKUP(D305,'2015'!$F$12:$AX$1887,45,FALSE),"-")</f>
        <v>-</v>
      </c>
      <c r="CA305" s="31">
        <f t="shared" si="65"/>
        <v>30</v>
      </c>
      <c r="CB305" s="31">
        <f t="shared" si="66"/>
        <v>10</v>
      </c>
      <c r="CC305" s="31">
        <f t="shared" si="67"/>
        <v>10</v>
      </c>
      <c r="CD305" s="31">
        <f t="shared" si="68"/>
        <v>10</v>
      </c>
      <c r="CE305" s="31">
        <f t="shared" si="69"/>
        <v>0</v>
      </c>
      <c r="CO305" s="2" t="s">
        <v>35</v>
      </c>
      <c r="CP305" s="2" t="s">
        <v>35</v>
      </c>
    </row>
    <row r="306" spans="1:94" ht="15.75" thickBot="1" x14ac:dyDescent="0.3">
      <c r="A306" s="50"/>
      <c r="B306" s="50"/>
      <c r="C306" s="50" t="str">
        <f t="shared" si="56"/>
        <v>111_2_8477</v>
      </c>
      <c r="D306" s="51" t="str">
        <f t="shared" si="57"/>
        <v>111_2</v>
      </c>
      <c r="E306" s="224">
        <f>IFERROR(VLOOKUP(C306,'2015'!$C$12:$D$1887,2,FALSE),0)</f>
        <v>1</v>
      </c>
      <c r="F306" s="51">
        <f>IFERROR(K306-IFERROR(VLOOKUP(D306,'2015'!$F$12:$I$1887,4,FALSE),"ei löydy"),"ei löydy")</f>
        <v>0</v>
      </c>
      <c r="G306" s="224">
        <f>IFERROR(VLOOKUP(Työfile_2024!C306,Liikennemalli!$D$6:$G$1921,4,FALSE),0)</f>
        <v>1</v>
      </c>
      <c r="H306" s="225">
        <f>K306-IFERROR(VLOOKUP(Työfile_2024!D306,Liikennemalli!$C$6:$H$1921,6,FALSE),"ei löydy")</f>
        <v>0</v>
      </c>
      <c r="I306" s="80">
        <v>111</v>
      </c>
      <c r="J306" s="52">
        <v>2</v>
      </c>
      <c r="K306" s="52">
        <v>8477</v>
      </c>
      <c r="L306" s="53"/>
      <c r="M306" s="54"/>
      <c r="N306" s="54"/>
      <c r="O306" s="54"/>
      <c r="P306" s="54"/>
      <c r="Q306" s="55"/>
      <c r="R306" s="55"/>
      <c r="S306" s="55"/>
      <c r="T306" s="55"/>
      <c r="U306" s="52"/>
      <c r="V306" s="56">
        <v>4262.5734339978762</v>
      </c>
      <c r="W306" s="56">
        <v>195.3629821870945</v>
      </c>
      <c r="X306" s="56">
        <v>4468.0822224843696</v>
      </c>
      <c r="Y306" s="56">
        <f>VLOOKUP(D306,Liikennemalli24!$D$2:$F$1804,2,FALSE)</f>
        <v>851</v>
      </c>
      <c r="Z306" s="57">
        <f>VLOOKUP(D306,Liikennemalli24!$D$2:$F$1804,3,FALSE)</f>
        <v>0.33600000000000002</v>
      </c>
      <c r="AA306" s="178">
        <f>IF(G306=1,VLOOKUP(C306,Liikennemalli!$D$6:$H$1921,2,FALSE),0)</f>
        <v>1108.7941051053299</v>
      </c>
      <c r="AB306" s="197">
        <f>IF(G306=1,VLOOKUP(C306,Liikennemalli!$D$6:$H$1921,3,FALSE),0)</f>
        <v>0.42577257580282302</v>
      </c>
      <c r="AC306" s="134">
        <f>IF(E306=1,VLOOKUP(Työfile_2024!D306,'2015'!$F$12:$X$1887,18,FALSE),"-")</f>
        <v>825</v>
      </c>
      <c r="AD306" s="127">
        <f>IF(E306=1,VLOOKUP(Työfile_2024!D306,'2015'!$F$12:$X$1887,19,FALSE),"-")</f>
        <v>0.37</v>
      </c>
      <c r="AI306" s="127">
        <f>IF(E306=1,VLOOKUP(Työfile_2024!D306,'2015'!$F$12:$AB$1887,20,FALSE),"-")</f>
        <v>0</v>
      </c>
      <c r="AJ306" s="127">
        <f>IF(E306=1,VLOOKUP(Työfile_2024!D306,'2015'!$F$12:$AB$1887,21,FALSE),"-")</f>
        <v>0</v>
      </c>
      <c r="AK306" s="127">
        <f>IF(E306=1,VLOOKUP(Työfile_2024!D306,'2015'!$F$12:$AB$1887,22,FALSE),"-")</f>
        <v>0</v>
      </c>
      <c r="AL306" s="127">
        <f>IF(E306=1,VLOOKUP(Työfile_2024!D306,'2015'!$F$12:$AB$1887,23,FALSE),"-")</f>
        <v>0</v>
      </c>
      <c r="AM306" s="56">
        <f>VLOOKUP(Työfile_2024!D306,Tmatkat_20km_tarkasteltava_verk!$C$2:$D$1804,2,FALSE)</f>
        <v>824</v>
      </c>
      <c r="AN306" s="148">
        <f t="shared" si="58"/>
        <v>0.19331045265469332</v>
      </c>
      <c r="AO306" s="178">
        <f>IF(E306=1,VLOOKUP(Työfile_2024!D306,'2015'!$F$12:$AC$1887,24,FALSE),"-")</f>
        <v>838</v>
      </c>
      <c r="AP306" s="52" t="str">
        <f>VLOOKUP(D306,Tarkasteltava_verkko_2024_harva!$E$2:$I$1804,5,FALSE)</f>
        <v>tiivis</v>
      </c>
      <c r="AQ306" s="52">
        <f>VLOOKUP(D306,Tarkasteltava_verkko_2024_harva!$E$2:$I$1804,4,FALSE)</f>
        <v>0</v>
      </c>
      <c r="AR306" s="148">
        <v>0.21847351657425976</v>
      </c>
      <c r="AS306" s="170" t="str">
        <f>IFERROR(VLOOKUP(C306,'2015'!$C$12:$AG$1887,30,FALSE),"-")</f>
        <v/>
      </c>
      <c r="AT306" s="148">
        <v>0.44591246903385634</v>
      </c>
      <c r="AU306" s="170">
        <f>IFERROR(VLOOKUP(C306,'2015'!$C$12:$AG$1887,31,FALSE),"-")</f>
        <v>0</v>
      </c>
      <c r="AV306" s="106"/>
      <c r="AW306" s="63">
        <f>IFERROR(VLOOKUP(C306,Merkittävyysluokitus!$A$2:$J$1705,10,FALSE),"-")</f>
        <v>1</v>
      </c>
      <c r="AX306" s="175">
        <f>IFERROR(VLOOKUP(C306,Merkittävyysluokitus!$A$2:$J$1705,6,FALSE),"-")</f>
        <v>14.08531202435312</v>
      </c>
      <c r="AY306" s="175">
        <f>IFERROR(VLOOKUP(C306,Merkittävyysluokitus!$A$2:$J$1705,7,FALSE),"-")</f>
        <v>4.6499999999999995</v>
      </c>
      <c r="AZ306" s="175">
        <f>IFERROR(VLOOKUP(C306,Merkittävyysluokitus!$A$2:$J$1705,8,FALSE),"-")</f>
        <v>6.768645357686454</v>
      </c>
      <c r="BA306" s="175">
        <f>IFERROR(VLOOKUP(C306,Merkittävyysluokitus!$A$2:$J$1705,9,FALSE),"-")</f>
        <v>2.6666666666666665</v>
      </c>
      <c r="BB306" s="218" t="s">
        <v>4173</v>
      </c>
      <c r="BC306" s="203" t="str">
        <f t="shared" si="59"/>
        <v>muutos</v>
      </c>
      <c r="BD306" s="39" t="str">
        <f t="shared" si="70"/>
        <v>musta</v>
      </c>
      <c r="BE306" s="68" t="str">
        <f t="shared" si="52"/>
        <v>musta</v>
      </c>
      <c r="BF306" s="68" t="str">
        <f t="shared" si="53"/>
        <v>musta</v>
      </c>
      <c r="BG306" s="68" t="str">
        <f t="shared" si="54"/>
        <v>musta</v>
      </c>
      <c r="BH306" s="208" t="str">
        <f t="shared" si="55"/>
        <v>musta</v>
      </c>
      <c r="BI306" s="117"/>
      <c r="BJ306" s="39" t="str">
        <f>IF(F306="ei löydy","uusi tie",IF(E306=0,"tieosoite muuttunut",IF(E306=1,VLOOKUP(D306,'2015'!$F$12:$AL$1887,31,FALSE),"-")))</f>
        <v>punainen</v>
      </c>
      <c r="BK306" s="67" t="str">
        <f>IF(E306=1,VLOOKUP(D306,'2015'!$F$12:$AL$1887,32,FALSE),"-")</f>
        <v>punainen</v>
      </c>
      <c r="BL306" s="39" t="str">
        <f>IF(F306="ei löydy","uusi tie",IF(E306=0,"tieosoite muuttunut",IF(E306=1,VLOOKUP(D306,'2015'!$F$12:$AL$1887,33,FALSE),"-")))</f>
        <v>punainen</v>
      </c>
      <c r="BM306" s="39"/>
      <c r="BN306" s="217" t="str">
        <f>VLOOKUP(D306,'2015'!$F$12:$AL$1887,33,FALSE)</f>
        <v>punainen</v>
      </c>
      <c r="BO306" s="117"/>
      <c r="BP306" s="115" t="s">
        <v>9</v>
      </c>
      <c r="BQ306" s="30"/>
      <c r="BS306" s="5"/>
      <c r="BU306" s="35"/>
      <c r="BV306" s="30" t="s">
        <v>9</v>
      </c>
      <c r="BW306" s="20"/>
      <c r="BX306" t="str">
        <f>IF(E306=1,VLOOKUP(D306,'2015'!$F$12:$AX$1887,43,FALSE),"-")</f>
        <v>musta</v>
      </c>
      <c r="BY306" t="str">
        <f>IF(E306=1,VLOOKUP(D306,'2015'!$F$12:$AX$1887,44,FALSE),"-")</f>
        <v>musta</v>
      </c>
      <c r="BZ306" t="str">
        <f>IF(E306=1,VLOOKUP(D306,'2015'!$F$12:$AX$1887,45,FALSE),"-")</f>
        <v>musta</v>
      </c>
      <c r="CA306" s="31">
        <f t="shared" si="65"/>
        <v>10</v>
      </c>
      <c r="CB306" s="31">
        <f t="shared" si="66"/>
        <v>0</v>
      </c>
      <c r="CC306" s="31">
        <f t="shared" si="67"/>
        <v>0</v>
      </c>
      <c r="CD306" s="31">
        <f t="shared" si="68"/>
        <v>10</v>
      </c>
      <c r="CE306" s="31">
        <f t="shared" si="69"/>
        <v>0</v>
      </c>
      <c r="CO306" s="2" t="s">
        <v>35</v>
      </c>
      <c r="CP306" s="2" t="s">
        <v>35</v>
      </c>
    </row>
    <row r="307" spans="1:94" ht="15.75" thickBot="1" x14ac:dyDescent="0.3">
      <c r="A307" s="50"/>
      <c r="B307" s="50"/>
      <c r="C307" s="50" t="str">
        <f t="shared" si="56"/>
        <v>111_3_2732</v>
      </c>
      <c r="D307" s="51" t="str">
        <f t="shared" si="57"/>
        <v>111_3</v>
      </c>
      <c r="E307" s="224">
        <f>IFERROR(VLOOKUP(C307,'2015'!$C$12:$D$1887,2,FALSE),0)</f>
        <v>1</v>
      </c>
      <c r="F307" s="51">
        <f>IFERROR(K307-IFERROR(VLOOKUP(D307,'2015'!$F$12:$I$1887,4,FALSE),"ei löydy"),"ei löydy")</f>
        <v>0</v>
      </c>
      <c r="G307" s="224">
        <f>IFERROR(VLOOKUP(Työfile_2024!C307,Liikennemalli!$D$6:$G$1921,4,FALSE),0)</f>
        <v>1</v>
      </c>
      <c r="H307" s="225">
        <f>K307-IFERROR(VLOOKUP(Työfile_2024!D307,Liikennemalli!$C$6:$H$1921,6,FALSE),"ei löydy")</f>
        <v>0</v>
      </c>
      <c r="I307" s="80">
        <v>111</v>
      </c>
      <c r="J307" s="52">
        <v>3</v>
      </c>
      <c r="K307" s="52">
        <v>2732</v>
      </c>
      <c r="L307" s="53"/>
      <c r="M307" s="54"/>
      <c r="N307" s="54"/>
      <c r="O307" s="54"/>
      <c r="P307" s="54"/>
      <c r="Q307" s="55"/>
      <c r="R307" s="55"/>
      <c r="S307" s="55"/>
      <c r="T307" s="55"/>
      <c r="U307" s="52"/>
      <c r="V307" s="56">
        <v>1273</v>
      </c>
      <c r="W307" s="56">
        <v>95</v>
      </c>
      <c r="X307" s="56">
        <v>1284</v>
      </c>
      <c r="Y307" s="56">
        <f>VLOOKUP(D307,Liikennemalli24!$D$2:$F$1804,2,FALSE)</f>
        <v>2483</v>
      </c>
      <c r="Z307" s="57">
        <f>VLOOKUP(D307,Liikennemalli24!$D$2:$F$1804,3,FALSE)</f>
        <v>0.63300000000000001</v>
      </c>
      <c r="AA307" s="178">
        <f>IF(G307=1,VLOOKUP(C307,Liikennemalli!$D$6:$H$1921,2,FALSE),0)</f>
        <v>613</v>
      </c>
      <c r="AB307" s="197">
        <f>IF(G307=1,VLOOKUP(C307,Liikennemalli!$D$6:$H$1921,3,FALSE),0)</f>
        <v>0.48003132341425198</v>
      </c>
      <c r="AC307" s="134">
        <f>IF(E307=1,VLOOKUP(Työfile_2024!D307,'2015'!$F$12:$X$1887,18,FALSE),"-")</f>
        <v>659</v>
      </c>
      <c r="AD307" s="127">
        <f>IF(E307=1,VLOOKUP(Työfile_2024!D307,'2015'!$F$12:$X$1887,19,FALSE),"-")</f>
        <v>0.43</v>
      </c>
      <c r="AI307" s="127">
        <f>IF(E307=1,VLOOKUP(Työfile_2024!D307,'2015'!$F$12:$AB$1887,20,FALSE),"-")</f>
        <v>0</v>
      </c>
      <c r="AJ307" s="127">
        <f>IF(E307=1,VLOOKUP(Työfile_2024!D307,'2015'!$F$12:$AB$1887,21,FALSE),"-")</f>
        <v>0</v>
      </c>
      <c r="AK307" s="127">
        <f>IF(E307=1,VLOOKUP(Työfile_2024!D307,'2015'!$F$12:$AB$1887,22,FALSE),"-")</f>
        <v>0</v>
      </c>
      <c r="AL307" s="127">
        <f>IF(E307=1,VLOOKUP(Työfile_2024!D307,'2015'!$F$12:$AB$1887,23,FALSE),"-")</f>
        <v>0</v>
      </c>
      <c r="AM307" s="56">
        <f>VLOOKUP(Työfile_2024!D307,Tmatkat_20km_tarkasteltava_verk!$C$2:$D$1804,2,FALSE)</f>
        <v>297</v>
      </c>
      <c r="AN307" s="148">
        <f t="shared" si="58"/>
        <v>0.2333071484681854</v>
      </c>
      <c r="AO307" s="178">
        <f>IF(E307=1,VLOOKUP(Työfile_2024!D307,'2015'!$F$12:$AC$1887,24,FALSE),"-")</f>
        <v>429</v>
      </c>
      <c r="AP307" s="52">
        <f>VLOOKUP(D307,Tarkasteltava_verkko_2024_harva!$E$2:$I$1804,5,FALSE)</f>
        <v>0</v>
      </c>
      <c r="AQ307" s="52">
        <f>VLOOKUP(D307,Tarkasteltava_verkko_2024_harva!$E$2:$I$1804,4,FALSE)</f>
        <v>0</v>
      </c>
      <c r="AR307" s="148">
        <v>0.4330161054172767</v>
      </c>
      <c r="AS307" s="170" t="str">
        <f>IFERROR(VLOOKUP(C307,'2015'!$C$12:$AG$1887,30,FALSE),"-")</f>
        <v/>
      </c>
      <c r="AT307" s="148">
        <v>0.36786237188872623</v>
      </c>
      <c r="AU307" s="170">
        <f>IFERROR(VLOOKUP(C307,'2015'!$C$12:$AG$1887,31,FALSE),"-")</f>
        <v>0</v>
      </c>
      <c r="AV307" s="106"/>
      <c r="AW307" s="63">
        <f>IFERROR(VLOOKUP(C307,Merkittävyysluokitus!$A$2:$J$1705,10,FALSE),"-")</f>
        <v>2</v>
      </c>
      <c r="AX307" s="175">
        <f>IFERROR(VLOOKUP(C307,Merkittävyysluokitus!$A$2:$J$1705,6,FALSE),"-")</f>
        <v>10.922648401826484</v>
      </c>
      <c r="AY307" s="175">
        <f>IFERROR(VLOOKUP(C307,Merkittävyysluokitus!$A$2:$J$1705,7,FALSE),"-")</f>
        <v>4.05</v>
      </c>
      <c r="AZ307" s="175">
        <f>IFERROR(VLOOKUP(C307,Merkittävyysluokitus!$A$2:$J$1705,8,FALSE),"-")</f>
        <v>4.205981735159817</v>
      </c>
      <c r="BA307" s="175">
        <f>IFERROR(VLOOKUP(C307,Merkittävyysluokitus!$A$2:$J$1705,9,FALSE),"-")</f>
        <v>2.6666666666666665</v>
      </c>
      <c r="BB307" s="203"/>
      <c r="BC307" s="203" t="str">
        <f t="shared" si="59"/>
        <v/>
      </c>
      <c r="BD307" s="39" t="str">
        <f t="shared" si="70"/>
        <v>pinkki</v>
      </c>
      <c r="BE307" s="68" t="str">
        <f t="shared" si="52"/>
        <v>punainen</v>
      </c>
      <c r="BF307" s="68" t="str">
        <f t="shared" si="53"/>
        <v>punainen</v>
      </c>
      <c r="BG307" s="68" t="str">
        <f t="shared" si="54"/>
        <v>punainen</v>
      </c>
      <c r="BH307" s="208" t="str">
        <f t="shared" si="55"/>
        <v>musta</v>
      </c>
      <c r="BI307" s="117"/>
      <c r="BJ307" s="39" t="str">
        <f>IF(F307="ei löydy","uusi tie",IF(E307=0,"tieosoite muuttunut",IF(E307=1,VLOOKUP(D307,'2015'!$F$12:$AL$1887,31,FALSE),"-")))</f>
        <v>punainen</v>
      </c>
      <c r="BK307" s="67" t="str">
        <f>IF(E307=1,VLOOKUP(D307,'2015'!$F$12:$AL$1887,32,FALSE),"-")</f>
        <v>punainen</v>
      </c>
      <c r="BL307" s="39" t="str">
        <f>IF(F307="ei löydy","uusi tie",IF(E307=0,"tieosoite muuttunut",IF(E307=1,VLOOKUP(D307,'2015'!$F$12:$AL$1887,33,FALSE),"-")))</f>
        <v>pinkki</v>
      </c>
      <c r="BM307" s="39"/>
      <c r="BN307" s="217" t="str">
        <f>VLOOKUP(D307,'2015'!$F$12:$AL$1887,33,FALSE)</f>
        <v>pinkki</v>
      </c>
      <c r="BO307" s="117"/>
      <c r="BP307" s="115" t="s">
        <v>9</v>
      </c>
      <c r="BQ307" s="30"/>
      <c r="BS307" s="5"/>
      <c r="BU307" s="35"/>
      <c r="BV307" s="30" t="s">
        <v>9</v>
      </c>
      <c r="BW307" s="20"/>
      <c r="BX307" t="str">
        <f>IF(E307=1,VLOOKUP(D307,'2015'!$F$12:$AX$1887,43,FALSE),"-")</f>
        <v>musta</v>
      </c>
      <c r="BY307" t="str">
        <f>IF(E307=1,VLOOKUP(D307,'2015'!$F$12:$AX$1887,44,FALSE),"-")</f>
        <v>musta</v>
      </c>
      <c r="BZ307" t="str">
        <f>IF(E307=1,VLOOKUP(D307,'2015'!$F$12:$AX$1887,45,FALSE),"-")</f>
        <v>musta</v>
      </c>
      <c r="CA307" s="31">
        <f t="shared" si="65"/>
        <v>2</v>
      </c>
      <c r="CB307" s="31">
        <f t="shared" si="66"/>
        <v>1</v>
      </c>
      <c r="CC307" s="31">
        <f t="shared" si="67"/>
        <v>0</v>
      </c>
      <c r="CD307" s="31">
        <f t="shared" si="68"/>
        <v>1</v>
      </c>
      <c r="CE307" s="31">
        <f t="shared" si="69"/>
        <v>0</v>
      </c>
      <c r="CO307" s="2" t="s">
        <v>35</v>
      </c>
      <c r="CP307" s="2" t="s">
        <v>35</v>
      </c>
    </row>
    <row r="308" spans="1:94" ht="15.75" thickBot="1" x14ac:dyDescent="0.3">
      <c r="A308" s="50"/>
      <c r="B308" s="50"/>
      <c r="C308" s="50" t="str">
        <f t="shared" si="56"/>
        <v>111_4_12953</v>
      </c>
      <c r="D308" s="51" t="str">
        <f t="shared" si="57"/>
        <v>111_4</v>
      </c>
      <c r="E308" s="224">
        <f>IFERROR(VLOOKUP(C308,'2015'!$C$12:$D$1887,2,FALSE),0)</f>
        <v>0</v>
      </c>
      <c r="F308" s="51">
        <f>IFERROR(K308-IFERROR(VLOOKUP(D308,'2015'!$F$12:$I$1887,4,FALSE),"ei löydy"),"ei löydy")</f>
        <v>7596</v>
      </c>
      <c r="G308" s="224">
        <f>IFERROR(VLOOKUP(Työfile_2024!C308,Liikennemalli!$D$6:$G$1921,4,FALSE),0)</f>
        <v>1</v>
      </c>
      <c r="H308" s="225">
        <f>K308-IFERROR(VLOOKUP(Työfile_2024!D308,Liikennemalli!$C$6:$H$1921,6,FALSE),"ei löydy")</f>
        <v>0</v>
      </c>
      <c r="I308" s="80">
        <v>111</v>
      </c>
      <c r="J308" s="52">
        <v>4</v>
      </c>
      <c r="K308" s="52">
        <v>12953</v>
      </c>
      <c r="L308" s="53"/>
      <c r="M308" s="54"/>
      <c r="N308" s="54"/>
      <c r="O308" s="54"/>
      <c r="P308" s="54"/>
      <c r="Q308" s="55"/>
      <c r="R308" s="55"/>
      <c r="S308" s="55"/>
      <c r="T308" s="55"/>
      <c r="U308" s="52"/>
      <c r="V308" s="56">
        <v>978.65251293136726</v>
      </c>
      <c r="W308" s="56">
        <v>79.446151470701764</v>
      </c>
      <c r="X308" s="56">
        <v>960.46313595306106</v>
      </c>
      <c r="Y308" s="56">
        <f>VLOOKUP(D308,Liikennemalli24!$D$2:$F$1804,2,FALSE)</f>
        <v>1979</v>
      </c>
      <c r="Z308" s="57">
        <f>VLOOKUP(D308,Liikennemalli24!$D$2:$F$1804,3,FALSE)</f>
        <v>0.52400000000000002</v>
      </c>
      <c r="AA308" s="178">
        <f>IF(G308=1,VLOOKUP(C308,Liikennemalli!$D$6:$H$1921,2,FALSE),0)</f>
        <v>552</v>
      </c>
      <c r="AB308" s="197">
        <f>IF(G308=1,VLOOKUP(C308,Liikennemalli!$D$6:$H$1921,3,FALSE),0)</f>
        <v>0.69961977186311697</v>
      </c>
      <c r="AC308" s="134" t="str">
        <f>IF(E308=1,VLOOKUP(Työfile_2024!D308,'2015'!$F$12:$X$1887,18,FALSE),"-")</f>
        <v>-</v>
      </c>
      <c r="AD308" s="127" t="str">
        <f>IF(E308=1,VLOOKUP(Työfile_2024!D308,'2015'!$F$12:$X$1887,19,FALSE),"-")</f>
        <v>-</v>
      </c>
      <c r="AI308" s="127" t="str">
        <f>IF(E308=1,VLOOKUP(Työfile_2024!D308,'2015'!$F$12:$AB$1887,20,FALSE),"-")</f>
        <v>-</v>
      </c>
      <c r="AJ308" s="127" t="str">
        <f>IF(E308=1,VLOOKUP(Työfile_2024!D308,'2015'!$F$12:$AB$1887,21,FALSE),"-")</f>
        <v>-</v>
      </c>
      <c r="AK308" s="127" t="str">
        <f>IF(E308=1,VLOOKUP(Työfile_2024!D308,'2015'!$F$12:$AB$1887,22,FALSE),"-")</f>
        <v>-</v>
      </c>
      <c r="AL308" s="127" t="str">
        <f>IF(E308=1,VLOOKUP(Työfile_2024!D308,'2015'!$F$12:$AB$1887,23,FALSE),"-")</f>
        <v>-</v>
      </c>
      <c r="AM308" s="56">
        <f>VLOOKUP(Työfile_2024!D308,Tmatkat_20km_tarkasteltava_verk!$C$2:$D$1804,2,FALSE)</f>
        <v>207</v>
      </c>
      <c r="AN308" s="148">
        <f t="shared" si="58"/>
        <v>0.21151532057070074</v>
      </c>
      <c r="AO308" s="178" t="str">
        <f>IF(E308=1,VLOOKUP(Työfile_2024!D308,'2015'!$F$12:$AC$1887,24,FALSE),"-")</f>
        <v>-</v>
      </c>
      <c r="AP308" s="52">
        <f>VLOOKUP(D308,Tarkasteltava_verkko_2024_harva!$E$2:$I$1804,5,FALSE)</f>
        <v>0</v>
      </c>
      <c r="AQ308" s="52">
        <f>VLOOKUP(D308,Tarkasteltava_verkko_2024_harva!$E$2:$I$1804,4,FALSE)</f>
        <v>0</v>
      </c>
      <c r="AR308" s="148">
        <v>0</v>
      </c>
      <c r="AS308" s="170" t="str">
        <f>IFERROR(VLOOKUP(C308,'2015'!$C$12:$AG$1887,30,FALSE),"-")</f>
        <v>-</v>
      </c>
      <c r="AT308" s="148">
        <v>0</v>
      </c>
      <c r="AU308" s="170" t="str">
        <f>IFERROR(VLOOKUP(C308,'2015'!$C$12:$AG$1887,31,FALSE),"-")</f>
        <v>-</v>
      </c>
      <c r="AV308" s="106"/>
      <c r="AW308" s="63">
        <f>IFERROR(VLOOKUP(C308,Merkittävyysluokitus!$A$2:$J$1705,10,FALSE),"-")</f>
        <v>3</v>
      </c>
      <c r="AX308" s="175">
        <f>IFERROR(VLOOKUP(C308,Merkittävyysluokitus!$A$2:$J$1705,6,FALSE),"-")</f>
        <v>9.3781036575155632</v>
      </c>
      <c r="AY308" s="175">
        <f>IFERROR(VLOOKUP(C308,Merkittävyysluokitus!$A$2:$J$1705,7,FALSE),"-")</f>
        <v>3.9859575387941018</v>
      </c>
      <c r="AZ308" s="175">
        <f>IFERROR(VLOOKUP(C308,Merkittävyysluokitus!$A$2:$J$1705,8,FALSE),"-")</f>
        <v>3.3921461187214614</v>
      </c>
      <c r="BA308" s="175">
        <f>IFERROR(VLOOKUP(C308,Merkittävyysluokitus!$A$2:$J$1705,9,FALSE),"-")</f>
        <v>2</v>
      </c>
      <c r="BB308" s="203"/>
      <c r="BC308" s="203" t="str">
        <f t="shared" si="59"/>
        <v>tieosoite muuttunut</v>
      </c>
      <c r="BD308" s="39" t="str">
        <f t="shared" si="70"/>
        <v>musta</v>
      </c>
      <c r="BE308" s="68" t="str">
        <f t="shared" si="52"/>
        <v>musta</v>
      </c>
      <c r="BF308" s="68" t="str">
        <f t="shared" si="53"/>
        <v>musta</v>
      </c>
      <c r="BG308" s="68" t="str">
        <f t="shared" si="54"/>
        <v>musta</v>
      </c>
      <c r="BH308" s="208" t="str">
        <f t="shared" si="55"/>
        <v>musta</v>
      </c>
      <c r="BI308" s="117"/>
      <c r="BJ308" s="39" t="str">
        <f>IF(F308="ei löydy","uusi tie",IF(E308=0,"tieosoite muuttunut",IF(E308=1,VLOOKUP(D308,'2015'!$F$12:$AL$1887,31,FALSE),"-")))</f>
        <v>tieosoite muuttunut</v>
      </c>
      <c r="BK308" s="67" t="str">
        <f>IF(E308=1,VLOOKUP(D308,'2015'!$F$12:$AL$1887,32,FALSE),"-")</f>
        <v>-</v>
      </c>
      <c r="BL308" s="39" t="str">
        <f>IF(F308="ei löydy","uusi tie",IF(E308=0,"tieosoite muuttunut",IF(E308=1,VLOOKUP(D308,'2015'!$F$12:$AL$1887,33,FALSE),"-")))</f>
        <v>tieosoite muuttunut</v>
      </c>
      <c r="BM308" s="39"/>
      <c r="BN308" s="217" t="str">
        <f>VLOOKUP(D308,'2015'!$F$12:$AL$1887,33,FALSE)</f>
        <v>pinkki</v>
      </c>
      <c r="BO308" s="117"/>
      <c r="BP308" s="115" t="s">
        <v>9</v>
      </c>
      <c r="BQ308" s="30"/>
      <c r="BS308" s="5"/>
      <c r="BU308" s="35"/>
      <c r="BV308" s="30" t="s">
        <v>9</v>
      </c>
      <c r="BW308" s="20"/>
      <c r="BX308" t="str">
        <f>IF(E308=1,VLOOKUP(D308,'2015'!$F$12:$AX$1887,43,FALSE),"-")</f>
        <v>-</v>
      </c>
      <c r="BY308" t="str">
        <f>IF(E308=1,VLOOKUP(D308,'2015'!$F$12:$AX$1887,44,FALSE),"-")</f>
        <v>-</v>
      </c>
      <c r="BZ308" t="str">
        <f>IF(E308=1,VLOOKUP(D308,'2015'!$F$12:$AX$1887,45,FALSE),"-")</f>
        <v>-</v>
      </c>
      <c r="CA308" s="31">
        <f t="shared" si="65"/>
        <v>21</v>
      </c>
      <c r="CB308" s="31">
        <f t="shared" si="66"/>
        <v>10</v>
      </c>
      <c r="CC308" s="31">
        <f t="shared" si="67"/>
        <v>10</v>
      </c>
      <c r="CD308" s="31">
        <f t="shared" si="68"/>
        <v>1</v>
      </c>
      <c r="CE308" s="31">
        <f t="shared" si="69"/>
        <v>0</v>
      </c>
      <c r="CO308" s="2" t="s">
        <v>35</v>
      </c>
      <c r="CP308" s="2" t="s">
        <v>35</v>
      </c>
    </row>
    <row r="309" spans="1:94" ht="15.75" thickBot="1" x14ac:dyDescent="0.3">
      <c r="A309" s="50"/>
      <c r="B309" s="50"/>
      <c r="C309" s="50" t="str">
        <f t="shared" si="56"/>
        <v>112_1_7773</v>
      </c>
      <c r="D309" s="51" t="str">
        <f t="shared" si="57"/>
        <v>112_1</v>
      </c>
      <c r="E309" s="224">
        <f>IFERROR(VLOOKUP(C309,'2015'!$C$12:$D$1887,2,FALSE),0)</f>
        <v>0</v>
      </c>
      <c r="F309" s="51">
        <f>IFERROR(K309-IFERROR(VLOOKUP(D309,'2015'!$F$12:$I$1887,4,FALSE),"ei löydy"),"ei löydy")</f>
        <v>-20</v>
      </c>
      <c r="G309" s="224">
        <f>IFERROR(VLOOKUP(Työfile_2024!C309,Liikennemalli!$D$6:$G$1921,4,FALSE),0)</f>
        <v>1</v>
      </c>
      <c r="H309" s="225">
        <f>K309-IFERROR(VLOOKUP(Työfile_2024!D309,Liikennemalli!$C$6:$H$1921,6,FALSE),"ei löydy")</f>
        <v>0</v>
      </c>
      <c r="I309" s="80">
        <v>112</v>
      </c>
      <c r="J309" s="52">
        <v>1</v>
      </c>
      <c r="K309" s="52">
        <v>7773</v>
      </c>
      <c r="L309" s="53"/>
      <c r="M309" s="54"/>
      <c r="N309" s="54"/>
      <c r="O309" s="54"/>
      <c r="P309" s="54"/>
      <c r="Q309" s="55"/>
      <c r="R309" s="55"/>
      <c r="S309" s="55"/>
      <c r="T309" s="55"/>
      <c r="U309" s="52"/>
      <c r="V309" s="56">
        <v>1161.2979544577383</v>
      </c>
      <c r="W309" s="56">
        <v>127.96282001801106</v>
      </c>
      <c r="X309" s="56">
        <v>1217.0701144989064</v>
      </c>
      <c r="Y309" s="56">
        <f>VLOOKUP(D309,Liikennemalli24!$D$2:$F$1804,2,FALSE)</f>
        <v>362</v>
      </c>
      <c r="Z309" s="57">
        <f>VLOOKUP(D309,Liikennemalli24!$D$2:$F$1804,3,FALSE)</f>
        <v>0.30399999999999999</v>
      </c>
      <c r="AA309" s="178">
        <f>IF(G309=1,VLOOKUP(C309,Liikennemalli!$D$6:$H$1921,2,FALSE),0)</f>
        <v>638.928535150485</v>
      </c>
      <c r="AB309" s="197">
        <f>IF(G309=1,VLOOKUP(C309,Liikennemalli!$D$6:$H$1921,3,FALSE),0)</f>
        <v>0.66542141844920599</v>
      </c>
      <c r="AC309" s="134" t="str">
        <f>IF(E309=1,VLOOKUP(Työfile_2024!D309,'2015'!$F$12:$X$1887,18,FALSE),"-")</f>
        <v>-</v>
      </c>
      <c r="AD309" s="127" t="str">
        <f>IF(E309=1,VLOOKUP(Työfile_2024!D309,'2015'!$F$12:$X$1887,19,FALSE),"-")</f>
        <v>-</v>
      </c>
      <c r="AI309" s="127" t="str">
        <f>IF(E309=1,VLOOKUP(Työfile_2024!D309,'2015'!$F$12:$AB$1887,20,FALSE),"-")</f>
        <v>-</v>
      </c>
      <c r="AJ309" s="127" t="str">
        <f>IF(E309=1,VLOOKUP(Työfile_2024!D309,'2015'!$F$12:$AB$1887,21,FALSE),"-")</f>
        <v>-</v>
      </c>
      <c r="AK309" s="127" t="str">
        <f>IF(E309=1,VLOOKUP(Työfile_2024!D309,'2015'!$F$12:$AB$1887,22,FALSE),"-")</f>
        <v>-</v>
      </c>
      <c r="AL309" s="127" t="str">
        <f>IF(E309=1,VLOOKUP(Työfile_2024!D309,'2015'!$F$12:$AB$1887,23,FALSE),"-")</f>
        <v>-</v>
      </c>
      <c r="AM309" s="56">
        <f>VLOOKUP(Työfile_2024!D309,Tmatkat_20km_tarkasteltava_verk!$C$2:$D$1804,2,FALSE)</f>
        <v>243</v>
      </c>
      <c r="AN309" s="148">
        <f t="shared" si="58"/>
        <v>0.20924862484018367</v>
      </c>
      <c r="AO309" s="178" t="str">
        <f>IF(E309=1,VLOOKUP(Työfile_2024!D309,'2015'!$F$12:$AC$1887,24,FALSE),"-")</f>
        <v>-</v>
      </c>
      <c r="AP309" s="52" t="str">
        <f>VLOOKUP(D309,Tarkasteltava_verkko_2024_harva!$E$2:$I$1804,5,FALSE)</f>
        <v>tiivis</v>
      </c>
      <c r="AQ309" s="52">
        <f>VLOOKUP(D309,Tarkasteltava_verkko_2024_harva!$E$2:$I$1804,4,FALSE)</f>
        <v>0</v>
      </c>
      <c r="AR309" s="148">
        <v>3.8466486556027274E-2</v>
      </c>
      <c r="AS309" s="170" t="str">
        <f>IFERROR(VLOOKUP(C309,'2015'!$C$12:$AG$1887,30,FALSE),"-")</f>
        <v>-</v>
      </c>
      <c r="AT309" s="148">
        <v>0.15836871220892834</v>
      </c>
      <c r="AU309" s="170" t="str">
        <f>IFERROR(VLOOKUP(C309,'2015'!$C$12:$AG$1887,31,FALSE),"-")</f>
        <v>-</v>
      </c>
      <c r="AV309" s="106"/>
      <c r="AW309" s="63">
        <f>IFERROR(VLOOKUP(C309,Merkittävyysluokitus!$A$2:$J$1705,10,FALSE),"-")</f>
        <v>2</v>
      </c>
      <c r="AX309" s="175">
        <f>IFERROR(VLOOKUP(C309,Merkittävyysluokitus!$A$2:$J$1705,6,FALSE),"-")</f>
        <v>12.56079908675799</v>
      </c>
      <c r="AY309" s="175">
        <f>IFERROR(VLOOKUP(C309,Merkittävyysluokitus!$A$2:$J$1705,7,FALSE),"-")</f>
        <v>5</v>
      </c>
      <c r="AZ309" s="175">
        <f>IFERROR(VLOOKUP(C309,Merkittävyysluokitus!$A$2:$J$1705,8,FALSE),"-")</f>
        <v>5.8941324200913243</v>
      </c>
      <c r="BA309" s="175">
        <f>IFERROR(VLOOKUP(C309,Merkittävyysluokitus!$A$2:$J$1705,9,FALSE),"-")</f>
        <v>1.6666666666666665</v>
      </c>
      <c r="BB309" s="203" t="s">
        <v>9</v>
      </c>
      <c r="BC309" s="203" t="str">
        <f t="shared" si="59"/>
        <v>tieosoite muuttunut</v>
      </c>
      <c r="BD309" s="39" t="str">
        <f t="shared" si="70"/>
        <v>musta</v>
      </c>
      <c r="BE309" s="68" t="str">
        <f t="shared" si="52"/>
        <v>musta</v>
      </c>
      <c r="BF309" s="68" t="str">
        <f t="shared" si="53"/>
        <v>musta</v>
      </c>
      <c r="BG309" s="68" t="str">
        <f t="shared" si="54"/>
        <v>musta</v>
      </c>
      <c r="BH309" s="208" t="str">
        <f t="shared" si="55"/>
        <v>musta</v>
      </c>
      <c r="BI309" s="117"/>
      <c r="BJ309" s="39" t="str">
        <f>IF(F309="ei löydy","uusi tie",IF(E309=0,"tieosoite muuttunut",IF(E309=1,VLOOKUP(D309,'2015'!$F$12:$AL$1887,31,FALSE),"-")))</f>
        <v>tieosoite muuttunut</v>
      </c>
      <c r="BK309" s="67" t="str">
        <f>IF(E309=1,VLOOKUP(D309,'2015'!$F$12:$AL$1887,32,FALSE),"-")</f>
        <v>-</v>
      </c>
      <c r="BL309" s="39" t="str">
        <f>IF(F309="ei löydy","uusi tie",IF(E309=0,"tieosoite muuttunut",IF(E309=1,VLOOKUP(D309,'2015'!$F$12:$AL$1887,33,FALSE),"-")))</f>
        <v>tieosoite muuttunut</v>
      </c>
      <c r="BM309" s="39"/>
      <c r="BN309" s="217" t="str">
        <f>VLOOKUP(D309,'2015'!$F$12:$AL$1887,33,FALSE)</f>
        <v>punainen</v>
      </c>
      <c r="BO309" s="117"/>
      <c r="BP309" s="115" t="s">
        <v>9</v>
      </c>
      <c r="BQ309" s="30"/>
      <c r="BS309" s="5"/>
      <c r="BU309" s="35"/>
      <c r="BV309" s="30" t="s">
        <v>9</v>
      </c>
      <c r="BW309" s="20"/>
      <c r="BX309" t="str">
        <f>IF(E309=1,VLOOKUP(D309,'2015'!$F$12:$AX$1887,43,FALSE),"-")</f>
        <v>-</v>
      </c>
      <c r="BY309" t="str">
        <f>IF(E309=1,VLOOKUP(D309,'2015'!$F$12:$AX$1887,44,FALSE),"-")</f>
        <v>-</v>
      </c>
      <c r="BZ309" t="str">
        <f>IF(E309=1,VLOOKUP(D309,'2015'!$F$12:$AX$1887,45,FALSE),"-")</f>
        <v>-</v>
      </c>
      <c r="CA309" s="31">
        <f t="shared" si="65"/>
        <v>21</v>
      </c>
      <c r="CB309" s="31">
        <f t="shared" si="66"/>
        <v>10</v>
      </c>
      <c r="CC309" s="31">
        <f t="shared" si="67"/>
        <v>10</v>
      </c>
      <c r="CD309" s="31">
        <f t="shared" si="68"/>
        <v>1</v>
      </c>
      <c r="CE309" s="31">
        <f t="shared" si="69"/>
        <v>0</v>
      </c>
      <c r="CO309" s="2" t="s">
        <v>35</v>
      </c>
      <c r="CP309" s="2" t="s">
        <v>35</v>
      </c>
    </row>
    <row r="310" spans="1:94" ht="15.75" thickBot="1" x14ac:dyDescent="0.3">
      <c r="A310" s="50"/>
      <c r="B310" s="50"/>
      <c r="C310" s="50" t="str">
        <f t="shared" si="56"/>
        <v>112_2_5340</v>
      </c>
      <c r="D310" s="51" t="str">
        <f t="shared" si="57"/>
        <v>112_2</v>
      </c>
      <c r="E310" s="224">
        <f>IFERROR(VLOOKUP(C310,'2015'!$C$12:$D$1887,2,FALSE),0)</f>
        <v>1</v>
      </c>
      <c r="F310" s="51">
        <f>IFERROR(K310-IFERROR(VLOOKUP(D310,'2015'!$F$12:$I$1887,4,FALSE),"ei löydy"),"ei löydy")</f>
        <v>0</v>
      </c>
      <c r="G310" s="224">
        <f>IFERROR(VLOOKUP(Työfile_2024!C310,Liikennemalli!$D$6:$G$1921,4,FALSE),0)</f>
        <v>1</v>
      </c>
      <c r="H310" s="225">
        <f>K310-IFERROR(VLOOKUP(Työfile_2024!D310,Liikennemalli!$C$6:$H$1921,6,FALSE),"ei löydy")</f>
        <v>0</v>
      </c>
      <c r="I310" s="80">
        <v>112</v>
      </c>
      <c r="J310" s="52">
        <v>2</v>
      </c>
      <c r="K310" s="52">
        <v>5340</v>
      </c>
      <c r="L310" s="53"/>
      <c r="M310" s="54"/>
      <c r="N310" s="54"/>
      <c r="O310" s="54"/>
      <c r="P310" s="54"/>
      <c r="Q310" s="55"/>
      <c r="R310" s="55"/>
      <c r="S310" s="55"/>
      <c r="T310" s="55"/>
      <c r="U310" s="52"/>
      <c r="V310" s="56">
        <v>788</v>
      </c>
      <c r="W310" s="56">
        <v>122</v>
      </c>
      <c r="X310" s="56">
        <v>879</v>
      </c>
      <c r="Y310" s="56">
        <f>VLOOKUP(D310,Liikennemalli24!$D$2:$F$1804,2,FALSE)</f>
        <v>30</v>
      </c>
      <c r="Z310" s="57">
        <f>VLOOKUP(D310,Liikennemalli24!$D$2:$F$1804,3,FALSE)</f>
        <v>0.312</v>
      </c>
      <c r="AA310" s="178">
        <f>IF(G310=1,VLOOKUP(C310,Liikennemalli!$D$6:$H$1921,2,FALSE),0)</f>
        <v>288.23676129507697</v>
      </c>
      <c r="AB310" s="197">
        <f>IF(G310=1,VLOOKUP(C310,Liikennemalli!$D$6:$H$1921,3,FALSE),0)</f>
        <v>0.69969372196592805</v>
      </c>
      <c r="AC310" s="134">
        <f>IF(E310=1,VLOOKUP(Työfile_2024!D310,'2015'!$F$12:$X$1887,18,FALSE),"-")</f>
        <v>410</v>
      </c>
      <c r="AD310" s="127">
        <f>IF(E310=1,VLOOKUP(Työfile_2024!D310,'2015'!$F$12:$X$1887,19,FALSE),"-")</f>
        <v>0.76</v>
      </c>
      <c r="AI310" s="127">
        <f>IF(E310=1,VLOOKUP(Työfile_2024!D310,'2015'!$F$12:$AB$1887,20,FALSE),"-")</f>
        <v>0</v>
      </c>
      <c r="AJ310" s="127">
        <f>IF(E310=1,VLOOKUP(Työfile_2024!D310,'2015'!$F$12:$AB$1887,21,FALSE),"-")</f>
        <v>0</v>
      </c>
      <c r="AK310" s="127">
        <f>IF(E310=1,VLOOKUP(Työfile_2024!D310,'2015'!$F$12:$AB$1887,22,FALSE),"-")</f>
        <v>0</v>
      </c>
      <c r="AL310" s="127">
        <f>IF(E310=1,VLOOKUP(Työfile_2024!D310,'2015'!$F$12:$AB$1887,23,FALSE),"-")</f>
        <v>0</v>
      </c>
      <c r="AM310" s="56">
        <f>VLOOKUP(Työfile_2024!D310,Tmatkat_20km_tarkasteltava_verk!$C$2:$D$1804,2,FALSE)</f>
        <v>137</v>
      </c>
      <c r="AN310" s="148">
        <f t="shared" si="58"/>
        <v>0.17385786802030456</v>
      </c>
      <c r="AO310" s="178">
        <f>IF(E310=1,VLOOKUP(Työfile_2024!D310,'2015'!$F$12:$AC$1887,24,FALSE),"-")</f>
        <v>76</v>
      </c>
      <c r="AP310" s="52" t="str">
        <f>VLOOKUP(D310,Tarkasteltava_verkko_2024_harva!$E$2:$I$1804,5,FALSE)</f>
        <v>tiivis</v>
      </c>
      <c r="AQ310" s="52">
        <f>VLOOKUP(D310,Tarkasteltava_verkko_2024_harva!$E$2:$I$1804,4,FALSE)</f>
        <v>0</v>
      </c>
      <c r="AR310" s="148">
        <v>0</v>
      </c>
      <c r="AS310" s="170" t="str">
        <f>IFERROR(VLOOKUP(C310,'2015'!$C$12:$AG$1887,30,FALSE),"-")</f>
        <v/>
      </c>
      <c r="AT310" s="148">
        <v>0</v>
      </c>
      <c r="AU310" s="170">
        <f>IFERROR(VLOOKUP(C310,'2015'!$C$12:$AG$1887,31,FALSE),"-")</f>
        <v>0</v>
      </c>
      <c r="AV310" s="106"/>
      <c r="AW310" s="63">
        <f>IFERROR(VLOOKUP(C310,Merkittävyysluokitus!$A$2:$J$1705,10,FALSE),"-")</f>
        <v>3</v>
      </c>
      <c r="AX310" s="175">
        <f>IFERROR(VLOOKUP(C310,Merkittävyysluokitus!$A$2:$J$1705,6,FALSE),"-")</f>
        <v>7.3978356164383561</v>
      </c>
      <c r="AY310" s="175">
        <f>IFERROR(VLOOKUP(C310,Merkittävyysluokitus!$A$2:$J$1705,7,FALSE),"-")</f>
        <v>2.7073333333333331</v>
      </c>
      <c r="AZ310" s="175">
        <f>IFERROR(VLOOKUP(C310,Merkittävyysluokitus!$A$2:$J$1705,8,FALSE),"-")</f>
        <v>3.6905022831050229</v>
      </c>
      <c r="BA310" s="175">
        <f>IFERROR(VLOOKUP(C310,Merkittävyysluokitus!$A$2:$J$1705,9,FALSE),"-")</f>
        <v>1</v>
      </c>
      <c r="BB310" s="203" t="s">
        <v>9</v>
      </c>
      <c r="BC310" s="203" t="str">
        <f t="shared" si="59"/>
        <v>muutos</v>
      </c>
      <c r="BD310" s="39" t="str">
        <f t="shared" si="70"/>
        <v>musta</v>
      </c>
      <c r="BE310" s="68" t="str">
        <f t="shared" si="52"/>
        <v>musta</v>
      </c>
      <c r="BF310" s="68" t="str">
        <f t="shared" si="53"/>
        <v>musta</v>
      </c>
      <c r="BG310" s="68" t="str">
        <f t="shared" si="54"/>
        <v>musta</v>
      </c>
      <c r="BH310" s="208" t="str">
        <f t="shared" si="55"/>
        <v>musta</v>
      </c>
      <c r="BI310" s="117"/>
      <c r="BJ310" s="39" t="str">
        <f>IF(F310="ei löydy","uusi tie",IF(E310=0,"tieosoite muuttunut",IF(E310=1,VLOOKUP(D310,'2015'!$F$12:$AL$1887,31,FALSE),"-")))</f>
        <v>punainen</v>
      </c>
      <c r="BK310" s="67" t="str">
        <f>IF(E310=1,VLOOKUP(D310,'2015'!$F$12:$AL$1887,32,FALSE),"-")</f>
        <v>punainen</v>
      </c>
      <c r="BL310" s="39" t="str">
        <f>IF(F310="ei löydy","uusi tie",IF(E310=0,"tieosoite muuttunut",IF(E310=1,VLOOKUP(D310,'2015'!$F$12:$AL$1887,33,FALSE),"-")))</f>
        <v>punainen</v>
      </c>
      <c r="BM310" s="39"/>
      <c r="BN310" s="217" t="str">
        <f>VLOOKUP(D310,'2015'!$F$12:$AL$1887,33,FALSE)</f>
        <v>punainen</v>
      </c>
      <c r="BO310" s="117"/>
      <c r="BP310" s="115" t="s">
        <v>9</v>
      </c>
      <c r="BQ310" s="30"/>
      <c r="BS310" s="5"/>
      <c r="BU310" s="35"/>
      <c r="BV310" s="30" t="s">
        <v>9</v>
      </c>
      <c r="BW310" s="20"/>
      <c r="BX310" t="str">
        <f>IF(E310=1,VLOOKUP(D310,'2015'!$F$12:$AX$1887,43,FALSE),"-")</f>
        <v>punainen</v>
      </c>
      <c r="BY310" t="str">
        <f>IF(E310=1,VLOOKUP(D310,'2015'!$F$12:$AX$1887,44,FALSE),"-")</f>
        <v>musta</v>
      </c>
      <c r="BZ310" t="str">
        <f>IF(E310=1,VLOOKUP(D310,'2015'!$F$12:$AX$1887,45,FALSE),"-")</f>
        <v>musta</v>
      </c>
      <c r="CA310" s="31">
        <f t="shared" si="65"/>
        <v>11</v>
      </c>
      <c r="CB310" s="31">
        <f t="shared" si="66"/>
        <v>10</v>
      </c>
      <c r="CC310" s="31">
        <f t="shared" si="67"/>
        <v>0</v>
      </c>
      <c r="CD310" s="31">
        <f t="shared" si="68"/>
        <v>1</v>
      </c>
      <c r="CE310" s="31">
        <f t="shared" si="69"/>
        <v>0</v>
      </c>
      <c r="CO310" s="2" t="s">
        <v>35</v>
      </c>
      <c r="CP310" s="2" t="s">
        <v>35</v>
      </c>
    </row>
    <row r="311" spans="1:94" ht="15.75" thickBot="1" x14ac:dyDescent="0.3">
      <c r="A311" s="50"/>
      <c r="B311" s="50"/>
      <c r="C311" s="50" t="str">
        <f t="shared" si="56"/>
        <v>114_1_1191</v>
      </c>
      <c r="D311" s="51" t="str">
        <f t="shared" si="57"/>
        <v>114_1</v>
      </c>
      <c r="E311" s="224">
        <f>IFERROR(VLOOKUP(C311,'2015'!$C$12:$D$1887,2,FALSE),0)</f>
        <v>0</v>
      </c>
      <c r="F311" s="51">
        <f>IFERROR(K311-IFERROR(VLOOKUP(D311,'2015'!$F$12:$I$1887,4,FALSE),"ei löydy"),"ei löydy")</f>
        <v>-288</v>
      </c>
      <c r="G311" s="224">
        <f>IFERROR(VLOOKUP(Työfile_2024!C311,Liikennemalli!$D$6:$G$1921,4,FALSE),0)</f>
        <v>0</v>
      </c>
      <c r="H311" s="225">
        <f>K311-IFERROR(VLOOKUP(Työfile_2024!D311,Liikennemalli!$C$6:$H$1921,6,FALSE),"ei löydy")</f>
        <v>-365</v>
      </c>
      <c r="I311" s="80">
        <v>114</v>
      </c>
      <c r="J311" s="52">
        <v>1</v>
      </c>
      <c r="K311" s="52">
        <v>1191</v>
      </c>
      <c r="L311" s="53"/>
      <c r="M311" s="54"/>
      <c r="N311" s="54"/>
      <c r="O311" s="54"/>
      <c r="P311" s="54"/>
      <c r="Q311" s="55"/>
      <c r="R311" s="55"/>
      <c r="S311" s="55"/>
      <c r="T311" s="55"/>
      <c r="U311" s="52"/>
      <c r="V311" s="56">
        <v>10682</v>
      </c>
      <c r="W311" s="56">
        <v>415</v>
      </c>
      <c r="X311" s="56">
        <v>11615</v>
      </c>
      <c r="Y311" s="56">
        <f>VLOOKUP(D311,Liikennemalli24!$D$2:$F$1804,2,FALSE)</f>
        <v>1604</v>
      </c>
      <c r="Z311" s="57">
        <f>VLOOKUP(D311,Liikennemalli24!$D$2:$F$1804,3,FALSE)</f>
        <v>0.123</v>
      </c>
      <c r="AA311" s="178">
        <f>IF(G311=1,VLOOKUP(C311,Liikennemalli!$D$6:$H$1921,2,FALSE),0)</f>
        <v>0</v>
      </c>
      <c r="AB311" s="197">
        <f>IF(G311=1,VLOOKUP(C311,Liikennemalli!$D$6:$H$1921,3,FALSE),0)</f>
        <v>0</v>
      </c>
      <c r="AC311" s="134" t="str">
        <f>IF(E311=1,VLOOKUP(Työfile_2024!D311,'2015'!$F$12:$X$1887,18,FALSE),"-")</f>
        <v>-</v>
      </c>
      <c r="AD311" s="127" t="str">
        <f>IF(E311=1,VLOOKUP(Työfile_2024!D311,'2015'!$F$12:$X$1887,19,FALSE),"-")</f>
        <v>-</v>
      </c>
      <c r="AI311" s="127" t="str">
        <f>IF(E311=1,VLOOKUP(Työfile_2024!D311,'2015'!$F$12:$AB$1887,20,FALSE),"-")</f>
        <v>-</v>
      </c>
      <c r="AJ311" s="127" t="str">
        <f>IF(E311=1,VLOOKUP(Työfile_2024!D311,'2015'!$F$12:$AB$1887,21,FALSE),"-")</f>
        <v>-</v>
      </c>
      <c r="AK311" s="127" t="str">
        <f>IF(E311=1,VLOOKUP(Työfile_2024!D311,'2015'!$F$12:$AB$1887,22,FALSE),"-")</f>
        <v>-</v>
      </c>
      <c r="AL311" s="127" t="str">
        <f>IF(E311=1,VLOOKUP(Työfile_2024!D311,'2015'!$F$12:$AB$1887,23,FALSE),"-")</f>
        <v>-</v>
      </c>
      <c r="AM311" s="56">
        <f>VLOOKUP(Työfile_2024!D311,Tmatkat_20km_tarkasteltava_verk!$C$2:$D$1804,2,FALSE)</f>
        <v>1480</v>
      </c>
      <c r="AN311" s="148">
        <f t="shared" si="58"/>
        <v>0.13855083317730763</v>
      </c>
      <c r="AO311" s="178" t="str">
        <f>IF(E311=1,VLOOKUP(Työfile_2024!D311,'2015'!$F$12:$AC$1887,24,FALSE),"-")</f>
        <v>-</v>
      </c>
      <c r="AP311" s="52">
        <f>VLOOKUP(D311,Tarkasteltava_verkko_2024_harva!$E$2:$I$1804,5,FALSE)</f>
        <v>0</v>
      </c>
      <c r="AQ311" s="52">
        <f>VLOOKUP(D311,Tarkasteltava_verkko_2024_harva!$E$2:$I$1804,4,FALSE)</f>
        <v>0</v>
      </c>
      <c r="AR311" s="148">
        <v>0.90764063811922757</v>
      </c>
      <c r="AS311" s="170" t="str">
        <f>IFERROR(VLOOKUP(C311,'2015'!$C$12:$AG$1887,30,FALSE),"-")</f>
        <v>-</v>
      </c>
      <c r="AT311" s="148">
        <v>0.99580184718723763</v>
      </c>
      <c r="AU311" s="170" t="str">
        <f>IFERROR(VLOOKUP(C311,'2015'!$C$12:$AG$1887,31,FALSE),"-")</f>
        <v>-</v>
      </c>
      <c r="AV311" s="106"/>
      <c r="AW311" s="63">
        <f>IFERROR(VLOOKUP(C311,Merkittävyysluokitus!$A$2:$J$1705,10,FALSE),"-")</f>
        <v>2</v>
      </c>
      <c r="AX311" s="175">
        <f>IFERROR(VLOOKUP(C311,Merkittävyysluokitus!$A$2:$J$1705,6,FALSE),"-")</f>
        <v>12.666849315068493</v>
      </c>
      <c r="AY311" s="175">
        <f>IFERROR(VLOOKUP(C311,Merkittävyysluokitus!$A$2:$J$1705,7,FALSE),"-")</f>
        <v>5</v>
      </c>
      <c r="AZ311" s="175">
        <f>IFERROR(VLOOKUP(C311,Merkittävyysluokitus!$A$2:$J$1705,8,FALSE),"-")</f>
        <v>5.6668493150684931</v>
      </c>
      <c r="BA311" s="175">
        <f>IFERROR(VLOOKUP(C311,Merkittävyysluokitus!$A$2:$J$1705,9,FALSE),"-")</f>
        <v>2</v>
      </c>
      <c r="BB311" s="203"/>
      <c r="BC311" s="203" t="str">
        <f t="shared" si="59"/>
        <v>tieosoite muuttunut</v>
      </c>
      <c r="BD311" s="39" t="str">
        <f t="shared" si="70"/>
        <v>musta</v>
      </c>
      <c r="BE311" s="68" t="str">
        <f t="shared" si="52"/>
        <v>musta</v>
      </c>
      <c r="BF311" s="68" t="str">
        <f t="shared" si="53"/>
        <v>musta</v>
      </c>
      <c r="BG311" s="68" t="str">
        <f t="shared" si="54"/>
        <v>musta</v>
      </c>
      <c r="BH311" s="208" t="str">
        <f t="shared" si="55"/>
        <v>musta</v>
      </c>
      <c r="BI311" s="117"/>
      <c r="BJ311" s="39" t="str">
        <f>IF(F311="ei löydy","uusi tie",IF(E311=0,"tieosoite muuttunut",IF(E311=1,VLOOKUP(D311,'2015'!$F$12:$AL$1887,31,FALSE),"-")))</f>
        <v>tieosoite muuttunut</v>
      </c>
      <c r="BK311" s="67" t="str">
        <f>IF(E311=1,VLOOKUP(D311,'2015'!$F$12:$AL$1887,32,FALSE),"-")</f>
        <v>-</v>
      </c>
      <c r="BL311" s="39" t="str">
        <f>IF(F311="ei löydy","uusi tie",IF(E311=0,"tieosoite muuttunut",IF(E311=1,VLOOKUP(D311,'2015'!$F$12:$AL$1887,33,FALSE),"-")))</f>
        <v>tieosoite muuttunut</v>
      </c>
      <c r="BM311" s="39"/>
      <c r="BN311" s="217" t="str">
        <f>VLOOKUP(D311,'2015'!$F$12:$AL$1887,33,FALSE)</f>
        <v>musta</v>
      </c>
      <c r="BO311" s="117"/>
      <c r="BP311" s="115" t="s">
        <v>9</v>
      </c>
      <c r="BQ311" s="30"/>
      <c r="BS311" s="5"/>
      <c r="BU311" s="35"/>
      <c r="BV311" s="30" t="s">
        <v>9</v>
      </c>
      <c r="BW311" s="20"/>
      <c r="BX311" t="str">
        <f>IF(E311=1,VLOOKUP(D311,'2015'!$F$12:$AX$1887,43,FALSE),"-")</f>
        <v>-</v>
      </c>
      <c r="BY311" t="str">
        <f>IF(E311=1,VLOOKUP(D311,'2015'!$F$12:$AX$1887,44,FALSE),"-")</f>
        <v>-</v>
      </c>
      <c r="BZ311" t="str">
        <f>IF(E311=1,VLOOKUP(D311,'2015'!$F$12:$AX$1887,45,FALSE),"-")</f>
        <v>-</v>
      </c>
      <c r="CA311" s="31">
        <f t="shared" si="65"/>
        <v>30</v>
      </c>
      <c r="CB311" s="31">
        <f t="shared" si="66"/>
        <v>10</v>
      </c>
      <c r="CC311" s="31">
        <f t="shared" si="67"/>
        <v>10</v>
      </c>
      <c r="CD311" s="31">
        <f t="shared" si="68"/>
        <v>10</v>
      </c>
      <c r="CE311" s="31">
        <f t="shared" si="69"/>
        <v>0</v>
      </c>
      <c r="CO311" s="2" t="s">
        <v>35</v>
      </c>
      <c r="CP311" s="2" t="s">
        <v>35</v>
      </c>
    </row>
    <row r="312" spans="1:94" ht="15.75" thickBot="1" x14ac:dyDescent="0.3">
      <c r="A312" s="50"/>
      <c r="B312" s="50"/>
      <c r="C312" s="50" t="str">
        <f t="shared" si="56"/>
        <v>115_1_2454</v>
      </c>
      <c r="D312" s="51" t="str">
        <f t="shared" si="57"/>
        <v>115_1</v>
      </c>
      <c r="E312" s="224">
        <f>IFERROR(VLOOKUP(C312,'2015'!$C$12:$D$1887,2,FALSE),0)</f>
        <v>1</v>
      </c>
      <c r="F312" s="51">
        <f>IFERROR(K312-IFERROR(VLOOKUP(D312,'2015'!$F$12:$I$1887,4,FALSE),"ei löydy"),"ei löydy")</f>
        <v>0</v>
      </c>
      <c r="G312" s="224">
        <f>IFERROR(VLOOKUP(Työfile_2024!C312,Liikennemalli!$D$6:$G$1921,4,FALSE),0)</f>
        <v>1</v>
      </c>
      <c r="H312" s="225">
        <f>K312-IFERROR(VLOOKUP(Työfile_2024!D312,Liikennemalli!$C$6:$H$1921,6,FALSE),"ei löydy")</f>
        <v>0</v>
      </c>
      <c r="I312" s="80">
        <v>115</v>
      </c>
      <c r="J312" s="52">
        <v>1</v>
      </c>
      <c r="K312" s="52">
        <v>2454</v>
      </c>
      <c r="L312" s="53"/>
      <c r="M312" s="54"/>
      <c r="N312" s="54"/>
      <c r="O312" s="54"/>
      <c r="P312" s="54"/>
      <c r="Q312" s="55"/>
      <c r="R312" s="55"/>
      <c r="S312" s="55"/>
      <c r="T312" s="55"/>
      <c r="U312" s="52"/>
      <c r="V312" s="56">
        <v>3874</v>
      </c>
      <c r="W312" s="56">
        <v>204</v>
      </c>
      <c r="X312" s="56">
        <v>4396</v>
      </c>
      <c r="Y312" s="56">
        <f>VLOOKUP(D312,Liikennemalli24!$D$2:$F$1804,2,FALSE)</f>
        <v>3544</v>
      </c>
      <c r="Z312" s="57">
        <f>VLOOKUP(D312,Liikennemalli24!$D$2:$F$1804,3,FALSE)</f>
        <v>0.58499999999999996</v>
      </c>
      <c r="AA312" s="178">
        <f>IF(G312=1,VLOOKUP(C312,Liikennemalli!$D$6:$H$1921,2,FALSE),0)</f>
        <v>197.40299869392101</v>
      </c>
      <c r="AB312" s="197">
        <f>IF(G312=1,VLOOKUP(C312,Liikennemalli!$D$6:$H$1921,3,FALSE),0)</f>
        <v>0.53685627085009202</v>
      </c>
      <c r="AC312" s="134">
        <f>IF(E312=1,VLOOKUP(Työfile_2024!D312,'2015'!$F$12:$X$1887,18,FALSE),"-")</f>
        <v>2049</v>
      </c>
      <c r="AD312" s="127">
        <f>IF(E312=1,VLOOKUP(Työfile_2024!D312,'2015'!$F$12:$X$1887,19,FALSE),"-")</f>
        <v>0.77</v>
      </c>
      <c r="AI312" s="127">
        <f>IF(E312=1,VLOOKUP(Työfile_2024!D312,'2015'!$F$12:$AB$1887,20,FALSE),"-")</f>
        <v>0</v>
      </c>
      <c r="AJ312" s="127">
        <f>IF(E312=1,VLOOKUP(Työfile_2024!D312,'2015'!$F$12:$AB$1887,21,FALSE),"-")</f>
        <v>0</v>
      </c>
      <c r="AK312" s="127">
        <f>IF(E312=1,VLOOKUP(Työfile_2024!D312,'2015'!$F$12:$AB$1887,22,FALSE),"-")</f>
        <v>0</v>
      </c>
      <c r="AL312" s="127">
        <f>IF(E312=1,VLOOKUP(Työfile_2024!D312,'2015'!$F$12:$AB$1887,23,FALSE),"-")</f>
        <v>0</v>
      </c>
      <c r="AM312" s="56">
        <f>VLOOKUP(Työfile_2024!D312,Tmatkat_20km_tarkasteltava_verk!$C$2:$D$1804,2,FALSE)</f>
        <v>1223</v>
      </c>
      <c r="AN312" s="148">
        <f t="shared" si="58"/>
        <v>0.31569437274135259</v>
      </c>
      <c r="AO312" s="178">
        <f>IF(E312=1,VLOOKUP(Työfile_2024!D312,'2015'!$F$12:$AC$1887,24,FALSE),"-")</f>
        <v>245</v>
      </c>
      <c r="AP312" s="52" t="str">
        <f>VLOOKUP(D312,Tarkasteltava_verkko_2024_harva!$E$2:$I$1804,5,FALSE)</f>
        <v>tiivis</v>
      </c>
      <c r="AQ312" s="52">
        <f>VLOOKUP(D312,Tarkasteltava_verkko_2024_harva!$E$2:$I$1804,4,FALSE)</f>
        <v>0</v>
      </c>
      <c r="AR312" s="148">
        <v>0.23308883455582721</v>
      </c>
      <c r="AS312" s="170" t="str">
        <f>IFERROR(VLOOKUP(C312,'2015'!$C$12:$AG$1887,30,FALSE),"-")</f>
        <v/>
      </c>
      <c r="AT312" s="148">
        <v>0</v>
      </c>
      <c r="AU312" s="170">
        <f>IFERROR(VLOOKUP(C312,'2015'!$C$12:$AG$1887,31,FALSE),"-")</f>
        <v>0</v>
      </c>
      <c r="AV312" s="106"/>
      <c r="AW312" s="63">
        <f>IFERROR(VLOOKUP(C312,Merkittävyysluokitus!$A$2:$J$1705,10,FALSE),"-")</f>
        <v>3</v>
      </c>
      <c r="AX312" s="175">
        <f>IFERROR(VLOOKUP(C312,Merkittävyysluokitus!$A$2:$J$1705,6,FALSE),"-")</f>
        <v>10.392602739726028</v>
      </c>
      <c r="AY312" s="175">
        <f>IFERROR(VLOOKUP(C312,Merkittävyysluokitus!$A$2:$J$1705,7,FALSE),"-")</f>
        <v>5</v>
      </c>
      <c r="AZ312" s="175">
        <f>IFERROR(VLOOKUP(C312,Merkittävyysluokitus!$A$2:$J$1705,8,FALSE),"-")</f>
        <v>4.0592694063926942</v>
      </c>
      <c r="BA312" s="175">
        <f>IFERROR(VLOOKUP(C312,Merkittävyysluokitus!$A$2:$J$1705,9,FALSE),"-")</f>
        <v>1.3333333333333333</v>
      </c>
      <c r="BB312" s="218" t="s">
        <v>9</v>
      </c>
      <c r="BC312" s="203" t="str">
        <f t="shared" si="59"/>
        <v/>
      </c>
      <c r="BD312" s="39" t="str">
        <f t="shared" si="70"/>
        <v>punainen</v>
      </c>
      <c r="BE312" s="68" t="str">
        <f t="shared" si="52"/>
        <v>musta</v>
      </c>
      <c r="BF312" s="68" t="str">
        <f t="shared" si="53"/>
        <v>punainen</v>
      </c>
      <c r="BG312" s="68" t="str">
        <f t="shared" si="54"/>
        <v>punainen</v>
      </c>
      <c r="BH312" s="208" t="str">
        <f t="shared" si="55"/>
        <v>musta</v>
      </c>
      <c r="BI312" s="117"/>
      <c r="BJ312" s="39" t="str">
        <f>IF(F312="ei löydy","uusi tie",IF(E312=0,"tieosoite muuttunut",IF(E312=1,VLOOKUP(D312,'2015'!$F$12:$AL$1887,31,FALSE),"-")))</f>
        <v>punainen</v>
      </c>
      <c r="BK312" s="67" t="str">
        <f>IF(E312=1,VLOOKUP(D312,'2015'!$F$12:$AL$1887,32,FALSE),"-")</f>
        <v>punainen</v>
      </c>
      <c r="BL312" s="39" t="str">
        <f>IF(F312="ei löydy","uusi tie",IF(E312=0,"tieosoite muuttunut",IF(E312=1,VLOOKUP(D312,'2015'!$F$12:$AL$1887,33,FALSE),"-")))</f>
        <v>punainen</v>
      </c>
      <c r="BM312" s="39"/>
      <c r="BN312" s="217" t="str">
        <f>VLOOKUP(D312,'2015'!$F$12:$AL$1887,33,FALSE)</f>
        <v>punainen</v>
      </c>
      <c r="BO312" s="117"/>
      <c r="BP312" s="115" t="s">
        <v>10</v>
      </c>
      <c r="BQ312" s="30"/>
      <c r="BS312" s="5"/>
      <c r="BU312" s="35"/>
      <c r="BV312" s="30" t="s">
        <v>10</v>
      </c>
      <c r="BW312" s="20"/>
      <c r="BX312" t="str">
        <f>IF(E312=1,VLOOKUP(D312,'2015'!$F$12:$AX$1887,43,FALSE),"-")</f>
        <v>punainen</v>
      </c>
      <c r="BY312" t="str">
        <f>IF(E312=1,VLOOKUP(D312,'2015'!$F$12:$AX$1887,44,FALSE),"-")</f>
        <v>punainen</v>
      </c>
      <c r="BZ312" t="str">
        <f>IF(E312=1,VLOOKUP(D312,'2015'!$F$12:$AX$1887,45,FALSE),"-")</f>
        <v>punainen</v>
      </c>
      <c r="CA312" s="31">
        <f t="shared" si="65"/>
        <v>30</v>
      </c>
      <c r="CB312" s="31">
        <f t="shared" si="66"/>
        <v>10</v>
      </c>
      <c r="CC312" s="31">
        <f t="shared" si="67"/>
        <v>10</v>
      </c>
      <c r="CD312" s="31">
        <f t="shared" si="68"/>
        <v>10</v>
      </c>
      <c r="CE312" s="31">
        <f t="shared" si="69"/>
        <v>0</v>
      </c>
      <c r="CO312" s="2" t="s">
        <v>35</v>
      </c>
      <c r="CP312" s="2" t="s">
        <v>35</v>
      </c>
    </row>
    <row r="313" spans="1:94" ht="15.75" thickBot="1" x14ac:dyDescent="0.3">
      <c r="A313" s="50"/>
      <c r="B313" s="50"/>
      <c r="C313" s="50" t="str">
        <f t="shared" si="56"/>
        <v>115_2_6044</v>
      </c>
      <c r="D313" s="51" t="str">
        <f t="shared" si="57"/>
        <v>115_2</v>
      </c>
      <c r="E313" s="224">
        <f>IFERROR(VLOOKUP(C313,'2015'!$C$12:$D$1887,2,FALSE),0)</f>
        <v>1</v>
      </c>
      <c r="F313" s="51">
        <f>IFERROR(K313-IFERROR(VLOOKUP(D313,'2015'!$F$12:$I$1887,4,FALSE),"ei löydy"),"ei löydy")</f>
        <v>0</v>
      </c>
      <c r="G313" s="224">
        <f>IFERROR(VLOOKUP(Työfile_2024!C313,Liikennemalli!$D$6:$G$1921,4,FALSE),0)</f>
        <v>1</v>
      </c>
      <c r="H313" s="225">
        <f>K313-IFERROR(VLOOKUP(Työfile_2024!D313,Liikennemalli!$C$6:$H$1921,6,FALSE),"ei löydy")</f>
        <v>0</v>
      </c>
      <c r="I313" s="80">
        <v>115</v>
      </c>
      <c r="J313" s="52">
        <v>2</v>
      </c>
      <c r="K313" s="52">
        <v>6044</v>
      </c>
      <c r="L313" s="53"/>
      <c r="M313" s="54"/>
      <c r="N313" s="54"/>
      <c r="O313" s="54"/>
      <c r="P313" s="54"/>
      <c r="Q313" s="55"/>
      <c r="R313" s="55"/>
      <c r="S313" s="55"/>
      <c r="T313" s="55"/>
      <c r="U313" s="52"/>
      <c r="V313" s="56">
        <v>3705</v>
      </c>
      <c r="W313" s="56">
        <v>162</v>
      </c>
      <c r="X313" s="56">
        <v>4000</v>
      </c>
      <c r="Y313" s="56">
        <f>VLOOKUP(D313,Liikennemalli24!$D$2:$F$1804,2,FALSE)</f>
        <v>70</v>
      </c>
      <c r="Z313" s="57">
        <f>VLOOKUP(D313,Liikennemalli24!$D$2:$F$1804,3,FALSE)</f>
        <v>0.187</v>
      </c>
      <c r="AA313" s="178">
        <f>IF(G313=1,VLOOKUP(C313,Liikennemalli!$D$6:$H$1921,2,FALSE),0)</f>
        <v>1641.4014588770599</v>
      </c>
      <c r="AB313" s="197">
        <f>IF(G313=1,VLOOKUP(C313,Liikennemalli!$D$6:$H$1921,3,FALSE),0)</f>
        <v>0.61591377776535305</v>
      </c>
      <c r="AC313" s="134">
        <f>IF(E313=1,VLOOKUP(Työfile_2024!D313,'2015'!$F$12:$X$1887,18,FALSE),"-")</f>
        <v>1570</v>
      </c>
      <c r="AD313" s="127">
        <f>IF(E313=1,VLOOKUP(Työfile_2024!D313,'2015'!$F$12:$X$1887,19,FALSE),"-")</f>
        <v>0.76</v>
      </c>
      <c r="AI313" s="127">
        <f>IF(E313=1,VLOOKUP(Työfile_2024!D313,'2015'!$F$12:$AB$1887,20,FALSE),"-")</f>
        <v>0</v>
      </c>
      <c r="AJ313" s="127">
        <f>IF(E313=1,VLOOKUP(Työfile_2024!D313,'2015'!$F$12:$AB$1887,21,FALSE),"-")</f>
        <v>0</v>
      </c>
      <c r="AK313" s="127">
        <f>IF(E313=1,VLOOKUP(Työfile_2024!D313,'2015'!$F$12:$AB$1887,22,FALSE),"-")</f>
        <v>0</v>
      </c>
      <c r="AL313" s="127">
        <f>IF(E313=1,VLOOKUP(Työfile_2024!D313,'2015'!$F$12:$AB$1887,23,FALSE),"-")</f>
        <v>0</v>
      </c>
      <c r="AM313" s="56">
        <f>VLOOKUP(Työfile_2024!D313,Tmatkat_20km_tarkasteltava_verk!$C$2:$D$1804,2,FALSE)</f>
        <v>1321</v>
      </c>
      <c r="AN313" s="148">
        <f t="shared" si="58"/>
        <v>0.35654520917678811</v>
      </c>
      <c r="AO313" s="178">
        <f>IF(E313=1,VLOOKUP(Työfile_2024!D313,'2015'!$F$12:$AC$1887,24,FALSE),"-")</f>
        <v>1123</v>
      </c>
      <c r="AP313" s="52" t="str">
        <f>VLOOKUP(D313,Tarkasteltava_verkko_2024_harva!$E$2:$I$1804,5,FALSE)</f>
        <v>tiivis</v>
      </c>
      <c r="AQ313" s="52">
        <f>VLOOKUP(D313,Tarkasteltava_verkko_2024_harva!$E$2:$I$1804,4,FALSE)</f>
        <v>0</v>
      </c>
      <c r="AR313" s="148">
        <v>0.40188616810059563</v>
      </c>
      <c r="AS313" s="170" t="str">
        <f>IFERROR(VLOOKUP(C313,'2015'!$C$12:$AG$1887,30,FALSE),"-")</f>
        <v/>
      </c>
      <c r="AT313" s="148">
        <v>2.6472534745201853E-3</v>
      </c>
      <c r="AU313" s="170">
        <f>IFERROR(VLOOKUP(C313,'2015'!$C$12:$AG$1887,31,FALSE),"-")</f>
        <v>0</v>
      </c>
      <c r="AV313" s="106"/>
      <c r="AW313" s="63">
        <f>IFERROR(VLOOKUP(C313,Merkittävyysluokitus!$A$2:$J$1705,10,FALSE),"-")</f>
        <v>2</v>
      </c>
      <c r="AX313" s="175">
        <f>IFERROR(VLOOKUP(C313,Merkittävyysluokitus!$A$2:$J$1705,6,FALSE),"-")</f>
        <v>12.068127853881279</v>
      </c>
      <c r="AY313" s="175">
        <f>IFERROR(VLOOKUP(C313,Merkittävyysluokitus!$A$2:$J$1705,7,FALSE),"-")</f>
        <v>5</v>
      </c>
      <c r="AZ313" s="175">
        <f>IFERROR(VLOOKUP(C313,Merkittävyysluokitus!$A$2:$J$1705,8,FALSE),"-")</f>
        <v>4.7347945205479451</v>
      </c>
      <c r="BA313" s="175">
        <f>IFERROR(VLOOKUP(C313,Merkittävyysluokitus!$A$2:$J$1705,9,FALSE),"-")</f>
        <v>2.333333333333333</v>
      </c>
      <c r="BB313" s="218" t="s">
        <v>9</v>
      </c>
      <c r="BC313" s="203" t="str">
        <f t="shared" si="59"/>
        <v>muutos</v>
      </c>
      <c r="BD313" s="39" t="str">
        <f t="shared" si="70"/>
        <v>musta</v>
      </c>
      <c r="BE313" s="68" t="str">
        <f t="shared" si="52"/>
        <v>musta</v>
      </c>
      <c r="BF313" s="68" t="str">
        <f t="shared" si="53"/>
        <v>musta</v>
      </c>
      <c r="BG313" s="68" t="str">
        <f t="shared" si="54"/>
        <v>musta</v>
      </c>
      <c r="BH313" s="208" t="str">
        <f t="shared" si="55"/>
        <v>musta</v>
      </c>
      <c r="BI313" s="117"/>
      <c r="BJ313" s="39" t="str">
        <f>IF(F313="ei löydy","uusi tie",IF(E313=0,"tieosoite muuttunut",IF(E313=1,VLOOKUP(D313,'2015'!$F$12:$AL$1887,31,FALSE),"-")))</f>
        <v>punainen</v>
      </c>
      <c r="BK313" s="67" t="str">
        <f>IF(E313=1,VLOOKUP(D313,'2015'!$F$12:$AL$1887,32,FALSE),"-")</f>
        <v>punainen</v>
      </c>
      <c r="BL313" s="39" t="str">
        <f>IF(F313="ei löydy","uusi tie",IF(E313=0,"tieosoite muuttunut",IF(E313=1,VLOOKUP(D313,'2015'!$F$12:$AL$1887,33,FALSE),"-")))</f>
        <v>punainen</v>
      </c>
      <c r="BM313" s="39"/>
      <c r="BN313" s="217" t="str">
        <f>VLOOKUP(D313,'2015'!$F$12:$AL$1887,33,FALSE)</f>
        <v>punainen</v>
      </c>
      <c r="BO313" s="117"/>
      <c r="BP313" s="115" t="s">
        <v>10</v>
      </c>
      <c r="BQ313" s="30"/>
      <c r="BS313" s="5"/>
      <c r="BU313" s="35"/>
      <c r="BV313" s="30" t="s">
        <v>10</v>
      </c>
      <c r="BW313" s="20"/>
      <c r="BX313" t="str">
        <f>IF(E313=1,VLOOKUP(D313,'2015'!$F$12:$AX$1887,43,FALSE),"-")</f>
        <v>punainen</v>
      </c>
      <c r="BY313" t="str">
        <f>IF(E313=1,VLOOKUP(D313,'2015'!$F$12:$AX$1887,44,FALSE),"-")</f>
        <v>punainen</v>
      </c>
      <c r="BZ313" t="str">
        <f>IF(E313=1,VLOOKUP(D313,'2015'!$F$12:$AX$1887,45,FALSE),"-")</f>
        <v>punainen</v>
      </c>
      <c r="CA313" s="31">
        <f t="shared" si="65"/>
        <v>21</v>
      </c>
      <c r="CB313" s="31">
        <f t="shared" si="66"/>
        <v>10</v>
      </c>
      <c r="CC313" s="31">
        <f t="shared" si="67"/>
        <v>1</v>
      </c>
      <c r="CD313" s="31">
        <f t="shared" si="68"/>
        <v>10</v>
      </c>
      <c r="CE313" s="31">
        <f t="shared" si="69"/>
        <v>0</v>
      </c>
      <c r="CO313" s="2" t="s">
        <v>35</v>
      </c>
      <c r="CP313" s="2" t="s">
        <v>35</v>
      </c>
    </row>
    <row r="314" spans="1:94" ht="15.75" thickBot="1" x14ac:dyDescent="0.3">
      <c r="A314" s="50"/>
      <c r="B314" s="50"/>
      <c r="C314" s="50" t="str">
        <f t="shared" si="56"/>
        <v>115_3_790</v>
      </c>
      <c r="D314" s="51" t="str">
        <f t="shared" si="57"/>
        <v>115_3</v>
      </c>
      <c r="E314" s="224">
        <f>IFERROR(VLOOKUP(C314,'2015'!$C$12:$D$1887,2,FALSE),0)</f>
        <v>1</v>
      </c>
      <c r="F314" s="51">
        <f>IFERROR(K314-IFERROR(VLOOKUP(D314,'2015'!$F$12:$I$1887,4,FALSE),"ei löydy"),"ei löydy")</f>
        <v>0</v>
      </c>
      <c r="G314" s="224">
        <f>IFERROR(VLOOKUP(Työfile_2024!C314,Liikennemalli!$D$6:$G$1921,4,FALSE),0)</f>
        <v>1</v>
      </c>
      <c r="H314" s="225">
        <f>K314-IFERROR(VLOOKUP(Työfile_2024!D314,Liikennemalli!$C$6:$H$1921,6,FALSE),"ei löydy")</f>
        <v>0</v>
      </c>
      <c r="I314" s="80">
        <v>115</v>
      </c>
      <c r="J314" s="52">
        <v>3</v>
      </c>
      <c r="K314" s="52">
        <v>790</v>
      </c>
      <c r="L314" s="53"/>
      <c r="M314" s="54"/>
      <c r="N314" s="54"/>
      <c r="O314" s="54"/>
      <c r="P314" s="54"/>
      <c r="Q314" s="55"/>
      <c r="R314" s="55"/>
      <c r="S314" s="55"/>
      <c r="T314" s="55"/>
      <c r="U314" s="52"/>
      <c r="V314" s="56">
        <v>2606</v>
      </c>
      <c r="W314" s="56">
        <v>140</v>
      </c>
      <c r="X314" s="56">
        <v>2855</v>
      </c>
      <c r="Y314" s="56">
        <f>VLOOKUP(D314,Liikennemalli24!$D$2:$F$1804,2,FALSE)</f>
        <v>78</v>
      </c>
      <c r="Z314" s="57">
        <f>VLOOKUP(D314,Liikennemalli24!$D$2:$F$1804,3,FALSE)</f>
        <v>0.114</v>
      </c>
      <c r="AA314" s="178">
        <f>IF(G314=1,VLOOKUP(C314,Liikennemalli!$D$6:$H$1921,2,FALSE),0)</f>
        <v>717.10053652296904</v>
      </c>
      <c r="AB314" s="197">
        <f>IF(G314=1,VLOOKUP(C314,Liikennemalli!$D$6:$H$1921,3,FALSE),0)</f>
        <v>0.55377492105958703</v>
      </c>
      <c r="AC314" s="134">
        <f>IF(E314=1,VLOOKUP(Työfile_2024!D314,'2015'!$F$12:$X$1887,18,FALSE),"-")</f>
        <v>841</v>
      </c>
      <c r="AD314" s="127">
        <f>IF(E314=1,VLOOKUP(Työfile_2024!D314,'2015'!$F$12:$X$1887,19,FALSE),"-")</f>
        <v>0.83</v>
      </c>
      <c r="AI314" s="127">
        <f>IF(E314=1,VLOOKUP(Työfile_2024!D314,'2015'!$F$12:$AB$1887,20,FALSE),"-")</f>
        <v>0</v>
      </c>
      <c r="AJ314" s="127">
        <f>IF(E314=1,VLOOKUP(Työfile_2024!D314,'2015'!$F$12:$AB$1887,21,FALSE),"-")</f>
        <v>0</v>
      </c>
      <c r="AK314" s="127">
        <f>IF(E314=1,VLOOKUP(Työfile_2024!D314,'2015'!$F$12:$AB$1887,22,FALSE),"-")</f>
        <v>0</v>
      </c>
      <c r="AL314" s="127">
        <f>IF(E314=1,VLOOKUP(Työfile_2024!D314,'2015'!$F$12:$AB$1887,23,FALSE),"-")</f>
        <v>0</v>
      </c>
      <c r="AM314" s="56">
        <f>VLOOKUP(Työfile_2024!D314,Tmatkat_20km_tarkasteltava_verk!$C$2:$D$1804,2,FALSE)</f>
        <v>324</v>
      </c>
      <c r="AN314" s="148">
        <f t="shared" si="58"/>
        <v>0.12432847275518036</v>
      </c>
      <c r="AO314" s="178">
        <f>IF(E314=1,VLOOKUP(Työfile_2024!D314,'2015'!$F$12:$AC$1887,24,FALSE),"-")</f>
        <v>471</v>
      </c>
      <c r="AP314" s="52" t="str">
        <f>VLOOKUP(D314,Tarkasteltava_verkko_2024_harva!$E$2:$I$1804,5,FALSE)</f>
        <v>tiivis</v>
      </c>
      <c r="AQ314" s="52">
        <f>VLOOKUP(D314,Tarkasteltava_verkko_2024_harva!$E$2:$I$1804,4,FALSE)</f>
        <v>0</v>
      </c>
      <c r="AR314" s="148">
        <v>0</v>
      </c>
      <c r="AS314" s="170" t="str">
        <f>IFERROR(VLOOKUP(C314,'2015'!$C$12:$AG$1887,30,FALSE),"-")</f>
        <v/>
      </c>
      <c r="AT314" s="148">
        <v>0.66329113924050631</v>
      </c>
      <c r="AU314" s="170" t="str">
        <f>IFERROR(VLOOKUP(C314,'2015'!$C$12:$AG$1887,31,FALSE),"-")</f>
        <v>Kyllä</v>
      </c>
      <c r="AV314" s="106"/>
      <c r="AW314" s="63">
        <f>IFERROR(VLOOKUP(C314,Merkittävyysluokitus!$A$2:$J$1705,10,FALSE),"-")</f>
        <v>3</v>
      </c>
      <c r="AX314" s="175">
        <f>IFERROR(VLOOKUP(C314,Merkittävyysluokitus!$A$2:$J$1705,6,FALSE),"-")</f>
        <v>9.9456925418569266</v>
      </c>
      <c r="AY314" s="175">
        <f>IFERROR(VLOOKUP(C314,Merkittävyysluokitus!$A$2:$J$1705,7,FALSE),"-")</f>
        <v>5</v>
      </c>
      <c r="AZ314" s="175">
        <f>IFERROR(VLOOKUP(C314,Merkittävyysluokitus!$A$2:$J$1705,8,FALSE),"-")</f>
        <v>3.6123592085235918</v>
      </c>
      <c r="BA314" s="175">
        <f>IFERROR(VLOOKUP(C314,Merkittävyysluokitus!$A$2:$J$1705,9,FALSE),"-")</f>
        <v>1.3333333333333333</v>
      </c>
      <c r="BB314" s="218" t="s">
        <v>9</v>
      </c>
      <c r="BC314" s="203" t="str">
        <f t="shared" si="59"/>
        <v>muutos</v>
      </c>
      <c r="BD314" s="39" t="str">
        <f t="shared" si="70"/>
        <v>musta</v>
      </c>
      <c r="BE314" s="68" t="str">
        <f t="shared" si="52"/>
        <v>musta</v>
      </c>
      <c r="BF314" s="68" t="str">
        <f t="shared" si="53"/>
        <v>musta</v>
      </c>
      <c r="BG314" s="68" t="str">
        <f t="shared" si="54"/>
        <v>musta</v>
      </c>
      <c r="BH314" s="208" t="str">
        <f t="shared" si="55"/>
        <v>musta</v>
      </c>
      <c r="BI314" s="117"/>
      <c r="BJ314" s="39" t="str">
        <f>IF(F314="ei löydy","uusi tie",IF(E314=0,"tieosoite muuttunut",IF(E314=1,VLOOKUP(D314,'2015'!$F$12:$AL$1887,31,FALSE),"-")))</f>
        <v>punainen</v>
      </c>
      <c r="BK314" s="67" t="str">
        <f>IF(E314=1,VLOOKUP(D314,'2015'!$F$12:$AL$1887,32,FALSE),"-")</f>
        <v>punainen</v>
      </c>
      <c r="BL314" s="39" t="str">
        <f>IF(F314="ei löydy","uusi tie",IF(E314=0,"tieosoite muuttunut",IF(E314=1,VLOOKUP(D314,'2015'!$F$12:$AL$1887,33,FALSE),"-")))</f>
        <v>punainen</v>
      </c>
      <c r="BM314" s="39"/>
      <c r="BN314" s="217" t="str">
        <f>VLOOKUP(D314,'2015'!$F$12:$AL$1887,33,FALSE)</f>
        <v>punainen</v>
      </c>
      <c r="BO314" s="117"/>
      <c r="BP314" s="115" t="s">
        <v>60</v>
      </c>
      <c r="BQ314" s="30"/>
      <c r="BS314" s="5"/>
      <c r="BU314" s="35"/>
      <c r="BV314" s="30" t="s">
        <v>50</v>
      </c>
      <c r="BW314" s="20"/>
      <c r="BX314" t="str">
        <f>IF(E314=1,VLOOKUP(D314,'2015'!$F$12:$AX$1887,43,FALSE),"-")</f>
        <v>punainen</v>
      </c>
      <c r="BY314" t="str">
        <f>IF(E314=1,VLOOKUP(D314,'2015'!$F$12:$AX$1887,44,FALSE),"-")</f>
        <v>musta</v>
      </c>
      <c r="BZ314" t="str">
        <f>IF(E314=1,VLOOKUP(D314,'2015'!$F$12:$AX$1887,45,FALSE),"-")</f>
        <v>musta</v>
      </c>
      <c r="CA314" s="31">
        <f t="shared" si="65"/>
        <v>11</v>
      </c>
      <c r="CB314" s="31">
        <f t="shared" si="66"/>
        <v>10</v>
      </c>
      <c r="CC314" s="31">
        <f t="shared" si="67"/>
        <v>0</v>
      </c>
      <c r="CD314" s="31">
        <f t="shared" si="68"/>
        <v>1</v>
      </c>
      <c r="CE314" s="31">
        <f t="shared" si="69"/>
        <v>0</v>
      </c>
      <c r="CO314" s="32" t="s">
        <v>34</v>
      </c>
      <c r="CP314" s="2" t="s">
        <v>35</v>
      </c>
    </row>
    <row r="315" spans="1:94" ht="15.75" thickBot="1" x14ac:dyDescent="0.3">
      <c r="A315" s="50"/>
      <c r="B315" s="50"/>
      <c r="C315" s="50" t="str">
        <f t="shared" si="56"/>
        <v>116_1_5404</v>
      </c>
      <c r="D315" s="51" t="str">
        <f t="shared" si="57"/>
        <v>116_1</v>
      </c>
      <c r="E315" s="224">
        <f>IFERROR(VLOOKUP(C315,'2015'!$C$12:$D$1887,2,FALSE),0)</f>
        <v>1</v>
      </c>
      <c r="F315" s="51">
        <f>IFERROR(K315-IFERROR(VLOOKUP(D315,'2015'!$F$12:$I$1887,4,FALSE),"ei löydy"),"ei löydy")</f>
        <v>0</v>
      </c>
      <c r="G315" s="224">
        <f>IFERROR(VLOOKUP(Työfile_2024!C315,Liikennemalli!$D$6:$G$1921,4,FALSE),0)</f>
        <v>1</v>
      </c>
      <c r="H315" s="225">
        <f>K315-IFERROR(VLOOKUP(Työfile_2024!D315,Liikennemalli!$C$6:$H$1921,6,FALSE),"ei löydy")</f>
        <v>0</v>
      </c>
      <c r="I315" s="80">
        <v>116</v>
      </c>
      <c r="J315" s="52">
        <v>1</v>
      </c>
      <c r="K315" s="52">
        <v>5404</v>
      </c>
      <c r="L315" s="53"/>
      <c r="M315" s="54"/>
      <c r="N315" s="54"/>
      <c r="O315" s="54"/>
      <c r="P315" s="54"/>
      <c r="Q315" s="55"/>
      <c r="R315" s="55"/>
      <c r="S315" s="55"/>
      <c r="T315" s="55"/>
      <c r="U315" s="52"/>
      <c r="V315" s="56">
        <v>2469.0159141376757</v>
      </c>
      <c r="W315" s="56">
        <v>123.42413027387121</v>
      </c>
      <c r="X315" s="56">
        <v>2733.4437453737974</v>
      </c>
      <c r="Y315" s="56">
        <f>VLOOKUP(D315,Liikennemalli24!$D$2:$F$1804,2,FALSE)</f>
        <v>602</v>
      </c>
      <c r="Z315" s="57">
        <f>VLOOKUP(D315,Liikennemalli24!$D$2:$F$1804,3,FALSE)</f>
        <v>0.20200000000000001</v>
      </c>
      <c r="AA315" s="178">
        <f>IF(G315=1,VLOOKUP(C315,Liikennemalli!$D$6:$H$1921,2,FALSE),0)</f>
        <v>507.07029589396501</v>
      </c>
      <c r="AB315" s="197">
        <f>IF(G315=1,VLOOKUP(C315,Liikennemalli!$D$6:$H$1921,3,FALSE),0)</f>
        <v>0.42312605810297499</v>
      </c>
      <c r="AC315" s="134">
        <f>IF(E315=1,VLOOKUP(Työfile_2024!D315,'2015'!$F$12:$X$1887,18,FALSE),"-")</f>
        <v>957</v>
      </c>
      <c r="AD315" s="127">
        <f>IF(E315=1,VLOOKUP(Työfile_2024!D315,'2015'!$F$12:$X$1887,19,FALSE),"-")</f>
        <v>0.48</v>
      </c>
      <c r="AI315" s="127">
        <f>IF(E315=1,VLOOKUP(Työfile_2024!D315,'2015'!$F$12:$AB$1887,20,FALSE),"-")</f>
        <v>0</v>
      </c>
      <c r="AJ315" s="127">
        <f>IF(E315=1,VLOOKUP(Työfile_2024!D315,'2015'!$F$12:$AB$1887,21,FALSE),"-")</f>
        <v>0</v>
      </c>
      <c r="AK315" s="127">
        <f>IF(E315=1,VLOOKUP(Työfile_2024!D315,'2015'!$F$12:$AB$1887,22,FALSE),"-")</f>
        <v>0</v>
      </c>
      <c r="AL315" s="127">
        <f>IF(E315=1,VLOOKUP(Työfile_2024!D315,'2015'!$F$12:$AB$1887,23,FALSE),"-")</f>
        <v>0</v>
      </c>
      <c r="AM315" s="56">
        <f>VLOOKUP(Työfile_2024!D315,Tmatkat_20km_tarkasteltava_verk!$C$2:$D$1804,2,FALSE)</f>
        <v>876</v>
      </c>
      <c r="AN315" s="148">
        <f t="shared" si="58"/>
        <v>0.35479722709926326</v>
      </c>
      <c r="AO315" s="178">
        <f>IF(E315=1,VLOOKUP(Työfile_2024!D315,'2015'!$F$12:$AC$1887,24,FALSE),"-")</f>
        <v>498</v>
      </c>
      <c r="AP315" s="52" t="str">
        <f>VLOOKUP(D315,Tarkasteltava_verkko_2024_harva!$E$2:$I$1804,5,FALSE)</f>
        <v>tiivis</v>
      </c>
      <c r="AQ315" s="52">
        <f>VLOOKUP(D315,Tarkasteltava_verkko_2024_harva!$E$2:$I$1804,4,FALSE)</f>
        <v>0</v>
      </c>
      <c r="AR315" s="148">
        <v>1.831976313841599E-2</v>
      </c>
      <c r="AS315" s="170" t="str">
        <f>IFERROR(VLOOKUP(C315,'2015'!$C$12:$AG$1887,30,FALSE),"-")</f>
        <v/>
      </c>
      <c r="AT315" s="148">
        <v>0.43911917098445596</v>
      </c>
      <c r="AU315" s="170">
        <f>IFERROR(VLOOKUP(C315,'2015'!$C$12:$AG$1887,31,FALSE),"-")</f>
        <v>0</v>
      </c>
      <c r="AV315" s="106"/>
      <c r="AW315" s="63">
        <f>IFERROR(VLOOKUP(C315,Merkittävyysluokitus!$A$2:$J$1705,10,FALSE),"-")</f>
        <v>2</v>
      </c>
      <c r="AX315" s="175">
        <f>IFERROR(VLOOKUP(C315,Merkittävyysluokitus!$A$2:$J$1705,6,FALSE),"-")</f>
        <v>12.189171232876712</v>
      </c>
      <c r="AY315" s="175">
        <f>IFERROR(VLOOKUP(C315,Merkittävyysluokitus!$A$2:$J$1705,7,FALSE),"-")</f>
        <v>5</v>
      </c>
      <c r="AZ315" s="175">
        <f>IFERROR(VLOOKUP(C315,Merkittävyysluokitus!$A$2:$J$1705,8,FALSE),"-")</f>
        <v>4.6891712328767117</v>
      </c>
      <c r="BA315" s="175">
        <f>IFERROR(VLOOKUP(C315,Merkittävyysluokitus!$A$2:$J$1705,9,FALSE),"-")</f>
        <v>2.5</v>
      </c>
      <c r="BB315" s="203"/>
      <c r="BC315" s="203" t="str">
        <f t="shared" si="59"/>
        <v>muutos</v>
      </c>
      <c r="BD315" s="39" t="str">
        <f t="shared" si="70"/>
        <v>musta</v>
      </c>
      <c r="BE315" s="68" t="str">
        <f t="shared" si="52"/>
        <v>musta</v>
      </c>
      <c r="BF315" s="68" t="str">
        <f t="shared" si="53"/>
        <v>musta</v>
      </c>
      <c r="BG315" s="68" t="str">
        <f t="shared" si="54"/>
        <v>musta</v>
      </c>
      <c r="BH315" s="208" t="str">
        <f t="shared" si="55"/>
        <v>musta</v>
      </c>
      <c r="BI315" s="117"/>
      <c r="BJ315" s="39" t="str">
        <f>IF(F315="ei löydy","uusi tie",IF(E315=0,"tieosoite muuttunut",IF(E315=1,VLOOKUP(D315,'2015'!$F$12:$AL$1887,31,FALSE),"-")))</f>
        <v>punainen</v>
      </c>
      <c r="BK315" s="67" t="str">
        <f>IF(E315=1,VLOOKUP(D315,'2015'!$F$12:$AL$1887,32,FALSE),"-")</f>
        <v>punainen</v>
      </c>
      <c r="BL315" s="39" t="str">
        <f>IF(F315="ei löydy","uusi tie",IF(E315=0,"tieosoite muuttunut",IF(E315=1,VLOOKUP(D315,'2015'!$F$12:$AL$1887,33,FALSE),"-")))</f>
        <v>punainen</v>
      </c>
      <c r="BM315" s="39"/>
      <c r="BN315" s="217" t="str">
        <f>VLOOKUP(D315,'2015'!$F$12:$AL$1887,33,FALSE)</f>
        <v>punainen</v>
      </c>
      <c r="BO315" s="117"/>
      <c r="BP315" s="115" t="s">
        <v>50</v>
      </c>
      <c r="BQ315" s="30"/>
      <c r="BS315" s="5"/>
      <c r="BU315" s="35"/>
      <c r="BV315" s="30" t="s">
        <v>50</v>
      </c>
      <c r="BW315" s="20"/>
      <c r="BX315" t="str">
        <f>IF(E315=1,VLOOKUP(D315,'2015'!$F$12:$AX$1887,43,FALSE),"-")</f>
        <v>musta</v>
      </c>
      <c r="BY315" t="str">
        <f>IF(E315=1,VLOOKUP(D315,'2015'!$F$12:$AX$1887,44,FALSE),"-")</f>
        <v>musta</v>
      </c>
      <c r="BZ315" t="str">
        <f>IF(E315=1,VLOOKUP(D315,'2015'!$F$12:$AX$1887,45,FALSE),"-")</f>
        <v>musta</v>
      </c>
      <c r="CA315" s="31">
        <f t="shared" si="65"/>
        <v>11</v>
      </c>
      <c r="CB315" s="31">
        <f t="shared" si="66"/>
        <v>1</v>
      </c>
      <c r="CC315" s="31">
        <f t="shared" si="67"/>
        <v>0</v>
      </c>
      <c r="CD315" s="31">
        <f t="shared" si="68"/>
        <v>10</v>
      </c>
      <c r="CE315" s="31">
        <f t="shared" si="69"/>
        <v>0</v>
      </c>
      <c r="CO315" s="32" t="s">
        <v>34</v>
      </c>
      <c r="CP315" s="2" t="s">
        <v>35</v>
      </c>
    </row>
    <row r="316" spans="1:94" ht="15.75" thickBot="1" x14ac:dyDescent="0.3">
      <c r="A316" s="50"/>
      <c r="B316" s="50"/>
      <c r="C316" s="50" t="str">
        <f t="shared" si="56"/>
        <v>116_2_7118</v>
      </c>
      <c r="D316" s="51" t="str">
        <f t="shared" si="57"/>
        <v>116_2</v>
      </c>
      <c r="E316" s="224">
        <f>IFERROR(VLOOKUP(C316,'2015'!$C$12:$D$1887,2,FALSE),0)</f>
        <v>1</v>
      </c>
      <c r="F316" s="51">
        <f>IFERROR(K316-IFERROR(VLOOKUP(D316,'2015'!$F$12:$I$1887,4,FALSE),"ei löydy"),"ei löydy")</f>
        <v>0</v>
      </c>
      <c r="G316" s="224">
        <f>IFERROR(VLOOKUP(Työfile_2024!C316,Liikennemalli!$D$6:$G$1921,4,FALSE),0)</f>
        <v>1</v>
      </c>
      <c r="H316" s="225">
        <f>K316-IFERROR(VLOOKUP(Työfile_2024!D316,Liikennemalli!$C$6:$H$1921,6,FALSE),"ei löydy")</f>
        <v>0</v>
      </c>
      <c r="I316" s="80">
        <v>116</v>
      </c>
      <c r="J316" s="52">
        <v>2</v>
      </c>
      <c r="K316" s="52">
        <v>7118</v>
      </c>
      <c r="L316" s="53"/>
      <c r="M316" s="54"/>
      <c r="N316" s="54"/>
      <c r="O316" s="54"/>
      <c r="P316" s="54"/>
      <c r="Q316" s="55"/>
      <c r="R316" s="55"/>
      <c r="S316" s="55"/>
      <c r="T316" s="55"/>
      <c r="U316" s="52"/>
      <c r="V316" s="56">
        <v>2313</v>
      </c>
      <c r="W316" s="56">
        <v>116</v>
      </c>
      <c r="X316" s="56">
        <v>2520</v>
      </c>
      <c r="Y316" s="56">
        <f>VLOOKUP(D316,Liikennemalli24!$D$2:$F$1804,2,FALSE)</f>
        <v>117</v>
      </c>
      <c r="Z316" s="57">
        <f>VLOOKUP(D316,Liikennemalli24!$D$2:$F$1804,3,FALSE)</f>
        <v>0.246</v>
      </c>
      <c r="AA316" s="178">
        <f>IF(G316=1,VLOOKUP(C316,Liikennemalli!$D$6:$H$1921,2,FALSE),0)</f>
        <v>701.66260873195802</v>
      </c>
      <c r="AB316" s="197">
        <f>IF(G316=1,VLOOKUP(C316,Liikennemalli!$D$6:$H$1921,3,FALSE),0)</f>
        <v>0.58296752716419897</v>
      </c>
      <c r="AC316" s="134">
        <f>IF(E316=1,VLOOKUP(Työfile_2024!D316,'2015'!$F$12:$X$1887,18,FALSE),"-")</f>
        <v>1039</v>
      </c>
      <c r="AD316" s="127">
        <f>IF(E316=1,VLOOKUP(Työfile_2024!D316,'2015'!$F$12:$X$1887,19,FALSE),"-")</f>
        <v>0.56999999999999995</v>
      </c>
      <c r="AI316" s="127">
        <f>IF(E316=1,VLOOKUP(Työfile_2024!D316,'2015'!$F$12:$AB$1887,20,FALSE),"-")</f>
        <v>0</v>
      </c>
      <c r="AJ316" s="127">
        <f>IF(E316=1,VLOOKUP(Työfile_2024!D316,'2015'!$F$12:$AB$1887,21,FALSE),"-")</f>
        <v>0</v>
      </c>
      <c r="AK316" s="127">
        <f>IF(E316=1,VLOOKUP(Työfile_2024!D316,'2015'!$F$12:$AB$1887,22,FALSE),"-")</f>
        <v>0</v>
      </c>
      <c r="AL316" s="127">
        <f>IF(E316=1,VLOOKUP(Työfile_2024!D316,'2015'!$F$12:$AB$1887,23,FALSE),"-")</f>
        <v>0</v>
      </c>
      <c r="AM316" s="56">
        <f>VLOOKUP(Työfile_2024!D316,Tmatkat_20km_tarkasteltava_verk!$C$2:$D$1804,2,FALSE)</f>
        <v>425</v>
      </c>
      <c r="AN316" s="148">
        <f t="shared" si="58"/>
        <v>0.18374405533938609</v>
      </c>
      <c r="AO316" s="178">
        <f>IF(E316=1,VLOOKUP(Työfile_2024!D316,'2015'!$F$12:$AC$1887,24,FALSE),"-")</f>
        <v>240</v>
      </c>
      <c r="AP316" s="52" t="str">
        <f>VLOOKUP(D316,Tarkasteltava_verkko_2024_harva!$E$2:$I$1804,5,FALSE)</f>
        <v>tiivis</v>
      </c>
      <c r="AQ316" s="52">
        <f>VLOOKUP(D316,Tarkasteltava_verkko_2024_harva!$E$2:$I$1804,4,FALSE)</f>
        <v>0</v>
      </c>
      <c r="AR316" s="148">
        <v>5.6617027254846866E-2</v>
      </c>
      <c r="AS316" s="170" t="str">
        <f>IFERROR(VLOOKUP(C316,'2015'!$C$12:$AG$1887,30,FALSE),"-")</f>
        <v/>
      </c>
      <c r="AT316" s="148">
        <v>9.6796853048609161E-2</v>
      </c>
      <c r="AU316" s="170">
        <f>IFERROR(VLOOKUP(C316,'2015'!$C$12:$AG$1887,31,FALSE),"-")</f>
        <v>0</v>
      </c>
      <c r="AV316" s="106"/>
      <c r="AW316" s="63">
        <f>IFERROR(VLOOKUP(C316,Merkittävyysluokitus!$A$2:$J$1705,10,FALSE),"-")</f>
        <v>2</v>
      </c>
      <c r="AX316" s="175">
        <f>IFERROR(VLOOKUP(C316,Merkittävyysluokitus!$A$2:$J$1705,6,FALSE),"-")</f>
        <v>10.680472602739727</v>
      </c>
      <c r="AY316" s="175">
        <f>IFERROR(VLOOKUP(C316,Merkittävyysluokitus!$A$2:$J$1705,7,FALSE),"-")</f>
        <v>5</v>
      </c>
      <c r="AZ316" s="175">
        <f>IFERROR(VLOOKUP(C316,Merkittävyysluokitus!$A$2:$J$1705,8,FALSE),"-")</f>
        <v>3.8471392694063926</v>
      </c>
      <c r="BA316" s="175">
        <f>IFERROR(VLOOKUP(C316,Merkittävyysluokitus!$A$2:$J$1705,9,FALSE),"-")</f>
        <v>1.8333333333333333</v>
      </c>
      <c r="BB316" s="203"/>
      <c r="BC316" s="203" t="str">
        <f t="shared" si="59"/>
        <v>muutos</v>
      </c>
      <c r="BD316" s="39" t="str">
        <f t="shared" si="70"/>
        <v>musta</v>
      </c>
      <c r="BE316" s="68" t="str">
        <f t="shared" si="52"/>
        <v>musta</v>
      </c>
      <c r="BF316" s="68" t="str">
        <f t="shared" si="53"/>
        <v>musta</v>
      </c>
      <c r="BG316" s="68" t="str">
        <f t="shared" si="54"/>
        <v>musta</v>
      </c>
      <c r="BH316" s="208" t="str">
        <f t="shared" si="55"/>
        <v>musta</v>
      </c>
      <c r="BI316" s="117"/>
      <c r="BJ316" s="39" t="str">
        <f>IF(F316="ei löydy","uusi tie",IF(E316=0,"tieosoite muuttunut",IF(E316=1,VLOOKUP(D316,'2015'!$F$12:$AL$1887,31,FALSE),"-")))</f>
        <v>punainen</v>
      </c>
      <c r="BK316" s="67" t="str">
        <f>IF(E316=1,VLOOKUP(D316,'2015'!$F$12:$AL$1887,32,FALSE),"-")</f>
        <v>punainen</v>
      </c>
      <c r="BL316" s="39" t="str">
        <f>IF(F316="ei löydy","uusi tie",IF(E316=0,"tieosoite muuttunut",IF(E316=1,VLOOKUP(D316,'2015'!$F$12:$AL$1887,33,FALSE),"-")))</f>
        <v>punainen</v>
      </c>
      <c r="BM316" s="39"/>
      <c r="BN316" s="217" t="str">
        <f>VLOOKUP(D316,'2015'!$F$12:$AL$1887,33,FALSE)</f>
        <v>punainen</v>
      </c>
      <c r="BO316" s="117"/>
      <c r="BP316" s="115" t="s">
        <v>50</v>
      </c>
      <c r="BQ316" s="30"/>
      <c r="BS316" s="5"/>
      <c r="BU316" s="35"/>
      <c r="BV316" s="30" t="s">
        <v>50</v>
      </c>
      <c r="BW316" s="20"/>
      <c r="BX316" t="str">
        <f>IF(E316=1,VLOOKUP(D316,'2015'!$F$12:$AX$1887,43,FALSE),"-")</f>
        <v>musta</v>
      </c>
      <c r="BY316" t="str">
        <f>IF(E316=1,VLOOKUP(D316,'2015'!$F$12:$AX$1887,44,FALSE),"-")</f>
        <v>musta</v>
      </c>
      <c r="BZ316" t="str">
        <f>IF(E316=1,VLOOKUP(D316,'2015'!$F$12:$AX$1887,45,FALSE),"-")</f>
        <v>musta</v>
      </c>
      <c r="CA316" s="31">
        <f t="shared" si="65"/>
        <v>3</v>
      </c>
      <c r="CB316" s="31">
        <f t="shared" si="66"/>
        <v>1</v>
      </c>
      <c r="CC316" s="31">
        <f t="shared" si="67"/>
        <v>1</v>
      </c>
      <c r="CD316" s="31">
        <f t="shared" si="68"/>
        <v>1</v>
      </c>
      <c r="CE316" s="31">
        <f t="shared" si="69"/>
        <v>0</v>
      </c>
      <c r="CO316" s="32" t="s">
        <v>34</v>
      </c>
      <c r="CP316" s="2" t="s">
        <v>35</v>
      </c>
    </row>
    <row r="317" spans="1:94" ht="15.75" thickBot="1" x14ac:dyDescent="0.3">
      <c r="A317" s="50"/>
      <c r="B317" s="50"/>
      <c r="C317" s="50" t="str">
        <f t="shared" si="56"/>
        <v>120_2_1685</v>
      </c>
      <c r="D317" s="51" t="str">
        <f t="shared" si="57"/>
        <v>120_2</v>
      </c>
      <c r="E317" s="224">
        <f>IFERROR(VLOOKUP(C317,'2015'!$C$12:$D$1887,2,FALSE),0)</f>
        <v>1</v>
      </c>
      <c r="F317" s="51">
        <f>IFERROR(K317-IFERROR(VLOOKUP(D317,'2015'!$F$12:$I$1887,4,FALSE),"ei löydy"),"ei löydy")</f>
        <v>0</v>
      </c>
      <c r="G317" s="224">
        <f>IFERROR(VLOOKUP(Työfile_2024!C317,Liikennemalli!$D$6:$G$1921,4,FALSE),0)</f>
        <v>1</v>
      </c>
      <c r="H317" s="225">
        <f>K317-IFERROR(VLOOKUP(Työfile_2024!D317,Liikennemalli!$C$6:$H$1921,6,FALSE),"ei löydy")</f>
        <v>0</v>
      </c>
      <c r="I317" s="80">
        <v>120</v>
      </c>
      <c r="J317" s="52">
        <v>2</v>
      </c>
      <c r="K317" s="52">
        <v>1685</v>
      </c>
      <c r="L317" s="53"/>
      <c r="M317" s="54"/>
      <c r="N317" s="54"/>
      <c r="O317" s="54"/>
      <c r="P317" s="54"/>
      <c r="Q317" s="55"/>
      <c r="R317" s="55"/>
      <c r="S317" s="55"/>
      <c r="T317" s="55"/>
      <c r="U317" s="52"/>
      <c r="V317" s="56">
        <v>18837</v>
      </c>
      <c r="W317" s="56">
        <v>960</v>
      </c>
      <c r="X317" s="56">
        <v>22324</v>
      </c>
      <c r="Y317" s="56">
        <f>VLOOKUP(D317,Liikennemalli24!$D$2:$F$1804,2,FALSE)</f>
        <v>1193</v>
      </c>
      <c r="Z317" s="57">
        <f>VLOOKUP(D317,Liikennemalli24!$D$2:$F$1804,3,FALSE)</f>
        <v>7.4999999999999997E-2</v>
      </c>
      <c r="AA317" s="178">
        <f>IF(G317=1,VLOOKUP(C317,Liikennemalli!$D$6:$H$1921,2,FALSE),0)</f>
        <v>2764.9286783652201</v>
      </c>
      <c r="AB317" s="197">
        <f>IF(G317=1,VLOOKUP(C317,Liikennemalli!$D$6:$H$1921,3,FALSE),0)</f>
        <v>0.14233386586344299</v>
      </c>
      <c r="AC317" s="134">
        <f>IF(E317=1,VLOOKUP(Työfile_2024!D317,'2015'!$F$12:$X$1887,18,FALSE),"-")</f>
        <v>3374</v>
      </c>
      <c r="AD317" s="127">
        <f>IF(E317=1,VLOOKUP(Työfile_2024!D317,'2015'!$F$12:$X$1887,19,FALSE),"-")</f>
        <v>0.1</v>
      </c>
      <c r="AI317" s="127">
        <f>IF(E317=1,VLOOKUP(Työfile_2024!D317,'2015'!$F$12:$AB$1887,20,FALSE),"-")</f>
        <v>0</v>
      </c>
      <c r="AJ317" s="127">
        <f>IF(E317=1,VLOOKUP(Työfile_2024!D317,'2015'!$F$12:$AB$1887,21,FALSE),"-")</f>
        <v>0</v>
      </c>
      <c r="AK317" s="127">
        <f>IF(E317=1,VLOOKUP(Työfile_2024!D317,'2015'!$F$12:$AB$1887,22,FALSE),"-")</f>
        <v>0</v>
      </c>
      <c r="AL317" s="127">
        <f>IF(E317=1,VLOOKUP(Työfile_2024!D317,'2015'!$F$12:$AB$1887,23,FALSE),"-")</f>
        <v>0</v>
      </c>
      <c r="AM317" s="56">
        <f>VLOOKUP(Työfile_2024!D317,Tmatkat_20km_tarkasteltava_verk!$C$2:$D$1804,2,FALSE)</f>
        <v>5056</v>
      </c>
      <c r="AN317" s="148">
        <f t="shared" si="58"/>
        <v>0.2684079205818336</v>
      </c>
      <c r="AO317" s="178">
        <f>IF(E317=1,VLOOKUP(Työfile_2024!D317,'2015'!$F$12:$AC$1887,24,FALSE),"-")</f>
        <v>2497</v>
      </c>
      <c r="AP317" s="52">
        <f>VLOOKUP(D317,Tarkasteltava_verkko_2024_harva!$E$2:$I$1804,5,FALSE)</f>
        <v>0</v>
      </c>
      <c r="AQ317" s="52">
        <f>VLOOKUP(D317,Tarkasteltava_verkko_2024_harva!$E$2:$I$1804,4,FALSE)</f>
        <v>0</v>
      </c>
      <c r="AR317" s="148">
        <v>0.26468842729970327</v>
      </c>
      <c r="AS317" s="170" t="str">
        <f>IFERROR(VLOOKUP(C317,'2015'!$C$12:$AG$1887,30,FALSE),"-")</f>
        <v>Kyllä</v>
      </c>
      <c r="AT317" s="148">
        <v>1.0071216617210683</v>
      </c>
      <c r="AU317" s="170" t="str">
        <f>IFERROR(VLOOKUP(C317,'2015'!$C$12:$AG$1887,31,FALSE),"-")</f>
        <v>Kyllä</v>
      </c>
      <c r="AV317" s="106"/>
      <c r="AW317" s="63">
        <f>IFERROR(VLOOKUP(C317,Merkittävyysluokitus!$A$2:$J$1705,10,FALSE),"-")</f>
        <v>2</v>
      </c>
      <c r="AX317" s="175">
        <f>IFERROR(VLOOKUP(C317,Merkittävyysluokitus!$A$2:$J$1705,6,FALSE),"-")</f>
        <v>10.999999999999998</v>
      </c>
      <c r="AY317" s="175">
        <f>IFERROR(VLOOKUP(C317,Merkittävyysluokitus!$A$2:$J$1705,7,FALSE),"-")</f>
        <v>5</v>
      </c>
      <c r="AZ317" s="175">
        <f>IFERROR(VLOOKUP(C317,Merkittävyysluokitus!$A$2:$J$1705,8,FALSE),"-")</f>
        <v>4.333333333333333</v>
      </c>
      <c r="BA317" s="175">
        <f>IFERROR(VLOOKUP(C317,Merkittävyysluokitus!$A$2:$J$1705,9,FALSE),"-")</f>
        <v>1.6666666666666665</v>
      </c>
      <c r="BB317" s="203"/>
      <c r="BC317" s="203" t="str">
        <f t="shared" si="59"/>
        <v/>
      </c>
      <c r="BD317" s="39" t="str">
        <f t="shared" si="70"/>
        <v>musta</v>
      </c>
      <c r="BE317" s="68" t="str">
        <f t="shared" si="52"/>
        <v>musta</v>
      </c>
      <c r="BF317" s="68" t="str">
        <f t="shared" si="53"/>
        <v>musta</v>
      </c>
      <c r="BG317" s="68" t="str">
        <f t="shared" si="54"/>
        <v>musta</v>
      </c>
      <c r="BH317" s="208" t="str">
        <f t="shared" si="55"/>
        <v>musta</v>
      </c>
      <c r="BI317" s="117"/>
      <c r="BJ317" s="39" t="str">
        <f>IF(F317="ei löydy","uusi tie",IF(E317=0,"tieosoite muuttunut",IF(E317=1,VLOOKUP(D317,'2015'!$F$12:$AL$1887,31,FALSE),"-")))</f>
        <v>musta</v>
      </c>
      <c r="BK317" s="67" t="str">
        <f>IF(E317=1,VLOOKUP(D317,'2015'!$F$12:$AL$1887,32,FALSE),"-")</f>
        <v>musta</v>
      </c>
      <c r="BL317" s="39" t="str">
        <f>IF(F317="ei löydy","uusi tie",IF(E317=0,"tieosoite muuttunut",IF(E317=1,VLOOKUP(D317,'2015'!$F$12:$AL$1887,33,FALSE),"-")))</f>
        <v>musta</v>
      </c>
      <c r="BM317" s="39"/>
      <c r="BN317" s="217" t="str">
        <f>VLOOKUP(D317,'2015'!$F$12:$AL$1887,33,FALSE)</f>
        <v>musta</v>
      </c>
      <c r="BO317" s="117"/>
      <c r="BP317" s="115" t="s">
        <v>50</v>
      </c>
      <c r="BQ317" s="30"/>
      <c r="BS317" s="5"/>
      <c r="BU317" s="35"/>
      <c r="BV317" s="30" t="s">
        <v>50</v>
      </c>
      <c r="BW317" s="20"/>
      <c r="BX317" t="str">
        <f>IF(E317=1,VLOOKUP(D317,'2015'!$F$12:$AX$1887,43,FALSE),"-")</f>
        <v>musta</v>
      </c>
      <c r="BY317" t="str">
        <f>IF(E317=1,VLOOKUP(D317,'2015'!$F$12:$AX$1887,44,FALSE),"-")</f>
        <v>musta</v>
      </c>
      <c r="BZ317" t="str">
        <f>IF(E317=1,VLOOKUP(D317,'2015'!$F$12:$AX$1887,45,FALSE),"-")</f>
        <v>musta</v>
      </c>
      <c r="CA317" s="31">
        <f t="shared" si="65"/>
        <v>20</v>
      </c>
      <c r="CB317" s="31">
        <f t="shared" si="66"/>
        <v>0</v>
      </c>
      <c r="CC317" s="31">
        <f t="shared" si="67"/>
        <v>10</v>
      </c>
      <c r="CD317" s="31">
        <f t="shared" si="68"/>
        <v>10</v>
      </c>
      <c r="CE317" s="31">
        <f t="shared" si="69"/>
        <v>0</v>
      </c>
      <c r="CO317" s="32" t="s">
        <v>34</v>
      </c>
      <c r="CP317" s="2" t="s">
        <v>35</v>
      </c>
    </row>
    <row r="318" spans="1:94" ht="15.75" thickBot="1" x14ac:dyDescent="0.3">
      <c r="A318" s="50"/>
      <c r="B318" s="50"/>
      <c r="C318" s="50" t="str">
        <f t="shared" si="56"/>
        <v>120_3_5569</v>
      </c>
      <c r="D318" s="51" t="str">
        <f t="shared" si="57"/>
        <v>120_3</v>
      </c>
      <c r="E318" s="224">
        <f>IFERROR(VLOOKUP(C318,'2015'!$C$12:$D$1887,2,FALSE),0)</f>
        <v>1</v>
      </c>
      <c r="F318" s="51">
        <f>IFERROR(K318-IFERROR(VLOOKUP(D318,'2015'!$F$12:$I$1887,4,FALSE),"ei löydy"),"ei löydy")</f>
        <v>0</v>
      </c>
      <c r="G318" s="224">
        <f>IFERROR(VLOOKUP(Työfile_2024!C318,Liikennemalli!$D$6:$G$1921,4,FALSE),0)</f>
        <v>1</v>
      </c>
      <c r="H318" s="225">
        <f>K318-IFERROR(VLOOKUP(Työfile_2024!D318,Liikennemalli!$C$6:$H$1921,6,FALSE),"ei löydy")</f>
        <v>0</v>
      </c>
      <c r="I318" s="80">
        <v>120</v>
      </c>
      <c r="J318" s="52">
        <v>3</v>
      </c>
      <c r="K318" s="52">
        <v>5569</v>
      </c>
      <c r="L318" s="53"/>
      <c r="M318" s="54"/>
      <c r="N318" s="54"/>
      <c r="O318" s="54"/>
      <c r="P318" s="54"/>
      <c r="Q318" s="55"/>
      <c r="R318" s="55"/>
      <c r="S318" s="55"/>
      <c r="T318" s="55"/>
      <c r="U318" s="52"/>
      <c r="V318" s="56">
        <v>18110</v>
      </c>
      <c r="W318" s="56">
        <v>829</v>
      </c>
      <c r="X318" s="56">
        <v>20525</v>
      </c>
      <c r="Y318" s="56">
        <f>VLOOKUP(D318,Liikennemalli24!$D$2:$F$1804,2,FALSE)</f>
        <v>613</v>
      </c>
      <c r="Z318" s="57">
        <f>VLOOKUP(D318,Liikennemalli24!$D$2:$F$1804,3,FALSE)</f>
        <v>6.6000000000000003E-2</v>
      </c>
      <c r="AA318" s="178">
        <f>IF(G318=1,VLOOKUP(C318,Liikennemalli!$D$6:$H$1921,2,FALSE),0)</f>
        <v>5556.3848459520996</v>
      </c>
      <c r="AB318" s="197">
        <f>IF(G318=1,VLOOKUP(C318,Liikennemalli!$D$6:$H$1921,3,FALSE),0)</f>
        <v>0.240776014642928</v>
      </c>
      <c r="AC318" s="134">
        <f>IF(E318=1,VLOOKUP(Työfile_2024!D318,'2015'!$F$12:$X$1887,18,FALSE),"-")</f>
        <v>9848</v>
      </c>
      <c r="AD318" s="127">
        <f>IF(E318=1,VLOOKUP(Työfile_2024!D318,'2015'!$F$12:$X$1887,19,FALSE),"-")</f>
        <v>0.34</v>
      </c>
      <c r="AI318" s="127">
        <f>IF(E318=1,VLOOKUP(Työfile_2024!D318,'2015'!$F$12:$AB$1887,20,FALSE),"-")</f>
        <v>0</v>
      </c>
      <c r="AJ318" s="127">
        <f>IF(E318=1,VLOOKUP(Työfile_2024!D318,'2015'!$F$12:$AB$1887,21,FALSE),"-")</f>
        <v>0</v>
      </c>
      <c r="AK318" s="127">
        <f>IF(E318=1,VLOOKUP(Työfile_2024!D318,'2015'!$F$12:$AB$1887,22,FALSE),"-")</f>
        <v>0</v>
      </c>
      <c r="AL318" s="127">
        <f>IF(E318=1,VLOOKUP(Työfile_2024!D318,'2015'!$F$12:$AB$1887,23,FALSE),"-")</f>
        <v>0</v>
      </c>
      <c r="AM318" s="56">
        <f>VLOOKUP(Työfile_2024!D318,Tmatkat_20km_tarkasteltava_verk!$C$2:$D$1804,2,FALSE)</f>
        <v>5714</v>
      </c>
      <c r="AN318" s="148">
        <f t="shared" si="58"/>
        <v>0.31551628934290449</v>
      </c>
      <c r="AO318" s="178">
        <f>IF(E318=1,VLOOKUP(Työfile_2024!D318,'2015'!$F$12:$AC$1887,24,FALSE),"-")</f>
        <v>4461</v>
      </c>
      <c r="AP318" s="52" t="str">
        <f>VLOOKUP(D318,Tarkasteltava_verkko_2024_harva!$E$2:$I$1804,5,FALSE)</f>
        <v>tiivis</v>
      </c>
      <c r="AQ318" s="52">
        <f>VLOOKUP(D318,Tarkasteltava_verkko_2024_harva!$E$2:$I$1804,4,FALSE)</f>
        <v>0</v>
      </c>
      <c r="AR318" s="148">
        <v>0.41551445501885437</v>
      </c>
      <c r="AS318" s="170" t="str">
        <f>IFERROR(VLOOKUP(C318,'2015'!$C$12:$AG$1887,30,FALSE),"-")</f>
        <v/>
      </c>
      <c r="AT318" s="148">
        <v>1.0012569581612498</v>
      </c>
      <c r="AU318" s="170" t="str">
        <f>IFERROR(VLOOKUP(C318,'2015'!$C$12:$AG$1887,31,FALSE),"-")</f>
        <v>Kyllä</v>
      </c>
      <c r="AV318" s="106"/>
      <c r="AW318" s="63">
        <f>IFERROR(VLOOKUP(C318,Merkittävyysluokitus!$A$2:$J$1705,10,FALSE),"-")</f>
        <v>2</v>
      </c>
      <c r="AX318" s="175">
        <f>IFERROR(VLOOKUP(C318,Merkittävyysluokitus!$A$2:$J$1705,6,FALSE),"-")</f>
        <v>12.668675799086756</v>
      </c>
      <c r="AY318" s="175">
        <f>IFERROR(VLOOKUP(C318,Merkittävyysluokitus!$A$2:$J$1705,7,FALSE),"-")</f>
        <v>5</v>
      </c>
      <c r="AZ318" s="175">
        <f>IFERROR(VLOOKUP(C318,Merkittävyysluokitus!$A$2:$J$1705,8,FALSE),"-")</f>
        <v>5.6686757990867571</v>
      </c>
      <c r="BA318" s="175">
        <f>IFERROR(VLOOKUP(C318,Merkittävyysluokitus!$A$2:$J$1705,9,FALSE),"-")</f>
        <v>2</v>
      </c>
      <c r="BB318" s="203"/>
      <c r="BC318" s="203" t="str">
        <f t="shared" si="59"/>
        <v/>
      </c>
      <c r="BD318" s="39" t="str">
        <f t="shared" si="70"/>
        <v>musta</v>
      </c>
      <c r="BE318" s="68" t="str">
        <f t="shared" si="52"/>
        <v>musta</v>
      </c>
      <c r="BF318" s="68" t="str">
        <f t="shared" si="53"/>
        <v>musta</v>
      </c>
      <c r="BG318" s="68" t="str">
        <f t="shared" si="54"/>
        <v>musta</v>
      </c>
      <c r="BH318" s="208" t="str">
        <f t="shared" si="55"/>
        <v>musta</v>
      </c>
      <c r="BI318" s="117"/>
      <c r="BJ318" s="39" t="str">
        <f>IF(F318="ei löydy","uusi tie",IF(E318=0,"tieosoite muuttunut",IF(E318=1,VLOOKUP(D318,'2015'!$F$12:$AL$1887,31,FALSE),"-")))</f>
        <v>punainen</v>
      </c>
      <c r="BK318" s="67" t="str">
        <f>IF(E318=1,VLOOKUP(D318,'2015'!$F$12:$AL$1887,32,FALSE),"-")</f>
        <v>musta</v>
      </c>
      <c r="BL318" s="39" t="str">
        <f>IF(F318="ei löydy","uusi tie",IF(E318=0,"tieosoite muuttunut",IF(E318=1,VLOOKUP(D318,'2015'!$F$12:$AL$1887,33,FALSE),"-")))</f>
        <v>musta</v>
      </c>
      <c r="BM318" s="39"/>
      <c r="BN318" s="217" t="str">
        <f>VLOOKUP(D318,'2015'!$F$12:$AL$1887,33,FALSE)</f>
        <v>musta</v>
      </c>
      <c r="BO318" s="117"/>
      <c r="BP318" s="115" t="s">
        <v>50</v>
      </c>
      <c r="BQ318" s="30"/>
      <c r="BS318" s="5"/>
      <c r="BU318" s="35"/>
      <c r="BV318" s="30" t="s">
        <v>50</v>
      </c>
      <c r="BW318" s="20"/>
      <c r="BX318" t="str">
        <f>IF(E318=1,VLOOKUP(D318,'2015'!$F$12:$AX$1887,43,FALSE),"-")</f>
        <v>musta</v>
      </c>
      <c r="BY318" t="str">
        <f>IF(E318=1,VLOOKUP(D318,'2015'!$F$12:$AX$1887,44,FALSE),"-")</f>
        <v>musta</v>
      </c>
      <c r="BZ318" t="str">
        <f>IF(E318=1,VLOOKUP(D318,'2015'!$F$12:$AX$1887,45,FALSE),"-")</f>
        <v>musta</v>
      </c>
      <c r="CA318" s="31">
        <f t="shared" si="65"/>
        <v>20</v>
      </c>
      <c r="CB318" s="31">
        <f t="shared" si="66"/>
        <v>0</v>
      </c>
      <c r="CC318" s="31">
        <f t="shared" si="67"/>
        <v>10</v>
      </c>
      <c r="CD318" s="31">
        <f t="shared" si="68"/>
        <v>10</v>
      </c>
      <c r="CE318" s="31">
        <f t="shared" si="69"/>
        <v>0</v>
      </c>
      <c r="CO318" s="32" t="s">
        <v>34</v>
      </c>
      <c r="CP318" s="2" t="s">
        <v>35</v>
      </c>
    </row>
    <row r="319" spans="1:94" ht="15.75" thickBot="1" x14ac:dyDescent="0.3">
      <c r="A319" s="50"/>
      <c r="B319" s="50"/>
      <c r="C319" s="50" t="str">
        <f t="shared" si="56"/>
        <v>120_4_7010</v>
      </c>
      <c r="D319" s="51" t="str">
        <f t="shared" si="57"/>
        <v>120_4</v>
      </c>
      <c r="E319" s="224">
        <f>IFERROR(VLOOKUP(C319,'2015'!$C$12:$D$1887,2,FALSE),0)</f>
        <v>0</v>
      </c>
      <c r="F319" s="51">
        <f>IFERROR(K319-IFERROR(VLOOKUP(D319,'2015'!$F$12:$I$1887,4,FALSE),"ei löydy"),"ei löydy")</f>
        <v>-99</v>
      </c>
      <c r="G319" s="224">
        <f>IFERROR(VLOOKUP(Työfile_2024!C319,Liikennemalli!$D$6:$G$1921,4,FALSE),0)</f>
        <v>1</v>
      </c>
      <c r="H319" s="225">
        <f>K319-IFERROR(VLOOKUP(Työfile_2024!D319,Liikennemalli!$C$6:$H$1921,6,FALSE),"ei löydy")</f>
        <v>0</v>
      </c>
      <c r="I319" s="80">
        <v>120</v>
      </c>
      <c r="J319" s="52">
        <v>4</v>
      </c>
      <c r="K319" s="52">
        <v>7010</v>
      </c>
      <c r="L319" s="53"/>
      <c r="M319" s="54"/>
      <c r="N319" s="54"/>
      <c r="O319" s="54"/>
      <c r="P319" s="54"/>
      <c r="Q319" s="55"/>
      <c r="R319" s="55"/>
      <c r="S319" s="55"/>
      <c r="T319" s="55"/>
      <c r="U319" s="52"/>
      <c r="V319" s="56">
        <v>9027</v>
      </c>
      <c r="W319" s="56">
        <v>418</v>
      </c>
      <c r="X319" s="56">
        <v>9801</v>
      </c>
      <c r="Y319" s="56">
        <f>VLOOKUP(D319,Liikennemalli24!$D$2:$F$1804,2,FALSE)</f>
        <v>862</v>
      </c>
      <c r="Z319" s="57">
        <f>VLOOKUP(D319,Liikennemalli24!$D$2:$F$1804,3,FALSE)</f>
        <v>0.222</v>
      </c>
      <c r="AA319" s="178">
        <f>IF(G319=1,VLOOKUP(C319,Liikennemalli!$D$6:$H$1921,2,FALSE),0)</f>
        <v>5438.3781756968456</v>
      </c>
      <c r="AB319" s="197">
        <f>IF(G319=1,VLOOKUP(C319,Liikennemalli!$D$6:$H$1921,3,FALSE),0)</f>
        <v>0.57280432602463005</v>
      </c>
      <c r="AC319" s="134" t="str">
        <f>IF(E319=1,VLOOKUP(Työfile_2024!D319,'2015'!$F$12:$X$1887,18,FALSE),"-")</f>
        <v>-</v>
      </c>
      <c r="AD319" s="127" t="str">
        <f>IF(E319=1,VLOOKUP(Työfile_2024!D319,'2015'!$F$12:$X$1887,19,FALSE),"-")</f>
        <v>-</v>
      </c>
      <c r="AI319" s="127" t="str">
        <f>IF(E319=1,VLOOKUP(Työfile_2024!D319,'2015'!$F$12:$AB$1887,20,FALSE),"-")</f>
        <v>-</v>
      </c>
      <c r="AJ319" s="127" t="str">
        <f>IF(E319=1,VLOOKUP(Työfile_2024!D319,'2015'!$F$12:$AB$1887,21,FALSE),"-")</f>
        <v>-</v>
      </c>
      <c r="AK319" s="127" t="str">
        <f>IF(E319=1,VLOOKUP(Työfile_2024!D319,'2015'!$F$12:$AB$1887,22,FALSE),"-")</f>
        <v>-</v>
      </c>
      <c r="AL319" s="127" t="str">
        <f>IF(E319=1,VLOOKUP(Työfile_2024!D319,'2015'!$F$12:$AB$1887,23,FALSE),"-")</f>
        <v>-</v>
      </c>
      <c r="AM319" s="56">
        <f>VLOOKUP(Työfile_2024!D319,Tmatkat_20km_tarkasteltava_verk!$C$2:$D$1804,2,FALSE)</f>
        <v>2222</v>
      </c>
      <c r="AN319" s="148">
        <f t="shared" si="58"/>
        <v>0.2461504375761604</v>
      </c>
      <c r="AO319" s="178" t="str">
        <f>IF(E319=1,VLOOKUP(Työfile_2024!D319,'2015'!$F$12:$AC$1887,24,FALSE),"-")</f>
        <v>-</v>
      </c>
      <c r="AP319" s="52" t="str">
        <f>VLOOKUP(D319,Tarkasteltava_verkko_2024_harva!$E$2:$I$1804,5,FALSE)</f>
        <v>tiivis</v>
      </c>
      <c r="AQ319" s="52">
        <f>VLOOKUP(D319,Tarkasteltava_verkko_2024_harva!$E$2:$I$1804,4,FALSE)</f>
        <v>0</v>
      </c>
      <c r="AR319" s="148">
        <v>0.12710413694721825</v>
      </c>
      <c r="AS319" s="170" t="str">
        <f>IFERROR(VLOOKUP(C319,'2015'!$C$12:$AG$1887,30,FALSE),"-")</f>
        <v>-</v>
      </c>
      <c r="AT319" s="148">
        <v>0.83038516405135521</v>
      </c>
      <c r="AU319" s="170" t="str">
        <f>IFERROR(VLOOKUP(C319,'2015'!$C$12:$AG$1887,31,FALSE),"-")</f>
        <v>-</v>
      </c>
      <c r="AV319" s="106"/>
      <c r="AW319" s="63">
        <f>IFERROR(VLOOKUP(C319,Merkittävyysluokitus!$A$2:$J$1705,10,FALSE),"-")</f>
        <v>2</v>
      </c>
      <c r="AX319" s="175">
        <f>IFERROR(VLOOKUP(C319,Merkittävyysluokitus!$A$2:$J$1705,6,FALSE),"-")</f>
        <v>12.149726027397261</v>
      </c>
      <c r="AY319" s="175">
        <f>IFERROR(VLOOKUP(C319,Merkittävyysluokitus!$A$2:$J$1705,7,FALSE),"-")</f>
        <v>5</v>
      </c>
      <c r="AZ319" s="175">
        <f>IFERROR(VLOOKUP(C319,Merkittävyysluokitus!$A$2:$J$1705,8,FALSE),"-")</f>
        <v>4.8163926940639268</v>
      </c>
      <c r="BA319" s="175">
        <f>IFERROR(VLOOKUP(C319,Merkittävyysluokitus!$A$2:$J$1705,9,FALSE),"-")</f>
        <v>2.333333333333333</v>
      </c>
      <c r="BB319" s="203" t="s">
        <v>10</v>
      </c>
      <c r="BC319" s="203" t="str">
        <f t="shared" si="59"/>
        <v>tieosoite muuttunut</v>
      </c>
      <c r="BD319" s="39" t="str">
        <f t="shared" si="70"/>
        <v>musta</v>
      </c>
      <c r="BE319" s="68" t="str">
        <f t="shared" si="52"/>
        <v>musta</v>
      </c>
      <c r="BF319" s="68" t="str">
        <f t="shared" si="53"/>
        <v>musta</v>
      </c>
      <c r="BG319" s="68" t="str">
        <f t="shared" si="54"/>
        <v>musta</v>
      </c>
      <c r="BH319" s="208" t="str">
        <f t="shared" si="55"/>
        <v>musta</v>
      </c>
      <c r="BI319" s="117"/>
      <c r="BJ319" s="39" t="str">
        <f>IF(F319="ei löydy","uusi tie",IF(E319=0,"tieosoite muuttunut",IF(E319=1,VLOOKUP(D319,'2015'!$F$12:$AL$1887,31,FALSE),"-")))</f>
        <v>tieosoite muuttunut</v>
      </c>
      <c r="BK319" s="67" t="str">
        <f>IF(E319=1,VLOOKUP(D319,'2015'!$F$12:$AL$1887,32,FALSE),"-")</f>
        <v>-</v>
      </c>
      <c r="BL319" s="39" t="str">
        <f>IF(F319="ei löydy","uusi tie",IF(E319=0,"tieosoite muuttunut",IF(E319=1,VLOOKUP(D319,'2015'!$F$12:$AL$1887,33,FALSE),"-")))</f>
        <v>tieosoite muuttunut</v>
      </c>
      <c r="BM319" s="39"/>
      <c r="BN319" s="217" t="str">
        <f>VLOOKUP(D319,'2015'!$F$12:$AL$1887,33,FALSE)</f>
        <v>punainen</v>
      </c>
      <c r="BO319" s="117"/>
      <c r="BP319" s="115" t="s">
        <v>9</v>
      </c>
      <c r="BQ319" s="30"/>
      <c r="BS319" s="5"/>
      <c r="BU319" s="35"/>
      <c r="BV319" s="30" t="s">
        <v>9</v>
      </c>
      <c r="BW319" s="20"/>
      <c r="BX319" t="str">
        <f>IF(E319=1,VLOOKUP(D319,'2015'!$F$12:$AX$1887,43,FALSE),"-")</f>
        <v>-</v>
      </c>
      <c r="BY319" t="str">
        <f>IF(E319=1,VLOOKUP(D319,'2015'!$F$12:$AX$1887,44,FALSE),"-")</f>
        <v>-</v>
      </c>
      <c r="BZ319" t="str">
        <f>IF(E319=1,VLOOKUP(D319,'2015'!$F$12:$AX$1887,45,FALSE),"-")</f>
        <v>-</v>
      </c>
      <c r="CA319" s="31">
        <f t="shared" si="65"/>
        <v>30</v>
      </c>
      <c r="CB319" s="31">
        <f t="shared" si="66"/>
        <v>10</v>
      </c>
      <c r="CC319" s="31">
        <f t="shared" si="67"/>
        <v>10</v>
      </c>
      <c r="CD319" s="31">
        <f t="shared" si="68"/>
        <v>10</v>
      </c>
      <c r="CE319" s="31">
        <f t="shared" si="69"/>
        <v>0</v>
      </c>
      <c r="CO319" s="2" t="s">
        <v>35</v>
      </c>
      <c r="CP319" s="2" t="s">
        <v>35</v>
      </c>
    </row>
    <row r="320" spans="1:94" ht="15.75" thickBot="1" x14ac:dyDescent="0.3">
      <c r="A320" s="50"/>
      <c r="B320" s="50"/>
      <c r="C320" s="50" t="str">
        <f t="shared" si="56"/>
        <v>120_5_14212</v>
      </c>
      <c r="D320" s="51" t="str">
        <f t="shared" si="57"/>
        <v>120_5</v>
      </c>
      <c r="E320" s="224">
        <f>IFERROR(VLOOKUP(C320,'2015'!$C$12:$D$1887,2,FALSE),0)</f>
        <v>0</v>
      </c>
      <c r="F320" s="51">
        <f>IFERROR(K320-IFERROR(VLOOKUP(D320,'2015'!$F$12:$I$1887,4,FALSE),"ei löydy"),"ei löydy")</f>
        <v>7774</v>
      </c>
      <c r="G320" s="224">
        <f>IFERROR(VLOOKUP(Työfile_2024!C320,Liikennemalli!$D$6:$G$1921,4,FALSE),0)</f>
        <v>1</v>
      </c>
      <c r="H320" s="225">
        <f>K320-IFERROR(VLOOKUP(Työfile_2024!D320,Liikennemalli!$C$6:$H$1921,6,FALSE),"ei löydy")</f>
        <v>0</v>
      </c>
      <c r="I320" s="80">
        <v>120</v>
      </c>
      <c r="J320" s="52">
        <v>5</v>
      </c>
      <c r="K320" s="52">
        <v>14212</v>
      </c>
      <c r="L320" s="53"/>
      <c r="M320" s="54"/>
      <c r="N320" s="54"/>
      <c r="O320" s="54"/>
      <c r="P320" s="54"/>
      <c r="Q320" s="55"/>
      <c r="R320" s="55"/>
      <c r="S320" s="55"/>
      <c r="T320" s="55"/>
      <c r="U320" s="52"/>
      <c r="V320" s="56">
        <v>3564</v>
      </c>
      <c r="W320" s="56">
        <v>232</v>
      </c>
      <c r="X320" s="56">
        <v>3744</v>
      </c>
      <c r="Y320" s="56">
        <f>VLOOKUP(D320,Liikennemalli24!$D$2:$F$1804,2,FALSE)</f>
        <v>756</v>
      </c>
      <c r="Z320" s="57">
        <f>VLOOKUP(D320,Liikennemalli24!$D$2:$F$1804,3,FALSE)</f>
        <v>0.433</v>
      </c>
      <c r="AA320" s="178">
        <f>IF(G320=1,VLOOKUP(C320,Liikennemalli!$D$6:$H$1921,2,FALSE),0)</f>
        <v>3908.5998110083201</v>
      </c>
      <c r="AB320" s="197">
        <f>IF(G320=1,VLOOKUP(C320,Liikennemalli!$D$6:$H$1921,3,FALSE),0)</f>
        <v>0.92908634585485705</v>
      </c>
      <c r="AC320" s="134" t="str">
        <f>IF(E320=1,VLOOKUP(Työfile_2024!D320,'2015'!$F$12:$X$1887,18,FALSE),"-")</f>
        <v>-</v>
      </c>
      <c r="AD320" s="127" t="str">
        <f>IF(E320=1,VLOOKUP(Työfile_2024!D320,'2015'!$F$12:$X$1887,19,FALSE),"-")</f>
        <v>-</v>
      </c>
      <c r="AI320" s="127" t="str">
        <f>IF(E320=1,VLOOKUP(Työfile_2024!D320,'2015'!$F$12:$AB$1887,20,FALSE),"-")</f>
        <v>-</v>
      </c>
      <c r="AJ320" s="127" t="str">
        <f>IF(E320=1,VLOOKUP(Työfile_2024!D320,'2015'!$F$12:$AB$1887,21,FALSE),"-")</f>
        <v>-</v>
      </c>
      <c r="AK320" s="127" t="str">
        <f>IF(E320=1,VLOOKUP(Työfile_2024!D320,'2015'!$F$12:$AB$1887,22,FALSE),"-")</f>
        <v>-</v>
      </c>
      <c r="AL320" s="127" t="str">
        <f>IF(E320=1,VLOOKUP(Työfile_2024!D320,'2015'!$F$12:$AB$1887,23,FALSE),"-")</f>
        <v>-</v>
      </c>
      <c r="AM320" s="56">
        <f>VLOOKUP(Työfile_2024!D320,Tmatkat_20km_tarkasteltava_verk!$C$2:$D$1804,2,FALSE)</f>
        <v>1057</v>
      </c>
      <c r="AN320" s="148">
        <f t="shared" si="58"/>
        <v>0.29657687991021325</v>
      </c>
      <c r="AO320" s="178" t="str">
        <f>IF(E320=1,VLOOKUP(Työfile_2024!D320,'2015'!$F$12:$AC$1887,24,FALSE),"-")</f>
        <v>-</v>
      </c>
      <c r="AP320" s="52" t="str">
        <f>VLOOKUP(D320,Tarkasteltava_verkko_2024_harva!$E$2:$I$1804,5,FALSE)</f>
        <v>tiivis</v>
      </c>
      <c r="AQ320" s="52">
        <f>VLOOKUP(D320,Tarkasteltava_verkko_2024_harva!$E$2:$I$1804,4,FALSE)</f>
        <v>0</v>
      </c>
      <c r="AR320" s="148">
        <v>0</v>
      </c>
      <c r="AS320" s="170" t="str">
        <f>IFERROR(VLOOKUP(C320,'2015'!$C$12:$AG$1887,30,FALSE),"-")</f>
        <v>-</v>
      </c>
      <c r="AT320" s="148">
        <v>6.374894455389811E-2</v>
      </c>
      <c r="AU320" s="170" t="str">
        <f>IFERROR(VLOOKUP(C320,'2015'!$C$12:$AG$1887,31,FALSE),"-")</f>
        <v>-</v>
      </c>
      <c r="AV320" s="106"/>
      <c r="AW320" s="63">
        <f>IFERROR(VLOOKUP(C320,Merkittävyysluokitus!$A$2:$J$1705,10,FALSE),"-")</f>
        <v>3</v>
      </c>
      <c r="AX320" s="175">
        <f>IFERROR(VLOOKUP(C320,Merkittävyysluokitus!$A$2:$J$1705,6,FALSE),"-")</f>
        <v>10.501415525114155</v>
      </c>
      <c r="AY320" s="175">
        <f>IFERROR(VLOOKUP(C320,Merkittävyysluokitus!$A$2:$J$1705,7,FALSE),"-")</f>
        <v>5</v>
      </c>
      <c r="AZ320" s="175">
        <f>IFERROR(VLOOKUP(C320,Merkittävyysluokitus!$A$2:$J$1705,8,FALSE),"-")</f>
        <v>3.501415525114155</v>
      </c>
      <c r="BA320" s="175">
        <f>IFERROR(VLOOKUP(C320,Merkittävyysluokitus!$A$2:$J$1705,9,FALSE),"-")</f>
        <v>2</v>
      </c>
      <c r="BB320" s="203" t="s">
        <v>4174</v>
      </c>
      <c r="BC320" s="203" t="str">
        <f t="shared" si="59"/>
        <v>tieosoite muuttunut</v>
      </c>
      <c r="BD320" s="39" t="str">
        <f t="shared" si="70"/>
        <v>musta</v>
      </c>
      <c r="BE320" s="68" t="str">
        <f t="shared" si="52"/>
        <v>musta</v>
      </c>
      <c r="BF320" s="68" t="str">
        <f t="shared" si="53"/>
        <v>punainen</v>
      </c>
      <c r="BG320" s="68" t="str">
        <f t="shared" si="54"/>
        <v>musta</v>
      </c>
      <c r="BH320" s="208" t="str">
        <f t="shared" si="55"/>
        <v>musta</v>
      </c>
      <c r="BI320" s="117"/>
      <c r="BJ320" s="39" t="str">
        <f>IF(F320="ei löydy","uusi tie",IF(E320=0,"tieosoite muuttunut",IF(E320=1,VLOOKUP(D320,'2015'!$F$12:$AL$1887,31,FALSE),"-")))</f>
        <v>tieosoite muuttunut</v>
      </c>
      <c r="BK320" s="67" t="str">
        <f>IF(E320=1,VLOOKUP(D320,'2015'!$F$12:$AL$1887,32,FALSE),"-")</f>
        <v>-</v>
      </c>
      <c r="BL320" s="39" t="str">
        <f>IF(F320="ei löydy","uusi tie",IF(E320=0,"tieosoite muuttunut",IF(E320=1,VLOOKUP(D320,'2015'!$F$12:$AL$1887,33,FALSE),"-")))</f>
        <v>tieosoite muuttunut</v>
      </c>
      <c r="BM320" s="39"/>
      <c r="BN320" s="217" t="str">
        <f>VLOOKUP(D320,'2015'!$F$12:$AL$1887,33,FALSE)</f>
        <v>punainen</v>
      </c>
      <c r="BO320" s="117"/>
      <c r="BP320" s="115" t="s">
        <v>9</v>
      </c>
      <c r="BQ320" s="30"/>
      <c r="BS320" s="5"/>
      <c r="BU320" s="35"/>
      <c r="BV320" s="30" t="s">
        <v>9</v>
      </c>
      <c r="BW320" s="20"/>
      <c r="BX320" t="str">
        <f>IF(E320=1,VLOOKUP(D320,'2015'!$F$12:$AX$1887,43,FALSE),"-")</f>
        <v>-</v>
      </c>
      <c r="BY320" t="str">
        <f>IF(E320=1,VLOOKUP(D320,'2015'!$F$12:$AX$1887,44,FALSE),"-")</f>
        <v>-</v>
      </c>
      <c r="BZ320" t="str">
        <f>IF(E320=1,VLOOKUP(D320,'2015'!$F$12:$AX$1887,45,FALSE),"-")</f>
        <v>-</v>
      </c>
      <c r="CA320" s="31">
        <f t="shared" si="65"/>
        <v>30</v>
      </c>
      <c r="CB320" s="31">
        <f t="shared" si="66"/>
        <v>10</v>
      </c>
      <c r="CC320" s="31">
        <f t="shared" si="67"/>
        <v>10</v>
      </c>
      <c r="CD320" s="31">
        <f t="shared" si="68"/>
        <v>10</v>
      </c>
      <c r="CE320" s="31">
        <f t="shared" si="69"/>
        <v>0</v>
      </c>
      <c r="CO320" s="2" t="s">
        <v>35</v>
      </c>
      <c r="CP320" s="2" t="s">
        <v>35</v>
      </c>
    </row>
    <row r="321" spans="1:94" ht="15.75" thickBot="1" x14ac:dyDescent="0.3">
      <c r="A321" s="50"/>
      <c r="B321" s="50"/>
      <c r="C321" s="50" t="str">
        <f t="shared" si="56"/>
        <v>120_7_8835</v>
      </c>
      <c r="D321" s="51" t="str">
        <f t="shared" si="57"/>
        <v>120_7</v>
      </c>
      <c r="E321" s="224">
        <f>IFERROR(VLOOKUP(C321,'2015'!$C$12:$D$1887,2,FALSE),0)</f>
        <v>0</v>
      </c>
      <c r="F321" s="51">
        <f>IFERROR(K321-IFERROR(VLOOKUP(D321,'2015'!$F$12:$I$1887,4,FALSE),"ei löydy"),"ei löydy")</f>
        <v>3472</v>
      </c>
      <c r="G321" s="224">
        <f>IFERROR(VLOOKUP(Työfile_2024!C321,Liikennemalli!$D$6:$G$1921,4,FALSE),0)</f>
        <v>1</v>
      </c>
      <c r="H321" s="225">
        <f>K321-IFERROR(VLOOKUP(Työfile_2024!D321,Liikennemalli!$C$6:$H$1921,6,FALSE),"ei löydy")</f>
        <v>0</v>
      </c>
      <c r="I321" s="80">
        <v>120</v>
      </c>
      <c r="J321" s="52">
        <v>7</v>
      </c>
      <c r="K321" s="52">
        <v>8835</v>
      </c>
      <c r="L321" s="53"/>
      <c r="M321" s="54"/>
      <c r="N321" s="54"/>
      <c r="O321" s="54"/>
      <c r="P321" s="54"/>
      <c r="Q321" s="55"/>
      <c r="R321" s="55"/>
      <c r="S321" s="55"/>
      <c r="T321" s="55"/>
      <c r="U321" s="52"/>
      <c r="V321" s="56">
        <v>3078.8081494057724</v>
      </c>
      <c r="W321" s="56">
        <v>219.96423316355404</v>
      </c>
      <c r="X321" s="56">
        <v>3242.2589700056592</v>
      </c>
      <c r="Y321" s="56">
        <f>VLOOKUP(D321,Liikennemalli24!$D$2:$F$1804,2,FALSE)</f>
        <v>629</v>
      </c>
      <c r="Z321" s="57">
        <f>VLOOKUP(D321,Liikennemalli24!$D$2:$F$1804,3,FALSE)</f>
        <v>0.436</v>
      </c>
      <c r="AA321" s="178">
        <f>IF(G321=1,VLOOKUP(C321,Liikennemalli!$D$6:$H$1921,2,FALSE),0)</f>
        <v>3286.2726652760598</v>
      </c>
      <c r="AB321" s="197">
        <f>IF(G321=1,VLOOKUP(C321,Liikennemalli!$D$6:$H$1921,3,FALSE),0)</f>
        <v>0.82325489471623303</v>
      </c>
      <c r="AC321" s="134" t="str">
        <f>IF(E321=1,VLOOKUP(Työfile_2024!D321,'2015'!$F$12:$X$1887,18,FALSE),"-")</f>
        <v>-</v>
      </c>
      <c r="AD321" s="127" t="str">
        <f>IF(E321=1,VLOOKUP(Työfile_2024!D321,'2015'!$F$12:$X$1887,19,FALSE),"-")</f>
        <v>-</v>
      </c>
      <c r="AI321" s="127" t="str">
        <f>IF(E321=1,VLOOKUP(Työfile_2024!D321,'2015'!$F$12:$AB$1887,20,FALSE),"-")</f>
        <v>-</v>
      </c>
      <c r="AJ321" s="127" t="str">
        <f>IF(E321=1,VLOOKUP(Työfile_2024!D321,'2015'!$F$12:$AB$1887,21,FALSE),"-")</f>
        <v>-</v>
      </c>
      <c r="AK321" s="127" t="str">
        <f>IF(E321=1,VLOOKUP(Työfile_2024!D321,'2015'!$F$12:$AB$1887,22,FALSE),"-")</f>
        <v>-</v>
      </c>
      <c r="AL321" s="127" t="str">
        <f>IF(E321=1,VLOOKUP(Työfile_2024!D321,'2015'!$F$12:$AB$1887,23,FALSE),"-")</f>
        <v>-</v>
      </c>
      <c r="AM321" s="56">
        <f>VLOOKUP(Työfile_2024!D321,Tmatkat_20km_tarkasteltava_verk!$C$2:$D$1804,2,FALSE)</f>
        <v>912</v>
      </c>
      <c r="AN321" s="148">
        <f t="shared" si="58"/>
        <v>0.29621852214988492</v>
      </c>
      <c r="AO321" s="178" t="str">
        <f>IF(E321=1,VLOOKUP(Työfile_2024!D321,'2015'!$F$12:$AC$1887,24,FALSE),"-")</f>
        <v>-</v>
      </c>
      <c r="AP321" s="52" t="str">
        <f>VLOOKUP(D321,Tarkasteltava_verkko_2024_harva!$E$2:$I$1804,5,FALSE)</f>
        <v>tiivis</v>
      </c>
      <c r="AQ321" s="52">
        <f>VLOOKUP(D321,Tarkasteltava_verkko_2024_harva!$E$2:$I$1804,4,FALSE)</f>
        <v>0</v>
      </c>
      <c r="AR321" s="148">
        <v>0</v>
      </c>
      <c r="AS321" s="170" t="str">
        <f>IFERROR(VLOOKUP(C321,'2015'!$C$12:$AG$1887,30,FALSE),"-")</f>
        <v>-</v>
      </c>
      <c r="AT321" s="148">
        <v>0.27266553480475381</v>
      </c>
      <c r="AU321" s="170" t="str">
        <f>IFERROR(VLOOKUP(C321,'2015'!$C$12:$AG$1887,31,FALSE),"-")</f>
        <v>-</v>
      </c>
      <c r="AV321" s="106"/>
      <c r="AW321" s="63">
        <f>IFERROR(VLOOKUP(C321,Merkittävyysluokitus!$A$2:$J$1705,10,FALSE),"-")</f>
        <v>2</v>
      </c>
      <c r="AX321" s="175">
        <f>IFERROR(VLOOKUP(C321,Merkittävyysluokitus!$A$2:$J$1705,6,FALSE),"-")</f>
        <v>12.226453576864534</v>
      </c>
      <c r="AY321" s="175">
        <f>IFERROR(VLOOKUP(C321,Merkittävyysluokitus!$A$2:$J$1705,7,FALSE),"-")</f>
        <v>4.5</v>
      </c>
      <c r="AZ321" s="175">
        <f>IFERROR(VLOOKUP(C321,Merkittävyysluokitus!$A$2:$J$1705,8,FALSE),"-")</f>
        <v>5.5597869101978681</v>
      </c>
      <c r="BA321" s="175">
        <f>IFERROR(VLOOKUP(C321,Merkittävyysluokitus!$A$2:$J$1705,9,FALSE),"-")</f>
        <v>2.1666666666666665</v>
      </c>
      <c r="BB321" s="203" t="s">
        <v>4174</v>
      </c>
      <c r="BC321" s="203" t="str">
        <f t="shared" si="59"/>
        <v>tieosoite muuttunut</v>
      </c>
      <c r="BD321" s="39" t="str">
        <f t="shared" si="70"/>
        <v>musta</v>
      </c>
      <c r="BE321" s="68" t="str">
        <f t="shared" si="52"/>
        <v>musta</v>
      </c>
      <c r="BF321" s="68" t="str">
        <f t="shared" si="53"/>
        <v>punainen</v>
      </c>
      <c r="BG321" s="68" t="str">
        <f t="shared" si="54"/>
        <v>musta</v>
      </c>
      <c r="BH321" s="208" t="str">
        <f t="shared" si="55"/>
        <v>musta</v>
      </c>
      <c r="BI321" s="117"/>
      <c r="BJ321" s="39" t="str">
        <f>IF(F321="ei löydy","uusi tie",IF(E321=0,"tieosoite muuttunut",IF(E321=1,VLOOKUP(D321,'2015'!$F$12:$AL$1887,31,FALSE),"-")))</f>
        <v>tieosoite muuttunut</v>
      </c>
      <c r="BK321" s="67" t="str">
        <f>IF(E321=1,VLOOKUP(D321,'2015'!$F$12:$AL$1887,32,FALSE),"-")</f>
        <v>-</v>
      </c>
      <c r="BL321" s="39" t="str">
        <f>IF(F321="ei löydy","uusi tie",IF(E321=0,"tieosoite muuttunut",IF(E321=1,VLOOKUP(D321,'2015'!$F$12:$AL$1887,33,FALSE),"-")))</f>
        <v>tieosoite muuttunut</v>
      </c>
      <c r="BM321" s="39"/>
      <c r="BN321" s="217" t="str">
        <f>VLOOKUP(D321,'2015'!$F$12:$AL$1887,33,FALSE)</f>
        <v>punainen</v>
      </c>
      <c r="BO321" s="117"/>
      <c r="BP321" s="115" t="s">
        <v>9</v>
      </c>
      <c r="BQ321" s="30"/>
      <c r="BS321" s="5"/>
      <c r="BU321" s="35"/>
      <c r="BV321" s="30" t="s">
        <v>9</v>
      </c>
      <c r="BW321" s="20"/>
      <c r="BX321" t="str">
        <f>IF(E321=1,VLOOKUP(D321,'2015'!$F$12:$AX$1887,43,FALSE),"-")</f>
        <v>-</v>
      </c>
      <c r="BY321" t="str">
        <f>IF(E321=1,VLOOKUP(D321,'2015'!$F$12:$AX$1887,44,FALSE),"-")</f>
        <v>-</v>
      </c>
      <c r="BZ321" t="str">
        <f>IF(E321=1,VLOOKUP(D321,'2015'!$F$12:$AX$1887,45,FALSE),"-")</f>
        <v>-</v>
      </c>
      <c r="CA321" s="31">
        <f t="shared" si="65"/>
        <v>30</v>
      </c>
      <c r="CB321" s="31">
        <f t="shared" si="66"/>
        <v>10</v>
      </c>
      <c r="CC321" s="31">
        <f t="shared" si="67"/>
        <v>10</v>
      </c>
      <c r="CD321" s="31">
        <f t="shared" si="68"/>
        <v>10</v>
      </c>
      <c r="CE321" s="31">
        <f t="shared" si="69"/>
        <v>0</v>
      </c>
      <c r="CO321" s="2" t="s">
        <v>35</v>
      </c>
      <c r="CP321" s="2" t="s">
        <v>35</v>
      </c>
    </row>
    <row r="322" spans="1:94" ht="15.75" thickBot="1" x14ac:dyDescent="0.3">
      <c r="A322" s="50"/>
      <c r="B322" s="50"/>
      <c r="C322" s="50" t="str">
        <f t="shared" si="56"/>
        <v>120_9_4289</v>
      </c>
      <c r="D322" s="51" t="str">
        <f t="shared" si="57"/>
        <v>120_9</v>
      </c>
      <c r="E322" s="224">
        <f>IFERROR(VLOOKUP(C322,'2015'!$C$12:$D$1887,2,FALSE),0)</f>
        <v>1</v>
      </c>
      <c r="F322" s="51">
        <f>IFERROR(K322-IFERROR(VLOOKUP(D322,'2015'!$F$12:$I$1887,4,FALSE),"ei löydy"),"ei löydy")</f>
        <v>0</v>
      </c>
      <c r="G322" s="224">
        <f>IFERROR(VLOOKUP(Työfile_2024!C322,Liikennemalli!$D$6:$G$1921,4,FALSE),0)</f>
        <v>1</v>
      </c>
      <c r="H322" s="225">
        <f>K322-IFERROR(VLOOKUP(Työfile_2024!D322,Liikennemalli!$C$6:$H$1921,6,FALSE),"ei löydy")</f>
        <v>0</v>
      </c>
      <c r="I322" s="80">
        <v>120</v>
      </c>
      <c r="J322" s="52">
        <v>9</v>
      </c>
      <c r="K322" s="52">
        <v>4289</v>
      </c>
      <c r="L322" s="53"/>
      <c r="M322" s="54"/>
      <c r="N322" s="54"/>
      <c r="O322" s="54"/>
      <c r="P322" s="54"/>
      <c r="Q322" s="55"/>
      <c r="R322" s="55"/>
      <c r="S322" s="55"/>
      <c r="T322" s="55"/>
      <c r="U322" s="52"/>
      <c r="V322" s="56">
        <v>2274</v>
      </c>
      <c r="W322" s="56">
        <v>200</v>
      </c>
      <c r="X322" s="56">
        <v>2410</v>
      </c>
      <c r="Y322" s="56">
        <f>VLOOKUP(D322,Liikennemalli24!$D$2:$F$1804,2,FALSE)</f>
        <v>425</v>
      </c>
      <c r="Z322" s="57">
        <f>VLOOKUP(D322,Liikennemalli24!$D$2:$F$1804,3,FALSE)</f>
        <v>0.39300000000000002</v>
      </c>
      <c r="AA322" s="178">
        <f>IF(G322=1,VLOOKUP(C322,Liikennemalli!$D$6:$H$1921,2,FALSE),0)</f>
        <v>1493.0506571968001</v>
      </c>
      <c r="AB322" s="197">
        <f>IF(G322=1,VLOOKUP(C322,Liikennemalli!$D$6:$H$1921,3,FALSE),0)</f>
        <v>0.85399320312974303</v>
      </c>
      <c r="AC322" s="134">
        <f>IF(E322=1,VLOOKUP(Työfile_2024!D322,'2015'!$F$12:$X$1887,18,FALSE),"-")</f>
        <v>3596</v>
      </c>
      <c r="AD322" s="127">
        <f>IF(E322=1,VLOOKUP(Työfile_2024!D322,'2015'!$F$12:$X$1887,19,FALSE),"-")</f>
        <v>0.94</v>
      </c>
      <c r="AI322" s="127">
        <f>IF(E322=1,VLOOKUP(Työfile_2024!D322,'2015'!$F$12:$AB$1887,20,FALSE),"-")</f>
        <v>0</v>
      </c>
      <c r="AJ322" s="127">
        <f>IF(E322=1,VLOOKUP(Työfile_2024!D322,'2015'!$F$12:$AB$1887,21,FALSE),"-")</f>
        <v>0</v>
      </c>
      <c r="AK322" s="127">
        <f>IF(E322=1,VLOOKUP(Työfile_2024!D322,'2015'!$F$12:$AB$1887,22,FALSE),"-")</f>
        <v>0</v>
      </c>
      <c r="AL322" s="127">
        <f>IF(E322=1,VLOOKUP(Työfile_2024!D322,'2015'!$F$12:$AB$1887,23,FALSE),"-")</f>
        <v>0</v>
      </c>
      <c r="AM322" s="56">
        <f>VLOOKUP(Työfile_2024!D322,Tmatkat_20km_tarkasteltava_verk!$C$2:$D$1804,2,FALSE)</f>
        <v>212</v>
      </c>
      <c r="AN322" s="148">
        <f t="shared" si="58"/>
        <v>9.3227792436235704E-2</v>
      </c>
      <c r="AO322" s="178">
        <f>IF(E322=1,VLOOKUP(Työfile_2024!D322,'2015'!$F$12:$AC$1887,24,FALSE),"-")</f>
        <v>564</v>
      </c>
      <c r="AP322" s="52" t="str">
        <f>VLOOKUP(D322,Tarkasteltava_verkko_2024_harva!$E$2:$I$1804,5,FALSE)</f>
        <v>tiivis</v>
      </c>
      <c r="AQ322" s="52">
        <f>VLOOKUP(D322,Tarkasteltava_verkko_2024_harva!$E$2:$I$1804,4,FALSE)</f>
        <v>0</v>
      </c>
      <c r="AR322" s="148">
        <v>0</v>
      </c>
      <c r="AS322" s="170" t="str">
        <f>IFERROR(VLOOKUP(C322,'2015'!$C$12:$AG$1887,30,FALSE),"-")</f>
        <v/>
      </c>
      <c r="AT322" s="148">
        <v>0.15761249708556774</v>
      </c>
      <c r="AU322" s="170">
        <f>IFERROR(VLOOKUP(C322,'2015'!$C$12:$AG$1887,31,FALSE),"-")</f>
        <v>0</v>
      </c>
      <c r="AV322" s="106"/>
      <c r="AW322" s="63">
        <f>IFERROR(VLOOKUP(C322,Merkittävyysluokitus!$A$2:$J$1705,10,FALSE),"-")</f>
        <v>3</v>
      </c>
      <c r="AX322" s="175">
        <f>IFERROR(VLOOKUP(C322,Merkittävyysluokitus!$A$2:$J$1705,6,FALSE),"-")</f>
        <v>9.4381506849315073</v>
      </c>
      <c r="AY322" s="175">
        <f>IFERROR(VLOOKUP(C322,Merkittävyysluokitus!$A$2:$J$1705,7,FALSE),"-")</f>
        <v>4.1383333333333328</v>
      </c>
      <c r="AZ322" s="175">
        <f>IFERROR(VLOOKUP(C322,Merkittävyysluokitus!$A$2:$J$1705,8,FALSE),"-")</f>
        <v>3.7998173515981737</v>
      </c>
      <c r="BA322" s="175">
        <f>IFERROR(VLOOKUP(C322,Merkittävyysluokitus!$A$2:$J$1705,9,FALSE),"-")</f>
        <v>1.5</v>
      </c>
      <c r="BB322" s="203" t="s">
        <v>4174</v>
      </c>
      <c r="BC322" s="203" t="str">
        <f t="shared" si="59"/>
        <v>muutos</v>
      </c>
      <c r="BD322" s="39" t="str">
        <f t="shared" si="70"/>
        <v>musta</v>
      </c>
      <c r="BE322" s="68" t="str">
        <f t="shared" si="52"/>
        <v>musta</v>
      </c>
      <c r="BF322" s="68" t="str">
        <f t="shared" si="53"/>
        <v>musta</v>
      </c>
      <c r="BG322" s="68" t="str">
        <f t="shared" si="54"/>
        <v>musta</v>
      </c>
      <c r="BH322" s="208" t="str">
        <f t="shared" si="55"/>
        <v>musta</v>
      </c>
      <c r="BI322" s="117"/>
      <c r="BJ322" s="39" t="str">
        <f>IF(F322="ei löydy","uusi tie",IF(E322=0,"tieosoite muuttunut",IF(E322=1,VLOOKUP(D322,'2015'!$F$12:$AL$1887,31,FALSE),"-")))</f>
        <v>punainen</v>
      </c>
      <c r="BK322" s="67" t="str">
        <f>IF(E322=1,VLOOKUP(D322,'2015'!$F$12:$AL$1887,32,FALSE),"-")</f>
        <v>punainen</v>
      </c>
      <c r="BL322" s="39" t="str">
        <f>IF(F322="ei löydy","uusi tie",IF(E322=0,"tieosoite muuttunut",IF(E322=1,VLOOKUP(D322,'2015'!$F$12:$AL$1887,33,FALSE),"-")))</f>
        <v>punainen</v>
      </c>
      <c r="BM322" s="39"/>
      <c r="BN322" s="217" t="str">
        <f>VLOOKUP(D322,'2015'!$F$12:$AL$1887,33,FALSE)</f>
        <v>punainen</v>
      </c>
      <c r="BO322" s="117"/>
      <c r="BP322" s="115" t="s">
        <v>9</v>
      </c>
      <c r="BQ322" s="30"/>
      <c r="BS322" s="5"/>
      <c r="BU322" s="35"/>
      <c r="BV322" s="30" t="s">
        <v>9</v>
      </c>
      <c r="BW322" s="20"/>
      <c r="BX322" t="str">
        <f>IF(E322=1,VLOOKUP(D322,'2015'!$F$12:$AX$1887,43,FALSE),"-")</f>
        <v>punainen</v>
      </c>
      <c r="BY322" t="str">
        <f>IF(E322=1,VLOOKUP(D322,'2015'!$F$12:$AX$1887,44,FALSE),"-")</f>
        <v>punainen</v>
      </c>
      <c r="BZ322" t="str">
        <f>IF(E322=1,VLOOKUP(D322,'2015'!$F$12:$AX$1887,45,FALSE),"-")</f>
        <v>punainen</v>
      </c>
      <c r="CA322" s="31">
        <f t="shared" si="65"/>
        <v>21</v>
      </c>
      <c r="CB322" s="31">
        <f t="shared" si="66"/>
        <v>10</v>
      </c>
      <c r="CC322" s="31">
        <f t="shared" si="67"/>
        <v>10</v>
      </c>
      <c r="CD322" s="31">
        <f t="shared" si="68"/>
        <v>1</v>
      </c>
      <c r="CE322" s="31">
        <f t="shared" si="69"/>
        <v>0</v>
      </c>
      <c r="CO322" s="32" t="s">
        <v>34</v>
      </c>
      <c r="CP322" s="2" t="s">
        <v>35</v>
      </c>
    </row>
    <row r="323" spans="1:94" ht="15.75" thickBot="1" x14ac:dyDescent="0.3">
      <c r="A323" s="50"/>
      <c r="B323" s="50"/>
      <c r="C323" s="50" t="str">
        <f t="shared" si="56"/>
        <v>120_10_2492</v>
      </c>
      <c r="D323" s="51" t="str">
        <f t="shared" si="57"/>
        <v>120_10</v>
      </c>
      <c r="E323" s="224">
        <f>IFERROR(VLOOKUP(C323,'2015'!$C$12:$D$1887,2,FALSE),0)</f>
        <v>1</v>
      </c>
      <c r="F323" s="51">
        <f>IFERROR(K323-IFERROR(VLOOKUP(D323,'2015'!$F$12:$I$1887,4,FALSE),"ei löydy"),"ei löydy")</f>
        <v>0</v>
      </c>
      <c r="G323" s="224">
        <f>IFERROR(VLOOKUP(Työfile_2024!C323,Liikennemalli!$D$6:$G$1921,4,FALSE),0)</f>
        <v>1</v>
      </c>
      <c r="H323" s="225">
        <f>K323-IFERROR(VLOOKUP(Työfile_2024!D323,Liikennemalli!$C$6:$H$1921,6,FALSE),"ei löydy")</f>
        <v>0</v>
      </c>
      <c r="I323" s="80">
        <v>120</v>
      </c>
      <c r="J323" s="52">
        <v>10</v>
      </c>
      <c r="K323" s="52">
        <v>2492</v>
      </c>
      <c r="L323" s="53"/>
      <c r="M323" s="54"/>
      <c r="N323" s="54"/>
      <c r="O323" s="54"/>
      <c r="P323" s="54"/>
      <c r="Q323" s="55"/>
      <c r="R323" s="55"/>
      <c r="S323" s="55"/>
      <c r="T323" s="55"/>
      <c r="U323" s="52"/>
      <c r="V323" s="56">
        <v>1795</v>
      </c>
      <c r="W323" s="56">
        <v>184</v>
      </c>
      <c r="X323" s="56">
        <v>1885</v>
      </c>
      <c r="Y323" s="56">
        <f>VLOOKUP(D323,Liikennemalli24!$D$2:$F$1804,2,FALSE)</f>
        <v>696</v>
      </c>
      <c r="Z323" s="57">
        <f>VLOOKUP(D323,Liikennemalli24!$D$2:$F$1804,3,FALSE)</f>
        <v>0.41699999999999998</v>
      </c>
      <c r="AA323" s="178">
        <f>IF(G323=1,VLOOKUP(C323,Liikennemalli!$D$6:$H$1921,2,FALSE),0)</f>
        <v>1241.383283596</v>
      </c>
      <c r="AB323" s="197">
        <f>IF(G323=1,VLOOKUP(C323,Liikennemalli!$D$6:$H$1921,3,FALSE),0)</f>
        <v>0.81814602786130397</v>
      </c>
      <c r="AC323" s="134">
        <f>IF(E323=1,VLOOKUP(Työfile_2024!D323,'2015'!$F$12:$X$1887,18,FALSE),"-")</f>
        <v>2368</v>
      </c>
      <c r="AD323" s="127">
        <f>IF(E323=1,VLOOKUP(Työfile_2024!D323,'2015'!$F$12:$X$1887,19,FALSE),"-")</f>
        <v>0.8</v>
      </c>
      <c r="AI323" s="127">
        <f>IF(E323=1,VLOOKUP(Työfile_2024!D323,'2015'!$F$12:$AB$1887,20,FALSE),"-")</f>
        <v>0</v>
      </c>
      <c r="AJ323" s="127">
        <f>IF(E323=1,VLOOKUP(Työfile_2024!D323,'2015'!$F$12:$AB$1887,21,FALSE),"-")</f>
        <v>0</v>
      </c>
      <c r="AK323" s="127">
        <f>IF(E323=1,VLOOKUP(Työfile_2024!D323,'2015'!$F$12:$AB$1887,22,FALSE),"-")</f>
        <v>0</v>
      </c>
      <c r="AL323" s="127">
        <f>IF(E323=1,VLOOKUP(Työfile_2024!D323,'2015'!$F$12:$AB$1887,23,FALSE),"-")</f>
        <v>0</v>
      </c>
      <c r="AM323" s="56">
        <f>VLOOKUP(Työfile_2024!D323,Tmatkat_20km_tarkasteltava_verk!$C$2:$D$1804,2,FALSE)</f>
        <v>149</v>
      </c>
      <c r="AN323" s="148">
        <f t="shared" si="58"/>
        <v>8.3008356545961004E-2</v>
      </c>
      <c r="AO323" s="178">
        <f>IF(E323=1,VLOOKUP(Työfile_2024!D323,'2015'!$F$12:$AC$1887,24,FALSE),"-")</f>
        <v>538</v>
      </c>
      <c r="AP323" s="52" t="str">
        <f>VLOOKUP(D323,Tarkasteltava_verkko_2024_harva!$E$2:$I$1804,5,FALSE)</f>
        <v>tiivis</v>
      </c>
      <c r="AQ323" s="52">
        <f>VLOOKUP(D323,Tarkasteltava_verkko_2024_harva!$E$2:$I$1804,4,FALSE)</f>
        <v>0</v>
      </c>
      <c r="AR323" s="148">
        <v>0</v>
      </c>
      <c r="AS323" s="170" t="str">
        <f>IFERROR(VLOOKUP(C323,'2015'!$C$12:$AG$1887,30,FALSE),"-")</f>
        <v/>
      </c>
      <c r="AT323" s="148">
        <v>0.4281701444622793</v>
      </c>
      <c r="AU323" s="170">
        <f>IFERROR(VLOOKUP(C323,'2015'!$C$12:$AG$1887,31,FALSE),"-")</f>
        <v>0</v>
      </c>
      <c r="AV323" s="106"/>
      <c r="AW323" s="63">
        <f>IFERROR(VLOOKUP(C323,Merkittävyysluokitus!$A$2:$J$1705,10,FALSE),"-")</f>
        <v>3</v>
      </c>
      <c r="AX323" s="175">
        <f>IFERROR(VLOOKUP(C323,Merkittävyysluokitus!$A$2:$J$1705,6,FALSE),"-")</f>
        <v>8.5991552511415534</v>
      </c>
      <c r="AY323" s="175">
        <f>IFERROR(VLOOKUP(C323,Merkittävyysluokitus!$A$2:$J$1705,7,FALSE),"-")</f>
        <v>3.645</v>
      </c>
      <c r="AZ323" s="175">
        <f>IFERROR(VLOOKUP(C323,Merkittävyysluokitus!$A$2:$J$1705,8,FALSE),"-")</f>
        <v>3.4541552511415525</v>
      </c>
      <c r="BA323" s="175">
        <f>IFERROR(VLOOKUP(C323,Merkittävyysluokitus!$A$2:$J$1705,9,FALSE),"-")</f>
        <v>1.5</v>
      </c>
      <c r="BB323" s="203" t="s">
        <v>4174</v>
      </c>
      <c r="BC323" s="203" t="str">
        <f t="shared" si="59"/>
        <v>muutos</v>
      </c>
      <c r="BD323" s="39" t="str">
        <f t="shared" si="70"/>
        <v>musta</v>
      </c>
      <c r="BE323" s="68" t="str">
        <f t="shared" si="52"/>
        <v>musta</v>
      </c>
      <c r="BF323" s="68" t="str">
        <f t="shared" si="53"/>
        <v>musta</v>
      </c>
      <c r="BG323" s="68" t="str">
        <f t="shared" si="54"/>
        <v>musta</v>
      </c>
      <c r="BH323" s="208" t="str">
        <f t="shared" si="55"/>
        <v>musta</v>
      </c>
      <c r="BI323" s="117"/>
      <c r="BJ323" s="39" t="str">
        <f>IF(F323="ei löydy","uusi tie",IF(E323=0,"tieosoite muuttunut",IF(E323=1,VLOOKUP(D323,'2015'!$F$12:$AL$1887,31,FALSE),"-")))</f>
        <v>punainen</v>
      </c>
      <c r="BK323" s="67" t="str">
        <f>IF(E323=1,VLOOKUP(D323,'2015'!$F$12:$AL$1887,32,FALSE),"-")</f>
        <v>punainen</v>
      </c>
      <c r="BL323" s="39" t="str">
        <f>IF(F323="ei löydy","uusi tie",IF(E323=0,"tieosoite muuttunut",IF(E323=1,VLOOKUP(D323,'2015'!$F$12:$AL$1887,33,FALSE),"-")))</f>
        <v>punainen</v>
      </c>
      <c r="BM323" s="39"/>
      <c r="BN323" s="217" t="str">
        <f>VLOOKUP(D323,'2015'!$F$12:$AL$1887,33,FALSE)</f>
        <v>punainen</v>
      </c>
      <c r="BO323" s="117"/>
      <c r="BP323" s="115" t="s">
        <v>9</v>
      </c>
      <c r="BQ323" s="30"/>
      <c r="BS323" s="5"/>
      <c r="BU323" s="35"/>
      <c r="BV323" s="30" t="s">
        <v>9</v>
      </c>
      <c r="BW323" s="20"/>
      <c r="BX323" t="str">
        <f>IF(E323=1,VLOOKUP(D323,'2015'!$F$12:$AX$1887,43,FALSE),"-")</f>
        <v>punainen</v>
      </c>
      <c r="BY323" t="str">
        <f>IF(E323=1,VLOOKUP(D323,'2015'!$F$12:$AX$1887,44,FALSE),"-")</f>
        <v>punainen</v>
      </c>
      <c r="BZ323" t="str">
        <f>IF(E323=1,VLOOKUP(D323,'2015'!$F$12:$AX$1887,45,FALSE),"-")</f>
        <v>punainen</v>
      </c>
      <c r="CA323" s="31">
        <f t="shared" si="65"/>
        <v>21</v>
      </c>
      <c r="CB323" s="31">
        <f t="shared" si="66"/>
        <v>10</v>
      </c>
      <c r="CC323" s="31">
        <f t="shared" si="67"/>
        <v>10</v>
      </c>
      <c r="CD323" s="31">
        <f t="shared" si="68"/>
        <v>1</v>
      </c>
      <c r="CE323" s="31">
        <f t="shared" si="69"/>
        <v>0</v>
      </c>
      <c r="CO323" s="2" t="s">
        <v>35</v>
      </c>
      <c r="CP323" s="2" t="s">
        <v>35</v>
      </c>
    </row>
    <row r="324" spans="1:94" ht="15.75" thickBot="1" x14ac:dyDescent="0.3">
      <c r="A324" s="50"/>
      <c r="B324" s="50"/>
      <c r="C324" s="50" t="str">
        <f t="shared" si="56"/>
        <v>125_1_3931</v>
      </c>
      <c r="D324" s="51" t="str">
        <f t="shared" si="57"/>
        <v>125_1</v>
      </c>
      <c r="E324" s="224">
        <f>IFERROR(VLOOKUP(C324,'2015'!$C$12:$D$1887,2,FALSE),0)</f>
        <v>0</v>
      </c>
      <c r="F324" s="51">
        <f>IFERROR(K324-IFERROR(VLOOKUP(D324,'2015'!$F$12:$I$1887,4,FALSE),"ei löydy"),"ei löydy")</f>
        <v>-1851</v>
      </c>
      <c r="G324" s="224">
        <f>IFERROR(VLOOKUP(Työfile_2024!C324,Liikennemalli!$D$6:$G$1921,4,FALSE),0)</f>
        <v>0</v>
      </c>
      <c r="H324" s="225">
        <f>K324-IFERROR(VLOOKUP(Työfile_2024!D324,Liikennemalli!$C$6:$H$1921,6,FALSE),"ei löydy")</f>
        <v>-1851</v>
      </c>
      <c r="I324" s="80">
        <v>125</v>
      </c>
      <c r="J324" s="52">
        <v>1</v>
      </c>
      <c r="K324" s="52">
        <v>3931</v>
      </c>
      <c r="L324" s="53"/>
      <c r="M324" s="54"/>
      <c r="N324" s="54"/>
      <c r="O324" s="54"/>
      <c r="P324" s="54"/>
      <c r="Q324" s="55"/>
      <c r="R324" s="55"/>
      <c r="S324" s="55"/>
      <c r="T324" s="55"/>
      <c r="U324" s="52"/>
      <c r="V324" s="56">
        <v>534</v>
      </c>
      <c r="W324" s="56">
        <v>31</v>
      </c>
      <c r="X324" s="56">
        <v>533</v>
      </c>
      <c r="Y324" s="56">
        <f>VLOOKUP(D324,Liikennemalli24!$D$2:$F$1804,2,FALSE)</f>
        <v>7</v>
      </c>
      <c r="Z324" s="57">
        <f>VLOOKUP(D324,Liikennemalli24!$D$2:$F$1804,3,FALSE)</f>
        <v>0.11600000000000001</v>
      </c>
      <c r="AA324" s="178">
        <f>IF(G324=1,VLOOKUP(C324,Liikennemalli!$D$6:$H$1921,2,FALSE),0)</f>
        <v>0</v>
      </c>
      <c r="AB324" s="197">
        <f>IF(G324=1,VLOOKUP(C324,Liikennemalli!$D$6:$H$1921,3,FALSE),0)</f>
        <v>0</v>
      </c>
      <c r="AC324" s="134" t="str">
        <f>IF(E324=1,VLOOKUP(Työfile_2024!D324,'2015'!$F$12:$X$1887,18,FALSE),"-")</f>
        <v>-</v>
      </c>
      <c r="AD324" s="127" t="str">
        <f>IF(E324=1,VLOOKUP(Työfile_2024!D324,'2015'!$F$12:$X$1887,19,FALSE),"-")</f>
        <v>-</v>
      </c>
      <c r="AI324" s="127" t="str">
        <f>IF(E324=1,VLOOKUP(Työfile_2024!D324,'2015'!$F$12:$AB$1887,20,FALSE),"-")</f>
        <v>-</v>
      </c>
      <c r="AJ324" s="127" t="str">
        <f>IF(E324=1,VLOOKUP(Työfile_2024!D324,'2015'!$F$12:$AB$1887,21,FALSE),"-")</f>
        <v>-</v>
      </c>
      <c r="AK324" s="127" t="str">
        <f>IF(E324=1,VLOOKUP(Työfile_2024!D324,'2015'!$F$12:$AB$1887,22,FALSE),"-")</f>
        <v>-</v>
      </c>
      <c r="AL324" s="127" t="str">
        <f>IF(E324=1,VLOOKUP(Työfile_2024!D324,'2015'!$F$12:$AB$1887,23,FALSE),"-")</f>
        <v>-</v>
      </c>
      <c r="AM324" s="56">
        <f>VLOOKUP(Työfile_2024!D324,Tmatkat_20km_tarkasteltava_verk!$C$2:$D$1804,2,FALSE)</f>
        <v>33</v>
      </c>
      <c r="AN324" s="148">
        <f t="shared" si="58"/>
        <v>6.1797752808988762E-2</v>
      </c>
      <c r="AO324" s="178" t="str">
        <f>IF(E324=1,VLOOKUP(Työfile_2024!D324,'2015'!$F$12:$AC$1887,24,FALSE),"-")</f>
        <v>-</v>
      </c>
      <c r="AP324" s="52">
        <f>VLOOKUP(D324,Tarkasteltava_verkko_2024_harva!$E$2:$I$1804,5,FALSE)</f>
        <v>0</v>
      </c>
      <c r="AQ324" s="52">
        <f>VLOOKUP(D324,Tarkasteltava_verkko_2024_harva!$E$2:$I$1804,4,FALSE)</f>
        <v>0</v>
      </c>
      <c r="AR324" s="148">
        <v>0.11065886542864412</v>
      </c>
      <c r="AS324" s="170" t="str">
        <f>IFERROR(VLOOKUP(C324,'2015'!$C$12:$AG$1887,30,FALSE),"-")</f>
        <v>-</v>
      </c>
      <c r="AT324" s="148">
        <v>0</v>
      </c>
      <c r="AU324" s="170" t="str">
        <f>IFERROR(VLOOKUP(C324,'2015'!$C$12:$AG$1887,31,FALSE),"-")</f>
        <v>-</v>
      </c>
      <c r="AV324" s="106"/>
      <c r="AW324" s="63">
        <f>IFERROR(VLOOKUP(C324,Merkittävyysluokitus!$A$2:$J$1705,10,FALSE),"-")</f>
        <v>3</v>
      </c>
      <c r="AX324" s="175">
        <f>IFERROR(VLOOKUP(C324,Merkittävyysluokitus!$A$2:$J$1705,6,FALSE),"-")</f>
        <v>5.0847777777777781</v>
      </c>
      <c r="AY324" s="175">
        <f>IFERROR(VLOOKUP(C324,Merkittävyysluokitus!$A$2:$J$1705,7,FALSE),"-")</f>
        <v>2.0586666666666664</v>
      </c>
      <c r="AZ324" s="175">
        <f>IFERROR(VLOOKUP(C324,Merkittävyysluokitus!$A$2:$J$1705,8,FALSE),"-")</f>
        <v>2.3594444444444442</v>
      </c>
      <c r="BA324" s="175">
        <f>IFERROR(VLOOKUP(C324,Merkittävyysluokitus!$A$2:$J$1705,9,FALSE),"-")</f>
        <v>0.66666666666666663</v>
      </c>
      <c r="BB324" s="203"/>
      <c r="BC324" s="203" t="str">
        <f t="shared" si="59"/>
        <v>tieosoite muuttunut</v>
      </c>
      <c r="BD324" s="39" t="str">
        <f t="shared" si="70"/>
        <v>musta</v>
      </c>
      <c r="BE324" s="68" t="str">
        <f t="shared" si="52"/>
        <v>musta</v>
      </c>
      <c r="BF324" s="68" t="str">
        <f t="shared" si="53"/>
        <v>musta</v>
      </c>
      <c r="BG324" s="68" t="str">
        <f t="shared" si="54"/>
        <v>musta</v>
      </c>
      <c r="BH324" s="208" t="str">
        <f t="shared" si="55"/>
        <v>musta</v>
      </c>
      <c r="BI324" s="117"/>
      <c r="BJ324" s="39" t="str">
        <f>IF(F324="ei löydy","uusi tie",IF(E324=0,"tieosoite muuttunut",IF(E324=1,VLOOKUP(D324,'2015'!$F$12:$AL$1887,31,FALSE),"-")))</f>
        <v>tieosoite muuttunut</v>
      </c>
      <c r="BK324" s="67" t="str">
        <f>IF(E324=1,VLOOKUP(D324,'2015'!$F$12:$AL$1887,32,FALSE),"-")</f>
        <v>-</v>
      </c>
      <c r="BL324" s="39" t="str">
        <f>IF(F324="ei löydy","uusi tie",IF(E324=0,"tieosoite muuttunut",IF(E324=1,VLOOKUP(D324,'2015'!$F$12:$AL$1887,33,FALSE),"-")))</f>
        <v>tieosoite muuttunut</v>
      </c>
      <c r="BM324" s="39"/>
      <c r="BN324" s="217" t="str">
        <f>VLOOKUP(D324,'2015'!$F$12:$AL$1887,33,FALSE)</f>
        <v>musta</v>
      </c>
      <c r="BO324" s="117"/>
      <c r="BP324" s="115" t="s">
        <v>9</v>
      </c>
      <c r="BQ324" s="30"/>
      <c r="BS324" s="5"/>
      <c r="BU324" s="35"/>
      <c r="BV324" s="30" t="s">
        <v>9</v>
      </c>
      <c r="BW324" s="20"/>
      <c r="BX324" t="str">
        <f>IF(E324=1,VLOOKUP(D324,'2015'!$F$12:$AX$1887,43,FALSE),"-")</f>
        <v>-</v>
      </c>
      <c r="BY324" t="str">
        <f>IF(E324=1,VLOOKUP(D324,'2015'!$F$12:$AX$1887,44,FALSE),"-")</f>
        <v>-</v>
      </c>
      <c r="BZ324" t="str">
        <f>IF(E324=1,VLOOKUP(D324,'2015'!$F$12:$AX$1887,45,FALSE),"-")</f>
        <v>-</v>
      </c>
      <c r="CA324" s="31">
        <f t="shared" si="65"/>
        <v>20</v>
      </c>
      <c r="CB324" s="31">
        <f t="shared" si="66"/>
        <v>10</v>
      </c>
      <c r="CC324" s="31">
        <f t="shared" si="67"/>
        <v>10</v>
      </c>
      <c r="CD324" s="31">
        <f t="shared" si="68"/>
        <v>0</v>
      </c>
      <c r="CE324" s="31">
        <f t="shared" si="69"/>
        <v>0</v>
      </c>
      <c r="CO324" s="2" t="s">
        <v>35</v>
      </c>
      <c r="CP324" s="2" t="s">
        <v>35</v>
      </c>
    </row>
    <row r="325" spans="1:94" ht="15.75" thickBot="1" x14ac:dyDescent="0.3">
      <c r="A325" s="50"/>
      <c r="B325" s="50"/>
      <c r="C325" s="50" t="str">
        <f t="shared" si="56"/>
        <v>125_2_4204</v>
      </c>
      <c r="D325" s="51" t="str">
        <f t="shared" si="57"/>
        <v>125_2</v>
      </c>
      <c r="E325" s="224">
        <f>IFERROR(VLOOKUP(C325,'2015'!$C$12:$D$1887,2,FALSE),0)</f>
        <v>1</v>
      </c>
      <c r="F325" s="51">
        <f>IFERROR(K325-IFERROR(VLOOKUP(D325,'2015'!$F$12:$I$1887,4,FALSE),"ei löydy"),"ei löydy")</f>
        <v>0</v>
      </c>
      <c r="G325" s="224">
        <f>IFERROR(VLOOKUP(Työfile_2024!C325,Liikennemalli!$D$6:$G$1921,4,FALSE),0)</f>
        <v>1</v>
      </c>
      <c r="H325" s="225">
        <f>K325-IFERROR(VLOOKUP(Työfile_2024!D325,Liikennemalli!$C$6:$H$1921,6,FALSE),"ei löydy")</f>
        <v>0</v>
      </c>
      <c r="I325" s="80">
        <v>125</v>
      </c>
      <c r="J325" s="52">
        <v>2</v>
      </c>
      <c r="K325" s="52">
        <v>4204</v>
      </c>
      <c r="L325" s="53"/>
      <c r="M325" s="54"/>
      <c r="N325" s="54"/>
      <c r="O325" s="54"/>
      <c r="P325" s="54"/>
      <c r="Q325" s="55"/>
      <c r="R325" s="55"/>
      <c r="S325" s="55"/>
      <c r="T325" s="55"/>
      <c r="U325" s="52"/>
      <c r="V325" s="56">
        <v>811</v>
      </c>
      <c r="W325" s="56">
        <v>57</v>
      </c>
      <c r="X325" s="56">
        <v>842</v>
      </c>
      <c r="Y325" s="56">
        <f>VLOOKUP(D325,Liikennemalli24!$D$2:$F$1804,2,FALSE)</f>
        <v>6</v>
      </c>
      <c r="Z325" s="57">
        <f>VLOOKUP(D325,Liikennemalli24!$D$2:$F$1804,3,FALSE)</f>
        <v>7.9000000000000001E-2</v>
      </c>
      <c r="AA325" s="178">
        <f>IF(G325=1,VLOOKUP(C325,Liikennemalli!$D$6:$H$1921,2,FALSE),0)</f>
        <v>99.481015347125805</v>
      </c>
      <c r="AB325" s="197">
        <f>IF(G325=1,VLOOKUP(C325,Liikennemalli!$D$6:$H$1921,3,FALSE),0)</f>
        <v>0.24847572271361501</v>
      </c>
      <c r="AC325" s="134">
        <f>IF(E325=1,VLOOKUP(Työfile_2024!D325,'2015'!$F$12:$X$1887,18,FALSE),"-")</f>
        <v>280</v>
      </c>
      <c r="AD325" s="127">
        <f>IF(E325=1,VLOOKUP(Työfile_2024!D325,'2015'!$F$12:$X$1887,19,FALSE),"-")</f>
        <v>0.51</v>
      </c>
      <c r="AI325" s="127">
        <f>IF(E325=1,VLOOKUP(Työfile_2024!D325,'2015'!$F$12:$AB$1887,20,FALSE),"-")</f>
        <v>0</v>
      </c>
      <c r="AJ325" s="127">
        <f>IF(E325=1,VLOOKUP(Työfile_2024!D325,'2015'!$F$12:$AB$1887,21,FALSE),"-")</f>
        <v>0</v>
      </c>
      <c r="AK325" s="127">
        <f>IF(E325=1,VLOOKUP(Työfile_2024!D325,'2015'!$F$12:$AB$1887,22,FALSE),"-")</f>
        <v>0</v>
      </c>
      <c r="AL325" s="127">
        <f>IF(E325=1,VLOOKUP(Työfile_2024!D325,'2015'!$F$12:$AB$1887,23,FALSE),"-")</f>
        <v>0</v>
      </c>
      <c r="AM325" s="56">
        <f>VLOOKUP(Työfile_2024!D325,Tmatkat_20km_tarkasteltava_verk!$C$2:$D$1804,2,FALSE)</f>
        <v>33</v>
      </c>
      <c r="AN325" s="148">
        <f t="shared" si="58"/>
        <v>4.0690505548705305E-2</v>
      </c>
      <c r="AO325" s="178">
        <f>IF(E325=1,VLOOKUP(Työfile_2024!D325,'2015'!$F$12:$AC$1887,24,FALSE),"-")</f>
        <v>39</v>
      </c>
      <c r="AP325" s="52">
        <f>VLOOKUP(D325,Tarkasteltava_verkko_2024_harva!$E$2:$I$1804,5,FALSE)</f>
        <v>0</v>
      </c>
      <c r="AQ325" s="52">
        <f>VLOOKUP(D325,Tarkasteltava_verkko_2024_harva!$E$2:$I$1804,4,FALSE)</f>
        <v>0</v>
      </c>
      <c r="AR325" s="148">
        <v>0</v>
      </c>
      <c r="AS325" s="170" t="str">
        <f>IFERROR(VLOOKUP(C325,'2015'!$C$12:$AG$1887,30,FALSE),"-")</f>
        <v/>
      </c>
      <c r="AT325" s="148">
        <v>0</v>
      </c>
      <c r="AU325" s="170">
        <f>IFERROR(VLOOKUP(C325,'2015'!$C$12:$AG$1887,31,FALSE),"-")</f>
        <v>0</v>
      </c>
      <c r="AV325" s="106"/>
      <c r="AW325" s="63">
        <f>IFERROR(VLOOKUP(C325,Merkittävyysluokitus!$A$2:$J$1705,10,FALSE),"-")</f>
        <v>3</v>
      </c>
      <c r="AX325" s="175">
        <f>IFERROR(VLOOKUP(C325,Merkittävyysluokitus!$A$2:$J$1705,6,FALSE),"-")</f>
        <v>7.2896133942161336</v>
      </c>
      <c r="AY325" s="175">
        <f>IFERROR(VLOOKUP(C325,Merkittävyysluokitus!$A$2:$J$1705,7,FALSE),"-")</f>
        <v>3.0663333333333331</v>
      </c>
      <c r="AZ325" s="175">
        <f>IFERROR(VLOOKUP(C325,Merkittävyysluokitus!$A$2:$J$1705,8,FALSE),"-")</f>
        <v>3.7232800608828005</v>
      </c>
      <c r="BA325" s="175">
        <f>IFERROR(VLOOKUP(C325,Merkittävyysluokitus!$A$2:$J$1705,9,FALSE),"-")</f>
        <v>0.5</v>
      </c>
      <c r="BB325" s="203"/>
      <c r="BC325" s="203" t="str">
        <f t="shared" si="59"/>
        <v/>
      </c>
      <c r="BD325" s="39" t="str">
        <f t="shared" si="70"/>
        <v>musta</v>
      </c>
      <c r="BE325" s="68" t="str">
        <f t="shared" si="52"/>
        <v>musta</v>
      </c>
      <c r="BF325" s="68" t="str">
        <f t="shared" si="53"/>
        <v>musta</v>
      </c>
      <c r="BG325" s="68" t="str">
        <f t="shared" si="54"/>
        <v>musta</v>
      </c>
      <c r="BH325" s="208" t="str">
        <f t="shared" si="55"/>
        <v>musta</v>
      </c>
      <c r="BI325" s="117"/>
      <c r="BJ325" s="39" t="str">
        <f>IF(F325="ei löydy","uusi tie",IF(E325=0,"tieosoite muuttunut",IF(E325=1,VLOOKUP(D325,'2015'!$F$12:$AL$1887,31,FALSE),"-")))</f>
        <v>punainen</v>
      </c>
      <c r="BK325" s="67" t="str">
        <f>IF(E325=1,VLOOKUP(D325,'2015'!$F$12:$AL$1887,32,FALSE),"-")</f>
        <v>musta</v>
      </c>
      <c r="BL325" s="39" t="str">
        <f>IF(F325="ei löydy","uusi tie",IF(E325=0,"tieosoite muuttunut",IF(E325=1,VLOOKUP(D325,'2015'!$F$12:$AL$1887,33,FALSE),"-")))</f>
        <v>musta</v>
      </c>
      <c r="BM325" s="39"/>
      <c r="BN325" s="217" t="str">
        <f>VLOOKUP(D325,'2015'!$F$12:$AL$1887,33,FALSE)</f>
        <v>musta</v>
      </c>
      <c r="BO325" s="117"/>
      <c r="BP325" s="115" t="s">
        <v>9</v>
      </c>
      <c r="BQ325" s="30"/>
      <c r="BS325" s="5"/>
      <c r="BU325" s="35"/>
      <c r="BV325" s="30" t="s">
        <v>9</v>
      </c>
      <c r="BW325" s="20"/>
      <c r="BX325" t="str">
        <f>IF(E325=1,VLOOKUP(D325,'2015'!$F$12:$AX$1887,43,FALSE),"-")</f>
        <v>musta</v>
      </c>
      <c r="BY325" t="str">
        <f>IF(E325=1,VLOOKUP(D325,'2015'!$F$12:$AX$1887,44,FALSE),"-")</f>
        <v>musta</v>
      </c>
      <c r="BZ325" t="str">
        <f>IF(E325=1,VLOOKUP(D325,'2015'!$F$12:$AX$1887,45,FALSE),"-")</f>
        <v>musta</v>
      </c>
      <c r="CA325" s="31">
        <f t="shared" si="65"/>
        <v>1</v>
      </c>
      <c r="CB325" s="31">
        <f t="shared" si="66"/>
        <v>1</v>
      </c>
      <c r="CC325" s="31">
        <f t="shared" si="67"/>
        <v>0</v>
      </c>
      <c r="CD325" s="31">
        <f t="shared" si="68"/>
        <v>0</v>
      </c>
      <c r="CE325" s="31">
        <f t="shared" si="69"/>
        <v>0</v>
      </c>
      <c r="CO325" s="2" t="s">
        <v>35</v>
      </c>
      <c r="CP325" s="2" t="s">
        <v>35</v>
      </c>
    </row>
    <row r="326" spans="1:94" ht="15.75" thickBot="1" x14ac:dyDescent="0.3">
      <c r="A326" s="50"/>
      <c r="B326" s="50"/>
      <c r="C326" s="50" t="str">
        <f t="shared" si="56"/>
        <v>126_1_7616</v>
      </c>
      <c r="D326" s="51" t="str">
        <f t="shared" si="57"/>
        <v>126_1</v>
      </c>
      <c r="E326" s="224">
        <f>IFERROR(VLOOKUP(C326,'2015'!$C$12:$D$1887,2,FALSE),0)</f>
        <v>0</v>
      </c>
      <c r="F326" s="51" t="str">
        <f>IFERROR(K326-IFERROR(VLOOKUP(D326,'2015'!$F$12:$I$1887,4,FALSE),"ei löydy"),"ei löydy")</f>
        <v>ei löydy</v>
      </c>
      <c r="G326" s="224">
        <f>IFERROR(VLOOKUP(Työfile_2024!C326,Liikennemalli!$D$6:$G$1921,4,FALSE),0)</f>
        <v>0</v>
      </c>
      <c r="H326" s="225">
        <f>K326-IFERROR(VLOOKUP(Työfile_2024!D326,Liikennemalli!$C$6:$H$1921,6,FALSE),"ei löydy")</f>
        <v>-1572</v>
      </c>
      <c r="I326" s="80">
        <v>126</v>
      </c>
      <c r="J326" s="52">
        <v>1</v>
      </c>
      <c r="K326" s="52">
        <v>7616</v>
      </c>
      <c r="L326" s="53"/>
      <c r="M326" s="54"/>
      <c r="N326" s="54"/>
      <c r="O326" s="54"/>
      <c r="P326" s="54"/>
      <c r="Q326" s="55"/>
      <c r="R326" s="55"/>
      <c r="S326" s="55"/>
      <c r="T326" s="55"/>
      <c r="U326" s="52"/>
      <c r="V326" s="56">
        <v>3442</v>
      </c>
      <c r="W326" s="56">
        <v>100</v>
      </c>
      <c r="X326" s="56">
        <v>3657</v>
      </c>
      <c r="Y326" s="56">
        <f>VLOOKUP(D326,Liikennemalli24!$D$2:$F$1804,2,FALSE)</f>
        <v>2614</v>
      </c>
      <c r="Z326" s="57">
        <f>VLOOKUP(D326,Liikennemalli24!$D$2:$F$1804,3,FALSE)</f>
        <v>0.65700000000000003</v>
      </c>
      <c r="AA326" s="178">
        <f>IF(G326=1,VLOOKUP(C326,Liikennemalli!$D$6:$H$1921,2,FALSE),0)</f>
        <v>0</v>
      </c>
      <c r="AB326" s="197">
        <f>IF(G326=1,VLOOKUP(C326,Liikennemalli!$D$6:$H$1921,3,FALSE),0)</f>
        <v>0</v>
      </c>
      <c r="AC326" s="134" t="str">
        <f>IF(E326=1,VLOOKUP(Työfile_2024!D326,'2015'!$F$12:$X$1887,18,FALSE),"-")</f>
        <v>-</v>
      </c>
      <c r="AD326" s="127" t="str">
        <f>IF(E326=1,VLOOKUP(Työfile_2024!D326,'2015'!$F$12:$X$1887,19,FALSE),"-")</f>
        <v>-</v>
      </c>
      <c r="AI326" s="127" t="str">
        <f>IF(E326=1,VLOOKUP(Työfile_2024!D326,'2015'!$F$12:$AB$1887,20,FALSE),"-")</f>
        <v>-</v>
      </c>
      <c r="AJ326" s="127" t="str">
        <f>IF(E326=1,VLOOKUP(Työfile_2024!D326,'2015'!$F$12:$AB$1887,21,FALSE),"-")</f>
        <v>-</v>
      </c>
      <c r="AK326" s="127" t="str">
        <f>IF(E326=1,VLOOKUP(Työfile_2024!D326,'2015'!$F$12:$AB$1887,22,FALSE),"-")</f>
        <v>-</v>
      </c>
      <c r="AL326" s="127" t="str">
        <f>IF(E326=1,VLOOKUP(Työfile_2024!D326,'2015'!$F$12:$AB$1887,23,FALSE),"-")</f>
        <v>-</v>
      </c>
      <c r="AM326" s="56">
        <f>VLOOKUP(Työfile_2024!D326,Tmatkat_20km_tarkasteltava_verk!$C$2:$D$1804,2,FALSE)</f>
        <v>391</v>
      </c>
      <c r="AN326" s="148">
        <f t="shared" si="58"/>
        <v>0.1135967460778617</v>
      </c>
      <c r="AO326" s="178" t="str">
        <f>IF(E326=1,VLOOKUP(Työfile_2024!D326,'2015'!$F$12:$AC$1887,24,FALSE),"-")</f>
        <v>-</v>
      </c>
      <c r="AP326" s="52" t="str">
        <f>VLOOKUP(D326,Tarkasteltava_verkko_2024_harva!$E$2:$I$1804,5,FALSE)</f>
        <v>tiivis</v>
      </c>
      <c r="AQ326" s="52">
        <f>VLOOKUP(D326,Tarkasteltava_verkko_2024_harva!$E$2:$I$1804,4,FALSE)</f>
        <v>0</v>
      </c>
      <c r="AR326" s="148">
        <v>0.25367647058823528</v>
      </c>
      <c r="AS326" s="170" t="str">
        <f>IFERROR(VLOOKUP(C326,'2015'!$C$12:$AG$1887,30,FALSE),"-")</f>
        <v>-</v>
      </c>
      <c r="AT326" s="148">
        <v>0.39732142857142855</v>
      </c>
      <c r="AU326" s="170" t="str">
        <f>IFERROR(VLOOKUP(C326,'2015'!$C$12:$AG$1887,31,FALSE),"-")</f>
        <v>-</v>
      </c>
      <c r="AV326" s="106"/>
      <c r="AW326" s="63">
        <f>IFERROR(VLOOKUP(C326,Merkittävyysluokitus!$A$2:$J$1705,10,FALSE),"-")</f>
        <v>3</v>
      </c>
      <c r="AX326" s="175">
        <f>IFERROR(VLOOKUP(C326,Merkittävyysluokitus!$A$2:$J$1705,6,FALSE),"-")</f>
        <v>9.9466514459665127</v>
      </c>
      <c r="AY326" s="175">
        <f>IFERROR(VLOOKUP(C326,Merkittävyysluokitus!$A$2:$J$1705,7,FALSE),"-")</f>
        <v>4.2249999999999996</v>
      </c>
      <c r="AZ326" s="175">
        <f>IFERROR(VLOOKUP(C326,Merkittävyysluokitus!$A$2:$J$1705,8,FALSE),"-")</f>
        <v>4.054984779299847</v>
      </c>
      <c r="BA326" s="175">
        <f>IFERROR(VLOOKUP(C326,Merkittävyysluokitus!$A$2:$J$1705,9,FALSE),"-")</f>
        <v>1.6666666666666665</v>
      </c>
      <c r="BB326" s="203" t="s">
        <v>4172</v>
      </c>
      <c r="BC326" s="203" t="str">
        <f t="shared" si="59"/>
        <v>muutos</v>
      </c>
      <c r="BD326" s="39" t="str">
        <f t="shared" si="70"/>
        <v>punainen</v>
      </c>
      <c r="BE326" s="68" t="str">
        <f t="shared" si="52"/>
        <v>punainen</v>
      </c>
      <c r="BF326" s="68" t="str">
        <f t="shared" si="53"/>
        <v>punainen</v>
      </c>
      <c r="BG326" s="68" t="str">
        <f t="shared" si="54"/>
        <v>punainen</v>
      </c>
      <c r="BH326" s="208" t="str">
        <f t="shared" si="55"/>
        <v>musta</v>
      </c>
      <c r="BI326" s="117"/>
      <c r="BJ326" s="39" t="str">
        <f>IF(F326="ei löydy","uusi tie",IF(E326=0,"tieosoite muuttunut",IF(E326=1,VLOOKUP(D326,'2015'!$F$12:$AL$1887,31,FALSE),"-")))</f>
        <v>uusi tie</v>
      </c>
      <c r="BK326" s="67" t="str">
        <f>IF(E326=1,VLOOKUP(D326,'2015'!$F$12:$AL$1887,32,FALSE),"-")</f>
        <v>-</v>
      </c>
      <c r="BL326" s="39" t="str">
        <f>IF(F326="ei löydy","uusi tie",IF(E326=0,"tieosoite muuttunut",IF(E326=1,VLOOKUP(D326,'2015'!$F$12:$AL$1887,33,FALSE),"-")))</f>
        <v>uusi tie</v>
      </c>
      <c r="BM326" s="39"/>
      <c r="BN326" s="217" t="e">
        <f>VLOOKUP(D326,'2015'!$F$12:$AL$1887,33,FALSE)</f>
        <v>#N/A</v>
      </c>
      <c r="BO326" s="117"/>
      <c r="BP326" s="115" t="s">
        <v>9</v>
      </c>
      <c r="BQ326" s="30"/>
      <c r="BS326" s="5"/>
      <c r="BU326" s="35"/>
      <c r="BV326" s="30" t="s">
        <v>9</v>
      </c>
      <c r="BW326" s="20"/>
      <c r="BX326" t="str">
        <f>IF(E326=1,VLOOKUP(D326,'2015'!$F$12:$AX$1887,43,FALSE),"-")</f>
        <v>-</v>
      </c>
      <c r="BY326" t="str">
        <f>IF(E326=1,VLOOKUP(D326,'2015'!$F$12:$AX$1887,44,FALSE),"-")</f>
        <v>-</v>
      </c>
      <c r="BZ326" t="str">
        <f>IF(E326=1,VLOOKUP(D326,'2015'!$F$12:$AX$1887,45,FALSE),"-")</f>
        <v>-</v>
      </c>
      <c r="CA326" s="31">
        <f t="shared" si="65"/>
        <v>21</v>
      </c>
      <c r="CB326" s="31">
        <f t="shared" si="66"/>
        <v>10</v>
      </c>
      <c r="CC326" s="31">
        <f t="shared" si="67"/>
        <v>10</v>
      </c>
      <c r="CD326" s="31">
        <f t="shared" si="68"/>
        <v>1</v>
      </c>
      <c r="CE326" s="31">
        <f t="shared" si="69"/>
        <v>0</v>
      </c>
      <c r="CO326" s="2" t="s">
        <v>35</v>
      </c>
      <c r="CP326" s="2" t="s">
        <v>35</v>
      </c>
    </row>
    <row r="327" spans="1:94" ht="15.75" thickBot="1" x14ac:dyDescent="0.3">
      <c r="A327" s="50"/>
      <c r="B327" s="50"/>
      <c r="C327" s="50" t="str">
        <f t="shared" si="56"/>
        <v>127_1_3271</v>
      </c>
      <c r="D327" s="51" t="str">
        <f t="shared" si="57"/>
        <v>127_1</v>
      </c>
      <c r="E327" s="224">
        <f>IFERROR(VLOOKUP(C327,'2015'!$C$12:$D$1887,2,FALSE),0)</f>
        <v>1</v>
      </c>
      <c r="F327" s="51">
        <f>IFERROR(K327-IFERROR(VLOOKUP(D327,'2015'!$F$12:$I$1887,4,FALSE),"ei löydy"),"ei löydy")</f>
        <v>0</v>
      </c>
      <c r="G327" s="224">
        <f>IFERROR(VLOOKUP(Työfile_2024!C327,Liikennemalli!$D$6:$G$1921,4,FALSE),0)</f>
        <v>1</v>
      </c>
      <c r="H327" s="225">
        <f>K327-IFERROR(VLOOKUP(Työfile_2024!D327,Liikennemalli!$C$6:$H$1921,6,FALSE),"ei löydy")</f>
        <v>0</v>
      </c>
      <c r="I327" s="80">
        <v>127</v>
      </c>
      <c r="J327" s="52">
        <v>1</v>
      </c>
      <c r="K327" s="52">
        <v>3271</v>
      </c>
      <c r="L327" s="53"/>
      <c r="M327" s="54"/>
      <c r="N327" s="54"/>
      <c r="O327" s="54"/>
      <c r="P327" s="54"/>
      <c r="Q327" s="55"/>
      <c r="R327" s="55"/>
      <c r="S327" s="55"/>
      <c r="T327" s="55"/>
      <c r="U327" s="52"/>
      <c r="V327" s="56">
        <v>726</v>
      </c>
      <c r="W327" s="56">
        <v>33</v>
      </c>
      <c r="X327" s="56">
        <v>768</v>
      </c>
      <c r="Y327" s="56">
        <f>VLOOKUP(D327,Liikennemalli24!$D$2:$F$1804,2,FALSE)</f>
        <v>1080</v>
      </c>
      <c r="Z327" s="57">
        <f>VLOOKUP(D327,Liikennemalli24!$D$2:$F$1804,3,FALSE)</f>
        <v>0.49</v>
      </c>
      <c r="AA327" s="178">
        <f>IF(G327=1,VLOOKUP(C327,Liikennemalli!$D$6:$H$1921,2,FALSE),0)</f>
        <v>460</v>
      </c>
      <c r="AB327" s="197">
        <f>IF(G327=1,VLOOKUP(C327,Liikennemalli!$D$6:$H$1921,3,FALSE),0)</f>
        <v>0.72100313479623801</v>
      </c>
      <c r="AC327" s="134">
        <f>IF(E327=1,VLOOKUP(Työfile_2024!D327,'2015'!$F$12:$X$1887,18,FALSE),"-")</f>
        <v>738</v>
      </c>
      <c r="AD327" s="127">
        <f>IF(E327=1,VLOOKUP(Työfile_2024!D327,'2015'!$F$12:$X$1887,19,FALSE),"-")</f>
        <v>0.63</v>
      </c>
      <c r="AI327" s="127">
        <f>IF(E327=1,VLOOKUP(Työfile_2024!D327,'2015'!$F$12:$AB$1887,20,FALSE),"-")</f>
        <v>0</v>
      </c>
      <c r="AJ327" s="127">
        <f>IF(E327=1,VLOOKUP(Työfile_2024!D327,'2015'!$F$12:$AB$1887,21,FALSE),"-")</f>
        <v>0</v>
      </c>
      <c r="AK327" s="127">
        <f>IF(E327=1,VLOOKUP(Työfile_2024!D327,'2015'!$F$12:$AB$1887,22,FALSE),"-")</f>
        <v>0</v>
      </c>
      <c r="AL327" s="127">
        <f>IF(E327=1,VLOOKUP(Työfile_2024!D327,'2015'!$F$12:$AB$1887,23,FALSE),"-")</f>
        <v>0</v>
      </c>
      <c r="AM327" s="56">
        <f>VLOOKUP(Työfile_2024!D327,Tmatkat_20km_tarkasteltava_verk!$C$2:$D$1804,2,FALSE)</f>
        <v>192</v>
      </c>
      <c r="AN327" s="148">
        <f t="shared" si="58"/>
        <v>0.26446280991735538</v>
      </c>
      <c r="AO327" s="178">
        <f>IF(E327=1,VLOOKUP(Työfile_2024!D327,'2015'!$F$12:$AC$1887,24,FALSE),"-")</f>
        <v>42</v>
      </c>
      <c r="AP327" s="52" t="str">
        <f>VLOOKUP(D327,Tarkasteltava_verkko_2024_harva!$E$2:$I$1804,5,FALSE)</f>
        <v>tiivis</v>
      </c>
      <c r="AQ327" s="52">
        <f>VLOOKUP(D327,Tarkasteltava_verkko_2024_harva!$E$2:$I$1804,4,FALSE)</f>
        <v>0</v>
      </c>
      <c r="AR327" s="148">
        <v>0</v>
      </c>
      <c r="AS327" s="170" t="str">
        <f>IFERROR(VLOOKUP(C327,'2015'!$C$12:$AG$1887,30,FALSE),"-")</f>
        <v/>
      </c>
      <c r="AT327" s="148">
        <v>6.3894833384286157E-2</v>
      </c>
      <c r="AU327" s="170">
        <f>IFERROR(VLOOKUP(C327,'2015'!$C$12:$AG$1887,31,FALSE),"-")</f>
        <v>0</v>
      </c>
      <c r="AV327" s="106"/>
      <c r="AW327" s="63">
        <f>IFERROR(VLOOKUP(C327,Merkittävyysluokitus!$A$2:$J$1705,10,FALSE),"-")</f>
        <v>3</v>
      </c>
      <c r="AX327" s="175">
        <f>IFERROR(VLOOKUP(C327,Merkittävyysluokitus!$A$2:$J$1705,6,FALSE),"-")</f>
        <v>7.5830761035007601</v>
      </c>
      <c r="AY327" s="175">
        <f>IFERROR(VLOOKUP(C327,Merkittävyysluokitus!$A$2:$J$1705,7,FALSE),"-")</f>
        <v>2.9413333333333331</v>
      </c>
      <c r="AZ327" s="175">
        <f>IFERROR(VLOOKUP(C327,Merkittävyysluokitus!$A$2:$J$1705,8,FALSE),"-")</f>
        <v>3.4750761035007613</v>
      </c>
      <c r="BA327" s="175">
        <f>IFERROR(VLOOKUP(C327,Merkittävyysluokitus!$A$2:$J$1705,9,FALSE),"-")</f>
        <v>1.1666666666666665</v>
      </c>
      <c r="BB327" s="203" t="s">
        <v>4172</v>
      </c>
      <c r="BC327" s="203" t="str">
        <f t="shared" si="59"/>
        <v/>
      </c>
      <c r="BD327" s="39" t="str">
        <f t="shared" si="70"/>
        <v>pinkki</v>
      </c>
      <c r="BE327" s="68" t="str">
        <f t="shared" si="52"/>
        <v>musta</v>
      </c>
      <c r="BF327" s="68" t="str">
        <f t="shared" si="53"/>
        <v>musta</v>
      </c>
      <c r="BG327" s="68" t="str">
        <f t="shared" si="54"/>
        <v>musta</v>
      </c>
      <c r="BH327" s="208" t="str">
        <f t="shared" si="55"/>
        <v>musta</v>
      </c>
      <c r="BI327" s="117"/>
      <c r="BJ327" s="39" t="str">
        <f>IF(F327="ei löydy","uusi tie",IF(E327=0,"tieosoite muuttunut",IF(E327=1,VLOOKUP(D327,'2015'!$F$12:$AL$1887,31,FALSE),"-")))</f>
        <v>punainen</v>
      </c>
      <c r="BK327" s="67" t="str">
        <f>IF(E327=1,VLOOKUP(D327,'2015'!$F$12:$AL$1887,32,FALSE),"-")</f>
        <v>punainen</v>
      </c>
      <c r="BL327" s="39" t="str">
        <f>IF(F327="ei löydy","uusi tie",IF(E327=0,"tieosoite muuttunut",IF(E327=1,VLOOKUP(D327,'2015'!$F$12:$AL$1887,33,FALSE),"-")))</f>
        <v>pinkki</v>
      </c>
      <c r="BM327" s="39"/>
      <c r="BN327" s="217" t="str">
        <f>VLOOKUP(D327,'2015'!$F$12:$AL$1887,33,FALSE)</f>
        <v>pinkki</v>
      </c>
      <c r="BO327" s="117"/>
      <c r="BP327" s="115" t="s">
        <v>9</v>
      </c>
      <c r="BQ327" s="30"/>
      <c r="BS327" s="5"/>
      <c r="BU327" s="35"/>
      <c r="BV327" s="30" t="s">
        <v>9</v>
      </c>
      <c r="BW327" s="20"/>
      <c r="BX327" t="str">
        <f>IF(E327=1,VLOOKUP(D327,'2015'!$F$12:$AX$1887,43,FALSE),"-")</f>
        <v>punainen</v>
      </c>
      <c r="BY327" t="str">
        <f>IF(E327=1,VLOOKUP(D327,'2015'!$F$12:$AX$1887,44,FALSE),"-")</f>
        <v>musta</v>
      </c>
      <c r="BZ327" t="str">
        <f>IF(E327=1,VLOOKUP(D327,'2015'!$F$12:$AX$1887,45,FALSE),"-")</f>
        <v>musta</v>
      </c>
      <c r="CA327" s="31">
        <f t="shared" si="65"/>
        <v>11</v>
      </c>
      <c r="CB327" s="31">
        <f t="shared" si="66"/>
        <v>10</v>
      </c>
      <c r="CC327" s="31">
        <f t="shared" si="67"/>
        <v>0</v>
      </c>
      <c r="CD327" s="31">
        <f t="shared" si="68"/>
        <v>1</v>
      </c>
      <c r="CE327" s="31">
        <f t="shared" si="69"/>
        <v>0</v>
      </c>
      <c r="CO327" s="2" t="s">
        <v>35</v>
      </c>
      <c r="CP327" s="2" t="s">
        <v>35</v>
      </c>
    </row>
    <row r="328" spans="1:94" ht="15.75" thickBot="1" x14ac:dyDescent="0.3">
      <c r="A328" s="50"/>
      <c r="B328" s="50"/>
      <c r="C328" s="50" t="str">
        <f t="shared" si="56"/>
        <v>127_2_6390</v>
      </c>
      <c r="D328" s="51" t="str">
        <f t="shared" si="57"/>
        <v>127_2</v>
      </c>
      <c r="E328" s="224">
        <f>IFERROR(VLOOKUP(C328,'2015'!$C$12:$D$1887,2,FALSE),0)</f>
        <v>1</v>
      </c>
      <c r="F328" s="51">
        <f>IFERROR(K328-IFERROR(VLOOKUP(D328,'2015'!$F$12:$I$1887,4,FALSE),"ei löydy"),"ei löydy")</f>
        <v>0</v>
      </c>
      <c r="G328" s="224">
        <f>IFERROR(VLOOKUP(Työfile_2024!C328,Liikennemalli!$D$6:$G$1921,4,FALSE),0)</f>
        <v>1</v>
      </c>
      <c r="H328" s="225">
        <f>K328-IFERROR(VLOOKUP(Työfile_2024!D328,Liikennemalli!$C$6:$H$1921,6,FALSE),"ei löydy")</f>
        <v>0</v>
      </c>
      <c r="I328" s="80">
        <v>127</v>
      </c>
      <c r="J328" s="52">
        <v>2</v>
      </c>
      <c r="K328" s="52">
        <v>6390</v>
      </c>
      <c r="L328" s="53"/>
      <c r="M328" s="54"/>
      <c r="N328" s="54"/>
      <c r="O328" s="54"/>
      <c r="P328" s="54"/>
      <c r="Q328" s="55"/>
      <c r="R328" s="55"/>
      <c r="S328" s="55"/>
      <c r="T328" s="55"/>
      <c r="U328" s="52"/>
      <c r="V328" s="56">
        <v>618.44757433489826</v>
      </c>
      <c r="W328" s="56">
        <v>31.582942097026603</v>
      </c>
      <c r="X328" s="56">
        <v>628.88982785602502</v>
      </c>
      <c r="Y328" s="56">
        <f>VLOOKUP(D328,Liikennemalli24!$D$2:$F$1804,2,FALSE)</f>
        <v>1212</v>
      </c>
      <c r="Z328" s="57">
        <f>VLOOKUP(D328,Liikennemalli24!$D$2:$F$1804,3,FALSE)</f>
        <v>0.63800000000000001</v>
      </c>
      <c r="AA328" s="178">
        <f>IF(G328=1,VLOOKUP(C328,Liikennemalli!$D$6:$H$1921,2,FALSE),0)</f>
        <v>218</v>
      </c>
      <c r="AB328" s="197">
        <f>IF(G328=1,VLOOKUP(C328,Liikennemalli!$D$6:$H$1921,3,FALSE),0)</f>
        <v>0.31054131054131001</v>
      </c>
      <c r="AC328" s="134">
        <f>IF(E328=1,VLOOKUP(Työfile_2024!D328,'2015'!$F$12:$X$1887,18,FALSE),"-")</f>
        <v>354</v>
      </c>
      <c r="AD328" s="127">
        <f>IF(E328=1,VLOOKUP(Työfile_2024!D328,'2015'!$F$12:$X$1887,19,FALSE),"-")</f>
        <v>0.51</v>
      </c>
      <c r="AI328" s="127">
        <f>IF(E328=1,VLOOKUP(Työfile_2024!D328,'2015'!$F$12:$AB$1887,20,FALSE),"-")</f>
        <v>0</v>
      </c>
      <c r="AJ328" s="127">
        <f>IF(E328=1,VLOOKUP(Työfile_2024!D328,'2015'!$F$12:$AB$1887,21,FALSE),"-")</f>
        <v>0</v>
      </c>
      <c r="AK328" s="127">
        <f>IF(E328=1,VLOOKUP(Työfile_2024!D328,'2015'!$F$12:$AB$1887,22,FALSE),"-")</f>
        <v>0</v>
      </c>
      <c r="AL328" s="127">
        <f>IF(E328=1,VLOOKUP(Työfile_2024!D328,'2015'!$F$12:$AB$1887,23,FALSE),"-")</f>
        <v>0</v>
      </c>
      <c r="AM328" s="56">
        <f>VLOOKUP(Työfile_2024!D328,Tmatkat_20km_tarkasteltava_verk!$C$2:$D$1804,2,FALSE)</f>
        <v>239</v>
      </c>
      <c r="AN328" s="148">
        <f t="shared" si="58"/>
        <v>0.38645151168557751</v>
      </c>
      <c r="AO328" s="178">
        <f>IF(E328=1,VLOOKUP(Työfile_2024!D328,'2015'!$F$12:$AC$1887,24,FALSE),"-")</f>
        <v>49</v>
      </c>
      <c r="AP328" s="52">
        <f>VLOOKUP(D328,Tarkasteltava_verkko_2024_harva!$E$2:$I$1804,5,FALSE)</f>
        <v>0</v>
      </c>
      <c r="AQ328" s="52">
        <f>VLOOKUP(D328,Tarkasteltava_verkko_2024_harva!$E$2:$I$1804,4,FALSE)</f>
        <v>0</v>
      </c>
      <c r="AR328" s="148">
        <v>0.18701095461658843</v>
      </c>
      <c r="AS328" s="170" t="str">
        <f>IFERROR(VLOOKUP(C328,'2015'!$C$12:$AG$1887,30,FALSE),"-")</f>
        <v/>
      </c>
      <c r="AT328" s="148">
        <v>0.20093896713615023</v>
      </c>
      <c r="AU328" s="170">
        <f>IFERROR(VLOOKUP(C328,'2015'!$C$12:$AG$1887,31,FALSE),"-")</f>
        <v>0</v>
      </c>
      <c r="AV328" s="106"/>
      <c r="AW328" s="63">
        <f>IFERROR(VLOOKUP(C328,Merkittävyysluokitus!$A$2:$J$1705,10,FALSE),"-")</f>
        <v>3</v>
      </c>
      <c r="AX328" s="175">
        <f>IFERROR(VLOOKUP(C328,Merkittävyysluokitus!$A$2:$J$1705,6,FALSE),"-")</f>
        <v>7.4187084628522015</v>
      </c>
      <c r="AY328" s="175">
        <f>IFERROR(VLOOKUP(C328,Merkittävyysluokitus!$A$2:$J$1705,7,FALSE),"-")</f>
        <v>3.1803427230046943</v>
      </c>
      <c r="AZ328" s="175">
        <f>IFERROR(VLOOKUP(C328,Merkittävyysluokitus!$A$2:$J$1705,8,FALSE),"-")</f>
        <v>3.2383657398475076</v>
      </c>
      <c r="BA328" s="175">
        <f>IFERROR(VLOOKUP(C328,Merkittävyysluokitus!$A$2:$J$1705,9,FALSE),"-")</f>
        <v>1</v>
      </c>
      <c r="BB328" s="203" t="s">
        <v>4172</v>
      </c>
      <c r="BC328" s="203" t="str">
        <f t="shared" si="59"/>
        <v/>
      </c>
      <c r="BD328" s="39" t="str">
        <f t="shared" si="70"/>
        <v>pinkki</v>
      </c>
      <c r="BE328" s="68" t="str">
        <f t="shared" si="52"/>
        <v>punainen</v>
      </c>
      <c r="BF328" s="68" t="str">
        <f t="shared" si="53"/>
        <v>musta</v>
      </c>
      <c r="BG328" s="68" t="str">
        <f t="shared" si="54"/>
        <v>musta</v>
      </c>
      <c r="BH328" s="208" t="str">
        <f t="shared" si="55"/>
        <v>musta</v>
      </c>
      <c r="BI328" s="117"/>
      <c r="BJ328" s="39" t="str">
        <f>IF(F328="ei löydy","uusi tie",IF(E328=0,"tieosoite muuttunut",IF(E328=1,VLOOKUP(D328,'2015'!$F$12:$AL$1887,31,FALSE),"-")))</f>
        <v>punainen</v>
      </c>
      <c r="BK328" s="67" t="str">
        <f>IF(E328=1,VLOOKUP(D328,'2015'!$F$12:$AL$1887,32,FALSE),"-")</f>
        <v>punainen</v>
      </c>
      <c r="BL328" s="39" t="str">
        <f>IF(F328="ei löydy","uusi tie",IF(E328=0,"tieosoite muuttunut",IF(E328=1,VLOOKUP(D328,'2015'!$F$12:$AL$1887,33,FALSE),"-")))</f>
        <v>pinkki</v>
      </c>
      <c r="BM328" s="39"/>
      <c r="BN328" s="217" t="str">
        <f>VLOOKUP(D328,'2015'!$F$12:$AL$1887,33,FALSE)</f>
        <v>pinkki</v>
      </c>
      <c r="BO328" s="117"/>
      <c r="BP328" t="s">
        <v>9</v>
      </c>
      <c r="BQ328" s="30"/>
      <c r="BS328" s="5"/>
      <c r="BU328" s="35"/>
      <c r="BV328" s="30" t="s">
        <v>9</v>
      </c>
      <c r="BW328" s="20"/>
      <c r="BX328" t="str">
        <f>IF(E328=1,VLOOKUP(D328,'2015'!$F$12:$AX$1887,43,FALSE),"-")</f>
        <v>musta</v>
      </c>
      <c r="BY328" t="str">
        <f>IF(E328=1,VLOOKUP(D328,'2015'!$F$12:$AX$1887,44,FALSE),"-")</f>
        <v>musta</v>
      </c>
      <c r="BZ328" t="str">
        <f>IF(E328=1,VLOOKUP(D328,'2015'!$F$12:$AX$1887,45,FALSE),"-")</f>
        <v>musta</v>
      </c>
      <c r="CA328" s="31">
        <f t="shared" si="65"/>
        <v>2</v>
      </c>
      <c r="CB328" s="31">
        <f t="shared" si="66"/>
        <v>1</v>
      </c>
      <c r="CC328" s="31">
        <f t="shared" si="67"/>
        <v>0</v>
      </c>
      <c r="CD328" s="31">
        <f t="shared" si="68"/>
        <v>1</v>
      </c>
      <c r="CE328" s="31">
        <f t="shared" si="69"/>
        <v>0</v>
      </c>
      <c r="CO328" s="29" t="s">
        <v>34</v>
      </c>
      <c r="CP328" s="29" t="s">
        <v>34</v>
      </c>
    </row>
    <row r="329" spans="1:94" ht="15.75" thickBot="1" x14ac:dyDescent="0.3">
      <c r="A329" s="50"/>
      <c r="B329" s="50"/>
      <c r="C329" s="50" t="str">
        <f t="shared" si="56"/>
        <v>127_3_2836</v>
      </c>
      <c r="D329" s="51" t="str">
        <f t="shared" si="57"/>
        <v>127_3</v>
      </c>
      <c r="E329" s="224">
        <f>IFERROR(VLOOKUP(C329,'2015'!$C$12:$D$1887,2,FALSE),0)</f>
        <v>1</v>
      </c>
      <c r="F329" s="51">
        <f>IFERROR(K329-IFERROR(VLOOKUP(D329,'2015'!$F$12:$I$1887,4,FALSE),"ei löydy"),"ei löydy")</f>
        <v>0</v>
      </c>
      <c r="G329" s="224">
        <f>IFERROR(VLOOKUP(Työfile_2024!C329,Liikennemalli!$D$6:$G$1921,4,FALSE),0)</f>
        <v>1</v>
      </c>
      <c r="H329" s="225">
        <f>K329-IFERROR(VLOOKUP(Työfile_2024!D329,Liikennemalli!$C$6:$H$1921,6,FALSE),"ei löydy")</f>
        <v>0</v>
      </c>
      <c r="I329" s="80">
        <v>127</v>
      </c>
      <c r="J329" s="52">
        <v>3</v>
      </c>
      <c r="K329" s="52">
        <v>2836</v>
      </c>
      <c r="L329" s="53"/>
      <c r="M329" s="54"/>
      <c r="N329" s="54"/>
      <c r="O329" s="54"/>
      <c r="P329" s="54"/>
      <c r="Q329" s="55"/>
      <c r="R329" s="55"/>
      <c r="S329" s="55"/>
      <c r="T329" s="55"/>
      <c r="U329" s="52"/>
      <c r="V329" s="56">
        <v>1029</v>
      </c>
      <c r="W329" s="56">
        <v>65</v>
      </c>
      <c r="X329" s="56">
        <v>1091</v>
      </c>
      <c r="Y329" s="56">
        <f>VLOOKUP(D329,Liikennemalli24!$D$2:$F$1804,2,FALSE)</f>
        <v>1216</v>
      </c>
      <c r="Z329" s="57">
        <f>VLOOKUP(D329,Liikennemalli24!$D$2:$F$1804,3,FALSE)</f>
        <v>0.57299999999999995</v>
      </c>
      <c r="AA329" s="178">
        <f>IF(G329=1,VLOOKUP(C329,Liikennemalli!$D$6:$H$1921,2,FALSE),0)</f>
        <v>204.74479969339001</v>
      </c>
      <c r="AB329" s="197">
        <f>IF(G329=1,VLOOKUP(C329,Liikennemalli!$D$6:$H$1921,3,FALSE),0)</f>
        <v>0.31548119199449898</v>
      </c>
      <c r="AC329" s="134">
        <f>IF(E329=1,VLOOKUP(Työfile_2024!D329,'2015'!$F$12:$X$1887,18,FALSE),"-")</f>
        <v>316</v>
      </c>
      <c r="AD329" s="127">
        <f>IF(E329=1,VLOOKUP(Työfile_2024!D329,'2015'!$F$12:$X$1887,19,FALSE),"-")</f>
        <v>0.62</v>
      </c>
      <c r="AI329" s="127">
        <f>IF(E329=1,VLOOKUP(Työfile_2024!D329,'2015'!$F$12:$AB$1887,20,FALSE),"-")</f>
        <v>0</v>
      </c>
      <c r="AJ329" s="127">
        <f>IF(E329=1,VLOOKUP(Työfile_2024!D329,'2015'!$F$12:$AB$1887,21,FALSE),"-")</f>
        <v>0</v>
      </c>
      <c r="AK329" s="127">
        <f>IF(E329=1,VLOOKUP(Työfile_2024!D329,'2015'!$F$12:$AB$1887,22,FALSE),"-")</f>
        <v>0</v>
      </c>
      <c r="AL329" s="127">
        <f>IF(E329=1,VLOOKUP(Työfile_2024!D329,'2015'!$F$12:$AB$1887,23,FALSE),"-")</f>
        <v>0</v>
      </c>
      <c r="AM329" s="56">
        <f>VLOOKUP(Työfile_2024!D329,Tmatkat_20km_tarkasteltava_verk!$C$2:$D$1804,2,FALSE)</f>
        <v>90</v>
      </c>
      <c r="AN329" s="148">
        <f t="shared" si="58"/>
        <v>8.7463556851311949E-2</v>
      </c>
      <c r="AO329" s="178">
        <f>IF(E329=1,VLOOKUP(Työfile_2024!D329,'2015'!$F$12:$AC$1887,24,FALSE),"-")</f>
        <v>36</v>
      </c>
      <c r="AP329" s="52">
        <f>VLOOKUP(D329,Tarkasteltava_verkko_2024_harva!$E$2:$I$1804,5,FALSE)</f>
        <v>0</v>
      </c>
      <c r="AQ329" s="52">
        <f>VLOOKUP(D329,Tarkasteltava_verkko_2024_harva!$E$2:$I$1804,4,FALSE)</f>
        <v>0</v>
      </c>
      <c r="AR329" s="148">
        <v>0.12693935119887165</v>
      </c>
      <c r="AS329" s="170" t="str">
        <f>IFERROR(VLOOKUP(C329,'2015'!$C$12:$AG$1887,30,FALSE),"-")</f>
        <v/>
      </c>
      <c r="AT329" s="148">
        <v>0.14315937940761636</v>
      </c>
      <c r="AU329" s="170">
        <f>IFERROR(VLOOKUP(C329,'2015'!$C$12:$AG$1887,31,FALSE),"-")</f>
        <v>0</v>
      </c>
      <c r="AV329" s="106"/>
      <c r="AW329" s="63">
        <f>IFERROR(VLOOKUP(C329,Merkittävyysluokitus!$A$2:$J$1705,10,FALSE),"-")</f>
        <v>3</v>
      </c>
      <c r="AX329" s="175">
        <f>IFERROR(VLOOKUP(C329,Merkittävyysluokitus!$A$2:$J$1705,6,FALSE),"-")</f>
        <v>8.9711872146118719</v>
      </c>
      <c r="AY329" s="175">
        <f>IFERROR(VLOOKUP(C329,Merkittävyysluokitus!$A$2:$J$1705,7,FALSE),"-")</f>
        <v>3.7833333333333332</v>
      </c>
      <c r="AZ329" s="175">
        <f>IFERROR(VLOOKUP(C329,Merkittävyysluokitus!$A$2:$J$1705,8,FALSE),"-")</f>
        <v>3.6878538812785386</v>
      </c>
      <c r="BA329" s="175">
        <f>IFERROR(VLOOKUP(C329,Merkittävyysluokitus!$A$2:$J$1705,9,FALSE),"-")</f>
        <v>1.5</v>
      </c>
      <c r="BB329" s="203" t="s">
        <v>4172</v>
      </c>
      <c r="BC329" s="203" t="str">
        <f t="shared" si="59"/>
        <v/>
      </c>
      <c r="BD329" s="39" t="str">
        <f t="shared" si="70"/>
        <v>pinkki</v>
      </c>
      <c r="BE329" s="68" t="str">
        <f t="shared" si="52"/>
        <v>musta</v>
      </c>
      <c r="BF329" s="68" t="str">
        <f t="shared" si="53"/>
        <v>musta</v>
      </c>
      <c r="BG329" s="68" t="str">
        <f t="shared" si="54"/>
        <v>musta</v>
      </c>
      <c r="BH329" s="208" t="str">
        <f t="shared" si="55"/>
        <v>musta</v>
      </c>
      <c r="BI329" s="117"/>
      <c r="BJ329" s="39" t="str">
        <f>IF(F329="ei löydy","uusi tie",IF(E329=0,"tieosoite muuttunut",IF(E329=1,VLOOKUP(D329,'2015'!$F$12:$AL$1887,31,FALSE),"-")))</f>
        <v>punainen</v>
      </c>
      <c r="BK329" s="67" t="str">
        <f>IF(E329=1,VLOOKUP(D329,'2015'!$F$12:$AL$1887,32,FALSE),"-")</f>
        <v>punainen</v>
      </c>
      <c r="BL329" s="39" t="str">
        <f>IF(F329="ei löydy","uusi tie",IF(E329=0,"tieosoite muuttunut",IF(E329=1,VLOOKUP(D329,'2015'!$F$12:$AL$1887,33,FALSE),"-")))</f>
        <v>pinkki</v>
      </c>
      <c r="BM329" s="39"/>
      <c r="BN329" s="217" t="str">
        <f>VLOOKUP(D329,'2015'!$F$12:$AL$1887,33,FALSE)</f>
        <v>pinkki</v>
      </c>
      <c r="BO329" s="117"/>
      <c r="BP329" s="115" t="s">
        <v>9</v>
      </c>
      <c r="BQ329" s="30"/>
      <c r="BS329" s="5"/>
      <c r="BU329" s="35"/>
      <c r="BV329" s="30" t="s">
        <v>9</v>
      </c>
      <c r="BW329" s="20"/>
      <c r="BX329" t="str">
        <f>IF(E329=1,VLOOKUP(D329,'2015'!$F$12:$AX$1887,43,FALSE),"-")</f>
        <v>punainen</v>
      </c>
      <c r="BY329" t="str">
        <f>IF(E329=1,VLOOKUP(D329,'2015'!$F$12:$AX$1887,44,FALSE),"-")</f>
        <v>musta</v>
      </c>
      <c r="BZ329" t="str">
        <f>IF(E329=1,VLOOKUP(D329,'2015'!$F$12:$AX$1887,45,FALSE),"-")</f>
        <v>musta</v>
      </c>
      <c r="CA329" s="31">
        <f t="shared" si="65"/>
        <v>10</v>
      </c>
      <c r="CB329" s="31">
        <f t="shared" si="66"/>
        <v>10</v>
      </c>
      <c r="CC329" s="31">
        <f t="shared" si="67"/>
        <v>0</v>
      </c>
      <c r="CD329" s="31">
        <f t="shared" si="68"/>
        <v>0</v>
      </c>
      <c r="CE329" s="31">
        <f t="shared" si="69"/>
        <v>0</v>
      </c>
      <c r="CO329" s="29" t="s">
        <v>34</v>
      </c>
      <c r="CP329" s="29" t="s">
        <v>34</v>
      </c>
    </row>
    <row r="330" spans="1:94" ht="15.75" thickBot="1" x14ac:dyDescent="0.3">
      <c r="A330" s="50"/>
      <c r="B330" s="50"/>
      <c r="C330" s="50" t="str">
        <f t="shared" si="56"/>
        <v>130_1_1672</v>
      </c>
      <c r="D330" s="51" t="str">
        <f t="shared" si="57"/>
        <v>130_1</v>
      </c>
      <c r="E330" s="224">
        <f>IFERROR(VLOOKUP(C330,'2015'!$C$12:$D$1887,2,FALSE),0)</f>
        <v>0</v>
      </c>
      <c r="F330" s="51">
        <f>IFERROR(K330-IFERROR(VLOOKUP(D330,'2015'!$F$12:$I$1887,4,FALSE),"ei löydy"),"ei löydy")</f>
        <v>-2107</v>
      </c>
      <c r="G330" s="224">
        <f>IFERROR(VLOOKUP(Työfile_2024!C330,Liikennemalli!$D$6:$G$1921,4,FALSE),0)</f>
        <v>0</v>
      </c>
      <c r="H330" s="225">
        <f>K330-IFERROR(VLOOKUP(Työfile_2024!D330,Liikennemalli!$C$6:$H$1921,6,FALSE),"ei löydy")</f>
        <v>-2186</v>
      </c>
      <c r="I330" s="80">
        <v>130</v>
      </c>
      <c r="J330" s="52">
        <v>1</v>
      </c>
      <c r="K330" s="52">
        <v>1672</v>
      </c>
      <c r="L330" s="53"/>
      <c r="M330" s="54"/>
      <c r="N330" s="54"/>
      <c r="O330" s="54"/>
      <c r="P330" s="54"/>
      <c r="Q330" s="55"/>
      <c r="R330" s="55"/>
      <c r="S330" s="55"/>
      <c r="T330" s="55"/>
      <c r="U330" s="52"/>
      <c r="V330" s="56">
        <v>4905.894736842105</v>
      </c>
      <c r="W330" s="56">
        <v>229.31578947368422</v>
      </c>
      <c r="X330" s="56">
        <v>5676.3157894736842</v>
      </c>
      <c r="Y330" s="56">
        <f>VLOOKUP(D330,Liikennemalli24!$D$2:$F$1804,2,FALSE)</f>
        <v>321</v>
      </c>
      <c r="Z330" s="57">
        <f>VLOOKUP(D330,Liikennemalli24!$D$2:$F$1804,3,FALSE)</f>
        <v>8.8999999999999996E-2</v>
      </c>
      <c r="AA330" s="178">
        <f>IF(G330=1,VLOOKUP(C330,Liikennemalli!$D$6:$H$1921,2,FALSE),0)</f>
        <v>0</v>
      </c>
      <c r="AB330" s="197">
        <f>IF(G330=1,VLOOKUP(C330,Liikennemalli!$D$6:$H$1921,3,FALSE),0)</f>
        <v>0</v>
      </c>
      <c r="AC330" s="134" t="str">
        <f>IF(E330=1,VLOOKUP(Työfile_2024!D330,'2015'!$F$12:$X$1887,18,FALSE),"-")</f>
        <v>-</v>
      </c>
      <c r="AD330" s="127" t="str">
        <f>IF(E330=1,VLOOKUP(Työfile_2024!D330,'2015'!$F$12:$X$1887,19,FALSE),"-")</f>
        <v>-</v>
      </c>
      <c r="AI330" s="127" t="str">
        <f>IF(E330=1,VLOOKUP(Työfile_2024!D330,'2015'!$F$12:$AB$1887,20,FALSE),"-")</f>
        <v>-</v>
      </c>
      <c r="AJ330" s="127" t="str">
        <f>IF(E330=1,VLOOKUP(Työfile_2024!D330,'2015'!$F$12:$AB$1887,21,FALSE),"-")</f>
        <v>-</v>
      </c>
      <c r="AK330" s="127" t="str">
        <f>IF(E330=1,VLOOKUP(Työfile_2024!D330,'2015'!$F$12:$AB$1887,22,FALSE),"-")</f>
        <v>-</v>
      </c>
      <c r="AL330" s="127" t="str">
        <f>IF(E330=1,VLOOKUP(Työfile_2024!D330,'2015'!$F$12:$AB$1887,23,FALSE),"-")</f>
        <v>-</v>
      </c>
      <c r="AM330" s="56">
        <f>VLOOKUP(Työfile_2024!D330,Tmatkat_20km_tarkasteltava_verk!$C$2:$D$1804,2,FALSE)</f>
        <v>797</v>
      </c>
      <c r="AN330" s="148">
        <f t="shared" si="58"/>
        <v>0.16245762348195511</v>
      </c>
      <c r="AO330" s="178" t="str">
        <f>IF(E330=1,VLOOKUP(Työfile_2024!D330,'2015'!$F$12:$AC$1887,24,FALSE),"-")</f>
        <v>-</v>
      </c>
      <c r="AP330" s="52">
        <f>VLOOKUP(D330,Tarkasteltava_verkko_2024_harva!$E$2:$I$1804,5,FALSE)</f>
        <v>0</v>
      </c>
      <c r="AQ330" s="52">
        <f>VLOOKUP(D330,Tarkasteltava_verkko_2024_harva!$E$2:$I$1804,4,FALSE)</f>
        <v>0</v>
      </c>
      <c r="AR330" s="148">
        <v>0.67882775119617222</v>
      </c>
      <c r="AS330" s="170" t="str">
        <f>IFERROR(VLOOKUP(C330,'2015'!$C$12:$AG$1887,30,FALSE),"-")</f>
        <v>-</v>
      </c>
      <c r="AT330" s="148">
        <v>0.98504784688995217</v>
      </c>
      <c r="AU330" s="170" t="str">
        <f>IFERROR(VLOOKUP(C330,'2015'!$C$12:$AG$1887,31,FALSE),"-")</f>
        <v>-</v>
      </c>
      <c r="AV330" s="106"/>
      <c r="AW330" s="63">
        <f>IFERROR(VLOOKUP(C330,Merkittävyysluokitus!$A$2:$J$1705,10,FALSE),"-")</f>
        <v>2</v>
      </c>
      <c r="AX330" s="175">
        <f>IFERROR(VLOOKUP(C330,Merkittävyysluokitus!$A$2:$J$1705,6,FALSE),"-")</f>
        <v>12.24337899543379</v>
      </c>
      <c r="AY330" s="175">
        <f>IFERROR(VLOOKUP(C330,Merkittävyysluokitus!$A$2:$J$1705,7,FALSE),"-")</f>
        <v>5</v>
      </c>
      <c r="AZ330" s="175">
        <f>IFERROR(VLOOKUP(C330,Merkittävyysluokitus!$A$2:$J$1705,8,FALSE),"-")</f>
        <v>5.2433789954337895</v>
      </c>
      <c r="BA330" s="175">
        <f>IFERROR(VLOOKUP(C330,Merkittävyysluokitus!$A$2:$J$1705,9,FALSE),"-")</f>
        <v>2</v>
      </c>
      <c r="BB330" s="203"/>
      <c r="BC330" s="203" t="str">
        <f t="shared" si="59"/>
        <v>tieosoite muuttunut</v>
      </c>
      <c r="BD330" s="39" t="str">
        <f t="shared" si="70"/>
        <v>musta</v>
      </c>
      <c r="BE330" s="68" t="str">
        <f t="shared" si="52"/>
        <v>musta</v>
      </c>
      <c r="BF330" s="68" t="str">
        <f t="shared" si="53"/>
        <v>musta</v>
      </c>
      <c r="BG330" s="68" t="str">
        <f t="shared" si="54"/>
        <v>musta</v>
      </c>
      <c r="BH330" s="208" t="str">
        <f t="shared" si="55"/>
        <v>musta</v>
      </c>
      <c r="BI330" s="117"/>
      <c r="BJ330" s="39" t="str">
        <f>IF(F330="ei löydy","uusi tie",IF(E330=0,"tieosoite muuttunut",IF(E330=1,VLOOKUP(D330,'2015'!$F$12:$AL$1887,31,FALSE),"-")))</f>
        <v>tieosoite muuttunut</v>
      </c>
      <c r="BK330" s="67" t="str">
        <f>IF(E330=1,VLOOKUP(D330,'2015'!$F$12:$AL$1887,32,FALSE),"-")</f>
        <v>-</v>
      </c>
      <c r="BL330" s="39" t="str">
        <f>IF(F330="ei löydy","uusi tie",IF(E330=0,"tieosoite muuttunut",IF(E330=1,VLOOKUP(D330,'2015'!$F$12:$AL$1887,33,FALSE),"-")))</f>
        <v>tieosoite muuttunut</v>
      </c>
      <c r="BM330" s="39"/>
      <c r="BN330" s="217" t="str">
        <f>VLOOKUP(D330,'2015'!$F$12:$AL$1887,33,FALSE)</f>
        <v>punainen</v>
      </c>
      <c r="BO330" s="117"/>
      <c r="BP330" s="115" t="s">
        <v>9</v>
      </c>
      <c r="BQ330" s="30"/>
      <c r="BS330" s="5"/>
      <c r="BU330" s="35"/>
      <c r="BV330" s="30" t="s">
        <v>9</v>
      </c>
      <c r="BW330" s="20"/>
      <c r="BX330" t="str">
        <f>IF(E330=1,VLOOKUP(D330,'2015'!$F$12:$AX$1887,43,FALSE),"-")</f>
        <v>-</v>
      </c>
      <c r="BY330" t="str">
        <f>IF(E330=1,VLOOKUP(D330,'2015'!$F$12:$AX$1887,44,FALSE),"-")</f>
        <v>-</v>
      </c>
      <c r="BZ330" t="str">
        <f>IF(E330=1,VLOOKUP(D330,'2015'!$F$12:$AX$1887,45,FALSE),"-")</f>
        <v>-</v>
      </c>
      <c r="CA330" s="31">
        <f t="shared" si="65"/>
        <v>30</v>
      </c>
      <c r="CB330" s="31">
        <f t="shared" si="66"/>
        <v>10</v>
      </c>
      <c r="CC330" s="31">
        <f t="shared" si="67"/>
        <v>10</v>
      </c>
      <c r="CD330" s="31">
        <f t="shared" si="68"/>
        <v>10</v>
      </c>
      <c r="CE330" s="31">
        <f t="shared" si="69"/>
        <v>0</v>
      </c>
      <c r="CO330" s="2" t="s">
        <v>35</v>
      </c>
      <c r="CP330" s="2" t="s">
        <v>35</v>
      </c>
    </row>
    <row r="331" spans="1:94" ht="15.75" thickBot="1" x14ac:dyDescent="0.3">
      <c r="A331" s="50"/>
      <c r="B331" s="50"/>
      <c r="C331" s="50" t="str">
        <f t="shared" si="56"/>
        <v>130_2_4005</v>
      </c>
      <c r="D331" s="51" t="str">
        <f t="shared" si="57"/>
        <v>130_2</v>
      </c>
      <c r="E331" s="224">
        <f>IFERROR(VLOOKUP(C331,'2015'!$C$12:$D$1887,2,FALSE),0)</f>
        <v>1</v>
      </c>
      <c r="F331" s="51">
        <f>IFERROR(K331-IFERROR(VLOOKUP(D331,'2015'!$F$12:$I$1887,4,FALSE),"ei löydy"),"ei löydy")</f>
        <v>0</v>
      </c>
      <c r="G331" s="224">
        <f>IFERROR(VLOOKUP(Työfile_2024!C331,Liikennemalli!$D$6:$G$1921,4,FALSE),0)</f>
        <v>1</v>
      </c>
      <c r="H331" s="225">
        <f>K331-IFERROR(VLOOKUP(Työfile_2024!D331,Liikennemalli!$C$6:$H$1921,6,FALSE),"ei löydy")</f>
        <v>0</v>
      </c>
      <c r="I331" s="80">
        <v>130</v>
      </c>
      <c r="J331" s="52">
        <v>2</v>
      </c>
      <c r="K331" s="52">
        <v>4005</v>
      </c>
      <c r="L331" s="53"/>
      <c r="M331" s="54"/>
      <c r="N331" s="54"/>
      <c r="O331" s="54"/>
      <c r="P331" s="54"/>
      <c r="Q331" s="55"/>
      <c r="R331" s="55"/>
      <c r="S331" s="55"/>
      <c r="T331" s="55"/>
      <c r="U331" s="52"/>
      <c r="V331" s="56">
        <v>3482</v>
      </c>
      <c r="W331" s="56">
        <v>145</v>
      </c>
      <c r="X331" s="56">
        <v>4116</v>
      </c>
      <c r="Y331" s="56">
        <f>VLOOKUP(D331,Liikennemalli24!$D$2:$F$1804,2,FALSE)</f>
        <v>692</v>
      </c>
      <c r="Z331" s="57">
        <f>VLOOKUP(D331,Liikennemalli24!$D$2:$F$1804,3,FALSE)</f>
        <v>0.16600000000000001</v>
      </c>
      <c r="AA331" s="178">
        <f>IF(G331=1,VLOOKUP(C331,Liikennemalli!$D$6:$H$1921,2,FALSE),0)</f>
        <v>1333.0509730122899</v>
      </c>
      <c r="AB331" s="197">
        <f>IF(G331=1,VLOOKUP(C331,Liikennemalli!$D$6:$H$1921,3,FALSE),0)</f>
        <v>0.355972273780781</v>
      </c>
      <c r="AC331" s="134">
        <f>IF(E331=1,VLOOKUP(Työfile_2024!D331,'2015'!$F$12:$X$1887,18,FALSE),"-")</f>
        <v>572</v>
      </c>
      <c r="AD331" s="127">
        <f>IF(E331=1,VLOOKUP(Työfile_2024!D331,'2015'!$F$12:$X$1887,19,FALSE),"-")</f>
        <v>0.71</v>
      </c>
      <c r="AI331" s="127">
        <f>IF(E331=1,VLOOKUP(Työfile_2024!D331,'2015'!$F$12:$AB$1887,20,FALSE),"-")</f>
        <v>0</v>
      </c>
      <c r="AJ331" s="127">
        <f>IF(E331=1,VLOOKUP(Työfile_2024!D331,'2015'!$F$12:$AB$1887,21,FALSE),"-")</f>
        <v>0</v>
      </c>
      <c r="AK331" s="127">
        <f>IF(E331=1,VLOOKUP(Työfile_2024!D331,'2015'!$F$12:$AB$1887,22,FALSE),"-")</f>
        <v>0</v>
      </c>
      <c r="AL331" s="127">
        <f>IF(E331=1,VLOOKUP(Työfile_2024!D331,'2015'!$F$12:$AB$1887,23,FALSE),"-")</f>
        <v>0</v>
      </c>
      <c r="AM331" s="56">
        <f>VLOOKUP(Työfile_2024!D331,Tmatkat_20km_tarkasteltava_verk!$C$2:$D$1804,2,FALSE)</f>
        <v>327</v>
      </c>
      <c r="AN331" s="148">
        <f t="shared" si="58"/>
        <v>9.3911545089029297E-2</v>
      </c>
      <c r="AO331" s="178">
        <f>IF(E331=1,VLOOKUP(Työfile_2024!D331,'2015'!$F$12:$AC$1887,24,FALSE),"-")</f>
        <v>3675</v>
      </c>
      <c r="AP331" s="52">
        <f>VLOOKUP(D331,Tarkasteltava_verkko_2024_harva!$E$2:$I$1804,5,FALSE)</f>
        <v>0</v>
      </c>
      <c r="AQ331" s="52">
        <f>VLOOKUP(D331,Tarkasteltava_verkko_2024_harva!$E$2:$I$1804,4,FALSE)</f>
        <v>0</v>
      </c>
      <c r="AR331" s="148">
        <v>0</v>
      </c>
      <c r="AS331" s="170" t="str">
        <f>IFERROR(VLOOKUP(C331,'2015'!$C$12:$AG$1887,30,FALSE),"-")</f>
        <v/>
      </c>
      <c r="AT331" s="148">
        <v>0.41248439450686641</v>
      </c>
      <c r="AU331" s="170">
        <f>IFERROR(VLOOKUP(C331,'2015'!$C$12:$AG$1887,31,FALSE),"-")</f>
        <v>0</v>
      </c>
      <c r="AV331" s="106"/>
      <c r="AW331" s="63">
        <f>IFERROR(VLOOKUP(C331,Merkittävyysluokitus!$A$2:$J$1705,10,FALSE),"-")</f>
        <v>2</v>
      </c>
      <c r="AX331" s="175">
        <f>IFERROR(VLOOKUP(C331,Merkittävyysluokitus!$A$2:$J$1705,6,FALSE),"-")</f>
        <v>11.728310502283106</v>
      </c>
      <c r="AY331" s="175">
        <f>IFERROR(VLOOKUP(C331,Merkittävyysluokitus!$A$2:$J$1705,7,FALSE),"-")</f>
        <v>5</v>
      </c>
      <c r="AZ331" s="175">
        <f>IFERROR(VLOOKUP(C331,Merkittävyysluokitus!$A$2:$J$1705,8,FALSE),"-")</f>
        <v>4.8949771689497714</v>
      </c>
      <c r="BA331" s="175">
        <f>IFERROR(VLOOKUP(C331,Merkittävyysluokitus!$A$2:$J$1705,9,FALSE),"-")</f>
        <v>1.8333333333333333</v>
      </c>
      <c r="BB331" s="203"/>
      <c r="BC331" s="203" t="str">
        <f t="shared" si="59"/>
        <v>muutos</v>
      </c>
      <c r="BD331" s="39" t="s">
        <v>50</v>
      </c>
      <c r="BE331" s="68" t="str">
        <f t="shared" si="52"/>
        <v>musta</v>
      </c>
      <c r="BF331" s="68" t="str">
        <f t="shared" si="53"/>
        <v>musta</v>
      </c>
      <c r="BG331" s="68" t="str">
        <f t="shared" si="54"/>
        <v>musta</v>
      </c>
      <c r="BH331" s="208" t="str">
        <f t="shared" si="55"/>
        <v>musta</v>
      </c>
      <c r="BI331" s="117"/>
      <c r="BJ331" s="39" t="str">
        <f>IF(F331="ei löydy","uusi tie",IF(E331=0,"tieosoite muuttunut",IF(E331=1,VLOOKUP(D331,'2015'!$F$12:$AL$1887,31,FALSE),"-")))</f>
        <v>punainen</v>
      </c>
      <c r="BK331" s="67" t="str">
        <f>IF(E331=1,VLOOKUP(D331,'2015'!$F$12:$AL$1887,32,FALSE),"-")</f>
        <v>musta</v>
      </c>
      <c r="BL331" s="39" t="str">
        <f>IF(F331="ei löydy","uusi tie",IF(E331=0,"tieosoite muuttunut",IF(E331=1,VLOOKUP(D331,'2015'!$F$12:$AL$1887,33,FALSE),"-")))</f>
        <v>punainen</v>
      </c>
      <c r="BM331" s="39"/>
      <c r="BN331" s="217" t="str">
        <f>VLOOKUP(D331,'2015'!$F$12:$AL$1887,33,FALSE)</f>
        <v>punainen</v>
      </c>
      <c r="BO331" s="117"/>
      <c r="BP331" s="115" t="s">
        <v>9</v>
      </c>
      <c r="BQ331" s="30"/>
      <c r="BS331" s="5"/>
      <c r="BU331" s="35"/>
      <c r="BV331" s="30" t="s">
        <v>9</v>
      </c>
      <c r="BW331" s="20"/>
      <c r="BX331" t="str">
        <f>IF(E331=1,VLOOKUP(D331,'2015'!$F$12:$AX$1887,43,FALSE),"-")</f>
        <v>punainen</v>
      </c>
      <c r="BY331" t="str">
        <f>IF(E331=1,VLOOKUP(D331,'2015'!$F$12:$AX$1887,44,FALSE),"-")</f>
        <v>punainen</v>
      </c>
      <c r="BZ331" t="str">
        <f>IF(E331=1,VLOOKUP(D331,'2015'!$F$12:$AX$1887,45,FALSE),"-")</f>
        <v>musta</v>
      </c>
      <c r="CA331" s="31">
        <f t="shared" si="65"/>
        <v>11</v>
      </c>
      <c r="CB331" s="31">
        <f t="shared" si="66"/>
        <v>10</v>
      </c>
      <c r="CC331" s="31">
        <f t="shared" si="67"/>
        <v>0</v>
      </c>
      <c r="CD331" s="31">
        <f t="shared" si="68"/>
        <v>1</v>
      </c>
      <c r="CE331" s="31">
        <f t="shared" si="69"/>
        <v>0</v>
      </c>
      <c r="CO331" s="2" t="s">
        <v>35</v>
      </c>
      <c r="CP331" s="2" t="s">
        <v>35</v>
      </c>
    </row>
    <row r="332" spans="1:94" ht="15.75" thickBot="1" x14ac:dyDescent="0.3">
      <c r="A332" s="50"/>
      <c r="B332" s="50"/>
      <c r="C332" s="50" t="str">
        <f t="shared" si="56"/>
        <v>130_3_4632</v>
      </c>
      <c r="D332" s="51" t="str">
        <f t="shared" si="57"/>
        <v>130_3</v>
      </c>
      <c r="E332" s="224">
        <f>IFERROR(VLOOKUP(C332,'2015'!$C$12:$D$1887,2,FALSE),0)</f>
        <v>0</v>
      </c>
      <c r="F332" s="51">
        <f>IFERROR(K332-IFERROR(VLOOKUP(D332,'2015'!$F$12:$I$1887,4,FALSE),"ei löydy"),"ei löydy")</f>
        <v>1</v>
      </c>
      <c r="G332" s="224">
        <f>IFERROR(VLOOKUP(Työfile_2024!C332,Liikennemalli!$D$6:$G$1921,4,FALSE),0)</f>
        <v>1</v>
      </c>
      <c r="H332" s="225">
        <f>K332-IFERROR(VLOOKUP(Työfile_2024!D332,Liikennemalli!$C$6:$H$1921,6,FALSE),"ei löydy")</f>
        <v>0</v>
      </c>
      <c r="I332" s="80">
        <v>130</v>
      </c>
      <c r="J332" s="52">
        <v>3</v>
      </c>
      <c r="K332" s="52">
        <v>4632</v>
      </c>
      <c r="L332" s="53"/>
      <c r="M332" s="54"/>
      <c r="N332" s="54"/>
      <c r="O332" s="54"/>
      <c r="P332" s="54"/>
      <c r="Q332" s="55"/>
      <c r="R332" s="55"/>
      <c r="S332" s="55"/>
      <c r="T332" s="55"/>
      <c r="U332" s="52"/>
      <c r="V332" s="56">
        <v>2696.804835924007</v>
      </c>
      <c r="W332" s="56">
        <v>277.43177892918828</v>
      </c>
      <c r="X332" s="56">
        <v>3231.4723661485318</v>
      </c>
      <c r="Y332" s="56">
        <f>VLOOKUP(D332,Liikennemalli24!$D$2:$F$1804,2,FALSE)</f>
        <v>250</v>
      </c>
      <c r="Z332" s="57">
        <f>VLOOKUP(D332,Liikennemalli24!$D$2:$F$1804,3,FALSE)</f>
        <v>0.27900000000000003</v>
      </c>
      <c r="AA332" s="178">
        <f>IF(G332=1,VLOOKUP(C332,Liikennemalli!$D$6:$H$1921,2,FALSE),0)</f>
        <v>2366.7305374692201</v>
      </c>
      <c r="AB332" s="197">
        <f>IF(G332=1,VLOOKUP(C332,Liikennemalli!$D$6:$H$1921,3,FALSE),0)</f>
        <v>0.79815064623335497</v>
      </c>
      <c r="AC332" s="134" t="str">
        <f>IF(E332=1,VLOOKUP(Työfile_2024!D332,'2015'!$F$12:$X$1887,18,FALSE),"-")</f>
        <v>-</v>
      </c>
      <c r="AD332" s="127" t="str">
        <f>IF(E332=1,VLOOKUP(Työfile_2024!D332,'2015'!$F$12:$X$1887,19,FALSE),"-")</f>
        <v>-</v>
      </c>
      <c r="AI332" s="127" t="str">
        <f>IF(E332=1,VLOOKUP(Työfile_2024!D332,'2015'!$F$12:$AB$1887,20,FALSE),"-")</f>
        <v>-</v>
      </c>
      <c r="AJ332" s="127" t="str">
        <f>IF(E332=1,VLOOKUP(Työfile_2024!D332,'2015'!$F$12:$AB$1887,21,FALSE),"-")</f>
        <v>-</v>
      </c>
      <c r="AK332" s="127" t="str">
        <f>IF(E332=1,VLOOKUP(Työfile_2024!D332,'2015'!$F$12:$AB$1887,22,FALSE),"-")</f>
        <v>-</v>
      </c>
      <c r="AL332" s="127" t="str">
        <f>IF(E332=1,VLOOKUP(Työfile_2024!D332,'2015'!$F$12:$AB$1887,23,FALSE),"-")</f>
        <v>-</v>
      </c>
      <c r="AM332" s="56">
        <f>VLOOKUP(Työfile_2024!D332,Tmatkat_20km_tarkasteltava_verk!$C$2:$D$1804,2,FALSE)</f>
        <v>753</v>
      </c>
      <c r="AN332" s="148">
        <f t="shared" si="58"/>
        <v>0.27921931537993533</v>
      </c>
      <c r="AO332" s="178" t="str">
        <f>IF(E332=1,VLOOKUP(Työfile_2024!D332,'2015'!$F$12:$AC$1887,24,FALSE),"-")</f>
        <v>-</v>
      </c>
      <c r="AP332" s="52">
        <f>VLOOKUP(D332,Tarkasteltava_verkko_2024_harva!$E$2:$I$1804,5,FALSE)</f>
        <v>0</v>
      </c>
      <c r="AQ332" s="52">
        <f>VLOOKUP(D332,Tarkasteltava_verkko_2024_harva!$E$2:$I$1804,4,FALSE)</f>
        <v>0</v>
      </c>
      <c r="AR332" s="148">
        <v>0.26597582037996548</v>
      </c>
      <c r="AS332" s="170" t="str">
        <f>IFERROR(VLOOKUP(C332,'2015'!$C$12:$AG$1887,30,FALSE),"-")</f>
        <v>-</v>
      </c>
      <c r="AT332" s="148">
        <v>5.9369602763385147E-2</v>
      </c>
      <c r="AU332" s="170" t="str">
        <f>IFERROR(VLOOKUP(C332,'2015'!$C$12:$AG$1887,31,FALSE),"-")</f>
        <v>-</v>
      </c>
      <c r="AV332" s="106"/>
      <c r="AW332" s="63">
        <f>IFERROR(VLOOKUP(C332,Merkittävyysluokitus!$A$2:$J$1705,10,FALSE),"-")</f>
        <v>2</v>
      </c>
      <c r="AX332" s="175">
        <f>IFERROR(VLOOKUP(C332,Merkittävyysluokitus!$A$2:$J$1705,6,FALSE),"-")</f>
        <v>10.869923896499239</v>
      </c>
      <c r="AY332" s="175">
        <f>IFERROR(VLOOKUP(C332,Merkittävyysluokitus!$A$2:$J$1705,7,FALSE),"-")</f>
        <v>5</v>
      </c>
      <c r="AZ332" s="175">
        <f>IFERROR(VLOOKUP(C332,Merkittävyysluokitus!$A$2:$J$1705,8,FALSE),"-")</f>
        <v>4.2032572298325723</v>
      </c>
      <c r="BA332" s="175">
        <f>IFERROR(VLOOKUP(C332,Merkittävyysluokitus!$A$2:$J$1705,9,FALSE),"-")</f>
        <v>1.6666666666666665</v>
      </c>
      <c r="BB332" s="203"/>
      <c r="BC332" s="203" t="str">
        <f t="shared" si="59"/>
        <v>tieosoite muuttunut</v>
      </c>
      <c r="BD332" s="39" t="s">
        <v>50</v>
      </c>
      <c r="BE332" s="68" t="str">
        <f t="shared" si="52"/>
        <v>musta</v>
      </c>
      <c r="BF332" s="68" t="str">
        <f t="shared" si="53"/>
        <v>musta</v>
      </c>
      <c r="BG332" s="68" t="str">
        <f t="shared" si="54"/>
        <v>musta</v>
      </c>
      <c r="BH332" s="208" t="str">
        <f t="shared" si="55"/>
        <v>musta</v>
      </c>
      <c r="BI332" s="117"/>
      <c r="BJ332" s="39" t="str">
        <f>IF(F332="ei löydy","uusi tie",IF(E332=0,"tieosoite muuttunut",IF(E332=1,VLOOKUP(D332,'2015'!$F$12:$AL$1887,31,FALSE),"-")))</f>
        <v>tieosoite muuttunut</v>
      </c>
      <c r="BK332" s="67" t="str">
        <f>IF(E332=1,VLOOKUP(D332,'2015'!$F$12:$AL$1887,32,FALSE),"-")</f>
        <v>-</v>
      </c>
      <c r="BL332" s="39" t="str">
        <f>IF(F332="ei löydy","uusi tie",IF(E332=0,"tieosoite muuttunut",IF(E332=1,VLOOKUP(D332,'2015'!$F$12:$AL$1887,33,FALSE),"-")))</f>
        <v>tieosoite muuttunut</v>
      </c>
      <c r="BM332" s="39"/>
      <c r="BN332" s="217" t="str">
        <f>VLOOKUP(D332,'2015'!$F$12:$AL$1887,33,FALSE)</f>
        <v>punainen</v>
      </c>
      <c r="BO332" s="117"/>
      <c r="BP332" s="115" t="s">
        <v>51</v>
      </c>
      <c r="BQ332" s="30"/>
      <c r="BS332" s="5"/>
      <c r="BU332" s="35"/>
      <c r="BV332" s="30" t="s">
        <v>51</v>
      </c>
      <c r="BW332" s="20"/>
      <c r="BX332" t="str">
        <f>IF(E332=1,VLOOKUP(D332,'2015'!$F$12:$AX$1887,43,FALSE),"-")</f>
        <v>-</v>
      </c>
      <c r="BY332" t="str">
        <f>IF(E332=1,VLOOKUP(D332,'2015'!$F$12:$AX$1887,44,FALSE),"-")</f>
        <v>-</v>
      </c>
      <c r="BZ332" t="str">
        <f>IF(E332=1,VLOOKUP(D332,'2015'!$F$12:$AX$1887,45,FALSE),"-")</f>
        <v>-</v>
      </c>
      <c r="CA332" s="31">
        <f t="shared" si="65"/>
        <v>30</v>
      </c>
      <c r="CB332" s="31">
        <f t="shared" si="66"/>
        <v>10</v>
      </c>
      <c r="CC332" s="31">
        <f t="shared" si="67"/>
        <v>10</v>
      </c>
      <c r="CD332" s="31">
        <f t="shared" si="68"/>
        <v>10</v>
      </c>
      <c r="CE332" s="31">
        <f t="shared" si="69"/>
        <v>0</v>
      </c>
      <c r="CO332" s="32" t="s">
        <v>34</v>
      </c>
      <c r="CP332" s="2" t="s">
        <v>35</v>
      </c>
    </row>
    <row r="333" spans="1:94" ht="15.75" thickBot="1" x14ac:dyDescent="0.3">
      <c r="A333" s="50"/>
      <c r="B333" s="50"/>
      <c r="C333" s="50" t="str">
        <f t="shared" si="56"/>
        <v>130_4_7053</v>
      </c>
      <c r="D333" s="51" t="str">
        <f t="shared" si="57"/>
        <v>130_4</v>
      </c>
      <c r="E333" s="224">
        <f>IFERROR(VLOOKUP(C333,'2015'!$C$12:$D$1887,2,FALSE),0)</f>
        <v>1</v>
      </c>
      <c r="F333" s="51">
        <f>IFERROR(K333-IFERROR(VLOOKUP(D333,'2015'!$F$12:$I$1887,4,FALSE),"ei löydy"),"ei löydy")</f>
        <v>0</v>
      </c>
      <c r="G333" s="224">
        <f>IFERROR(VLOOKUP(Työfile_2024!C333,Liikennemalli!$D$6:$G$1921,4,FALSE),0)</f>
        <v>1</v>
      </c>
      <c r="H333" s="225">
        <f>K333-IFERROR(VLOOKUP(Työfile_2024!D333,Liikennemalli!$C$6:$H$1921,6,FALSE),"ei löydy")</f>
        <v>0</v>
      </c>
      <c r="I333" s="80">
        <v>130</v>
      </c>
      <c r="J333" s="52">
        <v>4</v>
      </c>
      <c r="K333" s="52">
        <v>7053</v>
      </c>
      <c r="L333" s="53"/>
      <c r="M333" s="54"/>
      <c r="N333" s="54"/>
      <c r="O333" s="54"/>
      <c r="P333" s="54"/>
      <c r="Q333" s="55"/>
      <c r="R333" s="55"/>
      <c r="S333" s="55"/>
      <c r="T333" s="55"/>
      <c r="U333" s="52"/>
      <c r="V333" s="56">
        <v>2930</v>
      </c>
      <c r="W333" s="56">
        <v>352</v>
      </c>
      <c r="X333" s="56">
        <v>3525</v>
      </c>
      <c r="Y333" s="56">
        <f>VLOOKUP(D333,Liikennemalli24!$D$2:$F$1804,2,FALSE)</f>
        <v>400</v>
      </c>
      <c r="Z333" s="57">
        <f>VLOOKUP(D333,Liikennemalli24!$D$2:$F$1804,3,FALSE)</f>
        <v>0.217</v>
      </c>
      <c r="AA333" s="178">
        <f>IF(G333=1,VLOOKUP(C333,Liikennemalli!$D$6:$H$1921,2,FALSE),0)</f>
        <v>5716.5748421758899</v>
      </c>
      <c r="AB333" s="197">
        <f>IF(G333=1,VLOOKUP(C333,Liikennemalli!$D$6:$H$1921,3,FALSE),0)</f>
        <v>0.85060328410677599</v>
      </c>
      <c r="AC333" s="134">
        <f>IF(E333=1,VLOOKUP(Työfile_2024!D333,'2015'!$F$12:$X$1887,18,FALSE),"-")</f>
        <v>3279</v>
      </c>
      <c r="AD333" s="127">
        <f>IF(E333=1,VLOOKUP(Työfile_2024!D333,'2015'!$F$12:$X$1887,19,FALSE),"-")</f>
        <v>0.83</v>
      </c>
      <c r="AI333" s="127">
        <f>IF(E333=1,VLOOKUP(Työfile_2024!D333,'2015'!$F$12:$AB$1887,20,FALSE),"-")</f>
        <v>0</v>
      </c>
      <c r="AJ333" s="127">
        <f>IF(E333=1,VLOOKUP(Työfile_2024!D333,'2015'!$F$12:$AB$1887,21,FALSE),"-")</f>
        <v>0</v>
      </c>
      <c r="AK333" s="127">
        <f>IF(E333=1,VLOOKUP(Työfile_2024!D333,'2015'!$F$12:$AB$1887,22,FALSE),"-")</f>
        <v>0</v>
      </c>
      <c r="AL333" s="127">
        <f>IF(E333=1,VLOOKUP(Työfile_2024!D333,'2015'!$F$12:$AB$1887,23,FALSE),"-")</f>
        <v>0</v>
      </c>
      <c r="AM333" s="56">
        <f>VLOOKUP(Työfile_2024!D333,Tmatkat_20km_tarkasteltava_verk!$C$2:$D$1804,2,FALSE)</f>
        <v>276</v>
      </c>
      <c r="AN333" s="148">
        <f t="shared" si="58"/>
        <v>9.4197952218430039E-2</v>
      </c>
      <c r="AO333" s="178">
        <f>IF(E333=1,VLOOKUP(Työfile_2024!D333,'2015'!$F$12:$AC$1887,24,FALSE),"-")</f>
        <v>5569</v>
      </c>
      <c r="AP333" s="52" t="str">
        <f>VLOOKUP(D333,Tarkasteltava_verkko_2024_harva!$E$2:$I$1804,5,FALSE)</f>
        <v>tiivis</v>
      </c>
      <c r="AQ333" s="52">
        <f>VLOOKUP(D333,Tarkasteltava_verkko_2024_harva!$E$2:$I$1804,4,FALSE)</f>
        <v>0</v>
      </c>
      <c r="AR333" s="148">
        <v>0.30554374025237485</v>
      </c>
      <c r="AS333" s="170" t="str">
        <f>IFERROR(VLOOKUP(C333,'2015'!$C$12:$AG$1887,30,FALSE),"-")</f>
        <v/>
      </c>
      <c r="AT333" s="148">
        <v>0.23947256486601445</v>
      </c>
      <c r="AU333" s="170">
        <f>IFERROR(VLOOKUP(C333,'2015'!$C$12:$AG$1887,31,FALSE),"-")</f>
        <v>0</v>
      </c>
      <c r="AV333" s="106"/>
      <c r="AW333" s="63">
        <f>IFERROR(VLOOKUP(C333,Merkittävyysluokitus!$A$2:$J$1705,10,FALSE),"-")</f>
        <v>3</v>
      </c>
      <c r="AX333" s="175">
        <f>IFERROR(VLOOKUP(C333,Merkittävyysluokitus!$A$2:$J$1705,6,FALSE),"-")</f>
        <v>10.359634703196347</v>
      </c>
      <c r="AY333" s="175">
        <f>IFERROR(VLOOKUP(C333,Merkittävyysluokitus!$A$2:$J$1705,7,FALSE),"-")</f>
        <v>5</v>
      </c>
      <c r="AZ333" s="175">
        <f>IFERROR(VLOOKUP(C333,Merkittävyysluokitus!$A$2:$J$1705,8,FALSE),"-")</f>
        <v>3.5263013698630137</v>
      </c>
      <c r="BA333" s="175">
        <f>IFERROR(VLOOKUP(C333,Merkittävyysluokitus!$A$2:$J$1705,9,FALSE),"-")</f>
        <v>1.8333333333333333</v>
      </c>
      <c r="BB333" s="203"/>
      <c r="BC333" s="203" t="str">
        <f t="shared" si="59"/>
        <v>muutos</v>
      </c>
      <c r="BD333" s="39" t="s">
        <v>50</v>
      </c>
      <c r="BE333" s="68" t="str">
        <f t="shared" si="52"/>
        <v>musta</v>
      </c>
      <c r="BF333" s="68" t="str">
        <f t="shared" si="53"/>
        <v>musta</v>
      </c>
      <c r="BG333" s="68" t="str">
        <f t="shared" si="54"/>
        <v>musta</v>
      </c>
      <c r="BH333" s="208" t="str">
        <f t="shared" si="55"/>
        <v>musta</v>
      </c>
      <c r="BI333" s="117"/>
      <c r="BJ333" s="39" t="str">
        <f>IF(F333="ei löydy","uusi tie",IF(E333=0,"tieosoite muuttunut",IF(E333=1,VLOOKUP(D333,'2015'!$F$12:$AL$1887,31,FALSE),"-")))</f>
        <v>punainen</v>
      </c>
      <c r="BK333" s="67" t="str">
        <f>IF(E333=1,VLOOKUP(D333,'2015'!$F$12:$AL$1887,32,FALSE),"-")</f>
        <v>punainen</v>
      </c>
      <c r="BL333" s="39" t="str">
        <f>IF(F333="ei löydy","uusi tie",IF(E333=0,"tieosoite muuttunut",IF(E333=1,VLOOKUP(D333,'2015'!$F$12:$AL$1887,33,FALSE),"-")))</f>
        <v>punainen</v>
      </c>
      <c r="BM333" s="39"/>
      <c r="BN333" s="217" t="str">
        <f>VLOOKUP(D333,'2015'!$F$12:$AL$1887,33,FALSE)</f>
        <v>punainen</v>
      </c>
      <c r="BO333" s="117"/>
      <c r="BP333" s="115" t="s">
        <v>51</v>
      </c>
      <c r="BQ333" s="30"/>
      <c r="BS333" s="5"/>
      <c r="BU333" s="35"/>
      <c r="BV333" s="30" t="s">
        <v>51</v>
      </c>
      <c r="BW333" s="20"/>
      <c r="BX333" t="str">
        <f>IF(E333=1,VLOOKUP(D333,'2015'!$F$12:$AX$1887,43,FALSE),"-")</f>
        <v>punainen</v>
      </c>
      <c r="BY333" t="str">
        <f>IF(E333=1,VLOOKUP(D333,'2015'!$F$12:$AX$1887,44,FALSE),"-")</f>
        <v>punainen</v>
      </c>
      <c r="BZ333" t="str">
        <f>IF(E333=1,VLOOKUP(D333,'2015'!$F$12:$AX$1887,45,FALSE),"-")</f>
        <v>punainen</v>
      </c>
      <c r="CA333" s="31">
        <f t="shared" si="65"/>
        <v>21</v>
      </c>
      <c r="CB333" s="31">
        <f t="shared" si="66"/>
        <v>10</v>
      </c>
      <c r="CC333" s="31">
        <f t="shared" si="67"/>
        <v>10</v>
      </c>
      <c r="CD333" s="31">
        <f t="shared" si="68"/>
        <v>1</v>
      </c>
      <c r="CE333" s="31">
        <f t="shared" si="69"/>
        <v>0</v>
      </c>
      <c r="CO333" s="2" t="s">
        <v>35</v>
      </c>
      <c r="CP333" s="2" t="s">
        <v>35</v>
      </c>
    </row>
    <row r="334" spans="1:94" ht="15.75" thickBot="1" x14ac:dyDescent="0.3">
      <c r="A334" s="50"/>
      <c r="B334" s="50"/>
      <c r="C334" s="50" t="str">
        <f t="shared" si="56"/>
        <v>130_5_6730</v>
      </c>
      <c r="D334" s="51" t="str">
        <f t="shared" si="57"/>
        <v>130_5</v>
      </c>
      <c r="E334" s="224">
        <f>IFERROR(VLOOKUP(C334,'2015'!$C$12:$D$1887,2,FALSE),0)</f>
        <v>1</v>
      </c>
      <c r="F334" s="51">
        <f>IFERROR(K334-IFERROR(VLOOKUP(D334,'2015'!$F$12:$I$1887,4,FALSE),"ei löydy"),"ei löydy")</f>
        <v>0</v>
      </c>
      <c r="G334" s="224">
        <f>IFERROR(VLOOKUP(Työfile_2024!C334,Liikennemalli!$D$6:$G$1921,4,FALSE),0)</f>
        <v>1</v>
      </c>
      <c r="H334" s="225">
        <f>K334-IFERROR(VLOOKUP(Työfile_2024!D334,Liikennemalli!$C$6:$H$1921,6,FALSE),"ei löydy")</f>
        <v>0</v>
      </c>
      <c r="I334" s="80">
        <v>130</v>
      </c>
      <c r="J334" s="52">
        <v>5</v>
      </c>
      <c r="K334" s="52">
        <v>6730</v>
      </c>
      <c r="L334" s="53"/>
      <c r="M334" s="54"/>
      <c r="N334" s="54"/>
      <c r="O334" s="54"/>
      <c r="P334" s="54"/>
      <c r="Q334" s="55"/>
      <c r="R334" s="55"/>
      <c r="S334" s="55"/>
      <c r="T334" s="55"/>
      <c r="U334" s="52"/>
      <c r="V334" s="56">
        <v>3327</v>
      </c>
      <c r="W334" s="56">
        <v>373</v>
      </c>
      <c r="X334" s="56">
        <v>3896</v>
      </c>
      <c r="Y334" s="56">
        <f>VLOOKUP(D334,Liikennemalli24!$D$2:$F$1804,2,FALSE)</f>
        <v>2738</v>
      </c>
      <c r="Z334" s="57">
        <f>VLOOKUP(D334,Liikennemalli24!$D$2:$F$1804,3,FALSE)</f>
        <v>0.39900000000000002</v>
      </c>
      <c r="AA334" s="178">
        <f>IF(G334=1,VLOOKUP(C334,Liikennemalli!$D$6:$H$1921,2,FALSE),0)</f>
        <v>5214.1110415235798</v>
      </c>
      <c r="AB334" s="197">
        <f>IF(G334=1,VLOOKUP(C334,Liikennemalli!$D$6:$H$1921,3,FALSE),0)</f>
        <v>0.93482995827219995</v>
      </c>
      <c r="AC334" s="134">
        <f>IF(E334=1,VLOOKUP(Työfile_2024!D334,'2015'!$F$12:$X$1887,18,FALSE),"-")</f>
        <v>1050</v>
      </c>
      <c r="AD334" s="127">
        <f>IF(E334=1,VLOOKUP(Työfile_2024!D334,'2015'!$F$12:$X$1887,19,FALSE),"-")</f>
        <v>0.75</v>
      </c>
      <c r="AI334" s="127">
        <f>IF(E334=1,VLOOKUP(Työfile_2024!D334,'2015'!$F$12:$AB$1887,20,FALSE),"-")</f>
        <v>0</v>
      </c>
      <c r="AJ334" s="127">
        <f>IF(E334=1,VLOOKUP(Työfile_2024!D334,'2015'!$F$12:$AB$1887,21,FALSE),"-")</f>
        <v>0</v>
      </c>
      <c r="AK334" s="127">
        <f>IF(E334=1,VLOOKUP(Työfile_2024!D334,'2015'!$F$12:$AB$1887,22,FALSE),"-")</f>
        <v>0</v>
      </c>
      <c r="AL334" s="127">
        <f>IF(E334=1,VLOOKUP(Työfile_2024!D334,'2015'!$F$12:$AB$1887,23,FALSE),"-")</f>
        <v>0</v>
      </c>
      <c r="AM334" s="56">
        <f>VLOOKUP(Työfile_2024!D334,Tmatkat_20km_tarkasteltava_verk!$C$2:$D$1804,2,FALSE)</f>
        <v>1039</v>
      </c>
      <c r="AN334" s="148">
        <f t="shared" si="58"/>
        <v>0.31229335737902014</v>
      </c>
      <c r="AO334" s="178">
        <f>IF(E334=1,VLOOKUP(Työfile_2024!D334,'2015'!$F$12:$AC$1887,24,FALSE),"-")</f>
        <v>2924</v>
      </c>
      <c r="AP334" s="52">
        <f>VLOOKUP(D334,Tarkasteltava_verkko_2024_harva!$E$2:$I$1804,5,FALSE)</f>
        <v>0</v>
      </c>
      <c r="AQ334" s="52">
        <f>VLOOKUP(D334,Tarkasteltava_verkko_2024_harva!$E$2:$I$1804,4,FALSE)</f>
        <v>0</v>
      </c>
      <c r="AR334" s="148">
        <v>0.31916790490341751</v>
      </c>
      <c r="AS334" s="170" t="str">
        <f>IFERROR(VLOOKUP(C334,'2015'!$C$12:$AG$1887,30,FALSE),"-")</f>
        <v/>
      </c>
      <c r="AT334" s="148">
        <v>0.32317979197622587</v>
      </c>
      <c r="AU334" s="170">
        <f>IFERROR(VLOOKUP(C334,'2015'!$C$12:$AG$1887,31,FALSE),"-")</f>
        <v>0</v>
      </c>
      <c r="AV334" s="106"/>
      <c r="AW334" s="63">
        <f>IFERROR(VLOOKUP(C334,Merkittävyysluokitus!$A$2:$J$1705,10,FALSE),"-")</f>
        <v>2</v>
      </c>
      <c r="AX334" s="175">
        <f>IFERROR(VLOOKUP(C334,Merkittävyysluokitus!$A$2:$J$1705,6,FALSE),"-")</f>
        <v>11.5</v>
      </c>
      <c r="AY334" s="175">
        <f>IFERROR(VLOOKUP(C334,Merkittävyysluokitus!$A$2:$J$1705,7,FALSE),"-")</f>
        <v>5</v>
      </c>
      <c r="AZ334" s="175">
        <f>IFERROR(VLOOKUP(C334,Merkittävyysluokitus!$A$2:$J$1705,8,FALSE),"-")</f>
        <v>4.5</v>
      </c>
      <c r="BA334" s="175">
        <f>IFERROR(VLOOKUP(C334,Merkittävyysluokitus!$A$2:$J$1705,9,FALSE),"-")</f>
        <v>2</v>
      </c>
      <c r="BB334" s="203"/>
      <c r="BC334" s="203" t="str">
        <f t="shared" si="59"/>
        <v>muutos</v>
      </c>
      <c r="BD334" s="39" t="s">
        <v>50</v>
      </c>
      <c r="BE334" s="68" t="str">
        <f t="shared" ref="BE334:BE397" si="71">IF(Z334="-","ei mallia",IF(Z334=0,"ei mallia",IF(Z334&gt;0.599999,IF(Y334&gt;999,"punainen",IF(AM334&gt;99,"punainen",IF(AP334="tiivis","punainen","musta"))),"musta")))</f>
        <v>musta</v>
      </c>
      <c r="BF334" s="68" t="str">
        <f t="shared" ref="BF334:BF397" si="72">IF(Z334="-","ei mallia",IF(Z334=0,"ei mallia",IF(Z334&gt;0.399999,IF(Y334&gt;1999,"punainen",IF(AM334&gt;499,"punainen",IF(AQ334="harva","punainen","musta"))),"musta")))</f>
        <v>musta</v>
      </c>
      <c r="BG334" s="68" t="str">
        <f t="shared" ref="BG334:BG397" si="73">IF(Z334="-","ei mallia",IF(Y334=0,"ei mallia",(IF(AND(SUM((Z334&gt;$BF$2),(Y334&gt;$BF$3),(AM334&gt;$BF$4),(AQ334=$BF$5))&gt;=2,OR(Z334&gt;$BG$2,Y334&gt;$BG$3,AM334&gt;$BG$4,AP334=$BG$5)),"punainen","musta"))))</f>
        <v>punainen</v>
      </c>
      <c r="BH334" s="208" t="str">
        <f t="shared" ref="BH334:BH397" si="74">IF(Z334&gt;0.5,IF(AQ334="harva","punainen","musta"),"musta")</f>
        <v>musta</v>
      </c>
      <c r="BI334" s="117"/>
      <c r="BJ334" s="39" t="str">
        <f>IF(F334="ei löydy","uusi tie",IF(E334=0,"tieosoite muuttunut",IF(E334=1,VLOOKUP(D334,'2015'!$F$12:$AL$1887,31,FALSE),"-")))</f>
        <v>punainen</v>
      </c>
      <c r="BK334" s="67" t="str">
        <f>IF(E334=1,VLOOKUP(D334,'2015'!$F$12:$AL$1887,32,FALSE),"-")</f>
        <v>punainen</v>
      </c>
      <c r="BL334" s="39" t="str">
        <f>IF(F334="ei löydy","uusi tie",IF(E334=0,"tieosoite muuttunut",IF(E334=1,VLOOKUP(D334,'2015'!$F$12:$AL$1887,33,FALSE),"-")))</f>
        <v>punainen</v>
      </c>
      <c r="BM334" s="39"/>
      <c r="BN334" s="217" t="str">
        <f>VLOOKUP(D334,'2015'!$F$12:$AL$1887,33,FALSE)</f>
        <v>punainen</v>
      </c>
      <c r="BO334" s="117"/>
      <c r="BP334" s="115" t="s">
        <v>9</v>
      </c>
      <c r="BQ334" s="30"/>
      <c r="BS334" s="5"/>
      <c r="BU334" s="35"/>
      <c r="BV334" s="30" t="s">
        <v>9</v>
      </c>
      <c r="BW334" s="20"/>
      <c r="BX334" t="str">
        <f>IF(E334=1,VLOOKUP(D334,'2015'!$F$12:$AX$1887,43,FALSE),"-")</f>
        <v>punainen</v>
      </c>
      <c r="BY334" t="str">
        <f>IF(E334=1,VLOOKUP(D334,'2015'!$F$12:$AX$1887,44,FALSE),"-")</f>
        <v>punainen</v>
      </c>
      <c r="BZ334" t="str">
        <f>IF(E334=1,VLOOKUP(D334,'2015'!$F$12:$AX$1887,45,FALSE),"-")</f>
        <v>punainen</v>
      </c>
      <c r="CA334" s="31">
        <f t="shared" si="65"/>
        <v>21</v>
      </c>
      <c r="CB334" s="31">
        <f t="shared" si="66"/>
        <v>10</v>
      </c>
      <c r="CC334" s="31">
        <f t="shared" si="67"/>
        <v>1</v>
      </c>
      <c r="CD334" s="31">
        <f t="shared" si="68"/>
        <v>10</v>
      </c>
      <c r="CE334" s="31">
        <f t="shared" si="69"/>
        <v>0</v>
      </c>
      <c r="CO334" s="2" t="s">
        <v>35</v>
      </c>
      <c r="CP334" s="2" t="s">
        <v>35</v>
      </c>
    </row>
    <row r="335" spans="1:94" ht="15.75" thickBot="1" x14ac:dyDescent="0.3">
      <c r="A335" s="50"/>
      <c r="B335" s="50"/>
      <c r="C335" s="50" t="str">
        <f t="shared" ref="C335:C399" si="75">CONCATENATE(I335,"_",J335,"_",K335)</f>
        <v>130_6_5571</v>
      </c>
      <c r="D335" s="51" t="str">
        <f t="shared" ref="D335:D399" si="76">CONCATENATE(I335,"_",J335)</f>
        <v>130_6</v>
      </c>
      <c r="E335" s="224">
        <f>IFERROR(VLOOKUP(C335,'2015'!$C$12:$D$1887,2,FALSE),0)</f>
        <v>1</v>
      </c>
      <c r="F335" s="51">
        <f>IFERROR(K335-IFERROR(VLOOKUP(D335,'2015'!$F$12:$I$1887,4,FALSE),"ei löydy"),"ei löydy")</f>
        <v>0</v>
      </c>
      <c r="G335" s="224">
        <f>IFERROR(VLOOKUP(Työfile_2024!C335,Liikennemalli!$D$6:$G$1921,4,FALSE),0)</f>
        <v>1</v>
      </c>
      <c r="H335" s="225">
        <f>K335-IFERROR(VLOOKUP(Työfile_2024!D335,Liikennemalli!$C$6:$H$1921,6,FALSE),"ei löydy")</f>
        <v>0</v>
      </c>
      <c r="I335" s="80">
        <v>130</v>
      </c>
      <c r="J335" s="52">
        <v>6</v>
      </c>
      <c r="K335" s="52">
        <v>5571</v>
      </c>
      <c r="L335" s="53"/>
      <c r="M335" s="54"/>
      <c r="N335" s="54"/>
      <c r="O335" s="54"/>
      <c r="P335" s="54"/>
      <c r="Q335" s="55"/>
      <c r="R335" s="55"/>
      <c r="S335" s="55"/>
      <c r="T335" s="55"/>
      <c r="U335" s="52"/>
      <c r="V335" s="56">
        <v>3327</v>
      </c>
      <c r="W335" s="56">
        <v>373</v>
      </c>
      <c r="X335" s="56">
        <v>3896</v>
      </c>
      <c r="Y335" s="56">
        <f>VLOOKUP(D335,Liikennemalli24!$D$2:$F$1804,2,FALSE)</f>
        <v>612</v>
      </c>
      <c r="Z335" s="57">
        <f>VLOOKUP(D335,Liikennemalli24!$D$2:$F$1804,3,FALSE)</f>
        <v>0.17299999999999999</v>
      </c>
      <c r="AA335" s="178">
        <f>IF(G335=1,VLOOKUP(C335,Liikennemalli!$D$6:$H$1921,2,FALSE),0)</f>
        <v>4604.7883026676</v>
      </c>
      <c r="AB335" s="197">
        <f>IF(G335=1,VLOOKUP(C335,Liikennemalli!$D$6:$H$1921,3,FALSE),0)</f>
        <v>0.95667853890096699</v>
      </c>
      <c r="AC335" s="134">
        <f>IF(E335=1,VLOOKUP(Työfile_2024!D335,'2015'!$F$12:$X$1887,18,FALSE),"-")</f>
        <v>66</v>
      </c>
      <c r="AD335" s="127">
        <f>IF(E335=1,VLOOKUP(Työfile_2024!D335,'2015'!$F$12:$X$1887,19,FALSE),"-")</f>
        <v>0.82</v>
      </c>
      <c r="AI335" s="127">
        <f>IF(E335=1,VLOOKUP(Työfile_2024!D335,'2015'!$F$12:$AB$1887,20,FALSE),"-")</f>
        <v>0</v>
      </c>
      <c r="AJ335" s="127">
        <f>IF(E335=1,VLOOKUP(Työfile_2024!D335,'2015'!$F$12:$AB$1887,21,FALSE),"-")</f>
        <v>0</v>
      </c>
      <c r="AK335" s="127">
        <f>IF(E335=1,VLOOKUP(Työfile_2024!D335,'2015'!$F$12:$AB$1887,22,FALSE),"-")</f>
        <v>0</v>
      </c>
      <c r="AL335" s="127">
        <f>IF(E335=1,VLOOKUP(Työfile_2024!D335,'2015'!$F$12:$AB$1887,23,FALSE),"-")</f>
        <v>0</v>
      </c>
      <c r="AM335" s="56">
        <f>VLOOKUP(Työfile_2024!D335,Tmatkat_20km_tarkasteltava_verk!$C$2:$D$1804,2,FALSE)</f>
        <v>675</v>
      </c>
      <c r="AN335" s="148">
        <f t="shared" ref="AN335:AN398" si="77">AM335/V335</f>
        <v>0.20288548241659152</v>
      </c>
      <c r="AO335" s="178">
        <f>IF(E335=1,VLOOKUP(Työfile_2024!D335,'2015'!$F$12:$AC$1887,24,FALSE),"-")</f>
        <v>2442</v>
      </c>
      <c r="AP335" s="52">
        <f>VLOOKUP(D335,Tarkasteltava_verkko_2024_harva!$E$2:$I$1804,5,FALSE)</f>
        <v>0</v>
      </c>
      <c r="AQ335" s="52">
        <f>VLOOKUP(D335,Tarkasteltava_verkko_2024_harva!$E$2:$I$1804,4,FALSE)</f>
        <v>0</v>
      </c>
      <c r="AR335" s="148">
        <v>0</v>
      </c>
      <c r="AS335" s="170" t="str">
        <f>IFERROR(VLOOKUP(C335,'2015'!$C$12:$AG$1887,30,FALSE),"-")</f>
        <v/>
      </c>
      <c r="AT335" s="148">
        <v>0</v>
      </c>
      <c r="AU335" s="170">
        <f>IFERROR(VLOOKUP(C335,'2015'!$C$12:$AG$1887,31,FALSE),"-")</f>
        <v>0</v>
      </c>
      <c r="AV335" s="106"/>
      <c r="AW335" s="63">
        <f>IFERROR(VLOOKUP(C335,Merkittävyysluokitus!$A$2:$J$1705,10,FALSE),"-")</f>
        <v>2</v>
      </c>
      <c r="AX335" s="175">
        <f>IFERROR(VLOOKUP(C335,Merkittävyysluokitus!$A$2:$J$1705,6,FALSE),"-")</f>
        <v>11.958888888888888</v>
      </c>
      <c r="AY335" s="175">
        <f>IFERROR(VLOOKUP(C335,Merkittävyysluokitus!$A$2:$J$1705,7,FALSE),"-")</f>
        <v>4.375</v>
      </c>
      <c r="AZ335" s="175">
        <f>IFERROR(VLOOKUP(C335,Merkittävyysluokitus!$A$2:$J$1705,8,FALSE),"-")</f>
        <v>5.9172222222222217</v>
      </c>
      <c r="BA335" s="175">
        <f>IFERROR(VLOOKUP(C335,Merkittävyysluokitus!$A$2:$J$1705,9,FALSE),"-")</f>
        <v>1.6666666666666665</v>
      </c>
      <c r="BB335" s="203"/>
      <c r="BC335" s="203" t="str">
        <f t="shared" ref="BC335:BC398" si="78">IF(BD335="ei luokiteltu","ei mallia",IF(BL335="tieosoite muuttunut","tieosoite muuttunut",IF(BD335&lt;&gt;BL335,"muutos","")))</f>
        <v>muutos</v>
      </c>
      <c r="BD335" s="39" t="s">
        <v>50</v>
      </c>
      <c r="BE335" s="68" t="str">
        <f t="shared" si="71"/>
        <v>musta</v>
      </c>
      <c r="BF335" s="68" t="str">
        <f t="shared" si="72"/>
        <v>musta</v>
      </c>
      <c r="BG335" s="68" t="str">
        <f t="shared" si="73"/>
        <v>musta</v>
      </c>
      <c r="BH335" s="208" t="str">
        <f t="shared" si="74"/>
        <v>musta</v>
      </c>
      <c r="BI335" s="117"/>
      <c r="BJ335" s="39" t="str">
        <f>IF(F335="ei löydy","uusi tie",IF(E335=0,"tieosoite muuttunut",IF(E335=1,VLOOKUP(D335,'2015'!$F$12:$AL$1887,31,FALSE),"-")))</f>
        <v>punainen</v>
      </c>
      <c r="BK335" s="67" t="str">
        <f>IF(E335=1,VLOOKUP(D335,'2015'!$F$12:$AL$1887,32,FALSE),"-")</f>
        <v>punainen</v>
      </c>
      <c r="BL335" s="39" t="str">
        <f>IF(F335="ei löydy","uusi tie",IF(E335=0,"tieosoite muuttunut",IF(E335=1,VLOOKUP(D335,'2015'!$F$12:$AL$1887,33,FALSE),"-")))</f>
        <v>punainen</v>
      </c>
      <c r="BM335" s="39"/>
      <c r="BN335" s="217" t="str">
        <f>VLOOKUP(D335,'2015'!$F$12:$AL$1887,33,FALSE)</f>
        <v>punainen</v>
      </c>
      <c r="BO335" s="117"/>
      <c r="BP335" s="115" t="s">
        <v>9</v>
      </c>
      <c r="BQ335" s="30"/>
      <c r="BS335" s="5"/>
      <c r="BU335" s="35"/>
      <c r="BV335" s="30" t="s">
        <v>9</v>
      </c>
      <c r="BW335" s="20"/>
      <c r="BX335" t="str">
        <f>IF(E335=1,VLOOKUP(D335,'2015'!$F$12:$AX$1887,43,FALSE),"-")</f>
        <v>punainen</v>
      </c>
      <c r="BY335" t="str">
        <f>IF(E335=1,VLOOKUP(D335,'2015'!$F$12:$AX$1887,44,FALSE),"-")</f>
        <v>punainen</v>
      </c>
      <c r="BZ335" t="str">
        <f>IF(E335=1,VLOOKUP(D335,'2015'!$F$12:$AX$1887,45,FALSE),"-")</f>
        <v>musta</v>
      </c>
      <c r="CA335" s="31">
        <f t="shared" si="65"/>
        <v>20</v>
      </c>
      <c r="CB335" s="31">
        <f t="shared" si="66"/>
        <v>10</v>
      </c>
      <c r="CC335" s="31">
        <f t="shared" si="67"/>
        <v>0</v>
      </c>
      <c r="CD335" s="31">
        <f t="shared" si="68"/>
        <v>10</v>
      </c>
      <c r="CE335" s="31">
        <f t="shared" si="69"/>
        <v>0</v>
      </c>
      <c r="CO335" s="2" t="s">
        <v>35</v>
      </c>
      <c r="CP335" s="2" t="s">
        <v>35</v>
      </c>
    </row>
    <row r="336" spans="1:94" ht="15.75" thickBot="1" x14ac:dyDescent="0.3">
      <c r="A336" s="50"/>
      <c r="B336" s="50"/>
      <c r="C336" s="50" t="str">
        <f t="shared" si="75"/>
        <v>130_7_6760</v>
      </c>
      <c r="D336" s="51" t="str">
        <f t="shared" si="76"/>
        <v>130_7</v>
      </c>
      <c r="E336" s="224">
        <f>IFERROR(VLOOKUP(C336,'2015'!$C$12:$D$1887,2,FALSE),0)</f>
        <v>1</v>
      </c>
      <c r="F336" s="51">
        <f>IFERROR(K336-IFERROR(VLOOKUP(D336,'2015'!$F$12:$I$1887,4,FALSE),"ei löydy"),"ei löydy")</f>
        <v>0</v>
      </c>
      <c r="G336" s="224">
        <f>IFERROR(VLOOKUP(Työfile_2024!C336,Liikennemalli!$D$6:$G$1921,4,FALSE),0)</f>
        <v>1</v>
      </c>
      <c r="H336" s="225">
        <f>K336-IFERROR(VLOOKUP(Työfile_2024!D336,Liikennemalli!$C$6:$H$1921,6,FALSE),"ei löydy")</f>
        <v>0</v>
      </c>
      <c r="I336" s="80">
        <v>130</v>
      </c>
      <c r="J336" s="52">
        <v>7</v>
      </c>
      <c r="K336" s="52">
        <v>6760</v>
      </c>
      <c r="L336" s="53"/>
      <c r="M336" s="54"/>
      <c r="N336" s="54"/>
      <c r="O336" s="54"/>
      <c r="P336" s="54"/>
      <c r="Q336" s="55"/>
      <c r="R336" s="55"/>
      <c r="S336" s="55"/>
      <c r="T336" s="55"/>
      <c r="U336" s="52"/>
      <c r="V336" s="56">
        <v>3869.2168639053252</v>
      </c>
      <c r="W336" s="56">
        <v>256.41035502958579</v>
      </c>
      <c r="X336" s="56">
        <v>4415.041272189349</v>
      </c>
      <c r="Y336" s="56">
        <f>VLOOKUP(D336,Liikennemalli24!$D$2:$F$1804,2,FALSE)</f>
        <v>1620</v>
      </c>
      <c r="Z336" s="57">
        <f>VLOOKUP(D336,Liikennemalli24!$D$2:$F$1804,3,FALSE)</f>
        <v>0.33500000000000002</v>
      </c>
      <c r="AA336" s="178">
        <f>IF(G336=1,VLOOKUP(C336,Liikennemalli!$D$6:$H$1921,2,FALSE),0)</f>
        <v>3097.9673020639998</v>
      </c>
      <c r="AB336" s="197">
        <f>IF(G336=1,VLOOKUP(C336,Liikennemalli!$D$6:$H$1921,3,FALSE),0)</f>
        <v>0.79191498546211603</v>
      </c>
      <c r="AC336" s="134">
        <f>IF(E336=1,VLOOKUP(Työfile_2024!D336,'2015'!$F$12:$X$1887,18,FALSE),"-")</f>
        <v>518</v>
      </c>
      <c r="AD336" s="127">
        <f>IF(E336=1,VLOOKUP(Työfile_2024!D336,'2015'!$F$12:$X$1887,19,FALSE),"-")</f>
        <v>0.47</v>
      </c>
      <c r="AI336" s="127">
        <f>IF(E336=1,VLOOKUP(Työfile_2024!D336,'2015'!$F$12:$AB$1887,20,FALSE),"-")</f>
        <v>0</v>
      </c>
      <c r="AJ336" s="127">
        <f>IF(E336=1,VLOOKUP(Työfile_2024!D336,'2015'!$F$12:$AB$1887,21,FALSE),"-")</f>
        <v>0</v>
      </c>
      <c r="AK336" s="127">
        <f>IF(E336=1,VLOOKUP(Työfile_2024!D336,'2015'!$F$12:$AB$1887,22,FALSE),"-")</f>
        <v>0</v>
      </c>
      <c r="AL336" s="127">
        <f>IF(E336=1,VLOOKUP(Työfile_2024!D336,'2015'!$F$12:$AB$1887,23,FALSE),"-")</f>
        <v>0</v>
      </c>
      <c r="AM336" s="56">
        <f>VLOOKUP(Työfile_2024!D336,Tmatkat_20km_tarkasteltava_verk!$C$2:$D$1804,2,FALSE)</f>
        <v>870</v>
      </c>
      <c r="AN336" s="148">
        <f t="shared" si="77"/>
        <v>0.22485170270913193</v>
      </c>
      <c r="AO336" s="178">
        <f>IF(E336=1,VLOOKUP(Työfile_2024!D336,'2015'!$F$12:$AC$1887,24,FALSE),"-")</f>
        <v>2559</v>
      </c>
      <c r="AP336" s="52">
        <f>VLOOKUP(D336,Tarkasteltava_verkko_2024_harva!$E$2:$I$1804,5,FALSE)</f>
        <v>0</v>
      </c>
      <c r="AQ336" s="52">
        <f>VLOOKUP(D336,Tarkasteltava_verkko_2024_harva!$E$2:$I$1804,4,FALSE)</f>
        <v>0</v>
      </c>
      <c r="AR336" s="148">
        <v>0.21612426035502957</v>
      </c>
      <c r="AS336" s="170" t="str">
        <f>IFERROR(VLOOKUP(C336,'2015'!$C$12:$AG$1887,30,FALSE),"-")</f>
        <v/>
      </c>
      <c r="AT336" s="148">
        <v>0.50636094674556209</v>
      </c>
      <c r="AU336" s="170" t="str">
        <f>IFERROR(VLOOKUP(C336,'2015'!$C$12:$AG$1887,31,FALSE),"-")</f>
        <v>Kyllä</v>
      </c>
      <c r="AV336" s="106"/>
      <c r="AW336" s="63">
        <f>IFERROR(VLOOKUP(C336,Merkittävyysluokitus!$A$2:$J$1705,10,FALSE),"-")</f>
        <v>2</v>
      </c>
      <c r="AX336" s="175">
        <f>IFERROR(VLOOKUP(C336,Merkittävyysluokitus!$A$2:$J$1705,6,FALSE),"-")</f>
        <v>11.591872146118721</v>
      </c>
      <c r="AY336" s="175">
        <f>IFERROR(VLOOKUP(C336,Merkittävyysluokitus!$A$2:$J$1705,7,FALSE),"-")</f>
        <v>5</v>
      </c>
      <c r="AZ336" s="175">
        <f>IFERROR(VLOOKUP(C336,Merkittävyysluokitus!$A$2:$J$1705,8,FALSE),"-")</f>
        <v>4.5918721461187211</v>
      </c>
      <c r="BA336" s="175">
        <f>IFERROR(VLOOKUP(C336,Merkittävyysluokitus!$A$2:$J$1705,9,FALSE),"-")</f>
        <v>2</v>
      </c>
      <c r="BB336" s="203"/>
      <c r="BC336" s="203" t="str">
        <f t="shared" si="78"/>
        <v>muutos</v>
      </c>
      <c r="BD336" s="39" t="s">
        <v>50</v>
      </c>
      <c r="BE336" s="68" t="str">
        <f t="shared" si="71"/>
        <v>musta</v>
      </c>
      <c r="BF336" s="68" t="str">
        <f t="shared" si="72"/>
        <v>musta</v>
      </c>
      <c r="BG336" s="68" t="str">
        <f t="shared" si="73"/>
        <v>musta</v>
      </c>
      <c r="BH336" s="208" t="str">
        <f t="shared" si="74"/>
        <v>musta</v>
      </c>
      <c r="BI336" s="117"/>
      <c r="BJ336" s="39" t="str">
        <f>IF(F336="ei löydy","uusi tie",IF(E336=0,"tieosoite muuttunut",IF(E336=1,VLOOKUP(D336,'2015'!$F$12:$AL$1887,31,FALSE),"-")))</f>
        <v>punainen</v>
      </c>
      <c r="BK336" s="67" t="str">
        <f>IF(E336=1,VLOOKUP(D336,'2015'!$F$12:$AL$1887,32,FALSE),"-")</f>
        <v>punainen</v>
      </c>
      <c r="BL336" s="39" t="str">
        <f>IF(F336="ei löydy","uusi tie",IF(E336=0,"tieosoite muuttunut",IF(E336=1,VLOOKUP(D336,'2015'!$F$12:$AL$1887,33,FALSE),"-")))</f>
        <v>punainen</v>
      </c>
      <c r="BM336" s="39"/>
      <c r="BN336" s="217" t="str">
        <f>VLOOKUP(D336,'2015'!$F$12:$AL$1887,33,FALSE)</f>
        <v>punainen</v>
      </c>
      <c r="BO336" s="117"/>
      <c r="BP336" s="115" t="s">
        <v>9</v>
      </c>
      <c r="BQ336" s="30"/>
      <c r="BS336" s="5"/>
      <c r="BU336" s="35"/>
      <c r="BV336" s="30" t="s">
        <v>9</v>
      </c>
      <c r="BW336" s="20"/>
      <c r="BX336" t="str">
        <f>IF(E336=1,VLOOKUP(D336,'2015'!$F$12:$AX$1887,43,FALSE),"-")</f>
        <v>musta</v>
      </c>
      <c r="BY336" t="str">
        <f>IF(E336=1,VLOOKUP(D336,'2015'!$F$12:$AX$1887,44,FALSE),"-")</f>
        <v>punainen</v>
      </c>
      <c r="BZ336" t="str">
        <f>IF(E336=1,VLOOKUP(D336,'2015'!$F$12:$AX$1887,45,FALSE),"-")</f>
        <v>musta</v>
      </c>
      <c r="CA336" s="31">
        <f t="shared" ref="CA336:CA367" si="79">SUM(CB336:CE336)</f>
        <v>11</v>
      </c>
      <c r="CB336" s="31">
        <f t="shared" ref="CB336:CB370" si="80">IF(AD336&gt;0.59999,10,IF(AD336&gt;0.39999,1,0))</f>
        <v>1</v>
      </c>
      <c r="CC336" s="31">
        <f t="shared" ref="CC336:CC370" si="81">IF(AC336&gt;1999,10,IF(AC336&gt;999,1,0))</f>
        <v>0</v>
      </c>
      <c r="CD336" s="31">
        <f t="shared" ref="CD336:CD370" si="82">IF(AM336&gt;499,10,IF(AM336&gt;99,1,0))</f>
        <v>10</v>
      </c>
      <c r="CE336" s="31">
        <f t="shared" ref="CE336:CE370" si="83">IF(AQ336="osa seud. yht",10,IF(AP336="osa seud. yht",1,0))</f>
        <v>0</v>
      </c>
      <c r="CO336" s="2" t="s">
        <v>35</v>
      </c>
      <c r="CP336" s="2" t="s">
        <v>35</v>
      </c>
    </row>
    <row r="337" spans="1:94" ht="15.75" thickBot="1" x14ac:dyDescent="0.3">
      <c r="A337" s="50"/>
      <c r="B337" s="50"/>
      <c r="C337" s="50" t="str">
        <f t="shared" si="75"/>
        <v>130_8_12341</v>
      </c>
      <c r="D337" s="51" t="str">
        <f t="shared" si="76"/>
        <v>130_8</v>
      </c>
      <c r="E337" s="224">
        <f>IFERROR(VLOOKUP(C337,'2015'!$C$12:$D$1887,2,FALSE),0)</f>
        <v>0</v>
      </c>
      <c r="F337" s="51">
        <f>IFERROR(K337-IFERROR(VLOOKUP(D337,'2015'!$F$12:$I$1887,4,FALSE),"ei löydy"),"ei löydy")</f>
        <v>7351</v>
      </c>
      <c r="G337" s="224">
        <f>IFERROR(VLOOKUP(Työfile_2024!C337,Liikennemalli!$D$6:$G$1921,4,FALSE),0)</f>
        <v>1</v>
      </c>
      <c r="H337" s="225">
        <f>K337-IFERROR(VLOOKUP(Työfile_2024!D337,Liikennemalli!$C$6:$H$1921,6,FALSE),"ei löydy")</f>
        <v>0</v>
      </c>
      <c r="I337" s="80">
        <v>130</v>
      </c>
      <c r="J337" s="52">
        <v>8</v>
      </c>
      <c r="K337" s="52">
        <v>12341</v>
      </c>
      <c r="L337" s="53"/>
      <c r="M337" s="54"/>
      <c r="N337" s="54"/>
      <c r="O337" s="54"/>
      <c r="P337" s="54"/>
      <c r="Q337" s="55"/>
      <c r="R337" s="55"/>
      <c r="S337" s="55"/>
      <c r="T337" s="55"/>
      <c r="U337" s="52"/>
      <c r="V337" s="56">
        <v>4131.1383194230611</v>
      </c>
      <c r="W337" s="56">
        <v>576.90195284012646</v>
      </c>
      <c r="X337" s="56">
        <v>4732.1697593387898</v>
      </c>
      <c r="Y337" s="56">
        <f>VLOOKUP(D337,Liikennemalli24!$D$2:$F$1804,2,FALSE)</f>
        <v>285</v>
      </c>
      <c r="Z337" s="57">
        <f>VLOOKUP(D337,Liikennemalli24!$D$2:$F$1804,3,FALSE)</f>
        <v>0.61699999999999999</v>
      </c>
      <c r="AA337" s="178">
        <f>IF(G337=1,VLOOKUP(C337,Liikennemalli!$D$6:$H$1921,2,FALSE),0)</f>
        <v>1552.9046772595</v>
      </c>
      <c r="AB337" s="197">
        <f>IF(G337=1,VLOOKUP(C337,Liikennemalli!$D$6:$H$1921,3,FALSE),0)</f>
        <v>0.57692733550632802</v>
      </c>
      <c r="AC337" s="134" t="str">
        <f>IF(E337=1,VLOOKUP(Työfile_2024!D337,'2015'!$F$12:$X$1887,18,FALSE),"-")</f>
        <v>-</v>
      </c>
      <c r="AD337" s="127" t="str">
        <f>IF(E337=1,VLOOKUP(Työfile_2024!D337,'2015'!$F$12:$X$1887,19,FALSE),"-")</f>
        <v>-</v>
      </c>
      <c r="AI337" s="127" t="str">
        <f>IF(E337=1,VLOOKUP(Työfile_2024!D337,'2015'!$F$12:$AB$1887,20,FALSE),"-")</f>
        <v>-</v>
      </c>
      <c r="AJ337" s="127" t="str">
        <f>IF(E337=1,VLOOKUP(Työfile_2024!D337,'2015'!$F$12:$AB$1887,21,FALSE),"-")</f>
        <v>-</v>
      </c>
      <c r="AK337" s="127" t="str">
        <f>IF(E337=1,VLOOKUP(Työfile_2024!D337,'2015'!$F$12:$AB$1887,22,FALSE),"-")</f>
        <v>-</v>
      </c>
      <c r="AL337" s="127" t="str">
        <f>IF(E337=1,VLOOKUP(Työfile_2024!D337,'2015'!$F$12:$AB$1887,23,FALSE),"-")</f>
        <v>-</v>
      </c>
      <c r="AM337" s="56">
        <f>VLOOKUP(Työfile_2024!D337,Tmatkat_20km_tarkasteltava_verk!$C$2:$D$1804,2,FALSE)</f>
        <v>738</v>
      </c>
      <c r="AN337" s="148">
        <f t="shared" si="77"/>
        <v>0.17864325591089533</v>
      </c>
      <c r="AO337" s="178" t="str">
        <f>IF(E337=1,VLOOKUP(Työfile_2024!D337,'2015'!$F$12:$AC$1887,24,FALSE),"-")</f>
        <v>-</v>
      </c>
      <c r="AP337" s="52">
        <f>VLOOKUP(D337,Tarkasteltava_verkko_2024_harva!$E$2:$I$1804,5,FALSE)</f>
        <v>0</v>
      </c>
      <c r="AQ337" s="52">
        <f>VLOOKUP(D337,Tarkasteltava_verkko_2024_harva!$E$2:$I$1804,4,FALSE)</f>
        <v>0</v>
      </c>
      <c r="AR337" s="148">
        <v>0.18823434081516896</v>
      </c>
      <c r="AS337" s="170" t="str">
        <f>IFERROR(VLOOKUP(C337,'2015'!$C$12:$AG$1887,30,FALSE),"-")</f>
        <v>-</v>
      </c>
      <c r="AT337" s="148">
        <v>0.24438862328822625</v>
      </c>
      <c r="AU337" s="170" t="str">
        <f>IFERROR(VLOOKUP(C337,'2015'!$C$12:$AG$1887,31,FALSE),"-")</f>
        <v>-</v>
      </c>
      <c r="AV337" s="106"/>
      <c r="AW337" s="63">
        <f>IFERROR(VLOOKUP(C337,Merkittävyysluokitus!$A$2:$J$1705,10,FALSE),"-")</f>
        <v>1</v>
      </c>
      <c r="AX337" s="175">
        <f>IFERROR(VLOOKUP(C337,Merkittävyysluokitus!$A$2:$J$1705,6,FALSE),"-")</f>
        <v>12.959817351598174</v>
      </c>
      <c r="AY337" s="175">
        <f>IFERROR(VLOOKUP(C337,Merkittävyysluokitus!$A$2:$J$1705,7,FALSE),"-")</f>
        <v>5</v>
      </c>
      <c r="AZ337" s="175">
        <f>IFERROR(VLOOKUP(C337,Merkittävyysluokitus!$A$2:$J$1705,8,FALSE),"-")</f>
        <v>6.1264840182648399</v>
      </c>
      <c r="BA337" s="175">
        <f>IFERROR(VLOOKUP(C337,Merkittävyysluokitus!$A$2:$J$1705,9,FALSE),"-")</f>
        <v>1.8333333333333333</v>
      </c>
      <c r="BB337" s="203"/>
      <c r="BC337" s="203" t="str">
        <f t="shared" si="78"/>
        <v>tieosoite muuttunut</v>
      </c>
      <c r="BD337" s="39" t="s">
        <v>50</v>
      </c>
      <c r="BE337" s="68" t="str">
        <f t="shared" si="71"/>
        <v>punainen</v>
      </c>
      <c r="BF337" s="68" t="str">
        <f t="shared" si="72"/>
        <v>punainen</v>
      </c>
      <c r="BG337" s="68" t="str">
        <f t="shared" si="73"/>
        <v>punainen</v>
      </c>
      <c r="BH337" s="208" t="str">
        <f t="shared" si="74"/>
        <v>musta</v>
      </c>
      <c r="BI337" s="117"/>
      <c r="BJ337" s="39" t="str">
        <f>IF(F337="ei löydy","uusi tie",IF(E337=0,"tieosoite muuttunut",IF(E337=1,VLOOKUP(D337,'2015'!$F$12:$AL$1887,31,FALSE),"-")))</f>
        <v>tieosoite muuttunut</v>
      </c>
      <c r="BK337" s="67" t="str">
        <f>IF(E337=1,VLOOKUP(D337,'2015'!$F$12:$AL$1887,32,FALSE),"-")</f>
        <v>-</v>
      </c>
      <c r="BL337" s="39" t="str">
        <f>IF(F337="ei löydy","uusi tie",IF(E337=0,"tieosoite muuttunut",IF(E337=1,VLOOKUP(D337,'2015'!$F$12:$AL$1887,33,FALSE),"-")))</f>
        <v>tieosoite muuttunut</v>
      </c>
      <c r="BM337" s="39"/>
      <c r="BN337" s="217" t="str">
        <f>VLOOKUP(D337,'2015'!$F$12:$AL$1887,33,FALSE)</f>
        <v>punainen</v>
      </c>
      <c r="BO337" s="117"/>
      <c r="BP337" s="115" t="s">
        <v>10</v>
      </c>
      <c r="BQ337" s="30"/>
      <c r="BS337" s="5"/>
      <c r="BU337" s="35"/>
      <c r="BV337" s="30" t="s">
        <v>10</v>
      </c>
      <c r="BW337" s="20"/>
      <c r="BX337" t="str">
        <f>IF(E337=1,VLOOKUP(D337,'2015'!$F$12:$AX$1887,43,FALSE),"-")</f>
        <v>-</v>
      </c>
      <c r="BY337" t="str">
        <f>IF(E337=1,VLOOKUP(D337,'2015'!$F$12:$AX$1887,44,FALSE),"-")</f>
        <v>-</v>
      </c>
      <c r="BZ337" t="str">
        <f>IF(E337=1,VLOOKUP(D337,'2015'!$F$12:$AX$1887,45,FALSE),"-")</f>
        <v>-</v>
      </c>
      <c r="CA337" s="31">
        <f t="shared" si="79"/>
        <v>30</v>
      </c>
      <c r="CB337" s="31">
        <f t="shared" si="80"/>
        <v>10</v>
      </c>
      <c r="CC337" s="31">
        <f t="shared" si="81"/>
        <v>10</v>
      </c>
      <c r="CD337" s="31">
        <f t="shared" si="82"/>
        <v>10</v>
      </c>
      <c r="CE337" s="31">
        <f t="shared" si="83"/>
        <v>0</v>
      </c>
      <c r="CO337" s="2" t="s">
        <v>35</v>
      </c>
      <c r="CP337" s="2" t="s">
        <v>35</v>
      </c>
    </row>
    <row r="338" spans="1:94" ht="15.75" thickBot="1" x14ac:dyDescent="0.3">
      <c r="A338" s="50"/>
      <c r="B338" s="50"/>
      <c r="C338" s="50" t="str">
        <f t="shared" si="75"/>
        <v>130_10_3368</v>
      </c>
      <c r="D338" s="51" t="str">
        <f t="shared" si="76"/>
        <v>130_10</v>
      </c>
      <c r="E338" s="224">
        <f>IFERROR(VLOOKUP(C338,'2015'!$C$12:$D$1887,2,FALSE),0)</f>
        <v>1</v>
      </c>
      <c r="F338" s="51">
        <f>IFERROR(K338-IFERROR(VLOOKUP(D338,'2015'!$F$12:$I$1887,4,FALSE),"ei löydy"),"ei löydy")</f>
        <v>0</v>
      </c>
      <c r="G338" s="224">
        <f>IFERROR(VLOOKUP(Työfile_2024!C338,Liikennemalli!$D$6:$G$1921,4,FALSE),0)</f>
        <v>1</v>
      </c>
      <c r="H338" s="225">
        <f>K338-IFERROR(VLOOKUP(Työfile_2024!D338,Liikennemalli!$C$6:$H$1921,6,FALSE),"ei löydy")</f>
        <v>0</v>
      </c>
      <c r="I338" s="80">
        <v>130</v>
      </c>
      <c r="J338" s="52">
        <v>10</v>
      </c>
      <c r="K338" s="52">
        <v>3368</v>
      </c>
      <c r="L338" s="53"/>
      <c r="M338" s="54"/>
      <c r="N338" s="54"/>
      <c r="O338" s="54"/>
      <c r="P338" s="54"/>
      <c r="Q338" s="55"/>
      <c r="R338" s="55"/>
      <c r="S338" s="55"/>
      <c r="T338" s="55"/>
      <c r="U338" s="52"/>
      <c r="V338" s="56">
        <v>4934.436163895487</v>
      </c>
      <c r="W338" s="56">
        <v>272.65706650831356</v>
      </c>
      <c r="X338" s="56">
        <v>5344.546912114014</v>
      </c>
      <c r="Y338" s="56">
        <f>VLOOKUP(D338,Liikennemalli24!$D$2:$F$1804,2,FALSE)</f>
        <v>2536</v>
      </c>
      <c r="Z338" s="57">
        <f>VLOOKUP(D338,Liikennemalli24!$D$2:$F$1804,3,FALSE)</f>
        <v>0.71099999999999997</v>
      </c>
      <c r="AA338" s="178">
        <f>IF(G338=1,VLOOKUP(C338,Liikennemalli!$D$6:$H$1921,2,FALSE),0)</f>
        <v>2294.5993371760901</v>
      </c>
      <c r="AB338" s="197">
        <f>IF(G338=1,VLOOKUP(C338,Liikennemalli!$D$6:$H$1921,3,FALSE),0)</f>
        <v>0.65859539384424204</v>
      </c>
      <c r="AC338" s="134">
        <f>IF(E338=1,VLOOKUP(Työfile_2024!D338,'2015'!$F$12:$X$1887,18,FALSE),"-")</f>
        <v>1326</v>
      </c>
      <c r="AD338" s="127">
        <f>IF(E338=1,VLOOKUP(Työfile_2024!D338,'2015'!$F$12:$X$1887,19,FALSE),"-")</f>
        <v>0.5</v>
      </c>
      <c r="AI338" s="127">
        <f>IF(E338=1,VLOOKUP(Työfile_2024!D338,'2015'!$F$12:$AB$1887,20,FALSE),"-")</f>
        <v>0</v>
      </c>
      <c r="AJ338" s="127">
        <f>IF(E338=1,VLOOKUP(Työfile_2024!D338,'2015'!$F$12:$AB$1887,21,FALSE),"-")</f>
        <v>0</v>
      </c>
      <c r="AK338" s="127">
        <f>IF(E338=1,VLOOKUP(Työfile_2024!D338,'2015'!$F$12:$AB$1887,22,FALSE),"-")</f>
        <v>0</v>
      </c>
      <c r="AL338" s="127">
        <f>IF(E338=1,VLOOKUP(Työfile_2024!D338,'2015'!$F$12:$AB$1887,23,FALSE),"-")</f>
        <v>0</v>
      </c>
      <c r="AM338" s="56">
        <f>VLOOKUP(Työfile_2024!D338,Tmatkat_20km_tarkasteltava_verk!$C$2:$D$1804,2,FALSE)</f>
        <v>179</v>
      </c>
      <c r="AN338" s="148">
        <f t="shared" si="77"/>
        <v>3.6275674475174199E-2</v>
      </c>
      <c r="AO338" s="178">
        <f>IF(E338=1,VLOOKUP(Työfile_2024!D338,'2015'!$F$12:$AC$1887,24,FALSE),"-")</f>
        <v>3634</v>
      </c>
      <c r="AP338" s="52" t="str">
        <f>VLOOKUP(D338,Tarkasteltava_verkko_2024_harva!$E$2:$I$1804,5,FALSE)</f>
        <v>tiivis</v>
      </c>
      <c r="AQ338" s="52" t="str">
        <f>VLOOKUP(D338,Tarkasteltava_verkko_2024_harva!$E$2:$I$1804,4,FALSE)</f>
        <v>harva</v>
      </c>
      <c r="AR338" s="148">
        <v>0.17785035629453683</v>
      </c>
      <c r="AS338" s="170" t="str">
        <f>IFERROR(VLOOKUP(C338,'2015'!$C$12:$AG$1887,30,FALSE),"-")</f>
        <v/>
      </c>
      <c r="AT338" s="148">
        <v>0.7220902612826603</v>
      </c>
      <c r="AU338" s="170" t="str">
        <f>IFERROR(VLOOKUP(C338,'2015'!$C$12:$AG$1887,31,FALSE),"-")</f>
        <v>Kyllä</v>
      </c>
      <c r="AV338" s="106"/>
      <c r="AW338" s="63">
        <f>IFERROR(VLOOKUP(C338,Merkittävyysluokitus!$A$2:$J$1705,10,FALSE),"-")</f>
        <v>2</v>
      </c>
      <c r="AX338" s="175">
        <f>IFERROR(VLOOKUP(C338,Merkittävyysluokitus!$A$2:$J$1705,6,FALSE),"-")</f>
        <v>12.1</v>
      </c>
      <c r="AY338" s="175">
        <f>IFERROR(VLOOKUP(C338,Merkittävyysluokitus!$A$2:$J$1705,7,FALSE),"-")</f>
        <v>4.5999999999999996</v>
      </c>
      <c r="AZ338" s="175">
        <f>IFERROR(VLOOKUP(C338,Merkittävyysluokitus!$A$2:$J$1705,8,FALSE),"-")</f>
        <v>5.5</v>
      </c>
      <c r="BA338" s="175">
        <f>IFERROR(VLOOKUP(C338,Merkittävyysluokitus!$A$2:$J$1705,9,FALSE),"-")</f>
        <v>2</v>
      </c>
      <c r="BB338" s="203"/>
      <c r="BC338" s="203" t="str">
        <f t="shared" si="78"/>
        <v>muutos</v>
      </c>
      <c r="BD338" s="39" t="s">
        <v>50</v>
      </c>
      <c r="BE338" s="68" t="str">
        <f t="shared" si="71"/>
        <v>punainen</v>
      </c>
      <c r="BF338" s="68" t="str">
        <f t="shared" si="72"/>
        <v>punainen</v>
      </c>
      <c r="BG338" s="68" t="str">
        <f t="shared" si="73"/>
        <v>punainen</v>
      </c>
      <c r="BH338" s="208" t="str">
        <f t="shared" si="74"/>
        <v>punainen</v>
      </c>
      <c r="BI338" s="117"/>
      <c r="BJ338" s="39" t="str">
        <f>IF(F338="ei löydy","uusi tie",IF(E338=0,"tieosoite muuttunut",IF(E338=1,VLOOKUP(D338,'2015'!$F$12:$AL$1887,31,FALSE),"-")))</f>
        <v>punainen</v>
      </c>
      <c r="BK338" s="67" t="str">
        <f>IF(E338=1,VLOOKUP(D338,'2015'!$F$12:$AL$1887,32,FALSE),"-")</f>
        <v>punainen</v>
      </c>
      <c r="BL338" s="39" t="str">
        <f>IF(F338="ei löydy","uusi tie",IF(E338=0,"tieosoite muuttunut",IF(E338=1,VLOOKUP(D338,'2015'!$F$12:$AL$1887,33,FALSE),"-")))</f>
        <v>punainen</v>
      </c>
      <c r="BM338" s="39"/>
      <c r="BN338" s="217" t="str">
        <f>VLOOKUP(D338,'2015'!$F$12:$AL$1887,33,FALSE)</f>
        <v>punainen</v>
      </c>
      <c r="BO338" s="117"/>
      <c r="BP338" s="115" t="s">
        <v>51</v>
      </c>
      <c r="BQ338" s="30"/>
      <c r="BS338" s="5"/>
      <c r="BU338" s="35"/>
      <c r="BV338" s="30" t="s">
        <v>9</v>
      </c>
      <c r="BW338" s="20"/>
      <c r="BX338" t="str">
        <f>IF(E338=1,VLOOKUP(D338,'2015'!$F$12:$AX$1887,43,FALSE),"-")</f>
        <v>musta</v>
      </c>
      <c r="BY338" t="str">
        <f>IF(E338=1,VLOOKUP(D338,'2015'!$F$12:$AX$1887,44,FALSE),"-")</f>
        <v>punainen</v>
      </c>
      <c r="BZ338" t="str">
        <f>IF(E338=1,VLOOKUP(D338,'2015'!$F$12:$AX$1887,45,FALSE),"-")</f>
        <v>punainen</v>
      </c>
      <c r="CA338" s="31">
        <f t="shared" si="79"/>
        <v>3</v>
      </c>
      <c r="CB338" s="31">
        <f t="shared" si="80"/>
        <v>1</v>
      </c>
      <c r="CC338" s="31">
        <f t="shared" si="81"/>
        <v>1</v>
      </c>
      <c r="CD338" s="31">
        <f t="shared" si="82"/>
        <v>1</v>
      </c>
      <c r="CE338" s="31">
        <f t="shared" si="83"/>
        <v>0</v>
      </c>
      <c r="CO338" s="32" t="s">
        <v>34</v>
      </c>
      <c r="CP338" s="2" t="s">
        <v>35</v>
      </c>
    </row>
    <row r="339" spans="1:94" ht="15.75" thickBot="1" x14ac:dyDescent="0.3">
      <c r="A339" s="50"/>
      <c r="B339" s="50"/>
      <c r="C339" s="50" t="str">
        <f t="shared" si="75"/>
        <v>130_11_8980</v>
      </c>
      <c r="D339" s="51" t="str">
        <f t="shared" si="76"/>
        <v>130_11</v>
      </c>
      <c r="E339" s="224">
        <f>IFERROR(VLOOKUP(C339,'2015'!$C$12:$D$1887,2,FALSE),0)</f>
        <v>1</v>
      </c>
      <c r="F339" s="51">
        <f>IFERROR(K339-IFERROR(VLOOKUP(D339,'2015'!$F$12:$I$1887,4,FALSE),"ei löydy"),"ei löydy")</f>
        <v>0</v>
      </c>
      <c r="G339" s="224">
        <f>IFERROR(VLOOKUP(Työfile_2024!C339,Liikennemalli!$D$6:$G$1921,4,FALSE),0)</f>
        <v>1</v>
      </c>
      <c r="H339" s="225">
        <f>K339-IFERROR(VLOOKUP(Työfile_2024!D339,Liikennemalli!$C$6:$H$1921,6,FALSE),"ei löydy")</f>
        <v>0</v>
      </c>
      <c r="I339" s="81">
        <v>130</v>
      </c>
      <c r="J339" s="52">
        <v>11</v>
      </c>
      <c r="K339" s="52">
        <v>8980</v>
      </c>
      <c r="L339" s="53"/>
      <c r="M339" s="54"/>
      <c r="N339" s="54"/>
      <c r="O339" s="54"/>
      <c r="P339" s="54"/>
      <c r="Q339" s="55"/>
      <c r="R339" s="55"/>
      <c r="S339" s="55"/>
      <c r="T339" s="55"/>
      <c r="U339" s="52"/>
      <c r="V339" s="56">
        <v>3622</v>
      </c>
      <c r="W339" s="56">
        <v>183</v>
      </c>
      <c r="X339" s="56">
        <v>3930</v>
      </c>
      <c r="Y339" s="56">
        <f>VLOOKUP(D339,Liikennemalli24!$D$2:$F$1804,2,FALSE)</f>
        <v>841</v>
      </c>
      <c r="Z339" s="57">
        <f>VLOOKUP(D339,Liikennemalli24!$D$2:$F$1804,3,FALSE)</f>
        <v>0.82</v>
      </c>
      <c r="AA339" s="178">
        <f>IF(G339=1,VLOOKUP(C339,Liikennemalli!$D$6:$H$1921,2,FALSE),0)</f>
        <v>199.67419932965001</v>
      </c>
      <c r="AB339" s="197">
        <f>IF(G339=1,VLOOKUP(C339,Liikennemalli!$D$6:$H$1921,3,FALSE),0)</f>
        <v>0.42208603307699999</v>
      </c>
      <c r="AC339" s="134">
        <f>IF(E339=1,VLOOKUP(Työfile_2024!D339,'2015'!$F$12:$X$1887,18,FALSE),"-")</f>
        <v>751</v>
      </c>
      <c r="AD339" s="127">
        <f>IF(E339=1,VLOOKUP(Työfile_2024!D339,'2015'!$F$12:$X$1887,19,FALSE),"-")</f>
        <v>0.4</v>
      </c>
      <c r="AI339" s="127">
        <f>IF(E339=1,VLOOKUP(Työfile_2024!D339,'2015'!$F$12:$AB$1887,20,FALSE),"-")</f>
        <v>0</v>
      </c>
      <c r="AJ339" s="127">
        <f>IF(E339=1,VLOOKUP(Työfile_2024!D339,'2015'!$F$12:$AB$1887,21,FALSE),"-")</f>
        <v>0</v>
      </c>
      <c r="AK339" s="127">
        <f>IF(E339=1,VLOOKUP(Työfile_2024!D339,'2015'!$F$12:$AB$1887,22,FALSE),"-")</f>
        <v>0</v>
      </c>
      <c r="AL339" s="127">
        <f>IF(E339=1,VLOOKUP(Työfile_2024!D339,'2015'!$F$12:$AB$1887,23,FALSE),"-")</f>
        <v>0</v>
      </c>
      <c r="AM339" s="56">
        <f>VLOOKUP(Työfile_2024!D339,Tmatkat_20km_tarkasteltava_verk!$C$2:$D$1804,2,FALSE)</f>
        <v>407</v>
      </c>
      <c r="AN339" s="148">
        <f t="shared" si="77"/>
        <v>0.11236885698509111</v>
      </c>
      <c r="AO339" s="178">
        <f>IF(E339=1,VLOOKUP(Työfile_2024!D339,'2015'!$F$12:$AC$1887,24,FALSE),"-")</f>
        <v>3974</v>
      </c>
      <c r="AP339" s="52" t="str">
        <f>VLOOKUP(D339,Tarkasteltava_verkko_2024_harva!$E$2:$I$1804,5,FALSE)</f>
        <v>tiivis</v>
      </c>
      <c r="AQ339" s="52" t="str">
        <f>VLOOKUP(D339,Tarkasteltava_verkko_2024_harva!$E$2:$I$1804,4,FALSE)</f>
        <v>harva</v>
      </c>
      <c r="AR339" s="148">
        <v>0.13841870824053451</v>
      </c>
      <c r="AS339" s="170" t="str">
        <f>IFERROR(VLOOKUP(C339,'2015'!$C$12:$AG$1887,30,FALSE),"-")</f>
        <v/>
      </c>
      <c r="AT339" s="148">
        <v>0.1665924276169265</v>
      </c>
      <c r="AU339" s="170">
        <f>IFERROR(VLOOKUP(C339,'2015'!$C$12:$AG$1887,31,FALSE),"-")</f>
        <v>0</v>
      </c>
      <c r="AV339" s="106"/>
      <c r="AW339" s="63">
        <f>IFERROR(VLOOKUP(C339,Merkittävyysluokitus!$A$2:$J$1705,10,FALSE),"-")</f>
        <v>2</v>
      </c>
      <c r="AX339" s="175">
        <f>IFERROR(VLOOKUP(C339,Merkittävyysluokitus!$A$2:$J$1705,6,FALSE),"-")</f>
        <v>12.225</v>
      </c>
      <c r="AY339" s="175">
        <f>IFERROR(VLOOKUP(C339,Merkittävyysluokitus!$A$2:$J$1705,7,FALSE),"-")</f>
        <v>4.7249999999999996</v>
      </c>
      <c r="AZ339" s="175">
        <f>IFERROR(VLOOKUP(C339,Merkittävyysluokitus!$A$2:$J$1705,8,FALSE),"-")</f>
        <v>5.833333333333333</v>
      </c>
      <c r="BA339" s="175">
        <f>IFERROR(VLOOKUP(C339,Merkittävyysluokitus!$A$2:$J$1705,9,FALSE),"-")</f>
        <v>1.6666666666666665</v>
      </c>
      <c r="BB339" s="203"/>
      <c r="BC339" s="203" t="str">
        <f t="shared" si="78"/>
        <v>muutos</v>
      </c>
      <c r="BD339" s="39" t="s">
        <v>50</v>
      </c>
      <c r="BE339" s="68" t="str">
        <f t="shared" si="71"/>
        <v>punainen</v>
      </c>
      <c r="BF339" s="68" t="str">
        <f t="shared" si="72"/>
        <v>punainen</v>
      </c>
      <c r="BG339" s="68" t="str">
        <f t="shared" si="73"/>
        <v>punainen</v>
      </c>
      <c r="BH339" s="208" t="str">
        <f t="shared" si="74"/>
        <v>punainen</v>
      </c>
      <c r="BI339" s="117"/>
      <c r="BJ339" s="39" t="str">
        <f>IF(F339="ei löydy","uusi tie",IF(E339=0,"tieosoite muuttunut",IF(E339=1,VLOOKUP(D339,'2015'!$F$12:$AL$1887,31,FALSE),"-")))</f>
        <v>punainen</v>
      </c>
      <c r="BK339" s="67" t="str">
        <f>IF(E339=1,VLOOKUP(D339,'2015'!$F$12:$AL$1887,32,FALSE),"-")</f>
        <v>punainen</v>
      </c>
      <c r="BL339" s="39" t="str">
        <f>IF(F339="ei löydy","uusi tie",IF(E339=0,"tieosoite muuttunut",IF(E339=1,VLOOKUP(D339,'2015'!$F$12:$AL$1887,33,FALSE),"-")))</f>
        <v>punainen</v>
      </c>
      <c r="BM339" s="39"/>
      <c r="BN339" s="217" t="str">
        <f>VLOOKUP(D339,'2015'!$F$12:$AL$1887,33,FALSE)</f>
        <v>punainen</v>
      </c>
      <c r="BO339" s="117"/>
      <c r="BP339" s="115" t="s">
        <v>9</v>
      </c>
      <c r="BQ339" s="30"/>
      <c r="BS339" s="5"/>
      <c r="BU339" s="35"/>
      <c r="BV339" s="30" t="s">
        <v>9</v>
      </c>
      <c r="BW339" s="20"/>
      <c r="BX339" t="str">
        <f>IF(E339=1,VLOOKUP(D339,'2015'!$F$12:$AX$1887,43,FALSE),"-")</f>
        <v>musta</v>
      </c>
      <c r="BY339" t="str">
        <f>IF(E339=1,VLOOKUP(D339,'2015'!$F$12:$AX$1887,44,FALSE),"-")</f>
        <v>punainen</v>
      </c>
      <c r="BZ339" t="str">
        <f>IF(E339=1,VLOOKUP(D339,'2015'!$F$12:$AX$1887,45,FALSE),"-")</f>
        <v>punainen</v>
      </c>
      <c r="CA339" s="31">
        <f t="shared" si="79"/>
        <v>2</v>
      </c>
      <c r="CB339" s="31">
        <f t="shared" si="80"/>
        <v>1</v>
      </c>
      <c r="CC339" s="31">
        <f t="shared" si="81"/>
        <v>0</v>
      </c>
      <c r="CD339" s="31">
        <f t="shared" si="82"/>
        <v>1</v>
      </c>
      <c r="CE339" s="31">
        <f t="shared" si="83"/>
        <v>0</v>
      </c>
      <c r="CO339" s="32" t="s">
        <v>34</v>
      </c>
      <c r="CP339" s="2" t="s">
        <v>35</v>
      </c>
    </row>
    <row r="340" spans="1:94" ht="15.75" thickBot="1" x14ac:dyDescent="0.3">
      <c r="A340" s="50"/>
      <c r="B340" s="50"/>
      <c r="C340" s="50" t="str">
        <f t="shared" si="75"/>
        <v>130_12_4308</v>
      </c>
      <c r="D340" s="51" t="str">
        <f t="shared" si="76"/>
        <v>130_12</v>
      </c>
      <c r="E340" s="224">
        <f>IFERROR(VLOOKUP(C340,'2015'!$C$12:$D$1887,2,FALSE),0)</f>
        <v>1</v>
      </c>
      <c r="F340" s="51">
        <f>IFERROR(K340-IFERROR(VLOOKUP(D340,'2015'!$F$12:$I$1887,4,FALSE),"ei löydy"),"ei löydy")</f>
        <v>0</v>
      </c>
      <c r="G340" s="224">
        <f>IFERROR(VLOOKUP(Työfile_2024!C340,Liikennemalli!$D$6:$G$1921,4,FALSE),0)</f>
        <v>1</v>
      </c>
      <c r="H340" s="225">
        <f>K340-IFERROR(VLOOKUP(Työfile_2024!D340,Liikennemalli!$C$6:$H$1921,6,FALSE),"ei löydy")</f>
        <v>0</v>
      </c>
      <c r="I340" s="80">
        <v>130</v>
      </c>
      <c r="J340" s="52">
        <v>12</v>
      </c>
      <c r="K340" s="52">
        <v>4308</v>
      </c>
      <c r="L340" s="53"/>
      <c r="M340" s="54"/>
      <c r="N340" s="54"/>
      <c r="O340" s="54"/>
      <c r="P340" s="54"/>
      <c r="Q340" s="55"/>
      <c r="R340" s="55"/>
      <c r="S340" s="55"/>
      <c r="T340" s="55"/>
      <c r="U340" s="52"/>
      <c r="V340" s="56">
        <v>3037</v>
      </c>
      <c r="W340" s="56">
        <v>172</v>
      </c>
      <c r="X340" s="56">
        <v>3375</v>
      </c>
      <c r="Y340" s="56">
        <f>VLOOKUP(D340,Liikennemalli24!$D$2:$F$1804,2,FALSE)</f>
        <v>720</v>
      </c>
      <c r="Z340" s="57">
        <f>VLOOKUP(D340,Liikennemalli24!$D$2:$F$1804,3,FALSE)</f>
        <v>0.54900000000000004</v>
      </c>
      <c r="AA340" s="178">
        <f>IF(G340=1,VLOOKUP(C340,Liikennemalli!$D$6:$H$1921,2,FALSE),0)</f>
        <v>250.448002574783</v>
      </c>
      <c r="AB340" s="197">
        <f>IF(G340=1,VLOOKUP(C340,Liikennemalli!$D$6:$H$1921,3,FALSE),0)</f>
        <v>0.26815217737931002</v>
      </c>
      <c r="AC340" s="134">
        <f>IF(E340=1,VLOOKUP(Työfile_2024!D340,'2015'!$F$12:$X$1887,18,FALSE),"-")</f>
        <v>854</v>
      </c>
      <c r="AD340" s="127">
        <f>IF(E340=1,VLOOKUP(Työfile_2024!D340,'2015'!$F$12:$X$1887,19,FALSE),"-")</f>
        <v>0.65</v>
      </c>
      <c r="AI340" s="127">
        <f>IF(E340=1,VLOOKUP(Työfile_2024!D340,'2015'!$F$12:$AB$1887,20,FALSE),"-")</f>
        <v>0</v>
      </c>
      <c r="AJ340" s="127">
        <f>IF(E340=1,VLOOKUP(Työfile_2024!D340,'2015'!$F$12:$AB$1887,21,FALSE),"-")</f>
        <v>0</v>
      </c>
      <c r="AK340" s="127">
        <f>IF(E340=1,VLOOKUP(Työfile_2024!D340,'2015'!$F$12:$AB$1887,22,FALSE),"-")</f>
        <v>0</v>
      </c>
      <c r="AL340" s="127">
        <f>IF(E340=1,VLOOKUP(Työfile_2024!D340,'2015'!$F$12:$AB$1887,23,FALSE),"-")</f>
        <v>0</v>
      </c>
      <c r="AM340" s="56">
        <f>VLOOKUP(Työfile_2024!D340,Tmatkat_20km_tarkasteltava_verk!$C$2:$D$1804,2,FALSE)</f>
        <v>168</v>
      </c>
      <c r="AN340" s="148">
        <f t="shared" si="77"/>
        <v>5.531774777741192E-2</v>
      </c>
      <c r="AO340" s="178">
        <f>IF(E340=1,VLOOKUP(Työfile_2024!D340,'2015'!$F$12:$AC$1887,24,FALSE),"-")</f>
        <v>3730</v>
      </c>
      <c r="AP340" s="52">
        <f>VLOOKUP(D340,Tarkasteltava_verkko_2024_harva!$E$2:$I$1804,5,FALSE)</f>
        <v>0</v>
      </c>
      <c r="AQ340" s="52">
        <f>VLOOKUP(D340,Tarkasteltava_verkko_2024_harva!$E$2:$I$1804,4,FALSE)</f>
        <v>0</v>
      </c>
      <c r="AR340" s="148">
        <v>3.1337047353760444E-2</v>
      </c>
      <c r="AS340" s="170" t="str">
        <f>IFERROR(VLOOKUP(C340,'2015'!$C$12:$AG$1887,30,FALSE),"-")</f>
        <v/>
      </c>
      <c r="AT340" s="148">
        <v>0.13509749303621169</v>
      </c>
      <c r="AU340" s="170">
        <f>IFERROR(VLOOKUP(C340,'2015'!$C$12:$AG$1887,31,FALSE),"-")</f>
        <v>0</v>
      </c>
      <c r="AV340" s="106"/>
      <c r="AW340" s="63">
        <f>IFERROR(VLOOKUP(C340,Merkittävyysluokitus!$A$2:$J$1705,10,FALSE),"-")</f>
        <v>3</v>
      </c>
      <c r="AX340" s="175">
        <f>IFERROR(VLOOKUP(C340,Merkittävyysluokitus!$A$2:$J$1705,6,FALSE),"-")</f>
        <v>10.421555555555555</v>
      </c>
      <c r="AY340" s="175">
        <f>IFERROR(VLOOKUP(C340,Merkittävyysluokitus!$A$2:$J$1705,7,FALSE),"-")</f>
        <v>4.5683333333333334</v>
      </c>
      <c r="AZ340" s="175">
        <f>IFERROR(VLOOKUP(C340,Merkittävyysluokitus!$A$2:$J$1705,8,FALSE),"-")</f>
        <v>4.0198888888888886</v>
      </c>
      <c r="BA340" s="175">
        <f>IFERROR(VLOOKUP(C340,Merkittävyysluokitus!$A$2:$J$1705,9,FALSE),"-")</f>
        <v>1.8333333333333333</v>
      </c>
      <c r="BB340" s="203"/>
      <c r="BC340" s="203" t="str">
        <f t="shared" si="78"/>
        <v>muutos</v>
      </c>
      <c r="BD340" s="39" t="s">
        <v>50</v>
      </c>
      <c r="BE340" s="68" t="str">
        <f t="shared" si="71"/>
        <v>musta</v>
      </c>
      <c r="BF340" s="68" t="str">
        <f t="shared" si="72"/>
        <v>musta</v>
      </c>
      <c r="BG340" s="68" t="str">
        <f t="shared" si="73"/>
        <v>musta</v>
      </c>
      <c r="BH340" s="208" t="str">
        <f t="shared" si="74"/>
        <v>musta</v>
      </c>
      <c r="BI340" s="117"/>
      <c r="BJ340" s="39" t="str">
        <f>IF(F340="ei löydy","uusi tie",IF(E340=0,"tieosoite muuttunut",IF(E340=1,VLOOKUP(D340,'2015'!$F$12:$AL$1887,31,FALSE),"-")))</f>
        <v>punainen</v>
      </c>
      <c r="BK340" s="67" t="str">
        <f>IF(E340=1,VLOOKUP(D340,'2015'!$F$12:$AL$1887,32,FALSE),"-")</f>
        <v>punainen</v>
      </c>
      <c r="BL340" s="39" t="str">
        <f>IF(F340="ei löydy","uusi tie",IF(E340=0,"tieosoite muuttunut",IF(E340=1,VLOOKUP(D340,'2015'!$F$12:$AL$1887,33,FALSE),"-")))</f>
        <v>punainen</v>
      </c>
      <c r="BM340" s="39"/>
      <c r="BN340" s="217" t="str">
        <f>VLOOKUP(D340,'2015'!$F$12:$AL$1887,33,FALSE)</f>
        <v>punainen</v>
      </c>
      <c r="BO340" s="117"/>
      <c r="BP340" s="115" t="s">
        <v>9</v>
      </c>
      <c r="BQ340" s="30"/>
      <c r="BS340" s="5"/>
      <c r="BU340" s="35"/>
      <c r="BV340" s="30" t="s">
        <v>9</v>
      </c>
      <c r="BW340" s="20"/>
      <c r="BX340" t="str">
        <f>IF(E340=1,VLOOKUP(D340,'2015'!$F$12:$AX$1887,43,FALSE),"-")</f>
        <v>punainen</v>
      </c>
      <c r="BY340" t="str">
        <f>IF(E340=1,VLOOKUP(D340,'2015'!$F$12:$AX$1887,44,FALSE),"-")</f>
        <v>punainen</v>
      </c>
      <c r="BZ340" t="str">
        <f>IF(E340=1,VLOOKUP(D340,'2015'!$F$12:$AX$1887,45,FALSE),"-")</f>
        <v>musta</v>
      </c>
      <c r="CA340" s="31">
        <f t="shared" si="79"/>
        <v>11</v>
      </c>
      <c r="CB340" s="31">
        <f t="shared" si="80"/>
        <v>10</v>
      </c>
      <c r="CC340" s="31">
        <f t="shared" si="81"/>
        <v>0</v>
      </c>
      <c r="CD340" s="31">
        <f t="shared" si="82"/>
        <v>1</v>
      </c>
      <c r="CE340" s="31">
        <f t="shared" si="83"/>
        <v>0</v>
      </c>
      <c r="CO340" s="32" t="s">
        <v>34</v>
      </c>
      <c r="CP340" s="2" t="s">
        <v>35</v>
      </c>
    </row>
    <row r="341" spans="1:94" ht="15.75" thickBot="1" x14ac:dyDescent="0.3">
      <c r="A341" s="50"/>
      <c r="B341" s="50"/>
      <c r="C341" s="50" t="str">
        <f t="shared" si="75"/>
        <v>130_13_15730</v>
      </c>
      <c r="D341" s="51" t="str">
        <f t="shared" si="76"/>
        <v>130_13</v>
      </c>
      <c r="E341" s="224">
        <f>IFERROR(VLOOKUP(C341,'2015'!$C$12:$D$1887,2,FALSE),0)</f>
        <v>0</v>
      </c>
      <c r="F341" s="51">
        <f>IFERROR(K341-IFERROR(VLOOKUP(D341,'2015'!$F$12:$I$1887,4,FALSE),"ei löydy"),"ei löydy")</f>
        <v>8147</v>
      </c>
      <c r="G341" s="224">
        <f>IFERROR(VLOOKUP(Työfile_2024!C341,Liikennemalli!$D$6:$G$1921,4,FALSE),0)</f>
        <v>0</v>
      </c>
      <c r="H341" s="225">
        <f>K341-IFERROR(VLOOKUP(Työfile_2024!D341,Liikennemalli!$C$6:$H$1921,6,FALSE),"ei löydy")</f>
        <v>-5340</v>
      </c>
      <c r="I341" s="80">
        <v>130</v>
      </c>
      <c r="J341" s="52">
        <v>13</v>
      </c>
      <c r="K341" s="52">
        <v>15730</v>
      </c>
      <c r="L341" s="53"/>
      <c r="M341" s="54"/>
      <c r="N341" s="54"/>
      <c r="O341" s="54"/>
      <c r="P341" s="54"/>
      <c r="Q341" s="55"/>
      <c r="R341" s="55"/>
      <c r="S341" s="55"/>
      <c r="T341" s="55"/>
      <c r="U341" s="52"/>
      <c r="V341" s="56">
        <v>3244.0557533375713</v>
      </c>
      <c r="W341" s="56">
        <v>248.49961856325493</v>
      </c>
      <c r="X341" s="56">
        <v>3691.3031786395422</v>
      </c>
      <c r="Y341" s="56">
        <f>VLOOKUP(D341,Liikennemalli24!$D$2:$F$1804,2,FALSE)</f>
        <v>1782</v>
      </c>
      <c r="Z341" s="57">
        <f>VLOOKUP(D341,Liikennemalli24!$D$2:$F$1804,3,FALSE)</f>
        <v>0.621</v>
      </c>
      <c r="AA341" s="178">
        <f>IF(G341=1,VLOOKUP(C341,Liikennemalli!$D$6:$H$1921,2,FALSE),0)</f>
        <v>0</v>
      </c>
      <c r="AB341" s="197">
        <f>IF(G341=1,VLOOKUP(C341,Liikennemalli!$D$6:$H$1921,3,FALSE),0)</f>
        <v>0</v>
      </c>
      <c r="AC341" s="134" t="str">
        <f>IF(E341=1,VLOOKUP(Työfile_2024!D341,'2015'!$F$12:$X$1887,18,FALSE),"-")</f>
        <v>-</v>
      </c>
      <c r="AD341" s="127" t="str">
        <f>IF(E341=1,VLOOKUP(Työfile_2024!D341,'2015'!$F$12:$X$1887,19,FALSE),"-")</f>
        <v>-</v>
      </c>
      <c r="AI341" s="127" t="str">
        <f>IF(E341=1,VLOOKUP(Työfile_2024!D341,'2015'!$F$12:$AB$1887,20,FALSE),"-")</f>
        <v>-</v>
      </c>
      <c r="AJ341" s="127" t="str">
        <f>IF(E341=1,VLOOKUP(Työfile_2024!D341,'2015'!$F$12:$AB$1887,21,FALSE),"-")</f>
        <v>-</v>
      </c>
      <c r="AK341" s="127" t="str">
        <f>IF(E341=1,VLOOKUP(Työfile_2024!D341,'2015'!$F$12:$AB$1887,22,FALSE),"-")</f>
        <v>-</v>
      </c>
      <c r="AL341" s="127" t="str">
        <f>IF(E341=1,VLOOKUP(Työfile_2024!D341,'2015'!$F$12:$AB$1887,23,FALSE),"-")</f>
        <v>-</v>
      </c>
      <c r="AM341" s="56">
        <f>VLOOKUP(Työfile_2024!D341,Tmatkat_20km_tarkasteltava_verk!$C$2:$D$1804,2,FALSE)</f>
        <v>1005</v>
      </c>
      <c r="AN341" s="148">
        <f t="shared" si="77"/>
        <v>0.30979738833589071</v>
      </c>
      <c r="AO341" s="178" t="str">
        <f>IF(E341=1,VLOOKUP(Työfile_2024!D341,'2015'!$F$12:$AC$1887,24,FALSE),"-")</f>
        <v>-</v>
      </c>
      <c r="AP341" s="52">
        <f>VLOOKUP(D341,Tarkasteltava_verkko_2024_harva!$E$2:$I$1804,5,FALSE)</f>
        <v>0</v>
      </c>
      <c r="AQ341" s="52">
        <f>VLOOKUP(D341,Tarkasteltava_verkko_2024_harva!$E$2:$I$1804,4,FALSE)</f>
        <v>0</v>
      </c>
      <c r="AR341" s="148">
        <v>9.7520661157024791E-2</v>
      </c>
      <c r="AS341" s="170" t="str">
        <f>IFERROR(VLOOKUP(C341,'2015'!$C$12:$AG$1887,30,FALSE),"-")</f>
        <v>-</v>
      </c>
      <c r="AT341" s="148">
        <v>0.13324856961220596</v>
      </c>
      <c r="AU341" s="170" t="str">
        <f>IFERROR(VLOOKUP(C341,'2015'!$C$12:$AG$1887,31,FALSE),"-")</f>
        <v>-</v>
      </c>
      <c r="AV341" s="106"/>
      <c r="AW341" s="63">
        <f>IFERROR(VLOOKUP(C341,Merkittävyysluokitus!$A$2:$J$1705,10,FALSE),"-")</f>
        <v>2</v>
      </c>
      <c r="AX341" s="175">
        <f>IFERROR(VLOOKUP(C341,Merkittävyysluokitus!$A$2:$J$1705,6,FALSE),"-")</f>
        <v>12.493333333333334</v>
      </c>
      <c r="AY341" s="175">
        <f>IFERROR(VLOOKUP(C341,Merkittävyysluokitus!$A$2:$J$1705,7,FALSE),"-")</f>
        <v>5</v>
      </c>
      <c r="AZ341" s="175">
        <f>IFERROR(VLOOKUP(C341,Merkittävyysluokitus!$A$2:$J$1705,8,FALSE),"-")</f>
        <v>5.66</v>
      </c>
      <c r="BA341" s="175">
        <f>IFERROR(VLOOKUP(C341,Merkittävyysluokitus!$A$2:$J$1705,9,FALSE),"-")</f>
        <v>1.8333333333333333</v>
      </c>
      <c r="BB341" s="203"/>
      <c r="BC341" s="203" t="str">
        <f t="shared" si="78"/>
        <v>tieosoite muuttunut</v>
      </c>
      <c r="BD341" s="39" t="s">
        <v>50</v>
      </c>
      <c r="BE341" s="68" t="str">
        <f t="shared" si="71"/>
        <v>punainen</v>
      </c>
      <c r="BF341" s="68" t="str">
        <f t="shared" si="72"/>
        <v>punainen</v>
      </c>
      <c r="BG341" s="68" t="str">
        <f t="shared" si="73"/>
        <v>punainen</v>
      </c>
      <c r="BH341" s="208" t="str">
        <f t="shared" si="74"/>
        <v>musta</v>
      </c>
      <c r="BI341" s="117"/>
      <c r="BJ341" s="39" t="str">
        <f>IF(F341="ei löydy","uusi tie",IF(E341=0,"tieosoite muuttunut",IF(E341=1,VLOOKUP(D341,'2015'!$F$12:$AL$1887,31,FALSE),"-")))</f>
        <v>tieosoite muuttunut</v>
      </c>
      <c r="BK341" s="67" t="str">
        <f>IF(E341=1,VLOOKUP(D341,'2015'!$F$12:$AL$1887,32,FALSE),"-")</f>
        <v>-</v>
      </c>
      <c r="BL341" s="39" t="str">
        <f>IF(F341="ei löydy","uusi tie",IF(E341=0,"tieosoite muuttunut",IF(E341=1,VLOOKUP(D341,'2015'!$F$12:$AL$1887,33,FALSE),"-")))</f>
        <v>tieosoite muuttunut</v>
      </c>
      <c r="BM341" s="39"/>
      <c r="BN341" s="217" t="str">
        <f>VLOOKUP(D341,'2015'!$F$12:$AL$1887,33,FALSE)</f>
        <v>punainen</v>
      </c>
      <c r="BO341" s="117"/>
      <c r="BP341" s="115" t="s">
        <v>9</v>
      </c>
      <c r="BQ341" s="30"/>
      <c r="BS341" s="5"/>
      <c r="BU341" s="35"/>
      <c r="BV341" s="30" t="s">
        <v>9</v>
      </c>
      <c r="BW341" s="20"/>
      <c r="BX341" t="str">
        <f>IF(E341=1,VLOOKUP(D341,'2015'!$F$12:$AX$1887,43,FALSE),"-")</f>
        <v>-</v>
      </c>
      <c r="BY341" t="str">
        <f>IF(E341=1,VLOOKUP(D341,'2015'!$F$12:$AX$1887,44,FALSE),"-")</f>
        <v>-</v>
      </c>
      <c r="BZ341" t="str">
        <f>IF(E341=1,VLOOKUP(D341,'2015'!$F$12:$AX$1887,45,FALSE),"-")</f>
        <v>-</v>
      </c>
      <c r="CA341" s="31">
        <f t="shared" si="79"/>
        <v>30</v>
      </c>
      <c r="CB341" s="31">
        <f t="shared" si="80"/>
        <v>10</v>
      </c>
      <c r="CC341" s="31">
        <f t="shared" si="81"/>
        <v>10</v>
      </c>
      <c r="CD341" s="31">
        <f t="shared" si="82"/>
        <v>10</v>
      </c>
      <c r="CE341" s="31">
        <f t="shared" si="83"/>
        <v>0</v>
      </c>
      <c r="CO341" s="32" t="s">
        <v>34</v>
      </c>
      <c r="CP341" s="2" t="s">
        <v>35</v>
      </c>
    </row>
    <row r="342" spans="1:94" ht="15.75" thickBot="1" x14ac:dyDescent="0.3">
      <c r="A342" s="50"/>
      <c r="B342" s="50"/>
      <c r="C342" s="50" t="str">
        <f t="shared" si="75"/>
        <v>130_15_5380</v>
      </c>
      <c r="D342" s="51" t="str">
        <f t="shared" si="76"/>
        <v>130_15</v>
      </c>
      <c r="E342" s="224">
        <f>IFERROR(VLOOKUP(C342,'2015'!$C$12:$D$1887,2,FALSE),0)</f>
        <v>1</v>
      </c>
      <c r="F342" s="51">
        <f>IFERROR(K342-IFERROR(VLOOKUP(D342,'2015'!$F$12:$I$1887,4,FALSE),"ei löydy"),"ei löydy")</f>
        <v>0</v>
      </c>
      <c r="G342" s="224">
        <f>IFERROR(VLOOKUP(Työfile_2024!C342,Liikennemalli!$D$6:$G$1921,4,FALSE),0)</f>
        <v>1</v>
      </c>
      <c r="H342" s="225">
        <f>K342-IFERROR(VLOOKUP(Työfile_2024!D342,Liikennemalli!$C$6:$H$1921,6,FALSE),"ei löydy")</f>
        <v>0</v>
      </c>
      <c r="I342" s="80">
        <v>130</v>
      </c>
      <c r="J342" s="52">
        <v>15</v>
      </c>
      <c r="K342" s="52">
        <v>5380</v>
      </c>
      <c r="L342" s="53"/>
      <c r="M342" s="54"/>
      <c r="N342" s="54"/>
      <c r="O342" s="54"/>
      <c r="P342" s="54"/>
      <c r="Q342" s="55"/>
      <c r="R342" s="55"/>
      <c r="S342" s="55"/>
      <c r="T342" s="55"/>
      <c r="U342" s="52"/>
      <c r="V342" s="56">
        <v>2366</v>
      </c>
      <c r="W342" s="56">
        <v>100</v>
      </c>
      <c r="X342" s="56">
        <v>2498</v>
      </c>
      <c r="Y342" s="56">
        <f>VLOOKUP(D342,Liikennemalli24!$D$2:$F$1804,2,FALSE)</f>
        <v>985</v>
      </c>
      <c r="Z342" s="57">
        <f>VLOOKUP(D342,Liikennemalli24!$D$2:$F$1804,3,FALSE)</f>
        <v>0.245</v>
      </c>
      <c r="AA342" s="178">
        <f>IF(G342=1,VLOOKUP(C342,Liikennemalli!$D$6:$H$1921,2,FALSE),0)</f>
        <v>540.52819789113801</v>
      </c>
      <c r="AB342" s="197">
        <f>IF(G342=1,VLOOKUP(C342,Liikennemalli!$D$6:$H$1921,3,FALSE),0)</f>
        <v>0.31154003845581502</v>
      </c>
      <c r="AC342" s="134">
        <f>IF(E342=1,VLOOKUP(Työfile_2024!D342,'2015'!$F$12:$X$1887,18,FALSE),"-")</f>
        <v>367</v>
      </c>
      <c r="AD342" s="127">
        <f>IF(E342=1,VLOOKUP(Työfile_2024!D342,'2015'!$F$12:$X$1887,19,FALSE),"-")</f>
        <v>0.32</v>
      </c>
      <c r="AI342" s="127">
        <f>IF(E342=1,VLOOKUP(Työfile_2024!D342,'2015'!$F$12:$AB$1887,20,FALSE),"-")</f>
        <v>0</v>
      </c>
      <c r="AJ342" s="127">
        <f>IF(E342=1,VLOOKUP(Työfile_2024!D342,'2015'!$F$12:$AB$1887,21,FALSE),"-")</f>
        <v>0</v>
      </c>
      <c r="AK342" s="127">
        <f>IF(E342=1,VLOOKUP(Työfile_2024!D342,'2015'!$F$12:$AB$1887,22,FALSE),"-")</f>
        <v>0</v>
      </c>
      <c r="AL342" s="127">
        <f>IF(E342=1,VLOOKUP(Työfile_2024!D342,'2015'!$F$12:$AB$1887,23,FALSE),"-")</f>
        <v>0</v>
      </c>
      <c r="AM342" s="56">
        <f>VLOOKUP(Työfile_2024!D342,Tmatkat_20km_tarkasteltava_verk!$C$2:$D$1804,2,FALSE)</f>
        <v>558</v>
      </c>
      <c r="AN342" s="148">
        <f t="shared" si="77"/>
        <v>0.23584108199492815</v>
      </c>
      <c r="AO342" s="178">
        <f>IF(E342=1,VLOOKUP(Työfile_2024!D342,'2015'!$F$12:$AC$1887,24,FALSE),"-")</f>
        <v>1216</v>
      </c>
      <c r="AP342" s="52">
        <f>VLOOKUP(D342,Tarkasteltava_verkko_2024_harva!$E$2:$I$1804,5,FALSE)</f>
        <v>0</v>
      </c>
      <c r="AQ342" s="52">
        <f>VLOOKUP(D342,Tarkasteltava_verkko_2024_harva!$E$2:$I$1804,4,FALSE)</f>
        <v>0</v>
      </c>
      <c r="AR342" s="148">
        <v>0.19144981412639406</v>
      </c>
      <c r="AS342" s="170" t="str">
        <f>IFERROR(VLOOKUP(C342,'2015'!$C$12:$AG$1887,30,FALSE),"-")</f>
        <v/>
      </c>
      <c r="AT342" s="148">
        <v>3.104089219330855E-2</v>
      </c>
      <c r="AU342" s="170">
        <f>IFERROR(VLOOKUP(C342,'2015'!$C$12:$AG$1887,31,FALSE),"-")</f>
        <v>0</v>
      </c>
      <c r="AV342" s="106"/>
      <c r="AW342" s="63">
        <f>IFERROR(VLOOKUP(C342,Merkittävyysluokitus!$A$2:$J$1705,10,FALSE),"-")</f>
        <v>2</v>
      </c>
      <c r="AX342" s="175">
        <f>IFERROR(VLOOKUP(C342,Merkittävyysluokitus!$A$2:$J$1705,6,FALSE),"-")</f>
        <v>12.002557077625571</v>
      </c>
      <c r="AY342" s="175">
        <f>IFERROR(VLOOKUP(C342,Merkittävyysluokitus!$A$2:$J$1705,7,FALSE),"-")</f>
        <v>5</v>
      </c>
      <c r="AZ342" s="175">
        <f>IFERROR(VLOOKUP(C342,Merkittävyysluokitus!$A$2:$J$1705,8,FALSE),"-")</f>
        <v>5.0025570776255703</v>
      </c>
      <c r="BA342" s="175">
        <f>IFERROR(VLOOKUP(C342,Merkittävyysluokitus!$A$2:$J$1705,9,FALSE),"-")</f>
        <v>2</v>
      </c>
      <c r="BB342" s="203"/>
      <c r="BC342" s="203" t="str">
        <f t="shared" si="78"/>
        <v>muutos</v>
      </c>
      <c r="BD342" s="39" t="s">
        <v>50</v>
      </c>
      <c r="BE342" s="68" t="str">
        <f t="shared" si="71"/>
        <v>musta</v>
      </c>
      <c r="BF342" s="68" t="str">
        <f t="shared" si="72"/>
        <v>musta</v>
      </c>
      <c r="BG342" s="68" t="str">
        <f t="shared" si="73"/>
        <v>musta</v>
      </c>
      <c r="BH342" s="208" t="str">
        <f t="shared" si="74"/>
        <v>musta</v>
      </c>
      <c r="BI342" s="117"/>
      <c r="BJ342" s="39" t="str">
        <f>IF(F342="ei löydy","uusi tie",IF(E342=0,"tieosoite muuttunut",IF(E342=1,VLOOKUP(D342,'2015'!$F$12:$AL$1887,31,FALSE),"-")))</f>
        <v>punainen</v>
      </c>
      <c r="BK342" s="67" t="str">
        <f>IF(E342=1,VLOOKUP(D342,'2015'!$F$12:$AL$1887,32,FALSE),"-")</f>
        <v>punainen/musta</v>
      </c>
      <c r="BL342" s="39" t="str">
        <f>IF(F342="ei löydy","uusi tie",IF(E342=0,"tieosoite muuttunut",IF(E342=1,VLOOKUP(D342,'2015'!$F$12:$AL$1887,33,FALSE),"-")))</f>
        <v>punainen/musta</v>
      </c>
      <c r="BM342" s="39"/>
      <c r="BN342" s="217" t="str">
        <f>VLOOKUP(D342,'2015'!$F$12:$AL$1887,33,FALSE)</f>
        <v>punainen/musta</v>
      </c>
      <c r="BO342" s="117"/>
      <c r="BP342" s="115" t="s">
        <v>9</v>
      </c>
      <c r="BQ342" s="30"/>
      <c r="BS342" s="5"/>
      <c r="BU342" s="35"/>
      <c r="BV342" s="30" t="s">
        <v>9</v>
      </c>
      <c r="BW342" s="20"/>
      <c r="BX342" t="str">
        <f>IF(E342=1,VLOOKUP(D342,'2015'!$F$12:$AX$1887,43,FALSE),"-")</f>
        <v>musta</v>
      </c>
      <c r="BY342" t="str">
        <f>IF(E342=1,VLOOKUP(D342,'2015'!$F$12:$AX$1887,44,FALSE),"-")</f>
        <v>musta</v>
      </c>
      <c r="BZ342" t="str">
        <f>IF(E342=1,VLOOKUP(D342,'2015'!$F$12:$AX$1887,45,FALSE),"-")</f>
        <v>musta</v>
      </c>
      <c r="CA342" s="31">
        <f t="shared" si="79"/>
        <v>10</v>
      </c>
      <c r="CB342" s="31">
        <f t="shared" si="80"/>
        <v>0</v>
      </c>
      <c r="CC342" s="31">
        <f t="shared" si="81"/>
        <v>0</v>
      </c>
      <c r="CD342" s="31">
        <f t="shared" si="82"/>
        <v>10</v>
      </c>
      <c r="CE342" s="31">
        <f t="shared" si="83"/>
        <v>0</v>
      </c>
      <c r="CO342" s="32" t="s">
        <v>34</v>
      </c>
      <c r="CP342" s="2" t="s">
        <v>35</v>
      </c>
    </row>
    <row r="343" spans="1:94" ht="15.75" thickBot="1" x14ac:dyDescent="0.3">
      <c r="A343" s="50"/>
      <c r="B343" s="50"/>
      <c r="C343" s="50" t="str">
        <f t="shared" si="75"/>
        <v>130_16_12615</v>
      </c>
      <c r="D343" s="51" t="str">
        <f t="shared" si="76"/>
        <v>130_16</v>
      </c>
      <c r="E343" s="224">
        <f>IFERROR(VLOOKUP(C343,'2015'!$C$12:$D$1887,2,FALSE),0)</f>
        <v>0</v>
      </c>
      <c r="F343" s="51">
        <f>IFERROR(K343-IFERROR(VLOOKUP(D343,'2015'!$F$12:$I$1887,4,FALSE),"ei löydy"),"ei löydy")</f>
        <v>5151</v>
      </c>
      <c r="G343" s="224">
        <f>IFERROR(VLOOKUP(Työfile_2024!C343,Liikennemalli!$D$6:$G$1921,4,FALSE),0)</f>
        <v>1</v>
      </c>
      <c r="H343" s="225">
        <f>K343-IFERROR(VLOOKUP(Työfile_2024!D343,Liikennemalli!$C$6:$H$1921,6,FALSE),"ei löydy")</f>
        <v>0</v>
      </c>
      <c r="I343" s="80">
        <v>130</v>
      </c>
      <c r="J343" s="52">
        <v>16</v>
      </c>
      <c r="K343" s="52">
        <v>12615</v>
      </c>
      <c r="L343" s="53"/>
      <c r="M343" s="54"/>
      <c r="N343" s="54"/>
      <c r="O343" s="54"/>
      <c r="P343" s="54"/>
      <c r="Q343" s="55"/>
      <c r="R343" s="55"/>
      <c r="S343" s="55"/>
      <c r="T343" s="55"/>
      <c r="U343" s="52"/>
      <c r="V343" s="56">
        <v>1953.3752675386445</v>
      </c>
      <c r="W343" s="56">
        <v>102.03844629409433</v>
      </c>
      <c r="X343" s="56">
        <v>2037.2751486325803</v>
      </c>
      <c r="Y343" s="56">
        <f>VLOOKUP(D343,Liikennemalli24!$D$2:$F$1804,2,FALSE)</f>
        <v>781</v>
      </c>
      <c r="Z343" s="57">
        <f>VLOOKUP(D343,Liikennemalli24!$D$2:$F$1804,3,FALSE)</f>
        <v>0.65600000000000003</v>
      </c>
      <c r="AA343" s="178">
        <f>IF(G343=1,VLOOKUP(C343,Liikennemalli!$D$6:$H$1921,2,FALSE),0)</f>
        <v>487.87288311641646</v>
      </c>
      <c r="AB343" s="197">
        <f>IF(G343=1,VLOOKUP(C343,Liikennemalli!$D$6:$H$1921,3,FALSE),0)</f>
        <v>0.55690087406565003</v>
      </c>
      <c r="AC343" s="134" t="str">
        <f>IF(E343=1,VLOOKUP(Työfile_2024!D343,'2015'!$F$12:$X$1887,18,FALSE),"-")</f>
        <v>-</v>
      </c>
      <c r="AD343" s="127" t="str">
        <f>IF(E343=1,VLOOKUP(Työfile_2024!D343,'2015'!$F$12:$X$1887,19,FALSE),"-")</f>
        <v>-</v>
      </c>
      <c r="AI343" s="127" t="str">
        <f>IF(E343=1,VLOOKUP(Työfile_2024!D343,'2015'!$F$12:$AB$1887,20,FALSE),"-")</f>
        <v>-</v>
      </c>
      <c r="AJ343" s="127" t="str">
        <f>IF(E343=1,VLOOKUP(Työfile_2024!D343,'2015'!$F$12:$AB$1887,21,FALSE),"-")</f>
        <v>-</v>
      </c>
      <c r="AK343" s="127" t="str">
        <f>IF(E343=1,VLOOKUP(Työfile_2024!D343,'2015'!$F$12:$AB$1887,22,FALSE),"-")</f>
        <v>-</v>
      </c>
      <c r="AL343" s="127" t="str">
        <f>IF(E343=1,VLOOKUP(Työfile_2024!D343,'2015'!$F$12:$AB$1887,23,FALSE),"-")</f>
        <v>-</v>
      </c>
      <c r="AM343" s="56">
        <f>VLOOKUP(Työfile_2024!D343,Tmatkat_20km_tarkasteltava_verk!$C$2:$D$1804,2,FALSE)</f>
        <v>185</v>
      </c>
      <c r="AN343" s="148">
        <f t="shared" si="77"/>
        <v>9.4707864420291207E-2</v>
      </c>
      <c r="AO343" s="178" t="str">
        <f>IF(E343=1,VLOOKUP(Työfile_2024!D343,'2015'!$F$12:$AC$1887,24,FALSE),"-")</f>
        <v>-</v>
      </c>
      <c r="AP343" s="52">
        <f>VLOOKUP(D343,Tarkasteltava_verkko_2024_harva!$E$2:$I$1804,5,FALSE)</f>
        <v>0</v>
      </c>
      <c r="AQ343" s="52">
        <f>VLOOKUP(D343,Tarkasteltava_verkko_2024_harva!$E$2:$I$1804,4,FALSE)</f>
        <v>0</v>
      </c>
      <c r="AR343" s="148">
        <v>3.9714625445897739E-2</v>
      </c>
      <c r="AS343" s="170" t="str">
        <f>IFERROR(VLOOKUP(C343,'2015'!$C$12:$AG$1887,30,FALSE),"-")</f>
        <v>-</v>
      </c>
      <c r="AT343" s="148">
        <v>5.0495441934205312E-2</v>
      </c>
      <c r="AU343" s="170" t="str">
        <f>IFERROR(VLOOKUP(C343,'2015'!$C$12:$AG$1887,31,FALSE),"-")</f>
        <v>-</v>
      </c>
      <c r="AV343" s="106"/>
      <c r="AW343" s="63">
        <f>IFERROR(VLOOKUP(C343,Merkittävyysluokitus!$A$2:$J$1705,10,FALSE),"-")</f>
        <v>2</v>
      </c>
      <c r="AX343" s="175">
        <f>IFERROR(VLOOKUP(C343,Merkittävyysluokitus!$A$2:$J$1705,6,FALSE),"-")</f>
        <v>11.435989345509894</v>
      </c>
      <c r="AY343" s="175">
        <f>IFERROR(VLOOKUP(C343,Merkittävyysluokitus!$A$2:$J$1705,7,FALSE),"-")</f>
        <v>4.6749999999999998</v>
      </c>
      <c r="AZ343" s="175">
        <f>IFERROR(VLOOKUP(C343,Merkittävyysluokitus!$A$2:$J$1705,8,FALSE),"-")</f>
        <v>5.094322678843227</v>
      </c>
      <c r="BA343" s="175">
        <f>IFERROR(VLOOKUP(C343,Merkittävyysluokitus!$A$2:$J$1705,9,FALSE),"-")</f>
        <v>1.6666666666666665</v>
      </c>
      <c r="BB343" s="203"/>
      <c r="BC343" s="203" t="str">
        <f t="shared" si="78"/>
        <v>tieosoite muuttunut</v>
      </c>
      <c r="BD343" s="39" t="s">
        <v>50</v>
      </c>
      <c r="BE343" s="68" t="str">
        <f t="shared" si="71"/>
        <v>punainen</v>
      </c>
      <c r="BF343" s="68" t="str">
        <f t="shared" si="72"/>
        <v>musta</v>
      </c>
      <c r="BG343" s="68" t="str">
        <f t="shared" si="73"/>
        <v>musta</v>
      </c>
      <c r="BH343" s="208" t="str">
        <f t="shared" si="74"/>
        <v>musta</v>
      </c>
      <c r="BI343" s="117"/>
      <c r="BJ343" s="39" t="str">
        <f>IF(F343="ei löydy","uusi tie",IF(E343=0,"tieosoite muuttunut",IF(E343=1,VLOOKUP(D343,'2015'!$F$12:$AL$1887,31,FALSE),"-")))</f>
        <v>tieosoite muuttunut</v>
      </c>
      <c r="BK343" s="67" t="str">
        <f>IF(E343=1,VLOOKUP(D343,'2015'!$F$12:$AL$1887,32,FALSE),"-")</f>
        <v>-</v>
      </c>
      <c r="BL343" s="39" t="str">
        <f>IF(F343="ei löydy","uusi tie",IF(E343=0,"tieosoite muuttunut",IF(E343=1,VLOOKUP(D343,'2015'!$F$12:$AL$1887,33,FALSE),"-")))</f>
        <v>tieosoite muuttunut</v>
      </c>
      <c r="BM343" s="39"/>
      <c r="BN343" s="217" t="str">
        <f>VLOOKUP(D343,'2015'!$F$12:$AL$1887,33,FALSE)</f>
        <v>punainen</v>
      </c>
      <c r="BO343" s="117"/>
      <c r="BP343" s="115" t="s">
        <v>9</v>
      </c>
      <c r="BQ343" s="30"/>
      <c r="BS343" s="5"/>
      <c r="BU343" s="35"/>
      <c r="BV343" s="30" t="s">
        <v>9</v>
      </c>
      <c r="BW343" s="20"/>
      <c r="BX343" t="str">
        <f>IF(E343=1,VLOOKUP(D343,'2015'!$F$12:$AX$1887,43,FALSE),"-")</f>
        <v>-</v>
      </c>
      <c r="BY343" t="str">
        <f>IF(E343=1,VLOOKUP(D343,'2015'!$F$12:$AX$1887,44,FALSE),"-")</f>
        <v>-</v>
      </c>
      <c r="BZ343" t="str">
        <f>IF(E343=1,VLOOKUP(D343,'2015'!$F$12:$AX$1887,45,FALSE),"-")</f>
        <v>-</v>
      </c>
      <c r="CA343" s="31">
        <f t="shared" si="79"/>
        <v>21</v>
      </c>
      <c r="CB343" s="31">
        <f t="shared" si="80"/>
        <v>10</v>
      </c>
      <c r="CC343" s="31">
        <f t="shared" si="81"/>
        <v>10</v>
      </c>
      <c r="CD343" s="31">
        <f t="shared" si="82"/>
        <v>1</v>
      </c>
      <c r="CE343" s="31">
        <f t="shared" si="83"/>
        <v>0</v>
      </c>
      <c r="CO343" s="2" t="s">
        <v>35</v>
      </c>
      <c r="CP343" s="2" t="s">
        <v>35</v>
      </c>
    </row>
    <row r="344" spans="1:94" ht="15.75" thickBot="1" x14ac:dyDescent="0.3">
      <c r="A344" s="50"/>
      <c r="B344" s="50"/>
      <c r="C344" s="50" t="str">
        <f t="shared" si="75"/>
        <v>130_18_5051</v>
      </c>
      <c r="D344" s="51" t="str">
        <f t="shared" si="76"/>
        <v>130_18</v>
      </c>
      <c r="E344" s="224">
        <f>IFERROR(VLOOKUP(C344,'2015'!$C$12:$D$1887,2,FALSE),0)</f>
        <v>1</v>
      </c>
      <c r="F344" s="51">
        <f>IFERROR(K344-IFERROR(VLOOKUP(D344,'2015'!$F$12:$I$1887,4,FALSE),"ei löydy"),"ei löydy")</f>
        <v>0</v>
      </c>
      <c r="G344" s="224">
        <f>IFERROR(VLOOKUP(Työfile_2024!C344,Liikennemalli!$D$6:$G$1921,4,FALSE),0)</f>
        <v>1</v>
      </c>
      <c r="H344" s="225">
        <f>K344-IFERROR(VLOOKUP(Työfile_2024!D344,Liikennemalli!$C$6:$H$1921,6,FALSE),"ei löydy")</f>
        <v>0</v>
      </c>
      <c r="I344" s="80">
        <v>130</v>
      </c>
      <c r="J344" s="52">
        <v>18</v>
      </c>
      <c r="K344" s="52">
        <v>5051</v>
      </c>
      <c r="L344" s="53"/>
      <c r="M344" s="54"/>
      <c r="N344" s="54"/>
      <c r="O344" s="54"/>
      <c r="P344" s="54"/>
      <c r="Q344" s="55"/>
      <c r="R344" s="55"/>
      <c r="S344" s="55"/>
      <c r="T344" s="55"/>
      <c r="U344" s="52"/>
      <c r="V344" s="56">
        <v>888.83567610374189</v>
      </c>
      <c r="W344" s="56">
        <v>67.42961789744605</v>
      </c>
      <c r="X344" s="56">
        <v>906.40605820629582</v>
      </c>
      <c r="Y344" s="56">
        <f>VLOOKUP(D344,Liikennemalli24!$D$2:$F$1804,2,FALSE)</f>
        <v>1277</v>
      </c>
      <c r="Z344" s="57">
        <f>VLOOKUP(D344,Liikennemalli24!$D$2:$F$1804,3,FALSE)</f>
        <v>0.85899999999999999</v>
      </c>
      <c r="AA344" s="178">
        <f>IF(G344=1,VLOOKUP(C344,Liikennemalli!$D$6:$H$1921,2,FALSE),0)</f>
        <v>379.26422379904398</v>
      </c>
      <c r="AB344" s="197">
        <f>IF(G344=1,VLOOKUP(C344,Liikennemalli!$D$6:$H$1921,3,FALSE),0)</f>
        <v>0.91658961165090802</v>
      </c>
      <c r="AC344" s="134">
        <f>IF(E344=1,VLOOKUP(Työfile_2024!D344,'2015'!$F$12:$X$1887,18,FALSE),"-")</f>
        <v>1367</v>
      </c>
      <c r="AD344" s="127">
        <f>IF(E344=1,VLOOKUP(Työfile_2024!D344,'2015'!$F$12:$X$1887,19,FALSE),"-")</f>
        <v>0.93</v>
      </c>
      <c r="AI344" s="127">
        <f>IF(E344=1,VLOOKUP(Työfile_2024!D344,'2015'!$F$12:$AB$1887,20,FALSE),"-")</f>
        <v>0</v>
      </c>
      <c r="AJ344" s="127">
        <f>IF(E344=1,VLOOKUP(Työfile_2024!D344,'2015'!$F$12:$AB$1887,21,FALSE),"-")</f>
        <v>0</v>
      </c>
      <c r="AK344" s="127">
        <f>IF(E344=1,VLOOKUP(Työfile_2024!D344,'2015'!$F$12:$AB$1887,22,FALSE),"-")</f>
        <v>0</v>
      </c>
      <c r="AL344" s="127">
        <f>IF(E344=1,VLOOKUP(Työfile_2024!D344,'2015'!$F$12:$AB$1887,23,FALSE),"-")</f>
        <v>0</v>
      </c>
      <c r="AM344" s="56">
        <f>VLOOKUP(Työfile_2024!D344,Tmatkat_20km_tarkasteltava_verk!$C$2:$D$1804,2,FALSE)</f>
        <v>141</v>
      </c>
      <c r="AN344" s="148">
        <f t="shared" si="77"/>
        <v>0.15863449655630493</v>
      </c>
      <c r="AO344" s="178">
        <f>IF(E344=1,VLOOKUP(Työfile_2024!D344,'2015'!$F$12:$AC$1887,24,FALSE),"-")</f>
        <v>408</v>
      </c>
      <c r="AP344" s="52">
        <f>VLOOKUP(D344,Tarkasteltava_verkko_2024_harva!$E$2:$I$1804,5,FALSE)</f>
        <v>0</v>
      </c>
      <c r="AQ344" s="52">
        <f>VLOOKUP(D344,Tarkasteltava_verkko_2024_harva!$E$2:$I$1804,4,FALSE)</f>
        <v>0</v>
      </c>
      <c r="AR344" s="148">
        <v>5.6622450999802017E-2</v>
      </c>
      <c r="AS344" s="170" t="str">
        <f>IFERROR(VLOOKUP(C344,'2015'!$C$12:$AG$1887,30,FALSE),"-")</f>
        <v/>
      </c>
      <c r="AT344" s="148">
        <v>0.18016234409027915</v>
      </c>
      <c r="AU344" s="170">
        <f>IFERROR(VLOOKUP(C344,'2015'!$C$12:$AG$1887,31,FALSE),"-")</f>
        <v>0</v>
      </c>
      <c r="AV344" s="106"/>
      <c r="AW344" s="63">
        <f>IFERROR(VLOOKUP(C344,Merkittävyysluokitus!$A$2:$J$1705,10,FALSE),"-")</f>
        <v>3</v>
      </c>
      <c r="AX344" s="175">
        <f>IFERROR(VLOOKUP(C344,Merkittävyysluokitus!$A$2:$J$1705,6,FALSE),"-")</f>
        <v>9.1247794788439478</v>
      </c>
      <c r="AY344" s="175">
        <f>IFERROR(VLOOKUP(C344,Merkittävyysluokitus!$A$2:$J$1705,7,FALSE),"-")</f>
        <v>3.0998403616445587</v>
      </c>
      <c r="AZ344" s="175">
        <f>IFERROR(VLOOKUP(C344,Merkittävyysluokitus!$A$2:$J$1705,8,FALSE),"-")</f>
        <v>4.3582724505327235</v>
      </c>
      <c r="BA344" s="175">
        <f>IFERROR(VLOOKUP(C344,Merkittävyysluokitus!$A$2:$J$1705,9,FALSE),"-")</f>
        <v>1.6666666666666665</v>
      </c>
      <c r="BB344" s="203"/>
      <c r="BC344" s="203" t="str">
        <f t="shared" si="78"/>
        <v>muutos</v>
      </c>
      <c r="BD344" s="39" t="s">
        <v>50</v>
      </c>
      <c r="BE344" s="68" t="str">
        <f t="shared" si="71"/>
        <v>punainen</v>
      </c>
      <c r="BF344" s="68" t="str">
        <f t="shared" si="72"/>
        <v>musta</v>
      </c>
      <c r="BG344" s="68" t="str">
        <f t="shared" si="73"/>
        <v>musta</v>
      </c>
      <c r="BH344" s="208" t="str">
        <f t="shared" si="74"/>
        <v>musta</v>
      </c>
      <c r="BI344" s="117"/>
      <c r="BJ344" s="39" t="str">
        <f>IF(F344="ei löydy","uusi tie",IF(E344=0,"tieosoite muuttunut",IF(E344=1,VLOOKUP(D344,'2015'!$F$12:$AL$1887,31,FALSE),"-")))</f>
        <v>punainen</v>
      </c>
      <c r="BK344" s="67" t="str">
        <f>IF(E344=1,VLOOKUP(D344,'2015'!$F$12:$AL$1887,32,FALSE),"-")</f>
        <v>punainen</v>
      </c>
      <c r="BL344" s="39" t="str">
        <f>IF(F344="ei löydy","uusi tie",IF(E344=0,"tieosoite muuttunut",IF(E344=1,VLOOKUP(D344,'2015'!$F$12:$AL$1887,33,FALSE),"-")))</f>
        <v>punainen</v>
      </c>
      <c r="BM344" s="39"/>
      <c r="BN344" s="217" t="str">
        <f>VLOOKUP(D344,'2015'!$F$12:$AL$1887,33,FALSE)</f>
        <v>punainen</v>
      </c>
      <c r="BO344" s="117"/>
      <c r="BP344" s="115" t="s">
        <v>9</v>
      </c>
      <c r="BQ344" s="30"/>
      <c r="BS344" s="5"/>
      <c r="BU344" s="35"/>
      <c r="BV344" s="30" t="s">
        <v>9</v>
      </c>
      <c r="BW344" s="20"/>
      <c r="BX344" t="str">
        <f>IF(E344=1,VLOOKUP(D344,'2015'!$F$12:$AX$1887,43,FALSE),"-")</f>
        <v>punainen</v>
      </c>
      <c r="BY344" t="str">
        <f>IF(E344=1,VLOOKUP(D344,'2015'!$F$12:$AX$1887,44,FALSE),"-")</f>
        <v>musta</v>
      </c>
      <c r="BZ344" t="str">
        <f>IF(E344=1,VLOOKUP(D344,'2015'!$F$12:$AX$1887,45,FALSE),"-")</f>
        <v>musta</v>
      </c>
      <c r="CA344" s="31">
        <f t="shared" si="79"/>
        <v>12</v>
      </c>
      <c r="CB344" s="31">
        <f t="shared" si="80"/>
        <v>10</v>
      </c>
      <c r="CC344" s="31">
        <f t="shared" si="81"/>
        <v>1</v>
      </c>
      <c r="CD344" s="31">
        <f t="shared" si="82"/>
        <v>1</v>
      </c>
      <c r="CE344" s="31">
        <f t="shared" si="83"/>
        <v>0</v>
      </c>
      <c r="CO344" s="2" t="s">
        <v>35</v>
      </c>
      <c r="CP344" s="2" t="s">
        <v>35</v>
      </c>
    </row>
    <row r="345" spans="1:94" ht="15.75" thickBot="1" x14ac:dyDescent="0.3">
      <c r="A345" s="50"/>
      <c r="B345" s="50"/>
      <c r="C345" s="50" t="str">
        <f t="shared" si="75"/>
        <v>132_1_9660</v>
      </c>
      <c r="D345" s="51" t="str">
        <f t="shared" si="76"/>
        <v>132_1</v>
      </c>
      <c r="E345" s="224">
        <f>IFERROR(VLOOKUP(C345,'2015'!$C$12:$D$1887,2,FALSE),0)</f>
        <v>0</v>
      </c>
      <c r="F345" s="51">
        <f>IFERROR(K345-IFERROR(VLOOKUP(D345,'2015'!$F$12:$I$1887,4,FALSE),"ei löydy"),"ei löydy")</f>
        <v>4863</v>
      </c>
      <c r="G345" s="224">
        <f>IFERROR(VLOOKUP(Työfile_2024!C345,Liikennemalli!$D$6:$G$1921,4,FALSE),0)</f>
        <v>0</v>
      </c>
      <c r="H345" s="225">
        <f>K345-IFERROR(VLOOKUP(Työfile_2024!D345,Liikennemalli!$C$6:$H$1921,6,FALSE),"ei löydy")</f>
        <v>-140</v>
      </c>
      <c r="I345" s="80">
        <v>132</v>
      </c>
      <c r="J345" s="52">
        <v>1</v>
      </c>
      <c r="K345" s="52">
        <v>9660</v>
      </c>
      <c r="L345" s="53"/>
      <c r="M345" s="54"/>
      <c r="N345" s="54"/>
      <c r="O345" s="54"/>
      <c r="P345" s="54"/>
      <c r="Q345" s="55"/>
      <c r="R345" s="55"/>
      <c r="S345" s="55"/>
      <c r="T345" s="55"/>
      <c r="U345" s="52"/>
      <c r="V345" s="56">
        <v>12717.510869565218</v>
      </c>
      <c r="W345" s="56">
        <v>530.01708074534156</v>
      </c>
      <c r="X345" s="56">
        <v>13692.677329192547</v>
      </c>
      <c r="Y345" s="56">
        <f>VLOOKUP(D345,Liikennemalli24!$D$2:$F$1804,2,FALSE)</f>
        <v>540</v>
      </c>
      <c r="Z345" s="57">
        <f>VLOOKUP(D345,Liikennemalli24!$D$2:$F$1804,3,FALSE)</f>
        <v>0.19</v>
      </c>
      <c r="AA345" s="178">
        <f>IF(G345=1,VLOOKUP(C345,Liikennemalli!$D$6:$H$1921,2,FALSE),0)</f>
        <v>0</v>
      </c>
      <c r="AB345" s="197">
        <f>IF(G345=1,VLOOKUP(C345,Liikennemalli!$D$6:$H$1921,3,FALSE),0)</f>
        <v>0</v>
      </c>
      <c r="AC345" s="134" t="str">
        <f>IF(E345=1,VLOOKUP(Työfile_2024!D345,'2015'!$F$12:$X$1887,18,FALSE),"-")</f>
        <v>-</v>
      </c>
      <c r="AD345" s="127" t="str">
        <f>IF(E345=1,VLOOKUP(Työfile_2024!D345,'2015'!$F$12:$X$1887,19,FALSE),"-")</f>
        <v>-</v>
      </c>
      <c r="AI345" s="127" t="str">
        <f>IF(E345=1,VLOOKUP(Työfile_2024!D345,'2015'!$F$12:$AB$1887,20,FALSE),"-")</f>
        <v>-</v>
      </c>
      <c r="AJ345" s="127" t="str">
        <f>IF(E345=1,VLOOKUP(Työfile_2024!D345,'2015'!$F$12:$AB$1887,21,FALSE),"-")</f>
        <v>-</v>
      </c>
      <c r="AK345" s="127" t="str">
        <f>IF(E345=1,VLOOKUP(Työfile_2024!D345,'2015'!$F$12:$AB$1887,22,FALSE),"-")</f>
        <v>-</v>
      </c>
      <c r="AL345" s="127" t="str">
        <f>IF(E345=1,VLOOKUP(Työfile_2024!D345,'2015'!$F$12:$AB$1887,23,FALSE),"-")</f>
        <v>-</v>
      </c>
      <c r="AM345" s="56">
        <f>VLOOKUP(Työfile_2024!D345,Tmatkat_20km_tarkasteltava_verk!$C$2:$D$1804,2,FALSE)</f>
        <v>5669</v>
      </c>
      <c r="AN345" s="148">
        <f t="shared" si="77"/>
        <v>0.4457633304302267</v>
      </c>
      <c r="AO345" s="178" t="str">
        <f>IF(E345=1,VLOOKUP(Työfile_2024!D345,'2015'!$F$12:$AC$1887,24,FALSE),"-")</f>
        <v>-</v>
      </c>
      <c r="AP345" s="52" t="str">
        <f>VLOOKUP(D345,Tarkasteltava_verkko_2024_harva!$E$2:$I$1804,5,FALSE)</f>
        <v>tiivis</v>
      </c>
      <c r="AQ345" s="52">
        <f>VLOOKUP(D345,Tarkasteltava_verkko_2024_harva!$E$2:$I$1804,4,FALSE)</f>
        <v>0</v>
      </c>
      <c r="AR345" s="148">
        <v>0.80414078674948242</v>
      </c>
      <c r="AS345" s="170" t="str">
        <f>IFERROR(VLOOKUP(C345,'2015'!$C$12:$AG$1887,30,FALSE),"-")</f>
        <v>-</v>
      </c>
      <c r="AT345" s="148">
        <v>0.84523809523809523</v>
      </c>
      <c r="AU345" s="170" t="str">
        <f>IFERROR(VLOOKUP(C345,'2015'!$C$12:$AG$1887,31,FALSE),"-")</f>
        <v>-</v>
      </c>
      <c r="AV345" s="106"/>
      <c r="AW345" s="63">
        <f>IFERROR(VLOOKUP(C345,Merkittävyysluokitus!$A$2:$J$1705,10,FALSE),"-")</f>
        <v>1</v>
      </c>
      <c r="AX345" s="175">
        <f>IFERROR(VLOOKUP(C345,Merkittävyysluokitus!$A$2:$J$1705,6,FALSE),"-")</f>
        <v>13.087283105022831</v>
      </c>
      <c r="AY345" s="175">
        <f>IFERROR(VLOOKUP(C345,Merkittävyysluokitus!$A$2:$J$1705,7,FALSE),"-")</f>
        <v>5</v>
      </c>
      <c r="AZ345" s="175">
        <f>IFERROR(VLOOKUP(C345,Merkittävyysluokitus!$A$2:$J$1705,8,FALSE),"-")</f>
        <v>5.7539497716894967</v>
      </c>
      <c r="BA345" s="175">
        <f>IFERROR(VLOOKUP(C345,Merkittävyysluokitus!$A$2:$J$1705,9,FALSE),"-")</f>
        <v>2.333333333333333</v>
      </c>
      <c r="BB345" s="203" t="s">
        <v>10</v>
      </c>
      <c r="BC345" s="203" t="str">
        <f t="shared" si="78"/>
        <v>tieosoite muuttunut</v>
      </c>
      <c r="BD345" s="39" t="str">
        <f t="shared" ref="BD345:BD363" si="84">IF(BL345="pinkki","pinkki",IF(I345&lt;100,"punainen",IF(COUNTIF(BE345:BG345,"musta")&gt;=2,"musta",IF(COUNTIF(BE345:BG345,"punainen")&gt;=2,"punainen","Ei luokiteltu"))))</f>
        <v>musta</v>
      </c>
      <c r="BE345" s="68" t="str">
        <f t="shared" si="71"/>
        <v>musta</v>
      </c>
      <c r="BF345" s="68" t="str">
        <f t="shared" si="72"/>
        <v>musta</v>
      </c>
      <c r="BG345" s="68" t="str">
        <f t="shared" si="73"/>
        <v>musta</v>
      </c>
      <c r="BH345" s="208" t="str">
        <f t="shared" si="74"/>
        <v>musta</v>
      </c>
      <c r="BI345" s="117"/>
      <c r="BJ345" s="39" t="str">
        <f>IF(F345="ei löydy","uusi tie",IF(E345=0,"tieosoite muuttunut",IF(E345=1,VLOOKUP(D345,'2015'!$F$12:$AL$1887,31,FALSE),"-")))</f>
        <v>tieosoite muuttunut</v>
      </c>
      <c r="BK345" s="67" t="str">
        <f>IF(E345=1,VLOOKUP(D345,'2015'!$F$12:$AL$1887,32,FALSE),"-")</f>
        <v>-</v>
      </c>
      <c r="BL345" s="39" t="str">
        <f>IF(F345="ei löydy","uusi tie",IF(E345=0,"tieosoite muuttunut",IF(E345=1,VLOOKUP(D345,'2015'!$F$12:$AL$1887,33,FALSE),"-")))</f>
        <v>tieosoite muuttunut</v>
      </c>
      <c r="BM345" s="39"/>
      <c r="BN345" s="217" t="str">
        <f>VLOOKUP(D345,'2015'!$F$12:$AL$1887,33,FALSE)</f>
        <v>musta</v>
      </c>
      <c r="BO345" s="117"/>
      <c r="BP345" s="115" t="s">
        <v>9</v>
      </c>
      <c r="BQ345" s="30"/>
      <c r="BS345" s="5"/>
      <c r="BU345" s="35"/>
      <c r="BV345" s="30" t="s">
        <v>9</v>
      </c>
      <c r="BW345" s="20"/>
      <c r="BX345" t="str">
        <f>IF(E345=1,VLOOKUP(D345,'2015'!$F$12:$AX$1887,43,FALSE),"-")</f>
        <v>-</v>
      </c>
      <c r="BY345" t="str">
        <f>IF(E345=1,VLOOKUP(D345,'2015'!$F$12:$AX$1887,44,FALSE),"-")</f>
        <v>-</v>
      </c>
      <c r="BZ345" t="str">
        <f>IF(E345=1,VLOOKUP(D345,'2015'!$F$12:$AX$1887,45,FALSE),"-")</f>
        <v>-</v>
      </c>
      <c r="CA345" s="31">
        <f t="shared" si="79"/>
        <v>30</v>
      </c>
      <c r="CB345" s="31">
        <f t="shared" si="80"/>
        <v>10</v>
      </c>
      <c r="CC345" s="31">
        <f t="shared" si="81"/>
        <v>10</v>
      </c>
      <c r="CD345" s="31">
        <f t="shared" si="82"/>
        <v>10</v>
      </c>
      <c r="CE345" s="31">
        <f t="shared" si="83"/>
        <v>0</v>
      </c>
      <c r="CO345" s="2" t="s">
        <v>35</v>
      </c>
      <c r="CP345" s="2" t="s">
        <v>35</v>
      </c>
    </row>
    <row r="346" spans="1:94" ht="15.75" thickBot="1" x14ac:dyDescent="0.3">
      <c r="A346" s="50"/>
      <c r="B346" s="50"/>
      <c r="C346" s="50" t="str">
        <f t="shared" si="75"/>
        <v>132_2_7048</v>
      </c>
      <c r="D346" s="51" t="str">
        <f t="shared" si="76"/>
        <v>132_2</v>
      </c>
      <c r="E346" s="224">
        <f>IFERROR(VLOOKUP(C346,'2015'!$C$12:$D$1887,2,FALSE),0)</f>
        <v>0</v>
      </c>
      <c r="F346" s="51">
        <f>IFERROR(K346-IFERROR(VLOOKUP(D346,'2015'!$F$12:$I$1887,4,FALSE),"ei löydy"),"ei löydy")</f>
        <v>-1440</v>
      </c>
      <c r="G346" s="224">
        <f>IFERROR(VLOOKUP(Työfile_2024!C346,Liikennemalli!$D$6:$G$1921,4,FALSE),0)</f>
        <v>1</v>
      </c>
      <c r="H346" s="225">
        <f>K346-IFERROR(VLOOKUP(Työfile_2024!D346,Liikennemalli!$C$6:$H$1921,6,FALSE),"ei löydy")</f>
        <v>0</v>
      </c>
      <c r="I346" s="80">
        <v>132</v>
      </c>
      <c r="J346" s="52">
        <v>2</v>
      </c>
      <c r="K346" s="52">
        <v>7048</v>
      </c>
      <c r="L346" s="53"/>
      <c r="M346" s="54"/>
      <c r="N346" s="54"/>
      <c r="O346" s="54"/>
      <c r="P346" s="54"/>
      <c r="Q346" s="55"/>
      <c r="R346" s="55"/>
      <c r="S346" s="55"/>
      <c r="T346" s="55"/>
      <c r="U346" s="52"/>
      <c r="V346" s="56">
        <v>4450.7162315550513</v>
      </c>
      <c r="W346" s="56">
        <v>260.71282633371169</v>
      </c>
      <c r="X346" s="56">
        <v>4973.9137343927359</v>
      </c>
      <c r="Y346" s="56">
        <f>VLOOKUP(D346,Liikennemalli24!$D$2:$F$1804,2,FALSE)</f>
        <v>1085</v>
      </c>
      <c r="Z346" s="57">
        <f>VLOOKUP(D346,Liikennemalli24!$D$2:$F$1804,3,FALSE)</f>
        <v>0.35</v>
      </c>
      <c r="AA346" s="178">
        <f>IF(G346=1,VLOOKUP(C346,Liikennemalli!$D$6:$H$1921,2,FALSE),0)</f>
        <v>0</v>
      </c>
      <c r="AB346" s="197">
        <f>IF(G346=1,VLOOKUP(C346,Liikennemalli!$D$6:$H$1921,3,FALSE),0)</f>
        <v>0</v>
      </c>
      <c r="AC346" s="134" t="str">
        <f>IF(E346=1,VLOOKUP(Työfile_2024!D346,'2015'!$F$12:$X$1887,18,FALSE),"-")</f>
        <v>-</v>
      </c>
      <c r="AD346" s="127" t="str">
        <f>IF(E346=1,VLOOKUP(Työfile_2024!D346,'2015'!$F$12:$X$1887,19,FALSE),"-")</f>
        <v>-</v>
      </c>
      <c r="AI346" s="127" t="str">
        <f>IF(E346=1,VLOOKUP(Työfile_2024!D346,'2015'!$F$12:$AB$1887,20,FALSE),"-")</f>
        <v>-</v>
      </c>
      <c r="AJ346" s="127" t="str">
        <f>IF(E346=1,VLOOKUP(Työfile_2024!D346,'2015'!$F$12:$AB$1887,21,FALSE),"-")</f>
        <v>-</v>
      </c>
      <c r="AK346" s="127" t="str">
        <f>IF(E346=1,VLOOKUP(Työfile_2024!D346,'2015'!$F$12:$AB$1887,22,FALSE),"-")</f>
        <v>-</v>
      </c>
      <c r="AL346" s="127" t="str">
        <f>IF(E346=1,VLOOKUP(Työfile_2024!D346,'2015'!$F$12:$AB$1887,23,FALSE),"-")</f>
        <v>-</v>
      </c>
      <c r="AM346" s="56">
        <f>VLOOKUP(Työfile_2024!D346,Tmatkat_20km_tarkasteltava_verk!$C$2:$D$1804,2,FALSE)</f>
        <v>3472</v>
      </c>
      <c r="AN346" s="148">
        <f t="shared" si="77"/>
        <v>0.78009916143022795</v>
      </c>
      <c r="AO346" s="178" t="str">
        <f>IF(E346=1,VLOOKUP(Työfile_2024!D346,'2015'!$F$12:$AC$1887,24,FALSE),"-")</f>
        <v>-</v>
      </c>
      <c r="AP346" s="52">
        <f>VLOOKUP(D346,Tarkasteltava_verkko_2024_harva!$E$2:$I$1804,5,FALSE)</f>
        <v>0</v>
      </c>
      <c r="AQ346" s="52">
        <f>VLOOKUP(D346,Tarkasteltava_verkko_2024_harva!$E$2:$I$1804,4,FALSE)</f>
        <v>0</v>
      </c>
      <c r="AR346" s="148">
        <v>5.3916004540295118E-3</v>
      </c>
      <c r="AS346" s="170" t="str">
        <f>IFERROR(VLOOKUP(C346,'2015'!$C$12:$AG$1887,30,FALSE),"-")</f>
        <v>-</v>
      </c>
      <c r="AT346" s="148">
        <v>0.20899545970488081</v>
      </c>
      <c r="AU346" s="170" t="str">
        <f>IFERROR(VLOOKUP(C346,'2015'!$C$12:$AG$1887,31,FALSE),"-")</f>
        <v>-</v>
      </c>
      <c r="AV346" s="106"/>
      <c r="AW346" s="63" t="str">
        <f>IFERROR(VLOOKUP(C346,Merkittävyysluokitus!$A$2:$J$1705,10,FALSE),"-")</f>
        <v>-</v>
      </c>
      <c r="AX346" s="175" t="str">
        <f>IFERROR(VLOOKUP(C346,Merkittävyysluokitus!$A$2:$J$1705,6,FALSE),"-")</f>
        <v>-</v>
      </c>
      <c r="AY346" s="175" t="str">
        <f>IFERROR(VLOOKUP(C346,Merkittävyysluokitus!$A$2:$J$1705,7,FALSE),"-")</f>
        <v>-</v>
      </c>
      <c r="AZ346" s="175" t="str">
        <f>IFERROR(VLOOKUP(C346,Merkittävyysluokitus!$A$2:$J$1705,8,FALSE),"-")</f>
        <v>-</v>
      </c>
      <c r="BA346" s="175" t="str">
        <f>IFERROR(VLOOKUP(C346,Merkittävyysluokitus!$A$2:$J$1705,9,FALSE),"-")</f>
        <v>-</v>
      </c>
      <c r="BB346" s="203" t="s">
        <v>4172</v>
      </c>
      <c r="BC346" s="203" t="str">
        <f t="shared" si="78"/>
        <v>tieosoite muuttunut</v>
      </c>
      <c r="BD346" s="39" t="str">
        <f t="shared" si="84"/>
        <v>musta</v>
      </c>
      <c r="BE346" s="68" t="str">
        <f t="shared" si="71"/>
        <v>musta</v>
      </c>
      <c r="BF346" s="68" t="str">
        <f t="shared" si="72"/>
        <v>musta</v>
      </c>
      <c r="BG346" s="68" t="str">
        <f t="shared" si="73"/>
        <v>musta</v>
      </c>
      <c r="BH346" s="208" t="str">
        <f t="shared" si="74"/>
        <v>musta</v>
      </c>
      <c r="BI346" s="117"/>
      <c r="BJ346" s="39" t="str">
        <f>IF(F346="ei löydy","uusi tie",IF(E346=0,"tieosoite muuttunut",IF(E346=1,VLOOKUP(D346,'2015'!$F$12:$AL$1887,31,FALSE),"-")))</f>
        <v>tieosoite muuttunut</v>
      </c>
      <c r="BK346" s="67" t="str">
        <f>IF(E346=1,VLOOKUP(D346,'2015'!$F$12:$AL$1887,32,FALSE),"-")</f>
        <v>-</v>
      </c>
      <c r="BL346" s="39" t="str">
        <f>IF(F346="ei löydy","uusi tie",IF(E346=0,"tieosoite muuttunut",IF(E346=1,VLOOKUP(D346,'2015'!$F$12:$AL$1887,33,FALSE),"-")))</f>
        <v>tieosoite muuttunut</v>
      </c>
      <c r="BM346" s="39"/>
      <c r="BN346" s="217" t="str">
        <f>VLOOKUP(D346,'2015'!$F$12:$AL$1887,33,FALSE)</f>
        <v>punainen/musta</v>
      </c>
      <c r="BO346" s="117"/>
      <c r="BP346" t="s">
        <v>9</v>
      </c>
      <c r="BQ346" s="30"/>
      <c r="BS346" s="5"/>
      <c r="BU346" s="35"/>
      <c r="BV346" s="30" t="s">
        <v>9</v>
      </c>
      <c r="BW346" s="20"/>
      <c r="BX346" t="str">
        <f>IF(E346=1,VLOOKUP(D346,'2015'!$F$12:$AX$1887,43,FALSE),"-")</f>
        <v>-</v>
      </c>
      <c r="BY346" t="str">
        <f>IF(E346=1,VLOOKUP(D346,'2015'!$F$12:$AX$1887,44,FALSE),"-")</f>
        <v>-</v>
      </c>
      <c r="BZ346" t="str">
        <f>IF(E346=1,VLOOKUP(D346,'2015'!$F$12:$AX$1887,45,FALSE),"-")</f>
        <v>-</v>
      </c>
      <c r="CA346" s="31">
        <f t="shared" si="79"/>
        <v>30</v>
      </c>
      <c r="CB346" s="31">
        <f t="shared" si="80"/>
        <v>10</v>
      </c>
      <c r="CC346" s="31">
        <f t="shared" si="81"/>
        <v>10</v>
      </c>
      <c r="CD346" s="31">
        <f t="shared" si="82"/>
        <v>10</v>
      </c>
      <c r="CE346" s="31">
        <f t="shared" si="83"/>
        <v>0</v>
      </c>
      <c r="CO346" s="2" t="s">
        <v>35</v>
      </c>
      <c r="CP346" s="2" t="s">
        <v>35</v>
      </c>
    </row>
    <row r="347" spans="1:94" ht="15.75" thickBot="1" x14ac:dyDescent="0.3">
      <c r="A347" s="50"/>
      <c r="B347" s="50"/>
      <c r="C347" s="50" t="str">
        <f t="shared" si="75"/>
        <v>132_3_3509</v>
      </c>
      <c r="D347" s="51" t="str">
        <f t="shared" si="76"/>
        <v>132_3</v>
      </c>
      <c r="E347" s="224">
        <f>IFERROR(VLOOKUP(C347,'2015'!$C$12:$D$1887,2,FALSE),0)</f>
        <v>0</v>
      </c>
      <c r="F347" s="51" t="str">
        <f>IFERROR(K347-IFERROR(VLOOKUP(D347,'2015'!$F$12:$I$1887,4,FALSE),"ei löydy"),"ei löydy")</f>
        <v>ei löydy</v>
      </c>
      <c r="G347" s="224">
        <f>IFERROR(VLOOKUP(Työfile_2024!C347,Liikennemalli!$D$6:$G$1921,4,FALSE),0)</f>
        <v>1</v>
      </c>
      <c r="H347" s="225">
        <f>K347-IFERROR(VLOOKUP(Työfile_2024!D347,Liikennemalli!$C$6:$H$1921,6,FALSE),"ei löydy")</f>
        <v>0</v>
      </c>
      <c r="I347" s="80">
        <v>132</v>
      </c>
      <c r="J347" s="52">
        <v>3</v>
      </c>
      <c r="K347" s="52">
        <v>3509</v>
      </c>
      <c r="L347" s="53"/>
      <c r="M347" s="54"/>
      <c r="N347" s="54"/>
      <c r="O347" s="54"/>
      <c r="P347" s="54"/>
      <c r="Q347" s="55"/>
      <c r="R347" s="55"/>
      <c r="S347" s="55"/>
      <c r="T347" s="55"/>
      <c r="U347" s="52"/>
      <c r="V347" s="56">
        <v>6809.7130236534622</v>
      </c>
      <c r="W347" s="56">
        <v>414.24508406953549</v>
      </c>
      <c r="X347" s="56">
        <v>7591.0116842405241</v>
      </c>
      <c r="Y347" s="56">
        <f>VLOOKUP(D347,Liikennemalli24!$D$2:$F$1804,2,FALSE)</f>
        <v>78</v>
      </c>
      <c r="Z347" s="57">
        <f>VLOOKUP(D347,Liikennemalli24!$D$2:$F$1804,3,FALSE)</f>
        <v>0.114</v>
      </c>
      <c r="AA347" s="178">
        <f>IF(G347=1,VLOOKUP(C347,Liikennemalli!$D$6:$H$1921,2,FALSE),0)</f>
        <v>2624.1100242064799</v>
      </c>
      <c r="AB347" s="197">
        <f>IF(G347=1,VLOOKUP(C347,Liikennemalli!$D$6:$H$1921,3,FALSE),0)</f>
        <v>0.65337898425164098</v>
      </c>
      <c r="AC347" s="134" t="str">
        <f>IF(E347=1,VLOOKUP(Työfile_2024!D347,'2015'!$F$12:$X$1887,18,FALSE),"-")</f>
        <v>-</v>
      </c>
      <c r="AD347" s="127" t="str">
        <f>IF(E347=1,VLOOKUP(Työfile_2024!D347,'2015'!$F$12:$X$1887,19,FALSE),"-")</f>
        <v>-</v>
      </c>
      <c r="AI347" s="127" t="str">
        <f>IF(E347=1,VLOOKUP(Työfile_2024!D347,'2015'!$F$12:$AB$1887,20,FALSE),"-")</f>
        <v>-</v>
      </c>
      <c r="AJ347" s="127" t="str">
        <f>IF(E347=1,VLOOKUP(Työfile_2024!D347,'2015'!$F$12:$AB$1887,21,FALSE),"-")</f>
        <v>-</v>
      </c>
      <c r="AK347" s="127" t="str">
        <f>IF(E347=1,VLOOKUP(Työfile_2024!D347,'2015'!$F$12:$AB$1887,22,FALSE),"-")</f>
        <v>-</v>
      </c>
      <c r="AL347" s="127" t="str">
        <f>IF(E347=1,VLOOKUP(Työfile_2024!D347,'2015'!$F$12:$AB$1887,23,FALSE),"-")</f>
        <v>-</v>
      </c>
      <c r="AM347" s="56">
        <f>VLOOKUP(Työfile_2024!D347,Tmatkat_20km_tarkasteltava_verk!$C$2:$D$1804,2,FALSE)</f>
        <v>1871</v>
      </c>
      <c r="AN347" s="148">
        <f t="shared" si="77"/>
        <v>0.27475460324115014</v>
      </c>
      <c r="AO347" s="178" t="str">
        <f>IF(E347=1,VLOOKUP(Työfile_2024!D347,'2015'!$F$12:$AC$1887,24,FALSE),"-")</f>
        <v>-</v>
      </c>
      <c r="AP347" s="52" t="str">
        <f>VLOOKUP(D347,Tarkasteltava_verkko_2024_harva!$E$2:$I$1804,5,FALSE)</f>
        <v>tiivis</v>
      </c>
      <c r="AQ347" s="52">
        <f>VLOOKUP(D347,Tarkasteltava_verkko_2024_harva!$E$2:$I$1804,4,FALSE)</f>
        <v>0</v>
      </c>
      <c r="AR347" s="148">
        <v>0</v>
      </c>
      <c r="AS347" s="170" t="str">
        <f>IFERROR(VLOOKUP(C347,'2015'!$C$12:$AG$1887,30,FALSE),"-")</f>
        <v>-</v>
      </c>
      <c r="AT347" s="148">
        <v>0.41122827016243946</v>
      </c>
      <c r="AU347" s="170" t="str">
        <f>IFERROR(VLOOKUP(C347,'2015'!$C$12:$AG$1887,31,FALSE),"-")</f>
        <v>-</v>
      </c>
      <c r="AV347" s="106"/>
      <c r="AW347" s="63">
        <f>IFERROR(VLOOKUP(C347,Merkittävyysluokitus!$A$2:$J$1705,10,FALSE),"-")</f>
        <v>2</v>
      </c>
      <c r="AX347" s="175">
        <f>IFERROR(VLOOKUP(C347,Merkittävyysluokitus!$A$2:$J$1705,6,FALSE),"-")</f>
        <v>10.696666666666667</v>
      </c>
      <c r="AY347" s="175">
        <f>IFERROR(VLOOKUP(C347,Merkittävyysluokitus!$A$2:$J$1705,7,FALSE),"-")</f>
        <v>5</v>
      </c>
      <c r="AZ347" s="175">
        <f>IFERROR(VLOOKUP(C347,Merkittävyysluokitus!$A$2:$J$1705,8,FALSE),"-")</f>
        <v>3.8633333333333333</v>
      </c>
      <c r="BA347" s="175">
        <f>IFERROR(VLOOKUP(C347,Merkittävyysluokitus!$A$2:$J$1705,9,FALSE),"-")</f>
        <v>1.8333333333333333</v>
      </c>
      <c r="BB347" s="203" t="s">
        <v>4172</v>
      </c>
      <c r="BC347" s="203" t="str">
        <f t="shared" si="78"/>
        <v>muutos</v>
      </c>
      <c r="BD347" s="39" t="str">
        <f t="shared" si="84"/>
        <v>musta</v>
      </c>
      <c r="BE347" s="68" t="str">
        <f t="shared" si="71"/>
        <v>musta</v>
      </c>
      <c r="BF347" s="68" t="str">
        <f t="shared" si="72"/>
        <v>musta</v>
      </c>
      <c r="BG347" s="68" t="str">
        <f t="shared" si="73"/>
        <v>musta</v>
      </c>
      <c r="BH347" s="208" t="str">
        <f t="shared" si="74"/>
        <v>musta</v>
      </c>
      <c r="BI347" s="117"/>
      <c r="BJ347" s="39" t="str">
        <f>IF(F347="ei löydy","uusi tie",IF(E347=0,"tieosoite muuttunut",IF(E347=1,VLOOKUP(D347,'2015'!$F$12:$AL$1887,31,FALSE),"-")))</f>
        <v>uusi tie</v>
      </c>
      <c r="BK347" s="67" t="str">
        <f>IF(E347=1,VLOOKUP(D347,'2015'!$F$12:$AL$1887,32,FALSE),"-")</f>
        <v>-</v>
      </c>
      <c r="BL347" s="39" t="str">
        <f>IF(F347="ei löydy","uusi tie",IF(E347=0,"tieosoite muuttunut",IF(E347=1,VLOOKUP(D347,'2015'!$F$12:$AL$1887,33,FALSE),"-")))</f>
        <v>uusi tie</v>
      </c>
      <c r="BM347" s="39"/>
      <c r="BN347" s="217" t="e">
        <f>VLOOKUP(D347,'2015'!$F$12:$AL$1887,33,FALSE)</f>
        <v>#N/A</v>
      </c>
      <c r="BO347" s="117"/>
      <c r="BP347" s="115" t="s">
        <v>9</v>
      </c>
      <c r="BQ347" s="30"/>
      <c r="BS347" s="5"/>
      <c r="BU347" s="35"/>
      <c r="BV347" s="30" t="s">
        <v>9</v>
      </c>
      <c r="BW347" s="20"/>
      <c r="BX347" t="str">
        <f>IF(E347=1,VLOOKUP(D347,'2015'!$F$12:$AX$1887,43,FALSE),"-")</f>
        <v>-</v>
      </c>
      <c r="BY347" t="str">
        <f>IF(E347=1,VLOOKUP(D347,'2015'!$F$12:$AX$1887,44,FALSE),"-")</f>
        <v>-</v>
      </c>
      <c r="BZ347" t="str">
        <f>IF(E347=1,VLOOKUP(D347,'2015'!$F$12:$AX$1887,45,FALSE),"-")</f>
        <v>-</v>
      </c>
      <c r="CA347" s="31">
        <f t="shared" si="79"/>
        <v>30</v>
      </c>
      <c r="CB347" s="31">
        <f t="shared" si="80"/>
        <v>10</v>
      </c>
      <c r="CC347" s="31">
        <f t="shared" si="81"/>
        <v>10</v>
      </c>
      <c r="CD347" s="31">
        <f t="shared" si="82"/>
        <v>10</v>
      </c>
      <c r="CE347" s="31">
        <f t="shared" si="83"/>
        <v>0</v>
      </c>
      <c r="CO347" s="32" t="s">
        <v>34</v>
      </c>
      <c r="CP347" s="2" t="s">
        <v>35</v>
      </c>
    </row>
    <row r="348" spans="1:94" ht="15.75" thickBot="1" x14ac:dyDescent="0.3">
      <c r="A348" s="50"/>
      <c r="B348" s="50"/>
      <c r="C348" s="50" t="str">
        <f t="shared" si="75"/>
        <v>132_4_5561</v>
      </c>
      <c r="D348" s="51" t="str">
        <f t="shared" si="76"/>
        <v>132_4</v>
      </c>
      <c r="E348" s="224">
        <f>IFERROR(VLOOKUP(C348,'2015'!$C$12:$D$1887,2,FALSE),0)</f>
        <v>1</v>
      </c>
      <c r="F348" s="51">
        <f>IFERROR(K348-IFERROR(VLOOKUP(D348,'2015'!$F$12:$I$1887,4,FALSE),"ei löydy"),"ei löydy")</f>
        <v>0</v>
      </c>
      <c r="G348" s="224">
        <f>IFERROR(VLOOKUP(Työfile_2024!C348,Liikennemalli!$D$6:$G$1921,4,FALSE),0)</f>
        <v>1</v>
      </c>
      <c r="H348" s="225">
        <f>K348-IFERROR(VLOOKUP(Työfile_2024!D348,Liikennemalli!$C$6:$H$1921,6,FALSE),"ei löydy")</f>
        <v>0</v>
      </c>
      <c r="I348" s="80">
        <v>132</v>
      </c>
      <c r="J348" s="52">
        <v>4</v>
      </c>
      <c r="K348" s="52">
        <v>5561</v>
      </c>
      <c r="L348" s="53"/>
      <c r="M348" s="54"/>
      <c r="N348" s="54"/>
      <c r="O348" s="54"/>
      <c r="P348" s="54"/>
      <c r="Q348" s="55"/>
      <c r="R348" s="55"/>
      <c r="S348" s="55"/>
      <c r="T348" s="55"/>
      <c r="U348" s="52"/>
      <c r="V348" s="56">
        <v>5120</v>
      </c>
      <c r="W348" s="56">
        <v>279</v>
      </c>
      <c r="X348" s="56">
        <v>5463</v>
      </c>
      <c r="Y348" s="56">
        <f>VLOOKUP(D348,Liikennemalli24!$D$2:$F$1804,2,FALSE)</f>
        <v>363</v>
      </c>
      <c r="Z348" s="57">
        <f>VLOOKUP(D348,Liikennemalli24!$D$2:$F$1804,3,FALSE)</f>
        <v>0.26100000000000001</v>
      </c>
      <c r="AA348" s="178">
        <f>IF(G348=1,VLOOKUP(C348,Liikennemalli!$D$6:$H$1921,2,FALSE),0)</f>
        <v>2219.9797859077498</v>
      </c>
      <c r="AB348" s="197">
        <f>IF(G348=1,VLOOKUP(C348,Liikennemalli!$D$6:$H$1921,3,FALSE),0)</f>
        <v>0.64727530653423304</v>
      </c>
      <c r="AC348" s="134">
        <f>IF(E348=1,VLOOKUP(Työfile_2024!D348,'2015'!$F$12:$X$1887,18,FALSE),"-")</f>
        <v>3152</v>
      </c>
      <c r="AD348" s="127">
        <f>IF(E348=1,VLOOKUP(Työfile_2024!D348,'2015'!$F$12:$X$1887,19,FALSE),"-")</f>
        <v>0.72</v>
      </c>
      <c r="AI348" s="127">
        <f>IF(E348=1,VLOOKUP(Työfile_2024!D348,'2015'!$F$12:$AB$1887,20,FALSE),"-")</f>
        <v>0</v>
      </c>
      <c r="AJ348" s="127">
        <f>IF(E348=1,VLOOKUP(Työfile_2024!D348,'2015'!$F$12:$AB$1887,21,FALSE),"-")</f>
        <v>0</v>
      </c>
      <c r="AK348" s="127">
        <f>IF(E348=1,VLOOKUP(Työfile_2024!D348,'2015'!$F$12:$AB$1887,22,FALSE),"-")</f>
        <v>0</v>
      </c>
      <c r="AL348" s="127">
        <f>IF(E348=1,VLOOKUP(Työfile_2024!D348,'2015'!$F$12:$AB$1887,23,FALSE),"-")</f>
        <v>0</v>
      </c>
      <c r="AM348" s="56">
        <f>VLOOKUP(Työfile_2024!D348,Tmatkat_20km_tarkasteltava_verk!$C$2:$D$1804,2,FALSE)</f>
        <v>1387</v>
      </c>
      <c r="AN348" s="148">
        <f t="shared" si="77"/>
        <v>0.27089843749999998</v>
      </c>
      <c r="AO348" s="178">
        <f>IF(E348=1,VLOOKUP(Työfile_2024!D348,'2015'!$F$12:$AC$1887,24,FALSE),"-")</f>
        <v>1262</v>
      </c>
      <c r="AP348" s="52" t="str">
        <f>VLOOKUP(D348,Tarkasteltava_verkko_2024_harva!$E$2:$I$1804,5,FALSE)</f>
        <v>tiivis</v>
      </c>
      <c r="AQ348" s="52">
        <f>VLOOKUP(D348,Tarkasteltava_verkko_2024_harva!$E$2:$I$1804,4,FALSE)</f>
        <v>0</v>
      </c>
      <c r="AR348" s="148">
        <v>0.27513037223520947</v>
      </c>
      <c r="AS348" s="170" t="str">
        <f>IFERROR(VLOOKUP(C348,'2015'!$C$12:$AG$1887,30,FALSE),"-")</f>
        <v/>
      </c>
      <c r="AT348" s="148">
        <v>0.23610861355871246</v>
      </c>
      <c r="AU348" s="170">
        <f>IFERROR(VLOOKUP(C348,'2015'!$C$12:$AG$1887,31,FALSE),"-")</f>
        <v>0</v>
      </c>
      <c r="AV348" s="106"/>
      <c r="AW348" s="63">
        <f>IFERROR(VLOOKUP(C348,Merkittävyysluokitus!$A$2:$J$1705,10,FALSE),"-")</f>
        <v>2</v>
      </c>
      <c r="AX348" s="175">
        <f>IFERROR(VLOOKUP(C348,Merkittävyysluokitus!$A$2:$J$1705,6,FALSE),"-")</f>
        <v>12.052846270928463</v>
      </c>
      <c r="AY348" s="175">
        <f>IFERROR(VLOOKUP(C348,Merkittävyysluokitus!$A$2:$J$1705,7,FALSE),"-")</f>
        <v>5</v>
      </c>
      <c r="AZ348" s="175">
        <f>IFERROR(VLOOKUP(C348,Merkittävyysluokitus!$A$2:$J$1705,8,FALSE),"-")</f>
        <v>4.7195129375951295</v>
      </c>
      <c r="BA348" s="175">
        <f>IFERROR(VLOOKUP(C348,Merkittävyysluokitus!$A$2:$J$1705,9,FALSE),"-")</f>
        <v>2.333333333333333</v>
      </c>
      <c r="BB348" s="203" t="s">
        <v>4172</v>
      </c>
      <c r="BC348" s="203" t="str">
        <f t="shared" si="78"/>
        <v>muutos</v>
      </c>
      <c r="BD348" s="39" t="str">
        <f t="shared" si="84"/>
        <v>musta</v>
      </c>
      <c r="BE348" s="68" t="str">
        <f t="shared" si="71"/>
        <v>musta</v>
      </c>
      <c r="BF348" s="68" t="str">
        <f t="shared" si="72"/>
        <v>musta</v>
      </c>
      <c r="BG348" s="68" t="str">
        <f t="shared" si="73"/>
        <v>musta</v>
      </c>
      <c r="BH348" s="208" t="str">
        <f t="shared" si="74"/>
        <v>musta</v>
      </c>
      <c r="BI348" s="117"/>
      <c r="BJ348" s="39" t="str">
        <f>IF(F348="ei löydy","uusi tie",IF(E348=0,"tieosoite muuttunut",IF(E348=1,VLOOKUP(D348,'2015'!$F$12:$AL$1887,31,FALSE),"-")))</f>
        <v>punainen</v>
      </c>
      <c r="BK348" s="67" t="str">
        <f>IF(E348=1,VLOOKUP(D348,'2015'!$F$12:$AL$1887,32,FALSE),"-")</f>
        <v>punainen</v>
      </c>
      <c r="BL348" s="39" t="str">
        <f>IF(F348="ei löydy","uusi tie",IF(E348=0,"tieosoite muuttunut",IF(E348=1,VLOOKUP(D348,'2015'!$F$12:$AL$1887,33,FALSE),"-")))</f>
        <v>punainen</v>
      </c>
      <c r="BM348" s="39"/>
      <c r="BN348" s="217" t="str">
        <f>VLOOKUP(D348,'2015'!$F$12:$AL$1887,33,FALSE)</f>
        <v>punainen</v>
      </c>
      <c r="BO348" s="117"/>
      <c r="BP348" s="115" t="s">
        <v>50</v>
      </c>
      <c r="BQ348" s="30"/>
      <c r="BS348" s="5"/>
      <c r="BU348" s="35"/>
      <c r="BV348" s="30" t="s">
        <v>50</v>
      </c>
      <c r="BW348" s="20"/>
      <c r="BX348" t="str">
        <f>IF(E348=1,VLOOKUP(D348,'2015'!$F$12:$AX$1887,43,FALSE),"-")</f>
        <v>punainen</v>
      </c>
      <c r="BY348" t="str">
        <f>IF(E348=1,VLOOKUP(D348,'2015'!$F$12:$AX$1887,44,FALSE),"-")</f>
        <v>punainen</v>
      </c>
      <c r="BZ348" t="str">
        <f>IF(E348=1,VLOOKUP(D348,'2015'!$F$12:$AX$1887,45,FALSE),"-")</f>
        <v>punainen</v>
      </c>
      <c r="CA348" s="31">
        <f t="shared" si="79"/>
        <v>30</v>
      </c>
      <c r="CB348" s="31">
        <f t="shared" si="80"/>
        <v>10</v>
      </c>
      <c r="CC348" s="31">
        <f t="shared" si="81"/>
        <v>10</v>
      </c>
      <c r="CD348" s="31">
        <f t="shared" si="82"/>
        <v>10</v>
      </c>
      <c r="CE348" s="31">
        <f t="shared" si="83"/>
        <v>0</v>
      </c>
      <c r="CO348" s="32" t="s">
        <v>34</v>
      </c>
      <c r="CP348" s="2" t="s">
        <v>35</v>
      </c>
    </row>
    <row r="349" spans="1:94" ht="15.75" thickBot="1" x14ac:dyDescent="0.3">
      <c r="A349" s="50"/>
      <c r="B349" s="50"/>
      <c r="C349" s="50" t="str">
        <f t="shared" si="75"/>
        <v>132_5_7887</v>
      </c>
      <c r="D349" s="51" t="str">
        <f t="shared" si="76"/>
        <v>132_5</v>
      </c>
      <c r="E349" s="224">
        <f>IFERROR(VLOOKUP(C349,'2015'!$C$12:$D$1887,2,FALSE),0)</f>
        <v>0</v>
      </c>
      <c r="F349" s="51">
        <f>IFERROR(K349-IFERROR(VLOOKUP(D349,'2015'!$F$12:$I$1887,4,FALSE),"ei löydy"),"ei löydy")</f>
        <v>5699</v>
      </c>
      <c r="G349" s="224">
        <f>IFERROR(VLOOKUP(Työfile_2024!C349,Liikennemalli!$D$6:$G$1921,4,FALSE),0)</f>
        <v>1</v>
      </c>
      <c r="H349" s="225">
        <f>K349-IFERROR(VLOOKUP(Työfile_2024!D349,Liikennemalli!$C$6:$H$1921,6,FALSE),"ei löydy")</f>
        <v>0</v>
      </c>
      <c r="I349" s="80">
        <v>132</v>
      </c>
      <c r="J349" s="52">
        <v>5</v>
      </c>
      <c r="K349" s="52">
        <v>7887</v>
      </c>
      <c r="L349" s="53"/>
      <c r="M349" s="54"/>
      <c r="N349" s="54"/>
      <c r="O349" s="54"/>
      <c r="P349" s="54"/>
      <c r="Q349" s="55"/>
      <c r="R349" s="55"/>
      <c r="S349" s="55"/>
      <c r="T349" s="55"/>
      <c r="U349" s="52"/>
      <c r="V349" s="56">
        <v>3593</v>
      </c>
      <c r="W349" s="56">
        <v>291.06834030683405</v>
      </c>
      <c r="X349" s="56">
        <v>3742.1966527196651</v>
      </c>
      <c r="Y349" s="56">
        <f>VLOOKUP(D349,Liikennemalli24!$D$2:$F$1804,2,FALSE)</f>
        <v>725</v>
      </c>
      <c r="Z349" s="57">
        <f>VLOOKUP(D349,Liikennemalli24!$D$2:$F$1804,3,FALSE)</f>
        <v>0.48899999999999999</v>
      </c>
      <c r="AA349" s="178">
        <f>IF(G349=1,VLOOKUP(C349,Liikennemalli!$D$6:$H$1921,2,FALSE),0)</f>
        <v>1639.50356620609</v>
      </c>
      <c r="AB349" s="197">
        <f>IF(G349=1,VLOOKUP(C349,Liikennemalli!$D$6:$H$1921,3,FALSE),0)</f>
        <v>0.88673008220851102</v>
      </c>
      <c r="AC349" s="134" t="str">
        <f>IF(E349=1,VLOOKUP(Työfile_2024!D349,'2015'!$F$12:$X$1887,18,FALSE),"-")</f>
        <v>-</v>
      </c>
      <c r="AD349" s="127" t="str">
        <f>IF(E349=1,VLOOKUP(Työfile_2024!D349,'2015'!$F$12:$X$1887,19,FALSE),"-")</f>
        <v>-</v>
      </c>
      <c r="AI349" s="127" t="str">
        <f>IF(E349=1,VLOOKUP(Työfile_2024!D349,'2015'!$F$12:$AB$1887,20,FALSE),"-")</f>
        <v>-</v>
      </c>
      <c r="AJ349" s="127" t="str">
        <f>IF(E349=1,VLOOKUP(Työfile_2024!D349,'2015'!$F$12:$AB$1887,21,FALSE),"-")</f>
        <v>-</v>
      </c>
      <c r="AK349" s="127" t="str">
        <f>IF(E349=1,VLOOKUP(Työfile_2024!D349,'2015'!$F$12:$AB$1887,22,FALSE),"-")</f>
        <v>-</v>
      </c>
      <c r="AL349" s="127" t="str">
        <f>IF(E349=1,VLOOKUP(Työfile_2024!D349,'2015'!$F$12:$AB$1887,23,FALSE),"-")</f>
        <v>-</v>
      </c>
      <c r="AM349" s="56">
        <f>VLOOKUP(Työfile_2024!D349,Tmatkat_20km_tarkasteltava_verk!$C$2:$D$1804,2,FALSE)</f>
        <v>1001</v>
      </c>
      <c r="AN349" s="148">
        <f t="shared" si="77"/>
        <v>0.27859727247425548</v>
      </c>
      <c r="AO349" s="178" t="str">
        <f>IF(E349=1,VLOOKUP(Työfile_2024!D349,'2015'!$F$12:$AC$1887,24,FALSE),"-")</f>
        <v>-</v>
      </c>
      <c r="AP349" s="52" t="str">
        <f>VLOOKUP(D349,Tarkasteltava_verkko_2024_harva!$E$2:$I$1804,5,FALSE)</f>
        <v>tiivis</v>
      </c>
      <c r="AQ349" s="52">
        <f>VLOOKUP(D349,Tarkasteltava_verkko_2024_harva!$E$2:$I$1804,4,FALSE)</f>
        <v>0</v>
      </c>
      <c r="AR349" s="148">
        <v>0</v>
      </c>
      <c r="AS349" s="170" t="str">
        <f>IFERROR(VLOOKUP(C349,'2015'!$C$12:$AG$1887,30,FALSE),"-")</f>
        <v>-</v>
      </c>
      <c r="AT349" s="148">
        <v>8.6344617725370859E-2</v>
      </c>
      <c r="AU349" s="170" t="str">
        <f>IFERROR(VLOOKUP(C349,'2015'!$C$12:$AG$1887,31,FALSE),"-")</f>
        <v>-</v>
      </c>
      <c r="AV349" s="106"/>
      <c r="AW349" s="63">
        <f>IFERROR(VLOOKUP(C349,Merkittävyysluokitus!$A$2:$J$1705,10,FALSE),"-")</f>
        <v>2</v>
      </c>
      <c r="AX349" s="175">
        <f>IFERROR(VLOOKUP(C349,Merkittävyysluokitus!$A$2:$J$1705,6,FALSE),"-")</f>
        <v>12.627465753424657</v>
      </c>
      <c r="AY349" s="175">
        <f>IFERROR(VLOOKUP(C349,Merkittävyysluokitus!$A$2:$J$1705,7,FALSE),"-")</f>
        <v>4.8</v>
      </c>
      <c r="AZ349" s="175">
        <f>IFERROR(VLOOKUP(C349,Merkittävyysluokitus!$A$2:$J$1705,8,FALSE),"-")</f>
        <v>5.6607990867579909</v>
      </c>
      <c r="BA349" s="175">
        <f>IFERROR(VLOOKUP(C349,Merkittävyysluokitus!$A$2:$J$1705,9,FALSE),"-")</f>
        <v>2.1666666666666665</v>
      </c>
      <c r="BB349" s="203" t="s">
        <v>4172</v>
      </c>
      <c r="BC349" s="203" t="str">
        <f t="shared" si="78"/>
        <v>tieosoite muuttunut</v>
      </c>
      <c r="BD349" s="39" t="str">
        <f t="shared" si="84"/>
        <v>musta</v>
      </c>
      <c r="BE349" s="68" t="str">
        <f t="shared" si="71"/>
        <v>musta</v>
      </c>
      <c r="BF349" s="68" t="str">
        <f t="shared" si="72"/>
        <v>punainen</v>
      </c>
      <c r="BG349" s="68" t="str">
        <f t="shared" si="73"/>
        <v>musta</v>
      </c>
      <c r="BH349" s="208" t="str">
        <f t="shared" si="74"/>
        <v>musta</v>
      </c>
      <c r="BI349" s="117"/>
      <c r="BJ349" s="39" t="str">
        <f>IF(F349="ei löydy","uusi tie",IF(E349=0,"tieosoite muuttunut",IF(E349=1,VLOOKUP(D349,'2015'!$F$12:$AL$1887,31,FALSE),"-")))</f>
        <v>tieosoite muuttunut</v>
      </c>
      <c r="BK349" s="67" t="str">
        <f>IF(E349=1,VLOOKUP(D349,'2015'!$F$12:$AL$1887,32,FALSE),"-")</f>
        <v>-</v>
      </c>
      <c r="BL349" s="39" t="str">
        <f>IF(F349="ei löydy","uusi tie",IF(E349=0,"tieosoite muuttunut",IF(E349=1,VLOOKUP(D349,'2015'!$F$12:$AL$1887,33,FALSE),"-")))</f>
        <v>tieosoite muuttunut</v>
      </c>
      <c r="BM349" s="39"/>
      <c r="BN349" s="217" t="str">
        <f>VLOOKUP(D349,'2015'!$F$12:$AL$1887,33,FALSE)</f>
        <v>punainen</v>
      </c>
      <c r="BO349" s="117"/>
      <c r="BP349" s="115" t="s">
        <v>50</v>
      </c>
      <c r="BQ349" s="30"/>
      <c r="BS349" s="5"/>
      <c r="BU349" s="35"/>
      <c r="BV349" s="30" t="s">
        <v>50</v>
      </c>
      <c r="BW349" s="20"/>
      <c r="BX349" t="str">
        <f>IF(E349=1,VLOOKUP(D349,'2015'!$F$12:$AX$1887,43,FALSE),"-")</f>
        <v>-</v>
      </c>
      <c r="BY349" t="str">
        <f>IF(E349=1,VLOOKUP(D349,'2015'!$F$12:$AX$1887,44,FALSE),"-")</f>
        <v>-</v>
      </c>
      <c r="BZ349" t="str">
        <f>IF(E349=1,VLOOKUP(D349,'2015'!$F$12:$AX$1887,45,FALSE),"-")</f>
        <v>-</v>
      </c>
      <c r="CA349" s="31">
        <f t="shared" si="79"/>
        <v>30</v>
      </c>
      <c r="CB349" s="31">
        <f t="shared" si="80"/>
        <v>10</v>
      </c>
      <c r="CC349" s="31">
        <f t="shared" si="81"/>
        <v>10</v>
      </c>
      <c r="CD349" s="31">
        <f t="shared" si="82"/>
        <v>10</v>
      </c>
      <c r="CE349" s="31">
        <f t="shared" si="83"/>
        <v>0</v>
      </c>
      <c r="CO349" s="32" t="s">
        <v>34</v>
      </c>
      <c r="CP349" s="2" t="s">
        <v>35</v>
      </c>
    </row>
    <row r="350" spans="1:94" ht="15.75" thickBot="1" x14ac:dyDescent="0.3">
      <c r="A350" s="50"/>
      <c r="B350" s="50"/>
      <c r="C350" s="50" t="str">
        <f t="shared" si="75"/>
        <v>132_7_10159</v>
      </c>
      <c r="D350" s="51" t="str">
        <f t="shared" si="76"/>
        <v>132_7</v>
      </c>
      <c r="E350" s="224">
        <f>IFERROR(VLOOKUP(C350,'2015'!$C$12:$D$1887,2,FALSE),0)</f>
        <v>0</v>
      </c>
      <c r="F350" s="51">
        <f>IFERROR(K350-IFERROR(VLOOKUP(D350,'2015'!$F$12:$I$1887,4,FALSE),"ei löydy"),"ei löydy")</f>
        <v>6303</v>
      </c>
      <c r="G350" s="224">
        <f>IFERROR(VLOOKUP(Työfile_2024!C350,Liikennemalli!$D$6:$G$1921,4,FALSE),0)</f>
        <v>1</v>
      </c>
      <c r="H350" s="225">
        <f>K350-IFERROR(VLOOKUP(Työfile_2024!D350,Liikennemalli!$C$6:$H$1921,6,FALSE),"ei löydy")</f>
        <v>0</v>
      </c>
      <c r="I350" s="80">
        <v>132</v>
      </c>
      <c r="J350" s="52">
        <v>7</v>
      </c>
      <c r="K350" s="52">
        <v>10159</v>
      </c>
      <c r="L350" s="53"/>
      <c r="M350" s="54"/>
      <c r="N350" s="54"/>
      <c r="O350" s="54"/>
      <c r="P350" s="54"/>
      <c r="Q350" s="55"/>
      <c r="R350" s="55"/>
      <c r="S350" s="55"/>
      <c r="T350" s="55"/>
      <c r="U350" s="52"/>
      <c r="V350" s="56">
        <v>1620.4026971158578</v>
      </c>
      <c r="W350" s="56">
        <v>191.0020671325918</v>
      </c>
      <c r="X350" s="56">
        <v>1622.9728319716507</v>
      </c>
      <c r="Y350" s="56">
        <f>VLOOKUP(D350,Liikennemalli24!$D$2:$F$1804,2,FALSE)</f>
        <v>94</v>
      </c>
      <c r="Z350" s="57">
        <f>VLOOKUP(D350,Liikennemalli24!$D$2:$F$1804,3,FALSE)</f>
        <v>0.55400000000000005</v>
      </c>
      <c r="AA350" s="178">
        <f>IF(G350=1,VLOOKUP(C350,Liikennemalli!$D$6:$H$1921,2,FALSE),0)</f>
        <v>908.18353400275601</v>
      </c>
      <c r="AB350" s="197">
        <f>IF(G350=1,VLOOKUP(C350,Liikennemalli!$D$6:$H$1921,3,FALSE),0)</f>
        <v>0.891435771634978</v>
      </c>
      <c r="AC350" s="134" t="str">
        <f>IF(E350=1,VLOOKUP(Työfile_2024!D350,'2015'!$F$12:$X$1887,18,FALSE),"-")</f>
        <v>-</v>
      </c>
      <c r="AD350" s="127" t="str">
        <f>IF(E350=1,VLOOKUP(Työfile_2024!D350,'2015'!$F$12:$X$1887,19,FALSE),"-")</f>
        <v>-</v>
      </c>
      <c r="AI350" s="127" t="str">
        <f>IF(E350=1,VLOOKUP(Työfile_2024!D350,'2015'!$F$12:$AB$1887,20,FALSE),"-")</f>
        <v>-</v>
      </c>
      <c r="AJ350" s="127" t="str">
        <f>IF(E350=1,VLOOKUP(Työfile_2024!D350,'2015'!$F$12:$AB$1887,21,FALSE),"-")</f>
        <v>-</v>
      </c>
      <c r="AK350" s="127" t="str">
        <f>IF(E350=1,VLOOKUP(Työfile_2024!D350,'2015'!$F$12:$AB$1887,22,FALSE),"-")</f>
        <v>-</v>
      </c>
      <c r="AL350" s="127" t="str">
        <f>IF(E350=1,VLOOKUP(Työfile_2024!D350,'2015'!$F$12:$AB$1887,23,FALSE),"-")</f>
        <v>-</v>
      </c>
      <c r="AM350" s="56">
        <f>VLOOKUP(Työfile_2024!D350,Tmatkat_20km_tarkasteltava_verk!$C$2:$D$1804,2,FALSE)</f>
        <v>705</v>
      </c>
      <c r="AN350" s="148">
        <f t="shared" si="77"/>
        <v>0.43507703440312956</v>
      </c>
      <c r="AO350" s="178" t="str">
        <f>IF(E350=1,VLOOKUP(Työfile_2024!D350,'2015'!$F$12:$AC$1887,24,FALSE),"-")</f>
        <v>-</v>
      </c>
      <c r="AP350" s="52" t="str">
        <f>VLOOKUP(D350,Tarkasteltava_verkko_2024_harva!$E$2:$I$1804,5,FALSE)</f>
        <v>tiivis</v>
      </c>
      <c r="AQ350" s="52">
        <f>VLOOKUP(D350,Tarkasteltava_verkko_2024_harva!$E$2:$I$1804,4,FALSE)</f>
        <v>0</v>
      </c>
      <c r="AR350" s="148">
        <v>0</v>
      </c>
      <c r="AS350" s="170" t="str">
        <f>IFERROR(VLOOKUP(C350,'2015'!$C$12:$AG$1887,30,FALSE),"-")</f>
        <v>-</v>
      </c>
      <c r="AT350" s="148">
        <v>1.3780883945270203E-2</v>
      </c>
      <c r="AU350" s="170" t="str">
        <f>IFERROR(VLOOKUP(C350,'2015'!$C$12:$AG$1887,31,FALSE),"-")</f>
        <v>-</v>
      </c>
      <c r="AV350" s="106"/>
      <c r="AW350" s="63">
        <f>IFERROR(VLOOKUP(C350,Merkittävyysluokitus!$A$2:$J$1705,10,FALSE),"-")</f>
        <v>2</v>
      </c>
      <c r="AX350" s="175">
        <f>IFERROR(VLOOKUP(C350,Merkittävyysluokitus!$A$2:$J$1705,6,FALSE),"-")</f>
        <v>12.110494672754948</v>
      </c>
      <c r="AY350" s="175">
        <f>IFERROR(VLOOKUP(C350,Merkittävyysluokitus!$A$2:$J$1705,7,FALSE),"-")</f>
        <v>4.8</v>
      </c>
      <c r="AZ350" s="175">
        <f>IFERROR(VLOOKUP(C350,Merkittävyysluokitus!$A$2:$J$1705,8,FALSE),"-")</f>
        <v>5.6438280060882811</v>
      </c>
      <c r="BA350" s="175">
        <f>IFERROR(VLOOKUP(C350,Merkittävyysluokitus!$A$2:$J$1705,9,FALSE),"-")</f>
        <v>1.6666666666666665</v>
      </c>
      <c r="BB350" s="203" t="s">
        <v>4172</v>
      </c>
      <c r="BC350" s="203" t="str">
        <f t="shared" si="78"/>
        <v>tieosoite muuttunut</v>
      </c>
      <c r="BD350" s="39" t="str">
        <f t="shared" si="84"/>
        <v>musta</v>
      </c>
      <c r="BE350" s="68" t="str">
        <f t="shared" si="71"/>
        <v>musta</v>
      </c>
      <c r="BF350" s="68" t="str">
        <f t="shared" si="72"/>
        <v>punainen</v>
      </c>
      <c r="BG350" s="68" t="str">
        <f t="shared" si="73"/>
        <v>musta</v>
      </c>
      <c r="BH350" s="208" t="str">
        <f t="shared" si="74"/>
        <v>musta</v>
      </c>
      <c r="BI350" s="117"/>
      <c r="BJ350" s="39" t="str">
        <f>IF(F350="ei löydy","uusi tie",IF(E350=0,"tieosoite muuttunut",IF(E350=1,VLOOKUP(D350,'2015'!$F$12:$AL$1887,31,FALSE),"-")))</f>
        <v>tieosoite muuttunut</v>
      </c>
      <c r="BK350" s="67" t="str">
        <f>IF(E350=1,VLOOKUP(D350,'2015'!$F$12:$AL$1887,32,FALSE),"-")</f>
        <v>-</v>
      </c>
      <c r="BL350" s="39" t="str">
        <f>IF(F350="ei löydy","uusi tie",IF(E350=0,"tieosoite muuttunut",IF(E350=1,VLOOKUP(D350,'2015'!$F$12:$AL$1887,33,FALSE),"-")))</f>
        <v>tieosoite muuttunut</v>
      </c>
      <c r="BM350" s="39"/>
      <c r="BN350" s="217" t="str">
        <f>VLOOKUP(D350,'2015'!$F$12:$AL$1887,33,FALSE)</f>
        <v>punainen</v>
      </c>
      <c r="BO350" s="117"/>
      <c r="BP350" s="115" t="s">
        <v>50</v>
      </c>
      <c r="BQ350" s="30"/>
      <c r="BS350" s="5"/>
      <c r="BU350" s="35"/>
      <c r="BV350" s="30" t="s">
        <v>50</v>
      </c>
      <c r="BW350" s="20"/>
      <c r="BX350" t="str">
        <f>IF(E350=1,VLOOKUP(D350,'2015'!$F$12:$AX$1887,43,FALSE),"-")</f>
        <v>-</v>
      </c>
      <c r="BY350" t="str">
        <f>IF(E350=1,VLOOKUP(D350,'2015'!$F$12:$AX$1887,44,FALSE),"-")</f>
        <v>-</v>
      </c>
      <c r="BZ350" t="str">
        <f>IF(E350=1,VLOOKUP(D350,'2015'!$F$12:$AX$1887,45,FALSE),"-")</f>
        <v>-</v>
      </c>
      <c r="CA350" s="31">
        <f t="shared" si="79"/>
        <v>30</v>
      </c>
      <c r="CB350" s="31">
        <f t="shared" si="80"/>
        <v>10</v>
      </c>
      <c r="CC350" s="31">
        <f t="shared" si="81"/>
        <v>10</v>
      </c>
      <c r="CD350" s="31">
        <f t="shared" si="82"/>
        <v>10</v>
      </c>
      <c r="CE350" s="31">
        <f t="shared" si="83"/>
        <v>0</v>
      </c>
      <c r="CO350" s="2" t="s">
        <v>35</v>
      </c>
      <c r="CP350" s="2" t="s">
        <v>35</v>
      </c>
    </row>
    <row r="351" spans="1:94" ht="15.75" thickBot="1" x14ac:dyDescent="0.3">
      <c r="A351" s="50"/>
      <c r="B351" s="50"/>
      <c r="C351" s="50" t="str">
        <f t="shared" si="75"/>
        <v>132_9_2000</v>
      </c>
      <c r="D351" s="51" t="str">
        <f t="shared" si="76"/>
        <v>132_9</v>
      </c>
      <c r="E351" s="224">
        <f>IFERROR(VLOOKUP(C351,'2015'!$C$12:$D$1887,2,FALSE),0)</f>
        <v>1</v>
      </c>
      <c r="F351" s="51">
        <f>IFERROR(K351-IFERROR(VLOOKUP(D351,'2015'!$F$12:$I$1887,4,FALSE),"ei löydy"),"ei löydy")</f>
        <v>0</v>
      </c>
      <c r="G351" s="224">
        <f>IFERROR(VLOOKUP(Työfile_2024!C351,Liikennemalli!$D$6:$G$1921,4,FALSE),0)</f>
        <v>1</v>
      </c>
      <c r="H351" s="225">
        <f>K351-IFERROR(VLOOKUP(Työfile_2024!D351,Liikennemalli!$C$6:$H$1921,6,FALSE),"ei löydy")</f>
        <v>0</v>
      </c>
      <c r="I351" s="80">
        <v>132</v>
      </c>
      <c r="J351" s="52">
        <v>9</v>
      </c>
      <c r="K351" s="52">
        <v>2000</v>
      </c>
      <c r="L351" s="53"/>
      <c r="M351" s="54"/>
      <c r="N351" s="54"/>
      <c r="O351" s="54"/>
      <c r="P351" s="54"/>
      <c r="Q351" s="55"/>
      <c r="R351" s="55"/>
      <c r="S351" s="55"/>
      <c r="T351" s="55"/>
      <c r="U351" s="52"/>
      <c r="V351" s="56">
        <v>2240</v>
      </c>
      <c r="W351" s="56">
        <v>170</v>
      </c>
      <c r="X351" s="56">
        <v>2238</v>
      </c>
      <c r="Y351" s="56">
        <f>VLOOKUP(D351,Liikennemalli24!$D$2:$F$1804,2,FALSE)</f>
        <v>125</v>
      </c>
      <c r="Z351" s="57">
        <f>VLOOKUP(D351,Liikennemalli24!$D$2:$F$1804,3,FALSE)</f>
        <v>0.78300000000000003</v>
      </c>
      <c r="AA351" s="178">
        <f>IF(G351=1,VLOOKUP(C351,Liikennemalli!$D$6:$H$1921,2,FALSE),0)</f>
        <v>813.98214752726699</v>
      </c>
      <c r="AB351" s="197">
        <f>IF(G351=1,VLOOKUP(C351,Liikennemalli!$D$6:$H$1921,3,FALSE),0)</f>
        <v>0.65695956968306501</v>
      </c>
      <c r="AC351" s="134">
        <f>IF(E351=1,VLOOKUP(Työfile_2024!D351,'2015'!$F$12:$X$1887,18,FALSE),"-")</f>
        <v>555</v>
      </c>
      <c r="AD351" s="127">
        <f>IF(E351=1,VLOOKUP(Työfile_2024!D351,'2015'!$F$12:$X$1887,19,FALSE),"-")</f>
        <v>0.91</v>
      </c>
      <c r="AI351" s="127">
        <f>IF(E351=1,VLOOKUP(Työfile_2024!D351,'2015'!$F$12:$AB$1887,20,FALSE),"-")</f>
        <v>0</v>
      </c>
      <c r="AJ351" s="127">
        <f>IF(E351=1,VLOOKUP(Työfile_2024!D351,'2015'!$F$12:$AB$1887,21,FALSE),"-")</f>
        <v>0</v>
      </c>
      <c r="AK351" s="127">
        <f>IF(E351=1,VLOOKUP(Työfile_2024!D351,'2015'!$F$12:$AB$1887,22,FALSE),"-")</f>
        <v>0</v>
      </c>
      <c r="AL351" s="127">
        <f>IF(E351=1,VLOOKUP(Työfile_2024!D351,'2015'!$F$12:$AB$1887,23,FALSE),"-")</f>
        <v>0</v>
      </c>
      <c r="AM351" s="56">
        <f>VLOOKUP(Työfile_2024!D351,Tmatkat_20km_tarkasteltava_verk!$C$2:$D$1804,2,FALSE)</f>
        <v>408</v>
      </c>
      <c r="AN351" s="148">
        <f t="shared" si="77"/>
        <v>0.18214285714285713</v>
      </c>
      <c r="AO351" s="178">
        <f>IF(E351=1,VLOOKUP(Työfile_2024!D351,'2015'!$F$12:$AC$1887,24,FALSE),"-")</f>
        <v>109</v>
      </c>
      <c r="AP351" s="52">
        <f>VLOOKUP(D351,Tarkasteltava_verkko_2024_harva!$E$2:$I$1804,5,FALSE)</f>
        <v>0</v>
      </c>
      <c r="AQ351" s="52">
        <f>VLOOKUP(D351,Tarkasteltava_verkko_2024_harva!$E$2:$I$1804,4,FALSE)</f>
        <v>0</v>
      </c>
      <c r="AR351" s="148">
        <v>0.48049999999999998</v>
      </c>
      <c r="AS351" s="170" t="str">
        <f>IFERROR(VLOOKUP(C351,'2015'!$C$12:$AG$1887,30,FALSE),"-")</f>
        <v/>
      </c>
      <c r="AT351" s="148">
        <v>1.0004999999999999</v>
      </c>
      <c r="AU351" s="170" t="str">
        <f>IFERROR(VLOOKUP(C351,'2015'!$C$12:$AG$1887,31,FALSE),"-")</f>
        <v>Kyllä</v>
      </c>
      <c r="AV351" s="106"/>
      <c r="AW351" s="63">
        <f>IFERROR(VLOOKUP(C351,Merkittävyysluokitus!$A$2:$J$1705,10,FALSE),"-")</f>
        <v>2</v>
      </c>
      <c r="AX351" s="175">
        <f>IFERROR(VLOOKUP(C351,Merkittävyysluokitus!$A$2:$J$1705,6,FALSE),"-")</f>
        <v>11.839216133942159</v>
      </c>
      <c r="AY351" s="175">
        <f>IFERROR(VLOOKUP(C351,Merkittävyysluokitus!$A$2:$J$1705,7,FALSE),"-")</f>
        <v>5</v>
      </c>
      <c r="AZ351" s="175">
        <f>IFERROR(VLOOKUP(C351,Merkittävyysluokitus!$A$2:$J$1705,8,FALSE),"-")</f>
        <v>4.5058828006088278</v>
      </c>
      <c r="BA351" s="175">
        <f>IFERROR(VLOOKUP(C351,Merkittävyysluokitus!$A$2:$J$1705,9,FALSE),"-")</f>
        <v>2.333333333333333</v>
      </c>
      <c r="BB351" s="203" t="s">
        <v>4172</v>
      </c>
      <c r="BC351" s="203" t="str">
        <f t="shared" si="78"/>
        <v>muutos</v>
      </c>
      <c r="BD351" s="39" t="str">
        <f t="shared" si="84"/>
        <v>musta</v>
      </c>
      <c r="BE351" s="68" t="str">
        <f t="shared" si="71"/>
        <v>punainen</v>
      </c>
      <c r="BF351" s="68" t="str">
        <f t="shared" si="72"/>
        <v>musta</v>
      </c>
      <c r="BG351" s="68" t="str">
        <f t="shared" si="73"/>
        <v>musta</v>
      </c>
      <c r="BH351" s="208" t="str">
        <f t="shared" si="74"/>
        <v>musta</v>
      </c>
      <c r="BI351" s="117"/>
      <c r="BJ351" s="39" t="str">
        <f>IF(F351="ei löydy","uusi tie",IF(E351=0,"tieosoite muuttunut",IF(E351=1,VLOOKUP(D351,'2015'!$F$12:$AL$1887,31,FALSE),"-")))</f>
        <v>punainen</v>
      </c>
      <c r="BK351" s="67" t="str">
        <f>IF(E351=1,VLOOKUP(D351,'2015'!$F$12:$AL$1887,32,FALSE),"-")</f>
        <v>punainen</v>
      </c>
      <c r="BL351" s="39" t="str">
        <f>IF(F351="ei löydy","uusi tie",IF(E351=0,"tieosoite muuttunut",IF(E351=1,VLOOKUP(D351,'2015'!$F$12:$AL$1887,33,FALSE),"-")))</f>
        <v>punainen</v>
      </c>
      <c r="BM351" s="39"/>
      <c r="BN351" s="217" t="str">
        <f>VLOOKUP(D351,'2015'!$F$12:$AL$1887,33,FALSE)</f>
        <v>punainen</v>
      </c>
      <c r="BO351" s="117"/>
      <c r="BP351" s="115" t="s">
        <v>50</v>
      </c>
      <c r="BQ351" s="30"/>
      <c r="BS351" s="5"/>
      <c r="BU351" s="35"/>
      <c r="BV351" s="30" t="s">
        <v>50</v>
      </c>
      <c r="BW351" s="20"/>
      <c r="BX351" t="str">
        <f>IF(E351=1,VLOOKUP(D351,'2015'!$F$12:$AX$1887,43,FALSE),"-")</f>
        <v>punainen</v>
      </c>
      <c r="BY351" t="str">
        <f>IF(E351=1,VLOOKUP(D351,'2015'!$F$12:$AX$1887,44,FALSE),"-")</f>
        <v>musta</v>
      </c>
      <c r="BZ351" t="str">
        <f>IF(E351=1,VLOOKUP(D351,'2015'!$F$12:$AX$1887,45,FALSE),"-")</f>
        <v>musta</v>
      </c>
      <c r="CA351" s="31">
        <f t="shared" si="79"/>
        <v>11</v>
      </c>
      <c r="CB351" s="31">
        <f t="shared" si="80"/>
        <v>10</v>
      </c>
      <c r="CC351" s="31">
        <f t="shared" si="81"/>
        <v>0</v>
      </c>
      <c r="CD351" s="31">
        <f t="shared" si="82"/>
        <v>1</v>
      </c>
      <c r="CE351" s="31">
        <f t="shared" si="83"/>
        <v>0</v>
      </c>
      <c r="CO351" s="2" t="s">
        <v>35</v>
      </c>
      <c r="CP351" s="2" t="s">
        <v>35</v>
      </c>
    </row>
    <row r="352" spans="1:94" ht="15.75" thickBot="1" x14ac:dyDescent="0.3">
      <c r="A352" s="50"/>
      <c r="B352" s="50"/>
      <c r="C352" s="50" t="str">
        <f t="shared" si="75"/>
        <v>132_10_6803</v>
      </c>
      <c r="D352" s="51" t="str">
        <f t="shared" si="76"/>
        <v>132_10</v>
      </c>
      <c r="E352" s="224">
        <f>IFERROR(VLOOKUP(C352,'2015'!$C$12:$D$1887,2,FALSE),0)</f>
        <v>1</v>
      </c>
      <c r="F352" s="51">
        <f>IFERROR(K352-IFERROR(VLOOKUP(D352,'2015'!$F$12:$I$1887,4,FALSE),"ei löydy"),"ei löydy")</f>
        <v>0</v>
      </c>
      <c r="G352" s="224">
        <f>IFERROR(VLOOKUP(Työfile_2024!C352,Liikennemalli!$D$6:$G$1921,4,FALSE),0)</f>
        <v>1</v>
      </c>
      <c r="H352" s="225">
        <f>K352-IFERROR(VLOOKUP(Työfile_2024!D352,Liikennemalli!$C$6:$H$1921,6,FALSE),"ei löydy")</f>
        <v>0</v>
      </c>
      <c r="I352" s="80">
        <v>132</v>
      </c>
      <c r="J352" s="52">
        <v>10</v>
      </c>
      <c r="K352" s="52">
        <v>6803</v>
      </c>
      <c r="L352" s="53"/>
      <c r="M352" s="54"/>
      <c r="N352" s="54"/>
      <c r="O352" s="54"/>
      <c r="P352" s="54"/>
      <c r="Q352" s="55"/>
      <c r="R352" s="55"/>
      <c r="S352" s="55"/>
      <c r="T352" s="55"/>
      <c r="U352" s="52"/>
      <c r="V352" s="56">
        <v>1948</v>
      </c>
      <c r="W352" s="56">
        <v>156</v>
      </c>
      <c r="X352" s="56">
        <v>2042</v>
      </c>
      <c r="Y352" s="56">
        <f>VLOOKUP(D352,Liikennemalli24!$D$2:$F$1804,2,FALSE)</f>
        <v>10</v>
      </c>
      <c r="Z352" s="57">
        <f>VLOOKUP(D352,Liikennemalli24!$D$2:$F$1804,3,FALSE)</f>
        <v>0.91400000000000003</v>
      </c>
      <c r="AA352" s="178">
        <f>IF(G352=1,VLOOKUP(C352,Liikennemalli!$D$6:$H$1921,2,FALSE),0)</f>
        <v>730.318412070769</v>
      </c>
      <c r="AB352" s="197">
        <f>IF(G352=1,VLOOKUP(C352,Liikennemalli!$D$6:$H$1921,3,FALSE),0)</f>
        <v>0.69098112740673701</v>
      </c>
      <c r="AC352" s="134">
        <f>IF(E352=1,VLOOKUP(Työfile_2024!D352,'2015'!$F$12:$X$1887,18,FALSE),"-")</f>
        <v>1049</v>
      </c>
      <c r="AD352" s="127">
        <f>IF(E352=1,VLOOKUP(Työfile_2024!D352,'2015'!$F$12:$X$1887,19,FALSE),"-")</f>
        <v>0.78</v>
      </c>
      <c r="AI352" s="127">
        <f>IF(E352=1,VLOOKUP(Työfile_2024!D352,'2015'!$F$12:$AB$1887,20,FALSE),"-")</f>
        <v>0</v>
      </c>
      <c r="AJ352" s="127">
        <f>IF(E352=1,VLOOKUP(Työfile_2024!D352,'2015'!$F$12:$AB$1887,21,FALSE),"-")</f>
        <v>0</v>
      </c>
      <c r="AK352" s="127">
        <f>IF(E352=1,VLOOKUP(Työfile_2024!D352,'2015'!$F$12:$AB$1887,22,FALSE),"-")</f>
        <v>0</v>
      </c>
      <c r="AL352" s="127">
        <f>IF(E352=1,VLOOKUP(Työfile_2024!D352,'2015'!$F$12:$AB$1887,23,FALSE),"-")</f>
        <v>0</v>
      </c>
      <c r="AM352" s="56">
        <f>VLOOKUP(Työfile_2024!D352,Tmatkat_20km_tarkasteltava_verk!$C$2:$D$1804,2,FALSE)</f>
        <v>388</v>
      </c>
      <c r="AN352" s="148">
        <f t="shared" si="77"/>
        <v>0.19917864476386038</v>
      </c>
      <c r="AO352" s="178">
        <f>IF(E352=1,VLOOKUP(Työfile_2024!D352,'2015'!$F$12:$AC$1887,24,FALSE),"-")</f>
        <v>197</v>
      </c>
      <c r="AP352" s="52" t="str">
        <f>VLOOKUP(D352,Tarkasteltava_verkko_2024_harva!$E$2:$I$1804,5,FALSE)</f>
        <v>tiivis</v>
      </c>
      <c r="AQ352" s="52">
        <f>VLOOKUP(D352,Tarkasteltava_verkko_2024_harva!$E$2:$I$1804,4,FALSE)</f>
        <v>0</v>
      </c>
      <c r="AR352" s="148">
        <v>0.13479347346758783</v>
      </c>
      <c r="AS352" s="170" t="str">
        <f>IFERROR(VLOOKUP(C352,'2015'!$C$12:$AG$1887,30,FALSE),"-")</f>
        <v/>
      </c>
      <c r="AT352" s="148">
        <v>0.19902983977656916</v>
      </c>
      <c r="AU352" s="170">
        <f>IFERROR(VLOOKUP(C352,'2015'!$C$12:$AG$1887,31,FALSE),"-")</f>
        <v>0</v>
      </c>
      <c r="AV352" s="106"/>
      <c r="AW352" s="63">
        <f>IFERROR(VLOOKUP(C352,Merkittävyysluokitus!$A$2:$J$1705,10,FALSE),"-")</f>
        <v>3</v>
      </c>
      <c r="AX352" s="175">
        <f>IFERROR(VLOOKUP(C352,Merkittävyysluokitus!$A$2:$J$1705,6,FALSE),"-")</f>
        <v>10.326491628614916</v>
      </c>
      <c r="AY352" s="175">
        <f>IFERROR(VLOOKUP(C352,Merkittävyysluokitus!$A$2:$J$1705,7,FALSE),"-")</f>
        <v>5</v>
      </c>
      <c r="AZ352" s="175">
        <f>IFERROR(VLOOKUP(C352,Merkittävyysluokitus!$A$2:$J$1705,8,FALSE),"-")</f>
        <v>3.4931582952815825</v>
      </c>
      <c r="BA352" s="175">
        <f>IFERROR(VLOOKUP(C352,Merkittävyysluokitus!$A$2:$J$1705,9,FALSE),"-")</f>
        <v>1.8333333333333333</v>
      </c>
      <c r="BB352" s="203" t="s">
        <v>4172</v>
      </c>
      <c r="BC352" s="203" t="str">
        <f t="shared" si="78"/>
        <v>muutos</v>
      </c>
      <c r="BD352" s="39" t="str">
        <f t="shared" si="84"/>
        <v>musta</v>
      </c>
      <c r="BE352" s="68" t="str">
        <f t="shared" si="71"/>
        <v>punainen</v>
      </c>
      <c r="BF352" s="68" t="str">
        <f t="shared" si="72"/>
        <v>musta</v>
      </c>
      <c r="BG352" s="68" t="str">
        <f t="shared" si="73"/>
        <v>musta</v>
      </c>
      <c r="BH352" s="208" t="str">
        <f t="shared" si="74"/>
        <v>musta</v>
      </c>
      <c r="BI352" s="117"/>
      <c r="BJ352" s="39" t="str">
        <f>IF(F352="ei löydy","uusi tie",IF(E352=0,"tieosoite muuttunut",IF(E352=1,VLOOKUP(D352,'2015'!$F$12:$AL$1887,31,FALSE),"-")))</f>
        <v>punainen</v>
      </c>
      <c r="BK352" s="67" t="str">
        <f>IF(E352=1,VLOOKUP(D352,'2015'!$F$12:$AL$1887,32,FALSE),"-")</f>
        <v>punainen</v>
      </c>
      <c r="BL352" s="39" t="str">
        <f>IF(F352="ei löydy","uusi tie",IF(E352=0,"tieosoite muuttunut",IF(E352=1,VLOOKUP(D352,'2015'!$F$12:$AL$1887,33,FALSE),"-")))</f>
        <v>punainen</v>
      </c>
      <c r="BM352" s="39"/>
      <c r="BN352" s="217" t="str">
        <f>VLOOKUP(D352,'2015'!$F$12:$AL$1887,33,FALSE)</f>
        <v>punainen</v>
      </c>
      <c r="BO352" s="117"/>
      <c r="BP352" s="115" t="s">
        <v>50</v>
      </c>
      <c r="BQ352" s="30"/>
      <c r="BS352" s="5"/>
      <c r="BU352" s="35"/>
      <c r="BV352" s="30" t="s">
        <v>50</v>
      </c>
      <c r="BW352" s="20"/>
      <c r="BX352" t="str">
        <f>IF(E352=1,VLOOKUP(D352,'2015'!$F$12:$AX$1887,43,FALSE),"-")</f>
        <v>punainen</v>
      </c>
      <c r="BY352" t="str">
        <f>IF(E352=1,VLOOKUP(D352,'2015'!$F$12:$AX$1887,44,FALSE),"-")</f>
        <v>musta</v>
      </c>
      <c r="BZ352" t="str">
        <f>IF(E352=1,VLOOKUP(D352,'2015'!$F$12:$AX$1887,45,FALSE),"-")</f>
        <v>musta</v>
      </c>
      <c r="CA352" s="31">
        <f t="shared" si="79"/>
        <v>12</v>
      </c>
      <c r="CB352" s="31">
        <f t="shared" si="80"/>
        <v>10</v>
      </c>
      <c r="CC352" s="31">
        <f t="shared" si="81"/>
        <v>1</v>
      </c>
      <c r="CD352" s="31">
        <f t="shared" si="82"/>
        <v>1</v>
      </c>
      <c r="CE352" s="31">
        <f t="shared" si="83"/>
        <v>0</v>
      </c>
      <c r="CO352" s="2" t="s">
        <v>35</v>
      </c>
      <c r="CP352" s="2" t="s">
        <v>35</v>
      </c>
    </row>
    <row r="353" spans="1:94" ht="15.75" thickBot="1" x14ac:dyDescent="0.3">
      <c r="A353" s="50"/>
      <c r="B353" s="50"/>
      <c r="C353" s="50" t="str">
        <f t="shared" si="75"/>
        <v>132_11_3863</v>
      </c>
      <c r="D353" s="51" t="str">
        <f t="shared" si="76"/>
        <v>132_11</v>
      </c>
      <c r="E353" s="224">
        <f>IFERROR(VLOOKUP(C353,'2015'!$C$12:$D$1887,2,FALSE),0)</f>
        <v>1</v>
      </c>
      <c r="F353" s="51">
        <f>IFERROR(K353-IFERROR(VLOOKUP(D353,'2015'!$F$12:$I$1887,4,FALSE),"ei löydy"),"ei löydy")</f>
        <v>0</v>
      </c>
      <c r="G353" s="224">
        <f>IFERROR(VLOOKUP(Työfile_2024!C353,Liikennemalli!$D$6:$G$1921,4,FALSE),0)</f>
        <v>1</v>
      </c>
      <c r="H353" s="225">
        <f>K353-IFERROR(VLOOKUP(Työfile_2024!D353,Liikennemalli!$C$6:$H$1921,6,FALSE),"ei löydy")</f>
        <v>0</v>
      </c>
      <c r="I353" s="80">
        <v>132</v>
      </c>
      <c r="J353" s="52">
        <v>11</v>
      </c>
      <c r="K353" s="52">
        <v>3863</v>
      </c>
      <c r="L353" s="53"/>
      <c r="M353" s="54"/>
      <c r="N353" s="54"/>
      <c r="O353" s="54"/>
      <c r="P353" s="54"/>
      <c r="Q353" s="55"/>
      <c r="R353" s="55"/>
      <c r="S353" s="55"/>
      <c r="T353" s="55"/>
      <c r="U353" s="52"/>
      <c r="V353" s="56">
        <v>1948</v>
      </c>
      <c r="W353" s="56">
        <v>156</v>
      </c>
      <c r="X353" s="56">
        <v>2042</v>
      </c>
      <c r="Y353" s="56">
        <f>VLOOKUP(D353,Liikennemalli24!$D$2:$F$1804,2,FALSE)</f>
        <v>1</v>
      </c>
      <c r="Z353" s="57">
        <f>VLOOKUP(D353,Liikennemalli24!$D$2:$F$1804,3,FALSE)</f>
        <v>0.77300000000000002</v>
      </c>
      <c r="AA353" s="178">
        <f>IF(G353=1,VLOOKUP(C353,Liikennemalli!$D$6:$H$1921,2,FALSE),0)</f>
        <v>832</v>
      </c>
      <c r="AB353" s="197">
        <f>IF(G353=1,VLOOKUP(C353,Liikennemalli!$D$6:$H$1921,3,FALSE),0)</f>
        <v>0.52624920936116304</v>
      </c>
      <c r="AC353" s="134">
        <f>IF(E353=1,VLOOKUP(Työfile_2024!D353,'2015'!$F$12:$X$1887,18,FALSE),"-")</f>
        <v>1714</v>
      </c>
      <c r="AD353" s="127">
        <f>IF(E353=1,VLOOKUP(Työfile_2024!D353,'2015'!$F$12:$X$1887,19,FALSE),"-")</f>
        <v>0.82</v>
      </c>
      <c r="AI353" s="127">
        <f>IF(E353=1,VLOOKUP(Työfile_2024!D353,'2015'!$F$12:$AB$1887,20,FALSE),"-")</f>
        <v>0</v>
      </c>
      <c r="AJ353" s="127">
        <f>IF(E353=1,VLOOKUP(Työfile_2024!D353,'2015'!$F$12:$AB$1887,21,FALSE),"-")</f>
        <v>0</v>
      </c>
      <c r="AK353" s="127">
        <f>IF(E353=1,VLOOKUP(Työfile_2024!D353,'2015'!$F$12:$AB$1887,22,FALSE),"-")</f>
        <v>0</v>
      </c>
      <c r="AL353" s="127">
        <f>IF(E353=1,VLOOKUP(Työfile_2024!D353,'2015'!$F$12:$AB$1887,23,FALSE),"-")</f>
        <v>0</v>
      </c>
      <c r="AM353" s="56">
        <f>VLOOKUP(Työfile_2024!D353,Tmatkat_20km_tarkasteltava_verk!$C$2:$D$1804,2,FALSE)</f>
        <v>336</v>
      </c>
      <c r="AN353" s="148">
        <f t="shared" si="77"/>
        <v>0.17248459958932238</v>
      </c>
      <c r="AO353" s="178">
        <f>IF(E353=1,VLOOKUP(Työfile_2024!D353,'2015'!$F$12:$AC$1887,24,FALSE),"-")</f>
        <v>153</v>
      </c>
      <c r="AP353" s="52" t="str">
        <f>VLOOKUP(D353,Tarkasteltava_verkko_2024_harva!$E$2:$I$1804,5,FALSE)</f>
        <v>tiivis</v>
      </c>
      <c r="AQ353" s="52">
        <f>VLOOKUP(D353,Tarkasteltava_verkko_2024_harva!$E$2:$I$1804,4,FALSE)</f>
        <v>0</v>
      </c>
      <c r="AR353" s="148">
        <v>0</v>
      </c>
      <c r="AS353" s="170" t="str">
        <f>IFERROR(VLOOKUP(C353,'2015'!$C$12:$AG$1887,30,FALSE),"-")</f>
        <v/>
      </c>
      <c r="AT353" s="148">
        <v>0.42195185089308829</v>
      </c>
      <c r="AU353" s="170">
        <f>IFERROR(VLOOKUP(C353,'2015'!$C$12:$AG$1887,31,FALSE),"-")</f>
        <v>0</v>
      </c>
      <c r="AV353" s="106"/>
      <c r="AW353" s="63">
        <f>IFERROR(VLOOKUP(C353,Merkittävyysluokitus!$A$2:$J$1705,10,FALSE),"-")</f>
        <v>2</v>
      </c>
      <c r="AX353" s="175">
        <f>IFERROR(VLOOKUP(C353,Merkittävyysluokitus!$A$2:$J$1705,6,FALSE),"-")</f>
        <v>11.382945205479453</v>
      </c>
      <c r="AY353" s="175">
        <f>IFERROR(VLOOKUP(C353,Merkittävyysluokitus!$A$2:$J$1705,7,FALSE),"-")</f>
        <v>5</v>
      </c>
      <c r="AZ353" s="175">
        <f>IFERROR(VLOOKUP(C353,Merkittävyysluokitus!$A$2:$J$1705,8,FALSE),"-")</f>
        <v>4.5496118721461185</v>
      </c>
      <c r="BA353" s="175">
        <f>IFERROR(VLOOKUP(C353,Merkittävyysluokitus!$A$2:$J$1705,9,FALSE),"-")</f>
        <v>1.8333333333333333</v>
      </c>
      <c r="BB353" s="203" t="s">
        <v>4172</v>
      </c>
      <c r="BC353" s="203" t="str">
        <f t="shared" si="78"/>
        <v>muutos</v>
      </c>
      <c r="BD353" s="39" t="str">
        <f t="shared" si="84"/>
        <v>musta</v>
      </c>
      <c r="BE353" s="68" t="str">
        <f t="shared" si="71"/>
        <v>punainen</v>
      </c>
      <c r="BF353" s="68" t="str">
        <f t="shared" si="72"/>
        <v>musta</v>
      </c>
      <c r="BG353" s="68" t="str">
        <f t="shared" si="73"/>
        <v>musta</v>
      </c>
      <c r="BH353" s="208" t="str">
        <f t="shared" si="74"/>
        <v>musta</v>
      </c>
      <c r="BI353" s="117"/>
      <c r="BJ353" s="39" t="str">
        <f>IF(F353="ei löydy","uusi tie",IF(E353=0,"tieosoite muuttunut",IF(E353=1,VLOOKUP(D353,'2015'!$F$12:$AL$1887,31,FALSE),"-")))</f>
        <v>punainen</v>
      </c>
      <c r="BK353" s="67" t="str">
        <f>IF(E353=1,VLOOKUP(D353,'2015'!$F$12:$AL$1887,32,FALSE),"-")</f>
        <v>punainen</v>
      </c>
      <c r="BL353" s="39" t="str">
        <f>IF(F353="ei löydy","uusi tie",IF(E353=0,"tieosoite muuttunut",IF(E353=1,VLOOKUP(D353,'2015'!$F$12:$AL$1887,33,FALSE),"-")))</f>
        <v>punainen</v>
      </c>
      <c r="BM353" s="39"/>
      <c r="BN353" s="217" t="str">
        <f>VLOOKUP(D353,'2015'!$F$12:$AL$1887,33,FALSE)</f>
        <v>punainen</v>
      </c>
      <c r="BO353" s="117"/>
      <c r="BP353" s="115" t="s">
        <v>9</v>
      </c>
      <c r="BQ353" s="30"/>
      <c r="BS353" s="5"/>
      <c r="BU353" s="35"/>
      <c r="BV353" s="30" t="s">
        <v>9</v>
      </c>
      <c r="BW353" s="20"/>
      <c r="BX353" t="str">
        <f>IF(E353=1,VLOOKUP(D353,'2015'!$F$12:$AX$1887,43,FALSE),"-")</f>
        <v>punainen</v>
      </c>
      <c r="BY353" t="str">
        <f>IF(E353=1,VLOOKUP(D353,'2015'!$F$12:$AX$1887,44,FALSE),"-")</f>
        <v>musta</v>
      </c>
      <c r="BZ353" t="str">
        <f>IF(E353=1,VLOOKUP(D353,'2015'!$F$12:$AX$1887,45,FALSE),"-")</f>
        <v>musta</v>
      </c>
      <c r="CA353" s="31">
        <f t="shared" si="79"/>
        <v>12</v>
      </c>
      <c r="CB353" s="31">
        <f t="shared" si="80"/>
        <v>10</v>
      </c>
      <c r="CC353" s="31">
        <f t="shared" si="81"/>
        <v>1</v>
      </c>
      <c r="CD353" s="31">
        <f t="shared" si="82"/>
        <v>1</v>
      </c>
      <c r="CE353" s="31">
        <f t="shared" si="83"/>
        <v>0</v>
      </c>
      <c r="CO353" s="2" t="s">
        <v>35</v>
      </c>
      <c r="CP353" s="2" t="s">
        <v>35</v>
      </c>
    </row>
    <row r="354" spans="1:94" ht="15.75" thickBot="1" x14ac:dyDescent="0.3">
      <c r="A354" s="50"/>
      <c r="B354" s="50"/>
      <c r="C354" s="50" t="str">
        <f t="shared" si="75"/>
        <v>133_1_6490</v>
      </c>
      <c r="D354" s="51" t="str">
        <f t="shared" si="76"/>
        <v>133_1</v>
      </c>
      <c r="E354" s="224">
        <f>IFERROR(VLOOKUP(C354,'2015'!$C$12:$D$1887,2,FALSE),0)</f>
        <v>1</v>
      </c>
      <c r="F354" s="51">
        <f>IFERROR(K354-IFERROR(VLOOKUP(D354,'2015'!$F$12:$I$1887,4,FALSE),"ei löydy"),"ei löydy")</f>
        <v>0</v>
      </c>
      <c r="G354" s="224">
        <f>IFERROR(VLOOKUP(Työfile_2024!C354,Liikennemalli!$D$6:$G$1921,4,FALSE),0)</f>
        <v>1</v>
      </c>
      <c r="H354" s="225">
        <f>K354-IFERROR(VLOOKUP(Työfile_2024!D354,Liikennemalli!$C$6:$H$1921,6,FALSE),"ei löydy")</f>
        <v>0</v>
      </c>
      <c r="I354" s="80">
        <v>133</v>
      </c>
      <c r="J354" s="52">
        <v>1</v>
      </c>
      <c r="K354" s="52">
        <v>6490</v>
      </c>
      <c r="L354" s="53"/>
      <c r="M354" s="54"/>
      <c r="N354" s="54"/>
      <c r="O354" s="54"/>
      <c r="P354" s="54"/>
      <c r="Q354" s="55"/>
      <c r="R354" s="55"/>
      <c r="S354" s="55"/>
      <c r="T354" s="55"/>
      <c r="U354" s="52"/>
      <c r="V354" s="56">
        <v>2077</v>
      </c>
      <c r="W354" s="56">
        <v>126</v>
      </c>
      <c r="X354" s="56">
        <v>2090</v>
      </c>
      <c r="Y354" s="56">
        <f>VLOOKUP(D354,Liikennemalli24!$D$2:$F$1804,2,FALSE)</f>
        <v>831</v>
      </c>
      <c r="Z354" s="57">
        <f>VLOOKUP(D354,Liikennemalli24!$D$2:$F$1804,3,FALSE)</f>
        <v>0.49299999999999999</v>
      </c>
      <c r="AA354" s="178">
        <f>IF(G354=1,VLOOKUP(C354,Liikennemalli!$D$6:$H$1921,2,FALSE),0)</f>
        <v>919.71779323453097</v>
      </c>
      <c r="AB354" s="197">
        <f>IF(G354=1,VLOOKUP(C354,Liikennemalli!$D$6:$H$1921,3,FALSE),0)</f>
        <v>0.44126485634860102</v>
      </c>
      <c r="AC354" s="134">
        <f>IF(E354=1,VLOOKUP(Työfile_2024!D354,'2015'!$F$12:$X$1887,18,FALSE),"-")</f>
        <v>1569</v>
      </c>
      <c r="AD354" s="127">
        <f>IF(E354=1,VLOOKUP(Työfile_2024!D354,'2015'!$F$12:$X$1887,19,FALSE),"-")</f>
        <v>0.7</v>
      </c>
      <c r="AI354" s="127">
        <f>IF(E354=1,VLOOKUP(Työfile_2024!D354,'2015'!$F$12:$AB$1887,20,FALSE),"-")</f>
        <v>0</v>
      </c>
      <c r="AJ354" s="127">
        <f>IF(E354=1,VLOOKUP(Työfile_2024!D354,'2015'!$F$12:$AB$1887,21,FALSE),"-")</f>
        <v>0</v>
      </c>
      <c r="AK354" s="127">
        <f>IF(E354=1,VLOOKUP(Työfile_2024!D354,'2015'!$F$12:$AB$1887,22,FALSE),"-")</f>
        <v>0</v>
      </c>
      <c r="AL354" s="127">
        <f>IF(E354=1,VLOOKUP(Työfile_2024!D354,'2015'!$F$12:$AB$1887,23,FALSE),"-")</f>
        <v>0</v>
      </c>
      <c r="AM354" s="56">
        <f>VLOOKUP(Työfile_2024!D354,Tmatkat_20km_tarkasteltava_verk!$C$2:$D$1804,2,FALSE)</f>
        <v>1446</v>
      </c>
      <c r="AN354" s="148">
        <f t="shared" si="77"/>
        <v>0.69619643716899371</v>
      </c>
      <c r="AO354" s="178">
        <f>IF(E354=1,VLOOKUP(Työfile_2024!D354,'2015'!$F$12:$AC$1887,24,FALSE),"-")</f>
        <v>819</v>
      </c>
      <c r="AP354" s="52" t="str">
        <f>VLOOKUP(D354,Tarkasteltava_verkko_2024_harva!$E$2:$I$1804,5,FALSE)</f>
        <v>tiivis</v>
      </c>
      <c r="AQ354" s="52">
        <f>VLOOKUP(D354,Tarkasteltava_verkko_2024_harva!$E$2:$I$1804,4,FALSE)</f>
        <v>0</v>
      </c>
      <c r="AR354" s="148">
        <v>0.25377503852080124</v>
      </c>
      <c r="AS354" s="170" t="str">
        <f>IFERROR(VLOOKUP(C354,'2015'!$C$12:$AG$1887,30,FALSE),"-")</f>
        <v/>
      </c>
      <c r="AT354" s="148">
        <v>0.46502311248073958</v>
      </c>
      <c r="AU354" s="170">
        <f>IFERROR(VLOOKUP(C354,'2015'!$C$12:$AG$1887,31,FALSE),"-")</f>
        <v>0</v>
      </c>
      <c r="AV354" s="106"/>
      <c r="AW354" s="63">
        <f>IFERROR(VLOOKUP(C354,Merkittävyysluokitus!$A$2:$J$1705,10,FALSE),"-")</f>
        <v>1</v>
      </c>
      <c r="AX354" s="175">
        <f>IFERROR(VLOOKUP(C354,Merkittävyysluokitus!$A$2:$J$1705,6,FALSE),"-")</f>
        <v>14.151316590563166</v>
      </c>
      <c r="AY354" s="175">
        <f>IFERROR(VLOOKUP(C354,Merkittävyysluokitus!$A$2:$J$1705,7,FALSE),"-")</f>
        <v>5</v>
      </c>
      <c r="AZ354" s="175">
        <f>IFERROR(VLOOKUP(C354,Merkittävyysluokitus!$A$2:$J$1705,8,FALSE),"-")</f>
        <v>7.317983257229832</v>
      </c>
      <c r="BA354" s="175">
        <f>IFERROR(VLOOKUP(C354,Merkittävyysluokitus!$A$2:$J$1705,9,FALSE),"-")</f>
        <v>1.8333333333333333</v>
      </c>
      <c r="BB354" s="203"/>
      <c r="BC354" s="203" t="str">
        <f t="shared" si="78"/>
        <v>muutos</v>
      </c>
      <c r="BD354" s="39" t="str">
        <f t="shared" si="84"/>
        <v>musta</v>
      </c>
      <c r="BE354" s="68" t="str">
        <f t="shared" si="71"/>
        <v>musta</v>
      </c>
      <c r="BF354" s="68" t="str">
        <f t="shared" si="72"/>
        <v>punainen</v>
      </c>
      <c r="BG354" s="68" t="str">
        <f t="shared" si="73"/>
        <v>musta</v>
      </c>
      <c r="BH354" s="208" t="str">
        <f t="shared" si="74"/>
        <v>musta</v>
      </c>
      <c r="BI354" s="117"/>
      <c r="BJ354" s="39" t="str">
        <f>IF(F354="ei löydy","uusi tie",IF(E354=0,"tieosoite muuttunut",IF(E354=1,VLOOKUP(D354,'2015'!$F$12:$AL$1887,31,FALSE),"-")))</f>
        <v>punainen</v>
      </c>
      <c r="BK354" s="67" t="str">
        <f>IF(E354=1,VLOOKUP(D354,'2015'!$F$12:$AL$1887,32,FALSE),"-")</f>
        <v>punainen</v>
      </c>
      <c r="BL354" s="39" t="str">
        <f>IF(F354="ei löydy","uusi tie",IF(E354=0,"tieosoite muuttunut",IF(E354=1,VLOOKUP(D354,'2015'!$F$12:$AL$1887,33,FALSE),"-")))</f>
        <v>punainen</v>
      </c>
      <c r="BM354" s="39"/>
      <c r="BN354" s="217" t="str">
        <f>VLOOKUP(D354,'2015'!$F$12:$AL$1887,33,FALSE)</f>
        <v>punainen</v>
      </c>
      <c r="BO354" s="117"/>
      <c r="BP354" s="115" t="s">
        <v>9</v>
      </c>
      <c r="BQ354" s="30"/>
      <c r="BS354" s="5"/>
      <c r="BU354" s="35"/>
      <c r="BV354" s="30" t="s">
        <v>9</v>
      </c>
      <c r="BW354" s="20"/>
      <c r="BX354" t="str">
        <f>IF(E354=1,VLOOKUP(D354,'2015'!$F$12:$AX$1887,43,FALSE),"-")</f>
        <v>punainen</v>
      </c>
      <c r="BY354" t="str">
        <f>IF(E354=1,VLOOKUP(D354,'2015'!$F$12:$AX$1887,44,FALSE),"-")</f>
        <v>punainen</v>
      </c>
      <c r="BZ354" t="str">
        <f>IF(E354=1,VLOOKUP(D354,'2015'!$F$12:$AX$1887,45,FALSE),"-")</f>
        <v>punainen</v>
      </c>
      <c r="CA354" s="31">
        <f t="shared" si="79"/>
        <v>21</v>
      </c>
      <c r="CB354" s="31">
        <f t="shared" si="80"/>
        <v>10</v>
      </c>
      <c r="CC354" s="31">
        <f t="shared" si="81"/>
        <v>1</v>
      </c>
      <c r="CD354" s="31">
        <f t="shared" si="82"/>
        <v>10</v>
      </c>
      <c r="CE354" s="31">
        <f t="shared" si="83"/>
        <v>0</v>
      </c>
      <c r="CO354" s="2" t="s">
        <v>35</v>
      </c>
      <c r="CP354" s="2" t="s">
        <v>35</v>
      </c>
    </row>
    <row r="355" spans="1:94" ht="15.75" thickBot="1" x14ac:dyDescent="0.3">
      <c r="A355" s="50"/>
      <c r="B355" s="50"/>
      <c r="C355" s="50" t="str">
        <f t="shared" si="75"/>
        <v>133_2_6516</v>
      </c>
      <c r="D355" s="51" t="str">
        <f t="shared" si="76"/>
        <v>133_2</v>
      </c>
      <c r="E355" s="224">
        <f>IFERROR(VLOOKUP(C355,'2015'!$C$12:$D$1887,2,FALSE),0)</f>
        <v>1</v>
      </c>
      <c r="F355" s="51">
        <f>IFERROR(K355-IFERROR(VLOOKUP(D355,'2015'!$F$12:$I$1887,4,FALSE),"ei löydy"),"ei löydy")</f>
        <v>0</v>
      </c>
      <c r="G355" s="224">
        <f>IFERROR(VLOOKUP(Työfile_2024!C355,Liikennemalli!$D$6:$G$1921,4,FALSE),0)</f>
        <v>1</v>
      </c>
      <c r="H355" s="225">
        <f>K355-IFERROR(VLOOKUP(Työfile_2024!D355,Liikennemalli!$C$6:$H$1921,6,FALSE),"ei löydy")</f>
        <v>0</v>
      </c>
      <c r="I355" s="80">
        <v>133</v>
      </c>
      <c r="J355" s="52">
        <v>2</v>
      </c>
      <c r="K355" s="52">
        <v>6516</v>
      </c>
      <c r="L355" s="53"/>
      <c r="M355" s="54"/>
      <c r="N355" s="54"/>
      <c r="O355" s="54"/>
      <c r="P355" s="54"/>
      <c r="Q355" s="55"/>
      <c r="R355" s="55"/>
      <c r="S355" s="55"/>
      <c r="T355" s="55"/>
      <c r="U355" s="52"/>
      <c r="V355" s="56">
        <v>1421</v>
      </c>
      <c r="W355" s="56">
        <v>131</v>
      </c>
      <c r="X355" s="56">
        <v>1442</v>
      </c>
      <c r="Y355" s="56">
        <f>VLOOKUP(D355,Liikennemalli24!$D$2:$F$1804,2,FALSE)</f>
        <v>1759</v>
      </c>
      <c r="Z355" s="57">
        <f>VLOOKUP(D355,Liikennemalli24!$D$2:$F$1804,3,FALSE)</f>
        <v>0.82099999999999995</v>
      </c>
      <c r="AA355" s="178">
        <f>IF(G355=1,VLOOKUP(C355,Liikennemalli!$D$6:$H$1921,2,FALSE),0)</f>
        <v>860.05416040158195</v>
      </c>
      <c r="AB355" s="197">
        <f>IF(G355=1,VLOOKUP(C355,Liikennemalli!$D$6:$H$1921,3,FALSE),0)</f>
        <v>0.88362488749131995</v>
      </c>
      <c r="AC355" s="134">
        <f>IF(E355=1,VLOOKUP(Työfile_2024!D355,'2015'!$F$12:$X$1887,18,FALSE),"-")</f>
        <v>1014</v>
      </c>
      <c r="AD355" s="127">
        <f>IF(E355=1,VLOOKUP(Työfile_2024!D355,'2015'!$F$12:$X$1887,19,FALSE),"-")</f>
        <v>0.88</v>
      </c>
      <c r="AI355" s="127">
        <f>IF(E355=1,VLOOKUP(Työfile_2024!D355,'2015'!$F$12:$AB$1887,20,FALSE),"-")</f>
        <v>0</v>
      </c>
      <c r="AJ355" s="127">
        <f>IF(E355=1,VLOOKUP(Työfile_2024!D355,'2015'!$F$12:$AB$1887,21,FALSE),"-")</f>
        <v>0</v>
      </c>
      <c r="AK355" s="127">
        <f>IF(E355=1,VLOOKUP(Työfile_2024!D355,'2015'!$F$12:$AB$1887,22,FALSE),"-")</f>
        <v>0</v>
      </c>
      <c r="AL355" s="127">
        <f>IF(E355=1,VLOOKUP(Työfile_2024!D355,'2015'!$F$12:$AB$1887,23,FALSE),"-")</f>
        <v>0</v>
      </c>
      <c r="AM355" s="56">
        <f>VLOOKUP(Työfile_2024!D355,Tmatkat_20km_tarkasteltava_verk!$C$2:$D$1804,2,FALSE)</f>
        <v>245</v>
      </c>
      <c r="AN355" s="148">
        <f t="shared" si="77"/>
        <v>0.17241379310344829</v>
      </c>
      <c r="AO355" s="178">
        <f>IF(E355=1,VLOOKUP(Työfile_2024!D355,'2015'!$F$12:$AC$1887,24,FALSE),"-")</f>
        <v>335</v>
      </c>
      <c r="AP355" s="52" t="str">
        <f>VLOOKUP(D355,Tarkasteltava_verkko_2024_harva!$E$2:$I$1804,5,FALSE)</f>
        <v>tiivis</v>
      </c>
      <c r="AQ355" s="52">
        <f>VLOOKUP(D355,Tarkasteltava_verkko_2024_harva!$E$2:$I$1804,4,FALSE)</f>
        <v>0</v>
      </c>
      <c r="AR355" s="148">
        <v>0</v>
      </c>
      <c r="AS355" s="170" t="str">
        <f>IFERROR(VLOOKUP(C355,'2015'!$C$12:$AG$1887,30,FALSE),"-")</f>
        <v/>
      </c>
      <c r="AT355" s="148">
        <v>0</v>
      </c>
      <c r="AU355" s="170">
        <f>IFERROR(VLOOKUP(C355,'2015'!$C$12:$AG$1887,31,FALSE),"-")</f>
        <v>0</v>
      </c>
      <c r="AV355" s="106"/>
      <c r="AW355" s="63">
        <f>IFERROR(VLOOKUP(C355,Merkittävyysluokitus!$A$2:$J$1705,10,FALSE),"-")</f>
        <v>3</v>
      </c>
      <c r="AX355" s="175">
        <f>IFERROR(VLOOKUP(C355,Merkittävyysluokitus!$A$2:$J$1705,6,FALSE),"-")</f>
        <v>8.4422146118721457</v>
      </c>
      <c r="AY355" s="175">
        <f>IFERROR(VLOOKUP(C355,Merkittävyysluokitus!$A$2:$J$1705,7,FALSE),"-")</f>
        <v>3.8416666666666659</v>
      </c>
      <c r="AZ355" s="175">
        <f>IFERROR(VLOOKUP(C355,Merkittävyysluokitus!$A$2:$J$1705,8,FALSE),"-")</f>
        <v>3.1005479452054794</v>
      </c>
      <c r="BA355" s="175">
        <f>IFERROR(VLOOKUP(C355,Merkittävyysluokitus!$A$2:$J$1705,9,FALSE),"-")</f>
        <v>1.5</v>
      </c>
      <c r="BB355" s="203"/>
      <c r="BC355" s="203" t="str">
        <f t="shared" si="78"/>
        <v/>
      </c>
      <c r="BD355" s="39" t="str">
        <f t="shared" si="84"/>
        <v>pinkki</v>
      </c>
      <c r="BE355" s="68" t="str">
        <f t="shared" si="71"/>
        <v>punainen</v>
      </c>
      <c r="BF355" s="68" t="str">
        <f t="shared" si="72"/>
        <v>musta</v>
      </c>
      <c r="BG355" s="68" t="str">
        <f t="shared" si="73"/>
        <v>musta</v>
      </c>
      <c r="BH355" s="208" t="str">
        <f t="shared" si="74"/>
        <v>musta</v>
      </c>
      <c r="BI355" s="117"/>
      <c r="BJ355" s="39" t="str">
        <f>IF(F355="ei löydy","uusi tie",IF(E355=0,"tieosoite muuttunut",IF(E355=1,VLOOKUP(D355,'2015'!$F$12:$AL$1887,31,FALSE),"-")))</f>
        <v>punainen</v>
      </c>
      <c r="BK355" s="67" t="str">
        <f>IF(E355=1,VLOOKUP(D355,'2015'!$F$12:$AL$1887,32,FALSE),"-")</f>
        <v>punainen</v>
      </c>
      <c r="BL355" s="39" t="str">
        <f>IF(F355="ei löydy","uusi tie",IF(E355=0,"tieosoite muuttunut",IF(E355=1,VLOOKUP(D355,'2015'!$F$12:$AL$1887,33,FALSE),"-")))</f>
        <v>pinkki</v>
      </c>
      <c r="BM355" s="39"/>
      <c r="BN355" s="217" t="str">
        <f>VLOOKUP(D355,'2015'!$F$12:$AL$1887,33,FALSE)</f>
        <v>pinkki</v>
      </c>
      <c r="BO355" s="117"/>
      <c r="BP355" s="115" t="s">
        <v>9</v>
      </c>
      <c r="BQ355" s="30"/>
      <c r="BS355" s="5"/>
      <c r="BU355" s="35"/>
      <c r="BV355" s="30" t="s">
        <v>9</v>
      </c>
      <c r="BW355" s="20"/>
      <c r="BX355" t="str">
        <f>IF(E355=1,VLOOKUP(D355,'2015'!$F$12:$AX$1887,43,FALSE),"-")</f>
        <v>punainen</v>
      </c>
      <c r="BY355" t="str">
        <f>IF(E355=1,VLOOKUP(D355,'2015'!$F$12:$AX$1887,44,FALSE),"-")</f>
        <v>musta</v>
      </c>
      <c r="BZ355" t="str">
        <f>IF(E355=1,VLOOKUP(D355,'2015'!$F$12:$AX$1887,45,FALSE),"-")</f>
        <v>musta</v>
      </c>
      <c r="CA355" s="31">
        <f t="shared" si="79"/>
        <v>12</v>
      </c>
      <c r="CB355" s="31">
        <f t="shared" si="80"/>
        <v>10</v>
      </c>
      <c r="CC355" s="31">
        <f t="shared" si="81"/>
        <v>1</v>
      </c>
      <c r="CD355" s="31">
        <f t="shared" si="82"/>
        <v>1</v>
      </c>
      <c r="CE355" s="31">
        <f t="shared" si="83"/>
        <v>0</v>
      </c>
      <c r="CO355" s="32" t="s">
        <v>34</v>
      </c>
      <c r="CP355" s="2" t="s">
        <v>35</v>
      </c>
    </row>
    <row r="356" spans="1:94" ht="15.75" thickBot="1" x14ac:dyDescent="0.3">
      <c r="A356" s="50"/>
      <c r="B356" s="50"/>
      <c r="C356" s="50" t="str">
        <f t="shared" si="75"/>
        <v>133_3_4590</v>
      </c>
      <c r="D356" s="51" t="str">
        <f t="shared" si="76"/>
        <v>133_3</v>
      </c>
      <c r="E356" s="224">
        <f>IFERROR(VLOOKUP(C356,'2015'!$C$12:$D$1887,2,FALSE),0)</f>
        <v>1</v>
      </c>
      <c r="F356" s="51">
        <f>IFERROR(K356-IFERROR(VLOOKUP(D356,'2015'!$F$12:$I$1887,4,FALSE),"ei löydy"),"ei löydy")</f>
        <v>0</v>
      </c>
      <c r="G356" s="224">
        <f>IFERROR(VLOOKUP(Työfile_2024!C356,Liikennemalli!$D$6:$G$1921,4,FALSE),0)</f>
        <v>1</v>
      </c>
      <c r="H356" s="225">
        <f>K356-IFERROR(VLOOKUP(Työfile_2024!D356,Liikennemalli!$C$6:$H$1921,6,FALSE),"ei löydy")</f>
        <v>0</v>
      </c>
      <c r="I356" s="80">
        <v>133</v>
      </c>
      <c r="J356" s="52">
        <v>3</v>
      </c>
      <c r="K356" s="52">
        <v>4590</v>
      </c>
      <c r="L356" s="53"/>
      <c r="M356" s="54"/>
      <c r="N356" s="54"/>
      <c r="O356" s="54"/>
      <c r="P356" s="54"/>
      <c r="Q356" s="55"/>
      <c r="R356" s="55"/>
      <c r="S356" s="55"/>
      <c r="T356" s="55"/>
      <c r="U356" s="52"/>
      <c r="V356" s="56">
        <v>1421</v>
      </c>
      <c r="W356" s="56">
        <v>131</v>
      </c>
      <c r="X356" s="56">
        <v>1442</v>
      </c>
      <c r="Y356" s="56">
        <f>VLOOKUP(D356,Liikennemalli24!$D$2:$F$1804,2,FALSE)</f>
        <v>1663</v>
      </c>
      <c r="Z356" s="57">
        <f>VLOOKUP(D356,Liikennemalli24!$D$2:$F$1804,3,FALSE)</f>
        <v>0.80300000000000005</v>
      </c>
      <c r="AA356" s="178">
        <f>IF(G356=1,VLOOKUP(C356,Liikennemalli!$D$6:$H$1921,2,FALSE),0)</f>
        <v>881.86495159322806</v>
      </c>
      <c r="AB356" s="197">
        <f>IF(G356=1,VLOOKUP(C356,Liikennemalli!$D$6:$H$1921,3,FALSE),0)</f>
        <v>0.941911128177081</v>
      </c>
      <c r="AC356" s="134">
        <f>IF(E356=1,VLOOKUP(Työfile_2024!D356,'2015'!$F$12:$X$1887,18,FALSE),"-")</f>
        <v>1014</v>
      </c>
      <c r="AD356" s="127">
        <f>IF(E356=1,VLOOKUP(Työfile_2024!D356,'2015'!$F$12:$X$1887,19,FALSE),"-")</f>
        <v>0.88</v>
      </c>
      <c r="AI356" s="127">
        <f>IF(E356=1,VLOOKUP(Työfile_2024!D356,'2015'!$F$12:$AB$1887,20,FALSE),"-")</f>
        <v>0</v>
      </c>
      <c r="AJ356" s="127">
        <f>IF(E356=1,VLOOKUP(Työfile_2024!D356,'2015'!$F$12:$AB$1887,21,FALSE),"-")</f>
        <v>0</v>
      </c>
      <c r="AK356" s="127">
        <f>IF(E356=1,VLOOKUP(Työfile_2024!D356,'2015'!$F$12:$AB$1887,22,FALSE),"-")</f>
        <v>0</v>
      </c>
      <c r="AL356" s="127">
        <f>IF(E356=1,VLOOKUP(Työfile_2024!D356,'2015'!$F$12:$AB$1887,23,FALSE),"-")</f>
        <v>0</v>
      </c>
      <c r="AM356" s="56">
        <f>VLOOKUP(Työfile_2024!D356,Tmatkat_20km_tarkasteltava_verk!$C$2:$D$1804,2,FALSE)</f>
        <v>248</v>
      </c>
      <c r="AN356" s="148">
        <f t="shared" si="77"/>
        <v>0.17452498240675582</v>
      </c>
      <c r="AO356" s="178">
        <f>IF(E356=1,VLOOKUP(Työfile_2024!D356,'2015'!$F$12:$AC$1887,24,FALSE),"-")</f>
        <v>332</v>
      </c>
      <c r="AP356" s="52" t="str">
        <f>VLOOKUP(D356,Tarkasteltava_verkko_2024_harva!$E$2:$I$1804,5,FALSE)</f>
        <v>tiivis</v>
      </c>
      <c r="AQ356" s="52">
        <f>VLOOKUP(D356,Tarkasteltava_verkko_2024_harva!$E$2:$I$1804,4,FALSE)</f>
        <v>0</v>
      </c>
      <c r="AR356" s="148">
        <v>0</v>
      </c>
      <c r="AS356" s="170" t="str">
        <f>IFERROR(VLOOKUP(C356,'2015'!$C$12:$AG$1887,30,FALSE),"-")</f>
        <v/>
      </c>
      <c r="AT356" s="148">
        <v>0</v>
      </c>
      <c r="AU356" s="170">
        <f>IFERROR(VLOOKUP(C356,'2015'!$C$12:$AG$1887,31,FALSE),"-")</f>
        <v>0</v>
      </c>
      <c r="AV356" s="106"/>
      <c r="AW356" s="63">
        <f>IFERROR(VLOOKUP(C356,Merkittävyysluokitus!$A$2:$J$1705,10,FALSE),"-")</f>
        <v>3</v>
      </c>
      <c r="AX356" s="175">
        <f>IFERROR(VLOOKUP(C356,Merkittävyysluokitus!$A$2:$J$1705,6,FALSE),"-")</f>
        <v>8.9154109589041077</v>
      </c>
      <c r="AY356" s="175">
        <f>IFERROR(VLOOKUP(C356,Merkittävyysluokitus!$A$2:$J$1705,7,FALSE),"-")</f>
        <v>3.8116666666666661</v>
      </c>
      <c r="AZ356" s="175">
        <f>IFERROR(VLOOKUP(C356,Merkittävyysluokitus!$A$2:$J$1705,8,FALSE),"-")</f>
        <v>3.437077625570776</v>
      </c>
      <c r="BA356" s="175">
        <f>IFERROR(VLOOKUP(C356,Merkittävyysluokitus!$A$2:$J$1705,9,FALSE),"-")</f>
        <v>1.6666666666666665</v>
      </c>
      <c r="BB356" s="203"/>
      <c r="BC356" s="203" t="str">
        <f t="shared" si="78"/>
        <v/>
      </c>
      <c r="BD356" s="39" t="str">
        <f t="shared" si="84"/>
        <v>pinkki</v>
      </c>
      <c r="BE356" s="68" t="str">
        <f t="shared" si="71"/>
        <v>punainen</v>
      </c>
      <c r="BF356" s="68" t="str">
        <f t="shared" si="72"/>
        <v>musta</v>
      </c>
      <c r="BG356" s="68" t="str">
        <f t="shared" si="73"/>
        <v>musta</v>
      </c>
      <c r="BH356" s="208" t="str">
        <f t="shared" si="74"/>
        <v>musta</v>
      </c>
      <c r="BI356" s="117"/>
      <c r="BJ356" s="39" t="str">
        <f>IF(F356="ei löydy","uusi tie",IF(E356=0,"tieosoite muuttunut",IF(E356=1,VLOOKUP(D356,'2015'!$F$12:$AL$1887,31,FALSE),"-")))</f>
        <v>punainen</v>
      </c>
      <c r="BK356" s="67" t="str">
        <f>IF(E356=1,VLOOKUP(D356,'2015'!$F$12:$AL$1887,32,FALSE),"-")</f>
        <v>punainen</v>
      </c>
      <c r="BL356" s="39" t="str">
        <f>IF(F356="ei löydy","uusi tie",IF(E356=0,"tieosoite muuttunut",IF(E356=1,VLOOKUP(D356,'2015'!$F$12:$AL$1887,33,FALSE),"-")))</f>
        <v>pinkki</v>
      </c>
      <c r="BM356" s="39"/>
      <c r="BN356" s="217" t="str">
        <f>VLOOKUP(D356,'2015'!$F$12:$AL$1887,33,FALSE)</f>
        <v>pinkki</v>
      </c>
      <c r="BO356" s="117"/>
      <c r="BP356" s="115" t="s">
        <v>51</v>
      </c>
      <c r="BQ356" s="30"/>
      <c r="BS356" s="5"/>
      <c r="BU356" s="35"/>
      <c r="BV356" s="30" t="s">
        <v>9</v>
      </c>
      <c r="BW356" s="20"/>
      <c r="BX356" t="str">
        <f>IF(E356=1,VLOOKUP(D356,'2015'!$F$12:$AX$1887,43,FALSE),"-")</f>
        <v>punainen</v>
      </c>
      <c r="BY356" t="str">
        <f>IF(E356=1,VLOOKUP(D356,'2015'!$F$12:$AX$1887,44,FALSE),"-")</f>
        <v>musta</v>
      </c>
      <c r="BZ356" t="str">
        <f>IF(E356=1,VLOOKUP(D356,'2015'!$F$12:$AX$1887,45,FALSE),"-")</f>
        <v>musta</v>
      </c>
      <c r="CA356" s="31">
        <f t="shared" si="79"/>
        <v>12</v>
      </c>
      <c r="CB356" s="31">
        <f t="shared" si="80"/>
        <v>10</v>
      </c>
      <c r="CC356" s="31">
        <f t="shared" si="81"/>
        <v>1</v>
      </c>
      <c r="CD356" s="31">
        <f t="shared" si="82"/>
        <v>1</v>
      </c>
      <c r="CE356" s="31">
        <f t="shared" si="83"/>
        <v>0</v>
      </c>
      <c r="CO356" s="32" t="s">
        <v>34</v>
      </c>
      <c r="CP356" s="2" t="s">
        <v>35</v>
      </c>
    </row>
    <row r="357" spans="1:94" ht="15.75" thickBot="1" x14ac:dyDescent="0.3">
      <c r="A357" s="50"/>
      <c r="B357" s="50"/>
      <c r="C357" s="50" t="str">
        <f t="shared" si="75"/>
        <v>134_1_5814</v>
      </c>
      <c r="D357" s="51" t="str">
        <f t="shared" si="76"/>
        <v>134_1</v>
      </c>
      <c r="E357" s="224">
        <f>IFERROR(VLOOKUP(C357,'2015'!$C$12:$D$1887,2,FALSE),0)</f>
        <v>1</v>
      </c>
      <c r="F357" s="51">
        <f>IFERROR(K357-IFERROR(VLOOKUP(D357,'2015'!$F$12:$I$1887,4,FALSE),"ei löydy"),"ei löydy")</f>
        <v>0</v>
      </c>
      <c r="G357" s="224">
        <f>IFERROR(VLOOKUP(Työfile_2024!C357,Liikennemalli!$D$6:$G$1921,4,FALSE),0)</f>
        <v>1</v>
      </c>
      <c r="H357" s="225">
        <f>K357-IFERROR(VLOOKUP(Työfile_2024!D357,Liikennemalli!$C$6:$H$1921,6,FALSE),"ei löydy")</f>
        <v>0</v>
      </c>
      <c r="I357" s="80">
        <v>134</v>
      </c>
      <c r="J357" s="52">
        <v>1</v>
      </c>
      <c r="K357" s="52">
        <v>5814</v>
      </c>
      <c r="L357" s="53"/>
      <c r="M357" s="54"/>
      <c r="N357" s="54"/>
      <c r="O357" s="54"/>
      <c r="P357" s="54"/>
      <c r="Q357" s="55"/>
      <c r="R357" s="55"/>
      <c r="S357" s="55"/>
      <c r="T357" s="55"/>
      <c r="U357" s="52"/>
      <c r="V357" s="56">
        <v>837</v>
      </c>
      <c r="W357" s="56">
        <v>55</v>
      </c>
      <c r="X357" s="56">
        <v>850</v>
      </c>
      <c r="Y357" s="56">
        <f>VLOOKUP(D357,Liikennemalli24!$D$2:$F$1804,2,FALSE)</f>
        <v>106</v>
      </c>
      <c r="Z357" s="57">
        <f>VLOOKUP(D357,Liikennemalli24!$D$2:$F$1804,3,FALSE)</f>
        <v>0.48499999999999999</v>
      </c>
      <c r="AA357" s="178">
        <f>IF(G357=1,VLOOKUP(C357,Liikennemalli!$D$6:$H$1921,2,FALSE),0)</f>
        <v>504</v>
      </c>
      <c r="AB357" s="197">
        <f>IF(G357=1,VLOOKUP(C357,Liikennemalli!$D$6:$H$1921,3,FALSE),0)</f>
        <v>0.50653266331658198</v>
      </c>
      <c r="AC357" s="134">
        <f>IF(E357=1,VLOOKUP(Työfile_2024!D357,'2015'!$F$12:$X$1887,18,FALSE),"-")</f>
        <v>511</v>
      </c>
      <c r="AD357" s="127">
        <f>IF(E357=1,VLOOKUP(Työfile_2024!D357,'2015'!$F$12:$X$1887,19,FALSE),"-")</f>
        <v>0.64</v>
      </c>
      <c r="AI357" s="127">
        <f>IF(E357=1,VLOOKUP(Työfile_2024!D357,'2015'!$F$12:$AB$1887,20,FALSE),"-")</f>
        <v>0</v>
      </c>
      <c r="AJ357" s="127">
        <f>IF(E357=1,VLOOKUP(Työfile_2024!D357,'2015'!$F$12:$AB$1887,21,FALSE),"-")</f>
        <v>0</v>
      </c>
      <c r="AK357" s="127">
        <f>IF(E357=1,VLOOKUP(Työfile_2024!D357,'2015'!$F$12:$AB$1887,22,FALSE),"-")</f>
        <v>0</v>
      </c>
      <c r="AL357" s="127">
        <f>IF(E357=1,VLOOKUP(Työfile_2024!D357,'2015'!$F$12:$AB$1887,23,FALSE),"-")</f>
        <v>0</v>
      </c>
      <c r="AM357" s="56">
        <f>VLOOKUP(Työfile_2024!D357,Tmatkat_20km_tarkasteltava_verk!$C$2:$D$1804,2,FALSE)</f>
        <v>182</v>
      </c>
      <c r="AN357" s="148">
        <f t="shared" si="77"/>
        <v>0.21744324970131421</v>
      </c>
      <c r="AO357" s="178">
        <f>IF(E357=1,VLOOKUP(Työfile_2024!D357,'2015'!$F$12:$AC$1887,24,FALSE),"-")</f>
        <v>137</v>
      </c>
      <c r="AP357" s="52" t="str">
        <f>VLOOKUP(D357,Tarkasteltava_verkko_2024_harva!$E$2:$I$1804,5,FALSE)</f>
        <v>tiivis</v>
      </c>
      <c r="AQ357" s="52">
        <f>VLOOKUP(D357,Tarkasteltava_verkko_2024_harva!$E$2:$I$1804,4,FALSE)</f>
        <v>0</v>
      </c>
      <c r="AR357" s="148">
        <v>0.11609907120743033</v>
      </c>
      <c r="AS357" s="170" t="str">
        <f>IFERROR(VLOOKUP(C357,'2015'!$C$12:$AG$1887,30,FALSE),"-")</f>
        <v/>
      </c>
      <c r="AT357" s="148">
        <v>8.7891296869625046E-2</v>
      </c>
      <c r="AU357" s="170">
        <f>IFERROR(VLOOKUP(C357,'2015'!$C$12:$AG$1887,31,FALSE),"-")</f>
        <v>0</v>
      </c>
      <c r="AV357" s="106"/>
      <c r="AW357" s="63">
        <f>IFERROR(VLOOKUP(C357,Merkittävyysluokitus!$A$2:$J$1705,10,FALSE),"-")</f>
        <v>3</v>
      </c>
      <c r="AX357" s="175">
        <f>IFERROR(VLOOKUP(C357,Merkittävyysluokitus!$A$2:$J$1705,6,FALSE),"-")</f>
        <v>10.075193302891931</v>
      </c>
      <c r="AY357" s="175">
        <f>IFERROR(VLOOKUP(C357,Merkittävyysluokitus!$A$2:$J$1705,7,FALSE),"-")</f>
        <v>3.2676666666666661</v>
      </c>
      <c r="AZ357" s="175">
        <f>IFERROR(VLOOKUP(C357,Merkittävyysluokitus!$A$2:$J$1705,8,FALSE),"-")</f>
        <v>5.1408599695585995</v>
      </c>
      <c r="BA357" s="175">
        <f>IFERROR(VLOOKUP(C357,Merkittävyysluokitus!$A$2:$J$1705,9,FALSE),"-")</f>
        <v>1.6666666666666665</v>
      </c>
      <c r="BB357" s="203"/>
      <c r="BC357" s="203" t="str">
        <f t="shared" si="78"/>
        <v/>
      </c>
      <c r="BD357" s="39" t="str">
        <f t="shared" si="84"/>
        <v>pinkki</v>
      </c>
      <c r="BE357" s="68" t="str">
        <f t="shared" si="71"/>
        <v>musta</v>
      </c>
      <c r="BF357" s="68" t="str">
        <f t="shared" si="72"/>
        <v>musta</v>
      </c>
      <c r="BG357" s="68" t="str">
        <f t="shared" si="73"/>
        <v>musta</v>
      </c>
      <c r="BH357" s="208" t="str">
        <f t="shared" si="74"/>
        <v>musta</v>
      </c>
      <c r="BI357" s="117"/>
      <c r="BJ357" s="39" t="str">
        <f>IF(F357="ei löydy","uusi tie",IF(E357=0,"tieosoite muuttunut",IF(E357=1,VLOOKUP(D357,'2015'!$F$12:$AL$1887,31,FALSE),"-")))</f>
        <v>punainen</v>
      </c>
      <c r="BK357" s="67" t="str">
        <f>IF(E357=1,VLOOKUP(D357,'2015'!$F$12:$AL$1887,32,FALSE),"-")</f>
        <v>punainen</v>
      </c>
      <c r="BL357" s="39" t="str">
        <f>IF(F357="ei löydy","uusi tie",IF(E357=0,"tieosoite muuttunut",IF(E357=1,VLOOKUP(D357,'2015'!$F$12:$AL$1887,33,FALSE),"-")))</f>
        <v>pinkki</v>
      </c>
      <c r="BM357" s="39"/>
      <c r="BN357" s="217" t="str">
        <f>VLOOKUP(D357,'2015'!$F$12:$AL$1887,33,FALSE)</f>
        <v>pinkki</v>
      </c>
      <c r="BO357" s="117"/>
      <c r="BP357" t="s">
        <v>10</v>
      </c>
      <c r="BQ357" s="30"/>
      <c r="BS357" s="5"/>
      <c r="BU357" s="35"/>
      <c r="BV357" s="30" t="s">
        <v>9</v>
      </c>
      <c r="BW357" s="20"/>
      <c r="BX357" t="str">
        <f>IF(E357=1,VLOOKUP(D357,'2015'!$F$12:$AX$1887,43,FALSE),"-")</f>
        <v>punainen</v>
      </c>
      <c r="BY357" t="str">
        <f>IF(E357=1,VLOOKUP(D357,'2015'!$F$12:$AX$1887,44,FALSE),"-")</f>
        <v>musta</v>
      </c>
      <c r="BZ357" t="str">
        <f>IF(E357=1,VLOOKUP(D357,'2015'!$F$12:$AX$1887,45,FALSE),"-")</f>
        <v>musta</v>
      </c>
      <c r="CA357" s="31">
        <f t="shared" si="79"/>
        <v>11</v>
      </c>
      <c r="CB357" s="31">
        <f t="shared" si="80"/>
        <v>10</v>
      </c>
      <c r="CC357" s="31">
        <f t="shared" si="81"/>
        <v>0</v>
      </c>
      <c r="CD357" s="31">
        <f t="shared" si="82"/>
        <v>1</v>
      </c>
      <c r="CE357" s="31">
        <f t="shared" si="83"/>
        <v>0</v>
      </c>
      <c r="CO357" s="32" t="s">
        <v>34</v>
      </c>
      <c r="CP357" s="2" t="s">
        <v>35</v>
      </c>
    </row>
    <row r="358" spans="1:94" ht="15.75" thickBot="1" x14ac:dyDescent="0.3">
      <c r="A358" s="50"/>
      <c r="B358" s="50"/>
      <c r="C358" s="50" t="str">
        <f t="shared" si="75"/>
        <v>134_2_11316</v>
      </c>
      <c r="D358" s="51" t="str">
        <f t="shared" si="76"/>
        <v>134_2</v>
      </c>
      <c r="E358" s="224">
        <f>IFERROR(VLOOKUP(C358,'2015'!$C$12:$D$1887,2,FALSE),0)</f>
        <v>0</v>
      </c>
      <c r="F358" s="51">
        <f>IFERROR(K358-IFERROR(VLOOKUP(D358,'2015'!$F$12:$I$1887,4,FALSE),"ei löydy"),"ei löydy")</f>
        <v>5365</v>
      </c>
      <c r="G358" s="224">
        <f>IFERROR(VLOOKUP(Työfile_2024!C358,Liikennemalli!$D$6:$G$1921,4,FALSE),0)</f>
        <v>1</v>
      </c>
      <c r="H358" s="225">
        <f>K358-IFERROR(VLOOKUP(Työfile_2024!D358,Liikennemalli!$C$6:$H$1921,6,FALSE),"ei löydy")</f>
        <v>0</v>
      </c>
      <c r="I358" s="80">
        <v>134</v>
      </c>
      <c r="J358" s="52">
        <v>2</v>
      </c>
      <c r="K358" s="52">
        <v>11316</v>
      </c>
      <c r="L358" s="53"/>
      <c r="M358" s="54"/>
      <c r="N358" s="54"/>
      <c r="O358" s="54"/>
      <c r="P358" s="54"/>
      <c r="Q358" s="55"/>
      <c r="R358" s="55"/>
      <c r="S358" s="55"/>
      <c r="T358" s="55"/>
      <c r="U358" s="52"/>
      <c r="V358" s="56">
        <v>949.59667727112048</v>
      </c>
      <c r="W358" s="56">
        <v>74.925768822905624</v>
      </c>
      <c r="X358" s="56">
        <v>899.71474019088021</v>
      </c>
      <c r="Y358" s="56">
        <f>VLOOKUP(D358,Liikennemalli24!$D$2:$F$1804,2,FALSE)</f>
        <v>117</v>
      </c>
      <c r="Z358" s="57">
        <f>VLOOKUP(D358,Liikennemalli24!$D$2:$F$1804,3,FALSE)</f>
        <v>0.72499999999999998</v>
      </c>
      <c r="AA358" s="178">
        <f>IF(G358=1,VLOOKUP(C358,Liikennemalli!$D$6:$H$1921,2,FALSE),0)</f>
        <v>610.61802531431499</v>
      </c>
      <c r="AB358" s="197">
        <f>IF(G358=1,VLOOKUP(C358,Liikennemalli!$D$6:$H$1921,3,FALSE),0)</f>
        <v>0.81416995297471795</v>
      </c>
      <c r="AC358" s="134" t="str">
        <f>IF(E358=1,VLOOKUP(Työfile_2024!D358,'2015'!$F$12:$X$1887,18,FALSE),"-")</f>
        <v>-</v>
      </c>
      <c r="AD358" s="127" t="str">
        <f>IF(E358=1,VLOOKUP(Työfile_2024!D358,'2015'!$F$12:$X$1887,19,FALSE),"-")</f>
        <v>-</v>
      </c>
      <c r="AI358" s="127" t="str">
        <f>IF(E358=1,VLOOKUP(Työfile_2024!D358,'2015'!$F$12:$AB$1887,20,FALSE),"-")</f>
        <v>-</v>
      </c>
      <c r="AJ358" s="127" t="str">
        <f>IF(E358=1,VLOOKUP(Työfile_2024!D358,'2015'!$F$12:$AB$1887,21,FALSE),"-")</f>
        <v>-</v>
      </c>
      <c r="AK358" s="127" t="str">
        <f>IF(E358=1,VLOOKUP(Työfile_2024!D358,'2015'!$F$12:$AB$1887,22,FALSE),"-")</f>
        <v>-</v>
      </c>
      <c r="AL358" s="127" t="str">
        <f>IF(E358=1,VLOOKUP(Työfile_2024!D358,'2015'!$F$12:$AB$1887,23,FALSE),"-")</f>
        <v>-</v>
      </c>
      <c r="AM358" s="56">
        <f>VLOOKUP(Työfile_2024!D358,Tmatkat_20km_tarkasteltava_verk!$C$2:$D$1804,2,FALSE)</f>
        <v>184</v>
      </c>
      <c r="AN358" s="148">
        <f t="shared" si="77"/>
        <v>0.19376647412959086</v>
      </c>
      <c r="AO358" s="178" t="str">
        <f>IF(E358=1,VLOOKUP(Työfile_2024!D358,'2015'!$F$12:$AC$1887,24,FALSE),"-")</f>
        <v>-</v>
      </c>
      <c r="AP358" s="52" t="str">
        <f>VLOOKUP(D358,Tarkasteltava_verkko_2024_harva!$E$2:$I$1804,5,FALSE)</f>
        <v>tiivis</v>
      </c>
      <c r="AQ358" s="52">
        <f>VLOOKUP(D358,Tarkasteltava_verkko_2024_harva!$E$2:$I$1804,4,FALSE)</f>
        <v>0</v>
      </c>
      <c r="AR358" s="148">
        <v>4.1887592788971369E-2</v>
      </c>
      <c r="AS358" s="170" t="str">
        <f>IFERROR(VLOOKUP(C358,'2015'!$C$12:$AG$1887,30,FALSE),"-")</f>
        <v>-</v>
      </c>
      <c r="AT358" s="148">
        <v>3.0929657122658182E-2</v>
      </c>
      <c r="AU358" s="170" t="str">
        <f>IFERROR(VLOOKUP(C358,'2015'!$C$12:$AG$1887,31,FALSE),"-")</f>
        <v>-</v>
      </c>
      <c r="AV358" s="106"/>
      <c r="AW358" s="63">
        <f>IFERROR(VLOOKUP(C358,Merkittävyysluokitus!$A$2:$J$1705,10,FALSE),"-")</f>
        <v>3</v>
      </c>
      <c r="AX358" s="175">
        <f>IFERROR(VLOOKUP(C358,Merkittävyysluokitus!$A$2:$J$1705,6,FALSE),"-")</f>
        <v>10.121986378845325</v>
      </c>
      <c r="AY358" s="175">
        <f>IFERROR(VLOOKUP(C358,Merkittävyysluokitus!$A$2:$J$1705,7,FALSE),"-")</f>
        <v>3.6721233651466947</v>
      </c>
      <c r="AZ358" s="175">
        <f>IFERROR(VLOOKUP(C358,Merkittävyysluokitus!$A$2:$J$1705,8,FALSE),"-")</f>
        <v>4.7831963470319634</v>
      </c>
      <c r="BA358" s="175">
        <f>IFERROR(VLOOKUP(C358,Merkittävyysluokitus!$A$2:$J$1705,9,FALSE),"-")</f>
        <v>1.6666666666666665</v>
      </c>
      <c r="BB358" s="203"/>
      <c r="BC358" s="203" t="str">
        <f t="shared" si="78"/>
        <v>tieosoite muuttunut</v>
      </c>
      <c r="BD358" s="39" t="str">
        <f t="shared" si="84"/>
        <v>musta</v>
      </c>
      <c r="BE358" s="68" t="str">
        <f t="shared" si="71"/>
        <v>punainen</v>
      </c>
      <c r="BF358" s="68" t="str">
        <f t="shared" si="72"/>
        <v>musta</v>
      </c>
      <c r="BG358" s="68" t="str">
        <f t="shared" si="73"/>
        <v>musta</v>
      </c>
      <c r="BH358" s="208" t="str">
        <f t="shared" si="74"/>
        <v>musta</v>
      </c>
      <c r="BI358" s="117"/>
      <c r="BJ358" s="39" t="str">
        <f>IF(F358="ei löydy","uusi tie",IF(E358=0,"tieosoite muuttunut",IF(E358=1,VLOOKUP(D358,'2015'!$F$12:$AL$1887,31,FALSE),"-")))</f>
        <v>tieosoite muuttunut</v>
      </c>
      <c r="BK358" s="67" t="str">
        <f>IF(E358=1,VLOOKUP(D358,'2015'!$F$12:$AL$1887,32,FALSE),"-")</f>
        <v>-</v>
      </c>
      <c r="BL358" s="39" t="str">
        <f>IF(F358="ei löydy","uusi tie",IF(E358=0,"tieosoite muuttunut",IF(E358=1,VLOOKUP(D358,'2015'!$F$12:$AL$1887,33,FALSE),"-")))</f>
        <v>tieosoite muuttunut</v>
      </c>
      <c r="BM358" s="39"/>
      <c r="BN358" s="217" t="str">
        <f>VLOOKUP(D358,'2015'!$F$12:$AL$1887,33,FALSE)</f>
        <v>pinkki</v>
      </c>
      <c r="BO358" s="117"/>
      <c r="BP358" s="115" t="s">
        <v>10</v>
      </c>
      <c r="BQ358" s="30"/>
      <c r="BS358" s="5"/>
      <c r="BU358" s="35"/>
      <c r="BV358" s="30">
        <v>3</v>
      </c>
      <c r="BW358" s="20"/>
      <c r="BX358" t="str">
        <f>IF(E358=1,VLOOKUP(D358,'2015'!$F$12:$AX$1887,43,FALSE),"-")</f>
        <v>-</v>
      </c>
      <c r="BY358" t="str">
        <f>IF(E358=1,VLOOKUP(D358,'2015'!$F$12:$AX$1887,44,FALSE),"-")</f>
        <v>-</v>
      </c>
      <c r="BZ358" t="str">
        <f>IF(E358=1,VLOOKUP(D358,'2015'!$F$12:$AX$1887,45,FALSE),"-")</f>
        <v>-</v>
      </c>
      <c r="CA358" s="31">
        <f t="shared" si="79"/>
        <v>21</v>
      </c>
      <c r="CB358" s="31">
        <f t="shared" si="80"/>
        <v>10</v>
      </c>
      <c r="CC358" s="31">
        <f t="shared" si="81"/>
        <v>10</v>
      </c>
      <c r="CD358" s="31">
        <f t="shared" si="82"/>
        <v>1</v>
      </c>
      <c r="CE358" s="31">
        <f t="shared" si="83"/>
        <v>0</v>
      </c>
      <c r="CO358" s="2" t="s">
        <v>35</v>
      </c>
      <c r="CP358" s="2" t="s">
        <v>35</v>
      </c>
    </row>
    <row r="359" spans="1:94" ht="15.75" thickBot="1" x14ac:dyDescent="0.3">
      <c r="A359" s="50"/>
      <c r="B359" s="50"/>
      <c r="C359" s="50" t="str">
        <f t="shared" si="75"/>
        <v>135_1_1745</v>
      </c>
      <c r="D359" s="51" t="str">
        <f t="shared" si="76"/>
        <v>135_1</v>
      </c>
      <c r="E359" s="224">
        <f>IFERROR(VLOOKUP(C359,'2015'!$C$12:$D$1887,2,FALSE),0)</f>
        <v>0</v>
      </c>
      <c r="F359" s="51">
        <f>IFERROR(K359-IFERROR(VLOOKUP(D359,'2015'!$F$12:$I$1887,4,FALSE),"ei löydy"),"ei löydy")</f>
        <v>-434</v>
      </c>
      <c r="G359" s="224">
        <f>IFERROR(VLOOKUP(Työfile_2024!C359,Liikennemalli!$D$6:$G$1921,4,FALSE),0)</f>
        <v>1</v>
      </c>
      <c r="H359" s="225">
        <f>K359-IFERROR(VLOOKUP(Työfile_2024!D359,Liikennemalli!$C$6:$H$1921,6,FALSE),"ei löydy")</f>
        <v>0</v>
      </c>
      <c r="I359" s="80">
        <v>135</v>
      </c>
      <c r="J359" s="52">
        <v>1</v>
      </c>
      <c r="K359" s="52">
        <v>1745</v>
      </c>
      <c r="L359" s="53"/>
      <c r="M359" s="54"/>
      <c r="N359" s="54"/>
      <c r="O359" s="54"/>
      <c r="P359" s="54"/>
      <c r="Q359" s="55"/>
      <c r="R359" s="55"/>
      <c r="S359" s="55"/>
      <c r="T359" s="55"/>
      <c r="U359" s="52"/>
      <c r="V359" s="56">
        <v>15318.625787965617</v>
      </c>
      <c r="W359" s="56">
        <v>260.13180515759313</v>
      </c>
      <c r="X359" s="56">
        <v>16321.429799426935</v>
      </c>
      <c r="Y359" s="56">
        <f>VLOOKUP(D359,Liikennemalli24!$D$2:$F$1804,2,FALSE)</f>
        <v>168</v>
      </c>
      <c r="Z359" s="57">
        <f>VLOOKUP(D359,Liikennemalli24!$D$2:$F$1804,3,FALSE)</f>
        <v>0.13500000000000001</v>
      </c>
      <c r="AA359" s="178">
        <f>IF(G359=1,VLOOKUP(C359,Liikennemalli!$D$6:$H$1921,2,FALSE),0)</f>
        <v>710.88779324810002</v>
      </c>
      <c r="AB359" s="197">
        <f>IF(G359=1,VLOOKUP(C359,Liikennemalli!$D$6:$H$1921,3,FALSE),0)</f>
        <v>0.26328842307750799</v>
      </c>
      <c r="AC359" s="134" t="str">
        <f>IF(E359=1,VLOOKUP(Työfile_2024!D359,'2015'!$F$12:$X$1887,18,FALSE),"-")</f>
        <v>-</v>
      </c>
      <c r="AD359" s="127" t="str">
        <f>IF(E359=1,VLOOKUP(Työfile_2024!D359,'2015'!$F$12:$X$1887,19,FALSE),"-")</f>
        <v>-</v>
      </c>
      <c r="AI359" s="127" t="str">
        <f>IF(E359=1,VLOOKUP(Työfile_2024!D359,'2015'!$F$12:$AB$1887,20,FALSE),"-")</f>
        <v>-</v>
      </c>
      <c r="AJ359" s="127" t="str">
        <f>IF(E359=1,VLOOKUP(Työfile_2024!D359,'2015'!$F$12:$AB$1887,21,FALSE),"-")</f>
        <v>-</v>
      </c>
      <c r="AK359" s="127" t="str">
        <f>IF(E359=1,VLOOKUP(Työfile_2024!D359,'2015'!$F$12:$AB$1887,22,FALSE),"-")</f>
        <v>-</v>
      </c>
      <c r="AL359" s="127" t="str">
        <f>IF(E359=1,VLOOKUP(Työfile_2024!D359,'2015'!$F$12:$AB$1887,23,FALSE),"-")</f>
        <v>-</v>
      </c>
      <c r="AM359" s="56">
        <f>VLOOKUP(Työfile_2024!D359,Tmatkat_20km_tarkasteltava_verk!$C$2:$D$1804,2,FALSE)</f>
        <v>1630</v>
      </c>
      <c r="AN359" s="148">
        <f t="shared" si="77"/>
        <v>0.10640641155165077</v>
      </c>
      <c r="AO359" s="178" t="str">
        <f>IF(E359=1,VLOOKUP(Työfile_2024!D359,'2015'!$F$12:$AC$1887,24,FALSE),"-")</f>
        <v>-</v>
      </c>
      <c r="AP359" s="52">
        <f>VLOOKUP(D359,Tarkasteltava_verkko_2024_harva!$E$2:$I$1804,5,FALSE)</f>
        <v>0</v>
      </c>
      <c r="AQ359" s="52">
        <f>VLOOKUP(D359,Tarkasteltava_verkko_2024_harva!$E$2:$I$1804,4,FALSE)</f>
        <v>0</v>
      </c>
      <c r="AR359" s="148">
        <v>1.0022922636103151</v>
      </c>
      <c r="AS359" s="170" t="str">
        <f>IFERROR(VLOOKUP(C359,'2015'!$C$12:$AG$1887,30,FALSE),"-")</f>
        <v>-</v>
      </c>
      <c r="AT359" s="148">
        <v>1.0022922636103151</v>
      </c>
      <c r="AU359" s="170" t="str">
        <f>IFERROR(VLOOKUP(C359,'2015'!$C$12:$AG$1887,31,FALSE),"-")</f>
        <v>-</v>
      </c>
      <c r="AV359" s="106"/>
      <c r="AW359" s="63">
        <f>IFERROR(VLOOKUP(C359,Merkittävyysluokitus!$A$2:$J$1705,10,FALSE),"-")</f>
        <v>3</v>
      </c>
      <c r="AX359" s="175">
        <f>IFERROR(VLOOKUP(C359,Merkittävyysluokitus!$A$2:$J$1705,6,FALSE),"-")</f>
        <v>10.167305936073058</v>
      </c>
      <c r="AY359" s="175">
        <f>IFERROR(VLOOKUP(C359,Merkittävyysluokitus!$A$2:$J$1705,7,FALSE),"-")</f>
        <v>5</v>
      </c>
      <c r="AZ359" s="175">
        <f>IFERROR(VLOOKUP(C359,Merkittävyysluokitus!$A$2:$J$1705,8,FALSE),"-")</f>
        <v>3.5006392694063924</v>
      </c>
      <c r="BA359" s="175">
        <f>IFERROR(VLOOKUP(C359,Merkittävyysluokitus!$A$2:$J$1705,9,FALSE),"-")</f>
        <v>1.6666666666666665</v>
      </c>
      <c r="BB359" s="203"/>
      <c r="BC359" s="203" t="str">
        <f t="shared" si="78"/>
        <v>tieosoite muuttunut</v>
      </c>
      <c r="BD359" s="39" t="str">
        <f t="shared" si="84"/>
        <v>musta</v>
      </c>
      <c r="BE359" s="68" t="str">
        <f t="shared" si="71"/>
        <v>musta</v>
      </c>
      <c r="BF359" s="68" t="str">
        <f t="shared" si="72"/>
        <v>musta</v>
      </c>
      <c r="BG359" s="68" t="str">
        <f t="shared" si="73"/>
        <v>musta</v>
      </c>
      <c r="BH359" s="208" t="str">
        <f t="shared" si="74"/>
        <v>musta</v>
      </c>
      <c r="BI359" s="117"/>
      <c r="BJ359" s="39" t="str">
        <f>IF(F359="ei löydy","uusi tie",IF(E359=0,"tieosoite muuttunut",IF(E359=1,VLOOKUP(D359,'2015'!$F$12:$AL$1887,31,FALSE),"-")))</f>
        <v>tieosoite muuttunut</v>
      </c>
      <c r="BK359" s="67" t="str">
        <f>IF(E359=1,VLOOKUP(D359,'2015'!$F$12:$AL$1887,32,FALSE),"-")</f>
        <v>-</v>
      </c>
      <c r="BL359" s="39" t="str">
        <f>IF(F359="ei löydy","uusi tie",IF(E359=0,"tieosoite muuttunut",IF(E359=1,VLOOKUP(D359,'2015'!$F$12:$AL$1887,33,FALSE),"-")))</f>
        <v>tieosoite muuttunut</v>
      </c>
      <c r="BM359" s="39"/>
      <c r="BN359" s="217" t="str">
        <f>VLOOKUP(D359,'2015'!$F$12:$AL$1887,33,FALSE)</f>
        <v>punainen</v>
      </c>
      <c r="BO359" s="117"/>
      <c r="BP359" s="115" t="s">
        <v>10</v>
      </c>
      <c r="BQ359" s="30"/>
      <c r="BS359" s="5"/>
      <c r="BU359" s="35"/>
      <c r="BV359" s="30">
        <v>3</v>
      </c>
      <c r="BW359" s="20"/>
      <c r="BX359" t="str">
        <f>IF(E359=1,VLOOKUP(D359,'2015'!$F$12:$AX$1887,43,FALSE),"-")</f>
        <v>-</v>
      </c>
      <c r="BY359" t="str">
        <f>IF(E359=1,VLOOKUP(D359,'2015'!$F$12:$AX$1887,44,FALSE),"-")</f>
        <v>-</v>
      </c>
      <c r="BZ359" t="str">
        <f>IF(E359=1,VLOOKUP(D359,'2015'!$F$12:$AX$1887,45,FALSE),"-")</f>
        <v>-</v>
      </c>
      <c r="CA359" s="31">
        <f t="shared" si="79"/>
        <v>30</v>
      </c>
      <c r="CB359" s="31">
        <f t="shared" si="80"/>
        <v>10</v>
      </c>
      <c r="CC359" s="31">
        <f t="shared" si="81"/>
        <v>10</v>
      </c>
      <c r="CD359" s="31">
        <f t="shared" si="82"/>
        <v>10</v>
      </c>
      <c r="CE359" s="31">
        <f t="shared" si="83"/>
        <v>0</v>
      </c>
      <c r="CO359" s="2" t="s">
        <v>35</v>
      </c>
      <c r="CP359" s="2" t="s">
        <v>35</v>
      </c>
    </row>
    <row r="360" spans="1:94" ht="15.75" thickBot="1" x14ac:dyDescent="0.3">
      <c r="A360" s="50"/>
      <c r="B360" s="50"/>
      <c r="C360" s="50" t="str">
        <f t="shared" si="75"/>
        <v>138_1_1802</v>
      </c>
      <c r="D360" s="51" t="str">
        <f t="shared" si="76"/>
        <v>138_1</v>
      </c>
      <c r="E360" s="224">
        <f>IFERROR(VLOOKUP(C360,'2015'!$C$12:$D$1887,2,FALSE),0)</f>
        <v>1</v>
      </c>
      <c r="F360" s="51">
        <f>IFERROR(K360-IFERROR(VLOOKUP(D360,'2015'!$F$12:$I$1887,4,FALSE),"ei löydy"),"ei löydy")</f>
        <v>0</v>
      </c>
      <c r="G360" s="224">
        <f>IFERROR(VLOOKUP(Työfile_2024!C360,Liikennemalli!$D$6:$G$1921,4,FALSE),0)</f>
        <v>1</v>
      </c>
      <c r="H360" s="225">
        <f>K360-IFERROR(VLOOKUP(Työfile_2024!D360,Liikennemalli!$C$6:$H$1921,6,FALSE),"ei löydy")</f>
        <v>0</v>
      </c>
      <c r="I360" s="80">
        <v>138</v>
      </c>
      <c r="J360" s="52">
        <v>1</v>
      </c>
      <c r="K360" s="52">
        <v>1802</v>
      </c>
      <c r="L360" s="53"/>
      <c r="M360" s="54"/>
      <c r="N360" s="54"/>
      <c r="O360" s="54"/>
      <c r="P360" s="54"/>
      <c r="Q360" s="55"/>
      <c r="R360" s="55"/>
      <c r="S360" s="55"/>
      <c r="T360" s="55"/>
      <c r="U360" s="52"/>
      <c r="V360" s="56">
        <v>15740</v>
      </c>
      <c r="W360" s="56">
        <v>474</v>
      </c>
      <c r="X360" s="56">
        <v>18177</v>
      </c>
      <c r="Y360" s="56">
        <f>VLOOKUP(D360,Liikennemalli24!$D$2:$F$1804,2,FALSE)</f>
        <v>603</v>
      </c>
      <c r="Z360" s="57">
        <f>VLOOKUP(D360,Liikennemalli24!$D$2:$F$1804,3,FALSE)</f>
        <v>0.104</v>
      </c>
      <c r="AA360" s="178">
        <f>IF(G360=1,VLOOKUP(C360,Liikennemalli!$D$6:$H$1921,2,FALSE),0)</f>
        <v>2111.2995497484799</v>
      </c>
      <c r="AB360" s="197">
        <f>IF(G360=1,VLOOKUP(C360,Liikennemalli!$D$6:$H$1921,3,FALSE),0)</f>
        <v>0.17932078856650299</v>
      </c>
      <c r="AC360" s="134">
        <f>IF(E360=1,VLOOKUP(Työfile_2024!D360,'2015'!$F$12:$X$1887,18,FALSE),"-")</f>
        <v>366</v>
      </c>
      <c r="AD360" s="127">
        <f>IF(E360=1,VLOOKUP(Työfile_2024!D360,'2015'!$F$12:$X$1887,19,FALSE),"-")</f>
        <v>0.23</v>
      </c>
      <c r="AI360" s="127">
        <f>IF(E360=1,VLOOKUP(Työfile_2024!D360,'2015'!$F$12:$AB$1887,20,FALSE),"-")</f>
        <v>0</v>
      </c>
      <c r="AJ360" s="127">
        <f>IF(E360=1,VLOOKUP(Työfile_2024!D360,'2015'!$F$12:$AB$1887,21,FALSE),"-")</f>
        <v>0</v>
      </c>
      <c r="AK360" s="127">
        <f>IF(E360=1,VLOOKUP(Työfile_2024!D360,'2015'!$F$12:$AB$1887,22,FALSE),"-")</f>
        <v>0</v>
      </c>
      <c r="AL360" s="127">
        <f>IF(E360=1,VLOOKUP(Työfile_2024!D360,'2015'!$F$12:$AB$1887,23,FALSE),"-")</f>
        <v>0</v>
      </c>
      <c r="AM360" s="56">
        <f>VLOOKUP(Työfile_2024!D360,Tmatkat_20km_tarkasteltava_verk!$C$2:$D$1804,2,FALSE)</f>
        <v>4587</v>
      </c>
      <c r="AN360" s="148">
        <f t="shared" si="77"/>
        <v>0.29142312579415502</v>
      </c>
      <c r="AO360" s="178">
        <f>IF(E360=1,VLOOKUP(Työfile_2024!D360,'2015'!$F$12:$AC$1887,24,FALSE),"-")</f>
        <v>2772</v>
      </c>
      <c r="AP360" s="52">
        <f>VLOOKUP(D360,Tarkasteltava_verkko_2024_harva!$E$2:$I$1804,5,FALSE)</f>
        <v>0</v>
      </c>
      <c r="AQ360" s="52">
        <f>VLOOKUP(D360,Tarkasteltava_verkko_2024_harva!$E$2:$I$1804,4,FALSE)</f>
        <v>0</v>
      </c>
      <c r="AR360" s="148">
        <v>0.98779134295227522</v>
      </c>
      <c r="AS360" s="170" t="str">
        <f>IFERROR(VLOOKUP(C360,'2015'!$C$12:$AG$1887,30,FALSE),"-")</f>
        <v>Kyllä</v>
      </c>
      <c r="AT360" s="148">
        <v>0.98779134295227522</v>
      </c>
      <c r="AU360" s="170" t="str">
        <f>IFERROR(VLOOKUP(C360,'2015'!$C$12:$AG$1887,31,FALSE),"-")</f>
        <v>Kyllä</v>
      </c>
      <c r="AV360" s="106"/>
      <c r="AW360" s="63">
        <f>IFERROR(VLOOKUP(C360,Merkittävyysluokitus!$A$2:$J$1705,10,FALSE),"-")</f>
        <v>3</v>
      </c>
      <c r="AX360" s="175">
        <f>IFERROR(VLOOKUP(C360,Merkittävyysluokitus!$A$2:$J$1705,6,FALSE),"-")</f>
        <v>10.333972602739726</v>
      </c>
      <c r="AY360" s="175">
        <f>IFERROR(VLOOKUP(C360,Merkittävyysluokitus!$A$2:$J$1705,7,FALSE),"-")</f>
        <v>5</v>
      </c>
      <c r="AZ360" s="175">
        <f>IFERROR(VLOOKUP(C360,Merkittävyysluokitus!$A$2:$J$1705,8,FALSE),"-")</f>
        <v>3.5006392694063924</v>
      </c>
      <c r="BA360" s="175">
        <f>IFERROR(VLOOKUP(C360,Merkittävyysluokitus!$A$2:$J$1705,9,FALSE),"-")</f>
        <v>1.8333333333333333</v>
      </c>
      <c r="BB360" s="203"/>
      <c r="BC360" s="203" t="str">
        <f t="shared" si="78"/>
        <v>muutos</v>
      </c>
      <c r="BD360" s="39" t="str">
        <f t="shared" si="84"/>
        <v>musta</v>
      </c>
      <c r="BE360" s="68" t="str">
        <f t="shared" si="71"/>
        <v>musta</v>
      </c>
      <c r="BF360" s="68" t="str">
        <f t="shared" si="72"/>
        <v>musta</v>
      </c>
      <c r="BG360" s="68" t="str">
        <f t="shared" si="73"/>
        <v>musta</v>
      </c>
      <c r="BH360" s="208" t="str">
        <f t="shared" si="74"/>
        <v>musta</v>
      </c>
      <c r="BI360" s="117"/>
      <c r="BJ360" s="39" t="str">
        <f>IF(F360="ei löydy","uusi tie",IF(E360=0,"tieosoite muuttunut",IF(E360=1,VLOOKUP(D360,'2015'!$F$12:$AL$1887,31,FALSE),"-")))</f>
        <v>punainen</v>
      </c>
      <c r="BK360" s="67" t="str">
        <f>IF(E360=1,VLOOKUP(D360,'2015'!$F$12:$AL$1887,32,FALSE),"-")</f>
        <v>punainen</v>
      </c>
      <c r="BL360" s="39" t="str">
        <f>IF(F360="ei löydy","uusi tie",IF(E360=0,"tieosoite muuttunut",IF(E360=1,VLOOKUP(D360,'2015'!$F$12:$AL$1887,33,FALSE),"-")))</f>
        <v>punainen</v>
      </c>
      <c r="BM360" s="39"/>
      <c r="BN360" s="217" t="str">
        <f>VLOOKUP(D360,'2015'!$F$12:$AL$1887,33,FALSE)</f>
        <v>punainen</v>
      </c>
      <c r="BO360" s="117"/>
      <c r="BP360" s="115" t="s">
        <v>51</v>
      </c>
      <c r="BQ360" s="30"/>
      <c r="BS360" s="5"/>
      <c r="BU360" s="35"/>
      <c r="BV360" s="30" t="s">
        <v>9</v>
      </c>
      <c r="BW360" s="20"/>
      <c r="BX360" t="str">
        <f>IF(E360=1,VLOOKUP(D360,'2015'!$F$12:$AX$1887,43,FALSE),"-")</f>
        <v>musta</v>
      </c>
      <c r="BY360" t="str">
        <f>IF(E360=1,VLOOKUP(D360,'2015'!$F$12:$AX$1887,44,FALSE),"-")</f>
        <v>musta</v>
      </c>
      <c r="BZ360" t="str">
        <f>IF(E360=1,VLOOKUP(D360,'2015'!$F$12:$AX$1887,45,FALSE),"-")</f>
        <v>musta</v>
      </c>
      <c r="CA360" s="31">
        <f t="shared" si="79"/>
        <v>10</v>
      </c>
      <c r="CB360" s="31">
        <f t="shared" si="80"/>
        <v>0</v>
      </c>
      <c r="CC360" s="31">
        <f t="shared" si="81"/>
        <v>0</v>
      </c>
      <c r="CD360" s="31">
        <f t="shared" si="82"/>
        <v>10</v>
      </c>
      <c r="CE360" s="31">
        <f t="shared" si="83"/>
        <v>0</v>
      </c>
      <c r="CO360" s="2" t="s">
        <v>35</v>
      </c>
      <c r="CP360" s="2" t="s">
        <v>35</v>
      </c>
    </row>
    <row r="361" spans="1:94" ht="15.75" thickBot="1" x14ac:dyDescent="0.3">
      <c r="A361" s="50"/>
      <c r="B361" s="50"/>
      <c r="C361" s="50" t="str">
        <f t="shared" si="75"/>
        <v>139_1_4311</v>
      </c>
      <c r="D361" s="51" t="str">
        <f t="shared" si="76"/>
        <v>139_1</v>
      </c>
      <c r="E361" s="224">
        <f>IFERROR(VLOOKUP(C361,'2015'!$C$12:$D$1887,2,FALSE),0)</f>
        <v>1</v>
      </c>
      <c r="F361" s="51">
        <f>IFERROR(K361-IFERROR(VLOOKUP(D361,'2015'!$F$12:$I$1887,4,FALSE),"ei löydy"),"ei löydy")</f>
        <v>0</v>
      </c>
      <c r="G361" s="224">
        <f>IFERROR(VLOOKUP(Työfile_2024!C361,Liikennemalli!$D$6:$G$1921,4,FALSE),0)</f>
        <v>1</v>
      </c>
      <c r="H361" s="225">
        <f>K361-IFERROR(VLOOKUP(Työfile_2024!D361,Liikennemalli!$C$6:$H$1921,6,FALSE),"ei löydy")</f>
        <v>0</v>
      </c>
      <c r="I361" s="80">
        <v>139</v>
      </c>
      <c r="J361" s="52">
        <v>1</v>
      </c>
      <c r="K361" s="52">
        <v>4311</v>
      </c>
      <c r="L361" s="53"/>
      <c r="M361" s="54"/>
      <c r="N361" s="54"/>
      <c r="O361" s="54"/>
      <c r="P361" s="54"/>
      <c r="Q361" s="55"/>
      <c r="R361" s="55"/>
      <c r="S361" s="55"/>
      <c r="T361" s="55"/>
      <c r="U361" s="52"/>
      <c r="V361" s="56">
        <v>2840.7731384829508</v>
      </c>
      <c r="W361" s="56">
        <v>176.02574808629089</v>
      </c>
      <c r="X361" s="56">
        <v>3144.2486662027372</v>
      </c>
      <c r="Y361" s="56">
        <f>VLOOKUP(D361,Liikennemalli24!$D$2:$F$1804,2,FALSE)</f>
        <v>1126</v>
      </c>
      <c r="Z361" s="57">
        <f>VLOOKUP(D361,Liikennemalli24!$D$2:$F$1804,3,FALSE)</f>
        <v>0.216</v>
      </c>
      <c r="AA361" s="178">
        <f>IF(G361=1,VLOOKUP(C361,Liikennemalli!$D$6:$H$1921,2,FALSE),0)</f>
        <v>2976.04655068593</v>
      </c>
      <c r="AB361" s="197">
        <f>IF(G361=1,VLOOKUP(C361,Liikennemalli!$D$6:$H$1921,3,FALSE),0)</f>
        <v>0.80085890450113995</v>
      </c>
      <c r="AC361" s="134">
        <f>IF(E361=1,VLOOKUP(Työfile_2024!D361,'2015'!$F$12:$X$1887,18,FALSE),"-")</f>
        <v>1892</v>
      </c>
      <c r="AD361" s="127">
        <f>IF(E361=1,VLOOKUP(Työfile_2024!D361,'2015'!$F$12:$X$1887,19,FALSE),"-")</f>
        <v>0.72</v>
      </c>
      <c r="AI361" s="127">
        <f>IF(E361=1,VLOOKUP(Työfile_2024!D361,'2015'!$F$12:$AB$1887,20,FALSE),"-")</f>
        <v>0</v>
      </c>
      <c r="AJ361" s="127">
        <f>IF(E361=1,VLOOKUP(Työfile_2024!D361,'2015'!$F$12:$AB$1887,21,FALSE),"-")</f>
        <v>0</v>
      </c>
      <c r="AK361" s="127">
        <f>IF(E361=1,VLOOKUP(Työfile_2024!D361,'2015'!$F$12:$AB$1887,22,FALSE),"-")</f>
        <v>0</v>
      </c>
      <c r="AL361" s="127">
        <f>IF(E361=1,VLOOKUP(Työfile_2024!D361,'2015'!$F$12:$AB$1887,23,FALSE),"-")</f>
        <v>0</v>
      </c>
      <c r="AM361" s="56">
        <f>VLOOKUP(Työfile_2024!D361,Tmatkat_20km_tarkasteltava_verk!$C$2:$D$1804,2,FALSE)</f>
        <v>427</v>
      </c>
      <c r="AN361" s="148">
        <f t="shared" si="77"/>
        <v>0.15031119318032887</v>
      </c>
      <c r="AO361" s="178">
        <f>IF(E361=1,VLOOKUP(Työfile_2024!D361,'2015'!$F$12:$AC$1887,24,FALSE),"-")</f>
        <v>1225</v>
      </c>
      <c r="AP361" s="52" t="str">
        <f>VLOOKUP(D361,Tarkasteltava_verkko_2024_harva!$E$2:$I$1804,5,FALSE)</f>
        <v>tiivis</v>
      </c>
      <c r="AQ361" s="52">
        <f>VLOOKUP(D361,Tarkasteltava_verkko_2024_harva!$E$2:$I$1804,4,FALSE)</f>
        <v>0</v>
      </c>
      <c r="AR361" s="148">
        <v>0</v>
      </c>
      <c r="AS361" s="170" t="str">
        <f>IFERROR(VLOOKUP(C361,'2015'!$C$12:$AG$1887,30,FALSE),"-")</f>
        <v/>
      </c>
      <c r="AT361" s="148">
        <v>0.57596845279517517</v>
      </c>
      <c r="AU361" s="170">
        <f>IFERROR(VLOOKUP(C361,'2015'!$C$12:$AG$1887,31,FALSE),"-")</f>
        <v>0</v>
      </c>
      <c r="AV361" s="106"/>
      <c r="AW361" s="63">
        <f>IFERROR(VLOOKUP(C361,Merkittävyysluokitus!$A$2:$J$1705,10,FALSE),"-")</f>
        <v>2</v>
      </c>
      <c r="AX361" s="175">
        <f>IFERROR(VLOOKUP(C361,Merkittävyysluokitus!$A$2:$J$1705,6,FALSE),"-")</f>
        <v>10.755859969558598</v>
      </c>
      <c r="AY361" s="175">
        <f>IFERROR(VLOOKUP(C361,Merkittävyysluokitus!$A$2:$J$1705,7,FALSE),"-")</f>
        <v>5</v>
      </c>
      <c r="AZ361" s="175">
        <f>IFERROR(VLOOKUP(C361,Merkittävyysluokitus!$A$2:$J$1705,8,FALSE),"-")</f>
        <v>3.5891933028919327</v>
      </c>
      <c r="BA361" s="175">
        <f>IFERROR(VLOOKUP(C361,Merkittävyysluokitus!$A$2:$J$1705,9,FALSE),"-")</f>
        <v>2.1666666666666665</v>
      </c>
      <c r="BB361" s="203"/>
      <c r="BC361" s="203" t="str">
        <f t="shared" si="78"/>
        <v>muutos</v>
      </c>
      <c r="BD361" s="39" t="str">
        <f t="shared" si="84"/>
        <v>musta</v>
      </c>
      <c r="BE361" s="68" t="str">
        <f t="shared" si="71"/>
        <v>musta</v>
      </c>
      <c r="BF361" s="68" t="str">
        <f t="shared" si="72"/>
        <v>musta</v>
      </c>
      <c r="BG361" s="68" t="str">
        <f t="shared" si="73"/>
        <v>musta</v>
      </c>
      <c r="BH361" s="208" t="str">
        <f t="shared" si="74"/>
        <v>musta</v>
      </c>
      <c r="BI361" s="117"/>
      <c r="BJ361" s="39" t="str">
        <f>IF(F361="ei löydy","uusi tie",IF(E361=0,"tieosoite muuttunut",IF(E361=1,VLOOKUP(D361,'2015'!$F$12:$AL$1887,31,FALSE),"-")))</f>
        <v>punainen</v>
      </c>
      <c r="BK361" s="67" t="str">
        <f>IF(E361=1,VLOOKUP(D361,'2015'!$F$12:$AL$1887,32,FALSE),"-")</f>
        <v>punainen</v>
      </c>
      <c r="BL361" s="39" t="str">
        <f>IF(F361="ei löydy","uusi tie",IF(E361=0,"tieosoite muuttunut",IF(E361=1,VLOOKUP(D361,'2015'!$F$12:$AL$1887,33,FALSE),"-")))</f>
        <v>punainen</v>
      </c>
      <c r="BM361" s="39"/>
      <c r="BN361" s="217" t="str">
        <f>VLOOKUP(D361,'2015'!$F$12:$AL$1887,33,FALSE)</f>
        <v>punainen</v>
      </c>
      <c r="BO361" s="117"/>
      <c r="BP361" s="115" t="s">
        <v>9</v>
      </c>
      <c r="BQ361" s="30"/>
      <c r="BS361" s="5"/>
      <c r="BU361" s="35"/>
      <c r="BV361" s="30" t="s">
        <v>9</v>
      </c>
      <c r="BW361" s="20"/>
      <c r="BX361" t="str">
        <f>IF(E361=1,VLOOKUP(D361,'2015'!$F$12:$AX$1887,43,FALSE),"-")</f>
        <v>punainen</v>
      </c>
      <c r="BY361" t="str">
        <f>IF(E361=1,VLOOKUP(D361,'2015'!$F$12:$AX$1887,44,FALSE),"-")</f>
        <v>punainen</v>
      </c>
      <c r="BZ361" t="str">
        <f>IF(E361=1,VLOOKUP(D361,'2015'!$F$12:$AX$1887,45,FALSE),"-")</f>
        <v>punainen</v>
      </c>
      <c r="CA361" s="31">
        <f t="shared" si="79"/>
        <v>12</v>
      </c>
      <c r="CB361" s="31">
        <f t="shared" si="80"/>
        <v>10</v>
      </c>
      <c r="CC361" s="31">
        <f t="shared" si="81"/>
        <v>1</v>
      </c>
      <c r="CD361" s="31">
        <f t="shared" si="82"/>
        <v>1</v>
      </c>
      <c r="CE361" s="31">
        <f t="shared" si="83"/>
        <v>0</v>
      </c>
      <c r="CO361" s="32" t="s">
        <v>34</v>
      </c>
      <c r="CP361" s="2" t="s">
        <v>35</v>
      </c>
    </row>
    <row r="362" spans="1:94" ht="15.75" thickBot="1" x14ac:dyDescent="0.3">
      <c r="A362" s="50"/>
      <c r="B362" s="50"/>
      <c r="C362" s="50" t="str">
        <f t="shared" si="75"/>
        <v>139_2_6867</v>
      </c>
      <c r="D362" s="51" t="str">
        <f t="shared" si="76"/>
        <v>139_2</v>
      </c>
      <c r="E362" s="224">
        <f>IFERROR(VLOOKUP(C362,'2015'!$C$12:$D$1887,2,FALSE),0)</f>
        <v>0</v>
      </c>
      <c r="F362" s="51">
        <f>IFERROR(K362-IFERROR(VLOOKUP(D362,'2015'!$F$12:$I$1887,4,FALSE),"ei löydy"),"ei löydy")</f>
        <v>-16</v>
      </c>
      <c r="G362" s="224">
        <f>IFERROR(VLOOKUP(Työfile_2024!C362,Liikennemalli!$D$6:$G$1921,4,FALSE),0)</f>
        <v>1</v>
      </c>
      <c r="H362" s="225">
        <f>K362-IFERROR(VLOOKUP(Työfile_2024!D362,Liikennemalli!$C$6:$H$1921,6,FALSE),"ei löydy")</f>
        <v>0</v>
      </c>
      <c r="I362" s="80">
        <v>139</v>
      </c>
      <c r="J362" s="52">
        <v>2</v>
      </c>
      <c r="K362" s="52">
        <v>6867</v>
      </c>
      <c r="L362" s="53"/>
      <c r="M362" s="54"/>
      <c r="N362" s="54"/>
      <c r="O362" s="54"/>
      <c r="P362" s="54"/>
      <c r="Q362" s="55"/>
      <c r="R362" s="55"/>
      <c r="S362" s="55"/>
      <c r="T362" s="55"/>
      <c r="U362" s="52"/>
      <c r="V362" s="56">
        <v>4213</v>
      </c>
      <c r="W362" s="56">
        <v>227</v>
      </c>
      <c r="X362" s="56">
        <v>4666</v>
      </c>
      <c r="Y362" s="56">
        <f>VLOOKUP(D362,Liikennemalli24!$D$2:$F$1804,2,FALSE)</f>
        <v>232</v>
      </c>
      <c r="Z362" s="57">
        <f>VLOOKUP(D362,Liikennemalli24!$D$2:$F$1804,3,FALSE)</f>
        <v>0.16400000000000001</v>
      </c>
      <c r="AA362" s="178">
        <f>IF(G362=1,VLOOKUP(C362,Liikennemalli!$D$6:$H$1921,2,FALSE),0)</f>
        <v>2959.0066016784999</v>
      </c>
      <c r="AB362" s="197">
        <f>IF(G362=1,VLOOKUP(C362,Liikennemalli!$D$6:$H$1921,3,FALSE),0)</f>
        <v>0.70686137728102005</v>
      </c>
      <c r="AC362" s="134" t="str">
        <f>IF(E362=1,VLOOKUP(Työfile_2024!D362,'2015'!$F$12:$X$1887,18,FALSE),"-")</f>
        <v>-</v>
      </c>
      <c r="AD362" s="127" t="str">
        <f>IF(E362=1,VLOOKUP(Työfile_2024!D362,'2015'!$F$12:$X$1887,19,FALSE),"-")</f>
        <v>-</v>
      </c>
      <c r="AI362" s="127" t="str">
        <f>IF(E362=1,VLOOKUP(Työfile_2024!D362,'2015'!$F$12:$AB$1887,20,FALSE),"-")</f>
        <v>-</v>
      </c>
      <c r="AJ362" s="127" t="str">
        <f>IF(E362=1,VLOOKUP(Työfile_2024!D362,'2015'!$F$12:$AB$1887,21,FALSE),"-")</f>
        <v>-</v>
      </c>
      <c r="AK362" s="127" t="str">
        <f>IF(E362=1,VLOOKUP(Työfile_2024!D362,'2015'!$F$12:$AB$1887,22,FALSE),"-")</f>
        <v>-</v>
      </c>
      <c r="AL362" s="127" t="str">
        <f>IF(E362=1,VLOOKUP(Työfile_2024!D362,'2015'!$F$12:$AB$1887,23,FALSE),"-")</f>
        <v>-</v>
      </c>
      <c r="AM362" s="56">
        <f>VLOOKUP(Työfile_2024!D362,Tmatkat_20km_tarkasteltava_verk!$C$2:$D$1804,2,FALSE)</f>
        <v>571</v>
      </c>
      <c r="AN362" s="148">
        <f t="shared" si="77"/>
        <v>0.13553287443626869</v>
      </c>
      <c r="AO362" s="178" t="str">
        <f>IF(E362=1,VLOOKUP(Työfile_2024!D362,'2015'!$F$12:$AC$1887,24,FALSE),"-")</f>
        <v>-</v>
      </c>
      <c r="AP362" s="52" t="str">
        <f>VLOOKUP(D362,Tarkasteltava_verkko_2024_harva!$E$2:$I$1804,5,FALSE)</f>
        <v>tiivis</v>
      </c>
      <c r="AQ362" s="52">
        <f>VLOOKUP(D362,Tarkasteltava_verkko_2024_harva!$E$2:$I$1804,4,FALSE)</f>
        <v>0</v>
      </c>
      <c r="AR362" s="148">
        <v>0.24639580602883354</v>
      </c>
      <c r="AS362" s="170" t="str">
        <f>IFERROR(VLOOKUP(C362,'2015'!$C$12:$AG$1887,30,FALSE),"-")</f>
        <v>-</v>
      </c>
      <c r="AT362" s="148">
        <v>0.74108053007135577</v>
      </c>
      <c r="AU362" s="170" t="str">
        <f>IFERROR(VLOOKUP(C362,'2015'!$C$12:$AG$1887,31,FALSE),"-")</f>
        <v>-</v>
      </c>
      <c r="AV362" s="106"/>
      <c r="AW362" s="63">
        <f>IFERROR(VLOOKUP(C362,Merkittävyysluokitus!$A$2:$J$1705,10,FALSE),"-")</f>
        <v>2</v>
      </c>
      <c r="AX362" s="175">
        <f>IFERROR(VLOOKUP(C362,Merkittävyysluokitus!$A$2:$J$1705,6,FALSE),"-")</f>
        <v>10.644566210045662</v>
      </c>
      <c r="AY362" s="175">
        <f>IFERROR(VLOOKUP(C362,Merkittävyysluokitus!$A$2:$J$1705,7,FALSE),"-")</f>
        <v>5</v>
      </c>
      <c r="AZ362" s="175">
        <f>IFERROR(VLOOKUP(C362,Merkittävyysluokitus!$A$2:$J$1705,8,FALSE),"-")</f>
        <v>3.977899543378995</v>
      </c>
      <c r="BA362" s="175">
        <f>IFERROR(VLOOKUP(C362,Merkittävyysluokitus!$A$2:$J$1705,9,FALSE),"-")</f>
        <v>1.6666666666666665</v>
      </c>
      <c r="BB362" s="203"/>
      <c r="BC362" s="203" t="str">
        <f t="shared" si="78"/>
        <v>tieosoite muuttunut</v>
      </c>
      <c r="BD362" s="39" t="str">
        <f t="shared" si="84"/>
        <v>musta</v>
      </c>
      <c r="BE362" s="68" t="str">
        <f t="shared" si="71"/>
        <v>musta</v>
      </c>
      <c r="BF362" s="68" t="str">
        <f t="shared" si="72"/>
        <v>musta</v>
      </c>
      <c r="BG362" s="68" t="str">
        <f t="shared" si="73"/>
        <v>musta</v>
      </c>
      <c r="BH362" s="208" t="str">
        <f t="shared" si="74"/>
        <v>musta</v>
      </c>
      <c r="BI362" s="117"/>
      <c r="BJ362" s="39" t="str">
        <f>IF(F362="ei löydy","uusi tie",IF(E362=0,"tieosoite muuttunut",IF(E362=1,VLOOKUP(D362,'2015'!$F$12:$AL$1887,31,FALSE),"-")))</f>
        <v>tieosoite muuttunut</v>
      </c>
      <c r="BK362" s="67" t="str">
        <f>IF(E362=1,VLOOKUP(D362,'2015'!$F$12:$AL$1887,32,FALSE),"-")</f>
        <v>-</v>
      </c>
      <c r="BL362" s="39" t="str">
        <f>IF(F362="ei löydy","uusi tie",IF(E362=0,"tieosoite muuttunut",IF(E362=1,VLOOKUP(D362,'2015'!$F$12:$AL$1887,33,FALSE),"-")))</f>
        <v>tieosoite muuttunut</v>
      </c>
      <c r="BM362" s="39"/>
      <c r="BN362" s="217" t="str">
        <f>VLOOKUP(D362,'2015'!$F$12:$AL$1887,33,FALSE)</f>
        <v>punainen/musta</v>
      </c>
      <c r="BO362" s="117"/>
      <c r="BP362" s="115" t="s">
        <v>9</v>
      </c>
      <c r="BQ362" s="30"/>
      <c r="BS362" s="5"/>
      <c r="BU362" s="35"/>
      <c r="BV362" s="30" t="s">
        <v>9</v>
      </c>
      <c r="BW362" s="20"/>
      <c r="BX362" t="str">
        <f>IF(E362=1,VLOOKUP(D362,'2015'!$F$12:$AX$1887,43,FALSE),"-")</f>
        <v>-</v>
      </c>
      <c r="BY362" t="str">
        <f>IF(E362=1,VLOOKUP(D362,'2015'!$F$12:$AX$1887,44,FALSE),"-")</f>
        <v>-</v>
      </c>
      <c r="BZ362" t="str">
        <f>IF(E362=1,VLOOKUP(D362,'2015'!$F$12:$AX$1887,45,FALSE),"-")</f>
        <v>-</v>
      </c>
      <c r="CA362" s="31">
        <f t="shared" si="79"/>
        <v>30</v>
      </c>
      <c r="CB362" s="31">
        <f t="shared" si="80"/>
        <v>10</v>
      </c>
      <c r="CC362" s="31">
        <f t="shared" si="81"/>
        <v>10</v>
      </c>
      <c r="CD362" s="31">
        <f t="shared" si="82"/>
        <v>10</v>
      </c>
      <c r="CE362" s="31">
        <f t="shared" si="83"/>
        <v>0</v>
      </c>
      <c r="CO362" s="2" t="s">
        <v>35</v>
      </c>
      <c r="CP362" s="2" t="s">
        <v>35</v>
      </c>
    </row>
    <row r="363" spans="1:94" ht="15.75" thickBot="1" x14ac:dyDescent="0.3">
      <c r="A363" s="50"/>
      <c r="B363" s="50"/>
      <c r="C363" s="50" t="str">
        <f t="shared" si="75"/>
        <v>140_4_3895</v>
      </c>
      <c r="D363" s="51" t="str">
        <f t="shared" si="76"/>
        <v>140_4</v>
      </c>
      <c r="E363" s="224">
        <f>IFERROR(VLOOKUP(C363,'2015'!$C$12:$D$1887,2,FALSE),0)</f>
        <v>1</v>
      </c>
      <c r="F363" s="51">
        <f>IFERROR(K363-IFERROR(VLOOKUP(D363,'2015'!$F$12:$I$1887,4,FALSE),"ei löydy"),"ei löydy")</f>
        <v>0</v>
      </c>
      <c r="G363" s="224">
        <f>IFERROR(VLOOKUP(Työfile_2024!C363,Liikennemalli!$D$6:$G$1921,4,FALSE),0)</f>
        <v>1</v>
      </c>
      <c r="H363" s="225">
        <f>K363-IFERROR(VLOOKUP(Työfile_2024!D363,Liikennemalli!$C$6:$H$1921,6,FALSE),"ei löydy")</f>
        <v>0</v>
      </c>
      <c r="I363" s="80">
        <v>140</v>
      </c>
      <c r="J363" s="52">
        <v>4</v>
      </c>
      <c r="K363" s="52">
        <v>3895</v>
      </c>
      <c r="L363" s="53"/>
      <c r="M363" s="54"/>
      <c r="N363" s="54"/>
      <c r="O363" s="54"/>
      <c r="P363" s="54"/>
      <c r="Q363" s="55"/>
      <c r="R363" s="55"/>
      <c r="S363" s="55"/>
      <c r="T363" s="55"/>
      <c r="U363" s="52"/>
      <c r="V363" s="56">
        <v>8720</v>
      </c>
      <c r="W363" s="56">
        <v>578</v>
      </c>
      <c r="X363" s="56">
        <v>9847</v>
      </c>
      <c r="Y363" s="56">
        <f>VLOOKUP(D363,Liikennemalli24!$D$2:$F$1804,2,FALSE)</f>
        <v>280</v>
      </c>
      <c r="Z363" s="57">
        <f>VLOOKUP(D363,Liikennemalli24!$D$2:$F$1804,3,FALSE)</f>
        <v>9.4E-2</v>
      </c>
      <c r="AA363" s="178">
        <f>IF(G363=1,VLOOKUP(C363,Liikennemalli!$D$6:$H$1921,2,FALSE),0)</f>
        <v>1284.835918148</v>
      </c>
      <c r="AB363" s="197">
        <f>IF(G363=1,VLOOKUP(C363,Liikennemalli!$D$6:$H$1921,3,FALSE),0)</f>
        <v>0.20512298319945499</v>
      </c>
      <c r="AC363" s="134">
        <f>IF(E363=1,VLOOKUP(Työfile_2024!D363,'2015'!$F$12:$X$1887,18,FALSE),"-")</f>
        <v>334</v>
      </c>
      <c r="AD363" s="127">
        <f>IF(E363=1,VLOOKUP(Työfile_2024!D363,'2015'!$F$12:$X$1887,19,FALSE),"-")</f>
        <v>0.39</v>
      </c>
      <c r="AI363" s="127">
        <f>IF(E363=1,VLOOKUP(Työfile_2024!D363,'2015'!$F$12:$AB$1887,20,FALSE),"-")</f>
        <v>0</v>
      </c>
      <c r="AJ363" s="127">
        <f>IF(E363=1,VLOOKUP(Työfile_2024!D363,'2015'!$F$12:$AB$1887,21,FALSE),"-")</f>
        <v>0</v>
      </c>
      <c r="AK363" s="127">
        <f>IF(E363=1,VLOOKUP(Työfile_2024!D363,'2015'!$F$12:$AB$1887,22,FALSE),"-")</f>
        <v>0</v>
      </c>
      <c r="AL363" s="127">
        <f>IF(E363=1,VLOOKUP(Työfile_2024!D363,'2015'!$F$12:$AB$1887,23,FALSE),"-")</f>
        <v>0</v>
      </c>
      <c r="AM363" s="56">
        <f>VLOOKUP(Työfile_2024!D363,Tmatkat_20km_tarkasteltava_verk!$C$2:$D$1804,2,FALSE)</f>
        <v>1308</v>
      </c>
      <c r="AN363" s="148">
        <f t="shared" si="77"/>
        <v>0.15</v>
      </c>
      <c r="AO363" s="178">
        <f>IF(E363=1,VLOOKUP(Työfile_2024!D363,'2015'!$F$12:$AC$1887,24,FALSE),"-")</f>
        <v>2293</v>
      </c>
      <c r="AP363" s="52">
        <f>VLOOKUP(D363,Tarkasteltava_verkko_2024_harva!$E$2:$I$1804,5,FALSE)</f>
        <v>0</v>
      </c>
      <c r="AQ363" s="52">
        <f>VLOOKUP(D363,Tarkasteltava_verkko_2024_harva!$E$2:$I$1804,4,FALSE)</f>
        <v>0</v>
      </c>
      <c r="AR363" s="148">
        <v>0.99512195121951219</v>
      </c>
      <c r="AS363" s="170" t="str">
        <f>IFERROR(VLOOKUP(C363,'2015'!$C$12:$AG$1887,30,FALSE),"-")</f>
        <v>Kyllä</v>
      </c>
      <c r="AT363" s="148">
        <v>0.99512195121951219</v>
      </c>
      <c r="AU363" s="170" t="str">
        <f>IFERROR(VLOOKUP(C363,'2015'!$C$12:$AG$1887,31,FALSE),"-")</f>
        <v>Kyllä</v>
      </c>
      <c r="AV363" s="106"/>
      <c r="AW363" s="63">
        <f>IFERROR(VLOOKUP(C363,Merkittävyysluokitus!$A$2:$J$1705,10,FALSE),"-")</f>
        <v>1</v>
      </c>
      <c r="AX363" s="175">
        <f>IFERROR(VLOOKUP(C363,Merkittävyysluokitus!$A$2:$J$1705,6,FALSE),"-")</f>
        <v>13.254977168949772</v>
      </c>
      <c r="AY363" s="175">
        <f>IFERROR(VLOOKUP(C363,Merkittävyysluokitus!$A$2:$J$1705,7,FALSE),"-")</f>
        <v>5</v>
      </c>
      <c r="AZ363" s="175">
        <f>IFERROR(VLOOKUP(C363,Merkittävyysluokitus!$A$2:$J$1705,8,FALSE),"-")</f>
        <v>5.9216438356164378</v>
      </c>
      <c r="BA363" s="175">
        <f>IFERROR(VLOOKUP(C363,Merkittävyysluokitus!$A$2:$J$1705,9,FALSE),"-")</f>
        <v>2.333333333333333</v>
      </c>
      <c r="BB363" s="203"/>
      <c r="BC363" s="203" t="str">
        <f t="shared" si="78"/>
        <v/>
      </c>
      <c r="BD363" s="39" t="str">
        <f t="shared" si="84"/>
        <v>musta</v>
      </c>
      <c r="BE363" s="68" t="str">
        <f t="shared" si="71"/>
        <v>musta</v>
      </c>
      <c r="BF363" s="68" t="str">
        <f t="shared" si="72"/>
        <v>musta</v>
      </c>
      <c r="BG363" s="68" t="str">
        <f t="shared" si="73"/>
        <v>musta</v>
      </c>
      <c r="BH363" s="208" t="str">
        <f t="shared" si="74"/>
        <v>musta</v>
      </c>
      <c r="BI363" s="117"/>
      <c r="BJ363" s="39" t="str">
        <f>IF(F363="ei löydy","uusi tie",IF(E363=0,"tieosoite muuttunut",IF(E363=1,VLOOKUP(D363,'2015'!$F$12:$AL$1887,31,FALSE),"-")))</f>
        <v>punainen</v>
      </c>
      <c r="BK363" s="67" t="str">
        <f>IF(E363=1,VLOOKUP(D363,'2015'!$F$12:$AL$1887,32,FALSE),"-")</f>
        <v>punainen</v>
      </c>
      <c r="BL363" s="39" t="str">
        <f>IF(F363="ei löydy","uusi tie",IF(E363=0,"tieosoite muuttunut",IF(E363=1,VLOOKUP(D363,'2015'!$F$12:$AL$1887,33,FALSE),"-")))</f>
        <v>musta</v>
      </c>
      <c r="BM363" s="39"/>
      <c r="BN363" s="217" t="str">
        <f>VLOOKUP(D363,'2015'!$F$12:$AL$1887,33,FALSE)</f>
        <v>musta</v>
      </c>
      <c r="BO363" s="117"/>
      <c r="BP363" s="115" t="s">
        <v>9</v>
      </c>
      <c r="BQ363" s="30"/>
      <c r="BS363" s="5"/>
      <c r="BU363" s="35"/>
      <c r="BV363" s="30" t="s">
        <v>9</v>
      </c>
      <c r="BW363" s="20"/>
      <c r="BX363" t="str">
        <f>IF(E363=1,VLOOKUP(D363,'2015'!$F$12:$AX$1887,43,FALSE),"-")</f>
        <v>musta</v>
      </c>
      <c r="BY363" t="str">
        <f>IF(E363=1,VLOOKUP(D363,'2015'!$F$12:$AX$1887,44,FALSE),"-")</f>
        <v>musta</v>
      </c>
      <c r="BZ363" t="str">
        <f>IF(E363=1,VLOOKUP(D363,'2015'!$F$12:$AX$1887,45,FALSE),"-")</f>
        <v>musta</v>
      </c>
      <c r="CA363" s="31">
        <f t="shared" si="79"/>
        <v>10</v>
      </c>
      <c r="CB363" s="31">
        <f t="shared" si="80"/>
        <v>0</v>
      </c>
      <c r="CC363" s="31">
        <f t="shared" si="81"/>
        <v>0</v>
      </c>
      <c r="CD363" s="31">
        <f t="shared" si="82"/>
        <v>10</v>
      </c>
      <c r="CE363" s="31">
        <f t="shared" si="83"/>
        <v>0</v>
      </c>
      <c r="CO363" s="2" t="s">
        <v>35</v>
      </c>
      <c r="CP363" s="2" t="s">
        <v>35</v>
      </c>
    </row>
    <row r="364" spans="1:94" ht="15.75" thickBot="1" x14ac:dyDescent="0.3">
      <c r="A364" s="50"/>
      <c r="B364" s="50"/>
      <c r="C364" s="50" t="str">
        <f t="shared" si="75"/>
        <v>140_5_18698</v>
      </c>
      <c r="D364" s="51" t="str">
        <f t="shared" si="76"/>
        <v>140_5</v>
      </c>
      <c r="E364" s="224">
        <f>IFERROR(VLOOKUP(C364,'2015'!$C$12:$D$1887,2,FALSE),0)</f>
        <v>0</v>
      </c>
      <c r="F364" s="51">
        <f>IFERROR(K364-IFERROR(VLOOKUP(D364,'2015'!$F$12:$I$1887,4,FALSE),"ei löydy"),"ei löydy")</f>
        <v>13994</v>
      </c>
      <c r="G364" s="224">
        <f>IFERROR(VLOOKUP(Työfile_2024!C364,Liikennemalli!$D$6:$G$1921,4,FALSE),0)</f>
        <v>1</v>
      </c>
      <c r="H364" s="225">
        <f>K364-IFERROR(VLOOKUP(Työfile_2024!D364,Liikennemalli!$C$6:$H$1921,6,FALSE),"ei löydy")</f>
        <v>0</v>
      </c>
      <c r="I364" s="80">
        <v>140</v>
      </c>
      <c r="J364" s="52">
        <v>5</v>
      </c>
      <c r="K364" s="52">
        <v>18698</v>
      </c>
      <c r="L364" s="53"/>
      <c r="M364" s="54"/>
      <c r="N364" s="54"/>
      <c r="O364" s="54"/>
      <c r="P364" s="54"/>
      <c r="Q364" s="55"/>
      <c r="R364" s="55"/>
      <c r="S364" s="55"/>
      <c r="T364" s="55"/>
      <c r="U364" s="52"/>
      <c r="V364" s="56">
        <v>7125.1936035939671</v>
      </c>
      <c r="W364" s="56">
        <v>417.92598138838378</v>
      </c>
      <c r="X364" s="56">
        <v>7950.6143437800838</v>
      </c>
      <c r="Y364" s="56">
        <f>VLOOKUP(D364,Liikennemalli24!$D$2:$F$1804,2,FALSE)</f>
        <v>330</v>
      </c>
      <c r="Z364" s="57">
        <f>VLOOKUP(D364,Liikennemalli24!$D$2:$F$1804,3,FALSE)</f>
        <v>0.154</v>
      </c>
      <c r="AA364" s="178">
        <f>IF(G364=1,VLOOKUP(C364,Liikennemalli!$D$6:$H$1921,2,FALSE),0)</f>
        <v>2575.2331320461699</v>
      </c>
      <c r="AB364" s="197">
        <f>IF(G364=1,VLOOKUP(C364,Liikennemalli!$D$6:$H$1921,3,FALSE),0)</f>
        <v>0.47474063100812403</v>
      </c>
      <c r="AC364" s="134" t="str">
        <f>IF(E364=1,VLOOKUP(Työfile_2024!D364,'2015'!$F$12:$X$1887,18,FALSE),"-")</f>
        <v>-</v>
      </c>
      <c r="AD364" s="127" t="str">
        <f>IF(E364=1,VLOOKUP(Työfile_2024!D364,'2015'!$F$12:$X$1887,19,FALSE),"-")</f>
        <v>-</v>
      </c>
      <c r="AI364" s="127" t="str">
        <f>IF(E364=1,VLOOKUP(Työfile_2024!D364,'2015'!$F$12:$AB$1887,20,FALSE),"-")</f>
        <v>-</v>
      </c>
      <c r="AJ364" s="127" t="str">
        <f>IF(E364=1,VLOOKUP(Työfile_2024!D364,'2015'!$F$12:$AB$1887,21,FALSE),"-")</f>
        <v>-</v>
      </c>
      <c r="AK364" s="127" t="str">
        <f>IF(E364=1,VLOOKUP(Työfile_2024!D364,'2015'!$F$12:$AB$1887,22,FALSE),"-")</f>
        <v>-</v>
      </c>
      <c r="AL364" s="127" t="str">
        <f>IF(E364=1,VLOOKUP(Työfile_2024!D364,'2015'!$F$12:$AB$1887,23,FALSE),"-")</f>
        <v>-</v>
      </c>
      <c r="AM364" s="56">
        <f>VLOOKUP(Työfile_2024!D364,Tmatkat_20km_tarkasteltava_verk!$C$2:$D$1804,2,FALSE)</f>
        <v>5305</v>
      </c>
      <c r="AN364" s="148">
        <f t="shared" si="77"/>
        <v>0.74454117251272212</v>
      </c>
      <c r="AO364" s="178" t="str">
        <f>IF(E364=1,VLOOKUP(Työfile_2024!D364,'2015'!$F$12:$AC$1887,24,FALSE),"-")</f>
        <v>-</v>
      </c>
      <c r="AP364" s="52" t="str">
        <f>VLOOKUP(D364,Tarkasteltava_verkko_2024_harva!$E$2:$I$1804,5,FALSE)</f>
        <v>tiivis</v>
      </c>
      <c r="AQ364" s="52">
        <f>VLOOKUP(D364,Tarkasteltava_verkko_2024_harva!$E$2:$I$1804,4,FALSE)</f>
        <v>0</v>
      </c>
      <c r="AR364" s="148">
        <v>1.5456198523906299E-2</v>
      </c>
      <c r="AS364" s="170" t="str">
        <f>IFERROR(VLOOKUP(C364,'2015'!$C$12:$AG$1887,30,FALSE),"-")</f>
        <v>-</v>
      </c>
      <c r="AT364" s="148">
        <v>0.58000855706492671</v>
      </c>
      <c r="AU364" s="170" t="str">
        <f>IFERROR(VLOOKUP(C364,'2015'!$C$12:$AG$1887,31,FALSE),"-")</f>
        <v>-</v>
      </c>
      <c r="AV364" s="106"/>
      <c r="AW364" s="63">
        <f>IFERROR(VLOOKUP(C364,Merkittävyysluokitus!$A$2:$J$1705,10,FALSE),"-")</f>
        <v>1</v>
      </c>
      <c r="AX364" s="175">
        <f>IFERROR(VLOOKUP(C364,Merkittävyysluokitus!$A$2:$J$1705,6,FALSE),"-")</f>
        <v>15.282222222222222</v>
      </c>
      <c r="AY364" s="175">
        <f>IFERROR(VLOOKUP(C364,Merkittävyysluokitus!$A$2:$J$1705,7,FALSE),"-")</f>
        <v>5</v>
      </c>
      <c r="AZ364" s="175">
        <f>IFERROR(VLOOKUP(C364,Merkittävyysluokitus!$A$2:$J$1705,8,FALSE),"-")</f>
        <v>7.6155555555555559</v>
      </c>
      <c r="BA364" s="175">
        <f>IFERROR(VLOOKUP(C364,Merkittävyysluokitus!$A$2:$J$1705,9,FALSE),"-")</f>
        <v>2.6666666666666665</v>
      </c>
      <c r="BB364" s="203"/>
      <c r="BC364" s="203" t="str">
        <f t="shared" si="78"/>
        <v>tieosoite muuttunut</v>
      </c>
      <c r="BD364" s="39" t="s">
        <v>50</v>
      </c>
      <c r="BE364" s="68" t="str">
        <f t="shared" si="71"/>
        <v>musta</v>
      </c>
      <c r="BF364" s="68" t="str">
        <f t="shared" si="72"/>
        <v>musta</v>
      </c>
      <c r="BG364" s="68" t="str">
        <f t="shared" si="73"/>
        <v>musta</v>
      </c>
      <c r="BH364" s="208" t="str">
        <f t="shared" si="74"/>
        <v>musta</v>
      </c>
      <c r="BI364" s="117"/>
      <c r="BJ364" s="39" t="str">
        <f>IF(F364="ei löydy","uusi tie",IF(E364=0,"tieosoite muuttunut",IF(E364=1,VLOOKUP(D364,'2015'!$F$12:$AL$1887,31,FALSE),"-")))</f>
        <v>tieosoite muuttunut</v>
      </c>
      <c r="BK364" s="67" t="str">
        <f>IF(E364=1,VLOOKUP(D364,'2015'!$F$12:$AL$1887,32,FALSE),"-")</f>
        <v>-</v>
      </c>
      <c r="BL364" s="39" t="str">
        <f>IF(F364="ei löydy","uusi tie",IF(E364=0,"tieosoite muuttunut",IF(E364=1,VLOOKUP(D364,'2015'!$F$12:$AL$1887,33,FALSE),"-")))</f>
        <v>tieosoite muuttunut</v>
      </c>
      <c r="BM364" s="39"/>
      <c r="BN364" s="217" t="str">
        <f>VLOOKUP(D364,'2015'!$F$12:$AL$1887,33,FALSE)</f>
        <v>musta</v>
      </c>
      <c r="BO364" s="117"/>
      <c r="BP364" s="115" t="s">
        <v>9</v>
      </c>
      <c r="BQ364" s="30"/>
      <c r="BS364" s="5"/>
      <c r="BU364" s="35"/>
      <c r="BV364" s="30" t="s">
        <v>9</v>
      </c>
      <c r="BW364" s="20"/>
      <c r="BX364" t="str">
        <f>IF(E364=1,VLOOKUP(D364,'2015'!$F$12:$AX$1887,43,FALSE),"-")</f>
        <v>-</v>
      </c>
      <c r="BY364" t="str">
        <f>IF(E364=1,VLOOKUP(D364,'2015'!$F$12:$AX$1887,44,FALSE),"-")</f>
        <v>-</v>
      </c>
      <c r="BZ364" t="str">
        <f>IF(E364=1,VLOOKUP(D364,'2015'!$F$12:$AX$1887,45,FALSE),"-")</f>
        <v>-</v>
      </c>
      <c r="CA364" s="31">
        <f t="shared" si="79"/>
        <v>30</v>
      </c>
      <c r="CB364" s="31">
        <f t="shared" si="80"/>
        <v>10</v>
      </c>
      <c r="CC364" s="31">
        <f t="shared" si="81"/>
        <v>10</v>
      </c>
      <c r="CD364" s="31">
        <f t="shared" si="82"/>
        <v>10</v>
      </c>
      <c r="CE364" s="31">
        <f t="shared" si="83"/>
        <v>0</v>
      </c>
      <c r="CO364" s="2" t="s">
        <v>35</v>
      </c>
      <c r="CP364" s="2" t="s">
        <v>35</v>
      </c>
    </row>
    <row r="365" spans="1:94" ht="15.75" thickBot="1" x14ac:dyDescent="0.3">
      <c r="A365" s="50"/>
      <c r="B365" s="50"/>
      <c r="C365" s="50" t="str">
        <f t="shared" si="75"/>
        <v>140_8_4667</v>
      </c>
      <c r="D365" s="51" t="str">
        <f t="shared" si="76"/>
        <v>140_8</v>
      </c>
      <c r="E365" s="224">
        <f>IFERROR(VLOOKUP(C365,'2015'!$C$12:$D$1887,2,FALSE),0)</f>
        <v>0</v>
      </c>
      <c r="F365" s="51">
        <f>IFERROR(K365-IFERROR(VLOOKUP(D365,'2015'!$F$12:$I$1887,4,FALSE),"ei löydy"),"ei löydy")</f>
        <v>-17</v>
      </c>
      <c r="G365" s="224">
        <f>IFERROR(VLOOKUP(Työfile_2024!C365,Liikennemalli!$D$6:$G$1921,4,FALSE),0)</f>
        <v>1</v>
      </c>
      <c r="H365" s="225">
        <f>K365-IFERROR(VLOOKUP(Työfile_2024!D365,Liikennemalli!$C$6:$H$1921,6,FALSE),"ei löydy")</f>
        <v>0</v>
      </c>
      <c r="I365" s="80">
        <v>140</v>
      </c>
      <c r="J365" s="52">
        <v>8</v>
      </c>
      <c r="K365" s="52">
        <v>4667</v>
      </c>
      <c r="L365" s="53"/>
      <c r="M365" s="54"/>
      <c r="N365" s="54"/>
      <c r="O365" s="54"/>
      <c r="P365" s="54"/>
      <c r="Q365" s="55"/>
      <c r="R365" s="55"/>
      <c r="S365" s="55"/>
      <c r="T365" s="55"/>
      <c r="U365" s="52"/>
      <c r="V365" s="56">
        <v>4994</v>
      </c>
      <c r="W365" s="56">
        <v>148</v>
      </c>
      <c r="X365" s="56">
        <v>5630</v>
      </c>
      <c r="Y365" s="56">
        <f>VLOOKUP(D365,Liikennemalli24!$D$2:$F$1804,2,FALSE)</f>
        <v>613</v>
      </c>
      <c r="Z365" s="57">
        <f>VLOOKUP(D365,Liikennemalli24!$D$2:$F$1804,3,FALSE)</f>
        <v>0.161</v>
      </c>
      <c r="AA365" s="178">
        <f>IF(G365=1,VLOOKUP(C365,Liikennemalli!$D$6:$H$1921,2,FALSE),0)</f>
        <v>3081.5643517139201</v>
      </c>
      <c r="AB365" s="197">
        <f>IF(G365=1,VLOOKUP(C365,Liikennemalli!$D$6:$H$1921,3,FALSE),0)</f>
        <v>0.60208091819736698</v>
      </c>
      <c r="AC365" s="134" t="str">
        <f>IF(E365=1,VLOOKUP(Työfile_2024!D365,'2015'!$F$12:$X$1887,18,FALSE),"-")</f>
        <v>-</v>
      </c>
      <c r="AD365" s="127" t="str">
        <f>IF(E365=1,VLOOKUP(Työfile_2024!D365,'2015'!$F$12:$X$1887,19,FALSE),"-")</f>
        <v>-</v>
      </c>
      <c r="AI365" s="127" t="str">
        <f>IF(E365=1,VLOOKUP(Työfile_2024!D365,'2015'!$F$12:$AB$1887,20,FALSE),"-")</f>
        <v>-</v>
      </c>
      <c r="AJ365" s="127" t="str">
        <f>IF(E365=1,VLOOKUP(Työfile_2024!D365,'2015'!$F$12:$AB$1887,21,FALSE),"-")</f>
        <v>-</v>
      </c>
      <c r="AK365" s="127" t="str">
        <f>IF(E365=1,VLOOKUP(Työfile_2024!D365,'2015'!$F$12:$AB$1887,22,FALSE),"-")</f>
        <v>-</v>
      </c>
      <c r="AL365" s="127" t="str">
        <f>IF(E365=1,VLOOKUP(Työfile_2024!D365,'2015'!$F$12:$AB$1887,23,FALSE),"-")</f>
        <v>-</v>
      </c>
      <c r="AM365" s="56">
        <f>VLOOKUP(Työfile_2024!D365,Tmatkat_20km_tarkasteltava_verk!$C$2:$D$1804,2,FALSE)</f>
        <v>1490</v>
      </c>
      <c r="AN365" s="148">
        <f t="shared" si="77"/>
        <v>0.29835802963556268</v>
      </c>
      <c r="AO365" s="178" t="str">
        <f>IF(E365=1,VLOOKUP(Työfile_2024!D365,'2015'!$F$12:$AC$1887,24,FALSE),"-")</f>
        <v>-</v>
      </c>
      <c r="AP365" s="52">
        <f>VLOOKUP(D365,Tarkasteltava_verkko_2024_harva!$E$2:$I$1804,5,FALSE)</f>
        <v>0</v>
      </c>
      <c r="AQ365" s="52">
        <f>VLOOKUP(D365,Tarkasteltava_verkko_2024_harva!$E$2:$I$1804,4,FALSE)</f>
        <v>0</v>
      </c>
      <c r="AR365" s="148">
        <v>0.16563102635526034</v>
      </c>
      <c r="AS365" s="170" t="str">
        <f>IFERROR(VLOOKUP(C365,'2015'!$C$12:$AG$1887,30,FALSE),"-")</f>
        <v>-</v>
      </c>
      <c r="AT365" s="148">
        <v>0.67259481465609594</v>
      </c>
      <c r="AU365" s="170" t="str">
        <f>IFERROR(VLOOKUP(C365,'2015'!$C$12:$AG$1887,31,FALSE),"-")</f>
        <v>-</v>
      </c>
      <c r="AV365" s="106"/>
      <c r="AW365" s="63">
        <f>IFERROR(VLOOKUP(C365,Merkittävyysluokitus!$A$2:$J$1705,10,FALSE),"-")</f>
        <v>2</v>
      </c>
      <c r="AX365" s="175">
        <f>IFERROR(VLOOKUP(C365,Merkittävyysluokitus!$A$2:$J$1705,6,FALSE),"-")</f>
        <v>12.195</v>
      </c>
      <c r="AY365" s="175">
        <f>IFERROR(VLOOKUP(C365,Merkittävyysluokitus!$A$2:$J$1705,7,FALSE),"-")</f>
        <v>5</v>
      </c>
      <c r="AZ365" s="175">
        <f>IFERROR(VLOOKUP(C365,Merkittävyysluokitus!$A$2:$J$1705,8,FALSE),"-")</f>
        <v>5.1950000000000003</v>
      </c>
      <c r="BA365" s="175">
        <f>IFERROR(VLOOKUP(C365,Merkittävyysluokitus!$A$2:$J$1705,9,FALSE),"-")</f>
        <v>2</v>
      </c>
      <c r="BB365" s="203"/>
      <c r="BC365" s="203" t="str">
        <f t="shared" si="78"/>
        <v>tieosoite muuttunut</v>
      </c>
      <c r="BD365" s="39" t="s">
        <v>50</v>
      </c>
      <c r="BE365" s="68" t="str">
        <f t="shared" si="71"/>
        <v>musta</v>
      </c>
      <c r="BF365" s="68" t="str">
        <f t="shared" si="72"/>
        <v>musta</v>
      </c>
      <c r="BG365" s="68" t="str">
        <f t="shared" si="73"/>
        <v>musta</v>
      </c>
      <c r="BH365" s="208" t="str">
        <f t="shared" si="74"/>
        <v>musta</v>
      </c>
      <c r="BI365" s="117"/>
      <c r="BJ365" s="39" t="str">
        <f>IF(F365="ei löydy","uusi tie",IF(E365=0,"tieosoite muuttunut",IF(E365=1,VLOOKUP(D365,'2015'!$F$12:$AL$1887,31,FALSE),"-")))</f>
        <v>tieosoite muuttunut</v>
      </c>
      <c r="BK365" s="67" t="str">
        <f>IF(E365=1,VLOOKUP(D365,'2015'!$F$12:$AL$1887,32,FALSE),"-")</f>
        <v>-</v>
      </c>
      <c r="BL365" s="39" t="str">
        <f>IF(F365="ei löydy","uusi tie",IF(E365=0,"tieosoite muuttunut",IF(E365=1,VLOOKUP(D365,'2015'!$F$12:$AL$1887,33,FALSE),"-")))</f>
        <v>tieosoite muuttunut</v>
      </c>
      <c r="BM365" s="39"/>
      <c r="BN365" s="217" t="str">
        <f>VLOOKUP(D365,'2015'!$F$12:$AL$1887,33,FALSE)</f>
        <v>punainen</v>
      </c>
      <c r="BO365" s="117"/>
      <c r="BP365" s="115" t="s">
        <v>9</v>
      </c>
      <c r="BQ365" s="30"/>
      <c r="BS365" s="5"/>
      <c r="BU365" s="35"/>
      <c r="BV365" s="30" t="s">
        <v>9</v>
      </c>
      <c r="BW365" s="20"/>
      <c r="BX365" t="str">
        <f>IF(E365=1,VLOOKUP(D365,'2015'!$F$12:$AX$1887,43,FALSE),"-")</f>
        <v>-</v>
      </c>
      <c r="BY365" t="str">
        <f>IF(E365=1,VLOOKUP(D365,'2015'!$F$12:$AX$1887,44,FALSE),"-")</f>
        <v>-</v>
      </c>
      <c r="BZ365" t="str">
        <f>IF(E365=1,VLOOKUP(D365,'2015'!$F$12:$AX$1887,45,FALSE),"-")</f>
        <v>-</v>
      </c>
      <c r="CA365" s="31">
        <f t="shared" si="79"/>
        <v>30</v>
      </c>
      <c r="CB365" s="31">
        <f t="shared" si="80"/>
        <v>10</v>
      </c>
      <c r="CC365" s="31">
        <f t="shared" si="81"/>
        <v>10</v>
      </c>
      <c r="CD365" s="31">
        <f t="shared" si="82"/>
        <v>10</v>
      </c>
      <c r="CE365" s="31">
        <f t="shared" si="83"/>
        <v>0</v>
      </c>
      <c r="CO365" s="2" t="s">
        <v>35</v>
      </c>
      <c r="CP365" s="2" t="s">
        <v>35</v>
      </c>
    </row>
    <row r="366" spans="1:94" ht="15.75" thickBot="1" x14ac:dyDescent="0.3">
      <c r="A366" s="50"/>
      <c r="B366" s="50"/>
      <c r="C366" s="50" t="str">
        <f t="shared" si="75"/>
        <v>140_9_5478</v>
      </c>
      <c r="D366" s="51" t="str">
        <f t="shared" si="76"/>
        <v>140_9</v>
      </c>
      <c r="E366" s="224">
        <f>IFERROR(VLOOKUP(C366,'2015'!$C$12:$D$1887,2,FALSE),0)</f>
        <v>1</v>
      </c>
      <c r="F366" s="51">
        <f>IFERROR(K366-IFERROR(VLOOKUP(D366,'2015'!$F$12:$I$1887,4,FALSE),"ei löydy"),"ei löydy")</f>
        <v>0</v>
      </c>
      <c r="G366" s="224">
        <f>IFERROR(VLOOKUP(Työfile_2024!C366,Liikennemalli!$D$6:$G$1921,4,FALSE),0)</f>
        <v>1</v>
      </c>
      <c r="H366" s="225">
        <f>K366-IFERROR(VLOOKUP(Työfile_2024!D366,Liikennemalli!$C$6:$H$1921,6,FALSE),"ei löydy")</f>
        <v>0</v>
      </c>
      <c r="I366" s="80">
        <v>140</v>
      </c>
      <c r="J366" s="52">
        <v>9</v>
      </c>
      <c r="K366" s="52">
        <v>5478</v>
      </c>
      <c r="L366" s="53"/>
      <c r="M366" s="54"/>
      <c r="N366" s="54"/>
      <c r="O366" s="54"/>
      <c r="P366" s="54"/>
      <c r="Q366" s="55"/>
      <c r="R366" s="55"/>
      <c r="S366" s="55"/>
      <c r="T366" s="55"/>
      <c r="U366" s="52"/>
      <c r="V366" s="56">
        <v>3566</v>
      </c>
      <c r="W366" s="56">
        <v>323</v>
      </c>
      <c r="X366" s="56">
        <v>4031</v>
      </c>
      <c r="Y366" s="56">
        <f>VLOOKUP(D366,Liikennemalli24!$D$2:$F$1804,2,FALSE)</f>
        <v>376</v>
      </c>
      <c r="Z366" s="57">
        <f>VLOOKUP(D366,Liikennemalli24!$D$2:$F$1804,3,FALSE)</f>
        <v>0.20599999999999999</v>
      </c>
      <c r="AA366" s="178">
        <f>IF(G366=1,VLOOKUP(C366,Liikennemalli!$D$6:$H$1921,2,FALSE),0)</f>
        <v>1820.1073855401901</v>
      </c>
      <c r="AB366" s="197">
        <f>IF(G366=1,VLOOKUP(C366,Liikennemalli!$D$6:$H$1921,3,FALSE),0)</f>
        <v>0.72299883849430302</v>
      </c>
      <c r="AC366" s="134">
        <f>IF(E366=1,VLOOKUP(Työfile_2024!D366,'2015'!$F$12:$X$1887,18,FALSE),"-")</f>
        <v>596</v>
      </c>
      <c r="AD366" s="127">
        <f>IF(E366=1,VLOOKUP(Työfile_2024!D366,'2015'!$F$12:$X$1887,19,FALSE),"-")</f>
        <v>0.72</v>
      </c>
      <c r="AI366" s="127">
        <f>IF(E366=1,VLOOKUP(Työfile_2024!D366,'2015'!$F$12:$AB$1887,20,FALSE),"-")</f>
        <v>0</v>
      </c>
      <c r="AJ366" s="127">
        <f>IF(E366=1,VLOOKUP(Työfile_2024!D366,'2015'!$F$12:$AB$1887,21,FALSE),"-")</f>
        <v>0</v>
      </c>
      <c r="AK366" s="127">
        <f>IF(E366=1,VLOOKUP(Työfile_2024!D366,'2015'!$F$12:$AB$1887,22,FALSE),"-")</f>
        <v>0</v>
      </c>
      <c r="AL366" s="127">
        <f>IF(E366=1,VLOOKUP(Työfile_2024!D366,'2015'!$F$12:$AB$1887,23,FALSE),"-")</f>
        <v>0</v>
      </c>
      <c r="AM366" s="56">
        <f>VLOOKUP(Työfile_2024!D366,Tmatkat_20km_tarkasteltava_verk!$C$2:$D$1804,2,FALSE)</f>
        <v>640</v>
      </c>
      <c r="AN366" s="148">
        <f t="shared" si="77"/>
        <v>0.17947279865395402</v>
      </c>
      <c r="AO366" s="178">
        <f>IF(E366=1,VLOOKUP(Työfile_2024!D366,'2015'!$F$12:$AC$1887,24,FALSE),"-")</f>
        <v>3650</v>
      </c>
      <c r="AP366" s="52">
        <f>VLOOKUP(D366,Tarkasteltava_verkko_2024_harva!$E$2:$I$1804,5,FALSE)</f>
        <v>0</v>
      </c>
      <c r="AQ366" s="52">
        <f>VLOOKUP(D366,Tarkasteltava_verkko_2024_harva!$E$2:$I$1804,4,FALSE)</f>
        <v>0</v>
      </c>
      <c r="AR366" s="148">
        <v>0</v>
      </c>
      <c r="AS366" s="170" t="str">
        <f>IFERROR(VLOOKUP(C366,'2015'!$C$12:$AG$1887,30,FALSE),"-")</f>
        <v/>
      </c>
      <c r="AT366" s="148">
        <v>0.30284775465498359</v>
      </c>
      <c r="AU366" s="170">
        <f>IFERROR(VLOOKUP(C366,'2015'!$C$12:$AG$1887,31,FALSE),"-")</f>
        <v>0</v>
      </c>
      <c r="AV366" s="106"/>
      <c r="AW366" s="63">
        <f>IFERROR(VLOOKUP(C366,Merkittävyysluokitus!$A$2:$J$1705,10,FALSE),"-")</f>
        <v>3</v>
      </c>
      <c r="AX366" s="175">
        <f>IFERROR(VLOOKUP(C366,Merkittävyysluokitus!$A$2:$J$1705,6,FALSE),"-")</f>
        <v>9.9549999999999983</v>
      </c>
      <c r="AY366" s="175">
        <f>IFERROR(VLOOKUP(C366,Merkittävyysluokitus!$A$2:$J$1705,7,FALSE),"-")</f>
        <v>4.5249999999999995</v>
      </c>
      <c r="AZ366" s="175">
        <f>IFERROR(VLOOKUP(C366,Merkittävyysluokitus!$A$2:$J$1705,8,FALSE),"-")</f>
        <v>3.7633333333333328</v>
      </c>
      <c r="BA366" s="175">
        <f>IFERROR(VLOOKUP(C366,Merkittävyysluokitus!$A$2:$J$1705,9,FALSE),"-")</f>
        <v>1.6666666666666665</v>
      </c>
      <c r="BB366" s="203"/>
      <c r="BC366" s="203" t="str">
        <f t="shared" si="78"/>
        <v>muutos</v>
      </c>
      <c r="BD366" s="39" t="s">
        <v>50</v>
      </c>
      <c r="BE366" s="68" t="str">
        <f t="shared" si="71"/>
        <v>musta</v>
      </c>
      <c r="BF366" s="68" t="str">
        <f t="shared" si="72"/>
        <v>musta</v>
      </c>
      <c r="BG366" s="68" t="str">
        <f t="shared" si="73"/>
        <v>musta</v>
      </c>
      <c r="BH366" s="208" t="str">
        <f t="shared" si="74"/>
        <v>musta</v>
      </c>
      <c r="BI366" s="117"/>
      <c r="BJ366" s="39" t="str">
        <f>IF(F366="ei löydy","uusi tie",IF(E366=0,"tieosoite muuttunut",IF(E366=1,VLOOKUP(D366,'2015'!$F$12:$AL$1887,31,FALSE),"-")))</f>
        <v>punainen</v>
      </c>
      <c r="BK366" s="67" t="str">
        <f>IF(E366=1,VLOOKUP(D366,'2015'!$F$12:$AL$1887,32,FALSE),"-")</f>
        <v>punainen</v>
      </c>
      <c r="BL366" s="39" t="str">
        <f>IF(F366="ei löydy","uusi tie",IF(E366=0,"tieosoite muuttunut",IF(E366=1,VLOOKUP(D366,'2015'!$F$12:$AL$1887,33,FALSE),"-")))</f>
        <v>punainen</v>
      </c>
      <c r="BM366" s="39"/>
      <c r="BN366" s="217" t="str">
        <f>VLOOKUP(D366,'2015'!$F$12:$AL$1887,33,FALSE)</f>
        <v>punainen</v>
      </c>
      <c r="BO366" s="117"/>
      <c r="BP366" s="115" t="s">
        <v>10</v>
      </c>
      <c r="BQ366" s="30"/>
      <c r="BS366" s="5"/>
      <c r="BU366" s="35"/>
      <c r="BV366" s="30" t="s">
        <v>10</v>
      </c>
      <c r="BW366" s="20"/>
      <c r="BX366" t="str">
        <f>IF(E366=1,VLOOKUP(D366,'2015'!$F$12:$AX$1887,43,FALSE),"-")</f>
        <v>punainen</v>
      </c>
      <c r="BY366" t="str">
        <f>IF(E366=1,VLOOKUP(D366,'2015'!$F$12:$AX$1887,44,FALSE),"-")</f>
        <v>punainen</v>
      </c>
      <c r="BZ366" t="str">
        <f>IF(E366=1,VLOOKUP(D366,'2015'!$F$12:$AX$1887,45,FALSE),"-")</f>
        <v>punainen</v>
      </c>
      <c r="CA366" s="31">
        <f t="shared" si="79"/>
        <v>20</v>
      </c>
      <c r="CB366" s="31">
        <f t="shared" si="80"/>
        <v>10</v>
      </c>
      <c r="CC366" s="31">
        <f t="shared" si="81"/>
        <v>0</v>
      </c>
      <c r="CD366" s="31">
        <f t="shared" si="82"/>
        <v>10</v>
      </c>
      <c r="CE366" s="31">
        <f t="shared" si="83"/>
        <v>0</v>
      </c>
      <c r="CO366" s="32" t="s">
        <v>34</v>
      </c>
      <c r="CP366" s="2" t="s">
        <v>35</v>
      </c>
    </row>
    <row r="367" spans="1:94" ht="15.75" thickBot="1" x14ac:dyDescent="0.3">
      <c r="A367" s="50"/>
      <c r="B367" s="50"/>
      <c r="C367" s="50" t="str">
        <f t="shared" si="75"/>
        <v>140_10_4761</v>
      </c>
      <c r="D367" s="51" t="str">
        <f t="shared" si="76"/>
        <v>140_10</v>
      </c>
      <c r="E367" s="224">
        <f>IFERROR(VLOOKUP(C367,'2015'!$C$12:$D$1887,2,FALSE),0)</f>
        <v>1</v>
      </c>
      <c r="F367" s="51">
        <f>IFERROR(K367-IFERROR(VLOOKUP(D367,'2015'!$F$12:$I$1887,4,FALSE),"ei löydy"),"ei löydy")</f>
        <v>0</v>
      </c>
      <c r="G367" s="224">
        <f>IFERROR(VLOOKUP(Työfile_2024!C367,Liikennemalli!$D$6:$G$1921,4,FALSE),0)</f>
        <v>1</v>
      </c>
      <c r="H367" s="225">
        <f>K367-IFERROR(VLOOKUP(Työfile_2024!D367,Liikennemalli!$C$6:$H$1921,6,FALSE),"ei löydy")</f>
        <v>0</v>
      </c>
      <c r="I367" s="80">
        <v>140</v>
      </c>
      <c r="J367" s="52">
        <v>10</v>
      </c>
      <c r="K367" s="52">
        <v>4761</v>
      </c>
      <c r="L367" s="53"/>
      <c r="M367" s="54"/>
      <c r="N367" s="54"/>
      <c r="O367" s="54"/>
      <c r="P367" s="54"/>
      <c r="Q367" s="55"/>
      <c r="R367" s="55"/>
      <c r="S367" s="55"/>
      <c r="T367" s="55"/>
      <c r="U367" s="52"/>
      <c r="V367" s="56">
        <v>3195</v>
      </c>
      <c r="W367" s="56">
        <v>280</v>
      </c>
      <c r="X367" s="56">
        <v>3523</v>
      </c>
      <c r="Y367" s="56">
        <f>VLOOKUP(D367,Liikennemalli24!$D$2:$F$1804,2,FALSE)</f>
        <v>182</v>
      </c>
      <c r="Z367" s="57">
        <f>VLOOKUP(D367,Liikennemalli24!$D$2:$F$1804,3,FALSE)</f>
        <v>0.17199999999999999</v>
      </c>
      <c r="AA367" s="178">
        <f>IF(G367=1,VLOOKUP(C367,Liikennemalli!$D$6:$H$1921,2,FALSE),0)</f>
        <v>1263.4729981072801</v>
      </c>
      <c r="AB367" s="197">
        <f>IF(G367=1,VLOOKUP(C367,Liikennemalli!$D$6:$H$1921,3,FALSE),0)</f>
        <v>0.72471956664964299</v>
      </c>
      <c r="AC367" s="134">
        <f>IF(E367=1,VLOOKUP(Työfile_2024!D367,'2015'!$F$12:$X$1887,18,FALSE),"-")</f>
        <v>96</v>
      </c>
      <c r="AD367" s="127">
        <f>IF(E367=1,VLOOKUP(Työfile_2024!D367,'2015'!$F$12:$X$1887,19,FALSE),"-")</f>
        <v>0.41</v>
      </c>
      <c r="AI367" s="127">
        <f>IF(E367=1,VLOOKUP(Työfile_2024!D367,'2015'!$F$12:$AB$1887,20,FALSE),"-")</f>
        <v>0</v>
      </c>
      <c r="AJ367" s="127">
        <f>IF(E367=1,VLOOKUP(Työfile_2024!D367,'2015'!$F$12:$AB$1887,21,FALSE),"-")</f>
        <v>0</v>
      </c>
      <c r="AK367" s="127">
        <f>IF(E367=1,VLOOKUP(Työfile_2024!D367,'2015'!$F$12:$AB$1887,22,FALSE),"-")</f>
        <v>0</v>
      </c>
      <c r="AL367" s="127">
        <f>IF(E367=1,VLOOKUP(Työfile_2024!D367,'2015'!$F$12:$AB$1887,23,FALSE),"-")</f>
        <v>0</v>
      </c>
      <c r="AM367" s="56">
        <f>VLOOKUP(Työfile_2024!D367,Tmatkat_20km_tarkasteltava_verk!$C$2:$D$1804,2,FALSE)</f>
        <v>226</v>
      </c>
      <c r="AN367" s="148">
        <f t="shared" si="77"/>
        <v>7.0735524256651014E-2</v>
      </c>
      <c r="AO367" s="178">
        <f>IF(E367=1,VLOOKUP(Työfile_2024!D367,'2015'!$F$12:$AC$1887,24,FALSE),"-")</f>
        <v>3520</v>
      </c>
      <c r="AP367" s="52" t="str">
        <f>VLOOKUP(D367,Tarkasteltava_verkko_2024_harva!$E$2:$I$1804,5,FALSE)</f>
        <v>tiivis</v>
      </c>
      <c r="AQ367" s="52">
        <f>VLOOKUP(D367,Tarkasteltava_verkko_2024_harva!$E$2:$I$1804,4,FALSE)</f>
        <v>0</v>
      </c>
      <c r="AR367" s="148">
        <v>0</v>
      </c>
      <c r="AS367" s="170" t="str">
        <f>IFERROR(VLOOKUP(C367,'2015'!$C$12:$AG$1887,30,FALSE),"-")</f>
        <v/>
      </c>
      <c r="AT367" s="148">
        <v>0</v>
      </c>
      <c r="AU367" s="170">
        <f>IFERROR(VLOOKUP(C367,'2015'!$C$12:$AG$1887,31,FALSE),"-")</f>
        <v>0</v>
      </c>
      <c r="AV367" s="106"/>
      <c r="AW367" s="63">
        <f>IFERROR(VLOOKUP(C367,Merkittävyysluokitus!$A$2:$J$1705,10,FALSE),"-")</f>
        <v>3</v>
      </c>
      <c r="AX367" s="175">
        <f>IFERROR(VLOOKUP(C367,Merkittävyysluokitus!$A$2:$J$1705,6,FALSE),"-")</f>
        <v>10.184999999999999</v>
      </c>
      <c r="AY367" s="175">
        <f>IFERROR(VLOOKUP(C367,Merkittävyysluokitus!$A$2:$J$1705,7,FALSE),"-")</f>
        <v>4.3516666666666666</v>
      </c>
      <c r="AZ367" s="175">
        <f>IFERROR(VLOOKUP(C367,Merkittävyysluokitus!$A$2:$J$1705,8,FALSE),"-")</f>
        <v>4.333333333333333</v>
      </c>
      <c r="BA367" s="175">
        <f>IFERROR(VLOOKUP(C367,Merkittävyysluokitus!$A$2:$J$1705,9,FALSE),"-")</f>
        <v>1.5</v>
      </c>
      <c r="BB367" s="203"/>
      <c r="BC367" s="203" t="str">
        <f t="shared" si="78"/>
        <v>muutos</v>
      </c>
      <c r="BD367" s="39" t="s">
        <v>50</v>
      </c>
      <c r="BE367" s="68" t="str">
        <f t="shared" si="71"/>
        <v>musta</v>
      </c>
      <c r="BF367" s="68" t="str">
        <f t="shared" si="72"/>
        <v>musta</v>
      </c>
      <c r="BG367" s="68" t="str">
        <f t="shared" si="73"/>
        <v>musta</v>
      </c>
      <c r="BH367" s="208" t="str">
        <f t="shared" si="74"/>
        <v>musta</v>
      </c>
      <c r="BI367" s="117"/>
      <c r="BJ367" s="39" t="str">
        <f>IF(F367="ei löydy","uusi tie",IF(E367=0,"tieosoite muuttunut",IF(E367=1,VLOOKUP(D367,'2015'!$F$12:$AL$1887,31,FALSE),"-")))</f>
        <v>punainen</v>
      </c>
      <c r="BK367" s="67" t="str">
        <f>IF(E367=1,VLOOKUP(D367,'2015'!$F$12:$AL$1887,32,FALSE),"-")</f>
        <v>punainen</v>
      </c>
      <c r="BL367" s="39" t="str">
        <f>IF(F367="ei löydy","uusi tie",IF(E367=0,"tieosoite muuttunut",IF(E367=1,VLOOKUP(D367,'2015'!$F$12:$AL$1887,33,FALSE),"-")))</f>
        <v>punainen</v>
      </c>
      <c r="BM367" s="39"/>
      <c r="BN367" s="217" t="str">
        <f>VLOOKUP(D367,'2015'!$F$12:$AL$1887,33,FALSE)</f>
        <v>punainen</v>
      </c>
      <c r="BO367" s="117"/>
      <c r="BP367" s="115" t="s">
        <v>51</v>
      </c>
      <c r="BQ367" s="30"/>
      <c r="BS367" s="5"/>
      <c r="BU367" s="35"/>
      <c r="BV367" s="30" t="s">
        <v>10</v>
      </c>
      <c r="BW367" s="20"/>
      <c r="BX367" t="str">
        <f>IF(E367=1,VLOOKUP(D367,'2015'!$F$12:$AX$1887,43,FALSE),"-")</f>
        <v>musta</v>
      </c>
      <c r="BY367" t="str">
        <f>IF(E367=1,VLOOKUP(D367,'2015'!$F$12:$AX$1887,44,FALSE),"-")</f>
        <v>punainen</v>
      </c>
      <c r="BZ367" t="str">
        <f>IF(E367=1,VLOOKUP(D367,'2015'!$F$12:$AX$1887,45,FALSE),"-")</f>
        <v>musta</v>
      </c>
      <c r="CA367" s="31">
        <f t="shared" si="79"/>
        <v>2</v>
      </c>
      <c r="CB367" s="31">
        <f t="shared" si="80"/>
        <v>1</v>
      </c>
      <c r="CC367" s="31">
        <f t="shared" si="81"/>
        <v>0</v>
      </c>
      <c r="CD367" s="31">
        <f t="shared" si="82"/>
        <v>1</v>
      </c>
      <c r="CE367" s="31">
        <f t="shared" si="83"/>
        <v>0</v>
      </c>
      <c r="CO367" s="32" t="s">
        <v>34</v>
      </c>
      <c r="CP367" s="2" t="s">
        <v>35</v>
      </c>
    </row>
    <row r="368" spans="1:94" ht="15.75" thickBot="1" x14ac:dyDescent="0.3">
      <c r="A368" s="50"/>
      <c r="B368" s="50"/>
      <c r="C368" s="50" t="str">
        <f t="shared" si="75"/>
        <v>140_11_4590</v>
      </c>
      <c r="D368" s="51" t="str">
        <f t="shared" si="76"/>
        <v>140_11</v>
      </c>
      <c r="E368" s="224">
        <f>IFERROR(VLOOKUP(C368,'2015'!$C$12:$D$1887,2,FALSE),0)</f>
        <v>1</v>
      </c>
      <c r="F368" s="51">
        <f>IFERROR(K368-IFERROR(VLOOKUP(D368,'2015'!$F$12:$I$1887,4,FALSE),"ei löydy"),"ei löydy")</f>
        <v>0</v>
      </c>
      <c r="G368" s="224">
        <f>IFERROR(VLOOKUP(Työfile_2024!C368,Liikennemalli!$D$6:$G$1921,4,FALSE),0)</f>
        <v>1</v>
      </c>
      <c r="H368" s="225">
        <f>K368-IFERROR(VLOOKUP(Työfile_2024!D368,Liikennemalli!$C$6:$H$1921,6,FALSE),"ei löydy")</f>
        <v>0</v>
      </c>
      <c r="I368" s="80">
        <v>140</v>
      </c>
      <c r="J368" s="52">
        <v>11</v>
      </c>
      <c r="K368" s="52">
        <v>4590</v>
      </c>
      <c r="L368" s="53"/>
      <c r="M368" s="54"/>
      <c r="N368" s="54"/>
      <c r="O368" s="54"/>
      <c r="P368" s="54"/>
      <c r="Q368" s="55"/>
      <c r="R368" s="55"/>
      <c r="S368" s="55"/>
      <c r="T368" s="55"/>
      <c r="U368" s="52"/>
      <c r="V368" s="56">
        <v>4400</v>
      </c>
      <c r="W368" s="56">
        <v>250</v>
      </c>
      <c r="X368" s="56">
        <v>4923</v>
      </c>
      <c r="Y368" s="56">
        <f>VLOOKUP(D368,Liikennemalli24!$D$2:$F$1804,2,FALSE)</f>
        <v>359</v>
      </c>
      <c r="Z368" s="57">
        <f>VLOOKUP(D368,Liikennemalli24!$D$2:$F$1804,3,FALSE)</f>
        <v>0.154</v>
      </c>
      <c r="AA368" s="178">
        <f>IF(G368=1,VLOOKUP(C368,Liikennemalli!$D$6:$H$1921,2,FALSE),0)</f>
        <v>593.67453874651596</v>
      </c>
      <c r="AB368" s="197">
        <f>IF(G368=1,VLOOKUP(C368,Liikennemalli!$D$6:$H$1921,3,FALSE),0)</f>
        <v>0.38096858483841201</v>
      </c>
      <c r="AC368" s="134">
        <f>IF(E368=1,VLOOKUP(Työfile_2024!D368,'2015'!$F$12:$X$1887,18,FALSE),"-")</f>
        <v>96</v>
      </c>
      <c r="AD368" s="127">
        <f>IF(E368=1,VLOOKUP(Työfile_2024!D368,'2015'!$F$12:$X$1887,19,FALSE),"-")</f>
        <v>0.25</v>
      </c>
      <c r="AI368" s="127">
        <f>IF(E368=1,VLOOKUP(Työfile_2024!D368,'2015'!$F$12:$AB$1887,20,FALSE),"-")</f>
        <v>0</v>
      </c>
      <c r="AJ368" s="127">
        <f>IF(E368=1,VLOOKUP(Työfile_2024!D368,'2015'!$F$12:$AB$1887,21,FALSE),"-")</f>
        <v>0</v>
      </c>
      <c r="AK368" s="127">
        <f>IF(E368=1,VLOOKUP(Työfile_2024!D368,'2015'!$F$12:$AB$1887,22,FALSE),"-")</f>
        <v>0</v>
      </c>
      <c r="AL368" s="127">
        <f>IF(E368=1,VLOOKUP(Työfile_2024!D368,'2015'!$F$12:$AB$1887,23,FALSE),"-")</f>
        <v>0</v>
      </c>
      <c r="AM368" s="56">
        <f>VLOOKUP(Työfile_2024!D368,Tmatkat_20km_tarkasteltava_verk!$C$2:$D$1804,2,FALSE)</f>
        <v>391</v>
      </c>
      <c r="AN368" s="148">
        <f t="shared" si="77"/>
        <v>8.8863636363636367E-2</v>
      </c>
      <c r="AO368" s="178">
        <f>IF(E368=1,VLOOKUP(Työfile_2024!D368,'2015'!$F$12:$AC$1887,24,FALSE),"-")</f>
        <v>3394</v>
      </c>
      <c r="AP368" s="52" t="str">
        <f>VLOOKUP(D368,Tarkasteltava_verkko_2024_harva!$E$2:$I$1804,5,FALSE)</f>
        <v>tiivis</v>
      </c>
      <c r="AQ368" s="52">
        <f>VLOOKUP(D368,Tarkasteltava_verkko_2024_harva!$E$2:$I$1804,4,FALSE)</f>
        <v>0</v>
      </c>
      <c r="AR368" s="148">
        <v>0.37668845315904137</v>
      </c>
      <c r="AS368" s="170" t="str">
        <f>IFERROR(VLOOKUP(C368,'2015'!$C$12:$AG$1887,30,FALSE),"-")</f>
        <v/>
      </c>
      <c r="AT368" s="148">
        <v>0.57363834422657956</v>
      </c>
      <c r="AU368" s="170" t="str">
        <f>IFERROR(VLOOKUP(C368,'2015'!$C$12:$AG$1887,31,FALSE),"-")</f>
        <v>Kyllä</v>
      </c>
      <c r="AV368" s="106"/>
      <c r="AW368" s="63">
        <f>IFERROR(VLOOKUP(C368,Merkittävyysluokitus!$A$2:$J$1705,10,FALSE),"-")</f>
        <v>2</v>
      </c>
      <c r="AX368" s="175">
        <f>IFERROR(VLOOKUP(C368,Merkittävyysluokitus!$A$2:$J$1705,6,FALSE),"-")</f>
        <v>11.888888888888888</v>
      </c>
      <c r="AY368" s="175">
        <f>IFERROR(VLOOKUP(C368,Merkittävyysluokitus!$A$2:$J$1705,7,FALSE),"-")</f>
        <v>5</v>
      </c>
      <c r="AZ368" s="175">
        <f>IFERROR(VLOOKUP(C368,Merkittävyysluokitus!$A$2:$J$1705,8,FALSE),"-")</f>
        <v>5.2222222222222214</v>
      </c>
      <c r="BA368" s="175">
        <f>IFERROR(VLOOKUP(C368,Merkittävyysluokitus!$A$2:$J$1705,9,FALSE),"-")</f>
        <v>1.6666666666666665</v>
      </c>
      <c r="BB368" s="203"/>
      <c r="BC368" s="203" t="str">
        <f t="shared" si="78"/>
        <v>muutos</v>
      </c>
      <c r="BD368" s="39" t="s">
        <v>50</v>
      </c>
      <c r="BE368" s="68" t="str">
        <f t="shared" si="71"/>
        <v>musta</v>
      </c>
      <c r="BF368" s="68" t="str">
        <f t="shared" si="72"/>
        <v>musta</v>
      </c>
      <c r="BG368" s="68" t="str">
        <f t="shared" si="73"/>
        <v>musta</v>
      </c>
      <c r="BH368" s="208" t="str">
        <f t="shared" si="74"/>
        <v>musta</v>
      </c>
      <c r="BI368" s="117"/>
      <c r="BJ368" s="39" t="str">
        <f>IF(F368="ei löydy","uusi tie",IF(E368=0,"tieosoite muuttunut",IF(E368=1,VLOOKUP(D368,'2015'!$F$12:$AL$1887,31,FALSE),"-")))</f>
        <v>punainen</v>
      </c>
      <c r="BK368" s="67" t="str">
        <f>IF(E368=1,VLOOKUP(D368,'2015'!$F$12:$AL$1887,32,FALSE),"-")</f>
        <v>punainen</v>
      </c>
      <c r="BL368" s="39" t="str">
        <f>IF(F368="ei löydy","uusi tie",IF(E368=0,"tieosoite muuttunut",IF(E368=1,VLOOKUP(D368,'2015'!$F$12:$AL$1887,33,FALSE),"-")))</f>
        <v>punainen</v>
      </c>
      <c r="BM368" s="39"/>
      <c r="BN368" s="217" t="str">
        <f>VLOOKUP(D368,'2015'!$F$12:$AL$1887,33,FALSE)</f>
        <v>punainen</v>
      </c>
      <c r="BO368" s="117"/>
      <c r="BP368" s="115" t="s">
        <v>9</v>
      </c>
      <c r="BQ368" s="30"/>
      <c r="BS368" s="5"/>
      <c r="BU368" s="35"/>
      <c r="BV368" s="30" t="s">
        <v>9</v>
      </c>
      <c r="BW368" s="20"/>
      <c r="BX368" t="str">
        <f>IF(E368=1,VLOOKUP(D368,'2015'!$F$12:$AX$1887,43,FALSE),"-")</f>
        <v>musta</v>
      </c>
      <c r="BY368" t="str">
        <f>IF(E368=1,VLOOKUP(D368,'2015'!$F$12:$AX$1887,44,FALSE),"-")</f>
        <v>musta</v>
      </c>
      <c r="BZ368" t="str">
        <f>IF(E368=1,VLOOKUP(D368,'2015'!$F$12:$AX$1887,45,FALSE),"-")</f>
        <v>musta</v>
      </c>
      <c r="CA368" s="31">
        <f t="shared" ref="CA368:CA370" si="85">SUM(CB368:CE368)</f>
        <v>1</v>
      </c>
      <c r="CB368" s="31">
        <f t="shared" si="80"/>
        <v>0</v>
      </c>
      <c r="CC368" s="31">
        <f t="shared" si="81"/>
        <v>0</v>
      </c>
      <c r="CD368" s="31">
        <f t="shared" si="82"/>
        <v>1</v>
      </c>
      <c r="CE368" s="31">
        <f t="shared" si="83"/>
        <v>0</v>
      </c>
      <c r="CO368" s="32" t="s">
        <v>34</v>
      </c>
      <c r="CP368" s="2" t="s">
        <v>35</v>
      </c>
    </row>
    <row r="369" spans="1:94" ht="15.75" thickBot="1" x14ac:dyDescent="0.3">
      <c r="A369" s="50"/>
      <c r="B369" s="50"/>
      <c r="C369" s="50" t="str">
        <f t="shared" si="75"/>
        <v>140_12_1910</v>
      </c>
      <c r="D369" s="51" t="str">
        <f t="shared" si="76"/>
        <v>140_12</v>
      </c>
      <c r="E369" s="224">
        <f>IFERROR(VLOOKUP(C369,'2015'!$C$12:$D$1887,2,FALSE),0)</f>
        <v>1</v>
      </c>
      <c r="F369" s="51">
        <f>IFERROR(K369-IFERROR(VLOOKUP(D369,'2015'!$F$12:$I$1887,4,FALSE),"ei löydy"),"ei löydy")</f>
        <v>0</v>
      </c>
      <c r="G369" s="224">
        <f>IFERROR(VLOOKUP(Työfile_2024!C369,Liikennemalli!$D$6:$G$1921,4,FALSE),0)</f>
        <v>1</v>
      </c>
      <c r="H369" s="225">
        <f>K369-IFERROR(VLOOKUP(Työfile_2024!D369,Liikennemalli!$C$6:$H$1921,6,FALSE),"ei löydy")</f>
        <v>0</v>
      </c>
      <c r="I369" s="80">
        <v>140</v>
      </c>
      <c r="J369" s="52">
        <v>12</v>
      </c>
      <c r="K369" s="52">
        <v>1910</v>
      </c>
      <c r="L369" s="53"/>
      <c r="M369" s="54"/>
      <c r="N369" s="54"/>
      <c r="O369" s="54"/>
      <c r="P369" s="54"/>
      <c r="Q369" s="55"/>
      <c r="R369" s="55"/>
      <c r="S369" s="55"/>
      <c r="T369" s="55"/>
      <c r="U369" s="52"/>
      <c r="V369" s="56">
        <v>8328.8303664921459</v>
      </c>
      <c r="W369" s="56">
        <v>358.98848167539268</v>
      </c>
      <c r="X369" s="56">
        <v>9159.6188481675399</v>
      </c>
      <c r="Y369" s="56">
        <f>VLOOKUP(D369,Liikennemalli24!$D$2:$F$1804,2,FALSE)</f>
        <v>921</v>
      </c>
      <c r="Z369" s="57">
        <f>VLOOKUP(D369,Liikennemalli24!$D$2:$F$1804,3,FALSE)</f>
        <v>0.218</v>
      </c>
      <c r="AA369" s="178">
        <f>IF(G369=1,VLOOKUP(C369,Liikennemalli!$D$6:$H$1921,2,FALSE),0)</f>
        <v>3596.6753596615599</v>
      </c>
      <c r="AB369" s="197">
        <f>IF(G369=1,VLOOKUP(C369,Liikennemalli!$D$6:$H$1921,3,FALSE),0)</f>
        <v>0.55241672332214198</v>
      </c>
      <c r="AC369" s="134">
        <f>IF(E369=1,VLOOKUP(Työfile_2024!D369,'2015'!$F$12:$X$1887,18,FALSE),"-")</f>
        <v>3721</v>
      </c>
      <c r="AD369" s="127">
        <f>IF(E369=1,VLOOKUP(Työfile_2024!D369,'2015'!$F$12:$X$1887,19,FALSE),"-")</f>
        <v>0.56000000000000005</v>
      </c>
      <c r="AI369" s="127">
        <f>IF(E369=1,VLOOKUP(Työfile_2024!D369,'2015'!$F$12:$AB$1887,20,FALSE),"-")</f>
        <v>0</v>
      </c>
      <c r="AJ369" s="127">
        <f>IF(E369=1,VLOOKUP(Työfile_2024!D369,'2015'!$F$12:$AB$1887,21,FALSE),"-")</f>
        <v>0</v>
      </c>
      <c r="AK369" s="127">
        <f>IF(E369=1,VLOOKUP(Työfile_2024!D369,'2015'!$F$12:$AB$1887,22,FALSE),"-")</f>
        <v>0</v>
      </c>
      <c r="AL369" s="127">
        <f>IF(E369=1,VLOOKUP(Työfile_2024!D369,'2015'!$F$12:$AB$1887,23,FALSE),"-")</f>
        <v>0</v>
      </c>
      <c r="AM369" s="56">
        <f>VLOOKUP(Työfile_2024!D369,Tmatkat_20km_tarkasteltava_verk!$C$2:$D$1804,2,FALSE)</f>
        <v>2968</v>
      </c>
      <c r="AN369" s="148">
        <f t="shared" si="77"/>
        <v>0.35635255724988824</v>
      </c>
      <c r="AO369" s="178">
        <f>IF(E369=1,VLOOKUP(Työfile_2024!D369,'2015'!$F$12:$AC$1887,24,FALSE),"-")</f>
        <v>3037</v>
      </c>
      <c r="AP369" s="52" t="str">
        <f>VLOOKUP(D369,Tarkasteltava_verkko_2024_harva!$E$2:$I$1804,5,FALSE)</f>
        <v>tiivis</v>
      </c>
      <c r="AQ369" s="52">
        <f>VLOOKUP(D369,Tarkasteltava_verkko_2024_harva!$E$2:$I$1804,4,FALSE)</f>
        <v>0</v>
      </c>
      <c r="AR369" s="148">
        <v>0.99476439790575921</v>
      </c>
      <c r="AS369" s="170" t="str">
        <f>IFERROR(VLOOKUP(C369,'2015'!$C$12:$AG$1887,30,FALSE),"-")</f>
        <v>Kyllä</v>
      </c>
      <c r="AT369" s="148">
        <v>0.99476439790575921</v>
      </c>
      <c r="AU369" s="170" t="str">
        <f>IFERROR(VLOOKUP(C369,'2015'!$C$12:$AG$1887,31,FALSE),"-")</f>
        <v>Kyllä</v>
      </c>
      <c r="AV369" s="106"/>
      <c r="AW369" s="63">
        <f>IFERROR(VLOOKUP(C369,Merkittävyysluokitus!$A$2:$J$1705,10,FALSE),"-")</f>
        <v>1</v>
      </c>
      <c r="AX369" s="175">
        <f>IFERROR(VLOOKUP(C369,Merkittävyysluokitus!$A$2:$J$1705,6,FALSE),"-")</f>
        <v>14.036111111111111</v>
      </c>
      <c r="AY369" s="175">
        <f>IFERROR(VLOOKUP(C369,Merkittävyysluokitus!$A$2:$J$1705,7,FALSE),"-")</f>
        <v>5</v>
      </c>
      <c r="AZ369" s="175">
        <f>IFERROR(VLOOKUP(C369,Merkittävyysluokitus!$A$2:$J$1705,8,FALSE),"-")</f>
        <v>6.7027777777777775</v>
      </c>
      <c r="BA369" s="175">
        <f>IFERROR(VLOOKUP(C369,Merkittävyysluokitus!$A$2:$J$1705,9,FALSE),"-")</f>
        <v>2.333333333333333</v>
      </c>
      <c r="BB369" s="203"/>
      <c r="BC369" s="203" t="str">
        <f t="shared" si="78"/>
        <v>muutos</v>
      </c>
      <c r="BD369" s="39" t="s">
        <v>50</v>
      </c>
      <c r="BE369" s="68" t="str">
        <f t="shared" si="71"/>
        <v>musta</v>
      </c>
      <c r="BF369" s="68" t="str">
        <f t="shared" si="72"/>
        <v>musta</v>
      </c>
      <c r="BG369" s="68" t="str">
        <f t="shared" si="73"/>
        <v>musta</v>
      </c>
      <c r="BH369" s="208" t="str">
        <f t="shared" si="74"/>
        <v>musta</v>
      </c>
      <c r="BI369" s="117"/>
      <c r="BJ369" s="39" t="str">
        <f>IF(F369="ei löydy","uusi tie",IF(E369=0,"tieosoite muuttunut",IF(E369=1,VLOOKUP(D369,'2015'!$F$12:$AL$1887,31,FALSE),"-")))</f>
        <v>punainen</v>
      </c>
      <c r="BK369" s="67" t="str">
        <f>IF(E369=1,VLOOKUP(D369,'2015'!$F$12:$AL$1887,32,FALSE),"-")</f>
        <v>musta</v>
      </c>
      <c r="BL369" s="39" t="str">
        <f>IF(F369="ei löydy","uusi tie",IF(E369=0,"tieosoite muuttunut",IF(E369=1,VLOOKUP(D369,'2015'!$F$12:$AL$1887,33,FALSE),"-")))</f>
        <v>musta</v>
      </c>
      <c r="BM369" s="39"/>
      <c r="BN369" s="217" t="str">
        <f>VLOOKUP(D369,'2015'!$F$12:$AL$1887,33,FALSE)</f>
        <v>musta</v>
      </c>
      <c r="BO369" s="117"/>
      <c r="BP369" t="s">
        <v>9</v>
      </c>
      <c r="BQ369" s="30"/>
      <c r="BS369" s="5"/>
      <c r="BU369" s="35"/>
      <c r="BV369" s="30" t="s">
        <v>9</v>
      </c>
      <c r="BW369" s="20"/>
      <c r="BX369" t="str">
        <f>IF(E369=1,VLOOKUP(D369,'2015'!$F$12:$AX$1887,43,FALSE),"-")</f>
        <v>musta</v>
      </c>
      <c r="BY369" t="str">
        <f>IF(E369=1,VLOOKUP(D369,'2015'!$F$12:$AX$1887,44,FALSE),"-")</f>
        <v>punainen</v>
      </c>
      <c r="BZ369" t="str">
        <f>IF(E369=1,VLOOKUP(D369,'2015'!$F$12:$AX$1887,45,FALSE),"-")</f>
        <v>punainen</v>
      </c>
      <c r="CA369" s="31">
        <f t="shared" si="85"/>
        <v>21</v>
      </c>
      <c r="CB369" s="31">
        <f t="shared" si="80"/>
        <v>1</v>
      </c>
      <c r="CC369" s="31">
        <f t="shared" si="81"/>
        <v>10</v>
      </c>
      <c r="CD369" s="31">
        <f t="shared" si="82"/>
        <v>10</v>
      </c>
      <c r="CE369" s="31">
        <f t="shared" si="83"/>
        <v>0</v>
      </c>
      <c r="CO369" s="2" t="s">
        <v>35</v>
      </c>
      <c r="CP369" s="2" t="s">
        <v>35</v>
      </c>
    </row>
    <row r="370" spans="1:94" ht="15.75" thickBot="1" x14ac:dyDescent="0.3">
      <c r="A370" s="50"/>
      <c r="B370" s="50"/>
      <c r="C370" s="50" t="str">
        <f t="shared" si="75"/>
        <v>140_13_8498</v>
      </c>
      <c r="D370" s="51" t="str">
        <f t="shared" si="76"/>
        <v>140_13</v>
      </c>
      <c r="E370" s="224">
        <f>IFERROR(VLOOKUP(C370,'2015'!$C$12:$D$1887,2,FALSE),0)</f>
        <v>0</v>
      </c>
      <c r="F370" s="51">
        <f>IFERROR(K370-IFERROR(VLOOKUP(D370,'2015'!$F$12:$I$1887,4,FALSE),"ei löydy"),"ei löydy")</f>
        <v>4283</v>
      </c>
      <c r="G370" s="224">
        <f>IFERROR(VLOOKUP(Työfile_2024!C370,Liikennemalli!$D$6:$G$1921,4,FALSE),0)</f>
        <v>1</v>
      </c>
      <c r="H370" s="225">
        <f>K370-IFERROR(VLOOKUP(Työfile_2024!D370,Liikennemalli!$C$6:$H$1921,6,FALSE),"ei löydy")</f>
        <v>0</v>
      </c>
      <c r="I370" s="80">
        <v>140</v>
      </c>
      <c r="J370" s="52">
        <v>13</v>
      </c>
      <c r="K370" s="52">
        <v>8498</v>
      </c>
      <c r="L370" s="53"/>
      <c r="M370" s="54"/>
      <c r="N370" s="54"/>
      <c r="O370" s="54"/>
      <c r="P370" s="54"/>
      <c r="Q370" s="55"/>
      <c r="R370" s="55"/>
      <c r="S370" s="55"/>
      <c r="T370" s="55"/>
      <c r="U370" s="52"/>
      <c r="V370" s="56">
        <v>3991.7288773829137</v>
      </c>
      <c r="W370" s="56">
        <v>236.81030830783715</v>
      </c>
      <c r="X370" s="56">
        <v>4157.7437044010358</v>
      </c>
      <c r="Y370" s="56">
        <f>VLOOKUP(D370,Liikennemalli24!$D$2:$F$1804,2,FALSE)</f>
        <v>1298</v>
      </c>
      <c r="Z370" s="57">
        <f>VLOOKUP(D370,Liikennemalli24!$D$2:$F$1804,3,FALSE)</f>
        <v>0.245</v>
      </c>
      <c r="AA370" s="178">
        <f>IF(G370=1,VLOOKUP(C370,Liikennemalli!$D$6:$H$1921,2,FALSE),0)</f>
        <v>537.44390663439458</v>
      </c>
      <c r="AB370" s="197">
        <f>IF(G370=1,VLOOKUP(C370,Liikennemalli!$D$6:$H$1921,3,FALSE),0)</f>
        <v>0.32432550107844799</v>
      </c>
      <c r="AC370" s="134" t="str">
        <f>IF(E370=1,VLOOKUP(Työfile_2024!D370,'2015'!$F$12:$X$1887,18,FALSE),"-")</f>
        <v>-</v>
      </c>
      <c r="AD370" s="127" t="str">
        <f>IF(E370=1,VLOOKUP(Työfile_2024!D370,'2015'!$F$12:$X$1887,19,FALSE),"-")</f>
        <v>-</v>
      </c>
      <c r="AI370" s="127" t="str">
        <f>IF(E370=1,VLOOKUP(Työfile_2024!D370,'2015'!$F$12:$AB$1887,20,FALSE),"-")</f>
        <v>-</v>
      </c>
      <c r="AJ370" s="127" t="str">
        <f>IF(E370=1,VLOOKUP(Työfile_2024!D370,'2015'!$F$12:$AB$1887,21,FALSE),"-")</f>
        <v>-</v>
      </c>
      <c r="AK370" s="127" t="str">
        <f>IF(E370=1,VLOOKUP(Työfile_2024!D370,'2015'!$F$12:$AB$1887,22,FALSE),"-")</f>
        <v>-</v>
      </c>
      <c r="AL370" s="127" t="str">
        <f>IF(E370=1,VLOOKUP(Työfile_2024!D370,'2015'!$F$12:$AB$1887,23,FALSE),"-")</f>
        <v>-</v>
      </c>
      <c r="AM370" s="56">
        <f>VLOOKUP(Työfile_2024!D370,Tmatkat_20km_tarkasteltava_verk!$C$2:$D$1804,2,FALSE)</f>
        <v>1723</v>
      </c>
      <c r="AN370" s="148">
        <f t="shared" si="77"/>
        <v>0.43164254209811109</v>
      </c>
      <c r="AO370" s="178" t="str">
        <f>IF(E370=1,VLOOKUP(Työfile_2024!D370,'2015'!$F$12:$AC$1887,24,FALSE),"-")</f>
        <v>-</v>
      </c>
      <c r="AP370" s="52" t="str">
        <f>VLOOKUP(D370,Tarkasteltava_verkko_2024_harva!$E$2:$I$1804,5,FALSE)</f>
        <v>tiivis</v>
      </c>
      <c r="AQ370" s="52">
        <f>VLOOKUP(D370,Tarkasteltava_verkko_2024_harva!$E$2:$I$1804,4,FALSE)</f>
        <v>0</v>
      </c>
      <c r="AR370" s="148">
        <v>0.25253000706048484</v>
      </c>
      <c r="AS370" s="170" t="str">
        <f>IFERROR(VLOOKUP(C370,'2015'!$C$12:$AG$1887,30,FALSE),"-")</f>
        <v>-</v>
      </c>
      <c r="AT370" s="148">
        <v>0.23711461520357732</v>
      </c>
      <c r="AU370" s="170" t="str">
        <f>IFERROR(VLOOKUP(C370,'2015'!$C$12:$AG$1887,31,FALSE),"-")</f>
        <v>-</v>
      </c>
      <c r="AV370" s="106"/>
      <c r="AW370" s="63">
        <f>IFERROR(VLOOKUP(C370,Merkittävyysluokitus!$A$2:$J$1705,10,FALSE),"-")</f>
        <v>1</v>
      </c>
      <c r="AX370" s="175">
        <f>IFERROR(VLOOKUP(C370,Merkittävyysluokitus!$A$2:$J$1705,6,FALSE),"-")</f>
        <v>13.01438888888889</v>
      </c>
      <c r="AY370" s="175">
        <f>IFERROR(VLOOKUP(C370,Merkittävyysluokitus!$A$2:$J$1705,7,FALSE),"-")</f>
        <v>4.6499999999999995</v>
      </c>
      <c r="AZ370" s="175">
        <f>IFERROR(VLOOKUP(C370,Merkittävyysluokitus!$A$2:$J$1705,8,FALSE),"-")</f>
        <v>6.5310555555555556</v>
      </c>
      <c r="BA370" s="175">
        <f>IFERROR(VLOOKUP(C370,Merkittävyysluokitus!$A$2:$J$1705,9,FALSE),"-")</f>
        <v>1.8333333333333333</v>
      </c>
      <c r="BB370" s="203"/>
      <c r="BC370" s="203" t="str">
        <f t="shared" si="78"/>
        <v>tieosoite muuttunut</v>
      </c>
      <c r="BD370" s="39" t="s">
        <v>50</v>
      </c>
      <c r="BE370" s="68" t="str">
        <f t="shared" si="71"/>
        <v>musta</v>
      </c>
      <c r="BF370" s="68" t="str">
        <f t="shared" si="72"/>
        <v>musta</v>
      </c>
      <c r="BG370" s="68" t="str">
        <f t="shared" si="73"/>
        <v>musta</v>
      </c>
      <c r="BH370" s="208" t="str">
        <f t="shared" si="74"/>
        <v>musta</v>
      </c>
      <c r="BI370" s="117"/>
      <c r="BJ370" s="39" t="str">
        <f>IF(F370="ei löydy","uusi tie",IF(E370=0,"tieosoite muuttunut",IF(E370=1,VLOOKUP(D370,'2015'!$F$12:$AL$1887,31,FALSE),"-")))</f>
        <v>tieosoite muuttunut</v>
      </c>
      <c r="BK370" s="67" t="str">
        <f>IF(E370=1,VLOOKUP(D370,'2015'!$F$12:$AL$1887,32,FALSE),"-")</f>
        <v>-</v>
      </c>
      <c r="BL370" s="39" t="str">
        <f>IF(F370="ei löydy","uusi tie",IF(E370=0,"tieosoite muuttunut",IF(E370=1,VLOOKUP(D370,'2015'!$F$12:$AL$1887,33,FALSE),"-")))</f>
        <v>tieosoite muuttunut</v>
      </c>
      <c r="BM370" s="39"/>
      <c r="BN370" s="217" t="str">
        <f>VLOOKUP(D370,'2015'!$F$12:$AL$1887,33,FALSE)</f>
        <v>punainen/musta</v>
      </c>
      <c r="BO370" s="117"/>
      <c r="BP370" s="115" t="s">
        <v>9</v>
      </c>
      <c r="BQ370" s="30"/>
      <c r="BS370" s="5"/>
      <c r="BU370" s="35"/>
      <c r="BV370" s="30" t="s">
        <v>9</v>
      </c>
      <c r="BW370" s="20"/>
      <c r="BX370" t="str">
        <f>IF(E370=1,VLOOKUP(D370,'2015'!$F$12:$AX$1887,43,FALSE),"-")</f>
        <v>-</v>
      </c>
      <c r="BY370" t="str">
        <f>IF(E370=1,VLOOKUP(D370,'2015'!$F$12:$AX$1887,44,FALSE),"-")</f>
        <v>-</v>
      </c>
      <c r="BZ370" t="str">
        <f>IF(E370=1,VLOOKUP(D370,'2015'!$F$12:$AX$1887,45,FALSE),"-")</f>
        <v>-</v>
      </c>
      <c r="CA370" s="31">
        <f t="shared" si="85"/>
        <v>30</v>
      </c>
      <c r="CB370" s="31">
        <f t="shared" si="80"/>
        <v>10</v>
      </c>
      <c r="CC370" s="31">
        <f t="shared" si="81"/>
        <v>10</v>
      </c>
      <c r="CD370" s="31">
        <f t="shared" si="82"/>
        <v>10</v>
      </c>
      <c r="CE370" s="31">
        <f t="shared" si="83"/>
        <v>0</v>
      </c>
      <c r="CO370" s="29" t="s">
        <v>34</v>
      </c>
      <c r="CP370" s="29" t="s">
        <v>34</v>
      </c>
    </row>
    <row r="371" spans="1:94" ht="15.75" thickBot="1" x14ac:dyDescent="0.3">
      <c r="A371" s="50"/>
      <c r="B371" s="50"/>
      <c r="C371" s="50" t="str">
        <f t="shared" si="75"/>
        <v>140_15_6078</v>
      </c>
      <c r="D371" s="51" t="str">
        <f t="shared" si="76"/>
        <v>140_15</v>
      </c>
      <c r="E371" s="224">
        <f>IFERROR(VLOOKUP(C371,'2015'!$C$12:$D$1887,2,FALSE),0)</f>
        <v>1</v>
      </c>
      <c r="F371" s="51">
        <f>IFERROR(K371-IFERROR(VLOOKUP(D371,'2015'!$F$12:$I$1887,4,FALSE),"ei löydy"),"ei löydy")</f>
        <v>0</v>
      </c>
      <c r="G371" s="224">
        <f>IFERROR(VLOOKUP(Työfile_2024!C371,Liikennemalli!$D$6:$G$1921,4,FALSE),0)</f>
        <v>1</v>
      </c>
      <c r="H371" s="225">
        <f>K371-IFERROR(VLOOKUP(Työfile_2024!D371,Liikennemalli!$C$6:$H$1921,6,FALSE),"ei löydy")</f>
        <v>0</v>
      </c>
      <c r="I371" s="80">
        <v>140</v>
      </c>
      <c r="J371" s="52">
        <v>15</v>
      </c>
      <c r="K371" s="52">
        <v>6078</v>
      </c>
      <c r="L371" s="53"/>
      <c r="M371" s="54"/>
      <c r="N371" s="54"/>
      <c r="O371" s="54"/>
      <c r="P371" s="54"/>
      <c r="Q371" s="55"/>
      <c r="R371" s="55"/>
      <c r="S371" s="55"/>
      <c r="T371" s="55"/>
      <c r="U371" s="52"/>
      <c r="V371" s="56">
        <v>2406</v>
      </c>
      <c r="W371" s="56">
        <v>220</v>
      </c>
      <c r="X371" s="56">
        <v>2445</v>
      </c>
      <c r="Y371" s="56">
        <f>VLOOKUP(D371,Liikennemalli24!$D$2:$F$1804,2,FALSE)</f>
        <v>1274</v>
      </c>
      <c r="Z371" s="148">
        <f>VLOOKUP(D371,Liikennemalli24!$D$2:$F$1804,3,FALSE)</f>
        <v>0.55500000000000005</v>
      </c>
      <c r="AA371" s="178">
        <f>IF(G371=1,VLOOKUP(C371,Liikennemalli!$D$6:$H$1921,2,FALSE),0)</f>
        <v>297.073103938126</v>
      </c>
      <c r="AB371" s="198">
        <f>IF(G371=1,VLOOKUP(C371,Liikennemalli!$D$6:$H$1921,3,FALSE),0)</f>
        <v>0.41332478114422</v>
      </c>
      <c r="AC371" s="51">
        <f>IF(E371=1,VLOOKUP(Työfile_2024!D371,'2015'!$F$12:$X$1887,18,FALSE),"-")</f>
        <v>264</v>
      </c>
      <c r="AD371" s="51">
        <f>IF(E371=1,VLOOKUP(Työfile_2024!D371,'2015'!$F$12:$X$1887,19,FALSE),"-")</f>
        <v>0.52</v>
      </c>
      <c r="AI371" s="128">
        <f>IF(E371=1,VLOOKUP(Työfile_2024!D371,'2015'!$F$12:$AB$1887,20,FALSE),"-")</f>
        <v>0</v>
      </c>
      <c r="AJ371" s="128">
        <f>IF(E371=1,VLOOKUP(Työfile_2024!D371,'2015'!$F$12:$AB$1887,21,FALSE),"-")</f>
        <v>0</v>
      </c>
      <c r="AK371" s="128">
        <f>IF(E371=1,VLOOKUP(Työfile_2024!D371,'2015'!$F$12:$AB$1887,22,FALSE),"-")</f>
        <v>0</v>
      </c>
      <c r="AL371" s="128">
        <f>IF(E371=1,VLOOKUP(Työfile_2024!D371,'2015'!$F$12:$AB$1887,23,FALSE),"-")</f>
        <v>0</v>
      </c>
      <c r="AM371" s="56">
        <f>VLOOKUP(Työfile_2024!D371,Tmatkat_20km_tarkasteltava_verk!$C$2:$D$1804,2,FALSE)</f>
        <v>246</v>
      </c>
      <c r="AN371" s="148">
        <f t="shared" si="77"/>
        <v>0.10224438902743142</v>
      </c>
      <c r="AO371" s="178">
        <f>IF(E371=1,VLOOKUP(Työfile_2024!D371,'2015'!$F$12:$AC$1887,24,FALSE),"-")</f>
        <v>1035</v>
      </c>
      <c r="AP371" s="52">
        <f>VLOOKUP(D371,Tarkasteltava_verkko_2024_harva!$E$2:$I$1804,5,FALSE)</f>
        <v>0</v>
      </c>
      <c r="AQ371" s="52">
        <f>VLOOKUP(D371,Tarkasteltava_verkko_2024_harva!$E$2:$I$1804,4,FALSE)</f>
        <v>0</v>
      </c>
      <c r="AR371" s="148">
        <v>0</v>
      </c>
      <c r="AS371" s="170" t="str">
        <f>IFERROR(VLOOKUP(C371,'2015'!$C$12:$AG$1887,30,FALSE),"-")</f>
        <v/>
      </c>
      <c r="AT371" s="148">
        <v>0</v>
      </c>
      <c r="AU371" s="170">
        <f>IFERROR(VLOOKUP(C371,'2015'!$C$12:$AG$1887,31,FALSE),"-")</f>
        <v>0</v>
      </c>
      <c r="AV371" s="106"/>
      <c r="AW371" s="63">
        <f>IFERROR(VLOOKUP(C371,Merkittävyysluokitus!$A$2:$J$1705,10,FALSE),"-")</f>
        <v>2</v>
      </c>
      <c r="AX371" s="175">
        <f>IFERROR(VLOOKUP(C371,Merkittävyysluokitus!$A$2:$J$1705,6,FALSE),"-")</f>
        <v>11.94888888888889</v>
      </c>
      <c r="AY371" s="175">
        <f>IFERROR(VLOOKUP(C371,Merkittävyysluokitus!$A$2:$J$1705,7,FALSE),"-")</f>
        <v>4.3999999999999995</v>
      </c>
      <c r="AZ371" s="175">
        <f>IFERROR(VLOOKUP(C371,Merkittävyysluokitus!$A$2:$J$1705,8,FALSE),"-")</f>
        <v>5.7155555555555555</v>
      </c>
      <c r="BA371" s="175">
        <f>IFERROR(VLOOKUP(C371,Merkittävyysluokitus!$A$2:$J$1705,9,FALSE),"-")</f>
        <v>1.8333333333333333</v>
      </c>
      <c r="BB371" s="203"/>
      <c r="BC371" s="203" t="str">
        <f t="shared" si="78"/>
        <v>muutos</v>
      </c>
      <c r="BD371" s="39" t="s">
        <v>50</v>
      </c>
      <c r="BE371" s="68" t="str">
        <f t="shared" si="71"/>
        <v>musta</v>
      </c>
      <c r="BF371" s="68" t="str">
        <f t="shared" si="72"/>
        <v>musta</v>
      </c>
      <c r="BG371" s="69" t="str">
        <f t="shared" si="73"/>
        <v>musta</v>
      </c>
      <c r="BH371" s="209" t="str">
        <f t="shared" si="74"/>
        <v>musta</v>
      </c>
      <c r="BI371" s="39"/>
      <c r="BJ371" s="39" t="str">
        <f>IF(F371="ei löydy","uusi tie",IF(E371=0,"tieosoite muuttunut",IF(E371=1,VLOOKUP(D371,'2015'!$F$12:$AL$1887,31,FALSE),"-")))</f>
        <v>punainen</v>
      </c>
      <c r="BK371" s="67" t="str">
        <f>IF(E371=1,VLOOKUP(D371,'2015'!$F$12:$AL$1887,32,FALSE),"-")</f>
        <v>punainen</v>
      </c>
      <c r="BL371" s="39" t="str">
        <f>IF(F371="ei löydy","uusi tie",IF(E371=0,"tieosoite muuttunut",IF(E371=1,VLOOKUP(D371,'2015'!$F$12:$AL$1887,33,FALSE),"-")))</f>
        <v>punainen</v>
      </c>
      <c r="BM371" s="39"/>
      <c r="BN371" s="217" t="str">
        <f>VLOOKUP(D371,'2015'!$F$12:$AL$1887,33,FALSE)</f>
        <v>punainen</v>
      </c>
      <c r="BO371" s="39"/>
      <c r="BP371" s="115"/>
      <c r="BQ371" s="26" t="s">
        <v>9</v>
      </c>
      <c r="BS371" s="5"/>
      <c r="BU371" s="37"/>
      <c r="BV371" s="30"/>
      <c r="BX371" t="str">
        <f>IF(E371=1,VLOOKUP(D371,'2015'!$F$12:$AX$1887,43,FALSE),"-")</f>
        <v>musta</v>
      </c>
      <c r="BY371" t="str">
        <f>IF(E371=1,VLOOKUP(D371,'2015'!$F$12:$AX$1887,44,FALSE),"-")</f>
        <v>punainen</v>
      </c>
      <c r="BZ371" t="str">
        <f>IF(E371=1,VLOOKUP(D371,'2015'!$F$12:$AX$1887,45,FALSE),"-")</f>
        <v>musta</v>
      </c>
      <c r="CG371" s="2" t="s">
        <v>9</v>
      </c>
      <c r="CH371" s="21" t="s">
        <v>10</v>
      </c>
      <c r="CI371" s="21" t="s">
        <v>10</v>
      </c>
      <c r="CK371" s="21" t="s">
        <v>10</v>
      </c>
      <c r="CL371" s="21" t="s">
        <v>10</v>
      </c>
      <c r="CM371" s="21" t="s">
        <v>10</v>
      </c>
    </row>
    <row r="372" spans="1:94" ht="15.75" thickBot="1" x14ac:dyDescent="0.3">
      <c r="A372" s="50"/>
      <c r="B372" s="50"/>
      <c r="C372" s="50" t="str">
        <f t="shared" si="75"/>
        <v>140_16_8207</v>
      </c>
      <c r="D372" s="51" t="str">
        <f t="shared" si="76"/>
        <v>140_16</v>
      </c>
      <c r="E372" s="224">
        <f>IFERROR(VLOOKUP(C372,'2015'!$C$12:$D$1887,2,FALSE),0)</f>
        <v>0</v>
      </c>
      <c r="F372" s="51">
        <f>IFERROR(K372-IFERROR(VLOOKUP(D372,'2015'!$F$12:$I$1887,4,FALSE),"ei löydy"),"ei löydy")</f>
        <v>3168</v>
      </c>
      <c r="G372" s="224">
        <f>IFERROR(VLOOKUP(Työfile_2024!C372,Liikennemalli!$D$6:$G$1921,4,FALSE),0)</f>
        <v>1</v>
      </c>
      <c r="H372" s="225">
        <f>K372-IFERROR(VLOOKUP(Työfile_2024!D372,Liikennemalli!$C$6:$H$1921,6,FALSE),"ei löydy")</f>
        <v>0</v>
      </c>
      <c r="I372" s="80">
        <v>140</v>
      </c>
      <c r="J372" s="52">
        <v>16</v>
      </c>
      <c r="K372" s="52">
        <v>8207</v>
      </c>
      <c r="L372" s="53"/>
      <c r="M372" s="54"/>
      <c r="N372" s="54"/>
      <c r="O372" s="54"/>
      <c r="P372" s="54"/>
      <c r="Q372" s="55"/>
      <c r="R372" s="55"/>
      <c r="S372" s="55"/>
      <c r="T372" s="55"/>
      <c r="U372" s="52"/>
      <c r="V372" s="56">
        <v>1688.0645790179115</v>
      </c>
      <c r="W372" s="56">
        <v>163.07798221030828</v>
      </c>
      <c r="X372" s="56">
        <v>1720.8882661142927</v>
      </c>
      <c r="Y372" s="56">
        <f>VLOOKUP(D372,Liikennemalli24!$D$2:$F$1804,2,FALSE)</f>
        <v>396</v>
      </c>
      <c r="Z372" s="148">
        <f>VLOOKUP(D372,Liikennemalli24!$D$2:$F$1804,3,FALSE)</f>
        <v>0.45100000000000001</v>
      </c>
      <c r="AA372" s="178">
        <f>IF(G372=1,VLOOKUP(C372,Liikennemalli!$D$6:$H$1921,2,FALSE),0)</f>
        <v>68.114458937174106</v>
      </c>
      <c r="AB372" s="198">
        <f>IF(G372=1,VLOOKUP(C372,Liikennemalli!$D$6:$H$1921,3,FALSE),0)</f>
        <v>0.46005127576299298</v>
      </c>
      <c r="AC372" s="51" t="str">
        <f>IF(E372=1,VLOOKUP(Työfile_2024!D372,'2015'!$F$12:$X$1887,18,FALSE),"-")</f>
        <v>-</v>
      </c>
      <c r="AD372" s="51" t="str">
        <f>IF(E372=1,VLOOKUP(Työfile_2024!D372,'2015'!$F$12:$X$1887,19,FALSE),"-")</f>
        <v>-</v>
      </c>
      <c r="AI372" s="128" t="str">
        <f>IF(E372=1,VLOOKUP(Työfile_2024!D372,'2015'!$F$12:$AB$1887,20,FALSE),"-")</f>
        <v>-</v>
      </c>
      <c r="AJ372" s="128" t="str">
        <f>IF(E372=1,VLOOKUP(Työfile_2024!D372,'2015'!$F$12:$AB$1887,21,FALSE),"-")</f>
        <v>-</v>
      </c>
      <c r="AK372" s="128" t="str">
        <f>IF(E372=1,VLOOKUP(Työfile_2024!D372,'2015'!$F$12:$AB$1887,22,FALSE),"-")</f>
        <v>-</v>
      </c>
      <c r="AL372" s="128" t="str">
        <f>IF(E372=1,VLOOKUP(Työfile_2024!D372,'2015'!$F$12:$AB$1887,23,FALSE),"-")</f>
        <v>-</v>
      </c>
      <c r="AM372" s="56">
        <f>VLOOKUP(Työfile_2024!D372,Tmatkat_20km_tarkasteltava_verk!$C$2:$D$1804,2,FALSE)</f>
        <v>592</v>
      </c>
      <c r="AN372" s="148">
        <f t="shared" si="77"/>
        <v>0.35069748359059577</v>
      </c>
      <c r="AO372" s="178" t="str">
        <f>IF(E372=1,VLOOKUP(Työfile_2024!D372,'2015'!$F$12:$AC$1887,24,FALSE),"-")</f>
        <v>-</v>
      </c>
      <c r="AP372" s="52" t="str">
        <f>VLOOKUP(D372,Tarkasteltava_verkko_2024_harva!$E$2:$I$1804,5,FALSE)</f>
        <v>tiivis</v>
      </c>
      <c r="AQ372" s="52">
        <f>VLOOKUP(D372,Tarkasteltava_verkko_2024_harva!$E$2:$I$1804,4,FALSE)</f>
        <v>0</v>
      </c>
      <c r="AR372" s="148">
        <v>0</v>
      </c>
      <c r="AS372" s="170" t="str">
        <f>IFERROR(VLOOKUP(C372,'2015'!$C$12:$AG$1887,30,FALSE),"-")</f>
        <v>-</v>
      </c>
      <c r="AT372" s="148">
        <v>0</v>
      </c>
      <c r="AU372" s="170" t="str">
        <f>IFERROR(VLOOKUP(C372,'2015'!$C$12:$AG$1887,31,FALSE),"-")</f>
        <v>-</v>
      </c>
      <c r="AV372" s="106"/>
      <c r="AW372" s="63">
        <f>IFERROR(VLOOKUP(C372,Merkittävyysluokitus!$A$2:$J$1705,10,FALSE),"-")</f>
        <v>2</v>
      </c>
      <c r="AX372" s="175">
        <f>IFERROR(VLOOKUP(C372,Merkittävyysluokitus!$A$2:$J$1705,6,FALSE),"-")</f>
        <v>12.4665</v>
      </c>
      <c r="AY372" s="175">
        <f>IFERROR(VLOOKUP(C372,Merkittävyysluokitus!$A$2:$J$1705,7,FALSE),"-")</f>
        <v>4.3249999999999993</v>
      </c>
      <c r="AZ372" s="175">
        <f>IFERROR(VLOOKUP(C372,Merkittävyysluokitus!$A$2:$J$1705,8,FALSE),"-")</f>
        <v>6.6415000000000006</v>
      </c>
      <c r="BA372" s="175">
        <f>IFERROR(VLOOKUP(C372,Merkittävyysluokitus!$A$2:$J$1705,9,FALSE),"-")</f>
        <v>1.5</v>
      </c>
      <c r="BB372" s="203"/>
      <c r="BC372" s="203" t="str">
        <f t="shared" si="78"/>
        <v>tieosoite muuttunut</v>
      </c>
      <c r="BD372" s="39" t="s">
        <v>50</v>
      </c>
      <c r="BE372" s="68" t="str">
        <f t="shared" si="71"/>
        <v>musta</v>
      </c>
      <c r="BF372" s="68" t="str">
        <f t="shared" si="72"/>
        <v>punainen</v>
      </c>
      <c r="BG372" s="69" t="str">
        <f t="shared" si="73"/>
        <v>musta</v>
      </c>
      <c r="BH372" s="209" t="str">
        <f t="shared" si="74"/>
        <v>musta</v>
      </c>
      <c r="BI372" s="39"/>
      <c r="BJ372" s="39" t="str">
        <f>IF(F372="ei löydy","uusi tie",IF(E372=0,"tieosoite muuttunut",IF(E372=1,VLOOKUP(D372,'2015'!$F$12:$AL$1887,31,FALSE),"-")))</f>
        <v>tieosoite muuttunut</v>
      </c>
      <c r="BK372" s="67" t="str">
        <f>IF(E372=1,VLOOKUP(D372,'2015'!$F$12:$AL$1887,32,FALSE),"-")</f>
        <v>-</v>
      </c>
      <c r="BL372" s="39" t="str">
        <f>IF(F372="ei löydy","uusi tie",IF(E372=0,"tieosoite muuttunut",IF(E372=1,VLOOKUP(D372,'2015'!$F$12:$AL$1887,33,FALSE),"-")))</f>
        <v>tieosoite muuttunut</v>
      </c>
      <c r="BM372" s="39"/>
      <c r="BN372" s="217" t="str">
        <f>VLOOKUP(D372,'2015'!$F$12:$AL$1887,33,FALSE)</f>
        <v>punainen</v>
      </c>
      <c r="BO372" s="39"/>
      <c r="BP372" s="115"/>
      <c r="BQ372" s="26" t="s">
        <v>9</v>
      </c>
      <c r="BS372" s="5"/>
      <c r="BU372" s="37"/>
      <c r="BV372" s="30"/>
      <c r="BX372" t="str">
        <f>IF(E372=1,VLOOKUP(D372,'2015'!$F$12:$AX$1887,43,FALSE),"-")</f>
        <v>-</v>
      </c>
      <c r="BY372" t="str">
        <f>IF(E372=1,VLOOKUP(D372,'2015'!$F$12:$AX$1887,44,FALSE),"-")</f>
        <v>-</v>
      </c>
      <c r="BZ372" t="str">
        <f>IF(E372=1,VLOOKUP(D372,'2015'!$F$12:$AX$1887,45,FALSE),"-")</f>
        <v>-</v>
      </c>
      <c r="CG372" s="2" t="s">
        <v>9</v>
      </c>
      <c r="CH372" s="21" t="s">
        <v>10</v>
      </c>
      <c r="CI372" s="21" t="s">
        <v>10</v>
      </c>
      <c r="CK372" s="21" t="s">
        <v>10</v>
      </c>
      <c r="CL372" s="21" t="s">
        <v>10</v>
      </c>
      <c r="CM372" s="21" t="s">
        <v>10</v>
      </c>
    </row>
    <row r="373" spans="1:94" ht="15.75" thickBot="1" x14ac:dyDescent="0.3">
      <c r="A373" s="50"/>
      <c r="B373" s="50"/>
      <c r="C373" s="50" t="str">
        <f t="shared" si="75"/>
        <v>140_18_5015</v>
      </c>
      <c r="D373" s="51" t="str">
        <f t="shared" si="76"/>
        <v>140_18</v>
      </c>
      <c r="E373" s="224">
        <f>IFERROR(VLOOKUP(C373,'2015'!$C$12:$D$1887,2,FALSE),0)</f>
        <v>1</v>
      </c>
      <c r="F373" s="51">
        <f>IFERROR(K373-IFERROR(VLOOKUP(D373,'2015'!$F$12:$I$1887,4,FALSE),"ei löydy"),"ei löydy")</f>
        <v>0</v>
      </c>
      <c r="G373" s="224">
        <f>IFERROR(VLOOKUP(Työfile_2024!C373,Liikennemalli!$D$6:$G$1921,4,FALSE),0)</f>
        <v>1</v>
      </c>
      <c r="H373" s="225">
        <f>K373-IFERROR(VLOOKUP(Työfile_2024!D373,Liikennemalli!$C$6:$H$1921,6,FALSE),"ei löydy")</f>
        <v>0</v>
      </c>
      <c r="I373" s="80">
        <v>140</v>
      </c>
      <c r="J373" s="52">
        <v>18</v>
      </c>
      <c r="K373" s="52">
        <v>5015</v>
      </c>
      <c r="L373" s="53"/>
      <c r="M373" s="54"/>
      <c r="N373" s="54"/>
      <c r="O373" s="54"/>
      <c r="P373" s="54"/>
      <c r="Q373" s="55"/>
      <c r="R373" s="55"/>
      <c r="S373" s="55"/>
      <c r="T373" s="55"/>
      <c r="U373" s="52"/>
      <c r="V373" s="56">
        <v>1386</v>
      </c>
      <c r="W373" s="56">
        <v>143</v>
      </c>
      <c r="X373" s="56">
        <v>1406</v>
      </c>
      <c r="Y373" s="56">
        <f>VLOOKUP(D373,Liikennemalli24!$D$2:$F$1804,2,FALSE)</f>
        <v>209</v>
      </c>
      <c r="Z373" s="148">
        <f>VLOOKUP(D373,Liikennemalli24!$D$2:$F$1804,3,FALSE)</f>
        <v>0.26900000000000002</v>
      </c>
      <c r="AA373" s="178">
        <f>IF(G373=1,VLOOKUP(C373,Liikennemalli!$D$6:$H$1921,2,FALSE),0)</f>
        <v>148.21972967576599</v>
      </c>
      <c r="AB373" s="198">
        <f>IF(G373=1,VLOOKUP(C373,Liikennemalli!$D$6:$H$1921,3,FALSE),0)</f>
        <v>0.87907195106519398</v>
      </c>
      <c r="AC373" s="51">
        <f>IF(E373=1,VLOOKUP(Työfile_2024!D373,'2015'!$F$12:$X$1887,18,FALSE),"-")</f>
        <v>0</v>
      </c>
      <c r="AD373" s="51">
        <f>IF(E373=1,VLOOKUP(Työfile_2024!D373,'2015'!$F$12:$X$1887,19,FALSE),"-")</f>
        <v>0</v>
      </c>
      <c r="AI373" s="128" t="str">
        <f>IF(E373=1,VLOOKUP(Työfile_2024!D373,'2015'!$F$12:$AB$1887,20,FALSE),"-")</f>
        <v>1 000-2 000</v>
      </c>
      <c r="AJ373" s="128" t="str">
        <f>IF(E373=1,VLOOKUP(Työfile_2024!D373,'2015'!$F$12:$AB$1887,21,FALSE),"-")</f>
        <v>0-1 000</v>
      </c>
      <c r="AK373" s="128" t="str">
        <f>IF(E373=1,VLOOKUP(Työfile_2024!D373,'2015'!$F$12:$AB$1887,22,FALSE),"-")</f>
        <v>80-100 %</v>
      </c>
      <c r="AL373" s="128" t="str">
        <f>IF(E373=1,VLOOKUP(Työfile_2024!D373,'2015'!$F$12:$AB$1887,23,FALSE),"-")</f>
        <v>80-100 %</v>
      </c>
      <c r="AM373" s="56">
        <f>VLOOKUP(Työfile_2024!D373,Tmatkat_20km_tarkasteltava_verk!$C$2:$D$1804,2,FALSE)</f>
        <v>179</v>
      </c>
      <c r="AN373" s="148">
        <f t="shared" si="77"/>
        <v>0.12914862914862915</v>
      </c>
      <c r="AO373" s="178">
        <f>IF(E373=1,VLOOKUP(Työfile_2024!D373,'2015'!$F$12:$AC$1887,24,FALSE),"-")</f>
        <v>54</v>
      </c>
      <c r="AP373" s="52">
        <f>VLOOKUP(D373,Tarkasteltava_verkko_2024_harva!$E$2:$I$1804,5,FALSE)</f>
        <v>0</v>
      </c>
      <c r="AQ373" s="52">
        <f>VLOOKUP(D373,Tarkasteltava_verkko_2024_harva!$E$2:$I$1804,4,FALSE)</f>
        <v>0</v>
      </c>
      <c r="AR373" s="148">
        <v>0</v>
      </c>
      <c r="AS373" s="170">
        <f>IFERROR(VLOOKUP(C373,'2015'!$C$12:$AG$1887,30,FALSE),"-")</f>
        <v>0</v>
      </c>
      <c r="AT373" s="148">
        <v>0</v>
      </c>
      <c r="AU373" s="170">
        <f>IFERROR(VLOOKUP(C373,'2015'!$C$12:$AG$1887,31,FALSE),"-")</f>
        <v>0</v>
      </c>
      <c r="AV373" s="106"/>
      <c r="AW373" s="63">
        <f>IFERROR(VLOOKUP(C373,Merkittävyysluokitus!$A$2:$J$1705,10,FALSE),"-")</f>
        <v>3</v>
      </c>
      <c r="AX373" s="175">
        <f>IFERROR(VLOOKUP(C373,Merkittävyysluokitus!$A$2:$J$1705,6,FALSE),"-")</f>
        <v>9.0922222222222224</v>
      </c>
      <c r="AY373" s="175">
        <f>IFERROR(VLOOKUP(C373,Merkittävyysluokitus!$A$2:$J$1705,7,FALSE),"-")</f>
        <v>3.8483333333333332</v>
      </c>
      <c r="AZ373" s="175">
        <f>IFERROR(VLOOKUP(C373,Merkittävyysluokitus!$A$2:$J$1705,8,FALSE),"-")</f>
        <v>3.4105555555555558</v>
      </c>
      <c r="BA373" s="175">
        <f>IFERROR(VLOOKUP(C373,Merkittävyysluokitus!$A$2:$J$1705,9,FALSE),"-")</f>
        <v>1.8333333333333333</v>
      </c>
      <c r="BB373" s="203"/>
      <c r="BC373" s="203" t="str">
        <f t="shared" si="78"/>
        <v>muutos</v>
      </c>
      <c r="BD373" s="39" t="s">
        <v>50</v>
      </c>
      <c r="BE373" s="68" t="str">
        <f t="shared" si="71"/>
        <v>musta</v>
      </c>
      <c r="BF373" s="68" t="str">
        <f t="shared" si="72"/>
        <v>musta</v>
      </c>
      <c r="BG373" s="69" t="str">
        <f t="shared" si="73"/>
        <v>musta</v>
      </c>
      <c r="BH373" s="209" t="str">
        <f t="shared" si="74"/>
        <v>musta</v>
      </c>
      <c r="BI373" s="39"/>
      <c r="BJ373" s="39" t="str">
        <f>IF(F373="ei löydy","uusi tie",IF(E373=0,"tieosoite muuttunut",IF(E373=1,VLOOKUP(D373,'2015'!$F$12:$AL$1887,31,FALSE),"-")))</f>
        <v>punainen</v>
      </c>
      <c r="BK373" s="67" t="str">
        <f>IF(E373=1,VLOOKUP(D373,'2015'!$F$12:$AL$1887,32,FALSE),"-")</f>
        <v>punainen</v>
      </c>
      <c r="BL373" s="39" t="str">
        <f>IF(F373="ei löydy","uusi tie",IF(E373=0,"tieosoite muuttunut",IF(E373=1,VLOOKUP(D373,'2015'!$F$12:$AL$1887,33,FALSE),"-")))</f>
        <v>punainen</v>
      </c>
      <c r="BM373" s="39"/>
      <c r="BN373" s="217" t="str">
        <f>VLOOKUP(D373,'2015'!$F$12:$AL$1887,33,FALSE)</f>
        <v>punainen</v>
      </c>
      <c r="BO373" s="39"/>
      <c r="BP373" s="115"/>
      <c r="BQ373" s="26" t="s">
        <v>9</v>
      </c>
      <c r="BS373" s="5"/>
      <c r="BU373" s="37"/>
      <c r="BV373" s="30"/>
      <c r="BX373">
        <f>IF(E373=1,VLOOKUP(D373,'2015'!$F$12:$AX$1887,43,FALSE),"-")</f>
        <v>0</v>
      </c>
      <c r="BY373">
        <f>IF(E373=1,VLOOKUP(D373,'2015'!$F$12:$AX$1887,44,FALSE),"-")</f>
        <v>0</v>
      </c>
      <c r="BZ373">
        <f>IF(E373=1,VLOOKUP(D373,'2015'!$F$12:$AX$1887,45,FALSE),"-")</f>
        <v>0</v>
      </c>
      <c r="CG373" s="21" t="s">
        <v>10</v>
      </c>
      <c r="CH373" s="21" t="s">
        <v>10</v>
      </c>
      <c r="CI373" s="21" t="s">
        <v>10</v>
      </c>
      <c r="CK373" s="21" t="s">
        <v>10</v>
      </c>
      <c r="CL373" s="21" t="s">
        <v>10</v>
      </c>
      <c r="CM373" s="21" t="s">
        <v>10</v>
      </c>
    </row>
    <row r="374" spans="1:94" ht="15.75" thickBot="1" x14ac:dyDescent="0.3">
      <c r="A374" s="50"/>
      <c r="B374" s="50"/>
      <c r="C374" s="50" t="str">
        <f t="shared" si="75"/>
        <v>140_19_11017</v>
      </c>
      <c r="D374" s="51" t="str">
        <f t="shared" si="76"/>
        <v>140_19</v>
      </c>
      <c r="E374" s="224">
        <f>IFERROR(VLOOKUP(C374,'2015'!$C$12:$D$1887,2,FALSE),0)</f>
        <v>0</v>
      </c>
      <c r="F374" s="51">
        <f>IFERROR(K374-IFERROR(VLOOKUP(D374,'2015'!$F$12:$I$1887,4,FALSE),"ei löydy"),"ei löydy")</f>
        <v>7638</v>
      </c>
      <c r="G374" s="224">
        <f>IFERROR(VLOOKUP(Työfile_2024!C374,Liikennemalli!$D$6:$G$1921,4,FALSE),0)</f>
        <v>1</v>
      </c>
      <c r="H374" s="225">
        <f>K374-IFERROR(VLOOKUP(Työfile_2024!D374,Liikennemalli!$C$6:$H$1921,6,FALSE),"ei löydy")</f>
        <v>0</v>
      </c>
      <c r="I374" s="80">
        <v>140</v>
      </c>
      <c r="J374" s="52">
        <v>19</v>
      </c>
      <c r="K374" s="52">
        <v>11017</v>
      </c>
      <c r="L374" s="53"/>
      <c r="M374" s="54"/>
      <c r="N374" s="54"/>
      <c r="O374" s="54"/>
      <c r="P374" s="54"/>
      <c r="Q374" s="55"/>
      <c r="R374" s="55"/>
      <c r="S374" s="55"/>
      <c r="T374" s="55"/>
      <c r="U374" s="52"/>
      <c r="V374" s="56">
        <v>1969</v>
      </c>
      <c r="W374" s="56">
        <v>127</v>
      </c>
      <c r="X374" s="56">
        <v>2031</v>
      </c>
      <c r="Y374" s="56">
        <f>VLOOKUP(D374,Liikennemalli24!$D$2:$F$1804,2,FALSE)</f>
        <v>224</v>
      </c>
      <c r="Z374" s="148">
        <f>VLOOKUP(D374,Liikennemalli24!$D$2:$F$1804,3,FALSE)</f>
        <v>8.5000000000000006E-2</v>
      </c>
      <c r="AA374" s="178">
        <f>IF(G374=1,VLOOKUP(C374,Liikennemalli!$D$6:$H$1921,2,FALSE),0)</f>
        <v>460.00727942871447</v>
      </c>
      <c r="AB374" s="198">
        <f>IF(G374=1,VLOOKUP(C374,Liikennemalli!$D$6:$H$1921,3,FALSE),0)</f>
        <v>0.54048756600708003</v>
      </c>
      <c r="AC374" s="51" t="str">
        <f>IF(E374=1,VLOOKUP(Työfile_2024!D374,'2015'!$F$12:$X$1887,18,FALSE),"-")</f>
        <v>-</v>
      </c>
      <c r="AD374" s="51" t="str">
        <f>IF(E374=1,VLOOKUP(Työfile_2024!D374,'2015'!$F$12:$X$1887,19,FALSE),"-")</f>
        <v>-</v>
      </c>
      <c r="AI374" s="128" t="str">
        <f>IF(E374=1,VLOOKUP(Työfile_2024!D374,'2015'!$F$12:$AB$1887,20,FALSE),"-")</f>
        <v>-</v>
      </c>
      <c r="AJ374" s="128" t="str">
        <f>IF(E374=1,VLOOKUP(Työfile_2024!D374,'2015'!$F$12:$AB$1887,21,FALSE),"-")</f>
        <v>-</v>
      </c>
      <c r="AK374" s="128" t="str">
        <f>IF(E374=1,VLOOKUP(Työfile_2024!D374,'2015'!$F$12:$AB$1887,22,FALSE),"-")</f>
        <v>-</v>
      </c>
      <c r="AL374" s="128" t="str">
        <f>IF(E374=1,VLOOKUP(Työfile_2024!D374,'2015'!$F$12:$AB$1887,23,FALSE),"-")</f>
        <v>-</v>
      </c>
      <c r="AM374" s="56">
        <f>VLOOKUP(Työfile_2024!D374,Tmatkat_20km_tarkasteltava_verk!$C$2:$D$1804,2,FALSE)</f>
        <v>195</v>
      </c>
      <c r="AN374" s="148">
        <f t="shared" si="77"/>
        <v>9.9035043169121387E-2</v>
      </c>
      <c r="AO374" s="178" t="str">
        <f>IF(E374=1,VLOOKUP(Työfile_2024!D374,'2015'!$F$12:$AC$1887,24,FALSE),"-")</f>
        <v>-</v>
      </c>
      <c r="AP374" s="52">
        <f>VLOOKUP(D374,Tarkasteltava_verkko_2024_harva!$E$2:$I$1804,5,FALSE)</f>
        <v>0</v>
      </c>
      <c r="AQ374" s="52">
        <f>VLOOKUP(D374,Tarkasteltava_verkko_2024_harva!$E$2:$I$1804,4,FALSE)</f>
        <v>0</v>
      </c>
      <c r="AR374" s="148">
        <v>0.10429336479985477</v>
      </c>
      <c r="AS374" s="170" t="str">
        <f>IFERROR(VLOOKUP(C374,'2015'!$C$12:$AG$1887,30,FALSE),"-")</f>
        <v>-</v>
      </c>
      <c r="AT374" s="148">
        <v>8.0511936098756468E-2</v>
      </c>
      <c r="AU374" s="170" t="str">
        <f>IFERROR(VLOOKUP(C374,'2015'!$C$12:$AG$1887,31,FALSE),"-")</f>
        <v>-</v>
      </c>
      <c r="AV374" s="106"/>
      <c r="AW374" s="63">
        <f>IFERROR(VLOOKUP(C374,Merkittävyysluokitus!$A$2:$J$1705,10,FALSE),"-")</f>
        <v>2</v>
      </c>
      <c r="AX374" s="175">
        <f>IFERROR(VLOOKUP(C374,Merkittävyysluokitus!$A$2:$J$1705,6,FALSE),"-")</f>
        <v>11.81734398782344</v>
      </c>
      <c r="AY374" s="175">
        <f>IFERROR(VLOOKUP(C374,Merkittävyysluokitus!$A$2:$J$1705,7,FALSE),"-")</f>
        <v>5</v>
      </c>
      <c r="AZ374" s="175">
        <f>IFERROR(VLOOKUP(C374,Merkittävyysluokitus!$A$2:$J$1705,8,FALSE),"-")</f>
        <v>5.1506773211567731</v>
      </c>
      <c r="BA374" s="175">
        <f>IFERROR(VLOOKUP(C374,Merkittävyysluokitus!$A$2:$J$1705,9,FALSE),"-")</f>
        <v>1.6666666666666665</v>
      </c>
      <c r="BB374" s="203"/>
      <c r="BC374" s="203" t="str">
        <f t="shared" si="78"/>
        <v>tieosoite muuttunut</v>
      </c>
      <c r="BD374" s="39" t="s">
        <v>50</v>
      </c>
      <c r="BE374" s="68" t="str">
        <f t="shared" si="71"/>
        <v>musta</v>
      </c>
      <c r="BF374" s="68" t="str">
        <f t="shared" si="72"/>
        <v>musta</v>
      </c>
      <c r="BG374" s="69" t="str">
        <f t="shared" si="73"/>
        <v>musta</v>
      </c>
      <c r="BH374" s="209" t="str">
        <f t="shared" si="74"/>
        <v>musta</v>
      </c>
      <c r="BI374" s="39"/>
      <c r="BJ374" s="39" t="str">
        <f>IF(F374="ei löydy","uusi tie",IF(E374=0,"tieosoite muuttunut",IF(E374=1,VLOOKUP(D374,'2015'!$F$12:$AL$1887,31,FALSE),"-")))</f>
        <v>tieosoite muuttunut</v>
      </c>
      <c r="BK374" s="67" t="str">
        <f>IF(E374=1,VLOOKUP(D374,'2015'!$F$12:$AL$1887,32,FALSE),"-")</f>
        <v>-</v>
      </c>
      <c r="BL374" s="39" t="str">
        <f>IF(F374="ei löydy","uusi tie",IF(E374=0,"tieosoite muuttunut",IF(E374=1,VLOOKUP(D374,'2015'!$F$12:$AL$1887,33,FALSE),"-")))</f>
        <v>tieosoite muuttunut</v>
      </c>
      <c r="BM374" s="39"/>
      <c r="BN374" s="217" t="str">
        <f>VLOOKUP(D374,'2015'!$F$12:$AL$1887,33,FALSE)</f>
        <v>punainen</v>
      </c>
      <c r="BO374" s="39"/>
      <c r="BP374" s="115"/>
      <c r="BQ374" s="26" t="s">
        <v>9</v>
      </c>
      <c r="BS374" s="5"/>
      <c r="BU374" s="37"/>
      <c r="BV374" s="30"/>
      <c r="BX374" t="str">
        <f>IF(E374=1,VLOOKUP(D374,'2015'!$F$12:$AX$1887,43,FALSE),"-")</f>
        <v>-</v>
      </c>
      <c r="BY374" t="str">
        <f>IF(E374=1,VLOOKUP(D374,'2015'!$F$12:$AX$1887,44,FALSE),"-")</f>
        <v>-</v>
      </c>
      <c r="BZ374" t="str">
        <f>IF(E374=1,VLOOKUP(D374,'2015'!$F$12:$AX$1887,45,FALSE),"-")</f>
        <v>-</v>
      </c>
      <c r="CG374" s="21" t="s">
        <v>10</v>
      </c>
      <c r="CH374" s="21" t="s">
        <v>10</v>
      </c>
      <c r="CI374" s="21" t="s">
        <v>10</v>
      </c>
      <c r="CK374" s="21" t="s">
        <v>10</v>
      </c>
      <c r="CL374" s="21" t="s">
        <v>10</v>
      </c>
      <c r="CM374" s="21" t="s">
        <v>10</v>
      </c>
    </row>
    <row r="375" spans="1:94" ht="15.75" thickBot="1" x14ac:dyDescent="0.3">
      <c r="A375" s="50"/>
      <c r="B375" s="50"/>
      <c r="C375" s="50" t="str">
        <f t="shared" si="75"/>
        <v>140_23_153</v>
      </c>
      <c r="D375" s="51" t="str">
        <f t="shared" si="76"/>
        <v>140_23</v>
      </c>
      <c r="E375" s="224">
        <f>IFERROR(VLOOKUP(C375,'2015'!$C$12:$D$1887,2,FALSE),0)</f>
        <v>0</v>
      </c>
      <c r="F375" s="51">
        <f>IFERROR(K375-IFERROR(VLOOKUP(D375,'2015'!$F$12:$I$1887,4,FALSE),"ei löydy"),"ei löydy")</f>
        <v>-996</v>
      </c>
      <c r="G375" s="224">
        <f>IFERROR(VLOOKUP(Työfile_2024!C375,Liikennemalli!$D$6:$G$1921,4,FALSE),0)</f>
        <v>0</v>
      </c>
      <c r="H375" s="225">
        <f>K375-IFERROR(VLOOKUP(Työfile_2024!D375,Liikennemalli!$C$6:$H$1921,6,FALSE),"ei löydy")</f>
        <v>-3305</v>
      </c>
      <c r="I375" s="80">
        <v>140</v>
      </c>
      <c r="J375" s="52">
        <v>23</v>
      </c>
      <c r="K375" s="52">
        <v>153</v>
      </c>
      <c r="L375" s="53"/>
      <c r="M375" s="54"/>
      <c r="N375" s="54"/>
      <c r="O375" s="54"/>
      <c r="P375" s="54"/>
      <c r="Q375" s="55"/>
      <c r="R375" s="55"/>
      <c r="S375" s="55"/>
      <c r="T375" s="55"/>
      <c r="U375" s="52"/>
      <c r="V375" s="56">
        <v>9723</v>
      </c>
      <c r="W375" s="56">
        <v>287</v>
      </c>
      <c r="X375" s="56">
        <v>10149</v>
      </c>
      <c r="Y375" s="56">
        <f>VLOOKUP(D375,Liikennemalli24!$D$2:$F$1804,2,FALSE)</f>
        <v>135</v>
      </c>
      <c r="Z375" s="148">
        <f>VLOOKUP(D375,Liikennemalli24!$D$2:$F$1804,3,FALSE)</f>
        <v>3.1E-2</v>
      </c>
      <c r="AA375" s="178">
        <f>IF(G375=1,VLOOKUP(C375,Liikennemalli!$D$6:$H$1921,2,FALSE),0)</f>
        <v>0</v>
      </c>
      <c r="AB375" s="198">
        <f>IF(G375=1,VLOOKUP(C375,Liikennemalli!$D$6:$H$1921,3,FALSE),0)</f>
        <v>0</v>
      </c>
      <c r="AC375" s="51" t="str">
        <f>IF(E375=1,VLOOKUP(Työfile_2024!D375,'2015'!$F$12:$X$1887,18,FALSE),"-")</f>
        <v>-</v>
      </c>
      <c r="AD375" s="51" t="str">
        <f>IF(E375=1,VLOOKUP(Työfile_2024!D375,'2015'!$F$12:$X$1887,19,FALSE),"-")</f>
        <v>-</v>
      </c>
      <c r="AI375" s="128" t="str">
        <f>IF(E375=1,VLOOKUP(Työfile_2024!D375,'2015'!$F$12:$AB$1887,20,FALSE),"-")</f>
        <v>-</v>
      </c>
      <c r="AJ375" s="128" t="str">
        <f>IF(E375=1,VLOOKUP(Työfile_2024!D375,'2015'!$F$12:$AB$1887,21,FALSE),"-")</f>
        <v>-</v>
      </c>
      <c r="AK375" s="128" t="str">
        <f>IF(E375=1,VLOOKUP(Työfile_2024!D375,'2015'!$F$12:$AB$1887,22,FALSE),"-")</f>
        <v>-</v>
      </c>
      <c r="AL375" s="128" t="str">
        <f>IF(E375=1,VLOOKUP(Työfile_2024!D375,'2015'!$F$12:$AB$1887,23,FALSE),"-")</f>
        <v>-</v>
      </c>
      <c r="AM375" s="56">
        <f>VLOOKUP(Työfile_2024!D375,Tmatkat_20km_tarkasteltava_verk!$C$2:$D$1804,2,FALSE)</f>
        <v>969</v>
      </c>
      <c r="AN375" s="148">
        <f t="shared" si="77"/>
        <v>9.9660598580684975E-2</v>
      </c>
      <c r="AO375" s="178" t="str">
        <f>IF(E375=1,VLOOKUP(Työfile_2024!D375,'2015'!$F$12:$AC$1887,24,FALSE),"-")</f>
        <v>-</v>
      </c>
      <c r="AP375" s="52" t="str">
        <f>VLOOKUP(D375,Tarkasteltava_verkko_2024_harva!$E$2:$I$1804,5,FALSE)</f>
        <v>tiivis</v>
      </c>
      <c r="AQ375" s="52" t="str">
        <f>VLOOKUP(D375,Tarkasteltava_verkko_2024_harva!$E$2:$I$1804,4,FALSE)</f>
        <v>harva</v>
      </c>
      <c r="AR375" s="148">
        <v>0.77124183006535951</v>
      </c>
      <c r="AS375" s="170" t="str">
        <f>IFERROR(VLOOKUP(C375,'2015'!$C$12:$AG$1887,30,FALSE),"-")</f>
        <v>-</v>
      </c>
      <c r="AT375" s="148">
        <v>1.0326797385620916</v>
      </c>
      <c r="AU375" s="170" t="str">
        <f>IFERROR(VLOOKUP(C375,'2015'!$C$12:$AG$1887,31,FALSE),"-")</f>
        <v>-</v>
      </c>
      <c r="AV375" s="106"/>
      <c r="AW375" s="63">
        <f>IFERROR(VLOOKUP(C375,Merkittävyysluokitus!$A$2:$J$1705,10,FALSE),"-")</f>
        <v>2</v>
      </c>
      <c r="AX375" s="175">
        <f>IFERROR(VLOOKUP(C375,Merkittävyysluokitus!$A$2:$J$1705,6,FALSE),"-")</f>
        <v>10.890532724505327</v>
      </c>
      <c r="AY375" s="175">
        <f>IFERROR(VLOOKUP(C375,Merkittävyysluokitus!$A$2:$J$1705,7,FALSE),"-")</f>
        <v>5</v>
      </c>
      <c r="AZ375" s="175">
        <f>IFERROR(VLOOKUP(C375,Merkittävyysluokitus!$A$2:$J$1705,8,FALSE),"-")</f>
        <v>3.5571993911719937</v>
      </c>
      <c r="BA375" s="175">
        <f>IFERROR(VLOOKUP(C375,Merkittävyysluokitus!$A$2:$J$1705,9,FALSE),"-")</f>
        <v>2.333333333333333</v>
      </c>
      <c r="BB375" s="203"/>
      <c r="BC375" s="203" t="str">
        <f t="shared" si="78"/>
        <v>tieosoite muuttunut</v>
      </c>
      <c r="BD375" s="39" t="s">
        <v>50</v>
      </c>
      <c r="BE375" s="68" t="str">
        <f t="shared" si="71"/>
        <v>musta</v>
      </c>
      <c r="BF375" s="68" t="str">
        <f t="shared" si="72"/>
        <v>musta</v>
      </c>
      <c r="BG375" s="69" t="str">
        <f t="shared" si="73"/>
        <v>punainen</v>
      </c>
      <c r="BH375" s="209" t="str">
        <f t="shared" si="74"/>
        <v>musta</v>
      </c>
      <c r="BI375" s="39"/>
      <c r="BJ375" s="39" t="str">
        <f>IF(F375="ei löydy","uusi tie",IF(E375=0,"tieosoite muuttunut",IF(E375=1,VLOOKUP(D375,'2015'!$F$12:$AL$1887,31,FALSE),"-")))</f>
        <v>tieosoite muuttunut</v>
      </c>
      <c r="BK375" s="67" t="str">
        <f>IF(E375=1,VLOOKUP(D375,'2015'!$F$12:$AL$1887,32,FALSE),"-")</f>
        <v>-</v>
      </c>
      <c r="BL375" s="39" t="str">
        <f>IF(F375="ei löydy","uusi tie",IF(E375=0,"tieosoite muuttunut",IF(E375=1,VLOOKUP(D375,'2015'!$F$12:$AL$1887,33,FALSE),"-")))</f>
        <v>tieosoite muuttunut</v>
      </c>
      <c r="BM375" s="39"/>
      <c r="BN375" s="217" t="str">
        <f>VLOOKUP(D375,'2015'!$F$12:$AL$1887,33,FALSE)</f>
        <v>musta</v>
      </c>
      <c r="BO375" s="39"/>
      <c r="BP375" s="115"/>
      <c r="BQ375" s="26" t="s">
        <v>10</v>
      </c>
      <c r="BS375" s="5"/>
      <c r="BU375" s="37"/>
      <c r="BV375" s="30"/>
      <c r="BX375" t="str">
        <f>IF(E375=1,VLOOKUP(D375,'2015'!$F$12:$AX$1887,43,FALSE),"-")</f>
        <v>-</v>
      </c>
      <c r="BY375" t="str">
        <f>IF(E375=1,VLOOKUP(D375,'2015'!$F$12:$AX$1887,44,FALSE),"-")</f>
        <v>-</v>
      </c>
      <c r="BZ375" t="str">
        <f>IF(E375=1,VLOOKUP(D375,'2015'!$F$12:$AX$1887,45,FALSE),"-")</f>
        <v>-</v>
      </c>
      <c r="CG375" s="21" t="s">
        <v>10</v>
      </c>
      <c r="CH375" s="21" t="s">
        <v>10</v>
      </c>
      <c r="CI375" s="21" t="s">
        <v>10</v>
      </c>
      <c r="CK375" s="21" t="s">
        <v>10</v>
      </c>
      <c r="CL375" s="21" t="s">
        <v>10</v>
      </c>
      <c r="CM375" s="21" t="s">
        <v>10</v>
      </c>
    </row>
    <row r="376" spans="1:94" ht="15.75" thickBot="1" x14ac:dyDescent="0.3">
      <c r="A376" s="50"/>
      <c r="B376" s="50"/>
      <c r="C376" s="50" t="str">
        <f t="shared" si="75"/>
        <v>140_24_3455</v>
      </c>
      <c r="D376" s="51" t="str">
        <f t="shared" si="76"/>
        <v>140_24</v>
      </c>
      <c r="E376" s="224">
        <f>IFERROR(VLOOKUP(C376,'2015'!$C$12:$D$1887,2,FALSE),0)</f>
        <v>1</v>
      </c>
      <c r="F376" s="51">
        <f>IFERROR(K376-IFERROR(VLOOKUP(D376,'2015'!$F$12:$I$1887,4,FALSE),"ei löydy"),"ei löydy")</f>
        <v>0</v>
      </c>
      <c r="G376" s="224">
        <f>IFERROR(VLOOKUP(Työfile_2024!C376,Liikennemalli!$D$6:$G$1921,4,FALSE),0)</f>
        <v>1</v>
      </c>
      <c r="H376" s="225">
        <f>K376-IFERROR(VLOOKUP(Työfile_2024!D376,Liikennemalli!$C$6:$H$1921,6,FALSE),"ei löydy")</f>
        <v>0</v>
      </c>
      <c r="I376" s="80">
        <v>140</v>
      </c>
      <c r="J376" s="52">
        <v>24</v>
      </c>
      <c r="K376" s="52">
        <v>3455</v>
      </c>
      <c r="L376" s="53"/>
      <c r="M376" s="54"/>
      <c r="N376" s="54"/>
      <c r="O376" s="54"/>
      <c r="P376" s="54"/>
      <c r="Q376" s="55"/>
      <c r="R376" s="55"/>
      <c r="S376" s="55"/>
      <c r="T376" s="55"/>
      <c r="U376" s="52"/>
      <c r="V376" s="56">
        <v>5448</v>
      </c>
      <c r="W376" s="56">
        <v>218</v>
      </c>
      <c r="X376" s="56">
        <v>5568</v>
      </c>
      <c r="Y376" s="56">
        <f>VLOOKUP(D376,Liikennemalli24!$D$2:$F$1804,2,FALSE)</f>
        <v>157</v>
      </c>
      <c r="Z376" s="148">
        <f>VLOOKUP(D376,Liikennemalli24!$D$2:$F$1804,3,FALSE)</f>
        <v>7.2999999999999995E-2</v>
      </c>
      <c r="AA376" s="178">
        <f>IF(G376=1,VLOOKUP(C376,Liikennemalli!$D$6:$H$1921,2,FALSE),0)</f>
        <v>416.803539159889</v>
      </c>
      <c r="AB376" s="198">
        <f>IF(G376=1,VLOOKUP(C376,Liikennemalli!$D$6:$H$1921,3,FALSE),0)</f>
        <v>0.118804421903483</v>
      </c>
      <c r="AC376" s="51">
        <f>IF(E376=1,VLOOKUP(Työfile_2024!D376,'2015'!$F$12:$X$1887,18,FALSE),"-")</f>
        <v>0</v>
      </c>
      <c r="AD376" s="51">
        <f>IF(E376=1,VLOOKUP(Työfile_2024!D376,'2015'!$F$12:$X$1887,19,FALSE),"-")</f>
        <v>0</v>
      </c>
      <c r="AI376" s="128" t="str">
        <f>IF(E376=1,VLOOKUP(Työfile_2024!D376,'2015'!$F$12:$AB$1887,20,FALSE),"-")</f>
        <v>0-1 000</v>
      </c>
      <c r="AJ376" s="128" t="str">
        <f>IF(E376=1,VLOOKUP(Työfile_2024!D376,'2015'!$F$12:$AB$1887,21,FALSE),"-")</f>
        <v>0-1 000</v>
      </c>
      <c r="AK376" s="128" t="str">
        <f>IF(E376=1,VLOOKUP(Työfile_2024!D376,'2015'!$F$12:$AB$1887,22,FALSE),"-")</f>
        <v>20-40 %</v>
      </c>
      <c r="AL376" s="128" t="str">
        <f>IF(E376=1,VLOOKUP(Työfile_2024!D376,'2015'!$F$12:$AB$1887,23,FALSE),"-")</f>
        <v>0-20 %</v>
      </c>
      <c r="AM376" s="56">
        <f>VLOOKUP(Työfile_2024!D376,Tmatkat_20km_tarkasteltava_verk!$C$2:$D$1804,2,FALSE)</f>
        <v>572</v>
      </c>
      <c r="AN376" s="148">
        <f t="shared" si="77"/>
        <v>0.10499265785609398</v>
      </c>
      <c r="AO376" s="178">
        <f>IF(E376=1,VLOOKUP(Työfile_2024!D376,'2015'!$F$12:$AC$1887,24,FALSE),"-")</f>
        <v>540</v>
      </c>
      <c r="AP376" s="63">
        <f>VLOOKUP(D376,Tarkasteltava_verkko_2024_harva!$E$2:$I$1804,5,FALSE)</f>
        <v>0</v>
      </c>
      <c r="AQ376" s="63">
        <f>VLOOKUP(D376,Tarkasteltava_verkko_2024_harva!$E$2:$I$1804,4,FALSE)</f>
        <v>0</v>
      </c>
      <c r="AR376" s="148">
        <v>0.2555716353111433</v>
      </c>
      <c r="AS376" s="170" t="str">
        <f>IFERROR(VLOOKUP(C376,'2015'!$C$12:$AG$1887,30,FALSE),"-")</f>
        <v>kyllä</v>
      </c>
      <c r="AT376" s="148">
        <v>0.91635311143270626</v>
      </c>
      <c r="AU376" s="170">
        <f>IFERROR(VLOOKUP(C376,'2015'!$C$12:$AG$1887,31,FALSE),"-")</f>
        <v>0</v>
      </c>
      <c r="AV376" s="106"/>
      <c r="AW376" s="63">
        <f>IFERROR(VLOOKUP(C376,Merkittävyysluokitus!$A$2:$J$1705,10,FALSE),"-")</f>
        <v>2</v>
      </c>
      <c r="AX376" s="175">
        <f>IFERROR(VLOOKUP(C376,Merkittävyysluokitus!$A$2:$J$1705,6,FALSE),"-")</f>
        <v>12.611111111111111</v>
      </c>
      <c r="AY376" s="175">
        <f>IFERROR(VLOOKUP(C376,Merkittävyysluokitus!$A$2:$J$1705,7,FALSE),"-")</f>
        <v>5</v>
      </c>
      <c r="AZ376" s="175">
        <f>IFERROR(VLOOKUP(C376,Merkittävyysluokitus!$A$2:$J$1705,8,FALSE),"-")</f>
        <v>5.4444444444444446</v>
      </c>
      <c r="BA376" s="175">
        <f>IFERROR(VLOOKUP(C376,Merkittävyysluokitus!$A$2:$J$1705,9,FALSE),"-")</f>
        <v>2.1666666666666665</v>
      </c>
      <c r="BB376" s="203"/>
      <c r="BC376" s="203" t="str">
        <f t="shared" si="78"/>
        <v>muutos</v>
      </c>
      <c r="BD376" s="39" t="s">
        <v>50</v>
      </c>
      <c r="BE376" s="68" t="str">
        <f t="shared" si="71"/>
        <v>musta</v>
      </c>
      <c r="BF376" s="68" t="str">
        <f t="shared" si="72"/>
        <v>musta</v>
      </c>
      <c r="BG376" s="69" t="str">
        <f t="shared" si="73"/>
        <v>musta</v>
      </c>
      <c r="BH376" s="209" t="str">
        <f t="shared" si="74"/>
        <v>musta</v>
      </c>
      <c r="BI376" s="39"/>
      <c r="BJ376" s="39" t="str">
        <f>IF(F376="ei löydy","uusi tie",IF(E376=0,"tieosoite muuttunut",IF(E376=1,VLOOKUP(D376,'2015'!$F$12:$AL$1887,31,FALSE),"-")))</f>
        <v>punainen</v>
      </c>
      <c r="BK376" s="67" t="str">
        <f>IF(E376=1,VLOOKUP(D376,'2015'!$F$12:$AL$1887,32,FALSE),"-")</f>
        <v>punainen</v>
      </c>
      <c r="BL376" s="39" t="str">
        <f>IF(F376="ei löydy","uusi tie",IF(E376=0,"tieosoite muuttunut",IF(E376=1,VLOOKUP(D376,'2015'!$F$12:$AL$1887,33,FALSE),"-")))</f>
        <v>punainen/musta</v>
      </c>
      <c r="BM376" s="39"/>
      <c r="BN376" s="217" t="str">
        <f>VLOOKUP(D376,'2015'!$F$12:$AL$1887,33,FALSE)</f>
        <v>punainen/musta</v>
      </c>
      <c r="BO376" s="39"/>
      <c r="BP376" s="115"/>
      <c r="BQ376" s="26" t="s">
        <v>10</v>
      </c>
      <c r="BS376" s="5"/>
      <c r="BU376" s="37"/>
      <c r="BV376" s="30"/>
      <c r="BX376">
        <f>IF(E376=1,VLOOKUP(D376,'2015'!$F$12:$AX$1887,43,FALSE),"-")</f>
        <v>0</v>
      </c>
      <c r="BY376">
        <f>IF(E376=1,VLOOKUP(D376,'2015'!$F$12:$AX$1887,44,FALSE),"-")</f>
        <v>0</v>
      </c>
      <c r="BZ376">
        <f>IF(E376=1,VLOOKUP(D376,'2015'!$F$12:$AX$1887,45,FALSE),"-")</f>
        <v>0</v>
      </c>
      <c r="CG376" s="21" t="s">
        <v>10</v>
      </c>
      <c r="CH376" s="21" t="s">
        <v>10</v>
      </c>
      <c r="CI376" s="2" t="s">
        <v>9</v>
      </c>
      <c r="CK376" s="21" t="s">
        <v>10</v>
      </c>
      <c r="CL376" s="21" t="s">
        <v>10</v>
      </c>
      <c r="CM376" s="21" t="s">
        <v>10</v>
      </c>
    </row>
    <row r="377" spans="1:94" ht="15.75" thickBot="1" x14ac:dyDescent="0.3">
      <c r="A377" s="50"/>
      <c r="B377" s="50"/>
      <c r="C377" s="50" t="str">
        <f t="shared" si="75"/>
        <v>140_25_3710</v>
      </c>
      <c r="D377" s="51" t="str">
        <f t="shared" si="76"/>
        <v>140_25</v>
      </c>
      <c r="E377" s="224">
        <f>IFERROR(VLOOKUP(C377,'2015'!$C$12:$D$1887,2,FALSE),0)</f>
        <v>1</v>
      </c>
      <c r="F377" s="51">
        <f>IFERROR(K377-IFERROR(VLOOKUP(D377,'2015'!$F$12:$I$1887,4,FALSE),"ei löydy"),"ei löydy")</f>
        <v>0</v>
      </c>
      <c r="G377" s="224">
        <f>IFERROR(VLOOKUP(Työfile_2024!C377,Liikennemalli!$D$6:$G$1921,4,FALSE),0)</f>
        <v>1</v>
      </c>
      <c r="H377" s="225">
        <f>K377-IFERROR(VLOOKUP(Työfile_2024!D377,Liikennemalli!$C$6:$H$1921,6,FALSE),"ei löydy")</f>
        <v>0</v>
      </c>
      <c r="I377" s="80">
        <v>140</v>
      </c>
      <c r="J377" s="52">
        <v>25</v>
      </c>
      <c r="K377" s="52">
        <v>3710</v>
      </c>
      <c r="L377" s="53"/>
      <c r="M377" s="54"/>
      <c r="N377" s="54"/>
      <c r="O377" s="54"/>
      <c r="P377" s="54"/>
      <c r="Q377" s="55"/>
      <c r="R377" s="55"/>
      <c r="S377" s="55"/>
      <c r="T377" s="55"/>
      <c r="U377" s="52"/>
      <c r="V377" s="56">
        <v>2512.4757412398922</v>
      </c>
      <c r="W377" s="56">
        <v>139.23719676549865</v>
      </c>
      <c r="X377" s="56">
        <v>2661.6010781671157</v>
      </c>
      <c r="Y377" s="56">
        <f>VLOOKUP(D377,Liikennemalli24!$D$2:$F$1804,2,FALSE)</f>
        <v>125</v>
      </c>
      <c r="Z377" s="148">
        <f>VLOOKUP(D377,Liikennemalli24!$D$2:$F$1804,3,FALSE)</f>
        <v>0.14299999999999999</v>
      </c>
      <c r="AA377" s="178">
        <f>IF(G377=1,VLOOKUP(C377,Liikennemalli!$D$6:$H$1921,2,FALSE),0)</f>
        <v>389.21477209695797</v>
      </c>
      <c r="AB377" s="198">
        <f>IF(G377=1,VLOOKUP(C377,Liikennemalli!$D$6:$H$1921,3,FALSE),0)</f>
        <v>0.310071059301254</v>
      </c>
      <c r="AC377" s="51">
        <f>IF(E377=1,VLOOKUP(Työfile_2024!D377,'2015'!$F$12:$X$1887,18,FALSE),"-")</f>
        <v>0</v>
      </c>
      <c r="AD377" s="51">
        <f>IF(E377=1,VLOOKUP(Työfile_2024!D377,'2015'!$F$12:$X$1887,19,FALSE),"-")</f>
        <v>0</v>
      </c>
      <c r="AI377" s="128" t="str">
        <f>IF(E377=1,VLOOKUP(Työfile_2024!D377,'2015'!$F$12:$AB$1887,20,FALSE),"-")</f>
        <v>0-1 000</v>
      </c>
      <c r="AJ377" s="128" t="str">
        <f>IF(E377=1,VLOOKUP(Työfile_2024!D377,'2015'!$F$12:$AB$1887,21,FALSE),"-")</f>
        <v>0-1 000</v>
      </c>
      <c r="AK377" s="128" t="str">
        <f>IF(E377=1,VLOOKUP(Työfile_2024!D377,'2015'!$F$12:$AB$1887,22,FALSE),"-")</f>
        <v>40-60 %</v>
      </c>
      <c r="AL377" s="128" t="str">
        <f>IF(E377=1,VLOOKUP(Työfile_2024!D377,'2015'!$F$12:$AB$1887,23,FALSE),"-")</f>
        <v>20-40 %</v>
      </c>
      <c r="AM377" s="56">
        <f>VLOOKUP(Työfile_2024!D377,Tmatkat_20km_tarkasteltava_verk!$C$2:$D$1804,2,FALSE)</f>
        <v>70</v>
      </c>
      <c r="AN377" s="148">
        <f t="shared" si="77"/>
        <v>2.7860965521384659E-2</v>
      </c>
      <c r="AO377" s="178">
        <f>IF(E377=1,VLOOKUP(Työfile_2024!D377,'2015'!$F$12:$AC$1887,24,FALSE),"-")</f>
        <v>256</v>
      </c>
      <c r="AP377" s="52">
        <f>VLOOKUP(D377,Tarkasteltava_verkko_2024_harva!$E$2:$I$1804,5,FALSE)</f>
        <v>0</v>
      </c>
      <c r="AQ377" s="52">
        <f>VLOOKUP(D377,Tarkasteltava_verkko_2024_harva!$E$2:$I$1804,4,FALSE)</f>
        <v>0</v>
      </c>
      <c r="AR377" s="148">
        <v>0</v>
      </c>
      <c r="AS377" s="170">
        <f>IFERROR(VLOOKUP(C377,'2015'!$C$12:$AG$1887,30,FALSE),"-")</f>
        <v>0</v>
      </c>
      <c r="AT377" s="148">
        <v>0.59568733153638809</v>
      </c>
      <c r="AU377" s="170">
        <f>IFERROR(VLOOKUP(C377,'2015'!$C$12:$AG$1887,31,FALSE),"-")</f>
        <v>0</v>
      </c>
      <c r="AV377" s="106"/>
      <c r="AW377" s="63">
        <f>IFERROR(VLOOKUP(C377,Merkittävyysluokitus!$A$2:$J$1705,10,FALSE),"-")</f>
        <v>3</v>
      </c>
      <c r="AX377" s="175">
        <f>IFERROR(VLOOKUP(C377,Merkittävyysluokitus!$A$2:$J$1705,6,FALSE),"-")</f>
        <v>10.397777777777778</v>
      </c>
      <c r="AY377" s="175">
        <f>IFERROR(VLOOKUP(C377,Merkittävyysluokitus!$A$2:$J$1705,7,FALSE),"-")</f>
        <v>4.7833333333333332</v>
      </c>
      <c r="AZ377" s="175">
        <f>IFERROR(VLOOKUP(C377,Merkittävyysluokitus!$A$2:$J$1705,8,FALSE),"-")</f>
        <v>4.1144444444444446</v>
      </c>
      <c r="BA377" s="175">
        <f>IFERROR(VLOOKUP(C377,Merkittävyysluokitus!$A$2:$J$1705,9,FALSE),"-")</f>
        <v>1.5</v>
      </c>
      <c r="BB377" s="203"/>
      <c r="BC377" s="203" t="str">
        <f t="shared" si="78"/>
        <v>muutos</v>
      </c>
      <c r="BD377" s="39" t="s">
        <v>50</v>
      </c>
      <c r="BE377" s="68" t="str">
        <f t="shared" si="71"/>
        <v>musta</v>
      </c>
      <c r="BF377" s="68" t="str">
        <f t="shared" si="72"/>
        <v>musta</v>
      </c>
      <c r="BG377" s="69" t="str">
        <f t="shared" si="73"/>
        <v>musta</v>
      </c>
      <c r="BH377" s="209" t="str">
        <f t="shared" si="74"/>
        <v>musta</v>
      </c>
      <c r="BI377" s="39"/>
      <c r="BJ377" s="39" t="str">
        <f>IF(F377="ei löydy","uusi tie",IF(E377=0,"tieosoite muuttunut",IF(E377=1,VLOOKUP(D377,'2015'!$F$12:$AL$1887,31,FALSE),"-")))</f>
        <v>punainen</v>
      </c>
      <c r="BK377" s="67" t="str">
        <f>IF(E377=1,VLOOKUP(D377,'2015'!$F$12:$AL$1887,32,FALSE),"-")</f>
        <v>punainen</v>
      </c>
      <c r="BL377" s="39" t="str">
        <f>IF(F377="ei löydy","uusi tie",IF(E377=0,"tieosoite muuttunut",IF(E377=1,VLOOKUP(D377,'2015'!$F$12:$AL$1887,33,FALSE),"-")))</f>
        <v>punainen</v>
      </c>
      <c r="BM377" s="39"/>
      <c r="BN377" s="217" t="str">
        <f>VLOOKUP(D377,'2015'!$F$12:$AL$1887,33,FALSE)</f>
        <v>punainen</v>
      </c>
      <c r="BO377" s="39"/>
      <c r="BP377" s="115"/>
      <c r="BQ377" s="26" t="s">
        <v>51</v>
      </c>
      <c r="BS377" s="5"/>
      <c r="BU377" s="37"/>
      <c r="BV377" s="30"/>
      <c r="BX377">
        <f>IF(E377=1,VLOOKUP(D377,'2015'!$F$12:$AX$1887,43,FALSE),"-")</f>
        <v>0</v>
      </c>
      <c r="BY377">
        <f>IF(E377=1,VLOOKUP(D377,'2015'!$F$12:$AX$1887,44,FALSE),"-")</f>
        <v>0</v>
      </c>
      <c r="BZ377">
        <f>IF(E377=1,VLOOKUP(D377,'2015'!$F$12:$AX$1887,45,FALSE),"-")</f>
        <v>0</v>
      </c>
      <c r="CG377" s="21"/>
      <c r="CH377" s="21"/>
      <c r="CI377" s="21"/>
      <c r="CK377" s="21"/>
      <c r="CL377" s="21"/>
      <c r="CM377" s="21"/>
    </row>
    <row r="378" spans="1:94" s="161" customFormat="1" ht="15.75" thickBot="1" x14ac:dyDescent="0.3">
      <c r="A378" s="150"/>
      <c r="B378" s="150"/>
      <c r="C378" s="150"/>
      <c r="D378" s="151" t="str">
        <f t="shared" si="76"/>
        <v>140_26</v>
      </c>
      <c r="E378" s="226"/>
      <c r="F378" s="151">
        <f>IFERROR(K378-IFERROR(VLOOKUP(D378,'2015'!$F$12:$I$1887,4,FALSE),"ei löydy"),"ei löydy")</f>
        <v>-7994</v>
      </c>
      <c r="G378" s="226"/>
      <c r="H378" s="227"/>
      <c r="I378" s="81">
        <v>140</v>
      </c>
      <c r="J378" s="152">
        <v>26</v>
      </c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3"/>
      <c r="W378" s="153"/>
      <c r="X378" s="153"/>
      <c r="Y378" s="153">
        <f>VLOOKUP(D378,Liikennemalli24!$D$2:$F$1804,2,FALSE)</f>
        <v>0</v>
      </c>
      <c r="Z378" s="154">
        <f>VLOOKUP(D378,Liikennemalli24!$D$2:$F$1804,3,FALSE)</f>
        <v>0</v>
      </c>
      <c r="AA378" s="179"/>
      <c r="AB378" s="199"/>
      <c r="AC378" s="151"/>
      <c r="AD378" s="151"/>
      <c r="AE378" s="155"/>
      <c r="AF378" s="155"/>
      <c r="AG378" s="155"/>
      <c r="AH378" s="155"/>
      <c r="AI378" s="156"/>
      <c r="AJ378" s="156"/>
      <c r="AK378" s="156"/>
      <c r="AL378" s="156"/>
      <c r="AM378" s="153">
        <f>VLOOKUP(Työfile_2024!D378,Tmatkat_20km_tarkasteltava_verk!$C$2:$D$1804,2,FALSE)</f>
        <v>62</v>
      </c>
      <c r="AN378" s="154" t="e">
        <f t="shared" si="77"/>
        <v>#DIV/0!</v>
      </c>
      <c r="AO378" s="179" t="str">
        <f>IF(E378=1,VLOOKUP(Työfile_2024!D378,'2015'!$F$12:$AC$1887,24,FALSE),"-")</f>
        <v>-</v>
      </c>
      <c r="AP378" s="52">
        <f>VLOOKUP(D378,Tarkasteltava_verkko_2024_harva!$E$2:$I$1804,5,FALSE)</f>
        <v>0</v>
      </c>
      <c r="AQ378" s="52">
        <f>VLOOKUP(D378,Tarkasteltava_verkko_2024_harva!$E$2:$I$1804,4,FALSE)</f>
        <v>0</v>
      </c>
      <c r="AR378" s="154" t="e">
        <v>#DIV/0!</v>
      </c>
      <c r="AS378" s="170" t="str">
        <f>IFERROR(VLOOKUP(C378,'2015'!$C$12:$AG$1887,30,FALSE),"-")</f>
        <v>-</v>
      </c>
      <c r="AT378" s="154" t="e">
        <v>#DIV/0!</v>
      </c>
      <c r="AU378" s="170" t="str">
        <f>IFERROR(VLOOKUP(C378,'2015'!$C$12:$AG$1887,31,FALSE),"-")</f>
        <v>-</v>
      </c>
      <c r="AV378" s="157"/>
      <c r="AW378" s="173" t="str">
        <f>IFERROR(VLOOKUP(C378,Merkittävyysluokitus!$A$2:$J$1705,10,FALSE),"-")</f>
        <v>-</v>
      </c>
      <c r="AX378" s="175" t="str">
        <f>IFERROR(VLOOKUP(C378,Merkittävyysluokitus!$A$2:$J$1705,6,FALSE),"-")</f>
        <v>-</v>
      </c>
      <c r="AY378" s="175" t="str">
        <f>IFERROR(VLOOKUP(C378,Merkittävyysluokitus!$A$2:$J$1705,7,FALSE),"-")</f>
        <v>-</v>
      </c>
      <c r="AZ378" s="175" t="str">
        <f>IFERROR(VLOOKUP(C378,Merkittävyysluokitus!$A$2:$J$1705,8,FALSE),"-")</f>
        <v>-</v>
      </c>
      <c r="BA378" s="175" t="str">
        <f>IFERROR(VLOOKUP(C378,Merkittävyysluokitus!$A$2:$J$1705,9,FALSE),"-")</f>
        <v>-</v>
      </c>
      <c r="BB378" s="203"/>
      <c r="BC378" s="203" t="str">
        <f t="shared" si="78"/>
        <v>tieosoite muuttunut</v>
      </c>
      <c r="BD378" s="39" t="s">
        <v>50</v>
      </c>
      <c r="BE378" s="68" t="str">
        <f t="shared" si="71"/>
        <v>ei mallia</v>
      </c>
      <c r="BF378" s="68" t="str">
        <f t="shared" si="72"/>
        <v>ei mallia</v>
      </c>
      <c r="BG378" s="66" t="str">
        <f t="shared" si="73"/>
        <v>ei mallia</v>
      </c>
      <c r="BH378" s="207" t="str">
        <f t="shared" si="74"/>
        <v>musta</v>
      </c>
      <c r="BI378" s="158"/>
      <c r="BJ378" s="39" t="str">
        <f>IF(F378="ei löydy","uusi tie",IF(E378=0,"tieosoite muuttunut",IF(E378=1,VLOOKUP(D378,'2015'!$F$12:$AL$1887,31,FALSE),"-")))</f>
        <v>tieosoite muuttunut</v>
      </c>
      <c r="BK378" s="67" t="str">
        <f>IF(E378=1,VLOOKUP(D378,'2015'!$F$12:$AL$1887,32,FALSE),"-")</f>
        <v>-</v>
      </c>
      <c r="BL378" s="39" t="str">
        <f>IF(F378="ei löydy","uusi tie",IF(E378=0,"tieosoite muuttunut",IF(E378=1,VLOOKUP(D378,'2015'!$F$12:$AL$1887,33,FALSE),"-")))</f>
        <v>tieosoite muuttunut</v>
      </c>
      <c r="BM378" s="39"/>
      <c r="BN378" s="217" t="str">
        <f>VLOOKUP(D378,'2015'!$F$12:$AL$1887,33,FALSE)</f>
        <v>punainen</v>
      </c>
      <c r="BO378" s="158"/>
      <c r="BP378" s="159"/>
      <c r="BQ378" s="160"/>
      <c r="BS378" s="162"/>
      <c r="BT378" s="163"/>
      <c r="BU378" s="164"/>
      <c r="BV378" s="165"/>
      <c r="BX378" t="str">
        <f>IF(E378=1,VLOOKUP(D378,'2015'!$F$12:$AX$1887,43,FALSE),"-")</f>
        <v>-</v>
      </c>
      <c r="BY378" t="str">
        <f>IF(E378=1,VLOOKUP(D378,'2015'!$F$12:$AX$1887,44,FALSE),"-")</f>
        <v>-</v>
      </c>
      <c r="BZ378" t="str">
        <f>IF(E378=1,VLOOKUP(D378,'2015'!$F$12:$AX$1887,45,FALSE),"-")</f>
        <v>-</v>
      </c>
      <c r="CA378" s="163"/>
      <c r="CB378" s="163"/>
      <c r="CC378" s="163"/>
      <c r="CD378" s="163"/>
      <c r="CE378" s="163"/>
      <c r="CF378" s="166"/>
      <c r="CG378" s="167"/>
      <c r="CH378" s="167"/>
      <c r="CI378" s="167"/>
      <c r="CJ378" s="166"/>
      <c r="CK378" s="167"/>
      <c r="CL378" s="167"/>
      <c r="CM378" s="167"/>
    </row>
    <row r="379" spans="1:94" ht="15.75" thickBot="1" x14ac:dyDescent="0.3">
      <c r="A379" s="50"/>
      <c r="B379" s="50"/>
      <c r="C379" s="50" t="str">
        <f t="shared" si="75"/>
        <v>140_27_3218</v>
      </c>
      <c r="D379" s="51" t="str">
        <f t="shared" si="76"/>
        <v>140_27</v>
      </c>
      <c r="E379" s="224">
        <f>IFERROR(VLOOKUP(C379,'2015'!$C$12:$D$1887,2,FALSE),0)</f>
        <v>0</v>
      </c>
      <c r="F379" s="51">
        <f>IFERROR(K379-IFERROR(VLOOKUP(D379,'2015'!$F$12:$I$1887,4,FALSE),"ei löydy"),"ei löydy")</f>
        <v>-15</v>
      </c>
      <c r="G379" s="224">
        <f>IFERROR(VLOOKUP(Työfile_2024!C379,Liikennemalli!$D$6:$G$1921,4,FALSE),0)</f>
        <v>1</v>
      </c>
      <c r="H379" s="225">
        <f>K379-IFERROR(VLOOKUP(Työfile_2024!D379,Liikennemalli!$C$6:$H$1921,6,FALSE),"ei löydy")</f>
        <v>0</v>
      </c>
      <c r="I379" s="80">
        <v>140</v>
      </c>
      <c r="J379" s="52">
        <v>27</v>
      </c>
      <c r="K379" s="52">
        <v>3218</v>
      </c>
      <c r="L379" s="53"/>
      <c r="M379" s="54"/>
      <c r="N379" s="54"/>
      <c r="O379" s="54"/>
      <c r="P379" s="54"/>
      <c r="Q379" s="55"/>
      <c r="R379" s="55"/>
      <c r="S379" s="55"/>
      <c r="T379" s="55"/>
      <c r="U379" s="52"/>
      <c r="V379" s="56">
        <v>1946</v>
      </c>
      <c r="W379" s="56">
        <v>155</v>
      </c>
      <c r="X379" s="56">
        <v>2037</v>
      </c>
      <c r="Y379" s="56">
        <f>VLOOKUP(D379,Liikennemalli24!$D$2:$F$1804,2,FALSE)</f>
        <v>124</v>
      </c>
      <c r="Z379" s="148">
        <f>VLOOKUP(D379,Liikennemalli24!$D$2:$F$1804,3,FALSE)</f>
        <v>0.218</v>
      </c>
      <c r="AA379" s="178">
        <f>IF(G379=1,VLOOKUP(C379,Liikennemalli!$D$6:$H$1921,2,FALSE),"-")</f>
        <v>369.23178526854002</v>
      </c>
      <c r="AB379" s="198">
        <f>IF(G379=1,VLOOKUP(C379,Liikennemalli!$D$6:$H$1921,3,FALSE),"-")</f>
        <v>0.69619129442869598</v>
      </c>
      <c r="AC379" s="51" t="str">
        <f>IF(E379=1,VLOOKUP(Työfile_2024!D379,'2015'!$F$12:$X$1887,18,FALSE),"-")</f>
        <v>-</v>
      </c>
      <c r="AD379" s="51" t="str">
        <f>IF(E379=1,VLOOKUP(Työfile_2024!D379,'2015'!$F$12:$X$1887,19,FALSE),"-")</f>
        <v>-</v>
      </c>
      <c r="AI379" s="128" t="str">
        <f>IF(E379=1,VLOOKUP(Työfile_2024!D379,'2015'!$F$12:$AB$1887,20,FALSE),"-")</f>
        <v>-</v>
      </c>
      <c r="AJ379" s="128" t="str">
        <f>IF(E379=1,VLOOKUP(Työfile_2024!D379,'2015'!$F$12:$AB$1887,21,FALSE),"-")</f>
        <v>-</v>
      </c>
      <c r="AK379" s="128" t="str">
        <f>IF(E379=1,VLOOKUP(Työfile_2024!D379,'2015'!$F$12:$AB$1887,22,FALSE),"-")</f>
        <v>-</v>
      </c>
      <c r="AL379" s="128" t="str">
        <f>IF(E379=1,VLOOKUP(Työfile_2024!D379,'2015'!$F$12:$AB$1887,23,FALSE),"-")</f>
        <v>-</v>
      </c>
      <c r="AM379" s="56">
        <f>VLOOKUP(Työfile_2024!D379,Tmatkat_20km_tarkasteltava_verk!$C$2:$D$1804,2,FALSE)</f>
        <v>106</v>
      </c>
      <c r="AN379" s="148">
        <f t="shared" si="77"/>
        <v>5.4470709146968138E-2</v>
      </c>
      <c r="AO379" s="178" t="str">
        <f>IF(E379=1,VLOOKUP(Työfile_2024!D379,'2015'!$F$12:$AC$1887,24,FALSE),"-")</f>
        <v>-</v>
      </c>
      <c r="AP379" s="52">
        <f>VLOOKUP(D379,Tarkasteltava_verkko_2024_harva!$E$2:$I$1804,5,FALSE)</f>
        <v>0</v>
      </c>
      <c r="AQ379" s="52">
        <f>VLOOKUP(D379,Tarkasteltava_verkko_2024_harva!$E$2:$I$1804,4,FALSE)</f>
        <v>0</v>
      </c>
      <c r="AR379" s="148">
        <v>0.29397141081417028</v>
      </c>
      <c r="AS379" s="170" t="str">
        <f>IFERROR(VLOOKUP(C379,'2015'!$C$12:$AG$1887,30,FALSE),"-")</f>
        <v>-</v>
      </c>
      <c r="AT379" s="148">
        <v>0.2113113735239279</v>
      </c>
      <c r="AU379" s="170" t="str">
        <f>IFERROR(VLOOKUP(C379,'2015'!$C$12:$AG$1887,31,FALSE),"-")</f>
        <v>-</v>
      </c>
      <c r="AV379" s="106"/>
      <c r="AW379" s="63">
        <f>IFERROR(VLOOKUP(C379,Merkittävyysluokitus!$A$2:$J$1705,10,FALSE),"-")</f>
        <v>2</v>
      </c>
      <c r="AX379" s="175">
        <f>IFERROR(VLOOKUP(C379,Merkittävyysluokitus!$A$2:$J$1705,6,FALSE),"-")</f>
        <v>12.018888888888888</v>
      </c>
      <c r="AY379" s="175">
        <f>IFERROR(VLOOKUP(C379,Merkittävyysluokitus!$A$2:$J$1705,7,FALSE),"-")</f>
        <v>4.8</v>
      </c>
      <c r="AZ379" s="175">
        <f>IFERROR(VLOOKUP(C379,Merkittävyysluokitus!$A$2:$J$1705,8,FALSE),"-")</f>
        <v>5.2188888888888885</v>
      </c>
      <c r="BA379" s="175">
        <f>IFERROR(VLOOKUP(C379,Merkittävyysluokitus!$A$2:$J$1705,9,FALSE),"-")</f>
        <v>2</v>
      </c>
      <c r="BB379" s="203"/>
      <c r="BC379" s="203" t="str">
        <f t="shared" si="78"/>
        <v>tieosoite muuttunut</v>
      </c>
      <c r="BD379" s="39" t="s">
        <v>50</v>
      </c>
      <c r="BE379" s="68" t="str">
        <f t="shared" si="71"/>
        <v>musta</v>
      </c>
      <c r="BF379" s="68" t="str">
        <f t="shared" si="72"/>
        <v>musta</v>
      </c>
      <c r="BG379" s="68" t="str">
        <f t="shared" si="73"/>
        <v>musta</v>
      </c>
      <c r="BH379" s="208" t="str">
        <f t="shared" si="74"/>
        <v>musta</v>
      </c>
      <c r="BI379" s="39"/>
      <c r="BJ379" s="39" t="str">
        <f>IF(F379="ei löydy","uusi tie",IF(E379=0,"tieosoite muuttunut",IF(E379=1,VLOOKUP(D379,'2015'!$F$12:$AL$1887,31,FALSE),"-")))</f>
        <v>tieosoite muuttunut</v>
      </c>
      <c r="BK379" s="67" t="str">
        <f>IF(E379=1,VLOOKUP(D379,'2015'!$F$12:$AL$1887,32,FALSE),"-")</f>
        <v>-</v>
      </c>
      <c r="BL379" s="39" t="str">
        <f>IF(F379="ei löydy","uusi tie",IF(E379=0,"tieosoite muuttunut",IF(E379=1,VLOOKUP(D379,'2015'!$F$12:$AL$1887,33,FALSE),"-")))</f>
        <v>tieosoite muuttunut</v>
      </c>
      <c r="BM379" s="39"/>
      <c r="BN379" s="217" t="str">
        <f>VLOOKUP(D379,'2015'!$F$12:$AL$1887,33,FALSE)</f>
        <v>punainen</v>
      </c>
      <c r="BO379" s="39"/>
      <c r="BP379" s="115"/>
      <c r="BQ379" s="26" t="s">
        <v>9</v>
      </c>
      <c r="BS379" s="5"/>
      <c r="BU379" s="37"/>
      <c r="BV379" s="30"/>
      <c r="BX379" t="str">
        <f>IF(E379=1,VLOOKUP(D379,'2015'!$F$12:$AX$1887,43,FALSE),"-")</f>
        <v>-</v>
      </c>
      <c r="BY379" t="str">
        <f>IF(E379=1,VLOOKUP(D379,'2015'!$F$12:$AX$1887,44,FALSE),"-")</f>
        <v>-</v>
      </c>
      <c r="BZ379" t="str">
        <f>IF(E379=1,VLOOKUP(D379,'2015'!$F$12:$AX$1887,45,FALSE),"-")</f>
        <v>-</v>
      </c>
      <c r="CG379" s="21" t="s">
        <v>10</v>
      </c>
      <c r="CH379" s="21" t="s">
        <v>10</v>
      </c>
      <c r="CI379" s="21" t="s">
        <v>10</v>
      </c>
      <c r="CK379" s="21" t="s">
        <v>10</v>
      </c>
      <c r="CL379" s="21" t="s">
        <v>10</v>
      </c>
      <c r="CM379" s="21" t="s">
        <v>10</v>
      </c>
    </row>
    <row r="380" spans="1:94" ht="15.75" thickBot="1" x14ac:dyDescent="0.3">
      <c r="A380" s="50"/>
      <c r="B380" s="50"/>
      <c r="C380" s="50" t="str">
        <f t="shared" si="75"/>
        <v>140_28_3015</v>
      </c>
      <c r="D380" s="51" t="str">
        <f t="shared" si="76"/>
        <v>140_28</v>
      </c>
      <c r="E380" s="224">
        <f>IFERROR(VLOOKUP(C380,'2015'!$C$12:$D$1887,2,FALSE),0)</f>
        <v>0</v>
      </c>
      <c r="F380" s="51">
        <f>IFERROR(K380-IFERROR(VLOOKUP(D380,'2015'!$F$12:$I$1887,4,FALSE),"ei löydy"),"ei löydy")</f>
        <v>-19</v>
      </c>
      <c r="G380" s="224">
        <f>IFERROR(VLOOKUP(Työfile_2024!C380,Liikennemalli!$D$6:$G$1921,4,FALSE),0)</f>
        <v>1</v>
      </c>
      <c r="H380" s="225">
        <f>K380-IFERROR(VLOOKUP(Työfile_2024!D380,Liikennemalli!$C$6:$H$1921,6,FALSE),"ei löydy")</f>
        <v>0</v>
      </c>
      <c r="I380" s="80">
        <v>140</v>
      </c>
      <c r="J380" s="52">
        <v>28</v>
      </c>
      <c r="K380" s="52">
        <v>3015</v>
      </c>
      <c r="L380" s="53"/>
      <c r="M380" s="54"/>
      <c r="N380" s="54"/>
      <c r="O380" s="54"/>
      <c r="P380" s="54"/>
      <c r="Q380" s="55"/>
      <c r="R380" s="55"/>
      <c r="S380" s="55"/>
      <c r="T380" s="55"/>
      <c r="U380" s="52"/>
      <c r="V380" s="56">
        <v>1877</v>
      </c>
      <c r="W380" s="56">
        <v>109</v>
      </c>
      <c r="X380" s="56">
        <v>2035</v>
      </c>
      <c r="Y380" s="56">
        <f>VLOOKUP(D380,Liikennemalli24!$D$2:$F$1804,2,FALSE)</f>
        <v>0</v>
      </c>
      <c r="Z380" s="148">
        <f>VLOOKUP(D380,Liikennemalli24!$D$2:$F$1804,3,FALSE)</f>
        <v>0</v>
      </c>
      <c r="AA380" s="178">
        <f>IF(G380=1,VLOOKUP(C380,Liikennemalli!$D$6:$H$1921,2,FALSE),"-")</f>
        <v>76.912780853719099</v>
      </c>
      <c r="AB380" s="198">
        <f>IF(G380=1,VLOOKUP(C380,Liikennemalli!$D$6:$H$1921,3,FALSE),"-")</f>
        <v>0.64902643466766996</v>
      </c>
      <c r="AC380" s="51" t="str">
        <f>IF(E380=1,VLOOKUP(Työfile_2024!D380,'2015'!$F$12:$X$1887,18,FALSE),"-")</f>
        <v>-</v>
      </c>
      <c r="AD380" s="51" t="str">
        <f>IF(E380=1,VLOOKUP(Työfile_2024!D380,'2015'!$F$12:$X$1887,19,FALSE),"-")</f>
        <v>-</v>
      </c>
      <c r="AI380" s="128" t="str">
        <f>IF(E380=1,VLOOKUP(Työfile_2024!D380,'2015'!$F$12:$AB$1887,20,FALSE),"-")</f>
        <v>-</v>
      </c>
      <c r="AJ380" s="128" t="str">
        <f>IF(E380=1,VLOOKUP(Työfile_2024!D380,'2015'!$F$12:$AB$1887,21,FALSE),"-")</f>
        <v>-</v>
      </c>
      <c r="AK380" s="128" t="str">
        <f>IF(E380=1,VLOOKUP(Työfile_2024!D380,'2015'!$F$12:$AB$1887,22,FALSE),"-")</f>
        <v>-</v>
      </c>
      <c r="AL380" s="128" t="str">
        <f>IF(E380=1,VLOOKUP(Työfile_2024!D380,'2015'!$F$12:$AB$1887,23,FALSE),"-")</f>
        <v>-</v>
      </c>
      <c r="AM380" s="56">
        <f>VLOOKUP(Työfile_2024!D380,Tmatkat_20km_tarkasteltava_verk!$C$2:$D$1804,2,FALSE)</f>
        <v>14</v>
      </c>
      <c r="AN380" s="148">
        <f t="shared" si="77"/>
        <v>7.4587107085775173E-3</v>
      </c>
      <c r="AO380" s="178" t="str">
        <f>IF(E380=1,VLOOKUP(Työfile_2024!D380,'2015'!$F$12:$AC$1887,24,FALSE),"-")</f>
        <v>-</v>
      </c>
      <c r="AP380" s="52">
        <f>VLOOKUP(D380,Tarkasteltava_verkko_2024_harva!$E$2:$I$1804,5,FALSE)</f>
        <v>0</v>
      </c>
      <c r="AQ380" s="52">
        <f>VLOOKUP(D380,Tarkasteltava_verkko_2024_harva!$E$2:$I$1804,4,FALSE)</f>
        <v>0</v>
      </c>
      <c r="AR380" s="148">
        <v>0.14991708126036485</v>
      </c>
      <c r="AS380" s="170" t="str">
        <f>IFERROR(VLOOKUP(C380,'2015'!$C$12:$AG$1887,30,FALSE),"-")</f>
        <v>-</v>
      </c>
      <c r="AT380" s="148">
        <v>7.6285240464344942E-2</v>
      </c>
      <c r="AU380" s="170" t="str">
        <f>IFERROR(VLOOKUP(C380,'2015'!$C$12:$AG$1887,31,FALSE),"-")</f>
        <v>-</v>
      </c>
      <c r="AV380" s="106"/>
      <c r="AW380" s="63">
        <f>IFERROR(VLOOKUP(C380,Merkittävyysluokitus!$A$2:$J$1705,10,FALSE),"-")</f>
        <v>3</v>
      </c>
      <c r="AX380" s="175">
        <f>IFERROR(VLOOKUP(C380,Merkittävyysluokitus!$A$2:$J$1705,6,FALSE),"-")</f>
        <v>9.5955555555555563</v>
      </c>
      <c r="AY380" s="175">
        <f>IFERROR(VLOOKUP(C380,Merkittävyysluokitus!$A$2:$J$1705,7,FALSE),"-")</f>
        <v>3.7416666666666663</v>
      </c>
      <c r="AZ380" s="175">
        <f>IFERROR(VLOOKUP(C380,Merkittävyysluokitus!$A$2:$J$1705,8,FALSE),"-")</f>
        <v>4.3538888888888891</v>
      </c>
      <c r="BA380" s="175">
        <f>IFERROR(VLOOKUP(C380,Merkittävyysluokitus!$A$2:$J$1705,9,FALSE),"-")</f>
        <v>1.5</v>
      </c>
      <c r="BB380" s="203"/>
      <c r="BC380" s="203" t="str">
        <f t="shared" si="78"/>
        <v>tieosoite muuttunut</v>
      </c>
      <c r="BD380" s="39" t="s">
        <v>50</v>
      </c>
      <c r="BE380" s="68" t="str">
        <f t="shared" si="71"/>
        <v>ei mallia</v>
      </c>
      <c r="BF380" s="68" t="str">
        <f t="shared" si="72"/>
        <v>ei mallia</v>
      </c>
      <c r="BG380" s="68" t="str">
        <f t="shared" si="73"/>
        <v>ei mallia</v>
      </c>
      <c r="BH380" s="208" t="str">
        <f t="shared" si="74"/>
        <v>musta</v>
      </c>
      <c r="BI380" s="39"/>
      <c r="BJ380" s="39" t="str">
        <f>IF(F380="ei löydy","uusi tie",IF(E380=0,"tieosoite muuttunut",IF(E380=1,VLOOKUP(D380,'2015'!$F$12:$AL$1887,31,FALSE),"-")))</f>
        <v>tieosoite muuttunut</v>
      </c>
      <c r="BK380" s="67" t="str">
        <f>IF(E380=1,VLOOKUP(D380,'2015'!$F$12:$AL$1887,32,FALSE),"-")</f>
        <v>-</v>
      </c>
      <c r="BL380" s="39" t="str">
        <f>IF(F380="ei löydy","uusi tie",IF(E380=0,"tieosoite muuttunut",IF(E380=1,VLOOKUP(D380,'2015'!$F$12:$AL$1887,33,FALSE),"-")))</f>
        <v>tieosoite muuttunut</v>
      </c>
      <c r="BM380" s="39"/>
      <c r="BN380" s="217" t="str">
        <f>VLOOKUP(D380,'2015'!$F$12:$AL$1887,33,FALSE)</f>
        <v>punainen</v>
      </c>
      <c r="BO380" s="39"/>
      <c r="BP380" s="115"/>
      <c r="BQ380" s="26" t="s">
        <v>9</v>
      </c>
      <c r="BS380" s="5"/>
      <c r="BU380" s="37"/>
      <c r="BV380" s="30"/>
      <c r="BX380" t="str">
        <f>IF(E380=1,VLOOKUP(D380,'2015'!$F$12:$AX$1887,43,FALSE),"-")</f>
        <v>-</v>
      </c>
      <c r="BY380" t="str">
        <f>IF(E380=1,VLOOKUP(D380,'2015'!$F$12:$AX$1887,44,FALSE),"-")</f>
        <v>-</v>
      </c>
      <c r="BZ380" t="str">
        <f>IF(E380=1,VLOOKUP(D380,'2015'!$F$12:$AX$1887,45,FALSE),"-")</f>
        <v>-</v>
      </c>
      <c r="CG380" s="21" t="s">
        <v>10</v>
      </c>
      <c r="CH380" s="21" t="s">
        <v>10</v>
      </c>
      <c r="CI380" s="21" t="s">
        <v>10</v>
      </c>
      <c r="CK380" s="21" t="s">
        <v>10</v>
      </c>
      <c r="CL380" s="21" t="s">
        <v>10</v>
      </c>
      <c r="CM380" s="21" t="s">
        <v>10</v>
      </c>
    </row>
    <row r="381" spans="1:94" ht="15.75" thickBot="1" x14ac:dyDescent="0.3">
      <c r="A381" s="50"/>
      <c r="B381" s="50"/>
      <c r="C381" s="50" t="str">
        <f t="shared" si="75"/>
        <v>140_29_2944</v>
      </c>
      <c r="D381" s="51" t="str">
        <f t="shared" si="76"/>
        <v>140_29</v>
      </c>
      <c r="E381" s="224">
        <f>IFERROR(VLOOKUP(C381,'2015'!$C$12:$D$1887,2,FALSE),0)</f>
        <v>1</v>
      </c>
      <c r="F381" s="51">
        <f>IFERROR(K381-IFERROR(VLOOKUP(D381,'2015'!$F$12:$I$1887,4,FALSE),"ei löydy"),"ei löydy")</f>
        <v>0</v>
      </c>
      <c r="G381" s="224">
        <f>IFERROR(VLOOKUP(Työfile_2024!C381,Liikennemalli!$D$6:$G$1921,4,FALSE),0)</f>
        <v>1</v>
      </c>
      <c r="H381" s="225">
        <f>K381-IFERROR(VLOOKUP(Työfile_2024!D381,Liikennemalli!$C$6:$H$1921,6,FALSE),"ei löydy")</f>
        <v>0</v>
      </c>
      <c r="I381" s="80">
        <v>140</v>
      </c>
      <c r="J381" s="52">
        <v>29</v>
      </c>
      <c r="K381" s="52">
        <v>2944</v>
      </c>
      <c r="L381" s="53"/>
      <c r="M381" s="54"/>
      <c r="N381" s="54"/>
      <c r="O381" s="54"/>
      <c r="P381" s="54"/>
      <c r="Q381" s="55"/>
      <c r="R381" s="55"/>
      <c r="S381" s="55"/>
      <c r="T381" s="55"/>
      <c r="U381" s="52"/>
      <c r="V381" s="56">
        <v>1887</v>
      </c>
      <c r="W381" s="56">
        <v>128</v>
      </c>
      <c r="X381" s="56">
        <v>2001</v>
      </c>
      <c r="Y381" s="56">
        <f>VLOOKUP(D381,Liikennemalli24!$D$2:$F$1804,2,FALSE)</f>
        <v>280</v>
      </c>
      <c r="Z381" s="148">
        <f>VLOOKUP(D381,Liikennemalli24!$D$2:$F$1804,3,FALSE)</f>
        <v>0.50700000000000001</v>
      </c>
      <c r="AA381" s="178">
        <f>IF(G381=1,VLOOKUP(C381,Liikennemalli!$D$6:$H$1921,2,FALSE),"-")</f>
        <v>79.330032078211602</v>
      </c>
      <c r="AB381" s="198">
        <f>IF(G381=1,VLOOKUP(C381,Liikennemalli!$D$6:$H$1921,3,FALSE),"-")</f>
        <v>0.15162374204051501</v>
      </c>
      <c r="AC381" s="51">
        <f>IF(E381=1,VLOOKUP(Työfile_2024!D381,'2015'!$F$12:$X$1887,18,FALSE),"-")</f>
        <v>0</v>
      </c>
      <c r="AD381" s="51">
        <f>IF(E381=1,VLOOKUP(Työfile_2024!D381,'2015'!$F$12:$X$1887,19,FALSE),"-")</f>
        <v>0</v>
      </c>
      <c r="AI381" s="128" t="str">
        <f>IF(E381=1,VLOOKUP(Työfile_2024!D381,'2015'!$F$12:$AB$1887,20,FALSE),"-")</f>
        <v>0-1 000</v>
      </c>
      <c r="AJ381" s="128" t="str">
        <f>IF(E381=1,VLOOKUP(Työfile_2024!D381,'2015'!$F$12:$AB$1887,21,FALSE),"-")</f>
        <v>0-1 000</v>
      </c>
      <c r="AK381" s="128" t="str">
        <f>IF(E381=1,VLOOKUP(Työfile_2024!D381,'2015'!$F$12:$AB$1887,22,FALSE),"-")</f>
        <v>0-20 %</v>
      </c>
      <c r="AL381" s="128" t="str">
        <f>IF(E381=1,VLOOKUP(Työfile_2024!D381,'2015'!$F$12:$AB$1887,23,FALSE),"-")</f>
        <v>40-60 %</v>
      </c>
      <c r="AM381" s="56">
        <f>VLOOKUP(Työfile_2024!D381,Tmatkat_20km_tarkasteltava_verk!$C$2:$D$1804,2,FALSE)</f>
        <v>246</v>
      </c>
      <c r="AN381" s="148">
        <f t="shared" si="77"/>
        <v>0.13036565977742448</v>
      </c>
      <c r="AO381" s="178">
        <f>IF(E381=1,VLOOKUP(Työfile_2024!D381,'2015'!$F$12:$AC$1887,24,FALSE),"-")</f>
        <v>188</v>
      </c>
      <c r="AP381" s="52">
        <f>VLOOKUP(D381,Tarkasteltava_verkko_2024_harva!$E$2:$I$1804,5,FALSE)</f>
        <v>0</v>
      </c>
      <c r="AQ381" s="52">
        <f>VLOOKUP(D381,Tarkasteltava_verkko_2024_harva!$E$2:$I$1804,4,FALSE)</f>
        <v>0</v>
      </c>
      <c r="AR381" s="148">
        <v>0.30604619565217389</v>
      </c>
      <c r="AS381" s="170">
        <f>IFERROR(VLOOKUP(C381,'2015'!$C$12:$AG$1887,30,FALSE),"-")</f>
        <v>0</v>
      </c>
      <c r="AT381" s="148">
        <v>0.58389945652173914</v>
      </c>
      <c r="AU381" s="170">
        <f>IFERROR(VLOOKUP(C381,'2015'!$C$12:$AG$1887,31,FALSE),"-")</f>
        <v>0</v>
      </c>
      <c r="AV381" s="106"/>
      <c r="AW381" s="63">
        <f>IFERROR(VLOOKUP(C381,Merkittävyysluokitus!$A$2:$J$1705,10,FALSE),"-")</f>
        <v>2</v>
      </c>
      <c r="AX381" s="175">
        <f>IFERROR(VLOOKUP(C381,Merkittävyysluokitus!$A$2:$J$1705,6,FALSE),"-")</f>
        <v>11.666666666666666</v>
      </c>
      <c r="AY381" s="175">
        <f>IFERROR(VLOOKUP(C381,Merkittävyysluokitus!$A$2:$J$1705,7,FALSE),"-")</f>
        <v>5</v>
      </c>
      <c r="AZ381" s="175">
        <f>IFERROR(VLOOKUP(C381,Merkittävyysluokitus!$A$2:$J$1705,8,FALSE),"-")</f>
        <v>4.6666666666666661</v>
      </c>
      <c r="BA381" s="175">
        <f>IFERROR(VLOOKUP(C381,Merkittävyysluokitus!$A$2:$J$1705,9,FALSE),"-")</f>
        <v>2</v>
      </c>
      <c r="BB381" s="203"/>
      <c r="BC381" s="203" t="str">
        <f t="shared" si="78"/>
        <v>muutos</v>
      </c>
      <c r="BD381" s="39" t="s">
        <v>50</v>
      </c>
      <c r="BE381" s="68" t="str">
        <f t="shared" si="71"/>
        <v>musta</v>
      </c>
      <c r="BF381" s="68" t="str">
        <f t="shared" si="72"/>
        <v>musta</v>
      </c>
      <c r="BG381" s="68" t="str">
        <f t="shared" si="73"/>
        <v>musta</v>
      </c>
      <c r="BH381" s="208" t="str">
        <f t="shared" si="74"/>
        <v>musta</v>
      </c>
      <c r="BI381" s="39"/>
      <c r="BJ381" s="39" t="str">
        <f>IF(F381="ei löydy","uusi tie",IF(E381=0,"tieosoite muuttunut",IF(E381=1,VLOOKUP(D381,'2015'!$F$12:$AL$1887,31,FALSE),"-")))</f>
        <v>punainen</v>
      </c>
      <c r="BK381" s="67" t="str">
        <f>IF(E381=1,VLOOKUP(D381,'2015'!$F$12:$AL$1887,32,FALSE),"-")</f>
        <v>punainen</v>
      </c>
      <c r="BL381" s="39" t="str">
        <f>IF(F381="ei löydy","uusi tie",IF(E381=0,"tieosoite muuttunut",IF(E381=1,VLOOKUP(D381,'2015'!$F$12:$AL$1887,33,FALSE),"-")))</f>
        <v>punainen</v>
      </c>
      <c r="BM381" s="39"/>
      <c r="BN381" s="217" t="str">
        <f>VLOOKUP(D381,'2015'!$F$12:$AL$1887,33,FALSE)</f>
        <v>punainen</v>
      </c>
      <c r="BO381" s="39"/>
      <c r="BP381" s="115"/>
      <c r="BQ381" s="26" t="s">
        <v>9</v>
      </c>
      <c r="BS381" s="5"/>
      <c r="BU381" s="37"/>
      <c r="BV381" s="30"/>
      <c r="BX381">
        <f>IF(E381=1,VLOOKUP(D381,'2015'!$F$12:$AX$1887,43,FALSE),"-")</f>
        <v>0</v>
      </c>
      <c r="BY381">
        <f>IF(E381=1,VLOOKUP(D381,'2015'!$F$12:$AX$1887,44,FALSE),"-")</f>
        <v>0</v>
      </c>
      <c r="BZ381">
        <f>IF(E381=1,VLOOKUP(D381,'2015'!$F$12:$AX$1887,45,FALSE),"-")</f>
        <v>0</v>
      </c>
      <c r="CG381" s="21" t="s">
        <v>10</v>
      </c>
      <c r="CH381" s="21" t="s">
        <v>10</v>
      </c>
      <c r="CI381" s="21" t="s">
        <v>10</v>
      </c>
      <c r="CK381" s="21" t="s">
        <v>10</v>
      </c>
      <c r="CL381" s="21" t="s">
        <v>10</v>
      </c>
      <c r="CM381" s="21" t="s">
        <v>10</v>
      </c>
    </row>
    <row r="382" spans="1:94" ht="15.75" thickBot="1" x14ac:dyDescent="0.3">
      <c r="A382" s="50"/>
      <c r="B382" s="50"/>
      <c r="C382" s="50" t="str">
        <f t="shared" si="75"/>
        <v>140_30_4366</v>
      </c>
      <c r="D382" s="51" t="str">
        <f t="shared" si="76"/>
        <v>140_30</v>
      </c>
      <c r="E382" s="224">
        <f>IFERROR(VLOOKUP(C382,'2015'!$C$12:$D$1887,2,FALSE),0)</f>
        <v>1</v>
      </c>
      <c r="F382" s="51">
        <f>IFERROR(K382-IFERROR(VLOOKUP(D382,'2015'!$F$12:$I$1887,4,FALSE),"ei löydy"),"ei löydy")</f>
        <v>0</v>
      </c>
      <c r="G382" s="224">
        <f>IFERROR(VLOOKUP(Työfile_2024!C382,Liikennemalli!$D$6:$G$1921,4,FALSE),0)</f>
        <v>0</v>
      </c>
      <c r="H382" s="225">
        <f>K382-IFERROR(VLOOKUP(Työfile_2024!D382,Liikennemalli!$C$6:$H$1921,6,FALSE),"ei löydy")</f>
        <v>-2293</v>
      </c>
      <c r="I382" s="80">
        <v>140</v>
      </c>
      <c r="J382" s="52">
        <v>30</v>
      </c>
      <c r="K382" s="52">
        <v>4366</v>
      </c>
      <c r="L382" s="53"/>
      <c r="M382" s="54"/>
      <c r="N382" s="54"/>
      <c r="O382" s="54"/>
      <c r="P382" s="54"/>
      <c r="Q382" s="55"/>
      <c r="R382" s="55"/>
      <c r="S382" s="55"/>
      <c r="T382" s="55"/>
      <c r="U382" s="52"/>
      <c r="V382" s="56">
        <v>3710</v>
      </c>
      <c r="W382" s="56">
        <v>179</v>
      </c>
      <c r="X382" s="56">
        <v>4111</v>
      </c>
      <c r="Y382" s="56">
        <f>VLOOKUP(D382,Liikennemalli24!$D$2:$F$1804,2,FALSE)</f>
        <v>395</v>
      </c>
      <c r="Z382" s="148">
        <f>VLOOKUP(D382,Liikennemalli24!$D$2:$F$1804,3,FALSE)</f>
        <v>0.39300000000000002</v>
      </c>
      <c r="AA382" s="178" t="str">
        <f>IF(G382=1,VLOOKUP(C382,Liikennemalli!$D$6:$H$1921,2,FALSE),"-")</f>
        <v>-</v>
      </c>
      <c r="AB382" s="198" t="str">
        <f>IF(G382=1,VLOOKUP(C382,Liikennemalli!$D$6:$H$1921,3,FALSE),"-")</f>
        <v>-</v>
      </c>
      <c r="AC382" s="51">
        <f>IF(E382=1,VLOOKUP(Työfile_2024!D382,'2015'!$F$12:$X$1887,18,FALSE),"-")</f>
        <v>0</v>
      </c>
      <c r="AD382" s="51">
        <f>IF(E382=1,VLOOKUP(Työfile_2024!D382,'2015'!$F$12:$X$1887,19,FALSE),"-")</f>
        <v>0</v>
      </c>
      <c r="AI382" s="128" t="str">
        <f>IF(E382=1,VLOOKUP(Työfile_2024!D382,'2015'!$F$12:$AB$1887,20,FALSE),"-")</f>
        <v>0-1 000</v>
      </c>
      <c r="AJ382" s="128" t="str">
        <f>IF(E382=1,VLOOKUP(Työfile_2024!D382,'2015'!$F$12:$AB$1887,21,FALSE),"-")</f>
        <v>0-1 000</v>
      </c>
      <c r="AK382" s="128" t="str">
        <f>IF(E382=1,VLOOKUP(Työfile_2024!D382,'2015'!$F$12:$AB$1887,22,FALSE),"-")</f>
        <v>0-20 %</v>
      </c>
      <c r="AL382" s="128" t="str">
        <f>IF(E382=1,VLOOKUP(Työfile_2024!D382,'2015'!$F$12:$AB$1887,23,FALSE),"-")</f>
        <v>20-40 %</v>
      </c>
      <c r="AM382" s="56">
        <f>VLOOKUP(Työfile_2024!D382,Tmatkat_20km_tarkasteltava_verk!$C$2:$D$1804,2,FALSE)</f>
        <v>1562</v>
      </c>
      <c r="AN382" s="148">
        <f t="shared" si="77"/>
        <v>0.42102425876010779</v>
      </c>
      <c r="AO382" s="178">
        <f>IF(E382=1,VLOOKUP(Työfile_2024!D382,'2015'!$F$12:$AC$1887,24,FALSE),"-")</f>
        <v>455</v>
      </c>
      <c r="AP382" s="52" t="str">
        <f>VLOOKUP(D382,Tarkasteltava_verkko_2024_harva!$E$2:$I$1804,5,FALSE)</f>
        <v>tiivis</v>
      </c>
      <c r="AQ382" s="52" t="str">
        <f>VLOOKUP(D382,Tarkasteltava_verkko_2024_harva!$E$2:$I$1804,4,FALSE)</f>
        <v>harva</v>
      </c>
      <c r="AR382" s="148">
        <v>0.56184150251946863</v>
      </c>
      <c r="AS382" s="170" t="str">
        <f>IFERROR(VLOOKUP(C382,'2015'!$C$12:$AG$1887,30,FALSE),"-")</f>
        <v>kyllä</v>
      </c>
      <c r="AT382" s="148">
        <v>0.89876316994961059</v>
      </c>
      <c r="AU382" s="170">
        <f>IFERROR(VLOOKUP(C382,'2015'!$C$12:$AG$1887,31,FALSE),"-")</f>
        <v>0</v>
      </c>
      <c r="AV382" s="106"/>
      <c r="AW382" s="63">
        <f>IFERROR(VLOOKUP(C382,Merkittävyysluokitus!$A$2:$J$1705,10,FALSE),"-")</f>
        <v>1</v>
      </c>
      <c r="AX382" s="175">
        <f>IFERROR(VLOOKUP(C382,Merkittävyysluokitus!$A$2:$J$1705,6,FALSE),"-")</f>
        <v>13.666666666666664</v>
      </c>
      <c r="AY382" s="175">
        <f>IFERROR(VLOOKUP(C382,Merkittävyysluokitus!$A$2:$J$1705,7,FALSE),"-")</f>
        <v>5</v>
      </c>
      <c r="AZ382" s="175">
        <f>IFERROR(VLOOKUP(C382,Merkittävyysluokitus!$A$2:$J$1705,8,FALSE),"-")</f>
        <v>6.333333333333333</v>
      </c>
      <c r="BA382" s="175">
        <f>IFERROR(VLOOKUP(C382,Merkittävyysluokitus!$A$2:$J$1705,9,FALSE),"-")</f>
        <v>2.333333333333333</v>
      </c>
      <c r="BB382" s="203"/>
      <c r="BC382" s="203" t="str">
        <f t="shared" si="78"/>
        <v>muutos</v>
      </c>
      <c r="BD382" s="39" t="s">
        <v>50</v>
      </c>
      <c r="BE382" s="68" t="str">
        <f t="shared" si="71"/>
        <v>musta</v>
      </c>
      <c r="BF382" s="68" t="str">
        <f t="shared" si="72"/>
        <v>musta</v>
      </c>
      <c r="BG382" s="68" t="str">
        <f t="shared" si="73"/>
        <v>punainen</v>
      </c>
      <c r="BH382" s="208" t="str">
        <f t="shared" si="74"/>
        <v>musta</v>
      </c>
      <c r="BI382" s="39"/>
      <c r="BJ382" s="39" t="str">
        <f>IF(F382="ei löydy","uusi tie",IF(E382=0,"tieosoite muuttunut",IF(E382=1,VLOOKUP(D382,'2015'!$F$12:$AL$1887,31,FALSE),"-")))</f>
        <v>punainen/musta</v>
      </c>
      <c r="BK382" s="67" t="str">
        <f>IF(E382=1,VLOOKUP(D382,'2015'!$F$12:$AL$1887,32,FALSE),"-")</f>
        <v>punainen/musta</v>
      </c>
      <c r="BL382" s="39" t="str">
        <f>IF(F382="ei löydy","uusi tie",IF(E382=0,"tieosoite muuttunut",IF(E382=1,VLOOKUP(D382,'2015'!$F$12:$AL$1887,33,FALSE),"-")))</f>
        <v>musta</v>
      </c>
      <c r="BM382" s="39"/>
      <c r="BN382" s="217" t="str">
        <f>VLOOKUP(D382,'2015'!$F$12:$AL$1887,33,FALSE)</f>
        <v>musta</v>
      </c>
      <c r="BO382" s="39"/>
      <c r="BP382" s="115"/>
      <c r="BQ382" s="26" t="s">
        <v>9</v>
      </c>
      <c r="BS382" s="5"/>
      <c r="BU382" s="37"/>
      <c r="BV382" s="30"/>
      <c r="BX382">
        <f>IF(E382=1,VLOOKUP(D382,'2015'!$F$12:$AX$1887,43,FALSE),"-")</f>
        <v>0</v>
      </c>
      <c r="BY382">
        <f>IF(E382=1,VLOOKUP(D382,'2015'!$F$12:$AX$1887,44,FALSE),"-")</f>
        <v>0</v>
      </c>
      <c r="BZ382">
        <f>IF(E382=1,VLOOKUP(D382,'2015'!$F$12:$AX$1887,45,FALSE),"-")</f>
        <v>0</v>
      </c>
      <c r="CG382" s="21" t="s">
        <v>10</v>
      </c>
      <c r="CH382" s="21" t="s">
        <v>10</v>
      </c>
      <c r="CI382" s="21" t="s">
        <v>10</v>
      </c>
      <c r="CK382" s="21" t="s">
        <v>10</v>
      </c>
      <c r="CL382" s="21" t="s">
        <v>10</v>
      </c>
      <c r="CM382" s="21" t="s">
        <v>10</v>
      </c>
    </row>
    <row r="383" spans="1:94" ht="15.75" thickBot="1" x14ac:dyDescent="0.3">
      <c r="A383" s="50"/>
      <c r="B383" s="50"/>
      <c r="C383" s="50" t="str">
        <f t="shared" si="75"/>
        <v>140_33_8427</v>
      </c>
      <c r="D383" s="51" t="str">
        <f t="shared" si="76"/>
        <v>140_33</v>
      </c>
      <c r="E383" s="224">
        <f>IFERROR(VLOOKUP(C383,'2015'!$C$12:$D$1887,2,FALSE),0)</f>
        <v>0</v>
      </c>
      <c r="F383" s="51">
        <f>IFERROR(K383-IFERROR(VLOOKUP(D383,'2015'!$F$12:$I$1887,4,FALSE),"ei löydy"),"ei löydy")</f>
        <v>5030</v>
      </c>
      <c r="G383" s="224">
        <f>IFERROR(VLOOKUP(Työfile_2024!C383,Liikennemalli!$D$6:$G$1921,4,FALSE),0)</f>
        <v>1</v>
      </c>
      <c r="H383" s="225">
        <f>K383-IFERROR(VLOOKUP(Työfile_2024!D383,Liikennemalli!$C$6:$H$1921,6,FALSE),"ei löydy")</f>
        <v>0</v>
      </c>
      <c r="I383" s="80">
        <v>140</v>
      </c>
      <c r="J383" s="52">
        <v>33</v>
      </c>
      <c r="K383" s="52">
        <v>8427</v>
      </c>
      <c r="L383" s="53"/>
      <c r="M383" s="54"/>
      <c r="N383" s="54"/>
      <c r="O383" s="54"/>
      <c r="P383" s="54"/>
      <c r="Q383" s="55"/>
      <c r="R383" s="55"/>
      <c r="S383" s="55"/>
      <c r="T383" s="55"/>
      <c r="U383" s="52"/>
      <c r="V383" s="56">
        <v>1762.1047822475377</v>
      </c>
      <c r="W383" s="56">
        <v>93.814287409517036</v>
      </c>
      <c r="X383" s="56">
        <v>1817.4534235196393</v>
      </c>
      <c r="Y383" s="56">
        <f>VLOOKUP(D383,Liikennemalli24!$D$2:$F$1804,2,FALSE)</f>
        <v>239</v>
      </c>
      <c r="Z383" s="148">
        <f>VLOOKUP(D383,Liikennemalli24!$D$2:$F$1804,3,FALSE)</f>
        <v>0.36</v>
      </c>
      <c r="AA383" s="178">
        <f>IF(G383=1,VLOOKUP(C383,Liikennemalli!$D$6:$H$1921,2,FALSE),"-")</f>
        <v>121.9493969141662</v>
      </c>
      <c r="AB383" s="198">
        <f>IF(G383=1,VLOOKUP(C383,Liikennemalli!$D$6:$H$1921,3,FALSE),"-")</f>
        <v>0.199274877444756</v>
      </c>
      <c r="AC383" s="51" t="str">
        <f>IF(E383=1,VLOOKUP(Työfile_2024!D383,'2015'!$F$12:$X$1887,18,FALSE),"-")</f>
        <v>-</v>
      </c>
      <c r="AD383" s="51" t="str">
        <f>IF(E383=1,VLOOKUP(Työfile_2024!D383,'2015'!$F$12:$X$1887,19,FALSE),"-")</f>
        <v>-</v>
      </c>
      <c r="AI383" s="128" t="str">
        <f>IF(E383=1,VLOOKUP(Työfile_2024!D383,'2015'!$F$12:$AB$1887,20,FALSE),"-")</f>
        <v>-</v>
      </c>
      <c r="AJ383" s="128" t="str">
        <f>IF(E383=1,VLOOKUP(Työfile_2024!D383,'2015'!$F$12:$AB$1887,21,FALSE),"-")</f>
        <v>-</v>
      </c>
      <c r="AK383" s="128" t="str">
        <f>IF(E383=1,VLOOKUP(Työfile_2024!D383,'2015'!$F$12:$AB$1887,22,FALSE),"-")</f>
        <v>-</v>
      </c>
      <c r="AL383" s="128" t="str">
        <f>IF(E383=1,VLOOKUP(Työfile_2024!D383,'2015'!$F$12:$AB$1887,23,FALSE),"-")</f>
        <v>-</v>
      </c>
      <c r="AM383" s="56">
        <f>VLOOKUP(Työfile_2024!D383,Tmatkat_20km_tarkasteltava_verk!$C$2:$D$1804,2,FALSE)</f>
        <v>118</v>
      </c>
      <c r="AN383" s="148">
        <f t="shared" si="77"/>
        <v>6.6965370725282747E-2</v>
      </c>
      <c r="AO383" s="178" t="str">
        <f>IF(E383=1,VLOOKUP(Työfile_2024!D383,'2015'!$F$12:$AC$1887,24,FALSE),"-")</f>
        <v>-</v>
      </c>
      <c r="AP383" s="52">
        <f>VLOOKUP(D383,Tarkasteltava_verkko_2024_harva!$E$2:$I$1804,5,FALSE)</f>
        <v>0</v>
      </c>
      <c r="AQ383" s="52">
        <f>VLOOKUP(D383,Tarkasteltava_verkko_2024_harva!$E$2:$I$1804,4,FALSE)</f>
        <v>0</v>
      </c>
      <c r="AR383" s="148">
        <v>0.40334638661445354</v>
      </c>
      <c r="AS383" s="170" t="str">
        <f>IFERROR(VLOOKUP(C383,'2015'!$C$12:$AG$1887,30,FALSE),"-")</f>
        <v>-</v>
      </c>
      <c r="AT383" s="148">
        <v>0.37605316245401688</v>
      </c>
      <c r="AU383" s="170" t="str">
        <f>IFERROR(VLOOKUP(C383,'2015'!$C$12:$AG$1887,31,FALSE),"-")</f>
        <v>-</v>
      </c>
      <c r="AV383" s="106"/>
      <c r="AW383" s="63">
        <f>IFERROR(VLOOKUP(C383,Merkittävyysluokitus!$A$2:$J$1705,10,FALSE),"-")</f>
        <v>2</v>
      </c>
      <c r="AX383" s="175">
        <f>IFERROR(VLOOKUP(C383,Merkittävyysluokitus!$A$2:$J$1705,6,FALSE),"-")</f>
        <v>11.573759512937595</v>
      </c>
      <c r="AY383" s="175">
        <f>IFERROR(VLOOKUP(C383,Merkittävyysluokitus!$A$2:$J$1705,7,FALSE),"-")</f>
        <v>5</v>
      </c>
      <c r="AZ383" s="175">
        <f>IFERROR(VLOOKUP(C383,Merkittävyysluokitus!$A$2:$J$1705,8,FALSE),"-")</f>
        <v>4.5737595129375954</v>
      </c>
      <c r="BA383" s="175">
        <f>IFERROR(VLOOKUP(C383,Merkittävyysluokitus!$A$2:$J$1705,9,FALSE),"-")</f>
        <v>2</v>
      </c>
      <c r="BB383" s="203"/>
      <c r="BC383" s="203" t="str">
        <f t="shared" si="78"/>
        <v>tieosoite muuttunut</v>
      </c>
      <c r="BD383" s="39" t="s">
        <v>50</v>
      </c>
      <c r="BE383" s="68" t="str">
        <f t="shared" si="71"/>
        <v>musta</v>
      </c>
      <c r="BF383" s="68" t="str">
        <f t="shared" si="72"/>
        <v>musta</v>
      </c>
      <c r="BG383" s="68" t="str">
        <f t="shared" si="73"/>
        <v>musta</v>
      </c>
      <c r="BH383" s="208" t="str">
        <f t="shared" si="74"/>
        <v>musta</v>
      </c>
      <c r="BI383" s="39"/>
      <c r="BJ383" s="39" t="str">
        <f>IF(F383="ei löydy","uusi tie",IF(E383=0,"tieosoite muuttunut",IF(E383=1,VLOOKUP(D383,'2015'!$F$12:$AL$1887,31,FALSE),"-")))</f>
        <v>tieosoite muuttunut</v>
      </c>
      <c r="BK383" s="67" t="str">
        <f>IF(E383=1,VLOOKUP(D383,'2015'!$F$12:$AL$1887,32,FALSE),"-")</f>
        <v>-</v>
      </c>
      <c r="BL383" s="39" t="str">
        <f>IF(F383="ei löydy","uusi tie",IF(E383=0,"tieosoite muuttunut",IF(E383=1,VLOOKUP(D383,'2015'!$F$12:$AL$1887,33,FALSE),"-")))</f>
        <v>tieosoite muuttunut</v>
      </c>
      <c r="BM383" s="39"/>
      <c r="BN383" s="217" t="str">
        <f>VLOOKUP(D383,'2015'!$F$12:$AL$1887,33,FALSE)</f>
        <v>punainen</v>
      </c>
      <c r="BO383" s="39"/>
      <c r="BP383" s="115"/>
      <c r="BQ383" s="26" t="s">
        <v>9</v>
      </c>
      <c r="BS383" s="5"/>
      <c r="BU383" s="37"/>
      <c r="BV383" s="30"/>
      <c r="BX383" t="str">
        <f>IF(E383=1,VLOOKUP(D383,'2015'!$F$12:$AX$1887,43,FALSE),"-")</f>
        <v>-</v>
      </c>
      <c r="BY383" t="str">
        <f>IF(E383=1,VLOOKUP(D383,'2015'!$F$12:$AX$1887,44,FALSE),"-")</f>
        <v>-</v>
      </c>
      <c r="BZ383" t="str">
        <f>IF(E383=1,VLOOKUP(D383,'2015'!$F$12:$AX$1887,45,FALSE),"-")</f>
        <v>-</v>
      </c>
      <c r="CG383" s="21" t="s">
        <v>10</v>
      </c>
      <c r="CH383" s="21" t="s">
        <v>10</v>
      </c>
      <c r="CI383" s="21" t="s">
        <v>10</v>
      </c>
      <c r="CK383" s="21" t="s">
        <v>10</v>
      </c>
      <c r="CL383" s="21" t="s">
        <v>10</v>
      </c>
      <c r="CM383" s="21" t="s">
        <v>10</v>
      </c>
    </row>
    <row r="384" spans="1:94" ht="15.75" thickBot="1" x14ac:dyDescent="0.3">
      <c r="A384" s="50"/>
      <c r="B384" s="50"/>
      <c r="C384" s="50" t="str">
        <f t="shared" si="75"/>
        <v>140_35_6238</v>
      </c>
      <c r="D384" s="51" t="str">
        <f t="shared" si="76"/>
        <v>140_35</v>
      </c>
      <c r="E384" s="224">
        <f>IFERROR(VLOOKUP(C384,'2015'!$C$12:$D$1887,2,FALSE),0)</f>
        <v>1</v>
      </c>
      <c r="F384" s="51">
        <f>IFERROR(K384-IFERROR(VLOOKUP(D384,'2015'!$F$12:$I$1887,4,FALSE),"ei löydy"),"ei löydy")</f>
        <v>0</v>
      </c>
      <c r="G384" s="224">
        <f>IFERROR(VLOOKUP(Työfile_2024!C384,Liikennemalli!$D$6:$G$1921,4,FALSE),0)</f>
        <v>1</v>
      </c>
      <c r="H384" s="225">
        <f>K384-IFERROR(VLOOKUP(Työfile_2024!D384,Liikennemalli!$C$6:$H$1921,6,FALSE),"ei löydy")</f>
        <v>0</v>
      </c>
      <c r="I384" s="80">
        <v>140</v>
      </c>
      <c r="J384" s="52">
        <v>35</v>
      </c>
      <c r="K384" s="52">
        <v>6238</v>
      </c>
      <c r="L384" s="53"/>
      <c r="M384" s="54"/>
      <c r="N384" s="54"/>
      <c r="O384" s="54"/>
      <c r="P384" s="54"/>
      <c r="Q384" s="55"/>
      <c r="R384" s="55"/>
      <c r="S384" s="55"/>
      <c r="T384" s="55"/>
      <c r="U384" s="52"/>
      <c r="V384" s="56">
        <v>485</v>
      </c>
      <c r="W384" s="56">
        <v>30</v>
      </c>
      <c r="X384" s="56">
        <v>456</v>
      </c>
      <c r="Y384" s="56">
        <f>VLOOKUP(D384,Liikennemalli24!$D$2:$F$1804,2,FALSE)</f>
        <v>234</v>
      </c>
      <c r="Z384" s="148">
        <f>VLOOKUP(D384,Liikennemalli24!$D$2:$F$1804,3,FALSE)</f>
        <v>0.54300000000000004</v>
      </c>
      <c r="AA384" s="178">
        <f>IF(G384=1,VLOOKUP(C384,Liikennemalli!$D$6:$H$1921,2,FALSE),"-")</f>
        <v>17.601800575171598</v>
      </c>
      <c r="AB384" s="198">
        <f>IF(G384=1,VLOOKUP(C384,Liikennemalli!$D$6:$H$1921,3,FALSE),"-")</f>
        <v>0.24598436221860101</v>
      </c>
      <c r="AC384" s="51">
        <f>IF(E384=1,VLOOKUP(Työfile_2024!D384,'2015'!$F$12:$X$1887,18,FALSE),"-")</f>
        <v>0</v>
      </c>
      <c r="AD384" s="51">
        <f>IF(E384=1,VLOOKUP(Työfile_2024!D384,'2015'!$F$12:$X$1887,19,FALSE),"-")</f>
        <v>0</v>
      </c>
      <c r="AI384" s="128" t="str">
        <f>IF(E384=1,VLOOKUP(Työfile_2024!D384,'2015'!$F$12:$AB$1887,20,FALSE),"-")</f>
        <v>0-1 000</v>
      </c>
      <c r="AJ384" s="128" t="str">
        <f>IF(E384=1,VLOOKUP(Työfile_2024!D384,'2015'!$F$12:$AB$1887,21,FALSE),"-")</f>
        <v>0-1 000</v>
      </c>
      <c r="AK384" s="128" t="str">
        <f>IF(E384=1,VLOOKUP(Työfile_2024!D384,'2015'!$F$12:$AB$1887,22,FALSE),"-")</f>
        <v>20-40 %</v>
      </c>
      <c r="AL384" s="128" t="str">
        <f>IF(E384=1,VLOOKUP(Työfile_2024!D384,'2015'!$F$12:$AB$1887,23,FALSE),"-")</f>
        <v>40-60 %</v>
      </c>
      <c r="AM384" s="56">
        <f>VLOOKUP(Työfile_2024!D384,Tmatkat_20km_tarkasteltava_verk!$C$2:$D$1804,2,FALSE)</f>
        <v>28</v>
      </c>
      <c r="AN384" s="148">
        <f t="shared" si="77"/>
        <v>5.7731958762886601E-2</v>
      </c>
      <c r="AO384" s="178">
        <f>IF(E384=1,VLOOKUP(Työfile_2024!D384,'2015'!$F$12:$AC$1887,24,FALSE),"-")</f>
        <v>20</v>
      </c>
      <c r="AP384" s="52">
        <f>VLOOKUP(D384,Tarkasteltava_verkko_2024_harva!$E$2:$I$1804,5,FALSE)</f>
        <v>0</v>
      </c>
      <c r="AQ384" s="52">
        <f>VLOOKUP(D384,Tarkasteltava_verkko_2024_harva!$E$2:$I$1804,4,FALSE)</f>
        <v>0</v>
      </c>
      <c r="AR384" s="148">
        <v>0</v>
      </c>
      <c r="AS384" s="170">
        <f>IFERROR(VLOOKUP(C384,'2015'!$C$12:$AG$1887,30,FALSE),"-")</f>
        <v>0</v>
      </c>
      <c r="AT384" s="148">
        <v>0</v>
      </c>
      <c r="AU384" s="170">
        <f>IFERROR(VLOOKUP(C384,'2015'!$C$12:$AG$1887,31,FALSE),"-")</f>
        <v>0</v>
      </c>
      <c r="AV384" s="106"/>
      <c r="AW384" s="63">
        <f>IFERROR(VLOOKUP(C384,Merkittävyysluokitus!$A$2:$J$1705,10,FALSE),"-")</f>
        <v>3</v>
      </c>
      <c r="AX384" s="175">
        <f>IFERROR(VLOOKUP(C384,Merkittävyysluokitus!$A$2:$J$1705,6,FALSE),"-")</f>
        <v>6.6638432267884316</v>
      </c>
      <c r="AY384" s="175">
        <f>IFERROR(VLOOKUP(C384,Merkittävyysluokitus!$A$2:$J$1705,7,FALSE),"-")</f>
        <v>1.8149999999999997</v>
      </c>
      <c r="AZ384" s="175">
        <f>IFERROR(VLOOKUP(C384,Merkittävyysluokitus!$A$2:$J$1705,8,FALSE),"-")</f>
        <v>3.348843226788432</v>
      </c>
      <c r="BA384" s="175">
        <f>IFERROR(VLOOKUP(C384,Merkittävyysluokitus!$A$2:$J$1705,9,FALSE),"-")</f>
        <v>1.5</v>
      </c>
      <c r="BB384" s="203"/>
      <c r="BC384" s="203" t="str">
        <f t="shared" si="78"/>
        <v>muutos</v>
      </c>
      <c r="BD384" s="39" t="s">
        <v>50</v>
      </c>
      <c r="BE384" s="68" t="str">
        <f t="shared" si="71"/>
        <v>musta</v>
      </c>
      <c r="BF384" s="68" t="str">
        <f t="shared" si="72"/>
        <v>musta</v>
      </c>
      <c r="BG384" s="68" t="str">
        <f t="shared" si="73"/>
        <v>musta</v>
      </c>
      <c r="BH384" s="208" t="str">
        <f t="shared" si="74"/>
        <v>musta</v>
      </c>
      <c r="BI384" s="39"/>
      <c r="BJ384" s="39" t="str">
        <f>IF(F384="ei löydy","uusi tie",IF(E384=0,"tieosoite muuttunut",IF(E384=1,VLOOKUP(D384,'2015'!$F$12:$AL$1887,31,FALSE),"-")))</f>
        <v>punainen</v>
      </c>
      <c r="BK384" s="67" t="str">
        <f>IF(E384=1,VLOOKUP(D384,'2015'!$F$12:$AL$1887,32,FALSE),"-")</f>
        <v>punainen</v>
      </c>
      <c r="BL384" s="39" t="str">
        <f>IF(F384="ei löydy","uusi tie",IF(E384=0,"tieosoite muuttunut",IF(E384=1,VLOOKUP(D384,'2015'!$F$12:$AL$1887,33,FALSE),"-")))</f>
        <v>punainen</v>
      </c>
      <c r="BM384" s="39"/>
      <c r="BN384" s="217" t="str">
        <f>VLOOKUP(D384,'2015'!$F$12:$AL$1887,33,FALSE)</f>
        <v>punainen</v>
      </c>
      <c r="BO384" s="39"/>
      <c r="BP384" s="115"/>
      <c r="BQ384" s="26" t="s">
        <v>10</v>
      </c>
      <c r="BS384" s="5"/>
      <c r="BU384" s="37"/>
      <c r="BV384" s="30"/>
      <c r="BX384">
        <f>IF(E384=1,VLOOKUP(D384,'2015'!$F$12:$AX$1887,43,FALSE),"-")</f>
        <v>0</v>
      </c>
      <c r="BY384">
        <f>IF(E384=1,VLOOKUP(D384,'2015'!$F$12:$AX$1887,44,FALSE),"-")</f>
        <v>0</v>
      </c>
      <c r="BZ384">
        <f>IF(E384=1,VLOOKUP(D384,'2015'!$F$12:$AX$1887,45,FALSE),"-")</f>
        <v>0</v>
      </c>
      <c r="CG384" s="21" t="s">
        <v>10</v>
      </c>
      <c r="CH384" s="21" t="s">
        <v>10</v>
      </c>
      <c r="CI384" s="21" t="s">
        <v>10</v>
      </c>
      <c r="CK384" s="21" t="s">
        <v>10</v>
      </c>
      <c r="CL384" s="21" t="s">
        <v>10</v>
      </c>
      <c r="CM384" s="21" t="s">
        <v>10</v>
      </c>
    </row>
    <row r="385" spans="1:94" ht="15.75" thickBot="1" x14ac:dyDescent="0.3">
      <c r="A385" s="50"/>
      <c r="B385" s="50"/>
      <c r="C385" s="50" t="str">
        <f t="shared" si="75"/>
        <v>143_1_5830</v>
      </c>
      <c r="D385" s="51" t="str">
        <f t="shared" si="76"/>
        <v>143_1</v>
      </c>
      <c r="E385" s="224">
        <f>IFERROR(VLOOKUP(C385,'2015'!$C$12:$D$1887,2,FALSE),0)</f>
        <v>1</v>
      </c>
      <c r="F385" s="51">
        <f>IFERROR(K385-IFERROR(VLOOKUP(D385,'2015'!$F$12:$I$1887,4,FALSE),"ei löydy"),"ei löydy")</f>
        <v>0</v>
      </c>
      <c r="G385" s="224">
        <f>IFERROR(VLOOKUP(Työfile_2024!C385,Liikennemalli!$D$6:$G$1921,4,FALSE),0)</f>
        <v>1</v>
      </c>
      <c r="H385" s="225">
        <f>K385-IFERROR(VLOOKUP(Työfile_2024!D385,Liikennemalli!$C$6:$H$1921,6,FALSE),"ei löydy")</f>
        <v>0</v>
      </c>
      <c r="I385" s="80">
        <v>143</v>
      </c>
      <c r="J385" s="52">
        <v>1</v>
      </c>
      <c r="K385" s="52">
        <v>5830</v>
      </c>
      <c r="L385" s="53"/>
      <c r="M385" s="54"/>
      <c r="N385" s="54"/>
      <c r="O385" s="54"/>
      <c r="P385" s="54"/>
      <c r="Q385" s="55"/>
      <c r="R385" s="55"/>
      <c r="S385" s="55"/>
      <c r="T385" s="55"/>
      <c r="U385" s="52"/>
      <c r="V385" s="56">
        <v>4151.8910806174954</v>
      </c>
      <c r="W385" s="56">
        <v>661.28044596912525</v>
      </c>
      <c r="X385" s="56">
        <v>4572.0737564322471</v>
      </c>
      <c r="Y385" s="56">
        <f>VLOOKUP(D385,Liikennemalli24!$D$2:$F$1804,2,FALSE)</f>
        <v>4776</v>
      </c>
      <c r="Z385" s="148">
        <f>VLOOKUP(D385,Liikennemalli24!$D$2:$F$1804,3,FALSE)</f>
        <v>0.85199999999999998</v>
      </c>
      <c r="AA385" s="178">
        <f>IF(G385=1,VLOOKUP(C385,Liikennemalli!$D$6:$H$1921,2,FALSE),"-")</f>
        <v>1510.57389433136</v>
      </c>
      <c r="AB385" s="198">
        <f>IF(G385=1,VLOOKUP(C385,Liikennemalli!$D$6:$H$1921,3,FALSE),"-")</f>
        <v>0.66634334663589501</v>
      </c>
      <c r="AC385" s="51">
        <f>IF(E385=1,VLOOKUP(Työfile_2024!D385,'2015'!$F$12:$X$1887,18,FALSE),"-")</f>
        <v>550</v>
      </c>
      <c r="AD385" s="51">
        <f>IF(E385=1,VLOOKUP(Työfile_2024!D385,'2015'!$F$12:$X$1887,19,FALSE),"-")</f>
        <v>0.56000000000000005</v>
      </c>
      <c r="AI385" s="128">
        <f>IF(E385=1,VLOOKUP(Työfile_2024!D385,'2015'!$F$12:$AB$1887,20,FALSE),"-")</f>
        <v>0</v>
      </c>
      <c r="AJ385" s="128">
        <f>IF(E385=1,VLOOKUP(Työfile_2024!D385,'2015'!$F$12:$AB$1887,21,FALSE),"-")</f>
        <v>0</v>
      </c>
      <c r="AK385" s="128">
        <f>IF(E385=1,VLOOKUP(Työfile_2024!D385,'2015'!$F$12:$AB$1887,22,FALSE),"-")</f>
        <v>0</v>
      </c>
      <c r="AL385" s="128">
        <f>IF(E385=1,VLOOKUP(Työfile_2024!D385,'2015'!$F$12:$AB$1887,23,FALSE),"-")</f>
        <v>0</v>
      </c>
      <c r="AM385" s="56">
        <f>VLOOKUP(Työfile_2024!D385,Tmatkat_20km_tarkasteltava_verk!$C$2:$D$1804,2,FALSE)</f>
        <v>1564</v>
      </c>
      <c r="AN385" s="148">
        <f t="shared" si="77"/>
        <v>0.37669581634771404</v>
      </c>
      <c r="AO385" s="178">
        <f>IF(E385=1,VLOOKUP(Työfile_2024!D385,'2015'!$F$12:$AC$1887,24,FALSE),"-")</f>
        <v>2873</v>
      </c>
      <c r="AP385" s="52" t="str">
        <f>VLOOKUP(D385,Tarkasteltava_verkko_2024_harva!$E$2:$I$1804,5,FALSE)</f>
        <v>tiivis</v>
      </c>
      <c r="AQ385" s="52" t="str">
        <f>VLOOKUP(D385,Tarkasteltava_verkko_2024_harva!$E$2:$I$1804,4,FALSE)</f>
        <v>harva</v>
      </c>
      <c r="AR385" s="148">
        <v>0.38953687821612348</v>
      </c>
      <c r="AS385" s="170" t="str">
        <f>IFERROR(VLOOKUP(C385,'2015'!$C$12:$AG$1887,30,FALSE),"-")</f>
        <v/>
      </c>
      <c r="AT385" s="148">
        <v>0.25797598627787305</v>
      </c>
      <c r="AU385" s="170">
        <f>IFERROR(VLOOKUP(C385,'2015'!$C$12:$AG$1887,31,FALSE),"-")</f>
        <v>0</v>
      </c>
      <c r="AV385" s="106"/>
      <c r="AW385" s="63">
        <f>IFERROR(VLOOKUP(C385,Merkittävyysluokitus!$A$2:$J$1705,10,FALSE),"-")</f>
        <v>2</v>
      </c>
      <c r="AX385" s="175">
        <f>IFERROR(VLOOKUP(C385,Merkittävyysluokitus!$A$2:$J$1705,6,FALSE),"-")</f>
        <v>12.687777777777777</v>
      </c>
      <c r="AY385" s="175">
        <f>IFERROR(VLOOKUP(C385,Merkittävyysluokitus!$A$2:$J$1705,7,FALSE),"-")</f>
        <v>4.1749999999999998</v>
      </c>
      <c r="AZ385" s="175">
        <f>IFERROR(VLOOKUP(C385,Merkittävyysluokitus!$A$2:$J$1705,8,FALSE),"-")</f>
        <v>6.346111111111111</v>
      </c>
      <c r="BA385" s="175">
        <f>IFERROR(VLOOKUP(C385,Merkittävyysluokitus!$A$2:$J$1705,9,FALSE),"-")</f>
        <v>2.1666666666666665</v>
      </c>
      <c r="BB385" s="203"/>
      <c r="BC385" s="203" t="str">
        <f t="shared" si="78"/>
        <v/>
      </c>
      <c r="BD385" s="39" t="str">
        <f t="shared" ref="BD385:BD419" si="86">IF(BL385="pinkki","pinkki",IF(I385&lt;100,"punainen",IF(COUNTIF(BE385:BG385,"musta")&gt;=2,"musta",IF(COUNTIF(BE385:BG385,"punainen")&gt;=2,"punainen","Ei luokiteltu"))))</f>
        <v>punainen</v>
      </c>
      <c r="BE385" s="68" t="str">
        <f t="shared" si="71"/>
        <v>punainen</v>
      </c>
      <c r="BF385" s="68" t="str">
        <f t="shared" si="72"/>
        <v>punainen</v>
      </c>
      <c r="BG385" s="68" t="str">
        <f t="shared" si="73"/>
        <v>punainen</v>
      </c>
      <c r="BH385" s="208" t="str">
        <f t="shared" si="74"/>
        <v>punainen</v>
      </c>
      <c r="BI385" s="39"/>
      <c r="BJ385" s="39" t="str">
        <f>IF(F385="ei löydy","uusi tie",IF(E385=0,"tieosoite muuttunut",IF(E385=1,VLOOKUP(D385,'2015'!$F$12:$AL$1887,31,FALSE),"-")))</f>
        <v>punainen</v>
      </c>
      <c r="BK385" s="67" t="str">
        <f>IF(E385=1,VLOOKUP(D385,'2015'!$F$12:$AL$1887,32,FALSE),"-")</f>
        <v>punainen</v>
      </c>
      <c r="BL385" s="39" t="str">
        <f>IF(F385="ei löydy","uusi tie",IF(E385=0,"tieosoite muuttunut",IF(E385=1,VLOOKUP(D385,'2015'!$F$12:$AL$1887,33,FALSE),"-")))</f>
        <v>punainen</v>
      </c>
      <c r="BM385" s="39"/>
      <c r="BN385" s="217" t="str">
        <f>VLOOKUP(D385,'2015'!$F$12:$AL$1887,33,FALSE)</f>
        <v>punainen</v>
      </c>
      <c r="BO385" s="39"/>
      <c r="BP385" s="115"/>
      <c r="BQ385" s="26" t="s">
        <v>9</v>
      </c>
      <c r="BS385" s="5"/>
      <c r="BU385" s="37"/>
      <c r="BV385" s="30"/>
      <c r="BX385" t="str">
        <f>IF(E385=1,VLOOKUP(D385,'2015'!$F$12:$AX$1887,43,FALSE),"-")</f>
        <v>musta</v>
      </c>
      <c r="BY385" t="str">
        <f>IF(E385=1,VLOOKUP(D385,'2015'!$F$12:$AX$1887,44,FALSE),"-")</f>
        <v>punainen</v>
      </c>
      <c r="BZ385" t="str">
        <f>IF(E385=1,VLOOKUP(D385,'2015'!$F$12:$AX$1887,45,FALSE),"-")</f>
        <v>punainen</v>
      </c>
      <c r="CG385" s="21" t="s">
        <v>10</v>
      </c>
      <c r="CH385" s="21" t="s">
        <v>10</v>
      </c>
      <c r="CI385" s="21" t="s">
        <v>10</v>
      </c>
      <c r="CK385" s="21" t="s">
        <v>10</v>
      </c>
      <c r="CL385" s="21" t="s">
        <v>10</v>
      </c>
      <c r="CM385" s="21" t="s">
        <v>10</v>
      </c>
    </row>
    <row r="386" spans="1:94" ht="15.75" thickBot="1" x14ac:dyDescent="0.3">
      <c r="A386" s="50"/>
      <c r="B386" s="50"/>
      <c r="C386" s="50" t="str">
        <f t="shared" si="75"/>
        <v>145_1_2770</v>
      </c>
      <c r="D386" s="51" t="str">
        <f t="shared" si="76"/>
        <v>145_1</v>
      </c>
      <c r="E386" s="224">
        <f>IFERROR(VLOOKUP(C386,'2015'!$C$12:$D$1887,2,FALSE),0)</f>
        <v>1</v>
      </c>
      <c r="F386" s="51">
        <f>IFERROR(K386-IFERROR(VLOOKUP(D386,'2015'!$F$12:$I$1887,4,FALSE),"ei löydy"),"ei löydy")</f>
        <v>0</v>
      </c>
      <c r="G386" s="224">
        <f>IFERROR(VLOOKUP(Työfile_2024!C386,Liikennemalli!$D$6:$G$1921,4,FALSE),0)</f>
        <v>1</v>
      </c>
      <c r="H386" s="225">
        <f>K386-IFERROR(VLOOKUP(Työfile_2024!D386,Liikennemalli!$C$6:$H$1921,6,FALSE),"ei löydy")</f>
        <v>0</v>
      </c>
      <c r="I386" s="80">
        <v>145</v>
      </c>
      <c r="J386" s="52">
        <v>1</v>
      </c>
      <c r="K386" s="52">
        <v>2770</v>
      </c>
      <c r="L386" s="53"/>
      <c r="M386" s="54"/>
      <c r="N386" s="54"/>
      <c r="O386" s="54"/>
      <c r="P386" s="54"/>
      <c r="Q386" s="55"/>
      <c r="R386" s="55"/>
      <c r="S386" s="55"/>
      <c r="T386" s="55"/>
      <c r="U386" s="52"/>
      <c r="V386" s="56">
        <v>14779.859205776173</v>
      </c>
      <c r="W386" s="56">
        <v>471.67870036101084</v>
      </c>
      <c r="X386" s="56">
        <v>16470.574007220217</v>
      </c>
      <c r="Y386" s="56">
        <f>VLOOKUP(D386,Liikennemalli24!$D$2:$F$1804,2,FALSE)</f>
        <v>402</v>
      </c>
      <c r="Z386" s="148">
        <f>VLOOKUP(D386,Liikennemalli24!$D$2:$F$1804,3,FALSE)</f>
        <v>0.17199999999999999</v>
      </c>
      <c r="AA386" s="178">
        <f>IF(G386=1,VLOOKUP(C386,Liikennemalli!$D$6:$H$1921,2,FALSE),"-")</f>
        <v>5806.83609088096</v>
      </c>
      <c r="AB386" s="198">
        <f>IF(G386=1,VLOOKUP(C386,Liikennemalli!$D$6:$H$1921,3,FALSE),"-")</f>
        <v>0.52288068095515805</v>
      </c>
      <c r="AC386" s="51">
        <f>IF(E386=1,VLOOKUP(Työfile_2024!D386,'2015'!$F$12:$X$1887,18,FALSE),"-")</f>
        <v>771</v>
      </c>
      <c r="AD386" s="51">
        <f>IF(E386=1,VLOOKUP(Työfile_2024!D386,'2015'!$F$12:$X$1887,19,FALSE),"-")</f>
        <v>0.23</v>
      </c>
      <c r="AI386" s="128">
        <f>IF(E386=1,VLOOKUP(Työfile_2024!D386,'2015'!$F$12:$AB$1887,20,FALSE),"-")</f>
        <v>0</v>
      </c>
      <c r="AJ386" s="128">
        <f>IF(E386=1,VLOOKUP(Työfile_2024!D386,'2015'!$F$12:$AB$1887,21,FALSE),"-")</f>
        <v>0</v>
      </c>
      <c r="AK386" s="128">
        <f>IF(E386=1,VLOOKUP(Työfile_2024!D386,'2015'!$F$12:$AB$1887,22,FALSE),"-")</f>
        <v>0</v>
      </c>
      <c r="AL386" s="128">
        <f>IF(E386=1,VLOOKUP(Työfile_2024!D386,'2015'!$F$12:$AB$1887,23,FALSE),"-")</f>
        <v>0</v>
      </c>
      <c r="AM386" s="56">
        <f>VLOOKUP(Työfile_2024!D386,Tmatkat_20km_tarkasteltava_verk!$C$2:$D$1804,2,FALSE)</f>
        <v>3053</v>
      </c>
      <c r="AN386" s="148">
        <f t="shared" si="77"/>
        <v>0.20656489060510438</v>
      </c>
      <c r="AO386" s="178">
        <f>IF(E386=1,VLOOKUP(Työfile_2024!D386,'2015'!$F$12:$AC$1887,24,FALSE),"-")</f>
        <v>19244</v>
      </c>
      <c r="AP386" s="52" t="str">
        <f>VLOOKUP(D386,Tarkasteltava_verkko_2024_harva!$E$2:$I$1804,5,FALSE)</f>
        <v>tiivis</v>
      </c>
      <c r="AQ386" s="52">
        <f>VLOOKUP(D386,Tarkasteltava_verkko_2024_harva!$E$2:$I$1804,4,FALSE)</f>
        <v>0</v>
      </c>
      <c r="AR386" s="148">
        <v>0.81480144404332133</v>
      </c>
      <c r="AS386" s="170" t="str">
        <f>IFERROR(VLOOKUP(C386,'2015'!$C$12:$AG$1887,30,FALSE),"-")</f>
        <v>Kyllä</v>
      </c>
      <c r="AT386" s="148">
        <v>0.97653429602888087</v>
      </c>
      <c r="AU386" s="170" t="str">
        <f>IFERROR(VLOOKUP(C386,'2015'!$C$12:$AG$1887,31,FALSE),"-")</f>
        <v>Kyllä</v>
      </c>
      <c r="AV386" s="106"/>
      <c r="AW386" s="63">
        <f>IFERROR(VLOOKUP(C386,Merkittävyysluokitus!$A$2:$J$1705,10,FALSE),"-")</f>
        <v>2</v>
      </c>
      <c r="AX386" s="175">
        <f>IFERROR(VLOOKUP(C386,Merkittävyysluokitus!$A$2:$J$1705,6,FALSE),"-")</f>
        <v>12.333333333333332</v>
      </c>
      <c r="AY386" s="175">
        <f>IFERROR(VLOOKUP(C386,Merkittävyysluokitus!$A$2:$J$1705,7,FALSE),"-")</f>
        <v>5</v>
      </c>
      <c r="AZ386" s="175">
        <f>IFERROR(VLOOKUP(C386,Merkittävyysluokitus!$A$2:$J$1705,8,FALSE),"-")</f>
        <v>5</v>
      </c>
      <c r="BA386" s="175">
        <f>IFERROR(VLOOKUP(C386,Merkittävyysluokitus!$A$2:$J$1705,9,FALSE),"-")</f>
        <v>2.333333333333333</v>
      </c>
      <c r="BB386" s="203"/>
      <c r="BC386" s="203" t="str">
        <f t="shared" si="78"/>
        <v/>
      </c>
      <c r="BD386" s="39" t="str">
        <f t="shared" si="86"/>
        <v>musta</v>
      </c>
      <c r="BE386" s="68" t="str">
        <f t="shared" si="71"/>
        <v>musta</v>
      </c>
      <c r="BF386" s="68" t="str">
        <f t="shared" si="72"/>
        <v>musta</v>
      </c>
      <c r="BG386" s="68" t="str">
        <f t="shared" si="73"/>
        <v>musta</v>
      </c>
      <c r="BH386" s="208" t="str">
        <f t="shared" si="74"/>
        <v>musta</v>
      </c>
      <c r="BI386" s="39"/>
      <c r="BJ386" s="39" t="str">
        <f>IF(F386="ei löydy","uusi tie",IF(E386=0,"tieosoite muuttunut",IF(E386=1,VLOOKUP(D386,'2015'!$F$12:$AL$1887,31,FALSE),"-")))</f>
        <v>punainen</v>
      </c>
      <c r="BK386" s="67" t="str">
        <f>IF(E386=1,VLOOKUP(D386,'2015'!$F$12:$AL$1887,32,FALSE),"-")</f>
        <v>punainen/musta</v>
      </c>
      <c r="BL386" s="39" t="str">
        <f>IF(F386="ei löydy","uusi tie",IF(E386=0,"tieosoite muuttunut",IF(E386=1,VLOOKUP(D386,'2015'!$F$12:$AL$1887,33,FALSE),"-")))</f>
        <v>musta</v>
      </c>
      <c r="BM386" s="39"/>
      <c r="BN386" s="217" t="str">
        <f>VLOOKUP(D386,'2015'!$F$12:$AL$1887,33,FALSE)</f>
        <v>musta</v>
      </c>
      <c r="BO386" s="39"/>
      <c r="BP386" s="115"/>
      <c r="BQ386" s="26" t="s">
        <v>9</v>
      </c>
      <c r="BS386" s="5"/>
      <c r="BU386" s="37"/>
      <c r="BV386" s="30"/>
      <c r="BX386" t="str">
        <f>IF(E386=1,VLOOKUP(D386,'2015'!$F$12:$AX$1887,43,FALSE),"-")</f>
        <v>musta</v>
      </c>
      <c r="BY386" t="str">
        <f>IF(E386=1,VLOOKUP(D386,'2015'!$F$12:$AX$1887,44,FALSE),"-")</f>
        <v>musta</v>
      </c>
      <c r="BZ386" t="str">
        <f>IF(E386=1,VLOOKUP(D386,'2015'!$F$12:$AX$1887,45,FALSE),"-")</f>
        <v>musta</v>
      </c>
      <c r="CG386" s="21" t="s">
        <v>10</v>
      </c>
      <c r="CH386" s="21" t="s">
        <v>10</v>
      </c>
      <c r="CI386" s="21" t="s">
        <v>10</v>
      </c>
      <c r="CK386" s="21" t="s">
        <v>10</v>
      </c>
      <c r="CL386" s="21" t="s">
        <v>10</v>
      </c>
      <c r="CM386" s="21" t="s">
        <v>10</v>
      </c>
    </row>
    <row r="387" spans="1:94" ht="15.75" thickBot="1" x14ac:dyDescent="0.3">
      <c r="A387" s="50"/>
      <c r="B387" s="50"/>
      <c r="C387" s="50" t="str">
        <f t="shared" si="75"/>
        <v>145_2_5038</v>
      </c>
      <c r="D387" s="51" t="str">
        <f t="shared" si="76"/>
        <v>145_2</v>
      </c>
      <c r="E387" s="224">
        <f>IFERROR(VLOOKUP(C387,'2015'!$C$12:$D$1887,2,FALSE),0)</f>
        <v>1</v>
      </c>
      <c r="F387" s="51">
        <f>IFERROR(K387-IFERROR(VLOOKUP(D387,'2015'!$F$12:$I$1887,4,FALSE),"ei löydy"),"ei löydy")</f>
        <v>0</v>
      </c>
      <c r="G387" s="224">
        <f>IFERROR(VLOOKUP(Työfile_2024!C387,Liikennemalli!$D$6:$G$1921,4,FALSE),0)</f>
        <v>1</v>
      </c>
      <c r="H387" s="225">
        <f>K387-IFERROR(VLOOKUP(Työfile_2024!D387,Liikennemalli!$C$6:$H$1921,6,FALSE),"ei löydy")</f>
        <v>0</v>
      </c>
      <c r="I387" s="80">
        <v>145</v>
      </c>
      <c r="J387" s="52">
        <v>2</v>
      </c>
      <c r="K387" s="52">
        <v>5038</v>
      </c>
      <c r="L387" s="53"/>
      <c r="M387" s="54"/>
      <c r="N387" s="54"/>
      <c r="O387" s="54"/>
      <c r="P387" s="54"/>
      <c r="Q387" s="55"/>
      <c r="R387" s="55"/>
      <c r="S387" s="55"/>
      <c r="T387" s="55"/>
      <c r="U387" s="52"/>
      <c r="V387" s="56">
        <v>10540</v>
      </c>
      <c r="W387" s="56">
        <v>290</v>
      </c>
      <c r="X387" s="56">
        <v>11587</v>
      </c>
      <c r="Y387" s="56">
        <f>VLOOKUP(D387,Liikennemalli24!$D$2:$F$1804,2,FALSE)</f>
        <v>556</v>
      </c>
      <c r="Z387" s="148">
        <f>VLOOKUP(D387,Liikennemalli24!$D$2:$F$1804,3,FALSE)</f>
        <v>0.191</v>
      </c>
      <c r="AA387" s="178">
        <f>IF(G387=1,VLOOKUP(C387,Liikennemalli!$D$6:$H$1921,2,FALSE),"-")</f>
        <v>4579.5166833767253</v>
      </c>
      <c r="AB387" s="198">
        <f>IF(G387=1,VLOOKUP(C387,Liikennemalli!$D$6:$H$1921,3,FALSE),"-")</f>
        <v>0.53540928437651902</v>
      </c>
      <c r="AC387" s="51">
        <f>IF(E387=1,VLOOKUP(Työfile_2024!D387,'2015'!$F$12:$X$1887,18,FALSE),"-")</f>
        <v>2120</v>
      </c>
      <c r="AD387" s="51">
        <f>IF(E387=1,VLOOKUP(Työfile_2024!D387,'2015'!$F$12:$X$1887,19,FALSE),"-")</f>
        <v>0.36</v>
      </c>
      <c r="AI387" s="128">
        <f>IF(E387=1,VLOOKUP(Työfile_2024!D387,'2015'!$F$12:$AB$1887,20,FALSE),"-")</f>
        <v>0</v>
      </c>
      <c r="AJ387" s="128">
        <f>IF(E387=1,VLOOKUP(Työfile_2024!D387,'2015'!$F$12:$AB$1887,21,FALSE),"-")</f>
        <v>0</v>
      </c>
      <c r="AK387" s="128">
        <f>IF(E387=1,VLOOKUP(Työfile_2024!D387,'2015'!$F$12:$AB$1887,22,FALSE),"-")</f>
        <v>0</v>
      </c>
      <c r="AL387" s="128">
        <f>IF(E387=1,VLOOKUP(Työfile_2024!D387,'2015'!$F$12:$AB$1887,23,FALSE),"-")</f>
        <v>0</v>
      </c>
      <c r="AM387" s="56">
        <f>VLOOKUP(Työfile_2024!D387,Tmatkat_20km_tarkasteltava_verk!$C$2:$D$1804,2,FALSE)</f>
        <v>881</v>
      </c>
      <c r="AN387" s="148">
        <f t="shared" si="77"/>
        <v>8.3586337760910817E-2</v>
      </c>
      <c r="AO387" s="178">
        <f>IF(E387=1,VLOOKUP(Työfile_2024!D387,'2015'!$F$12:$AC$1887,24,FALSE),"-")</f>
        <v>16858</v>
      </c>
      <c r="AP387" s="52" t="str">
        <f>VLOOKUP(D387,Tarkasteltava_verkko_2024_harva!$E$2:$I$1804,5,FALSE)</f>
        <v>tiivis</v>
      </c>
      <c r="AQ387" s="52">
        <f>VLOOKUP(D387,Tarkasteltava_verkko_2024_harva!$E$2:$I$1804,4,FALSE)</f>
        <v>0</v>
      </c>
      <c r="AR387" s="148">
        <v>0.10083366415244145</v>
      </c>
      <c r="AS387" s="170" t="str">
        <f>IFERROR(VLOOKUP(C387,'2015'!$C$12:$AG$1887,30,FALSE),"-")</f>
        <v/>
      </c>
      <c r="AT387" s="148">
        <v>0.87852322350138945</v>
      </c>
      <c r="AU387" s="170" t="str">
        <f>IFERROR(VLOOKUP(C387,'2015'!$C$12:$AG$1887,31,FALSE),"-")</f>
        <v>Kyllä</v>
      </c>
      <c r="AV387" s="106"/>
      <c r="AW387" s="63">
        <f>IFERROR(VLOOKUP(C387,Merkittävyysluokitus!$A$2:$J$1705,10,FALSE),"-")</f>
        <v>2</v>
      </c>
      <c r="AX387" s="175">
        <f>IFERROR(VLOOKUP(C387,Merkittävyysluokitus!$A$2:$J$1705,6,FALSE),"-")</f>
        <v>10.74505327245053</v>
      </c>
      <c r="AY387" s="175">
        <f>IFERROR(VLOOKUP(C387,Merkittävyysluokitus!$A$2:$J$1705,7,FALSE),"-")</f>
        <v>5</v>
      </c>
      <c r="AZ387" s="175">
        <f>IFERROR(VLOOKUP(C387,Merkittävyysluokitus!$A$2:$J$1705,8,FALSE),"-")</f>
        <v>3.4117199391171988</v>
      </c>
      <c r="BA387" s="175">
        <f>IFERROR(VLOOKUP(C387,Merkittävyysluokitus!$A$2:$J$1705,9,FALSE),"-")</f>
        <v>2.333333333333333</v>
      </c>
      <c r="BB387" s="203"/>
      <c r="BC387" s="203" t="str">
        <f t="shared" si="78"/>
        <v/>
      </c>
      <c r="BD387" s="39" t="str">
        <f t="shared" si="86"/>
        <v>musta</v>
      </c>
      <c r="BE387" s="68" t="str">
        <f t="shared" si="71"/>
        <v>musta</v>
      </c>
      <c r="BF387" s="68" t="str">
        <f t="shared" si="72"/>
        <v>musta</v>
      </c>
      <c r="BG387" s="68" t="str">
        <f t="shared" si="73"/>
        <v>musta</v>
      </c>
      <c r="BH387" s="208" t="str">
        <f t="shared" si="74"/>
        <v>musta</v>
      </c>
      <c r="BI387" s="39"/>
      <c r="BJ387" s="39" t="str">
        <f>IF(F387="ei löydy","uusi tie",IF(E387=0,"tieosoite muuttunut",IF(E387=1,VLOOKUP(D387,'2015'!$F$12:$AL$1887,31,FALSE),"-")))</f>
        <v>punainen</v>
      </c>
      <c r="BK387" s="67" t="str">
        <f>IF(E387=1,VLOOKUP(D387,'2015'!$F$12:$AL$1887,32,FALSE),"-")</f>
        <v>punainen</v>
      </c>
      <c r="BL387" s="39" t="str">
        <f>IF(F387="ei löydy","uusi tie",IF(E387=0,"tieosoite muuttunut",IF(E387=1,VLOOKUP(D387,'2015'!$F$12:$AL$1887,33,FALSE),"-")))</f>
        <v>musta</v>
      </c>
      <c r="BM387" s="39"/>
      <c r="BN387" s="217" t="str">
        <f>VLOOKUP(D387,'2015'!$F$12:$AL$1887,33,FALSE)</f>
        <v>musta</v>
      </c>
      <c r="BO387" s="39"/>
      <c r="BP387" s="115"/>
      <c r="BQ387" s="26" t="s">
        <v>9</v>
      </c>
      <c r="BS387" s="5"/>
      <c r="BU387" s="37"/>
      <c r="BV387" s="30"/>
      <c r="BX387" t="str">
        <f>IF(E387=1,VLOOKUP(D387,'2015'!$F$12:$AX$1887,43,FALSE),"-")</f>
        <v>musta</v>
      </c>
      <c r="BY387" t="str">
        <f>IF(E387=1,VLOOKUP(D387,'2015'!$F$12:$AX$1887,44,FALSE),"-")</f>
        <v>musta</v>
      </c>
      <c r="BZ387" t="str">
        <f>IF(E387=1,VLOOKUP(D387,'2015'!$F$12:$AX$1887,45,FALSE),"-")</f>
        <v>punainen</v>
      </c>
      <c r="CG387" s="21" t="s">
        <v>10</v>
      </c>
      <c r="CH387" s="21" t="s">
        <v>10</v>
      </c>
      <c r="CI387" s="21" t="s">
        <v>10</v>
      </c>
      <c r="CK387" s="21" t="s">
        <v>10</v>
      </c>
      <c r="CL387" s="21" t="s">
        <v>10</v>
      </c>
      <c r="CM387" s="21" t="s">
        <v>10</v>
      </c>
    </row>
    <row r="388" spans="1:94" ht="15.75" thickBot="1" x14ac:dyDescent="0.3">
      <c r="A388" s="50"/>
      <c r="B388" s="50"/>
      <c r="C388" s="50" t="str">
        <f t="shared" si="75"/>
        <v>145_4_1129</v>
      </c>
      <c r="D388" s="51" t="str">
        <f t="shared" si="76"/>
        <v>145_4</v>
      </c>
      <c r="E388" s="224">
        <f>IFERROR(VLOOKUP(C388,'2015'!$C$12:$D$1887,2,FALSE),0)</f>
        <v>0</v>
      </c>
      <c r="F388" s="51">
        <f>IFERROR(K388-IFERROR(VLOOKUP(D388,'2015'!$F$12:$I$1887,4,FALSE),"ei löydy"),"ei löydy")</f>
        <v>-61</v>
      </c>
      <c r="G388" s="224">
        <f>IFERROR(VLOOKUP(Työfile_2024!C388,Liikennemalli!$D$6:$G$1921,4,FALSE),0)</f>
        <v>1</v>
      </c>
      <c r="H388" s="225">
        <f>K388-IFERROR(VLOOKUP(Työfile_2024!D388,Liikennemalli!$C$6:$H$1921,6,FALSE),"ei löydy")</f>
        <v>0</v>
      </c>
      <c r="I388" s="80">
        <v>145</v>
      </c>
      <c r="J388" s="52">
        <v>4</v>
      </c>
      <c r="K388" s="52">
        <v>1129</v>
      </c>
      <c r="L388" s="53"/>
      <c r="M388" s="54"/>
      <c r="N388" s="54"/>
      <c r="O388" s="54"/>
      <c r="P388" s="54"/>
      <c r="Q388" s="55"/>
      <c r="R388" s="55"/>
      <c r="S388" s="55"/>
      <c r="T388" s="55"/>
      <c r="U388" s="52"/>
      <c r="V388" s="56">
        <v>10362.032772364924</v>
      </c>
      <c r="W388" s="56">
        <v>431.98848538529671</v>
      </c>
      <c r="X388" s="56">
        <v>11364.144375553587</v>
      </c>
      <c r="Y388" s="56">
        <f>VLOOKUP(D388,Liikennemalli24!$D$2:$F$1804,2,FALSE)</f>
        <v>2860</v>
      </c>
      <c r="Z388" s="57">
        <f>VLOOKUP(D388,Liikennemalli24!$D$2:$F$1804,3,FALSE)</f>
        <v>0.38</v>
      </c>
      <c r="AA388" s="178">
        <f>IF(G388=1,VLOOKUP(C388,Liikennemalli!$D$6:$H$1921,2,FALSE),"-")</f>
        <v>4943.7271634083199</v>
      </c>
      <c r="AB388" s="197">
        <f>IF(G388=1,VLOOKUP(C388,Liikennemalli!$D$6:$H$1921,3,FALSE),"-")</f>
        <v>0.54573751121878999</v>
      </c>
      <c r="AC388" s="134" t="str">
        <f>IF(E388=1,VLOOKUP(Työfile_2024!D388,'2015'!$F$12:$X$1887,18,FALSE),"-")</f>
        <v>-</v>
      </c>
      <c r="AD388" s="127" t="str">
        <f>IF(E388=1,VLOOKUP(Työfile_2024!D388,'2015'!$F$12:$X$1887,19,FALSE),"-")</f>
        <v>-</v>
      </c>
      <c r="AI388" s="127" t="str">
        <f>IF(E388=1,VLOOKUP(Työfile_2024!D388,'2015'!$F$12:$AB$1887,20,FALSE),"-")</f>
        <v>-</v>
      </c>
      <c r="AJ388" s="127" t="str">
        <f>IF(E388=1,VLOOKUP(Työfile_2024!D388,'2015'!$F$12:$AB$1887,21,FALSE),"-")</f>
        <v>-</v>
      </c>
      <c r="AK388" s="127" t="str">
        <f>IF(E388=1,VLOOKUP(Työfile_2024!D388,'2015'!$F$12:$AB$1887,22,FALSE),"-")</f>
        <v>-</v>
      </c>
      <c r="AL388" s="127" t="str">
        <f>IF(E388=1,VLOOKUP(Työfile_2024!D388,'2015'!$F$12:$AB$1887,23,FALSE),"-")</f>
        <v>-</v>
      </c>
      <c r="AM388" s="56">
        <f>VLOOKUP(Työfile_2024!D388,Tmatkat_20km_tarkasteltava_verk!$C$2:$D$1804,2,FALSE)</f>
        <v>10550</v>
      </c>
      <c r="AN388" s="148">
        <f t="shared" si="77"/>
        <v>1.0181399954781436</v>
      </c>
      <c r="AO388" s="178" t="str">
        <f>IF(E388=1,VLOOKUP(Työfile_2024!D388,'2015'!$F$12:$AC$1887,24,FALSE),"-")</f>
        <v>-</v>
      </c>
      <c r="AP388" s="52" t="str">
        <f>VLOOKUP(D388,Tarkasteltava_verkko_2024_harva!$E$2:$I$1804,5,FALSE)</f>
        <v>tiivis</v>
      </c>
      <c r="AQ388" s="52">
        <f>VLOOKUP(D388,Tarkasteltava_verkko_2024_harva!$E$2:$I$1804,4,FALSE)</f>
        <v>0</v>
      </c>
      <c r="AR388" s="148">
        <v>0</v>
      </c>
      <c r="AS388" s="170" t="str">
        <f>IFERROR(VLOOKUP(C388,'2015'!$C$12:$AG$1887,30,FALSE),"-")</f>
        <v>-</v>
      </c>
      <c r="AT388" s="148">
        <v>0.37643932683790965</v>
      </c>
      <c r="AU388" s="170" t="str">
        <f>IFERROR(VLOOKUP(C388,'2015'!$C$12:$AG$1887,31,FALSE),"-")</f>
        <v>-</v>
      </c>
      <c r="AV388" s="106"/>
      <c r="AW388" s="63">
        <f>IFERROR(VLOOKUP(C388,Merkittävyysluokitus!$A$2:$J$1705,10,FALSE),"-")</f>
        <v>1</v>
      </c>
      <c r="AX388" s="175">
        <f>IFERROR(VLOOKUP(C388,Merkittävyysluokitus!$A$2:$J$1705,6,FALSE),"-")</f>
        <v>14.509254185692541</v>
      </c>
      <c r="AY388" s="175">
        <f>IFERROR(VLOOKUP(C388,Merkittävyysluokitus!$A$2:$J$1705,7,FALSE),"-")</f>
        <v>5</v>
      </c>
      <c r="AZ388" s="175">
        <f>IFERROR(VLOOKUP(C388,Merkittävyysluokitus!$A$2:$J$1705,8,FALSE),"-")</f>
        <v>7.3425875190258747</v>
      </c>
      <c r="BA388" s="175">
        <f>IFERROR(VLOOKUP(C388,Merkittävyysluokitus!$A$2:$J$1705,9,FALSE),"-")</f>
        <v>2.1666666666666665</v>
      </c>
      <c r="BB388" s="203"/>
      <c r="BC388" s="203" t="str">
        <f t="shared" si="78"/>
        <v>tieosoite muuttunut</v>
      </c>
      <c r="BD388" s="39" t="str">
        <f t="shared" si="86"/>
        <v>musta</v>
      </c>
      <c r="BE388" s="68" t="str">
        <f t="shared" si="71"/>
        <v>musta</v>
      </c>
      <c r="BF388" s="68" t="str">
        <f t="shared" si="72"/>
        <v>musta</v>
      </c>
      <c r="BG388" s="68" t="str">
        <f t="shared" si="73"/>
        <v>punainen</v>
      </c>
      <c r="BH388" s="208" t="str">
        <f t="shared" si="74"/>
        <v>musta</v>
      </c>
      <c r="BI388" s="117"/>
      <c r="BJ388" s="39" t="str">
        <f>IF(F388="ei löydy","uusi tie",IF(E388=0,"tieosoite muuttunut",IF(E388=1,VLOOKUP(D388,'2015'!$F$12:$AL$1887,31,FALSE),"-")))</f>
        <v>tieosoite muuttunut</v>
      </c>
      <c r="BK388" s="67" t="str">
        <f>IF(E388=1,VLOOKUP(D388,'2015'!$F$12:$AL$1887,32,FALSE),"-")</f>
        <v>-</v>
      </c>
      <c r="BL388" s="39" t="str">
        <f>IF(F388="ei löydy","uusi tie",IF(E388=0,"tieosoite muuttunut",IF(E388=1,VLOOKUP(D388,'2015'!$F$12:$AL$1887,33,FALSE),"-")))</f>
        <v>tieosoite muuttunut</v>
      </c>
      <c r="BM388" s="39"/>
      <c r="BN388" s="217" t="str">
        <f>VLOOKUP(D388,'2015'!$F$12:$AL$1887,33,FALSE)</f>
        <v>musta</v>
      </c>
      <c r="BO388" s="117"/>
      <c r="BP388" s="115" t="s">
        <v>9</v>
      </c>
      <c r="BQ388" s="30"/>
      <c r="BS388" s="5"/>
      <c r="BU388" s="35"/>
      <c r="BV388" s="30" t="s">
        <v>9</v>
      </c>
      <c r="BW388" s="20"/>
      <c r="BX388" t="str">
        <f>IF(E388=1,VLOOKUP(D388,'2015'!$F$12:$AX$1887,43,FALSE),"-")</f>
        <v>-</v>
      </c>
      <c r="BY388" t="str">
        <f>IF(E388=1,VLOOKUP(D388,'2015'!$F$12:$AX$1887,44,FALSE),"-")</f>
        <v>-</v>
      </c>
      <c r="BZ388" t="str">
        <f>IF(E388=1,VLOOKUP(D388,'2015'!$F$12:$AX$1887,45,FALSE),"-")</f>
        <v>-</v>
      </c>
      <c r="CA388" s="31">
        <f t="shared" ref="CA388:CA412" si="87">SUM(CB388:CE388)</f>
        <v>30</v>
      </c>
      <c r="CB388" s="31">
        <f t="shared" ref="CB388:CB412" si="88">IF(AD388&gt;0.59999,10,IF(AD388&gt;0.39999,1,0))</f>
        <v>10</v>
      </c>
      <c r="CC388" s="31">
        <f t="shared" ref="CC388:CC412" si="89">IF(AC388&gt;1999,10,IF(AC388&gt;999,1,0))</f>
        <v>10</v>
      </c>
      <c r="CD388" s="31">
        <f t="shared" ref="CD388:CD412" si="90">IF(AM388&gt;499,10,IF(AM388&gt;99,1,0))</f>
        <v>10</v>
      </c>
      <c r="CE388" s="31">
        <f t="shared" ref="CE388:CE412" si="91">IF(AQ388="osa seud. yht",10,IF(AP388="osa seud. yht",1,0))</f>
        <v>0</v>
      </c>
      <c r="CO388" s="2" t="s">
        <v>35</v>
      </c>
      <c r="CP388" s="2" t="s">
        <v>35</v>
      </c>
    </row>
    <row r="389" spans="1:94" ht="15.75" thickBot="1" x14ac:dyDescent="0.3">
      <c r="A389" s="50"/>
      <c r="B389" s="50"/>
      <c r="C389" s="50" t="str">
        <f t="shared" si="75"/>
        <v>146_1_3900</v>
      </c>
      <c r="D389" s="51" t="str">
        <f t="shared" si="76"/>
        <v>146_1</v>
      </c>
      <c r="E389" s="224">
        <f>IFERROR(VLOOKUP(C389,'2015'!$C$12:$D$1887,2,FALSE),0)</f>
        <v>0</v>
      </c>
      <c r="F389" s="51">
        <f>IFERROR(K389-IFERROR(VLOOKUP(D389,'2015'!$F$12:$I$1887,4,FALSE),"ei löydy"),"ei löydy")</f>
        <v>-13</v>
      </c>
      <c r="G389" s="224">
        <f>IFERROR(VLOOKUP(Työfile_2024!C389,Liikennemalli!$D$6:$G$1921,4,FALSE),0)</f>
        <v>1</v>
      </c>
      <c r="H389" s="225">
        <f>K389-IFERROR(VLOOKUP(Työfile_2024!D389,Liikennemalli!$C$6:$H$1921,6,FALSE),"ei löydy")</f>
        <v>0</v>
      </c>
      <c r="I389" s="80">
        <v>146</v>
      </c>
      <c r="J389" s="52">
        <v>1</v>
      </c>
      <c r="K389" s="52">
        <v>3900</v>
      </c>
      <c r="L389" s="53"/>
      <c r="M389" s="54"/>
      <c r="N389" s="54"/>
      <c r="O389" s="54"/>
      <c r="P389" s="54"/>
      <c r="Q389" s="55"/>
      <c r="R389" s="55"/>
      <c r="S389" s="55"/>
      <c r="T389" s="55"/>
      <c r="U389" s="52"/>
      <c r="V389" s="56">
        <v>4444</v>
      </c>
      <c r="W389" s="56">
        <v>297</v>
      </c>
      <c r="X389" s="56">
        <v>4818</v>
      </c>
      <c r="Y389" s="56">
        <f>VLOOKUP(D389,Liikennemalli24!$D$2:$F$1804,2,FALSE)</f>
        <v>461</v>
      </c>
      <c r="Z389" s="57">
        <f>VLOOKUP(D389,Liikennemalli24!$D$2:$F$1804,3,FALSE)</f>
        <v>0.22600000000000001</v>
      </c>
      <c r="AA389" s="178">
        <f>IF(G389=1,VLOOKUP(C389,Liikennemalli!$D$6:$H$1921,2,FALSE),"-")</f>
        <v>2410.5339632724799</v>
      </c>
      <c r="AB389" s="197">
        <f>IF(G389=1,VLOOKUP(C389,Liikennemalli!$D$6:$H$1921,3,FALSE),"-")</f>
        <v>0.61270244635255899</v>
      </c>
      <c r="AC389" s="134" t="str">
        <f>IF(E389=1,VLOOKUP(Työfile_2024!D389,'2015'!$F$12:$X$1887,18,FALSE),"-")</f>
        <v>-</v>
      </c>
      <c r="AD389" s="127" t="str">
        <f>IF(E389=1,VLOOKUP(Työfile_2024!D389,'2015'!$F$12:$X$1887,19,FALSE),"-")</f>
        <v>-</v>
      </c>
      <c r="AI389" s="127" t="str">
        <f>IF(E389=1,VLOOKUP(Työfile_2024!D389,'2015'!$F$12:$AB$1887,20,FALSE),"-")</f>
        <v>-</v>
      </c>
      <c r="AJ389" s="127" t="str">
        <f>IF(E389=1,VLOOKUP(Työfile_2024!D389,'2015'!$F$12:$AB$1887,21,FALSE),"-")</f>
        <v>-</v>
      </c>
      <c r="AK389" s="127" t="str">
        <f>IF(E389=1,VLOOKUP(Työfile_2024!D389,'2015'!$F$12:$AB$1887,22,FALSE),"-")</f>
        <v>-</v>
      </c>
      <c r="AL389" s="127" t="str">
        <f>IF(E389=1,VLOOKUP(Työfile_2024!D389,'2015'!$F$12:$AB$1887,23,FALSE),"-")</f>
        <v>-</v>
      </c>
      <c r="AM389" s="56">
        <f>VLOOKUP(Työfile_2024!D389,Tmatkat_20km_tarkasteltava_verk!$C$2:$D$1804,2,FALSE)</f>
        <v>1255</v>
      </c>
      <c r="AN389" s="148">
        <f t="shared" si="77"/>
        <v>0.28240324032403241</v>
      </c>
      <c r="AO389" s="178" t="str">
        <f>IF(E389=1,VLOOKUP(Työfile_2024!D389,'2015'!$F$12:$AC$1887,24,FALSE),"-")</f>
        <v>-</v>
      </c>
      <c r="AP389" s="52" t="str">
        <f>VLOOKUP(D389,Tarkasteltava_verkko_2024_harva!$E$2:$I$1804,5,FALSE)</f>
        <v>tiivis</v>
      </c>
      <c r="AQ389" s="52">
        <f>VLOOKUP(D389,Tarkasteltava_verkko_2024_harva!$E$2:$I$1804,4,FALSE)</f>
        <v>0</v>
      </c>
      <c r="AR389" s="148">
        <v>4.871794871794872E-3</v>
      </c>
      <c r="AS389" s="170" t="str">
        <f>IFERROR(VLOOKUP(C389,'2015'!$C$12:$AG$1887,30,FALSE),"-")</f>
        <v>-</v>
      </c>
      <c r="AT389" s="148">
        <v>0.55692307692307697</v>
      </c>
      <c r="AU389" s="170" t="str">
        <f>IFERROR(VLOOKUP(C389,'2015'!$C$12:$AG$1887,31,FALSE),"-")</f>
        <v>-</v>
      </c>
      <c r="AV389" s="106"/>
      <c r="AW389" s="63">
        <f>IFERROR(VLOOKUP(C389,Merkittävyysluokitus!$A$2:$J$1705,10,FALSE),"-")</f>
        <v>1</v>
      </c>
      <c r="AX389" s="175">
        <f>IFERROR(VLOOKUP(C389,Merkittävyysluokitus!$A$2:$J$1705,6,FALSE),"-")</f>
        <v>13.802496194824963</v>
      </c>
      <c r="AY389" s="175">
        <f>IFERROR(VLOOKUP(C389,Merkittävyysluokitus!$A$2:$J$1705,7,FALSE),"-")</f>
        <v>5</v>
      </c>
      <c r="AZ389" s="175">
        <f>IFERROR(VLOOKUP(C389,Merkittävyysluokitus!$A$2:$J$1705,8,FALSE),"-")</f>
        <v>6.969162861491629</v>
      </c>
      <c r="BA389" s="175">
        <f>IFERROR(VLOOKUP(C389,Merkittävyysluokitus!$A$2:$J$1705,9,FALSE),"-")</f>
        <v>1.8333333333333333</v>
      </c>
      <c r="BB389" s="203"/>
      <c r="BC389" s="203" t="str">
        <f t="shared" si="78"/>
        <v>tieosoite muuttunut</v>
      </c>
      <c r="BD389" s="39" t="str">
        <f t="shared" si="86"/>
        <v>musta</v>
      </c>
      <c r="BE389" s="68" t="str">
        <f t="shared" si="71"/>
        <v>musta</v>
      </c>
      <c r="BF389" s="68" t="str">
        <f t="shared" si="72"/>
        <v>musta</v>
      </c>
      <c r="BG389" s="68" t="str">
        <f t="shared" si="73"/>
        <v>musta</v>
      </c>
      <c r="BH389" s="208" t="str">
        <f t="shared" si="74"/>
        <v>musta</v>
      </c>
      <c r="BI389" s="117"/>
      <c r="BJ389" s="39" t="str">
        <f>IF(F389="ei löydy","uusi tie",IF(E389=0,"tieosoite muuttunut",IF(E389=1,VLOOKUP(D389,'2015'!$F$12:$AL$1887,31,FALSE),"-")))</f>
        <v>tieosoite muuttunut</v>
      </c>
      <c r="BK389" s="67" t="str">
        <f>IF(E389=1,VLOOKUP(D389,'2015'!$F$12:$AL$1887,32,FALSE),"-")</f>
        <v>-</v>
      </c>
      <c r="BL389" s="39" t="str">
        <f>IF(F389="ei löydy","uusi tie",IF(E389=0,"tieosoite muuttunut",IF(E389=1,VLOOKUP(D389,'2015'!$F$12:$AL$1887,33,FALSE),"-")))</f>
        <v>tieosoite muuttunut</v>
      </c>
      <c r="BM389" s="39"/>
      <c r="BN389" s="217" t="str">
        <f>VLOOKUP(D389,'2015'!$F$12:$AL$1887,33,FALSE)</f>
        <v>punainen</v>
      </c>
      <c r="BO389" s="117"/>
      <c r="BP389" s="115" t="s">
        <v>10</v>
      </c>
      <c r="BQ389" s="30"/>
      <c r="BS389" s="5"/>
      <c r="BU389" s="35"/>
      <c r="BV389" s="30" t="s">
        <v>10</v>
      </c>
      <c r="BW389" s="20"/>
      <c r="BX389" t="str">
        <f>IF(E389=1,VLOOKUP(D389,'2015'!$F$12:$AX$1887,43,FALSE),"-")</f>
        <v>-</v>
      </c>
      <c r="BY389" t="str">
        <f>IF(E389=1,VLOOKUP(D389,'2015'!$F$12:$AX$1887,44,FALSE),"-")</f>
        <v>-</v>
      </c>
      <c r="BZ389" t="str">
        <f>IF(E389=1,VLOOKUP(D389,'2015'!$F$12:$AX$1887,45,FALSE),"-")</f>
        <v>-</v>
      </c>
      <c r="CA389" s="31">
        <f t="shared" si="87"/>
        <v>30</v>
      </c>
      <c r="CB389" s="31">
        <f t="shared" si="88"/>
        <v>10</v>
      </c>
      <c r="CC389" s="31">
        <f t="shared" si="89"/>
        <v>10</v>
      </c>
      <c r="CD389" s="31">
        <f t="shared" si="90"/>
        <v>10</v>
      </c>
      <c r="CE389" s="31">
        <f t="shared" si="91"/>
        <v>0</v>
      </c>
      <c r="CO389" s="32" t="s">
        <v>34</v>
      </c>
      <c r="CP389" s="2" t="s">
        <v>35</v>
      </c>
    </row>
    <row r="390" spans="1:94" ht="15.75" thickBot="1" x14ac:dyDescent="0.3">
      <c r="A390" s="50"/>
      <c r="B390" s="50"/>
      <c r="C390" s="50" t="str">
        <f t="shared" si="75"/>
        <v>146_2_4662</v>
      </c>
      <c r="D390" s="51" t="str">
        <f t="shared" si="76"/>
        <v>146_2</v>
      </c>
      <c r="E390" s="224">
        <f>IFERROR(VLOOKUP(C390,'2015'!$C$12:$D$1887,2,FALSE),0)</f>
        <v>1</v>
      </c>
      <c r="F390" s="51">
        <f>IFERROR(K390-IFERROR(VLOOKUP(D390,'2015'!$F$12:$I$1887,4,FALSE),"ei löydy"),"ei löydy")</f>
        <v>0</v>
      </c>
      <c r="G390" s="224">
        <f>IFERROR(VLOOKUP(Työfile_2024!C390,Liikennemalli!$D$6:$G$1921,4,FALSE),0)</f>
        <v>1</v>
      </c>
      <c r="H390" s="225">
        <f>K390-IFERROR(VLOOKUP(Työfile_2024!D390,Liikennemalli!$C$6:$H$1921,6,FALSE),"ei löydy")</f>
        <v>0</v>
      </c>
      <c r="I390" s="80">
        <v>146</v>
      </c>
      <c r="J390" s="52">
        <v>2</v>
      </c>
      <c r="K390" s="52">
        <v>4662</v>
      </c>
      <c r="L390" s="53"/>
      <c r="M390" s="54"/>
      <c r="N390" s="54"/>
      <c r="O390" s="54"/>
      <c r="P390" s="54"/>
      <c r="Q390" s="55"/>
      <c r="R390" s="55"/>
      <c r="S390" s="55"/>
      <c r="T390" s="55"/>
      <c r="U390" s="52"/>
      <c r="V390" s="56">
        <v>2989</v>
      </c>
      <c r="W390" s="56">
        <v>126</v>
      </c>
      <c r="X390" s="56">
        <v>3225</v>
      </c>
      <c r="Y390" s="56">
        <f>VLOOKUP(D390,Liikennemalli24!$D$2:$F$1804,2,FALSE)</f>
        <v>401</v>
      </c>
      <c r="Z390" s="57">
        <f>VLOOKUP(D390,Liikennemalli24!$D$2:$F$1804,3,FALSE)</f>
        <v>0.27</v>
      </c>
      <c r="AA390" s="178">
        <f>IF(G390=1,VLOOKUP(C390,Liikennemalli!$D$6:$H$1921,2,FALSE),"-")</f>
        <v>2659.2352291154598</v>
      </c>
      <c r="AB390" s="197">
        <f>IF(G390=1,VLOOKUP(C390,Liikennemalli!$D$6:$H$1921,3,FALSE),"-")</f>
        <v>0.74107028062264602</v>
      </c>
      <c r="AC390" s="134">
        <f>IF(E390=1,VLOOKUP(Työfile_2024!D390,'2015'!$F$12:$X$1887,18,FALSE),"-")</f>
        <v>3062</v>
      </c>
      <c r="AD390" s="127">
        <f>IF(E390=1,VLOOKUP(Työfile_2024!D390,'2015'!$F$12:$X$1887,19,FALSE),"-")</f>
        <v>0.75</v>
      </c>
      <c r="AI390" s="127">
        <f>IF(E390=1,VLOOKUP(Työfile_2024!D390,'2015'!$F$12:$AB$1887,20,FALSE),"-")</f>
        <v>0</v>
      </c>
      <c r="AJ390" s="127">
        <f>IF(E390=1,VLOOKUP(Työfile_2024!D390,'2015'!$F$12:$AB$1887,21,FALSE),"-")</f>
        <v>0</v>
      </c>
      <c r="AK390" s="127">
        <f>IF(E390=1,VLOOKUP(Työfile_2024!D390,'2015'!$F$12:$AB$1887,22,FALSE),"-")</f>
        <v>0</v>
      </c>
      <c r="AL390" s="127">
        <f>IF(E390=1,VLOOKUP(Työfile_2024!D390,'2015'!$F$12:$AB$1887,23,FALSE),"-")</f>
        <v>0</v>
      </c>
      <c r="AM390" s="56">
        <f>VLOOKUP(Työfile_2024!D390,Tmatkat_20km_tarkasteltava_verk!$C$2:$D$1804,2,FALSE)</f>
        <v>996</v>
      </c>
      <c r="AN390" s="148">
        <f t="shared" si="77"/>
        <v>0.33322181331549011</v>
      </c>
      <c r="AO390" s="178">
        <f>IF(E390=1,VLOOKUP(Työfile_2024!D390,'2015'!$F$12:$AC$1887,24,FALSE),"-")</f>
        <v>1191</v>
      </c>
      <c r="AP390" s="52" t="str">
        <f>VLOOKUP(D390,Tarkasteltava_verkko_2024_harva!$E$2:$I$1804,5,FALSE)</f>
        <v>tiivis</v>
      </c>
      <c r="AQ390" s="52">
        <f>VLOOKUP(D390,Tarkasteltava_verkko_2024_harva!$E$2:$I$1804,4,FALSE)</f>
        <v>0</v>
      </c>
      <c r="AR390" s="148">
        <v>0</v>
      </c>
      <c r="AS390" s="170" t="str">
        <f>IFERROR(VLOOKUP(C390,'2015'!$C$12:$AG$1887,30,FALSE),"-")</f>
        <v/>
      </c>
      <c r="AT390" s="148">
        <v>0</v>
      </c>
      <c r="AU390" s="170">
        <f>IFERROR(VLOOKUP(C390,'2015'!$C$12:$AG$1887,31,FALSE),"-")</f>
        <v>0</v>
      </c>
      <c r="AV390" s="106"/>
      <c r="AW390" s="63">
        <f>IFERROR(VLOOKUP(C390,Merkittävyysluokitus!$A$2:$J$1705,10,FALSE),"-")</f>
        <v>1</v>
      </c>
      <c r="AX390" s="175">
        <f>IFERROR(VLOOKUP(C390,Merkittävyysluokitus!$A$2:$J$1705,6,FALSE),"-")</f>
        <v>13.102351598173517</v>
      </c>
      <c r="AY390" s="175">
        <f>IFERROR(VLOOKUP(C390,Merkittävyysluokitus!$A$2:$J$1705,7,FALSE),"-")</f>
        <v>5</v>
      </c>
      <c r="AZ390" s="175">
        <f>IFERROR(VLOOKUP(C390,Merkittävyysluokitus!$A$2:$J$1705,8,FALSE),"-")</f>
        <v>6.2690182648401827</v>
      </c>
      <c r="BA390" s="175">
        <f>IFERROR(VLOOKUP(C390,Merkittävyysluokitus!$A$2:$J$1705,9,FALSE),"-")</f>
        <v>1.8333333333333333</v>
      </c>
      <c r="BB390" s="203"/>
      <c r="BC390" s="203" t="str">
        <f t="shared" si="78"/>
        <v>muutos</v>
      </c>
      <c r="BD390" s="39" t="str">
        <f t="shared" si="86"/>
        <v>musta</v>
      </c>
      <c r="BE390" s="68" t="str">
        <f t="shared" si="71"/>
        <v>musta</v>
      </c>
      <c r="BF390" s="68" t="str">
        <f t="shared" si="72"/>
        <v>musta</v>
      </c>
      <c r="BG390" s="68" t="str">
        <f t="shared" si="73"/>
        <v>musta</v>
      </c>
      <c r="BH390" s="208" t="str">
        <f t="shared" si="74"/>
        <v>musta</v>
      </c>
      <c r="BI390" s="117"/>
      <c r="BJ390" s="39" t="str">
        <f>IF(F390="ei löydy","uusi tie",IF(E390=0,"tieosoite muuttunut",IF(E390=1,VLOOKUP(D390,'2015'!$F$12:$AL$1887,31,FALSE),"-")))</f>
        <v>punainen</v>
      </c>
      <c r="BK390" s="67" t="str">
        <f>IF(E390=1,VLOOKUP(D390,'2015'!$F$12:$AL$1887,32,FALSE),"-")</f>
        <v>punainen</v>
      </c>
      <c r="BL390" s="39" t="str">
        <f>IF(F390="ei löydy","uusi tie",IF(E390=0,"tieosoite muuttunut",IF(E390=1,VLOOKUP(D390,'2015'!$F$12:$AL$1887,33,FALSE),"-")))</f>
        <v>punainen</v>
      </c>
      <c r="BM390" s="39"/>
      <c r="BN390" s="217" t="str">
        <f>VLOOKUP(D390,'2015'!$F$12:$AL$1887,33,FALSE)</f>
        <v>punainen</v>
      </c>
      <c r="BO390" s="117"/>
      <c r="BP390" s="115" t="s">
        <v>10</v>
      </c>
      <c r="BQ390" s="30"/>
      <c r="BS390" s="5"/>
      <c r="BU390" s="35"/>
      <c r="BV390" s="30" t="s">
        <v>10</v>
      </c>
      <c r="BW390" s="20"/>
      <c r="BX390" t="str">
        <f>IF(E390=1,VLOOKUP(D390,'2015'!$F$12:$AX$1887,43,FALSE),"-")</f>
        <v>punainen</v>
      </c>
      <c r="BY390" t="str">
        <f>IF(E390=1,VLOOKUP(D390,'2015'!$F$12:$AX$1887,44,FALSE),"-")</f>
        <v>punainen</v>
      </c>
      <c r="BZ390" t="str">
        <f>IF(E390=1,VLOOKUP(D390,'2015'!$F$12:$AX$1887,45,FALSE),"-")</f>
        <v>punainen</v>
      </c>
      <c r="CA390" s="31">
        <f t="shared" si="87"/>
        <v>30</v>
      </c>
      <c r="CB390" s="31">
        <f t="shared" si="88"/>
        <v>10</v>
      </c>
      <c r="CC390" s="31">
        <f t="shared" si="89"/>
        <v>10</v>
      </c>
      <c r="CD390" s="31">
        <f t="shared" si="90"/>
        <v>10</v>
      </c>
      <c r="CE390" s="31">
        <f t="shared" si="91"/>
        <v>0</v>
      </c>
      <c r="CO390" s="32" t="s">
        <v>34</v>
      </c>
      <c r="CP390" s="2" t="s">
        <v>35</v>
      </c>
    </row>
    <row r="391" spans="1:94" ht="15.75" thickBot="1" x14ac:dyDescent="0.3">
      <c r="A391" s="50"/>
      <c r="B391" s="50"/>
      <c r="C391" s="50" t="str">
        <f t="shared" si="75"/>
        <v>146_3_4917</v>
      </c>
      <c r="D391" s="51" t="str">
        <f t="shared" si="76"/>
        <v>146_3</v>
      </c>
      <c r="E391" s="224">
        <f>IFERROR(VLOOKUP(C391,'2015'!$C$12:$D$1887,2,FALSE),0)</f>
        <v>1</v>
      </c>
      <c r="F391" s="51">
        <f>IFERROR(K391-IFERROR(VLOOKUP(D391,'2015'!$F$12:$I$1887,4,FALSE),"ei löydy"),"ei löydy")</f>
        <v>0</v>
      </c>
      <c r="G391" s="224">
        <f>IFERROR(VLOOKUP(Työfile_2024!C391,Liikennemalli!$D$6:$G$1921,4,FALSE),0)</f>
        <v>1</v>
      </c>
      <c r="H391" s="225">
        <f>K391-IFERROR(VLOOKUP(Työfile_2024!D391,Liikennemalli!$C$6:$H$1921,6,FALSE),"ei löydy")</f>
        <v>0</v>
      </c>
      <c r="I391" s="80">
        <v>146</v>
      </c>
      <c r="J391" s="52">
        <v>3</v>
      </c>
      <c r="K391" s="52">
        <v>4917</v>
      </c>
      <c r="L391" s="53"/>
      <c r="M391" s="54"/>
      <c r="N391" s="54"/>
      <c r="O391" s="54"/>
      <c r="P391" s="54"/>
      <c r="Q391" s="55"/>
      <c r="R391" s="55"/>
      <c r="S391" s="55"/>
      <c r="T391" s="55"/>
      <c r="U391" s="52"/>
      <c r="V391" s="56">
        <v>2989</v>
      </c>
      <c r="W391" s="56">
        <v>126</v>
      </c>
      <c r="X391" s="56">
        <v>3225</v>
      </c>
      <c r="Y391" s="56">
        <f>VLOOKUP(D391,Liikennemalli24!$D$2:$F$1804,2,FALSE)</f>
        <v>344</v>
      </c>
      <c r="Z391" s="57">
        <f>VLOOKUP(D391,Liikennemalli24!$D$2:$F$1804,3,FALSE)</f>
        <v>0.27500000000000002</v>
      </c>
      <c r="AA391" s="178">
        <f>IF(G391=1,VLOOKUP(C391,Liikennemalli!$D$6:$H$1921,2,FALSE),"-")</f>
        <v>2799.4310071001</v>
      </c>
      <c r="AB391" s="197">
        <f>IF(G391=1,VLOOKUP(C391,Liikennemalli!$D$6:$H$1921,3,FALSE),"-")</f>
        <v>0.76100602258663996</v>
      </c>
      <c r="AC391" s="134">
        <f>IF(E391=1,VLOOKUP(Työfile_2024!D391,'2015'!$F$12:$X$1887,18,FALSE),"-")</f>
        <v>2964</v>
      </c>
      <c r="AD391" s="127">
        <f>IF(E391=1,VLOOKUP(Työfile_2024!D391,'2015'!$F$12:$X$1887,19,FALSE),"-")</f>
        <v>0.79</v>
      </c>
      <c r="AI391" s="127">
        <f>IF(E391=1,VLOOKUP(Työfile_2024!D391,'2015'!$F$12:$AB$1887,20,FALSE),"-")</f>
        <v>0</v>
      </c>
      <c r="AJ391" s="127">
        <f>IF(E391=1,VLOOKUP(Työfile_2024!D391,'2015'!$F$12:$AB$1887,21,FALSE),"-")</f>
        <v>0</v>
      </c>
      <c r="AK391" s="127">
        <f>IF(E391=1,VLOOKUP(Työfile_2024!D391,'2015'!$F$12:$AB$1887,22,FALSE),"-")</f>
        <v>0</v>
      </c>
      <c r="AL391" s="127">
        <f>IF(E391=1,VLOOKUP(Työfile_2024!D391,'2015'!$F$12:$AB$1887,23,FALSE),"-")</f>
        <v>0</v>
      </c>
      <c r="AM391" s="56">
        <f>VLOOKUP(Työfile_2024!D391,Tmatkat_20km_tarkasteltava_verk!$C$2:$D$1804,2,FALSE)</f>
        <v>921</v>
      </c>
      <c r="AN391" s="148">
        <f t="shared" si="77"/>
        <v>0.3081298093007695</v>
      </c>
      <c r="AO391" s="178">
        <f>IF(E391=1,VLOOKUP(Työfile_2024!D391,'2015'!$F$12:$AC$1887,24,FALSE),"-")</f>
        <v>1041</v>
      </c>
      <c r="AP391" s="52" t="str">
        <f>VLOOKUP(D391,Tarkasteltava_verkko_2024_harva!$E$2:$I$1804,5,FALSE)</f>
        <v>tiivis</v>
      </c>
      <c r="AQ391" s="52">
        <f>VLOOKUP(D391,Tarkasteltava_verkko_2024_harva!$E$2:$I$1804,4,FALSE)</f>
        <v>0</v>
      </c>
      <c r="AR391" s="148">
        <v>0.18893634329875941</v>
      </c>
      <c r="AS391" s="170" t="str">
        <f>IFERROR(VLOOKUP(C391,'2015'!$C$12:$AG$1887,30,FALSE),"-")</f>
        <v/>
      </c>
      <c r="AT391" s="148">
        <v>0.24242424242424243</v>
      </c>
      <c r="AU391" s="170">
        <f>IFERROR(VLOOKUP(C391,'2015'!$C$12:$AG$1887,31,FALSE),"-")</f>
        <v>0</v>
      </c>
      <c r="AV391" s="106"/>
      <c r="AW391" s="63">
        <f>IFERROR(VLOOKUP(C391,Merkittävyysluokitus!$A$2:$J$1705,10,FALSE),"-")</f>
        <v>2</v>
      </c>
      <c r="AX391" s="175">
        <f>IFERROR(VLOOKUP(C391,Merkittävyysluokitus!$A$2:$J$1705,6,FALSE),"-")</f>
        <v>12.32685692541857</v>
      </c>
      <c r="AY391" s="175">
        <f>IFERROR(VLOOKUP(C391,Merkittävyysluokitus!$A$2:$J$1705,7,FALSE),"-")</f>
        <v>5</v>
      </c>
      <c r="AZ391" s="175">
        <f>IFERROR(VLOOKUP(C391,Merkittävyysluokitus!$A$2:$J$1705,8,FALSE),"-")</f>
        <v>5.6601902587519035</v>
      </c>
      <c r="BA391" s="175">
        <f>IFERROR(VLOOKUP(C391,Merkittävyysluokitus!$A$2:$J$1705,9,FALSE),"-")</f>
        <v>1.6666666666666665</v>
      </c>
      <c r="BB391" s="203"/>
      <c r="BC391" s="203" t="str">
        <f t="shared" si="78"/>
        <v>muutos</v>
      </c>
      <c r="BD391" s="39" t="str">
        <f t="shared" si="86"/>
        <v>musta</v>
      </c>
      <c r="BE391" s="68" t="str">
        <f t="shared" si="71"/>
        <v>musta</v>
      </c>
      <c r="BF391" s="68" t="str">
        <f t="shared" si="72"/>
        <v>musta</v>
      </c>
      <c r="BG391" s="68" t="str">
        <f t="shared" si="73"/>
        <v>musta</v>
      </c>
      <c r="BH391" s="208" t="str">
        <f t="shared" si="74"/>
        <v>musta</v>
      </c>
      <c r="BI391" s="117"/>
      <c r="BJ391" s="39" t="str">
        <f>IF(F391="ei löydy","uusi tie",IF(E391=0,"tieosoite muuttunut",IF(E391=1,VLOOKUP(D391,'2015'!$F$12:$AL$1887,31,FALSE),"-")))</f>
        <v>punainen</v>
      </c>
      <c r="BK391" s="67" t="str">
        <f>IF(E391=1,VLOOKUP(D391,'2015'!$F$12:$AL$1887,32,FALSE),"-")</f>
        <v>punainen</v>
      </c>
      <c r="BL391" s="39" t="str">
        <f>IF(F391="ei löydy","uusi tie",IF(E391=0,"tieosoite muuttunut",IF(E391=1,VLOOKUP(D391,'2015'!$F$12:$AL$1887,33,FALSE),"-")))</f>
        <v>punainen</v>
      </c>
      <c r="BM391" s="39"/>
      <c r="BN391" s="217" t="str">
        <f>VLOOKUP(D391,'2015'!$F$12:$AL$1887,33,FALSE)</f>
        <v>punainen</v>
      </c>
      <c r="BO391" s="117"/>
      <c r="BP391" s="115" t="s">
        <v>10</v>
      </c>
      <c r="BQ391" s="30"/>
      <c r="BS391" s="5"/>
      <c r="BU391" s="35"/>
      <c r="BV391" s="30" t="s">
        <v>10</v>
      </c>
      <c r="BW391" s="20"/>
      <c r="BX391" t="str">
        <f>IF(E391=1,VLOOKUP(D391,'2015'!$F$12:$AX$1887,43,FALSE),"-")</f>
        <v>punainen</v>
      </c>
      <c r="BY391" t="str">
        <f>IF(E391=1,VLOOKUP(D391,'2015'!$F$12:$AX$1887,44,FALSE),"-")</f>
        <v>punainen</v>
      </c>
      <c r="BZ391" t="str">
        <f>IF(E391=1,VLOOKUP(D391,'2015'!$F$12:$AX$1887,45,FALSE),"-")</f>
        <v>punainen</v>
      </c>
      <c r="CA391" s="31">
        <f t="shared" si="87"/>
        <v>30</v>
      </c>
      <c r="CB391" s="31">
        <f t="shared" si="88"/>
        <v>10</v>
      </c>
      <c r="CC391" s="31">
        <f t="shared" si="89"/>
        <v>10</v>
      </c>
      <c r="CD391" s="31">
        <f t="shared" si="90"/>
        <v>10</v>
      </c>
      <c r="CE391" s="31">
        <f t="shared" si="91"/>
        <v>0</v>
      </c>
      <c r="CO391" s="32" t="s">
        <v>34</v>
      </c>
      <c r="CP391" s="2" t="s">
        <v>35</v>
      </c>
    </row>
    <row r="392" spans="1:94" ht="15.75" thickBot="1" x14ac:dyDescent="0.3">
      <c r="A392" s="50"/>
      <c r="B392" s="50"/>
      <c r="C392" s="50" t="str">
        <f t="shared" si="75"/>
        <v>148_1_5408</v>
      </c>
      <c r="D392" s="51" t="str">
        <f t="shared" si="76"/>
        <v>148_1</v>
      </c>
      <c r="E392" s="224">
        <f>IFERROR(VLOOKUP(C392,'2015'!$C$12:$D$1887,2,FALSE),0)</f>
        <v>0</v>
      </c>
      <c r="F392" s="51">
        <f>IFERROR(K392-IFERROR(VLOOKUP(D392,'2015'!$F$12:$I$1887,4,FALSE),"ei löydy"),"ei löydy")</f>
        <v>1248</v>
      </c>
      <c r="G392" s="224">
        <f>IFERROR(VLOOKUP(Työfile_2024!C392,Liikennemalli!$D$6:$G$1921,4,FALSE),0)</f>
        <v>1</v>
      </c>
      <c r="H392" s="225">
        <f>K392-IFERROR(VLOOKUP(Työfile_2024!D392,Liikennemalli!$C$6:$H$1921,6,FALSE),"ei löydy")</f>
        <v>0</v>
      </c>
      <c r="I392" s="80">
        <v>148</v>
      </c>
      <c r="J392" s="52">
        <v>1</v>
      </c>
      <c r="K392" s="52">
        <v>5408</v>
      </c>
      <c r="L392" s="53"/>
      <c r="M392" s="54"/>
      <c r="N392" s="54"/>
      <c r="O392" s="54"/>
      <c r="P392" s="54"/>
      <c r="Q392" s="55"/>
      <c r="R392" s="55"/>
      <c r="S392" s="55"/>
      <c r="T392" s="55"/>
      <c r="U392" s="52"/>
      <c r="V392" s="56">
        <v>12431.921597633136</v>
      </c>
      <c r="W392" s="56">
        <v>929.2011834319527</v>
      </c>
      <c r="X392" s="56">
        <v>13885.348372781065</v>
      </c>
      <c r="Y392" s="56">
        <f>VLOOKUP(D392,Liikennemalli24!$D$2:$F$1804,2,FALSE)</f>
        <v>1435</v>
      </c>
      <c r="Z392" s="57">
        <f>VLOOKUP(D392,Liikennemalli24!$D$2:$F$1804,3,FALSE)</f>
        <v>0.30399999999999999</v>
      </c>
      <c r="AA392" s="178">
        <f>IF(G392=1,VLOOKUP(C392,Liikennemalli!$D$6:$H$1921,2,FALSE),"-")</f>
        <v>5486.1102337739449</v>
      </c>
      <c r="AB392" s="197">
        <f>IF(G392=1,VLOOKUP(C392,Liikennemalli!$D$6:$H$1921,3,FALSE),"-")</f>
        <v>0.53437531395215399</v>
      </c>
      <c r="AC392" s="134" t="str">
        <f>IF(E392=1,VLOOKUP(Työfile_2024!D392,'2015'!$F$12:$X$1887,18,FALSE),"-")</f>
        <v>-</v>
      </c>
      <c r="AD392" s="127" t="str">
        <f>IF(E392=1,VLOOKUP(Työfile_2024!D392,'2015'!$F$12:$X$1887,19,FALSE),"-")</f>
        <v>-</v>
      </c>
      <c r="AI392" s="127" t="str">
        <f>IF(E392=1,VLOOKUP(Työfile_2024!D392,'2015'!$F$12:$AB$1887,20,FALSE),"-")</f>
        <v>-</v>
      </c>
      <c r="AJ392" s="127" t="str">
        <f>IF(E392=1,VLOOKUP(Työfile_2024!D392,'2015'!$F$12:$AB$1887,21,FALSE),"-")</f>
        <v>-</v>
      </c>
      <c r="AK392" s="127" t="str">
        <f>IF(E392=1,VLOOKUP(Työfile_2024!D392,'2015'!$F$12:$AB$1887,22,FALSE),"-")</f>
        <v>-</v>
      </c>
      <c r="AL392" s="127" t="str">
        <f>IF(E392=1,VLOOKUP(Työfile_2024!D392,'2015'!$F$12:$AB$1887,23,FALSE),"-")</f>
        <v>-</v>
      </c>
      <c r="AM392" s="56">
        <f>VLOOKUP(Työfile_2024!D392,Tmatkat_20km_tarkasteltava_verk!$C$2:$D$1804,2,FALSE)</f>
        <v>10019</v>
      </c>
      <c r="AN392" s="148">
        <f t="shared" si="77"/>
        <v>0.80590920086782702</v>
      </c>
      <c r="AO392" s="178" t="str">
        <f>IF(E392=1,VLOOKUP(Työfile_2024!D392,'2015'!$F$12:$AC$1887,24,FALSE),"-")</f>
        <v>-</v>
      </c>
      <c r="AP392" s="52" t="str">
        <f>VLOOKUP(D392,Tarkasteltava_verkko_2024_harva!$E$2:$I$1804,5,FALSE)</f>
        <v>tiivis</v>
      </c>
      <c r="AQ392" s="52">
        <f>VLOOKUP(D392,Tarkasteltava_verkko_2024_harva!$E$2:$I$1804,4,FALSE)</f>
        <v>0</v>
      </c>
      <c r="AR392" s="148">
        <v>0.36020710059171596</v>
      </c>
      <c r="AS392" s="170" t="str">
        <f>IFERROR(VLOOKUP(C392,'2015'!$C$12:$AG$1887,30,FALSE),"-")</f>
        <v>-</v>
      </c>
      <c r="AT392" s="148">
        <v>0.94082840236686394</v>
      </c>
      <c r="AU392" s="170" t="str">
        <f>IFERROR(VLOOKUP(C392,'2015'!$C$12:$AG$1887,31,FALSE),"-")</f>
        <v>-</v>
      </c>
      <c r="AV392" s="106"/>
      <c r="AW392" s="63">
        <f>IFERROR(VLOOKUP(C392,Merkittävyysluokitus!$A$2:$J$1705,10,FALSE),"-")</f>
        <v>1</v>
      </c>
      <c r="AX392" s="175">
        <f>IFERROR(VLOOKUP(C392,Merkittävyysluokitus!$A$2:$J$1705,6,FALSE),"-")</f>
        <v>14.522031963470319</v>
      </c>
      <c r="AY392" s="175">
        <f>IFERROR(VLOOKUP(C392,Merkittävyysluokitus!$A$2:$J$1705,7,FALSE),"-")</f>
        <v>5</v>
      </c>
      <c r="AZ392" s="175">
        <f>IFERROR(VLOOKUP(C392,Merkittävyysluokitus!$A$2:$J$1705,8,FALSE),"-")</f>
        <v>7.1886986301369848</v>
      </c>
      <c r="BA392" s="175">
        <f>IFERROR(VLOOKUP(C392,Merkittävyysluokitus!$A$2:$J$1705,9,FALSE),"-")</f>
        <v>2.333333333333333</v>
      </c>
      <c r="BB392" s="203"/>
      <c r="BC392" s="203" t="str">
        <f t="shared" si="78"/>
        <v>tieosoite muuttunut</v>
      </c>
      <c r="BD392" s="39" t="str">
        <f t="shared" si="86"/>
        <v>musta</v>
      </c>
      <c r="BE392" s="68" t="str">
        <f t="shared" si="71"/>
        <v>musta</v>
      </c>
      <c r="BF392" s="68" t="str">
        <f t="shared" si="72"/>
        <v>musta</v>
      </c>
      <c r="BG392" s="68" t="str">
        <f t="shared" si="73"/>
        <v>musta</v>
      </c>
      <c r="BH392" s="208" t="str">
        <f t="shared" si="74"/>
        <v>musta</v>
      </c>
      <c r="BI392" s="117"/>
      <c r="BJ392" s="39" t="str">
        <f>IF(F392="ei löydy","uusi tie",IF(E392=0,"tieosoite muuttunut",IF(E392=1,VLOOKUP(D392,'2015'!$F$12:$AL$1887,31,FALSE),"-")))</f>
        <v>tieosoite muuttunut</v>
      </c>
      <c r="BK392" s="67" t="str">
        <f>IF(E392=1,VLOOKUP(D392,'2015'!$F$12:$AL$1887,32,FALSE),"-")</f>
        <v>-</v>
      </c>
      <c r="BL392" s="39" t="str">
        <f>IF(F392="ei löydy","uusi tie",IF(E392=0,"tieosoite muuttunut",IF(E392=1,VLOOKUP(D392,'2015'!$F$12:$AL$1887,33,FALSE),"-")))</f>
        <v>tieosoite muuttunut</v>
      </c>
      <c r="BM392" s="39"/>
      <c r="BN392" s="217" t="str">
        <f>VLOOKUP(D392,'2015'!$F$12:$AL$1887,33,FALSE)</f>
        <v>punainen/musta</v>
      </c>
      <c r="BO392" s="117"/>
      <c r="BP392" s="115" t="s">
        <v>10</v>
      </c>
      <c r="BQ392" s="30"/>
      <c r="BS392" s="5"/>
      <c r="BU392" s="35"/>
      <c r="BV392" s="30" t="s">
        <v>10</v>
      </c>
      <c r="BW392" s="20"/>
      <c r="BX392" t="str">
        <f>IF(E392=1,VLOOKUP(D392,'2015'!$F$12:$AX$1887,43,FALSE),"-")</f>
        <v>-</v>
      </c>
      <c r="BY392" t="str">
        <f>IF(E392=1,VLOOKUP(D392,'2015'!$F$12:$AX$1887,44,FALSE),"-")</f>
        <v>-</v>
      </c>
      <c r="BZ392" t="str">
        <f>IF(E392=1,VLOOKUP(D392,'2015'!$F$12:$AX$1887,45,FALSE),"-")</f>
        <v>-</v>
      </c>
      <c r="CA392" s="31">
        <f t="shared" si="87"/>
        <v>30</v>
      </c>
      <c r="CB392" s="31">
        <f t="shared" si="88"/>
        <v>10</v>
      </c>
      <c r="CC392" s="31">
        <f t="shared" si="89"/>
        <v>10</v>
      </c>
      <c r="CD392" s="31">
        <f t="shared" si="90"/>
        <v>10</v>
      </c>
      <c r="CE392" s="31">
        <f t="shared" si="91"/>
        <v>0</v>
      </c>
      <c r="CO392" s="32" t="s">
        <v>34</v>
      </c>
      <c r="CP392" s="2" t="s">
        <v>35</v>
      </c>
    </row>
    <row r="393" spans="1:94" ht="15.75" thickBot="1" x14ac:dyDescent="0.3">
      <c r="A393" s="50"/>
      <c r="B393" s="50"/>
      <c r="C393" s="50" t="str">
        <f t="shared" si="75"/>
        <v>148_3_6891</v>
      </c>
      <c r="D393" s="51" t="str">
        <f t="shared" si="76"/>
        <v>148_3</v>
      </c>
      <c r="E393" s="224">
        <f>IFERROR(VLOOKUP(C393,'2015'!$C$12:$D$1887,2,FALSE),0)</f>
        <v>1</v>
      </c>
      <c r="F393" s="51">
        <f>IFERROR(K393-IFERROR(VLOOKUP(D393,'2015'!$F$12:$I$1887,4,FALSE),"ei löydy"),"ei löydy")</f>
        <v>0</v>
      </c>
      <c r="G393" s="224">
        <f>IFERROR(VLOOKUP(Työfile_2024!C393,Liikennemalli!$D$6:$G$1921,4,FALSE),0)</f>
        <v>1</v>
      </c>
      <c r="H393" s="225">
        <f>K393-IFERROR(VLOOKUP(Työfile_2024!D393,Liikennemalli!$C$6:$H$1921,6,FALSE),"ei löydy")</f>
        <v>0</v>
      </c>
      <c r="I393" s="80">
        <v>148</v>
      </c>
      <c r="J393" s="52">
        <v>3</v>
      </c>
      <c r="K393" s="52">
        <v>6891</v>
      </c>
      <c r="L393" s="53"/>
      <c r="M393" s="54"/>
      <c r="N393" s="54"/>
      <c r="O393" s="54"/>
      <c r="P393" s="54"/>
      <c r="Q393" s="55"/>
      <c r="R393" s="55"/>
      <c r="S393" s="55"/>
      <c r="T393" s="55"/>
      <c r="U393" s="52"/>
      <c r="V393" s="56">
        <v>6825.2646930779274</v>
      </c>
      <c r="W393" s="56">
        <v>875.55550718328254</v>
      </c>
      <c r="X393" s="56">
        <v>7455.8188942098386</v>
      </c>
      <c r="Y393" s="56">
        <f>VLOOKUP(D393,Liikennemalli24!$D$2:$F$1804,2,FALSE)</f>
        <v>1636</v>
      </c>
      <c r="Z393" s="57">
        <f>VLOOKUP(D393,Liikennemalli24!$D$2:$F$1804,3,FALSE)</f>
        <v>0.314</v>
      </c>
      <c r="AA393" s="178">
        <f>IF(G393=1,VLOOKUP(C393,Liikennemalli!$D$6:$H$1921,2,FALSE),"-")</f>
        <v>3918.3753348937048</v>
      </c>
      <c r="AB393" s="197">
        <f>IF(G393=1,VLOOKUP(C393,Liikennemalli!$D$6:$H$1921,3,FALSE),"-")</f>
        <v>0.56911798740708497</v>
      </c>
      <c r="AC393" s="134">
        <f>IF(E393=1,VLOOKUP(Työfile_2024!D393,'2015'!$F$12:$X$1887,18,FALSE),"-")</f>
        <v>3290</v>
      </c>
      <c r="AD393" s="127">
        <f>IF(E393=1,VLOOKUP(Työfile_2024!D393,'2015'!$F$12:$X$1887,19,FALSE),"-")</f>
        <v>0.63</v>
      </c>
      <c r="AI393" s="127">
        <f>IF(E393=1,VLOOKUP(Työfile_2024!D393,'2015'!$F$12:$AB$1887,20,FALSE),"-")</f>
        <v>0</v>
      </c>
      <c r="AJ393" s="127">
        <f>IF(E393=1,VLOOKUP(Työfile_2024!D393,'2015'!$F$12:$AB$1887,21,FALSE),"-")</f>
        <v>0</v>
      </c>
      <c r="AK393" s="127">
        <f>IF(E393=1,VLOOKUP(Työfile_2024!D393,'2015'!$F$12:$AB$1887,22,FALSE),"-")</f>
        <v>0</v>
      </c>
      <c r="AL393" s="127">
        <f>IF(E393=1,VLOOKUP(Työfile_2024!D393,'2015'!$F$12:$AB$1887,23,FALSE),"-")</f>
        <v>0</v>
      </c>
      <c r="AM393" s="56">
        <f>VLOOKUP(Työfile_2024!D393,Tmatkat_20km_tarkasteltava_verk!$C$2:$D$1804,2,FALSE)</f>
        <v>4452</v>
      </c>
      <c r="AN393" s="148">
        <f t="shared" si="77"/>
        <v>0.65228239492530538</v>
      </c>
      <c r="AO393" s="178">
        <f>IF(E393=1,VLOOKUP(Työfile_2024!D393,'2015'!$F$12:$AC$1887,24,FALSE),"-")</f>
        <v>7743</v>
      </c>
      <c r="AP393" s="52" t="str">
        <f>VLOOKUP(D393,Tarkasteltava_verkko_2024_harva!$E$2:$I$1804,5,FALSE)</f>
        <v>tiivis</v>
      </c>
      <c r="AQ393" s="52">
        <f>VLOOKUP(D393,Tarkasteltava_verkko_2024_harva!$E$2:$I$1804,4,FALSE)</f>
        <v>0</v>
      </c>
      <c r="AR393" s="148">
        <v>4.9775068930489046E-2</v>
      </c>
      <c r="AS393" s="170" t="str">
        <f>IFERROR(VLOOKUP(C393,'2015'!$C$12:$AG$1887,30,FALSE),"-")</f>
        <v/>
      </c>
      <c r="AT393" s="148">
        <v>0.34668408068495138</v>
      </c>
      <c r="AU393" s="170">
        <f>IFERROR(VLOOKUP(C393,'2015'!$C$12:$AG$1887,31,FALSE),"-")</f>
        <v>0</v>
      </c>
      <c r="AV393" s="106"/>
      <c r="AW393" s="63">
        <f>IFERROR(VLOOKUP(C393,Merkittävyysluokitus!$A$2:$J$1705,10,FALSE),"-")</f>
        <v>1</v>
      </c>
      <c r="AX393" s="175">
        <f>IFERROR(VLOOKUP(C393,Merkittävyysluokitus!$A$2:$J$1705,6,FALSE),"-")</f>
        <v>14.149794520547944</v>
      </c>
      <c r="AY393" s="175">
        <f>IFERROR(VLOOKUP(C393,Merkittävyysluokitus!$A$2:$J$1705,7,FALSE),"-")</f>
        <v>5</v>
      </c>
      <c r="AZ393" s="175">
        <f>IFERROR(VLOOKUP(C393,Merkittävyysluokitus!$A$2:$J$1705,8,FALSE),"-")</f>
        <v>6.9831278538812791</v>
      </c>
      <c r="BA393" s="175">
        <f>IFERROR(VLOOKUP(C393,Merkittävyysluokitus!$A$2:$J$1705,9,FALSE),"-")</f>
        <v>2.1666666666666665</v>
      </c>
      <c r="BB393" s="203"/>
      <c r="BC393" s="203" t="str">
        <f t="shared" si="78"/>
        <v>muutos</v>
      </c>
      <c r="BD393" s="39" t="str">
        <f t="shared" si="86"/>
        <v>musta</v>
      </c>
      <c r="BE393" s="68" t="str">
        <f t="shared" si="71"/>
        <v>musta</v>
      </c>
      <c r="BF393" s="68" t="str">
        <f t="shared" si="72"/>
        <v>musta</v>
      </c>
      <c r="BG393" s="68" t="str">
        <f t="shared" si="73"/>
        <v>musta</v>
      </c>
      <c r="BH393" s="208" t="str">
        <f t="shared" si="74"/>
        <v>musta</v>
      </c>
      <c r="BI393" s="117"/>
      <c r="BJ393" s="39" t="str">
        <f>IF(F393="ei löydy","uusi tie",IF(E393=0,"tieosoite muuttunut",IF(E393=1,VLOOKUP(D393,'2015'!$F$12:$AL$1887,31,FALSE),"-")))</f>
        <v>punainen</v>
      </c>
      <c r="BK393" s="67" t="str">
        <f>IF(E393=1,VLOOKUP(D393,'2015'!$F$12:$AL$1887,32,FALSE),"-")</f>
        <v>punainen</v>
      </c>
      <c r="BL393" s="39" t="str">
        <f>IF(F393="ei löydy","uusi tie",IF(E393=0,"tieosoite muuttunut",IF(E393=1,VLOOKUP(D393,'2015'!$F$12:$AL$1887,33,FALSE),"-")))</f>
        <v>punainen</v>
      </c>
      <c r="BM393" s="39"/>
      <c r="BN393" s="217" t="str">
        <f>VLOOKUP(D393,'2015'!$F$12:$AL$1887,33,FALSE)</f>
        <v>punainen</v>
      </c>
      <c r="BO393" s="117"/>
      <c r="BP393" s="115" t="s">
        <v>9</v>
      </c>
      <c r="BQ393" s="30"/>
      <c r="BS393" s="5"/>
      <c r="BU393" s="35"/>
      <c r="BV393" s="30" t="s">
        <v>9</v>
      </c>
      <c r="BW393" s="20"/>
      <c r="BX393" t="str">
        <f>IF(E393=1,VLOOKUP(D393,'2015'!$F$12:$AX$1887,43,FALSE),"-")</f>
        <v>punainen</v>
      </c>
      <c r="BY393" t="str">
        <f>IF(E393=1,VLOOKUP(D393,'2015'!$F$12:$AX$1887,44,FALSE),"-")</f>
        <v>punainen</v>
      </c>
      <c r="BZ393" t="str">
        <f>IF(E393=1,VLOOKUP(D393,'2015'!$F$12:$AX$1887,45,FALSE),"-")</f>
        <v>punainen</v>
      </c>
      <c r="CA393" s="31">
        <f t="shared" si="87"/>
        <v>30</v>
      </c>
      <c r="CB393" s="31">
        <f t="shared" si="88"/>
        <v>10</v>
      </c>
      <c r="CC393" s="31">
        <f t="shared" si="89"/>
        <v>10</v>
      </c>
      <c r="CD393" s="31">
        <f t="shared" si="90"/>
        <v>10</v>
      </c>
      <c r="CE393" s="31">
        <f t="shared" si="91"/>
        <v>0</v>
      </c>
      <c r="CO393" s="32" t="s">
        <v>34</v>
      </c>
      <c r="CP393" s="2" t="s">
        <v>35</v>
      </c>
    </row>
    <row r="394" spans="1:94" ht="15.75" thickBot="1" x14ac:dyDescent="0.3">
      <c r="A394" s="50"/>
      <c r="B394" s="50"/>
      <c r="C394" s="50" t="str">
        <f t="shared" si="75"/>
        <v>148_4_3906</v>
      </c>
      <c r="D394" s="51" t="str">
        <f t="shared" si="76"/>
        <v>148_4</v>
      </c>
      <c r="E394" s="224">
        <f>IFERROR(VLOOKUP(C394,'2015'!$C$12:$D$1887,2,FALSE),0)</f>
        <v>1</v>
      </c>
      <c r="F394" s="51">
        <f>IFERROR(K394-IFERROR(VLOOKUP(D394,'2015'!$F$12:$I$1887,4,FALSE),"ei löydy"),"ei löydy")</f>
        <v>0</v>
      </c>
      <c r="G394" s="224">
        <f>IFERROR(VLOOKUP(Työfile_2024!C394,Liikennemalli!$D$6:$G$1921,4,FALSE),0)</f>
        <v>1</v>
      </c>
      <c r="H394" s="225">
        <f>K394-IFERROR(VLOOKUP(Työfile_2024!D394,Liikennemalli!$C$6:$H$1921,6,FALSE),"ei löydy")</f>
        <v>0</v>
      </c>
      <c r="I394" s="80">
        <v>148</v>
      </c>
      <c r="J394" s="52">
        <v>4</v>
      </c>
      <c r="K394" s="52">
        <v>3906</v>
      </c>
      <c r="L394" s="53"/>
      <c r="M394" s="54"/>
      <c r="N394" s="54"/>
      <c r="O394" s="54"/>
      <c r="P394" s="54"/>
      <c r="Q394" s="55"/>
      <c r="R394" s="55"/>
      <c r="S394" s="55"/>
      <c r="T394" s="55"/>
      <c r="U394" s="52"/>
      <c r="V394" s="56">
        <v>5560.7619047619046</v>
      </c>
      <c r="W394" s="56">
        <v>587.63287250384019</v>
      </c>
      <c r="X394" s="56">
        <v>6033.9124423963131</v>
      </c>
      <c r="Y394" s="56">
        <f>VLOOKUP(D394,Liikennemalli24!$D$2:$F$1804,2,FALSE)</f>
        <v>767</v>
      </c>
      <c r="Z394" s="57">
        <f>VLOOKUP(D394,Liikennemalli24!$D$2:$F$1804,3,FALSE)</f>
        <v>0.313</v>
      </c>
      <c r="AA394" s="178">
        <f>IF(G394=1,VLOOKUP(C394,Liikennemalli!$D$6:$H$1921,2,FALSE),"-")</f>
        <v>4204.8579306247602</v>
      </c>
      <c r="AB394" s="197">
        <f>IF(G394=1,VLOOKUP(C394,Liikennemalli!$D$6:$H$1921,3,FALSE),"-")</f>
        <v>0.80396361340250899</v>
      </c>
      <c r="AC394" s="134">
        <f>IF(E394=1,VLOOKUP(Työfile_2024!D394,'2015'!$F$12:$X$1887,18,FALSE),"-")</f>
        <v>4580</v>
      </c>
      <c r="AD394" s="127">
        <f>IF(E394=1,VLOOKUP(Työfile_2024!D394,'2015'!$F$12:$X$1887,19,FALSE),"-")</f>
        <v>0.84</v>
      </c>
      <c r="AI394" s="127">
        <f>IF(E394=1,VLOOKUP(Työfile_2024!D394,'2015'!$F$12:$AB$1887,20,FALSE),"-")</f>
        <v>0</v>
      </c>
      <c r="AJ394" s="127">
        <f>IF(E394=1,VLOOKUP(Työfile_2024!D394,'2015'!$F$12:$AB$1887,21,FALSE),"-")</f>
        <v>0</v>
      </c>
      <c r="AK394" s="127">
        <f>IF(E394=1,VLOOKUP(Työfile_2024!D394,'2015'!$F$12:$AB$1887,22,FALSE),"-")</f>
        <v>0</v>
      </c>
      <c r="AL394" s="127">
        <f>IF(E394=1,VLOOKUP(Työfile_2024!D394,'2015'!$F$12:$AB$1887,23,FALSE),"-")</f>
        <v>0</v>
      </c>
      <c r="AM394" s="56">
        <f>VLOOKUP(Työfile_2024!D394,Tmatkat_20km_tarkasteltava_verk!$C$2:$D$1804,2,FALSE)</f>
        <v>1586</v>
      </c>
      <c r="AN394" s="148">
        <f t="shared" si="77"/>
        <v>0.2852127149414263</v>
      </c>
      <c r="AO394" s="178">
        <f>IF(E394=1,VLOOKUP(Työfile_2024!D394,'2015'!$F$12:$AC$1887,24,FALSE),"-")</f>
        <v>1675</v>
      </c>
      <c r="AP394" s="52" t="str">
        <f>VLOOKUP(D394,Tarkasteltava_verkko_2024_harva!$E$2:$I$1804,5,FALSE)</f>
        <v>tiivis</v>
      </c>
      <c r="AQ394" s="52">
        <f>VLOOKUP(D394,Tarkasteltava_verkko_2024_harva!$E$2:$I$1804,4,FALSE)</f>
        <v>0</v>
      </c>
      <c r="AR394" s="148">
        <v>0.20583717357910905</v>
      </c>
      <c r="AS394" s="170" t="str">
        <f>IFERROR(VLOOKUP(C394,'2015'!$C$12:$AG$1887,30,FALSE),"-")</f>
        <v/>
      </c>
      <c r="AT394" s="148">
        <v>0.70174091141833073</v>
      </c>
      <c r="AU394" s="170" t="str">
        <f>IFERROR(VLOOKUP(C394,'2015'!$C$12:$AG$1887,31,FALSE),"-")</f>
        <v>Kyllä</v>
      </c>
      <c r="AV394" s="106"/>
      <c r="AW394" s="63">
        <f>IFERROR(VLOOKUP(C394,Merkittävyysluokitus!$A$2:$J$1705,10,FALSE),"-")</f>
        <v>2</v>
      </c>
      <c r="AX394" s="175">
        <f>IFERROR(VLOOKUP(C394,Merkittävyysluokitus!$A$2:$J$1705,6,FALSE),"-")</f>
        <v>11.020547945205481</v>
      </c>
      <c r="AY394" s="175">
        <f>IFERROR(VLOOKUP(C394,Merkittävyysluokitus!$A$2:$J$1705,7,FALSE),"-")</f>
        <v>5</v>
      </c>
      <c r="AZ394" s="175">
        <f>IFERROR(VLOOKUP(C394,Merkittävyysluokitus!$A$2:$J$1705,8,FALSE),"-")</f>
        <v>4.1872146118721458</v>
      </c>
      <c r="BA394" s="175">
        <f>IFERROR(VLOOKUP(C394,Merkittävyysluokitus!$A$2:$J$1705,9,FALSE),"-")</f>
        <v>1.8333333333333333</v>
      </c>
      <c r="BB394" s="203"/>
      <c r="BC394" s="203" t="str">
        <f t="shared" si="78"/>
        <v>muutos</v>
      </c>
      <c r="BD394" s="39" t="str">
        <f t="shared" si="86"/>
        <v>musta</v>
      </c>
      <c r="BE394" s="68" t="str">
        <f t="shared" si="71"/>
        <v>musta</v>
      </c>
      <c r="BF394" s="68" t="str">
        <f t="shared" si="72"/>
        <v>musta</v>
      </c>
      <c r="BG394" s="68" t="str">
        <f t="shared" si="73"/>
        <v>musta</v>
      </c>
      <c r="BH394" s="208" t="str">
        <f t="shared" si="74"/>
        <v>musta</v>
      </c>
      <c r="BI394" s="117"/>
      <c r="BJ394" s="39" t="str">
        <f>IF(F394="ei löydy","uusi tie",IF(E394=0,"tieosoite muuttunut",IF(E394=1,VLOOKUP(D394,'2015'!$F$12:$AL$1887,31,FALSE),"-")))</f>
        <v>punainen</v>
      </c>
      <c r="BK394" s="67" t="str">
        <f>IF(E394=1,VLOOKUP(D394,'2015'!$F$12:$AL$1887,32,FALSE),"-")</f>
        <v>punainen</v>
      </c>
      <c r="BL394" s="39" t="str">
        <f>IF(F394="ei löydy","uusi tie",IF(E394=0,"tieosoite muuttunut",IF(E394=1,VLOOKUP(D394,'2015'!$F$12:$AL$1887,33,FALSE),"-")))</f>
        <v>punainen</v>
      </c>
      <c r="BM394" s="39"/>
      <c r="BN394" s="217" t="str">
        <f>VLOOKUP(D394,'2015'!$F$12:$AL$1887,33,FALSE)</f>
        <v>punainen</v>
      </c>
      <c r="BO394" s="117"/>
      <c r="BP394" s="115" t="s">
        <v>9</v>
      </c>
      <c r="BQ394" s="30"/>
      <c r="BS394" s="5"/>
      <c r="BU394" s="35"/>
      <c r="BV394" s="30" t="s">
        <v>9</v>
      </c>
      <c r="BW394" s="20"/>
      <c r="BX394" t="str">
        <f>IF(E394=1,VLOOKUP(D394,'2015'!$F$12:$AX$1887,43,FALSE),"-")</f>
        <v>punainen</v>
      </c>
      <c r="BY394" t="str">
        <f>IF(E394=1,VLOOKUP(D394,'2015'!$F$12:$AX$1887,44,FALSE),"-")</f>
        <v>punainen</v>
      </c>
      <c r="BZ394" t="str">
        <f>IF(E394=1,VLOOKUP(D394,'2015'!$F$12:$AX$1887,45,FALSE),"-")</f>
        <v>punainen</v>
      </c>
      <c r="CA394" s="31">
        <f t="shared" si="87"/>
        <v>30</v>
      </c>
      <c r="CB394" s="31">
        <f t="shared" si="88"/>
        <v>10</v>
      </c>
      <c r="CC394" s="31">
        <f t="shared" si="89"/>
        <v>10</v>
      </c>
      <c r="CD394" s="31">
        <f t="shared" si="90"/>
        <v>10</v>
      </c>
      <c r="CE394" s="31">
        <f t="shared" si="91"/>
        <v>0</v>
      </c>
      <c r="CO394" s="32" t="s">
        <v>34</v>
      </c>
      <c r="CP394" s="2" t="s">
        <v>35</v>
      </c>
    </row>
    <row r="395" spans="1:94" ht="15.75" thickBot="1" x14ac:dyDescent="0.3">
      <c r="A395" s="50"/>
      <c r="B395" s="50"/>
      <c r="C395" s="50" t="str">
        <f t="shared" si="75"/>
        <v>148_5_1928</v>
      </c>
      <c r="D395" s="51" t="str">
        <f t="shared" si="76"/>
        <v>148_5</v>
      </c>
      <c r="E395" s="224">
        <f>IFERROR(VLOOKUP(C395,'2015'!$C$12:$D$1887,2,FALSE),0)</f>
        <v>1</v>
      </c>
      <c r="F395" s="51">
        <f>IFERROR(K395-IFERROR(VLOOKUP(D395,'2015'!$F$12:$I$1887,4,FALSE),"ei löydy"),"ei löydy")</f>
        <v>0</v>
      </c>
      <c r="G395" s="224">
        <f>IFERROR(VLOOKUP(Työfile_2024!C395,Liikennemalli!$D$6:$G$1921,4,FALSE),0)</f>
        <v>1</v>
      </c>
      <c r="H395" s="225">
        <f>K395-IFERROR(VLOOKUP(Työfile_2024!D395,Liikennemalli!$C$6:$H$1921,6,FALSE),"ei löydy")</f>
        <v>0</v>
      </c>
      <c r="I395" s="80">
        <v>148</v>
      </c>
      <c r="J395" s="52">
        <v>5</v>
      </c>
      <c r="K395" s="52">
        <v>1928</v>
      </c>
      <c r="L395" s="53"/>
      <c r="M395" s="54"/>
      <c r="N395" s="54"/>
      <c r="O395" s="54"/>
      <c r="P395" s="54"/>
      <c r="Q395" s="55"/>
      <c r="R395" s="55"/>
      <c r="S395" s="55"/>
      <c r="T395" s="55"/>
      <c r="U395" s="52"/>
      <c r="V395" s="56">
        <v>5981</v>
      </c>
      <c r="W395" s="56">
        <v>642</v>
      </c>
      <c r="X395" s="56">
        <v>6540</v>
      </c>
      <c r="Y395" s="56">
        <f>VLOOKUP(D395,Liikennemalli24!$D$2:$F$1804,2,FALSE)</f>
        <v>497</v>
      </c>
      <c r="Z395" s="57">
        <f>VLOOKUP(D395,Liikennemalli24!$D$2:$F$1804,3,FALSE)</f>
        <v>0.34200000000000003</v>
      </c>
      <c r="AA395" s="178">
        <f>IF(G395=1,VLOOKUP(C395,Liikennemalli!$D$6:$H$1921,2,FALSE),"-")</f>
        <v>3768.4563296409401</v>
      </c>
      <c r="AB395" s="197">
        <f>IF(G395=1,VLOOKUP(C395,Liikennemalli!$D$6:$H$1921,3,FALSE),"-")</f>
        <v>0.84612894399375804</v>
      </c>
      <c r="AC395" s="134">
        <f>IF(E395=1,VLOOKUP(Työfile_2024!D395,'2015'!$F$12:$X$1887,18,FALSE),"-")</f>
        <v>4381</v>
      </c>
      <c r="AD395" s="127">
        <f>IF(E395=1,VLOOKUP(Työfile_2024!D395,'2015'!$F$12:$X$1887,19,FALSE),"-")</f>
        <v>0.86</v>
      </c>
      <c r="AI395" s="127">
        <f>IF(E395=1,VLOOKUP(Työfile_2024!D395,'2015'!$F$12:$AB$1887,20,FALSE),"-")</f>
        <v>0</v>
      </c>
      <c r="AJ395" s="127">
        <f>IF(E395=1,VLOOKUP(Työfile_2024!D395,'2015'!$F$12:$AB$1887,21,FALSE),"-")</f>
        <v>0</v>
      </c>
      <c r="AK395" s="127">
        <f>IF(E395=1,VLOOKUP(Työfile_2024!D395,'2015'!$F$12:$AB$1887,22,FALSE),"-")</f>
        <v>0</v>
      </c>
      <c r="AL395" s="127">
        <f>IF(E395=1,VLOOKUP(Työfile_2024!D395,'2015'!$F$12:$AB$1887,23,FALSE),"-")</f>
        <v>0</v>
      </c>
      <c r="AM395" s="56">
        <f>VLOOKUP(Työfile_2024!D395,Tmatkat_20km_tarkasteltava_verk!$C$2:$D$1804,2,FALSE)</f>
        <v>1516</v>
      </c>
      <c r="AN395" s="148">
        <f t="shared" si="77"/>
        <v>0.25346931951178731</v>
      </c>
      <c r="AO395" s="178">
        <f>IF(E395=1,VLOOKUP(Työfile_2024!D395,'2015'!$F$12:$AC$1887,24,FALSE),"-")</f>
        <v>1580</v>
      </c>
      <c r="AP395" s="52" t="str">
        <f>VLOOKUP(D395,Tarkasteltava_verkko_2024_harva!$E$2:$I$1804,5,FALSE)</f>
        <v>tiivis</v>
      </c>
      <c r="AQ395" s="52">
        <f>VLOOKUP(D395,Tarkasteltava_verkko_2024_harva!$E$2:$I$1804,4,FALSE)</f>
        <v>0</v>
      </c>
      <c r="AR395" s="148">
        <v>0</v>
      </c>
      <c r="AS395" s="170" t="str">
        <f>IFERROR(VLOOKUP(C395,'2015'!$C$12:$AG$1887,30,FALSE),"-")</f>
        <v/>
      </c>
      <c r="AT395" s="148">
        <v>0.26089211618257263</v>
      </c>
      <c r="AU395" s="170">
        <f>IFERROR(VLOOKUP(C395,'2015'!$C$12:$AG$1887,31,FALSE),"-")</f>
        <v>0</v>
      </c>
      <c r="AV395" s="106"/>
      <c r="AW395" s="63">
        <f>IFERROR(VLOOKUP(C395,Merkittävyysluokitus!$A$2:$J$1705,10,FALSE),"-")</f>
        <v>3</v>
      </c>
      <c r="AX395" s="175">
        <f>IFERROR(VLOOKUP(C395,Merkittävyysluokitus!$A$2:$J$1705,6,FALSE),"-")</f>
        <v>9.4736073059360724</v>
      </c>
      <c r="AY395" s="175">
        <f>IFERROR(VLOOKUP(C395,Merkittävyysluokitus!$A$2:$J$1705,7,FALSE),"-")</f>
        <v>5</v>
      </c>
      <c r="AZ395" s="175">
        <f>IFERROR(VLOOKUP(C395,Merkittävyysluokitus!$A$2:$J$1705,8,FALSE),"-")</f>
        <v>2.8069406392694063</v>
      </c>
      <c r="BA395" s="175">
        <f>IFERROR(VLOOKUP(C395,Merkittävyysluokitus!$A$2:$J$1705,9,FALSE),"-")</f>
        <v>1.6666666666666665</v>
      </c>
      <c r="BB395" s="203"/>
      <c r="BC395" s="203" t="str">
        <f t="shared" si="78"/>
        <v>muutos</v>
      </c>
      <c r="BD395" s="39" t="str">
        <f t="shared" si="86"/>
        <v>musta</v>
      </c>
      <c r="BE395" s="68" t="str">
        <f t="shared" si="71"/>
        <v>musta</v>
      </c>
      <c r="BF395" s="68" t="str">
        <f t="shared" si="72"/>
        <v>musta</v>
      </c>
      <c r="BG395" s="68" t="str">
        <f t="shared" si="73"/>
        <v>musta</v>
      </c>
      <c r="BH395" s="208" t="str">
        <f t="shared" si="74"/>
        <v>musta</v>
      </c>
      <c r="BI395" s="117"/>
      <c r="BJ395" s="39" t="str">
        <f>IF(F395="ei löydy","uusi tie",IF(E395=0,"tieosoite muuttunut",IF(E395=1,VLOOKUP(D395,'2015'!$F$12:$AL$1887,31,FALSE),"-")))</f>
        <v>punainen</v>
      </c>
      <c r="BK395" s="67" t="str">
        <f>IF(E395=1,VLOOKUP(D395,'2015'!$F$12:$AL$1887,32,FALSE),"-")</f>
        <v>punainen</v>
      </c>
      <c r="BL395" s="39" t="str">
        <f>IF(F395="ei löydy","uusi tie",IF(E395=0,"tieosoite muuttunut",IF(E395=1,VLOOKUP(D395,'2015'!$F$12:$AL$1887,33,FALSE),"-")))</f>
        <v>punainen</v>
      </c>
      <c r="BM395" s="39"/>
      <c r="BN395" s="217" t="str">
        <f>VLOOKUP(D395,'2015'!$F$12:$AL$1887,33,FALSE)</f>
        <v>punainen</v>
      </c>
      <c r="BO395" s="117"/>
      <c r="BP395" s="115" t="s">
        <v>9</v>
      </c>
      <c r="BQ395" s="30"/>
      <c r="BS395" s="5"/>
      <c r="BU395" s="35"/>
      <c r="BV395" s="30" t="s">
        <v>9</v>
      </c>
      <c r="BW395" s="20"/>
      <c r="BX395" t="str">
        <f>IF(E395=1,VLOOKUP(D395,'2015'!$F$12:$AX$1887,43,FALSE),"-")</f>
        <v>punainen</v>
      </c>
      <c r="BY395" t="str">
        <f>IF(E395=1,VLOOKUP(D395,'2015'!$F$12:$AX$1887,44,FALSE),"-")</f>
        <v>punainen</v>
      </c>
      <c r="BZ395" t="str">
        <f>IF(E395=1,VLOOKUP(D395,'2015'!$F$12:$AX$1887,45,FALSE),"-")</f>
        <v>punainen</v>
      </c>
      <c r="CA395" s="31">
        <f t="shared" si="87"/>
        <v>30</v>
      </c>
      <c r="CB395" s="31">
        <f t="shared" si="88"/>
        <v>10</v>
      </c>
      <c r="CC395" s="31">
        <f t="shared" si="89"/>
        <v>10</v>
      </c>
      <c r="CD395" s="31">
        <f t="shared" si="90"/>
        <v>10</v>
      </c>
      <c r="CE395" s="31">
        <f t="shared" si="91"/>
        <v>0</v>
      </c>
      <c r="CO395" s="32" t="s">
        <v>34</v>
      </c>
      <c r="CP395" s="2" t="s">
        <v>35</v>
      </c>
    </row>
    <row r="396" spans="1:94" ht="15.75" thickBot="1" x14ac:dyDescent="0.3">
      <c r="A396" s="50"/>
      <c r="B396" s="50"/>
      <c r="C396" s="50" t="str">
        <f t="shared" si="75"/>
        <v>148_6_12023</v>
      </c>
      <c r="D396" s="51" t="str">
        <f t="shared" si="76"/>
        <v>148_6</v>
      </c>
      <c r="E396" s="224">
        <f>IFERROR(VLOOKUP(C396,'2015'!$C$12:$D$1887,2,FALSE),0)</f>
        <v>0</v>
      </c>
      <c r="F396" s="51">
        <f>IFERROR(K396-IFERROR(VLOOKUP(D396,'2015'!$F$12:$I$1887,4,FALSE),"ei löydy"),"ei löydy")</f>
        <v>7998</v>
      </c>
      <c r="G396" s="224">
        <f>IFERROR(VLOOKUP(Työfile_2024!C396,Liikennemalli!$D$6:$G$1921,4,FALSE),0)</f>
        <v>1</v>
      </c>
      <c r="H396" s="225">
        <f>K396-IFERROR(VLOOKUP(Työfile_2024!D396,Liikennemalli!$C$6:$H$1921,6,FALSE),"ei löydy")</f>
        <v>0</v>
      </c>
      <c r="I396" s="80">
        <v>148</v>
      </c>
      <c r="J396" s="52">
        <v>6</v>
      </c>
      <c r="K396" s="52">
        <v>12023</v>
      </c>
      <c r="L396" s="53"/>
      <c r="M396" s="54"/>
      <c r="N396" s="54"/>
      <c r="O396" s="54"/>
      <c r="P396" s="54"/>
      <c r="Q396" s="55"/>
      <c r="R396" s="55"/>
      <c r="S396" s="55"/>
      <c r="T396" s="55"/>
      <c r="U396" s="52"/>
      <c r="V396" s="56">
        <v>4436.8898777343429</v>
      </c>
      <c r="W396" s="56">
        <v>587.94560425850455</v>
      </c>
      <c r="X396" s="56">
        <v>4999.7783415121021</v>
      </c>
      <c r="Y396" s="56">
        <f>VLOOKUP(D396,Liikennemalli24!$D$2:$F$1804,2,FALSE)</f>
        <v>975</v>
      </c>
      <c r="Z396" s="57">
        <f>VLOOKUP(D396,Liikennemalli24!$D$2:$F$1804,3,FALSE)</f>
        <v>0.501</v>
      </c>
      <c r="AA396" s="178">
        <f>IF(G396=1,VLOOKUP(C396,Liikennemalli!$D$6:$H$1921,2,FALSE),"-")</f>
        <v>2785.566427150965</v>
      </c>
      <c r="AB396" s="197">
        <f>IF(G396=1,VLOOKUP(C396,Liikennemalli!$D$6:$H$1921,3,FALSE),"-")</f>
        <v>0.92918621906959498</v>
      </c>
      <c r="AC396" s="134" t="str">
        <f>IF(E396=1,VLOOKUP(Työfile_2024!D396,'2015'!$F$12:$X$1887,18,FALSE),"-")</f>
        <v>-</v>
      </c>
      <c r="AD396" s="127" t="str">
        <f>IF(E396=1,VLOOKUP(Työfile_2024!D396,'2015'!$F$12:$X$1887,19,FALSE),"-")</f>
        <v>-</v>
      </c>
      <c r="AI396" s="127" t="str">
        <f>IF(E396=1,VLOOKUP(Työfile_2024!D396,'2015'!$F$12:$AB$1887,20,FALSE),"-")</f>
        <v>-</v>
      </c>
      <c r="AJ396" s="127" t="str">
        <f>IF(E396=1,VLOOKUP(Työfile_2024!D396,'2015'!$F$12:$AB$1887,21,FALSE),"-")</f>
        <v>-</v>
      </c>
      <c r="AK396" s="127" t="str">
        <f>IF(E396=1,VLOOKUP(Työfile_2024!D396,'2015'!$F$12:$AB$1887,22,FALSE),"-")</f>
        <v>-</v>
      </c>
      <c r="AL396" s="127" t="str">
        <f>IF(E396=1,VLOOKUP(Työfile_2024!D396,'2015'!$F$12:$AB$1887,23,FALSE),"-")</f>
        <v>-</v>
      </c>
      <c r="AM396" s="56">
        <f>VLOOKUP(Työfile_2024!D396,Tmatkat_20km_tarkasteltava_verk!$C$2:$D$1804,2,FALSE)</f>
        <v>3136</v>
      </c>
      <c r="AN396" s="148">
        <f t="shared" si="77"/>
        <v>0.70680140513231982</v>
      </c>
      <c r="AO396" s="178" t="str">
        <f>IF(E396=1,VLOOKUP(Työfile_2024!D396,'2015'!$F$12:$AC$1887,24,FALSE),"-")</f>
        <v>-</v>
      </c>
      <c r="AP396" s="52" t="str">
        <f>VLOOKUP(D396,Tarkasteltava_verkko_2024_harva!$E$2:$I$1804,5,FALSE)</f>
        <v>tiivis</v>
      </c>
      <c r="AQ396" s="52">
        <f>VLOOKUP(D396,Tarkasteltava_verkko_2024_harva!$E$2:$I$1804,4,FALSE)</f>
        <v>0</v>
      </c>
      <c r="AR396" s="148">
        <v>0.13349413623887549</v>
      </c>
      <c r="AS396" s="170" t="str">
        <f>IFERROR(VLOOKUP(C396,'2015'!$C$12:$AG$1887,30,FALSE),"-")</f>
        <v>-</v>
      </c>
      <c r="AT396" s="148">
        <v>2.237378358146885E-2</v>
      </c>
      <c r="AU396" s="170" t="str">
        <f>IFERROR(VLOOKUP(C396,'2015'!$C$12:$AG$1887,31,FALSE),"-")</f>
        <v>-</v>
      </c>
      <c r="AV396" s="106"/>
      <c r="AW396" s="63">
        <f>IFERROR(VLOOKUP(C396,Merkittävyysluokitus!$A$2:$J$1705,10,FALSE),"-")</f>
        <v>2</v>
      </c>
      <c r="AX396" s="175">
        <f>IFERROR(VLOOKUP(C396,Merkittävyysluokitus!$A$2:$J$1705,6,FALSE),"-")</f>
        <v>11.823356164383561</v>
      </c>
      <c r="AY396" s="175">
        <f>IFERROR(VLOOKUP(C396,Merkittävyysluokitus!$A$2:$J$1705,7,FALSE),"-")</f>
        <v>5</v>
      </c>
      <c r="AZ396" s="175">
        <f>IFERROR(VLOOKUP(C396,Merkittävyysluokitus!$A$2:$J$1705,8,FALSE),"-")</f>
        <v>4.6566894977168953</v>
      </c>
      <c r="BA396" s="175">
        <f>IFERROR(VLOOKUP(C396,Merkittävyysluokitus!$A$2:$J$1705,9,FALSE),"-")</f>
        <v>2.1666666666666665</v>
      </c>
      <c r="BB396" s="203"/>
      <c r="BC396" s="203" t="str">
        <f t="shared" si="78"/>
        <v>tieosoite muuttunut</v>
      </c>
      <c r="BD396" s="39" t="str">
        <f t="shared" si="86"/>
        <v>musta</v>
      </c>
      <c r="BE396" s="68" t="str">
        <f t="shared" si="71"/>
        <v>musta</v>
      </c>
      <c r="BF396" s="68" t="str">
        <f t="shared" si="72"/>
        <v>punainen</v>
      </c>
      <c r="BG396" s="68" t="str">
        <f t="shared" si="73"/>
        <v>musta</v>
      </c>
      <c r="BH396" s="208" t="str">
        <f t="shared" si="74"/>
        <v>musta</v>
      </c>
      <c r="BI396" s="117"/>
      <c r="BJ396" s="39" t="str">
        <f>IF(F396="ei löydy","uusi tie",IF(E396=0,"tieosoite muuttunut",IF(E396=1,VLOOKUP(D396,'2015'!$F$12:$AL$1887,31,FALSE),"-")))</f>
        <v>tieosoite muuttunut</v>
      </c>
      <c r="BK396" s="67" t="str">
        <f>IF(E396=1,VLOOKUP(D396,'2015'!$F$12:$AL$1887,32,FALSE),"-")</f>
        <v>-</v>
      </c>
      <c r="BL396" s="39" t="str">
        <f>IF(F396="ei löydy","uusi tie",IF(E396=0,"tieosoite muuttunut",IF(E396=1,VLOOKUP(D396,'2015'!$F$12:$AL$1887,33,FALSE),"-")))</f>
        <v>tieosoite muuttunut</v>
      </c>
      <c r="BM396" s="39"/>
      <c r="BN396" s="217" t="str">
        <f>VLOOKUP(D396,'2015'!$F$12:$AL$1887,33,FALSE)</f>
        <v>punainen</v>
      </c>
      <c r="BO396" s="117"/>
      <c r="BP396" s="115" t="s">
        <v>51</v>
      </c>
      <c r="BQ396" s="30"/>
      <c r="BS396" s="5"/>
      <c r="BU396" s="35"/>
      <c r="BV396" s="30" t="s">
        <v>10</v>
      </c>
      <c r="BW396" s="20"/>
      <c r="BX396" t="str">
        <f>IF(E396=1,VLOOKUP(D396,'2015'!$F$12:$AX$1887,43,FALSE),"-")</f>
        <v>-</v>
      </c>
      <c r="BY396" t="str">
        <f>IF(E396=1,VLOOKUP(D396,'2015'!$F$12:$AX$1887,44,FALSE),"-")</f>
        <v>-</v>
      </c>
      <c r="BZ396" t="str">
        <f>IF(E396=1,VLOOKUP(D396,'2015'!$F$12:$AX$1887,45,FALSE),"-")</f>
        <v>-</v>
      </c>
      <c r="CA396" s="31">
        <f t="shared" si="87"/>
        <v>30</v>
      </c>
      <c r="CB396" s="31">
        <f t="shared" si="88"/>
        <v>10</v>
      </c>
      <c r="CC396" s="31">
        <f t="shared" si="89"/>
        <v>10</v>
      </c>
      <c r="CD396" s="31">
        <f t="shared" si="90"/>
        <v>10</v>
      </c>
      <c r="CE396" s="31">
        <f t="shared" si="91"/>
        <v>0</v>
      </c>
      <c r="CO396" s="32" t="s">
        <v>34</v>
      </c>
      <c r="CP396" s="2" t="s">
        <v>35</v>
      </c>
    </row>
    <row r="397" spans="1:94" ht="15.75" thickBot="1" x14ac:dyDescent="0.3">
      <c r="A397" s="50"/>
      <c r="B397" s="50"/>
      <c r="C397" s="50" t="str">
        <f t="shared" si="75"/>
        <v>151_1_4230</v>
      </c>
      <c r="D397" s="51" t="str">
        <f t="shared" si="76"/>
        <v>151_1</v>
      </c>
      <c r="E397" s="224">
        <f>IFERROR(VLOOKUP(C397,'2015'!$C$12:$D$1887,2,FALSE),0)</f>
        <v>1</v>
      </c>
      <c r="F397" s="51">
        <f>IFERROR(K397-IFERROR(VLOOKUP(D397,'2015'!$F$12:$I$1887,4,FALSE),"ei löydy"),"ei löydy")</f>
        <v>0</v>
      </c>
      <c r="G397" s="224">
        <f>IFERROR(VLOOKUP(Työfile_2024!C397,Liikennemalli!$D$6:$G$1921,4,FALSE),0)</f>
        <v>1</v>
      </c>
      <c r="H397" s="225">
        <f>K397-IFERROR(VLOOKUP(Työfile_2024!D397,Liikennemalli!$C$6:$H$1921,6,FALSE),"ei löydy")</f>
        <v>0</v>
      </c>
      <c r="I397" s="80">
        <v>151</v>
      </c>
      <c r="J397" s="52">
        <v>1</v>
      </c>
      <c r="K397" s="52">
        <v>4230</v>
      </c>
      <c r="L397" s="53"/>
      <c r="M397" s="54"/>
      <c r="N397" s="54"/>
      <c r="O397" s="54"/>
      <c r="P397" s="54"/>
      <c r="Q397" s="55"/>
      <c r="R397" s="55"/>
      <c r="S397" s="55"/>
      <c r="T397" s="55"/>
      <c r="U397" s="52"/>
      <c r="V397" s="56">
        <v>1519</v>
      </c>
      <c r="W397" s="56">
        <v>88</v>
      </c>
      <c r="X397" s="56">
        <v>1668</v>
      </c>
      <c r="Y397" s="56">
        <f>VLOOKUP(D397,Liikennemalli24!$D$2:$F$1804,2,FALSE)</f>
        <v>209</v>
      </c>
      <c r="Z397" s="57">
        <f>VLOOKUP(D397,Liikennemalli24!$D$2:$F$1804,3,FALSE)</f>
        <v>0.35499999999999998</v>
      </c>
      <c r="AA397" s="178">
        <f>IF(G397=1,VLOOKUP(C397,Liikennemalli!$D$6:$H$1921,2,FALSE),"-")</f>
        <v>1750.15580557565</v>
      </c>
      <c r="AB397" s="197">
        <f>IF(G397=1,VLOOKUP(C397,Liikennemalli!$D$6:$H$1921,3,FALSE),"-")</f>
        <v>0.79988817729413997</v>
      </c>
      <c r="AC397" s="134">
        <f>IF(E397=1,VLOOKUP(Työfile_2024!D397,'2015'!$F$12:$X$1887,18,FALSE),"-")</f>
        <v>2096</v>
      </c>
      <c r="AD397" s="127">
        <f>IF(E397=1,VLOOKUP(Työfile_2024!D397,'2015'!$F$12:$X$1887,19,FALSE),"-")</f>
        <v>0.89</v>
      </c>
      <c r="AI397" s="127">
        <f>IF(E397=1,VLOOKUP(Työfile_2024!D397,'2015'!$F$12:$AB$1887,20,FALSE),"-")</f>
        <v>0</v>
      </c>
      <c r="AJ397" s="127">
        <f>IF(E397=1,VLOOKUP(Työfile_2024!D397,'2015'!$F$12:$AB$1887,21,FALSE),"-")</f>
        <v>0</v>
      </c>
      <c r="AK397" s="127">
        <f>IF(E397=1,VLOOKUP(Työfile_2024!D397,'2015'!$F$12:$AB$1887,22,FALSE),"-")</f>
        <v>0</v>
      </c>
      <c r="AL397" s="127">
        <f>IF(E397=1,VLOOKUP(Työfile_2024!D397,'2015'!$F$12:$AB$1887,23,FALSE),"-")</f>
        <v>0</v>
      </c>
      <c r="AM397" s="56">
        <f>VLOOKUP(Työfile_2024!D397,Tmatkat_20km_tarkasteltava_verk!$C$2:$D$1804,2,FALSE)</f>
        <v>245</v>
      </c>
      <c r="AN397" s="148">
        <f t="shared" si="77"/>
        <v>0.16129032258064516</v>
      </c>
      <c r="AO397" s="178">
        <f>IF(E397=1,VLOOKUP(Työfile_2024!D397,'2015'!$F$12:$AC$1887,24,FALSE),"-")</f>
        <v>706</v>
      </c>
      <c r="AP397" s="52" t="str">
        <f>VLOOKUP(D397,Tarkasteltava_verkko_2024_harva!$E$2:$I$1804,5,FALSE)</f>
        <v>tiivis</v>
      </c>
      <c r="AQ397" s="52">
        <f>VLOOKUP(D397,Tarkasteltava_verkko_2024_harva!$E$2:$I$1804,4,FALSE)</f>
        <v>0</v>
      </c>
      <c r="AR397" s="148">
        <v>0</v>
      </c>
      <c r="AS397" s="170" t="str">
        <f>IFERROR(VLOOKUP(C397,'2015'!$C$12:$AG$1887,30,FALSE),"-")</f>
        <v/>
      </c>
      <c r="AT397" s="148">
        <v>0.33806146572104018</v>
      </c>
      <c r="AU397" s="170">
        <f>IFERROR(VLOOKUP(C397,'2015'!$C$12:$AG$1887,31,FALSE),"-")</f>
        <v>0</v>
      </c>
      <c r="AV397" s="106"/>
      <c r="AW397" s="63">
        <f>IFERROR(VLOOKUP(C397,Merkittävyysluokitus!$A$2:$J$1705,10,FALSE),"-")</f>
        <v>3</v>
      </c>
      <c r="AX397" s="175">
        <f>IFERROR(VLOOKUP(C397,Merkittävyysluokitus!$A$2:$J$1705,6,FALSE),"-")</f>
        <v>10.129923896499239</v>
      </c>
      <c r="AY397" s="175">
        <f>IFERROR(VLOOKUP(C397,Merkittävyysluokitus!$A$2:$J$1705,7,FALSE),"-")</f>
        <v>4.9433333333333334</v>
      </c>
      <c r="AZ397" s="175">
        <f>IFERROR(VLOOKUP(C397,Merkittävyysluokitus!$A$2:$J$1705,8,FALSE),"-")</f>
        <v>3.6865905631659057</v>
      </c>
      <c r="BA397" s="175">
        <f>IFERROR(VLOOKUP(C397,Merkittävyysluokitus!$A$2:$J$1705,9,FALSE),"-")</f>
        <v>1.5</v>
      </c>
      <c r="BB397" s="203"/>
      <c r="BC397" s="203" t="str">
        <f t="shared" si="78"/>
        <v>muutos</v>
      </c>
      <c r="BD397" s="39" t="str">
        <f t="shared" si="86"/>
        <v>musta</v>
      </c>
      <c r="BE397" s="68" t="str">
        <f t="shared" si="71"/>
        <v>musta</v>
      </c>
      <c r="BF397" s="68" t="str">
        <f t="shared" si="72"/>
        <v>musta</v>
      </c>
      <c r="BG397" s="68" t="str">
        <f t="shared" si="73"/>
        <v>musta</v>
      </c>
      <c r="BH397" s="208" t="str">
        <f t="shared" si="74"/>
        <v>musta</v>
      </c>
      <c r="BI397" s="117"/>
      <c r="BJ397" s="39" t="str">
        <f>IF(F397="ei löydy","uusi tie",IF(E397=0,"tieosoite muuttunut",IF(E397=1,VLOOKUP(D397,'2015'!$F$12:$AL$1887,31,FALSE),"-")))</f>
        <v>punainen</v>
      </c>
      <c r="BK397" s="67" t="str">
        <f>IF(E397=1,VLOOKUP(D397,'2015'!$F$12:$AL$1887,32,FALSE),"-")</f>
        <v>punainen</v>
      </c>
      <c r="BL397" s="39" t="str">
        <f>IF(F397="ei löydy","uusi tie",IF(E397=0,"tieosoite muuttunut",IF(E397=1,VLOOKUP(D397,'2015'!$F$12:$AL$1887,33,FALSE),"-")))</f>
        <v>punainen</v>
      </c>
      <c r="BM397" s="39"/>
      <c r="BN397" s="217" t="str">
        <f>VLOOKUP(D397,'2015'!$F$12:$AL$1887,33,FALSE)</f>
        <v>punainen</v>
      </c>
      <c r="BO397" s="117"/>
      <c r="BP397" s="115" t="s">
        <v>9</v>
      </c>
      <c r="BQ397" s="30"/>
      <c r="BS397" s="5"/>
      <c r="BU397" s="35"/>
      <c r="BV397" s="30" t="s">
        <v>9</v>
      </c>
      <c r="BW397" s="20"/>
      <c r="BX397" t="str">
        <f>IF(E397=1,VLOOKUP(D397,'2015'!$F$12:$AX$1887,43,FALSE),"-")</f>
        <v>punainen</v>
      </c>
      <c r="BY397" t="str">
        <f>IF(E397=1,VLOOKUP(D397,'2015'!$F$12:$AX$1887,44,FALSE),"-")</f>
        <v>punainen</v>
      </c>
      <c r="BZ397" t="str">
        <f>IF(E397=1,VLOOKUP(D397,'2015'!$F$12:$AX$1887,45,FALSE),"-")</f>
        <v>punainen</v>
      </c>
      <c r="CA397" s="31">
        <f t="shared" si="87"/>
        <v>21</v>
      </c>
      <c r="CB397" s="31">
        <f t="shared" si="88"/>
        <v>10</v>
      </c>
      <c r="CC397" s="31">
        <f t="shared" si="89"/>
        <v>10</v>
      </c>
      <c r="CD397" s="31">
        <f t="shared" si="90"/>
        <v>1</v>
      </c>
      <c r="CE397" s="31">
        <f t="shared" si="91"/>
        <v>0</v>
      </c>
      <c r="CO397" s="32" t="s">
        <v>34</v>
      </c>
      <c r="CP397" s="2" t="s">
        <v>35</v>
      </c>
    </row>
    <row r="398" spans="1:94" ht="15.75" thickBot="1" x14ac:dyDescent="0.3">
      <c r="A398" s="50"/>
      <c r="B398" s="50"/>
      <c r="C398" s="50" t="str">
        <f t="shared" si="75"/>
        <v>151_2_6912</v>
      </c>
      <c r="D398" s="51" t="str">
        <f t="shared" si="76"/>
        <v>151_2</v>
      </c>
      <c r="E398" s="224">
        <f>IFERROR(VLOOKUP(C398,'2015'!$C$12:$D$1887,2,FALSE),0)</f>
        <v>1</v>
      </c>
      <c r="F398" s="51">
        <f>IFERROR(K398-IFERROR(VLOOKUP(D398,'2015'!$F$12:$I$1887,4,FALSE),"ei löydy"),"ei löydy")</f>
        <v>0</v>
      </c>
      <c r="G398" s="224">
        <f>IFERROR(VLOOKUP(Työfile_2024!C398,Liikennemalli!$D$6:$G$1921,4,FALSE),0)</f>
        <v>1</v>
      </c>
      <c r="H398" s="225">
        <f>K398-IFERROR(VLOOKUP(Työfile_2024!D398,Liikennemalli!$C$6:$H$1921,6,FALSE),"ei löydy")</f>
        <v>0</v>
      </c>
      <c r="I398" s="80">
        <v>151</v>
      </c>
      <c r="J398" s="52">
        <v>2</v>
      </c>
      <c r="K398" s="52">
        <v>6912</v>
      </c>
      <c r="L398" s="53"/>
      <c r="M398" s="54"/>
      <c r="N398" s="54"/>
      <c r="O398" s="54"/>
      <c r="P398" s="54"/>
      <c r="Q398" s="55"/>
      <c r="R398" s="55"/>
      <c r="S398" s="55"/>
      <c r="T398" s="55"/>
      <c r="U398" s="52"/>
      <c r="V398" s="56">
        <v>1692.8020833333333</v>
      </c>
      <c r="W398" s="56">
        <v>92.623842592592595</v>
      </c>
      <c r="X398" s="56">
        <v>1855.945601851852</v>
      </c>
      <c r="Y398" s="56">
        <f>VLOOKUP(D398,Liikennemalli24!$D$2:$F$1804,2,FALSE)</f>
        <v>595</v>
      </c>
      <c r="Z398" s="57">
        <f>VLOOKUP(D398,Liikennemalli24!$D$2:$F$1804,3,FALSE)</f>
        <v>0.42799999999999999</v>
      </c>
      <c r="AA398" s="178">
        <f>IF(G398=1,VLOOKUP(C398,Liikennemalli!$D$6:$H$1921,2,FALSE),"-")</f>
        <v>807.46654126257295</v>
      </c>
      <c r="AB398" s="197">
        <f>IF(G398=1,VLOOKUP(C398,Liikennemalli!$D$6:$H$1921,3,FALSE),"-")</f>
        <v>0.608959526890268</v>
      </c>
      <c r="AC398" s="134">
        <f>IF(E398=1,VLOOKUP(Työfile_2024!D398,'2015'!$F$12:$X$1887,18,FALSE),"-")</f>
        <v>1124</v>
      </c>
      <c r="AD398" s="127">
        <f>IF(E398=1,VLOOKUP(Työfile_2024!D398,'2015'!$F$12:$X$1887,19,FALSE),"-")</f>
        <v>0.72</v>
      </c>
      <c r="AI398" s="127">
        <f>IF(E398=1,VLOOKUP(Työfile_2024!D398,'2015'!$F$12:$AB$1887,20,FALSE),"-")</f>
        <v>0</v>
      </c>
      <c r="AJ398" s="127">
        <f>IF(E398=1,VLOOKUP(Työfile_2024!D398,'2015'!$F$12:$AB$1887,21,FALSE),"-")</f>
        <v>0</v>
      </c>
      <c r="AK398" s="127">
        <f>IF(E398=1,VLOOKUP(Työfile_2024!D398,'2015'!$F$12:$AB$1887,22,FALSE),"-")</f>
        <v>0</v>
      </c>
      <c r="AL398" s="127">
        <f>IF(E398=1,VLOOKUP(Työfile_2024!D398,'2015'!$F$12:$AB$1887,23,FALSE),"-")</f>
        <v>0</v>
      </c>
      <c r="AM398" s="56">
        <f>VLOOKUP(Työfile_2024!D398,Tmatkat_20km_tarkasteltava_verk!$C$2:$D$1804,2,FALSE)</f>
        <v>393</v>
      </c>
      <c r="AN398" s="148">
        <f t="shared" si="77"/>
        <v>0.23215944963048202</v>
      </c>
      <c r="AO398" s="178">
        <f>IF(E398=1,VLOOKUP(Työfile_2024!D398,'2015'!$F$12:$AC$1887,24,FALSE),"-")</f>
        <v>820</v>
      </c>
      <c r="AP398" s="52" t="str">
        <f>VLOOKUP(D398,Tarkasteltava_verkko_2024_harva!$E$2:$I$1804,5,FALSE)</f>
        <v>tiivis</v>
      </c>
      <c r="AQ398" s="52">
        <f>VLOOKUP(D398,Tarkasteltava_verkko_2024_harva!$E$2:$I$1804,4,FALSE)</f>
        <v>0</v>
      </c>
      <c r="AR398" s="148">
        <v>0.23755787037037038</v>
      </c>
      <c r="AS398" s="170" t="str">
        <f>IFERROR(VLOOKUP(C398,'2015'!$C$12:$AG$1887,30,FALSE),"-")</f>
        <v/>
      </c>
      <c r="AT398" s="148">
        <v>0.43388310185185186</v>
      </c>
      <c r="AU398" s="170">
        <f>IFERROR(VLOOKUP(C398,'2015'!$C$12:$AG$1887,31,FALSE),"-")</f>
        <v>0</v>
      </c>
      <c r="AV398" s="106"/>
      <c r="AW398" s="63">
        <f>IFERROR(VLOOKUP(C398,Merkittävyysluokitus!$A$2:$J$1705,10,FALSE),"-")</f>
        <v>2</v>
      </c>
      <c r="AX398" s="175">
        <f>IFERROR(VLOOKUP(C398,Merkittävyysluokitus!$A$2:$J$1705,6,FALSE),"-")</f>
        <v>11.741910197869101</v>
      </c>
      <c r="AY398" s="175">
        <f>IFERROR(VLOOKUP(C398,Merkittävyysluokitus!$A$2:$J$1705,7,FALSE),"-")</f>
        <v>5</v>
      </c>
      <c r="AZ398" s="175">
        <f>IFERROR(VLOOKUP(C398,Merkittävyysluokitus!$A$2:$J$1705,8,FALSE),"-")</f>
        <v>5.0752435312024353</v>
      </c>
      <c r="BA398" s="175">
        <f>IFERROR(VLOOKUP(C398,Merkittävyysluokitus!$A$2:$J$1705,9,FALSE),"-")</f>
        <v>1.6666666666666665</v>
      </c>
      <c r="BB398" s="203"/>
      <c r="BC398" s="203" t="str">
        <f t="shared" si="78"/>
        <v>muutos</v>
      </c>
      <c r="BD398" s="39" t="str">
        <f t="shared" si="86"/>
        <v>musta</v>
      </c>
      <c r="BE398" s="68" t="str">
        <f t="shared" ref="BE398:BE461" si="92">IF(Z398="-","ei mallia",IF(Z398=0,"ei mallia",IF(Z398&gt;0.599999,IF(Y398&gt;999,"punainen",IF(AM398&gt;99,"punainen",IF(AP398="tiivis","punainen","musta"))),"musta")))</f>
        <v>musta</v>
      </c>
      <c r="BF398" s="68" t="str">
        <f t="shared" ref="BF398:BF461" si="93">IF(Z398="-","ei mallia",IF(Z398=0,"ei mallia",IF(Z398&gt;0.399999,IF(Y398&gt;1999,"punainen",IF(AM398&gt;499,"punainen",IF(AQ398="harva","punainen","musta"))),"musta")))</f>
        <v>musta</v>
      </c>
      <c r="BG398" s="68" t="str">
        <f t="shared" ref="BG398:BG461" si="94">IF(Z398="-","ei mallia",IF(Y398=0,"ei mallia",(IF(AND(SUM((Z398&gt;$BF$2),(Y398&gt;$BF$3),(AM398&gt;$BF$4),(AQ398=$BF$5))&gt;=2,OR(Z398&gt;$BG$2,Y398&gt;$BG$3,AM398&gt;$BG$4,AP398=$BG$5)),"punainen","musta"))))</f>
        <v>musta</v>
      </c>
      <c r="BH398" s="208" t="str">
        <f t="shared" ref="BH398:BH461" si="95">IF(Z398&gt;0.5,IF(AQ398="harva","punainen","musta"),"musta")</f>
        <v>musta</v>
      </c>
      <c r="BI398" s="117"/>
      <c r="BJ398" s="39" t="str">
        <f>IF(F398="ei löydy","uusi tie",IF(E398=0,"tieosoite muuttunut",IF(E398=1,VLOOKUP(D398,'2015'!$F$12:$AL$1887,31,FALSE),"-")))</f>
        <v>punainen</v>
      </c>
      <c r="BK398" s="67" t="str">
        <f>IF(E398=1,VLOOKUP(D398,'2015'!$F$12:$AL$1887,32,FALSE),"-")</f>
        <v>punainen</v>
      </c>
      <c r="BL398" s="39" t="str">
        <f>IF(F398="ei löydy","uusi tie",IF(E398=0,"tieosoite muuttunut",IF(E398=1,VLOOKUP(D398,'2015'!$F$12:$AL$1887,33,FALSE),"-")))</f>
        <v>punainen</v>
      </c>
      <c r="BM398" s="39"/>
      <c r="BN398" s="217" t="str">
        <f>VLOOKUP(D398,'2015'!$F$12:$AL$1887,33,FALSE)</f>
        <v>punainen</v>
      </c>
      <c r="BO398" s="117"/>
      <c r="BP398" s="115" t="s">
        <v>9</v>
      </c>
      <c r="BQ398" s="30"/>
      <c r="BS398" s="5"/>
      <c r="BU398" s="35"/>
      <c r="BV398" s="30" t="s">
        <v>9</v>
      </c>
      <c r="BW398" s="20"/>
      <c r="BX398" t="str">
        <f>IF(E398=1,VLOOKUP(D398,'2015'!$F$12:$AX$1887,43,FALSE),"-")</f>
        <v>punainen</v>
      </c>
      <c r="BY398" t="str">
        <f>IF(E398=1,VLOOKUP(D398,'2015'!$F$12:$AX$1887,44,FALSE),"-")</f>
        <v>punainen</v>
      </c>
      <c r="BZ398" t="str">
        <f>IF(E398=1,VLOOKUP(D398,'2015'!$F$12:$AX$1887,45,FALSE),"-")</f>
        <v>punainen</v>
      </c>
      <c r="CA398" s="31">
        <f t="shared" si="87"/>
        <v>12</v>
      </c>
      <c r="CB398" s="31">
        <f t="shared" si="88"/>
        <v>10</v>
      </c>
      <c r="CC398" s="31">
        <f t="shared" si="89"/>
        <v>1</v>
      </c>
      <c r="CD398" s="31">
        <f t="shared" si="90"/>
        <v>1</v>
      </c>
      <c r="CE398" s="31">
        <f t="shared" si="91"/>
        <v>0</v>
      </c>
      <c r="CO398" s="32" t="s">
        <v>34</v>
      </c>
      <c r="CP398" s="2" t="s">
        <v>35</v>
      </c>
    </row>
    <row r="399" spans="1:94" ht="15.75" thickBot="1" x14ac:dyDescent="0.3">
      <c r="A399" s="50"/>
      <c r="B399" s="50"/>
      <c r="C399" s="50" t="str">
        <f t="shared" si="75"/>
        <v>152_1_7468</v>
      </c>
      <c r="D399" s="51" t="str">
        <f t="shared" si="76"/>
        <v>152_1</v>
      </c>
      <c r="E399" s="224">
        <f>IFERROR(VLOOKUP(C399,'2015'!$C$12:$D$1887,2,FALSE),0)</f>
        <v>1</v>
      </c>
      <c r="F399" s="51">
        <f>IFERROR(K399-IFERROR(VLOOKUP(D399,'2015'!$F$12:$I$1887,4,FALSE),"ei löydy"),"ei löydy")</f>
        <v>0</v>
      </c>
      <c r="G399" s="224">
        <f>IFERROR(VLOOKUP(Työfile_2024!C399,Liikennemalli!$D$6:$G$1921,4,FALSE),0)</f>
        <v>1</v>
      </c>
      <c r="H399" s="225">
        <f>K399-IFERROR(VLOOKUP(Työfile_2024!D399,Liikennemalli!$C$6:$H$1921,6,FALSE),"ei löydy")</f>
        <v>0</v>
      </c>
      <c r="I399" s="80">
        <v>152</v>
      </c>
      <c r="J399" s="52">
        <v>1</v>
      </c>
      <c r="K399" s="52">
        <v>7468</v>
      </c>
      <c r="L399" s="53"/>
      <c r="M399" s="54"/>
      <c r="N399" s="54"/>
      <c r="O399" s="54"/>
      <c r="P399" s="54"/>
      <c r="Q399" s="55"/>
      <c r="R399" s="55"/>
      <c r="S399" s="55"/>
      <c r="T399" s="55"/>
      <c r="U399" s="52"/>
      <c r="V399" s="56">
        <v>12469.38591322978</v>
      </c>
      <c r="W399" s="56">
        <v>931.96116764863416</v>
      </c>
      <c r="X399" s="56">
        <v>14229.507766470273</v>
      </c>
      <c r="Y399" s="56">
        <f>VLOOKUP(D399,Liikennemalli24!$D$2:$F$1804,2,FALSE)</f>
        <v>622</v>
      </c>
      <c r="Z399" s="57">
        <f>VLOOKUP(D399,Liikennemalli24!$D$2:$F$1804,3,FALSE)</f>
        <v>0.151</v>
      </c>
      <c r="AA399" s="178">
        <f>IF(G399=1,VLOOKUP(C399,Liikennemalli!$D$6:$H$1921,2,FALSE),"-")</f>
        <v>4406.033498707945</v>
      </c>
      <c r="AB399" s="197">
        <f>IF(G399=1,VLOOKUP(C399,Liikennemalli!$D$6:$H$1921,3,FALSE),"-")</f>
        <v>0.45555211912417198</v>
      </c>
      <c r="AC399" s="134">
        <f>IF(E399=1,VLOOKUP(Työfile_2024!D399,'2015'!$F$12:$X$1887,18,FALSE),"-")</f>
        <v>2613</v>
      </c>
      <c r="AD399" s="127">
        <f>IF(E399=1,VLOOKUP(Työfile_2024!D399,'2015'!$F$12:$X$1887,19,FALSE),"-")</f>
        <v>0.5</v>
      </c>
      <c r="AI399" s="127">
        <f>IF(E399=1,VLOOKUP(Työfile_2024!D399,'2015'!$F$12:$AB$1887,20,FALSE),"-")</f>
        <v>0</v>
      </c>
      <c r="AJ399" s="127">
        <f>IF(E399=1,VLOOKUP(Työfile_2024!D399,'2015'!$F$12:$AB$1887,21,FALSE),"-")</f>
        <v>0</v>
      </c>
      <c r="AK399" s="127">
        <f>IF(E399=1,VLOOKUP(Työfile_2024!D399,'2015'!$F$12:$AB$1887,22,FALSE),"-")</f>
        <v>0</v>
      </c>
      <c r="AL399" s="127">
        <f>IF(E399=1,VLOOKUP(Työfile_2024!D399,'2015'!$F$12:$AB$1887,23,FALSE),"-")</f>
        <v>0</v>
      </c>
      <c r="AM399" s="56">
        <f>VLOOKUP(Työfile_2024!D399,Tmatkat_20km_tarkasteltava_verk!$C$2:$D$1804,2,FALSE)</f>
        <v>11118</v>
      </c>
      <c r="AN399" s="148">
        <f t="shared" ref="AN399:AN462" si="96">AM399/V399</f>
        <v>0.89162369962453514</v>
      </c>
      <c r="AO399" s="178">
        <f>IF(E399=1,VLOOKUP(Työfile_2024!D399,'2015'!$F$12:$AC$1887,24,FALSE),"-")</f>
        <v>10646</v>
      </c>
      <c r="AP399" s="52" t="str">
        <f>VLOOKUP(D399,Tarkasteltava_verkko_2024_harva!$E$2:$I$1804,5,FALSE)</f>
        <v>tiivis</v>
      </c>
      <c r="AQ399" s="52">
        <f>VLOOKUP(D399,Tarkasteltava_verkko_2024_harva!$E$2:$I$1804,4,FALSE)</f>
        <v>0</v>
      </c>
      <c r="AR399" s="148">
        <v>0.37868237814675948</v>
      </c>
      <c r="AS399" s="170" t="str">
        <f>IFERROR(VLOOKUP(C399,'2015'!$C$12:$AG$1887,30,FALSE),"-")</f>
        <v>Kyllä</v>
      </c>
      <c r="AT399" s="148">
        <v>0.9734868773433315</v>
      </c>
      <c r="AU399" s="170" t="str">
        <f>IFERROR(VLOOKUP(C399,'2015'!$C$12:$AG$1887,31,FALSE),"-")</f>
        <v>Kyllä</v>
      </c>
      <c r="AV399" s="106"/>
      <c r="AW399" s="63">
        <f>IFERROR(VLOOKUP(C399,Merkittävyysluokitus!$A$2:$J$1705,10,FALSE),"-")</f>
        <v>1</v>
      </c>
      <c r="AX399" s="175">
        <f>IFERROR(VLOOKUP(C399,Merkittävyysluokitus!$A$2:$J$1705,6,FALSE),"-")</f>
        <v>13.371050228310501</v>
      </c>
      <c r="AY399" s="175">
        <f>IFERROR(VLOOKUP(C399,Merkittävyysluokitus!$A$2:$J$1705,7,FALSE),"-")</f>
        <v>5</v>
      </c>
      <c r="AZ399" s="175">
        <f>IFERROR(VLOOKUP(C399,Merkittävyysluokitus!$A$2:$J$1705,8,FALSE),"-")</f>
        <v>6.0377168949771693</v>
      </c>
      <c r="BA399" s="175">
        <f>IFERROR(VLOOKUP(C399,Merkittävyysluokitus!$A$2:$J$1705,9,FALSE),"-")</f>
        <v>2.333333333333333</v>
      </c>
      <c r="BB399" s="203"/>
      <c r="BC399" s="203" t="str">
        <f t="shared" ref="BC399:BC462" si="97">IF(BD399="ei luokiteltu","ei mallia",IF(BL399="tieosoite muuttunut","tieosoite muuttunut",IF(BD399&lt;&gt;BL399,"muutos","")))</f>
        <v/>
      </c>
      <c r="BD399" s="39" t="str">
        <f t="shared" si="86"/>
        <v>pinkki</v>
      </c>
      <c r="BE399" s="68" t="str">
        <f t="shared" si="92"/>
        <v>musta</v>
      </c>
      <c r="BF399" s="68" t="str">
        <f t="shared" si="93"/>
        <v>musta</v>
      </c>
      <c r="BG399" s="68" t="str">
        <f t="shared" si="94"/>
        <v>musta</v>
      </c>
      <c r="BH399" s="208" t="str">
        <f t="shared" si="95"/>
        <v>musta</v>
      </c>
      <c r="BI399" s="117"/>
      <c r="BJ399" s="39" t="str">
        <f>IF(F399="ei löydy","uusi tie",IF(E399=0,"tieosoite muuttunut",IF(E399=1,VLOOKUP(D399,'2015'!$F$12:$AL$1887,31,FALSE),"-")))</f>
        <v>punainen</v>
      </c>
      <c r="BK399" s="67" t="str">
        <f>IF(E399=1,VLOOKUP(D399,'2015'!$F$12:$AL$1887,32,FALSE),"-")</f>
        <v>punainen</v>
      </c>
      <c r="BL399" s="39" t="str">
        <f>IF(F399="ei löydy","uusi tie",IF(E399=0,"tieosoite muuttunut",IF(E399=1,VLOOKUP(D399,'2015'!$F$12:$AL$1887,33,FALSE),"-")))</f>
        <v>pinkki</v>
      </c>
      <c r="BM399" s="39"/>
      <c r="BN399" s="217" t="str">
        <f>VLOOKUP(D399,'2015'!$F$12:$AL$1887,33,FALSE)</f>
        <v>pinkki</v>
      </c>
      <c r="BO399" s="117"/>
      <c r="BP399" t="s">
        <v>9</v>
      </c>
      <c r="BQ399" s="30"/>
      <c r="BS399" s="5"/>
      <c r="BU399" s="35"/>
      <c r="BV399" s="30" t="s">
        <v>9</v>
      </c>
      <c r="BW399" s="20"/>
      <c r="BX399" t="str">
        <f>IF(E399=1,VLOOKUP(D399,'2015'!$F$12:$AX$1887,43,FALSE),"-")</f>
        <v>musta</v>
      </c>
      <c r="BY399" t="str">
        <f>IF(E399=1,VLOOKUP(D399,'2015'!$F$12:$AX$1887,44,FALSE),"-")</f>
        <v>punainen</v>
      </c>
      <c r="BZ399" t="str">
        <f>IF(E399=1,VLOOKUP(D399,'2015'!$F$12:$AX$1887,45,FALSE),"-")</f>
        <v>punainen</v>
      </c>
      <c r="CA399" s="31">
        <f t="shared" si="87"/>
        <v>21</v>
      </c>
      <c r="CB399" s="31">
        <f t="shared" si="88"/>
        <v>1</v>
      </c>
      <c r="CC399" s="31">
        <f t="shared" si="89"/>
        <v>10</v>
      </c>
      <c r="CD399" s="31">
        <f t="shared" si="90"/>
        <v>10</v>
      </c>
      <c r="CE399" s="31">
        <f t="shared" si="91"/>
        <v>0</v>
      </c>
      <c r="CO399" s="32" t="s">
        <v>34</v>
      </c>
      <c r="CP399" s="2" t="s">
        <v>35</v>
      </c>
    </row>
    <row r="400" spans="1:94" ht="15.75" thickBot="1" x14ac:dyDescent="0.3">
      <c r="A400" s="50"/>
      <c r="B400" s="50"/>
      <c r="C400" s="50" t="str">
        <f t="shared" ref="C400:C463" si="98">CONCATENATE(I400,"_",J400,"_",K400)</f>
        <v>162_1_7659</v>
      </c>
      <c r="D400" s="51" t="str">
        <f t="shared" ref="D400:D463" si="99">CONCATENATE(I400,"_",J400)</f>
        <v>162_1</v>
      </c>
      <c r="E400" s="224">
        <f>IFERROR(VLOOKUP(C400,'2015'!$C$12:$D$1887,2,FALSE),0)</f>
        <v>0</v>
      </c>
      <c r="F400" s="51">
        <f>IFERROR(K400-IFERROR(VLOOKUP(D400,'2015'!$F$12:$I$1887,4,FALSE),"ei löydy"),"ei löydy")</f>
        <v>2922</v>
      </c>
      <c r="G400" s="224">
        <f>IFERROR(VLOOKUP(Työfile_2024!C400,Liikennemalli!$D$6:$G$1921,4,FALSE),0)</f>
        <v>1</v>
      </c>
      <c r="H400" s="225">
        <f>K400-IFERROR(VLOOKUP(Työfile_2024!D400,Liikennemalli!$C$6:$H$1921,6,FALSE),"ei löydy")</f>
        <v>0</v>
      </c>
      <c r="I400" s="80">
        <v>162</v>
      </c>
      <c r="J400" s="52">
        <v>1</v>
      </c>
      <c r="K400" s="52">
        <v>7659</v>
      </c>
      <c r="L400" s="53"/>
      <c r="M400" s="54"/>
      <c r="N400" s="54"/>
      <c r="O400" s="54"/>
      <c r="P400" s="54"/>
      <c r="Q400" s="55"/>
      <c r="R400" s="55"/>
      <c r="S400" s="55"/>
      <c r="T400" s="55"/>
      <c r="U400" s="52"/>
      <c r="V400" s="56">
        <v>1339.8716542629586</v>
      </c>
      <c r="W400" s="56">
        <v>90.361666013839923</v>
      </c>
      <c r="X400" s="56">
        <v>1374.3056534795664</v>
      </c>
      <c r="Y400" s="56">
        <f>VLOOKUP(D400,Liikennemalli24!$D$2:$F$1804,2,FALSE)</f>
        <v>428</v>
      </c>
      <c r="Z400" s="57">
        <f>VLOOKUP(D400,Liikennemalli24!$D$2:$F$1804,3,FALSE)</f>
        <v>0.27600000000000002</v>
      </c>
      <c r="AA400" s="178">
        <f>IF(G400=1,VLOOKUP(C400,Liikennemalli!$D$6:$H$1921,2,FALSE),"-")</f>
        <v>289.843024274502</v>
      </c>
      <c r="AB400" s="197">
        <f>IF(G400=1,VLOOKUP(C400,Liikennemalli!$D$6:$H$1921,3,FALSE),"-")</f>
        <v>0.68714442926290098</v>
      </c>
      <c r="AC400" s="134" t="str">
        <f>IF(E400=1,VLOOKUP(Työfile_2024!D400,'2015'!$F$12:$X$1887,18,FALSE),"-")</f>
        <v>-</v>
      </c>
      <c r="AD400" s="127" t="str">
        <f>IF(E400=1,VLOOKUP(Työfile_2024!D400,'2015'!$F$12:$X$1887,19,FALSE),"-")</f>
        <v>-</v>
      </c>
      <c r="AI400" s="127" t="str">
        <f>IF(E400=1,VLOOKUP(Työfile_2024!D400,'2015'!$F$12:$AB$1887,20,FALSE),"-")</f>
        <v>-</v>
      </c>
      <c r="AJ400" s="127" t="str">
        <f>IF(E400=1,VLOOKUP(Työfile_2024!D400,'2015'!$F$12:$AB$1887,21,FALSE),"-")</f>
        <v>-</v>
      </c>
      <c r="AK400" s="127" t="str">
        <f>IF(E400=1,VLOOKUP(Työfile_2024!D400,'2015'!$F$12:$AB$1887,22,FALSE),"-")</f>
        <v>-</v>
      </c>
      <c r="AL400" s="127" t="str">
        <f>IF(E400=1,VLOOKUP(Työfile_2024!D400,'2015'!$F$12:$AB$1887,23,FALSE),"-")</f>
        <v>-</v>
      </c>
      <c r="AM400" s="56">
        <f>VLOOKUP(Työfile_2024!D400,Tmatkat_20km_tarkasteltava_verk!$C$2:$D$1804,2,FALSE)</f>
        <v>409</v>
      </c>
      <c r="AN400" s="148">
        <f t="shared" si="96"/>
        <v>0.30525311786298231</v>
      </c>
      <c r="AO400" s="178" t="str">
        <f>IF(E400=1,VLOOKUP(Työfile_2024!D400,'2015'!$F$12:$AC$1887,24,FALSE),"-")</f>
        <v>-</v>
      </c>
      <c r="AP400" s="52" t="str">
        <f>VLOOKUP(D400,Tarkasteltava_verkko_2024_harva!$E$2:$I$1804,5,FALSE)</f>
        <v>tiivis</v>
      </c>
      <c r="AQ400" s="52">
        <f>VLOOKUP(D400,Tarkasteltava_verkko_2024_harva!$E$2:$I$1804,4,FALSE)</f>
        <v>0</v>
      </c>
      <c r="AR400" s="148">
        <v>0</v>
      </c>
      <c r="AS400" s="170" t="str">
        <f>IFERROR(VLOOKUP(C400,'2015'!$C$12:$AG$1887,30,FALSE),"-")</f>
        <v>-</v>
      </c>
      <c r="AT400" s="148">
        <v>0.1672542107324716</v>
      </c>
      <c r="AU400" s="170" t="str">
        <f>IFERROR(VLOOKUP(C400,'2015'!$C$12:$AG$1887,31,FALSE),"-")</f>
        <v>-</v>
      </c>
      <c r="AV400" s="106"/>
      <c r="AW400" s="63">
        <f>IFERROR(VLOOKUP(C400,Merkittävyysluokitus!$A$2:$J$1705,10,FALSE),"-")</f>
        <v>2</v>
      </c>
      <c r="AX400" s="175">
        <f>IFERROR(VLOOKUP(C400,Merkittävyysluokitus!$A$2:$J$1705,6,FALSE),"-")</f>
        <v>11.758691019786911</v>
      </c>
      <c r="AY400" s="175">
        <f>IFERROR(VLOOKUP(C400,Merkittävyysluokitus!$A$2:$J$1705,7,FALSE),"-")</f>
        <v>4.5</v>
      </c>
      <c r="AZ400" s="175">
        <f>IFERROR(VLOOKUP(C400,Merkittävyysluokitus!$A$2:$J$1705,8,FALSE),"-")</f>
        <v>5.5920243531202445</v>
      </c>
      <c r="BA400" s="175">
        <f>IFERROR(VLOOKUP(C400,Merkittävyysluokitus!$A$2:$J$1705,9,FALSE),"-")</f>
        <v>1.6666666666666665</v>
      </c>
      <c r="BB400" s="203"/>
      <c r="BC400" s="203" t="str">
        <f t="shared" si="97"/>
        <v>tieosoite muuttunut</v>
      </c>
      <c r="BD400" s="39" t="str">
        <f t="shared" si="86"/>
        <v>musta</v>
      </c>
      <c r="BE400" s="68" t="str">
        <f t="shared" si="92"/>
        <v>musta</v>
      </c>
      <c r="BF400" s="68" t="str">
        <f t="shared" si="93"/>
        <v>musta</v>
      </c>
      <c r="BG400" s="68" t="str">
        <f t="shared" si="94"/>
        <v>musta</v>
      </c>
      <c r="BH400" s="208" t="str">
        <f t="shared" si="95"/>
        <v>musta</v>
      </c>
      <c r="BI400" s="117"/>
      <c r="BJ400" s="39" t="str">
        <f>IF(F400="ei löydy","uusi tie",IF(E400=0,"tieosoite muuttunut",IF(E400=1,VLOOKUP(D400,'2015'!$F$12:$AL$1887,31,FALSE),"-")))</f>
        <v>tieosoite muuttunut</v>
      </c>
      <c r="BK400" s="67" t="str">
        <f>IF(E400=1,VLOOKUP(D400,'2015'!$F$12:$AL$1887,32,FALSE),"-")</f>
        <v>-</v>
      </c>
      <c r="BL400" s="39" t="str">
        <f>IF(F400="ei löydy","uusi tie",IF(E400=0,"tieosoite muuttunut",IF(E400=1,VLOOKUP(D400,'2015'!$F$12:$AL$1887,33,FALSE),"-")))</f>
        <v>tieosoite muuttunut</v>
      </c>
      <c r="BM400" s="39"/>
      <c r="BN400" s="217" t="str">
        <f>VLOOKUP(D400,'2015'!$F$12:$AL$1887,33,FALSE)</f>
        <v>pinkki</v>
      </c>
      <c r="BO400" s="117"/>
      <c r="BP400" t="s">
        <v>9</v>
      </c>
      <c r="BQ400" s="30"/>
      <c r="BS400" s="5"/>
      <c r="BU400" s="35"/>
      <c r="BV400" s="30" t="s">
        <v>9</v>
      </c>
      <c r="BW400" s="20"/>
      <c r="BX400" t="str">
        <f>IF(E400=1,VLOOKUP(D400,'2015'!$F$12:$AX$1887,43,FALSE),"-")</f>
        <v>-</v>
      </c>
      <c r="BY400" t="str">
        <f>IF(E400=1,VLOOKUP(D400,'2015'!$F$12:$AX$1887,44,FALSE),"-")</f>
        <v>-</v>
      </c>
      <c r="BZ400" t="str">
        <f>IF(E400=1,VLOOKUP(D400,'2015'!$F$12:$AX$1887,45,FALSE),"-")</f>
        <v>-</v>
      </c>
      <c r="CA400" s="31">
        <f t="shared" si="87"/>
        <v>21</v>
      </c>
      <c r="CB400" s="31">
        <f t="shared" si="88"/>
        <v>10</v>
      </c>
      <c r="CC400" s="31">
        <f t="shared" si="89"/>
        <v>10</v>
      </c>
      <c r="CD400" s="31">
        <f t="shared" si="90"/>
        <v>1</v>
      </c>
      <c r="CE400" s="31">
        <f t="shared" si="91"/>
        <v>0</v>
      </c>
      <c r="CO400" s="32" t="s">
        <v>34</v>
      </c>
      <c r="CP400" s="2" t="s">
        <v>35</v>
      </c>
    </row>
    <row r="401" spans="1:94" ht="15.75" thickBot="1" x14ac:dyDescent="0.3">
      <c r="A401" s="50"/>
      <c r="B401" s="50"/>
      <c r="C401" s="50" t="str">
        <f t="shared" si="98"/>
        <v>162_3_4684</v>
      </c>
      <c r="D401" s="51" t="str">
        <f t="shared" si="99"/>
        <v>162_3</v>
      </c>
      <c r="E401" s="224">
        <f>IFERROR(VLOOKUP(C401,'2015'!$C$12:$D$1887,2,FALSE),0)</f>
        <v>1</v>
      </c>
      <c r="F401" s="51">
        <f>IFERROR(K401-IFERROR(VLOOKUP(D401,'2015'!$F$12:$I$1887,4,FALSE),"ei löydy"),"ei löydy")</f>
        <v>0</v>
      </c>
      <c r="G401" s="224">
        <f>IFERROR(VLOOKUP(Työfile_2024!C401,Liikennemalli!$D$6:$G$1921,4,FALSE),0)</f>
        <v>1</v>
      </c>
      <c r="H401" s="225">
        <f>K401-IFERROR(VLOOKUP(Työfile_2024!D401,Liikennemalli!$C$6:$H$1921,6,FALSE),"ei löydy")</f>
        <v>0</v>
      </c>
      <c r="I401" s="80">
        <v>162</v>
      </c>
      <c r="J401" s="52">
        <v>3</v>
      </c>
      <c r="K401" s="52">
        <v>4684</v>
      </c>
      <c r="L401" s="53"/>
      <c r="M401" s="54"/>
      <c r="N401" s="54"/>
      <c r="O401" s="54"/>
      <c r="P401" s="54"/>
      <c r="Q401" s="55"/>
      <c r="R401" s="55"/>
      <c r="S401" s="55"/>
      <c r="T401" s="55"/>
      <c r="U401" s="52"/>
      <c r="V401" s="56">
        <v>1440</v>
      </c>
      <c r="W401" s="56">
        <v>89</v>
      </c>
      <c r="X401" s="56">
        <v>1467</v>
      </c>
      <c r="Y401" s="56">
        <f>VLOOKUP(D401,Liikennemalli24!$D$2:$F$1804,2,FALSE)</f>
        <v>1312</v>
      </c>
      <c r="Z401" s="57">
        <f>VLOOKUP(D401,Liikennemalli24!$D$2:$F$1804,3,FALSE)</f>
        <v>0.76</v>
      </c>
      <c r="AA401" s="178">
        <f>IF(G401=1,VLOOKUP(C401,Liikennemalli!$D$6:$H$1921,2,FALSE),"-")</f>
        <v>385.388211652336</v>
      </c>
      <c r="AB401" s="197">
        <f>IF(G401=1,VLOOKUP(C401,Liikennemalli!$D$6:$H$1921,3,FALSE),"-")</f>
        <v>0.56413460413938699</v>
      </c>
      <c r="AC401" s="134">
        <f>IF(E401=1,VLOOKUP(Työfile_2024!D401,'2015'!$F$12:$X$1887,18,FALSE),"-")</f>
        <v>948</v>
      </c>
      <c r="AD401" s="127">
        <f>IF(E401=1,VLOOKUP(Työfile_2024!D401,'2015'!$F$12:$X$1887,19,FALSE),"-")</f>
        <v>0.79</v>
      </c>
      <c r="AI401" s="127">
        <f>IF(E401=1,VLOOKUP(Työfile_2024!D401,'2015'!$F$12:$AB$1887,20,FALSE),"-")</f>
        <v>0</v>
      </c>
      <c r="AJ401" s="127">
        <f>IF(E401=1,VLOOKUP(Työfile_2024!D401,'2015'!$F$12:$AB$1887,21,FALSE),"-")</f>
        <v>0</v>
      </c>
      <c r="AK401" s="127">
        <f>IF(E401=1,VLOOKUP(Työfile_2024!D401,'2015'!$F$12:$AB$1887,22,FALSE),"-")</f>
        <v>0</v>
      </c>
      <c r="AL401" s="127">
        <f>IF(E401=1,VLOOKUP(Työfile_2024!D401,'2015'!$F$12:$AB$1887,23,FALSE),"-")</f>
        <v>0</v>
      </c>
      <c r="AM401" s="56">
        <f>VLOOKUP(Työfile_2024!D401,Tmatkat_20km_tarkasteltava_verk!$C$2:$D$1804,2,FALSE)</f>
        <v>348</v>
      </c>
      <c r="AN401" s="148">
        <f t="shared" si="96"/>
        <v>0.24166666666666667</v>
      </c>
      <c r="AO401" s="178">
        <f>IF(E401=1,VLOOKUP(Työfile_2024!D401,'2015'!$F$12:$AC$1887,24,FALSE),"-")</f>
        <v>324</v>
      </c>
      <c r="AP401" s="52" t="str">
        <f>VLOOKUP(D401,Tarkasteltava_verkko_2024_harva!$E$2:$I$1804,5,FALSE)</f>
        <v>tiivis</v>
      </c>
      <c r="AQ401" s="52">
        <f>VLOOKUP(D401,Tarkasteltava_verkko_2024_harva!$E$2:$I$1804,4,FALSE)</f>
        <v>0</v>
      </c>
      <c r="AR401" s="148">
        <v>4.696840307429547E-3</v>
      </c>
      <c r="AS401" s="170" t="str">
        <f>IFERROR(VLOOKUP(C401,'2015'!$C$12:$AG$1887,30,FALSE),"-")</f>
        <v/>
      </c>
      <c r="AT401" s="148">
        <v>0</v>
      </c>
      <c r="AU401" s="170">
        <f>IFERROR(VLOOKUP(C401,'2015'!$C$12:$AG$1887,31,FALSE),"-")</f>
        <v>0</v>
      </c>
      <c r="AV401" s="106"/>
      <c r="AW401" s="63">
        <f>IFERROR(VLOOKUP(C401,Merkittävyysluokitus!$A$2:$J$1705,10,FALSE),"-")</f>
        <v>2</v>
      </c>
      <c r="AX401" s="175">
        <f>IFERROR(VLOOKUP(C401,Merkittävyysluokitus!$A$2:$J$1705,6,FALSE),"-")</f>
        <v>11.511567732115678</v>
      </c>
      <c r="AY401" s="175">
        <f>IFERROR(VLOOKUP(C401,Merkittävyysluokitus!$A$2:$J$1705,7,FALSE),"-")</f>
        <v>4.0999999999999996</v>
      </c>
      <c r="AZ401" s="175">
        <f>IFERROR(VLOOKUP(C401,Merkittävyysluokitus!$A$2:$J$1705,8,FALSE),"-")</f>
        <v>5.5782343987823433</v>
      </c>
      <c r="BA401" s="175">
        <f>IFERROR(VLOOKUP(C401,Merkittävyysluokitus!$A$2:$J$1705,9,FALSE),"-")</f>
        <v>1.8333333333333333</v>
      </c>
      <c r="BB401" s="203"/>
      <c r="BC401" s="203" t="str">
        <f t="shared" si="97"/>
        <v/>
      </c>
      <c r="BD401" s="39" t="str">
        <f t="shared" si="86"/>
        <v>pinkki</v>
      </c>
      <c r="BE401" s="68" t="str">
        <f t="shared" si="92"/>
        <v>punainen</v>
      </c>
      <c r="BF401" s="68" t="str">
        <f t="shared" si="93"/>
        <v>musta</v>
      </c>
      <c r="BG401" s="68" t="str">
        <f t="shared" si="94"/>
        <v>musta</v>
      </c>
      <c r="BH401" s="208" t="str">
        <f t="shared" si="95"/>
        <v>musta</v>
      </c>
      <c r="BI401" s="117"/>
      <c r="BJ401" s="39" t="str">
        <f>IF(F401="ei löydy","uusi tie",IF(E401=0,"tieosoite muuttunut",IF(E401=1,VLOOKUP(D401,'2015'!$F$12:$AL$1887,31,FALSE),"-")))</f>
        <v>punainen</v>
      </c>
      <c r="BK401" s="67" t="str">
        <f>IF(E401=1,VLOOKUP(D401,'2015'!$F$12:$AL$1887,32,FALSE),"-")</f>
        <v>punainen</v>
      </c>
      <c r="BL401" s="39" t="str">
        <f>IF(F401="ei löydy","uusi tie",IF(E401=0,"tieosoite muuttunut",IF(E401=1,VLOOKUP(D401,'2015'!$F$12:$AL$1887,33,FALSE),"-")))</f>
        <v>pinkki</v>
      </c>
      <c r="BM401" s="39"/>
      <c r="BN401" s="217" t="str">
        <f>VLOOKUP(D401,'2015'!$F$12:$AL$1887,33,FALSE)</f>
        <v>pinkki</v>
      </c>
      <c r="BO401" s="117"/>
      <c r="BP401" s="115" t="s">
        <v>9</v>
      </c>
      <c r="BQ401" s="30"/>
      <c r="BS401" s="5"/>
      <c r="BU401" s="35"/>
      <c r="BV401" s="30" t="s">
        <v>9</v>
      </c>
      <c r="BW401" s="20"/>
      <c r="BX401" t="str">
        <f>IF(E401=1,VLOOKUP(D401,'2015'!$F$12:$AX$1887,43,FALSE),"-")</f>
        <v>punainen</v>
      </c>
      <c r="BY401" t="str">
        <f>IF(E401=1,VLOOKUP(D401,'2015'!$F$12:$AX$1887,44,FALSE),"-")</f>
        <v>musta</v>
      </c>
      <c r="BZ401" t="str">
        <f>IF(E401=1,VLOOKUP(D401,'2015'!$F$12:$AX$1887,45,FALSE),"-")</f>
        <v>musta</v>
      </c>
      <c r="CA401" s="31">
        <f t="shared" si="87"/>
        <v>11</v>
      </c>
      <c r="CB401" s="31">
        <f t="shared" si="88"/>
        <v>10</v>
      </c>
      <c r="CC401" s="31">
        <f t="shared" si="89"/>
        <v>0</v>
      </c>
      <c r="CD401" s="31">
        <f t="shared" si="90"/>
        <v>1</v>
      </c>
      <c r="CE401" s="31">
        <f t="shared" si="91"/>
        <v>0</v>
      </c>
      <c r="CO401" s="32" t="s">
        <v>34</v>
      </c>
      <c r="CP401" s="2" t="s">
        <v>35</v>
      </c>
    </row>
    <row r="402" spans="1:94" ht="15.75" thickBot="1" x14ac:dyDescent="0.3">
      <c r="A402" s="50"/>
      <c r="B402" s="50"/>
      <c r="C402" s="50" t="str">
        <f t="shared" si="98"/>
        <v>162_4_5150</v>
      </c>
      <c r="D402" s="51" t="str">
        <f t="shared" si="99"/>
        <v>162_4</v>
      </c>
      <c r="E402" s="224">
        <f>IFERROR(VLOOKUP(C402,'2015'!$C$12:$D$1887,2,FALSE),0)</f>
        <v>1</v>
      </c>
      <c r="F402" s="51">
        <f>IFERROR(K402-IFERROR(VLOOKUP(D402,'2015'!$F$12:$I$1887,4,FALSE),"ei löydy"),"ei löydy")</f>
        <v>0</v>
      </c>
      <c r="G402" s="224">
        <f>IFERROR(VLOOKUP(Työfile_2024!C402,Liikennemalli!$D$6:$G$1921,4,FALSE),0)</f>
        <v>1</v>
      </c>
      <c r="H402" s="225">
        <f>K402-IFERROR(VLOOKUP(Työfile_2024!D402,Liikennemalli!$C$6:$H$1921,6,FALSE),"ei löydy")</f>
        <v>0</v>
      </c>
      <c r="I402" s="80">
        <v>162</v>
      </c>
      <c r="J402" s="52">
        <v>4</v>
      </c>
      <c r="K402" s="52">
        <v>5150</v>
      </c>
      <c r="L402" s="53"/>
      <c r="M402" s="54"/>
      <c r="N402" s="54"/>
      <c r="O402" s="54"/>
      <c r="P402" s="54"/>
      <c r="Q402" s="55"/>
      <c r="R402" s="55"/>
      <c r="S402" s="55"/>
      <c r="T402" s="55"/>
      <c r="U402" s="52"/>
      <c r="V402" s="56">
        <v>1061</v>
      </c>
      <c r="W402" s="56">
        <v>83</v>
      </c>
      <c r="X402" s="56">
        <v>1082</v>
      </c>
      <c r="Y402" s="56">
        <f>VLOOKUP(D402,Liikennemalli24!$D$2:$F$1804,2,FALSE)</f>
        <v>1051</v>
      </c>
      <c r="Z402" s="57">
        <f>VLOOKUP(D402,Liikennemalli24!$D$2:$F$1804,3,FALSE)</f>
        <v>0.72</v>
      </c>
      <c r="AA402" s="178">
        <f>IF(G402=1,VLOOKUP(C402,Liikennemalli!$D$6:$H$1921,2,FALSE),"-")</f>
        <v>468.96592931345202</v>
      </c>
      <c r="AB402" s="197">
        <f>IF(G402=1,VLOOKUP(C402,Liikennemalli!$D$6:$H$1921,3,FALSE),"-")</f>
        <v>0.50648233212554605</v>
      </c>
      <c r="AC402" s="134">
        <f>IF(E402=1,VLOOKUP(Työfile_2024!D402,'2015'!$F$12:$X$1887,18,FALSE),"-")</f>
        <v>665</v>
      </c>
      <c r="AD402" s="127">
        <f>IF(E402=1,VLOOKUP(Työfile_2024!D402,'2015'!$F$12:$X$1887,19,FALSE),"-")</f>
        <v>0.78</v>
      </c>
      <c r="AI402" s="127">
        <f>IF(E402=1,VLOOKUP(Työfile_2024!D402,'2015'!$F$12:$AB$1887,20,FALSE),"-")</f>
        <v>0</v>
      </c>
      <c r="AJ402" s="127">
        <f>IF(E402=1,VLOOKUP(Työfile_2024!D402,'2015'!$F$12:$AB$1887,21,FALSE),"-")</f>
        <v>0</v>
      </c>
      <c r="AK402" s="127">
        <f>IF(E402=1,VLOOKUP(Työfile_2024!D402,'2015'!$F$12:$AB$1887,22,FALSE),"-")</f>
        <v>0</v>
      </c>
      <c r="AL402" s="127">
        <f>IF(E402=1,VLOOKUP(Työfile_2024!D402,'2015'!$F$12:$AB$1887,23,FALSE),"-")</f>
        <v>0</v>
      </c>
      <c r="AM402" s="56">
        <f>VLOOKUP(Työfile_2024!D402,Tmatkat_20km_tarkasteltava_verk!$C$2:$D$1804,2,FALSE)</f>
        <v>211</v>
      </c>
      <c r="AN402" s="148">
        <f t="shared" si="96"/>
        <v>0.19886899151743639</v>
      </c>
      <c r="AO402" s="178">
        <f>IF(E402=1,VLOOKUP(Työfile_2024!D402,'2015'!$F$12:$AC$1887,24,FALSE),"-")</f>
        <v>233</v>
      </c>
      <c r="AP402" s="52" t="str">
        <f>VLOOKUP(D402,Tarkasteltava_verkko_2024_harva!$E$2:$I$1804,5,FALSE)</f>
        <v>tiivis</v>
      </c>
      <c r="AQ402" s="52">
        <f>VLOOKUP(D402,Tarkasteltava_verkko_2024_harva!$E$2:$I$1804,4,FALSE)</f>
        <v>0</v>
      </c>
      <c r="AR402" s="148">
        <v>0.14155339805825243</v>
      </c>
      <c r="AS402" s="170" t="str">
        <f>IFERROR(VLOOKUP(C402,'2015'!$C$12:$AG$1887,30,FALSE),"-")</f>
        <v/>
      </c>
      <c r="AT402" s="148">
        <v>0.21087378640776699</v>
      </c>
      <c r="AU402" s="170">
        <f>IFERROR(VLOOKUP(C402,'2015'!$C$12:$AG$1887,31,FALSE),"-")</f>
        <v>0</v>
      </c>
      <c r="AV402" s="106"/>
      <c r="AW402" s="63">
        <f>IFERROR(VLOOKUP(C402,Merkittävyysluokitus!$A$2:$J$1705,10,FALSE),"-")</f>
        <v>3</v>
      </c>
      <c r="AX402" s="175">
        <f>IFERROR(VLOOKUP(C402,Merkittävyysluokitus!$A$2:$J$1705,6,FALSE),"-")</f>
        <v>9.8361339421613394</v>
      </c>
      <c r="AY402" s="175">
        <f>IFERROR(VLOOKUP(C402,Merkittävyysluokitus!$A$2:$J$1705,7,FALSE),"-")</f>
        <v>3.8200000000000003</v>
      </c>
      <c r="AZ402" s="175">
        <f>IFERROR(VLOOKUP(C402,Merkittävyysluokitus!$A$2:$J$1705,8,FALSE),"-")</f>
        <v>4.349467275494673</v>
      </c>
      <c r="BA402" s="175">
        <f>IFERROR(VLOOKUP(C402,Merkittävyysluokitus!$A$2:$J$1705,9,FALSE),"-")</f>
        <v>1.6666666666666665</v>
      </c>
      <c r="BB402" s="203"/>
      <c r="BC402" s="203" t="str">
        <f t="shared" si="97"/>
        <v/>
      </c>
      <c r="BD402" s="39" t="str">
        <f t="shared" si="86"/>
        <v>pinkki</v>
      </c>
      <c r="BE402" s="68" t="str">
        <f t="shared" si="92"/>
        <v>punainen</v>
      </c>
      <c r="BF402" s="68" t="str">
        <f t="shared" si="93"/>
        <v>musta</v>
      </c>
      <c r="BG402" s="68" t="str">
        <f t="shared" si="94"/>
        <v>musta</v>
      </c>
      <c r="BH402" s="208" t="str">
        <f t="shared" si="95"/>
        <v>musta</v>
      </c>
      <c r="BI402" s="117"/>
      <c r="BJ402" s="39" t="str">
        <f>IF(F402="ei löydy","uusi tie",IF(E402=0,"tieosoite muuttunut",IF(E402=1,VLOOKUP(D402,'2015'!$F$12:$AL$1887,31,FALSE),"-")))</f>
        <v>punainen</v>
      </c>
      <c r="BK402" s="67" t="str">
        <f>IF(E402=1,VLOOKUP(D402,'2015'!$F$12:$AL$1887,32,FALSE),"-")</f>
        <v>punainen</v>
      </c>
      <c r="BL402" s="39" t="str">
        <f>IF(F402="ei löydy","uusi tie",IF(E402=0,"tieosoite muuttunut",IF(E402=1,VLOOKUP(D402,'2015'!$F$12:$AL$1887,33,FALSE),"-")))</f>
        <v>pinkki</v>
      </c>
      <c r="BM402" s="39"/>
      <c r="BN402" s="217" t="str">
        <f>VLOOKUP(D402,'2015'!$F$12:$AL$1887,33,FALSE)</f>
        <v>pinkki</v>
      </c>
      <c r="BO402" s="117"/>
      <c r="BP402" s="115" t="s">
        <v>9</v>
      </c>
      <c r="BQ402" s="30"/>
      <c r="BS402" s="5"/>
      <c r="BU402" s="35"/>
      <c r="BV402" s="30" t="s">
        <v>9</v>
      </c>
      <c r="BW402" s="20"/>
      <c r="BX402" t="str">
        <f>IF(E402=1,VLOOKUP(D402,'2015'!$F$12:$AX$1887,43,FALSE),"-")</f>
        <v>punainen</v>
      </c>
      <c r="BY402" t="str">
        <f>IF(E402=1,VLOOKUP(D402,'2015'!$F$12:$AX$1887,44,FALSE),"-")</f>
        <v>musta</v>
      </c>
      <c r="BZ402" t="str">
        <f>IF(E402=1,VLOOKUP(D402,'2015'!$F$12:$AX$1887,45,FALSE),"-")</f>
        <v>musta</v>
      </c>
      <c r="CA402" s="31">
        <f t="shared" si="87"/>
        <v>11</v>
      </c>
      <c r="CB402" s="31">
        <f t="shared" si="88"/>
        <v>10</v>
      </c>
      <c r="CC402" s="31">
        <f t="shared" si="89"/>
        <v>0</v>
      </c>
      <c r="CD402" s="31">
        <f t="shared" si="90"/>
        <v>1</v>
      </c>
      <c r="CE402" s="31">
        <f t="shared" si="91"/>
        <v>0</v>
      </c>
      <c r="CO402" s="32" t="s">
        <v>34</v>
      </c>
      <c r="CP402" s="2" t="s">
        <v>35</v>
      </c>
    </row>
    <row r="403" spans="1:94" ht="15.75" thickBot="1" x14ac:dyDescent="0.3">
      <c r="A403" s="50"/>
      <c r="B403" s="50"/>
      <c r="C403" s="50" t="str">
        <f t="shared" si="98"/>
        <v>162_5_10346</v>
      </c>
      <c r="D403" s="51" t="str">
        <f t="shared" si="99"/>
        <v>162_5</v>
      </c>
      <c r="E403" s="224">
        <f>IFERROR(VLOOKUP(C403,'2015'!$C$12:$D$1887,2,FALSE),0)</f>
        <v>0</v>
      </c>
      <c r="F403" s="51">
        <f>IFERROR(K403-IFERROR(VLOOKUP(D403,'2015'!$F$12:$I$1887,4,FALSE),"ei löydy"),"ei löydy")</f>
        <v>6316</v>
      </c>
      <c r="G403" s="224">
        <f>IFERROR(VLOOKUP(Työfile_2024!C403,Liikennemalli!$D$6:$G$1921,4,FALSE),0)</f>
        <v>1</v>
      </c>
      <c r="H403" s="225">
        <f>K403-IFERROR(VLOOKUP(Työfile_2024!D403,Liikennemalli!$C$6:$H$1921,6,FALSE),"ei löydy")</f>
        <v>0</v>
      </c>
      <c r="I403" s="80">
        <v>162</v>
      </c>
      <c r="J403" s="52">
        <v>5</v>
      </c>
      <c r="K403" s="52">
        <v>10346</v>
      </c>
      <c r="L403" s="53"/>
      <c r="M403" s="54"/>
      <c r="N403" s="54"/>
      <c r="O403" s="54"/>
      <c r="P403" s="54"/>
      <c r="Q403" s="55"/>
      <c r="R403" s="55"/>
      <c r="S403" s="55"/>
      <c r="T403" s="55"/>
      <c r="U403" s="52"/>
      <c r="V403" s="56">
        <v>742</v>
      </c>
      <c r="W403" s="56">
        <v>68</v>
      </c>
      <c r="X403" s="56">
        <v>746</v>
      </c>
      <c r="Y403" s="56">
        <f>VLOOKUP(D403,Liikennemalli24!$D$2:$F$1804,2,FALSE)</f>
        <v>1097</v>
      </c>
      <c r="Z403" s="57">
        <f>VLOOKUP(D403,Liikennemalli24!$D$2:$F$1804,3,FALSE)</f>
        <v>0.70199999999999996</v>
      </c>
      <c r="AA403" s="178">
        <f>IF(G403=1,VLOOKUP(C403,Liikennemalli!$D$6:$H$1921,2,FALSE),"-")</f>
        <v>276</v>
      </c>
      <c r="AB403" s="197">
        <f>IF(G403=1,VLOOKUP(C403,Liikennemalli!$D$6:$H$1921,3,FALSE),"-")</f>
        <v>0.80466472303206904</v>
      </c>
      <c r="AC403" s="134" t="str">
        <f>IF(E403=1,VLOOKUP(Työfile_2024!D403,'2015'!$F$12:$X$1887,18,FALSE),"-")</f>
        <v>-</v>
      </c>
      <c r="AD403" s="127" t="str">
        <f>IF(E403=1,VLOOKUP(Työfile_2024!D403,'2015'!$F$12:$X$1887,19,FALSE),"-")</f>
        <v>-</v>
      </c>
      <c r="AI403" s="127" t="str">
        <f>IF(E403=1,VLOOKUP(Työfile_2024!D403,'2015'!$F$12:$AB$1887,20,FALSE),"-")</f>
        <v>-</v>
      </c>
      <c r="AJ403" s="127" t="str">
        <f>IF(E403=1,VLOOKUP(Työfile_2024!D403,'2015'!$F$12:$AB$1887,21,FALSE),"-")</f>
        <v>-</v>
      </c>
      <c r="AK403" s="127" t="str">
        <f>IF(E403=1,VLOOKUP(Työfile_2024!D403,'2015'!$F$12:$AB$1887,22,FALSE),"-")</f>
        <v>-</v>
      </c>
      <c r="AL403" s="127" t="str">
        <f>IF(E403=1,VLOOKUP(Työfile_2024!D403,'2015'!$F$12:$AB$1887,23,FALSE),"-")</f>
        <v>-</v>
      </c>
      <c r="AM403" s="56">
        <f>VLOOKUP(Työfile_2024!D403,Tmatkat_20km_tarkasteltava_verk!$C$2:$D$1804,2,FALSE)</f>
        <v>145</v>
      </c>
      <c r="AN403" s="148">
        <f t="shared" si="96"/>
        <v>0.19541778975741239</v>
      </c>
      <c r="AO403" s="178" t="str">
        <f>IF(E403=1,VLOOKUP(Työfile_2024!D403,'2015'!$F$12:$AC$1887,24,FALSE),"-")</f>
        <v>-</v>
      </c>
      <c r="AP403" s="52" t="str">
        <f>VLOOKUP(D403,Tarkasteltava_verkko_2024_harva!$E$2:$I$1804,5,FALSE)</f>
        <v>tiivis</v>
      </c>
      <c r="AQ403" s="52">
        <f>VLOOKUP(D403,Tarkasteltava_verkko_2024_harva!$E$2:$I$1804,4,FALSE)</f>
        <v>0</v>
      </c>
      <c r="AR403" s="148">
        <v>1.7784651072878407E-2</v>
      </c>
      <c r="AS403" s="170" t="str">
        <f>IFERROR(VLOOKUP(C403,'2015'!$C$12:$AG$1887,30,FALSE),"-")</f>
        <v>-</v>
      </c>
      <c r="AT403" s="148">
        <v>3.1219795089889812E-2</v>
      </c>
      <c r="AU403" s="170" t="str">
        <f>IFERROR(VLOOKUP(C403,'2015'!$C$12:$AG$1887,31,FALSE),"-")</f>
        <v>-</v>
      </c>
      <c r="AV403" s="106"/>
      <c r="AW403" s="63">
        <f>IFERROR(VLOOKUP(C403,Merkittävyysluokitus!$A$2:$J$1705,10,FALSE),"-")</f>
        <v>3</v>
      </c>
      <c r="AX403" s="175">
        <f>IFERROR(VLOOKUP(C403,Merkittävyysluokitus!$A$2:$J$1705,6,FALSE),"-")</f>
        <v>8.0066849315068502</v>
      </c>
      <c r="AY403" s="175">
        <f>IFERROR(VLOOKUP(C403,Merkittävyysluokitus!$A$2:$J$1705,7,FALSE),"-")</f>
        <v>2.7326666666666668</v>
      </c>
      <c r="AZ403" s="175">
        <f>IFERROR(VLOOKUP(C403,Merkittävyysluokitus!$A$2:$J$1705,8,FALSE),"-")</f>
        <v>3.9406849315068495</v>
      </c>
      <c r="BA403" s="175">
        <f>IFERROR(VLOOKUP(C403,Merkittävyysluokitus!$A$2:$J$1705,9,FALSE),"-")</f>
        <v>1.3333333333333333</v>
      </c>
      <c r="BB403" s="203"/>
      <c r="BC403" s="203" t="str">
        <f t="shared" si="97"/>
        <v>tieosoite muuttunut</v>
      </c>
      <c r="BD403" s="39" t="str">
        <f t="shared" si="86"/>
        <v>musta</v>
      </c>
      <c r="BE403" s="68" t="str">
        <f t="shared" si="92"/>
        <v>punainen</v>
      </c>
      <c r="BF403" s="68" t="str">
        <f t="shared" si="93"/>
        <v>musta</v>
      </c>
      <c r="BG403" s="68" t="str">
        <f t="shared" si="94"/>
        <v>musta</v>
      </c>
      <c r="BH403" s="208" t="str">
        <f t="shared" si="95"/>
        <v>musta</v>
      </c>
      <c r="BI403" s="117"/>
      <c r="BJ403" s="39" t="str">
        <f>IF(F403="ei löydy","uusi tie",IF(E403=0,"tieosoite muuttunut",IF(E403=1,VLOOKUP(D403,'2015'!$F$12:$AL$1887,31,FALSE),"-")))</f>
        <v>tieosoite muuttunut</v>
      </c>
      <c r="BK403" s="67" t="str">
        <f>IF(E403=1,VLOOKUP(D403,'2015'!$F$12:$AL$1887,32,FALSE),"-")</f>
        <v>-</v>
      </c>
      <c r="BL403" s="39" t="str">
        <f>IF(F403="ei löydy","uusi tie",IF(E403=0,"tieosoite muuttunut",IF(E403=1,VLOOKUP(D403,'2015'!$F$12:$AL$1887,33,FALSE),"-")))</f>
        <v>tieosoite muuttunut</v>
      </c>
      <c r="BM403" s="39"/>
      <c r="BN403" s="217" t="str">
        <f>VLOOKUP(D403,'2015'!$F$12:$AL$1887,33,FALSE)</f>
        <v>pinkki</v>
      </c>
      <c r="BO403" s="117"/>
      <c r="BP403" s="115" t="s">
        <v>9</v>
      </c>
      <c r="BQ403" s="30"/>
      <c r="BS403" s="5"/>
      <c r="BU403" s="35"/>
      <c r="BV403" s="30" t="s">
        <v>9</v>
      </c>
      <c r="BW403" s="20"/>
      <c r="BX403" t="str">
        <f>IF(E403=1,VLOOKUP(D403,'2015'!$F$12:$AX$1887,43,FALSE),"-")</f>
        <v>-</v>
      </c>
      <c r="BY403" t="str">
        <f>IF(E403=1,VLOOKUP(D403,'2015'!$F$12:$AX$1887,44,FALSE),"-")</f>
        <v>-</v>
      </c>
      <c r="BZ403" t="str">
        <f>IF(E403=1,VLOOKUP(D403,'2015'!$F$12:$AX$1887,45,FALSE),"-")</f>
        <v>-</v>
      </c>
      <c r="CA403" s="31">
        <f t="shared" si="87"/>
        <v>21</v>
      </c>
      <c r="CB403" s="31">
        <f t="shared" si="88"/>
        <v>10</v>
      </c>
      <c r="CC403" s="31">
        <f t="shared" si="89"/>
        <v>10</v>
      </c>
      <c r="CD403" s="31">
        <f t="shared" si="90"/>
        <v>1</v>
      </c>
      <c r="CE403" s="31">
        <f t="shared" si="91"/>
        <v>0</v>
      </c>
      <c r="CO403" s="2" t="s">
        <v>35</v>
      </c>
      <c r="CP403" s="2" t="s">
        <v>35</v>
      </c>
    </row>
    <row r="404" spans="1:94" ht="15.75" thickBot="1" x14ac:dyDescent="0.3">
      <c r="A404" s="50"/>
      <c r="B404" s="50"/>
      <c r="C404" s="50" t="str">
        <f t="shared" si="98"/>
        <v>164_1_6390</v>
      </c>
      <c r="D404" s="51" t="str">
        <f t="shared" si="99"/>
        <v>164_1</v>
      </c>
      <c r="E404" s="224">
        <f>IFERROR(VLOOKUP(C404,'2015'!$C$12:$D$1887,2,FALSE),0)</f>
        <v>0</v>
      </c>
      <c r="F404" s="51">
        <f>IFERROR(K404-IFERROR(VLOOKUP(D404,'2015'!$F$12:$I$1887,4,FALSE),"ei löydy"),"ei löydy")</f>
        <v>5491</v>
      </c>
      <c r="G404" s="224">
        <f>IFERROR(VLOOKUP(Työfile_2024!C404,Liikennemalli!$D$6:$G$1921,4,FALSE),0)</f>
        <v>1</v>
      </c>
      <c r="H404" s="225">
        <f>K404-IFERROR(VLOOKUP(Työfile_2024!D404,Liikennemalli!$C$6:$H$1921,6,FALSE),"ei löydy")</f>
        <v>0</v>
      </c>
      <c r="I404" s="80">
        <v>164</v>
      </c>
      <c r="J404" s="52">
        <v>1</v>
      </c>
      <c r="K404" s="52">
        <v>6390</v>
      </c>
      <c r="L404" s="53"/>
      <c r="M404" s="54"/>
      <c r="N404" s="54"/>
      <c r="O404" s="54"/>
      <c r="P404" s="54"/>
      <c r="Q404" s="55"/>
      <c r="R404" s="55"/>
      <c r="S404" s="55"/>
      <c r="T404" s="55"/>
      <c r="U404" s="52"/>
      <c r="V404" s="56">
        <v>2030.8366197183097</v>
      </c>
      <c r="W404" s="56">
        <v>140.11267605633802</v>
      </c>
      <c r="X404" s="56">
        <v>2110.9211267605633</v>
      </c>
      <c r="Y404" s="56">
        <f>VLOOKUP(D404,Liikennemalli24!$D$2:$F$1804,2,FALSE)</f>
        <v>450</v>
      </c>
      <c r="Z404" s="57">
        <f>VLOOKUP(D404,Liikennemalli24!$D$2:$F$1804,3,FALSE)</f>
        <v>0.26800000000000002</v>
      </c>
      <c r="AA404" s="178">
        <f>IF(G404=1,VLOOKUP(C404,Liikennemalli!$D$6:$H$1921,2,FALSE),"-")</f>
        <v>20.718592292818499</v>
      </c>
      <c r="AB404" s="197">
        <f>IF(G404=1,VLOOKUP(C404,Liikennemalli!$D$6:$H$1921,3,FALSE),"-")</f>
        <v>0.34675756444890499</v>
      </c>
      <c r="AC404" s="134" t="str">
        <f>IF(E404=1,VLOOKUP(Työfile_2024!D404,'2015'!$F$12:$X$1887,18,FALSE),"-")</f>
        <v>-</v>
      </c>
      <c r="AD404" s="127" t="str">
        <f>IF(E404=1,VLOOKUP(Työfile_2024!D404,'2015'!$F$12:$X$1887,19,FALSE),"-")</f>
        <v>-</v>
      </c>
      <c r="AI404" s="127" t="str">
        <f>IF(E404=1,VLOOKUP(Työfile_2024!D404,'2015'!$F$12:$AB$1887,20,FALSE),"-")</f>
        <v>-</v>
      </c>
      <c r="AJ404" s="127" t="str">
        <f>IF(E404=1,VLOOKUP(Työfile_2024!D404,'2015'!$F$12:$AB$1887,21,FALSE),"-")</f>
        <v>-</v>
      </c>
      <c r="AK404" s="127" t="str">
        <f>IF(E404=1,VLOOKUP(Työfile_2024!D404,'2015'!$F$12:$AB$1887,22,FALSE),"-")</f>
        <v>-</v>
      </c>
      <c r="AL404" s="127" t="str">
        <f>IF(E404=1,VLOOKUP(Työfile_2024!D404,'2015'!$F$12:$AB$1887,23,FALSE),"-")</f>
        <v>-</v>
      </c>
      <c r="AM404" s="56">
        <f>VLOOKUP(Työfile_2024!D404,Tmatkat_20km_tarkasteltava_verk!$C$2:$D$1804,2,FALSE)</f>
        <v>1596</v>
      </c>
      <c r="AN404" s="148">
        <f t="shared" si="96"/>
        <v>0.78588301220478074</v>
      </c>
      <c r="AO404" s="178" t="str">
        <f>IF(E404=1,VLOOKUP(Työfile_2024!D404,'2015'!$F$12:$AC$1887,24,FALSE),"-")</f>
        <v>-</v>
      </c>
      <c r="AP404" s="52" t="str">
        <f>VLOOKUP(D404,Tarkasteltava_verkko_2024_harva!$E$2:$I$1804,5,FALSE)</f>
        <v>tiivis</v>
      </c>
      <c r="AQ404" s="52">
        <f>VLOOKUP(D404,Tarkasteltava_verkko_2024_harva!$E$2:$I$1804,4,FALSE)</f>
        <v>0</v>
      </c>
      <c r="AR404" s="148">
        <v>0</v>
      </c>
      <c r="AS404" s="170" t="str">
        <f>IFERROR(VLOOKUP(C404,'2015'!$C$12:$AG$1887,30,FALSE),"-")</f>
        <v>-</v>
      </c>
      <c r="AT404" s="148">
        <v>0</v>
      </c>
      <c r="AU404" s="170" t="str">
        <f>IFERROR(VLOOKUP(C404,'2015'!$C$12:$AG$1887,31,FALSE),"-")</f>
        <v>-</v>
      </c>
      <c r="AV404" s="106"/>
      <c r="AW404" s="63">
        <f>IFERROR(VLOOKUP(C404,Merkittävyysluokitus!$A$2:$J$1705,10,FALSE),"-")</f>
        <v>2</v>
      </c>
      <c r="AX404" s="175">
        <f>IFERROR(VLOOKUP(C404,Merkittävyysluokitus!$A$2:$J$1705,6,FALSE),"-")</f>
        <v>11.637344748858448</v>
      </c>
      <c r="AY404" s="175">
        <f>IFERROR(VLOOKUP(C404,Merkittävyysluokitus!$A$2:$J$1705,7,FALSE),"-")</f>
        <v>4.05</v>
      </c>
      <c r="AZ404" s="175">
        <f>IFERROR(VLOOKUP(C404,Merkittävyysluokitus!$A$2:$J$1705,8,FALSE),"-")</f>
        <v>6.420678082191781</v>
      </c>
      <c r="BA404" s="175">
        <f>IFERROR(VLOOKUP(C404,Merkittävyysluokitus!$A$2:$J$1705,9,FALSE),"-")</f>
        <v>1.1666666666666665</v>
      </c>
      <c r="BB404" s="203"/>
      <c r="BC404" s="203" t="str">
        <f t="shared" si="97"/>
        <v>tieosoite muuttunut</v>
      </c>
      <c r="BD404" s="39" t="str">
        <f t="shared" si="86"/>
        <v>musta</v>
      </c>
      <c r="BE404" s="68" t="str">
        <f t="shared" si="92"/>
        <v>musta</v>
      </c>
      <c r="BF404" s="68" t="str">
        <f t="shared" si="93"/>
        <v>musta</v>
      </c>
      <c r="BG404" s="68" t="str">
        <f t="shared" si="94"/>
        <v>musta</v>
      </c>
      <c r="BH404" s="208" t="str">
        <f t="shared" si="95"/>
        <v>musta</v>
      </c>
      <c r="BI404" s="117"/>
      <c r="BJ404" s="39" t="str">
        <f>IF(F404="ei löydy","uusi tie",IF(E404=0,"tieosoite muuttunut",IF(E404=1,VLOOKUP(D404,'2015'!$F$12:$AL$1887,31,FALSE),"-")))</f>
        <v>tieosoite muuttunut</v>
      </c>
      <c r="BK404" s="67" t="str">
        <f>IF(E404=1,VLOOKUP(D404,'2015'!$F$12:$AL$1887,32,FALSE),"-")</f>
        <v>-</v>
      </c>
      <c r="BL404" s="39" t="str">
        <f>IF(F404="ei löydy","uusi tie",IF(E404=0,"tieosoite muuttunut",IF(E404=1,VLOOKUP(D404,'2015'!$F$12:$AL$1887,33,FALSE),"-")))</f>
        <v>tieosoite muuttunut</v>
      </c>
      <c r="BM404" s="39"/>
      <c r="BN404" s="217" t="str">
        <f>VLOOKUP(D404,'2015'!$F$12:$AL$1887,33,FALSE)</f>
        <v>punainen</v>
      </c>
      <c r="BO404" s="117"/>
      <c r="BP404" s="115" t="s">
        <v>9</v>
      </c>
      <c r="BQ404" s="30"/>
      <c r="BS404" s="5"/>
      <c r="BU404" s="35"/>
      <c r="BV404" s="30" t="s">
        <v>9</v>
      </c>
      <c r="BW404" s="20"/>
      <c r="BX404" t="str">
        <f>IF(E404=1,VLOOKUP(D404,'2015'!$F$12:$AX$1887,43,FALSE),"-")</f>
        <v>-</v>
      </c>
      <c r="BY404" t="str">
        <f>IF(E404=1,VLOOKUP(D404,'2015'!$F$12:$AX$1887,44,FALSE),"-")</f>
        <v>-</v>
      </c>
      <c r="BZ404" t="str">
        <f>IF(E404=1,VLOOKUP(D404,'2015'!$F$12:$AX$1887,45,FALSE),"-")</f>
        <v>-</v>
      </c>
      <c r="CA404" s="31">
        <f t="shared" si="87"/>
        <v>30</v>
      </c>
      <c r="CB404" s="31">
        <f t="shared" si="88"/>
        <v>10</v>
      </c>
      <c r="CC404" s="31">
        <f t="shared" si="89"/>
        <v>10</v>
      </c>
      <c r="CD404" s="31">
        <f t="shared" si="90"/>
        <v>10</v>
      </c>
      <c r="CE404" s="31">
        <f t="shared" si="91"/>
        <v>0</v>
      </c>
      <c r="CO404" s="32" t="s">
        <v>34</v>
      </c>
      <c r="CP404" s="2" t="s">
        <v>35</v>
      </c>
    </row>
    <row r="405" spans="1:94" ht="15.75" thickBot="1" x14ac:dyDescent="0.3">
      <c r="A405" s="50"/>
      <c r="B405" s="50"/>
      <c r="C405" s="50" t="str">
        <f t="shared" si="98"/>
        <v>164_3_7330</v>
      </c>
      <c r="D405" s="51" t="str">
        <f t="shared" si="99"/>
        <v>164_3</v>
      </c>
      <c r="E405" s="224">
        <f>IFERROR(VLOOKUP(C405,'2015'!$C$12:$D$1887,2,FALSE),0)</f>
        <v>1</v>
      </c>
      <c r="F405" s="51">
        <f>IFERROR(K405-IFERROR(VLOOKUP(D405,'2015'!$F$12:$I$1887,4,FALSE),"ei löydy"),"ei löydy")</f>
        <v>0</v>
      </c>
      <c r="G405" s="224">
        <f>IFERROR(VLOOKUP(Työfile_2024!C405,Liikennemalli!$D$6:$G$1921,4,FALSE),0)</f>
        <v>1</v>
      </c>
      <c r="H405" s="225">
        <f>K405-IFERROR(VLOOKUP(Työfile_2024!D405,Liikennemalli!$C$6:$H$1921,6,FALSE),"ei löydy")</f>
        <v>0</v>
      </c>
      <c r="I405" s="80">
        <v>164</v>
      </c>
      <c r="J405" s="52">
        <v>3</v>
      </c>
      <c r="K405" s="52">
        <v>7330</v>
      </c>
      <c r="L405" s="53"/>
      <c r="M405" s="54"/>
      <c r="N405" s="54"/>
      <c r="O405" s="54"/>
      <c r="P405" s="54"/>
      <c r="Q405" s="55"/>
      <c r="R405" s="55"/>
      <c r="S405" s="55"/>
      <c r="T405" s="55"/>
      <c r="U405" s="52"/>
      <c r="V405" s="56">
        <v>2476</v>
      </c>
      <c r="W405" s="56">
        <v>199</v>
      </c>
      <c r="X405" s="56">
        <v>2560</v>
      </c>
      <c r="Y405" s="56">
        <f>VLOOKUP(D405,Liikennemalli24!$D$2:$F$1804,2,FALSE)</f>
        <v>97</v>
      </c>
      <c r="Z405" s="57">
        <f>VLOOKUP(D405,Liikennemalli24!$D$2:$F$1804,3,FALSE)</f>
        <v>9.2999999999999999E-2</v>
      </c>
      <c r="AA405" s="178">
        <f>IF(G405=1,VLOOKUP(C405,Liikennemalli!$D$6:$H$1921,2,FALSE),"-")</f>
        <v>121.42424941201899</v>
      </c>
      <c r="AB405" s="197">
        <f>IF(G405=1,VLOOKUP(C405,Liikennemalli!$D$6:$H$1921,3,FALSE),"-")</f>
        <v>0.39748281511324102</v>
      </c>
      <c r="AC405" s="134">
        <f>IF(E405=1,VLOOKUP(Työfile_2024!D405,'2015'!$F$12:$X$1887,18,FALSE),"-")</f>
        <v>0</v>
      </c>
      <c r="AD405" s="127">
        <f>IF(E405=1,VLOOKUP(Työfile_2024!D405,'2015'!$F$12:$X$1887,19,FALSE),"-")</f>
        <v>0</v>
      </c>
      <c r="AI405" s="127" t="str">
        <f>IF(E405=1,VLOOKUP(Työfile_2024!D405,'2015'!$F$12:$AB$1887,20,FALSE),"-")</f>
        <v>2 000-4 000</v>
      </c>
      <c r="AJ405" s="127" t="str">
        <f>IF(E405=1,VLOOKUP(Työfile_2024!D405,'2015'!$F$12:$AB$1887,21,FALSE),"-")</f>
        <v>0-1 000</v>
      </c>
      <c r="AK405" s="127" t="str">
        <f>IF(E405=1,VLOOKUP(Työfile_2024!D405,'2015'!$F$12:$AB$1887,22,FALSE),"-")</f>
        <v>80-100 %</v>
      </c>
      <c r="AL405" s="127" t="str">
        <f>IF(E405=1,VLOOKUP(Työfile_2024!D405,'2015'!$F$12:$AB$1887,23,FALSE),"-")</f>
        <v>80-100 %</v>
      </c>
      <c r="AM405" s="56">
        <f>VLOOKUP(Työfile_2024!D405,Tmatkat_20km_tarkasteltava_verk!$C$2:$D$1804,2,FALSE)</f>
        <v>944</v>
      </c>
      <c r="AN405" s="148">
        <f t="shared" si="96"/>
        <v>0.38126009693053314</v>
      </c>
      <c r="AO405" s="178">
        <f>IF(E405=1,VLOOKUP(Työfile_2024!D405,'2015'!$F$12:$AC$1887,24,FALSE),"-")</f>
        <v>794</v>
      </c>
      <c r="AP405" s="52" t="str">
        <f>VLOOKUP(D405,Tarkasteltava_verkko_2024_harva!$E$2:$I$1804,5,FALSE)</f>
        <v>tiivis</v>
      </c>
      <c r="AQ405" s="52">
        <f>VLOOKUP(D405,Tarkasteltava_verkko_2024_harva!$E$2:$I$1804,4,FALSE)</f>
        <v>0</v>
      </c>
      <c r="AR405" s="148">
        <v>0</v>
      </c>
      <c r="AS405" s="170">
        <f>IFERROR(VLOOKUP(C405,'2015'!$C$12:$AG$1887,30,FALSE),"-")</f>
        <v>0</v>
      </c>
      <c r="AT405" s="148">
        <v>3.4106412005457026E-2</v>
      </c>
      <c r="AU405" s="170">
        <f>IFERROR(VLOOKUP(C405,'2015'!$C$12:$AG$1887,31,FALSE),"-")</f>
        <v>0</v>
      </c>
      <c r="AV405" s="106"/>
      <c r="AW405" s="63">
        <f>IFERROR(VLOOKUP(C405,Merkittävyysluokitus!$A$2:$J$1705,10,FALSE),"-")</f>
        <v>2</v>
      </c>
      <c r="AX405" s="175">
        <f>IFERROR(VLOOKUP(C405,Merkittävyysluokitus!$A$2:$J$1705,6,FALSE),"-")</f>
        <v>10.601826484018265</v>
      </c>
      <c r="AY405" s="175">
        <f>IFERROR(VLOOKUP(C405,Merkittävyysluokitus!$A$2:$J$1705,7,FALSE),"-")</f>
        <v>4</v>
      </c>
      <c r="AZ405" s="175">
        <f>IFERROR(VLOOKUP(C405,Merkittävyysluokitus!$A$2:$J$1705,8,FALSE),"-")</f>
        <v>5.2684931506849306</v>
      </c>
      <c r="BA405" s="175">
        <f>IFERROR(VLOOKUP(C405,Merkittävyysluokitus!$A$2:$J$1705,9,FALSE),"-")</f>
        <v>1.3333333333333333</v>
      </c>
      <c r="BB405" s="203"/>
      <c r="BC405" s="203" t="str">
        <f t="shared" si="97"/>
        <v>muutos</v>
      </c>
      <c r="BD405" s="39" t="str">
        <f t="shared" si="86"/>
        <v>musta</v>
      </c>
      <c r="BE405" s="68" t="str">
        <f t="shared" si="92"/>
        <v>musta</v>
      </c>
      <c r="BF405" s="68" t="str">
        <f t="shared" si="93"/>
        <v>musta</v>
      </c>
      <c r="BG405" s="68" t="str">
        <f t="shared" si="94"/>
        <v>musta</v>
      </c>
      <c r="BH405" s="208" t="str">
        <f t="shared" si="95"/>
        <v>musta</v>
      </c>
      <c r="BI405" s="117"/>
      <c r="BJ405" s="39" t="str">
        <f>IF(F405="ei löydy","uusi tie",IF(E405=0,"tieosoite muuttunut",IF(E405=1,VLOOKUP(D405,'2015'!$F$12:$AL$1887,31,FALSE),"-")))</f>
        <v>punainen</v>
      </c>
      <c r="BK405" s="67" t="str">
        <f>IF(E405=1,VLOOKUP(D405,'2015'!$F$12:$AL$1887,32,FALSE),"-")</f>
        <v>punainen</v>
      </c>
      <c r="BL405" s="39" t="str">
        <f>IF(F405="ei löydy","uusi tie",IF(E405=0,"tieosoite muuttunut",IF(E405=1,VLOOKUP(D405,'2015'!$F$12:$AL$1887,33,FALSE),"-")))</f>
        <v>punainen</v>
      </c>
      <c r="BM405" s="39"/>
      <c r="BN405" s="217" t="str">
        <f>VLOOKUP(D405,'2015'!$F$12:$AL$1887,33,FALSE)</f>
        <v>punainen</v>
      </c>
      <c r="BO405" s="117"/>
      <c r="BP405" s="115" t="s">
        <v>9</v>
      </c>
      <c r="BQ405" s="30"/>
      <c r="BS405" s="5"/>
      <c r="BU405" s="35"/>
      <c r="BV405" s="30" t="s">
        <v>9</v>
      </c>
      <c r="BW405" s="20"/>
      <c r="BX405">
        <f>IF(E405=1,VLOOKUP(D405,'2015'!$F$12:$AX$1887,43,FALSE),"-")</f>
        <v>0</v>
      </c>
      <c r="BY405">
        <f>IF(E405=1,VLOOKUP(D405,'2015'!$F$12:$AX$1887,44,FALSE),"-")</f>
        <v>0</v>
      </c>
      <c r="BZ405">
        <f>IF(E405=1,VLOOKUP(D405,'2015'!$F$12:$AX$1887,45,FALSE),"-")</f>
        <v>0</v>
      </c>
      <c r="CA405" s="31">
        <f t="shared" si="87"/>
        <v>10</v>
      </c>
      <c r="CB405" s="31">
        <f t="shared" si="88"/>
        <v>0</v>
      </c>
      <c r="CC405" s="31">
        <f t="shared" si="89"/>
        <v>0</v>
      </c>
      <c r="CD405" s="31">
        <f t="shared" si="90"/>
        <v>10</v>
      </c>
      <c r="CE405" s="31">
        <f t="shared" si="91"/>
        <v>0</v>
      </c>
      <c r="CO405" s="32" t="s">
        <v>34</v>
      </c>
      <c r="CP405" s="2" t="s">
        <v>35</v>
      </c>
    </row>
    <row r="406" spans="1:94" ht="15.75" thickBot="1" x14ac:dyDescent="0.3">
      <c r="A406" s="50"/>
      <c r="B406" s="50"/>
      <c r="C406" s="50" t="str">
        <f t="shared" si="98"/>
        <v>164_4_2525</v>
      </c>
      <c r="D406" s="51" t="str">
        <f t="shared" si="99"/>
        <v>164_4</v>
      </c>
      <c r="E406" s="224">
        <f>IFERROR(VLOOKUP(C406,'2015'!$C$12:$D$1887,2,FALSE),0)</f>
        <v>1</v>
      </c>
      <c r="F406" s="51">
        <f>IFERROR(K406-IFERROR(VLOOKUP(D406,'2015'!$F$12:$I$1887,4,FALSE),"ei löydy"),"ei löydy")</f>
        <v>0</v>
      </c>
      <c r="G406" s="224">
        <f>IFERROR(VLOOKUP(Työfile_2024!C406,Liikennemalli!$D$6:$G$1921,4,FALSE),0)</f>
        <v>1</v>
      </c>
      <c r="H406" s="225">
        <f>K406-IFERROR(VLOOKUP(Työfile_2024!D406,Liikennemalli!$C$6:$H$1921,6,FALSE),"ei löydy")</f>
        <v>0</v>
      </c>
      <c r="I406" s="80">
        <v>164</v>
      </c>
      <c r="J406" s="52">
        <v>4</v>
      </c>
      <c r="K406" s="52">
        <v>2525</v>
      </c>
      <c r="L406" s="53"/>
      <c r="M406" s="54"/>
      <c r="N406" s="54"/>
      <c r="O406" s="54"/>
      <c r="P406" s="54"/>
      <c r="Q406" s="55"/>
      <c r="R406" s="55"/>
      <c r="S406" s="55"/>
      <c r="T406" s="55"/>
      <c r="U406" s="52"/>
      <c r="V406" s="56">
        <v>4864.7306930693067</v>
      </c>
      <c r="W406" s="56">
        <v>256.89504950495052</v>
      </c>
      <c r="X406" s="56">
        <v>5395.9069306930696</v>
      </c>
      <c r="Y406" s="56">
        <f>VLOOKUP(D406,Liikennemalli24!$D$2:$F$1804,2,FALSE)</f>
        <v>226</v>
      </c>
      <c r="Z406" s="57">
        <f>VLOOKUP(D406,Liikennemalli24!$D$2:$F$1804,3,FALSE)</f>
        <v>0.10100000000000001</v>
      </c>
      <c r="AA406" s="178">
        <f>IF(G406=1,VLOOKUP(C406,Liikennemalli!$D$6:$H$1921,2,FALSE),"-")</f>
        <v>653.45327071364602</v>
      </c>
      <c r="AB406" s="197">
        <f>IF(G406=1,VLOOKUP(C406,Liikennemalli!$D$6:$H$1921,3,FALSE),"-")</f>
        <v>0.295443816358195</v>
      </c>
      <c r="AC406" s="134">
        <f>IF(E406=1,VLOOKUP(Työfile_2024!D406,'2015'!$F$12:$X$1887,18,FALSE),"-")</f>
        <v>0</v>
      </c>
      <c r="AD406" s="127">
        <f>IF(E406=1,VLOOKUP(Työfile_2024!D406,'2015'!$F$12:$X$1887,19,FALSE),"-")</f>
        <v>0</v>
      </c>
      <c r="AI406" s="127" t="str">
        <f>IF(E406=1,VLOOKUP(Työfile_2024!D406,'2015'!$F$12:$AB$1887,20,FALSE),"-")</f>
        <v>2 000-4 000</v>
      </c>
      <c r="AJ406" s="127" t="str">
        <f>IF(E406=1,VLOOKUP(Työfile_2024!D406,'2015'!$F$12:$AB$1887,21,FALSE),"-")</f>
        <v>0-1 000</v>
      </c>
      <c r="AK406" s="127" t="str">
        <f>IF(E406=1,VLOOKUP(Työfile_2024!D406,'2015'!$F$12:$AB$1887,22,FALSE),"-")</f>
        <v>60-80 %</v>
      </c>
      <c r="AL406" s="127" t="str">
        <f>IF(E406=1,VLOOKUP(Työfile_2024!D406,'2015'!$F$12:$AB$1887,23,FALSE),"-")</f>
        <v>80-100 %</v>
      </c>
      <c r="AM406" s="56">
        <f>VLOOKUP(Työfile_2024!D406,Tmatkat_20km_tarkasteltava_verk!$C$2:$D$1804,2,FALSE)</f>
        <v>1171</v>
      </c>
      <c r="AN406" s="148">
        <f t="shared" si="96"/>
        <v>0.24071219433961727</v>
      </c>
      <c r="AO406" s="178">
        <f>IF(E406=1,VLOOKUP(Työfile_2024!D406,'2015'!$F$12:$AC$1887,24,FALSE),"-")</f>
        <v>970</v>
      </c>
      <c r="AP406" s="52" t="str">
        <f>VLOOKUP(D406,Tarkasteltava_verkko_2024_harva!$E$2:$I$1804,5,FALSE)</f>
        <v>tiivis</v>
      </c>
      <c r="AQ406" s="52">
        <f>VLOOKUP(D406,Tarkasteltava_verkko_2024_harva!$E$2:$I$1804,4,FALSE)</f>
        <v>0</v>
      </c>
      <c r="AR406" s="148">
        <v>0.739009900990099</v>
      </c>
      <c r="AS406" s="170" t="str">
        <f>IFERROR(VLOOKUP(C406,'2015'!$C$12:$AG$1887,30,FALSE),"-")</f>
        <v>kyllä</v>
      </c>
      <c r="AT406" s="148">
        <v>0.94257425742574252</v>
      </c>
      <c r="AU406" s="170">
        <f>IFERROR(VLOOKUP(C406,'2015'!$C$12:$AG$1887,31,FALSE),"-")</f>
        <v>0</v>
      </c>
      <c r="AV406" s="106"/>
      <c r="AW406" s="63">
        <f>IFERROR(VLOOKUP(C406,Merkittävyysluokitus!$A$2:$J$1705,10,FALSE),"-")</f>
        <v>2</v>
      </c>
      <c r="AX406" s="175">
        <f>IFERROR(VLOOKUP(C406,Merkittävyysluokitus!$A$2:$J$1705,6,FALSE),"-")</f>
        <v>11.917602739726027</v>
      </c>
      <c r="AY406" s="175">
        <f>IFERROR(VLOOKUP(C406,Merkittävyysluokitus!$A$2:$J$1705,7,FALSE),"-")</f>
        <v>4.125</v>
      </c>
      <c r="AZ406" s="175">
        <f>IFERROR(VLOOKUP(C406,Merkittävyysluokitus!$A$2:$J$1705,8,FALSE),"-")</f>
        <v>5.7926027397260267</v>
      </c>
      <c r="BA406" s="175">
        <f>IFERROR(VLOOKUP(C406,Merkittävyysluokitus!$A$2:$J$1705,9,FALSE),"-")</f>
        <v>2</v>
      </c>
      <c r="BB406" s="203"/>
      <c r="BC406" s="203" t="str">
        <f t="shared" si="97"/>
        <v/>
      </c>
      <c r="BD406" s="39" t="str">
        <f t="shared" si="86"/>
        <v>musta</v>
      </c>
      <c r="BE406" s="68" t="str">
        <f t="shared" si="92"/>
        <v>musta</v>
      </c>
      <c r="BF406" s="68" t="str">
        <f t="shared" si="93"/>
        <v>musta</v>
      </c>
      <c r="BG406" s="68" t="str">
        <f t="shared" si="94"/>
        <v>musta</v>
      </c>
      <c r="BH406" s="208" t="str">
        <f t="shared" si="95"/>
        <v>musta</v>
      </c>
      <c r="BI406" s="117"/>
      <c r="BJ406" s="39" t="str">
        <f>IF(F406="ei löydy","uusi tie",IF(E406=0,"tieosoite muuttunut",IF(E406=1,VLOOKUP(D406,'2015'!$F$12:$AL$1887,31,FALSE),"-")))</f>
        <v>punainen</v>
      </c>
      <c r="BK406" s="67" t="str">
        <f>IF(E406=1,VLOOKUP(D406,'2015'!$F$12:$AL$1887,32,FALSE),"-")</f>
        <v>musta</v>
      </c>
      <c r="BL406" s="39" t="str">
        <f>IF(F406="ei löydy","uusi tie",IF(E406=0,"tieosoite muuttunut",IF(E406=1,VLOOKUP(D406,'2015'!$F$12:$AL$1887,33,FALSE),"-")))</f>
        <v>musta</v>
      </c>
      <c r="BM406" s="39"/>
      <c r="BN406" s="217" t="str">
        <f>VLOOKUP(D406,'2015'!$F$12:$AL$1887,33,FALSE)</f>
        <v>musta</v>
      </c>
      <c r="BO406" s="117"/>
      <c r="BP406" s="115" t="s">
        <v>50</v>
      </c>
      <c r="BQ406" s="30"/>
      <c r="BS406" s="5"/>
      <c r="BU406" s="35"/>
      <c r="BV406" s="30" t="s">
        <v>50</v>
      </c>
      <c r="BW406" s="20"/>
      <c r="BX406">
        <f>IF(E406=1,VLOOKUP(D406,'2015'!$F$12:$AX$1887,43,FALSE),"-")</f>
        <v>0</v>
      </c>
      <c r="BY406">
        <f>IF(E406=1,VLOOKUP(D406,'2015'!$F$12:$AX$1887,44,FALSE),"-")</f>
        <v>0</v>
      </c>
      <c r="BZ406">
        <f>IF(E406=1,VLOOKUP(D406,'2015'!$F$12:$AX$1887,45,FALSE),"-")</f>
        <v>0</v>
      </c>
      <c r="CA406" s="31">
        <f t="shared" si="87"/>
        <v>10</v>
      </c>
      <c r="CB406" s="31">
        <f t="shared" si="88"/>
        <v>0</v>
      </c>
      <c r="CC406" s="31">
        <f t="shared" si="89"/>
        <v>0</v>
      </c>
      <c r="CD406" s="31">
        <f t="shared" si="90"/>
        <v>10</v>
      </c>
      <c r="CE406" s="31">
        <f t="shared" si="91"/>
        <v>0</v>
      </c>
      <c r="CO406" s="32" t="s">
        <v>34</v>
      </c>
      <c r="CP406" s="2" t="s">
        <v>35</v>
      </c>
    </row>
    <row r="407" spans="1:94" ht="15.75" thickBot="1" x14ac:dyDescent="0.3">
      <c r="A407" s="50"/>
      <c r="B407" s="50"/>
      <c r="C407" s="50" t="str">
        <f t="shared" si="98"/>
        <v>167_1_1410</v>
      </c>
      <c r="D407" s="51" t="str">
        <f t="shared" si="99"/>
        <v>167_1</v>
      </c>
      <c r="E407" s="224">
        <f>IFERROR(VLOOKUP(C407,'2015'!$C$12:$D$1887,2,FALSE),0)</f>
        <v>0</v>
      </c>
      <c r="F407" s="51">
        <f>IFERROR(K407-IFERROR(VLOOKUP(D407,'2015'!$F$12:$I$1887,4,FALSE),"ei löydy"),"ei löydy")</f>
        <v>-1450</v>
      </c>
      <c r="G407" s="224">
        <f>IFERROR(VLOOKUP(Työfile_2024!C407,Liikennemalli!$D$6:$G$1921,4,FALSE),0)</f>
        <v>0</v>
      </c>
      <c r="H407" s="225">
        <f>K407-IFERROR(VLOOKUP(Työfile_2024!D407,Liikennemalli!$C$6:$H$1921,6,FALSE),"ei löydy")</f>
        <v>-4977</v>
      </c>
      <c r="I407" s="80">
        <v>167</v>
      </c>
      <c r="J407" s="52">
        <v>1</v>
      </c>
      <c r="K407" s="52">
        <v>1410</v>
      </c>
      <c r="L407" s="53"/>
      <c r="M407" s="54"/>
      <c r="N407" s="54"/>
      <c r="O407" s="54"/>
      <c r="P407" s="54"/>
      <c r="Q407" s="55"/>
      <c r="R407" s="55"/>
      <c r="S407" s="55"/>
      <c r="T407" s="55"/>
      <c r="U407" s="52"/>
      <c r="V407" s="56">
        <v>12635</v>
      </c>
      <c r="W407" s="56">
        <v>518</v>
      </c>
      <c r="X407" s="56">
        <v>13355</v>
      </c>
      <c r="Y407" s="56">
        <f>VLOOKUP(D407,Liikennemalli24!$D$2:$F$1804,2,FALSE)</f>
        <v>1835</v>
      </c>
      <c r="Z407" s="57">
        <f>VLOOKUP(D407,Liikennemalli24!$D$2:$F$1804,3,FALSE)</f>
        <v>0.36399999999999999</v>
      </c>
      <c r="AA407" s="178" t="str">
        <f>IF(G407=1,VLOOKUP(C407,Liikennemalli!$D$6:$H$1921,2,FALSE),"-")</f>
        <v>-</v>
      </c>
      <c r="AB407" s="197" t="str">
        <f>IF(G407=1,VLOOKUP(C407,Liikennemalli!$D$6:$H$1921,3,FALSE),"-")</f>
        <v>-</v>
      </c>
      <c r="AC407" s="134" t="str">
        <f>IF(E407=1,VLOOKUP(Työfile_2024!D407,'2015'!$F$12:$X$1887,18,FALSE),"-")</f>
        <v>-</v>
      </c>
      <c r="AD407" s="127" t="str">
        <f>IF(E407=1,VLOOKUP(Työfile_2024!D407,'2015'!$F$12:$X$1887,19,FALSE),"-")</f>
        <v>-</v>
      </c>
      <c r="AI407" s="127" t="str">
        <f>IF(E407=1,VLOOKUP(Työfile_2024!D407,'2015'!$F$12:$AB$1887,20,FALSE),"-")</f>
        <v>-</v>
      </c>
      <c r="AJ407" s="127" t="str">
        <f>IF(E407=1,VLOOKUP(Työfile_2024!D407,'2015'!$F$12:$AB$1887,21,FALSE),"-")</f>
        <v>-</v>
      </c>
      <c r="AK407" s="127" t="str">
        <f>IF(E407=1,VLOOKUP(Työfile_2024!D407,'2015'!$F$12:$AB$1887,22,FALSE),"-")</f>
        <v>-</v>
      </c>
      <c r="AL407" s="127" t="str">
        <f>IF(E407=1,VLOOKUP(Työfile_2024!D407,'2015'!$F$12:$AB$1887,23,FALSE),"-")</f>
        <v>-</v>
      </c>
      <c r="AM407" s="56">
        <f>VLOOKUP(Työfile_2024!D407,Tmatkat_20km_tarkasteltava_verk!$C$2:$D$1804,2,FALSE)</f>
        <v>2420</v>
      </c>
      <c r="AN407" s="148">
        <f t="shared" si="96"/>
        <v>0.19153146022952117</v>
      </c>
      <c r="AO407" s="178" t="str">
        <f>IF(E407=1,VLOOKUP(Työfile_2024!D407,'2015'!$F$12:$AC$1887,24,FALSE),"-")</f>
        <v>-</v>
      </c>
      <c r="AP407" s="52" t="str">
        <f>VLOOKUP(D407,Tarkasteltava_verkko_2024_harva!$E$2:$I$1804,5,FALSE)</f>
        <v>tiivis</v>
      </c>
      <c r="AQ407" s="52" t="str">
        <f>VLOOKUP(D407,Tarkasteltava_verkko_2024_harva!$E$2:$I$1804,4,FALSE)</f>
        <v>harva</v>
      </c>
      <c r="AR407" s="148">
        <v>0.99716312056737588</v>
      </c>
      <c r="AS407" s="170" t="str">
        <f>IFERROR(VLOOKUP(C407,'2015'!$C$12:$AG$1887,30,FALSE),"-")</f>
        <v>-</v>
      </c>
      <c r="AT407" s="148">
        <v>0.99716312056737588</v>
      </c>
      <c r="AU407" s="170" t="str">
        <f>IFERROR(VLOOKUP(C407,'2015'!$C$12:$AG$1887,31,FALSE),"-")</f>
        <v>-</v>
      </c>
      <c r="AV407" s="106"/>
      <c r="AW407" s="63" t="str">
        <f>IFERROR(VLOOKUP(C407,Merkittävyysluokitus!$A$2:$J$1705,10,FALSE),"-")</f>
        <v>-</v>
      </c>
      <c r="AX407" s="175" t="str">
        <f>IFERROR(VLOOKUP(C407,Merkittävyysluokitus!$A$2:$J$1705,6,FALSE),"-")</f>
        <v>-</v>
      </c>
      <c r="AY407" s="175" t="str">
        <f>IFERROR(VLOOKUP(C407,Merkittävyysluokitus!$A$2:$J$1705,7,FALSE),"-")</f>
        <v>-</v>
      </c>
      <c r="AZ407" s="175" t="str">
        <f>IFERROR(VLOOKUP(C407,Merkittävyysluokitus!$A$2:$J$1705,8,FALSE),"-")</f>
        <v>-</v>
      </c>
      <c r="BA407" s="175" t="str">
        <f>IFERROR(VLOOKUP(C407,Merkittävyysluokitus!$A$2:$J$1705,9,FALSE),"-")</f>
        <v>-</v>
      </c>
      <c r="BB407" s="203"/>
      <c r="BC407" s="203" t="str">
        <f t="shared" si="97"/>
        <v>tieosoite muuttunut</v>
      </c>
      <c r="BD407" s="39" t="str">
        <f t="shared" si="86"/>
        <v>musta</v>
      </c>
      <c r="BE407" s="68" t="str">
        <f t="shared" si="92"/>
        <v>musta</v>
      </c>
      <c r="BF407" s="68" t="str">
        <f t="shared" si="93"/>
        <v>musta</v>
      </c>
      <c r="BG407" s="68" t="str">
        <f t="shared" si="94"/>
        <v>punainen</v>
      </c>
      <c r="BH407" s="208" t="str">
        <f t="shared" si="95"/>
        <v>musta</v>
      </c>
      <c r="BI407" s="117"/>
      <c r="BJ407" s="39" t="str">
        <f>IF(F407="ei löydy","uusi tie",IF(E407=0,"tieosoite muuttunut",IF(E407=1,VLOOKUP(D407,'2015'!$F$12:$AL$1887,31,FALSE),"-")))</f>
        <v>tieosoite muuttunut</v>
      </c>
      <c r="BK407" s="67" t="str">
        <f>IF(E407=1,VLOOKUP(D407,'2015'!$F$12:$AL$1887,32,FALSE),"-")</f>
        <v>-</v>
      </c>
      <c r="BL407" s="39" t="str">
        <f>IF(F407="ei löydy","uusi tie",IF(E407=0,"tieosoite muuttunut",IF(E407=1,VLOOKUP(D407,'2015'!$F$12:$AL$1887,33,FALSE),"-")))</f>
        <v>tieosoite muuttunut</v>
      </c>
      <c r="BM407" s="39"/>
      <c r="BN407" s="217" t="str">
        <f>VLOOKUP(D407,'2015'!$F$12:$AL$1887,33,FALSE)</f>
        <v>musta</v>
      </c>
      <c r="BO407" s="117"/>
      <c r="BP407" s="115" t="s">
        <v>50</v>
      </c>
      <c r="BQ407" s="30"/>
      <c r="BS407" s="5"/>
      <c r="BU407" s="35"/>
      <c r="BV407" s="30" t="s">
        <v>50</v>
      </c>
      <c r="BW407" s="20"/>
      <c r="BX407" t="str">
        <f>IF(E407=1,VLOOKUP(D407,'2015'!$F$12:$AX$1887,43,FALSE),"-")</f>
        <v>-</v>
      </c>
      <c r="BY407" t="str">
        <f>IF(E407=1,VLOOKUP(D407,'2015'!$F$12:$AX$1887,44,FALSE),"-")</f>
        <v>-</v>
      </c>
      <c r="BZ407" t="str">
        <f>IF(E407=1,VLOOKUP(D407,'2015'!$F$12:$AX$1887,45,FALSE),"-")</f>
        <v>-</v>
      </c>
      <c r="CA407" s="31">
        <f t="shared" si="87"/>
        <v>30</v>
      </c>
      <c r="CB407" s="31">
        <f t="shared" si="88"/>
        <v>10</v>
      </c>
      <c r="CC407" s="31">
        <f t="shared" si="89"/>
        <v>10</v>
      </c>
      <c r="CD407" s="31">
        <f t="shared" si="90"/>
        <v>10</v>
      </c>
      <c r="CE407" s="31">
        <f t="shared" si="91"/>
        <v>0</v>
      </c>
      <c r="CO407" s="32" t="s">
        <v>34</v>
      </c>
      <c r="CP407" s="2" t="s">
        <v>35</v>
      </c>
    </row>
    <row r="408" spans="1:94" ht="15.75" thickBot="1" x14ac:dyDescent="0.3">
      <c r="A408" s="50"/>
      <c r="B408" s="50"/>
      <c r="C408" s="50" t="str">
        <f t="shared" si="98"/>
        <v>167_2_6590</v>
      </c>
      <c r="D408" s="51" t="str">
        <f t="shared" si="99"/>
        <v>167_2</v>
      </c>
      <c r="E408" s="224">
        <f>IFERROR(VLOOKUP(C408,'2015'!$C$12:$D$1887,2,FALSE),0)</f>
        <v>0</v>
      </c>
      <c r="F408" s="51">
        <f>IFERROR(K408-IFERROR(VLOOKUP(D408,'2015'!$F$12:$I$1887,4,FALSE),"ei löydy"),"ei löydy")</f>
        <v>2705</v>
      </c>
      <c r="G408" s="224">
        <f>IFERROR(VLOOKUP(Työfile_2024!C408,Liikennemalli!$D$6:$G$1921,4,FALSE),0)</f>
        <v>1</v>
      </c>
      <c r="H408" s="225">
        <f>K408-IFERROR(VLOOKUP(Työfile_2024!D408,Liikennemalli!$C$6:$H$1921,6,FALSE),"ei löydy")</f>
        <v>0</v>
      </c>
      <c r="I408" s="80">
        <v>167</v>
      </c>
      <c r="J408" s="52">
        <v>2</v>
      </c>
      <c r="K408" s="52">
        <v>6590</v>
      </c>
      <c r="L408" s="53"/>
      <c r="M408" s="54"/>
      <c r="N408" s="54"/>
      <c r="O408" s="54"/>
      <c r="P408" s="54"/>
      <c r="Q408" s="55"/>
      <c r="R408" s="55"/>
      <c r="S408" s="55"/>
      <c r="T408" s="55"/>
      <c r="U408" s="52"/>
      <c r="V408" s="56">
        <v>10442.09650986343</v>
      </c>
      <c r="W408" s="56">
        <v>721.58027314112292</v>
      </c>
      <c r="X408" s="56">
        <v>11533.003034901365</v>
      </c>
      <c r="Y408" s="56">
        <f>VLOOKUP(D408,Liikennemalli24!$D$2:$F$1804,2,FALSE)</f>
        <v>415</v>
      </c>
      <c r="Z408" s="57">
        <f>VLOOKUP(D408,Liikennemalli24!$D$2:$F$1804,3,FALSE)</f>
        <v>0.112</v>
      </c>
      <c r="AA408" s="178">
        <f>IF(G408=1,VLOOKUP(C408,Liikennemalli!$D$6:$H$1921,2,FALSE),"-")</f>
        <v>4431.8757076332204</v>
      </c>
      <c r="AB408" s="197">
        <f>IF(G408=1,VLOOKUP(C408,Liikennemalli!$D$6:$H$1921,3,FALSE),"-")</f>
        <v>0.72136580260691696</v>
      </c>
      <c r="AC408" s="134" t="str">
        <f>IF(E408=1,VLOOKUP(Työfile_2024!D408,'2015'!$F$12:$X$1887,18,FALSE),"-")</f>
        <v>-</v>
      </c>
      <c r="AD408" s="127" t="str">
        <f>IF(E408=1,VLOOKUP(Työfile_2024!D408,'2015'!$F$12:$X$1887,19,FALSE),"-")</f>
        <v>-</v>
      </c>
      <c r="AI408" s="127" t="str">
        <f>IF(E408=1,VLOOKUP(Työfile_2024!D408,'2015'!$F$12:$AB$1887,20,FALSE),"-")</f>
        <v>-</v>
      </c>
      <c r="AJ408" s="127" t="str">
        <f>IF(E408=1,VLOOKUP(Työfile_2024!D408,'2015'!$F$12:$AB$1887,21,FALSE),"-")</f>
        <v>-</v>
      </c>
      <c r="AK408" s="127" t="str">
        <f>IF(E408=1,VLOOKUP(Työfile_2024!D408,'2015'!$F$12:$AB$1887,22,FALSE),"-")</f>
        <v>-</v>
      </c>
      <c r="AL408" s="127" t="str">
        <f>IF(E408=1,VLOOKUP(Työfile_2024!D408,'2015'!$F$12:$AB$1887,23,FALSE),"-")</f>
        <v>-</v>
      </c>
      <c r="AM408" s="56">
        <f>VLOOKUP(Työfile_2024!D408,Tmatkat_20km_tarkasteltava_verk!$C$2:$D$1804,2,FALSE)</f>
        <v>6266</v>
      </c>
      <c r="AN408" s="148">
        <f t="shared" si="96"/>
        <v>0.60007106753717909</v>
      </c>
      <c r="AO408" s="178" t="str">
        <f>IF(E408=1,VLOOKUP(Työfile_2024!D408,'2015'!$F$12:$AC$1887,24,FALSE),"-")</f>
        <v>-</v>
      </c>
      <c r="AP408" s="52" t="str">
        <f>VLOOKUP(D408,Tarkasteltava_verkko_2024_harva!$E$2:$I$1804,5,FALSE)</f>
        <v>tiivis</v>
      </c>
      <c r="AQ408" s="52" t="str">
        <f>VLOOKUP(D408,Tarkasteltava_verkko_2024_harva!$E$2:$I$1804,4,FALSE)</f>
        <v>harva</v>
      </c>
      <c r="AR408" s="148">
        <v>0.10682852807283763</v>
      </c>
      <c r="AS408" s="170" t="str">
        <f>IFERROR(VLOOKUP(C408,'2015'!$C$12:$AG$1887,30,FALSE),"-")</f>
        <v>-</v>
      </c>
      <c r="AT408" s="148">
        <v>0.14795144157814871</v>
      </c>
      <c r="AU408" s="170" t="str">
        <f>IFERROR(VLOOKUP(C408,'2015'!$C$12:$AG$1887,31,FALSE),"-")</f>
        <v>-</v>
      </c>
      <c r="AV408" s="106"/>
      <c r="AW408" s="63" t="str">
        <f>IFERROR(VLOOKUP(C408,Merkittävyysluokitus!$A$2:$J$1705,10,FALSE),"-")</f>
        <v>-</v>
      </c>
      <c r="AX408" s="175" t="str">
        <f>IFERROR(VLOOKUP(C408,Merkittävyysluokitus!$A$2:$J$1705,6,FALSE),"-")</f>
        <v>-</v>
      </c>
      <c r="AY408" s="175" t="str">
        <f>IFERROR(VLOOKUP(C408,Merkittävyysluokitus!$A$2:$J$1705,7,FALSE),"-")</f>
        <v>-</v>
      </c>
      <c r="AZ408" s="175" t="str">
        <f>IFERROR(VLOOKUP(C408,Merkittävyysluokitus!$A$2:$J$1705,8,FALSE),"-")</f>
        <v>-</v>
      </c>
      <c r="BA408" s="175" t="str">
        <f>IFERROR(VLOOKUP(C408,Merkittävyysluokitus!$A$2:$J$1705,9,FALSE),"-")</f>
        <v>-</v>
      </c>
      <c r="BB408" s="203"/>
      <c r="BC408" s="203" t="str">
        <f t="shared" si="97"/>
        <v>tieosoite muuttunut</v>
      </c>
      <c r="BD408" s="39" t="str">
        <f t="shared" si="86"/>
        <v>musta</v>
      </c>
      <c r="BE408" s="68" t="str">
        <f t="shared" si="92"/>
        <v>musta</v>
      </c>
      <c r="BF408" s="68" t="str">
        <f t="shared" si="93"/>
        <v>musta</v>
      </c>
      <c r="BG408" s="68" t="str">
        <f t="shared" si="94"/>
        <v>punainen</v>
      </c>
      <c r="BH408" s="208" t="str">
        <f t="shared" si="95"/>
        <v>musta</v>
      </c>
      <c r="BI408" s="117"/>
      <c r="BJ408" s="39" t="str">
        <f>IF(F408="ei löydy","uusi tie",IF(E408=0,"tieosoite muuttunut",IF(E408=1,VLOOKUP(D408,'2015'!$F$12:$AL$1887,31,FALSE),"-")))</f>
        <v>tieosoite muuttunut</v>
      </c>
      <c r="BK408" s="67" t="str">
        <f>IF(E408=1,VLOOKUP(D408,'2015'!$F$12:$AL$1887,32,FALSE),"-")</f>
        <v>-</v>
      </c>
      <c r="BL408" s="39" t="str">
        <f>IF(F408="ei löydy","uusi tie",IF(E408=0,"tieosoite muuttunut",IF(E408=1,VLOOKUP(D408,'2015'!$F$12:$AL$1887,33,FALSE),"-")))</f>
        <v>tieosoite muuttunut</v>
      </c>
      <c r="BM408" s="39"/>
      <c r="BN408" s="217" t="str">
        <f>VLOOKUP(D408,'2015'!$F$12:$AL$1887,33,FALSE)</f>
        <v>punainen</v>
      </c>
      <c r="BO408" s="117"/>
      <c r="BP408" t="s">
        <v>50</v>
      </c>
      <c r="BQ408" s="30"/>
      <c r="BS408" s="5"/>
      <c r="BU408" s="35"/>
      <c r="BV408" s="30" t="s">
        <v>50</v>
      </c>
      <c r="BW408" s="20"/>
      <c r="BX408" t="str">
        <f>IF(E408=1,VLOOKUP(D408,'2015'!$F$12:$AX$1887,43,FALSE),"-")</f>
        <v>-</v>
      </c>
      <c r="BY408" t="str">
        <f>IF(E408=1,VLOOKUP(D408,'2015'!$F$12:$AX$1887,44,FALSE),"-")</f>
        <v>-</v>
      </c>
      <c r="BZ408" t="str">
        <f>IF(E408=1,VLOOKUP(D408,'2015'!$F$12:$AX$1887,45,FALSE),"-")</f>
        <v>-</v>
      </c>
      <c r="CA408" s="31">
        <f t="shared" si="87"/>
        <v>30</v>
      </c>
      <c r="CB408" s="31">
        <f t="shared" si="88"/>
        <v>10</v>
      </c>
      <c r="CC408" s="31">
        <f t="shared" si="89"/>
        <v>10</v>
      </c>
      <c r="CD408" s="31">
        <f t="shared" si="90"/>
        <v>10</v>
      </c>
      <c r="CE408" s="31">
        <f t="shared" si="91"/>
        <v>0</v>
      </c>
      <c r="CO408" s="32" t="s">
        <v>34</v>
      </c>
      <c r="CP408" s="2" t="s">
        <v>35</v>
      </c>
    </row>
    <row r="409" spans="1:94" ht="15.75" thickBot="1" x14ac:dyDescent="0.3">
      <c r="A409" s="50"/>
      <c r="B409" s="50"/>
      <c r="C409" s="50" t="str">
        <f t="shared" si="98"/>
        <v>167_4_4145</v>
      </c>
      <c r="D409" s="51" t="str">
        <f t="shared" si="99"/>
        <v>167_4</v>
      </c>
      <c r="E409" s="224">
        <f>IFERROR(VLOOKUP(C409,'2015'!$C$12:$D$1887,2,FALSE),0)</f>
        <v>1</v>
      </c>
      <c r="F409" s="51">
        <f>IFERROR(K409-IFERROR(VLOOKUP(D409,'2015'!$F$12:$I$1887,4,FALSE),"ei löydy"),"ei löydy")</f>
        <v>0</v>
      </c>
      <c r="G409" s="224">
        <f>IFERROR(VLOOKUP(Työfile_2024!C409,Liikennemalli!$D$6:$G$1921,4,FALSE),0)</f>
        <v>1</v>
      </c>
      <c r="H409" s="225">
        <f>K409-IFERROR(VLOOKUP(Työfile_2024!D409,Liikennemalli!$C$6:$H$1921,6,FALSE),"ei löydy")</f>
        <v>0</v>
      </c>
      <c r="I409" s="80">
        <v>167</v>
      </c>
      <c r="J409" s="52">
        <v>4</v>
      </c>
      <c r="K409" s="52">
        <v>4145</v>
      </c>
      <c r="L409" s="53"/>
      <c r="M409" s="54"/>
      <c r="N409" s="54"/>
      <c r="O409" s="54"/>
      <c r="P409" s="54"/>
      <c r="Q409" s="55"/>
      <c r="R409" s="55"/>
      <c r="S409" s="55"/>
      <c r="T409" s="55"/>
      <c r="U409" s="52"/>
      <c r="V409" s="56">
        <v>6937</v>
      </c>
      <c r="W409" s="56">
        <v>380</v>
      </c>
      <c r="X409" s="56">
        <v>7541</v>
      </c>
      <c r="Y409" s="56">
        <f>VLOOKUP(D409,Liikennemalli24!$D$2:$F$1804,2,FALSE)</f>
        <v>265</v>
      </c>
      <c r="Z409" s="57">
        <f>VLOOKUP(D409,Liikennemalli24!$D$2:$F$1804,3,FALSE)</f>
        <v>0.10100000000000001</v>
      </c>
      <c r="AA409" s="178">
        <f>IF(G409=1,VLOOKUP(C409,Liikennemalli!$D$6:$H$1921,2,FALSE),"-")</f>
        <v>4893.4507201407396</v>
      </c>
      <c r="AB409" s="197">
        <f>IF(G409=1,VLOOKUP(C409,Liikennemalli!$D$6:$H$1921,3,FALSE),"-")</f>
        <v>0.78417406082764696</v>
      </c>
      <c r="AC409" s="134">
        <f>IF(E409=1,VLOOKUP(Työfile_2024!D409,'2015'!$F$12:$X$1887,18,FALSE),"-")</f>
        <v>0</v>
      </c>
      <c r="AD409" s="127">
        <f>IF(E409=1,VLOOKUP(Työfile_2024!D409,'2015'!$F$12:$X$1887,19,FALSE),"-")</f>
        <v>0</v>
      </c>
      <c r="AI409" s="127" t="str">
        <f>IF(E409=1,VLOOKUP(Työfile_2024!D409,'2015'!$F$12:$AB$1887,20,FALSE),"-")</f>
        <v>4 000-10 000</v>
      </c>
      <c r="AJ409" s="127" t="str">
        <f>IF(E409=1,VLOOKUP(Työfile_2024!D409,'2015'!$F$12:$AB$1887,21,FALSE),"-")</f>
        <v>4 000-10 000</v>
      </c>
      <c r="AK409" s="127" t="str">
        <f>IF(E409=1,VLOOKUP(Työfile_2024!D409,'2015'!$F$12:$AB$1887,22,FALSE),"-")</f>
        <v>80-100 %</v>
      </c>
      <c r="AL409" s="127" t="str">
        <f>IF(E409=1,VLOOKUP(Työfile_2024!D409,'2015'!$F$12:$AB$1887,23,FALSE),"-")</f>
        <v>80-100 %</v>
      </c>
      <c r="AM409" s="56">
        <f>VLOOKUP(Työfile_2024!D409,Tmatkat_20km_tarkasteltava_verk!$C$2:$D$1804,2,FALSE)</f>
        <v>1870</v>
      </c>
      <c r="AN409" s="148">
        <f t="shared" si="96"/>
        <v>0.26956897794435636</v>
      </c>
      <c r="AO409" s="178">
        <f>IF(E409=1,VLOOKUP(Työfile_2024!D409,'2015'!$F$12:$AC$1887,24,FALSE),"-")</f>
        <v>1985</v>
      </c>
      <c r="AP409" s="52" t="str">
        <f>VLOOKUP(D409,Tarkasteltava_verkko_2024_harva!$E$2:$I$1804,5,FALSE)</f>
        <v>tiivis</v>
      </c>
      <c r="AQ409" s="52">
        <f>VLOOKUP(D409,Tarkasteltava_verkko_2024_harva!$E$2:$I$1804,4,FALSE)</f>
        <v>0</v>
      </c>
      <c r="AR409" s="148">
        <v>3.6429433051869721E-2</v>
      </c>
      <c r="AS409" s="170">
        <f>IFERROR(VLOOKUP(C409,'2015'!$C$12:$AG$1887,30,FALSE),"-")</f>
        <v>0</v>
      </c>
      <c r="AT409" s="148">
        <v>0.2943305186972256</v>
      </c>
      <c r="AU409" s="170">
        <f>IFERROR(VLOOKUP(C409,'2015'!$C$12:$AG$1887,31,FALSE),"-")</f>
        <v>0</v>
      </c>
      <c r="AV409" s="106"/>
      <c r="AW409" s="63">
        <f>IFERROR(VLOOKUP(C409,Merkittävyysluokitus!$A$2:$J$1705,10,FALSE),"-")</f>
        <v>1</v>
      </c>
      <c r="AX409" s="175">
        <f>IFERROR(VLOOKUP(C409,Merkittävyysluokitus!$A$2:$J$1705,6,FALSE),"-")</f>
        <v>12.960555555555556</v>
      </c>
      <c r="AY409" s="175">
        <f>IFERROR(VLOOKUP(C409,Merkittävyysluokitus!$A$2:$J$1705,7,FALSE),"-")</f>
        <v>5</v>
      </c>
      <c r="AZ409" s="175">
        <f>IFERROR(VLOOKUP(C409,Merkittävyysluokitus!$A$2:$J$1705,8,FALSE),"-")</f>
        <v>6.1272222222222226</v>
      </c>
      <c r="BA409" s="175">
        <f>IFERROR(VLOOKUP(C409,Merkittävyysluokitus!$A$2:$J$1705,9,FALSE),"-")</f>
        <v>1.8333333333333333</v>
      </c>
      <c r="BB409" s="203"/>
      <c r="BC409" s="203" t="str">
        <f t="shared" si="97"/>
        <v>muutos</v>
      </c>
      <c r="BD409" s="39" t="str">
        <f t="shared" si="86"/>
        <v>musta</v>
      </c>
      <c r="BE409" s="68" t="str">
        <f t="shared" si="92"/>
        <v>musta</v>
      </c>
      <c r="BF409" s="68" t="str">
        <f t="shared" si="93"/>
        <v>musta</v>
      </c>
      <c r="BG409" s="68" t="str">
        <f t="shared" si="94"/>
        <v>musta</v>
      </c>
      <c r="BH409" s="208" t="str">
        <f t="shared" si="95"/>
        <v>musta</v>
      </c>
      <c r="BI409" s="117"/>
      <c r="BJ409" s="39" t="str">
        <f>IF(F409="ei löydy","uusi tie",IF(E409=0,"tieosoite muuttunut",IF(E409=1,VLOOKUP(D409,'2015'!$F$12:$AL$1887,31,FALSE),"-")))</f>
        <v>punainen</v>
      </c>
      <c r="BK409" s="67" t="str">
        <f>IF(E409=1,VLOOKUP(D409,'2015'!$F$12:$AL$1887,32,FALSE),"-")</f>
        <v>punainen</v>
      </c>
      <c r="BL409" s="39" t="str">
        <f>IF(F409="ei löydy","uusi tie",IF(E409=0,"tieosoite muuttunut",IF(E409=1,VLOOKUP(D409,'2015'!$F$12:$AL$1887,33,FALSE),"-")))</f>
        <v>punainen</v>
      </c>
      <c r="BM409" s="39"/>
      <c r="BN409" s="217" t="str">
        <f>VLOOKUP(D409,'2015'!$F$12:$AL$1887,33,FALSE)</f>
        <v>punainen</v>
      </c>
      <c r="BO409" s="117"/>
      <c r="BP409" t="s">
        <v>50</v>
      </c>
      <c r="BQ409" s="30"/>
      <c r="BS409" s="5"/>
      <c r="BU409" s="35"/>
      <c r="BV409" s="30" t="s">
        <v>50</v>
      </c>
      <c r="BW409" s="20"/>
      <c r="BX409">
        <f>IF(E409=1,VLOOKUP(D409,'2015'!$F$12:$AX$1887,43,FALSE),"-")</f>
        <v>0</v>
      </c>
      <c r="BY409">
        <f>IF(E409=1,VLOOKUP(D409,'2015'!$F$12:$AX$1887,44,FALSE),"-")</f>
        <v>0</v>
      </c>
      <c r="BZ409">
        <f>IF(E409=1,VLOOKUP(D409,'2015'!$F$12:$AX$1887,45,FALSE),"-")</f>
        <v>0</v>
      </c>
      <c r="CA409" s="31">
        <f t="shared" si="87"/>
        <v>10</v>
      </c>
      <c r="CB409" s="31">
        <f t="shared" si="88"/>
        <v>0</v>
      </c>
      <c r="CC409" s="31">
        <f t="shared" si="89"/>
        <v>0</v>
      </c>
      <c r="CD409" s="31">
        <f t="shared" si="90"/>
        <v>10</v>
      </c>
      <c r="CE409" s="31">
        <f t="shared" si="91"/>
        <v>0</v>
      </c>
      <c r="CO409" s="32" t="s">
        <v>34</v>
      </c>
      <c r="CP409" s="2" t="s">
        <v>35</v>
      </c>
    </row>
    <row r="410" spans="1:94" ht="15.75" thickBot="1" x14ac:dyDescent="0.3">
      <c r="A410" s="50"/>
      <c r="B410" s="50"/>
      <c r="C410" s="50" t="str">
        <f t="shared" si="98"/>
        <v>167_5_4613</v>
      </c>
      <c r="D410" s="51" t="str">
        <f t="shared" si="99"/>
        <v>167_5</v>
      </c>
      <c r="E410" s="224">
        <f>IFERROR(VLOOKUP(C410,'2015'!$C$12:$D$1887,2,FALSE),0)</f>
        <v>1</v>
      </c>
      <c r="F410" s="51">
        <f>IFERROR(K410-IFERROR(VLOOKUP(D410,'2015'!$F$12:$I$1887,4,FALSE),"ei löydy"),"ei löydy")</f>
        <v>0</v>
      </c>
      <c r="G410" s="224">
        <f>IFERROR(VLOOKUP(Työfile_2024!C410,Liikennemalli!$D$6:$G$1921,4,FALSE),0)</f>
        <v>1</v>
      </c>
      <c r="H410" s="225">
        <f>K410-IFERROR(VLOOKUP(Työfile_2024!D410,Liikennemalli!$C$6:$H$1921,6,FALSE),"ei löydy")</f>
        <v>0</v>
      </c>
      <c r="I410" s="80">
        <v>167</v>
      </c>
      <c r="J410" s="52">
        <v>5</v>
      </c>
      <c r="K410" s="52">
        <v>4613</v>
      </c>
      <c r="L410" s="53"/>
      <c r="M410" s="54"/>
      <c r="N410" s="54"/>
      <c r="O410" s="54"/>
      <c r="P410" s="54"/>
      <c r="Q410" s="55"/>
      <c r="R410" s="55"/>
      <c r="S410" s="55"/>
      <c r="T410" s="55"/>
      <c r="U410" s="52"/>
      <c r="V410" s="56">
        <v>7073.6451333188816</v>
      </c>
      <c r="W410" s="56">
        <v>391.99393019726858</v>
      </c>
      <c r="X410" s="56">
        <v>7687.4972902666377</v>
      </c>
      <c r="Y410" s="56">
        <f>VLOOKUP(D410,Liikennemalli24!$D$2:$F$1804,2,FALSE)</f>
        <v>109</v>
      </c>
      <c r="Z410" s="57">
        <f>VLOOKUP(D410,Liikennemalli24!$D$2:$F$1804,3,FALSE)</f>
        <v>9.4E-2</v>
      </c>
      <c r="AA410" s="178">
        <f>IF(G410=1,VLOOKUP(C410,Liikennemalli!$D$6:$H$1921,2,FALSE),"-")</f>
        <v>4184.8239092383901</v>
      </c>
      <c r="AB410" s="197">
        <f>IF(G410=1,VLOOKUP(C410,Liikennemalli!$D$6:$H$1921,3,FALSE),"-")</f>
        <v>0.77621513325820402</v>
      </c>
      <c r="AC410" s="134">
        <f>IF(E410=1,VLOOKUP(Työfile_2024!D410,'2015'!$F$12:$X$1887,18,FALSE),"-")</f>
        <v>0</v>
      </c>
      <c r="AD410" s="127">
        <f>IF(E410=1,VLOOKUP(Työfile_2024!D410,'2015'!$F$12:$X$1887,19,FALSE),"-")</f>
        <v>0</v>
      </c>
      <c r="AI410" s="127" t="str">
        <f>IF(E410=1,VLOOKUP(Työfile_2024!D410,'2015'!$F$12:$AB$1887,20,FALSE),"-")</f>
        <v>4 000-10 000</v>
      </c>
      <c r="AJ410" s="127" t="str">
        <f>IF(E410=1,VLOOKUP(Työfile_2024!D410,'2015'!$F$12:$AB$1887,21,FALSE),"-")</f>
        <v>4 000-10 000</v>
      </c>
      <c r="AK410" s="127" t="str">
        <f>IF(E410=1,VLOOKUP(Työfile_2024!D410,'2015'!$F$12:$AB$1887,22,FALSE),"-")</f>
        <v>80-100 %</v>
      </c>
      <c r="AL410" s="127" t="str">
        <f>IF(E410=1,VLOOKUP(Työfile_2024!D410,'2015'!$F$12:$AB$1887,23,FALSE),"-")</f>
        <v>80-100 %</v>
      </c>
      <c r="AM410" s="56">
        <f>VLOOKUP(Työfile_2024!D410,Tmatkat_20km_tarkasteltava_verk!$C$2:$D$1804,2,FALSE)</f>
        <v>1855</v>
      </c>
      <c r="AN410" s="148">
        <f t="shared" si="96"/>
        <v>0.26224103203345928</v>
      </c>
      <c r="AO410" s="178">
        <f>IF(E410=1,VLOOKUP(Työfile_2024!D410,'2015'!$F$12:$AC$1887,24,FALSE),"-")</f>
        <v>1880</v>
      </c>
      <c r="AP410" s="52" t="str">
        <f>VLOOKUP(D410,Tarkasteltava_verkko_2024_harva!$E$2:$I$1804,5,FALSE)</f>
        <v>tiivis</v>
      </c>
      <c r="AQ410" s="52">
        <f>VLOOKUP(D410,Tarkasteltava_verkko_2024_harva!$E$2:$I$1804,4,FALSE)</f>
        <v>0</v>
      </c>
      <c r="AR410" s="148">
        <v>0.36115326251896812</v>
      </c>
      <c r="AS410" s="170">
        <f>IFERROR(VLOOKUP(C410,'2015'!$C$12:$AG$1887,30,FALSE),"-")</f>
        <v>0</v>
      </c>
      <c r="AT410" s="148">
        <v>6.3299371341859964E-2</v>
      </c>
      <c r="AU410" s="170">
        <f>IFERROR(VLOOKUP(C410,'2015'!$C$12:$AG$1887,31,FALSE),"-")</f>
        <v>0</v>
      </c>
      <c r="AV410" s="106"/>
      <c r="AW410" s="63">
        <f>IFERROR(VLOOKUP(C410,Merkittävyysluokitus!$A$2:$J$1705,10,FALSE),"-")</f>
        <v>2</v>
      </c>
      <c r="AX410" s="175">
        <f>IFERROR(VLOOKUP(C410,Merkittävyysluokitus!$A$2:$J$1705,6,FALSE),"-")</f>
        <v>12.847663622526635</v>
      </c>
      <c r="AY410" s="175">
        <f>IFERROR(VLOOKUP(C410,Merkittävyysluokitus!$A$2:$J$1705,7,FALSE),"-")</f>
        <v>5</v>
      </c>
      <c r="AZ410" s="175">
        <f>IFERROR(VLOOKUP(C410,Merkittävyysluokitus!$A$2:$J$1705,8,FALSE),"-")</f>
        <v>5.8476636225266363</v>
      </c>
      <c r="BA410" s="175">
        <f>IFERROR(VLOOKUP(C410,Merkittävyysluokitus!$A$2:$J$1705,9,FALSE),"-")</f>
        <v>2</v>
      </c>
      <c r="BB410" s="203"/>
      <c r="BC410" s="203" t="str">
        <f t="shared" si="97"/>
        <v>muutos</v>
      </c>
      <c r="BD410" s="39" t="str">
        <f t="shared" si="86"/>
        <v>musta</v>
      </c>
      <c r="BE410" s="68" t="str">
        <f t="shared" si="92"/>
        <v>musta</v>
      </c>
      <c r="BF410" s="68" t="str">
        <f t="shared" si="93"/>
        <v>musta</v>
      </c>
      <c r="BG410" s="68" t="str">
        <f t="shared" si="94"/>
        <v>musta</v>
      </c>
      <c r="BH410" s="208" t="str">
        <f t="shared" si="95"/>
        <v>musta</v>
      </c>
      <c r="BI410" s="117"/>
      <c r="BJ410" s="39" t="str">
        <f>IF(F410="ei löydy","uusi tie",IF(E410=0,"tieosoite muuttunut",IF(E410=1,VLOOKUP(D410,'2015'!$F$12:$AL$1887,31,FALSE),"-")))</f>
        <v>punainen</v>
      </c>
      <c r="BK410" s="67" t="str">
        <f>IF(E410=1,VLOOKUP(D410,'2015'!$F$12:$AL$1887,32,FALSE),"-")</f>
        <v>punainen</v>
      </c>
      <c r="BL410" s="39" t="str">
        <f>IF(F410="ei löydy","uusi tie",IF(E410=0,"tieosoite muuttunut",IF(E410=1,VLOOKUP(D410,'2015'!$F$12:$AL$1887,33,FALSE),"-")))</f>
        <v>punainen</v>
      </c>
      <c r="BM410" s="39"/>
      <c r="BN410" s="217" t="str">
        <f>VLOOKUP(D410,'2015'!$F$12:$AL$1887,33,FALSE)</f>
        <v>punainen</v>
      </c>
      <c r="BO410" s="117"/>
      <c r="BP410" s="115" t="s">
        <v>50</v>
      </c>
      <c r="BQ410" s="30"/>
      <c r="BS410" s="5"/>
      <c r="BU410" s="35"/>
      <c r="BV410" s="30" t="s">
        <v>50</v>
      </c>
      <c r="BW410" s="20"/>
      <c r="BX410">
        <f>IF(E410=1,VLOOKUP(D410,'2015'!$F$12:$AX$1887,43,FALSE),"-")</f>
        <v>0</v>
      </c>
      <c r="BY410">
        <f>IF(E410=1,VLOOKUP(D410,'2015'!$F$12:$AX$1887,44,FALSE),"-")</f>
        <v>0</v>
      </c>
      <c r="BZ410">
        <f>IF(E410=1,VLOOKUP(D410,'2015'!$F$12:$AX$1887,45,FALSE),"-")</f>
        <v>0</v>
      </c>
      <c r="CA410" s="31">
        <f t="shared" si="87"/>
        <v>10</v>
      </c>
      <c r="CB410" s="31">
        <f t="shared" si="88"/>
        <v>0</v>
      </c>
      <c r="CC410" s="31">
        <f t="shared" si="89"/>
        <v>0</v>
      </c>
      <c r="CD410" s="31">
        <f t="shared" si="90"/>
        <v>10</v>
      </c>
      <c r="CE410" s="31">
        <f t="shared" si="91"/>
        <v>0</v>
      </c>
      <c r="CO410" s="32" t="s">
        <v>34</v>
      </c>
      <c r="CP410" s="2" t="s">
        <v>35</v>
      </c>
    </row>
    <row r="411" spans="1:94" ht="15.75" thickBot="1" x14ac:dyDescent="0.3">
      <c r="A411" s="50"/>
      <c r="B411" s="50"/>
      <c r="C411" s="50" t="str">
        <f t="shared" si="98"/>
        <v>167_6_923</v>
      </c>
      <c r="D411" s="51" t="str">
        <f t="shared" si="99"/>
        <v>167_6</v>
      </c>
      <c r="E411" s="224">
        <f>IFERROR(VLOOKUP(C411,'2015'!$C$12:$D$1887,2,FALSE),0)</f>
        <v>1</v>
      </c>
      <c r="F411" s="51">
        <f>IFERROR(K411-IFERROR(VLOOKUP(D411,'2015'!$F$12:$I$1887,4,FALSE),"ei löydy"),"ei löydy")</f>
        <v>0</v>
      </c>
      <c r="G411" s="224">
        <f>IFERROR(VLOOKUP(Työfile_2024!C411,Liikennemalli!$D$6:$G$1921,4,FALSE),0)</f>
        <v>1</v>
      </c>
      <c r="H411" s="225">
        <f>K411-IFERROR(VLOOKUP(Työfile_2024!D411,Liikennemalli!$C$6:$H$1921,6,FALSE),"ei löydy")</f>
        <v>0</v>
      </c>
      <c r="I411" s="80">
        <v>167</v>
      </c>
      <c r="J411" s="52">
        <v>6</v>
      </c>
      <c r="K411" s="52">
        <v>923</v>
      </c>
      <c r="L411" s="53"/>
      <c r="M411" s="54"/>
      <c r="N411" s="54"/>
      <c r="O411" s="54"/>
      <c r="P411" s="54"/>
      <c r="Q411" s="55"/>
      <c r="R411" s="55"/>
      <c r="S411" s="55"/>
      <c r="T411" s="55"/>
      <c r="U411" s="52"/>
      <c r="V411" s="56">
        <v>9010</v>
      </c>
      <c r="W411" s="56">
        <v>445</v>
      </c>
      <c r="X411" s="56">
        <v>9903</v>
      </c>
      <c r="Y411" s="56">
        <f>VLOOKUP(D411,Liikennemalli24!$D$2:$F$1804,2,FALSE)</f>
        <v>308</v>
      </c>
      <c r="Z411" s="57">
        <f>VLOOKUP(D411,Liikennemalli24!$D$2:$F$1804,3,FALSE)</f>
        <v>0.20499999999999999</v>
      </c>
      <c r="AA411" s="178">
        <f>IF(G411=1,VLOOKUP(C411,Liikennemalli!$D$6:$H$1921,2,FALSE),"-")</f>
        <v>1914.2684748654799</v>
      </c>
      <c r="AB411" s="197">
        <f>IF(G411=1,VLOOKUP(C411,Liikennemalli!$D$6:$H$1921,3,FALSE),"-")</f>
        <v>0.46542991794410499</v>
      </c>
      <c r="AC411" s="134">
        <f>IF(E411=1,VLOOKUP(Työfile_2024!D411,'2015'!$F$12:$X$1887,18,FALSE),"-")</f>
        <v>0</v>
      </c>
      <c r="AD411" s="127">
        <f>IF(E411=1,VLOOKUP(Työfile_2024!D411,'2015'!$F$12:$X$1887,19,FALSE),"-")</f>
        <v>0</v>
      </c>
      <c r="AI411" s="127" t="str">
        <f>IF(E411=1,VLOOKUP(Työfile_2024!D411,'2015'!$F$12:$AB$1887,20,FALSE),"-")</f>
        <v>4 000-10 000</v>
      </c>
      <c r="AJ411" s="127" t="str">
        <f>IF(E411=1,VLOOKUP(Työfile_2024!D411,'2015'!$F$12:$AB$1887,21,FALSE),"-")</f>
        <v>4 000-10 000</v>
      </c>
      <c r="AK411" s="127" t="str">
        <f>IF(E411=1,VLOOKUP(Työfile_2024!D411,'2015'!$F$12:$AB$1887,22,FALSE),"-")</f>
        <v>40-60 %</v>
      </c>
      <c r="AL411" s="127" t="str">
        <f>IF(E411=1,VLOOKUP(Työfile_2024!D411,'2015'!$F$12:$AB$1887,23,FALSE),"-")</f>
        <v>60-80 %</v>
      </c>
      <c r="AM411" s="56">
        <f>VLOOKUP(Työfile_2024!D411,Tmatkat_20km_tarkasteltava_verk!$C$2:$D$1804,2,FALSE)</f>
        <v>1507</v>
      </c>
      <c r="AN411" s="148">
        <f t="shared" si="96"/>
        <v>0.16725860155382907</v>
      </c>
      <c r="AO411" s="178">
        <f>IF(E411=1,VLOOKUP(Työfile_2024!D411,'2015'!$F$12:$AC$1887,24,FALSE),"-")</f>
        <v>1100</v>
      </c>
      <c r="AP411" s="52" t="str">
        <f>VLOOKUP(D411,Tarkasteltava_verkko_2024_harva!$E$2:$I$1804,5,FALSE)</f>
        <v>tiivis</v>
      </c>
      <c r="AQ411" s="52">
        <f>VLOOKUP(D411,Tarkasteltava_verkko_2024_harva!$E$2:$I$1804,4,FALSE)</f>
        <v>0</v>
      </c>
      <c r="AR411" s="148">
        <v>1.0010834236186348</v>
      </c>
      <c r="AS411" s="170" t="str">
        <f>IFERROR(VLOOKUP(C411,'2015'!$C$12:$AG$1887,30,FALSE),"-")</f>
        <v>kyllä</v>
      </c>
      <c r="AT411" s="148">
        <v>1.0010834236186348</v>
      </c>
      <c r="AU411" s="170">
        <f>IFERROR(VLOOKUP(C411,'2015'!$C$12:$AG$1887,31,FALSE),"-")</f>
        <v>0</v>
      </c>
      <c r="AV411" s="106"/>
      <c r="AW411" s="63">
        <f>IFERROR(VLOOKUP(C411,Merkittävyysluokitus!$A$2:$J$1705,10,FALSE),"-")</f>
        <v>2</v>
      </c>
      <c r="AX411" s="175">
        <f>IFERROR(VLOOKUP(C411,Merkittävyysluokitus!$A$2:$J$1705,6,FALSE),"-")</f>
        <v>12.45611111111111</v>
      </c>
      <c r="AY411" s="175">
        <f>IFERROR(VLOOKUP(C411,Merkittävyysluokitus!$A$2:$J$1705,7,FALSE),"-")</f>
        <v>5</v>
      </c>
      <c r="AZ411" s="175">
        <f>IFERROR(VLOOKUP(C411,Merkittävyysluokitus!$A$2:$J$1705,8,FALSE),"-")</f>
        <v>5.1227777777777774</v>
      </c>
      <c r="BA411" s="175">
        <f>IFERROR(VLOOKUP(C411,Merkittävyysluokitus!$A$2:$J$1705,9,FALSE),"-")</f>
        <v>2.333333333333333</v>
      </c>
      <c r="BB411" s="203"/>
      <c r="BC411" s="203" t="str">
        <f t="shared" si="97"/>
        <v>muutos</v>
      </c>
      <c r="BD411" s="39" t="str">
        <f t="shared" si="86"/>
        <v>musta</v>
      </c>
      <c r="BE411" s="68" t="str">
        <f t="shared" si="92"/>
        <v>musta</v>
      </c>
      <c r="BF411" s="68" t="str">
        <f t="shared" si="93"/>
        <v>musta</v>
      </c>
      <c r="BG411" s="68" t="str">
        <f t="shared" si="94"/>
        <v>musta</v>
      </c>
      <c r="BH411" s="208" t="str">
        <f t="shared" si="95"/>
        <v>musta</v>
      </c>
      <c r="BI411" s="117"/>
      <c r="BJ411" s="39" t="str">
        <f>IF(F411="ei löydy","uusi tie",IF(E411=0,"tieosoite muuttunut",IF(E411=1,VLOOKUP(D411,'2015'!$F$12:$AL$1887,31,FALSE),"-")))</f>
        <v>punainen</v>
      </c>
      <c r="BK411" s="67" t="str">
        <f>IF(E411=1,VLOOKUP(D411,'2015'!$F$12:$AL$1887,32,FALSE),"-")</f>
        <v>punainen</v>
      </c>
      <c r="BL411" s="39" t="str">
        <f>IF(F411="ei löydy","uusi tie",IF(E411=0,"tieosoite muuttunut",IF(E411=1,VLOOKUP(D411,'2015'!$F$12:$AL$1887,33,FALSE),"-")))</f>
        <v>punainen</v>
      </c>
      <c r="BM411" s="39"/>
      <c r="BN411" s="217" t="str">
        <f>VLOOKUP(D411,'2015'!$F$12:$AL$1887,33,FALSE)</f>
        <v>punainen</v>
      </c>
      <c r="BO411" s="117"/>
      <c r="BP411" s="115" t="s">
        <v>50</v>
      </c>
      <c r="BQ411" s="30"/>
      <c r="BS411" s="5"/>
      <c r="BU411" s="35"/>
      <c r="BV411" s="30" t="s">
        <v>50</v>
      </c>
      <c r="BW411" s="20"/>
      <c r="BX411">
        <f>IF(E411=1,VLOOKUP(D411,'2015'!$F$12:$AX$1887,43,FALSE),"-")</f>
        <v>0</v>
      </c>
      <c r="BY411">
        <f>IF(E411=1,VLOOKUP(D411,'2015'!$F$12:$AX$1887,44,FALSE),"-")</f>
        <v>0</v>
      </c>
      <c r="BZ411">
        <f>IF(E411=1,VLOOKUP(D411,'2015'!$F$12:$AX$1887,45,FALSE),"-")</f>
        <v>0</v>
      </c>
      <c r="CA411" s="31">
        <f t="shared" si="87"/>
        <v>10</v>
      </c>
      <c r="CB411" s="31">
        <f t="shared" si="88"/>
        <v>0</v>
      </c>
      <c r="CC411" s="31">
        <f t="shared" si="89"/>
        <v>0</v>
      </c>
      <c r="CD411" s="31">
        <f t="shared" si="90"/>
        <v>10</v>
      </c>
      <c r="CE411" s="31">
        <f t="shared" si="91"/>
        <v>0</v>
      </c>
      <c r="CO411" s="32" t="s">
        <v>34</v>
      </c>
      <c r="CP411" s="2" t="s">
        <v>35</v>
      </c>
    </row>
    <row r="412" spans="1:94" ht="15.75" thickBot="1" x14ac:dyDescent="0.3">
      <c r="A412" s="50"/>
      <c r="B412" s="50"/>
      <c r="C412" s="50" t="str">
        <f t="shared" si="98"/>
        <v>167_7_3549</v>
      </c>
      <c r="D412" s="51" t="str">
        <f t="shared" si="99"/>
        <v>167_7</v>
      </c>
      <c r="E412" s="224">
        <f>IFERROR(VLOOKUP(C412,'2015'!$C$12:$D$1887,2,FALSE),0)</f>
        <v>1</v>
      </c>
      <c r="F412" s="51">
        <f>IFERROR(K412-IFERROR(VLOOKUP(D412,'2015'!$F$12:$I$1887,4,FALSE),"ei löydy"),"ei löydy")</f>
        <v>0</v>
      </c>
      <c r="G412" s="224">
        <f>IFERROR(VLOOKUP(Työfile_2024!C412,Liikennemalli!$D$6:$G$1921,4,FALSE),0)</f>
        <v>1</v>
      </c>
      <c r="H412" s="225">
        <f>K412-IFERROR(VLOOKUP(Työfile_2024!D412,Liikennemalli!$C$6:$H$1921,6,FALSE),"ei löydy")</f>
        <v>0</v>
      </c>
      <c r="I412" s="80">
        <v>167</v>
      </c>
      <c r="J412" s="52">
        <v>7</v>
      </c>
      <c r="K412" s="52">
        <v>3549</v>
      </c>
      <c r="L412" s="53"/>
      <c r="M412" s="54"/>
      <c r="N412" s="54"/>
      <c r="O412" s="54"/>
      <c r="P412" s="54"/>
      <c r="Q412" s="55"/>
      <c r="R412" s="55"/>
      <c r="S412" s="55"/>
      <c r="T412" s="55"/>
      <c r="U412" s="52"/>
      <c r="V412" s="56">
        <v>3882.0076077768385</v>
      </c>
      <c r="W412" s="56">
        <v>244.17357001972385</v>
      </c>
      <c r="X412" s="56">
        <v>4070.7604959143418</v>
      </c>
      <c r="Y412" s="56">
        <f>VLOOKUP(D412,Liikennemalli24!$D$2:$F$1804,2,FALSE)</f>
        <v>250</v>
      </c>
      <c r="Z412" s="57">
        <f>VLOOKUP(D412,Liikennemalli24!$D$2:$F$1804,3,FALSE)</f>
        <v>0.21</v>
      </c>
      <c r="AA412" s="178">
        <f>IF(G412=1,VLOOKUP(C412,Liikennemalli!$D$6:$H$1921,2,FALSE),"-")</f>
        <v>315.04212604744902</v>
      </c>
      <c r="AB412" s="197">
        <f>IF(G412=1,VLOOKUP(C412,Liikennemalli!$D$6:$H$1921,3,FALSE),"-")</f>
        <v>0.356100816015405</v>
      </c>
      <c r="AC412" s="134">
        <f>IF(E412=1,VLOOKUP(Työfile_2024!D412,'2015'!$F$12:$X$1887,18,FALSE),"-")</f>
        <v>0</v>
      </c>
      <c r="AD412" s="127">
        <f>IF(E412=1,VLOOKUP(Työfile_2024!D412,'2015'!$F$12:$X$1887,19,FALSE),"-")</f>
        <v>0</v>
      </c>
      <c r="AI412" s="127" t="str">
        <f>IF(E412=1,VLOOKUP(Työfile_2024!D412,'2015'!$F$12:$AB$1887,20,FALSE),"-")</f>
        <v>2 000-4 000</v>
      </c>
      <c r="AJ412" s="127" t="str">
        <f>IF(E412=1,VLOOKUP(Työfile_2024!D412,'2015'!$F$12:$AB$1887,21,FALSE),"-")</f>
        <v>0-1 000</v>
      </c>
      <c r="AK412" s="127" t="str">
        <f>IF(E412=1,VLOOKUP(Työfile_2024!D412,'2015'!$F$12:$AB$1887,22,FALSE),"-")</f>
        <v>40-60 %</v>
      </c>
      <c r="AL412" s="127" t="str">
        <f>IF(E412=1,VLOOKUP(Työfile_2024!D412,'2015'!$F$12:$AB$1887,23,FALSE),"-")</f>
        <v>60-80 %</v>
      </c>
      <c r="AM412" s="56">
        <f>VLOOKUP(Työfile_2024!D412,Tmatkat_20km_tarkasteltava_verk!$C$2:$D$1804,2,FALSE)</f>
        <v>1009</v>
      </c>
      <c r="AN412" s="148">
        <f t="shared" si="96"/>
        <v>0.25991705888949496</v>
      </c>
      <c r="AO412" s="178">
        <f>IF(E412=1,VLOOKUP(Työfile_2024!D412,'2015'!$F$12:$AC$1887,24,FALSE),"-")</f>
        <v>554</v>
      </c>
      <c r="AP412" s="52" t="str">
        <f>VLOOKUP(D412,Tarkasteltava_verkko_2024_harva!$E$2:$I$1804,5,FALSE)</f>
        <v>tiivis</v>
      </c>
      <c r="AQ412" s="52">
        <f>VLOOKUP(D412,Tarkasteltava_verkko_2024_harva!$E$2:$I$1804,4,FALSE)</f>
        <v>0</v>
      </c>
      <c r="AR412" s="148">
        <v>0.68554522400676243</v>
      </c>
      <c r="AS412" s="170" t="str">
        <f>IFERROR(VLOOKUP(C412,'2015'!$C$12:$AG$1887,30,FALSE),"-")</f>
        <v>kyllä</v>
      </c>
      <c r="AT412" s="148">
        <v>0.88954635108481261</v>
      </c>
      <c r="AU412" s="170">
        <f>IFERROR(VLOOKUP(C412,'2015'!$C$12:$AG$1887,31,FALSE),"-")</f>
        <v>0</v>
      </c>
      <c r="AV412" s="106"/>
      <c r="AW412" s="63">
        <f>IFERROR(VLOOKUP(C412,Merkittävyysluokitus!$A$2:$J$1705,10,FALSE),"-")</f>
        <v>1</v>
      </c>
      <c r="AX412" s="175">
        <f>IFERROR(VLOOKUP(C412,Merkittävyysluokitus!$A$2:$J$1705,6,FALSE),"-")</f>
        <v>13.038333333333334</v>
      </c>
      <c r="AY412" s="175">
        <f>IFERROR(VLOOKUP(C412,Merkittävyysluokitus!$A$2:$J$1705,7,FALSE),"-")</f>
        <v>5</v>
      </c>
      <c r="AZ412" s="175">
        <f>IFERROR(VLOOKUP(C412,Merkittävyysluokitus!$A$2:$J$1705,8,FALSE),"-")</f>
        <v>5.7050000000000001</v>
      </c>
      <c r="BA412" s="175">
        <f>IFERROR(VLOOKUP(C412,Merkittävyysluokitus!$A$2:$J$1705,9,FALSE),"-")</f>
        <v>2.333333333333333</v>
      </c>
      <c r="BB412" s="203"/>
      <c r="BC412" s="203" t="str">
        <f t="shared" si="97"/>
        <v>muutos</v>
      </c>
      <c r="BD412" s="39" t="str">
        <f t="shared" si="86"/>
        <v>musta</v>
      </c>
      <c r="BE412" s="68" t="str">
        <f t="shared" si="92"/>
        <v>musta</v>
      </c>
      <c r="BF412" s="68" t="str">
        <f t="shared" si="93"/>
        <v>musta</v>
      </c>
      <c r="BG412" s="68" t="str">
        <f t="shared" si="94"/>
        <v>musta</v>
      </c>
      <c r="BH412" s="208" t="str">
        <f t="shared" si="95"/>
        <v>musta</v>
      </c>
      <c r="BI412" s="117"/>
      <c r="BJ412" s="39" t="str">
        <f>IF(F412="ei löydy","uusi tie",IF(E412=0,"tieosoite muuttunut",IF(E412=1,VLOOKUP(D412,'2015'!$F$12:$AL$1887,31,FALSE),"-")))</f>
        <v>punainen</v>
      </c>
      <c r="BK412" s="67" t="str">
        <f>IF(E412=1,VLOOKUP(D412,'2015'!$F$12:$AL$1887,32,FALSE),"-")</f>
        <v>punainen</v>
      </c>
      <c r="BL412" s="39" t="str">
        <f>IF(F412="ei löydy","uusi tie",IF(E412=0,"tieosoite muuttunut",IF(E412=1,VLOOKUP(D412,'2015'!$F$12:$AL$1887,33,FALSE),"-")))</f>
        <v>punainen</v>
      </c>
      <c r="BM412" s="39"/>
      <c r="BN412" s="217" t="str">
        <f>VLOOKUP(D412,'2015'!$F$12:$AL$1887,33,FALSE)</f>
        <v>punainen</v>
      </c>
      <c r="BO412" s="117"/>
      <c r="BP412" s="115" t="s">
        <v>50</v>
      </c>
      <c r="BQ412" s="30"/>
      <c r="BS412" s="5"/>
      <c r="BU412" s="35"/>
      <c r="BV412" s="30" t="s">
        <v>50</v>
      </c>
      <c r="BW412" s="20"/>
      <c r="BX412">
        <f>IF(E412=1,VLOOKUP(D412,'2015'!$F$12:$AX$1887,43,FALSE),"-")</f>
        <v>0</v>
      </c>
      <c r="BY412">
        <f>IF(E412=1,VLOOKUP(D412,'2015'!$F$12:$AX$1887,44,FALSE),"-")</f>
        <v>0</v>
      </c>
      <c r="BZ412">
        <f>IF(E412=1,VLOOKUP(D412,'2015'!$F$12:$AX$1887,45,FALSE),"-")</f>
        <v>0</v>
      </c>
      <c r="CA412" s="31">
        <f t="shared" si="87"/>
        <v>10</v>
      </c>
      <c r="CB412" s="31">
        <f t="shared" si="88"/>
        <v>0</v>
      </c>
      <c r="CC412" s="31">
        <f t="shared" si="89"/>
        <v>0</v>
      </c>
      <c r="CD412" s="31">
        <f t="shared" si="90"/>
        <v>10</v>
      </c>
      <c r="CE412" s="31">
        <f t="shared" si="91"/>
        <v>0</v>
      </c>
      <c r="CO412" s="32" t="s">
        <v>34</v>
      </c>
      <c r="CP412" s="2" t="s">
        <v>35</v>
      </c>
    </row>
    <row r="413" spans="1:94" ht="15.75" thickBot="1" x14ac:dyDescent="0.3">
      <c r="A413" s="50"/>
      <c r="B413" s="50"/>
      <c r="C413" s="50" t="str">
        <f t="shared" si="98"/>
        <v>167_8_5650</v>
      </c>
      <c r="D413" s="51" t="str">
        <f t="shared" si="99"/>
        <v>167_8</v>
      </c>
      <c r="E413" s="224">
        <f>IFERROR(VLOOKUP(C413,'2015'!$C$12:$D$1887,2,FALSE),0)</f>
        <v>1</v>
      </c>
      <c r="F413" s="51">
        <f>IFERROR(K413-IFERROR(VLOOKUP(D413,'2015'!$F$12:$I$1887,4,FALSE),"ei löydy"),"ei löydy")</f>
        <v>0</v>
      </c>
      <c r="G413" s="224">
        <f>IFERROR(VLOOKUP(Työfile_2024!C413,Liikennemalli!$D$6:$G$1921,4,FALSE),0)</f>
        <v>1</v>
      </c>
      <c r="H413" s="225">
        <f>K413-IFERROR(VLOOKUP(Työfile_2024!D413,Liikennemalli!$C$6:$H$1921,6,FALSE),"ei löydy")</f>
        <v>0</v>
      </c>
      <c r="I413" s="80">
        <v>167</v>
      </c>
      <c r="J413" s="52">
        <v>8</v>
      </c>
      <c r="K413" s="52">
        <v>5650</v>
      </c>
      <c r="L413" s="53"/>
      <c r="M413" s="54"/>
      <c r="N413" s="54"/>
      <c r="O413" s="54"/>
      <c r="P413" s="54"/>
      <c r="Q413" s="55"/>
      <c r="R413" s="55"/>
      <c r="S413" s="55"/>
      <c r="T413" s="55"/>
      <c r="U413" s="52"/>
      <c r="V413" s="56">
        <v>1444</v>
      </c>
      <c r="W413" s="56">
        <v>133</v>
      </c>
      <c r="X413" s="56">
        <v>1515</v>
      </c>
      <c r="Y413" s="56">
        <f>VLOOKUP(D413,Liikennemalli24!$D$2:$F$1804,2,FALSE)</f>
        <v>147</v>
      </c>
      <c r="Z413" s="148">
        <f>VLOOKUP(D413,Liikennemalli24!$D$2:$F$1804,3,FALSE)</f>
        <v>0.26500000000000001</v>
      </c>
      <c r="AA413" s="178">
        <f>IF(G413=1,VLOOKUP(C413,Liikennemalli!$D$6:$H$1921,2,FALSE),"-")</f>
        <v>108.531740751554</v>
      </c>
      <c r="AB413" s="198">
        <f>IF(G413=1,VLOOKUP(C413,Liikennemalli!$D$6:$H$1921,3,FALSE),"-")</f>
        <v>0.388059495246873</v>
      </c>
      <c r="AC413" s="51">
        <f>IF(E413=1,VLOOKUP(Työfile_2024!D413,'2015'!$F$12:$X$1887,18,FALSE),"-")</f>
        <v>0</v>
      </c>
      <c r="AD413" s="51">
        <f>IF(E413=1,VLOOKUP(Työfile_2024!D413,'2015'!$F$12:$X$1887,19,FALSE),"-")</f>
        <v>0</v>
      </c>
      <c r="AI413" s="128" t="str">
        <f>IF(E413=1,VLOOKUP(Työfile_2024!D413,'2015'!$F$12:$AB$1887,20,FALSE),"-")</f>
        <v>1 000-2 000</v>
      </c>
      <c r="AJ413" s="128" t="str">
        <f>IF(E413=1,VLOOKUP(Työfile_2024!D413,'2015'!$F$12:$AB$1887,21,FALSE),"-")</f>
        <v>0-1 000</v>
      </c>
      <c r="AK413" s="128" t="str">
        <f>IF(E413=1,VLOOKUP(Työfile_2024!D413,'2015'!$F$12:$AB$1887,22,FALSE),"-")</f>
        <v>60-80 %</v>
      </c>
      <c r="AL413" s="128" t="str">
        <f>IF(E413=1,VLOOKUP(Työfile_2024!D413,'2015'!$F$12:$AB$1887,23,FALSE),"-")</f>
        <v>60-80 %</v>
      </c>
      <c r="AM413" s="56">
        <f>VLOOKUP(Työfile_2024!D413,Tmatkat_20km_tarkasteltava_verk!$C$2:$D$1804,2,FALSE)</f>
        <v>331</v>
      </c>
      <c r="AN413" s="148">
        <f t="shared" si="96"/>
        <v>0.22922437673130194</v>
      </c>
      <c r="AO413" s="178">
        <f>IF(E413=1,VLOOKUP(Työfile_2024!D413,'2015'!$F$12:$AC$1887,24,FALSE),"-")</f>
        <v>240</v>
      </c>
      <c r="AP413" s="63" t="str">
        <f>VLOOKUP(D413,Tarkasteltava_verkko_2024_harva!$E$2:$I$1804,5,FALSE)</f>
        <v>tiivis</v>
      </c>
      <c r="AQ413" s="63">
        <f>VLOOKUP(D413,Tarkasteltava_verkko_2024_harva!$E$2:$I$1804,4,FALSE)</f>
        <v>0</v>
      </c>
      <c r="AR413" s="148">
        <v>0</v>
      </c>
      <c r="AS413" s="170">
        <f>IFERROR(VLOOKUP(C413,'2015'!$C$12:$AG$1887,30,FALSE),"-")</f>
        <v>0</v>
      </c>
      <c r="AT413" s="148">
        <v>0</v>
      </c>
      <c r="AU413" s="170">
        <f>IFERROR(VLOOKUP(C413,'2015'!$C$12:$AG$1887,31,FALSE),"-")</f>
        <v>0</v>
      </c>
      <c r="AV413" s="106"/>
      <c r="AW413" s="63">
        <f>IFERROR(VLOOKUP(C413,Merkittävyysluokitus!$A$2:$J$1705,10,FALSE),"-")</f>
        <v>3</v>
      </c>
      <c r="AX413" s="175">
        <f>IFERROR(VLOOKUP(C413,Merkittävyysluokitus!$A$2:$J$1705,6,FALSE),"-")</f>
        <v>10.32304414003044</v>
      </c>
      <c r="AY413" s="175">
        <f>IFERROR(VLOOKUP(C413,Merkittävyysluokitus!$A$2:$J$1705,7,FALSE),"-")</f>
        <v>4.3</v>
      </c>
      <c r="AZ413" s="175">
        <f>IFERROR(VLOOKUP(C413,Merkittävyysluokitus!$A$2:$J$1705,8,FALSE),"-")</f>
        <v>4.5230441400304411</v>
      </c>
      <c r="BA413" s="175">
        <f>IFERROR(VLOOKUP(C413,Merkittävyysluokitus!$A$2:$J$1705,9,FALSE),"-")</f>
        <v>1.5</v>
      </c>
      <c r="BB413" s="203"/>
      <c r="BC413" s="203" t="str">
        <f t="shared" si="97"/>
        <v>muutos</v>
      </c>
      <c r="BD413" s="39" t="str">
        <f t="shared" si="86"/>
        <v>musta</v>
      </c>
      <c r="BE413" s="68" t="str">
        <f t="shared" si="92"/>
        <v>musta</v>
      </c>
      <c r="BF413" s="68" t="str">
        <f t="shared" si="93"/>
        <v>musta</v>
      </c>
      <c r="BG413" s="68" t="str">
        <f t="shared" si="94"/>
        <v>musta</v>
      </c>
      <c r="BH413" s="208" t="str">
        <f t="shared" si="95"/>
        <v>musta</v>
      </c>
      <c r="BI413" s="39"/>
      <c r="BJ413" s="39" t="str">
        <f>IF(F413="ei löydy","uusi tie",IF(E413=0,"tieosoite muuttunut",IF(E413=1,VLOOKUP(D413,'2015'!$F$12:$AL$1887,31,FALSE),"-")))</f>
        <v>punainen</v>
      </c>
      <c r="BK413" s="67" t="str">
        <f>IF(E413=1,VLOOKUP(D413,'2015'!$F$12:$AL$1887,32,FALSE),"-")</f>
        <v>punainen</v>
      </c>
      <c r="BL413" s="39" t="str">
        <f>IF(F413="ei löydy","uusi tie",IF(E413=0,"tieosoite muuttunut",IF(E413=1,VLOOKUP(D413,'2015'!$F$12:$AL$1887,33,FALSE),"-")))</f>
        <v>punainen</v>
      </c>
      <c r="BM413" s="39"/>
      <c r="BN413" s="217" t="str">
        <f>VLOOKUP(D413,'2015'!$F$12:$AL$1887,33,FALSE)</f>
        <v>punainen</v>
      </c>
      <c r="BO413" s="39"/>
      <c r="BP413" s="115"/>
      <c r="BQ413" s="26" t="s">
        <v>9</v>
      </c>
      <c r="BS413" s="5"/>
      <c r="BU413" s="37"/>
      <c r="BV413" s="30"/>
      <c r="BX413">
        <f>IF(E413=1,VLOOKUP(D413,'2015'!$F$12:$AX$1887,43,FALSE),"-")</f>
        <v>0</v>
      </c>
      <c r="BY413">
        <f>IF(E413=1,VLOOKUP(D413,'2015'!$F$12:$AX$1887,44,FALSE),"-")</f>
        <v>0</v>
      </c>
      <c r="BZ413">
        <f>IF(E413=1,VLOOKUP(D413,'2015'!$F$12:$AX$1887,45,FALSE),"-")</f>
        <v>0</v>
      </c>
      <c r="CG413" s="2" t="s">
        <v>9</v>
      </c>
      <c r="CH413" s="2" t="s">
        <v>9</v>
      </c>
      <c r="CI413" s="2" t="s">
        <v>9</v>
      </c>
      <c r="CK413" s="2" t="s">
        <v>9</v>
      </c>
      <c r="CL413" s="2" t="s">
        <v>9</v>
      </c>
      <c r="CM413" s="2" t="s">
        <v>9</v>
      </c>
    </row>
    <row r="414" spans="1:94" ht="15.75" thickBot="1" x14ac:dyDescent="0.3">
      <c r="A414" s="50"/>
      <c r="B414" s="50"/>
      <c r="C414" s="50" t="str">
        <f t="shared" si="98"/>
        <v>167_9_9397</v>
      </c>
      <c r="D414" s="51" t="str">
        <f t="shared" si="99"/>
        <v>167_9</v>
      </c>
      <c r="E414" s="224">
        <f>IFERROR(VLOOKUP(C414,'2015'!$C$12:$D$1887,2,FALSE),0)</f>
        <v>0</v>
      </c>
      <c r="F414" s="51">
        <f>IFERROR(K414-IFERROR(VLOOKUP(D414,'2015'!$F$12:$I$1887,4,FALSE),"ei löydy"),"ei löydy")</f>
        <v>6670</v>
      </c>
      <c r="G414" s="224">
        <f>IFERROR(VLOOKUP(Työfile_2024!C414,Liikennemalli!$D$6:$G$1921,4,FALSE),0)</f>
        <v>1</v>
      </c>
      <c r="H414" s="225">
        <f>K414-IFERROR(VLOOKUP(Työfile_2024!D414,Liikennemalli!$C$6:$H$1921,6,FALSE),"ei löydy")</f>
        <v>0</v>
      </c>
      <c r="I414" s="80">
        <v>167</v>
      </c>
      <c r="J414" s="52">
        <v>9</v>
      </c>
      <c r="K414" s="52">
        <v>9397</v>
      </c>
      <c r="L414" s="53"/>
      <c r="M414" s="54"/>
      <c r="N414" s="54"/>
      <c r="O414" s="54"/>
      <c r="P414" s="54"/>
      <c r="Q414" s="55"/>
      <c r="R414" s="55"/>
      <c r="S414" s="55"/>
      <c r="T414" s="55"/>
      <c r="U414" s="52"/>
      <c r="V414" s="56">
        <v>1444</v>
      </c>
      <c r="W414" s="56">
        <v>133</v>
      </c>
      <c r="X414" s="56">
        <v>1515</v>
      </c>
      <c r="Y414" s="56">
        <f>VLOOKUP(D414,Liikennemalli24!$D$2:$F$1804,2,FALSE)</f>
        <v>983</v>
      </c>
      <c r="Z414" s="148">
        <f>VLOOKUP(D414,Liikennemalli24!$D$2:$F$1804,3,FALSE)</f>
        <v>0.877</v>
      </c>
      <c r="AA414" s="178">
        <f>IF(G414=1,VLOOKUP(C414,Liikennemalli!$D$6:$H$1921,2,FALSE),"-")</f>
        <v>26.056254961374599</v>
      </c>
      <c r="AB414" s="198">
        <f>IF(G414=1,VLOOKUP(C414,Liikennemalli!$D$6:$H$1921,3,FALSE),"-")</f>
        <v>0.39449166878017999</v>
      </c>
      <c r="AC414" s="51" t="str">
        <f>IF(E414=1,VLOOKUP(Työfile_2024!D414,'2015'!$F$12:$X$1887,18,FALSE),"-")</f>
        <v>-</v>
      </c>
      <c r="AD414" s="51" t="str">
        <f>IF(E414=1,VLOOKUP(Työfile_2024!D414,'2015'!$F$12:$X$1887,19,FALSE),"-")</f>
        <v>-</v>
      </c>
      <c r="AI414" s="128" t="str">
        <f>IF(E414=1,VLOOKUP(Työfile_2024!D414,'2015'!$F$12:$AB$1887,20,FALSE),"-")</f>
        <v>-</v>
      </c>
      <c r="AJ414" s="128" t="str">
        <f>IF(E414=1,VLOOKUP(Työfile_2024!D414,'2015'!$F$12:$AB$1887,21,FALSE),"-")</f>
        <v>-</v>
      </c>
      <c r="AK414" s="128" t="str">
        <f>IF(E414=1,VLOOKUP(Työfile_2024!D414,'2015'!$F$12:$AB$1887,22,FALSE),"-")</f>
        <v>-</v>
      </c>
      <c r="AL414" s="128" t="str">
        <f>IF(E414=1,VLOOKUP(Työfile_2024!D414,'2015'!$F$12:$AB$1887,23,FALSE),"-")</f>
        <v>-</v>
      </c>
      <c r="AM414" s="56">
        <f>VLOOKUP(Työfile_2024!D414,Tmatkat_20km_tarkasteltava_verk!$C$2:$D$1804,2,FALSE)</f>
        <v>359</v>
      </c>
      <c r="AN414" s="148">
        <f t="shared" si="96"/>
        <v>0.24861495844875348</v>
      </c>
      <c r="AO414" s="178" t="str">
        <f>IF(E414=1,VLOOKUP(Työfile_2024!D414,'2015'!$F$12:$AC$1887,24,FALSE),"-")</f>
        <v>-</v>
      </c>
      <c r="AP414" s="63" t="str">
        <f>VLOOKUP(D414,Tarkasteltava_verkko_2024_harva!$E$2:$I$1804,5,FALSE)</f>
        <v>tiivis</v>
      </c>
      <c r="AQ414" s="63">
        <f>VLOOKUP(D414,Tarkasteltava_verkko_2024_harva!$E$2:$I$1804,4,FALSE)</f>
        <v>0</v>
      </c>
      <c r="AR414" s="148">
        <v>0</v>
      </c>
      <c r="AS414" s="170" t="str">
        <f>IFERROR(VLOOKUP(C414,'2015'!$C$12:$AG$1887,30,FALSE),"-")</f>
        <v>-</v>
      </c>
      <c r="AT414" s="148">
        <v>0.15111205703948069</v>
      </c>
      <c r="AU414" s="170" t="str">
        <f>IFERROR(VLOOKUP(C414,'2015'!$C$12:$AG$1887,31,FALSE),"-")</f>
        <v>-</v>
      </c>
      <c r="AV414" s="106"/>
      <c r="AW414" s="63">
        <f>IFERROR(VLOOKUP(C414,Merkittävyysluokitus!$A$2:$J$1705,10,FALSE),"-")</f>
        <v>3</v>
      </c>
      <c r="AX414" s="175">
        <f>IFERROR(VLOOKUP(C414,Merkittävyysluokitus!$A$2:$J$1705,6,FALSE),"-")</f>
        <v>10.349018264840181</v>
      </c>
      <c r="AY414" s="175">
        <f>IFERROR(VLOOKUP(C414,Merkittävyysluokitus!$A$2:$J$1705,7,FALSE),"-")</f>
        <v>4.375</v>
      </c>
      <c r="AZ414" s="175">
        <f>IFERROR(VLOOKUP(C414,Merkittävyysluokitus!$A$2:$J$1705,8,FALSE),"-")</f>
        <v>4.3073515981735158</v>
      </c>
      <c r="BA414" s="175">
        <f>IFERROR(VLOOKUP(C414,Merkittävyysluokitus!$A$2:$J$1705,9,FALSE),"-")</f>
        <v>1.6666666666666665</v>
      </c>
      <c r="BB414" s="203"/>
      <c r="BC414" s="203" t="str">
        <f t="shared" si="97"/>
        <v>tieosoite muuttunut</v>
      </c>
      <c r="BD414" s="39" t="str">
        <f t="shared" si="86"/>
        <v>musta</v>
      </c>
      <c r="BE414" s="68" t="str">
        <f t="shared" si="92"/>
        <v>punainen</v>
      </c>
      <c r="BF414" s="68" t="str">
        <f t="shared" si="93"/>
        <v>musta</v>
      </c>
      <c r="BG414" s="68" t="str">
        <f t="shared" si="94"/>
        <v>musta</v>
      </c>
      <c r="BH414" s="208" t="str">
        <f t="shared" si="95"/>
        <v>musta</v>
      </c>
      <c r="BI414" s="39"/>
      <c r="BJ414" s="39" t="str">
        <f>IF(F414="ei löydy","uusi tie",IF(E414=0,"tieosoite muuttunut",IF(E414=1,VLOOKUP(D414,'2015'!$F$12:$AL$1887,31,FALSE),"-")))</f>
        <v>tieosoite muuttunut</v>
      </c>
      <c r="BK414" s="67" t="str">
        <f>IF(E414=1,VLOOKUP(D414,'2015'!$F$12:$AL$1887,32,FALSE),"-")</f>
        <v>-</v>
      </c>
      <c r="BL414" s="39" t="str">
        <f>IF(F414="ei löydy","uusi tie",IF(E414=0,"tieosoite muuttunut",IF(E414=1,VLOOKUP(D414,'2015'!$F$12:$AL$1887,33,FALSE),"-")))</f>
        <v>tieosoite muuttunut</v>
      </c>
      <c r="BM414" s="39"/>
      <c r="BN414" s="217" t="str">
        <f>VLOOKUP(D414,'2015'!$F$12:$AL$1887,33,FALSE)</f>
        <v>punainen</v>
      </c>
      <c r="BO414" s="39"/>
      <c r="BP414" s="115"/>
      <c r="BQ414" s="26" t="s">
        <v>9</v>
      </c>
      <c r="BS414" s="5"/>
      <c r="BU414" s="37"/>
      <c r="BV414" s="30"/>
      <c r="BX414" t="str">
        <f>IF(E414=1,VLOOKUP(D414,'2015'!$F$12:$AX$1887,43,FALSE),"-")</f>
        <v>-</v>
      </c>
      <c r="BY414" t="str">
        <f>IF(E414=1,VLOOKUP(D414,'2015'!$F$12:$AX$1887,44,FALSE),"-")</f>
        <v>-</v>
      </c>
      <c r="BZ414" t="str">
        <f>IF(E414=1,VLOOKUP(D414,'2015'!$F$12:$AX$1887,45,FALSE),"-")</f>
        <v>-</v>
      </c>
      <c r="CG414" s="2" t="s">
        <v>9</v>
      </c>
      <c r="CH414" s="2" t="s">
        <v>9</v>
      </c>
      <c r="CI414" s="2" t="s">
        <v>9</v>
      </c>
      <c r="CK414" s="2" t="s">
        <v>9</v>
      </c>
      <c r="CL414" s="2" t="s">
        <v>9</v>
      </c>
      <c r="CM414" s="2" t="s">
        <v>9</v>
      </c>
    </row>
    <row r="415" spans="1:94" ht="15.75" thickBot="1" x14ac:dyDescent="0.3">
      <c r="A415" s="50"/>
      <c r="B415" s="50"/>
      <c r="C415" s="50" t="str">
        <f t="shared" si="98"/>
        <v>167_11_1310</v>
      </c>
      <c r="D415" s="51" t="str">
        <f t="shared" si="99"/>
        <v>167_11</v>
      </c>
      <c r="E415" s="224">
        <f>IFERROR(VLOOKUP(C415,'2015'!$C$12:$D$1887,2,FALSE),0)</f>
        <v>1</v>
      </c>
      <c r="F415" s="51">
        <f>IFERROR(K415-IFERROR(VLOOKUP(D415,'2015'!$F$12:$I$1887,4,FALSE),"ei löydy"),"ei löydy")</f>
        <v>0</v>
      </c>
      <c r="G415" s="224">
        <f>IFERROR(VLOOKUP(Työfile_2024!C415,Liikennemalli!$D$6:$G$1921,4,FALSE),0)</f>
        <v>1</v>
      </c>
      <c r="H415" s="225">
        <f>K415-IFERROR(VLOOKUP(Työfile_2024!D415,Liikennemalli!$C$6:$H$1921,6,FALSE),"ei löydy")</f>
        <v>0</v>
      </c>
      <c r="I415" s="80">
        <v>167</v>
      </c>
      <c r="J415" s="52">
        <v>11</v>
      </c>
      <c r="K415" s="52">
        <v>1310</v>
      </c>
      <c r="L415" s="53"/>
      <c r="M415" s="54"/>
      <c r="N415" s="54"/>
      <c r="O415" s="54"/>
      <c r="P415" s="54"/>
      <c r="Q415" s="55"/>
      <c r="R415" s="55"/>
      <c r="S415" s="55"/>
      <c r="T415" s="55"/>
      <c r="U415" s="52"/>
      <c r="V415" s="56">
        <v>2190</v>
      </c>
      <c r="W415" s="56">
        <v>203</v>
      </c>
      <c r="X415" s="56">
        <v>2196</v>
      </c>
      <c r="Y415" s="56">
        <f>VLOOKUP(D415,Liikennemalli24!$D$2:$F$1804,2,FALSE)</f>
        <v>836</v>
      </c>
      <c r="Z415" s="148">
        <f>VLOOKUP(D415,Liikennemalli24!$D$2:$F$1804,3,FALSE)</f>
        <v>0.74099999999999999</v>
      </c>
      <c r="AA415" s="178">
        <f>IF(G415=1,VLOOKUP(C415,Liikennemalli!$D$6:$H$1921,2,FALSE),"-")</f>
        <v>564.92188959636906</v>
      </c>
      <c r="AB415" s="198">
        <f>IF(G415=1,VLOOKUP(C415,Liikennemalli!$D$6:$H$1921,3,FALSE),"-")</f>
        <v>0.63880071862212395</v>
      </c>
      <c r="AC415" s="51">
        <f>IF(E415=1,VLOOKUP(Työfile_2024!D415,'2015'!$F$12:$X$1887,18,FALSE),"-")</f>
        <v>1097</v>
      </c>
      <c r="AD415" s="51">
        <f>IF(E415=1,VLOOKUP(Työfile_2024!D415,'2015'!$F$12:$X$1887,19,FALSE),"-")</f>
        <v>0.78</v>
      </c>
      <c r="AI415" s="128">
        <f>IF(E415=1,VLOOKUP(Työfile_2024!D415,'2015'!$F$12:$AB$1887,20,FALSE),"-")</f>
        <v>0</v>
      </c>
      <c r="AJ415" s="128">
        <f>IF(E415=1,VLOOKUP(Työfile_2024!D415,'2015'!$F$12:$AB$1887,21,FALSE),"-")</f>
        <v>0</v>
      </c>
      <c r="AK415" s="128">
        <f>IF(E415=1,VLOOKUP(Työfile_2024!D415,'2015'!$F$12:$AB$1887,22,FALSE),"-")</f>
        <v>0</v>
      </c>
      <c r="AL415" s="128">
        <f>IF(E415=1,VLOOKUP(Työfile_2024!D415,'2015'!$F$12:$AB$1887,23,FALSE),"-")</f>
        <v>0</v>
      </c>
      <c r="AM415" s="56">
        <f>VLOOKUP(Työfile_2024!D415,Tmatkat_20km_tarkasteltava_verk!$C$2:$D$1804,2,FALSE)</f>
        <v>333</v>
      </c>
      <c r="AN415" s="148">
        <f t="shared" si="96"/>
        <v>0.15205479452054796</v>
      </c>
      <c r="AO415" s="178">
        <f>IF(E415=1,VLOOKUP(Työfile_2024!D415,'2015'!$F$12:$AC$1887,24,FALSE),"-")</f>
        <v>164</v>
      </c>
      <c r="AP415" s="63" t="str">
        <f>VLOOKUP(D415,Tarkasteltava_verkko_2024_harva!$E$2:$I$1804,5,FALSE)</f>
        <v>tiivis</v>
      </c>
      <c r="AQ415" s="63">
        <f>VLOOKUP(D415,Tarkasteltava_verkko_2024_harva!$E$2:$I$1804,4,FALSE)</f>
        <v>0</v>
      </c>
      <c r="AR415" s="148">
        <v>0.28549618320610687</v>
      </c>
      <c r="AS415" s="170" t="str">
        <f>IFERROR(VLOOKUP(C415,'2015'!$C$12:$AG$1887,30,FALSE),"-")</f>
        <v/>
      </c>
      <c r="AT415" s="148">
        <v>0.84503816793893127</v>
      </c>
      <c r="AU415" s="170" t="str">
        <f>IFERROR(VLOOKUP(C415,'2015'!$C$12:$AG$1887,31,FALSE),"-")</f>
        <v>Kyllä</v>
      </c>
      <c r="AV415" s="106"/>
      <c r="AW415" s="63">
        <f>IFERROR(VLOOKUP(C415,Merkittävyysluokitus!$A$2:$J$1705,10,FALSE),"-")</f>
        <v>2</v>
      </c>
      <c r="AX415" s="175">
        <f>IFERROR(VLOOKUP(C415,Merkittävyysluokitus!$A$2:$J$1705,6,FALSE),"-")</f>
        <v>11.431666666666665</v>
      </c>
      <c r="AY415" s="175">
        <f>IFERROR(VLOOKUP(C415,Merkittävyysluokitus!$A$2:$J$1705,7,FALSE),"-")</f>
        <v>4.3999999999999995</v>
      </c>
      <c r="AZ415" s="175">
        <f>IFERROR(VLOOKUP(C415,Merkittävyysluokitus!$A$2:$J$1705,8,FALSE),"-")</f>
        <v>5.0316666666666663</v>
      </c>
      <c r="BA415" s="175">
        <f>IFERROR(VLOOKUP(C415,Merkittävyysluokitus!$A$2:$J$1705,9,FALSE),"-")</f>
        <v>2</v>
      </c>
      <c r="BB415" s="203"/>
      <c r="BC415" s="203" t="str">
        <f t="shared" si="97"/>
        <v>muutos</v>
      </c>
      <c r="BD415" s="39" t="str">
        <f t="shared" si="86"/>
        <v>musta</v>
      </c>
      <c r="BE415" s="68" t="str">
        <f t="shared" si="92"/>
        <v>punainen</v>
      </c>
      <c r="BF415" s="68" t="str">
        <f t="shared" si="93"/>
        <v>musta</v>
      </c>
      <c r="BG415" s="68" t="str">
        <f t="shared" si="94"/>
        <v>musta</v>
      </c>
      <c r="BH415" s="208" t="str">
        <f t="shared" si="95"/>
        <v>musta</v>
      </c>
      <c r="BI415" s="39"/>
      <c r="BJ415" s="39" t="str">
        <f>IF(F415="ei löydy","uusi tie",IF(E415=0,"tieosoite muuttunut",IF(E415=1,VLOOKUP(D415,'2015'!$F$12:$AL$1887,31,FALSE),"-")))</f>
        <v>punainen</v>
      </c>
      <c r="BK415" s="67" t="str">
        <f>IF(E415=1,VLOOKUP(D415,'2015'!$F$12:$AL$1887,32,FALSE),"-")</f>
        <v>punainen</v>
      </c>
      <c r="BL415" s="39" t="str">
        <f>IF(F415="ei löydy","uusi tie",IF(E415=0,"tieosoite muuttunut",IF(E415=1,VLOOKUP(D415,'2015'!$F$12:$AL$1887,33,FALSE),"-")))</f>
        <v>punainen</v>
      </c>
      <c r="BM415" s="39"/>
      <c r="BN415" s="217" t="str">
        <f>VLOOKUP(D415,'2015'!$F$12:$AL$1887,33,FALSE)</f>
        <v>punainen</v>
      </c>
      <c r="BO415" s="39"/>
      <c r="BP415" s="115"/>
      <c r="BQ415" s="26" t="s">
        <v>9</v>
      </c>
      <c r="BS415" s="5"/>
      <c r="BU415" s="37"/>
      <c r="BV415" s="30"/>
      <c r="BX415" t="str">
        <f>IF(E415=1,VLOOKUP(D415,'2015'!$F$12:$AX$1887,43,FALSE),"-")</f>
        <v>punainen</v>
      </c>
      <c r="BY415" t="str">
        <f>IF(E415=1,VLOOKUP(D415,'2015'!$F$12:$AX$1887,44,FALSE),"-")</f>
        <v>punainen</v>
      </c>
      <c r="BZ415" t="str">
        <f>IF(E415=1,VLOOKUP(D415,'2015'!$F$12:$AX$1887,45,FALSE),"-")</f>
        <v>punainen</v>
      </c>
      <c r="CG415" s="2" t="s">
        <v>9</v>
      </c>
      <c r="CH415" s="2" t="s">
        <v>9</v>
      </c>
      <c r="CI415" s="2" t="s">
        <v>9</v>
      </c>
      <c r="CK415" s="2" t="s">
        <v>9</v>
      </c>
      <c r="CL415" s="2" t="s">
        <v>9</v>
      </c>
      <c r="CM415" s="2" t="s">
        <v>9</v>
      </c>
    </row>
    <row r="416" spans="1:94" ht="15.75" thickBot="1" x14ac:dyDescent="0.3">
      <c r="A416" s="50"/>
      <c r="B416" s="50"/>
      <c r="C416" s="50" t="str">
        <f t="shared" si="98"/>
        <v>167_12_6900</v>
      </c>
      <c r="D416" s="51" t="str">
        <f t="shared" si="99"/>
        <v>167_12</v>
      </c>
      <c r="E416" s="224">
        <f>IFERROR(VLOOKUP(C416,'2015'!$C$12:$D$1887,2,FALSE),0)</f>
        <v>1</v>
      </c>
      <c r="F416" s="51">
        <f>IFERROR(K416-IFERROR(VLOOKUP(D416,'2015'!$F$12:$I$1887,4,FALSE),"ei löydy"),"ei löydy")</f>
        <v>0</v>
      </c>
      <c r="G416" s="224">
        <f>IFERROR(VLOOKUP(Työfile_2024!C416,Liikennemalli!$D$6:$G$1921,4,FALSE),0)</f>
        <v>1</v>
      </c>
      <c r="H416" s="225">
        <f>K416-IFERROR(VLOOKUP(Työfile_2024!D416,Liikennemalli!$C$6:$H$1921,6,FALSE),"ei löydy")</f>
        <v>0</v>
      </c>
      <c r="I416" s="80">
        <v>167</v>
      </c>
      <c r="J416" s="52">
        <v>12</v>
      </c>
      <c r="K416" s="52">
        <v>6900</v>
      </c>
      <c r="L416" s="53"/>
      <c r="M416" s="54"/>
      <c r="N416" s="54"/>
      <c r="O416" s="54"/>
      <c r="P416" s="54"/>
      <c r="Q416" s="55"/>
      <c r="R416" s="55"/>
      <c r="S416" s="55"/>
      <c r="T416" s="55"/>
      <c r="U416" s="52"/>
      <c r="V416" s="56">
        <v>992</v>
      </c>
      <c r="W416" s="56">
        <v>116</v>
      </c>
      <c r="X416" s="56">
        <v>1053</v>
      </c>
      <c r="Y416" s="56">
        <f>VLOOKUP(D416,Liikennemalli24!$D$2:$F$1804,2,FALSE)</f>
        <v>687</v>
      </c>
      <c r="Z416" s="148">
        <f>VLOOKUP(D416,Liikennemalli24!$D$2:$F$1804,3,FALSE)</f>
        <v>0.76400000000000001</v>
      </c>
      <c r="AA416" s="178">
        <f>IF(G416=1,VLOOKUP(C416,Liikennemalli!$D$6:$H$1921,2,FALSE),"-")</f>
        <v>140.49038933266601</v>
      </c>
      <c r="AB416" s="198">
        <f>IF(G416=1,VLOOKUP(C416,Liikennemalli!$D$6:$H$1921,3,FALSE),"-")</f>
        <v>0.62647153819393897</v>
      </c>
      <c r="AC416" s="51">
        <f>IF(E416=1,VLOOKUP(Työfile_2024!D416,'2015'!$F$12:$X$1887,18,FALSE),"-")</f>
        <v>479</v>
      </c>
      <c r="AD416" s="51">
        <f>IF(E416=1,VLOOKUP(Työfile_2024!D416,'2015'!$F$12:$X$1887,19,FALSE),"-")</f>
        <v>0.83</v>
      </c>
      <c r="AI416" s="128">
        <f>IF(E416=1,VLOOKUP(Työfile_2024!D416,'2015'!$F$12:$AB$1887,20,FALSE),"-")</f>
        <v>0</v>
      </c>
      <c r="AJ416" s="128">
        <f>IF(E416=1,VLOOKUP(Työfile_2024!D416,'2015'!$F$12:$AB$1887,21,FALSE),"-")</f>
        <v>0</v>
      </c>
      <c r="AK416" s="128">
        <f>IF(E416=1,VLOOKUP(Työfile_2024!D416,'2015'!$F$12:$AB$1887,22,FALSE),"-")</f>
        <v>0</v>
      </c>
      <c r="AL416" s="128">
        <f>IF(E416=1,VLOOKUP(Työfile_2024!D416,'2015'!$F$12:$AB$1887,23,FALSE),"-")</f>
        <v>0</v>
      </c>
      <c r="AM416" s="56">
        <f>VLOOKUP(Työfile_2024!D416,Tmatkat_20km_tarkasteltava_verk!$C$2:$D$1804,2,FALSE)</f>
        <v>218</v>
      </c>
      <c r="AN416" s="148">
        <f t="shared" si="96"/>
        <v>0.21975806451612903</v>
      </c>
      <c r="AO416" s="178">
        <f>IF(E416=1,VLOOKUP(Työfile_2024!D416,'2015'!$F$12:$AC$1887,24,FALSE),"-")</f>
        <v>109</v>
      </c>
      <c r="AP416" s="63" t="str">
        <f>VLOOKUP(D416,Tarkasteltava_verkko_2024_harva!$E$2:$I$1804,5,FALSE)</f>
        <v>tiivis</v>
      </c>
      <c r="AQ416" s="63">
        <f>VLOOKUP(D416,Tarkasteltava_verkko_2024_harva!$E$2:$I$1804,4,FALSE)</f>
        <v>0</v>
      </c>
      <c r="AR416" s="148">
        <v>0</v>
      </c>
      <c r="AS416" s="170" t="str">
        <f>IFERROR(VLOOKUP(C416,'2015'!$C$12:$AG$1887,30,FALSE),"-")</f>
        <v/>
      </c>
      <c r="AT416" s="148">
        <v>6.6811594202898547E-2</v>
      </c>
      <c r="AU416" s="170">
        <f>IFERROR(VLOOKUP(C416,'2015'!$C$12:$AG$1887,31,FALSE),"-")</f>
        <v>0</v>
      </c>
      <c r="AV416" s="106"/>
      <c r="AW416" s="63">
        <f>IFERROR(VLOOKUP(C416,Merkittävyysluokitus!$A$2:$J$1705,10,FALSE),"-")</f>
        <v>2</v>
      </c>
      <c r="AX416" s="175">
        <f>IFERROR(VLOOKUP(C416,Merkittävyysluokitus!$A$2:$J$1705,6,FALSE),"-")</f>
        <v>11.099850837138506</v>
      </c>
      <c r="AY416" s="175">
        <f>IFERROR(VLOOKUP(C416,Merkittävyysluokitus!$A$2:$J$1705,7,FALSE),"-")</f>
        <v>3.8526666666666665</v>
      </c>
      <c r="AZ416" s="175">
        <f>IFERROR(VLOOKUP(C416,Merkittävyysluokitus!$A$2:$J$1705,8,FALSE),"-")</f>
        <v>5.580517503805174</v>
      </c>
      <c r="BA416" s="175">
        <f>IFERROR(VLOOKUP(C416,Merkittävyysluokitus!$A$2:$J$1705,9,FALSE),"-")</f>
        <v>1.6666666666666665</v>
      </c>
      <c r="BB416" s="203"/>
      <c r="BC416" s="203" t="str">
        <f t="shared" si="97"/>
        <v>muutos</v>
      </c>
      <c r="BD416" s="39" t="str">
        <f t="shared" si="86"/>
        <v>musta</v>
      </c>
      <c r="BE416" s="68" t="str">
        <f t="shared" si="92"/>
        <v>punainen</v>
      </c>
      <c r="BF416" s="68" t="str">
        <f t="shared" si="93"/>
        <v>musta</v>
      </c>
      <c r="BG416" s="68" t="str">
        <f t="shared" si="94"/>
        <v>musta</v>
      </c>
      <c r="BH416" s="208" t="str">
        <f t="shared" si="95"/>
        <v>musta</v>
      </c>
      <c r="BI416" s="39"/>
      <c r="BJ416" s="39" t="str">
        <f>IF(F416="ei löydy","uusi tie",IF(E416=0,"tieosoite muuttunut",IF(E416=1,VLOOKUP(D416,'2015'!$F$12:$AL$1887,31,FALSE),"-")))</f>
        <v>punainen</v>
      </c>
      <c r="BK416" s="67" t="str">
        <f>IF(E416=1,VLOOKUP(D416,'2015'!$F$12:$AL$1887,32,FALSE),"-")</f>
        <v>punainen</v>
      </c>
      <c r="BL416" s="39" t="str">
        <f>IF(F416="ei löydy","uusi tie",IF(E416=0,"tieosoite muuttunut",IF(E416=1,VLOOKUP(D416,'2015'!$F$12:$AL$1887,33,FALSE),"-")))</f>
        <v>punainen</v>
      </c>
      <c r="BM416" s="39"/>
      <c r="BN416" s="217" t="str">
        <f>VLOOKUP(D416,'2015'!$F$12:$AL$1887,33,FALSE)</f>
        <v>punainen</v>
      </c>
      <c r="BO416" s="39"/>
      <c r="BP416" s="115"/>
      <c r="BQ416" s="26" t="s">
        <v>10</v>
      </c>
      <c r="BS416" s="5"/>
      <c r="BU416" s="37"/>
      <c r="BV416" s="30"/>
      <c r="BX416" t="str">
        <f>IF(E416=1,VLOOKUP(D416,'2015'!$F$12:$AX$1887,43,FALSE),"-")</f>
        <v>punainen</v>
      </c>
      <c r="BY416" t="str">
        <f>IF(E416=1,VLOOKUP(D416,'2015'!$F$12:$AX$1887,44,FALSE),"-")</f>
        <v>punainen</v>
      </c>
      <c r="BZ416" t="str">
        <f>IF(E416=1,VLOOKUP(D416,'2015'!$F$12:$AX$1887,45,FALSE),"-")</f>
        <v>punainen</v>
      </c>
      <c r="CG416" s="2" t="s">
        <v>9</v>
      </c>
      <c r="CH416" s="2" t="s">
        <v>9</v>
      </c>
      <c r="CI416" s="2" t="s">
        <v>9</v>
      </c>
      <c r="CK416" s="2" t="s">
        <v>9</v>
      </c>
      <c r="CL416" s="2" t="s">
        <v>9</v>
      </c>
      <c r="CM416" s="2" t="s">
        <v>9</v>
      </c>
    </row>
    <row r="417" spans="1:94" ht="15.75" thickBot="1" x14ac:dyDescent="0.3">
      <c r="A417" s="50"/>
      <c r="B417" s="50"/>
      <c r="C417" s="50" t="str">
        <f t="shared" si="98"/>
        <v>167_13_8267</v>
      </c>
      <c r="D417" s="51" t="str">
        <f t="shared" si="99"/>
        <v>167_13</v>
      </c>
      <c r="E417" s="224">
        <f>IFERROR(VLOOKUP(C417,'2015'!$C$12:$D$1887,2,FALSE),0)</f>
        <v>0</v>
      </c>
      <c r="F417" s="51">
        <f>IFERROR(K417-IFERROR(VLOOKUP(D417,'2015'!$F$12:$I$1887,4,FALSE),"ei löydy"),"ei löydy")</f>
        <v>4209</v>
      </c>
      <c r="G417" s="224">
        <f>IFERROR(VLOOKUP(Työfile_2024!C417,Liikennemalli!$D$6:$G$1921,4,FALSE),0)</f>
        <v>1</v>
      </c>
      <c r="H417" s="225">
        <f>K417-IFERROR(VLOOKUP(Työfile_2024!D417,Liikennemalli!$C$6:$H$1921,6,FALSE),"ei löydy")</f>
        <v>0</v>
      </c>
      <c r="I417" s="80">
        <v>167</v>
      </c>
      <c r="J417" s="52">
        <v>13</v>
      </c>
      <c r="K417" s="52">
        <v>8267</v>
      </c>
      <c r="L417" s="53"/>
      <c r="M417" s="54"/>
      <c r="N417" s="54"/>
      <c r="O417" s="54"/>
      <c r="P417" s="54"/>
      <c r="Q417" s="55"/>
      <c r="R417" s="55"/>
      <c r="S417" s="55"/>
      <c r="T417" s="55"/>
      <c r="U417" s="52"/>
      <c r="V417" s="56">
        <v>992</v>
      </c>
      <c r="W417" s="56">
        <v>116</v>
      </c>
      <c r="X417" s="56">
        <v>1053</v>
      </c>
      <c r="Y417" s="56">
        <f>VLOOKUP(D417,Liikennemalli24!$D$2:$F$1804,2,FALSE)</f>
        <v>685</v>
      </c>
      <c r="Z417" s="148">
        <f>VLOOKUP(D417,Liikennemalli24!$D$2:$F$1804,3,FALSE)</f>
        <v>0.76200000000000001</v>
      </c>
      <c r="AA417" s="178">
        <f>IF(G417=1,VLOOKUP(C417,Liikennemalli!$D$6:$H$1921,2,FALSE),"-")</f>
        <v>239.88952179294799</v>
      </c>
      <c r="AB417" s="198">
        <f>IF(G417=1,VLOOKUP(C417,Liikennemalli!$D$6:$H$1921,3,FALSE),"-")</f>
        <v>0.80667161373760898</v>
      </c>
      <c r="AC417" s="51" t="str">
        <f>IF(E417=1,VLOOKUP(Työfile_2024!D417,'2015'!$F$12:$X$1887,18,FALSE),"-")</f>
        <v>-</v>
      </c>
      <c r="AD417" s="51" t="str">
        <f>IF(E417=1,VLOOKUP(Työfile_2024!D417,'2015'!$F$12:$X$1887,19,FALSE),"-")</f>
        <v>-</v>
      </c>
      <c r="AI417" s="128" t="str">
        <f>IF(E417=1,VLOOKUP(Työfile_2024!D417,'2015'!$F$12:$AB$1887,20,FALSE),"-")</f>
        <v>-</v>
      </c>
      <c r="AJ417" s="128" t="str">
        <f>IF(E417=1,VLOOKUP(Työfile_2024!D417,'2015'!$F$12:$AB$1887,21,FALSE),"-")</f>
        <v>-</v>
      </c>
      <c r="AK417" s="128" t="str">
        <f>IF(E417=1,VLOOKUP(Työfile_2024!D417,'2015'!$F$12:$AB$1887,22,FALSE),"-")</f>
        <v>-</v>
      </c>
      <c r="AL417" s="128" t="str">
        <f>IF(E417=1,VLOOKUP(Työfile_2024!D417,'2015'!$F$12:$AB$1887,23,FALSE),"-")</f>
        <v>-</v>
      </c>
      <c r="AM417" s="56">
        <f>VLOOKUP(Työfile_2024!D417,Tmatkat_20km_tarkasteltava_verk!$C$2:$D$1804,2,FALSE)</f>
        <v>243</v>
      </c>
      <c r="AN417" s="148">
        <f t="shared" si="96"/>
        <v>0.24495967741935484</v>
      </c>
      <c r="AO417" s="178" t="str">
        <f>IF(E417=1,VLOOKUP(Työfile_2024!D417,'2015'!$F$12:$AC$1887,24,FALSE),"-")</f>
        <v>-</v>
      </c>
      <c r="AP417" s="63" t="str">
        <f>VLOOKUP(D417,Tarkasteltava_verkko_2024_harva!$E$2:$I$1804,5,FALSE)</f>
        <v>tiivis</v>
      </c>
      <c r="AQ417" s="63">
        <f>VLOOKUP(D417,Tarkasteltava_verkko_2024_harva!$E$2:$I$1804,4,FALSE)</f>
        <v>0</v>
      </c>
      <c r="AR417" s="148">
        <v>0</v>
      </c>
      <c r="AS417" s="170" t="str">
        <f>IFERROR(VLOOKUP(C417,'2015'!$C$12:$AG$1887,30,FALSE),"-")</f>
        <v>-</v>
      </c>
      <c r="AT417" s="148">
        <v>0</v>
      </c>
      <c r="AU417" s="170" t="str">
        <f>IFERROR(VLOOKUP(C417,'2015'!$C$12:$AG$1887,31,FALSE),"-")</f>
        <v>-</v>
      </c>
      <c r="AV417" s="106"/>
      <c r="AW417" s="63">
        <f>IFERROR(VLOOKUP(C417,Merkittävyysluokitus!$A$2:$J$1705,10,FALSE),"-")</f>
        <v>2</v>
      </c>
      <c r="AX417" s="175">
        <f>IFERROR(VLOOKUP(C417,Merkittävyysluokitus!$A$2:$J$1705,6,FALSE),"-")</f>
        <v>11.388610350076103</v>
      </c>
      <c r="AY417" s="175">
        <f>IFERROR(VLOOKUP(C417,Merkittävyysluokitus!$A$2:$J$1705,7,FALSE),"-")</f>
        <v>3.8859999999999992</v>
      </c>
      <c r="AZ417" s="175">
        <f>IFERROR(VLOOKUP(C417,Merkittävyysluokitus!$A$2:$J$1705,8,FALSE),"-")</f>
        <v>5.66927701674277</v>
      </c>
      <c r="BA417" s="175">
        <f>IFERROR(VLOOKUP(C417,Merkittävyysluokitus!$A$2:$J$1705,9,FALSE),"-")</f>
        <v>1.8333333333333333</v>
      </c>
      <c r="BB417" s="203"/>
      <c r="BC417" s="203" t="str">
        <f t="shared" si="97"/>
        <v>tieosoite muuttunut</v>
      </c>
      <c r="BD417" s="39" t="str">
        <f t="shared" si="86"/>
        <v>musta</v>
      </c>
      <c r="BE417" s="68" t="str">
        <f t="shared" si="92"/>
        <v>punainen</v>
      </c>
      <c r="BF417" s="68" t="str">
        <f t="shared" si="93"/>
        <v>musta</v>
      </c>
      <c r="BG417" s="68" t="str">
        <f t="shared" si="94"/>
        <v>musta</v>
      </c>
      <c r="BH417" s="208" t="str">
        <f t="shared" si="95"/>
        <v>musta</v>
      </c>
      <c r="BI417" s="39"/>
      <c r="BJ417" s="39" t="str">
        <f>IF(F417="ei löydy","uusi tie",IF(E417=0,"tieosoite muuttunut",IF(E417=1,VLOOKUP(D417,'2015'!$F$12:$AL$1887,31,FALSE),"-")))</f>
        <v>tieosoite muuttunut</v>
      </c>
      <c r="BK417" s="67" t="str">
        <f>IF(E417=1,VLOOKUP(D417,'2015'!$F$12:$AL$1887,32,FALSE),"-")</f>
        <v>-</v>
      </c>
      <c r="BL417" s="39" t="str">
        <f>IF(F417="ei löydy","uusi tie",IF(E417=0,"tieosoite muuttunut",IF(E417=1,VLOOKUP(D417,'2015'!$F$12:$AL$1887,33,FALSE),"-")))</f>
        <v>tieosoite muuttunut</v>
      </c>
      <c r="BM417" s="39"/>
      <c r="BN417" s="217" t="str">
        <f>VLOOKUP(D417,'2015'!$F$12:$AL$1887,33,FALSE)</f>
        <v>punainen</v>
      </c>
      <c r="BO417" s="39"/>
      <c r="BP417" s="115"/>
      <c r="BQ417" s="26" t="s">
        <v>10</v>
      </c>
      <c r="BS417" s="5"/>
      <c r="BU417" s="37"/>
      <c r="BV417" s="30"/>
      <c r="BX417" t="str">
        <f>IF(E417=1,VLOOKUP(D417,'2015'!$F$12:$AX$1887,43,FALSE),"-")</f>
        <v>-</v>
      </c>
      <c r="BY417" t="str">
        <f>IF(E417=1,VLOOKUP(D417,'2015'!$F$12:$AX$1887,44,FALSE),"-")</f>
        <v>-</v>
      </c>
      <c r="BZ417" t="str">
        <f>IF(E417=1,VLOOKUP(D417,'2015'!$F$12:$AX$1887,45,FALSE),"-")</f>
        <v>-</v>
      </c>
      <c r="CG417" s="21" t="s">
        <v>10</v>
      </c>
      <c r="CH417" s="2" t="s">
        <v>10</v>
      </c>
      <c r="CI417" s="2" t="s">
        <v>9</v>
      </c>
      <c r="CK417" s="21" t="s">
        <v>10</v>
      </c>
      <c r="CL417" s="21" t="s">
        <v>10</v>
      </c>
      <c r="CM417" s="2" t="s">
        <v>9</v>
      </c>
    </row>
    <row r="418" spans="1:94" ht="15.75" thickBot="1" x14ac:dyDescent="0.3">
      <c r="A418" s="50"/>
      <c r="B418" s="50"/>
      <c r="C418" s="50" t="str">
        <f t="shared" si="98"/>
        <v>167_15_3337</v>
      </c>
      <c r="D418" s="51" t="str">
        <f t="shared" si="99"/>
        <v>167_15</v>
      </c>
      <c r="E418" s="224">
        <f>IFERROR(VLOOKUP(C418,'2015'!$C$12:$D$1887,2,FALSE),0)</f>
        <v>1</v>
      </c>
      <c r="F418" s="51">
        <f>IFERROR(K418-IFERROR(VLOOKUP(D418,'2015'!$F$12:$I$1887,4,FALSE),"ei löydy"),"ei löydy")</f>
        <v>0</v>
      </c>
      <c r="G418" s="224">
        <f>IFERROR(VLOOKUP(Työfile_2024!C418,Liikennemalli!$D$6:$G$1921,4,FALSE),0)</f>
        <v>1</v>
      </c>
      <c r="H418" s="225">
        <f>K418-IFERROR(VLOOKUP(Työfile_2024!D418,Liikennemalli!$C$6:$H$1921,6,FALSE),"ei löydy")</f>
        <v>0</v>
      </c>
      <c r="I418" s="80">
        <v>167</v>
      </c>
      <c r="J418" s="52">
        <v>15</v>
      </c>
      <c r="K418" s="52">
        <v>3337</v>
      </c>
      <c r="L418" s="53"/>
      <c r="M418" s="54"/>
      <c r="N418" s="54"/>
      <c r="O418" s="54"/>
      <c r="P418" s="54"/>
      <c r="Q418" s="55"/>
      <c r="R418" s="55"/>
      <c r="S418" s="55"/>
      <c r="T418" s="55"/>
      <c r="U418" s="52"/>
      <c r="V418" s="56">
        <v>1014</v>
      </c>
      <c r="W418" s="56">
        <v>133</v>
      </c>
      <c r="X418" s="56">
        <v>1076</v>
      </c>
      <c r="Y418" s="56">
        <f>VLOOKUP(D418,Liikennemalli24!$D$2:$F$1804,2,FALSE)</f>
        <v>881</v>
      </c>
      <c r="Z418" s="148">
        <f>VLOOKUP(D418,Liikennemalli24!$D$2:$F$1804,3,FALSE)</f>
        <v>0.80100000000000005</v>
      </c>
      <c r="AA418" s="178">
        <f>IF(G418=1,VLOOKUP(C418,Liikennemalli!$D$6:$H$1921,2,FALSE),"-")</f>
        <v>423.602801666814</v>
      </c>
      <c r="AB418" s="198">
        <f>IF(G418=1,VLOOKUP(C418,Liikennemalli!$D$6:$H$1921,3,FALSE),"-")</f>
        <v>0.83070535999458905</v>
      </c>
      <c r="AC418" s="51">
        <f>IF(E418=1,VLOOKUP(Työfile_2024!D418,'2015'!$F$12:$X$1887,18,FALSE),"-")</f>
        <v>573</v>
      </c>
      <c r="AD418" s="51">
        <f>IF(E418=1,VLOOKUP(Työfile_2024!D418,'2015'!$F$12:$X$1887,19,FALSE),"-")</f>
        <v>0.85</v>
      </c>
      <c r="AI418" s="128">
        <f>IF(E418=1,VLOOKUP(Työfile_2024!D418,'2015'!$F$12:$AB$1887,20,FALSE),"-")</f>
        <v>0</v>
      </c>
      <c r="AJ418" s="128">
        <f>IF(E418=1,VLOOKUP(Työfile_2024!D418,'2015'!$F$12:$AB$1887,21,FALSE),"-")</f>
        <v>0</v>
      </c>
      <c r="AK418" s="128">
        <f>IF(E418=1,VLOOKUP(Työfile_2024!D418,'2015'!$F$12:$AB$1887,22,FALSE),"-")</f>
        <v>0</v>
      </c>
      <c r="AL418" s="128">
        <f>IF(E418=1,VLOOKUP(Työfile_2024!D418,'2015'!$F$12:$AB$1887,23,FALSE),"-")</f>
        <v>0</v>
      </c>
      <c r="AM418" s="56">
        <f>VLOOKUP(Työfile_2024!D418,Tmatkat_20km_tarkasteltava_verk!$C$2:$D$1804,2,FALSE)</f>
        <v>291</v>
      </c>
      <c r="AN418" s="148">
        <f t="shared" si="96"/>
        <v>0.28698224852071008</v>
      </c>
      <c r="AO418" s="178">
        <f>IF(E418=1,VLOOKUP(Työfile_2024!D418,'2015'!$F$12:$AC$1887,24,FALSE),"-")</f>
        <v>108</v>
      </c>
      <c r="AP418" s="63" t="str">
        <f>VLOOKUP(D418,Tarkasteltava_verkko_2024_harva!$E$2:$I$1804,5,FALSE)</f>
        <v>tiivis</v>
      </c>
      <c r="AQ418" s="63">
        <f>VLOOKUP(D418,Tarkasteltava_verkko_2024_harva!$E$2:$I$1804,4,FALSE)</f>
        <v>0</v>
      </c>
      <c r="AR418" s="148">
        <v>0</v>
      </c>
      <c r="AS418" s="170" t="str">
        <f>IFERROR(VLOOKUP(C418,'2015'!$C$12:$AG$1887,30,FALSE),"-")</f>
        <v/>
      </c>
      <c r="AT418" s="148">
        <v>0</v>
      </c>
      <c r="AU418" s="170">
        <f>IFERROR(VLOOKUP(C418,'2015'!$C$12:$AG$1887,31,FALSE),"-")</f>
        <v>0</v>
      </c>
      <c r="AV418" s="106"/>
      <c r="AW418" s="63">
        <f>IFERROR(VLOOKUP(C418,Merkittävyysluokitus!$A$2:$J$1705,10,FALSE),"-")</f>
        <v>2</v>
      </c>
      <c r="AX418" s="175">
        <f>IFERROR(VLOOKUP(C418,Merkittävyysluokitus!$A$2:$J$1705,6,FALSE),"-")</f>
        <v>11.662503805175039</v>
      </c>
      <c r="AY418" s="175">
        <f>IFERROR(VLOOKUP(C418,Merkittävyysluokitus!$A$2:$J$1705,7,FALSE),"-")</f>
        <v>3.95</v>
      </c>
      <c r="AZ418" s="175">
        <f>IFERROR(VLOOKUP(C418,Merkittävyysluokitus!$A$2:$J$1705,8,FALSE),"-")</f>
        <v>5.7125038051750376</v>
      </c>
      <c r="BA418" s="175">
        <f>IFERROR(VLOOKUP(C418,Merkittävyysluokitus!$A$2:$J$1705,9,FALSE),"-")</f>
        <v>2</v>
      </c>
      <c r="BB418" s="203"/>
      <c r="BC418" s="203" t="str">
        <f t="shared" si="97"/>
        <v>muutos</v>
      </c>
      <c r="BD418" s="39" t="str">
        <f t="shared" si="86"/>
        <v>musta</v>
      </c>
      <c r="BE418" s="68" t="str">
        <f t="shared" si="92"/>
        <v>punainen</v>
      </c>
      <c r="BF418" s="68" t="str">
        <f t="shared" si="93"/>
        <v>musta</v>
      </c>
      <c r="BG418" s="68" t="str">
        <f t="shared" si="94"/>
        <v>musta</v>
      </c>
      <c r="BH418" s="208" t="str">
        <f t="shared" si="95"/>
        <v>musta</v>
      </c>
      <c r="BI418" s="39"/>
      <c r="BJ418" s="39" t="str">
        <f>IF(F418="ei löydy","uusi tie",IF(E418=0,"tieosoite muuttunut",IF(E418=1,VLOOKUP(D418,'2015'!$F$12:$AL$1887,31,FALSE),"-")))</f>
        <v>punainen</v>
      </c>
      <c r="BK418" s="67" t="str">
        <f>IF(E418=1,VLOOKUP(D418,'2015'!$F$12:$AL$1887,32,FALSE),"-")</f>
        <v>punainen</v>
      </c>
      <c r="BL418" s="39" t="str">
        <f>IF(F418="ei löydy","uusi tie",IF(E418=0,"tieosoite muuttunut",IF(E418=1,VLOOKUP(D418,'2015'!$F$12:$AL$1887,33,FALSE),"-")))</f>
        <v>punainen</v>
      </c>
      <c r="BM418" s="39"/>
      <c r="BN418" s="217" t="str">
        <f>VLOOKUP(D418,'2015'!$F$12:$AL$1887,33,FALSE)</f>
        <v>punainen</v>
      </c>
      <c r="BO418" s="39"/>
      <c r="BP418" s="115"/>
      <c r="BQ418" s="26" t="s">
        <v>9</v>
      </c>
      <c r="BS418" s="5"/>
      <c r="BU418" s="37"/>
      <c r="BV418" s="30"/>
      <c r="BX418" t="str">
        <f>IF(E418=1,VLOOKUP(D418,'2015'!$F$12:$AX$1887,43,FALSE),"-")</f>
        <v>punainen</v>
      </c>
      <c r="BY418" t="str">
        <f>IF(E418=1,VLOOKUP(D418,'2015'!$F$12:$AX$1887,44,FALSE),"-")</f>
        <v>punainen</v>
      </c>
      <c r="BZ418" t="str">
        <f>IF(E418=1,VLOOKUP(D418,'2015'!$F$12:$AX$1887,45,FALSE),"-")</f>
        <v>punainen</v>
      </c>
      <c r="CG418" s="21" t="s">
        <v>10</v>
      </c>
      <c r="CH418" s="2" t="s">
        <v>9</v>
      </c>
      <c r="CI418" s="2" t="s">
        <v>9</v>
      </c>
      <c r="CK418" s="2" t="s">
        <v>9</v>
      </c>
      <c r="CL418" s="2" t="s">
        <v>9</v>
      </c>
      <c r="CM418" s="2" t="s">
        <v>9</v>
      </c>
    </row>
    <row r="419" spans="1:94" ht="15.75" thickBot="1" x14ac:dyDescent="0.3">
      <c r="A419" s="50"/>
      <c r="B419" s="50"/>
      <c r="C419" s="50" t="str">
        <f t="shared" si="98"/>
        <v>170_3_6671</v>
      </c>
      <c r="D419" s="51" t="str">
        <f t="shared" si="99"/>
        <v>170_3</v>
      </c>
      <c r="E419" s="224">
        <f>IFERROR(VLOOKUP(C419,'2015'!$C$12:$D$1887,2,FALSE),0)</f>
        <v>0</v>
      </c>
      <c r="F419" s="51">
        <f>IFERROR(K419-IFERROR(VLOOKUP(D419,'2015'!$F$12:$I$1887,4,FALSE),"ei löydy"),"ei löydy")</f>
        <v>1641</v>
      </c>
      <c r="G419" s="224">
        <f>IFERROR(VLOOKUP(Työfile_2024!C419,Liikennemalli!$D$6:$G$1921,4,FALSE),0)</f>
        <v>1</v>
      </c>
      <c r="H419" s="225">
        <f>K419-IFERROR(VLOOKUP(Työfile_2024!D419,Liikennemalli!$C$6:$H$1921,6,FALSE),"ei löydy")</f>
        <v>0</v>
      </c>
      <c r="I419" s="80">
        <v>170</v>
      </c>
      <c r="J419" s="52">
        <v>3</v>
      </c>
      <c r="K419" s="52">
        <v>6671</v>
      </c>
      <c r="L419" s="53"/>
      <c r="M419" s="54"/>
      <c r="N419" s="54"/>
      <c r="O419" s="54"/>
      <c r="P419" s="54"/>
      <c r="Q419" s="55"/>
      <c r="R419" s="55"/>
      <c r="S419" s="55"/>
      <c r="T419" s="55"/>
      <c r="U419" s="52"/>
      <c r="V419" s="56">
        <v>12613.938839754161</v>
      </c>
      <c r="W419" s="56">
        <v>603.04557037925349</v>
      </c>
      <c r="X419" s="56">
        <v>13639.437865387497</v>
      </c>
      <c r="Y419" s="56">
        <f>VLOOKUP(D419,Liikennemalli24!$D$2:$F$1804,2,FALSE)</f>
        <v>526</v>
      </c>
      <c r="Z419" s="148">
        <f>VLOOKUP(D419,Liikennemalli24!$D$2:$F$1804,3,FALSE)</f>
        <v>0.183</v>
      </c>
      <c r="AA419" s="178">
        <f>IF(G419=1,VLOOKUP(C419,Liikennemalli!$D$6:$H$1921,2,FALSE),"-")</f>
        <v>3320.1572401623848</v>
      </c>
      <c r="AB419" s="198">
        <f>IF(G419=1,VLOOKUP(C419,Liikennemalli!$D$6:$H$1921,3,FALSE),"-")</f>
        <v>0.34425538202884898</v>
      </c>
      <c r="AC419" s="51" t="str">
        <f>IF(E419=1,VLOOKUP(Työfile_2024!D419,'2015'!$F$12:$X$1887,18,FALSE),"-")</f>
        <v>-</v>
      </c>
      <c r="AD419" s="51" t="str">
        <f>IF(E419=1,VLOOKUP(Työfile_2024!D419,'2015'!$F$12:$X$1887,19,FALSE),"-")</f>
        <v>-</v>
      </c>
      <c r="AI419" s="128" t="str">
        <f>IF(E419=1,VLOOKUP(Työfile_2024!D419,'2015'!$F$12:$AB$1887,20,FALSE),"-")</f>
        <v>-</v>
      </c>
      <c r="AJ419" s="128" t="str">
        <f>IF(E419=1,VLOOKUP(Työfile_2024!D419,'2015'!$F$12:$AB$1887,21,FALSE),"-")</f>
        <v>-</v>
      </c>
      <c r="AK419" s="128" t="str">
        <f>IF(E419=1,VLOOKUP(Työfile_2024!D419,'2015'!$F$12:$AB$1887,22,FALSE),"-")</f>
        <v>-</v>
      </c>
      <c r="AL419" s="128" t="str">
        <f>IF(E419=1,VLOOKUP(Työfile_2024!D419,'2015'!$F$12:$AB$1887,23,FALSE),"-")</f>
        <v>-</v>
      </c>
      <c r="AM419" s="56">
        <f>VLOOKUP(Työfile_2024!D419,Tmatkat_20km_tarkasteltava_verk!$C$2:$D$1804,2,FALSE)</f>
        <v>6090</v>
      </c>
      <c r="AN419" s="148">
        <f t="shared" si="96"/>
        <v>0.48279923324241286</v>
      </c>
      <c r="AO419" s="178" t="str">
        <f>IF(E419=1,VLOOKUP(Työfile_2024!D419,'2015'!$F$12:$AC$1887,24,FALSE),"-")</f>
        <v>-</v>
      </c>
      <c r="AP419" s="63">
        <f>VLOOKUP(D419,Tarkasteltava_verkko_2024_harva!$E$2:$I$1804,5,FALSE)</f>
        <v>0</v>
      </c>
      <c r="AQ419" s="63">
        <f>VLOOKUP(D419,Tarkasteltava_verkko_2024_harva!$E$2:$I$1804,4,FALSE)</f>
        <v>0</v>
      </c>
      <c r="AR419" s="148">
        <v>0.52855643831509513</v>
      </c>
      <c r="AS419" s="170" t="str">
        <f>IFERROR(VLOOKUP(C419,'2015'!$C$12:$AG$1887,30,FALSE),"-")</f>
        <v>-</v>
      </c>
      <c r="AT419" s="148">
        <v>0.62704242242542352</v>
      </c>
      <c r="AU419" s="170" t="str">
        <f>IFERROR(VLOOKUP(C419,'2015'!$C$12:$AG$1887,31,FALSE),"-")</f>
        <v>-</v>
      </c>
      <c r="AV419" s="106"/>
      <c r="AW419" s="63">
        <f>IFERROR(VLOOKUP(C419,Merkittävyysluokitus!$A$2:$J$1705,10,FALSE),"-")</f>
        <v>2</v>
      </c>
      <c r="AX419" s="175">
        <f>IFERROR(VLOOKUP(C419,Merkittävyysluokitus!$A$2:$J$1705,6,FALSE),"-")</f>
        <v>12.657945205479452</v>
      </c>
      <c r="AY419" s="175">
        <f>IFERROR(VLOOKUP(C419,Merkittävyysluokitus!$A$2:$J$1705,7,FALSE),"-")</f>
        <v>5</v>
      </c>
      <c r="AZ419" s="175">
        <f>IFERROR(VLOOKUP(C419,Merkittävyysluokitus!$A$2:$J$1705,8,FALSE),"-")</f>
        <v>4.9912785388127858</v>
      </c>
      <c r="BA419" s="175">
        <f>IFERROR(VLOOKUP(C419,Merkittävyysluokitus!$A$2:$J$1705,9,FALSE),"-")</f>
        <v>2.6666666666666665</v>
      </c>
      <c r="BB419" s="203"/>
      <c r="BC419" s="203" t="str">
        <f t="shared" si="97"/>
        <v>tieosoite muuttunut</v>
      </c>
      <c r="BD419" s="39" t="str">
        <f t="shared" si="86"/>
        <v>musta</v>
      </c>
      <c r="BE419" s="68" t="str">
        <f t="shared" si="92"/>
        <v>musta</v>
      </c>
      <c r="BF419" s="68" t="str">
        <f t="shared" si="93"/>
        <v>musta</v>
      </c>
      <c r="BG419" s="68" t="str">
        <f t="shared" si="94"/>
        <v>musta</v>
      </c>
      <c r="BH419" s="208" t="str">
        <f t="shared" si="95"/>
        <v>musta</v>
      </c>
      <c r="BI419" s="39"/>
      <c r="BJ419" s="39" t="str">
        <f>IF(F419="ei löydy","uusi tie",IF(E419=0,"tieosoite muuttunut",IF(E419=1,VLOOKUP(D419,'2015'!$F$12:$AL$1887,31,FALSE),"-")))</f>
        <v>tieosoite muuttunut</v>
      </c>
      <c r="BK419" s="67" t="str">
        <f>IF(E419=1,VLOOKUP(D419,'2015'!$F$12:$AL$1887,32,FALSE),"-")</f>
        <v>-</v>
      </c>
      <c r="BL419" s="39" t="str">
        <f>IF(F419="ei löydy","uusi tie",IF(E419=0,"tieosoite muuttunut",IF(E419=1,VLOOKUP(D419,'2015'!$F$12:$AL$1887,33,FALSE),"-")))</f>
        <v>tieosoite muuttunut</v>
      </c>
      <c r="BM419" s="39"/>
      <c r="BN419" s="217" t="str">
        <f>VLOOKUP(D419,'2015'!$F$12:$AL$1887,33,FALSE)</f>
        <v>musta</v>
      </c>
      <c r="BO419" s="39"/>
      <c r="BP419" s="115"/>
      <c r="BQ419" s="26" t="s">
        <v>9</v>
      </c>
      <c r="BS419" s="5"/>
      <c r="BU419" s="37"/>
      <c r="BV419" s="30"/>
      <c r="BX419" t="str">
        <f>IF(E419=1,VLOOKUP(D419,'2015'!$F$12:$AX$1887,43,FALSE),"-")</f>
        <v>-</v>
      </c>
      <c r="BY419" t="str">
        <f>IF(E419=1,VLOOKUP(D419,'2015'!$F$12:$AX$1887,44,FALSE),"-")</f>
        <v>-</v>
      </c>
      <c r="BZ419" t="str">
        <f>IF(E419=1,VLOOKUP(D419,'2015'!$F$12:$AX$1887,45,FALSE),"-")</f>
        <v>-</v>
      </c>
      <c r="CG419" s="2" t="s">
        <v>9</v>
      </c>
      <c r="CH419" s="2" t="s">
        <v>9</v>
      </c>
      <c r="CI419" s="2" t="s">
        <v>9</v>
      </c>
      <c r="CK419" s="2" t="s">
        <v>9</v>
      </c>
      <c r="CL419" s="2" t="s">
        <v>9</v>
      </c>
      <c r="CM419" s="2" t="s">
        <v>9</v>
      </c>
    </row>
    <row r="420" spans="1:94" ht="15.75" thickBot="1" x14ac:dyDescent="0.3">
      <c r="A420" s="50"/>
      <c r="B420" s="50"/>
      <c r="C420" s="50" t="str">
        <f t="shared" si="98"/>
        <v>170_5_6610</v>
      </c>
      <c r="D420" s="51" t="str">
        <f t="shared" si="99"/>
        <v>170_5</v>
      </c>
      <c r="E420" s="224">
        <f>IFERROR(VLOOKUP(C420,'2015'!$C$12:$D$1887,2,FALSE),0)</f>
        <v>1</v>
      </c>
      <c r="F420" s="51">
        <f>IFERROR(K420-IFERROR(VLOOKUP(D420,'2015'!$F$12:$I$1887,4,FALSE),"ei löydy"),"ei löydy")</f>
        <v>0</v>
      </c>
      <c r="G420" s="224">
        <f>IFERROR(VLOOKUP(Työfile_2024!C420,Liikennemalli!$D$6:$G$1921,4,FALSE),0)</f>
        <v>1</v>
      </c>
      <c r="H420" s="225">
        <f>K420-IFERROR(VLOOKUP(Työfile_2024!D420,Liikennemalli!$C$6:$H$1921,6,FALSE),"ei löydy")</f>
        <v>0</v>
      </c>
      <c r="I420" s="80">
        <v>170</v>
      </c>
      <c r="J420" s="52">
        <v>5</v>
      </c>
      <c r="K420" s="52">
        <v>6610</v>
      </c>
      <c r="L420" s="53"/>
      <c r="M420" s="54"/>
      <c r="N420" s="54"/>
      <c r="O420" s="54"/>
      <c r="P420" s="54"/>
      <c r="Q420" s="55"/>
      <c r="R420" s="55"/>
      <c r="S420" s="55"/>
      <c r="T420" s="55"/>
      <c r="U420" s="52"/>
      <c r="V420" s="56">
        <v>5862.9409984871409</v>
      </c>
      <c r="W420" s="56">
        <v>347.49167927382751</v>
      </c>
      <c r="X420" s="56">
        <v>6325.0968229954615</v>
      </c>
      <c r="Y420" s="56">
        <f>VLOOKUP(D420,Liikennemalli24!$D$2:$F$1804,2,FALSE)</f>
        <v>59</v>
      </c>
      <c r="Z420" s="148">
        <f>VLOOKUP(D420,Liikennemalli24!$D$2:$F$1804,3,FALSE)</f>
        <v>0.14399999999999999</v>
      </c>
      <c r="AA420" s="178">
        <f>IF(G420=1,VLOOKUP(C420,Liikennemalli!$D$6:$H$1921,2,FALSE),"-")</f>
        <v>949.96273322548097</v>
      </c>
      <c r="AB420" s="198">
        <f>IF(G420=1,VLOOKUP(C420,Liikennemalli!$D$6:$H$1921,3,FALSE),"-")</f>
        <v>0.51240419331489895</v>
      </c>
      <c r="AC420" s="51">
        <f>IF(E420=1,VLOOKUP(Työfile_2024!D420,'2015'!$F$12:$X$1887,18,FALSE),"-")</f>
        <v>853</v>
      </c>
      <c r="AD420" s="51">
        <f>IF(E420=1,VLOOKUP(Työfile_2024!D420,'2015'!$F$12:$X$1887,19,FALSE),"-")</f>
        <v>0.3</v>
      </c>
      <c r="AI420" s="128">
        <f>IF(E420=1,VLOOKUP(Työfile_2024!D420,'2015'!$F$12:$AB$1887,20,FALSE),"-")</f>
        <v>0</v>
      </c>
      <c r="AJ420" s="128">
        <f>IF(E420=1,VLOOKUP(Työfile_2024!D420,'2015'!$F$12:$AB$1887,21,FALSE),"-")</f>
        <v>0</v>
      </c>
      <c r="AK420" s="128">
        <f>IF(E420=1,VLOOKUP(Työfile_2024!D420,'2015'!$F$12:$AB$1887,22,FALSE),"-")</f>
        <v>0</v>
      </c>
      <c r="AL420" s="128">
        <f>IF(E420=1,VLOOKUP(Työfile_2024!D420,'2015'!$F$12:$AB$1887,23,FALSE),"-")</f>
        <v>0</v>
      </c>
      <c r="AM420" s="56">
        <f>VLOOKUP(Työfile_2024!D420,Tmatkat_20km_tarkasteltava_verk!$C$2:$D$1804,2,FALSE)</f>
        <v>522</v>
      </c>
      <c r="AN420" s="148">
        <f t="shared" si="96"/>
        <v>8.9033814281040111E-2</v>
      </c>
      <c r="AO420" s="178">
        <f>IF(E420=1,VLOOKUP(Työfile_2024!D420,'2015'!$F$12:$AC$1887,24,FALSE),"-")</f>
        <v>2947</v>
      </c>
      <c r="AP420" s="63">
        <f>VLOOKUP(D420,Tarkasteltava_verkko_2024_harva!$E$2:$I$1804,5,FALSE)</f>
        <v>0</v>
      </c>
      <c r="AQ420" s="63">
        <f>VLOOKUP(D420,Tarkasteltava_verkko_2024_harva!$E$2:$I$1804,4,FALSE)</f>
        <v>0</v>
      </c>
      <c r="AR420" s="148">
        <v>0.16293494704992437</v>
      </c>
      <c r="AS420" s="170" t="str">
        <f>IFERROR(VLOOKUP(C420,'2015'!$C$12:$AG$1887,30,FALSE),"-")</f>
        <v/>
      </c>
      <c r="AT420" s="148">
        <v>0.99894099848714069</v>
      </c>
      <c r="AU420" s="170" t="str">
        <f>IFERROR(VLOOKUP(C420,'2015'!$C$12:$AG$1887,31,FALSE),"-")</f>
        <v>Kyllä</v>
      </c>
      <c r="AV420" s="106"/>
      <c r="AW420" s="63">
        <f>IFERROR(VLOOKUP(C420,Merkittävyysluokitus!$A$2:$J$1705,10,FALSE),"-")</f>
        <v>2</v>
      </c>
      <c r="AX420" s="175">
        <f>IFERROR(VLOOKUP(C420,Merkittävyysluokitus!$A$2:$J$1705,6,FALSE),"-")</f>
        <v>11.420981735159817</v>
      </c>
      <c r="AY420" s="175">
        <f>IFERROR(VLOOKUP(C420,Merkittävyysluokitus!$A$2:$J$1705,7,FALSE),"-")</f>
        <v>5</v>
      </c>
      <c r="AZ420" s="175">
        <f>IFERROR(VLOOKUP(C420,Merkittävyysluokitus!$A$2:$J$1705,8,FALSE),"-")</f>
        <v>4.0876484018264838</v>
      </c>
      <c r="BA420" s="175">
        <f>IFERROR(VLOOKUP(C420,Merkittävyysluokitus!$A$2:$J$1705,9,FALSE),"-")</f>
        <v>2.333333333333333</v>
      </c>
      <c r="BB420" s="203"/>
      <c r="BC420" s="203" t="str">
        <f t="shared" si="97"/>
        <v>muutos</v>
      </c>
      <c r="BD420" s="39" t="s">
        <v>50</v>
      </c>
      <c r="BE420" s="68" t="str">
        <f t="shared" si="92"/>
        <v>musta</v>
      </c>
      <c r="BF420" s="68" t="str">
        <f t="shared" si="93"/>
        <v>musta</v>
      </c>
      <c r="BG420" s="68" t="str">
        <f t="shared" si="94"/>
        <v>musta</v>
      </c>
      <c r="BH420" s="208" t="str">
        <f t="shared" si="95"/>
        <v>musta</v>
      </c>
      <c r="BI420" s="39"/>
      <c r="BJ420" s="39" t="str">
        <f>IF(F420="ei löydy","uusi tie",IF(E420=0,"tieosoite muuttunut",IF(E420=1,VLOOKUP(D420,'2015'!$F$12:$AL$1887,31,FALSE),"-")))</f>
        <v>punainen</v>
      </c>
      <c r="BK420" s="67" t="str">
        <f>IF(E420=1,VLOOKUP(D420,'2015'!$F$12:$AL$1887,32,FALSE),"-")</f>
        <v>punainen/musta</v>
      </c>
      <c r="BL420" s="39" t="str">
        <f>IF(F420="ei löydy","uusi tie",IF(E420=0,"tieosoite muuttunut",IF(E420=1,VLOOKUP(D420,'2015'!$F$12:$AL$1887,33,FALSE),"-")))</f>
        <v>punainen</v>
      </c>
      <c r="BM420" s="39"/>
      <c r="BN420" s="217" t="str">
        <f>VLOOKUP(D420,'2015'!$F$12:$AL$1887,33,FALSE)</f>
        <v>punainen</v>
      </c>
      <c r="BO420" s="39"/>
      <c r="BP420" s="115"/>
      <c r="BQ420" s="26" t="s">
        <v>9</v>
      </c>
      <c r="BS420" s="5"/>
      <c r="BU420" s="37"/>
      <c r="BV420" s="30"/>
      <c r="BX420" t="str">
        <f>IF(E420=1,VLOOKUP(D420,'2015'!$F$12:$AX$1887,43,FALSE),"-")</f>
        <v>musta</v>
      </c>
      <c r="BY420" t="str">
        <f>IF(E420=1,VLOOKUP(D420,'2015'!$F$12:$AX$1887,44,FALSE),"-")</f>
        <v>musta</v>
      </c>
      <c r="BZ420" t="str">
        <f>IF(E420=1,VLOOKUP(D420,'2015'!$F$12:$AX$1887,45,FALSE),"-")</f>
        <v>musta</v>
      </c>
      <c r="CG420" s="2" t="s">
        <v>9</v>
      </c>
      <c r="CH420" s="2" t="s">
        <v>9</v>
      </c>
      <c r="CI420" s="2" t="s">
        <v>9</v>
      </c>
      <c r="CK420" s="2" t="s">
        <v>9</v>
      </c>
      <c r="CL420" s="2" t="s">
        <v>9</v>
      </c>
      <c r="CM420" s="2" t="s">
        <v>9</v>
      </c>
    </row>
    <row r="421" spans="1:94" ht="15.75" thickBot="1" x14ac:dyDescent="0.3">
      <c r="A421" s="50"/>
      <c r="B421" s="50"/>
      <c r="C421" s="50" t="str">
        <f t="shared" si="98"/>
        <v>170_6_3870</v>
      </c>
      <c r="D421" s="51" t="str">
        <f t="shared" si="99"/>
        <v>170_6</v>
      </c>
      <c r="E421" s="224">
        <f>IFERROR(VLOOKUP(C421,'2015'!$C$12:$D$1887,2,FALSE),0)</f>
        <v>0</v>
      </c>
      <c r="F421" s="51">
        <f>IFERROR(K421-IFERROR(VLOOKUP(D421,'2015'!$F$12:$I$1887,4,FALSE),"ei löydy"),"ei löydy")</f>
        <v>-1828</v>
      </c>
      <c r="G421" s="224">
        <f>IFERROR(VLOOKUP(Työfile_2024!C421,Liikennemalli!$D$6:$G$1921,4,FALSE),0)</f>
        <v>0</v>
      </c>
      <c r="H421" s="225">
        <f>K421-IFERROR(VLOOKUP(Työfile_2024!D421,Liikennemalli!$C$6:$H$1921,6,FALSE),"ei löydy")</f>
        <v>-1800</v>
      </c>
      <c r="I421" s="80">
        <v>170</v>
      </c>
      <c r="J421" s="52">
        <v>6</v>
      </c>
      <c r="K421" s="52">
        <v>3870</v>
      </c>
      <c r="L421" s="53"/>
      <c r="M421" s="54"/>
      <c r="N421" s="54"/>
      <c r="O421" s="54"/>
      <c r="P421" s="54"/>
      <c r="Q421" s="55"/>
      <c r="R421" s="55"/>
      <c r="S421" s="55"/>
      <c r="T421" s="55"/>
      <c r="U421" s="52"/>
      <c r="V421" s="56">
        <v>5914</v>
      </c>
      <c r="W421" s="56">
        <v>372</v>
      </c>
      <c r="X421" s="56">
        <v>6449</v>
      </c>
      <c r="Y421" s="56">
        <f>VLOOKUP(D421,Liikennemalli24!$D$2:$F$1804,2,FALSE)</f>
        <v>329</v>
      </c>
      <c r="Z421" s="148">
        <f>VLOOKUP(D421,Liikennemalli24!$D$2:$F$1804,3,FALSE)</f>
        <v>0.26</v>
      </c>
      <c r="AA421" s="178" t="str">
        <f>IF(G421=1,VLOOKUP(C421,Liikennemalli!$D$6:$H$1921,2,FALSE),"-")</f>
        <v>-</v>
      </c>
      <c r="AB421" s="198" t="str">
        <f>IF(G421=1,VLOOKUP(C421,Liikennemalli!$D$6:$H$1921,3,FALSE),"-")</f>
        <v>-</v>
      </c>
      <c r="AC421" s="51" t="str">
        <f>IF(E421=1,VLOOKUP(Työfile_2024!D421,'2015'!$F$12:$X$1887,18,FALSE),"-")</f>
        <v>-</v>
      </c>
      <c r="AD421" s="51" t="str">
        <f>IF(E421=1,VLOOKUP(Työfile_2024!D421,'2015'!$F$12:$X$1887,19,FALSE),"-")</f>
        <v>-</v>
      </c>
      <c r="AI421" s="128" t="str">
        <f>IF(E421=1,VLOOKUP(Työfile_2024!D421,'2015'!$F$12:$AB$1887,20,FALSE),"-")</f>
        <v>-</v>
      </c>
      <c r="AJ421" s="128" t="str">
        <f>IF(E421=1,VLOOKUP(Työfile_2024!D421,'2015'!$F$12:$AB$1887,21,FALSE),"-")</f>
        <v>-</v>
      </c>
      <c r="AK421" s="128" t="str">
        <f>IF(E421=1,VLOOKUP(Työfile_2024!D421,'2015'!$F$12:$AB$1887,22,FALSE),"-")</f>
        <v>-</v>
      </c>
      <c r="AL421" s="128" t="str">
        <f>IF(E421=1,VLOOKUP(Työfile_2024!D421,'2015'!$F$12:$AB$1887,23,FALSE),"-")</f>
        <v>-</v>
      </c>
      <c r="AM421" s="56">
        <f>VLOOKUP(Työfile_2024!D421,Tmatkat_20km_tarkasteltava_verk!$C$2:$D$1804,2,FALSE)</f>
        <v>1751</v>
      </c>
      <c r="AN421" s="148">
        <f t="shared" si="96"/>
        <v>0.29607710517416302</v>
      </c>
      <c r="AO421" s="178" t="str">
        <f>IF(E421=1,VLOOKUP(Työfile_2024!D421,'2015'!$F$12:$AC$1887,24,FALSE),"-")</f>
        <v>-</v>
      </c>
      <c r="AP421" s="63">
        <f>VLOOKUP(D421,Tarkasteltava_verkko_2024_harva!$E$2:$I$1804,5,FALSE)</f>
        <v>0</v>
      </c>
      <c r="AQ421" s="63">
        <f>VLOOKUP(D421,Tarkasteltava_verkko_2024_harva!$E$2:$I$1804,4,FALSE)</f>
        <v>0</v>
      </c>
      <c r="AR421" s="148">
        <v>3.3333333333333333E-2</v>
      </c>
      <c r="AS421" s="170" t="str">
        <f>IFERROR(VLOOKUP(C421,'2015'!$C$12:$AG$1887,30,FALSE),"-")</f>
        <v>-</v>
      </c>
      <c r="AT421" s="148">
        <v>0.89612403100775195</v>
      </c>
      <c r="AU421" s="170" t="str">
        <f>IFERROR(VLOOKUP(C421,'2015'!$C$12:$AG$1887,31,FALSE),"-")</f>
        <v>-</v>
      </c>
      <c r="AV421" s="106"/>
      <c r="AW421" s="63" t="str">
        <f>IFERROR(VLOOKUP(C421,Merkittävyysluokitus!$A$2:$J$1705,10,FALSE),"-")</f>
        <v>-</v>
      </c>
      <c r="AX421" s="175" t="str">
        <f>IFERROR(VLOOKUP(C421,Merkittävyysluokitus!$A$2:$J$1705,6,FALSE),"-")</f>
        <v>-</v>
      </c>
      <c r="AY421" s="175" t="str">
        <f>IFERROR(VLOOKUP(C421,Merkittävyysluokitus!$A$2:$J$1705,7,FALSE),"-")</f>
        <v>-</v>
      </c>
      <c r="AZ421" s="175" t="str">
        <f>IFERROR(VLOOKUP(C421,Merkittävyysluokitus!$A$2:$J$1705,8,FALSE),"-")</f>
        <v>-</v>
      </c>
      <c r="BA421" s="175" t="str">
        <f>IFERROR(VLOOKUP(C421,Merkittävyysluokitus!$A$2:$J$1705,9,FALSE),"-")</f>
        <v>-</v>
      </c>
      <c r="BB421" s="203"/>
      <c r="BC421" s="203" t="str">
        <f t="shared" si="97"/>
        <v>tieosoite muuttunut</v>
      </c>
      <c r="BD421" s="39" t="s">
        <v>10</v>
      </c>
      <c r="BE421" s="68" t="str">
        <f t="shared" si="92"/>
        <v>musta</v>
      </c>
      <c r="BF421" s="68" t="str">
        <f t="shared" si="93"/>
        <v>musta</v>
      </c>
      <c r="BG421" s="68" t="str">
        <f t="shared" si="94"/>
        <v>musta</v>
      </c>
      <c r="BH421" s="208" t="str">
        <f t="shared" si="95"/>
        <v>musta</v>
      </c>
      <c r="BI421" s="39"/>
      <c r="BJ421" s="39" t="str">
        <f>IF(F421="ei löydy","uusi tie",IF(E421=0,"tieosoite muuttunut",IF(E421=1,VLOOKUP(D421,'2015'!$F$12:$AL$1887,31,FALSE),"-")))</f>
        <v>tieosoite muuttunut</v>
      </c>
      <c r="BK421" s="67" t="str">
        <f>IF(E421=1,VLOOKUP(D421,'2015'!$F$12:$AL$1887,32,FALSE),"-")</f>
        <v>-</v>
      </c>
      <c r="BL421" s="39" t="str">
        <f>IF(F421="ei löydy","uusi tie",IF(E421=0,"tieosoite muuttunut",IF(E421=1,VLOOKUP(D421,'2015'!$F$12:$AL$1887,33,FALSE),"-")))</f>
        <v>tieosoite muuttunut</v>
      </c>
      <c r="BM421" s="39"/>
      <c r="BN421" s="217" t="str">
        <f>VLOOKUP(D421,'2015'!$F$12:$AL$1887,33,FALSE)</f>
        <v>punainen/musta</v>
      </c>
      <c r="BO421" s="39"/>
      <c r="BP421" s="115"/>
      <c r="BQ421" s="26" t="s">
        <v>9</v>
      </c>
      <c r="BS421" s="5"/>
      <c r="BU421" s="37"/>
      <c r="BV421" s="30"/>
      <c r="BX421" t="str">
        <f>IF(E421=1,VLOOKUP(D421,'2015'!$F$12:$AX$1887,43,FALSE),"-")</f>
        <v>-</v>
      </c>
      <c r="BY421" t="str">
        <f>IF(E421=1,VLOOKUP(D421,'2015'!$F$12:$AX$1887,44,FALSE),"-")</f>
        <v>-</v>
      </c>
      <c r="BZ421" t="str">
        <f>IF(E421=1,VLOOKUP(D421,'2015'!$F$12:$AX$1887,45,FALSE),"-")</f>
        <v>-</v>
      </c>
      <c r="CG421" s="2" t="s">
        <v>9</v>
      </c>
      <c r="CH421" s="2" t="s">
        <v>9</v>
      </c>
      <c r="CI421" s="2" t="s">
        <v>9</v>
      </c>
      <c r="CK421" s="2" t="s">
        <v>9</v>
      </c>
      <c r="CL421" s="2" t="s">
        <v>9</v>
      </c>
      <c r="CM421" s="2" t="s">
        <v>9</v>
      </c>
    </row>
    <row r="422" spans="1:94" ht="15.75" thickBot="1" x14ac:dyDescent="0.3">
      <c r="A422" s="50"/>
      <c r="B422" s="50"/>
      <c r="C422" s="50" t="str">
        <f t="shared" si="98"/>
        <v>170_7_2459</v>
      </c>
      <c r="D422" s="51" t="str">
        <f t="shared" si="99"/>
        <v>170_7</v>
      </c>
      <c r="E422" s="224">
        <f>IFERROR(VLOOKUP(C422,'2015'!$C$12:$D$1887,2,FALSE),0)</f>
        <v>1</v>
      </c>
      <c r="F422" s="51">
        <f>IFERROR(K422-IFERROR(VLOOKUP(D422,'2015'!$F$12:$I$1887,4,FALSE),"ei löydy"),"ei löydy")</f>
        <v>0</v>
      </c>
      <c r="G422" s="224">
        <f>IFERROR(VLOOKUP(Työfile_2024!C422,Liikennemalli!$D$6:$G$1921,4,FALSE),0)</f>
        <v>1</v>
      </c>
      <c r="H422" s="225">
        <f>K422-IFERROR(VLOOKUP(Työfile_2024!D422,Liikennemalli!$C$6:$H$1921,6,FALSE),"ei löydy")</f>
        <v>0</v>
      </c>
      <c r="I422" s="80">
        <v>170</v>
      </c>
      <c r="J422" s="52">
        <v>7</v>
      </c>
      <c r="K422" s="52">
        <v>2459</v>
      </c>
      <c r="L422" s="53"/>
      <c r="M422" s="54"/>
      <c r="N422" s="54"/>
      <c r="O422" s="54"/>
      <c r="P422" s="54"/>
      <c r="Q422" s="55"/>
      <c r="R422" s="55"/>
      <c r="S422" s="55"/>
      <c r="T422" s="55"/>
      <c r="U422" s="52"/>
      <c r="V422" s="56">
        <v>3738</v>
      </c>
      <c r="W422" s="56">
        <v>205</v>
      </c>
      <c r="X422" s="56">
        <v>3909</v>
      </c>
      <c r="Y422" s="56">
        <f>VLOOKUP(D422,Liikennemalli24!$D$2:$F$1804,2,FALSE)</f>
        <v>158</v>
      </c>
      <c r="Z422" s="148">
        <f>VLOOKUP(D422,Liikennemalli24!$D$2:$F$1804,3,FALSE)</f>
        <v>0.19600000000000001</v>
      </c>
      <c r="AA422" s="178">
        <f>IF(G422=1,VLOOKUP(C422,Liikennemalli!$D$6:$H$1921,2,FALSE),"-")</f>
        <v>437.38378690219599</v>
      </c>
      <c r="AB422" s="198">
        <f>IF(G422=1,VLOOKUP(C422,Liikennemalli!$D$6:$H$1921,3,FALSE),"-")</f>
        <v>0.33877412157599801</v>
      </c>
      <c r="AC422" s="51">
        <f>IF(E422=1,VLOOKUP(Työfile_2024!D422,'2015'!$F$12:$X$1887,18,FALSE),"-")</f>
        <v>344</v>
      </c>
      <c r="AD422" s="51">
        <f>IF(E422=1,VLOOKUP(Työfile_2024!D422,'2015'!$F$12:$X$1887,19,FALSE),"-")</f>
        <v>0.7</v>
      </c>
      <c r="AI422" s="128">
        <f>IF(E422=1,VLOOKUP(Työfile_2024!D422,'2015'!$F$12:$AB$1887,20,FALSE),"-")</f>
        <v>0</v>
      </c>
      <c r="AJ422" s="128">
        <f>IF(E422=1,VLOOKUP(Työfile_2024!D422,'2015'!$F$12:$AB$1887,21,FALSE),"-")</f>
        <v>0</v>
      </c>
      <c r="AK422" s="128">
        <f>IF(E422=1,VLOOKUP(Työfile_2024!D422,'2015'!$F$12:$AB$1887,22,FALSE),"-")</f>
        <v>0</v>
      </c>
      <c r="AL422" s="128">
        <f>IF(E422=1,VLOOKUP(Työfile_2024!D422,'2015'!$F$12:$AB$1887,23,FALSE),"-")</f>
        <v>0</v>
      </c>
      <c r="AM422" s="56">
        <f>VLOOKUP(Työfile_2024!D422,Tmatkat_20km_tarkasteltava_verk!$C$2:$D$1804,2,FALSE)</f>
        <v>352</v>
      </c>
      <c r="AN422" s="148">
        <f t="shared" si="96"/>
        <v>9.4168004280363829E-2</v>
      </c>
      <c r="AO422" s="178">
        <f>IF(E422=1,VLOOKUP(Työfile_2024!D422,'2015'!$F$12:$AC$1887,24,FALSE),"-")</f>
        <v>3148</v>
      </c>
      <c r="AP422" s="63">
        <f>VLOOKUP(D422,Tarkasteltava_verkko_2024_harva!$E$2:$I$1804,5,FALSE)</f>
        <v>0</v>
      </c>
      <c r="AQ422" s="63">
        <f>VLOOKUP(D422,Tarkasteltava_verkko_2024_harva!$E$2:$I$1804,4,FALSE)</f>
        <v>0</v>
      </c>
      <c r="AR422" s="148">
        <v>0</v>
      </c>
      <c r="AS422" s="170" t="str">
        <f>IFERROR(VLOOKUP(C422,'2015'!$C$12:$AG$1887,30,FALSE),"-")</f>
        <v/>
      </c>
      <c r="AT422" s="148">
        <v>0.8910126067507117</v>
      </c>
      <c r="AU422" s="170" t="str">
        <f>IFERROR(VLOOKUP(C422,'2015'!$C$12:$AG$1887,31,FALSE),"-")</f>
        <v>Kyllä</v>
      </c>
      <c r="AV422" s="106"/>
      <c r="AW422" s="63">
        <f>IFERROR(VLOOKUP(C422,Merkittävyysluokitus!$A$2:$J$1705,10,FALSE),"-")</f>
        <v>2</v>
      </c>
      <c r="AX422" s="175">
        <f>IFERROR(VLOOKUP(C422,Merkittävyysluokitus!$A$2:$J$1705,6,FALSE),"-")</f>
        <v>10.54310502283105</v>
      </c>
      <c r="AY422" s="175">
        <f>IFERROR(VLOOKUP(C422,Merkittävyysluokitus!$A$2:$J$1705,7,FALSE),"-")</f>
        <v>5</v>
      </c>
      <c r="AZ422" s="175">
        <f>IFERROR(VLOOKUP(C422,Merkittävyysluokitus!$A$2:$J$1705,8,FALSE),"-")</f>
        <v>3.3764383561643836</v>
      </c>
      <c r="BA422" s="175">
        <f>IFERROR(VLOOKUP(C422,Merkittävyysluokitus!$A$2:$J$1705,9,FALSE),"-")</f>
        <v>2.1666666666666665</v>
      </c>
      <c r="BB422" s="203"/>
      <c r="BC422" s="203" t="str">
        <f t="shared" si="97"/>
        <v>muutos</v>
      </c>
      <c r="BD422" s="39" t="s">
        <v>50</v>
      </c>
      <c r="BE422" s="68" t="str">
        <f t="shared" si="92"/>
        <v>musta</v>
      </c>
      <c r="BF422" s="68" t="str">
        <f t="shared" si="93"/>
        <v>musta</v>
      </c>
      <c r="BG422" s="68" t="str">
        <f t="shared" si="94"/>
        <v>musta</v>
      </c>
      <c r="BH422" s="208" t="str">
        <f t="shared" si="95"/>
        <v>musta</v>
      </c>
      <c r="BI422" s="39"/>
      <c r="BJ422" s="39" t="str">
        <f>IF(F422="ei löydy","uusi tie",IF(E422=0,"tieosoite muuttunut",IF(E422=1,VLOOKUP(D422,'2015'!$F$12:$AL$1887,31,FALSE),"-")))</f>
        <v>punainen</v>
      </c>
      <c r="BK422" s="67" t="str">
        <f>IF(E422=1,VLOOKUP(D422,'2015'!$F$12:$AL$1887,32,FALSE),"-")</f>
        <v>punainen</v>
      </c>
      <c r="BL422" s="39" t="str">
        <f>IF(F422="ei löydy","uusi tie",IF(E422=0,"tieosoite muuttunut",IF(E422=1,VLOOKUP(D422,'2015'!$F$12:$AL$1887,33,FALSE),"-")))</f>
        <v>punainen</v>
      </c>
      <c r="BM422" s="39"/>
      <c r="BN422" s="217" t="str">
        <f>VLOOKUP(D422,'2015'!$F$12:$AL$1887,33,FALSE)</f>
        <v>punainen</v>
      </c>
      <c r="BO422" s="39"/>
      <c r="BP422" s="115"/>
      <c r="BQ422" s="26" t="s">
        <v>9</v>
      </c>
      <c r="BS422" s="5"/>
      <c r="BU422" s="37"/>
      <c r="BV422" s="30"/>
      <c r="BX422" t="str">
        <f>IF(E422=1,VLOOKUP(D422,'2015'!$F$12:$AX$1887,43,FALSE),"-")</f>
        <v>punainen</v>
      </c>
      <c r="BY422" t="str">
        <f>IF(E422=1,VLOOKUP(D422,'2015'!$F$12:$AX$1887,44,FALSE),"-")</f>
        <v>punainen</v>
      </c>
      <c r="BZ422" t="str">
        <f>IF(E422=1,VLOOKUP(D422,'2015'!$F$12:$AX$1887,45,FALSE),"-")</f>
        <v>punainen</v>
      </c>
      <c r="CG422" s="21" t="s">
        <v>10</v>
      </c>
      <c r="CH422" s="2" t="s">
        <v>9</v>
      </c>
      <c r="CI422" s="2" t="s">
        <v>9</v>
      </c>
      <c r="CK422" s="2" t="s">
        <v>9</v>
      </c>
      <c r="CL422" s="2" t="s">
        <v>9</v>
      </c>
      <c r="CM422" s="2" t="s">
        <v>9</v>
      </c>
    </row>
    <row r="423" spans="1:94" ht="15.75" thickBot="1" x14ac:dyDescent="0.3">
      <c r="A423" s="50"/>
      <c r="B423" s="50"/>
      <c r="C423" s="50" t="str">
        <f t="shared" si="98"/>
        <v>170_8_7395</v>
      </c>
      <c r="D423" s="51" t="str">
        <f t="shared" si="99"/>
        <v>170_8</v>
      </c>
      <c r="E423" s="224">
        <f>IFERROR(VLOOKUP(C423,'2015'!$C$12:$D$1887,2,FALSE),0)</f>
        <v>1</v>
      </c>
      <c r="F423" s="51">
        <f>IFERROR(K423-IFERROR(VLOOKUP(D423,'2015'!$F$12:$I$1887,4,FALSE),"ei löydy"),"ei löydy")</f>
        <v>0</v>
      </c>
      <c r="G423" s="224">
        <f>IFERROR(VLOOKUP(Työfile_2024!C423,Liikennemalli!$D$6:$G$1921,4,FALSE),0)</f>
        <v>1</v>
      </c>
      <c r="H423" s="225">
        <f>K423-IFERROR(VLOOKUP(Työfile_2024!D423,Liikennemalli!$C$6:$H$1921,6,FALSE),"ei löydy")</f>
        <v>0</v>
      </c>
      <c r="I423" s="80">
        <v>170</v>
      </c>
      <c r="J423" s="52">
        <v>8</v>
      </c>
      <c r="K423" s="52">
        <v>7395</v>
      </c>
      <c r="L423" s="53"/>
      <c r="M423" s="54"/>
      <c r="N423" s="54"/>
      <c r="O423" s="54"/>
      <c r="P423" s="54"/>
      <c r="Q423" s="55"/>
      <c r="R423" s="55"/>
      <c r="S423" s="55"/>
      <c r="T423" s="55"/>
      <c r="U423" s="52"/>
      <c r="V423" s="56">
        <v>2224.8573360378632</v>
      </c>
      <c r="W423" s="56">
        <v>177.2237998647735</v>
      </c>
      <c r="X423" s="56">
        <v>2413.7450980392155</v>
      </c>
      <c r="Y423" s="56">
        <f>VLOOKUP(D423,Liikennemalli24!$D$2:$F$1804,2,FALSE)</f>
        <v>694</v>
      </c>
      <c r="Z423" s="148">
        <f>VLOOKUP(D423,Liikennemalli24!$D$2:$F$1804,3,FALSE)</f>
        <v>0.39100000000000001</v>
      </c>
      <c r="AA423" s="178">
        <f>IF(G423=1,VLOOKUP(C423,Liikennemalli!$D$6:$H$1921,2,FALSE),"-")</f>
        <v>710.75685841499853</v>
      </c>
      <c r="AB423" s="198">
        <f>IF(G423=1,VLOOKUP(C423,Liikennemalli!$D$6:$H$1921,3,FALSE),"-")</f>
        <v>0.75129099112662701</v>
      </c>
      <c r="AC423" s="51">
        <f>IF(E423=1,VLOOKUP(Työfile_2024!D423,'2015'!$F$12:$X$1887,18,FALSE),"-")</f>
        <v>1098</v>
      </c>
      <c r="AD423" s="51">
        <f>IF(E423=1,VLOOKUP(Työfile_2024!D423,'2015'!$F$12:$X$1887,19,FALSE),"-")</f>
        <v>0.77</v>
      </c>
      <c r="AI423" s="128">
        <f>IF(E423=1,VLOOKUP(Työfile_2024!D423,'2015'!$F$12:$AB$1887,20,FALSE),"-")</f>
        <v>0</v>
      </c>
      <c r="AJ423" s="128">
        <f>IF(E423=1,VLOOKUP(Työfile_2024!D423,'2015'!$F$12:$AB$1887,21,FALSE),"-")</f>
        <v>0</v>
      </c>
      <c r="AK423" s="128">
        <f>IF(E423=1,VLOOKUP(Työfile_2024!D423,'2015'!$F$12:$AB$1887,22,FALSE),"-")</f>
        <v>0</v>
      </c>
      <c r="AL423" s="128">
        <f>IF(E423=1,VLOOKUP(Työfile_2024!D423,'2015'!$F$12:$AB$1887,23,FALSE),"-")</f>
        <v>0</v>
      </c>
      <c r="AM423" s="56">
        <f>VLOOKUP(Työfile_2024!D423,Tmatkat_20km_tarkasteltava_verk!$C$2:$D$1804,2,FALSE)</f>
        <v>372</v>
      </c>
      <c r="AN423" s="148">
        <f t="shared" si="96"/>
        <v>0.16720173198272395</v>
      </c>
      <c r="AO423" s="178">
        <f>IF(E423=1,VLOOKUP(Työfile_2024!D423,'2015'!$F$12:$AC$1887,24,FALSE),"-")</f>
        <v>3996</v>
      </c>
      <c r="AP423" s="63">
        <f>VLOOKUP(D423,Tarkasteltava_verkko_2024_harva!$E$2:$I$1804,5,FALSE)</f>
        <v>0</v>
      </c>
      <c r="AQ423" s="63">
        <f>VLOOKUP(D423,Tarkasteltava_verkko_2024_harva!$E$2:$I$1804,4,FALSE)</f>
        <v>0</v>
      </c>
      <c r="AR423" s="148">
        <v>8.4516565246788369E-2</v>
      </c>
      <c r="AS423" s="170" t="str">
        <f>IFERROR(VLOOKUP(C423,'2015'!$C$12:$AG$1887,30,FALSE),"-")</f>
        <v/>
      </c>
      <c r="AT423" s="148">
        <v>0.26950642325895874</v>
      </c>
      <c r="AU423" s="170">
        <f>IFERROR(VLOOKUP(C423,'2015'!$C$12:$AG$1887,31,FALSE),"-")</f>
        <v>0</v>
      </c>
      <c r="AV423" s="106"/>
      <c r="AW423" s="63">
        <f>IFERROR(VLOOKUP(C423,Merkittävyysluokitus!$A$2:$J$1705,10,FALSE),"-")</f>
        <v>2</v>
      </c>
      <c r="AX423" s="175">
        <f>IFERROR(VLOOKUP(C423,Merkittävyysluokitus!$A$2:$J$1705,6,FALSE),"-")</f>
        <v>12.143614916286149</v>
      </c>
      <c r="AY423" s="175">
        <f>IFERROR(VLOOKUP(C423,Merkittävyysluokitus!$A$2:$J$1705,7,FALSE),"-")</f>
        <v>5</v>
      </c>
      <c r="AZ423" s="175">
        <f>IFERROR(VLOOKUP(C423,Merkittävyysluokitus!$A$2:$J$1705,8,FALSE),"-")</f>
        <v>4.6436149162861486</v>
      </c>
      <c r="BA423" s="175">
        <f>IFERROR(VLOOKUP(C423,Merkittävyysluokitus!$A$2:$J$1705,9,FALSE),"-")</f>
        <v>2.5</v>
      </c>
      <c r="BB423" s="203"/>
      <c r="BC423" s="203" t="str">
        <f t="shared" si="97"/>
        <v>muutos</v>
      </c>
      <c r="BD423" s="39" t="s">
        <v>50</v>
      </c>
      <c r="BE423" s="68" t="str">
        <f t="shared" si="92"/>
        <v>musta</v>
      </c>
      <c r="BF423" s="68" t="str">
        <f t="shared" si="93"/>
        <v>musta</v>
      </c>
      <c r="BG423" s="68" t="str">
        <f t="shared" si="94"/>
        <v>musta</v>
      </c>
      <c r="BH423" s="208" t="str">
        <f t="shared" si="95"/>
        <v>musta</v>
      </c>
      <c r="BI423" s="39"/>
      <c r="BJ423" s="39" t="str">
        <f>IF(F423="ei löydy","uusi tie",IF(E423=0,"tieosoite muuttunut",IF(E423=1,VLOOKUP(D423,'2015'!$F$12:$AL$1887,31,FALSE),"-")))</f>
        <v>punainen</v>
      </c>
      <c r="BK423" s="67" t="str">
        <f>IF(E423=1,VLOOKUP(D423,'2015'!$F$12:$AL$1887,32,FALSE),"-")</f>
        <v>punainen</v>
      </c>
      <c r="BL423" s="39" t="str">
        <f>IF(F423="ei löydy","uusi tie",IF(E423=0,"tieosoite muuttunut",IF(E423=1,VLOOKUP(D423,'2015'!$F$12:$AL$1887,33,FALSE),"-")))</f>
        <v>punainen</v>
      </c>
      <c r="BM423" s="39"/>
      <c r="BN423" s="217" t="str">
        <f>VLOOKUP(D423,'2015'!$F$12:$AL$1887,33,FALSE)</f>
        <v>punainen</v>
      </c>
      <c r="BO423" s="39"/>
      <c r="BP423" s="115"/>
      <c r="BQ423" s="26" t="s">
        <v>9</v>
      </c>
      <c r="BS423" s="5"/>
      <c r="BU423" s="37"/>
      <c r="BV423" s="30"/>
      <c r="BX423" t="str">
        <f>IF(E423=1,VLOOKUP(D423,'2015'!$F$12:$AX$1887,43,FALSE),"-")</f>
        <v>punainen</v>
      </c>
      <c r="BY423" t="str">
        <f>IF(E423=1,VLOOKUP(D423,'2015'!$F$12:$AX$1887,44,FALSE),"-")</f>
        <v>punainen</v>
      </c>
      <c r="BZ423" t="str">
        <f>IF(E423=1,VLOOKUP(D423,'2015'!$F$12:$AX$1887,45,FALSE),"-")</f>
        <v>punainen</v>
      </c>
      <c r="CG423" s="21" t="s">
        <v>10</v>
      </c>
      <c r="CH423" s="2" t="s">
        <v>9</v>
      </c>
      <c r="CI423" s="2" t="s">
        <v>9</v>
      </c>
      <c r="CK423" s="2" t="s">
        <v>9</v>
      </c>
      <c r="CL423" s="2" t="s">
        <v>9</v>
      </c>
      <c r="CM423" s="2" t="s">
        <v>9</v>
      </c>
    </row>
    <row r="424" spans="1:94" ht="15.75" thickBot="1" x14ac:dyDescent="0.3">
      <c r="A424" s="50"/>
      <c r="B424" s="50"/>
      <c r="C424" s="50" t="str">
        <f t="shared" si="98"/>
        <v>170_9_4351</v>
      </c>
      <c r="D424" s="51" t="str">
        <f t="shared" si="99"/>
        <v>170_9</v>
      </c>
      <c r="E424" s="224">
        <f>IFERROR(VLOOKUP(C424,'2015'!$C$12:$D$1887,2,FALSE),0)</f>
        <v>1</v>
      </c>
      <c r="F424" s="51">
        <f>IFERROR(K424-IFERROR(VLOOKUP(D424,'2015'!$F$12:$I$1887,4,FALSE),"ei löydy"),"ei löydy")</f>
        <v>0</v>
      </c>
      <c r="G424" s="224">
        <f>IFERROR(VLOOKUP(Työfile_2024!C424,Liikennemalli!$D$6:$G$1921,4,FALSE),0)</f>
        <v>1</v>
      </c>
      <c r="H424" s="225">
        <f>K424-IFERROR(VLOOKUP(Työfile_2024!D424,Liikennemalli!$C$6:$H$1921,6,FALSE),"ei löydy")</f>
        <v>0</v>
      </c>
      <c r="I424" s="80">
        <v>170</v>
      </c>
      <c r="J424" s="52">
        <v>9</v>
      </c>
      <c r="K424" s="52">
        <v>4351</v>
      </c>
      <c r="L424" s="53"/>
      <c r="M424" s="54"/>
      <c r="N424" s="54"/>
      <c r="O424" s="54"/>
      <c r="P424" s="54"/>
      <c r="Q424" s="55"/>
      <c r="R424" s="55"/>
      <c r="S424" s="55"/>
      <c r="T424" s="55"/>
      <c r="U424" s="52"/>
      <c r="V424" s="56">
        <v>3516</v>
      </c>
      <c r="W424" s="56">
        <v>206</v>
      </c>
      <c r="X424" s="56">
        <v>3951</v>
      </c>
      <c r="Y424" s="56">
        <f>VLOOKUP(D424,Liikennemalli24!$D$2:$F$1804,2,FALSE)</f>
        <v>504</v>
      </c>
      <c r="Z424" s="148">
        <f>VLOOKUP(D424,Liikennemalli24!$D$2:$F$1804,3,FALSE)</f>
        <v>0.26900000000000002</v>
      </c>
      <c r="AA424" s="178">
        <f>IF(G424=1,VLOOKUP(C424,Liikennemalli!$D$6:$H$1921,2,FALSE),"-")</f>
        <v>2936.4536462483802</v>
      </c>
      <c r="AB424" s="198">
        <f>IF(G424=1,VLOOKUP(C424,Liikennemalli!$D$6:$H$1921,3,FALSE),"-")</f>
        <v>0.76071847722437602</v>
      </c>
      <c r="AC424" s="51">
        <f>IF(E424=1,VLOOKUP(Työfile_2024!D424,'2015'!$F$12:$X$1887,18,FALSE),"-")</f>
        <v>2309</v>
      </c>
      <c r="AD424" s="51">
        <f>IF(E424=1,VLOOKUP(Työfile_2024!D424,'2015'!$F$12:$X$1887,19,FALSE),"-")</f>
        <v>0.73</v>
      </c>
      <c r="AI424" s="128">
        <f>IF(E424=1,VLOOKUP(Työfile_2024!D424,'2015'!$F$12:$AB$1887,20,FALSE),"-")</f>
        <v>0</v>
      </c>
      <c r="AJ424" s="128">
        <f>IF(E424=1,VLOOKUP(Työfile_2024!D424,'2015'!$F$12:$AB$1887,21,FALSE),"-")</f>
        <v>0</v>
      </c>
      <c r="AK424" s="128">
        <f>IF(E424=1,VLOOKUP(Työfile_2024!D424,'2015'!$F$12:$AB$1887,22,FALSE),"-")</f>
        <v>0</v>
      </c>
      <c r="AL424" s="128">
        <f>IF(E424=1,VLOOKUP(Työfile_2024!D424,'2015'!$F$12:$AB$1887,23,FALSE),"-")</f>
        <v>0</v>
      </c>
      <c r="AM424" s="56">
        <f>VLOOKUP(Työfile_2024!D424,Tmatkat_20km_tarkasteltava_verk!$C$2:$D$1804,2,FALSE)</f>
        <v>471</v>
      </c>
      <c r="AN424" s="148">
        <f t="shared" si="96"/>
        <v>0.13395904436860068</v>
      </c>
      <c r="AO424" s="178">
        <f>IF(E424=1,VLOOKUP(Työfile_2024!D424,'2015'!$F$12:$AC$1887,24,FALSE),"-")</f>
        <v>3581</v>
      </c>
      <c r="AP424" s="63">
        <f>VLOOKUP(D424,Tarkasteltava_verkko_2024_harva!$E$2:$I$1804,5,FALSE)</f>
        <v>0</v>
      </c>
      <c r="AQ424" s="63">
        <f>VLOOKUP(D424,Tarkasteltava_verkko_2024_harva!$E$2:$I$1804,4,FALSE)</f>
        <v>0</v>
      </c>
      <c r="AR424" s="148">
        <v>0</v>
      </c>
      <c r="AS424" s="170" t="str">
        <f>IFERROR(VLOOKUP(C424,'2015'!$C$12:$AG$1887,30,FALSE),"-")</f>
        <v/>
      </c>
      <c r="AT424" s="148">
        <v>0.51620317168467023</v>
      </c>
      <c r="AU424" s="170">
        <f>IFERROR(VLOOKUP(C424,'2015'!$C$12:$AG$1887,31,FALSE),"-")</f>
        <v>0</v>
      </c>
      <c r="AV424" s="106"/>
      <c r="AW424" s="63">
        <f>IFERROR(VLOOKUP(C424,Merkittävyysluokitus!$A$2:$J$1705,10,FALSE),"-")</f>
        <v>2</v>
      </c>
      <c r="AX424" s="175">
        <f>IFERROR(VLOOKUP(C424,Merkittävyysluokitus!$A$2:$J$1705,6,FALSE),"-")</f>
        <v>11.618736681887366</v>
      </c>
      <c r="AY424" s="175">
        <f>IFERROR(VLOOKUP(C424,Merkittävyysluokitus!$A$2:$J$1705,7,FALSE),"-")</f>
        <v>5</v>
      </c>
      <c r="AZ424" s="175">
        <f>IFERROR(VLOOKUP(C424,Merkittävyysluokitus!$A$2:$J$1705,8,FALSE),"-")</f>
        <v>4.1187366818873663</v>
      </c>
      <c r="BA424" s="175">
        <f>IFERROR(VLOOKUP(C424,Merkittävyysluokitus!$A$2:$J$1705,9,FALSE),"-")</f>
        <v>2.5</v>
      </c>
      <c r="BB424" s="203"/>
      <c r="BC424" s="203" t="str">
        <f t="shared" si="97"/>
        <v>muutos</v>
      </c>
      <c r="BD424" s="39" t="s">
        <v>50</v>
      </c>
      <c r="BE424" s="68" t="str">
        <f t="shared" si="92"/>
        <v>musta</v>
      </c>
      <c r="BF424" s="68" t="str">
        <f t="shared" si="93"/>
        <v>musta</v>
      </c>
      <c r="BG424" s="68" t="str">
        <f t="shared" si="94"/>
        <v>musta</v>
      </c>
      <c r="BH424" s="208" t="str">
        <f t="shared" si="95"/>
        <v>musta</v>
      </c>
      <c r="BI424" s="39"/>
      <c r="BJ424" s="39" t="str">
        <f>IF(F424="ei löydy","uusi tie",IF(E424=0,"tieosoite muuttunut",IF(E424=1,VLOOKUP(D424,'2015'!$F$12:$AL$1887,31,FALSE),"-")))</f>
        <v>punainen</v>
      </c>
      <c r="BK424" s="67" t="str">
        <f>IF(E424=1,VLOOKUP(D424,'2015'!$F$12:$AL$1887,32,FALSE),"-")</f>
        <v>punainen</v>
      </c>
      <c r="BL424" s="39" t="str">
        <f>IF(F424="ei löydy","uusi tie",IF(E424=0,"tieosoite muuttunut",IF(E424=1,VLOOKUP(D424,'2015'!$F$12:$AL$1887,33,FALSE),"-")))</f>
        <v>punainen</v>
      </c>
      <c r="BM424" s="39"/>
      <c r="BN424" s="217" t="str">
        <f>VLOOKUP(D424,'2015'!$F$12:$AL$1887,33,FALSE)</f>
        <v>punainen</v>
      </c>
      <c r="BO424" s="39"/>
      <c r="BP424" s="115"/>
      <c r="BQ424" s="26" t="s">
        <v>9</v>
      </c>
      <c r="BS424" s="5"/>
      <c r="BU424" s="37"/>
      <c r="BV424" s="30"/>
      <c r="BX424" t="str">
        <f>IF(E424=1,VLOOKUP(D424,'2015'!$F$12:$AX$1887,43,FALSE),"-")</f>
        <v>punainen</v>
      </c>
      <c r="BY424" t="str">
        <f>IF(E424=1,VLOOKUP(D424,'2015'!$F$12:$AX$1887,44,FALSE),"-")</f>
        <v>punainen</v>
      </c>
      <c r="BZ424" t="str">
        <f>IF(E424=1,VLOOKUP(D424,'2015'!$F$12:$AX$1887,45,FALSE),"-")</f>
        <v>punainen</v>
      </c>
      <c r="CG424" s="2" t="s">
        <v>9</v>
      </c>
      <c r="CH424" s="2" t="s">
        <v>9</v>
      </c>
      <c r="CI424" s="2" t="s">
        <v>9</v>
      </c>
      <c r="CK424" s="2" t="s">
        <v>9</v>
      </c>
      <c r="CL424" s="2" t="s">
        <v>9</v>
      </c>
      <c r="CM424" s="2" t="s">
        <v>9</v>
      </c>
    </row>
    <row r="425" spans="1:94" ht="15.75" thickBot="1" x14ac:dyDescent="0.3">
      <c r="A425" s="50"/>
      <c r="B425" s="50"/>
      <c r="C425" s="50" t="str">
        <f t="shared" si="98"/>
        <v>170_10_6037</v>
      </c>
      <c r="D425" s="51" t="str">
        <f t="shared" si="99"/>
        <v>170_10</v>
      </c>
      <c r="E425" s="224">
        <f>IFERROR(VLOOKUP(C425,'2015'!$C$12:$D$1887,2,FALSE),0)</f>
        <v>1</v>
      </c>
      <c r="F425" s="51">
        <f>IFERROR(K425-IFERROR(VLOOKUP(D425,'2015'!$F$12:$I$1887,4,FALSE),"ei löydy"),"ei löydy")</f>
        <v>0</v>
      </c>
      <c r="G425" s="224">
        <f>IFERROR(VLOOKUP(Työfile_2024!C425,Liikennemalli!$D$6:$G$1921,4,FALSE),0)</f>
        <v>0</v>
      </c>
      <c r="H425" s="225">
        <f>K425-IFERROR(VLOOKUP(Työfile_2024!D425,Liikennemalli!$C$6:$H$1921,6,FALSE),"ei löydy")</f>
        <v>-130</v>
      </c>
      <c r="I425" s="80">
        <v>170</v>
      </c>
      <c r="J425" s="52">
        <v>10</v>
      </c>
      <c r="K425" s="52">
        <v>6037</v>
      </c>
      <c r="L425" s="53"/>
      <c r="M425" s="54"/>
      <c r="N425" s="54"/>
      <c r="O425" s="54"/>
      <c r="P425" s="54"/>
      <c r="Q425" s="55"/>
      <c r="R425" s="55"/>
      <c r="S425" s="55"/>
      <c r="T425" s="55"/>
      <c r="U425" s="52"/>
      <c r="V425" s="56">
        <v>7022.9831041908228</v>
      </c>
      <c r="W425" s="56">
        <v>287.40814974324996</v>
      </c>
      <c r="X425" s="56">
        <v>7720.0152393572971</v>
      </c>
      <c r="Y425" s="56">
        <f>VLOOKUP(D425,Liikennemalli24!$D$2:$F$1804,2,FALSE)</f>
        <v>467</v>
      </c>
      <c r="Z425" s="148">
        <f>VLOOKUP(D425,Liikennemalli24!$D$2:$F$1804,3,FALSE)</f>
        <v>0.28000000000000003</v>
      </c>
      <c r="AA425" s="178" t="str">
        <f>IF(G425=1,VLOOKUP(C425,Liikennemalli!$D$6:$H$1921,2,FALSE),"-")</f>
        <v>-</v>
      </c>
      <c r="AB425" s="198" t="str">
        <f>IF(G425=1,VLOOKUP(C425,Liikennemalli!$D$6:$H$1921,3,FALSE),"-")</f>
        <v>-</v>
      </c>
      <c r="AC425" s="51">
        <f>IF(E425=1,VLOOKUP(Työfile_2024!D425,'2015'!$F$12:$X$1887,18,FALSE),"-")</f>
        <v>2188</v>
      </c>
      <c r="AD425" s="51">
        <f>IF(E425=1,VLOOKUP(Työfile_2024!D425,'2015'!$F$12:$X$1887,19,FALSE),"-")</f>
        <v>0.53</v>
      </c>
      <c r="AI425" s="128">
        <f>IF(E425=1,VLOOKUP(Työfile_2024!D425,'2015'!$F$12:$AB$1887,20,FALSE),"-")</f>
        <v>0</v>
      </c>
      <c r="AJ425" s="128">
        <f>IF(E425=1,VLOOKUP(Työfile_2024!D425,'2015'!$F$12:$AB$1887,21,FALSE),"-")</f>
        <v>0</v>
      </c>
      <c r="AK425" s="128">
        <f>IF(E425=1,VLOOKUP(Työfile_2024!D425,'2015'!$F$12:$AB$1887,22,FALSE),"-")</f>
        <v>0</v>
      </c>
      <c r="AL425" s="128">
        <f>IF(E425=1,VLOOKUP(Työfile_2024!D425,'2015'!$F$12:$AB$1887,23,FALSE),"-")</f>
        <v>0</v>
      </c>
      <c r="AM425" s="56">
        <f>VLOOKUP(Työfile_2024!D425,Tmatkat_20km_tarkasteltava_verk!$C$2:$D$1804,2,FALSE)</f>
        <v>5839</v>
      </c>
      <c r="AN425" s="148">
        <f t="shared" si="96"/>
        <v>0.8314130780858201</v>
      </c>
      <c r="AO425" s="178">
        <f>IF(E425=1,VLOOKUP(Työfile_2024!D425,'2015'!$F$12:$AC$1887,24,FALSE),"-")</f>
        <v>6407</v>
      </c>
      <c r="AP425" s="63" t="str">
        <f>VLOOKUP(D425,Tarkasteltava_verkko_2024_harva!$E$2:$I$1804,5,FALSE)</f>
        <v>tiivis</v>
      </c>
      <c r="AQ425" s="63" t="str">
        <f>VLOOKUP(D425,Tarkasteltava_verkko_2024_harva!$E$2:$I$1804,4,FALSE)</f>
        <v>harva</v>
      </c>
      <c r="AR425" s="148">
        <v>0.47391088288885208</v>
      </c>
      <c r="AS425" s="170" t="str">
        <f>IFERROR(VLOOKUP(C425,'2015'!$C$12:$AG$1887,30,FALSE),"-")</f>
        <v/>
      </c>
      <c r="AT425" s="148">
        <v>0.81513997018386619</v>
      </c>
      <c r="AU425" s="170" t="str">
        <f>IFERROR(VLOOKUP(C425,'2015'!$C$12:$AG$1887,31,FALSE),"-")</f>
        <v>Kyllä</v>
      </c>
      <c r="AV425" s="106"/>
      <c r="AW425" s="63">
        <f>IFERROR(VLOOKUP(C425,Merkittävyysluokitus!$A$2:$J$1705,10,FALSE),"-")</f>
        <v>1</v>
      </c>
      <c r="AX425" s="175">
        <f>IFERROR(VLOOKUP(C425,Merkittävyysluokitus!$A$2:$J$1705,6,FALSE),"-")</f>
        <v>12.999999999999998</v>
      </c>
      <c r="AY425" s="175">
        <f>IFERROR(VLOOKUP(C425,Merkittävyysluokitus!$A$2:$J$1705,7,FALSE),"-")</f>
        <v>5</v>
      </c>
      <c r="AZ425" s="175">
        <f>IFERROR(VLOOKUP(C425,Merkittävyysluokitus!$A$2:$J$1705,8,FALSE),"-")</f>
        <v>5.333333333333333</v>
      </c>
      <c r="BA425" s="175">
        <f>IFERROR(VLOOKUP(C425,Merkittävyysluokitus!$A$2:$J$1705,9,FALSE),"-")</f>
        <v>2.6666666666666665</v>
      </c>
      <c r="BB425" s="203"/>
      <c r="BC425" s="203" t="str">
        <f t="shared" si="97"/>
        <v>muutos</v>
      </c>
      <c r="BD425" s="39" t="s">
        <v>50</v>
      </c>
      <c r="BE425" s="68" t="str">
        <f t="shared" si="92"/>
        <v>musta</v>
      </c>
      <c r="BF425" s="68" t="str">
        <f t="shared" si="93"/>
        <v>musta</v>
      </c>
      <c r="BG425" s="68" t="str">
        <f t="shared" si="94"/>
        <v>punainen</v>
      </c>
      <c r="BH425" s="208" t="str">
        <f t="shared" si="95"/>
        <v>musta</v>
      </c>
      <c r="BI425" s="39"/>
      <c r="BJ425" s="39" t="str">
        <f>IF(F425="ei löydy","uusi tie",IF(E425=0,"tieosoite muuttunut",IF(E425=1,VLOOKUP(D425,'2015'!$F$12:$AL$1887,31,FALSE),"-")))</f>
        <v>musta</v>
      </c>
      <c r="BK425" s="67" t="str">
        <f>IF(E425=1,VLOOKUP(D425,'2015'!$F$12:$AL$1887,32,FALSE),"-")</f>
        <v>punainen/musta</v>
      </c>
      <c r="BL425" s="39" t="str">
        <f>IF(F425="ei löydy","uusi tie",IF(E425=0,"tieosoite muuttunut",IF(E425=1,VLOOKUP(D425,'2015'!$F$12:$AL$1887,33,FALSE),"-")))</f>
        <v>punainen/musta</v>
      </c>
      <c r="BM425" s="39"/>
      <c r="BN425" s="217" t="str">
        <f>VLOOKUP(D425,'2015'!$F$12:$AL$1887,33,FALSE)</f>
        <v>punainen/musta</v>
      </c>
      <c r="BO425" s="39"/>
      <c r="BP425" s="115"/>
      <c r="BQ425" s="26" t="s">
        <v>9</v>
      </c>
      <c r="BS425" s="5"/>
      <c r="BU425" s="37"/>
      <c r="BV425" s="30"/>
      <c r="BX425" t="str">
        <f>IF(E425=1,VLOOKUP(D425,'2015'!$F$12:$AX$1887,43,FALSE),"-")</f>
        <v>musta</v>
      </c>
      <c r="BY425" t="str">
        <f>IF(E425=1,VLOOKUP(D425,'2015'!$F$12:$AX$1887,44,FALSE),"-")</f>
        <v>punainen</v>
      </c>
      <c r="BZ425" t="str">
        <f>IF(E425=1,VLOOKUP(D425,'2015'!$F$12:$AX$1887,45,FALSE),"-")</f>
        <v>punainen</v>
      </c>
      <c r="CG425" s="2" t="s">
        <v>9</v>
      </c>
      <c r="CH425" s="2" t="s">
        <v>9</v>
      </c>
      <c r="CI425" s="2" t="s">
        <v>9</v>
      </c>
      <c r="CK425" s="2" t="s">
        <v>9</v>
      </c>
      <c r="CL425" s="2" t="s">
        <v>9</v>
      </c>
      <c r="CM425" s="2" t="s">
        <v>9</v>
      </c>
    </row>
    <row r="426" spans="1:94" ht="15.75" thickBot="1" x14ac:dyDescent="0.3">
      <c r="A426" s="50"/>
      <c r="B426" s="50"/>
      <c r="C426" s="50" t="str">
        <f t="shared" si="98"/>
        <v>170_11_6713</v>
      </c>
      <c r="D426" s="51" t="str">
        <f t="shared" si="99"/>
        <v>170_11</v>
      </c>
      <c r="E426" s="224">
        <f>IFERROR(VLOOKUP(C426,'2015'!$C$12:$D$1887,2,FALSE),0)</f>
        <v>0</v>
      </c>
      <c r="F426" s="51">
        <f>IFERROR(K426-IFERROR(VLOOKUP(D426,'2015'!$F$12:$I$1887,4,FALSE),"ei löydy"),"ei löydy")</f>
        <v>4985</v>
      </c>
      <c r="G426" s="224">
        <f>IFERROR(VLOOKUP(Työfile_2024!C426,Liikennemalli!$D$6:$G$1921,4,FALSE),0)</f>
        <v>0</v>
      </c>
      <c r="H426" s="225">
        <f>K426-IFERROR(VLOOKUP(Työfile_2024!D426,Liikennemalli!$C$6:$H$1921,6,FALSE),"ei löydy")</f>
        <v>-2524</v>
      </c>
      <c r="I426" s="80">
        <v>170</v>
      </c>
      <c r="J426" s="52">
        <v>11</v>
      </c>
      <c r="K426" s="52">
        <v>6713</v>
      </c>
      <c r="L426" s="53"/>
      <c r="M426" s="54"/>
      <c r="N426" s="54"/>
      <c r="O426" s="54"/>
      <c r="P426" s="54"/>
      <c r="Q426" s="55"/>
      <c r="R426" s="55"/>
      <c r="S426" s="55"/>
      <c r="T426" s="55"/>
      <c r="U426" s="52"/>
      <c r="V426" s="56">
        <v>3013.8429912110828</v>
      </c>
      <c r="W426" s="56">
        <v>114.634887531655</v>
      </c>
      <c r="X426" s="56">
        <v>3249.8304781766719</v>
      </c>
      <c r="Y426" s="56">
        <f>VLOOKUP(D426,Liikennemalli24!$D$2:$F$1804,2,FALSE)</f>
        <v>555</v>
      </c>
      <c r="Z426" s="148">
        <f>VLOOKUP(D426,Liikennemalli24!$D$2:$F$1804,3,FALSE)</f>
        <v>0.29299999999999998</v>
      </c>
      <c r="AA426" s="178" t="str">
        <f>IF(G426=1,VLOOKUP(C426,Liikennemalli!$D$6:$H$1921,2,FALSE),"-")</f>
        <v>-</v>
      </c>
      <c r="AB426" s="198" t="str">
        <f>IF(G426=1,VLOOKUP(C426,Liikennemalli!$D$6:$H$1921,3,FALSE),"-")</f>
        <v>-</v>
      </c>
      <c r="AC426" s="51" t="str">
        <f>IF(E426=1,VLOOKUP(Työfile_2024!D426,'2015'!$F$12:$X$1887,18,FALSE),"-")</f>
        <v>-</v>
      </c>
      <c r="AD426" s="51" t="str">
        <f>IF(E426=1,VLOOKUP(Työfile_2024!D426,'2015'!$F$12:$X$1887,19,FALSE),"-")</f>
        <v>-</v>
      </c>
      <c r="AI426" s="128" t="str">
        <f>IF(E426=1,VLOOKUP(Työfile_2024!D426,'2015'!$F$12:$AB$1887,20,FALSE),"-")</f>
        <v>-</v>
      </c>
      <c r="AJ426" s="128" t="str">
        <f>IF(E426=1,VLOOKUP(Työfile_2024!D426,'2015'!$F$12:$AB$1887,21,FALSE),"-")</f>
        <v>-</v>
      </c>
      <c r="AK426" s="128" t="str">
        <f>IF(E426=1,VLOOKUP(Työfile_2024!D426,'2015'!$F$12:$AB$1887,22,FALSE),"-")</f>
        <v>-</v>
      </c>
      <c r="AL426" s="128" t="str">
        <f>IF(E426=1,VLOOKUP(Työfile_2024!D426,'2015'!$F$12:$AB$1887,23,FALSE),"-")</f>
        <v>-</v>
      </c>
      <c r="AM426" s="56">
        <f>VLOOKUP(Työfile_2024!D426,Tmatkat_20km_tarkasteltava_verk!$C$2:$D$1804,2,FALSE)</f>
        <v>1369</v>
      </c>
      <c r="AN426" s="148">
        <f t="shared" si="96"/>
        <v>0.45423733220086593</v>
      </c>
      <c r="AO426" s="178" t="str">
        <f>IF(E426=1,VLOOKUP(Työfile_2024!D426,'2015'!$F$12:$AC$1887,24,FALSE),"-")</f>
        <v>-</v>
      </c>
      <c r="AP426" s="52" t="str">
        <f>VLOOKUP(D426,Tarkasteltava_verkko_2024_harva!$E$2:$I$1804,5,FALSE)</f>
        <v>tiivis</v>
      </c>
      <c r="AQ426" s="52" t="str">
        <f>VLOOKUP(D426,Tarkasteltava_verkko_2024_harva!$E$2:$I$1804,4,FALSE)</f>
        <v>harva</v>
      </c>
      <c r="AR426" s="148">
        <v>5.9585878146879191E-4</v>
      </c>
      <c r="AS426" s="170" t="str">
        <f>IFERROR(VLOOKUP(C426,'2015'!$C$12:$AG$1887,30,FALSE),"-")</f>
        <v>-</v>
      </c>
      <c r="AT426" s="148">
        <v>0.12259794428720393</v>
      </c>
      <c r="AU426" s="170" t="str">
        <f>IFERROR(VLOOKUP(C426,'2015'!$C$12:$AG$1887,31,FALSE),"-")</f>
        <v>-</v>
      </c>
      <c r="AV426" s="106"/>
      <c r="AW426" s="63">
        <f>IFERROR(VLOOKUP(C426,Merkittävyysluokitus!$A$2:$J$1705,10,FALSE),"-")</f>
        <v>1</v>
      </c>
      <c r="AX426" s="175">
        <f>IFERROR(VLOOKUP(C426,Merkittävyysluokitus!$A$2:$J$1705,6,FALSE),"-")</f>
        <v>13.166666666666666</v>
      </c>
      <c r="AY426" s="175">
        <f>IFERROR(VLOOKUP(C426,Merkittävyysluokitus!$A$2:$J$1705,7,FALSE),"-")</f>
        <v>5</v>
      </c>
      <c r="AZ426" s="175">
        <f>IFERROR(VLOOKUP(C426,Merkittävyysluokitus!$A$2:$J$1705,8,FALSE),"-")</f>
        <v>6</v>
      </c>
      <c r="BA426" s="175">
        <f>IFERROR(VLOOKUP(C426,Merkittävyysluokitus!$A$2:$J$1705,9,FALSE),"-")</f>
        <v>2.1666666666666665</v>
      </c>
      <c r="BB426" s="203"/>
      <c r="BC426" s="203" t="str">
        <f t="shared" si="97"/>
        <v>tieosoite muuttunut</v>
      </c>
      <c r="BD426" s="39" t="s">
        <v>50</v>
      </c>
      <c r="BE426" s="68" t="str">
        <f t="shared" si="92"/>
        <v>musta</v>
      </c>
      <c r="BF426" s="68" t="str">
        <f t="shared" si="93"/>
        <v>musta</v>
      </c>
      <c r="BG426" s="68" t="str">
        <f t="shared" si="94"/>
        <v>punainen</v>
      </c>
      <c r="BH426" s="208" t="str">
        <f t="shared" si="95"/>
        <v>musta</v>
      </c>
      <c r="BI426" s="39"/>
      <c r="BJ426" s="39" t="str">
        <f>IF(F426="ei löydy","uusi tie",IF(E426=0,"tieosoite muuttunut",IF(E426=1,VLOOKUP(D426,'2015'!$F$12:$AL$1887,31,FALSE),"-")))</f>
        <v>tieosoite muuttunut</v>
      </c>
      <c r="BK426" s="67" t="str">
        <f>IF(E426=1,VLOOKUP(D426,'2015'!$F$12:$AL$1887,32,FALSE),"-")</f>
        <v>-</v>
      </c>
      <c r="BL426" s="39" t="str">
        <f>IF(F426="ei löydy","uusi tie",IF(E426=0,"tieosoite muuttunut",IF(E426=1,VLOOKUP(D426,'2015'!$F$12:$AL$1887,33,FALSE),"-")))</f>
        <v>tieosoite muuttunut</v>
      </c>
      <c r="BM426" s="39"/>
      <c r="BN426" s="217" t="str">
        <f>VLOOKUP(D426,'2015'!$F$12:$AL$1887,33,FALSE)</f>
        <v>punainen/musta</v>
      </c>
      <c r="BO426" s="39"/>
      <c r="BP426" s="115"/>
      <c r="BQ426" s="26" t="s">
        <v>9</v>
      </c>
      <c r="BS426" s="5"/>
      <c r="BU426" s="37"/>
      <c r="BV426" s="30"/>
      <c r="BX426" t="str">
        <f>IF(E426=1,VLOOKUP(D426,'2015'!$F$12:$AX$1887,43,FALSE),"-")</f>
        <v>-</v>
      </c>
      <c r="BY426" t="str">
        <f>IF(E426=1,VLOOKUP(D426,'2015'!$F$12:$AX$1887,44,FALSE),"-")</f>
        <v>-</v>
      </c>
      <c r="BZ426" t="str">
        <f>IF(E426=1,VLOOKUP(D426,'2015'!$F$12:$AX$1887,45,FALSE),"-")</f>
        <v>-</v>
      </c>
      <c r="CG426" s="2" t="s">
        <v>9</v>
      </c>
      <c r="CH426" s="21" t="s">
        <v>10</v>
      </c>
      <c r="CI426" s="21" t="s">
        <v>10</v>
      </c>
      <c r="CK426" s="2" t="s">
        <v>9</v>
      </c>
      <c r="CL426" s="21" t="s">
        <v>10</v>
      </c>
      <c r="CM426" s="21" t="s">
        <v>10</v>
      </c>
    </row>
    <row r="427" spans="1:94" ht="15.75" thickBot="1" x14ac:dyDescent="0.3">
      <c r="A427" s="50"/>
      <c r="B427" s="50"/>
      <c r="C427" s="50" t="str">
        <f t="shared" si="98"/>
        <v>170_13_9056</v>
      </c>
      <c r="D427" s="51" t="str">
        <f t="shared" si="99"/>
        <v>170_13</v>
      </c>
      <c r="E427" s="224">
        <f>IFERROR(VLOOKUP(C427,'2015'!$C$12:$D$1887,2,FALSE),0)</f>
        <v>0</v>
      </c>
      <c r="F427" s="51">
        <f>IFERROR(K427-IFERROR(VLOOKUP(D427,'2015'!$F$12:$I$1887,4,FALSE),"ei löydy"),"ei löydy")</f>
        <v>4781</v>
      </c>
      <c r="G427" s="224">
        <f>IFERROR(VLOOKUP(Työfile_2024!C427,Liikennemalli!$D$6:$G$1921,4,FALSE),0)</f>
        <v>1</v>
      </c>
      <c r="H427" s="225">
        <f>K427-IFERROR(VLOOKUP(Työfile_2024!D427,Liikennemalli!$C$6:$H$1921,6,FALSE),"ei löydy")</f>
        <v>0</v>
      </c>
      <c r="I427" s="80">
        <v>170</v>
      </c>
      <c r="J427" s="52">
        <v>13</v>
      </c>
      <c r="K427" s="52">
        <v>9056</v>
      </c>
      <c r="L427" s="53"/>
      <c r="M427" s="54"/>
      <c r="N427" s="54"/>
      <c r="O427" s="54"/>
      <c r="P427" s="54"/>
      <c r="Q427" s="55"/>
      <c r="R427" s="55"/>
      <c r="S427" s="55"/>
      <c r="T427" s="55"/>
      <c r="U427" s="52"/>
      <c r="V427" s="56">
        <v>1195</v>
      </c>
      <c r="W427" s="56">
        <v>71</v>
      </c>
      <c r="X427" s="56">
        <v>1239</v>
      </c>
      <c r="Y427" s="56">
        <f>VLOOKUP(D427,Liikennemalli24!$D$2:$F$1804,2,FALSE)</f>
        <v>22</v>
      </c>
      <c r="Z427" s="57">
        <f>VLOOKUP(D427,Liikennemalli24!$D$2:$F$1804,3,FALSE)</f>
        <v>0.26500000000000001</v>
      </c>
      <c r="AA427" s="178">
        <f>IF(G427=1,VLOOKUP(C427,Liikennemalli!$D$6:$H$1921,2,FALSE),"-")</f>
        <v>604.14790905480095</v>
      </c>
      <c r="AB427" s="197">
        <f>IF(G427=1,VLOOKUP(C427,Liikennemalli!$D$6:$H$1921,3,FALSE),"-")</f>
        <v>0.703149157909848</v>
      </c>
      <c r="AC427" s="134" t="str">
        <f>IF(E427=1,VLOOKUP(Työfile_2024!D427,'2015'!$F$12:$X$1887,18,FALSE),"-")</f>
        <v>-</v>
      </c>
      <c r="AD427" s="127" t="str">
        <f>IF(E427=1,VLOOKUP(Työfile_2024!D427,'2015'!$F$12:$X$1887,19,FALSE),"-")</f>
        <v>-</v>
      </c>
      <c r="AI427" s="127" t="str">
        <f>IF(E427=1,VLOOKUP(Työfile_2024!D427,'2015'!$F$12:$AB$1887,20,FALSE),"-")</f>
        <v>-</v>
      </c>
      <c r="AJ427" s="127" t="str">
        <f>IF(E427=1,VLOOKUP(Työfile_2024!D427,'2015'!$F$12:$AB$1887,21,FALSE),"-")</f>
        <v>-</v>
      </c>
      <c r="AK427" s="127" t="str">
        <f>IF(E427=1,VLOOKUP(Työfile_2024!D427,'2015'!$F$12:$AB$1887,22,FALSE),"-")</f>
        <v>-</v>
      </c>
      <c r="AL427" s="127" t="str">
        <f>IF(E427=1,VLOOKUP(Työfile_2024!D427,'2015'!$F$12:$AB$1887,23,FALSE),"-")</f>
        <v>-</v>
      </c>
      <c r="AM427" s="56">
        <f>VLOOKUP(Työfile_2024!D427,Tmatkat_20km_tarkasteltava_verk!$C$2:$D$1804,2,FALSE)</f>
        <v>383</v>
      </c>
      <c r="AN427" s="148">
        <f t="shared" si="96"/>
        <v>0.32050209205020919</v>
      </c>
      <c r="AO427" s="178" t="str">
        <f>IF(E427=1,VLOOKUP(Työfile_2024!D427,'2015'!$F$12:$AC$1887,24,FALSE),"-")</f>
        <v>-</v>
      </c>
      <c r="AP427" s="52">
        <f>VLOOKUP(D427,Tarkasteltava_verkko_2024_harva!$E$2:$I$1804,5,FALSE)</f>
        <v>0</v>
      </c>
      <c r="AQ427" s="52">
        <f>VLOOKUP(D427,Tarkasteltava_verkko_2024_harva!$E$2:$I$1804,4,FALSE)</f>
        <v>0</v>
      </c>
      <c r="AR427" s="148">
        <v>0</v>
      </c>
      <c r="AS427" s="170" t="str">
        <f>IFERROR(VLOOKUP(C427,'2015'!$C$12:$AG$1887,30,FALSE),"-")</f>
        <v>-</v>
      </c>
      <c r="AT427" s="148">
        <v>9.8608657243816261E-2</v>
      </c>
      <c r="AU427" s="170" t="str">
        <f>IFERROR(VLOOKUP(C427,'2015'!$C$12:$AG$1887,31,FALSE),"-")</f>
        <v>-</v>
      </c>
      <c r="AV427" s="106"/>
      <c r="AW427" s="63">
        <f>IFERROR(VLOOKUP(C427,Merkittävyysluokitus!$A$2:$J$1705,10,FALSE),"-")</f>
        <v>2</v>
      </c>
      <c r="AX427" s="175">
        <f>IFERROR(VLOOKUP(C427,Merkittävyysluokitus!$A$2:$J$1705,6,FALSE),"-")</f>
        <v>12.054052511415524</v>
      </c>
      <c r="AY427" s="175">
        <f>IFERROR(VLOOKUP(C427,Merkittävyysluokitus!$A$2:$J$1705,7,FALSE),"-")</f>
        <v>5</v>
      </c>
      <c r="AZ427" s="175">
        <f>IFERROR(VLOOKUP(C427,Merkittävyysluokitus!$A$2:$J$1705,8,FALSE),"-")</f>
        <v>4.7207191780821915</v>
      </c>
      <c r="BA427" s="175">
        <f>IFERROR(VLOOKUP(C427,Merkittävyysluokitus!$A$2:$J$1705,9,FALSE),"-")</f>
        <v>2.333333333333333</v>
      </c>
      <c r="BB427" s="203"/>
      <c r="BC427" s="203" t="str">
        <f t="shared" si="97"/>
        <v>tieosoite muuttunut</v>
      </c>
      <c r="BD427" s="39" t="s">
        <v>50</v>
      </c>
      <c r="BE427" s="68" t="str">
        <f t="shared" si="92"/>
        <v>musta</v>
      </c>
      <c r="BF427" s="68" t="str">
        <f t="shared" si="93"/>
        <v>musta</v>
      </c>
      <c r="BG427" s="68" t="str">
        <f t="shared" si="94"/>
        <v>musta</v>
      </c>
      <c r="BH427" s="208" t="str">
        <f t="shared" si="95"/>
        <v>musta</v>
      </c>
      <c r="BI427" s="117"/>
      <c r="BJ427" s="39" t="str">
        <f>IF(F427="ei löydy","uusi tie",IF(E427=0,"tieosoite muuttunut",IF(E427=1,VLOOKUP(D427,'2015'!$F$12:$AL$1887,31,FALSE),"-")))</f>
        <v>tieosoite muuttunut</v>
      </c>
      <c r="BK427" s="67" t="str">
        <f>IF(E427=1,VLOOKUP(D427,'2015'!$F$12:$AL$1887,32,FALSE),"-")</f>
        <v>-</v>
      </c>
      <c r="BL427" s="39" t="str">
        <f>IF(F427="ei löydy","uusi tie",IF(E427=0,"tieosoite muuttunut",IF(E427=1,VLOOKUP(D427,'2015'!$F$12:$AL$1887,33,FALSE),"-")))</f>
        <v>tieosoite muuttunut</v>
      </c>
      <c r="BM427" s="39"/>
      <c r="BN427" s="217" t="str">
        <f>VLOOKUP(D427,'2015'!$F$12:$AL$1887,33,FALSE)</f>
        <v>punainen</v>
      </c>
      <c r="BO427" s="117"/>
      <c r="BP427" s="115" t="s">
        <v>9</v>
      </c>
      <c r="BQ427" s="30"/>
      <c r="BS427" s="5"/>
      <c r="BU427" s="35"/>
      <c r="BV427" s="30" t="s">
        <v>9</v>
      </c>
      <c r="BW427" s="20"/>
      <c r="BX427" t="str">
        <f>IF(E427=1,VLOOKUP(D427,'2015'!$F$12:$AX$1887,43,FALSE),"-")</f>
        <v>-</v>
      </c>
      <c r="BY427" t="str">
        <f>IF(E427=1,VLOOKUP(D427,'2015'!$F$12:$AX$1887,44,FALSE),"-")</f>
        <v>-</v>
      </c>
      <c r="BZ427" t="str">
        <f>IF(E427=1,VLOOKUP(D427,'2015'!$F$12:$AX$1887,45,FALSE),"-")</f>
        <v>-</v>
      </c>
      <c r="CA427" s="31">
        <f t="shared" ref="CA427:CA448" si="100">SUM(CB427:CE427)</f>
        <v>21</v>
      </c>
      <c r="CB427" s="31">
        <f t="shared" ref="CB427:CB448" si="101">IF(AD427&gt;0.59999,10,IF(AD427&gt;0.39999,1,0))</f>
        <v>10</v>
      </c>
      <c r="CC427" s="31">
        <f t="shared" ref="CC427:CC448" si="102">IF(AC427&gt;1999,10,IF(AC427&gt;999,1,0))</f>
        <v>10</v>
      </c>
      <c r="CD427" s="31">
        <f t="shared" ref="CD427:CD448" si="103">IF(AM427&gt;499,10,IF(AM427&gt;99,1,0))</f>
        <v>1</v>
      </c>
      <c r="CE427" s="31">
        <f t="shared" ref="CE427:CE448" si="104">IF(AQ427="osa seud. yht",10,IF(AP427="osa seud. yht",1,0))</f>
        <v>0</v>
      </c>
      <c r="CO427" s="29" t="s">
        <v>34</v>
      </c>
      <c r="CP427" s="29" t="s">
        <v>34</v>
      </c>
    </row>
    <row r="428" spans="1:94" ht="15.75" thickBot="1" x14ac:dyDescent="0.3">
      <c r="A428" s="50"/>
      <c r="B428" s="50"/>
      <c r="C428" s="50" t="str">
        <f t="shared" si="98"/>
        <v>170_15_3487</v>
      </c>
      <c r="D428" s="51" t="str">
        <f t="shared" si="99"/>
        <v>170_15</v>
      </c>
      <c r="E428" s="224">
        <f>IFERROR(VLOOKUP(C428,'2015'!$C$12:$D$1887,2,FALSE),0)</f>
        <v>1</v>
      </c>
      <c r="F428" s="51">
        <f>IFERROR(K428-IFERROR(VLOOKUP(D428,'2015'!$F$12:$I$1887,4,FALSE),"ei löydy"),"ei löydy")</f>
        <v>0</v>
      </c>
      <c r="G428" s="224">
        <f>IFERROR(VLOOKUP(Työfile_2024!C428,Liikennemalli!$D$6:$G$1921,4,FALSE),0)</f>
        <v>1</v>
      </c>
      <c r="H428" s="225">
        <f>K428-IFERROR(VLOOKUP(Työfile_2024!D428,Liikennemalli!$C$6:$H$1921,6,FALSE),"ei löydy")</f>
        <v>0</v>
      </c>
      <c r="I428" s="80">
        <v>170</v>
      </c>
      <c r="J428" s="52">
        <v>15</v>
      </c>
      <c r="K428" s="52">
        <v>3487</v>
      </c>
      <c r="L428" s="53"/>
      <c r="M428" s="54"/>
      <c r="N428" s="54"/>
      <c r="O428" s="54"/>
      <c r="P428" s="54"/>
      <c r="Q428" s="55"/>
      <c r="R428" s="55"/>
      <c r="S428" s="55"/>
      <c r="T428" s="55"/>
      <c r="U428" s="52"/>
      <c r="V428" s="56">
        <v>2152</v>
      </c>
      <c r="W428" s="56">
        <v>125</v>
      </c>
      <c r="X428" s="56">
        <v>2219</v>
      </c>
      <c r="Y428" s="56">
        <f>VLOOKUP(D428,Liikennemalli24!$D$2:$F$1804,2,FALSE)</f>
        <v>5</v>
      </c>
      <c r="Z428" s="57">
        <f>VLOOKUP(D428,Liikennemalli24!$D$2:$F$1804,3,FALSE)</f>
        <v>0.19500000000000001</v>
      </c>
      <c r="AA428" s="178">
        <f>IF(G428=1,VLOOKUP(C428,Liikennemalli!$D$6:$H$1921,2,FALSE),"-")</f>
        <v>407.91189401583398</v>
      </c>
      <c r="AB428" s="197">
        <f>IF(G428=1,VLOOKUP(C428,Liikennemalli!$D$6:$H$1921,3,FALSE),"-")</f>
        <v>0.60142634113576898</v>
      </c>
      <c r="AC428" s="134">
        <f>IF(E428=1,VLOOKUP(Työfile_2024!D428,'2015'!$F$12:$X$1887,18,FALSE),"-")</f>
        <v>914</v>
      </c>
      <c r="AD428" s="127">
        <f>IF(E428=1,VLOOKUP(Työfile_2024!D428,'2015'!$F$12:$X$1887,19,FALSE),"-")</f>
        <v>0.67</v>
      </c>
      <c r="AI428" s="127">
        <f>IF(E428=1,VLOOKUP(Työfile_2024!D428,'2015'!$F$12:$AB$1887,20,FALSE),"-")</f>
        <v>0</v>
      </c>
      <c r="AJ428" s="127">
        <f>IF(E428=1,VLOOKUP(Työfile_2024!D428,'2015'!$F$12:$AB$1887,21,FALSE),"-")</f>
        <v>0</v>
      </c>
      <c r="AK428" s="127">
        <f>IF(E428=1,VLOOKUP(Työfile_2024!D428,'2015'!$F$12:$AB$1887,22,FALSE),"-")</f>
        <v>0</v>
      </c>
      <c r="AL428" s="127">
        <f>IF(E428=1,VLOOKUP(Työfile_2024!D428,'2015'!$F$12:$AB$1887,23,FALSE),"-")</f>
        <v>0</v>
      </c>
      <c r="AM428" s="56">
        <f>VLOOKUP(Työfile_2024!D428,Tmatkat_20km_tarkasteltava_verk!$C$2:$D$1804,2,FALSE)</f>
        <v>364</v>
      </c>
      <c r="AN428" s="148">
        <f t="shared" si="96"/>
        <v>0.16914498141263939</v>
      </c>
      <c r="AO428" s="178">
        <f>IF(E428=1,VLOOKUP(Työfile_2024!D428,'2015'!$F$12:$AC$1887,24,FALSE),"-")</f>
        <v>425</v>
      </c>
      <c r="AP428" s="52">
        <f>VLOOKUP(D428,Tarkasteltava_verkko_2024_harva!$E$2:$I$1804,5,FALSE)</f>
        <v>0</v>
      </c>
      <c r="AQ428" s="52">
        <f>VLOOKUP(D428,Tarkasteltava_verkko_2024_harva!$E$2:$I$1804,4,FALSE)</f>
        <v>0</v>
      </c>
      <c r="AR428" s="148">
        <v>0.2004588471465443</v>
      </c>
      <c r="AS428" s="170" t="str">
        <f>IFERROR(VLOOKUP(C428,'2015'!$C$12:$AG$1887,30,FALSE),"-")</f>
        <v/>
      </c>
      <c r="AT428" s="148">
        <v>0.99254373386865502</v>
      </c>
      <c r="AU428" s="170" t="str">
        <f>IFERROR(VLOOKUP(C428,'2015'!$C$12:$AG$1887,31,FALSE),"-")</f>
        <v>Kyllä</v>
      </c>
      <c r="AV428" s="106"/>
      <c r="AW428" s="63">
        <f>IFERROR(VLOOKUP(C428,Merkittävyysluokitus!$A$2:$J$1705,10,FALSE),"-")</f>
        <v>2</v>
      </c>
      <c r="AX428" s="175">
        <f>IFERROR(VLOOKUP(C428,Merkittävyysluokitus!$A$2:$J$1705,6,FALSE),"-")</f>
        <v>11.199984779299847</v>
      </c>
      <c r="AY428" s="175">
        <f>IFERROR(VLOOKUP(C428,Merkittävyysluokitus!$A$2:$J$1705,7,FALSE),"-")</f>
        <v>5</v>
      </c>
      <c r="AZ428" s="175">
        <f>IFERROR(VLOOKUP(C428,Merkittävyysluokitus!$A$2:$J$1705,8,FALSE),"-")</f>
        <v>3.8666514459665144</v>
      </c>
      <c r="BA428" s="175">
        <f>IFERROR(VLOOKUP(C428,Merkittävyysluokitus!$A$2:$J$1705,9,FALSE),"-")</f>
        <v>2.333333333333333</v>
      </c>
      <c r="BB428" s="203"/>
      <c r="BC428" s="203" t="str">
        <f t="shared" si="97"/>
        <v>muutos</v>
      </c>
      <c r="BD428" s="39" t="s">
        <v>50</v>
      </c>
      <c r="BE428" s="68" t="str">
        <f t="shared" si="92"/>
        <v>musta</v>
      </c>
      <c r="BF428" s="68" t="str">
        <f t="shared" si="93"/>
        <v>musta</v>
      </c>
      <c r="BG428" s="68" t="str">
        <f t="shared" si="94"/>
        <v>musta</v>
      </c>
      <c r="BH428" s="208" t="str">
        <f t="shared" si="95"/>
        <v>musta</v>
      </c>
      <c r="BI428" s="117"/>
      <c r="BJ428" s="39" t="str">
        <f>IF(F428="ei löydy","uusi tie",IF(E428=0,"tieosoite muuttunut",IF(E428=1,VLOOKUP(D428,'2015'!$F$12:$AL$1887,31,FALSE),"-")))</f>
        <v>punainen</v>
      </c>
      <c r="BK428" s="67" t="str">
        <f>IF(E428=1,VLOOKUP(D428,'2015'!$F$12:$AL$1887,32,FALSE),"-")</f>
        <v>punainen</v>
      </c>
      <c r="BL428" s="39" t="str">
        <f>IF(F428="ei löydy","uusi tie",IF(E428=0,"tieosoite muuttunut",IF(E428=1,VLOOKUP(D428,'2015'!$F$12:$AL$1887,33,FALSE),"-")))</f>
        <v>punainen</v>
      </c>
      <c r="BM428" s="39"/>
      <c r="BN428" s="217" t="str">
        <f>VLOOKUP(D428,'2015'!$F$12:$AL$1887,33,FALSE)</f>
        <v>punainen</v>
      </c>
      <c r="BO428" s="117"/>
      <c r="BP428" s="115" t="s">
        <v>9</v>
      </c>
      <c r="BQ428" s="30"/>
      <c r="BS428" s="5"/>
      <c r="BU428" s="35"/>
      <c r="BV428" s="30" t="s">
        <v>9</v>
      </c>
      <c r="BW428" s="20"/>
      <c r="BX428" t="str">
        <f>IF(E428=1,VLOOKUP(D428,'2015'!$F$12:$AX$1887,43,FALSE),"-")</f>
        <v>punainen</v>
      </c>
      <c r="BY428" t="str">
        <f>IF(E428=1,VLOOKUP(D428,'2015'!$F$12:$AX$1887,44,FALSE),"-")</f>
        <v>musta</v>
      </c>
      <c r="BZ428" t="str">
        <f>IF(E428=1,VLOOKUP(D428,'2015'!$F$12:$AX$1887,45,FALSE),"-")</f>
        <v>musta</v>
      </c>
      <c r="CA428" s="31">
        <f t="shared" si="100"/>
        <v>11</v>
      </c>
      <c r="CB428" s="31">
        <f t="shared" si="101"/>
        <v>10</v>
      </c>
      <c r="CC428" s="31">
        <f t="shared" si="102"/>
        <v>0</v>
      </c>
      <c r="CD428" s="31">
        <f t="shared" si="103"/>
        <v>1</v>
      </c>
      <c r="CE428" s="31">
        <f t="shared" si="104"/>
        <v>0</v>
      </c>
      <c r="CO428" s="29" t="s">
        <v>34</v>
      </c>
      <c r="CP428" s="29" t="s">
        <v>34</v>
      </c>
    </row>
    <row r="429" spans="1:94" ht="15.75" thickBot="1" x14ac:dyDescent="0.3">
      <c r="A429" s="50"/>
      <c r="B429" s="50"/>
      <c r="C429" s="50" t="str">
        <f t="shared" si="98"/>
        <v>170_16_6795</v>
      </c>
      <c r="D429" s="51" t="str">
        <f t="shared" si="99"/>
        <v>170_16</v>
      </c>
      <c r="E429" s="224">
        <f>IFERROR(VLOOKUP(C429,'2015'!$C$12:$D$1887,2,FALSE),0)</f>
        <v>1</v>
      </c>
      <c r="F429" s="51">
        <f>IFERROR(K429-IFERROR(VLOOKUP(D429,'2015'!$F$12:$I$1887,4,FALSE),"ei löydy"),"ei löydy")</f>
        <v>0</v>
      </c>
      <c r="G429" s="224">
        <f>IFERROR(VLOOKUP(Työfile_2024!C429,Liikennemalli!$D$6:$G$1921,4,FALSE),0)</f>
        <v>1</v>
      </c>
      <c r="H429" s="225">
        <f>K429-IFERROR(VLOOKUP(Työfile_2024!D429,Liikennemalli!$C$6:$H$1921,6,FALSE),"ei löydy")</f>
        <v>0</v>
      </c>
      <c r="I429" s="80">
        <v>170</v>
      </c>
      <c r="J429" s="52">
        <v>16</v>
      </c>
      <c r="K429" s="52">
        <v>6795</v>
      </c>
      <c r="L429" s="53"/>
      <c r="M429" s="54"/>
      <c r="N429" s="54"/>
      <c r="O429" s="54"/>
      <c r="P429" s="54"/>
      <c r="Q429" s="55"/>
      <c r="R429" s="55"/>
      <c r="S429" s="55"/>
      <c r="T429" s="55"/>
      <c r="U429" s="52"/>
      <c r="V429" s="56">
        <v>1262</v>
      </c>
      <c r="W429" s="56">
        <v>98</v>
      </c>
      <c r="X429" s="56">
        <v>1337</v>
      </c>
      <c r="Y429" s="56">
        <f>VLOOKUP(D429,Liikennemalli24!$D$2:$F$1804,2,FALSE)</f>
        <v>2694</v>
      </c>
      <c r="Z429" s="57">
        <f>VLOOKUP(D429,Liikennemalli24!$D$2:$F$1804,3,FALSE)</f>
        <v>0.80500000000000005</v>
      </c>
      <c r="AA429" s="178">
        <f>IF(G429=1,VLOOKUP(C429,Liikennemalli!$D$6:$H$1921,2,FALSE),"-")</f>
        <v>347.90897165086398</v>
      </c>
      <c r="AB429" s="197">
        <f>IF(G429=1,VLOOKUP(C429,Liikennemalli!$D$6:$H$1921,3,FALSE),"-")</f>
        <v>0.64762665598904201</v>
      </c>
      <c r="AC429" s="134">
        <f>IF(E429=1,VLOOKUP(Työfile_2024!D429,'2015'!$F$12:$X$1887,18,FALSE),"-")</f>
        <v>591</v>
      </c>
      <c r="AD429" s="127">
        <f>IF(E429=1,VLOOKUP(Työfile_2024!D429,'2015'!$F$12:$X$1887,19,FALSE),"-")</f>
        <v>0.59</v>
      </c>
      <c r="AI429" s="127">
        <f>IF(E429=1,VLOOKUP(Työfile_2024!D429,'2015'!$F$12:$AB$1887,20,FALSE),"-")</f>
        <v>0</v>
      </c>
      <c r="AJ429" s="127">
        <f>IF(E429=1,VLOOKUP(Työfile_2024!D429,'2015'!$F$12:$AB$1887,21,FALSE),"-")</f>
        <v>0</v>
      </c>
      <c r="AK429" s="127">
        <f>IF(E429=1,VLOOKUP(Työfile_2024!D429,'2015'!$F$12:$AB$1887,22,FALSE),"-")</f>
        <v>0</v>
      </c>
      <c r="AL429" s="127">
        <f>IF(E429=1,VLOOKUP(Työfile_2024!D429,'2015'!$F$12:$AB$1887,23,FALSE),"-")</f>
        <v>0</v>
      </c>
      <c r="AM429" s="56">
        <f>VLOOKUP(Työfile_2024!D429,Tmatkat_20km_tarkasteltava_verk!$C$2:$D$1804,2,FALSE)</f>
        <v>309</v>
      </c>
      <c r="AN429" s="148">
        <f t="shared" si="96"/>
        <v>0.24484944532488115</v>
      </c>
      <c r="AO429" s="178">
        <f>IF(E429=1,VLOOKUP(Työfile_2024!D429,'2015'!$F$12:$AC$1887,24,FALSE),"-")</f>
        <v>725</v>
      </c>
      <c r="AP429" s="52">
        <f>VLOOKUP(D429,Tarkasteltava_verkko_2024_harva!$E$2:$I$1804,5,FALSE)</f>
        <v>0</v>
      </c>
      <c r="AQ429" s="52">
        <f>VLOOKUP(D429,Tarkasteltava_verkko_2024_harva!$E$2:$I$1804,4,FALSE)</f>
        <v>0</v>
      </c>
      <c r="AR429" s="148">
        <v>8.1089036055923477E-2</v>
      </c>
      <c r="AS429" s="170" t="str">
        <f>IFERROR(VLOOKUP(C429,'2015'!$C$12:$AG$1887,30,FALSE),"-")</f>
        <v/>
      </c>
      <c r="AT429" s="148">
        <v>0.10757910228108904</v>
      </c>
      <c r="AU429" s="170">
        <f>IFERROR(VLOOKUP(C429,'2015'!$C$12:$AG$1887,31,FALSE),"-")</f>
        <v>0</v>
      </c>
      <c r="AV429" s="106"/>
      <c r="AW429" s="63">
        <f>IFERROR(VLOOKUP(C429,Merkittävyysluokitus!$A$2:$J$1705,10,FALSE),"-")</f>
        <v>2</v>
      </c>
      <c r="AX429" s="175">
        <f>IFERROR(VLOOKUP(C429,Merkittävyysluokitus!$A$2:$J$1705,6,FALSE),"-")</f>
        <v>12.105121765601217</v>
      </c>
      <c r="AY429" s="175">
        <f>IFERROR(VLOOKUP(C429,Merkittävyysluokitus!$A$2:$J$1705,7,FALSE),"-")</f>
        <v>4.7749999999999995</v>
      </c>
      <c r="AZ429" s="175">
        <f>IFERROR(VLOOKUP(C429,Merkittävyysluokitus!$A$2:$J$1705,8,FALSE),"-")</f>
        <v>5.1634550989345502</v>
      </c>
      <c r="BA429" s="175">
        <f>IFERROR(VLOOKUP(C429,Merkittävyysluokitus!$A$2:$J$1705,9,FALSE),"-")</f>
        <v>2.1666666666666665</v>
      </c>
      <c r="BB429" s="203"/>
      <c r="BC429" s="203" t="str">
        <f t="shared" si="97"/>
        <v>muutos</v>
      </c>
      <c r="BD429" s="39" t="s">
        <v>50</v>
      </c>
      <c r="BE429" s="68" t="str">
        <f t="shared" si="92"/>
        <v>punainen</v>
      </c>
      <c r="BF429" s="68" t="str">
        <f t="shared" si="93"/>
        <v>punainen</v>
      </c>
      <c r="BG429" s="68" t="str">
        <f t="shared" si="94"/>
        <v>punainen</v>
      </c>
      <c r="BH429" s="208" t="str">
        <f t="shared" si="95"/>
        <v>musta</v>
      </c>
      <c r="BI429" s="117"/>
      <c r="BJ429" s="39" t="str">
        <f>IF(F429="ei löydy","uusi tie",IF(E429=0,"tieosoite muuttunut",IF(E429=1,VLOOKUP(D429,'2015'!$F$12:$AL$1887,31,FALSE),"-")))</f>
        <v>punainen</v>
      </c>
      <c r="BK429" s="67" t="str">
        <f>IF(E429=1,VLOOKUP(D429,'2015'!$F$12:$AL$1887,32,FALSE),"-")</f>
        <v>punainen</v>
      </c>
      <c r="BL429" s="39" t="str">
        <f>IF(F429="ei löydy","uusi tie",IF(E429=0,"tieosoite muuttunut",IF(E429=1,VLOOKUP(D429,'2015'!$F$12:$AL$1887,33,FALSE),"-")))</f>
        <v>punainen</v>
      </c>
      <c r="BM429" s="39"/>
      <c r="BN429" s="217" t="str">
        <f>VLOOKUP(D429,'2015'!$F$12:$AL$1887,33,FALSE)</f>
        <v>punainen</v>
      </c>
      <c r="BO429" s="117"/>
      <c r="BP429" s="115" t="s">
        <v>9</v>
      </c>
      <c r="BQ429" s="30"/>
      <c r="BS429" s="5"/>
      <c r="BU429" s="35"/>
      <c r="BV429" s="30" t="s">
        <v>9</v>
      </c>
      <c r="BW429" s="20"/>
      <c r="BX429" t="str">
        <f>IF(E429=1,VLOOKUP(D429,'2015'!$F$12:$AX$1887,43,FALSE),"-")</f>
        <v>musta</v>
      </c>
      <c r="BY429" t="str">
        <f>IF(E429=1,VLOOKUP(D429,'2015'!$F$12:$AX$1887,44,FALSE),"-")</f>
        <v>punainen</v>
      </c>
      <c r="BZ429" t="str">
        <f>IF(E429=1,VLOOKUP(D429,'2015'!$F$12:$AX$1887,45,FALSE),"-")</f>
        <v>punainen</v>
      </c>
      <c r="CA429" s="31">
        <f t="shared" si="100"/>
        <v>2</v>
      </c>
      <c r="CB429" s="31">
        <f t="shared" si="101"/>
        <v>1</v>
      </c>
      <c r="CC429" s="31">
        <f t="shared" si="102"/>
        <v>0</v>
      </c>
      <c r="CD429" s="31">
        <f t="shared" si="103"/>
        <v>1</v>
      </c>
      <c r="CE429" s="31">
        <f t="shared" si="104"/>
        <v>0</v>
      </c>
      <c r="CO429" s="29" t="s">
        <v>34</v>
      </c>
      <c r="CP429" s="29" t="s">
        <v>34</v>
      </c>
    </row>
    <row r="430" spans="1:94" ht="15.75" thickBot="1" x14ac:dyDescent="0.3">
      <c r="A430" s="50"/>
      <c r="B430" s="50"/>
      <c r="C430" s="50" t="str">
        <f t="shared" si="98"/>
        <v>170_17_3601</v>
      </c>
      <c r="D430" s="51" t="str">
        <f t="shared" si="99"/>
        <v>170_17</v>
      </c>
      <c r="E430" s="224">
        <f>IFERROR(VLOOKUP(C430,'2015'!$C$12:$D$1887,2,FALSE),0)</f>
        <v>1</v>
      </c>
      <c r="F430" s="51">
        <f>IFERROR(K430-IFERROR(VLOOKUP(D430,'2015'!$F$12:$I$1887,4,FALSE),"ei löydy"),"ei löydy")</f>
        <v>0</v>
      </c>
      <c r="G430" s="224">
        <f>IFERROR(VLOOKUP(Työfile_2024!C430,Liikennemalli!$D$6:$G$1921,4,FALSE),0)</f>
        <v>1</v>
      </c>
      <c r="H430" s="225">
        <f>K430-IFERROR(VLOOKUP(Työfile_2024!D430,Liikennemalli!$C$6:$H$1921,6,FALSE),"ei löydy")</f>
        <v>0</v>
      </c>
      <c r="I430" s="80">
        <v>170</v>
      </c>
      <c r="J430" s="52">
        <v>17</v>
      </c>
      <c r="K430" s="52">
        <v>3601</v>
      </c>
      <c r="L430" s="53"/>
      <c r="M430" s="54"/>
      <c r="N430" s="54"/>
      <c r="O430" s="54"/>
      <c r="P430" s="54"/>
      <c r="Q430" s="55"/>
      <c r="R430" s="55"/>
      <c r="S430" s="55"/>
      <c r="T430" s="55"/>
      <c r="U430" s="52"/>
      <c r="V430" s="56">
        <v>1262</v>
      </c>
      <c r="W430" s="56">
        <v>98</v>
      </c>
      <c r="X430" s="56">
        <v>1337</v>
      </c>
      <c r="Y430" s="56">
        <f>VLOOKUP(D430,Liikennemalli24!$D$2:$F$1804,2,FALSE)</f>
        <v>0</v>
      </c>
      <c r="Z430" s="57">
        <f>VLOOKUP(D430,Liikennemalli24!$D$2:$F$1804,3,FALSE)</f>
        <v>0</v>
      </c>
      <c r="AA430" s="178">
        <f>IF(G430=1,VLOOKUP(C430,Liikennemalli!$D$6:$H$1921,2,FALSE),"-")</f>
        <v>94.999999999999901</v>
      </c>
      <c r="AB430" s="197">
        <f>IF(G430=1,VLOOKUP(C430,Liikennemalli!$D$6:$H$1921,3,FALSE),"-")</f>
        <v>0.322033898305084</v>
      </c>
      <c r="AC430" s="134">
        <f>IF(E430=1,VLOOKUP(Työfile_2024!D430,'2015'!$F$12:$X$1887,18,FALSE),"-")</f>
        <v>493</v>
      </c>
      <c r="AD430" s="127">
        <f>IF(E430=1,VLOOKUP(Työfile_2024!D430,'2015'!$F$12:$X$1887,19,FALSE),"-")</f>
        <v>0.51</v>
      </c>
      <c r="AI430" s="127">
        <f>IF(E430=1,VLOOKUP(Työfile_2024!D430,'2015'!$F$12:$AB$1887,20,FALSE),"-")</f>
        <v>0</v>
      </c>
      <c r="AJ430" s="127">
        <f>IF(E430=1,VLOOKUP(Työfile_2024!D430,'2015'!$F$12:$AB$1887,21,FALSE),"-")</f>
        <v>0</v>
      </c>
      <c r="AK430" s="127">
        <f>IF(E430=1,VLOOKUP(Työfile_2024!D430,'2015'!$F$12:$AB$1887,22,FALSE),"-")</f>
        <v>0</v>
      </c>
      <c r="AL430" s="127">
        <f>IF(E430=1,VLOOKUP(Työfile_2024!D430,'2015'!$F$12:$AB$1887,23,FALSE),"-")</f>
        <v>0</v>
      </c>
      <c r="AM430" s="56">
        <f>VLOOKUP(Työfile_2024!D430,Tmatkat_20km_tarkasteltava_verk!$C$2:$D$1804,2,FALSE)</f>
        <v>50</v>
      </c>
      <c r="AN430" s="148">
        <f t="shared" si="96"/>
        <v>3.9619651347068144E-2</v>
      </c>
      <c r="AO430" s="178">
        <f>IF(E430=1,VLOOKUP(Työfile_2024!D430,'2015'!$F$12:$AC$1887,24,FALSE),"-")</f>
        <v>701</v>
      </c>
      <c r="AP430" s="52">
        <f>VLOOKUP(D430,Tarkasteltava_verkko_2024_harva!$E$2:$I$1804,5,FALSE)</f>
        <v>0</v>
      </c>
      <c r="AQ430" s="52">
        <f>VLOOKUP(D430,Tarkasteltava_verkko_2024_harva!$E$2:$I$1804,4,FALSE)</f>
        <v>0</v>
      </c>
      <c r="AR430" s="148">
        <v>0</v>
      </c>
      <c r="AS430" s="170" t="str">
        <f>IFERROR(VLOOKUP(C430,'2015'!$C$12:$AG$1887,30,FALSE),"-")</f>
        <v/>
      </c>
      <c r="AT430" s="148">
        <v>0</v>
      </c>
      <c r="AU430" s="170">
        <f>IFERROR(VLOOKUP(C430,'2015'!$C$12:$AG$1887,31,FALSE),"-")</f>
        <v>0</v>
      </c>
      <c r="AV430" s="106"/>
      <c r="AW430" s="63">
        <f>IFERROR(VLOOKUP(C430,Merkittävyysluokitus!$A$2:$J$1705,10,FALSE),"-")</f>
        <v>3</v>
      </c>
      <c r="AX430" s="175">
        <f>IFERROR(VLOOKUP(C430,Merkittävyysluokitus!$A$2:$J$1705,6,FALSE),"-")</f>
        <v>8.9081506849315062</v>
      </c>
      <c r="AY430" s="175">
        <f>IFERROR(VLOOKUP(C430,Merkittävyysluokitus!$A$2:$J$1705,7,FALSE),"-")</f>
        <v>3.7149999999999999</v>
      </c>
      <c r="AZ430" s="175">
        <f>IFERROR(VLOOKUP(C430,Merkittävyysluokitus!$A$2:$J$1705,8,FALSE),"-")</f>
        <v>3.6931506849315068</v>
      </c>
      <c r="BA430" s="175">
        <f>IFERROR(VLOOKUP(C430,Merkittävyysluokitus!$A$2:$J$1705,9,FALSE),"-")</f>
        <v>1.5</v>
      </c>
      <c r="BB430" s="203"/>
      <c r="BC430" s="203" t="str">
        <f t="shared" si="97"/>
        <v>muutos</v>
      </c>
      <c r="BD430" s="39" t="s">
        <v>50</v>
      </c>
      <c r="BE430" s="68" t="str">
        <f t="shared" si="92"/>
        <v>ei mallia</v>
      </c>
      <c r="BF430" s="68" t="str">
        <f t="shared" si="93"/>
        <v>ei mallia</v>
      </c>
      <c r="BG430" s="68" t="str">
        <f t="shared" si="94"/>
        <v>ei mallia</v>
      </c>
      <c r="BH430" s="208" t="str">
        <f t="shared" si="95"/>
        <v>musta</v>
      </c>
      <c r="BI430" s="117"/>
      <c r="BJ430" s="39" t="str">
        <f>IF(F430="ei löydy","uusi tie",IF(E430=0,"tieosoite muuttunut",IF(E430=1,VLOOKUP(D430,'2015'!$F$12:$AL$1887,31,FALSE),"-")))</f>
        <v>punainen</v>
      </c>
      <c r="BK430" s="67" t="str">
        <f>IF(E430=1,VLOOKUP(D430,'2015'!$F$12:$AL$1887,32,FALSE),"-")</f>
        <v>punainen</v>
      </c>
      <c r="BL430" s="39" t="str">
        <f>IF(F430="ei löydy","uusi tie",IF(E430=0,"tieosoite muuttunut",IF(E430=1,VLOOKUP(D430,'2015'!$F$12:$AL$1887,33,FALSE),"-")))</f>
        <v>punainen</v>
      </c>
      <c r="BM430" s="39"/>
      <c r="BN430" s="217" t="str">
        <f>VLOOKUP(D430,'2015'!$F$12:$AL$1887,33,FALSE)</f>
        <v>punainen</v>
      </c>
      <c r="BO430" s="117"/>
      <c r="BP430" s="115" t="s">
        <v>9</v>
      </c>
      <c r="BQ430" s="30"/>
      <c r="BS430" s="5"/>
      <c r="BU430" s="35"/>
      <c r="BV430" s="30" t="s">
        <v>9</v>
      </c>
      <c r="BW430" s="20"/>
      <c r="BX430" t="str">
        <f>IF(E430=1,VLOOKUP(D430,'2015'!$F$12:$AX$1887,43,FALSE),"-")</f>
        <v>musta</v>
      </c>
      <c r="BY430" t="str">
        <f>IF(E430=1,VLOOKUP(D430,'2015'!$F$12:$AX$1887,44,FALSE),"-")</f>
        <v>punainen</v>
      </c>
      <c r="BZ430" t="str">
        <f>IF(E430=1,VLOOKUP(D430,'2015'!$F$12:$AX$1887,45,FALSE),"-")</f>
        <v>punainen</v>
      </c>
      <c r="CA430" s="31">
        <f t="shared" si="100"/>
        <v>1</v>
      </c>
      <c r="CB430" s="31">
        <f t="shared" si="101"/>
        <v>1</v>
      </c>
      <c r="CC430" s="31">
        <f t="shared" si="102"/>
        <v>0</v>
      </c>
      <c r="CD430" s="31">
        <f t="shared" si="103"/>
        <v>0</v>
      </c>
      <c r="CE430" s="31">
        <f t="shared" si="104"/>
        <v>0</v>
      </c>
      <c r="CO430" s="29" t="s">
        <v>34</v>
      </c>
      <c r="CP430" s="29" t="s">
        <v>34</v>
      </c>
    </row>
    <row r="431" spans="1:94" ht="15.75" thickBot="1" x14ac:dyDescent="0.3">
      <c r="A431" s="50"/>
      <c r="B431" s="50"/>
      <c r="C431" s="50" t="str">
        <f t="shared" si="98"/>
        <v>170_18_5422</v>
      </c>
      <c r="D431" s="51" t="str">
        <f t="shared" si="99"/>
        <v>170_18</v>
      </c>
      <c r="E431" s="224">
        <f>IFERROR(VLOOKUP(C431,'2015'!$C$12:$D$1887,2,FALSE),0)</f>
        <v>1</v>
      </c>
      <c r="F431" s="51">
        <f>IFERROR(K431-IFERROR(VLOOKUP(D431,'2015'!$F$12:$I$1887,4,FALSE),"ei löydy"),"ei löydy")</f>
        <v>0</v>
      </c>
      <c r="G431" s="224">
        <f>IFERROR(VLOOKUP(Työfile_2024!C431,Liikennemalli!$D$6:$G$1921,4,FALSE),0)</f>
        <v>1</v>
      </c>
      <c r="H431" s="225">
        <f>K431-IFERROR(VLOOKUP(Työfile_2024!D431,Liikennemalli!$C$6:$H$1921,6,FALSE),"ei löydy")</f>
        <v>0</v>
      </c>
      <c r="I431" s="80">
        <v>170</v>
      </c>
      <c r="J431" s="52">
        <v>18</v>
      </c>
      <c r="K431" s="52">
        <v>5422</v>
      </c>
      <c r="L431" s="53"/>
      <c r="M431" s="54"/>
      <c r="N431" s="54"/>
      <c r="O431" s="54"/>
      <c r="P431" s="54"/>
      <c r="Q431" s="55"/>
      <c r="R431" s="55"/>
      <c r="S431" s="55"/>
      <c r="T431" s="55"/>
      <c r="U431" s="52"/>
      <c r="V431" s="56">
        <v>1262</v>
      </c>
      <c r="W431" s="56">
        <v>98</v>
      </c>
      <c r="X431" s="56">
        <v>1337</v>
      </c>
      <c r="Y431" s="56">
        <f>VLOOKUP(D431,Liikennemalli24!$D$2:$F$1804,2,FALSE)</f>
        <v>0</v>
      </c>
      <c r="Z431" s="57">
        <f>VLOOKUP(D431,Liikennemalli24!$D$2:$F$1804,3,FALSE)</f>
        <v>0</v>
      </c>
      <c r="AA431" s="178">
        <f>IF(G431=1,VLOOKUP(C431,Liikennemalli!$D$6:$H$1921,2,FALSE),"-")</f>
        <v>37</v>
      </c>
      <c r="AB431" s="197">
        <f>IF(G431=1,VLOOKUP(C431,Liikennemalli!$D$6:$H$1921,3,FALSE),"-")</f>
        <v>6.2925170068027197E-2</v>
      </c>
      <c r="AC431" s="134">
        <f>IF(E431=1,VLOOKUP(Työfile_2024!D431,'2015'!$F$12:$X$1887,18,FALSE),"-")</f>
        <v>796</v>
      </c>
      <c r="AD431" s="127">
        <f>IF(E431=1,VLOOKUP(Työfile_2024!D431,'2015'!$F$12:$X$1887,19,FALSE),"-")</f>
        <v>0.46</v>
      </c>
      <c r="AI431" s="127">
        <f>IF(E431=1,VLOOKUP(Työfile_2024!D431,'2015'!$F$12:$AB$1887,20,FALSE),"-")</f>
        <v>0</v>
      </c>
      <c r="AJ431" s="127">
        <f>IF(E431=1,VLOOKUP(Työfile_2024!D431,'2015'!$F$12:$AB$1887,21,FALSE),"-")</f>
        <v>0</v>
      </c>
      <c r="AK431" s="127">
        <f>IF(E431=1,VLOOKUP(Työfile_2024!D431,'2015'!$F$12:$AB$1887,22,FALSE),"-")</f>
        <v>0</v>
      </c>
      <c r="AL431" s="127">
        <f>IF(E431=1,VLOOKUP(Työfile_2024!D431,'2015'!$F$12:$AB$1887,23,FALSE),"-")</f>
        <v>0</v>
      </c>
      <c r="AM431" s="56">
        <f>VLOOKUP(Työfile_2024!D431,Tmatkat_20km_tarkasteltava_verk!$C$2:$D$1804,2,FALSE)</f>
        <v>63</v>
      </c>
      <c r="AN431" s="148">
        <f t="shared" si="96"/>
        <v>4.992076069730586E-2</v>
      </c>
      <c r="AO431" s="178">
        <f>IF(E431=1,VLOOKUP(Työfile_2024!D431,'2015'!$F$12:$AC$1887,24,FALSE),"-")</f>
        <v>701</v>
      </c>
      <c r="AP431" s="52">
        <f>VLOOKUP(D431,Tarkasteltava_verkko_2024_harva!$E$2:$I$1804,5,FALSE)</f>
        <v>0</v>
      </c>
      <c r="AQ431" s="52">
        <f>VLOOKUP(D431,Tarkasteltava_verkko_2024_harva!$E$2:$I$1804,4,FALSE)</f>
        <v>0</v>
      </c>
      <c r="AR431" s="148">
        <v>0.14109184802655847</v>
      </c>
      <c r="AS431" s="170" t="str">
        <f>IFERROR(VLOOKUP(C431,'2015'!$C$12:$AG$1887,30,FALSE),"-")</f>
        <v/>
      </c>
      <c r="AT431" s="148">
        <v>7.8015492438214679E-2</v>
      </c>
      <c r="AU431" s="170">
        <f>IFERROR(VLOOKUP(C431,'2015'!$C$12:$AG$1887,31,FALSE),"-")</f>
        <v>0</v>
      </c>
      <c r="AV431" s="106"/>
      <c r="AW431" s="63">
        <f>IFERROR(VLOOKUP(C431,Merkittävyysluokitus!$A$2:$J$1705,10,FALSE),"-")</f>
        <v>3</v>
      </c>
      <c r="AX431" s="175">
        <f>IFERROR(VLOOKUP(C431,Merkittävyysluokitus!$A$2:$J$1705,6,FALSE),"-")</f>
        <v>10.359132420091324</v>
      </c>
      <c r="AY431" s="175">
        <f>IFERROR(VLOOKUP(C431,Merkittävyysluokitus!$A$2:$J$1705,7,FALSE),"-")</f>
        <v>4.3116666666666665</v>
      </c>
      <c r="AZ431" s="175">
        <f>IFERROR(VLOOKUP(C431,Merkittävyysluokitus!$A$2:$J$1705,8,FALSE),"-")</f>
        <v>4.0474657534246568</v>
      </c>
      <c r="BA431" s="175">
        <f>IFERROR(VLOOKUP(C431,Merkittävyysluokitus!$A$2:$J$1705,9,FALSE),"-")</f>
        <v>2</v>
      </c>
      <c r="BB431" s="203"/>
      <c r="BC431" s="203" t="str">
        <f t="shared" si="97"/>
        <v>muutos</v>
      </c>
      <c r="BD431" s="39" t="s">
        <v>50</v>
      </c>
      <c r="BE431" s="68" t="str">
        <f t="shared" si="92"/>
        <v>ei mallia</v>
      </c>
      <c r="BF431" s="68" t="str">
        <f t="shared" si="93"/>
        <v>ei mallia</v>
      </c>
      <c r="BG431" s="68" t="str">
        <f t="shared" si="94"/>
        <v>ei mallia</v>
      </c>
      <c r="BH431" s="208" t="str">
        <f t="shared" si="95"/>
        <v>musta</v>
      </c>
      <c r="BI431" s="117"/>
      <c r="BJ431" s="39" t="str">
        <f>IF(F431="ei löydy","uusi tie",IF(E431=0,"tieosoite muuttunut",IF(E431=1,VLOOKUP(D431,'2015'!$F$12:$AL$1887,31,FALSE),"-")))</f>
        <v>punainen</v>
      </c>
      <c r="BK431" s="67" t="str">
        <f>IF(E431=1,VLOOKUP(D431,'2015'!$F$12:$AL$1887,32,FALSE),"-")</f>
        <v>punainen</v>
      </c>
      <c r="BL431" s="39" t="str">
        <f>IF(F431="ei löydy","uusi tie",IF(E431=0,"tieosoite muuttunut",IF(E431=1,VLOOKUP(D431,'2015'!$F$12:$AL$1887,33,FALSE),"-")))</f>
        <v>punainen</v>
      </c>
      <c r="BM431" s="39"/>
      <c r="BN431" s="217" t="str">
        <f>VLOOKUP(D431,'2015'!$F$12:$AL$1887,33,FALSE)</f>
        <v>punainen</v>
      </c>
      <c r="BO431" s="117"/>
      <c r="BP431" s="115" t="s">
        <v>9</v>
      </c>
      <c r="BQ431" s="30"/>
      <c r="BS431" s="5"/>
      <c r="BU431" s="35"/>
      <c r="BV431" s="30" t="s">
        <v>9</v>
      </c>
      <c r="BW431" s="20"/>
      <c r="BX431" t="str">
        <f>IF(E431=1,VLOOKUP(D431,'2015'!$F$12:$AX$1887,43,FALSE),"-")</f>
        <v>musta</v>
      </c>
      <c r="BY431" t="str">
        <f>IF(E431=1,VLOOKUP(D431,'2015'!$F$12:$AX$1887,44,FALSE),"-")</f>
        <v>punainen</v>
      </c>
      <c r="BZ431" t="str">
        <f>IF(E431=1,VLOOKUP(D431,'2015'!$F$12:$AX$1887,45,FALSE),"-")</f>
        <v>punainen</v>
      </c>
      <c r="CA431" s="31">
        <f t="shared" si="100"/>
        <v>1</v>
      </c>
      <c r="CB431" s="31">
        <f t="shared" si="101"/>
        <v>1</v>
      </c>
      <c r="CC431" s="31">
        <f t="shared" si="102"/>
        <v>0</v>
      </c>
      <c r="CD431" s="31">
        <f t="shared" si="103"/>
        <v>0</v>
      </c>
      <c r="CE431" s="31">
        <f t="shared" si="104"/>
        <v>0</v>
      </c>
      <c r="CO431" s="29" t="s">
        <v>34</v>
      </c>
      <c r="CP431" s="29" t="s">
        <v>34</v>
      </c>
    </row>
    <row r="432" spans="1:94" ht="15.75" thickBot="1" x14ac:dyDescent="0.3">
      <c r="A432" s="50"/>
      <c r="B432" s="50"/>
      <c r="C432" s="50" t="str">
        <f t="shared" si="98"/>
        <v>170_19_2080</v>
      </c>
      <c r="D432" s="51" t="str">
        <f t="shared" si="99"/>
        <v>170_19</v>
      </c>
      <c r="E432" s="224">
        <f>IFERROR(VLOOKUP(C432,'2015'!$C$12:$D$1887,2,FALSE),0)</f>
        <v>1</v>
      </c>
      <c r="F432" s="51">
        <f>IFERROR(K432-IFERROR(VLOOKUP(D432,'2015'!$F$12:$I$1887,4,FALSE),"ei löydy"),"ei löydy")</f>
        <v>0</v>
      </c>
      <c r="G432" s="224">
        <f>IFERROR(VLOOKUP(Työfile_2024!C432,Liikennemalli!$D$6:$G$1921,4,FALSE),0)</f>
        <v>0</v>
      </c>
      <c r="H432" s="225">
        <f>K432-IFERROR(VLOOKUP(Työfile_2024!D432,Liikennemalli!$C$6:$H$1921,6,FALSE),"ei löydy")</f>
        <v>-1932</v>
      </c>
      <c r="I432" s="80">
        <v>170</v>
      </c>
      <c r="J432" s="52">
        <v>19</v>
      </c>
      <c r="K432" s="52">
        <v>2080</v>
      </c>
      <c r="L432" s="53"/>
      <c r="M432" s="54"/>
      <c r="N432" s="54"/>
      <c r="O432" s="54"/>
      <c r="P432" s="54"/>
      <c r="Q432" s="55"/>
      <c r="R432" s="55"/>
      <c r="S432" s="55"/>
      <c r="T432" s="55"/>
      <c r="U432" s="52"/>
      <c r="V432" s="56">
        <v>5092.0249999999996</v>
      </c>
      <c r="W432" s="56">
        <v>286.76875000000001</v>
      </c>
      <c r="X432" s="56">
        <v>5556.6312500000004</v>
      </c>
      <c r="Y432" s="56">
        <f>VLOOKUP(D432,Liikennemalli24!$D$2:$F$1804,2,FALSE)</f>
        <v>545</v>
      </c>
      <c r="Z432" s="57">
        <f>VLOOKUP(D432,Liikennemalli24!$D$2:$F$1804,3,FALSE)</f>
        <v>0.84699999999999998</v>
      </c>
      <c r="AA432" s="178" t="str">
        <f>IF(G432=1,VLOOKUP(C432,Liikennemalli!$D$6:$H$1921,2,FALSE),"-")</f>
        <v>-</v>
      </c>
      <c r="AB432" s="197" t="str">
        <f>IF(G432=1,VLOOKUP(C432,Liikennemalli!$D$6:$H$1921,3,FALSE),"-")</f>
        <v>-</v>
      </c>
      <c r="AC432" s="134">
        <f>IF(E432=1,VLOOKUP(Työfile_2024!D432,'2015'!$F$12:$X$1887,18,FALSE),"-")</f>
        <v>1741</v>
      </c>
      <c r="AD432" s="127">
        <f>IF(E432=1,VLOOKUP(Työfile_2024!D432,'2015'!$F$12:$X$1887,19,FALSE),"-")</f>
        <v>0.46</v>
      </c>
      <c r="AI432" s="127">
        <f>IF(E432=1,VLOOKUP(Työfile_2024!D432,'2015'!$F$12:$AB$1887,20,FALSE),"-")</f>
        <v>0</v>
      </c>
      <c r="AJ432" s="127">
        <f>IF(E432=1,VLOOKUP(Työfile_2024!D432,'2015'!$F$12:$AB$1887,21,FALSE),"-")</f>
        <v>0</v>
      </c>
      <c r="AK432" s="127">
        <f>IF(E432=1,VLOOKUP(Työfile_2024!D432,'2015'!$F$12:$AB$1887,22,FALSE),"-")</f>
        <v>0</v>
      </c>
      <c r="AL432" s="127">
        <f>IF(E432=1,VLOOKUP(Työfile_2024!D432,'2015'!$F$12:$AB$1887,23,FALSE),"-")</f>
        <v>0</v>
      </c>
      <c r="AM432" s="56">
        <f>VLOOKUP(Työfile_2024!D432,Tmatkat_20km_tarkasteltava_verk!$C$2:$D$1804,2,FALSE)</f>
        <v>1748</v>
      </c>
      <c r="AN432" s="148">
        <f t="shared" si="96"/>
        <v>0.34328189669139492</v>
      </c>
      <c r="AO432" s="178">
        <f>IF(E432=1,VLOOKUP(Työfile_2024!D432,'2015'!$F$12:$AC$1887,24,FALSE),"-")</f>
        <v>886</v>
      </c>
      <c r="AP432" s="52" t="str">
        <f>VLOOKUP(D432,Tarkasteltava_verkko_2024_harva!$E$2:$I$1804,5,FALSE)</f>
        <v>tiivis</v>
      </c>
      <c r="AQ432" s="52">
        <f>VLOOKUP(D432,Tarkasteltava_verkko_2024_harva!$E$2:$I$1804,4,FALSE)</f>
        <v>0</v>
      </c>
      <c r="AR432" s="148">
        <v>0.98173076923076918</v>
      </c>
      <c r="AS432" s="170" t="str">
        <f>IFERROR(VLOOKUP(C432,'2015'!$C$12:$AG$1887,30,FALSE),"-")</f>
        <v/>
      </c>
      <c r="AT432" s="148">
        <v>0.74471153846153848</v>
      </c>
      <c r="AU432" s="170" t="str">
        <f>IFERROR(VLOOKUP(C432,'2015'!$C$12:$AG$1887,31,FALSE),"-")</f>
        <v>Kyllä</v>
      </c>
      <c r="AV432" s="106"/>
      <c r="AW432" s="63">
        <f>IFERROR(VLOOKUP(C432,Merkittävyysluokitus!$A$2:$J$1705,10,FALSE),"-")</f>
        <v>1</v>
      </c>
      <c r="AX432" s="175">
        <f>IFERROR(VLOOKUP(C432,Merkittävyysluokitus!$A$2:$J$1705,6,FALSE),"-")</f>
        <v>13.627579908675797</v>
      </c>
      <c r="AY432" s="175">
        <f>IFERROR(VLOOKUP(C432,Merkittävyysluokitus!$A$2:$J$1705,7,FALSE),"-")</f>
        <v>5</v>
      </c>
      <c r="AZ432" s="175">
        <f>IFERROR(VLOOKUP(C432,Merkittävyysluokitus!$A$2:$J$1705,8,FALSE),"-")</f>
        <v>5.9609132420091315</v>
      </c>
      <c r="BA432" s="175">
        <f>IFERROR(VLOOKUP(C432,Merkittävyysluokitus!$A$2:$J$1705,9,FALSE),"-")</f>
        <v>2.6666666666666665</v>
      </c>
      <c r="BB432" s="203"/>
      <c r="BC432" s="203" t="str">
        <f t="shared" si="97"/>
        <v>muutos</v>
      </c>
      <c r="BD432" s="39" t="s">
        <v>50</v>
      </c>
      <c r="BE432" s="68" t="str">
        <f t="shared" si="92"/>
        <v>punainen</v>
      </c>
      <c r="BF432" s="68" t="str">
        <f t="shared" si="93"/>
        <v>punainen</v>
      </c>
      <c r="BG432" s="68" t="str">
        <f t="shared" si="94"/>
        <v>punainen</v>
      </c>
      <c r="BH432" s="208" t="str">
        <f t="shared" si="95"/>
        <v>musta</v>
      </c>
      <c r="BI432" s="117"/>
      <c r="BJ432" s="39" t="str">
        <f>IF(F432="ei löydy","uusi tie",IF(E432=0,"tieosoite muuttunut",IF(E432=1,VLOOKUP(D432,'2015'!$F$12:$AL$1887,31,FALSE),"-")))</f>
        <v>musta</v>
      </c>
      <c r="BK432" s="67" t="str">
        <f>IF(E432=1,VLOOKUP(D432,'2015'!$F$12:$AL$1887,32,FALSE),"-")</f>
        <v>punainen/musta</v>
      </c>
      <c r="BL432" s="39" t="str">
        <f>IF(F432="ei löydy","uusi tie",IF(E432=0,"tieosoite muuttunut",IF(E432=1,VLOOKUP(D432,'2015'!$F$12:$AL$1887,33,FALSE),"-")))</f>
        <v>punainen/musta</v>
      </c>
      <c r="BM432" s="39"/>
      <c r="BN432" s="217" t="str">
        <f>VLOOKUP(D432,'2015'!$F$12:$AL$1887,33,FALSE)</f>
        <v>punainen/musta</v>
      </c>
      <c r="BO432" s="117"/>
      <c r="BP432" s="115" t="s">
        <v>10</v>
      </c>
      <c r="BQ432" s="30"/>
      <c r="BS432" s="5"/>
      <c r="BU432" s="35"/>
      <c r="BV432" s="30" t="s">
        <v>10</v>
      </c>
      <c r="BW432" s="20"/>
      <c r="BX432" t="str">
        <f>IF(E432=1,VLOOKUP(D432,'2015'!$F$12:$AX$1887,43,FALSE),"-")</f>
        <v>musta</v>
      </c>
      <c r="BY432" t="str">
        <f>IF(E432=1,VLOOKUP(D432,'2015'!$F$12:$AX$1887,44,FALSE),"-")</f>
        <v>punainen</v>
      </c>
      <c r="BZ432" t="str">
        <f>IF(E432=1,VLOOKUP(D432,'2015'!$F$12:$AX$1887,45,FALSE),"-")</f>
        <v>punainen</v>
      </c>
      <c r="CA432" s="31">
        <f t="shared" si="100"/>
        <v>12</v>
      </c>
      <c r="CB432" s="31">
        <f t="shared" si="101"/>
        <v>1</v>
      </c>
      <c r="CC432" s="31">
        <f t="shared" si="102"/>
        <v>1</v>
      </c>
      <c r="CD432" s="31">
        <f t="shared" si="103"/>
        <v>10</v>
      </c>
      <c r="CE432" s="31">
        <f t="shared" si="104"/>
        <v>0</v>
      </c>
      <c r="CO432" s="2" t="s">
        <v>35</v>
      </c>
      <c r="CP432" s="2" t="s">
        <v>35</v>
      </c>
    </row>
    <row r="433" spans="1:94" ht="15.75" thickBot="1" x14ac:dyDescent="0.3">
      <c r="A433" s="50"/>
      <c r="B433" s="50"/>
      <c r="C433" s="50" t="str">
        <f t="shared" si="98"/>
        <v>170_20_3671</v>
      </c>
      <c r="D433" s="51" t="str">
        <f t="shared" si="99"/>
        <v>170_20</v>
      </c>
      <c r="E433" s="224">
        <f>IFERROR(VLOOKUP(C433,'2015'!$C$12:$D$1887,2,FALSE),0)</f>
        <v>0</v>
      </c>
      <c r="F433" s="51" t="str">
        <f>IFERROR(K433-IFERROR(VLOOKUP(D433,'2015'!$F$12:$I$1887,4,FALSE),"ei löydy"),"ei löydy")</f>
        <v>ei löydy</v>
      </c>
      <c r="G433" s="224">
        <f>IFERROR(VLOOKUP(Työfile_2024!C433,Liikennemalli!$D$6:$G$1921,4,FALSE),0)</f>
        <v>1</v>
      </c>
      <c r="H433" s="225">
        <f>K433-IFERROR(VLOOKUP(Työfile_2024!D433,Liikennemalli!$C$6:$H$1921,6,FALSE),"ei löydy")</f>
        <v>0</v>
      </c>
      <c r="I433" s="80">
        <v>170</v>
      </c>
      <c r="J433" s="52">
        <v>20</v>
      </c>
      <c r="K433" s="52">
        <v>3671</v>
      </c>
      <c r="L433" s="53"/>
      <c r="M433" s="54"/>
      <c r="N433" s="54"/>
      <c r="O433" s="54"/>
      <c r="P433" s="54"/>
      <c r="Q433" s="55"/>
      <c r="R433" s="55"/>
      <c r="S433" s="55"/>
      <c r="T433" s="55"/>
      <c r="U433" s="52"/>
      <c r="V433" s="56">
        <v>2590.2849359847455</v>
      </c>
      <c r="W433" s="56">
        <v>112.27485698719696</v>
      </c>
      <c r="X433" s="56">
        <v>2843.8267502043041</v>
      </c>
      <c r="Y433" s="56">
        <f>VLOOKUP(D433,Liikennemalli24!$D$2:$F$1804,2,FALSE)</f>
        <v>553</v>
      </c>
      <c r="Z433" s="57">
        <f>VLOOKUP(D433,Liikennemalli24!$D$2:$F$1804,3,FALSE)</f>
        <v>0.94799999999999995</v>
      </c>
      <c r="AA433" s="178">
        <f>IF(G433=1,VLOOKUP(C433,Liikennemalli!$D$6:$H$1921,2,FALSE),"-")</f>
        <v>312.438081266697</v>
      </c>
      <c r="AB433" s="197">
        <f>IF(G433=1,VLOOKUP(C433,Liikennemalli!$D$6:$H$1921,3,FALSE),"-")</f>
        <v>0.22350826844423</v>
      </c>
      <c r="AC433" s="134" t="str">
        <f>IF(E433=1,VLOOKUP(Työfile_2024!D433,'2015'!$F$12:$X$1887,18,FALSE),"-")</f>
        <v>-</v>
      </c>
      <c r="AD433" s="127" t="str">
        <f>IF(E433=1,VLOOKUP(Työfile_2024!D433,'2015'!$F$12:$X$1887,19,FALSE),"-")</f>
        <v>-</v>
      </c>
      <c r="AI433" s="127" t="str">
        <f>IF(E433=1,VLOOKUP(Työfile_2024!D433,'2015'!$F$12:$AB$1887,20,FALSE),"-")</f>
        <v>-</v>
      </c>
      <c r="AJ433" s="127" t="str">
        <f>IF(E433=1,VLOOKUP(Työfile_2024!D433,'2015'!$F$12:$AB$1887,21,FALSE),"-")</f>
        <v>-</v>
      </c>
      <c r="AK433" s="127" t="str">
        <f>IF(E433=1,VLOOKUP(Työfile_2024!D433,'2015'!$F$12:$AB$1887,22,FALSE),"-")</f>
        <v>-</v>
      </c>
      <c r="AL433" s="127" t="str">
        <f>IF(E433=1,VLOOKUP(Työfile_2024!D433,'2015'!$F$12:$AB$1887,23,FALSE),"-")</f>
        <v>-</v>
      </c>
      <c r="AM433" s="56">
        <f>VLOOKUP(Työfile_2024!D433,Tmatkat_20km_tarkasteltava_verk!$C$2:$D$1804,2,FALSE)</f>
        <v>564</v>
      </c>
      <c r="AN433" s="148">
        <f t="shared" si="96"/>
        <v>0.21773666370243736</v>
      </c>
      <c r="AO433" s="178" t="str">
        <f>IF(E433=1,VLOOKUP(Työfile_2024!D433,'2015'!$F$12:$AC$1887,24,FALSE),"-")</f>
        <v>-</v>
      </c>
      <c r="AP433" s="52" t="str">
        <f>VLOOKUP(D433,Tarkasteltava_verkko_2024_harva!$E$2:$I$1804,5,FALSE)</f>
        <v>tiivis</v>
      </c>
      <c r="AQ433" s="52">
        <f>VLOOKUP(D433,Tarkasteltava_verkko_2024_harva!$E$2:$I$1804,4,FALSE)</f>
        <v>0</v>
      </c>
      <c r="AR433" s="148">
        <v>0.61100517570144375</v>
      </c>
      <c r="AS433" s="170" t="str">
        <f>IFERROR(VLOOKUP(C433,'2015'!$C$12:$AG$1887,30,FALSE),"-")</f>
        <v>-</v>
      </c>
      <c r="AT433" s="148">
        <v>0.56524107872514306</v>
      </c>
      <c r="AU433" s="170" t="str">
        <f>IFERROR(VLOOKUP(C433,'2015'!$C$12:$AG$1887,31,FALSE),"-")</f>
        <v>-</v>
      </c>
      <c r="AV433" s="106"/>
      <c r="AW433" s="63">
        <f>IFERROR(VLOOKUP(C433,Merkittävyysluokitus!$A$2:$J$1705,10,FALSE),"-")</f>
        <v>2</v>
      </c>
      <c r="AX433" s="175">
        <f>IFERROR(VLOOKUP(C433,Merkittävyysluokitus!$A$2:$J$1705,6,FALSE),"-")</f>
        <v>12.702009132420091</v>
      </c>
      <c r="AY433" s="175">
        <f>IFERROR(VLOOKUP(C433,Merkittävyysluokitus!$A$2:$J$1705,7,FALSE),"-")</f>
        <v>5</v>
      </c>
      <c r="AZ433" s="175">
        <f>IFERROR(VLOOKUP(C433,Merkittävyysluokitus!$A$2:$J$1705,8,FALSE),"-")</f>
        <v>5.3686757990867573</v>
      </c>
      <c r="BA433" s="175">
        <f>IFERROR(VLOOKUP(C433,Merkittävyysluokitus!$A$2:$J$1705,9,FALSE),"-")</f>
        <v>2.333333333333333</v>
      </c>
      <c r="BB433" s="203"/>
      <c r="BC433" s="203" t="str">
        <f t="shared" si="97"/>
        <v>muutos</v>
      </c>
      <c r="BD433" s="39" t="s">
        <v>50</v>
      </c>
      <c r="BE433" s="68" t="str">
        <f t="shared" si="92"/>
        <v>punainen</v>
      </c>
      <c r="BF433" s="68" t="str">
        <f t="shared" si="93"/>
        <v>punainen</v>
      </c>
      <c r="BG433" s="68" t="str">
        <f t="shared" si="94"/>
        <v>punainen</v>
      </c>
      <c r="BH433" s="208" t="str">
        <f t="shared" si="95"/>
        <v>musta</v>
      </c>
      <c r="BI433" s="117"/>
      <c r="BJ433" s="39" t="str">
        <f>IF(F433="ei löydy","uusi tie",IF(E433=0,"tieosoite muuttunut",IF(E433=1,VLOOKUP(D433,'2015'!$F$12:$AL$1887,31,FALSE),"-")))</f>
        <v>uusi tie</v>
      </c>
      <c r="BK433" s="67" t="str">
        <f>IF(E433=1,VLOOKUP(D433,'2015'!$F$12:$AL$1887,32,FALSE),"-")</f>
        <v>-</v>
      </c>
      <c r="BL433" s="39" t="str">
        <f>IF(F433="ei löydy","uusi tie",IF(E433=0,"tieosoite muuttunut",IF(E433=1,VLOOKUP(D433,'2015'!$F$12:$AL$1887,33,FALSE),"-")))</f>
        <v>uusi tie</v>
      </c>
      <c r="BM433" s="39"/>
      <c r="BN433" s="217" t="e">
        <f>VLOOKUP(D433,'2015'!$F$12:$AL$1887,33,FALSE)</f>
        <v>#N/A</v>
      </c>
      <c r="BO433" s="117"/>
      <c r="BP433" s="115" t="s">
        <v>9</v>
      </c>
      <c r="BQ433" s="30"/>
      <c r="BS433" s="5"/>
      <c r="BU433" s="35"/>
      <c r="BV433" s="30" t="s">
        <v>10</v>
      </c>
      <c r="BW433" s="20"/>
      <c r="BX433" t="str">
        <f>IF(E433=1,VLOOKUP(D433,'2015'!$F$12:$AX$1887,43,FALSE),"-")</f>
        <v>-</v>
      </c>
      <c r="BY433" t="str">
        <f>IF(E433=1,VLOOKUP(D433,'2015'!$F$12:$AX$1887,44,FALSE),"-")</f>
        <v>-</v>
      </c>
      <c r="BZ433" t="str">
        <f>IF(E433=1,VLOOKUP(D433,'2015'!$F$12:$AX$1887,45,FALSE),"-")</f>
        <v>-</v>
      </c>
      <c r="CA433" s="31">
        <f t="shared" si="100"/>
        <v>30</v>
      </c>
      <c r="CB433" s="31">
        <f t="shared" si="101"/>
        <v>10</v>
      </c>
      <c r="CC433" s="31">
        <f t="shared" si="102"/>
        <v>10</v>
      </c>
      <c r="CD433" s="31">
        <f t="shared" si="103"/>
        <v>10</v>
      </c>
      <c r="CE433" s="31">
        <f t="shared" si="104"/>
        <v>0</v>
      </c>
      <c r="CO433" s="2" t="s">
        <v>35</v>
      </c>
      <c r="CP433" s="2" t="s">
        <v>35</v>
      </c>
    </row>
    <row r="434" spans="1:94" ht="15.75" thickBot="1" x14ac:dyDescent="0.3">
      <c r="A434" s="50"/>
      <c r="B434" s="50"/>
      <c r="C434" s="50" t="str">
        <f t="shared" si="98"/>
        <v>170_21_7786</v>
      </c>
      <c r="D434" s="51" t="str">
        <f t="shared" si="99"/>
        <v>170_21</v>
      </c>
      <c r="E434" s="224">
        <f>IFERROR(VLOOKUP(C434,'2015'!$C$12:$D$1887,2,FALSE),0)</f>
        <v>0</v>
      </c>
      <c r="F434" s="51" t="str">
        <f>IFERROR(K434-IFERROR(VLOOKUP(D434,'2015'!$F$12:$I$1887,4,FALSE),"ei löydy"),"ei löydy")</f>
        <v>ei löydy</v>
      </c>
      <c r="G434" s="224">
        <f>IFERROR(VLOOKUP(Työfile_2024!C434,Liikennemalli!$D$6:$G$1921,4,FALSE),0)</f>
        <v>1</v>
      </c>
      <c r="H434" s="225">
        <f>K434-IFERROR(VLOOKUP(Työfile_2024!D434,Liikennemalli!$C$6:$H$1921,6,FALSE),"ei löydy")</f>
        <v>0</v>
      </c>
      <c r="I434" s="80">
        <v>170</v>
      </c>
      <c r="J434" s="52">
        <v>21</v>
      </c>
      <c r="K434" s="52">
        <v>7786</v>
      </c>
      <c r="L434" s="53"/>
      <c r="M434" s="54"/>
      <c r="N434" s="54"/>
      <c r="O434" s="54"/>
      <c r="P434" s="54"/>
      <c r="Q434" s="55"/>
      <c r="R434" s="55"/>
      <c r="S434" s="55"/>
      <c r="T434" s="55"/>
      <c r="U434" s="52"/>
      <c r="V434" s="56">
        <v>1241.6545080914461</v>
      </c>
      <c r="W434" s="56">
        <v>63.948882609812486</v>
      </c>
      <c r="X434" s="56">
        <v>1320.9668636013357</v>
      </c>
      <c r="Y434" s="56">
        <f>VLOOKUP(D434,Liikennemalli24!$D$2:$F$1804,2,FALSE)</f>
        <v>1183</v>
      </c>
      <c r="Z434" s="57">
        <f>VLOOKUP(D434,Liikennemalli24!$D$2:$F$1804,3,FALSE)</f>
        <v>0.98199999999999998</v>
      </c>
      <c r="AA434" s="178">
        <f>IF(G434=1,VLOOKUP(C434,Liikennemalli!$D$6:$H$1921,2,FALSE),"-")</f>
        <v>88.878625059953237</v>
      </c>
      <c r="AB434" s="197">
        <f>IF(G434=1,VLOOKUP(C434,Liikennemalli!$D$6:$H$1921,3,FALSE),"-")</f>
        <v>0.26701563572813303</v>
      </c>
      <c r="AC434" s="134" t="str">
        <f>IF(E434=1,VLOOKUP(Työfile_2024!D434,'2015'!$F$12:$X$1887,18,FALSE),"-")</f>
        <v>-</v>
      </c>
      <c r="AD434" s="127" t="str">
        <f>IF(E434=1,VLOOKUP(Työfile_2024!D434,'2015'!$F$12:$X$1887,19,FALSE),"-")</f>
        <v>-</v>
      </c>
      <c r="AI434" s="127" t="str">
        <f>IF(E434=1,VLOOKUP(Työfile_2024!D434,'2015'!$F$12:$AB$1887,20,FALSE),"-")</f>
        <v>-</v>
      </c>
      <c r="AJ434" s="127" t="str">
        <f>IF(E434=1,VLOOKUP(Työfile_2024!D434,'2015'!$F$12:$AB$1887,21,FALSE),"-")</f>
        <v>-</v>
      </c>
      <c r="AK434" s="127" t="str">
        <f>IF(E434=1,VLOOKUP(Työfile_2024!D434,'2015'!$F$12:$AB$1887,22,FALSE),"-")</f>
        <v>-</v>
      </c>
      <c r="AL434" s="127" t="str">
        <f>IF(E434=1,VLOOKUP(Työfile_2024!D434,'2015'!$F$12:$AB$1887,23,FALSE),"-")</f>
        <v>-</v>
      </c>
      <c r="AM434" s="56">
        <f>VLOOKUP(Työfile_2024!D434,Tmatkat_20km_tarkasteltava_verk!$C$2:$D$1804,2,FALSE)</f>
        <v>299</v>
      </c>
      <c r="AN434" s="148">
        <f t="shared" si="96"/>
        <v>0.24080772715076315</v>
      </c>
      <c r="AO434" s="178" t="str">
        <f>IF(E434=1,VLOOKUP(Työfile_2024!D434,'2015'!$F$12:$AC$1887,24,FALSE),"-")</f>
        <v>-</v>
      </c>
      <c r="AP434" s="52">
        <f>VLOOKUP(D434,Tarkasteltava_verkko_2024_harva!$E$2:$I$1804,5,FALSE)</f>
        <v>0</v>
      </c>
      <c r="AQ434" s="52">
        <f>VLOOKUP(D434,Tarkasteltava_verkko_2024_harva!$E$2:$I$1804,4,FALSE)</f>
        <v>0</v>
      </c>
      <c r="AR434" s="148">
        <v>0.26110968404829182</v>
      </c>
      <c r="AS434" s="170" t="str">
        <f>IFERROR(VLOOKUP(C434,'2015'!$C$12:$AG$1887,30,FALSE),"-")</f>
        <v>-</v>
      </c>
      <c r="AT434" s="148">
        <v>1.5797585409709734E-2</v>
      </c>
      <c r="AU434" s="170" t="str">
        <f>IFERROR(VLOOKUP(C434,'2015'!$C$12:$AG$1887,31,FALSE),"-")</f>
        <v>-</v>
      </c>
      <c r="AV434" s="106"/>
      <c r="AW434" s="63">
        <f>IFERROR(VLOOKUP(C434,Merkittävyysluokitus!$A$2:$J$1705,10,FALSE),"-")</f>
        <v>1</v>
      </c>
      <c r="AX434" s="175">
        <f>IFERROR(VLOOKUP(C434,Merkittävyysluokitus!$A$2:$J$1705,6,FALSE),"-")</f>
        <v>13.368660578386603</v>
      </c>
      <c r="AY434" s="175">
        <f>IFERROR(VLOOKUP(C434,Merkittävyysluokitus!$A$2:$J$1705,7,FALSE),"-")</f>
        <v>4.6999999999999993</v>
      </c>
      <c r="AZ434" s="175">
        <f>IFERROR(VLOOKUP(C434,Merkittävyysluokitus!$A$2:$J$1705,8,FALSE),"-")</f>
        <v>6.3353272450532714</v>
      </c>
      <c r="BA434" s="175">
        <f>IFERROR(VLOOKUP(C434,Merkittävyysluokitus!$A$2:$J$1705,9,FALSE),"-")</f>
        <v>2.333333333333333</v>
      </c>
      <c r="BB434" s="203"/>
      <c r="BC434" s="203" t="str">
        <f t="shared" si="97"/>
        <v>muutos</v>
      </c>
      <c r="BD434" s="39" t="s">
        <v>50</v>
      </c>
      <c r="BE434" s="68" t="str">
        <f t="shared" si="92"/>
        <v>punainen</v>
      </c>
      <c r="BF434" s="68" t="str">
        <f t="shared" si="93"/>
        <v>musta</v>
      </c>
      <c r="BG434" s="68" t="str">
        <f t="shared" si="94"/>
        <v>musta</v>
      </c>
      <c r="BH434" s="208" t="str">
        <f t="shared" si="95"/>
        <v>musta</v>
      </c>
      <c r="BI434" s="117"/>
      <c r="BJ434" s="39" t="str">
        <f>IF(F434="ei löydy","uusi tie",IF(E434=0,"tieosoite muuttunut",IF(E434=1,VLOOKUP(D434,'2015'!$F$12:$AL$1887,31,FALSE),"-")))</f>
        <v>uusi tie</v>
      </c>
      <c r="BK434" s="67" t="str">
        <f>IF(E434=1,VLOOKUP(D434,'2015'!$F$12:$AL$1887,32,FALSE),"-")</f>
        <v>-</v>
      </c>
      <c r="BL434" s="39" t="str">
        <f>IF(F434="ei löydy","uusi tie",IF(E434=0,"tieosoite muuttunut",IF(E434=1,VLOOKUP(D434,'2015'!$F$12:$AL$1887,33,FALSE),"-")))</f>
        <v>uusi tie</v>
      </c>
      <c r="BM434" s="39"/>
      <c r="BN434" s="217" t="e">
        <f>VLOOKUP(D434,'2015'!$F$12:$AL$1887,33,FALSE)</f>
        <v>#N/A</v>
      </c>
      <c r="BO434" s="117"/>
      <c r="BP434" s="115" t="s">
        <v>9</v>
      </c>
      <c r="BQ434" s="30"/>
      <c r="BS434" s="5"/>
      <c r="BU434" s="35"/>
      <c r="BV434" s="30" t="s">
        <v>51</v>
      </c>
      <c r="BW434" s="20"/>
      <c r="BX434" t="str">
        <f>IF(E434=1,VLOOKUP(D434,'2015'!$F$12:$AX$1887,43,FALSE),"-")</f>
        <v>-</v>
      </c>
      <c r="BY434" t="str">
        <f>IF(E434=1,VLOOKUP(D434,'2015'!$F$12:$AX$1887,44,FALSE),"-")</f>
        <v>-</v>
      </c>
      <c r="BZ434" t="str">
        <f>IF(E434=1,VLOOKUP(D434,'2015'!$F$12:$AX$1887,45,FALSE),"-")</f>
        <v>-</v>
      </c>
      <c r="CA434" s="31">
        <f t="shared" si="100"/>
        <v>21</v>
      </c>
      <c r="CB434" s="31">
        <f t="shared" si="101"/>
        <v>10</v>
      </c>
      <c r="CC434" s="31">
        <f t="shared" si="102"/>
        <v>10</v>
      </c>
      <c r="CD434" s="31">
        <f t="shared" si="103"/>
        <v>1</v>
      </c>
      <c r="CE434" s="31">
        <f t="shared" si="104"/>
        <v>0</v>
      </c>
      <c r="CO434" s="2" t="s">
        <v>35</v>
      </c>
      <c r="CP434" s="2" t="s">
        <v>35</v>
      </c>
    </row>
    <row r="435" spans="1:94" ht="15.75" thickBot="1" x14ac:dyDescent="0.3">
      <c r="A435" s="50"/>
      <c r="B435" s="50"/>
      <c r="C435" s="50" t="str">
        <f t="shared" si="98"/>
        <v>172_1_4626</v>
      </c>
      <c r="D435" s="51" t="str">
        <f t="shared" si="99"/>
        <v>172_1</v>
      </c>
      <c r="E435" s="224">
        <f>IFERROR(VLOOKUP(C435,'2015'!$C$12:$D$1887,2,FALSE),0)</f>
        <v>1</v>
      </c>
      <c r="F435" s="51">
        <f>IFERROR(K435-IFERROR(VLOOKUP(D435,'2015'!$F$12:$I$1887,4,FALSE),"ei löydy"),"ei löydy")</f>
        <v>0</v>
      </c>
      <c r="G435" s="224">
        <f>IFERROR(VLOOKUP(Työfile_2024!C435,Liikennemalli!$D$6:$G$1921,4,FALSE),0)</f>
        <v>1</v>
      </c>
      <c r="H435" s="225">
        <f>K435-IFERROR(VLOOKUP(Työfile_2024!D435,Liikennemalli!$C$6:$H$1921,6,FALSE),"ei löydy")</f>
        <v>0</v>
      </c>
      <c r="I435" s="80">
        <v>172</v>
      </c>
      <c r="J435" s="52">
        <v>1</v>
      </c>
      <c r="K435" s="52">
        <v>4626</v>
      </c>
      <c r="L435" s="53"/>
      <c r="M435" s="54"/>
      <c r="N435" s="54"/>
      <c r="O435" s="54"/>
      <c r="P435" s="54"/>
      <c r="Q435" s="55"/>
      <c r="R435" s="55"/>
      <c r="S435" s="55"/>
      <c r="T435" s="55"/>
      <c r="U435" s="52"/>
      <c r="V435" s="56">
        <v>2547.0330739299611</v>
      </c>
      <c r="W435" s="56">
        <v>125.13834846519671</v>
      </c>
      <c r="X435" s="56">
        <v>2713.5879809770859</v>
      </c>
      <c r="Y435" s="56">
        <f>VLOOKUP(D435,Liikennemalli24!$D$2:$F$1804,2,FALSE)</f>
        <v>259</v>
      </c>
      <c r="Z435" s="57">
        <f>VLOOKUP(D435,Liikennemalli24!$D$2:$F$1804,3,FALSE)</f>
        <v>0.25600000000000001</v>
      </c>
      <c r="AA435" s="178">
        <f>IF(G435=1,VLOOKUP(C435,Liikennemalli!$D$6:$H$1921,2,FALSE),"-")</f>
        <v>492.19391953710499</v>
      </c>
      <c r="AB435" s="197">
        <f>IF(G435=1,VLOOKUP(C435,Liikennemalli!$D$6:$H$1921,3,FALSE),"-")</f>
        <v>0.41215295354828102</v>
      </c>
      <c r="AC435" s="134">
        <f>IF(E435=1,VLOOKUP(Työfile_2024!D435,'2015'!$F$12:$X$1887,18,FALSE),"-")</f>
        <v>0</v>
      </c>
      <c r="AD435" s="127">
        <f>IF(E435=1,VLOOKUP(Työfile_2024!D435,'2015'!$F$12:$X$1887,19,FALSE),"-")</f>
        <v>0</v>
      </c>
      <c r="AI435" s="127" t="str">
        <f>IF(E435=1,VLOOKUP(Työfile_2024!D435,'2015'!$F$12:$AB$1887,20,FALSE),"-")</f>
        <v>1 000-2 000</v>
      </c>
      <c r="AJ435" s="127" t="str">
        <f>IF(E435=1,VLOOKUP(Työfile_2024!D435,'2015'!$F$12:$AB$1887,21,FALSE),"-")</f>
        <v>0-1 000</v>
      </c>
      <c r="AK435" s="127" t="str">
        <f>IF(E435=1,VLOOKUP(Työfile_2024!D435,'2015'!$F$12:$AB$1887,22,FALSE),"-")</f>
        <v>60-80 %</v>
      </c>
      <c r="AL435" s="127" t="str">
        <f>IF(E435=1,VLOOKUP(Työfile_2024!D435,'2015'!$F$12:$AB$1887,23,FALSE),"-")</f>
        <v>20-40 %</v>
      </c>
      <c r="AM435" s="56">
        <f>VLOOKUP(Työfile_2024!D435,Tmatkat_20km_tarkasteltava_verk!$C$2:$D$1804,2,FALSE)</f>
        <v>407</v>
      </c>
      <c r="AN435" s="148">
        <f t="shared" si="96"/>
        <v>0.15979376324784691</v>
      </c>
      <c r="AO435" s="178">
        <f>IF(E435=1,VLOOKUP(Työfile_2024!D435,'2015'!$F$12:$AC$1887,24,FALSE),"-")</f>
        <v>330</v>
      </c>
      <c r="AP435" s="52" t="str">
        <f>VLOOKUP(D435,Tarkasteltava_verkko_2024_harva!$E$2:$I$1804,5,FALSE)</f>
        <v>tiivis</v>
      </c>
      <c r="AQ435" s="52">
        <f>VLOOKUP(D435,Tarkasteltava_verkko_2024_harva!$E$2:$I$1804,4,FALSE)</f>
        <v>0</v>
      </c>
      <c r="AR435" s="148">
        <v>0.39602248162559445</v>
      </c>
      <c r="AS435" s="170" t="str">
        <f>IFERROR(VLOOKUP(C435,'2015'!$C$12:$AG$1887,30,FALSE),"-")</f>
        <v>kyllä</v>
      </c>
      <c r="AT435" s="148">
        <v>0.58603545179420669</v>
      </c>
      <c r="AU435" s="170">
        <f>IFERROR(VLOOKUP(C435,'2015'!$C$12:$AG$1887,31,FALSE),"-")</f>
        <v>0</v>
      </c>
      <c r="AV435" s="106"/>
      <c r="AW435" s="63">
        <f>IFERROR(VLOOKUP(C435,Merkittävyysluokitus!$A$2:$J$1705,10,FALSE),"-")</f>
        <v>2</v>
      </c>
      <c r="AX435" s="175">
        <f>IFERROR(VLOOKUP(C435,Merkittävyysluokitus!$A$2:$J$1705,6,FALSE),"-")</f>
        <v>11.335258751902586</v>
      </c>
      <c r="AY435" s="175">
        <f>IFERROR(VLOOKUP(C435,Merkittävyysluokitus!$A$2:$J$1705,7,FALSE),"-")</f>
        <v>5</v>
      </c>
      <c r="AZ435" s="175">
        <f>IFERROR(VLOOKUP(C435,Merkittävyysluokitus!$A$2:$J$1705,8,FALSE),"-")</f>
        <v>4.66859208523592</v>
      </c>
      <c r="BA435" s="175">
        <f>IFERROR(VLOOKUP(C435,Merkittävyysluokitus!$A$2:$J$1705,9,FALSE),"-")</f>
        <v>1.6666666666666665</v>
      </c>
      <c r="BB435" s="203"/>
      <c r="BC435" s="203" t="str">
        <f t="shared" si="97"/>
        <v>muutos</v>
      </c>
      <c r="BD435" s="39" t="str">
        <f t="shared" ref="BD435:BD498" si="105">IF(BL435="pinkki","pinkki",IF(I435&lt;100,"punainen",IF(COUNTIF(BE435:BG435,"musta")&gt;=2,"musta",IF(COUNTIF(BE435:BG435,"punainen")&gt;=2,"punainen","Ei luokiteltu"))))</f>
        <v>musta</v>
      </c>
      <c r="BE435" s="68" t="str">
        <f t="shared" si="92"/>
        <v>musta</v>
      </c>
      <c r="BF435" s="68" t="str">
        <f t="shared" si="93"/>
        <v>musta</v>
      </c>
      <c r="BG435" s="68" t="str">
        <f t="shared" si="94"/>
        <v>musta</v>
      </c>
      <c r="BH435" s="208" t="str">
        <f t="shared" si="95"/>
        <v>musta</v>
      </c>
      <c r="BI435" s="117"/>
      <c r="BJ435" s="39" t="str">
        <f>IF(F435="ei löydy","uusi tie",IF(E435=0,"tieosoite muuttunut",IF(E435=1,VLOOKUP(D435,'2015'!$F$12:$AL$1887,31,FALSE),"-")))</f>
        <v>punainen</v>
      </c>
      <c r="BK435" s="67" t="str">
        <f>IF(E435=1,VLOOKUP(D435,'2015'!$F$12:$AL$1887,32,FALSE),"-")</f>
        <v>punainen/musta</v>
      </c>
      <c r="BL435" s="39" t="str">
        <f>IF(F435="ei löydy","uusi tie",IF(E435=0,"tieosoite muuttunut",IF(E435=1,VLOOKUP(D435,'2015'!$F$12:$AL$1887,33,FALSE),"-")))</f>
        <v>pinkki/musta</v>
      </c>
      <c r="BM435" s="39"/>
      <c r="BN435" s="217" t="str">
        <f>VLOOKUP(D435,'2015'!$F$12:$AL$1887,33,FALSE)</f>
        <v>pinkki/musta</v>
      </c>
      <c r="BO435" s="117"/>
      <c r="BP435" s="115" t="s">
        <v>51</v>
      </c>
      <c r="BQ435" s="30"/>
      <c r="BS435" s="5"/>
      <c r="BU435" s="35"/>
      <c r="BV435" s="30" t="s">
        <v>9</v>
      </c>
      <c r="BW435" s="20"/>
      <c r="BX435">
        <f>IF(E435=1,VLOOKUP(D435,'2015'!$F$12:$AX$1887,43,FALSE),"-")</f>
        <v>0</v>
      </c>
      <c r="BY435">
        <f>IF(E435=1,VLOOKUP(D435,'2015'!$F$12:$AX$1887,44,FALSE),"-")</f>
        <v>0</v>
      </c>
      <c r="BZ435">
        <f>IF(E435=1,VLOOKUP(D435,'2015'!$F$12:$AX$1887,45,FALSE),"-")</f>
        <v>0</v>
      </c>
      <c r="CA435" s="31">
        <f t="shared" si="100"/>
        <v>1</v>
      </c>
      <c r="CB435" s="31">
        <f t="shared" si="101"/>
        <v>0</v>
      </c>
      <c r="CC435" s="31">
        <f t="shared" si="102"/>
        <v>0</v>
      </c>
      <c r="CD435" s="31">
        <f t="shared" si="103"/>
        <v>1</v>
      </c>
      <c r="CE435" s="31">
        <f t="shared" si="104"/>
        <v>0</v>
      </c>
      <c r="CO435" s="2" t="s">
        <v>35</v>
      </c>
      <c r="CP435" s="2" t="s">
        <v>35</v>
      </c>
    </row>
    <row r="436" spans="1:94" ht="15.75" thickBot="1" x14ac:dyDescent="0.3">
      <c r="A436" s="50"/>
      <c r="B436" s="50"/>
      <c r="C436" s="50" t="str">
        <f t="shared" si="98"/>
        <v>172_2_5843</v>
      </c>
      <c r="D436" s="51" t="str">
        <f t="shared" si="99"/>
        <v>172_2</v>
      </c>
      <c r="E436" s="224">
        <f>IFERROR(VLOOKUP(C436,'2015'!$C$12:$D$1887,2,FALSE),0)</f>
        <v>1</v>
      </c>
      <c r="F436" s="51">
        <f>IFERROR(K436-IFERROR(VLOOKUP(D436,'2015'!$F$12:$I$1887,4,FALSE),"ei löydy"),"ei löydy")</f>
        <v>0</v>
      </c>
      <c r="G436" s="224">
        <f>IFERROR(VLOOKUP(Työfile_2024!C436,Liikennemalli!$D$6:$G$1921,4,FALSE),0)</f>
        <v>1</v>
      </c>
      <c r="H436" s="225">
        <f>K436-IFERROR(VLOOKUP(Työfile_2024!D436,Liikennemalli!$C$6:$H$1921,6,FALSE),"ei löydy")</f>
        <v>0</v>
      </c>
      <c r="I436" s="80">
        <v>172</v>
      </c>
      <c r="J436" s="52">
        <v>2</v>
      </c>
      <c r="K436" s="52">
        <v>5843</v>
      </c>
      <c r="L436" s="53"/>
      <c r="M436" s="54"/>
      <c r="N436" s="54"/>
      <c r="O436" s="54"/>
      <c r="P436" s="54"/>
      <c r="Q436" s="55"/>
      <c r="R436" s="55"/>
      <c r="S436" s="55"/>
      <c r="T436" s="55"/>
      <c r="U436" s="52"/>
      <c r="V436" s="56">
        <v>930</v>
      </c>
      <c r="W436" s="56">
        <v>40</v>
      </c>
      <c r="X436" s="56">
        <v>961</v>
      </c>
      <c r="Y436" s="56">
        <f>VLOOKUP(D436,Liikennemalli24!$D$2:$F$1804,2,FALSE)</f>
        <v>87</v>
      </c>
      <c r="Z436" s="57">
        <f>VLOOKUP(D436,Liikennemalli24!$D$2:$F$1804,3,FALSE)</f>
        <v>0.23100000000000001</v>
      </c>
      <c r="AA436" s="178">
        <f>IF(G436=1,VLOOKUP(C436,Liikennemalli!$D$6:$H$1921,2,FALSE),"-")</f>
        <v>376.995972344748</v>
      </c>
      <c r="AB436" s="197">
        <f>IF(G436=1,VLOOKUP(C436,Liikennemalli!$D$6:$H$1921,3,FALSE),"-")</f>
        <v>0.54110259300270402</v>
      </c>
      <c r="AC436" s="134">
        <f>IF(E436=1,VLOOKUP(Työfile_2024!D436,'2015'!$F$12:$X$1887,18,FALSE),"-")</f>
        <v>0</v>
      </c>
      <c r="AD436" s="127">
        <f>IF(E436=1,VLOOKUP(Työfile_2024!D436,'2015'!$F$12:$X$1887,19,FALSE),"-")</f>
        <v>0</v>
      </c>
      <c r="AI436" s="127" t="str">
        <f>IF(E436=1,VLOOKUP(Työfile_2024!D436,'2015'!$F$12:$AB$1887,20,FALSE),"-")</f>
        <v>0-1 000</v>
      </c>
      <c r="AJ436" s="127" t="str">
        <f>IF(E436=1,VLOOKUP(Työfile_2024!D436,'2015'!$F$12:$AB$1887,21,FALSE),"-")</f>
        <v>0-1 000</v>
      </c>
      <c r="AK436" s="127" t="str">
        <f>IF(E436=1,VLOOKUP(Työfile_2024!D436,'2015'!$F$12:$AB$1887,22,FALSE),"-")</f>
        <v>80-100 %</v>
      </c>
      <c r="AL436" s="127" t="str">
        <f>IF(E436=1,VLOOKUP(Työfile_2024!D436,'2015'!$F$12:$AB$1887,23,FALSE),"-")</f>
        <v>20-40 %</v>
      </c>
      <c r="AM436" s="56">
        <f>VLOOKUP(Työfile_2024!D436,Tmatkat_20km_tarkasteltava_verk!$C$2:$D$1804,2,FALSE)</f>
        <v>118</v>
      </c>
      <c r="AN436" s="148">
        <f t="shared" si="96"/>
        <v>0.12688172043010754</v>
      </c>
      <c r="AO436" s="178">
        <f>IF(E436=1,VLOOKUP(Työfile_2024!D436,'2015'!$F$12:$AC$1887,24,FALSE),"-")</f>
        <v>189</v>
      </c>
      <c r="AP436" s="52">
        <f>VLOOKUP(D436,Tarkasteltava_verkko_2024_harva!$E$2:$I$1804,5,FALSE)</f>
        <v>0</v>
      </c>
      <c r="AQ436" s="52">
        <f>VLOOKUP(D436,Tarkasteltava_verkko_2024_harva!$E$2:$I$1804,4,FALSE)</f>
        <v>0</v>
      </c>
      <c r="AR436" s="148">
        <v>0</v>
      </c>
      <c r="AS436" s="170">
        <f>IFERROR(VLOOKUP(C436,'2015'!$C$12:$AG$1887,30,FALSE),"-")</f>
        <v>0</v>
      </c>
      <c r="AT436" s="148">
        <v>0</v>
      </c>
      <c r="AU436" s="170">
        <f>IFERROR(VLOOKUP(C436,'2015'!$C$12:$AG$1887,31,FALSE),"-")</f>
        <v>0</v>
      </c>
      <c r="AV436" s="106"/>
      <c r="AW436" s="63">
        <f>IFERROR(VLOOKUP(C436,Merkittävyysluokitus!$A$2:$J$1705,10,FALSE),"-")</f>
        <v>3</v>
      </c>
      <c r="AX436" s="175">
        <f>IFERROR(VLOOKUP(C436,Merkittävyysluokitus!$A$2:$J$1705,6,FALSE),"-")</f>
        <v>7.0418036529680359</v>
      </c>
      <c r="AY436" s="175">
        <f>IFERROR(VLOOKUP(C436,Merkittävyysluokitus!$A$2:$J$1705,7,FALSE),"-")</f>
        <v>3.6516666666666664</v>
      </c>
      <c r="AZ436" s="175">
        <f>IFERROR(VLOOKUP(C436,Merkittävyysluokitus!$A$2:$J$1705,8,FALSE),"-")</f>
        <v>2.5568036529680365</v>
      </c>
      <c r="BA436" s="175">
        <f>IFERROR(VLOOKUP(C436,Merkittävyysluokitus!$A$2:$J$1705,9,FALSE),"-")</f>
        <v>0.83333333333333326</v>
      </c>
      <c r="BB436" s="203"/>
      <c r="BC436" s="203" t="str">
        <f t="shared" si="97"/>
        <v/>
      </c>
      <c r="BD436" s="39" t="str">
        <f t="shared" si="105"/>
        <v>pinkki</v>
      </c>
      <c r="BE436" s="68" t="str">
        <f t="shared" si="92"/>
        <v>musta</v>
      </c>
      <c r="BF436" s="68" t="str">
        <f t="shared" si="93"/>
        <v>musta</v>
      </c>
      <c r="BG436" s="68" t="str">
        <f t="shared" si="94"/>
        <v>musta</v>
      </c>
      <c r="BH436" s="208" t="str">
        <f t="shared" si="95"/>
        <v>musta</v>
      </c>
      <c r="BI436" s="117"/>
      <c r="BJ436" s="39" t="str">
        <f>IF(F436="ei löydy","uusi tie",IF(E436=0,"tieosoite muuttunut",IF(E436=1,VLOOKUP(D436,'2015'!$F$12:$AL$1887,31,FALSE),"-")))</f>
        <v>punainen</v>
      </c>
      <c r="BK436" s="67" t="str">
        <f>IF(E436=1,VLOOKUP(D436,'2015'!$F$12:$AL$1887,32,FALSE),"-")</f>
        <v>punainen</v>
      </c>
      <c r="BL436" s="39" t="str">
        <f>IF(F436="ei löydy","uusi tie",IF(E436=0,"tieosoite muuttunut",IF(E436=1,VLOOKUP(D436,'2015'!$F$12:$AL$1887,33,FALSE),"-")))</f>
        <v>pinkki</v>
      </c>
      <c r="BM436" s="39"/>
      <c r="BN436" s="217" t="str">
        <f>VLOOKUP(D436,'2015'!$F$12:$AL$1887,33,FALSE)</f>
        <v>pinkki</v>
      </c>
      <c r="BO436" s="117"/>
      <c r="BP436" s="115" t="s">
        <v>9</v>
      </c>
      <c r="BQ436" s="30"/>
      <c r="BS436" s="5"/>
      <c r="BU436" s="35"/>
      <c r="BV436" s="30" t="s">
        <v>9</v>
      </c>
      <c r="BW436" s="20"/>
      <c r="BX436">
        <f>IF(E436=1,VLOOKUP(D436,'2015'!$F$12:$AX$1887,43,FALSE),"-")</f>
        <v>0</v>
      </c>
      <c r="BY436">
        <f>IF(E436=1,VLOOKUP(D436,'2015'!$F$12:$AX$1887,44,FALSE),"-")</f>
        <v>0</v>
      </c>
      <c r="BZ436">
        <f>IF(E436=1,VLOOKUP(D436,'2015'!$F$12:$AX$1887,45,FALSE),"-")</f>
        <v>0</v>
      </c>
      <c r="CA436" s="31">
        <f t="shared" si="100"/>
        <v>1</v>
      </c>
      <c r="CB436" s="31">
        <f t="shared" si="101"/>
        <v>0</v>
      </c>
      <c r="CC436" s="31">
        <f t="shared" si="102"/>
        <v>0</v>
      </c>
      <c r="CD436" s="31">
        <f t="shared" si="103"/>
        <v>1</v>
      </c>
      <c r="CE436" s="31">
        <f t="shared" si="104"/>
        <v>0</v>
      </c>
      <c r="CO436" s="2" t="s">
        <v>35</v>
      </c>
      <c r="CP436" s="2" t="s">
        <v>35</v>
      </c>
    </row>
    <row r="437" spans="1:94" ht="15.75" thickBot="1" x14ac:dyDescent="0.3">
      <c r="A437" s="50"/>
      <c r="B437" s="50"/>
      <c r="C437" s="50" t="str">
        <f t="shared" si="98"/>
        <v>172_3_7864</v>
      </c>
      <c r="D437" s="51" t="str">
        <f t="shared" si="99"/>
        <v>172_3</v>
      </c>
      <c r="E437" s="224">
        <f>IFERROR(VLOOKUP(C437,'2015'!$C$12:$D$1887,2,FALSE),0)</f>
        <v>1</v>
      </c>
      <c r="F437" s="51">
        <f>IFERROR(K437-IFERROR(VLOOKUP(D437,'2015'!$F$12:$I$1887,4,FALSE),"ei löydy"),"ei löydy")</f>
        <v>0</v>
      </c>
      <c r="G437" s="224">
        <f>IFERROR(VLOOKUP(Työfile_2024!C437,Liikennemalli!$D$6:$G$1921,4,FALSE),0)</f>
        <v>1</v>
      </c>
      <c r="H437" s="225">
        <f>K437-IFERROR(VLOOKUP(Työfile_2024!D437,Liikennemalli!$C$6:$H$1921,6,FALSE),"ei löydy")</f>
        <v>0</v>
      </c>
      <c r="I437" s="80">
        <v>172</v>
      </c>
      <c r="J437" s="52">
        <v>3</v>
      </c>
      <c r="K437" s="52">
        <v>7864</v>
      </c>
      <c r="L437" s="53"/>
      <c r="M437" s="54"/>
      <c r="N437" s="54"/>
      <c r="O437" s="54"/>
      <c r="P437" s="54"/>
      <c r="Q437" s="55"/>
      <c r="R437" s="55"/>
      <c r="S437" s="55"/>
      <c r="T437" s="55"/>
      <c r="U437" s="52"/>
      <c r="V437" s="56">
        <v>710</v>
      </c>
      <c r="W437" s="56">
        <v>62</v>
      </c>
      <c r="X437" s="56">
        <v>741</v>
      </c>
      <c r="Y437" s="56">
        <f>VLOOKUP(D437,Liikennemalli24!$D$2:$F$1804,2,FALSE)</f>
        <v>49</v>
      </c>
      <c r="Z437" s="57">
        <f>VLOOKUP(D437,Liikennemalli24!$D$2:$F$1804,3,FALSE)</f>
        <v>0.18</v>
      </c>
      <c r="AA437" s="178">
        <f>IF(G437=1,VLOOKUP(C437,Liikennemalli!$D$6:$H$1921,2,FALSE),"-")</f>
        <v>121.01273028016401</v>
      </c>
      <c r="AB437" s="197">
        <f>IF(G437=1,VLOOKUP(C437,Liikennemalli!$D$6:$H$1921,3,FALSE),"-")</f>
        <v>0.51970194471332598</v>
      </c>
      <c r="AC437" s="134">
        <f>IF(E437=1,VLOOKUP(Työfile_2024!D437,'2015'!$F$12:$X$1887,18,FALSE),"-")</f>
        <v>0</v>
      </c>
      <c r="AD437" s="127">
        <f>IF(E437=1,VLOOKUP(Työfile_2024!D437,'2015'!$F$12:$X$1887,19,FALSE),"-")</f>
        <v>0</v>
      </c>
      <c r="AI437" s="127" t="str">
        <f>IF(E437=1,VLOOKUP(Työfile_2024!D437,'2015'!$F$12:$AB$1887,20,FALSE),"-")</f>
        <v>0-1 000</v>
      </c>
      <c r="AJ437" s="127" t="str">
        <f>IF(E437=1,VLOOKUP(Työfile_2024!D437,'2015'!$F$12:$AB$1887,21,FALSE),"-")</f>
        <v>0-1 000</v>
      </c>
      <c r="AK437" s="127" t="str">
        <f>IF(E437=1,VLOOKUP(Työfile_2024!D437,'2015'!$F$12:$AB$1887,22,FALSE),"-")</f>
        <v>80-100 %</v>
      </c>
      <c r="AL437" s="127" t="str">
        <f>IF(E437=1,VLOOKUP(Työfile_2024!D437,'2015'!$F$12:$AB$1887,23,FALSE),"-")</f>
        <v>60-80 %</v>
      </c>
      <c r="AM437" s="56">
        <f>VLOOKUP(Työfile_2024!D437,Tmatkat_20km_tarkasteltava_verk!$C$2:$D$1804,2,FALSE)</f>
        <v>95</v>
      </c>
      <c r="AN437" s="148">
        <f t="shared" si="96"/>
        <v>0.13380281690140844</v>
      </c>
      <c r="AO437" s="178">
        <f>IF(E437=1,VLOOKUP(Työfile_2024!D437,'2015'!$F$12:$AC$1887,24,FALSE),"-")</f>
        <v>60</v>
      </c>
      <c r="AP437" s="52">
        <f>VLOOKUP(D437,Tarkasteltava_verkko_2024_harva!$E$2:$I$1804,5,FALSE)</f>
        <v>0</v>
      </c>
      <c r="AQ437" s="52">
        <f>VLOOKUP(D437,Tarkasteltava_verkko_2024_harva!$E$2:$I$1804,4,FALSE)</f>
        <v>0</v>
      </c>
      <c r="AR437" s="148">
        <v>0</v>
      </c>
      <c r="AS437" s="170">
        <f>IFERROR(VLOOKUP(C437,'2015'!$C$12:$AG$1887,30,FALSE),"-")</f>
        <v>0</v>
      </c>
      <c r="AT437" s="148">
        <v>0</v>
      </c>
      <c r="AU437" s="170">
        <f>IFERROR(VLOOKUP(C437,'2015'!$C$12:$AG$1887,31,FALSE),"-")</f>
        <v>0</v>
      </c>
      <c r="AV437" s="106"/>
      <c r="AW437" s="63">
        <f>IFERROR(VLOOKUP(C437,Merkittävyysluokitus!$A$2:$J$1705,10,FALSE),"-")</f>
        <v>3</v>
      </c>
      <c r="AX437" s="175">
        <f>IFERROR(VLOOKUP(C437,Merkittävyysluokitus!$A$2:$J$1705,6,FALSE),"-")</f>
        <v>6.9158447488584471</v>
      </c>
      <c r="AY437" s="175">
        <f>IFERROR(VLOOKUP(C437,Merkittävyysluokitus!$A$2:$J$1705,7,FALSE),"-")</f>
        <v>2.6333333333333329</v>
      </c>
      <c r="AZ437" s="175">
        <f>IFERROR(VLOOKUP(C437,Merkittävyysluokitus!$A$2:$J$1705,8,FALSE),"-")</f>
        <v>3.7825114155251143</v>
      </c>
      <c r="BA437" s="175">
        <f>IFERROR(VLOOKUP(C437,Merkittävyysluokitus!$A$2:$J$1705,9,FALSE),"-")</f>
        <v>0.5</v>
      </c>
      <c r="BB437" s="203"/>
      <c r="BC437" s="203" t="str">
        <f t="shared" si="97"/>
        <v/>
      </c>
      <c r="BD437" s="39" t="str">
        <f t="shared" si="105"/>
        <v>pinkki</v>
      </c>
      <c r="BE437" s="68" t="str">
        <f t="shared" si="92"/>
        <v>musta</v>
      </c>
      <c r="BF437" s="68" t="str">
        <f t="shared" si="93"/>
        <v>musta</v>
      </c>
      <c r="BG437" s="68" t="str">
        <f t="shared" si="94"/>
        <v>musta</v>
      </c>
      <c r="BH437" s="208" t="str">
        <f t="shared" si="95"/>
        <v>musta</v>
      </c>
      <c r="BI437" s="117"/>
      <c r="BJ437" s="39" t="str">
        <f>IF(F437="ei löydy","uusi tie",IF(E437=0,"tieosoite muuttunut",IF(E437=1,VLOOKUP(D437,'2015'!$F$12:$AL$1887,31,FALSE),"-")))</f>
        <v>punainen</v>
      </c>
      <c r="BK437" s="67" t="str">
        <f>IF(E437=1,VLOOKUP(D437,'2015'!$F$12:$AL$1887,32,FALSE),"-")</f>
        <v>punainen</v>
      </c>
      <c r="BL437" s="39" t="str">
        <f>IF(F437="ei löydy","uusi tie",IF(E437=0,"tieosoite muuttunut",IF(E437=1,VLOOKUP(D437,'2015'!$F$12:$AL$1887,33,FALSE),"-")))</f>
        <v>pinkki</v>
      </c>
      <c r="BM437" s="39"/>
      <c r="BN437" s="217" t="str">
        <f>VLOOKUP(D437,'2015'!$F$12:$AL$1887,33,FALSE)</f>
        <v>pinkki</v>
      </c>
      <c r="BO437" s="117"/>
      <c r="BP437" s="115" t="s">
        <v>9</v>
      </c>
      <c r="BQ437" s="30"/>
      <c r="BS437" s="5"/>
      <c r="BU437" s="35"/>
      <c r="BV437" s="30" t="s">
        <v>9</v>
      </c>
      <c r="BW437" s="20"/>
      <c r="BX437">
        <f>IF(E437=1,VLOOKUP(D437,'2015'!$F$12:$AX$1887,43,FALSE),"-")</f>
        <v>0</v>
      </c>
      <c r="BY437">
        <f>IF(E437=1,VLOOKUP(D437,'2015'!$F$12:$AX$1887,44,FALSE),"-")</f>
        <v>0</v>
      </c>
      <c r="BZ437">
        <f>IF(E437=1,VLOOKUP(D437,'2015'!$F$12:$AX$1887,45,FALSE),"-")</f>
        <v>0</v>
      </c>
      <c r="CA437" s="31">
        <f t="shared" si="100"/>
        <v>0</v>
      </c>
      <c r="CB437" s="31">
        <f t="shared" si="101"/>
        <v>0</v>
      </c>
      <c r="CC437" s="31">
        <f t="shared" si="102"/>
        <v>0</v>
      </c>
      <c r="CD437" s="31">
        <f t="shared" si="103"/>
        <v>0</v>
      </c>
      <c r="CE437" s="31">
        <f t="shared" si="104"/>
        <v>0</v>
      </c>
      <c r="CO437" s="2" t="s">
        <v>35</v>
      </c>
      <c r="CP437" s="2" t="s">
        <v>35</v>
      </c>
    </row>
    <row r="438" spans="1:94" ht="15.75" thickBot="1" x14ac:dyDescent="0.3">
      <c r="A438" s="50"/>
      <c r="B438" s="50"/>
      <c r="C438" s="50" t="str">
        <f t="shared" si="98"/>
        <v>172_4_3720</v>
      </c>
      <c r="D438" s="51" t="str">
        <f t="shared" si="99"/>
        <v>172_4</v>
      </c>
      <c r="E438" s="224">
        <f>IFERROR(VLOOKUP(C438,'2015'!$C$12:$D$1887,2,FALSE),0)</f>
        <v>1</v>
      </c>
      <c r="F438" s="51">
        <f>IFERROR(K438-IFERROR(VLOOKUP(D438,'2015'!$F$12:$I$1887,4,FALSE),"ei löydy"),"ei löydy")</f>
        <v>0</v>
      </c>
      <c r="G438" s="224">
        <f>IFERROR(VLOOKUP(Työfile_2024!C438,Liikennemalli!$D$6:$G$1921,4,FALSE),0)</f>
        <v>1</v>
      </c>
      <c r="H438" s="225">
        <f>K438-IFERROR(VLOOKUP(Työfile_2024!D438,Liikennemalli!$C$6:$H$1921,6,FALSE),"ei löydy")</f>
        <v>0</v>
      </c>
      <c r="I438" s="80">
        <v>172</v>
      </c>
      <c r="J438" s="52">
        <v>4</v>
      </c>
      <c r="K438" s="52">
        <v>3720</v>
      </c>
      <c r="L438" s="53"/>
      <c r="M438" s="54"/>
      <c r="N438" s="54"/>
      <c r="O438" s="54"/>
      <c r="P438" s="54"/>
      <c r="Q438" s="55"/>
      <c r="R438" s="55"/>
      <c r="S438" s="55"/>
      <c r="T438" s="55"/>
      <c r="U438" s="52"/>
      <c r="V438" s="56">
        <v>1003</v>
      </c>
      <c r="W438" s="56">
        <v>74</v>
      </c>
      <c r="X438" s="56">
        <v>1046</v>
      </c>
      <c r="Y438" s="56">
        <f>VLOOKUP(D438,Liikennemalli24!$D$2:$F$1804,2,FALSE)</f>
        <v>125</v>
      </c>
      <c r="Z438" s="57">
        <f>VLOOKUP(D438,Liikennemalli24!$D$2:$F$1804,3,FALSE)</f>
        <v>0.35</v>
      </c>
      <c r="AA438" s="178">
        <f>IF(G438=1,VLOOKUP(C438,Liikennemalli!$D$6:$H$1921,2,FALSE),"-")</f>
        <v>350.499891192441</v>
      </c>
      <c r="AB438" s="197">
        <f>IF(G438=1,VLOOKUP(C438,Liikennemalli!$D$6:$H$1921,3,FALSE),"-")</f>
        <v>0.82038241384840804</v>
      </c>
      <c r="AC438" s="134">
        <f>IF(E438=1,VLOOKUP(Työfile_2024!D438,'2015'!$F$12:$X$1887,18,FALSE),"-")</f>
        <v>0</v>
      </c>
      <c r="AD438" s="127">
        <f>IF(E438=1,VLOOKUP(Työfile_2024!D438,'2015'!$F$12:$X$1887,19,FALSE),"-")</f>
        <v>0</v>
      </c>
      <c r="AI438" s="127">
        <f>IF(E438=1,VLOOKUP(Työfile_2024!D438,'2015'!$F$12:$AB$1887,20,FALSE),"-")</f>
        <v>0</v>
      </c>
      <c r="AJ438" s="127" t="str">
        <f>IF(E438=1,VLOOKUP(Työfile_2024!D438,'2015'!$F$12:$AB$1887,21,FALSE),"-")</f>
        <v>1 000-2 000</v>
      </c>
      <c r="AK438" s="127">
        <f>IF(E438=1,VLOOKUP(Työfile_2024!D438,'2015'!$F$12:$AB$1887,22,FALSE),"-")</f>
        <v>0</v>
      </c>
      <c r="AL438" s="127" t="str">
        <f>IF(E438=1,VLOOKUP(Työfile_2024!D438,'2015'!$F$12:$AB$1887,23,FALSE),"-")</f>
        <v>80-100 %</v>
      </c>
      <c r="AM438" s="56">
        <f>VLOOKUP(Työfile_2024!D438,Tmatkat_20km_tarkasteltava_verk!$C$2:$D$1804,2,FALSE)</f>
        <v>116</v>
      </c>
      <c r="AN438" s="148">
        <f t="shared" si="96"/>
        <v>0.1156530408773679</v>
      </c>
      <c r="AO438" s="178">
        <f>IF(E438=1,VLOOKUP(Työfile_2024!D438,'2015'!$F$12:$AC$1887,24,FALSE),"-")</f>
        <v>145</v>
      </c>
      <c r="AP438" s="52" t="str">
        <f>VLOOKUP(D438,Tarkasteltava_verkko_2024_harva!$E$2:$I$1804,5,FALSE)</f>
        <v>tiivis</v>
      </c>
      <c r="AQ438" s="52">
        <f>VLOOKUP(D438,Tarkasteltava_verkko_2024_harva!$E$2:$I$1804,4,FALSE)</f>
        <v>0</v>
      </c>
      <c r="AR438" s="148">
        <v>0</v>
      </c>
      <c r="AS438" s="170">
        <f>IFERROR(VLOOKUP(C438,'2015'!$C$12:$AG$1887,30,FALSE),"-")</f>
        <v>0</v>
      </c>
      <c r="AT438" s="148">
        <v>0</v>
      </c>
      <c r="AU438" s="170">
        <f>IFERROR(VLOOKUP(C438,'2015'!$C$12:$AG$1887,31,FALSE),"-")</f>
        <v>0</v>
      </c>
      <c r="AV438" s="106"/>
      <c r="AW438" s="63">
        <f>IFERROR(VLOOKUP(C438,Merkittävyysluokitus!$A$2:$J$1705,10,FALSE),"-")</f>
        <v>3</v>
      </c>
      <c r="AX438" s="175">
        <f>IFERROR(VLOOKUP(C438,Merkittävyysluokitus!$A$2:$J$1705,6,FALSE),"-")</f>
        <v>8.7291780821917815</v>
      </c>
      <c r="AY438" s="175">
        <f>IFERROR(VLOOKUP(C438,Merkittävyysluokitus!$A$2:$J$1705,7,FALSE),"-")</f>
        <v>3.54</v>
      </c>
      <c r="AZ438" s="175">
        <f>IFERROR(VLOOKUP(C438,Merkittävyysluokitus!$A$2:$J$1705,8,FALSE),"-")</f>
        <v>3.8558447488584471</v>
      </c>
      <c r="BA438" s="175">
        <f>IFERROR(VLOOKUP(C438,Merkittävyysluokitus!$A$2:$J$1705,9,FALSE),"-")</f>
        <v>1.3333333333333333</v>
      </c>
      <c r="BB438" s="203"/>
      <c r="BC438" s="203" t="str">
        <f t="shared" si="97"/>
        <v/>
      </c>
      <c r="BD438" s="39" t="str">
        <f t="shared" si="105"/>
        <v>pinkki</v>
      </c>
      <c r="BE438" s="68" t="str">
        <f t="shared" si="92"/>
        <v>musta</v>
      </c>
      <c r="BF438" s="68" t="str">
        <f t="shared" si="93"/>
        <v>musta</v>
      </c>
      <c r="BG438" s="68" t="str">
        <f t="shared" si="94"/>
        <v>musta</v>
      </c>
      <c r="BH438" s="208" t="str">
        <f t="shared" si="95"/>
        <v>musta</v>
      </c>
      <c r="BI438" s="117"/>
      <c r="BJ438" s="39" t="str">
        <f>IF(F438="ei löydy","uusi tie",IF(E438=0,"tieosoite muuttunut",IF(E438=1,VLOOKUP(D438,'2015'!$F$12:$AL$1887,31,FALSE),"-")))</f>
        <v>punainen</v>
      </c>
      <c r="BK438" s="67" t="str">
        <f>IF(E438=1,VLOOKUP(D438,'2015'!$F$12:$AL$1887,32,FALSE),"-")</f>
        <v>punainen</v>
      </c>
      <c r="BL438" s="39" t="str">
        <f>IF(F438="ei löydy","uusi tie",IF(E438=0,"tieosoite muuttunut",IF(E438=1,VLOOKUP(D438,'2015'!$F$12:$AL$1887,33,FALSE),"-")))</f>
        <v>pinkki</v>
      </c>
      <c r="BM438" s="39"/>
      <c r="BN438" s="217" t="str">
        <f>VLOOKUP(D438,'2015'!$F$12:$AL$1887,33,FALSE)</f>
        <v>pinkki</v>
      </c>
      <c r="BO438" s="117"/>
      <c r="BP438" s="115" t="s">
        <v>9</v>
      </c>
      <c r="BQ438" s="30"/>
      <c r="BS438" s="5"/>
      <c r="BU438" s="35"/>
      <c r="BV438" s="30" t="s">
        <v>9</v>
      </c>
      <c r="BW438" s="20"/>
      <c r="BX438">
        <f>IF(E438=1,VLOOKUP(D438,'2015'!$F$12:$AX$1887,43,FALSE),"-")</f>
        <v>0</v>
      </c>
      <c r="BY438">
        <f>IF(E438=1,VLOOKUP(D438,'2015'!$F$12:$AX$1887,44,FALSE),"-")</f>
        <v>0</v>
      </c>
      <c r="BZ438">
        <f>IF(E438=1,VLOOKUP(D438,'2015'!$F$12:$AX$1887,45,FALSE),"-")</f>
        <v>0</v>
      </c>
      <c r="CA438" s="31">
        <f t="shared" si="100"/>
        <v>1</v>
      </c>
      <c r="CB438" s="31">
        <f t="shared" si="101"/>
        <v>0</v>
      </c>
      <c r="CC438" s="31">
        <f t="shared" si="102"/>
        <v>0</v>
      </c>
      <c r="CD438" s="31">
        <f t="shared" si="103"/>
        <v>1</v>
      </c>
      <c r="CE438" s="31">
        <f t="shared" si="104"/>
        <v>0</v>
      </c>
      <c r="CO438" s="2" t="s">
        <v>35</v>
      </c>
      <c r="CP438" s="2" t="s">
        <v>35</v>
      </c>
    </row>
    <row r="439" spans="1:94" ht="15.75" thickBot="1" x14ac:dyDescent="0.3">
      <c r="A439" s="50"/>
      <c r="B439" s="50"/>
      <c r="C439" s="50" t="str">
        <f t="shared" si="98"/>
        <v>172_5_3376</v>
      </c>
      <c r="D439" s="51" t="str">
        <f t="shared" si="99"/>
        <v>172_5</v>
      </c>
      <c r="E439" s="224">
        <f>IFERROR(VLOOKUP(C439,'2015'!$C$12:$D$1887,2,FALSE),0)</f>
        <v>1</v>
      </c>
      <c r="F439" s="51">
        <f>IFERROR(K439-IFERROR(VLOOKUP(D439,'2015'!$F$12:$I$1887,4,FALSE),"ei löydy"),"ei löydy")</f>
        <v>0</v>
      </c>
      <c r="G439" s="224">
        <f>IFERROR(VLOOKUP(Työfile_2024!C439,Liikennemalli!$D$6:$G$1921,4,FALSE),0)</f>
        <v>1</v>
      </c>
      <c r="H439" s="225">
        <f>K439-IFERROR(VLOOKUP(Työfile_2024!D439,Liikennemalli!$C$6:$H$1921,6,FALSE),"ei löydy")</f>
        <v>0</v>
      </c>
      <c r="I439" s="80">
        <v>172</v>
      </c>
      <c r="J439" s="52">
        <v>5</v>
      </c>
      <c r="K439" s="52">
        <v>3376</v>
      </c>
      <c r="L439" s="53"/>
      <c r="M439" s="54"/>
      <c r="N439" s="54"/>
      <c r="O439" s="54"/>
      <c r="P439" s="54"/>
      <c r="Q439" s="55"/>
      <c r="R439" s="55"/>
      <c r="S439" s="55"/>
      <c r="T439" s="55"/>
      <c r="U439" s="52"/>
      <c r="V439" s="56">
        <v>925</v>
      </c>
      <c r="W439" s="56">
        <v>41</v>
      </c>
      <c r="X439" s="56">
        <v>944</v>
      </c>
      <c r="Y439" s="56">
        <f>VLOOKUP(D439,Liikennemalli24!$D$2:$F$1804,2,FALSE)</f>
        <v>94</v>
      </c>
      <c r="Z439" s="57">
        <f>VLOOKUP(D439,Liikennemalli24!$D$2:$F$1804,3,FALSE)</f>
        <v>0.28999999999999998</v>
      </c>
      <c r="AA439" s="178">
        <f>IF(G439=1,VLOOKUP(C439,Liikennemalli!$D$6:$H$1921,2,FALSE),"-")</f>
        <v>97.945526850283699</v>
      </c>
      <c r="AB439" s="197">
        <f>IF(G439=1,VLOOKUP(C439,Liikennemalli!$D$6:$H$1921,3,FALSE),"-")</f>
        <v>0.43325498451829703</v>
      </c>
      <c r="AC439" s="134">
        <f>IF(E439=1,VLOOKUP(Työfile_2024!D439,'2015'!$F$12:$X$1887,18,FALSE),"-")</f>
        <v>0</v>
      </c>
      <c r="AD439" s="127">
        <f>IF(E439=1,VLOOKUP(Työfile_2024!D439,'2015'!$F$12:$X$1887,19,FALSE),"-")</f>
        <v>0</v>
      </c>
      <c r="AI439" s="127">
        <f>IF(E439=1,VLOOKUP(Työfile_2024!D439,'2015'!$F$12:$AB$1887,20,FALSE),"-")</f>
        <v>0</v>
      </c>
      <c r="AJ439" s="127" t="str">
        <f>IF(E439=1,VLOOKUP(Työfile_2024!D439,'2015'!$F$12:$AB$1887,21,FALSE),"-")</f>
        <v>0-1 000</v>
      </c>
      <c r="AK439" s="127">
        <f>IF(E439=1,VLOOKUP(Työfile_2024!D439,'2015'!$F$12:$AB$1887,22,FALSE),"-")</f>
        <v>0</v>
      </c>
      <c r="AL439" s="127" t="str">
        <f>IF(E439=1,VLOOKUP(Työfile_2024!D439,'2015'!$F$12:$AB$1887,23,FALSE),"-")</f>
        <v>80-100 %</v>
      </c>
      <c r="AM439" s="56">
        <f>VLOOKUP(Työfile_2024!D439,Tmatkat_20km_tarkasteltava_verk!$C$2:$D$1804,2,FALSE)</f>
        <v>102</v>
      </c>
      <c r="AN439" s="148">
        <f t="shared" si="96"/>
        <v>0.11027027027027027</v>
      </c>
      <c r="AO439" s="178">
        <f>IF(E439=1,VLOOKUP(Työfile_2024!D439,'2015'!$F$12:$AC$1887,24,FALSE),"-")</f>
        <v>70</v>
      </c>
      <c r="AP439" s="52" t="str">
        <f>VLOOKUP(D439,Tarkasteltava_verkko_2024_harva!$E$2:$I$1804,5,FALSE)</f>
        <v>tiivis</v>
      </c>
      <c r="AQ439" s="52">
        <f>VLOOKUP(D439,Tarkasteltava_verkko_2024_harva!$E$2:$I$1804,4,FALSE)</f>
        <v>0</v>
      </c>
      <c r="AR439" s="148">
        <v>0.41795023696682465</v>
      </c>
      <c r="AS439" s="170" t="str">
        <f>IFERROR(VLOOKUP(C439,'2015'!$C$12:$AG$1887,30,FALSE),"-")</f>
        <v>kyllä</v>
      </c>
      <c r="AT439" s="148">
        <v>0.45260663507109006</v>
      </c>
      <c r="AU439" s="170">
        <f>IFERROR(VLOOKUP(C439,'2015'!$C$12:$AG$1887,31,FALSE),"-")</f>
        <v>0</v>
      </c>
      <c r="AV439" s="106"/>
      <c r="AW439" s="63">
        <f>IFERROR(VLOOKUP(C439,Merkittävyysluokitus!$A$2:$J$1705,10,FALSE),"-")</f>
        <v>3</v>
      </c>
      <c r="AX439" s="175">
        <f>IFERROR(VLOOKUP(C439,Merkittävyysluokitus!$A$2:$J$1705,6,FALSE),"-")</f>
        <v>8.9161872146118721</v>
      </c>
      <c r="AY439" s="175">
        <f>IFERROR(VLOOKUP(C439,Merkittävyysluokitus!$A$2:$J$1705,7,FALSE),"-")</f>
        <v>3.335</v>
      </c>
      <c r="AZ439" s="175">
        <f>IFERROR(VLOOKUP(C439,Merkittävyysluokitus!$A$2:$J$1705,8,FALSE),"-")</f>
        <v>3.5811872146118717</v>
      </c>
      <c r="BA439" s="175">
        <f>IFERROR(VLOOKUP(C439,Merkittävyysluokitus!$A$2:$J$1705,9,FALSE),"-")</f>
        <v>2</v>
      </c>
      <c r="BB439" s="203"/>
      <c r="BC439" s="203" t="str">
        <f t="shared" si="97"/>
        <v/>
      </c>
      <c r="BD439" s="39" t="str">
        <f t="shared" si="105"/>
        <v>pinkki</v>
      </c>
      <c r="BE439" s="68" t="str">
        <f t="shared" si="92"/>
        <v>musta</v>
      </c>
      <c r="BF439" s="68" t="str">
        <f t="shared" si="93"/>
        <v>musta</v>
      </c>
      <c r="BG439" s="68" t="str">
        <f t="shared" si="94"/>
        <v>musta</v>
      </c>
      <c r="BH439" s="208" t="str">
        <f t="shared" si="95"/>
        <v>musta</v>
      </c>
      <c r="BI439" s="117"/>
      <c r="BJ439" s="39" t="str">
        <f>IF(F439="ei löydy","uusi tie",IF(E439=0,"tieosoite muuttunut",IF(E439=1,VLOOKUP(D439,'2015'!$F$12:$AL$1887,31,FALSE),"-")))</f>
        <v>punainen</v>
      </c>
      <c r="BK439" s="67" t="str">
        <f>IF(E439=1,VLOOKUP(D439,'2015'!$F$12:$AL$1887,32,FALSE),"-")</f>
        <v>punainen</v>
      </c>
      <c r="BL439" s="39" t="str">
        <f>IF(F439="ei löydy","uusi tie",IF(E439=0,"tieosoite muuttunut",IF(E439=1,VLOOKUP(D439,'2015'!$F$12:$AL$1887,33,FALSE),"-")))</f>
        <v>pinkki</v>
      </c>
      <c r="BM439" s="39"/>
      <c r="BN439" s="217" t="str">
        <f>VLOOKUP(D439,'2015'!$F$12:$AL$1887,33,FALSE)</f>
        <v>pinkki</v>
      </c>
      <c r="BO439" s="117"/>
      <c r="BP439" s="115" t="s">
        <v>51</v>
      </c>
      <c r="BQ439" s="30"/>
      <c r="BS439" s="5"/>
      <c r="BU439" s="35"/>
      <c r="BV439" s="30" t="s">
        <v>10</v>
      </c>
      <c r="BW439" s="20"/>
      <c r="BX439">
        <f>IF(E439=1,VLOOKUP(D439,'2015'!$F$12:$AX$1887,43,FALSE),"-")</f>
        <v>0</v>
      </c>
      <c r="BY439">
        <f>IF(E439=1,VLOOKUP(D439,'2015'!$F$12:$AX$1887,44,FALSE),"-")</f>
        <v>0</v>
      </c>
      <c r="BZ439">
        <f>IF(E439=1,VLOOKUP(D439,'2015'!$F$12:$AX$1887,45,FALSE),"-")</f>
        <v>0</v>
      </c>
      <c r="CA439" s="31">
        <f t="shared" si="100"/>
        <v>1</v>
      </c>
      <c r="CB439" s="31">
        <f t="shared" si="101"/>
        <v>0</v>
      </c>
      <c r="CC439" s="31">
        <f t="shared" si="102"/>
        <v>0</v>
      </c>
      <c r="CD439" s="31">
        <f t="shared" si="103"/>
        <v>1</v>
      </c>
      <c r="CE439" s="31">
        <f t="shared" si="104"/>
        <v>0</v>
      </c>
      <c r="CO439" s="29" t="s">
        <v>34</v>
      </c>
      <c r="CP439" s="29" t="s">
        <v>34</v>
      </c>
    </row>
    <row r="440" spans="1:94" ht="15.75" thickBot="1" x14ac:dyDescent="0.3">
      <c r="A440" s="50"/>
      <c r="B440" s="50"/>
      <c r="C440" s="50" t="str">
        <f t="shared" si="98"/>
        <v>174_1_10586</v>
      </c>
      <c r="D440" s="51" t="str">
        <f t="shared" si="99"/>
        <v>174_1</v>
      </c>
      <c r="E440" s="224">
        <f>IFERROR(VLOOKUP(C440,'2015'!$C$12:$D$1887,2,FALSE),0)</f>
        <v>0</v>
      </c>
      <c r="F440" s="51">
        <f>IFERROR(K440-IFERROR(VLOOKUP(D440,'2015'!$F$12:$I$1887,4,FALSE),"ei löydy"),"ei löydy")</f>
        <v>2906</v>
      </c>
      <c r="G440" s="224">
        <f>IFERROR(VLOOKUP(Työfile_2024!C440,Liikennemalli!$D$6:$G$1921,4,FALSE),0)</f>
        <v>1</v>
      </c>
      <c r="H440" s="225">
        <f>K440-IFERROR(VLOOKUP(Työfile_2024!D440,Liikennemalli!$C$6:$H$1921,6,FALSE),"ei löydy")</f>
        <v>0</v>
      </c>
      <c r="I440" s="81">
        <v>174</v>
      </c>
      <c r="J440" s="52">
        <v>1</v>
      </c>
      <c r="K440" s="52">
        <v>10586</v>
      </c>
      <c r="L440" s="53"/>
      <c r="M440" s="54"/>
      <c r="N440" s="54"/>
      <c r="O440" s="54"/>
      <c r="P440" s="54"/>
      <c r="Q440" s="55"/>
      <c r="R440" s="55"/>
      <c r="S440" s="55"/>
      <c r="T440" s="55"/>
      <c r="U440" s="52"/>
      <c r="V440" s="56">
        <v>852.18656716417911</v>
      </c>
      <c r="W440" s="56">
        <v>55.549121481201588</v>
      </c>
      <c r="X440" s="56">
        <v>827.43973172114113</v>
      </c>
      <c r="Y440" s="56">
        <f>VLOOKUP(D440,Liikennemalli24!$D$2:$F$1804,2,FALSE)</f>
        <v>879</v>
      </c>
      <c r="Z440" s="57">
        <f>VLOOKUP(D440,Liikennemalli24!$D$2:$F$1804,3,FALSE)</f>
        <v>0.624</v>
      </c>
      <c r="AA440" s="178">
        <f>IF(G440=1,VLOOKUP(C440,Liikennemalli!$D$6:$H$1921,2,FALSE),"-")</f>
        <v>330.51125383837501</v>
      </c>
      <c r="AB440" s="197">
        <f>IF(G440=1,VLOOKUP(C440,Liikennemalli!$D$6:$H$1921,3,FALSE),"-")</f>
        <v>0.48054041651238399</v>
      </c>
      <c r="AC440" s="134" t="str">
        <f>IF(E440=1,VLOOKUP(Työfile_2024!D440,'2015'!$F$12:$X$1887,18,FALSE),"-")</f>
        <v>-</v>
      </c>
      <c r="AD440" s="127" t="str">
        <f>IF(E440=1,VLOOKUP(Työfile_2024!D440,'2015'!$F$12:$X$1887,19,FALSE),"-")</f>
        <v>-</v>
      </c>
      <c r="AI440" s="127" t="str">
        <f>IF(E440=1,VLOOKUP(Työfile_2024!D440,'2015'!$F$12:$AB$1887,20,FALSE),"-")</f>
        <v>-</v>
      </c>
      <c r="AJ440" s="127" t="str">
        <f>IF(E440=1,VLOOKUP(Työfile_2024!D440,'2015'!$F$12:$AB$1887,21,FALSE),"-")</f>
        <v>-</v>
      </c>
      <c r="AK440" s="127" t="str">
        <f>IF(E440=1,VLOOKUP(Työfile_2024!D440,'2015'!$F$12:$AB$1887,22,FALSE),"-")</f>
        <v>-</v>
      </c>
      <c r="AL440" s="127" t="str">
        <f>IF(E440=1,VLOOKUP(Työfile_2024!D440,'2015'!$F$12:$AB$1887,23,FALSE),"-")</f>
        <v>-</v>
      </c>
      <c r="AM440" s="56">
        <f>VLOOKUP(Työfile_2024!D440,Tmatkat_20km_tarkasteltava_verk!$C$2:$D$1804,2,FALSE)</f>
        <v>206</v>
      </c>
      <c r="AN440" s="148">
        <f t="shared" si="96"/>
        <v>0.24173110435841075</v>
      </c>
      <c r="AO440" s="178" t="str">
        <f>IF(E440=1,VLOOKUP(Työfile_2024!D440,'2015'!$F$12:$AC$1887,24,FALSE),"-")</f>
        <v>-</v>
      </c>
      <c r="AP440" s="52" t="str">
        <f>VLOOKUP(D440,Tarkasteltava_verkko_2024_harva!$E$2:$I$1804,5,FALSE)</f>
        <v>tiivis</v>
      </c>
      <c r="AQ440" s="52">
        <f>VLOOKUP(D440,Tarkasteltava_verkko_2024_harva!$E$2:$I$1804,4,FALSE)</f>
        <v>0</v>
      </c>
      <c r="AR440" s="148">
        <v>0.18222180238050256</v>
      </c>
      <c r="AS440" s="170" t="str">
        <f>IFERROR(VLOOKUP(C440,'2015'!$C$12:$AG$1887,30,FALSE),"-")</f>
        <v>-</v>
      </c>
      <c r="AT440" s="148">
        <v>0.22576988475344795</v>
      </c>
      <c r="AU440" s="170" t="str">
        <f>IFERROR(VLOOKUP(C440,'2015'!$C$12:$AG$1887,31,FALSE),"-")</f>
        <v>-</v>
      </c>
      <c r="AV440" s="106"/>
      <c r="AW440" s="63">
        <f>IFERROR(VLOOKUP(C440,Merkittävyysluokitus!$A$2:$J$1705,10,FALSE),"-")</f>
        <v>2</v>
      </c>
      <c r="AX440" s="175">
        <f>IFERROR(VLOOKUP(C440,Merkittävyysluokitus!$A$2:$J$1705,6,FALSE),"-")</f>
        <v>11.088568833912628</v>
      </c>
      <c r="AY440" s="175">
        <f>IFERROR(VLOOKUP(C440,Merkittävyysluokitus!$A$2:$J$1705,7,FALSE),"-")</f>
        <v>3.8998930348258707</v>
      </c>
      <c r="AZ440" s="175">
        <f>IFERROR(VLOOKUP(C440,Merkittävyysluokitus!$A$2:$J$1705,8,FALSE),"-")</f>
        <v>5.5220091324200915</v>
      </c>
      <c r="BA440" s="175">
        <f>IFERROR(VLOOKUP(C440,Merkittävyysluokitus!$A$2:$J$1705,9,FALSE),"-")</f>
        <v>1.6666666666666665</v>
      </c>
      <c r="BB440" s="203"/>
      <c r="BC440" s="203" t="str">
        <f t="shared" si="97"/>
        <v>tieosoite muuttunut</v>
      </c>
      <c r="BD440" s="39" t="str">
        <f t="shared" si="105"/>
        <v>musta</v>
      </c>
      <c r="BE440" s="68" t="str">
        <f t="shared" si="92"/>
        <v>punainen</v>
      </c>
      <c r="BF440" s="68" t="str">
        <f t="shared" si="93"/>
        <v>musta</v>
      </c>
      <c r="BG440" s="68" t="str">
        <f t="shared" si="94"/>
        <v>musta</v>
      </c>
      <c r="BH440" s="208" t="str">
        <f t="shared" si="95"/>
        <v>musta</v>
      </c>
      <c r="BI440" s="117"/>
      <c r="BJ440" s="39" t="str">
        <f>IF(F440="ei löydy","uusi tie",IF(E440=0,"tieosoite muuttunut",IF(E440=1,VLOOKUP(D440,'2015'!$F$12:$AL$1887,31,FALSE),"-")))</f>
        <v>tieosoite muuttunut</v>
      </c>
      <c r="BK440" s="67" t="str">
        <f>IF(E440=1,VLOOKUP(D440,'2015'!$F$12:$AL$1887,32,FALSE),"-")</f>
        <v>-</v>
      </c>
      <c r="BL440" s="39" t="str">
        <f>IF(F440="ei löydy","uusi tie",IF(E440=0,"tieosoite muuttunut",IF(E440=1,VLOOKUP(D440,'2015'!$F$12:$AL$1887,33,FALSE),"-")))</f>
        <v>tieosoite muuttunut</v>
      </c>
      <c r="BM440" s="39"/>
      <c r="BN440" s="217" t="str">
        <f>VLOOKUP(D440,'2015'!$F$12:$AL$1887,33,FALSE)</f>
        <v>pinkki/musta</v>
      </c>
      <c r="BO440" s="117"/>
      <c r="BP440" s="115" t="s">
        <v>51</v>
      </c>
      <c r="BQ440" s="30"/>
      <c r="BS440" s="5"/>
      <c r="BU440" s="35"/>
      <c r="BV440" s="30" t="s">
        <v>10</v>
      </c>
      <c r="BW440" s="20"/>
      <c r="BX440" t="str">
        <f>IF(E440=1,VLOOKUP(D440,'2015'!$F$12:$AX$1887,43,FALSE),"-")</f>
        <v>-</v>
      </c>
      <c r="BY440" t="str">
        <f>IF(E440=1,VLOOKUP(D440,'2015'!$F$12:$AX$1887,44,FALSE),"-")</f>
        <v>-</v>
      </c>
      <c r="BZ440" t="str">
        <f>IF(E440=1,VLOOKUP(D440,'2015'!$F$12:$AX$1887,45,FALSE),"-")</f>
        <v>-</v>
      </c>
      <c r="CA440" s="31">
        <f t="shared" si="100"/>
        <v>21</v>
      </c>
      <c r="CB440" s="31">
        <f t="shared" si="101"/>
        <v>10</v>
      </c>
      <c r="CC440" s="31">
        <f t="shared" si="102"/>
        <v>10</v>
      </c>
      <c r="CD440" s="31">
        <f t="shared" si="103"/>
        <v>1</v>
      </c>
      <c r="CE440" s="31">
        <f t="shared" si="104"/>
        <v>0</v>
      </c>
      <c r="CO440" s="29" t="s">
        <v>34</v>
      </c>
      <c r="CP440" s="29" t="s">
        <v>34</v>
      </c>
    </row>
    <row r="441" spans="1:94" ht="15.75" thickBot="1" x14ac:dyDescent="0.3">
      <c r="A441" s="50"/>
      <c r="B441" s="50"/>
      <c r="C441" s="50" t="str">
        <f t="shared" si="98"/>
        <v>174_3_6065</v>
      </c>
      <c r="D441" s="51" t="str">
        <f t="shared" si="99"/>
        <v>174_3</v>
      </c>
      <c r="E441" s="224">
        <f>IFERROR(VLOOKUP(C441,'2015'!$C$12:$D$1887,2,FALSE),0)</f>
        <v>1</v>
      </c>
      <c r="F441" s="51">
        <f>IFERROR(K441-IFERROR(VLOOKUP(D441,'2015'!$F$12:$I$1887,4,FALSE),"ei löydy"),"ei löydy")</f>
        <v>0</v>
      </c>
      <c r="G441" s="224">
        <f>IFERROR(VLOOKUP(Työfile_2024!C441,Liikennemalli!$D$6:$G$1921,4,FALSE),0)</f>
        <v>1</v>
      </c>
      <c r="H441" s="225">
        <f>K441-IFERROR(VLOOKUP(Työfile_2024!D441,Liikennemalli!$C$6:$H$1921,6,FALSE),"ei löydy")</f>
        <v>0</v>
      </c>
      <c r="I441" s="80">
        <v>174</v>
      </c>
      <c r="J441" s="52">
        <v>3</v>
      </c>
      <c r="K441" s="52">
        <v>6065</v>
      </c>
      <c r="L441" s="53"/>
      <c r="M441" s="54"/>
      <c r="N441" s="54"/>
      <c r="O441" s="54"/>
      <c r="P441" s="54"/>
      <c r="Q441" s="55"/>
      <c r="R441" s="55"/>
      <c r="S441" s="55"/>
      <c r="T441" s="55"/>
      <c r="U441" s="52"/>
      <c r="V441" s="56">
        <v>505</v>
      </c>
      <c r="W441" s="56">
        <v>43</v>
      </c>
      <c r="X441" s="56">
        <v>481</v>
      </c>
      <c r="Y441" s="56">
        <f>VLOOKUP(D441,Liikennemalli24!$D$2:$F$1804,2,FALSE)</f>
        <v>20</v>
      </c>
      <c r="Z441" s="57">
        <f>VLOOKUP(D441,Liikennemalli24!$D$2:$F$1804,3,FALSE)</f>
        <v>0.32500000000000001</v>
      </c>
      <c r="AA441" s="178">
        <f>IF(G441=1,VLOOKUP(C441,Liikennemalli!$D$6:$H$1921,2,FALSE),"-")</f>
        <v>7.7189654428054899</v>
      </c>
      <c r="AB441" s="197">
        <f>IF(G441=1,VLOOKUP(C441,Liikennemalli!$D$6:$H$1921,3,FALSE),"-")</f>
        <v>0.203573282400516</v>
      </c>
      <c r="AC441" s="134">
        <f>IF(E441=1,VLOOKUP(Työfile_2024!D441,'2015'!$F$12:$X$1887,18,FALSE),"-")</f>
        <v>0</v>
      </c>
      <c r="AD441" s="127">
        <f>IF(E441=1,VLOOKUP(Työfile_2024!D441,'2015'!$F$12:$X$1887,19,FALSE),"-")</f>
        <v>0</v>
      </c>
      <c r="AI441" s="127">
        <f>IF(E441=1,VLOOKUP(Työfile_2024!D441,'2015'!$F$12:$AB$1887,20,FALSE),"-")</f>
        <v>0</v>
      </c>
      <c r="AJ441" s="127" t="str">
        <f>IF(E441=1,VLOOKUP(Työfile_2024!D441,'2015'!$F$12:$AB$1887,21,FALSE),"-")</f>
        <v>0-1 000</v>
      </c>
      <c r="AK441" s="127">
        <f>IF(E441=1,VLOOKUP(Työfile_2024!D441,'2015'!$F$12:$AB$1887,22,FALSE),"-")</f>
        <v>0</v>
      </c>
      <c r="AL441" s="127" t="str">
        <f>IF(E441=1,VLOOKUP(Työfile_2024!D441,'2015'!$F$12:$AB$1887,23,FALSE),"-")</f>
        <v>60-80 %</v>
      </c>
      <c r="AM441" s="56">
        <f>VLOOKUP(Työfile_2024!D441,Tmatkat_20km_tarkasteltava_verk!$C$2:$D$1804,2,FALSE)</f>
        <v>58</v>
      </c>
      <c r="AN441" s="148">
        <f t="shared" si="96"/>
        <v>0.11485148514851486</v>
      </c>
      <c r="AO441" s="178">
        <f>IF(E441=1,VLOOKUP(Työfile_2024!D441,'2015'!$F$12:$AC$1887,24,FALSE),"-")</f>
        <v>35</v>
      </c>
      <c r="AP441" s="52" t="str">
        <f>VLOOKUP(D441,Tarkasteltava_verkko_2024_harva!$E$2:$I$1804,5,FALSE)</f>
        <v>tiivis</v>
      </c>
      <c r="AQ441" s="52">
        <f>VLOOKUP(D441,Tarkasteltava_verkko_2024_harva!$E$2:$I$1804,4,FALSE)</f>
        <v>0</v>
      </c>
      <c r="AR441" s="148">
        <v>0</v>
      </c>
      <c r="AS441" s="170">
        <f>IFERROR(VLOOKUP(C441,'2015'!$C$12:$AG$1887,30,FALSE),"-")</f>
        <v>0</v>
      </c>
      <c r="AT441" s="148">
        <v>5.6059356966199507E-2</v>
      </c>
      <c r="AU441" s="170">
        <f>IFERROR(VLOOKUP(C441,'2015'!$C$12:$AG$1887,31,FALSE),"-")</f>
        <v>0</v>
      </c>
      <c r="AV441" s="106"/>
      <c r="AW441" s="63">
        <f>IFERROR(VLOOKUP(C441,Merkittävyysluokitus!$A$2:$J$1705,10,FALSE),"-")</f>
        <v>3</v>
      </c>
      <c r="AX441" s="175">
        <f>IFERROR(VLOOKUP(C441,Merkittävyysluokitus!$A$2:$J$1705,6,FALSE),"-")</f>
        <v>6.9566590563165898</v>
      </c>
      <c r="AY441" s="175">
        <f>IFERROR(VLOOKUP(C441,Merkittävyysluokitus!$A$2:$J$1705,7,FALSE),"-")</f>
        <v>1.7649999999999999</v>
      </c>
      <c r="AZ441" s="175">
        <f>IFERROR(VLOOKUP(C441,Merkittävyysluokitus!$A$2:$J$1705,8,FALSE),"-")</f>
        <v>3.858325722983257</v>
      </c>
      <c r="BA441" s="175">
        <f>IFERROR(VLOOKUP(C441,Merkittävyysluokitus!$A$2:$J$1705,9,FALSE),"-")</f>
        <v>1.3333333333333333</v>
      </c>
      <c r="BB441" s="203"/>
      <c r="BC441" s="203" t="str">
        <f t="shared" si="97"/>
        <v/>
      </c>
      <c r="BD441" s="39" t="str">
        <f t="shared" si="105"/>
        <v>pinkki</v>
      </c>
      <c r="BE441" s="68" t="str">
        <f t="shared" si="92"/>
        <v>musta</v>
      </c>
      <c r="BF441" s="68" t="str">
        <f t="shared" si="93"/>
        <v>musta</v>
      </c>
      <c r="BG441" s="68" t="str">
        <f t="shared" si="94"/>
        <v>musta</v>
      </c>
      <c r="BH441" s="208" t="str">
        <f t="shared" si="95"/>
        <v>musta</v>
      </c>
      <c r="BI441" s="117"/>
      <c r="BJ441" s="39" t="str">
        <f>IF(F441="ei löydy","uusi tie",IF(E441=0,"tieosoite muuttunut",IF(E441=1,VLOOKUP(D441,'2015'!$F$12:$AL$1887,31,FALSE),"-")))</f>
        <v>punainen</v>
      </c>
      <c r="BK441" s="67" t="str">
        <f>IF(E441=1,VLOOKUP(D441,'2015'!$F$12:$AL$1887,32,FALSE),"-")</f>
        <v>punainen</v>
      </c>
      <c r="BL441" s="39" t="str">
        <f>IF(F441="ei löydy","uusi tie",IF(E441=0,"tieosoite muuttunut",IF(E441=1,VLOOKUP(D441,'2015'!$F$12:$AL$1887,33,FALSE),"-")))</f>
        <v>pinkki</v>
      </c>
      <c r="BM441" s="39"/>
      <c r="BN441" s="217" t="str">
        <f>VLOOKUP(D441,'2015'!$F$12:$AL$1887,33,FALSE)</f>
        <v>pinkki</v>
      </c>
      <c r="BO441" s="117"/>
      <c r="BP441" s="115" t="s">
        <v>9</v>
      </c>
      <c r="BQ441" s="30"/>
      <c r="BS441" s="5"/>
      <c r="BU441" s="35"/>
      <c r="BV441" s="30" t="s">
        <v>9</v>
      </c>
      <c r="BW441" s="20"/>
      <c r="BX441">
        <f>IF(E441=1,VLOOKUP(D441,'2015'!$F$12:$AX$1887,43,FALSE),"-")</f>
        <v>0</v>
      </c>
      <c r="BY441">
        <f>IF(E441=1,VLOOKUP(D441,'2015'!$F$12:$AX$1887,44,FALSE),"-")</f>
        <v>0</v>
      </c>
      <c r="BZ441">
        <f>IF(E441=1,VLOOKUP(D441,'2015'!$F$12:$AX$1887,45,FALSE),"-")</f>
        <v>0</v>
      </c>
      <c r="CA441" s="31">
        <f t="shared" si="100"/>
        <v>0</v>
      </c>
      <c r="CB441" s="31">
        <f t="shared" si="101"/>
        <v>0</v>
      </c>
      <c r="CC441" s="31">
        <f t="shared" si="102"/>
        <v>0</v>
      </c>
      <c r="CD441" s="31">
        <f t="shared" si="103"/>
        <v>0</v>
      </c>
      <c r="CE441" s="31">
        <f t="shared" si="104"/>
        <v>0</v>
      </c>
      <c r="CO441" s="29" t="s">
        <v>34</v>
      </c>
      <c r="CP441" s="29" t="s">
        <v>34</v>
      </c>
    </row>
    <row r="442" spans="1:94" ht="15.75" thickBot="1" x14ac:dyDescent="0.3">
      <c r="A442" s="50"/>
      <c r="B442" s="50"/>
      <c r="C442" s="50" t="str">
        <f t="shared" si="98"/>
        <v>174_4_6444</v>
      </c>
      <c r="D442" s="51" t="str">
        <f t="shared" si="99"/>
        <v>174_4</v>
      </c>
      <c r="E442" s="224">
        <f>IFERROR(VLOOKUP(C442,'2015'!$C$12:$D$1887,2,FALSE),0)</f>
        <v>1</v>
      </c>
      <c r="F442" s="51">
        <f>IFERROR(K442-IFERROR(VLOOKUP(D442,'2015'!$F$12:$I$1887,4,FALSE),"ei löydy"),"ei löydy")</f>
        <v>0</v>
      </c>
      <c r="G442" s="224">
        <f>IFERROR(VLOOKUP(Työfile_2024!C442,Liikennemalli!$D$6:$G$1921,4,FALSE),0)</f>
        <v>1</v>
      </c>
      <c r="H442" s="225">
        <f>K442-IFERROR(VLOOKUP(Työfile_2024!D442,Liikennemalli!$C$6:$H$1921,6,FALSE),"ei löydy")</f>
        <v>0</v>
      </c>
      <c r="I442" s="80">
        <v>174</v>
      </c>
      <c r="J442" s="52">
        <v>4</v>
      </c>
      <c r="K442" s="52">
        <v>6444</v>
      </c>
      <c r="L442" s="53"/>
      <c r="M442" s="54"/>
      <c r="N442" s="54"/>
      <c r="O442" s="54"/>
      <c r="P442" s="54"/>
      <c r="Q442" s="55"/>
      <c r="R442" s="55"/>
      <c r="S442" s="55"/>
      <c r="T442" s="55"/>
      <c r="U442" s="52"/>
      <c r="V442" s="56">
        <v>786.00465549348235</v>
      </c>
      <c r="W442" s="56">
        <v>83.181564245810051</v>
      </c>
      <c r="X442" s="56">
        <v>780.30850403476097</v>
      </c>
      <c r="Y442" s="56">
        <f>VLOOKUP(D442,Liikennemalli24!$D$2:$F$1804,2,FALSE)</f>
        <v>116</v>
      </c>
      <c r="Z442" s="57">
        <f>VLOOKUP(D442,Liikennemalli24!$D$2:$F$1804,3,FALSE)</f>
        <v>0.38900000000000001</v>
      </c>
      <c r="AA442" s="178">
        <f>IF(G442=1,VLOOKUP(C442,Liikennemalli!$D$6:$H$1921,2,FALSE),"-")</f>
        <v>45.291375598376099</v>
      </c>
      <c r="AB442" s="197">
        <f>IF(G442=1,VLOOKUP(C442,Liikennemalli!$D$6:$H$1921,3,FALSE),"-")</f>
        <v>0.50033138953640399</v>
      </c>
      <c r="AC442" s="134">
        <f>IF(E442=1,VLOOKUP(Työfile_2024!D442,'2015'!$F$12:$X$1887,18,FALSE),"-")</f>
        <v>0</v>
      </c>
      <c r="AD442" s="127">
        <f>IF(E442=1,VLOOKUP(Työfile_2024!D442,'2015'!$F$12:$X$1887,19,FALSE),"-")</f>
        <v>0</v>
      </c>
      <c r="AI442" s="127">
        <f>IF(E442=1,VLOOKUP(Työfile_2024!D442,'2015'!$F$12:$AB$1887,20,FALSE),"-")</f>
        <v>0</v>
      </c>
      <c r="AJ442" s="127" t="str">
        <f>IF(E442=1,VLOOKUP(Työfile_2024!D442,'2015'!$F$12:$AB$1887,21,FALSE),"-")</f>
        <v>1 000-2 000</v>
      </c>
      <c r="AK442" s="127">
        <f>IF(E442=1,VLOOKUP(Työfile_2024!D442,'2015'!$F$12:$AB$1887,22,FALSE),"-")</f>
        <v>0</v>
      </c>
      <c r="AL442" s="127" t="str">
        <f>IF(E442=1,VLOOKUP(Työfile_2024!D442,'2015'!$F$12:$AB$1887,23,FALSE),"-")</f>
        <v>80-100 %</v>
      </c>
      <c r="AM442" s="56">
        <f>VLOOKUP(Työfile_2024!D442,Tmatkat_20km_tarkasteltava_verk!$C$2:$D$1804,2,FALSE)</f>
        <v>174</v>
      </c>
      <c r="AN442" s="148">
        <f t="shared" si="96"/>
        <v>0.22137273460645912</v>
      </c>
      <c r="AO442" s="178">
        <f>IF(E442=1,VLOOKUP(Työfile_2024!D442,'2015'!$F$12:$AC$1887,24,FALSE),"-")</f>
        <v>75</v>
      </c>
      <c r="AP442" s="52" t="str">
        <f>VLOOKUP(D442,Tarkasteltava_verkko_2024_harva!$E$2:$I$1804,5,FALSE)</f>
        <v>tiivis</v>
      </c>
      <c r="AQ442" s="52">
        <f>VLOOKUP(D442,Tarkasteltava_verkko_2024_harva!$E$2:$I$1804,4,FALSE)</f>
        <v>0</v>
      </c>
      <c r="AR442" s="148">
        <v>9.9782743637492247E-2</v>
      </c>
      <c r="AS442" s="170">
        <f>IFERROR(VLOOKUP(C442,'2015'!$C$12:$AG$1887,30,FALSE),"-")</f>
        <v>0</v>
      </c>
      <c r="AT442" s="148">
        <v>0.31952203600248291</v>
      </c>
      <c r="AU442" s="170">
        <f>IFERROR(VLOOKUP(C442,'2015'!$C$12:$AG$1887,31,FALSE),"-")</f>
        <v>0</v>
      </c>
      <c r="AV442" s="106"/>
      <c r="AW442" s="63">
        <f>IFERROR(VLOOKUP(C442,Merkittävyysluokitus!$A$2:$J$1705,10,FALSE),"-")</f>
        <v>3</v>
      </c>
      <c r="AX442" s="175">
        <f>IFERROR(VLOOKUP(C442,Merkittävyysluokitus!$A$2:$J$1705,6,FALSE),"-")</f>
        <v>9.2384705874850113</v>
      </c>
      <c r="AY442" s="175">
        <f>IFERROR(VLOOKUP(C442,Merkittävyysluokitus!$A$2:$J$1705,7,FALSE),"-")</f>
        <v>2.9080139664804467</v>
      </c>
      <c r="AZ442" s="175">
        <f>IFERROR(VLOOKUP(C442,Merkittävyysluokitus!$A$2:$J$1705,8,FALSE),"-")</f>
        <v>4.6637899543378989</v>
      </c>
      <c r="BA442" s="175">
        <f>IFERROR(VLOOKUP(C442,Merkittävyysluokitus!$A$2:$J$1705,9,FALSE),"-")</f>
        <v>1.6666666666666665</v>
      </c>
      <c r="BB442" s="203"/>
      <c r="BC442" s="203" t="str">
        <f t="shared" si="97"/>
        <v/>
      </c>
      <c r="BD442" s="39" t="str">
        <f t="shared" si="105"/>
        <v>pinkki</v>
      </c>
      <c r="BE442" s="68" t="str">
        <f t="shared" si="92"/>
        <v>musta</v>
      </c>
      <c r="BF442" s="68" t="str">
        <f t="shared" si="93"/>
        <v>musta</v>
      </c>
      <c r="BG442" s="68" t="str">
        <f t="shared" si="94"/>
        <v>musta</v>
      </c>
      <c r="BH442" s="208" t="str">
        <f t="shared" si="95"/>
        <v>musta</v>
      </c>
      <c r="BI442" s="117"/>
      <c r="BJ442" s="39" t="str">
        <f>IF(F442="ei löydy","uusi tie",IF(E442=0,"tieosoite muuttunut",IF(E442=1,VLOOKUP(D442,'2015'!$F$12:$AL$1887,31,FALSE),"-")))</f>
        <v>punainen</v>
      </c>
      <c r="BK442" s="67" t="str">
        <f>IF(E442=1,VLOOKUP(D442,'2015'!$F$12:$AL$1887,32,FALSE),"-")</f>
        <v>punainen</v>
      </c>
      <c r="BL442" s="39" t="str">
        <f>IF(F442="ei löydy","uusi tie",IF(E442=0,"tieosoite muuttunut",IF(E442=1,VLOOKUP(D442,'2015'!$F$12:$AL$1887,33,FALSE),"-")))</f>
        <v>pinkki</v>
      </c>
      <c r="BM442" s="39"/>
      <c r="BN442" s="217" t="str">
        <f>VLOOKUP(D442,'2015'!$F$12:$AL$1887,33,FALSE)</f>
        <v>pinkki</v>
      </c>
      <c r="BO442" s="117"/>
      <c r="BP442" s="115" t="s">
        <v>9</v>
      </c>
      <c r="BQ442" s="30"/>
      <c r="BS442" s="5"/>
      <c r="BU442" s="35"/>
      <c r="BV442" s="30" t="s">
        <v>9</v>
      </c>
      <c r="BW442" s="20"/>
      <c r="BX442">
        <f>IF(E442=1,VLOOKUP(D442,'2015'!$F$12:$AX$1887,43,FALSE),"-")</f>
        <v>0</v>
      </c>
      <c r="BY442">
        <f>IF(E442=1,VLOOKUP(D442,'2015'!$F$12:$AX$1887,44,FALSE),"-")</f>
        <v>0</v>
      </c>
      <c r="BZ442">
        <f>IF(E442=1,VLOOKUP(D442,'2015'!$F$12:$AX$1887,45,FALSE),"-")</f>
        <v>0</v>
      </c>
      <c r="CA442" s="31">
        <f t="shared" si="100"/>
        <v>1</v>
      </c>
      <c r="CB442" s="31">
        <f t="shared" si="101"/>
        <v>0</v>
      </c>
      <c r="CC442" s="31">
        <f t="shared" si="102"/>
        <v>0</v>
      </c>
      <c r="CD442" s="31">
        <f t="shared" si="103"/>
        <v>1</v>
      </c>
      <c r="CE442" s="31">
        <f t="shared" si="104"/>
        <v>0</v>
      </c>
      <c r="CO442" s="29" t="s">
        <v>34</v>
      </c>
      <c r="CP442" s="29" t="s">
        <v>34</v>
      </c>
    </row>
    <row r="443" spans="1:94" ht="15.75" thickBot="1" x14ac:dyDescent="0.3">
      <c r="A443" s="50"/>
      <c r="B443" s="50"/>
      <c r="C443" s="50" t="str">
        <f t="shared" si="98"/>
        <v>174_5_9408</v>
      </c>
      <c r="D443" s="51" t="str">
        <f t="shared" si="99"/>
        <v>174_5</v>
      </c>
      <c r="E443" s="224">
        <f>IFERROR(VLOOKUP(C443,'2015'!$C$12:$D$1887,2,FALSE),0)</f>
        <v>0</v>
      </c>
      <c r="F443" s="51">
        <f>IFERROR(K443-IFERROR(VLOOKUP(D443,'2015'!$F$12:$I$1887,4,FALSE),"ei löydy"),"ei löydy")</f>
        <v>6011</v>
      </c>
      <c r="G443" s="224">
        <f>IFERROR(VLOOKUP(Työfile_2024!C443,Liikennemalli!$D$6:$G$1921,4,FALSE),0)</f>
        <v>1</v>
      </c>
      <c r="H443" s="225">
        <f>K443-IFERROR(VLOOKUP(Työfile_2024!D443,Liikennemalli!$C$6:$H$1921,6,FALSE),"ei löydy")</f>
        <v>0</v>
      </c>
      <c r="I443" s="80">
        <v>174</v>
      </c>
      <c r="J443" s="52">
        <v>5</v>
      </c>
      <c r="K443" s="52">
        <v>9408</v>
      </c>
      <c r="L443" s="53"/>
      <c r="M443" s="54"/>
      <c r="N443" s="54"/>
      <c r="O443" s="54"/>
      <c r="P443" s="54"/>
      <c r="Q443" s="55"/>
      <c r="R443" s="55"/>
      <c r="S443" s="55"/>
      <c r="T443" s="55"/>
      <c r="U443" s="52"/>
      <c r="V443" s="56">
        <v>569</v>
      </c>
      <c r="W443" s="56">
        <v>69</v>
      </c>
      <c r="X443" s="56">
        <v>568</v>
      </c>
      <c r="Y443" s="56">
        <f>VLOOKUP(D443,Liikennemalli24!$D$2:$F$1804,2,FALSE)</f>
        <v>133</v>
      </c>
      <c r="Z443" s="57">
        <f>VLOOKUP(D443,Liikennemalli24!$D$2:$F$1804,3,FALSE)</f>
        <v>0.96799999999999997</v>
      </c>
      <c r="AA443" s="178">
        <f>IF(G443=1,VLOOKUP(C443,Liikennemalli!$D$6:$H$1921,2,FALSE),"-")</f>
        <v>35.533888712241598</v>
      </c>
      <c r="AB443" s="197">
        <f>IF(G443=1,VLOOKUP(C443,Liikennemalli!$D$6:$H$1921,3,FALSE),"-")</f>
        <v>0.6</v>
      </c>
      <c r="AC443" s="134" t="str">
        <f>IF(E443=1,VLOOKUP(Työfile_2024!D443,'2015'!$F$12:$X$1887,18,FALSE),"-")</f>
        <v>-</v>
      </c>
      <c r="AD443" s="127" t="str">
        <f>IF(E443=1,VLOOKUP(Työfile_2024!D443,'2015'!$F$12:$X$1887,19,FALSE),"-")</f>
        <v>-</v>
      </c>
      <c r="AI443" s="127" t="str">
        <f>IF(E443=1,VLOOKUP(Työfile_2024!D443,'2015'!$F$12:$AB$1887,20,FALSE),"-")</f>
        <v>-</v>
      </c>
      <c r="AJ443" s="127" t="str">
        <f>IF(E443=1,VLOOKUP(Työfile_2024!D443,'2015'!$F$12:$AB$1887,21,FALSE),"-")</f>
        <v>-</v>
      </c>
      <c r="AK443" s="127" t="str">
        <f>IF(E443=1,VLOOKUP(Työfile_2024!D443,'2015'!$F$12:$AB$1887,22,FALSE),"-")</f>
        <v>-</v>
      </c>
      <c r="AL443" s="127" t="str">
        <f>IF(E443=1,VLOOKUP(Työfile_2024!D443,'2015'!$F$12:$AB$1887,23,FALSE),"-")</f>
        <v>-</v>
      </c>
      <c r="AM443" s="56">
        <f>VLOOKUP(Työfile_2024!D443,Tmatkat_20km_tarkasteltava_verk!$C$2:$D$1804,2,FALSE)</f>
        <v>176</v>
      </c>
      <c r="AN443" s="148">
        <f t="shared" si="96"/>
        <v>0.30931458699472758</v>
      </c>
      <c r="AO443" s="178" t="str">
        <f>IF(E443=1,VLOOKUP(Työfile_2024!D443,'2015'!$F$12:$AC$1887,24,FALSE),"-")</f>
        <v>-</v>
      </c>
      <c r="AP443" s="52" t="str">
        <f>VLOOKUP(D443,Tarkasteltava_verkko_2024_harva!$E$2:$I$1804,5,FALSE)</f>
        <v>tiivis</v>
      </c>
      <c r="AQ443" s="52">
        <f>VLOOKUP(D443,Tarkasteltava_verkko_2024_harva!$E$2:$I$1804,4,FALSE)</f>
        <v>0</v>
      </c>
      <c r="AR443" s="148">
        <v>0</v>
      </c>
      <c r="AS443" s="170" t="str">
        <f>IFERROR(VLOOKUP(C443,'2015'!$C$12:$AG$1887,30,FALSE),"-")</f>
        <v>-</v>
      </c>
      <c r="AT443" s="148">
        <v>0</v>
      </c>
      <c r="AU443" s="170" t="str">
        <f>IFERROR(VLOOKUP(C443,'2015'!$C$12:$AG$1887,31,FALSE),"-")</f>
        <v>-</v>
      </c>
      <c r="AV443" s="106"/>
      <c r="AW443" s="63">
        <f>IFERROR(VLOOKUP(C443,Merkittävyysluokitus!$A$2:$J$1705,10,FALSE),"-")</f>
        <v>3</v>
      </c>
      <c r="AX443" s="175">
        <f>IFERROR(VLOOKUP(C443,Merkittävyysluokitus!$A$2:$J$1705,6,FALSE),"-")</f>
        <v>8.4197237442922379</v>
      </c>
      <c r="AY443" s="175">
        <f>IFERROR(VLOOKUP(C443,Merkittävyysluokitus!$A$2:$J$1705,7,FALSE),"-")</f>
        <v>2.157</v>
      </c>
      <c r="AZ443" s="175">
        <f>IFERROR(VLOOKUP(C443,Merkittävyysluokitus!$A$2:$J$1705,8,FALSE),"-")</f>
        <v>4.7627237442922379</v>
      </c>
      <c r="BA443" s="175">
        <f>IFERROR(VLOOKUP(C443,Merkittävyysluokitus!$A$2:$J$1705,9,FALSE),"-")</f>
        <v>1.5</v>
      </c>
      <c r="BB443" s="203"/>
      <c r="BC443" s="203" t="str">
        <f t="shared" si="97"/>
        <v>tieosoite muuttunut</v>
      </c>
      <c r="BD443" s="39" t="str">
        <f t="shared" si="105"/>
        <v>musta</v>
      </c>
      <c r="BE443" s="68" t="str">
        <f t="shared" si="92"/>
        <v>punainen</v>
      </c>
      <c r="BF443" s="68" t="str">
        <f t="shared" si="93"/>
        <v>musta</v>
      </c>
      <c r="BG443" s="68" t="str">
        <f t="shared" si="94"/>
        <v>musta</v>
      </c>
      <c r="BH443" s="208" t="str">
        <f t="shared" si="95"/>
        <v>musta</v>
      </c>
      <c r="BI443" s="117"/>
      <c r="BJ443" s="39" t="str">
        <f>IF(F443="ei löydy","uusi tie",IF(E443=0,"tieosoite muuttunut",IF(E443=1,VLOOKUP(D443,'2015'!$F$12:$AL$1887,31,FALSE),"-")))</f>
        <v>tieosoite muuttunut</v>
      </c>
      <c r="BK443" s="67" t="str">
        <f>IF(E443=1,VLOOKUP(D443,'2015'!$F$12:$AL$1887,32,FALSE),"-")</f>
        <v>-</v>
      </c>
      <c r="BL443" s="39" t="str">
        <f>IF(F443="ei löydy","uusi tie",IF(E443=0,"tieosoite muuttunut",IF(E443=1,VLOOKUP(D443,'2015'!$F$12:$AL$1887,33,FALSE),"-")))</f>
        <v>tieosoite muuttunut</v>
      </c>
      <c r="BM443" s="39"/>
      <c r="BN443" s="217" t="str">
        <f>VLOOKUP(D443,'2015'!$F$12:$AL$1887,33,FALSE)</f>
        <v>pinkki</v>
      </c>
      <c r="BO443" s="117"/>
      <c r="BP443" t="s">
        <v>9</v>
      </c>
      <c r="BQ443" s="30"/>
      <c r="BS443" s="5"/>
      <c r="BU443" s="35"/>
      <c r="BV443" s="30" t="s">
        <v>9</v>
      </c>
      <c r="BW443" s="20"/>
      <c r="BX443" t="str">
        <f>IF(E443=1,VLOOKUP(D443,'2015'!$F$12:$AX$1887,43,FALSE),"-")</f>
        <v>-</v>
      </c>
      <c r="BY443" t="str">
        <f>IF(E443=1,VLOOKUP(D443,'2015'!$F$12:$AX$1887,44,FALSE),"-")</f>
        <v>-</v>
      </c>
      <c r="BZ443" t="str">
        <f>IF(E443=1,VLOOKUP(D443,'2015'!$F$12:$AX$1887,45,FALSE),"-")</f>
        <v>-</v>
      </c>
      <c r="CA443" s="31">
        <f t="shared" si="100"/>
        <v>21</v>
      </c>
      <c r="CB443" s="31">
        <f t="shared" si="101"/>
        <v>10</v>
      </c>
      <c r="CC443" s="31">
        <f t="shared" si="102"/>
        <v>10</v>
      </c>
      <c r="CD443" s="31">
        <f t="shared" si="103"/>
        <v>1</v>
      </c>
      <c r="CE443" s="31">
        <f t="shared" si="104"/>
        <v>0</v>
      </c>
      <c r="CO443" s="32" t="s">
        <v>34</v>
      </c>
      <c r="CP443" s="2" t="s">
        <v>35</v>
      </c>
    </row>
    <row r="444" spans="1:94" ht="15.75" thickBot="1" x14ac:dyDescent="0.3">
      <c r="A444" s="50"/>
      <c r="B444" s="50"/>
      <c r="C444" s="50" t="str">
        <f t="shared" si="98"/>
        <v>176_1_6557</v>
      </c>
      <c r="D444" s="51" t="str">
        <f t="shared" si="99"/>
        <v>176_1</v>
      </c>
      <c r="E444" s="224">
        <f>IFERROR(VLOOKUP(C444,'2015'!$C$12:$D$1887,2,FALSE),0)</f>
        <v>0</v>
      </c>
      <c r="F444" s="51">
        <f>IFERROR(K444-IFERROR(VLOOKUP(D444,'2015'!$F$12:$I$1887,4,FALSE),"ei löydy"),"ei löydy")</f>
        <v>-27</v>
      </c>
      <c r="G444" s="224">
        <f>IFERROR(VLOOKUP(Työfile_2024!C444,Liikennemalli!$D$6:$G$1921,4,FALSE),0)</f>
        <v>1</v>
      </c>
      <c r="H444" s="225">
        <f>K444-IFERROR(VLOOKUP(Työfile_2024!D444,Liikennemalli!$C$6:$H$1921,6,FALSE),"ei löydy")</f>
        <v>0</v>
      </c>
      <c r="I444" s="80">
        <v>176</v>
      </c>
      <c r="J444" s="52">
        <v>1</v>
      </c>
      <c r="K444" s="52">
        <v>6557</v>
      </c>
      <c r="L444" s="53"/>
      <c r="M444" s="54"/>
      <c r="N444" s="54"/>
      <c r="O444" s="54"/>
      <c r="P444" s="54"/>
      <c r="Q444" s="55"/>
      <c r="R444" s="55"/>
      <c r="S444" s="55"/>
      <c r="T444" s="55"/>
      <c r="U444" s="52"/>
      <c r="V444" s="56">
        <v>2016</v>
      </c>
      <c r="W444" s="56">
        <v>101</v>
      </c>
      <c r="X444" s="56">
        <v>2129</v>
      </c>
      <c r="Y444" s="56">
        <f>VLOOKUP(D444,Liikennemalli24!$D$2:$F$1804,2,FALSE)</f>
        <v>154</v>
      </c>
      <c r="Z444" s="57">
        <f>VLOOKUP(D444,Liikennemalli24!$D$2:$F$1804,3,FALSE)</f>
        <v>0.33700000000000002</v>
      </c>
      <c r="AA444" s="178">
        <f>IF(G444=1,VLOOKUP(C444,Liikennemalli!$D$6:$H$1921,2,FALSE),"-")</f>
        <v>482.10777084382897</v>
      </c>
      <c r="AB444" s="197">
        <f>IF(G444=1,VLOOKUP(C444,Liikennemalli!$D$6:$H$1921,3,FALSE),"-")</f>
        <v>0.44036155329229398</v>
      </c>
      <c r="AC444" s="134" t="str">
        <f>IF(E444=1,VLOOKUP(Työfile_2024!D444,'2015'!$F$12:$X$1887,18,FALSE),"-")</f>
        <v>-</v>
      </c>
      <c r="AD444" s="127" t="str">
        <f>IF(E444=1,VLOOKUP(Työfile_2024!D444,'2015'!$F$12:$X$1887,19,FALSE),"-")</f>
        <v>-</v>
      </c>
      <c r="AI444" s="127" t="str">
        <f>IF(E444=1,VLOOKUP(Työfile_2024!D444,'2015'!$F$12:$AB$1887,20,FALSE),"-")</f>
        <v>-</v>
      </c>
      <c r="AJ444" s="127" t="str">
        <f>IF(E444=1,VLOOKUP(Työfile_2024!D444,'2015'!$F$12:$AB$1887,21,FALSE),"-")</f>
        <v>-</v>
      </c>
      <c r="AK444" s="127" t="str">
        <f>IF(E444=1,VLOOKUP(Työfile_2024!D444,'2015'!$F$12:$AB$1887,22,FALSE),"-")</f>
        <v>-</v>
      </c>
      <c r="AL444" s="127" t="str">
        <f>IF(E444=1,VLOOKUP(Työfile_2024!D444,'2015'!$F$12:$AB$1887,23,FALSE),"-")</f>
        <v>-</v>
      </c>
      <c r="AM444" s="56">
        <f>VLOOKUP(Työfile_2024!D444,Tmatkat_20km_tarkasteltava_verk!$C$2:$D$1804,2,FALSE)</f>
        <v>1790</v>
      </c>
      <c r="AN444" s="148">
        <f t="shared" si="96"/>
        <v>0.88789682539682535</v>
      </c>
      <c r="AO444" s="178" t="str">
        <f>IF(E444=1,VLOOKUP(Työfile_2024!D444,'2015'!$F$12:$AC$1887,24,FALSE),"-")</f>
        <v>-</v>
      </c>
      <c r="AP444" s="52" t="str">
        <f>VLOOKUP(D444,Tarkasteltava_verkko_2024_harva!$E$2:$I$1804,5,FALSE)</f>
        <v>tiivis</v>
      </c>
      <c r="AQ444" s="52">
        <f>VLOOKUP(D444,Tarkasteltava_verkko_2024_harva!$E$2:$I$1804,4,FALSE)</f>
        <v>0</v>
      </c>
      <c r="AR444" s="148">
        <v>6.2833612932743629E-2</v>
      </c>
      <c r="AS444" s="170" t="str">
        <f>IFERROR(VLOOKUP(C444,'2015'!$C$12:$AG$1887,30,FALSE),"-")</f>
        <v>-</v>
      </c>
      <c r="AT444" s="148">
        <v>0.63962177825224953</v>
      </c>
      <c r="AU444" s="170" t="str">
        <f>IFERROR(VLOOKUP(C444,'2015'!$C$12:$AG$1887,31,FALSE),"-")</f>
        <v>-</v>
      </c>
      <c r="AV444" s="106"/>
      <c r="AW444" s="63">
        <f>IFERROR(VLOOKUP(C444,Merkittävyysluokitus!$A$2:$J$1705,10,FALSE),"-")</f>
        <v>1</v>
      </c>
      <c r="AX444" s="175">
        <f>IFERROR(VLOOKUP(C444,Merkittävyysluokitus!$A$2:$J$1705,6,FALSE),"-")</f>
        <v>13.51900304414003</v>
      </c>
      <c r="AY444" s="175">
        <f>IFERROR(VLOOKUP(C444,Merkittävyysluokitus!$A$2:$J$1705,7,FALSE),"-")</f>
        <v>5</v>
      </c>
      <c r="AZ444" s="175">
        <f>IFERROR(VLOOKUP(C444,Merkittävyysluokitus!$A$2:$J$1705,8,FALSE),"-")</f>
        <v>6.3523363774733639</v>
      </c>
      <c r="BA444" s="175">
        <f>IFERROR(VLOOKUP(C444,Merkittävyysluokitus!$A$2:$J$1705,9,FALSE),"-")</f>
        <v>2.1666666666666665</v>
      </c>
      <c r="BB444" s="203"/>
      <c r="BC444" s="203" t="str">
        <f t="shared" si="97"/>
        <v>tieosoite muuttunut</v>
      </c>
      <c r="BD444" s="39" t="str">
        <f t="shared" si="105"/>
        <v>musta</v>
      </c>
      <c r="BE444" s="68" t="str">
        <f t="shared" si="92"/>
        <v>musta</v>
      </c>
      <c r="BF444" s="68" t="str">
        <f t="shared" si="93"/>
        <v>musta</v>
      </c>
      <c r="BG444" s="68" t="str">
        <f t="shared" si="94"/>
        <v>musta</v>
      </c>
      <c r="BH444" s="208" t="str">
        <f t="shared" si="95"/>
        <v>musta</v>
      </c>
      <c r="BI444" s="117"/>
      <c r="BJ444" s="39" t="str">
        <f>IF(F444="ei löydy","uusi tie",IF(E444=0,"tieosoite muuttunut",IF(E444=1,VLOOKUP(D444,'2015'!$F$12:$AL$1887,31,FALSE),"-")))</f>
        <v>tieosoite muuttunut</v>
      </c>
      <c r="BK444" s="67" t="str">
        <f>IF(E444=1,VLOOKUP(D444,'2015'!$F$12:$AL$1887,32,FALSE),"-")</f>
        <v>-</v>
      </c>
      <c r="BL444" s="39" t="str">
        <f>IF(F444="ei löydy","uusi tie",IF(E444=0,"tieosoite muuttunut",IF(E444=1,VLOOKUP(D444,'2015'!$F$12:$AL$1887,33,FALSE),"-")))</f>
        <v>tieosoite muuttunut</v>
      </c>
      <c r="BM444" s="39"/>
      <c r="BN444" s="217" t="str">
        <f>VLOOKUP(D444,'2015'!$F$12:$AL$1887,33,FALSE)</f>
        <v>punainen</v>
      </c>
      <c r="BO444" s="117"/>
      <c r="BP444" s="115" t="s">
        <v>9</v>
      </c>
      <c r="BQ444" s="30"/>
      <c r="BS444" s="5"/>
      <c r="BU444" s="35"/>
      <c r="BV444" s="30" t="s">
        <v>9</v>
      </c>
      <c r="BW444" s="20"/>
      <c r="BX444" t="str">
        <f>IF(E444=1,VLOOKUP(D444,'2015'!$F$12:$AX$1887,43,FALSE),"-")</f>
        <v>-</v>
      </c>
      <c r="BY444" t="str">
        <f>IF(E444=1,VLOOKUP(D444,'2015'!$F$12:$AX$1887,44,FALSE),"-")</f>
        <v>-</v>
      </c>
      <c r="BZ444" t="str">
        <f>IF(E444=1,VLOOKUP(D444,'2015'!$F$12:$AX$1887,45,FALSE),"-")</f>
        <v>-</v>
      </c>
      <c r="CA444" s="31">
        <f t="shared" si="100"/>
        <v>30</v>
      </c>
      <c r="CB444" s="31">
        <f t="shared" si="101"/>
        <v>10</v>
      </c>
      <c r="CC444" s="31">
        <f t="shared" si="102"/>
        <v>10</v>
      </c>
      <c r="CD444" s="31">
        <f t="shared" si="103"/>
        <v>10</v>
      </c>
      <c r="CE444" s="31">
        <f t="shared" si="104"/>
        <v>0</v>
      </c>
      <c r="CO444" s="2" t="s">
        <v>35</v>
      </c>
      <c r="CP444" s="2" t="s">
        <v>35</v>
      </c>
    </row>
    <row r="445" spans="1:94" ht="15.75" thickBot="1" x14ac:dyDescent="0.3">
      <c r="A445" s="50"/>
      <c r="B445" s="50"/>
      <c r="C445" s="50" t="str">
        <f t="shared" si="98"/>
        <v>176_2_1824</v>
      </c>
      <c r="D445" s="51" t="str">
        <f t="shared" si="99"/>
        <v>176_2</v>
      </c>
      <c r="E445" s="224">
        <f>IFERROR(VLOOKUP(C445,'2015'!$C$12:$D$1887,2,FALSE),0)</f>
        <v>1</v>
      </c>
      <c r="F445" s="51">
        <f>IFERROR(K445-IFERROR(VLOOKUP(D445,'2015'!$F$12:$I$1887,4,FALSE),"ei löydy"),"ei löydy")</f>
        <v>0</v>
      </c>
      <c r="G445" s="224">
        <f>IFERROR(VLOOKUP(Työfile_2024!C445,Liikennemalli!$D$6:$G$1921,4,FALSE),0)</f>
        <v>1</v>
      </c>
      <c r="H445" s="225">
        <f>K445-IFERROR(VLOOKUP(Työfile_2024!D445,Liikennemalli!$C$6:$H$1921,6,FALSE),"ei löydy")</f>
        <v>0</v>
      </c>
      <c r="I445" s="80">
        <v>176</v>
      </c>
      <c r="J445" s="52">
        <v>2</v>
      </c>
      <c r="K445" s="52">
        <v>1824</v>
      </c>
      <c r="L445" s="53"/>
      <c r="M445" s="54"/>
      <c r="N445" s="54"/>
      <c r="O445" s="54"/>
      <c r="P445" s="54"/>
      <c r="Q445" s="55"/>
      <c r="R445" s="55"/>
      <c r="S445" s="55"/>
      <c r="T445" s="55"/>
      <c r="U445" s="52"/>
      <c r="V445" s="56">
        <v>1393</v>
      </c>
      <c r="W445" s="56">
        <v>86</v>
      </c>
      <c r="X445" s="56">
        <v>1524</v>
      </c>
      <c r="Y445" s="56">
        <f>VLOOKUP(D445,Liikennemalli24!$D$2:$F$1804,2,FALSE)</f>
        <v>565</v>
      </c>
      <c r="Z445" s="57">
        <f>VLOOKUP(D445,Liikennemalli24!$D$2:$F$1804,3,FALSE)</f>
        <v>0.48</v>
      </c>
      <c r="AA445" s="178">
        <f>IF(G445=1,VLOOKUP(C445,Liikennemalli!$D$6:$H$1921,2,FALSE),"-")</f>
        <v>291.63150857264299</v>
      </c>
      <c r="AB445" s="197">
        <f>IF(G445=1,VLOOKUP(C445,Liikennemalli!$D$6:$H$1921,3,FALSE),"-")</f>
        <v>0.40380485247498399</v>
      </c>
      <c r="AC445" s="134">
        <f>IF(E445=1,VLOOKUP(Työfile_2024!D445,'2015'!$F$12:$X$1887,18,FALSE),"-")</f>
        <v>740</v>
      </c>
      <c r="AD445" s="127">
        <f>IF(E445=1,VLOOKUP(Työfile_2024!D445,'2015'!$F$12:$X$1887,19,FALSE),"-")</f>
        <v>0.7</v>
      </c>
      <c r="AI445" s="127">
        <f>IF(E445=1,VLOOKUP(Työfile_2024!D445,'2015'!$F$12:$AB$1887,20,FALSE),"-")</f>
        <v>0</v>
      </c>
      <c r="AJ445" s="127">
        <f>IF(E445=1,VLOOKUP(Työfile_2024!D445,'2015'!$F$12:$AB$1887,21,FALSE),"-")</f>
        <v>0</v>
      </c>
      <c r="AK445" s="127">
        <f>IF(E445=1,VLOOKUP(Työfile_2024!D445,'2015'!$F$12:$AB$1887,22,FALSE),"-")</f>
        <v>0</v>
      </c>
      <c r="AL445" s="127">
        <f>IF(E445=1,VLOOKUP(Työfile_2024!D445,'2015'!$F$12:$AB$1887,23,FALSE),"-")</f>
        <v>0</v>
      </c>
      <c r="AM445" s="56">
        <f>VLOOKUP(Työfile_2024!D445,Tmatkat_20km_tarkasteltava_verk!$C$2:$D$1804,2,FALSE)</f>
        <v>49</v>
      </c>
      <c r="AN445" s="148">
        <f t="shared" si="96"/>
        <v>3.5175879396984924E-2</v>
      </c>
      <c r="AO445" s="178">
        <f>IF(E445=1,VLOOKUP(Työfile_2024!D445,'2015'!$F$12:$AC$1887,24,FALSE),"-")</f>
        <v>58</v>
      </c>
      <c r="AP445" s="52" t="str">
        <f>VLOOKUP(D445,Tarkasteltava_verkko_2024_harva!$E$2:$I$1804,5,FALSE)</f>
        <v>tiivis</v>
      </c>
      <c r="AQ445" s="52">
        <f>VLOOKUP(D445,Tarkasteltava_verkko_2024_harva!$E$2:$I$1804,4,FALSE)</f>
        <v>0</v>
      </c>
      <c r="AR445" s="148">
        <v>0</v>
      </c>
      <c r="AS445" s="170" t="str">
        <f>IFERROR(VLOOKUP(C445,'2015'!$C$12:$AG$1887,30,FALSE),"-")</f>
        <v/>
      </c>
      <c r="AT445" s="148">
        <v>0</v>
      </c>
      <c r="AU445" s="170">
        <f>IFERROR(VLOOKUP(C445,'2015'!$C$12:$AG$1887,31,FALSE),"-")</f>
        <v>0</v>
      </c>
      <c r="AV445" s="106"/>
      <c r="AW445" s="63">
        <f>IFERROR(VLOOKUP(C445,Merkittävyysluokitus!$A$2:$J$1705,10,FALSE),"-")</f>
        <v>3</v>
      </c>
      <c r="AX445" s="175">
        <f>IFERROR(VLOOKUP(C445,Merkittävyysluokitus!$A$2:$J$1705,6,FALSE),"-")</f>
        <v>8.3105479452054798</v>
      </c>
      <c r="AY445" s="175">
        <f>IFERROR(VLOOKUP(C445,Merkittävyysluokitus!$A$2:$J$1705,7,FALSE),"-")</f>
        <v>3.5700000000000003</v>
      </c>
      <c r="AZ445" s="175">
        <f>IFERROR(VLOOKUP(C445,Merkittävyysluokitus!$A$2:$J$1705,8,FALSE),"-")</f>
        <v>3.0738812785388125</v>
      </c>
      <c r="BA445" s="175">
        <f>IFERROR(VLOOKUP(C445,Merkittävyysluokitus!$A$2:$J$1705,9,FALSE),"-")</f>
        <v>1.6666666666666665</v>
      </c>
      <c r="BB445" s="203"/>
      <c r="BC445" s="203" t="str">
        <f t="shared" si="97"/>
        <v>muutos</v>
      </c>
      <c r="BD445" s="39" t="str">
        <f t="shared" si="105"/>
        <v>musta</v>
      </c>
      <c r="BE445" s="68" t="str">
        <f t="shared" si="92"/>
        <v>musta</v>
      </c>
      <c r="BF445" s="68" t="str">
        <f t="shared" si="93"/>
        <v>musta</v>
      </c>
      <c r="BG445" s="68" t="str">
        <f t="shared" si="94"/>
        <v>musta</v>
      </c>
      <c r="BH445" s="208" t="str">
        <f t="shared" si="95"/>
        <v>musta</v>
      </c>
      <c r="BI445" s="117"/>
      <c r="BJ445" s="39" t="str">
        <f>IF(F445="ei löydy","uusi tie",IF(E445=0,"tieosoite muuttunut",IF(E445=1,VLOOKUP(D445,'2015'!$F$12:$AL$1887,31,FALSE),"-")))</f>
        <v>punainen</v>
      </c>
      <c r="BK445" s="67" t="str">
        <f>IF(E445=1,VLOOKUP(D445,'2015'!$F$12:$AL$1887,32,FALSE),"-")</f>
        <v>punainen</v>
      </c>
      <c r="BL445" s="39" t="str">
        <f>IF(F445="ei löydy","uusi tie",IF(E445=0,"tieosoite muuttunut",IF(E445=1,VLOOKUP(D445,'2015'!$F$12:$AL$1887,33,FALSE),"-")))</f>
        <v>punainen</v>
      </c>
      <c r="BM445" s="39"/>
      <c r="BN445" s="217" t="str">
        <f>VLOOKUP(D445,'2015'!$F$12:$AL$1887,33,FALSE)</f>
        <v>punainen</v>
      </c>
      <c r="BO445" s="117"/>
      <c r="BP445" s="115" t="s">
        <v>9</v>
      </c>
      <c r="BQ445" s="30"/>
      <c r="BS445" s="5"/>
      <c r="BU445" s="35"/>
      <c r="BV445" s="30" t="s">
        <v>9</v>
      </c>
      <c r="BW445" s="20"/>
      <c r="BX445" t="str">
        <f>IF(E445=1,VLOOKUP(D445,'2015'!$F$12:$AX$1887,43,FALSE),"-")</f>
        <v>punainen</v>
      </c>
      <c r="BY445" t="str">
        <f>IF(E445=1,VLOOKUP(D445,'2015'!$F$12:$AX$1887,44,FALSE),"-")</f>
        <v>punainen</v>
      </c>
      <c r="BZ445" t="str">
        <f>IF(E445=1,VLOOKUP(D445,'2015'!$F$12:$AX$1887,45,FALSE),"-")</f>
        <v>musta</v>
      </c>
      <c r="CA445" s="31">
        <f t="shared" si="100"/>
        <v>10</v>
      </c>
      <c r="CB445" s="31">
        <f t="shared" si="101"/>
        <v>10</v>
      </c>
      <c r="CC445" s="31">
        <f t="shared" si="102"/>
        <v>0</v>
      </c>
      <c r="CD445" s="31">
        <f t="shared" si="103"/>
        <v>0</v>
      </c>
      <c r="CE445" s="31">
        <f t="shared" si="104"/>
        <v>0</v>
      </c>
      <c r="CO445" s="29" t="s">
        <v>34</v>
      </c>
      <c r="CP445" s="29" t="s">
        <v>34</v>
      </c>
    </row>
    <row r="446" spans="1:94" ht="15.75" thickBot="1" x14ac:dyDescent="0.3">
      <c r="A446" s="50"/>
      <c r="B446" s="50"/>
      <c r="C446" s="50" t="str">
        <f t="shared" si="98"/>
        <v>176_3_6064</v>
      </c>
      <c r="D446" s="51" t="str">
        <f t="shared" si="99"/>
        <v>176_3</v>
      </c>
      <c r="E446" s="224">
        <f>IFERROR(VLOOKUP(C446,'2015'!$C$12:$D$1887,2,FALSE),0)</f>
        <v>1</v>
      </c>
      <c r="F446" s="51">
        <f>IFERROR(K446-IFERROR(VLOOKUP(D446,'2015'!$F$12:$I$1887,4,FALSE),"ei löydy"),"ei löydy")</f>
        <v>0</v>
      </c>
      <c r="G446" s="224">
        <f>IFERROR(VLOOKUP(Työfile_2024!C446,Liikennemalli!$D$6:$G$1921,4,FALSE),0)</f>
        <v>1</v>
      </c>
      <c r="H446" s="225">
        <f>K446-IFERROR(VLOOKUP(Työfile_2024!D446,Liikennemalli!$C$6:$H$1921,6,FALSE),"ei löydy")</f>
        <v>0</v>
      </c>
      <c r="I446" s="80">
        <v>176</v>
      </c>
      <c r="J446" s="52">
        <v>3</v>
      </c>
      <c r="K446" s="52">
        <v>6064</v>
      </c>
      <c r="L446" s="53"/>
      <c r="M446" s="54"/>
      <c r="N446" s="54"/>
      <c r="O446" s="54"/>
      <c r="P446" s="54"/>
      <c r="Q446" s="55"/>
      <c r="R446" s="55"/>
      <c r="S446" s="55"/>
      <c r="T446" s="55"/>
      <c r="U446" s="52"/>
      <c r="V446" s="56">
        <v>963</v>
      </c>
      <c r="W446" s="56">
        <v>87</v>
      </c>
      <c r="X446" s="56">
        <v>1086</v>
      </c>
      <c r="Y446" s="56">
        <f>VLOOKUP(D446,Liikennemalli24!$D$2:$F$1804,2,FALSE)</f>
        <v>1408</v>
      </c>
      <c r="Z446" s="57">
        <f>VLOOKUP(D446,Liikennemalli24!$D$2:$F$1804,3,FALSE)</f>
        <v>0.98299999999999998</v>
      </c>
      <c r="AA446" s="178">
        <f>IF(G446=1,VLOOKUP(C446,Liikennemalli!$D$6:$H$1921,2,FALSE),"-")</f>
        <v>0</v>
      </c>
      <c r="AB446" s="197">
        <f>IF(G446=1,VLOOKUP(C446,Liikennemalli!$D$6:$H$1921,3,FALSE),"-")</f>
        <v>0</v>
      </c>
      <c r="AC446" s="134">
        <f>IF(E446=1,VLOOKUP(Työfile_2024!D446,'2015'!$F$12:$X$1887,18,FALSE),"-")</f>
        <v>622</v>
      </c>
      <c r="AD446" s="127">
        <f>IF(E446=1,VLOOKUP(Työfile_2024!D446,'2015'!$F$12:$X$1887,19,FALSE),"-")</f>
        <v>0.81</v>
      </c>
      <c r="AI446" s="127">
        <f>IF(E446=1,VLOOKUP(Työfile_2024!D446,'2015'!$F$12:$AB$1887,20,FALSE),"-")</f>
        <v>0</v>
      </c>
      <c r="AJ446" s="127">
        <f>IF(E446=1,VLOOKUP(Työfile_2024!D446,'2015'!$F$12:$AB$1887,21,FALSE),"-")</f>
        <v>0</v>
      </c>
      <c r="AK446" s="127">
        <f>IF(E446=1,VLOOKUP(Työfile_2024!D446,'2015'!$F$12:$AB$1887,22,FALSE),"-")</f>
        <v>0</v>
      </c>
      <c r="AL446" s="127">
        <f>IF(E446=1,VLOOKUP(Työfile_2024!D446,'2015'!$F$12:$AB$1887,23,FALSE),"-")</f>
        <v>0</v>
      </c>
      <c r="AM446" s="56">
        <f>VLOOKUP(Työfile_2024!D446,Tmatkat_20km_tarkasteltava_verk!$C$2:$D$1804,2,FALSE)</f>
        <v>26</v>
      </c>
      <c r="AN446" s="148">
        <f t="shared" si="96"/>
        <v>2.6998961578400829E-2</v>
      </c>
      <c r="AO446" s="178">
        <f>IF(E446=1,VLOOKUP(Työfile_2024!D446,'2015'!$F$12:$AC$1887,24,FALSE),"-")</f>
        <v>46</v>
      </c>
      <c r="AP446" s="52" t="str">
        <f>VLOOKUP(D446,Tarkasteltava_verkko_2024_harva!$E$2:$I$1804,5,FALSE)</f>
        <v>tiivis</v>
      </c>
      <c r="AQ446" s="52">
        <f>VLOOKUP(D446,Tarkasteltava_verkko_2024_harva!$E$2:$I$1804,4,FALSE)</f>
        <v>0</v>
      </c>
      <c r="AR446" s="148">
        <v>0</v>
      </c>
      <c r="AS446" s="170" t="str">
        <f>IFERROR(VLOOKUP(C446,'2015'!$C$12:$AG$1887,30,FALSE),"-")</f>
        <v/>
      </c>
      <c r="AT446" s="148">
        <v>0</v>
      </c>
      <c r="AU446" s="170">
        <f>IFERROR(VLOOKUP(C446,'2015'!$C$12:$AG$1887,31,FALSE),"-")</f>
        <v>0</v>
      </c>
      <c r="AV446" s="106"/>
      <c r="AW446" s="63">
        <f>IFERROR(VLOOKUP(C446,Merkittävyysluokitus!$A$2:$J$1705,10,FALSE),"-")</f>
        <v>3</v>
      </c>
      <c r="AX446" s="175">
        <f>IFERROR(VLOOKUP(C446,Merkittävyysluokitus!$A$2:$J$1705,6,FALSE),"-")</f>
        <v>8.7024550989345499</v>
      </c>
      <c r="AY446" s="175">
        <f>IFERROR(VLOOKUP(C446,Merkittävyysluokitus!$A$2:$J$1705,7,FALSE),"-")</f>
        <v>3.2423333333333328</v>
      </c>
      <c r="AZ446" s="175">
        <f>IFERROR(VLOOKUP(C446,Merkittävyysluokitus!$A$2:$J$1705,8,FALSE),"-")</f>
        <v>3.9601217656012175</v>
      </c>
      <c r="BA446" s="175">
        <f>IFERROR(VLOOKUP(C446,Merkittävyysluokitus!$A$2:$J$1705,9,FALSE),"-")</f>
        <v>1.5</v>
      </c>
      <c r="BB446" s="203"/>
      <c r="BC446" s="203" t="str">
        <f t="shared" si="97"/>
        <v>muutos</v>
      </c>
      <c r="BD446" s="39" t="str">
        <f t="shared" si="105"/>
        <v>musta</v>
      </c>
      <c r="BE446" s="68" t="str">
        <f t="shared" si="92"/>
        <v>punainen</v>
      </c>
      <c r="BF446" s="68" t="str">
        <f t="shared" si="93"/>
        <v>musta</v>
      </c>
      <c r="BG446" s="68" t="str">
        <f t="shared" si="94"/>
        <v>musta</v>
      </c>
      <c r="BH446" s="208" t="str">
        <f t="shared" si="95"/>
        <v>musta</v>
      </c>
      <c r="BI446" s="117"/>
      <c r="BJ446" s="39" t="str">
        <f>IF(F446="ei löydy","uusi tie",IF(E446=0,"tieosoite muuttunut",IF(E446=1,VLOOKUP(D446,'2015'!$F$12:$AL$1887,31,FALSE),"-")))</f>
        <v>punainen</v>
      </c>
      <c r="BK446" s="67" t="str">
        <f>IF(E446=1,VLOOKUP(D446,'2015'!$F$12:$AL$1887,32,FALSE),"-")</f>
        <v>punainen</v>
      </c>
      <c r="BL446" s="39" t="str">
        <f>IF(F446="ei löydy","uusi tie",IF(E446=0,"tieosoite muuttunut",IF(E446=1,VLOOKUP(D446,'2015'!$F$12:$AL$1887,33,FALSE),"-")))</f>
        <v>punainen</v>
      </c>
      <c r="BM446" s="39"/>
      <c r="BN446" s="217" t="str">
        <f>VLOOKUP(D446,'2015'!$F$12:$AL$1887,33,FALSE)</f>
        <v>punainen</v>
      </c>
      <c r="BO446" s="117"/>
      <c r="BP446" s="115" t="s">
        <v>9</v>
      </c>
      <c r="BQ446" s="30"/>
      <c r="BS446" s="5"/>
      <c r="BU446" s="35"/>
      <c r="BV446" s="30" t="s">
        <v>9</v>
      </c>
      <c r="BW446" s="20"/>
      <c r="BX446" t="str">
        <f>IF(E446=1,VLOOKUP(D446,'2015'!$F$12:$AX$1887,43,FALSE),"-")</f>
        <v>punainen</v>
      </c>
      <c r="BY446" t="str">
        <f>IF(E446=1,VLOOKUP(D446,'2015'!$F$12:$AX$1887,44,FALSE),"-")</f>
        <v>punainen</v>
      </c>
      <c r="BZ446" t="str">
        <f>IF(E446=1,VLOOKUP(D446,'2015'!$F$12:$AX$1887,45,FALSE),"-")</f>
        <v>musta</v>
      </c>
      <c r="CA446" s="31">
        <f t="shared" si="100"/>
        <v>10</v>
      </c>
      <c r="CB446" s="31">
        <f t="shared" si="101"/>
        <v>10</v>
      </c>
      <c r="CC446" s="31">
        <f t="shared" si="102"/>
        <v>0</v>
      </c>
      <c r="CD446" s="31">
        <f t="shared" si="103"/>
        <v>0</v>
      </c>
      <c r="CE446" s="31">
        <f t="shared" si="104"/>
        <v>0</v>
      </c>
      <c r="CO446" s="29" t="s">
        <v>34</v>
      </c>
      <c r="CP446" s="29" t="s">
        <v>34</v>
      </c>
    </row>
    <row r="447" spans="1:94" ht="15.75" thickBot="1" x14ac:dyDescent="0.3">
      <c r="A447" s="50"/>
      <c r="B447" s="50"/>
      <c r="C447" s="50" t="str">
        <f t="shared" si="98"/>
        <v>176_4_5737</v>
      </c>
      <c r="D447" s="51" t="str">
        <f t="shared" si="99"/>
        <v>176_4</v>
      </c>
      <c r="E447" s="224">
        <f>IFERROR(VLOOKUP(C447,'2015'!$C$12:$D$1887,2,FALSE),0)</f>
        <v>1</v>
      </c>
      <c r="F447" s="51">
        <f>IFERROR(K447-IFERROR(VLOOKUP(D447,'2015'!$F$12:$I$1887,4,FALSE),"ei löydy"),"ei löydy")</f>
        <v>0</v>
      </c>
      <c r="G447" s="224">
        <f>IFERROR(VLOOKUP(Työfile_2024!C447,Liikennemalli!$D$6:$G$1921,4,FALSE),0)</f>
        <v>1</v>
      </c>
      <c r="H447" s="225">
        <f>K447-IFERROR(VLOOKUP(Työfile_2024!D447,Liikennemalli!$C$6:$H$1921,6,FALSE),"ei löydy")</f>
        <v>0</v>
      </c>
      <c r="I447" s="80">
        <v>176</v>
      </c>
      <c r="J447" s="52">
        <v>4</v>
      </c>
      <c r="K447" s="52">
        <v>5737</v>
      </c>
      <c r="L447" s="53"/>
      <c r="M447" s="54"/>
      <c r="N447" s="54"/>
      <c r="O447" s="54"/>
      <c r="P447" s="54"/>
      <c r="Q447" s="55"/>
      <c r="R447" s="55"/>
      <c r="S447" s="55"/>
      <c r="T447" s="55"/>
      <c r="U447" s="52"/>
      <c r="V447" s="56">
        <v>963</v>
      </c>
      <c r="W447" s="56">
        <v>87</v>
      </c>
      <c r="X447" s="56">
        <v>1086</v>
      </c>
      <c r="Y447" s="56">
        <f>VLOOKUP(D447,Liikennemalli24!$D$2:$F$1804,2,FALSE)</f>
        <v>1389</v>
      </c>
      <c r="Z447" s="57">
        <f>VLOOKUP(D447,Liikennemalli24!$D$2:$F$1804,3,FALSE)</f>
        <v>0.997</v>
      </c>
      <c r="AA447" s="178">
        <f>IF(G447=1,VLOOKUP(C447,Liikennemalli!$D$6:$H$1921,2,FALSE),"-")</f>
        <v>0</v>
      </c>
      <c r="AB447" s="197">
        <f>IF(G447=1,VLOOKUP(C447,Liikennemalli!$D$6:$H$1921,3,FALSE),"-")</f>
        <v>0</v>
      </c>
      <c r="AC447" s="134">
        <f>IF(E447=1,VLOOKUP(Työfile_2024!D447,'2015'!$F$12:$X$1887,18,FALSE),"-")</f>
        <v>631</v>
      </c>
      <c r="AD447" s="127">
        <f>IF(E447=1,VLOOKUP(Työfile_2024!D447,'2015'!$F$12:$X$1887,19,FALSE),"-")</f>
        <v>0.75</v>
      </c>
      <c r="AI447" s="127">
        <f>IF(E447=1,VLOOKUP(Työfile_2024!D447,'2015'!$F$12:$AB$1887,20,FALSE),"-")</f>
        <v>0</v>
      </c>
      <c r="AJ447" s="127">
        <f>IF(E447=1,VLOOKUP(Työfile_2024!D447,'2015'!$F$12:$AB$1887,21,FALSE),"-")</f>
        <v>0</v>
      </c>
      <c r="AK447" s="127">
        <f>IF(E447=1,VLOOKUP(Työfile_2024!D447,'2015'!$F$12:$AB$1887,22,FALSE),"-")</f>
        <v>0</v>
      </c>
      <c r="AL447" s="127">
        <f>IF(E447=1,VLOOKUP(Työfile_2024!D447,'2015'!$F$12:$AB$1887,23,FALSE),"-")</f>
        <v>0</v>
      </c>
      <c r="AM447" s="56">
        <f>VLOOKUP(Työfile_2024!D447,Tmatkat_20km_tarkasteltava_verk!$C$2:$D$1804,2,FALSE)</f>
        <v>264</v>
      </c>
      <c r="AN447" s="148">
        <f t="shared" si="96"/>
        <v>0.27414330218068533</v>
      </c>
      <c r="AO447" s="178">
        <f>IF(E447=1,VLOOKUP(Työfile_2024!D447,'2015'!$F$12:$AC$1887,24,FALSE),"-")</f>
        <v>116</v>
      </c>
      <c r="AP447" s="52" t="str">
        <f>VLOOKUP(D447,Tarkasteltava_verkko_2024_harva!$E$2:$I$1804,5,FALSE)</f>
        <v>tiivis</v>
      </c>
      <c r="AQ447" s="52">
        <f>VLOOKUP(D447,Tarkasteltava_verkko_2024_harva!$E$2:$I$1804,4,FALSE)</f>
        <v>0</v>
      </c>
      <c r="AR447" s="148">
        <v>4.4622625065365171E-2</v>
      </c>
      <c r="AS447" s="170" t="str">
        <f>IFERROR(VLOOKUP(C447,'2015'!$C$12:$AG$1887,30,FALSE),"-")</f>
        <v/>
      </c>
      <c r="AT447" s="148">
        <v>7.8961129510196973E-2</v>
      </c>
      <c r="AU447" s="170">
        <f>IFERROR(VLOOKUP(C447,'2015'!$C$12:$AG$1887,31,FALSE),"-")</f>
        <v>0</v>
      </c>
      <c r="AV447" s="106"/>
      <c r="AW447" s="63">
        <f>IFERROR(VLOOKUP(C447,Merkittävyysluokitus!$A$2:$J$1705,10,FALSE),"-")</f>
        <v>2</v>
      </c>
      <c r="AX447" s="175">
        <f>IFERROR(VLOOKUP(C447,Merkittävyysluokitus!$A$2:$J$1705,6,FALSE),"-")</f>
        <v>10.660681887366819</v>
      </c>
      <c r="AY447" s="175">
        <f>IFERROR(VLOOKUP(C447,Merkittävyysluokitus!$A$2:$J$1705,7,FALSE),"-")</f>
        <v>4.2556666666666665</v>
      </c>
      <c r="AZ447" s="175">
        <f>IFERROR(VLOOKUP(C447,Merkittävyysluokitus!$A$2:$J$1705,8,FALSE),"-")</f>
        <v>4.7383485540334851</v>
      </c>
      <c r="BA447" s="175">
        <f>IFERROR(VLOOKUP(C447,Merkittävyysluokitus!$A$2:$J$1705,9,FALSE),"-")</f>
        <v>1.6666666666666665</v>
      </c>
      <c r="BB447" s="203"/>
      <c r="BC447" s="203" t="str">
        <f t="shared" si="97"/>
        <v>muutos</v>
      </c>
      <c r="BD447" s="39" t="str">
        <f t="shared" si="105"/>
        <v>musta</v>
      </c>
      <c r="BE447" s="68" t="str">
        <f t="shared" si="92"/>
        <v>punainen</v>
      </c>
      <c r="BF447" s="68" t="str">
        <f t="shared" si="93"/>
        <v>musta</v>
      </c>
      <c r="BG447" s="68" t="str">
        <f t="shared" si="94"/>
        <v>musta</v>
      </c>
      <c r="BH447" s="208" t="str">
        <f t="shared" si="95"/>
        <v>musta</v>
      </c>
      <c r="BI447" s="117"/>
      <c r="BJ447" s="39" t="str">
        <f>IF(F447="ei löydy","uusi tie",IF(E447=0,"tieosoite muuttunut",IF(E447=1,VLOOKUP(D447,'2015'!$F$12:$AL$1887,31,FALSE),"-")))</f>
        <v>punainen</v>
      </c>
      <c r="BK447" s="67" t="str">
        <f>IF(E447=1,VLOOKUP(D447,'2015'!$F$12:$AL$1887,32,FALSE),"-")</f>
        <v>punainen</v>
      </c>
      <c r="BL447" s="39" t="str">
        <f>IF(F447="ei löydy","uusi tie",IF(E447=0,"tieosoite muuttunut",IF(E447=1,VLOOKUP(D447,'2015'!$F$12:$AL$1887,33,FALSE),"-")))</f>
        <v>punainen</v>
      </c>
      <c r="BM447" s="39"/>
      <c r="BN447" s="217" t="str">
        <f>VLOOKUP(D447,'2015'!$F$12:$AL$1887,33,FALSE)</f>
        <v>punainen</v>
      </c>
      <c r="BO447" s="117"/>
      <c r="BP447" s="115" t="s">
        <v>9</v>
      </c>
      <c r="BQ447" s="30"/>
      <c r="BS447" s="5"/>
      <c r="BU447" s="35"/>
      <c r="BV447" s="30" t="s">
        <v>9</v>
      </c>
      <c r="BW447" s="20"/>
      <c r="BX447" t="str">
        <f>IF(E447=1,VLOOKUP(D447,'2015'!$F$12:$AX$1887,43,FALSE),"-")</f>
        <v>punainen</v>
      </c>
      <c r="BY447" t="str">
        <f>IF(E447=1,VLOOKUP(D447,'2015'!$F$12:$AX$1887,44,FALSE),"-")</f>
        <v>punainen</v>
      </c>
      <c r="BZ447" t="str">
        <f>IF(E447=1,VLOOKUP(D447,'2015'!$F$12:$AX$1887,45,FALSE),"-")</f>
        <v>punainen</v>
      </c>
      <c r="CA447" s="31">
        <f t="shared" si="100"/>
        <v>11</v>
      </c>
      <c r="CB447" s="31">
        <f t="shared" si="101"/>
        <v>10</v>
      </c>
      <c r="CC447" s="31">
        <f t="shared" si="102"/>
        <v>0</v>
      </c>
      <c r="CD447" s="31">
        <f t="shared" si="103"/>
        <v>1</v>
      </c>
      <c r="CE447" s="31">
        <f t="shared" si="104"/>
        <v>0</v>
      </c>
      <c r="CO447" s="29" t="s">
        <v>34</v>
      </c>
      <c r="CP447" s="29" t="s">
        <v>34</v>
      </c>
    </row>
    <row r="448" spans="1:94" ht="15.75" thickBot="1" x14ac:dyDescent="0.3">
      <c r="A448" s="50"/>
      <c r="B448" s="50"/>
      <c r="C448" s="50" t="str">
        <f t="shared" si="98"/>
        <v>178_1_5360</v>
      </c>
      <c r="D448" s="51" t="str">
        <f t="shared" si="99"/>
        <v>178_1</v>
      </c>
      <c r="E448" s="224">
        <f>IFERROR(VLOOKUP(C448,'2015'!$C$12:$D$1887,2,FALSE),0)</f>
        <v>1</v>
      </c>
      <c r="F448" s="51">
        <f>IFERROR(K448-IFERROR(VLOOKUP(D448,'2015'!$F$12:$I$1887,4,FALSE),"ei löydy"),"ei löydy")</f>
        <v>0</v>
      </c>
      <c r="G448" s="224">
        <f>IFERROR(VLOOKUP(Työfile_2024!C448,Liikennemalli!$D$6:$G$1921,4,FALSE),0)</f>
        <v>1</v>
      </c>
      <c r="H448" s="225">
        <f>K448-IFERROR(VLOOKUP(Työfile_2024!D448,Liikennemalli!$C$6:$H$1921,6,FALSE),"ei löydy")</f>
        <v>0</v>
      </c>
      <c r="I448" s="81">
        <v>178</v>
      </c>
      <c r="J448" s="52">
        <v>1</v>
      </c>
      <c r="K448" s="52">
        <v>5360</v>
      </c>
      <c r="L448" s="53"/>
      <c r="M448" s="54"/>
      <c r="N448" s="54"/>
      <c r="O448" s="54"/>
      <c r="P448" s="54"/>
      <c r="Q448" s="55"/>
      <c r="R448" s="55"/>
      <c r="S448" s="55"/>
      <c r="T448" s="55"/>
      <c r="U448" s="52"/>
      <c r="V448" s="56">
        <v>3276</v>
      </c>
      <c r="W448" s="56">
        <v>258</v>
      </c>
      <c r="X448" s="56">
        <v>3643</v>
      </c>
      <c r="Y448" s="56">
        <f>VLOOKUP(D448,Liikennemalli24!$D$2:$F$1804,2,FALSE)</f>
        <v>212</v>
      </c>
      <c r="Z448" s="57">
        <f>VLOOKUP(D448,Liikennemalli24!$D$2:$F$1804,3,FALSE)</f>
        <v>0.80900000000000005</v>
      </c>
      <c r="AA448" s="178">
        <f>IF(G448=1,VLOOKUP(C448,Liikennemalli!$D$6:$H$1921,2,FALSE),"-")</f>
        <v>0</v>
      </c>
      <c r="AB448" s="197">
        <f>IF(G448=1,VLOOKUP(C448,Liikennemalli!$D$6:$H$1921,3,FALSE),"-")</f>
        <v>0</v>
      </c>
      <c r="AC448" s="134">
        <f>IF(E448=1,VLOOKUP(Työfile_2024!D448,'2015'!$F$12:$X$1887,18,FALSE),"-")</f>
        <v>547</v>
      </c>
      <c r="AD448" s="127">
        <f>IF(E448=1,VLOOKUP(Työfile_2024!D448,'2015'!$F$12:$X$1887,19,FALSE),"-")</f>
        <v>0.27</v>
      </c>
      <c r="AI448" s="127">
        <f>IF(E448=1,VLOOKUP(Työfile_2024!D448,'2015'!$F$12:$AB$1887,20,FALSE),"-")</f>
        <v>0</v>
      </c>
      <c r="AJ448" s="127">
        <f>IF(E448=1,VLOOKUP(Työfile_2024!D448,'2015'!$F$12:$AB$1887,21,FALSE),"-")</f>
        <v>0</v>
      </c>
      <c r="AK448" s="127">
        <f>IF(E448=1,VLOOKUP(Työfile_2024!D448,'2015'!$F$12:$AB$1887,22,FALSE),"-")</f>
        <v>0</v>
      </c>
      <c r="AL448" s="127">
        <f>IF(E448=1,VLOOKUP(Työfile_2024!D448,'2015'!$F$12:$AB$1887,23,FALSE),"-")</f>
        <v>0</v>
      </c>
      <c r="AM448" s="56">
        <f>VLOOKUP(Työfile_2024!D448,Tmatkat_20km_tarkasteltava_verk!$C$2:$D$1804,2,FALSE)</f>
        <v>824</v>
      </c>
      <c r="AN448" s="148">
        <f t="shared" si="96"/>
        <v>0.25152625152625152</v>
      </c>
      <c r="AO448" s="178">
        <f>IF(E448=1,VLOOKUP(Työfile_2024!D448,'2015'!$F$12:$AC$1887,24,FALSE),"-")</f>
        <v>91</v>
      </c>
      <c r="AP448" s="52">
        <f>VLOOKUP(D448,Tarkasteltava_verkko_2024_harva!$E$2:$I$1804,5,FALSE)</f>
        <v>0</v>
      </c>
      <c r="AQ448" s="52">
        <f>VLOOKUP(D448,Tarkasteltava_verkko_2024_harva!$E$2:$I$1804,4,FALSE)</f>
        <v>0</v>
      </c>
      <c r="AR448" s="148">
        <v>0.62835820895522387</v>
      </c>
      <c r="AS448" s="170" t="str">
        <f>IFERROR(VLOOKUP(C448,'2015'!$C$12:$AG$1887,30,FALSE),"-")</f>
        <v>Kyllä</v>
      </c>
      <c r="AT448" s="148">
        <v>0.70447761194029845</v>
      </c>
      <c r="AU448" s="170" t="str">
        <f>IFERROR(VLOOKUP(C448,'2015'!$C$12:$AG$1887,31,FALSE),"-")</f>
        <v>Kyllä</v>
      </c>
      <c r="AV448" s="106"/>
      <c r="AW448" s="63">
        <f>IFERROR(VLOOKUP(C448,Merkittävyysluokitus!$A$2:$J$1705,10,FALSE),"-")</f>
        <v>2</v>
      </c>
      <c r="AX448" s="175">
        <f>IFERROR(VLOOKUP(C448,Merkittävyysluokitus!$A$2:$J$1705,6,FALSE),"-")</f>
        <v>12.422343987823439</v>
      </c>
      <c r="AY448" s="175">
        <f>IFERROR(VLOOKUP(C448,Merkittävyysluokitus!$A$2:$J$1705,7,FALSE),"-")</f>
        <v>4.8</v>
      </c>
      <c r="AZ448" s="175">
        <f>IFERROR(VLOOKUP(C448,Merkittävyysluokitus!$A$2:$J$1705,8,FALSE),"-")</f>
        <v>5.6223439878234398</v>
      </c>
      <c r="BA448" s="175">
        <f>IFERROR(VLOOKUP(C448,Merkittävyysluokitus!$A$2:$J$1705,9,FALSE),"-")</f>
        <v>2</v>
      </c>
      <c r="BB448" s="203"/>
      <c r="BC448" s="203" t="str">
        <f t="shared" si="97"/>
        <v/>
      </c>
      <c r="BD448" s="39" t="str">
        <f t="shared" si="105"/>
        <v>punainen</v>
      </c>
      <c r="BE448" s="68" t="str">
        <f t="shared" si="92"/>
        <v>punainen</v>
      </c>
      <c r="BF448" s="68" t="str">
        <f t="shared" si="93"/>
        <v>punainen</v>
      </c>
      <c r="BG448" s="68" t="str">
        <f t="shared" si="94"/>
        <v>punainen</v>
      </c>
      <c r="BH448" s="208" t="str">
        <f t="shared" si="95"/>
        <v>musta</v>
      </c>
      <c r="BI448" s="117"/>
      <c r="BJ448" s="39" t="str">
        <f>IF(F448="ei löydy","uusi tie",IF(E448=0,"tieosoite muuttunut",IF(E448=1,VLOOKUP(D448,'2015'!$F$12:$AL$1887,31,FALSE),"-")))</f>
        <v>punainen</v>
      </c>
      <c r="BK448" s="67" t="str">
        <f>IF(E448=1,VLOOKUP(D448,'2015'!$F$12:$AL$1887,32,FALSE),"-")</f>
        <v>punainen</v>
      </c>
      <c r="BL448" s="39" t="str">
        <f>IF(F448="ei löydy","uusi tie",IF(E448=0,"tieosoite muuttunut",IF(E448=1,VLOOKUP(D448,'2015'!$F$12:$AL$1887,33,FALSE),"-")))</f>
        <v>punainen</v>
      </c>
      <c r="BM448" s="39"/>
      <c r="BN448" s="217" t="str">
        <f>VLOOKUP(D448,'2015'!$F$12:$AL$1887,33,FALSE)</f>
        <v>punainen</v>
      </c>
      <c r="BO448" s="117"/>
      <c r="BP448" s="115" t="s">
        <v>51</v>
      </c>
      <c r="BQ448" s="30"/>
      <c r="BS448" s="5"/>
      <c r="BU448" s="35"/>
      <c r="BV448" s="30" t="s">
        <v>10</v>
      </c>
      <c r="BW448" s="20"/>
      <c r="BX448" t="str">
        <f>IF(E448=1,VLOOKUP(D448,'2015'!$F$12:$AX$1887,43,FALSE),"-")</f>
        <v>musta</v>
      </c>
      <c r="BY448" t="str">
        <f>IF(E448=1,VLOOKUP(D448,'2015'!$F$12:$AX$1887,44,FALSE),"-")</f>
        <v>musta</v>
      </c>
      <c r="BZ448" t="str">
        <f>IF(E448=1,VLOOKUP(D448,'2015'!$F$12:$AX$1887,45,FALSE),"-")</f>
        <v>musta</v>
      </c>
      <c r="CA448" s="31">
        <f t="shared" si="100"/>
        <v>10</v>
      </c>
      <c r="CB448" s="31">
        <f t="shared" si="101"/>
        <v>0</v>
      </c>
      <c r="CC448" s="31">
        <f t="shared" si="102"/>
        <v>0</v>
      </c>
      <c r="CD448" s="31">
        <f t="shared" si="103"/>
        <v>10</v>
      </c>
      <c r="CE448" s="31">
        <f t="shared" si="104"/>
        <v>0</v>
      </c>
      <c r="CO448" s="29" t="s">
        <v>34</v>
      </c>
      <c r="CP448" s="29" t="s">
        <v>34</v>
      </c>
    </row>
    <row r="449" spans="1:94" ht="15.75" thickBot="1" x14ac:dyDescent="0.3">
      <c r="A449" s="50"/>
      <c r="B449" s="50"/>
      <c r="C449" s="50" t="str">
        <f t="shared" si="98"/>
        <v>186_9_4094</v>
      </c>
      <c r="D449" s="51" t="str">
        <f t="shared" si="99"/>
        <v>186_9</v>
      </c>
      <c r="E449" s="224">
        <f>IFERROR(VLOOKUP(C449,'2015'!$C$12:$D$1887,2,FALSE),0)</f>
        <v>1</v>
      </c>
      <c r="F449" s="51">
        <f>IFERROR(K449-IFERROR(VLOOKUP(D449,'2015'!$F$12:$I$1887,4,FALSE),"ei löydy"),"ei löydy")</f>
        <v>0</v>
      </c>
      <c r="G449" s="224">
        <f>IFERROR(VLOOKUP(Työfile_2024!C449,Liikennemalli!$D$6:$G$1921,4,FALSE),0)</f>
        <v>1</v>
      </c>
      <c r="H449" s="225">
        <f>K449-IFERROR(VLOOKUP(Työfile_2024!D449,Liikennemalli!$C$6:$H$1921,6,FALSE),"ei löydy")</f>
        <v>0</v>
      </c>
      <c r="I449" s="80">
        <v>186</v>
      </c>
      <c r="J449" s="52">
        <v>9</v>
      </c>
      <c r="K449" s="52">
        <v>4094</v>
      </c>
      <c r="L449" s="53"/>
      <c r="M449" s="54"/>
      <c r="N449" s="54"/>
      <c r="O449" s="54"/>
      <c r="P449" s="54"/>
      <c r="Q449" s="55"/>
      <c r="R449" s="55"/>
      <c r="S449" s="55"/>
      <c r="T449" s="55"/>
      <c r="U449" s="52"/>
      <c r="V449" s="56">
        <v>1239.3182706399609</v>
      </c>
      <c r="W449" s="56">
        <v>108.68392769907182</v>
      </c>
      <c r="X449" s="56">
        <v>1209.8285295554469</v>
      </c>
      <c r="Y449" s="56">
        <f>VLOOKUP(D449,Liikennemalli24!$D$2:$F$1804,2,FALSE)</f>
        <v>1362</v>
      </c>
      <c r="Z449" s="148">
        <f>VLOOKUP(D449,Liikennemalli24!$D$2:$F$1804,3,FALSE)</f>
        <v>0.56100000000000005</v>
      </c>
      <c r="AA449" s="178">
        <f>IF(G449=1,VLOOKUP(C449,Liikennemalli!$D$6:$H$1921,2,FALSE),"-")</f>
        <v>0</v>
      </c>
      <c r="AB449" s="198">
        <f>IF(G449=1,VLOOKUP(C449,Liikennemalli!$D$6:$H$1921,3,FALSE),"-")</f>
        <v>0</v>
      </c>
      <c r="AC449" s="51">
        <f>IF(E449=1,VLOOKUP(Työfile_2024!D449,'2015'!$F$12:$X$1887,18,FALSE),"-")</f>
        <v>1167</v>
      </c>
      <c r="AD449" s="51">
        <f>IF(E449=1,VLOOKUP(Työfile_2024!D449,'2015'!$F$12:$X$1887,19,FALSE),"-")</f>
        <v>0.96</v>
      </c>
      <c r="AI449" s="128">
        <f>IF(E449=1,VLOOKUP(Työfile_2024!D449,'2015'!$F$12:$AB$1887,20,FALSE),"-")</f>
        <v>0</v>
      </c>
      <c r="AJ449" s="128">
        <f>IF(E449=1,VLOOKUP(Työfile_2024!D449,'2015'!$F$12:$AB$1887,21,FALSE),"-")</f>
        <v>0</v>
      </c>
      <c r="AK449" s="128">
        <f>IF(E449=1,VLOOKUP(Työfile_2024!D449,'2015'!$F$12:$AB$1887,22,FALSE),"-")</f>
        <v>0</v>
      </c>
      <c r="AL449" s="128">
        <f>IF(E449=1,VLOOKUP(Työfile_2024!D449,'2015'!$F$12:$AB$1887,23,FALSE),"-")</f>
        <v>0</v>
      </c>
      <c r="AM449" s="56">
        <f>VLOOKUP(Työfile_2024!D449,Tmatkat_20km_tarkasteltava_verk!$C$2:$D$1804,2,FALSE)</f>
        <v>415</v>
      </c>
      <c r="AN449" s="148">
        <f t="shared" si="96"/>
        <v>0.33486152010467957</v>
      </c>
      <c r="AO449" s="178">
        <f>IF(E449=1,VLOOKUP(Työfile_2024!D449,'2015'!$F$12:$AC$1887,24,FALSE),"-")</f>
        <v>149</v>
      </c>
      <c r="AP449" s="52" t="str">
        <f>VLOOKUP(D449,Tarkasteltava_verkko_2024_harva!$E$2:$I$1804,5,FALSE)</f>
        <v>tiivis</v>
      </c>
      <c r="AQ449" s="52">
        <f>VLOOKUP(D449,Tarkasteltava_verkko_2024_harva!$E$2:$I$1804,4,FALSE)</f>
        <v>0</v>
      </c>
      <c r="AR449" s="148">
        <v>0</v>
      </c>
      <c r="AS449" s="170" t="str">
        <f>IFERROR(VLOOKUP(C449,'2015'!$C$12:$AG$1887,30,FALSE),"-")</f>
        <v/>
      </c>
      <c r="AT449" s="148">
        <v>0</v>
      </c>
      <c r="AU449" s="170">
        <f>IFERROR(VLOOKUP(C449,'2015'!$C$12:$AG$1887,31,FALSE),"-")</f>
        <v>0</v>
      </c>
      <c r="AV449" s="106"/>
      <c r="AW449" s="63">
        <f>IFERROR(VLOOKUP(C449,Merkittävyysluokitus!$A$2:$J$1705,10,FALSE),"-")</f>
        <v>2</v>
      </c>
      <c r="AX449" s="175">
        <f>IFERROR(VLOOKUP(C449,Merkittävyysluokitus!$A$2:$J$1705,6,FALSE),"-")</f>
        <v>11.355007610350075</v>
      </c>
      <c r="AY449" s="175">
        <f>IFERROR(VLOOKUP(C449,Merkittävyysluokitus!$A$2:$J$1705,7,FALSE),"-")</f>
        <v>4.1333333333333329</v>
      </c>
      <c r="AZ449" s="175">
        <f>IFERROR(VLOOKUP(C449,Merkittävyysluokitus!$A$2:$J$1705,8,FALSE),"-")</f>
        <v>5.7216742770167421</v>
      </c>
      <c r="BA449" s="175">
        <f>IFERROR(VLOOKUP(C449,Merkittävyysluokitus!$A$2:$J$1705,9,FALSE),"-")</f>
        <v>1.5</v>
      </c>
      <c r="BB449" s="203"/>
      <c r="BC449" s="203" t="str">
        <f t="shared" si="97"/>
        <v/>
      </c>
      <c r="BD449" s="39" t="str">
        <f t="shared" si="105"/>
        <v>pinkki</v>
      </c>
      <c r="BE449" s="68" t="str">
        <f t="shared" si="92"/>
        <v>musta</v>
      </c>
      <c r="BF449" s="68" t="str">
        <f t="shared" si="93"/>
        <v>musta</v>
      </c>
      <c r="BG449" s="68" t="str">
        <f t="shared" si="94"/>
        <v>musta</v>
      </c>
      <c r="BH449" s="208" t="str">
        <f t="shared" si="95"/>
        <v>musta</v>
      </c>
      <c r="BI449" s="39"/>
      <c r="BJ449" s="39" t="str">
        <f>IF(F449="ei löydy","uusi tie",IF(E449=0,"tieosoite muuttunut",IF(E449=1,VLOOKUP(D449,'2015'!$F$12:$AL$1887,31,FALSE),"-")))</f>
        <v>punainen</v>
      </c>
      <c r="BK449" s="67" t="str">
        <f>IF(E449=1,VLOOKUP(D449,'2015'!$F$12:$AL$1887,32,FALSE),"-")</f>
        <v>punainen</v>
      </c>
      <c r="BL449" s="39" t="str">
        <f>IF(F449="ei löydy","uusi tie",IF(E449=0,"tieosoite muuttunut",IF(E449=1,VLOOKUP(D449,'2015'!$F$12:$AL$1887,33,FALSE),"-")))</f>
        <v>pinkki</v>
      </c>
      <c r="BM449" s="39"/>
      <c r="BN449" s="217" t="str">
        <f>VLOOKUP(D449,'2015'!$F$12:$AL$1887,33,FALSE)</f>
        <v>pinkki</v>
      </c>
      <c r="BO449" s="39"/>
      <c r="BP449" s="115"/>
      <c r="BQ449" s="26" t="s">
        <v>60</v>
      </c>
      <c r="BS449" s="5"/>
      <c r="BU449" s="37"/>
      <c r="BV449" s="30"/>
      <c r="BX449" t="str">
        <f>IF(E449=1,VLOOKUP(D449,'2015'!$F$12:$AX$1887,43,FALSE),"-")</f>
        <v>punainen</v>
      </c>
      <c r="BY449" t="str">
        <f>IF(E449=1,VLOOKUP(D449,'2015'!$F$12:$AX$1887,44,FALSE),"-")</f>
        <v>musta</v>
      </c>
      <c r="BZ449" t="str">
        <f>IF(E449=1,VLOOKUP(D449,'2015'!$F$12:$AX$1887,45,FALSE),"-")</f>
        <v>musta</v>
      </c>
      <c r="CG449" s="2" t="s">
        <v>9</v>
      </c>
      <c r="CH449" s="21" t="s">
        <v>10</v>
      </c>
      <c r="CI449" s="21" t="s">
        <v>10</v>
      </c>
      <c r="CK449" s="21" t="s">
        <v>10</v>
      </c>
      <c r="CL449" s="21" t="s">
        <v>10</v>
      </c>
      <c r="CM449" s="21" t="s">
        <v>10</v>
      </c>
    </row>
    <row r="450" spans="1:94" ht="15.75" thickBot="1" x14ac:dyDescent="0.3">
      <c r="A450" s="50"/>
      <c r="B450" s="50"/>
      <c r="C450" s="50" t="str">
        <f t="shared" si="98"/>
        <v>186_10_7274</v>
      </c>
      <c r="D450" s="51" t="str">
        <f t="shared" si="99"/>
        <v>186_10</v>
      </c>
      <c r="E450" s="224">
        <f>IFERROR(VLOOKUP(C450,'2015'!$C$12:$D$1887,2,FALSE),0)</f>
        <v>0</v>
      </c>
      <c r="F450" s="51">
        <f>IFERROR(K450-IFERROR(VLOOKUP(D450,'2015'!$F$12:$I$1887,4,FALSE),"ei löydy"),"ei löydy")</f>
        <v>2775</v>
      </c>
      <c r="G450" s="224">
        <f>IFERROR(VLOOKUP(Työfile_2024!C450,Liikennemalli!$D$6:$G$1921,4,FALSE),0)</f>
        <v>1</v>
      </c>
      <c r="H450" s="225">
        <f>K450-IFERROR(VLOOKUP(Työfile_2024!D450,Liikennemalli!$C$6:$H$1921,6,FALSE),"ei löydy")</f>
        <v>0</v>
      </c>
      <c r="I450" s="80">
        <v>186</v>
      </c>
      <c r="J450" s="52">
        <v>10</v>
      </c>
      <c r="K450" s="52">
        <v>7274</v>
      </c>
      <c r="L450" s="53"/>
      <c r="M450" s="54"/>
      <c r="N450" s="54"/>
      <c r="O450" s="54"/>
      <c r="P450" s="54"/>
      <c r="Q450" s="55"/>
      <c r="R450" s="55"/>
      <c r="S450" s="55"/>
      <c r="T450" s="55"/>
      <c r="U450" s="52"/>
      <c r="V450" s="56">
        <v>1289</v>
      </c>
      <c r="W450" s="56">
        <v>110</v>
      </c>
      <c r="X450" s="56">
        <v>1273</v>
      </c>
      <c r="Y450" s="56">
        <f>VLOOKUP(D450,Liikennemalli24!$D$2:$F$1804,2,FALSE)</f>
        <v>966</v>
      </c>
      <c r="Z450" s="148">
        <f>VLOOKUP(D450,Liikennemalli24!$D$2:$F$1804,3,FALSE)</f>
        <v>0.60899999999999999</v>
      </c>
      <c r="AA450" s="178">
        <f>IF(G450=1,VLOOKUP(C450,Liikennemalli!$D$6:$H$1921,2,FALSE),"-")</f>
        <v>394</v>
      </c>
      <c r="AB450" s="198">
        <f>IF(G450=1,VLOOKUP(C450,Liikennemalli!$D$6:$H$1921,3,FALSE),"-")</f>
        <v>0.841880341880341</v>
      </c>
      <c r="AC450" s="51" t="str">
        <f>IF(E450=1,VLOOKUP(Työfile_2024!D450,'2015'!$F$12:$X$1887,18,FALSE),"-")</f>
        <v>-</v>
      </c>
      <c r="AD450" s="51" t="str">
        <f>IF(E450=1,VLOOKUP(Työfile_2024!D450,'2015'!$F$12:$X$1887,19,FALSE),"-")</f>
        <v>-</v>
      </c>
      <c r="AI450" s="128" t="str">
        <f>IF(E450=1,VLOOKUP(Työfile_2024!D450,'2015'!$F$12:$AB$1887,20,FALSE),"-")</f>
        <v>-</v>
      </c>
      <c r="AJ450" s="128" t="str">
        <f>IF(E450=1,VLOOKUP(Työfile_2024!D450,'2015'!$F$12:$AB$1887,21,FALSE),"-")</f>
        <v>-</v>
      </c>
      <c r="AK450" s="128" t="str">
        <f>IF(E450=1,VLOOKUP(Työfile_2024!D450,'2015'!$F$12:$AB$1887,22,FALSE),"-")</f>
        <v>-</v>
      </c>
      <c r="AL450" s="128" t="str">
        <f>IF(E450=1,VLOOKUP(Työfile_2024!D450,'2015'!$F$12:$AB$1887,23,FALSE),"-")</f>
        <v>-</v>
      </c>
      <c r="AM450" s="56">
        <f>VLOOKUP(Työfile_2024!D450,Tmatkat_20km_tarkasteltava_verk!$C$2:$D$1804,2,FALSE)</f>
        <v>254</v>
      </c>
      <c r="AN450" s="148">
        <f t="shared" si="96"/>
        <v>0.19705197827773469</v>
      </c>
      <c r="AO450" s="178" t="str">
        <f>IF(E450=1,VLOOKUP(Työfile_2024!D450,'2015'!$F$12:$AC$1887,24,FALSE),"-")</f>
        <v>-</v>
      </c>
      <c r="AP450" s="52" t="str">
        <f>VLOOKUP(D450,Tarkasteltava_verkko_2024_harva!$E$2:$I$1804,5,FALSE)</f>
        <v>tiivis</v>
      </c>
      <c r="AQ450" s="52">
        <f>VLOOKUP(D450,Tarkasteltava_verkko_2024_harva!$E$2:$I$1804,4,FALSE)</f>
        <v>0</v>
      </c>
      <c r="AR450" s="148">
        <v>0</v>
      </c>
      <c r="AS450" s="170" t="str">
        <f>IFERROR(VLOOKUP(C450,'2015'!$C$12:$AG$1887,30,FALSE),"-")</f>
        <v>-</v>
      </c>
      <c r="AT450" s="148">
        <v>0</v>
      </c>
      <c r="AU450" s="170" t="str">
        <f>IFERROR(VLOOKUP(C450,'2015'!$C$12:$AG$1887,31,FALSE),"-")</f>
        <v>-</v>
      </c>
      <c r="AV450" s="106"/>
      <c r="AW450" s="63">
        <f>IFERROR(VLOOKUP(C450,Merkittävyysluokitus!$A$2:$J$1705,10,FALSE),"-")</f>
        <v>2</v>
      </c>
      <c r="AX450" s="175">
        <f>IFERROR(VLOOKUP(C450,Merkittävyysluokitus!$A$2:$J$1705,6,FALSE),"-")</f>
        <v>11.463439878234398</v>
      </c>
      <c r="AY450" s="175">
        <f>IFERROR(VLOOKUP(C450,Merkittävyysluokitus!$A$2:$J$1705,7,FALSE),"-")</f>
        <v>3.9750000000000001</v>
      </c>
      <c r="AZ450" s="175">
        <f>IFERROR(VLOOKUP(C450,Merkittävyysluokitus!$A$2:$J$1705,8,FALSE),"-")</f>
        <v>5.6551065449010647</v>
      </c>
      <c r="BA450" s="175">
        <f>IFERROR(VLOOKUP(C450,Merkittävyysluokitus!$A$2:$J$1705,9,FALSE),"-")</f>
        <v>1.8333333333333333</v>
      </c>
      <c r="BB450" s="203"/>
      <c r="BC450" s="203" t="str">
        <f t="shared" si="97"/>
        <v>tieosoite muuttunut</v>
      </c>
      <c r="BD450" s="39" t="str">
        <f t="shared" si="105"/>
        <v>musta</v>
      </c>
      <c r="BE450" s="68" t="str">
        <f t="shared" si="92"/>
        <v>punainen</v>
      </c>
      <c r="BF450" s="68" t="str">
        <f t="shared" si="93"/>
        <v>musta</v>
      </c>
      <c r="BG450" s="68" t="str">
        <f t="shared" si="94"/>
        <v>musta</v>
      </c>
      <c r="BH450" s="208" t="str">
        <f t="shared" si="95"/>
        <v>musta</v>
      </c>
      <c r="BI450" s="39"/>
      <c r="BJ450" s="39" t="str">
        <f>IF(F450="ei löydy","uusi tie",IF(E450=0,"tieosoite muuttunut",IF(E450=1,VLOOKUP(D450,'2015'!$F$12:$AL$1887,31,FALSE),"-")))</f>
        <v>tieosoite muuttunut</v>
      </c>
      <c r="BK450" s="67" t="str">
        <f>IF(E450=1,VLOOKUP(D450,'2015'!$F$12:$AL$1887,32,FALSE),"-")</f>
        <v>-</v>
      </c>
      <c r="BL450" s="39" t="str">
        <f>IF(F450="ei löydy","uusi tie",IF(E450=0,"tieosoite muuttunut",IF(E450=1,VLOOKUP(D450,'2015'!$F$12:$AL$1887,33,FALSE),"-")))</f>
        <v>tieosoite muuttunut</v>
      </c>
      <c r="BM450" s="39"/>
      <c r="BN450" s="217" t="str">
        <f>VLOOKUP(D450,'2015'!$F$12:$AL$1887,33,FALSE)</f>
        <v>pinkki</v>
      </c>
      <c r="BO450" s="39"/>
      <c r="BP450" s="115"/>
      <c r="BQ450" s="26" t="s">
        <v>50</v>
      </c>
      <c r="BS450" s="5"/>
      <c r="BU450" s="37"/>
      <c r="BV450" s="30"/>
      <c r="BX450" t="str">
        <f>IF(E450=1,VLOOKUP(D450,'2015'!$F$12:$AX$1887,43,FALSE),"-")</f>
        <v>-</v>
      </c>
      <c r="BY450" t="str">
        <f>IF(E450=1,VLOOKUP(D450,'2015'!$F$12:$AX$1887,44,FALSE),"-")</f>
        <v>-</v>
      </c>
      <c r="BZ450" t="str">
        <f>IF(E450=1,VLOOKUP(D450,'2015'!$F$12:$AX$1887,45,FALSE),"-")</f>
        <v>-</v>
      </c>
      <c r="CG450" s="2" t="s">
        <v>9</v>
      </c>
      <c r="CH450" s="21" t="s">
        <v>10</v>
      </c>
      <c r="CI450" s="21" t="s">
        <v>10</v>
      </c>
      <c r="CK450" s="21" t="s">
        <v>10</v>
      </c>
      <c r="CL450" s="21" t="s">
        <v>10</v>
      </c>
      <c r="CM450" s="21" t="s">
        <v>10</v>
      </c>
    </row>
    <row r="451" spans="1:94" ht="15.75" thickBot="1" x14ac:dyDescent="0.3">
      <c r="A451" s="50"/>
      <c r="B451" s="50"/>
      <c r="C451" s="50" t="str">
        <f t="shared" si="98"/>
        <v>186_12_13628</v>
      </c>
      <c r="D451" s="51" t="str">
        <f t="shared" si="99"/>
        <v>186_12</v>
      </c>
      <c r="E451" s="224">
        <f>IFERROR(VLOOKUP(C451,'2015'!$C$12:$D$1887,2,FALSE),0)</f>
        <v>0</v>
      </c>
      <c r="F451" s="51">
        <f>IFERROR(K451-IFERROR(VLOOKUP(D451,'2015'!$F$12:$I$1887,4,FALSE),"ei löydy"),"ei löydy")</f>
        <v>9058</v>
      </c>
      <c r="G451" s="224">
        <f>IFERROR(VLOOKUP(Työfile_2024!C451,Liikennemalli!$D$6:$G$1921,4,FALSE),0)</f>
        <v>1</v>
      </c>
      <c r="H451" s="225">
        <f>K451-IFERROR(VLOOKUP(Työfile_2024!D451,Liikennemalli!$C$6:$H$1921,6,FALSE),"ei löydy")</f>
        <v>0</v>
      </c>
      <c r="I451" s="80">
        <v>186</v>
      </c>
      <c r="J451" s="52">
        <v>12</v>
      </c>
      <c r="K451" s="52">
        <v>13628</v>
      </c>
      <c r="L451" s="53"/>
      <c r="M451" s="54"/>
      <c r="N451" s="54"/>
      <c r="O451" s="54"/>
      <c r="P451" s="54"/>
      <c r="Q451" s="55"/>
      <c r="R451" s="55"/>
      <c r="S451" s="55"/>
      <c r="T451" s="55"/>
      <c r="U451" s="52"/>
      <c r="V451" s="56">
        <v>946.96044907543296</v>
      </c>
      <c r="W451" s="56">
        <v>82.740680950983275</v>
      </c>
      <c r="X451" s="56">
        <v>934.20560610507778</v>
      </c>
      <c r="Y451" s="56">
        <f>VLOOKUP(D451,Liikennemalli24!$D$2:$F$1804,2,FALSE)</f>
        <v>502</v>
      </c>
      <c r="Z451" s="148">
        <f>VLOOKUP(D451,Liikennemalli24!$D$2:$F$1804,3,FALSE)</f>
        <v>0.39700000000000002</v>
      </c>
      <c r="AA451" s="178">
        <f>IF(G451=1,VLOOKUP(C451,Liikennemalli!$D$6:$H$1921,2,FALSE),"-")</f>
        <v>411.615463386187</v>
      </c>
      <c r="AB451" s="198">
        <f>IF(G451=1,VLOOKUP(C451,Liikennemalli!$D$6:$H$1921,3,FALSE),"-")</f>
        <v>0.65683293044340696</v>
      </c>
      <c r="AC451" s="51" t="str">
        <f>IF(E451=1,VLOOKUP(Työfile_2024!D451,'2015'!$F$12:$X$1887,18,FALSE),"-")</f>
        <v>-</v>
      </c>
      <c r="AD451" s="51" t="str">
        <f>IF(E451=1,VLOOKUP(Työfile_2024!D451,'2015'!$F$12:$X$1887,19,FALSE),"-")</f>
        <v>-</v>
      </c>
      <c r="AI451" s="128" t="str">
        <f>IF(E451=1,VLOOKUP(Työfile_2024!D451,'2015'!$F$12:$AB$1887,20,FALSE),"-")</f>
        <v>-</v>
      </c>
      <c r="AJ451" s="128" t="str">
        <f>IF(E451=1,VLOOKUP(Työfile_2024!D451,'2015'!$F$12:$AB$1887,21,FALSE),"-")</f>
        <v>-</v>
      </c>
      <c r="AK451" s="128" t="str">
        <f>IF(E451=1,VLOOKUP(Työfile_2024!D451,'2015'!$F$12:$AB$1887,22,FALSE),"-")</f>
        <v>-</v>
      </c>
      <c r="AL451" s="128" t="str">
        <f>IF(E451=1,VLOOKUP(Työfile_2024!D451,'2015'!$F$12:$AB$1887,23,FALSE),"-")</f>
        <v>-</v>
      </c>
      <c r="AM451" s="56">
        <f>VLOOKUP(Työfile_2024!D451,Tmatkat_20km_tarkasteltava_verk!$C$2:$D$1804,2,FALSE)</f>
        <v>449</v>
      </c>
      <c r="AN451" s="148">
        <f t="shared" si="96"/>
        <v>0.47414863042947802</v>
      </c>
      <c r="AO451" s="178" t="str">
        <f>IF(E451=1,VLOOKUP(Työfile_2024!D451,'2015'!$F$12:$AC$1887,24,FALSE),"-")</f>
        <v>-</v>
      </c>
      <c r="AP451" s="52" t="str">
        <f>VLOOKUP(D451,Tarkasteltava_verkko_2024_harva!$E$2:$I$1804,5,FALSE)</f>
        <v>tiivis</v>
      </c>
      <c r="AQ451" s="52">
        <f>VLOOKUP(D451,Tarkasteltava_verkko_2024_harva!$E$2:$I$1804,4,FALSE)</f>
        <v>0</v>
      </c>
      <c r="AR451" s="148">
        <v>0</v>
      </c>
      <c r="AS451" s="170" t="str">
        <f>IFERROR(VLOOKUP(C451,'2015'!$C$12:$AG$1887,30,FALSE),"-")</f>
        <v>-</v>
      </c>
      <c r="AT451" s="148">
        <v>2.8617552098620489E-3</v>
      </c>
      <c r="AU451" s="170" t="str">
        <f>IFERROR(VLOOKUP(C451,'2015'!$C$12:$AG$1887,31,FALSE),"-")</f>
        <v>-</v>
      </c>
      <c r="AV451" s="106"/>
      <c r="AW451" s="63">
        <f>IFERROR(VLOOKUP(C451,Merkittävyysluokitus!$A$2:$J$1705,10,FALSE),"-")</f>
        <v>2</v>
      </c>
      <c r="AX451" s="175">
        <f>IFERROR(VLOOKUP(C451,Merkittävyysluokitus!$A$2:$J$1705,6,FALSE),"-")</f>
        <v>12.616954406587027</v>
      </c>
      <c r="AY451" s="175">
        <f>IFERROR(VLOOKUP(C451,Merkittävyysluokitus!$A$2:$J$1705,7,FALSE),"-")</f>
        <v>4.0408813472262981</v>
      </c>
      <c r="AZ451" s="175">
        <f>IFERROR(VLOOKUP(C451,Merkittävyysluokitus!$A$2:$J$1705,8,FALSE),"-")</f>
        <v>6.2427397260273967</v>
      </c>
      <c r="BA451" s="175">
        <f>IFERROR(VLOOKUP(C451,Merkittävyysluokitus!$A$2:$J$1705,9,FALSE),"-")</f>
        <v>2.333333333333333</v>
      </c>
      <c r="BB451" s="218" t="s">
        <v>60</v>
      </c>
      <c r="BC451" s="203" t="str">
        <f t="shared" si="97"/>
        <v>tieosoite muuttunut</v>
      </c>
      <c r="BD451" s="39" t="str">
        <f t="shared" si="105"/>
        <v>musta</v>
      </c>
      <c r="BE451" s="68" t="str">
        <f t="shared" si="92"/>
        <v>musta</v>
      </c>
      <c r="BF451" s="68" t="str">
        <f t="shared" si="93"/>
        <v>musta</v>
      </c>
      <c r="BG451" s="68" t="str">
        <f t="shared" si="94"/>
        <v>musta</v>
      </c>
      <c r="BH451" s="208" t="str">
        <f t="shared" si="95"/>
        <v>musta</v>
      </c>
      <c r="BI451" s="39"/>
      <c r="BJ451" s="39" t="str">
        <f>IF(F451="ei löydy","uusi tie",IF(E451=0,"tieosoite muuttunut",IF(E451=1,VLOOKUP(D451,'2015'!$F$12:$AL$1887,31,FALSE),"-")))</f>
        <v>tieosoite muuttunut</v>
      </c>
      <c r="BK451" s="67" t="str">
        <f>IF(E451=1,VLOOKUP(D451,'2015'!$F$12:$AL$1887,32,FALSE),"-")</f>
        <v>-</v>
      </c>
      <c r="BL451" s="39" t="str">
        <f>IF(F451="ei löydy","uusi tie",IF(E451=0,"tieosoite muuttunut",IF(E451=1,VLOOKUP(D451,'2015'!$F$12:$AL$1887,33,FALSE),"-")))</f>
        <v>tieosoite muuttunut</v>
      </c>
      <c r="BM451" s="39"/>
      <c r="BN451" s="217" t="str">
        <f>VLOOKUP(D451,'2015'!$F$12:$AL$1887,33,FALSE)</f>
        <v>pinkki</v>
      </c>
      <c r="BO451" s="39"/>
      <c r="BP451" s="115"/>
      <c r="BQ451" s="26" t="s">
        <v>50</v>
      </c>
      <c r="BS451" s="5"/>
      <c r="BU451" s="37"/>
      <c r="BV451" s="30"/>
      <c r="BX451" t="str">
        <f>IF(E451=1,VLOOKUP(D451,'2015'!$F$12:$AX$1887,43,FALSE),"-")</f>
        <v>-</v>
      </c>
      <c r="BY451" t="str">
        <f>IF(E451=1,VLOOKUP(D451,'2015'!$F$12:$AX$1887,44,FALSE),"-")</f>
        <v>-</v>
      </c>
      <c r="BZ451" t="str">
        <f>IF(E451=1,VLOOKUP(D451,'2015'!$F$12:$AX$1887,45,FALSE),"-")</f>
        <v>-</v>
      </c>
      <c r="CG451" s="21"/>
      <c r="CH451" s="21"/>
      <c r="CI451" s="21"/>
      <c r="CK451" s="21"/>
      <c r="CL451" s="21"/>
      <c r="CM451" s="21"/>
    </row>
    <row r="452" spans="1:94" ht="15.75" thickBot="1" x14ac:dyDescent="0.3">
      <c r="A452" s="50"/>
      <c r="B452" s="50"/>
      <c r="C452" s="50" t="str">
        <f t="shared" si="98"/>
        <v>186_14_2690</v>
      </c>
      <c r="D452" s="51" t="str">
        <f t="shared" si="99"/>
        <v>186_14</v>
      </c>
      <c r="E452" s="224">
        <f>IFERROR(VLOOKUP(C452,'2015'!$C$12:$D$1887,2,FALSE),0)</f>
        <v>1</v>
      </c>
      <c r="F452" s="51">
        <f>IFERROR(K452-IFERROR(VLOOKUP(D452,'2015'!$F$12:$I$1887,4,FALSE),"ei löydy"),"ei löydy")</f>
        <v>0</v>
      </c>
      <c r="G452" s="224">
        <f>IFERROR(VLOOKUP(Työfile_2024!C452,Liikennemalli!$D$6:$G$1921,4,FALSE),0)</f>
        <v>1</v>
      </c>
      <c r="H452" s="225">
        <f>K452-IFERROR(VLOOKUP(Työfile_2024!D452,Liikennemalli!$C$6:$H$1921,6,FALSE),"ei löydy")</f>
        <v>0</v>
      </c>
      <c r="I452" s="80">
        <v>186</v>
      </c>
      <c r="J452" s="52">
        <v>14</v>
      </c>
      <c r="K452" s="52">
        <v>2690</v>
      </c>
      <c r="L452" s="53"/>
      <c r="M452" s="54"/>
      <c r="N452" s="54"/>
      <c r="O452" s="54"/>
      <c r="P452" s="54"/>
      <c r="Q452" s="55"/>
      <c r="R452" s="55"/>
      <c r="S452" s="55"/>
      <c r="T452" s="55"/>
      <c r="U452" s="52"/>
      <c r="V452" s="56">
        <v>1556</v>
      </c>
      <c r="W452" s="56">
        <v>211</v>
      </c>
      <c r="X452" s="56">
        <v>1663</v>
      </c>
      <c r="Y452" s="56">
        <f>VLOOKUP(D452,Liikennemalli24!$D$2:$F$1804,2,FALSE)</f>
        <v>609</v>
      </c>
      <c r="Z452" s="148">
        <f>VLOOKUP(D452,Liikennemalli24!$D$2:$F$1804,3,FALSE)</f>
        <v>0.41299999999999998</v>
      </c>
      <c r="AA452" s="178">
        <f>IF(G452=1,VLOOKUP(C452,Liikennemalli!$D$6:$H$1921,2,FALSE),"-")</f>
        <v>635.23328063145198</v>
      </c>
      <c r="AB452" s="198">
        <f>IF(G452=1,VLOOKUP(C452,Liikennemalli!$D$6:$H$1921,3,FALSE),"-")</f>
        <v>0.61362592774611502</v>
      </c>
      <c r="AC452" s="51">
        <f>IF(E452=1,VLOOKUP(Työfile_2024!D452,'2015'!$F$12:$X$1887,18,FALSE),"-")</f>
        <v>362</v>
      </c>
      <c r="AD452" s="51">
        <f>IF(E452=1,VLOOKUP(Työfile_2024!D452,'2015'!$F$12:$X$1887,19,FALSE),"-")</f>
        <v>0.77</v>
      </c>
      <c r="AI452" s="128">
        <f>IF(E452=1,VLOOKUP(Työfile_2024!D452,'2015'!$F$12:$AB$1887,20,FALSE),"-")</f>
        <v>0</v>
      </c>
      <c r="AJ452" s="128">
        <f>IF(E452=1,VLOOKUP(Työfile_2024!D452,'2015'!$F$12:$AB$1887,21,FALSE),"-")</f>
        <v>0</v>
      </c>
      <c r="AK452" s="128">
        <f>IF(E452=1,VLOOKUP(Työfile_2024!D452,'2015'!$F$12:$AB$1887,22,FALSE),"-")</f>
        <v>0</v>
      </c>
      <c r="AL452" s="128">
        <f>IF(E452=1,VLOOKUP(Työfile_2024!D452,'2015'!$F$12:$AB$1887,23,FALSE),"-")</f>
        <v>0</v>
      </c>
      <c r="AM452" s="56">
        <f>VLOOKUP(Työfile_2024!D452,Tmatkat_20km_tarkasteltava_verk!$C$2:$D$1804,2,FALSE)</f>
        <v>254</v>
      </c>
      <c r="AN452" s="148">
        <f t="shared" si="96"/>
        <v>0.16323907455012854</v>
      </c>
      <c r="AO452" s="178">
        <f>IF(E452=1,VLOOKUP(Työfile_2024!D452,'2015'!$F$12:$AC$1887,24,FALSE),"-")</f>
        <v>224</v>
      </c>
      <c r="AP452" s="52" t="str">
        <f>VLOOKUP(D452,Tarkasteltava_verkko_2024_harva!$E$2:$I$1804,5,FALSE)</f>
        <v>tiivis</v>
      </c>
      <c r="AQ452" s="52">
        <f>VLOOKUP(D452,Tarkasteltava_verkko_2024_harva!$E$2:$I$1804,4,FALSE)</f>
        <v>0</v>
      </c>
      <c r="AR452" s="148">
        <v>0</v>
      </c>
      <c r="AS452" s="170" t="str">
        <f>IFERROR(VLOOKUP(C452,'2015'!$C$12:$AG$1887,30,FALSE),"-")</f>
        <v/>
      </c>
      <c r="AT452" s="148">
        <v>0</v>
      </c>
      <c r="AU452" s="170">
        <f>IFERROR(VLOOKUP(C452,'2015'!$C$12:$AG$1887,31,FALSE),"-")</f>
        <v>0</v>
      </c>
      <c r="AV452" s="106"/>
      <c r="AW452" s="63">
        <f>IFERROR(VLOOKUP(C452,Merkittävyysluokitus!$A$2:$J$1705,10,FALSE),"-")</f>
        <v>2</v>
      </c>
      <c r="AX452" s="175">
        <f>IFERROR(VLOOKUP(C452,Merkittävyysluokitus!$A$2:$J$1705,6,FALSE),"-")</f>
        <v>11.211339421613394</v>
      </c>
      <c r="AY452" s="175">
        <f>IFERROR(VLOOKUP(C452,Merkittävyysluokitus!$A$2:$J$1705,7,FALSE),"-")</f>
        <v>4.3066666666666666</v>
      </c>
      <c r="AZ452" s="175">
        <f>IFERROR(VLOOKUP(C452,Merkittävyysluokitus!$A$2:$J$1705,8,FALSE),"-")</f>
        <v>4.738006088280061</v>
      </c>
      <c r="BA452" s="175">
        <f>IFERROR(VLOOKUP(C452,Merkittävyysluokitus!$A$2:$J$1705,9,FALSE),"-")</f>
        <v>2.1666666666666665</v>
      </c>
      <c r="BB452" s="203"/>
      <c r="BC452" s="203" t="str">
        <f t="shared" si="97"/>
        <v>muutos</v>
      </c>
      <c r="BD452" s="39" t="str">
        <f t="shared" si="105"/>
        <v>musta</v>
      </c>
      <c r="BE452" s="68" t="str">
        <f t="shared" si="92"/>
        <v>musta</v>
      </c>
      <c r="BF452" s="68" t="str">
        <f t="shared" si="93"/>
        <v>musta</v>
      </c>
      <c r="BG452" s="68" t="str">
        <f t="shared" si="94"/>
        <v>musta</v>
      </c>
      <c r="BH452" s="208" t="str">
        <f t="shared" si="95"/>
        <v>musta</v>
      </c>
      <c r="BI452" s="39"/>
      <c r="BJ452" s="39" t="str">
        <f>IF(F452="ei löydy","uusi tie",IF(E452=0,"tieosoite muuttunut",IF(E452=1,VLOOKUP(D452,'2015'!$F$12:$AL$1887,31,FALSE),"-")))</f>
        <v>punainen</v>
      </c>
      <c r="BK452" s="67" t="str">
        <f>IF(E452=1,VLOOKUP(D452,'2015'!$F$12:$AL$1887,32,FALSE),"-")</f>
        <v>punainen</v>
      </c>
      <c r="BL452" s="39" t="str">
        <f>IF(F452="ei löydy","uusi tie",IF(E452=0,"tieosoite muuttunut",IF(E452=1,VLOOKUP(D452,'2015'!$F$12:$AL$1887,33,FALSE),"-")))</f>
        <v>punainen</v>
      </c>
      <c r="BM452" s="39"/>
      <c r="BN452" s="217" t="str">
        <f>VLOOKUP(D452,'2015'!$F$12:$AL$1887,33,FALSE)</f>
        <v>punainen</v>
      </c>
      <c r="BO452" s="39"/>
      <c r="BP452" s="115"/>
      <c r="BQ452" s="26" t="s">
        <v>50</v>
      </c>
      <c r="BS452" s="5"/>
      <c r="BU452" s="37"/>
      <c r="BV452" s="30"/>
      <c r="BX452" t="str">
        <f>IF(E452=1,VLOOKUP(D452,'2015'!$F$12:$AX$1887,43,FALSE),"-")</f>
        <v>punainen</v>
      </c>
      <c r="BY452" t="str">
        <f>IF(E452=1,VLOOKUP(D452,'2015'!$F$12:$AX$1887,44,FALSE),"-")</f>
        <v>musta</v>
      </c>
      <c r="BZ452" t="str">
        <f>IF(E452=1,VLOOKUP(D452,'2015'!$F$12:$AX$1887,45,FALSE),"-")</f>
        <v>musta</v>
      </c>
      <c r="CG452" s="2" t="s">
        <v>37</v>
      </c>
      <c r="CH452" s="2" t="s">
        <v>37</v>
      </c>
      <c r="CI452" s="2" t="s">
        <v>37</v>
      </c>
      <c r="CK452" s="2" t="s">
        <v>9</v>
      </c>
      <c r="CL452" s="21" t="s">
        <v>10</v>
      </c>
      <c r="CM452" s="21" t="s">
        <v>10</v>
      </c>
    </row>
    <row r="453" spans="1:94" ht="15.75" thickBot="1" x14ac:dyDescent="0.3">
      <c r="A453" s="50"/>
      <c r="B453" s="50"/>
      <c r="C453" s="50" t="str">
        <f t="shared" si="98"/>
        <v>186_15_4173</v>
      </c>
      <c r="D453" s="51" t="str">
        <f t="shared" si="99"/>
        <v>186_15</v>
      </c>
      <c r="E453" s="224">
        <f>IFERROR(VLOOKUP(C453,'2015'!$C$12:$D$1887,2,FALSE),0)</f>
        <v>1</v>
      </c>
      <c r="F453" s="51">
        <f>IFERROR(K453-IFERROR(VLOOKUP(D453,'2015'!$F$12:$I$1887,4,FALSE),"ei löydy"),"ei löydy")</f>
        <v>0</v>
      </c>
      <c r="G453" s="224">
        <f>IFERROR(VLOOKUP(Työfile_2024!C453,Liikennemalli!$D$6:$G$1921,4,FALSE),0)</f>
        <v>1</v>
      </c>
      <c r="H453" s="225">
        <f>K453-IFERROR(VLOOKUP(Työfile_2024!D453,Liikennemalli!$C$6:$H$1921,6,FALSE),"ei löydy")</f>
        <v>0</v>
      </c>
      <c r="I453" s="80">
        <v>186</v>
      </c>
      <c r="J453" s="52">
        <v>15</v>
      </c>
      <c r="K453" s="52">
        <v>4173</v>
      </c>
      <c r="L453" s="53"/>
      <c r="M453" s="54"/>
      <c r="N453" s="54"/>
      <c r="O453" s="54"/>
      <c r="P453" s="54"/>
      <c r="Q453" s="55"/>
      <c r="R453" s="55"/>
      <c r="S453" s="55"/>
      <c r="T453" s="55"/>
      <c r="U453" s="52"/>
      <c r="V453" s="56">
        <v>756.72537742631198</v>
      </c>
      <c r="W453" s="56">
        <v>265.96621135873471</v>
      </c>
      <c r="X453" s="56">
        <v>929.17469446441407</v>
      </c>
      <c r="Y453" s="56">
        <f>VLOOKUP(D453,Liikennemalli24!$D$2:$F$1804,2,FALSE)</f>
        <v>136</v>
      </c>
      <c r="Z453" s="148">
        <f>VLOOKUP(D453,Liikennemalli24!$D$2:$F$1804,3,FALSE)</f>
        <v>0.41699999999999998</v>
      </c>
      <c r="AA453" s="178">
        <f>IF(G453=1,VLOOKUP(C453,Liikennemalli!$D$6:$H$1921,2,FALSE),"-")</f>
        <v>309.61969997029399</v>
      </c>
      <c r="AB453" s="198">
        <f>IF(G453=1,VLOOKUP(C453,Liikennemalli!$D$6:$H$1921,3,FALSE),"-")</f>
        <v>0.69678205219554501</v>
      </c>
      <c r="AC453" s="51">
        <f>IF(E453=1,VLOOKUP(Työfile_2024!D453,'2015'!$F$12:$X$1887,18,FALSE),"-")</f>
        <v>12</v>
      </c>
      <c r="AD453" s="51">
        <f>IF(E453=1,VLOOKUP(Työfile_2024!D453,'2015'!$F$12:$X$1887,19,FALSE),"-")</f>
        <v>0.33</v>
      </c>
      <c r="AI453" s="128">
        <f>IF(E453=1,VLOOKUP(Työfile_2024!D453,'2015'!$F$12:$AB$1887,20,FALSE),"-")</f>
        <v>0</v>
      </c>
      <c r="AJ453" s="128">
        <f>IF(E453=1,VLOOKUP(Työfile_2024!D453,'2015'!$F$12:$AB$1887,21,FALSE),"-")</f>
        <v>0</v>
      </c>
      <c r="AK453" s="128">
        <f>IF(E453=1,VLOOKUP(Työfile_2024!D453,'2015'!$F$12:$AB$1887,22,FALSE),"-")</f>
        <v>0</v>
      </c>
      <c r="AL453" s="128">
        <f>IF(E453=1,VLOOKUP(Työfile_2024!D453,'2015'!$F$12:$AB$1887,23,FALSE),"-")</f>
        <v>0</v>
      </c>
      <c r="AM453" s="56">
        <f>VLOOKUP(Työfile_2024!D453,Tmatkat_20km_tarkasteltava_verk!$C$2:$D$1804,2,FALSE)</f>
        <v>130</v>
      </c>
      <c r="AN453" s="148">
        <f t="shared" si="96"/>
        <v>0.17179283776915369</v>
      </c>
      <c r="AO453" s="178">
        <f>IF(E453=1,VLOOKUP(Työfile_2024!D453,'2015'!$F$12:$AC$1887,24,FALSE),"-")</f>
        <v>98</v>
      </c>
      <c r="AP453" s="52">
        <f>VLOOKUP(D453,Tarkasteltava_verkko_2024_harva!$E$2:$I$1804,5,FALSE)</f>
        <v>0</v>
      </c>
      <c r="AQ453" s="52">
        <f>VLOOKUP(D453,Tarkasteltava_verkko_2024_harva!$E$2:$I$1804,4,FALSE)</f>
        <v>0</v>
      </c>
      <c r="AR453" s="148">
        <v>0.5935777618020609</v>
      </c>
      <c r="AS453" s="170" t="str">
        <f>IFERROR(VLOOKUP(C453,'2015'!$C$12:$AG$1887,30,FALSE),"-")</f>
        <v>Kyllä</v>
      </c>
      <c r="AT453" s="148">
        <v>0</v>
      </c>
      <c r="AU453" s="170">
        <f>IFERROR(VLOOKUP(C453,'2015'!$C$12:$AG$1887,31,FALSE),"-")</f>
        <v>0</v>
      </c>
      <c r="AV453" s="106"/>
      <c r="AW453" s="63">
        <f>IFERROR(VLOOKUP(C453,Merkittävyysluokitus!$A$2:$J$1705,10,FALSE),"-")</f>
        <v>2</v>
      </c>
      <c r="AX453" s="175">
        <f>IFERROR(VLOOKUP(C453,Merkittävyysluokitus!$A$2:$J$1705,6,FALSE),"-")</f>
        <v>10.649651018123684</v>
      </c>
      <c r="AY453" s="175">
        <f>IFERROR(VLOOKUP(C453,Merkittävyysluokitus!$A$2:$J$1705,7,FALSE),"-")</f>
        <v>3.4185094656122694</v>
      </c>
      <c r="AZ453" s="175">
        <f>IFERROR(VLOOKUP(C453,Merkittävyysluokitus!$A$2:$J$1705,8,FALSE),"-")</f>
        <v>5.7311415525114153</v>
      </c>
      <c r="BA453" s="175">
        <f>IFERROR(VLOOKUP(C453,Merkittävyysluokitus!$A$2:$J$1705,9,FALSE),"-")</f>
        <v>1.5</v>
      </c>
      <c r="BB453" s="218" t="s">
        <v>51</v>
      </c>
      <c r="BC453" s="203" t="str">
        <f t="shared" si="97"/>
        <v>muutos</v>
      </c>
      <c r="BD453" s="39" t="str">
        <f t="shared" si="105"/>
        <v>musta</v>
      </c>
      <c r="BE453" s="68" t="str">
        <f t="shared" si="92"/>
        <v>musta</v>
      </c>
      <c r="BF453" s="68" t="str">
        <f t="shared" si="93"/>
        <v>musta</v>
      </c>
      <c r="BG453" s="68" t="str">
        <f t="shared" si="94"/>
        <v>musta</v>
      </c>
      <c r="BH453" s="208" t="str">
        <f t="shared" si="95"/>
        <v>musta</v>
      </c>
      <c r="BI453" s="39"/>
      <c r="BJ453" s="39" t="str">
        <f>IF(F453="ei löydy","uusi tie",IF(E453=0,"tieosoite muuttunut",IF(E453=1,VLOOKUP(D453,'2015'!$F$12:$AL$1887,31,FALSE),"-")))</f>
        <v>punainen</v>
      </c>
      <c r="BK453" s="67" t="str">
        <f>IF(E453=1,VLOOKUP(D453,'2015'!$F$12:$AL$1887,32,FALSE),"-")</f>
        <v>punainen</v>
      </c>
      <c r="BL453" s="39" t="str">
        <f>IF(F453="ei löydy","uusi tie",IF(E453=0,"tieosoite muuttunut",IF(E453=1,VLOOKUP(D453,'2015'!$F$12:$AL$1887,33,FALSE),"-")))</f>
        <v>punainen</v>
      </c>
      <c r="BM453" s="39"/>
      <c r="BN453" s="217" t="str">
        <f>VLOOKUP(D453,'2015'!$F$12:$AL$1887,33,FALSE)</f>
        <v>punainen</v>
      </c>
      <c r="BO453" s="39"/>
      <c r="BP453" s="115"/>
      <c r="BQ453" s="26" t="s">
        <v>50</v>
      </c>
      <c r="BS453" s="5"/>
      <c r="BU453" s="37"/>
      <c r="BV453" s="30"/>
      <c r="BX453" t="str">
        <f>IF(E453=1,VLOOKUP(D453,'2015'!$F$12:$AX$1887,43,FALSE),"-")</f>
        <v>musta</v>
      </c>
      <c r="BY453" t="str">
        <f>IF(E453=1,VLOOKUP(D453,'2015'!$F$12:$AX$1887,44,FALSE),"-")</f>
        <v>musta</v>
      </c>
      <c r="BZ453" t="str">
        <f>IF(E453=1,VLOOKUP(D453,'2015'!$F$12:$AX$1887,45,FALSE),"-")</f>
        <v>musta</v>
      </c>
      <c r="CG453" s="2" t="s">
        <v>37</v>
      </c>
      <c r="CH453" s="2" t="s">
        <v>37</v>
      </c>
      <c r="CI453" s="2" t="s">
        <v>37</v>
      </c>
      <c r="CK453" s="21" t="s">
        <v>10</v>
      </c>
      <c r="CL453" s="21" t="s">
        <v>10</v>
      </c>
      <c r="CM453" s="21" t="s">
        <v>10</v>
      </c>
    </row>
    <row r="454" spans="1:94" ht="15.75" thickBot="1" x14ac:dyDescent="0.3">
      <c r="A454" s="50"/>
      <c r="B454" s="50"/>
      <c r="C454" s="50" t="str">
        <f t="shared" si="98"/>
        <v>213_1_4793</v>
      </c>
      <c r="D454" s="51" t="str">
        <f t="shared" si="99"/>
        <v>213_1</v>
      </c>
      <c r="E454" s="224">
        <f>IFERROR(VLOOKUP(C454,'2015'!$C$12:$D$1887,2,FALSE),0)</f>
        <v>1</v>
      </c>
      <c r="F454" s="51">
        <f>IFERROR(K454-IFERROR(VLOOKUP(D454,'2015'!$F$12:$I$1887,4,FALSE),"ei löydy"),"ei löydy")</f>
        <v>0</v>
      </c>
      <c r="G454" s="224">
        <f>IFERROR(VLOOKUP(Työfile_2024!C454,Liikennemalli!$D$6:$G$1921,4,FALSE),0)</f>
        <v>1</v>
      </c>
      <c r="H454" s="225">
        <f>K454-IFERROR(VLOOKUP(Työfile_2024!D454,Liikennemalli!$C$6:$H$1921,6,FALSE),"ei löydy")</f>
        <v>0</v>
      </c>
      <c r="I454" s="80">
        <v>213</v>
      </c>
      <c r="J454" s="52">
        <v>1</v>
      </c>
      <c r="K454" s="52">
        <v>4793</v>
      </c>
      <c r="L454" s="53"/>
      <c r="M454" s="54"/>
      <c r="N454" s="54"/>
      <c r="O454" s="54"/>
      <c r="P454" s="54"/>
      <c r="Q454" s="55"/>
      <c r="R454" s="55"/>
      <c r="S454" s="55"/>
      <c r="T454" s="55"/>
      <c r="U454" s="52"/>
      <c r="V454" s="56">
        <v>2168</v>
      </c>
      <c r="W454" s="56">
        <v>241</v>
      </c>
      <c r="X454" s="56">
        <v>2290</v>
      </c>
      <c r="Y454" s="56">
        <f>VLOOKUP(D454,Liikennemalli24!$D$2:$F$1804,2,FALSE)</f>
        <v>1602</v>
      </c>
      <c r="Z454" s="57">
        <f>VLOOKUP(D454,Liikennemalli24!$D$2:$F$1804,3,FALSE)</f>
        <v>0.753</v>
      </c>
      <c r="AA454" s="178">
        <f>IF(G454=1,VLOOKUP(C454,Liikennemalli!$D$6:$H$1921,2,FALSE),"-")</f>
        <v>747.85270992591597</v>
      </c>
      <c r="AB454" s="197">
        <f>IF(G454=1,VLOOKUP(C454,Liikennemalli!$D$6:$H$1921,3,FALSE),"-")</f>
        <v>0.76079905868637598</v>
      </c>
      <c r="AC454" s="134">
        <f>IF(E454=1,VLOOKUP(Työfile_2024!D454,'2015'!$F$12:$X$1887,18,FALSE),"-")</f>
        <v>2561</v>
      </c>
      <c r="AD454" s="127">
        <f>IF(E454=1,VLOOKUP(Työfile_2024!D454,'2015'!$F$12:$X$1887,19,FALSE),"-")</f>
        <v>0.93</v>
      </c>
      <c r="AI454" s="127">
        <f>IF(E454=1,VLOOKUP(Työfile_2024!D454,'2015'!$F$12:$AB$1887,20,FALSE),"-")</f>
        <v>0</v>
      </c>
      <c r="AJ454" s="127">
        <f>IF(E454=1,VLOOKUP(Työfile_2024!D454,'2015'!$F$12:$AB$1887,21,FALSE),"-")</f>
        <v>0</v>
      </c>
      <c r="AK454" s="127">
        <f>IF(E454=1,VLOOKUP(Työfile_2024!D454,'2015'!$F$12:$AB$1887,22,FALSE),"-")</f>
        <v>0</v>
      </c>
      <c r="AL454" s="127">
        <f>IF(E454=1,VLOOKUP(Työfile_2024!D454,'2015'!$F$12:$AB$1887,23,FALSE),"-")</f>
        <v>0</v>
      </c>
      <c r="AM454" s="56">
        <f>VLOOKUP(Työfile_2024!D454,Tmatkat_20km_tarkasteltava_verk!$C$2:$D$1804,2,FALSE)</f>
        <v>532</v>
      </c>
      <c r="AN454" s="148">
        <f t="shared" si="96"/>
        <v>0.24538745387453875</v>
      </c>
      <c r="AO454" s="178">
        <f>IF(E454=1,VLOOKUP(Työfile_2024!D454,'2015'!$F$12:$AC$1887,24,FALSE),"-")</f>
        <v>37</v>
      </c>
      <c r="AP454" s="52" t="str">
        <f>VLOOKUP(D454,Tarkasteltava_verkko_2024_harva!$E$2:$I$1804,5,FALSE)</f>
        <v>tiivis</v>
      </c>
      <c r="AQ454" s="52" t="str">
        <f>VLOOKUP(D454,Tarkasteltava_verkko_2024_harva!$E$2:$I$1804,4,FALSE)</f>
        <v>harva</v>
      </c>
      <c r="AR454" s="148">
        <v>0</v>
      </c>
      <c r="AS454" s="170" t="str">
        <f>IFERROR(VLOOKUP(C454,'2015'!$C$12:$AG$1887,30,FALSE),"-")</f>
        <v/>
      </c>
      <c r="AT454" s="148">
        <v>4.3813895263926563E-3</v>
      </c>
      <c r="AU454" s="170">
        <f>IFERROR(VLOOKUP(C454,'2015'!$C$12:$AG$1887,31,FALSE),"-")</f>
        <v>0</v>
      </c>
      <c r="AV454" s="106"/>
      <c r="AW454" s="63">
        <f>IFERROR(VLOOKUP(C454,Merkittävyysluokitus!$A$2:$J$1705,10,FALSE),"-")</f>
        <v>3</v>
      </c>
      <c r="AX454" s="175">
        <f>IFERROR(VLOOKUP(C454,Merkittävyysluokitus!$A$2:$J$1705,6,FALSE),"-")</f>
        <v>9.6972222222222211</v>
      </c>
      <c r="AY454" s="175">
        <f>IFERROR(VLOOKUP(C454,Merkittävyysluokitus!$A$2:$J$1705,7,FALSE),"-")</f>
        <v>4</v>
      </c>
      <c r="AZ454" s="175">
        <f>IFERROR(VLOOKUP(C454,Merkittävyysluokitus!$A$2:$J$1705,8,FALSE),"-")</f>
        <v>4.030555555555555</v>
      </c>
      <c r="BA454" s="175">
        <f>IFERROR(VLOOKUP(C454,Merkittävyysluokitus!$A$2:$J$1705,9,FALSE),"-")</f>
        <v>1.6666666666666665</v>
      </c>
      <c r="BB454" s="203"/>
      <c r="BC454" s="203" t="str">
        <f t="shared" si="97"/>
        <v/>
      </c>
      <c r="BD454" s="39" t="str">
        <f t="shared" si="105"/>
        <v>punainen</v>
      </c>
      <c r="BE454" s="68" t="str">
        <f t="shared" si="92"/>
        <v>punainen</v>
      </c>
      <c r="BF454" s="68" t="str">
        <f t="shared" si="93"/>
        <v>punainen</v>
      </c>
      <c r="BG454" s="68" t="str">
        <f t="shared" si="94"/>
        <v>punainen</v>
      </c>
      <c r="BH454" s="208" t="str">
        <f t="shared" si="95"/>
        <v>punainen</v>
      </c>
      <c r="BI454" s="117"/>
      <c r="BJ454" s="39" t="str">
        <f>IF(F454="ei löydy","uusi tie",IF(E454=0,"tieosoite muuttunut",IF(E454=1,VLOOKUP(D454,'2015'!$F$12:$AL$1887,31,FALSE),"-")))</f>
        <v>punainen</v>
      </c>
      <c r="BK454" s="67" t="str">
        <f>IF(E454=1,VLOOKUP(D454,'2015'!$F$12:$AL$1887,32,FALSE),"-")</f>
        <v>punainen</v>
      </c>
      <c r="BL454" s="39" t="str">
        <f>IF(F454="ei löydy","uusi tie",IF(E454=0,"tieosoite muuttunut",IF(E454=1,VLOOKUP(D454,'2015'!$F$12:$AL$1887,33,FALSE),"-")))</f>
        <v>punainen</v>
      </c>
      <c r="BM454" s="39"/>
      <c r="BN454" s="217" t="str">
        <f>VLOOKUP(D454,'2015'!$F$12:$AL$1887,33,FALSE)</f>
        <v>punainen</v>
      </c>
      <c r="BO454" s="117"/>
      <c r="BP454" s="115" t="s">
        <v>60</v>
      </c>
      <c r="BQ454" s="30"/>
      <c r="BS454" s="5"/>
      <c r="BU454" s="35"/>
      <c r="BV454" s="30" t="s">
        <v>50</v>
      </c>
      <c r="BW454" s="20"/>
      <c r="BX454" t="str">
        <f>IF(E454=1,VLOOKUP(D454,'2015'!$F$12:$AX$1887,43,FALSE),"-")</f>
        <v>punainen</v>
      </c>
      <c r="BY454" t="str">
        <f>IF(E454=1,VLOOKUP(D454,'2015'!$F$12:$AX$1887,44,FALSE),"-")</f>
        <v>punainen</v>
      </c>
      <c r="BZ454" t="str">
        <f>IF(E454=1,VLOOKUP(D454,'2015'!$F$12:$AX$1887,45,FALSE),"-")</f>
        <v>punainen</v>
      </c>
      <c r="CA454" s="31">
        <f>SUM(CB454:CE454)</f>
        <v>30</v>
      </c>
      <c r="CB454" s="31">
        <f>IF(AD454&gt;0.59999,10,IF(AD454&gt;0.39999,1,0))</f>
        <v>10</v>
      </c>
      <c r="CC454" s="31">
        <f>IF(AC454&gt;1999,10,IF(AC454&gt;999,1,0))</f>
        <v>10</v>
      </c>
      <c r="CD454" s="31">
        <f>IF(AM454&gt;499,10,IF(AM454&gt;99,1,0))</f>
        <v>10</v>
      </c>
      <c r="CE454" s="31">
        <f>IF(AQ454="osa seud. yht",10,IF(AP454="osa seud. yht",1,0))</f>
        <v>0</v>
      </c>
      <c r="CO454" s="32" t="s">
        <v>34</v>
      </c>
      <c r="CP454" s="2" t="s">
        <v>35</v>
      </c>
    </row>
    <row r="455" spans="1:94" ht="15.75" thickBot="1" x14ac:dyDescent="0.3">
      <c r="A455" s="50"/>
      <c r="B455" s="50"/>
      <c r="C455" s="50" t="str">
        <f t="shared" si="98"/>
        <v>213_2_5346</v>
      </c>
      <c r="D455" s="51" t="str">
        <f t="shared" si="99"/>
        <v>213_2</v>
      </c>
      <c r="E455" s="224">
        <f>IFERROR(VLOOKUP(C455,'2015'!$C$12:$D$1887,2,FALSE),0)</f>
        <v>1</v>
      </c>
      <c r="F455" s="51">
        <f>IFERROR(K455-IFERROR(VLOOKUP(D455,'2015'!$F$12:$I$1887,4,FALSE),"ei löydy"),"ei löydy")</f>
        <v>0</v>
      </c>
      <c r="G455" s="224">
        <f>IFERROR(VLOOKUP(Työfile_2024!C455,Liikennemalli!$D$6:$G$1921,4,FALSE),0)</f>
        <v>1</v>
      </c>
      <c r="H455" s="225">
        <f>K455-IFERROR(VLOOKUP(Työfile_2024!D455,Liikennemalli!$C$6:$H$1921,6,FALSE),"ei löydy")</f>
        <v>0</v>
      </c>
      <c r="I455" s="80">
        <v>213</v>
      </c>
      <c r="J455" s="52">
        <v>2</v>
      </c>
      <c r="K455" s="52">
        <v>5346</v>
      </c>
      <c r="L455" s="53"/>
      <c r="M455" s="54"/>
      <c r="N455" s="54"/>
      <c r="O455" s="54"/>
      <c r="P455" s="54"/>
      <c r="Q455" s="55"/>
      <c r="R455" s="55"/>
      <c r="S455" s="55"/>
      <c r="T455" s="55"/>
      <c r="U455" s="52"/>
      <c r="V455" s="56">
        <v>2657.6565656565658</v>
      </c>
      <c r="W455" s="56">
        <v>258.28170594837263</v>
      </c>
      <c r="X455" s="56">
        <v>2770.6124205013093</v>
      </c>
      <c r="Y455" s="56">
        <f>VLOOKUP(D455,Liikennemalli24!$D$2:$F$1804,2,FALSE)</f>
        <v>89</v>
      </c>
      <c r="Z455" s="148">
        <f>VLOOKUP(D455,Liikennemalli24!$D$2:$F$1804,3,FALSE)</f>
        <v>0.28000000000000003</v>
      </c>
      <c r="AA455" s="178">
        <f>IF(G455=1,VLOOKUP(C455,Liikennemalli!$D$6:$H$1921,2,FALSE),"-")</f>
        <v>67.961371722478205</v>
      </c>
      <c r="AB455" s="198">
        <f>IF(G455=1,VLOOKUP(C455,Liikennemalli!$D$6:$H$1921,3,FALSE),"-")</f>
        <v>0.444887731131766</v>
      </c>
      <c r="AC455" s="51">
        <f>IF(E455=1,VLOOKUP(Työfile_2024!D455,'2015'!$F$12:$X$1887,18,FALSE),"-")</f>
        <v>2461</v>
      </c>
      <c r="AD455" s="51">
        <f>IF(E455=1,VLOOKUP(Työfile_2024!D455,'2015'!$F$12:$X$1887,19,FALSE),"-")</f>
        <v>0.82</v>
      </c>
      <c r="AI455" s="128">
        <f>IF(E455=1,VLOOKUP(Työfile_2024!D455,'2015'!$F$12:$AB$1887,20,FALSE),"-")</f>
        <v>0</v>
      </c>
      <c r="AJ455" s="128">
        <f>IF(E455=1,VLOOKUP(Työfile_2024!D455,'2015'!$F$12:$AB$1887,21,FALSE),"-")</f>
        <v>0</v>
      </c>
      <c r="AK455" s="128">
        <f>IF(E455=1,VLOOKUP(Työfile_2024!D455,'2015'!$F$12:$AB$1887,22,FALSE),"-")</f>
        <v>0</v>
      </c>
      <c r="AL455" s="128">
        <f>IF(E455=1,VLOOKUP(Työfile_2024!D455,'2015'!$F$12:$AB$1887,23,FALSE),"-")</f>
        <v>0</v>
      </c>
      <c r="AM455" s="56">
        <f>VLOOKUP(Työfile_2024!D455,Tmatkat_20km_tarkasteltava_verk!$C$2:$D$1804,2,FALSE)</f>
        <v>422</v>
      </c>
      <c r="AN455" s="148">
        <f t="shared" si="96"/>
        <v>0.15878650592152271</v>
      </c>
      <c r="AO455" s="178">
        <f>IF(E455=1,VLOOKUP(Työfile_2024!D455,'2015'!$F$12:$AC$1887,24,FALSE),"-")</f>
        <v>47</v>
      </c>
      <c r="AP455" s="52" t="str">
        <f>VLOOKUP(D455,Tarkasteltava_verkko_2024_harva!$E$2:$I$1804,5,FALSE)</f>
        <v>tiivis</v>
      </c>
      <c r="AQ455" s="52" t="str">
        <f>VLOOKUP(D455,Tarkasteltava_verkko_2024_harva!$E$2:$I$1804,4,FALSE)</f>
        <v>harva</v>
      </c>
      <c r="AR455" s="148">
        <v>0</v>
      </c>
      <c r="AS455" s="170" t="str">
        <f>IFERROR(VLOOKUP(C455,'2015'!$C$12:$AG$1887,30,FALSE),"-")</f>
        <v/>
      </c>
      <c r="AT455" s="148">
        <v>0.31893004115226337</v>
      </c>
      <c r="AU455" s="170">
        <f>IFERROR(VLOOKUP(C455,'2015'!$C$12:$AG$1887,31,FALSE),"-")</f>
        <v>0</v>
      </c>
      <c r="AV455" s="106"/>
      <c r="AW455" s="63">
        <f>IFERROR(VLOOKUP(C455,Merkittävyysluokitus!$A$2:$J$1705,10,FALSE),"-")</f>
        <v>2</v>
      </c>
      <c r="AX455" s="175">
        <f>IFERROR(VLOOKUP(C455,Merkittävyysluokitus!$A$2:$J$1705,6,FALSE),"-")</f>
        <v>11.02</v>
      </c>
      <c r="AY455" s="175">
        <f>IFERROR(VLOOKUP(C455,Merkittävyysluokitus!$A$2:$J$1705,7,FALSE),"-")</f>
        <v>4.3999999999999995</v>
      </c>
      <c r="AZ455" s="175">
        <f>IFERROR(VLOOKUP(C455,Merkittävyysluokitus!$A$2:$J$1705,8,FALSE),"-")</f>
        <v>4.6199999999999992</v>
      </c>
      <c r="BA455" s="175">
        <f>IFERROR(VLOOKUP(C455,Merkittävyysluokitus!$A$2:$J$1705,9,FALSE),"-")</f>
        <v>2</v>
      </c>
      <c r="BB455" s="203"/>
      <c r="BC455" s="203" t="str">
        <f t="shared" si="97"/>
        <v>muutos</v>
      </c>
      <c r="BD455" s="39" t="str">
        <f t="shared" si="105"/>
        <v>musta</v>
      </c>
      <c r="BE455" s="68" t="str">
        <f t="shared" si="92"/>
        <v>musta</v>
      </c>
      <c r="BF455" s="68" t="str">
        <f t="shared" si="93"/>
        <v>musta</v>
      </c>
      <c r="BG455" s="68" t="str">
        <f t="shared" si="94"/>
        <v>musta</v>
      </c>
      <c r="BH455" s="208" t="str">
        <f t="shared" si="95"/>
        <v>musta</v>
      </c>
      <c r="BI455" s="39"/>
      <c r="BJ455" s="39" t="str">
        <f>IF(F455="ei löydy","uusi tie",IF(E455=0,"tieosoite muuttunut",IF(E455=1,VLOOKUP(D455,'2015'!$F$12:$AL$1887,31,FALSE),"-")))</f>
        <v>punainen</v>
      </c>
      <c r="BK455" s="67" t="str">
        <f>IF(E455=1,VLOOKUP(D455,'2015'!$F$12:$AL$1887,32,FALSE),"-")</f>
        <v>punainen</v>
      </c>
      <c r="BL455" s="39" t="str">
        <f>IF(F455="ei löydy","uusi tie",IF(E455=0,"tieosoite muuttunut",IF(E455=1,VLOOKUP(D455,'2015'!$F$12:$AL$1887,33,FALSE),"-")))</f>
        <v>punainen</v>
      </c>
      <c r="BM455" s="39"/>
      <c r="BN455" s="217" t="str">
        <f>VLOOKUP(D455,'2015'!$F$12:$AL$1887,33,FALSE)</f>
        <v>punainen</v>
      </c>
      <c r="BO455" s="39"/>
      <c r="BP455" s="115"/>
      <c r="BQ455" s="26" t="s">
        <v>50</v>
      </c>
      <c r="BS455" s="5"/>
      <c r="BU455" s="37"/>
      <c r="BV455" s="30"/>
      <c r="BX455" t="str">
        <f>IF(E455=1,VLOOKUP(D455,'2015'!$F$12:$AX$1887,43,FALSE),"-")</f>
        <v>punainen</v>
      </c>
      <c r="BY455" t="str">
        <f>IF(E455=1,VLOOKUP(D455,'2015'!$F$12:$AX$1887,44,FALSE),"-")</f>
        <v>punainen</v>
      </c>
      <c r="BZ455" t="str">
        <f>IF(E455=1,VLOOKUP(D455,'2015'!$F$12:$AX$1887,45,FALSE),"-")</f>
        <v>punainen</v>
      </c>
      <c r="CG455" s="2" t="s">
        <v>37</v>
      </c>
      <c r="CH455" s="2" t="s">
        <v>37</v>
      </c>
      <c r="CI455" s="2" t="s">
        <v>37</v>
      </c>
      <c r="CK455" s="21" t="s">
        <v>10</v>
      </c>
      <c r="CL455" s="21" t="s">
        <v>10</v>
      </c>
      <c r="CM455" s="21" t="s">
        <v>10</v>
      </c>
    </row>
    <row r="456" spans="1:94" ht="15.75" thickBot="1" x14ac:dyDescent="0.3">
      <c r="A456" s="50"/>
      <c r="B456" s="50"/>
      <c r="C456" s="50" t="str">
        <f t="shared" si="98"/>
        <v>232_1_3843</v>
      </c>
      <c r="D456" s="51" t="str">
        <f t="shared" si="99"/>
        <v>232_1</v>
      </c>
      <c r="E456" s="224">
        <f>IFERROR(VLOOKUP(C456,'2015'!$C$12:$D$1887,2,FALSE),0)</f>
        <v>1</v>
      </c>
      <c r="F456" s="51">
        <f>IFERROR(K456-IFERROR(VLOOKUP(D456,'2015'!$F$12:$I$1887,4,FALSE),"ei löydy"),"ei löydy")</f>
        <v>0</v>
      </c>
      <c r="G456" s="224">
        <f>IFERROR(VLOOKUP(Työfile_2024!C456,Liikennemalli!$D$6:$G$1921,4,FALSE),0)</f>
        <v>1</v>
      </c>
      <c r="H456" s="225">
        <f>K456-IFERROR(VLOOKUP(Työfile_2024!D456,Liikennemalli!$C$6:$H$1921,6,FALSE),"ei löydy")</f>
        <v>0</v>
      </c>
      <c r="I456" s="80">
        <v>232</v>
      </c>
      <c r="J456" s="52">
        <v>1</v>
      </c>
      <c r="K456" s="52">
        <v>3843</v>
      </c>
      <c r="L456" s="53"/>
      <c r="M456" s="54"/>
      <c r="N456" s="54"/>
      <c r="O456" s="54"/>
      <c r="P456" s="54"/>
      <c r="Q456" s="55"/>
      <c r="R456" s="55"/>
      <c r="S456" s="55"/>
      <c r="T456" s="55"/>
      <c r="U456" s="52"/>
      <c r="V456" s="56">
        <v>491</v>
      </c>
      <c r="W456" s="56">
        <v>32</v>
      </c>
      <c r="X456" s="56">
        <v>476</v>
      </c>
      <c r="Y456" s="56">
        <f>VLOOKUP(D456,Liikennemalli24!$D$2:$F$1804,2,FALSE)</f>
        <v>40</v>
      </c>
      <c r="Z456" s="148">
        <f>VLOOKUP(D456,Liikennemalli24!$D$2:$F$1804,3,FALSE)</f>
        <v>0.495</v>
      </c>
      <c r="AA456" s="178">
        <f>IF(G456=1,VLOOKUP(C456,Liikennemalli!$D$6:$H$1921,2,FALSE),"-")</f>
        <v>20.607670261350901</v>
      </c>
      <c r="AB456" s="198">
        <f>IF(G456=1,VLOOKUP(C456,Liikennemalli!$D$6:$H$1921,3,FALSE),"-")</f>
        <v>0.48963505563210002</v>
      </c>
      <c r="AC456" s="51">
        <f>IF(E456=1,VLOOKUP(Työfile_2024!D456,'2015'!$F$12:$X$1887,18,FALSE),"-")</f>
        <v>870</v>
      </c>
      <c r="AD456" s="51">
        <f>IF(E456=1,VLOOKUP(Työfile_2024!D456,'2015'!$F$12:$X$1887,19,FALSE),"-")</f>
        <v>0.93</v>
      </c>
      <c r="AI456" s="128">
        <f>IF(E456=1,VLOOKUP(Työfile_2024!D456,'2015'!$F$12:$AB$1887,20,FALSE),"-")</f>
        <v>0</v>
      </c>
      <c r="AJ456" s="128">
        <f>IF(E456=1,VLOOKUP(Työfile_2024!D456,'2015'!$F$12:$AB$1887,21,FALSE),"-")</f>
        <v>0</v>
      </c>
      <c r="AK456" s="128">
        <f>IF(E456=1,VLOOKUP(Työfile_2024!D456,'2015'!$F$12:$AB$1887,22,FALSE),"-")</f>
        <v>0</v>
      </c>
      <c r="AL456" s="128">
        <f>IF(E456=1,VLOOKUP(Työfile_2024!D456,'2015'!$F$12:$AB$1887,23,FALSE),"-")</f>
        <v>0</v>
      </c>
      <c r="AM456" s="56">
        <f>VLOOKUP(Työfile_2024!D456,Tmatkat_20km_tarkasteltava_verk!$C$2:$D$1804,2,FALSE)</f>
        <v>64</v>
      </c>
      <c r="AN456" s="148">
        <f t="shared" si="96"/>
        <v>0.13034623217922606</v>
      </c>
      <c r="AO456" s="178">
        <f>IF(E456=1,VLOOKUP(Työfile_2024!D456,'2015'!$F$12:$AC$1887,24,FALSE),"-")</f>
        <v>80</v>
      </c>
      <c r="AP456" s="52">
        <f>VLOOKUP(D456,Tarkasteltava_verkko_2024_harva!$E$2:$I$1804,5,FALSE)</f>
        <v>0</v>
      </c>
      <c r="AQ456" s="52">
        <f>VLOOKUP(D456,Tarkasteltava_verkko_2024_harva!$E$2:$I$1804,4,FALSE)</f>
        <v>0</v>
      </c>
      <c r="AR456" s="148">
        <v>0</v>
      </c>
      <c r="AS456" s="170" t="str">
        <f>IFERROR(VLOOKUP(C456,'2015'!$C$12:$AG$1887,30,FALSE),"-")</f>
        <v/>
      </c>
      <c r="AT456" s="148">
        <v>0</v>
      </c>
      <c r="AU456" s="170">
        <f>IFERROR(VLOOKUP(C456,'2015'!$C$12:$AG$1887,31,FALSE),"-")</f>
        <v>0</v>
      </c>
      <c r="AV456" s="106"/>
      <c r="AW456" s="63">
        <f>IFERROR(VLOOKUP(C456,Merkittävyysluokitus!$A$2:$J$1705,10,FALSE),"-")</f>
        <v>3</v>
      </c>
      <c r="AX456" s="175">
        <f>IFERROR(VLOOKUP(C456,Merkittävyysluokitus!$A$2:$J$1705,6,FALSE),"-")</f>
        <v>4.9042283105022824</v>
      </c>
      <c r="AY456" s="175">
        <f>IFERROR(VLOOKUP(C456,Merkittävyysluokitus!$A$2:$J$1705,7,FALSE),"-")</f>
        <v>1.6296666666666664</v>
      </c>
      <c r="AZ456" s="175">
        <f>IFERROR(VLOOKUP(C456,Merkittävyysluokitus!$A$2:$J$1705,8,FALSE),"-")</f>
        <v>2.2745616438356162</v>
      </c>
      <c r="BA456" s="175">
        <f>IFERROR(VLOOKUP(C456,Merkittävyysluokitus!$A$2:$J$1705,9,FALSE),"-")</f>
        <v>1</v>
      </c>
      <c r="BB456" s="203"/>
      <c r="BC456" s="203" t="str">
        <f t="shared" si="97"/>
        <v/>
      </c>
      <c r="BD456" s="39" t="str">
        <f t="shared" si="105"/>
        <v>pinkki</v>
      </c>
      <c r="BE456" s="68" t="str">
        <f t="shared" si="92"/>
        <v>musta</v>
      </c>
      <c r="BF456" s="68" t="str">
        <f t="shared" si="93"/>
        <v>musta</v>
      </c>
      <c r="BG456" s="68" t="str">
        <f t="shared" si="94"/>
        <v>musta</v>
      </c>
      <c r="BH456" s="208" t="str">
        <f t="shared" si="95"/>
        <v>musta</v>
      </c>
      <c r="BI456" s="39"/>
      <c r="BJ456" s="39" t="str">
        <f>IF(F456="ei löydy","uusi tie",IF(E456=0,"tieosoite muuttunut",IF(E456=1,VLOOKUP(D456,'2015'!$F$12:$AL$1887,31,FALSE),"-")))</f>
        <v>punainen</v>
      </c>
      <c r="BK456" s="67" t="str">
        <f>IF(E456=1,VLOOKUP(D456,'2015'!$F$12:$AL$1887,32,FALSE),"-")</f>
        <v>punainen</v>
      </c>
      <c r="BL456" s="39" t="str">
        <f>IF(F456="ei löydy","uusi tie",IF(E456=0,"tieosoite muuttunut",IF(E456=1,VLOOKUP(D456,'2015'!$F$12:$AL$1887,33,FALSE),"-")))</f>
        <v>pinkki</v>
      </c>
      <c r="BM456" s="39"/>
      <c r="BN456" s="217" t="str">
        <f>VLOOKUP(D456,'2015'!$F$12:$AL$1887,33,FALSE)</f>
        <v>pinkki</v>
      </c>
      <c r="BO456" s="39"/>
      <c r="BP456" s="115"/>
      <c r="BQ456" s="26" t="s">
        <v>50</v>
      </c>
      <c r="BS456" s="5"/>
      <c r="BU456" s="37"/>
      <c r="BV456" s="30"/>
      <c r="BX456" t="str">
        <f>IF(E456=1,VLOOKUP(D456,'2015'!$F$12:$AX$1887,43,FALSE),"-")</f>
        <v>musta</v>
      </c>
      <c r="BY456" t="str">
        <f>IF(E456=1,VLOOKUP(D456,'2015'!$F$12:$AX$1887,44,FALSE),"-")</f>
        <v>musta</v>
      </c>
      <c r="BZ456" t="str">
        <f>IF(E456=1,VLOOKUP(D456,'2015'!$F$12:$AX$1887,45,FALSE),"-")</f>
        <v>musta</v>
      </c>
      <c r="CG456" s="2" t="s">
        <v>37</v>
      </c>
      <c r="CH456" s="2" t="s">
        <v>37</v>
      </c>
      <c r="CI456" s="2" t="s">
        <v>37</v>
      </c>
      <c r="CK456" s="21" t="s">
        <v>10</v>
      </c>
      <c r="CL456" s="21" t="s">
        <v>10</v>
      </c>
      <c r="CM456" s="21" t="s">
        <v>10</v>
      </c>
    </row>
    <row r="457" spans="1:94" ht="15.75" thickBot="1" x14ac:dyDescent="0.3">
      <c r="A457" s="50"/>
      <c r="B457" s="50"/>
      <c r="C457" s="50" t="str">
        <f t="shared" si="98"/>
        <v>280_1_2244</v>
      </c>
      <c r="D457" s="51" t="str">
        <f t="shared" si="99"/>
        <v>280_1</v>
      </c>
      <c r="E457" s="224">
        <f>IFERROR(VLOOKUP(C457,'2015'!$C$12:$D$1887,2,FALSE),0)</f>
        <v>1</v>
      </c>
      <c r="F457" s="51">
        <f>IFERROR(K457-IFERROR(VLOOKUP(D457,'2015'!$F$12:$I$1887,4,FALSE),"ei löydy"),"ei löydy")</f>
        <v>0</v>
      </c>
      <c r="G457" s="224">
        <f>IFERROR(VLOOKUP(Työfile_2024!C457,Liikennemalli!$D$6:$G$1921,4,FALSE),0)</f>
        <v>1</v>
      </c>
      <c r="H457" s="225">
        <f>K457-IFERROR(VLOOKUP(Työfile_2024!D457,Liikennemalli!$C$6:$H$1921,6,FALSE),"ei löydy")</f>
        <v>0</v>
      </c>
      <c r="I457" s="80">
        <v>280</v>
      </c>
      <c r="J457" s="52">
        <v>1</v>
      </c>
      <c r="K457" s="52">
        <v>2244</v>
      </c>
      <c r="L457" s="53"/>
      <c r="M457" s="54"/>
      <c r="N457" s="54"/>
      <c r="O457" s="54"/>
      <c r="P457" s="54"/>
      <c r="Q457" s="55"/>
      <c r="R457" s="55"/>
      <c r="S457" s="55"/>
      <c r="T457" s="55"/>
      <c r="U457" s="52"/>
      <c r="V457" s="56">
        <v>2459</v>
      </c>
      <c r="W457" s="56">
        <v>161</v>
      </c>
      <c r="X457" s="56">
        <v>2521</v>
      </c>
      <c r="Y457" s="56">
        <f>VLOOKUP(D457,Liikennemalli24!$D$2:$F$1804,2,FALSE)</f>
        <v>630</v>
      </c>
      <c r="Z457" s="148">
        <f>VLOOKUP(D457,Liikennemalli24!$D$2:$F$1804,3,FALSE)</f>
        <v>0.42699999999999999</v>
      </c>
      <c r="AA457" s="178">
        <f>IF(G457=1,VLOOKUP(C457,Liikennemalli!$D$6:$H$1921,2,FALSE),"-")</f>
        <v>1194.41741814386</v>
      </c>
      <c r="AB457" s="198">
        <f>IF(G457=1,VLOOKUP(C457,Liikennemalli!$D$6:$H$1921,3,FALSE),"-")</f>
        <v>0.91850217030857495</v>
      </c>
      <c r="AC457" s="51">
        <f>IF(E457=1,VLOOKUP(Työfile_2024!D457,'2015'!$F$12:$X$1887,18,FALSE),"-")</f>
        <v>2294</v>
      </c>
      <c r="AD457" s="51">
        <f>IF(E457=1,VLOOKUP(Työfile_2024!D457,'2015'!$F$12:$X$1887,19,FALSE),"-")</f>
        <v>0.93</v>
      </c>
      <c r="AI457" s="128">
        <f>IF(E457=1,VLOOKUP(Työfile_2024!D457,'2015'!$F$12:$AB$1887,20,FALSE),"-")</f>
        <v>0</v>
      </c>
      <c r="AJ457" s="128">
        <f>IF(E457=1,VLOOKUP(Työfile_2024!D457,'2015'!$F$12:$AB$1887,21,FALSE),"-")</f>
        <v>0</v>
      </c>
      <c r="AK457" s="128">
        <f>IF(E457=1,VLOOKUP(Työfile_2024!D457,'2015'!$F$12:$AB$1887,22,FALSE),"-")</f>
        <v>0</v>
      </c>
      <c r="AL457" s="128">
        <f>IF(E457=1,VLOOKUP(Työfile_2024!D457,'2015'!$F$12:$AB$1887,23,FALSE),"-")</f>
        <v>0</v>
      </c>
      <c r="AM457" s="56">
        <f>VLOOKUP(Työfile_2024!D457,Tmatkat_20km_tarkasteltava_verk!$C$2:$D$1804,2,FALSE)</f>
        <v>745</v>
      </c>
      <c r="AN457" s="148">
        <f t="shared" si="96"/>
        <v>0.3029686864579097</v>
      </c>
      <c r="AO457" s="178">
        <f>IF(E457=1,VLOOKUP(Työfile_2024!D457,'2015'!$F$12:$AC$1887,24,FALSE),"-")</f>
        <v>278</v>
      </c>
      <c r="AP457" s="52">
        <f>VLOOKUP(D457,Tarkasteltava_verkko_2024_harva!$E$2:$I$1804,5,FALSE)</f>
        <v>0</v>
      </c>
      <c r="AQ457" s="52">
        <f>VLOOKUP(D457,Tarkasteltava_verkko_2024_harva!$E$2:$I$1804,4,FALSE)</f>
        <v>0</v>
      </c>
      <c r="AR457" s="148">
        <v>0</v>
      </c>
      <c r="AS457" s="170" t="str">
        <f>IFERROR(VLOOKUP(C457,'2015'!$C$12:$AG$1887,30,FALSE),"-")</f>
        <v/>
      </c>
      <c r="AT457" s="148">
        <v>0</v>
      </c>
      <c r="AU457" s="170">
        <f>IFERROR(VLOOKUP(C457,'2015'!$C$12:$AG$1887,31,FALSE),"-")</f>
        <v>0</v>
      </c>
      <c r="AV457" s="106"/>
      <c r="AW457" s="63">
        <f>IFERROR(VLOOKUP(C457,Merkittävyysluokitus!$A$2:$J$1705,10,FALSE),"-")</f>
        <v>3</v>
      </c>
      <c r="AX457" s="175">
        <f>IFERROR(VLOOKUP(C457,Merkittävyysluokitus!$A$2:$J$1705,6,FALSE),"-")</f>
        <v>9.4025266362252644</v>
      </c>
      <c r="AY457" s="175">
        <f>IFERROR(VLOOKUP(C457,Merkittävyysluokitus!$A$2:$J$1705,7,FALSE),"-")</f>
        <v>4.0749999999999993</v>
      </c>
      <c r="AZ457" s="175">
        <f>IFERROR(VLOOKUP(C457,Merkittävyysluokitus!$A$2:$J$1705,8,FALSE),"-")</f>
        <v>3.827526636225266</v>
      </c>
      <c r="BA457" s="175">
        <f>IFERROR(VLOOKUP(C457,Merkittävyysluokitus!$A$2:$J$1705,9,FALSE),"-")</f>
        <v>1.5</v>
      </c>
      <c r="BB457" s="203"/>
      <c r="BC457" s="203" t="str">
        <f t="shared" si="97"/>
        <v>muutos</v>
      </c>
      <c r="BD457" s="39" t="str">
        <f t="shared" si="105"/>
        <v>musta</v>
      </c>
      <c r="BE457" s="68" t="str">
        <f t="shared" si="92"/>
        <v>musta</v>
      </c>
      <c r="BF457" s="68" t="str">
        <f t="shared" si="93"/>
        <v>punainen</v>
      </c>
      <c r="BG457" s="68" t="str">
        <f t="shared" si="94"/>
        <v>musta</v>
      </c>
      <c r="BH457" s="208" t="str">
        <f t="shared" si="95"/>
        <v>musta</v>
      </c>
      <c r="BI457" s="39"/>
      <c r="BJ457" s="39" t="str">
        <f>IF(F457="ei löydy","uusi tie",IF(E457=0,"tieosoite muuttunut",IF(E457=1,VLOOKUP(D457,'2015'!$F$12:$AL$1887,31,FALSE),"-")))</f>
        <v>punainen</v>
      </c>
      <c r="BK457" s="67" t="str">
        <f>IF(E457=1,VLOOKUP(D457,'2015'!$F$12:$AL$1887,32,FALSE),"-")</f>
        <v>punainen</v>
      </c>
      <c r="BL457" s="39" t="str">
        <f>IF(F457="ei löydy","uusi tie",IF(E457=0,"tieosoite muuttunut",IF(E457=1,VLOOKUP(D457,'2015'!$F$12:$AL$1887,33,FALSE),"-")))</f>
        <v>punainen</v>
      </c>
      <c r="BM457" s="39"/>
      <c r="BN457" s="217" t="str">
        <f>VLOOKUP(D457,'2015'!$F$12:$AL$1887,33,FALSE)</f>
        <v>punainen</v>
      </c>
      <c r="BO457" s="39"/>
      <c r="BP457" s="115"/>
      <c r="BQ457" s="26" t="s">
        <v>50</v>
      </c>
      <c r="BS457" s="5"/>
      <c r="BU457" s="37"/>
      <c r="BV457" s="30"/>
      <c r="BX457" t="str">
        <f>IF(E457=1,VLOOKUP(D457,'2015'!$F$12:$AX$1887,43,FALSE),"-")</f>
        <v>punainen</v>
      </c>
      <c r="BY457" t="str">
        <f>IF(E457=1,VLOOKUP(D457,'2015'!$F$12:$AX$1887,44,FALSE),"-")</f>
        <v>punainen</v>
      </c>
      <c r="BZ457" t="str">
        <f>IF(E457=1,VLOOKUP(D457,'2015'!$F$12:$AX$1887,45,FALSE),"-")</f>
        <v>punainen</v>
      </c>
      <c r="CG457" s="2" t="s">
        <v>37</v>
      </c>
      <c r="CH457" s="2" t="s">
        <v>37</v>
      </c>
      <c r="CI457" s="2" t="s">
        <v>37</v>
      </c>
      <c r="CK457" s="2" t="s">
        <v>9</v>
      </c>
      <c r="CL457" s="21" t="s">
        <v>10</v>
      </c>
      <c r="CM457" s="21" t="s">
        <v>10</v>
      </c>
    </row>
    <row r="458" spans="1:94" ht="15.75" thickBot="1" x14ac:dyDescent="0.3">
      <c r="A458" s="50"/>
      <c r="B458" s="50"/>
      <c r="C458" s="50" t="str">
        <f t="shared" si="98"/>
        <v>280_2_4690</v>
      </c>
      <c r="D458" s="51" t="str">
        <f t="shared" si="99"/>
        <v>280_2</v>
      </c>
      <c r="E458" s="224">
        <f>IFERROR(VLOOKUP(C458,'2015'!$C$12:$D$1887,2,FALSE),0)</f>
        <v>1</v>
      </c>
      <c r="F458" s="51">
        <f>IFERROR(K458-IFERROR(VLOOKUP(D458,'2015'!$F$12:$I$1887,4,FALSE),"ei löydy"),"ei löydy")</f>
        <v>0</v>
      </c>
      <c r="G458" s="224">
        <f>IFERROR(VLOOKUP(Työfile_2024!C458,Liikennemalli!$D$6:$G$1921,4,FALSE),0)</f>
        <v>1</v>
      </c>
      <c r="H458" s="225">
        <f>K458-IFERROR(VLOOKUP(Työfile_2024!D458,Liikennemalli!$C$6:$H$1921,6,FALSE),"ei löydy")</f>
        <v>0</v>
      </c>
      <c r="I458" s="80">
        <v>280</v>
      </c>
      <c r="J458" s="52">
        <v>2</v>
      </c>
      <c r="K458" s="52">
        <v>4690</v>
      </c>
      <c r="L458" s="53"/>
      <c r="M458" s="54"/>
      <c r="N458" s="54"/>
      <c r="O458" s="54"/>
      <c r="P458" s="54"/>
      <c r="Q458" s="55"/>
      <c r="R458" s="55"/>
      <c r="S458" s="55"/>
      <c r="T458" s="55"/>
      <c r="U458" s="52"/>
      <c r="V458" s="56">
        <v>2081</v>
      </c>
      <c r="W458" s="56">
        <v>126</v>
      </c>
      <c r="X458" s="56">
        <v>2170</v>
      </c>
      <c r="Y458" s="56">
        <f>VLOOKUP(D458,Liikennemalli24!$D$2:$F$1804,2,FALSE)</f>
        <v>505</v>
      </c>
      <c r="Z458" s="148">
        <f>VLOOKUP(D458,Liikennemalli24!$D$2:$F$1804,3,FALSE)</f>
        <v>0.42499999999999999</v>
      </c>
      <c r="AA458" s="178">
        <f>IF(G458=1,VLOOKUP(C458,Liikennemalli!$D$6:$H$1921,2,FALSE),"-")</f>
        <v>845.92946804738995</v>
      </c>
      <c r="AB458" s="198">
        <f>IF(G458=1,VLOOKUP(C458,Liikennemalli!$D$6:$H$1921,3,FALSE),"-")</f>
        <v>0.87682592101734202</v>
      </c>
      <c r="AC458" s="51">
        <f>IF(E458=1,VLOOKUP(Työfile_2024!D458,'2015'!$F$12:$X$1887,18,FALSE),"-")</f>
        <v>1718</v>
      </c>
      <c r="AD458" s="51">
        <f>IF(E458=1,VLOOKUP(Työfile_2024!D458,'2015'!$F$12:$X$1887,19,FALSE),"-")</f>
        <v>0.93</v>
      </c>
      <c r="AI458" s="128">
        <f>IF(E458=1,VLOOKUP(Työfile_2024!D458,'2015'!$F$12:$AB$1887,20,FALSE),"-")</f>
        <v>0</v>
      </c>
      <c r="AJ458" s="128">
        <f>IF(E458=1,VLOOKUP(Työfile_2024!D458,'2015'!$F$12:$AB$1887,21,FALSE),"-")</f>
        <v>0</v>
      </c>
      <c r="AK458" s="128">
        <f>IF(E458=1,VLOOKUP(Työfile_2024!D458,'2015'!$F$12:$AB$1887,22,FALSE),"-")</f>
        <v>0</v>
      </c>
      <c r="AL458" s="128">
        <f>IF(E458=1,VLOOKUP(Työfile_2024!D458,'2015'!$F$12:$AB$1887,23,FALSE),"-")</f>
        <v>0</v>
      </c>
      <c r="AM458" s="56">
        <f>VLOOKUP(Työfile_2024!D458,Tmatkat_20km_tarkasteltava_verk!$C$2:$D$1804,2,FALSE)</f>
        <v>590</v>
      </c>
      <c r="AN458" s="148">
        <f t="shared" si="96"/>
        <v>0.28351753964440174</v>
      </c>
      <c r="AO458" s="178">
        <f>IF(E458=1,VLOOKUP(Työfile_2024!D458,'2015'!$F$12:$AC$1887,24,FALSE),"-")</f>
        <v>269</v>
      </c>
      <c r="AP458" s="52">
        <f>VLOOKUP(D458,Tarkasteltava_verkko_2024_harva!$E$2:$I$1804,5,FALSE)</f>
        <v>0</v>
      </c>
      <c r="AQ458" s="52">
        <f>VLOOKUP(D458,Tarkasteltava_verkko_2024_harva!$E$2:$I$1804,4,FALSE)</f>
        <v>0</v>
      </c>
      <c r="AR458" s="148">
        <v>0</v>
      </c>
      <c r="AS458" s="170" t="str">
        <f>IFERROR(VLOOKUP(C458,'2015'!$C$12:$AG$1887,30,FALSE),"-")</f>
        <v/>
      </c>
      <c r="AT458" s="148">
        <v>0</v>
      </c>
      <c r="AU458" s="170">
        <f>IFERROR(VLOOKUP(C458,'2015'!$C$12:$AG$1887,31,FALSE),"-")</f>
        <v>0</v>
      </c>
      <c r="AV458" s="106"/>
      <c r="AW458" s="63">
        <f>IFERROR(VLOOKUP(C458,Merkittävyysluokitus!$A$2:$J$1705,10,FALSE),"-")</f>
        <v>3</v>
      </c>
      <c r="AX458" s="175">
        <f>IFERROR(VLOOKUP(C458,Merkittävyysluokitus!$A$2:$J$1705,6,FALSE),"-")</f>
        <v>9.0250684931506839</v>
      </c>
      <c r="AY458" s="175">
        <f>IFERROR(VLOOKUP(C458,Merkittävyysluokitus!$A$2:$J$1705,7,FALSE),"-")</f>
        <v>4.05</v>
      </c>
      <c r="AZ458" s="175">
        <f>IFERROR(VLOOKUP(C458,Merkittävyysluokitus!$A$2:$J$1705,8,FALSE),"-")</f>
        <v>3.808401826484018</v>
      </c>
      <c r="BA458" s="175">
        <f>IFERROR(VLOOKUP(C458,Merkittävyysluokitus!$A$2:$J$1705,9,FALSE),"-")</f>
        <v>1.1666666666666665</v>
      </c>
      <c r="BB458" s="203"/>
      <c r="BC458" s="203" t="str">
        <f t="shared" si="97"/>
        <v>muutos</v>
      </c>
      <c r="BD458" s="39" t="str">
        <f t="shared" si="105"/>
        <v>musta</v>
      </c>
      <c r="BE458" s="68" t="str">
        <f t="shared" si="92"/>
        <v>musta</v>
      </c>
      <c r="BF458" s="68" t="str">
        <f t="shared" si="93"/>
        <v>punainen</v>
      </c>
      <c r="BG458" s="68" t="str">
        <f t="shared" si="94"/>
        <v>musta</v>
      </c>
      <c r="BH458" s="208" t="str">
        <f t="shared" si="95"/>
        <v>musta</v>
      </c>
      <c r="BI458" s="39"/>
      <c r="BJ458" s="39" t="str">
        <f>IF(F458="ei löydy","uusi tie",IF(E458=0,"tieosoite muuttunut",IF(E458=1,VLOOKUP(D458,'2015'!$F$12:$AL$1887,31,FALSE),"-")))</f>
        <v>punainen</v>
      </c>
      <c r="BK458" s="67" t="str">
        <f>IF(E458=1,VLOOKUP(D458,'2015'!$F$12:$AL$1887,32,FALSE),"-")</f>
        <v>punainen</v>
      </c>
      <c r="BL458" s="39" t="str">
        <f>IF(F458="ei löydy","uusi tie",IF(E458=0,"tieosoite muuttunut",IF(E458=1,VLOOKUP(D458,'2015'!$F$12:$AL$1887,33,FALSE),"-")))</f>
        <v>punainen</v>
      </c>
      <c r="BM458" s="39"/>
      <c r="BN458" s="217" t="str">
        <f>VLOOKUP(D458,'2015'!$F$12:$AL$1887,33,FALSE)</f>
        <v>punainen</v>
      </c>
      <c r="BO458" s="39"/>
      <c r="BP458" s="115"/>
      <c r="BQ458" s="26" t="s">
        <v>50</v>
      </c>
      <c r="BS458" s="5"/>
      <c r="BU458" s="37"/>
      <c r="BV458" s="30"/>
      <c r="BX458" t="str">
        <f>IF(E458=1,VLOOKUP(D458,'2015'!$F$12:$AX$1887,43,FALSE),"-")</f>
        <v>punainen</v>
      </c>
      <c r="BY458" t="str">
        <f>IF(E458=1,VLOOKUP(D458,'2015'!$F$12:$AX$1887,44,FALSE),"-")</f>
        <v>musta</v>
      </c>
      <c r="BZ458" t="str">
        <f>IF(E458=1,VLOOKUP(D458,'2015'!$F$12:$AX$1887,45,FALSE),"-")</f>
        <v>musta</v>
      </c>
      <c r="CG458" s="2" t="s">
        <v>37</v>
      </c>
      <c r="CH458" s="2" t="s">
        <v>37</v>
      </c>
      <c r="CI458" s="2" t="s">
        <v>37</v>
      </c>
      <c r="CK458" s="21" t="s">
        <v>10</v>
      </c>
      <c r="CL458" s="21" t="s">
        <v>10</v>
      </c>
      <c r="CM458" s="21" t="s">
        <v>10</v>
      </c>
    </row>
    <row r="459" spans="1:94" ht="15.75" thickBot="1" x14ac:dyDescent="0.3">
      <c r="A459" s="50"/>
      <c r="B459" s="50"/>
      <c r="C459" s="50" t="str">
        <f t="shared" si="98"/>
        <v>280_3_5778</v>
      </c>
      <c r="D459" s="51" t="str">
        <f t="shared" si="99"/>
        <v>280_3</v>
      </c>
      <c r="E459" s="224">
        <f>IFERROR(VLOOKUP(C459,'2015'!$C$12:$D$1887,2,FALSE),0)</f>
        <v>1</v>
      </c>
      <c r="F459" s="51">
        <f>IFERROR(K459-IFERROR(VLOOKUP(D459,'2015'!$F$12:$I$1887,4,FALSE),"ei löydy"),"ei löydy")</f>
        <v>0</v>
      </c>
      <c r="G459" s="224">
        <f>IFERROR(VLOOKUP(Työfile_2024!C459,Liikennemalli!$D$6:$G$1921,4,FALSE),0)</f>
        <v>1</v>
      </c>
      <c r="H459" s="225">
        <f>K459-IFERROR(VLOOKUP(Työfile_2024!D459,Liikennemalli!$C$6:$H$1921,6,FALSE),"ei löydy")</f>
        <v>0</v>
      </c>
      <c r="I459" s="80">
        <v>280</v>
      </c>
      <c r="J459" s="52">
        <v>3</v>
      </c>
      <c r="K459" s="52">
        <v>5778</v>
      </c>
      <c r="L459" s="53"/>
      <c r="M459" s="54"/>
      <c r="N459" s="54"/>
      <c r="O459" s="54"/>
      <c r="P459" s="54"/>
      <c r="Q459" s="55"/>
      <c r="R459" s="55"/>
      <c r="S459" s="55"/>
      <c r="T459" s="55"/>
      <c r="U459" s="52"/>
      <c r="V459" s="56">
        <v>2141</v>
      </c>
      <c r="W459" s="56">
        <v>156</v>
      </c>
      <c r="X459" s="56">
        <v>2164</v>
      </c>
      <c r="Y459" s="56">
        <f>VLOOKUP(D459,Liikennemalli24!$D$2:$F$1804,2,FALSE)</f>
        <v>499</v>
      </c>
      <c r="Z459" s="57">
        <f>VLOOKUP(D459,Liikennemalli24!$D$2:$F$1804,3,FALSE)</f>
        <v>0.51600000000000001</v>
      </c>
      <c r="AA459" s="178">
        <f>IF(G459=1,VLOOKUP(C459,Liikennemalli!$D$6:$H$1921,2,FALSE),"-")</f>
        <v>284.06026889833902</v>
      </c>
      <c r="AB459" s="197">
        <f>IF(G459=1,VLOOKUP(C459,Liikennemalli!$D$6:$H$1921,3,FALSE),"-")</f>
        <v>0.88411781660802102</v>
      </c>
      <c r="AC459" s="134">
        <f>IF(E459=1,VLOOKUP(Työfile_2024!D459,'2015'!$F$12:$X$1887,18,FALSE),"-")</f>
        <v>537</v>
      </c>
      <c r="AD459" s="127">
        <f>IF(E459=1,VLOOKUP(Työfile_2024!D459,'2015'!$F$12:$X$1887,19,FALSE),"-")</f>
        <v>0.92</v>
      </c>
      <c r="AI459" s="127">
        <f>IF(E459=1,VLOOKUP(Työfile_2024!D459,'2015'!$F$12:$AB$1887,20,FALSE),"-")</f>
        <v>0</v>
      </c>
      <c r="AJ459" s="127">
        <f>IF(E459=1,VLOOKUP(Työfile_2024!D459,'2015'!$F$12:$AB$1887,21,FALSE),"-")</f>
        <v>0</v>
      </c>
      <c r="AK459" s="127">
        <f>IF(E459=1,VLOOKUP(Työfile_2024!D459,'2015'!$F$12:$AB$1887,22,FALSE),"-")</f>
        <v>0</v>
      </c>
      <c r="AL459" s="127">
        <f>IF(E459=1,VLOOKUP(Työfile_2024!D459,'2015'!$F$12:$AB$1887,23,FALSE),"-")</f>
        <v>0</v>
      </c>
      <c r="AM459" s="56">
        <f>VLOOKUP(Työfile_2024!D459,Tmatkat_20km_tarkasteltava_verk!$C$2:$D$1804,2,FALSE)</f>
        <v>354</v>
      </c>
      <c r="AN459" s="148">
        <f t="shared" si="96"/>
        <v>0.16534329752452126</v>
      </c>
      <c r="AO459" s="178">
        <f>IF(E459=1,VLOOKUP(Työfile_2024!D459,'2015'!$F$12:$AC$1887,24,FALSE),"-")</f>
        <v>305</v>
      </c>
      <c r="AP459" s="52">
        <f>VLOOKUP(D459,Tarkasteltava_verkko_2024_harva!$E$2:$I$1804,5,FALSE)</f>
        <v>0</v>
      </c>
      <c r="AQ459" s="52">
        <f>VLOOKUP(D459,Tarkasteltava_verkko_2024_harva!$E$2:$I$1804,4,FALSE)</f>
        <v>0</v>
      </c>
      <c r="AR459" s="148">
        <v>0</v>
      </c>
      <c r="AS459" s="170" t="str">
        <f>IFERROR(VLOOKUP(C459,'2015'!$C$12:$AG$1887,30,FALSE),"-")</f>
        <v/>
      </c>
      <c r="AT459" s="148">
        <v>0</v>
      </c>
      <c r="AU459" s="170">
        <f>IFERROR(VLOOKUP(C459,'2015'!$C$12:$AG$1887,31,FALSE),"-")</f>
        <v>0</v>
      </c>
      <c r="AV459" s="106"/>
      <c r="AW459" s="63">
        <f>IFERROR(VLOOKUP(C459,Merkittävyysluokitus!$A$2:$J$1705,10,FALSE),"-")</f>
        <v>3</v>
      </c>
      <c r="AX459" s="175">
        <f>IFERROR(VLOOKUP(C459,Merkittävyysluokitus!$A$2:$J$1705,6,FALSE),"-")</f>
        <v>10.054977168949772</v>
      </c>
      <c r="AY459" s="175">
        <f>IFERROR(VLOOKUP(C459,Merkittävyysluokitus!$A$2:$J$1705,7,FALSE),"-")</f>
        <v>4.3</v>
      </c>
      <c r="AZ459" s="175">
        <f>IFERROR(VLOOKUP(C459,Merkittävyysluokitus!$A$2:$J$1705,8,FALSE),"-")</f>
        <v>4.4216438356164387</v>
      </c>
      <c r="BA459" s="175">
        <f>IFERROR(VLOOKUP(C459,Merkittävyysluokitus!$A$2:$J$1705,9,FALSE),"-")</f>
        <v>1.3333333333333333</v>
      </c>
      <c r="BB459" s="203"/>
      <c r="BC459" s="203" t="str">
        <f t="shared" si="97"/>
        <v>muutos</v>
      </c>
      <c r="BD459" s="39" t="str">
        <f t="shared" si="105"/>
        <v>musta</v>
      </c>
      <c r="BE459" s="68" t="str">
        <f t="shared" si="92"/>
        <v>musta</v>
      </c>
      <c r="BF459" s="68" t="str">
        <f t="shared" si="93"/>
        <v>musta</v>
      </c>
      <c r="BG459" s="68" t="str">
        <f t="shared" si="94"/>
        <v>musta</v>
      </c>
      <c r="BH459" s="208" t="str">
        <f t="shared" si="95"/>
        <v>musta</v>
      </c>
      <c r="BI459" s="117"/>
      <c r="BJ459" s="39" t="str">
        <f>IF(F459="ei löydy","uusi tie",IF(E459=0,"tieosoite muuttunut",IF(E459=1,VLOOKUP(D459,'2015'!$F$12:$AL$1887,31,FALSE),"-")))</f>
        <v>punainen</v>
      </c>
      <c r="BK459" s="67" t="str">
        <f>IF(E459=1,VLOOKUP(D459,'2015'!$F$12:$AL$1887,32,FALSE),"-")</f>
        <v>punainen</v>
      </c>
      <c r="BL459" s="39" t="str">
        <f>IF(F459="ei löydy","uusi tie",IF(E459=0,"tieosoite muuttunut",IF(E459=1,VLOOKUP(D459,'2015'!$F$12:$AL$1887,33,FALSE),"-")))</f>
        <v>punainen</v>
      </c>
      <c r="BM459" s="39"/>
      <c r="BN459" s="217" t="str">
        <f>VLOOKUP(D459,'2015'!$F$12:$AL$1887,33,FALSE)</f>
        <v>punainen</v>
      </c>
      <c r="BO459" s="117"/>
      <c r="BP459" s="115" t="s">
        <v>50</v>
      </c>
      <c r="BQ459" s="30"/>
      <c r="BS459" s="5"/>
      <c r="BU459" s="35"/>
      <c r="BV459" s="30" t="s">
        <v>50</v>
      </c>
      <c r="BW459" s="20"/>
      <c r="BX459" t="str">
        <f>IF(E459=1,VLOOKUP(D459,'2015'!$F$12:$AX$1887,43,FALSE),"-")</f>
        <v>punainen</v>
      </c>
      <c r="BY459" t="str">
        <f>IF(E459=1,VLOOKUP(D459,'2015'!$F$12:$AX$1887,44,FALSE),"-")</f>
        <v>musta</v>
      </c>
      <c r="BZ459" t="str">
        <f>IF(E459=1,VLOOKUP(D459,'2015'!$F$12:$AX$1887,45,FALSE),"-")</f>
        <v>musta</v>
      </c>
      <c r="CA459" s="31">
        <f t="shared" ref="CA459:CA504" si="106">SUM(CB459:CE459)</f>
        <v>11</v>
      </c>
      <c r="CB459" s="31">
        <f t="shared" ref="CB459:CB504" si="107">IF(AD459&gt;0.59999,10,IF(AD459&gt;0.39999,1,0))</f>
        <v>10</v>
      </c>
      <c r="CC459" s="31">
        <f t="shared" ref="CC459:CC504" si="108">IF(AC459&gt;1999,10,IF(AC459&gt;999,1,0))</f>
        <v>0</v>
      </c>
      <c r="CD459" s="31">
        <f t="shared" ref="CD459:CD504" si="109">IF(AM459&gt;499,10,IF(AM459&gt;99,1,0))</f>
        <v>1</v>
      </c>
      <c r="CE459" s="31">
        <f t="shared" ref="CE459:CE504" si="110">IF(AQ459="osa seud. yht",10,IF(AP459="osa seud. yht",1,0))</f>
        <v>0</v>
      </c>
      <c r="CO459" s="29" t="s">
        <v>34</v>
      </c>
      <c r="CP459" s="29" t="s">
        <v>34</v>
      </c>
    </row>
    <row r="460" spans="1:94" ht="15.75" thickBot="1" x14ac:dyDescent="0.3">
      <c r="A460" s="50"/>
      <c r="B460" s="50"/>
      <c r="C460" s="50" t="str">
        <f t="shared" si="98"/>
        <v>280_4_6618</v>
      </c>
      <c r="D460" s="51" t="str">
        <f t="shared" si="99"/>
        <v>280_4</v>
      </c>
      <c r="E460" s="224">
        <f>IFERROR(VLOOKUP(C460,'2015'!$C$12:$D$1887,2,FALSE),0)</f>
        <v>1</v>
      </c>
      <c r="F460" s="51">
        <f>IFERROR(K460-IFERROR(VLOOKUP(D460,'2015'!$F$12:$I$1887,4,FALSE),"ei löydy"),"ei löydy")</f>
        <v>0</v>
      </c>
      <c r="G460" s="224">
        <f>IFERROR(VLOOKUP(Työfile_2024!C460,Liikennemalli!$D$6:$G$1921,4,FALSE),0)</f>
        <v>1</v>
      </c>
      <c r="H460" s="225">
        <f>K460-IFERROR(VLOOKUP(Työfile_2024!D460,Liikennemalli!$C$6:$H$1921,6,FALSE),"ei löydy")</f>
        <v>0</v>
      </c>
      <c r="I460" s="80">
        <v>280</v>
      </c>
      <c r="J460" s="52">
        <v>4</v>
      </c>
      <c r="K460" s="52">
        <v>6618</v>
      </c>
      <c r="L460" s="53"/>
      <c r="M460" s="54"/>
      <c r="N460" s="54"/>
      <c r="O460" s="54"/>
      <c r="P460" s="54"/>
      <c r="Q460" s="55"/>
      <c r="R460" s="55"/>
      <c r="S460" s="55"/>
      <c r="T460" s="55"/>
      <c r="U460" s="52"/>
      <c r="V460" s="56">
        <v>1189</v>
      </c>
      <c r="W460" s="56">
        <v>98</v>
      </c>
      <c r="X460" s="56">
        <v>1112</v>
      </c>
      <c r="Y460" s="56">
        <f>VLOOKUP(D460,Liikennemalli24!$D$2:$F$1804,2,FALSE)</f>
        <v>383</v>
      </c>
      <c r="Z460" s="57">
        <f>VLOOKUP(D460,Liikennemalli24!$D$2:$F$1804,3,FALSE)</f>
        <v>0.755</v>
      </c>
      <c r="AA460" s="178">
        <f>IF(G460=1,VLOOKUP(C460,Liikennemalli!$D$6:$H$1921,2,FALSE),"-")</f>
        <v>0</v>
      </c>
      <c r="AB460" s="197">
        <f>IF(G460=1,VLOOKUP(C460,Liikennemalli!$D$6:$H$1921,3,FALSE),"-")</f>
        <v>0</v>
      </c>
      <c r="AC460" s="134">
        <f>IF(E460=1,VLOOKUP(Työfile_2024!D460,'2015'!$F$12:$X$1887,18,FALSE),"-")</f>
        <v>452</v>
      </c>
      <c r="AD460" s="127">
        <f>IF(E460=1,VLOOKUP(Työfile_2024!D460,'2015'!$F$12:$X$1887,19,FALSE),"-")</f>
        <v>0.9</v>
      </c>
      <c r="AI460" s="127">
        <f>IF(E460=1,VLOOKUP(Työfile_2024!D460,'2015'!$F$12:$AB$1887,20,FALSE),"-")</f>
        <v>0</v>
      </c>
      <c r="AJ460" s="127">
        <f>IF(E460=1,VLOOKUP(Työfile_2024!D460,'2015'!$F$12:$AB$1887,21,FALSE),"-")</f>
        <v>0</v>
      </c>
      <c r="AK460" s="127">
        <f>IF(E460=1,VLOOKUP(Työfile_2024!D460,'2015'!$F$12:$AB$1887,22,FALSE),"-")</f>
        <v>0</v>
      </c>
      <c r="AL460" s="127">
        <f>IF(E460=1,VLOOKUP(Työfile_2024!D460,'2015'!$F$12:$AB$1887,23,FALSE),"-")</f>
        <v>0</v>
      </c>
      <c r="AM460" s="56">
        <f>VLOOKUP(Työfile_2024!D460,Tmatkat_20km_tarkasteltava_verk!$C$2:$D$1804,2,FALSE)</f>
        <v>297</v>
      </c>
      <c r="AN460" s="148">
        <f t="shared" si="96"/>
        <v>0.24978973927670312</v>
      </c>
      <c r="AO460" s="178">
        <f>IF(E460=1,VLOOKUP(Työfile_2024!D460,'2015'!$F$12:$AC$1887,24,FALSE),"-")</f>
        <v>273</v>
      </c>
      <c r="AP460" s="52">
        <f>VLOOKUP(D460,Tarkasteltava_verkko_2024_harva!$E$2:$I$1804,5,FALSE)</f>
        <v>0</v>
      </c>
      <c r="AQ460" s="52">
        <f>VLOOKUP(D460,Tarkasteltava_verkko_2024_harva!$E$2:$I$1804,4,FALSE)</f>
        <v>0</v>
      </c>
      <c r="AR460" s="148">
        <v>0</v>
      </c>
      <c r="AS460" s="170" t="str">
        <f>IFERROR(VLOOKUP(C460,'2015'!$C$12:$AG$1887,30,FALSE),"-")</f>
        <v/>
      </c>
      <c r="AT460" s="148">
        <v>0</v>
      </c>
      <c r="AU460" s="170">
        <f>IFERROR(VLOOKUP(C460,'2015'!$C$12:$AG$1887,31,FALSE),"-")</f>
        <v>0</v>
      </c>
      <c r="AV460" s="106"/>
      <c r="AW460" s="63">
        <f>IFERROR(VLOOKUP(C460,Merkittävyysluokitus!$A$2:$J$1705,10,FALSE),"-")</f>
        <v>3</v>
      </c>
      <c r="AX460" s="175">
        <f>IFERROR(VLOOKUP(C460,Merkittävyysluokitus!$A$2:$J$1705,6,FALSE),"-")</f>
        <v>10.274840182648401</v>
      </c>
      <c r="AY460" s="175">
        <f>IFERROR(VLOOKUP(C460,Merkittävyysluokitus!$A$2:$J$1705,7,FALSE),"-")</f>
        <v>3.8833333333333333</v>
      </c>
      <c r="AZ460" s="175">
        <f>IFERROR(VLOOKUP(C460,Merkittävyysluokitus!$A$2:$J$1705,8,FALSE),"-")</f>
        <v>4.7248401826484017</v>
      </c>
      <c r="BA460" s="175">
        <f>IFERROR(VLOOKUP(C460,Merkittävyysluokitus!$A$2:$J$1705,9,FALSE),"-")</f>
        <v>1.6666666666666665</v>
      </c>
      <c r="BB460" s="203"/>
      <c r="BC460" s="203" t="str">
        <f t="shared" si="97"/>
        <v>muutos</v>
      </c>
      <c r="BD460" s="39" t="str">
        <f t="shared" si="105"/>
        <v>musta</v>
      </c>
      <c r="BE460" s="68" t="str">
        <f t="shared" si="92"/>
        <v>punainen</v>
      </c>
      <c r="BF460" s="68" t="str">
        <f t="shared" si="93"/>
        <v>musta</v>
      </c>
      <c r="BG460" s="68" t="str">
        <f t="shared" si="94"/>
        <v>musta</v>
      </c>
      <c r="BH460" s="208" t="str">
        <f t="shared" si="95"/>
        <v>musta</v>
      </c>
      <c r="BI460" s="117"/>
      <c r="BJ460" s="39" t="str">
        <f>IF(F460="ei löydy","uusi tie",IF(E460=0,"tieosoite muuttunut",IF(E460=1,VLOOKUP(D460,'2015'!$F$12:$AL$1887,31,FALSE),"-")))</f>
        <v>punainen</v>
      </c>
      <c r="BK460" s="67" t="str">
        <f>IF(E460=1,VLOOKUP(D460,'2015'!$F$12:$AL$1887,32,FALSE),"-")</f>
        <v>punainen</v>
      </c>
      <c r="BL460" s="39" t="str">
        <f>IF(F460="ei löydy","uusi tie",IF(E460=0,"tieosoite muuttunut",IF(E460=1,VLOOKUP(D460,'2015'!$F$12:$AL$1887,33,FALSE),"-")))</f>
        <v>punainen</v>
      </c>
      <c r="BM460" s="39"/>
      <c r="BN460" s="217" t="str">
        <f>VLOOKUP(D460,'2015'!$F$12:$AL$1887,33,FALSE)</f>
        <v>punainen</v>
      </c>
      <c r="BO460" s="117"/>
      <c r="BP460" s="115" t="s">
        <v>9</v>
      </c>
      <c r="BQ460" s="30"/>
      <c r="BS460" s="5"/>
      <c r="BU460" s="35"/>
      <c r="BV460" s="30" t="s">
        <v>9</v>
      </c>
      <c r="BW460" s="20"/>
      <c r="BX460" t="str">
        <f>IF(E460=1,VLOOKUP(D460,'2015'!$F$12:$AX$1887,43,FALSE),"-")</f>
        <v>punainen</v>
      </c>
      <c r="BY460" t="str">
        <f>IF(E460=1,VLOOKUP(D460,'2015'!$F$12:$AX$1887,44,FALSE),"-")</f>
        <v>musta</v>
      </c>
      <c r="BZ460" t="str">
        <f>IF(E460=1,VLOOKUP(D460,'2015'!$F$12:$AX$1887,45,FALSE),"-")</f>
        <v>musta</v>
      </c>
      <c r="CA460" s="31">
        <f t="shared" si="106"/>
        <v>11</v>
      </c>
      <c r="CB460" s="31">
        <f t="shared" si="107"/>
        <v>10</v>
      </c>
      <c r="CC460" s="31">
        <f t="shared" si="108"/>
        <v>0</v>
      </c>
      <c r="CD460" s="31">
        <f t="shared" si="109"/>
        <v>1</v>
      </c>
      <c r="CE460" s="31">
        <f t="shared" si="110"/>
        <v>0</v>
      </c>
      <c r="CO460" s="29" t="s">
        <v>34</v>
      </c>
      <c r="CP460" s="29" t="s">
        <v>34</v>
      </c>
    </row>
    <row r="461" spans="1:94" ht="15.75" thickBot="1" x14ac:dyDescent="0.3">
      <c r="A461" s="50"/>
      <c r="B461" s="50"/>
      <c r="C461" s="50" t="str">
        <f t="shared" si="98"/>
        <v>282_6_9696</v>
      </c>
      <c r="D461" s="51" t="str">
        <f t="shared" si="99"/>
        <v>282_6</v>
      </c>
      <c r="E461" s="224">
        <f>IFERROR(VLOOKUP(C461,'2015'!$C$12:$D$1887,2,FALSE),0)</f>
        <v>1</v>
      </c>
      <c r="F461" s="51">
        <f>IFERROR(K461-IFERROR(VLOOKUP(D461,'2015'!$F$12:$I$1887,4,FALSE),"ei löydy"),"ei löydy")</f>
        <v>0</v>
      </c>
      <c r="G461" s="224">
        <f>IFERROR(VLOOKUP(Työfile_2024!C461,Liikennemalli!$D$6:$G$1921,4,FALSE),0)</f>
        <v>1</v>
      </c>
      <c r="H461" s="225">
        <f>K461-IFERROR(VLOOKUP(Työfile_2024!D461,Liikennemalli!$C$6:$H$1921,6,FALSE),"ei löydy")</f>
        <v>0</v>
      </c>
      <c r="I461" s="80">
        <v>282</v>
      </c>
      <c r="J461" s="52">
        <v>6</v>
      </c>
      <c r="K461" s="52">
        <v>9696</v>
      </c>
      <c r="L461" s="53"/>
      <c r="M461" s="54"/>
      <c r="N461" s="54"/>
      <c r="O461" s="54"/>
      <c r="P461" s="54"/>
      <c r="Q461" s="55"/>
      <c r="R461" s="55"/>
      <c r="S461" s="55"/>
      <c r="T461" s="55"/>
      <c r="U461" s="52"/>
      <c r="V461" s="56">
        <v>1761</v>
      </c>
      <c r="W461" s="56">
        <v>155</v>
      </c>
      <c r="X461" s="56">
        <v>1772</v>
      </c>
      <c r="Y461" s="56">
        <f>VLOOKUP(D461,Liikennemalli24!$D$2:$F$1804,2,FALSE)</f>
        <v>40</v>
      </c>
      <c r="Z461" s="57">
        <f>VLOOKUP(D461,Liikennemalli24!$D$2:$F$1804,3,FALSE)</f>
        <v>7.5999999999999998E-2</v>
      </c>
      <c r="AA461" s="178">
        <f>IF(G461=1,VLOOKUP(C461,Liikennemalli!$D$6:$H$1921,2,FALSE),"-")</f>
        <v>13.5525620781992</v>
      </c>
      <c r="AB461" s="197">
        <f>IF(G461=1,VLOOKUP(C461,Liikennemalli!$D$6:$H$1921,3,FALSE),"-")</f>
        <v>8.6349384601097007E-2</v>
      </c>
      <c r="AC461" s="134">
        <f>IF(E461=1,VLOOKUP(Työfile_2024!D461,'2015'!$F$12:$X$1887,18,FALSE),"-")</f>
        <v>2107</v>
      </c>
      <c r="AD461" s="127">
        <f>IF(E461=1,VLOOKUP(Työfile_2024!D461,'2015'!$F$12:$X$1887,19,FALSE),"-")</f>
        <v>0.92</v>
      </c>
      <c r="AI461" s="127">
        <f>IF(E461=1,VLOOKUP(Työfile_2024!D461,'2015'!$F$12:$AB$1887,20,FALSE),"-")</f>
        <v>0</v>
      </c>
      <c r="AJ461" s="127">
        <f>IF(E461=1,VLOOKUP(Työfile_2024!D461,'2015'!$F$12:$AB$1887,21,FALSE),"-")</f>
        <v>0</v>
      </c>
      <c r="AK461" s="127">
        <f>IF(E461=1,VLOOKUP(Työfile_2024!D461,'2015'!$F$12:$AB$1887,22,FALSE),"-")</f>
        <v>0</v>
      </c>
      <c r="AL461" s="127">
        <f>IF(E461=1,VLOOKUP(Työfile_2024!D461,'2015'!$F$12:$AB$1887,23,FALSE),"-")</f>
        <v>0</v>
      </c>
      <c r="AM461" s="56">
        <f>VLOOKUP(Työfile_2024!D461,Tmatkat_20km_tarkasteltava_verk!$C$2:$D$1804,2,FALSE)</f>
        <v>271</v>
      </c>
      <c r="AN461" s="148">
        <f t="shared" si="96"/>
        <v>0.15388983532084044</v>
      </c>
      <c r="AO461" s="178">
        <f>IF(E461=1,VLOOKUP(Työfile_2024!D461,'2015'!$F$12:$AC$1887,24,FALSE),"-")</f>
        <v>255</v>
      </c>
      <c r="AP461" s="52" t="str">
        <f>VLOOKUP(D461,Tarkasteltava_verkko_2024_harva!$E$2:$I$1804,5,FALSE)</f>
        <v>tiivis</v>
      </c>
      <c r="AQ461" s="52" t="str">
        <f>VLOOKUP(D461,Tarkasteltava_verkko_2024_harva!$E$2:$I$1804,4,FALSE)</f>
        <v>harva</v>
      </c>
      <c r="AR461" s="148">
        <v>0</v>
      </c>
      <c r="AS461" s="170" t="str">
        <f>IFERROR(VLOOKUP(C461,'2015'!$C$12:$AG$1887,30,FALSE),"-")</f>
        <v/>
      </c>
      <c r="AT461" s="148">
        <v>5.1567656765676563E-4</v>
      </c>
      <c r="AU461" s="170">
        <f>IFERROR(VLOOKUP(C461,'2015'!$C$12:$AG$1887,31,FALSE),"-")</f>
        <v>0</v>
      </c>
      <c r="AV461" s="106"/>
      <c r="AW461" s="63">
        <f>IFERROR(VLOOKUP(C461,Merkittävyysluokitus!$A$2:$J$1705,10,FALSE),"-")</f>
        <v>3</v>
      </c>
      <c r="AX461" s="175">
        <f>IFERROR(VLOOKUP(C461,Merkittävyysluokitus!$A$2:$J$1705,6,FALSE),"-")</f>
        <v>9.5439117199391159</v>
      </c>
      <c r="AY461" s="175">
        <f>IFERROR(VLOOKUP(C461,Merkittävyysluokitus!$A$2:$J$1705,7,FALSE),"-")</f>
        <v>3.6499999999999995</v>
      </c>
      <c r="AZ461" s="175">
        <f>IFERROR(VLOOKUP(C461,Merkittävyysluokitus!$A$2:$J$1705,8,FALSE),"-")</f>
        <v>4.0605783866057834</v>
      </c>
      <c r="BA461" s="175">
        <f>IFERROR(VLOOKUP(C461,Merkittävyysluokitus!$A$2:$J$1705,9,FALSE),"-")</f>
        <v>1.8333333333333333</v>
      </c>
      <c r="BB461" s="203"/>
      <c r="BC461" s="203" t="str">
        <f t="shared" si="97"/>
        <v>muutos</v>
      </c>
      <c r="BD461" s="39" t="str">
        <f t="shared" si="105"/>
        <v>musta</v>
      </c>
      <c r="BE461" s="68" t="str">
        <f t="shared" si="92"/>
        <v>musta</v>
      </c>
      <c r="BF461" s="68" t="str">
        <f t="shared" si="93"/>
        <v>musta</v>
      </c>
      <c r="BG461" s="68" t="str">
        <f t="shared" si="94"/>
        <v>musta</v>
      </c>
      <c r="BH461" s="208" t="str">
        <f t="shared" si="95"/>
        <v>musta</v>
      </c>
      <c r="BI461" s="117"/>
      <c r="BJ461" s="39" t="str">
        <f>IF(F461="ei löydy","uusi tie",IF(E461=0,"tieosoite muuttunut",IF(E461=1,VLOOKUP(D461,'2015'!$F$12:$AL$1887,31,FALSE),"-")))</f>
        <v>punainen</v>
      </c>
      <c r="BK461" s="67" t="str">
        <f>IF(E461=1,VLOOKUP(D461,'2015'!$F$12:$AL$1887,32,FALSE),"-")</f>
        <v>punainen</v>
      </c>
      <c r="BL461" s="39" t="str">
        <f>IF(F461="ei löydy","uusi tie",IF(E461=0,"tieosoite muuttunut",IF(E461=1,VLOOKUP(D461,'2015'!$F$12:$AL$1887,33,FALSE),"-")))</f>
        <v>punainen</v>
      </c>
      <c r="BM461" s="39"/>
      <c r="BN461" s="217" t="str">
        <f>VLOOKUP(D461,'2015'!$F$12:$AL$1887,33,FALSE)</f>
        <v>punainen</v>
      </c>
      <c r="BO461" s="117"/>
      <c r="BP461" s="115" t="s">
        <v>9</v>
      </c>
      <c r="BQ461" s="30"/>
      <c r="BS461" s="5"/>
      <c r="BU461" s="35"/>
      <c r="BV461" s="30" t="s">
        <v>9</v>
      </c>
      <c r="BW461" s="20"/>
      <c r="BX461" t="str">
        <f>IF(E461=1,VLOOKUP(D461,'2015'!$F$12:$AX$1887,43,FALSE),"-")</f>
        <v>punainen</v>
      </c>
      <c r="BY461" t="str">
        <f>IF(E461=1,VLOOKUP(D461,'2015'!$F$12:$AX$1887,44,FALSE),"-")</f>
        <v>punainen</v>
      </c>
      <c r="BZ461" t="str">
        <f>IF(E461=1,VLOOKUP(D461,'2015'!$F$12:$AX$1887,45,FALSE),"-")</f>
        <v>punainen</v>
      </c>
      <c r="CA461" s="31">
        <f t="shared" si="106"/>
        <v>21</v>
      </c>
      <c r="CB461" s="31">
        <f t="shared" si="107"/>
        <v>10</v>
      </c>
      <c r="CC461" s="31">
        <f t="shared" si="108"/>
        <v>10</v>
      </c>
      <c r="CD461" s="31">
        <f t="shared" si="109"/>
        <v>1</v>
      </c>
      <c r="CE461" s="31">
        <f t="shared" si="110"/>
        <v>0</v>
      </c>
      <c r="CO461" s="2" t="s">
        <v>35</v>
      </c>
      <c r="CP461" s="2" t="s">
        <v>35</v>
      </c>
    </row>
    <row r="462" spans="1:94" ht="15.75" thickBot="1" x14ac:dyDescent="0.3">
      <c r="A462" s="50"/>
      <c r="B462" s="50"/>
      <c r="C462" s="50" t="str">
        <f t="shared" si="98"/>
        <v>282_7_3110</v>
      </c>
      <c r="D462" s="51" t="str">
        <f t="shared" si="99"/>
        <v>282_7</v>
      </c>
      <c r="E462" s="224">
        <f>IFERROR(VLOOKUP(C462,'2015'!$C$12:$D$1887,2,FALSE),0)</f>
        <v>1</v>
      </c>
      <c r="F462" s="51">
        <f>IFERROR(K462-IFERROR(VLOOKUP(D462,'2015'!$F$12:$I$1887,4,FALSE),"ei löydy"),"ei löydy")</f>
        <v>0</v>
      </c>
      <c r="G462" s="224">
        <f>IFERROR(VLOOKUP(Työfile_2024!C462,Liikennemalli!$D$6:$G$1921,4,FALSE),0)</f>
        <v>0</v>
      </c>
      <c r="H462" s="225">
        <f>K462-IFERROR(VLOOKUP(Työfile_2024!D462,Liikennemalli!$C$6:$H$1921,6,FALSE),"ei löydy")</f>
        <v>-5313</v>
      </c>
      <c r="I462" s="80">
        <v>282</v>
      </c>
      <c r="J462" s="52">
        <v>7</v>
      </c>
      <c r="K462" s="52">
        <v>3110</v>
      </c>
      <c r="L462" s="53"/>
      <c r="M462" s="54"/>
      <c r="N462" s="54"/>
      <c r="O462" s="54"/>
      <c r="P462" s="54"/>
      <c r="Q462" s="55"/>
      <c r="R462" s="55"/>
      <c r="S462" s="55"/>
      <c r="T462" s="55"/>
      <c r="U462" s="52"/>
      <c r="V462" s="56">
        <v>1764</v>
      </c>
      <c r="W462" s="56">
        <v>141</v>
      </c>
      <c r="X462" s="56">
        <v>1797</v>
      </c>
      <c r="Y462" s="56">
        <f>VLOOKUP(D462,Liikennemalli24!$D$2:$F$1804,2,FALSE)</f>
        <v>300</v>
      </c>
      <c r="Z462" s="57">
        <f>VLOOKUP(D462,Liikennemalli24!$D$2:$F$1804,3,FALSE)</f>
        <v>0.14899999999999999</v>
      </c>
      <c r="AA462" s="178" t="str">
        <f>IF(G462=1,VLOOKUP(C462,Liikennemalli!$D$6:$H$1921,2,FALSE),"-")</f>
        <v>-</v>
      </c>
      <c r="AB462" s="197" t="str">
        <f>IF(G462=1,VLOOKUP(C462,Liikennemalli!$D$6:$H$1921,3,FALSE),"-")</f>
        <v>-</v>
      </c>
      <c r="AC462" s="134">
        <f>IF(E462=1,VLOOKUP(Työfile_2024!D462,'2015'!$F$12:$X$1887,18,FALSE),"-")</f>
        <v>1247</v>
      </c>
      <c r="AD462" s="127">
        <f>IF(E462=1,VLOOKUP(Työfile_2024!D462,'2015'!$F$12:$X$1887,19,FALSE),"-")</f>
        <v>0.66</v>
      </c>
      <c r="AI462" s="127">
        <f>IF(E462=1,VLOOKUP(Työfile_2024!D462,'2015'!$F$12:$AB$1887,20,FALSE),"-")</f>
        <v>0</v>
      </c>
      <c r="AJ462" s="127">
        <f>IF(E462=1,VLOOKUP(Työfile_2024!D462,'2015'!$F$12:$AB$1887,21,FALSE),"-")</f>
        <v>0</v>
      </c>
      <c r="AK462" s="127">
        <f>IF(E462=1,VLOOKUP(Työfile_2024!D462,'2015'!$F$12:$AB$1887,22,FALSE),"-")</f>
        <v>0</v>
      </c>
      <c r="AL462" s="127">
        <f>IF(E462=1,VLOOKUP(Työfile_2024!D462,'2015'!$F$12:$AB$1887,23,FALSE),"-")</f>
        <v>0</v>
      </c>
      <c r="AM462" s="56">
        <f>VLOOKUP(Työfile_2024!D462,Tmatkat_20km_tarkasteltava_verk!$C$2:$D$1804,2,FALSE)</f>
        <v>281</v>
      </c>
      <c r="AN462" s="148">
        <f t="shared" si="96"/>
        <v>0.15929705215419501</v>
      </c>
      <c r="AO462" s="178">
        <f>IF(E462=1,VLOOKUP(Työfile_2024!D462,'2015'!$F$12:$AC$1887,24,FALSE),"-")</f>
        <v>746</v>
      </c>
      <c r="AP462" s="52" t="str">
        <f>VLOOKUP(D462,Tarkasteltava_verkko_2024_harva!$E$2:$I$1804,5,FALSE)</f>
        <v>tiivis</v>
      </c>
      <c r="AQ462" s="52" t="str">
        <f>VLOOKUP(D462,Tarkasteltava_verkko_2024_harva!$E$2:$I$1804,4,FALSE)</f>
        <v>harva</v>
      </c>
      <c r="AR462" s="148">
        <v>0.2810289389067524</v>
      </c>
      <c r="AS462" s="170" t="str">
        <f>IFERROR(VLOOKUP(C462,'2015'!$C$12:$AG$1887,30,FALSE),"-")</f>
        <v/>
      </c>
      <c r="AT462" s="148">
        <v>0.23536977491961414</v>
      </c>
      <c r="AU462" s="170">
        <f>IFERROR(VLOOKUP(C462,'2015'!$C$12:$AG$1887,31,FALSE),"-")</f>
        <v>0</v>
      </c>
      <c r="AV462" s="106"/>
      <c r="AW462" s="63">
        <f>IFERROR(VLOOKUP(C462,Merkittävyysluokitus!$A$2:$J$1705,10,FALSE),"-")</f>
        <v>2</v>
      </c>
      <c r="AX462" s="175">
        <f>IFERROR(VLOOKUP(C462,Merkittävyysluokitus!$A$2:$J$1705,6,FALSE),"-")</f>
        <v>11.283432267884322</v>
      </c>
      <c r="AY462" s="175">
        <f>IFERROR(VLOOKUP(C462,Merkittävyysluokitus!$A$2:$J$1705,7,FALSE),"-")</f>
        <v>3.9233333333333329</v>
      </c>
      <c r="AZ462" s="175">
        <f>IFERROR(VLOOKUP(C462,Merkittävyysluokitus!$A$2:$J$1705,8,FALSE),"-")</f>
        <v>5.3600989345509884</v>
      </c>
      <c r="BA462" s="175">
        <f>IFERROR(VLOOKUP(C462,Merkittävyysluokitus!$A$2:$J$1705,9,FALSE),"-")</f>
        <v>2</v>
      </c>
      <c r="BB462" s="203"/>
      <c r="BC462" s="203" t="str">
        <f t="shared" si="97"/>
        <v>muutos</v>
      </c>
      <c r="BD462" s="39" t="str">
        <f t="shared" si="105"/>
        <v>musta</v>
      </c>
      <c r="BE462" s="68" t="str">
        <f t="shared" ref="BE462:BE525" si="111">IF(Z462="-","ei mallia",IF(Z462=0,"ei mallia",IF(Z462&gt;0.599999,IF(Y462&gt;999,"punainen",IF(AM462&gt;99,"punainen",IF(AP462="tiivis","punainen","musta"))),"musta")))</f>
        <v>musta</v>
      </c>
      <c r="BF462" s="68" t="str">
        <f t="shared" ref="BF462:BF525" si="112">IF(Z462="-","ei mallia",IF(Z462=0,"ei mallia",IF(Z462&gt;0.399999,IF(Y462&gt;1999,"punainen",IF(AM462&gt;499,"punainen",IF(AQ462="harva","punainen","musta"))),"musta")))</f>
        <v>musta</v>
      </c>
      <c r="BG462" s="68" t="str">
        <f t="shared" ref="BG462:BG525" si="113">IF(Z462="-","ei mallia",IF(Y462=0,"ei mallia",(IF(AND(SUM((Z462&gt;$BF$2),(Y462&gt;$BF$3),(AM462&gt;$BF$4),(AQ462=$BF$5))&gt;=2,OR(Z462&gt;$BG$2,Y462&gt;$BG$3,AM462&gt;$BG$4,AP462=$BG$5)),"punainen","musta"))))</f>
        <v>musta</v>
      </c>
      <c r="BH462" s="208" t="str">
        <f t="shared" ref="BH462:BH525" si="114">IF(Z462&gt;0.5,IF(AQ462="harva","punainen","musta"),"musta")</f>
        <v>musta</v>
      </c>
      <c r="BI462" s="117"/>
      <c r="BJ462" s="39" t="str">
        <f>IF(F462="ei löydy","uusi tie",IF(E462=0,"tieosoite muuttunut",IF(E462=1,VLOOKUP(D462,'2015'!$F$12:$AL$1887,31,FALSE),"-")))</f>
        <v>musta</v>
      </c>
      <c r="BK462" s="67" t="str">
        <f>IF(E462=1,VLOOKUP(D462,'2015'!$F$12:$AL$1887,32,FALSE),"-")</f>
        <v>punainen/musta</v>
      </c>
      <c r="BL462" s="39" t="str">
        <f>IF(F462="ei löydy","uusi tie",IF(E462=0,"tieosoite muuttunut",IF(E462=1,VLOOKUP(D462,'2015'!$F$12:$AL$1887,33,FALSE),"-")))</f>
        <v>punainen/musta</v>
      </c>
      <c r="BM462" s="39"/>
      <c r="BN462" s="217" t="str">
        <f>VLOOKUP(D462,'2015'!$F$12:$AL$1887,33,FALSE)</f>
        <v>punainen/musta</v>
      </c>
      <c r="BO462" s="117"/>
      <c r="BP462" s="115" t="s">
        <v>9</v>
      </c>
      <c r="BQ462" s="30"/>
      <c r="BS462" s="5"/>
      <c r="BU462" s="35"/>
      <c r="BV462" s="30" t="s">
        <v>9</v>
      </c>
      <c r="BW462" s="20"/>
      <c r="BX462" t="str">
        <f>IF(E462=1,VLOOKUP(D462,'2015'!$F$12:$AX$1887,43,FALSE),"-")</f>
        <v>punainen</v>
      </c>
      <c r="BY462" t="str">
        <f>IF(E462=1,VLOOKUP(D462,'2015'!$F$12:$AX$1887,44,FALSE),"-")</f>
        <v>punainen</v>
      </c>
      <c r="BZ462" t="str">
        <f>IF(E462=1,VLOOKUP(D462,'2015'!$F$12:$AX$1887,45,FALSE),"-")</f>
        <v>punainen</v>
      </c>
      <c r="CA462" s="31">
        <f t="shared" si="106"/>
        <v>12</v>
      </c>
      <c r="CB462" s="31">
        <f t="shared" si="107"/>
        <v>10</v>
      </c>
      <c r="CC462" s="31">
        <f t="shared" si="108"/>
        <v>1</v>
      </c>
      <c r="CD462" s="31">
        <f t="shared" si="109"/>
        <v>1</v>
      </c>
      <c r="CE462" s="31">
        <f t="shared" si="110"/>
        <v>0</v>
      </c>
      <c r="CO462" s="2" t="s">
        <v>35</v>
      </c>
      <c r="CP462" s="2" t="s">
        <v>35</v>
      </c>
    </row>
    <row r="463" spans="1:94" ht="15.75" thickBot="1" x14ac:dyDescent="0.3">
      <c r="A463" s="50"/>
      <c r="B463" s="50"/>
      <c r="C463" s="50" t="str">
        <f t="shared" si="98"/>
        <v>283_1_6855</v>
      </c>
      <c r="D463" s="51" t="str">
        <f t="shared" si="99"/>
        <v>283_1</v>
      </c>
      <c r="E463" s="224">
        <f>IFERROR(VLOOKUP(C463,'2015'!$C$12:$D$1887,2,FALSE),0)</f>
        <v>1</v>
      </c>
      <c r="F463" s="51">
        <f>IFERROR(K463-IFERROR(VLOOKUP(D463,'2015'!$F$12:$I$1887,4,FALSE),"ei löydy"),"ei löydy")</f>
        <v>0</v>
      </c>
      <c r="G463" s="224">
        <f>IFERROR(VLOOKUP(Työfile_2024!C463,Liikennemalli!$D$6:$G$1921,4,FALSE),0)</f>
        <v>1</v>
      </c>
      <c r="H463" s="225">
        <f>K463-IFERROR(VLOOKUP(Työfile_2024!D463,Liikennemalli!$C$6:$H$1921,6,FALSE),"ei löydy")</f>
        <v>0</v>
      </c>
      <c r="I463" s="80">
        <v>283</v>
      </c>
      <c r="J463" s="52">
        <v>1</v>
      </c>
      <c r="K463" s="52">
        <v>6855</v>
      </c>
      <c r="L463" s="53"/>
      <c r="M463" s="54"/>
      <c r="N463" s="54"/>
      <c r="O463" s="54"/>
      <c r="P463" s="54"/>
      <c r="Q463" s="55"/>
      <c r="R463" s="55"/>
      <c r="S463" s="55"/>
      <c r="T463" s="55"/>
      <c r="U463" s="52"/>
      <c r="V463" s="56">
        <v>432.07483588621443</v>
      </c>
      <c r="W463" s="56">
        <v>48.933916849015318</v>
      </c>
      <c r="X463" s="56">
        <v>381.9238512035011</v>
      </c>
      <c r="Y463" s="56">
        <f>VLOOKUP(D463,Liikennemalli24!$D$2:$F$1804,2,FALSE)</f>
        <v>251</v>
      </c>
      <c r="Z463" s="57">
        <f>VLOOKUP(D463,Liikennemalli24!$D$2:$F$1804,3,FALSE)</f>
        <v>0.94499999999999995</v>
      </c>
      <c r="AA463" s="178">
        <f>IF(G463=1,VLOOKUP(C463,Liikennemalli!$D$6:$H$1921,2,FALSE),"-")</f>
        <v>126.765229258725</v>
      </c>
      <c r="AB463" s="197">
        <f>IF(G463=1,VLOOKUP(C463,Liikennemalli!$D$6:$H$1921,3,FALSE),"-")</f>
        <v>0.92117624845009005</v>
      </c>
      <c r="AC463" s="134">
        <f>IF(E463=1,VLOOKUP(Työfile_2024!D463,'2015'!$F$12:$X$1887,18,FALSE),"-")</f>
        <v>327</v>
      </c>
      <c r="AD463" s="127">
        <f>IF(E463=1,VLOOKUP(Työfile_2024!D463,'2015'!$F$12:$X$1887,19,FALSE),"-")</f>
        <v>0.94</v>
      </c>
      <c r="AI463" s="127">
        <f>IF(E463=1,VLOOKUP(Työfile_2024!D463,'2015'!$F$12:$AB$1887,20,FALSE),"-")</f>
        <v>0</v>
      </c>
      <c r="AJ463" s="127">
        <f>IF(E463=1,VLOOKUP(Työfile_2024!D463,'2015'!$F$12:$AB$1887,21,FALSE),"-")</f>
        <v>0</v>
      </c>
      <c r="AK463" s="127">
        <f>IF(E463=1,VLOOKUP(Työfile_2024!D463,'2015'!$F$12:$AB$1887,22,FALSE),"-")</f>
        <v>0</v>
      </c>
      <c r="AL463" s="127">
        <f>IF(E463=1,VLOOKUP(Työfile_2024!D463,'2015'!$F$12:$AB$1887,23,FALSE),"-")</f>
        <v>0</v>
      </c>
      <c r="AM463" s="56">
        <f>VLOOKUP(Työfile_2024!D463,Tmatkat_20km_tarkasteltava_verk!$C$2:$D$1804,2,FALSE)</f>
        <v>95</v>
      </c>
      <c r="AN463" s="148">
        <f t="shared" ref="AN463:AN526" si="115">AM463/V463</f>
        <v>0.21986931917742591</v>
      </c>
      <c r="AO463" s="178">
        <f>IF(E463=1,VLOOKUP(Työfile_2024!D463,'2015'!$F$12:$AC$1887,24,FALSE),"-")</f>
        <v>166</v>
      </c>
      <c r="AP463" s="52">
        <f>VLOOKUP(D463,Tarkasteltava_verkko_2024_harva!$E$2:$I$1804,5,FALSE)</f>
        <v>0</v>
      </c>
      <c r="AQ463" s="52">
        <f>VLOOKUP(D463,Tarkasteltava_verkko_2024_harva!$E$2:$I$1804,4,FALSE)</f>
        <v>0</v>
      </c>
      <c r="AR463" s="148">
        <v>0</v>
      </c>
      <c r="AS463" s="170" t="str">
        <f>IFERROR(VLOOKUP(C463,'2015'!$C$12:$AG$1887,30,FALSE),"-")</f>
        <v/>
      </c>
      <c r="AT463" s="148">
        <v>0</v>
      </c>
      <c r="AU463" s="170">
        <f>IFERROR(VLOOKUP(C463,'2015'!$C$12:$AG$1887,31,FALSE),"-")</f>
        <v>0</v>
      </c>
      <c r="AV463" s="106"/>
      <c r="AW463" s="63">
        <f>IFERROR(VLOOKUP(C463,Merkittävyysluokitus!$A$2:$J$1705,10,FALSE),"-")</f>
        <v>3</v>
      </c>
      <c r="AX463" s="175">
        <f>IFERROR(VLOOKUP(C463,Merkittävyysluokitus!$A$2:$J$1705,6,FALSE),"-")</f>
        <v>6.8549679572621383</v>
      </c>
      <c r="AY463" s="175">
        <f>IFERROR(VLOOKUP(C463,Merkittävyysluokitus!$A$2:$J$1705,7,FALSE),"-")</f>
        <v>1.6395578409919764</v>
      </c>
      <c r="AZ463" s="175">
        <f>IFERROR(VLOOKUP(C463,Merkittävyysluokitus!$A$2:$J$1705,8,FALSE),"-")</f>
        <v>4.2154101162701618</v>
      </c>
      <c r="BA463" s="175">
        <f>IFERROR(VLOOKUP(C463,Merkittävyysluokitus!$A$2:$J$1705,9,FALSE),"-")</f>
        <v>1</v>
      </c>
      <c r="BB463" s="203"/>
      <c r="BC463" s="203" t="str">
        <f t="shared" ref="BC463:BC526" si="116">IF(BD463="ei luokiteltu","ei mallia",IF(BL463="tieosoite muuttunut","tieosoite muuttunut",IF(BD463&lt;&gt;BL463,"muutos","")))</f>
        <v/>
      </c>
      <c r="BD463" s="39" t="str">
        <f t="shared" si="105"/>
        <v>pinkki</v>
      </c>
      <c r="BE463" s="68" t="str">
        <f t="shared" si="111"/>
        <v>musta</v>
      </c>
      <c r="BF463" s="68" t="str">
        <f t="shared" si="112"/>
        <v>musta</v>
      </c>
      <c r="BG463" s="68" t="str">
        <f t="shared" si="113"/>
        <v>musta</v>
      </c>
      <c r="BH463" s="208" t="str">
        <f t="shared" si="114"/>
        <v>musta</v>
      </c>
      <c r="BI463" s="117"/>
      <c r="BJ463" s="39" t="str">
        <f>IF(F463="ei löydy","uusi tie",IF(E463=0,"tieosoite muuttunut",IF(E463=1,VLOOKUP(D463,'2015'!$F$12:$AL$1887,31,FALSE),"-")))</f>
        <v>punainen</v>
      </c>
      <c r="BK463" s="67" t="str">
        <f>IF(E463=1,VLOOKUP(D463,'2015'!$F$12:$AL$1887,32,FALSE),"-")</f>
        <v>punainen</v>
      </c>
      <c r="BL463" s="39" t="str">
        <f>IF(F463="ei löydy","uusi tie",IF(E463=0,"tieosoite muuttunut",IF(E463=1,VLOOKUP(D463,'2015'!$F$12:$AL$1887,33,FALSE),"-")))</f>
        <v>pinkki</v>
      </c>
      <c r="BM463" s="39"/>
      <c r="BN463" s="217" t="str">
        <f>VLOOKUP(D463,'2015'!$F$12:$AL$1887,33,FALSE)</f>
        <v>pinkki</v>
      </c>
      <c r="BO463" s="117"/>
      <c r="BP463" s="115" t="s">
        <v>9</v>
      </c>
      <c r="BQ463" s="30"/>
      <c r="BS463" s="5"/>
      <c r="BU463" s="35"/>
      <c r="BV463" s="30" t="s">
        <v>9</v>
      </c>
      <c r="BW463" s="20"/>
      <c r="BX463" t="str">
        <f>IF(E463=1,VLOOKUP(D463,'2015'!$F$12:$AX$1887,43,FALSE),"-")</f>
        <v>punainen</v>
      </c>
      <c r="BY463" t="str">
        <f>IF(E463=1,VLOOKUP(D463,'2015'!$F$12:$AX$1887,44,FALSE),"-")</f>
        <v>musta</v>
      </c>
      <c r="BZ463" t="str">
        <f>IF(E463=1,VLOOKUP(D463,'2015'!$F$12:$AX$1887,45,FALSE),"-")</f>
        <v>musta</v>
      </c>
      <c r="CA463" s="31">
        <f t="shared" si="106"/>
        <v>10</v>
      </c>
      <c r="CB463" s="31">
        <f t="shared" si="107"/>
        <v>10</v>
      </c>
      <c r="CC463" s="31">
        <f t="shared" si="108"/>
        <v>0</v>
      </c>
      <c r="CD463" s="31">
        <f t="shared" si="109"/>
        <v>0</v>
      </c>
      <c r="CE463" s="31">
        <f t="shared" si="110"/>
        <v>0</v>
      </c>
      <c r="CO463" s="29" t="s">
        <v>34</v>
      </c>
      <c r="CP463" s="29" t="s">
        <v>34</v>
      </c>
    </row>
    <row r="464" spans="1:94" ht="15.75" thickBot="1" x14ac:dyDescent="0.3">
      <c r="A464" s="50"/>
      <c r="B464" s="50"/>
      <c r="C464" s="50" t="str">
        <f t="shared" ref="C464:C527" si="117">CONCATENATE(I464,"_",J464,"_",K464)</f>
        <v>283_2_5911</v>
      </c>
      <c r="D464" s="51" t="str">
        <f t="shared" ref="D464:D527" si="118">CONCATENATE(I464,"_",J464)</f>
        <v>283_2</v>
      </c>
      <c r="E464" s="224">
        <f>IFERROR(VLOOKUP(C464,'2015'!$C$12:$D$1887,2,FALSE),0)</f>
        <v>1</v>
      </c>
      <c r="F464" s="51">
        <f>IFERROR(K464-IFERROR(VLOOKUP(D464,'2015'!$F$12:$I$1887,4,FALSE),"ei löydy"),"ei löydy")</f>
        <v>0</v>
      </c>
      <c r="G464" s="224">
        <f>IFERROR(VLOOKUP(Työfile_2024!C464,Liikennemalli!$D$6:$G$1921,4,FALSE),0)</f>
        <v>1</v>
      </c>
      <c r="H464" s="225">
        <f>K464-IFERROR(VLOOKUP(Työfile_2024!D464,Liikennemalli!$C$6:$H$1921,6,FALSE),"ei löydy")</f>
        <v>0</v>
      </c>
      <c r="I464" s="80">
        <v>283</v>
      </c>
      <c r="J464" s="52">
        <v>2</v>
      </c>
      <c r="K464" s="52">
        <v>5911</v>
      </c>
      <c r="L464" s="53"/>
      <c r="M464" s="54"/>
      <c r="N464" s="54"/>
      <c r="O464" s="54"/>
      <c r="P464" s="54"/>
      <c r="Q464" s="55"/>
      <c r="R464" s="55"/>
      <c r="S464" s="55"/>
      <c r="T464" s="55"/>
      <c r="U464" s="52"/>
      <c r="V464" s="56">
        <v>359</v>
      </c>
      <c r="W464" s="56">
        <v>31</v>
      </c>
      <c r="X464" s="56">
        <v>316</v>
      </c>
      <c r="Y464" s="56">
        <f>VLOOKUP(D464,Liikennemalli24!$D$2:$F$1804,2,FALSE)</f>
        <v>124</v>
      </c>
      <c r="Z464" s="57">
        <f>VLOOKUP(D464,Liikennemalli24!$D$2:$F$1804,3,FALSE)</f>
        <v>0.78600000000000003</v>
      </c>
      <c r="AA464" s="178">
        <f>IF(G464=1,VLOOKUP(C464,Liikennemalli!$D$6:$H$1921,2,FALSE),"-")</f>
        <v>44.262694199890902</v>
      </c>
      <c r="AB464" s="197">
        <f>IF(G464=1,VLOOKUP(C464,Liikennemalli!$D$6:$H$1921,3,FALSE),"-")</f>
        <v>0.87574247433043395</v>
      </c>
      <c r="AC464" s="134">
        <f>IF(E464=1,VLOOKUP(Työfile_2024!D464,'2015'!$F$12:$X$1887,18,FALSE),"-")</f>
        <v>222</v>
      </c>
      <c r="AD464" s="127">
        <f>IF(E464=1,VLOOKUP(Työfile_2024!D464,'2015'!$F$12:$X$1887,19,FALSE),"-")</f>
        <v>0.91</v>
      </c>
      <c r="AI464" s="127">
        <f>IF(E464=1,VLOOKUP(Työfile_2024!D464,'2015'!$F$12:$AB$1887,20,FALSE),"-")</f>
        <v>0</v>
      </c>
      <c r="AJ464" s="127">
        <f>IF(E464=1,VLOOKUP(Työfile_2024!D464,'2015'!$F$12:$AB$1887,21,FALSE),"-")</f>
        <v>0</v>
      </c>
      <c r="AK464" s="127">
        <f>IF(E464=1,VLOOKUP(Työfile_2024!D464,'2015'!$F$12:$AB$1887,22,FALSE),"-")</f>
        <v>0</v>
      </c>
      <c r="AL464" s="127">
        <f>IF(E464=1,VLOOKUP(Työfile_2024!D464,'2015'!$F$12:$AB$1887,23,FALSE),"-")</f>
        <v>0</v>
      </c>
      <c r="AM464" s="56">
        <f>VLOOKUP(Työfile_2024!D464,Tmatkat_20km_tarkasteltava_verk!$C$2:$D$1804,2,FALSE)</f>
        <v>36</v>
      </c>
      <c r="AN464" s="148">
        <f t="shared" si="115"/>
        <v>0.10027855153203342</v>
      </c>
      <c r="AO464" s="178">
        <f>IF(E464=1,VLOOKUP(Työfile_2024!D464,'2015'!$F$12:$AC$1887,24,FALSE),"-")</f>
        <v>121</v>
      </c>
      <c r="AP464" s="52">
        <f>VLOOKUP(D464,Tarkasteltava_verkko_2024_harva!$E$2:$I$1804,5,FALSE)</f>
        <v>0</v>
      </c>
      <c r="AQ464" s="52">
        <f>VLOOKUP(D464,Tarkasteltava_verkko_2024_harva!$E$2:$I$1804,4,FALSE)</f>
        <v>0</v>
      </c>
      <c r="AR464" s="148">
        <v>0</v>
      </c>
      <c r="AS464" s="170" t="str">
        <f>IFERROR(VLOOKUP(C464,'2015'!$C$12:$AG$1887,30,FALSE),"-")</f>
        <v/>
      </c>
      <c r="AT464" s="148">
        <v>0</v>
      </c>
      <c r="AU464" s="170">
        <f>IFERROR(VLOOKUP(C464,'2015'!$C$12:$AG$1887,31,FALSE),"-")</f>
        <v>0</v>
      </c>
      <c r="AV464" s="106"/>
      <c r="AW464" s="63">
        <f>IFERROR(VLOOKUP(C464,Merkittävyysluokitus!$A$2:$J$1705,10,FALSE),"-")</f>
        <v>3</v>
      </c>
      <c r="AX464" s="175">
        <f>IFERROR(VLOOKUP(C464,Merkittävyysluokitus!$A$2:$J$1705,6,FALSE),"-")</f>
        <v>5.2453409436834084</v>
      </c>
      <c r="AY464" s="175">
        <f>IFERROR(VLOOKUP(C464,Merkittävyysluokitus!$A$2:$J$1705,7,FALSE),"-")</f>
        <v>1.1836666666666664</v>
      </c>
      <c r="AZ464" s="175">
        <f>IFERROR(VLOOKUP(C464,Merkittävyysluokitus!$A$2:$J$1705,8,FALSE),"-")</f>
        <v>2.728340943683409</v>
      </c>
      <c r="BA464" s="175">
        <f>IFERROR(VLOOKUP(C464,Merkittävyysluokitus!$A$2:$J$1705,9,FALSE),"-")</f>
        <v>1.3333333333333333</v>
      </c>
      <c r="BB464" s="203"/>
      <c r="BC464" s="203" t="str">
        <f t="shared" si="116"/>
        <v/>
      </c>
      <c r="BD464" s="39" t="str">
        <f t="shared" si="105"/>
        <v>pinkki</v>
      </c>
      <c r="BE464" s="68" t="str">
        <f t="shared" si="111"/>
        <v>musta</v>
      </c>
      <c r="BF464" s="68" t="str">
        <f t="shared" si="112"/>
        <v>musta</v>
      </c>
      <c r="BG464" s="68" t="str">
        <f t="shared" si="113"/>
        <v>musta</v>
      </c>
      <c r="BH464" s="208" t="str">
        <f t="shared" si="114"/>
        <v>musta</v>
      </c>
      <c r="BI464" s="117"/>
      <c r="BJ464" s="39" t="str">
        <f>IF(F464="ei löydy","uusi tie",IF(E464=0,"tieosoite muuttunut",IF(E464=1,VLOOKUP(D464,'2015'!$F$12:$AL$1887,31,FALSE),"-")))</f>
        <v>punainen</v>
      </c>
      <c r="BK464" s="67" t="str">
        <f>IF(E464=1,VLOOKUP(D464,'2015'!$F$12:$AL$1887,32,FALSE),"-")</f>
        <v>punainen</v>
      </c>
      <c r="BL464" s="39" t="str">
        <f>IF(F464="ei löydy","uusi tie",IF(E464=0,"tieosoite muuttunut",IF(E464=1,VLOOKUP(D464,'2015'!$F$12:$AL$1887,33,FALSE),"-")))</f>
        <v>pinkki</v>
      </c>
      <c r="BM464" s="39"/>
      <c r="BN464" s="217" t="str">
        <f>VLOOKUP(D464,'2015'!$F$12:$AL$1887,33,FALSE)</f>
        <v>pinkki</v>
      </c>
      <c r="BO464" s="117"/>
      <c r="BP464" s="115" t="s">
        <v>9</v>
      </c>
      <c r="BQ464" s="30"/>
      <c r="BS464" s="5"/>
      <c r="BU464" s="35"/>
      <c r="BV464" s="30" t="s">
        <v>9</v>
      </c>
      <c r="BW464" s="20"/>
      <c r="BX464" t="str">
        <f>IF(E464=1,VLOOKUP(D464,'2015'!$F$12:$AX$1887,43,FALSE),"-")</f>
        <v>punainen</v>
      </c>
      <c r="BY464" t="str">
        <f>IF(E464=1,VLOOKUP(D464,'2015'!$F$12:$AX$1887,44,FALSE),"-")</f>
        <v>musta</v>
      </c>
      <c r="BZ464" t="str">
        <f>IF(E464=1,VLOOKUP(D464,'2015'!$F$12:$AX$1887,45,FALSE),"-")</f>
        <v>musta</v>
      </c>
      <c r="CA464" s="31">
        <f t="shared" si="106"/>
        <v>10</v>
      </c>
      <c r="CB464" s="31">
        <f t="shared" si="107"/>
        <v>10</v>
      </c>
      <c r="CC464" s="31">
        <f t="shared" si="108"/>
        <v>0</v>
      </c>
      <c r="CD464" s="31">
        <f t="shared" si="109"/>
        <v>0</v>
      </c>
      <c r="CE464" s="31">
        <f t="shared" si="110"/>
        <v>0</v>
      </c>
      <c r="CO464" s="2" t="s">
        <v>35</v>
      </c>
      <c r="CP464" s="2" t="s">
        <v>35</v>
      </c>
    </row>
    <row r="465" spans="1:94" ht="15.75" thickBot="1" x14ac:dyDescent="0.3">
      <c r="A465" s="50"/>
      <c r="B465" s="50"/>
      <c r="C465" s="50" t="str">
        <f t="shared" si="117"/>
        <v>283_3_8487</v>
      </c>
      <c r="D465" s="51" t="str">
        <f t="shared" si="118"/>
        <v>283_3</v>
      </c>
      <c r="E465" s="224">
        <f>IFERROR(VLOOKUP(C465,'2015'!$C$12:$D$1887,2,FALSE),0)</f>
        <v>1</v>
      </c>
      <c r="F465" s="51">
        <f>IFERROR(K465-IFERROR(VLOOKUP(D465,'2015'!$F$12:$I$1887,4,FALSE),"ei löydy"),"ei löydy")</f>
        <v>0</v>
      </c>
      <c r="G465" s="224">
        <f>IFERROR(VLOOKUP(Työfile_2024!C465,Liikennemalli!$D$6:$G$1921,4,FALSE),0)</f>
        <v>1</v>
      </c>
      <c r="H465" s="225">
        <f>K465-IFERROR(VLOOKUP(Työfile_2024!D465,Liikennemalli!$C$6:$H$1921,6,FALSE),"ei löydy")</f>
        <v>0</v>
      </c>
      <c r="I465" s="80">
        <v>283</v>
      </c>
      <c r="J465" s="52">
        <v>3</v>
      </c>
      <c r="K465" s="52">
        <v>8487</v>
      </c>
      <c r="L465" s="53"/>
      <c r="M465" s="54"/>
      <c r="N465" s="54"/>
      <c r="O465" s="54"/>
      <c r="P465" s="54"/>
      <c r="Q465" s="55"/>
      <c r="R465" s="55"/>
      <c r="S465" s="55"/>
      <c r="T465" s="55"/>
      <c r="U465" s="52"/>
      <c r="V465" s="56">
        <v>359</v>
      </c>
      <c r="W465" s="56">
        <v>31</v>
      </c>
      <c r="X465" s="56">
        <v>316</v>
      </c>
      <c r="Y465" s="56">
        <f>VLOOKUP(D465,Liikennemalli24!$D$2:$F$1804,2,FALSE)</f>
        <v>356</v>
      </c>
      <c r="Z465" s="57">
        <f>VLOOKUP(D465,Liikennemalli24!$D$2:$F$1804,3,FALSE)</f>
        <v>0.92</v>
      </c>
      <c r="AA465" s="178">
        <f>IF(G465=1,VLOOKUP(C465,Liikennemalli!$D$6:$H$1921,2,FALSE),"-")</f>
        <v>98.252494699704798</v>
      </c>
      <c r="AB465" s="197">
        <f>IF(G465=1,VLOOKUP(C465,Liikennemalli!$D$6:$H$1921,3,FALSE),"-")</f>
        <v>0.911738099985684</v>
      </c>
      <c r="AC465" s="134">
        <f>IF(E465=1,VLOOKUP(Työfile_2024!D465,'2015'!$F$12:$X$1887,18,FALSE),"-")</f>
        <v>193</v>
      </c>
      <c r="AD465" s="127">
        <f>IF(E465=1,VLOOKUP(Työfile_2024!D465,'2015'!$F$12:$X$1887,19,FALSE),"-")</f>
        <v>0.98</v>
      </c>
      <c r="AI465" s="127">
        <f>IF(E465=1,VLOOKUP(Työfile_2024!D465,'2015'!$F$12:$AB$1887,20,FALSE),"-")</f>
        <v>0</v>
      </c>
      <c r="AJ465" s="127">
        <f>IF(E465=1,VLOOKUP(Työfile_2024!D465,'2015'!$F$12:$AB$1887,21,FALSE),"-")</f>
        <v>0</v>
      </c>
      <c r="AK465" s="127">
        <f>IF(E465=1,VLOOKUP(Työfile_2024!D465,'2015'!$F$12:$AB$1887,22,FALSE),"-")</f>
        <v>0</v>
      </c>
      <c r="AL465" s="127">
        <f>IF(E465=1,VLOOKUP(Työfile_2024!D465,'2015'!$F$12:$AB$1887,23,FALSE),"-")</f>
        <v>0</v>
      </c>
      <c r="AM465" s="56">
        <f>VLOOKUP(Työfile_2024!D465,Tmatkat_20km_tarkasteltava_verk!$C$2:$D$1804,2,FALSE)</f>
        <v>78</v>
      </c>
      <c r="AN465" s="148">
        <f t="shared" si="115"/>
        <v>0.21727019498607242</v>
      </c>
      <c r="AO465" s="178">
        <f>IF(E465=1,VLOOKUP(Työfile_2024!D465,'2015'!$F$12:$AC$1887,24,FALSE),"-")</f>
        <v>147</v>
      </c>
      <c r="AP465" s="52" t="str">
        <f>VLOOKUP(D465,Tarkasteltava_verkko_2024_harva!$E$2:$I$1804,5,FALSE)</f>
        <v>tiivis</v>
      </c>
      <c r="AQ465" s="52">
        <f>VLOOKUP(D465,Tarkasteltava_verkko_2024_harva!$E$2:$I$1804,4,FALSE)</f>
        <v>0</v>
      </c>
      <c r="AR465" s="148">
        <v>0</v>
      </c>
      <c r="AS465" s="170" t="str">
        <f>IFERROR(VLOOKUP(C465,'2015'!$C$12:$AG$1887,30,FALSE),"-")</f>
        <v/>
      </c>
      <c r="AT465" s="148">
        <v>0</v>
      </c>
      <c r="AU465" s="170">
        <f>IFERROR(VLOOKUP(C465,'2015'!$C$12:$AG$1887,31,FALSE),"-")</f>
        <v>0</v>
      </c>
      <c r="AV465" s="106"/>
      <c r="AW465" s="63">
        <f>IFERROR(VLOOKUP(C465,Merkittävyysluokitus!$A$2:$J$1705,10,FALSE),"-")</f>
        <v>3</v>
      </c>
      <c r="AX465" s="175">
        <f>IFERROR(VLOOKUP(C465,Merkittävyysluokitus!$A$2:$J$1705,6,FALSE),"-")</f>
        <v>4.9965433789954332</v>
      </c>
      <c r="AY465" s="175">
        <f>IFERROR(VLOOKUP(C465,Merkittävyysluokitus!$A$2:$J$1705,7,FALSE),"-")</f>
        <v>1.3153333333333332</v>
      </c>
      <c r="AZ465" s="175">
        <f>IFERROR(VLOOKUP(C465,Merkittävyysluokitus!$A$2:$J$1705,8,FALSE),"-")</f>
        <v>2.5145433789954335</v>
      </c>
      <c r="BA465" s="175">
        <f>IFERROR(VLOOKUP(C465,Merkittävyysluokitus!$A$2:$J$1705,9,FALSE),"-")</f>
        <v>1.1666666666666665</v>
      </c>
      <c r="BB465" s="203"/>
      <c r="BC465" s="203" t="str">
        <f t="shared" si="116"/>
        <v/>
      </c>
      <c r="BD465" s="39" t="str">
        <f t="shared" si="105"/>
        <v>pinkki</v>
      </c>
      <c r="BE465" s="68" t="str">
        <f t="shared" si="111"/>
        <v>punainen</v>
      </c>
      <c r="BF465" s="68" t="str">
        <f t="shared" si="112"/>
        <v>musta</v>
      </c>
      <c r="BG465" s="68" t="str">
        <f t="shared" si="113"/>
        <v>musta</v>
      </c>
      <c r="BH465" s="208" t="str">
        <f t="shared" si="114"/>
        <v>musta</v>
      </c>
      <c r="BI465" s="117"/>
      <c r="BJ465" s="39" t="str">
        <f>IF(F465="ei löydy","uusi tie",IF(E465=0,"tieosoite muuttunut",IF(E465=1,VLOOKUP(D465,'2015'!$F$12:$AL$1887,31,FALSE),"-")))</f>
        <v>punainen</v>
      </c>
      <c r="BK465" s="67" t="str">
        <f>IF(E465=1,VLOOKUP(D465,'2015'!$F$12:$AL$1887,32,FALSE),"-")</f>
        <v>punainen</v>
      </c>
      <c r="BL465" s="39" t="str">
        <f>IF(F465="ei löydy","uusi tie",IF(E465=0,"tieosoite muuttunut",IF(E465=1,VLOOKUP(D465,'2015'!$F$12:$AL$1887,33,FALSE),"-")))</f>
        <v>pinkki</v>
      </c>
      <c r="BM465" s="39"/>
      <c r="BN465" s="217" t="str">
        <f>VLOOKUP(D465,'2015'!$F$12:$AL$1887,33,FALSE)</f>
        <v>pinkki</v>
      </c>
      <c r="BO465" s="117"/>
      <c r="BP465" s="115" t="s">
        <v>50</v>
      </c>
      <c r="BQ465" s="30"/>
      <c r="BS465" s="5"/>
      <c r="BU465" s="35"/>
      <c r="BV465" s="30" t="s">
        <v>50</v>
      </c>
      <c r="BW465" s="20"/>
      <c r="BX465" t="str">
        <f>IF(E465=1,VLOOKUP(D465,'2015'!$F$12:$AX$1887,43,FALSE),"-")</f>
        <v>punainen</v>
      </c>
      <c r="BY465" t="str">
        <f>IF(E465=1,VLOOKUP(D465,'2015'!$F$12:$AX$1887,44,FALSE),"-")</f>
        <v>musta</v>
      </c>
      <c r="BZ465" t="str">
        <f>IF(E465=1,VLOOKUP(D465,'2015'!$F$12:$AX$1887,45,FALSE),"-")</f>
        <v>musta</v>
      </c>
      <c r="CA465" s="31">
        <f t="shared" si="106"/>
        <v>10</v>
      </c>
      <c r="CB465" s="31">
        <f t="shared" si="107"/>
        <v>10</v>
      </c>
      <c r="CC465" s="31">
        <f t="shared" si="108"/>
        <v>0</v>
      </c>
      <c r="CD465" s="31">
        <f t="shared" si="109"/>
        <v>0</v>
      </c>
      <c r="CE465" s="31">
        <f t="shared" si="110"/>
        <v>0</v>
      </c>
      <c r="CO465" s="32" t="s">
        <v>34</v>
      </c>
      <c r="CP465" s="2" t="s">
        <v>35</v>
      </c>
    </row>
    <row r="466" spans="1:94" ht="15.75" thickBot="1" x14ac:dyDescent="0.3">
      <c r="A466" s="50"/>
      <c r="B466" s="50"/>
      <c r="C466" s="50" t="str">
        <f t="shared" si="117"/>
        <v>283_4_3565</v>
      </c>
      <c r="D466" s="51" t="str">
        <f t="shared" si="118"/>
        <v>283_4</v>
      </c>
      <c r="E466" s="224">
        <f>IFERROR(VLOOKUP(C466,'2015'!$C$12:$D$1887,2,FALSE),0)</f>
        <v>1</v>
      </c>
      <c r="F466" s="51">
        <f>IFERROR(K466-IFERROR(VLOOKUP(D466,'2015'!$F$12:$I$1887,4,FALSE),"ei löydy"),"ei löydy")</f>
        <v>0</v>
      </c>
      <c r="G466" s="224">
        <f>IFERROR(VLOOKUP(Työfile_2024!C466,Liikennemalli!$D$6:$G$1921,4,FALSE),0)</f>
        <v>1</v>
      </c>
      <c r="H466" s="225">
        <f>K466-IFERROR(VLOOKUP(Työfile_2024!D466,Liikennemalli!$C$6:$H$1921,6,FALSE),"ei löydy")</f>
        <v>0</v>
      </c>
      <c r="I466" s="80">
        <v>283</v>
      </c>
      <c r="J466" s="52">
        <v>4</v>
      </c>
      <c r="K466" s="52">
        <v>3565</v>
      </c>
      <c r="L466" s="53"/>
      <c r="M466" s="54"/>
      <c r="N466" s="54"/>
      <c r="O466" s="54"/>
      <c r="P466" s="54"/>
      <c r="Q466" s="55"/>
      <c r="R466" s="55"/>
      <c r="S466" s="55"/>
      <c r="T466" s="55"/>
      <c r="U466" s="52"/>
      <c r="V466" s="56">
        <v>359</v>
      </c>
      <c r="W466" s="56">
        <v>31</v>
      </c>
      <c r="X466" s="56">
        <v>316</v>
      </c>
      <c r="Y466" s="56">
        <f>VLOOKUP(D466,Liikennemalli24!$D$2:$F$1804,2,FALSE)</f>
        <v>154</v>
      </c>
      <c r="Z466" s="57">
        <f>VLOOKUP(D466,Liikennemalli24!$D$2:$F$1804,3,FALSE)</f>
        <v>0.71099999999999997</v>
      </c>
      <c r="AA466" s="178">
        <f>IF(G466=1,VLOOKUP(C466,Liikennemalli!$D$6:$H$1921,2,FALSE),"-")</f>
        <v>80.433114429816001</v>
      </c>
      <c r="AB466" s="197">
        <f>IF(G466=1,VLOOKUP(C466,Liikennemalli!$D$6:$H$1921,3,FALSE),"-")</f>
        <v>0.70265728094022495</v>
      </c>
      <c r="AC466" s="134">
        <f>IF(E466=1,VLOOKUP(Työfile_2024!D466,'2015'!$F$12:$X$1887,18,FALSE),"-")</f>
        <v>204</v>
      </c>
      <c r="AD466" s="127">
        <f>IF(E466=1,VLOOKUP(Työfile_2024!D466,'2015'!$F$12:$X$1887,19,FALSE),"-")</f>
        <v>0.88</v>
      </c>
      <c r="AI466" s="127">
        <f>IF(E466=1,VLOOKUP(Työfile_2024!D466,'2015'!$F$12:$AB$1887,20,FALSE),"-")</f>
        <v>0</v>
      </c>
      <c r="AJ466" s="127">
        <f>IF(E466=1,VLOOKUP(Työfile_2024!D466,'2015'!$F$12:$AB$1887,21,FALSE),"-")</f>
        <v>0</v>
      </c>
      <c r="AK466" s="127">
        <f>IF(E466=1,VLOOKUP(Työfile_2024!D466,'2015'!$F$12:$AB$1887,22,FALSE),"-")</f>
        <v>0</v>
      </c>
      <c r="AL466" s="127">
        <f>IF(E466=1,VLOOKUP(Työfile_2024!D466,'2015'!$F$12:$AB$1887,23,FALSE),"-")</f>
        <v>0</v>
      </c>
      <c r="AM466" s="56">
        <f>VLOOKUP(Työfile_2024!D466,Tmatkat_20km_tarkasteltava_verk!$C$2:$D$1804,2,FALSE)</f>
        <v>39</v>
      </c>
      <c r="AN466" s="148">
        <f t="shared" si="115"/>
        <v>0.10863509749303621</v>
      </c>
      <c r="AO466" s="178">
        <f>IF(E466=1,VLOOKUP(Työfile_2024!D466,'2015'!$F$12:$AC$1887,24,FALSE),"-")</f>
        <v>104</v>
      </c>
      <c r="AP466" s="52">
        <f>VLOOKUP(D466,Tarkasteltava_verkko_2024_harva!$E$2:$I$1804,5,FALSE)</f>
        <v>0</v>
      </c>
      <c r="AQ466" s="52">
        <f>VLOOKUP(D466,Tarkasteltava_verkko_2024_harva!$E$2:$I$1804,4,FALSE)</f>
        <v>0</v>
      </c>
      <c r="AR466" s="148">
        <v>0</v>
      </c>
      <c r="AS466" s="170" t="str">
        <f>IFERROR(VLOOKUP(C466,'2015'!$C$12:$AG$1887,30,FALSE),"-")</f>
        <v/>
      </c>
      <c r="AT466" s="148">
        <v>0</v>
      </c>
      <c r="AU466" s="170">
        <f>IFERROR(VLOOKUP(C466,'2015'!$C$12:$AG$1887,31,FALSE),"-")</f>
        <v>0</v>
      </c>
      <c r="AV466" s="106"/>
      <c r="AW466" s="63">
        <f>IFERROR(VLOOKUP(C466,Merkittävyysluokitus!$A$2:$J$1705,10,FALSE),"-")</f>
        <v>3</v>
      </c>
      <c r="AX466" s="175">
        <f>IFERROR(VLOOKUP(C466,Merkittävyysluokitus!$A$2:$J$1705,6,FALSE),"-")</f>
        <v>5.1252267884322675</v>
      </c>
      <c r="AY466" s="175">
        <f>IFERROR(VLOOKUP(C466,Merkittävyysluokitus!$A$2:$J$1705,7,FALSE),"-")</f>
        <v>1.1986666666666665</v>
      </c>
      <c r="AZ466" s="175">
        <f>IFERROR(VLOOKUP(C466,Merkittävyysluokitus!$A$2:$J$1705,8,FALSE),"-")</f>
        <v>2.7598934550989345</v>
      </c>
      <c r="BA466" s="175">
        <f>IFERROR(VLOOKUP(C466,Merkittävyysluokitus!$A$2:$J$1705,9,FALSE),"-")</f>
        <v>1.1666666666666665</v>
      </c>
      <c r="BB466" s="203"/>
      <c r="BC466" s="203" t="str">
        <f t="shared" si="116"/>
        <v/>
      </c>
      <c r="BD466" s="39" t="str">
        <f t="shared" si="105"/>
        <v>pinkki</v>
      </c>
      <c r="BE466" s="68" t="str">
        <f t="shared" si="111"/>
        <v>musta</v>
      </c>
      <c r="BF466" s="68" t="str">
        <f t="shared" si="112"/>
        <v>musta</v>
      </c>
      <c r="BG466" s="68" t="str">
        <f t="shared" si="113"/>
        <v>musta</v>
      </c>
      <c r="BH466" s="208" t="str">
        <f t="shared" si="114"/>
        <v>musta</v>
      </c>
      <c r="BI466" s="117"/>
      <c r="BJ466" s="39" t="str">
        <f>IF(F466="ei löydy","uusi tie",IF(E466=0,"tieosoite muuttunut",IF(E466=1,VLOOKUP(D466,'2015'!$F$12:$AL$1887,31,FALSE),"-")))</f>
        <v>punainen</v>
      </c>
      <c r="BK466" s="67" t="str">
        <f>IF(E466=1,VLOOKUP(D466,'2015'!$F$12:$AL$1887,32,FALSE),"-")</f>
        <v>punainen</v>
      </c>
      <c r="BL466" s="39" t="str">
        <f>IF(F466="ei löydy","uusi tie",IF(E466=0,"tieosoite muuttunut",IF(E466=1,VLOOKUP(D466,'2015'!$F$12:$AL$1887,33,FALSE),"-")))</f>
        <v>pinkki</v>
      </c>
      <c r="BM466" s="39"/>
      <c r="BN466" s="217" t="str">
        <f>VLOOKUP(D466,'2015'!$F$12:$AL$1887,33,FALSE)</f>
        <v>pinkki</v>
      </c>
      <c r="BO466" s="117"/>
      <c r="BP466" s="115" t="s">
        <v>50</v>
      </c>
      <c r="BQ466" s="30"/>
      <c r="BS466" s="5"/>
      <c r="BU466" s="35"/>
      <c r="BV466" s="30" t="s">
        <v>50</v>
      </c>
      <c r="BW466" s="20"/>
      <c r="BX466" t="str">
        <f>IF(E466=1,VLOOKUP(D466,'2015'!$F$12:$AX$1887,43,FALSE),"-")</f>
        <v>punainen</v>
      </c>
      <c r="BY466" t="str">
        <f>IF(E466=1,VLOOKUP(D466,'2015'!$F$12:$AX$1887,44,FALSE),"-")</f>
        <v>musta</v>
      </c>
      <c r="BZ466" t="str">
        <f>IF(E466=1,VLOOKUP(D466,'2015'!$F$12:$AX$1887,45,FALSE),"-")</f>
        <v>musta</v>
      </c>
      <c r="CA466" s="31">
        <f t="shared" si="106"/>
        <v>10</v>
      </c>
      <c r="CB466" s="31">
        <f t="shared" si="107"/>
        <v>10</v>
      </c>
      <c r="CC466" s="31">
        <f t="shared" si="108"/>
        <v>0</v>
      </c>
      <c r="CD466" s="31">
        <f t="shared" si="109"/>
        <v>0</v>
      </c>
      <c r="CE466" s="31">
        <f t="shared" si="110"/>
        <v>0</v>
      </c>
      <c r="CO466" s="32" t="s">
        <v>34</v>
      </c>
      <c r="CP466" s="2" t="s">
        <v>35</v>
      </c>
    </row>
    <row r="467" spans="1:94" ht="15.75" thickBot="1" x14ac:dyDescent="0.3">
      <c r="A467" s="50"/>
      <c r="B467" s="50"/>
      <c r="C467" s="50" t="str">
        <f t="shared" si="117"/>
        <v>284_1_2754</v>
      </c>
      <c r="D467" s="51" t="str">
        <f t="shared" si="118"/>
        <v>284_1</v>
      </c>
      <c r="E467" s="224">
        <f>IFERROR(VLOOKUP(C467,'2015'!$C$12:$D$1887,2,FALSE),0)</f>
        <v>1</v>
      </c>
      <c r="F467" s="51">
        <f>IFERROR(K467-IFERROR(VLOOKUP(D467,'2015'!$F$12:$I$1887,4,FALSE),"ei löydy"),"ei löydy")</f>
        <v>0</v>
      </c>
      <c r="G467" s="224">
        <f>IFERROR(VLOOKUP(Työfile_2024!C467,Liikennemalli!$D$6:$G$1921,4,FALSE),0)</f>
        <v>0</v>
      </c>
      <c r="H467" s="225">
        <f>K467-IFERROR(VLOOKUP(Työfile_2024!D467,Liikennemalli!$C$6:$H$1921,6,FALSE),"ei löydy")</f>
        <v>-1460</v>
      </c>
      <c r="I467" s="80">
        <v>284</v>
      </c>
      <c r="J467" s="52">
        <v>1</v>
      </c>
      <c r="K467" s="52">
        <v>2754</v>
      </c>
      <c r="L467" s="53"/>
      <c r="M467" s="54"/>
      <c r="N467" s="54"/>
      <c r="O467" s="54"/>
      <c r="P467" s="54"/>
      <c r="Q467" s="55"/>
      <c r="R467" s="55"/>
      <c r="S467" s="55"/>
      <c r="T467" s="55"/>
      <c r="U467" s="52"/>
      <c r="V467" s="56">
        <v>3089.9433551198258</v>
      </c>
      <c r="W467" s="56">
        <v>151.46913580246914</v>
      </c>
      <c r="X467" s="56">
        <v>3222.1263616557735</v>
      </c>
      <c r="Y467" s="56">
        <f>VLOOKUP(D467,Liikennemalli24!$D$2:$F$1804,2,FALSE)</f>
        <v>1148</v>
      </c>
      <c r="Z467" s="57">
        <f>VLOOKUP(D467,Liikennemalli24!$D$2:$F$1804,3,FALSE)</f>
        <v>0.184</v>
      </c>
      <c r="AA467" s="178" t="str">
        <f>IF(G467=1,VLOOKUP(C467,Liikennemalli!$D$6:$H$1921,2,FALSE),"-")</f>
        <v>-</v>
      </c>
      <c r="AB467" s="197" t="str">
        <f>IF(G467=1,VLOOKUP(C467,Liikennemalli!$D$6:$H$1921,3,FALSE),"-")</f>
        <v>-</v>
      </c>
      <c r="AC467" s="134">
        <f>IF(E467=1,VLOOKUP(Työfile_2024!D467,'2015'!$F$12:$X$1887,18,FALSE),"-")</f>
        <v>1603</v>
      </c>
      <c r="AD467" s="127">
        <f>IF(E467=1,VLOOKUP(Työfile_2024!D467,'2015'!$F$12:$X$1887,19,FALSE),"-")</f>
        <v>0.57999999999999996</v>
      </c>
      <c r="AI467" s="127">
        <f>IF(E467=1,VLOOKUP(Työfile_2024!D467,'2015'!$F$12:$AB$1887,20,FALSE),"-")</f>
        <v>0</v>
      </c>
      <c r="AJ467" s="127">
        <f>IF(E467=1,VLOOKUP(Työfile_2024!D467,'2015'!$F$12:$AB$1887,21,FALSE),"-")</f>
        <v>0</v>
      </c>
      <c r="AK467" s="127">
        <f>IF(E467=1,VLOOKUP(Työfile_2024!D467,'2015'!$F$12:$AB$1887,22,FALSE),"-")</f>
        <v>0</v>
      </c>
      <c r="AL467" s="127">
        <f>IF(E467=1,VLOOKUP(Työfile_2024!D467,'2015'!$F$12:$AB$1887,23,FALSE),"-")</f>
        <v>0</v>
      </c>
      <c r="AM467" s="56">
        <f>VLOOKUP(Työfile_2024!D467,Tmatkat_20km_tarkasteltava_verk!$C$2:$D$1804,2,FALSE)</f>
        <v>709</v>
      </c>
      <c r="AN467" s="148">
        <f t="shared" si="115"/>
        <v>0.22945404446500137</v>
      </c>
      <c r="AO467" s="178">
        <f>IF(E467=1,VLOOKUP(Työfile_2024!D467,'2015'!$F$12:$AC$1887,24,FALSE),"-")</f>
        <v>498</v>
      </c>
      <c r="AP467" s="52" t="str">
        <f>VLOOKUP(D467,Tarkasteltava_verkko_2024_harva!$E$2:$I$1804,5,FALSE)</f>
        <v>tiivis</v>
      </c>
      <c r="AQ467" s="52" t="str">
        <f>VLOOKUP(D467,Tarkasteltava_verkko_2024_harva!$E$2:$I$1804,4,FALSE)</f>
        <v>harva</v>
      </c>
      <c r="AR467" s="148">
        <v>0.52650689905591863</v>
      </c>
      <c r="AS467" s="170" t="str">
        <f>IFERROR(VLOOKUP(C467,'2015'!$C$12:$AG$1887,30,FALSE),"-")</f>
        <v/>
      </c>
      <c r="AT467" s="148">
        <v>0.35112563543936093</v>
      </c>
      <c r="AU467" s="170">
        <f>IFERROR(VLOOKUP(C467,'2015'!$C$12:$AG$1887,31,FALSE),"-")</f>
        <v>0</v>
      </c>
      <c r="AV467" s="106"/>
      <c r="AW467" s="63">
        <f>IFERROR(VLOOKUP(C467,Merkittävyysluokitus!$A$2:$J$1705,10,FALSE),"-")</f>
        <v>2</v>
      </c>
      <c r="AX467" s="175">
        <f>IFERROR(VLOOKUP(C467,Merkittävyysluokitus!$A$2:$J$1705,6,FALSE),"-")</f>
        <v>11.788698630136984</v>
      </c>
      <c r="AY467" s="175">
        <f>IFERROR(VLOOKUP(C467,Merkittävyysluokitus!$A$2:$J$1705,7,FALSE),"-")</f>
        <v>4.9749999999999996</v>
      </c>
      <c r="AZ467" s="175">
        <f>IFERROR(VLOOKUP(C467,Merkittävyysluokitus!$A$2:$J$1705,8,FALSE),"-")</f>
        <v>5.1470319634703188</v>
      </c>
      <c r="BA467" s="175">
        <f>IFERROR(VLOOKUP(C467,Merkittävyysluokitus!$A$2:$J$1705,9,FALSE),"-")</f>
        <v>1.6666666666666665</v>
      </c>
      <c r="BB467" s="203"/>
      <c r="BC467" s="203" t="str">
        <f t="shared" si="116"/>
        <v>muutos</v>
      </c>
      <c r="BD467" s="39" t="str">
        <f t="shared" si="105"/>
        <v>musta</v>
      </c>
      <c r="BE467" s="68" t="str">
        <f t="shared" si="111"/>
        <v>musta</v>
      </c>
      <c r="BF467" s="68" t="str">
        <f t="shared" si="112"/>
        <v>musta</v>
      </c>
      <c r="BG467" s="68" t="str">
        <f t="shared" si="113"/>
        <v>punainen</v>
      </c>
      <c r="BH467" s="208" t="str">
        <f t="shared" si="114"/>
        <v>musta</v>
      </c>
      <c r="BI467" s="117"/>
      <c r="BJ467" s="39" t="str">
        <f>IF(F467="ei löydy","uusi tie",IF(E467=0,"tieosoite muuttunut",IF(E467=1,VLOOKUP(D467,'2015'!$F$12:$AL$1887,31,FALSE),"-")))</f>
        <v>punainen</v>
      </c>
      <c r="BK467" s="67" t="str">
        <f>IF(E467=1,VLOOKUP(D467,'2015'!$F$12:$AL$1887,32,FALSE),"-")</f>
        <v>punainen/musta</v>
      </c>
      <c r="BL467" s="39" t="str">
        <f>IF(F467="ei löydy","uusi tie",IF(E467=0,"tieosoite muuttunut",IF(E467=1,VLOOKUP(D467,'2015'!$F$12:$AL$1887,33,FALSE),"-")))</f>
        <v>punainen/musta</v>
      </c>
      <c r="BM467" s="39"/>
      <c r="BN467" s="217" t="str">
        <f>VLOOKUP(D467,'2015'!$F$12:$AL$1887,33,FALSE)</f>
        <v>punainen/musta</v>
      </c>
      <c r="BO467" s="117"/>
      <c r="BP467" s="115" t="s">
        <v>50</v>
      </c>
      <c r="BQ467" s="30"/>
      <c r="BS467" s="5"/>
      <c r="BU467" s="35"/>
      <c r="BV467" s="30" t="s">
        <v>50</v>
      </c>
      <c r="BW467" s="20"/>
      <c r="BX467" t="str">
        <f>IF(E467=1,VLOOKUP(D467,'2015'!$F$12:$AX$1887,43,FALSE),"-")</f>
        <v>musta</v>
      </c>
      <c r="BY467" t="str">
        <f>IF(E467=1,VLOOKUP(D467,'2015'!$F$12:$AX$1887,44,FALSE),"-")</f>
        <v>punainen</v>
      </c>
      <c r="BZ467" t="str">
        <f>IF(E467=1,VLOOKUP(D467,'2015'!$F$12:$AX$1887,45,FALSE),"-")</f>
        <v>musta</v>
      </c>
      <c r="CA467" s="31">
        <f t="shared" si="106"/>
        <v>12</v>
      </c>
      <c r="CB467" s="31">
        <f t="shared" si="107"/>
        <v>1</v>
      </c>
      <c r="CC467" s="31">
        <f t="shared" si="108"/>
        <v>1</v>
      </c>
      <c r="CD467" s="31">
        <f t="shared" si="109"/>
        <v>10</v>
      </c>
      <c r="CE467" s="31">
        <f t="shared" si="110"/>
        <v>0</v>
      </c>
      <c r="CO467" s="32" t="s">
        <v>34</v>
      </c>
      <c r="CP467" s="2" t="s">
        <v>35</v>
      </c>
    </row>
    <row r="468" spans="1:94" ht="15.75" thickBot="1" x14ac:dyDescent="0.3">
      <c r="A468" s="50"/>
      <c r="B468" s="50"/>
      <c r="C468" s="50" t="str">
        <f t="shared" si="117"/>
        <v>284_2_8248</v>
      </c>
      <c r="D468" s="51" t="str">
        <f t="shared" si="118"/>
        <v>284_2</v>
      </c>
      <c r="E468" s="224">
        <f>IFERROR(VLOOKUP(C468,'2015'!$C$12:$D$1887,2,FALSE),0)</f>
        <v>1</v>
      </c>
      <c r="F468" s="51">
        <f>IFERROR(K468-IFERROR(VLOOKUP(D468,'2015'!$F$12:$I$1887,4,FALSE),"ei löydy"),"ei löydy")</f>
        <v>0</v>
      </c>
      <c r="G468" s="224">
        <f>IFERROR(VLOOKUP(Työfile_2024!C468,Liikennemalli!$D$6:$G$1921,4,FALSE),0)</f>
        <v>1</v>
      </c>
      <c r="H468" s="225">
        <f>K468-IFERROR(VLOOKUP(Työfile_2024!D468,Liikennemalli!$C$6:$H$1921,6,FALSE),"ei löydy")</f>
        <v>0</v>
      </c>
      <c r="I468" s="80">
        <v>284</v>
      </c>
      <c r="J468" s="52">
        <v>2</v>
      </c>
      <c r="K468" s="52">
        <v>8248</v>
      </c>
      <c r="L468" s="53"/>
      <c r="M468" s="54"/>
      <c r="N468" s="54"/>
      <c r="O468" s="54"/>
      <c r="P468" s="54"/>
      <c r="Q468" s="55"/>
      <c r="R468" s="55"/>
      <c r="S468" s="55"/>
      <c r="T468" s="55"/>
      <c r="U468" s="52"/>
      <c r="V468" s="56">
        <v>2290</v>
      </c>
      <c r="W468" s="56">
        <v>116</v>
      </c>
      <c r="X468" s="56">
        <v>2379</v>
      </c>
      <c r="Y468" s="56">
        <f>VLOOKUP(D468,Liikennemalli24!$D$2:$F$1804,2,FALSE)</f>
        <v>429</v>
      </c>
      <c r="Z468" s="57">
        <f>VLOOKUP(D468,Liikennemalli24!$D$2:$F$1804,3,FALSE)</f>
        <v>0.20899999999999999</v>
      </c>
      <c r="AA468" s="178">
        <f>IF(G468=1,VLOOKUP(C468,Liikennemalli!$D$6:$H$1921,2,FALSE),"-")</f>
        <v>423.981949621978</v>
      </c>
      <c r="AB468" s="197">
        <f>IF(G468=1,VLOOKUP(C468,Liikennemalli!$D$6:$H$1921,3,FALSE),"-")</f>
        <v>0.37908484097665501</v>
      </c>
      <c r="AC468" s="134">
        <f>IF(E468=1,VLOOKUP(Työfile_2024!D468,'2015'!$F$12:$X$1887,18,FALSE),"-")</f>
        <v>1570</v>
      </c>
      <c r="AD468" s="127">
        <f>IF(E468=1,VLOOKUP(Työfile_2024!D468,'2015'!$F$12:$X$1887,19,FALSE),"-")</f>
        <v>0.8</v>
      </c>
      <c r="AI468" s="127">
        <f>IF(E468=1,VLOOKUP(Työfile_2024!D468,'2015'!$F$12:$AB$1887,20,FALSE),"-")</f>
        <v>0</v>
      </c>
      <c r="AJ468" s="127">
        <f>IF(E468=1,VLOOKUP(Työfile_2024!D468,'2015'!$F$12:$AB$1887,21,FALSE),"-")</f>
        <v>0</v>
      </c>
      <c r="AK468" s="127">
        <f>IF(E468=1,VLOOKUP(Työfile_2024!D468,'2015'!$F$12:$AB$1887,22,FALSE),"-")</f>
        <v>0</v>
      </c>
      <c r="AL468" s="127">
        <f>IF(E468=1,VLOOKUP(Työfile_2024!D468,'2015'!$F$12:$AB$1887,23,FALSE),"-")</f>
        <v>0</v>
      </c>
      <c r="AM468" s="56">
        <f>VLOOKUP(Työfile_2024!D468,Tmatkat_20km_tarkasteltava_verk!$C$2:$D$1804,2,FALSE)</f>
        <v>283</v>
      </c>
      <c r="AN468" s="148">
        <f t="shared" si="115"/>
        <v>0.12358078602620087</v>
      </c>
      <c r="AO468" s="178">
        <f>IF(E468=1,VLOOKUP(Työfile_2024!D468,'2015'!$F$12:$AC$1887,24,FALSE),"-")</f>
        <v>294</v>
      </c>
      <c r="AP468" s="52">
        <f>VLOOKUP(D468,Tarkasteltava_verkko_2024_harva!$E$2:$I$1804,5,FALSE)</f>
        <v>0</v>
      </c>
      <c r="AQ468" s="52">
        <f>VLOOKUP(D468,Tarkasteltava_verkko_2024_harva!$E$2:$I$1804,4,FALSE)</f>
        <v>0</v>
      </c>
      <c r="AR468" s="148">
        <v>0</v>
      </c>
      <c r="AS468" s="170" t="str">
        <f>IFERROR(VLOOKUP(C468,'2015'!$C$12:$AG$1887,30,FALSE),"-")</f>
        <v/>
      </c>
      <c r="AT468" s="148">
        <v>0</v>
      </c>
      <c r="AU468" s="170">
        <f>IFERROR(VLOOKUP(C468,'2015'!$C$12:$AG$1887,31,FALSE),"-")</f>
        <v>0</v>
      </c>
      <c r="AV468" s="106"/>
      <c r="AW468" s="63">
        <f>IFERROR(VLOOKUP(C468,Merkittävyysluokitus!$A$2:$J$1705,10,FALSE),"-")</f>
        <v>3</v>
      </c>
      <c r="AX468" s="175">
        <f>IFERROR(VLOOKUP(C468,Merkittävyysluokitus!$A$2:$J$1705,6,FALSE),"-")</f>
        <v>9.6024657534246547</v>
      </c>
      <c r="AY468" s="175">
        <f>IFERROR(VLOOKUP(C468,Merkittävyysluokitus!$A$2:$J$1705,7,FALSE),"-")</f>
        <v>4.3</v>
      </c>
      <c r="AZ468" s="175">
        <f>IFERROR(VLOOKUP(C468,Merkittävyysluokitus!$A$2:$J$1705,8,FALSE),"-")</f>
        <v>4.1357990867579897</v>
      </c>
      <c r="BA468" s="175">
        <f>IFERROR(VLOOKUP(C468,Merkittävyysluokitus!$A$2:$J$1705,9,FALSE),"-")</f>
        <v>1.1666666666666665</v>
      </c>
      <c r="BB468" s="203"/>
      <c r="BC468" s="203" t="str">
        <f t="shared" si="116"/>
        <v>muutos</v>
      </c>
      <c r="BD468" s="39" t="str">
        <f t="shared" si="105"/>
        <v>musta</v>
      </c>
      <c r="BE468" s="68" t="str">
        <f t="shared" si="111"/>
        <v>musta</v>
      </c>
      <c r="BF468" s="68" t="str">
        <f t="shared" si="112"/>
        <v>musta</v>
      </c>
      <c r="BG468" s="68" t="str">
        <f t="shared" si="113"/>
        <v>musta</v>
      </c>
      <c r="BH468" s="208" t="str">
        <f t="shared" si="114"/>
        <v>musta</v>
      </c>
      <c r="BI468" s="117"/>
      <c r="BJ468" s="39" t="str">
        <f>IF(F468="ei löydy","uusi tie",IF(E468=0,"tieosoite muuttunut",IF(E468=1,VLOOKUP(D468,'2015'!$F$12:$AL$1887,31,FALSE),"-")))</f>
        <v>punainen</v>
      </c>
      <c r="BK468" s="67" t="str">
        <f>IF(E468=1,VLOOKUP(D468,'2015'!$F$12:$AL$1887,32,FALSE),"-")</f>
        <v>punainen</v>
      </c>
      <c r="BL468" s="39" t="str">
        <f>IF(F468="ei löydy","uusi tie",IF(E468=0,"tieosoite muuttunut",IF(E468=1,VLOOKUP(D468,'2015'!$F$12:$AL$1887,33,FALSE),"-")))</f>
        <v>punainen</v>
      </c>
      <c r="BM468" s="39"/>
      <c r="BN468" s="217" t="str">
        <f>VLOOKUP(D468,'2015'!$F$12:$AL$1887,33,FALSE)</f>
        <v>punainen</v>
      </c>
      <c r="BO468" s="117"/>
      <c r="BP468" s="115" t="s">
        <v>50</v>
      </c>
      <c r="BQ468" s="30"/>
      <c r="BS468" s="5"/>
      <c r="BU468" s="35"/>
      <c r="BV468" s="30" t="s">
        <v>50</v>
      </c>
      <c r="BW468" s="20"/>
      <c r="BX468" t="str">
        <f>IF(E468=1,VLOOKUP(D468,'2015'!$F$12:$AX$1887,43,FALSE),"-")</f>
        <v>punainen</v>
      </c>
      <c r="BY468" t="str">
        <f>IF(E468=1,VLOOKUP(D468,'2015'!$F$12:$AX$1887,44,FALSE),"-")</f>
        <v>musta</v>
      </c>
      <c r="BZ468" t="str">
        <f>IF(E468=1,VLOOKUP(D468,'2015'!$F$12:$AX$1887,45,FALSE),"-")</f>
        <v>musta</v>
      </c>
      <c r="CA468" s="31">
        <f t="shared" si="106"/>
        <v>12</v>
      </c>
      <c r="CB468" s="31">
        <f t="shared" si="107"/>
        <v>10</v>
      </c>
      <c r="CC468" s="31">
        <f t="shared" si="108"/>
        <v>1</v>
      </c>
      <c r="CD468" s="31">
        <f t="shared" si="109"/>
        <v>1</v>
      </c>
      <c r="CE468" s="31">
        <f t="shared" si="110"/>
        <v>0</v>
      </c>
      <c r="CO468" s="32" t="s">
        <v>34</v>
      </c>
      <c r="CP468" s="2" t="s">
        <v>35</v>
      </c>
    </row>
    <row r="469" spans="1:94" ht="15.75" thickBot="1" x14ac:dyDescent="0.3">
      <c r="A469" s="50"/>
      <c r="B469" s="50"/>
      <c r="C469" s="50" t="str">
        <f t="shared" si="117"/>
        <v>284_3_8972</v>
      </c>
      <c r="D469" s="51" t="str">
        <f t="shared" si="118"/>
        <v>284_3</v>
      </c>
      <c r="E469" s="224">
        <f>IFERROR(VLOOKUP(C469,'2015'!$C$12:$D$1887,2,FALSE),0)</f>
        <v>1</v>
      </c>
      <c r="F469" s="51">
        <f>IFERROR(K469-IFERROR(VLOOKUP(D469,'2015'!$F$12:$I$1887,4,FALSE),"ei löydy"),"ei löydy")</f>
        <v>0</v>
      </c>
      <c r="G469" s="224">
        <f>IFERROR(VLOOKUP(Työfile_2024!C469,Liikennemalli!$D$6:$G$1921,4,FALSE),0)</f>
        <v>1</v>
      </c>
      <c r="H469" s="225">
        <f>K469-IFERROR(VLOOKUP(Työfile_2024!D469,Liikennemalli!$C$6:$H$1921,6,FALSE),"ei löydy")</f>
        <v>0</v>
      </c>
      <c r="I469" s="80">
        <v>284</v>
      </c>
      <c r="J469" s="52">
        <v>3</v>
      </c>
      <c r="K469" s="52">
        <v>8972</v>
      </c>
      <c r="L469" s="53"/>
      <c r="M469" s="54"/>
      <c r="N469" s="54"/>
      <c r="O469" s="54"/>
      <c r="P469" s="54"/>
      <c r="Q469" s="55"/>
      <c r="R469" s="55"/>
      <c r="S469" s="55"/>
      <c r="T469" s="55"/>
      <c r="U469" s="52"/>
      <c r="V469" s="56">
        <v>1488</v>
      </c>
      <c r="W469" s="56">
        <v>110</v>
      </c>
      <c r="X469" s="56">
        <v>1504</v>
      </c>
      <c r="Y469" s="56">
        <f>VLOOKUP(D469,Liikennemalli24!$D$2:$F$1804,2,FALSE)</f>
        <v>330</v>
      </c>
      <c r="Z469" s="57">
        <f>VLOOKUP(D469,Liikennemalli24!$D$2:$F$1804,3,FALSE)</f>
        <v>0.59599999999999997</v>
      </c>
      <c r="AA469" s="178">
        <f>IF(G469=1,VLOOKUP(C469,Liikennemalli!$D$6:$H$1921,2,FALSE),"-")</f>
        <v>183.32737851200599</v>
      </c>
      <c r="AB469" s="197">
        <f>IF(G469=1,VLOOKUP(C469,Liikennemalli!$D$6:$H$1921,3,FALSE),"-")</f>
        <v>0.514208129960116</v>
      </c>
      <c r="AC469" s="134">
        <f>IF(E469=1,VLOOKUP(Työfile_2024!D469,'2015'!$F$12:$X$1887,18,FALSE),"-")</f>
        <v>1328</v>
      </c>
      <c r="AD469" s="127">
        <f>IF(E469=1,VLOOKUP(Työfile_2024!D469,'2015'!$F$12:$X$1887,19,FALSE),"-")</f>
        <v>0.95</v>
      </c>
      <c r="AI469" s="127">
        <f>IF(E469=1,VLOOKUP(Työfile_2024!D469,'2015'!$F$12:$AB$1887,20,FALSE),"-")</f>
        <v>0</v>
      </c>
      <c r="AJ469" s="127">
        <f>IF(E469=1,VLOOKUP(Työfile_2024!D469,'2015'!$F$12:$AB$1887,21,FALSE),"-")</f>
        <v>0</v>
      </c>
      <c r="AK469" s="127">
        <f>IF(E469=1,VLOOKUP(Työfile_2024!D469,'2015'!$F$12:$AB$1887,22,FALSE),"-")</f>
        <v>0</v>
      </c>
      <c r="AL469" s="127">
        <f>IF(E469=1,VLOOKUP(Työfile_2024!D469,'2015'!$F$12:$AB$1887,23,FALSE),"-")</f>
        <v>0</v>
      </c>
      <c r="AM469" s="56">
        <f>VLOOKUP(Työfile_2024!D469,Tmatkat_20km_tarkasteltava_verk!$C$2:$D$1804,2,FALSE)</f>
        <v>121</v>
      </c>
      <c r="AN469" s="148">
        <f t="shared" si="115"/>
        <v>8.1317204301075266E-2</v>
      </c>
      <c r="AO469" s="178">
        <f>IF(E469=1,VLOOKUP(Työfile_2024!D469,'2015'!$F$12:$AC$1887,24,FALSE),"-")</f>
        <v>152</v>
      </c>
      <c r="AP469" s="52">
        <f>VLOOKUP(D469,Tarkasteltava_verkko_2024_harva!$E$2:$I$1804,5,FALSE)</f>
        <v>0</v>
      </c>
      <c r="AQ469" s="52">
        <f>VLOOKUP(D469,Tarkasteltava_verkko_2024_harva!$E$2:$I$1804,4,FALSE)</f>
        <v>0</v>
      </c>
      <c r="AR469" s="148">
        <v>0</v>
      </c>
      <c r="AS469" s="170" t="str">
        <f>IFERROR(VLOOKUP(C469,'2015'!$C$12:$AG$1887,30,FALSE),"-")</f>
        <v/>
      </c>
      <c r="AT469" s="148">
        <v>0</v>
      </c>
      <c r="AU469" s="170">
        <f>IFERROR(VLOOKUP(C469,'2015'!$C$12:$AG$1887,31,FALSE),"-")</f>
        <v>0</v>
      </c>
      <c r="AV469" s="106"/>
      <c r="AW469" s="63">
        <f>IFERROR(VLOOKUP(C469,Merkittävyysluokitus!$A$2:$J$1705,10,FALSE),"-")</f>
        <v>3</v>
      </c>
      <c r="AX469" s="175">
        <f>IFERROR(VLOOKUP(C469,Merkittävyysluokitus!$A$2:$J$1705,6,FALSE),"-")</f>
        <v>10.136529680365296</v>
      </c>
      <c r="AY469" s="175">
        <f>IFERROR(VLOOKUP(C469,Merkittävyysluokitus!$A$2:$J$1705,7,FALSE),"-")</f>
        <v>3.6799999999999997</v>
      </c>
      <c r="AZ469" s="175">
        <f>IFERROR(VLOOKUP(C469,Merkittävyysluokitus!$A$2:$J$1705,8,FALSE),"-")</f>
        <v>4.9565296803652963</v>
      </c>
      <c r="BA469" s="175">
        <f>IFERROR(VLOOKUP(C469,Merkittävyysluokitus!$A$2:$J$1705,9,FALSE),"-")</f>
        <v>1.5</v>
      </c>
      <c r="BB469" s="203"/>
      <c r="BC469" s="203" t="str">
        <f t="shared" si="116"/>
        <v>muutos</v>
      </c>
      <c r="BD469" s="39" t="str">
        <f t="shared" si="105"/>
        <v>musta</v>
      </c>
      <c r="BE469" s="68" t="str">
        <f t="shared" si="111"/>
        <v>musta</v>
      </c>
      <c r="BF469" s="68" t="str">
        <f t="shared" si="112"/>
        <v>musta</v>
      </c>
      <c r="BG469" s="68" t="str">
        <f t="shared" si="113"/>
        <v>musta</v>
      </c>
      <c r="BH469" s="208" t="str">
        <f t="shared" si="114"/>
        <v>musta</v>
      </c>
      <c r="BI469" s="117"/>
      <c r="BJ469" s="39" t="str">
        <f>IF(F469="ei löydy","uusi tie",IF(E469=0,"tieosoite muuttunut",IF(E469=1,VLOOKUP(D469,'2015'!$F$12:$AL$1887,31,FALSE),"-")))</f>
        <v>punainen</v>
      </c>
      <c r="BK469" s="67" t="str">
        <f>IF(E469=1,VLOOKUP(D469,'2015'!$F$12:$AL$1887,32,FALSE),"-")</f>
        <v>punainen</v>
      </c>
      <c r="BL469" s="39" t="str">
        <f>IF(F469="ei löydy","uusi tie",IF(E469=0,"tieosoite muuttunut",IF(E469=1,VLOOKUP(D469,'2015'!$F$12:$AL$1887,33,FALSE),"-")))</f>
        <v>punainen</v>
      </c>
      <c r="BM469" s="39"/>
      <c r="BN469" s="217" t="str">
        <f>VLOOKUP(D469,'2015'!$F$12:$AL$1887,33,FALSE)</f>
        <v>punainen</v>
      </c>
      <c r="BO469" s="117"/>
      <c r="BP469" s="115" t="s">
        <v>50</v>
      </c>
      <c r="BQ469" s="30"/>
      <c r="BS469" s="5"/>
      <c r="BU469" s="35"/>
      <c r="BV469" s="30" t="s">
        <v>50</v>
      </c>
      <c r="BW469" s="20"/>
      <c r="BX469" t="str">
        <f>IF(E469=1,VLOOKUP(D469,'2015'!$F$12:$AX$1887,43,FALSE),"-")</f>
        <v>punainen</v>
      </c>
      <c r="BY469" t="str">
        <f>IF(E469=1,VLOOKUP(D469,'2015'!$F$12:$AX$1887,44,FALSE),"-")</f>
        <v>musta</v>
      </c>
      <c r="BZ469" t="str">
        <f>IF(E469=1,VLOOKUP(D469,'2015'!$F$12:$AX$1887,45,FALSE),"-")</f>
        <v>musta</v>
      </c>
      <c r="CA469" s="31">
        <f t="shared" si="106"/>
        <v>12</v>
      </c>
      <c r="CB469" s="31">
        <f t="shared" si="107"/>
        <v>10</v>
      </c>
      <c r="CC469" s="31">
        <f t="shared" si="108"/>
        <v>1</v>
      </c>
      <c r="CD469" s="31">
        <f t="shared" si="109"/>
        <v>1</v>
      </c>
      <c r="CE469" s="31">
        <f t="shared" si="110"/>
        <v>0</v>
      </c>
      <c r="CO469" s="32" t="s">
        <v>34</v>
      </c>
      <c r="CP469" s="2" t="s">
        <v>35</v>
      </c>
    </row>
    <row r="470" spans="1:94" ht="15.75" thickBot="1" x14ac:dyDescent="0.3">
      <c r="A470" s="50"/>
      <c r="B470" s="50"/>
      <c r="C470" s="50" t="str">
        <f t="shared" si="117"/>
        <v>284_5_3480</v>
      </c>
      <c r="D470" s="51" t="str">
        <f t="shared" si="118"/>
        <v>284_5</v>
      </c>
      <c r="E470" s="224">
        <f>IFERROR(VLOOKUP(C470,'2015'!$C$12:$D$1887,2,FALSE),0)</f>
        <v>1</v>
      </c>
      <c r="F470" s="51">
        <f>IFERROR(K470-IFERROR(VLOOKUP(D470,'2015'!$F$12:$I$1887,4,FALSE),"ei löydy"),"ei löydy")</f>
        <v>0</v>
      </c>
      <c r="G470" s="224">
        <f>IFERROR(VLOOKUP(Työfile_2024!C470,Liikennemalli!$D$6:$G$1921,4,FALSE),0)</f>
        <v>1</v>
      </c>
      <c r="H470" s="225">
        <f>K470-IFERROR(VLOOKUP(Työfile_2024!D470,Liikennemalli!$C$6:$H$1921,6,FALSE),"ei löydy")</f>
        <v>0</v>
      </c>
      <c r="I470" s="80">
        <v>284</v>
      </c>
      <c r="J470" s="52">
        <v>5</v>
      </c>
      <c r="K470" s="52">
        <v>3480</v>
      </c>
      <c r="L470" s="53"/>
      <c r="M470" s="54"/>
      <c r="N470" s="54"/>
      <c r="O470" s="54"/>
      <c r="P470" s="54"/>
      <c r="Q470" s="55"/>
      <c r="R470" s="55"/>
      <c r="S470" s="55"/>
      <c r="T470" s="55"/>
      <c r="U470" s="52"/>
      <c r="V470" s="56">
        <v>1219</v>
      </c>
      <c r="W470" s="56">
        <v>82</v>
      </c>
      <c r="X470" s="56">
        <v>1169</v>
      </c>
      <c r="Y470" s="56">
        <f>VLOOKUP(D470,Liikennemalli24!$D$2:$F$1804,2,FALSE)</f>
        <v>156</v>
      </c>
      <c r="Z470" s="57">
        <f>VLOOKUP(D470,Liikennemalli24!$D$2:$F$1804,3,FALSE)</f>
        <v>0.65700000000000003</v>
      </c>
      <c r="AA470" s="178">
        <f>IF(G470=1,VLOOKUP(C470,Liikennemalli!$D$6:$H$1921,2,FALSE),"-")</f>
        <v>53.378394047980798</v>
      </c>
      <c r="AB470" s="197">
        <f>IF(G470=1,VLOOKUP(C470,Liikennemalli!$D$6:$H$1921,3,FALSE),"-")</f>
        <v>0.61825035350172297</v>
      </c>
      <c r="AC470" s="134">
        <f>IF(E470=1,VLOOKUP(Työfile_2024!D470,'2015'!$F$12:$X$1887,18,FALSE),"-")</f>
        <v>1400</v>
      </c>
      <c r="AD470" s="127">
        <f>IF(E470=1,VLOOKUP(Työfile_2024!D470,'2015'!$F$12:$X$1887,19,FALSE),"-")</f>
        <v>0.96</v>
      </c>
      <c r="AI470" s="127">
        <f>IF(E470=1,VLOOKUP(Työfile_2024!D470,'2015'!$F$12:$AB$1887,20,FALSE),"-")</f>
        <v>0</v>
      </c>
      <c r="AJ470" s="127">
        <f>IF(E470=1,VLOOKUP(Työfile_2024!D470,'2015'!$F$12:$AB$1887,21,FALSE),"-")</f>
        <v>0</v>
      </c>
      <c r="AK470" s="127">
        <f>IF(E470=1,VLOOKUP(Työfile_2024!D470,'2015'!$F$12:$AB$1887,22,FALSE),"-")</f>
        <v>0</v>
      </c>
      <c r="AL470" s="127">
        <f>IF(E470=1,VLOOKUP(Työfile_2024!D470,'2015'!$F$12:$AB$1887,23,FALSE),"-")</f>
        <v>0</v>
      </c>
      <c r="AM470" s="56">
        <f>VLOOKUP(Työfile_2024!D470,Tmatkat_20km_tarkasteltava_verk!$C$2:$D$1804,2,FALSE)</f>
        <v>99</v>
      </c>
      <c r="AN470" s="148">
        <f t="shared" si="115"/>
        <v>8.1214109926168995E-2</v>
      </c>
      <c r="AO470" s="178">
        <f>IF(E470=1,VLOOKUP(Työfile_2024!D470,'2015'!$F$12:$AC$1887,24,FALSE),"-")</f>
        <v>241</v>
      </c>
      <c r="AP470" s="52">
        <f>VLOOKUP(D470,Tarkasteltava_verkko_2024_harva!$E$2:$I$1804,5,FALSE)</f>
        <v>0</v>
      </c>
      <c r="AQ470" s="52">
        <f>VLOOKUP(D470,Tarkasteltava_verkko_2024_harva!$E$2:$I$1804,4,FALSE)</f>
        <v>0</v>
      </c>
      <c r="AR470" s="148">
        <v>0</v>
      </c>
      <c r="AS470" s="170" t="str">
        <f>IFERROR(VLOOKUP(C470,'2015'!$C$12:$AG$1887,30,FALSE),"-")</f>
        <v/>
      </c>
      <c r="AT470" s="148">
        <v>0</v>
      </c>
      <c r="AU470" s="170">
        <f>IFERROR(VLOOKUP(C470,'2015'!$C$12:$AG$1887,31,FALSE),"-")</f>
        <v>0</v>
      </c>
      <c r="AV470" s="106"/>
      <c r="AW470" s="63">
        <f>IFERROR(VLOOKUP(C470,Merkittävyysluokitus!$A$2:$J$1705,10,FALSE),"-")</f>
        <v>3</v>
      </c>
      <c r="AX470" s="175">
        <f>IFERROR(VLOOKUP(C470,Merkittävyysluokitus!$A$2:$J$1705,6,FALSE),"-")</f>
        <v>8.6314999999999991</v>
      </c>
      <c r="AY470" s="175">
        <f>IFERROR(VLOOKUP(C470,Merkittävyysluokitus!$A$2:$J$1705,7,FALSE),"-")</f>
        <v>3.4166666666666665</v>
      </c>
      <c r="AZ470" s="175">
        <f>IFERROR(VLOOKUP(C470,Merkittävyysluokitus!$A$2:$J$1705,8,FALSE),"-")</f>
        <v>4.214833333333333</v>
      </c>
      <c r="BA470" s="175">
        <f>IFERROR(VLOOKUP(C470,Merkittävyysluokitus!$A$2:$J$1705,9,FALSE),"-")</f>
        <v>1</v>
      </c>
      <c r="BB470" s="203"/>
      <c r="BC470" s="203" t="str">
        <f t="shared" si="116"/>
        <v>muutos</v>
      </c>
      <c r="BD470" s="39" t="str">
        <f t="shared" si="105"/>
        <v>musta</v>
      </c>
      <c r="BE470" s="68" t="str">
        <f t="shared" si="111"/>
        <v>musta</v>
      </c>
      <c r="BF470" s="68" t="str">
        <f t="shared" si="112"/>
        <v>musta</v>
      </c>
      <c r="BG470" s="68" t="str">
        <f t="shared" si="113"/>
        <v>musta</v>
      </c>
      <c r="BH470" s="208" t="str">
        <f t="shared" si="114"/>
        <v>musta</v>
      </c>
      <c r="BI470" s="117"/>
      <c r="BJ470" s="39" t="str">
        <f>IF(F470="ei löydy","uusi tie",IF(E470=0,"tieosoite muuttunut",IF(E470=1,VLOOKUP(D470,'2015'!$F$12:$AL$1887,31,FALSE),"-")))</f>
        <v>punainen</v>
      </c>
      <c r="BK470" s="67" t="str">
        <f>IF(E470=1,VLOOKUP(D470,'2015'!$F$12:$AL$1887,32,FALSE),"-")</f>
        <v>punainen</v>
      </c>
      <c r="BL470" s="39" t="str">
        <f>IF(F470="ei löydy","uusi tie",IF(E470=0,"tieosoite muuttunut",IF(E470=1,VLOOKUP(D470,'2015'!$F$12:$AL$1887,33,FALSE),"-")))</f>
        <v>punainen</v>
      </c>
      <c r="BM470" s="39"/>
      <c r="BN470" s="217" t="str">
        <f>VLOOKUP(D470,'2015'!$F$12:$AL$1887,33,FALSE)</f>
        <v>punainen</v>
      </c>
      <c r="BO470" s="117"/>
      <c r="BP470" s="115" t="s">
        <v>9</v>
      </c>
      <c r="BQ470" s="30"/>
      <c r="BS470" s="5"/>
      <c r="BU470" s="35"/>
      <c r="BV470" s="30" t="s">
        <v>9</v>
      </c>
      <c r="BW470" s="20"/>
      <c r="BX470" t="str">
        <f>IF(E470=1,VLOOKUP(D470,'2015'!$F$12:$AX$1887,43,FALSE),"-")</f>
        <v>punainen</v>
      </c>
      <c r="BY470" t="str">
        <f>IF(E470=1,VLOOKUP(D470,'2015'!$F$12:$AX$1887,44,FALSE),"-")</f>
        <v>musta</v>
      </c>
      <c r="BZ470" t="str">
        <f>IF(E470=1,VLOOKUP(D470,'2015'!$F$12:$AX$1887,45,FALSE),"-")</f>
        <v>musta</v>
      </c>
      <c r="CA470" s="31">
        <f t="shared" si="106"/>
        <v>11</v>
      </c>
      <c r="CB470" s="31">
        <f t="shared" si="107"/>
        <v>10</v>
      </c>
      <c r="CC470" s="31">
        <f t="shared" si="108"/>
        <v>1</v>
      </c>
      <c r="CD470" s="31">
        <f t="shared" si="109"/>
        <v>0</v>
      </c>
      <c r="CE470" s="31">
        <f t="shared" si="110"/>
        <v>0</v>
      </c>
      <c r="CO470" s="32" t="s">
        <v>34</v>
      </c>
      <c r="CP470" s="2" t="s">
        <v>35</v>
      </c>
    </row>
    <row r="471" spans="1:94" ht="15.75" thickBot="1" x14ac:dyDescent="0.3">
      <c r="A471" s="50"/>
      <c r="B471" s="50"/>
      <c r="C471" s="50" t="str">
        <f t="shared" si="117"/>
        <v>290_3_1483</v>
      </c>
      <c r="D471" s="51" t="str">
        <f t="shared" si="118"/>
        <v>290_3</v>
      </c>
      <c r="E471" s="224">
        <f>IFERROR(VLOOKUP(C471,'2015'!$C$12:$D$1887,2,FALSE),0)</f>
        <v>1</v>
      </c>
      <c r="F471" s="51">
        <f>IFERROR(K471-IFERROR(VLOOKUP(D471,'2015'!$F$12:$I$1887,4,FALSE),"ei löydy"),"ei löydy")</f>
        <v>0</v>
      </c>
      <c r="G471" s="224">
        <f>IFERROR(VLOOKUP(Työfile_2024!C471,Liikennemalli!$D$6:$G$1921,4,FALSE),0)</f>
        <v>1</v>
      </c>
      <c r="H471" s="225">
        <f>K471-IFERROR(VLOOKUP(Työfile_2024!D471,Liikennemalli!$C$6:$H$1921,6,FALSE),"ei löydy")</f>
        <v>0</v>
      </c>
      <c r="I471" s="80">
        <v>290</v>
      </c>
      <c r="J471" s="52">
        <v>3</v>
      </c>
      <c r="K471" s="52">
        <v>1483</v>
      </c>
      <c r="L471" s="53"/>
      <c r="M471" s="54"/>
      <c r="N471" s="54"/>
      <c r="O471" s="54"/>
      <c r="P471" s="54"/>
      <c r="Q471" s="55"/>
      <c r="R471" s="55"/>
      <c r="S471" s="55"/>
      <c r="T471" s="55"/>
      <c r="U471" s="52"/>
      <c r="V471" s="56">
        <v>1671.9177343223196</v>
      </c>
      <c r="W471" s="56">
        <v>78.105866486850971</v>
      </c>
      <c r="X471" s="56">
        <v>1426.9885367498314</v>
      </c>
      <c r="Y471" s="56">
        <f>VLOOKUP(D471,Liikennemalli24!$D$2:$F$1804,2,FALSE)</f>
        <v>398</v>
      </c>
      <c r="Z471" s="57">
        <f>VLOOKUP(D471,Liikennemalli24!$D$2:$F$1804,3,FALSE)</f>
        <v>0.52900000000000003</v>
      </c>
      <c r="AA471" s="178">
        <f>IF(G471=1,VLOOKUP(C471,Liikennemalli!$D$6:$H$1921,2,FALSE),"-")</f>
        <v>0</v>
      </c>
      <c r="AB471" s="197">
        <f>IF(G471=1,VLOOKUP(C471,Liikennemalli!$D$6:$H$1921,3,FALSE),"-")</f>
        <v>0</v>
      </c>
      <c r="AC471" s="134">
        <f>IF(E471=1,VLOOKUP(Työfile_2024!D471,'2015'!$F$12:$X$1887,18,FALSE),"-")</f>
        <v>743</v>
      </c>
      <c r="AD471" s="127">
        <f>IF(E471=1,VLOOKUP(Työfile_2024!D471,'2015'!$F$12:$X$1887,19,FALSE),"-")</f>
        <v>0.56999999999999995</v>
      </c>
      <c r="AI471" s="127">
        <f>IF(E471=1,VLOOKUP(Työfile_2024!D471,'2015'!$F$12:$AB$1887,20,FALSE),"-")</f>
        <v>0</v>
      </c>
      <c r="AJ471" s="127">
        <f>IF(E471=1,VLOOKUP(Työfile_2024!D471,'2015'!$F$12:$AB$1887,21,FALSE),"-")</f>
        <v>0</v>
      </c>
      <c r="AK471" s="127">
        <f>IF(E471=1,VLOOKUP(Työfile_2024!D471,'2015'!$F$12:$AB$1887,22,FALSE),"-")</f>
        <v>0</v>
      </c>
      <c r="AL471" s="127">
        <f>IF(E471=1,VLOOKUP(Työfile_2024!D471,'2015'!$F$12:$AB$1887,23,FALSE),"-")</f>
        <v>0</v>
      </c>
      <c r="AM471" s="56">
        <f>VLOOKUP(Työfile_2024!D471,Tmatkat_20km_tarkasteltava_verk!$C$2:$D$1804,2,FALSE)</f>
        <v>259</v>
      </c>
      <c r="AN471" s="148">
        <f t="shared" si="115"/>
        <v>0.15491192819064198</v>
      </c>
      <c r="AO471" s="178">
        <f>IF(E471=1,VLOOKUP(Työfile_2024!D471,'2015'!$F$12:$AC$1887,24,FALSE),"-")</f>
        <v>300</v>
      </c>
      <c r="AP471" s="52" t="str">
        <f>VLOOKUP(D471,Tarkasteltava_verkko_2024_harva!$E$2:$I$1804,5,FALSE)</f>
        <v>tiivis</v>
      </c>
      <c r="AQ471" s="52">
        <f>VLOOKUP(D471,Tarkasteltava_verkko_2024_harva!$E$2:$I$1804,4,FALSE)</f>
        <v>0</v>
      </c>
      <c r="AR471" s="148">
        <v>0.69588671611598107</v>
      </c>
      <c r="AS471" s="170" t="str">
        <f>IFERROR(VLOOKUP(C471,'2015'!$C$12:$AG$1887,30,FALSE),"-")</f>
        <v>Kyllä</v>
      </c>
      <c r="AT471" s="148">
        <v>0</v>
      </c>
      <c r="AU471" s="170">
        <f>IFERROR(VLOOKUP(C471,'2015'!$C$12:$AG$1887,31,FALSE),"-")</f>
        <v>0</v>
      </c>
      <c r="AV471" s="106"/>
      <c r="AW471" s="63">
        <f>IFERROR(VLOOKUP(C471,Merkittävyysluokitus!$A$2:$J$1705,10,FALSE),"-")</f>
        <v>3</v>
      </c>
      <c r="AX471" s="175">
        <f>IFERROR(VLOOKUP(C471,Merkittävyysluokitus!$A$2:$J$1705,6,FALSE),"-")</f>
        <v>8.9845890410958908</v>
      </c>
      <c r="AY471" s="175">
        <f>IFERROR(VLOOKUP(C471,Merkittävyysluokitus!$A$2:$J$1705,7,FALSE),"-")</f>
        <v>4</v>
      </c>
      <c r="AZ471" s="175">
        <f>IFERROR(VLOOKUP(C471,Merkittävyysluokitus!$A$2:$J$1705,8,FALSE),"-")</f>
        <v>3.6512557077625569</v>
      </c>
      <c r="BA471" s="175">
        <f>IFERROR(VLOOKUP(C471,Merkittävyysluokitus!$A$2:$J$1705,9,FALSE),"-")</f>
        <v>1.3333333333333333</v>
      </c>
      <c r="BB471" s="203"/>
      <c r="BC471" s="203" t="str">
        <f t="shared" si="116"/>
        <v/>
      </c>
      <c r="BD471" s="39" t="str">
        <f t="shared" si="105"/>
        <v>pinkki</v>
      </c>
      <c r="BE471" s="68" t="str">
        <f t="shared" si="111"/>
        <v>musta</v>
      </c>
      <c r="BF471" s="68" t="str">
        <f t="shared" si="112"/>
        <v>musta</v>
      </c>
      <c r="BG471" s="68" t="str">
        <f t="shared" si="113"/>
        <v>musta</v>
      </c>
      <c r="BH471" s="208" t="str">
        <f t="shared" si="114"/>
        <v>musta</v>
      </c>
      <c r="BI471" s="117"/>
      <c r="BJ471" s="39" t="str">
        <f>IF(F471="ei löydy","uusi tie",IF(E471=0,"tieosoite muuttunut",IF(E471=1,VLOOKUP(D471,'2015'!$F$12:$AL$1887,31,FALSE),"-")))</f>
        <v>punainen</v>
      </c>
      <c r="BK471" s="67" t="str">
        <f>IF(E471=1,VLOOKUP(D471,'2015'!$F$12:$AL$1887,32,FALSE),"-")</f>
        <v>punainen</v>
      </c>
      <c r="BL471" s="39" t="str">
        <f>IF(F471="ei löydy","uusi tie",IF(E471=0,"tieosoite muuttunut",IF(E471=1,VLOOKUP(D471,'2015'!$F$12:$AL$1887,33,FALSE),"-")))</f>
        <v>pinkki</v>
      </c>
      <c r="BM471" s="39"/>
      <c r="BN471" s="217" t="str">
        <f>VLOOKUP(D471,'2015'!$F$12:$AL$1887,33,FALSE)</f>
        <v>pinkki</v>
      </c>
      <c r="BO471" s="117"/>
      <c r="BP471" s="115" t="s">
        <v>9</v>
      </c>
      <c r="BQ471" s="30"/>
      <c r="BS471" s="5"/>
      <c r="BU471" s="35"/>
      <c r="BV471" s="30" t="s">
        <v>9</v>
      </c>
      <c r="BW471" s="20"/>
      <c r="BX471" t="str">
        <f>IF(E471=1,VLOOKUP(D471,'2015'!$F$12:$AX$1887,43,FALSE),"-")</f>
        <v>musta</v>
      </c>
      <c r="BY471" t="str">
        <f>IF(E471=1,VLOOKUP(D471,'2015'!$F$12:$AX$1887,44,FALSE),"-")</f>
        <v>musta</v>
      </c>
      <c r="BZ471" t="str">
        <f>IF(E471=1,VLOOKUP(D471,'2015'!$F$12:$AX$1887,45,FALSE),"-")</f>
        <v>musta</v>
      </c>
      <c r="CA471" s="31">
        <f t="shared" si="106"/>
        <v>2</v>
      </c>
      <c r="CB471" s="31">
        <f t="shared" si="107"/>
        <v>1</v>
      </c>
      <c r="CC471" s="31">
        <f t="shared" si="108"/>
        <v>0</v>
      </c>
      <c r="CD471" s="31">
        <f t="shared" si="109"/>
        <v>1</v>
      </c>
      <c r="CE471" s="31">
        <f t="shared" si="110"/>
        <v>0</v>
      </c>
      <c r="CO471" s="2" t="s">
        <v>35</v>
      </c>
      <c r="CP471" s="2" t="s">
        <v>35</v>
      </c>
    </row>
    <row r="472" spans="1:94" ht="15.75" thickBot="1" x14ac:dyDescent="0.3">
      <c r="A472" s="50"/>
      <c r="B472" s="50"/>
      <c r="C472" s="50" t="str">
        <f t="shared" si="117"/>
        <v>290_4_4915</v>
      </c>
      <c r="D472" s="51" t="str">
        <f t="shared" si="118"/>
        <v>290_4</v>
      </c>
      <c r="E472" s="224">
        <f>IFERROR(VLOOKUP(C472,'2015'!$C$12:$D$1887,2,FALSE),0)</f>
        <v>1</v>
      </c>
      <c r="F472" s="51">
        <f>IFERROR(K472-IFERROR(VLOOKUP(D472,'2015'!$F$12:$I$1887,4,FALSE),"ei löydy"),"ei löydy")</f>
        <v>0</v>
      </c>
      <c r="G472" s="224">
        <f>IFERROR(VLOOKUP(Työfile_2024!C472,Liikennemalli!$D$6:$G$1921,4,FALSE),0)</f>
        <v>1</v>
      </c>
      <c r="H472" s="225">
        <f>K472-IFERROR(VLOOKUP(Työfile_2024!D472,Liikennemalli!$C$6:$H$1921,6,FALSE),"ei löydy")</f>
        <v>0</v>
      </c>
      <c r="I472" s="80">
        <v>290</v>
      </c>
      <c r="J472" s="52">
        <v>4</v>
      </c>
      <c r="K472" s="52">
        <v>4915</v>
      </c>
      <c r="L472" s="53"/>
      <c r="M472" s="54"/>
      <c r="N472" s="54"/>
      <c r="O472" s="54"/>
      <c r="P472" s="54"/>
      <c r="Q472" s="55"/>
      <c r="R472" s="55"/>
      <c r="S472" s="55"/>
      <c r="T472" s="55"/>
      <c r="U472" s="52"/>
      <c r="V472" s="56">
        <v>1602.0752797558494</v>
      </c>
      <c r="W472" s="56">
        <v>137.83112919633774</v>
      </c>
      <c r="X472" s="56">
        <v>1744.4435401831129</v>
      </c>
      <c r="Y472" s="56">
        <f>VLOOKUP(D472,Liikennemalli24!$D$2:$F$1804,2,FALSE)</f>
        <v>7</v>
      </c>
      <c r="Z472" s="57">
        <f>VLOOKUP(D472,Liikennemalli24!$D$2:$F$1804,3,FALSE)</f>
        <v>0.58499999999999996</v>
      </c>
      <c r="AA472" s="178">
        <f>IF(G472=1,VLOOKUP(C472,Liikennemalli!$D$6:$H$1921,2,FALSE),"-")</f>
        <v>381.72076691523898</v>
      </c>
      <c r="AB472" s="197">
        <f>IF(G472=1,VLOOKUP(C472,Liikennemalli!$D$6:$H$1921,3,FALSE),"-")</f>
        <v>0.54236694251570305</v>
      </c>
      <c r="AC472" s="134">
        <f>IF(E472=1,VLOOKUP(Työfile_2024!D472,'2015'!$F$12:$X$1887,18,FALSE),"-")</f>
        <v>726</v>
      </c>
      <c r="AD472" s="127">
        <f>IF(E472=1,VLOOKUP(Työfile_2024!D472,'2015'!$F$12:$X$1887,19,FALSE),"-")</f>
        <v>0.6</v>
      </c>
      <c r="AI472" s="127">
        <f>IF(E472=1,VLOOKUP(Työfile_2024!D472,'2015'!$F$12:$AB$1887,20,FALSE),"-")</f>
        <v>0</v>
      </c>
      <c r="AJ472" s="127">
        <f>IF(E472=1,VLOOKUP(Työfile_2024!D472,'2015'!$F$12:$AB$1887,21,FALSE),"-")</f>
        <v>0</v>
      </c>
      <c r="AK472" s="127">
        <f>IF(E472=1,VLOOKUP(Työfile_2024!D472,'2015'!$F$12:$AB$1887,22,FALSE),"-")</f>
        <v>0</v>
      </c>
      <c r="AL472" s="127">
        <f>IF(E472=1,VLOOKUP(Työfile_2024!D472,'2015'!$F$12:$AB$1887,23,FALSE),"-")</f>
        <v>0</v>
      </c>
      <c r="AM472" s="56">
        <f>VLOOKUP(Työfile_2024!D472,Tmatkat_20km_tarkasteltava_verk!$C$2:$D$1804,2,FALSE)</f>
        <v>246</v>
      </c>
      <c r="AN472" s="148">
        <f t="shared" si="115"/>
        <v>0.15355083691041629</v>
      </c>
      <c r="AO472" s="178">
        <f>IF(E472=1,VLOOKUP(Työfile_2024!D472,'2015'!$F$12:$AC$1887,24,FALSE),"-")</f>
        <v>347</v>
      </c>
      <c r="AP472" s="52" t="str">
        <f>VLOOKUP(D472,Tarkasteltava_verkko_2024_harva!$E$2:$I$1804,5,FALSE)</f>
        <v>tiivis</v>
      </c>
      <c r="AQ472" s="52">
        <f>VLOOKUP(D472,Tarkasteltava_verkko_2024_harva!$E$2:$I$1804,4,FALSE)</f>
        <v>0</v>
      </c>
      <c r="AR472" s="148">
        <v>0.17660223804679553</v>
      </c>
      <c r="AS472" s="170" t="str">
        <f>IFERROR(VLOOKUP(C472,'2015'!$C$12:$AG$1887,30,FALSE),"-")</f>
        <v/>
      </c>
      <c r="AT472" s="148">
        <v>0</v>
      </c>
      <c r="AU472" s="170">
        <f>IFERROR(VLOOKUP(C472,'2015'!$C$12:$AG$1887,31,FALSE),"-")</f>
        <v>0</v>
      </c>
      <c r="AV472" s="106"/>
      <c r="AW472" s="63">
        <f>IFERROR(VLOOKUP(C472,Merkittävyysluokitus!$A$2:$J$1705,10,FALSE),"-")</f>
        <v>3</v>
      </c>
      <c r="AX472" s="175">
        <f>IFERROR(VLOOKUP(C472,Merkittävyysluokitus!$A$2:$J$1705,6,FALSE),"-")</f>
        <v>8.8377397260273973</v>
      </c>
      <c r="AY472" s="175">
        <f>IFERROR(VLOOKUP(C472,Merkittävyysluokitus!$A$2:$J$1705,7,FALSE),"-")</f>
        <v>4</v>
      </c>
      <c r="AZ472" s="175">
        <f>IFERROR(VLOOKUP(C472,Merkittävyysluokitus!$A$2:$J$1705,8,FALSE),"-")</f>
        <v>3.6710730593607304</v>
      </c>
      <c r="BA472" s="175">
        <f>IFERROR(VLOOKUP(C472,Merkittävyysluokitus!$A$2:$J$1705,9,FALSE),"-")</f>
        <v>1.1666666666666665</v>
      </c>
      <c r="BB472" s="203"/>
      <c r="BC472" s="203" t="str">
        <f t="shared" si="116"/>
        <v/>
      </c>
      <c r="BD472" s="39" t="str">
        <f t="shared" si="105"/>
        <v>pinkki</v>
      </c>
      <c r="BE472" s="68" t="str">
        <f t="shared" si="111"/>
        <v>musta</v>
      </c>
      <c r="BF472" s="68" t="str">
        <f t="shared" si="112"/>
        <v>musta</v>
      </c>
      <c r="BG472" s="68" t="str">
        <f t="shared" si="113"/>
        <v>musta</v>
      </c>
      <c r="BH472" s="208" t="str">
        <f t="shared" si="114"/>
        <v>musta</v>
      </c>
      <c r="BI472" s="117"/>
      <c r="BJ472" s="39" t="str">
        <f>IF(F472="ei löydy","uusi tie",IF(E472=0,"tieosoite muuttunut",IF(E472=1,VLOOKUP(D472,'2015'!$F$12:$AL$1887,31,FALSE),"-")))</f>
        <v>punainen</v>
      </c>
      <c r="BK472" s="67" t="str">
        <f>IF(E472=1,VLOOKUP(D472,'2015'!$F$12:$AL$1887,32,FALSE),"-")</f>
        <v>punainen</v>
      </c>
      <c r="BL472" s="39" t="str">
        <f>IF(F472="ei löydy","uusi tie",IF(E472=0,"tieosoite muuttunut",IF(E472=1,VLOOKUP(D472,'2015'!$F$12:$AL$1887,33,FALSE),"-")))</f>
        <v>pinkki</v>
      </c>
      <c r="BM472" s="39"/>
      <c r="BN472" s="217" t="str">
        <f>VLOOKUP(D472,'2015'!$F$12:$AL$1887,33,FALSE)</f>
        <v>pinkki</v>
      </c>
      <c r="BO472" s="117"/>
      <c r="BP472" s="115" t="s">
        <v>9</v>
      </c>
      <c r="BQ472" s="30"/>
      <c r="BS472" s="5"/>
      <c r="BU472" s="35"/>
      <c r="BV472" s="30" t="s">
        <v>9</v>
      </c>
      <c r="BW472" s="20"/>
      <c r="BX472" t="str">
        <f>IF(E472=1,VLOOKUP(D472,'2015'!$F$12:$AX$1887,43,FALSE),"-")</f>
        <v>punainen</v>
      </c>
      <c r="BY472" t="str">
        <f>IF(E472=1,VLOOKUP(D472,'2015'!$F$12:$AX$1887,44,FALSE),"-")</f>
        <v>musta</v>
      </c>
      <c r="BZ472" t="str">
        <f>IF(E472=1,VLOOKUP(D472,'2015'!$F$12:$AX$1887,45,FALSE),"-")</f>
        <v>musta</v>
      </c>
      <c r="CA472" s="31">
        <f t="shared" si="106"/>
        <v>11</v>
      </c>
      <c r="CB472" s="31">
        <f t="shared" si="107"/>
        <v>10</v>
      </c>
      <c r="CC472" s="31">
        <f t="shared" si="108"/>
        <v>0</v>
      </c>
      <c r="CD472" s="31">
        <f t="shared" si="109"/>
        <v>1</v>
      </c>
      <c r="CE472" s="31">
        <f t="shared" si="110"/>
        <v>0</v>
      </c>
      <c r="CO472" s="29" t="s">
        <v>34</v>
      </c>
      <c r="CP472" s="29" t="s">
        <v>34</v>
      </c>
    </row>
    <row r="473" spans="1:94" ht="15.75" thickBot="1" x14ac:dyDescent="0.3">
      <c r="A473" s="50"/>
      <c r="B473" s="50"/>
      <c r="C473" s="50" t="str">
        <f t="shared" si="117"/>
        <v>290_5_5824</v>
      </c>
      <c r="D473" s="51" t="str">
        <f t="shared" si="118"/>
        <v>290_5</v>
      </c>
      <c r="E473" s="224">
        <f>IFERROR(VLOOKUP(C473,'2015'!$C$12:$D$1887,2,FALSE),0)</f>
        <v>1</v>
      </c>
      <c r="F473" s="51">
        <f>IFERROR(K473-IFERROR(VLOOKUP(D473,'2015'!$F$12:$I$1887,4,FALSE),"ei löydy"),"ei löydy")</f>
        <v>0</v>
      </c>
      <c r="G473" s="224">
        <f>IFERROR(VLOOKUP(Työfile_2024!C473,Liikennemalli!$D$6:$G$1921,4,FALSE),0)</f>
        <v>1</v>
      </c>
      <c r="H473" s="225">
        <f>K473-IFERROR(VLOOKUP(Työfile_2024!D473,Liikennemalli!$C$6:$H$1921,6,FALSE),"ei löydy")</f>
        <v>0</v>
      </c>
      <c r="I473" s="80">
        <v>290</v>
      </c>
      <c r="J473" s="52">
        <v>5</v>
      </c>
      <c r="K473" s="52">
        <v>5824</v>
      </c>
      <c r="L473" s="53"/>
      <c r="M473" s="54"/>
      <c r="N473" s="54"/>
      <c r="O473" s="54"/>
      <c r="P473" s="54"/>
      <c r="Q473" s="55"/>
      <c r="R473" s="55"/>
      <c r="S473" s="55"/>
      <c r="T473" s="55"/>
      <c r="U473" s="52"/>
      <c r="V473" s="56">
        <v>1504</v>
      </c>
      <c r="W473" s="56">
        <v>124</v>
      </c>
      <c r="X473" s="56">
        <v>1612</v>
      </c>
      <c r="Y473" s="56">
        <f>VLOOKUP(D473,Liikennemalli24!$D$2:$F$1804,2,FALSE)</f>
        <v>2</v>
      </c>
      <c r="Z473" s="57">
        <f>VLOOKUP(D473,Liikennemalli24!$D$2:$F$1804,3,FALSE)</f>
        <v>0.127</v>
      </c>
      <c r="AA473" s="178">
        <f>IF(G473=1,VLOOKUP(C473,Liikennemalli!$D$6:$H$1921,2,FALSE),"-")</f>
        <v>211.796784783969</v>
      </c>
      <c r="AB473" s="197">
        <f>IF(G473=1,VLOOKUP(C473,Liikennemalli!$D$6:$H$1921,3,FALSE),"-")</f>
        <v>0.44420766150915098</v>
      </c>
      <c r="AC473" s="134">
        <f>IF(E473=1,VLOOKUP(Työfile_2024!D473,'2015'!$F$12:$X$1887,18,FALSE),"-")</f>
        <v>1008</v>
      </c>
      <c r="AD473" s="127">
        <f>IF(E473=1,VLOOKUP(Työfile_2024!D473,'2015'!$F$12:$X$1887,19,FALSE),"-")</f>
        <v>0.65</v>
      </c>
      <c r="AI473" s="127">
        <f>IF(E473=1,VLOOKUP(Työfile_2024!D473,'2015'!$F$12:$AB$1887,20,FALSE),"-")</f>
        <v>0</v>
      </c>
      <c r="AJ473" s="127">
        <f>IF(E473=1,VLOOKUP(Työfile_2024!D473,'2015'!$F$12:$AB$1887,21,FALSE),"-")</f>
        <v>0</v>
      </c>
      <c r="AK473" s="127">
        <f>IF(E473=1,VLOOKUP(Työfile_2024!D473,'2015'!$F$12:$AB$1887,22,FALSE),"-")</f>
        <v>0</v>
      </c>
      <c r="AL473" s="127">
        <f>IF(E473=1,VLOOKUP(Työfile_2024!D473,'2015'!$F$12:$AB$1887,23,FALSE),"-")</f>
        <v>0</v>
      </c>
      <c r="AM473" s="56">
        <f>VLOOKUP(Työfile_2024!D473,Tmatkat_20km_tarkasteltava_verk!$C$2:$D$1804,2,FALSE)</f>
        <v>250</v>
      </c>
      <c r="AN473" s="148">
        <f t="shared" si="115"/>
        <v>0.16622340425531915</v>
      </c>
      <c r="AO473" s="178">
        <f>IF(E473=1,VLOOKUP(Työfile_2024!D473,'2015'!$F$12:$AC$1887,24,FALSE),"-")</f>
        <v>344</v>
      </c>
      <c r="AP473" s="52" t="str">
        <f>VLOOKUP(D473,Tarkasteltava_verkko_2024_harva!$E$2:$I$1804,5,FALSE)</f>
        <v>tiivis</v>
      </c>
      <c r="AQ473" s="52">
        <f>VLOOKUP(D473,Tarkasteltava_verkko_2024_harva!$E$2:$I$1804,4,FALSE)</f>
        <v>0</v>
      </c>
      <c r="AR473" s="148">
        <v>0</v>
      </c>
      <c r="AS473" s="170" t="str">
        <f>IFERROR(VLOOKUP(C473,'2015'!$C$12:$AG$1887,30,FALSE),"-")</f>
        <v/>
      </c>
      <c r="AT473" s="148">
        <v>2.300824175824176E-2</v>
      </c>
      <c r="AU473" s="170">
        <f>IFERROR(VLOOKUP(C473,'2015'!$C$12:$AG$1887,31,FALSE),"-")</f>
        <v>0</v>
      </c>
      <c r="AV473" s="106"/>
      <c r="AW473" s="63">
        <f>IFERROR(VLOOKUP(C473,Merkittävyysluokitus!$A$2:$J$1705,10,FALSE),"-")</f>
        <v>3</v>
      </c>
      <c r="AX473" s="175">
        <f>IFERROR(VLOOKUP(C473,Merkittävyysluokitus!$A$2:$J$1705,6,FALSE),"-")</f>
        <v>9.4309589041095894</v>
      </c>
      <c r="AY473" s="175">
        <f>IFERROR(VLOOKUP(C473,Merkittävyysluokitus!$A$2:$J$1705,7,FALSE),"-")</f>
        <v>4</v>
      </c>
      <c r="AZ473" s="175">
        <f>IFERROR(VLOOKUP(C473,Merkittävyysluokitus!$A$2:$J$1705,8,FALSE),"-")</f>
        <v>4.0976255707762554</v>
      </c>
      <c r="BA473" s="175">
        <f>IFERROR(VLOOKUP(C473,Merkittävyysluokitus!$A$2:$J$1705,9,FALSE),"-")</f>
        <v>1.3333333333333333</v>
      </c>
      <c r="BB473" s="203"/>
      <c r="BC473" s="203" t="str">
        <f t="shared" si="116"/>
        <v/>
      </c>
      <c r="BD473" s="39" t="str">
        <f t="shared" si="105"/>
        <v>pinkki</v>
      </c>
      <c r="BE473" s="68" t="str">
        <f t="shared" si="111"/>
        <v>musta</v>
      </c>
      <c r="BF473" s="68" t="str">
        <f t="shared" si="112"/>
        <v>musta</v>
      </c>
      <c r="BG473" s="68" t="str">
        <f t="shared" si="113"/>
        <v>musta</v>
      </c>
      <c r="BH473" s="208" t="str">
        <f t="shared" si="114"/>
        <v>musta</v>
      </c>
      <c r="BI473" s="117"/>
      <c r="BJ473" s="39" t="str">
        <f>IF(F473="ei löydy","uusi tie",IF(E473=0,"tieosoite muuttunut",IF(E473=1,VLOOKUP(D473,'2015'!$F$12:$AL$1887,31,FALSE),"-")))</f>
        <v>punainen</v>
      </c>
      <c r="BK473" s="67" t="str">
        <f>IF(E473=1,VLOOKUP(D473,'2015'!$F$12:$AL$1887,32,FALSE),"-")</f>
        <v>punainen</v>
      </c>
      <c r="BL473" s="39" t="str">
        <f>IF(F473="ei löydy","uusi tie",IF(E473=0,"tieosoite muuttunut",IF(E473=1,VLOOKUP(D473,'2015'!$F$12:$AL$1887,33,FALSE),"-")))</f>
        <v>pinkki</v>
      </c>
      <c r="BM473" s="39"/>
      <c r="BN473" s="217" t="str">
        <f>VLOOKUP(D473,'2015'!$F$12:$AL$1887,33,FALSE)</f>
        <v>pinkki</v>
      </c>
      <c r="BO473" s="117"/>
      <c r="BP473" s="115" t="s">
        <v>9</v>
      </c>
      <c r="BQ473" s="30"/>
      <c r="BS473" s="5"/>
      <c r="BU473" s="35"/>
      <c r="BV473" s="30" t="s">
        <v>9</v>
      </c>
      <c r="BW473" s="20"/>
      <c r="BX473" t="str">
        <f>IF(E473=1,VLOOKUP(D473,'2015'!$F$12:$AX$1887,43,FALSE),"-")</f>
        <v>punainen</v>
      </c>
      <c r="BY473" t="str">
        <f>IF(E473=1,VLOOKUP(D473,'2015'!$F$12:$AX$1887,44,FALSE),"-")</f>
        <v>musta</v>
      </c>
      <c r="BZ473" t="str">
        <f>IF(E473=1,VLOOKUP(D473,'2015'!$F$12:$AX$1887,45,FALSE),"-")</f>
        <v>musta</v>
      </c>
      <c r="CA473" s="31">
        <f t="shared" si="106"/>
        <v>12</v>
      </c>
      <c r="CB473" s="31">
        <f t="shared" si="107"/>
        <v>10</v>
      </c>
      <c r="CC473" s="31">
        <f t="shared" si="108"/>
        <v>1</v>
      </c>
      <c r="CD473" s="31">
        <f t="shared" si="109"/>
        <v>1</v>
      </c>
      <c r="CE473" s="31">
        <f t="shared" si="110"/>
        <v>0</v>
      </c>
      <c r="CO473" s="29" t="s">
        <v>34</v>
      </c>
      <c r="CP473" s="29" t="s">
        <v>34</v>
      </c>
    </row>
    <row r="474" spans="1:94" ht="15.75" thickBot="1" x14ac:dyDescent="0.3">
      <c r="A474" s="50"/>
      <c r="B474" s="50"/>
      <c r="C474" s="50" t="str">
        <f t="shared" si="117"/>
        <v>290_6_6325</v>
      </c>
      <c r="D474" s="51" t="str">
        <f t="shared" si="118"/>
        <v>290_6</v>
      </c>
      <c r="E474" s="224">
        <f>IFERROR(VLOOKUP(C474,'2015'!$C$12:$D$1887,2,FALSE),0)</f>
        <v>1</v>
      </c>
      <c r="F474" s="51">
        <f>IFERROR(K474-IFERROR(VLOOKUP(D474,'2015'!$F$12:$I$1887,4,FALSE),"ei löydy"),"ei löydy")</f>
        <v>0</v>
      </c>
      <c r="G474" s="224">
        <f>IFERROR(VLOOKUP(Työfile_2024!C474,Liikennemalli!$D$6:$G$1921,4,FALSE),0)</f>
        <v>1</v>
      </c>
      <c r="H474" s="225">
        <f>K474-IFERROR(VLOOKUP(Työfile_2024!D474,Liikennemalli!$C$6:$H$1921,6,FALSE),"ei löydy")</f>
        <v>0</v>
      </c>
      <c r="I474" s="80">
        <v>290</v>
      </c>
      <c r="J474" s="52">
        <v>6</v>
      </c>
      <c r="K474" s="52">
        <v>6325</v>
      </c>
      <c r="L474" s="53"/>
      <c r="M474" s="54"/>
      <c r="N474" s="54"/>
      <c r="O474" s="54"/>
      <c r="P474" s="54"/>
      <c r="Q474" s="55"/>
      <c r="R474" s="55"/>
      <c r="S474" s="55"/>
      <c r="T474" s="55"/>
      <c r="U474" s="52"/>
      <c r="V474" s="56">
        <v>1367.1019762845849</v>
      </c>
      <c r="W474" s="56">
        <v>67.580237154150197</v>
      </c>
      <c r="X474" s="56">
        <v>1422.2869565217391</v>
      </c>
      <c r="Y474" s="56">
        <f>VLOOKUP(D474,Liikennemalli24!$D$2:$F$1804,2,FALSE)</f>
        <v>170</v>
      </c>
      <c r="Z474" s="57">
        <f>VLOOKUP(D474,Liikennemalli24!$D$2:$F$1804,3,FALSE)</f>
        <v>0.48399999999999999</v>
      </c>
      <c r="AA474" s="178">
        <f>IF(G474=1,VLOOKUP(C474,Liikennemalli!$D$6:$H$1921,2,FALSE),"-")</f>
        <v>376.54530619049001</v>
      </c>
      <c r="AB474" s="197">
        <f>IF(G474=1,VLOOKUP(C474,Liikennemalli!$D$6:$H$1921,3,FALSE),"-")</f>
        <v>0.40115177448968198</v>
      </c>
      <c r="AC474" s="134">
        <f>IF(E474=1,VLOOKUP(Työfile_2024!D474,'2015'!$F$12:$X$1887,18,FALSE),"-")</f>
        <v>574</v>
      </c>
      <c r="AD474" s="127">
        <f>IF(E474=1,VLOOKUP(Työfile_2024!D474,'2015'!$F$12:$X$1887,19,FALSE),"-")</f>
        <v>0.56999999999999995</v>
      </c>
      <c r="AI474" s="127">
        <f>IF(E474=1,VLOOKUP(Työfile_2024!D474,'2015'!$F$12:$AB$1887,20,FALSE),"-")</f>
        <v>0</v>
      </c>
      <c r="AJ474" s="127">
        <f>IF(E474=1,VLOOKUP(Työfile_2024!D474,'2015'!$F$12:$AB$1887,21,FALSE),"-")</f>
        <v>0</v>
      </c>
      <c r="AK474" s="127">
        <f>IF(E474=1,VLOOKUP(Työfile_2024!D474,'2015'!$F$12:$AB$1887,22,FALSE),"-")</f>
        <v>0</v>
      </c>
      <c r="AL474" s="127">
        <f>IF(E474=1,VLOOKUP(Työfile_2024!D474,'2015'!$F$12:$AB$1887,23,FALSE),"-")</f>
        <v>0</v>
      </c>
      <c r="AM474" s="56">
        <f>VLOOKUP(Työfile_2024!D474,Tmatkat_20km_tarkasteltava_verk!$C$2:$D$1804,2,FALSE)</f>
        <v>300</v>
      </c>
      <c r="AN474" s="148">
        <f t="shared" si="115"/>
        <v>0.21944229852941857</v>
      </c>
      <c r="AO474" s="178">
        <f>IF(E474=1,VLOOKUP(Työfile_2024!D474,'2015'!$F$12:$AC$1887,24,FALSE),"-")</f>
        <v>538</v>
      </c>
      <c r="AP474" s="52" t="str">
        <f>VLOOKUP(D474,Tarkasteltava_verkko_2024_harva!$E$2:$I$1804,5,FALSE)</f>
        <v>tiivis</v>
      </c>
      <c r="AQ474" s="52">
        <f>VLOOKUP(D474,Tarkasteltava_verkko_2024_harva!$E$2:$I$1804,4,FALSE)</f>
        <v>0</v>
      </c>
      <c r="AR474" s="148">
        <v>0.26166007905138339</v>
      </c>
      <c r="AS474" s="170" t="str">
        <f>IFERROR(VLOOKUP(C474,'2015'!$C$12:$AG$1887,30,FALSE),"-")</f>
        <v/>
      </c>
      <c r="AT474" s="148">
        <v>0.42387351778656124</v>
      </c>
      <c r="AU474" s="170">
        <f>IFERROR(VLOOKUP(C474,'2015'!$C$12:$AG$1887,31,FALSE),"-")</f>
        <v>0</v>
      </c>
      <c r="AV474" s="106"/>
      <c r="AW474" s="63">
        <f>IFERROR(VLOOKUP(C474,Merkittävyysluokitus!$A$2:$J$1705,10,FALSE),"-")</f>
        <v>2</v>
      </c>
      <c r="AX474" s="175">
        <f>IFERROR(VLOOKUP(C474,Merkittävyysluokitus!$A$2:$J$1705,6,FALSE),"-")</f>
        <v>11.529589041095889</v>
      </c>
      <c r="AY474" s="175">
        <f>IFERROR(VLOOKUP(C474,Merkittävyysluokitus!$A$2:$J$1705,7,FALSE),"-")</f>
        <v>4.0999999999999996</v>
      </c>
      <c r="AZ474" s="175">
        <f>IFERROR(VLOOKUP(C474,Merkittävyysluokitus!$A$2:$J$1705,8,FALSE),"-")</f>
        <v>5.4295890410958894</v>
      </c>
      <c r="BA474" s="175">
        <f>IFERROR(VLOOKUP(C474,Merkittävyysluokitus!$A$2:$J$1705,9,FALSE),"-")</f>
        <v>2</v>
      </c>
      <c r="BB474" s="203"/>
      <c r="BC474" s="203" t="str">
        <f t="shared" si="116"/>
        <v>muutos</v>
      </c>
      <c r="BD474" s="39" t="str">
        <f t="shared" si="105"/>
        <v>musta</v>
      </c>
      <c r="BE474" s="68" t="str">
        <f t="shared" si="111"/>
        <v>musta</v>
      </c>
      <c r="BF474" s="68" t="str">
        <f t="shared" si="112"/>
        <v>musta</v>
      </c>
      <c r="BG474" s="68" t="str">
        <f t="shared" si="113"/>
        <v>musta</v>
      </c>
      <c r="BH474" s="208" t="str">
        <f t="shared" si="114"/>
        <v>musta</v>
      </c>
      <c r="BI474" s="117"/>
      <c r="BJ474" s="39" t="str">
        <f>IF(F474="ei löydy","uusi tie",IF(E474=0,"tieosoite muuttunut",IF(E474=1,VLOOKUP(D474,'2015'!$F$12:$AL$1887,31,FALSE),"-")))</f>
        <v>punainen</v>
      </c>
      <c r="BK474" s="67" t="str">
        <f>IF(E474=1,VLOOKUP(D474,'2015'!$F$12:$AL$1887,32,FALSE),"-")</f>
        <v>punainen</v>
      </c>
      <c r="BL474" s="39" t="str">
        <f>IF(F474="ei löydy","uusi tie",IF(E474=0,"tieosoite muuttunut",IF(E474=1,VLOOKUP(D474,'2015'!$F$12:$AL$1887,33,FALSE),"-")))</f>
        <v>pinkki/musta</v>
      </c>
      <c r="BM474" s="39"/>
      <c r="BN474" s="217" t="str">
        <f>VLOOKUP(D474,'2015'!$F$12:$AL$1887,33,FALSE)</f>
        <v>pinkki/musta</v>
      </c>
      <c r="BO474" s="117"/>
      <c r="BP474" s="115" t="s">
        <v>50</v>
      </c>
      <c r="BQ474" s="30"/>
      <c r="BS474" s="5"/>
      <c r="BU474" s="35"/>
      <c r="BV474" s="30" t="s">
        <v>50</v>
      </c>
      <c r="BW474" s="20"/>
      <c r="BX474" t="str">
        <f>IF(E474=1,VLOOKUP(D474,'2015'!$F$12:$AX$1887,43,FALSE),"-")</f>
        <v>musta</v>
      </c>
      <c r="BY474" t="str">
        <f>IF(E474=1,VLOOKUP(D474,'2015'!$F$12:$AX$1887,44,FALSE),"-")</f>
        <v>punainen</v>
      </c>
      <c r="BZ474" t="str">
        <f>IF(E474=1,VLOOKUP(D474,'2015'!$F$12:$AX$1887,45,FALSE),"-")</f>
        <v>musta</v>
      </c>
      <c r="CA474" s="31">
        <f t="shared" si="106"/>
        <v>2</v>
      </c>
      <c r="CB474" s="31">
        <f t="shared" si="107"/>
        <v>1</v>
      </c>
      <c r="CC474" s="31">
        <f t="shared" si="108"/>
        <v>0</v>
      </c>
      <c r="CD474" s="31">
        <f t="shared" si="109"/>
        <v>1</v>
      </c>
      <c r="CE474" s="31">
        <f t="shared" si="110"/>
        <v>0</v>
      </c>
      <c r="CO474" s="2" t="s">
        <v>35</v>
      </c>
      <c r="CP474" s="2" t="s">
        <v>35</v>
      </c>
    </row>
    <row r="475" spans="1:94" ht="15.75" thickBot="1" x14ac:dyDescent="0.3">
      <c r="A475" s="50"/>
      <c r="B475" s="50"/>
      <c r="C475" s="50" t="str">
        <f t="shared" si="117"/>
        <v>290_7_4288</v>
      </c>
      <c r="D475" s="51" t="str">
        <f t="shared" si="118"/>
        <v>290_7</v>
      </c>
      <c r="E475" s="224">
        <f>IFERROR(VLOOKUP(C475,'2015'!$C$12:$D$1887,2,FALSE),0)</f>
        <v>1</v>
      </c>
      <c r="F475" s="51">
        <f>IFERROR(K475-IFERROR(VLOOKUP(D475,'2015'!$F$12:$I$1887,4,FALSE),"ei löydy"),"ei löydy")</f>
        <v>0</v>
      </c>
      <c r="G475" s="224">
        <f>IFERROR(VLOOKUP(Työfile_2024!C475,Liikennemalli!$D$6:$G$1921,4,FALSE),0)</f>
        <v>1</v>
      </c>
      <c r="H475" s="225">
        <f>K475-IFERROR(VLOOKUP(Työfile_2024!D475,Liikennemalli!$C$6:$H$1921,6,FALSE),"ei löydy")</f>
        <v>0</v>
      </c>
      <c r="I475" s="80">
        <v>290</v>
      </c>
      <c r="J475" s="52">
        <v>7</v>
      </c>
      <c r="K475" s="52">
        <v>4288</v>
      </c>
      <c r="L475" s="53"/>
      <c r="M475" s="54"/>
      <c r="N475" s="54"/>
      <c r="O475" s="54"/>
      <c r="P475" s="54"/>
      <c r="Q475" s="55"/>
      <c r="R475" s="55"/>
      <c r="S475" s="55"/>
      <c r="T475" s="55"/>
      <c r="U475" s="52"/>
      <c r="V475" s="56">
        <v>838</v>
      </c>
      <c r="W475" s="56">
        <v>78</v>
      </c>
      <c r="X475" s="56">
        <v>861</v>
      </c>
      <c r="Y475" s="56">
        <f>VLOOKUP(D475,Liikennemalli24!$D$2:$F$1804,2,FALSE)</f>
        <v>671</v>
      </c>
      <c r="Z475" s="57">
        <f>VLOOKUP(D475,Liikennemalli24!$D$2:$F$1804,3,FALSE)</f>
        <v>0.84299999999999997</v>
      </c>
      <c r="AA475" s="178">
        <f>IF(G475=1,VLOOKUP(C475,Liikennemalli!$D$6:$H$1921,2,FALSE),"-")</f>
        <v>26.201259953218798</v>
      </c>
      <c r="AB475" s="197">
        <f>IF(G475=1,VLOOKUP(C475,Liikennemalli!$D$6:$H$1921,3,FALSE),"-")</f>
        <v>0.25169403730984302</v>
      </c>
      <c r="AC475" s="134">
        <f>IF(E475=1,VLOOKUP(Työfile_2024!D475,'2015'!$F$12:$X$1887,18,FALSE),"-")</f>
        <v>440</v>
      </c>
      <c r="AD475" s="127">
        <f>IF(E475=1,VLOOKUP(Työfile_2024!D475,'2015'!$F$12:$X$1887,19,FALSE),"-")</f>
        <v>0.74</v>
      </c>
      <c r="AI475" s="127">
        <f>IF(E475=1,VLOOKUP(Työfile_2024!D475,'2015'!$F$12:$AB$1887,20,FALSE),"-")</f>
        <v>0</v>
      </c>
      <c r="AJ475" s="127">
        <f>IF(E475=1,VLOOKUP(Työfile_2024!D475,'2015'!$F$12:$AB$1887,21,FALSE),"-")</f>
        <v>0</v>
      </c>
      <c r="AK475" s="127">
        <f>IF(E475=1,VLOOKUP(Työfile_2024!D475,'2015'!$F$12:$AB$1887,22,FALSE),"-")</f>
        <v>0</v>
      </c>
      <c r="AL475" s="127">
        <f>IF(E475=1,VLOOKUP(Työfile_2024!D475,'2015'!$F$12:$AB$1887,23,FALSE),"-")</f>
        <v>0</v>
      </c>
      <c r="AM475" s="56">
        <f>VLOOKUP(Työfile_2024!D475,Tmatkat_20km_tarkasteltava_verk!$C$2:$D$1804,2,FALSE)</f>
        <v>88</v>
      </c>
      <c r="AN475" s="148">
        <f t="shared" si="115"/>
        <v>0.10501193317422435</v>
      </c>
      <c r="AO475" s="178">
        <f>IF(E475=1,VLOOKUP(Työfile_2024!D475,'2015'!$F$12:$AC$1887,24,FALSE),"-")</f>
        <v>162</v>
      </c>
      <c r="AP475" s="52">
        <f>VLOOKUP(D475,Tarkasteltava_verkko_2024_harva!$E$2:$I$1804,5,FALSE)</f>
        <v>0</v>
      </c>
      <c r="AQ475" s="52">
        <f>VLOOKUP(D475,Tarkasteltava_verkko_2024_harva!$E$2:$I$1804,4,FALSE)</f>
        <v>0</v>
      </c>
      <c r="AR475" s="148">
        <v>0</v>
      </c>
      <c r="AS475" s="170" t="str">
        <f>IFERROR(VLOOKUP(C475,'2015'!$C$12:$AG$1887,30,FALSE),"-")</f>
        <v/>
      </c>
      <c r="AT475" s="148">
        <v>0</v>
      </c>
      <c r="AU475" s="170">
        <f>IFERROR(VLOOKUP(C475,'2015'!$C$12:$AG$1887,31,FALSE),"-")</f>
        <v>0</v>
      </c>
      <c r="AV475" s="106"/>
      <c r="AW475" s="63">
        <f>IFERROR(VLOOKUP(C475,Merkittävyysluokitus!$A$2:$J$1705,10,FALSE),"-")</f>
        <v>3</v>
      </c>
      <c r="AX475" s="175">
        <f>IFERROR(VLOOKUP(C475,Merkittävyysluokitus!$A$2:$J$1705,6,FALSE),"-")</f>
        <v>7.8473333333333315</v>
      </c>
      <c r="AY475" s="175">
        <f>IFERROR(VLOOKUP(C475,Merkittävyysluokitus!$A$2:$J$1705,7,FALSE),"-")</f>
        <v>3.0006666666666661</v>
      </c>
      <c r="AZ475" s="175">
        <f>IFERROR(VLOOKUP(C475,Merkittävyysluokitus!$A$2:$J$1705,8,FALSE),"-")</f>
        <v>3.6799999999999997</v>
      </c>
      <c r="BA475" s="175">
        <f>IFERROR(VLOOKUP(C475,Merkittävyysluokitus!$A$2:$J$1705,9,FALSE),"-")</f>
        <v>1.1666666666666665</v>
      </c>
      <c r="BB475" s="203"/>
      <c r="BC475" s="203" t="str">
        <f t="shared" si="116"/>
        <v/>
      </c>
      <c r="BD475" s="39" t="str">
        <f t="shared" si="105"/>
        <v>pinkki</v>
      </c>
      <c r="BE475" s="68" t="str">
        <f t="shared" si="111"/>
        <v>musta</v>
      </c>
      <c r="BF475" s="68" t="str">
        <f t="shared" si="112"/>
        <v>musta</v>
      </c>
      <c r="BG475" s="68" t="str">
        <f t="shared" si="113"/>
        <v>musta</v>
      </c>
      <c r="BH475" s="208" t="str">
        <f t="shared" si="114"/>
        <v>musta</v>
      </c>
      <c r="BI475" s="117"/>
      <c r="BJ475" s="39" t="str">
        <f>IF(F475="ei löydy","uusi tie",IF(E475=0,"tieosoite muuttunut",IF(E475=1,VLOOKUP(D475,'2015'!$F$12:$AL$1887,31,FALSE),"-")))</f>
        <v>punainen</v>
      </c>
      <c r="BK475" s="67" t="str">
        <f>IF(E475=1,VLOOKUP(D475,'2015'!$F$12:$AL$1887,32,FALSE),"-")</f>
        <v>musta</v>
      </c>
      <c r="BL475" s="39" t="str">
        <f>IF(F475="ei löydy","uusi tie",IF(E475=0,"tieosoite muuttunut",IF(E475=1,VLOOKUP(D475,'2015'!$F$12:$AL$1887,33,FALSE),"-")))</f>
        <v>pinkki</v>
      </c>
      <c r="BM475" s="39"/>
      <c r="BN475" s="217" t="str">
        <f>VLOOKUP(D475,'2015'!$F$12:$AL$1887,33,FALSE)</f>
        <v>pinkki</v>
      </c>
      <c r="BO475" s="117"/>
      <c r="BP475" s="115" t="s">
        <v>9</v>
      </c>
      <c r="BQ475" s="30"/>
      <c r="BS475" s="5"/>
      <c r="BU475" s="35"/>
      <c r="BV475" s="30" t="s">
        <v>9</v>
      </c>
      <c r="BW475" s="20"/>
      <c r="BX475" t="str">
        <f>IF(E475=1,VLOOKUP(D475,'2015'!$F$12:$AX$1887,43,FALSE),"-")</f>
        <v>punainen</v>
      </c>
      <c r="BY475" t="str">
        <f>IF(E475=1,VLOOKUP(D475,'2015'!$F$12:$AX$1887,44,FALSE),"-")</f>
        <v>musta</v>
      </c>
      <c r="BZ475" t="str">
        <f>IF(E475=1,VLOOKUP(D475,'2015'!$F$12:$AX$1887,45,FALSE),"-")</f>
        <v>musta</v>
      </c>
      <c r="CA475" s="31">
        <f t="shared" si="106"/>
        <v>10</v>
      </c>
      <c r="CB475" s="31">
        <f t="shared" si="107"/>
        <v>10</v>
      </c>
      <c r="CC475" s="31">
        <f t="shared" si="108"/>
        <v>0</v>
      </c>
      <c r="CD475" s="31">
        <f t="shared" si="109"/>
        <v>0</v>
      </c>
      <c r="CE475" s="31">
        <f t="shared" si="110"/>
        <v>0</v>
      </c>
      <c r="CO475" s="2" t="s">
        <v>35</v>
      </c>
      <c r="CP475" s="2" t="s">
        <v>35</v>
      </c>
    </row>
    <row r="476" spans="1:94" ht="15.75" thickBot="1" x14ac:dyDescent="0.3">
      <c r="A476" s="50"/>
      <c r="B476" s="50"/>
      <c r="C476" s="50" t="str">
        <f t="shared" si="117"/>
        <v>290_8_2500</v>
      </c>
      <c r="D476" s="51" t="str">
        <f t="shared" si="118"/>
        <v>290_8</v>
      </c>
      <c r="E476" s="224">
        <f>IFERROR(VLOOKUP(C476,'2015'!$C$12:$D$1887,2,FALSE),0)</f>
        <v>1</v>
      </c>
      <c r="F476" s="51">
        <f>IFERROR(K476-IFERROR(VLOOKUP(D476,'2015'!$F$12:$I$1887,4,FALSE),"ei löydy"),"ei löydy")</f>
        <v>0</v>
      </c>
      <c r="G476" s="224">
        <f>IFERROR(VLOOKUP(Työfile_2024!C476,Liikennemalli!$D$6:$G$1921,4,FALSE),0)</f>
        <v>1</v>
      </c>
      <c r="H476" s="225">
        <f>K476-IFERROR(VLOOKUP(Työfile_2024!D476,Liikennemalli!$C$6:$H$1921,6,FALSE),"ei löydy")</f>
        <v>0</v>
      </c>
      <c r="I476" s="81">
        <v>290</v>
      </c>
      <c r="J476" s="52">
        <v>8</v>
      </c>
      <c r="K476" s="52">
        <v>2500</v>
      </c>
      <c r="L476" s="53"/>
      <c r="M476" s="54"/>
      <c r="N476" s="54"/>
      <c r="O476" s="54"/>
      <c r="P476" s="54"/>
      <c r="Q476" s="55"/>
      <c r="R476" s="55"/>
      <c r="S476" s="55"/>
      <c r="T476" s="55"/>
      <c r="U476" s="52"/>
      <c r="V476" s="56">
        <v>1412</v>
      </c>
      <c r="W476" s="56">
        <v>90</v>
      </c>
      <c r="X476" s="56">
        <v>1457</v>
      </c>
      <c r="Y476" s="56">
        <f>VLOOKUP(D476,Liikennemalli24!$D$2:$F$1804,2,FALSE)</f>
        <v>670</v>
      </c>
      <c r="Z476" s="57">
        <f>VLOOKUP(D476,Liikennemalli24!$D$2:$F$1804,3,FALSE)</f>
        <v>0.84599999999999997</v>
      </c>
      <c r="AA476" s="178">
        <f>IF(G476=1,VLOOKUP(C476,Liikennemalli!$D$6:$H$1921,2,FALSE),"-")</f>
        <v>39.385805781817702</v>
      </c>
      <c r="AB476" s="197">
        <f>IF(G476=1,VLOOKUP(C476,Liikennemalli!$D$6:$H$1921,3,FALSE),"-")</f>
        <v>0.246589384352041</v>
      </c>
      <c r="AC476" s="134">
        <f>IF(E476=1,VLOOKUP(Työfile_2024!D476,'2015'!$F$12:$X$1887,18,FALSE),"-")</f>
        <v>550</v>
      </c>
      <c r="AD476" s="127">
        <f>IF(E476=1,VLOOKUP(Työfile_2024!D476,'2015'!$F$12:$X$1887,19,FALSE),"-")</f>
        <v>0.74</v>
      </c>
      <c r="AI476" s="127">
        <f>IF(E476=1,VLOOKUP(Työfile_2024!D476,'2015'!$F$12:$AB$1887,20,FALSE),"-")</f>
        <v>0</v>
      </c>
      <c r="AJ476" s="127">
        <f>IF(E476=1,VLOOKUP(Työfile_2024!D476,'2015'!$F$12:$AB$1887,21,FALSE),"-")</f>
        <v>0</v>
      </c>
      <c r="AK476" s="127">
        <f>IF(E476=1,VLOOKUP(Työfile_2024!D476,'2015'!$F$12:$AB$1887,22,FALSE),"-")</f>
        <v>0</v>
      </c>
      <c r="AL476" s="127">
        <f>IF(E476=1,VLOOKUP(Työfile_2024!D476,'2015'!$F$12:$AB$1887,23,FALSE),"-")</f>
        <v>0</v>
      </c>
      <c r="AM476" s="56">
        <f>VLOOKUP(Työfile_2024!D476,Tmatkat_20km_tarkasteltava_verk!$C$2:$D$1804,2,FALSE)</f>
        <v>78</v>
      </c>
      <c r="AN476" s="148">
        <f t="shared" si="115"/>
        <v>5.5240793201133141E-2</v>
      </c>
      <c r="AO476" s="178">
        <f>IF(E476=1,VLOOKUP(Työfile_2024!D476,'2015'!$F$12:$AC$1887,24,FALSE),"-")</f>
        <v>300</v>
      </c>
      <c r="AP476" s="52">
        <f>VLOOKUP(D476,Tarkasteltava_verkko_2024_harva!$E$2:$I$1804,5,FALSE)</f>
        <v>0</v>
      </c>
      <c r="AQ476" s="52">
        <f>VLOOKUP(D476,Tarkasteltava_verkko_2024_harva!$E$2:$I$1804,4,FALSE)</f>
        <v>0</v>
      </c>
      <c r="AR476" s="148">
        <v>0</v>
      </c>
      <c r="AS476" s="170" t="str">
        <f>IFERROR(VLOOKUP(C476,'2015'!$C$12:$AG$1887,30,FALSE),"-")</f>
        <v/>
      </c>
      <c r="AT476" s="148">
        <v>0</v>
      </c>
      <c r="AU476" s="170">
        <f>IFERROR(VLOOKUP(C476,'2015'!$C$12:$AG$1887,31,FALSE),"-")</f>
        <v>0</v>
      </c>
      <c r="AV476" s="106"/>
      <c r="AW476" s="63">
        <f>IFERROR(VLOOKUP(C476,Merkittävyysluokitus!$A$2:$J$1705,10,FALSE),"-")</f>
        <v>3</v>
      </c>
      <c r="AX476" s="175">
        <f>IFERROR(VLOOKUP(C476,Merkittävyysluokitus!$A$2:$J$1705,6,FALSE),"-")</f>
        <v>8.8988888888888891</v>
      </c>
      <c r="AY476" s="175">
        <f>IFERROR(VLOOKUP(C476,Merkittävyysluokitus!$A$2:$J$1705,7,FALSE),"-")</f>
        <v>3.6766666666666667</v>
      </c>
      <c r="AZ476" s="175">
        <f>IFERROR(VLOOKUP(C476,Merkittävyysluokitus!$A$2:$J$1705,8,FALSE),"-")</f>
        <v>3.5555555555555554</v>
      </c>
      <c r="BA476" s="175">
        <f>IFERROR(VLOOKUP(C476,Merkittävyysluokitus!$A$2:$J$1705,9,FALSE),"-")</f>
        <v>1.6666666666666665</v>
      </c>
      <c r="BB476" s="203"/>
      <c r="BC476" s="203" t="str">
        <f t="shared" si="116"/>
        <v/>
      </c>
      <c r="BD476" s="39" t="str">
        <f t="shared" si="105"/>
        <v>pinkki</v>
      </c>
      <c r="BE476" s="68" t="str">
        <f t="shared" si="111"/>
        <v>musta</v>
      </c>
      <c r="BF476" s="68" t="str">
        <f t="shared" si="112"/>
        <v>musta</v>
      </c>
      <c r="BG476" s="68" t="str">
        <f t="shared" si="113"/>
        <v>musta</v>
      </c>
      <c r="BH476" s="208" t="str">
        <f t="shared" si="114"/>
        <v>musta</v>
      </c>
      <c r="BI476" s="117"/>
      <c r="BJ476" s="39" t="str">
        <f>IF(F476="ei löydy","uusi tie",IF(E476=0,"tieosoite muuttunut",IF(E476=1,VLOOKUP(D476,'2015'!$F$12:$AL$1887,31,FALSE),"-")))</f>
        <v>punainen</v>
      </c>
      <c r="BK476" s="67" t="str">
        <f>IF(E476=1,VLOOKUP(D476,'2015'!$F$12:$AL$1887,32,FALSE),"-")</f>
        <v>musta</v>
      </c>
      <c r="BL476" s="39" t="str">
        <f>IF(F476="ei löydy","uusi tie",IF(E476=0,"tieosoite muuttunut",IF(E476=1,VLOOKUP(D476,'2015'!$F$12:$AL$1887,33,FALSE),"-")))</f>
        <v>pinkki</v>
      </c>
      <c r="BM476" s="39"/>
      <c r="BN476" s="217" t="str">
        <f>VLOOKUP(D476,'2015'!$F$12:$AL$1887,33,FALSE)</f>
        <v>pinkki</v>
      </c>
      <c r="BO476" s="117"/>
      <c r="BP476" s="115" t="s">
        <v>9</v>
      </c>
      <c r="BQ476" s="30"/>
      <c r="BS476" s="5"/>
      <c r="BU476" s="35"/>
      <c r="BV476" s="30" t="s">
        <v>9</v>
      </c>
      <c r="BW476" s="20"/>
      <c r="BX476" t="str">
        <f>IF(E476=1,VLOOKUP(D476,'2015'!$F$12:$AX$1887,43,FALSE),"-")</f>
        <v>punainen</v>
      </c>
      <c r="BY476" t="str">
        <f>IF(E476=1,VLOOKUP(D476,'2015'!$F$12:$AX$1887,44,FALSE),"-")</f>
        <v>musta</v>
      </c>
      <c r="BZ476" t="str">
        <f>IF(E476=1,VLOOKUP(D476,'2015'!$F$12:$AX$1887,45,FALSE),"-")</f>
        <v>musta</v>
      </c>
      <c r="CA476" s="31">
        <f t="shared" si="106"/>
        <v>10</v>
      </c>
      <c r="CB476" s="31">
        <f t="shared" si="107"/>
        <v>10</v>
      </c>
      <c r="CC476" s="31">
        <f t="shared" si="108"/>
        <v>0</v>
      </c>
      <c r="CD476" s="31">
        <f t="shared" si="109"/>
        <v>0</v>
      </c>
      <c r="CE476" s="31">
        <f t="shared" si="110"/>
        <v>0</v>
      </c>
      <c r="CO476" s="2" t="s">
        <v>35</v>
      </c>
      <c r="CP476" s="2" t="s">
        <v>35</v>
      </c>
    </row>
    <row r="477" spans="1:94" ht="15.75" thickBot="1" x14ac:dyDescent="0.3">
      <c r="A477" s="50"/>
      <c r="B477" s="50"/>
      <c r="C477" s="50" t="str">
        <f t="shared" si="117"/>
        <v>290_9_5310</v>
      </c>
      <c r="D477" s="51" t="str">
        <f t="shared" si="118"/>
        <v>290_9</v>
      </c>
      <c r="E477" s="224">
        <f>IFERROR(VLOOKUP(C477,'2015'!$C$12:$D$1887,2,FALSE),0)</f>
        <v>1</v>
      </c>
      <c r="F477" s="51">
        <f>IFERROR(K477-IFERROR(VLOOKUP(D477,'2015'!$F$12:$I$1887,4,FALSE),"ei löydy"),"ei löydy")</f>
        <v>0</v>
      </c>
      <c r="G477" s="224">
        <f>IFERROR(VLOOKUP(Työfile_2024!C477,Liikennemalli!$D$6:$G$1921,4,FALSE),0)</f>
        <v>1</v>
      </c>
      <c r="H477" s="225">
        <f>K477-IFERROR(VLOOKUP(Työfile_2024!D477,Liikennemalli!$C$6:$H$1921,6,FALSE),"ei löydy")</f>
        <v>0</v>
      </c>
      <c r="I477" s="80">
        <v>290</v>
      </c>
      <c r="J477" s="52">
        <v>9</v>
      </c>
      <c r="K477" s="52">
        <v>5310</v>
      </c>
      <c r="L477" s="53"/>
      <c r="M477" s="54"/>
      <c r="N477" s="54"/>
      <c r="O477" s="54"/>
      <c r="P477" s="54"/>
      <c r="Q477" s="55"/>
      <c r="R477" s="55"/>
      <c r="S477" s="55"/>
      <c r="T477" s="55"/>
      <c r="U477" s="52"/>
      <c r="V477" s="56">
        <v>782</v>
      </c>
      <c r="W477" s="56">
        <v>50</v>
      </c>
      <c r="X477" s="56">
        <v>832</v>
      </c>
      <c r="Y477" s="56">
        <f>VLOOKUP(D477,Liikennemalli24!$D$2:$F$1804,2,FALSE)</f>
        <v>2</v>
      </c>
      <c r="Z477" s="57">
        <f>VLOOKUP(D477,Liikennemalli24!$D$2:$F$1804,3,FALSE)</f>
        <v>0.30199999999999999</v>
      </c>
      <c r="AA477" s="178">
        <f>IF(G477=1,VLOOKUP(C477,Liikennemalli!$D$6:$H$1921,2,FALSE),"-")</f>
        <v>1.2321355932203299</v>
      </c>
      <c r="AB477" s="197">
        <f>IF(G477=1,VLOOKUP(C477,Liikennemalli!$D$6:$H$1921,3,FALSE),"-")</f>
        <v>0.103526467486082</v>
      </c>
      <c r="AC477" s="134">
        <f>IF(E477=1,VLOOKUP(Työfile_2024!D477,'2015'!$F$12:$X$1887,18,FALSE),"-")</f>
        <v>477</v>
      </c>
      <c r="AD477" s="127">
        <f>IF(E477=1,VLOOKUP(Työfile_2024!D477,'2015'!$F$12:$X$1887,19,FALSE),"-")</f>
        <v>0.7</v>
      </c>
      <c r="AI477" s="127">
        <f>IF(E477=1,VLOOKUP(Työfile_2024!D477,'2015'!$F$12:$AB$1887,20,FALSE),"-")</f>
        <v>0</v>
      </c>
      <c r="AJ477" s="127">
        <f>IF(E477=1,VLOOKUP(Työfile_2024!D477,'2015'!$F$12:$AB$1887,21,FALSE),"-")</f>
        <v>0</v>
      </c>
      <c r="AK477" s="127">
        <f>IF(E477=1,VLOOKUP(Työfile_2024!D477,'2015'!$F$12:$AB$1887,22,FALSE),"-")</f>
        <v>0</v>
      </c>
      <c r="AL477" s="127">
        <f>IF(E477=1,VLOOKUP(Työfile_2024!D477,'2015'!$F$12:$AB$1887,23,FALSE),"-")</f>
        <v>0</v>
      </c>
      <c r="AM477" s="56">
        <f>VLOOKUP(Työfile_2024!D477,Tmatkat_20km_tarkasteltava_verk!$C$2:$D$1804,2,FALSE)</f>
        <v>70</v>
      </c>
      <c r="AN477" s="148">
        <f t="shared" si="115"/>
        <v>8.9514066496163683E-2</v>
      </c>
      <c r="AO477" s="178">
        <f>IF(E477=1,VLOOKUP(Työfile_2024!D477,'2015'!$F$12:$AC$1887,24,FALSE),"-")</f>
        <v>234</v>
      </c>
      <c r="AP477" s="52">
        <f>VLOOKUP(D477,Tarkasteltava_verkko_2024_harva!$E$2:$I$1804,5,FALSE)</f>
        <v>0</v>
      </c>
      <c r="AQ477" s="52">
        <f>VLOOKUP(D477,Tarkasteltava_verkko_2024_harva!$E$2:$I$1804,4,FALSE)</f>
        <v>0</v>
      </c>
      <c r="AR477" s="148">
        <v>0</v>
      </c>
      <c r="AS477" s="170" t="str">
        <f>IFERROR(VLOOKUP(C477,'2015'!$C$12:$AG$1887,30,FALSE),"-")</f>
        <v/>
      </c>
      <c r="AT477" s="148">
        <v>0</v>
      </c>
      <c r="AU477" s="170">
        <f>IFERROR(VLOOKUP(C477,'2015'!$C$12:$AG$1887,31,FALSE),"-")</f>
        <v>0</v>
      </c>
      <c r="AV477" s="106"/>
      <c r="AW477" s="63">
        <f>IFERROR(VLOOKUP(C477,Merkittävyysluokitus!$A$2:$J$1705,10,FALSE),"-")</f>
        <v>3</v>
      </c>
      <c r="AX477" s="175">
        <f>IFERROR(VLOOKUP(C477,Merkittävyysluokitus!$A$2:$J$1705,6,FALSE),"-")</f>
        <v>7.6669132420091319</v>
      </c>
      <c r="AY477" s="175">
        <f>IFERROR(VLOOKUP(C477,Merkittävyysluokitus!$A$2:$J$1705,7,FALSE),"-")</f>
        <v>2.6326666666666663</v>
      </c>
      <c r="AZ477" s="175">
        <f>IFERROR(VLOOKUP(C477,Merkittävyysluokitus!$A$2:$J$1705,8,FALSE),"-")</f>
        <v>3.3675799086757991</v>
      </c>
      <c r="BA477" s="175">
        <f>IFERROR(VLOOKUP(C477,Merkittävyysluokitus!$A$2:$J$1705,9,FALSE),"-")</f>
        <v>1.6666666666666665</v>
      </c>
      <c r="BB477" s="203"/>
      <c r="BC477" s="203" t="str">
        <f t="shared" si="116"/>
        <v/>
      </c>
      <c r="BD477" s="39" t="str">
        <f t="shared" si="105"/>
        <v>pinkki</v>
      </c>
      <c r="BE477" s="68" t="str">
        <f t="shared" si="111"/>
        <v>musta</v>
      </c>
      <c r="BF477" s="68" t="str">
        <f t="shared" si="112"/>
        <v>musta</v>
      </c>
      <c r="BG477" s="68" t="str">
        <f t="shared" si="113"/>
        <v>musta</v>
      </c>
      <c r="BH477" s="208" t="str">
        <f t="shared" si="114"/>
        <v>musta</v>
      </c>
      <c r="BI477" s="117"/>
      <c r="BJ477" s="39" t="str">
        <f>IF(F477="ei löydy","uusi tie",IF(E477=0,"tieosoite muuttunut",IF(E477=1,VLOOKUP(D477,'2015'!$F$12:$AL$1887,31,FALSE),"-")))</f>
        <v>punainen</v>
      </c>
      <c r="BK477" s="67" t="str">
        <f>IF(E477=1,VLOOKUP(D477,'2015'!$F$12:$AL$1887,32,FALSE),"-")</f>
        <v>musta</v>
      </c>
      <c r="BL477" s="39" t="str">
        <f>IF(F477="ei löydy","uusi tie",IF(E477=0,"tieosoite muuttunut",IF(E477=1,VLOOKUP(D477,'2015'!$F$12:$AL$1887,33,FALSE),"-")))</f>
        <v>pinkki</v>
      </c>
      <c r="BM477" s="39"/>
      <c r="BN477" s="217" t="str">
        <f>VLOOKUP(D477,'2015'!$F$12:$AL$1887,33,FALSE)</f>
        <v>pinkki</v>
      </c>
      <c r="BO477" s="117"/>
      <c r="BP477" s="115" t="s">
        <v>9</v>
      </c>
      <c r="BQ477" s="30"/>
      <c r="BS477" s="5"/>
      <c r="BU477" s="35"/>
      <c r="BV477" s="30" t="s">
        <v>9</v>
      </c>
      <c r="BW477" s="20"/>
      <c r="BX477" t="str">
        <f>IF(E477=1,VLOOKUP(D477,'2015'!$F$12:$AX$1887,43,FALSE),"-")</f>
        <v>punainen</v>
      </c>
      <c r="BY477" t="str">
        <f>IF(E477=1,VLOOKUP(D477,'2015'!$F$12:$AX$1887,44,FALSE),"-")</f>
        <v>musta</v>
      </c>
      <c r="BZ477" t="str">
        <f>IF(E477=1,VLOOKUP(D477,'2015'!$F$12:$AX$1887,45,FALSE),"-")</f>
        <v>musta</v>
      </c>
      <c r="CA477" s="31">
        <f t="shared" si="106"/>
        <v>10</v>
      </c>
      <c r="CB477" s="31">
        <f t="shared" si="107"/>
        <v>10</v>
      </c>
      <c r="CC477" s="31">
        <f t="shared" si="108"/>
        <v>0</v>
      </c>
      <c r="CD477" s="31">
        <f t="shared" si="109"/>
        <v>0</v>
      </c>
      <c r="CE477" s="31">
        <f t="shared" si="110"/>
        <v>0</v>
      </c>
      <c r="CO477" s="2" t="s">
        <v>35</v>
      </c>
      <c r="CP477" s="2" t="s">
        <v>35</v>
      </c>
    </row>
    <row r="478" spans="1:94" ht="15.75" thickBot="1" x14ac:dyDescent="0.3">
      <c r="A478" s="50"/>
      <c r="B478" s="50"/>
      <c r="C478" s="50" t="str">
        <f t="shared" si="117"/>
        <v>290_10_5080</v>
      </c>
      <c r="D478" s="51" t="str">
        <f t="shared" si="118"/>
        <v>290_10</v>
      </c>
      <c r="E478" s="224">
        <f>IFERROR(VLOOKUP(C478,'2015'!$C$12:$D$1887,2,FALSE),0)</f>
        <v>1</v>
      </c>
      <c r="F478" s="51">
        <f>IFERROR(K478-IFERROR(VLOOKUP(D478,'2015'!$F$12:$I$1887,4,FALSE),"ei löydy"),"ei löydy")</f>
        <v>0</v>
      </c>
      <c r="G478" s="224">
        <f>IFERROR(VLOOKUP(Työfile_2024!C478,Liikennemalli!$D$6:$G$1921,4,FALSE),0)</f>
        <v>1</v>
      </c>
      <c r="H478" s="225">
        <f>K478-IFERROR(VLOOKUP(Työfile_2024!D478,Liikennemalli!$C$6:$H$1921,6,FALSE),"ei löydy")</f>
        <v>0</v>
      </c>
      <c r="I478" s="80">
        <v>290</v>
      </c>
      <c r="J478" s="52">
        <v>10</v>
      </c>
      <c r="K478" s="52">
        <v>5080</v>
      </c>
      <c r="L478" s="53"/>
      <c r="M478" s="54"/>
      <c r="N478" s="54"/>
      <c r="O478" s="54"/>
      <c r="P478" s="54"/>
      <c r="Q478" s="55"/>
      <c r="R478" s="55"/>
      <c r="S478" s="55"/>
      <c r="T478" s="55"/>
      <c r="U478" s="52"/>
      <c r="V478" s="56">
        <v>816.5070866141732</v>
      </c>
      <c r="W478" s="56">
        <v>51.617519685039369</v>
      </c>
      <c r="X478" s="56">
        <v>855.72362204724413</v>
      </c>
      <c r="Y478" s="56">
        <f>VLOOKUP(D478,Liikennemalli24!$D$2:$F$1804,2,FALSE)</f>
        <v>176</v>
      </c>
      <c r="Z478" s="57">
        <f>VLOOKUP(D478,Liikennemalli24!$D$2:$F$1804,3,FALSE)</f>
        <v>0.34300000000000003</v>
      </c>
      <c r="AA478" s="178">
        <f>IF(G478=1,VLOOKUP(C478,Liikennemalli!$D$6:$H$1921,2,FALSE),"-")</f>
        <v>153.26433278224499</v>
      </c>
      <c r="AB478" s="197">
        <f>IF(G478=1,VLOOKUP(C478,Liikennemalli!$D$6:$H$1921,3,FALSE),"-")</f>
        <v>0.36712843521619398</v>
      </c>
      <c r="AC478" s="134">
        <f>IF(E478=1,VLOOKUP(Työfile_2024!D478,'2015'!$F$12:$X$1887,18,FALSE),"-")</f>
        <v>470</v>
      </c>
      <c r="AD478" s="127">
        <f>IF(E478=1,VLOOKUP(Työfile_2024!D478,'2015'!$F$12:$X$1887,19,FALSE),"-")</f>
        <v>0.6</v>
      </c>
      <c r="AI478" s="127">
        <f>IF(E478=1,VLOOKUP(Työfile_2024!D478,'2015'!$F$12:$AB$1887,20,FALSE),"-")</f>
        <v>0</v>
      </c>
      <c r="AJ478" s="127">
        <f>IF(E478=1,VLOOKUP(Työfile_2024!D478,'2015'!$F$12:$AB$1887,21,FALSE),"-")</f>
        <v>0</v>
      </c>
      <c r="AK478" s="127">
        <f>IF(E478=1,VLOOKUP(Työfile_2024!D478,'2015'!$F$12:$AB$1887,22,FALSE),"-")</f>
        <v>0</v>
      </c>
      <c r="AL478" s="127">
        <f>IF(E478=1,VLOOKUP(Työfile_2024!D478,'2015'!$F$12:$AB$1887,23,FALSE),"-")</f>
        <v>0</v>
      </c>
      <c r="AM478" s="56">
        <f>VLOOKUP(Työfile_2024!D478,Tmatkat_20km_tarkasteltava_verk!$C$2:$D$1804,2,FALSE)</f>
        <v>82</v>
      </c>
      <c r="AN478" s="148">
        <f t="shared" si="115"/>
        <v>0.10042778727130354</v>
      </c>
      <c r="AO478" s="178">
        <f>IF(E478=1,VLOOKUP(Työfile_2024!D478,'2015'!$F$12:$AC$1887,24,FALSE),"-")</f>
        <v>218</v>
      </c>
      <c r="AP478" s="52">
        <f>VLOOKUP(D478,Tarkasteltava_verkko_2024_harva!$E$2:$I$1804,5,FALSE)</f>
        <v>0</v>
      </c>
      <c r="AQ478" s="52">
        <f>VLOOKUP(D478,Tarkasteltava_verkko_2024_harva!$E$2:$I$1804,4,FALSE)</f>
        <v>0</v>
      </c>
      <c r="AR478" s="148">
        <v>0</v>
      </c>
      <c r="AS478" s="170" t="str">
        <f>IFERROR(VLOOKUP(C478,'2015'!$C$12:$AG$1887,30,FALSE),"-")</f>
        <v/>
      </c>
      <c r="AT478" s="148">
        <v>0</v>
      </c>
      <c r="AU478" s="170">
        <f>IFERROR(VLOOKUP(C478,'2015'!$C$12:$AG$1887,31,FALSE),"-")</f>
        <v>0</v>
      </c>
      <c r="AV478" s="106"/>
      <c r="AW478" s="63">
        <f>IFERROR(VLOOKUP(C478,Merkittävyysluokitus!$A$2:$J$1705,10,FALSE),"-")</f>
        <v>3</v>
      </c>
      <c r="AX478" s="175">
        <f>IFERROR(VLOOKUP(C478,Merkittävyysluokitus!$A$2:$J$1705,6,FALSE),"-")</f>
        <v>8.9850996464483028</v>
      </c>
      <c r="AY478" s="175">
        <f>IFERROR(VLOOKUP(C478,Merkittävyysluokitus!$A$2:$J$1705,7,FALSE),"-")</f>
        <v>2.921187926509186</v>
      </c>
      <c r="AZ478" s="175">
        <f>IFERROR(VLOOKUP(C478,Merkittävyysluokitus!$A$2:$J$1705,8,FALSE),"-")</f>
        <v>4.5639117199391173</v>
      </c>
      <c r="BA478" s="175">
        <f>IFERROR(VLOOKUP(C478,Merkittävyysluokitus!$A$2:$J$1705,9,FALSE),"-")</f>
        <v>1.5</v>
      </c>
      <c r="BB478" s="203"/>
      <c r="BC478" s="203" t="str">
        <f t="shared" si="116"/>
        <v/>
      </c>
      <c r="BD478" s="39" t="str">
        <f t="shared" si="105"/>
        <v>pinkki</v>
      </c>
      <c r="BE478" s="68" t="str">
        <f t="shared" si="111"/>
        <v>musta</v>
      </c>
      <c r="BF478" s="68" t="str">
        <f t="shared" si="112"/>
        <v>musta</v>
      </c>
      <c r="BG478" s="68" t="str">
        <f t="shared" si="113"/>
        <v>musta</v>
      </c>
      <c r="BH478" s="208" t="str">
        <f t="shared" si="114"/>
        <v>musta</v>
      </c>
      <c r="BI478" s="117"/>
      <c r="BJ478" s="39" t="str">
        <f>IF(F478="ei löydy","uusi tie",IF(E478=0,"tieosoite muuttunut",IF(E478=1,VLOOKUP(D478,'2015'!$F$12:$AL$1887,31,FALSE),"-")))</f>
        <v>punainen</v>
      </c>
      <c r="BK478" s="67" t="str">
        <f>IF(E478=1,VLOOKUP(D478,'2015'!$F$12:$AL$1887,32,FALSE),"-")</f>
        <v>musta</v>
      </c>
      <c r="BL478" s="39" t="str">
        <f>IF(F478="ei löydy","uusi tie",IF(E478=0,"tieosoite muuttunut",IF(E478=1,VLOOKUP(D478,'2015'!$F$12:$AL$1887,33,FALSE),"-")))</f>
        <v>pinkki</v>
      </c>
      <c r="BM478" s="39"/>
      <c r="BN478" s="217" t="str">
        <f>VLOOKUP(D478,'2015'!$F$12:$AL$1887,33,FALSE)</f>
        <v>pinkki</v>
      </c>
      <c r="BO478" s="117"/>
      <c r="BP478" s="115" t="s">
        <v>9</v>
      </c>
      <c r="BQ478" s="30"/>
      <c r="BS478" s="5"/>
      <c r="BU478" s="35"/>
      <c r="BV478" s="30" t="s">
        <v>9</v>
      </c>
      <c r="BW478" s="20"/>
      <c r="BX478" t="str">
        <f>IF(E478=1,VLOOKUP(D478,'2015'!$F$12:$AX$1887,43,FALSE),"-")</f>
        <v>punainen</v>
      </c>
      <c r="BY478" t="str">
        <f>IF(E478=1,VLOOKUP(D478,'2015'!$F$12:$AX$1887,44,FALSE),"-")</f>
        <v>musta</v>
      </c>
      <c r="BZ478" t="str">
        <f>IF(E478=1,VLOOKUP(D478,'2015'!$F$12:$AX$1887,45,FALSE),"-")</f>
        <v>musta</v>
      </c>
      <c r="CA478" s="31">
        <f t="shared" si="106"/>
        <v>10</v>
      </c>
      <c r="CB478" s="31">
        <f t="shared" si="107"/>
        <v>10</v>
      </c>
      <c r="CC478" s="31">
        <f t="shared" si="108"/>
        <v>0</v>
      </c>
      <c r="CD478" s="31">
        <f t="shared" si="109"/>
        <v>0</v>
      </c>
      <c r="CE478" s="31">
        <f t="shared" si="110"/>
        <v>0</v>
      </c>
      <c r="CO478" s="32" t="s">
        <v>34</v>
      </c>
      <c r="CP478" s="2" t="s">
        <v>35</v>
      </c>
    </row>
    <row r="479" spans="1:94" ht="15.75" thickBot="1" x14ac:dyDescent="0.3">
      <c r="A479" s="50"/>
      <c r="B479" s="50"/>
      <c r="C479" s="50" t="str">
        <f t="shared" si="117"/>
        <v>290_11_5911</v>
      </c>
      <c r="D479" s="51" t="str">
        <f t="shared" si="118"/>
        <v>290_11</v>
      </c>
      <c r="E479" s="224">
        <f>IFERROR(VLOOKUP(C479,'2015'!$C$12:$D$1887,2,FALSE),0)</f>
        <v>1</v>
      </c>
      <c r="F479" s="51">
        <f>IFERROR(K479-IFERROR(VLOOKUP(D479,'2015'!$F$12:$I$1887,4,FALSE),"ei löydy"),"ei löydy")</f>
        <v>0</v>
      </c>
      <c r="G479" s="224">
        <f>IFERROR(VLOOKUP(Työfile_2024!C479,Liikennemalli!$D$6:$G$1921,4,FALSE),0)</f>
        <v>1</v>
      </c>
      <c r="H479" s="225">
        <f>K479-IFERROR(VLOOKUP(Työfile_2024!D479,Liikennemalli!$C$6:$H$1921,6,FALSE),"ei löydy")</f>
        <v>0</v>
      </c>
      <c r="I479" s="80">
        <v>290</v>
      </c>
      <c r="J479" s="52">
        <v>11</v>
      </c>
      <c r="K479" s="52">
        <v>5911</v>
      </c>
      <c r="L479" s="53"/>
      <c r="M479" s="54"/>
      <c r="N479" s="54"/>
      <c r="O479" s="54"/>
      <c r="P479" s="54"/>
      <c r="Q479" s="55"/>
      <c r="R479" s="55"/>
      <c r="S479" s="55"/>
      <c r="T479" s="55"/>
      <c r="U479" s="52"/>
      <c r="V479" s="56">
        <v>2039.9802063948571</v>
      </c>
      <c r="W479" s="56">
        <v>87.64760615801049</v>
      </c>
      <c r="X479" s="56">
        <v>2211.8707494501778</v>
      </c>
      <c r="Y479" s="56">
        <f>VLOOKUP(D479,Liikennemalli24!$D$2:$F$1804,2,FALSE)</f>
        <v>625</v>
      </c>
      <c r="Z479" s="57">
        <f>VLOOKUP(D479,Liikennemalli24!$D$2:$F$1804,3,FALSE)</f>
        <v>0.35399999999999998</v>
      </c>
      <c r="AA479" s="178">
        <f>IF(G479=1,VLOOKUP(C479,Liikennemalli!$D$6:$H$1921,2,FALSE),"-")</f>
        <v>452.74537074373302</v>
      </c>
      <c r="AB479" s="197">
        <f>IF(G479=1,VLOOKUP(C479,Liikennemalli!$D$6:$H$1921,3,FALSE),"-")</f>
        <v>0.33749971172326898</v>
      </c>
      <c r="AC479" s="134">
        <f>IF(E479=1,VLOOKUP(Työfile_2024!D479,'2015'!$F$12:$X$1887,18,FALSE),"-")</f>
        <v>712</v>
      </c>
      <c r="AD479" s="127">
        <f>IF(E479=1,VLOOKUP(Työfile_2024!D479,'2015'!$F$12:$X$1887,19,FALSE),"-")</f>
        <v>0.49</v>
      </c>
      <c r="AI479" s="127">
        <f>IF(E479=1,VLOOKUP(Työfile_2024!D479,'2015'!$F$12:$AB$1887,20,FALSE),"-")</f>
        <v>0</v>
      </c>
      <c r="AJ479" s="127">
        <f>IF(E479=1,VLOOKUP(Työfile_2024!D479,'2015'!$F$12:$AB$1887,21,FALSE),"-")</f>
        <v>0</v>
      </c>
      <c r="AK479" s="127">
        <f>IF(E479=1,VLOOKUP(Työfile_2024!D479,'2015'!$F$12:$AB$1887,22,FALSE),"-")</f>
        <v>0</v>
      </c>
      <c r="AL479" s="127">
        <f>IF(E479=1,VLOOKUP(Työfile_2024!D479,'2015'!$F$12:$AB$1887,23,FALSE),"-")</f>
        <v>0</v>
      </c>
      <c r="AM479" s="56">
        <f>VLOOKUP(Työfile_2024!D479,Tmatkat_20km_tarkasteltava_verk!$C$2:$D$1804,2,FALSE)</f>
        <v>406</v>
      </c>
      <c r="AN479" s="148">
        <f t="shared" si="115"/>
        <v>0.19902153889889995</v>
      </c>
      <c r="AO479" s="178">
        <f>IF(E479=1,VLOOKUP(Työfile_2024!D479,'2015'!$F$12:$AC$1887,24,FALSE),"-")</f>
        <v>521</v>
      </c>
      <c r="AP479" s="52">
        <f>VLOOKUP(D479,Tarkasteltava_verkko_2024_harva!$E$2:$I$1804,5,FALSE)</f>
        <v>0</v>
      </c>
      <c r="AQ479" s="52">
        <f>VLOOKUP(D479,Tarkasteltava_verkko_2024_harva!$E$2:$I$1804,4,FALSE)</f>
        <v>0</v>
      </c>
      <c r="AR479" s="148">
        <v>0.43207579089832515</v>
      </c>
      <c r="AS479" s="170" t="str">
        <f>IFERROR(VLOOKUP(C479,'2015'!$C$12:$AG$1887,30,FALSE),"-")</f>
        <v/>
      </c>
      <c r="AT479" s="148">
        <v>0.46405007612925053</v>
      </c>
      <c r="AU479" s="170">
        <f>IFERROR(VLOOKUP(C479,'2015'!$C$12:$AG$1887,31,FALSE),"-")</f>
        <v>0</v>
      </c>
      <c r="AV479" s="106"/>
      <c r="AW479" s="63">
        <f>IFERROR(VLOOKUP(C479,Merkittävyysluokitus!$A$2:$J$1705,10,FALSE),"-")</f>
        <v>3</v>
      </c>
      <c r="AX479" s="175">
        <f>IFERROR(VLOOKUP(C479,Merkittävyysluokitus!$A$2:$J$1705,6,FALSE),"-")</f>
        <v>10.019520547945204</v>
      </c>
      <c r="AY479" s="175">
        <f>IFERROR(VLOOKUP(C479,Merkittävyysluokitus!$A$2:$J$1705,7,FALSE),"-")</f>
        <v>4.0749999999999993</v>
      </c>
      <c r="AZ479" s="175">
        <f>IFERROR(VLOOKUP(C479,Merkittävyysluokitus!$A$2:$J$1705,8,FALSE),"-")</f>
        <v>4.1111872146118715</v>
      </c>
      <c r="BA479" s="175">
        <f>IFERROR(VLOOKUP(C479,Merkittävyysluokitus!$A$2:$J$1705,9,FALSE),"-")</f>
        <v>1.8333333333333333</v>
      </c>
      <c r="BB479" s="203"/>
      <c r="BC479" s="203" t="str">
        <f t="shared" si="116"/>
        <v/>
      </c>
      <c r="BD479" s="39" t="str">
        <f t="shared" si="105"/>
        <v>pinkki</v>
      </c>
      <c r="BE479" s="68" t="str">
        <f t="shared" si="111"/>
        <v>musta</v>
      </c>
      <c r="BF479" s="68" t="str">
        <f t="shared" si="112"/>
        <v>musta</v>
      </c>
      <c r="BG479" s="68" t="str">
        <f t="shared" si="113"/>
        <v>musta</v>
      </c>
      <c r="BH479" s="208" t="str">
        <f t="shared" si="114"/>
        <v>musta</v>
      </c>
      <c r="BI479" s="117"/>
      <c r="BJ479" s="39" t="str">
        <f>IF(F479="ei löydy","uusi tie",IF(E479=0,"tieosoite muuttunut",IF(E479=1,VLOOKUP(D479,'2015'!$F$12:$AL$1887,31,FALSE),"-")))</f>
        <v>punainen</v>
      </c>
      <c r="BK479" s="67" t="str">
        <f>IF(E479=1,VLOOKUP(D479,'2015'!$F$12:$AL$1887,32,FALSE),"-")</f>
        <v>musta</v>
      </c>
      <c r="BL479" s="39" t="str">
        <f>IF(F479="ei löydy","uusi tie",IF(E479=0,"tieosoite muuttunut",IF(E479=1,VLOOKUP(D479,'2015'!$F$12:$AL$1887,33,FALSE),"-")))</f>
        <v>pinkki</v>
      </c>
      <c r="BM479" s="39"/>
      <c r="BN479" s="217" t="str">
        <f>VLOOKUP(D479,'2015'!$F$12:$AL$1887,33,FALSE)</f>
        <v>pinkki</v>
      </c>
      <c r="BO479" s="117"/>
      <c r="BP479" s="115" t="s">
        <v>9</v>
      </c>
      <c r="BQ479" s="30"/>
      <c r="BS479" s="5"/>
      <c r="BU479" s="35"/>
      <c r="BV479" s="30" t="s">
        <v>9</v>
      </c>
      <c r="BW479" s="20"/>
      <c r="BX479" t="str">
        <f>IF(E479=1,VLOOKUP(D479,'2015'!$F$12:$AX$1887,43,FALSE),"-")</f>
        <v>musta</v>
      </c>
      <c r="BY479" t="str">
        <f>IF(E479=1,VLOOKUP(D479,'2015'!$F$12:$AX$1887,44,FALSE),"-")</f>
        <v>punainen</v>
      </c>
      <c r="BZ479" t="str">
        <f>IF(E479=1,VLOOKUP(D479,'2015'!$F$12:$AX$1887,45,FALSE),"-")</f>
        <v>musta</v>
      </c>
      <c r="CA479" s="31">
        <f t="shared" si="106"/>
        <v>2</v>
      </c>
      <c r="CB479" s="31">
        <f t="shared" si="107"/>
        <v>1</v>
      </c>
      <c r="CC479" s="31">
        <f t="shared" si="108"/>
        <v>0</v>
      </c>
      <c r="CD479" s="31">
        <f t="shared" si="109"/>
        <v>1</v>
      </c>
      <c r="CE479" s="31">
        <f t="shared" si="110"/>
        <v>0</v>
      </c>
      <c r="CO479" s="29" t="s">
        <v>34</v>
      </c>
      <c r="CP479" s="29" t="s">
        <v>34</v>
      </c>
    </row>
    <row r="480" spans="1:94" ht="15.75" thickBot="1" x14ac:dyDescent="0.3">
      <c r="A480" s="50"/>
      <c r="B480" s="50"/>
      <c r="C480" s="50" t="str">
        <f t="shared" si="117"/>
        <v>290_12_5627</v>
      </c>
      <c r="D480" s="51" t="str">
        <f t="shared" si="118"/>
        <v>290_12</v>
      </c>
      <c r="E480" s="224">
        <f>IFERROR(VLOOKUP(C480,'2015'!$C$12:$D$1887,2,FALSE),0)</f>
        <v>1</v>
      </c>
      <c r="F480" s="51">
        <f>IFERROR(K480-IFERROR(VLOOKUP(D480,'2015'!$F$12:$I$1887,4,FALSE),"ei löydy"),"ei löydy")</f>
        <v>0</v>
      </c>
      <c r="G480" s="224">
        <f>IFERROR(VLOOKUP(Työfile_2024!C480,Liikennemalli!$D$6:$G$1921,4,FALSE),0)</f>
        <v>1</v>
      </c>
      <c r="H480" s="225">
        <f>K480-IFERROR(VLOOKUP(Työfile_2024!D480,Liikennemalli!$C$6:$H$1921,6,FALSE),"ei löydy")</f>
        <v>0</v>
      </c>
      <c r="I480" s="80">
        <v>290</v>
      </c>
      <c r="J480" s="52">
        <v>12</v>
      </c>
      <c r="K480" s="52">
        <v>5627</v>
      </c>
      <c r="L480" s="53"/>
      <c r="M480" s="54"/>
      <c r="N480" s="54"/>
      <c r="O480" s="54"/>
      <c r="P480" s="54"/>
      <c r="Q480" s="55"/>
      <c r="R480" s="55"/>
      <c r="S480" s="55"/>
      <c r="T480" s="55"/>
      <c r="U480" s="52"/>
      <c r="V480" s="56">
        <v>5678.0909898702685</v>
      </c>
      <c r="W480" s="56">
        <v>245.11569219832947</v>
      </c>
      <c r="X480" s="56">
        <v>6338.3614714768082</v>
      </c>
      <c r="Y480" s="56">
        <f>VLOOKUP(D480,Liikennemalli24!$D$2:$F$1804,2,FALSE)</f>
        <v>1298</v>
      </c>
      <c r="Z480" s="57">
        <f>VLOOKUP(D480,Liikennemalli24!$D$2:$F$1804,3,FALSE)</f>
        <v>0.15</v>
      </c>
      <c r="AA480" s="178">
        <f>IF(G480=1,VLOOKUP(C480,Liikennemalli!$D$6:$H$1921,2,FALSE),"-")</f>
        <v>501.56723850842002</v>
      </c>
      <c r="AB480" s="197">
        <f>IF(G480=1,VLOOKUP(C480,Liikennemalli!$D$6:$H$1921,3,FALSE),"-")</f>
        <v>0.11104029646364801</v>
      </c>
      <c r="AC480" s="134">
        <f>IF(E480=1,VLOOKUP(Työfile_2024!D480,'2015'!$F$12:$X$1887,18,FALSE),"-")</f>
        <v>546</v>
      </c>
      <c r="AD480" s="127">
        <f>IF(E480=1,VLOOKUP(Työfile_2024!D480,'2015'!$F$12:$X$1887,19,FALSE),"-")</f>
        <v>0.13</v>
      </c>
      <c r="AI480" s="127">
        <f>IF(E480=1,VLOOKUP(Työfile_2024!D480,'2015'!$F$12:$AB$1887,20,FALSE),"-")</f>
        <v>0</v>
      </c>
      <c r="AJ480" s="127">
        <f>IF(E480=1,VLOOKUP(Työfile_2024!D480,'2015'!$F$12:$AB$1887,21,FALSE),"-")</f>
        <v>0</v>
      </c>
      <c r="AK480" s="127">
        <f>IF(E480=1,VLOOKUP(Työfile_2024!D480,'2015'!$F$12:$AB$1887,22,FALSE),"-")</f>
        <v>0</v>
      </c>
      <c r="AL480" s="127">
        <f>IF(E480=1,VLOOKUP(Työfile_2024!D480,'2015'!$F$12:$AB$1887,23,FALSE),"-")</f>
        <v>0</v>
      </c>
      <c r="AM480" s="56">
        <f>VLOOKUP(Työfile_2024!D480,Tmatkat_20km_tarkasteltava_verk!$C$2:$D$1804,2,FALSE)</f>
        <v>795</v>
      </c>
      <c r="AN480" s="148">
        <f t="shared" si="115"/>
        <v>0.14001184578026002</v>
      </c>
      <c r="AO480" s="178">
        <f>IF(E480=1,VLOOKUP(Työfile_2024!D480,'2015'!$F$12:$AC$1887,24,FALSE),"-")</f>
        <v>886</v>
      </c>
      <c r="AP480" s="52" t="str">
        <f>VLOOKUP(D480,Tarkasteltava_verkko_2024_harva!$E$2:$I$1804,5,FALSE)</f>
        <v>tiivis</v>
      </c>
      <c r="AQ480" s="52">
        <f>VLOOKUP(D480,Tarkasteltava_verkko_2024_harva!$E$2:$I$1804,4,FALSE)</f>
        <v>0</v>
      </c>
      <c r="AR480" s="148">
        <v>0.62395592678158873</v>
      </c>
      <c r="AS480" s="170" t="str">
        <f>IFERROR(VLOOKUP(C480,'2015'!$C$12:$AG$1887,30,FALSE),"-")</f>
        <v>Kyllä</v>
      </c>
      <c r="AT480" s="148">
        <v>2.9500622001066287E-2</v>
      </c>
      <c r="AU480" s="170" t="str">
        <f>IFERROR(VLOOKUP(C480,'2015'!$C$12:$AG$1887,31,FALSE),"-")</f>
        <v>Kyllä</v>
      </c>
      <c r="AV480" s="106"/>
      <c r="AW480" s="63">
        <f>IFERROR(VLOOKUP(C480,Merkittävyysluokitus!$A$2:$J$1705,10,FALSE),"-")</f>
        <v>2</v>
      </c>
      <c r="AX480" s="175">
        <f>IFERROR(VLOOKUP(C480,Merkittävyysluokitus!$A$2:$J$1705,6,FALSE),"-")</f>
        <v>12.414794520547945</v>
      </c>
      <c r="AY480" s="175">
        <f>IFERROR(VLOOKUP(C480,Merkittävyysluokitus!$A$2:$J$1705,7,FALSE),"-")</f>
        <v>5</v>
      </c>
      <c r="AZ480" s="175">
        <f>IFERROR(VLOOKUP(C480,Merkittävyysluokitus!$A$2:$J$1705,8,FALSE),"-")</f>
        <v>5.4147945205479449</v>
      </c>
      <c r="BA480" s="175">
        <f>IFERROR(VLOOKUP(C480,Merkittävyysluokitus!$A$2:$J$1705,9,FALSE),"-")</f>
        <v>2</v>
      </c>
      <c r="BB480" s="203"/>
      <c r="BC480" s="203" t="str">
        <f t="shared" si="116"/>
        <v/>
      </c>
      <c r="BD480" s="39" t="str">
        <f t="shared" si="105"/>
        <v>musta</v>
      </c>
      <c r="BE480" s="68" t="str">
        <f t="shared" si="111"/>
        <v>musta</v>
      </c>
      <c r="BF480" s="68" t="str">
        <f t="shared" si="112"/>
        <v>musta</v>
      </c>
      <c r="BG480" s="68" t="str">
        <f t="shared" si="113"/>
        <v>musta</v>
      </c>
      <c r="BH480" s="208" t="str">
        <f t="shared" si="114"/>
        <v>musta</v>
      </c>
      <c r="BI480" s="39"/>
      <c r="BJ480" s="39" t="str">
        <f>IF(F480="ei löydy","uusi tie",IF(E480=0,"tieosoite muuttunut",IF(E480=1,VLOOKUP(D480,'2015'!$F$12:$AL$1887,31,FALSE),"-")))</f>
        <v>punainen</v>
      </c>
      <c r="BK480" s="67" t="str">
        <f>IF(E480=1,VLOOKUP(D480,'2015'!$F$12:$AL$1887,32,FALSE),"-")</f>
        <v>musta</v>
      </c>
      <c r="BL480" s="39" t="str">
        <f>IF(F480="ei löydy","uusi tie",IF(E480=0,"tieosoite muuttunut",IF(E480=1,VLOOKUP(D480,'2015'!$F$12:$AL$1887,33,FALSE),"-")))</f>
        <v>musta</v>
      </c>
      <c r="BM480" s="39"/>
      <c r="BN480" s="217" t="str">
        <f>VLOOKUP(D480,'2015'!$F$12:$AL$1887,33,FALSE)</f>
        <v>musta</v>
      </c>
      <c r="BO480" s="39"/>
      <c r="BP480" s="115" t="s">
        <v>51</v>
      </c>
      <c r="BQ480" s="30"/>
      <c r="BS480" s="5"/>
      <c r="BU480" s="37"/>
      <c r="BV480" s="30" t="s">
        <v>51</v>
      </c>
      <c r="BX480" t="str">
        <f>IF(E480=1,VLOOKUP(D480,'2015'!$F$12:$AX$1887,43,FALSE),"-")</f>
        <v>musta</v>
      </c>
      <c r="BY480" t="str">
        <f>IF(E480=1,VLOOKUP(D480,'2015'!$F$12:$AX$1887,44,FALSE),"-")</f>
        <v>musta</v>
      </c>
      <c r="BZ480" t="str">
        <f>IF(E480=1,VLOOKUP(D480,'2015'!$F$12:$AX$1887,45,FALSE),"-")</f>
        <v>musta</v>
      </c>
      <c r="CA480" s="31">
        <f t="shared" si="106"/>
        <v>10</v>
      </c>
      <c r="CB480" s="31">
        <f t="shared" si="107"/>
        <v>0</v>
      </c>
      <c r="CC480" s="31">
        <f t="shared" si="108"/>
        <v>0</v>
      </c>
      <c r="CD480" s="31">
        <f t="shared" si="109"/>
        <v>10</v>
      </c>
      <c r="CE480" s="31">
        <f t="shared" si="110"/>
        <v>0</v>
      </c>
      <c r="CO480" s="29" t="s">
        <v>34</v>
      </c>
      <c r="CP480" s="29" t="s">
        <v>34</v>
      </c>
    </row>
    <row r="481" spans="1:94" ht="15.75" thickBot="1" x14ac:dyDescent="0.3">
      <c r="A481" s="50"/>
      <c r="B481" s="50"/>
      <c r="C481" s="50" t="str">
        <f t="shared" si="117"/>
        <v>290_13_5425</v>
      </c>
      <c r="D481" s="51" t="str">
        <f t="shared" si="118"/>
        <v>290_13</v>
      </c>
      <c r="E481" s="224">
        <f>IFERROR(VLOOKUP(C481,'2015'!$C$12:$D$1887,2,FALSE),0)</f>
        <v>1</v>
      </c>
      <c r="F481" s="51">
        <f>IFERROR(K481-IFERROR(VLOOKUP(D481,'2015'!$F$12:$I$1887,4,FALSE),"ei löydy"),"ei löydy")</f>
        <v>0</v>
      </c>
      <c r="G481" s="224">
        <f>IFERROR(VLOOKUP(Työfile_2024!C481,Liikennemalli!$D$6:$G$1921,4,FALSE),0)</f>
        <v>1</v>
      </c>
      <c r="H481" s="225">
        <f>K481-IFERROR(VLOOKUP(Työfile_2024!D481,Liikennemalli!$C$6:$H$1921,6,FALSE),"ei löydy")</f>
        <v>0</v>
      </c>
      <c r="I481" s="80">
        <v>290</v>
      </c>
      <c r="J481" s="52">
        <v>13</v>
      </c>
      <c r="K481" s="52">
        <v>5425</v>
      </c>
      <c r="L481" s="53"/>
      <c r="M481" s="54"/>
      <c r="N481" s="54"/>
      <c r="O481" s="54"/>
      <c r="P481" s="54"/>
      <c r="Q481" s="55"/>
      <c r="R481" s="55"/>
      <c r="S481" s="55"/>
      <c r="T481" s="55"/>
      <c r="U481" s="52"/>
      <c r="V481" s="56">
        <v>7235.58801843318</v>
      </c>
      <c r="W481" s="56">
        <v>407.08018433179723</v>
      </c>
      <c r="X481" s="56">
        <v>8092.7013824884789</v>
      </c>
      <c r="Y481" s="56">
        <f>VLOOKUP(D481,Liikennemalli24!$D$2:$F$1804,2,FALSE)</f>
        <v>556</v>
      </c>
      <c r="Z481" s="57">
        <f>VLOOKUP(D481,Liikennemalli24!$D$2:$F$1804,3,FALSE)</f>
        <v>8.5999999999999993E-2</v>
      </c>
      <c r="AA481" s="178">
        <f>IF(G481=1,VLOOKUP(C481,Liikennemalli!$D$6:$H$1921,2,FALSE),"-")</f>
        <v>981.787161253622</v>
      </c>
      <c r="AB481" s="197">
        <f>IF(G481=1,VLOOKUP(C481,Liikennemalli!$D$6:$H$1921,3,FALSE),"-")</f>
        <v>0.13082833464166299</v>
      </c>
      <c r="AC481" s="134">
        <f>IF(E481=1,VLOOKUP(Työfile_2024!D481,'2015'!$F$12:$X$1887,18,FALSE),"-")</f>
        <v>546</v>
      </c>
      <c r="AD481" s="127">
        <f>IF(E481=1,VLOOKUP(Työfile_2024!D481,'2015'!$F$12:$X$1887,19,FALSE),"-")</f>
        <v>0.13</v>
      </c>
      <c r="AI481" s="127">
        <f>IF(E481=1,VLOOKUP(Työfile_2024!D481,'2015'!$F$12:$AB$1887,20,FALSE),"-")</f>
        <v>0</v>
      </c>
      <c r="AJ481" s="127">
        <f>IF(E481=1,VLOOKUP(Työfile_2024!D481,'2015'!$F$12:$AB$1887,21,FALSE),"-")</f>
        <v>0</v>
      </c>
      <c r="AK481" s="127">
        <f>IF(E481=1,VLOOKUP(Työfile_2024!D481,'2015'!$F$12:$AB$1887,22,FALSE),"-")</f>
        <v>0</v>
      </c>
      <c r="AL481" s="127">
        <f>IF(E481=1,VLOOKUP(Työfile_2024!D481,'2015'!$F$12:$AB$1887,23,FALSE),"-")</f>
        <v>0</v>
      </c>
      <c r="AM481" s="56">
        <f>VLOOKUP(Työfile_2024!D481,Tmatkat_20km_tarkasteltava_verk!$C$2:$D$1804,2,FALSE)</f>
        <v>958</v>
      </c>
      <c r="AN481" s="148">
        <f t="shared" si="115"/>
        <v>0.13240112587386488</v>
      </c>
      <c r="AO481" s="178">
        <f>IF(E481=1,VLOOKUP(Työfile_2024!D481,'2015'!$F$12:$AC$1887,24,FALSE),"-")</f>
        <v>817</v>
      </c>
      <c r="AP481" s="52" t="str">
        <f>VLOOKUP(D481,Tarkasteltava_verkko_2024_harva!$E$2:$I$1804,5,FALSE)</f>
        <v>tiivis</v>
      </c>
      <c r="AQ481" s="52">
        <f>VLOOKUP(D481,Tarkasteltava_verkko_2024_harva!$E$2:$I$1804,4,FALSE)</f>
        <v>0</v>
      </c>
      <c r="AR481" s="148">
        <v>0.73069124423963139</v>
      </c>
      <c r="AS481" s="170" t="str">
        <f>IFERROR(VLOOKUP(C481,'2015'!$C$12:$AG$1887,30,FALSE),"-")</f>
        <v>Kyllä</v>
      </c>
      <c r="AT481" s="148">
        <v>0.88221198156682024</v>
      </c>
      <c r="AU481" s="170" t="str">
        <f>IFERROR(VLOOKUP(C481,'2015'!$C$12:$AG$1887,31,FALSE),"-")</f>
        <v>Kyllä</v>
      </c>
      <c r="AV481" s="106"/>
      <c r="AW481" s="63">
        <f>IFERROR(VLOOKUP(C481,Merkittävyysluokitus!$A$2:$J$1705,10,FALSE),"-")</f>
        <v>2</v>
      </c>
      <c r="AX481" s="175">
        <f>IFERROR(VLOOKUP(C481,Merkittävyysluokitus!$A$2:$J$1705,6,FALSE),"-")</f>
        <v>12.081278538812786</v>
      </c>
      <c r="AY481" s="175">
        <f>IFERROR(VLOOKUP(C481,Merkittävyysluokitus!$A$2:$J$1705,7,FALSE),"-")</f>
        <v>5</v>
      </c>
      <c r="AZ481" s="175">
        <f>IFERROR(VLOOKUP(C481,Merkittävyysluokitus!$A$2:$J$1705,8,FALSE),"-")</f>
        <v>4.7479452054794518</v>
      </c>
      <c r="BA481" s="175">
        <f>IFERROR(VLOOKUP(C481,Merkittävyysluokitus!$A$2:$J$1705,9,FALSE),"-")</f>
        <v>2.333333333333333</v>
      </c>
      <c r="BB481" s="203"/>
      <c r="BC481" s="203" t="str">
        <f t="shared" si="116"/>
        <v/>
      </c>
      <c r="BD481" s="39" t="str">
        <f t="shared" si="105"/>
        <v>musta</v>
      </c>
      <c r="BE481" s="68" t="str">
        <f t="shared" si="111"/>
        <v>musta</v>
      </c>
      <c r="BF481" s="68" t="str">
        <f t="shared" si="112"/>
        <v>musta</v>
      </c>
      <c r="BG481" s="68" t="str">
        <f t="shared" si="113"/>
        <v>musta</v>
      </c>
      <c r="BH481" s="208" t="str">
        <f t="shared" si="114"/>
        <v>musta</v>
      </c>
      <c r="BI481" s="39"/>
      <c r="BJ481" s="39" t="str">
        <f>IF(F481="ei löydy","uusi tie",IF(E481=0,"tieosoite muuttunut",IF(E481=1,VLOOKUP(D481,'2015'!$F$12:$AL$1887,31,FALSE),"-")))</f>
        <v>punainen</v>
      </c>
      <c r="BK481" s="67" t="str">
        <f>IF(E481=1,VLOOKUP(D481,'2015'!$F$12:$AL$1887,32,FALSE),"-")</f>
        <v>musta</v>
      </c>
      <c r="BL481" s="39" t="str">
        <f>IF(F481="ei löydy","uusi tie",IF(E481=0,"tieosoite muuttunut",IF(E481=1,VLOOKUP(D481,'2015'!$F$12:$AL$1887,33,FALSE),"-")))</f>
        <v>musta</v>
      </c>
      <c r="BM481" s="39"/>
      <c r="BN481" s="217" t="str">
        <f>VLOOKUP(D481,'2015'!$F$12:$AL$1887,33,FALSE)</f>
        <v>musta</v>
      </c>
      <c r="BO481" s="39"/>
      <c r="BP481" s="115" t="s">
        <v>50</v>
      </c>
      <c r="BQ481" s="30"/>
      <c r="BS481" s="5"/>
      <c r="BU481" s="37"/>
      <c r="BV481" s="30" t="s">
        <v>50</v>
      </c>
      <c r="BX481" t="str">
        <f>IF(E481=1,VLOOKUP(D481,'2015'!$F$12:$AX$1887,43,FALSE),"-")</f>
        <v>musta</v>
      </c>
      <c r="BY481" t="str">
        <f>IF(E481=1,VLOOKUP(D481,'2015'!$F$12:$AX$1887,44,FALSE),"-")</f>
        <v>musta</v>
      </c>
      <c r="BZ481" t="str">
        <f>IF(E481=1,VLOOKUP(D481,'2015'!$F$12:$AX$1887,45,FALSE),"-")</f>
        <v>musta</v>
      </c>
      <c r="CA481" s="31">
        <f t="shared" si="106"/>
        <v>10</v>
      </c>
      <c r="CB481" s="31">
        <f t="shared" si="107"/>
        <v>0</v>
      </c>
      <c r="CC481" s="31">
        <f t="shared" si="108"/>
        <v>0</v>
      </c>
      <c r="CD481" s="31">
        <f t="shared" si="109"/>
        <v>10</v>
      </c>
      <c r="CE481" s="31">
        <f t="shared" si="110"/>
        <v>0</v>
      </c>
      <c r="CO481" s="2" t="s">
        <v>35</v>
      </c>
      <c r="CP481" s="2" t="s">
        <v>35</v>
      </c>
    </row>
    <row r="482" spans="1:94" ht="15.75" thickBot="1" x14ac:dyDescent="0.3">
      <c r="A482" s="50"/>
      <c r="B482" s="50"/>
      <c r="C482" s="50" t="str">
        <f t="shared" si="117"/>
        <v>292_1_6483</v>
      </c>
      <c r="D482" s="51" t="str">
        <f t="shared" si="118"/>
        <v>292_1</v>
      </c>
      <c r="E482" s="224">
        <f>IFERROR(VLOOKUP(C482,'2015'!$C$12:$D$1887,2,FALSE),0)</f>
        <v>1</v>
      </c>
      <c r="F482" s="51">
        <f>IFERROR(K482-IFERROR(VLOOKUP(D482,'2015'!$F$12:$I$1887,4,FALSE),"ei löydy"),"ei löydy")</f>
        <v>0</v>
      </c>
      <c r="G482" s="224">
        <f>IFERROR(VLOOKUP(Työfile_2024!C482,Liikennemalli!$D$6:$G$1921,4,FALSE),0)</f>
        <v>1</v>
      </c>
      <c r="H482" s="225">
        <f>K482-IFERROR(VLOOKUP(Työfile_2024!D482,Liikennemalli!$C$6:$H$1921,6,FALSE),"ei löydy")</f>
        <v>0</v>
      </c>
      <c r="I482" s="80">
        <v>292</v>
      </c>
      <c r="J482" s="52">
        <v>1</v>
      </c>
      <c r="K482" s="52">
        <v>6483</v>
      </c>
      <c r="L482" s="53"/>
      <c r="M482" s="54"/>
      <c r="N482" s="54"/>
      <c r="O482" s="54"/>
      <c r="P482" s="54"/>
      <c r="Q482" s="55"/>
      <c r="R482" s="55"/>
      <c r="S482" s="55"/>
      <c r="T482" s="55"/>
      <c r="U482" s="52"/>
      <c r="V482" s="56">
        <v>5319.6970538331016</v>
      </c>
      <c r="W482" s="56">
        <v>280.04581212401666</v>
      </c>
      <c r="X482" s="56">
        <v>5951.3387320684869</v>
      </c>
      <c r="Y482" s="56">
        <f>VLOOKUP(D482,Liikennemalli24!$D$2:$F$1804,2,FALSE)</f>
        <v>1067</v>
      </c>
      <c r="Z482" s="57">
        <f>VLOOKUP(D482,Liikennemalli24!$D$2:$F$1804,3,FALSE)</f>
        <v>0.35499999999999998</v>
      </c>
      <c r="AA482" s="178">
        <f>IF(G482=1,VLOOKUP(C482,Liikennemalli!$D$6:$H$1921,2,FALSE),"-")</f>
        <v>1047.1891715697311</v>
      </c>
      <c r="AB482" s="197">
        <f>IF(G482=1,VLOOKUP(C482,Liikennemalli!$D$6:$H$1921,3,FALSE),"-")</f>
        <v>0.36442886010667702</v>
      </c>
      <c r="AC482" s="134">
        <f>IF(E482=1,VLOOKUP(Työfile_2024!D482,'2015'!$F$12:$X$1887,18,FALSE),"-")</f>
        <v>917</v>
      </c>
      <c r="AD482" s="127">
        <f>IF(E482=1,VLOOKUP(Työfile_2024!D482,'2015'!$F$12:$X$1887,19,FALSE),"-")</f>
        <v>0.43</v>
      </c>
      <c r="AI482" s="127">
        <f>IF(E482=1,VLOOKUP(Työfile_2024!D482,'2015'!$F$12:$AB$1887,20,FALSE),"-")</f>
        <v>0</v>
      </c>
      <c r="AJ482" s="127">
        <f>IF(E482=1,VLOOKUP(Työfile_2024!D482,'2015'!$F$12:$AB$1887,21,FALSE),"-")</f>
        <v>0</v>
      </c>
      <c r="AK482" s="127">
        <f>IF(E482=1,VLOOKUP(Työfile_2024!D482,'2015'!$F$12:$AB$1887,22,FALSE),"-")</f>
        <v>0</v>
      </c>
      <c r="AL482" s="127">
        <f>IF(E482=1,VLOOKUP(Työfile_2024!D482,'2015'!$F$12:$AB$1887,23,FALSE),"-")</f>
        <v>0</v>
      </c>
      <c r="AM482" s="56">
        <f>VLOOKUP(Työfile_2024!D482,Tmatkat_20km_tarkasteltava_verk!$C$2:$D$1804,2,FALSE)</f>
        <v>1839</v>
      </c>
      <c r="AN482" s="148">
        <f t="shared" si="115"/>
        <v>0.34569637732940273</v>
      </c>
      <c r="AO482" s="178">
        <f>IF(E482=1,VLOOKUP(Työfile_2024!D482,'2015'!$F$12:$AC$1887,24,FALSE),"-")</f>
        <v>1172</v>
      </c>
      <c r="AP482" s="52" t="str">
        <f>VLOOKUP(D482,Tarkasteltava_verkko_2024_harva!$E$2:$I$1804,5,FALSE)</f>
        <v>tiivis</v>
      </c>
      <c r="AQ482" s="52">
        <f>VLOOKUP(D482,Tarkasteltava_verkko_2024_harva!$E$2:$I$1804,4,FALSE)</f>
        <v>0</v>
      </c>
      <c r="AR482" s="148">
        <v>0.86333487582909152</v>
      </c>
      <c r="AS482" s="170" t="str">
        <f>IFERROR(VLOOKUP(C482,'2015'!$C$12:$AG$1887,30,FALSE),"-")</f>
        <v/>
      </c>
      <c r="AT482" s="148">
        <v>0.342742557457967</v>
      </c>
      <c r="AU482" s="170">
        <f>IFERROR(VLOOKUP(C482,'2015'!$C$12:$AG$1887,31,FALSE),"-")</f>
        <v>0</v>
      </c>
      <c r="AV482" s="106"/>
      <c r="AW482" s="63">
        <f>IFERROR(VLOOKUP(C482,Merkittävyysluokitus!$A$2:$J$1705,10,FALSE),"-")</f>
        <v>1</v>
      </c>
      <c r="AX482" s="175">
        <f>IFERROR(VLOOKUP(C482,Merkittävyysluokitus!$A$2:$J$1705,6,FALSE),"-")</f>
        <v>14.499726027397259</v>
      </c>
      <c r="AY482" s="175">
        <f>IFERROR(VLOOKUP(C482,Merkittävyysluokitus!$A$2:$J$1705,7,FALSE),"-")</f>
        <v>5</v>
      </c>
      <c r="AZ482" s="175">
        <f>IFERROR(VLOOKUP(C482,Merkittävyysluokitus!$A$2:$J$1705,8,FALSE),"-")</f>
        <v>7.1663926940639264</v>
      </c>
      <c r="BA482" s="175">
        <f>IFERROR(VLOOKUP(C482,Merkittävyysluokitus!$A$2:$J$1705,9,FALSE),"-")</f>
        <v>2.333333333333333</v>
      </c>
      <c r="BB482" s="203"/>
      <c r="BC482" s="203" t="str">
        <f t="shared" si="116"/>
        <v>muutos</v>
      </c>
      <c r="BD482" s="39" t="str">
        <f t="shared" si="105"/>
        <v>musta</v>
      </c>
      <c r="BE482" s="68" t="str">
        <f t="shared" si="111"/>
        <v>musta</v>
      </c>
      <c r="BF482" s="68" t="str">
        <f t="shared" si="112"/>
        <v>musta</v>
      </c>
      <c r="BG482" s="68" t="str">
        <f t="shared" si="113"/>
        <v>musta</v>
      </c>
      <c r="BH482" s="208" t="str">
        <f t="shared" si="114"/>
        <v>musta</v>
      </c>
      <c r="BI482" s="39"/>
      <c r="BJ482" s="39" t="str">
        <f>IF(F482="ei löydy","uusi tie",IF(E482=0,"tieosoite muuttunut",IF(E482=1,VLOOKUP(D482,'2015'!$F$12:$AL$1887,31,FALSE),"-")))</f>
        <v>punainen</v>
      </c>
      <c r="BK482" s="67" t="str">
        <f>IF(E482=1,VLOOKUP(D482,'2015'!$F$12:$AL$1887,32,FALSE),"-")</f>
        <v>punainen/musta</v>
      </c>
      <c r="BL482" s="39" t="str">
        <f>IF(F482="ei löydy","uusi tie",IF(E482=0,"tieosoite muuttunut",IF(E482=1,VLOOKUP(D482,'2015'!$F$12:$AL$1887,33,FALSE),"-")))</f>
        <v>punainen/musta</v>
      </c>
      <c r="BM482" s="39"/>
      <c r="BN482" s="217" t="str">
        <f>VLOOKUP(D482,'2015'!$F$12:$AL$1887,33,FALSE)</f>
        <v>punainen/musta</v>
      </c>
      <c r="BO482" s="39"/>
      <c r="BP482" s="115" t="s">
        <v>50</v>
      </c>
      <c r="BQ482" s="30"/>
      <c r="BS482" s="5"/>
      <c r="BU482" s="37"/>
      <c r="BV482" s="30" t="s">
        <v>50</v>
      </c>
      <c r="BX482" t="str">
        <f>IF(E482=1,VLOOKUP(D482,'2015'!$F$12:$AX$1887,43,FALSE),"-")</f>
        <v>musta</v>
      </c>
      <c r="BY482" t="str">
        <f>IF(E482=1,VLOOKUP(D482,'2015'!$F$12:$AX$1887,44,FALSE),"-")</f>
        <v>punainen</v>
      </c>
      <c r="BZ482" t="str">
        <f>IF(E482=1,VLOOKUP(D482,'2015'!$F$12:$AX$1887,45,FALSE),"-")</f>
        <v>musta</v>
      </c>
      <c r="CA482" s="31">
        <f t="shared" si="106"/>
        <v>11</v>
      </c>
      <c r="CB482" s="31">
        <f t="shared" si="107"/>
        <v>1</v>
      </c>
      <c r="CC482" s="31">
        <f t="shared" si="108"/>
        <v>0</v>
      </c>
      <c r="CD482" s="31">
        <f t="shared" si="109"/>
        <v>10</v>
      </c>
      <c r="CE482" s="31">
        <f t="shared" si="110"/>
        <v>0</v>
      </c>
      <c r="CO482" s="2" t="s">
        <v>35</v>
      </c>
      <c r="CP482" s="2" t="s">
        <v>35</v>
      </c>
    </row>
    <row r="483" spans="1:94" ht="15.75" thickBot="1" x14ac:dyDescent="0.3">
      <c r="A483" s="50"/>
      <c r="B483" s="50"/>
      <c r="C483" s="50" t="str">
        <f t="shared" si="117"/>
        <v>292_2_5414</v>
      </c>
      <c r="D483" s="51" t="str">
        <f t="shared" si="118"/>
        <v>292_2</v>
      </c>
      <c r="E483" s="224">
        <f>IFERROR(VLOOKUP(C483,'2015'!$C$12:$D$1887,2,FALSE),0)</f>
        <v>1</v>
      </c>
      <c r="F483" s="51">
        <f>IFERROR(K483-IFERROR(VLOOKUP(D483,'2015'!$F$12:$I$1887,4,FALSE),"ei löydy"),"ei löydy")</f>
        <v>0</v>
      </c>
      <c r="G483" s="224">
        <f>IFERROR(VLOOKUP(Työfile_2024!C483,Liikennemalli!$D$6:$G$1921,4,FALSE),0)</f>
        <v>1</v>
      </c>
      <c r="H483" s="225">
        <f>K483-IFERROR(VLOOKUP(Työfile_2024!D483,Liikennemalli!$C$6:$H$1921,6,FALSE),"ei löydy")</f>
        <v>0</v>
      </c>
      <c r="I483" s="80">
        <v>292</v>
      </c>
      <c r="J483" s="52">
        <v>2</v>
      </c>
      <c r="K483" s="52">
        <v>5414</v>
      </c>
      <c r="L483" s="53"/>
      <c r="M483" s="54"/>
      <c r="N483" s="54"/>
      <c r="O483" s="54"/>
      <c r="P483" s="54"/>
      <c r="Q483" s="55"/>
      <c r="R483" s="55"/>
      <c r="S483" s="55"/>
      <c r="T483" s="55"/>
      <c r="U483" s="52"/>
      <c r="V483" s="56">
        <v>1549.0866272626524</v>
      </c>
      <c r="W483" s="56">
        <v>121.2306981898781</v>
      </c>
      <c r="X483" s="56">
        <v>1586.6152567417805</v>
      </c>
      <c r="Y483" s="56">
        <f>VLOOKUP(D483,Liikennemalli24!$D$2:$F$1804,2,FALSE)</f>
        <v>1057</v>
      </c>
      <c r="Z483" s="57">
        <f>VLOOKUP(D483,Liikennemalli24!$D$2:$F$1804,3,FALSE)</f>
        <v>0.66800000000000004</v>
      </c>
      <c r="AA483" s="178">
        <f>IF(G483=1,VLOOKUP(C483,Liikennemalli!$D$6:$H$1921,2,FALSE),"-")</f>
        <v>501.50008308081101</v>
      </c>
      <c r="AB483" s="197">
        <f>IF(G483=1,VLOOKUP(C483,Liikennemalli!$D$6:$H$1921,3,FALSE),"-")</f>
        <v>0.57694283346878295</v>
      </c>
      <c r="AC483" s="134">
        <f>IF(E483=1,VLOOKUP(Työfile_2024!D483,'2015'!$F$12:$X$1887,18,FALSE),"-")</f>
        <v>390</v>
      </c>
      <c r="AD483" s="127">
        <f>IF(E483=1,VLOOKUP(Työfile_2024!D483,'2015'!$F$12:$X$1887,19,FALSE),"-")</f>
        <v>0.54</v>
      </c>
      <c r="AI483" s="127">
        <f>IF(E483=1,VLOOKUP(Työfile_2024!D483,'2015'!$F$12:$AB$1887,20,FALSE),"-")</f>
        <v>0</v>
      </c>
      <c r="AJ483" s="127">
        <f>IF(E483=1,VLOOKUP(Työfile_2024!D483,'2015'!$F$12:$AB$1887,21,FALSE),"-")</f>
        <v>0</v>
      </c>
      <c r="AK483" s="127">
        <f>IF(E483=1,VLOOKUP(Työfile_2024!D483,'2015'!$F$12:$AB$1887,22,FALSE),"-")</f>
        <v>0</v>
      </c>
      <c r="AL483" s="127">
        <f>IF(E483=1,VLOOKUP(Työfile_2024!D483,'2015'!$F$12:$AB$1887,23,FALSE),"-")</f>
        <v>0</v>
      </c>
      <c r="AM483" s="56">
        <f>VLOOKUP(Työfile_2024!D483,Tmatkat_20km_tarkasteltava_verk!$C$2:$D$1804,2,FALSE)</f>
        <v>423</v>
      </c>
      <c r="AN483" s="148">
        <f t="shared" si="115"/>
        <v>0.27306413505581123</v>
      </c>
      <c r="AO483" s="178">
        <f>IF(E483=1,VLOOKUP(Työfile_2024!D483,'2015'!$F$12:$AC$1887,24,FALSE),"-")</f>
        <v>438</v>
      </c>
      <c r="AP483" s="52" t="str">
        <f>VLOOKUP(D483,Tarkasteltava_verkko_2024_harva!$E$2:$I$1804,5,FALSE)</f>
        <v>tiivis</v>
      </c>
      <c r="AQ483" s="52">
        <f>VLOOKUP(D483,Tarkasteltava_verkko_2024_harva!$E$2:$I$1804,4,FALSE)</f>
        <v>0</v>
      </c>
      <c r="AR483" s="148">
        <v>0.27779830070188399</v>
      </c>
      <c r="AS483" s="170" t="str">
        <f>IFERROR(VLOOKUP(C483,'2015'!$C$12:$AG$1887,30,FALSE),"-")</f>
        <v/>
      </c>
      <c r="AT483" s="148">
        <v>0.41946804580716662</v>
      </c>
      <c r="AU483" s="170">
        <f>IFERROR(VLOOKUP(C483,'2015'!$C$12:$AG$1887,31,FALSE),"-")</f>
        <v>0</v>
      </c>
      <c r="AV483" s="106"/>
      <c r="AW483" s="63">
        <f>IFERROR(VLOOKUP(C483,Merkittävyysluokitus!$A$2:$J$1705,10,FALSE),"-")</f>
        <v>2</v>
      </c>
      <c r="AX483" s="175">
        <f>IFERROR(VLOOKUP(C483,Merkittävyysluokitus!$A$2:$J$1705,6,FALSE),"-")</f>
        <v>10.652092846270927</v>
      </c>
      <c r="AY483" s="175">
        <f>IFERROR(VLOOKUP(C483,Merkittävyysluokitus!$A$2:$J$1705,7,FALSE),"-")</f>
        <v>4.2249999999999996</v>
      </c>
      <c r="AZ483" s="175">
        <f>IFERROR(VLOOKUP(C483,Merkittävyysluokitus!$A$2:$J$1705,8,FALSE),"-")</f>
        <v>4.760426179604262</v>
      </c>
      <c r="BA483" s="175">
        <f>IFERROR(VLOOKUP(C483,Merkittävyysluokitus!$A$2:$J$1705,9,FALSE),"-")</f>
        <v>1.6666666666666665</v>
      </c>
      <c r="BB483" s="203"/>
      <c r="BC483" s="203" t="str">
        <f t="shared" si="116"/>
        <v>muutos</v>
      </c>
      <c r="BD483" s="39" t="str">
        <f t="shared" si="105"/>
        <v>musta</v>
      </c>
      <c r="BE483" s="68" t="str">
        <f t="shared" si="111"/>
        <v>punainen</v>
      </c>
      <c r="BF483" s="68" t="str">
        <f t="shared" si="112"/>
        <v>musta</v>
      </c>
      <c r="BG483" s="68" t="str">
        <f t="shared" si="113"/>
        <v>musta</v>
      </c>
      <c r="BH483" s="208" t="str">
        <f t="shared" si="114"/>
        <v>musta</v>
      </c>
      <c r="BI483" s="39"/>
      <c r="BJ483" s="39" t="str">
        <f>IF(F483="ei löydy","uusi tie",IF(E483=0,"tieosoite muuttunut",IF(E483=1,VLOOKUP(D483,'2015'!$F$12:$AL$1887,31,FALSE),"-")))</f>
        <v>punainen</v>
      </c>
      <c r="BK483" s="67" t="str">
        <f>IF(E483=1,VLOOKUP(D483,'2015'!$F$12:$AL$1887,32,FALSE),"-")</f>
        <v>punainen/musta</v>
      </c>
      <c r="BL483" s="39" t="str">
        <f>IF(F483="ei löydy","uusi tie",IF(E483=0,"tieosoite muuttunut",IF(E483=1,VLOOKUP(D483,'2015'!$F$12:$AL$1887,33,FALSE),"-")))</f>
        <v>pinkki/musta</v>
      </c>
      <c r="BM483" s="39"/>
      <c r="BN483" s="217" t="str">
        <f>VLOOKUP(D483,'2015'!$F$12:$AL$1887,33,FALSE)</f>
        <v>pinkki/musta</v>
      </c>
      <c r="BO483" s="39"/>
      <c r="BP483" s="115" t="s">
        <v>50</v>
      </c>
      <c r="BQ483" s="30"/>
      <c r="BS483" s="5"/>
      <c r="BU483" s="37"/>
      <c r="BV483" s="30" t="s">
        <v>50</v>
      </c>
      <c r="BX483" t="str">
        <f>IF(E483=1,VLOOKUP(D483,'2015'!$F$12:$AX$1887,43,FALSE),"-")</f>
        <v>musta</v>
      </c>
      <c r="BY483" t="str">
        <f>IF(E483=1,VLOOKUP(D483,'2015'!$F$12:$AX$1887,44,FALSE),"-")</f>
        <v>musta</v>
      </c>
      <c r="BZ483" t="str">
        <f>IF(E483=1,VLOOKUP(D483,'2015'!$F$12:$AX$1887,45,FALSE),"-")</f>
        <v>musta</v>
      </c>
      <c r="CA483" s="31">
        <f t="shared" si="106"/>
        <v>2</v>
      </c>
      <c r="CB483" s="31">
        <f t="shared" si="107"/>
        <v>1</v>
      </c>
      <c r="CC483" s="31">
        <f t="shared" si="108"/>
        <v>0</v>
      </c>
      <c r="CD483" s="31">
        <f t="shared" si="109"/>
        <v>1</v>
      </c>
      <c r="CE483" s="31">
        <f t="shared" si="110"/>
        <v>0</v>
      </c>
      <c r="CO483" s="32" t="s">
        <v>34</v>
      </c>
      <c r="CP483" s="2" t="s">
        <v>35</v>
      </c>
    </row>
    <row r="484" spans="1:94" ht="15.75" thickBot="1" x14ac:dyDescent="0.3">
      <c r="A484" s="50"/>
      <c r="B484" s="50"/>
      <c r="C484" s="50" t="str">
        <f t="shared" si="117"/>
        <v>292_3_6474</v>
      </c>
      <c r="D484" s="51" t="str">
        <f t="shared" si="118"/>
        <v>292_3</v>
      </c>
      <c r="E484" s="224">
        <f>IFERROR(VLOOKUP(C484,'2015'!$C$12:$D$1887,2,FALSE),0)</f>
        <v>1</v>
      </c>
      <c r="F484" s="51">
        <f>IFERROR(K484-IFERROR(VLOOKUP(D484,'2015'!$F$12:$I$1887,4,FALSE),"ei löydy"),"ei löydy")</f>
        <v>0</v>
      </c>
      <c r="G484" s="224">
        <f>IFERROR(VLOOKUP(Työfile_2024!C484,Liikennemalli!$D$6:$G$1921,4,FALSE),0)</f>
        <v>1</v>
      </c>
      <c r="H484" s="225">
        <f>K484-IFERROR(VLOOKUP(Työfile_2024!D484,Liikennemalli!$C$6:$H$1921,6,FALSE),"ei löydy")</f>
        <v>0</v>
      </c>
      <c r="I484" s="80">
        <v>292</v>
      </c>
      <c r="J484" s="52">
        <v>3</v>
      </c>
      <c r="K484" s="52">
        <v>6474</v>
      </c>
      <c r="L484" s="53"/>
      <c r="M484" s="54"/>
      <c r="N484" s="54"/>
      <c r="O484" s="54"/>
      <c r="P484" s="54"/>
      <c r="Q484" s="55"/>
      <c r="R484" s="55"/>
      <c r="S484" s="55"/>
      <c r="T484" s="55"/>
      <c r="U484" s="52"/>
      <c r="V484" s="56">
        <v>952</v>
      </c>
      <c r="W484" s="56">
        <v>75</v>
      </c>
      <c r="X484" s="56">
        <v>945</v>
      </c>
      <c r="Y484" s="56">
        <f>VLOOKUP(D484,Liikennemalli24!$D$2:$F$1804,2,FALSE)</f>
        <v>1640</v>
      </c>
      <c r="Z484" s="57">
        <f>VLOOKUP(D484,Liikennemalli24!$D$2:$F$1804,3,FALSE)</f>
        <v>0.89100000000000001</v>
      </c>
      <c r="AA484" s="178">
        <f>IF(G484=1,VLOOKUP(C484,Liikennemalli!$D$6:$H$1921,2,FALSE),"-")</f>
        <v>818.80049128572205</v>
      </c>
      <c r="AB484" s="197">
        <f>IF(G484=1,VLOOKUP(C484,Liikennemalli!$D$6:$H$1921,3,FALSE),"-")</f>
        <v>0.88233960139133705</v>
      </c>
      <c r="AC484" s="134">
        <f>IF(E484=1,VLOOKUP(Työfile_2024!D484,'2015'!$F$12:$X$1887,18,FALSE),"-")</f>
        <v>858</v>
      </c>
      <c r="AD484" s="127">
        <f>IF(E484=1,VLOOKUP(Työfile_2024!D484,'2015'!$F$12:$X$1887,19,FALSE),"-")</f>
        <v>0.9</v>
      </c>
      <c r="AI484" s="127">
        <f>IF(E484=1,VLOOKUP(Työfile_2024!D484,'2015'!$F$12:$AB$1887,20,FALSE),"-")</f>
        <v>0</v>
      </c>
      <c r="AJ484" s="127">
        <f>IF(E484=1,VLOOKUP(Työfile_2024!D484,'2015'!$F$12:$AB$1887,21,FALSE),"-")</f>
        <v>0</v>
      </c>
      <c r="AK484" s="127">
        <f>IF(E484=1,VLOOKUP(Työfile_2024!D484,'2015'!$F$12:$AB$1887,22,FALSE),"-")</f>
        <v>0</v>
      </c>
      <c r="AL484" s="127">
        <f>IF(E484=1,VLOOKUP(Työfile_2024!D484,'2015'!$F$12:$AB$1887,23,FALSE),"-")</f>
        <v>0</v>
      </c>
      <c r="AM484" s="56">
        <f>VLOOKUP(Työfile_2024!D484,Tmatkat_20km_tarkasteltava_verk!$C$2:$D$1804,2,FALSE)</f>
        <v>172</v>
      </c>
      <c r="AN484" s="148">
        <f t="shared" si="115"/>
        <v>0.18067226890756302</v>
      </c>
      <c r="AO484" s="178">
        <f>IF(E484=1,VLOOKUP(Työfile_2024!D484,'2015'!$F$12:$AC$1887,24,FALSE),"-")</f>
        <v>427</v>
      </c>
      <c r="AP484" s="52" t="str">
        <f>VLOOKUP(D484,Tarkasteltava_verkko_2024_harva!$E$2:$I$1804,5,FALSE)</f>
        <v>tiivis</v>
      </c>
      <c r="AQ484" s="52">
        <f>VLOOKUP(D484,Tarkasteltava_verkko_2024_harva!$E$2:$I$1804,4,FALSE)</f>
        <v>0</v>
      </c>
      <c r="AR484" s="148">
        <v>0</v>
      </c>
      <c r="AS484" s="170" t="str">
        <f>IFERROR(VLOOKUP(C484,'2015'!$C$12:$AG$1887,30,FALSE),"-")</f>
        <v/>
      </c>
      <c r="AT484" s="148">
        <v>0</v>
      </c>
      <c r="AU484" s="170">
        <f>IFERROR(VLOOKUP(C484,'2015'!$C$12:$AG$1887,31,FALSE),"-")</f>
        <v>0</v>
      </c>
      <c r="AV484" s="106"/>
      <c r="AW484" s="63">
        <f>IFERROR(VLOOKUP(C484,Merkittävyysluokitus!$A$2:$J$1705,10,FALSE),"-")</f>
        <v>3</v>
      </c>
      <c r="AX484" s="175">
        <f>IFERROR(VLOOKUP(C484,Merkittävyysluokitus!$A$2:$J$1705,6,FALSE),"-")</f>
        <v>9.2526666666666664</v>
      </c>
      <c r="AY484" s="175">
        <f>IFERROR(VLOOKUP(C484,Merkittävyysluokitus!$A$2:$J$1705,7,FALSE),"-")</f>
        <v>3.6059999999999999</v>
      </c>
      <c r="AZ484" s="175">
        <f>IFERROR(VLOOKUP(C484,Merkittävyysluokitus!$A$2:$J$1705,8,FALSE),"-")</f>
        <v>4.3133333333333326</v>
      </c>
      <c r="BA484" s="175">
        <f>IFERROR(VLOOKUP(C484,Merkittävyysluokitus!$A$2:$J$1705,9,FALSE),"-")</f>
        <v>1.3333333333333333</v>
      </c>
      <c r="BB484" s="203"/>
      <c r="BC484" s="203" t="str">
        <f t="shared" si="116"/>
        <v/>
      </c>
      <c r="BD484" s="39" t="str">
        <f t="shared" si="105"/>
        <v>pinkki</v>
      </c>
      <c r="BE484" s="68" t="str">
        <f t="shared" si="111"/>
        <v>punainen</v>
      </c>
      <c r="BF484" s="68" t="str">
        <f t="shared" si="112"/>
        <v>musta</v>
      </c>
      <c r="BG484" s="68" t="str">
        <f t="shared" si="113"/>
        <v>musta</v>
      </c>
      <c r="BH484" s="208" t="str">
        <f t="shared" si="114"/>
        <v>musta</v>
      </c>
      <c r="BI484" s="39"/>
      <c r="BJ484" s="39" t="str">
        <f>IF(F484="ei löydy","uusi tie",IF(E484=0,"tieosoite muuttunut",IF(E484=1,VLOOKUP(D484,'2015'!$F$12:$AL$1887,31,FALSE),"-")))</f>
        <v>punainen</v>
      </c>
      <c r="BK484" s="67" t="str">
        <f>IF(E484=1,VLOOKUP(D484,'2015'!$F$12:$AL$1887,32,FALSE),"-")</f>
        <v>punainen</v>
      </c>
      <c r="BL484" s="39" t="str">
        <f>IF(F484="ei löydy","uusi tie",IF(E484=0,"tieosoite muuttunut",IF(E484=1,VLOOKUP(D484,'2015'!$F$12:$AL$1887,33,FALSE),"-")))</f>
        <v>pinkki</v>
      </c>
      <c r="BM484" s="39"/>
      <c r="BN484" s="217" t="str">
        <f>VLOOKUP(D484,'2015'!$F$12:$AL$1887,33,FALSE)</f>
        <v>pinkki</v>
      </c>
      <c r="BO484" s="39"/>
      <c r="BP484" s="115" t="s">
        <v>50</v>
      </c>
      <c r="BQ484" s="30"/>
      <c r="BS484" s="5"/>
      <c r="BU484" s="37"/>
      <c r="BV484" s="30" t="s">
        <v>50</v>
      </c>
      <c r="BX484" t="str">
        <f>IF(E484=1,VLOOKUP(D484,'2015'!$F$12:$AX$1887,43,FALSE),"-")</f>
        <v>punainen</v>
      </c>
      <c r="BY484" t="str">
        <f>IF(E484=1,VLOOKUP(D484,'2015'!$F$12:$AX$1887,44,FALSE),"-")</f>
        <v>musta</v>
      </c>
      <c r="BZ484" t="str">
        <f>IF(E484=1,VLOOKUP(D484,'2015'!$F$12:$AX$1887,45,FALSE),"-")</f>
        <v>musta</v>
      </c>
      <c r="CA484" s="31">
        <f t="shared" si="106"/>
        <v>11</v>
      </c>
      <c r="CB484" s="31">
        <f t="shared" si="107"/>
        <v>10</v>
      </c>
      <c r="CC484" s="31">
        <f t="shared" si="108"/>
        <v>0</v>
      </c>
      <c r="CD484" s="31">
        <f t="shared" si="109"/>
        <v>1</v>
      </c>
      <c r="CE484" s="31">
        <f t="shared" si="110"/>
        <v>0</v>
      </c>
      <c r="CO484" s="2" t="s">
        <v>35</v>
      </c>
      <c r="CP484" s="2" t="s">
        <v>35</v>
      </c>
    </row>
    <row r="485" spans="1:94" ht="15.75" thickBot="1" x14ac:dyDescent="0.3">
      <c r="A485" s="50"/>
      <c r="B485" s="50"/>
      <c r="C485" s="50" t="str">
        <f t="shared" si="117"/>
        <v>292_4_8385</v>
      </c>
      <c r="D485" s="51" t="str">
        <f t="shared" si="118"/>
        <v>292_4</v>
      </c>
      <c r="E485" s="224">
        <f>IFERROR(VLOOKUP(C485,'2015'!$C$12:$D$1887,2,FALSE),0)</f>
        <v>1</v>
      </c>
      <c r="F485" s="51">
        <f>IFERROR(K485-IFERROR(VLOOKUP(D485,'2015'!$F$12:$I$1887,4,FALSE),"ei löydy"),"ei löydy")</f>
        <v>0</v>
      </c>
      <c r="G485" s="224">
        <f>IFERROR(VLOOKUP(Työfile_2024!C485,Liikennemalli!$D$6:$G$1921,4,FALSE),0)</f>
        <v>1</v>
      </c>
      <c r="H485" s="225">
        <f>K485-IFERROR(VLOOKUP(Työfile_2024!D485,Liikennemalli!$C$6:$H$1921,6,FALSE),"ei löydy")</f>
        <v>0</v>
      </c>
      <c r="I485" s="81">
        <v>292</v>
      </c>
      <c r="J485" s="52">
        <v>4</v>
      </c>
      <c r="K485" s="52">
        <v>8385</v>
      </c>
      <c r="L485" s="53"/>
      <c r="M485" s="54"/>
      <c r="N485" s="54"/>
      <c r="O485" s="54"/>
      <c r="P485" s="54"/>
      <c r="Q485" s="55"/>
      <c r="R485" s="55"/>
      <c r="S485" s="55"/>
      <c r="T485" s="55"/>
      <c r="U485" s="52"/>
      <c r="V485" s="56">
        <v>778</v>
      </c>
      <c r="W485" s="56">
        <v>90</v>
      </c>
      <c r="X485" s="56">
        <v>795</v>
      </c>
      <c r="Y485" s="56">
        <f>VLOOKUP(D485,Liikennemalli24!$D$2:$F$1804,2,FALSE)</f>
        <v>1230</v>
      </c>
      <c r="Z485" s="57">
        <f>VLOOKUP(D485,Liikennemalli24!$D$2:$F$1804,3,FALSE)</f>
        <v>0.93600000000000005</v>
      </c>
      <c r="AA485" s="178">
        <f>IF(G485=1,VLOOKUP(C485,Liikennemalli!$D$6:$H$1921,2,FALSE),"-")</f>
        <v>628.75238981072903</v>
      </c>
      <c r="AB485" s="197">
        <f>IF(G485=1,VLOOKUP(C485,Liikennemalli!$D$6:$H$1921,3,FALSE),"-")</f>
        <v>0.933048615000726</v>
      </c>
      <c r="AC485" s="134">
        <f>IF(E485=1,VLOOKUP(Työfile_2024!D485,'2015'!$F$12:$X$1887,18,FALSE),"-")</f>
        <v>805</v>
      </c>
      <c r="AD485" s="127">
        <f>IF(E485=1,VLOOKUP(Työfile_2024!D485,'2015'!$F$12:$X$1887,19,FALSE),"-")</f>
        <v>0.97</v>
      </c>
      <c r="AI485" s="127">
        <f>IF(E485=1,VLOOKUP(Työfile_2024!D485,'2015'!$F$12:$AB$1887,20,FALSE),"-")</f>
        <v>0</v>
      </c>
      <c r="AJ485" s="127">
        <f>IF(E485=1,VLOOKUP(Työfile_2024!D485,'2015'!$F$12:$AB$1887,21,FALSE),"-")</f>
        <v>0</v>
      </c>
      <c r="AK485" s="127">
        <f>IF(E485=1,VLOOKUP(Työfile_2024!D485,'2015'!$F$12:$AB$1887,22,FALSE),"-")</f>
        <v>0</v>
      </c>
      <c r="AL485" s="127">
        <f>IF(E485=1,VLOOKUP(Työfile_2024!D485,'2015'!$F$12:$AB$1887,23,FALSE),"-")</f>
        <v>0</v>
      </c>
      <c r="AM485" s="56">
        <f>VLOOKUP(Työfile_2024!D485,Tmatkat_20km_tarkasteltava_verk!$C$2:$D$1804,2,FALSE)</f>
        <v>141</v>
      </c>
      <c r="AN485" s="148">
        <f t="shared" si="115"/>
        <v>0.18123393316195371</v>
      </c>
      <c r="AO485" s="178">
        <f>IF(E485=1,VLOOKUP(Työfile_2024!D485,'2015'!$F$12:$AC$1887,24,FALSE),"-")</f>
        <v>387</v>
      </c>
      <c r="AP485" s="52" t="str">
        <f>VLOOKUP(D485,Tarkasteltava_verkko_2024_harva!$E$2:$I$1804,5,FALSE)</f>
        <v>tiivis</v>
      </c>
      <c r="AQ485" s="52">
        <f>VLOOKUP(D485,Tarkasteltava_verkko_2024_harva!$E$2:$I$1804,4,FALSE)</f>
        <v>0</v>
      </c>
      <c r="AR485" s="148">
        <v>0</v>
      </c>
      <c r="AS485" s="170" t="str">
        <f>IFERROR(VLOOKUP(C485,'2015'!$C$12:$AG$1887,30,FALSE),"-")</f>
        <v/>
      </c>
      <c r="AT485" s="148">
        <v>0</v>
      </c>
      <c r="AU485" s="170">
        <f>IFERROR(VLOOKUP(C485,'2015'!$C$12:$AG$1887,31,FALSE),"-")</f>
        <v>0</v>
      </c>
      <c r="AV485" s="106"/>
      <c r="AW485" s="63">
        <f>IFERROR(VLOOKUP(C485,Merkittävyysluokitus!$A$2:$J$1705,10,FALSE),"-")</f>
        <v>3</v>
      </c>
      <c r="AX485" s="175">
        <f>IFERROR(VLOOKUP(C485,Merkittävyysluokitus!$A$2:$J$1705,6,FALSE),"-")</f>
        <v>7.8254307458143062</v>
      </c>
      <c r="AY485" s="175">
        <f>IFERROR(VLOOKUP(C485,Merkittävyysluokitus!$A$2:$J$1705,7,FALSE),"-")</f>
        <v>2.8439999999999999</v>
      </c>
      <c r="AZ485" s="175">
        <f>IFERROR(VLOOKUP(C485,Merkittävyysluokitus!$A$2:$J$1705,8,FALSE),"-")</f>
        <v>4.1480974124809737</v>
      </c>
      <c r="BA485" s="175">
        <f>IFERROR(VLOOKUP(C485,Merkittävyysluokitus!$A$2:$J$1705,9,FALSE),"-")</f>
        <v>0.83333333333333326</v>
      </c>
      <c r="BB485" s="203"/>
      <c r="BC485" s="203" t="str">
        <f t="shared" si="116"/>
        <v/>
      </c>
      <c r="BD485" s="39" t="str">
        <f t="shared" si="105"/>
        <v>pinkki</v>
      </c>
      <c r="BE485" s="68" t="str">
        <f t="shared" si="111"/>
        <v>punainen</v>
      </c>
      <c r="BF485" s="68" t="str">
        <f t="shared" si="112"/>
        <v>musta</v>
      </c>
      <c r="BG485" s="68" t="str">
        <f t="shared" si="113"/>
        <v>musta</v>
      </c>
      <c r="BH485" s="208" t="str">
        <f t="shared" si="114"/>
        <v>musta</v>
      </c>
      <c r="BI485" s="39"/>
      <c r="BJ485" s="39" t="str">
        <f>IF(F485="ei löydy","uusi tie",IF(E485=0,"tieosoite muuttunut",IF(E485=1,VLOOKUP(D485,'2015'!$F$12:$AL$1887,31,FALSE),"-")))</f>
        <v>punainen</v>
      </c>
      <c r="BK485" s="67" t="str">
        <f>IF(E485=1,VLOOKUP(D485,'2015'!$F$12:$AL$1887,32,FALSE),"-")</f>
        <v>punainen</v>
      </c>
      <c r="BL485" s="39" t="str">
        <f>IF(F485="ei löydy","uusi tie",IF(E485=0,"tieosoite muuttunut",IF(E485=1,VLOOKUP(D485,'2015'!$F$12:$AL$1887,33,FALSE),"-")))</f>
        <v>pinkki</v>
      </c>
      <c r="BM485" s="39"/>
      <c r="BN485" s="217" t="str">
        <f>VLOOKUP(D485,'2015'!$F$12:$AL$1887,33,FALSE)</f>
        <v>pinkki</v>
      </c>
      <c r="BO485" s="39"/>
      <c r="BP485" s="115" t="s">
        <v>51</v>
      </c>
      <c r="BQ485" s="30"/>
      <c r="BS485" s="5"/>
      <c r="BU485" s="37"/>
      <c r="BV485" s="30" t="s">
        <v>51</v>
      </c>
      <c r="BX485" t="str">
        <f>IF(E485=1,VLOOKUP(D485,'2015'!$F$12:$AX$1887,43,FALSE),"-")</f>
        <v>punainen</v>
      </c>
      <c r="BY485" t="str">
        <f>IF(E485=1,VLOOKUP(D485,'2015'!$F$12:$AX$1887,44,FALSE),"-")</f>
        <v>musta</v>
      </c>
      <c r="BZ485" t="str">
        <f>IF(E485=1,VLOOKUP(D485,'2015'!$F$12:$AX$1887,45,FALSE),"-")</f>
        <v>musta</v>
      </c>
      <c r="CA485" s="31">
        <f t="shared" si="106"/>
        <v>11</v>
      </c>
      <c r="CB485" s="31">
        <f t="shared" si="107"/>
        <v>10</v>
      </c>
      <c r="CC485" s="31">
        <f t="shared" si="108"/>
        <v>0</v>
      </c>
      <c r="CD485" s="31">
        <f t="shared" si="109"/>
        <v>1</v>
      </c>
      <c r="CE485" s="31">
        <f t="shared" si="110"/>
        <v>0</v>
      </c>
      <c r="CO485" s="29" t="s">
        <v>34</v>
      </c>
      <c r="CP485" s="29" t="s">
        <v>34</v>
      </c>
    </row>
    <row r="486" spans="1:94" ht="15.75" thickBot="1" x14ac:dyDescent="0.3">
      <c r="A486" s="50"/>
      <c r="B486" s="50"/>
      <c r="C486" s="50" t="str">
        <f t="shared" si="117"/>
        <v>292_5_6779</v>
      </c>
      <c r="D486" s="51" t="str">
        <f t="shared" si="118"/>
        <v>292_5</v>
      </c>
      <c r="E486" s="224">
        <f>IFERROR(VLOOKUP(C486,'2015'!$C$12:$D$1887,2,FALSE),0)</f>
        <v>1</v>
      </c>
      <c r="F486" s="51">
        <f>IFERROR(K486-IFERROR(VLOOKUP(D486,'2015'!$F$12:$I$1887,4,FALSE),"ei löydy"),"ei löydy")</f>
        <v>0</v>
      </c>
      <c r="G486" s="224">
        <f>IFERROR(VLOOKUP(Työfile_2024!C486,Liikennemalli!$D$6:$G$1921,4,FALSE),0)</f>
        <v>1</v>
      </c>
      <c r="H486" s="225">
        <f>K486-IFERROR(VLOOKUP(Työfile_2024!D486,Liikennemalli!$C$6:$H$1921,6,FALSE),"ei löydy")</f>
        <v>0</v>
      </c>
      <c r="I486" s="80">
        <v>292</v>
      </c>
      <c r="J486" s="52">
        <v>5</v>
      </c>
      <c r="K486" s="52">
        <v>6779</v>
      </c>
      <c r="L486" s="53"/>
      <c r="M486" s="54"/>
      <c r="N486" s="54"/>
      <c r="O486" s="54"/>
      <c r="P486" s="54"/>
      <c r="Q486" s="55"/>
      <c r="R486" s="55"/>
      <c r="S486" s="55"/>
      <c r="T486" s="55"/>
      <c r="U486" s="52"/>
      <c r="V486" s="56">
        <v>778</v>
      </c>
      <c r="W486" s="56">
        <v>90</v>
      </c>
      <c r="X486" s="56">
        <v>795</v>
      </c>
      <c r="Y486" s="56">
        <f>VLOOKUP(D486,Liikennemalli24!$D$2:$F$1804,2,FALSE)</f>
        <v>599</v>
      </c>
      <c r="Z486" s="57">
        <f>VLOOKUP(D486,Liikennemalli24!$D$2:$F$1804,3,FALSE)</f>
        <v>0.74099999999999999</v>
      </c>
      <c r="AA486" s="178">
        <f>IF(G486=1,VLOOKUP(C486,Liikennemalli!$D$6:$H$1921,2,FALSE),"-")</f>
        <v>489.263512804279</v>
      </c>
      <c r="AB486" s="197">
        <f>IF(G486=1,VLOOKUP(C486,Liikennemalli!$D$6:$H$1921,3,FALSE),"-")</f>
        <v>0.71194368646439599</v>
      </c>
      <c r="AC486" s="134">
        <f>IF(E486=1,VLOOKUP(Työfile_2024!D486,'2015'!$F$12:$X$1887,18,FALSE),"-")</f>
        <v>558</v>
      </c>
      <c r="AD486" s="127">
        <f>IF(E486=1,VLOOKUP(Työfile_2024!D486,'2015'!$F$12:$X$1887,19,FALSE),"-")</f>
        <v>0.62</v>
      </c>
      <c r="AI486" s="127">
        <f>IF(E486=1,VLOOKUP(Työfile_2024!D486,'2015'!$F$12:$AB$1887,20,FALSE),"-")</f>
        <v>0</v>
      </c>
      <c r="AJ486" s="127">
        <f>IF(E486=1,VLOOKUP(Työfile_2024!D486,'2015'!$F$12:$AB$1887,21,FALSE),"-")</f>
        <v>0</v>
      </c>
      <c r="AK486" s="127">
        <f>IF(E486=1,VLOOKUP(Työfile_2024!D486,'2015'!$F$12:$AB$1887,22,FALSE),"-")</f>
        <v>0</v>
      </c>
      <c r="AL486" s="127">
        <f>IF(E486=1,VLOOKUP(Työfile_2024!D486,'2015'!$F$12:$AB$1887,23,FALSE),"-")</f>
        <v>0</v>
      </c>
      <c r="AM486" s="56">
        <f>VLOOKUP(Työfile_2024!D486,Tmatkat_20km_tarkasteltava_verk!$C$2:$D$1804,2,FALSE)</f>
        <v>121</v>
      </c>
      <c r="AN486" s="148">
        <f t="shared" si="115"/>
        <v>0.15552699228791775</v>
      </c>
      <c r="AO486" s="178">
        <f>IF(E486=1,VLOOKUP(Työfile_2024!D486,'2015'!$F$12:$AC$1887,24,FALSE),"-")</f>
        <v>343</v>
      </c>
      <c r="AP486" s="52" t="str">
        <f>VLOOKUP(D486,Tarkasteltava_verkko_2024_harva!$E$2:$I$1804,5,FALSE)</f>
        <v>tiivis</v>
      </c>
      <c r="AQ486" s="52">
        <f>VLOOKUP(D486,Tarkasteltava_verkko_2024_harva!$E$2:$I$1804,4,FALSE)</f>
        <v>0</v>
      </c>
      <c r="AR486" s="148">
        <v>0</v>
      </c>
      <c r="AS486" s="170" t="str">
        <f>IFERROR(VLOOKUP(C486,'2015'!$C$12:$AG$1887,30,FALSE),"-")</f>
        <v/>
      </c>
      <c r="AT486" s="148">
        <v>0</v>
      </c>
      <c r="AU486" s="170">
        <f>IFERROR(VLOOKUP(C486,'2015'!$C$12:$AG$1887,31,FALSE),"-")</f>
        <v>0</v>
      </c>
      <c r="AV486" s="106"/>
      <c r="AW486" s="63">
        <f>IFERROR(VLOOKUP(C486,Merkittävyysluokitus!$A$2:$J$1705,10,FALSE),"-")</f>
        <v>3</v>
      </c>
      <c r="AX486" s="175">
        <f>IFERROR(VLOOKUP(C486,Merkittävyysluokitus!$A$2:$J$1705,6,FALSE),"-")</f>
        <v>9.0310776255707754</v>
      </c>
      <c r="AY486" s="175">
        <f>IFERROR(VLOOKUP(C486,Merkittävyysluokitus!$A$2:$J$1705,7,FALSE),"-")</f>
        <v>2.8206666666666664</v>
      </c>
      <c r="AZ486" s="175">
        <f>IFERROR(VLOOKUP(C486,Merkittävyysluokitus!$A$2:$J$1705,8,FALSE),"-")</f>
        <v>5.2104109589041094</v>
      </c>
      <c r="BA486" s="175">
        <f>IFERROR(VLOOKUP(C486,Merkittävyysluokitus!$A$2:$J$1705,9,FALSE),"-")</f>
        <v>1</v>
      </c>
      <c r="BB486" s="203"/>
      <c r="BC486" s="203" t="str">
        <f t="shared" si="116"/>
        <v/>
      </c>
      <c r="BD486" s="39" t="str">
        <f t="shared" si="105"/>
        <v>pinkki</v>
      </c>
      <c r="BE486" s="68" t="str">
        <f t="shared" si="111"/>
        <v>punainen</v>
      </c>
      <c r="BF486" s="68" t="str">
        <f t="shared" si="112"/>
        <v>musta</v>
      </c>
      <c r="BG486" s="68" t="str">
        <f t="shared" si="113"/>
        <v>musta</v>
      </c>
      <c r="BH486" s="208" t="str">
        <f t="shared" si="114"/>
        <v>musta</v>
      </c>
      <c r="BI486" s="39"/>
      <c r="BJ486" s="39" t="str">
        <f>IF(F486="ei löydy","uusi tie",IF(E486=0,"tieosoite muuttunut",IF(E486=1,VLOOKUP(D486,'2015'!$F$12:$AL$1887,31,FALSE),"-")))</f>
        <v>punainen</v>
      </c>
      <c r="BK486" s="67" t="str">
        <f>IF(E486=1,VLOOKUP(D486,'2015'!$F$12:$AL$1887,32,FALSE),"-")</f>
        <v>punainen</v>
      </c>
      <c r="BL486" s="39" t="str">
        <f>IF(F486="ei löydy","uusi tie",IF(E486=0,"tieosoite muuttunut",IF(E486=1,VLOOKUP(D486,'2015'!$F$12:$AL$1887,33,FALSE),"-")))</f>
        <v>pinkki</v>
      </c>
      <c r="BM486" s="39"/>
      <c r="BN486" s="217" t="str">
        <f>VLOOKUP(D486,'2015'!$F$12:$AL$1887,33,FALSE)</f>
        <v>pinkki</v>
      </c>
      <c r="BO486" s="39"/>
      <c r="BP486" s="115" t="s">
        <v>9</v>
      </c>
      <c r="BQ486" s="30"/>
      <c r="BS486" s="5"/>
      <c r="BU486" s="37"/>
      <c r="BV486" s="30" t="s">
        <v>9</v>
      </c>
      <c r="BX486" t="str">
        <f>IF(E486=1,VLOOKUP(D486,'2015'!$F$12:$AX$1887,43,FALSE),"-")</f>
        <v>punainen</v>
      </c>
      <c r="BY486" t="str">
        <f>IF(E486=1,VLOOKUP(D486,'2015'!$F$12:$AX$1887,44,FALSE),"-")</f>
        <v>musta</v>
      </c>
      <c r="BZ486" t="str">
        <f>IF(E486=1,VLOOKUP(D486,'2015'!$F$12:$AX$1887,45,FALSE),"-")</f>
        <v>musta</v>
      </c>
      <c r="CA486" s="31">
        <f t="shared" si="106"/>
        <v>11</v>
      </c>
      <c r="CB486" s="31">
        <f t="shared" si="107"/>
        <v>10</v>
      </c>
      <c r="CC486" s="31">
        <f t="shared" si="108"/>
        <v>0</v>
      </c>
      <c r="CD486" s="31">
        <f t="shared" si="109"/>
        <v>1</v>
      </c>
      <c r="CE486" s="31">
        <f t="shared" si="110"/>
        <v>0</v>
      </c>
      <c r="CO486" s="2" t="s">
        <v>35</v>
      </c>
      <c r="CP486" s="2" t="s">
        <v>35</v>
      </c>
    </row>
    <row r="487" spans="1:94" ht="15.75" thickBot="1" x14ac:dyDescent="0.3">
      <c r="A487" s="50"/>
      <c r="B487" s="50"/>
      <c r="C487" s="50" t="str">
        <f t="shared" si="117"/>
        <v>295_1_7539</v>
      </c>
      <c r="D487" s="51" t="str">
        <f t="shared" si="118"/>
        <v>295_1</v>
      </c>
      <c r="E487" s="224">
        <f>IFERROR(VLOOKUP(C487,'2015'!$C$12:$D$1887,2,FALSE),0)</f>
        <v>0</v>
      </c>
      <c r="F487" s="51">
        <f>IFERROR(K487-IFERROR(VLOOKUP(D487,'2015'!$F$12:$I$1887,4,FALSE),"ei löydy"),"ei löydy")</f>
        <v>5853</v>
      </c>
      <c r="G487" s="224">
        <f>IFERROR(VLOOKUP(Työfile_2024!C487,Liikennemalli!$D$6:$G$1921,4,FALSE),0)</f>
        <v>1</v>
      </c>
      <c r="H487" s="225">
        <f>K487-IFERROR(VLOOKUP(Työfile_2024!D487,Liikennemalli!$C$6:$H$1921,6,FALSE),"ei löydy")</f>
        <v>0</v>
      </c>
      <c r="I487" s="80">
        <v>295</v>
      </c>
      <c r="J487" s="52">
        <v>1</v>
      </c>
      <c r="K487" s="52">
        <v>7539</v>
      </c>
      <c r="L487" s="53"/>
      <c r="M487" s="54"/>
      <c r="N487" s="54"/>
      <c r="O487" s="54"/>
      <c r="P487" s="54"/>
      <c r="Q487" s="55"/>
      <c r="R487" s="55"/>
      <c r="S487" s="55"/>
      <c r="T487" s="55"/>
      <c r="U487" s="52"/>
      <c r="V487" s="56">
        <v>1416.6303223239156</v>
      </c>
      <c r="W487" s="56">
        <v>129.3115797851174</v>
      </c>
      <c r="X487" s="56">
        <v>1472.0007958615201</v>
      </c>
      <c r="Y487" s="56">
        <f>VLOOKUP(D487,Liikennemalli24!$D$2:$F$1804,2,FALSE)</f>
        <v>221</v>
      </c>
      <c r="Z487" s="57">
        <f>VLOOKUP(D487,Liikennemalli24!$D$2:$F$1804,3,FALSE)</f>
        <v>0.35099999999999998</v>
      </c>
      <c r="AA487" s="178">
        <f>IF(G487=1,VLOOKUP(C487,Liikennemalli!$D$6:$H$1921,2,FALSE),"-")</f>
        <v>22.2633017267725</v>
      </c>
      <c r="AB487" s="197">
        <f>IF(G487=1,VLOOKUP(C487,Liikennemalli!$D$6:$H$1921,3,FALSE),"-")</f>
        <v>0.48555363932420598</v>
      </c>
      <c r="AC487" s="134" t="str">
        <f>IF(E487=1,VLOOKUP(Työfile_2024!D487,'2015'!$F$12:$X$1887,18,FALSE),"-")</f>
        <v>-</v>
      </c>
      <c r="AD487" s="127" t="str">
        <f>IF(E487=1,VLOOKUP(Työfile_2024!D487,'2015'!$F$12:$X$1887,19,FALSE),"-")</f>
        <v>-</v>
      </c>
      <c r="AI487" s="127" t="str">
        <f>IF(E487=1,VLOOKUP(Työfile_2024!D487,'2015'!$F$12:$AB$1887,20,FALSE),"-")</f>
        <v>-</v>
      </c>
      <c r="AJ487" s="127" t="str">
        <f>IF(E487=1,VLOOKUP(Työfile_2024!D487,'2015'!$F$12:$AB$1887,21,FALSE),"-")</f>
        <v>-</v>
      </c>
      <c r="AK487" s="127" t="str">
        <f>IF(E487=1,VLOOKUP(Työfile_2024!D487,'2015'!$F$12:$AB$1887,22,FALSE),"-")</f>
        <v>-</v>
      </c>
      <c r="AL487" s="127" t="str">
        <f>IF(E487=1,VLOOKUP(Työfile_2024!D487,'2015'!$F$12:$AB$1887,23,FALSE),"-")</f>
        <v>-</v>
      </c>
      <c r="AM487" s="56">
        <f>VLOOKUP(Työfile_2024!D487,Tmatkat_20km_tarkasteltava_verk!$C$2:$D$1804,2,FALSE)</f>
        <v>354</v>
      </c>
      <c r="AN487" s="148">
        <f t="shared" si="115"/>
        <v>0.24988876379497482</v>
      </c>
      <c r="AO487" s="178" t="str">
        <f>IF(E487=1,VLOOKUP(Työfile_2024!D487,'2015'!$F$12:$AC$1887,24,FALSE),"-")</f>
        <v>-</v>
      </c>
      <c r="AP487" s="52" t="str">
        <f>VLOOKUP(D487,Tarkasteltava_verkko_2024_harva!$E$2:$I$1804,5,FALSE)</f>
        <v>tiivis</v>
      </c>
      <c r="AQ487" s="52">
        <f>VLOOKUP(D487,Tarkasteltava_verkko_2024_harva!$E$2:$I$1804,4,FALSE)</f>
        <v>0</v>
      </c>
      <c r="AR487" s="148">
        <v>0</v>
      </c>
      <c r="AS487" s="170" t="str">
        <f>IFERROR(VLOOKUP(C487,'2015'!$C$12:$AG$1887,30,FALSE),"-")</f>
        <v>-</v>
      </c>
      <c r="AT487" s="148">
        <v>0</v>
      </c>
      <c r="AU487" s="170" t="str">
        <f>IFERROR(VLOOKUP(C487,'2015'!$C$12:$AG$1887,31,FALSE),"-")</f>
        <v>-</v>
      </c>
      <c r="AV487" s="106"/>
      <c r="AW487" s="63">
        <f>IFERROR(VLOOKUP(C487,Merkittävyysluokitus!$A$2:$J$1705,10,FALSE),"-")</f>
        <v>2</v>
      </c>
      <c r="AX487" s="175">
        <f>IFERROR(VLOOKUP(C487,Merkittävyysluokitus!$A$2:$J$1705,6,FALSE),"-")</f>
        <v>11.30880593607306</v>
      </c>
      <c r="AY487" s="175">
        <f>IFERROR(VLOOKUP(C487,Merkittävyysluokitus!$A$2:$J$1705,7,FALSE),"-")</f>
        <v>4</v>
      </c>
      <c r="AZ487" s="175">
        <f>IFERROR(VLOOKUP(C487,Merkittävyysluokitus!$A$2:$J$1705,8,FALSE),"-")</f>
        <v>5.8088059360730604</v>
      </c>
      <c r="BA487" s="175">
        <f>IFERROR(VLOOKUP(C487,Merkittävyysluokitus!$A$2:$J$1705,9,FALSE),"-")</f>
        <v>1.5</v>
      </c>
      <c r="BB487" s="203"/>
      <c r="BC487" s="203" t="str">
        <f t="shared" si="116"/>
        <v>tieosoite muuttunut</v>
      </c>
      <c r="BD487" s="39" t="str">
        <f t="shared" si="105"/>
        <v>musta</v>
      </c>
      <c r="BE487" s="68" t="str">
        <f t="shared" si="111"/>
        <v>musta</v>
      </c>
      <c r="BF487" s="68" t="str">
        <f t="shared" si="112"/>
        <v>musta</v>
      </c>
      <c r="BG487" s="68" t="str">
        <f t="shared" si="113"/>
        <v>musta</v>
      </c>
      <c r="BH487" s="208" t="str">
        <f t="shared" si="114"/>
        <v>musta</v>
      </c>
      <c r="BI487" s="39"/>
      <c r="BJ487" s="39" t="str">
        <f>IF(F487="ei löydy","uusi tie",IF(E487=0,"tieosoite muuttunut",IF(E487=1,VLOOKUP(D487,'2015'!$F$12:$AL$1887,31,FALSE),"-")))</f>
        <v>tieosoite muuttunut</v>
      </c>
      <c r="BK487" s="67" t="str">
        <f>IF(E487=1,VLOOKUP(D487,'2015'!$F$12:$AL$1887,32,FALSE),"-")</f>
        <v>-</v>
      </c>
      <c r="BL487" s="39" t="str">
        <f>IF(F487="ei löydy","uusi tie",IF(E487=0,"tieosoite muuttunut",IF(E487=1,VLOOKUP(D487,'2015'!$F$12:$AL$1887,33,FALSE),"-")))</f>
        <v>tieosoite muuttunut</v>
      </c>
      <c r="BM487" s="39"/>
      <c r="BN487" s="217" t="str">
        <f>VLOOKUP(D487,'2015'!$F$12:$AL$1887,33,FALSE)</f>
        <v>punainen</v>
      </c>
      <c r="BO487" s="39"/>
      <c r="BP487" s="115" t="s">
        <v>9</v>
      </c>
      <c r="BQ487" s="30"/>
      <c r="BS487" s="5"/>
      <c r="BU487" s="37"/>
      <c r="BV487" s="30" t="s">
        <v>9</v>
      </c>
      <c r="BX487" t="str">
        <f>IF(E487=1,VLOOKUP(D487,'2015'!$F$12:$AX$1887,43,FALSE),"-")</f>
        <v>-</v>
      </c>
      <c r="BY487" t="str">
        <f>IF(E487=1,VLOOKUP(D487,'2015'!$F$12:$AX$1887,44,FALSE),"-")</f>
        <v>-</v>
      </c>
      <c r="BZ487" t="str">
        <f>IF(E487=1,VLOOKUP(D487,'2015'!$F$12:$AX$1887,45,FALSE),"-")</f>
        <v>-</v>
      </c>
      <c r="CA487" s="31">
        <f t="shared" si="106"/>
        <v>21</v>
      </c>
      <c r="CB487" s="31">
        <f t="shared" si="107"/>
        <v>10</v>
      </c>
      <c r="CC487" s="31">
        <f t="shared" si="108"/>
        <v>10</v>
      </c>
      <c r="CD487" s="31">
        <f t="shared" si="109"/>
        <v>1</v>
      </c>
      <c r="CE487" s="31">
        <f t="shared" si="110"/>
        <v>0</v>
      </c>
      <c r="CO487" s="2" t="s">
        <v>35</v>
      </c>
      <c r="CP487" s="2" t="s">
        <v>35</v>
      </c>
    </row>
    <row r="488" spans="1:94" ht="15.75" thickBot="1" x14ac:dyDescent="0.3">
      <c r="A488" s="50"/>
      <c r="B488" s="50"/>
      <c r="C488" s="50" t="str">
        <f t="shared" si="117"/>
        <v>295_3_8120</v>
      </c>
      <c r="D488" s="51" t="str">
        <f t="shared" si="118"/>
        <v>295_3</v>
      </c>
      <c r="E488" s="224">
        <f>IFERROR(VLOOKUP(C488,'2015'!$C$12:$D$1887,2,FALSE),0)</f>
        <v>1</v>
      </c>
      <c r="F488" s="51">
        <f>IFERROR(K488-IFERROR(VLOOKUP(D488,'2015'!$F$12:$I$1887,4,FALSE),"ei löydy"),"ei löydy")</f>
        <v>0</v>
      </c>
      <c r="G488" s="224">
        <f>IFERROR(VLOOKUP(Työfile_2024!C488,Liikennemalli!$D$6:$G$1921,4,FALSE),0)</f>
        <v>1</v>
      </c>
      <c r="H488" s="225">
        <f>K488-IFERROR(VLOOKUP(Työfile_2024!D488,Liikennemalli!$C$6:$H$1921,6,FALSE),"ei löydy")</f>
        <v>0</v>
      </c>
      <c r="I488" s="80">
        <v>295</v>
      </c>
      <c r="J488" s="52">
        <v>3</v>
      </c>
      <c r="K488" s="52">
        <v>8120</v>
      </c>
      <c r="L488" s="53"/>
      <c r="M488" s="54"/>
      <c r="N488" s="54"/>
      <c r="O488" s="54"/>
      <c r="P488" s="54"/>
      <c r="Q488" s="55"/>
      <c r="R488" s="55"/>
      <c r="S488" s="55"/>
      <c r="T488" s="55"/>
      <c r="U488" s="52"/>
      <c r="V488" s="56">
        <v>1857.5512315270937</v>
      </c>
      <c r="W488" s="56">
        <v>196.95098522167487</v>
      </c>
      <c r="X488" s="56">
        <v>1948.6235221674876</v>
      </c>
      <c r="Y488" s="56">
        <f>VLOOKUP(D488,Liikennemalli24!$D$2:$F$1804,2,FALSE)</f>
        <v>166</v>
      </c>
      <c r="Z488" s="57">
        <f>VLOOKUP(D488,Liikennemalli24!$D$2:$F$1804,3,FALSE)</f>
        <v>0.248</v>
      </c>
      <c r="AA488" s="178">
        <f>IF(G488=1,VLOOKUP(C488,Liikennemalli!$D$6:$H$1921,2,FALSE),"-")</f>
        <v>252.37435814657201</v>
      </c>
      <c r="AB488" s="197">
        <f>IF(G488=1,VLOOKUP(C488,Liikennemalli!$D$6:$H$1921,3,FALSE),"-")</f>
        <v>0.43571950234764001</v>
      </c>
      <c r="AC488" s="134">
        <f>IF(E488=1,VLOOKUP(Työfile_2024!D488,'2015'!$F$12:$X$1887,18,FALSE),"-")</f>
        <v>0</v>
      </c>
      <c r="AD488" s="127">
        <f>IF(E488=1,VLOOKUP(Työfile_2024!D488,'2015'!$F$12:$X$1887,19,FALSE),"-")</f>
        <v>0</v>
      </c>
      <c r="AI488" s="127" t="str">
        <f>IF(E488=1,VLOOKUP(Työfile_2024!D488,'2015'!$F$12:$AB$1887,20,FALSE),"-")</f>
        <v>0-1 000</v>
      </c>
      <c r="AJ488" s="127" t="str">
        <f>IF(E488=1,VLOOKUP(Työfile_2024!D488,'2015'!$F$12:$AB$1887,21,FALSE),"-")</f>
        <v>0-1 000</v>
      </c>
      <c r="AK488" s="127" t="str">
        <f>IF(E488=1,VLOOKUP(Työfile_2024!D488,'2015'!$F$12:$AB$1887,22,FALSE),"-")</f>
        <v>80-100 %</v>
      </c>
      <c r="AL488" s="127" t="str">
        <f>IF(E488=1,VLOOKUP(Työfile_2024!D488,'2015'!$F$12:$AB$1887,23,FALSE),"-")</f>
        <v>60-80 %</v>
      </c>
      <c r="AM488" s="56">
        <f>VLOOKUP(Työfile_2024!D488,Tmatkat_20km_tarkasteltava_verk!$C$2:$D$1804,2,FALSE)</f>
        <v>477</v>
      </c>
      <c r="AN488" s="148">
        <f t="shared" si="115"/>
        <v>0.25678968736052471</v>
      </c>
      <c r="AO488" s="178">
        <f>IF(E488=1,VLOOKUP(Työfile_2024!D488,'2015'!$F$12:$AC$1887,24,FALSE),"-")</f>
        <v>340</v>
      </c>
      <c r="AP488" s="52" t="str">
        <f>VLOOKUP(D488,Tarkasteltava_verkko_2024_harva!$E$2:$I$1804,5,FALSE)</f>
        <v>tiivis</v>
      </c>
      <c r="AQ488" s="52">
        <f>VLOOKUP(D488,Tarkasteltava_verkko_2024_harva!$E$2:$I$1804,4,FALSE)</f>
        <v>0</v>
      </c>
      <c r="AR488" s="148">
        <v>0.41219211822660101</v>
      </c>
      <c r="AS488" s="170">
        <f>IFERROR(VLOOKUP(C488,'2015'!$C$12:$AG$1887,30,FALSE),"-")</f>
        <v>0</v>
      </c>
      <c r="AT488" s="148">
        <v>0.15652709359605912</v>
      </c>
      <c r="AU488" s="170">
        <f>IFERROR(VLOOKUP(C488,'2015'!$C$12:$AG$1887,31,FALSE),"-")</f>
        <v>0</v>
      </c>
      <c r="AV488" s="106"/>
      <c r="AW488" s="63">
        <f>IFERROR(VLOOKUP(C488,Merkittävyysluokitus!$A$2:$J$1705,10,FALSE),"-")</f>
        <v>2</v>
      </c>
      <c r="AX488" s="175">
        <f>IFERROR(VLOOKUP(C488,Merkittävyysluokitus!$A$2:$J$1705,6,FALSE),"-")</f>
        <v>10.773593607305935</v>
      </c>
      <c r="AY488" s="175">
        <f>IFERROR(VLOOKUP(C488,Merkittävyysluokitus!$A$2:$J$1705,7,FALSE),"-")</f>
        <v>4</v>
      </c>
      <c r="AZ488" s="175">
        <f>IFERROR(VLOOKUP(C488,Merkittävyysluokitus!$A$2:$J$1705,8,FALSE),"-")</f>
        <v>5.1069269406392692</v>
      </c>
      <c r="BA488" s="175">
        <f>IFERROR(VLOOKUP(C488,Merkittävyysluokitus!$A$2:$J$1705,9,FALSE),"-")</f>
        <v>1.6666666666666665</v>
      </c>
      <c r="BB488" s="203"/>
      <c r="BC488" s="203" t="str">
        <f t="shared" si="116"/>
        <v>muutos</v>
      </c>
      <c r="BD488" s="39" t="str">
        <f t="shared" si="105"/>
        <v>musta</v>
      </c>
      <c r="BE488" s="68" t="str">
        <f t="shared" si="111"/>
        <v>musta</v>
      </c>
      <c r="BF488" s="68" t="str">
        <f t="shared" si="112"/>
        <v>musta</v>
      </c>
      <c r="BG488" s="68" t="str">
        <f t="shared" si="113"/>
        <v>musta</v>
      </c>
      <c r="BH488" s="208" t="str">
        <f t="shared" si="114"/>
        <v>musta</v>
      </c>
      <c r="BI488" s="39"/>
      <c r="BJ488" s="39" t="str">
        <f>IF(F488="ei löydy","uusi tie",IF(E488=0,"tieosoite muuttunut",IF(E488=1,VLOOKUP(D488,'2015'!$F$12:$AL$1887,31,FALSE),"-")))</f>
        <v>punainen</v>
      </c>
      <c r="BK488" s="67" t="str">
        <f>IF(E488=1,VLOOKUP(D488,'2015'!$F$12:$AL$1887,32,FALSE),"-")</f>
        <v>punainen/musta</v>
      </c>
      <c r="BL488" s="39" t="str">
        <f>IF(F488="ei löydy","uusi tie",IF(E488=0,"tieosoite muuttunut",IF(E488=1,VLOOKUP(D488,'2015'!$F$12:$AL$1887,33,FALSE),"-")))</f>
        <v>punainen/musta</v>
      </c>
      <c r="BM488" s="39"/>
      <c r="BN488" s="217" t="str">
        <f>VLOOKUP(D488,'2015'!$F$12:$AL$1887,33,FALSE)</f>
        <v>punainen/musta</v>
      </c>
      <c r="BO488" s="39"/>
      <c r="BP488" s="115" t="s">
        <v>9</v>
      </c>
      <c r="BQ488" s="30"/>
      <c r="BS488" s="5"/>
      <c r="BU488" s="37"/>
      <c r="BV488" s="30" t="s">
        <v>9</v>
      </c>
      <c r="BX488">
        <f>IF(E488=1,VLOOKUP(D488,'2015'!$F$12:$AX$1887,43,FALSE),"-")</f>
        <v>0</v>
      </c>
      <c r="BY488">
        <f>IF(E488=1,VLOOKUP(D488,'2015'!$F$12:$AX$1887,44,FALSE),"-")</f>
        <v>0</v>
      </c>
      <c r="BZ488">
        <f>IF(E488=1,VLOOKUP(D488,'2015'!$F$12:$AX$1887,45,FALSE),"-")</f>
        <v>0</v>
      </c>
      <c r="CA488" s="31">
        <f t="shared" si="106"/>
        <v>1</v>
      </c>
      <c r="CB488" s="31">
        <f t="shared" si="107"/>
        <v>0</v>
      </c>
      <c r="CC488" s="31">
        <f t="shared" si="108"/>
        <v>0</v>
      </c>
      <c r="CD488" s="31">
        <f t="shared" si="109"/>
        <v>1</v>
      </c>
      <c r="CE488" s="31">
        <f t="shared" si="110"/>
        <v>0</v>
      </c>
      <c r="CO488" s="2" t="s">
        <v>35</v>
      </c>
      <c r="CP488" s="2" t="s">
        <v>35</v>
      </c>
    </row>
    <row r="489" spans="1:94" ht="15.75" thickBot="1" x14ac:dyDescent="0.3">
      <c r="A489" s="50"/>
      <c r="B489" s="50"/>
      <c r="C489" s="50" t="str">
        <f t="shared" si="117"/>
        <v>295_4_5206</v>
      </c>
      <c r="D489" s="51" t="str">
        <f t="shared" si="118"/>
        <v>295_4</v>
      </c>
      <c r="E489" s="224">
        <f>IFERROR(VLOOKUP(C489,'2015'!$C$12:$D$1887,2,FALSE),0)</f>
        <v>0</v>
      </c>
      <c r="F489" s="51">
        <f>IFERROR(K489-IFERROR(VLOOKUP(D489,'2015'!$F$12:$I$1887,4,FALSE),"ei löydy"),"ei löydy")</f>
        <v>3765</v>
      </c>
      <c r="G489" s="224">
        <f>IFERROR(VLOOKUP(Työfile_2024!C489,Liikennemalli!$D$6:$G$1921,4,FALSE),0)</f>
        <v>1</v>
      </c>
      <c r="H489" s="225">
        <f>K489-IFERROR(VLOOKUP(Työfile_2024!D489,Liikennemalli!$C$6:$H$1921,6,FALSE),"ei löydy")</f>
        <v>0</v>
      </c>
      <c r="I489" s="80">
        <v>295</v>
      </c>
      <c r="J489" s="52">
        <v>4</v>
      </c>
      <c r="K489" s="52">
        <v>5206</v>
      </c>
      <c r="L489" s="53"/>
      <c r="M489" s="54"/>
      <c r="N489" s="54"/>
      <c r="O489" s="54"/>
      <c r="P489" s="54"/>
      <c r="Q489" s="55"/>
      <c r="R489" s="55"/>
      <c r="S489" s="55"/>
      <c r="T489" s="55"/>
      <c r="U489" s="52"/>
      <c r="V489" s="56">
        <v>2395.8382635420667</v>
      </c>
      <c r="W489" s="56">
        <v>139.46523242412601</v>
      </c>
      <c r="X489" s="56">
        <v>2438.8665001920863</v>
      </c>
      <c r="Y489" s="56">
        <f>VLOOKUP(D489,Liikennemalli24!$D$2:$F$1804,2,FALSE)</f>
        <v>181</v>
      </c>
      <c r="Z489" s="57">
        <f>VLOOKUP(D489,Liikennemalli24!$D$2:$F$1804,3,FALSE)</f>
        <v>0.34300000000000003</v>
      </c>
      <c r="AA489" s="178">
        <f>IF(G489=1,VLOOKUP(C489,Liikennemalli!$D$6:$H$1921,2,FALSE),"-")</f>
        <v>286.7136604831025</v>
      </c>
      <c r="AB489" s="197">
        <f>IF(G489=1,VLOOKUP(C489,Liikennemalli!$D$6:$H$1921,3,FALSE),"-")</f>
        <v>0.308528122798918</v>
      </c>
      <c r="AC489" s="134" t="str">
        <f>IF(E489=1,VLOOKUP(Työfile_2024!D489,'2015'!$F$12:$X$1887,18,FALSE),"-")</f>
        <v>-</v>
      </c>
      <c r="AD489" s="127" t="str">
        <f>IF(E489=1,VLOOKUP(Työfile_2024!D489,'2015'!$F$12:$X$1887,19,FALSE),"-")</f>
        <v>-</v>
      </c>
      <c r="AI489" s="127" t="str">
        <f>IF(E489=1,VLOOKUP(Työfile_2024!D489,'2015'!$F$12:$AB$1887,20,FALSE),"-")</f>
        <v>-</v>
      </c>
      <c r="AJ489" s="127" t="str">
        <f>IF(E489=1,VLOOKUP(Työfile_2024!D489,'2015'!$F$12:$AB$1887,21,FALSE),"-")</f>
        <v>-</v>
      </c>
      <c r="AK489" s="127" t="str">
        <f>IF(E489=1,VLOOKUP(Työfile_2024!D489,'2015'!$F$12:$AB$1887,22,FALSE),"-")</f>
        <v>-</v>
      </c>
      <c r="AL489" s="127" t="str">
        <f>IF(E489=1,VLOOKUP(Työfile_2024!D489,'2015'!$F$12:$AB$1887,23,FALSE),"-")</f>
        <v>-</v>
      </c>
      <c r="AM489" s="56">
        <f>VLOOKUP(Työfile_2024!D489,Tmatkat_20km_tarkasteltava_verk!$C$2:$D$1804,2,FALSE)</f>
        <v>595</v>
      </c>
      <c r="AN489" s="148">
        <f t="shared" si="115"/>
        <v>0.24834731503133156</v>
      </c>
      <c r="AO489" s="178" t="str">
        <f>IF(E489=1,VLOOKUP(Työfile_2024!D489,'2015'!$F$12:$AC$1887,24,FALSE),"-")</f>
        <v>-</v>
      </c>
      <c r="AP489" s="52" t="str">
        <f>VLOOKUP(D489,Tarkasteltava_verkko_2024_harva!$E$2:$I$1804,5,FALSE)</f>
        <v>tiivis</v>
      </c>
      <c r="AQ489" s="52">
        <f>VLOOKUP(D489,Tarkasteltava_verkko_2024_harva!$E$2:$I$1804,4,FALSE)</f>
        <v>0</v>
      </c>
      <c r="AR489" s="148">
        <v>0.46100653092585481</v>
      </c>
      <c r="AS489" s="170" t="str">
        <f>IFERROR(VLOOKUP(C489,'2015'!$C$12:$AG$1887,30,FALSE),"-")</f>
        <v>-</v>
      </c>
      <c r="AT489" s="148">
        <v>0.99980791394544755</v>
      </c>
      <c r="AU489" s="170" t="str">
        <f>IFERROR(VLOOKUP(C489,'2015'!$C$12:$AG$1887,31,FALSE),"-")</f>
        <v>-</v>
      </c>
      <c r="AV489" s="106"/>
      <c r="AW489" s="63">
        <f>IFERROR(VLOOKUP(C489,Merkittävyysluokitus!$A$2:$J$1705,10,FALSE),"-")</f>
        <v>2</v>
      </c>
      <c r="AX489" s="175">
        <f>IFERROR(VLOOKUP(C489,Merkittävyysluokitus!$A$2:$J$1705,6,FALSE),"-")</f>
        <v>11.666666666666666</v>
      </c>
      <c r="AY489" s="175">
        <f>IFERROR(VLOOKUP(C489,Merkittävyysluokitus!$A$2:$J$1705,7,FALSE),"-")</f>
        <v>4</v>
      </c>
      <c r="AZ489" s="175">
        <f>IFERROR(VLOOKUP(C489,Merkittävyysluokitus!$A$2:$J$1705,8,FALSE),"-")</f>
        <v>5.6666666666666661</v>
      </c>
      <c r="BA489" s="175">
        <f>IFERROR(VLOOKUP(C489,Merkittävyysluokitus!$A$2:$J$1705,9,FALSE),"-")</f>
        <v>2</v>
      </c>
      <c r="BB489" s="203"/>
      <c r="BC489" s="203" t="str">
        <f t="shared" si="116"/>
        <v>tieosoite muuttunut</v>
      </c>
      <c r="BD489" s="39" t="str">
        <f t="shared" si="105"/>
        <v>musta</v>
      </c>
      <c r="BE489" s="68" t="str">
        <f t="shared" si="111"/>
        <v>musta</v>
      </c>
      <c r="BF489" s="68" t="str">
        <f t="shared" si="112"/>
        <v>musta</v>
      </c>
      <c r="BG489" s="68" t="str">
        <f t="shared" si="113"/>
        <v>musta</v>
      </c>
      <c r="BH489" s="208" t="str">
        <f t="shared" si="114"/>
        <v>musta</v>
      </c>
      <c r="BI489" s="39"/>
      <c r="BJ489" s="39" t="str">
        <f>IF(F489="ei löydy","uusi tie",IF(E489=0,"tieosoite muuttunut",IF(E489=1,VLOOKUP(D489,'2015'!$F$12:$AL$1887,31,FALSE),"-")))</f>
        <v>tieosoite muuttunut</v>
      </c>
      <c r="BK489" s="67" t="str">
        <f>IF(E489=1,VLOOKUP(D489,'2015'!$F$12:$AL$1887,32,FALSE),"-")</f>
        <v>-</v>
      </c>
      <c r="BL489" s="39" t="str">
        <f>IF(F489="ei löydy","uusi tie",IF(E489=0,"tieosoite muuttunut",IF(E489=1,VLOOKUP(D489,'2015'!$F$12:$AL$1887,33,FALSE),"-")))</f>
        <v>tieosoite muuttunut</v>
      </c>
      <c r="BM489" s="39"/>
      <c r="BN489" s="217" t="str">
        <f>VLOOKUP(D489,'2015'!$F$12:$AL$1887,33,FALSE)</f>
        <v>musta</v>
      </c>
      <c r="BO489" s="39"/>
      <c r="BP489" s="115" t="s">
        <v>50</v>
      </c>
      <c r="BQ489" s="30"/>
      <c r="BS489" s="5"/>
      <c r="BU489" s="37"/>
      <c r="BV489" s="30" t="s">
        <v>50</v>
      </c>
      <c r="BX489" t="str">
        <f>IF(E489=1,VLOOKUP(D489,'2015'!$F$12:$AX$1887,43,FALSE),"-")</f>
        <v>-</v>
      </c>
      <c r="BY489" t="str">
        <f>IF(E489=1,VLOOKUP(D489,'2015'!$F$12:$AX$1887,44,FALSE),"-")</f>
        <v>-</v>
      </c>
      <c r="BZ489" t="str">
        <f>IF(E489=1,VLOOKUP(D489,'2015'!$F$12:$AX$1887,45,FALSE),"-")</f>
        <v>-</v>
      </c>
      <c r="CA489" s="31">
        <f t="shared" si="106"/>
        <v>30</v>
      </c>
      <c r="CB489" s="31">
        <f t="shared" si="107"/>
        <v>10</v>
      </c>
      <c r="CC489" s="31">
        <f t="shared" si="108"/>
        <v>10</v>
      </c>
      <c r="CD489" s="31">
        <f t="shared" si="109"/>
        <v>10</v>
      </c>
      <c r="CE489" s="31">
        <f t="shared" si="110"/>
        <v>0</v>
      </c>
      <c r="CO489" s="32" t="s">
        <v>34</v>
      </c>
      <c r="CP489" s="2" t="s">
        <v>35</v>
      </c>
    </row>
    <row r="490" spans="1:94" ht="15.75" thickBot="1" x14ac:dyDescent="0.3">
      <c r="A490" s="50"/>
      <c r="B490" s="50"/>
      <c r="C490" s="50" t="str">
        <f t="shared" si="117"/>
        <v>295_6_11232</v>
      </c>
      <c r="D490" s="51" t="str">
        <f t="shared" si="118"/>
        <v>295_6</v>
      </c>
      <c r="E490" s="224">
        <f>IFERROR(VLOOKUP(C490,'2015'!$C$12:$D$1887,2,FALSE),0)</f>
        <v>0</v>
      </c>
      <c r="F490" s="51">
        <f>IFERROR(K490-IFERROR(VLOOKUP(D490,'2015'!$F$12:$I$1887,4,FALSE),"ei löydy"),"ei löydy")</f>
        <v>4417</v>
      </c>
      <c r="G490" s="224">
        <f>IFERROR(VLOOKUP(Työfile_2024!C490,Liikennemalli!$D$6:$G$1921,4,FALSE),0)</f>
        <v>1</v>
      </c>
      <c r="H490" s="225">
        <f>K490-IFERROR(VLOOKUP(Työfile_2024!D490,Liikennemalli!$C$6:$H$1921,6,FALSE),"ei löydy")</f>
        <v>0</v>
      </c>
      <c r="I490" s="80">
        <v>295</v>
      </c>
      <c r="J490" s="52">
        <v>6</v>
      </c>
      <c r="K490" s="52">
        <v>11232</v>
      </c>
      <c r="L490" s="53"/>
      <c r="M490" s="54"/>
      <c r="N490" s="54"/>
      <c r="O490" s="54"/>
      <c r="P490" s="54"/>
      <c r="Q490" s="55"/>
      <c r="R490" s="55"/>
      <c r="S490" s="55"/>
      <c r="T490" s="55"/>
      <c r="U490" s="52"/>
      <c r="V490" s="56">
        <v>735.60933048433048</v>
      </c>
      <c r="W490" s="56">
        <v>75.394943019943014</v>
      </c>
      <c r="X490" s="56">
        <v>705.97400284900289</v>
      </c>
      <c r="Y490" s="56">
        <f>VLOOKUP(D490,Liikennemalli24!$D$2:$F$1804,2,FALSE)</f>
        <v>146</v>
      </c>
      <c r="Z490" s="57">
        <f>VLOOKUP(D490,Liikennemalli24!$D$2:$F$1804,3,FALSE)</f>
        <v>0.36199999999999999</v>
      </c>
      <c r="AA490" s="178">
        <f>IF(G490=1,VLOOKUP(C490,Liikennemalli!$D$6:$H$1921,2,FALSE),"-")</f>
        <v>101.78432354792</v>
      </c>
      <c r="AB490" s="197">
        <f>IF(G490=1,VLOOKUP(C490,Liikennemalli!$D$6:$H$1921,3,FALSE),"-")</f>
        <v>0.40805294006658799</v>
      </c>
      <c r="AC490" s="134" t="str">
        <f>IF(E490=1,VLOOKUP(Työfile_2024!D490,'2015'!$F$12:$X$1887,18,FALSE),"-")</f>
        <v>-</v>
      </c>
      <c r="AD490" s="127" t="str">
        <f>IF(E490=1,VLOOKUP(Työfile_2024!D490,'2015'!$F$12:$X$1887,19,FALSE),"-")</f>
        <v>-</v>
      </c>
      <c r="AI490" s="127" t="str">
        <f>IF(E490=1,VLOOKUP(Työfile_2024!D490,'2015'!$F$12:$AB$1887,20,FALSE),"-")</f>
        <v>-</v>
      </c>
      <c r="AJ490" s="127" t="str">
        <f>IF(E490=1,VLOOKUP(Työfile_2024!D490,'2015'!$F$12:$AB$1887,21,FALSE),"-")</f>
        <v>-</v>
      </c>
      <c r="AK490" s="127" t="str">
        <f>IF(E490=1,VLOOKUP(Työfile_2024!D490,'2015'!$F$12:$AB$1887,22,FALSE),"-")</f>
        <v>-</v>
      </c>
      <c r="AL490" s="127" t="str">
        <f>IF(E490=1,VLOOKUP(Työfile_2024!D490,'2015'!$F$12:$AB$1887,23,FALSE),"-")</f>
        <v>-</v>
      </c>
      <c r="AM490" s="56">
        <f>VLOOKUP(Työfile_2024!D490,Tmatkat_20km_tarkasteltava_verk!$C$2:$D$1804,2,FALSE)</f>
        <v>153</v>
      </c>
      <c r="AN490" s="148">
        <f t="shared" si="115"/>
        <v>0.20799083652087949</v>
      </c>
      <c r="AO490" s="178" t="str">
        <f>IF(E490=1,VLOOKUP(Työfile_2024!D490,'2015'!$F$12:$AC$1887,24,FALSE),"-")</f>
        <v>-</v>
      </c>
      <c r="AP490" s="52" t="str">
        <f>VLOOKUP(D490,Tarkasteltava_verkko_2024_harva!$E$2:$I$1804,5,FALSE)</f>
        <v>tiivis</v>
      </c>
      <c r="AQ490" s="52">
        <f>VLOOKUP(D490,Tarkasteltava_verkko_2024_harva!$E$2:$I$1804,4,FALSE)</f>
        <v>0</v>
      </c>
      <c r="AR490" s="148">
        <v>5.7870370370370371E-2</v>
      </c>
      <c r="AS490" s="170" t="str">
        <f>IFERROR(VLOOKUP(C490,'2015'!$C$12:$AG$1887,30,FALSE),"-")</f>
        <v>-</v>
      </c>
      <c r="AT490" s="148">
        <v>7.469729344729345E-2</v>
      </c>
      <c r="AU490" s="170" t="str">
        <f>IFERROR(VLOOKUP(C490,'2015'!$C$12:$AG$1887,31,FALSE),"-")</f>
        <v>-</v>
      </c>
      <c r="AV490" s="106"/>
      <c r="AW490" s="63">
        <f>IFERROR(VLOOKUP(C490,Merkittävyysluokitus!$A$2:$J$1705,10,FALSE),"-")</f>
        <v>3</v>
      </c>
      <c r="AX490" s="175">
        <f>IFERROR(VLOOKUP(C490,Merkittävyysluokitus!$A$2:$J$1705,6,FALSE),"-")</f>
        <v>9.3101613247863249</v>
      </c>
      <c r="AY490" s="175">
        <f>IFERROR(VLOOKUP(C490,Merkittävyysluokitus!$A$2:$J$1705,7,FALSE),"-")</f>
        <v>2.8101613247863249</v>
      </c>
      <c r="AZ490" s="175">
        <f>IFERROR(VLOOKUP(C490,Merkittävyysluokitus!$A$2:$J$1705,8,FALSE),"-")</f>
        <v>5.6666666666666661</v>
      </c>
      <c r="BA490" s="175">
        <f>IFERROR(VLOOKUP(C490,Merkittävyysluokitus!$A$2:$J$1705,9,FALSE),"-")</f>
        <v>0.83333333333333326</v>
      </c>
      <c r="BB490" s="203"/>
      <c r="BC490" s="203" t="str">
        <f t="shared" si="116"/>
        <v>tieosoite muuttunut</v>
      </c>
      <c r="BD490" s="39" t="str">
        <f t="shared" si="105"/>
        <v>musta</v>
      </c>
      <c r="BE490" s="68" t="str">
        <f t="shared" si="111"/>
        <v>musta</v>
      </c>
      <c r="BF490" s="68" t="str">
        <f t="shared" si="112"/>
        <v>musta</v>
      </c>
      <c r="BG490" s="68" t="str">
        <f t="shared" si="113"/>
        <v>musta</v>
      </c>
      <c r="BH490" s="208" t="str">
        <f t="shared" si="114"/>
        <v>musta</v>
      </c>
      <c r="BI490" s="39"/>
      <c r="BJ490" s="39" t="str">
        <f>IF(F490="ei löydy","uusi tie",IF(E490=0,"tieosoite muuttunut",IF(E490=1,VLOOKUP(D490,'2015'!$F$12:$AL$1887,31,FALSE),"-")))</f>
        <v>tieosoite muuttunut</v>
      </c>
      <c r="BK490" s="67" t="str">
        <f>IF(E490=1,VLOOKUP(D490,'2015'!$F$12:$AL$1887,32,FALSE),"-")</f>
        <v>-</v>
      </c>
      <c r="BL490" s="39" t="str">
        <f>IF(F490="ei löydy","uusi tie",IF(E490=0,"tieosoite muuttunut",IF(E490=1,VLOOKUP(D490,'2015'!$F$12:$AL$1887,33,FALSE),"-")))</f>
        <v>tieosoite muuttunut</v>
      </c>
      <c r="BM490" s="39"/>
      <c r="BN490" s="217" t="str">
        <f>VLOOKUP(D490,'2015'!$F$12:$AL$1887,33,FALSE)</f>
        <v>punainen/musta</v>
      </c>
      <c r="BO490" s="39"/>
      <c r="BP490" s="115" t="s">
        <v>50</v>
      </c>
      <c r="BQ490" s="30"/>
      <c r="BS490" s="5"/>
      <c r="BU490" s="37"/>
      <c r="BV490" s="30" t="s">
        <v>50</v>
      </c>
      <c r="BX490" t="str">
        <f>IF(E490=1,VLOOKUP(D490,'2015'!$F$12:$AX$1887,43,FALSE),"-")</f>
        <v>-</v>
      </c>
      <c r="BY490" t="str">
        <f>IF(E490=1,VLOOKUP(D490,'2015'!$F$12:$AX$1887,44,FALSE),"-")</f>
        <v>-</v>
      </c>
      <c r="BZ490" t="str">
        <f>IF(E490=1,VLOOKUP(D490,'2015'!$F$12:$AX$1887,45,FALSE),"-")</f>
        <v>-</v>
      </c>
      <c r="CA490" s="31">
        <f t="shared" si="106"/>
        <v>21</v>
      </c>
      <c r="CB490" s="31">
        <f t="shared" si="107"/>
        <v>10</v>
      </c>
      <c r="CC490" s="31">
        <f t="shared" si="108"/>
        <v>10</v>
      </c>
      <c r="CD490" s="31">
        <f t="shared" si="109"/>
        <v>1</v>
      </c>
      <c r="CE490" s="31">
        <f t="shared" si="110"/>
        <v>0</v>
      </c>
      <c r="CO490" s="32" t="s">
        <v>34</v>
      </c>
      <c r="CP490" s="2" t="s">
        <v>35</v>
      </c>
    </row>
    <row r="491" spans="1:94" ht="15.75" thickBot="1" x14ac:dyDescent="0.3">
      <c r="A491" s="50"/>
      <c r="B491" s="50"/>
      <c r="C491" s="50" t="str">
        <f t="shared" si="117"/>
        <v>296_1_1196</v>
      </c>
      <c r="D491" s="51" t="str">
        <f t="shared" si="118"/>
        <v>296_1</v>
      </c>
      <c r="E491" s="224">
        <f>IFERROR(VLOOKUP(C491,'2015'!$C$12:$D$1887,2,FALSE),0)</f>
        <v>0</v>
      </c>
      <c r="F491" s="51">
        <f>IFERROR(K491-IFERROR(VLOOKUP(D491,'2015'!$F$12:$I$1887,4,FALSE),"ei löydy"),"ei löydy")</f>
        <v>-4914</v>
      </c>
      <c r="G491" s="224">
        <f>IFERROR(VLOOKUP(Työfile_2024!C491,Liikennemalli!$D$6:$G$1921,4,FALSE),0)</f>
        <v>0</v>
      </c>
      <c r="H491" s="225">
        <f>K491-IFERROR(VLOOKUP(Työfile_2024!D491,Liikennemalli!$C$6:$H$1921,6,FALSE),"ei löydy")</f>
        <v>-4899</v>
      </c>
      <c r="I491" s="80">
        <v>296</v>
      </c>
      <c r="J491" s="52">
        <v>1</v>
      </c>
      <c r="K491" s="52">
        <v>1196</v>
      </c>
      <c r="L491" s="53"/>
      <c r="M491" s="54"/>
      <c r="N491" s="54"/>
      <c r="O491" s="54"/>
      <c r="P491" s="54"/>
      <c r="Q491" s="55"/>
      <c r="R491" s="55"/>
      <c r="S491" s="55"/>
      <c r="T491" s="55"/>
      <c r="U491" s="52"/>
      <c r="V491" s="56">
        <v>8075</v>
      </c>
      <c r="W491" s="56">
        <v>427</v>
      </c>
      <c r="X491" s="56">
        <v>8940</v>
      </c>
      <c r="Y491" s="56">
        <f>VLOOKUP(D491,Liikennemalli24!$D$2:$F$1804,2,FALSE)</f>
        <v>1697</v>
      </c>
      <c r="Z491" s="57">
        <f>VLOOKUP(D491,Liikennemalli24!$D$2:$F$1804,3,FALSE)</f>
        <v>0.435</v>
      </c>
      <c r="AA491" s="178" t="str">
        <f>IF(G491=1,VLOOKUP(C491,Liikennemalli!$D$6:$H$1921,2,FALSE),"-")</f>
        <v>-</v>
      </c>
      <c r="AB491" s="197" t="str">
        <f>IF(G491=1,VLOOKUP(C491,Liikennemalli!$D$6:$H$1921,3,FALSE),"-")</f>
        <v>-</v>
      </c>
      <c r="AC491" s="134" t="str">
        <f>IF(E491=1,VLOOKUP(Työfile_2024!D491,'2015'!$F$12:$X$1887,18,FALSE),"-")</f>
        <v>-</v>
      </c>
      <c r="AD491" s="127" t="str">
        <f>IF(E491=1,VLOOKUP(Työfile_2024!D491,'2015'!$F$12:$X$1887,19,FALSE),"-")</f>
        <v>-</v>
      </c>
      <c r="AI491" s="127" t="str">
        <f>IF(E491=1,VLOOKUP(Työfile_2024!D491,'2015'!$F$12:$AB$1887,20,FALSE),"-")</f>
        <v>-</v>
      </c>
      <c r="AJ491" s="127" t="str">
        <f>IF(E491=1,VLOOKUP(Työfile_2024!D491,'2015'!$F$12:$AB$1887,21,FALSE),"-")</f>
        <v>-</v>
      </c>
      <c r="AK491" s="127" t="str">
        <f>IF(E491=1,VLOOKUP(Työfile_2024!D491,'2015'!$F$12:$AB$1887,22,FALSE),"-")</f>
        <v>-</v>
      </c>
      <c r="AL491" s="127" t="str">
        <f>IF(E491=1,VLOOKUP(Työfile_2024!D491,'2015'!$F$12:$AB$1887,23,FALSE),"-")</f>
        <v>-</v>
      </c>
      <c r="AM491" s="56">
        <f>VLOOKUP(Työfile_2024!D491,Tmatkat_20km_tarkasteltava_verk!$C$2:$D$1804,2,FALSE)</f>
        <v>2245</v>
      </c>
      <c r="AN491" s="148">
        <f t="shared" si="115"/>
        <v>0.27801857585139317</v>
      </c>
      <c r="AO491" s="178" t="str">
        <f>IF(E491=1,VLOOKUP(Työfile_2024!D491,'2015'!$F$12:$AC$1887,24,FALSE),"-")</f>
        <v>-</v>
      </c>
      <c r="AP491" s="52" t="str">
        <f>VLOOKUP(D491,Tarkasteltava_verkko_2024_harva!$E$2:$I$1804,5,FALSE)</f>
        <v>tiivis</v>
      </c>
      <c r="AQ491" s="52">
        <f>VLOOKUP(D491,Tarkasteltava_verkko_2024_harva!$E$2:$I$1804,4,FALSE)</f>
        <v>0</v>
      </c>
      <c r="AR491" s="148">
        <v>0.7558528428093646</v>
      </c>
      <c r="AS491" s="170" t="str">
        <f>IFERROR(VLOOKUP(C491,'2015'!$C$12:$AG$1887,30,FALSE),"-")</f>
        <v>-</v>
      </c>
      <c r="AT491" s="148">
        <v>0.5693979933110368</v>
      </c>
      <c r="AU491" s="170" t="str">
        <f>IFERROR(VLOOKUP(C491,'2015'!$C$12:$AG$1887,31,FALSE),"-")</f>
        <v>-</v>
      </c>
      <c r="AV491" s="106"/>
      <c r="AW491" s="63">
        <f>IFERROR(VLOOKUP(C491,Merkittävyysluokitus!$A$2:$J$1705,10,FALSE),"-")</f>
        <v>3</v>
      </c>
      <c r="AX491" s="175">
        <f>IFERROR(VLOOKUP(C491,Merkittävyysluokitus!$A$2:$J$1705,6,FALSE),"-")</f>
        <v>9.2800989345509883</v>
      </c>
      <c r="AY491" s="175">
        <f>IFERROR(VLOOKUP(C491,Merkittävyysluokitus!$A$2:$J$1705,7,FALSE),"-")</f>
        <v>4.125</v>
      </c>
      <c r="AZ491" s="175">
        <f>IFERROR(VLOOKUP(C491,Merkittävyysluokitus!$A$2:$J$1705,8,FALSE),"-")</f>
        <v>3.3217656012176553</v>
      </c>
      <c r="BA491" s="175">
        <f>IFERROR(VLOOKUP(C491,Merkittävyysluokitus!$A$2:$J$1705,9,FALSE),"-")</f>
        <v>1.8333333333333333</v>
      </c>
      <c r="BB491" s="203"/>
      <c r="BC491" s="203" t="str">
        <f t="shared" si="116"/>
        <v>tieosoite muuttunut</v>
      </c>
      <c r="BD491" s="39" t="str">
        <f t="shared" si="105"/>
        <v>musta</v>
      </c>
      <c r="BE491" s="68" t="str">
        <f t="shared" si="111"/>
        <v>musta</v>
      </c>
      <c r="BF491" s="68" t="str">
        <f t="shared" si="112"/>
        <v>punainen</v>
      </c>
      <c r="BG491" s="68" t="str">
        <f t="shared" si="113"/>
        <v>musta</v>
      </c>
      <c r="BH491" s="208" t="str">
        <f t="shared" si="114"/>
        <v>musta</v>
      </c>
      <c r="BI491" s="39"/>
      <c r="BJ491" s="39" t="str">
        <f>IF(F491="ei löydy","uusi tie",IF(E491=0,"tieosoite muuttunut",IF(E491=1,VLOOKUP(D491,'2015'!$F$12:$AL$1887,31,FALSE),"-")))</f>
        <v>tieosoite muuttunut</v>
      </c>
      <c r="BK491" s="67" t="str">
        <f>IF(E491=1,VLOOKUP(D491,'2015'!$F$12:$AL$1887,32,FALSE),"-")</f>
        <v>-</v>
      </c>
      <c r="BL491" s="39" t="str">
        <f>IF(F491="ei löydy","uusi tie",IF(E491=0,"tieosoite muuttunut",IF(E491=1,VLOOKUP(D491,'2015'!$F$12:$AL$1887,33,FALSE),"-")))</f>
        <v>tieosoite muuttunut</v>
      </c>
      <c r="BM491" s="39"/>
      <c r="BN491" s="217" t="str">
        <f>VLOOKUP(D491,'2015'!$F$12:$AL$1887,33,FALSE)</f>
        <v>punainen/musta</v>
      </c>
      <c r="BO491" s="39"/>
      <c r="BP491" s="115" t="s">
        <v>50</v>
      </c>
      <c r="BQ491" s="30"/>
      <c r="BS491" s="5"/>
      <c r="BU491" s="37"/>
      <c r="BV491" s="30" t="s">
        <v>50</v>
      </c>
      <c r="BX491" t="str">
        <f>IF(E491=1,VLOOKUP(D491,'2015'!$F$12:$AX$1887,43,FALSE),"-")</f>
        <v>-</v>
      </c>
      <c r="BY491" t="str">
        <f>IF(E491=1,VLOOKUP(D491,'2015'!$F$12:$AX$1887,44,FALSE),"-")</f>
        <v>-</v>
      </c>
      <c r="BZ491" t="str">
        <f>IF(E491=1,VLOOKUP(D491,'2015'!$F$12:$AX$1887,45,FALSE),"-")</f>
        <v>-</v>
      </c>
      <c r="CA491" s="31">
        <f t="shared" si="106"/>
        <v>30</v>
      </c>
      <c r="CB491" s="31">
        <f t="shared" si="107"/>
        <v>10</v>
      </c>
      <c r="CC491" s="31">
        <f t="shared" si="108"/>
        <v>10</v>
      </c>
      <c r="CD491" s="31">
        <f t="shared" si="109"/>
        <v>10</v>
      </c>
      <c r="CE491" s="31">
        <f t="shared" si="110"/>
        <v>0</v>
      </c>
      <c r="CO491" s="32" t="s">
        <v>34</v>
      </c>
      <c r="CP491" s="2" t="s">
        <v>35</v>
      </c>
    </row>
    <row r="492" spans="1:94" ht="15.75" thickBot="1" x14ac:dyDescent="0.3">
      <c r="A492" s="50"/>
      <c r="B492" s="50"/>
      <c r="C492" s="50" t="str">
        <f t="shared" si="117"/>
        <v>296_2_1930</v>
      </c>
      <c r="D492" s="51" t="str">
        <f t="shared" si="118"/>
        <v>296_2</v>
      </c>
      <c r="E492" s="224">
        <f>IFERROR(VLOOKUP(C492,'2015'!$C$12:$D$1887,2,FALSE),0)</f>
        <v>1</v>
      </c>
      <c r="F492" s="51">
        <f>IFERROR(K492-IFERROR(VLOOKUP(D492,'2015'!$F$12:$I$1887,4,FALSE),"ei löydy"),"ei löydy")</f>
        <v>0</v>
      </c>
      <c r="G492" s="224">
        <f>IFERROR(VLOOKUP(Työfile_2024!C492,Liikennemalli!$D$6:$G$1921,4,FALSE),0)</f>
        <v>1</v>
      </c>
      <c r="H492" s="225">
        <f>K492-IFERROR(VLOOKUP(Työfile_2024!D492,Liikennemalli!$C$6:$H$1921,6,FALSE),"ei löydy")</f>
        <v>0</v>
      </c>
      <c r="I492" s="80">
        <v>296</v>
      </c>
      <c r="J492" s="52">
        <v>2</v>
      </c>
      <c r="K492" s="52">
        <v>1930</v>
      </c>
      <c r="L492" s="53"/>
      <c r="M492" s="54"/>
      <c r="N492" s="54"/>
      <c r="O492" s="54"/>
      <c r="P492" s="54"/>
      <c r="Q492" s="55"/>
      <c r="R492" s="55"/>
      <c r="S492" s="55"/>
      <c r="T492" s="55"/>
      <c r="U492" s="52"/>
      <c r="V492" s="56">
        <v>11582</v>
      </c>
      <c r="W492" s="56">
        <v>829</v>
      </c>
      <c r="X492" s="56">
        <v>12793</v>
      </c>
      <c r="Y492" s="56">
        <f>VLOOKUP(D492,Liikennemalli24!$D$2:$F$1804,2,FALSE)</f>
        <v>2237</v>
      </c>
      <c r="Z492" s="57">
        <f>VLOOKUP(D492,Liikennemalli24!$D$2:$F$1804,3,FALSE)</f>
        <v>0.42599999999999999</v>
      </c>
      <c r="AA492" s="178">
        <f>IF(G492=1,VLOOKUP(C492,Liikennemalli!$D$6:$H$1921,2,FALSE),"-")</f>
        <v>1546.28835293263</v>
      </c>
      <c r="AB492" s="197">
        <f>IF(G492=1,VLOOKUP(C492,Liikennemalli!$D$6:$H$1921,3,FALSE),"-")</f>
        <v>0.41541698369520103</v>
      </c>
      <c r="AC492" s="134">
        <f>IF(E492=1,VLOOKUP(Työfile_2024!D492,'2015'!$F$12:$X$1887,18,FALSE),"-")</f>
        <v>0</v>
      </c>
      <c r="AD492" s="127">
        <f>IF(E492=1,VLOOKUP(Työfile_2024!D492,'2015'!$F$12:$X$1887,19,FALSE),"-")</f>
        <v>0</v>
      </c>
      <c r="AI492" s="127" t="str">
        <f>IF(E492=1,VLOOKUP(Työfile_2024!D492,'2015'!$F$12:$AB$1887,20,FALSE),"-")</f>
        <v>4 000-10 000</v>
      </c>
      <c r="AJ492" s="127" t="str">
        <f>IF(E492=1,VLOOKUP(Työfile_2024!D492,'2015'!$F$12:$AB$1887,21,FALSE),"-")</f>
        <v>2 000-4 000</v>
      </c>
      <c r="AK492" s="127" t="str">
        <f>IF(E492=1,VLOOKUP(Työfile_2024!D492,'2015'!$F$12:$AB$1887,22,FALSE),"-")</f>
        <v>20-40 %</v>
      </c>
      <c r="AL492" s="127" t="str">
        <f>IF(E492=1,VLOOKUP(Työfile_2024!D492,'2015'!$F$12:$AB$1887,23,FALSE),"-")</f>
        <v>20-40 %</v>
      </c>
      <c r="AM492" s="56">
        <f>VLOOKUP(Työfile_2024!D492,Tmatkat_20km_tarkasteltava_verk!$C$2:$D$1804,2,FALSE)</f>
        <v>2658</v>
      </c>
      <c r="AN492" s="148">
        <f t="shared" si="115"/>
        <v>0.22949404247970989</v>
      </c>
      <c r="AO492" s="178">
        <f>IF(E492=1,VLOOKUP(Työfile_2024!D492,'2015'!$F$12:$AC$1887,24,FALSE),"-")</f>
        <v>2927</v>
      </c>
      <c r="AP492" s="52" t="str">
        <f>VLOOKUP(D492,Tarkasteltava_verkko_2024_harva!$E$2:$I$1804,5,FALSE)</f>
        <v>tiivis</v>
      </c>
      <c r="AQ492" s="52">
        <f>VLOOKUP(D492,Tarkasteltava_verkko_2024_harva!$E$2:$I$1804,4,FALSE)</f>
        <v>0</v>
      </c>
      <c r="AR492" s="148">
        <v>0.66165803108808285</v>
      </c>
      <c r="AS492" s="170" t="str">
        <f>IFERROR(VLOOKUP(C492,'2015'!$C$12:$AG$1887,30,FALSE),"-")</f>
        <v>kyllä</v>
      </c>
      <c r="AT492" s="148">
        <v>0.96632124352331605</v>
      </c>
      <c r="AU492" s="170">
        <f>IFERROR(VLOOKUP(C492,'2015'!$C$12:$AG$1887,31,FALSE),"-")</f>
        <v>0</v>
      </c>
      <c r="AV492" s="106"/>
      <c r="AW492" s="63">
        <f>IFERROR(VLOOKUP(C492,Merkittävyysluokitus!$A$2:$J$1705,10,FALSE),"-")</f>
        <v>1</v>
      </c>
      <c r="AX492" s="175">
        <f>IFERROR(VLOOKUP(C492,Merkittävyysluokitus!$A$2:$J$1705,6,FALSE),"-")</f>
        <v>13.669238964992388</v>
      </c>
      <c r="AY492" s="175">
        <f>IFERROR(VLOOKUP(C492,Merkittävyysluokitus!$A$2:$J$1705,7,FALSE),"-")</f>
        <v>5</v>
      </c>
      <c r="AZ492" s="175">
        <f>IFERROR(VLOOKUP(C492,Merkittävyysluokitus!$A$2:$J$1705,8,FALSE),"-")</f>
        <v>6.3359056316590561</v>
      </c>
      <c r="BA492" s="175">
        <f>IFERROR(VLOOKUP(C492,Merkittävyysluokitus!$A$2:$J$1705,9,FALSE),"-")</f>
        <v>2.333333333333333</v>
      </c>
      <c r="BB492" s="203"/>
      <c r="BC492" s="203" t="str">
        <f t="shared" si="116"/>
        <v/>
      </c>
      <c r="BD492" s="39" t="str">
        <f t="shared" si="105"/>
        <v>punainen</v>
      </c>
      <c r="BE492" s="68" t="str">
        <f t="shared" si="111"/>
        <v>musta</v>
      </c>
      <c r="BF492" s="68" t="str">
        <f t="shared" si="112"/>
        <v>punainen</v>
      </c>
      <c r="BG492" s="68" t="str">
        <f t="shared" si="113"/>
        <v>punainen</v>
      </c>
      <c r="BH492" s="208" t="str">
        <f t="shared" si="114"/>
        <v>musta</v>
      </c>
      <c r="BI492" s="39"/>
      <c r="BJ492" s="39" t="str">
        <f>IF(F492="ei löydy","uusi tie",IF(E492=0,"tieosoite muuttunut",IF(E492=1,VLOOKUP(D492,'2015'!$F$12:$AL$1887,31,FALSE),"-")))</f>
        <v>punainen</v>
      </c>
      <c r="BK492" s="67" t="str">
        <f>IF(E492=1,VLOOKUP(D492,'2015'!$F$12:$AL$1887,32,FALSE),"-")</f>
        <v>punainen</v>
      </c>
      <c r="BL492" s="39" t="str">
        <f>IF(F492="ei löydy","uusi tie",IF(E492=0,"tieosoite muuttunut",IF(E492=1,VLOOKUP(D492,'2015'!$F$12:$AL$1887,33,FALSE),"-")))</f>
        <v>punainen</v>
      </c>
      <c r="BM492" s="39"/>
      <c r="BN492" s="217" t="str">
        <f>VLOOKUP(D492,'2015'!$F$12:$AL$1887,33,FALSE)</f>
        <v>punainen</v>
      </c>
      <c r="BO492" s="39"/>
      <c r="BP492" s="115" t="s">
        <v>60</v>
      </c>
      <c r="BQ492" s="30"/>
      <c r="BS492" s="5"/>
      <c r="BU492" s="37"/>
      <c r="BV492" s="30" t="s">
        <v>50</v>
      </c>
      <c r="BX492">
        <f>IF(E492=1,VLOOKUP(D492,'2015'!$F$12:$AX$1887,43,FALSE),"-")</f>
        <v>0</v>
      </c>
      <c r="BY492">
        <f>IF(E492=1,VLOOKUP(D492,'2015'!$F$12:$AX$1887,44,FALSE),"-")</f>
        <v>0</v>
      </c>
      <c r="BZ492">
        <f>IF(E492=1,VLOOKUP(D492,'2015'!$F$12:$AX$1887,45,FALSE),"-")</f>
        <v>0</v>
      </c>
      <c r="CA492" s="31">
        <f t="shared" si="106"/>
        <v>10</v>
      </c>
      <c r="CB492" s="31">
        <f t="shared" si="107"/>
        <v>0</v>
      </c>
      <c r="CC492" s="31">
        <f t="shared" si="108"/>
        <v>0</v>
      </c>
      <c r="CD492" s="31">
        <f t="shared" si="109"/>
        <v>10</v>
      </c>
      <c r="CE492" s="31">
        <f t="shared" si="110"/>
        <v>0</v>
      </c>
      <c r="CO492" s="32" t="s">
        <v>34</v>
      </c>
      <c r="CP492" s="2" t="s">
        <v>35</v>
      </c>
    </row>
    <row r="493" spans="1:94" ht="15.75" thickBot="1" x14ac:dyDescent="0.3">
      <c r="A493" s="50"/>
      <c r="B493" s="50"/>
      <c r="C493" s="50" t="str">
        <f t="shared" si="117"/>
        <v>305_1_9073</v>
      </c>
      <c r="D493" s="51" t="str">
        <f t="shared" si="118"/>
        <v>305_1</v>
      </c>
      <c r="E493" s="224">
        <f>IFERROR(VLOOKUP(C493,'2015'!$C$12:$D$1887,2,FALSE),0)</f>
        <v>1</v>
      </c>
      <c r="F493" s="51">
        <f>IFERROR(K493-IFERROR(VLOOKUP(D493,'2015'!$F$12:$I$1887,4,FALSE),"ei löydy"),"ei löydy")</f>
        <v>0</v>
      </c>
      <c r="G493" s="224">
        <f>IFERROR(VLOOKUP(Työfile_2024!C493,Liikennemalli!$D$6:$G$1921,4,FALSE),0)</f>
        <v>1</v>
      </c>
      <c r="H493" s="225">
        <f>K493-IFERROR(VLOOKUP(Työfile_2024!D493,Liikennemalli!$C$6:$H$1921,6,FALSE),"ei löydy")</f>
        <v>0</v>
      </c>
      <c r="I493" s="80">
        <v>305</v>
      </c>
      <c r="J493" s="52">
        <v>1</v>
      </c>
      <c r="K493" s="52">
        <v>9073</v>
      </c>
      <c r="L493" s="53"/>
      <c r="M493" s="54"/>
      <c r="N493" s="54"/>
      <c r="O493" s="54"/>
      <c r="P493" s="54"/>
      <c r="Q493" s="55"/>
      <c r="R493" s="55"/>
      <c r="S493" s="55"/>
      <c r="T493" s="55"/>
      <c r="U493" s="52"/>
      <c r="V493" s="56">
        <v>895.47735038024905</v>
      </c>
      <c r="W493" s="56">
        <v>57.364157390058416</v>
      </c>
      <c r="X493" s="56">
        <v>934.38884602667258</v>
      </c>
      <c r="Y493" s="56">
        <f>VLOOKUP(D493,Liikennemalli24!$D$2:$F$1804,2,FALSE)</f>
        <v>846</v>
      </c>
      <c r="Z493" s="57">
        <f>VLOOKUP(D493,Liikennemalli24!$D$2:$F$1804,3,FALSE)</f>
        <v>0.83399999999999996</v>
      </c>
      <c r="AA493" s="178">
        <f>IF(G493=1,VLOOKUP(C493,Liikennemalli!$D$6:$H$1921,2,FALSE),"-")</f>
        <v>438.26466615675201</v>
      </c>
      <c r="AB493" s="197">
        <f>IF(G493=1,VLOOKUP(C493,Liikennemalli!$D$6:$H$1921,3,FALSE),"-")</f>
        <v>0.79026304036753003</v>
      </c>
      <c r="AC493" s="134">
        <f>IF(E493=1,VLOOKUP(Työfile_2024!D493,'2015'!$F$12:$X$1887,18,FALSE),"-")</f>
        <v>343</v>
      </c>
      <c r="AD493" s="127">
        <f>IF(E493=1,VLOOKUP(Työfile_2024!D493,'2015'!$F$12:$X$1887,19,FALSE),"-")</f>
        <v>0.95</v>
      </c>
      <c r="AI493" s="127">
        <f>IF(E493=1,VLOOKUP(Työfile_2024!D493,'2015'!$F$12:$AB$1887,20,FALSE),"-")</f>
        <v>0</v>
      </c>
      <c r="AJ493" s="127">
        <f>IF(E493=1,VLOOKUP(Työfile_2024!D493,'2015'!$F$12:$AB$1887,21,FALSE),"-")</f>
        <v>0</v>
      </c>
      <c r="AK493" s="127">
        <f>IF(E493=1,VLOOKUP(Työfile_2024!D493,'2015'!$F$12:$AB$1887,22,FALSE),"-")</f>
        <v>0</v>
      </c>
      <c r="AL493" s="127">
        <f>IF(E493=1,VLOOKUP(Työfile_2024!D493,'2015'!$F$12:$AB$1887,23,FALSE),"-")</f>
        <v>0</v>
      </c>
      <c r="AM493" s="56">
        <f>VLOOKUP(Työfile_2024!D493,Tmatkat_20km_tarkasteltava_verk!$C$2:$D$1804,2,FALSE)</f>
        <v>258</v>
      </c>
      <c r="AN493" s="148">
        <f t="shared" si="115"/>
        <v>0.28811448987564536</v>
      </c>
      <c r="AO493" s="178">
        <f>IF(E493=1,VLOOKUP(Työfile_2024!D493,'2015'!$F$12:$AC$1887,24,FALSE),"-")</f>
        <v>345</v>
      </c>
      <c r="AP493" s="52">
        <f>VLOOKUP(D493,Tarkasteltava_verkko_2024_harva!$E$2:$I$1804,5,FALSE)</f>
        <v>0</v>
      </c>
      <c r="AQ493" s="52">
        <f>VLOOKUP(D493,Tarkasteltava_verkko_2024_harva!$E$2:$I$1804,4,FALSE)</f>
        <v>0</v>
      </c>
      <c r="AR493" s="148">
        <v>0.2096329769646203</v>
      </c>
      <c r="AS493" s="170" t="str">
        <f>IFERROR(VLOOKUP(C493,'2015'!$C$12:$AG$1887,30,FALSE),"-")</f>
        <v/>
      </c>
      <c r="AT493" s="148">
        <v>0.33032073184172822</v>
      </c>
      <c r="AU493" s="170">
        <f>IFERROR(VLOOKUP(C493,'2015'!$C$12:$AG$1887,31,FALSE),"-")</f>
        <v>0</v>
      </c>
      <c r="AV493" s="106"/>
      <c r="AW493" s="63">
        <f>IFERROR(VLOOKUP(C493,Merkittävyysluokitus!$A$2:$J$1705,10,FALSE),"-")</f>
        <v>3</v>
      </c>
      <c r="AX493" s="175">
        <f>IFERROR(VLOOKUP(C493,Merkittävyysluokitus!$A$2:$J$1705,6,FALSE),"-")</f>
        <v>10.464209828918525</v>
      </c>
      <c r="AY493" s="175">
        <f>IFERROR(VLOOKUP(C493,Merkittävyysluokitus!$A$2:$J$1705,7,FALSE),"-")</f>
        <v>4.6864320511407467</v>
      </c>
      <c r="AZ493" s="175">
        <f>IFERROR(VLOOKUP(C493,Merkittävyysluokitus!$A$2:$J$1705,8,FALSE),"-")</f>
        <v>4.4444444444444446</v>
      </c>
      <c r="BA493" s="175">
        <f>IFERROR(VLOOKUP(C493,Merkittävyysluokitus!$A$2:$J$1705,9,FALSE),"-")</f>
        <v>1.3333333333333333</v>
      </c>
      <c r="BB493" s="203"/>
      <c r="BC493" s="203" t="str">
        <f t="shared" si="116"/>
        <v/>
      </c>
      <c r="BD493" s="39" t="str">
        <f t="shared" si="105"/>
        <v>musta</v>
      </c>
      <c r="BE493" s="68" t="str">
        <f t="shared" si="111"/>
        <v>punainen</v>
      </c>
      <c r="BF493" s="68" t="str">
        <f t="shared" si="112"/>
        <v>musta</v>
      </c>
      <c r="BG493" s="68" t="str">
        <f t="shared" si="113"/>
        <v>musta</v>
      </c>
      <c r="BH493" s="208" t="str">
        <f t="shared" si="114"/>
        <v>musta</v>
      </c>
      <c r="BI493" s="39"/>
      <c r="BJ493" s="39" t="str">
        <f>IF(F493="ei löydy","uusi tie",IF(E493=0,"tieosoite muuttunut",IF(E493=1,VLOOKUP(D493,'2015'!$F$12:$AL$1887,31,FALSE),"-")))</f>
        <v>punainen</v>
      </c>
      <c r="BK493" s="67" t="str">
        <f>IF(E493=1,VLOOKUP(D493,'2015'!$F$12:$AL$1887,32,FALSE),"-")</f>
        <v>musta</v>
      </c>
      <c r="BL493" s="39" t="str">
        <f>IF(F493="ei löydy","uusi tie",IF(E493=0,"tieosoite muuttunut",IF(E493=1,VLOOKUP(D493,'2015'!$F$12:$AL$1887,33,FALSE),"-")))</f>
        <v>musta</v>
      </c>
      <c r="BM493" s="39"/>
      <c r="BN493" s="217" t="str">
        <f>VLOOKUP(D493,'2015'!$F$12:$AL$1887,33,FALSE)</f>
        <v>musta</v>
      </c>
      <c r="BO493" s="39"/>
      <c r="BP493" s="115" t="s">
        <v>50</v>
      </c>
      <c r="BQ493" s="30"/>
      <c r="BS493" s="5"/>
      <c r="BU493" s="37"/>
      <c r="BV493" s="30" t="s">
        <v>50</v>
      </c>
      <c r="BX493" t="str">
        <f>IF(E493=1,VLOOKUP(D493,'2015'!$F$12:$AX$1887,43,FALSE),"-")</f>
        <v>punainen</v>
      </c>
      <c r="BY493" t="str">
        <f>IF(E493=1,VLOOKUP(D493,'2015'!$F$12:$AX$1887,44,FALSE),"-")</f>
        <v>musta</v>
      </c>
      <c r="BZ493" t="str">
        <f>IF(E493=1,VLOOKUP(D493,'2015'!$F$12:$AX$1887,45,FALSE),"-")</f>
        <v>musta</v>
      </c>
      <c r="CA493" s="31">
        <f t="shared" si="106"/>
        <v>11</v>
      </c>
      <c r="CB493" s="31">
        <f t="shared" si="107"/>
        <v>10</v>
      </c>
      <c r="CC493" s="31">
        <f t="shared" si="108"/>
        <v>0</v>
      </c>
      <c r="CD493" s="31">
        <f t="shared" si="109"/>
        <v>1</v>
      </c>
      <c r="CE493" s="31">
        <f t="shared" si="110"/>
        <v>0</v>
      </c>
      <c r="CO493" s="32" t="s">
        <v>34</v>
      </c>
      <c r="CP493" s="2" t="s">
        <v>35</v>
      </c>
    </row>
    <row r="494" spans="1:94" ht="15.75" thickBot="1" x14ac:dyDescent="0.3">
      <c r="A494" s="50"/>
      <c r="B494" s="50"/>
      <c r="C494" s="50" t="str">
        <f t="shared" si="117"/>
        <v>305_2_5765</v>
      </c>
      <c r="D494" s="51" t="str">
        <f t="shared" si="118"/>
        <v>305_2</v>
      </c>
      <c r="E494" s="224">
        <f>IFERROR(VLOOKUP(C494,'2015'!$C$12:$D$1887,2,FALSE),0)</f>
        <v>1</v>
      </c>
      <c r="F494" s="51">
        <f>IFERROR(K494-IFERROR(VLOOKUP(D494,'2015'!$F$12:$I$1887,4,FALSE),"ei löydy"),"ei löydy")</f>
        <v>0</v>
      </c>
      <c r="G494" s="224">
        <f>IFERROR(VLOOKUP(Työfile_2024!C494,Liikennemalli!$D$6:$G$1921,4,FALSE),0)</f>
        <v>1</v>
      </c>
      <c r="H494" s="225">
        <f>K494-IFERROR(VLOOKUP(Työfile_2024!D494,Liikennemalli!$C$6:$H$1921,6,FALSE),"ei löydy")</f>
        <v>0</v>
      </c>
      <c r="I494" s="80">
        <v>305</v>
      </c>
      <c r="J494" s="52">
        <v>2</v>
      </c>
      <c r="K494" s="52">
        <v>5765</v>
      </c>
      <c r="L494" s="53"/>
      <c r="M494" s="54"/>
      <c r="N494" s="54"/>
      <c r="O494" s="54"/>
      <c r="P494" s="54"/>
      <c r="Q494" s="55"/>
      <c r="R494" s="55"/>
      <c r="S494" s="55"/>
      <c r="T494" s="55"/>
      <c r="U494" s="52"/>
      <c r="V494" s="56">
        <v>792</v>
      </c>
      <c r="W494" s="56">
        <v>55</v>
      </c>
      <c r="X494" s="56">
        <v>820</v>
      </c>
      <c r="Y494" s="56">
        <f>VLOOKUP(D494,Liikennemalli24!$D$2:$F$1804,2,FALSE)</f>
        <v>368</v>
      </c>
      <c r="Z494" s="57">
        <f>VLOOKUP(D494,Liikennemalli24!$D$2:$F$1804,3,FALSE)</f>
        <v>0.83699999999999997</v>
      </c>
      <c r="AA494" s="178">
        <f>IF(G494=1,VLOOKUP(C494,Liikennemalli!$D$6:$H$1921,2,FALSE),"-")</f>
        <v>208.80931944808299</v>
      </c>
      <c r="AB494" s="197">
        <f>IF(G494=1,VLOOKUP(C494,Liikennemalli!$D$6:$H$1921,3,FALSE),"-")</f>
        <v>0.765504675529185</v>
      </c>
      <c r="AC494" s="134">
        <f>IF(E494=1,VLOOKUP(Työfile_2024!D494,'2015'!$F$12:$X$1887,18,FALSE),"-")</f>
        <v>49</v>
      </c>
      <c r="AD494" s="127">
        <f>IF(E494=1,VLOOKUP(Työfile_2024!D494,'2015'!$F$12:$X$1887,19,FALSE),"-")</f>
        <v>0.66</v>
      </c>
      <c r="AI494" s="127">
        <f>IF(E494=1,VLOOKUP(Työfile_2024!D494,'2015'!$F$12:$AB$1887,20,FALSE),"-")</f>
        <v>0</v>
      </c>
      <c r="AJ494" s="127">
        <f>IF(E494=1,VLOOKUP(Työfile_2024!D494,'2015'!$F$12:$AB$1887,21,FALSE),"-")</f>
        <v>0</v>
      </c>
      <c r="AK494" s="127">
        <f>IF(E494=1,VLOOKUP(Työfile_2024!D494,'2015'!$F$12:$AB$1887,22,FALSE),"-")</f>
        <v>0</v>
      </c>
      <c r="AL494" s="127">
        <f>IF(E494=1,VLOOKUP(Työfile_2024!D494,'2015'!$F$12:$AB$1887,23,FALSE),"-")</f>
        <v>0</v>
      </c>
      <c r="AM494" s="56">
        <f>VLOOKUP(Työfile_2024!D494,Tmatkat_20km_tarkasteltava_verk!$C$2:$D$1804,2,FALSE)</f>
        <v>72</v>
      </c>
      <c r="AN494" s="148">
        <f t="shared" si="115"/>
        <v>9.0909090909090912E-2</v>
      </c>
      <c r="AO494" s="178">
        <f>IF(E494=1,VLOOKUP(Työfile_2024!D494,'2015'!$F$12:$AC$1887,24,FALSE),"-")</f>
        <v>171</v>
      </c>
      <c r="AP494" s="52">
        <f>VLOOKUP(D494,Tarkasteltava_verkko_2024_harva!$E$2:$I$1804,5,FALSE)</f>
        <v>0</v>
      </c>
      <c r="AQ494" s="52">
        <f>VLOOKUP(D494,Tarkasteltava_verkko_2024_harva!$E$2:$I$1804,4,FALSE)</f>
        <v>0</v>
      </c>
      <c r="AR494" s="148">
        <v>0</v>
      </c>
      <c r="AS494" s="170" t="str">
        <f>IFERROR(VLOOKUP(C494,'2015'!$C$12:$AG$1887,30,FALSE),"-")</f>
        <v/>
      </c>
      <c r="AT494" s="148">
        <v>0</v>
      </c>
      <c r="AU494" s="170">
        <f>IFERROR(VLOOKUP(C494,'2015'!$C$12:$AG$1887,31,FALSE),"-")</f>
        <v>0</v>
      </c>
      <c r="AV494" s="106"/>
      <c r="AW494" s="63">
        <f>IFERROR(VLOOKUP(C494,Merkittävyysluokitus!$A$2:$J$1705,10,FALSE),"-")</f>
        <v>3</v>
      </c>
      <c r="AX494" s="175">
        <f>IFERROR(VLOOKUP(C494,Merkittävyysluokitus!$A$2:$J$1705,6,FALSE),"-")</f>
        <v>8.8726697108066972</v>
      </c>
      <c r="AY494" s="175">
        <f>IFERROR(VLOOKUP(C494,Merkittävyysluokitus!$A$2:$J$1705,7,FALSE),"-")</f>
        <v>3.6760000000000002</v>
      </c>
      <c r="AZ494" s="175">
        <f>IFERROR(VLOOKUP(C494,Merkittävyysluokitus!$A$2:$J$1705,8,FALSE),"-")</f>
        <v>4.1966697108066962</v>
      </c>
      <c r="BA494" s="175">
        <f>IFERROR(VLOOKUP(C494,Merkittävyysluokitus!$A$2:$J$1705,9,FALSE),"-")</f>
        <v>1</v>
      </c>
      <c r="BB494" s="203"/>
      <c r="BC494" s="203" t="str">
        <f t="shared" si="116"/>
        <v/>
      </c>
      <c r="BD494" s="39" t="str">
        <f t="shared" si="105"/>
        <v>musta</v>
      </c>
      <c r="BE494" s="68" t="str">
        <f t="shared" si="111"/>
        <v>musta</v>
      </c>
      <c r="BF494" s="68" t="str">
        <f t="shared" si="112"/>
        <v>musta</v>
      </c>
      <c r="BG494" s="68" t="str">
        <f t="shared" si="113"/>
        <v>musta</v>
      </c>
      <c r="BH494" s="208" t="str">
        <f t="shared" si="114"/>
        <v>musta</v>
      </c>
      <c r="BI494" s="39"/>
      <c r="BJ494" s="39" t="str">
        <f>IF(F494="ei löydy","uusi tie",IF(E494=0,"tieosoite muuttunut",IF(E494=1,VLOOKUP(D494,'2015'!$F$12:$AL$1887,31,FALSE),"-")))</f>
        <v>punainen</v>
      </c>
      <c r="BK494" s="67" t="str">
        <f>IF(E494=1,VLOOKUP(D494,'2015'!$F$12:$AL$1887,32,FALSE),"-")</f>
        <v>musta</v>
      </c>
      <c r="BL494" s="39" t="str">
        <f>IF(F494="ei löydy","uusi tie",IF(E494=0,"tieosoite muuttunut",IF(E494=1,VLOOKUP(D494,'2015'!$F$12:$AL$1887,33,FALSE),"-")))</f>
        <v>musta</v>
      </c>
      <c r="BM494" s="39"/>
      <c r="BN494" s="217" t="str">
        <f>VLOOKUP(D494,'2015'!$F$12:$AL$1887,33,FALSE)</f>
        <v>musta</v>
      </c>
      <c r="BO494" s="39"/>
      <c r="BP494" s="115" t="s">
        <v>50</v>
      </c>
      <c r="BQ494" s="30"/>
      <c r="BS494" s="5"/>
      <c r="BU494" s="37"/>
      <c r="BV494" s="30" t="s">
        <v>50</v>
      </c>
      <c r="BX494" t="str">
        <f>IF(E494=1,VLOOKUP(D494,'2015'!$F$12:$AX$1887,43,FALSE),"-")</f>
        <v>punainen</v>
      </c>
      <c r="BY494" t="str">
        <f>IF(E494=1,VLOOKUP(D494,'2015'!$F$12:$AX$1887,44,FALSE),"-")</f>
        <v>musta</v>
      </c>
      <c r="BZ494" t="str">
        <f>IF(E494=1,VLOOKUP(D494,'2015'!$F$12:$AX$1887,45,FALSE),"-")</f>
        <v>musta</v>
      </c>
      <c r="CA494" s="31">
        <f t="shared" si="106"/>
        <v>10</v>
      </c>
      <c r="CB494" s="31">
        <f t="shared" si="107"/>
        <v>10</v>
      </c>
      <c r="CC494" s="31">
        <f t="shared" si="108"/>
        <v>0</v>
      </c>
      <c r="CD494" s="31">
        <f t="shared" si="109"/>
        <v>0</v>
      </c>
      <c r="CE494" s="31">
        <f t="shared" si="110"/>
        <v>0</v>
      </c>
      <c r="CO494" s="32" t="s">
        <v>34</v>
      </c>
      <c r="CP494" s="2" t="s">
        <v>35</v>
      </c>
    </row>
    <row r="495" spans="1:94" ht="15.75" thickBot="1" x14ac:dyDescent="0.3">
      <c r="A495" s="50"/>
      <c r="B495" s="50"/>
      <c r="C495" s="50" t="str">
        <f t="shared" si="117"/>
        <v>305_3_2997</v>
      </c>
      <c r="D495" s="51" t="str">
        <f t="shared" si="118"/>
        <v>305_3</v>
      </c>
      <c r="E495" s="224">
        <f>IFERROR(VLOOKUP(C495,'2015'!$C$12:$D$1887,2,FALSE),0)</f>
        <v>1</v>
      </c>
      <c r="F495" s="51">
        <f>IFERROR(K495-IFERROR(VLOOKUP(D495,'2015'!$F$12:$I$1887,4,FALSE),"ei löydy"),"ei löydy")</f>
        <v>0</v>
      </c>
      <c r="G495" s="224">
        <f>IFERROR(VLOOKUP(Työfile_2024!C495,Liikennemalli!$D$6:$G$1921,4,FALSE),0)</f>
        <v>1</v>
      </c>
      <c r="H495" s="225">
        <f>K495-IFERROR(VLOOKUP(Työfile_2024!D495,Liikennemalli!$C$6:$H$1921,6,FALSE),"ei löydy")</f>
        <v>0</v>
      </c>
      <c r="I495" s="80">
        <v>305</v>
      </c>
      <c r="J495" s="52">
        <v>3</v>
      </c>
      <c r="K495" s="52">
        <v>2997</v>
      </c>
      <c r="L495" s="53"/>
      <c r="M495" s="54"/>
      <c r="N495" s="54"/>
      <c r="O495" s="54"/>
      <c r="P495" s="54"/>
      <c r="Q495" s="55"/>
      <c r="R495" s="55"/>
      <c r="S495" s="55"/>
      <c r="T495" s="55"/>
      <c r="U495" s="52"/>
      <c r="V495" s="56">
        <v>1470.8948948948948</v>
      </c>
      <c r="W495" s="56">
        <v>56.506506506506504</v>
      </c>
      <c r="X495" s="56">
        <v>1518.05005005005</v>
      </c>
      <c r="Y495" s="56">
        <f>VLOOKUP(D495,Liikennemalli24!$D$2:$F$1804,2,FALSE)</f>
        <v>1277</v>
      </c>
      <c r="Z495" s="57">
        <f>VLOOKUP(D495,Liikennemalli24!$D$2:$F$1804,3,FALSE)</f>
        <v>0.71099999999999997</v>
      </c>
      <c r="AA495" s="178">
        <f>IF(G495=1,VLOOKUP(C495,Liikennemalli!$D$6:$H$1921,2,FALSE),"-")</f>
        <v>519.178084954562</v>
      </c>
      <c r="AB495" s="197">
        <f>IF(G495=1,VLOOKUP(C495,Liikennemalli!$D$6:$H$1921,3,FALSE),"-")</f>
        <v>0.63930152402896001</v>
      </c>
      <c r="AC495" s="134">
        <f>IF(E495=1,VLOOKUP(Työfile_2024!D495,'2015'!$F$12:$X$1887,18,FALSE),"-")</f>
        <v>115</v>
      </c>
      <c r="AD495" s="127">
        <f>IF(E495=1,VLOOKUP(Työfile_2024!D495,'2015'!$F$12:$X$1887,19,FALSE),"-")</f>
        <v>0.48</v>
      </c>
      <c r="AI495" s="127">
        <f>IF(E495=1,VLOOKUP(Työfile_2024!D495,'2015'!$F$12:$AB$1887,20,FALSE),"-")</f>
        <v>0</v>
      </c>
      <c r="AJ495" s="127">
        <f>IF(E495=1,VLOOKUP(Työfile_2024!D495,'2015'!$F$12:$AB$1887,21,FALSE),"-")</f>
        <v>0</v>
      </c>
      <c r="AK495" s="127">
        <f>IF(E495=1,VLOOKUP(Työfile_2024!D495,'2015'!$F$12:$AB$1887,22,FALSE),"-")</f>
        <v>0</v>
      </c>
      <c r="AL495" s="127">
        <f>IF(E495=1,VLOOKUP(Työfile_2024!D495,'2015'!$F$12:$AB$1887,23,FALSE),"-")</f>
        <v>0</v>
      </c>
      <c r="AM495" s="56">
        <f>VLOOKUP(Työfile_2024!D495,Tmatkat_20km_tarkasteltava_verk!$C$2:$D$1804,2,FALSE)</f>
        <v>287</v>
      </c>
      <c r="AN495" s="148">
        <f t="shared" si="115"/>
        <v>0.19511931205696928</v>
      </c>
      <c r="AO495" s="178">
        <f>IF(E495=1,VLOOKUP(Työfile_2024!D495,'2015'!$F$12:$AC$1887,24,FALSE),"-")</f>
        <v>239</v>
      </c>
      <c r="AP495" s="52">
        <f>VLOOKUP(D495,Tarkasteltava_verkko_2024_harva!$E$2:$I$1804,5,FALSE)</f>
        <v>0</v>
      </c>
      <c r="AQ495" s="52">
        <f>VLOOKUP(D495,Tarkasteltava_verkko_2024_harva!$E$2:$I$1804,4,FALSE)</f>
        <v>0</v>
      </c>
      <c r="AR495" s="148">
        <v>0.59526192859526195</v>
      </c>
      <c r="AS495" s="170" t="str">
        <f>IFERROR(VLOOKUP(C495,'2015'!$C$12:$AG$1887,30,FALSE),"-")</f>
        <v>Kyllä</v>
      </c>
      <c r="AT495" s="148">
        <v>0.90123456790123457</v>
      </c>
      <c r="AU495" s="170" t="str">
        <f>IFERROR(VLOOKUP(C495,'2015'!$C$12:$AG$1887,31,FALSE),"-")</f>
        <v>Kyllä</v>
      </c>
      <c r="AV495" s="106"/>
      <c r="AW495" s="63">
        <f>IFERROR(VLOOKUP(C495,Merkittävyysluokitus!$A$2:$J$1705,10,FALSE),"-")</f>
        <v>2</v>
      </c>
      <c r="AX495" s="175">
        <f>IFERROR(VLOOKUP(C495,Merkittävyysluokitus!$A$2:$J$1705,6,FALSE),"-")</f>
        <v>11.839627092846271</v>
      </c>
      <c r="AY495" s="175">
        <f>IFERROR(VLOOKUP(C495,Merkittävyysluokitus!$A$2:$J$1705,7,FALSE),"-")</f>
        <v>5</v>
      </c>
      <c r="AZ495" s="175">
        <f>IFERROR(VLOOKUP(C495,Merkittävyysluokitus!$A$2:$J$1705,8,FALSE),"-")</f>
        <v>4.5062937595129373</v>
      </c>
      <c r="BA495" s="175">
        <f>IFERROR(VLOOKUP(C495,Merkittävyysluokitus!$A$2:$J$1705,9,FALSE),"-")</f>
        <v>2.333333333333333</v>
      </c>
      <c r="BB495" s="203"/>
      <c r="BC495" s="203" t="str">
        <f t="shared" si="116"/>
        <v/>
      </c>
      <c r="BD495" s="39" t="str">
        <f t="shared" si="105"/>
        <v>musta</v>
      </c>
      <c r="BE495" s="68" t="str">
        <f t="shared" si="111"/>
        <v>punainen</v>
      </c>
      <c r="BF495" s="68" t="str">
        <f t="shared" si="112"/>
        <v>musta</v>
      </c>
      <c r="BG495" s="68" t="str">
        <f t="shared" si="113"/>
        <v>musta</v>
      </c>
      <c r="BH495" s="208" t="str">
        <f t="shared" si="114"/>
        <v>musta</v>
      </c>
      <c r="BI495" s="39"/>
      <c r="BJ495" s="39" t="str">
        <f>IF(F495="ei löydy","uusi tie",IF(E495=0,"tieosoite muuttunut",IF(E495=1,VLOOKUP(D495,'2015'!$F$12:$AL$1887,31,FALSE),"-")))</f>
        <v>punainen</v>
      </c>
      <c r="BK495" s="67" t="str">
        <f>IF(E495=1,VLOOKUP(D495,'2015'!$F$12:$AL$1887,32,FALSE),"-")</f>
        <v>musta</v>
      </c>
      <c r="BL495" s="39" t="str">
        <f>IF(F495="ei löydy","uusi tie",IF(E495=0,"tieosoite muuttunut",IF(E495=1,VLOOKUP(D495,'2015'!$F$12:$AL$1887,33,FALSE),"-")))</f>
        <v>musta</v>
      </c>
      <c r="BM495" s="39"/>
      <c r="BN495" s="217" t="str">
        <f>VLOOKUP(D495,'2015'!$F$12:$AL$1887,33,FALSE)</f>
        <v>musta</v>
      </c>
      <c r="BO495" s="39"/>
      <c r="BP495" s="115" t="s">
        <v>50</v>
      </c>
      <c r="BQ495" s="30"/>
      <c r="BS495" s="5"/>
      <c r="BU495" s="37"/>
      <c r="BV495" s="30" t="s">
        <v>50</v>
      </c>
      <c r="BX495" t="str">
        <f>IF(E495=1,VLOOKUP(D495,'2015'!$F$12:$AX$1887,43,FALSE),"-")</f>
        <v>musta</v>
      </c>
      <c r="BY495" t="str">
        <f>IF(E495=1,VLOOKUP(D495,'2015'!$F$12:$AX$1887,44,FALSE),"-")</f>
        <v>musta</v>
      </c>
      <c r="BZ495" t="str">
        <f>IF(E495=1,VLOOKUP(D495,'2015'!$F$12:$AX$1887,45,FALSE),"-")</f>
        <v>musta</v>
      </c>
      <c r="CA495" s="31">
        <f t="shared" si="106"/>
        <v>2</v>
      </c>
      <c r="CB495" s="31">
        <f t="shared" si="107"/>
        <v>1</v>
      </c>
      <c r="CC495" s="31">
        <f t="shared" si="108"/>
        <v>0</v>
      </c>
      <c r="CD495" s="31">
        <f t="shared" si="109"/>
        <v>1</v>
      </c>
      <c r="CE495" s="31">
        <f t="shared" si="110"/>
        <v>0</v>
      </c>
      <c r="CO495" s="32" t="s">
        <v>34</v>
      </c>
      <c r="CP495" s="2" t="s">
        <v>35</v>
      </c>
    </row>
    <row r="496" spans="1:94" ht="15.75" thickBot="1" x14ac:dyDescent="0.3">
      <c r="A496" s="50"/>
      <c r="B496" s="50"/>
      <c r="C496" s="50" t="str">
        <f t="shared" si="117"/>
        <v>312_1_10806</v>
      </c>
      <c r="D496" s="51" t="str">
        <f t="shared" si="118"/>
        <v>312_1</v>
      </c>
      <c r="E496" s="224">
        <f>IFERROR(VLOOKUP(C496,'2015'!$C$12:$D$1887,2,FALSE),0)</f>
        <v>0</v>
      </c>
      <c r="F496" s="51">
        <f>IFERROR(K496-IFERROR(VLOOKUP(D496,'2015'!$F$12:$I$1887,4,FALSE),"ei löydy"),"ei löydy")</f>
        <v>3771</v>
      </c>
      <c r="G496" s="224">
        <f>IFERROR(VLOOKUP(Työfile_2024!C496,Liikennemalli!$D$6:$G$1921,4,FALSE),0)</f>
        <v>0</v>
      </c>
      <c r="H496" s="225">
        <f>K496-IFERROR(VLOOKUP(Työfile_2024!D496,Liikennemalli!$C$6:$H$1921,6,FALSE),"ei löydy")</f>
        <v>-600</v>
      </c>
      <c r="I496" s="80">
        <v>312</v>
      </c>
      <c r="J496" s="52">
        <v>1</v>
      </c>
      <c r="K496" s="52">
        <v>10806</v>
      </c>
      <c r="L496" s="53"/>
      <c r="M496" s="54"/>
      <c r="N496" s="54"/>
      <c r="O496" s="54"/>
      <c r="P496" s="54"/>
      <c r="Q496" s="55"/>
      <c r="R496" s="55"/>
      <c r="S496" s="55"/>
      <c r="T496" s="55"/>
      <c r="U496" s="52"/>
      <c r="V496" s="56">
        <v>5890.1217841939661</v>
      </c>
      <c r="W496" s="56">
        <v>575.28188043679438</v>
      </c>
      <c r="X496" s="56">
        <v>6609.0973533222286</v>
      </c>
      <c r="Y496" s="56">
        <f>VLOOKUP(D496,Liikennemalli24!$D$2:$F$1804,2,FALSE)</f>
        <v>129</v>
      </c>
      <c r="Z496" s="57">
        <f>VLOOKUP(D496,Liikennemalli24!$D$2:$F$1804,3,FALSE)</f>
        <v>8.7999999999999995E-2</v>
      </c>
      <c r="AA496" s="178" t="str">
        <f>IF(G496=1,VLOOKUP(C496,Liikennemalli!$D$6:$H$1921,2,FALSE),"-")</f>
        <v>-</v>
      </c>
      <c r="AB496" s="197" t="str">
        <f>IF(G496=1,VLOOKUP(C496,Liikennemalli!$D$6:$H$1921,3,FALSE),"-")</f>
        <v>-</v>
      </c>
      <c r="AC496" s="134" t="str">
        <f>IF(E496=1,VLOOKUP(Työfile_2024!D496,'2015'!$F$12:$X$1887,18,FALSE),"-")</f>
        <v>-</v>
      </c>
      <c r="AD496" s="127" t="str">
        <f>IF(E496=1,VLOOKUP(Työfile_2024!D496,'2015'!$F$12:$X$1887,19,FALSE),"-")</f>
        <v>-</v>
      </c>
      <c r="AI496" s="127" t="str">
        <f>IF(E496=1,VLOOKUP(Työfile_2024!D496,'2015'!$F$12:$AB$1887,20,FALSE),"-")</f>
        <v>-</v>
      </c>
      <c r="AJ496" s="127" t="str">
        <f>IF(E496=1,VLOOKUP(Työfile_2024!D496,'2015'!$F$12:$AB$1887,21,FALSE),"-")</f>
        <v>-</v>
      </c>
      <c r="AK496" s="127" t="str">
        <f>IF(E496=1,VLOOKUP(Työfile_2024!D496,'2015'!$F$12:$AB$1887,22,FALSE),"-")</f>
        <v>-</v>
      </c>
      <c r="AL496" s="127" t="str">
        <f>IF(E496=1,VLOOKUP(Työfile_2024!D496,'2015'!$F$12:$AB$1887,23,FALSE),"-")</f>
        <v>-</v>
      </c>
      <c r="AM496" s="56">
        <f>VLOOKUP(Työfile_2024!D496,Tmatkat_20km_tarkasteltava_verk!$C$2:$D$1804,2,FALSE)</f>
        <v>3714</v>
      </c>
      <c r="AN496" s="148">
        <f t="shared" si="115"/>
        <v>0.63054723417883329</v>
      </c>
      <c r="AO496" s="178" t="str">
        <f>IF(E496=1,VLOOKUP(Työfile_2024!D496,'2015'!$F$12:$AC$1887,24,FALSE),"-")</f>
        <v>-</v>
      </c>
      <c r="AP496" s="52" t="str">
        <f>VLOOKUP(D496,Tarkasteltava_verkko_2024_harva!$E$2:$I$1804,5,FALSE)</f>
        <v>tiivis</v>
      </c>
      <c r="AQ496" s="52">
        <f>VLOOKUP(D496,Tarkasteltava_verkko_2024_harva!$E$2:$I$1804,4,FALSE)</f>
        <v>0</v>
      </c>
      <c r="AR496" s="148">
        <v>0.8380529335554322</v>
      </c>
      <c r="AS496" s="170" t="str">
        <f>IFERROR(VLOOKUP(C496,'2015'!$C$12:$AG$1887,30,FALSE),"-")</f>
        <v>-</v>
      </c>
      <c r="AT496" s="148">
        <v>0.12983527669813066</v>
      </c>
      <c r="AU496" s="170" t="str">
        <f>IFERROR(VLOOKUP(C496,'2015'!$C$12:$AG$1887,31,FALSE),"-")</f>
        <v>-</v>
      </c>
      <c r="AV496" s="106"/>
      <c r="AW496" s="63">
        <f>IFERROR(VLOOKUP(C496,Merkittävyysluokitus!$A$2:$J$1705,10,FALSE),"-")</f>
        <v>1</v>
      </c>
      <c r="AX496" s="175">
        <f>IFERROR(VLOOKUP(C496,Merkittävyysluokitus!$A$2:$J$1705,6,FALSE),"-")</f>
        <v>13.980296803652967</v>
      </c>
      <c r="AY496" s="175">
        <f>IFERROR(VLOOKUP(C496,Merkittävyysluokitus!$A$2:$J$1705,7,FALSE),"-")</f>
        <v>5</v>
      </c>
      <c r="AZ496" s="175">
        <f>IFERROR(VLOOKUP(C496,Merkittävyysluokitus!$A$2:$J$1705,8,FALSE),"-")</f>
        <v>6.3136301369863013</v>
      </c>
      <c r="BA496" s="175">
        <f>IFERROR(VLOOKUP(C496,Merkittävyysluokitus!$A$2:$J$1705,9,FALSE),"-")</f>
        <v>2.6666666666666665</v>
      </c>
      <c r="BB496" s="203"/>
      <c r="BC496" s="203" t="str">
        <f t="shared" si="116"/>
        <v>tieosoite muuttunut</v>
      </c>
      <c r="BD496" s="39" t="str">
        <f t="shared" si="105"/>
        <v>musta</v>
      </c>
      <c r="BE496" s="68" t="str">
        <f t="shared" si="111"/>
        <v>musta</v>
      </c>
      <c r="BF496" s="68" t="str">
        <f t="shared" si="112"/>
        <v>musta</v>
      </c>
      <c r="BG496" s="68" t="str">
        <f t="shared" si="113"/>
        <v>musta</v>
      </c>
      <c r="BH496" s="208" t="str">
        <f t="shared" si="114"/>
        <v>musta</v>
      </c>
      <c r="BI496" s="39"/>
      <c r="BJ496" s="39" t="str">
        <f>IF(F496="ei löydy","uusi tie",IF(E496=0,"tieosoite muuttunut",IF(E496=1,VLOOKUP(D496,'2015'!$F$12:$AL$1887,31,FALSE),"-")))</f>
        <v>tieosoite muuttunut</v>
      </c>
      <c r="BK496" s="67" t="str">
        <f>IF(E496=1,VLOOKUP(D496,'2015'!$F$12:$AL$1887,32,FALSE),"-")</f>
        <v>-</v>
      </c>
      <c r="BL496" s="39" t="str">
        <f>IF(F496="ei löydy","uusi tie",IF(E496=0,"tieosoite muuttunut",IF(E496=1,VLOOKUP(D496,'2015'!$F$12:$AL$1887,33,FALSE),"-")))</f>
        <v>tieosoite muuttunut</v>
      </c>
      <c r="BM496" s="39"/>
      <c r="BN496" s="217" t="str">
        <f>VLOOKUP(D496,'2015'!$F$12:$AL$1887,33,FALSE)</f>
        <v>punainen/musta</v>
      </c>
      <c r="BO496" s="39"/>
      <c r="BP496" s="115" t="s">
        <v>50</v>
      </c>
      <c r="BQ496" s="30"/>
      <c r="BS496" s="5"/>
      <c r="BU496" s="37"/>
      <c r="BV496" s="30" t="s">
        <v>50</v>
      </c>
      <c r="BX496" t="str">
        <f>IF(E496=1,VLOOKUP(D496,'2015'!$F$12:$AX$1887,43,FALSE),"-")</f>
        <v>-</v>
      </c>
      <c r="BY496" t="str">
        <f>IF(E496=1,VLOOKUP(D496,'2015'!$F$12:$AX$1887,44,FALSE),"-")</f>
        <v>-</v>
      </c>
      <c r="BZ496" t="str">
        <f>IF(E496=1,VLOOKUP(D496,'2015'!$F$12:$AX$1887,45,FALSE),"-")</f>
        <v>-</v>
      </c>
      <c r="CA496" s="31">
        <f t="shared" si="106"/>
        <v>30</v>
      </c>
      <c r="CB496" s="31">
        <f t="shared" si="107"/>
        <v>10</v>
      </c>
      <c r="CC496" s="31">
        <f t="shared" si="108"/>
        <v>10</v>
      </c>
      <c r="CD496" s="31">
        <f t="shared" si="109"/>
        <v>10</v>
      </c>
      <c r="CE496" s="31">
        <f t="shared" si="110"/>
        <v>0</v>
      </c>
      <c r="CO496" s="32" t="s">
        <v>34</v>
      </c>
      <c r="CP496" s="2" t="s">
        <v>35</v>
      </c>
    </row>
    <row r="497" spans="1:94" ht="15.75" thickBot="1" x14ac:dyDescent="0.3">
      <c r="A497" s="50"/>
      <c r="B497" s="50"/>
      <c r="C497" s="50" t="str">
        <f t="shared" si="117"/>
        <v>312_3_5809</v>
      </c>
      <c r="D497" s="51" t="str">
        <f t="shared" si="118"/>
        <v>312_3</v>
      </c>
      <c r="E497" s="224">
        <f>IFERROR(VLOOKUP(C497,'2015'!$C$12:$D$1887,2,FALSE),0)</f>
        <v>1</v>
      </c>
      <c r="F497" s="51">
        <f>IFERROR(K497-IFERROR(VLOOKUP(D497,'2015'!$F$12:$I$1887,4,FALSE),"ei löydy"),"ei löydy")</f>
        <v>0</v>
      </c>
      <c r="G497" s="224">
        <f>IFERROR(VLOOKUP(Työfile_2024!C497,Liikennemalli!$D$6:$G$1921,4,FALSE),0)</f>
        <v>1</v>
      </c>
      <c r="H497" s="225">
        <f>K497-IFERROR(VLOOKUP(Työfile_2024!D497,Liikennemalli!$C$6:$H$1921,6,FALSE),"ei löydy")</f>
        <v>0</v>
      </c>
      <c r="I497" s="80">
        <v>312</v>
      </c>
      <c r="J497" s="52">
        <v>3</v>
      </c>
      <c r="K497" s="52">
        <v>5809</v>
      </c>
      <c r="L497" s="53"/>
      <c r="M497" s="54"/>
      <c r="N497" s="54"/>
      <c r="O497" s="54"/>
      <c r="P497" s="54"/>
      <c r="Q497" s="55"/>
      <c r="R497" s="55"/>
      <c r="S497" s="55"/>
      <c r="T497" s="55"/>
      <c r="U497" s="52"/>
      <c r="V497" s="56">
        <v>4199.7262867963509</v>
      </c>
      <c r="W497" s="56">
        <v>234.21828197624376</v>
      </c>
      <c r="X497" s="56">
        <v>4792.4859700464795</v>
      </c>
      <c r="Y497" s="56">
        <f>VLOOKUP(D497,Liikennemalli24!$D$2:$F$1804,2,FALSE)</f>
        <v>258</v>
      </c>
      <c r="Z497" s="57">
        <f>VLOOKUP(D497,Liikennemalli24!$D$2:$F$1804,3,FALSE)</f>
        <v>0.125</v>
      </c>
      <c r="AA497" s="178">
        <f>IF(G497=1,VLOOKUP(C497,Liikennemalli!$D$6:$H$1921,2,FALSE),"-")</f>
        <v>1490.8574616216799</v>
      </c>
      <c r="AB497" s="197">
        <f>IF(G497=1,VLOOKUP(C497,Liikennemalli!$D$6:$H$1921,3,FALSE),"-")</f>
        <v>0.33372282278487703</v>
      </c>
      <c r="AC497" s="134">
        <f>IF(E497=1,VLOOKUP(Työfile_2024!D497,'2015'!$F$12:$X$1887,18,FALSE),"-")</f>
        <v>0</v>
      </c>
      <c r="AD497" s="127">
        <f>IF(E497=1,VLOOKUP(Työfile_2024!D497,'2015'!$F$12:$X$1887,19,FALSE),"-")</f>
        <v>0</v>
      </c>
      <c r="AI497" s="127" t="str">
        <f>IF(E497=1,VLOOKUP(Työfile_2024!D497,'2015'!$F$12:$AB$1887,20,FALSE),"-")</f>
        <v>1 000-2 000</v>
      </c>
      <c r="AJ497" s="127" t="str">
        <f>IF(E497=1,VLOOKUP(Työfile_2024!D497,'2015'!$F$12:$AB$1887,21,FALSE),"-")</f>
        <v>0-1 000</v>
      </c>
      <c r="AK497" s="127" t="str">
        <f>IF(E497=1,VLOOKUP(Työfile_2024!D497,'2015'!$F$12:$AB$1887,22,FALSE),"-")</f>
        <v>0-20 %</v>
      </c>
      <c r="AL497" s="127" t="str">
        <f>IF(E497=1,VLOOKUP(Työfile_2024!D497,'2015'!$F$12:$AB$1887,23,FALSE),"-")</f>
        <v>60-80 %</v>
      </c>
      <c r="AM497" s="56">
        <f>VLOOKUP(Työfile_2024!D497,Tmatkat_20km_tarkasteltava_verk!$C$2:$D$1804,2,FALSE)</f>
        <v>1816</v>
      </c>
      <c r="AN497" s="148">
        <f t="shared" si="115"/>
        <v>0.43240913240212309</v>
      </c>
      <c r="AO497" s="178">
        <f>IF(E497=1,VLOOKUP(Työfile_2024!D497,'2015'!$F$12:$AC$1887,24,FALSE),"-")</f>
        <v>1160</v>
      </c>
      <c r="AP497" s="52" t="str">
        <f>VLOOKUP(D497,Tarkasteltava_verkko_2024_harva!$E$2:$I$1804,5,FALSE)</f>
        <v>tiivis</v>
      </c>
      <c r="AQ497" s="52">
        <f>VLOOKUP(D497,Tarkasteltava_verkko_2024_harva!$E$2:$I$1804,4,FALSE)</f>
        <v>0</v>
      </c>
      <c r="AR497" s="148">
        <v>0.8461008779480117</v>
      </c>
      <c r="AS497" s="170" t="str">
        <f>IFERROR(VLOOKUP(C497,'2015'!$C$12:$AG$1887,30,FALSE),"-")</f>
        <v>kyllä</v>
      </c>
      <c r="AT497" s="148">
        <v>0.99552418660698916</v>
      </c>
      <c r="AU497" s="170">
        <f>IFERROR(VLOOKUP(C497,'2015'!$C$12:$AG$1887,31,FALSE),"-")</f>
        <v>0</v>
      </c>
      <c r="AV497" s="106"/>
      <c r="AW497" s="63">
        <f>IFERROR(VLOOKUP(C497,Merkittävyysluokitus!$A$2:$J$1705,10,FALSE),"-")</f>
        <v>1</v>
      </c>
      <c r="AX497" s="175">
        <f>IFERROR(VLOOKUP(C497,Merkittävyysluokitus!$A$2:$J$1705,6,FALSE),"-")</f>
        <v>12.911095890410959</v>
      </c>
      <c r="AY497" s="175">
        <f>IFERROR(VLOOKUP(C497,Merkittävyysluokitus!$A$2:$J$1705,7,FALSE),"-")</f>
        <v>5</v>
      </c>
      <c r="AZ497" s="175">
        <f>IFERROR(VLOOKUP(C497,Merkittävyysluokitus!$A$2:$J$1705,8,FALSE),"-")</f>
        <v>5.5777625570776248</v>
      </c>
      <c r="BA497" s="175">
        <f>IFERROR(VLOOKUP(C497,Merkittävyysluokitus!$A$2:$J$1705,9,FALSE),"-")</f>
        <v>2.333333333333333</v>
      </c>
      <c r="BB497" s="203"/>
      <c r="BC497" s="203" t="str">
        <f t="shared" si="116"/>
        <v/>
      </c>
      <c r="BD497" s="39" t="str">
        <f t="shared" si="105"/>
        <v>musta</v>
      </c>
      <c r="BE497" s="68" t="str">
        <f t="shared" si="111"/>
        <v>musta</v>
      </c>
      <c r="BF497" s="68" t="str">
        <f t="shared" si="112"/>
        <v>musta</v>
      </c>
      <c r="BG497" s="68" t="str">
        <f t="shared" si="113"/>
        <v>musta</v>
      </c>
      <c r="BH497" s="208" t="str">
        <f t="shared" si="114"/>
        <v>musta</v>
      </c>
      <c r="BI497" s="39"/>
      <c r="BJ497" s="39" t="str">
        <f>IF(F497="ei löydy","uusi tie",IF(E497=0,"tieosoite muuttunut",IF(E497=1,VLOOKUP(D497,'2015'!$F$12:$AL$1887,31,FALSE),"-")))</f>
        <v>punainen</v>
      </c>
      <c r="BK497" s="67" t="str">
        <f>IF(E497=1,VLOOKUP(D497,'2015'!$F$12:$AL$1887,32,FALSE),"-")</f>
        <v>musta</v>
      </c>
      <c r="BL497" s="39" t="str">
        <f>IF(F497="ei löydy","uusi tie",IF(E497=0,"tieosoite muuttunut",IF(E497=1,VLOOKUP(D497,'2015'!$F$12:$AL$1887,33,FALSE),"-")))</f>
        <v>musta</v>
      </c>
      <c r="BM497" s="39"/>
      <c r="BN497" s="217" t="str">
        <f>VLOOKUP(D497,'2015'!$F$12:$AL$1887,33,FALSE)</f>
        <v>musta</v>
      </c>
      <c r="BO497" s="39"/>
      <c r="BP497" s="115" t="s">
        <v>50</v>
      </c>
      <c r="BQ497" s="30"/>
      <c r="BS497" s="5"/>
      <c r="BU497" s="37"/>
      <c r="BV497" s="30" t="s">
        <v>50</v>
      </c>
      <c r="BX497">
        <f>IF(E497=1,VLOOKUP(D497,'2015'!$F$12:$AX$1887,43,FALSE),"-")</f>
        <v>0</v>
      </c>
      <c r="BY497">
        <f>IF(E497=1,VLOOKUP(D497,'2015'!$F$12:$AX$1887,44,FALSE),"-")</f>
        <v>0</v>
      </c>
      <c r="BZ497">
        <f>IF(E497=1,VLOOKUP(D497,'2015'!$F$12:$AX$1887,45,FALSE),"-")</f>
        <v>0</v>
      </c>
      <c r="CA497" s="31">
        <f t="shared" si="106"/>
        <v>10</v>
      </c>
      <c r="CB497" s="31">
        <f t="shared" si="107"/>
        <v>0</v>
      </c>
      <c r="CC497" s="31">
        <f t="shared" si="108"/>
        <v>0</v>
      </c>
      <c r="CD497" s="31">
        <f t="shared" si="109"/>
        <v>10</v>
      </c>
      <c r="CE497" s="31">
        <f t="shared" si="110"/>
        <v>0</v>
      </c>
      <c r="CO497" s="32" t="s">
        <v>34</v>
      </c>
      <c r="CP497" s="2" t="s">
        <v>35</v>
      </c>
    </row>
    <row r="498" spans="1:94" ht="15.75" thickBot="1" x14ac:dyDescent="0.3">
      <c r="A498" s="50"/>
      <c r="B498" s="50"/>
      <c r="C498" s="50" t="str">
        <f t="shared" si="117"/>
        <v>313_1_6071</v>
      </c>
      <c r="D498" s="51" t="str">
        <f t="shared" si="118"/>
        <v>313_1</v>
      </c>
      <c r="E498" s="224">
        <f>IFERROR(VLOOKUP(C498,'2015'!$C$12:$D$1887,2,FALSE),0)</f>
        <v>0</v>
      </c>
      <c r="F498" s="51">
        <f>IFERROR(K498-IFERROR(VLOOKUP(D498,'2015'!$F$12:$I$1887,4,FALSE),"ei löydy"),"ei löydy")</f>
        <v>-291</v>
      </c>
      <c r="G498" s="224">
        <f>IFERROR(VLOOKUP(Työfile_2024!C498,Liikennemalli!$D$6:$G$1921,4,FALSE),0)</f>
        <v>0</v>
      </c>
      <c r="H498" s="225">
        <f>K498-IFERROR(VLOOKUP(Työfile_2024!D498,Liikennemalli!$C$6:$H$1921,6,FALSE),"ei löydy")</f>
        <v>-291</v>
      </c>
      <c r="I498" s="80">
        <v>313</v>
      </c>
      <c r="J498" s="52">
        <v>1</v>
      </c>
      <c r="K498" s="52">
        <v>6071</v>
      </c>
      <c r="L498" s="53"/>
      <c r="M498" s="54"/>
      <c r="N498" s="54"/>
      <c r="O498" s="54"/>
      <c r="P498" s="54"/>
      <c r="Q498" s="55"/>
      <c r="R498" s="55"/>
      <c r="S498" s="55"/>
      <c r="T498" s="55"/>
      <c r="U498" s="52"/>
      <c r="V498" s="56">
        <v>2347.1263383297646</v>
      </c>
      <c r="W498" s="56">
        <v>137.09207708779442</v>
      </c>
      <c r="X498" s="56">
        <v>2392.3373414593971</v>
      </c>
      <c r="Y498" s="56">
        <f>VLOOKUP(D498,Liikennemalli24!$D$2:$F$1804,2,FALSE)</f>
        <v>205</v>
      </c>
      <c r="Z498" s="57">
        <f>VLOOKUP(D498,Liikennemalli24!$D$2:$F$1804,3,FALSE)</f>
        <v>0.29299999999999998</v>
      </c>
      <c r="AA498" s="178" t="str">
        <f>IF(G498=1,VLOOKUP(C498,Liikennemalli!$D$6:$H$1921,2,FALSE),"-")</f>
        <v>-</v>
      </c>
      <c r="AB498" s="197" t="str">
        <f>IF(G498=1,VLOOKUP(C498,Liikennemalli!$D$6:$H$1921,3,FALSE),"-")</f>
        <v>-</v>
      </c>
      <c r="AC498" s="134" t="str">
        <f>IF(E498=1,VLOOKUP(Työfile_2024!D498,'2015'!$F$12:$X$1887,18,FALSE),"-")</f>
        <v>-</v>
      </c>
      <c r="AD498" s="127" t="str">
        <f>IF(E498=1,VLOOKUP(Työfile_2024!D498,'2015'!$F$12:$X$1887,19,FALSE),"-")</f>
        <v>-</v>
      </c>
      <c r="AI498" s="127" t="str">
        <f>IF(E498=1,VLOOKUP(Työfile_2024!D498,'2015'!$F$12:$AB$1887,20,FALSE),"-")</f>
        <v>-</v>
      </c>
      <c r="AJ498" s="127" t="str">
        <f>IF(E498=1,VLOOKUP(Työfile_2024!D498,'2015'!$F$12:$AB$1887,21,FALSE),"-")</f>
        <v>-</v>
      </c>
      <c r="AK498" s="127" t="str">
        <f>IF(E498=1,VLOOKUP(Työfile_2024!D498,'2015'!$F$12:$AB$1887,22,FALSE),"-")</f>
        <v>-</v>
      </c>
      <c r="AL498" s="127" t="str">
        <f>IF(E498=1,VLOOKUP(Työfile_2024!D498,'2015'!$F$12:$AB$1887,23,FALSE),"-")</f>
        <v>-</v>
      </c>
      <c r="AM498" s="56">
        <f>VLOOKUP(Työfile_2024!D498,Tmatkat_20km_tarkasteltava_verk!$C$2:$D$1804,2,FALSE)</f>
        <v>875</v>
      </c>
      <c r="AN498" s="148">
        <f t="shared" si="115"/>
        <v>0.37279629379586682</v>
      </c>
      <c r="AO498" s="178" t="str">
        <f>IF(E498=1,VLOOKUP(Työfile_2024!D498,'2015'!$F$12:$AC$1887,24,FALSE),"-")</f>
        <v>-</v>
      </c>
      <c r="AP498" s="52" t="str">
        <f>VLOOKUP(D498,Tarkasteltava_verkko_2024_harva!$E$2:$I$1804,5,FALSE)</f>
        <v>tiivis</v>
      </c>
      <c r="AQ498" s="52" t="str">
        <f>VLOOKUP(D498,Tarkasteltava_verkko_2024_harva!$E$2:$I$1804,4,FALSE)</f>
        <v>harva</v>
      </c>
      <c r="AR498" s="148">
        <v>0.4262889145116126</v>
      </c>
      <c r="AS498" s="170" t="str">
        <f>IFERROR(VLOOKUP(C498,'2015'!$C$12:$AG$1887,30,FALSE),"-")</f>
        <v>-</v>
      </c>
      <c r="AT498" s="148">
        <v>0.73711085488387418</v>
      </c>
      <c r="AU498" s="170" t="str">
        <f>IFERROR(VLOOKUP(C498,'2015'!$C$12:$AG$1887,31,FALSE),"-")</f>
        <v>-</v>
      </c>
      <c r="AV498" s="106"/>
      <c r="AW498" s="63">
        <f>IFERROR(VLOOKUP(C498,Merkittävyysluokitus!$A$2:$J$1705,10,FALSE),"-")</f>
        <v>1</v>
      </c>
      <c r="AX498" s="175">
        <f>IFERROR(VLOOKUP(C498,Merkittävyysluokitus!$A$2:$J$1705,6,FALSE),"-")</f>
        <v>13.511666666666665</v>
      </c>
      <c r="AY498" s="175">
        <f>IFERROR(VLOOKUP(C498,Merkittävyysluokitus!$A$2:$J$1705,7,FALSE),"-")</f>
        <v>5</v>
      </c>
      <c r="AZ498" s="175">
        <f>IFERROR(VLOOKUP(C498,Merkittävyysluokitus!$A$2:$J$1705,8,FALSE),"-")</f>
        <v>6.3449999999999998</v>
      </c>
      <c r="BA498" s="175">
        <f>IFERROR(VLOOKUP(C498,Merkittävyysluokitus!$A$2:$J$1705,9,FALSE),"-")</f>
        <v>2.1666666666666665</v>
      </c>
      <c r="BB498" s="203"/>
      <c r="BC498" s="203" t="str">
        <f t="shared" si="116"/>
        <v>tieosoite muuttunut</v>
      </c>
      <c r="BD498" s="39" t="str">
        <f t="shared" si="105"/>
        <v>musta</v>
      </c>
      <c r="BE498" s="68" t="str">
        <f t="shared" si="111"/>
        <v>musta</v>
      </c>
      <c r="BF498" s="68" t="str">
        <f t="shared" si="112"/>
        <v>musta</v>
      </c>
      <c r="BG498" s="68" t="str">
        <f t="shared" si="113"/>
        <v>punainen</v>
      </c>
      <c r="BH498" s="208" t="str">
        <f t="shared" si="114"/>
        <v>musta</v>
      </c>
      <c r="BI498" s="39"/>
      <c r="BJ498" s="39" t="str">
        <f>IF(F498="ei löydy","uusi tie",IF(E498=0,"tieosoite muuttunut",IF(E498=1,VLOOKUP(D498,'2015'!$F$12:$AL$1887,31,FALSE),"-")))</f>
        <v>tieosoite muuttunut</v>
      </c>
      <c r="BK498" s="67" t="str">
        <f>IF(E498=1,VLOOKUP(D498,'2015'!$F$12:$AL$1887,32,FALSE),"-")</f>
        <v>-</v>
      </c>
      <c r="BL498" s="39" t="str">
        <f>IF(F498="ei löydy","uusi tie",IF(E498=0,"tieosoite muuttunut",IF(E498=1,VLOOKUP(D498,'2015'!$F$12:$AL$1887,33,FALSE),"-")))</f>
        <v>tieosoite muuttunut</v>
      </c>
      <c r="BM498" s="39"/>
      <c r="BN498" s="217" t="str">
        <f>VLOOKUP(D498,'2015'!$F$12:$AL$1887,33,FALSE)</f>
        <v>punainen</v>
      </c>
      <c r="BO498" s="39"/>
      <c r="BP498" s="115" t="s">
        <v>10</v>
      </c>
      <c r="BQ498" s="30"/>
      <c r="BS498" s="5"/>
      <c r="BU498" s="37"/>
      <c r="BV498" s="30" t="s">
        <v>10</v>
      </c>
      <c r="BX498" t="str">
        <f>IF(E498=1,VLOOKUP(D498,'2015'!$F$12:$AX$1887,43,FALSE),"-")</f>
        <v>-</v>
      </c>
      <c r="BY498" t="str">
        <f>IF(E498=1,VLOOKUP(D498,'2015'!$F$12:$AX$1887,44,FALSE),"-")</f>
        <v>-</v>
      </c>
      <c r="BZ498" t="str">
        <f>IF(E498=1,VLOOKUP(D498,'2015'!$F$12:$AX$1887,45,FALSE),"-")</f>
        <v>-</v>
      </c>
      <c r="CA498" s="31">
        <f t="shared" si="106"/>
        <v>30</v>
      </c>
      <c r="CB498" s="31">
        <f t="shared" si="107"/>
        <v>10</v>
      </c>
      <c r="CC498" s="31">
        <f t="shared" si="108"/>
        <v>10</v>
      </c>
      <c r="CD498" s="31">
        <f t="shared" si="109"/>
        <v>10</v>
      </c>
      <c r="CE498" s="31">
        <f t="shared" si="110"/>
        <v>0</v>
      </c>
      <c r="CO498" s="2" t="s">
        <v>35</v>
      </c>
      <c r="CP498" s="2" t="s">
        <v>35</v>
      </c>
    </row>
    <row r="499" spans="1:94" ht="15.75" thickBot="1" x14ac:dyDescent="0.3">
      <c r="A499" s="50"/>
      <c r="B499" s="50"/>
      <c r="C499" s="50" t="str">
        <f t="shared" si="117"/>
        <v>313_2_1316</v>
      </c>
      <c r="D499" s="51" t="str">
        <f t="shared" si="118"/>
        <v>313_2</v>
      </c>
      <c r="E499" s="224">
        <f>IFERROR(VLOOKUP(C499,'2015'!$C$12:$D$1887,2,FALSE),0)</f>
        <v>1</v>
      </c>
      <c r="F499" s="51">
        <f>IFERROR(K499-IFERROR(VLOOKUP(D499,'2015'!$F$12:$I$1887,4,FALSE),"ei löydy"),"ei löydy")</f>
        <v>0</v>
      </c>
      <c r="G499" s="224">
        <f>IFERROR(VLOOKUP(Työfile_2024!C499,Liikennemalli!$D$6:$G$1921,4,FALSE),0)</f>
        <v>1</v>
      </c>
      <c r="H499" s="225">
        <f>K499-IFERROR(VLOOKUP(Työfile_2024!D499,Liikennemalli!$C$6:$H$1921,6,FALSE),"ei löydy")</f>
        <v>0</v>
      </c>
      <c r="I499" s="80">
        <v>313</v>
      </c>
      <c r="J499" s="52">
        <v>2</v>
      </c>
      <c r="K499" s="52">
        <v>1316</v>
      </c>
      <c r="L499" s="53"/>
      <c r="M499" s="54"/>
      <c r="N499" s="54"/>
      <c r="O499" s="54"/>
      <c r="P499" s="54"/>
      <c r="Q499" s="55"/>
      <c r="R499" s="55"/>
      <c r="S499" s="55"/>
      <c r="T499" s="55"/>
      <c r="U499" s="52"/>
      <c r="V499" s="56">
        <v>2107</v>
      </c>
      <c r="W499" s="56">
        <v>188</v>
      </c>
      <c r="X499" s="56">
        <v>2200</v>
      </c>
      <c r="Y499" s="56">
        <f>VLOOKUP(D499,Liikennemalli24!$D$2:$F$1804,2,FALSE)</f>
        <v>236</v>
      </c>
      <c r="Z499" s="57">
        <f>VLOOKUP(D499,Liikennemalli24!$D$2:$F$1804,3,FALSE)</f>
        <v>0.29199999999999998</v>
      </c>
      <c r="AA499" s="178">
        <f>IF(G499=1,VLOOKUP(C499,Liikennemalli!$D$6:$H$1921,2,FALSE),"-")</f>
        <v>783.67693983906497</v>
      </c>
      <c r="AB499" s="197">
        <f>IF(G499=1,VLOOKUP(C499,Liikennemalli!$D$6:$H$1921,3,FALSE),"-")</f>
        <v>0.77623124524411002</v>
      </c>
      <c r="AC499" s="134">
        <f>IF(E499=1,VLOOKUP(Työfile_2024!D499,'2015'!$F$12:$X$1887,18,FALSE),"-")</f>
        <v>0</v>
      </c>
      <c r="AD499" s="127">
        <f>IF(E499=1,VLOOKUP(Työfile_2024!D499,'2015'!$F$12:$X$1887,19,FALSE),"-")</f>
        <v>0</v>
      </c>
      <c r="AI499" s="127" t="str">
        <f>IF(E499=1,VLOOKUP(Työfile_2024!D499,'2015'!$F$12:$AB$1887,20,FALSE),"-")</f>
        <v>1 000-2 000</v>
      </c>
      <c r="AJ499" s="127" t="str">
        <f>IF(E499=1,VLOOKUP(Työfile_2024!D499,'2015'!$F$12:$AB$1887,21,FALSE),"-")</f>
        <v>1 000-2 000</v>
      </c>
      <c r="AK499" s="127" t="str">
        <f>IF(E499=1,VLOOKUP(Työfile_2024!D499,'2015'!$F$12:$AB$1887,22,FALSE),"-")</f>
        <v>80-100 %</v>
      </c>
      <c r="AL499" s="127" t="str">
        <f>IF(E499=1,VLOOKUP(Työfile_2024!D499,'2015'!$F$12:$AB$1887,23,FALSE),"-")</f>
        <v>60-80 %</v>
      </c>
      <c r="AM499" s="56">
        <f>VLOOKUP(Työfile_2024!D499,Tmatkat_20km_tarkasteltava_verk!$C$2:$D$1804,2,FALSE)</f>
        <v>218</v>
      </c>
      <c r="AN499" s="148">
        <f t="shared" si="115"/>
        <v>0.10346464167062173</v>
      </c>
      <c r="AO499" s="178">
        <f>IF(E499=1,VLOOKUP(Työfile_2024!D499,'2015'!$F$12:$AC$1887,24,FALSE),"-")</f>
        <v>274</v>
      </c>
      <c r="AP499" s="52" t="str">
        <f>VLOOKUP(D499,Tarkasteltava_verkko_2024_harva!$E$2:$I$1804,5,FALSE)</f>
        <v>tiivis</v>
      </c>
      <c r="AQ499" s="52" t="str">
        <f>VLOOKUP(D499,Tarkasteltava_verkko_2024_harva!$E$2:$I$1804,4,FALSE)</f>
        <v>harva</v>
      </c>
      <c r="AR499" s="148">
        <v>0</v>
      </c>
      <c r="AS499" s="170">
        <f>IFERROR(VLOOKUP(C499,'2015'!$C$12:$AG$1887,30,FALSE),"-")</f>
        <v>0</v>
      </c>
      <c r="AT499" s="148">
        <v>0.16033434650455927</v>
      </c>
      <c r="AU499" s="170">
        <f>IFERROR(VLOOKUP(C499,'2015'!$C$12:$AG$1887,31,FALSE),"-")</f>
        <v>0</v>
      </c>
      <c r="AV499" s="106"/>
      <c r="AW499" s="63">
        <f>IFERROR(VLOOKUP(C499,Merkittävyysluokitus!$A$2:$J$1705,10,FALSE),"-")</f>
        <v>1</v>
      </c>
      <c r="AX499" s="175">
        <f>IFERROR(VLOOKUP(C499,Merkittävyysluokitus!$A$2:$J$1705,6,FALSE),"-")</f>
        <v>13.752777777777776</v>
      </c>
      <c r="AY499" s="175">
        <f>IFERROR(VLOOKUP(C499,Merkittävyysluokitus!$A$2:$J$1705,7,FALSE),"-")</f>
        <v>4.8899999999999997</v>
      </c>
      <c r="AZ499" s="175">
        <f>IFERROR(VLOOKUP(C499,Merkittävyysluokitus!$A$2:$J$1705,8,FALSE),"-")</f>
        <v>6.3627777777777768</v>
      </c>
      <c r="BA499" s="175">
        <f>IFERROR(VLOOKUP(C499,Merkittävyysluokitus!$A$2:$J$1705,9,FALSE),"-")</f>
        <v>2.5</v>
      </c>
      <c r="BB499" s="203"/>
      <c r="BC499" s="203" t="str">
        <f t="shared" si="116"/>
        <v>muutos</v>
      </c>
      <c r="BD499" s="39" t="str">
        <f t="shared" ref="BD499:BD562" si="119">IF(BL499="pinkki","pinkki",IF(I499&lt;100,"punainen",IF(COUNTIF(BE499:BG499,"musta")&gt;=2,"musta",IF(COUNTIF(BE499:BG499,"punainen")&gt;=2,"punainen","Ei luokiteltu"))))</f>
        <v>musta</v>
      </c>
      <c r="BE499" s="68" t="str">
        <f t="shared" si="111"/>
        <v>musta</v>
      </c>
      <c r="BF499" s="68" t="str">
        <f t="shared" si="112"/>
        <v>musta</v>
      </c>
      <c r="BG499" s="68" t="str">
        <f t="shared" si="113"/>
        <v>musta</v>
      </c>
      <c r="BH499" s="208" t="str">
        <f t="shared" si="114"/>
        <v>musta</v>
      </c>
      <c r="BI499" s="39"/>
      <c r="BJ499" s="39" t="str">
        <f>IF(F499="ei löydy","uusi tie",IF(E499=0,"tieosoite muuttunut",IF(E499=1,VLOOKUP(D499,'2015'!$F$12:$AL$1887,31,FALSE),"-")))</f>
        <v>punainen</v>
      </c>
      <c r="BK499" s="67" t="str">
        <f>IF(E499=1,VLOOKUP(D499,'2015'!$F$12:$AL$1887,32,FALSE),"-")</f>
        <v>punainen</v>
      </c>
      <c r="BL499" s="39" t="str">
        <f>IF(F499="ei löydy","uusi tie",IF(E499=0,"tieosoite muuttunut",IF(E499=1,VLOOKUP(D499,'2015'!$F$12:$AL$1887,33,FALSE),"-")))</f>
        <v>punainen</v>
      </c>
      <c r="BM499" s="39"/>
      <c r="BN499" s="217" t="str">
        <f>VLOOKUP(D499,'2015'!$F$12:$AL$1887,33,FALSE)</f>
        <v>punainen</v>
      </c>
      <c r="BO499" s="39"/>
      <c r="BP499" s="115" t="s">
        <v>10</v>
      </c>
      <c r="BQ499" s="30"/>
      <c r="BS499" s="5"/>
      <c r="BU499" s="37"/>
      <c r="BV499" s="30" t="s">
        <v>10</v>
      </c>
      <c r="BX499">
        <f>IF(E499=1,VLOOKUP(D499,'2015'!$F$12:$AX$1887,43,FALSE),"-")</f>
        <v>0</v>
      </c>
      <c r="BY499">
        <f>IF(E499=1,VLOOKUP(D499,'2015'!$F$12:$AX$1887,44,FALSE),"-")</f>
        <v>0</v>
      </c>
      <c r="BZ499">
        <f>IF(E499=1,VLOOKUP(D499,'2015'!$F$12:$AX$1887,45,FALSE),"-")</f>
        <v>0</v>
      </c>
      <c r="CA499" s="31">
        <f t="shared" si="106"/>
        <v>1</v>
      </c>
      <c r="CB499" s="31">
        <f t="shared" si="107"/>
        <v>0</v>
      </c>
      <c r="CC499" s="31">
        <f t="shared" si="108"/>
        <v>0</v>
      </c>
      <c r="CD499" s="31">
        <f t="shared" si="109"/>
        <v>1</v>
      </c>
      <c r="CE499" s="31">
        <f t="shared" si="110"/>
        <v>0</v>
      </c>
      <c r="CO499" s="2" t="s">
        <v>35</v>
      </c>
      <c r="CP499" s="2" t="s">
        <v>35</v>
      </c>
    </row>
    <row r="500" spans="1:94" ht="15.75" thickBot="1" x14ac:dyDescent="0.3">
      <c r="A500" s="50"/>
      <c r="B500" s="50"/>
      <c r="C500" s="50" t="str">
        <f t="shared" si="117"/>
        <v>313_3_7376</v>
      </c>
      <c r="D500" s="51" t="str">
        <f t="shared" si="118"/>
        <v>313_3</v>
      </c>
      <c r="E500" s="224">
        <f>IFERROR(VLOOKUP(C500,'2015'!$C$12:$D$1887,2,FALSE),0)</f>
        <v>1</v>
      </c>
      <c r="F500" s="51">
        <f>IFERROR(K500-IFERROR(VLOOKUP(D500,'2015'!$F$12:$I$1887,4,FALSE),"ei löydy"),"ei löydy")</f>
        <v>0</v>
      </c>
      <c r="G500" s="224">
        <f>IFERROR(VLOOKUP(Työfile_2024!C500,Liikennemalli!$D$6:$G$1921,4,FALSE),0)</f>
        <v>1</v>
      </c>
      <c r="H500" s="225">
        <f>K500-IFERROR(VLOOKUP(Työfile_2024!D500,Liikennemalli!$C$6:$H$1921,6,FALSE),"ei löydy")</f>
        <v>0</v>
      </c>
      <c r="I500" s="80">
        <v>313</v>
      </c>
      <c r="J500" s="52">
        <v>3</v>
      </c>
      <c r="K500" s="52">
        <v>7376</v>
      </c>
      <c r="L500" s="53"/>
      <c r="M500" s="54"/>
      <c r="N500" s="54"/>
      <c r="O500" s="54"/>
      <c r="P500" s="54"/>
      <c r="Q500" s="55"/>
      <c r="R500" s="55"/>
      <c r="S500" s="55"/>
      <c r="T500" s="55"/>
      <c r="U500" s="52"/>
      <c r="V500" s="56">
        <v>1364</v>
      </c>
      <c r="W500" s="56">
        <v>114</v>
      </c>
      <c r="X500" s="56">
        <v>1318</v>
      </c>
      <c r="Y500" s="56">
        <f>VLOOKUP(D500,Liikennemalli24!$D$2:$F$1804,2,FALSE)</f>
        <v>257</v>
      </c>
      <c r="Z500" s="57">
        <f>VLOOKUP(D500,Liikennemalli24!$D$2:$F$1804,3,FALSE)</f>
        <v>0.47799999999999998</v>
      </c>
      <c r="AA500" s="178">
        <f>IF(G500=1,VLOOKUP(C500,Liikennemalli!$D$6:$H$1921,2,FALSE),"-")</f>
        <v>547.81355386502798</v>
      </c>
      <c r="AB500" s="197">
        <f>IF(G500=1,VLOOKUP(C500,Liikennemalli!$D$6:$H$1921,3,FALSE),"-")</f>
        <v>0.80478407645004002</v>
      </c>
      <c r="AC500" s="134">
        <f>IF(E500=1,VLOOKUP(Työfile_2024!D500,'2015'!$F$12:$X$1887,18,FALSE),"-")</f>
        <v>0</v>
      </c>
      <c r="AD500" s="127">
        <f>IF(E500=1,VLOOKUP(Työfile_2024!D500,'2015'!$F$12:$X$1887,19,FALSE),"-")</f>
        <v>0</v>
      </c>
      <c r="AI500" s="127" t="str">
        <f>IF(E500=1,VLOOKUP(Työfile_2024!D500,'2015'!$F$12:$AB$1887,20,FALSE),"-")</f>
        <v>1 000-2 000</v>
      </c>
      <c r="AJ500" s="127" t="str">
        <f>IF(E500=1,VLOOKUP(Työfile_2024!D500,'2015'!$F$12:$AB$1887,21,FALSE),"-")</f>
        <v>0-1 000</v>
      </c>
      <c r="AK500" s="127" t="str">
        <f>IF(E500=1,VLOOKUP(Työfile_2024!D500,'2015'!$F$12:$AB$1887,22,FALSE),"-")</f>
        <v>80-100 %</v>
      </c>
      <c r="AL500" s="127" t="str">
        <f>IF(E500=1,VLOOKUP(Työfile_2024!D500,'2015'!$F$12:$AB$1887,23,FALSE),"-")</f>
        <v>60-80 %</v>
      </c>
      <c r="AM500" s="56">
        <f>VLOOKUP(Työfile_2024!D500,Tmatkat_20km_tarkasteltava_verk!$C$2:$D$1804,2,FALSE)</f>
        <v>224</v>
      </c>
      <c r="AN500" s="148">
        <f t="shared" si="115"/>
        <v>0.16422287390029325</v>
      </c>
      <c r="AO500" s="178">
        <f>IF(E500=1,VLOOKUP(Työfile_2024!D500,'2015'!$F$12:$AC$1887,24,FALSE),"-")</f>
        <v>201</v>
      </c>
      <c r="AP500" s="52" t="str">
        <f>VLOOKUP(D500,Tarkasteltava_verkko_2024_harva!$E$2:$I$1804,5,FALSE)</f>
        <v>tiivis</v>
      </c>
      <c r="AQ500" s="52" t="str">
        <f>VLOOKUP(D500,Tarkasteltava_verkko_2024_harva!$E$2:$I$1804,4,FALSE)</f>
        <v>harva</v>
      </c>
      <c r="AR500" s="148">
        <v>0</v>
      </c>
      <c r="AS500" s="170">
        <f>IFERROR(VLOOKUP(C500,'2015'!$C$12:$AG$1887,30,FALSE),"-")</f>
        <v>0</v>
      </c>
      <c r="AT500" s="148">
        <v>5.4094360086767893E-2</v>
      </c>
      <c r="AU500" s="170">
        <f>IFERROR(VLOOKUP(C500,'2015'!$C$12:$AG$1887,31,FALSE),"-")</f>
        <v>0</v>
      </c>
      <c r="AV500" s="106"/>
      <c r="AW500" s="63">
        <f>IFERROR(VLOOKUP(C500,Merkittävyysluokitus!$A$2:$J$1705,10,FALSE),"-")</f>
        <v>1</v>
      </c>
      <c r="AX500" s="175">
        <f>IFERROR(VLOOKUP(C500,Merkittävyysluokitus!$A$2:$J$1705,6,FALSE),"-")</f>
        <v>13.840555555555552</v>
      </c>
      <c r="AY500" s="175">
        <f>IFERROR(VLOOKUP(C500,Merkittävyysluokitus!$A$2:$J$1705,7,FALSE),"-")</f>
        <v>4.0083333333333329</v>
      </c>
      <c r="AZ500" s="175">
        <f>IFERROR(VLOOKUP(C500,Merkittävyysluokitus!$A$2:$J$1705,8,FALSE),"-")</f>
        <v>7.1655555555555539</v>
      </c>
      <c r="BA500" s="175">
        <f>IFERROR(VLOOKUP(C500,Merkittävyysluokitus!$A$2:$J$1705,9,FALSE),"-")</f>
        <v>2.6666666666666665</v>
      </c>
      <c r="BB500" s="203"/>
      <c r="BC500" s="203" t="str">
        <f t="shared" si="116"/>
        <v>muutos</v>
      </c>
      <c r="BD500" s="39" t="str">
        <f t="shared" si="119"/>
        <v>musta</v>
      </c>
      <c r="BE500" s="68" t="str">
        <f t="shared" si="111"/>
        <v>musta</v>
      </c>
      <c r="BF500" s="68" t="str">
        <f t="shared" si="112"/>
        <v>punainen</v>
      </c>
      <c r="BG500" s="68" t="str">
        <f t="shared" si="113"/>
        <v>musta</v>
      </c>
      <c r="BH500" s="208" t="str">
        <f t="shared" si="114"/>
        <v>musta</v>
      </c>
      <c r="BI500" s="39"/>
      <c r="BJ500" s="39" t="str">
        <f>IF(F500="ei löydy","uusi tie",IF(E500=0,"tieosoite muuttunut",IF(E500=1,VLOOKUP(D500,'2015'!$F$12:$AL$1887,31,FALSE),"-")))</f>
        <v>punainen</v>
      </c>
      <c r="BK500" s="67" t="str">
        <f>IF(E500=1,VLOOKUP(D500,'2015'!$F$12:$AL$1887,32,FALSE),"-")</f>
        <v>punainen</v>
      </c>
      <c r="BL500" s="39" t="str">
        <f>IF(F500="ei löydy","uusi tie",IF(E500=0,"tieosoite muuttunut",IF(E500=1,VLOOKUP(D500,'2015'!$F$12:$AL$1887,33,FALSE),"-")))</f>
        <v>punainen</v>
      </c>
      <c r="BM500" s="39"/>
      <c r="BN500" s="217" t="str">
        <f>VLOOKUP(D500,'2015'!$F$12:$AL$1887,33,FALSE)</f>
        <v>punainen</v>
      </c>
      <c r="BO500" s="39"/>
      <c r="BP500" s="115" t="s">
        <v>51</v>
      </c>
      <c r="BQ500" s="30"/>
      <c r="BS500" s="5"/>
      <c r="BU500" s="37"/>
      <c r="BV500" s="30" t="s">
        <v>51</v>
      </c>
      <c r="BX500">
        <f>IF(E500=1,VLOOKUP(D500,'2015'!$F$12:$AX$1887,43,FALSE),"-")</f>
        <v>0</v>
      </c>
      <c r="BY500">
        <f>IF(E500=1,VLOOKUP(D500,'2015'!$F$12:$AX$1887,44,FALSE),"-")</f>
        <v>0</v>
      </c>
      <c r="BZ500">
        <f>IF(E500=1,VLOOKUP(D500,'2015'!$F$12:$AX$1887,45,FALSE),"-")</f>
        <v>0</v>
      </c>
      <c r="CA500" s="31">
        <f t="shared" si="106"/>
        <v>1</v>
      </c>
      <c r="CB500" s="31">
        <f t="shared" si="107"/>
        <v>0</v>
      </c>
      <c r="CC500" s="31">
        <f t="shared" si="108"/>
        <v>0</v>
      </c>
      <c r="CD500" s="31">
        <f t="shared" si="109"/>
        <v>1</v>
      </c>
      <c r="CE500" s="31">
        <f t="shared" si="110"/>
        <v>0</v>
      </c>
      <c r="CO500" s="32" t="s">
        <v>34</v>
      </c>
      <c r="CP500" s="2" t="s">
        <v>35</v>
      </c>
    </row>
    <row r="501" spans="1:94" ht="15.75" thickBot="1" x14ac:dyDescent="0.3">
      <c r="A501" s="50"/>
      <c r="B501" s="50"/>
      <c r="C501" s="50" t="str">
        <f t="shared" si="117"/>
        <v>313_4_8732</v>
      </c>
      <c r="D501" s="51" t="str">
        <f t="shared" si="118"/>
        <v>313_4</v>
      </c>
      <c r="E501" s="224">
        <f>IFERROR(VLOOKUP(C501,'2015'!$C$12:$D$1887,2,FALSE),0)</f>
        <v>0</v>
      </c>
      <c r="F501" s="51">
        <f>IFERROR(K501-IFERROR(VLOOKUP(D501,'2015'!$F$12:$I$1887,4,FALSE),"ei löydy"),"ei löydy")</f>
        <v>3814</v>
      </c>
      <c r="G501" s="224">
        <f>IFERROR(VLOOKUP(Työfile_2024!C501,Liikennemalli!$D$6:$G$1921,4,FALSE),0)</f>
        <v>1</v>
      </c>
      <c r="H501" s="225">
        <f>K501-IFERROR(VLOOKUP(Työfile_2024!D501,Liikennemalli!$C$6:$H$1921,6,FALSE),"ei löydy")</f>
        <v>0</v>
      </c>
      <c r="I501" s="80">
        <v>313</v>
      </c>
      <c r="J501" s="52">
        <v>4</v>
      </c>
      <c r="K501" s="52">
        <v>8732</v>
      </c>
      <c r="L501" s="53"/>
      <c r="M501" s="54"/>
      <c r="N501" s="54"/>
      <c r="O501" s="54"/>
      <c r="P501" s="54"/>
      <c r="Q501" s="55"/>
      <c r="R501" s="55"/>
      <c r="S501" s="55"/>
      <c r="T501" s="55"/>
      <c r="U501" s="52"/>
      <c r="V501" s="56">
        <v>1708.2382043060009</v>
      </c>
      <c r="W501" s="56">
        <v>150.69445716903343</v>
      </c>
      <c r="X501" s="56">
        <v>1669.4109024278516</v>
      </c>
      <c r="Y501" s="56">
        <f>VLOOKUP(D501,Liikennemalli24!$D$2:$F$1804,2,FALSE)</f>
        <v>270</v>
      </c>
      <c r="Z501" s="57">
        <f>VLOOKUP(D501,Liikennemalli24!$D$2:$F$1804,3,FALSE)</f>
        <v>0.375</v>
      </c>
      <c r="AA501" s="178">
        <f>IF(G501=1,VLOOKUP(C501,Liikennemalli!$D$6:$H$1921,2,FALSE),"-")</f>
        <v>726.29286039679403</v>
      </c>
      <c r="AB501" s="197">
        <f>IF(G501=1,VLOOKUP(C501,Liikennemalli!$D$6:$H$1921,3,FALSE),"-")</f>
        <v>0.84711839435926395</v>
      </c>
      <c r="AC501" s="134" t="str">
        <f>IF(E501=1,VLOOKUP(Työfile_2024!D501,'2015'!$F$12:$X$1887,18,FALSE),"-")</f>
        <v>-</v>
      </c>
      <c r="AD501" s="127" t="str">
        <f>IF(E501=1,VLOOKUP(Työfile_2024!D501,'2015'!$F$12:$X$1887,19,FALSE),"-")</f>
        <v>-</v>
      </c>
      <c r="AI501" s="127" t="str">
        <f>IF(E501=1,VLOOKUP(Työfile_2024!D501,'2015'!$F$12:$AB$1887,20,FALSE),"-")</f>
        <v>-</v>
      </c>
      <c r="AJ501" s="127" t="str">
        <f>IF(E501=1,VLOOKUP(Työfile_2024!D501,'2015'!$F$12:$AB$1887,21,FALSE),"-")</f>
        <v>-</v>
      </c>
      <c r="AK501" s="127" t="str">
        <f>IF(E501=1,VLOOKUP(Työfile_2024!D501,'2015'!$F$12:$AB$1887,22,FALSE),"-")</f>
        <v>-</v>
      </c>
      <c r="AL501" s="127" t="str">
        <f>IF(E501=1,VLOOKUP(Työfile_2024!D501,'2015'!$F$12:$AB$1887,23,FALSE),"-")</f>
        <v>-</v>
      </c>
      <c r="AM501" s="56">
        <f>VLOOKUP(Työfile_2024!D501,Tmatkat_20km_tarkasteltava_verk!$C$2:$D$1804,2,FALSE)</f>
        <v>986</v>
      </c>
      <c r="AN501" s="148">
        <f t="shared" si="115"/>
        <v>0.57720287341341736</v>
      </c>
      <c r="AO501" s="178" t="str">
        <f>IF(E501=1,VLOOKUP(Työfile_2024!D501,'2015'!$F$12:$AC$1887,24,FALSE),"-")</f>
        <v>-</v>
      </c>
      <c r="AP501" s="52" t="str">
        <f>VLOOKUP(D501,Tarkasteltava_verkko_2024_harva!$E$2:$I$1804,5,FALSE)</f>
        <v>tiivis</v>
      </c>
      <c r="AQ501" s="52" t="str">
        <f>VLOOKUP(D501,Tarkasteltava_verkko_2024_harva!$E$2:$I$1804,4,FALSE)</f>
        <v>harva</v>
      </c>
      <c r="AR501" s="148">
        <v>8.9555657352267518E-2</v>
      </c>
      <c r="AS501" s="170" t="str">
        <f>IFERROR(VLOOKUP(C501,'2015'!$C$12:$AG$1887,30,FALSE),"-")</f>
        <v>-</v>
      </c>
      <c r="AT501" s="148">
        <v>9.5739807604214383E-2</v>
      </c>
      <c r="AU501" s="170" t="str">
        <f>IFERROR(VLOOKUP(C501,'2015'!$C$12:$AG$1887,31,FALSE),"-")</f>
        <v>-</v>
      </c>
      <c r="AV501" s="106"/>
      <c r="AW501" s="63">
        <f>IFERROR(VLOOKUP(C501,Merkittävyysluokitus!$A$2:$J$1705,10,FALSE),"-")</f>
        <v>1</v>
      </c>
      <c r="AX501" s="175">
        <f>IFERROR(VLOOKUP(C501,Merkittävyysluokitus!$A$2:$J$1705,6,FALSE),"-")</f>
        <v>14.186111111111108</v>
      </c>
      <c r="AY501" s="175">
        <f>IFERROR(VLOOKUP(C501,Merkittävyysluokitus!$A$2:$J$1705,7,FALSE),"-")</f>
        <v>4.0749999999999993</v>
      </c>
      <c r="AZ501" s="175">
        <f>IFERROR(VLOOKUP(C501,Merkittävyysluokitus!$A$2:$J$1705,8,FALSE),"-")</f>
        <v>7.9444444444444438</v>
      </c>
      <c r="BA501" s="175">
        <f>IFERROR(VLOOKUP(C501,Merkittävyysluokitus!$A$2:$J$1705,9,FALSE),"-")</f>
        <v>2.1666666666666665</v>
      </c>
      <c r="BB501" s="203"/>
      <c r="BC501" s="203" t="str">
        <f t="shared" si="116"/>
        <v>tieosoite muuttunut</v>
      </c>
      <c r="BD501" s="39" t="str">
        <f t="shared" si="119"/>
        <v>musta</v>
      </c>
      <c r="BE501" s="68" t="str">
        <f t="shared" si="111"/>
        <v>musta</v>
      </c>
      <c r="BF501" s="68" t="str">
        <f t="shared" si="112"/>
        <v>musta</v>
      </c>
      <c r="BG501" s="68" t="str">
        <f t="shared" si="113"/>
        <v>punainen</v>
      </c>
      <c r="BH501" s="208" t="str">
        <f t="shared" si="114"/>
        <v>musta</v>
      </c>
      <c r="BI501" s="39"/>
      <c r="BJ501" s="39" t="str">
        <f>IF(F501="ei löydy","uusi tie",IF(E501=0,"tieosoite muuttunut",IF(E501=1,VLOOKUP(D501,'2015'!$F$12:$AL$1887,31,FALSE),"-")))</f>
        <v>tieosoite muuttunut</v>
      </c>
      <c r="BK501" s="67" t="str">
        <f>IF(E501=1,VLOOKUP(D501,'2015'!$F$12:$AL$1887,32,FALSE),"-")</f>
        <v>-</v>
      </c>
      <c r="BL501" s="39" t="str">
        <f>IF(F501="ei löydy","uusi tie",IF(E501=0,"tieosoite muuttunut",IF(E501=1,VLOOKUP(D501,'2015'!$F$12:$AL$1887,33,FALSE),"-")))</f>
        <v>tieosoite muuttunut</v>
      </c>
      <c r="BM501" s="39"/>
      <c r="BN501" s="217" t="str">
        <f>VLOOKUP(D501,'2015'!$F$12:$AL$1887,33,FALSE)</f>
        <v>punainen</v>
      </c>
      <c r="BO501" s="39"/>
      <c r="BP501" s="115" t="s">
        <v>60</v>
      </c>
      <c r="BQ501" s="30"/>
      <c r="BS501" s="5"/>
      <c r="BU501" s="37"/>
      <c r="BV501" s="30" t="s">
        <v>51</v>
      </c>
      <c r="BX501" t="str">
        <f>IF(E501=1,VLOOKUP(D501,'2015'!$F$12:$AX$1887,43,FALSE),"-")</f>
        <v>-</v>
      </c>
      <c r="BY501" t="str">
        <f>IF(E501=1,VLOOKUP(D501,'2015'!$F$12:$AX$1887,44,FALSE),"-")</f>
        <v>-</v>
      </c>
      <c r="BZ501" t="str">
        <f>IF(E501=1,VLOOKUP(D501,'2015'!$F$12:$AX$1887,45,FALSE),"-")</f>
        <v>-</v>
      </c>
      <c r="CA501" s="31">
        <f t="shared" si="106"/>
        <v>30</v>
      </c>
      <c r="CB501" s="31">
        <f t="shared" si="107"/>
        <v>10</v>
      </c>
      <c r="CC501" s="31">
        <f t="shared" si="108"/>
        <v>10</v>
      </c>
      <c r="CD501" s="31">
        <f t="shared" si="109"/>
        <v>10</v>
      </c>
      <c r="CE501" s="31">
        <f t="shared" si="110"/>
        <v>0</v>
      </c>
      <c r="CO501" s="32" t="s">
        <v>34</v>
      </c>
      <c r="CP501" s="2" t="s">
        <v>35</v>
      </c>
    </row>
    <row r="502" spans="1:94" ht="15.75" thickBot="1" x14ac:dyDescent="0.3">
      <c r="A502" s="50"/>
      <c r="B502" s="50"/>
      <c r="C502" s="50" t="str">
        <f t="shared" si="117"/>
        <v>314_1_5001</v>
      </c>
      <c r="D502" s="51" t="str">
        <f t="shared" si="118"/>
        <v>314_1</v>
      </c>
      <c r="E502" s="224">
        <f>IFERROR(VLOOKUP(C502,'2015'!$C$12:$D$1887,2,FALSE),0)</f>
        <v>0</v>
      </c>
      <c r="F502" s="51">
        <f>IFERROR(K502-IFERROR(VLOOKUP(D502,'2015'!$F$12:$I$1887,4,FALSE),"ei löydy"),"ei löydy")</f>
        <v>-897</v>
      </c>
      <c r="G502" s="224">
        <f>IFERROR(VLOOKUP(Työfile_2024!C502,Liikennemalli!$D$6:$G$1921,4,FALSE),0)</f>
        <v>0</v>
      </c>
      <c r="H502" s="225">
        <f>K502-IFERROR(VLOOKUP(Työfile_2024!D502,Liikennemalli!$C$6:$H$1921,6,FALSE),"ei löydy")</f>
        <v>-897</v>
      </c>
      <c r="I502" s="80">
        <v>314</v>
      </c>
      <c r="J502" s="52">
        <v>1</v>
      </c>
      <c r="K502" s="52">
        <v>5001</v>
      </c>
      <c r="L502" s="53"/>
      <c r="M502" s="54"/>
      <c r="N502" s="54"/>
      <c r="O502" s="54"/>
      <c r="P502" s="54"/>
      <c r="Q502" s="55"/>
      <c r="R502" s="55"/>
      <c r="S502" s="55"/>
      <c r="T502" s="55"/>
      <c r="U502" s="52"/>
      <c r="V502" s="56">
        <v>2006</v>
      </c>
      <c r="W502" s="56">
        <v>95</v>
      </c>
      <c r="X502" s="56">
        <v>1747</v>
      </c>
      <c r="Y502" s="56">
        <f>VLOOKUP(D502,Liikennemalli24!$D$2:$F$1804,2,FALSE)</f>
        <v>291</v>
      </c>
      <c r="Z502" s="57">
        <f>VLOOKUP(D502,Liikennemalli24!$D$2:$F$1804,3,FALSE)</f>
        <v>0.437</v>
      </c>
      <c r="AA502" s="178" t="str">
        <f>IF(G502=1,VLOOKUP(C502,Liikennemalli!$D$6:$H$1921,2,FALSE),"-")</f>
        <v>-</v>
      </c>
      <c r="AB502" s="197" t="str">
        <f>IF(G502=1,VLOOKUP(C502,Liikennemalli!$D$6:$H$1921,3,FALSE),"-")</f>
        <v>-</v>
      </c>
      <c r="AC502" s="134" t="str">
        <f>IF(E502=1,VLOOKUP(Työfile_2024!D502,'2015'!$F$12:$X$1887,18,FALSE),"-")</f>
        <v>-</v>
      </c>
      <c r="AD502" s="127" t="str">
        <f>IF(E502=1,VLOOKUP(Työfile_2024!D502,'2015'!$F$12:$X$1887,19,FALSE),"-")</f>
        <v>-</v>
      </c>
      <c r="AI502" s="127" t="str">
        <f>IF(E502=1,VLOOKUP(Työfile_2024!D502,'2015'!$F$12:$AB$1887,20,FALSE),"-")</f>
        <v>-</v>
      </c>
      <c r="AJ502" s="127" t="str">
        <f>IF(E502=1,VLOOKUP(Työfile_2024!D502,'2015'!$F$12:$AB$1887,21,FALSE),"-")</f>
        <v>-</v>
      </c>
      <c r="AK502" s="127" t="str">
        <f>IF(E502=1,VLOOKUP(Työfile_2024!D502,'2015'!$F$12:$AB$1887,22,FALSE),"-")</f>
        <v>-</v>
      </c>
      <c r="AL502" s="127" t="str">
        <f>IF(E502=1,VLOOKUP(Työfile_2024!D502,'2015'!$F$12:$AB$1887,23,FALSE),"-")</f>
        <v>-</v>
      </c>
      <c r="AM502" s="56">
        <f>VLOOKUP(Työfile_2024!D502,Tmatkat_20km_tarkasteltava_verk!$C$2:$D$1804,2,FALSE)</f>
        <v>193</v>
      </c>
      <c r="AN502" s="148">
        <f t="shared" si="115"/>
        <v>9.6211365902293122E-2</v>
      </c>
      <c r="AO502" s="178" t="str">
        <f>IF(E502=1,VLOOKUP(Työfile_2024!D502,'2015'!$F$12:$AC$1887,24,FALSE),"-")</f>
        <v>-</v>
      </c>
      <c r="AP502" s="52" t="str">
        <f>VLOOKUP(D502,Tarkasteltava_verkko_2024_harva!$E$2:$I$1804,5,FALSE)</f>
        <v>tiivis</v>
      </c>
      <c r="AQ502" s="52">
        <f>VLOOKUP(D502,Tarkasteltava_verkko_2024_harva!$E$2:$I$1804,4,FALSE)</f>
        <v>0</v>
      </c>
      <c r="AR502" s="148">
        <v>7.3985202959408122E-3</v>
      </c>
      <c r="AS502" s="170" t="str">
        <f>IFERROR(VLOOKUP(C502,'2015'!$C$12:$AG$1887,30,FALSE),"-")</f>
        <v>-</v>
      </c>
      <c r="AT502" s="148">
        <v>0.26754649070185965</v>
      </c>
      <c r="AU502" s="170" t="str">
        <f>IFERROR(VLOOKUP(C502,'2015'!$C$12:$AG$1887,31,FALSE),"-")</f>
        <v>-</v>
      </c>
      <c r="AV502" s="106"/>
      <c r="AW502" s="63">
        <f>IFERROR(VLOOKUP(C502,Merkittävyysluokitus!$A$2:$J$1705,10,FALSE),"-")</f>
        <v>2</v>
      </c>
      <c r="AX502" s="175">
        <f>IFERROR(VLOOKUP(C502,Merkittävyysluokitus!$A$2:$J$1705,6,FALSE),"-")</f>
        <v>12.032591324200911</v>
      </c>
      <c r="AY502" s="175">
        <f>IFERROR(VLOOKUP(C502,Merkittävyysluokitus!$A$2:$J$1705,7,FALSE),"-")</f>
        <v>4.9133333333333331</v>
      </c>
      <c r="AZ502" s="175">
        <f>IFERROR(VLOOKUP(C502,Merkittävyysluokitus!$A$2:$J$1705,8,FALSE),"-")</f>
        <v>4.6192579908675793</v>
      </c>
      <c r="BA502" s="175">
        <f>IFERROR(VLOOKUP(C502,Merkittävyysluokitus!$A$2:$J$1705,9,FALSE),"-")</f>
        <v>2.5</v>
      </c>
      <c r="BB502" s="203"/>
      <c r="BC502" s="203" t="str">
        <f t="shared" si="116"/>
        <v>tieosoite muuttunut</v>
      </c>
      <c r="BD502" s="39" t="str">
        <f t="shared" si="119"/>
        <v>musta</v>
      </c>
      <c r="BE502" s="68" t="str">
        <f t="shared" si="111"/>
        <v>musta</v>
      </c>
      <c r="BF502" s="68" t="str">
        <f t="shared" si="112"/>
        <v>musta</v>
      </c>
      <c r="BG502" s="68" t="str">
        <f t="shared" si="113"/>
        <v>musta</v>
      </c>
      <c r="BH502" s="208" t="str">
        <f t="shared" si="114"/>
        <v>musta</v>
      </c>
      <c r="BI502" s="39"/>
      <c r="BJ502" s="39" t="str">
        <f>IF(F502="ei löydy","uusi tie",IF(E502=0,"tieosoite muuttunut",IF(E502=1,VLOOKUP(D502,'2015'!$F$12:$AL$1887,31,FALSE),"-")))</f>
        <v>tieosoite muuttunut</v>
      </c>
      <c r="BK502" s="67" t="str">
        <f>IF(E502=1,VLOOKUP(D502,'2015'!$F$12:$AL$1887,32,FALSE),"-")</f>
        <v>-</v>
      </c>
      <c r="BL502" s="39" t="str">
        <f>IF(F502="ei löydy","uusi tie",IF(E502=0,"tieosoite muuttunut",IF(E502=1,VLOOKUP(D502,'2015'!$F$12:$AL$1887,33,FALSE),"-")))</f>
        <v>tieosoite muuttunut</v>
      </c>
      <c r="BM502" s="39"/>
      <c r="BN502" s="217" t="str">
        <f>VLOOKUP(D502,'2015'!$F$12:$AL$1887,33,FALSE)</f>
        <v>punainen/musta</v>
      </c>
      <c r="BO502" s="39"/>
      <c r="BP502" s="115" t="s">
        <v>50</v>
      </c>
      <c r="BQ502" s="30"/>
      <c r="BS502" s="5"/>
      <c r="BU502" s="37"/>
      <c r="BV502" s="30" t="s">
        <v>50</v>
      </c>
      <c r="BX502" t="str">
        <f>IF(E502=1,VLOOKUP(D502,'2015'!$F$12:$AX$1887,43,FALSE),"-")</f>
        <v>-</v>
      </c>
      <c r="BY502" t="str">
        <f>IF(E502=1,VLOOKUP(D502,'2015'!$F$12:$AX$1887,44,FALSE),"-")</f>
        <v>-</v>
      </c>
      <c r="BZ502" t="str">
        <f>IF(E502=1,VLOOKUP(D502,'2015'!$F$12:$AX$1887,45,FALSE),"-")</f>
        <v>-</v>
      </c>
      <c r="CA502" s="31">
        <f t="shared" si="106"/>
        <v>21</v>
      </c>
      <c r="CB502" s="31">
        <f t="shared" si="107"/>
        <v>10</v>
      </c>
      <c r="CC502" s="31">
        <f t="shared" si="108"/>
        <v>10</v>
      </c>
      <c r="CD502" s="31">
        <f t="shared" si="109"/>
        <v>1</v>
      </c>
      <c r="CE502" s="31">
        <f t="shared" si="110"/>
        <v>0</v>
      </c>
      <c r="CO502" s="32" t="s">
        <v>34</v>
      </c>
      <c r="CP502" s="2" t="s">
        <v>35</v>
      </c>
    </row>
    <row r="503" spans="1:94" ht="15.75" thickBot="1" x14ac:dyDescent="0.3">
      <c r="A503" s="50"/>
      <c r="B503" s="50"/>
      <c r="C503" s="50" t="str">
        <f t="shared" si="117"/>
        <v>314_2_14273</v>
      </c>
      <c r="D503" s="51" t="str">
        <f t="shared" si="118"/>
        <v>314_2</v>
      </c>
      <c r="E503" s="224">
        <f>IFERROR(VLOOKUP(C503,'2015'!$C$12:$D$1887,2,FALSE),0)</f>
        <v>0</v>
      </c>
      <c r="F503" s="51">
        <f>IFERROR(K503-IFERROR(VLOOKUP(D503,'2015'!$F$12:$I$1887,4,FALSE),"ei löydy"),"ei löydy")</f>
        <v>5054</v>
      </c>
      <c r="G503" s="224">
        <f>IFERROR(VLOOKUP(Työfile_2024!C503,Liikennemalli!$D$6:$G$1921,4,FALSE),0)</f>
        <v>1</v>
      </c>
      <c r="H503" s="225">
        <f>K503-IFERROR(VLOOKUP(Työfile_2024!D503,Liikennemalli!$C$6:$H$1921,6,FALSE),"ei löydy")</f>
        <v>0</v>
      </c>
      <c r="I503" s="80">
        <v>314</v>
      </c>
      <c r="J503" s="52">
        <v>2</v>
      </c>
      <c r="K503" s="52">
        <v>14273</v>
      </c>
      <c r="L503" s="53"/>
      <c r="M503" s="54"/>
      <c r="N503" s="54"/>
      <c r="O503" s="54"/>
      <c r="P503" s="54"/>
      <c r="Q503" s="55"/>
      <c r="R503" s="55"/>
      <c r="S503" s="55"/>
      <c r="T503" s="55"/>
      <c r="U503" s="52"/>
      <c r="V503" s="56">
        <v>1530.3426749807329</v>
      </c>
      <c r="W503" s="56">
        <v>96.047782526448543</v>
      </c>
      <c r="X503" s="56">
        <v>1344.6266377075597</v>
      </c>
      <c r="Y503" s="56">
        <f>VLOOKUP(D503,Liikennemalli24!$D$2:$F$1804,2,FALSE)</f>
        <v>646</v>
      </c>
      <c r="Z503" s="57">
        <f>VLOOKUP(D503,Liikennemalli24!$D$2:$F$1804,3,FALSE)</f>
        <v>0.75</v>
      </c>
      <c r="AA503" s="178">
        <f>IF(G503=1,VLOOKUP(C503,Liikennemalli!$D$6:$H$1921,2,FALSE),"-")</f>
        <v>430.87145010326401</v>
      </c>
      <c r="AB503" s="197">
        <f>IF(G503=1,VLOOKUP(C503,Liikennemalli!$D$6:$H$1921,3,FALSE),"-")</f>
        <v>0.90622001683986397</v>
      </c>
      <c r="AC503" s="134" t="str">
        <f>IF(E503=1,VLOOKUP(Työfile_2024!D503,'2015'!$F$12:$X$1887,18,FALSE),"-")</f>
        <v>-</v>
      </c>
      <c r="AD503" s="127" t="str">
        <f>IF(E503=1,VLOOKUP(Työfile_2024!D503,'2015'!$F$12:$X$1887,19,FALSE),"-")</f>
        <v>-</v>
      </c>
      <c r="AI503" s="127" t="str">
        <f>IF(E503=1,VLOOKUP(Työfile_2024!D503,'2015'!$F$12:$AB$1887,20,FALSE),"-")</f>
        <v>-</v>
      </c>
      <c r="AJ503" s="127" t="str">
        <f>IF(E503=1,VLOOKUP(Työfile_2024!D503,'2015'!$F$12:$AB$1887,21,FALSE),"-")</f>
        <v>-</v>
      </c>
      <c r="AK503" s="127" t="str">
        <f>IF(E503=1,VLOOKUP(Työfile_2024!D503,'2015'!$F$12:$AB$1887,22,FALSE),"-")</f>
        <v>-</v>
      </c>
      <c r="AL503" s="127" t="str">
        <f>IF(E503=1,VLOOKUP(Työfile_2024!D503,'2015'!$F$12:$AB$1887,23,FALSE),"-")</f>
        <v>-</v>
      </c>
      <c r="AM503" s="56">
        <f>VLOOKUP(Työfile_2024!D503,Tmatkat_20km_tarkasteltava_verk!$C$2:$D$1804,2,FALSE)</f>
        <v>138</v>
      </c>
      <c r="AN503" s="148">
        <f t="shared" si="115"/>
        <v>9.0175881687241999E-2</v>
      </c>
      <c r="AO503" s="178" t="str">
        <f>IF(E503=1,VLOOKUP(Työfile_2024!D503,'2015'!$F$12:$AC$1887,24,FALSE),"-")</f>
        <v>-</v>
      </c>
      <c r="AP503" s="52" t="str">
        <f>VLOOKUP(D503,Tarkasteltava_verkko_2024_harva!$E$2:$I$1804,5,FALSE)</f>
        <v>tiivis</v>
      </c>
      <c r="AQ503" s="52">
        <f>VLOOKUP(D503,Tarkasteltava_verkko_2024_harva!$E$2:$I$1804,4,FALSE)</f>
        <v>0</v>
      </c>
      <c r="AR503" s="148">
        <v>1.0719540390947944E-2</v>
      </c>
      <c r="AS503" s="170" t="str">
        <f>IFERROR(VLOOKUP(C503,'2015'!$C$12:$AG$1887,30,FALSE),"-")</f>
        <v>-</v>
      </c>
      <c r="AT503" s="148">
        <v>0</v>
      </c>
      <c r="AU503" s="170" t="str">
        <f>IFERROR(VLOOKUP(C503,'2015'!$C$12:$AG$1887,31,FALSE),"-")</f>
        <v>-</v>
      </c>
      <c r="AV503" s="106"/>
      <c r="AW503" s="63">
        <f>IFERROR(VLOOKUP(C503,Merkittävyysluokitus!$A$2:$J$1705,10,FALSE),"-")</f>
        <v>2</v>
      </c>
      <c r="AX503" s="175">
        <f>IFERROR(VLOOKUP(C503,Merkittävyysluokitus!$A$2:$J$1705,6,FALSE),"-")</f>
        <v>11.039166666666665</v>
      </c>
      <c r="AY503" s="175">
        <f>IFERROR(VLOOKUP(C503,Merkittävyysluokitus!$A$2:$J$1705,7,FALSE),"-")</f>
        <v>4.0266666666666664</v>
      </c>
      <c r="AZ503" s="175">
        <f>IFERROR(VLOOKUP(C503,Merkittävyysluokitus!$A$2:$J$1705,8,FALSE),"-")</f>
        <v>4.8458333333333332</v>
      </c>
      <c r="BA503" s="175">
        <f>IFERROR(VLOOKUP(C503,Merkittävyysluokitus!$A$2:$J$1705,9,FALSE),"-")</f>
        <v>2.1666666666666665</v>
      </c>
      <c r="BB503" s="203"/>
      <c r="BC503" s="203" t="str">
        <f t="shared" si="116"/>
        <v>tieosoite muuttunut</v>
      </c>
      <c r="BD503" s="39" t="str">
        <f t="shared" si="119"/>
        <v>musta</v>
      </c>
      <c r="BE503" s="68" t="str">
        <f t="shared" si="111"/>
        <v>punainen</v>
      </c>
      <c r="BF503" s="68" t="str">
        <f t="shared" si="112"/>
        <v>musta</v>
      </c>
      <c r="BG503" s="68" t="str">
        <f t="shared" si="113"/>
        <v>musta</v>
      </c>
      <c r="BH503" s="208" t="str">
        <f t="shared" si="114"/>
        <v>musta</v>
      </c>
      <c r="BI503" s="39"/>
      <c r="BJ503" s="39" t="str">
        <f>IF(F503="ei löydy","uusi tie",IF(E503=0,"tieosoite muuttunut",IF(E503=1,VLOOKUP(D503,'2015'!$F$12:$AL$1887,31,FALSE),"-")))</f>
        <v>tieosoite muuttunut</v>
      </c>
      <c r="BK503" s="67" t="str">
        <f>IF(E503=1,VLOOKUP(D503,'2015'!$F$12:$AL$1887,32,FALSE),"-")</f>
        <v>-</v>
      </c>
      <c r="BL503" s="39" t="str">
        <f>IF(F503="ei löydy","uusi tie",IF(E503=0,"tieosoite muuttunut",IF(E503=1,VLOOKUP(D503,'2015'!$F$12:$AL$1887,33,FALSE),"-")))</f>
        <v>tieosoite muuttunut</v>
      </c>
      <c r="BM503" s="39"/>
      <c r="BN503" s="217" t="str">
        <f>VLOOKUP(D503,'2015'!$F$12:$AL$1887,33,FALSE)</f>
        <v>punainen</v>
      </c>
      <c r="BO503" s="39"/>
      <c r="BP503" s="115" t="s">
        <v>50</v>
      </c>
      <c r="BQ503" s="30"/>
      <c r="BS503" s="5"/>
      <c r="BU503" s="37"/>
      <c r="BV503" s="30" t="s">
        <v>50</v>
      </c>
      <c r="BX503" t="str">
        <f>IF(E503=1,VLOOKUP(D503,'2015'!$F$12:$AX$1887,43,FALSE),"-")</f>
        <v>-</v>
      </c>
      <c r="BY503" t="str">
        <f>IF(E503=1,VLOOKUP(D503,'2015'!$F$12:$AX$1887,44,FALSE),"-")</f>
        <v>-</v>
      </c>
      <c r="BZ503" t="str">
        <f>IF(E503=1,VLOOKUP(D503,'2015'!$F$12:$AX$1887,45,FALSE),"-")</f>
        <v>-</v>
      </c>
      <c r="CA503" s="31">
        <f t="shared" si="106"/>
        <v>21</v>
      </c>
      <c r="CB503" s="31">
        <f t="shared" si="107"/>
        <v>10</v>
      </c>
      <c r="CC503" s="31">
        <f t="shared" si="108"/>
        <v>10</v>
      </c>
      <c r="CD503" s="31">
        <f t="shared" si="109"/>
        <v>1</v>
      </c>
      <c r="CE503" s="31">
        <f t="shared" si="110"/>
        <v>0</v>
      </c>
      <c r="CO503" s="32" t="s">
        <v>34</v>
      </c>
      <c r="CP503" s="2" t="s">
        <v>35</v>
      </c>
    </row>
    <row r="504" spans="1:94" ht="15.75" thickBot="1" x14ac:dyDescent="0.3">
      <c r="A504" s="50"/>
      <c r="B504" s="50"/>
      <c r="C504" s="50" t="str">
        <f t="shared" si="117"/>
        <v>314_4_8052</v>
      </c>
      <c r="D504" s="51" t="str">
        <f t="shared" si="118"/>
        <v>314_4</v>
      </c>
      <c r="E504" s="224">
        <f>IFERROR(VLOOKUP(C504,'2015'!$C$12:$D$1887,2,FALSE),0)</f>
        <v>0</v>
      </c>
      <c r="F504" s="51">
        <f>IFERROR(K504-IFERROR(VLOOKUP(D504,'2015'!$F$12:$I$1887,4,FALSE),"ei löydy"),"ei löydy")</f>
        <v>6367</v>
      </c>
      <c r="G504" s="224">
        <f>IFERROR(VLOOKUP(Työfile_2024!C504,Liikennemalli!$D$6:$G$1921,4,FALSE),0)</f>
        <v>1</v>
      </c>
      <c r="H504" s="225">
        <f>K504-IFERROR(VLOOKUP(Työfile_2024!D504,Liikennemalli!$C$6:$H$1921,6,FALSE),"ei löydy")</f>
        <v>0</v>
      </c>
      <c r="I504" s="80">
        <v>314</v>
      </c>
      <c r="J504" s="52">
        <v>4</v>
      </c>
      <c r="K504" s="52">
        <v>8052</v>
      </c>
      <c r="L504" s="53"/>
      <c r="M504" s="54"/>
      <c r="N504" s="54"/>
      <c r="O504" s="54"/>
      <c r="P504" s="54"/>
      <c r="Q504" s="55"/>
      <c r="R504" s="55"/>
      <c r="S504" s="55"/>
      <c r="T504" s="55"/>
      <c r="U504" s="52"/>
      <c r="V504" s="56">
        <v>977.45007451564834</v>
      </c>
      <c r="W504" s="56">
        <v>71.597615499254843</v>
      </c>
      <c r="X504" s="56">
        <v>818.65921510183807</v>
      </c>
      <c r="Y504" s="56">
        <f>VLOOKUP(D504,Liikennemalli24!$D$2:$F$1804,2,FALSE)</f>
        <v>638</v>
      </c>
      <c r="Z504" s="57">
        <f>VLOOKUP(D504,Liikennemalli24!$D$2:$F$1804,3,FALSE)</f>
        <v>0.85299999999999998</v>
      </c>
      <c r="AA504" s="178">
        <f>IF(G504=1,VLOOKUP(C504,Liikennemalli!$D$6:$H$1921,2,FALSE),"-")</f>
        <v>317.97874304643398</v>
      </c>
      <c r="AB504" s="197">
        <f>IF(G504=1,VLOOKUP(C504,Liikennemalli!$D$6:$H$1921,3,FALSE),"-")</f>
        <v>0.88677712568836198</v>
      </c>
      <c r="AC504" s="134" t="str">
        <f>IF(E504=1,VLOOKUP(Työfile_2024!D504,'2015'!$F$12:$X$1887,18,FALSE),"-")</f>
        <v>-</v>
      </c>
      <c r="AD504" s="127" t="str">
        <f>IF(E504=1,VLOOKUP(Työfile_2024!D504,'2015'!$F$12:$X$1887,19,FALSE),"-")</f>
        <v>-</v>
      </c>
      <c r="AI504" s="127" t="str">
        <f>IF(E504=1,VLOOKUP(Työfile_2024!D504,'2015'!$F$12:$AB$1887,20,FALSE),"-")</f>
        <v>-</v>
      </c>
      <c r="AJ504" s="127" t="str">
        <f>IF(E504=1,VLOOKUP(Työfile_2024!D504,'2015'!$F$12:$AB$1887,21,FALSE),"-")</f>
        <v>-</v>
      </c>
      <c r="AK504" s="127" t="str">
        <f>IF(E504=1,VLOOKUP(Työfile_2024!D504,'2015'!$F$12:$AB$1887,22,FALSE),"-")</f>
        <v>-</v>
      </c>
      <c r="AL504" s="127" t="str">
        <f>IF(E504=1,VLOOKUP(Työfile_2024!D504,'2015'!$F$12:$AB$1887,23,FALSE),"-")</f>
        <v>-</v>
      </c>
      <c r="AM504" s="56">
        <f>VLOOKUP(Työfile_2024!D504,Tmatkat_20km_tarkasteltava_verk!$C$2:$D$1804,2,FALSE)</f>
        <v>82</v>
      </c>
      <c r="AN504" s="148">
        <f t="shared" si="115"/>
        <v>8.3891752773800857E-2</v>
      </c>
      <c r="AO504" s="178" t="str">
        <f>IF(E504=1,VLOOKUP(Työfile_2024!D504,'2015'!$F$12:$AC$1887,24,FALSE),"-")</f>
        <v>-</v>
      </c>
      <c r="AP504" s="52" t="str">
        <f>VLOOKUP(D504,Tarkasteltava_verkko_2024_harva!$E$2:$I$1804,5,FALSE)</f>
        <v>tiivis</v>
      </c>
      <c r="AQ504" s="52">
        <f>VLOOKUP(D504,Tarkasteltava_verkko_2024_harva!$E$2:$I$1804,4,FALSE)</f>
        <v>0</v>
      </c>
      <c r="AR504" s="148">
        <v>0</v>
      </c>
      <c r="AS504" s="170" t="str">
        <f>IFERROR(VLOOKUP(C504,'2015'!$C$12:$AG$1887,30,FALSE),"-")</f>
        <v>-</v>
      </c>
      <c r="AT504" s="148">
        <v>0</v>
      </c>
      <c r="AU504" s="170" t="str">
        <f>IFERROR(VLOOKUP(C504,'2015'!$C$12:$AG$1887,31,FALSE),"-")</f>
        <v>-</v>
      </c>
      <c r="AV504" s="106"/>
      <c r="AW504" s="63">
        <f>IFERROR(VLOOKUP(C504,Merkittävyysluokitus!$A$2:$J$1705,10,FALSE),"-")</f>
        <v>3</v>
      </c>
      <c r="AX504" s="175">
        <f>IFERROR(VLOOKUP(C504,Merkittävyysluokitus!$A$2:$J$1705,6,FALSE),"-")</f>
        <v>9.9117946679913889</v>
      </c>
      <c r="AY504" s="175">
        <f>IFERROR(VLOOKUP(C504,Merkittävyysluokitus!$A$2:$J$1705,7,FALSE),"-")</f>
        <v>3.5723502235469446</v>
      </c>
      <c r="AZ504" s="175">
        <f>IFERROR(VLOOKUP(C504,Merkittävyysluokitus!$A$2:$J$1705,8,FALSE),"-")</f>
        <v>4.3394444444444442</v>
      </c>
      <c r="BA504" s="175">
        <f>IFERROR(VLOOKUP(C504,Merkittävyysluokitus!$A$2:$J$1705,9,FALSE),"-")</f>
        <v>2</v>
      </c>
      <c r="BB504" s="203"/>
      <c r="BC504" s="203" t="str">
        <f t="shared" si="116"/>
        <v>tieosoite muuttunut</v>
      </c>
      <c r="BD504" s="39" t="str">
        <f t="shared" si="119"/>
        <v>musta</v>
      </c>
      <c r="BE504" s="68" t="str">
        <f t="shared" si="111"/>
        <v>punainen</v>
      </c>
      <c r="BF504" s="68" t="str">
        <f t="shared" si="112"/>
        <v>musta</v>
      </c>
      <c r="BG504" s="68" t="str">
        <f t="shared" si="113"/>
        <v>musta</v>
      </c>
      <c r="BH504" s="208" t="str">
        <f t="shared" si="114"/>
        <v>musta</v>
      </c>
      <c r="BI504" s="39"/>
      <c r="BJ504" s="39" t="str">
        <f>IF(F504="ei löydy","uusi tie",IF(E504=0,"tieosoite muuttunut",IF(E504=1,VLOOKUP(D504,'2015'!$F$12:$AL$1887,31,FALSE),"-")))</f>
        <v>tieosoite muuttunut</v>
      </c>
      <c r="BK504" s="67" t="str">
        <f>IF(E504=1,VLOOKUP(D504,'2015'!$F$12:$AL$1887,32,FALSE),"-")</f>
        <v>-</v>
      </c>
      <c r="BL504" s="39" t="str">
        <f>IF(F504="ei löydy","uusi tie",IF(E504=0,"tieosoite muuttunut",IF(E504=1,VLOOKUP(D504,'2015'!$F$12:$AL$1887,33,FALSE),"-")))</f>
        <v>tieosoite muuttunut</v>
      </c>
      <c r="BM504" s="39"/>
      <c r="BN504" s="217" t="str">
        <f>VLOOKUP(D504,'2015'!$F$12:$AL$1887,33,FALSE)</f>
        <v>punainen</v>
      </c>
      <c r="BO504" s="39"/>
      <c r="BP504" s="115" t="s">
        <v>50</v>
      </c>
      <c r="BQ504" s="30"/>
      <c r="BS504" s="5"/>
      <c r="BU504" s="37"/>
      <c r="BV504" s="30" t="s">
        <v>50</v>
      </c>
      <c r="BX504" t="str">
        <f>IF(E504=1,VLOOKUP(D504,'2015'!$F$12:$AX$1887,43,FALSE),"-")</f>
        <v>-</v>
      </c>
      <c r="BY504" t="str">
        <f>IF(E504=1,VLOOKUP(D504,'2015'!$F$12:$AX$1887,44,FALSE),"-")</f>
        <v>-</v>
      </c>
      <c r="BZ504" t="str">
        <f>IF(E504=1,VLOOKUP(D504,'2015'!$F$12:$AX$1887,45,FALSE),"-")</f>
        <v>-</v>
      </c>
      <c r="CA504" s="31">
        <f t="shared" si="106"/>
        <v>20</v>
      </c>
      <c r="CB504" s="31">
        <f t="shared" si="107"/>
        <v>10</v>
      </c>
      <c r="CC504" s="31">
        <f t="shared" si="108"/>
        <v>10</v>
      </c>
      <c r="CD504" s="31">
        <f t="shared" si="109"/>
        <v>0</v>
      </c>
      <c r="CE504" s="31">
        <f t="shared" si="110"/>
        <v>0</v>
      </c>
      <c r="CO504" s="32" t="s">
        <v>34</v>
      </c>
      <c r="CP504" s="2" t="s">
        <v>35</v>
      </c>
    </row>
    <row r="505" spans="1:94" ht="15.75" thickBot="1" x14ac:dyDescent="0.3">
      <c r="A505" s="50"/>
      <c r="B505" s="50"/>
      <c r="C505" s="50" t="str">
        <f t="shared" si="117"/>
        <v>314_6_3433</v>
      </c>
      <c r="D505" s="51" t="str">
        <f t="shared" si="118"/>
        <v>314_6</v>
      </c>
      <c r="E505" s="224">
        <f>IFERROR(VLOOKUP(C505,'2015'!$C$12:$D$1887,2,FALSE),0)</f>
        <v>1</v>
      </c>
      <c r="F505" s="51">
        <f>IFERROR(K505-IFERROR(VLOOKUP(D505,'2015'!$F$12:$I$1887,4,FALSE),"ei löydy"),"ei löydy")</f>
        <v>0</v>
      </c>
      <c r="G505" s="224">
        <f>IFERROR(VLOOKUP(Työfile_2024!C505,Liikennemalli!$D$6:$G$1921,4,FALSE),0)</f>
        <v>1</v>
      </c>
      <c r="H505" s="225">
        <f>K505-IFERROR(VLOOKUP(Työfile_2024!D505,Liikennemalli!$C$6:$H$1921,6,FALSE),"ei löydy")</f>
        <v>0</v>
      </c>
      <c r="I505" s="80">
        <v>314</v>
      </c>
      <c r="J505" s="52">
        <v>6</v>
      </c>
      <c r="K505" s="52">
        <v>3433</v>
      </c>
      <c r="L505" s="53"/>
      <c r="M505" s="54"/>
      <c r="N505" s="54"/>
      <c r="O505" s="54"/>
      <c r="P505" s="54"/>
      <c r="Q505" s="55"/>
      <c r="R505" s="55"/>
      <c r="S505" s="55"/>
      <c r="T505" s="55"/>
      <c r="U505" s="52"/>
      <c r="V505" s="56">
        <v>927</v>
      </c>
      <c r="W505" s="56">
        <v>74</v>
      </c>
      <c r="X505" s="56">
        <v>759</v>
      </c>
      <c r="Y505" s="56">
        <f>VLOOKUP(D505,Liikennemalli24!$D$2:$F$1804,2,FALSE)</f>
        <v>598</v>
      </c>
      <c r="Z505" s="148">
        <f>VLOOKUP(D505,Liikennemalli24!$D$2:$F$1804,3,FALSE)</f>
        <v>0.76100000000000001</v>
      </c>
      <c r="AA505" s="178">
        <f>IF(G505=1,VLOOKUP(C505,Liikennemalli!$D$6:$H$1921,2,FALSE),"-")</f>
        <v>305.75561827075001</v>
      </c>
      <c r="AB505" s="198">
        <f>IF(G505=1,VLOOKUP(C505,Liikennemalli!$D$6:$H$1921,3,FALSE),"-")</f>
        <v>0.79328207418223196</v>
      </c>
      <c r="AC505" s="51">
        <f>IF(E505=1,VLOOKUP(Työfile_2024!D505,'2015'!$F$12:$X$1887,18,FALSE),"-")</f>
        <v>0</v>
      </c>
      <c r="AD505" s="51">
        <f>IF(E505=1,VLOOKUP(Työfile_2024!D505,'2015'!$F$12:$X$1887,19,FALSE),"-")</f>
        <v>0</v>
      </c>
      <c r="AI505" s="128">
        <f>IF(E505=1,VLOOKUP(Työfile_2024!D505,'2015'!$F$12:$AB$1887,20,FALSE),"-")</f>
        <v>0</v>
      </c>
      <c r="AJ505" s="128" t="str">
        <f>IF(E505=1,VLOOKUP(Työfile_2024!D505,'2015'!$F$12:$AB$1887,21,FALSE),"-")</f>
        <v>0-1 000</v>
      </c>
      <c r="AK505" s="128">
        <f>IF(E505=1,VLOOKUP(Työfile_2024!D505,'2015'!$F$12:$AB$1887,22,FALSE),"-")</f>
        <v>0</v>
      </c>
      <c r="AL505" s="128" t="str">
        <f>IF(E505=1,VLOOKUP(Työfile_2024!D505,'2015'!$F$12:$AB$1887,23,FALSE),"-")</f>
        <v>80-100 %</v>
      </c>
      <c r="AM505" s="56">
        <f>VLOOKUP(Työfile_2024!D505,Tmatkat_20km_tarkasteltava_verk!$C$2:$D$1804,2,FALSE)</f>
        <v>74</v>
      </c>
      <c r="AN505" s="148">
        <f t="shared" si="115"/>
        <v>7.982740021574973E-2</v>
      </c>
      <c r="AO505" s="178">
        <f>IF(E505=1,VLOOKUP(Työfile_2024!D505,'2015'!$F$12:$AC$1887,24,FALSE),"-")</f>
        <v>78</v>
      </c>
      <c r="AP505" s="52" t="str">
        <f>VLOOKUP(D505,Tarkasteltava_verkko_2024_harva!$E$2:$I$1804,5,FALSE)</f>
        <v>tiivis</v>
      </c>
      <c r="AQ505" s="52">
        <f>VLOOKUP(D505,Tarkasteltava_verkko_2024_harva!$E$2:$I$1804,4,FALSE)</f>
        <v>0</v>
      </c>
      <c r="AR505" s="148">
        <v>0</v>
      </c>
      <c r="AS505" s="170">
        <f>IFERROR(VLOOKUP(C505,'2015'!$C$12:$AG$1887,30,FALSE),"-")</f>
        <v>0</v>
      </c>
      <c r="AT505" s="148">
        <v>0</v>
      </c>
      <c r="AU505" s="170">
        <f>IFERROR(VLOOKUP(C505,'2015'!$C$12:$AG$1887,31,FALSE),"-")</f>
        <v>0</v>
      </c>
      <c r="AV505" s="106"/>
      <c r="AW505" s="63">
        <f>IFERROR(VLOOKUP(C505,Merkittävyysluokitus!$A$2:$J$1705,10,FALSE),"-")</f>
        <v>3</v>
      </c>
      <c r="AX505" s="175">
        <f>IFERROR(VLOOKUP(C505,Merkittävyysluokitus!$A$2:$J$1705,6,FALSE),"-")</f>
        <v>9.6249041095890409</v>
      </c>
      <c r="AY505" s="175">
        <f>IFERROR(VLOOKUP(C505,Merkittävyysluokitus!$A$2:$J$1705,7,FALSE),"-")</f>
        <v>3.4076666666666662</v>
      </c>
      <c r="AZ505" s="175">
        <f>IFERROR(VLOOKUP(C505,Merkittävyysluokitus!$A$2:$J$1705,8,FALSE),"-")</f>
        <v>4.3839041095890412</v>
      </c>
      <c r="BA505" s="175">
        <f>IFERROR(VLOOKUP(C505,Merkittävyysluokitus!$A$2:$J$1705,9,FALSE),"-")</f>
        <v>1.8333333333333333</v>
      </c>
      <c r="BB505" s="203"/>
      <c r="BC505" s="203" t="str">
        <f t="shared" si="116"/>
        <v>muutos</v>
      </c>
      <c r="BD505" s="39" t="str">
        <f t="shared" si="119"/>
        <v>musta</v>
      </c>
      <c r="BE505" s="68" t="str">
        <f t="shared" si="111"/>
        <v>punainen</v>
      </c>
      <c r="BF505" s="68" t="str">
        <f t="shared" si="112"/>
        <v>musta</v>
      </c>
      <c r="BG505" s="68" t="str">
        <f t="shared" si="113"/>
        <v>musta</v>
      </c>
      <c r="BH505" s="208" t="str">
        <f t="shared" si="114"/>
        <v>musta</v>
      </c>
      <c r="BI505" s="39"/>
      <c r="BJ505" s="39" t="str">
        <f>IF(F505="ei löydy","uusi tie",IF(E505=0,"tieosoite muuttunut",IF(E505=1,VLOOKUP(D505,'2015'!$F$12:$AL$1887,31,FALSE),"-")))</f>
        <v>punainen</v>
      </c>
      <c r="BK505" s="67" t="str">
        <f>IF(E505=1,VLOOKUP(D505,'2015'!$F$12:$AL$1887,32,FALSE),"-")</f>
        <v>punainen</v>
      </c>
      <c r="BL505" s="39" t="str">
        <f>IF(F505="ei löydy","uusi tie",IF(E505=0,"tieosoite muuttunut",IF(E505=1,VLOOKUP(D505,'2015'!$F$12:$AL$1887,33,FALSE),"-")))</f>
        <v>punainen</v>
      </c>
      <c r="BM505" s="39"/>
      <c r="BN505" s="217" t="str">
        <f>VLOOKUP(D505,'2015'!$F$12:$AL$1887,33,FALSE)</f>
        <v>punainen</v>
      </c>
      <c r="BO505" s="39"/>
      <c r="BP505" s="115"/>
      <c r="BQ505" s="26" t="s">
        <v>9</v>
      </c>
      <c r="BS505" s="5"/>
      <c r="BU505" s="37"/>
      <c r="BV505" s="30"/>
      <c r="BX505">
        <f>IF(E505=1,VLOOKUP(D505,'2015'!$F$12:$AX$1887,43,FALSE),"-")</f>
        <v>0</v>
      </c>
      <c r="BY505">
        <f>IF(E505=1,VLOOKUP(D505,'2015'!$F$12:$AX$1887,44,FALSE),"-")</f>
        <v>0</v>
      </c>
      <c r="BZ505">
        <f>IF(E505=1,VLOOKUP(D505,'2015'!$F$12:$AX$1887,45,FALSE),"-")</f>
        <v>0</v>
      </c>
      <c r="CG505" s="2" t="s">
        <v>9</v>
      </c>
      <c r="CH505" s="21" t="s">
        <v>10</v>
      </c>
      <c r="CI505" s="21" t="s">
        <v>10</v>
      </c>
      <c r="CK505" s="2" t="s">
        <v>9</v>
      </c>
      <c r="CL505" s="21" t="s">
        <v>10</v>
      </c>
      <c r="CM505" s="21" t="s">
        <v>10</v>
      </c>
    </row>
    <row r="506" spans="1:94" ht="15.75" thickBot="1" x14ac:dyDescent="0.3">
      <c r="A506" s="50"/>
      <c r="B506" s="50"/>
      <c r="C506" s="50" t="str">
        <f t="shared" si="117"/>
        <v>314_7_9117</v>
      </c>
      <c r="D506" s="51" t="str">
        <f t="shared" si="118"/>
        <v>314_7</v>
      </c>
      <c r="E506" s="224">
        <f>IFERROR(VLOOKUP(C506,'2015'!$C$12:$D$1887,2,FALSE),0)</f>
        <v>0</v>
      </c>
      <c r="F506" s="51">
        <f>IFERROR(K506-IFERROR(VLOOKUP(D506,'2015'!$F$12:$I$1887,4,FALSE),"ei löydy"),"ei löydy")</f>
        <v>3972</v>
      </c>
      <c r="G506" s="224">
        <f>IFERROR(VLOOKUP(Työfile_2024!C506,Liikennemalli!$D$6:$G$1921,4,FALSE),0)</f>
        <v>1</v>
      </c>
      <c r="H506" s="225">
        <f>K506-IFERROR(VLOOKUP(Työfile_2024!D506,Liikennemalli!$C$6:$H$1921,6,FALSE),"ei löydy")</f>
        <v>0</v>
      </c>
      <c r="I506" s="80">
        <v>314</v>
      </c>
      <c r="J506" s="52">
        <v>7</v>
      </c>
      <c r="K506" s="52">
        <v>9117</v>
      </c>
      <c r="L506" s="53"/>
      <c r="M506" s="54"/>
      <c r="N506" s="54"/>
      <c r="O506" s="54"/>
      <c r="P506" s="54"/>
      <c r="Q506" s="55"/>
      <c r="R506" s="55"/>
      <c r="S506" s="55"/>
      <c r="T506" s="55"/>
      <c r="U506" s="52"/>
      <c r="V506" s="56">
        <v>1087.0542941757158</v>
      </c>
      <c r="W506" s="56">
        <v>77.293298234068217</v>
      </c>
      <c r="X506" s="56">
        <v>1012.5839640232533</v>
      </c>
      <c r="Y506" s="56">
        <f>VLOOKUP(D506,Liikennemalli24!$D$2:$F$1804,2,FALSE)</f>
        <v>532</v>
      </c>
      <c r="Z506" s="148">
        <f>VLOOKUP(D506,Liikennemalli24!$D$2:$F$1804,3,FALSE)</f>
        <v>0.67900000000000005</v>
      </c>
      <c r="AA506" s="178">
        <f>IF(G506=1,VLOOKUP(C506,Liikennemalli!$D$6:$H$1921,2,FALSE),"-")</f>
        <v>316.93156283930398</v>
      </c>
      <c r="AB506" s="198">
        <f>IF(G506=1,VLOOKUP(C506,Liikennemalli!$D$6:$H$1921,3,FALSE),"-")</f>
        <v>0.59038343981795405</v>
      </c>
      <c r="AC506" s="51" t="str">
        <f>IF(E506=1,VLOOKUP(Työfile_2024!D506,'2015'!$F$12:$X$1887,18,FALSE),"-")</f>
        <v>-</v>
      </c>
      <c r="AD506" s="51" t="str">
        <f>IF(E506=1,VLOOKUP(Työfile_2024!D506,'2015'!$F$12:$X$1887,19,FALSE),"-")</f>
        <v>-</v>
      </c>
      <c r="AI506" s="128" t="str">
        <f>IF(E506=1,VLOOKUP(Työfile_2024!D506,'2015'!$F$12:$AB$1887,20,FALSE),"-")</f>
        <v>-</v>
      </c>
      <c r="AJ506" s="128" t="str">
        <f>IF(E506=1,VLOOKUP(Työfile_2024!D506,'2015'!$F$12:$AB$1887,21,FALSE),"-")</f>
        <v>-</v>
      </c>
      <c r="AK506" s="128" t="str">
        <f>IF(E506=1,VLOOKUP(Työfile_2024!D506,'2015'!$F$12:$AB$1887,22,FALSE),"-")</f>
        <v>-</v>
      </c>
      <c r="AL506" s="128" t="str">
        <f>IF(E506=1,VLOOKUP(Työfile_2024!D506,'2015'!$F$12:$AB$1887,23,FALSE),"-")</f>
        <v>-</v>
      </c>
      <c r="AM506" s="56">
        <f>VLOOKUP(Työfile_2024!D506,Tmatkat_20km_tarkasteltava_verk!$C$2:$D$1804,2,FALSE)</f>
        <v>78</v>
      </c>
      <c r="AN506" s="148">
        <f t="shared" si="115"/>
        <v>7.1753545722520989E-2</v>
      </c>
      <c r="AO506" s="178" t="str">
        <f>IF(E506=1,VLOOKUP(Työfile_2024!D506,'2015'!$F$12:$AC$1887,24,FALSE),"-")</f>
        <v>-</v>
      </c>
      <c r="AP506" s="63" t="str">
        <f>VLOOKUP(D506,Tarkasteltava_verkko_2024_harva!$E$2:$I$1804,5,FALSE)</f>
        <v>tiivis</v>
      </c>
      <c r="AQ506" s="63">
        <f>VLOOKUP(D506,Tarkasteltava_verkko_2024_harva!$E$2:$I$1804,4,FALSE)</f>
        <v>0</v>
      </c>
      <c r="AR506" s="148">
        <v>0</v>
      </c>
      <c r="AS506" s="170" t="str">
        <f>IFERROR(VLOOKUP(C506,'2015'!$C$12:$AG$1887,30,FALSE),"-")</f>
        <v>-</v>
      </c>
      <c r="AT506" s="148">
        <v>0</v>
      </c>
      <c r="AU506" s="170" t="str">
        <f>IFERROR(VLOOKUP(C506,'2015'!$C$12:$AG$1887,31,FALSE),"-")</f>
        <v>-</v>
      </c>
      <c r="AV506" s="106"/>
      <c r="AW506" s="63">
        <f>IFERROR(VLOOKUP(C506,Merkittävyysluokitus!$A$2:$J$1705,10,FALSE),"-")</f>
        <v>3</v>
      </c>
      <c r="AX506" s="175">
        <f>IFERROR(VLOOKUP(C506,Merkittävyysluokitus!$A$2:$J$1705,6,FALSE),"-")</f>
        <v>10.077062404870624</v>
      </c>
      <c r="AY506" s="175">
        <f>IFERROR(VLOOKUP(C506,Merkittävyysluokitus!$A$2:$J$1705,7,FALSE),"-")</f>
        <v>3.6966666666666663</v>
      </c>
      <c r="AZ506" s="175">
        <f>IFERROR(VLOOKUP(C506,Merkittävyysluokitus!$A$2:$J$1705,8,FALSE),"-")</f>
        <v>4.5470624048706236</v>
      </c>
      <c r="BA506" s="175">
        <f>IFERROR(VLOOKUP(C506,Merkittävyysluokitus!$A$2:$J$1705,9,FALSE),"-")</f>
        <v>1.8333333333333333</v>
      </c>
      <c r="BB506" s="203"/>
      <c r="BC506" s="203" t="str">
        <f t="shared" si="116"/>
        <v>tieosoite muuttunut</v>
      </c>
      <c r="BD506" s="39" t="str">
        <f t="shared" si="119"/>
        <v>musta</v>
      </c>
      <c r="BE506" s="68" t="str">
        <f t="shared" si="111"/>
        <v>punainen</v>
      </c>
      <c r="BF506" s="68" t="str">
        <f t="shared" si="112"/>
        <v>musta</v>
      </c>
      <c r="BG506" s="68" t="str">
        <f t="shared" si="113"/>
        <v>musta</v>
      </c>
      <c r="BH506" s="208" t="str">
        <f t="shared" si="114"/>
        <v>musta</v>
      </c>
      <c r="BI506" s="39"/>
      <c r="BJ506" s="39" t="str">
        <f>IF(F506="ei löydy","uusi tie",IF(E506=0,"tieosoite muuttunut",IF(E506=1,VLOOKUP(D506,'2015'!$F$12:$AL$1887,31,FALSE),"-")))</f>
        <v>tieosoite muuttunut</v>
      </c>
      <c r="BK506" s="67" t="str">
        <f>IF(E506=1,VLOOKUP(D506,'2015'!$F$12:$AL$1887,32,FALSE),"-")</f>
        <v>-</v>
      </c>
      <c r="BL506" s="39" t="str">
        <f>IF(F506="ei löydy","uusi tie",IF(E506=0,"tieosoite muuttunut",IF(E506=1,VLOOKUP(D506,'2015'!$F$12:$AL$1887,33,FALSE),"-")))</f>
        <v>tieosoite muuttunut</v>
      </c>
      <c r="BM506" s="39"/>
      <c r="BN506" s="217" t="str">
        <f>VLOOKUP(D506,'2015'!$F$12:$AL$1887,33,FALSE)</f>
        <v>punainen</v>
      </c>
      <c r="BO506" s="39"/>
      <c r="BP506" s="115"/>
      <c r="BQ506" s="26" t="s">
        <v>9</v>
      </c>
      <c r="BS506" s="5"/>
      <c r="BU506" s="37"/>
      <c r="BV506" s="30"/>
      <c r="BX506" t="str">
        <f>IF(E506=1,VLOOKUP(D506,'2015'!$F$12:$AX$1887,43,FALSE),"-")</f>
        <v>-</v>
      </c>
      <c r="BY506" t="str">
        <f>IF(E506=1,VLOOKUP(D506,'2015'!$F$12:$AX$1887,44,FALSE),"-")</f>
        <v>-</v>
      </c>
      <c r="BZ506" t="str">
        <f>IF(E506=1,VLOOKUP(D506,'2015'!$F$12:$AX$1887,45,FALSE),"-")</f>
        <v>-</v>
      </c>
      <c r="CG506" s="2" t="s">
        <v>9</v>
      </c>
      <c r="CH506" s="2" t="s">
        <v>9</v>
      </c>
      <c r="CI506" s="2" t="s">
        <v>9</v>
      </c>
      <c r="CK506" s="2" t="s">
        <v>9</v>
      </c>
      <c r="CL506" s="2" t="s">
        <v>9</v>
      </c>
      <c r="CM506" s="2" t="s">
        <v>9</v>
      </c>
    </row>
    <row r="507" spans="1:94" ht="15.75" thickBot="1" x14ac:dyDescent="0.3">
      <c r="A507" s="50"/>
      <c r="B507" s="50"/>
      <c r="C507" s="50" t="str">
        <f t="shared" si="117"/>
        <v>317_1_2930</v>
      </c>
      <c r="D507" s="51" t="str">
        <f t="shared" si="118"/>
        <v>317_1</v>
      </c>
      <c r="E507" s="224">
        <f>IFERROR(VLOOKUP(C507,'2015'!$C$12:$D$1887,2,FALSE),0)</f>
        <v>1</v>
      </c>
      <c r="F507" s="51">
        <f>IFERROR(K507-IFERROR(VLOOKUP(D507,'2015'!$F$12:$I$1887,4,FALSE),"ei löydy"),"ei löydy")</f>
        <v>0</v>
      </c>
      <c r="G507" s="224">
        <f>IFERROR(VLOOKUP(Työfile_2024!C507,Liikennemalli!$D$6:$G$1921,4,FALSE),0)</f>
        <v>1</v>
      </c>
      <c r="H507" s="225">
        <f>K507-IFERROR(VLOOKUP(Työfile_2024!D507,Liikennemalli!$C$6:$H$1921,6,FALSE),"ei löydy")</f>
        <v>0</v>
      </c>
      <c r="I507" s="80">
        <v>317</v>
      </c>
      <c r="J507" s="52">
        <v>1</v>
      </c>
      <c r="K507" s="52">
        <v>2930</v>
      </c>
      <c r="L507" s="53"/>
      <c r="M507" s="54"/>
      <c r="N507" s="54"/>
      <c r="O507" s="54"/>
      <c r="P507" s="54"/>
      <c r="Q507" s="55"/>
      <c r="R507" s="55"/>
      <c r="S507" s="55"/>
      <c r="T507" s="55"/>
      <c r="U507" s="52"/>
      <c r="V507" s="56">
        <v>2010</v>
      </c>
      <c r="W507" s="56">
        <v>118</v>
      </c>
      <c r="X507" s="56">
        <v>2126</v>
      </c>
      <c r="Y507" s="56">
        <f>VLOOKUP(D507,Liikennemalli24!$D$2:$F$1804,2,FALSE)</f>
        <v>1493</v>
      </c>
      <c r="Z507" s="148">
        <f>VLOOKUP(D507,Liikennemalli24!$D$2:$F$1804,3,FALSE)</f>
        <v>0.49299999999999999</v>
      </c>
      <c r="AA507" s="178">
        <f>IF(G507=1,VLOOKUP(C507,Liikennemalli!$D$6:$H$1921,2,FALSE),"-")</f>
        <v>1025.06339841764</v>
      </c>
      <c r="AB507" s="198">
        <f>IF(G507=1,VLOOKUP(C507,Liikennemalli!$D$6:$H$1921,3,FALSE),"-")</f>
        <v>0.56802172941583495</v>
      </c>
      <c r="AC507" s="51">
        <f>IF(E507=1,VLOOKUP(Työfile_2024!D507,'2015'!$F$12:$X$1887,18,FALSE),"-")</f>
        <v>216</v>
      </c>
      <c r="AD507" s="51">
        <f>IF(E507=1,VLOOKUP(Työfile_2024!D507,'2015'!$F$12:$X$1887,19,FALSE),"-")</f>
        <v>0.41</v>
      </c>
      <c r="AI507" s="128">
        <f>IF(E507=1,VLOOKUP(Työfile_2024!D507,'2015'!$F$12:$AB$1887,20,FALSE),"-")</f>
        <v>0</v>
      </c>
      <c r="AJ507" s="128">
        <f>IF(E507=1,VLOOKUP(Työfile_2024!D507,'2015'!$F$12:$AB$1887,21,FALSE),"-")</f>
        <v>0</v>
      </c>
      <c r="AK507" s="128">
        <f>IF(E507=1,VLOOKUP(Työfile_2024!D507,'2015'!$F$12:$AB$1887,22,FALSE),"-")</f>
        <v>0</v>
      </c>
      <c r="AL507" s="128">
        <f>IF(E507=1,VLOOKUP(Työfile_2024!D507,'2015'!$F$12:$AB$1887,23,FALSE),"-")</f>
        <v>0</v>
      </c>
      <c r="AM507" s="56">
        <f>VLOOKUP(Työfile_2024!D507,Tmatkat_20km_tarkasteltava_verk!$C$2:$D$1804,2,FALSE)</f>
        <v>579</v>
      </c>
      <c r="AN507" s="148">
        <f t="shared" si="115"/>
        <v>0.28805970149253729</v>
      </c>
      <c r="AO507" s="178">
        <f>IF(E507=1,VLOOKUP(Työfile_2024!D507,'2015'!$F$12:$AC$1887,24,FALSE),"-")</f>
        <v>566</v>
      </c>
      <c r="AP507" s="63" t="str">
        <f>VLOOKUP(D507,Tarkasteltava_verkko_2024_harva!$E$2:$I$1804,5,FALSE)</f>
        <v>tiivis</v>
      </c>
      <c r="AQ507" s="63">
        <f>VLOOKUP(D507,Tarkasteltava_verkko_2024_harva!$E$2:$I$1804,4,FALSE)</f>
        <v>0</v>
      </c>
      <c r="AR507" s="148">
        <v>0.67610921501706489</v>
      </c>
      <c r="AS507" s="170" t="str">
        <f>IFERROR(VLOOKUP(C507,'2015'!$C$12:$AG$1887,30,FALSE),"-")</f>
        <v>Kyllä</v>
      </c>
      <c r="AT507" s="148">
        <v>0.75631399317406145</v>
      </c>
      <c r="AU507" s="170" t="str">
        <f>IFERROR(VLOOKUP(C507,'2015'!$C$12:$AG$1887,31,FALSE),"-")</f>
        <v>Kyllä</v>
      </c>
      <c r="AV507" s="106"/>
      <c r="AW507" s="63">
        <f>IFERROR(VLOOKUP(C507,Merkittävyysluokitus!$A$2:$J$1705,10,FALSE),"-")</f>
        <v>2</v>
      </c>
      <c r="AX507" s="175">
        <f>IFERROR(VLOOKUP(C507,Merkittävyysluokitus!$A$2:$J$1705,6,FALSE),"-")</f>
        <v>12.274117199391171</v>
      </c>
      <c r="AY507" s="175">
        <f>IFERROR(VLOOKUP(C507,Merkittävyysluokitus!$A$2:$J$1705,7,FALSE),"-")</f>
        <v>5</v>
      </c>
      <c r="AZ507" s="175">
        <f>IFERROR(VLOOKUP(C507,Merkittävyysluokitus!$A$2:$J$1705,8,FALSE),"-")</f>
        <v>5.2741171993911715</v>
      </c>
      <c r="BA507" s="175">
        <f>IFERROR(VLOOKUP(C507,Merkittävyysluokitus!$A$2:$J$1705,9,FALSE),"-")</f>
        <v>2</v>
      </c>
      <c r="BB507" s="203"/>
      <c r="BC507" s="203" t="str">
        <f t="shared" si="116"/>
        <v>muutos</v>
      </c>
      <c r="BD507" s="39" t="str">
        <f t="shared" si="119"/>
        <v>musta</v>
      </c>
      <c r="BE507" s="68" t="str">
        <f t="shared" si="111"/>
        <v>musta</v>
      </c>
      <c r="BF507" s="68" t="str">
        <f t="shared" si="112"/>
        <v>punainen</v>
      </c>
      <c r="BG507" s="68" t="str">
        <f t="shared" si="113"/>
        <v>musta</v>
      </c>
      <c r="BH507" s="208" t="str">
        <f t="shared" si="114"/>
        <v>musta</v>
      </c>
      <c r="BI507" s="39"/>
      <c r="BJ507" s="39" t="str">
        <f>IF(F507="ei löydy","uusi tie",IF(E507=0,"tieosoite muuttunut",IF(E507=1,VLOOKUP(D507,'2015'!$F$12:$AL$1887,31,FALSE),"-")))</f>
        <v>punainen</v>
      </c>
      <c r="BK507" s="67" t="str">
        <f>IF(E507=1,VLOOKUP(D507,'2015'!$F$12:$AL$1887,32,FALSE),"-")</f>
        <v>musta</v>
      </c>
      <c r="BL507" s="39" t="str">
        <f>IF(F507="ei löydy","uusi tie",IF(E507=0,"tieosoite muuttunut",IF(E507=1,VLOOKUP(D507,'2015'!$F$12:$AL$1887,33,FALSE),"-")))</f>
        <v>punainen/musta</v>
      </c>
      <c r="BM507" s="39"/>
      <c r="BN507" s="217" t="str">
        <f>VLOOKUP(D507,'2015'!$F$12:$AL$1887,33,FALSE)</f>
        <v>punainen/musta</v>
      </c>
      <c r="BO507" s="39"/>
      <c r="BP507" s="115"/>
      <c r="BQ507" s="26" t="s">
        <v>51</v>
      </c>
      <c r="BS507" s="5"/>
      <c r="BU507" s="37"/>
      <c r="BV507" s="30"/>
      <c r="BX507" t="str">
        <f>IF(E507=1,VLOOKUP(D507,'2015'!$F$12:$AX$1887,43,FALSE),"-")</f>
        <v>musta</v>
      </c>
      <c r="BY507" t="str">
        <f>IF(E507=1,VLOOKUP(D507,'2015'!$F$12:$AX$1887,44,FALSE),"-")</f>
        <v>punainen</v>
      </c>
      <c r="BZ507" t="str">
        <f>IF(E507=1,VLOOKUP(D507,'2015'!$F$12:$AX$1887,45,FALSE),"-")</f>
        <v>musta</v>
      </c>
      <c r="CG507" s="2" t="s">
        <v>9</v>
      </c>
      <c r="CH507" s="2" t="s">
        <v>9</v>
      </c>
      <c r="CI507" s="2" t="s">
        <v>9</v>
      </c>
      <c r="CK507" s="2" t="s">
        <v>9</v>
      </c>
      <c r="CL507" s="2" t="s">
        <v>9</v>
      </c>
      <c r="CM507" s="2" t="s">
        <v>9</v>
      </c>
    </row>
    <row r="508" spans="1:94" ht="15.75" thickBot="1" x14ac:dyDescent="0.3">
      <c r="A508" s="50"/>
      <c r="B508" s="50"/>
      <c r="C508" s="50" t="str">
        <f t="shared" si="117"/>
        <v>317_2_12534</v>
      </c>
      <c r="D508" s="51" t="str">
        <f t="shared" si="118"/>
        <v>317_2</v>
      </c>
      <c r="E508" s="224">
        <f>IFERROR(VLOOKUP(C508,'2015'!$C$12:$D$1887,2,FALSE),0)</f>
        <v>0</v>
      </c>
      <c r="F508" s="51">
        <f>IFERROR(K508-IFERROR(VLOOKUP(D508,'2015'!$F$12:$I$1887,4,FALSE),"ei löydy"),"ei löydy")</f>
        <v>5994</v>
      </c>
      <c r="G508" s="224">
        <f>IFERROR(VLOOKUP(Työfile_2024!C508,Liikennemalli!$D$6:$G$1921,4,FALSE),0)</f>
        <v>1</v>
      </c>
      <c r="H508" s="225">
        <f>K508-IFERROR(VLOOKUP(Työfile_2024!D508,Liikennemalli!$C$6:$H$1921,6,FALSE),"ei löydy")</f>
        <v>0</v>
      </c>
      <c r="I508" s="80">
        <v>317</v>
      </c>
      <c r="J508" s="52">
        <v>2</v>
      </c>
      <c r="K508" s="52">
        <v>12534</v>
      </c>
      <c r="L508" s="53"/>
      <c r="M508" s="54"/>
      <c r="N508" s="54"/>
      <c r="O508" s="54"/>
      <c r="P508" s="54"/>
      <c r="Q508" s="55"/>
      <c r="R508" s="55"/>
      <c r="S508" s="55"/>
      <c r="T508" s="55"/>
      <c r="U508" s="52"/>
      <c r="V508" s="56">
        <v>792.8311791925961</v>
      </c>
      <c r="W508" s="56">
        <v>50.237274613052499</v>
      </c>
      <c r="X508" s="56">
        <v>770.32742939205366</v>
      </c>
      <c r="Y508" s="56">
        <f>VLOOKUP(D508,Liikennemalli24!$D$2:$F$1804,2,FALSE)</f>
        <v>85</v>
      </c>
      <c r="Z508" s="148">
        <f>VLOOKUP(D508,Liikennemalli24!$D$2:$F$1804,3,FALSE)</f>
        <v>0.52500000000000002</v>
      </c>
      <c r="AA508" s="178">
        <f>IF(G508=1,VLOOKUP(C508,Liikennemalli!$D$6:$H$1921,2,FALSE),"-")</f>
        <v>71.704495975011895</v>
      </c>
      <c r="AB508" s="198">
        <f>IF(G508=1,VLOOKUP(C508,Liikennemalli!$D$6:$H$1921,3,FALSE),"-")</f>
        <v>0.36645477562601603</v>
      </c>
      <c r="AC508" s="51" t="str">
        <f>IF(E508=1,VLOOKUP(Työfile_2024!D508,'2015'!$F$12:$X$1887,18,FALSE),"-")</f>
        <v>-</v>
      </c>
      <c r="AD508" s="51" t="str">
        <f>IF(E508=1,VLOOKUP(Työfile_2024!D508,'2015'!$F$12:$X$1887,19,FALSE),"-")</f>
        <v>-</v>
      </c>
      <c r="AI508" s="128" t="str">
        <f>IF(E508=1,VLOOKUP(Työfile_2024!D508,'2015'!$F$12:$AB$1887,20,FALSE),"-")</f>
        <v>-</v>
      </c>
      <c r="AJ508" s="128" t="str">
        <f>IF(E508=1,VLOOKUP(Työfile_2024!D508,'2015'!$F$12:$AB$1887,21,FALSE),"-")</f>
        <v>-</v>
      </c>
      <c r="AK508" s="128" t="str">
        <f>IF(E508=1,VLOOKUP(Työfile_2024!D508,'2015'!$F$12:$AB$1887,22,FALSE),"-")</f>
        <v>-</v>
      </c>
      <c r="AL508" s="128" t="str">
        <f>IF(E508=1,VLOOKUP(Työfile_2024!D508,'2015'!$F$12:$AB$1887,23,FALSE),"-")</f>
        <v>-</v>
      </c>
      <c r="AM508" s="56">
        <f>VLOOKUP(Työfile_2024!D508,Tmatkat_20km_tarkasteltava_verk!$C$2:$D$1804,2,FALSE)</f>
        <v>173</v>
      </c>
      <c r="AN508" s="148">
        <f t="shared" si="115"/>
        <v>0.21820534376079892</v>
      </c>
      <c r="AO508" s="178" t="str">
        <f>IF(E508=1,VLOOKUP(Työfile_2024!D508,'2015'!$F$12:$AC$1887,24,FALSE),"-")</f>
        <v>-</v>
      </c>
      <c r="AP508" s="63" t="str">
        <f>VLOOKUP(D508,Tarkasteltava_verkko_2024_harva!$E$2:$I$1804,5,FALSE)</f>
        <v>tiivis</v>
      </c>
      <c r="AQ508" s="63">
        <f>VLOOKUP(D508,Tarkasteltava_verkko_2024_harva!$E$2:$I$1804,4,FALSE)</f>
        <v>0</v>
      </c>
      <c r="AR508" s="148">
        <v>6.6140098930907928E-2</v>
      </c>
      <c r="AS508" s="170" t="str">
        <f>IFERROR(VLOOKUP(C508,'2015'!$C$12:$AG$1887,30,FALSE),"-")</f>
        <v>-</v>
      </c>
      <c r="AT508" s="148">
        <v>0.14839636189564384</v>
      </c>
      <c r="AU508" s="170" t="str">
        <f>IFERROR(VLOOKUP(C508,'2015'!$C$12:$AG$1887,31,FALSE),"-")</f>
        <v>-</v>
      </c>
      <c r="AV508" s="106"/>
      <c r="AW508" s="63">
        <f>IFERROR(VLOOKUP(C508,Merkittävyysluokitus!$A$2:$J$1705,10,FALSE),"-")</f>
        <v>3</v>
      </c>
      <c r="AX508" s="175">
        <f>IFERROR(VLOOKUP(C508,Merkittävyysluokitus!$A$2:$J$1705,6,FALSE),"-")</f>
        <v>8.6715376776082298</v>
      </c>
      <c r="AY508" s="175">
        <f>IFERROR(VLOOKUP(C508,Merkittävyysluokitus!$A$2:$J$1705,7,FALSE),"-")</f>
        <v>3.1018268709111219</v>
      </c>
      <c r="AZ508" s="175">
        <f>IFERROR(VLOOKUP(C508,Merkittävyysluokitus!$A$2:$J$1705,8,FALSE),"-")</f>
        <v>4.236377473363774</v>
      </c>
      <c r="BA508" s="175">
        <f>IFERROR(VLOOKUP(C508,Merkittävyysluokitus!$A$2:$J$1705,9,FALSE),"-")</f>
        <v>1.3333333333333333</v>
      </c>
      <c r="BB508" s="203"/>
      <c r="BC508" s="203" t="str">
        <f t="shared" si="116"/>
        <v>tieosoite muuttunut</v>
      </c>
      <c r="BD508" s="39" t="str">
        <f t="shared" si="119"/>
        <v>musta</v>
      </c>
      <c r="BE508" s="68" t="str">
        <f t="shared" si="111"/>
        <v>musta</v>
      </c>
      <c r="BF508" s="68" t="str">
        <f t="shared" si="112"/>
        <v>musta</v>
      </c>
      <c r="BG508" s="68" t="str">
        <f t="shared" si="113"/>
        <v>musta</v>
      </c>
      <c r="BH508" s="208" t="str">
        <f t="shared" si="114"/>
        <v>musta</v>
      </c>
      <c r="BI508" s="39"/>
      <c r="BJ508" s="39" t="str">
        <f>IF(F508="ei löydy","uusi tie",IF(E508=0,"tieosoite muuttunut",IF(E508=1,VLOOKUP(D508,'2015'!$F$12:$AL$1887,31,FALSE),"-")))</f>
        <v>tieosoite muuttunut</v>
      </c>
      <c r="BK508" s="67" t="str">
        <f>IF(E508=1,VLOOKUP(D508,'2015'!$F$12:$AL$1887,32,FALSE),"-")</f>
        <v>-</v>
      </c>
      <c r="BL508" s="39" t="str">
        <f>IF(F508="ei löydy","uusi tie",IF(E508=0,"tieosoite muuttunut",IF(E508=1,VLOOKUP(D508,'2015'!$F$12:$AL$1887,33,FALSE),"-")))</f>
        <v>tieosoite muuttunut</v>
      </c>
      <c r="BM508" s="39"/>
      <c r="BN508" s="217" t="str">
        <f>VLOOKUP(D508,'2015'!$F$12:$AL$1887,33,FALSE)</f>
        <v>punainen/musta</v>
      </c>
      <c r="BO508" s="39"/>
      <c r="BP508" s="115"/>
      <c r="BQ508" s="26" t="s">
        <v>10</v>
      </c>
      <c r="BS508" s="5"/>
      <c r="BU508" s="37"/>
      <c r="BV508" s="30"/>
      <c r="BX508" t="str">
        <f>IF(E508=1,VLOOKUP(D508,'2015'!$F$12:$AX$1887,43,FALSE),"-")</f>
        <v>-</v>
      </c>
      <c r="BY508" t="str">
        <f>IF(E508=1,VLOOKUP(D508,'2015'!$F$12:$AX$1887,44,FALSE),"-")</f>
        <v>-</v>
      </c>
      <c r="BZ508" t="str">
        <f>IF(E508=1,VLOOKUP(D508,'2015'!$F$12:$AX$1887,45,FALSE),"-")</f>
        <v>-</v>
      </c>
      <c r="CG508" s="2" t="s">
        <v>9</v>
      </c>
      <c r="CH508" s="2" t="s">
        <v>9</v>
      </c>
      <c r="CI508" s="2" t="s">
        <v>9</v>
      </c>
      <c r="CK508" s="2" t="s">
        <v>9</v>
      </c>
      <c r="CL508" s="2" t="s">
        <v>9</v>
      </c>
      <c r="CM508" s="2" t="s">
        <v>9</v>
      </c>
    </row>
    <row r="509" spans="1:94" ht="15.75" thickBot="1" x14ac:dyDescent="0.3">
      <c r="A509" s="50"/>
      <c r="B509" s="50"/>
      <c r="C509" s="50" t="str">
        <f t="shared" si="117"/>
        <v>317_4_8304</v>
      </c>
      <c r="D509" s="51" t="str">
        <f t="shared" si="118"/>
        <v>317_4</v>
      </c>
      <c r="E509" s="224">
        <f>IFERROR(VLOOKUP(C509,'2015'!$C$12:$D$1887,2,FALSE),0)</f>
        <v>1</v>
      </c>
      <c r="F509" s="51">
        <f>IFERROR(K509-IFERROR(VLOOKUP(D509,'2015'!$F$12:$I$1887,4,FALSE),"ei löydy"),"ei löydy")</f>
        <v>0</v>
      </c>
      <c r="G509" s="224">
        <f>IFERROR(VLOOKUP(Työfile_2024!C509,Liikennemalli!$D$6:$G$1921,4,FALSE),0)</f>
        <v>1</v>
      </c>
      <c r="H509" s="225">
        <f>K509-IFERROR(VLOOKUP(Työfile_2024!D509,Liikennemalli!$C$6:$H$1921,6,FALSE),"ei löydy")</f>
        <v>0</v>
      </c>
      <c r="I509" s="80">
        <v>317</v>
      </c>
      <c r="J509" s="52">
        <v>4</v>
      </c>
      <c r="K509" s="52">
        <v>8304</v>
      </c>
      <c r="L509" s="53"/>
      <c r="M509" s="54"/>
      <c r="N509" s="54"/>
      <c r="O509" s="54"/>
      <c r="P509" s="54"/>
      <c r="Q509" s="55"/>
      <c r="R509" s="55"/>
      <c r="S509" s="55"/>
      <c r="T509" s="55"/>
      <c r="U509" s="52"/>
      <c r="V509" s="56">
        <v>552</v>
      </c>
      <c r="W509" s="56">
        <v>47</v>
      </c>
      <c r="X509" s="56">
        <v>475</v>
      </c>
      <c r="Y509" s="56">
        <f>VLOOKUP(D509,Liikennemalli24!$D$2:$F$1804,2,FALSE)</f>
        <v>1979</v>
      </c>
      <c r="Z509" s="148">
        <f>VLOOKUP(D509,Liikennemalli24!$D$2:$F$1804,3,FALSE)</f>
        <v>0.84099999999999997</v>
      </c>
      <c r="AA509" s="178">
        <f>IF(G509=1,VLOOKUP(C509,Liikennemalli!$D$6:$H$1921,2,FALSE),"-")</f>
        <v>80.555433462909903</v>
      </c>
      <c r="AB509" s="198">
        <f>IF(G509=1,VLOOKUP(C509,Liikennemalli!$D$6:$H$1921,3,FALSE),"-")</f>
        <v>0.76295261107656298</v>
      </c>
      <c r="AC509" s="51">
        <f>IF(E509=1,VLOOKUP(Työfile_2024!D509,'2015'!$F$12:$X$1887,18,FALSE),"-")</f>
        <v>0</v>
      </c>
      <c r="AD509" s="51">
        <f>IF(E509=1,VLOOKUP(Työfile_2024!D509,'2015'!$F$12:$X$1887,19,FALSE),"-")</f>
        <v>0</v>
      </c>
      <c r="AI509" s="128" t="str">
        <f>IF(E509=1,VLOOKUP(Työfile_2024!D509,'2015'!$F$12:$AB$1887,20,FALSE),"-")</f>
        <v>0-1 000</v>
      </c>
      <c r="AJ509" s="128" t="str">
        <f>IF(E509=1,VLOOKUP(Työfile_2024!D509,'2015'!$F$12:$AB$1887,21,FALSE),"-")</f>
        <v>0-1 000</v>
      </c>
      <c r="AK509" s="128" t="str">
        <f>IF(E509=1,VLOOKUP(Työfile_2024!D509,'2015'!$F$12:$AB$1887,22,FALSE),"-")</f>
        <v>80-100 %</v>
      </c>
      <c r="AL509" s="128" t="str">
        <f>IF(E509=1,VLOOKUP(Työfile_2024!D509,'2015'!$F$12:$AB$1887,23,FALSE),"-")</f>
        <v>80-100 %</v>
      </c>
      <c r="AM509" s="56">
        <f>VLOOKUP(Työfile_2024!D509,Tmatkat_20km_tarkasteltava_verk!$C$2:$D$1804,2,FALSE)</f>
        <v>96</v>
      </c>
      <c r="AN509" s="148">
        <f t="shared" si="115"/>
        <v>0.17391304347826086</v>
      </c>
      <c r="AO509" s="178">
        <f>IF(E509=1,VLOOKUP(Työfile_2024!D509,'2015'!$F$12:$AC$1887,24,FALSE),"-")</f>
        <v>77</v>
      </c>
      <c r="AP509" s="63" t="str">
        <f>VLOOKUP(D509,Tarkasteltava_verkko_2024_harva!$E$2:$I$1804,5,FALSE)</f>
        <v>tiivis</v>
      </c>
      <c r="AQ509" s="52">
        <f>VLOOKUP(D509,Tarkasteltava_verkko_2024_harva!$E$2:$I$1804,4,FALSE)</f>
        <v>0</v>
      </c>
      <c r="AR509" s="148">
        <v>0</v>
      </c>
      <c r="AS509" s="170">
        <f>IFERROR(VLOOKUP(C509,'2015'!$C$12:$AG$1887,30,FALSE),"-")</f>
        <v>0</v>
      </c>
      <c r="AT509" s="148">
        <v>0</v>
      </c>
      <c r="AU509" s="170">
        <f>IFERROR(VLOOKUP(C509,'2015'!$C$12:$AG$1887,31,FALSE),"-")</f>
        <v>0</v>
      </c>
      <c r="AV509" s="106"/>
      <c r="AW509" s="63">
        <f>IFERROR(VLOOKUP(C509,Merkittävyysluokitus!$A$2:$J$1705,10,FALSE),"-")</f>
        <v>3</v>
      </c>
      <c r="AX509" s="175">
        <f>IFERROR(VLOOKUP(C509,Merkittävyysluokitus!$A$2:$J$1705,6,FALSE),"-")</f>
        <v>6.9409999999999989</v>
      </c>
      <c r="AY509" s="175">
        <f>IFERROR(VLOOKUP(C509,Merkittävyysluokitus!$A$2:$J$1705,7,FALSE),"-")</f>
        <v>1.9260000000000002</v>
      </c>
      <c r="AZ509" s="175">
        <f>IFERROR(VLOOKUP(C509,Merkittävyysluokitus!$A$2:$J$1705,8,FALSE),"-")</f>
        <v>3.8483333333333332</v>
      </c>
      <c r="BA509" s="175">
        <f>IFERROR(VLOOKUP(C509,Merkittävyysluokitus!$A$2:$J$1705,9,FALSE),"-")</f>
        <v>1.1666666666666665</v>
      </c>
      <c r="BB509" s="203"/>
      <c r="BC509" s="203" t="str">
        <f t="shared" si="116"/>
        <v>muutos</v>
      </c>
      <c r="BD509" s="39" t="str">
        <f t="shared" si="119"/>
        <v>musta</v>
      </c>
      <c r="BE509" s="68" t="str">
        <f t="shared" si="111"/>
        <v>punainen</v>
      </c>
      <c r="BF509" s="68" t="str">
        <f t="shared" si="112"/>
        <v>musta</v>
      </c>
      <c r="BG509" s="68" t="str">
        <f t="shared" si="113"/>
        <v>musta</v>
      </c>
      <c r="BH509" s="208" t="str">
        <f t="shared" si="114"/>
        <v>musta</v>
      </c>
      <c r="BI509" s="39"/>
      <c r="BJ509" s="39" t="str">
        <f>IF(F509="ei löydy","uusi tie",IF(E509=0,"tieosoite muuttunut",IF(E509=1,VLOOKUP(D509,'2015'!$F$12:$AL$1887,31,FALSE),"-")))</f>
        <v>punainen</v>
      </c>
      <c r="BK509" s="67" t="str">
        <f>IF(E509=1,VLOOKUP(D509,'2015'!$F$12:$AL$1887,32,FALSE),"-")</f>
        <v>punainen</v>
      </c>
      <c r="BL509" s="39" t="str">
        <f>IF(F509="ei löydy","uusi tie",IF(E509=0,"tieosoite muuttunut",IF(E509=1,VLOOKUP(D509,'2015'!$F$12:$AL$1887,33,FALSE),"-")))</f>
        <v>punainen</v>
      </c>
      <c r="BM509" s="39"/>
      <c r="BN509" s="217" t="str">
        <f>VLOOKUP(D509,'2015'!$F$12:$AL$1887,33,FALSE)</f>
        <v>punainen</v>
      </c>
      <c r="BO509" s="39"/>
      <c r="BQ509" s="26" t="s">
        <v>10</v>
      </c>
      <c r="BS509" s="5"/>
      <c r="BU509" s="37"/>
      <c r="BV509" s="30"/>
      <c r="BX509">
        <f>IF(E509=1,VLOOKUP(D509,'2015'!$F$12:$AX$1887,43,FALSE),"-")</f>
        <v>0</v>
      </c>
      <c r="BY509">
        <f>IF(E509=1,VLOOKUP(D509,'2015'!$F$12:$AX$1887,44,FALSE),"-")</f>
        <v>0</v>
      </c>
      <c r="BZ509">
        <f>IF(E509=1,VLOOKUP(D509,'2015'!$F$12:$AX$1887,45,FALSE),"-")</f>
        <v>0</v>
      </c>
      <c r="CG509" s="2" t="s">
        <v>9</v>
      </c>
      <c r="CH509" s="2" t="s">
        <v>10</v>
      </c>
      <c r="CI509" s="2" t="s">
        <v>9</v>
      </c>
      <c r="CK509" s="21" t="s">
        <v>10</v>
      </c>
      <c r="CL509" s="21" t="s">
        <v>10</v>
      </c>
      <c r="CM509" s="21" t="s">
        <v>10</v>
      </c>
    </row>
    <row r="510" spans="1:94" ht="15.75" thickBot="1" x14ac:dyDescent="0.3">
      <c r="A510" s="50"/>
      <c r="B510" s="50"/>
      <c r="C510" s="50" t="str">
        <f t="shared" si="117"/>
        <v>317_5_2082</v>
      </c>
      <c r="D510" s="51" t="str">
        <f t="shared" si="118"/>
        <v>317_5</v>
      </c>
      <c r="E510" s="224">
        <f>IFERROR(VLOOKUP(C510,'2015'!$C$12:$D$1887,2,FALSE),0)</f>
        <v>1</v>
      </c>
      <c r="F510" s="51">
        <f>IFERROR(K510-IFERROR(VLOOKUP(D510,'2015'!$F$12:$I$1887,4,FALSE),"ei löydy"),"ei löydy")</f>
        <v>0</v>
      </c>
      <c r="G510" s="224">
        <f>IFERROR(VLOOKUP(Työfile_2024!C510,Liikennemalli!$D$6:$G$1921,4,FALSE),0)</f>
        <v>1</v>
      </c>
      <c r="H510" s="225">
        <f>K510-IFERROR(VLOOKUP(Työfile_2024!D510,Liikennemalli!$C$6:$H$1921,6,FALSE),"ei löydy")</f>
        <v>0</v>
      </c>
      <c r="I510" s="80">
        <v>317</v>
      </c>
      <c r="J510" s="52">
        <v>5</v>
      </c>
      <c r="K510" s="52">
        <v>2082</v>
      </c>
      <c r="L510" s="53"/>
      <c r="M510" s="54"/>
      <c r="N510" s="54"/>
      <c r="O510" s="54"/>
      <c r="P510" s="54"/>
      <c r="Q510" s="55"/>
      <c r="R510" s="55"/>
      <c r="S510" s="55"/>
      <c r="T510" s="55"/>
      <c r="U510" s="52"/>
      <c r="V510" s="56">
        <v>552</v>
      </c>
      <c r="W510" s="56">
        <v>47</v>
      </c>
      <c r="X510" s="56">
        <v>475</v>
      </c>
      <c r="Y510" s="56">
        <f>VLOOKUP(D510,Liikennemalli24!$D$2:$F$1804,2,FALSE)</f>
        <v>252</v>
      </c>
      <c r="Z510" s="148">
        <f>VLOOKUP(D510,Liikennemalli24!$D$2:$F$1804,3,FALSE)</f>
        <v>0.77300000000000002</v>
      </c>
      <c r="AA510" s="178">
        <f>IF(G510=1,VLOOKUP(C510,Liikennemalli!$D$6:$H$1921,2,FALSE),"-")</f>
        <v>128.977331233006</v>
      </c>
      <c r="AB510" s="198">
        <f>IF(G510=1,VLOOKUP(C510,Liikennemalli!$D$6:$H$1921,3,FALSE),"-")</f>
        <v>0.66221627469491096</v>
      </c>
      <c r="AC510" s="51">
        <f>IF(E510=1,VLOOKUP(Työfile_2024!D510,'2015'!$F$12:$X$1887,18,FALSE),"-")</f>
        <v>0</v>
      </c>
      <c r="AD510" s="51">
        <f>IF(E510=1,VLOOKUP(Työfile_2024!D510,'2015'!$F$12:$X$1887,19,FALSE),"-")</f>
        <v>0</v>
      </c>
      <c r="AI510" s="128" t="str">
        <f>IF(E510=1,VLOOKUP(Työfile_2024!D510,'2015'!$F$12:$AB$1887,20,FALSE),"-")</f>
        <v>0-1 000</v>
      </c>
      <c r="AJ510" s="128" t="str">
        <f>IF(E510=1,VLOOKUP(Työfile_2024!D510,'2015'!$F$12:$AB$1887,21,FALSE),"-")</f>
        <v>0-1 000</v>
      </c>
      <c r="AK510" s="128" t="str">
        <f>IF(E510=1,VLOOKUP(Työfile_2024!D510,'2015'!$F$12:$AB$1887,22,FALSE),"-")</f>
        <v>80-100 %</v>
      </c>
      <c r="AL510" s="128" t="str">
        <f>IF(E510=1,VLOOKUP(Työfile_2024!D510,'2015'!$F$12:$AB$1887,23,FALSE),"-")</f>
        <v>80-100 %</v>
      </c>
      <c r="AM510" s="56">
        <f>VLOOKUP(Työfile_2024!D510,Tmatkat_20km_tarkasteltava_verk!$C$2:$D$1804,2,FALSE)</f>
        <v>114</v>
      </c>
      <c r="AN510" s="148">
        <f t="shared" si="115"/>
        <v>0.20652173913043478</v>
      </c>
      <c r="AO510" s="178">
        <f>IF(E510=1,VLOOKUP(Työfile_2024!D510,'2015'!$F$12:$AC$1887,24,FALSE),"-")</f>
        <v>97</v>
      </c>
      <c r="AP510" s="63" t="str">
        <f>VLOOKUP(D510,Tarkasteltava_verkko_2024_harva!$E$2:$I$1804,5,FALSE)</f>
        <v>tiivis</v>
      </c>
      <c r="AQ510" s="52">
        <f>VLOOKUP(D510,Tarkasteltava_verkko_2024_harva!$E$2:$I$1804,4,FALSE)</f>
        <v>0</v>
      </c>
      <c r="AR510" s="148">
        <v>0</v>
      </c>
      <c r="AS510" s="170">
        <f>IFERROR(VLOOKUP(C510,'2015'!$C$12:$AG$1887,30,FALSE),"-")</f>
        <v>0</v>
      </c>
      <c r="AT510" s="148">
        <v>0</v>
      </c>
      <c r="AU510" s="170">
        <f>IFERROR(VLOOKUP(C510,'2015'!$C$12:$AG$1887,31,FALSE),"-")</f>
        <v>0</v>
      </c>
      <c r="AV510" s="106"/>
      <c r="AW510" s="63">
        <f>IFERROR(VLOOKUP(C510,Merkittävyysluokitus!$A$2:$J$1705,10,FALSE),"-")</f>
        <v>3</v>
      </c>
      <c r="AX510" s="175">
        <f>IFERROR(VLOOKUP(C510,Merkittävyysluokitus!$A$2:$J$1705,6,FALSE),"-")</f>
        <v>6.9526666666666657</v>
      </c>
      <c r="AY510" s="175">
        <f>IFERROR(VLOOKUP(C510,Merkittävyysluokitus!$A$2:$J$1705,7,FALSE),"-")</f>
        <v>1.946</v>
      </c>
      <c r="AZ510" s="175">
        <f>IFERROR(VLOOKUP(C510,Merkittävyysluokitus!$A$2:$J$1705,8,FALSE),"-")</f>
        <v>3.84</v>
      </c>
      <c r="BA510" s="175">
        <f>IFERROR(VLOOKUP(C510,Merkittävyysluokitus!$A$2:$J$1705,9,FALSE),"-")</f>
        <v>1.1666666666666665</v>
      </c>
      <c r="BB510" s="203"/>
      <c r="BC510" s="203" t="str">
        <f t="shared" si="116"/>
        <v>muutos</v>
      </c>
      <c r="BD510" s="39" t="str">
        <f t="shared" si="119"/>
        <v>musta</v>
      </c>
      <c r="BE510" s="68" t="str">
        <f t="shared" si="111"/>
        <v>punainen</v>
      </c>
      <c r="BF510" s="68" t="str">
        <f t="shared" si="112"/>
        <v>musta</v>
      </c>
      <c r="BG510" s="68" t="str">
        <f t="shared" si="113"/>
        <v>musta</v>
      </c>
      <c r="BH510" s="208" t="str">
        <f t="shared" si="114"/>
        <v>musta</v>
      </c>
      <c r="BI510" s="39"/>
      <c r="BJ510" s="39" t="str">
        <f>IF(F510="ei löydy","uusi tie",IF(E510=0,"tieosoite muuttunut",IF(E510=1,VLOOKUP(D510,'2015'!$F$12:$AL$1887,31,FALSE),"-")))</f>
        <v>punainen</v>
      </c>
      <c r="BK510" s="67" t="str">
        <f>IF(E510=1,VLOOKUP(D510,'2015'!$F$12:$AL$1887,32,FALSE),"-")</f>
        <v>punainen</v>
      </c>
      <c r="BL510" s="39" t="str">
        <f>IF(F510="ei löydy","uusi tie",IF(E510=0,"tieosoite muuttunut",IF(E510=1,VLOOKUP(D510,'2015'!$F$12:$AL$1887,33,FALSE),"-")))</f>
        <v>punainen</v>
      </c>
      <c r="BM510" s="39"/>
      <c r="BN510" s="217" t="str">
        <f>VLOOKUP(D510,'2015'!$F$12:$AL$1887,33,FALSE)</f>
        <v>punainen</v>
      </c>
      <c r="BO510" s="39"/>
      <c r="BP510" s="115"/>
      <c r="BQ510" s="26" t="s">
        <v>51</v>
      </c>
      <c r="BS510" s="5"/>
      <c r="BU510" s="37"/>
      <c r="BV510" s="30"/>
      <c r="BX510">
        <f>IF(E510=1,VLOOKUP(D510,'2015'!$F$12:$AX$1887,43,FALSE),"-")</f>
        <v>0</v>
      </c>
      <c r="BY510">
        <f>IF(E510=1,VLOOKUP(D510,'2015'!$F$12:$AX$1887,44,FALSE),"-")</f>
        <v>0</v>
      </c>
      <c r="BZ510">
        <f>IF(E510=1,VLOOKUP(D510,'2015'!$F$12:$AX$1887,45,FALSE),"-")</f>
        <v>0</v>
      </c>
      <c r="CG510" s="2" t="s">
        <v>9</v>
      </c>
      <c r="CH510" s="21" t="s">
        <v>10</v>
      </c>
      <c r="CI510" s="21" t="s">
        <v>10</v>
      </c>
      <c r="CK510" s="2" t="s">
        <v>9</v>
      </c>
      <c r="CL510" s="21" t="s">
        <v>10</v>
      </c>
      <c r="CM510" s="21" t="s">
        <v>10</v>
      </c>
    </row>
    <row r="511" spans="1:94" ht="15.75" thickBot="1" x14ac:dyDescent="0.3">
      <c r="A511" s="50"/>
      <c r="B511" s="50"/>
      <c r="C511" s="50" t="str">
        <f t="shared" si="117"/>
        <v>317_7_5006</v>
      </c>
      <c r="D511" s="51" t="str">
        <f t="shared" si="118"/>
        <v>317_7</v>
      </c>
      <c r="E511" s="224">
        <f>IFERROR(VLOOKUP(C511,'2015'!$C$12:$D$1887,2,FALSE),0)</f>
        <v>1</v>
      </c>
      <c r="F511" s="51">
        <f>IFERROR(K511-IFERROR(VLOOKUP(D511,'2015'!$F$12:$I$1887,4,FALSE),"ei löydy"),"ei löydy")</f>
        <v>0</v>
      </c>
      <c r="G511" s="224">
        <f>IFERROR(VLOOKUP(Työfile_2024!C511,Liikennemalli!$D$6:$G$1921,4,FALSE),0)</f>
        <v>1</v>
      </c>
      <c r="H511" s="225">
        <f>K511-IFERROR(VLOOKUP(Työfile_2024!D511,Liikennemalli!$C$6:$H$1921,6,FALSE),"ei löydy")</f>
        <v>0</v>
      </c>
      <c r="I511" s="80">
        <v>317</v>
      </c>
      <c r="J511" s="52">
        <v>7</v>
      </c>
      <c r="K511" s="52">
        <v>5006</v>
      </c>
      <c r="L511" s="53"/>
      <c r="M511" s="54"/>
      <c r="N511" s="54"/>
      <c r="O511" s="54"/>
      <c r="P511" s="54"/>
      <c r="Q511" s="55"/>
      <c r="R511" s="55"/>
      <c r="S511" s="55"/>
      <c r="T511" s="55"/>
      <c r="U511" s="52"/>
      <c r="V511" s="56">
        <v>1041</v>
      </c>
      <c r="W511" s="56">
        <v>89</v>
      </c>
      <c r="X511" s="56">
        <v>1017</v>
      </c>
      <c r="Y511" s="56">
        <f>VLOOKUP(D511,Liikennemalli24!$D$2:$F$1804,2,FALSE)</f>
        <v>608</v>
      </c>
      <c r="Z511" s="148">
        <f>VLOOKUP(D511,Liikennemalli24!$D$2:$F$1804,3,FALSE)</f>
        <v>0.63600000000000001</v>
      </c>
      <c r="AA511" s="178">
        <f>IF(G511=1,VLOOKUP(C511,Liikennemalli!$D$6:$H$1921,2,FALSE),"-")</f>
        <v>359.64370052456201</v>
      </c>
      <c r="AB511" s="198">
        <f>IF(G511=1,VLOOKUP(C511,Liikennemalli!$D$6:$H$1921,3,FALSE),"-")</f>
        <v>0.65482165624599598</v>
      </c>
      <c r="AC511" s="51">
        <f>IF(E511=1,VLOOKUP(Työfile_2024!D511,'2015'!$F$12:$X$1887,18,FALSE),"-")</f>
        <v>0</v>
      </c>
      <c r="AD511" s="51">
        <f>IF(E511=1,VLOOKUP(Työfile_2024!D511,'2015'!$F$12:$X$1887,19,FALSE),"-")</f>
        <v>0</v>
      </c>
      <c r="AI511" s="128" t="str">
        <f>IF(E511=1,VLOOKUP(Työfile_2024!D511,'2015'!$F$12:$AB$1887,20,FALSE),"-")</f>
        <v>0-1 000</v>
      </c>
      <c r="AJ511" s="128" t="str">
        <f>IF(E511=1,VLOOKUP(Työfile_2024!D511,'2015'!$F$12:$AB$1887,21,FALSE),"-")</f>
        <v>0-1 000</v>
      </c>
      <c r="AK511" s="128" t="str">
        <f>IF(E511=1,VLOOKUP(Työfile_2024!D511,'2015'!$F$12:$AB$1887,22,FALSE),"-")</f>
        <v>80-100 %</v>
      </c>
      <c r="AL511" s="128" t="str">
        <f>IF(E511=1,VLOOKUP(Työfile_2024!D511,'2015'!$F$12:$AB$1887,23,FALSE),"-")</f>
        <v>60-80 %</v>
      </c>
      <c r="AM511" s="56">
        <f>VLOOKUP(Työfile_2024!D511,Tmatkat_20km_tarkasteltava_verk!$C$2:$D$1804,2,FALSE)</f>
        <v>151</v>
      </c>
      <c r="AN511" s="148">
        <f t="shared" si="115"/>
        <v>0.14505283381364073</v>
      </c>
      <c r="AO511" s="178">
        <f>IF(E511=1,VLOOKUP(Työfile_2024!D511,'2015'!$F$12:$AC$1887,24,FALSE),"-")</f>
        <v>160</v>
      </c>
      <c r="AP511" s="63" t="str">
        <f>VLOOKUP(D511,Tarkasteltava_verkko_2024_harva!$E$2:$I$1804,5,FALSE)</f>
        <v>tiivis</v>
      </c>
      <c r="AQ511" s="52">
        <f>VLOOKUP(D511,Tarkasteltava_verkko_2024_harva!$E$2:$I$1804,4,FALSE)</f>
        <v>0</v>
      </c>
      <c r="AR511" s="148">
        <v>0</v>
      </c>
      <c r="AS511" s="170">
        <f>IFERROR(VLOOKUP(C511,'2015'!$C$12:$AG$1887,30,FALSE),"-")</f>
        <v>0</v>
      </c>
      <c r="AT511" s="148">
        <v>0</v>
      </c>
      <c r="AU511" s="170">
        <f>IFERROR(VLOOKUP(C511,'2015'!$C$12:$AG$1887,31,FALSE),"-")</f>
        <v>0</v>
      </c>
      <c r="AV511" s="106"/>
      <c r="AW511" s="63">
        <f>IFERROR(VLOOKUP(C511,Merkittävyysluokitus!$A$2:$J$1705,10,FALSE),"-")</f>
        <v>3</v>
      </c>
      <c r="AX511" s="175">
        <f>IFERROR(VLOOKUP(C511,Merkittävyysluokitus!$A$2:$J$1705,6,FALSE),"-")</f>
        <v>10.237222222222222</v>
      </c>
      <c r="AY511" s="175">
        <f>IFERROR(VLOOKUP(C511,Merkittävyysluokitus!$A$2:$J$1705,7,FALSE),"-")</f>
        <v>3.4466666666666663</v>
      </c>
      <c r="AZ511" s="175">
        <f>IFERROR(VLOOKUP(C511,Merkittävyysluokitus!$A$2:$J$1705,8,FALSE),"-")</f>
        <v>4.7905555555555548</v>
      </c>
      <c r="BA511" s="175">
        <f>IFERROR(VLOOKUP(C511,Merkittävyysluokitus!$A$2:$J$1705,9,FALSE),"-")</f>
        <v>2</v>
      </c>
      <c r="BB511" s="203"/>
      <c r="BC511" s="203" t="str">
        <f t="shared" si="116"/>
        <v>muutos</v>
      </c>
      <c r="BD511" s="39" t="str">
        <f t="shared" si="119"/>
        <v>musta</v>
      </c>
      <c r="BE511" s="68" t="str">
        <f t="shared" si="111"/>
        <v>punainen</v>
      </c>
      <c r="BF511" s="68" t="str">
        <f t="shared" si="112"/>
        <v>musta</v>
      </c>
      <c r="BG511" s="68" t="str">
        <f t="shared" si="113"/>
        <v>musta</v>
      </c>
      <c r="BH511" s="208" t="str">
        <f t="shared" si="114"/>
        <v>musta</v>
      </c>
      <c r="BI511" s="39"/>
      <c r="BJ511" s="39" t="str">
        <f>IF(F511="ei löydy","uusi tie",IF(E511=0,"tieosoite muuttunut",IF(E511=1,VLOOKUP(D511,'2015'!$F$12:$AL$1887,31,FALSE),"-")))</f>
        <v>punainen</v>
      </c>
      <c r="BK511" s="67" t="str">
        <f>IF(E511=1,VLOOKUP(D511,'2015'!$F$12:$AL$1887,32,FALSE),"-")</f>
        <v>punainen</v>
      </c>
      <c r="BL511" s="39" t="str">
        <f>IF(F511="ei löydy","uusi tie",IF(E511=0,"tieosoite muuttunut",IF(E511=1,VLOOKUP(D511,'2015'!$F$12:$AL$1887,33,FALSE),"-")))</f>
        <v>punainen</v>
      </c>
      <c r="BM511" s="39"/>
      <c r="BN511" s="217" t="str">
        <f>VLOOKUP(D511,'2015'!$F$12:$AL$1887,33,FALSE)</f>
        <v>punainen</v>
      </c>
      <c r="BO511" s="39"/>
      <c r="BP511" s="115"/>
      <c r="BQ511" s="26" t="s">
        <v>9</v>
      </c>
      <c r="BS511" s="5"/>
      <c r="BU511" s="37"/>
      <c r="BV511" s="30"/>
      <c r="BX511">
        <f>IF(E511=1,VLOOKUP(D511,'2015'!$F$12:$AX$1887,43,FALSE),"-")</f>
        <v>0</v>
      </c>
      <c r="BY511">
        <f>IF(E511=1,VLOOKUP(D511,'2015'!$F$12:$AX$1887,44,FALSE),"-")</f>
        <v>0</v>
      </c>
      <c r="BZ511">
        <f>IF(E511=1,VLOOKUP(D511,'2015'!$F$12:$AX$1887,45,FALSE),"-")</f>
        <v>0</v>
      </c>
      <c r="CG511" s="2" t="s">
        <v>9</v>
      </c>
      <c r="CH511" s="21" t="s">
        <v>10</v>
      </c>
      <c r="CI511" s="21" t="s">
        <v>10</v>
      </c>
      <c r="CK511" s="2" t="s">
        <v>9</v>
      </c>
      <c r="CL511" s="21" t="s">
        <v>10</v>
      </c>
      <c r="CM511" s="21" t="s">
        <v>10</v>
      </c>
    </row>
    <row r="512" spans="1:94" ht="15.75" thickBot="1" x14ac:dyDescent="0.3">
      <c r="A512" s="50"/>
      <c r="B512" s="50"/>
      <c r="C512" s="50" t="str">
        <f t="shared" si="117"/>
        <v>317_8_2733</v>
      </c>
      <c r="D512" s="51" t="str">
        <f t="shared" si="118"/>
        <v>317_8</v>
      </c>
      <c r="E512" s="224">
        <f>IFERROR(VLOOKUP(C512,'2015'!$C$12:$D$1887,2,FALSE),0)</f>
        <v>1</v>
      </c>
      <c r="F512" s="51">
        <f>IFERROR(K512-IFERROR(VLOOKUP(D512,'2015'!$F$12:$I$1887,4,FALSE),"ei löydy"),"ei löydy")</f>
        <v>0</v>
      </c>
      <c r="G512" s="224">
        <f>IFERROR(VLOOKUP(Työfile_2024!C512,Liikennemalli!$D$6:$G$1921,4,FALSE),0)</f>
        <v>1</v>
      </c>
      <c r="H512" s="225">
        <f>K512-IFERROR(VLOOKUP(Työfile_2024!D512,Liikennemalli!$C$6:$H$1921,6,FALSE),"ei löydy")</f>
        <v>0</v>
      </c>
      <c r="I512" s="80">
        <v>317</v>
      </c>
      <c r="J512" s="52">
        <v>8</v>
      </c>
      <c r="K512" s="52">
        <v>2733</v>
      </c>
      <c r="L512" s="53"/>
      <c r="M512" s="54"/>
      <c r="N512" s="54"/>
      <c r="O512" s="54"/>
      <c r="P512" s="54"/>
      <c r="Q512" s="55"/>
      <c r="R512" s="55"/>
      <c r="S512" s="55"/>
      <c r="T512" s="55"/>
      <c r="U512" s="52"/>
      <c r="V512" s="56">
        <v>1222</v>
      </c>
      <c r="W512" s="56">
        <v>111</v>
      </c>
      <c r="X512" s="56">
        <v>1222</v>
      </c>
      <c r="Y512" s="56">
        <f>VLOOKUP(D512,Liikennemalli24!$D$2:$F$1804,2,FALSE)</f>
        <v>203</v>
      </c>
      <c r="Z512" s="148">
        <f>VLOOKUP(D512,Liikennemalli24!$D$2:$F$1804,3,FALSE)</f>
        <v>0.311</v>
      </c>
      <c r="AA512" s="178">
        <f>IF(G512=1,VLOOKUP(C512,Liikennemalli!$D$6:$H$1921,2,FALSE),"-")</f>
        <v>301.09987030739097</v>
      </c>
      <c r="AB512" s="198">
        <f>IF(G512=1,VLOOKUP(C512,Liikennemalli!$D$6:$H$1921,3,FALSE),"-")</f>
        <v>0.43519032252261403</v>
      </c>
      <c r="AC512" s="51">
        <f>IF(E512=1,VLOOKUP(Työfile_2024!D512,'2015'!$F$12:$X$1887,18,FALSE),"-")</f>
        <v>0</v>
      </c>
      <c r="AD512" s="51">
        <f>IF(E512=1,VLOOKUP(Työfile_2024!D512,'2015'!$F$12:$X$1887,19,FALSE),"-")</f>
        <v>0</v>
      </c>
      <c r="AI512" s="128" t="str">
        <f>IF(E512=1,VLOOKUP(Työfile_2024!D512,'2015'!$F$12:$AB$1887,20,FALSE),"-")</f>
        <v>1 000-2 000</v>
      </c>
      <c r="AJ512" s="128" t="str">
        <f>IF(E512=1,VLOOKUP(Työfile_2024!D512,'2015'!$F$12:$AB$1887,21,FALSE),"-")</f>
        <v>0-1 000</v>
      </c>
      <c r="AK512" s="128" t="str">
        <f>IF(E512=1,VLOOKUP(Työfile_2024!D512,'2015'!$F$12:$AB$1887,22,FALSE),"-")</f>
        <v>60-80 %</v>
      </c>
      <c r="AL512" s="128" t="str">
        <f>IF(E512=1,VLOOKUP(Työfile_2024!D512,'2015'!$F$12:$AB$1887,23,FALSE),"-")</f>
        <v>60-80 %</v>
      </c>
      <c r="AM512" s="56">
        <f>VLOOKUP(Työfile_2024!D512,Tmatkat_20km_tarkasteltava_verk!$C$2:$D$1804,2,FALSE)</f>
        <v>145</v>
      </c>
      <c r="AN512" s="148">
        <f t="shared" si="115"/>
        <v>0.11865793780687398</v>
      </c>
      <c r="AO512" s="178">
        <f>IF(E512=1,VLOOKUP(Työfile_2024!D512,'2015'!$F$12:$AC$1887,24,FALSE),"-")</f>
        <v>174</v>
      </c>
      <c r="AP512" s="63" t="str">
        <f>VLOOKUP(D512,Tarkasteltava_verkko_2024_harva!$E$2:$I$1804,5,FALSE)</f>
        <v>tiivis</v>
      </c>
      <c r="AQ512" s="63">
        <f>VLOOKUP(D512,Tarkasteltava_verkko_2024_harva!$E$2:$I$1804,4,FALSE)</f>
        <v>0</v>
      </c>
      <c r="AR512" s="148">
        <v>0</v>
      </c>
      <c r="AS512" s="170">
        <f>IFERROR(VLOOKUP(C512,'2015'!$C$12:$AG$1887,30,FALSE),"-")</f>
        <v>0</v>
      </c>
      <c r="AT512" s="148">
        <v>0</v>
      </c>
      <c r="AU512" s="170">
        <f>IFERROR(VLOOKUP(C512,'2015'!$C$12:$AG$1887,31,FALSE),"-")</f>
        <v>0</v>
      </c>
      <c r="AV512" s="106"/>
      <c r="AW512" s="63">
        <f>IFERROR(VLOOKUP(C512,Merkittävyysluokitus!$A$2:$J$1705,10,FALSE),"-")</f>
        <v>3</v>
      </c>
      <c r="AX512" s="175">
        <f>IFERROR(VLOOKUP(C512,Merkittävyysluokitus!$A$2:$J$1705,6,FALSE),"-")</f>
        <v>9.8161111111111108</v>
      </c>
      <c r="AY512" s="175">
        <f>IFERROR(VLOOKUP(C512,Merkittävyysluokitus!$A$2:$J$1705,7,FALSE),"-")</f>
        <v>3.9566666666666661</v>
      </c>
      <c r="AZ512" s="175">
        <f>IFERROR(VLOOKUP(C512,Merkittävyysluokitus!$A$2:$J$1705,8,FALSE),"-")</f>
        <v>4.0261111111111108</v>
      </c>
      <c r="BA512" s="175">
        <f>IFERROR(VLOOKUP(C512,Merkittävyysluokitus!$A$2:$J$1705,9,FALSE),"-")</f>
        <v>1.8333333333333333</v>
      </c>
      <c r="BB512" s="203"/>
      <c r="BC512" s="203" t="str">
        <f t="shared" si="116"/>
        <v>muutos</v>
      </c>
      <c r="BD512" s="39" t="str">
        <f t="shared" si="119"/>
        <v>musta</v>
      </c>
      <c r="BE512" s="68" t="str">
        <f t="shared" si="111"/>
        <v>musta</v>
      </c>
      <c r="BF512" s="68" t="str">
        <f t="shared" si="112"/>
        <v>musta</v>
      </c>
      <c r="BG512" s="68" t="str">
        <f t="shared" si="113"/>
        <v>musta</v>
      </c>
      <c r="BH512" s="208" t="str">
        <f t="shared" si="114"/>
        <v>musta</v>
      </c>
      <c r="BI512" s="39"/>
      <c r="BJ512" s="39" t="str">
        <f>IF(F512="ei löydy","uusi tie",IF(E512=0,"tieosoite muuttunut",IF(E512=1,VLOOKUP(D512,'2015'!$F$12:$AL$1887,31,FALSE),"-")))</f>
        <v>punainen</v>
      </c>
      <c r="BK512" s="67" t="str">
        <f>IF(E512=1,VLOOKUP(D512,'2015'!$F$12:$AL$1887,32,FALSE),"-")</f>
        <v>punainen</v>
      </c>
      <c r="BL512" s="39" t="str">
        <f>IF(F512="ei löydy","uusi tie",IF(E512=0,"tieosoite muuttunut",IF(E512=1,VLOOKUP(D512,'2015'!$F$12:$AL$1887,33,FALSE),"-")))</f>
        <v>punainen</v>
      </c>
      <c r="BM512" s="39"/>
      <c r="BN512" s="217" t="str">
        <f>VLOOKUP(D512,'2015'!$F$12:$AL$1887,33,FALSE)</f>
        <v>punainen</v>
      </c>
      <c r="BO512" s="39"/>
      <c r="BP512" s="115"/>
      <c r="BQ512" s="26" t="s">
        <v>51</v>
      </c>
      <c r="BS512" s="5"/>
      <c r="BU512" s="37"/>
      <c r="BV512" s="30"/>
      <c r="BX512">
        <f>IF(E512=1,VLOOKUP(D512,'2015'!$F$12:$AX$1887,43,FALSE),"-")</f>
        <v>0</v>
      </c>
      <c r="BY512">
        <f>IF(E512=1,VLOOKUP(D512,'2015'!$F$12:$AX$1887,44,FALSE),"-")</f>
        <v>0</v>
      </c>
      <c r="BZ512">
        <f>IF(E512=1,VLOOKUP(D512,'2015'!$F$12:$AX$1887,45,FALSE),"-")</f>
        <v>0</v>
      </c>
      <c r="CG512" s="21" t="s">
        <v>10</v>
      </c>
      <c r="CH512" s="21" t="s">
        <v>10</v>
      </c>
      <c r="CI512" s="2" t="s">
        <v>9</v>
      </c>
      <c r="CK512" s="21" t="s">
        <v>10</v>
      </c>
      <c r="CL512" s="21" t="s">
        <v>10</v>
      </c>
      <c r="CM512" s="2" t="s">
        <v>9</v>
      </c>
    </row>
    <row r="513" spans="1:94" ht="15.75" thickBot="1" x14ac:dyDescent="0.3">
      <c r="A513" s="50"/>
      <c r="B513" s="50"/>
      <c r="C513" s="50" t="str">
        <f t="shared" si="117"/>
        <v>360_2_5906</v>
      </c>
      <c r="D513" s="51" t="str">
        <f t="shared" si="118"/>
        <v>360_2</v>
      </c>
      <c r="E513" s="224">
        <f>IFERROR(VLOOKUP(C513,'2015'!$C$12:$D$1887,2,FALSE),0)</f>
        <v>0</v>
      </c>
      <c r="F513" s="51" t="str">
        <f>IFERROR(K513-IFERROR(VLOOKUP(D513,'2015'!$F$12:$I$1887,4,FALSE),"ei löydy"),"ei löydy")</f>
        <v>ei löydy</v>
      </c>
      <c r="G513" s="224">
        <f>IFERROR(VLOOKUP(Työfile_2024!C513,Liikennemalli!$D$6:$G$1921,4,FALSE),0)</f>
        <v>1</v>
      </c>
      <c r="H513" s="225">
        <f>K513-IFERROR(VLOOKUP(Työfile_2024!D513,Liikennemalli!$C$6:$H$1921,6,FALSE),"ei löydy")</f>
        <v>0</v>
      </c>
      <c r="I513" s="80">
        <v>360</v>
      </c>
      <c r="J513" s="52">
        <v>2</v>
      </c>
      <c r="K513" s="52">
        <v>5906</v>
      </c>
      <c r="L513" s="53"/>
      <c r="M513" s="54"/>
      <c r="N513" s="54"/>
      <c r="O513" s="54"/>
      <c r="P513" s="54"/>
      <c r="Q513" s="55"/>
      <c r="R513" s="55"/>
      <c r="S513" s="55"/>
      <c r="T513" s="55"/>
      <c r="U513" s="52"/>
      <c r="V513" s="56">
        <v>395</v>
      </c>
      <c r="W513" s="56">
        <v>30</v>
      </c>
      <c r="X513" s="56">
        <v>405</v>
      </c>
      <c r="Y513" s="56">
        <f>VLOOKUP(D513,Liikennemalli24!$D$2:$F$1804,2,FALSE)</f>
        <v>128</v>
      </c>
      <c r="Z513" s="148">
        <f>VLOOKUP(D513,Liikennemalli24!$D$2:$F$1804,3,FALSE)</f>
        <v>0.77600000000000002</v>
      </c>
      <c r="AA513" s="178">
        <f>IF(G513=1,VLOOKUP(C513,Liikennemalli!$D$6:$H$1921,2,FALSE),"-")</f>
        <v>0</v>
      </c>
      <c r="AB513" s="198">
        <f>IF(G513=1,VLOOKUP(C513,Liikennemalli!$D$6:$H$1921,3,FALSE),"-")</f>
        <v>0</v>
      </c>
      <c r="AC513" s="51" t="str">
        <f>IF(E513=1,VLOOKUP(Työfile_2024!D513,'2015'!$F$12:$X$1887,18,FALSE),"-")</f>
        <v>-</v>
      </c>
      <c r="AD513" s="51" t="str">
        <f>IF(E513=1,VLOOKUP(Työfile_2024!D513,'2015'!$F$12:$X$1887,19,FALSE),"-")</f>
        <v>-</v>
      </c>
      <c r="AI513" s="128" t="str">
        <f>IF(E513=1,VLOOKUP(Työfile_2024!D513,'2015'!$F$12:$AB$1887,20,FALSE),"-")</f>
        <v>-</v>
      </c>
      <c r="AJ513" s="128" t="str">
        <f>IF(E513=1,VLOOKUP(Työfile_2024!D513,'2015'!$F$12:$AB$1887,21,FALSE),"-")</f>
        <v>-</v>
      </c>
      <c r="AK513" s="128" t="str">
        <f>IF(E513=1,VLOOKUP(Työfile_2024!D513,'2015'!$F$12:$AB$1887,22,FALSE),"-")</f>
        <v>-</v>
      </c>
      <c r="AL513" s="128" t="str">
        <f>IF(E513=1,VLOOKUP(Työfile_2024!D513,'2015'!$F$12:$AB$1887,23,FALSE),"-")</f>
        <v>-</v>
      </c>
      <c r="AM513" s="56">
        <f>VLOOKUP(Työfile_2024!D513,Tmatkat_20km_tarkasteltava_verk!$C$2:$D$1804,2,FALSE)</f>
        <v>66</v>
      </c>
      <c r="AN513" s="148">
        <f t="shared" si="115"/>
        <v>0.16708860759493671</v>
      </c>
      <c r="AO513" s="178" t="str">
        <f>IF(E513=1,VLOOKUP(Työfile_2024!D513,'2015'!$F$12:$AC$1887,24,FALSE),"-")</f>
        <v>-</v>
      </c>
      <c r="AP513" s="63">
        <f>VLOOKUP(D513,Tarkasteltava_verkko_2024_harva!$E$2:$I$1804,5,FALSE)</f>
        <v>0</v>
      </c>
      <c r="AQ513" s="63">
        <f>VLOOKUP(D513,Tarkasteltava_verkko_2024_harva!$E$2:$I$1804,4,FALSE)</f>
        <v>0</v>
      </c>
      <c r="AR513" s="148">
        <v>0</v>
      </c>
      <c r="AS513" s="170" t="str">
        <f>IFERROR(VLOOKUP(C513,'2015'!$C$12:$AG$1887,30,FALSE),"-")</f>
        <v>-</v>
      </c>
      <c r="AT513" s="148">
        <v>0</v>
      </c>
      <c r="AU513" s="170" t="str">
        <f>IFERROR(VLOOKUP(C513,'2015'!$C$12:$AG$1887,31,FALSE),"-")</f>
        <v>-</v>
      </c>
      <c r="AV513" s="106"/>
      <c r="AW513" s="63" t="str">
        <f>IFERROR(VLOOKUP(C513,Merkittävyysluokitus!$A$2:$J$1705,10,FALSE),"-")</f>
        <v>-</v>
      </c>
      <c r="AX513" s="175" t="str">
        <f>IFERROR(VLOOKUP(C513,Merkittävyysluokitus!$A$2:$J$1705,6,FALSE),"-")</f>
        <v>-</v>
      </c>
      <c r="AY513" s="175" t="str">
        <f>IFERROR(VLOOKUP(C513,Merkittävyysluokitus!$A$2:$J$1705,7,FALSE),"-")</f>
        <v>-</v>
      </c>
      <c r="AZ513" s="175" t="str">
        <f>IFERROR(VLOOKUP(C513,Merkittävyysluokitus!$A$2:$J$1705,8,FALSE),"-")</f>
        <v>-</v>
      </c>
      <c r="BA513" s="175" t="str">
        <f>IFERROR(VLOOKUP(C513,Merkittävyysluokitus!$A$2:$J$1705,9,FALSE),"-")</f>
        <v>-</v>
      </c>
      <c r="BB513" s="203"/>
      <c r="BC513" s="203" t="str">
        <f t="shared" si="116"/>
        <v>muutos</v>
      </c>
      <c r="BD513" s="39" t="str">
        <f t="shared" si="119"/>
        <v>musta</v>
      </c>
      <c r="BE513" s="68" t="str">
        <f t="shared" si="111"/>
        <v>musta</v>
      </c>
      <c r="BF513" s="68" t="str">
        <f t="shared" si="112"/>
        <v>musta</v>
      </c>
      <c r="BG513" s="68" t="str">
        <f t="shared" si="113"/>
        <v>musta</v>
      </c>
      <c r="BH513" s="208" t="str">
        <f t="shared" si="114"/>
        <v>musta</v>
      </c>
      <c r="BI513" s="39"/>
      <c r="BJ513" s="39" t="str">
        <f>IF(F513="ei löydy","uusi tie",IF(E513=0,"tieosoite muuttunut",IF(E513=1,VLOOKUP(D513,'2015'!$F$12:$AL$1887,31,FALSE),"-")))</f>
        <v>uusi tie</v>
      </c>
      <c r="BK513" s="67" t="str">
        <f>IF(E513=1,VLOOKUP(D513,'2015'!$F$12:$AL$1887,32,FALSE),"-")</f>
        <v>-</v>
      </c>
      <c r="BL513" s="39" t="str">
        <f>IF(F513="ei löydy","uusi tie",IF(E513=0,"tieosoite muuttunut",IF(E513=1,VLOOKUP(D513,'2015'!$F$12:$AL$1887,33,FALSE),"-")))</f>
        <v>uusi tie</v>
      </c>
      <c r="BM513" s="39"/>
      <c r="BN513" s="217" t="e">
        <f>VLOOKUP(D513,'2015'!$F$12:$AL$1887,33,FALSE)</f>
        <v>#N/A</v>
      </c>
      <c r="BO513" s="39"/>
      <c r="BP513" s="115"/>
      <c r="BQ513" s="26" t="s">
        <v>9</v>
      </c>
      <c r="BS513" s="5"/>
      <c r="BU513" s="37"/>
      <c r="BV513" s="30"/>
      <c r="BX513" t="str">
        <f>IF(E513=1,VLOOKUP(D513,'2015'!$F$12:$AX$1887,43,FALSE),"-")</f>
        <v>-</v>
      </c>
      <c r="BY513" t="str">
        <f>IF(E513=1,VLOOKUP(D513,'2015'!$F$12:$AX$1887,44,FALSE),"-")</f>
        <v>-</v>
      </c>
      <c r="BZ513" t="str">
        <f>IF(E513=1,VLOOKUP(D513,'2015'!$F$12:$AX$1887,45,FALSE),"-")</f>
        <v>-</v>
      </c>
      <c r="CG513" s="21" t="s">
        <v>10</v>
      </c>
      <c r="CH513" s="21" t="s">
        <v>10</v>
      </c>
      <c r="CI513" s="2" t="s">
        <v>9</v>
      </c>
      <c r="CK513" s="21" t="s">
        <v>10</v>
      </c>
      <c r="CL513" s="21" t="s">
        <v>10</v>
      </c>
      <c r="CM513" s="2" t="s">
        <v>9</v>
      </c>
    </row>
    <row r="514" spans="1:94" ht="15.75" thickBot="1" x14ac:dyDescent="0.3">
      <c r="A514" s="50"/>
      <c r="B514" s="50"/>
      <c r="C514" s="50" t="str">
        <f t="shared" si="117"/>
        <v>360_3_4928</v>
      </c>
      <c r="D514" s="51" t="str">
        <f t="shared" si="118"/>
        <v>360_3</v>
      </c>
      <c r="E514" s="224">
        <f>IFERROR(VLOOKUP(C514,'2015'!$C$12:$D$1887,2,FALSE),0)</f>
        <v>0</v>
      </c>
      <c r="F514" s="51" t="str">
        <f>IFERROR(K514-IFERROR(VLOOKUP(D514,'2015'!$F$12:$I$1887,4,FALSE),"ei löydy"),"ei löydy")</f>
        <v>ei löydy</v>
      </c>
      <c r="G514" s="224">
        <f>IFERROR(VLOOKUP(Työfile_2024!C514,Liikennemalli!$D$6:$G$1921,4,FALSE),0)</f>
        <v>1</v>
      </c>
      <c r="H514" s="225">
        <f>K514-IFERROR(VLOOKUP(Työfile_2024!D514,Liikennemalli!$C$6:$H$1921,6,FALSE),"ei löydy")</f>
        <v>0</v>
      </c>
      <c r="I514" s="80">
        <v>360</v>
      </c>
      <c r="J514" s="52">
        <v>3</v>
      </c>
      <c r="K514" s="52">
        <v>4928</v>
      </c>
      <c r="L514" s="53"/>
      <c r="M514" s="54"/>
      <c r="N514" s="54"/>
      <c r="O514" s="54"/>
      <c r="P514" s="54"/>
      <c r="Q514" s="55"/>
      <c r="R514" s="55"/>
      <c r="S514" s="55"/>
      <c r="T514" s="55"/>
      <c r="U514" s="52"/>
      <c r="V514" s="56">
        <v>687</v>
      </c>
      <c r="W514" s="56">
        <v>27</v>
      </c>
      <c r="X514" s="56">
        <v>714</v>
      </c>
      <c r="Y514" s="56">
        <f>VLOOKUP(D514,Liikennemalli24!$D$2:$F$1804,2,FALSE)</f>
        <v>15</v>
      </c>
      <c r="Z514" s="57">
        <f>VLOOKUP(D514,Liikennemalli24!$D$2:$F$1804,3,FALSE)</f>
        <v>8.4000000000000005E-2</v>
      </c>
      <c r="AA514" s="178">
        <f>IF(G514=1,VLOOKUP(C514,Liikennemalli!$D$6:$H$1921,2,FALSE),"-")</f>
        <v>0</v>
      </c>
      <c r="AB514" s="197">
        <f>IF(G514=1,VLOOKUP(C514,Liikennemalli!$D$6:$H$1921,3,FALSE),"-")</f>
        <v>0</v>
      </c>
      <c r="AC514" s="134" t="str">
        <f>IF(E514=1,VLOOKUP(Työfile_2024!D514,'2015'!$F$12:$X$1887,18,FALSE),"-")</f>
        <v>-</v>
      </c>
      <c r="AD514" s="127" t="str">
        <f>IF(E514=1,VLOOKUP(Työfile_2024!D514,'2015'!$F$12:$X$1887,19,FALSE),"-")</f>
        <v>-</v>
      </c>
      <c r="AI514" s="127" t="str">
        <f>IF(E514=1,VLOOKUP(Työfile_2024!D514,'2015'!$F$12:$AB$1887,20,FALSE),"-")</f>
        <v>-</v>
      </c>
      <c r="AJ514" s="127" t="str">
        <f>IF(E514=1,VLOOKUP(Työfile_2024!D514,'2015'!$F$12:$AB$1887,21,FALSE),"-")</f>
        <v>-</v>
      </c>
      <c r="AK514" s="127" t="str">
        <f>IF(E514=1,VLOOKUP(Työfile_2024!D514,'2015'!$F$12:$AB$1887,22,FALSE),"-")</f>
        <v>-</v>
      </c>
      <c r="AL514" s="127" t="str">
        <f>IF(E514=1,VLOOKUP(Työfile_2024!D514,'2015'!$F$12:$AB$1887,23,FALSE),"-")</f>
        <v>-</v>
      </c>
      <c r="AM514" s="56">
        <f>VLOOKUP(Työfile_2024!D514,Tmatkat_20km_tarkasteltava_verk!$C$2:$D$1804,2,FALSE)</f>
        <v>85</v>
      </c>
      <c r="AN514" s="148">
        <f t="shared" si="115"/>
        <v>0.12372634643377002</v>
      </c>
      <c r="AO514" s="178" t="str">
        <f>IF(E514=1,VLOOKUP(Työfile_2024!D514,'2015'!$F$12:$AC$1887,24,FALSE),"-")</f>
        <v>-</v>
      </c>
      <c r="AP514" s="52" t="str">
        <f>VLOOKUP(D514,Tarkasteltava_verkko_2024_harva!$E$2:$I$1804,5,FALSE)</f>
        <v>tiivis</v>
      </c>
      <c r="AQ514" s="52">
        <f>VLOOKUP(D514,Tarkasteltava_verkko_2024_harva!$E$2:$I$1804,4,FALSE)</f>
        <v>0</v>
      </c>
      <c r="AR514" s="148">
        <v>0</v>
      </c>
      <c r="AS514" s="170" t="str">
        <f>IFERROR(VLOOKUP(C514,'2015'!$C$12:$AG$1887,30,FALSE),"-")</f>
        <v>-</v>
      </c>
      <c r="AT514" s="148">
        <v>0</v>
      </c>
      <c r="AU514" s="170" t="str">
        <f>IFERROR(VLOOKUP(C514,'2015'!$C$12:$AG$1887,31,FALSE),"-")</f>
        <v>-</v>
      </c>
      <c r="AV514" s="106"/>
      <c r="AW514" s="63">
        <f>IFERROR(VLOOKUP(C514,Merkittävyysluokitus!$A$2:$J$1705,10,FALSE),"-")</f>
        <v>3</v>
      </c>
      <c r="AX514" s="175">
        <f>IFERROR(VLOOKUP(C514,Merkittävyysluokitus!$A$2:$J$1705,6,FALSE),"-")</f>
        <v>6.0112739726027389</v>
      </c>
      <c r="AY514" s="175">
        <f>IFERROR(VLOOKUP(C514,Merkittävyysluokitus!$A$2:$J$1705,7,FALSE),"-")</f>
        <v>2.3443333333333332</v>
      </c>
      <c r="AZ514" s="175">
        <f>IFERROR(VLOOKUP(C514,Merkittävyysluokitus!$A$2:$J$1705,8,FALSE),"-")</f>
        <v>2.8336073059360727</v>
      </c>
      <c r="BA514" s="175">
        <f>IFERROR(VLOOKUP(C514,Merkittävyysluokitus!$A$2:$J$1705,9,FALSE),"-")</f>
        <v>0.83333333333333326</v>
      </c>
      <c r="BB514" s="203"/>
      <c r="BC514" s="203" t="str">
        <f t="shared" si="116"/>
        <v>muutos</v>
      </c>
      <c r="BD514" s="39" t="str">
        <f t="shared" si="119"/>
        <v>musta</v>
      </c>
      <c r="BE514" s="68" t="str">
        <f t="shared" si="111"/>
        <v>musta</v>
      </c>
      <c r="BF514" s="68" t="str">
        <f t="shared" si="112"/>
        <v>musta</v>
      </c>
      <c r="BG514" s="68" t="str">
        <f t="shared" si="113"/>
        <v>musta</v>
      </c>
      <c r="BH514" s="208" t="str">
        <f t="shared" si="114"/>
        <v>musta</v>
      </c>
      <c r="BI514" s="39"/>
      <c r="BJ514" s="39" t="str">
        <f>IF(F514="ei löydy","uusi tie",IF(E514=0,"tieosoite muuttunut",IF(E514=1,VLOOKUP(D514,'2015'!$F$12:$AL$1887,31,FALSE),"-")))</f>
        <v>uusi tie</v>
      </c>
      <c r="BK514" s="67" t="str">
        <f>IF(E514=1,VLOOKUP(D514,'2015'!$F$12:$AL$1887,32,FALSE),"-")</f>
        <v>-</v>
      </c>
      <c r="BL514" s="39" t="str">
        <f>IF(F514="ei löydy","uusi tie",IF(E514=0,"tieosoite muuttunut",IF(E514=1,VLOOKUP(D514,'2015'!$F$12:$AL$1887,33,FALSE),"-")))</f>
        <v>uusi tie</v>
      </c>
      <c r="BM514" s="39"/>
      <c r="BN514" s="217" t="e">
        <f>VLOOKUP(D514,'2015'!$F$12:$AL$1887,33,FALSE)</f>
        <v>#N/A</v>
      </c>
      <c r="BO514" s="39"/>
      <c r="BP514" s="115" t="s">
        <v>10</v>
      </c>
      <c r="BQ514" s="30"/>
      <c r="BS514" s="5"/>
      <c r="BU514" s="37"/>
      <c r="BV514" s="30" t="s">
        <v>10</v>
      </c>
      <c r="BX514" t="str">
        <f>IF(E514=1,VLOOKUP(D514,'2015'!$F$12:$AX$1887,43,FALSE),"-")</f>
        <v>-</v>
      </c>
      <c r="BY514" t="str">
        <f>IF(E514=1,VLOOKUP(D514,'2015'!$F$12:$AX$1887,44,FALSE),"-")</f>
        <v>-</v>
      </c>
      <c r="BZ514" t="str">
        <f>IF(E514=1,VLOOKUP(D514,'2015'!$F$12:$AX$1887,45,FALSE),"-")</f>
        <v>-</v>
      </c>
      <c r="CA514" s="31">
        <f>SUM(CB514:CE514)</f>
        <v>20</v>
      </c>
      <c r="CB514" s="31">
        <f>IF(AD514&gt;0.59999,10,IF(AD514&gt;0.39999,1,0))</f>
        <v>10</v>
      </c>
      <c r="CC514" s="31">
        <f>IF(AC514&gt;1999,10,IF(AC514&gt;999,1,0))</f>
        <v>10</v>
      </c>
      <c r="CD514" s="31">
        <f>IF(AM514&gt;499,10,IF(AM514&gt;99,1,0))</f>
        <v>0</v>
      </c>
      <c r="CE514" s="31">
        <f>IF(AQ514="osa seud. yht",10,IF(AP514="osa seud. yht",1,0))</f>
        <v>0</v>
      </c>
      <c r="CO514" s="2" t="s">
        <v>35</v>
      </c>
      <c r="CP514" s="2" t="s">
        <v>35</v>
      </c>
    </row>
    <row r="515" spans="1:94" ht="15.75" thickBot="1" x14ac:dyDescent="0.3">
      <c r="A515" s="50"/>
      <c r="B515" s="50"/>
      <c r="C515" s="50" t="str">
        <f t="shared" si="117"/>
        <v>360_4_6121</v>
      </c>
      <c r="D515" s="51" t="str">
        <f t="shared" si="118"/>
        <v>360_4</v>
      </c>
      <c r="E515" s="224">
        <f>IFERROR(VLOOKUP(C515,'2015'!$C$12:$D$1887,2,FALSE),0)</f>
        <v>0</v>
      </c>
      <c r="F515" s="51" t="str">
        <f>IFERROR(K515-IFERROR(VLOOKUP(D515,'2015'!$F$12:$I$1887,4,FALSE),"ei löydy"),"ei löydy")</f>
        <v>ei löydy</v>
      </c>
      <c r="G515" s="224">
        <f>IFERROR(VLOOKUP(Työfile_2024!C515,Liikennemalli!$D$6:$G$1921,4,FALSE),0)</f>
        <v>1</v>
      </c>
      <c r="H515" s="225">
        <f>K515-IFERROR(VLOOKUP(Työfile_2024!D515,Liikennemalli!$C$6:$H$1921,6,FALSE),"ei löydy")</f>
        <v>0</v>
      </c>
      <c r="I515" s="80">
        <v>360</v>
      </c>
      <c r="J515" s="52">
        <v>4</v>
      </c>
      <c r="K515" s="52">
        <v>6121</v>
      </c>
      <c r="L515" s="53"/>
      <c r="M515" s="54"/>
      <c r="N515" s="54"/>
      <c r="O515" s="54"/>
      <c r="P515" s="54"/>
      <c r="Q515" s="55"/>
      <c r="R515" s="55"/>
      <c r="S515" s="55"/>
      <c r="T515" s="55"/>
      <c r="U515" s="52"/>
      <c r="V515" s="56">
        <v>687</v>
      </c>
      <c r="W515" s="56">
        <v>27</v>
      </c>
      <c r="X515" s="56">
        <v>714</v>
      </c>
      <c r="Y515" s="56">
        <f>VLOOKUP(D515,Liikennemalli24!$D$2:$F$1804,2,FALSE)</f>
        <v>15</v>
      </c>
      <c r="Z515" s="57">
        <f>VLOOKUP(D515,Liikennemalli24!$D$2:$F$1804,3,FALSE)</f>
        <v>9.9000000000000005E-2</v>
      </c>
      <c r="AA515" s="178">
        <f>IF(G515=1,VLOOKUP(C515,Liikennemalli!$D$6:$H$1921,2,FALSE),"-")</f>
        <v>0</v>
      </c>
      <c r="AB515" s="197">
        <f>IF(G515=1,VLOOKUP(C515,Liikennemalli!$D$6:$H$1921,3,FALSE),"-")</f>
        <v>0</v>
      </c>
      <c r="AC515" s="134" t="str">
        <f>IF(E515=1,VLOOKUP(Työfile_2024!D515,'2015'!$F$12:$X$1887,18,FALSE),"-")</f>
        <v>-</v>
      </c>
      <c r="AD515" s="127" t="str">
        <f>IF(E515=1,VLOOKUP(Työfile_2024!D515,'2015'!$F$12:$X$1887,19,FALSE),"-")</f>
        <v>-</v>
      </c>
      <c r="AI515" s="127" t="str">
        <f>IF(E515=1,VLOOKUP(Työfile_2024!D515,'2015'!$F$12:$AB$1887,20,FALSE),"-")</f>
        <v>-</v>
      </c>
      <c r="AJ515" s="127" t="str">
        <f>IF(E515=1,VLOOKUP(Työfile_2024!D515,'2015'!$F$12:$AB$1887,21,FALSE),"-")</f>
        <v>-</v>
      </c>
      <c r="AK515" s="127" t="str">
        <f>IF(E515=1,VLOOKUP(Työfile_2024!D515,'2015'!$F$12:$AB$1887,22,FALSE),"-")</f>
        <v>-</v>
      </c>
      <c r="AL515" s="127" t="str">
        <f>IF(E515=1,VLOOKUP(Työfile_2024!D515,'2015'!$F$12:$AB$1887,23,FALSE),"-")</f>
        <v>-</v>
      </c>
      <c r="AM515" s="56">
        <f>VLOOKUP(Työfile_2024!D515,Tmatkat_20km_tarkasteltava_verk!$C$2:$D$1804,2,FALSE)</f>
        <v>106</v>
      </c>
      <c r="AN515" s="148">
        <f t="shared" si="115"/>
        <v>0.15429403202328967</v>
      </c>
      <c r="AO515" s="178" t="str">
        <f>IF(E515=1,VLOOKUP(Työfile_2024!D515,'2015'!$F$12:$AC$1887,24,FALSE),"-")</f>
        <v>-</v>
      </c>
      <c r="AP515" s="52" t="str">
        <f>VLOOKUP(D515,Tarkasteltava_verkko_2024_harva!$E$2:$I$1804,5,FALSE)</f>
        <v>tiivis</v>
      </c>
      <c r="AQ515" s="52">
        <f>VLOOKUP(D515,Tarkasteltava_verkko_2024_harva!$E$2:$I$1804,4,FALSE)</f>
        <v>0</v>
      </c>
      <c r="AR515" s="148">
        <v>0.17562489789250121</v>
      </c>
      <c r="AS515" s="170" t="str">
        <f>IFERROR(VLOOKUP(C515,'2015'!$C$12:$AG$1887,30,FALSE),"-")</f>
        <v>-</v>
      </c>
      <c r="AT515" s="148">
        <v>5.015520339813756E-2</v>
      </c>
      <c r="AU515" s="170" t="str">
        <f>IFERROR(VLOOKUP(C515,'2015'!$C$12:$AG$1887,31,FALSE),"-")</f>
        <v>-</v>
      </c>
      <c r="AV515" s="106"/>
      <c r="AW515" s="63">
        <f>IFERROR(VLOOKUP(C515,Merkittävyysluokitus!$A$2:$J$1705,10,FALSE),"-")</f>
        <v>3</v>
      </c>
      <c r="AX515" s="175">
        <f>IFERROR(VLOOKUP(C515,Merkittävyysluokitus!$A$2:$J$1705,6,FALSE),"-")</f>
        <v>5.6220730593607309</v>
      </c>
      <c r="AY515" s="175">
        <f>IFERROR(VLOOKUP(C515,Merkittävyysluokitus!$A$2:$J$1705,7,FALSE),"-")</f>
        <v>2.4509999999999996</v>
      </c>
      <c r="AZ515" s="175">
        <f>IFERROR(VLOOKUP(C515,Merkittävyysluokitus!$A$2:$J$1705,8,FALSE),"-")</f>
        <v>2.5044063926940638</v>
      </c>
      <c r="BA515" s="175">
        <f>IFERROR(VLOOKUP(C515,Merkittävyysluokitus!$A$2:$J$1705,9,FALSE),"-")</f>
        <v>0.66666666666666663</v>
      </c>
      <c r="BB515" s="203"/>
      <c r="BC515" s="203" t="str">
        <f t="shared" si="116"/>
        <v>muutos</v>
      </c>
      <c r="BD515" s="39" t="str">
        <f t="shared" si="119"/>
        <v>musta</v>
      </c>
      <c r="BE515" s="68" t="str">
        <f t="shared" si="111"/>
        <v>musta</v>
      </c>
      <c r="BF515" s="68" t="str">
        <f t="shared" si="112"/>
        <v>musta</v>
      </c>
      <c r="BG515" s="68" t="str">
        <f t="shared" si="113"/>
        <v>musta</v>
      </c>
      <c r="BH515" s="208" t="str">
        <f t="shared" si="114"/>
        <v>musta</v>
      </c>
      <c r="BI515" s="39"/>
      <c r="BJ515" s="39" t="str">
        <f>IF(F515="ei löydy","uusi tie",IF(E515=0,"tieosoite muuttunut",IF(E515=1,VLOOKUP(D515,'2015'!$F$12:$AL$1887,31,FALSE),"-")))</f>
        <v>uusi tie</v>
      </c>
      <c r="BK515" s="67" t="str">
        <f>IF(E515=1,VLOOKUP(D515,'2015'!$F$12:$AL$1887,32,FALSE),"-")</f>
        <v>-</v>
      </c>
      <c r="BL515" s="39" t="str">
        <f>IF(F515="ei löydy","uusi tie",IF(E515=0,"tieosoite muuttunut",IF(E515=1,VLOOKUP(D515,'2015'!$F$12:$AL$1887,33,FALSE),"-")))</f>
        <v>uusi tie</v>
      </c>
      <c r="BM515" s="39"/>
      <c r="BN515" s="217" t="e">
        <f>VLOOKUP(D515,'2015'!$F$12:$AL$1887,33,FALSE)</f>
        <v>#N/A</v>
      </c>
      <c r="BO515" s="39"/>
      <c r="BP515" s="115" t="s">
        <v>10</v>
      </c>
      <c r="BQ515" s="30"/>
      <c r="BS515" s="5"/>
      <c r="BU515" s="37"/>
      <c r="BV515" s="30" t="s">
        <v>10</v>
      </c>
      <c r="BX515" t="str">
        <f>IF(E515=1,VLOOKUP(D515,'2015'!$F$12:$AX$1887,43,FALSE),"-")</f>
        <v>-</v>
      </c>
      <c r="BY515" t="str">
        <f>IF(E515=1,VLOOKUP(D515,'2015'!$F$12:$AX$1887,44,FALSE),"-")</f>
        <v>-</v>
      </c>
      <c r="BZ515" t="str">
        <f>IF(E515=1,VLOOKUP(D515,'2015'!$F$12:$AX$1887,45,FALSE),"-")</f>
        <v>-</v>
      </c>
      <c r="CA515" s="31">
        <f>SUM(CB515:CE515)</f>
        <v>21</v>
      </c>
      <c r="CB515" s="31">
        <f>IF(AD515&gt;0.59999,10,IF(AD515&gt;0.39999,1,0))</f>
        <v>10</v>
      </c>
      <c r="CC515" s="31">
        <f>IF(AC515&gt;1999,10,IF(AC515&gt;999,1,0))</f>
        <v>10</v>
      </c>
      <c r="CD515" s="31">
        <f>IF(AM515&gt;499,10,IF(AM515&gt;99,1,0))</f>
        <v>1</v>
      </c>
      <c r="CE515" s="31">
        <f>IF(AQ515="osa seud. yht",10,IF(AP515="osa seud. yht",1,0))</f>
        <v>0</v>
      </c>
      <c r="CO515" s="32" t="s">
        <v>34</v>
      </c>
      <c r="CP515" s="2" t="s">
        <v>35</v>
      </c>
    </row>
    <row r="516" spans="1:94" ht="15.75" thickBot="1" x14ac:dyDescent="0.3">
      <c r="A516" s="50"/>
      <c r="B516" s="50"/>
      <c r="C516" s="50" t="str">
        <f t="shared" si="117"/>
        <v>360_5_1535</v>
      </c>
      <c r="D516" s="51" t="str">
        <f t="shared" si="118"/>
        <v>360_5</v>
      </c>
      <c r="E516" s="224">
        <f>IFERROR(VLOOKUP(C516,'2015'!$C$12:$D$1887,2,FALSE),0)</f>
        <v>0</v>
      </c>
      <c r="F516" s="51" t="str">
        <f>IFERROR(K516-IFERROR(VLOOKUP(D516,'2015'!$F$12:$I$1887,4,FALSE),"ei löydy"),"ei löydy")</f>
        <v>ei löydy</v>
      </c>
      <c r="G516" s="224">
        <f>IFERROR(VLOOKUP(Työfile_2024!C516,Liikennemalli!$D$6:$G$1921,4,FALSE),0)</f>
        <v>1</v>
      </c>
      <c r="H516" s="225">
        <f>K516-IFERROR(VLOOKUP(Työfile_2024!D516,Liikennemalli!$C$6:$H$1921,6,FALSE),"ei löydy")</f>
        <v>0</v>
      </c>
      <c r="I516" s="80">
        <v>360</v>
      </c>
      <c r="J516" s="52">
        <v>5</v>
      </c>
      <c r="K516" s="52">
        <v>1535</v>
      </c>
      <c r="L516" s="53"/>
      <c r="M516" s="54"/>
      <c r="N516" s="54"/>
      <c r="O516" s="54"/>
      <c r="P516" s="54"/>
      <c r="Q516" s="55"/>
      <c r="R516" s="55"/>
      <c r="S516" s="55"/>
      <c r="T516" s="55"/>
      <c r="U516" s="52"/>
      <c r="V516" s="56">
        <v>1980</v>
      </c>
      <c r="W516" s="56">
        <v>78</v>
      </c>
      <c r="X516" s="56">
        <v>2080</v>
      </c>
      <c r="Y516" s="56">
        <f>VLOOKUP(D516,Liikennemalli24!$D$2:$F$1804,2,FALSE)</f>
        <v>143</v>
      </c>
      <c r="Z516" s="57">
        <f>VLOOKUP(D516,Liikennemalli24!$D$2:$F$1804,3,FALSE)</f>
        <v>0.20200000000000001</v>
      </c>
      <c r="AA516" s="178">
        <f>IF(G516=1,VLOOKUP(C516,Liikennemalli!$D$6:$H$1921,2,FALSE),"-")</f>
        <v>0</v>
      </c>
      <c r="AB516" s="197">
        <f>IF(G516=1,VLOOKUP(C516,Liikennemalli!$D$6:$H$1921,3,FALSE),"-")</f>
        <v>0</v>
      </c>
      <c r="AC516" s="134" t="str">
        <f>IF(E516=1,VLOOKUP(Työfile_2024!D516,'2015'!$F$12:$X$1887,18,FALSE),"-")</f>
        <v>-</v>
      </c>
      <c r="AD516" s="127" t="str">
        <f>IF(E516=1,VLOOKUP(Työfile_2024!D516,'2015'!$F$12:$X$1887,19,FALSE),"-")</f>
        <v>-</v>
      </c>
      <c r="AI516" s="127" t="str">
        <f>IF(E516=1,VLOOKUP(Työfile_2024!D516,'2015'!$F$12:$AB$1887,20,FALSE),"-")</f>
        <v>-</v>
      </c>
      <c r="AJ516" s="127" t="str">
        <f>IF(E516=1,VLOOKUP(Työfile_2024!D516,'2015'!$F$12:$AB$1887,21,FALSE),"-")</f>
        <v>-</v>
      </c>
      <c r="AK516" s="127" t="str">
        <f>IF(E516=1,VLOOKUP(Työfile_2024!D516,'2015'!$F$12:$AB$1887,22,FALSE),"-")</f>
        <v>-</v>
      </c>
      <c r="AL516" s="127" t="str">
        <f>IF(E516=1,VLOOKUP(Työfile_2024!D516,'2015'!$F$12:$AB$1887,23,FALSE),"-")</f>
        <v>-</v>
      </c>
      <c r="AM516" s="56">
        <f>VLOOKUP(Työfile_2024!D516,Tmatkat_20km_tarkasteltava_verk!$C$2:$D$1804,2,FALSE)</f>
        <v>343</v>
      </c>
      <c r="AN516" s="148">
        <f t="shared" si="115"/>
        <v>0.17323232323232324</v>
      </c>
      <c r="AO516" s="178" t="str">
        <f>IF(E516=1,VLOOKUP(Työfile_2024!D516,'2015'!$F$12:$AC$1887,24,FALSE),"-")</f>
        <v>-</v>
      </c>
      <c r="AP516" s="52" t="str">
        <f>VLOOKUP(D516,Tarkasteltava_verkko_2024_harva!$E$2:$I$1804,5,FALSE)</f>
        <v>tiivis</v>
      </c>
      <c r="AQ516" s="52">
        <f>VLOOKUP(D516,Tarkasteltava_verkko_2024_harva!$E$2:$I$1804,4,FALSE)</f>
        <v>0</v>
      </c>
      <c r="AR516" s="148">
        <v>0.99869706840390882</v>
      </c>
      <c r="AS516" s="170" t="str">
        <f>IFERROR(VLOOKUP(C516,'2015'!$C$12:$AG$1887,30,FALSE),"-")</f>
        <v>-</v>
      </c>
      <c r="AT516" s="148">
        <v>0.79674267100977203</v>
      </c>
      <c r="AU516" s="170" t="str">
        <f>IFERROR(VLOOKUP(C516,'2015'!$C$12:$AG$1887,31,FALSE),"-")</f>
        <v>-</v>
      </c>
      <c r="AV516" s="106"/>
      <c r="AW516" s="63">
        <f>IFERROR(VLOOKUP(C516,Merkittävyysluokitus!$A$2:$J$1705,10,FALSE),"-")</f>
        <v>2</v>
      </c>
      <c r="AX516" s="175">
        <f>IFERROR(VLOOKUP(C516,Merkittävyysluokitus!$A$2:$J$1705,6,FALSE),"-")</f>
        <v>11.649353120243532</v>
      </c>
      <c r="AY516" s="175">
        <f>IFERROR(VLOOKUP(C516,Merkittävyysluokitus!$A$2:$J$1705,7,FALSE),"-")</f>
        <v>4</v>
      </c>
      <c r="AZ516" s="175">
        <f>IFERROR(VLOOKUP(C516,Merkittävyysluokitus!$A$2:$J$1705,8,FALSE),"-")</f>
        <v>5.6493531202435321</v>
      </c>
      <c r="BA516" s="175">
        <f>IFERROR(VLOOKUP(C516,Merkittävyysluokitus!$A$2:$J$1705,9,FALSE),"-")</f>
        <v>2</v>
      </c>
      <c r="BB516" s="203"/>
      <c r="BC516" s="203" t="str">
        <f t="shared" si="116"/>
        <v>muutos</v>
      </c>
      <c r="BD516" s="39" t="str">
        <f t="shared" si="119"/>
        <v>musta</v>
      </c>
      <c r="BE516" s="68" t="str">
        <f t="shared" si="111"/>
        <v>musta</v>
      </c>
      <c r="BF516" s="68" t="str">
        <f t="shared" si="112"/>
        <v>musta</v>
      </c>
      <c r="BG516" s="68" t="str">
        <f t="shared" si="113"/>
        <v>musta</v>
      </c>
      <c r="BH516" s="208" t="str">
        <f t="shared" si="114"/>
        <v>musta</v>
      </c>
      <c r="BI516" s="39"/>
      <c r="BJ516" s="39" t="str">
        <f>IF(F516="ei löydy","uusi tie",IF(E516=0,"tieosoite muuttunut",IF(E516=1,VLOOKUP(D516,'2015'!$F$12:$AL$1887,31,FALSE),"-")))</f>
        <v>uusi tie</v>
      </c>
      <c r="BK516" s="67" t="str">
        <f>IF(E516=1,VLOOKUP(D516,'2015'!$F$12:$AL$1887,32,FALSE),"-")</f>
        <v>-</v>
      </c>
      <c r="BL516" s="39" t="str">
        <f>IF(F516="ei löydy","uusi tie",IF(E516=0,"tieosoite muuttunut",IF(E516=1,VLOOKUP(D516,'2015'!$F$12:$AL$1887,33,FALSE),"-")))</f>
        <v>uusi tie</v>
      </c>
      <c r="BM516" s="39"/>
      <c r="BN516" s="217" t="e">
        <f>VLOOKUP(D516,'2015'!$F$12:$AL$1887,33,FALSE)</f>
        <v>#N/A</v>
      </c>
      <c r="BO516" s="39"/>
      <c r="BP516" s="115" t="s">
        <v>10</v>
      </c>
      <c r="BQ516" s="30"/>
      <c r="BS516" s="5"/>
      <c r="BU516" s="37"/>
      <c r="BV516" s="30" t="s">
        <v>10</v>
      </c>
      <c r="BX516" t="str">
        <f>IF(E516=1,VLOOKUP(D516,'2015'!$F$12:$AX$1887,43,FALSE),"-")</f>
        <v>-</v>
      </c>
      <c r="BY516" t="str">
        <f>IF(E516=1,VLOOKUP(D516,'2015'!$F$12:$AX$1887,44,FALSE),"-")</f>
        <v>-</v>
      </c>
      <c r="BZ516" t="str">
        <f>IF(E516=1,VLOOKUP(D516,'2015'!$F$12:$AX$1887,45,FALSE),"-")</f>
        <v>-</v>
      </c>
      <c r="CA516" s="31">
        <f>SUM(CB516:CE516)</f>
        <v>21</v>
      </c>
      <c r="CB516" s="31">
        <f>IF(AD516&gt;0.59999,10,IF(AD516&gt;0.39999,1,0))</f>
        <v>10</v>
      </c>
      <c r="CC516" s="31">
        <f>IF(AC516&gt;1999,10,IF(AC516&gt;999,1,0))</f>
        <v>10</v>
      </c>
      <c r="CD516" s="31">
        <f>IF(AM516&gt;499,10,IF(AM516&gt;99,1,0))</f>
        <v>1</v>
      </c>
      <c r="CE516" s="31">
        <f>IF(AQ516="osa seud. yht",10,IF(AP516="osa seud. yht",1,0))</f>
        <v>0</v>
      </c>
      <c r="CO516" s="32" t="s">
        <v>34</v>
      </c>
      <c r="CP516" s="2" t="s">
        <v>35</v>
      </c>
    </row>
    <row r="517" spans="1:94" ht="15.75" thickBot="1" x14ac:dyDescent="0.3">
      <c r="A517" s="50"/>
      <c r="B517" s="50"/>
      <c r="C517" s="50" t="str">
        <f t="shared" si="117"/>
        <v>362_1_6988</v>
      </c>
      <c r="D517" s="51" t="str">
        <f t="shared" si="118"/>
        <v>362_1</v>
      </c>
      <c r="E517" s="224">
        <f>IFERROR(VLOOKUP(C517,'2015'!$C$12:$D$1887,2,FALSE),0)</f>
        <v>0</v>
      </c>
      <c r="F517" s="51" t="str">
        <f>IFERROR(K517-IFERROR(VLOOKUP(D517,'2015'!$F$12:$I$1887,4,FALSE),"ei löydy"),"ei löydy")</f>
        <v>ei löydy</v>
      </c>
      <c r="G517" s="224">
        <f>IFERROR(VLOOKUP(Työfile_2024!C517,Liikennemalli!$D$6:$G$1921,4,FALSE),0)</f>
        <v>1</v>
      </c>
      <c r="H517" s="225">
        <f>K517-IFERROR(VLOOKUP(Työfile_2024!D517,Liikennemalli!$C$6:$H$1921,6,FALSE),"ei löydy")</f>
        <v>0</v>
      </c>
      <c r="I517" s="80">
        <v>362</v>
      </c>
      <c r="J517" s="52">
        <v>1</v>
      </c>
      <c r="K517" s="52">
        <v>6988</v>
      </c>
      <c r="L517" s="53"/>
      <c r="M517" s="54"/>
      <c r="N517" s="54"/>
      <c r="O517" s="54"/>
      <c r="P517" s="54"/>
      <c r="Q517" s="55"/>
      <c r="R517" s="55"/>
      <c r="S517" s="55"/>
      <c r="T517" s="55"/>
      <c r="U517" s="52"/>
      <c r="V517" s="56">
        <v>1582.4613623354321</v>
      </c>
      <c r="W517" s="56">
        <v>74.188752146536928</v>
      </c>
      <c r="X517" s="56">
        <v>1638.70062965083</v>
      </c>
      <c r="Y517" s="56">
        <f>VLOOKUP(D517,Liikennemalli24!$D$2:$F$1804,2,FALSE)</f>
        <v>148</v>
      </c>
      <c r="Z517" s="148">
        <f>VLOOKUP(D517,Liikennemalli24!$D$2:$F$1804,3,FALSE)</f>
        <v>0.29299999999999998</v>
      </c>
      <c r="AA517" s="178">
        <f>IF(G517=1,VLOOKUP(C517,Liikennemalli!$D$6:$H$1921,2,FALSE),"-")</f>
        <v>0</v>
      </c>
      <c r="AB517" s="198">
        <f>IF(G517=1,VLOOKUP(C517,Liikennemalli!$D$6:$H$1921,3,FALSE),"-")</f>
        <v>0</v>
      </c>
      <c r="AC517" s="51" t="str">
        <f>IF(E517=1,VLOOKUP(Työfile_2024!D517,'2015'!$F$12:$X$1887,18,FALSE),"-")</f>
        <v>-</v>
      </c>
      <c r="AD517" s="51" t="str">
        <f>IF(E517=1,VLOOKUP(Työfile_2024!D517,'2015'!$F$12:$X$1887,19,FALSE),"-")</f>
        <v>-</v>
      </c>
      <c r="AI517" s="128" t="str">
        <f>IF(E517=1,VLOOKUP(Työfile_2024!D517,'2015'!$F$12:$AB$1887,20,FALSE),"-")</f>
        <v>-</v>
      </c>
      <c r="AJ517" s="128" t="str">
        <f>IF(E517=1,VLOOKUP(Työfile_2024!D517,'2015'!$F$12:$AB$1887,21,FALSE),"-")</f>
        <v>-</v>
      </c>
      <c r="AK517" s="128" t="str">
        <f>IF(E517=1,VLOOKUP(Työfile_2024!D517,'2015'!$F$12:$AB$1887,22,FALSE),"-")</f>
        <v>-</v>
      </c>
      <c r="AL517" s="128" t="str">
        <f>IF(E517=1,VLOOKUP(Työfile_2024!D517,'2015'!$F$12:$AB$1887,23,FALSE),"-")</f>
        <v>-</v>
      </c>
      <c r="AM517" s="56">
        <f>VLOOKUP(Työfile_2024!D517,Tmatkat_20km_tarkasteltava_verk!$C$2:$D$1804,2,FALSE)</f>
        <v>176</v>
      </c>
      <c r="AN517" s="148">
        <f t="shared" si="115"/>
        <v>0.11121914518042654</v>
      </c>
      <c r="AO517" s="178" t="str">
        <f>IF(E517=1,VLOOKUP(Työfile_2024!D517,'2015'!$F$12:$AC$1887,24,FALSE),"-")</f>
        <v>-</v>
      </c>
      <c r="AP517" s="52">
        <f>VLOOKUP(D517,Tarkasteltava_verkko_2024_harva!$E$2:$I$1804,5,FALSE)</f>
        <v>0</v>
      </c>
      <c r="AQ517" s="52">
        <f>VLOOKUP(D517,Tarkasteltava_verkko_2024_harva!$E$2:$I$1804,4,FALSE)</f>
        <v>0</v>
      </c>
      <c r="AR517" s="148">
        <v>0.26559816828849458</v>
      </c>
      <c r="AS517" s="170" t="str">
        <f>IFERROR(VLOOKUP(C517,'2015'!$C$12:$AG$1887,30,FALSE),"-")</f>
        <v>-</v>
      </c>
      <c r="AT517" s="148">
        <v>0.25171722953634801</v>
      </c>
      <c r="AU517" s="170" t="str">
        <f>IFERROR(VLOOKUP(C517,'2015'!$C$12:$AG$1887,31,FALSE),"-")</f>
        <v>-</v>
      </c>
      <c r="AV517" s="106"/>
      <c r="AW517" s="63">
        <f>IFERROR(VLOOKUP(C517,Merkittävyysluokitus!$A$2:$J$1705,10,FALSE),"-")</f>
        <v>2</v>
      </c>
      <c r="AX517" s="175">
        <f>IFERROR(VLOOKUP(C517,Merkittävyysluokitus!$A$2:$J$1705,6,FALSE),"-")</f>
        <v>11.525593607305934</v>
      </c>
      <c r="AY517" s="175">
        <f>IFERROR(VLOOKUP(C517,Merkittävyysluokitus!$A$2:$J$1705,7,FALSE),"-")</f>
        <v>4</v>
      </c>
      <c r="AZ517" s="175">
        <f>IFERROR(VLOOKUP(C517,Merkittävyysluokitus!$A$2:$J$1705,8,FALSE),"-")</f>
        <v>5.858926940639269</v>
      </c>
      <c r="BA517" s="175">
        <f>IFERROR(VLOOKUP(C517,Merkittävyysluokitus!$A$2:$J$1705,9,FALSE),"-")</f>
        <v>1.6666666666666665</v>
      </c>
      <c r="BB517" s="203"/>
      <c r="BC517" s="203" t="str">
        <f t="shared" si="116"/>
        <v>muutos</v>
      </c>
      <c r="BD517" s="39" t="str">
        <f t="shared" si="119"/>
        <v>musta</v>
      </c>
      <c r="BE517" s="68" t="str">
        <f t="shared" si="111"/>
        <v>musta</v>
      </c>
      <c r="BF517" s="68" t="str">
        <f t="shared" si="112"/>
        <v>musta</v>
      </c>
      <c r="BG517" s="68" t="str">
        <f t="shared" si="113"/>
        <v>musta</v>
      </c>
      <c r="BH517" s="208" t="str">
        <f t="shared" si="114"/>
        <v>musta</v>
      </c>
      <c r="BI517" s="39"/>
      <c r="BJ517" s="39" t="str">
        <f>IF(F517="ei löydy","uusi tie",IF(E517=0,"tieosoite muuttunut",IF(E517=1,VLOOKUP(D517,'2015'!$F$12:$AL$1887,31,FALSE),"-")))</f>
        <v>uusi tie</v>
      </c>
      <c r="BK517" s="67" t="str">
        <f>IF(E517=1,VLOOKUP(D517,'2015'!$F$12:$AL$1887,32,FALSE),"-")</f>
        <v>-</v>
      </c>
      <c r="BL517" s="39" t="str">
        <f>IF(F517="ei löydy","uusi tie",IF(E517=0,"tieosoite muuttunut",IF(E517=1,VLOOKUP(D517,'2015'!$F$12:$AL$1887,33,FALSE),"-")))</f>
        <v>uusi tie</v>
      </c>
      <c r="BM517" s="39"/>
      <c r="BN517" s="217" t="e">
        <f>VLOOKUP(D517,'2015'!$F$12:$AL$1887,33,FALSE)</f>
        <v>#N/A</v>
      </c>
      <c r="BO517" s="39"/>
      <c r="BP517" s="115"/>
      <c r="BQ517" s="26" t="s">
        <v>51</v>
      </c>
      <c r="BS517" s="5"/>
      <c r="BU517" s="37"/>
      <c r="BV517" s="30"/>
      <c r="BX517" t="str">
        <f>IF(E517=1,VLOOKUP(D517,'2015'!$F$12:$AX$1887,43,FALSE),"-")</f>
        <v>-</v>
      </c>
      <c r="BY517" t="str">
        <f>IF(E517=1,VLOOKUP(D517,'2015'!$F$12:$AX$1887,44,FALSE),"-")</f>
        <v>-</v>
      </c>
      <c r="BZ517" t="str">
        <f>IF(E517=1,VLOOKUP(D517,'2015'!$F$12:$AX$1887,45,FALSE),"-")</f>
        <v>-</v>
      </c>
      <c r="CG517" s="21" t="s">
        <v>10</v>
      </c>
      <c r="CH517" s="21" t="s">
        <v>10</v>
      </c>
      <c r="CI517" s="21" t="s">
        <v>10</v>
      </c>
      <c r="CK517" s="21" t="s">
        <v>10</v>
      </c>
      <c r="CL517" s="21" t="s">
        <v>10</v>
      </c>
      <c r="CM517" s="21" t="s">
        <v>10</v>
      </c>
    </row>
    <row r="518" spans="1:94" ht="15.75" thickBot="1" x14ac:dyDescent="0.3">
      <c r="A518" s="50"/>
      <c r="B518" s="50"/>
      <c r="C518" s="50" t="str">
        <f t="shared" si="117"/>
        <v>362_2_6907</v>
      </c>
      <c r="D518" s="51" t="str">
        <f t="shared" si="118"/>
        <v>362_2</v>
      </c>
      <c r="E518" s="224">
        <f>IFERROR(VLOOKUP(C518,'2015'!$C$12:$D$1887,2,FALSE),0)</f>
        <v>0</v>
      </c>
      <c r="F518" s="51" t="str">
        <f>IFERROR(K518-IFERROR(VLOOKUP(D518,'2015'!$F$12:$I$1887,4,FALSE),"ei löydy"),"ei löydy")</f>
        <v>ei löydy</v>
      </c>
      <c r="G518" s="224">
        <f>IFERROR(VLOOKUP(Työfile_2024!C518,Liikennemalli!$D$6:$G$1921,4,FALSE),0)</f>
        <v>1</v>
      </c>
      <c r="H518" s="225">
        <f>K518-IFERROR(VLOOKUP(Työfile_2024!D518,Liikennemalli!$C$6:$H$1921,6,FALSE),"ei löydy")</f>
        <v>0</v>
      </c>
      <c r="I518" s="80">
        <v>362</v>
      </c>
      <c r="J518" s="52">
        <v>2</v>
      </c>
      <c r="K518" s="52">
        <v>6907</v>
      </c>
      <c r="L518" s="53"/>
      <c r="M518" s="54"/>
      <c r="N518" s="54"/>
      <c r="O518" s="54"/>
      <c r="P518" s="54"/>
      <c r="Q518" s="55"/>
      <c r="R518" s="55"/>
      <c r="S518" s="55"/>
      <c r="T518" s="55"/>
      <c r="U518" s="52"/>
      <c r="V518" s="56">
        <v>618</v>
      </c>
      <c r="W518" s="56">
        <v>38</v>
      </c>
      <c r="X518" s="56">
        <v>611</v>
      </c>
      <c r="Y518" s="56">
        <f>VLOOKUP(D518,Liikennemalli24!$D$2:$F$1804,2,FALSE)</f>
        <v>58</v>
      </c>
      <c r="Z518" s="148">
        <f>VLOOKUP(D518,Liikennemalli24!$D$2:$F$1804,3,FALSE)</f>
        <v>0.216</v>
      </c>
      <c r="AA518" s="178">
        <f>IF(G518=1,VLOOKUP(C518,Liikennemalli!$D$6:$H$1921,2,FALSE),"-")</f>
        <v>0</v>
      </c>
      <c r="AB518" s="198">
        <f>IF(G518=1,VLOOKUP(C518,Liikennemalli!$D$6:$H$1921,3,FALSE),"-")</f>
        <v>0</v>
      </c>
      <c r="AC518" s="51" t="str">
        <f>IF(E518=1,VLOOKUP(Työfile_2024!D518,'2015'!$F$12:$X$1887,18,FALSE),"-")</f>
        <v>-</v>
      </c>
      <c r="AD518" s="51" t="str">
        <f>IF(E518=1,VLOOKUP(Työfile_2024!D518,'2015'!$F$12:$X$1887,19,FALSE),"-")</f>
        <v>-</v>
      </c>
      <c r="AI518" s="128" t="str">
        <f>IF(E518=1,VLOOKUP(Työfile_2024!D518,'2015'!$F$12:$AB$1887,20,FALSE),"-")</f>
        <v>-</v>
      </c>
      <c r="AJ518" s="128" t="str">
        <f>IF(E518=1,VLOOKUP(Työfile_2024!D518,'2015'!$F$12:$AB$1887,21,FALSE),"-")</f>
        <v>-</v>
      </c>
      <c r="AK518" s="128" t="str">
        <f>IF(E518=1,VLOOKUP(Työfile_2024!D518,'2015'!$F$12:$AB$1887,22,FALSE),"-")</f>
        <v>-</v>
      </c>
      <c r="AL518" s="128" t="str">
        <f>IF(E518=1,VLOOKUP(Työfile_2024!D518,'2015'!$F$12:$AB$1887,23,FALSE),"-")</f>
        <v>-</v>
      </c>
      <c r="AM518" s="56">
        <f>VLOOKUP(Työfile_2024!D518,Tmatkat_20km_tarkasteltava_verk!$C$2:$D$1804,2,FALSE)</f>
        <v>51</v>
      </c>
      <c r="AN518" s="148">
        <f t="shared" si="115"/>
        <v>8.2524271844660199E-2</v>
      </c>
      <c r="AO518" s="178" t="str">
        <f>IF(E518=1,VLOOKUP(Työfile_2024!D518,'2015'!$F$12:$AC$1887,24,FALSE),"-")</f>
        <v>-</v>
      </c>
      <c r="AP518" s="63">
        <f>VLOOKUP(D518,Tarkasteltava_verkko_2024_harva!$E$2:$I$1804,5,FALSE)</f>
        <v>0</v>
      </c>
      <c r="AQ518" s="63">
        <f>VLOOKUP(D518,Tarkasteltava_verkko_2024_harva!$E$2:$I$1804,4,FALSE)</f>
        <v>0</v>
      </c>
      <c r="AR518" s="148">
        <v>6.5151295786882871E-3</v>
      </c>
      <c r="AS518" s="170" t="str">
        <f>IFERROR(VLOOKUP(C518,'2015'!$C$12:$AG$1887,30,FALSE),"-")</f>
        <v>-</v>
      </c>
      <c r="AT518" s="148">
        <v>8.2959316635297528E-2</v>
      </c>
      <c r="AU518" s="170" t="str">
        <f>IFERROR(VLOOKUP(C518,'2015'!$C$12:$AG$1887,31,FALSE),"-")</f>
        <v>-</v>
      </c>
      <c r="AV518" s="106"/>
      <c r="AW518" s="63">
        <f>IFERROR(VLOOKUP(C518,Merkittävyysluokitus!$A$2:$J$1705,10,FALSE),"-")</f>
        <v>3</v>
      </c>
      <c r="AX518" s="175">
        <f>IFERROR(VLOOKUP(C518,Merkittävyysluokitus!$A$2:$J$1705,6,FALSE),"-")</f>
        <v>7.0021887366818873</v>
      </c>
      <c r="AY518" s="175">
        <f>IFERROR(VLOOKUP(C518,Merkittävyysluokitus!$A$2:$J$1705,7,FALSE),"-")</f>
        <v>1.9839999999999995</v>
      </c>
      <c r="AZ518" s="175">
        <f>IFERROR(VLOOKUP(C518,Merkittävyysluokitus!$A$2:$J$1705,8,FALSE),"-")</f>
        <v>3.5181887366818874</v>
      </c>
      <c r="BA518" s="175">
        <f>IFERROR(VLOOKUP(C518,Merkittävyysluokitus!$A$2:$J$1705,9,FALSE),"-")</f>
        <v>1.5</v>
      </c>
      <c r="BB518" s="203"/>
      <c r="BC518" s="203" t="str">
        <f t="shared" si="116"/>
        <v>muutos</v>
      </c>
      <c r="BD518" s="39" t="str">
        <f t="shared" si="119"/>
        <v>musta</v>
      </c>
      <c r="BE518" s="68" t="str">
        <f t="shared" si="111"/>
        <v>musta</v>
      </c>
      <c r="BF518" s="68" t="str">
        <f t="shared" si="112"/>
        <v>musta</v>
      </c>
      <c r="BG518" s="68" t="str">
        <f t="shared" si="113"/>
        <v>musta</v>
      </c>
      <c r="BH518" s="208" t="str">
        <f t="shared" si="114"/>
        <v>musta</v>
      </c>
      <c r="BI518" s="39"/>
      <c r="BJ518" s="39" t="str">
        <f>IF(F518="ei löydy","uusi tie",IF(E518=0,"tieosoite muuttunut",IF(E518=1,VLOOKUP(D518,'2015'!$F$12:$AL$1887,31,FALSE),"-")))</f>
        <v>uusi tie</v>
      </c>
      <c r="BK518" s="67" t="str">
        <f>IF(E518=1,VLOOKUP(D518,'2015'!$F$12:$AL$1887,32,FALSE),"-")</f>
        <v>-</v>
      </c>
      <c r="BL518" s="39" t="str">
        <f>IF(F518="ei löydy","uusi tie",IF(E518=0,"tieosoite muuttunut",IF(E518=1,VLOOKUP(D518,'2015'!$F$12:$AL$1887,33,FALSE),"-")))</f>
        <v>uusi tie</v>
      </c>
      <c r="BM518" s="39"/>
      <c r="BN518" s="217" t="e">
        <f>VLOOKUP(D518,'2015'!$F$12:$AL$1887,33,FALSE)</f>
        <v>#N/A</v>
      </c>
      <c r="BO518" s="39"/>
      <c r="BP518" s="115"/>
      <c r="BQ518" s="26" t="s">
        <v>10</v>
      </c>
      <c r="BS518" s="5"/>
      <c r="BU518" s="37"/>
      <c r="BV518" s="30"/>
      <c r="BX518" t="str">
        <f>IF(E518=1,VLOOKUP(D518,'2015'!$F$12:$AX$1887,43,FALSE),"-")</f>
        <v>-</v>
      </c>
      <c r="BY518" t="str">
        <f>IF(E518=1,VLOOKUP(D518,'2015'!$F$12:$AX$1887,44,FALSE),"-")</f>
        <v>-</v>
      </c>
      <c r="BZ518" t="str">
        <f>IF(E518=1,VLOOKUP(D518,'2015'!$F$12:$AX$1887,45,FALSE),"-")</f>
        <v>-</v>
      </c>
      <c r="CG518" s="21" t="s">
        <v>10</v>
      </c>
      <c r="CH518" s="21" t="s">
        <v>10</v>
      </c>
      <c r="CI518" s="21" t="s">
        <v>10</v>
      </c>
      <c r="CK518" s="21" t="s">
        <v>10</v>
      </c>
      <c r="CL518" s="21" t="s">
        <v>10</v>
      </c>
      <c r="CM518" s="21" t="s">
        <v>10</v>
      </c>
    </row>
    <row r="519" spans="1:94" ht="15.75" thickBot="1" x14ac:dyDescent="0.3">
      <c r="A519" s="50"/>
      <c r="B519" s="50"/>
      <c r="C519" s="50" t="str">
        <f t="shared" si="117"/>
        <v>362_3_2298</v>
      </c>
      <c r="D519" s="51" t="str">
        <f t="shared" si="118"/>
        <v>362_3</v>
      </c>
      <c r="E519" s="224">
        <f>IFERROR(VLOOKUP(C519,'2015'!$C$12:$D$1887,2,FALSE),0)</f>
        <v>0</v>
      </c>
      <c r="F519" s="51" t="str">
        <f>IFERROR(K519-IFERROR(VLOOKUP(D519,'2015'!$F$12:$I$1887,4,FALSE),"ei löydy"),"ei löydy")</f>
        <v>ei löydy</v>
      </c>
      <c r="G519" s="224">
        <f>IFERROR(VLOOKUP(Työfile_2024!C519,Liikennemalli!$D$6:$G$1921,4,FALSE),0)</f>
        <v>1</v>
      </c>
      <c r="H519" s="225">
        <f>K519-IFERROR(VLOOKUP(Työfile_2024!D519,Liikennemalli!$C$6:$H$1921,6,FALSE),"ei löydy")</f>
        <v>0</v>
      </c>
      <c r="I519" s="80">
        <v>362</v>
      </c>
      <c r="J519" s="52">
        <v>3</v>
      </c>
      <c r="K519" s="52">
        <v>2298</v>
      </c>
      <c r="L519" s="53"/>
      <c r="M519" s="54"/>
      <c r="N519" s="54"/>
      <c r="O519" s="54"/>
      <c r="P519" s="54"/>
      <c r="Q519" s="55"/>
      <c r="R519" s="55"/>
      <c r="S519" s="55"/>
      <c r="T519" s="55"/>
      <c r="U519" s="52"/>
      <c r="V519" s="56">
        <v>618</v>
      </c>
      <c r="W519" s="56">
        <v>38</v>
      </c>
      <c r="X519" s="56">
        <v>611</v>
      </c>
      <c r="Y519" s="56">
        <f>VLOOKUP(D519,Liikennemalli24!$D$2:$F$1804,2,FALSE)</f>
        <v>204</v>
      </c>
      <c r="Z519" s="148">
        <f>VLOOKUP(D519,Liikennemalli24!$D$2:$F$1804,3,FALSE)</f>
        <v>0.78200000000000003</v>
      </c>
      <c r="AA519" s="178">
        <f>IF(G519=1,VLOOKUP(C519,Liikennemalli!$D$6:$H$1921,2,FALSE),"-")</f>
        <v>0</v>
      </c>
      <c r="AB519" s="198">
        <f>IF(G519=1,VLOOKUP(C519,Liikennemalli!$D$6:$H$1921,3,FALSE),"-")</f>
        <v>0</v>
      </c>
      <c r="AC519" s="51" t="str">
        <f>IF(E519=1,VLOOKUP(Työfile_2024!D519,'2015'!$F$12:$X$1887,18,FALSE),"-")</f>
        <v>-</v>
      </c>
      <c r="AD519" s="51" t="str">
        <f>IF(E519=1,VLOOKUP(Työfile_2024!D519,'2015'!$F$12:$X$1887,19,FALSE),"-")</f>
        <v>-</v>
      </c>
      <c r="AI519" s="128" t="str">
        <f>IF(E519=1,VLOOKUP(Työfile_2024!D519,'2015'!$F$12:$AB$1887,20,FALSE),"-")</f>
        <v>-</v>
      </c>
      <c r="AJ519" s="128" t="str">
        <f>IF(E519=1,VLOOKUP(Työfile_2024!D519,'2015'!$F$12:$AB$1887,21,FALSE),"-")</f>
        <v>-</v>
      </c>
      <c r="AK519" s="128" t="str">
        <f>IF(E519=1,VLOOKUP(Työfile_2024!D519,'2015'!$F$12:$AB$1887,22,FALSE),"-")</f>
        <v>-</v>
      </c>
      <c r="AL519" s="128" t="str">
        <f>IF(E519=1,VLOOKUP(Työfile_2024!D519,'2015'!$F$12:$AB$1887,23,FALSE),"-")</f>
        <v>-</v>
      </c>
      <c r="AM519" s="56">
        <f>VLOOKUP(Työfile_2024!D519,Tmatkat_20km_tarkasteltava_verk!$C$2:$D$1804,2,FALSE)</f>
        <v>27</v>
      </c>
      <c r="AN519" s="148">
        <f t="shared" si="115"/>
        <v>4.3689320388349516E-2</v>
      </c>
      <c r="AO519" s="178" t="str">
        <f>IF(E519=1,VLOOKUP(Työfile_2024!D519,'2015'!$F$12:$AC$1887,24,FALSE),"-")</f>
        <v>-</v>
      </c>
      <c r="AP519" s="63">
        <f>VLOOKUP(D519,Tarkasteltava_verkko_2024_harva!$E$2:$I$1804,5,FALSE)</f>
        <v>0</v>
      </c>
      <c r="AQ519" s="63">
        <f>VLOOKUP(D519,Tarkasteltava_verkko_2024_harva!$E$2:$I$1804,4,FALSE)</f>
        <v>0</v>
      </c>
      <c r="AR519" s="148">
        <v>0</v>
      </c>
      <c r="AS519" s="170" t="str">
        <f>IFERROR(VLOOKUP(C519,'2015'!$C$12:$AG$1887,30,FALSE),"-")</f>
        <v>-</v>
      </c>
      <c r="AT519" s="148">
        <v>0</v>
      </c>
      <c r="AU519" s="170" t="str">
        <f>IFERROR(VLOOKUP(C519,'2015'!$C$12:$AG$1887,31,FALSE),"-")</f>
        <v>-</v>
      </c>
      <c r="AV519" s="106"/>
      <c r="AW519" s="63">
        <f>IFERROR(VLOOKUP(C519,Merkittävyysluokitus!$A$2:$J$1705,10,FALSE),"-")</f>
        <v>3</v>
      </c>
      <c r="AX519" s="175">
        <f>IFERROR(VLOOKUP(C519,Merkittävyysluokitus!$A$2:$J$1705,6,FALSE),"-")</f>
        <v>5.4963287671232868</v>
      </c>
      <c r="AY519" s="175">
        <f>IFERROR(VLOOKUP(C519,Merkittävyysluokitus!$A$2:$J$1705,7,FALSE),"-")</f>
        <v>1.9239999999999997</v>
      </c>
      <c r="AZ519" s="175">
        <f>IFERROR(VLOOKUP(C519,Merkittävyysluokitus!$A$2:$J$1705,8,FALSE),"-")</f>
        <v>2.0723287671232873</v>
      </c>
      <c r="BA519" s="175">
        <f>IFERROR(VLOOKUP(C519,Merkittävyysluokitus!$A$2:$J$1705,9,FALSE),"-")</f>
        <v>1.5</v>
      </c>
      <c r="BB519" s="203"/>
      <c r="BC519" s="203" t="str">
        <f t="shared" si="116"/>
        <v>muutos</v>
      </c>
      <c r="BD519" s="39" t="str">
        <f t="shared" si="119"/>
        <v>musta</v>
      </c>
      <c r="BE519" s="68" t="str">
        <f t="shared" si="111"/>
        <v>musta</v>
      </c>
      <c r="BF519" s="68" t="str">
        <f t="shared" si="112"/>
        <v>musta</v>
      </c>
      <c r="BG519" s="68" t="str">
        <f t="shared" si="113"/>
        <v>musta</v>
      </c>
      <c r="BH519" s="208" t="str">
        <f t="shared" si="114"/>
        <v>musta</v>
      </c>
      <c r="BI519" s="39"/>
      <c r="BJ519" s="39" t="str">
        <f>IF(F519="ei löydy","uusi tie",IF(E519=0,"tieosoite muuttunut",IF(E519=1,VLOOKUP(D519,'2015'!$F$12:$AL$1887,31,FALSE),"-")))</f>
        <v>uusi tie</v>
      </c>
      <c r="BK519" s="67" t="str">
        <f>IF(E519=1,VLOOKUP(D519,'2015'!$F$12:$AL$1887,32,FALSE),"-")</f>
        <v>-</v>
      </c>
      <c r="BL519" s="39" t="str">
        <f>IF(F519="ei löydy","uusi tie",IF(E519=0,"tieosoite muuttunut",IF(E519=1,VLOOKUP(D519,'2015'!$F$12:$AL$1887,33,FALSE),"-")))</f>
        <v>uusi tie</v>
      </c>
      <c r="BM519" s="39"/>
      <c r="BN519" s="217" t="e">
        <f>VLOOKUP(D519,'2015'!$F$12:$AL$1887,33,FALSE)</f>
        <v>#N/A</v>
      </c>
      <c r="BO519" s="39"/>
      <c r="BP519" s="115"/>
      <c r="BQ519" s="26" t="s">
        <v>10</v>
      </c>
      <c r="BS519" s="5"/>
      <c r="BU519" s="37"/>
      <c r="BV519" s="30"/>
      <c r="BX519" t="str">
        <f>IF(E519=1,VLOOKUP(D519,'2015'!$F$12:$AX$1887,43,FALSE),"-")</f>
        <v>-</v>
      </c>
      <c r="BY519" t="str">
        <f>IF(E519=1,VLOOKUP(D519,'2015'!$F$12:$AX$1887,44,FALSE),"-")</f>
        <v>-</v>
      </c>
      <c r="BZ519" t="str">
        <f>IF(E519=1,VLOOKUP(D519,'2015'!$F$12:$AX$1887,45,FALSE),"-")</f>
        <v>-</v>
      </c>
      <c r="CG519" s="21" t="s">
        <v>10</v>
      </c>
      <c r="CH519" s="21" t="s">
        <v>10</v>
      </c>
      <c r="CI519" s="2" t="s">
        <v>9</v>
      </c>
      <c r="CK519" s="2" t="s">
        <v>9</v>
      </c>
      <c r="CL519" s="2" t="s">
        <v>9</v>
      </c>
      <c r="CM519" s="2" t="s">
        <v>9</v>
      </c>
    </row>
    <row r="520" spans="1:94" ht="15.75" thickBot="1" x14ac:dyDescent="0.3">
      <c r="A520" s="50"/>
      <c r="B520" s="50"/>
      <c r="C520" s="50" t="str">
        <f t="shared" si="117"/>
        <v>363_1_3090</v>
      </c>
      <c r="D520" s="51" t="str">
        <f t="shared" si="118"/>
        <v>363_1</v>
      </c>
      <c r="E520" s="224">
        <f>IFERROR(VLOOKUP(C520,'2015'!$C$12:$D$1887,2,FALSE),0)</f>
        <v>0</v>
      </c>
      <c r="F520" s="51">
        <f>IFERROR(K520-IFERROR(VLOOKUP(D520,'2015'!$F$12:$I$1887,4,FALSE),"ei löydy"),"ei löydy")</f>
        <v>-16</v>
      </c>
      <c r="G520" s="224">
        <f>IFERROR(VLOOKUP(Työfile_2024!C520,Liikennemalli!$D$6:$G$1921,4,FALSE),0)</f>
        <v>1</v>
      </c>
      <c r="H520" s="225">
        <f>K520-IFERROR(VLOOKUP(Työfile_2024!D520,Liikennemalli!$C$6:$H$1921,6,FALSE),"ei löydy")</f>
        <v>0</v>
      </c>
      <c r="I520" s="80">
        <v>363</v>
      </c>
      <c r="J520" s="52">
        <v>1</v>
      </c>
      <c r="K520" s="52">
        <v>3090</v>
      </c>
      <c r="L520" s="53"/>
      <c r="M520" s="54"/>
      <c r="N520" s="54"/>
      <c r="O520" s="54"/>
      <c r="P520" s="54"/>
      <c r="Q520" s="55"/>
      <c r="R520" s="55"/>
      <c r="S520" s="55"/>
      <c r="T520" s="55"/>
      <c r="U520" s="52"/>
      <c r="V520" s="56">
        <v>2907.509708737864</v>
      </c>
      <c r="W520" s="56">
        <v>234.61650485436894</v>
      </c>
      <c r="X520" s="56">
        <v>2851.3948220064726</v>
      </c>
      <c r="Y520" s="56">
        <f>VLOOKUP(D520,Liikennemalli24!$D$2:$F$1804,2,FALSE)</f>
        <v>587</v>
      </c>
      <c r="Z520" s="148">
        <f>VLOOKUP(D520,Liikennemalli24!$D$2:$F$1804,3,FALSE)</f>
        <v>0.59</v>
      </c>
      <c r="AA520" s="178">
        <f>IF(G520=1,VLOOKUP(C520,Liikennemalli!$D$6:$H$1921,2,FALSE),"-")</f>
        <v>338.120061336986</v>
      </c>
      <c r="AB520" s="198">
        <f>IF(G520=1,VLOOKUP(C520,Liikennemalli!$D$6:$H$1921,3,FALSE),"-")</f>
        <v>0.70750646593278799</v>
      </c>
      <c r="AC520" s="51" t="str">
        <f>IF(E520=1,VLOOKUP(Työfile_2024!D520,'2015'!$F$12:$X$1887,18,FALSE),"-")</f>
        <v>-</v>
      </c>
      <c r="AD520" s="51" t="str">
        <f>IF(E520=1,VLOOKUP(Työfile_2024!D520,'2015'!$F$12:$X$1887,19,FALSE),"-")</f>
        <v>-</v>
      </c>
      <c r="AI520" s="128" t="str">
        <f>IF(E520=1,VLOOKUP(Työfile_2024!D520,'2015'!$F$12:$AB$1887,20,FALSE),"-")</f>
        <v>-</v>
      </c>
      <c r="AJ520" s="128" t="str">
        <f>IF(E520=1,VLOOKUP(Työfile_2024!D520,'2015'!$F$12:$AB$1887,21,FALSE),"-")</f>
        <v>-</v>
      </c>
      <c r="AK520" s="128" t="str">
        <f>IF(E520=1,VLOOKUP(Työfile_2024!D520,'2015'!$F$12:$AB$1887,22,FALSE),"-")</f>
        <v>-</v>
      </c>
      <c r="AL520" s="128" t="str">
        <f>IF(E520=1,VLOOKUP(Työfile_2024!D520,'2015'!$F$12:$AB$1887,23,FALSE),"-")</f>
        <v>-</v>
      </c>
      <c r="AM520" s="56">
        <f>VLOOKUP(Työfile_2024!D520,Tmatkat_20km_tarkasteltava_verk!$C$2:$D$1804,2,FALSE)</f>
        <v>561</v>
      </c>
      <c r="AN520" s="148">
        <f t="shared" si="115"/>
        <v>0.19294862483658823</v>
      </c>
      <c r="AO520" s="178" t="str">
        <f>IF(E520=1,VLOOKUP(Työfile_2024!D520,'2015'!$F$12:$AC$1887,24,FALSE),"-")</f>
        <v>-</v>
      </c>
      <c r="AP520" s="63">
        <f>VLOOKUP(D520,Tarkasteltava_verkko_2024_harva!$E$2:$I$1804,5,FALSE)</f>
        <v>0</v>
      </c>
      <c r="AQ520" s="63">
        <f>VLOOKUP(D520,Tarkasteltava_verkko_2024_harva!$E$2:$I$1804,4,FALSE)</f>
        <v>0</v>
      </c>
      <c r="AR520" s="148">
        <v>0.29514563106796116</v>
      </c>
      <c r="AS520" s="170" t="str">
        <f>IFERROR(VLOOKUP(C520,'2015'!$C$12:$AG$1887,30,FALSE),"-")</f>
        <v>-</v>
      </c>
      <c r="AT520" s="148">
        <v>0.38640776699029128</v>
      </c>
      <c r="AU520" s="170" t="str">
        <f>IFERROR(VLOOKUP(C520,'2015'!$C$12:$AG$1887,31,FALSE),"-")</f>
        <v>-</v>
      </c>
      <c r="AV520" s="106"/>
      <c r="AW520" s="63">
        <f>IFERROR(VLOOKUP(C520,Merkittävyysluokitus!$A$2:$J$1705,10,FALSE),"-")</f>
        <v>1</v>
      </c>
      <c r="AX520" s="175">
        <f>IFERROR(VLOOKUP(C520,Merkittävyysluokitus!$A$2:$J$1705,6,FALSE),"-")</f>
        <v>13.5</v>
      </c>
      <c r="AY520" s="175">
        <f>IFERROR(VLOOKUP(C520,Merkittävyysluokitus!$A$2:$J$1705,7,FALSE),"-")</f>
        <v>5</v>
      </c>
      <c r="AZ520" s="175">
        <f>IFERROR(VLOOKUP(C520,Merkittävyysluokitus!$A$2:$J$1705,8,FALSE),"-")</f>
        <v>6.6666666666666661</v>
      </c>
      <c r="BA520" s="175">
        <f>IFERROR(VLOOKUP(C520,Merkittävyysluokitus!$A$2:$J$1705,9,FALSE),"-")</f>
        <v>1.8333333333333333</v>
      </c>
      <c r="BB520" s="203"/>
      <c r="BC520" s="203" t="str">
        <f t="shared" si="116"/>
        <v>tieosoite muuttunut</v>
      </c>
      <c r="BD520" s="39" t="str">
        <f t="shared" si="119"/>
        <v>musta</v>
      </c>
      <c r="BE520" s="68" t="str">
        <f t="shared" si="111"/>
        <v>musta</v>
      </c>
      <c r="BF520" s="68" t="str">
        <f t="shared" si="112"/>
        <v>punainen</v>
      </c>
      <c r="BG520" s="68" t="str">
        <f t="shared" si="113"/>
        <v>musta</v>
      </c>
      <c r="BH520" s="208" t="str">
        <f t="shared" si="114"/>
        <v>musta</v>
      </c>
      <c r="BI520" s="39"/>
      <c r="BJ520" s="39" t="str">
        <f>IF(F520="ei löydy","uusi tie",IF(E520=0,"tieosoite muuttunut",IF(E520=1,VLOOKUP(D520,'2015'!$F$12:$AL$1887,31,FALSE),"-")))</f>
        <v>tieosoite muuttunut</v>
      </c>
      <c r="BK520" s="67" t="str">
        <f>IF(E520=1,VLOOKUP(D520,'2015'!$F$12:$AL$1887,32,FALSE),"-")</f>
        <v>-</v>
      </c>
      <c r="BL520" s="39" t="str">
        <f>IF(F520="ei löydy","uusi tie",IF(E520=0,"tieosoite muuttunut",IF(E520=1,VLOOKUP(D520,'2015'!$F$12:$AL$1887,33,FALSE),"-")))</f>
        <v>tieosoite muuttunut</v>
      </c>
      <c r="BM520" s="39"/>
      <c r="BN520" s="217" t="str">
        <f>VLOOKUP(D520,'2015'!$F$12:$AL$1887,33,FALSE)</f>
        <v>punainen</v>
      </c>
      <c r="BO520" s="39"/>
      <c r="BP520" s="115"/>
      <c r="BQ520" s="26" t="s">
        <v>9</v>
      </c>
      <c r="BS520" s="5"/>
      <c r="BU520" s="37"/>
      <c r="BV520" s="30"/>
      <c r="BX520" t="str">
        <f>IF(E520=1,VLOOKUP(D520,'2015'!$F$12:$AX$1887,43,FALSE),"-")</f>
        <v>-</v>
      </c>
      <c r="BY520" t="str">
        <f>IF(E520=1,VLOOKUP(D520,'2015'!$F$12:$AX$1887,44,FALSE),"-")</f>
        <v>-</v>
      </c>
      <c r="BZ520" t="str">
        <f>IF(E520=1,VLOOKUP(D520,'2015'!$F$12:$AX$1887,45,FALSE),"-")</f>
        <v>-</v>
      </c>
      <c r="CG520" s="21" t="s">
        <v>10</v>
      </c>
      <c r="CH520" s="21" t="s">
        <v>10</v>
      </c>
      <c r="CI520" s="21" t="s">
        <v>10</v>
      </c>
      <c r="CK520" s="2" t="s">
        <v>9</v>
      </c>
      <c r="CL520" s="2" t="s">
        <v>9</v>
      </c>
      <c r="CM520" s="2" t="s">
        <v>9</v>
      </c>
    </row>
    <row r="521" spans="1:94" ht="15.75" thickBot="1" x14ac:dyDescent="0.3">
      <c r="A521" s="50"/>
      <c r="B521" s="50"/>
      <c r="C521" s="50" t="str">
        <f t="shared" si="117"/>
        <v>363_2_3302</v>
      </c>
      <c r="D521" s="51" t="str">
        <f t="shared" si="118"/>
        <v>363_2</v>
      </c>
      <c r="E521" s="224">
        <f>IFERROR(VLOOKUP(C521,'2015'!$C$12:$D$1887,2,FALSE),0)</f>
        <v>1</v>
      </c>
      <c r="F521" s="51">
        <f>IFERROR(K521-IFERROR(VLOOKUP(D521,'2015'!$F$12:$I$1887,4,FALSE),"ei löydy"),"ei löydy")</f>
        <v>0</v>
      </c>
      <c r="G521" s="224">
        <f>IFERROR(VLOOKUP(Työfile_2024!C521,Liikennemalli!$D$6:$G$1921,4,FALSE),0)</f>
        <v>1</v>
      </c>
      <c r="H521" s="225">
        <f>K521-IFERROR(VLOOKUP(Työfile_2024!D521,Liikennemalli!$C$6:$H$1921,6,FALSE),"ei löydy")</f>
        <v>0</v>
      </c>
      <c r="I521" s="80">
        <v>363</v>
      </c>
      <c r="J521" s="52">
        <v>2</v>
      </c>
      <c r="K521" s="52">
        <v>3302</v>
      </c>
      <c r="L521" s="53"/>
      <c r="M521" s="54"/>
      <c r="N521" s="54"/>
      <c r="O521" s="54"/>
      <c r="P521" s="54"/>
      <c r="Q521" s="55"/>
      <c r="R521" s="55"/>
      <c r="S521" s="55"/>
      <c r="T521" s="55"/>
      <c r="U521" s="52"/>
      <c r="V521" s="56">
        <v>1378</v>
      </c>
      <c r="W521" s="56">
        <v>106</v>
      </c>
      <c r="X521" s="56">
        <v>1253</v>
      </c>
      <c r="Y521" s="56">
        <f>VLOOKUP(D521,Liikennemalli24!$D$2:$F$1804,2,FALSE)</f>
        <v>936</v>
      </c>
      <c r="Z521" s="148">
        <f>VLOOKUP(D521,Liikennemalli24!$D$2:$F$1804,3,FALSE)</f>
        <v>0.626</v>
      </c>
      <c r="AA521" s="178">
        <f>IF(G521=1,VLOOKUP(C521,Liikennemalli!$D$6:$H$1921,2,FALSE),"-")</f>
        <v>108.431198009441</v>
      </c>
      <c r="AB521" s="198">
        <f>IF(G521=1,VLOOKUP(C521,Liikennemalli!$D$6:$H$1921,3,FALSE),"-")</f>
        <v>0.69074803280866304</v>
      </c>
      <c r="AC521" s="51">
        <f>IF(E521=1,VLOOKUP(Työfile_2024!D521,'2015'!$F$12:$X$1887,18,FALSE),"-")</f>
        <v>0</v>
      </c>
      <c r="AD521" s="51">
        <f>IF(E521=1,VLOOKUP(Työfile_2024!D521,'2015'!$F$12:$X$1887,19,FALSE),"-")</f>
        <v>0</v>
      </c>
      <c r="AI521" s="128" t="str">
        <f>IF(E521=1,VLOOKUP(Työfile_2024!D521,'2015'!$F$12:$AB$1887,20,FALSE),"-")</f>
        <v>0-1 000</v>
      </c>
      <c r="AJ521" s="128" t="str">
        <f>IF(E521=1,VLOOKUP(Työfile_2024!D521,'2015'!$F$12:$AB$1887,21,FALSE),"-")</f>
        <v>1 000-2 000</v>
      </c>
      <c r="AK521" s="128" t="str">
        <f>IF(E521=1,VLOOKUP(Työfile_2024!D521,'2015'!$F$12:$AB$1887,22,FALSE),"-")</f>
        <v>80-100 %</v>
      </c>
      <c r="AL521" s="128" t="str">
        <f>IF(E521=1,VLOOKUP(Työfile_2024!D521,'2015'!$F$12:$AB$1887,23,FALSE),"-")</f>
        <v>80-100 %</v>
      </c>
      <c r="AM521" s="56">
        <f>VLOOKUP(Työfile_2024!D521,Tmatkat_20km_tarkasteltava_verk!$C$2:$D$1804,2,FALSE)</f>
        <v>188</v>
      </c>
      <c r="AN521" s="148">
        <f t="shared" si="115"/>
        <v>0.13642960812772134</v>
      </c>
      <c r="AO521" s="178">
        <f>IF(E521=1,VLOOKUP(Työfile_2024!D521,'2015'!$F$12:$AC$1887,24,FALSE),"-")</f>
        <v>152</v>
      </c>
      <c r="AP521" s="63">
        <f>VLOOKUP(D521,Tarkasteltava_verkko_2024_harva!$E$2:$I$1804,5,FALSE)</f>
        <v>0</v>
      </c>
      <c r="AQ521" s="63">
        <f>VLOOKUP(D521,Tarkasteltava_verkko_2024_harva!$E$2:$I$1804,4,FALSE)</f>
        <v>0</v>
      </c>
      <c r="AR521" s="148">
        <v>0</v>
      </c>
      <c r="AS521" s="170">
        <f>IFERROR(VLOOKUP(C521,'2015'!$C$12:$AG$1887,30,FALSE),"-")</f>
        <v>0</v>
      </c>
      <c r="AT521" s="148">
        <v>0</v>
      </c>
      <c r="AU521" s="170">
        <f>IFERROR(VLOOKUP(C521,'2015'!$C$12:$AG$1887,31,FALSE),"-")</f>
        <v>0</v>
      </c>
      <c r="AV521" s="106"/>
      <c r="AW521" s="63">
        <f>IFERROR(VLOOKUP(C521,Merkittävyysluokitus!$A$2:$J$1705,10,FALSE),"-")</f>
        <v>2</v>
      </c>
      <c r="AX521" s="175">
        <f>IFERROR(VLOOKUP(C521,Merkittävyysluokitus!$A$2:$J$1705,6,FALSE),"-")</f>
        <v>10.896666666666667</v>
      </c>
      <c r="AY521" s="175">
        <f>IFERROR(VLOOKUP(C521,Merkittävyysluokitus!$A$2:$J$1705,7,FALSE),"-")</f>
        <v>3.563333333333333</v>
      </c>
      <c r="AZ521" s="175">
        <f>IFERROR(VLOOKUP(C521,Merkittävyysluokitus!$A$2:$J$1705,8,FALSE),"-")</f>
        <v>6</v>
      </c>
      <c r="BA521" s="175">
        <f>IFERROR(VLOOKUP(C521,Merkittävyysluokitus!$A$2:$J$1705,9,FALSE),"-")</f>
        <v>1.3333333333333333</v>
      </c>
      <c r="BB521" s="203"/>
      <c r="BC521" s="203" t="str">
        <f t="shared" si="116"/>
        <v>muutos</v>
      </c>
      <c r="BD521" s="39" t="str">
        <f t="shared" si="119"/>
        <v>musta</v>
      </c>
      <c r="BE521" s="68" t="str">
        <f t="shared" si="111"/>
        <v>punainen</v>
      </c>
      <c r="BF521" s="68" t="str">
        <f t="shared" si="112"/>
        <v>musta</v>
      </c>
      <c r="BG521" s="68" t="str">
        <f t="shared" si="113"/>
        <v>musta</v>
      </c>
      <c r="BH521" s="208" t="str">
        <f t="shared" si="114"/>
        <v>musta</v>
      </c>
      <c r="BI521" s="39"/>
      <c r="BJ521" s="39" t="str">
        <f>IF(F521="ei löydy","uusi tie",IF(E521=0,"tieosoite muuttunut",IF(E521=1,VLOOKUP(D521,'2015'!$F$12:$AL$1887,31,FALSE),"-")))</f>
        <v>punainen</v>
      </c>
      <c r="BK521" s="67" t="str">
        <f>IF(E521=1,VLOOKUP(D521,'2015'!$F$12:$AL$1887,32,FALSE),"-")</f>
        <v>punainen</v>
      </c>
      <c r="BL521" s="39" t="str">
        <f>IF(F521="ei löydy","uusi tie",IF(E521=0,"tieosoite muuttunut",IF(E521=1,VLOOKUP(D521,'2015'!$F$12:$AL$1887,33,FALSE),"-")))</f>
        <v>punainen</v>
      </c>
      <c r="BM521" s="39"/>
      <c r="BN521" s="217" t="str">
        <f>VLOOKUP(D521,'2015'!$F$12:$AL$1887,33,FALSE)</f>
        <v>punainen</v>
      </c>
      <c r="BO521" s="39"/>
      <c r="BP521" s="115"/>
      <c r="BQ521" s="26" t="s">
        <v>9</v>
      </c>
      <c r="BS521" s="5"/>
      <c r="BU521" s="37"/>
      <c r="BV521" s="30"/>
      <c r="BX521">
        <f>IF(E521=1,VLOOKUP(D521,'2015'!$F$12:$AX$1887,43,FALSE),"-")</f>
        <v>0</v>
      </c>
      <c r="BY521">
        <f>IF(E521=1,VLOOKUP(D521,'2015'!$F$12:$AX$1887,44,FALSE),"-")</f>
        <v>0</v>
      </c>
      <c r="BZ521">
        <f>IF(E521=1,VLOOKUP(D521,'2015'!$F$12:$AX$1887,45,FALSE),"-")</f>
        <v>0</v>
      </c>
      <c r="CG521" s="2" t="s">
        <v>9</v>
      </c>
      <c r="CH521" s="2" t="s">
        <v>9</v>
      </c>
      <c r="CI521" s="2" t="s">
        <v>9</v>
      </c>
      <c r="CK521" s="2" t="s">
        <v>9</v>
      </c>
      <c r="CL521" s="2" t="s">
        <v>9</v>
      </c>
      <c r="CM521" s="2" t="s">
        <v>9</v>
      </c>
    </row>
    <row r="522" spans="1:94" ht="15.75" thickBot="1" x14ac:dyDescent="0.3">
      <c r="A522" s="50"/>
      <c r="B522" s="50"/>
      <c r="C522" s="50" t="str">
        <f t="shared" si="117"/>
        <v>363_4_4693</v>
      </c>
      <c r="D522" s="51" t="str">
        <f t="shared" si="118"/>
        <v>363_4</v>
      </c>
      <c r="E522" s="224">
        <f>IFERROR(VLOOKUP(C522,'2015'!$C$12:$D$1887,2,FALSE),0)</f>
        <v>0</v>
      </c>
      <c r="F522" s="51" t="str">
        <f>IFERROR(K522-IFERROR(VLOOKUP(D522,'2015'!$F$12:$I$1887,4,FALSE),"ei löydy"),"ei löydy")</f>
        <v>ei löydy</v>
      </c>
      <c r="G522" s="224">
        <f>IFERROR(VLOOKUP(Työfile_2024!C522,Liikennemalli!$D$6:$G$1921,4,FALSE),0)</f>
        <v>1</v>
      </c>
      <c r="H522" s="225">
        <f>K522-IFERROR(VLOOKUP(Työfile_2024!D522,Liikennemalli!$C$6:$H$1921,6,FALSE),"ei löydy")</f>
        <v>0</v>
      </c>
      <c r="I522" s="80">
        <v>363</v>
      </c>
      <c r="J522" s="52">
        <v>4</v>
      </c>
      <c r="K522" s="52">
        <v>4693</v>
      </c>
      <c r="L522" s="53"/>
      <c r="M522" s="54"/>
      <c r="N522" s="54"/>
      <c r="O522" s="54"/>
      <c r="P522" s="54"/>
      <c r="Q522" s="55"/>
      <c r="R522" s="55"/>
      <c r="S522" s="55"/>
      <c r="T522" s="55"/>
      <c r="U522" s="52"/>
      <c r="V522" s="56">
        <v>1106</v>
      </c>
      <c r="W522" s="56">
        <v>73</v>
      </c>
      <c r="X522" s="56">
        <v>1042</v>
      </c>
      <c r="Y522" s="56">
        <f>VLOOKUP(D522,Liikennemalli24!$D$2:$F$1804,2,FALSE)</f>
        <v>272</v>
      </c>
      <c r="Z522" s="148">
        <f>VLOOKUP(D522,Liikennemalli24!$D$2:$F$1804,3,FALSE)</f>
        <v>0.51700000000000002</v>
      </c>
      <c r="AA522" s="178">
        <f>IF(G522=1,VLOOKUP(C522,Liikennemalli!$D$6:$H$1921,2,FALSE),"-")</f>
        <v>0</v>
      </c>
      <c r="AB522" s="198">
        <f>IF(G522=1,VLOOKUP(C522,Liikennemalli!$D$6:$H$1921,3,FALSE),"-")</f>
        <v>0</v>
      </c>
      <c r="AC522" s="51" t="str">
        <f>IF(E522=1,VLOOKUP(Työfile_2024!D522,'2015'!$F$12:$X$1887,18,FALSE),"-")</f>
        <v>-</v>
      </c>
      <c r="AD522" s="51" t="str">
        <f>IF(E522=1,VLOOKUP(Työfile_2024!D522,'2015'!$F$12:$X$1887,19,FALSE),"-")</f>
        <v>-</v>
      </c>
      <c r="AI522" s="128" t="str">
        <f>IF(E522=1,VLOOKUP(Työfile_2024!D522,'2015'!$F$12:$AB$1887,20,FALSE),"-")</f>
        <v>-</v>
      </c>
      <c r="AJ522" s="128" t="str">
        <f>IF(E522=1,VLOOKUP(Työfile_2024!D522,'2015'!$F$12:$AB$1887,21,FALSE),"-")</f>
        <v>-</v>
      </c>
      <c r="AK522" s="128" t="str">
        <f>IF(E522=1,VLOOKUP(Työfile_2024!D522,'2015'!$F$12:$AB$1887,22,FALSE),"-")</f>
        <v>-</v>
      </c>
      <c r="AL522" s="128" t="str">
        <f>IF(E522=1,VLOOKUP(Työfile_2024!D522,'2015'!$F$12:$AB$1887,23,FALSE),"-")</f>
        <v>-</v>
      </c>
      <c r="AM522" s="56">
        <f>VLOOKUP(Työfile_2024!D522,Tmatkat_20km_tarkasteltava_verk!$C$2:$D$1804,2,FALSE)</f>
        <v>160</v>
      </c>
      <c r="AN522" s="148">
        <f t="shared" si="115"/>
        <v>0.14466546112115733</v>
      </c>
      <c r="AO522" s="178" t="str">
        <f>IF(E522=1,VLOOKUP(Työfile_2024!D522,'2015'!$F$12:$AC$1887,24,FALSE),"-")</f>
        <v>-</v>
      </c>
      <c r="AP522" s="63">
        <f>VLOOKUP(D522,Tarkasteltava_verkko_2024_harva!$E$2:$I$1804,5,FALSE)</f>
        <v>0</v>
      </c>
      <c r="AQ522" s="63">
        <f>VLOOKUP(D522,Tarkasteltava_verkko_2024_harva!$E$2:$I$1804,4,FALSE)</f>
        <v>0</v>
      </c>
      <c r="AR522" s="148">
        <v>0</v>
      </c>
      <c r="AS522" s="170" t="str">
        <f>IFERROR(VLOOKUP(C522,'2015'!$C$12:$AG$1887,30,FALSE),"-")</f>
        <v>-</v>
      </c>
      <c r="AT522" s="148">
        <v>0</v>
      </c>
      <c r="AU522" s="170" t="str">
        <f>IFERROR(VLOOKUP(C522,'2015'!$C$12:$AG$1887,31,FALSE),"-")</f>
        <v>-</v>
      </c>
      <c r="AV522" s="106"/>
      <c r="AW522" s="63">
        <f>IFERROR(VLOOKUP(C522,Merkittävyysluokitus!$A$2:$J$1705,10,FALSE),"-")</f>
        <v>3</v>
      </c>
      <c r="AX522" s="175">
        <f>IFERROR(VLOOKUP(C522,Merkittävyysluokitus!$A$2:$J$1705,6,FALSE),"-")</f>
        <v>10.173881278538813</v>
      </c>
      <c r="AY522" s="175">
        <f>IFERROR(VLOOKUP(C522,Merkittävyysluokitus!$A$2:$J$1705,7,FALSE),"-")</f>
        <v>3.4733333333333332</v>
      </c>
      <c r="AZ522" s="175">
        <f>IFERROR(VLOOKUP(C522,Merkittävyysluokitus!$A$2:$J$1705,8,FALSE),"-")</f>
        <v>5.3672146118721464</v>
      </c>
      <c r="BA522" s="175">
        <f>IFERROR(VLOOKUP(C522,Merkittävyysluokitus!$A$2:$J$1705,9,FALSE),"-")</f>
        <v>1.3333333333333333</v>
      </c>
      <c r="BB522" s="203"/>
      <c r="BC522" s="203" t="str">
        <f t="shared" si="116"/>
        <v>muutos</v>
      </c>
      <c r="BD522" s="39" t="str">
        <f t="shared" si="119"/>
        <v>musta</v>
      </c>
      <c r="BE522" s="68" t="str">
        <f t="shared" si="111"/>
        <v>musta</v>
      </c>
      <c r="BF522" s="68" t="str">
        <f t="shared" si="112"/>
        <v>musta</v>
      </c>
      <c r="BG522" s="68" t="str">
        <f t="shared" si="113"/>
        <v>musta</v>
      </c>
      <c r="BH522" s="208" t="str">
        <f t="shared" si="114"/>
        <v>musta</v>
      </c>
      <c r="BI522" s="39"/>
      <c r="BJ522" s="39" t="str">
        <f>IF(F522="ei löydy","uusi tie",IF(E522=0,"tieosoite muuttunut",IF(E522=1,VLOOKUP(D522,'2015'!$F$12:$AL$1887,31,FALSE),"-")))</f>
        <v>uusi tie</v>
      </c>
      <c r="BK522" s="67" t="str">
        <f>IF(E522=1,VLOOKUP(D522,'2015'!$F$12:$AL$1887,32,FALSE),"-")</f>
        <v>-</v>
      </c>
      <c r="BL522" s="39" t="str">
        <f>IF(F522="ei löydy","uusi tie",IF(E522=0,"tieosoite muuttunut",IF(E522=1,VLOOKUP(D522,'2015'!$F$12:$AL$1887,33,FALSE),"-")))</f>
        <v>uusi tie</v>
      </c>
      <c r="BM522" s="39"/>
      <c r="BN522" s="217" t="e">
        <f>VLOOKUP(D522,'2015'!$F$12:$AL$1887,33,FALSE)</f>
        <v>#N/A</v>
      </c>
      <c r="BO522" s="39"/>
      <c r="BP522" s="115"/>
      <c r="BQ522" s="26" t="s">
        <v>9</v>
      </c>
      <c r="BS522" s="5"/>
      <c r="BU522" s="37"/>
      <c r="BV522" s="30"/>
      <c r="BX522" t="str">
        <f>IF(E522=1,VLOOKUP(D522,'2015'!$F$12:$AX$1887,43,FALSE),"-")</f>
        <v>-</v>
      </c>
      <c r="BY522" t="str">
        <f>IF(E522=1,VLOOKUP(D522,'2015'!$F$12:$AX$1887,44,FALSE),"-")</f>
        <v>-</v>
      </c>
      <c r="BZ522" t="str">
        <f>IF(E522=1,VLOOKUP(D522,'2015'!$F$12:$AX$1887,45,FALSE),"-")</f>
        <v>-</v>
      </c>
      <c r="CG522" s="2" t="s">
        <v>9</v>
      </c>
      <c r="CH522" s="2" t="s">
        <v>9</v>
      </c>
      <c r="CI522" s="2" t="s">
        <v>9</v>
      </c>
      <c r="CK522" s="2" t="s">
        <v>9</v>
      </c>
      <c r="CL522" s="2" t="s">
        <v>9</v>
      </c>
      <c r="CM522" s="2" t="s">
        <v>9</v>
      </c>
    </row>
    <row r="523" spans="1:94" ht="15.75" thickBot="1" x14ac:dyDescent="0.3">
      <c r="A523" s="50"/>
      <c r="B523" s="50"/>
      <c r="C523" s="50" t="str">
        <f t="shared" si="117"/>
        <v>363_5_6728</v>
      </c>
      <c r="D523" s="51" t="str">
        <f t="shared" si="118"/>
        <v>363_5</v>
      </c>
      <c r="E523" s="224">
        <f>IFERROR(VLOOKUP(C523,'2015'!$C$12:$D$1887,2,FALSE),0)</f>
        <v>0</v>
      </c>
      <c r="F523" s="51" t="str">
        <f>IFERROR(K523-IFERROR(VLOOKUP(D523,'2015'!$F$12:$I$1887,4,FALSE),"ei löydy"),"ei löydy")</f>
        <v>ei löydy</v>
      </c>
      <c r="G523" s="224">
        <f>IFERROR(VLOOKUP(Työfile_2024!C523,Liikennemalli!$D$6:$G$1921,4,FALSE),0)</f>
        <v>1</v>
      </c>
      <c r="H523" s="225">
        <f>K523-IFERROR(VLOOKUP(Työfile_2024!D523,Liikennemalli!$C$6:$H$1921,6,FALSE),"ei löydy")</f>
        <v>0</v>
      </c>
      <c r="I523" s="80">
        <v>363</v>
      </c>
      <c r="J523" s="52">
        <v>5</v>
      </c>
      <c r="K523" s="52">
        <v>6728</v>
      </c>
      <c r="L523" s="53"/>
      <c r="M523" s="54"/>
      <c r="N523" s="54"/>
      <c r="O523" s="54"/>
      <c r="P523" s="54"/>
      <c r="Q523" s="55"/>
      <c r="R523" s="55"/>
      <c r="S523" s="55"/>
      <c r="T523" s="55"/>
      <c r="U523" s="52"/>
      <c r="V523" s="56">
        <v>1259</v>
      </c>
      <c r="W523" s="56">
        <v>100</v>
      </c>
      <c r="X523" s="56">
        <v>1127</v>
      </c>
      <c r="Y523" s="56">
        <f>VLOOKUP(D523,Liikennemalli24!$D$2:$F$1804,2,FALSE)</f>
        <v>223</v>
      </c>
      <c r="Z523" s="148">
        <f>VLOOKUP(D523,Liikennemalli24!$D$2:$F$1804,3,FALSE)</f>
        <v>0.71399999999999997</v>
      </c>
      <c r="AA523" s="178">
        <f>IF(G523=1,VLOOKUP(C523,Liikennemalli!$D$6:$H$1921,2,FALSE),"-")</f>
        <v>0</v>
      </c>
      <c r="AB523" s="198">
        <f>IF(G523=1,VLOOKUP(C523,Liikennemalli!$D$6:$H$1921,3,FALSE),"-")</f>
        <v>0</v>
      </c>
      <c r="AC523" s="51" t="str">
        <f>IF(E523=1,VLOOKUP(Työfile_2024!D523,'2015'!$F$12:$X$1887,18,FALSE),"-")</f>
        <v>-</v>
      </c>
      <c r="AD523" s="51" t="str">
        <f>IF(E523=1,VLOOKUP(Työfile_2024!D523,'2015'!$F$12:$X$1887,19,FALSE),"-")</f>
        <v>-</v>
      </c>
      <c r="AI523" s="128" t="str">
        <f>IF(E523=1,VLOOKUP(Työfile_2024!D523,'2015'!$F$12:$AB$1887,20,FALSE),"-")</f>
        <v>-</v>
      </c>
      <c r="AJ523" s="128" t="str">
        <f>IF(E523=1,VLOOKUP(Työfile_2024!D523,'2015'!$F$12:$AB$1887,21,FALSE),"-")</f>
        <v>-</v>
      </c>
      <c r="AK523" s="128" t="str">
        <f>IF(E523=1,VLOOKUP(Työfile_2024!D523,'2015'!$F$12:$AB$1887,22,FALSE),"-")</f>
        <v>-</v>
      </c>
      <c r="AL523" s="128" t="str">
        <f>IF(E523=1,VLOOKUP(Työfile_2024!D523,'2015'!$F$12:$AB$1887,23,FALSE),"-")</f>
        <v>-</v>
      </c>
      <c r="AM523" s="56">
        <f>VLOOKUP(Työfile_2024!D523,Tmatkat_20km_tarkasteltava_verk!$C$2:$D$1804,2,FALSE)</f>
        <v>186</v>
      </c>
      <c r="AN523" s="148">
        <f t="shared" si="115"/>
        <v>0.14773629864972201</v>
      </c>
      <c r="AO523" s="178" t="str">
        <f>IF(E523=1,VLOOKUP(Työfile_2024!D523,'2015'!$F$12:$AC$1887,24,FALSE),"-")</f>
        <v>-</v>
      </c>
      <c r="AP523" s="63">
        <f>VLOOKUP(D523,Tarkasteltava_verkko_2024_harva!$E$2:$I$1804,5,FALSE)</f>
        <v>0</v>
      </c>
      <c r="AQ523" s="63">
        <f>VLOOKUP(D523,Tarkasteltava_verkko_2024_harva!$E$2:$I$1804,4,FALSE)</f>
        <v>0</v>
      </c>
      <c r="AR523" s="148">
        <v>0.12351367419738407</v>
      </c>
      <c r="AS523" s="170" t="str">
        <f>IFERROR(VLOOKUP(C523,'2015'!$C$12:$AG$1887,30,FALSE),"-")</f>
        <v>-</v>
      </c>
      <c r="AT523" s="148">
        <v>0</v>
      </c>
      <c r="AU523" s="170" t="str">
        <f>IFERROR(VLOOKUP(C523,'2015'!$C$12:$AG$1887,31,FALSE),"-")</f>
        <v>-</v>
      </c>
      <c r="AV523" s="106"/>
      <c r="AW523" s="63">
        <f>IFERROR(VLOOKUP(C523,Merkittävyysluokitus!$A$2:$J$1705,10,FALSE),"-")</f>
        <v>3</v>
      </c>
      <c r="AX523" s="175">
        <f>IFERROR(VLOOKUP(C523,Merkittävyysluokitus!$A$2:$J$1705,6,FALSE),"-")</f>
        <v>10.188888888888888</v>
      </c>
      <c r="AY523" s="175">
        <f>IFERROR(VLOOKUP(C523,Merkittävyysluokitus!$A$2:$J$1705,7,FALSE),"-")</f>
        <v>3.5733333333333333</v>
      </c>
      <c r="AZ523" s="175">
        <f>IFERROR(VLOOKUP(C523,Merkittävyysluokitus!$A$2:$J$1705,8,FALSE),"-")</f>
        <v>4.7822222222222219</v>
      </c>
      <c r="BA523" s="175">
        <f>IFERROR(VLOOKUP(C523,Merkittävyysluokitus!$A$2:$J$1705,9,FALSE),"-")</f>
        <v>1.8333333333333333</v>
      </c>
      <c r="BB523" s="203"/>
      <c r="BC523" s="203" t="str">
        <f t="shared" si="116"/>
        <v>muutos</v>
      </c>
      <c r="BD523" s="39" t="str">
        <f t="shared" si="119"/>
        <v>musta</v>
      </c>
      <c r="BE523" s="68" t="str">
        <f t="shared" si="111"/>
        <v>punainen</v>
      </c>
      <c r="BF523" s="68" t="str">
        <f t="shared" si="112"/>
        <v>musta</v>
      </c>
      <c r="BG523" s="68" t="str">
        <f t="shared" si="113"/>
        <v>musta</v>
      </c>
      <c r="BH523" s="208" t="str">
        <f t="shared" si="114"/>
        <v>musta</v>
      </c>
      <c r="BI523" s="39"/>
      <c r="BJ523" s="39" t="str">
        <f>IF(F523="ei löydy","uusi tie",IF(E523=0,"tieosoite muuttunut",IF(E523=1,VLOOKUP(D523,'2015'!$F$12:$AL$1887,31,FALSE),"-")))</f>
        <v>uusi tie</v>
      </c>
      <c r="BK523" s="67" t="str">
        <f>IF(E523=1,VLOOKUP(D523,'2015'!$F$12:$AL$1887,32,FALSE),"-")</f>
        <v>-</v>
      </c>
      <c r="BL523" s="39" t="str">
        <f>IF(F523="ei löydy","uusi tie",IF(E523=0,"tieosoite muuttunut",IF(E523=1,VLOOKUP(D523,'2015'!$F$12:$AL$1887,33,FALSE),"-")))</f>
        <v>uusi tie</v>
      </c>
      <c r="BM523" s="39"/>
      <c r="BN523" s="217" t="e">
        <f>VLOOKUP(D523,'2015'!$F$12:$AL$1887,33,FALSE)</f>
        <v>#N/A</v>
      </c>
      <c r="BO523" s="39"/>
      <c r="BP523" s="115"/>
      <c r="BQ523" s="26" t="s">
        <v>9</v>
      </c>
      <c r="BS523" s="5"/>
      <c r="BU523" s="37"/>
      <c r="BV523" s="30"/>
      <c r="BX523" t="str">
        <f>IF(E523=1,VLOOKUP(D523,'2015'!$F$12:$AX$1887,43,FALSE),"-")</f>
        <v>-</v>
      </c>
      <c r="BY523" t="str">
        <f>IF(E523=1,VLOOKUP(D523,'2015'!$F$12:$AX$1887,44,FALSE),"-")</f>
        <v>-</v>
      </c>
      <c r="BZ523" t="str">
        <f>IF(E523=1,VLOOKUP(D523,'2015'!$F$12:$AX$1887,45,FALSE),"-")</f>
        <v>-</v>
      </c>
      <c r="CG523" s="2" t="s">
        <v>9</v>
      </c>
      <c r="CH523" s="2" t="s">
        <v>9</v>
      </c>
      <c r="CI523" s="2" t="s">
        <v>9</v>
      </c>
      <c r="CK523" s="2" t="s">
        <v>9</v>
      </c>
      <c r="CL523" s="2" t="s">
        <v>9</v>
      </c>
      <c r="CM523" s="2" t="s">
        <v>9</v>
      </c>
    </row>
    <row r="524" spans="1:94" ht="15.75" thickBot="1" x14ac:dyDescent="0.3">
      <c r="A524" s="50"/>
      <c r="B524" s="50"/>
      <c r="C524" s="50" t="str">
        <f t="shared" si="117"/>
        <v>363_6_2040</v>
      </c>
      <c r="D524" s="51" t="str">
        <f t="shared" si="118"/>
        <v>363_6</v>
      </c>
      <c r="E524" s="224">
        <f>IFERROR(VLOOKUP(C524,'2015'!$C$12:$D$1887,2,FALSE),0)</f>
        <v>0</v>
      </c>
      <c r="F524" s="51" t="str">
        <f>IFERROR(K524-IFERROR(VLOOKUP(D524,'2015'!$F$12:$I$1887,4,FALSE),"ei löydy"),"ei löydy")</f>
        <v>ei löydy</v>
      </c>
      <c r="G524" s="224">
        <f>IFERROR(VLOOKUP(Työfile_2024!C524,Liikennemalli!$D$6:$G$1921,4,FALSE),0)</f>
        <v>1</v>
      </c>
      <c r="H524" s="225">
        <f>K524-IFERROR(VLOOKUP(Työfile_2024!D524,Liikennemalli!$C$6:$H$1921,6,FALSE),"ei löydy")</f>
        <v>0</v>
      </c>
      <c r="I524" s="80">
        <v>363</v>
      </c>
      <c r="J524" s="52">
        <v>6</v>
      </c>
      <c r="K524" s="52">
        <v>2040</v>
      </c>
      <c r="L524" s="53"/>
      <c r="M524" s="54"/>
      <c r="N524" s="54"/>
      <c r="O524" s="54"/>
      <c r="P524" s="54"/>
      <c r="Q524" s="55"/>
      <c r="R524" s="55"/>
      <c r="S524" s="55"/>
      <c r="T524" s="55"/>
      <c r="U524" s="52"/>
      <c r="V524" s="56">
        <v>883</v>
      </c>
      <c r="W524" s="56">
        <v>103</v>
      </c>
      <c r="X524" s="56">
        <v>857</v>
      </c>
      <c r="Y524" s="56">
        <f>VLOOKUP(D524,Liikennemalli24!$D$2:$F$1804,2,FALSE)</f>
        <v>280</v>
      </c>
      <c r="Z524" s="148">
        <f>VLOOKUP(D524,Liikennemalli24!$D$2:$F$1804,3,FALSE)</f>
        <v>0.99099999999999999</v>
      </c>
      <c r="AA524" s="178">
        <f>IF(G524=1,VLOOKUP(C524,Liikennemalli!$D$6:$H$1921,2,FALSE),"-")</f>
        <v>0</v>
      </c>
      <c r="AB524" s="198">
        <f>IF(G524=1,VLOOKUP(C524,Liikennemalli!$D$6:$H$1921,3,FALSE),"-")</f>
        <v>0</v>
      </c>
      <c r="AC524" s="51" t="str">
        <f>IF(E524=1,VLOOKUP(Työfile_2024!D524,'2015'!$F$12:$X$1887,18,FALSE),"-")</f>
        <v>-</v>
      </c>
      <c r="AD524" s="51" t="str">
        <f>IF(E524=1,VLOOKUP(Työfile_2024!D524,'2015'!$F$12:$X$1887,19,FALSE),"-")</f>
        <v>-</v>
      </c>
      <c r="AI524" s="128" t="str">
        <f>IF(E524=1,VLOOKUP(Työfile_2024!D524,'2015'!$F$12:$AB$1887,20,FALSE),"-")</f>
        <v>-</v>
      </c>
      <c r="AJ524" s="128" t="str">
        <f>IF(E524=1,VLOOKUP(Työfile_2024!D524,'2015'!$F$12:$AB$1887,21,FALSE),"-")</f>
        <v>-</v>
      </c>
      <c r="AK524" s="128" t="str">
        <f>IF(E524=1,VLOOKUP(Työfile_2024!D524,'2015'!$F$12:$AB$1887,22,FALSE),"-")</f>
        <v>-</v>
      </c>
      <c r="AL524" s="128" t="str">
        <f>IF(E524=1,VLOOKUP(Työfile_2024!D524,'2015'!$F$12:$AB$1887,23,FALSE),"-")</f>
        <v>-</v>
      </c>
      <c r="AM524" s="56">
        <f>VLOOKUP(Työfile_2024!D524,Tmatkat_20km_tarkasteltava_verk!$C$2:$D$1804,2,FALSE)</f>
        <v>111</v>
      </c>
      <c r="AN524" s="148">
        <f t="shared" si="115"/>
        <v>0.12570781426953567</v>
      </c>
      <c r="AO524" s="178" t="str">
        <f>IF(E524=1,VLOOKUP(Työfile_2024!D524,'2015'!$F$12:$AC$1887,24,FALSE),"-")</f>
        <v>-</v>
      </c>
      <c r="AP524" s="63">
        <f>VLOOKUP(D524,Tarkasteltava_verkko_2024_harva!$E$2:$I$1804,5,FALSE)</f>
        <v>0</v>
      </c>
      <c r="AQ524" s="63">
        <f>VLOOKUP(D524,Tarkasteltava_verkko_2024_harva!$E$2:$I$1804,4,FALSE)</f>
        <v>0</v>
      </c>
      <c r="AR524" s="148">
        <v>0</v>
      </c>
      <c r="AS524" s="170" t="str">
        <f>IFERROR(VLOOKUP(C524,'2015'!$C$12:$AG$1887,30,FALSE),"-")</f>
        <v>-</v>
      </c>
      <c r="AT524" s="148">
        <v>0</v>
      </c>
      <c r="AU524" s="170" t="str">
        <f>IFERROR(VLOOKUP(C524,'2015'!$C$12:$AG$1887,31,FALSE),"-")</f>
        <v>-</v>
      </c>
      <c r="AV524" s="106"/>
      <c r="AW524" s="63">
        <f>IFERROR(VLOOKUP(C524,Merkittävyysluokitus!$A$2:$J$1705,10,FALSE),"-")</f>
        <v>3</v>
      </c>
      <c r="AX524" s="175">
        <f>IFERROR(VLOOKUP(C524,Merkittävyysluokitus!$A$2:$J$1705,6,FALSE),"-")</f>
        <v>8.2001111111111094</v>
      </c>
      <c r="AY524" s="175">
        <f>IFERROR(VLOOKUP(C524,Merkittävyysluokitus!$A$2:$J$1705,7,FALSE),"-")</f>
        <v>2.922333333333333</v>
      </c>
      <c r="AZ524" s="175">
        <f>IFERROR(VLOOKUP(C524,Merkittävyysluokitus!$A$2:$J$1705,8,FALSE),"-")</f>
        <v>4.1111111111111107</v>
      </c>
      <c r="BA524" s="175">
        <f>IFERROR(VLOOKUP(C524,Merkittävyysluokitus!$A$2:$J$1705,9,FALSE),"-")</f>
        <v>1.1666666666666665</v>
      </c>
      <c r="BB524" s="203"/>
      <c r="BC524" s="203" t="str">
        <f t="shared" si="116"/>
        <v>muutos</v>
      </c>
      <c r="BD524" s="39" t="str">
        <f t="shared" si="119"/>
        <v>musta</v>
      </c>
      <c r="BE524" s="68" t="str">
        <f t="shared" si="111"/>
        <v>punainen</v>
      </c>
      <c r="BF524" s="68" t="str">
        <f t="shared" si="112"/>
        <v>musta</v>
      </c>
      <c r="BG524" s="68" t="str">
        <f t="shared" si="113"/>
        <v>musta</v>
      </c>
      <c r="BH524" s="208" t="str">
        <f t="shared" si="114"/>
        <v>musta</v>
      </c>
      <c r="BI524" s="39"/>
      <c r="BJ524" s="39" t="str">
        <f>IF(F524="ei löydy","uusi tie",IF(E524=0,"tieosoite muuttunut",IF(E524=1,VLOOKUP(D524,'2015'!$F$12:$AL$1887,31,FALSE),"-")))</f>
        <v>uusi tie</v>
      </c>
      <c r="BK524" s="67" t="str">
        <f>IF(E524=1,VLOOKUP(D524,'2015'!$F$12:$AL$1887,32,FALSE),"-")</f>
        <v>-</v>
      </c>
      <c r="BL524" s="39" t="str">
        <f>IF(F524="ei löydy","uusi tie",IF(E524=0,"tieosoite muuttunut",IF(E524=1,VLOOKUP(D524,'2015'!$F$12:$AL$1887,33,FALSE),"-")))</f>
        <v>uusi tie</v>
      </c>
      <c r="BM524" s="39"/>
      <c r="BN524" s="217" t="e">
        <f>VLOOKUP(D524,'2015'!$F$12:$AL$1887,33,FALSE)</f>
        <v>#N/A</v>
      </c>
      <c r="BO524" s="39"/>
      <c r="BP524" s="115"/>
      <c r="BQ524" s="26" t="s">
        <v>9</v>
      </c>
      <c r="BS524" s="5"/>
      <c r="BU524" s="37"/>
      <c r="BV524" s="30"/>
      <c r="BX524" t="str">
        <f>IF(E524=1,VLOOKUP(D524,'2015'!$F$12:$AX$1887,43,FALSE),"-")</f>
        <v>-</v>
      </c>
      <c r="BY524" t="str">
        <f>IF(E524=1,VLOOKUP(D524,'2015'!$F$12:$AX$1887,44,FALSE),"-")</f>
        <v>-</v>
      </c>
      <c r="BZ524" t="str">
        <f>IF(E524=1,VLOOKUP(D524,'2015'!$F$12:$AX$1887,45,FALSE),"-")</f>
        <v>-</v>
      </c>
      <c r="CG524" s="2" t="s">
        <v>9</v>
      </c>
      <c r="CH524" s="2" t="s">
        <v>9</v>
      </c>
      <c r="CI524" s="2" t="s">
        <v>9</v>
      </c>
      <c r="CK524" s="2" t="s">
        <v>9</v>
      </c>
      <c r="CL524" s="2" t="s">
        <v>9</v>
      </c>
      <c r="CM524" s="2" t="s">
        <v>9</v>
      </c>
    </row>
    <row r="525" spans="1:94" ht="15.75" thickBot="1" x14ac:dyDescent="0.3">
      <c r="A525" s="50"/>
      <c r="B525" s="50"/>
      <c r="C525" s="50" t="str">
        <f t="shared" si="117"/>
        <v>410_1_2552</v>
      </c>
      <c r="D525" s="51" t="str">
        <f t="shared" si="118"/>
        <v>410_1</v>
      </c>
      <c r="E525" s="224">
        <f>IFERROR(VLOOKUP(C525,'2015'!$C$12:$D$1887,2,FALSE),0)</f>
        <v>1</v>
      </c>
      <c r="F525" s="51">
        <f>IFERROR(K525-IFERROR(VLOOKUP(D525,'2015'!$F$12:$I$1887,4,FALSE),"ei löydy"),"ei löydy")</f>
        <v>0</v>
      </c>
      <c r="G525" s="224">
        <f>IFERROR(VLOOKUP(Työfile_2024!C525,Liikennemalli!$D$6:$G$1921,4,FALSE),0)</f>
        <v>1</v>
      </c>
      <c r="H525" s="225">
        <f>K525-IFERROR(VLOOKUP(Työfile_2024!D525,Liikennemalli!$C$6:$H$1921,6,FALSE),"ei löydy")</f>
        <v>0</v>
      </c>
      <c r="I525" s="80">
        <v>410</v>
      </c>
      <c r="J525" s="52">
        <v>1</v>
      </c>
      <c r="K525" s="52">
        <v>2552</v>
      </c>
      <c r="L525" s="53"/>
      <c r="M525" s="54"/>
      <c r="N525" s="54"/>
      <c r="O525" s="54"/>
      <c r="P525" s="54"/>
      <c r="Q525" s="55"/>
      <c r="R525" s="55"/>
      <c r="S525" s="55"/>
      <c r="T525" s="55"/>
      <c r="U525" s="52"/>
      <c r="V525" s="56">
        <v>854</v>
      </c>
      <c r="W525" s="56">
        <v>83</v>
      </c>
      <c r="X525" s="56">
        <v>834</v>
      </c>
      <c r="Y525" s="56">
        <f>VLOOKUP(D525,Liikennemalli24!$D$2:$F$1804,2,FALSE)</f>
        <v>209</v>
      </c>
      <c r="Z525" s="148">
        <f>VLOOKUP(D525,Liikennemalli24!$D$2:$F$1804,3,FALSE)</f>
        <v>0.59499999999999997</v>
      </c>
      <c r="AA525" s="178">
        <f>IF(G525=1,VLOOKUP(C525,Liikennemalli!$D$6:$H$1921,2,FALSE),"-")</f>
        <v>350.49730259892698</v>
      </c>
      <c r="AB525" s="198">
        <f>IF(G525=1,VLOOKUP(C525,Liikennemalli!$D$6:$H$1921,3,FALSE),"-")</f>
        <v>0.96951694441483505</v>
      </c>
      <c r="AC525" s="51">
        <f>IF(E525=1,VLOOKUP(Työfile_2024!D525,'2015'!$F$12:$X$1887,18,FALSE),"-")</f>
        <v>0</v>
      </c>
      <c r="AD525" s="51">
        <f>IF(E525=1,VLOOKUP(Työfile_2024!D525,'2015'!$F$12:$X$1887,19,FALSE),"-")</f>
        <v>0</v>
      </c>
      <c r="AI525" s="128">
        <f>IF(E525=1,VLOOKUP(Työfile_2024!D525,'2015'!$F$12:$AB$1887,20,FALSE),"-")</f>
        <v>0</v>
      </c>
      <c r="AJ525" s="128" t="str">
        <f>IF(E525=1,VLOOKUP(Työfile_2024!D525,'2015'!$F$12:$AB$1887,21,FALSE),"-")</f>
        <v>0-1 000</v>
      </c>
      <c r="AK525" s="128">
        <f>IF(E525=1,VLOOKUP(Työfile_2024!D525,'2015'!$F$12:$AB$1887,22,FALSE),"-")</f>
        <v>0</v>
      </c>
      <c r="AL525" s="128" t="str">
        <f>IF(E525=1,VLOOKUP(Työfile_2024!D525,'2015'!$F$12:$AB$1887,23,FALSE),"-")</f>
        <v>80-100 %</v>
      </c>
      <c r="AM525" s="56">
        <f>VLOOKUP(Työfile_2024!D525,Tmatkat_20km_tarkasteltava_verk!$C$2:$D$1804,2,FALSE)</f>
        <v>215</v>
      </c>
      <c r="AN525" s="148">
        <f t="shared" si="115"/>
        <v>0.25175644028103045</v>
      </c>
      <c r="AO525" s="178">
        <f>IF(E525=1,VLOOKUP(Työfile_2024!D525,'2015'!$F$12:$AC$1887,24,FALSE),"-")</f>
        <v>244</v>
      </c>
      <c r="AP525" s="63" t="str">
        <f>VLOOKUP(D525,Tarkasteltava_verkko_2024_harva!$E$2:$I$1804,5,FALSE)</f>
        <v>tiivis</v>
      </c>
      <c r="AQ525" s="52">
        <f>VLOOKUP(D525,Tarkasteltava_verkko_2024_harva!$E$2:$I$1804,4,FALSE)</f>
        <v>0</v>
      </c>
      <c r="AR525" s="148">
        <v>0</v>
      </c>
      <c r="AS525" s="170">
        <f>IFERROR(VLOOKUP(C525,'2015'!$C$12:$AG$1887,30,FALSE),"-")</f>
        <v>0</v>
      </c>
      <c r="AT525" s="148">
        <v>0</v>
      </c>
      <c r="AU525" s="170">
        <f>IFERROR(VLOOKUP(C525,'2015'!$C$12:$AG$1887,31,FALSE),"-")</f>
        <v>0</v>
      </c>
      <c r="AV525" s="106"/>
      <c r="AW525" s="63">
        <f>IFERROR(VLOOKUP(C525,Merkittävyysluokitus!$A$2:$J$1705,10,FALSE),"-")</f>
        <v>2</v>
      </c>
      <c r="AX525" s="175">
        <f>IFERROR(VLOOKUP(C525,Merkittävyysluokitus!$A$2:$J$1705,6,FALSE),"-")</f>
        <v>11.238027397260273</v>
      </c>
      <c r="AY525" s="175">
        <f>IFERROR(VLOOKUP(C525,Merkittävyysluokitus!$A$2:$J$1705,7,FALSE),"-")</f>
        <v>3.3053333333333335</v>
      </c>
      <c r="AZ525" s="175">
        <f>IFERROR(VLOOKUP(C525,Merkittävyysluokitus!$A$2:$J$1705,8,FALSE),"-")</f>
        <v>6.2660273972602738</v>
      </c>
      <c r="BA525" s="175">
        <f>IFERROR(VLOOKUP(C525,Merkittävyysluokitus!$A$2:$J$1705,9,FALSE),"-")</f>
        <v>1.6666666666666665</v>
      </c>
      <c r="BB525" s="203"/>
      <c r="BC525" s="203" t="str">
        <f t="shared" si="116"/>
        <v>muutos</v>
      </c>
      <c r="BD525" s="39" t="str">
        <f t="shared" si="119"/>
        <v>musta</v>
      </c>
      <c r="BE525" s="68" t="str">
        <f t="shared" si="111"/>
        <v>musta</v>
      </c>
      <c r="BF525" s="68" t="str">
        <f t="shared" si="112"/>
        <v>musta</v>
      </c>
      <c r="BG525" s="68" t="str">
        <f t="shared" si="113"/>
        <v>musta</v>
      </c>
      <c r="BH525" s="208" t="str">
        <f t="shared" si="114"/>
        <v>musta</v>
      </c>
      <c r="BI525" s="39"/>
      <c r="BJ525" s="39" t="str">
        <f>IF(F525="ei löydy","uusi tie",IF(E525=0,"tieosoite muuttunut",IF(E525=1,VLOOKUP(D525,'2015'!$F$12:$AL$1887,31,FALSE),"-")))</f>
        <v>punainen</v>
      </c>
      <c r="BK525" s="67" t="str">
        <f>IF(E525=1,VLOOKUP(D525,'2015'!$F$12:$AL$1887,32,FALSE),"-")</f>
        <v>punainen</v>
      </c>
      <c r="BL525" s="39" t="str">
        <f>IF(F525="ei löydy","uusi tie",IF(E525=0,"tieosoite muuttunut",IF(E525=1,VLOOKUP(D525,'2015'!$F$12:$AL$1887,33,FALSE),"-")))</f>
        <v>punainen</v>
      </c>
      <c r="BM525" s="39"/>
      <c r="BN525" s="217" t="str">
        <f>VLOOKUP(D525,'2015'!$F$12:$AL$1887,33,FALSE)</f>
        <v>punainen</v>
      </c>
      <c r="BO525" s="39"/>
      <c r="BP525" s="115"/>
      <c r="BQ525" s="26" t="s">
        <v>51</v>
      </c>
      <c r="BS525" s="5"/>
      <c r="BU525" s="37"/>
      <c r="BV525" s="30"/>
      <c r="BX525">
        <f>IF(E525=1,VLOOKUP(D525,'2015'!$F$12:$AX$1887,43,FALSE),"-")</f>
        <v>0</v>
      </c>
      <c r="BY525">
        <f>IF(E525=1,VLOOKUP(D525,'2015'!$F$12:$AX$1887,44,FALSE),"-")</f>
        <v>0</v>
      </c>
      <c r="BZ525">
        <f>IF(E525=1,VLOOKUP(D525,'2015'!$F$12:$AX$1887,45,FALSE),"-")</f>
        <v>0</v>
      </c>
      <c r="CG525" s="2" t="s">
        <v>9</v>
      </c>
      <c r="CH525" s="21" t="s">
        <v>10</v>
      </c>
      <c r="CI525" s="21" t="s">
        <v>10</v>
      </c>
      <c r="CK525" s="2" t="s">
        <v>9</v>
      </c>
      <c r="CL525" s="21" t="s">
        <v>10</v>
      </c>
      <c r="CM525" s="21" t="s">
        <v>10</v>
      </c>
    </row>
    <row r="526" spans="1:94" ht="15.75" thickBot="1" x14ac:dyDescent="0.3">
      <c r="A526" s="50"/>
      <c r="B526" s="50"/>
      <c r="C526" s="50" t="str">
        <f t="shared" si="117"/>
        <v>410_2_5000</v>
      </c>
      <c r="D526" s="51" t="str">
        <f t="shared" si="118"/>
        <v>410_2</v>
      </c>
      <c r="E526" s="224">
        <f>IFERROR(VLOOKUP(C526,'2015'!$C$12:$D$1887,2,FALSE),0)</f>
        <v>1</v>
      </c>
      <c r="F526" s="51">
        <f>IFERROR(K526-IFERROR(VLOOKUP(D526,'2015'!$F$12:$I$1887,4,FALSE),"ei löydy"),"ei löydy")</f>
        <v>0</v>
      </c>
      <c r="G526" s="224">
        <f>IFERROR(VLOOKUP(Työfile_2024!C526,Liikennemalli!$D$6:$G$1921,4,FALSE),0)</f>
        <v>1</v>
      </c>
      <c r="H526" s="225">
        <f>K526-IFERROR(VLOOKUP(Työfile_2024!D526,Liikennemalli!$C$6:$H$1921,6,FALSE),"ei löydy")</f>
        <v>0</v>
      </c>
      <c r="I526" s="80">
        <v>410</v>
      </c>
      <c r="J526" s="52">
        <v>2</v>
      </c>
      <c r="K526" s="52">
        <v>5000</v>
      </c>
      <c r="L526" s="53"/>
      <c r="M526" s="54"/>
      <c r="N526" s="54"/>
      <c r="O526" s="54"/>
      <c r="P526" s="54"/>
      <c r="Q526" s="55"/>
      <c r="R526" s="55"/>
      <c r="S526" s="55"/>
      <c r="T526" s="55"/>
      <c r="U526" s="52"/>
      <c r="V526" s="56">
        <v>854</v>
      </c>
      <c r="W526" s="56">
        <v>83</v>
      </c>
      <c r="X526" s="56">
        <v>834</v>
      </c>
      <c r="Y526" s="56">
        <f>VLOOKUP(D526,Liikennemalli24!$D$2:$F$1804,2,FALSE)</f>
        <v>156</v>
      </c>
      <c r="Z526" s="148">
        <f>VLOOKUP(D526,Liikennemalli24!$D$2:$F$1804,3,FALSE)</f>
        <v>0.49</v>
      </c>
      <c r="AA526" s="178">
        <f>IF(G526=1,VLOOKUP(C526,Liikennemalli!$D$6:$H$1921,2,FALSE),"-")</f>
        <v>417.165116989399</v>
      </c>
      <c r="AB526" s="198">
        <f>IF(G526=1,VLOOKUP(C526,Liikennemalli!$D$6:$H$1921,3,FALSE),"-")</f>
        <v>0.94081857971037697</v>
      </c>
      <c r="AC526" s="51">
        <f>IF(E526=1,VLOOKUP(Työfile_2024!D526,'2015'!$F$12:$X$1887,18,FALSE),"-")</f>
        <v>0</v>
      </c>
      <c r="AD526" s="51">
        <f>IF(E526=1,VLOOKUP(Työfile_2024!D526,'2015'!$F$12:$X$1887,19,FALSE),"-")</f>
        <v>0</v>
      </c>
      <c r="AI526" s="128">
        <f>IF(E526=1,VLOOKUP(Työfile_2024!D526,'2015'!$F$12:$AB$1887,20,FALSE),"-")</f>
        <v>0</v>
      </c>
      <c r="AJ526" s="128" t="str">
        <f>IF(E526=1,VLOOKUP(Työfile_2024!D526,'2015'!$F$12:$AB$1887,21,FALSE),"-")</f>
        <v>0-1 000</v>
      </c>
      <c r="AK526" s="128">
        <f>IF(E526=1,VLOOKUP(Työfile_2024!D526,'2015'!$F$12:$AB$1887,22,FALSE),"-")</f>
        <v>0</v>
      </c>
      <c r="AL526" s="128" t="str">
        <f>IF(E526=1,VLOOKUP(Työfile_2024!D526,'2015'!$F$12:$AB$1887,23,FALSE),"-")</f>
        <v>80-100 %</v>
      </c>
      <c r="AM526" s="56">
        <f>VLOOKUP(Työfile_2024!D526,Tmatkat_20km_tarkasteltava_verk!$C$2:$D$1804,2,FALSE)</f>
        <v>239</v>
      </c>
      <c r="AN526" s="148">
        <f t="shared" si="115"/>
        <v>0.27985948477751754</v>
      </c>
      <c r="AO526" s="178">
        <f>IF(E526=1,VLOOKUP(Työfile_2024!D526,'2015'!$F$12:$AC$1887,24,FALSE),"-")</f>
        <v>255</v>
      </c>
      <c r="AP526" s="63" t="str">
        <f>VLOOKUP(D526,Tarkasteltava_verkko_2024_harva!$E$2:$I$1804,5,FALSE)</f>
        <v>tiivis</v>
      </c>
      <c r="AQ526" s="52">
        <f>VLOOKUP(D526,Tarkasteltava_verkko_2024_harva!$E$2:$I$1804,4,FALSE)</f>
        <v>0</v>
      </c>
      <c r="AR526" s="148">
        <v>0</v>
      </c>
      <c r="AS526" s="170">
        <f>IFERROR(VLOOKUP(C526,'2015'!$C$12:$AG$1887,30,FALSE),"-")</f>
        <v>0</v>
      </c>
      <c r="AT526" s="148">
        <v>0</v>
      </c>
      <c r="AU526" s="170">
        <f>IFERROR(VLOOKUP(C526,'2015'!$C$12:$AG$1887,31,FALSE),"-")</f>
        <v>0</v>
      </c>
      <c r="AV526" s="106"/>
      <c r="AW526" s="63">
        <f>IFERROR(VLOOKUP(C526,Merkittävyysluokitus!$A$2:$J$1705,10,FALSE),"-")</f>
        <v>2</v>
      </c>
      <c r="AX526" s="175">
        <f>IFERROR(VLOOKUP(C526,Merkittävyysluokitus!$A$2:$J$1705,6,FALSE),"-")</f>
        <v>11.760858447488584</v>
      </c>
      <c r="AY526" s="175">
        <f>IFERROR(VLOOKUP(C526,Merkittävyysluokitus!$A$2:$J$1705,7,FALSE),"-")</f>
        <v>3.3719999999999999</v>
      </c>
      <c r="AZ526" s="175">
        <f>IFERROR(VLOOKUP(C526,Merkittävyysluokitus!$A$2:$J$1705,8,FALSE),"-")</f>
        <v>6.3888584474885848</v>
      </c>
      <c r="BA526" s="175">
        <f>IFERROR(VLOOKUP(C526,Merkittävyysluokitus!$A$2:$J$1705,9,FALSE),"-")</f>
        <v>2</v>
      </c>
      <c r="BB526" s="203"/>
      <c r="BC526" s="203" t="str">
        <f t="shared" si="116"/>
        <v>muutos</v>
      </c>
      <c r="BD526" s="39" t="str">
        <f t="shared" si="119"/>
        <v>musta</v>
      </c>
      <c r="BE526" s="68" t="str">
        <f t="shared" ref="BE526:BE589" si="120">IF(Z526="-","ei mallia",IF(Z526=0,"ei mallia",IF(Z526&gt;0.599999,IF(Y526&gt;999,"punainen",IF(AM526&gt;99,"punainen",IF(AP526="tiivis","punainen","musta"))),"musta")))</f>
        <v>musta</v>
      </c>
      <c r="BF526" s="68" t="str">
        <f t="shared" ref="BF526:BF589" si="121">IF(Z526="-","ei mallia",IF(Z526=0,"ei mallia",IF(Z526&gt;0.399999,IF(Y526&gt;1999,"punainen",IF(AM526&gt;499,"punainen",IF(AQ526="harva","punainen","musta"))),"musta")))</f>
        <v>musta</v>
      </c>
      <c r="BG526" s="68" t="str">
        <f t="shared" ref="BG526:BG589" si="122">IF(Z526="-","ei mallia",IF(Y526=0,"ei mallia",(IF(AND(SUM((Z526&gt;$BF$2),(Y526&gt;$BF$3),(AM526&gt;$BF$4),(AQ526=$BF$5))&gt;=2,OR(Z526&gt;$BG$2,Y526&gt;$BG$3,AM526&gt;$BG$4,AP526=$BG$5)),"punainen","musta"))))</f>
        <v>musta</v>
      </c>
      <c r="BH526" s="208" t="str">
        <f t="shared" ref="BH526:BH589" si="123">IF(Z526&gt;0.5,IF(AQ526="harva","punainen","musta"),"musta")</f>
        <v>musta</v>
      </c>
      <c r="BI526" s="39"/>
      <c r="BJ526" s="39" t="str">
        <f>IF(F526="ei löydy","uusi tie",IF(E526=0,"tieosoite muuttunut",IF(E526=1,VLOOKUP(D526,'2015'!$F$12:$AL$1887,31,FALSE),"-")))</f>
        <v>punainen</v>
      </c>
      <c r="BK526" s="67" t="str">
        <f>IF(E526=1,VLOOKUP(D526,'2015'!$F$12:$AL$1887,32,FALSE),"-")</f>
        <v>punainen</v>
      </c>
      <c r="BL526" s="39" t="str">
        <f>IF(F526="ei löydy","uusi tie",IF(E526=0,"tieosoite muuttunut",IF(E526=1,VLOOKUP(D526,'2015'!$F$12:$AL$1887,33,FALSE),"-")))</f>
        <v>punainen</v>
      </c>
      <c r="BM526" s="39"/>
      <c r="BN526" s="217" t="str">
        <f>VLOOKUP(D526,'2015'!$F$12:$AL$1887,33,FALSE)</f>
        <v>punainen</v>
      </c>
      <c r="BO526" s="39"/>
      <c r="BP526" s="115"/>
      <c r="BQ526" s="26" t="s">
        <v>9</v>
      </c>
      <c r="BS526" s="5"/>
      <c r="BU526" s="37"/>
      <c r="BV526" s="30"/>
      <c r="BX526">
        <f>IF(E526=1,VLOOKUP(D526,'2015'!$F$12:$AX$1887,43,FALSE),"-")</f>
        <v>0</v>
      </c>
      <c r="BY526">
        <f>IF(E526=1,VLOOKUP(D526,'2015'!$F$12:$AX$1887,44,FALSE),"-")</f>
        <v>0</v>
      </c>
      <c r="BZ526">
        <f>IF(E526=1,VLOOKUP(D526,'2015'!$F$12:$AX$1887,45,FALSE),"-")</f>
        <v>0</v>
      </c>
      <c r="CG526" s="2" t="s">
        <v>9</v>
      </c>
      <c r="CH526" s="21" t="s">
        <v>10</v>
      </c>
      <c r="CI526" s="21" t="s">
        <v>10</v>
      </c>
      <c r="CK526" s="2" t="s">
        <v>9</v>
      </c>
      <c r="CL526" s="21" t="s">
        <v>10</v>
      </c>
      <c r="CM526" s="21" t="s">
        <v>10</v>
      </c>
    </row>
    <row r="527" spans="1:94" ht="15.75" thickBot="1" x14ac:dyDescent="0.3">
      <c r="A527" s="50"/>
      <c r="B527" s="50"/>
      <c r="C527" s="50" t="str">
        <f t="shared" si="117"/>
        <v>410_3_3850</v>
      </c>
      <c r="D527" s="51" t="str">
        <f t="shared" si="118"/>
        <v>410_3</v>
      </c>
      <c r="E527" s="224">
        <f>IFERROR(VLOOKUP(C527,'2015'!$C$12:$D$1887,2,FALSE),0)</f>
        <v>1</v>
      </c>
      <c r="F527" s="51">
        <f>IFERROR(K527-IFERROR(VLOOKUP(D527,'2015'!$F$12:$I$1887,4,FALSE),"ei löydy"),"ei löydy")</f>
        <v>0</v>
      </c>
      <c r="G527" s="224">
        <f>IFERROR(VLOOKUP(Työfile_2024!C527,Liikennemalli!$D$6:$G$1921,4,FALSE),0)</f>
        <v>1</v>
      </c>
      <c r="H527" s="225">
        <f>K527-IFERROR(VLOOKUP(Työfile_2024!D527,Liikennemalli!$C$6:$H$1921,6,FALSE),"ei löydy")</f>
        <v>0</v>
      </c>
      <c r="I527" s="80">
        <v>410</v>
      </c>
      <c r="J527" s="52">
        <v>3</v>
      </c>
      <c r="K527" s="52">
        <v>3850</v>
      </c>
      <c r="L527" s="53"/>
      <c r="M527" s="54"/>
      <c r="N527" s="54"/>
      <c r="O527" s="54"/>
      <c r="P527" s="54"/>
      <c r="Q527" s="55"/>
      <c r="R527" s="55"/>
      <c r="S527" s="55"/>
      <c r="T527" s="55"/>
      <c r="U527" s="52"/>
      <c r="V527" s="56">
        <v>1071</v>
      </c>
      <c r="W527" s="56">
        <v>88</v>
      </c>
      <c r="X527" s="56">
        <v>1068</v>
      </c>
      <c r="Y527" s="56">
        <f>VLOOKUP(D527,Liikennemalli24!$D$2:$F$1804,2,FALSE)</f>
        <v>139</v>
      </c>
      <c r="Z527" s="148">
        <f>VLOOKUP(D527,Liikennemalli24!$D$2:$F$1804,3,FALSE)</f>
        <v>0.34100000000000003</v>
      </c>
      <c r="AA527" s="178">
        <f>IF(G527=1,VLOOKUP(C527,Liikennemalli!$D$6:$H$1921,2,FALSE),"-")</f>
        <v>325.90129370665602</v>
      </c>
      <c r="AB527" s="198">
        <f>IF(G527=1,VLOOKUP(C527,Liikennemalli!$D$6:$H$1921,3,FALSE),"-")</f>
        <v>0.657602150016521</v>
      </c>
      <c r="AC527" s="51">
        <f>IF(E527=1,VLOOKUP(Työfile_2024!D527,'2015'!$F$12:$X$1887,18,FALSE),"-")</f>
        <v>0</v>
      </c>
      <c r="AD527" s="51">
        <f>IF(E527=1,VLOOKUP(Työfile_2024!D527,'2015'!$F$12:$X$1887,19,FALSE),"-")</f>
        <v>0</v>
      </c>
      <c r="AI527" s="128">
        <f>IF(E527=1,VLOOKUP(Työfile_2024!D527,'2015'!$F$12:$AB$1887,20,FALSE),"-")</f>
        <v>0</v>
      </c>
      <c r="AJ527" s="128" t="str">
        <f>IF(E527=1,VLOOKUP(Työfile_2024!D527,'2015'!$F$12:$AB$1887,21,FALSE),"-")</f>
        <v>0-1 000</v>
      </c>
      <c r="AK527" s="128">
        <f>IF(E527=1,VLOOKUP(Työfile_2024!D527,'2015'!$F$12:$AB$1887,22,FALSE),"-")</f>
        <v>0</v>
      </c>
      <c r="AL527" s="128" t="str">
        <f>IF(E527=1,VLOOKUP(Työfile_2024!D527,'2015'!$F$12:$AB$1887,23,FALSE),"-")</f>
        <v>80-100 %</v>
      </c>
      <c r="AM527" s="56">
        <f>VLOOKUP(Työfile_2024!D527,Tmatkat_20km_tarkasteltava_verk!$C$2:$D$1804,2,FALSE)</f>
        <v>202</v>
      </c>
      <c r="AN527" s="148">
        <f t="shared" ref="AN527:AN590" si="124">AM527/V527</f>
        <v>0.18860877684407096</v>
      </c>
      <c r="AO527" s="178">
        <f>IF(E527=1,VLOOKUP(Työfile_2024!D527,'2015'!$F$12:$AC$1887,24,FALSE),"-")</f>
        <v>259</v>
      </c>
      <c r="AP527" s="63" t="str">
        <f>VLOOKUP(D527,Tarkasteltava_verkko_2024_harva!$E$2:$I$1804,5,FALSE)</f>
        <v>tiivis</v>
      </c>
      <c r="AQ527" s="52">
        <f>VLOOKUP(D527,Tarkasteltava_verkko_2024_harva!$E$2:$I$1804,4,FALSE)</f>
        <v>0</v>
      </c>
      <c r="AR527" s="148">
        <v>0</v>
      </c>
      <c r="AS527" s="170">
        <f>IFERROR(VLOOKUP(C527,'2015'!$C$12:$AG$1887,30,FALSE),"-")</f>
        <v>0</v>
      </c>
      <c r="AT527" s="148">
        <v>0</v>
      </c>
      <c r="AU527" s="170">
        <f>IFERROR(VLOOKUP(C527,'2015'!$C$12:$AG$1887,31,FALSE),"-")</f>
        <v>0</v>
      </c>
      <c r="AV527" s="106"/>
      <c r="AW527" s="63">
        <f>IFERROR(VLOOKUP(C527,Merkittävyysluokitus!$A$2:$J$1705,10,FALSE),"-")</f>
        <v>2</v>
      </c>
      <c r="AX527" s="175">
        <f>IFERROR(VLOOKUP(C527,Merkittävyysluokitus!$A$2:$J$1705,6,FALSE),"-")</f>
        <v>12.35865296803653</v>
      </c>
      <c r="AY527" s="175">
        <f>IFERROR(VLOOKUP(C527,Merkittävyysluokitus!$A$2:$J$1705,7,FALSE),"-")</f>
        <v>3.7933333333333334</v>
      </c>
      <c r="AZ527" s="175">
        <f>IFERROR(VLOOKUP(C527,Merkittävyysluokitus!$A$2:$J$1705,8,FALSE),"-")</f>
        <v>6.2319863013698624</v>
      </c>
      <c r="BA527" s="175">
        <f>IFERROR(VLOOKUP(C527,Merkittävyysluokitus!$A$2:$J$1705,9,FALSE),"-")</f>
        <v>2.333333333333333</v>
      </c>
      <c r="BB527" s="203"/>
      <c r="BC527" s="203" t="str">
        <f t="shared" ref="BC527:BC590" si="125">IF(BD527="ei luokiteltu","ei mallia",IF(BL527="tieosoite muuttunut","tieosoite muuttunut",IF(BD527&lt;&gt;BL527,"muutos","")))</f>
        <v>muutos</v>
      </c>
      <c r="BD527" s="39" t="str">
        <f t="shared" si="119"/>
        <v>musta</v>
      </c>
      <c r="BE527" s="68" t="str">
        <f t="shared" si="120"/>
        <v>musta</v>
      </c>
      <c r="BF527" s="68" t="str">
        <f t="shared" si="121"/>
        <v>musta</v>
      </c>
      <c r="BG527" s="68" t="str">
        <f t="shared" si="122"/>
        <v>musta</v>
      </c>
      <c r="BH527" s="208" t="str">
        <f t="shared" si="123"/>
        <v>musta</v>
      </c>
      <c r="BI527" s="39"/>
      <c r="BJ527" s="39" t="str">
        <f>IF(F527="ei löydy","uusi tie",IF(E527=0,"tieosoite muuttunut",IF(E527=1,VLOOKUP(D527,'2015'!$F$12:$AL$1887,31,FALSE),"-")))</f>
        <v>punainen</v>
      </c>
      <c r="BK527" s="67" t="str">
        <f>IF(E527=1,VLOOKUP(D527,'2015'!$F$12:$AL$1887,32,FALSE),"-")</f>
        <v>punainen</v>
      </c>
      <c r="BL527" s="39" t="str">
        <f>IF(F527="ei löydy","uusi tie",IF(E527=0,"tieosoite muuttunut",IF(E527=1,VLOOKUP(D527,'2015'!$F$12:$AL$1887,33,FALSE),"-")))</f>
        <v>punainen</v>
      </c>
      <c r="BM527" s="39"/>
      <c r="BN527" s="217" t="str">
        <f>VLOOKUP(D527,'2015'!$F$12:$AL$1887,33,FALSE)</f>
        <v>punainen</v>
      </c>
      <c r="BO527" s="39"/>
      <c r="BP527" s="115"/>
      <c r="BQ527" s="26" t="s">
        <v>9</v>
      </c>
      <c r="BS527" s="5"/>
      <c r="BU527" s="37"/>
      <c r="BV527" s="30"/>
      <c r="BX527">
        <f>IF(E527=1,VLOOKUP(D527,'2015'!$F$12:$AX$1887,43,FALSE),"-")</f>
        <v>0</v>
      </c>
      <c r="BY527">
        <f>IF(E527=1,VLOOKUP(D527,'2015'!$F$12:$AX$1887,44,FALSE),"-")</f>
        <v>0</v>
      </c>
      <c r="BZ527">
        <f>IF(E527=1,VLOOKUP(D527,'2015'!$F$12:$AX$1887,45,FALSE),"-")</f>
        <v>0</v>
      </c>
      <c r="CG527" s="2" t="s">
        <v>9</v>
      </c>
      <c r="CH527" s="21" t="s">
        <v>10</v>
      </c>
      <c r="CI527" s="21" t="s">
        <v>10</v>
      </c>
      <c r="CK527" s="2" t="s">
        <v>9</v>
      </c>
      <c r="CL527" s="21" t="s">
        <v>10</v>
      </c>
      <c r="CM527" s="21" t="s">
        <v>10</v>
      </c>
    </row>
    <row r="528" spans="1:94" ht="15.75" thickBot="1" x14ac:dyDescent="0.3">
      <c r="A528" s="50"/>
      <c r="B528" s="50"/>
      <c r="C528" s="50" t="str">
        <f t="shared" ref="C528:C591" si="126">CONCATENATE(I528,"_",J528,"_",K528)</f>
        <v>410_4_5398</v>
      </c>
      <c r="D528" s="51" t="str">
        <f t="shared" ref="D528:D591" si="127">CONCATENATE(I528,"_",J528)</f>
        <v>410_4</v>
      </c>
      <c r="E528" s="224">
        <f>IFERROR(VLOOKUP(C528,'2015'!$C$12:$D$1887,2,FALSE),0)</f>
        <v>1</v>
      </c>
      <c r="F528" s="51">
        <f>IFERROR(K528-IFERROR(VLOOKUP(D528,'2015'!$F$12:$I$1887,4,FALSE),"ei löydy"),"ei löydy")</f>
        <v>0</v>
      </c>
      <c r="G528" s="224">
        <f>IFERROR(VLOOKUP(Työfile_2024!C528,Liikennemalli!$D$6:$G$1921,4,FALSE),0)</f>
        <v>1</v>
      </c>
      <c r="H528" s="225">
        <f>K528-IFERROR(VLOOKUP(Työfile_2024!D528,Liikennemalli!$C$6:$H$1921,6,FALSE),"ei löydy")</f>
        <v>0</v>
      </c>
      <c r="I528" s="80">
        <v>410</v>
      </c>
      <c r="J528" s="52">
        <v>4</v>
      </c>
      <c r="K528" s="52">
        <v>5398</v>
      </c>
      <c r="L528" s="53"/>
      <c r="M528" s="54"/>
      <c r="N528" s="54"/>
      <c r="O528" s="54"/>
      <c r="P528" s="54"/>
      <c r="Q528" s="55"/>
      <c r="R528" s="55"/>
      <c r="S528" s="55"/>
      <c r="T528" s="55"/>
      <c r="U528" s="52"/>
      <c r="V528" s="56">
        <v>1071</v>
      </c>
      <c r="W528" s="56">
        <v>88</v>
      </c>
      <c r="X528" s="56">
        <v>1068</v>
      </c>
      <c r="Y528" s="56">
        <f>VLOOKUP(D528,Liikennemalli24!$D$2:$F$1804,2,FALSE)</f>
        <v>98</v>
      </c>
      <c r="Z528" s="148">
        <f>VLOOKUP(D528,Liikennemalli24!$D$2:$F$1804,3,FALSE)</f>
        <v>0.314</v>
      </c>
      <c r="AA528" s="178">
        <f>IF(G528=1,VLOOKUP(C528,Liikennemalli!$D$6:$H$1921,2,FALSE),"-")</f>
        <v>284.353636172954</v>
      </c>
      <c r="AB528" s="198">
        <f>IF(G528=1,VLOOKUP(C528,Liikennemalli!$D$6:$H$1921,3,FALSE),"-")</f>
        <v>0.52244508814821</v>
      </c>
      <c r="AC528" s="51">
        <f>IF(E528=1,VLOOKUP(Työfile_2024!D528,'2015'!$F$12:$X$1887,18,FALSE),"-")</f>
        <v>0</v>
      </c>
      <c r="AD528" s="51">
        <f>IF(E528=1,VLOOKUP(Työfile_2024!D528,'2015'!$F$12:$X$1887,19,FALSE),"-")</f>
        <v>0</v>
      </c>
      <c r="AI528" s="128">
        <f>IF(E528=1,VLOOKUP(Työfile_2024!D528,'2015'!$F$12:$AB$1887,20,FALSE),"-")</f>
        <v>0</v>
      </c>
      <c r="AJ528" s="128" t="str">
        <f>IF(E528=1,VLOOKUP(Työfile_2024!D528,'2015'!$F$12:$AB$1887,21,FALSE),"-")</f>
        <v>0-1 000</v>
      </c>
      <c r="AK528" s="128">
        <f>IF(E528=1,VLOOKUP(Työfile_2024!D528,'2015'!$F$12:$AB$1887,22,FALSE),"-")</f>
        <v>0</v>
      </c>
      <c r="AL528" s="128" t="str">
        <f>IF(E528=1,VLOOKUP(Työfile_2024!D528,'2015'!$F$12:$AB$1887,23,FALSE),"-")</f>
        <v>80-100 %</v>
      </c>
      <c r="AM528" s="56">
        <f>VLOOKUP(Työfile_2024!D528,Tmatkat_20km_tarkasteltava_verk!$C$2:$D$1804,2,FALSE)</f>
        <v>187</v>
      </c>
      <c r="AN528" s="148">
        <f t="shared" si="124"/>
        <v>0.17460317460317459</v>
      </c>
      <c r="AO528" s="178">
        <f>IF(E528=1,VLOOKUP(Työfile_2024!D528,'2015'!$F$12:$AC$1887,24,FALSE),"-")</f>
        <v>242</v>
      </c>
      <c r="AP528" s="63" t="str">
        <f>VLOOKUP(D528,Tarkasteltava_verkko_2024_harva!$E$2:$I$1804,5,FALSE)</f>
        <v>tiivis</v>
      </c>
      <c r="AQ528" s="52">
        <f>VLOOKUP(D528,Tarkasteltava_verkko_2024_harva!$E$2:$I$1804,4,FALSE)</f>
        <v>0</v>
      </c>
      <c r="AR528" s="148">
        <v>0</v>
      </c>
      <c r="AS528" s="170">
        <f>IFERROR(VLOOKUP(C528,'2015'!$C$12:$AG$1887,30,FALSE),"-")</f>
        <v>0</v>
      </c>
      <c r="AT528" s="148">
        <v>0</v>
      </c>
      <c r="AU528" s="170">
        <f>IFERROR(VLOOKUP(C528,'2015'!$C$12:$AG$1887,31,FALSE),"-")</f>
        <v>0</v>
      </c>
      <c r="AV528" s="106"/>
      <c r="AW528" s="63">
        <f>IFERROR(VLOOKUP(C528,Merkittävyysluokitus!$A$2:$J$1705,10,FALSE),"-")</f>
        <v>2</v>
      </c>
      <c r="AX528" s="175">
        <f>IFERROR(VLOOKUP(C528,Merkittävyysluokitus!$A$2:$J$1705,6,FALSE),"-")</f>
        <v>11.597846270928462</v>
      </c>
      <c r="AY528" s="175">
        <f>IFERROR(VLOOKUP(C528,Merkittävyysluokitus!$A$2:$J$1705,7,FALSE),"-")</f>
        <v>3.7766666666666673</v>
      </c>
      <c r="AZ528" s="175">
        <f>IFERROR(VLOOKUP(C528,Merkittävyysluokitus!$A$2:$J$1705,8,FALSE),"-")</f>
        <v>5.65451293759513</v>
      </c>
      <c r="BA528" s="175">
        <f>IFERROR(VLOOKUP(C528,Merkittävyysluokitus!$A$2:$J$1705,9,FALSE),"-")</f>
        <v>2.1666666666666665</v>
      </c>
      <c r="BB528" s="203"/>
      <c r="BC528" s="203" t="str">
        <f t="shared" si="125"/>
        <v>muutos</v>
      </c>
      <c r="BD528" s="39" t="str">
        <f t="shared" si="119"/>
        <v>musta</v>
      </c>
      <c r="BE528" s="68" t="str">
        <f t="shared" si="120"/>
        <v>musta</v>
      </c>
      <c r="BF528" s="68" t="str">
        <f t="shared" si="121"/>
        <v>musta</v>
      </c>
      <c r="BG528" s="68" t="str">
        <f t="shared" si="122"/>
        <v>musta</v>
      </c>
      <c r="BH528" s="208" t="str">
        <f t="shared" si="123"/>
        <v>musta</v>
      </c>
      <c r="BI528" s="39"/>
      <c r="BJ528" s="39" t="str">
        <f>IF(F528="ei löydy","uusi tie",IF(E528=0,"tieosoite muuttunut",IF(E528=1,VLOOKUP(D528,'2015'!$F$12:$AL$1887,31,FALSE),"-")))</f>
        <v>punainen</v>
      </c>
      <c r="BK528" s="67" t="str">
        <f>IF(E528=1,VLOOKUP(D528,'2015'!$F$12:$AL$1887,32,FALSE),"-")</f>
        <v>punainen</v>
      </c>
      <c r="BL528" s="39" t="str">
        <f>IF(F528="ei löydy","uusi tie",IF(E528=0,"tieosoite muuttunut",IF(E528=1,VLOOKUP(D528,'2015'!$F$12:$AL$1887,33,FALSE),"-")))</f>
        <v>punainen</v>
      </c>
      <c r="BM528" s="39"/>
      <c r="BN528" s="217" t="str">
        <f>VLOOKUP(D528,'2015'!$F$12:$AL$1887,33,FALSE)</f>
        <v>punainen</v>
      </c>
      <c r="BO528" s="39"/>
      <c r="BP528" s="115"/>
      <c r="BQ528" s="26" t="s">
        <v>9</v>
      </c>
      <c r="BS528" s="5"/>
      <c r="BU528" s="37"/>
      <c r="BV528" s="30"/>
      <c r="BX528">
        <f>IF(E528=1,VLOOKUP(D528,'2015'!$F$12:$AX$1887,43,FALSE),"-")</f>
        <v>0</v>
      </c>
      <c r="BY528">
        <f>IF(E528=1,VLOOKUP(D528,'2015'!$F$12:$AX$1887,44,FALSE),"-")</f>
        <v>0</v>
      </c>
      <c r="BZ528">
        <f>IF(E528=1,VLOOKUP(D528,'2015'!$F$12:$AX$1887,45,FALSE),"-")</f>
        <v>0</v>
      </c>
      <c r="CG528" s="2" t="s">
        <v>9</v>
      </c>
      <c r="CH528" s="21" t="s">
        <v>10</v>
      </c>
      <c r="CI528" s="21" t="s">
        <v>10</v>
      </c>
      <c r="CK528" s="2" t="s">
        <v>9</v>
      </c>
      <c r="CL528" s="21" t="s">
        <v>10</v>
      </c>
      <c r="CM528" s="21" t="s">
        <v>10</v>
      </c>
    </row>
    <row r="529" spans="1:94" ht="15.75" thickBot="1" x14ac:dyDescent="0.3">
      <c r="A529" s="50"/>
      <c r="B529" s="50"/>
      <c r="C529" s="50" t="str">
        <f t="shared" si="126"/>
        <v>410_5_3046</v>
      </c>
      <c r="D529" s="51" t="str">
        <f t="shared" si="127"/>
        <v>410_5</v>
      </c>
      <c r="E529" s="224">
        <f>IFERROR(VLOOKUP(C529,'2015'!$C$12:$D$1887,2,FALSE),0)</f>
        <v>1</v>
      </c>
      <c r="F529" s="51">
        <f>IFERROR(K529-IFERROR(VLOOKUP(D529,'2015'!$F$12:$I$1887,4,FALSE),"ei löydy"),"ei löydy")</f>
        <v>0</v>
      </c>
      <c r="G529" s="224">
        <f>IFERROR(VLOOKUP(Työfile_2024!C529,Liikennemalli!$D$6:$G$1921,4,FALSE),0)</f>
        <v>1</v>
      </c>
      <c r="H529" s="225">
        <f>K529-IFERROR(VLOOKUP(Työfile_2024!D529,Liikennemalli!$C$6:$H$1921,6,FALSE),"ei löydy")</f>
        <v>0</v>
      </c>
      <c r="I529" s="80">
        <v>410</v>
      </c>
      <c r="J529" s="52">
        <v>5</v>
      </c>
      <c r="K529" s="52">
        <v>3046</v>
      </c>
      <c r="L529" s="53"/>
      <c r="M529" s="54"/>
      <c r="N529" s="54"/>
      <c r="O529" s="54"/>
      <c r="P529" s="54"/>
      <c r="Q529" s="55"/>
      <c r="R529" s="55"/>
      <c r="S529" s="55"/>
      <c r="T529" s="55"/>
      <c r="U529" s="52"/>
      <c r="V529" s="56">
        <v>2589</v>
      </c>
      <c r="W529" s="56">
        <v>150</v>
      </c>
      <c r="X529" s="56">
        <v>2632</v>
      </c>
      <c r="Y529" s="56">
        <f>VLOOKUP(D529,Liikennemalli24!$D$2:$F$1804,2,FALSE)</f>
        <v>574</v>
      </c>
      <c r="Z529" s="148">
        <f>VLOOKUP(D529,Liikennemalli24!$D$2:$F$1804,3,FALSE)</f>
        <v>0.505</v>
      </c>
      <c r="AA529" s="178">
        <f>IF(G529=1,VLOOKUP(C529,Liikennemalli!$D$6:$H$1921,2,FALSE),"-")</f>
        <v>558.83002165155494</v>
      </c>
      <c r="AB529" s="198">
        <f>IF(G529=1,VLOOKUP(C529,Liikennemalli!$D$6:$H$1921,3,FALSE),"-")</f>
        <v>0.39362631872175202</v>
      </c>
      <c r="AC529" s="51">
        <f>IF(E529=1,VLOOKUP(Työfile_2024!D529,'2015'!$F$12:$X$1887,18,FALSE),"-")</f>
        <v>0</v>
      </c>
      <c r="AD529" s="51">
        <f>IF(E529=1,VLOOKUP(Työfile_2024!D529,'2015'!$F$12:$X$1887,19,FALSE),"-")</f>
        <v>0</v>
      </c>
      <c r="AI529" s="128">
        <f>IF(E529=1,VLOOKUP(Työfile_2024!D529,'2015'!$F$12:$AB$1887,20,FALSE),"-")</f>
        <v>0</v>
      </c>
      <c r="AJ529" s="128" t="str">
        <f>IF(E529=1,VLOOKUP(Työfile_2024!D529,'2015'!$F$12:$AB$1887,21,FALSE),"-")</f>
        <v>0-1 000</v>
      </c>
      <c r="AK529" s="128">
        <f>IF(E529=1,VLOOKUP(Työfile_2024!D529,'2015'!$F$12:$AB$1887,22,FALSE),"-")</f>
        <v>0</v>
      </c>
      <c r="AL529" s="128" t="str">
        <f>IF(E529=1,VLOOKUP(Työfile_2024!D529,'2015'!$F$12:$AB$1887,23,FALSE),"-")</f>
        <v>80-100 %</v>
      </c>
      <c r="AM529" s="56">
        <f>VLOOKUP(Työfile_2024!D529,Tmatkat_20km_tarkasteltava_verk!$C$2:$D$1804,2,FALSE)</f>
        <v>274</v>
      </c>
      <c r="AN529" s="148">
        <f t="shared" si="124"/>
        <v>0.10583236770954037</v>
      </c>
      <c r="AO529" s="178">
        <f>IF(E529=1,VLOOKUP(Työfile_2024!D529,'2015'!$F$12:$AC$1887,24,FALSE),"-")</f>
        <v>380</v>
      </c>
      <c r="AP529" s="63" t="str">
        <f>VLOOKUP(D529,Tarkasteltava_verkko_2024_harva!$E$2:$I$1804,5,FALSE)</f>
        <v>tiivis</v>
      </c>
      <c r="AQ529" s="52">
        <f>VLOOKUP(D529,Tarkasteltava_verkko_2024_harva!$E$2:$I$1804,4,FALSE)</f>
        <v>0</v>
      </c>
      <c r="AR529" s="148">
        <v>0.50984898227183195</v>
      </c>
      <c r="AS529" s="170" t="str">
        <f>IFERROR(VLOOKUP(C529,'2015'!$C$12:$AG$1887,30,FALSE),"-")</f>
        <v>kyllä</v>
      </c>
      <c r="AT529" s="148">
        <v>0.98391332895600792</v>
      </c>
      <c r="AU529" s="170">
        <f>IFERROR(VLOOKUP(C529,'2015'!$C$12:$AG$1887,31,FALSE),"-")</f>
        <v>0</v>
      </c>
      <c r="AV529" s="106"/>
      <c r="AW529" s="63">
        <f>IFERROR(VLOOKUP(C529,Merkittävyysluokitus!$A$2:$J$1705,10,FALSE),"-")</f>
        <v>2</v>
      </c>
      <c r="AX529" s="175">
        <f>IFERROR(VLOOKUP(C529,Merkittävyysluokitus!$A$2:$J$1705,6,FALSE),"-")</f>
        <v>12.386050228310502</v>
      </c>
      <c r="AY529" s="175">
        <f>IFERROR(VLOOKUP(C529,Merkittävyysluokitus!$A$2:$J$1705,7,FALSE),"-")</f>
        <v>4.5</v>
      </c>
      <c r="AZ529" s="175">
        <f>IFERROR(VLOOKUP(C529,Merkittävyysluokitus!$A$2:$J$1705,8,FALSE),"-")</f>
        <v>4.8860502283105021</v>
      </c>
      <c r="BA529" s="175">
        <f>IFERROR(VLOOKUP(C529,Merkittävyysluokitus!$A$2:$J$1705,9,FALSE),"-")</f>
        <v>3</v>
      </c>
      <c r="BB529" s="203"/>
      <c r="BC529" s="203" t="str">
        <f t="shared" si="125"/>
        <v>muutos</v>
      </c>
      <c r="BD529" s="39" t="str">
        <f t="shared" si="119"/>
        <v>musta</v>
      </c>
      <c r="BE529" s="68" t="str">
        <f t="shared" si="120"/>
        <v>musta</v>
      </c>
      <c r="BF529" s="68" t="str">
        <f t="shared" si="121"/>
        <v>musta</v>
      </c>
      <c r="BG529" s="68" t="str">
        <f t="shared" si="122"/>
        <v>musta</v>
      </c>
      <c r="BH529" s="208" t="str">
        <f t="shared" si="123"/>
        <v>musta</v>
      </c>
      <c r="BI529" s="39"/>
      <c r="BJ529" s="39" t="str">
        <f>IF(F529="ei löydy","uusi tie",IF(E529=0,"tieosoite muuttunut",IF(E529=1,VLOOKUP(D529,'2015'!$F$12:$AL$1887,31,FALSE),"-")))</f>
        <v>punainen</v>
      </c>
      <c r="BK529" s="67" t="str">
        <f>IF(E529=1,VLOOKUP(D529,'2015'!$F$12:$AL$1887,32,FALSE),"-")</f>
        <v>punainen/musta</v>
      </c>
      <c r="BL529" s="39" t="str">
        <f>IF(F529="ei löydy","uusi tie",IF(E529=0,"tieosoite muuttunut",IF(E529=1,VLOOKUP(D529,'2015'!$F$12:$AL$1887,33,FALSE),"-")))</f>
        <v>punainen/musta</v>
      </c>
      <c r="BM529" s="39"/>
      <c r="BN529" s="217" t="str">
        <f>VLOOKUP(D529,'2015'!$F$12:$AL$1887,33,FALSE)</f>
        <v>punainen/musta</v>
      </c>
      <c r="BO529" s="39"/>
      <c r="BP529" s="115"/>
      <c r="BQ529" s="26" t="s">
        <v>9</v>
      </c>
      <c r="BS529" s="5"/>
      <c r="BU529" s="37"/>
      <c r="BV529" s="30"/>
      <c r="BX529">
        <f>IF(E529=1,VLOOKUP(D529,'2015'!$F$12:$AX$1887,43,FALSE),"-")</f>
        <v>0</v>
      </c>
      <c r="BY529">
        <f>IF(E529=1,VLOOKUP(D529,'2015'!$F$12:$AX$1887,44,FALSE),"-")</f>
        <v>0</v>
      </c>
      <c r="BZ529">
        <f>IF(E529=1,VLOOKUP(D529,'2015'!$F$12:$AX$1887,45,FALSE),"-")</f>
        <v>0</v>
      </c>
      <c r="CG529" s="2" t="s">
        <v>37</v>
      </c>
      <c r="CH529" s="2" t="s">
        <v>37</v>
      </c>
      <c r="CI529" s="2" t="s">
        <v>37</v>
      </c>
      <c r="CK529" s="2" t="s">
        <v>9</v>
      </c>
      <c r="CL529" s="21" t="s">
        <v>10</v>
      </c>
      <c r="CM529" s="21" t="s">
        <v>10</v>
      </c>
    </row>
    <row r="530" spans="1:94" ht="15.75" thickBot="1" x14ac:dyDescent="0.3">
      <c r="A530" s="50"/>
      <c r="B530" s="50"/>
      <c r="C530" s="50" t="str">
        <f t="shared" si="126"/>
        <v>411_1_360</v>
      </c>
      <c r="D530" s="51" t="str">
        <f t="shared" si="127"/>
        <v>411_1</v>
      </c>
      <c r="E530" s="224">
        <f>IFERROR(VLOOKUP(C530,'2015'!$C$12:$D$1887,2,FALSE),0)</f>
        <v>1</v>
      </c>
      <c r="F530" s="51">
        <f>IFERROR(K530-IFERROR(VLOOKUP(D530,'2015'!$F$12:$I$1887,4,FALSE),"ei löydy"),"ei löydy")</f>
        <v>0</v>
      </c>
      <c r="G530" s="224">
        <f>IFERROR(VLOOKUP(Työfile_2024!C530,Liikennemalli!$D$6:$G$1921,4,FALSE),0)</f>
        <v>1</v>
      </c>
      <c r="H530" s="225">
        <f>K530-IFERROR(VLOOKUP(Työfile_2024!D530,Liikennemalli!$C$6:$H$1921,6,FALSE),"ei löydy")</f>
        <v>0</v>
      </c>
      <c r="I530" s="80">
        <v>411</v>
      </c>
      <c r="J530" s="52">
        <v>1</v>
      </c>
      <c r="K530" s="52">
        <v>360</v>
      </c>
      <c r="L530" s="53"/>
      <c r="M530" s="54"/>
      <c r="N530" s="54"/>
      <c r="O530" s="54"/>
      <c r="P530" s="54"/>
      <c r="Q530" s="55"/>
      <c r="R530" s="55"/>
      <c r="S530" s="55"/>
      <c r="T530" s="55"/>
      <c r="U530" s="52"/>
      <c r="V530" s="56">
        <v>6020</v>
      </c>
      <c r="W530" s="56">
        <v>314</v>
      </c>
      <c r="X530" s="56">
        <v>6379</v>
      </c>
      <c r="Y530" s="56">
        <f>VLOOKUP(D530,Liikennemalli24!$D$2:$F$1804,2,FALSE)</f>
        <v>179</v>
      </c>
      <c r="Z530" s="148">
        <f>VLOOKUP(D530,Liikennemalli24!$D$2:$F$1804,3,FALSE)</f>
        <v>0.29599999999999999</v>
      </c>
      <c r="AA530" s="178">
        <f>IF(G530=1,VLOOKUP(C530,Liikennemalli!$D$6:$H$1921,2,FALSE),"-")</f>
        <v>1848.9487203128699</v>
      </c>
      <c r="AB530" s="198">
        <f>IF(G530=1,VLOOKUP(C530,Liikennemalli!$D$6:$H$1921,3,FALSE),"-")</f>
        <v>0.50547845827848104</v>
      </c>
      <c r="AC530" s="51">
        <f>IF(E530=1,VLOOKUP(Työfile_2024!D530,'2015'!$F$12:$X$1887,18,FALSE),"-")</f>
        <v>0</v>
      </c>
      <c r="AD530" s="51">
        <f>IF(E530=1,VLOOKUP(Työfile_2024!D530,'2015'!$F$12:$X$1887,19,FALSE),"-")</f>
        <v>0</v>
      </c>
      <c r="AI530" s="128" t="str">
        <f>IF(E530=1,VLOOKUP(Työfile_2024!D530,'2015'!$F$12:$AB$1887,20,FALSE),"-")</f>
        <v>2 000-4 000</v>
      </c>
      <c r="AJ530" s="128" t="str">
        <f>IF(E530=1,VLOOKUP(Työfile_2024!D530,'2015'!$F$12:$AB$1887,21,FALSE),"-")</f>
        <v>0-1 000</v>
      </c>
      <c r="AK530" s="128" t="str">
        <f>IF(E530=1,VLOOKUP(Työfile_2024!D530,'2015'!$F$12:$AB$1887,22,FALSE),"-")</f>
        <v>40-60 %</v>
      </c>
      <c r="AL530" s="128" t="str">
        <f>IF(E530=1,VLOOKUP(Työfile_2024!D530,'2015'!$F$12:$AB$1887,23,FALSE),"-")</f>
        <v>40-60 %</v>
      </c>
      <c r="AM530" s="56">
        <f>VLOOKUP(Työfile_2024!D530,Tmatkat_20km_tarkasteltava_verk!$C$2:$D$1804,2,FALSE)</f>
        <v>202</v>
      </c>
      <c r="AN530" s="148">
        <f t="shared" si="124"/>
        <v>3.3554817275747509E-2</v>
      </c>
      <c r="AO530" s="178">
        <f>IF(E530=1,VLOOKUP(Työfile_2024!D530,'2015'!$F$12:$AC$1887,24,FALSE),"-")</f>
        <v>1700</v>
      </c>
      <c r="AP530" s="63" t="str">
        <f>VLOOKUP(D530,Tarkasteltava_verkko_2024_harva!$E$2:$I$1804,5,FALSE)</f>
        <v>tiivis</v>
      </c>
      <c r="AQ530" s="52" t="str">
        <f>VLOOKUP(D530,Tarkasteltava_verkko_2024_harva!$E$2:$I$1804,4,FALSE)</f>
        <v>harva</v>
      </c>
      <c r="AR530" s="148">
        <v>5.5555555555555552E-2</v>
      </c>
      <c r="AS530" s="170" t="str">
        <f>IFERROR(VLOOKUP(C530,'2015'!$C$12:$AG$1887,30,FALSE),"-")</f>
        <v>kyllä</v>
      </c>
      <c r="AT530" s="148">
        <v>1.038888888888889</v>
      </c>
      <c r="AU530" s="170">
        <f>IFERROR(VLOOKUP(C530,'2015'!$C$12:$AG$1887,31,FALSE),"-")</f>
        <v>0</v>
      </c>
      <c r="AV530" s="106"/>
      <c r="AW530" s="63">
        <f>IFERROR(VLOOKUP(C530,Merkittävyysluokitus!$A$2:$J$1705,10,FALSE),"-")</f>
        <v>2</v>
      </c>
      <c r="AX530" s="175">
        <f>IFERROR(VLOOKUP(C530,Merkittävyysluokitus!$A$2:$J$1705,6,FALSE),"-")</f>
        <v>11.666666666666666</v>
      </c>
      <c r="AY530" s="175">
        <f>IFERROR(VLOOKUP(C530,Merkittävyysluokitus!$A$2:$J$1705,7,FALSE),"-")</f>
        <v>5</v>
      </c>
      <c r="AZ530" s="175">
        <f>IFERROR(VLOOKUP(C530,Merkittävyysluokitus!$A$2:$J$1705,8,FALSE),"-")</f>
        <v>4.5</v>
      </c>
      <c r="BA530" s="175">
        <f>IFERROR(VLOOKUP(C530,Merkittävyysluokitus!$A$2:$J$1705,9,FALSE),"-")</f>
        <v>2.1666666666666665</v>
      </c>
      <c r="BB530" s="203"/>
      <c r="BC530" s="203" t="str">
        <f t="shared" si="125"/>
        <v/>
      </c>
      <c r="BD530" s="39" t="str">
        <f t="shared" si="119"/>
        <v>musta</v>
      </c>
      <c r="BE530" s="68" t="str">
        <f t="shared" si="120"/>
        <v>musta</v>
      </c>
      <c r="BF530" s="68" t="str">
        <f t="shared" si="121"/>
        <v>musta</v>
      </c>
      <c r="BG530" s="68" t="str">
        <f t="shared" si="122"/>
        <v>musta</v>
      </c>
      <c r="BH530" s="208" t="str">
        <f t="shared" si="123"/>
        <v>musta</v>
      </c>
      <c r="BI530" s="39"/>
      <c r="BJ530" s="39" t="str">
        <f>IF(F530="ei löydy","uusi tie",IF(E530=0,"tieosoite muuttunut",IF(E530=1,VLOOKUP(D530,'2015'!$F$12:$AL$1887,31,FALSE),"-")))</f>
        <v>punainen</v>
      </c>
      <c r="BK530" s="67" t="str">
        <f>IF(E530=1,VLOOKUP(D530,'2015'!$F$12:$AL$1887,32,FALSE),"-")</f>
        <v>musta</v>
      </c>
      <c r="BL530" s="39" t="str">
        <f>IF(F530="ei löydy","uusi tie",IF(E530=0,"tieosoite muuttunut",IF(E530=1,VLOOKUP(D530,'2015'!$F$12:$AL$1887,33,FALSE),"-")))</f>
        <v>musta</v>
      </c>
      <c r="BM530" s="39"/>
      <c r="BN530" s="217" t="str">
        <f>VLOOKUP(D530,'2015'!$F$12:$AL$1887,33,FALSE)</f>
        <v>musta</v>
      </c>
      <c r="BO530" s="39"/>
      <c r="BP530" s="115"/>
      <c r="BQ530" s="26" t="s">
        <v>9</v>
      </c>
      <c r="BS530" s="5"/>
      <c r="BU530" s="37"/>
      <c r="BV530" s="30"/>
      <c r="BX530">
        <f>IF(E530=1,VLOOKUP(D530,'2015'!$F$12:$AX$1887,43,FALSE),"-")</f>
        <v>0</v>
      </c>
      <c r="BY530">
        <f>IF(E530=1,VLOOKUP(D530,'2015'!$F$12:$AX$1887,44,FALSE),"-")</f>
        <v>0</v>
      </c>
      <c r="BZ530">
        <f>IF(E530=1,VLOOKUP(D530,'2015'!$F$12:$AX$1887,45,FALSE),"-")</f>
        <v>0</v>
      </c>
      <c r="CG530" s="2" t="s">
        <v>37</v>
      </c>
      <c r="CH530" s="2" t="s">
        <v>37</v>
      </c>
      <c r="CI530" s="2" t="s">
        <v>37</v>
      </c>
      <c r="CK530" s="2" t="s">
        <v>9</v>
      </c>
      <c r="CL530" s="21" t="s">
        <v>10</v>
      </c>
      <c r="CM530" s="21" t="s">
        <v>10</v>
      </c>
    </row>
    <row r="531" spans="1:94" ht="15.75" thickBot="1" x14ac:dyDescent="0.3">
      <c r="A531" s="50"/>
      <c r="B531" s="50"/>
      <c r="C531" s="50" t="str">
        <f t="shared" si="126"/>
        <v>412_1_820</v>
      </c>
      <c r="D531" s="51" t="str">
        <f t="shared" si="127"/>
        <v>412_1</v>
      </c>
      <c r="E531" s="224">
        <f>IFERROR(VLOOKUP(C531,'2015'!$C$12:$D$1887,2,FALSE),0)</f>
        <v>1</v>
      </c>
      <c r="F531" s="51">
        <f>IFERROR(K531-IFERROR(VLOOKUP(D531,'2015'!$F$12:$I$1887,4,FALSE),"ei löydy"),"ei löydy")</f>
        <v>0</v>
      </c>
      <c r="G531" s="224">
        <f>IFERROR(VLOOKUP(Työfile_2024!C531,Liikennemalli!$D$6:$G$1921,4,FALSE),0)</f>
        <v>1</v>
      </c>
      <c r="H531" s="225">
        <f>K531-IFERROR(VLOOKUP(Työfile_2024!D531,Liikennemalli!$C$6:$H$1921,6,FALSE),"ei löydy")</f>
        <v>0</v>
      </c>
      <c r="I531" s="80">
        <v>412</v>
      </c>
      <c r="J531" s="52">
        <v>1</v>
      </c>
      <c r="K531" s="52">
        <v>820</v>
      </c>
      <c r="L531" s="53"/>
      <c r="M531" s="54"/>
      <c r="N531" s="54"/>
      <c r="O531" s="54"/>
      <c r="P531" s="54"/>
      <c r="Q531" s="55"/>
      <c r="R531" s="55"/>
      <c r="S531" s="55"/>
      <c r="T531" s="55"/>
      <c r="U531" s="52"/>
      <c r="V531" s="56">
        <v>4521</v>
      </c>
      <c r="W531" s="56">
        <v>296</v>
      </c>
      <c r="X531" s="56">
        <v>4350</v>
      </c>
      <c r="Y531" s="56">
        <f>VLOOKUP(D531,Liikennemalli24!$D$2:$F$1804,2,FALSE)</f>
        <v>459</v>
      </c>
      <c r="Z531" s="148">
        <f>VLOOKUP(D531,Liikennemalli24!$D$2:$F$1804,3,FALSE)</f>
        <v>0.54600000000000004</v>
      </c>
      <c r="AA531" s="178">
        <f>IF(G531=1,VLOOKUP(C531,Liikennemalli!$D$6:$H$1921,2,FALSE),"-")</f>
        <v>806.74760635740495</v>
      </c>
      <c r="AB531" s="198">
        <f>IF(G531=1,VLOOKUP(C531,Liikennemalli!$D$6:$H$1921,3,FALSE),"-")</f>
        <v>0.55408757842067002</v>
      </c>
      <c r="AC531" s="51">
        <f>IF(E531=1,VLOOKUP(Työfile_2024!D531,'2015'!$F$12:$X$1887,18,FALSE),"-")</f>
        <v>0</v>
      </c>
      <c r="AD531" s="51">
        <f>IF(E531=1,VLOOKUP(Työfile_2024!D531,'2015'!$F$12:$X$1887,19,FALSE),"-")</f>
        <v>0</v>
      </c>
      <c r="AI531" s="128" t="str">
        <f>IF(E531=1,VLOOKUP(Työfile_2024!D531,'2015'!$F$12:$AB$1887,20,FALSE),"-")</f>
        <v>2 000-4 000</v>
      </c>
      <c r="AJ531" s="128" t="str">
        <f>IF(E531=1,VLOOKUP(Työfile_2024!D531,'2015'!$F$12:$AB$1887,21,FALSE),"-")</f>
        <v>0-1 000</v>
      </c>
      <c r="AK531" s="128" t="str">
        <f>IF(E531=1,VLOOKUP(Työfile_2024!D531,'2015'!$F$12:$AB$1887,22,FALSE),"-")</f>
        <v>40-60 %</v>
      </c>
      <c r="AL531" s="128" t="str">
        <f>IF(E531=1,VLOOKUP(Työfile_2024!D531,'2015'!$F$12:$AB$1887,23,FALSE),"-")</f>
        <v>40-60 %</v>
      </c>
      <c r="AM531" s="56">
        <f>VLOOKUP(Työfile_2024!D531,Tmatkat_20km_tarkasteltava_verk!$C$2:$D$1804,2,FALSE)</f>
        <v>412</v>
      </c>
      <c r="AN531" s="148">
        <f t="shared" si="124"/>
        <v>9.1130280911302805E-2</v>
      </c>
      <c r="AO531" s="178">
        <f>IF(E531=1,VLOOKUP(Työfile_2024!D531,'2015'!$F$12:$AC$1887,24,FALSE),"-")</f>
        <v>722</v>
      </c>
      <c r="AP531" s="63" t="str">
        <f>VLOOKUP(D531,Tarkasteltava_verkko_2024_harva!$E$2:$I$1804,5,FALSE)</f>
        <v>tiivis</v>
      </c>
      <c r="AQ531" s="52" t="str">
        <f>VLOOKUP(D531,Tarkasteltava_verkko_2024_harva!$E$2:$I$1804,4,FALSE)</f>
        <v>harva</v>
      </c>
      <c r="AR531" s="148">
        <v>0.54634146341463419</v>
      </c>
      <c r="AS531" s="170" t="str">
        <f>IFERROR(VLOOKUP(C531,'2015'!$C$12:$AG$1887,30,FALSE),"-")</f>
        <v>kyllä</v>
      </c>
      <c r="AT531" s="148">
        <v>0.67560975609756102</v>
      </c>
      <c r="AU531" s="170">
        <f>IFERROR(VLOOKUP(C531,'2015'!$C$12:$AG$1887,31,FALSE),"-")</f>
        <v>0</v>
      </c>
      <c r="AV531" s="106"/>
      <c r="AW531" s="63">
        <f>IFERROR(VLOOKUP(C531,Merkittävyysluokitus!$A$2:$J$1705,10,FALSE),"-")</f>
        <v>2</v>
      </c>
      <c r="AX531" s="175">
        <f>IFERROR(VLOOKUP(C531,Merkittävyysluokitus!$A$2:$J$1705,6,FALSE),"-")</f>
        <v>12.148698630136986</v>
      </c>
      <c r="AY531" s="175">
        <f>IFERROR(VLOOKUP(C531,Merkittävyysluokitus!$A$2:$J$1705,7,FALSE),"-")</f>
        <v>4.9749999999999996</v>
      </c>
      <c r="AZ531" s="175">
        <f>IFERROR(VLOOKUP(C531,Merkittävyysluokitus!$A$2:$J$1705,8,FALSE),"-")</f>
        <v>5.3403652968036521</v>
      </c>
      <c r="BA531" s="175">
        <f>IFERROR(VLOOKUP(C531,Merkittävyysluokitus!$A$2:$J$1705,9,FALSE),"-")</f>
        <v>1.8333333333333333</v>
      </c>
      <c r="BB531" s="203"/>
      <c r="BC531" s="203" t="str">
        <f t="shared" si="125"/>
        <v/>
      </c>
      <c r="BD531" s="39" t="str">
        <f t="shared" si="119"/>
        <v>musta</v>
      </c>
      <c r="BE531" s="68" t="str">
        <f t="shared" si="120"/>
        <v>musta</v>
      </c>
      <c r="BF531" s="68" t="str">
        <f t="shared" si="121"/>
        <v>punainen</v>
      </c>
      <c r="BG531" s="68" t="str">
        <f t="shared" si="122"/>
        <v>musta</v>
      </c>
      <c r="BH531" s="208" t="str">
        <f t="shared" si="123"/>
        <v>punainen</v>
      </c>
      <c r="BI531" s="39"/>
      <c r="BJ531" s="39" t="str">
        <f>IF(F531="ei löydy","uusi tie",IF(E531=0,"tieosoite muuttunut",IF(E531=1,VLOOKUP(D531,'2015'!$F$12:$AL$1887,31,FALSE),"-")))</f>
        <v>punainen</v>
      </c>
      <c r="BK531" s="67" t="str">
        <f>IF(E531=1,VLOOKUP(D531,'2015'!$F$12:$AL$1887,32,FALSE),"-")</f>
        <v>musta</v>
      </c>
      <c r="BL531" s="39" t="str">
        <f>IF(F531="ei löydy","uusi tie",IF(E531=0,"tieosoite muuttunut",IF(E531=1,VLOOKUP(D531,'2015'!$F$12:$AL$1887,33,FALSE),"-")))</f>
        <v>musta</v>
      </c>
      <c r="BM531" s="39"/>
      <c r="BN531" s="217" t="str">
        <f>VLOOKUP(D531,'2015'!$F$12:$AL$1887,33,FALSE)</f>
        <v>musta</v>
      </c>
      <c r="BO531" s="39"/>
      <c r="BP531" s="115"/>
      <c r="BQ531" s="26" t="s">
        <v>9</v>
      </c>
      <c r="BS531" s="5"/>
      <c r="BU531" s="37"/>
      <c r="BV531" s="30"/>
      <c r="BX531">
        <f>IF(E531=1,VLOOKUP(D531,'2015'!$F$12:$AX$1887,43,FALSE),"-")</f>
        <v>0</v>
      </c>
      <c r="BY531">
        <f>IF(E531=1,VLOOKUP(D531,'2015'!$F$12:$AX$1887,44,FALSE),"-")</f>
        <v>0</v>
      </c>
      <c r="BZ531">
        <f>IF(E531=1,VLOOKUP(D531,'2015'!$F$12:$AX$1887,45,FALSE),"-")</f>
        <v>0</v>
      </c>
      <c r="CG531" s="2" t="s">
        <v>37</v>
      </c>
      <c r="CH531" s="2" t="s">
        <v>37</v>
      </c>
      <c r="CI531" s="2" t="s">
        <v>37</v>
      </c>
      <c r="CK531" s="2" t="s">
        <v>9</v>
      </c>
      <c r="CL531" s="21" t="s">
        <v>10</v>
      </c>
      <c r="CM531" s="21" t="s">
        <v>10</v>
      </c>
    </row>
    <row r="532" spans="1:94" ht="15.75" thickBot="1" x14ac:dyDescent="0.3">
      <c r="A532" s="50"/>
      <c r="B532" s="50"/>
      <c r="C532" s="50" t="str">
        <f t="shared" si="126"/>
        <v>413_1_10251</v>
      </c>
      <c r="D532" s="51" t="str">
        <f t="shared" si="127"/>
        <v>413_1</v>
      </c>
      <c r="E532" s="224">
        <f>IFERROR(VLOOKUP(C532,'2015'!$C$12:$D$1887,2,FALSE),0)</f>
        <v>0</v>
      </c>
      <c r="F532" s="51">
        <f>IFERROR(K532-IFERROR(VLOOKUP(D532,'2015'!$F$12:$I$1887,4,FALSE),"ei löydy"),"ei löydy")</f>
        <v>4559</v>
      </c>
      <c r="G532" s="224">
        <f>IFERROR(VLOOKUP(Työfile_2024!C532,Liikennemalli!$D$6:$G$1921,4,FALSE),0)</f>
        <v>1</v>
      </c>
      <c r="H532" s="225">
        <f>K532-IFERROR(VLOOKUP(Työfile_2024!D532,Liikennemalli!$C$6:$H$1921,6,FALSE),"ei löydy")</f>
        <v>0</v>
      </c>
      <c r="I532" s="80">
        <v>413</v>
      </c>
      <c r="J532" s="52">
        <v>1</v>
      </c>
      <c r="K532" s="52">
        <v>10251</v>
      </c>
      <c r="L532" s="53"/>
      <c r="M532" s="54"/>
      <c r="N532" s="54"/>
      <c r="O532" s="54"/>
      <c r="P532" s="54"/>
      <c r="Q532" s="55"/>
      <c r="R532" s="55"/>
      <c r="S532" s="55"/>
      <c r="T532" s="55"/>
      <c r="U532" s="52"/>
      <c r="V532" s="56">
        <v>945</v>
      </c>
      <c r="W532" s="56">
        <v>125</v>
      </c>
      <c r="X532" s="56">
        <v>1007</v>
      </c>
      <c r="Y532" s="56">
        <f>VLOOKUP(D532,Liikennemalli24!$D$2:$F$1804,2,FALSE)</f>
        <v>229</v>
      </c>
      <c r="Z532" s="148">
        <f>VLOOKUP(D532,Liikennemalli24!$D$2:$F$1804,3,FALSE)</f>
        <v>0.48699999999999999</v>
      </c>
      <c r="AA532" s="178">
        <f>IF(G532=1,VLOOKUP(C532,Liikennemalli!$D$6:$H$1921,2,FALSE),"-")</f>
        <v>452.64919773926903</v>
      </c>
      <c r="AB532" s="198">
        <f>IF(G532=1,VLOOKUP(C532,Liikennemalli!$D$6:$H$1921,3,FALSE),"-")</f>
        <v>0.69189415934691101</v>
      </c>
      <c r="AC532" s="51" t="str">
        <f>IF(E532=1,VLOOKUP(Työfile_2024!D532,'2015'!$F$12:$X$1887,18,FALSE),"-")</f>
        <v>-</v>
      </c>
      <c r="AD532" s="51" t="str">
        <f>IF(E532=1,VLOOKUP(Työfile_2024!D532,'2015'!$F$12:$X$1887,19,FALSE),"-")</f>
        <v>-</v>
      </c>
      <c r="AI532" s="128" t="str">
        <f>IF(E532=1,VLOOKUP(Työfile_2024!D532,'2015'!$F$12:$AB$1887,20,FALSE),"-")</f>
        <v>-</v>
      </c>
      <c r="AJ532" s="128" t="str">
        <f>IF(E532=1,VLOOKUP(Työfile_2024!D532,'2015'!$F$12:$AB$1887,21,FALSE),"-")</f>
        <v>-</v>
      </c>
      <c r="AK532" s="128" t="str">
        <f>IF(E532=1,VLOOKUP(Työfile_2024!D532,'2015'!$F$12:$AB$1887,22,FALSE),"-")</f>
        <v>-</v>
      </c>
      <c r="AL532" s="128" t="str">
        <f>IF(E532=1,VLOOKUP(Työfile_2024!D532,'2015'!$F$12:$AB$1887,23,FALSE),"-")</f>
        <v>-</v>
      </c>
      <c r="AM532" s="56">
        <f>VLOOKUP(Työfile_2024!D532,Tmatkat_20km_tarkasteltava_verk!$C$2:$D$1804,2,FALSE)</f>
        <v>147</v>
      </c>
      <c r="AN532" s="148">
        <f t="shared" si="124"/>
        <v>0.15555555555555556</v>
      </c>
      <c r="AO532" s="178" t="str">
        <f>IF(E532=1,VLOOKUP(Työfile_2024!D532,'2015'!$F$12:$AC$1887,24,FALSE),"-")</f>
        <v>-</v>
      </c>
      <c r="AP532" s="63" t="str">
        <f>VLOOKUP(D532,Tarkasteltava_verkko_2024_harva!$E$2:$I$1804,5,FALSE)</f>
        <v>tiivis</v>
      </c>
      <c r="AQ532" s="52">
        <f>VLOOKUP(D532,Tarkasteltava_verkko_2024_harva!$E$2:$I$1804,4,FALSE)</f>
        <v>0</v>
      </c>
      <c r="AR532" s="148">
        <v>5.3945956492049557E-2</v>
      </c>
      <c r="AS532" s="170" t="str">
        <f>IFERROR(VLOOKUP(C532,'2015'!$C$12:$AG$1887,30,FALSE),"-")</f>
        <v>-</v>
      </c>
      <c r="AT532" s="148">
        <v>8.7211003804506873E-2</v>
      </c>
      <c r="AU532" s="170" t="str">
        <f>IFERROR(VLOOKUP(C532,'2015'!$C$12:$AG$1887,31,FALSE),"-")</f>
        <v>-</v>
      </c>
      <c r="AV532" s="106"/>
      <c r="AW532" s="63">
        <f>IFERROR(VLOOKUP(C532,Merkittävyysluokitus!$A$2:$J$1705,10,FALSE),"-")</f>
        <v>3</v>
      </c>
      <c r="AX532" s="175">
        <f>IFERROR(VLOOKUP(C532,Merkittävyysluokitus!$A$2:$J$1705,6,FALSE),"-")</f>
        <v>10.248607305936071</v>
      </c>
      <c r="AY532" s="175">
        <f>IFERROR(VLOOKUP(C532,Merkittävyysluokitus!$A$2:$J$1705,7,FALSE),"-")</f>
        <v>3.3616666666666664</v>
      </c>
      <c r="AZ532" s="175">
        <f>IFERROR(VLOOKUP(C532,Merkittävyysluokitus!$A$2:$J$1705,8,FALSE),"-")</f>
        <v>5.2202739726027394</v>
      </c>
      <c r="BA532" s="175">
        <f>IFERROR(VLOOKUP(C532,Merkittävyysluokitus!$A$2:$J$1705,9,FALSE),"-")</f>
        <v>1.6666666666666665</v>
      </c>
      <c r="BB532" s="203"/>
      <c r="BC532" s="203" t="str">
        <f t="shared" si="125"/>
        <v>tieosoite muuttunut</v>
      </c>
      <c r="BD532" s="39" t="str">
        <f t="shared" si="119"/>
        <v>musta</v>
      </c>
      <c r="BE532" s="68" t="str">
        <f t="shared" si="120"/>
        <v>musta</v>
      </c>
      <c r="BF532" s="68" t="str">
        <f t="shared" si="121"/>
        <v>musta</v>
      </c>
      <c r="BG532" s="68" t="str">
        <f t="shared" si="122"/>
        <v>musta</v>
      </c>
      <c r="BH532" s="208" t="str">
        <f t="shared" si="123"/>
        <v>musta</v>
      </c>
      <c r="BI532" s="39"/>
      <c r="BJ532" s="39" t="str">
        <f>IF(F532="ei löydy","uusi tie",IF(E532=0,"tieosoite muuttunut",IF(E532=1,VLOOKUP(D532,'2015'!$F$12:$AL$1887,31,FALSE),"-")))</f>
        <v>tieosoite muuttunut</v>
      </c>
      <c r="BK532" s="67" t="str">
        <f>IF(E532=1,VLOOKUP(D532,'2015'!$F$12:$AL$1887,32,FALSE),"-")</f>
        <v>-</v>
      </c>
      <c r="BL532" s="39" t="str">
        <f>IF(F532="ei löydy","uusi tie",IF(E532=0,"tieosoite muuttunut",IF(E532=1,VLOOKUP(D532,'2015'!$F$12:$AL$1887,33,FALSE),"-")))</f>
        <v>tieosoite muuttunut</v>
      </c>
      <c r="BM532" s="39"/>
      <c r="BN532" s="217" t="str">
        <f>VLOOKUP(D532,'2015'!$F$12:$AL$1887,33,FALSE)</f>
        <v>punainen</v>
      </c>
      <c r="BO532" s="39"/>
      <c r="BP532" s="115"/>
      <c r="BQ532" s="26" t="s">
        <v>9</v>
      </c>
      <c r="BS532" s="5"/>
      <c r="BU532" s="37"/>
      <c r="BV532" s="30"/>
      <c r="BX532" t="str">
        <f>IF(E532=1,VLOOKUP(D532,'2015'!$F$12:$AX$1887,43,FALSE),"-")</f>
        <v>-</v>
      </c>
      <c r="BY532" t="str">
        <f>IF(E532=1,VLOOKUP(D532,'2015'!$F$12:$AX$1887,44,FALSE),"-")</f>
        <v>-</v>
      </c>
      <c r="BZ532" t="str">
        <f>IF(E532=1,VLOOKUP(D532,'2015'!$F$12:$AX$1887,45,FALSE),"-")</f>
        <v>-</v>
      </c>
      <c r="CG532" s="2" t="s">
        <v>37</v>
      </c>
      <c r="CH532" s="2" t="s">
        <v>37</v>
      </c>
      <c r="CI532" s="2" t="s">
        <v>37</v>
      </c>
      <c r="CK532" s="2" t="s">
        <v>9</v>
      </c>
      <c r="CL532" s="21" t="s">
        <v>10</v>
      </c>
      <c r="CM532" s="21" t="s">
        <v>10</v>
      </c>
    </row>
    <row r="533" spans="1:94" ht="15.75" thickBot="1" x14ac:dyDescent="0.3">
      <c r="A533" s="50"/>
      <c r="B533" s="50"/>
      <c r="C533" s="50" t="str">
        <f t="shared" si="126"/>
        <v>413_3_6177</v>
      </c>
      <c r="D533" s="51" t="str">
        <f t="shared" si="127"/>
        <v>413_3</v>
      </c>
      <c r="E533" s="224">
        <f>IFERROR(VLOOKUP(C533,'2015'!$C$12:$D$1887,2,FALSE),0)</f>
        <v>1</v>
      </c>
      <c r="F533" s="51">
        <f>IFERROR(K533-IFERROR(VLOOKUP(D533,'2015'!$F$12:$I$1887,4,FALSE),"ei löydy"),"ei löydy")</f>
        <v>0</v>
      </c>
      <c r="G533" s="224">
        <f>IFERROR(VLOOKUP(Työfile_2024!C533,Liikennemalli!$D$6:$G$1921,4,FALSE),0)</f>
        <v>1</v>
      </c>
      <c r="H533" s="225">
        <f>K533-IFERROR(VLOOKUP(Työfile_2024!D533,Liikennemalli!$C$6:$H$1921,6,FALSE),"ei löydy")</f>
        <v>0</v>
      </c>
      <c r="I533" s="80">
        <v>413</v>
      </c>
      <c r="J533" s="52">
        <v>3</v>
      </c>
      <c r="K533" s="52">
        <v>6177</v>
      </c>
      <c r="L533" s="53"/>
      <c r="M533" s="54"/>
      <c r="N533" s="54"/>
      <c r="O533" s="54"/>
      <c r="P533" s="54"/>
      <c r="Q533" s="55"/>
      <c r="R533" s="55"/>
      <c r="S533" s="55"/>
      <c r="T533" s="55"/>
      <c r="U533" s="52"/>
      <c r="V533" s="56">
        <v>924.42107819329772</v>
      </c>
      <c r="W533" s="56">
        <v>99.276347741622146</v>
      </c>
      <c r="X533" s="56">
        <v>958.41087906750852</v>
      </c>
      <c r="Y533" s="56">
        <f>VLOOKUP(D533,Liikennemalli24!$D$2:$F$1804,2,FALSE)</f>
        <v>393</v>
      </c>
      <c r="Z533" s="57">
        <f>VLOOKUP(D533,Liikennemalli24!$D$2:$F$1804,3,FALSE)</f>
        <v>0.59299999999999997</v>
      </c>
      <c r="AA533" s="178">
        <f>IF(G533=1,VLOOKUP(C533,Liikennemalli!$D$6:$H$1921,2,FALSE),"-")</f>
        <v>508.67639193237</v>
      </c>
      <c r="AB533" s="197">
        <f>IF(G533=1,VLOOKUP(C533,Liikennemalli!$D$6:$H$1921,3,FALSE),"-")</f>
        <v>0.70967586478122902</v>
      </c>
      <c r="AC533" s="134">
        <f>IF(E533=1,VLOOKUP(Työfile_2024!D533,'2015'!$F$12:$X$1887,18,FALSE),"-")</f>
        <v>0</v>
      </c>
      <c r="AD533" s="127">
        <f>IF(E533=1,VLOOKUP(Työfile_2024!D533,'2015'!$F$12:$X$1887,19,FALSE),"-")</f>
        <v>0</v>
      </c>
      <c r="AI533" s="127">
        <f>IF(E533=1,VLOOKUP(Työfile_2024!D533,'2015'!$F$12:$AB$1887,20,FALSE),"-")</f>
        <v>0</v>
      </c>
      <c r="AJ533" s="127" t="str">
        <f>IF(E533=1,VLOOKUP(Työfile_2024!D533,'2015'!$F$12:$AB$1887,21,FALSE),"-")</f>
        <v>0-1 000</v>
      </c>
      <c r="AK533" s="127">
        <f>IF(E533=1,VLOOKUP(Työfile_2024!D533,'2015'!$F$12:$AB$1887,22,FALSE),"-")</f>
        <v>0</v>
      </c>
      <c r="AL533" s="127" t="str">
        <f>IF(E533=1,VLOOKUP(Työfile_2024!D533,'2015'!$F$12:$AB$1887,23,FALSE),"-")</f>
        <v>80-100 %</v>
      </c>
      <c r="AM533" s="56">
        <f>VLOOKUP(Työfile_2024!D533,Tmatkat_20km_tarkasteltava_verk!$C$2:$D$1804,2,FALSE)</f>
        <v>138</v>
      </c>
      <c r="AN533" s="148">
        <f t="shared" si="124"/>
        <v>0.1492826194202638</v>
      </c>
      <c r="AO533" s="178">
        <f>IF(E533=1,VLOOKUP(Työfile_2024!D533,'2015'!$F$12:$AC$1887,24,FALSE),"-")</f>
        <v>135</v>
      </c>
      <c r="AP533" s="52" t="str">
        <f>VLOOKUP(D533,Tarkasteltava_verkko_2024_harva!$E$2:$I$1804,5,FALSE)</f>
        <v>tiivis</v>
      </c>
      <c r="AQ533" s="52">
        <f>VLOOKUP(D533,Tarkasteltava_verkko_2024_harva!$E$2:$I$1804,4,FALSE)</f>
        <v>0</v>
      </c>
      <c r="AR533" s="148">
        <v>0</v>
      </c>
      <c r="AS533" s="170">
        <f>IFERROR(VLOOKUP(C533,'2015'!$C$12:$AG$1887,30,FALSE),"-")</f>
        <v>0</v>
      </c>
      <c r="AT533" s="148">
        <v>0</v>
      </c>
      <c r="AU533" s="170">
        <f>IFERROR(VLOOKUP(C533,'2015'!$C$12:$AG$1887,31,FALSE),"-")</f>
        <v>0</v>
      </c>
      <c r="AV533" s="106"/>
      <c r="AW533" s="63">
        <f>IFERROR(VLOOKUP(C533,Merkittävyysluokitus!$A$2:$J$1705,10,FALSE),"-")</f>
        <v>3</v>
      </c>
      <c r="AX533" s="175">
        <f>IFERROR(VLOOKUP(C533,Merkittävyysluokitus!$A$2:$J$1705,6,FALSE),"-")</f>
        <v>9.3770075268173336</v>
      </c>
      <c r="AY533" s="175">
        <f>IFERROR(VLOOKUP(C533,Merkittävyysluokitus!$A$2:$J$1705,7,FALSE),"-")</f>
        <v>3.2732632345798924</v>
      </c>
      <c r="AZ533" s="175">
        <f>IFERROR(VLOOKUP(C533,Merkittävyysluokitus!$A$2:$J$1705,8,FALSE),"-")</f>
        <v>4.6037442922374421</v>
      </c>
      <c r="BA533" s="175">
        <f>IFERROR(VLOOKUP(C533,Merkittävyysluokitus!$A$2:$J$1705,9,FALSE),"-")</f>
        <v>1.5</v>
      </c>
      <c r="BB533" s="203"/>
      <c r="BC533" s="203" t="str">
        <f t="shared" si="125"/>
        <v>muutos</v>
      </c>
      <c r="BD533" s="39" t="str">
        <f t="shared" si="119"/>
        <v>musta</v>
      </c>
      <c r="BE533" s="68" t="str">
        <f t="shared" si="120"/>
        <v>musta</v>
      </c>
      <c r="BF533" s="68" t="str">
        <f t="shared" si="121"/>
        <v>musta</v>
      </c>
      <c r="BG533" s="68" t="str">
        <f t="shared" si="122"/>
        <v>musta</v>
      </c>
      <c r="BH533" s="208" t="str">
        <f t="shared" si="123"/>
        <v>musta</v>
      </c>
      <c r="BI533" s="39"/>
      <c r="BJ533" s="39" t="str">
        <f>IF(F533="ei löydy","uusi tie",IF(E533=0,"tieosoite muuttunut",IF(E533=1,VLOOKUP(D533,'2015'!$F$12:$AL$1887,31,FALSE),"-")))</f>
        <v>punainen</v>
      </c>
      <c r="BK533" s="67" t="str">
        <f>IF(E533=1,VLOOKUP(D533,'2015'!$F$12:$AL$1887,32,FALSE),"-")</f>
        <v>punainen</v>
      </c>
      <c r="BL533" s="39" t="str">
        <f>IF(F533="ei löydy","uusi tie",IF(E533=0,"tieosoite muuttunut",IF(E533=1,VLOOKUP(D533,'2015'!$F$12:$AL$1887,33,FALSE),"-")))</f>
        <v>punainen</v>
      </c>
      <c r="BM533" s="39"/>
      <c r="BN533" s="217" t="str">
        <f>VLOOKUP(D533,'2015'!$F$12:$AL$1887,33,FALSE)</f>
        <v>punainen</v>
      </c>
      <c r="BO533" s="39"/>
      <c r="BP533" s="115" t="s">
        <v>51</v>
      </c>
      <c r="BQ533" s="30"/>
      <c r="BS533" s="5"/>
      <c r="BU533" s="37"/>
      <c r="BV533" s="30" t="s">
        <v>51</v>
      </c>
      <c r="BX533">
        <f>IF(E533=1,VLOOKUP(D533,'2015'!$F$12:$AX$1887,43,FALSE),"-")</f>
        <v>0</v>
      </c>
      <c r="BY533">
        <f>IF(E533=1,VLOOKUP(D533,'2015'!$F$12:$AX$1887,44,FALSE),"-")</f>
        <v>0</v>
      </c>
      <c r="BZ533">
        <f>IF(E533=1,VLOOKUP(D533,'2015'!$F$12:$AX$1887,45,FALSE),"-")</f>
        <v>0</v>
      </c>
      <c r="CA533" s="31">
        <f>SUM(CB533:CE533)</f>
        <v>1</v>
      </c>
      <c r="CB533" s="31">
        <f>IF(AD533&gt;0.59999,10,IF(AD533&gt;0.39999,1,0))</f>
        <v>0</v>
      </c>
      <c r="CC533" s="31">
        <f>IF(AC533&gt;1999,10,IF(AC533&gt;999,1,0))</f>
        <v>0</v>
      </c>
      <c r="CD533" s="31">
        <f>IF(AM533&gt;499,10,IF(AM533&gt;99,1,0))</f>
        <v>1</v>
      </c>
      <c r="CE533" s="31">
        <f>IF(AQ533="osa seud. yht",10,IF(AP533="osa seud. yht",1,0))</f>
        <v>0</v>
      </c>
      <c r="CO533" s="32" t="s">
        <v>34</v>
      </c>
      <c r="CP533" s="2" t="s">
        <v>35</v>
      </c>
    </row>
    <row r="534" spans="1:94" ht="15.75" thickBot="1" x14ac:dyDescent="0.3">
      <c r="A534" s="50"/>
      <c r="B534" s="50"/>
      <c r="C534" s="50" t="str">
        <f t="shared" si="126"/>
        <v>413_4_3993</v>
      </c>
      <c r="D534" s="51" t="str">
        <f t="shared" si="127"/>
        <v>413_4</v>
      </c>
      <c r="E534" s="224">
        <f>IFERROR(VLOOKUP(C534,'2015'!$C$12:$D$1887,2,FALSE),0)</f>
        <v>1</v>
      </c>
      <c r="F534" s="51">
        <f>IFERROR(K534-IFERROR(VLOOKUP(D534,'2015'!$F$12:$I$1887,4,FALSE),"ei löydy"),"ei löydy")</f>
        <v>0</v>
      </c>
      <c r="G534" s="224">
        <f>IFERROR(VLOOKUP(Työfile_2024!C534,Liikennemalli!$D$6:$G$1921,4,FALSE),0)</f>
        <v>1</v>
      </c>
      <c r="H534" s="225">
        <f>K534-IFERROR(VLOOKUP(Työfile_2024!D534,Liikennemalli!$C$6:$H$1921,6,FALSE),"ei löydy")</f>
        <v>0</v>
      </c>
      <c r="I534" s="80">
        <v>413</v>
      </c>
      <c r="J534" s="52">
        <v>4</v>
      </c>
      <c r="K534" s="52">
        <v>3993</v>
      </c>
      <c r="L534" s="53"/>
      <c r="M534" s="54"/>
      <c r="N534" s="54"/>
      <c r="O534" s="54"/>
      <c r="P534" s="54"/>
      <c r="Q534" s="55"/>
      <c r="R534" s="55"/>
      <c r="S534" s="55"/>
      <c r="T534" s="55"/>
      <c r="U534" s="52"/>
      <c r="V534" s="56">
        <v>1075.6363636363637</v>
      </c>
      <c r="W534" s="56">
        <v>82.757575757575751</v>
      </c>
      <c r="X534" s="56">
        <v>1122.121212121212</v>
      </c>
      <c r="Y534" s="56">
        <f>VLOOKUP(D534,Liikennemalli24!$D$2:$F$1804,2,FALSE)</f>
        <v>368</v>
      </c>
      <c r="Z534" s="57">
        <f>VLOOKUP(D534,Liikennemalli24!$D$2:$F$1804,3,FALSE)</f>
        <v>0.52900000000000003</v>
      </c>
      <c r="AA534" s="178">
        <f>IF(G534=1,VLOOKUP(C534,Liikennemalli!$D$6:$H$1921,2,FALSE),"-")</f>
        <v>442.97595480606401</v>
      </c>
      <c r="AB534" s="197">
        <f>IF(G534=1,VLOOKUP(C534,Liikennemalli!$D$6:$H$1921,3,FALSE),"-")</f>
        <v>0.58689525749186799</v>
      </c>
      <c r="AC534" s="134">
        <f>IF(E534=1,VLOOKUP(Työfile_2024!D534,'2015'!$F$12:$X$1887,18,FALSE),"-")</f>
        <v>0</v>
      </c>
      <c r="AD534" s="127">
        <f>IF(E534=1,VLOOKUP(Työfile_2024!D534,'2015'!$F$12:$X$1887,19,FALSE),"-")</f>
        <v>0</v>
      </c>
      <c r="AI534" s="127">
        <f>IF(E534=1,VLOOKUP(Työfile_2024!D534,'2015'!$F$12:$AB$1887,20,FALSE),"-")</f>
        <v>0</v>
      </c>
      <c r="AJ534" s="127" t="str">
        <f>IF(E534=1,VLOOKUP(Työfile_2024!D534,'2015'!$F$12:$AB$1887,21,FALSE),"-")</f>
        <v>0-1 000</v>
      </c>
      <c r="AK534" s="127">
        <f>IF(E534=1,VLOOKUP(Työfile_2024!D534,'2015'!$F$12:$AB$1887,22,FALSE),"-")</f>
        <v>0</v>
      </c>
      <c r="AL534" s="127" t="str">
        <f>IF(E534=1,VLOOKUP(Työfile_2024!D534,'2015'!$F$12:$AB$1887,23,FALSE),"-")</f>
        <v>80-100 %</v>
      </c>
      <c r="AM534" s="56">
        <f>VLOOKUP(Työfile_2024!D534,Tmatkat_20km_tarkasteltava_verk!$C$2:$D$1804,2,FALSE)</f>
        <v>136</v>
      </c>
      <c r="AN534" s="148">
        <f t="shared" si="124"/>
        <v>0.12643678160919539</v>
      </c>
      <c r="AO534" s="178">
        <f>IF(E534=1,VLOOKUP(Työfile_2024!D534,'2015'!$F$12:$AC$1887,24,FALSE),"-")</f>
        <v>146</v>
      </c>
      <c r="AP534" s="52" t="str">
        <f>VLOOKUP(D534,Tarkasteltava_verkko_2024_harva!$E$2:$I$1804,5,FALSE)</f>
        <v>tiivis</v>
      </c>
      <c r="AQ534" s="52">
        <f>VLOOKUP(D534,Tarkasteltava_verkko_2024_harva!$E$2:$I$1804,4,FALSE)</f>
        <v>0</v>
      </c>
      <c r="AR534" s="148">
        <v>0.47082394189832205</v>
      </c>
      <c r="AS534" s="170">
        <f>IFERROR(VLOOKUP(C534,'2015'!$C$12:$AG$1887,30,FALSE),"-")</f>
        <v>0</v>
      </c>
      <c r="AT534" s="148">
        <v>0.4320060105184072</v>
      </c>
      <c r="AU534" s="170">
        <f>IFERROR(VLOOKUP(C534,'2015'!$C$12:$AG$1887,31,FALSE),"-")</f>
        <v>0</v>
      </c>
      <c r="AV534" s="106"/>
      <c r="AW534" s="63">
        <f>IFERROR(VLOOKUP(C534,Merkittävyysluokitus!$A$2:$J$1705,10,FALSE),"-")</f>
        <v>3</v>
      </c>
      <c r="AX534" s="175">
        <f>IFERROR(VLOOKUP(C534,Merkittävyysluokitus!$A$2:$J$1705,6,FALSE),"-")</f>
        <v>9.0172831050228304</v>
      </c>
      <c r="AY534" s="175">
        <f>IFERROR(VLOOKUP(C534,Merkittävyysluokitus!$A$2:$J$1705,7,FALSE),"-")</f>
        <v>3.6166666666666663</v>
      </c>
      <c r="AZ534" s="175">
        <f>IFERROR(VLOOKUP(C534,Merkittävyysluokitus!$A$2:$J$1705,8,FALSE),"-")</f>
        <v>3.4006164383561641</v>
      </c>
      <c r="BA534" s="175">
        <f>IFERROR(VLOOKUP(C534,Merkittävyysluokitus!$A$2:$J$1705,9,FALSE),"-")</f>
        <v>2</v>
      </c>
      <c r="BB534" s="203"/>
      <c r="BC534" s="203" t="str">
        <f t="shared" si="125"/>
        <v>muutos</v>
      </c>
      <c r="BD534" s="39" t="str">
        <f t="shared" si="119"/>
        <v>musta</v>
      </c>
      <c r="BE534" s="68" t="str">
        <f t="shared" si="120"/>
        <v>musta</v>
      </c>
      <c r="BF534" s="68" t="str">
        <f t="shared" si="121"/>
        <v>musta</v>
      </c>
      <c r="BG534" s="68" t="str">
        <f t="shared" si="122"/>
        <v>musta</v>
      </c>
      <c r="BH534" s="208" t="str">
        <f t="shared" si="123"/>
        <v>musta</v>
      </c>
      <c r="BI534" s="39"/>
      <c r="BJ534" s="39" t="str">
        <f>IF(F534="ei löydy","uusi tie",IF(E534=0,"tieosoite muuttunut",IF(E534=1,VLOOKUP(D534,'2015'!$F$12:$AL$1887,31,FALSE),"-")))</f>
        <v>punainen</v>
      </c>
      <c r="BK534" s="67" t="str">
        <f>IF(E534=1,VLOOKUP(D534,'2015'!$F$12:$AL$1887,32,FALSE),"-")</f>
        <v>punainen/musta</v>
      </c>
      <c r="BL534" s="39" t="str">
        <f>IF(F534="ei löydy","uusi tie",IF(E534=0,"tieosoite muuttunut",IF(E534=1,VLOOKUP(D534,'2015'!$F$12:$AL$1887,33,FALSE),"-")))</f>
        <v>punainen/musta</v>
      </c>
      <c r="BM534" s="39"/>
      <c r="BN534" s="217" t="str">
        <f>VLOOKUP(D534,'2015'!$F$12:$AL$1887,33,FALSE)</f>
        <v>punainen/musta</v>
      </c>
      <c r="BO534" s="39"/>
      <c r="BP534" s="115" t="s">
        <v>51</v>
      </c>
      <c r="BQ534" s="30"/>
      <c r="BS534" s="5"/>
      <c r="BU534" s="37"/>
      <c r="BV534" s="30" t="s">
        <v>51</v>
      </c>
      <c r="BX534">
        <f>IF(E534=1,VLOOKUP(D534,'2015'!$F$12:$AX$1887,43,FALSE),"-")</f>
        <v>0</v>
      </c>
      <c r="BY534">
        <f>IF(E534=1,VLOOKUP(D534,'2015'!$F$12:$AX$1887,44,FALSE),"-")</f>
        <v>0</v>
      </c>
      <c r="BZ534">
        <f>IF(E534=1,VLOOKUP(D534,'2015'!$F$12:$AX$1887,45,FALSE),"-")</f>
        <v>0</v>
      </c>
      <c r="CA534" s="31">
        <f>SUM(CB534:CE534)</f>
        <v>1</v>
      </c>
      <c r="CB534" s="31">
        <f>IF(AD534&gt;0.59999,10,IF(AD534&gt;0.39999,1,0))</f>
        <v>0</v>
      </c>
      <c r="CC534" s="31">
        <f>IF(AC534&gt;1999,10,IF(AC534&gt;999,1,0))</f>
        <v>0</v>
      </c>
      <c r="CD534" s="31">
        <f>IF(AM534&gt;499,10,IF(AM534&gt;99,1,0))</f>
        <v>1</v>
      </c>
      <c r="CE534" s="31">
        <f>IF(AQ534="osa seud. yht",10,IF(AP534="osa seud. yht",1,0))</f>
        <v>0</v>
      </c>
      <c r="CO534" s="32" t="s">
        <v>34</v>
      </c>
      <c r="CP534" s="2" t="s">
        <v>35</v>
      </c>
    </row>
    <row r="535" spans="1:94" ht="15.75" thickBot="1" x14ac:dyDescent="0.3">
      <c r="A535" s="50"/>
      <c r="B535" s="50"/>
      <c r="C535" s="50" t="str">
        <f t="shared" si="126"/>
        <v>415_1_1060</v>
      </c>
      <c r="D535" s="51" t="str">
        <f t="shared" si="127"/>
        <v>415_1</v>
      </c>
      <c r="E535" s="224">
        <f>IFERROR(VLOOKUP(C535,'2015'!$C$12:$D$1887,2,FALSE),0)</f>
        <v>1</v>
      </c>
      <c r="F535" s="51">
        <f>IFERROR(K535-IFERROR(VLOOKUP(D535,'2015'!$F$12:$I$1887,4,FALSE),"ei löydy"),"ei löydy")</f>
        <v>0</v>
      </c>
      <c r="G535" s="224">
        <f>IFERROR(VLOOKUP(Työfile_2024!C535,Liikennemalli!$D$6:$G$1921,4,FALSE),0)</f>
        <v>1</v>
      </c>
      <c r="H535" s="225">
        <f>K535-IFERROR(VLOOKUP(Työfile_2024!D535,Liikennemalli!$C$6:$H$1921,6,FALSE),"ei löydy")</f>
        <v>0</v>
      </c>
      <c r="I535" s="80">
        <v>415</v>
      </c>
      <c r="J535" s="52">
        <v>1</v>
      </c>
      <c r="K535" s="52">
        <v>1060</v>
      </c>
      <c r="L535" s="53"/>
      <c r="M535" s="54"/>
      <c r="N535" s="54"/>
      <c r="O535" s="54"/>
      <c r="P535" s="54"/>
      <c r="Q535" s="55"/>
      <c r="R535" s="55"/>
      <c r="S535" s="55"/>
      <c r="T535" s="55"/>
      <c r="U535" s="52"/>
      <c r="V535" s="56">
        <v>315</v>
      </c>
      <c r="W535" s="56">
        <v>29</v>
      </c>
      <c r="X535" s="56">
        <v>338</v>
      </c>
      <c r="Y535" s="56">
        <f>VLOOKUP(D535,Liikennemalli24!$D$2:$F$1804,2,FALSE)</f>
        <v>39</v>
      </c>
      <c r="Z535" s="148">
        <f>VLOOKUP(D535,Liikennemalli24!$D$2:$F$1804,3,FALSE)</f>
        <v>0.57499999999999996</v>
      </c>
      <c r="AA535" s="178">
        <f>IF(G535=1,VLOOKUP(C535,Liikennemalli!$D$6:$H$1921,2,FALSE),"-")</f>
        <v>70.803701560442093</v>
      </c>
      <c r="AB535" s="198">
        <f>IF(G535=1,VLOOKUP(C535,Liikennemalli!$D$6:$H$1921,3,FALSE),"-")</f>
        <v>0.40005830867730402</v>
      </c>
      <c r="AC535" s="51">
        <f>IF(E535=1,VLOOKUP(Työfile_2024!D535,'2015'!$F$12:$X$1887,18,FALSE),"-")</f>
        <v>0</v>
      </c>
      <c r="AD535" s="51">
        <f>IF(E535=1,VLOOKUP(Työfile_2024!D535,'2015'!$F$12:$X$1887,19,FALSE),"-")</f>
        <v>0</v>
      </c>
      <c r="AI535" s="128">
        <f>IF(E535=1,VLOOKUP(Työfile_2024!D535,'2015'!$F$12:$AB$1887,20,FALSE),"-")</f>
        <v>0</v>
      </c>
      <c r="AJ535" s="128">
        <f>IF(E535=1,VLOOKUP(Työfile_2024!D535,'2015'!$F$12:$AB$1887,21,FALSE),"-")</f>
        <v>0</v>
      </c>
      <c r="AK535" s="128">
        <f>IF(E535=1,VLOOKUP(Työfile_2024!D535,'2015'!$F$12:$AB$1887,22,FALSE),"-")</f>
        <v>0</v>
      </c>
      <c r="AL535" s="128">
        <f>IF(E535=1,VLOOKUP(Työfile_2024!D535,'2015'!$F$12:$AB$1887,23,FALSE),"-")</f>
        <v>0</v>
      </c>
      <c r="AM535" s="56">
        <f>VLOOKUP(Työfile_2024!D535,Tmatkat_20km_tarkasteltava_verk!$C$2:$D$1804,2,FALSE)</f>
        <v>24</v>
      </c>
      <c r="AN535" s="148">
        <f t="shared" si="124"/>
        <v>7.6190476190476197E-2</v>
      </c>
      <c r="AO535" s="178">
        <f>IF(E535=1,VLOOKUP(Työfile_2024!D535,'2015'!$F$12:$AC$1887,24,FALSE),"-")</f>
        <v>60</v>
      </c>
      <c r="AP535" s="63">
        <f>VLOOKUP(D535,Tarkasteltava_verkko_2024_harva!$E$2:$I$1804,5,FALSE)</f>
        <v>0</v>
      </c>
      <c r="AQ535" s="63">
        <f>VLOOKUP(D535,Tarkasteltava_verkko_2024_harva!$E$2:$I$1804,4,FALSE)</f>
        <v>0</v>
      </c>
      <c r="AR535" s="148">
        <v>0</v>
      </c>
      <c r="AS535" s="170">
        <f>IFERROR(VLOOKUP(C535,'2015'!$C$12:$AG$1887,30,FALSE),"-")</f>
        <v>0</v>
      </c>
      <c r="AT535" s="148">
        <v>0</v>
      </c>
      <c r="AU535" s="170">
        <f>IFERROR(VLOOKUP(C535,'2015'!$C$12:$AG$1887,31,FALSE),"-")</f>
        <v>0</v>
      </c>
      <c r="AV535" s="106"/>
      <c r="AW535" s="63">
        <f>IFERROR(VLOOKUP(C535,Merkittävyysluokitus!$A$2:$J$1705,10,FALSE),"-")</f>
        <v>3</v>
      </c>
      <c r="AX535" s="175">
        <f>IFERROR(VLOOKUP(C535,Merkittävyysluokitus!$A$2:$J$1705,6,FALSE),"-")</f>
        <v>5.4512633181126322</v>
      </c>
      <c r="AY535" s="175">
        <f>IFERROR(VLOOKUP(C535,Merkittävyysluokitus!$A$2:$J$1705,7,FALSE),"-")</f>
        <v>1.1733333333333333</v>
      </c>
      <c r="AZ535" s="175">
        <f>IFERROR(VLOOKUP(C535,Merkittävyysluokitus!$A$2:$J$1705,8,FALSE),"-")</f>
        <v>3.1112633181126328</v>
      </c>
      <c r="BA535" s="175">
        <f>IFERROR(VLOOKUP(C535,Merkittävyysluokitus!$A$2:$J$1705,9,FALSE),"-")</f>
        <v>1.1666666666666665</v>
      </c>
      <c r="BB535" s="203"/>
      <c r="BC535" s="203" t="str">
        <f t="shared" si="125"/>
        <v/>
      </c>
      <c r="BD535" s="39" t="str">
        <f t="shared" si="119"/>
        <v>musta</v>
      </c>
      <c r="BE535" s="68" t="str">
        <f t="shared" si="120"/>
        <v>musta</v>
      </c>
      <c r="BF535" s="68" t="str">
        <f t="shared" si="121"/>
        <v>musta</v>
      </c>
      <c r="BG535" s="68" t="str">
        <f t="shared" si="122"/>
        <v>musta</v>
      </c>
      <c r="BH535" s="208" t="str">
        <f t="shared" si="123"/>
        <v>musta</v>
      </c>
      <c r="BI535" s="39"/>
      <c r="BJ535" s="39" t="str">
        <f>IF(F535="ei löydy","uusi tie",IF(E535=0,"tieosoite muuttunut",IF(E535=1,VLOOKUP(D535,'2015'!$F$12:$AL$1887,31,FALSE),"-")))</f>
        <v>punainen</v>
      </c>
      <c r="BK535" s="67" t="str">
        <f>IF(E535=1,VLOOKUP(D535,'2015'!$F$12:$AL$1887,32,FALSE),"-")</f>
        <v>punainen</v>
      </c>
      <c r="BL535" s="39" t="str">
        <f>IF(F535="ei löydy","uusi tie",IF(E535=0,"tieosoite muuttunut",IF(E535=1,VLOOKUP(D535,'2015'!$F$12:$AL$1887,33,FALSE),"-")))</f>
        <v>musta</v>
      </c>
      <c r="BM535" s="39"/>
      <c r="BN535" s="217" t="str">
        <f>VLOOKUP(D535,'2015'!$F$12:$AL$1887,33,FALSE)</f>
        <v>musta</v>
      </c>
      <c r="BO535" s="39"/>
      <c r="BP535" s="115"/>
      <c r="BQ535" s="26" t="s">
        <v>9</v>
      </c>
      <c r="BS535" s="5"/>
      <c r="BU535" s="37"/>
      <c r="BV535" s="30"/>
      <c r="BX535">
        <f>IF(E535=1,VLOOKUP(D535,'2015'!$F$12:$AX$1887,43,FALSE),"-")</f>
        <v>0</v>
      </c>
      <c r="BY535">
        <f>IF(E535=1,VLOOKUP(D535,'2015'!$F$12:$AX$1887,44,FALSE),"-")</f>
        <v>0</v>
      </c>
      <c r="BZ535">
        <f>IF(E535=1,VLOOKUP(D535,'2015'!$F$12:$AX$1887,45,FALSE),"-")</f>
        <v>0</v>
      </c>
      <c r="CG535" s="2" t="s">
        <v>9</v>
      </c>
      <c r="CH535" s="2" t="s">
        <v>9</v>
      </c>
      <c r="CI535" s="21" t="s">
        <v>10</v>
      </c>
      <c r="CK535" s="2" t="s">
        <v>9</v>
      </c>
      <c r="CL535" s="2" t="s">
        <v>9</v>
      </c>
      <c r="CM535" s="2" t="s">
        <v>9</v>
      </c>
    </row>
    <row r="536" spans="1:94" ht="15.75" thickBot="1" x14ac:dyDescent="0.3">
      <c r="A536" s="50"/>
      <c r="B536" s="50"/>
      <c r="C536" s="50" t="str">
        <f t="shared" si="126"/>
        <v>423_1_4778</v>
      </c>
      <c r="D536" s="51" t="str">
        <f t="shared" si="127"/>
        <v>423_1</v>
      </c>
      <c r="E536" s="224">
        <f>IFERROR(VLOOKUP(C536,'2015'!$C$12:$D$1887,2,FALSE),0)</f>
        <v>1</v>
      </c>
      <c r="F536" s="51">
        <f>IFERROR(K536-IFERROR(VLOOKUP(D536,'2015'!$F$12:$I$1887,4,FALSE),"ei löydy"),"ei löydy")</f>
        <v>0</v>
      </c>
      <c r="G536" s="224">
        <f>IFERROR(VLOOKUP(Työfile_2024!C536,Liikennemalli!$D$6:$G$1921,4,FALSE),0)</f>
        <v>1</v>
      </c>
      <c r="H536" s="225">
        <f>K536-IFERROR(VLOOKUP(Työfile_2024!D536,Liikennemalli!$C$6:$H$1921,6,FALSE),"ei löydy")</f>
        <v>0</v>
      </c>
      <c r="I536" s="80">
        <v>423</v>
      </c>
      <c r="J536" s="52">
        <v>1</v>
      </c>
      <c r="K536" s="52">
        <v>4778</v>
      </c>
      <c r="L536" s="53"/>
      <c r="M536" s="54"/>
      <c r="N536" s="54"/>
      <c r="O536" s="54"/>
      <c r="P536" s="54"/>
      <c r="Q536" s="55"/>
      <c r="R536" s="55"/>
      <c r="S536" s="55"/>
      <c r="T536" s="55"/>
      <c r="U536" s="52"/>
      <c r="V536" s="56">
        <v>655</v>
      </c>
      <c r="W536" s="56">
        <v>49</v>
      </c>
      <c r="X536" s="56">
        <v>668</v>
      </c>
      <c r="Y536" s="56">
        <f>VLOOKUP(D536,Liikennemalli24!$D$2:$F$1804,2,FALSE)</f>
        <v>52</v>
      </c>
      <c r="Z536" s="148">
        <f>VLOOKUP(D536,Liikennemalli24!$D$2:$F$1804,3,FALSE)</f>
        <v>0.20499999999999999</v>
      </c>
      <c r="AA536" s="178">
        <f>IF(G536=1,VLOOKUP(C536,Liikennemalli!$D$6:$H$1921,2,FALSE),"-")</f>
        <v>140.92283169656</v>
      </c>
      <c r="AB536" s="198">
        <f>IF(G536=1,VLOOKUP(C536,Liikennemalli!$D$6:$H$1921,3,FALSE),"-")</f>
        <v>0.41961110257218798</v>
      </c>
      <c r="AC536" s="51">
        <f>IF(E536=1,VLOOKUP(Työfile_2024!D536,'2015'!$F$12:$X$1887,18,FALSE),"-")</f>
        <v>0</v>
      </c>
      <c r="AD536" s="51">
        <f>IF(E536=1,VLOOKUP(Työfile_2024!D536,'2015'!$F$12:$X$1887,19,FALSE),"-")</f>
        <v>0</v>
      </c>
      <c r="AI536" s="128">
        <f>IF(E536=1,VLOOKUP(Työfile_2024!D536,'2015'!$F$12:$AB$1887,20,FALSE),"-")</f>
        <v>0</v>
      </c>
      <c r="AJ536" s="128" t="str">
        <f>IF(E536=1,VLOOKUP(Työfile_2024!D536,'2015'!$F$12:$AB$1887,21,FALSE),"-")</f>
        <v>0-1 000</v>
      </c>
      <c r="AK536" s="128">
        <f>IF(E536=1,VLOOKUP(Työfile_2024!D536,'2015'!$F$12:$AB$1887,22,FALSE),"-")</f>
        <v>0</v>
      </c>
      <c r="AL536" s="128" t="str">
        <f>IF(E536=1,VLOOKUP(Työfile_2024!D536,'2015'!$F$12:$AB$1887,23,FALSE),"-")</f>
        <v>80-100 %</v>
      </c>
      <c r="AM536" s="56">
        <f>VLOOKUP(Työfile_2024!D536,Tmatkat_20km_tarkasteltava_verk!$C$2:$D$1804,2,FALSE)</f>
        <v>69</v>
      </c>
      <c r="AN536" s="148">
        <f t="shared" si="124"/>
        <v>0.10534351145038168</v>
      </c>
      <c r="AO536" s="178">
        <f>IF(E536=1,VLOOKUP(Työfile_2024!D536,'2015'!$F$12:$AC$1887,24,FALSE),"-")</f>
        <v>96</v>
      </c>
      <c r="AP536" s="63" t="str">
        <f>VLOOKUP(D536,Tarkasteltava_verkko_2024_harva!$E$2:$I$1804,5,FALSE)</f>
        <v>tiivis</v>
      </c>
      <c r="AQ536" s="63">
        <f>VLOOKUP(D536,Tarkasteltava_verkko_2024_harva!$E$2:$I$1804,4,FALSE)</f>
        <v>0</v>
      </c>
      <c r="AR536" s="148">
        <v>0</v>
      </c>
      <c r="AS536" s="170">
        <f>IFERROR(VLOOKUP(C536,'2015'!$C$12:$AG$1887,30,FALSE),"-")</f>
        <v>0</v>
      </c>
      <c r="AT536" s="148">
        <v>0</v>
      </c>
      <c r="AU536" s="170">
        <f>IFERROR(VLOOKUP(C536,'2015'!$C$12:$AG$1887,31,FALSE),"-")</f>
        <v>0</v>
      </c>
      <c r="AV536" s="106"/>
      <c r="AW536" s="63">
        <f>IFERROR(VLOOKUP(C536,Merkittävyysluokitus!$A$2:$J$1705,10,FALSE),"-")</f>
        <v>3</v>
      </c>
      <c r="AX536" s="175">
        <f>IFERROR(VLOOKUP(C536,Merkittävyysluokitus!$A$2:$J$1705,6,FALSE),"-")</f>
        <v>7.8667732115677316</v>
      </c>
      <c r="AY536" s="175">
        <f>IFERROR(VLOOKUP(C536,Merkittävyysluokitus!$A$2:$J$1705,7,FALSE),"-")</f>
        <v>2.1549999999999998</v>
      </c>
      <c r="AZ536" s="175">
        <f>IFERROR(VLOOKUP(C536,Merkittävyysluokitus!$A$2:$J$1705,8,FALSE),"-")</f>
        <v>4.8784398782343992</v>
      </c>
      <c r="BA536" s="175">
        <f>IFERROR(VLOOKUP(C536,Merkittävyysluokitus!$A$2:$J$1705,9,FALSE),"-")</f>
        <v>0.83333333333333326</v>
      </c>
      <c r="BB536" s="203"/>
      <c r="BC536" s="203" t="str">
        <f t="shared" si="125"/>
        <v/>
      </c>
      <c r="BD536" s="39" t="str">
        <f t="shared" si="119"/>
        <v>pinkki</v>
      </c>
      <c r="BE536" s="68" t="str">
        <f t="shared" si="120"/>
        <v>musta</v>
      </c>
      <c r="BF536" s="68" t="str">
        <f t="shared" si="121"/>
        <v>musta</v>
      </c>
      <c r="BG536" s="68" t="str">
        <f t="shared" si="122"/>
        <v>musta</v>
      </c>
      <c r="BH536" s="208" t="str">
        <f t="shared" si="123"/>
        <v>musta</v>
      </c>
      <c r="BI536" s="39"/>
      <c r="BJ536" s="39" t="str">
        <f>IF(F536="ei löydy","uusi tie",IF(E536=0,"tieosoite muuttunut",IF(E536=1,VLOOKUP(D536,'2015'!$F$12:$AL$1887,31,FALSE),"-")))</f>
        <v>punainen</v>
      </c>
      <c r="BK536" s="67" t="str">
        <f>IF(E536=1,VLOOKUP(D536,'2015'!$F$12:$AL$1887,32,FALSE),"-")</f>
        <v>punainen</v>
      </c>
      <c r="BL536" s="39" t="str">
        <f>IF(F536="ei löydy","uusi tie",IF(E536=0,"tieosoite muuttunut",IF(E536=1,VLOOKUP(D536,'2015'!$F$12:$AL$1887,33,FALSE),"-")))</f>
        <v>pinkki</v>
      </c>
      <c r="BM536" s="39"/>
      <c r="BN536" s="217" t="str">
        <f>VLOOKUP(D536,'2015'!$F$12:$AL$1887,33,FALSE)</f>
        <v>pinkki</v>
      </c>
      <c r="BO536" s="39"/>
      <c r="BP536" s="115"/>
      <c r="BQ536" s="26" t="s">
        <v>9</v>
      </c>
      <c r="BS536" s="5"/>
      <c r="BU536" s="37"/>
      <c r="BV536" s="30"/>
      <c r="BX536">
        <f>IF(E536=1,VLOOKUP(D536,'2015'!$F$12:$AX$1887,43,FALSE),"-")</f>
        <v>0</v>
      </c>
      <c r="BY536">
        <f>IF(E536=1,VLOOKUP(D536,'2015'!$F$12:$AX$1887,44,FALSE),"-")</f>
        <v>0</v>
      </c>
      <c r="BZ536">
        <f>IF(E536=1,VLOOKUP(D536,'2015'!$F$12:$AX$1887,45,FALSE),"-")</f>
        <v>0</v>
      </c>
      <c r="CG536" s="2" t="s">
        <v>9</v>
      </c>
      <c r="CH536" s="2" t="s">
        <v>9</v>
      </c>
      <c r="CI536" s="21" t="s">
        <v>10</v>
      </c>
      <c r="CK536" s="2" t="s">
        <v>9</v>
      </c>
      <c r="CL536" s="2" t="s">
        <v>9</v>
      </c>
      <c r="CM536" s="2" t="s">
        <v>9</v>
      </c>
    </row>
    <row r="537" spans="1:94" ht="15.75" thickBot="1" x14ac:dyDescent="0.3">
      <c r="A537" s="50"/>
      <c r="B537" s="50"/>
      <c r="C537" s="50" t="str">
        <f t="shared" si="126"/>
        <v>423_2_3305</v>
      </c>
      <c r="D537" s="51" t="str">
        <f t="shared" si="127"/>
        <v>423_2</v>
      </c>
      <c r="E537" s="224">
        <f>IFERROR(VLOOKUP(C537,'2015'!$C$12:$D$1887,2,FALSE),0)</f>
        <v>1</v>
      </c>
      <c r="F537" s="51">
        <f>IFERROR(K537-IFERROR(VLOOKUP(D537,'2015'!$F$12:$I$1887,4,FALSE),"ei löydy"),"ei löydy")</f>
        <v>0</v>
      </c>
      <c r="G537" s="224">
        <f>IFERROR(VLOOKUP(Työfile_2024!C537,Liikennemalli!$D$6:$G$1921,4,FALSE),0)</f>
        <v>1</v>
      </c>
      <c r="H537" s="225">
        <f>K537-IFERROR(VLOOKUP(Työfile_2024!D537,Liikennemalli!$C$6:$H$1921,6,FALSE),"ei löydy")</f>
        <v>0</v>
      </c>
      <c r="I537" s="80">
        <v>423</v>
      </c>
      <c r="J537" s="52">
        <v>2</v>
      </c>
      <c r="K537" s="52">
        <v>3305</v>
      </c>
      <c r="L537" s="53"/>
      <c r="M537" s="54"/>
      <c r="N537" s="54"/>
      <c r="O537" s="54"/>
      <c r="P537" s="54"/>
      <c r="Q537" s="55"/>
      <c r="R537" s="55"/>
      <c r="S537" s="55"/>
      <c r="T537" s="55"/>
      <c r="U537" s="52"/>
      <c r="V537" s="56">
        <v>403</v>
      </c>
      <c r="W537" s="56">
        <v>36</v>
      </c>
      <c r="X537" s="56">
        <v>411</v>
      </c>
      <c r="Y537" s="56">
        <f>VLOOKUP(D537,Liikennemalli24!$D$2:$F$1804,2,FALSE)</f>
        <v>45</v>
      </c>
      <c r="Z537" s="148">
        <f>VLOOKUP(D537,Liikennemalli24!$D$2:$F$1804,3,FALSE)</f>
        <v>0.189</v>
      </c>
      <c r="AA537" s="178">
        <f>IF(G537=1,VLOOKUP(C537,Liikennemalli!$D$6:$H$1921,2,FALSE),"-")</f>
        <v>118.684590602863</v>
      </c>
      <c r="AB537" s="198">
        <f>IF(G537=1,VLOOKUP(C537,Liikennemalli!$D$6:$H$1921,3,FALSE),"-")</f>
        <v>0.50914995431569599</v>
      </c>
      <c r="AC537" s="51">
        <f>IF(E537=1,VLOOKUP(Työfile_2024!D537,'2015'!$F$12:$X$1887,18,FALSE),"-")</f>
        <v>0</v>
      </c>
      <c r="AD537" s="51">
        <f>IF(E537=1,VLOOKUP(Työfile_2024!D537,'2015'!$F$12:$X$1887,19,FALSE),"-")</f>
        <v>0</v>
      </c>
      <c r="AI537" s="128">
        <f>IF(E537=1,VLOOKUP(Työfile_2024!D537,'2015'!$F$12:$AB$1887,20,FALSE),"-")</f>
        <v>0</v>
      </c>
      <c r="AJ537" s="128" t="str">
        <f>IF(E537=1,VLOOKUP(Työfile_2024!D537,'2015'!$F$12:$AB$1887,21,FALSE),"-")</f>
        <v>0-1 000</v>
      </c>
      <c r="AK537" s="128">
        <f>IF(E537=1,VLOOKUP(Työfile_2024!D537,'2015'!$F$12:$AB$1887,22,FALSE),"-")</f>
        <v>0</v>
      </c>
      <c r="AL537" s="128" t="str">
        <f>IF(E537=1,VLOOKUP(Työfile_2024!D537,'2015'!$F$12:$AB$1887,23,FALSE),"-")</f>
        <v>80-100 %</v>
      </c>
      <c r="AM537" s="56">
        <f>VLOOKUP(Työfile_2024!D537,Tmatkat_20km_tarkasteltava_verk!$C$2:$D$1804,2,FALSE)</f>
        <v>62</v>
      </c>
      <c r="AN537" s="148">
        <f t="shared" si="124"/>
        <v>0.15384615384615385</v>
      </c>
      <c r="AO537" s="178">
        <f>IF(E537=1,VLOOKUP(Työfile_2024!D537,'2015'!$F$12:$AC$1887,24,FALSE),"-")</f>
        <v>85</v>
      </c>
      <c r="AP537" s="63" t="str">
        <f>VLOOKUP(D537,Tarkasteltava_verkko_2024_harva!$E$2:$I$1804,5,FALSE)</f>
        <v>tiivis</v>
      </c>
      <c r="AQ537" s="63">
        <f>VLOOKUP(D537,Tarkasteltava_verkko_2024_harva!$E$2:$I$1804,4,FALSE)</f>
        <v>0</v>
      </c>
      <c r="AR537" s="148">
        <v>0</v>
      </c>
      <c r="AS537" s="170">
        <f>IFERROR(VLOOKUP(C537,'2015'!$C$12:$AG$1887,30,FALSE),"-")</f>
        <v>0</v>
      </c>
      <c r="AT537" s="148">
        <v>0</v>
      </c>
      <c r="AU537" s="170">
        <f>IFERROR(VLOOKUP(C537,'2015'!$C$12:$AG$1887,31,FALSE),"-")</f>
        <v>0</v>
      </c>
      <c r="AV537" s="106"/>
      <c r="AW537" s="63">
        <f>IFERROR(VLOOKUP(C537,Merkittävyysluokitus!$A$2:$J$1705,10,FALSE),"-")</f>
        <v>3</v>
      </c>
      <c r="AX537" s="175">
        <f>IFERROR(VLOOKUP(C537,Merkittävyysluokitus!$A$2:$J$1705,6,FALSE),"-")</f>
        <v>4.8208797564687975</v>
      </c>
      <c r="AY537" s="175">
        <f>IFERROR(VLOOKUP(C537,Merkittävyysluokitus!$A$2:$J$1705,7,FALSE),"-")</f>
        <v>1.3656666666666664</v>
      </c>
      <c r="AZ537" s="175">
        <f>IFERROR(VLOOKUP(C537,Merkittävyysluokitus!$A$2:$J$1705,8,FALSE),"-")</f>
        <v>2.6218797564687977</v>
      </c>
      <c r="BA537" s="175">
        <f>IFERROR(VLOOKUP(C537,Merkittävyysluokitus!$A$2:$J$1705,9,FALSE),"-")</f>
        <v>0.83333333333333326</v>
      </c>
      <c r="BB537" s="203"/>
      <c r="BC537" s="203" t="str">
        <f t="shared" si="125"/>
        <v/>
      </c>
      <c r="BD537" s="39" t="str">
        <f t="shared" si="119"/>
        <v>pinkki</v>
      </c>
      <c r="BE537" s="68" t="str">
        <f t="shared" si="120"/>
        <v>musta</v>
      </c>
      <c r="BF537" s="68" t="str">
        <f t="shared" si="121"/>
        <v>musta</v>
      </c>
      <c r="BG537" s="68" t="str">
        <f t="shared" si="122"/>
        <v>musta</v>
      </c>
      <c r="BH537" s="208" t="str">
        <f t="shared" si="123"/>
        <v>musta</v>
      </c>
      <c r="BI537" s="39"/>
      <c r="BJ537" s="39" t="str">
        <f>IF(F537="ei löydy","uusi tie",IF(E537=0,"tieosoite muuttunut",IF(E537=1,VLOOKUP(D537,'2015'!$F$12:$AL$1887,31,FALSE),"-")))</f>
        <v>punainen</v>
      </c>
      <c r="BK537" s="67" t="str">
        <f>IF(E537=1,VLOOKUP(D537,'2015'!$F$12:$AL$1887,32,FALSE),"-")</f>
        <v>punainen</v>
      </c>
      <c r="BL537" s="39" t="str">
        <f>IF(F537="ei löydy","uusi tie",IF(E537=0,"tieosoite muuttunut",IF(E537=1,VLOOKUP(D537,'2015'!$F$12:$AL$1887,33,FALSE),"-")))</f>
        <v>pinkki</v>
      </c>
      <c r="BM537" s="39"/>
      <c r="BN537" s="217" t="str">
        <f>VLOOKUP(D537,'2015'!$F$12:$AL$1887,33,FALSE)</f>
        <v>pinkki</v>
      </c>
      <c r="BO537" s="39"/>
      <c r="BP537" s="115"/>
      <c r="BQ537" s="26" t="s">
        <v>9</v>
      </c>
      <c r="BS537" s="5"/>
      <c r="BU537" s="37"/>
      <c r="BV537" s="30"/>
      <c r="BX537">
        <f>IF(E537=1,VLOOKUP(D537,'2015'!$F$12:$AX$1887,43,FALSE),"-")</f>
        <v>0</v>
      </c>
      <c r="BY537">
        <f>IF(E537=1,VLOOKUP(D537,'2015'!$F$12:$AX$1887,44,FALSE),"-")</f>
        <v>0</v>
      </c>
      <c r="BZ537">
        <f>IF(E537=1,VLOOKUP(D537,'2015'!$F$12:$AX$1887,45,FALSE),"-")</f>
        <v>0</v>
      </c>
      <c r="CG537" s="2" t="s">
        <v>9</v>
      </c>
      <c r="CH537" s="2" t="s">
        <v>9</v>
      </c>
      <c r="CI537" s="21" t="s">
        <v>10</v>
      </c>
      <c r="CK537" s="2" t="s">
        <v>9</v>
      </c>
      <c r="CL537" s="2" t="s">
        <v>9</v>
      </c>
      <c r="CM537" s="2" t="s">
        <v>9</v>
      </c>
    </row>
    <row r="538" spans="1:94" ht="15.75" thickBot="1" x14ac:dyDescent="0.3">
      <c r="A538" s="50"/>
      <c r="B538" s="50"/>
      <c r="C538" s="50" t="str">
        <f t="shared" si="126"/>
        <v>423_3_4382</v>
      </c>
      <c r="D538" s="51" t="str">
        <f t="shared" si="127"/>
        <v>423_3</v>
      </c>
      <c r="E538" s="224">
        <f>IFERROR(VLOOKUP(C538,'2015'!$C$12:$D$1887,2,FALSE),0)</f>
        <v>1</v>
      </c>
      <c r="F538" s="51">
        <f>IFERROR(K538-IFERROR(VLOOKUP(D538,'2015'!$F$12:$I$1887,4,FALSE),"ei löydy"),"ei löydy")</f>
        <v>0</v>
      </c>
      <c r="G538" s="224">
        <f>IFERROR(VLOOKUP(Työfile_2024!C538,Liikennemalli!$D$6:$G$1921,4,FALSE),0)</f>
        <v>1</v>
      </c>
      <c r="H538" s="225">
        <f>K538-IFERROR(VLOOKUP(Työfile_2024!D538,Liikennemalli!$C$6:$H$1921,6,FALSE),"ei löydy")</f>
        <v>0</v>
      </c>
      <c r="I538" s="80">
        <v>423</v>
      </c>
      <c r="J538" s="52">
        <v>3</v>
      </c>
      <c r="K538" s="52">
        <v>4382</v>
      </c>
      <c r="L538" s="53"/>
      <c r="M538" s="54"/>
      <c r="N538" s="54"/>
      <c r="O538" s="54"/>
      <c r="P538" s="54"/>
      <c r="Q538" s="55"/>
      <c r="R538" s="55"/>
      <c r="S538" s="55"/>
      <c r="T538" s="55"/>
      <c r="U538" s="52"/>
      <c r="V538" s="56">
        <v>403</v>
      </c>
      <c r="W538" s="56">
        <v>36</v>
      </c>
      <c r="X538" s="56">
        <v>411</v>
      </c>
      <c r="Y538" s="56">
        <f>VLOOKUP(D538,Liikennemalli24!$D$2:$F$1804,2,FALSE)</f>
        <v>36</v>
      </c>
      <c r="Z538" s="148">
        <f>VLOOKUP(D538,Liikennemalli24!$D$2:$F$1804,3,FALSE)</f>
        <v>0.31900000000000001</v>
      </c>
      <c r="AA538" s="178">
        <f>IF(G538=1,VLOOKUP(C538,Liikennemalli!$D$6:$H$1921,2,FALSE),"-")</f>
        <v>77.691308380690401</v>
      </c>
      <c r="AB538" s="198">
        <f>IF(G538=1,VLOOKUP(C538,Liikennemalli!$D$6:$H$1921,3,FALSE),"-")</f>
        <v>0.51171756752730102</v>
      </c>
      <c r="AC538" s="51">
        <f>IF(E538=1,VLOOKUP(Työfile_2024!D538,'2015'!$F$12:$X$1887,18,FALSE),"-")</f>
        <v>0</v>
      </c>
      <c r="AD538" s="51">
        <f>IF(E538=1,VLOOKUP(Työfile_2024!D538,'2015'!$F$12:$X$1887,19,FALSE),"-")</f>
        <v>0</v>
      </c>
      <c r="AI538" s="128">
        <f>IF(E538=1,VLOOKUP(Työfile_2024!D538,'2015'!$F$12:$AB$1887,20,FALSE),"-")</f>
        <v>0</v>
      </c>
      <c r="AJ538" s="128" t="str">
        <f>IF(E538=1,VLOOKUP(Työfile_2024!D538,'2015'!$F$12:$AB$1887,21,FALSE),"-")</f>
        <v>0-1 000</v>
      </c>
      <c r="AK538" s="128">
        <f>IF(E538=1,VLOOKUP(Työfile_2024!D538,'2015'!$F$12:$AB$1887,22,FALSE),"-")</f>
        <v>0</v>
      </c>
      <c r="AL538" s="128" t="str">
        <f>IF(E538=1,VLOOKUP(Työfile_2024!D538,'2015'!$F$12:$AB$1887,23,FALSE),"-")</f>
        <v>80-100 %</v>
      </c>
      <c r="AM538" s="56">
        <f>VLOOKUP(Työfile_2024!D538,Tmatkat_20km_tarkasteltava_verk!$C$2:$D$1804,2,FALSE)</f>
        <v>58</v>
      </c>
      <c r="AN538" s="148">
        <f t="shared" si="124"/>
        <v>0.14392059553349876</v>
      </c>
      <c r="AO538" s="178">
        <f>IF(E538=1,VLOOKUP(Työfile_2024!D538,'2015'!$F$12:$AC$1887,24,FALSE),"-")</f>
        <v>82</v>
      </c>
      <c r="AP538" s="63" t="str">
        <f>VLOOKUP(D538,Tarkasteltava_verkko_2024_harva!$E$2:$I$1804,5,FALSE)</f>
        <v>tiivis</v>
      </c>
      <c r="AQ538" s="63">
        <f>VLOOKUP(D538,Tarkasteltava_verkko_2024_harva!$E$2:$I$1804,4,FALSE)</f>
        <v>0</v>
      </c>
      <c r="AR538" s="148">
        <v>0</v>
      </c>
      <c r="AS538" s="170">
        <f>IFERROR(VLOOKUP(C538,'2015'!$C$12:$AG$1887,30,FALSE),"-")</f>
        <v>0</v>
      </c>
      <c r="AT538" s="148">
        <v>0</v>
      </c>
      <c r="AU538" s="170">
        <f>IFERROR(VLOOKUP(C538,'2015'!$C$12:$AG$1887,31,FALSE),"-")</f>
        <v>0</v>
      </c>
      <c r="AV538" s="106"/>
      <c r="AW538" s="63">
        <f>IFERROR(VLOOKUP(C538,Merkittävyysluokitus!$A$2:$J$1705,10,FALSE),"-")</f>
        <v>3</v>
      </c>
      <c r="AX538" s="175">
        <f>IFERROR(VLOOKUP(C538,Merkittävyysluokitus!$A$2:$J$1705,6,FALSE),"-")</f>
        <v>4.6445555555555549</v>
      </c>
      <c r="AY538" s="175">
        <f>IFERROR(VLOOKUP(C538,Merkittävyysluokitus!$A$2:$J$1705,7,FALSE),"-")</f>
        <v>1.3389999999999997</v>
      </c>
      <c r="AZ538" s="175">
        <f>IFERROR(VLOOKUP(C538,Merkittävyysluokitus!$A$2:$J$1705,8,FALSE),"-")</f>
        <v>2.4722222222222219</v>
      </c>
      <c r="BA538" s="175">
        <f>IFERROR(VLOOKUP(C538,Merkittävyysluokitus!$A$2:$J$1705,9,FALSE),"-")</f>
        <v>0.83333333333333326</v>
      </c>
      <c r="BB538" s="203"/>
      <c r="BC538" s="203" t="str">
        <f t="shared" si="125"/>
        <v/>
      </c>
      <c r="BD538" s="39" t="str">
        <f t="shared" si="119"/>
        <v>pinkki</v>
      </c>
      <c r="BE538" s="68" t="str">
        <f t="shared" si="120"/>
        <v>musta</v>
      </c>
      <c r="BF538" s="68" t="str">
        <f t="shared" si="121"/>
        <v>musta</v>
      </c>
      <c r="BG538" s="68" t="str">
        <f t="shared" si="122"/>
        <v>musta</v>
      </c>
      <c r="BH538" s="208" t="str">
        <f t="shared" si="123"/>
        <v>musta</v>
      </c>
      <c r="BI538" s="39"/>
      <c r="BJ538" s="39" t="str">
        <f>IF(F538="ei löydy","uusi tie",IF(E538=0,"tieosoite muuttunut",IF(E538=1,VLOOKUP(D538,'2015'!$F$12:$AL$1887,31,FALSE),"-")))</f>
        <v>punainen</v>
      </c>
      <c r="BK538" s="67" t="str">
        <f>IF(E538=1,VLOOKUP(D538,'2015'!$F$12:$AL$1887,32,FALSE),"-")</f>
        <v>punainen</v>
      </c>
      <c r="BL538" s="39" t="str">
        <f>IF(F538="ei löydy","uusi tie",IF(E538=0,"tieosoite muuttunut",IF(E538=1,VLOOKUP(D538,'2015'!$F$12:$AL$1887,33,FALSE),"-")))</f>
        <v>pinkki</v>
      </c>
      <c r="BM538" s="39"/>
      <c r="BN538" s="217" t="str">
        <f>VLOOKUP(D538,'2015'!$F$12:$AL$1887,33,FALSE)</f>
        <v>pinkki</v>
      </c>
      <c r="BO538" s="39"/>
      <c r="BP538" s="115"/>
      <c r="BQ538" s="26" t="s">
        <v>9</v>
      </c>
      <c r="BS538" s="5"/>
      <c r="BU538" s="37"/>
      <c r="BV538" s="30"/>
      <c r="BX538">
        <f>IF(E538=1,VLOOKUP(D538,'2015'!$F$12:$AX$1887,43,FALSE),"-")</f>
        <v>0</v>
      </c>
      <c r="BY538">
        <f>IF(E538=1,VLOOKUP(D538,'2015'!$F$12:$AX$1887,44,FALSE),"-")</f>
        <v>0</v>
      </c>
      <c r="BZ538">
        <f>IF(E538=1,VLOOKUP(D538,'2015'!$F$12:$AX$1887,45,FALSE),"-")</f>
        <v>0</v>
      </c>
      <c r="CG538" s="2" t="s">
        <v>9</v>
      </c>
      <c r="CH538" s="2" t="s">
        <v>9</v>
      </c>
      <c r="CI538" s="2" t="s">
        <v>9</v>
      </c>
      <c r="CK538" s="2" t="s">
        <v>9</v>
      </c>
      <c r="CL538" s="2" t="s">
        <v>9</v>
      </c>
      <c r="CM538" s="2" t="s">
        <v>9</v>
      </c>
    </row>
    <row r="539" spans="1:94" ht="15.75" thickBot="1" x14ac:dyDescent="0.3">
      <c r="A539" s="50"/>
      <c r="B539" s="50"/>
      <c r="C539" s="50" t="str">
        <f t="shared" si="126"/>
        <v>423_4_2928</v>
      </c>
      <c r="D539" s="51" t="str">
        <f t="shared" si="127"/>
        <v>423_4</v>
      </c>
      <c r="E539" s="224">
        <f>IFERROR(VLOOKUP(C539,'2015'!$C$12:$D$1887,2,FALSE),0)</f>
        <v>1</v>
      </c>
      <c r="F539" s="51">
        <f>IFERROR(K539-IFERROR(VLOOKUP(D539,'2015'!$F$12:$I$1887,4,FALSE),"ei löydy"),"ei löydy")</f>
        <v>0</v>
      </c>
      <c r="G539" s="224">
        <f>IFERROR(VLOOKUP(Työfile_2024!C539,Liikennemalli!$D$6:$G$1921,4,FALSE),0)</f>
        <v>1</v>
      </c>
      <c r="H539" s="225">
        <f>K539-IFERROR(VLOOKUP(Työfile_2024!D539,Liikennemalli!$C$6:$H$1921,6,FALSE),"ei löydy")</f>
        <v>0</v>
      </c>
      <c r="I539" s="80">
        <v>423</v>
      </c>
      <c r="J539" s="52">
        <v>4</v>
      </c>
      <c r="K539" s="52">
        <v>2928</v>
      </c>
      <c r="L539" s="53"/>
      <c r="M539" s="54"/>
      <c r="N539" s="54"/>
      <c r="O539" s="54"/>
      <c r="P539" s="54"/>
      <c r="Q539" s="55"/>
      <c r="R539" s="55"/>
      <c r="S539" s="55"/>
      <c r="T539" s="55"/>
      <c r="U539" s="52"/>
      <c r="V539" s="56">
        <v>255</v>
      </c>
      <c r="W539" s="56">
        <v>29</v>
      </c>
      <c r="X539" s="56">
        <v>264</v>
      </c>
      <c r="Y539" s="56">
        <f>VLOOKUP(D539,Liikennemalli24!$D$2:$F$1804,2,FALSE)</f>
        <v>89</v>
      </c>
      <c r="Z539" s="148">
        <f>VLOOKUP(D539,Liikennemalli24!$D$2:$F$1804,3,FALSE)</f>
        <v>0.91300000000000003</v>
      </c>
      <c r="AA539" s="178">
        <f>IF(G539=1,VLOOKUP(C539,Liikennemalli!$D$6:$H$1921,2,FALSE),"-")</f>
        <v>4.9789282510476598</v>
      </c>
      <c r="AB539" s="198">
        <f>IF(G539=1,VLOOKUP(C539,Liikennemalli!$D$6:$H$1921,3,FALSE),"-")</f>
        <v>0.30748239039482</v>
      </c>
      <c r="AC539" s="51">
        <f>IF(E539=1,VLOOKUP(Työfile_2024!D539,'2015'!$F$12:$X$1887,18,FALSE),"-")</f>
        <v>0</v>
      </c>
      <c r="AD539" s="51">
        <f>IF(E539=1,VLOOKUP(Työfile_2024!D539,'2015'!$F$12:$X$1887,19,FALSE),"-")</f>
        <v>0</v>
      </c>
      <c r="AI539" s="128">
        <f>IF(E539=1,VLOOKUP(Työfile_2024!D539,'2015'!$F$12:$AB$1887,20,FALSE),"-")</f>
        <v>0</v>
      </c>
      <c r="AJ539" s="128" t="str">
        <f>IF(E539=1,VLOOKUP(Työfile_2024!D539,'2015'!$F$12:$AB$1887,21,FALSE),"-")</f>
        <v>0-1 000</v>
      </c>
      <c r="AK539" s="128">
        <f>IF(E539=1,VLOOKUP(Työfile_2024!D539,'2015'!$F$12:$AB$1887,22,FALSE),"-")</f>
        <v>0</v>
      </c>
      <c r="AL539" s="128" t="str">
        <f>IF(E539=1,VLOOKUP(Työfile_2024!D539,'2015'!$F$12:$AB$1887,23,FALSE),"-")</f>
        <v>80-100 %</v>
      </c>
      <c r="AM539" s="56">
        <f>VLOOKUP(Työfile_2024!D539,Tmatkat_20km_tarkasteltava_verk!$C$2:$D$1804,2,FALSE)</f>
        <v>44</v>
      </c>
      <c r="AN539" s="148">
        <f t="shared" si="124"/>
        <v>0.17254901960784313</v>
      </c>
      <c r="AO539" s="178">
        <f>IF(E539=1,VLOOKUP(Työfile_2024!D539,'2015'!$F$12:$AC$1887,24,FALSE),"-")</f>
        <v>45</v>
      </c>
      <c r="AP539" s="63" t="str">
        <f>VLOOKUP(D539,Tarkasteltava_verkko_2024_harva!$E$2:$I$1804,5,FALSE)</f>
        <v>tiivis</v>
      </c>
      <c r="AQ539" s="63">
        <f>VLOOKUP(D539,Tarkasteltava_verkko_2024_harva!$E$2:$I$1804,4,FALSE)</f>
        <v>0</v>
      </c>
      <c r="AR539" s="148">
        <v>0</v>
      </c>
      <c r="AS539" s="170">
        <f>IFERROR(VLOOKUP(C539,'2015'!$C$12:$AG$1887,30,FALSE),"-")</f>
        <v>0</v>
      </c>
      <c r="AT539" s="148">
        <v>0</v>
      </c>
      <c r="AU539" s="170">
        <f>IFERROR(VLOOKUP(C539,'2015'!$C$12:$AG$1887,31,FALSE),"-")</f>
        <v>0</v>
      </c>
      <c r="AV539" s="106"/>
      <c r="AW539" s="63" t="str">
        <f>IFERROR(VLOOKUP(C539,Merkittävyysluokitus!$A$2:$J$1705,10,FALSE),"-")</f>
        <v>-</v>
      </c>
      <c r="AX539" s="175" t="str">
        <f>IFERROR(VLOOKUP(C539,Merkittävyysluokitus!$A$2:$J$1705,6,FALSE),"-")</f>
        <v>-</v>
      </c>
      <c r="AY539" s="175" t="str">
        <f>IFERROR(VLOOKUP(C539,Merkittävyysluokitus!$A$2:$J$1705,7,FALSE),"-")</f>
        <v>-</v>
      </c>
      <c r="AZ539" s="175" t="str">
        <f>IFERROR(VLOOKUP(C539,Merkittävyysluokitus!$A$2:$J$1705,8,FALSE),"-")</f>
        <v>-</v>
      </c>
      <c r="BA539" s="175" t="str">
        <f>IFERROR(VLOOKUP(C539,Merkittävyysluokitus!$A$2:$J$1705,9,FALSE),"-")</f>
        <v>-</v>
      </c>
      <c r="BB539" s="203"/>
      <c r="BC539" s="203" t="str">
        <f t="shared" si="125"/>
        <v/>
      </c>
      <c r="BD539" s="39" t="str">
        <f t="shared" si="119"/>
        <v>pinkki</v>
      </c>
      <c r="BE539" s="68" t="str">
        <f t="shared" si="120"/>
        <v>punainen</v>
      </c>
      <c r="BF539" s="68" t="str">
        <f t="shared" si="121"/>
        <v>musta</v>
      </c>
      <c r="BG539" s="68" t="str">
        <f t="shared" si="122"/>
        <v>musta</v>
      </c>
      <c r="BH539" s="208" t="str">
        <f t="shared" si="123"/>
        <v>musta</v>
      </c>
      <c r="BI539" s="39"/>
      <c r="BJ539" s="39" t="str">
        <f>IF(F539="ei löydy","uusi tie",IF(E539=0,"tieosoite muuttunut",IF(E539=1,VLOOKUP(D539,'2015'!$F$12:$AL$1887,31,FALSE),"-")))</f>
        <v>punainen</v>
      </c>
      <c r="BK539" s="67" t="str">
        <f>IF(E539=1,VLOOKUP(D539,'2015'!$F$12:$AL$1887,32,FALSE),"-")</f>
        <v>punainen</v>
      </c>
      <c r="BL539" s="39" t="str">
        <f>IF(F539="ei löydy","uusi tie",IF(E539=0,"tieosoite muuttunut",IF(E539=1,VLOOKUP(D539,'2015'!$F$12:$AL$1887,33,FALSE),"-")))</f>
        <v>pinkki</v>
      </c>
      <c r="BM539" s="39"/>
      <c r="BN539" s="217" t="str">
        <f>VLOOKUP(D539,'2015'!$F$12:$AL$1887,33,FALSE)</f>
        <v>pinkki</v>
      </c>
      <c r="BO539" s="39"/>
      <c r="BP539" s="115"/>
      <c r="BQ539" s="26" t="s">
        <v>9</v>
      </c>
      <c r="BS539" s="5"/>
      <c r="BU539" s="37"/>
      <c r="BV539" s="30"/>
      <c r="BX539">
        <f>IF(E539=1,VLOOKUP(D539,'2015'!$F$12:$AX$1887,43,FALSE),"-")</f>
        <v>0</v>
      </c>
      <c r="BY539">
        <f>IF(E539=1,VLOOKUP(D539,'2015'!$F$12:$AX$1887,44,FALSE),"-")</f>
        <v>0</v>
      </c>
      <c r="BZ539">
        <f>IF(E539=1,VLOOKUP(D539,'2015'!$F$12:$AX$1887,45,FALSE),"-")</f>
        <v>0</v>
      </c>
      <c r="CG539" s="2" t="s">
        <v>9</v>
      </c>
      <c r="CH539" s="2" t="s">
        <v>9</v>
      </c>
      <c r="CI539" s="2" t="s">
        <v>9</v>
      </c>
      <c r="CK539" s="2" t="s">
        <v>9</v>
      </c>
      <c r="CL539" s="2" t="s">
        <v>9</v>
      </c>
      <c r="CM539" s="2" t="s">
        <v>9</v>
      </c>
    </row>
    <row r="540" spans="1:94" ht="15.75" thickBot="1" x14ac:dyDescent="0.3">
      <c r="A540" s="50"/>
      <c r="B540" s="50"/>
      <c r="C540" s="50" t="str">
        <f t="shared" si="126"/>
        <v>423_6_1742</v>
      </c>
      <c r="D540" s="51" t="str">
        <f t="shared" si="127"/>
        <v>423_6</v>
      </c>
      <c r="E540" s="224">
        <f>IFERROR(VLOOKUP(C540,'2015'!$C$12:$D$1887,2,FALSE),0)</f>
        <v>1</v>
      </c>
      <c r="F540" s="51">
        <f>IFERROR(K540-IFERROR(VLOOKUP(D540,'2015'!$F$12:$I$1887,4,FALSE),"ei löydy"),"ei löydy")</f>
        <v>0</v>
      </c>
      <c r="G540" s="224">
        <f>IFERROR(VLOOKUP(Työfile_2024!C540,Liikennemalli!$D$6:$G$1921,4,FALSE),0)</f>
        <v>1</v>
      </c>
      <c r="H540" s="225">
        <f>K540-IFERROR(VLOOKUP(Työfile_2024!D540,Liikennemalli!$C$6:$H$1921,6,FALSE),"ei löydy")</f>
        <v>0</v>
      </c>
      <c r="I540" s="80">
        <v>423</v>
      </c>
      <c r="J540" s="52">
        <v>6</v>
      </c>
      <c r="K540" s="52">
        <v>1742</v>
      </c>
      <c r="L540" s="53"/>
      <c r="M540" s="54"/>
      <c r="N540" s="54"/>
      <c r="O540" s="54"/>
      <c r="P540" s="54"/>
      <c r="Q540" s="55"/>
      <c r="R540" s="55"/>
      <c r="S540" s="55"/>
      <c r="T540" s="55"/>
      <c r="U540" s="52"/>
      <c r="V540" s="56">
        <v>304</v>
      </c>
      <c r="W540" s="56">
        <v>37</v>
      </c>
      <c r="X540" s="56">
        <v>297</v>
      </c>
      <c r="Y540" s="56">
        <f>VLOOKUP(D540,Liikennemalli24!$D$2:$F$1804,2,FALSE)</f>
        <v>101</v>
      </c>
      <c r="Z540" s="148">
        <f>VLOOKUP(D540,Liikennemalli24!$D$2:$F$1804,3,FALSE)</f>
        <v>0.98699999999999999</v>
      </c>
      <c r="AA540" s="178">
        <f>IF(G540=1,VLOOKUP(C540,Liikennemalli!$D$6:$H$1921,2,FALSE),"-")</f>
        <v>0</v>
      </c>
      <c r="AB540" s="198">
        <f>IF(G540=1,VLOOKUP(C540,Liikennemalli!$D$6:$H$1921,3,FALSE),"-")</f>
        <v>0</v>
      </c>
      <c r="AC540" s="51">
        <f>IF(E540=1,VLOOKUP(Työfile_2024!D540,'2015'!$F$12:$X$1887,18,FALSE),"-")</f>
        <v>0</v>
      </c>
      <c r="AD540" s="51">
        <f>IF(E540=1,VLOOKUP(Työfile_2024!D540,'2015'!$F$12:$X$1887,19,FALSE),"-")</f>
        <v>0</v>
      </c>
      <c r="AI540" s="128">
        <f>IF(E540=1,VLOOKUP(Työfile_2024!D540,'2015'!$F$12:$AB$1887,20,FALSE),"-")</f>
        <v>0</v>
      </c>
      <c r="AJ540" s="128" t="str">
        <f>IF(E540=1,VLOOKUP(Työfile_2024!D540,'2015'!$F$12:$AB$1887,21,FALSE),"-")</f>
        <v>0-1 000</v>
      </c>
      <c r="AK540" s="128">
        <f>IF(E540=1,VLOOKUP(Työfile_2024!D540,'2015'!$F$12:$AB$1887,22,FALSE),"-")</f>
        <v>0</v>
      </c>
      <c r="AL540" s="128" t="str">
        <f>IF(E540=1,VLOOKUP(Työfile_2024!D540,'2015'!$F$12:$AB$1887,23,FALSE),"-")</f>
        <v>80-100 %</v>
      </c>
      <c r="AM540" s="56">
        <f>VLOOKUP(Työfile_2024!D540,Tmatkat_20km_tarkasteltava_verk!$C$2:$D$1804,2,FALSE)</f>
        <v>46</v>
      </c>
      <c r="AN540" s="148">
        <f t="shared" si="124"/>
        <v>0.15131578947368421</v>
      </c>
      <c r="AO540" s="178">
        <f>IF(E540=1,VLOOKUP(Työfile_2024!D540,'2015'!$F$12:$AC$1887,24,FALSE),"-")</f>
        <v>49</v>
      </c>
      <c r="AP540" s="52" t="str">
        <f>VLOOKUP(D540,Tarkasteltava_verkko_2024_harva!$E$2:$I$1804,5,FALSE)</f>
        <v>tiivis</v>
      </c>
      <c r="AQ540" s="52">
        <f>VLOOKUP(D540,Tarkasteltava_verkko_2024_harva!$E$2:$I$1804,4,FALSE)</f>
        <v>0</v>
      </c>
      <c r="AR540" s="148">
        <v>0</v>
      </c>
      <c r="AS540" s="170">
        <f>IFERROR(VLOOKUP(C540,'2015'!$C$12:$AG$1887,30,FALSE),"-")</f>
        <v>0</v>
      </c>
      <c r="AT540" s="148">
        <v>0</v>
      </c>
      <c r="AU540" s="170">
        <f>IFERROR(VLOOKUP(C540,'2015'!$C$12:$AG$1887,31,FALSE),"-")</f>
        <v>0</v>
      </c>
      <c r="AV540" s="106"/>
      <c r="AW540" s="63">
        <f>IFERROR(VLOOKUP(C540,Merkittävyysluokitus!$A$2:$J$1705,10,FALSE),"-")</f>
        <v>3</v>
      </c>
      <c r="AX540" s="175">
        <f>IFERROR(VLOOKUP(C540,Merkittävyysluokitus!$A$2:$J$1705,6,FALSE),"-")</f>
        <v>4.6120000000000001</v>
      </c>
      <c r="AY540" s="175">
        <f>IFERROR(VLOOKUP(C540,Merkittävyysluokitus!$A$2:$J$1705,7,FALSE),"-")</f>
        <v>0.97199999999999998</v>
      </c>
      <c r="AZ540" s="175">
        <f>IFERROR(VLOOKUP(C540,Merkittävyysluokitus!$A$2:$J$1705,8,FALSE),"-")</f>
        <v>2.9733333333333332</v>
      </c>
      <c r="BA540" s="175">
        <f>IFERROR(VLOOKUP(C540,Merkittävyysluokitus!$A$2:$J$1705,9,FALSE),"-")</f>
        <v>0.66666666666666663</v>
      </c>
      <c r="BB540" s="203"/>
      <c r="BC540" s="203" t="str">
        <f t="shared" si="125"/>
        <v/>
      </c>
      <c r="BD540" s="39" t="str">
        <f t="shared" si="119"/>
        <v>pinkki</v>
      </c>
      <c r="BE540" s="68" t="str">
        <f t="shared" si="120"/>
        <v>punainen</v>
      </c>
      <c r="BF540" s="68" t="str">
        <f t="shared" si="121"/>
        <v>musta</v>
      </c>
      <c r="BG540" s="68" t="str">
        <f t="shared" si="122"/>
        <v>musta</v>
      </c>
      <c r="BH540" s="208" t="str">
        <f t="shared" si="123"/>
        <v>musta</v>
      </c>
      <c r="BI540" s="39"/>
      <c r="BJ540" s="39" t="str">
        <f>IF(F540="ei löydy","uusi tie",IF(E540=0,"tieosoite muuttunut",IF(E540=1,VLOOKUP(D540,'2015'!$F$12:$AL$1887,31,FALSE),"-")))</f>
        <v>punainen</v>
      </c>
      <c r="BK540" s="67" t="str">
        <f>IF(E540=1,VLOOKUP(D540,'2015'!$F$12:$AL$1887,32,FALSE),"-")</f>
        <v>punainen</v>
      </c>
      <c r="BL540" s="39" t="str">
        <f>IF(F540="ei löydy","uusi tie",IF(E540=0,"tieosoite muuttunut",IF(E540=1,VLOOKUP(D540,'2015'!$F$12:$AL$1887,33,FALSE),"-")))</f>
        <v>pinkki</v>
      </c>
      <c r="BM540" s="39"/>
      <c r="BN540" s="217" t="str">
        <f>VLOOKUP(D540,'2015'!$F$12:$AL$1887,33,FALSE)</f>
        <v>pinkki</v>
      </c>
      <c r="BO540" s="39"/>
      <c r="BP540" s="115"/>
      <c r="BQ540" s="26" t="s">
        <v>9</v>
      </c>
      <c r="BS540" s="5"/>
      <c r="BU540" s="37"/>
      <c r="BV540" s="30"/>
      <c r="BX540">
        <f>IF(E540=1,VLOOKUP(D540,'2015'!$F$12:$AX$1887,43,FALSE),"-")</f>
        <v>0</v>
      </c>
      <c r="BY540">
        <f>IF(E540=1,VLOOKUP(D540,'2015'!$F$12:$AX$1887,44,FALSE),"-")</f>
        <v>0</v>
      </c>
      <c r="BZ540">
        <f>IF(E540=1,VLOOKUP(D540,'2015'!$F$12:$AX$1887,45,FALSE),"-")</f>
        <v>0</v>
      </c>
      <c r="CG540" s="2" t="s">
        <v>9</v>
      </c>
      <c r="CH540" s="21" t="s">
        <v>10</v>
      </c>
      <c r="CI540" s="21" t="s">
        <v>10</v>
      </c>
      <c r="CK540" s="2" t="s">
        <v>9</v>
      </c>
      <c r="CL540" s="21" t="s">
        <v>10</v>
      </c>
      <c r="CM540" s="21" t="s">
        <v>10</v>
      </c>
    </row>
    <row r="541" spans="1:94" ht="15.75" thickBot="1" x14ac:dyDescent="0.3">
      <c r="A541" s="50"/>
      <c r="B541" s="50"/>
      <c r="C541" s="50" t="str">
        <f t="shared" si="126"/>
        <v>612_1_8461</v>
      </c>
      <c r="D541" s="51" t="str">
        <f t="shared" si="127"/>
        <v>612_1</v>
      </c>
      <c r="E541" s="224">
        <f>IFERROR(VLOOKUP(C541,'2015'!$C$12:$D$1887,2,FALSE),0)</f>
        <v>1</v>
      </c>
      <c r="F541" s="51">
        <f>IFERROR(K541-IFERROR(VLOOKUP(D541,'2015'!$F$12:$I$1887,4,FALSE),"ei löydy"),"ei löydy")</f>
        <v>0</v>
      </c>
      <c r="G541" s="224">
        <f>IFERROR(VLOOKUP(Työfile_2024!C541,Liikennemalli!$D$6:$G$1921,4,FALSE),0)</f>
        <v>1</v>
      </c>
      <c r="H541" s="225">
        <f>K541-IFERROR(VLOOKUP(Työfile_2024!D541,Liikennemalli!$C$6:$H$1921,6,FALSE),"ei löydy")</f>
        <v>0</v>
      </c>
      <c r="I541" s="80">
        <v>612</v>
      </c>
      <c r="J541" s="52">
        <v>1</v>
      </c>
      <c r="K541" s="52">
        <v>8461</v>
      </c>
      <c r="L541" s="53"/>
      <c r="M541" s="54"/>
      <c r="N541" s="54"/>
      <c r="O541" s="54"/>
      <c r="P541" s="54"/>
      <c r="Q541" s="55"/>
      <c r="R541" s="55"/>
      <c r="S541" s="55"/>
      <c r="T541" s="55"/>
      <c r="U541" s="52"/>
      <c r="V541" s="56">
        <v>778.889020210377</v>
      </c>
      <c r="W541" s="56">
        <v>40.090296655241694</v>
      </c>
      <c r="X541" s="56">
        <v>700.45396525233423</v>
      </c>
      <c r="Y541" s="56">
        <f>VLOOKUP(D541,Liikennemalli24!$D$2:$F$1804,2,FALSE)</f>
        <v>55</v>
      </c>
      <c r="Z541" s="148">
        <f>VLOOKUP(D541,Liikennemalli24!$D$2:$F$1804,3,FALSE)</f>
        <v>0.27300000000000002</v>
      </c>
      <c r="AA541" s="178">
        <f>IF(G541=1,VLOOKUP(C541,Liikennemalli!$D$6:$H$1921,2,FALSE),"-")</f>
        <v>74.236713092026093</v>
      </c>
      <c r="AB541" s="198">
        <f>IF(G541=1,VLOOKUP(C541,Liikennemalli!$D$6:$H$1921,3,FALSE),"-")</f>
        <v>0.23678441128599201</v>
      </c>
      <c r="AC541" s="51">
        <f>IF(E541=1,VLOOKUP(Työfile_2024!D541,'2015'!$F$12:$X$1887,18,FALSE),"-")</f>
        <v>0</v>
      </c>
      <c r="AD541" s="51">
        <f>IF(E541=1,VLOOKUP(Työfile_2024!D541,'2015'!$F$12:$X$1887,19,FALSE),"-")</f>
        <v>0</v>
      </c>
      <c r="AI541" s="128">
        <f>IF(E541=1,VLOOKUP(Työfile_2024!D541,'2015'!$F$12:$AB$1887,20,FALSE),"-")</f>
        <v>0</v>
      </c>
      <c r="AJ541" s="128" t="str">
        <f>IF(E541=1,VLOOKUP(Työfile_2024!D541,'2015'!$F$12:$AB$1887,21,FALSE),"-")</f>
        <v>0-1 000</v>
      </c>
      <c r="AK541" s="128">
        <f>IF(E541=1,VLOOKUP(Työfile_2024!D541,'2015'!$F$12:$AB$1887,22,FALSE),"-")</f>
        <v>0</v>
      </c>
      <c r="AL541" s="128" t="str">
        <f>IF(E541=1,VLOOKUP(Työfile_2024!D541,'2015'!$F$12:$AB$1887,23,FALSE),"-")</f>
        <v>80-100 %</v>
      </c>
      <c r="AM541" s="56">
        <f>VLOOKUP(Työfile_2024!D541,Tmatkat_20km_tarkasteltava_verk!$C$2:$D$1804,2,FALSE)</f>
        <v>103</v>
      </c>
      <c r="AN541" s="148">
        <f t="shared" si="124"/>
        <v>0.13223963533621236</v>
      </c>
      <c r="AO541" s="178">
        <f>IF(E541=1,VLOOKUP(Työfile_2024!D541,'2015'!$F$12:$AC$1887,24,FALSE),"-")</f>
        <v>64</v>
      </c>
      <c r="AP541" s="52" t="str">
        <f>VLOOKUP(D541,Tarkasteltava_verkko_2024_harva!$E$2:$I$1804,5,FALSE)</f>
        <v>tiivis</v>
      </c>
      <c r="AQ541" s="52">
        <f>VLOOKUP(D541,Tarkasteltava_verkko_2024_harva!$E$2:$I$1804,4,FALSE)</f>
        <v>0</v>
      </c>
      <c r="AR541" s="148">
        <v>0.20647677579482332</v>
      </c>
      <c r="AS541" s="170">
        <f>IFERROR(VLOOKUP(C541,'2015'!$C$12:$AG$1887,30,FALSE),"-")</f>
        <v>0</v>
      </c>
      <c r="AT541" s="148">
        <v>0.23318756648150338</v>
      </c>
      <c r="AU541" s="170">
        <f>IFERROR(VLOOKUP(C541,'2015'!$C$12:$AG$1887,31,FALSE),"-")</f>
        <v>0</v>
      </c>
      <c r="AV541" s="106"/>
      <c r="AW541" s="63">
        <f>IFERROR(VLOOKUP(C541,Merkittävyysluokitus!$A$2:$J$1705,10,FALSE),"-")</f>
        <v>3</v>
      </c>
      <c r="AX541" s="175">
        <f>IFERROR(VLOOKUP(C541,Merkittävyysluokitus!$A$2:$J$1705,6,FALSE),"-")</f>
        <v>9.4729364591085563</v>
      </c>
      <c r="AY541" s="175">
        <f>IFERROR(VLOOKUP(C541,Merkittävyysluokitus!$A$2:$J$1705,7,FALSE),"-")</f>
        <v>3.0933337272977974</v>
      </c>
      <c r="AZ541" s="175">
        <f>IFERROR(VLOOKUP(C541,Merkittävyysluokitus!$A$2:$J$1705,8,FALSE),"-")</f>
        <v>4.2129360651440928</v>
      </c>
      <c r="BA541" s="175">
        <f>IFERROR(VLOOKUP(C541,Merkittävyysluokitus!$A$2:$J$1705,9,FALSE),"-")</f>
        <v>2.1666666666666665</v>
      </c>
      <c r="BB541" s="203"/>
      <c r="BC541" s="203" t="str">
        <f t="shared" si="125"/>
        <v/>
      </c>
      <c r="BD541" s="39" t="str">
        <f t="shared" si="119"/>
        <v>pinkki</v>
      </c>
      <c r="BE541" s="68" t="str">
        <f t="shared" si="120"/>
        <v>musta</v>
      </c>
      <c r="BF541" s="68" t="str">
        <f t="shared" si="121"/>
        <v>musta</v>
      </c>
      <c r="BG541" s="68" t="str">
        <f t="shared" si="122"/>
        <v>musta</v>
      </c>
      <c r="BH541" s="208" t="str">
        <f t="shared" si="123"/>
        <v>musta</v>
      </c>
      <c r="BI541" s="39"/>
      <c r="BJ541" s="39" t="str">
        <f>IF(F541="ei löydy","uusi tie",IF(E541=0,"tieosoite muuttunut",IF(E541=1,VLOOKUP(D541,'2015'!$F$12:$AL$1887,31,FALSE),"-")))</f>
        <v>punainen</v>
      </c>
      <c r="BK541" s="67" t="str">
        <f>IF(E541=1,VLOOKUP(D541,'2015'!$F$12:$AL$1887,32,FALSE),"-")</f>
        <v>punainen/musta</v>
      </c>
      <c r="BL541" s="39" t="str">
        <f>IF(F541="ei löydy","uusi tie",IF(E541=0,"tieosoite muuttunut",IF(E541=1,VLOOKUP(D541,'2015'!$F$12:$AL$1887,33,FALSE),"-")))</f>
        <v>pinkki</v>
      </c>
      <c r="BM541" s="39"/>
      <c r="BN541" s="217" t="str">
        <f>VLOOKUP(D541,'2015'!$F$12:$AL$1887,33,FALSE)</f>
        <v>pinkki</v>
      </c>
      <c r="BO541" s="39"/>
      <c r="BP541" s="115"/>
      <c r="BQ541" s="26" t="s">
        <v>9</v>
      </c>
      <c r="BS541" s="5"/>
      <c r="BU541" s="37"/>
      <c r="BV541" s="30"/>
      <c r="BX541">
        <f>IF(E541=1,VLOOKUP(D541,'2015'!$F$12:$AX$1887,43,FALSE),"-")</f>
        <v>0</v>
      </c>
      <c r="BY541">
        <f>IF(E541=1,VLOOKUP(D541,'2015'!$F$12:$AX$1887,44,FALSE),"-")</f>
        <v>0</v>
      </c>
      <c r="BZ541">
        <f>IF(E541=1,VLOOKUP(D541,'2015'!$F$12:$AX$1887,45,FALSE),"-")</f>
        <v>0</v>
      </c>
      <c r="CG541" s="2" t="s">
        <v>9</v>
      </c>
      <c r="CH541" s="21" t="s">
        <v>10</v>
      </c>
      <c r="CI541" s="21" t="s">
        <v>10</v>
      </c>
      <c r="CK541" s="2" t="s">
        <v>9</v>
      </c>
      <c r="CL541" s="21" t="s">
        <v>10</v>
      </c>
      <c r="CM541" s="21" t="s">
        <v>10</v>
      </c>
    </row>
    <row r="542" spans="1:94" ht="15.75" thickBot="1" x14ac:dyDescent="0.3">
      <c r="A542" s="50"/>
      <c r="B542" s="50"/>
      <c r="C542" s="50" t="str">
        <f t="shared" si="126"/>
        <v>612_2_4002</v>
      </c>
      <c r="D542" s="51" t="str">
        <f t="shared" si="127"/>
        <v>612_2</v>
      </c>
      <c r="E542" s="224">
        <f>IFERROR(VLOOKUP(C542,'2015'!$C$12:$D$1887,2,FALSE),0)</f>
        <v>1</v>
      </c>
      <c r="F542" s="51">
        <f>IFERROR(K542-IFERROR(VLOOKUP(D542,'2015'!$F$12:$I$1887,4,FALSE),"ei löydy"),"ei löydy")</f>
        <v>0</v>
      </c>
      <c r="G542" s="224">
        <f>IFERROR(VLOOKUP(Työfile_2024!C542,Liikennemalli!$D$6:$G$1921,4,FALSE),0)</f>
        <v>1</v>
      </c>
      <c r="H542" s="225">
        <f>K542-IFERROR(VLOOKUP(Työfile_2024!D542,Liikennemalli!$C$6:$H$1921,6,FALSE),"ei löydy")</f>
        <v>0</v>
      </c>
      <c r="I542" s="80">
        <v>612</v>
      </c>
      <c r="J542" s="52">
        <v>2</v>
      </c>
      <c r="K542" s="52">
        <v>4002</v>
      </c>
      <c r="L542" s="53"/>
      <c r="M542" s="54"/>
      <c r="N542" s="54"/>
      <c r="O542" s="54"/>
      <c r="P542" s="54"/>
      <c r="Q542" s="55"/>
      <c r="R542" s="55"/>
      <c r="S542" s="55"/>
      <c r="T542" s="55"/>
      <c r="U542" s="52"/>
      <c r="V542" s="56">
        <v>702</v>
      </c>
      <c r="W542" s="56">
        <v>38</v>
      </c>
      <c r="X542" s="56">
        <v>623</v>
      </c>
      <c r="Y542" s="56">
        <f>VLOOKUP(D542,Liikennemalli24!$D$2:$F$1804,2,FALSE)</f>
        <v>24</v>
      </c>
      <c r="Z542" s="148">
        <f>VLOOKUP(D542,Liikennemalli24!$D$2:$F$1804,3,FALSE)</f>
        <v>0.24299999999999999</v>
      </c>
      <c r="AA542" s="178">
        <f>IF(G542=1,VLOOKUP(C542,Liikennemalli!$D$6:$H$1921,2,FALSE),"-")</f>
        <v>41.445059627564198</v>
      </c>
      <c r="AB542" s="198">
        <f>IF(G542=1,VLOOKUP(C542,Liikennemalli!$D$6:$H$1921,3,FALSE),"-")</f>
        <v>0.27930528273626198</v>
      </c>
      <c r="AC542" s="51">
        <f>IF(E542=1,VLOOKUP(Työfile_2024!D542,'2015'!$F$12:$X$1887,18,FALSE),"-")</f>
        <v>0</v>
      </c>
      <c r="AD542" s="51">
        <f>IF(E542=1,VLOOKUP(Työfile_2024!D542,'2015'!$F$12:$X$1887,19,FALSE),"-")</f>
        <v>0</v>
      </c>
      <c r="AI542" s="128">
        <f>IF(E542=1,VLOOKUP(Työfile_2024!D542,'2015'!$F$12:$AB$1887,20,FALSE),"-")</f>
        <v>0</v>
      </c>
      <c r="AJ542" s="128" t="str">
        <f>IF(E542=1,VLOOKUP(Työfile_2024!D542,'2015'!$F$12:$AB$1887,21,FALSE),"-")</f>
        <v>0-1 000</v>
      </c>
      <c r="AK542" s="128">
        <f>IF(E542=1,VLOOKUP(Työfile_2024!D542,'2015'!$F$12:$AB$1887,22,FALSE),"-")</f>
        <v>0</v>
      </c>
      <c r="AL542" s="128" t="str">
        <f>IF(E542=1,VLOOKUP(Työfile_2024!D542,'2015'!$F$12:$AB$1887,23,FALSE),"-")</f>
        <v>80-100 %</v>
      </c>
      <c r="AM542" s="56">
        <f>VLOOKUP(Työfile_2024!D542,Tmatkat_20km_tarkasteltava_verk!$C$2:$D$1804,2,FALSE)</f>
        <v>18</v>
      </c>
      <c r="AN542" s="148">
        <f t="shared" si="124"/>
        <v>2.564102564102564E-2</v>
      </c>
      <c r="AO542" s="178">
        <f>IF(E542=1,VLOOKUP(Työfile_2024!D542,'2015'!$F$12:$AC$1887,24,FALSE),"-")</f>
        <v>28</v>
      </c>
      <c r="AP542" s="63" t="str">
        <f>VLOOKUP(D542,Tarkasteltava_verkko_2024_harva!$E$2:$I$1804,5,FALSE)</f>
        <v>tiivis</v>
      </c>
      <c r="AQ542" s="52">
        <f>VLOOKUP(D542,Tarkasteltava_verkko_2024_harva!$E$2:$I$1804,4,FALSE)</f>
        <v>0</v>
      </c>
      <c r="AR542" s="148">
        <v>0</v>
      </c>
      <c r="AS542" s="170">
        <f>IFERROR(VLOOKUP(C542,'2015'!$C$12:$AG$1887,30,FALSE),"-")</f>
        <v>0</v>
      </c>
      <c r="AT542" s="148">
        <v>0</v>
      </c>
      <c r="AU542" s="170">
        <f>IFERROR(VLOOKUP(C542,'2015'!$C$12:$AG$1887,31,FALSE),"-")</f>
        <v>0</v>
      </c>
      <c r="AV542" s="106"/>
      <c r="AW542" s="63">
        <f>IFERROR(VLOOKUP(C542,Merkittävyysluokitus!$A$2:$J$1705,10,FALSE),"-")</f>
        <v>3</v>
      </c>
      <c r="AX542" s="175">
        <f>IFERROR(VLOOKUP(C542,Merkittävyysluokitus!$A$2:$J$1705,6,FALSE),"-")</f>
        <v>6.36717199391172</v>
      </c>
      <c r="AY542" s="175">
        <f>IFERROR(VLOOKUP(C542,Merkittävyysluokitus!$A$2:$J$1705,7,FALSE),"-")</f>
        <v>2.1826666666666665</v>
      </c>
      <c r="AZ542" s="175">
        <f>IFERROR(VLOOKUP(C542,Merkittävyysluokitus!$A$2:$J$1705,8,FALSE),"-")</f>
        <v>2.684505327245053</v>
      </c>
      <c r="BA542" s="175">
        <f>IFERROR(VLOOKUP(C542,Merkittävyysluokitus!$A$2:$J$1705,9,FALSE),"-")</f>
        <v>1.5</v>
      </c>
      <c r="BB542" s="203"/>
      <c r="BC542" s="203" t="str">
        <f t="shared" si="125"/>
        <v/>
      </c>
      <c r="BD542" s="39" t="str">
        <f t="shared" si="119"/>
        <v>pinkki</v>
      </c>
      <c r="BE542" s="68" t="str">
        <f t="shared" si="120"/>
        <v>musta</v>
      </c>
      <c r="BF542" s="68" t="str">
        <f t="shared" si="121"/>
        <v>musta</v>
      </c>
      <c r="BG542" s="68" t="str">
        <f t="shared" si="122"/>
        <v>musta</v>
      </c>
      <c r="BH542" s="208" t="str">
        <f t="shared" si="123"/>
        <v>musta</v>
      </c>
      <c r="BI542" s="39"/>
      <c r="BJ542" s="39" t="str">
        <f>IF(F542="ei löydy","uusi tie",IF(E542=0,"tieosoite muuttunut",IF(E542=1,VLOOKUP(D542,'2015'!$F$12:$AL$1887,31,FALSE),"-")))</f>
        <v>punainen</v>
      </c>
      <c r="BK542" s="67" t="str">
        <f>IF(E542=1,VLOOKUP(D542,'2015'!$F$12:$AL$1887,32,FALSE),"-")</f>
        <v>punainen</v>
      </c>
      <c r="BL542" s="39" t="str">
        <f>IF(F542="ei löydy","uusi tie",IF(E542=0,"tieosoite muuttunut",IF(E542=1,VLOOKUP(D542,'2015'!$F$12:$AL$1887,33,FALSE),"-")))</f>
        <v>pinkki</v>
      </c>
      <c r="BM542" s="39"/>
      <c r="BN542" s="217" t="str">
        <f>VLOOKUP(D542,'2015'!$F$12:$AL$1887,33,FALSE)</f>
        <v>pinkki</v>
      </c>
      <c r="BO542" s="39"/>
      <c r="BP542" s="115"/>
      <c r="BQ542" s="26" t="s">
        <v>9</v>
      </c>
      <c r="BS542" s="5"/>
      <c r="BU542" s="37"/>
      <c r="BV542" s="30"/>
      <c r="BX542">
        <f>IF(E542=1,VLOOKUP(D542,'2015'!$F$12:$AX$1887,43,FALSE),"-")</f>
        <v>0</v>
      </c>
      <c r="BY542">
        <f>IF(E542=1,VLOOKUP(D542,'2015'!$F$12:$AX$1887,44,FALSE),"-")</f>
        <v>0</v>
      </c>
      <c r="BZ542">
        <f>IF(E542=1,VLOOKUP(D542,'2015'!$F$12:$AX$1887,45,FALSE),"-")</f>
        <v>0</v>
      </c>
      <c r="CG542" s="2" t="s">
        <v>37</v>
      </c>
      <c r="CH542" s="2" t="s">
        <v>37</v>
      </c>
      <c r="CI542" s="2" t="s">
        <v>37</v>
      </c>
      <c r="CK542" s="2" t="s">
        <v>9</v>
      </c>
      <c r="CL542" s="21" t="s">
        <v>10</v>
      </c>
      <c r="CM542" s="21" t="s">
        <v>10</v>
      </c>
    </row>
    <row r="543" spans="1:94" ht="15.75" thickBot="1" x14ac:dyDescent="0.3">
      <c r="A543" s="50"/>
      <c r="B543" s="50"/>
      <c r="C543" s="50" t="str">
        <f t="shared" si="126"/>
        <v>612_3_7343</v>
      </c>
      <c r="D543" s="51" t="str">
        <f t="shared" si="127"/>
        <v>612_3</v>
      </c>
      <c r="E543" s="224">
        <f>IFERROR(VLOOKUP(C543,'2015'!$C$12:$D$1887,2,FALSE),0)</f>
        <v>1</v>
      </c>
      <c r="F543" s="51">
        <f>IFERROR(K543-IFERROR(VLOOKUP(D543,'2015'!$F$12:$I$1887,4,FALSE),"ei löydy"),"ei löydy")</f>
        <v>0</v>
      </c>
      <c r="G543" s="224">
        <f>IFERROR(VLOOKUP(Työfile_2024!C543,Liikennemalli!$D$6:$G$1921,4,FALSE),0)</f>
        <v>1</v>
      </c>
      <c r="H543" s="225">
        <f>K543-IFERROR(VLOOKUP(Työfile_2024!D543,Liikennemalli!$C$6:$H$1921,6,FALSE),"ei löydy")</f>
        <v>0</v>
      </c>
      <c r="I543" s="80">
        <v>612</v>
      </c>
      <c r="J543" s="52">
        <v>3</v>
      </c>
      <c r="K543" s="52">
        <v>7343</v>
      </c>
      <c r="L543" s="53"/>
      <c r="M543" s="54"/>
      <c r="N543" s="54"/>
      <c r="O543" s="54"/>
      <c r="P543" s="54"/>
      <c r="Q543" s="55"/>
      <c r="R543" s="55"/>
      <c r="S543" s="55"/>
      <c r="T543" s="55"/>
      <c r="U543" s="52"/>
      <c r="V543" s="56">
        <v>435</v>
      </c>
      <c r="W543" s="56">
        <v>27</v>
      </c>
      <c r="X543" s="56">
        <v>406</v>
      </c>
      <c r="Y543" s="56">
        <f>VLOOKUP(D543,Liikennemalli24!$D$2:$F$1804,2,FALSE)</f>
        <v>45</v>
      </c>
      <c r="Z543" s="148">
        <f>VLOOKUP(D543,Liikennemalli24!$D$2:$F$1804,3,FALSE)</f>
        <v>0.625</v>
      </c>
      <c r="AA543" s="178">
        <f>IF(G543=1,VLOOKUP(C543,Liikennemalli!$D$6:$H$1921,2,FALSE),"-")</f>
        <v>28.8863233962023</v>
      </c>
      <c r="AB543" s="198">
        <f>IF(G543=1,VLOOKUP(C543,Liikennemalli!$D$6:$H$1921,3,FALSE),"-")</f>
        <v>0.77198266465842902</v>
      </c>
      <c r="AC543" s="51">
        <f>IF(E543=1,VLOOKUP(Työfile_2024!D543,'2015'!$F$12:$X$1887,18,FALSE),"-")</f>
        <v>0</v>
      </c>
      <c r="AD543" s="51">
        <f>IF(E543=1,VLOOKUP(Työfile_2024!D543,'2015'!$F$12:$X$1887,19,FALSE),"-")</f>
        <v>0</v>
      </c>
      <c r="AI543" s="128">
        <f>IF(E543=1,VLOOKUP(Työfile_2024!D543,'2015'!$F$12:$AB$1887,20,FALSE),"-")</f>
        <v>0</v>
      </c>
      <c r="AJ543" s="128" t="str">
        <f>IF(E543=1,VLOOKUP(Työfile_2024!D543,'2015'!$F$12:$AB$1887,21,FALSE),"-")</f>
        <v>0-1 000</v>
      </c>
      <c r="AK543" s="128">
        <f>IF(E543=1,VLOOKUP(Työfile_2024!D543,'2015'!$F$12:$AB$1887,22,FALSE),"-")</f>
        <v>0</v>
      </c>
      <c r="AL543" s="128" t="str">
        <f>IF(E543=1,VLOOKUP(Työfile_2024!D543,'2015'!$F$12:$AB$1887,23,FALSE),"-")</f>
        <v>80-100 %</v>
      </c>
      <c r="AM543" s="56">
        <f>VLOOKUP(Työfile_2024!D543,Tmatkat_20km_tarkasteltava_verk!$C$2:$D$1804,2,FALSE)</f>
        <v>12</v>
      </c>
      <c r="AN543" s="148">
        <f t="shared" si="124"/>
        <v>2.7586206896551724E-2</v>
      </c>
      <c r="AO543" s="178">
        <f>IF(E543=1,VLOOKUP(Työfile_2024!D543,'2015'!$F$12:$AC$1887,24,FALSE),"-")</f>
        <v>13</v>
      </c>
      <c r="AP543" s="63" t="str">
        <f>VLOOKUP(D543,Tarkasteltava_verkko_2024_harva!$E$2:$I$1804,5,FALSE)</f>
        <v>tiivis</v>
      </c>
      <c r="AQ543" s="52">
        <f>VLOOKUP(D543,Tarkasteltava_verkko_2024_harva!$E$2:$I$1804,4,FALSE)</f>
        <v>0</v>
      </c>
      <c r="AR543" s="148">
        <v>0</v>
      </c>
      <c r="AS543" s="170">
        <f>IFERROR(VLOOKUP(C543,'2015'!$C$12:$AG$1887,30,FALSE),"-")</f>
        <v>0</v>
      </c>
      <c r="AT543" s="148">
        <v>0</v>
      </c>
      <c r="AU543" s="170">
        <f>IFERROR(VLOOKUP(C543,'2015'!$C$12:$AG$1887,31,FALSE),"-")</f>
        <v>0</v>
      </c>
      <c r="AV543" s="106"/>
      <c r="AW543" s="63">
        <f>IFERROR(VLOOKUP(C543,Merkittävyysluokitus!$A$2:$J$1705,10,FALSE),"-")</f>
        <v>3</v>
      </c>
      <c r="AX543" s="175">
        <f>IFERROR(VLOOKUP(C543,Merkittävyysluokitus!$A$2:$J$1705,6,FALSE),"-")</f>
        <v>3.7423363774733631</v>
      </c>
      <c r="AY543" s="175">
        <f>IFERROR(VLOOKUP(C543,Merkittävyysluokitus!$A$2:$J$1705,7,FALSE),"-")</f>
        <v>1.3216666666666663</v>
      </c>
      <c r="AZ543" s="175">
        <f>IFERROR(VLOOKUP(C543,Merkittävyysluokitus!$A$2:$J$1705,8,FALSE),"-")</f>
        <v>1.7540030441400305</v>
      </c>
      <c r="BA543" s="175">
        <f>IFERROR(VLOOKUP(C543,Merkittävyysluokitus!$A$2:$J$1705,9,FALSE),"-")</f>
        <v>0.66666666666666663</v>
      </c>
      <c r="BB543" s="203"/>
      <c r="BC543" s="203" t="str">
        <f t="shared" si="125"/>
        <v/>
      </c>
      <c r="BD543" s="39" t="str">
        <f t="shared" si="119"/>
        <v>pinkki</v>
      </c>
      <c r="BE543" s="68" t="str">
        <f t="shared" si="120"/>
        <v>punainen</v>
      </c>
      <c r="BF543" s="68" t="str">
        <f t="shared" si="121"/>
        <v>musta</v>
      </c>
      <c r="BG543" s="68" t="str">
        <f t="shared" si="122"/>
        <v>musta</v>
      </c>
      <c r="BH543" s="208" t="str">
        <f t="shared" si="123"/>
        <v>musta</v>
      </c>
      <c r="BI543" s="39"/>
      <c r="BJ543" s="39" t="str">
        <f>IF(F543="ei löydy","uusi tie",IF(E543=0,"tieosoite muuttunut",IF(E543=1,VLOOKUP(D543,'2015'!$F$12:$AL$1887,31,FALSE),"-")))</f>
        <v>punainen</v>
      </c>
      <c r="BK543" s="67" t="str">
        <f>IF(E543=1,VLOOKUP(D543,'2015'!$F$12:$AL$1887,32,FALSE),"-")</f>
        <v>punainen</v>
      </c>
      <c r="BL543" s="39" t="str">
        <f>IF(F543="ei löydy","uusi tie",IF(E543=0,"tieosoite muuttunut",IF(E543=1,VLOOKUP(D543,'2015'!$F$12:$AL$1887,33,FALSE),"-")))</f>
        <v>pinkki</v>
      </c>
      <c r="BM543" s="39"/>
      <c r="BN543" s="217" t="str">
        <f>VLOOKUP(D543,'2015'!$F$12:$AL$1887,33,FALSE)</f>
        <v>pinkki</v>
      </c>
      <c r="BO543" s="39"/>
      <c r="BP543" s="115"/>
      <c r="BQ543" s="26" t="s">
        <v>9</v>
      </c>
      <c r="BS543" s="5"/>
      <c r="BU543" s="37"/>
      <c r="BV543" s="30"/>
      <c r="BX543">
        <f>IF(E543=1,VLOOKUP(D543,'2015'!$F$12:$AX$1887,43,FALSE),"-")</f>
        <v>0</v>
      </c>
      <c r="BY543">
        <f>IF(E543=1,VLOOKUP(D543,'2015'!$F$12:$AX$1887,44,FALSE),"-")</f>
        <v>0</v>
      </c>
      <c r="BZ543">
        <f>IF(E543=1,VLOOKUP(D543,'2015'!$F$12:$AX$1887,45,FALSE),"-")</f>
        <v>0</v>
      </c>
      <c r="CG543" s="2" t="s">
        <v>37</v>
      </c>
      <c r="CH543" s="2" t="s">
        <v>37</v>
      </c>
      <c r="CI543" s="2" t="s">
        <v>37</v>
      </c>
      <c r="CK543" s="2" t="s">
        <v>9</v>
      </c>
      <c r="CL543" s="21" t="s">
        <v>10</v>
      </c>
      <c r="CM543" s="21" t="s">
        <v>10</v>
      </c>
    </row>
    <row r="544" spans="1:94" ht="15.75" thickBot="1" x14ac:dyDescent="0.3">
      <c r="A544" s="50"/>
      <c r="B544" s="50"/>
      <c r="C544" s="50" t="str">
        <f t="shared" si="126"/>
        <v>612_4_6547</v>
      </c>
      <c r="D544" s="51" t="str">
        <f t="shared" si="127"/>
        <v>612_4</v>
      </c>
      <c r="E544" s="224">
        <f>IFERROR(VLOOKUP(C544,'2015'!$C$12:$D$1887,2,FALSE),0)</f>
        <v>1</v>
      </c>
      <c r="F544" s="51">
        <f>IFERROR(K544-IFERROR(VLOOKUP(D544,'2015'!$F$12:$I$1887,4,FALSE),"ei löydy"),"ei löydy")</f>
        <v>0</v>
      </c>
      <c r="G544" s="224">
        <f>IFERROR(VLOOKUP(Työfile_2024!C544,Liikennemalli!$D$6:$G$1921,4,FALSE),0)</f>
        <v>1</v>
      </c>
      <c r="H544" s="225">
        <f>K544-IFERROR(VLOOKUP(Työfile_2024!D544,Liikennemalli!$C$6:$H$1921,6,FALSE),"ei löydy")</f>
        <v>0</v>
      </c>
      <c r="I544" s="80">
        <v>612</v>
      </c>
      <c r="J544" s="52">
        <v>4</v>
      </c>
      <c r="K544" s="52">
        <v>6547</v>
      </c>
      <c r="L544" s="53"/>
      <c r="M544" s="54"/>
      <c r="N544" s="54"/>
      <c r="O544" s="54"/>
      <c r="P544" s="54"/>
      <c r="Q544" s="55"/>
      <c r="R544" s="55"/>
      <c r="S544" s="55"/>
      <c r="T544" s="55"/>
      <c r="U544" s="52"/>
      <c r="V544" s="56">
        <v>435</v>
      </c>
      <c r="W544" s="56">
        <v>27</v>
      </c>
      <c r="X544" s="56">
        <v>406</v>
      </c>
      <c r="Y544" s="56">
        <f>VLOOKUP(D544,Liikennemalli24!$D$2:$F$1804,2,FALSE)</f>
        <v>40</v>
      </c>
      <c r="Z544" s="148">
        <f>VLOOKUP(D544,Liikennemalli24!$D$2:$F$1804,3,FALSE)</f>
        <v>0.95599999999999996</v>
      </c>
      <c r="AA544" s="178">
        <f>IF(G544=1,VLOOKUP(C544,Liikennemalli!$D$6:$H$1921,2,FALSE),"-")</f>
        <v>10.268524476491599</v>
      </c>
      <c r="AB544" s="198">
        <f>IF(G544=1,VLOOKUP(C544,Liikennemalli!$D$6:$H$1921,3,FALSE),"-")</f>
        <v>0.89004775123506297</v>
      </c>
      <c r="AC544" s="51">
        <f>IF(E544=1,VLOOKUP(Työfile_2024!D544,'2015'!$F$12:$X$1887,18,FALSE),"-")</f>
        <v>0</v>
      </c>
      <c r="AD544" s="51">
        <f>IF(E544=1,VLOOKUP(Työfile_2024!D544,'2015'!$F$12:$X$1887,19,FALSE),"-")</f>
        <v>0</v>
      </c>
      <c r="AI544" s="128">
        <f>IF(E544=1,VLOOKUP(Työfile_2024!D544,'2015'!$F$12:$AB$1887,20,FALSE),"-")</f>
        <v>0</v>
      </c>
      <c r="AJ544" s="128" t="str">
        <f>IF(E544=1,VLOOKUP(Työfile_2024!D544,'2015'!$F$12:$AB$1887,21,FALSE),"-")</f>
        <v>0-1 000</v>
      </c>
      <c r="AK544" s="128">
        <f>IF(E544=1,VLOOKUP(Työfile_2024!D544,'2015'!$F$12:$AB$1887,22,FALSE),"-")</f>
        <v>0</v>
      </c>
      <c r="AL544" s="128" t="str">
        <f>IF(E544=1,VLOOKUP(Työfile_2024!D544,'2015'!$F$12:$AB$1887,23,FALSE),"-")</f>
        <v>80-100 %</v>
      </c>
      <c r="AM544" s="56">
        <f>VLOOKUP(Työfile_2024!D544,Tmatkat_20km_tarkasteltava_verk!$C$2:$D$1804,2,FALSE)</f>
        <v>11</v>
      </c>
      <c r="AN544" s="148">
        <f t="shared" si="124"/>
        <v>2.528735632183908E-2</v>
      </c>
      <c r="AO544" s="178">
        <f>IF(E544=1,VLOOKUP(Työfile_2024!D544,'2015'!$F$12:$AC$1887,24,FALSE),"-")</f>
        <v>13</v>
      </c>
      <c r="AP544" s="63" t="str">
        <f>VLOOKUP(D544,Tarkasteltava_verkko_2024_harva!$E$2:$I$1804,5,FALSE)</f>
        <v>tiivis</v>
      </c>
      <c r="AQ544" s="52">
        <f>VLOOKUP(D544,Tarkasteltava_verkko_2024_harva!$E$2:$I$1804,4,FALSE)</f>
        <v>0</v>
      </c>
      <c r="AR544" s="148">
        <v>0</v>
      </c>
      <c r="AS544" s="170">
        <f>IFERROR(VLOOKUP(C544,'2015'!$C$12:$AG$1887,30,FALSE),"-")</f>
        <v>0</v>
      </c>
      <c r="AT544" s="148">
        <v>0</v>
      </c>
      <c r="AU544" s="170">
        <f>IFERROR(VLOOKUP(C544,'2015'!$C$12:$AG$1887,31,FALSE),"-")</f>
        <v>0</v>
      </c>
      <c r="AV544" s="106"/>
      <c r="AW544" s="63">
        <f>IFERROR(VLOOKUP(C544,Merkittävyysluokitus!$A$2:$J$1705,10,FALSE),"-")</f>
        <v>3</v>
      </c>
      <c r="AX544" s="175">
        <f>IFERROR(VLOOKUP(C544,Merkittävyysluokitus!$A$2:$J$1705,6,FALSE),"-")</f>
        <v>3.7911035007610345</v>
      </c>
      <c r="AY544" s="175">
        <f>IFERROR(VLOOKUP(C544,Merkittävyysluokitus!$A$2:$J$1705,7,FALSE),"-")</f>
        <v>1.3216666666666663</v>
      </c>
      <c r="AZ544" s="175">
        <f>IFERROR(VLOOKUP(C544,Merkittävyysluokitus!$A$2:$J$1705,8,FALSE),"-")</f>
        <v>1.8027701674277019</v>
      </c>
      <c r="BA544" s="175">
        <f>IFERROR(VLOOKUP(C544,Merkittävyysluokitus!$A$2:$J$1705,9,FALSE),"-")</f>
        <v>0.66666666666666663</v>
      </c>
      <c r="BB544" s="203"/>
      <c r="BC544" s="203" t="str">
        <f t="shared" si="125"/>
        <v/>
      </c>
      <c r="BD544" s="39" t="str">
        <f t="shared" si="119"/>
        <v>pinkki</v>
      </c>
      <c r="BE544" s="68" t="str">
        <f t="shared" si="120"/>
        <v>punainen</v>
      </c>
      <c r="BF544" s="68" t="str">
        <f t="shared" si="121"/>
        <v>musta</v>
      </c>
      <c r="BG544" s="68" t="str">
        <f t="shared" si="122"/>
        <v>musta</v>
      </c>
      <c r="BH544" s="208" t="str">
        <f t="shared" si="123"/>
        <v>musta</v>
      </c>
      <c r="BI544" s="39"/>
      <c r="BJ544" s="39" t="str">
        <f>IF(F544="ei löydy","uusi tie",IF(E544=0,"tieosoite muuttunut",IF(E544=1,VLOOKUP(D544,'2015'!$F$12:$AL$1887,31,FALSE),"-")))</f>
        <v>punainen</v>
      </c>
      <c r="BK544" s="67" t="str">
        <f>IF(E544=1,VLOOKUP(D544,'2015'!$F$12:$AL$1887,32,FALSE),"-")</f>
        <v>punainen</v>
      </c>
      <c r="BL544" s="39" t="str">
        <f>IF(F544="ei löydy","uusi tie",IF(E544=0,"tieosoite muuttunut",IF(E544=1,VLOOKUP(D544,'2015'!$F$12:$AL$1887,33,FALSE),"-")))</f>
        <v>pinkki</v>
      </c>
      <c r="BM544" s="39"/>
      <c r="BN544" s="217" t="str">
        <f>VLOOKUP(D544,'2015'!$F$12:$AL$1887,33,FALSE)</f>
        <v>pinkki</v>
      </c>
      <c r="BO544" s="39"/>
      <c r="BP544" s="115"/>
      <c r="BQ544" s="26" t="s">
        <v>9</v>
      </c>
      <c r="BS544" s="5"/>
      <c r="BU544" s="37"/>
      <c r="BV544" s="30"/>
      <c r="BX544">
        <f>IF(E544=1,VLOOKUP(D544,'2015'!$F$12:$AX$1887,43,FALSE),"-")</f>
        <v>0</v>
      </c>
      <c r="BY544">
        <f>IF(E544=1,VLOOKUP(D544,'2015'!$F$12:$AX$1887,44,FALSE),"-")</f>
        <v>0</v>
      </c>
      <c r="BZ544">
        <f>IF(E544=1,VLOOKUP(D544,'2015'!$F$12:$AX$1887,45,FALSE),"-")</f>
        <v>0</v>
      </c>
      <c r="CG544" s="2" t="s">
        <v>37</v>
      </c>
      <c r="CH544" s="2" t="s">
        <v>37</v>
      </c>
      <c r="CI544" s="2" t="s">
        <v>37</v>
      </c>
      <c r="CK544" s="2" t="s">
        <v>9</v>
      </c>
      <c r="CL544" s="21" t="s">
        <v>10</v>
      </c>
      <c r="CM544" s="21" t="s">
        <v>10</v>
      </c>
    </row>
    <row r="545" spans="1:91" ht="15.75" thickBot="1" x14ac:dyDescent="0.3">
      <c r="A545" s="50"/>
      <c r="B545" s="50"/>
      <c r="C545" s="50" t="str">
        <f t="shared" si="126"/>
        <v>1001_1_6516</v>
      </c>
      <c r="D545" s="51" t="str">
        <f t="shared" si="127"/>
        <v>1001_1</v>
      </c>
      <c r="E545" s="224">
        <f>IFERROR(VLOOKUP(C545,'2015'!$C$12:$D$1887,2,FALSE),0)</f>
        <v>1</v>
      </c>
      <c r="F545" s="51">
        <f>IFERROR(K545-IFERROR(VLOOKUP(D545,'2015'!$F$12:$I$1887,4,FALSE),"ei löydy"),"ei löydy")</f>
        <v>0</v>
      </c>
      <c r="G545" s="224">
        <f>IFERROR(VLOOKUP(Työfile_2024!C545,Liikennemalli!$D$6:$G$1921,4,FALSE),0)</f>
        <v>1</v>
      </c>
      <c r="H545" s="225">
        <f>K545-IFERROR(VLOOKUP(Työfile_2024!D545,Liikennemalli!$C$6:$H$1921,6,FALSE),"ei löydy")</f>
        <v>0</v>
      </c>
      <c r="I545" s="80">
        <v>1001</v>
      </c>
      <c r="J545" s="52">
        <v>1</v>
      </c>
      <c r="K545" s="52">
        <v>6516</v>
      </c>
      <c r="L545" s="53"/>
      <c r="M545" s="54"/>
      <c r="N545" s="54"/>
      <c r="O545" s="54"/>
      <c r="P545" s="54"/>
      <c r="Q545" s="55"/>
      <c r="R545" s="55"/>
      <c r="S545" s="55"/>
      <c r="T545" s="55"/>
      <c r="U545" s="52"/>
      <c r="V545" s="56">
        <v>562</v>
      </c>
      <c r="W545" s="56">
        <v>37</v>
      </c>
      <c r="X545" s="56">
        <v>572</v>
      </c>
      <c r="Y545" s="56">
        <f>VLOOKUP(D545,Liikennemalli24!$D$2:$F$1804,2,FALSE)</f>
        <v>0</v>
      </c>
      <c r="Z545" s="148">
        <f>VLOOKUP(D545,Liikennemalli24!$D$2:$F$1804,3,FALSE)</f>
        <v>0</v>
      </c>
      <c r="AA545" s="178">
        <f>IF(G545=1,VLOOKUP(C545,Liikennemalli!$D$6:$H$1921,2,FALSE),"-")</f>
        <v>0</v>
      </c>
      <c r="AB545" s="198">
        <f>IF(G545=1,VLOOKUP(C545,Liikennemalli!$D$6:$H$1921,3,FALSE),"-")</f>
        <v>0</v>
      </c>
      <c r="AC545" s="51">
        <f>IF(E545=1,VLOOKUP(Työfile_2024!D545,'2015'!$F$12:$X$1887,18,FALSE),"-")</f>
        <v>365</v>
      </c>
      <c r="AD545" s="51">
        <f>IF(E545=1,VLOOKUP(Työfile_2024!D545,'2015'!$F$12:$X$1887,19,FALSE),"-")</f>
        <v>0.36</v>
      </c>
      <c r="AI545" s="128">
        <f>IF(E545=1,VLOOKUP(Työfile_2024!D545,'2015'!$F$12:$AB$1887,20,FALSE),"-")</f>
        <v>0</v>
      </c>
      <c r="AJ545" s="128">
        <f>IF(E545=1,VLOOKUP(Työfile_2024!D545,'2015'!$F$12:$AB$1887,21,FALSE),"-")</f>
        <v>0</v>
      </c>
      <c r="AK545" s="128">
        <f>IF(E545=1,VLOOKUP(Työfile_2024!D545,'2015'!$F$12:$AB$1887,22,FALSE),"-")</f>
        <v>0</v>
      </c>
      <c r="AL545" s="128">
        <f>IF(E545=1,VLOOKUP(Työfile_2024!D545,'2015'!$F$12:$AB$1887,23,FALSE),"-")</f>
        <v>0</v>
      </c>
      <c r="AM545" s="56">
        <f>VLOOKUP(Työfile_2024!D545,Tmatkat_20km_tarkasteltava_verk!$C$2:$D$1804,2,FALSE)</f>
        <v>96</v>
      </c>
      <c r="AN545" s="148">
        <f t="shared" si="124"/>
        <v>0.1708185053380783</v>
      </c>
      <c r="AO545" s="178">
        <f>IF(E545=1,VLOOKUP(Työfile_2024!D545,'2015'!$F$12:$AC$1887,24,FALSE),"-")</f>
        <v>247</v>
      </c>
      <c r="AP545" s="63">
        <f>VLOOKUP(D545,Tarkasteltava_verkko_2024_harva!$E$2:$I$1804,5,FALSE)</f>
        <v>0</v>
      </c>
      <c r="AQ545" s="52">
        <f>VLOOKUP(D545,Tarkasteltava_verkko_2024_harva!$E$2:$I$1804,4,FALSE)</f>
        <v>0</v>
      </c>
      <c r="AR545" s="148">
        <v>0</v>
      </c>
      <c r="AS545" s="170" t="str">
        <f>IFERROR(VLOOKUP(C545,'2015'!$C$12:$AG$1887,30,FALSE),"-")</f>
        <v/>
      </c>
      <c r="AT545" s="148">
        <v>0.1407305095150399</v>
      </c>
      <c r="AU545" s="170">
        <f>IFERROR(VLOOKUP(C545,'2015'!$C$12:$AG$1887,31,FALSE),"-")</f>
        <v>0</v>
      </c>
      <c r="AV545" s="106"/>
      <c r="AW545" s="63">
        <f>IFERROR(VLOOKUP(C545,Merkittävyysluokitus!$A$2:$J$1705,10,FALSE),"-")</f>
        <v>3</v>
      </c>
      <c r="AX545" s="175">
        <f>IFERROR(VLOOKUP(C545,Merkittävyysluokitus!$A$2:$J$1705,6,FALSE),"-")</f>
        <v>7.25689802130898</v>
      </c>
      <c r="AY545" s="175">
        <f>IFERROR(VLOOKUP(C545,Merkittävyysluokitus!$A$2:$J$1705,7,FALSE),"-")</f>
        <v>2.456</v>
      </c>
      <c r="AZ545" s="175">
        <f>IFERROR(VLOOKUP(C545,Merkittävyysluokitus!$A$2:$J$1705,8,FALSE),"-")</f>
        <v>3.4675646879756465</v>
      </c>
      <c r="BA545" s="175">
        <f>IFERROR(VLOOKUP(C545,Merkittävyysluokitus!$A$2:$J$1705,9,FALSE),"-")</f>
        <v>1.3333333333333333</v>
      </c>
      <c r="BB545" s="203"/>
      <c r="BC545" s="203" t="str">
        <f t="shared" si="125"/>
        <v>ei mallia</v>
      </c>
      <c r="BD545" s="39" t="str">
        <f t="shared" si="119"/>
        <v>Ei luokiteltu</v>
      </c>
      <c r="BE545" s="68" t="str">
        <f t="shared" si="120"/>
        <v>ei mallia</v>
      </c>
      <c r="BF545" s="68" t="str">
        <f t="shared" si="121"/>
        <v>ei mallia</v>
      </c>
      <c r="BG545" s="68" t="str">
        <f t="shared" si="122"/>
        <v>ei mallia</v>
      </c>
      <c r="BH545" s="208" t="str">
        <f t="shared" si="123"/>
        <v>musta</v>
      </c>
      <c r="BI545" s="39"/>
      <c r="BJ545" s="39" t="str">
        <f>IF(F545="ei löydy","uusi tie",IF(E545=0,"tieosoite muuttunut",IF(E545=1,VLOOKUP(D545,'2015'!$F$12:$AL$1887,31,FALSE),"-")))</f>
        <v>musta</v>
      </c>
      <c r="BK545" s="67" t="str">
        <f>IF(E545=1,VLOOKUP(D545,'2015'!$F$12:$AL$1887,32,FALSE),"-")</f>
        <v>musta</v>
      </c>
      <c r="BL545" s="39" t="str">
        <f>IF(F545="ei löydy","uusi tie",IF(E545=0,"tieosoite muuttunut",IF(E545=1,VLOOKUP(D545,'2015'!$F$12:$AL$1887,33,FALSE),"-")))</f>
        <v>musta</v>
      </c>
      <c r="BM545" s="39"/>
      <c r="BN545" s="217" t="str">
        <f>VLOOKUP(D545,'2015'!$F$12:$AL$1887,33,FALSE)</f>
        <v>musta</v>
      </c>
      <c r="BO545" s="39"/>
      <c r="BP545" s="115"/>
      <c r="BQ545" s="26" t="s">
        <v>9</v>
      </c>
      <c r="BS545" s="5"/>
      <c r="BU545" s="37"/>
      <c r="BV545" s="30"/>
      <c r="BX545" t="str">
        <f>IF(E545=1,VLOOKUP(D545,'2015'!$F$12:$AX$1887,43,FALSE),"-")</f>
        <v>musta</v>
      </c>
      <c r="BY545" t="str">
        <f>IF(E545=1,VLOOKUP(D545,'2015'!$F$12:$AX$1887,44,FALSE),"-")</f>
        <v>musta</v>
      </c>
      <c r="BZ545" t="str">
        <f>IF(E545=1,VLOOKUP(D545,'2015'!$F$12:$AX$1887,45,FALSE),"-")</f>
        <v>musta</v>
      </c>
      <c r="CG545" s="2" t="s">
        <v>37</v>
      </c>
      <c r="CH545" s="2" t="s">
        <v>37</v>
      </c>
      <c r="CI545" s="2" t="s">
        <v>37</v>
      </c>
      <c r="CK545" s="2" t="s">
        <v>9</v>
      </c>
      <c r="CL545" s="21" t="s">
        <v>10</v>
      </c>
      <c r="CM545" s="21" t="s">
        <v>10</v>
      </c>
    </row>
    <row r="546" spans="1:91" ht="15.75" thickBot="1" x14ac:dyDescent="0.3">
      <c r="A546" s="50"/>
      <c r="B546" s="50"/>
      <c r="C546" s="50" t="str">
        <f t="shared" si="126"/>
        <v>1001_2_4050</v>
      </c>
      <c r="D546" s="51" t="str">
        <f t="shared" si="127"/>
        <v>1001_2</v>
      </c>
      <c r="E546" s="224">
        <f>IFERROR(VLOOKUP(C546,'2015'!$C$12:$D$1887,2,FALSE),0)</f>
        <v>1</v>
      </c>
      <c r="F546" s="51">
        <f>IFERROR(K546-IFERROR(VLOOKUP(D546,'2015'!$F$12:$I$1887,4,FALSE),"ei löydy"),"ei löydy")</f>
        <v>0</v>
      </c>
      <c r="G546" s="224">
        <f>IFERROR(VLOOKUP(Työfile_2024!C546,Liikennemalli!$D$6:$G$1921,4,FALSE),0)</f>
        <v>1</v>
      </c>
      <c r="H546" s="225">
        <f>K546-IFERROR(VLOOKUP(Työfile_2024!D546,Liikennemalli!$C$6:$H$1921,6,FALSE),"ei löydy")</f>
        <v>0</v>
      </c>
      <c r="I546" s="80">
        <v>1001</v>
      </c>
      <c r="J546" s="52">
        <v>2</v>
      </c>
      <c r="K546" s="52">
        <v>4050</v>
      </c>
      <c r="L546" s="53"/>
      <c r="M546" s="54"/>
      <c r="N546" s="54"/>
      <c r="O546" s="54"/>
      <c r="P546" s="54"/>
      <c r="Q546" s="55"/>
      <c r="R546" s="55"/>
      <c r="S546" s="55"/>
      <c r="T546" s="55"/>
      <c r="U546" s="52"/>
      <c r="V546" s="56">
        <v>562</v>
      </c>
      <c r="W546" s="56">
        <v>37</v>
      </c>
      <c r="X546" s="56">
        <v>572</v>
      </c>
      <c r="Y546" s="56">
        <f>VLOOKUP(D546,Liikennemalli24!$D$2:$F$1804,2,FALSE)</f>
        <v>0</v>
      </c>
      <c r="Z546" s="148">
        <f>VLOOKUP(D546,Liikennemalli24!$D$2:$F$1804,3,FALSE)</f>
        <v>0</v>
      </c>
      <c r="AA546" s="178">
        <f>IF(G546=1,VLOOKUP(C546,Liikennemalli!$D$6:$H$1921,2,FALSE),"-")</f>
        <v>0</v>
      </c>
      <c r="AB546" s="198">
        <f>IF(G546=1,VLOOKUP(C546,Liikennemalli!$D$6:$H$1921,3,FALSE),"-")</f>
        <v>0</v>
      </c>
      <c r="AC546" s="51">
        <f>IF(E546=1,VLOOKUP(Työfile_2024!D546,'2015'!$F$12:$X$1887,18,FALSE),"-")</f>
        <v>283</v>
      </c>
      <c r="AD546" s="51">
        <f>IF(E546=1,VLOOKUP(Työfile_2024!D546,'2015'!$F$12:$X$1887,19,FALSE),"-")</f>
        <v>0.51</v>
      </c>
      <c r="AI546" s="128">
        <f>IF(E546=1,VLOOKUP(Työfile_2024!D546,'2015'!$F$12:$AB$1887,20,FALSE),"-")</f>
        <v>0</v>
      </c>
      <c r="AJ546" s="128">
        <f>IF(E546=1,VLOOKUP(Työfile_2024!D546,'2015'!$F$12:$AB$1887,21,FALSE),"-")</f>
        <v>0</v>
      </c>
      <c r="AK546" s="128">
        <f>IF(E546=1,VLOOKUP(Työfile_2024!D546,'2015'!$F$12:$AB$1887,22,FALSE),"-")</f>
        <v>0</v>
      </c>
      <c r="AL546" s="128">
        <f>IF(E546=1,VLOOKUP(Työfile_2024!D546,'2015'!$F$12:$AB$1887,23,FALSE),"-")</f>
        <v>0</v>
      </c>
      <c r="AM546" s="56">
        <f>VLOOKUP(Työfile_2024!D546,Tmatkat_20km_tarkasteltava_verk!$C$2:$D$1804,2,FALSE)</f>
        <v>69</v>
      </c>
      <c r="AN546" s="148">
        <f t="shared" si="124"/>
        <v>0.12277580071174377</v>
      </c>
      <c r="AO546" s="178">
        <f>IF(E546=1,VLOOKUP(Työfile_2024!D546,'2015'!$F$12:$AC$1887,24,FALSE),"-")</f>
        <v>67</v>
      </c>
      <c r="AP546" s="63">
        <f>VLOOKUP(D546,Tarkasteltava_verkko_2024_harva!$E$2:$I$1804,5,FALSE)</f>
        <v>0</v>
      </c>
      <c r="AQ546" s="52">
        <f>VLOOKUP(D546,Tarkasteltava_verkko_2024_harva!$E$2:$I$1804,4,FALSE)</f>
        <v>0</v>
      </c>
      <c r="AR546" s="148">
        <v>0</v>
      </c>
      <c r="AS546" s="170" t="str">
        <f>IFERROR(VLOOKUP(C546,'2015'!$C$12:$AG$1887,30,FALSE),"-")</f>
        <v/>
      </c>
      <c r="AT546" s="148">
        <v>0</v>
      </c>
      <c r="AU546" s="170">
        <f>IFERROR(VLOOKUP(C546,'2015'!$C$12:$AG$1887,31,FALSE),"-")</f>
        <v>0</v>
      </c>
      <c r="AV546" s="106"/>
      <c r="AW546" s="63">
        <f>IFERROR(VLOOKUP(C546,Merkittävyysluokitus!$A$2:$J$1705,10,FALSE),"-")</f>
        <v>3</v>
      </c>
      <c r="AX546" s="175">
        <f>IFERROR(VLOOKUP(C546,Merkittävyysluokitus!$A$2:$J$1705,6,FALSE),"-")</f>
        <v>6.4752694063926928</v>
      </c>
      <c r="AY546" s="175">
        <f>IFERROR(VLOOKUP(C546,Merkittävyysluokitus!$A$2:$J$1705,7,FALSE),"-")</f>
        <v>2.079333333333333</v>
      </c>
      <c r="AZ546" s="175">
        <f>IFERROR(VLOOKUP(C546,Merkittävyysluokitus!$A$2:$J$1705,8,FALSE),"-")</f>
        <v>3.2292694063926941</v>
      </c>
      <c r="BA546" s="175">
        <f>IFERROR(VLOOKUP(C546,Merkittävyysluokitus!$A$2:$J$1705,9,FALSE),"-")</f>
        <v>1.1666666666666665</v>
      </c>
      <c r="BB546" s="203"/>
      <c r="BC546" s="203" t="str">
        <f t="shared" si="125"/>
        <v>ei mallia</v>
      </c>
      <c r="BD546" s="39" t="str">
        <f t="shared" si="119"/>
        <v>Ei luokiteltu</v>
      </c>
      <c r="BE546" s="68" t="str">
        <f t="shared" si="120"/>
        <v>ei mallia</v>
      </c>
      <c r="BF546" s="68" t="str">
        <f t="shared" si="121"/>
        <v>ei mallia</v>
      </c>
      <c r="BG546" s="68" t="str">
        <f t="shared" si="122"/>
        <v>ei mallia</v>
      </c>
      <c r="BH546" s="208" t="str">
        <f t="shared" si="123"/>
        <v>musta</v>
      </c>
      <c r="BI546" s="39"/>
      <c r="BJ546" s="39" t="str">
        <f>IF(F546="ei löydy","uusi tie",IF(E546=0,"tieosoite muuttunut",IF(E546=1,VLOOKUP(D546,'2015'!$F$12:$AL$1887,31,FALSE),"-")))</f>
        <v>musta</v>
      </c>
      <c r="BK546" s="67" t="str">
        <f>IF(E546=1,VLOOKUP(D546,'2015'!$F$12:$AL$1887,32,FALSE),"-")</f>
        <v>musta</v>
      </c>
      <c r="BL546" s="39" t="str">
        <f>IF(F546="ei löydy","uusi tie",IF(E546=0,"tieosoite muuttunut",IF(E546=1,VLOOKUP(D546,'2015'!$F$12:$AL$1887,33,FALSE),"-")))</f>
        <v>musta</v>
      </c>
      <c r="BM546" s="39"/>
      <c r="BN546" s="217" t="str">
        <f>VLOOKUP(D546,'2015'!$F$12:$AL$1887,33,FALSE)</f>
        <v>musta</v>
      </c>
      <c r="BO546" s="39"/>
      <c r="BP546" s="115"/>
      <c r="BQ546" s="26" t="s">
        <v>51</v>
      </c>
      <c r="BS546" s="5"/>
      <c r="BU546" s="37"/>
      <c r="BV546" s="30"/>
      <c r="BX546" t="str">
        <f>IF(E546=1,VLOOKUP(D546,'2015'!$F$12:$AX$1887,43,FALSE),"-")</f>
        <v>musta</v>
      </c>
      <c r="BY546" t="str">
        <f>IF(E546=1,VLOOKUP(D546,'2015'!$F$12:$AX$1887,44,FALSE),"-")</f>
        <v>musta</v>
      </c>
      <c r="BZ546" t="str">
        <f>IF(E546=1,VLOOKUP(D546,'2015'!$F$12:$AX$1887,45,FALSE),"-")</f>
        <v>musta</v>
      </c>
      <c r="CG546" s="2" t="s">
        <v>37</v>
      </c>
      <c r="CH546" s="2" t="s">
        <v>37</v>
      </c>
      <c r="CI546" s="2" t="s">
        <v>37</v>
      </c>
      <c r="CK546" s="2" t="s">
        <v>9</v>
      </c>
      <c r="CL546" s="21" t="s">
        <v>10</v>
      </c>
      <c r="CM546" s="21" t="s">
        <v>10</v>
      </c>
    </row>
    <row r="547" spans="1:91" ht="15.75" thickBot="1" x14ac:dyDescent="0.3">
      <c r="A547" s="50"/>
      <c r="B547" s="50"/>
      <c r="C547" s="50" t="str">
        <f t="shared" si="126"/>
        <v>1002_1_7272</v>
      </c>
      <c r="D547" s="51" t="str">
        <f t="shared" si="127"/>
        <v>1002_1</v>
      </c>
      <c r="E547" s="224">
        <f>IFERROR(VLOOKUP(C547,'2015'!$C$12:$D$1887,2,FALSE),0)</f>
        <v>0</v>
      </c>
      <c r="F547" s="51">
        <f>IFERROR(K547-IFERROR(VLOOKUP(D547,'2015'!$F$12:$I$1887,4,FALSE),"ei löydy"),"ei löydy")</f>
        <v>459</v>
      </c>
      <c r="G547" s="224">
        <f>IFERROR(VLOOKUP(Työfile_2024!C547,Liikennemalli!$D$6:$G$1921,4,FALSE),0)</f>
        <v>1</v>
      </c>
      <c r="H547" s="225">
        <f>K547-IFERROR(VLOOKUP(Työfile_2024!D547,Liikennemalli!$C$6:$H$1921,6,FALSE),"ei löydy")</f>
        <v>0</v>
      </c>
      <c r="I547" s="80">
        <v>1002</v>
      </c>
      <c r="J547" s="52">
        <v>1</v>
      </c>
      <c r="K547" s="52">
        <v>7272</v>
      </c>
      <c r="L547" s="53"/>
      <c r="M547" s="54"/>
      <c r="N547" s="54"/>
      <c r="O547" s="54"/>
      <c r="P547" s="54"/>
      <c r="Q547" s="55"/>
      <c r="R547" s="55"/>
      <c r="S547" s="55"/>
      <c r="T547" s="55"/>
      <c r="U547" s="52"/>
      <c r="V547" s="56">
        <v>1315.1900440044005</v>
      </c>
      <c r="W547" s="56">
        <v>73.33154565456546</v>
      </c>
      <c r="X547" s="56">
        <v>1260.5158140814081</v>
      </c>
      <c r="Y547" s="56">
        <f>VLOOKUP(D547,Liikennemalli24!$D$2:$F$1804,2,FALSE)</f>
        <v>0</v>
      </c>
      <c r="Z547" s="148">
        <f>VLOOKUP(D547,Liikennemalli24!$D$2:$F$1804,3,FALSE)</f>
        <v>0</v>
      </c>
      <c r="AA547" s="178">
        <f>IF(G547=1,VLOOKUP(C547,Liikennemalli!$D$6:$H$1921,2,FALSE),"-")</f>
        <v>0</v>
      </c>
      <c r="AB547" s="198">
        <f>IF(G547=1,VLOOKUP(C547,Liikennemalli!$D$6:$H$1921,3,FALSE),"-")</f>
        <v>0</v>
      </c>
      <c r="AC547" s="51" t="str">
        <f>IF(E547=1,VLOOKUP(Työfile_2024!D547,'2015'!$F$12:$X$1887,18,FALSE),"-")</f>
        <v>-</v>
      </c>
      <c r="AD547" s="51" t="str">
        <f>IF(E547=1,VLOOKUP(Työfile_2024!D547,'2015'!$F$12:$X$1887,19,FALSE),"-")</f>
        <v>-</v>
      </c>
      <c r="AI547" s="128" t="str">
        <f>IF(E547=1,VLOOKUP(Työfile_2024!D547,'2015'!$F$12:$AB$1887,20,FALSE),"-")</f>
        <v>-</v>
      </c>
      <c r="AJ547" s="128" t="str">
        <f>IF(E547=1,VLOOKUP(Työfile_2024!D547,'2015'!$F$12:$AB$1887,21,FALSE),"-")</f>
        <v>-</v>
      </c>
      <c r="AK547" s="128" t="str">
        <f>IF(E547=1,VLOOKUP(Työfile_2024!D547,'2015'!$F$12:$AB$1887,22,FALSE),"-")</f>
        <v>-</v>
      </c>
      <c r="AL547" s="128" t="str">
        <f>IF(E547=1,VLOOKUP(Työfile_2024!D547,'2015'!$F$12:$AB$1887,23,FALSE),"-")</f>
        <v>-</v>
      </c>
      <c r="AM547" s="56">
        <f>VLOOKUP(Työfile_2024!D547,Tmatkat_20km_tarkasteltava_verk!$C$2:$D$1804,2,FALSE)</f>
        <v>217</v>
      </c>
      <c r="AN547" s="148">
        <f t="shared" si="124"/>
        <v>0.1649951662797669</v>
      </c>
      <c r="AO547" s="178" t="str">
        <f>IF(E547=1,VLOOKUP(Työfile_2024!D547,'2015'!$F$12:$AC$1887,24,FALSE),"-")</f>
        <v>-</v>
      </c>
      <c r="AP547" s="52">
        <f>VLOOKUP(D547,Tarkasteltava_verkko_2024_harva!$E$2:$I$1804,5,FALSE)</f>
        <v>0</v>
      </c>
      <c r="AQ547" s="52">
        <f>VLOOKUP(D547,Tarkasteltava_verkko_2024_harva!$E$2:$I$1804,4,FALSE)</f>
        <v>0</v>
      </c>
      <c r="AR547" s="148">
        <v>0.30830583058305833</v>
      </c>
      <c r="AS547" s="170" t="str">
        <f>IFERROR(VLOOKUP(C547,'2015'!$C$12:$AG$1887,30,FALSE),"-")</f>
        <v>-</v>
      </c>
      <c r="AT547" s="148">
        <v>0.40731573157315731</v>
      </c>
      <c r="AU547" s="170" t="str">
        <f>IFERROR(VLOOKUP(C547,'2015'!$C$12:$AG$1887,31,FALSE),"-")</f>
        <v>-</v>
      </c>
      <c r="AV547" s="106"/>
      <c r="AW547" s="63">
        <f>IFERROR(VLOOKUP(C547,Merkittävyysluokitus!$A$2:$J$1705,10,FALSE),"-")</f>
        <v>2</v>
      </c>
      <c r="AX547" s="175">
        <f>IFERROR(VLOOKUP(C547,Merkittävyysluokitus!$A$2:$J$1705,6,FALSE),"-")</f>
        <v>11.11689497716895</v>
      </c>
      <c r="AY547" s="175">
        <f>IFERROR(VLOOKUP(C547,Merkittävyysluokitus!$A$2:$J$1705,7,FALSE),"-")</f>
        <v>4.0249999999999995</v>
      </c>
      <c r="AZ547" s="175">
        <f>IFERROR(VLOOKUP(C547,Merkittävyysluokitus!$A$2:$J$1705,8,FALSE),"-")</f>
        <v>4.5918949771689501</v>
      </c>
      <c r="BA547" s="175">
        <f>IFERROR(VLOOKUP(C547,Merkittävyysluokitus!$A$2:$J$1705,9,FALSE),"-")</f>
        <v>2.5</v>
      </c>
      <c r="BB547" s="203"/>
      <c r="BC547" s="203" t="str">
        <f t="shared" si="125"/>
        <v>ei mallia</v>
      </c>
      <c r="BD547" s="39" t="str">
        <f t="shared" si="119"/>
        <v>Ei luokiteltu</v>
      </c>
      <c r="BE547" s="68" t="str">
        <f t="shared" si="120"/>
        <v>ei mallia</v>
      </c>
      <c r="BF547" s="68" t="str">
        <f t="shared" si="121"/>
        <v>ei mallia</v>
      </c>
      <c r="BG547" s="68" t="str">
        <f t="shared" si="122"/>
        <v>ei mallia</v>
      </c>
      <c r="BH547" s="208" t="str">
        <f t="shared" si="123"/>
        <v>musta</v>
      </c>
      <c r="BI547" s="39"/>
      <c r="BJ547" s="39" t="str">
        <f>IF(F547="ei löydy","uusi tie",IF(E547=0,"tieosoite muuttunut",IF(E547=1,VLOOKUP(D547,'2015'!$F$12:$AL$1887,31,FALSE),"-")))</f>
        <v>tieosoite muuttunut</v>
      </c>
      <c r="BK547" s="67" t="str">
        <f>IF(E547=1,VLOOKUP(D547,'2015'!$F$12:$AL$1887,32,FALSE),"-")</f>
        <v>-</v>
      </c>
      <c r="BL547" s="39" t="str">
        <f>IF(F547="ei löydy","uusi tie",IF(E547=0,"tieosoite muuttunut",IF(E547=1,VLOOKUP(D547,'2015'!$F$12:$AL$1887,33,FALSE),"-")))</f>
        <v>tieosoite muuttunut</v>
      </c>
      <c r="BM547" s="39"/>
      <c r="BN547" s="217" t="str">
        <f>VLOOKUP(D547,'2015'!$F$12:$AL$1887,33,FALSE)</f>
        <v>musta</v>
      </c>
      <c r="BO547" s="39"/>
      <c r="BP547" s="115"/>
      <c r="BQ547" s="26" t="s">
        <v>10</v>
      </c>
      <c r="BS547" s="5"/>
      <c r="BU547" s="37"/>
      <c r="BV547" s="30"/>
      <c r="BX547" t="str">
        <f>IF(E547=1,VLOOKUP(D547,'2015'!$F$12:$AX$1887,43,FALSE),"-")</f>
        <v>-</v>
      </c>
      <c r="BY547" t="str">
        <f>IF(E547=1,VLOOKUP(D547,'2015'!$F$12:$AX$1887,44,FALSE),"-")</f>
        <v>-</v>
      </c>
      <c r="BZ547" t="str">
        <f>IF(E547=1,VLOOKUP(D547,'2015'!$F$12:$AX$1887,45,FALSE),"-")</f>
        <v>-</v>
      </c>
      <c r="CG547" s="21" t="s">
        <v>10</v>
      </c>
      <c r="CH547" s="2" t="s">
        <v>9</v>
      </c>
      <c r="CI547" s="2" t="s">
        <v>9</v>
      </c>
      <c r="CK547" s="21" t="s">
        <v>10</v>
      </c>
      <c r="CL547" s="21" t="s">
        <v>10</v>
      </c>
      <c r="CM547" s="21" t="s">
        <v>10</v>
      </c>
    </row>
    <row r="548" spans="1:91" ht="15.75" thickBot="1" x14ac:dyDescent="0.3">
      <c r="A548" s="50"/>
      <c r="B548" s="50"/>
      <c r="C548" s="50" t="str">
        <f t="shared" si="126"/>
        <v>1011_1_4237</v>
      </c>
      <c r="D548" s="51" t="str">
        <f t="shared" si="127"/>
        <v>1011_1</v>
      </c>
      <c r="E548" s="224">
        <f>IFERROR(VLOOKUP(C548,'2015'!$C$12:$D$1887,2,FALSE),0)</f>
        <v>1</v>
      </c>
      <c r="F548" s="51">
        <f>IFERROR(K548-IFERROR(VLOOKUP(D548,'2015'!$F$12:$I$1887,4,FALSE),"ei löydy"),"ei löydy")</f>
        <v>0</v>
      </c>
      <c r="G548" s="224">
        <f>IFERROR(VLOOKUP(Työfile_2024!C548,Liikennemalli!$D$6:$G$1921,4,FALSE),0)</f>
        <v>1</v>
      </c>
      <c r="H548" s="225">
        <f>K548-IFERROR(VLOOKUP(Työfile_2024!D548,Liikennemalli!$C$6:$H$1921,6,FALSE),"ei löydy")</f>
        <v>0</v>
      </c>
      <c r="I548" s="80">
        <v>1011</v>
      </c>
      <c r="J548" s="52">
        <v>1</v>
      </c>
      <c r="K548" s="52">
        <v>4237</v>
      </c>
      <c r="L548" s="53"/>
      <c r="M548" s="54"/>
      <c r="N548" s="54"/>
      <c r="O548" s="54"/>
      <c r="P548" s="54"/>
      <c r="Q548" s="55"/>
      <c r="R548" s="55"/>
      <c r="S548" s="55"/>
      <c r="T548" s="55"/>
      <c r="U548" s="52"/>
      <c r="V548" s="56">
        <v>49</v>
      </c>
      <c r="W548" s="56">
        <v>0</v>
      </c>
      <c r="X548" s="56">
        <v>51</v>
      </c>
      <c r="Y548" s="56">
        <f>VLOOKUP(D548,Liikennemalli24!$D$2:$F$1804,2,FALSE)</f>
        <v>2278</v>
      </c>
      <c r="Z548" s="148">
        <f>VLOOKUP(D548,Liikennemalli24!$D$2:$F$1804,3,FALSE)</f>
        <v>0.5</v>
      </c>
      <c r="AA548" s="178">
        <f>IF(G548=1,VLOOKUP(C548,Liikennemalli!$D$6:$H$1921,2,FALSE),"-")</f>
        <v>0</v>
      </c>
      <c r="AB548" s="198">
        <f>IF(G548=1,VLOOKUP(C548,Liikennemalli!$D$6:$H$1921,3,FALSE),"-")</f>
        <v>0</v>
      </c>
      <c r="AC548" s="51">
        <f>IF(E548=1,VLOOKUP(Työfile_2024!D548,'2015'!$F$12:$X$1887,18,FALSE),"-")</f>
        <v>238</v>
      </c>
      <c r="AD548" s="51">
        <f>IF(E548=1,VLOOKUP(Työfile_2024!D548,'2015'!$F$12:$X$1887,19,FALSE),"-")</f>
        <v>1</v>
      </c>
      <c r="AI548" s="128">
        <f>IF(E548=1,VLOOKUP(Työfile_2024!D548,'2015'!$F$12:$AB$1887,20,FALSE),"-")</f>
        <v>0</v>
      </c>
      <c r="AJ548" s="128">
        <f>IF(E548=1,VLOOKUP(Työfile_2024!D548,'2015'!$F$12:$AB$1887,21,FALSE),"-")</f>
        <v>0</v>
      </c>
      <c r="AK548" s="128">
        <f>IF(E548=1,VLOOKUP(Työfile_2024!D548,'2015'!$F$12:$AB$1887,22,FALSE),"-")</f>
        <v>0</v>
      </c>
      <c r="AL548" s="128">
        <f>IF(E548=1,VLOOKUP(Työfile_2024!D548,'2015'!$F$12:$AB$1887,23,FALSE),"-")</f>
        <v>0</v>
      </c>
      <c r="AM548" s="56">
        <f>VLOOKUP(Työfile_2024!D548,Tmatkat_20km_tarkasteltava_verk!$C$2:$D$1804,2,FALSE)</f>
        <v>31</v>
      </c>
      <c r="AN548" s="148">
        <f t="shared" si="124"/>
        <v>0.63265306122448983</v>
      </c>
      <c r="AO548" s="178">
        <f>IF(E548=1,VLOOKUP(Työfile_2024!D548,'2015'!$F$12:$AC$1887,24,FALSE),"-")</f>
        <v>22</v>
      </c>
      <c r="AP548" s="52">
        <f>VLOOKUP(D548,Tarkasteltava_verkko_2024_harva!$E$2:$I$1804,5,FALSE)</f>
        <v>0</v>
      </c>
      <c r="AQ548" s="52">
        <f>VLOOKUP(D548,Tarkasteltava_verkko_2024_harva!$E$2:$I$1804,4,FALSE)</f>
        <v>0</v>
      </c>
      <c r="AR548" s="148">
        <v>0</v>
      </c>
      <c r="AS548" s="170" t="str">
        <f>IFERROR(VLOOKUP(C548,'2015'!$C$12:$AG$1887,30,FALSE),"-")</f>
        <v/>
      </c>
      <c r="AT548" s="148">
        <v>0</v>
      </c>
      <c r="AU548" s="170">
        <f>IFERROR(VLOOKUP(C548,'2015'!$C$12:$AG$1887,31,FALSE),"-")</f>
        <v>0</v>
      </c>
      <c r="AV548" s="106"/>
      <c r="AW548" s="63">
        <f>IFERROR(VLOOKUP(C548,Merkittävyysluokitus!$A$2:$J$1705,10,FALSE),"-")</f>
        <v>4</v>
      </c>
      <c r="AX548" s="175">
        <f>IFERROR(VLOOKUP(C548,Merkittävyysluokitus!$A$2:$J$1705,6,FALSE),"-")</f>
        <v>1.8358127853881276</v>
      </c>
      <c r="AY548" s="175">
        <f>IFERROR(VLOOKUP(C548,Merkittävyysluokitus!$A$2:$J$1705,7,FALSE),"-")</f>
        <v>0.22699999999999998</v>
      </c>
      <c r="AZ548" s="175">
        <f>IFERROR(VLOOKUP(C548,Merkittävyysluokitus!$A$2:$J$1705,8,FALSE),"-")</f>
        <v>1.1088127853881278</v>
      </c>
      <c r="BA548" s="175">
        <f>IFERROR(VLOOKUP(C548,Merkittävyysluokitus!$A$2:$J$1705,9,FALSE),"-")</f>
        <v>0.5</v>
      </c>
      <c r="BB548" s="203"/>
      <c r="BC548" s="203" t="str">
        <f t="shared" si="125"/>
        <v/>
      </c>
      <c r="BD548" s="39" t="str">
        <f t="shared" si="119"/>
        <v>musta</v>
      </c>
      <c r="BE548" s="68" t="str">
        <f t="shared" si="120"/>
        <v>musta</v>
      </c>
      <c r="BF548" s="68" t="str">
        <f t="shared" si="121"/>
        <v>punainen</v>
      </c>
      <c r="BG548" s="69" t="str">
        <f t="shared" si="122"/>
        <v>musta</v>
      </c>
      <c r="BH548" s="209" t="str">
        <f t="shared" si="123"/>
        <v>musta</v>
      </c>
      <c r="BI548" s="39"/>
      <c r="BJ548" s="39" t="str">
        <f>IF(F548="ei löydy","uusi tie",IF(E548=0,"tieosoite muuttunut",IF(E548=1,VLOOKUP(D548,'2015'!$F$12:$AL$1887,31,FALSE),"-")))</f>
        <v>musta</v>
      </c>
      <c r="BK548" s="67" t="str">
        <f>IF(E548=1,VLOOKUP(D548,'2015'!$F$12:$AL$1887,32,FALSE),"-")</f>
        <v>musta</v>
      </c>
      <c r="BL548" s="39" t="str">
        <f>IF(F548="ei löydy","uusi tie",IF(E548=0,"tieosoite muuttunut",IF(E548=1,VLOOKUP(D548,'2015'!$F$12:$AL$1887,33,FALSE),"-")))</f>
        <v>musta</v>
      </c>
      <c r="BM548" s="39"/>
      <c r="BN548" s="217" t="str">
        <f>VLOOKUP(D548,'2015'!$F$12:$AL$1887,33,FALSE)</f>
        <v>musta</v>
      </c>
      <c r="BO548" s="39"/>
      <c r="BP548" s="115"/>
      <c r="BQ548" s="26" t="s">
        <v>10</v>
      </c>
      <c r="BS548" s="5"/>
      <c r="BU548" s="37"/>
      <c r="BV548" s="30"/>
      <c r="BX548" t="str">
        <f>IF(E548=1,VLOOKUP(D548,'2015'!$F$12:$AX$1887,43,FALSE),"-")</f>
        <v>musta</v>
      </c>
      <c r="BY548" t="str">
        <f>IF(E548=1,VLOOKUP(D548,'2015'!$F$12:$AX$1887,44,FALSE),"-")</f>
        <v>musta</v>
      </c>
      <c r="BZ548" t="str">
        <f>IF(E548=1,VLOOKUP(D548,'2015'!$F$12:$AX$1887,45,FALSE),"-")</f>
        <v>musta</v>
      </c>
      <c r="CG548" s="21" t="s">
        <v>10</v>
      </c>
      <c r="CH548" s="2" t="s">
        <v>9</v>
      </c>
      <c r="CI548" s="2" t="s">
        <v>9</v>
      </c>
      <c r="CK548" s="21" t="s">
        <v>10</v>
      </c>
      <c r="CL548" s="21" t="s">
        <v>10</v>
      </c>
      <c r="CM548" s="21" t="s">
        <v>10</v>
      </c>
    </row>
    <row r="549" spans="1:91" ht="15.75" thickBot="1" x14ac:dyDescent="0.3">
      <c r="A549" s="50"/>
      <c r="B549" s="50"/>
      <c r="C549" s="50" t="str">
        <f t="shared" si="126"/>
        <v>1011_2_6129</v>
      </c>
      <c r="D549" s="51" t="str">
        <f t="shared" si="127"/>
        <v>1011_2</v>
      </c>
      <c r="E549" s="224">
        <f>IFERROR(VLOOKUP(C549,'2015'!$C$12:$D$1887,2,FALSE),0)</f>
        <v>1</v>
      </c>
      <c r="F549" s="51">
        <f>IFERROR(K549-IFERROR(VLOOKUP(D549,'2015'!$F$12:$I$1887,4,FALSE),"ei löydy"),"ei löydy")</f>
        <v>0</v>
      </c>
      <c r="G549" s="224">
        <f>IFERROR(VLOOKUP(Työfile_2024!C549,Liikennemalli!$D$6:$G$1921,4,FALSE),0)</f>
        <v>1</v>
      </c>
      <c r="H549" s="225">
        <f>K549-IFERROR(VLOOKUP(Työfile_2024!D549,Liikennemalli!$C$6:$H$1921,6,FALSE),"ei löydy")</f>
        <v>0</v>
      </c>
      <c r="I549" s="80">
        <v>1011</v>
      </c>
      <c r="J549" s="52">
        <v>2</v>
      </c>
      <c r="K549" s="52">
        <v>6129</v>
      </c>
      <c r="L549" s="53"/>
      <c r="M549" s="54"/>
      <c r="N549" s="54"/>
      <c r="O549" s="54"/>
      <c r="P549" s="54"/>
      <c r="Q549" s="55"/>
      <c r="R549" s="55"/>
      <c r="S549" s="55"/>
      <c r="T549" s="55"/>
      <c r="U549" s="52"/>
      <c r="V549" s="56">
        <v>49</v>
      </c>
      <c r="W549" s="56">
        <v>0</v>
      </c>
      <c r="X549" s="56">
        <v>51</v>
      </c>
      <c r="Y549" s="56">
        <f>VLOOKUP(D549,Liikennemalli24!$D$2:$F$1804,2,FALSE)</f>
        <v>0</v>
      </c>
      <c r="Z549" s="148">
        <f>VLOOKUP(D549,Liikennemalli24!$D$2:$F$1804,3,FALSE)</f>
        <v>0</v>
      </c>
      <c r="AA549" s="178">
        <f>IF(G549=1,VLOOKUP(C549,Liikennemalli!$D$6:$H$1921,2,FALSE),"-")</f>
        <v>0</v>
      </c>
      <c r="AB549" s="198">
        <f>IF(G549=1,VLOOKUP(C549,Liikennemalli!$D$6:$H$1921,3,FALSE),"-")</f>
        <v>0</v>
      </c>
      <c r="AC549" s="51">
        <f>IF(E549=1,VLOOKUP(Työfile_2024!D549,'2015'!$F$12:$X$1887,18,FALSE),"-")</f>
        <v>238</v>
      </c>
      <c r="AD549" s="51">
        <f>IF(E549=1,VLOOKUP(Työfile_2024!D549,'2015'!$F$12:$X$1887,19,FALSE),"-")</f>
        <v>1</v>
      </c>
      <c r="AI549" s="128">
        <f>IF(E549=1,VLOOKUP(Työfile_2024!D549,'2015'!$F$12:$AB$1887,20,FALSE),"-")</f>
        <v>0</v>
      </c>
      <c r="AJ549" s="128">
        <f>IF(E549=1,VLOOKUP(Työfile_2024!D549,'2015'!$F$12:$AB$1887,21,FALSE),"-")</f>
        <v>0</v>
      </c>
      <c r="AK549" s="128">
        <f>IF(E549=1,VLOOKUP(Työfile_2024!D549,'2015'!$F$12:$AB$1887,22,FALSE),"-")</f>
        <v>0</v>
      </c>
      <c r="AL549" s="128">
        <f>IF(E549=1,VLOOKUP(Työfile_2024!D549,'2015'!$F$12:$AB$1887,23,FALSE),"-")</f>
        <v>0</v>
      </c>
      <c r="AM549" s="56">
        <f>VLOOKUP(Työfile_2024!D549,Tmatkat_20km_tarkasteltava_verk!$C$2:$D$1804,2,FALSE)</f>
        <v>12</v>
      </c>
      <c r="AN549" s="148">
        <f t="shared" si="124"/>
        <v>0.24489795918367346</v>
      </c>
      <c r="AO549" s="178">
        <f>IF(E549=1,VLOOKUP(Työfile_2024!D549,'2015'!$F$12:$AC$1887,24,FALSE),"-")</f>
        <v>5</v>
      </c>
      <c r="AP549" s="63">
        <f>VLOOKUP(D549,Tarkasteltava_verkko_2024_harva!$E$2:$I$1804,5,FALSE)</f>
        <v>0</v>
      </c>
      <c r="AQ549" s="52">
        <f>VLOOKUP(D549,Tarkasteltava_verkko_2024_harva!$E$2:$I$1804,4,FALSE)</f>
        <v>0</v>
      </c>
      <c r="AR549" s="148">
        <v>0</v>
      </c>
      <c r="AS549" s="170" t="str">
        <f>IFERROR(VLOOKUP(C549,'2015'!$C$12:$AG$1887,30,FALSE),"-")</f>
        <v/>
      </c>
      <c r="AT549" s="148">
        <v>0</v>
      </c>
      <c r="AU549" s="170">
        <f>IFERROR(VLOOKUP(C549,'2015'!$C$12:$AG$1887,31,FALSE),"-")</f>
        <v>0</v>
      </c>
      <c r="AV549" s="106"/>
      <c r="AW549" s="63">
        <f>IFERROR(VLOOKUP(C549,Merkittävyysluokitus!$A$2:$J$1705,10,FALSE),"-")</f>
        <v>4</v>
      </c>
      <c r="AX549" s="175">
        <f>IFERROR(VLOOKUP(C549,Merkittävyysluokitus!$A$2:$J$1705,6,FALSE),"-")</f>
        <v>1.4596940639269407</v>
      </c>
      <c r="AY549" s="175">
        <f>IFERROR(VLOOKUP(C549,Merkittävyysluokitus!$A$2:$J$1705,7,FALSE),"-")</f>
        <v>0.1903333333333333</v>
      </c>
      <c r="AZ549" s="175">
        <f>IFERROR(VLOOKUP(C549,Merkittävyysluokitus!$A$2:$J$1705,8,FALSE),"-")</f>
        <v>0.76936073059360732</v>
      </c>
      <c r="BA549" s="175">
        <f>IFERROR(VLOOKUP(C549,Merkittävyysluokitus!$A$2:$J$1705,9,FALSE),"-")</f>
        <v>0.5</v>
      </c>
      <c r="BB549" s="203"/>
      <c r="BC549" s="203" t="str">
        <f t="shared" si="125"/>
        <v>ei mallia</v>
      </c>
      <c r="BD549" s="39" t="str">
        <f t="shared" si="119"/>
        <v>Ei luokiteltu</v>
      </c>
      <c r="BE549" s="68" t="str">
        <f t="shared" si="120"/>
        <v>ei mallia</v>
      </c>
      <c r="BF549" s="68" t="str">
        <f t="shared" si="121"/>
        <v>ei mallia</v>
      </c>
      <c r="BG549" s="69" t="str">
        <f t="shared" si="122"/>
        <v>ei mallia</v>
      </c>
      <c r="BH549" s="209" t="str">
        <f t="shared" si="123"/>
        <v>musta</v>
      </c>
      <c r="BI549" s="39"/>
      <c r="BJ549" s="39" t="str">
        <f>IF(F549="ei löydy","uusi tie",IF(E549=0,"tieosoite muuttunut",IF(E549=1,VLOOKUP(D549,'2015'!$F$12:$AL$1887,31,FALSE),"-")))</f>
        <v>musta</v>
      </c>
      <c r="BK549" s="67" t="str">
        <f>IF(E549=1,VLOOKUP(D549,'2015'!$F$12:$AL$1887,32,FALSE),"-")</f>
        <v>musta</v>
      </c>
      <c r="BL549" s="39" t="str">
        <f>IF(F549="ei löydy","uusi tie",IF(E549=0,"tieosoite muuttunut",IF(E549=1,VLOOKUP(D549,'2015'!$F$12:$AL$1887,33,FALSE),"-")))</f>
        <v>musta</v>
      </c>
      <c r="BM549" s="39"/>
      <c r="BN549" s="217" t="str">
        <f>VLOOKUP(D549,'2015'!$F$12:$AL$1887,33,FALSE)</f>
        <v>musta</v>
      </c>
      <c r="BO549" s="39"/>
      <c r="BP549" s="115"/>
      <c r="BQ549" s="26" t="s">
        <v>9</v>
      </c>
      <c r="BS549" s="5"/>
      <c r="BU549" s="37"/>
      <c r="BV549" s="30"/>
      <c r="BX549" t="str">
        <f>IF(E549=1,VLOOKUP(D549,'2015'!$F$12:$AX$1887,43,FALSE),"-")</f>
        <v>musta</v>
      </c>
      <c r="BY549" t="str">
        <f>IF(E549=1,VLOOKUP(D549,'2015'!$F$12:$AX$1887,44,FALSE),"-")</f>
        <v>musta</v>
      </c>
      <c r="BZ549" t="str">
        <f>IF(E549=1,VLOOKUP(D549,'2015'!$F$12:$AX$1887,45,FALSE),"-")</f>
        <v>musta</v>
      </c>
      <c r="CG549" s="2" t="s">
        <v>37</v>
      </c>
      <c r="CH549" s="2" t="s">
        <v>37</v>
      </c>
      <c r="CI549" s="2" t="s">
        <v>37</v>
      </c>
      <c r="CK549" s="2" t="s">
        <v>9</v>
      </c>
      <c r="CL549" s="21" t="s">
        <v>10</v>
      </c>
      <c r="CM549" s="21" t="s">
        <v>10</v>
      </c>
    </row>
    <row r="550" spans="1:91" ht="15.75" thickBot="1" x14ac:dyDescent="0.3">
      <c r="A550" s="50"/>
      <c r="B550" s="50"/>
      <c r="C550" s="50" t="str">
        <f t="shared" si="126"/>
        <v>1015_1_6719</v>
      </c>
      <c r="D550" s="51" t="str">
        <f t="shared" si="127"/>
        <v>1015_1</v>
      </c>
      <c r="E550" s="224">
        <f>IFERROR(VLOOKUP(C550,'2015'!$C$12:$D$1887,2,FALSE),0)</f>
        <v>1</v>
      </c>
      <c r="F550" s="51">
        <f>IFERROR(K550-IFERROR(VLOOKUP(D550,'2015'!$F$12:$I$1887,4,FALSE),"ei löydy"),"ei löydy")</f>
        <v>0</v>
      </c>
      <c r="G550" s="224">
        <f>IFERROR(VLOOKUP(Työfile_2024!C550,Liikennemalli!$D$6:$G$1921,4,FALSE),0)</f>
        <v>1</v>
      </c>
      <c r="H550" s="225">
        <f>K550-IFERROR(VLOOKUP(Työfile_2024!D550,Liikennemalli!$C$6:$H$1921,6,FALSE),"ei löydy")</f>
        <v>0</v>
      </c>
      <c r="I550" s="80">
        <v>1015</v>
      </c>
      <c r="J550" s="52">
        <v>1</v>
      </c>
      <c r="K550" s="52">
        <v>6719</v>
      </c>
      <c r="L550" s="53"/>
      <c r="M550" s="54"/>
      <c r="N550" s="54"/>
      <c r="O550" s="54"/>
      <c r="P550" s="54"/>
      <c r="Q550" s="55"/>
      <c r="R550" s="55"/>
      <c r="S550" s="55"/>
      <c r="T550" s="55"/>
      <c r="U550" s="52"/>
      <c r="V550" s="56">
        <v>453</v>
      </c>
      <c r="W550" s="56">
        <v>23</v>
      </c>
      <c r="X550" s="56">
        <v>463</v>
      </c>
      <c r="Y550" s="56">
        <f>VLOOKUP(D550,Liikennemalli24!$D$2:$F$1804,2,FALSE)</f>
        <v>55</v>
      </c>
      <c r="Z550" s="148">
        <f>VLOOKUP(D550,Liikennemalli24!$D$2:$F$1804,3,FALSE)</f>
        <v>0.249</v>
      </c>
      <c r="AA550" s="178">
        <f>IF(G550=1,VLOOKUP(C550,Liikennemalli!$D$6:$H$1921,2,FALSE),"-")</f>
        <v>0</v>
      </c>
      <c r="AB550" s="198">
        <f>IF(G550=1,VLOOKUP(C550,Liikennemalli!$D$6:$H$1921,3,FALSE),"-")</f>
        <v>0</v>
      </c>
      <c r="AC550" s="51">
        <f>IF(E550=1,VLOOKUP(Työfile_2024!D550,'2015'!$F$12:$X$1887,18,FALSE),"-")</f>
        <v>976</v>
      </c>
      <c r="AD550" s="51">
        <f>IF(E550=1,VLOOKUP(Työfile_2024!D550,'2015'!$F$12:$X$1887,19,FALSE),"-")</f>
        <v>0.77</v>
      </c>
      <c r="AI550" s="128">
        <f>IF(E550=1,VLOOKUP(Työfile_2024!D550,'2015'!$F$12:$AB$1887,20,FALSE),"-")</f>
        <v>0</v>
      </c>
      <c r="AJ550" s="128">
        <f>IF(E550=1,VLOOKUP(Työfile_2024!D550,'2015'!$F$12:$AB$1887,21,FALSE),"-")</f>
        <v>0</v>
      </c>
      <c r="AK550" s="128">
        <f>IF(E550=1,VLOOKUP(Työfile_2024!D550,'2015'!$F$12:$AB$1887,22,FALSE),"-")</f>
        <v>0</v>
      </c>
      <c r="AL550" s="128">
        <f>IF(E550=1,VLOOKUP(Työfile_2024!D550,'2015'!$F$12:$AB$1887,23,FALSE),"-")</f>
        <v>0</v>
      </c>
      <c r="AM550" s="56">
        <f>VLOOKUP(Työfile_2024!D550,Tmatkat_20km_tarkasteltava_verk!$C$2:$D$1804,2,FALSE)</f>
        <v>142</v>
      </c>
      <c r="AN550" s="148">
        <f t="shared" si="124"/>
        <v>0.31346578366445915</v>
      </c>
      <c r="AO550" s="178">
        <f>IF(E550=1,VLOOKUP(Työfile_2024!D550,'2015'!$F$12:$AC$1887,24,FALSE),"-")</f>
        <v>112</v>
      </c>
      <c r="AP550" s="63" t="str">
        <f>VLOOKUP(D550,Tarkasteltava_verkko_2024_harva!$E$2:$I$1804,5,FALSE)</f>
        <v>tiivis</v>
      </c>
      <c r="AQ550" s="52">
        <f>VLOOKUP(D550,Tarkasteltava_verkko_2024_harva!$E$2:$I$1804,4,FALSE)</f>
        <v>0</v>
      </c>
      <c r="AR550" s="148">
        <v>0</v>
      </c>
      <c r="AS550" s="170" t="str">
        <f>IFERROR(VLOOKUP(C550,'2015'!$C$12:$AG$1887,30,FALSE),"-")</f>
        <v/>
      </c>
      <c r="AT550" s="148">
        <v>2.1134097335913083E-2</v>
      </c>
      <c r="AU550" s="170">
        <f>IFERROR(VLOOKUP(C550,'2015'!$C$12:$AG$1887,31,FALSE),"-")</f>
        <v>0</v>
      </c>
      <c r="AV550" s="106"/>
      <c r="AW550" s="63">
        <f>IFERROR(VLOOKUP(C550,Merkittävyysluokitus!$A$2:$J$1705,10,FALSE),"-")</f>
        <v>3</v>
      </c>
      <c r="AX550" s="175">
        <f>IFERROR(VLOOKUP(C550,Merkittävyysluokitus!$A$2:$J$1705,6,FALSE),"-")</f>
        <v>5.1998371385083706</v>
      </c>
      <c r="AY550" s="175">
        <f>IFERROR(VLOOKUP(C550,Merkittävyysluokitus!$A$2:$J$1705,7,FALSE),"-")</f>
        <v>1.8656666666666664</v>
      </c>
      <c r="AZ550" s="175">
        <f>IFERROR(VLOOKUP(C550,Merkittävyysluokitus!$A$2:$J$1705,8,FALSE),"-")</f>
        <v>2.6675038051750377</v>
      </c>
      <c r="BA550" s="175">
        <f>IFERROR(VLOOKUP(C550,Merkittävyysluokitus!$A$2:$J$1705,9,FALSE),"-")</f>
        <v>0.66666666666666663</v>
      </c>
      <c r="BB550" s="203"/>
      <c r="BC550" s="203" t="str">
        <f t="shared" si="125"/>
        <v/>
      </c>
      <c r="BD550" s="39" t="str">
        <f t="shared" si="119"/>
        <v>musta</v>
      </c>
      <c r="BE550" s="68" t="str">
        <f t="shared" si="120"/>
        <v>musta</v>
      </c>
      <c r="BF550" s="68" t="str">
        <f t="shared" si="121"/>
        <v>musta</v>
      </c>
      <c r="BG550" s="69" t="str">
        <f t="shared" si="122"/>
        <v>musta</v>
      </c>
      <c r="BH550" s="209" t="str">
        <f t="shared" si="123"/>
        <v>musta</v>
      </c>
      <c r="BI550" s="39"/>
      <c r="BJ550" s="39" t="str">
        <f>IF(F550="ei löydy","uusi tie",IF(E550=0,"tieosoite muuttunut",IF(E550=1,VLOOKUP(D550,'2015'!$F$12:$AL$1887,31,FALSE),"-")))</f>
        <v>musta</v>
      </c>
      <c r="BK550" s="67" t="str">
        <f>IF(E550=1,VLOOKUP(D550,'2015'!$F$12:$AL$1887,32,FALSE),"-")</f>
        <v>musta</v>
      </c>
      <c r="BL550" s="39" t="str">
        <f>IF(F550="ei löydy","uusi tie",IF(E550=0,"tieosoite muuttunut",IF(E550=1,VLOOKUP(D550,'2015'!$F$12:$AL$1887,33,FALSE),"-")))</f>
        <v>musta</v>
      </c>
      <c r="BM550" s="39"/>
      <c r="BN550" s="217" t="str">
        <f>VLOOKUP(D550,'2015'!$F$12:$AL$1887,33,FALSE)</f>
        <v>musta</v>
      </c>
      <c r="BO550" s="39"/>
      <c r="BP550" s="115"/>
      <c r="BQ550" s="26" t="s">
        <v>9</v>
      </c>
      <c r="BS550" s="5"/>
      <c r="BU550" s="37"/>
      <c r="BV550" s="30"/>
      <c r="BX550" t="str">
        <f>IF(E550=1,VLOOKUP(D550,'2015'!$F$12:$AX$1887,43,FALSE),"-")</f>
        <v>punainen</v>
      </c>
      <c r="BY550" t="str">
        <f>IF(E550=1,VLOOKUP(D550,'2015'!$F$12:$AX$1887,44,FALSE),"-")</f>
        <v>musta</v>
      </c>
      <c r="BZ550" t="str">
        <f>IF(E550=1,VLOOKUP(D550,'2015'!$F$12:$AX$1887,45,FALSE),"-")</f>
        <v>musta</v>
      </c>
      <c r="CG550" s="2" t="s">
        <v>37</v>
      </c>
      <c r="CH550" s="2" t="s">
        <v>37</v>
      </c>
      <c r="CI550" s="2" t="s">
        <v>37</v>
      </c>
      <c r="CK550" s="2" t="s">
        <v>9</v>
      </c>
      <c r="CL550" s="21" t="s">
        <v>10</v>
      </c>
      <c r="CM550" s="21" t="s">
        <v>10</v>
      </c>
    </row>
    <row r="551" spans="1:91" ht="15.75" thickBot="1" x14ac:dyDescent="0.3">
      <c r="A551" s="50"/>
      <c r="B551" s="50"/>
      <c r="C551" s="50" t="str">
        <f t="shared" si="126"/>
        <v>1015_2_7225</v>
      </c>
      <c r="D551" s="51" t="str">
        <f t="shared" si="127"/>
        <v>1015_2</v>
      </c>
      <c r="E551" s="224">
        <f>IFERROR(VLOOKUP(C551,'2015'!$C$12:$D$1887,2,FALSE),0)</f>
        <v>1</v>
      </c>
      <c r="F551" s="51">
        <f>IFERROR(K551-IFERROR(VLOOKUP(D551,'2015'!$F$12:$I$1887,4,FALSE),"ei löydy"),"ei löydy")</f>
        <v>0</v>
      </c>
      <c r="G551" s="224">
        <f>IFERROR(VLOOKUP(Työfile_2024!C551,Liikennemalli!$D$6:$G$1921,4,FALSE),0)</f>
        <v>1</v>
      </c>
      <c r="H551" s="225">
        <f>K551-IFERROR(VLOOKUP(Työfile_2024!D551,Liikennemalli!$C$6:$H$1921,6,FALSE),"ei löydy")</f>
        <v>0</v>
      </c>
      <c r="I551" s="80">
        <v>1015</v>
      </c>
      <c r="J551" s="52">
        <v>2</v>
      </c>
      <c r="K551" s="52">
        <v>7225</v>
      </c>
      <c r="L551" s="53"/>
      <c r="M551" s="54"/>
      <c r="N551" s="54"/>
      <c r="O551" s="54"/>
      <c r="P551" s="54"/>
      <c r="Q551" s="55"/>
      <c r="R551" s="55"/>
      <c r="S551" s="55"/>
      <c r="T551" s="55"/>
      <c r="U551" s="52"/>
      <c r="V551" s="56">
        <v>107</v>
      </c>
      <c r="W551" s="56">
        <v>5</v>
      </c>
      <c r="X551" s="56">
        <v>114</v>
      </c>
      <c r="Y551" s="56">
        <f>VLOOKUP(D551,Liikennemalli24!$D$2:$F$1804,2,FALSE)</f>
        <v>57</v>
      </c>
      <c r="Z551" s="148">
        <f>VLOOKUP(D551,Liikennemalli24!$D$2:$F$1804,3,FALSE)</f>
        <v>0.27200000000000002</v>
      </c>
      <c r="AA551" s="178">
        <f>IF(G551=1,VLOOKUP(C551,Liikennemalli!$D$6:$H$1921,2,FALSE),"-")</f>
        <v>235.59573574204299</v>
      </c>
      <c r="AB551" s="198">
        <f>IF(G551=1,VLOOKUP(C551,Liikennemalli!$D$6:$H$1921,3,FALSE),"-")</f>
        <v>0.75263384113841902</v>
      </c>
      <c r="AC551" s="51">
        <f>IF(E551=1,VLOOKUP(Työfile_2024!D551,'2015'!$F$12:$X$1887,18,FALSE),"-")</f>
        <v>991</v>
      </c>
      <c r="AD551" s="51">
        <f>IF(E551=1,VLOOKUP(Työfile_2024!D551,'2015'!$F$12:$X$1887,19,FALSE),"-")</f>
        <v>0.87</v>
      </c>
      <c r="AI551" s="128">
        <f>IF(E551=1,VLOOKUP(Työfile_2024!D551,'2015'!$F$12:$AB$1887,20,FALSE),"-")</f>
        <v>0</v>
      </c>
      <c r="AJ551" s="128">
        <f>IF(E551=1,VLOOKUP(Työfile_2024!D551,'2015'!$F$12:$AB$1887,21,FALSE),"-")</f>
        <v>0</v>
      </c>
      <c r="AK551" s="128">
        <f>IF(E551=1,VLOOKUP(Työfile_2024!D551,'2015'!$F$12:$AB$1887,22,FALSE),"-")</f>
        <v>0</v>
      </c>
      <c r="AL551" s="128">
        <f>IF(E551=1,VLOOKUP(Työfile_2024!D551,'2015'!$F$12:$AB$1887,23,FALSE),"-")</f>
        <v>0</v>
      </c>
      <c r="AM551" s="56">
        <f>VLOOKUP(Työfile_2024!D551,Tmatkat_20km_tarkasteltava_verk!$C$2:$D$1804,2,FALSE)</f>
        <v>124</v>
      </c>
      <c r="AN551" s="148">
        <f t="shared" si="124"/>
        <v>1.1588785046728971</v>
      </c>
      <c r="AO551" s="178">
        <f>IF(E551=1,VLOOKUP(Työfile_2024!D551,'2015'!$F$12:$AC$1887,24,FALSE),"-")</f>
        <v>102</v>
      </c>
      <c r="AP551" s="63" t="str">
        <f>VLOOKUP(D551,Tarkasteltava_verkko_2024_harva!$E$2:$I$1804,5,FALSE)</f>
        <v>tiivis</v>
      </c>
      <c r="AQ551" s="52">
        <f>VLOOKUP(D551,Tarkasteltava_verkko_2024_harva!$E$2:$I$1804,4,FALSE)</f>
        <v>0</v>
      </c>
      <c r="AR551" s="148">
        <v>0</v>
      </c>
      <c r="AS551" s="170" t="str">
        <f>IFERROR(VLOOKUP(C551,'2015'!$C$12:$AG$1887,30,FALSE),"-")</f>
        <v/>
      </c>
      <c r="AT551" s="148">
        <v>0</v>
      </c>
      <c r="AU551" s="170">
        <f>IFERROR(VLOOKUP(C551,'2015'!$C$12:$AG$1887,31,FALSE),"-")</f>
        <v>0</v>
      </c>
      <c r="AV551" s="106"/>
      <c r="AW551" s="63">
        <f>IFERROR(VLOOKUP(C551,Merkittävyysluokitus!$A$2:$J$1705,10,FALSE),"-")</f>
        <v>4</v>
      </c>
      <c r="AX551" s="175">
        <f>IFERROR(VLOOKUP(C551,Merkittävyysluokitus!$A$2:$J$1705,6,FALSE),"-")</f>
        <v>2.1533287671232877</v>
      </c>
      <c r="AY551" s="175">
        <f>IFERROR(VLOOKUP(C551,Merkittävyysluokitus!$A$2:$J$1705,7,FALSE),"-")</f>
        <v>0.66766666666666663</v>
      </c>
      <c r="AZ551" s="175">
        <f>IFERROR(VLOOKUP(C551,Merkittävyysluokitus!$A$2:$J$1705,8,FALSE),"-")</f>
        <v>0.65232876712328758</v>
      </c>
      <c r="BA551" s="175">
        <f>IFERROR(VLOOKUP(C551,Merkittävyysluokitus!$A$2:$J$1705,9,FALSE),"-")</f>
        <v>0.83333333333333326</v>
      </c>
      <c r="BB551" s="203"/>
      <c r="BC551" s="203" t="str">
        <f t="shared" si="125"/>
        <v/>
      </c>
      <c r="BD551" s="39" t="str">
        <f t="shared" si="119"/>
        <v>musta</v>
      </c>
      <c r="BE551" s="68" t="str">
        <f t="shared" si="120"/>
        <v>musta</v>
      </c>
      <c r="BF551" s="68" t="str">
        <f t="shared" si="121"/>
        <v>musta</v>
      </c>
      <c r="BG551" s="68" t="str">
        <f t="shared" si="122"/>
        <v>musta</v>
      </c>
      <c r="BH551" s="208" t="str">
        <f t="shared" si="123"/>
        <v>musta</v>
      </c>
      <c r="BI551" s="39"/>
      <c r="BJ551" s="39" t="str">
        <f>IF(F551="ei löydy","uusi tie",IF(E551=0,"tieosoite muuttunut",IF(E551=1,VLOOKUP(D551,'2015'!$F$12:$AL$1887,31,FALSE),"-")))</f>
        <v>musta</v>
      </c>
      <c r="BK551" s="67" t="str">
        <f>IF(E551=1,VLOOKUP(D551,'2015'!$F$12:$AL$1887,32,FALSE),"-")</f>
        <v>musta</v>
      </c>
      <c r="BL551" s="39" t="str">
        <f>IF(F551="ei löydy","uusi tie",IF(E551=0,"tieosoite muuttunut",IF(E551=1,VLOOKUP(D551,'2015'!$F$12:$AL$1887,33,FALSE),"-")))</f>
        <v>musta</v>
      </c>
      <c r="BM551" s="39"/>
      <c r="BN551" s="217" t="str">
        <f>VLOOKUP(D551,'2015'!$F$12:$AL$1887,33,FALSE)</f>
        <v>musta</v>
      </c>
      <c r="BO551" s="39"/>
      <c r="BP551" s="115"/>
      <c r="BQ551" s="26" t="s">
        <v>9</v>
      </c>
      <c r="BS551" s="5"/>
      <c r="BU551" s="37"/>
      <c r="BV551" s="30"/>
      <c r="BX551" t="str">
        <f>IF(E551=1,VLOOKUP(D551,'2015'!$F$12:$AX$1887,43,FALSE),"-")</f>
        <v>punainen</v>
      </c>
      <c r="BY551" t="str">
        <f>IF(E551=1,VLOOKUP(D551,'2015'!$F$12:$AX$1887,44,FALSE),"-")</f>
        <v>musta</v>
      </c>
      <c r="BZ551" t="str">
        <f>IF(E551=1,VLOOKUP(D551,'2015'!$F$12:$AX$1887,45,FALSE),"-")</f>
        <v>musta</v>
      </c>
      <c r="CG551" s="2" t="s">
        <v>37</v>
      </c>
      <c r="CH551" s="2" t="s">
        <v>37</v>
      </c>
      <c r="CI551" s="2" t="s">
        <v>37</v>
      </c>
      <c r="CK551" s="2" t="s">
        <v>9</v>
      </c>
      <c r="CL551" s="21" t="s">
        <v>10</v>
      </c>
      <c r="CM551" s="21" t="s">
        <v>10</v>
      </c>
    </row>
    <row r="552" spans="1:91" ht="15.75" thickBot="1" x14ac:dyDescent="0.3">
      <c r="A552" s="50"/>
      <c r="B552" s="50"/>
      <c r="C552" s="50" t="str">
        <f t="shared" si="126"/>
        <v>1031_1_6261</v>
      </c>
      <c r="D552" s="51" t="str">
        <f t="shared" si="127"/>
        <v>1031_1</v>
      </c>
      <c r="E552" s="224">
        <f>IFERROR(VLOOKUP(C552,'2015'!$C$12:$D$1887,2,FALSE),0)</f>
        <v>0</v>
      </c>
      <c r="F552" s="51">
        <f>IFERROR(K552-IFERROR(VLOOKUP(D552,'2015'!$F$12:$I$1887,4,FALSE),"ei löydy"),"ei löydy")</f>
        <v>5681</v>
      </c>
      <c r="G552" s="224">
        <f>IFERROR(VLOOKUP(Työfile_2024!C552,Liikennemalli!$D$6:$G$1921,4,FALSE),0)</f>
        <v>0</v>
      </c>
      <c r="H552" s="225">
        <f>K552-IFERROR(VLOOKUP(Työfile_2024!D552,Liikennemalli!$C$6:$H$1921,6,FALSE),"ei löydy")</f>
        <v>-2390</v>
      </c>
      <c r="I552" s="80">
        <v>1031</v>
      </c>
      <c r="J552" s="52">
        <v>1</v>
      </c>
      <c r="K552" s="52">
        <v>6261</v>
      </c>
      <c r="L552" s="53"/>
      <c r="M552" s="54"/>
      <c r="N552" s="54"/>
      <c r="O552" s="54"/>
      <c r="P552" s="54"/>
      <c r="Q552" s="55"/>
      <c r="R552" s="55"/>
      <c r="S552" s="55"/>
      <c r="T552" s="55"/>
      <c r="U552" s="52"/>
      <c r="V552" s="56">
        <v>191</v>
      </c>
      <c r="W552" s="56">
        <v>9</v>
      </c>
      <c r="X552" s="56">
        <v>185</v>
      </c>
      <c r="Y552" s="56">
        <f>VLOOKUP(D552,Liikennemalli24!$D$2:$F$1804,2,FALSE)</f>
        <v>0</v>
      </c>
      <c r="Z552" s="148">
        <f>VLOOKUP(D552,Liikennemalli24!$D$2:$F$1804,3,FALSE)</f>
        <v>0</v>
      </c>
      <c r="AA552" s="178" t="str">
        <f>IF(G552=1,VLOOKUP(C552,Liikennemalli!$D$6:$H$1921,2,FALSE),"-")</f>
        <v>-</v>
      </c>
      <c r="AB552" s="198" t="str">
        <f>IF(G552=1,VLOOKUP(C552,Liikennemalli!$D$6:$H$1921,3,FALSE),"-")</f>
        <v>-</v>
      </c>
      <c r="AC552" s="51" t="str">
        <f>IF(E552=1,VLOOKUP(Työfile_2024!D552,'2015'!$F$12:$X$1887,18,FALSE),"-")</f>
        <v>-</v>
      </c>
      <c r="AD552" s="51" t="str">
        <f>IF(E552=1,VLOOKUP(Työfile_2024!D552,'2015'!$F$12:$X$1887,19,FALSE),"-")</f>
        <v>-</v>
      </c>
      <c r="AI552" s="128" t="str">
        <f>IF(E552=1,VLOOKUP(Työfile_2024!D552,'2015'!$F$12:$AB$1887,20,FALSE),"-")</f>
        <v>-</v>
      </c>
      <c r="AJ552" s="128" t="str">
        <f>IF(E552=1,VLOOKUP(Työfile_2024!D552,'2015'!$F$12:$AB$1887,21,FALSE),"-")</f>
        <v>-</v>
      </c>
      <c r="AK552" s="128" t="str">
        <f>IF(E552=1,VLOOKUP(Työfile_2024!D552,'2015'!$F$12:$AB$1887,22,FALSE),"-")</f>
        <v>-</v>
      </c>
      <c r="AL552" s="128" t="str">
        <f>IF(E552=1,VLOOKUP(Työfile_2024!D552,'2015'!$F$12:$AB$1887,23,FALSE),"-")</f>
        <v>-</v>
      </c>
      <c r="AM552" s="56">
        <f>VLOOKUP(Työfile_2024!D552,Tmatkat_20km_tarkasteltava_verk!$C$2:$D$1804,2,FALSE)</f>
        <v>65</v>
      </c>
      <c r="AN552" s="148">
        <f t="shared" si="124"/>
        <v>0.34031413612565448</v>
      </c>
      <c r="AO552" s="178" t="str">
        <f>IF(E552=1,VLOOKUP(Työfile_2024!D552,'2015'!$F$12:$AC$1887,24,FALSE),"-")</f>
        <v>-</v>
      </c>
      <c r="AP552" s="63">
        <f>VLOOKUP(D552,Tarkasteltava_verkko_2024_harva!$E$2:$I$1804,5,FALSE)</f>
        <v>0</v>
      </c>
      <c r="AQ552" s="52">
        <f>VLOOKUP(D552,Tarkasteltava_verkko_2024_harva!$E$2:$I$1804,4,FALSE)</f>
        <v>0</v>
      </c>
      <c r="AR552" s="148">
        <v>7.9859447372624185E-4</v>
      </c>
      <c r="AS552" s="170" t="str">
        <f>IFERROR(VLOOKUP(C552,'2015'!$C$12:$AG$1887,30,FALSE),"-")</f>
        <v>-</v>
      </c>
      <c r="AT552" s="148">
        <v>0</v>
      </c>
      <c r="AU552" s="170" t="str">
        <f>IFERROR(VLOOKUP(C552,'2015'!$C$12:$AG$1887,31,FALSE),"-")</f>
        <v>-</v>
      </c>
      <c r="AV552" s="106"/>
      <c r="AW552" s="63">
        <f>IFERROR(VLOOKUP(C552,Merkittävyysluokitus!$A$2:$J$1705,10,FALSE),"-")</f>
        <v>4</v>
      </c>
      <c r="AX552" s="175">
        <f>IFERROR(VLOOKUP(C552,Merkittävyysluokitus!$A$2:$J$1705,6,FALSE),"-")</f>
        <v>2.7052070015220697</v>
      </c>
      <c r="AY552" s="175">
        <f>IFERROR(VLOOKUP(C552,Merkittävyysluokitus!$A$2:$J$1705,7,FALSE),"-")</f>
        <v>0.84633333333333316</v>
      </c>
      <c r="AZ552" s="175">
        <f>IFERROR(VLOOKUP(C552,Merkittävyysluokitus!$A$2:$J$1705,8,FALSE),"-")</f>
        <v>0.5255403348554033</v>
      </c>
      <c r="BA552" s="175">
        <f>IFERROR(VLOOKUP(C552,Merkittävyysluokitus!$A$2:$J$1705,9,FALSE),"-")</f>
        <v>1.3333333333333333</v>
      </c>
      <c r="BB552" s="203"/>
      <c r="BC552" s="203" t="str">
        <f t="shared" si="125"/>
        <v>ei mallia</v>
      </c>
      <c r="BD552" s="39" t="str">
        <f t="shared" si="119"/>
        <v>Ei luokiteltu</v>
      </c>
      <c r="BE552" s="68" t="str">
        <f t="shared" si="120"/>
        <v>ei mallia</v>
      </c>
      <c r="BF552" s="68" t="str">
        <f t="shared" si="121"/>
        <v>ei mallia</v>
      </c>
      <c r="BG552" s="68" t="str">
        <f t="shared" si="122"/>
        <v>ei mallia</v>
      </c>
      <c r="BH552" s="208" t="str">
        <f t="shared" si="123"/>
        <v>musta</v>
      </c>
      <c r="BI552" s="39"/>
      <c r="BJ552" s="39" t="str">
        <f>IF(F552="ei löydy","uusi tie",IF(E552=0,"tieosoite muuttunut",IF(E552=1,VLOOKUP(D552,'2015'!$F$12:$AL$1887,31,FALSE),"-")))</f>
        <v>tieosoite muuttunut</v>
      </c>
      <c r="BK552" s="67" t="str">
        <f>IF(E552=1,VLOOKUP(D552,'2015'!$F$12:$AL$1887,32,FALSE),"-")</f>
        <v>-</v>
      </c>
      <c r="BL552" s="39" t="str">
        <f>IF(F552="ei löydy","uusi tie",IF(E552=0,"tieosoite muuttunut",IF(E552=1,VLOOKUP(D552,'2015'!$F$12:$AL$1887,33,FALSE),"-")))</f>
        <v>tieosoite muuttunut</v>
      </c>
      <c r="BM552" s="39"/>
      <c r="BN552" s="217" t="str">
        <f>VLOOKUP(D552,'2015'!$F$12:$AL$1887,33,FALSE)</f>
        <v>musta</v>
      </c>
      <c r="BO552" s="39"/>
      <c r="BP552" s="115"/>
      <c r="BQ552" s="26" t="s">
        <v>51</v>
      </c>
      <c r="BS552" s="5"/>
      <c r="BU552" s="37"/>
      <c r="BV552" s="30"/>
      <c r="BX552" t="str">
        <f>IF(E552=1,VLOOKUP(D552,'2015'!$F$12:$AX$1887,43,FALSE),"-")</f>
        <v>-</v>
      </c>
      <c r="BY552" t="str">
        <f>IF(E552=1,VLOOKUP(D552,'2015'!$F$12:$AX$1887,44,FALSE),"-")</f>
        <v>-</v>
      </c>
      <c r="BZ552" t="str">
        <f>IF(E552=1,VLOOKUP(D552,'2015'!$F$12:$AX$1887,45,FALSE),"-")</f>
        <v>-</v>
      </c>
      <c r="CG552" s="2" t="s">
        <v>37</v>
      </c>
      <c r="CH552" s="2" t="s">
        <v>37</v>
      </c>
      <c r="CI552" s="2" t="s">
        <v>37</v>
      </c>
      <c r="CK552" s="2" t="s">
        <v>9</v>
      </c>
      <c r="CL552" s="21" t="s">
        <v>10</v>
      </c>
      <c r="CM552" s="21" t="s">
        <v>10</v>
      </c>
    </row>
    <row r="553" spans="1:91" ht="15.75" thickBot="1" x14ac:dyDescent="0.3">
      <c r="A553" s="50"/>
      <c r="B553" s="50"/>
      <c r="C553" s="50" t="str">
        <f t="shared" si="126"/>
        <v>1031_3_6628</v>
      </c>
      <c r="D553" s="51" t="str">
        <f t="shared" si="127"/>
        <v>1031_3</v>
      </c>
      <c r="E553" s="224">
        <f>IFERROR(VLOOKUP(C553,'2015'!$C$12:$D$1887,2,FALSE),0)</f>
        <v>1</v>
      </c>
      <c r="F553" s="51">
        <f>IFERROR(K553-IFERROR(VLOOKUP(D553,'2015'!$F$12:$I$1887,4,FALSE),"ei löydy"),"ei löydy")</f>
        <v>0</v>
      </c>
      <c r="G553" s="224">
        <f>IFERROR(VLOOKUP(Työfile_2024!C553,Liikennemalli!$D$6:$G$1921,4,FALSE),0)</f>
        <v>1</v>
      </c>
      <c r="H553" s="225">
        <f>K553-IFERROR(VLOOKUP(Työfile_2024!D553,Liikennemalli!$C$6:$H$1921,6,FALSE),"ei löydy")</f>
        <v>0</v>
      </c>
      <c r="I553" s="80">
        <v>1031</v>
      </c>
      <c r="J553" s="52">
        <v>3</v>
      </c>
      <c r="K553" s="52">
        <v>6628</v>
      </c>
      <c r="L553" s="53"/>
      <c r="M553" s="54"/>
      <c r="N553" s="54"/>
      <c r="O553" s="54"/>
      <c r="P553" s="54"/>
      <c r="Q553" s="55"/>
      <c r="R553" s="55"/>
      <c r="S553" s="55"/>
      <c r="T553" s="55"/>
      <c r="U553" s="52"/>
      <c r="V553" s="56">
        <v>126</v>
      </c>
      <c r="W553" s="56">
        <v>5</v>
      </c>
      <c r="X553" s="56">
        <v>137</v>
      </c>
      <c r="Y553" s="56">
        <f>VLOOKUP(D553,Liikennemalli24!$D$2:$F$1804,2,FALSE)</f>
        <v>0</v>
      </c>
      <c r="Z553" s="148">
        <f>VLOOKUP(D553,Liikennemalli24!$D$2:$F$1804,3,FALSE)</f>
        <v>0</v>
      </c>
      <c r="AA553" s="178">
        <f>IF(G553=1,VLOOKUP(C553,Liikennemalli!$D$6:$H$1921,2,FALSE),"-")</f>
        <v>0</v>
      </c>
      <c r="AB553" s="198">
        <f>IF(G553=1,VLOOKUP(C553,Liikennemalli!$D$6:$H$1921,3,FALSE),"-")</f>
        <v>0</v>
      </c>
      <c r="AC553" s="51">
        <f>IF(E553=1,VLOOKUP(Työfile_2024!D553,'2015'!$F$12:$X$1887,18,FALSE),"-")</f>
        <v>168</v>
      </c>
      <c r="AD553" s="51">
        <f>IF(E553=1,VLOOKUP(Työfile_2024!D553,'2015'!$F$12:$X$1887,19,FALSE),"-")</f>
        <v>0.22</v>
      </c>
      <c r="AI553" s="128">
        <f>IF(E553=1,VLOOKUP(Työfile_2024!D553,'2015'!$F$12:$AB$1887,20,FALSE),"-")</f>
        <v>0</v>
      </c>
      <c r="AJ553" s="128">
        <f>IF(E553=1,VLOOKUP(Työfile_2024!D553,'2015'!$F$12:$AB$1887,21,FALSE),"-")</f>
        <v>0</v>
      </c>
      <c r="AK553" s="128">
        <f>IF(E553=1,VLOOKUP(Työfile_2024!D553,'2015'!$F$12:$AB$1887,22,FALSE),"-")</f>
        <v>0</v>
      </c>
      <c r="AL553" s="128">
        <f>IF(E553=1,VLOOKUP(Työfile_2024!D553,'2015'!$F$12:$AB$1887,23,FALSE),"-")</f>
        <v>0</v>
      </c>
      <c r="AM553" s="56">
        <f>VLOOKUP(Työfile_2024!D553,Tmatkat_20km_tarkasteltava_verk!$C$2:$D$1804,2,FALSE)</f>
        <v>101</v>
      </c>
      <c r="AN553" s="148">
        <f t="shared" si="124"/>
        <v>0.80158730158730163</v>
      </c>
      <c r="AO553" s="178">
        <f>IF(E553=1,VLOOKUP(Työfile_2024!D553,'2015'!$F$12:$AC$1887,24,FALSE),"-")</f>
        <v>126</v>
      </c>
      <c r="AP553" s="52">
        <f>VLOOKUP(D553,Tarkasteltava_verkko_2024_harva!$E$2:$I$1804,5,FALSE)</f>
        <v>0</v>
      </c>
      <c r="AQ553" s="52">
        <f>VLOOKUP(D553,Tarkasteltava_verkko_2024_harva!$E$2:$I$1804,4,FALSE)</f>
        <v>0</v>
      </c>
      <c r="AR553" s="148">
        <v>0</v>
      </c>
      <c r="AS553" s="170" t="str">
        <f>IFERROR(VLOOKUP(C553,'2015'!$C$12:$AG$1887,30,FALSE),"-")</f>
        <v/>
      </c>
      <c r="AT553" s="148">
        <v>0</v>
      </c>
      <c r="AU553" s="170">
        <f>IFERROR(VLOOKUP(C553,'2015'!$C$12:$AG$1887,31,FALSE),"-")</f>
        <v>0</v>
      </c>
      <c r="AV553" s="106"/>
      <c r="AW553" s="63">
        <f>IFERROR(VLOOKUP(C553,Merkittävyysluokitus!$A$2:$J$1705,10,FALSE),"-")</f>
        <v>4</v>
      </c>
      <c r="AX553" s="175">
        <f>IFERROR(VLOOKUP(C553,Merkittävyysluokitus!$A$2:$J$1705,6,FALSE),"-")</f>
        <v>2.7641643835616438</v>
      </c>
      <c r="AY553" s="175">
        <f>IFERROR(VLOOKUP(C553,Merkittävyysluokitus!$A$2:$J$1705,7,FALSE),"-")</f>
        <v>0.80799999999999994</v>
      </c>
      <c r="AZ553" s="175">
        <f>IFERROR(VLOOKUP(C553,Merkittävyysluokitus!$A$2:$J$1705,8,FALSE),"-")</f>
        <v>0.62283105022831053</v>
      </c>
      <c r="BA553" s="175">
        <f>IFERROR(VLOOKUP(C553,Merkittävyysluokitus!$A$2:$J$1705,9,FALSE),"-")</f>
        <v>1.3333333333333333</v>
      </c>
      <c r="BB553" s="203"/>
      <c r="BC553" s="203" t="str">
        <f t="shared" si="125"/>
        <v>ei mallia</v>
      </c>
      <c r="BD553" s="39" t="str">
        <f t="shared" si="119"/>
        <v>Ei luokiteltu</v>
      </c>
      <c r="BE553" s="68" t="str">
        <f t="shared" si="120"/>
        <v>ei mallia</v>
      </c>
      <c r="BF553" s="68" t="str">
        <f t="shared" si="121"/>
        <v>ei mallia</v>
      </c>
      <c r="BG553" s="68" t="str">
        <f t="shared" si="122"/>
        <v>ei mallia</v>
      </c>
      <c r="BH553" s="208" t="str">
        <f t="shared" si="123"/>
        <v>musta</v>
      </c>
      <c r="BI553" s="39"/>
      <c r="BJ553" s="39" t="str">
        <f>IF(F553="ei löydy","uusi tie",IF(E553=0,"tieosoite muuttunut",IF(E553=1,VLOOKUP(D553,'2015'!$F$12:$AL$1887,31,FALSE),"-")))</f>
        <v>musta</v>
      </c>
      <c r="BK553" s="67" t="str">
        <f>IF(E553=1,VLOOKUP(D553,'2015'!$F$12:$AL$1887,32,FALSE),"-")</f>
        <v>musta</v>
      </c>
      <c r="BL553" s="39" t="str">
        <f>IF(F553="ei löydy","uusi tie",IF(E553=0,"tieosoite muuttunut",IF(E553=1,VLOOKUP(D553,'2015'!$F$12:$AL$1887,33,FALSE),"-")))</f>
        <v>musta</v>
      </c>
      <c r="BM553" s="39"/>
      <c r="BN553" s="217" t="str">
        <f>VLOOKUP(D553,'2015'!$F$12:$AL$1887,33,FALSE)</f>
        <v>musta</v>
      </c>
      <c r="BO553" s="39"/>
      <c r="BP553" s="115"/>
      <c r="BQ553" s="26" t="s">
        <v>10</v>
      </c>
      <c r="BS553" s="5"/>
      <c r="BU553" s="37"/>
      <c r="BV553" s="30"/>
      <c r="BX553" t="str">
        <f>IF(E553=1,VLOOKUP(D553,'2015'!$F$12:$AX$1887,43,FALSE),"-")</f>
        <v>musta</v>
      </c>
      <c r="BY553" t="str">
        <f>IF(E553=1,VLOOKUP(D553,'2015'!$F$12:$AX$1887,44,FALSE),"-")</f>
        <v>musta</v>
      </c>
      <c r="BZ553" t="str">
        <f>IF(E553=1,VLOOKUP(D553,'2015'!$F$12:$AX$1887,45,FALSE),"-")</f>
        <v>musta</v>
      </c>
      <c r="CG553" s="21"/>
      <c r="CH553" s="21"/>
      <c r="CI553" s="21"/>
      <c r="CK553" s="21"/>
      <c r="CL553" s="21"/>
      <c r="CM553" s="21"/>
    </row>
    <row r="554" spans="1:91" ht="15.75" thickBot="1" x14ac:dyDescent="0.3">
      <c r="A554" s="50"/>
      <c r="B554" s="50"/>
      <c r="C554" s="50" t="str">
        <f t="shared" si="126"/>
        <v>1041_1_180</v>
      </c>
      <c r="D554" s="51" t="str">
        <f t="shared" si="127"/>
        <v>1041_1</v>
      </c>
      <c r="E554" s="224">
        <f>IFERROR(VLOOKUP(C554,'2015'!$C$12:$D$1887,2,FALSE),0)</f>
        <v>1</v>
      </c>
      <c r="F554" s="51">
        <f>IFERROR(K554-IFERROR(VLOOKUP(D554,'2015'!$F$12:$I$1887,4,FALSE),"ei löydy"),"ei löydy")</f>
        <v>0</v>
      </c>
      <c r="G554" s="224">
        <f>IFERROR(VLOOKUP(Työfile_2024!C554,Liikennemalli!$D$6:$G$1921,4,FALSE),0)</f>
        <v>1</v>
      </c>
      <c r="H554" s="225">
        <f>K554-IFERROR(VLOOKUP(Työfile_2024!D554,Liikennemalli!$C$6:$H$1921,6,FALSE),"ei löydy")</f>
        <v>0</v>
      </c>
      <c r="I554" s="80">
        <v>1041</v>
      </c>
      <c r="J554" s="52">
        <v>1</v>
      </c>
      <c r="K554" s="52">
        <v>180</v>
      </c>
      <c r="L554" s="53"/>
      <c r="M554" s="54"/>
      <c r="N554" s="54"/>
      <c r="O554" s="54"/>
      <c r="P554" s="54"/>
      <c r="Q554" s="55"/>
      <c r="R554" s="55"/>
      <c r="S554" s="55"/>
      <c r="T554" s="55"/>
      <c r="U554" s="52"/>
      <c r="V554" s="56">
        <v>76</v>
      </c>
      <c r="W554" s="56">
        <v>1</v>
      </c>
      <c r="X554" s="56">
        <v>56</v>
      </c>
      <c r="Y554" s="56">
        <f>VLOOKUP(D554,Liikennemalli24!$D$2:$F$1804,2,FALSE)</f>
        <v>0</v>
      </c>
      <c r="Z554" s="148">
        <f>VLOOKUP(D554,Liikennemalli24!$D$2:$F$1804,3,FALSE)</f>
        <v>0</v>
      </c>
      <c r="AA554" s="178">
        <f>IF(G554=1,VLOOKUP(C554,Liikennemalli!$D$6:$H$1921,2,FALSE),"-")</f>
        <v>0</v>
      </c>
      <c r="AB554" s="198">
        <f>IF(G554=1,VLOOKUP(C554,Liikennemalli!$D$6:$H$1921,3,FALSE),"-")</f>
        <v>0</v>
      </c>
      <c r="AC554" s="51" t="str">
        <f>IF(E554=1,VLOOKUP(Työfile_2024!D554,'2015'!$F$12:$X$1887,18,FALSE),"-")</f>
        <v>ei mallia</v>
      </c>
      <c r="AD554" s="51" t="str">
        <f>IF(E554=1,VLOOKUP(Työfile_2024!D554,'2015'!$F$12:$X$1887,19,FALSE),"-")</f>
        <v>ei mallia</v>
      </c>
      <c r="AI554" s="128">
        <f>IF(E554=1,VLOOKUP(Työfile_2024!D554,'2015'!$F$12:$AB$1887,20,FALSE),"-")</f>
        <v>0</v>
      </c>
      <c r="AJ554" s="128">
        <f>IF(E554=1,VLOOKUP(Työfile_2024!D554,'2015'!$F$12:$AB$1887,21,FALSE),"-")</f>
        <v>0</v>
      </c>
      <c r="AK554" s="128">
        <f>IF(E554=1,VLOOKUP(Työfile_2024!D554,'2015'!$F$12:$AB$1887,22,FALSE),"-")</f>
        <v>0</v>
      </c>
      <c r="AL554" s="128">
        <f>IF(E554=1,VLOOKUP(Työfile_2024!D554,'2015'!$F$12:$AB$1887,23,FALSE),"-")</f>
        <v>0</v>
      </c>
      <c r="AM554" s="56">
        <f>VLOOKUP(Työfile_2024!D554,Tmatkat_20km_tarkasteltava_verk!$C$2:$D$1804,2,FALSE)</f>
        <v>1</v>
      </c>
      <c r="AN554" s="148">
        <f t="shared" si="124"/>
        <v>1.3157894736842105E-2</v>
      </c>
      <c r="AO554" s="178">
        <f>IF(E554=1,VLOOKUP(Työfile_2024!D554,'2015'!$F$12:$AC$1887,24,FALSE),"-")</f>
        <v>0</v>
      </c>
      <c r="AP554" s="63">
        <f>VLOOKUP(D554,Tarkasteltava_verkko_2024_harva!$E$2:$I$1804,5,FALSE)</f>
        <v>0</v>
      </c>
      <c r="AQ554" s="52">
        <f>VLOOKUP(D554,Tarkasteltava_verkko_2024_harva!$E$2:$I$1804,4,FALSE)</f>
        <v>0</v>
      </c>
      <c r="AR554" s="148">
        <v>0</v>
      </c>
      <c r="AS554" s="170" t="str">
        <f>IFERROR(VLOOKUP(C554,'2015'!$C$12:$AG$1887,30,FALSE),"-")</f>
        <v/>
      </c>
      <c r="AT554" s="148">
        <v>0</v>
      </c>
      <c r="AU554" s="170">
        <f>IFERROR(VLOOKUP(C554,'2015'!$C$12:$AG$1887,31,FALSE),"-")</f>
        <v>0</v>
      </c>
      <c r="AV554" s="106"/>
      <c r="AW554" s="63">
        <f>IFERROR(VLOOKUP(C554,Merkittävyysluokitus!$A$2:$J$1705,10,FALSE),"-")</f>
        <v>4</v>
      </c>
      <c r="AX554" s="175">
        <f>IFERROR(VLOOKUP(C554,Merkittävyysluokitus!$A$2:$J$1705,6,FALSE),"-")</f>
        <v>1.4514246575342464</v>
      </c>
      <c r="AY554" s="175">
        <f>IFERROR(VLOOKUP(C554,Merkittävyysluokitus!$A$2:$J$1705,7,FALSE),"-")</f>
        <v>0.23133333333333331</v>
      </c>
      <c r="AZ554" s="175">
        <f>IFERROR(VLOOKUP(C554,Merkittävyysluokitus!$A$2:$J$1705,8,FALSE),"-")</f>
        <v>0.38675799086757984</v>
      </c>
      <c r="BA554" s="175">
        <f>IFERROR(VLOOKUP(C554,Merkittävyysluokitus!$A$2:$J$1705,9,FALSE),"-")</f>
        <v>0.83333333333333326</v>
      </c>
      <c r="BB554" s="203"/>
      <c r="BC554" s="203" t="str">
        <f t="shared" si="125"/>
        <v>ei mallia</v>
      </c>
      <c r="BD554" s="39" t="str">
        <f t="shared" si="119"/>
        <v>Ei luokiteltu</v>
      </c>
      <c r="BE554" s="68" t="str">
        <f t="shared" si="120"/>
        <v>ei mallia</v>
      </c>
      <c r="BF554" s="68" t="str">
        <f t="shared" si="121"/>
        <v>ei mallia</v>
      </c>
      <c r="BG554" s="68" t="str">
        <f t="shared" si="122"/>
        <v>ei mallia</v>
      </c>
      <c r="BH554" s="208" t="str">
        <f t="shared" si="123"/>
        <v>musta</v>
      </c>
      <c r="BI554" s="39"/>
      <c r="BJ554" s="39" t="str">
        <f>IF(F554="ei löydy","uusi tie",IF(E554=0,"tieosoite muuttunut",IF(E554=1,VLOOKUP(D554,'2015'!$F$12:$AL$1887,31,FALSE),"-")))</f>
        <v>musta</v>
      </c>
      <c r="BK554" s="67" t="str">
        <f>IF(E554=1,VLOOKUP(D554,'2015'!$F$12:$AL$1887,32,FALSE),"-")</f>
        <v>musta</v>
      </c>
      <c r="BL554" s="39" t="str">
        <f>IF(F554="ei löydy","uusi tie",IF(E554=0,"tieosoite muuttunut",IF(E554=1,VLOOKUP(D554,'2015'!$F$12:$AL$1887,33,FALSE),"-")))</f>
        <v>musta</v>
      </c>
      <c r="BM554" s="39"/>
      <c r="BN554" s="217" t="str">
        <f>VLOOKUP(D554,'2015'!$F$12:$AL$1887,33,FALSE)</f>
        <v>musta</v>
      </c>
      <c r="BO554" s="39"/>
      <c r="BP554" s="115"/>
      <c r="BQ554" s="26" t="s">
        <v>50</v>
      </c>
      <c r="BS554" s="5"/>
      <c r="BU554" s="37"/>
      <c r="BV554" s="30"/>
      <c r="BX554" t="str">
        <f>IF(E554=1,VLOOKUP(D554,'2015'!$F$12:$AX$1887,43,FALSE),"-")</f>
        <v>ei mallia</v>
      </c>
      <c r="BY554" t="str">
        <f>IF(E554=1,VLOOKUP(D554,'2015'!$F$12:$AX$1887,44,FALSE),"-")</f>
        <v>ei mallia</v>
      </c>
      <c r="BZ554" t="str">
        <f>IF(E554=1,VLOOKUP(D554,'2015'!$F$12:$AX$1887,45,FALSE),"-")</f>
        <v>ei mallia</v>
      </c>
      <c r="CG554" s="2" t="s">
        <v>37</v>
      </c>
      <c r="CH554" s="2" t="s">
        <v>37</v>
      </c>
      <c r="CI554" s="2" t="s">
        <v>37</v>
      </c>
      <c r="CK554" s="2" t="s">
        <v>9</v>
      </c>
      <c r="CL554" s="21" t="s">
        <v>10</v>
      </c>
      <c r="CM554" s="21" t="s">
        <v>10</v>
      </c>
    </row>
    <row r="555" spans="1:91" ht="15.75" thickBot="1" x14ac:dyDescent="0.3">
      <c r="A555" s="50"/>
      <c r="B555" s="50"/>
      <c r="C555" s="50" t="str">
        <f t="shared" si="126"/>
        <v>1050_1_4686</v>
      </c>
      <c r="D555" s="51" t="str">
        <f t="shared" si="127"/>
        <v>1050_1</v>
      </c>
      <c r="E555" s="224">
        <f>IFERROR(VLOOKUP(C555,'2015'!$C$12:$D$1887,2,FALSE),0)</f>
        <v>1</v>
      </c>
      <c r="F555" s="51">
        <f>IFERROR(K555-IFERROR(VLOOKUP(D555,'2015'!$F$12:$I$1887,4,FALSE),"ei löydy"),"ei löydy")</f>
        <v>0</v>
      </c>
      <c r="G555" s="224">
        <f>IFERROR(VLOOKUP(Työfile_2024!C555,Liikennemalli!$D$6:$G$1921,4,FALSE),0)</f>
        <v>1</v>
      </c>
      <c r="H555" s="225">
        <f>K555-IFERROR(VLOOKUP(Työfile_2024!D555,Liikennemalli!$C$6:$H$1921,6,FALSE),"ei löydy")</f>
        <v>0</v>
      </c>
      <c r="I555" s="80">
        <v>1050</v>
      </c>
      <c r="J555" s="52">
        <v>1</v>
      </c>
      <c r="K555" s="52">
        <v>4686</v>
      </c>
      <c r="L555" s="53"/>
      <c r="M555" s="54"/>
      <c r="N555" s="54"/>
      <c r="O555" s="54"/>
      <c r="P555" s="54"/>
      <c r="Q555" s="55"/>
      <c r="R555" s="55"/>
      <c r="S555" s="55"/>
      <c r="T555" s="55"/>
      <c r="U555" s="52"/>
      <c r="V555" s="56">
        <v>867.46094750320106</v>
      </c>
      <c r="W555" s="56">
        <v>50.336747759282972</v>
      </c>
      <c r="X555" s="56">
        <v>881.31498079385403</v>
      </c>
      <c r="Y555" s="56">
        <f>VLOOKUP(D555,Liikennemalli24!$D$2:$F$1804,2,FALSE)</f>
        <v>837</v>
      </c>
      <c r="Z555" s="148">
        <f>VLOOKUP(D555,Liikennemalli24!$D$2:$F$1804,3,FALSE)</f>
        <v>0.379</v>
      </c>
      <c r="AA555" s="178">
        <f>IF(G555=1,VLOOKUP(C555,Liikennemalli!$D$6:$H$1921,2,FALSE),"-")</f>
        <v>232</v>
      </c>
      <c r="AB555" s="198">
        <f>IF(G555=1,VLOOKUP(C555,Liikennemalli!$D$6:$H$1921,3,FALSE),"-")</f>
        <v>0.40069084628670099</v>
      </c>
      <c r="AC555" s="51">
        <f>IF(E555=1,VLOOKUP(Työfile_2024!D555,'2015'!$F$12:$X$1887,18,FALSE),"-")</f>
        <v>79</v>
      </c>
      <c r="AD555" s="51">
        <f>IF(E555=1,VLOOKUP(Työfile_2024!D555,'2015'!$F$12:$X$1887,19,FALSE),"-")</f>
        <v>0.42</v>
      </c>
      <c r="AI555" s="128">
        <f>IF(E555=1,VLOOKUP(Työfile_2024!D555,'2015'!$F$12:$AB$1887,20,FALSE),"-")</f>
        <v>0</v>
      </c>
      <c r="AJ555" s="128">
        <f>IF(E555=1,VLOOKUP(Työfile_2024!D555,'2015'!$F$12:$AB$1887,21,FALSE),"-")</f>
        <v>0</v>
      </c>
      <c r="AK555" s="128">
        <f>IF(E555=1,VLOOKUP(Työfile_2024!D555,'2015'!$F$12:$AB$1887,22,FALSE),"-")</f>
        <v>0</v>
      </c>
      <c r="AL555" s="128">
        <f>IF(E555=1,VLOOKUP(Työfile_2024!D555,'2015'!$F$12:$AB$1887,23,FALSE),"-")</f>
        <v>0</v>
      </c>
      <c r="AM555" s="56">
        <f>VLOOKUP(Työfile_2024!D555,Tmatkat_20km_tarkasteltava_verk!$C$2:$D$1804,2,FALSE)</f>
        <v>83</v>
      </c>
      <c r="AN555" s="148">
        <f t="shared" si="124"/>
        <v>9.5681540752811489E-2</v>
      </c>
      <c r="AO555" s="178">
        <f>IF(E555=1,VLOOKUP(Työfile_2024!D555,'2015'!$F$12:$AC$1887,24,FALSE),"-")</f>
        <v>111</v>
      </c>
      <c r="AP555" s="63">
        <f>VLOOKUP(D555,Tarkasteltava_verkko_2024_harva!$E$2:$I$1804,5,FALSE)</f>
        <v>0</v>
      </c>
      <c r="AQ555" s="52">
        <f>VLOOKUP(D555,Tarkasteltava_verkko_2024_harva!$E$2:$I$1804,4,FALSE)</f>
        <v>0</v>
      </c>
      <c r="AR555" s="148">
        <v>0</v>
      </c>
      <c r="AS555" s="170" t="str">
        <f>IFERROR(VLOOKUP(C555,'2015'!$C$12:$AG$1887,30,FALSE),"-")</f>
        <v/>
      </c>
      <c r="AT555" s="148">
        <v>0</v>
      </c>
      <c r="AU555" s="170">
        <f>IFERROR(VLOOKUP(C555,'2015'!$C$12:$AG$1887,31,FALSE),"-")</f>
        <v>0</v>
      </c>
      <c r="AV555" s="106"/>
      <c r="AW555" s="63">
        <f>IFERROR(VLOOKUP(C555,Merkittävyysluokitus!$A$2:$J$1705,10,FALSE),"-")</f>
        <v>3</v>
      </c>
      <c r="AX555" s="175">
        <f>IFERROR(VLOOKUP(C555,Merkittävyysluokitus!$A$2:$J$1705,6,FALSE),"-")</f>
        <v>8.6118272869540462</v>
      </c>
      <c r="AY555" s="175">
        <f>IFERROR(VLOOKUP(C555,Merkittävyysluokitus!$A$2:$J$1705,7,FALSE),"-")</f>
        <v>3.3690495091762696</v>
      </c>
      <c r="AZ555" s="175">
        <f>IFERROR(VLOOKUP(C555,Merkittävyysluokitus!$A$2:$J$1705,8,FALSE),"-")</f>
        <v>3.2427777777777775</v>
      </c>
      <c r="BA555" s="175">
        <f>IFERROR(VLOOKUP(C555,Merkittävyysluokitus!$A$2:$J$1705,9,FALSE),"-")</f>
        <v>2</v>
      </c>
      <c r="BB555" s="203"/>
      <c r="BC555" s="203" t="str">
        <f t="shared" si="125"/>
        <v/>
      </c>
      <c r="BD555" s="39" t="str">
        <f t="shared" si="119"/>
        <v>musta</v>
      </c>
      <c r="BE555" s="68" t="str">
        <f t="shared" si="120"/>
        <v>musta</v>
      </c>
      <c r="BF555" s="68" t="str">
        <f t="shared" si="121"/>
        <v>musta</v>
      </c>
      <c r="BG555" s="68" t="str">
        <f t="shared" si="122"/>
        <v>musta</v>
      </c>
      <c r="BH555" s="208" t="str">
        <f t="shared" si="123"/>
        <v>musta</v>
      </c>
      <c r="BI555" s="39"/>
      <c r="BJ555" s="39" t="str">
        <f>IF(F555="ei löydy","uusi tie",IF(E555=0,"tieosoite muuttunut",IF(E555=1,VLOOKUP(D555,'2015'!$F$12:$AL$1887,31,FALSE),"-")))</f>
        <v>punainen</v>
      </c>
      <c r="BK555" s="67" t="str">
        <f>IF(E555=1,VLOOKUP(D555,'2015'!$F$12:$AL$1887,32,FALSE),"-")</f>
        <v>musta</v>
      </c>
      <c r="BL555" s="39" t="str">
        <f>IF(F555="ei löydy","uusi tie",IF(E555=0,"tieosoite muuttunut",IF(E555=1,VLOOKUP(D555,'2015'!$F$12:$AL$1887,33,FALSE),"-")))</f>
        <v>musta</v>
      </c>
      <c r="BM555" s="39"/>
      <c r="BN555" s="217" t="str">
        <f>VLOOKUP(D555,'2015'!$F$12:$AL$1887,33,FALSE)</f>
        <v>musta</v>
      </c>
      <c r="BO555" s="39"/>
      <c r="BP555" s="115"/>
      <c r="BQ555" s="26" t="s">
        <v>50</v>
      </c>
      <c r="BS555" s="5"/>
      <c r="BU555" s="37"/>
      <c r="BV555" s="30"/>
      <c r="BX555" t="str">
        <f>IF(E555=1,VLOOKUP(D555,'2015'!$F$12:$AX$1887,43,FALSE),"-")</f>
        <v>musta</v>
      </c>
      <c r="BY555" t="str">
        <f>IF(E555=1,VLOOKUP(D555,'2015'!$F$12:$AX$1887,44,FALSE),"-")</f>
        <v>musta</v>
      </c>
      <c r="BZ555" t="str">
        <f>IF(E555=1,VLOOKUP(D555,'2015'!$F$12:$AX$1887,45,FALSE),"-")</f>
        <v>musta</v>
      </c>
      <c r="CG555" s="2" t="s">
        <v>37</v>
      </c>
      <c r="CH555" s="2" t="s">
        <v>37</v>
      </c>
      <c r="CI555" s="2" t="s">
        <v>37</v>
      </c>
      <c r="CK555" s="2" t="s">
        <v>9</v>
      </c>
      <c r="CL555" s="21" t="s">
        <v>10</v>
      </c>
      <c r="CM555" s="21" t="s">
        <v>10</v>
      </c>
    </row>
    <row r="556" spans="1:91" ht="15.75" thickBot="1" x14ac:dyDescent="0.3">
      <c r="A556" s="50"/>
      <c r="B556" s="50"/>
      <c r="C556" s="50" t="str">
        <f t="shared" si="126"/>
        <v>1050_2_1376</v>
      </c>
      <c r="D556" s="51" t="str">
        <f t="shared" si="127"/>
        <v>1050_2</v>
      </c>
      <c r="E556" s="224">
        <f>IFERROR(VLOOKUP(C556,'2015'!$C$12:$D$1887,2,FALSE),0)</f>
        <v>1</v>
      </c>
      <c r="F556" s="51">
        <f>IFERROR(K556-IFERROR(VLOOKUP(D556,'2015'!$F$12:$I$1887,4,FALSE),"ei löydy"),"ei löydy")</f>
        <v>0</v>
      </c>
      <c r="G556" s="224">
        <f>IFERROR(VLOOKUP(Työfile_2024!C556,Liikennemalli!$D$6:$G$1921,4,FALSE),0)</f>
        <v>1</v>
      </c>
      <c r="H556" s="225">
        <f>K556-IFERROR(VLOOKUP(Työfile_2024!D556,Liikennemalli!$C$6:$H$1921,6,FALSE),"ei löydy")</f>
        <v>0</v>
      </c>
      <c r="I556" s="80">
        <v>1050</v>
      </c>
      <c r="J556" s="52">
        <v>2</v>
      </c>
      <c r="K556" s="52">
        <v>1376</v>
      </c>
      <c r="L556" s="53"/>
      <c r="M556" s="54"/>
      <c r="N556" s="54"/>
      <c r="O556" s="54"/>
      <c r="P556" s="54"/>
      <c r="Q556" s="55"/>
      <c r="R556" s="55"/>
      <c r="S556" s="55"/>
      <c r="T556" s="55"/>
      <c r="U556" s="52"/>
      <c r="V556" s="56">
        <v>714</v>
      </c>
      <c r="W556" s="56">
        <v>40</v>
      </c>
      <c r="X556" s="56">
        <v>704</v>
      </c>
      <c r="Y556" s="56">
        <f>VLOOKUP(D556,Liikennemalli24!$D$2:$F$1804,2,FALSE)</f>
        <v>13</v>
      </c>
      <c r="Z556" s="148">
        <f>VLOOKUP(D556,Liikennemalli24!$D$2:$F$1804,3,FALSE)</f>
        <v>0.28699999999999998</v>
      </c>
      <c r="AA556" s="178">
        <f>IF(G556=1,VLOOKUP(C556,Liikennemalli!$D$6:$H$1921,2,FALSE),"-")</f>
        <v>226</v>
      </c>
      <c r="AB556" s="198">
        <f>IF(G556=1,VLOOKUP(C556,Liikennemalli!$D$6:$H$1921,3,FALSE),"-")</f>
        <v>0.48812095032397401</v>
      </c>
      <c r="AC556" s="51">
        <f>IF(E556=1,VLOOKUP(Työfile_2024!D556,'2015'!$F$12:$X$1887,18,FALSE),"-")</f>
        <v>110</v>
      </c>
      <c r="AD556" s="51">
        <f>IF(E556=1,VLOOKUP(Työfile_2024!D556,'2015'!$F$12:$X$1887,19,FALSE),"-")</f>
        <v>0.33</v>
      </c>
      <c r="AI556" s="128">
        <f>IF(E556=1,VLOOKUP(Työfile_2024!D556,'2015'!$F$12:$AB$1887,20,FALSE),"-")</f>
        <v>0</v>
      </c>
      <c r="AJ556" s="128">
        <f>IF(E556=1,VLOOKUP(Työfile_2024!D556,'2015'!$F$12:$AB$1887,21,FALSE),"-")</f>
        <v>0</v>
      </c>
      <c r="AK556" s="128">
        <f>IF(E556=1,VLOOKUP(Työfile_2024!D556,'2015'!$F$12:$AB$1887,22,FALSE),"-")</f>
        <v>0</v>
      </c>
      <c r="AL556" s="128">
        <f>IF(E556=1,VLOOKUP(Työfile_2024!D556,'2015'!$F$12:$AB$1887,23,FALSE),"-")</f>
        <v>0</v>
      </c>
      <c r="AM556" s="56">
        <f>VLOOKUP(Työfile_2024!D556,Tmatkat_20km_tarkasteltava_verk!$C$2:$D$1804,2,FALSE)</f>
        <v>64</v>
      </c>
      <c r="AN556" s="148">
        <f t="shared" si="124"/>
        <v>8.9635854341736695E-2</v>
      </c>
      <c r="AO556" s="178">
        <f>IF(E556=1,VLOOKUP(Työfile_2024!D556,'2015'!$F$12:$AC$1887,24,FALSE),"-")</f>
        <v>94</v>
      </c>
      <c r="AP556" s="63">
        <f>VLOOKUP(D556,Tarkasteltava_verkko_2024_harva!$E$2:$I$1804,5,FALSE)</f>
        <v>0</v>
      </c>
      <c r="AQ556" s="52">
        <f>VLOOKUP(D556,Tarkasteltava_verkko_2024_harva!$E$2:$I$1804,4,FALSE)</f>
        <v>0</v>
      </c>
      <c r="AR556" s="148">
        <v>0</v>
      </c>
      <c r="AS556" s="170" t="str">
        <f>IFERROR(VLOOKUP(C556,'2015'!$C$12:$AG$1887,30,FALSE),"-")</f>
        <v/>
      </c>
      <c r="AT556" s="148">
        <v>0</v>
      </c>
      <c r="AU556" s="170">
        <f>IFERROR(VLOOKUP(C556,'2015'!$C$12:$AG$1887,31,FALSE),"-")</f>
        <v>0</v>
      </c>
      <c r="AV556" s="106"/>
      <c r="AW556" s="63">
        <f>IFERROR(VLOOKUP(C556,Merkittävyysluokitus!$A$2:$J$1705,10,FALSE),"-")</f>
        <v>3</v>
      </c>
      <c r="AX556" s="175">
        <f>IFERROR(VLOOKUP(C556,Merkittävyysluokitus!$A$2:$J$1705,6,FALSE),"-")</f>
        <v>6.8831872146118718</v>
      </c>
      <c r="AY556" s="175">
        <f>IFERROR(VLOOKUP(C556,Merkittävyysluokitus!$A$2:$J$1705,7,FALSE),"-")</f>
        <v>2.5486666666666666</v>
      </c>
      <c r="AZ556" s="175">
        <f>IFERROR(VLOOKUP(C556,Merkittävyysluokitus!$A$2:$J$1705,8,FALSE),"-")</f>
        <v>2.5011872146118721</v>
      </c>
      <c r="BA556" s="175">
        <f>IFERROR(VLOOKUP(C556,Merkittävyysluokitus!$A$2:$J$1705,9,FALSE),"-")</f>
        <v>1.8333333333333333</v>
      </c>
      <c r="BB556" s="203"/>
      <c r="BC556" s="203" t="str">
        <f t="shared" si="125"/>
        <v/>
      </c>
      <c r="BD556" s="39" t="str">
        <f t="shared" si="119"/>
        <v>musta</v>
      </c>
      <c r="BE556" s="68" t="str">
        <f t="shared" si="120"/>
        <v>musta</v>
      </c>
      <c r="BF556" s="68" t="str">
        <f t="shared" si="121"/>
        <v>musta</v>
      </c>
      <c r="BG556" s="68" t="str">
        <f t="shared" si="122"/>
        <v>musta</v>
      </c>
      <c r="BH556" s="208" t="str">
        <f t="shared" si="123"/>
        <v>musta</v>
      </c>
      <c r="BI556" s="39"/>
      <c r="BJ556" s="39" t="str">
        <f>IF(F556="ei löydy","uusi tie",IF(E556=0,"tieosoite muuttunut",IF(E556=1,VLOOKUP(D556,'2015'!$F$12:$AL$1887,31,FALSE),"-")))</f>
        <v>punainen</v>
      </c>
      <c r="BK556" s="67" t="str">
        <f>IF(E556=1,VLOOKUP(D556,'2015'!$F$12:$AL$1887,32,FALSE),"-")</f>
        <v>musta</v>
      </c>
      <c r="BL556" s="39" t="str">
        <f>IF(F556="ei löydy","uusi tie",IF(E556=0,"tieosoite muuttunut",IF(E556=1,VLOOKUP(D556,'2015'!$F$12:$AL$1887,33,FALSE),"-")))</f>
        <v>musta</v>
      </c>
      <c r="BM556" s="39"/>
      <c r="BN556" s="217" t="str">
        <f>VLOOKUP(D556,'2015'!$F$12:$AL$1887,33,FALSE)</f>
        <v>musta</v>
      </c>
      <c r="BO556" s="39"/>
      <c r="BP556" s="115"/>
      <c r="BQ556" s="26" t="s">
        <v>50</v>
      </c>
      <c r="BS556" s="5"/>
      <c r="BU556" s="37"/>
      <c r="BV556" s="30"/>
      <c r="BX556" t="str">
        <f>IF(E556=1,VLOOKUP(D556,'2015'!$F$12:$AX$1887,43,FALSE),"-")</f>
        <v>musta</v>
      </c>
      <c r="BY556" t="str">
        <f>IF(E556=1,VLOOKUP(D556,'2015'!$F$12:$AX$1887,44,FALSE),"-")</f>
        <v>musta</v>
      </c>
      <c r="BZ556" t="str">
        <f>IF(E556=1,VLOOKUP(D556,'2015'!$F$12:$AX$1887,45,FALSE),"-")</f>
        <v>musta</v>
      </c>
      <c r="CG556" s="2" t="s">
        <v>37</v>
      </c>
      <c r="CH556" s="2" t="s">
        <v>37</v>
      </c>
      <c r="CI556" s="2" t="s">
        <v>37</v>
      </c>
      <c r="CK556" s="2" t="s">
        <v>9</v>
      </c>
      <c r="CL556" s="21" t="s">
        <v>10</v>
      </c>
      <c r="CM556" s="21" t="s">
        <v>10</v>
      </c>
    </row>
    <row r="557" spans="1:91" ht="15.75" thickBot="1" x14ac:dyDescent="0.3">
      <c r="A557" s="50"/>
      <c r="B557" s="50"/>
      <c r="C557" s="50" t="str">
        <f t="shared" si="126"/>
        <v>1050_3_5569</v>
      </c>
      <c r="D557" s="51" t="str">
        <f t="shared" si="127"/>
        <v>1050_3</v>
      </c>
      <c r="E557" s="224">
        <f>IFERROR(VLOOKUP(C557,'2015'!$C$12:$D$1887,2,FALSE),0)</f>
        <v>1</v>
      </c>
      <c r="F557" s="51">
        <f>IFERROR(K557-IFERROR(VLOOKUP(D557,'2015'!$F$12:$I$1887,4,FALSE),"ei löydy"),"ei löydy")</f>
        <v>0</v>
      </c>
      <c r="G557" s="224">
        <f>IFERROR(VLOOKUP(Työfile_2024!C557,Liikennemalli!$D$6:$G$1921,4,FALSE),0)</f>
        <v>1</v>
      </c>
      <c r="H557" s="225">
        <f>K557-IFERROR(VLOOKUP(Työfile_2024!D557,Liikennemalli!$C$6:$H$1921,6,FALSE),"ei löydy")</f>
        <v>0</v>
      </c>
      <c r="I557" s="80">
        <v>1050</v>
      </c>
      <c r="J557" s="52">
        <v>3</v>
      </c>
      <c r="K557" s="52">
        <v>5569</v>
      </c>
      <c r="L557" s="53"/>
      <c r="M557" s="54"/>
      <c r="N557" s="54"/>
      <c r="O557" s="54"/>
      <c r="P557" s="54"/>
      <c r="Q557" s="55"/>
      <c r="R557" s="55"/>
      <c r="S557" s="55"/>
      <c r="T557" s="55"/>
      <c r="U557" s="52"/>
      <c r="V557" s="56">
        <v>266.55629376907882</v>
      </c>
      <c r="W557" s="56">
        <v>18.470281917759024</v>
      </c>
      <c r="X557" s="56">
        <v>243.45124797988868</v>
      </c>
      <c r="Y557" s="56">
        <f>VLOOKUP(D557,Liikennemalli24!$D$2:$F$1804,2,FALSE)</f>
        <v>18</v>
      </c>
      <c r="Z557" s="148">
        <f>VLOOKUP(D557,Liikennemalli24!$D$2:$F$1804,3,FALSE)</f>
        <v>0.35499999999999998</v>
      </c>
      <c r="AA557" s="178">
        <f>IF(G557=1,VLOOKUP(C557,Liikennemalli!$D$6:$H$1921,2,FALSE),"-")</f>
        <v>150.25508415303</v>
      </c>
      <c r="AB557" s="198">
        <f>IF(G557=1,VLOOKUP(C557,Liikennemalli!$D$6:$H$1921,3,FALSE),"-")</f>
        <v>0.55900692815779596</v>
      </c>
      <c r="AC557" s="51">
        <f>IF(E557=1,VLOOKUP(Työfile_2024!D557,'2015'!$F$12:$X$1887,18,FALSE),"-")</f>
        <v>62</v>
      </c>
      <c r="AD557" s="51">
        <f>IF(E557=1,VLOOKUP(Työfile_2024!D557,'2015'!$F$12:$X$1887,19,FALSE),"-")</f>
        <v>0.67</v>
      </c>
      <c r="AI557" s="128">
        <f>IF(E557=1,VLOOKUP(Työfile_2024!D557,'2015'!$F$12:$AB$1887,20,FALSE),"-")</f>
        <v>0</v>
      </c>
      <c r="AJ557" s="128">
        <f>IF(E557=1,VLOOKUP(Työfile_2024!D557,'2015'!$F$12:$AB$1887,21,FALSE),"-")</f>
        <v>0</v>
      </c>
      <c r="AK557" s="128">
        <f>IF(E557=1,VLOOKUP(Työfile_2024!D557,'2015'!$F$12:$AB$1887,22,FALSE),"-")</f>
        <v>0</v>
      </c>
      <c r="AL557" s="128">
        <f>IF(E557=1,VLOOKUP(Työfile_2024!D557,'2015'!$F$12:$AB$1887,23,FALSE),"-")</f>
        <v>0</v>
      </c>
      <c r="AM557" s="56">
        <f>VLOOKUP(Työfile_2024!D557,Tmatkat_20km_tarkasteltava_verk!$C$2:$D$1804,2,FALSE)</f>
        <v>53</v>
      </c>
      <c r="AN557" s="148">
        <f t="shared" si="124"/>
        <v>0.19883229636256344</v>
      </c>
      <c r="AO557" s="178">
        <f>IF(E557=1,VLOOKUP(Työfile_2024!D557,'2015'!$F$12:$AC$1887,24,FALSE),"-")</f>
        <v>125</v>
      </c>
      <c r="AP557" s="63">
        <f>VLOOKUP(D557,Tarkasteltava_verkko_2024_harva!$E$2:$I$1804,5,FALSE)</f>
        <v>0</v>
      </c>
      <c r="AQ557" s="52">
        <f>VLOOKUP(D557,Tarkasteltava_verkko_2024_harva!$E$2:$I$1804,4,FALSE)</f>
        <v>0</v>
      </c>
      <c r="AR557" s="148">
        <v>0</v>
      </c>
      <c r="AS557" s="170" t="str">
        <f>IFERROR(VLOOKUP(C557,'2015'!$C$12:$AG$1887,30,FALSE),"-")</f>
        <v/>
      </c>
      <c r="AT557" s="148">
        <v>0</v>
      </c>
      <c r="AU557" s="170">
        <f>IFERROR(VLOOKUP(C557,'2015'!$C$12:$AG$1887,31,FALSE),"-")</f>
        <v>0</v>
      </c>
      <c r="AV557" s="106"/>
      <c r="AW557" s="63">
        <f>IFERROR(VLOOKUP(C557,Merkittävyysluokitus!$A$2:$J$1705,10,FALSE),"-")</f>
        <v>3</v>
      </c>
      <c r="AX557" s="175">
        <f>IFERROR(VLOOKUP(C557,Merkittävyysluokitus!$A$2:$J$1705,6,FALSE),"-")</f>
        <v>4.5676881787170931</v>
      </c>
      <c r="AY557" s="175">
        <f>IFERROR(VLOOKUP(C557,Merkittävyysluokitus!$A$2:$J$1705,7,FALSE),"-")</f>
        <v>1.1130022146405696</v>
      </c>
      <c r="AZ557" s="175">
        <f>IFERROR(VLOOKUP(C557,Merkittävyysluokitus!$A$2:$J$1705,8,FALSE),"-")</f>
        <v>2.12135263074319</v>
      </c>
      <c r="BA557" s="175">
        <f>IFERROR(VLOOKUP(C557,Merkittävyysluokitus!$A$2:$J$1705,9,FALSE),"-")</f>
        <v>1.3333333333333333</v>
      </c>
      <c r="BB557" s="203"/>
      <c r="BC557" s="203" t="str">
        <f t="shared" si="125"/>
        <v/>
      </c>
      <c r="BD557" s="39" t="str">
        <f t="shared" si="119"/>
        <v>musta</v>
      </c>
      <c r="BE557" s="68" t="str">
        <f t="shared" si="120"/>
        <v>musta</v>
      </c>
      <c r="BF557" s="68" t="str">
        <f t="shared" si="121"/>
        <v>musta</v>
      </c>
      <c r="BG557" s="68" t="str">
        <f t="shared" si="122"/>
        <v>musta</v>
      </c>
      <c r="BH557" s="208" t="str">
        <f t="shared" si="123"/>
        <v>musta</v>
      </c>
      <c r="BI557" s="39"/>
      <c r="BJ557" s="39" t="str">
        <f>IF(F557="ei löydy","uusi tie",IF(E557=0,"tieosoite muuttunut",IF(E557=1,VLOOKUP(D557,'2015'!$F$12:$AL$1887,31,FALSE),"-")))</f>
        <v>punainen</v>
      </c>
      <c r="BK557" s="67" t="str">
        <f>IF(E557=1,VLOOKUP(D557,'2015'!$F$12:$AL$1887,32,FALSE),"-")</f>
        <v>musta</v>
      </c>
      <c r="BL557" s="39" t="str">
        <f>IF(F557="ei löydy","uusi tie",IF(E557=0,"tieosoite muuttunut",IF(E557=1,VLOOKUP(D557,'2015'!$F$12:$AL$1887,33,FALSE),"-")))</f>
        <v>musta</v>
      </c>
      <c r="BM557" s="39"/>
      <c r="BN557" s="217" t="str">
        <f>VLOOKUP(D557,'2015'!$F$12:$AL$1887,33,FALSE)</f>
        <v>musta</v>
      </c>
      <c r="BO557" s="39"/>
      <c r="BP557" s="115"/>
      <c r="BQ557" s="26" t="s">
        <v>50</v>
      </c>
      <c r="BS557" s="5"/>
      <c r="BU557" s="37"/>
      <c r="BV557" s="30"/>
      <c r="BX557" t="str">
        <f>IF(E557=1,VLOOKUP(D557,'2015'!$F$12:$AX$1887,43,FALSE),"-")</f>
        <v>punainen</v>
      </c>
      <c r="BY557" t="str">
        <f>IF(E557=1,VLOOKUP(D557,'2015'!$F$12:$AX$1887,44,FALSE),"-")</f>
        <v>musta</v>
      </c>
      <c r="BZ557" t="str">
        <f>IF(E557=1,VLOOKUP(D557,'2015'!$F$12:$AX$1887,45,FALSE),"-")</f>
        <v>musta</v>
      </c>
      <c r="CG557" s="2" t="s">
        <v>37</v>
      </c>
      <c r="CH557" s="2" t="s">
        <v>37</v>
      </c>
      <c r="CI557" s="2" t="s">
        <v>37</v>
      </c>
      <c r="CK557" s="2" t="s">
        <v>9</v>
      </c>
      <c r="CL557" s="21" t="s">
        <v>10</v>
      </c>
      <c r="CM557" s="21" t="s">
        <v>10</v>
      </c>
    </row>
    <row r="558" spans="1:91" ht="15.75" thickBot="1" x14ac:dyDescent="0.3">
      <c r="A558" s="50"/>
      <c r="B558" s="50"/>
      <c r="C558" s="50" t="str">
        <f t="shared" si="126"/>
        <v>1050_4_6893</v>
      </c>
      <c r="D558" s="51" t="str">
        <f t="shared" si="127"/>
        <v>1050_4</v>
      </c>
      <c r="E558" s="224">
        <f>IFERROR(VLOOKUP(C558,'2015'!$C$12:$D$1887,2,FALSE),0)</f>
        <v>1</v>
      </c>
      <c r="F558" s="51">
        <f>IFERROR(K558-IFERROR(VLOOKUP(D558,'2015'!$F$12:$I$1887,4,FALSE),"ei löydy"),"ei löydy")</f>
        <v>0</v>
      </c>
      <c r="G558" s="224">
        <f>IFERROR(VLOOKUP(Työfile_2024!C558,Liikennemalli!$D$6:$G$1921,4,FALSE),0)</f>
        <v>1</v>
      </c>
      <c r="H558" s="225">
        <f>K558-IFERROR(VLOOKUP(Työfile_2024!D558,Liikennemalli!$C$6:$H$1921,6,FALSE),"ei löydy")</f>
        <v>0</v>
      </c>
      <c r="I558" s="80">
        <v>1050</v>
      </c>
      <c r="J558" s="52">
        <v>4</v>
      </c>
      <c r="K558" s="52">
        <v>6893</v>
      </c>
      <c r="L558" s="53"/>
      <c r="M558" s="54"/>
      <c r="N558" s="54"/>
      <c r="O558" s="54"/>
      <c r="P558" s="54"/>
      <c r="Q558" s="55"/>
      <c r="R558" s="55"/>
      <c r="S558" s="55"/>
      <c r="T558" s="55"/>
      <c r="U558" s="52"/>
      <c r="V558" s="56">
        <v>322</v>
      </c>
      <c r="W558" s="56">
        <v>29</v>
      </c>
      <c r="X558" s="56">
        <v>319</v>
      </c>
      <c r="Y558" s="56">
        <f>VLOOKUP(D558,Liikennemalli24!$D$2:$F$1804,2,FALSE)</f>
        <v>40</v>
      </c>
      <c r="Z558" s="148">
        <f>VLOOKUP(D558,Liikennemalli24!$D$2:$F$1804,3,FALSE)</f>
        <v>0.33500000000000002</v>
      </c>
      <c r="AA558" s="178">
        <f>IF(G558=1,VLOOKUP(C558,Liikennemalli!$D$6:$H$1921,2,FALSE),"-")</f>
        <v>167.11209316478499</v>
      </c>
      <c r="AB558" s="198">
        <f>IF(G558=1,VLOOKUP(C558,Liikennemalli!$D$6:$H$1921,3,FALSE),"-")</f>
        <v>0.71637735366599198</v>
      </c>
      <c r="AC558" s="51">
        <f>IF(E558=1,VLOOKUP(Työfile_2024!D558,'2015'!$F$12:$X$1887,18,FALSE),"-")</f>
        <v>156</v>
      </c>
      <c r="AD558" s="51">
        <f>IF(E558=1,VLOOKUP(Työfile_2024!D558,'2015'!$F$12:$X$1887,19,FALSE),"-")</f>
        <v>0.56999999999999995</v>
      </c>
      <c r="AI558" s="128">
        <f>IF(E558=1,VLOOKUP(Työfile_2024!D558,'2015'!$F$12:$AB$1887,20,FALSE),"-")</f>
        <v>0</v>
      </c>
      <c r="AJ558" s="128">
        <f>IF(E558=1,VLOOKUP(Työfile_2024!D558,'2015'!$F$12:$AB$1887,21,FALSE),"-")</f>
        <v>0</v>
      </c>
      <c r="AK558" s="128">
        <f>IF(E558=1,VLOOKUP(Työfile_2024!D558,'2015'!$F$12:$AB$1887,22,FALSE),"-")</f>
        <v>0</v>
      </c>
      <c r="AL558" s="128">
        <f>IF(E558=1,VLOOKUP(Työfile_2024!D558,'2015'!$F$12:$AB$1887,23,FALSE),"-")</f>
        <v>0</v>
      </c>
      <c r="AM558" s="56">
        <f>VLOOKUP(Työfile_2024!D558,Tmatkat_20km_tarkasteltava_verk!$C$2:$D$1804,2,FALSE)</f>
        <v>49</v>
      </c>
      <c r="AN558" s="148">
        <f t="shared" si="124"/>
        <v>0.15217391304347827</v>
      </c>
      <c r="AO558" s="178">
        <f>IF(E558=1,VLOOKUP(Työfile_2024!D558,'2015'!$F$12:$AC$1887,24,FALSE),"-")</f>
        <v>133</v>
      </c>
      <c r="AP558" s="52">
        <f>VLOOKUP(D558,Tarkasteltava_verkko_2024_harva!$E$2:$I$1804,5,FALSE)</f>
        <v>0</v>
      </c>
      <c r="AQ558" s="52">
        <f>VLOOKUP(D558,Tarkasteltava_verkko_2024_harva!$E$2:$I$1804,4,FALSE)</f>
        <v>0</v>
      </c>
      <c r="AR558" s="148">
        <v>0</v>
      </c>
      <c r="AS558" s="170" t="str">
        <f>IFERROR(VLOOKUP(C558,'2015'!$C$12:$AG$1887,30,FALSE),"-")</f>
        <v/>
      </c>
      <c r="AT558" s="148">
        <v>0</v>
      </c>
      <c r="AU558" s="170">
        <f>IFERROR(VLOOKUP(C558,'2015'!$C$12:$AG$1887,31,FALSE),"-")</f>
        <v>0</v>
      </c>
      <c r="AV558" s="106"/>
      <c r="AW558" s="63">
        <f>IFERROR(VLOOKUP(C558,Merkittävyysluokitus!$A$2:$J$1705,10,FALSE),"-")</f>
        <v>3</v>
      </c>
      <c r="AX558" s="175">
        <f>IFERROR(VLOOKUP(C558,Merkittävyysluokitus!$A$2:$J$1705,6,FALSE),"-")</f>
        <v>7.5277656012176557</v>
      </c>
      <c r="AY558" s="175">
        <f>IFERROR(VLOOKUP(C558,Merkittävyysluokitus!$A$2:$J$1705,7,FALSE),"-")</f>
        <v>1.404333333333333</v>
      </c>
      <c r="AZ558" s="175">
        <f>IFERROR(VLOOKUP(C558,Merkittävyysluokitus!$A$2:$J$1705,8,FALSE),"-")</f>
        <v>4.2900989345509899</v>
      </c>
      <c r="BA558" s="175">
        <f>IFERROR(VLOOKUP(C558,Merkittävyysluokitus!$A$2:$J$1705,9,FALSE),"-")</f>
        <v>1.8333333333333333</v>
      </c>
      <c r="BB558" s="203"/>
      <c r="BC558" s="203" t="str">
        <f t="shared" si="125"/>
        <v/>
      </c>
      <c r="BD558" s="39" t="str">
        <f t="shared" si="119"/>
        <v>musta</v>
      </c>
      <c r="BE558" s="68" t="str">
        <f t="shared" si="120"/>
        <v>musta</v>
      </c>
      <c r="BF558" s="68" t="str">
        <f t="shared" si="121"/>
        <v>musta</v>
      </c>
      <c r="BG558" s="68" t="str">
        <f t="shared" si="122"/>
        <v>musta</v>
      </c>
      <c r="BH558" s="208" t="str">
        <f t="shared" si="123"/>
        <v>musta</v>
      </c>
      <c r="BI558" s="39"/>
      <c r="BJ558" s="39" t="str">
        <f>IF(F558="ei löydy","uusi tie",IF(E558=0,"tieosoite muuttunut",IF(E558=1,VLOOKUP(D558,'2015'!$F$12:$AL$1887,31,FALSE),"-")))</f>
        <v>punainen</v>
      </c>
      <c r="BK558" s="67" t="str">
        <f>IF(E558=1,VLOOKUP(D558,'2015'!$F$12:$AL$1887,32,FALSE),"-")</f>
        <v>musta</v>
      </c>
      <c r="BL558" s="39" t="str">
        <f>IF(F558="ei löydy","uusi tie",IF(E558=0,"tieosoite muuttunut",IF(E558=1,VLOOKUP(D558,'2015'!$F$12:$AL$1887,33,FALSE),"-")))</f>
        <v>musta</v>
      </c>
      <c r="BM558" s="39"/>
      <c r="BN558" s="217" t="str">
        <f>VLOOKUP(D558,'2015'!$F$12:$AL$1887,33,FALSE)</f>
        <v>musta</v>
      </c>
      <c r="BO558" s="39"/>
      <c r="BP558" s="115"/>
      <c r="BQ558" s="26" t="s">
        <v>50</v>
      </c>
      <c r="BS558" s="5"/>
      <c r="BU558" s="37"/>
      <c r="BV558" s="30"/>
      <c r="BX558" t="str">
        <f>IF(E558=1,VLOOKUP(D558,'2015'!$F$12:$AX$1887,43,FALSE),"-")</f>
        <v>musta</v>
      </c>
      <c r="BY558" t="str">
        <f>IF(E558=1,VLOOKUP(D558,'2015'!$F$12:$AX$1887,44,FALSE),"-")</f>
        <v>musta</v>
      </c>
      <c r="BZ558" t="str">
        <f>IF(E558=1,VLOOKUP(D558,'2015'!$F$12:$AX$1887,45,FALSE),"-")</f>
        <v>musta</v>
      </c>
      <c r="CG558" s="2" t="s">
        <v>37</v>
      </c>
      <c r="CH558" s="2" t="s">
        <v>37</v>
      </c>
      <c r="CI558" s="2" t="s">
        <v>37</v>
      </c>
      <c r="CK558" s="21" t="s">
        <v>10</v>
      </c>
      <c r="CL558" s="21" t="s">
        <v>10</v>
      </c>
      <c r="CM558" s="21" t="s">
        <v>10</v>
      </c>
    </row>
    <row r="559" spans="1:91" ht="15.75" thickBot="1" x14ac:dyDescent="0.3">
      <c r="A559" s="50"/>
      <c r="B559" s="50"/>
      <c r="C559" s="50" t="str">
        <f t="shared" si="126"/>
        <v>1050_5_7750</v>
      </c>
      <c r="D559" s="51" t="str">
        <f t="shared" si="127"/>
        <v>1050_5</v>
      </c>
      <c r="E559" s="224">
        <f>IFERROR(VLOOKUP(C559,'2015'!$C$12:$D$1887,2,FALSE),0)</f>
        <v>1</v>
      </c>
      <c r="F559" s="51">
        <f>IFERROR(K559-IFERROR(VLOOKUP(D559,'2015'!$F$12:$I$1887,4,FALSE),"ei löydy"),"ei löydy")</f>
        <v>0</v>
      </c>
      <c r="G559" s="224">
        <f>IFERROR(VLOOKUP(Työfile_2024!C559,Liikennemalli!$D$6:$G$1921,4,FALSE),0)</f>
        <v>1</v>
      </c>
      <c r="H559" s="225">
        <f>K559-IFERROR(VLOOKUP(Työfile_2024!D559,Liikennemalli!$C$6:$H$1921,6,FALSE),"ei löydy")</f>
        <v>0</v>
      </c>
      <c r="I559" s="80">
        <v>1050</v>
      </c>
      <c r="J559" s="52">
        <v>5</v>
      </c>
      <c r="K559" s="52">
        <v>7750</v>
      </c>
      <c r="L559" s="53"/>
      <c r="M559" s="54"/>
      <c r="N559" s="54"/>
      <c r="O559" s="54"/>
      <c r="P559" s="54"/>
      <c r="Q559" s="55"/>
      <c r="R559" s="55"/>
      <c r="S559" s="55"/>
      <c r="T559" s="55"/>
      <c r="U559" s="52"/>
      <c r="V559" s="56">
        <v>867</v>
      </c>
      <c r="W559" s="56">
        <v>36</v>
      </c>
      <c r="X559" s="56">
        <v>717</v>
      </c>
      <c r="Y559" s="56">
        <f>VLOOKUP(D559,Liikennemalli24!$D$2:$F$1804,2,FALSE)</f>
        <v>135</v>
      </c>
      <c r="Z559" s="148">
        <f>VLOOKUP(D559,Liikennemalli24!$D$2:$F$1804,3,FALSE)</f>
        <v>0.41399999999999998</v>
      </c>
      <c r="AA559" s="178">
        <f>IF(G559=1,VLOOKUP(C559,Liikennemalli!$D$6:$H$1921,2,FALSE),"-")</f>
        <v>284</v>
      </c>
      <c r="AB559" s="198">
        <f>IF(G559=1,VLOOKUP(C559,Liikennemalli!$D$6:$H$1921,3,FALSE),"-")</f>
        <v>0.63677130044843</v>
      </c>
      <c r="AC559" s="51">
        <f>IF(E559=1,VLOOKUP(Työfile_2024!D559,'2015'!$F$12:$X$1887,18,FALSE),"-")</f>
        <v>125</v>
      </c>
      <c r="AD559" s="51">
        <f>IF(E559=1,VLOOKUP(Työfile_2024!D559,'2015'!$F$12:$X$1887,19,FALSE),"-")</f>
        <v>0.74</v>
      </c>
      <c r="AI559" s="128">
        <f>IF(E559=1,VLOOKUP(Työfile_2024!D559,'2015'!$F$12:$AB$1887,20,FALSE),"-")</f>
        <v>0</v>
      </c>
      <c r="AJ559" s="128">
        <f>IF(E559=1,VLOOKUP(Työfile_2024!D559,'2015'!$F$12:$AB$1887,21,FALSE),"-")</f>
        <v>0</v>
      </c>
      <c r="AK559" s="128">
        <f>IF(E559=1,VLOOKUP(Työfile_2024!D559,'2015'!$F$12:$AB$1887,22,FALSE),"-")</f>
        <v>0</v>
      </c>
      <c r="AL559" s="128">
        <f>IF(E559=1,VLOOKUP(Työfile_2024!D559,'2015'!$F$12:$AB$1887,23,FALSE),"-")</f>
        <v>0</v>
      </c>
      <c r="AM559" s="56">
        <f>VLOOKUP(Työfile_2024!D559,Tmatkat_20km_tarkasteltava_verk!$C$2:$D$1804,2,FALSE)</f>
        <v>91</v>
      </c>
      <c r="AN559" s="148">
        <f t="shared" si="124"/>
        <v>0.104959630911188</v>
      </c>
      <c r="AO559" s="178">
        <f>IF(E559=1,VLOOKUP(Työfile_2024!D559,'2015'!$F$12:$AC$1887,24,FALSE),"-")</f>
        <v>148</v>
      </c>
      <c r="AP559" s="52">
        <f>VLOOKUP(D559,Tarkasteltava_verkko_2024_harva!$E$2:$I$1804,5,FALSE)</f>
        <v>0</v>
      </c>
      <c r="AQ559" s="52">
        <f>VLOOKUP(D559,Tarkasteltava_verkko_2024_harva!$E$2:$I$1804,4,FALSE)</f>
        <v>0</v>
      </c>
      <c r="AR559" s="148">
        <v>0</v>
      </c>
      <c r="AS559" s="170" t="str">
        <f>IFERROR(VLOOKUP(C559,'2015'!$C$12:$AG$1887,30,FALSE),"-")</f>
        <v/>
      </c>
      <c r="AT559" s="148">
        <v>0</v>
      </c>
      <c r="AU559" s="170">
        <f>IFERROR(VLOOKUP(C559,'2015'!$C$12:$AG$1887,31,FALSE),"-")</f>
        <v>0</v>
      </c>
      <c r="AV559" s="106"/>
      <c r="AW559" s="63">
        <f>IFERROR(VLOOKUP(C559,Merkittävyysluokitus!$A$2:$J$1705,10,FALSE),"-")</f>
        <v>3</v>
      </c>
      <c r="AX559" s="175">
        <f>IFERROR(VLOOKUP(C559,Merkittävyysluokitus!$A$2:$J$1705,6,FALSE),"-")</f>
        <v>9.3329634703196334</v>
      </c>
      <c r="AY559" s="175">
        <f>IFERROR(VLOOKUP(C559,Merkittävyysluokitus!$A$2:$J$1705,7,FALSE),"-")</f>
        <v>3.5409999999999995</v>
      </c>
      <c r="AZ559" s="175">
        <f>IFERROR(VLOOKUP(C559,Merkittävyysluokitus!$A$2:$J$1705,8,FALSE),"-")</f>
        <v>4.2919634703196348</v>
      </c>
      <c r="BA559" s="175">
        <f>IFERROR(VLOOKUP(C559,Merkittävyysluokitus!$A$2:$J$1705,9,FALSE),"-")</f>
        <v>1.5</v>
      </c>
      <c r="BB559" s="203"/>
      <c r="BC559" s="203" t="str">
        <f t="shared" si="125"/>
        <v/>
      </c>
      <c r="BD559" s="39" t="str">
        <f t="shared" si="119"/>
        <v>musta</v>
      </c>
      <c r="BE559" s="68" t="str">
        <f t="shared" si="120"/>
        <v>musta</v>
      </c>
      <c r="BF559" s="68" t="str">
        <f t="shared" si="121"/>
        <v>musta</v>
      </c>
      <c r="BG559" s="68" t="str">
        <f t="shared" si="122"/>
        <v>musta</v>
      </c>
      <c r="BH559" s="208" t="str">
        <f t="shared" si="123"/>
        <v>musta</v>
      </c>
      <c r="BI559" s="39"/>
      <c r="BJ559" s="39" t="str">
        <f>IF(F559="ei löydy","uusi tie",IF(E559=0,"tieosoite muuttunut",IF(E559=1,VLOOKUP(D559,'2015'!$F$12:$AL$1887,31,FALSE),"-")))</f>
        <v>punainen</v>
      </c>
      <c r="BK559" s="67" t="str">
        <f>IF(E559=1,VLOOKUP(D559,'2015'!$F$12:$AL$1887,32,FALSE),"-")</f>
        <v>musta</v>
      </c>
      <c r="BL559" s="39" t="str">
        <f>IF(F559="ei löydy","uusi tie",IF(E559=0,"tieosoite muuttunut",IF(E559=1,VLOOKUP(D559,'2015'!$F$12:$AL$1887,33,FALSE),"-")))</f>
        <v>musta</v>
      </c>
      <c r="BM559" s="39"/>
      <c r="BN559" s="217" t="str">
        <f>VLOOKUP(D559,'2015'!$F$12:$AL$1887,33,FALSE)</f>
        <v>musta</v>
      </c>
      <c r="BO559" s="39"/>
      <c r="BP559" s="115"/>
      <c r="BQ559" s="26" t="s">
        <v>50</v>
      </c>
      <c r="BS559" s="5"/>
      <c r="BU559" s="37"/>
      <c r="BV559" s="30"/>
      <c r="BX559" t="str">
        <f>IF(E559=1,VLOOKUP(D559,'2015'!$F$12:$AX$1887,43,FALSE),"-")</f>
        <v>punainen</v>
      </c>
      <c r="BY559" t="str">
        <f>IF(E559=1,VLOOKUP(D559,'2015'!$F$12:$AX$1887,44,FALSE),"-")</f>
        <v>musta</v>
      </c>
      <c r="BZ559" t="str">
        <f>IF(E559=1,VLOOKUP(D559,'2015'!$F$12:$AX$1887,45,FALSE),"-")</f>
        <v>musta</v>
      </c>
      <c r="CG559" s="2" t="s">
        <v>37</v>
      </c>
      <c r="CH559" s="2" t="s">
        <v>37</v>
      </c>
      <c r="CI559" s="2" t="s">
        <v>37</v>
      </c>
      <c r="CK559" s="21" t="s">
        <v>10</v>
      </c>
      <c r="CL559" s="21" t="s">
        <v>10</v>
      </c>
      <c r="CM559" s="21" t="s">
        <v>10</v>
      </c>
    </row>
    <row r="560" spans="1:91" ht="15.75" thickBot="1" x14ac:dyDescent="0.3">
      <c r="A560" s="50"/>
      <c r="B560" s="50"/>
      <c r="C560" s="50" t="str">
        <f t="shared" si="126"/>
        <v>1070_1_854</v>
      </c>
      <c r="D560" s="51" t="str">
        <f t="shared" si="127"/>
        <v>1070_1</v>
      </c>
      <c r="E560" s="224">
        <f>IFERROR(VLOOKUP(C560,'2015'!$C$12:$D$1887,2,FALSE),0)</f>
        <v>1</v>
      </c>
      <c r="F560" s="51">
        <f>IFERROR(K560-IFERROR(VLOOKUP(D560,'2015'!$F$12:$I$1887,4,FALSE),"ei löydy"),"ei löydy")</f>
        <v>0</v>
      </c>
      <c r="G560" s="224">
        <f>IFERROR(VLOOKUP(Työfile_2024!C560,Liikennemalli!$D$6:$G$1921,4,FALSE),0)</f>
        <v>0</v>
      </c>
      <c r="H560" s="225">
        <f>K560-IFERROR(VLOOKUP(Työfile_2024!D560,Liikennemalli!$C$6:$H$1921,6,FALSE),"ei löydy")</f>
        <v>-2993</v>
      </c>
      <c r="I560" s="80">
        <v>1070</v>
      </c>
      <c r="J560" s="52">
        <v>1</v>
      </c>
      <c r="K560" s="52">
        <v>854</v>
      </c>
      <c r="L560" s="53"/>
      <c r="M560" s="54"/>
      <c r="N560" s="54"/>
      <c r="O560" s="54"/>
      <c r="P560" s="54"/>
      <c r="Q560" s="55"/>
      <c r="R560" s="55"/>
      <c r="S560" s="55"/>
      <c r="T560" s="55"/>
      <c r="U560" s="52"/>
      <c r="V560" s="56">
        <v>4236</v>
      </c>
      <c r="W560" s="56">
        <v>160</v>
      </c>
      <c r="X560" s="56">
        <v>4508</v>
      </c>
      <c r="Y560" s="56">
        <f>VLOOKUP(D560,Liikennemalli24!$D$2:$F$1804,2,FALSE)</f>
        <v>234</v>
      </c>
      <c r="Z560" s="148">
        <f>VLOOKUP(D560,Liikennemalli24!$D$2:$F$1804,3,FALSE)</f>
        <v>0.159</v>
      </c>
      <c r="AA560" s="178" t="str">
        <f>IF(G560=1,VLOOKUP(C560,Liikennemalli!$D$6:$H$1921,2,FALSE),"-")</f>
        <v>-</v>
      </c>
      <c r="AB560" s="198" t="str">
        <f>IF(G560=1,VLOOKUP(C560,Liikennemalli!$D$6:$H$1921,3,FALSE),"-")</f>
        <v>-</v>
      </c>
      <c r="AC560" s="51">
        <f>IF(E560=1,VLOOKUP(Työfile_2024!D560,'2015'!$F$12:$X$1887,18,FALSE),"-")</f>
        <v>82</v>
      </c>
      <c r="AD560" s="51">
        <f>IF(E560=1,VLOOKUP(Työfile_2024!D560,'2015'!$F$12:$X$1887,19,FALSE),"-")</f>
        <v>0.22</v>
      </c>
      <c r="AI560" s="128">
        <f>IF(E560=1,VLOOKUP(Työfile_2024!D560,'2015'!$F$12:$AB$1887,20,FALSE),"-")</f>
        <v>0</v>
      </c>
      <c r="AJ560" s="128">
        <f>IF(E560=1,VLOOKUP(Työfile_2024!D560,'2015'!$F$12:$AB$1887,21,FALSE),"-")</f>
        <v>0</v>
      </c>
      <c r="AK560" s="128">
        <f>IF(E560=1,VLOOKUP(Työfile_2024!D560,'2015'!$F$12:$AB$1887,22,FALSE),"-")</f>
        <v>0</v>
      </c>
      <c r="AL560" s="128">
        <f>IF(E560=1,VLOOKUP(Työfile_2024!D560,'2015'!$F$12:$AB$1887,23,FALSE),"-")</f>
        <v>0</v>
      </c>
      <c r="AM560" s="56">
        <f>VLOOKUP(Työfile_2024!D560,Tmatkat_20km_tarkasteltava_verk!$C$2:$D$1804,2,FALSE)</f>
        <v>376</v>
      </c>
      <c r="AN560" s="148">
        <f t="shared" si="124"/>
        <v>8.8762983947119928E-2</v>
      </c>
      <c r="AO560" s="178">
        <f>IF(E560=1,VLOOKUP(Työfile_2024!D560,'2015'!$F$12:$AC$1887,24,FALSE),"-")</f>
        <v>279</v>
      </c>
      <c r="AP560" s="52">
        <f>VLOOKUP(D560,Tarkasteltava_verkko_2024_harva!$E$2:$I$1804,5,FALSE)</f>
        <v>0</v>
      </c>
      <c r="AQ560" s="52">
        <f>VLOOKUP(D560,Tarkasteltava_verkko_2024_harva!$E$2:$I$1804,4,FALSE)</f>
        <v>0</v>
      </c>
      <c r="AR560" s="148">
        <v>0.93676814988290402</v>
      </c>
      <c r="AS560" s="170" t="str">
        <f>IFERROR(VLOOKUP(C560,'2015'!$C$12:$AG$1887,30,FALSE),"-")</f>
        <v>Kyllä</v>
      </c>
      <c r="AT560" s="148">
        <v>0.81967213114754101</v>
      </c>
      <c r="AU560" s="170" t="str">
        <f>IFERROR(VLOOKUP(C560,'2015'!$C$12:$AG$1887,31,FALSE),"-")</f>
        <v>Kyllä</v>
      </c>
      <c r="AV560" s="106"/>
      <c r="AW560" s="63">
        <f>IFERROR(VLOOKUP(C560,Merkittävyysluokitus!$A$2:$J$1705,10,FALSE),"-")</f>
        <v>3</v>
      </c>
      <c r="AX560" s="175">
        <f>IFERROR(VLOOKUP(C560,Merkittävyysluokitus!$A$2:$J$1705,6,FALSE),"-")</f>
        <v>9.7721004566210041</v>
      </c>
      <c r="AY560" s="175">
        <f>IFERROR(VLOOKUP(C560,Merkittävyysluokitus!$A$2:$J$1705,7,FALSE),"-")</f>
        <v>4.75</v>
      </c>
      <c r="AZ560" s="175">
        <f>IFERROR(VLOOKUP(C560,Merkittävyysluokitus!$A$2:$J$1705,8,FALSE),"-")</f>
        <v>3.3554337899543381</v>
      </c>
      <c r="BA560" s="175">
        <f>IFERROR(VLOOKUP(C560,Merkittävyysluokitus!$A$2:$J$1705,9,FALSE),"-")</f>
        <v>1.6666666666666665</v>
      </c>
      <c r="BB560" s="203"/>
      <c r="BC560" s="203" t="str">
        <f t="shared" si="125"/>
        <v/>
      </c>
      <c r="BD560" s="39" t="str">
        <f t="shared" si="119"/>
        <v>musta</v>
      </c>
      <c r="BE560" s="68" t="str">
        <f t="shared" si="120"/>
        <v>musta</v>
      </c>
      <c r="BF560" s="68" t="str">
        <f t="shared" si="121"/>
        <v>musta</v>
      </c>
      <c r="BG560" s="68" t="str">
        <f t="shared" si="122"/>
        <v>musta</v>
      </c>
      <c r="BH560" s="208" t="str">
        <f t="shared" si="123"/>
        <v>musta</v>
      </c>
      <c r="BI560" s="39"/>
      <c r="BJ560" s="39" t="str">
        <f>IF(F560="ei löydy","uusi tie",IF(E560=0,"tieosoite muuttunut",IF(E560=1,VLOOKUP(D560,'2015'!$F$12:$AL$1887,31,FALSE),"-")))</f>
        <v>musta</v>
      </c>
      <c r="BK560" s="67" t="str">
        <f>IF(E560=1,VLOOKUP(D560,'2015'!$F$12:$AL$1887,32,FALSE),"-")</f>
        <v>musta</v>
      </c>
      <c r="BL560" s="39" t="str">
        <f>IF(F560="ei löydy","uusi tie",IF(E560=0,"tieosoite muuttunut",IF(E560=1,VLOOKUP(D560,'2015'!$F$12:$AL$1887,33,FALSE),"-")))</f>
        <v>musta</v>
      </c>
      <c r="BM560" s="39"/>
      <c r="BN560" s="217" t="str">
        <f>VLOOKUP(D560,'2015'!$F$12:$AL$1887,33,FALSE)</f>
        <v>musta</v>
      </c>
      <c r="BO560" s="39"/>
      <c r="BP560" s="115"/>
      <c r="BQ560" s="26" t="s">
        <v>50</v>
      </c>
      <c r="BS560" s="5"/>
      <c r="BU560" s="37"/>
      <c r="BV560" s="30"/>
      <c r="BX560" t="str">
        <f>IF(E560=1,VLOOKUP(D560,'2015'!$F$12:$AX$1887,43,FALSE),"-")</f>
        <v>musta</v>
      </c>
      <c r="BY560" t="str">
        <f>IF(E560=1,VLOOKUP(D560,'2015'!$F$12:$AX$1887,44,FALSE),"-")</f>
        <v>musta</v>
      </c>
      <c r="BZ560" t="str">
        <f>IF(E560=1,VLOOKUP(D560,'2015'!$F$12:$AX$1887,45,FALSE),"-")</f>
        <v>musta</v>
      </c>
      <c r="CG560" s="2" t="s">
        <v>37</v>
      </c>
      <c r="CH560" s="2" t="s">
        <v>37</v>
      </c>
      <c r="CI560" s="2" t="s">
        <v>37</v>
      </c>
      <c r="CK560" s="21" t="s">
        <v>10</v>
      </c>
      <c r="CL560" s="21" t="s">
        <v>10</v>
      </c>
      <c r="CM560" s="21" t="s">
        <v>10</v>
      </c>
    </row>
    <row r="561" spans="1:94" ht="15.75" thickBot="1" x14ac:dyDescent="0.3">
      <c r="A561" s="50"/>
      <c r="B561" s="50"/>
      <c r="C561" s="50" t="str">
        <f t="shared" si="126"/>
        <v>1070_2_7008</v>
      </c>
      <c r="D561" s="51" t="str">
        <f t="shared" si="127"/>
        <v>1070_2</v>
      </c>
      <c r="E561" s="224">
        <f>IFERROR(VLOOKUP(C561,'2015'!$C$12:$D$1887,2,FALSE),0)</f>
        <v>1</v>
      </c>
      <c r="F561" s="51">
        <f>IFERROR(K561-IFERROR(VLOOKUP(D561,'2015'!$F$12:$I$1887,4,FALSE),"ei löydy"),"ei löydy")</f>
        <v>0</v>
      </c>
      <c r="G561" s="224">
        <f>IFERROR(VLOOKUP(Työfile_2024!C561,Liikennemalli!$D$6:$G$1921,4,FALSE),0)</f>
        <v>1</v>
      </c>
      <c r="H561" s="225">
        <f>K561-IFERROR(VLOOKUP(Työfile_2024!D561,Liikennemalli!$C$6:$H$1921,6,FALSE),"ei löydy")</f>
        <v>0</v>
      </c>
      <c r="I561" s="80">
        <v>1070</v>
      </c>
      <c r="J561" s="52">
        <v>2</v>
      </c>
      <c r="K561" s="52">
        <v>7008</v>
      </c>
      <c r="L561" s="53"/>
      <c r="M561" s="54"/>
      <c r="N561" s="54"/>
      <c r="O561" s="54"/>
      <c r="P561" s="54"/>
      <c r="Q561" s="55"/>
      <c r="R561" s="55"/>
      <c r="S561" s="55"/>
      <c r="T561" s="55"/>
      <c r="U561" s="52"/>
      <c r="V561" s="56">
        <v>1911</v>
      </c>
      <c r="W561" s="56">
        <v>67</v>
      </c>
      <c r="X561" s="56">
        <v>2098</v>
      </c>
      <c r="Y561" s="56">
        <f>VLOOKUP(D561,Liikennemalli24!$D$2:$F$1804,2,FALSE)</f>
        <v>222</v>
      </c>
      <c r="Z561" s="148">
        <f>VLOOKUP(D561,Liikennemalli24!$D$2:$F$1804,3,FALSE)</f>
        <v>0.158</v>
      </c>
      <c r="AA561" s="178">
        <f>IF(G561=1,VLOOKUP(C561,Liikennemalli!$D$6:$H$1921,2,FALSE),"-")</f>
        <v>735.80247280982701</v>
      </c>
      <c r="AB561" s="198">
        <f>IF(G561=1,VLOOKUP(C561,Liikennemalli!$D$6:$H$1921,3,FALSE),"-")</f>
        <v>0.35139843811324001</v>
      </c>
      <c r="AC561" s="51">
        <f>IF(E561=1,VLOOKUP(Työfile_2024!D561,'2015'!$F$12:$X$1887,18,FALSE),"-")</f>
        <v>227</v>
      </c>
      <c r="AD561" s="51">
        <f>IF(E561=1,VLOOKUP(Työfile_2024!D561,'2015'!$F$12:$X$1887,19,FALSE),"-")</f>
        <v>0.28000000000000003</v>
      </c>
      <c r="AI561" s="128">
        <f>IF(E561=1,VLOOKUP(Työfile_2024!D561,'2015'!$F$12:$AB$1887,20,FALSE),"-")</f>
        <v>0</v>
      </c>
      <c r="AJ561" s="128">
        <f>IF(E561=1,VLOOKUP(Työfile_2024!D561,'2015'!$F$12:$AB$1887,21,FALSE),"-")</f>
        <v>0</v>
      </c>
      <c r="AK561" s="128">
        <f>IF(E561=1,VLOOKUP(Työfile_2024!D561,'2015'!$F$12:$AB$1887,22,FALSE),"-")</f>
        <v>0</v>
      </c>
      <c r="AL561" s="128">
        <f>IF(E561=1,VLOOKUP(Työfile_2024!D561,'2015'!$F$12:$AB$1887,23,FALSE),"-")</f>
        <v>0</v>
      </c>
      <c r="AM561" s="56">
        <f>VLOOKUP(Työfile_2024!D561,Tmatkat_20km_tarkasteltava_verk!$C$2:$D$1804,2,FALSE)</f>
        <v>190</v>
      </c>
      <c r="AN561" s="148">
        <f t="shared" si="124"/>
        <v>9.9424385138670857E-2</v>
      </c>
      <c r="AO561" s="178">
        <f>IF(E561=1,VLOOKUP(Työfile_2024!D561,'2015'!$F$12:$AC$1887,24,FALSE),"-")</f>
        <v>67</v>
      </c>
      <c r="AP561" s="52">
        <f>VLOOKUP(D561,Tarkasteltava_verkko_2024_harva!$E$2:$I$1804,5,FALSE)</f>
        <v>0</v>
      </c>
      <c r="AQ561" s="52">
        <f>VLOOKUP(D561,Tarkasteltava_verkko_2024_harva!$E$2:$I$1804,4,FALSE)</f>
        <v>0</v>
      </c>
      <c r="AR561" s="148">
        <v>0.11943493150684932</v>
      </c>
      <c r="AS561" s="170" t="str">
        <f>IFERROR(VLOOKUP(C561,'2015'!$C$12:$AG$1887,30,FALSE),"-")</f>
        <v/>
      </c>
      <c r="AT561" s="148">
        <v>0.3560216894977169</v>
      </c>
      <c r="AU561" s="170">
        <f>IFERROR(VLOOKUP(C561,'2015'!$C$12:$AG$1887,31,FALSE),"-")</f>
        <v>0</v>
      </c>
      <c r="AV561" s="106"/>
      <c r="AW561" s="63">
        <f>IFERROR(VLOOKUP(C561,Merkittävyysluokitus!$A$2:$J$1705,10,FALSE),"-")</f>
        <v>2</v>
      </c>
      <c r="AX561" s="175">
        <f>IFERROR(VLOOKUP(C561,Merkittävyysluokitus!$A$2:$J$1705,6,FALSE),"-")</f>
        <v>10.561385083713851</v>
      </c>
      <c r="AY561" s="175">
        <f>IFERROR(VLOOKUP(C561,Merkittävyysluokitus!$A$2:$J$1705,7,FALSE),"-")</f>
        <v>4.75</v>
      </c>
      <c r="AZ561" s="175">
        <f>IFERROR(VLOOKUP(C561,Merkittävyysluokitus!$A$2:$J$1705,8,FALSE),"-")</f>
        <v>4.4780517503805175</v>
      </c>
      <c r="BA561" s="175">
        <f>IFERROR(VLOOKUP(C561,Merkittävyysluokitus!$A$2:$J$1705,9,FALSE),"-")</f>
        <v>1.3333333333333333</v>
      </c>
      <c r="BB561" s="203"/>
      <c r="BC561" s="203" t="str">
        <f t="shared" si="125"/>
        <v/>
      </c>
      <c r="BD561" s="39" t="str">
        <f t="shared" si="119"/>
        <v>musta</v>
      </c>
      <c r="BE561" s="68" t="str">
        <f t="shared" si="120"/>
        <v>musta</v>
      </c>
      <c r="BF561" s="68" t="str">
        <f t="shared" si="121"/>
        <v>musta</v>
      </c>
      <c r="BG561" s="68" t="str">
        <f t="shared" si="122"/>
        <v>musta</v>
      </c>
      <c r="BH561" s="208" t="str">
        <f t="shared" si="123"/>
        <v>musta</v>
      </c>
      <c r="BI561" s="39"/>
      <c r="BJ561" s="39" t="str">
        <f>IF(F561="ei löydy","uusi tie",IF(E561=0,"tieosoite muuttunut",IF(E561=1,VLOOKUP(D561,'2015'!$F$12:$AL$1887,31,FALSE),"-")))</f>
        <v>musta</v>
      </c>
      <c r="BK561" s="67" t="str">
        <f>IF(E561=1,VLOOKUP(D561,'2015'!$F$12:$AL$1887,32,FALSE),"-")</f>
        <v>musta</v>
      </c>
      <c r="BL561" s="39" t="str">
        <f>IF(F561="ei löydy","uusi tie",IF(E561=0,"tieosoite muuttunut",IF(E561=1,VLOOKUP(D561,'2015'!$F$12:$AL$1887,33,FALSE),"-")))</f>
        <v>musta</v>
      </c>
      <c r="BM561" s="39"/>
      <c r="BN561" s="217" t="str">
        <f>VLOOKUP(D561,'2015'!$F$12:$AL$1887,33,FALSE)</f>
        <v>musta</v>
      </c>
      <c r="BO561" s="39"/>
      <c r="BP561" s="115"/>
      <c r="BQ561" s="26" t="s">
        <v>50</v>
      </c>
      <c r="BS561" s="5"/>
      <c r="BU561" s="37"/>
      <c r="BV561" s="30"/>
      <c r="BX561" t="str">
        <f>IF(E561=1,VLOOKUP(D561,'2015'!$F$12:$AX$1887,43,FALSE),"-")</f>
        <v>musta</v>
      </c>
      <c r="BY561" t="str">
        <f>IF(E561=1,VLOOKUP(D561,'2015'!$F$12:$AX$1887,44,FALSE),"-")</f>
        <v>musta</v>
      </c>
      <c r="BZ561" t="str">
        <f>IF(E561=1,VLOOKUP(D561,'2015'!$F$12:$AX$1887,45,FALSE),"-")</f>
        <v>musta</v>
      </c>
      <c r="CG561" s="2" t="s">
        <v>37</v>
      </c>
      <c r="CH561" s="2" t="s">
        <v>37</v>
      </c>
      <c r="CI561" s="2" t="s">
        <v>37</v>
      </c>
      <c r="CK561" s="21" t="s">
        <v>10</v>
      </c>
      <c r="CL561" s="21" t="s">
        <v>10</v>
      </c>
      <c r="CM561" s="21" t="s">
        <v>10</v>
      </c>
    </row>
    <row r="562" spans="1:94" ht="15.75" thickBot="1" x14ac:dyDescent="0.3">
      <c r="A562" s="50"/>
      <c r="B562" s="50"/>
      <c r="C562" s="50" t="str">
        <f t="shared" si="126"/>
        <v>1070_3_6028</v>
      </c>
      <c r="D562" s="51" t="str">
        <f t="shared" si="127"/>
        <v>1070_3</v>
      </c>
      <c r="E562" s="224">
        <f>IFERROR(VLOOKUP(C562,'2015'!$C$12:$D$1887,2,FALSE),0)</f>
        <v>1</v>
      </c>
      <c r="F562" s="51">
        <f>IFERROR(K562-IFERROR(VLOOKUP(D562,'2015'!$F$12:$I$1887,4,FALSE),"ei löydy"),"ei löydy")</f>
        <v>0</v>
      </c>
      <c r="G562" s="224">
        <f>IFERROR(VLOOKUP(Työfile_2024!C562,Liikennemalli!$D$6:$G$1921,4,FALSE),0)</f>
        <v>1</v>
      </c>
      <c r="H562" s="225">
        <f>K562-IFERROR(VLOOKUP(Työfile_2024!D562,Liikennemalli!$C$6:$H$1921,6,FALSE),"ei löydy")</f>
        <v>0</v>
      </c>
      <c r="I562" s="80">
        <v>1070</v>
      </c>
      <c r="J562" s="52">
        <v>3</v>
      </c>
      <c r="K562" s="52">
        <v>6028</v>
      </c>
      <c r="L562" s="53"/>
      <c r="M562" s="54"/>
      <c r="N562" s="54"/>
      <c r="O562" s="54"/>
      <c r="P562" s="54"/>
      <c r="Q562" s="55"/>
      <c r="R562" s="55"/>
      <c r="S562" s="55"/>
      <c r="T562" s="55"/>
      <c r="U562" s="52"/>
      <c r="V562" s="56">
        <v>865</v>
      </c>
      <c r="W562" s="56">
        <v>38</v>
      </c>
      <c r="X562" s="56">
        <v>948</v>
      </c>
      <c r="Y562" s="56">
        <f>VLOOKUP(D562,Liikennemalli24!$D$2:$F$1804,2,FALSE)</f>
        <v>161</v>
      </c>
      <c r="Z562" s="148">
        <f>VLOOKUP(D562,Liikennemalli24!$D$2:$F$1804,3,FALSE)</f>
        <v>0.156</v>
      </c>
      <c r="AA562" s="178">
        <f>IF(G562=1,VLOOKUP(C562,Liikennemalli!$D$6:$H$1921,2,FALSE),"-")</f>
        <v>292.11389975470303</v>
      </c>
      <c r="AB562" s="198">
        <f>IF(G562=1,VLOOKUP(C562,Liikennemalli!$D$6:$H$1921,3,FALSE),"-")</f>
        <v>0.35846996103198803</v>
      </c>
      <c r="AC562" s="51">
        <f>IF(E562=1,VLOOKUP(Työfile_2024!D562,'2015'!$F$12:$X$1887,18,FALSE),"-")</f>
        <v>241</v>
      </c>
      <c r="AD562" s="51">
        <f>IF(E562=1,VLOOKUP(Työfile_2024!D562,'2015'!$F$12:$X$1887,19,FALSE),"-")</f>
        <v>0.43</v>
      </c>
      <c r="AI562" s="128">
        <f>IF(E562=1,VLOOKUP(Työfile_2024!D562,'2015'!$F$12:$AB$1887,20,FALSE),"-")</f>
        <v>0</v>
      </c>
      <c r="AJ562" s="128">
        <f>IF(E562=1,VLOOKUP(Työfile_2024!D562,'2015'!$F$12:$AB$1887,21,FALSE),"-")</f>
        <v>0</v>
      </c>
      <c r="AK562" s="128">
        <f>IF(E562=1,VLOOKUP(Työfile_2024!D562,'2015'!$F$12:$AB$1887,22,FALSE),"-")</f>
        <v>0</v>
      </c>
      <c r="AL562" s="128">
        <f>IF(E562=1,VLOOKUP(Työfile_2024!D562,'2015'!$F$12:$AB$1887,23,FALSE),"-")</f>
        <v>0</v>
      </c>
      <c r="AM562" s="56">
        <f>VLOOKUP(Työfile_2024!D562,Tmatkat_20km_tarkasteltava_verk!$C$2:$D$1804,2,FALSE)</f>
        <v>70</v>
      </c>
      <c r="AN562" s="148">
        <f t="shared" si="124"/>
        <v>8.0924855491329481E-2</v>
      </c>
      <c r="AO562" s="178">
        <f>IF(E562=1,VLOOKUP(Työfile_2024!D562,'2015'!$F$12:$AC$1887,24,FALSE),"-")</f>
        <v>15</v>
      </c>
      <c r="AP562" s="52">
        <f>VLOOKUP(D562,Tarkasteltava_verkko_2024_harva!$E$2:$I$1804,5,FALSE)</f>
        <v>0</v>
      </c>
      <c r="AQ562" s="52">
        <f>VLOOKUP(D562,Tarkasteltava_verkko_2024_harva!$E$2:$I$1804,4,FALSE)</f>
        <v>0</v>
      </c>
      <c r="AR562" s="148">
        <v>0</v>
      </c>
      <c r="AS562" s="170" t="str">
        <f>IFERROR(VLOOKUP(C562,'2015'!$C$12:$AG$1887,30,FALSE),"-")</f>
        <v/>
      </c>
      <c r="AT562" s="148">
        <v>2.5049767750497678E-2</v>
      </c>
      <c r="AU562" s="170">
        <f>IFERROR(VLOOKUP(C562,'2015'!$C$12:$AG$1887,31,FALSE),"-")</f>
        <v>0</v>
      </c>
      <c r="AV562" s="106"/>
      <c r="AW562" s="63">
        <f>IFERROR(VLOOKUP(C562,Merkittävyysluokitus!$A$2:$J$1705,10,FALSE),"-")</f>
        <v>3</v>
      </c>
      <c r="AX562" s="175">
        <f>IFERROR(VLOOKUP(C562,Merkittävyysluokitus!$A$2:$J$1705,6,FALSE),"-")</f>
        <v>8.4616818873668187</v>
      </c>
      <c r="AY562" s="175">
        <f>IFERROR(VLOOKUP(C562,Merkittävyysluokitus!$A$2:$J$1705,7,FALSE),"-")</f>
        <v>3.6383333333333328</v>
      </c>
      <c r="AZ562" s="175">
        <f>IFERROR(VLOOKUP(C562,Merkittävyysluokitus!$A$2:$J$1705,8,FALSE),"-")</f>
        <v>3.156681887366819</v>
      </c>
      <c r="BA562" s="175">
        <f>IFERROR(VLOOKUP(C562,Merkittävyysluokitus!$A$2:$J$1705,9,FALSE),"-")</f>
        <v>1.6666666666666665</v>
      </c>
      <c r="BB562" s="203"/>
      <c r="BC562" s="203" t="str">
        <f t="shared" si="125"/>
        <v/>
      </c>
      <c r="BD562" s="39" t="str">
        <f t="shared" si="119"/>
        <v>musta</v>
      </c>
      <c r="BE562" s="68" t="str">
        <f t="shared" si="120"/>
        <v>musta</v>
      </c>
      <c r="BF562" s="68" t="str">
        <f t="shared" si="121"/>
        <v>musta</v>
      </c>
      <c r="BG562" s="68" t="str">
        <f t="shared" si="122"/>
        <v>musta</v>
      </c>
      <c r="BH562" s="208" t="str">
        <f t="shared" si="123"/>
        <v>musta</v>
      </c>
      <c r="BI562" s="39"/>
      <c r="BJ562" s="39" t="str">
        <f>IF(F562="ei löydy","uusi tie",IF(E562=0,"tieosoite muuttunut",IF(E562=1,VLOOKUP(D562,'2015'!$F$12:$AL$1887,31,FALSE),"-")))</f>
        <v>musta</v>
      </c>
      <c r="BK562" s="67" t="str">
        <f>IF(E562=1,VLOOKUP(D562,'2015'!$F$12:$AL$1887,32,FALSE),"-")</f>
        <v>musta</v>
      </c>
      <c r="BL562" s="39" t="str">
        <f>IF(F562="ei löydy","uusi tie",IF(E562=0,"tieosoite muuttunut",IF(E562=1,VLOOKUP(D562,'2015'!$F$12:$AL$1887,33,FALSE),"-")))</f>
        <v>musta</v>
      </c>
      <c r="BM562" s="39"/>
      <c r="BN562" s="217" t="str">
        <f>VLOOKUP(D562,'2015'!$F$12:$AL$1887,33,FALSE)</f>
        <v>musta</v>
      </c>
      <c r="BO562" s="39"/>
      <c r="BP562" s="115"/>
      <c r="BQ562" s="26" t="s">
        <v>50</v>
      </c>
      <c r="BS562" s="5"/>
      <c r="BU562" s="37"/>
      <c r="BV562" s="30"/>
      <c r="BX562" t="str">
        <f>IF(E562=1,VLOOKUP(D562,'2015'!$F$12:$AX$1887,43,FALSE),"-")</f>
        <v>musta</v>
      </c>
      <c r="BY562" t="str">
        <f>IF(E562=1,VLOOKUP(D562,'2015'!$F$12:$AX$1887,44,FALSE),"-")</f>
        <v>musta</v>
      </c>
      <c r="BZ562" t="str">
        <f>IF(E562=1,VLOOKUP(D562,'2015'!$F$12:$AX$1887,45,FALSE),"-")</f>
        <v>musta</v>
      </c>
      <c r="CG562" s="2" t="s">
        <v>37</v>
      </c>
      <c r="CH562" s="2" t="s">
        <v>37</v>
      </c>
      <c r="CI562" s="2" t="s">
        <v>37</v>
      </c>
      <c r="CK562" s="21" t="s">
        <v>10</v>
      </c>
      <c r="CL562" s="21" t="s">
        <v>10</v>
      </c>
      <c r="CM562" s="21" t="s">
        <v>10</v>
      </c>
    </row>
    <row r="563" spans="1:94" ht="15.75" thickBot="1" x14ac:dyDescent="0.3">
      <c r="A563" s="50"/>
      <c r="B563" s="50"/>
      <c r="C563" s="50" t="str">
        <f t="shared" si="126"/>
        <v>1070_4_1349</v>
      </c>
      <c r="D563" s="51" t="str">
        <f t="shared" si="127"/>
        <v>1070_4</v>
      </c>
      <c r="E563" s="224">
        <f>IFERROR(VLOOKUP(C563,'2015'!$C$12:$D$1887,2,FALSE),0)</f>
        <v>1</v>
      </c>
      <c r="F563" s="51">
        <f>IFERROR(K563-IFERROR(VLOOKUP(D563,'2015'!$F$12:$I$1887,4,FALSE),"ei löydy"),"ei löydy")</f>
        <v>0</v>
      </c>
      <c r="G563" s="224">
        <f>IFERROR(VLOOKUP(Työfile_2024!C563,Liikennemalli!$D$6:$G$1921,4,FALSE),0)</f>
        <v>1</v>
      </c>
      <c r="H563" s="225">
        <f>K563-IFERROR(VLOOKUP(Työfile_2024!D563,Liikennemalli!$C$6:$H$1921,6,FALSE),"ei löydy")</f>
        <v>0</v>
      </c>
      <c r="I563" s="80">
        <v>1070</v>
      </c>
      <c r="J563" s="52">
        <v>4</v>
      </c>
      <c r="K563" s="52">
        <v>1349</v>
      </c>
      <c r="L563" s="53"/>
      <c r="M563" s="54"/>
      <c r="N563" s="54"/>
      <c r="O563" s="54"/>
      <c r="P563" s="54"/>
      <c r="Q563" s="55"/>
      <c r="R563" s="55"/>
      <c r="S563" s="55"/>
      <c r="T563" s="55"/>
      <c r="U563" s="52"/>
      <c r="V563" s="56">
        <v>2597</v>
      </c>
      <c r="W563" s="56">
        <v>103</v>
      </c>
      <c r="X563" s="56">
        <v>2729</v>
      </c>
      <c r="Y563" s="56">
        <f>VLOOKUP(D563,Liikennemalli24!$D$2:$F$1804,2,FALSE)</f>
        <v>1140</v>
      </c>
      <c r="Z563" s="57">
        <f>VLOOKUP(D563,Liikennemalli24!$D$2:$F$1804,3,FALSE)</f>
        <v>0.54600000000000004</v>
      </c>
      <c r="AA563" s="178">
        <f>IF(G563=1,VLOOKUP(C563,Liikennemalli!$D$6:$H$1921,2,FALSE),"-")</f>
        <v>921.66678575181197</v>
      </c>
      <c r="AB563" s="197">
        <f>IF(G563=1,VLOOKUP(C563,Liikennemalli!$D$6:$H$1921,3,FALSE),"-")</f>
        <v>0.65624562071310499</v>
      </c>
      <c r="AC563" s="134">
        <f>IF(E563=1,VLOOKUP(Työfile_2024!D563,'2015'!$F$12:$X$1887,18,FALSE),"-")</f>
        <v>684</v>
      </c>
      <c r="AD563" s="127">
        <f>IF(E563=1,VLOOKUP(Työfile_2024!D563,'2015'!$F$12:$X$1887,19,FALSE),"-")</f>
        <v>0.71</v>
      </c>
      <c r="AI563" s="127">
        <f>IF(E563=1,VLOOKUP(Työfile_2024!D563,'2015'!$F$12:$AB$1887,20,FALSE),"-")</f>
        <v>0</v>
      </c>
      <c r="AJ563" s="127">
        <f>IF(E563=1,VLOOKUP(Työfile_2024!D563,'2015'!$F$12:$AB$1887,21,FALSE),"-")</f>
        <v>0</v>
      </c>
      <c r="AK563" s="127">
        <f>IF(E563=1,VLOOKUP(Työfile_2024!D563,'2015'!$F$12:$AB$1887,22,FALSE),"-")</f>
        <v>0</v>
      </c>
      <c r="AL563" s="127">
        <f>IF(E563=1,VLOOKUP(Työfile_2024!D563,'2015'!$F$12:$AB$1887,23,FALSE),"-")</f>
        <v>0</v>
      </c>
      <c r="AM563" s="56">
        <f>VLOOKUP(Työfile_2024!D563,Tmatkat_20km_tarkasteltava_verk!$C$2:$D$1804,2,FALSE)</f>
        <v>458</v>
      </c>
      <c r="AN563" s="148">
        <f t="shared" si="124"/>
        <v>0.17635733538698498</v>
      </c>
      <c r="AO563" s="178">
        <f>IF(E563=1,VLOOKUP(Työfile_2024!D563,'2015'!$F$12:$AC$1887,24,FALSE),"-")</f>
        <v>66</v>
      </c>
      <c r="AP563" s="52">
        <f>VLOOKUP(D563,Tarkasteltava_verkko_2024_harva!$E$2:$I$1804,5,FALSE)</f>
        <v>0</v>
      </c>
      <c r="AQ563" s="52">
        <f>VLOOKUP(D563,Tarkasteltava_verkko_2024_harva!$E$2:$I$1804,4,FALSE)</f>
        <v>0</v>
      </c>
      <c r="AR563" s="148">
        <v>3.6323202372127501E-2</v>
      </c>
      <c r="AS563" s="170" t="str">
        <f>IFERROR(VLOOKUP(C563,'2015'!$C$12:$AG$1887,30,FALSE),"-")</f>
        <v/>
      </c>
      <c r="AT563" s="148">
        <v>0.99851742031134172</v>
      </c>
      <c r="AU563" s="170" t="str">
        <f>IFERROR(VLOOKUP(C563,'2015'!$C$12:$AG$1887,31,FALSE),"-")</f>
        <v>Kyllä</v>
      </c>
      <c r="AV563" s="106"/>
      <c r="AW563" s="63">
        <f>IFERROR(VLOOKUP(C563,Merkittävyysluokitus!$A$2:$J$1705,10,FALSE),"-")</f>
        <v>2</v>
      </c>
      <c r="AX563" s="175">
        <f>IFERROR(VLOOKUP(C563,Merkittävyysluokitus!$A$2:$J$1705,6,FALSE),"-")</f>
        <v>11.159550989345508</v>
      </c>
      <c r="AY563" s="175">
        <f>IFERROR(VLOOKUP(C563,Merkittävyysluokitus!$A$2:$J$1705,7,FALSE),"-")</f>
        <v>4.5999999999999996</v>
      </c>
      <c r="AZ563" s="175">
        <f>IFERROR(VLOOKUP(C563,Merkittävyysluokitus!$A$2:$J$1705,8,FALSE),"-")</f>
        <v>4.3928843226788423</v>
      </c>
      <c r="BA563" s="175">
        <f>IFERROR(VLOOKUP(C563,Merkittävyysluokitus!$A$2:$J$1705,9,FALSE),"-")</f>
        <v>2.1666666666666665</v>
      </c>
      <c r="BB563" s="203"/>
      <c r="BC563" s="203" t="str">
        <f t="shared" si="125"/>
        <v/>
      </c>
      <c r="BD563" s="39" t="str">
        <f t="shared" ref="BD563:BD626" si="128">IF(BL563="pinkki","pinkki",IF(I563&lt;100,"punainen",IF(COUNTIF(BE563:BG563,"musta")&gt;=2,"musta",IF(COUNTIF(BE563:BG563,"punainen")&gt;=2,"punainen","Ei luokiteltu"))))</f>
        <v>musta</v>
      </c>
      <c r="BE563" s="68" t="str">
        <f t="shared" si="120"/>
        <v>musta</v>
      </c>
      <c r="BF563" s="68" t="str">
        <f t="shared" si="121"/>
        <v>musta</v>
      </c>
      <c r="BG563" s="68" t="str">
        <f t="shared" si="122"/>
        <v>musta</v>
      </c>
      <c r="BH563" s="208" t="str">
        <f t="shared" si="123"/>
        <v>musta</v>
      </c>
      <c r="BI563" s="39"/>
      <c r="BJ563" s="39" t="str">
        <f>IF(F563="ei löydy","uusi tie",IF(E563=0,"tieosoite muuttunut",IF(E563=1,VLOOKUP(D563,'2015'!$F$12:$AL$1887,31,FALSE),"-")))</f>
        <v>punainen</v>
      </c>
      <c r="BK563" s="67" t="str">
        <f>IF(E563=1,VLOOKUP(D563,'2015'!$F$12:$AL$1887,32,FALSE),"-")</f>
        <v>punainen</v>
      </c>
      <c r="BL563" s="39" t="str">
        <f>IF(F563="ei löydy","uusi tie",IF(E563=0,"tieosoite muuttunut",IF(E563=1,VLOOKUP(D563,'2015'!$F$12:$AL$1887,33,FALSE),"-")))</f>
        <v>musta</v>
      </c>
      <c r="BM563" s="39"/>
      <c r="BN563" s="217" t="str">
        <f>VLOOKUP(D563,'2015'!$F$12:$AL$1887,33,FALSE)</f>
        <v>musta</v>
      </c>
      <c r="BO563" s="39"/>
      <c r="BP563" s="115" t="s">
        <v>10</v>
      </c>
      <c r="BQ563" s="30"/>
      <c r="BS563" s="5"/>
      <c r="BU563" s="37"/>
      <c r="BV563" s="30" t="s">
        <v>10</v>
      </c>
      <c r="BX563" t="str">
        <f>IF(E563=1,VLOOKUP(D563,'2015'!$F$12:$AX$1887,43,FALSE),"-")</f>
        <v>musta</v>
      </c>
      <c r="BY563" t="str">
        <f>IF(E563=1,VLOOKUP(D563,'2015'!$F$12:$AX$1887,44,FALSE),"-")</f>
        <v>musta</v>
      </c>
      <c r="BZ563" t="str">
        <f>IF(E563=1,VLOOKUP(D563,'2015'!$F$12:$AX$1887,45,FALSE),"-")</f>
        <v>musta</v>
      </c>
      <c r="CA563" s="31">
        <f t="shared" ref="CA563:CA594" si="129">SUM(CB563:CE563)</f>
        <v>11</v>
      </c>
      <c r="CB563" s="31">
        <f t="shared" ref="CB563:CB594" si="130">IF(AD563&gt;0.59999,10,IF(AD563&gt;0.39999,1,0))</f>
        <v>10</v>
      </c>
      <c r="CC563" s="31">
        <f t="shared" ref="CC563:CC594" si="131">IF(AC563&gt;1999,10,IF(AC563&gt;999,1,0))</f>
        <v>0</v>
      </c>
      <c r="CD563" s="31">
        <f t="shared" ref="CD563:CD594" si="132">IF(AM563&gt;499,10,IF(AM563&gt;99,1,0))</f>
        <v>1</v>
      </c>
      <c r="CE563" s="31">
        <f t="shared" ref="CE563:CE594" si="133">IF(AQ563="osa seud. yht",10,IF(AP563="osa seud. yht",1,0))</f>
        <v>0</v>
      </c>
      <c r="CO563" s="2" t="s">
        <v>35</v>
      </c>
      <c r="CP563" s="2" t="s">
        <v>35</v>
      </c>
    </row>
    <row r="564" spans="1:94" ht="15.75" thickBot="1" x14ac:dyDescent="0.3">
      <c r="A564" s="50"/>
      <c r="B564" s="50"/>
      <c r="C564" s="50" t="str">
        <f t="shared" si="126"/>
        <v>1070_5_1041</v>
      </c>
      <c r="D564" s="51" t="str">
        <f t="shared" si="127"/>
        <v>1070_5</v>
      </c>
      <c r="E564" s="224">
        <f>IFERROR(VLOOKUP(C564,'2015'!$C$12:$D$1887,2,FALSE),0)</f>
        <v>1</v>
      </c>
      <c r="F564" s="51">
        <f>IFERROR(K564-IFERROR(VLOOKUP(D564,'2015'!$F$12:$I$1887,4,FALSE),"ei löydy"),"ei löydy")</f>
        <v>0</v>
      </c>
      <c r="G564" s="224">
        <f>IFERROR(VLOOKUP(Työfile_2024!C564,Liikennemalli!$D$6:$G$1921,4,FALSE),0)</f>
        <v>1</v>
      </c>
      <c r="H564" s="225">
        <f>K564-IFERROR(VLOOKUP(Työfile_2024!D564,Liikennemalli!$C$6:$H$1921,6,FALSE),"ei löydy")</f>
        <v>0</v>
      </c>
      <c r="I564" s="80">
        <v>1070</v>
      </c>
      <c r="J564" s="52">
        <v>5</v>
      </c>
      <c r="K564" s="52">
        <v>1041</v>
      </c>
      <c r="L564" s="53"/>
      <c r="M564" s="54"/>
      <c r="N564" s="54"/>
      <c r="O564" s="54"/>
      <c r="P564" s="54"/>
      <c r="Q564" s="55"/>
      <c r="R564" s="55"/>
      <c r="S564" s="55"/>
      <c r="T564" s="55"/>
      <c r="U564" s="52"/>
      <c r="V564" s="56">
        <v>1513</v>
      </c>
      <c r="W564" s="56">
        <v>54</v>
      </c>
      <c r="X564" s="56">
        <v>1610</v>
      </c>
      <c r="Y564" s="56">
        <f>VLOOKUP(D564,Liikennemalli24!$D$2:$F$1804,2,FALSE)</f>
        <v>0</v>
      </c>
      <c r="Z564" s="57">
        <f>VLOOKUP(D564,Liikennemalli24!$D$2:$F$1804,3,FALSE)</f>
        <v>0</v>
      </c>
      <c r="AA564" s="178">
        <f>IF(G564=1,VLOOKUP(C564,Liikennemalli!$D$6:$H$1921,2,FALSE),"-")</f>
        <v>243.610307254812</v>
      </c>
      <c r="AB564" s="197">
        <f>IF(G564=1,VLOOKUP(C564,Liikennemalli!$D$6:$H$1921,3,FALSE),"-")</f>
        <v>0.35667126527006798</v>
      </c>
      <c r="AC564" s="134">
        <f>IF(E564=1,VLOOKUP(Työfile_2024!D564,'2015'!$F$12:$X$1887,18,FALSE),"-")</f>
        <v>13</v>
      </c>
      <c r="AD564" s="127">
        <f>IF(E564=1,VLOOKUP(Työfile_2024!D564,'2015'!$F$12:$X$1887,19,FALSE),"-")</f>
        <v>0.05</v>
      </c>
      <c r="AI564" s="127">
        <f>IF(E564=1,VLOOKUP(Työfile_2024!D564,'2015'!$F$12:$AB$1887,20,FALSE),"-")</f>
        <v>0</v>
      </c>
      <c r="AJ564" s="127">
        <f>IF(E564=1,VLOOKUP(Työfile_2024!D564,'2015'!$F$12:$AB$1887,21,FALSE),"-")</f>
        <v>0</v>
      </c>
      <c r="AK564" s="127">
        <f>IF(E564=1,VLOOKUP(Työfile_2024!D564,'2015'!$F$12:$AB$1887,22,FALSE),"-")</f>
        <v>0</v>
      </c>
      <c r="AL564" s="127">
        <f>IF(E564=1,VLOOKUP(Työfile_2024!D564,'2015'!$F$12:$AB$1887,23,FALSE),"-")</f>
        <v>0</v>
      </c>
      <c r="AM564" s="56">
        <f>VLOOKUP(Työfile_2024!D564,Tmatkat_20km_tarkasteltava_verk!$C$2:$D$1804,2,FALSE)</f>
        <v>164</v>
      </c>
      <c r="AN564" s="148">
        <f t="shared" si="124"/>
        <v>0.10839391936549901</v>
      </c>
      <c r="AO564" s="178">
        <f>IF(E564=1,VLOOKUP(Työfile_2024!D564,'2015'!$F$12:$AC$1887,24,FALSE),"-")</f>
        <v>23</v>
      </c>
      <c r="AP564" s="52">
        <f>VLOOKUP(D564,Tarkasteltava_verkko_2024_harva!$E$2:$I$1804,5,FALSE)</f>
        <v>0</v>
      </c>
      <c r="AQ564" s="52">
        <f>VLOOKUP(D564,Tarkasteltava_verkko_2024_harva!$E$2:$I$1804,4,FALSE)</f>
        <v>0</v>
      </c>
      <c r="AR564" s="148">
        <v>0</v>
      </c>
      <c r="AS564" s="170" t="str">
        <f>IFERROR(VLOOKUP(C564,'2015'!$C$12:$AG$1887,30,FALSE),"-")</f>
        <v/>
      </c>
      <c r="AT564" s="148">
        <v>0.98847262247838619</v>
      </c>
      <c r="AU564" s="170" t="str">
        <f>IFERROR(VLOOKUP(C564,'2015'!$C$12:$AG$1887,31,FALSE),"-")</f>
        <v>Kyllä</v>
      </c>
      <c r="AV564" s="106"/>
      <c r="AW564" s="63">
        <f>IFERROR(VLOOKUP(C564,Merkittävyysluokitus!$A$2:$J$1705,10,FALSE),"-")</f>
        <v>2</v>
      </c>
      <c r="AX564" s="175">
        <f>IFERROR(VLOOKUP(C564,Merkittävyysluokitus!$A$2:$J$1705,6,FALSE),"-")</f>
        <v>10.768417047184171</v>
      </c>
      <c r="AY564" s="175">
        <f>IFERROR(VLOOKUP(C564,Merkittävyysluokitus!$A$2:$J$1705,7,FALSE),"-")</f>
        <v>4.2300000000000004</v>
      </c>
      <c r="AZ564" s="175">
        <f>IFERROR(VLOOKUP(C564,Merkittävyysluokitus!$A$2:$J$1705,8,FALSE),"-")</f>
        <v>4.0384170471841703</v>
      </c>
      <c r="BA564" s="175">
        <f>IFERROR(VLOOKUP(C564,Merkittävyysluokitus!$A$2:$J$1705,9,FALSE),"-")</f>
        <v>2.5</v>
      </c>
      <c r="BB564" s="203"/>
      <c r="BC564" s="203" t="str">
        <f t="shared" si="125"/>
        <v>ei mallia</v>
      </c>
      <c r="BD564" s="39" t="str">
        <f t="shared" si="128"/>
        <v>Ei luokiteltu</v>
      </c>
      <c r="BE564" s="68" t="str">
        <f t="shared" si="120"/>
        <v>ei mallia</v>
      </c>
      <c r="BF564" s="68" t="str">
        <f t="shared" si="121"/>
        <v>ei mallia</v>
      </c>
      <c r="BG564" s="68" t="str">
        <f t="shared" si="122"/>
        <v>ei mallia</v>
      </c>
      <c r="BH564" s="208" t="str">
        <f t="shared" si="123"/>
        <v>musta</v>
      </c>
      <c r="BI564" s="39"/>
      <c r="BJ564" s="39" t="str">
        <f>IF(F564="ei löydy","uusi tie",IF(E564=0,"tieosoite muuttunut",IF(E564=1,VLOOKUP(D564,'2015'!$F$12:$AL$1887,31,FALSE),"-")))</f>
        <v>musta</v>
      </c>
      <c r="BK564" s="67" t="str">
        <f>IF(E564=1,VLOOKUP(D564,'2015'!$F$12:$AL$1887,32,FALSE),"-")</f>
        <v>musta</v>
      </c>
      <c r="BL564" s="39" t="str">
        <f>IF(F564="ei löydy","uusi tie",IF(E564=0,"tieosoite muuttunut",IF(E564=1,VLOOKUP(D564,'2015'!$F$12:$AL$1887,33,FALSE),"-")))</f>
        <v>musta</v>
      </c>
      <c r="BM564" s="39"/>
      <c r="BN564" s="217" t="str">
        <f>VLOOKUP(D564,'2015'!$F$12:$AL$1887,33,FALSE)</f>
        <v>musta</v>
      </c>
      <c r="BO564" s="39"/>
      <c r="BP564" s="115" t="s">
        <v>10</v>
      </c>
      <c r="BQ564" s="30"/>
      <c r="BS564" s="5"/>
      <c r="BU564" s="37"/>
      <c r="BV564" s="30" t="s">
        <v>10</v>
      </c>
      <c r="BX564" t="str">
        <f>IF(E564=1,VLOOKUP(D564,'2015'!$F$12:$AX$1887,43,FALSE),"-")</f>
        <v>musta</v>
      </c>
      <c r="BY564" t="str">
        <f>IF(E564=1,VLOOKUP(D564,'2015'!$F$12:$AX$1887,44,FALSE),"-")</f>
        <v>musta</v>
      </c>
      <c r="BZ564" t="str">
        <f>IF(E564=1,VLOOKUP(D564,'2015'!$F$12:$AX$1887,45,FALSE),"-")</f>
        <v>musta</v>
      </c>
      <c r="CA564" s="31">
        <f t="shared" si="129"/>
        <v>1</v>
      </c>
      <c r="CB564" s="31">
        <f t="shared" si="130"/>
        <v>0</v>
      </c>
      <c r="CC564" s="31">
        <f t="shared" si="131"/>
        <v>0</v>
      </c>
      <c r="CD564" s="31">
        <f t="shared" si="132"/>
        <v>1</v>
      </c>
      <c r="CE564" s="31">
        <f t="shared" si="133"/>
        <v>0</v>
      </c>
      <c r="CO564" s="2" t="s">
        <v>35</v>
      </c>
      <c r="CP564" s="2" t="s">
        <v>35</v>
      </c>
    </row>
    <row r="565" spans="1:94" ht="15.75" thickBot="1" x14ac:dyDescent="0.3">
      <c r="A565" s="50"/>
      <c r="B565" s="50"/>
      <c r="C565" s="50" t="str">
        <f t="shared" si="126"/>
        <v>1071_1_980</v>
      </c>
      <c r="D565" s="51" t="str">
        <f t="shared" si="127"/>
        <v>1071_1</v>
      </c>
      <c r="E565" s="224">
        <f>IFERROR(VLOOKUP(C565,'2015'!$C$12:$D$1887,2,FALSE),0)</f>
        <v>1</v>
      </c>
      <c r="F565" s="51">
        <f>IFERROR(K565-IFERROR(VLOOKUP(D565,'2015'!$F$12:$I$1887,4,FALSE),"ei löydy"),"ei löydy")</f>
        <v>0</v>
      </c>
      <c r="G565" s="224">
        <f>IFERROR(VLOOKUP(Työfile_2024!C565,Liikennemalli!$D$6:$G$1921,4,FALSE),0)</f>
        <v>1</v>
      </c>
      <c r="H565" s="225">
        <f>K565-IFERROR(VLOOKUP(Työfile_2024!D565,Liikennemalli!$C$6:$H$1921,6,FALSE),"ei löydy")</f>
        <v>0</v>
      </c>
      <c r="I565" s="80">
        <v>1071</v>
      </c>
      <c r="J565" s="52">
        <v>1</v>
      </c>
      <c r="K565" s="52">
        <v>980</v>
      </c>
      <c r="L565" s="53"/>
      <c r="M565" s="54"/>
      <c r="N565" s="54"/>
      <c r="O565" s="54"/>
      <c r="P565" s="54"/>
      <c r="Q565" s="55"/>
      <c r="R565" s="55"/>
      <c r="S565" s="55"/>
      <c r="T565" s="55"/>
      <c r="U565" s="52"/>
      <c r="V565" s="56">
        <v>1129</v>
      </c>
      <c r="W565" s="56">
        <v>54</v>
      </c>
      <c r="X565" s="56">
        <v>1132</v>
      </c>
      <c r="Y565" s="56">
        <f>VLOOKUP(D565,Liikennemalli24!$D$2:$F$1804,2,FALSE)</f>
        <v>1274</v>
      </c>
      <c r="Z565" s="57">
        <f>VLOOKUP(D565,Liikennemalli24!$D$2:$F$1804,3,FALSE)</f>
        <v>0.433</v>
      </c>
      <c r="AA565" s="178">
        <f>IF(G565=1,VLOOKUP(C565,Liikennemalli!$D$6:$H$1921,2,FALSE),"-")</f>
        <v>689.17845000552995</v>
      </c>
      <c r="AB565" s="197">
        <f>IF(G565=1,VLOOKUP(C565,Liikennemalli!$D$6:$H$1921,3,FALSE),"-")</f>
        <v>0.85204812831785404</v>
      </c>
      <c r="AC565" s="134">
        <f>IF(E565=1,VLOOKUP(Työfile_2024!D565,'2015'!$F$12:$X$1887,18,FALSE),"-")</f>
        <v>665</v>
      </c>
      <c r="AD565" s="127">
        <f>IF(E565=1,VLOOKUP(Työfile_2024!D565,'2015'!$F$12:$X$1887,19,FALSE),"-")</f>
        <v>0.93</v>
      </c>
      <c r="AI565" s="127">
        <f>IF(E565=1,VLOOKUP(Työfile_2024!D565,'2015'!$F$12:$AB$1887,20,FALSE),"-")</f>
        <v>0</v>
      </c>
      <c r="AJ565" s="127">
        <f>IF(E565=1,VLOOKUP(Työfile_2024!D565,'2015'!$F$12:$AB$1887,21,FALSE),"-")</f>
        <v>0</v>
      </c>
      <c r="AK565" s="127">
        <f>IF(E565=1,VLOOKUP(Työfile_2024!D565,'2015'!$F$12:$AB$1887,22,FALSE),"-")</f>
        <v>0</v>
      </c>
      <c r="AL565" s="127">
        <f>IF(E565=1,VLOOKUP(Työfile_2024!D565,'2015'!$F$12:$AB$1887,23,FALSE),"-")</f>
        <v>0</v>
      </c>
      <c r="AM565" s="56">
        <f>VLOOKUP(Työfile_2024!D565,Tmatkat_20km_tarkasteltava_verk!$C$2:$D$1804,2,FALSE)</f>
        <v>284</v>
      </c>
      <c r="AN565" s="148">
        <f t="shared" si="124"/>
        <v>0.25155004428697963</v>
      </c>
      <c r="AO565" s="178">
        <f>IF(E565=1,VLOOKUP(Työfile_2024!D565,'2015'!$F$12:$AC$1887,24,FALSE),"-")</f>
        <v>38</v>
      </c>
      <c r="AP565" s="52">
        <f>VLOOKUP(D565,Tarkasteltava_verkko_2024_harva!$E$2:$I$1804,5,FALSE)</f>
        <v>0</v>
      </c>
      <c r="AQ565" s="52">
        <f>VLOOKUP(D565,Tarkasteltava_verkko_2024_harva!$E$2:$I$1804,4,FALSE)</f>
        <v>0</v>
      </c>
      <c r="AR565" s="148">
        <v>0</v>
      </c>
      <c r="AS565" s="170" t="str">
        <f>IFERROR(VLOOKUP(C565,'2015'!$C$12:$AG$1887,30,FALSE),"-")</f>
        <v/>
      </c>
      <c r="AT565" s="148">
        <v>0.2826530612244898</v>
      </c>
      <c r="AU565" s="170">
        <f>IFERROR(VLOOKUP(C565,'2015'!$C$12:$AG$1887,31,FALSE),"-")</f>
        <v>0</v>
      </c>
      <c r="AV565" s="106"/>
      <c r="AW565" s="63">
        <f>IFERROR(VLOOKUP(C565,Merkittävyysluokitus!$A$2:$J$1705,10,FALSE),"-")</f>
        <v>3</v>
      </c>
      <c r="AX565" s="175">
        <f>IFERROR(VLOOKUP(C565,Merkittävyysluokitus!$A$2:$J$1705,6,FALSE),"-")</f>
        <v>9.7997640791476393</v>
      </c>
      <c r="AY565" s="175">
        <f>IFERROR(VLOOKUP(C565,Merkittävyysluokitus!$A$2:$J$1705,7,FALSE),"-")</f>
        <v>3.9466666666666663</v>
      </c>
      <c r="AZ565" s="175">
        <f>IFERROR(VLOOKUP(C565,Merkittävyysluokitus!$A$2:$J$1705,8,FALSE),"-")</f>
        <v>4.3530974124809738</v>
      </c>
      <c r="BA565" s="175">
        <f>IFERROR(VLOOKUP(C565,Merkittävyysluokitus!$A$2:$J$1705,9,FALSE),"-")</f>
        <v>1.5</v>
      </c>
      <c r="BB565" s="203"/>
      <c r="BC565" s="203" t="str">
        <f t="shared" si="125"/>
        <v/>
      </c>
      <c r="BD565" s="39" t="str">
        <f t="shared" si="128"/>
        <v>musta</v>
      </c>
      <c r="BE565" s="68" t="str">
        <f t="shared" si="120"/>
        <v>musta</v>
      </c>
      <c r="BF565" s="68" t="str">
        <f t="shared" si="121"/>
        <v>musta</v>
      </c>
      <c r="BG565" s="68" t="str">
        <f t="shared" si="122"/>
        <v>musta</v>
      </c>
      <c r="BH565" s="208" t="str">
        <f t="shared" si="123"/>
        <v>musta</v>
      </c>
      <c r="BI565" s="39"/>
      <c r="BJ565" s="39" t="str">
        <f>IF(F565="ei löydy","uusi tie",IF(E565=0,"tieosoite muuttunut",IF(E565=1,VLOOKUP(D565,'2015'!$F$12:$AL$1887,31,FALSE),"-")))</f>
        <v>punainen</v>
      </c>
      <c r="BK565" s="67" t="str">
        <f>IF(E565=1,VLOOKUP(D565,'2015'!$F$12:$AL$1887,32,FALSE),"-")</f>
        <v>punainen</v>
      </c>
      <c r="BL565" s="39" t="str">
        <f>IF(F565="ei löydy","uusi tie",IF(E565=0,"tieosoite muuttunut",IF(E565=1,VLOOKUP(D565,'2015'!$F$12:$AL$1887,33,FALSE),"-")))</f>
        <v>musta</v>
      </c>
      <c r="BM565" s="39"/>
      <c r="BN565" s="217" t="str">
        <f>VLOOKUP(D565,'2015'!$F$12:$AL$1887,33,FALSE)</f>
        <v>musta</v>
      </c>
      <c r="BO565" s="39"/>
      <c r="BP565" s="115" t="s">
        <v>10</v>
      </c>
      <c r="BQ565" s="30"/>
      <c r="BS565" s="5"/>
      <c r="BU565" s="37"/>
      <c r="BV565" s="30" t="s">
        <v>10</v>
      </c>
      <c r="BX565" t="str">
        <f>IF(E565=1,VLOOKUP(D565,'2015'!$F$12:$AX$1887,43,FALSE),"-")</f>
        <v>musta</v>
      </c>
      <c r="BY565" t="str">
        <f>IF(E565=1,VLOOKUP(D565,'2015'!$F$12:$AX$1887,44,FALSE),"-")</f>
        <v>musta</v>
      </c>
      <c r="BZ565" t="str">
        <f>IF(E565=1,VLOOKUP(D565,'2015'!$F$12:$AX$1887,45,FALSE),"-")</f>
        <v>musta</v>
      </c>
      <c r="CA565" s="31">
        <f t="shared" si="129"/>
        <v>11</v>
      </c>
      <c r="CB565" s="31">
        <f t="shared" si="130"/>
        <v>10</v>
      </c>
      <c r="CC565" s="31">
        <f t="shared" si="131"/>
        <v>0</v>
      </c>
      <c r="CD565" s="31">
        <f t="shared" si="132"/>
        <v>1</v>
      </c>
      <c r="CE565" s="31">
        <f t="shared" si="133"/>
        <v>0</v>
      </c>
      <c r="CO565" s="2" t="s">
        <v>35</v>
      </c>
      <c r="CP565" s="2" t="s">
        <v>35</v>
      </c>
    </row>
    <row r="566" spans="1:94" ht="15.75" thickBot="1" x14ac:dyDescent="0.3">
      <c r="A566" s="50"/>
      <c r="B566" s="50"/>
      <c r="C566" s="50" t="str">
        <f t="shared" si="126"/>
        <v>1072_1_5163</v>
      </c>
      <c r="D566" s="51" t="str">
        <f t="shared" si="127"/>
        <v>1072_1</v>
      </c>
      <c r="E566" s="224">
        <f>IFERROR(VLOOKUP(C566,'2015'!$C$12:$D$1887,2,FALSE),0)</f>
        <v>1</v>
      </c>
      <c r="F566" s="51">
        <f>IFERROR(K566-IFERROR(VLOOKUP(D566,'2015'!$F$12:$I$1887,4,FALSE),"ei löydy"),"ei löydy")</f>
        <v>0</v>
      </c>
      <c r="G566" s="224">
        <f>IFERROR(VLOOKUP(Työfile_2024!C566,Liikennemalli!$D$6:$G$1921,4,FALSE),0)</f>
        <v>1</v>
      </c>
      <c r="H566" s="225">
        <f>K566-IFERROR(VLOOKUP(Työfile_2024!D566,Liikennemalli!$C$6:$H$1921,6,FALSE),"ei löydy")</f>
        <v>0</v>
      </c>
      <c r="I566" s="80">
        <v>1072</v>
      </c>
      <c r="J566" s="52">
        <v>1</v>
      </c>
      <c r="K566" s="52">
        <v>5163</v>
      </c>
      <c r="L566" s="53"/>
      <c r="M566" s="54"/>
      <c r="N566" s="54"/>
      <c r="O566" s="54"/>
      <c r="P566" s="54"/>
      <c r="Q566" s="55"/>
      <c r="R566" s="55"/>
      <c r="S566" s="55"/>
      <c r="T566" s="55"/>
      <c r="U566" s="52"/>
      <c r="V566" s="56">
        <v>1018.7245787332946</v>
      </c>
      <c r="W566" s="56">
        <v>52.201045903544454</v>
      </c>
      <c r="X566" s="56">
        <v>1092.470656595003</v>
      </c>
      <c r="Y566" s="56">
        <f>VLOOKUP(D566,Liikennemalli24!$D$2:$F$1804,2,FALSE)</f>
        <v>390</v>
      </c>
      <c r="Z566" s="57">
        <f>VLOOKUP(D566,Liikennemalli24!$D$2:$F$1804,3,FALSE)</f>
        <v>0.51</v>
      </c>
      <c r="AA566" s="178">
        <f>IF(G566=1,VLOOKUP(C566,Liikennemalli!$D$6:$H$1921,2,FALSE),"-")</f>
        <v>348</v>
      </c>
      <c r="AB566" s="197">
        <f>IF(G566=1,VLOOKUP(C566,Liikennemalli!$D$6:$H$1921,3,FALSE),"-")</f>
        <v>0.37060702875399298</v>
      </c>
      <c r="AC566" s="134">
        <f>IF(E566=1,VLOOKUP(Työfile_2024!D566,'2015'!$F$12:$X$1887,18,FALSE),"-")</f>
        <v>158</v>
      </c>
      <c r="AD566" s="127">
        <f>IF(E566=1,VLOOKUP(Työfile_2024!D566,'2015'!$F$12:$X$1887,19,FALSE),"-")</f>
        <v>0.46</v>
      </c>
      <c r="AI566" s="127">
        <f>IF(E566=1,VLOOKUP(Työfile_2024!D566,'2015'!$F$12:$AB$1887,20,FALSE),"-")</f>
        <v>0</v>
      </c>
      <c r="AJ566" s="127">
        <f>IF(E566=1,VLOOKUP(Työfile_2024!D566,'2015'!$F$12:$AB$1887,21,FALSE),"-")</f>
        <v>0</v>
      </c>
      <c r="AK566" s="127">
        <f>IF(E566=1,VLOOKUP(Työfile_2024!D566,'2015'!$F$12:$AB$1887,22,FALSE),"-")</f>
        <v>0</v>
      </c>
      <c r="AL566" s="127">
        <f>IF(E566=1,VLOOKUP(Työfile_2024!D566,'2015'!$F$12:$AB$1887,23,FALSE),"-")</f>
        <v>0</v>
      </c>
      <c r="AM566" s="56">
        <f>VLOOKUP(Työfile_2024!D566,Tmatkat_20km_tarkasteltava_verk!$C$2:$D$1804,2,FALSE)</f>
        <v>126</v>
      </c>
      <c r="AN566" s="148">
        <f t="shared" si="124"/>
        <v>0.12368406793195397</v>
      </c>
      <c r="AO566" s="178">
        <f>IF(E566=1,VLOOKUP(Työfile_2024!D566,'2015'!$F$12:$AC$1887,24,FALSE),"-")</f>
        <v>5</v>
      </c>
      <c r="AP566" s="52">
        <f>VLOOKUP(D566,Tarkasteltava_verkko_2024_harva!$E$2:$I$1804,5,FALSE)</f>
        <v>0</v>
      </c>
      <c r="AQ566" s="52">
        <f>VLOOKUP(D566,Tarkasteltava_verkko_2024_harva!$E$2:$I$1804,4,FALSE)</f>
        <v>0</v>
      </c>
      <c r="AR566" s="148">
        <v>4.2998256827425918E-2</v>
      </c>
      <c r="AS566" s="170" t="str">
        <f>IFERROR(VLOOKUP(C566,'2015'!$C$12:$AG$1887,30,FALSE),"-")</f>
        <v/>
      </c>
      <c r="AT566" s="148">
        <v>0.61224094518690686</v>
      </c>
      <c r="AU566" s="170" t="str">
        <f>IFERROR(VLOOKUP(C566,'2015'!$C$12:$AG$1887,31,FALSE),"-")</f>
        <v>Kyllä</v>
      </c>
      <c r="AV566" s="106"/>
      <c r="AW566" s="63">
        <f>IFERROR(VLOOKUP(C566,Merkittävyysluokitus!$A$2:$J$1705,10,FALSE),"-")</f>
        <v>2</v>
      </c>
      <c r="AX566" s="175">
        <f>IFERROR(VLOOKUP(C566,Merkittävyysluokitus!$A$2:$J$1705,6,FALSE),"-")</f>
        <v>11.384680365296804</v>
      </c>
      <c r="AY566" s="175">
        <f>IFERROR(VLOOKUP(C566,Merkittävyysluokitus!$A$2:$J$1705,7,FALSE),"-")</f>
        <v>3.4866666666666668</v>
      </c>
      <c r="AZ566" s="175">
        <f>IFERROR(VLOOKUP(C566,Merkittävyysluokitus!$A$2:$J$1705,8,FALSE),"-")</f>
        <v>6.2313470319634705</v>
      </c>
      <c r="BA566" s="175">
        <f>IFERROR(VLOOKUP(C566,Merkittävyysluokitus!$A$2:$J$1705,9,FALSE),"-")</f>
        <v>1.6666666666666665</v>
      </c>
      <c r="BB566" s="203"/>
      <c r="BC566" s="203" t="str">
        <f t="shared" si="125"/>
        <v/>
      </c>
      <c r="BD566" s="39" t="str">
        <f t="shared" si="128"/>
        <v>musta</v>
      </c>
      <c r="BE566" s="68" t="str">
        <f t="shared" si="120"/>
        <v>musta</v>
      </c>
      <c r="BF566" s="68" t="str">
        <f t="shared" si="121"/>
        <v>musta</v>
      </c>
      <c r="BG566" s="68" t="str">
        <f t="shared" si="122"/>
        <v>musta</v>
      </c>
      <c r="BH566" s="208" t="str">
        <f t="shared" si="123"/>
        <v>musta</v>
      </c>
      <c r="BI566" s="39"/>
      <c r="BJ566" s="39" t="str">
        <f>IF(F566="ei löydy","uusi tie",IF(E566=0,"tieosoite muuttunut",IF(E566=1,VLOOKUP(D566,'2015'!$F$12:$AL$1887,31,FALSE),"-")))</f>
        <v>punainen</v>
      </c>
      <c r="BK566" s="67" t="str">
        <f>IF(E566=1,VLOOKUP(D566,'2015'!$F$12:$AL$1887,32,FALSE),"-")</f>
        <v>punainen</v>
      </c>
      <c r="BL566" s="39" t="str">
        <f>IF(F566="ei löydy","uusi tie",IF(E566=0,"tieosoite muuttunut",IF(E566=1,VLOOKUP(D566,'2015'!$F$12:$AL$1887,33,FALSE),"-")))</f>
        <v>musta</v>
      </c>
      <c r="BM566" s="39"/>
      <c r="BN566" s="217" t="str">
        <f>VLOOKUP(D566,'2015'!$F$12:$AL$1887,33,FALSE)</f>
        <v>musta</v>
      </c>
      <c r="BO566" s="39"/>
      <c r="BP566" s="115" t="s">
        <v>10</v>
      </c>
      <c r="BQ566" s="30"/>
      <c r="BS566" s="5"/>
      <c r="BU566" s="37"/>
      <c r="BV566" s="30" t="s">
        <v>10</v>
      </c>
      <c r="BX566" t="str">
        <f>IF(E566=1,VLOOKUP(D566,'2015'!$F$12:$AX$1887,43,FALSE),"-")</f>
        <v>musta</v>
      </c>
      <c r="BY566" t="str">
        <f>IF(E566=1,VLOOKUP(D566,'2015'!$F$12:$AX$1887,44,FALSE),"-")</f>
        <v>musta</v>
      </c>
      <c r="BZ566" t="str">
        <f>IF(E566=1,VLOOKUP(D566,'2015'!$F$12:$AX$1887,45,FALSE),"-")</f>
        <v>musta</v>
      </c>
      <c r="CA566" s="31">
        <f t="shared" si="129"/>
        <v>2</v>
      </c>
      <c r="CB566" s="31">
        <f t="shared" si="130"/>
        <v>1</v>
      </c>
      <c r="CC566" s="31">
        <f t="shared" si="131"/>
        <v>0</v>
      </c>
      <c r="CD566" s="31">
        <f t="shared" si="132"/>
        <v>1</v>
      </c>
      <c r="CE566" s="31">
        <f t="shared" si="133"/>
        <v>0</v>
      </c>
      <c r="CO566" s="2" t="s">
        <v>35</v>
      </c>
      <c r="CP566" s="2" t="s">
        <v>35</v>
      </c>
    </row>
    <row r="567" spans="1:94" ht="15.75" thickBot="1" x14ac:dyDescent="0.3">
      <c r="A567" s="50"/>
      <c r="B567" s="50"/>
      <c r="C567" s="50" t="str">
        <f t="shared" si="126"/>
        <v>1072_2_5088</v>
      </c>
      <c r="D567" s="51" t="str">
        <f t="shared" si="127"/>
        <v>1072_2</v>
      </c>
      <c r="E567" s="224">
        <f>IFERROR(VLOOKUP(C567,'2015'!$C$12:$D$1887,2,FALSE),0)</f>
        <v>1</v>
      </c>
      <c r="F567" s="51">
        <f>IFERROR(K567-IFERROR(VLOOKUP(D567,'2015'!$F$12:$I$1887,4,FALSE),"ei löydy"),"ei löydy")</f>
        <v>0</v>
      </c>
      <c r="G567" s="224">
        <f>IFERROR(VLOOKUP(Työfile_2024!C567,Liikennemalli!$D$6:$G$1921,4,FALSE),0)</f>
        <v>1</v>
      </c>
      <c r="H567" s="225">
        <f>K567-IFERROR(VLOOKUP(Työfile_2024!D567,Liikennemalli!$C$6:$H$1921,6,FALSE),"ei löydy")</f>
        <v>0</v>
      </c>
      <c r="I567" s="80">
        <v>1072</v>
      </c>
      <c r="J567" s="52">
        <v>2</v>
      </c>
      <c r="K567" s="52">
        <v>5088</v>
      </c>
      <c r="L567" s="53"/>
      <c r="M567" s="54"/>
      <c r="N567" s="54"/>
      <c r="O567" s="54"/>
      <c r="P567" s="54"/>
      <c r="Q567" s="55"/>
      <c r="R567" s="55"/>
      <c r="S567" s="55"/>
      <c r="T567" s="55"/>
      <c r="U567" s="52"/>
      <c r="V567" s="56">
        <v>1799</v>
      </c>
      <c r="W567" s="56">
        <v>89</v>
      </c>
      <c r="X567" s="56">
        <v>1814</v>
      </c>
      <c r="Y567" s="56">
        <f>VLOOKUP(D567,Liikennemalli24!$D$2:$F$1804,2,FALSE)</f>
        <v>824</v>
      </c>
      <c r="Z567" s="57">
        <f>VLOOKUP(D567,Liikennemalli24!$D$2:$F$1804,3,FALSE)</f>
        <v>0.58599999999999997</v>
      </c>
      <c r="AA567" s="178">
        <f>IF(G567=1,VLOOKUP(C567,Liikennemalli!$D$6:$H$1921,2,FALSE),"-")</f>
        <v>924.20247003230895</v>
      </c>
      <c r="AB567" s="197">
        <f>IF(G567=1,VLOOKUP(C567,Liikennemalli!$D$6:$H$1921,3,FALSE),"-")</f>
        <v>0.67987866014568099</v>
      </c>
      <c r="AC567" s="134">
        <f>IF(E567=1,VLOOKUP(Työfile_2024!D567,'2015'!$F$12:$X$1887,18,FALSE),"-")</f>
        <v>439</v>
      </c>
      <c r="AD567" s="127">
        <f>IF(E567=1,VLOOKUP(Työfile_2024!D567,'2015'!$F$12:$X$1887,19,FALSE),"-")</f>
        <v>0.77</v>
      </c>
      <c r="AI567" s="127">
        <f>IF(E567=1,VLOOKUP(Työfile_2024!D567,'2015'!$F$12:$AB$1887,20,FALSE),"-")</f>
        <v>0</v>
      </c>
      <c r="AJ567" s="127">
        <f>IF(E567=1,VLOOKUP(Työfile_2024!D567,'2015'!$F$12:$AB$1887,21,FALSE),"-")</f>
        <v>0</v>
      </c>
      <c r="AK567" s="127">
        <f>IF(E567=1,VLOOKUP(Työfile_2024!D567,'2015'!$F$12:$AB$1887,22,FALSE),"-")</f>
        <v>0</v>
      </c>
      <c r="AL567" s="127">
        <f>IF(E567=1,VLOOKUP(Työfile_2024!D567,'2015'!$F$12:$AB$1887,23,FALSE),"-")</f>
        <v>0</v>
      </c>
      <c r="AM567" s="56">
        <f>VLOOKUP(Työfile_2024!D567,Tmatkat_20km_tarkasteltava_verk!$C$2:$D$1804,2,FALSE)</f>
        <v>819</v>
      </c>
      <c r="AN567" s="148">
        <f t="shared" si="124"/>
        <v>0.45525291828793774</v>
      </c>
      <c r="AO567" s="178">
        <f>IF(E567=1,VLOOKUP(Työfile_2024!D567,'2015'!$F$12:$AC$1887,24,FALSE),"-")</f>
        <v>55</v>
      </c>
      <c r="AP567" s="52">
        <f>VLOOKUP(D567,Tarkasteltava_verkko_2024_harva!$E$2:$I$1804,5,FALSE)</f>
        <v>0</v>
      </c>
      <c r="AQ567" s="52">
        <f>VLOOKUP(D567,Tarkasteltava_verkko_2024_harva!$E$2:$I$1804,4,FALSE)</f>
        <v>0</v>
      </c>
      <c r="AR567" s="148">
        <v>0.1193003144654088</v>
      </c>
      <c r="AS567" s="170" t="str">
        <f>IFERROR(VLOOKUP(C567,'2015'!$C$12:$AG$1887,30,FALSE),"-")</f>
        <v/>
      </c>
      <c r="AT567" s="148">
        <v>0.26022012578616355</v>
      </c>
      <c r="AU567" s="170">
        <f>IFERROR(VLOOKUP(C567,'2015'!$C$12:$AG$1887,31,FALSE),"-")</f>
        <v>0</v>
      </c>
      <c r="AV567" s="106"/>
      <c r="AW567" s="63">
        <f>IFERROR(VLOOKUP(C567,Merkittävyysluokitus!$A$2:$J$1705,10,FALSE),"-")</f>
        <v>2</v>
      </c>
      <c r="AX567" s="175">
        <f>IFERROR(VLOOKUP(C567,Merkittävyysluokitus!$A$2:$J$1705,6,FALSE),"-")</f>
        <v>12.487511415525114</v>
      </c>
      <c r="AY567" s="175">
        <f>IFERROR(VLOOKUP(C567,Merkittävyysluokitus!$A$2:$J$1705,7,FALSE),"-")</f>
        <v>4</v>
      </c>
      <c r="AZ567" s="175">
        <f>IFERROR(VLOOKUP(C567,Merkittävyysluokitus!$A$2:$J$1705,8,FALSE),"-")</f>
        <v>6.6541780821917804</v>
      </c>
      <c r="BA567" s="175">
        <f>IFERROR(VLOOKUP(C567,Merkittävyysluokitus!$A$2:$J$1705,9,FALSE),"-")</f>
        <v>1.8333333333333333</v>
      </c>
      <c r="BB567" s="203"/>
      <c r="BC567" s="203" t="str">
        <f t="shared" si="125"/>
        <v/>
      </c>
      <c r="BD567" s="39" t="str">
        <f t="shared" si="128"/>
        <v>musta</v>
      </c>
      <c r="BE567" s="68" t="str">
        <f t="shared" si="120"/>
        <v>musta</v>
      </c>
      <c r="BF567" s="68" t="str">
        <f t="shared" si="121"/>
        <v>punainen</v>
      </c>
      <c r="BG567" s="68" t="str">
        <f t="shared" si="122"/>
        <v>musta</v>
      </c>
      <c r="BH567" s="208" t="str">
        <f t="shared" si="123"/>
        <v>musta</v>
      </c>
      <c r="BI567" s="39"/>
      <c r="BJ567" s="39" t="str">
        <f>IF(F567="ei löydy","uusi tie",IF(E567=0,"tieosoite muuttunut",IF(E567=1,VLOOKUP(D567,'2015'!$F$12:$AL$1887,31,FALSE),"-")))</f>
        <v>punainen</v>
      </c>
      <c r="BK567" s="67" t="str">
        <f>IF(E567=1,VLOOKUP(D567,'2015'!$F$12:$AL$1887,32,FALSE),"-")</f>
        <v>punainen</v>
      </c>
      <c r="BL567" s="39" t="str">
        <f>IF(F567="ei löydy","uusi tie",IF(E567=0,"tieosoite muuttunut",IF(E567=1,VLOOKUP(D567,'2015'!$F$12:$AL$1887,33,FALSE),"-")))</f>
        <v>musta</v>
      </c>
      <c r="BM567" s="39"/>
      <c r="BN567" s="217" t="str">
        <f>VLOOKUP(D567,'2015'!$F$12:$AL$1887,33,FALSE)</f>
        <v>musta</v>
      </c>
      <c r="BO567" s="39"/>
      <c r="BP567" s="115" t="s">
        <v>10</v>
      </c>
      <c r="BQ567" s="30"/>
      <c r="BS567" s="5"/>
      <c r="BU567" s="37"/>
      <c r="BV567" s="30" t="s">
        <v>10</v>
      </c>
      <c r="BX567" t="str">
        <f>IF(E567=1,VLOOKUP(D567,'2015'!$F$12:$AX$1887,43,FALSE),"-")</f>
        <v>punainen</v>
      </c>
      <c r="BY567" t="str">
        <f>IF(E567=1,VLOOKUP(D567,'2015'!$F$12:$AX$1887,44,FALSE),"-")</f>
        <v>musta</v>
      </c>
      <c r="BZ567" t="str">
        <f>IF(E567=1,VLOOKUP(D567,'2015'!$F$12:$AX$1887,45,FALSE),"-")</f>
        <v>musta</v>
      </c>
      <c r="CA567" s="31">
        <f t="shared" si="129"/>
        <v>20</v>
      </c>
      <c r="CB567" s="31">
        <f t="shared" si="130"/>
        <v>10</v>
      </c>
      <c r="CC567" s="31">
        <f t="shared" si="131"/>
        <v>0</v>
      </c>
      <c r="CD567" s="31">
        <f t="shared" si="132"/>
        <v>10</v>
      </c>
      <c r="CE567" s="31">
        <f t="shared" si="133"/>
        <v>0</v>
      </c>
      <c r="CO567" s="2" t="s">
        <v>35</v>
      </c>
      <c r="CP567" s="2" t="s">
        <v>35</v>
      </c>
    </row>
    <row r="568" spans="1:94" ht="15.75" thickBot="1" x14ac:dyDescent="0.3">
      <c r="A568" s="50"/>
      <c r="B568" s="50"/>
      <c r="C568" s="50" t="str">
        <f t="shared" si="126"/>
        <v>1075_1_2748</v>
      </c>
      <c r="D568" s="51" t="str">
        <f t="shared" si="127"/>
        <v>1075_1</v>
      </c>
      <c r="E568" s="224">
        <f>IFERROR(VLOOKUP(C568,'2015'!$C$12:$D$1887,2,FALSE),0)</f>
        <v>1</v>
      </c>
      <c r="F568" s="51">
        <f>IFERROR(K568-IFERROR(VLOOKUP(D568,'2015'!$F$12:$I$1887,4,FALSE),"ei löydy"),"ei löydy")</f>
        <v>0</v>
      </c>
      <c r="G568" s="224">
        <f>IFERROR(VLOOKUP(Työfile_2024!C568,Liikennemalli!$D$6:$G$1921,4,FALSE),0)</f>
        <v>1</v>
      </c>
      <c r="H568" s="225">
        <f>K568-IFERROR(VLOOKUP(Työfile_2024!D568,Liikennemalli!$C$6:$H$1921,6,FALSE),"ei löydy")</f>
        <v>0</v>
      </c>
      <c r="I568" s="80">
        <v>1075</v>
      </c>
      <c r="J568" s="52">
        <v>1</v>
      </c>
      <c r="K568" s="52">
        <v>2748</v>
      </c>
      <c r="L568" s="53"/>
      <c r="M568" s="54"/>
      <c r="N568" s="54"/>
      <c r="O568" s="54"/>
      <c r="P568" s="54"/>
      <c r="Q568" s="55"/>
      <c r="R568" s="55"/>
      <c r="S568" s="55"/>
      <c r="T568" s="55"/>
      <c r="U568" s="52"/>
      <c r="V568" s="56">
        <v>2778</v>
      </c>
      <c r="W568" s="56">
        <v>146</v>
      </c>
      <c r="X568" s="56">
        <v>2974</v>
      </c>
      <c r="Y568" s="56">
        <f>VLOOKUP(D568,Liikennemalli24!$D$2:$F$1804,2,FALSE)</f>
        <v>371</v>
      </c>
      <c r="Z568" s="57">
        <f>VLOOKUP(D568,Liikennemalli24!$D$2:$F$1804,3,FALSE)</f>
        <v>0.35699999999999998</v>
      </c>
      <c r="AA568" s="178">
        <f>IF(G568=1,VLOOKUP(C568,Liikennemalli!$D$6:$H$1921,2,FALSE),"-")</f>
        <v>1042.31208106093</v>
      </c>
      <c r="AB568" s="197">
        <f>IF(G568=1,VLOOKUP(C568,Liikennemalli!$D$6:$H$1921,3,FALSE),"-")</f>
        <v>0.60684673105090703</v>
      </c>
      <c r="AC568" s="134">
        <f>IF(E568=1,VLOOKUP(Työfile_2024!D568,'2015'!$F$12:$X$1887,18,FALSE),"-")</f>
        <v>349</v>
      </c>
      <c r="AD568" s="127">
        <f>IF(E568=1,VLOOKUP(Työfile_2024!D568,'2015'!$F$12:$X$1887,19,FALSE),"-")</f>
        <v>0.61</v>
      </c>
      <c r="AI568" s="127">
        <f>IF(E568=1,VLOOKUP(Työfile_2024!D568,'2015'!$F$12:$AB$1887,20,FALSE),"-")</f>
        <v>0</v>
      </c>
      <c r="AJ568" s="127">
        <f>IF(E568=1,VLOOKUP(Työfile_2024!D568,'2015'!$F$12:$AB$1887,21,FALSE),"-")</f>
        <v>0</v>
      </c>
      <c r="AK568" s="127">
        <f>IF(E568=1,VLOOKUP(Työfile_2024!D568,'2015'!$F$12:$AB$1887,22,FALSE),"-")</f>
        <v>0</v>
      </c>
      <c r="AL568" s="127">
        <f>IF(E568=1,VLOOKUP(Työfile_2024!D568,'2015'!$F$12:$AB$1887,23,FALSE),"-")</f>
        <v>0</v>
      </c>
      <c r="AM568" s="56">
        <f>VLOOKUP(Työfile_2024!D568,Tmatkat_20km_tarkasteltava_verk!$C$2:$D$1804,2,FALSE)</f>
        <v>959</v>
      </c>
      <c r="AN568" s="148">
        <f t="shared" si="124"/>
        <v>0.34521238300935925</v>
      </c>
      <c r="AO568" s="178">
        <f>IF(E568=1,VLOOKUP(Työfile_2024!D568,'2015'!$F$12:$AC$1887,24,FALSE),"-")</f>
        <v>156</v>
      </c>
      <c r="AP568" s="52">
        <f>VLOOKUP(D568,Tarkasteltava_verkko_2024_harva!$E$2:$I$1804,5,FALSE)</f>
        <v>0</v>
      </c>
      <c r="AQ568" s="52">
        <f>VLOOKUP(D568,Tarkasteltava_verkko_2024_harva!$E$2:$I$1804,4,FALSE)</f>
        <v>0</v>
      </c>
      <c r="AR568" s="148">
        <v>0.52037845705967978</v>
      </c>
      <c r="AS568" s="170" t="str">
        <f>IFERROR(VLOOKUP(C568,'2015'!$C$12:$AG$1887,30,FALSE),"-")</f>
        <v/>
      </c>
      <c r="AT568" s="148">
        <v>0.93340611353711789</v>
      </c>
      <c r="AU568" s="170" t="str">
        <f>IFERROR(VLOOKUP(C568,'2015'!$C$12:$AG$1887,31,FALSE),"-")</f>
        <v>Kyllä</v>
      </c>
      <c r="AV568" s="106"/>
      <c r="AW568" s="63">
        <f>IFERROR(VLOOKUP(C568,Merkittävyysluokitus!$A$2:$J$1705,10,FALSE),"-")</f>
        <v>2</v>
      </c>
      <c r="AX568" s="175">
        <f>IFERROR(VLOOKUP(C568,Merkittävyysluokitus!$A$2:$J$1705,6,FALSE),"-")</f>
        <v>11.498744292237442</v>
      </c>
      <c r="AY568" s="175">
        <f>IFERROR(VLOOKUP(C568,Merkittävyysluokitus!$A$2:$J$1705,7,FALSE),"-")</f>
        <v>4.0999999999999996</v>
      </c>
      <c r="AZ568" s="175">
        <f>IFERROR(VLOOKUP(C568,Merkittävyysluokitus!$A$2:$J$1705,8,FALSE),"-")</f>
        <v>5.398744292237442</v>
      </c>
      <c r="BA568" s="175">
        <f>IFERROR(VLOOKUP(C568,Merkittävyysluokitus!$A$2:$J$1705,9,FALSE),"-")</f>
        <v>2</v>
      </c>
      <c r="BB568" s="203"/>
      <c r="BC568" s="203" t="str">
        <f t="shared" si="125"/>
        <v/>
      </c>
      <c r="BD568" s="39" t="str">
        <f t="shared" si="128"/>
        <v>musta</v>
      </c>
      <c r="BE568" s="68" t="str">
        <f t="shared" si="120"/>
        <v>musta</v>
      </c>
      <c r="BF568" s="68" t="str">
        <f t="shared" si="121"/>
        <v>musta</v>
      </c>
      <c r="BG568" s="68" t="str">
        <f t="shared" si="122"/>
        <v>musta</v>
      </c>
      <c r="BH568" s="208" t="str">
        <f t="shared" si="123"/>
        <v>musta</v>
      </c>
      <c r="BI568" s="39"/>
      <c r="BJ568" s="39" t="str">
        <f>IF(F568="ei löydy","uusi tie",IF(E568=0,"tieosoite muuttunut",IF(E568=1,VLOOKUP(D568,'2015'!$F$12:$AL$1887,31,FALSE),"-")))</f>
        <v>musta</v>
      </c>
      <c r="BK568" s="67" t="str">
        <f>IF(E568=1,VLOOKUP(D568,'2015'!$F$12:$AL$1887,32,FALSE),"-")</f>
        <v>musta</v>
      </c>
      <c r="BL568" s="39" t="str">
        <f>IF(F568="ei löydy","uusi tie",IF(E568=0,"tieosoite muuttunut",IF(E568=1,VLOOKUP(D568,'2015'!$F$12:$AL$1887,33,FALSE),"-")))</f>
        <v>musta</v>
      </c>
      <c r="BM568" s="39"/>
      <c r="BN568" s="217" t="str">
        <f>VLOOKUP(D568,'2015'!$F$12:$AL$1887,33,FALSE)</f>
        <v>musta</v>
      </c>
      <c r="BO568" s="39"/>
      <c r="BP568" s="115" t="s">
        <v>10</v>
      </c>
      <c r="BQ568" s="30"/>
      <c r="BS568" s="5"/>
      <c r="BU568" s="37"/>
      <c r="BV568" s="30" t="s">
        <v>10</v>
      </c>
      <c r="BX568" t="str">
        <f>IF(E568=1,VLOOKUP(D568,'2015'!$F$12:$AX$1887,43,FALSE),"-")</f>
        <v>punainen</v>
      </c>
      <c r="BY568" t="str">
        <f>IF(E568=1,VLOOKUP(D568,'2015'!$F$12:$AX$1887,44,FALSE),"-")</f>
        <v>musta</v>
      </c>
      <c r="BZ568" t="str">
        <f>IF(E568=1,VLOOKUP(D568,'2015'!$F$12:$AX$1887,45,FALSE),"-")</f>
        <v>musta</v>
      </c>
      <c r="CA568" s="31">
        <f t="shared" si="129"/>
        <v>20</v>
      </c>
      <c r="CB568" s="31">
        <f t="shared" si="130"/>
        <v>10</v>
      </c>
      <c r="CC568" s="31">
        <f t="shared" si="131"/>
        <v>0</v>
      </c>
      <c r="CD568" s="31">
        <f t="shared" si="132"/>
        <v>10</v>
      </c>
      <c r="CE568" s="31">
        <f t="shared" si="133"/>
        <v>0</v>
      </c>
      <c r="CO568" s="32" t="s">
        <v>34</v>
      </c>
      <c r="CP568" s="2" t="s">
        <v>35</v>
      </c>
    </row>
    <row r="569" spans="1:94" ht="15.75" thickBot="1" x14ac:dyDescent="0.3">
      <c r="A569" s="50"/>
      <c r="B569" s="50"/>
      <c r="C569" s="50" t="str">
        <f t="shared" si="126"/>
        <v>1081_1_8008</v>
      </c>
      <c r="D569" s="51" t="str">
        <f t="shared" si="127"/>
        <v>1081_1</v>
      </c>
      <c r="E569" s="224">
        <f>IFERROR(VLOOKUP(C569,'2015'!$C$12:$D$1887,2,FALSE),0)</f>
        <v>1</v>
      </c>
      <c r="F569" s="51">
        <f>IFERROR(K569-IFERROR(VLOOKUP(D569,'2015'!$F$12:$I$1887,4,FALSE),"ei löydy"),"ei löydy")</f>
        <v>0</v>
      </c>
      <c r="G569" s="224">
        <f>IFERROR(VLOOKUP(Työfile_2024!C569,Liikennemalli!$D$6:$G$1921,4,FALSE),0)</f>
        <v>1</v>
      </c>
      <c r="H569" s="225">
        <f>K569-IFERROR(VLOOKUP(Työfile_2024!D569,Liikennemalli!$C$6:$H$1921,6,FALSE),"ei löydy")</f>
        <v>0</v>
      </c>
      <c r="I569" s="80">
        <v>1081</v>
      </c>
      <c r="J569" s="52">
        <v>1</v>
      </c>
      <c r="K569" s="52">
        <v>8008</v>
      </c>
      <c r="L569" s="53"/>
      <c r="M569" s="54"/>
      <c r="N569" s="54"/>
      <c r="O569" s="54"/>
      <c r="P569" s="54"/>
      <c r="Q569" s="55"/>
      <c r="R569" s="55"/>
      <c r="S569" s="55"/>
      <c r="T569" s="55"/>
      <c r="U569" s="52"/>
      <c r="V569" s="56">
        <v>1015.2656093906094</v>
      </c>
      <c r="W569" s="56">
        <v>70.906218781218783</v>
      </c>
      <c r="X569" s="56">
        <v>991.68181818181813</v>
      </c>
      <c r="Y569" s="56">
        <f>VLOOKUP(D569,Liikennemalli24!$D$2:$F$1804,2,FALSE)</f>
        <v>131</v>
      </c>
      <c r="Z569" s="57">
        <f>VLOOKUP(D569,Liikennemalli24!$D$2:$F$1804,3,FALSE)</f>
        <v>0.375</v>
      </c>
      <c r="AA569" s="178">
        <f>IF(G569=1,VLOOKUP(C569,Liikennemalli!$D$6:$H$1921,2,FALSE),"-")</f>
        <v>0</v>
      </c>
      <c r="AB569" s="197">
        <f>IF(G569=1,VLOOKUP(C569,Liikennemalli!$D$6:$H$1921,3,FALSE),"-")</f>
        <v>0</v>
      </c>
      <c r="AC569" s="134">
        <f>IF(E569=1,VLOOKUP(Työfile_2024!D569,'2015'!$F$12:$X$1887,18,FALSE),"-")</f>
        <v>210</v>
      </c>
      <c r="AD569" s="127">
        <f>IF(E569=1,VLOOKUP(Työfile_2024!D569,'2015'!$F$12:$X$1887,19,FALSE),"-")</f>
        <v>0.8</v>
      </c>
      <c r="AI569" s="127">
        <f>IF(E569=1,VLOOKUP(Työfile_2024!D569,'2015'!$F$12:$AB$1887,20,FALSE),"-")</f>
        <v>0</v>
      </c>
      <c r="AJ569" s="127">
        <f>IF(E569=1,VLOOKUP(Työfile_2024!D569,'2015'!$F$12:$AB$1887,21,FALSE),"-")</f>
        <v>0</v>
      </c>
      <c r="AK569" s="127">
        <f>IF(E569=1,VLOOKUP(Työfile_2024!D569,'2015'!$F$12:$AB$1887,22,FALSE),"-")</f>
        <v>0</v>
      </c>
      <c r="AL569" s="127">
        <f>IF(E569=1,VLOOKUP(Työfile_2024!D569,'2015'!$F$12:$AB$1887,23,FALSE),"-")</f>
        <v>0</v>
      </c>
      <c r="AM569" s="56">
        <f>VLOOKUP(Työfile_2024!D569,Tmatkat_20km_tarkasteltava_verk!$C$2:$D$1804,2,FALSE)</f>
        <v>231</v>
      </c>
      <c r="AN569" s="148">
        <f t="shared" si="124"/>
        <v>0.22752666677900438</v>
      </c>
      <c r="AO569" s="178">
        <f>IF(E569=1,VLOOKUP(Työfile_2024!D569,'2015'!$F$12:$AC$1887,24,FALSE),"-")</f>
        <v>310</v>
      </c>
      <c r="AP569" s="52">
        <f>VLOOKUP(D569,Tarkasteltava_verkko_2024_harva!$E$2:$I$1804,5,FALSE)</f>
        <v>0</v>
      </c>
      <c r="AQ569" s="52">
        <f>VLOOKUP(D569,Tarkasteltava_verkko_2024_harva!$E$2:$I$1804,4,FALSE)</f>
        <v>0</v>
      </c>
      <c r="AR569" s="148">
        <v>0.31281218781218784</v>
      </c>
      <c r="AS569" s="170" t="str">
        <f>IFERROR(VLOOKUP(C569,'2015'!$C$12:$AG$1887,30,FALSE),"-")</f>
        <v/>
      </c>
      <c r="AT569" s="148">
        <v>0.35152347652347654</v>
      </c>
      <c r="AU569" s="170">
        <f>IFERROR(VLOOKUP(C569,'2015'!$C$12:$AG$1887,31,FALSE),"-")</f>
        <v>0</v>
      </c>
      <c r="AV569" s="106"/>
      <c r="AW569" s="63">
        <f>IFERROR(VLOOKUP(C569,Merkittävyysluokitus!$A$2:$J$1705,10,FALSE),"-")</f>
        <v>2</v>
      </c>
      <c r="AX569" s="175">
        <f>IFERROR(VLOOKUP(C569,Merkittävyysluokitus!$A$2:$J$1705,6,FALSE),"-")</f>
        <v>11.596217656012175</v>
      </c>
      <c r="AY569" s="175">
        <f>IFERROR(VLOOKUP(C569,Merkittävyysluokitus!$A$2:$J$1705,7,FALSE),"-")</f>
        <v>4.3499999999999996</v>
      </c>
      <c r="AZ569" s="175">
        <f>IFERROR(VLOOKUP(C569,Merkittävyysluokitus!$A$2:$J$1705,8,FALSE),"-")</f>
        <v>5.5795509893455097</v>
      </c>
      <c r="BA569" s="175">
        <f>IFERROR(VLOOKUP(C569,Merkittävyysluokitus!$A$2:$J$1705,9,FALSE),"-")</f>
        <v>1.6666666666666665</v>
      </c>
      <c r="BB569" s="203"/>
      <c r="BC569" s="203" t="str">
        <f t="shared" si="125"/>
        <v/>
      </c>
      <c r="BD569" s="39" t="str">
        <f t="shared" si="128"/>
        <v>musta</v>
      </c>
      <c r="BE569" s="68" t="str">
        <f t="shared" si="120"/>
        <v>musta</v>
      </c>
      <c r="BF569" s="68" t="str">
        <f t="shared" si="121"/>
        <v>musta</v>
      </c>
      <c r="BG569" s="68" t="str">
        <f t="shared" si="122"/>
        <v>musta</v>
      </c>
      <c r="BH569" s="208" t="str">
        <f t="shared" si="123"/>
        <v>musta</v>
      </c>
      <c r="BI569" s="39"/>
      <c r="BJ569" s="39" t="str">
        <f>IF(F569="ei löydy","uusi tie",IF(E569=0,"tieosoite muuttunut",IF(E569=1,VLOOKUP(D569,'2015'!$F$12:$AL$1887,31,FALSE),"-")))</f>
        <v>punainen</v>
      </c>
      <c r="BK569" s="67" t="str">
        <f>IF(E569=1,VLOOKUP(D569,'2015'!$F$12:$AL$1887,32,FALSE),"-")</f>
        <v>punainen</v>
      </c>
      <c r="BL569" s="39" t="str">
        <f>IF(F569="ei löydy","uusi tie",IF(E569=0,"tieosoite muuttunut",IF(E569=1,VLOOKUP(D569,'2015'!$F$12:$AL$1887,33,FALSE),"-")))</f>
        <v>musta</v>
      </c>
      <c r="BM569" s="39"/>
      <c r="BN569" s="217" t="str">
        <f>VLOOKUP(D569,'2015'!$F$12:$AL$1887,33,FALSE)</f>
        <v>musta</v>
      </c>
      <c r="BO569" s="39"/>
      <c r="BP569" s="115" t="s">
        <v>10</v>
      </c>
      <c r="BQ569" s="30"/>
      <c r="BS569" s="5"/>
      <c r="BU569" s="37"/>
      <c r="BV569" s="30" t="s">
        <v>10</v>
      </c>
      <c r="BX569" t="str">
        <f>IF(E569=1,VLOOKUP(D569,'2015'!$F$12:$AX$1887,43,FALSE),"-")</f>
        <v>punainen</v>
      </c>
      <c r="BY569" t="str">
        <f>IF(E569=1,VLOOKUP(D569,'2015'!$F$12:$AX$1887,44,FALSE),"-")</f>
        <v>musta</v>
      </c>
      <c r="BZ569" t="str">
        <f>IF(E569=1,VLOOKUP(D569,'2015'!$F$12:$AX$1887,45,FALSE),"-")</f>
        <v>musta</v>
      </c>
      <c r="CA569" s="31">
        <f t="shared" si="129"/>
        <v>11</v>
      </c>
      <c r="CB569" s="31">
        <f t="shared" si="130"/>
        <v>10</v>
      </c>
      <c r="CC569" s="31">
        <f t="shared" si="131"/>
        <v>0</v>
      </c>
      <c r="CD569" s="31">
        <f t="shared" si="132"/>
        <v>1</v>
      </c>
      <c r="CE569" s="31">
        <f t="shared" si="133"/>
        <v>0</v>
      </c>
      <c r="CO569" s="32" t="s">
        <v>34</v>
      </c>
      <c r="CP569" s="2" t="s">
        <v>35</v>
      </c>
    </row>
    <row r="570" spans="1:94" ht="15.75" thickBot="1" x14ac:dyDescent="0.3">
      <c r="A570" s="50"/>
      <c r="B570" s="50"/>
      <c r="C570" s="50" t="str">
        <f t="shared" si="126"/>
        <v>1081_2_7036</v>
      </c>
      <c r="D570" s="51" t="str">
        <f t="shared" si="127"/>
        <v>1081_2</v>
      </c>
      <c r="E570" s="224">
        <f>IFERROR(VLOOKUP(C570,'2015'!$C$12:$D$1887,2,FALSE),0)</f>
        <v>1</v>
      </c>
      <c r="F570" s="51">
        <f>IFERROR(K570-IFERROR(VLOOKUP(D570,'2015'!$F$12:$I$1887,4,FALSE),"ei löydy"),"ei löydy")</f>
        <v>0</v>
      </c>
      <c r="G570" s="224">
        <f>IFERROR(VLOOKUP(Työfile_2024!C570,Liikennemalli!$D$6:$G$1921,4,FALSE),0)</f>
        <v>1</v>
      </c>
      <c r="H570" s="225">
        <f>K570-IFERROR(VLOOKUP(Työfile_2024!D570,Liikennemalli!$C$6:$H$1921,6,FALSE),"ei löydy")</f>
        <v>0</v>
      </c>
      <c r="I570" s="81">
        <v>1081</v>
      </c>
      <c r="J570" s="52">
        <v>2</v>
      </c>
      <c r="K570" s="52">
        <v>7036</v>
      </c>
      <c r="L570" s="53"/>
      <c r="M570" s="54"/>
      <c r="N570" s="54"/>
      <c r="O570" s="54"/>
      <c r="P570" s="54"/>
      <c r="Q570" s="55"/>
      <c r="R570" s="55"/>
      <c r="S570" s="55"/>
      <c r="T570" s="55"/>
      <c r="U570" s="52"/>
      <c r="V570" s="56">
        <v>659</v>
      </c>
      <c r="W570" s="56">
        <v>52</v>
      </c>
      <c r="X570" s="56">
        <v>612</v>
      </c>
      <c r="Y570" s="56">
        <f>VLOOKUP(D570,Liikennemalli24!$D$2:$F$1804,2,FALSE)</f>
        <v>65</v>
      </c>
      <c r="Z570" s="57">
        <f>VLOOKUP(D570,Liikennemalli24!$D$2:$F$1804,3,FALSE)</f>
        <v>0.32400000000000001</v>
      </c>
      <c r="AA570" s="178">
        <f>IF(G570=1,VLOOKUP(C570,Liikennemalli!$D$6:$H$1921,2,FALSE),"-")</f>
        <v>0</v>
      </c>
      <c r="AB570" s="197">
        <f>IF(G570=1,VLOOKUP(C570,Liikennemalli!$D$6:$H$1921,3,FALSE),"-")</f>
        <v>0</v>
      </c>
      <c r="AC570" s="134">
        <f>IF(E570=1,VLOOKUP(Työfile_2024!D570,'2015'!$F$12:$X$1887,18,FALSE),"-")</f>
        <v>210</v>
      </c>
      <c r="AD570" s="127">
        <f>IF(E570=1,VLOOKUP(Työfile_2024!D570,'2015'!$F$12:$X$1887,19,FALSE),"-")</f>
        <v>0.8</v>
      </c>
      <c r="AI570" s="127">
        <f>IF(E570=1,VLOOKUP(Työfile_2024!D570,'2015'!$F$12:$AB$1887,20,FALSE),"-")</f>
        <v>0</v>
      </c>
      <c r="AJ570" s="127">
        <f>IF(E570=1,VLOOKUP(Työfile_2024!D570,'2015'!$F$12:$AB$1887,21,FALSE),"-")</f>
        <v>0</v>
      </c>
      <c r="AK570" s="127">
        <f>IF(E570=1,VLOOKUP(Työfile_2024!D570,'2015'!$F$12:$AB$1887,22,FALSE),"-")</f>
        <v>0</v>
      </c>
      <c r="AL570" s="127">
        <f>IF(E570=1,VLOOKUP(Työfile_2024!D570,'2015'!$F$12:$AB$1887,23,FALSE),"-")</f>
        <v>0</v>
      </c>
      <c r="AM570" s="56">
        <f>VLOOKUP(Työfile_2024!D570,Tmatkat_20km_tarkasteltava_verk!$C$2:$D$1804,2,FALSE)</f>
        <v>112</v>
      </c>
      <c r="AN570" s="148">
        <f t="shared" si="124"/>
        <v>0.16995447647951442</v>
      </c>
      <c r="AO570" s="178">
        <f>IF(E570=1,VLOOKUP(Työfile_2024!D570,'2015'!$F$12:$AC$1887,24,FALSE),"-")</f>
        <v>114</v>
      </c>
      <c r="AP570" s="52">
        <f>VLOOKUP(D570,Tarkasteltava_verkko_2024_harva!$E$2:$I$1804,5,FALSE)</f>
        <v>0</v>
      </c>
      <c r="AQ570" s="52">
        <f>VLOOKUP(D570,Tarkasteltava_verkko_2024_harva!$E$2:$I$1804,4,FALSE)</f>
        <v>0</v>
      </c>
      <c r="AR570" s="148">
        <v>0</v>
      </c>
      <c r="AS570" s="170" t="str">
        <f>IFERROR(VLOOKUP(C570,'2015'!$C$12:$AG$1887,30,FALSE),"-")</f>
        <v/>
      </c>
      <c r="AT570" s="148">
        <v>0</v>
      </c>
      <c r="AU570" s="170">
        <f>IFERROR(VLOOKUP(C570,'2015'!$C$12:$AG$1887,31,FALSE),"-")</f>
        <v>0</v>
      </c>
      <c r="AV570" s="106"/>
      <c r="AW570" s="63">
        <f>IFERROR(VLOOKUP(C570,Merkittävyysluokitus!$A$2:$J$1705,10,FALSE),"-")</f>
        <v>3</v>
      </c>
      <c r="AX570" s="175">
        <f>IFERROR(VLOOKUP(C570,Merkittävyysluokitus!$A$2:$J$1705,6,FALSE),"-")</f>
        <v>7.883514459665145</v>
      </c>
      <c r="AY570" s="175">
        <f>IFERROR(VLOOKUP(C570,Merkittävyysluokitus!$A$2:$J$1705,7,FALSE),"-")</f>
        <v>2.6786666666666665</v>
      </c>
      <c r="AZ570" s="175">
        <f>IFERROR(VLOOKUP(C570,Merkittävyysluokitus!$A$2:$J$1705,8,FALSE),"-")</f>
        <v>4.2048477929984784</v>
      </c>
      <c r="BA570" s="175">
        <f>IFERROR(VLOOKUP(C570,Merkittävyysluokitus!$A$2:$J$1705,9,FALSE),"-")</f>
        <v>1</v>
      </c>
      <c r="BB570" s="203"/>
      <c r="BC570" s="203" t="str">
        <f t="shared" si="125"/>
        <v/>
      </c>
      <c r="BD570" s="39" t="str">
        <f t="shared" si="128"/>
        <v>musta</v>
      </c>
      <c r="BE570" s="68" t="str">
        <f t="shared" si="120"/>
        <v>musta</v>
      </c>
      <c r="BF570" s="68" t="str">
        <f t="shared" si="121"/>
        <v>musta</v>
      </c>
      <c r="BG570" s="68" t="str">
        <f t="shared" si="122"/>
        <v>musta</v>
      </c>
      <c r="BH570" s="208" t="str">
        <f t="shared" si="123"/>
        <v>musta</v>
      </c>
      <c r="BI570" s="39"/>
      <c r="BJ570" s="39" t="str">
        <f>IF(F570="ei löydy","uusi tie",IF(E570=0,"tieosoite muuttunut",IF(E570=1,VLOOKUP(D570,'2015'!$F$12:$AL$1887,31,FALSE),"-")))</f>
        <v>punainen</v>
      </c>
      <c r="BK570" s="67" t="str">
        <f>IF(E570=1,VLOOKUP(D570,'2015'!$F$12:$AL$1887,32,FALSE),"-")</f>
        <v>punainen</v>
      </c>
      <c r="BL570" s="39" t="str">
        <f>IF(F570="ei löydy","uusi tie",IF(E570=0,"tieosoite muuttunut",IF(E570=1,VLOOKUP(D570,'2015'!$F$12:$AL$1887,33,FALSE),"-")))</f>
        <v>musta</v>
      </c>
      <c r="BM570" s="39"/>
      <c r="BN570" s="217" t="str">
        <f>VLOOKUP(D570,'2015'!$F$12:$AL$1887,33,FALSE)</f>
        <v>musta</v>
      </c>
      <c r="BO570" s="39"/>
      <c r="BP570" s="115" t="s">
        <v>10</v>
      </c>
      <c r="BQ570" s="30"/>
      <c r="BS570" s="5"/>
      <c r="BU570" s="37"/>
      <c r="BV570" s="30" t="s">
        <v>10</v>
      </c>
      <c r="BX570" t="str">
        <f>IF(E570=1,VLOOKUP(D570,'2015'!$F$12:$AX$1887,43,FALSE),"-")</f>
        <v>punainen</v>
      </c>
      <c r="BY570" t="str">
        <f>IF(E570=1,VLOOKUP(D570,'2015'!$F$12:$AX$1887,44,FALSE),"-")</f>
        <v>musta</v>
      </c>
      <c r="BZ570" t="str">
        <f>IF(E570=1,VLOOKUP(D570,'2015'!$F$12:$AX$1887,45,FALSE),"-")</f>
        <v>musta</v>
      </c>
      <c r="CA570" s="31">
        <f t="shared" si="129"/>
        <v>11</v>
      </c>
      <c r="CB570" s="31">
        <f t="shared" si="130"/>
        <v>10</v>
      </c>
      <c r="CC570" s="31">
        <f t="shared" si="131"/>
        <v>0</v>
      </c>
      <c r="CD570" s="31">
        <f t="shared" si="132"/>
        <v>1</v>
      </c>
      <c r="CE570" s="31">
        <f t="shared" si="133"/>
        <v>0</v>
      </c>
      <c r="CO570" s="2" t="s">
        <v>35</v>
      </c>
      <c r="CP570" s="2" t="s">
        <v>35</v>
      </c>
    </row>
    <row r="571" spans="1:94" ht="15.75" thickBot="1" x14ac:dyDescent="0.3">
      <c r="A571" s="50"/>
      <c r="B571" s="50"/>
      <c r="C571" s="50" t="str">
        <f t="shared" si="126"/>
        <v>1081_3_4268</v>
      </c>
      <c r="D571" s="51" t="str">
        <f t="shared" si="127"/>
        <v>1081_3</v>
      </c>
      <c r="E571" s="224">
        <f>IFERROR(VLOOKUP(C571,'2015'!$C$12:$D$1887,2,FALSE),0)</f>
        <v>1</v>
      </c>
      <c r="F571" s="51">
        <f>IFERROR(K571-IFERROR(VLOOKUP(D571,'2015'!$F$12:$I$1887,4,FALSE),"ei löydy"),"ei löydy")</f>
        <v>0</v>
      </c>
      <c r="G571" s="224">
        <f>IFERROR(VLOOKUP(Työfile_2024!C571,Liikennemalli!$D$6:$G$1921,4,FALSE),0)</f>
        <v>1</v>
      </c>
      <c r="H571" s="225">
        <f>K571-IFERROR(VLOOKUP(Työfile_2024!D571,Liikennemalli!$C$6:$H$1921,6,FALSE),"ei löydy")</f>
        <v>0</v>
      </c>
      <c r="I571" s="80">
        <v>1081</v>
      </c>
      <c r="J571" s="52">
        <v>3</v>
      </c>
      <c r="K571" s="52">
        <v>4268</v>
      </c>
      <c r="L571" s="53"/>
      <c r="M571" s="54"/>
      <c r="N571" s="54"/>
      <c r="O571" s="54"/>
      <c r="P571" s="54"/>
      <c r="Q571" s="55"/>
      <c r="R571" s="55"/>
      <c r="S571" s="55"/>
      <c r="T571" s="55"/>
      <c r="U571" s="52"/>
      <c r="V571" s="56">
        <v>659</v>
      </c>
      <c r="W571" s="56">
        <v>52</v>
      </c>
      <c r="X571" s="56">
        <v>612</v>
      </c>
      <c r="Y571" s="56">
        <f>VLOOKUP(D571,Liikennemalli24!$D$2:$F$1804,2,FALSE)</f>
        <v>68</v>
      </c>
      <c r="Z571" s="57">
        <f>VLOOKUP(D571,Liikennemalli24!$D$2:$F$1804,3,FALSE)</f>
        <v>0.33500000000000002</v>
      </c>
      <c r="AA571" s="178">
        <f>IF(G571=1,VLOOKUP(C571,Liikennemalli!$D$6:$H$1921,2,FALSE),"-")</f>
        <v>188</v>
      </c>
      <c r="AB571" s="197">
        <f>IF(G571=1,VLOOKUP(C571,Liikennemalli!$D$6:$H$1921,3,FALSE),"-")</f>
        <v>0.47715736040609102</v>
      </c>
      <c r="AC571" s="134">
        <f>IF(E571=1,VLOOKUP(Työfile_2024!D571,'2015'!$F$12:$X$1887,18,FALSE),"-")</f>
        <v>266</v>
      </c>
      <c r="AD571" s="127">
        <f>IF(E571=1,VLOOKUP(Työfile_2024!D571,'2015'!$F$12:$X$1887,19,FALSE),"-")</f>
        <v>0.78</v>
      </c>
      <c r="AI571" s="127">
        <f>IF(E571=1,VLOOKUP(Työfile_2024!D571,'2015'!$F$12:$AB$1887,20,FALSE),"-")</f>
        <v>0</v>
      </c>
      <c r="AJ571" s="127">
        <f>IF(E571=1,VLOOKUP(Työfile_2024!D571,'2015'!$F$12:$AB$1887,21,FALSE),"-")</f>
        <v>0</v>
      </c>
      <c r="AK571" s="127">
        <f>IF(E571=1,VLOOKUP(Työfile_2024!D571,'2015'!$F$12:$AB$1887,22,FALSE),"-")</f>
        <v>0</v>
      </c>
      <c r="AL571" s="127">
        <f>IF(E571=1,VLOOKUP(Työfile_2024!D571,'2015'!$F$12:$AB$1887,23,FALSE),"-")</f>
        <v>0</v>
      </c>
      <c r="AM571" s="56">
        <f>VLOOKUP(Työfile_2024!D571,Tmatkat_20km_tarkasteltava_verk!$C$2:$D$1804,2,FALSE)</f>
        <v>106</v>
      </c>
      <c r="AN571" s="148">
        <f t="shared" si="124"/>
        <v>0.16084977238239756</v>
      </c>
      <c r="AO571" s="178">
        <f>IF(E571=1,VLOOKUP(Työfile_2024!D571,'2015'!$F$12:$AC$1887,24,FALSE),"-")</f>
        <v>110</v>
      </c>
      <c r="AP571" s="52">
        <f>VLOOKUP(D571,Tarkasteltava_verkko_2024_harva!$E$2:$I$1804,5,FALSE)</f>
        <v>0</v>
      </c>
      <c r="AQ571" s="52">
        <f>VLOOKUP(D571,Tarkasteltava_verkko_2024_harva!$E$2:$I$1804,4,FALSE)</f>
        <v>0</v>
      </c>
      <c r="AR571" s="148">
        <v>0</v>
      </c>
      <c r="AS571" s="170" t="str">
        <f>IFERROR(VLOOKUP(C571,'2015'!$C$12:$AG$1887,30,FALSE),"-")</f>
        <v/>
      </c>
      <c r="AT571" s="148">
        <v>0</v>
      </c>
      <c r="AU571" s="170">
        <f>IFERROR(VLOOKUP(C571,'2015'!$C$12:$AG$1887,31,FALSE),"-")</f>
        <v>0</v>
      </c>
      <c r="AV571" s="106"/>
      <c r="AW571" s="63">
        <f>IFERROR(VLOOKUP(C571,Merkittävyysluokitus!$A$2:$J$1705,10,FALSE),"-")</f>
        <v>3</v>
      </c>
      <c r="AX571" s="175">
        <f>IFERROR(VLOOKUP(C571,Merkittävyysluokitus!$A$2:$J$1705,6,FALSE),"-")</f>
        <v>8.3947473363774741</v>
      </c>
      <c r="AY571" s="175">
        <f>IFERROR(VLOOKUP(C571,Merkittävyysluokitus!$A$2:$J$1705,7,FALSE),"-")</f>
        <v>2.7219999999999995</v>
      </c>
      <c r="AZ571" s="175">
        <f>IFERROR(VLOOKUP(C571,Merkittävyysluokitus!$A$2:$J$1705,8,FALSE),"-")</f>
        <v>4.1727473363774736</v>
      </c>
      <c r="BA571" s="175">
        <f>IFERROR(VLOOKUP(C571,Merkittävyysluokitus!$A$2:$J$1705,9,FALSE),"-")</f>
        <v>1.5</v>
      </c>
      <c r="BB571" s="203"/>
      <c r="BC571" s="203" t="str">
        <f t="shared" si="125"/>
        <v/>
      </c>
      <c r="BD571" s="39" t="str">
        <f t="shared" si="128"/>
        <v>musta</v>
      </c>
      <c r="BE571" s="68" t="str">
        <f t="shared" si="120"/>
        <v>musta</v>
      </c>
      <c r="BF571" s="68" t="str">
        <f t="shared" si="121"/>
        <v>musta</v>
      </c>
      <c r="BG571" s="68" t="str">
        <f t="shared" si="122"/>
        <v>musta</v>
      </c>
      <c r="BH571" s="208" t="str">
        <f t="shared" si="123"/>
        <v>musta</v>
      </c>
      <c r="BI571" s="39"/>
      <c r="BJ571" s="39" t="str">
        <f>IF(F571="ei löydy","uusi tie",IF(E571=0,"tieosoite muuttunut",IF(E571=1,VLOOKUP(D571,'2015'!$F$12:$AL$1887,31,FALSE),"-")))</f>
        <v>punainen</v>
      </c>
      <c r="BK571" s="67" t="str">
        <f>IF(E571=1,VLOOKUP(D571,'2015'!$F$12:$AL$1887,32,FALSE),"-")</f>
        <v>punainen</v>
      </c>
      <c r="BL571" s="39" t="str">
        <f>IF(F571="ei löydy","uusi tie",IF(E571=0,"tieosoite muuttunut",IF(E571=1,VLOOKUP(D571,'2015'!$F$12:$AL$1887,33,FALSE),"-")))</f>
        <v>musta</v>
      </c>
      <c r="BM571" s="39"/>
      <c r="BN571" s="217" t="str">
        <f>VLOOKUP(D571,'2015'!$F$12:$AL$1887,33,FALSE)</f>
        <v>musta</v>
      </c>
      <c r="BO571" s="39"/>
      <c r="BP571" s="115" t="s">
        <v>10</v>
      </c>
      <c r="BQ571" s="30"/>
      <c r="BS571" s="5"/>
      <c r="BU571" s="37"/>
      <c r="BV571" s="30" t="s">
        <v>10</v>
      </c>
      <c r="BX571" t="str">
        <f>IF(E571=1,VLOOKUP(D571,'2015'!$F$12:$AX$1887,43,FALSE),"-")</f>
        <v>punainen</v>
      </c>
      <c r="BY571" t="str">
        <f>IF(E571=1,VLOOKUP(D571,'2015'!$F$12:$AX$1887,44,FALSE),"-")</f>
        <v>musta</v>
      </c>
      <c r="BZ571" t="str">
        <f>IF(E571=1,VLOOKUP(D571,'2015'!$F$12:$AX$1887,45,FALSE),"-")</f>
        <v>musta</v>
      </c>
      <c r="CA571" s="31">
        <f t="shared" si="129"/>
        <v>11</v>
      </c>
      <c r="CB571" s="31">
        <f t="shared" si="130"/>
        <v>10</v>
      </c>
      <c r="CC571" s="31">
        <f t="shared" si="131"/>
        <v>0</v>
      </c>
      <c r="CD571" s="31">
        <f t="shared" si="132"/>
        <v>1</v>
      </c>
      <c r="CE571" s="31">
        <f t="shared" si="133"/>
        <v>0</v>
      </c>
      <c r="CO571" s="2" t="s">
        <v>35</v>
      </c>
      <c r="CP571" s="2" t="s">
        <v>35</v>
      </c>
    </row>
    <row r="572" spans="1:94" ht="15.75" thickBot="1" x14ac:dyDescent="0.3">
      <c r="A572" s="50"/>
      <c r="B572" s="50"/>
      <c r="C572" s="50" t="str">
        <f t="shared" si="126"/>
        <v>1081_4_4948</v>
      </c>
      <c r="D572" s="51" t="str">
        <f t="shared" si="127"/>
        <v>1081_4</v>
      </c>
      <c r="E572" s="224">
        <f>IFERROR(VLOOKUP(C572,'2015'!$C$12:$D$1887,2,FALSE),0)</f>
        <v>1</v>
      </c>
      <c r="F572" s="51">
        <f>IFERROR(K572-IFERROR(VLOOKUP(D572,'2015'!$F$12:$I$1887,4,FALSE),"ei löydy"),"ei löydy")</f>
        <v>0</v>
      </c>
      <c r="G572" s="224">
        <f>IFERROR(VLOOKUP(Työfile_2024!C572,Liikennemalli!$D$6:$G$1921,4,FALSE),0)</f>
        <v>1</v>
      </c>
      <c r="H572" s="225">
        <f>K572-IFERROR(VLOOKUP(Työfile_2024!D572,Liikennemalli!$C$6:$H$1921,6,FALSE),"ei löydy")</f>
        <v>0</v>
      </c>
      <c r="I572" s="80">
        <v>1081</v>
      </c>
      <c r="J572" s="52">
        <v>4</v>
      </c>
      <c r="K572" s="52">
        <v>4948</v>
      </c>
      <c r="L572" s="53"/>
      <c r="M572" s="54"/>
      <c r="N572" s="54"/>
      <c r="O572" s="54"/>
      <c r="P572" s="54"/>
      <c r="Q572" s="55"/>
      <c r="R572" s="55"/>
      <c r="S572" s="55"/>
      <c r="T572" s="55"/>
      <c r="U572" s="52"/>
      <c r="V572" s="56">
        <v>486.23362974939369</v>
      </c>
      <c r="W572" s="56">
        <v>24.661277283751012</v>
      </c>
      <c r="X572" s="56">
        <v>437.57558609539205</v>
      </c>
      <c r="Y572" s="56">
        <f>VLOOKUP(D572,Liikennemalli24!$D$2:$F$1804,2,FALSE)</f>
        <v>62</v>
      </c>
      <c r="Z572" s="57">
        <f>VLOOKUP(D572,Liikennemalli24!$D$2:$F$1804,3,FALSE)</f>
        <v>0.52100000000000002</v>
      </c>
      <c r="AA572" s="178">
        <f>IF(G572=1,VLOOKUP(C572,Liikennemalli!$D$6:$H$1921,2,FALSE),"-")</f>
        <v>115</v>
      </c>
      <c r="AB572" s="197">
        <f>IF(G572=1,VLOOKUP(C572,Liikennemalli!$D$6:$H$1921,3,FALSE),"-")</f>
        <v>0.50438596491228005</v>
      </c>
      <c r="AC572" s="134">
        <f>IF(E572=1,VLOOKUP(Työfile_2024!D572,'2015'!$F$12:$X$1887,18,FALSE),"-")</f>
        <v>121</v>
      </c>
      <c r="AD572" s="127">
        <f>IF(E572=1,VLOOKUP(Työfile_2024!D572,'2015'!$F$12:$X$1887,19,FALSE),"-")</f>
        <v>0.71</v>
      </c>
      <c r="AI572" s="127">
        <f>IF(E572=1,VLOOKUP(Työfile_2024!D572,'2015'!$F$12:$AB$1887,20,FALSE),"-")</f>
        <v>0</v>
      </c>
      <c r="AJ572" s="127">
        <f>IF(E572=1,VLOOKUP(Työfile_2024!D572,'2015'!$F$12:$AB$1887,21,FALSE),"-")</f>
        <v>0</v>
      </c>
      <c r="AK572" s="127">
        <f>IF(E572=1,VLOOKUP(Työfile_2024!D572,'2015'!$F$12:$AB$1887,22,FALSE),"-")</f>
        <v>0</v>
      </c>
      <c r="AL572" s="127">
        <f>IF(E572=1,VLOOKUP(Työfile_2024!D572,'2015'!$F$12:$AB$1887,23,FALSE),"-")</f>
        <v>0</v>
      </c>
      <c r="AM572" s="56">
        <f>VLOOKUP(Työfile_2024!D572,Tmatkat_20km_tarkasteltava_verk!$C$2:$D$1804,2,FALSE)</f>
        <v>48</v>
      </c>
      <c r="AN572" s="148">
        <f t="shared" si="124"/>
        <v>9.8717976427791204E-2</v>
      </c>
      <c r="AO572" s="178">
        <f>IF(E572=1,VLOOKUP(Työfile_2024!D572,'2015'!$F$12:$AC$1887,24,FALSE),"-")</f>
        <v>46</v>
      </c>
      <c r="AP572" s="52">
        <f>VLOOKUP(D572,Tarkasteltava_verkko_2024_harva!$E$2:$I$1804,5,FALSE)</f>
        <v>0</v>
      </c>
      <c r="AQ572" s="52">
        <f>VLOOKUP(D572,Tarkasteltava_verkko_2024_harva!$E$2:$I$1804,4,FALSE)</f>
        <v>0</v>
      </c>
      <c r="AR572" s="148">
        <v>0</v>
      </c>
      <c r="AS572" s="170" t="str">
        <f>IFERROR(VLOOKUP(C572,'2015'!$C$12:$AG$1887,30,FALSE),"-")</f>
        <v/>
      </c>
      <c r="AT572" s="148">
        <v>0</v>
      </c>
      <c r="AU572" s="170">
        <f>IFERROR(VLOOKUP(C572,'2015'!$C$12:$AG$1887,31,FALSE),"-")</f>
        <v>0</v>
      </c>
      <c r="AV572" s="106"/>
      <c r="AW572" s="63">
        <f>IFERROR(VLOOKUP(C572,Merkittävyysluokitus!$A$2:$J$1705,10,FALSE),"-")</f>
        <v>3</v>
      </c>
      <c r="AX572" s="175">
        <f>IFERROR(VLOOKUP(C572,Merkittävyysluokitus!$A$2:$J$1705,6,FALSE),"-")</f>
        <v>4.9484667279432113</v>
      </c>
      <c r="AY572" s="175">
        <f>IFERROR(VLOOKUP(C572,Merkittävyysluokitus!$A$2:$J$1705,7,FALSE),"-")</f>
        <v>1.9437008892481806</v>
      </c>
      <c r="AZ572" s="175">
        <f>IFERROR(VLOOKUP(C572,Merkittävyysluokitus!$A$2:$J$1705,8,FALSE),"-")</f>
        <v>2.0047658386950311</v>
      </c>
      <c r="BA572" s="175">
        <f>IFERROR(VLOOKUP(C572,Merkittävyysluokitus!$A$2:$J$1705,9,FALSE),"-")</f>
        <v>1</v>
      </c>
      <c r="BB572" s="203"/>
      <c r="BC572" s="203" t="str">
        <f t="shared" si="125"/>
        <v/>
      </c>
      <c r="BD572" s="39" t="str">
        <f t="shared" si="128"/>
        <v>musta</v>
      </c>
      <c r="BE572" s="68" t="str">
        <f t="shared" si="120"/>
        <v>musta</v>
      </c>
      <c r="BF572" s="68" t="str">
        <f t="shared" si="121"/>
        <v>musta</v>
      </c>
      <c r="BG572" s="68" t="str">
        <f t="shared" si="122"/>
        <v>musta</v>
      </c>
      <c r="BH572" s="208" t="str">
        <f t="shared" si="123"/>
        <v>musta</v>
      </c>
      <c r="BI572" s="39"/>
      <c r="BJ572" s="39" t="str">
        <f>IF(F572="ei löydy","uusi tie",IF(E572=0,"tieosoite muuttunut",IF(E572=1,VLOOKUP(D572,'2015'!$F$12:$AL$1887,31,FALSE),"-")))</f>
        <v>punainen</v>
      </c>
      <c r="BK572" s="67" t="str">
        <f>IF(E572=1,VLOOKUP(D572,'2015'!$F$12:$AL$1887,32,FALSE),"-")</f>
        <v>punainen</v>
      </c>
      <c r="BL572" s="39" t="str">
        <f>IF(F572="ei löydy","uusi tie",IF(E572=0,"tieosoite muuttunut",IF(E572=1,VLOOKUP(D572,'2015'!$F$12:$AL$1887,33,FALSE),"-")))</f>
        <v>musta</v>
      </c>
      <c r="BM572" s="39"/>
      <c r="BN572" s="217" t="str">
        <f>VLOOKUP(D572,'2015'!$F$12:$AL$1887,33,FALSE)</f>
        <v>musta</v>
      </c>
      <c r="BO572" s="39"/>
      <c r="BP572" s="115" t="s">
        <v>10</v>
      </c>
      <c r="BQ572" s="30"/>
      <c r="BS572" s="5"/>
      <c r="BU572" s="37"/>
      <c r="BV572" s="30" t="s">
        <v>10</v>
      </c>
      <c r="BX572" t="str">
        <f>IF(E572=1,VLOOKUP(D572,'2015'!$F$12:$AX$1887,43,FALSE),"-")</f>
        <v>musta</v>
      </c>
      <c r="BY572" t="str">
        <f>IF(E572=1,VLOOKUP(D572,'2015'!$F$12:$AX$1887,44,FALSE),"-")</f>
        <v>musta</v>
      </c>
      <c r="BZ572" t="str">
        <f>IF(E572=1,VLOOKUP(D572,'2015'!$F$12:$AX$1887,45,FALSE),"-")</f>
        <v>musta</v>
      </c>
      <c r="CA572" s="31">
        <f t="shared" si="129"/>
        <v>10</v>
      </c>
      <c r="CB572" s="31">
        <f t="shared" si="130"/>
        <v>10</v>
      </c>
      <c r="CC572" s="31">
        <f t="shared" si="131"/>
        <v>0</v>
      </c>
      <c r="CD572" s="31">
        <f t="shared" si="132"/>
        <v>0</v>
      </c>
      <c r="CE572" s="31">
        <f t="shared" si="133"/>
        <v>0</v>
      </c>
      <c r="CO572" s="2" t="s">
        <v>35</v>
      </c>
      <c r="CP572" s="2" t="s">
        <v>35</v>
      </c>
    </row>
    <row r="573" spans="1:94" ht="15.75" thickBot="1" x14ac:dyDescent="0.3">
      <c r="A573" s="50"/>
      <c r="B573" s="50"/>
      <c r="C573" s="50" t="str">
        <f t="shared" si="126"/>
        <v>1090_1_2794</v>
      </c>
      <c r="D573" s="51" t="str">
        <f t="shared" si="127"/>
        <v>1090_1</v>
      </c>
      <c r="E573" s="224">
        <f>IFERROR(VLOOKUP(C573,'2015'!$C$12:$D$1887,2,FALSE),0)</f>
        <v>1</v>
      </c>
      <c r="F573" s="51">
        <f>IFERROR(K573-IFERROR(VLOOKUP(D573,'2015'!$F$12:$I$1887,4,FALSE),"ei löydy"),"ei löydy")</f>
        <v>0</v>
      </c>
      <c r="G573" s="224">
        <f>IFERROR(VLOOKUP(Työfile_2024!C573,Liikennemalli!$D$6:$G$1921,4,FALSE),0)</f>
        <v>1</v>
      </c>
      <c r="H573" s="225">
        <f>K573-IFERROR(VLOOKUP(Työfile_2024!D573,Liikennemalli!$C$6:$H$1921,6,FALSE),"ei löydy")</f>
        <v>0</v>
      </c>
      <c r="I573" s="80">
        <v>1090</v>
      </c>
      <c r="J573" s="52">
        <v>1</v>
      </c>
      <c r="K573" s="52">
        <v>2794</v>
      </c>
      <c r="L573" s="53"/>
      <c r="M573" s="54"/>
      <c r="N573" s="54"/>
      <c r="O573" s="54"/>
      <c r="P573" s="54"/>
      <c r="Q573" s="55"/>
      <c r="R573" s="55"/>
      <c r="S573" s="55"/>
      <c r="T573" s="55"/>
      <c r="U573" s="52"/>
      <c r="V573" s="56">
        <v>581</v>
      </c>
      <c r="W573" s="56">
        <v>21</v>
      </c>
      <c r="X573" s="56">
        <v>630</v>
      </c>
      <c r="Y573" s="56">
        <f>VLOOKUP(D573,Liikennemalli24!$D$2:$F$1804,2,FALSE)</f>
        <v>174</v>
      </c>
      <c r="Z573" s="57">
        <f>VLOOKUP(D573,Liikennemalli24!$D$2:$F$1804,3,FALSE)</f>
        <v>0.19500000000000001</v>
      </c>
      <c r="AA573" s="178">
        <f>IF(G573=1,VLOOKUP(C573,Liikennemalli!$D$6:$H$1921,2,FALSE),"-")</f>
        <v>236</v>
      </c>
      <c r="AB573" s="197">
        <f>IF(G573=1,VLOOKUP(C573,Liikennemalli!$D$6:$H$1921,3,FALSE),"-")</f>
        <v>0.44952380952380899</v>
      </c>
      <c r="AC573" s="134">
        <f>IF(E573=1,VLOOKUP(Työfile_2024!D573,'2015'!$F$12:$X$1887,18,FALSE),"-")</f>
        <v>354</v>
      </c>
      <c r="AD573" s="127">
        <f>IF(E573=1,VLOOKUP(Työfile_2024!D573,'2015'!$F$12:$X$1887,19,FALSE),"-")</f>
        <v>0.56000000000000005</v>
      </c>
      <c r="AI573" s="127">
        <f>IF(E573=1,VLOOKUP(Työfile_2024!D573,'2015'!$F$12:$AB$1887,20,FALSE),"-")</f>
        <v>0</v>
      </c>
      <c r="AJ573" s="127">
        <f>IF(E573=1,VLOOKUP(Työfile_2024!D573,'2015'!$F$12:$AB$1887,21,FALSE),"-")</f>
        <v>0</v>
      </c>
      <c r="AK573" s="127">
        <f>IF(E573=1,VLOOKUP(Työfile_2024!D573,'2015'!$F$12:$AB$1887,22,FALSE),"-")</f>
        <v>0</v>
      </c>
      <c r="AL573" s="127">
        <f>IF(E573=1,VLOOKUP(Työfile_2024!D573,'2015'!$F$12:$AB$1887,23,FALSE),"-")</f>
        <v>0</v>
      </c>
      <c r="AM573" s="56">
        <f>VLOOKUP(Työfile_2024!D573,Tmatkat_20km_tarkasteltava_verk!$C$2:$D$1804,2,FALSE)</f>
        <v>121</v>
      </c>
      <c r="AN573" s="148">
        <f t="shared" si="124"/>
        <v>0.20826161790017211</v>
      </c>
      <c r="AO573" s="178">
        <f>IF(E573=1,VLOOKUP(Työfile_2024!D573,'2015'!$F$12:$AC$1887,24,FALSE),"-")</f>
        <v>12</v>
      </c>
      <c r="AP573" s="52">
        <f>VLOOKUP(D573,Tarkasteltava_verkko_2024_harva!$E$2:$I$1804,5,FALSE)</f>
        <v>0</v>
      </c>
      <c r="AQ573" s="52">
        <f>VLOOKUP(D573,Tarkasteltava_verkko_2024_harva!$E$2:$I$1804,4,FALSE)</f>
        <v>0</v>
      </c>
      <c r="AR573" s="148">
        <v>4.4380816034359338E-2</v>
      </c>
      <c r="AS573" s="170" t="str">
        <f>IFERROR(VLOOKUP(C573,'2015'!$C$12:$AG$1887,30,FALSE),"-")</f>
        <v/>
      </c>
      <c r="AT573" s="148">
        <v>0.2054402290622763</v>
      </c>
      <c r="AU573" s="170">
        <f>IFERROR(VLOOKUP(C573,'2015'!$C$12:$AG$1887,31,FALSE),"-")</f>
        <v>0</v>
      </c>
      <c r="AV573" s="106"/>
      <c r="AW573" s="63">
        <f>IFERROR(VLOOKUP(C573,Merkittävyysluokitus!$A$2:$J$1705,10,FALSE),"-")</f>
        <v>3</v>
      </c>
      <c r="AX573" s="175">
        <f>IFERROR(VLOOKUP(C573,Merkittävyysluokitus!$A$2:$J$1705,6,FALSE),"-")</f>
        <v>5.5188980213089796</v>
      </c>
      <c r="AY573" s="175">
        <f>IFERROR(VLOOKUP(C573,Merkittävyysluokitus!$A$2:$J$1705,7,FALSE),"-")</f>
        <v>2.5063333333333331</v>
      </c>
      <c r="AZ573" s="175">
        <f>IFERROR(VLOOKUP(C573,Merkittävyysluokitus!$A$2:$J$1705,8,FALSE),"-")</f>
        <v>2.1792313546423134</v>
      </c>
      <c r="BA573" s="175">
        <f>IFERROR(VLOOKUP(C573,Merkittävyysluokitus!$A$2:$J$1705,9,FALSE),"-")</f>
        <v>0.83333333333333326</v>
      </c>
      <c r="BB573" s="203"/>
      <c r="BC573" s="203" t="str">
        <f t="shared" si="125"/>
        <v/>
      </c>
      <c r="BD573" s="39" t="str">
        <f t="shared" si="128"/>
        <v>musta</v>
      </c>
      <c r="BE573" s="68" t="str">
        <f t="shared" si="120"/>
        <v>musta</v>
      </c>
      <c r="BF573" s="68" t="str">
        <f t="shared" si="121"/>
        <v>musta</v>
      </c>
      <c r="BG573" s="68" t="str">
        <f t="shared" si="122"/>
        <v>musta</v>
      </c>
      <c r="BH573" s="208" t="str">
        <f t="shared" si="123"/>
        <v>musta</v>
      </c>
      <c r="BI573" s="39"/>
      <c r="BJ573" s="39" t="str">
        <f>IF(F573="ei löydy","uusi tie",IF(E573=0,"tieosoite muuttunut",IF(E573=1,VLOOKUP(D573,'2015'!$F$12:$AL$1887,31,FALSE),"-")))</f>
        <v>punainen</v>
      </c>
      <c r="BK573" s="67" t="str">
        <f>IF(E573=1,VLOOKUP(D573,'2015'!$F$12:$AL$1887,32,FALSE),"-")</f>
        <v>musta</v>
      </c>
      <c r="BL573" s="39" t="str">
        <f>IF(F573="ei löydy","uusi tie",IF(E573=0,"tieosoite muuttunut",IF(E573=1,VLOOKUP(D573,'2015'!$F$12:$AL$1887,33,FALSE),"-")))</f>
        <v>musta</v>
      </c>
      <c r="BM573" s="39"/>
      <c r="BN573" s="217" t="str">
        <f>VLOOKUP(D573,'2015'!$F$12:$AL$1887,33,FALSE)</f>
        <v>musta</v>
      </c>
      <c r="BO573" s="39"/>
      <c r="BP573" s="115" t="s">
        <v>10</v>
      </c>
      <c r="BQ573" s="30"/>
      <c r="BS573" s="5"/>
      <c r="BU573" s="37"/>
      <c r="BV573" s="30" t="s">
        <v>10</v>
      </c>
      <c r="BX573" t="str">
        <f>IF(E573=1,VLOOKUP(D573,'2015'!$F$12:$AX$1887,43,FALSE),"-")</f>
        <v>musta</v>
      </c>
      <c r="BY573" t="str">
        <f>IF(E573=1,VLOOKUP(D573,'2015'!$F$12:$AX$1887,44,FALSE),"-")</f>
        <v>musta</v>
      </c>
      <c r="BZ573" t="str">
        <f>IF(E573=1,VLOOKUP(D573,'2015'!$F$12:$AX$1887,45,FALSE),"-")</f>
        <v>musta</v>
      </c>
      <c r="CA573" s="31">
        <f t="shared" si="129"/>
        <v>2</v>
      </c>
      <c r="CB573" s="31">
        <f t="shared" si="130"/>
        <v>1</v>
      </c>
      <c r="CC573" s="31">
        <f t="shared" si="131"/>
        <v>0</v>
      </c>
      <c r="CD573" s="31">
        <f t="shared" si="132"/>
        <v>1</v>
      </c>
      <c r="CE573" s="31">
        <f t="shared" si="133"/>
        <v>0</v>
      </c>
      <c r="CO573" s="2" t="s">
        <v>35</v>
      </c>
      <c r="CP573" s="2" t="s">
        <v>35</v>
      </c>
    </row>
    <row r="574" spans="1:94" ht="15.75" thickBot="1" x14ac:dyDescent="0.3">
      <c r="A574" s="50"/>
      <c r="B574" s="50"/>
      <c r="C574" s="50" t="str">
        <f t="shared" si="126"/>
        <v>1090_2_4004</v>
      </c>
      <c r="D574" s="51" t="str">
        <f t="shared" si="127"/>
        <v>1090_2</v>
      </c>
      <c r="E574" s="224">
        <f>IFERROR(VLOOKUP(C574,'2015'!$C$12:$D$1887,2,FALSE),0)</f>
        <v>1</v>
      </c>
      <c r="F574" s="51">
        <f>IFERROR(K574-IFERROR(VLOOKUP(D574,'2015'!$F$12:$I$1887,4,FALSE),"ei löydy"),"ei löydy")</f>
        <v>0</v>
      </c>
      <c r="G574" s="224">
        <f>IFERROR(VLOOKUP(Työfile_2024!C574,Liikennemalli!$D$6:$G$1921,4,FALSE),0)</f>
        <v>1</v>
      </c>
      <c r="H574" s="225">
        <f>K574-IFERROR(VLOOKUP(Työfile_2024!D574,Liikennemalli!$C$6:$H$1921,6,FALSE),"ei löydy")</f>
        <v>0</v>
      </c>
      <c r="I574" s="80">
        <v>1090</v>
      </c>
      <c r="J574" s="52">
        <v>2</v>
      </c>
      <c r="K574" s="52">
        <v>4004</v>
      </c>
      <c r="L574" s="53"/>
      <c r="M574" s="54"/>
      <c r="N574" s="54"/>
      <c r="O574" s="54"/>
      <c r="P574" s="54"/>
      <c r="Q574" s="55"/>
      <c r="R574" s="55"/>
      <c r="S574" s="55"/>
      <c r="T574" s="55"/>
      <c r="U574" s="52"/>
      <c r="V574" s="56">
        <v>629</v>
      </c>
      <c r="W574" s="56">
        <v>23</v>
      </c>
      <c r="X574" s="56">
        <v>691</v>
      </c>
      <c r="Y574" s="56">
        <f>VLOOKUP(D574,Liikennemalli24!$D$2:$F$1804,2,FALSE)</f>
        <v>66</v>
      </c>
      <c r="Z574" s="57">
        <f>VLOOKUP(D574,Liikennemalli24!$D$2:$F$1804,3,FALSE)</f>
        <v>0.13700000000000001</v>
      </c>
      <c r="AA574" s="178">
        <f>IF(G574=1,VLOOKUP(C574,Liikennemalli!$D$6:$H$1921,2,FALSE),"-")</f>
        <v>426.33907942736499</v>
      </c>
      <c r="AB574" s="197">
        <f>IF(G574=1,VLOOKUP(C574,Liikennemalli!$D$6:$H$1921,3,FALSE),"-")</f>
        <v>0.54327483768520102</v>
      </c>
      <c r="AC574" s="134">
        <f>IF(E574=1,VLOOKUP(Työfile_2024!D574,'2015'!$F$12:$X$1887,18,FALSE),"-")</f>
        <v>392</v>
      </c>
      <c r="AD574" s="127">
        <f>IF(E574=1,VLOOKUP(Työfile_2024!D574,'2015'!$F$12:$X$1887,19,FALSE),"-")</f>
        <v>0.56999999999999995</v>
      </c>
      <c r="AI574" s="127">
        <f>IF(E574=1,VLOOKUP(Työfile_2024!D574,'2015'!$F$12:$AB$1887,20,FALSE),"-")</f>
        <v>0</v>
      </c>
      <c r="AJ574" s="127">
        <f>IF(E574=1,VLOOKUP(Työfile_2024!D574,'2015'!$F$12:$AB$1887,21,FALSE),"-")</f>
        <v>0</v>
      </c>
      <c r="AK574" s="127">
        <f>IF(E574=1,VLOOKUP(Työfile_2024!D574,'2015'!$F$12:$AB$1887,22,FALSE),"-")</f>
        <v>0</v>
      </c>
      <c r="AL574" s="127">
        <f>IF(E574=1,VLOOKUP(Työfile_2024!D574,'2015'!$F$12:$AB$1887,23,FALSE),"-")</f>
        <v>0</v>
      </c>
      <c r="AM574" s="56">
        <f>VLOOKUP(Työfile_2024!D574,Tmatkat_20km_tarkasteltava_verk!$C$2:$D$1804,2,FALSE)</f>
        <v>151</v>
      </c>
      <c r="AN574" s="148">
        <f t="shared" si="124"/>
        <v>0.24006359300476948</v>
      </c>
      <c r="AO574" s="178">
        <f>IF(E574=1,VLOOKUP(Työfile_2024!D574,'2015'!$F$12:$AC$1887,24,FALSE),"-")</f>
        <v>13</v>
      </c>
      <c r="AP574" s="52">
        <f>VLOOKUP(D574,Tarkasteltava_verkko_2024_harva!$E$2:$I$1804,5,FALSE)</f>
        <v>0</v>
      </c>
      <c r="AQ574" s="52">
        <f>VLOOKUP(D574,Tarkasteltava_verkko_2024_harva!$E$2:$I$1804,4,FALSE)</f>
        <v>0</v>
      </c>
      <c r="AR574" s="148">
        <v>0</v>
      </c>
      <c r="AS574" s="170" t="str">
        <f>IFERROR(VLOOKUP(C574,'2015'!$C$12:$AG$1887,30,FALSE),"-")</f>
        <v/>
      </c>
      <c r="AT574" s="148">
        <v>0</v>
      </c>
      <c r="AU574" s="170">
        <f>IFERROR(VLOOKUP(C574,'2015'!$C$12:$AG$1887,31,FALSE),"-")</f>
        <v>0</v>
      </c>
      <c r="AV574" s="106"/>
      <c r="AW574" s="63">
        <f>IFERROR(VLOOKUP(C574,Merkittävyysluokitus!$A$2:$J$1705,10,FALSE),"-")</f>
        <v>3</v>
      </c>
      <c r="AX574" s="175">
        <f>IFERROR(VLOOKUP(C574,Merkittävyysluokitus!$A$2:$J$1705,6,FALSE),"-")</f>
        <v>5.8970076103500757</v>
      </c>
      <c r="AY574" s="175">
        <f>IFERROR(VLOOKUP(C574,Merkittävyysluokitus!$A$2:$J$1705,7,FALSE),"-")</f>
        <v>2.7736666666666663</v>
      </c>
      <c r="AZ574" s="175">
        <f>IFERROR(VLOOKUP(C574,Merkittävyysluokitus!$A$2:$J$1705,8,FALSE),"-")</f>
        <v>2.2900076103500759</v>
      </c>
      <c r="BA574" s="175">
        <f>IFERROR(VLOOKUP(C574,Merkittävyysluokitus!$A$2:$J$1705,9,FALSE),"-")</f>
        <v>0.83333333333333326</v>
      </c>
      <c r="BB574" s="203"/>
      <c r="BC574" s="203" t="str">
        <f t="shared" si="125"/>
        <v/>
      </c>
      <c r="BD574" s="39" t="str">
        <f t="shared" si="128"/>
        <v>musta</v>
      </c>
      <c r="BE574" s="68" t="str">
        <f t="shared" si="120"/>
        <v>musta</v>
      </c>
      <c r="BF574" s="68" t="str">
        <f t="shared" si="121"/>
        <v>musta</v>
      </c>
      <c r="BG574" s="68" t="str">
        <f t="shared" si="122"/>
        <v>musta</v>
      </c>
      <c r="BH574" s="208" t="str">
        <f t="shared" si="123"/>
        <v>musta</v>
      </c>
      <c r="BI574" s="39"/>
      <c r="BJ574" s="39" t="str">
        <f>IF(F574="ei löydy","uusi tie",IF(E574=0,"tieosoite muuttunut",IF(E574=1,VLOOKUP(D574,'2015'!$F$12:$AL$1887,31,FALSE),"-")))</f>
        <v>punainen</v>
      </c>
      <c r="BK574" s="67" t="str">
        <f>IF(E574=1,VLOOKUP(D574,'2015'!$F$12:$AL$1887,32,FALSE),"-")</f>
        <v>musta</v>
      </c>
      <c r="BL574" s="39" t="str">
        <f>IF(F574="ei löydy","uusi tie",IF(E574=0,"tieosoite muuttunut",IF(E574=1,VLOOKUP(D574,'2015'!$F$12:$AL$1887,33,FALSE),"-")))</f>
        <v>musta</v>
      </c>
      <c r="BM574" s="39"/>
      <c r="BN574" s="217" t="str">
        <f>VLOOKUP(D574,'2015'!$F$12:$AL$1887,33,FALSE)</f>
        <v>musta</v>
      </c>
      <c r="BO574" s="39"/>
      <c r="BP574" s="115" t="s">
        <v>10</v>
      </c>
      <c r="BQ574" s="30"/>
      <c r="BS574" s="5"/>
      <c r="BU574" s="37"/>
      <c r="BV574" s="30" t="s">
        <v>10</v>
      </c>
      <c r="BX574" t="str">
        <f>IF(E574=1,VLOOKUP(D574,'2015'!$F$12:$AX$1887,43,FALSE),"-")</f>
        <v>musta</v>
      </c>
      <c r="BY574" t="str">
        <f>IF(E574=1,VLOOKUP(D574,'2015'!$F$12:$AX$1887,44,FALSE),"-")</f>
        <v>musta</v>
      </c>
      <c r="BZ574" t="str">
        <f>IF(E574=1,VLOOKUP(D574,'2015'!$F$12:$AX$1887,45,FALSE),"-")</f>
        <v>musta</v>
      </c>
      <c r="CA574" s="31">
        <f t="shared" si="129"/>
        <v>2</v>
      </c>
      <c r="CB574" s="31">
        <f t="shared" si="130"/>
        <v>1</v>
      </c>
      <c r="CC574" s="31">
        <f t="shared" si="131"/>
        <v>0</v>
      </c>
      <c r="CD574" s="31">
        <f t="shared" si="132"/>
        <v>1</v>
      </c>
      <c r="CE574" s="31">
        <f t="shared" si="133"/>
        <v>0</v>
      </c>
      <c r="CO574" s="2" t="s">
        <v>35</v>
      </c>
      <c r="CP574" s="2" t="s">
        <v>35</v>
      </c>
    </row>
    <row r="575" spans="1:94" ht="15.75" thickBot="1" x14ac:dyDescent="0.3">
      <c r="A575" s="50"/>
      <c r="B575" s="50"/>
      <c r="C575" s="50" t="str">
        <f t="shared" si="126"/>
        <v>1090_3_6006</v>
      </c>
      <c r="D575" s="51" t="str">
        <f t="shared" si="127"/>
        <v>1090_3</v>
      </c>
      <c r="E575" s="224">
        <f>IFERROR(VLOOKUP(C575,'2015'!$C$12:$D$1887,2,FALSE),0)</f>
        <v>1</v>
      </c>
      <c r="F575" s="51">
        <f>IFERROR(K575-IFERROR(VLOOKUP(D575,'2015'!$F$12:$I$1887,4,FALSE),"ei löydy"),"ei löydy")</f>
        <v>0</v>
      </c>
      <c r="G575" s="224">
        <f>IFERROR(VLOOKUP(Työfile_2024!C575,Liikennemalli!$D$6:$G$1921,4,FALSE),0)</f>
        <v>1</v>
      </c>
      <c r="H575" s="225">
        <f>K575-IFERROR(VLOOKUP(Työfile_2024!D575,Liikennemalli!$C$6:$H$1921,6,FALSE),"ei löydy")</f>
        <v>0</v>
      </c>
      <c r="I575" s="80">
        <v>1090</v>
      </c>
      <c r="J575" s="52">
        <v>3</v>
      </c>
      <c r="K575" s="52">
        <v>6006</v>
      </c>
      <c r="L575" s="53"/>
      <c r="M575" s="54"/>
      <c r="N575" s="54"/>
      <c r="O575" s="54"/>
      <c r="P575" s="54"/>
      <c r="Q575" s="55"/>
      <c r="R575" s="55"/>
      <c r="S575" s="55"/>
      <c r="T575" s="55"/>
      <c r="U575" s="52"/>
      <c r="V575" s="56">
        <v>1366</v>
      </c>
      <c r="W575" s="56">
        <v>48</v>
      </c>
      <c r="X575" s="56">
        <v>1493</v>
      </c>
      <c r="Y575" s="56">
        <f>VLOOKUP(D575,Liikennemalli24!$D$2:$F$1804,2,FALSE)</f>
        <v>108</v>
      </c>
      <c r="Z575" s="57">
        <f>VLOOKUP(D575,Liikennemalli24!$D$2:$F$1804,3,FALSE)</f>
        <v>0.13700000000000001</v>
      </c>
      <c r="AA575" s="178">
        <f>IF(G575=1,VLOOKUP(C575,Liikennemalli!$D$6:$H$1921,2,FALSE),"-")</f>
        <v>1044.52403930481</v>
      </c>
      <c r="AB575" s="197">
        <f>IF(G575=1,VLOOKUP(C575,Liikennemalli!$D$6:$H$1921,3,FALSE),"-")</f>
        <v>0.61185132510198004</v>
      </c>
      <c r="AC575" s="134">
        <f>IF(E575=1,VLOOKUP(Työfile_2024!D575,'2015'!$F$12:$X$1887,18,FALSE),"-")</f>
        <v>1253</v>
      </c>
      <c r="AD575" s="127">
        <f>IF(E575=1,VLOOKUP(Työfile_2024!D575,'2015'!$F$12:$X$1887,19,FALSE),"-")</f>
        <v>0.69</v>
      </c>
      <c r="AI575" s="127">
        <f>IF(E575=1,VLOOKUP(Työfile_2024!D575,'2015'!$F$12:$AB$1887,20,FALSE),"-")</f>
        <v>0</v>
      </c>
      <c r="AJ575" s="127">
        <f>IF(E575=1,VLOOKUP(Työfile_2024!D575,'2015'!$F$12:$AB$1887,21,FALSE),"-")</f>
        <v>0</v>
      </c>
      <c r="AK575" s="127">
        <f>IF(E575=1,VLOOKUP(Työfile_2024!D575,'2015'!$F$12:$AB$1887,22,FALSE),"-")</f>
        <v>0</v>
      </c>
      <c r="AL575" s="127">
        <f>IF(E575=1,VLOOKUP(Työfile_2024!D575,'2015'!$F$12:$AB$1887,23,FALSE),"-")</f>
        <v>0</v>
      </c>
      <c r="AM575" s="56">
        <f>VLOOKUP(Työfile_2024!D575,Tmatkat_20km_tarkasteltava_verk!$C$2:$D$1804,2,FALSE)</f>
        <v>338</v>
      </c>
      <c r="AN575" s="148">
        <f t="shared" si="124"/>
        <v>0.24743777452415813</v>
      </c>
      <c r="AO575" s="178">
        <f>IF(E575=1,VLOOKUP(Työfile_2024!D575,'2015'!$F$12:$AC$1887,24,FALSE),"-")</f>
        <v>71</v>
      </c>
      <c r="AP575" s="52">
        <f>VLOOKUP(D575,Tarkasteltava_verkko_2024_harva!$E$2:$I$1804,5,FALSE)</f>
        <v>0</v>
      </c>
      <c r="AQ575" s="52">
        <f>VLOOKUP(D575,Tarkasteltava_verkko_2024_harva!$E$2:$I$1804,4,FALSE)</f>
        <v>0</v>
      </c>
      <c r="AR575" s="148">
        <v>0</v>
      </c>
      <c r="AS575" s="170" t="str">
        <f>IFERROR(VLOOKUP(C575,'2015'!$C$12:$AG$1887,30,FALSE),"-")</f>
        <v/>
      </c>
      <c r="AT575" s="148">
        <v>9.5571095571095568E-2</v>
      </c>
      <c r="AU575" s="170">
        <f>IFERROR(VLOOKUP(C575,'2015'!$C$12:$AG$1887,31,FALSE),"-")</f>
        <v>0</v>
      </c>
      <c r="AV575" s="106"/>
      <c r="AW575" s="63">
        <f>IFERROR(VLOOKUP(C575,Merkittävyysluokitus!$A$2:$J$1705,10,FALSE),"-")</f>
        <v>3</v>
      </c>
      <c r="AX575" s="175">
        <f>IFERROR(VLOOKUP(C575,Merkittävyysluokitus!$A$2:$J$1705,6,FALSE),"-")</f>
        <v>8.4050570776255693</v>
      </c>
      <c r="AY575" s="175">
        <f>IFERROR(VLOOKUP(C575,Merkittävyysluokitus!$A$2:$J$1705,7,FALSE),"-")</f>
        <v>4.2249999999999996</v>
      </c>
      <c r="AZ575" s="175">
        <f>IFERROR(VLOOKUP(C575,Merkittävyysluokitus!$A$2:$J$1705,8,FALSE),"-")</f>
        <v>3.013390410958904</v>
      </c>
      <c r="BA575" s="175">
        <f>IFERROR(VLOOKUP(C575,Merkittävyysluokitus!$A$2:$J$1705,9,FALSE),"-")</f>
        <v>1.1666666666666665</v>
      </c>
      <c r="BB575" s="203"/>
      <c r="BC575" s="203" t="str">
        <f t="shared" si="125"/>
        <v/>
      </c>
      <c r="BD575" s="39" t="str">
        <f t="shared" si="128"/>
        <v>musta</v>
      </c>
      <c r="BE575" s="68" t="str">
        <f t="shared" si="120"/>
        <v>musta</v>
      </c>
      <c r="BF575" s="68" t="str">
        <f t="shared" si="121"/>
        <v>musta</v>
      </c>
      <c r="BG575" s="68" t="str">
        <f t="shared" si="122"/>
        <v>musta</v>
      </c>
      <c r="BH575" s="208" t="str">
        <f t="shared" si="123"/>
        <v>musta</v>
      </c>
      <c r="BI575" s="39"/>
      <c r="BJ575" s="39" t="str">
        <f>IF(F575="ei löydy","uusi tie",IF(E575=0,"tieosoite muuttunut",IF(E575=1,VLOOKUP(D575,'2015'!$F$12:$AL$1887,31,FALSE),"-")))</f>
        <v>punainen</v>
      </c>
      <c r="BK575" s="67" t="str">
        <f>IF(E575=1,VLOOKUP(D575,'2015'!$F$12:$AL$1887,32,FALSE),"-")</f>
        <v>musta</v>
      </c>
      <c r="BL575" s="39" t="str">
        <f>IF(F575="ei löydy","uusi tie",IF(E575=0,"tieosoite muuttunut",IF(E575=1,VLOOKUP(D575,'2015'!$F$12:$AL$1887,33,FALSE),"-")))</f>
        <v>musta</v>
      </c>
      <c r="BM575" s="39"/>
      <c r="BN575" s="217" t="str">
        <f>VLOOKUP(D575,'2015'!$F$12:$AL$1887,33,FALSE)</f>
        <v>musta</v>
      </c>
      <c r="BO575" s="39"/>
      <c r="BP575" s="115" t="s">
        <v>10</v>
      </c>
      <c r="BQ575" s="30"/>
      <c r="BS575" s="5"/>
      <c r="BU575" s="37"/>
      <c r="BV575" s="30" t="s">
        <v>10</v>
      </c>
      <c r="BX575" t="str">
        <f>IF(E575=1,VLOOKUP(D575,'2015'!$F$12:$AX$1887,43,FALSE),"-")</f>
        <v>punainen</v>
      </c>
      <c r="BY575" t="str">
        <f>IF(E575=1,VLOOKUP(D575,'2015'!$F$12:$AX$1887,44,FALSE),"-")</f>
        <v>musta</v>
      </c>
      <c r="BZ575" t="str">
        <f>IF(E575=1,VLOOKUP(D575,'2015'!$F$12:$AX$1887,45,FALSE),"-")</f>
        <v>musta</v>
      </c>
      <c r="CA575" s="31">
        <f t="shared" si="129"/>
        <v>12</v>
      </c>
      <c r="CB575" s="31">
        <f t="shared" si="130"/>
        <v>10</v>
      </c>
      <c r="CC575" s="31">
        <f t="shared" si="131"/>
        <v>1</v>
      </c>
      <c r="CD575" s="31">
        <f t="shared" si="132"/>
        <v>1</v>
      </c>
      <c r="CE575" s="31">
        <f t="shared" si="133"/>
        <v>0</v>
      </c>
      <c r="CO575" s="2" t="s">
        <v>35</v>
      </c>
      <c r="CP575" s="2" t="s">
        <v>35</v>
      </c>
    </row>
    <row r="576" spans="1:94" ht="15.75" thickBot="1" x14ac:dyDescent="0.3">
      <c r="A576" s="50"/>
      <c r="B576" s="50"/>
      <c r="C576" s="50" t="str">
        <f t="shared" si="126"/>
        <v>1090_4_4480</v>
      </c>
      <c r="D576" s="51" t="str">
        <f t="shared" si="127"/>
        <v>1090_4</v>
      </c>
      <c r="E576" s="224">
        <f>IFERROR(VLOOKUP(C576,'2015'!$C$12:$D$1887,2,FALSE),0)</f>
        <v>1</v>
      </c>
      <c r="F576" s="51">
        <f>IFERROR(K576-IFERROR(VLOOKUP(D576,'2015'!$F$12:$I$1887,4,FALSE),"ei löydy"),"ei löydy")</f>
        <v>0</v>
      </c>
      <c r="G576" s="224">
        <f>IFERROR(VLOOKUP(Työfile_2024!C576,Liikennemalli!$D$6:$G$1921,4,FALSE),0)</f>
        <v>1</v>
      </c>
      <c r="H576" s="225">
        <f>K576-IFERROR(VLOOKUP(Työfile_2024!D576,Liikennemalli!$C$6:$H$1921,6,FALSE),"ei löydy")</f>
        <v>0</v>
      </c>
      <c r="I576" s="80">
        <v>1090</v>
      </c>
      <c r="J576" s="52">
        <v>4</v>
      </c>
      <c r="K576" s="52">
        <v>4480</v>
      </c>
      <c r="L576" s="53"/>
      <c r="M576" s="54"/>
      <c r="N576" s="54"/>
      <c r="O576" s="54"/>
      <c r="P576" s="54"/>
      <c r="Q576" s="55"/>
      <c r="R576" s="55"/>
      <c r="S576" s="55"/>
      <c r="T576" s="55"/>
      <c r="U576" s="52"/>
      <c r="V576" s="56">
        <v>2437</v>
      </c>
      <c r="W576" s="56">
        <v>73</v>
      </c>
      <c r="X576" s="56">
        <v>2644</v>
      </c>
      <c r="Y576" s="56">
        <f>VLOOKUP(D576,Liikennemalli24!$D$2:$F$1804,2,FALSE)</f>
        <v>213</v>
      </c>
      <c r="Z576" s="57">
        <f>VLOOKUP(D576,Liikennemalli24!$D$2:$F$1804,3,FALSE)</f>
        <v>0.16900000000000001</v>
      </c>
      <c r="AA576" s="178">
        <f>IF(G576=1,VLOOKUP(C576,Liikennemalli!$D$6:$H$1921,2,FALSE),"-")</f>
        <v>1264.1968599785901</v>
      </c>
      <c r="AB576" s="197">
        <f>IF(G576=1,VLOOKUP(C576,Liikennemalli!$D$6:$H$1921,3,FALSE),"-")</f>
        <v>0.53818336158480595</v>
      </c>
      <c r="AC576" s="134">
        <f>IF(E576=1,VLOOKUP(Työfile_2024!D576,'2015'!$F$12:$X$1887,18,FALSE),"-")</f>
        <v>1627</v>
      </c>
      <c r="AD576" s="127">
        <f>IF(E576=1,VLOOKUP(Työfile_2024!D576,'2015'!$F$12:$X$1887,19,FALSE),"-")</f>
        <v>0.67</v>
      </c>
      <c r="AI576" s="127">
        <f>IF(E576=1,VLOOKUP(Työfile_2024!D576,'2015'!$F$12:$AB$1887,20,FALSE),"-")</f>
        <v>0</v>
      </c>
      <c r="AJ576" s="127">
        <f>IF(E576=1,VLOOKUP(Työfile_2024!D576,'2015'!$F$12:$AB$1887,21,FALSE),"-")</f>
        <v>0</v>
      </c>
      <c r="AK576" s="127">
        <f>IF(E576=1,VLOOKUP(Työfile_2024!D576,'2015'!$F$12:$AB$1887,22,FALSE),"-")</f>
        <v>0</v>
      </c>
      <c r="AL576" s="127">
        <f>IF(E576=1,VLOOKUP(Työfile_2024!D576,'2015'!$F$12:$AB$1887,23,FALSE),"-")</f>
        <v>0</v>
      </c>
      <c r="AM576" s="56">
        <f>VLOOKUP(Työfile_2024!D576,Tmatkat_20km_tarkasteltava_verk!$C$2:$D$1804,2,FALSE)</f>
        <v>583</v>
      </c>
      <c r="AN576" s="148">
        <f t="shared" si="124"/>
        <v>0.23922855970455478</v>
      </c>
      <c r="AO576" s="178">
        <f>IF(E576=1,VLOOKUP(Työfile_2024!D576,'2015'!$F$12:$AC$1887,24,FALSE),"-")</f>
        <v>81</v>
      </c>
      <c r="AP576" s="52">
        <f>VLOOKUP(D576,Tarkasteltava_verkko_2024_harva!$E$2:$I$1804,5,FALSE)</f>
        <v>0</v>
      </c>
      <c r="AQ576" s="52">
        <f>VLOOKUP(D576,Tarkasteltava_verkko_2024_harva!$E$2:$I$1804,4,FALSE)</f>
        <v>0</v>
      </c>
      <c r="AR576" s="148">
        <v>0.13214285714285715</v>
      </c>
      <c r="AS576" s="170" t="str">
        <f>IFERROR(VLOOKUP(C576,'2015'!$C$12:$AG$1887,30,FALSE),"-")</f>
        <v/>
      </c>
      <c r="AT576" s="148">
        <v>2.388392857142857E-2</v>
      </c>
      <c r="AU576" s="170">
        <f>IFERROR(VLOOKUP(C576,'2015'!$C$12:$AG$1887,31,FALSE),"-")</f>
        <v>0</v>
      </c>
      <c r="AV576" s="106"/>
      <c r="AW576" s="63">
        <f>IFERROR(VLOOKUP(C576,Merkittävyysluokitus!$A$2:$J$1705,10,FALSE),"-")</f>
        <v>3</v>
      </c>
      <c r="AX576" s="175">
        <f>IFERROR(VLOOKUP(C576,Merkittävyysluokitus!$A$2:$J$1705,6,FALSE),"-")</f>
        <v>9.3979261796042621</v>
      </c>
      <c r="AY576" s="175">
        <f>IFERROR(VLOOKUP(C576,Merkittävyysluokitus!$A$2:$J$1705,7,FALSE),"-")</f>
        <v>4.2249999999999996</v>
      </c>
      <c r="AZ576" s="175">
        <f>IFERROR(VLOOKUP(C576,Merkittävyysluokitus!$A$2:$J$1705,8,FALSE),"-")</f>
        <v>3.1729261796042616</v>
      </c>
      <c r="BA576" s="175">
        <f>IFERROR(VLOOKUP(C576,Merkittävyysluokitus!$A$2:$J$1705,9,FALSE),"-")</f>
        <v>2</v>
      </c>
      <c r="BB576" s="203"/>
      <c r="BC576" s="203" t="str">
        <f t="shared" si="125"/>
        <v/>
      </c>
      <c r="BD576" s="39" t="str">
        <f t="shared" si="128"/>
        <v>musta</v>
      </c>
      <c r="BE576" s="68" t="str">
        <f t="shared" si="120"/>
        <v>musta</v>
      </c>
      <c r="BF576" s="68" t="str">
        <f t="shared" si="121"/>
        <v>musta</v>
      </c>
      <c r="BG576" s="68" t="str">
        <f t="shared" si="122"/>
        <v>musta</v>
      </c>
      <c r="BH576" s="208" t="str">
        <f t="shared" si="123"/>
        <v>musta</v>
      </c>
      <c r="BI576" s="39"/>
      <c r="BJ576" s="39" t="str">
        <f>IF(F576="ei löydy","uusi tie",IF(E576=0,"tieosoite muuttunut",IF(E576=1,VLOOKUP(D576,'2015'!$F$12:$AL$1887,31,FALSE),"-")))</f>
        <v>punainen</v>
      </c>
      <c r="BK576" s="67" t="str">
        <f>IF(E576=1,VLOOKUP(D576,'2015'!$F$12:$AL$1887,32,FALSE),"-")</f>
        <v>punainen/musta</v>
      </c>
      <c r="BL576" s="39" t="str">
        <f>IF(F576="ei löydy","uusi tie",IF(E576=0,"tieosoite muuttunut",IF(E576=1,VLOOKUP(D576,'2015'!$F$12:$AL$1887,33,FALSE),"-")))</f>
        <v>musta</v>
      </c>
      <c r="BM576" s="39"/>
      <c r="BN576" s="217" t="str">
        <f>VLOOKUP(D576,'2015'!$F$12:$AL$1887,33,FALSE)</f>
        <v>musta</v>
      </c>
      <c r="BO576" s="39"/>
      <c r="BP576" s="115" t="s">
        <v>10</v>
      </c>
      <c r="BQ576" s="30"/>
      <c r="BS576" s="5"/>
      <c r="BU576" s="37"/>
      <c r="BV576" s="30" t="s">
        <v>10</v>
      </c>
      <c r="BX576" t="str">
        <f>IF(E576=1,VLOOKUP(D576,'2015'!$F$12:$AX$1887,43,FALSE),"-")</f>
        <v>punainen</v>
      </c>
      <c r="BY576" t="str">
        <f>IF(E576=1,VLOOKUP(D576,'2015'!$F$12:$AX$1887,44,FALSE),"-")</f>
        <v>musta</v>
      </c>
      <c r="BZ576" t="str">
        <f>IF(E576=1,VLOOKUP(D576,'2015'!$F$12:$AX$1887,45,FALSE),"-")</f>
        <v>musta</v>
      </c>
      <c r="CA576" s="31">
        <f t="shared" si="129"/>
        <v>21</v>
      </c>
      <c r="CB576" s="31">
        <f t="shared" si="130"/>
        <v>10</v>
      </c>
      <c r="CC576" s="31">
        <f t="shared" si="131"/>
        <v>1</v>
      </c>
      <c r="CD576" s="31">
        <f t="shared" si="132"/>
        <v>10</v>
      </c>
      <c r="CE576" s="31">
        <f t="shared" si="133"/>
        <v>0</v>
      </c>
      <c r="CO576" s="2" t="s">
        <v>35</v>
      </c>
      <c r="CP576" s="2" t="s">
        <v>35</v>
      </c>
    </row>
    <row r="577" spans="1:94" ht="15.75" thickBot="1" x14ac:dyDescent="0.3">
      <c r="A577" s="50"/>
      <c r="B577" s="50"/>
      <c r="C577" s="50" t="str">
        <f t="shared" si="126"/>
        <v>1091_1_2672</v>
      </c>
      <c r="D577" s="51" t="str">
        <f t="shared" si="127"/>
        <v>1091_1</v>
      </c>
      <c r="E577" s="224">
        <f>IFERROR(VLOOKUP(C577,'2015'!$C$12:$D$1887,2,FALSE),0)</f>
        <v>1</v>
      </c>
      <c r="F577" s="51">
        <f>IFERROR(K577-IFERROR(VLOOKUP(D577,'2015'!$F$12:$I$1887,4,FALSE),"ei löydy"),"ei löydy")</f>
        <v>0</v>
      </c>
      <c r="G577" s="224">
        <f>IFERROR(VLOOKUP(Työfile_2024!C577,Liikennemalli!$D$6:$G$1921,4,FALSE),0)</f>
        <v>1</v>
      </c>
      <c r="H577" s="225">
        <f>K577-IFERROR(VLOOKUP(Työfile_2024!D577,Liikennemalli!$C$6:$H$1921,6,FALSE),"ei löydy")</f>
        <v>0</v>
      </c>
      <c r="I577" s="80">
        <v>1091</v>
      </c>
      <c r="J577" s="52">
        <v>1</v>
      </c>
      <c r="K577" s="52">
        <v>2672</v>
      </c>
      <c r="L577" s="53"/>
      <c r="M577" s="54"/>
      <c r="N577" s="54"/>
      <c r="O577" s="54"/>
      <c r="P577" s="54"/>
      <c r="Q577" s="55"/>
      <c r="R577" s="55"/>
      <c r="S577" s="55"/>
      <c r="T577" s="55"/>
      <c r="U577" s="52"/>
      <c r="V577" s="56">
        <v>193</v>
      </c>
      <c r="W577" s="56">
        <v>10</v>
      </c>
      <c r="X577" s="56">
        <v>202</v>
      </c>
      <c r="Y577" s="56">
        <f>VLOOKUP(D577,Liikennemalli24!$D$2:$F$1804,2,FALSE)</f>
        <v>37</v>
      </c>
      <c r="Z577" s="57">
        <f>VLOOKUP(D577,Liikennemalli24!$D$2:$F$1804,3,FALSE)</f>
        <v>0.189</v>
      </c>
      <c r="AA577" s="178">
        <f>IF(G577=1,VLOOKUP(C577,Liikennemalli!$D$6:$H$1921,2,FALSE),"-")</f>
        <v>143.62240083156101</v>
      </c>
      <c r="AB577" s="197">
        <f>IF(G577=1,VLOOKUP(C577,Liikennemalli!$D$6:$H$1921,3,FALSE),"-")</f>
        <v>0.61005638330026402</v>
      </c>
      <c r="AC577" s="134">
        <f>IF(E577=1,VLOOKUP(Työfile_2024!D577,'2015'!$F$12:$X$1887,18,FALSE),"-")</f>
        <v>58</v>
      </c>
      <c r="AD577" s="127">
        <f>IF(E577=1,VLOOKUP(Työfile_2024!D577,'2015'!$F$12:$X$1887,19,FALSE),"-")</f>
        <v>0.51</v>
      </c>
      <c r="AI577" s="127">
        <f>IF(E577=1,VLOOKUP(Työfile_2024!D577,'2015'!$F$12:$AB$1887,20,FALSE),"-")</f>
        <v>0</v>
      </c>
      <c r="AJ577" s="127">
        <f>IF(E577=1,VLOOKUP(Työfile_2024!D577,'2015'!$F$12:$AB$1887,21,FALSE),"-")</f>
        <v>0</v>
      </c>
      <c r="AK577" s="127">
        <f>IF(E577=1,VLOOKUP(Työfile_2024!D577,'2015'!$F$12:$AB$1887,22,FALSE),"-")</f>
        <v>0</v>
      </c>
      <c r="AL577" s="127">
        <f>IF(E577=1,VLOOKUP(Työfile_2024!D577,'2015'!$F$12:$AB$1887,23,FALSE),"-")</f>
        <v>0</v>
      </c>
      <c r="AM577" s="56">
        <f>VLOOKUP(Työfile_2024!D577,Tmatkat_20km_tarkasteltava_verk!$C$2:$D$1804,2,FALSE)</f>
        <v>36</v>
      </c>
      <c r="AN577" s="148">
        <f t="shared" si="124"/>
        <v>0.18652849740932642</v>
      </c>
      <c r="AO577" s="178">
        <f>IF(E577=1,VLOOKUP(Työfile_2024!D577,'2015'!$F$12:$AC$1887,24,FALSE),"-")</f>
        <v>9</v>
      </c>
      <c r="AP577" s="52">
        <f>VLOOKUP(D577,Tarkasteltava_verkko_2024_harva!$E$2:$I$1804,5,FALSE)</f>
        <v>0</v>
      </c>
      <c r="AQ577" s="52">
        <f>VLOOKUP(D577,Tarkasteltava_verkko_2024_harva!$E$2:$I$1804,4,FALSE)</f>
        <v>0</v>
      </c>
      <c r="AR577" s="148">
        <v>0</v>
      </c>
      <c r="AS577" s="170" t="str">
        <f>IFERROR(VLOOKUP(C577,'2015'!$C$12:$AG$1887,30,FALSE),"-")</f>
        <v/>
      </c>
      <c r="AT577" s="148">
        <v>0.58308383233532934</v>
      </c>
      <c r="AU577" s="170">
        <f>IFERROR(VLOOKUP(C577,'2015'!$C$12:$AG$1887,31,FALSE),"-")</f>
        <v>0</v>
      </c>
      <c r="AV577" s="106"/>
      <c r="AW577" s="63">
        <f>IFERROR(VLOOKUP(C577,Merkittävyysluokitus!$A$2:$J$1705,10,FALSE),"-")</f>
        <v>4</v>
      </c>
      <c r="AX577" s="175">
        <f>IFERROR(VLOOKUP(C577,Merkittävyysluokitus!$A$2:$J$1705,6,FALSE),"-")</f>
        <v>2.8012602739726025</v>
      </c>
      <c r="AY577" s="175">
        <f>IFERROR(VLOOKUP(C577,Merkittävyysluokitus!$A$2:$J$1705,7,FALSE),"-")</f>
        <v>0.7639999999999999</v>
      </c>
      <c r="AZ577" s="175">
        <f>IFERROR(VLOOKUP(C577,Merkittävyysluokitus!$A$2:$J$1705,8,FALSE),"-")</f>
        <v>1.5372602739726027</v>
      </c>
      <c r="BA577" s="175">
        <f>IFERROR(VLOOKUP(C577,Merkittävyysluokitus!$A$2:$J$1705,9,FALSE),"-")</f>
        <v>0.5</v>
      </c>
      <c r="BB577" s="203"/>
      <c r="BC577" s="203" t="str">
        <f t="shared" si="125"/>
        <v/>
      </c>
      <c r="BD577" s="39" t="str">
        <f t="shared" si="128"/>
        <v>musta</v>
      </c>
      <c r="BE577" s="68" t="str">
        <f t="shared" si="120"/>
        <v>musta</v>
      </c>
      <c r="BF577" s="68" t="str">
        <f t="shared" si="121"/>
        <v>musta</v>
      </c>
      <c r="BG577" s="68" t="str">
        <f t="shared" si="122"/>
        <v>musta</v>
      </c>
      <c r="BH577" s="208" t="str">
        <f t="shared" si="123"/>
        <v>musta</v>
      </c>
      <c r="BI577" s="39"/>
      <c r="BJ577" s="39" t="str">
        <f>IF(F577="ei löydy","uusi tie",IF(E577=0,"tieosoite muuttunut",IF(E577=1,VLOOKUP(D577,'2015'!$F$12:$AL$1887,31,FALSE),"-")))</f>
        <v>musta</v>
      </c>
      <c r="BK577" s="67" t="str">
        <f>IF(E577=1,VLOOKUP(D577,'2015'!$F$12:$AL$1887,32,FALSE),"-")</f>
        <v>musta</v>
      </c>
      <c r="BL577" s="39" t="str">
        <f>IF(F577="ei löydy","uusi tie",IF(E577=0,"tieosoite muuttunut",IF(E577=1,VLOOKUP(D577,'2015'!$F$12:$AL$1887,33,FALSE),"-")))</f>
        <v>musta</v>
      </c>
      <c r="BM577" s="39"/>
      <c r="BN577" s="217" t="str">
        <f>VLOOKUP(D577,'2015'!$F$12:$AL$1887,33,FALSE)</f>
        <v>musta</v>
      </c>
      <c r="BO577" s="39"/>
      <c r="BP577" s="115" t="s">
        <v>10</v>
      </c>
      <c r="BQ577" s="30"/>
      <c r="BS577" s="5"/>
      <c r="BU577" s="37"/>
      <c r="BV577" s="30" t="s">
        <v>10</v>
      </c>
      <c r="BX577" t="str">
        <f>IF(E577=1,VLOOKUP(D577,'2015'!$F$12:$AX$1887,43,FALSE),"-")</f>
        <v>musta</v>
      </c>
      <c r="BY577" t="str">
        <f>IF(E577=1,VLOOKUP(D577,'2015'!$F$12:$AX$1887,44,FALSE),"-")</f>
        <v>musta</v>
      </c>
      <c r="BZ577" t="str">
        <f>IF(E577=1,VLOOKUP(D577,'2015'!$F$12:$AX$1887,45,FALSE),"-")</f>
        <v>musta</v>
      </c>
      <c r="CA577" s="31">
        <f t="shared" si="129"/>
        <v>1</v>
      </c>
      <c r="CB577" s="31">
        <f t="shared" si="130"/>
        <v>1</v>
      </c>
      <c r="CC577" s="31">
        <f t="shared" si="131"/>
        <v>0</v>
      </c>
      <c r="CD577" s="31">
        <f t="shared" si="132"/>
        <v>0</v>
      </c>
      <c r="CE577" s="31">
        <f t="shared" si="133"/>
        <v>0</v>
      </c>
      <c r="CO577" s="2" t="s">
        <v>35</v>
      </c>
      <c r="CP577" s="2" t="s">
        <v>35</v>
      </c>
    </row>
    <row r="578" spans="1:94" ht="15.75" thickBot="1" x14ac:dyDescent="0.3">
      <c r="A578" s="50"/>
      <c r="B578" s="50"/>
      <c r="C578" s="50" t="str">
        <f t="shared" si="126"/>
        <v>1101_1_1152</v>
      </c>
      <c r="D578" s="51" t="str">
        <f t="shared" si="127"/>
        <v>1101_1</v>
      </c>
      <c r="E578" s="224">
        <f>IFERROR(VLOOKUP(C578,'2015'!$C$12:$D$1887,2,FALSE),0)</f>
        <v>1</v>
      </c>
      <c r="F578" s="51">
        <f>IFERROR(K578-IFERROR(VLOOKUP(D578,'2015'!$F$12:$I$1887,4,FALSE),"ei löydy"),"ei löydy")</f>
        <v>0</v>
      </c>
      <c r="G578" s="224">
        <f>IFERROR(VLOOKUP(Työfile_2024!C578,Liikennemalli!$D$6:$G$1921,4,FALSE),0)</f>
        <v>1</v>
      </c>
      <c r="H578" s="225">
        <f>K578-IFERROR(VLOOKUP(Työfile_2024!D578,Liikennemalli!$C$6:$H$1921,6,FALSE),"ei löydy")</f>
        <v>0</v>
      </c>
      <c r="I578" s="80">
        <v>1101</v>
      </c>
      <c r="J578" s="52">
        <v>1</v>
      </c>
      <c r="K578" s="52">
        <v>1152</v>
      </c>
      <c r="L578" s="53"/>
      <c r="M578" s="54"/>
      <c r="N578" s="54"/>
      <c r="O578" s="54"/>
      <c r="P578" s="54"/>
      <c r="Q578" s="55"/>
      <c r="R578" s="55"/>
      <c r="S578" s="55"/>
      <c r="T578" s="55"/>
      <c r="U578" s="52"/>
      <c r="V578" s="56">
        <v>99</v>
      </c>
      <c r="W578" s="56">
        <v>1</v>
      </c>
      <c r="X578" s="56">
        <v>98</v>
      </c>
      <c r="Y578" s="56">
        <f>VLOOKUP(D578,Liikennemalli24!$D$2:$F$1804,2,FALSE)</f>
        <v>0</v>
      </c>
      <c r="Z578" s="57">
        <f>VLOOKUP(D578,Liikennemalli24!$D$2:$F$1804,3,FALSE)</f>
        <v>0</v>
      </c>
      <c r="AA578" s="178">
        <f>IF(G578=1,VLOOKUP(C578,Liikennemalli!$D$6:$H$1921,2,FALSE),"-")</f>
        <v>0</v>
      </c>
      <c r="AB578" s="197">
        <f>IF(G578=1,VLOOKUP(C578,Liikennemalli!$D$6:$H$1921,3,FALSE),"-")</f>
        <v>0</v>
      </c>
      <c r="AC578" s="134">
        <f>IF(E578=1,VLOOKUP(Työfile_2024!D578,'2015'!$F$12:$X$1887,18,FALSE),"-")</f>
        <v>30</v>
      </c>
      <c r="AD578" s="127">
        <f>IF(E578=1,VLOOKUP(Työfile_2024!D578,'2015'!$F$12:$X$1887,19,FALSE),"-")</f>
        <v>0.33</v>
      </c>
      <c r="AI578" s="127">
        <f>IF(E578=1,VLOOKUP(Työfile_2024!D578,'2015'!$F$12:$AB$1887,20,FALSE),"-")</f>
        <v>0</v>
      </c>
      <c r="AJ578" s="127">
        <f>IF(E578=1,VLOOKUP(Työfile_2024!D578,'2015'!$F$12:$AB$1887,21,FALSE),"-")</f>
        <v>0</v>
      </c>
      <c r="AK578" s="127">
        <f>IF(E578=1,VLOOKUP(Työfile_2024!D578,'2015'!$F$12:$AB$1887,22,FALSE),"-")</f>
        <v>0</v>
      </c>
      <c r="AL578" s="127">
        <f>IF(E578=1,VLOOKUP(Työfile_2024!D578,'2015'!$F$12:$AB$1887,23,FALSE),"-")</f>
        <v>0</v>
      </c>
      <c r="AM578" s="56">
        <f>VLOOKUP(Työfile_2024!D578,Tmatkat_20km_tarkasteltava_verk!$C$2:$D$1804,2,FALSE)</f>
        <v>14</v>
      </c>
      <c r="AN578" s="148">
        <f t="shared" si="124"/>
        <v>0.14141414141414141</v>
      </c>
      <c r="AO578" s="178">
        <f>IF(E578=1,VLOOKUP(Työfile_2024!D578,'2015'!$F$12:$AC$1887,24,FALSE),"-")</f>
        <v>10</v>
      </c>
      <c r="AP578" s="52">
        <f>VLOOKUP(D578,Tarkasteltava_verkko_2024_harva!$E$2:$I$1804,5,FALSE)</f>
        <v>0</v>
      </c>
      <c r="AQ578" s="52">
        <f>VLOOKUP(D578,Tarkasteltava_verkko_2024_harva!$E$2:$I$1804,4,FALSE)</f>
        <v>0</v>
      </c>
      <c r="AR578" s="148">
        <v>0</v>
      </c>
      <c r="AS578" s="170" t="str">
        <f>IFERROR(VLOOKUP(C578,'2015'!$C$12:$AG$1887,30,FALSE),"-")</f>
        <v/>
      </c>
      <c r="AT578" s="148">
        <v>0</v>
      </c>
      <c r="AU578" s="170">
        <f>IFERROR(VLOOKUP(C578,'2015'!$C$12:$AG$1887,31,FALSE),"-")</f>
        <v>0</v>
      </c>
      <c r="AV578" s="106"/>
      <c r="AW578" s="63">
        <f>IFERROR(VLOOKUP(C578,Merkittävyysluokitus!$A$2:$J$1705,10,FALSE),"-")</f>
        <v>4</v>
      </c>
      <c r="AX578" s="175">
        <f>IFERROR(VLOOKUP(C578,Merkittävyysluokitus!$A$2:$J$1705,6,FALSE),"-")</f>
        <v>1.7051278538812784</v>
      </c>
      <c r="AY578" s="175">
        <f>IFERROR(VLOOKUP(C578,Merkittävyysluokitus!$A$2:$J$1705,7,FALSE),"-")</f>
        <v>0.48366666666666669</v>
      </c>
      <c r="AZ578" s="175">
        <f>IFERROR(VLOOKUP(C578,Merkittävyysluokitus!$A$2:$J$1705,8,FALSE),"-")</f>
        <v>0.38812785388127852</v>
      </c>
      <c r="BA578" s="175">
        <f>IFERROR(VLOOKUP(C578,Merkittävyysluokitus!$A$2:$J$1705,9,FALSE),"-")</f>
        <v>0.83333333333333326</v>
      </c>
      <c r="BB578" s="203"/>
      <c r="BC578" s="203" t="str">
        <f t="shared" si="125"/>
        <v>ei mallia</v>
      </c>
      <c r="BD578" s="39" t="str">
        <f t="shared" si="128"/>
        <v>Ei luokiteltu</v>
      </c>
      <c r="BE578" s="68" t="str">
        <f t="shared" si="120"/>
        <v>ei mallia</v>
      </c>
      <c r="BF578" s="68" t="str">
        <f t="shared" si="121"/>
        <v>ei mallia</v>
      </c>
      <c r="BG578" s="68" t="str">
        <f t="shared" si="122"/>
        <v>ei mallia</v>
      </c>
      <c r="BH578" s="208" t="str">
        <f t="shared" si="123"/>
        <v>musta</v>
      </c>
      <c r="BI578" s="39"/>
      <c r="BJ578" s="39" t="str">
        <f>IF(F578="ei löydy","uusi tie",IF(E578=0,"tieosoite muuttunut",IF(E578=1,VLOOKUP(D578,'2015'!$F$12:$AL$1887,31,FALSE),"-")))</f>
        <v>musta</v>
      </c>
      <c r="BK578" s="67" t="str">
        <f>IF(E578=1,VLOOKUP(D578,'2015'!$F$12:$AL$1887,32,FALSE),"-")</f>
        <v>musta</v>
      </c>
      <c r="BL578" s="39" t="str">
        <f>IF(F578="ei löydy","uusi tie",IF(E578=0,"tieosoite muuttunut",IF(E578=1,VLOOKUP(D578,'2015'!$F$12:$AL$1887,33,FALSE),"-")))</f>
        <v>musta</v>
      </c>
      <c r="BM578" s="39"/>
      <c r="BN578" s="217" t="str">
        <f>VLOOKUP(D578,'2015'!$F$12:$AL$1887,33,FALSE)</f>
        <v>musta</v>
      </c>
      <c r="BO578" s="39"/>
      <c r="BP578" s="115" t="s">
        <v>10</v>
      </c>
      <c r="BQ578" s="30"/>
      <c r="BS578" s="5"/>
      <c r="BU578" s="37"/>
      <c r="BV578" s="30" t="s">
        <v>10</v>
      </c>
      <c r="BX578" t="str">
        <f>IF(E578=1,VLOOKUP(D578,'2015'!$F$12:$AX$1887,43,FALSE),"-")</f>
        <v>musta</v>
      </c>
      <c r="BY578" t="str">
        <f>IF(E578=1,VLOOKUP(D578,'2015'!$F$12:$AX$1887,44,FALSE),"-")</f>
        <v>musta</v>
      </c>
      <c r="BZ578" t="str">
        <f>IF(E578=1,VLOOKUP(D578,'2015'!$F$12:$AX$1887,45,FALSE),"-")</f>
        <v>musta</v>
      </c>
      <c r="CA578" s="31">
        <f t="shared" si="129"/>
        <v>0</v>
      </c>
      <c r="CB578" s="31">
        <f t="shared" si="130"/>
        <v>0</v>
      </c>
      <c r="CC578" s="31">
        <f t="shared" si="131"/>
        <v>0</v>
      </c>
      <c r="CD578" s="31">
        <f t="shared" si="132"/>
        <v>0</v>
      </c>
      <c r="CE578" s="31">
        <f t="shared" si="133"/>
        <v>0</v>
      </c>
      <c r="CO578" s="2" t="s">
        <v>35</v>
      </c>
      <c r="CP578" s="2" t="s">
        <v>35</v>
      </c>
    </row>
    <row r="579" spans="1:94" ht="15.75" thickBot="1" x14ac:dyDescent="0.3">
      <c r="A579" s="50"/>
      <c r="B579" s="50"/>
      <c r="C579" s="50" t="str">
        <f t="shared" si="126"/>
        <v>1102_1_4902</v>
      </c>
      <c r="D579" s="51" t="str">
        <f t="shared" si="127"/>
        <v>1102_1</v>
      </c>
      <c r="E579" s="224">
        <f>IFERROR(VLOOKUP(C579,'2015'!$C$12:$D$1887,2,FALSE),0)</f>
        <v>1</v>
      </c>
      <c r="F579" s="51">
        <f>IFERROR(K579-IFERROR(VLOOKUP(D579,'2015'!$F$12:$I$1887,4,FALSE),"ei löydy"),"ei löydy")</f>
        <v>0</v>
      </c>
      <c r="G579" s="224">
        <f>IFERROR(VLOOKUP(Työfile_2024!C579,Liikennemalli!$D$6:$G$1921,4,FALSE),0)</f>
        <v>1</v>
      </c>
      <c r="H579" s="225">
        <f>K579-IFERROR(VLOOKUP(Työfile_2024!D579,Liikennemalli!$C$6:$H$1921,6,FALSE),"ei löydy")</f>
        <v>0</v>
      </c>
      <c r="I579" s="81">
        <v>1102</v>
      </c>
      <c r="J579" s="52">
        <v>1</v>
      </c>
      <c r="K579" s="52">
        <v>4902</v>
      </c>
      <c r="L579" s="53"/>
      <c r="M579" s="54"/>
      <c r="N579" s="54"/>
      <c r="O579" s="54"/>
      <c r="P579" s="54"/>
      <c r="Q579" s="55"/>
      <c r="R579" s="55"/>
      <c r="S579" s="55"/>
      <c r="T579" s="55"/>
      <c r="U579" s="52"/>
      <c r="V579" s="56">
        <v>691</v>
      </c>
      <c r="W579" s="56">
        <v>46</v>
      </c>
      <c r="X579" s="56">
        <v>660</v>
      </c>
      <c r="Y579" s="56">
        <f>VLOOKUP(D579,Liikennemalli24!$D$2:$F$1804,2,FALSE)</f>
        <v>0</v>
      </c>
      <c r="Z579" s="57">
        <f>VLOOKUP(D579,Liikennemalli24!$D$2:$F$1804,3,FALSE)</f>
        <v>0</v>
      </c>
      <c r="AA579" s="178">
        <f>IF(G579=1,VLOOKUP(C579,Liikennemalli!$D$6:$H$1921,2,FALSE),"-")</f>
        <v>195</v>
      </c>
      <c r="AB579" s="197">
        <f>IF(G579=1,VLOOKUP(C579,Liikennemalli!$D$6:$H$1921,3,FALSE),"-")</f>
        <v>0.33333333333333298</v>
      </c>
      <c r="AC579" s="134">
        <f>IF(E579=1,VLOOKUP(Työfile_2024!D579,'2015'!$F$12:$X$1887,18,FALSE),"-")</f>
        <v>188</v>
      </c>
      <c r="AD579" s="127">
        <f>IF(E579=1,VLOOKUP(Työfile_2024!D579,'2015'!$F$12:$X$1887,19,FALSE),"-")</f>
        <v>0.41</v>
      </c>
      <c r="AI579" s="127">
        <f>IF(E579=1,VLOOKUP(Työfile_2024!D579,'2015'!$F$12:$AB$1887,20,FALSE),"-")</f>
        <v>0</v>
      </c>
      <c r="AJ579" s="127">
        <f>IF(E579=1,VLOOKUP(Työfile_2024!D579,'2015'!$F$12:$AB$1887,21,FALSE),"-")</f>
        <v>0</v>
      </c>
      <c r="AK579" s="127">
        <f>IF(E579=1,VLOOKUP(Työfile_2024!D579,'2015'!$F$12:$AB$1887,22,FALSE),"-")</f>
        <v>0</v>
      </c>
      <c r="AL579" s="127">
        <f>IF(E579=1,VLOOKUP(Työfile_2024!D579,'2015'!$F$12:$AB$1887,23,FALSE),"-")</f>
        <v>0</v>
      </c>
      <c r="AM579" s="56">
        <f>VLOOKUP(Työfile_2024!D579,Tmatkat_20km_tarkasteltava_verk!$C$2:$D$1804,2,FALSE)</f>
        <v>68</v>
      </c>
      <c r="AN579" s="148">
        <f t="shared" si="124"/>
        <v>9.8408104196816212E-2</v>
      </c>
      <c r="AO579" s="178">
        <f>IF(E579=1,VLOOKUP(Työfile_2024!D579,'2015'!$F$12:$AC$1887,24,FALSE),"-")</f>
        <v>26</v>
      </c>
      <c r="AP579" s="52">
        <f>VLOOKUP(D579,Tarkasteltava_verkko_2024_harva!$E$2:$I$1804,5,FALSE)</f>
        <v>0</v>
      </c>
      <c r="AQ579" s="52">
        <f>VLOOKUP(D579,Tarkasteltava_verkko_2024_harva!$E$2:$I$1804,4,FALSE)</f>
        <v>0</v>
      </c>
      <c r="AR579" s="148">
        <v>0</v>
      </c>
      <c r="AS579" s="170" t="str">
        <f>IFERROR(VLOOKUP(C579,'2015'!$C$12:$AG$1887,30,FALSE),"-")</f>
        <v/>
      </c>
      <c r="AT579" s="148">
        <v>0</v>
      </c>
      <c r="AU579" s="170">
        <f>IFERROR(VLOOKUP(C579,'2015'!$C$12:$AG$1887,31,FALSE),"-")</f>
        <v>0</v>
      </c>
      <c r="AV579" s="106"/>
      <c r="AW579" s="63">
        <f>IFERROR(VLOOKUP(C579,Merkittävyysluokitus!$A$2:$J$1705,10,FALSE),"-")</f>
        <v>3</v>
      </c>
      <c r="AX579" s="175">
        <f>IFERROR(VLOOKUP(C579,Merkittävyysluokitus!$A$2:$J$1705,6,FALSE),"-")</f>
        <v>7.1603439878234392</v>
      </c>
      <c r="AY579" s="175">
        <f>IFERROR(VLOOKUP(C579,Merkittävyysluokitus!$A$2:$J$1705,7,FALSE),"-")</f>
        <v>2.5379999999999998</v>
      </c>
      <c r="AZ579" s="175">
        <f>IFERROR(VLOOKUP(C579,Merkittävyysluokitus!$A$2:$J$1705,8,FALSE),"-")</f>
        <v>3.2890106544901063</v>
      </c>
      <c r="BA579" s="175">
        <f>IFERROR(VLOOKUP(C579,Merkittävyysluokitus!$A$2:$J$1705,9,FALSE),"-")</f>
        <v>1.3333333333333333</v>
      </c>
      <c r="BB579" s="203"/>
      <c r="BC579" s="203" t="str">
        <f t="shared" si="125"/>
        <v>ei mallia</v>
      </c>
      <c r="BD579" s="39" t="str">
        <f t="shared" si="128"/>
        <v>Ei luokiteltu</v>
      </c>
      <c r="BE579" s="68" t="str">
        <f t="shared" si="120"/>
        <v>ei mallia</v>
      </c>
      <c r="BF579" s="68" t="str">
        <f t="shared" si="121"/>
        <v>ei mallia</v>
      </c>
      <c r="BG579" s="68" t="str">
        <f t="shared" si="122"/>
        <v>ei mallia</v>
      </c>
      <c r="BH579" s="208" t="str">
        <f t="shared" si="123"/>
        <v>musta</v>
      </c>
      <c r="BI579" s="39"/>
      <c r="BJ579" s="39" t="str">
        <f>IF(F579="ei löydy","uusi tie",IF(E579=0,"tieosoite muuttunut",IF(E579=1,VLOOKUP(D579,'2015'!$F$12:$AL$1887,31,FALSE),"-")))</f>
        <v>punainen</v>
      </c>
      <c r="BK579" s="67" t="str">
        <f>IF(E579=1,VLOOKUP(D579,'2015'!$F$12:$AL$1887,32,FALSE),"-")</f>
        <v>musta</v>
      </c>
      <c r="BL579" s="39" t="str">
        <f>IF(F579="ei löydy","uusi tie",IF(E579=0,"tieosoite muuttunut",IF(E579=1,VLOOKUP(D579,'2015'!$F$12:$AL$1887,33,FALSE),"-")))</f>
        <v>musta</v>
      </c>
      <c r="BM579" s="39"/>
      <c r="BN579" s="217" t="str">
        <f>VLOOKUP(D579,'2015'!$F$12:$AL$1887,33,FALSE)</f>
        <v>musta</v>
      </c>
      <c r="BO579" s="39"/>
      <c r="BP579" s="115" t="s">
        <v>10</v>
      </c>
      <c r="BQ579" s="30"/>
      <c r="BS579" s="5"/>
      <c r="BU579" s="37"/>
      <c r="BV579" s="30" t="s">
        <v>10</v>
      </c>
      <c r="BX579" t="str">
        <f>IF(E579=1,VLOOKUP(D579,'2015'!$F$12:$AX$1887,43,FALSE),"-")</f>
        <v>musta</v>
      </c>
      <c r="BY579" t="str">
        <f>IF(E579=1,VLOOKUP(D579,'2015'!$F$12:$AX$1887,44,FALSE),"-")</f>
        <v>musta</v>
      </c>
      <c r="BZ579" t="str">
        <f>IF(E579=1,VLOOKUP(D579,'2015'!$F$12:$AX$1887,45,FALSE),"-")</f>
        <v>musta</v>
      </c>
      <c r="CA579" s="31">
        <f t="shared" si="129"/>
        <v>1</v>
      </c>
      <c r="CB579" s="31">
        <f t="shared" si="130"/>
        <v>1</v>
      </c>
      <c r="CC579" s="31">
        <f t="shared" si="131"/>
        <v>0</v>
      </c>
      <c r="CD579" s="31">
        <f t="shared" si="132"/>
        <v>0</v>
      </c>
      <c r="CE579" s="31">
        <f t="shared" si="133"/>
        <v>0</v>
      </c>
      <c r="CO579" s="29" t="s">
        <v>34</v>
      </c>
      <c r="CP579" s="29" t="s">
        <v>34</v>
      </c>
    </row>
    <row r="580" spans="1:94" ht="15.75" thickBot="1" x14ac:dyDescent="0.3">
      <c r="A580" s="50"/>
      <c r="B580" s="50"/>
      <c r="C580" s="50" t="str">
        <f t="shared" si="126"/>
        <v>1103_1_4436</v>
      </c>
      <c r="D580" s="51" t="str">
        <f t="shared" si="127"/>
        <v>1103_1</v>
      </c>
      <c r="E580" s="224">
        <f>IFERROR(VLOOKUP(C580,'2015'!$C$12:$D$1887,2,FALSE),0)</f>
        <v>1</v>
      </c>
      <c r="F580" s="51">
        <f>IFERROR(K580-IFERROR(VLOOKUP(D580,'2015'!$F$12:$I$1887,4,FALSE),"ei löydy"),"ei löydy")</f>
        <v>0</v>
      </c>
      <c r="G580" s="224">
        <f>IFERROR(VLOOKUP(Työfile_2024!C580,Liikennemalli!$D$6:$G$1921,4,FALSE),0)</f>
        <v>1</v>
      </c>
      <c r="H580" s="225">
        <f>K580-IFERROR(VLOOKUP(Työfile_2024!D580,Liikennemalli!$C$6:$H$1921,6,FALSE),"ei löydy")</f>
        <v>0</v>
      </c>
      <c r="I580" s="80">
        <v>1103</v>
      </c>
      <c r="J580" s="52">
        <v>1</v>
      </c>
      <c r="K580" s="52">
        <v>4436</v>
      </c>
      <c r="L580" s="53"/>
      <c r="M580" s="54"/>
      <c r="N580" s="54"/>
      <c r="O580" s="54"/>
      <c r="P580" s="54"/>
      <c r="Q580" s="55"/>
      <c r="R580" s="55"/>
      <c r="S580" s="55"/>
      <c r="T580" s="55"/>
      <c r="U580" s="52"/>
      <c r="V580" s="56">
        <v>696</v>
      </c>
      <c r="W580" s="56">
        <v>50</v>
      </c>
      <c r="X580" s="56">
        <v>741</v>
      </c>
      <c r="Y580" s="56">
        <f>VLOOKUP(D580,Liikennemalli24!$D$2:$F$1804,2,FALSE)</f>
        <v>1224</v>
      </c>
      <c r="Z580" s="57">
        <f>VLOOKUP(D580,Liikennemalli24!$D$2:$F$1804,3,FALSE)</f>
        <v>0.39900000000000002</v>
      </c>
      <c r="AA580" s="178">
        <f>IF(G580=1,VLOOKUP(C580,Liikennemalli!$D$6:$H$1921,2,FALSE),"-")</f>
        <v>0</v>
      </c>
      <c r="AB580" s="197">
        <f>IF(G580=1,VLOOKUP(C580,Liikennemalli!$D$6:$H$1921,3,FALSE),"-")</f>
        <v>0</v>
      </c>
      <c r="AC580" s="134">
        <f>IF(E580=1,VLOOKUP(Työfile_2024!D580,'2015'!$F$12:$X$1887,18,FALSE),"-")</f>
        <v>222</v>
      </c>
      <c r="AD580" s="127">
        <f>IF(E580=1,VLOOKUP(Työfile_2024!D580,'2015'!$F$12:$X$1887,19,FALSE),"-")</f>
        <v>0.44</v>
      </c>
      <c r="AI580" s="127">
        <f>IF(E580=1,VLOOKUP(Työfile_2024!D580,'2015'!$F$12:$AB$1887,20,FALSE),"-")</f>
        <v>0</v>
      </c>
      <c r="AJ580" s="127">
        <f>IF(E580=1,VLOOKUP(Työfile_2024!D580,'2015'!$F$12:$AB$1887,21,FALSE),"-")</f>
        <v>0</v>
      </c>
      <c r="AK580" s="127">
        <f>IF(E580=1,VLOOKUP(Työfile_2024!D580,'2015'!$F$12:$AB$1887,22,FALSE),"-")</f>
        <v>0</v>
      </c>
      <c r="AL580" s="127">
        <f>IF(E580=1,VLOOKUP(Työfile_2024!D580,'2015'!$F$12:$AB$1887,23,FALSE),"-")</f>
        <v>0</v>
      </c>
      <c r="AM580" s="56">
        <f>VLOOKUP(Työfile_2024!D580,Tmatkat_20km_tarkasteltava_verk!$C$2:$D$1804,2,FALSE)</f>
        <v>59</v>
      </c>
      <c r="AN580" s="148">
        <f t="shared" si="124"/>
        <v>8.4770114942528729E-2</v>
      </c>
      <c r="AO580" s="178">
        <f>IF(E580=1,VLOOKUP(Työfile_2024!D580,'2015'!$F$12:$AC$1887,24,FALSE),"-")</f>
        <v>49</v>
      </c>
      <c r="AP580" s="52">
        <f>VLOOKUP(D580,Tarkasteltava_verkko_2024_harva!$E$2:$I$1804,5,FALSE)</f>
        <v>0</v>
      </c>
      <c r="AQ580" s="52">
        <f>VLOOKUP(D580,Tarkasteltava_verkko_2024_harva!$E$2:$I$1804,4,FALSE)</f>
        <v>0</v>
      </c>
      <c r="AR580" s="148">
        <v>5.4102795311091077E-3</v>
      </c>
      <c r="AS580" s="170" t="str">
        <f>IFERROR(VLOOKUP(C580,'2015'!$C$12:$AG$1887,30,FALSE),"-")</f>
        <v/>
      </c>
      <c r="AT580" s="148">
        <v>0.12871956717763752</v>
      </c>
      <c r="AU580" s="170">
        <f>IFERROR(VLOOKUP(C580,'2015'!$C$12:$AG$1887,31,FALSE),"-")</f>
        <v>0</v>
      </c>
      <c r="AV580" s="106"/>
      <c r="AW580" s="63">
        <f>IFERROR(VLOOKUP(C580,Merkittävyysluokitus!$A$2:$J$1705,10,FALSE),"-")</f>
        <v>3</v>
      </c>
      <c r="AX580" s="175">
        <f>IFERROR(VLOOKUP(C580,Merkittävyysluokitus!$A$2:$J$1705,6,FALSE),"-")</f>
        <v>10.45196499238965</v>
      </c>
      <c r="AY580" s="175">
        <f>IFERROR(VLOOKUP(C580,Merkittävyysluokitus!$A$2:$J$1705,7,FALSE),"-")</f>
        <v>2.5963333333333329</v>
      </c>
      <c r="AZ580" s="175">
        <f>IFERROR(VLOOKUP(C580,Merkittävyysluokitus!$A$2:$J$1705,8,FALSE),"-")</f>
        <v>6.1889649923896499</v>
      </c>
      <c r="BA580" s="175">
        <f>IFERROR(VLOOKUP(C580,Merkittävyysluokitus!$A$2:$J$1705,9,FALSE),"-")</f>
        <v>1.6666666666666665</v>
      </c>
      <c r="BB580" s="203"/>
      <c r="BC580" s="203" t="str">
        <f t="shared" si="125"/>
        <v/>
      </c>
      <c r="BD580" s="39" t="str">
        <f t="shared" si="128"/>
        <v>musta</v>
      </c>
      <c r="BE580" s="68" t="str">
        <f t="shared" si="120"/>
        <v>musta</v>
      </c>
      <c r="BF580" s="68" t="str">
        <f t="shared" si="121"/>
        <v>musta</v>
      </c>
      <c r="BG580" s="68" t="str">
        <f t="shared" si="122"/>
        <v>musta</v>
      </c>
      <c r="BH580" s="208" t="str">
        <f t="shared" si="123"/>
        <v>musta</v>
      </c>
      <c r="BI580" s="39"/>
      <c r="BJ580" s="39" t="str">
        <f>IF(F580="ei löydy","uusi tie",IF(E580=0,"tieosoite muuttunut",IF(E580=1,VLOOKUP(D580,'2015'!$F$12:$AL$1887,31,FALSE),"-")))</f>
        <v>musta</v>
      </c>
      <c r="BK580" s="67" t="str">
        <f>IF(E580=1,VLOOKUP(D580,'2015'!$F$12:$AL$1887,32,FALSE),"-")</f>
        <v>musta</v>
      </c>
      <c r="BL580" s="39" t="str">
        <f>IF(F580="ei löydy","uusi tie",IF(E580=0,"tieosoite muuttunut",IF(E580=1,VLOOKUP(D580,'2015'!$F$12:$AL$1887,33,FALSE),"-")))</f>
        <v>musta</v>
      </c>
      <c r="BM580" s="39"/>
      <c r="BN580" s="217" t="str">
        <f>VLOOKUP(D580,'2015'!$F$12:$AL$1887,33,FALSE)</f>
        <v>musta</v>
      </c>
      <c r="BO580" s="39"/>
      <c r="BP580" s="115" t="s">
        <v>10</v>
      </c>
      <c r="BQ580" s="30"/>
      <c r="BS580" s="5"/>
      <c r="BU580" s="37"/>
      <c r="BV580" s="30" t="s">
        <v>10</v>
      </c>
      <c r="BX580" t="str">
        <f>IF(E580=1,VLOOKUP(D580,'2015'!$F$12:$AX$1887,43,FALSE),"-")</f>
        <v>musta</v>
      </c>
      <c r="BY580" t="str">
        <f>IF(E580=1,VLOOKUP(D580,'2015'!$F$12:$AX$1887,44,FALSE),"-")</f>
        <v>musta</v>
      </c>
      <c r="BZ580" t="str">
        <f>IF(E580=1,VLOOKUP(D580,'2015'!$F$12:$AX$1887,45,FALSE),"-")</f>
        <v>musta</v>
      </c>
      <c r="CA580" s="31">
        <f t="shared" si="129"/>
        <v>1</v>
      </c>
      <c r="CB580" s="31">
        <f t="shared" si="130"/>
        <v>1</v>
      </c>
      <c r="CC580" s="31">
        <f t="shared" si="131"/>
        <v>0</v>
      </c>
      <c r="CD580" s="31">
        <f t="shared" si="132"/>
        <v>0</v>
      </c>
      <c r="CE580" s="31">
        <f t="shared" si="133"/>
        <v>0</v>
      </c>
      <c r="CO580" s="2" t="s">
        <v>35</v>
      </c>
      <c r="CP580" s="2" t="s">
        <v>35</v>
      </c>
    </row>
    <row r="581" spans="1:94" ht="15.75" thickBot="1" x14ac:dyDescent="0.3">
      <c r="A581" s="50"/>
      <c r="B581" s="50"/>
      <c r="C581" s="50" t="str">
        <f t="shared" si="126"/>
        <v>1103_2_3029</v>
      </c>
      <c r="D581" s="51" t="str">
        <f t="shared" si="127"/>
        <v>1103_2</v>
      </c>
      <c r="E581" s="224">
        <f>IFERROR(VLOOKUP(C581,'2015'!$C$12:$D$1887,2,FALSE),0)</f>
        <v>1</v>
      </c>
      <c r="F581" s="51">
        <f>IFERROR(K581-IFERROR(VLOOKUP(D581,'2015'!$F$12:$I$1887,4,FALSE),"ei löydy"),"ei löydy")</f>
        <v>0</v>
      </c>
      <c r="G581" s="224">
        <f>IFERROR(VLOOKUP(Työfile_2024!C581,Liikennemalli!$D$6:$G$1921,4,FALSE),0)</f>
        <v>1</v>
      </c>
      <c r="H581" s="225">
        <f>K581-IFERROR(VLOOKUP(Työfile_2024!D581,Liikennemalli!$C$6:$H$1921,6,FALSE),"ei löydy")</f>
        <v>0</v>
      </c>
      <c r="I581" s="80">
        <v>1103</v>
      </c>
      <c r="J581" s="52">
        <v>2</v>
      </c>
      <c r="K581" s="52">
        <v>3029</v>
      </c>
      <c r="L581" s="53"/>
      <c r="M581" s="54"/>
      <c r="N581" s="54"/>
      <c r="O581" s="54"/>
      <c r="P581" s="54"/>
      <c r="Q581" s="55"/>
      <c r="R581" s="55"/>
      <c r="S581" s="55"/>
      <c r="T581" s="55"/>
      <c r="U581" s="52"/>
      <c r="V581" s="56">
        <v>279</v>
      </c>
      <c r="W581" s="56">
        <v>21</v>
      </c>
      <c r="X581" s="56">
        <v>277</v>
      </c>
      <c r="Y581" s="56">
        <f>VLOOKUP(D581,Liikennemalli24!$D$2:$F$1804,2,FALSE)</f>
        <v>15</v>
      </c>
      <c r="Z581" s="57">
        <f>VLOOKUP(D581,Liikennemalli24!$D$2:$F$1804,3,FALSE)</f>
        <v>0.20200000000000001</v>
      </c>
      <c r="AA581" s="178">
        <f>IF(G581=1,VLOOKUP(C581,Liikennemalli!$D$6:$H$1921,2,FALSE),"-")</f>
        <v>0</v>
      </c>
      <c r="AB581" s="197">
        <f>IF(G581=1,VLOOKUP(C581,Liikennemalli!$D$6:$H$1921,3,FALSE),"-")</f>
        <v>0</v>
      </c>
      <c r="AC581" s="134">
        <f>IF(E581=1,VLOOKUP(Työfile_2024!D581,'2015'!$F$12:$X$1887,18,FALSE),"-")</f>
        <v>164</v>
      </c>
      <c r="AD581" s="127">
        <f>IF(E581=1,VLOOKUP(Työfile_2024!D581,'2015'!$F$12:$X$1887,19,FALSE),"-")</f>
        <v>0.41</v>
      </c>
      <c r="AI581" s="127">
        <f>IF(E581=1,VLOOKUP(Työfile_2024!D581,'2015'!$F$12:$AB$1887,20,FALSE),"-")</f>
        <v>0</v>
      </c>
      <c r="AJ581" s="127">
        <f>IF(E581=1,VLOOKUP(Työfile_2024!D581,'2015'!$F$12:$AB$1887,21,FALSE),"-")</f>
        <v>0</v>
      </c>
      <c r="AK581" s="127">
        <f>IF(E581=1,VLOOKUP(Työfile_2024!D581,'2015'!$F$12:$AB$1887,22,FALSE),"-")</f>
        <v>0</v>
      </c>
      <c r="AL581" s="127">
        <f>IF(E581=1,VLOOKUP(Työfile_2024!D581,'2015'!$F$12:$AB$1887,23,FALSE),"-")</f>
        <v>0</v>
      </c>
      <c r="AM581" s="56">
        <f>VLOOKUP(Työfile_2024!D581,Tmatkat_20km_tarkasteltava_verk!$C$2:$D$1804,2,FALSE)</f>
        <v>21</v>
      </c>
      <c r="AN581" s="148">
        <f t="shared" si="124"/>
        <v>7.5268817204301078E-2</v>
      </c>
      <c r="AO581" s="178">
        <f>IF(E581=1,VLOOKUP(Työfile_2024!D581,'2015'!$F$12:$AC$1887,24,FALSE),"-")</f>
        <v>26</v>
      </c>
      <c r="AP581" s="52">
        <f>VLOOKUP(D581,Tarkasteltava_verkko_2024_harva!$E$2:$I$1804,5,FALSE)</f>
        <v>0</v>
      </c>
      <c r="AQ581" s="52">
        <f>VLOOKUP(D581,Tarkasteltava_verkko_2024_harva!$E$2:$I$1804,4,FALSE)</f>
        <v>0</v>
      </c>
      <c r="AR581" s="148">
        <v>0</v>
      </c>
      <c r="AS581" s="170" t="str">
        <f>IFERROR(VLOOKUP(C581,'2015'!$C$12:$AG$1887,30,FALSE),"-")</f>
        <v/>
      </c>
      <c r="AT581" s="148">
        <v>0</v>
      </c>
      <c r="AU581" s="170">
        <f>IFERROR(VLOOKUP(C581,'2015'!$C$12:$AG$1887,31,FALSE),"-")</f>
        <v>0</v>
      </c>
      <c r="AV581" s="106"/>
      <c r="AW581" s="63">
        <f>IFERROR(VLOOKUP(C581,Merkittävyysluokitus!$A$2:$J$1705,10,FALSE),"-")</f>
        <v>3</v>
      </c>
      <c r="AX581" s="175">
        <f>IFERROR(VLOOKUP(C581,Merkittävyysluokitus!$A$2:$J$1705,6,FALSE),"-")</f>
        <v>6.4035372907153718</v>
      </c>
      <c r="AY581" s="175">
        <f>IFERROR(VLOOKUP(C581,Merkittävyysluokitus!$A$2:$J$1705,7,FALSE),"-")</f>
        <v>1.032</v>
      </c>
      <c r="AZ581" s="175">
        <f>IFERROR(VLOOKUP(C581,Merkittävyysluokitus!$A$2:$J$1705,8,FALSE),"-")</f>
        <v>3.8715372907153722</v>
      </c>
      <c r="BA581" s="175">
        <f>IFERROR(VLOOKUP(C581,Merkittävyysluokitus!$A$2:$J$1705,9,FALSE),"-")</f>
        <v>1.5</v>
      </c>
      <c r="BB581" s="203"/>
      <c r="BC581" s="203" t="str">
        <f t="shared" si="125"/>
        <v/>
      </c>
      <c r="BD581" s="39" t="str">
        <f t="shared" si="128"/>
        <v>musta</v>
      </c>
      <c r="BE581" s="68" t="str">
        <f t="shared" si="120"/>
        <v>musta</v>
      </c>
      <c r="BF581" s="68" t="str">
        <f t="shared" si="121"/>
        <v>musta</v>
      </c>
      <c r="BG581" s="68" t="str">
        <f t="shared" si="122"/>
        <v>musta</v>
      </c>
      <c r="BH581" s="208" t="str">
        <f t="shared" si="123"/>
        <v>musta</v>
      </c>
      <c r="BI581" s="39"/>
      <c r="BJ581" s="39" t="str">
        <f>IF(F581="ei löydy","uusi tie",IF(E581=0,"tieosoite muuttunut",IF(E581=1,VLOOKUP(D581,'2015'!$F$12:$AL$1887,31,FALSE),"-")))</f>
        <v>musta</v>
      </c>
      <c r="BK581" s="67" t="str">
        <f>IF(E581=1,VLOOKUP(D581,'2015'!$F$12:$AL$1887,32,FALSE),"-")</f>
        <v>musta</v>
      </c>
      <c r="BL581" s="39" t="str">
        <f>IF(F581="ei löydy","uusi tie",IF(E581=0,"tieosoite muuttunut",IF(E581=1,VLOOKUP(D581,'2015'!$F$12:$AL$1887,33,FALSE),"-")))</f>
        <v>musta</v>
      </c>
      <c r="BM581" s="39"/>
      <c r="BN581" s="217" t="str">
        <f>VLOOKUP(D581,'2015'!$F$12:$AL$1887,33,FALSE)</f>
        <v>musta</v>
      </c>
      <c r="BO581" s="39"/>
      <c r="BP581" s="115" t="s">
        <v>10</v>
      </c>
      <c r="BQ581" s="30"/>
      <c r="BS581" s="5"/>
      <c r="BU581" s="37"/>
      <c r="BV581" s="30" t="s">
        <v>10</v>
      </c>
      <c r="BX581" t="str">
        <f>IF(E581=1,VLOOKUP(D581,'2015'!$F$12:$AX$1887,43,FALSE),"-")</f>
        <v>musta</v>
      </c>
      <c r="BY581" t="str">
        <f>IF(E581=1,VLOOKUP(D581,'2015'!$F$12:$AX$1887,44,FALSE),"-")</f>
        <v>musta</v>
      </c>
      <c r="BZ581" t="str">
        <f>IF(E581=1,VLOOKUP(D581,'2015'!$F$12:$AX$1887,45,FALSE),"-")</f>
        <v>musta</v>
      </c>
      <c r="CA581" s="31">
        <f t="shared" si="129"/>
        <v>1</v>
      </c>
      <c r="CB581" s="31">
        <f t="shared" si="130"/>
        <v>1</v>
      </c>
      <c r="CC581" s="31">
        <f t="shared" si="131"/>
        <v>0</v>
      </c>
      <c r="CD581" s="31">
        <f t="shared" si="132"/>
        <v>0</v>
      </c>
      <c r="CE581" s="31">
        <f t="shared" si="133"/>
        <v>0</v>
      </c>
      <c r="CO581" s="2" t="s">
        <v>35</v>
      </c>
      <c r="CP581" s="2" t="s">
        <v>35</v>
      </c>
    </row>
    <row r="582" spans="1:94" ht="15.75" thickBot="1" x14ac:dyDescent="0.3">
      <c r="A582" s="50"/>
      <c r="B582" s="50"/>
      <c r="C582" s="50" t="str">
        <f t="shared" si="126"/>
        <v>1104_1_7503</v>
      </c>
      <c r="D582" s="51" t="str">
        <f t="shared" si="127"/>
        <v>1104_1</v>
      </c>
      <c r="E582" s="224">
        <f>IFERROR(VLOOKUP(C582,'2015'!$C$12:$D$1887,2,FALSE),0)</f>
        <v>0</v>
      </c>
      <c r="F582" s="51">
        <f>IFERROR(K582-IFERROR(VLOOKUP(D582,'2015'!$F$12:$I$1887,4,FALSE),"ei löydy"),"ei löydy")</f>
        <v>277</v>
      </c>
      <c r="G582" s="224">
        <f>IFERROR(VLOOKUP(Työfile_2024!C582,Liikennemalli!$D$6:$G$1921,4,FALSE),0)</f>
        <v>1</v>
      </c>
      <c r="H582" s="225">
        <f>K582-IFERROR(VLOOKUP(Työfile_2024!D582,Liikennemalli!$C$6:$H$1921,6,FALSE),"ei löydy")</f>
        <v>0</v>
      </c>
      <c r="I582" s="80">
        <v>1104</v>
      </c>
      <c r="J582" s="52">
        <v>1</v>
      </c>
      <c r="K582" s="52">
        <v>7503</v>
      </c>
      <c r="L582" s="53"/>
      <c r="M582" s="54"/>
      <c r="N582" s="54"/>
      <c r="O582" s="54"/>
      <c r="P582" s="54"/>
      <c r="Q582" s="55"/>
      <c r="R582" s="55"/>
      <c r="S582" s="55"/>
      <c r="T582" s="55"/>
      <c r="U582" s="52"/>
      <c r="V582" s="56">
        <v>528.77782220445158</v>
      </c>
      <c r="W582" s="56">
        <v>28.765960282553646</v>
      </c>
      <c r="X582" s="56">
        <v>430.78728508596561</v>
      </c>
      <c r="Y582" s="56">
        <f>VLOOKUP(D582,Liikennemalli24!$D$2:$F$1804,2,FALSE)</f>
        <v>316</v>
      </c>
      <c r="Z582" s="57">
        <f>VLOOKUP(D582,Liikennemalli24!$D$2:$F$1804,3,FALSE)</f>
        <v>0.70199999999999996</v>
      </c>
      <c r="AA582" s="178">
        <f>IF(G582=1,VLOOKUP(C582,Liikennemalli!$D$6:$H$1921,2,FALSE),"-")</f>
        <v>156.216669913022</v>
      </c>
      <c r="AB582" s="197">
        <f>IF(G582=1,VLOOKUP(C582,Liikennemalli!$D$6:$H$1921,3,FALSE),"-")</f>
        <v>0.65498625828996504</v>
      </c>
      <c r="AC582" s="134" t="str">
        <f>IF(E582=1,VLOOKUP(Työfile_2024!D582,'2015'!$F$12:$X$1887,18,FALSE),"-")</f>
        <v>-</v>
      </c>
      <c r="AD582" s="127" t="str">
        <f>IF(E582=1,VLOOKUP(Työfile_2024!D582,'2015'!$F$12:$X$1887,19,FALSE),"-")</f>
        <v>-</v>
      </c>
      <c r="AI582" s="127" t="str">
        <f>IF(E582=1,VLOOKUP(Työfile_2024!D582,'2015'!$F$12:$AB$1887,20,FALSE),"-")</f>
        <v>-</v>
      </c>
      <c r="AJ582" s="127" t="str">
        <f>IF(E582=1,VLOOKUP(Työfile_2024!D582,'2015'!$F$12:$AB$1887,21,FALSE),"-")</f>
        <v>-</v>
      </c>
      <c r="AK582" s="127" t="str">
        <f>IF(E582=1,VLOOKUP(Työfile_2024!D582,'2015'!$F$12:$AB$1887,22,FALSE),"-")</f>
        <v>-</v>
      </c>
      <c r="AL582" s="127" t="str">
        <f>IF(E582=1,VLOOKUP(Työfile_2024!D582,'2015'!$F$12:$AB$1887,23,FALSE),"-")</f>
        <v>-</v>
      </c>
      <c r="AM582" s="56">
        <f>VLOOKUP(Työfile_2024!D582,Tmatkat_20km_tarkasteltava_verk!$C$2:$D$1804,2,FALSE)</f>
        <v>67</v>
      </c>
      <c r="AN582" s="148">
        <f t="shared" si="124"/>
        <v>0.12670728080213337</v>
      </c>
      <c r="AO582" s="178" t="str">
        <f>IF(E582=1,VLOOKUP(Työfile_2024!D582,'2015'!$F$12:$AC$1887,24,FALSE),"-")</f>
        <v>-</v>
      </c>
      <c r="AP582" s="52">
        <f>VLOOKUP(D582,Tarkasteltava_verkko_2024_harva!$E$2:$I$1804,5,FALSE)</f>
        <v>0</v>
      </c>
      <c r="AQ582" s="52">
        <f>VLOOKUP(D582,Tarkasteltava_verkko_2024_harva!$E$2:$I$1804,4,FALSE)</f>
        <v>0</v>
      </c>
      <c r="AR582" s="148">
        <v>0</v>
      </c>
      <c r="AS582" s="170" t="str">
        <f>IFERROR(VLOOKUP(C582,'2015'!$C$12:$AG$1887,30,FALSE),"-")</f>
        <v>-</v>
      </c>
      <c r="AT582" s="148">
        <v>0</v>
      </c>
      <c r="AU582" s="170" t="str">
        <f>IFERROR(VLOOKUP(C582,'2015'!$C$12:$AG$1887,31,FALSE),"-")</f>
        <v>-</v>
      </c>
      <c r="AV582" s="106"/>
      <c r="AW582" s="63">
        <f>IFERROR(VLOOKUP(C582,Merkittävyysluokitus!$A$2:$J$1705,10,FALSE),"-")</f>
        <v>3</v>
      </c>
      <c r="AX582" s="175">
        <f>IFERROR(VLOOKUP(C582,Merkittävyysluokitus!$A$2:$J$1705,6,FALSE),"-")</f>
        <v>6.4897493696585293</v>
      </c>
      <c r="AY582" s="175">
        <f>IFERROR(VLOOKUP(C582,Merkittävyysluokitus!$A$2:$J$1705,7,FALSE),"-")</f>
        <v>2.3830001332800212</v>
      </c>
      <c r="AZ582" s="175">
        <f>IFERROR(VLOOKUP(C582,Merkittävyysluokitus!$A$2:$J$1705,8,FALSE),"-")</f>
        <v>3.6067492363785085</v>
      </c>
      <c r="BA582" s="175">
        <f>IFERROR(VLOOKUP(C582,Merkittävyysluokitus!$A$2:$J$1705,9,FALSE),"-")</f>
        <v>0.5</v>
      </c>
      <c r="BB582" s="203"/>
      <c r="BC582" s="203" t="str">
        <f t="shared" si="125"/>
        <v>tieosoite muuttunut</v>
      </c>
      <c r="BD582" s="39" t="str">
        <f t="shared" si="128"/>
        <v>musta</v>
      </c>
      <c r="BE582" s="68" t="str">
        <f t="shared" si="120"/>
        <v>musta</v>
      </c>
      <c r="BF582" s="68" t="str">
        <f t="shared" si="121"/>
        <v>musta</v>
      </c>
      <c r="BG582" s="68" t="str">
        <f t="shared" si="122"/>
        <v>musta</v>
      </c>
      <c r="BH582" s="208" t="str">
        <f t="shared" si="123"/>
        <v>musta</v>
      </c>
      <c r="BI582" s="39"/>
      <c r="BJ582" s="39" t="str">
        <f>IF(F582="ei löydy","uusi tie",IF(E582=0,"tieosoite muuttunut",IF(E582=1,VLOOKUP(D582,'2015'!$F$12:$AL$1887,31,FALSE),"-")))</f>
        <v>tieosoite muuttunut</v>
      </c>
      <c r="BK582" s="67" t="str">
        <f>IF(E582=1,VLOOKUP(D582,'2015'!$F$12:$AL$1887,32,FALSE),"-")</f>
        <v>-</v>
      </c>
      <c r="BL582" s="39" t="str">
        <f>IF(F582="ei löydy","uusi tie",IF(E582=0,"tieosoite muuttunut",IF(E582=1,VLOOKUP(D582,'2015'!$F$12:$AL$1887,33,FALSE),"-")))</f>
        <v>tieosoite muuttunut</v>
      </c>
      <c r="BM582" s="39"/>
      <c r="BN582" s="217" t="str">
        <f>VLOOKUP(D582,'2015'!$F$12:$AL$1887,33,FALSE)</f>
        <v>musta</v>
      </c>
      <c r="BO582" s="39"/>
      <c r="BP582" s="115" t="s">
        <v>10</v>
      </c>
      <c r="BQ582" s="30"/>
      <c r="BS582" s="5"/>
      <c r="BU582" s="37"/>
      <c r="BV582" s="30" t="s">
        <v>10</v>
      </c>
      <c r="BX582" t="str">
        <f>IF(E582=1,VLOOKUP(D582,'2015'!$F$12:$AX$1887,43,FALSE),"-")</f>
        <v>-</v>
      </c>
      <c r="BY582" t="str">
        <f>IF(E582=1,VLOOKUP(D582,'2015'!$F$12:$AX$1887,44,FALSE),"-")</f>
        <v>-</v>
      </c>
      <c r="BZ582" t="str">
        <f>IF(E582=1,VLOOKUP(D582,'2015'!$F$12:$AX$1887,45,FALSE),"-")</f>
        <v>-</v>
      </c>
      <c r="CA582" s="31">
        <f t="shared" si="129"/>
        <v>20</v>
      </c>
      <c r="CB582" s="31">
        <f t="shared" si="130"/>
        <v>10</v>
      </c>
      <c r="CC582" s="31">
        <f t="shared" si="131"/>
        <v>10</v>
      </c>
      <c r="CD582" s="31">
        <f t="shared" si="132"/>
        <v>0</v>
      </c>
      <c r="CE582" s="31">
        <f t="shared" si="133"/>
        <v>0</v>
      </c>
      <c r="CO582" s="2" t="s">
        <v>35</v>
      </c>
      <c r="CP582" s="2" t="s">
        <v>35</v>
      </c>
    </row>
    <row r="583" spans="1:94" ht="15.75" thickBot="1" x14ac:dyDescent="0.3">
      <c r="A583" s="50"/>
      <c r="B583" s="50"/>
      <c r="C583" s="50" t="str">
        <f t="shared" si="126"/>
        <v>1121_1_1532</v>
      </c>
      <c r="D583" s="51" t="str">
        <f t="shared" si="127"/>
        <v>1121_1</v>
      </c>
      <c r="E583" s="224">
        <f>IFERROR(VLOOKUP(C583,'2015'!$C$12:$D$1887,2,FALSE),0)</f>
        <v>1</v>
      </c>
      <c r="F583" s="51">
        <f>IFERROR(K583-IFERROR(VLOOKUP(D583,'2015'!$F$12:$I$1887,4,FALSE),"ei löydy"),"ei löydy")</f>
        <v>0</v>
      </c>
      <c r="G583" s="224">
        <f>IFERROR(VLOOKUP(Työfile_2024!C583,Liikennemalli!$D$6:$G$1921,4,FALSE),0)</f>
        <v>1</v>
      </c>
      <c r="H583" s="225">
        <f>K583-IFERROR(VLOOKUP(Työfile_2024!D583,Liikennemalli!$C$6:$H$1921,6,FALSE),"ei löydy")</f>
        <v>0</v>
      </c>
      <c r="I583" s="80">
        <v>1121</v>
      </c>
      <c r="J583" s="52">
        <v>1</v>
      </c>
      <c r="K583" s="52">
        <v>1532</v>
      </c>
      <c r="L583" s="53"/>
      <c r="M583" s="54"/>
      <c r="N583" s="54"/>
      <c r="O583" s="54"/>
      <c r="P583" s="54"/>
      <c r="Q583" s="55"/>
      <c r="R583" s="55"/>
      <c r="S583" s="55"/>
      <c r="T583" s="55"/>
      <c r="U583" s="52"/>
      <c r="V583" s="56">
        <v>124</v>
      </c>
      <c r="W583" s="56">
        <v>51</v>
      </c>
      <c r="X583" s="56">
        <v>158</v>
      </c>
      <c r="Y583" s="56">
        <f>VLOOKUP(D583,Liikennemalli24!$D$2:$F$1804,2,FALSE)</f>
        <v>0</v>
      </c>
      <c r="Z583" s="57">
        <f>VLOOKUP(D583,Liikennemalli24!$D$2:$F$1804,3,FALSE)</f>
        <v>0</v>
      </c>
      <c r="AA583" s="178">
        <f>IF(G583=1,VLOOKUP(C583,Liikennemalli!$D$6:$H$1921,2,FALSE),"-")</f>
        <v>0</v>
      </c>
      <c r="AB583" s="197">
        <f>IF(G583=1,VLOOKUP(C583,Liikennemalli!$D$6:$H$1921,3,FALSE),"-")</f>
        <v>0</v>
      </c>
      <c r="AC583" s="134">
        <f>IF(E583=1,VLOOKUP(Työfile_2024!D583,'2015'!$F$12:$X$1887,18,FALSE),"-")</f>
        <v>1</v>
      </c>
      <c r="AD583" s="127">
        <f>IF(E583=1,VLOOKUP(Työfile_2024!D583,'2015'!$F$12:$X$1887,19,FALSE),"-")</f>
        <v>0.61</v>
      </c>
      <c r="AI583" s="127">
        <f>IF(E583=1,VLOOKUP(Työfile_2024!D583,'2015'!$F$12:$AB$1887,20,FALSE),"-")</f>
        <v>0</v>
      </c>
      <c r="AJ583" s="127">
        <f>IF(E583=1,VLOOKUP(Työfile_2024!D583,'2015'!$F$12:$AB$1887,21,FALSE),"-")</f>
        <v>0</v>
      </c>
      <c r="AK583" s="127">
        <f>IF(E583=1,VLOOKUP(Työfile_2024!D583,'2015'!$F$12:$AB$1887,22,FALSE),"-")</f>
        <v>0</v>
      </c>
      <c r="AL583" s="127">
        <f>IF(E583=1,VLOOKUP(Työfile_2024!D583,'2015'!$F$12:$AB$1887,23,FALSE),"-")</f>
        <v>0</v>
      </c>
      <c r="AM583" s="56">
        <f>VLOOKUP(Työfile_2024!D583,Tmatkat_20km_tarkasteltava_verk!$C$2:$D$1804,2,FALSE)</f>
        <v>7</v>
      </c>
      <c r="AN583" s="148">
        <f t="shared" si="124"/>
        <v>5.6451612903225805E-2</v>
      </c>
      <c r="AO583" s="178">
        <f>IF(E583=1,VLOOKUP(Työfile_2024!D583,'2015'!$F$12:$AC$1887,24,FALSE),"-")</f>
        <v>2</v>
      </c>
      <c r="AP583" s="52">
        <f>VLOOKUP(D583,Tarkasteltava_verkko_2024_harva!$E$2:$I$1804,5,FALSE)</f>
        <v>0</v>
      </c>
      <c r="AQ583" s="52">
        <f>VLOOKUP(D583,Tarkasteltava_verkko_2024_harva!$E$2:$I$1804,4,FALSE)</f>
        <v>0</v>
      </c>
      <c r="AR583" s="148">
        <v>1.0254569190600522</v>
      </c>
      <c r="AS583" s="170" t="str">
        <f>IFERROR(VLOOKUP(C583,'2015'!$C$12:$AG$1887,30,FALSE),"-")</f>
        <v>Kyllä</v>
      </c>
      <c r="AT583" s="148">
        <v>0</v>
      </c>
      <c r="AU583" s="170">
        <f>IFERROR(VLOOKUP(C583,'2015'!$C$12:$AG$1887,31,FALSE),"-")</f>
        <v>0</v>
      </c>
      <c r="AV583" s="106"/>
      <c r="AW583" s="63">
        <f>IFERROR(VLOOKUP(C583,Merkittävyysluokitus!$A$2:$J$1705,10,FALSE),"-")</f>
        <v>3</v>
      </c>
      <c r="AX583" s="175">
        <f>IFERROR(VLOOKUP(C583,Merkittävyysluokitus!$A$2:$J$1705,6,FALSE),"-")</f>
        <v>3.4020000000000001</v>
      </c>
      <c r="AY583" s="175">
        <f>IFERROR(VLOOKUP(C583,Merkittävyysluokitus!$A$2:$J$1705,7,FALSE),"-")</f>
        <v>0.40199999999999997</v>
      </c>
      <c r="AZ583" s="175">
        <f>IFERROR(VLOOKUP(C583,Merkittävyysluokitus!$A$2:$J$1705,8,FALSE),"-")</f>
        <v>2.6666666666666665</v>
      </c>
      <c r="BA583" s="175">
        <f>IFERROR(VLOOKUP(C583,Merkittävyysluokitus!$A$2:$J$1705,9,FALSE),"-")</f>
        <v>0.33333333333333331</v>
      </c>
      <c r="BB583" s="203"/>
      <c r="BC583" s="203" t="str">
        <f t="shared" si="125"/>
        <v>ei mallia</v>
      </c>
      <c r="BD583" s="39" t="str">
        <f t="shared" si="128"/>
        <v>Ei luokiteltu</v>
      </c>
      <c r="BE583" s="68" t="str">
        <f t="shared" si="120"/>
        <v>ei mallia</v>
      </c>
      <c r="BF583" s="68" t="str">
        <f t="shared" si="121"/>
        <v>ei mallia</v>
      </c>
      <c r="BG583" s="68" t="str">
        <f t="shared" si="122"/>
        <v>ei mallia</v>
      </c>
      <c r="BH583" s="208" t="str">
        <f t="shared" si="123"/>
        <v>musta</v>
      </c>
      <c r="BI583" s="39"/>
      <c r="BJ583" s="39" t="str">
        <f>IF(F583="ei löydy","uusi tie",IF(E583=0,"tieosoite muuttunut",IF(E583=1,VLOOKUP(D583,'2015'!$F$12:$AL$1887,31,FALSE),"-")))</f>
        <v>punainen</v>
      </c>
      <c r="BK583" s="67" t="str">
        <f>IF(E583=1,VLOOKUP(D583,'2015'!$F$12:$AL$1887,32,FALSE),"-")</f>
        <v>musta</v>
      </c>
      <c r="BL583" s="39" t="str">
        <f>IF(F583="ei löydy","uusi tie",IF(E583=0,"tieosoite muuttunut",IF(E583=1,VLOOKUP(D583,'2015'!$F$12:$AL$1887,33,FALSE),"-")))</f>
        <v>punainen</v>
      </c>
      <c r="BM583" s="39"/>
      <c r="BN583" s="217" t="str">
        <f>VLOOKUP(D583,'2015'!$F$12:$AL$1887,33,FALSE)</f>
        <v>punainen</v>
      </c>
      <c r="BO583" s="39"/>
      <c r="BP583" s="115" t="s">
        <v>10</v>
      </c>
      <c r="BQ583" s="30"/>
      <c r="BS583" s="5"/>
      <c r="BU583" s="37"/>
      <c r="BV583" s="30" t="s">
        <v>10</v>
      </c>
      <c r="BX583" t="str">
        <f>IF(E583=1,VLOOKUP(D583,'2015'!$F$12:$AX$1887,43,FALSE),"-")</f>
        <v>musta</v>
      </c>
      <c r="BY583" t="str">
        <f>IF(E583=1,VLOOKUP(D583,'2015'!$F$12:$AX$1887,44,FALSE),"-")</f>
        <v>musta</v>
      </c>
      <c r="BZ583" t="str">
        <f>IF(E583=1,VLOOKUP(D583,'2015'!$F$12:$AX$1887,45,FALSE),"-")</f>
        <v>musta</v>
      </c>
      <c r="CA583" s="31">
        <f t="shared" si="129"/>
        <v>10</v>
      </c>
      <c r="CB583" s="31">
        <f t="shared" si="130"/>
        <v>10</v>
      </c>
      <c r="CC583" s="31">
        <f t="shared" si="131"/>
        <v>0</v>
      </c>
      <c r="CD583" s="31">
        <f t="shared" si="132"/>
        <v>0</v>
      </c>
      <c r="CE583" s="31">
        <f t="shared" si="133"/>
        <v>0</v>
      </c>
      <c r="CO583" s="2" t="s">
        <v>35</v>
      </c>
      <c r="CP583" s="2" t="s">
        <v>35</v>
      </c>
    </row>
    <row r="584" spans="1:94" ht="15.75" thickBot="1" x14ac:dyDescent="0.3">
      <c r="A584" s="50"/>
      <c r="B584" s="50"/>
      <c r="C584" s="50" t="str">
        <f t="shared" si="126"/>
        <v>1125_1_6364</v>
      </c>
      <c r="D584" s="51" t="str">
        <f t="shared" si="127"/>
        <v>1125_1</v>
      </c>
      <c r="E584" s="224">
        <f>IFERROR(VLOOKUP(C584,'2015'!$C$12:$D$1887,2,FALSE),0)</f>
        <v>0</v>
      </c>
      <c r="F584" s="51">
        <f>IFERROR(K584-IFERROR(VLOOKUP(D584,'2015'!$F$12:$I$1887,4,FALSE),"ei löydy"),"ei löydy")</f>
        <v>4</v>
      </c>
      <c r="G584" s="224">
        <f>IFERROR(VLOOKUP(Työfile_2024!C584,Liikennemalli!$D$6:$G$1921,4,FALSE),0)</f>
        <v>1</v>
      </c>
      <c r="H584" s="225">
        <f>K584-IFERROR(VLOOKUP(Työfile_2024!D584,Liikennemalli!$C$6:$H$1921,6,FALSE),"ei löydy")</f>
        <v>0</v>
      </c>
      <c r="I584" s="80">
        <v>1125</v>
      </c>
      <c r="J584" s="52">
        <v>1</v>
      </c>
      <c r="K584" s="52">
        <v>6364</v>
      </c>
      <c r="L584" s="53"/>
      <c r="M584" s="54"/>
      <c r="N584" s="54"/>
      <c r="O584" s="54"/>
      <c r="P584" s="54"/>
      <c r="Q584" s="55"/>
      <c r="R584" s="55"/>
      <c r="S584" s="55"/>
      <c r="T584" s="55"/>
      <c r="U584" s="52"/>
      <c r="V584" s="56">
        <v>4739</v>
      </c>
      <c r="W584" s="56">
        <v>383</v>
      </c>
      <c r="X584" s="56">
        <v>5389</v>
      </c>
      <c r="Y584" s="56">
        <f>VLOOKUP(D584,Liikennemalli24!$D$2:$F$1804,2,FALSE)</f>
        <v>7323</v>
      </c>
      <c r="Z584" s="57">
        <f>VLOOKUP(D584,Liikennemalli24!$D$2:$F$1804,3,FALSE)</f>
        <v>0.24</v>
      </c>
      <c r="AA584" s="178">
        <f>IF(G584=1,VLOOKUP(C584,Liikennemalli!$D$6:$H$1921,2,FALSE),"-")</f>
        <v>6886.4969209686242</v>
      </c>
      <c r="AB584" s="197">
        <f>IF(G584=1,VLOOKUP(C584,Liikennemalli!$D$6:$H$1921,3,FALSE),"-")</f>
        <v>0.68778047929950403</v>
      </c>
      <c r="AC584" s="134" t="str">
        <f>IF(E584=1,VLOOKUP(Työfile_2024!D584,'2015'!$F$12:$X$1887,18,FALSE),"-")</f>
        <v>-</v>
      </c>
      <c r="AD584" s="127" t="str">
        <f>IF(E584=1,VLOOKUP(Työfile_2024!D584,'2015'!$F$12:$X$1887,19,FALSE),"-")</f>
        <v>-</v>
      </c>
      <c r="AI584" s="127" t="str">
        <f>IF(E584=1,VLOOKUP(Työfile_2024!D584,'2015'!$F$12:$AB$1887,20,FALSE),"-")</f>
        <v>-</v>
      </c>
      <c r="AJ584" s="127" t="str">
        <f>IF(E584=1,VLOOKUP(Työfile_2024!D584,'2015'!$F$12:$AB$1887,21,FALSE),"-")</f>
        <v>-</v>
      </c>
      <c r="AK584" s="127" t="str">
        <f>IF(E584=1,VLOOKUP(Työfile_2024!D584,'2015'!$F$12:$AB$1887,22,FALSE),"-")</f>
        <v>-</v>
      </c>
      <c r="AL584" s="127" t="str">
        <f>IF(E584=1,VLOOKUP(Työfile_2024!D584,'2015'!$F$12:$AB$1887,23,FALSE),"-")</f>
        <v>-</v>
      </c>
      <c r="AM584" s="56">
        <f>VLOOKUP(Työfile_2024!D584,Tmatkat_20km_tarkasteltava_verk!$C$2:$D$1804,2,FALSE)</f>
        <v>1433</v>
      </c>
      <c r="AN584" s="148">
        <f t="shared" si="124"/>
        <v>0.3023844692973201</v>
      </c>
      <c r="AO584" s="178" t="str">
        <f>IF(E584=1,VLOOKUP(Työfile_2024!D584,'2015'!$F$12:$AC$1887,24,FALSE),"-")</f>
        <v>-</v>
      </c>
      <c r="AP584" s="52">
        <f>VLOOKUP(D584,Tarkasteltava_verkko_2024_harva!$E$2:$I$1804,5,FALSE)</f>
        <v>0</v>
      </c>
      <c r="AQ584" s="52">
        <f>VLOOKUP(D584,Tarkasteltava_verkko_2024_harva!$E$2:$I$1804,4,FALSE)</f>
        <v>0</v>
      </c>
      <c r="AR584" s="148">
        <v>0.13026398491514771</v>
      </c>
      <c r="AS584" s="170" t="str">
        <f>IFERROR(VLOOKUP(C584,'2015'!$C$12:$AG$1887,30,FALSE),"-")</f>
        <v>-</v>
      </c>
      <c r="AT584" s="148">
        <v>0.82840980515399121</v>
      </c>
      <c r="AU584" s="170" t="str">
        <f>IFERROR(VLOOKUP(C584,'2015'!$C$12:$AG$1887,31,FALSE),"-")</f>
        <v>-</v>
      </c>
      <c r="AV584" s="106"/>
      <c r="AW584" s="63">
        <f>IFERROR(VLOOKUP(C584,Merkittävyysluokitus!$A$2:$J$1705,10,FALSE),"-")</f>
        <v>2</v>
      </c>
      <c r="AX584" s="175">
        <f>IFERROR(VLOOKUP(C584,Merkittävyysluokitus!$A$2:$J$1705,6,FALSE),"-")</f>
        <v>12.600578386605783</v>
      </c>
      <c r="AY584" s="175">
        <f>IFERROR(VLOOKUP(C584,Merkittävyysluokitus!$A$2:$J$1705,7,FALSE),"-")</f>
        <v>5</v>
      </c>
      <c r="AZ584" s="175">
        <f>IFERROR(VLOOKUP(C584,Merkittävyysluokitus!$A$2:$J$1705,8,FALSE),"-")</f>
        <v>5.2672450532724504</v>
      </c>
      <c r="BA584" s="175">
        <f>IFERROR(VLOOKUP(C584,Merkittävyysluokitus!$A$2:$J$1705,9,FALSE),"-")</f>
        <v>2.333333333333333</v>
      </c>
      <c r="BB584" s="203"/>
      <c r="BC584" s="203" t="str">
        <f t="shared" si="125"/>
        <v>tieosoite muuttunut</v>
      </c>
      <c r="BD584" s="39" t="str">
        <f t="shared" si="128"/>
        <v>musta</v>
      </c>
      <c r="BE584" s="68" t="str">
        <f t="shared" si="120"/>
        <v>musta</v>
      </c>
      <c r="BF584" s="68" t="str">
        <f t="shared" si="121"/>
        <v>musta</v>
      </c>
      <c r="BG584" s="69" t="str">
        <f t="shared" si="122"/>
        <v>punainen</v>
      </c>
      <c r="BH584" s="209" t="str">
        <f t="shared" si="123"/>
        <v>musta</v>
      </c>
      <c r="BI584" s="39"/>
      <c r="BJ584" s="39" t="str">
        <f>IF(F584="ei löydy","uusi tie",IF(E584=0,"tieosoite muuttunut",IF(E584=1,VLOOKUP(D584,'2015'!$F$12:$AL$1887,31,FALSE),"-")))</f>
        <v>tieosoite muuttunut</v>
      </c>
      <c r="BK584" s="67" t="str">
        <f>IF(E584=1,VLOOKUP(D584,'2015'!$F$12:$AL$1887,32,FALSE),"-")</f>
        <v>-</v>
      </c>
      <c r="BL584" s="39" t="str">
        <f>IF(F584="ei löydy","uusi tie",IF(E584=0,"tieosoite muuttunut",IF(E584=1,VLOOKUP(D584,'2015'!$F$12:$AL$1887,33,FALSE),"-")))</f>
        <v>tieosoite muuttunut</v>
      </c>
      <c r="BM584" s="39"/>
      <c r="BN584" s="217" t="str">
        <f>VLOOKUP(D584,'2015'!$F$12:$AL$1887,33,FALSE)</f>
        <v>musta</v>
      </c>
      <c r="BO584" s="39"/>
      <c r="BP584" s="115" t="s">
        <v>10</v>
      </c>
      <c r="BQ584" s="30"/>
      <c r="BS584" s="5"/>
      <c r="BU584" s="37"/>
      <c r="BV584" s="30" t="s">
        <v>9</v>
      </c>
      <c r="BX584" t="str">
        <f>IF(E584=1,VLOOKUP(D584,'2015'!$F$12:$AX$1887,43,FALSE),"-")</f>
        <v>-</v>
      </c>
      <c r="BY584" t="str">
        <f>IF(E584=1,VLOOKUP(D584,'2015'!$F$12:$AX$1887,44,FALSE),"-")</f>
        <v>-</v>
      </c>
      <c r="BZ584" t="str">
        <f>IF(E584=1,VLOOKUP(D584,'2015'!$F$12:$AX$1887,45,FALSE),"-")</f>
        <v>-</v>
      </c>
      <c r="CA584" s="31">
        <f t="shared" si="129"/>
        <v>30</v>
      </c>
      <c r="CB584" s="31">
        <f t="shared" si="130"/>
        <v>10</v>
      </c>
      <c r="CC584" s="31">
        <f t="shared" si="131"/>
        <v>10</v>
      </c>
      <c r="CD584" s="31">
        <f t="shared" si="132"/>
        <v>10</v>
      </c>
      <c r="CE584" s="31">
        <f t="shared" si="133"/>
        <v>0</v>
      </c>
      <c r="CF584" s="6" t="s">
        <v>58</v>
      </c>
      <c r="CO584" s="2" t="s">
        <v>35</v>
      </c>
      <c r="CP584" s="2" t="s">
        <v>35</v>
      </c>
    </row>
    <row r="585" spans="1:94" ht="15.75" thickBot="1" x14ac:dyDescent="0.3">
      <c r="A585" s="50"/>
      <c r="B585" s="50"/>
      <c r="C585" s="50" t="str">
        <f t="shared" si="126"/>
        <v>1130_1_890</v>
      </c>
      <c r="D585" s="51" t="str">
        <f t="shared" si="127"/>
        <v>1130_1</v>
      </c>
      <c r="E585" s="224">
        <f>IFERROR(VLOOKUP(C585,'2015'!$C$12:$D$1887,2,FALSE),0)</f>
        <v>0</v>
      </c>
      <c r="F585" s="51">
        <f>IFERROR(K585-IFERROR(VLOOKUP(D585,'2015'!$F$12:$I$1887,4,FALSE),"ei löydy"),"ei löydy")</f>
        <v>-2691</v>
      </c>
      <c r="G585" s="224">
        <f>IFERROR(VLOOKUP(Työfile_2024!C585,Liikennemalli!$D$6:$G$1921,4,FALSE),0)</f>
        <v>0</v>
      </c>
      <c r="H585" s="225">
        <f>K585-IFERROR(VLOOKUP(Työfile_2024!D585,Liikennemalli!$C$6:$H$1921,6,FALSE),"ei löydy")</f>
        <v>-2791</v>
      </c>
      <c r="I585" s="80">
        <v>1130</v>
      </c>
      <c r="J585" s="52">
        <v>1</v>
      </c>
      <c r="K585" s="52">
        <v>890</v>
      </c>
      <c r="L585" s="53"/>
      <c r="M585" s="54"/>
      <c r="N585" s="54"/>
      <c r="O585" s="54"/>
      <c r="P585" s="54"/>
      <c r="Q585" s="55"/>
      <c r="R585" s="55"/>
      <c r="S585" s="55"/>
      <c r="T585" s="55"/>
      <c r="U585" s="52"/>
      <c r="V585" s="56">
        <v>11560</v>
      </c>
      <c r="W585" s="56">
        <v>806</v>
      </c>
      <c r="X585" s="56">
        <v>12918</v>
      </c>
      <c r="Y585" s="56">
        <f>VLOOKUP(D585,Liikennemalli24!$D$2:$F$1804,2,FALSE)</f>
        <v>417</v>
      </c>
      <c r="Z585" s="57">
        <f>VLOOKUP(D585,Liikennemalli24!$D$2:$F$1804,3,FALSE)</f>
        <v>0.10100000000000001</v>
      </c>
      <c r="AA585" s="178" t="str">
        <f>IF(G585=1,VLOOKUP(C585,Liikennemalli!$D$6:$H$1921,2,FALSE),"-")</f>
        <v>-</v>
      </c>
      <c r="AB585" s="197" t="str">
        <f>IF(G585=1,VLOOKUP(C585,Liikennemalli!$D$6:$H$1921,3,FALSE),"-")</f>
        <v>-</v>
      </c>
      <c r="AC585" s="134" t="str">
        <f>IF(E585=1,VLOOKUP(Työfile_2024!D585,'2015'!$F$12:$X$1887,18,FALSE),"-")</f>
        <v>-</v>
      </c>
      <c r="AD585" s="127" t="str">
        <f>IF(E585=1,VLOOKUP(Työfile_2024!D585,'2015'!$F$12:$X$1887,19,FALSE),"-")</f>
        <v>-</v>
      </c>
      <c r="AI585" s="127" t="str">
        <f>IF(E585=1,VLOOKUP(Työfile_2024!D585,'2015'!$F$12:$AB$1887,20,FALSE),"-")</f>
        <v>-</v>
      </c>
      <c r="AJ585" s="127" t="str">
        <f>IF(E585=1,VLOOKUP(Työfile_2024!D585,'2015'!$F$12:$AB$1887,21,FALSE),"-")</f>
        <v>-</v>
      </c>
      <c r="AK585" s="127" t="str">
        <f>IF(E585=1,VLOOKUP(Työfile_2024!D585,'2015'!$F$12:$AB$1887,22,FALSE),"-")</f>
        <v>-</v>
      </c>
      <c r="AL585" s="127" t="str">
        <f>IF(E585=1,VLOOKUP(Työfile_2024!D585,'2015'!$F$12:$AB$1887,23,FALSE),"-")</f>
        <v>-</v>
      </c>
      <c r="AM585" s="56">
        <f>VLOOKUP(Työfile_2024!D585,Tmatkat_20km_tarkasteltava_verk!$C$2:$D$1804,2,FALSE)</f>
        <v>1544</v>
      </c>
      <c r="AN585" s="148">
        <f t="shared" si="124"/>
        <v>0.13356401384083044</v>
      </c>
      <c r="AO585" s="178" t="str">
        <f>IF(E585=1,VLOOKUP(Työfile_2024!D585,'2015'!$F$12:$AC$1887,24,FALSE),"-")</f>
        <v>-</v>
      </c>
      <c r="AP585" s="52">
        <f>VLOOKUP(D585,Tarkasteltava_verkko_2024_harva!$E$2:$I$1804,5,FALSE)</f>
        <v>0</v>
      </c>
      <c r="AQ585" s="52">
        <f>VLOOKUP(D585,Tarkasteltava_verkko_2024_harva!$E$2:$I$1804,4,FALSE)</f>
        <v>0</v>
      </c>
      <c r="AR585" s="148">
        <v>0.9719101123595506</v>
      </c>
      <c r="AS585" s="170" t="str">
        <f>IFERROR(VLOOKUP(C585,'2015'!$C$12:$AG$1887,30,FALSE),"-")</f>
        <v>-</v>
      </c>
      <c r="AT585" s="148">
        <v>0.9719101123595506</v>
      </c>
      <c r="AU585" s="170" t="str">
        <f>IFERROR(VLOOKUP(C585,'2015'!$C$12:$AG$1887,31,FALSE),"-")</f>
        <v>-</v>
      </c>
      <c r="AV585" s="106"/>
      <c r="AW585" s="63">
        <f>IFERROR(VLOOKUP(C585,Merkittävyysluokitus!$A$2:$J$1705,10,FALSE),"-")</f>
        <v>2</v>
      </c>
      <c r="AX585" s="175">
        <f>IFERROR(VLOOKUP(C585,Merkittävyysluokitus!$A$2:$J$1705,6,FALSE),"-")</f>
        <v>11.836255707762557</v>
      </c>
      <c r="AY585" s="175">
        <f>IFERROR(VLOOKUP(C585,Merkittävyysluokitus!$A$2:$J$1705,7,FALSE),"-")</f>
        <v>5</v>
      </c>
      <c r="AZ585" s="175">
        <f>IFERROR(VLOOKUP(C585,Merkittävyysluokitus!$A$2:$J$1705,8,FALSE),"-")</f>
        <v>4.8362557077625565</v>
      </c>
      <c r="BA585" s="175">
        <f>IFERROR(VLOOKUP(C585,Merkittävyysluokitus!$A$2:$J$1705,9,FALSE),"-")</f>
        <v>2</v>
      </c>
      <c r="BB585" s="203"/>
      <c r="BC585" s="203" t="str">
        <f t="shared" si="125"/>
        <v>tieosoite muuttunut</v>
      </c>
      <c r="BD585" s="39" t="str">
        <f t="shared" si="128"/>
        <v>musta</v>
      </c>
      <c r="BE585" s="68" t="str">
        <f t="shared" si="120"/>
        <v>musta</v>
      </c>
      <c r="BF585" s="68" t="str">
        <f t="shared" si="121"/>
        <v>musta</v>
      </c>
      <c r="BG585" s="69" t="str">
        <f t="shared" si="122"/>
        <v>musta</v>
      </c>
      <c r="BH585" s="209" t="str">
        <f t="shared" si="123"/>
        <v>musta</v>
      </c>
      <c r="BI585" s="39"/>
      <c r="BJ585" s="39" t="str">
        <f>IF(F585="ei löydy","uusi tie",IF(E585=0,"tieosoite muuttunut",IF(E585=1,VLOOKUP(D585,'2015'!$F$12:$AL$1887,31,FALSE),"-")))</f>
        <v>tieosoite muuttunut</v>
      </c>
      <c r="BK585" s="67" t="str">
        <f>IF(E585=1,VLOOKUP(D585,'2015'!$F$12:$AL$1887,32,FALSE),"-")</f>
        <v>-</v>
      </c>
      <c r="BL585" s="39" t="str">
        <f>IF(F585="ei löydy","uusi tie",IF(E585=0,"tieosoite muuttunut",IF(E585=1,VLOOKUP(D585,'2015'!$F$12:$AL$1887,33,FALSE),"-")))</f>
        <v>tieosoite muuttunut</v>
      </c>
      <c r="BM585" s="39"/>
      <c r="BN585" s="217" t="str">
        <f>VLOOKUP(D585,'2015'!$F$12:$AL$1887,33,FALSE)</f>
        <v>musta</v>
      </c>
      <c r="BO585" s="39"/>
      <c r="BP585" s="115" t="s">
        <v>10</v>
      </c>
      <c r="BQ585" s="30"/>
      <c r="BS585" s="5"/>
      <c r="BU585" s="37"/>
      <c r="BV585" s="30" t="s">
        <v>10</v>
      </c>
      <c r="BX585" t="str">
        <f>IF(E585=1,VLOOKUP(D585,'2015'!$F$12:$AX$1887,43,FALSE),"-")</f>
        <v>-</v>
      </c>
      <c r="BY585" t="str">
        <f>IF(E585=1,VLOOKUP(D585,'2015'!$F$12:$AX$1887,44,FALSE),"-")</f>
        <v>-</v>
      </c>
      <c r="BZ585" t="str">
        <f>IF(E585=1,VLOOKUP(D585,'2015'!$F$12:$AX$1887,45,FALSE),"-")</f>
        <v>-</v>
      </c>
      <c r="CA585" s="31">
        <f t="shared" si="129"/>
        <v>30</v>
      </c>
      <c r="CB585" s="31">
        <f t="shared" si="130"/>
        <v>10</v>
      </c>
      <c r="CC585" s="31">
        <f t="shared" si="131"/>
        <v>10</v>
      </c>
      <c r="CD585" s="31">
        <f t="shared" si="132"/>
        <v>10</v>
      </c>
      <c r="CE585" s="31">
        <f t="shared" si="133"/>
        <v>0</v>
      </c>
      <c r="CO585" s="2" t="s">
        <v>35</v>
      </c>
      <c r="CP585" s="2" t="s">
        <v>35</v>
      </c>
    </row>
    <row r="586" spans="1:94" ht="15.75" thickBot="1" x14ac:dyDescent="0.3">
      <c r="A586" s="50"/>
      <c r="B586" s="50"/>
      <c r="C586" s="50" t="str">
        <f t="shared" si="126"/>
        <v>1130_2_9311</v>
      </c>
      <c r="D586" s="51" t="str">
        <f t="shared" si="127"/>
        <v>1130_2</v>
      </c>
      <c r="E586" s="224">
        <f>IFERROR(VLOOKUP(C586,'2015'!$C$12:$D$1887,2,FALSE),0)</f>
        <v>0</v>
      </c>
      <c r="F586" s="51">
        <f>IFERROR(K586-IFERROR(VLOOKUP(D586,'2015'!$F$12:$I$1887,4,FALSE),"ei löydy"),"ei löydy")</f>
        <v>7959</v>
      </c>
      <c r="G586" s="224">
        <f>IFERROR(VLOOKUP(Työfile_2024!C586,Liikennemalli!$D$6:$G$1921,4,FALSE),0)</f>
        <v>1</v>
      </c>
      <c r="H586" s="225">
        <f>K586-IFERROR(VLOOKUP(Työfile_2024!D586,Liikennemalli!$C$6:$H$1921,6,FALSE),"ei löydy")</f>
        <v>0</v>
      </c>
      <c r="I586" s="80">
        <v>1130</v>
      </c>
      <c r="J586" s="52">
        <v>2</v>
      </c>
      <c r="K586" s="52">
        <v>9311</v>
      </c>
      <c r="L586" s="53"/>
      <c r="M586" s="54"/>
      <c r="N586" s="54"/>
      <c r="O586" s="54"/>
      <c r="P586" s="54"/>
      <c r="Q586" s="55"/>
      <c r="R586" s="55"/>
      <c r="S586" s="55"/>
      <c r="T586" s="55"/>
      <c r="U586" s="52"/>
      <c r="V586" s="56">
        <v>5078.3572118999036</v>
      </c>
      <c r="W586" s="56">
        <v>228.09128987219418</v>
      </c>
      <c r="X586" s="56">
        <v>5592.5930619697128</v>
      </c>
      <c r="Y586" s="56">
        <f>VLOOKUP(D586,Liikennemalli24!$D$2:$F$1804,2,FALSE)</f>
        <v>297</v>
      </c>
      <c r="Z586" s="57">
        <f>VLOOKUP(D586,Liikennemalli24!$D$2:$F$1804,3,FALSE)</f>
        <v>0.19400000000000001</v>
      </c>
      <c r="AA586" s="178">
        <f>IF(G586=1,VLOOKUP(C586,Liikennemalli!$D$6:$H$1921,2,FALSE),"-")</f>
        <v>2628.1431642325801</v>
      </c>
      <c r="AB586" s="197">
        <f>IF(G586=1,VLOOKUP(C586,Liikennemalli!$D$6:$H$1921,3,FALSE),"-")</f>
        <v>0.55272588934489397</v>
      </c>
      <c r="AC586" s="134" t="str">
        <f>IF(E586=1,VLOOKUP(Työfile_2024!D586,'2015'!$F$12:$X$1887,18,FALSE),"-")</f>
        <v>-</v>
      </c>
      <c r="AD586" s="127" t="str">
        <f>IF(E586=1,VLOOKUP(Työfile_2024!D586,'2015'!$F$12:$X$1887,19,FALSE),"-")</f>
        <v>-</v>
      </c>
      <c r="AI586" s="127" t="str">
        <f>IF(E586=1,VLOOKUP(Työfile_2024!D586,'2015'!$F$12:$AB$1887,20,FALSE),"-")</f>
        <v>-</v>
      </c>
      <c r="AJ586" s="127" t="str">
        <f>IF(E586=1,VLOOKUP(Työfile_2024!D586,'2015'!$F$12:$AB$1887,21,FALSE),"-")</f>
        <v>-</v>
      </c>
      <c r="AK586" s="127" t="str">
        <f>IF(E586=1,VLOOKUP(Työfile_2024!D586,'2015'!$F$12:$AB$1887,22,FALSE),"-")</f>
        <v>-</v>
      </c>
      <c r="AL586" s="127" t="str">
        <f>IF(E586=1,VLOOKUP(Työfile_2024!D586,'2015'!$F$12:$AB$1887,23,FALSE),"-")</f>
        <v>-</v>
      </c>
      <c r="AM586" s="56">
        <f>VLOOKUP(Työfile_2024!D586,Tmatkat_20km_tarkasteltava_verk!$C$2:$D$1804,2,FALSE)</f>
        <v>3048</v>
      </c>
      <c r="AN586" s="148">
        <f t="shared" si="124"/>
        <v>0.60019409285698688</v>
      </c>
      <c r="AO586" s="178" t="str">
        <f>IF(E586=1,VLOOKUP(Työfile_2024!D586,'2015'!$F$12:$AC$1887,24,FALSE),"-")</f>
        <v>-</v>
      </c>
      <c r="AP586" s="52">
        <f>VLOOKUP(D586,Tarkasteltava_verkko_2024_harva!$E$2:$I$1804,5,FALSE)</f>
        <v>0</v>
      </c>
      <c r="AQ586" s="52">
        <f>VLOOKUP(D586,Tarkasteltava_verkko_2024_harva!$E$2:$I$1804,4,FALSE)</f>
        <v>0</v>
      </c>
      <c r="AR586" s="148">
        <v>8.6134679411448825E-2</v>
      </c>
      <c r="AS586" s="170" t="str">
        <f>IFERROR(VLOOKUP(C586,'2015'!$C$12:$AG$1887,30,FALSE),"-")</f>
        <v>-</v>
      </c>
      <c r="AT586" s="148">
        <v>0.33605412952421865</v>
      </c>
      <c r="AU586" s="170" t="str">
        <f>IFERROR(VLOOKUP(C586,'2015'!$C$12:$AG$1887,31,FALSE),"-")</f>
        <v>-</v>
      </c>
      <c r="AV586" s="106"/>
      <c r="AW586" s="63">
        <f>IFERROR(VLOOKUP(C586,Merkittävyysluokitus!$A$2:$J$1705,10,FALSE),"-")</f>
        <v>1</v>
      </c>
      <c r="AX586" s="175">
        <f>IFERROR(VLOOKUP(C586,Merkittävyysluokitus!$A$2:$J$1705,6,FALSE),"-")</f>
        <v>13.395388127853881</v>
      </c>
      <c r="AY586" s="175">
        <f>IFERROR(VLOOKUP(C586,Merkittävyysluokitus!$A$2:$J$1705,7,FALSE),"-")</f>
        <v>5</v>
      </c>
      <c r="AZ586" s="175">
        <f>IFERROR(VLOOKUP(C586,Merkittävyysluokitus!$A$2:$J$1705,8,FALSE),"-")</f>
        <v>5.8953881278538809</v>
      </c>
      <c r="BA586" s="175">
        <f>IFERROR(VLOOKUP(C586,Merkittävyysluokitus!$A$2:$J$1705,9,FALSE),"-")</f>
        <v>2.5</v>
      </c>
      <c r="BB586" s="203"/>
      <c r="BC586" s="203" t="str">
        <f t="shared" si="125"/>
        <v>tieosoite muuttunut</v>
      </c>
      <c r="BD586" s="39" t="str">
        <f t="shared" si="128"/>
        <v>musta</v>
      </c>
      <c r="BE586" s="68" t="str">
        <f t="shared" si="120"/>
        <v>musta</v>
      </c>
      <c r="BF586" s="68" t="str">
        <f t="shared" si="121"/>
        <v>musta</v>
      </c>
      <c r="BG586" s="68" t="str">
        <f t="shared" si="122"/>
        <v>musta</v>
      </c>
      <c r="BH586" s="208" t="str">
        <f t="shared" si="123"/>
        <v>musta</v>
      </c>
      <c r="BI586" s="39"/>
      <c r="BJ586" s="39" t="str">
        <f>IF(F586="ei löydy","uusi tie",IF(E586=0,"tieosoite muuttunut",IF(E586=1,VLOOKUP(D586,'2015'!$F$12:$AL$1887,31,FALSE),"-")))</f>
        <v>tieosoite muuttunut</v>
      </c>
      <c r="BK586" s="67" t="str">
        <f>IF(E586=1,VLOOKUP(D586,'2015'!$F$12:$AL$1887,32,FALSE),"-")</f>
        <v>-</v>
      </c>
      <c r="BL586" s="39" t="str">
        <f>IF(F586="ei löydy","uusi tie",IF(E586=0,"tieosoite muuttunut",IF(E586=1,VLOOKUP(D586,'2015'!$F$12:$AL$1887,33,FALSE),"-")))</f>
        <v>tieosoite muuttunut</v>
      </c>
      <c r="BM586" s="39"/>
      <c r="BN586" s="217" t="str">
        <f>VLOOKUP(D586,'2015'!$F$12:$AL$1887,33,FALSE)</f>
        <v>musta</v>
      </c>
      <c r="BO586" s="39"/>
      <c r="BP586" s="115" t="s">
        <v>10</v>
      </c>
      <c r="BQ586" s="30"/>
      <c r="BS586" s="5"/>
      <c r="BU586" s="37"/>
      <c r="BV586" s="30" t="s">
        <v>10</v>
      </c>
      <c r="BX586" t="str">
        <f>IF(E586=1,VLOOKUP(D586,'2015'!$F$12:$AX$1887,43,FALSE),"-")</f>
        <v>-</v>
      </c>
      <c r="BY586" t="str">
        <f>IF(E586=1,VLOOKUP(D586,'2015'!$F$12:$AX$1887,44,FALSE),"-")</f>
        <v>-</v>
      </c>
      <c r="BZ586" t="str">
        <f>IF(E586=1,VLOOKUP(D586,'2015'!$F$12:$AX$1887,45,FALSE),"-")</f>
        <v>-</v>
      </c>
      <c r="CA586" s="31">
        <f t="shared" si="129"/>
        <v>30</v>
      </c>
      <c r="CB586" s="31">
        <f t="shared" si="130"/>
        <v>10</v>
      </c>
      <c r="CC586" s="31">
        <f t="shared" si="131"/>
        <v>10</v>
      </c>
      <c r="CD586" s="31">
        <f t="shared" si="132"/>
        <v>10</v>
      </c>
      <c r="CE586" s="31">
        <f t="shared" si="133"/>
        <v>0</v>
      </c>
      <c r="CO586" s="2" t="s">
        <v>35</v>
      </c>
      <c r="CP586" s="2" t="s">
        <v>35</v>
      </c>
    </row>
    <row r="587" spans="1:94" ht="15.75" thickBot="1" x14ac:dyDescent="0.3">
      <c r="A587" s="50"/>
      <c r="B587" s="50"/>
      <c r="C587" s="50" t="str">
        <f t="shared" si="126"/>
        <v>1130_4_6362</v>
      </c>
      <c r="D587" s="51" t="str">
        <f t="shared" si="127"/>
        <v>1130_4</v>
      </c>
      <c r="E587" s="224">
        <f>IFERROR(VLOOKUP(C587,'2015'!$C$12:$D$1887,2,FALSE),0)</f>
        <v>1</v>
      </c>
      <c r="F587" s="51">
        <f>IFERROR(K587-IFERROR(VLOOKUP(D587,'2015'!$F$12:$I$1887,4,FALSE),"ei löydy"),"ei löydy")</f>
        <v>0</v>
      </c>
      <c r="G587" s="224">
        <f>IFERROR(VLOOKUP(Työfile_2024!C587,Liikennemalli!$D$6:$G$1921,4,FALSE),0)</f>
        <v>1</v>
      </c>
      <c r="H587" s="225">
        <f>K587-IFERROR(VLOOKUP(Työfile_2024!D587,Liikennemalli!$C$6:$H$1921,6,FALSE),"ei löydy")</f>
        <v>0</v>
      </c>
      <c r="I587" s="80">
        <v>1130</v>
      </c>
      <c r="J587" s="52">
        <v>4</v>
      </c>
      <c r="K587" s="52">
        <v>6362</v>
      </c>
      <c r="L587" s="53"/>
      <c r="M587" s="54"/>
      <c r="N587" s="54"/>
      <c r="O587" s="54"/>
      <c r="P587" s="54"/>
      <c r="Q587" s="55"/>
      <c r="R587" s="55"/>
      <c r="S587" s="55"/>
      <c r="T587" s="55"/>
      <c r="U587" s="52"/>
      <c r="V587" s="56">
        <v>2016.7549512731846</v>
      </c>
      <c r="W587" s="56">
        <v>89.472964476579691</v>
      </c>
      <c r="X587" s="56">
        <v>2095.8880855077018</v>
      </c>
      <c r="Y587" s="56">
        <f>VLOOKUP(D587,Liikennemalli24!$D$2:$F$1804,2,FALSE)</f>
        <v>96</v>
      </c>
      <c r="Z587" s="57">
        <f>VLOOKUP(D587,Liikennemalli24!$D$2:$F$1804,3,FALSE)</f>
        <v>0.223</v>
      </c>
      <c r="AA587" s="178">
        <f>IF(G587=1,VLOOKUP(C587,Liikennemalli!$D$6:$H$1921,2,FALSE),"-")</f>
        <v>1123.39569705437</v>
      </c>
      <c r="AB587" s="197">
        <f>IF(G587=1,VLOOKUP(C587,Liikennemalli!$D$6:$H$1921,3,FALSE),"-")</f>
        <v>0.73934251902883397</v>
      </c>
      <c r="AC587" s="134">
        <f>IF(E587=1,VLOOKUP(Työfile_2024!D587,'2015'!$F$12:$X$1887,18,FALSE),"-")</f>
        <v>1251</v>
      </c>
      <c r="AD587" s="127">
        <f>IF(E587=1,VLOOKUP(Työfile_2024!D587,'2015'!$F$12:$X$1887,19,FALSE),"-")</f>
        <v>0.82</v>
      </c>
      <c r="AI587" s="127">
        <f>IF(E587=1,VLOOKUP(Työfile_2024!D587,'2015'!$F$12:$AB$1887,20,FALSE),"-")</f>
        <v>0</v>
      </c>
      <c r="AJ587" s="127">
        <f>IF(E587=1,VLOOKUP(Työfile_2024!D587,'2015'!$F$12:$AB$1887,21,FALSE),"-")</f>
        <v>0</v>
      </c>
      <c r="AK587" s="127">
        <f>IF(E587=1,VLOOKUP(Työfile_2024!D587,'2015'!$F$12:$AB$1887,22,FALSE),"-")</f>
        <v>0</v>
      </c>
      <c r="AL587" s="127">
        <f>IF(E587=1,VLOOKUP(Työfile_2024!D587,'2015'!$F$12:$AB$1887,23,FALSE),"-")</f>
        <v>0</v>
      </c>
      <c r="AM587" s="56">
        <f>VLOOKUP(Työfile_2024!D587,Tmatkat_20km_tarkasteltava_verk!$C$2:$D$1804,2,FALSE)</f>
        <v>410</v>
      </c>
      <c r="AN587" s="148">
        <f t="shared" si="124"/>
        <v>0.20329688529643403</v>
      </c>
      <c r="AO587" s="178">
        <f>IF(E587=1,VLOOKUP(Työfile_2024!D587,'2015'!$F$12:$AC$1887,24,FALSE),"-")</f>
        <v>589</v>
      </c>
      <c r="AP587" s="52">
        <f>VLOOKUP(D587,Tarkasteltava_verkko_2024_harva!$E$2:$I$1804,5,FALSE)</f>
        <v>0</v>
      </c>
      <c r="AQ587" s="52">
        <f>VLOOKUP(D587,Tarkasteltava_verkko_2024_harva!$E$2:$I$1804,4,FALSE)</f>
        <v>0</v>
      </c>
      <c r="AR587" s="148">
        <v>0</v>
      </c>
      <c r="AS587" s="170" t="str">
        <f>IFERROR(VLOOKUP(C587,'2015'!$C$12:$AG$1887,30,FALSE),"-")</f>
        <v/>
      </c>
      <c r="AT587" s="148">
        <v>0.5242062244577177</v>
      </c>
      <c r="AU587" s="170" t="str">
        <f>IFERROR(VLOOKUP(C587,'2015'!$C$12:$AG$1887,31,FALSE),"-")</f>
        <v>Kyllä</v>
      </c>
      <c r="AV587" s="106"/>
      <c r="AW587" s="63">
        <f>IFERROR(VLOOKUP(C587,Merkittävyysluokitus!$A$2:$J$1705,10,FALSE),"-")</f>
        <v>2</v>
      </c>
      <c r="AX587" s="175">
        <f>IFERROR(VLOOKUP(C587,Merkittävyysluokitus!$A$2:$J$1705,6,FALSE),"-")</f>
        <v>11.691506849315068</v>
      </c>
      <c r="AY587" s="175">
        <f>IFERROR(VLOOKUP(C587,Merkittävyysluokitus!$A$2:$J$1705,7,FALSE),"-")</f>
        <v>5</v>
      </c>
      <c r="AZ587" s="175">
        <f>IFERROR(VLOOKUP(C587,Merkittävyysluokitus!$A$2:$J$1705,8,FALSE),"-")</f>
        <v>4.6915068493150685</v>
      </c>
      <c r="BA587" s="175">
        <f>IFERROR(VLOOKUP(C587,Merkittävyysluokitus!$A$2:$J$1705,9,FALSE),"-")</f>
        <v>2</v>
      </c>
      <c r="BB587" s="203"/>
      <c r="BC587" s="203" t="str">
        <f t="shared" si="125"/>
        <v>muutos</v>
      </c>
      <c r="BD587" s="39" t="str">
        <f t="shared" si="128"/>
        <v>musta</v>
      </c>
      <c r="BE587" s="68" t="str">
        <f t="shared" si="120"/>
        <v>musta</v>
      </c>
      <c r="BF587" s="68" t="str">
        <f t="shared" si="121"/>
        <v>musta</v>
      </c>
      <c r="BG587" s="68" t="str">
        <f t="shared" si="122"/>
        <v>musta</v>
      </c>
      <c r="BH587" s="208" t="str">
        <f t="shared" si="123"/>
        <v>musta</v>
      </c>
      <c r="BI587" s="39"/>
      <c r="BJ587" s="39" t="str">
        <f>IF(F587="ei löydy","uusi tie",IF(E587=0,"tieosoite muuttunut",IF(E587=1,VLOOKUP(D587,'2015'!$F$12:$AL$1887,31,FALSE),"-")))</f>
        <v>punainen</v>
      </c>
      <c r="BK587" s="67" t="str">
        <f>IF(E587=1,VLOOKUP(D587,'2015'!$F$12:$AL$1887,32,FALSE),"-")</f>
        <v>punainen</v>
      </c>
      <c r="BL587" s="39" t="str">
        <f>IF(F587="ei löydy","uusi tie",IF(E587=0,"tieosoite muuttunut",IF(E587=1,VLOOKUP(D587,'2015'!$F$12:$AL$1887,33,FALSE),"-")))</f>
        <v>punainen</v>
      </c>
      <c r="BM587" s="39"/>
      <c r="BN587" s="217" t="str">
        <f>VLOOKUP(D587,'2015'!$F$12:$AL$1887,33,FALSE)</f>
        <v>punainen</v>
      </c>
      <c r="BO587" s="39"/>
      <c r="BP587" s="115" t="s">
        <v>10</v>
      </c>
      <c r="BQ587" s="30"/>
      <c r="BS587" s="5"/>
      <c r="BU587" s="37"/>
      <c r="BV587" s="30" t="s">
        <v>10</v>
      </c>
      <c r="BX587" t="str">
        <f>IF(E587=1,VLOOKUP(D587,'2015'!$F$12:$AX$1887,43,FALSE),"-")</f>
        <v>punainen</v>
      </c>
      <c r="BY587" t="str">
        <f>IF(E587=1,VLOOKUP(D587,'2015'!$F$12:$AX$1887,44,FALSE),"-")</f>
        <v>punainen</v>
      </c>
      <c r="BZ587" t="str">
        <f>IF(E587=1,VLOOKUP(D587,'2015'!$F$12:$AX$1887,45,FALSE),"-")</f>
        <v>punainen</v>
      </c>
      <c r="CA587" s="31">
        <f t="shared" si="129"/>
        <v>12</v>
      </c>
      <c r="CB587" s="31">
        <f t="shared" si="130"/>
        <v>10</v>
      </c>
      <c r="CC587" s="31">
        <f t="shared" si="131"/>
        <v>1</v>
      </c>
      <c r="CD587" s="31">
        <f t="shared" si="132"/>
        <v>1</v>
      </c>
      <c r="CE587" s="31">
        <f t="shared" si="133"/>
        <v>0</v>
      </c>
      <c r="CO587" s="2" t="s">
        <v>35</v>
      </c>
      <c r="CP587" s="2" t="s">
        <v>35</v>
      </c>
    </row>
    <row r="588" spans="1:94" ht="15.75" thickBot="1" x14ac:dyDescent="0.3">
      <c r="A588" s="50"/>
      <c r="B588" s="50"/>
      <c r="C588" s="50" t="str">
        <f t="shared" si="126"/>
        <v>1130_5_4938</v>
      </c>
      <c r="D588" s="51" t="str">
        <f t="shared" si="127"/>
        <v>1130_5</v>
      </c>
      <c r="E588" s="224">
        <f>IFERROR(VLOOKUP(C588,'2015'!$C$12:$D$1887,2,FALSE),0)</f>
        <v>1</v>
      </c>
      <c r="F588" s="51">
        <f>IFERROR(K588-IFERROR(VLOOKUP(D588,'2015'!$F$12:$I$1887,4,FALSE),"ei löydy"),"ei löydy")</f>
        <v>0</v>
      </c>
      <c r="G588" s="224">
        <f>IFERROR(VLOOKUP(Työfile_2024!C588,Liikennemalli!$D$6:$G$1921,4,FALSE),0)</f>
        <v>1</v>
      </c>
      <c r="H588" s="225">
        <f>K588-IFERROR(VLOOKUP(Työfile_2024!D588,Liikennemalli!$C$6:$H$1921,6,FALSE),"ei löydy")</f>
        <v>0</v>
      </c>
      <c r="I588" s="80">
        <v>1130</v>
      </c>
      <c r="J588" s="52">
        <v>5</v>
      </c>
      <c r="K588" s="52">
        <v>4938</v>
      </c>
      <c r="L588" s="53"/>
      <c r="M588" s="54"/>
      <c r="N588" s="54"/>
      <c r="O588" s="54"/>
      <c r="P588" s="54"/>
      <c r="Q588" s="55"/>
      <c r="R588" s="55"/>
      <c r="S588" s="55"/>
      <c r="T588" s="55"/>
      <c r="U588" s="52"/>
      <c r="V588" s="56">
        <v>1200</v>
      </c>
      <c r="W588" s="56">
        <v>64</v>
      </c>
      <c r="X588" s="56">
        <v>1237</v>
      </c>
      <c r="Y588" s="56">
        <f>VLOOKUP(D588,Liikennemalli24!$D$2:$F$1804,2,FALSE)</f>
        <v>150</v>
      </c>
      <c r="Z588" s="57">
        <f>VLOOKUP(D588,Liikennemalli24!$D$2:$F$1804,3,FALSE)</f>
        <v>0.27900000000000003</v>
      </c>
      <c r="AA588" s="178">
        <f>IF(G588=1,VLOOKUP(C588,Liikennemalli!$D$6:$H$1921,2,FALSE),"-")</f>
        <v>1088.6460788735701</v>
      </c>
      <c r="AB588" s="197">
        <f>IF(G588=1,VLOOKUP(C588,Liikennemalli!$D$6:$H$1921,3,FALSE),"-")</f>
        <v>0.700219696870097</v>
      </c>
      <c r="AC588" s="134">
        <f>IF(E588=1,VLOOKUP(Työfile_2024!D588,'2015'!$F$12:$X$1887,18,FALSE),"-")</f>
        <v>1174</v>
      </c>
      <c r="AD588" s="127">
        <f>IF(E588=1,VLOOKUP(Työfile_2024!D588,'2015'!$F$12:$X$1887,19,FALSE),"-")</f>
        <v>0.78</v>
      </c>
      <c r="AI588" s="127">
        <f>IF(E588=1,VLOOKUP(Työfile_2024!D588,'2015'!$F$12:$AB$1887,20,FALSE),"-")</f>
        <v>0</v>
      </c>
      <c r="AJ588" s="127">
        <f>IF(E588=1,VLOOKUP(Työfile_2024!D588,'2015'!$F$12:$AB$1887,21,FALSE),"-")</f>
        <v>0</v>
      </c>
      <c r="AK588" s="127">
        <f>IF(E588=1,VLOOKUP(Työfile_2024!D588,'2015'!$F$12:$AB$1887,22,FALSE),"-")</f>
        <v>0</v>
      </c>
      <c r="AL588" s="127">
        <f>IF(E588=1,VLOOKUP(Työfile_2024!D588,'2015'!$F$12:$AB$1887,23,FALSE),"-")</f>
        <v>0</v>
      </c>
      <c r="AM588" s="56">
        <f>VLOOKUP(Työfile_2024!D588,Tmatkat_20km_tarkasteltava_verk!$C$2:$D$1804,2,FALSE)</f>
        <v>299</v>
      </c>
      <c r="AN588" s="148">
        <f t="shared" si="124"/>
        <v>0.24916666666666668</v>
      </c>
      <c r="AO588" s="178">
        <f>IF(E588=1,VLOOKUP(Työfile_2024!D588,'2015'!$F$12:$AC$1887,24,FALSE),"-")</f>
        <v>361</v>
      </c>
      <c r="AP588" s="52">
        <f>VLOOKUP(D588,Tarkasteltava_verkko_2024_harva!$E$2:$I$1804,5,FALSE)</f>
        <v>0</v>
      </c>
      <c r="AQ588" s="52">
        <f>VLOOKUP(D588,Tarkasteltava_verkko_2024_harva!$E$2:$I$1804,4,FALSE)</f>
        <v>0</v>
      </c>
      <c r="AR588" s="148">
        <v>0</v>
      </c>
      <c r="AS588" s="170" t="str">
        <f>IFERROR(VLOOKUP(C588,'2015'!$C$12:$AG$1887,30,FALSE),"-")</f>
        <v/>
      </c>
      <c r="AT588" s="148">
        <v>0.57695423248278654</v>
      </c>
      <c r="AU588" s="170">
        <f>IFERROR(VLOOKUP(C588,'2015'!$C$12:$AG$1887,31,FALSE),"-")</f>
        <v>0</v>
      </c>
      <c r="AV588" s="106"/>
      <c r="AW588" s="63">
        <f>IFERROR(VLOOKUP(C588,Merkittävyysluokitus!$A$2:$J$1705,10,FALSE),"-")</f>
        <v>3</v>
      </c>
      <c r="AX588" s="175">
        <f>IFERROR(VLOOKUP(C588,Merkittävyysluokitus!$A$2:$J$1705,6,FALSE),"-")</f>
        <v>9.9575951293759513</v>
      </c>
      <c r="AY588" s="175">
        <f>IFERROR(VLOOKUP(C588,Merkittävyysluokitus!$A$2:$J$1705,7,FALSE),"-")</f>
        <v>5</v>
      </c>
      <c r="AZ588" s="175">
        <f>IFERROR(VLOOKUP(C588,Merkittävyysluokitus!$A$2:$J$1705,8,FALSE),"-")</f>
        <v>3.7909284627092843</v>
      </c>
      <c r="BA588" s="175">
        <f>IFERROR(VLOOKUP(C588,Merkittävyysluokitus!$A$2:$J$1705,9,FALSE),"-")</f>
        <v>1.1666666666666665</v>
      </c>
      <c r="BB588" s="203"/>
      <c r="BC588" s="203" t="str">
        <f t="shared" si="125"/>
        <v>muutos</v>
      </c>
      <c r="BD588" s="39" t="str">
        <f t="shared" si="128"/>
        <v>musta</v>
      </c>
      <c r="BE588" s="68" t="str">
        <f t="shared" si="120"/>
        <v>musta</v>
      </c>
      <c r="BF588" s="68" t="str">
        <f t="shared" si="121"/>
        <v>musta</v>
      </c>
      <c r="BG588" s="68" t="str">
        <f t="shared" si="122"/>
        <v>musta</v>
      </c>
      <c r="BH588" s="208" t="str">
        <f t="shared" si="123"/>
        <v>musta</v>
      </c>
      <c r="BI588" s="39"/>
      <c r="BJ588" s="39" t="str">
        <f>IF(F588="ei löydy","uusi tie",IF(E588=0,"tieosoite muuttunut",IF(E588=1,VLOOKUP(D588,'2015'!$F$12:$AL$1887,31,FALSE),"-")))</f>
        <v>punainen</v>
      </c>
      <c r="BK588" s="67" t="str">
        <f>IF(E588=1,VLOOKUP(D588,'2015'!$F$12:$AL$1887,32,FALSE),"-")</f>
        <v>punainen</v>
      </c>
      <c r="BL588" s="39" t="str">
        <f>IF(F588="ei löydy","uusi tie",IF(E588=0,"tieosoite muuttunut",IF(E588=1,VLOOKUP(D588,'2015'!$F$12:$AL$1887,33,FALSE),"-")))</f>
        <v>punainen</v>
      </c>
      <c r="BM588" s="39"/>
      <c r="BN588" s="217" t="str">
        <f>VLOOKUP(D588,'2015'!$F$12:$AL$1887,33,FALSE)</f>
        <v>punainen</v>
      </c>
      <c r="BO588" s="39"/>
      <c r="BP588" s="115" t="s">
        <v>10</v>
      </c>
      <c r="BQ588" s="30"/>
      <c r="BS588" s="5"/>
      <c r="BU588" s="37"/>
      <c r="BV588" s="30" t="s">
        <v>10</v>
      </c>
      <c r="BX588" t="str">
        <f>IF(E588=1,VLOOKUP(D588,'2015'!$F$12:$AX$1887,43,FALSE),"-")</f>
        <v>punainen</v>
      </c>
      <c r="BY588" t="str">
        <f>IF(E588=1,VLOOKUP(D588,'2015'!$F$12:$AX$1887,44,FALSE),"-")</f>
        <v>musta</v>
      </c>
      <c r="BZ588" t="str">
        <f>IF(E588=1,VLOOKUP(D588,'2015'!$F$12:$AX$1887,45,FALSE),"-")</f>
        <v>musta</v>
      </c>
      <c r="CA588" s="31">
        <f t="shared" si="129"/>
        <v>12</v>
      </c>
      <c r="CB588" s="31">
        <f t="shared" si="130"/>
        <v>10</v>
      </c>
      <c r="CC588" s="31">
        <f t="shared" si="131"/>
        <v>1</v>
      </c>
      <c r="CD588" s="31">
        <f t="shared" si="132"/>
        <v>1</v>
      </c>
      <c r="CE588" s="31">
        <f t="shared" si="133"/>
        <v>0</v>
      </c>
      <c r="CO588" s="2" t="s">
        <v>35</v>
      </c>
      <c r="CP588" s="2" t="s">
        <v>35</v>
      </c>
    </row>
    <row r="589" spans="1:94" ht="15.75" thickBot="1" x14ac:dyDescent="0.3">
      <c r="A589" s="50"/>
      <c r="B589" s="50"/>
      <c r="C589" s="50" t="str">
        <f t="shared" si="126"/>
        <v>1130_6_6473</v>
      </c>
      <c r="D589" s="51" t="str">
        <f t="shared" si="127"/>
        <v>1130_6</v>
      </c>
      <c r="E589" s="224">
        <f>IFERROR(VLOOKUP(C589,'2015'!$C$12:$D$1887,2,FALSE),0)</f>
        <v>1</v>
      </c>
      <c r="F589" s="51">
        <f>IFERROR(K589-IFERROR(VLOOKUP(D589,'2015'!$F$12:$I$1887,4,FALSE),"ei löydy"),"ei löydy")</f>
        <v>0</v>
      </c>
      <c r="G589" s="224">
        <f>IFERROR(VLOOKUP(Työfile_2024!C589,Liikennemalli!$D$6:$G$1921,4,FALSE),0)</f>
        <v>1</v>
      </c>
      <c r="H589" s="225">
        <f>K589-IFERROR(VLOOKUP(Työfile_2024!D589,Liikennemalli!$C$6:$H$1921,6,FALSE),"ei löydy")</f>
        <v>0</v>
      </c>
      <c r="I589" s="80">
        <v>1130</v>
      </c>
      <c r="J589" s="52">
        <v>6</v>
      </c>
      <c r="K589" s="52">
        <v>6473</v>
      </c>
      <c r="L589" s="53"/>
      <c r="M589" s="54"/>
      <c r="N589" s="54"/>
      <c r="O589" s="54"/>
      <c r="P589" s="54"/>
      <c r="Q589" s="55"/>
      <c r="R589" s="55"/>
      <c r="S589" s="55"/>
      <c r="T589" s="55"/>
      <c r="U589" s="52"/>
      <c r="V589" s="56">
        <v>1200</v>
      </c>
      <c r="W589" s="56">
        <v>64</v>
      </c>
      <c r="X589" s="56">
        <v>1237</v>
      </c>
      <c r="Y589" s="56">
        <f>VLOOKUP(D589,Liikennemalli24!$D$2:$F$1804,2,FALSE)</f>
        <v>74</v>
      </c>
      <c r="Z589" s="57">
        <f>VLOOKUP(D589,Liikennemalli24!$D$2:$F$1804,3,FALSE)</f>
        <v>0.2</v>
      </c>
      <c r="AA589" s="178">
        <f>IF(G589=1,VLOOKUP(C589,Liikennemalli!$D$6:$H$1921,2,FALSE),"-")</f>
        <v>834.72750621145804</v>
      </c>
      <c r="AB589" s="197">
        <f>IF(G589=1,VLOOKUP(C589,Liikennemalli!$D$6:$H$1921,3,FALSE),"-")</f>
        <v>0.71590611720268305</v>
      </c>
      <c r="AC589" s="134">
        <f>IF(E589=1,VLOOKUP(Työfile_2024!D589,'2015'!$F$12:$X$1887,18,FALSE),"-")</f>
        <v>849</v>
      </c>
      <c r="AD589" s="127">
        <f>IF(E589=1,VLOOKUP(Työfile_2024!D589,'2015'!$F$12:$X$1887,19,FALSE),"-")</f>
        <v>0.75</v>
      </c>
      <c r="AI589" s="127">
        <f>IF(E589=1,VLOOKUP(Työfile_2024!D589,'2015'!$F$12:$AB$1887,20,FALSE),"-")</f>
        <v>0</v>
      </c>
      <c r="AJ589" s="127">
        <f>IF(E589=1,VLOOKUP(Työfile_2024!D589,'2015'!$F$12:$AB$1887,21,FALSE),"-")</f>
        <v>0</v>
      </c>
      <c r="AK589" s="127">
        <f>IF(E589=1,VLOOKUP(Työfile_2024!D589,'2015'!$F$12:$AB$1887,22,FALSE),"-")</f>
        <v>0</v>
      </c>
      <c r="AL589" s="127">
        <f>IF(E589=1,VLOOKUP(Työfile_2024!D589,'2015'!$F$12:$AB$1887,23,FALSE),"-")</f>
        <v>0</v>
      </c>
      <c r="AM589" s="56">
        <f>VLOOKUP(Työfile_2024!D589,Tmatkat_20km_tarkasteltava_verk!$C$2:$D$1804,2,FALSE)</f>
        <v>204</v>
      </c>
      <c r="AN589" s="148">
        <f t="shared" si="124"/>
        <v>0.17</v>
      </c>
      <c r="AO589" s="178">
        <f>IF(E589=1,VLOOKUP(Työfile_2024!D589,'2015'!$F$12:$AC$1887,24,FALSE),"-")</f>
        <v>152</v>
      </c>
      <c r="AP589" s="52">
        <f>VLOOKUP(D589,Tarkasteltava_verkko_2024_harva!$E$2:$I$1804,5,FALSE)</f>
        <v>0</v>
      </c>
      <c r="AQ589" s="52">
        <f>VLOOKUP(D589,Tarkasteltava_verkko_2024_harva!$E$2:$I$1804,4,FALSE)</f>
        <v>0</v>
      </c>
      <c r="AR589" s="148">
        <v>0</v>
      </c>
      <c r="AS589" s="170" t="str">
        <f>IFERROR(VLOOKUP(C589,'2015'!$C$12:$AG$1887,30,FALSE),"-")</f>
        <v/>
      </c>
      <c r="AT589" s="148">
        <v>0</v>
      </c>
      <c r="AU589" s="170">
        <f>IFERROR(VLOOKUP(C589,'2015'!$C$12:$AG$1887,31,FALSE),"-")</f>
        <v>0</v>
      </c>
      <c r="AV589" s="106"/>
      <c r="AW589" s="63">
        <f>IFERROR(VLOOKUP(C589,Merkittävyysluokitus!$A$2:$J$1705,10,FALSE),"-")</f>
        <v>3</v>
      </c>
      <c r="AX589" s="175">
        <f>IFERROR(VLOOKUP(C589,Merkittävyysluokitus!$A$2:$J$1705,6,FALSE),"-")</f>
        <v>9.6098561643835598</v>
      </c>
      <c r="AY589" s="175">
        <f>IFERROR(VLOOKUP(C589,Merkittävyysluokitus!$A$2:$J$1705,7,FALSE),"-")</f>
        <v>5</v>
      </c>
      <c r="AZ589" s="175">
        <f>IFERROR(VLOOKUP(C589,Merkittävyysluokitus!$A$2:$J$1705,8,FALSE),"-")</f>
        <v>3.4431894977168946</v>
      </c>
      <c r="BA589" s="175">
        <f>IFERROR(VLOOKUP(C589,Merkittävyysluokitus!$A$2:$J$1705,9,FALSE),"-")</f>
        <v>1.1666666666666665</v>
      </c>
      <c r="BB589" s="203"/>
      <c r="BC589" s="203" t="str">
        <f t="shared" si="125"/>
        <v>muutos</v>
      </c>
      <c r="BD589" s="39" t="str">
        <f t="shared" si="128"/>
        <v>musta</v>
      </c>
      <c r="BE589" s="68" t="str">
        <f t="shared" si="120"/>
        <v>musta</v>
      </c>
      <c r="BF589" s="68" t="str">
        <f t="shared" si="121"/>
        <v>musta</v>
      </c>
      <c r="BG589" s="68" t="str">
        <f t="shared" si="122"/>
        <v>musta</v>
      </c>
      <c r="BH589" s="208" t="str">
        <f t="shared" si="123"/>
        <v>musta</v>
      </c>
      <c r="BI589" s="39"/>
      <c r="BJ589" s="39" t="str">
        <f>IF(F589="ei löydy","uusi tie",IF(E589=0,"tieosoite muuttunut",IF(E589=1,VLOOKUP(D589,'2015'!$F$12:$AL$1887,31,FALSE),"-")))</f>
        <v>punainen</v>
      </c>
      <c r="BK589" s="67" t="str">
        <f>IF(E589=1,VLOOKUP(D589,'2015'!$F$12:$AL$1887,32,FALSE),"-")</f>
        <v>punainen</v>
      </c>
      <c r="BL589" s="39" t="str">
        <f>IF(F589="ei löydy","uusi tie",IF(E589=0,"tieosoite muuttunut",IF(E589=1,VLOOKUP(D589,'2015'!$F$12:$AL$1887,33,FALSE),"-")))</f>
        <v>punainen</v>
      </c>
      <c r="BM589" s="39"/>
      <c r="BN589" s="217" t="str">
        <f>VLOOKUP(D589,'2015'!$F$12:$AL$1887,33,FALSE)</f>
        <v>punainen</v>
      </c>
      <c r="BO589" s="39"/>
      <c r="BP589" s="115" t="s">
        <v>10</v>
      </c>
      <c r="BQ589" s="30"/>
      <c r="BS589" s="5"/>
      <c r="BU589" s="37"/>
      <c r="BV589" s="30" t="s">
        <v>10</v>
      </c>
      <c r="BX589" t="str">
        <f>IF(E589=1,VLOOKUP(D589,'2015'!$F$12:$AX$1887,43,FALSE),"-")</f>
        <v>punainen</v>
      </c>
      <c r="BY589" t="str">
        <f>IF(E589=1,VLOOKUP(D589,'2015'!$F$12:$AX$1887,44,FALSE),"-")</f>
        <v>musta</v>
      </c>
      <c r="BZ589" t="str">
        <f>IF(E589=1,VLOOKUP(D589,'2015'!$F$12:$AX$1887,45,FALSE),"-")</f>
        <v>musta</v>
      </c>
      <c r="CA589" s="31">
        <f t="shared" si="129"/>
        <v>11</v>
      </c>
      <c r="CB589" s="31">
        <f t="shared" si="130"/>
        <v>10</v>
      </c>
      <c r="CC589" s="31">
        <f t="shared" si="131"/>
        <v>0</v>
      </c>
      <c r="CD589" s="31">
        <f t="shared" si="132"/>
        <v>1</v>
      </c>
      <c r="CE589" s="31">
        <f t="shared" si="133"/>
        <v>0</v>
      </c>
      <c r="CO589" s="2" t="s">
        <v>35</v>
      </c>
      <c r="CP589" s="2" t="s">
        <v>35</v>
      </c>
    </row>
    <row r="590" spans="1:94" ht="15.75" thickBot="1" x14ac:dyDescent="0.3">
      <c r="A590" s="50"/>
      <c r="B590" s="50"/>
      <c r="C590" s="50" t="str">
        <f t="shared" si="126"/>
        <v>1130_7_1474</v>
      </c>
      <c r="D590" s="51" t="str">
        <f t="shared" si="127"/>
        <v>1130_7</v>
      </c>
      <c r="E590" s="224">
        <f>IFERROR(VLOOKUP(C590,'2015'!$C$12:$D$1887,2,FALSE),0)</f>
        <v>1</v>
      </c>
      <c r="F590" s="51">
        <f>IFERROR(K590-IFERROR(VLOOKUP(D590,'2015'!$F$12:$I$1887,4,FALSE),"ei löydy"),"ei löydy")</f>
        <v>0</v>
      </c>
      <c r="G590" s="224">
        <f>IFERROR(VLOOKUP(Työfile_2024!C590,Liikennemalli!$D$6:$G$1921,4,FALSE),0)</f>
        <v>1</v>
      </c>
      <c r="H590" s="225">
        <f>K590-IFERROR(VLOOKUP(Työfile_2024!D590,Liikennemalli!$C$6:$H$1921,6,FALSE),"ei löydy")</f>
        <v>0</v>
      </c>
      <c r="I590" s="80">
        <v>1130</v>
      </c>
      <c r="J590" s="52">
        <v>7</v>
      </c>
      <c r="K590" s="52">
        <v>1474</v>
      </c>
      <c r="L590" s="53"/>
      <c r="M590" s="54"/>
      <c r="N590" s="54"/>
      <c r="O590" s="54"/>
      <c r="P590" s="54"/>
      <c r="Q590" s="55"/>
      <c r="R590" s="55"/>
      <c r="S590" s="55"/>
      <c r="T590" s="55"/>
      <c r="U590" s="52"/>
      <c r="V590" s="56">
        <v>816</v>
      </c>
      <c r="W590" s="56">
        <v>64</v>
      </c>
      <c r="X590" s="56">
        <v>845</v>
      </c>
      <c r="Y590" s="56">
        <f>VLOOKUP(D590,Liikennemalli24!$D$2:$F$1804,2,FALSE)</f>
        <v>59</v>
      </c>
      <c r="Z590" s="57">
        <f>VLOOKUP(D590,Liikennemalli24!$D$2:$F$1804,3,FALSE)</f>
        <v>0.27600000000000002</v>
      </c>
      <c r="AA590" s="178">
        <f>IF(G590=1,VLOOKUP(C590,Liikennemalli!$D$6:$H$1921,2,FALSE),"-")</f>
        <v>660.37214279765703</v>
      </c>
      <c r="AB590" s="197">
        <f>IF(G590=1,VLOOKUP(C590,Liikennemalli!$D$6:$H$1921,3,FALSE),"-")</f>
        <v>0.67219903776701095</v>
      </c>
      <c r="AC590" s="134">
        <f>IF(E590=1,VLOOKUP(Työfile_2024!D590,'2015'!$F$12:$X$1887,18,FALSE),"-")</f>
        <v>789</v>
      </c>
      <c r="AD590" s="127">
        <f>IF(E590=1,VLOOKUP(Työfile_2024!D590,'2015'!$F$12:$X$1887,19,FALSE),"-")</f>
        <v>0.79</v>
      </c>
      <c r="AI590" s="127">
        <f>IF(E590=1,VLOOKUP(Työfile_2024!D590,'2015'!$F$12:$AB$1887,20,FALSE),"-")</f>
        <v>0</v>
      </c>
      <c r="AJ590" s="127">
        <f>IF(E590=1,VLOOKUP(Työfile_2024!D590,'2015'!$F$12:$AB$1887,21,FALSE),"-")</f>
        <v>0</v>
      </c>
      <c r="AK590" s="127">
        <f>IF(E590=1,VLOOKUP(Työfile_2024!D590,'2015'!$F$12:$AB$1887,22,FALSE),"-")</f>
        <v>0</v>
      </c>
      <c r="AL590" s="127">
        <f>IF(E590=1,VLOOKUP(Työfile_2024!D590,'2015'!$F$12:$AB$1887,23,FALSE),"-")</f>
        <v>0</v>
      </c>
      <c r="AM590" s="56">
        <f>VLOOKUP(Työfile_2024!D590,Tmatkat_20km_tarkasteltava_verk!$C$2:$D$1804,2,FALSE)</f>
        <v>220</v>
      </c>
      <c r="AN590" s="148">
        <f t="shared" si="124"/>
        <v>0.26960784313725489</v>
      </c>
      <c r="AO590" s="178">
        <f>IF(E590=1,VLOOKUP(Työfile_2024!D590,'2015'!$F$12:$AC$1887,24,FALSE),"-")</f>
        <v>163</v>
      </c>
      <c r="AP590" s="52">
        <f>VLOOKUP(D590,Tarkasteltava_verkko_2024_harva!$E$2:$I$1804,5,FALSE)</f>
        <v>0</v>
      </c>
      <c r="AQ590" s="52">
        <f>VLOOKUP(D590,Tarkasteltava_verkko_2024_harva!$E$2:$I$1804,4,FALSE)</f>
        <v>0</v>
      </c>
      <c r="AR590" s="148">
        <v>0</v>
      </c>
      <c r="AS590" s="170" t="str">
        <f>IFERROR(VLOOKUP(C590,'2015'!$C$12:$AG$1887,30,FALSE),"-")</f>
        <v/>
      </c>
      <c r="AT590" s="148">
        <v>0.91858887381275445</v>
      </c>
      <c r="AU590" s="170" t="str">
        <f>IFERROR(VLOOKUP(C590,'2015'!$C$12:$AG$1887,31,FALSE),"-")</f>
        <v>Kyllä</v>
      </c>
      <c r="AV590" s="106"/>
      <c r="AW590" s="63">
        <f>IFERROR(VLOOKUP(C590,Merkittävyysluokitus!$A$2:$J$1705,10,FALSE),"-")</f>
        <v>3</v>
      </c>
      <c r="AX590" s="175">
        <f>IFERROR(VLOOKUP(C590,Merkittävyysluokitus!$A$2:$J$1705,6,FALSE),"-")</f>
        <v>9.0633729071537275</v>
      </c>
      <c r="AY590" s="175">
        <f>IFERROR(VLOOKUP(C590,Merkittävyysluokitus!$A$2:$J$1705,7,FALSE),"-")</f>
        <v>4.4479999999999995</v>
      </c>
      <c r="AZ590" s="175">
        <f>IFERROR(VLOOKUP(C590,Merkittävyysluokitus!$A$2:$J$1705,8,FALSE),"-")</f>
        <v>3.6153729071537288</v>
      </c>
      <c r="BA590" s="175">
        <f>IFERROR(VLOOKUP(C590,Merkittävyysluokitus!$A$2:$J$1705,9,FALSE),"-")</f>
        <v>1</v>
      </c>
      <c r="BB590" s="203"/>
      <c r="BC590" s="203" t="str">
        <f t="shared" si="125"/>
        <v>muutos</v>
      </c>
      <c r="BD590" s="39" t="str">
        <f t="shared" si="128"/>
        <v>musta</v>
      </c>
      <c r="BE590" s="68" t="str">
        <f t="shared" ref="BE590:BE653" si="134">IF(Z590="-","ei mallia",IF(Z590=0,"ei mallia",IF(Z590&gt;0.599999,IF(Y590&gt;999,"punainen",IF(AM590&gt;99,"punainen",IF(AP590="tiivis","punainen","musta"))),"musta")))</f>
        <v>musta</v>
      </c>
      <c r="BF590" s="68" t="str">
        <f t="shared" ref="BF590:BF653" si="135">IF(Z590="-","ei mallia",IF(Z590=0,"ei mallia",IF(Z590&gt;0.399999,IF(Y590&gt;1999,"punainen",IF(AM590&gt;499,"punainen",IF(AQ590="harva","punainen","musta"))),"musta")))</f>
        <v>musta</v>
      </c>
      <c r="BG590" s="68" t="str">
        <f t="shared" ref="BG590:BG653" si="136">IF(Z590="-","ei mallia",IF(Y590=0,"ei mallia",(IF(AND(SUM((Z590&gt;$BF$2),(Y590&gt;$BF$3),(AM590&gt;$BF$4),(AQ590=$BF$5))&gt;=2,OR(Z590&gt;$BG$2,Y590&gt;$BG$3,AM590&gt;$BG$4,AP590=$BG$5)),"punainen","musta"))))</f>
        <v>musta</v>
      </c>
      <c r="BH590" s="208" t="str">
        <f t="shared" ref="BH590:BH653" si="137">IF(Z590&gt;0.5,IF(AQ590="harva","punainen","musta"),"musta")</f>
        <v>musta</v>
      </c>
      <c r="BI590" s="39"/>
      <c r="BJ590" s="39" t="str">
        <f>IF(F590="ei löydy","uusi tie",IF(E590=0,"tieosoite muuttunut",IF(E590=1,VLOOKUP(D590,'2015'!$F$12:$AL$1887,31,FALSE),"-")))</f>
        <v>punainen</v>
      </c>
      <c r="BK590" s="67" t="str">
        <f>IF(E590=1,VLOOKUP(D590,'2015'!$F$12:$AL$1887,32,FALSE),"-")</f>
        <v>musta</v>
      </c>
      <c r="BL590" s="39" t="str">
        <f>IF(F590="ei löydy","uusi tie",IF(E590=0,"tieosoite muuttunut",IF(E590=1,VLOOKUP(D590,'2015'!$F$12:$AL$1887,33,FALSE),"-")))</f>
        <v>punainen/musta</v>
      </c>
      <c r="BM590" s="39"/>
      <c r="BN590" s="217" t="str">
        <f>VLOOKUP(D590,'2015'!$F$12:$AL$1887,33,FALSE)</f>
        <v>punainen/musta</v>
      </c>
      <c r="BO590" s="39"/>
      <c r="BP590" s="115" t="s">
        <v>10</v>
      </c>
      <c r="BQ590" s="30"/>
      <c r="BS590" s="5"/>
      <c r="BU590" s="37"/>
      <c r="BV590" s="30" t="s">
        <v>10</v>
      </c>
      <c r="BX590" t="str">
        <f>IF(E590=1,VLOOKUP(D590,'2015'!$F$12:$AX$1887,43,FALSE),"-")</f>
        <v>punainen</v>
      </c>
      <c r="BY590" t="str">
        <f>IF(E590=1,VLOOKUP(D590,'2015'!$F$12:$AX$1887,44,FALSE),"-")</f>
        <v>musta</v>
      </c>
      <c r="BZ590" t="str">
        <f>IF(E590=1,VLOOKUP(D590,'2015'!$F$12:$AX$1887,45,FALSE),"-")</f>
        <v>musta</v>
      </c>
      <c r="CA590" s="31">
        <f t="shared" si="129"/>
        <v>11</v>
      </c>
      <c r="CB590" s="31">
        <f t="shared" si="130"/>
        <v>10</v>
      </c>
      <c r="CC590" s="31">
        <f t="shared" si="131"/>
        <v>0</v>
      </c>
      <c r="CD590" s="31">
        <f t="shared" si="132"/>
        <v>1</v>
      </c>
      <c r="CE590" s="31">
        <f t="shared" si="133"/>
        <v>0</v>
      </c>
      <c r="CO590" s="2" t="s">
        <v>35</v>
      </c>
      <c r="CP590" s="2" t="s">
        <v>35</v>
      </c>
    </row>
    <row r="591" spans="1:94" ht="15.75" thickBot="1" x14ac:dyDescent="0.3">
      <c r="A591" s="50"/>
      <c r="B591" s="50"/>
      <c r="C591" s="50" t="str">
        <f t="shared" si="126"/>
        <v>1130_8_4150</v>
      </c>
      <c r="D591" s="51" t="str">
        <f t="shared" si="127"/>
        <v>1130_8</v>
      </c>
      <c r="E591" s="224">
        <f>IFERROR(VLOOKUP(C591,'2015'!$C$12:$D$1887,2,FALSE),0)</f>
        <v>1</v>
      </c>
      <c r="F591" s="51">
        <f>IFERROR(K591-IFERROR(VLOOKUP(D591,'2015'!$F$12:$I$1887,4,FALSE),"ei löydy"),"ei löydy")</f>
        <v>0</v>
      </c>
      <c r="G591" s="224">
        <f>IFERROR(VLOOKUP(Työfile_2024!C591,Liikennemalli!$D$6:$G$1921,4,FALSE),0)</f>
        <v>1</v>
      </c>
      <c r="H591" s="225">
        <f>K591-IFERROR(VLOOKUP(Työfile_2024!D591,Liikennemalli!$C$6:$H$1921,6,FALSE),"ei löydy")</f>
        <v>0</v>
      </c>
      <c r="I591" s="80">
        <v>1130</v>
      </c>
      <c r="J591" s="52">
        <v>8</v>
      </c>
      <c r="K591" s="52">
        <v>4150</v>
      </c>
      <c r="L591" s="53"/>
      <c r="M591" s="54"/>
      <c r="N591" s="54"/>
      <c r="O591" s="54"/>
      <c r="P591" s="54"/>
      <c r="Q591" s="55"/>
      <c r="R591" s="55"/>
      <c r="S591" s="55"/>
      <c r="T591" s="55"/>
      <c r="U591" s="52"/>
      <c r="V591" s="56">
        <v>1146</v>
      </c>
      <c r="W591" s="56">
        <v>76</v>
      </c>
      <c r="X591" s="56">
        <v>1216</v>
      </c>
      <c r="Y591" s="56">
        <f>VLOOKUP(D591,Liikennemalli24!$D$2:$F$1804,2,FALSE)</f>
        <v>115</v>
      </c>
      <c r="Z591" s="57">
        <f>VLOOKUP(D591,Liikennemalli24!$D$2:$F$1804,3,FALSE)</f>
        <v>0.245</v>
      </c>
      <c r="AA591" s="178">
        <f>IF(G591=1,VLOOKUP(C591,Liikennemalli!$D$6:$H$1921,2,FALSE),"-")</f>
        <v>1011.20820230218</v>
      </c>
      <c r="AB591" s="197">
        <f>IF(G591=1,VLOOKUP(C591,Liikennemalli!$D$6:$H$1921,3,FALSE),"-")</f>
        <v>0.66082600608743103</v>
      </c>
      <c r="AC591" s="134">
        <f>IF(E591=1,VLOOKUP(Työfile_2024!D591,'2015'!$F$12:$X$1887,18,FALSE),"-")</f>
        <v>1096</v>
      </c>
      <c r="AD591" s="127">
        <f>IF(E591=1,VLOOKUP(Työfile_2024!D591,'2015'!$F$12:$X$1887,19,FALSE),"-")</f>
        <v>0.64</v>
      </c>
      <c r="AI591" s="127">
        <f>IF(E591=1,VLOOKUP(Työfile_2024!D591,'2015'!$F$12:$AB$1887,20,FALSE),"-")</f>
        <v>0</v>
      </c>
      <c r="AJ591" s="127">
        <f>IF(E591=1,VLOOKUP(Työfile_2024!D591,'2015'!$F$12:$AB$1887,21,FALSE),"-")</f>
        <v>0</v>
      </c>
      <c r="AK591" s="127">
        <f>IF(E591=1,VLOOKUP(Työfile_2024!D591,'2015'!$F$12:$AB$1887,22,FALSE),"-")</f>
        <v>0</v>
      </c>
      <c r="AL591" s="127">
        <f>IF(E591=1,VLOOKUP(Työfile_2024!D591,'2015'!$F$12:$AB$1887,23,FALSE),"-")</f>
        <v>0</v>
      </c>
      <c r="AM591" s="56">
        <f>VLOOKUP(Työfile_2024!D591,Tmatkat_20km_tarkasteltava_verk!$C$2:$D$1804,2,FALSE)</f>
        <v>313</v>
      </c>
      <c r="AN591" s="148">
        <f t="shared" ref="AN591:AN654" si="138">AM591/V591</f>
        <v>0.2731239092495637</v>
      </c>
      <c r="AO591" s="178">
        <f>IF(E591=1,VLOOKUP(Työfile_2024!D591,'2015'!$F$12:$AC$1887,24,FALSE),"-")</f>
        <v>340</v>
      </c>
      <c r="AP591" s="52" t="str">
        <f>VLOOKUP(D591,Tarkasteltava_verkko_2024_harva!$E$2:$I$1804,5,FALSE)</f>
        <v>tiivis</v>
      </c>
      <c r="AQ591" s="52">
        <f>VLOOKUP(D591,Tarkasteltava_verkko_2024_harva!$E$2:$I$1804,4,FALSE)</f>
        <v>0</v>
      </c>
      <c r="AR591" s="148">
        <v>0</v>
      </c>
      <c r="AS591" s="170" t="str">
        <f>IFERROR(VLOOKUP(C591,'2015'!$C$12:$AG$1887,30,FALSE),"-")</f>
        <v/>
      </c>
      <c r="AT591" s="148">
        <v>5.3734939759036142E-2</v>
      </c>
      <c r="AU591" s="170">
        <f>IFERROR(VLOOKUP(C591,'2015'!$C$12:$AG$1887,31,FALSE),"-")</f>
        <v>0</v>
      </c>
      <c r="AV591" s="106"/>
      <c r="AW591" s="63">
        <f>IFERROR(VLOOKUP(C591,Merkittävyysluokitus!$A$2:$J$1705,10,FALSE),"-")</f>
        <v>2</v>
      </c>
      <c r="AX591" s="175">
        <f>IFERROR(VLOOKUP(C591,Merkittävyysluokitus!$A$2:$J$1705,6,FALSE),"-")</f>
        <v>11.966362252663622</v>
      </c>
      <c r="AY591" s="175">
        <f>IFERROR(VLOOKUP(C591,Merkittävyysluokitus!$A$2:$J$1705,7,FALSE),"-")</f>
        <v>5</v>
      </c>
      <c r="AZ591" s="175">
        <f>IFERROR(VLOOKUP(C591,Merkittävyysluokitus!$A$2:$J$1705,8,FALSE),"-")</f>
        <v>5.4663622526636226</v>
      </c>
      <c r="BA591" s="175">
        <f>IFERROR(VLOOKUP(C591,Merkittävyysluokitus!$A$2:$J$1705,9,FALSE),"-")</f>
        <v>1.5</v>
      </c>
      <c r="BB591" s="203"/>
      <c r="BC591" s="203" t="str">
        <f t="shared" ref="BC591:BC654" si="139">IF(BD591="ei luokiteltu","ei mallia",IF(BL591="tieosoite muuttunut","tieosoite muuttunut",IF(BD591&lt;&gt;BL591,"muutos","")))</f>
        <v/>
      </c>
      <c r="BD591" s="39" t="str">
        <f t="shared" si="128"/>
        <v>musta</v>
      </c>
      <c r="BE591" s="68" t="str">
        <f t="shared" si="134"/>
        <v>musta</v>
      </c>
      <c r="BF591" s="68" t="str">
        <f t="shared" si="135"/>
        <v>musta</v>
      </c>
      <c r="BG591" s="68" t="str">
        <f t="shared" si="136"/>
        <v>musta</v>
      </c>
      <c r="BH591" s="208" t="str">
        <f t="shared" si="137"/>
        <v>musta</v>
      </c>
      <c r="BI591" s="39"/>
      <c r="BJ591" s="39" t="str">
        <f>IF(F591="ei löydy","uusi tie",IF(E591=0,"tieosoite muuttunut",IF(E591=1,VLOOKUP(D591,'2015'!$F$12:$AL$1887,31,FALSE),"-")))</f>
        <v>punainen</v>
      </c>
      <c r="BK591" s="67" t="str">
        <f>IF(E591=1,VLOOKUP(D591,'2015'!$F$12:$AL$1887,32,FALSE),"-")</f>
        <v>musta</v>
      </c>
      <c r="BL591" s="39" t="str">
        <f>IF(F591="ei löydy","uusi tie",IF(E591=0,"tieosoite muuttunut",IF(E591=1,VLOOKUP(D591,'2015'!$F$12:$AL$1887,33,FALSE),"-")))</f>
        <v>musta</v>
      </c>
      <c r="BM591" s="39"/>
      <c r="BN591" s="217" t="str">
        <f>VLOOKUP(D591,'2015'!$F$12:$AL$1887,33,FALSE)</f>
        <v>musta</v>
      </c>
      <c r="BO591" s="39"/>
      <c r="BP591" s="115" t="s">
        <v>10</v>
      </c>
      <c r="BQ591" s="30"/>
      <c r="BS591" s="5"/>
      <c r="BU591" s="37"/>
      <c r="BV591" s="30" t="s">
        <v>10</v>
      </c>
      <c r="BX591" t="str">
        <f>IF(E591=1,VLOOKUP(D591,'2015'!$F$12:$AX$1887,43,FALSE),"-")</f>
        <v>punainen</v>
      </c>
      <c r="BY591" t="str">
        <f>IF(E591=1,VLOOKUP(D591,'2015'!$F$12:$AX$1887,44,FALSE),"-")</f>
        <v>musta</v>
      </c>
      <c r="BZ591" t="str">
        <f>IF(E591=1,VLOOKUP(D591,'2015'!$F$12:$AX$1887,45,FALSE),"-")</f>
        <v>musta</v>
      </c>
      <c r="CA591" s="31">
        <f t="shared" si="129"/>
        <v>12</v>
      </c>
      <c r="CB591" s="31">
        <f t="shared" si="130"/>
        <v>10</v>
      </c>
      <c r="CC591" s="31">
        <f t="shared" si="131"/>
        <v>1</v>
      </c>
      <c r="CD591" s="31">
        <f t="shared" si="132"/>
        <v>1</v>
      </c>
      <c r="CE591" s="31">
        <f t="shared" si="133"/>
        <v>0</v>
      </c>
      <c r="CO591" s="2" t="s">
        <v>35</v>
      </c>
      <c r="CP591" s="2" t="s">
        <v>35</v>
      </c>
    </row>
    <row r="592" spans="1:94" ht="15.75" thickBot="1" x14ac:dyDescent="0.3">
      <c r="A592" s="50"/>
      <c r="B592" s="50"/>
      <c r="C592" s="50" t="str">
        <f t="shared" ref="C592:C655" si="140">CONCATENATE(I592,"_",J592,"_",K592)</f>
        <v>1130_9_7608</v>
      </c>
      <c r="D592" s="51" t="str">
        <f t="shared" ref="D592:D655" si="141">CONCATENATE(I592,"_",J592)</f>
        <v>1130_9</v>
      </c>
      <c r="E592" s="224">
        <f>IFERROR(VLOOKUP(C592,'2015'!$C$12:$D$1887,2,FALSE),0)</f>
        <v>1</v>
      </c>
      <c r="F592" s="51">
        <f>IFERROR(K592-IFERROR(VLOOKUP(D592,'2015'!$F$12:$I$1887,4,FALSE),"ei löydy"),"ei löydy")</f>
        <v>0</v>
      </c>
      <c r="G592" s="224">
        <f>IFERROR(VLOOKUP(Työfile_2024!C592,Liikennemalli!$D$6:$G$1921,4,FALSE),0)</f>
        <v>1</v>
      </c>
      <c r="H592" s="225">
        <f>K592-IFERROR(VLOOKUP(Työfile_2024!D592,Liikennemalli!$C$6:$H$1921,6,FALSE),"ei löydy")</f>
        <v>0</v>
      </c>
      <c r="I592" s="80">
        <v>1130</v>
      </c>
      <c r="J592" s="52">
        <v>9</v>
      </c>
      <c r="K592" s="52">
        <v>7608</v>
      </c>
      <c r="L592" s="53"/>
      <c r="M592" s="54"/>
      <c r="N592" s="54"/>
      <c r="O592" s="54"/>
      <c r="P592" s="54"/>
      <c r="Q592" s="55"/>
      <c r="R592" s="55"/>
      <c r="S592" s="55"/>
      <c r="T592" s="55"/>
      <c r="U592" s="52"/>
      <c r="V592" s="56">
        <v>1146</v>
      </c>
      <c r="W592" s="56">
        <v>76</v>
      </c>
      <c r="X592" s="56">
        <v>1216</v>
      </c>
      <c r="Y592" s="56">
        <f>VLOOKUP(D592,Liikennemalli24!$D$2:$F$1804,2,FALSE)</f>
        <v>167</v>
      </c>
      <c r="Z592" s="57">
        <f>VLOOKUP(D592,Liikennemalli24!$D$2:$F$1804,3,FALSE)</f>
        <v>0.253</v>
      </c>
      <c r="AA592" s="178">
        <f>IF(G592=1,VLOOKUP(C592,Liikennemalli!$D$6:$H$1921,2,FALSE),"-")</f>
        <v>732.00666215841397</v>
      </c>
      <c r="AB592" s="197">
        <f>IF(G592=1,VLOOKUP(C592,Liikennemalli!$D$6:$H$1921,3,FALSE),"-")</f>
        <v>0.677654244995338</v>
      </c>
      <c r="AC592" s="134">
        <f>IF(E592=1,VLOOKUP(Työfile_2024!D592,'2015'!$F$12:$X$1887,18,FALSE),"-")</f>
        <v>955</v>
      </c>
      <c r="AD592" s="127">
        <f>IF(E592=1,VLOOKUP(Työfile_2024!D592,'2015'!$F$12:$X$1887,19,FALSE),"-")</f>
        <v>0.66</v>
      </c>
      <c r="AI592" s="127">
        <f>IF(E592=1,VLOOKUP(Työfile_2024!D592,'2015'!$F$12:$AB$1887,20,FALSE),"-")</f>
        <v>0</v>
      </c>
      <c r="AJ592" s="127">
        <f>IF(E592=1,VLOOKUP(Työfile_2024!D592,'2015'!$F$12:$AB$1887,21,FALSE),"-")</f>
        <v>0</v>
      </c>
      <c r="AK592" s="127">
        <f>IF(E592=1,VLOOKUP(Työfile_2024!D592,'2015'!$F$12:$AB$1887,22,FALSE),"-")</f>
        <v>0</v>
      </c>
      <c r="AL592" s="127">
        <f>IF(E592=1,VLOOKUP(Työfile_2024!D592,'2015'!$F$12:$AB$1887,23,FALSE),"-")</f>
        <v>0</v>
      </c>
      <c r="AM592" s="56">
        <f>VLOOKUP(Työfile_2024!D592,Tmatkat_20km_tarkasteltava_verk!$C$2:$D$1804,2,FALSE)</f>
        <v>295</v>
      </c>
      <c r="AN592" s="148">
        <f t="shared" si="138"/>
        <v>0.25741710296684117</v>
      </c>
      <c r="AO592" s="178">
        <f>IF(E592=1,VLOOKUP(Työfile_2024!D592,'2015'!$F$12:$AC$1887,24,FALSE),"-")</f>
        <v>253</v>
      </c>
      <c r="AP592" s="52" t="str">
        <f>VLOOKUP(D592,Tarkasteltava_verkko_2024_harva!$E$2:$I$1804,5,FALSE)</f>
        <v>tiivis</v>
      </c>
      <c r="AQ592" s="52">
        <f>VLOOKUP(D592,Tarkasteltava_verkko_2024_harva!$E$2:$I$1804,4,FALSE)</f>
        <v>0</v>
      </c>
      <c r="AR592" s="148">
        <v>0</v>
      </c>
      <c r="AS592" s="170" t="str">
        <f>IFERROR(VLOOKUP(C592,'2015'!$C$12:$AG$1887,30,FALSE),"-")</f>
        <v/>
      </c>
      <c r="AT592" s="148">
        <v>0.23422712933753942</v>
      </c>
      <c r="AU592" s="170">
        <f>IFERROR(VLOOKUP(C592,'2015'!$C$12:$AG$1887,31,FALSE),"-")</f>
        <v>0</v>
      </c>
      <c r="AV592" s="106"/>
      <c r="AW592" s="63">
        <f>IFERROR(VLOOKUP(C592,Merkittävyysluokitus!$A$2:$J$1705,10,FALSE),"-")</f>
        <v>2</v>
      </c>
      <c r="AX592" s="175">
        <f>IFERROR(VLOOKUP(C592,Merkittävyysluokitus!$A$2:$J$1705,6,FALSE),"-")</f>
        <v>12.126910197869101</v>
      </c>
      <c r="AY592" s="175">
        <f>IFERROR(VLOOKUP(C592,Merkittävyysluokitus!$A$2:$J$1705,7,FALSE),"-")</f>
        <v>5</v>
      </c>
      <c r="AZ592" s="175">
        <f>IFERROR(VLOOKUP(C592,Merkittävyysluokitus!$A$2:$J$1705,8,FALSE),"-")</f>
        <v>5.4602435312024351</v>
      </c>
      <c r="BA592" s="175">
        <f>IFERROR(VLOOKUP(C592,Merkittävyysluokitus!$A$2:$J$1705,9,FALSE),"-")</f>
        <v>1.6666666666666665</v>
      </c>
      <c r="BB592" s="203"/>
      <c r="BC592" s="203" t="str">
        <f t="shared" si="139"/>
        <v/>
      </c>
      <c r="BD592" s="39" t="str">
        <f t="shared" si="128"/>
        <v>musta</v>
      </c>
      <c r="BE592" s="68" t="str">
        <f t="shared" si="134"/>
        <v>musta</v>
      </c>
      <c r="BF592" s="68" t="str">
        <f t="shared" si="135"/>
        <v>musta</v>
      </c>
      <c r="BG592" s="68" t="str">
        <f t="shared" si="136"/>
        <v>musta</v>
      </c>
      <c r="BH592" s="208" t="str">
        <f t="shared" si="137"/>
        <v>musta</v>
      </c>
      <c r="BI592" s="39"/>
      <c r="BJ592" s="39" t="str">
        <f>IF(F592="ei löydy","uusi tie",IF(E592=0,"tieosoite muuttunut",IF(E592=1,VLOOKUP(D592,'2015'!$F$12:$AL$1887,31,FALSE),"-")))</f>
        <v>punainen</v>
      </c>
      <c r="BK592" s="67" t="str">
        <f>IF(E592=1,VLOOKUP(D592,'2015'!$F$12:$AL$1887,32,FALSE),"-")</f>
        <v>musta</v>
      </c>
      <c r="BL592" s="39" t="str">
        <f>IF(F592="ei löydy","uusi tie",IF(E592=0,"tieosoite muuttunut",IF(E592=1,VLOOKUP(D592,'2015'!$F$12:$AL$1887,33,FALSE),"-")))</f>
        <v>musta</v>
      </c>
      <c r="BM592" s="39"/>
      <c r="BN592" s="217" t="str">
        <f>VLOOKUP(D592,'2015'!$F$12:$AL$1887,33,FALSE)</f>
        <v>musta</v>
      </c>
      <c r="BO592" s="39"/>
      <c r="BP592" s="115" t="s">
        <v>10</v>
      </c>
      <c r="BQ592" s="30"/>
      <c r="BS592" s="5"/>
      <c r="BU592" s="37"/>
      <c r="BV592" s="30" t="s">
        <v>10</v>
      </c>
      <c r="BX592" t="str">
        <f>IF(E592=1,VLOOKUP(D592,'2015'!$F$12:$AX$1887,43,FALSE),"-")</f>
        <v>punainen</v>
      </c>
      <c r="BY592" t="str">
        <f>IF(E592=1,VLOOKUP(D592,'2015'!$F$12:$AX$1887,44,FALSE),"-")</f>
        <v>musta</v>
      </c>
      <c r="BZ592" t="str">
        <f>IF(E592=1,VLOOKUP(D592,'2015'!$F$12:$AX$1887,45,FALSE),"-")</f>
        <v>musta</v>
      </c>
      <c r="CA592" s="31">
        <f t="shared" si="129"/>
        <v>11</v>
      </c>
      <c r="CB592" s="31">
        <f t="shared" si="130"/>
        <v>10</v>
      </c>
      <c r="CC592" s="31">
        <f t="shared" si="131"/>
        <v>0</v>
      </c>
      <c r="CD592" s="31">
        <f t="shared" si="132"/>
        <v>1</v>
      </c>
      <c r="CE592" s="31">
        <f t="shared" si="133"/>
        <v>0</v>
      </c>
      <c r="CO592" s="2" t="s">
        <v>35</v>
      </c>
      <c r="CP592" s="2" t="s">
        <v>35</v>
      </c>
    </row>
    <row r="593" spans="1:94" ht="15.75" thickBot="1" x14ac:dyDescent="0.3">
      <c r="A593" s="50"/>
      <c r="B593" s="50"/>
      <c r="C593" s="50" t="str">
        <f t="shared" si="140"/>
        <v>1131_1_646</v>
      </c>
      <c r="D593" s="51" t="str">
        <f t="shared" si="141"/>
        <v>1131_1</v>
      </c>
      <c r="E593" s="224">
        <f>IFERROR(VLOOKUP(C593,'2015'!$C$12:$D$1887,2,FALSE),0)</f>
        <v>0</v>
      </c>
      <c r="F593" s="51">
        <f>IFERROR(K593-IFERROR(VLOOKUP(D593,'2015'!$F$12:$I$1887,4,FALSE),"ei löydy"),"ei löydy")</f>
        <v>-41</v>
      </c>
      <c r="G593" s="224">
        <f>IFERROR(VLOOKUP(Työfile_2024!C593,Liikennemalli!$D$6:$G$1921,4,FALSE),0)</f>
        <v>1</v>
      </c>
      <c r="H593" s="225">
        <f>K593-IFERROR(VLOOKUP(Työfile_2024!D593,Liikennemalli!$C$6:$H$1921,6,FALSE),"ei löydy")</f>
        <v>0</v>
      </c>
      <c r="I593" s="80">
        <v>1131</v>
      </c>
      <c r="J593" s="52">
        <v>1</v>
      </c>
      <c r="K593" s="52">
        <v>646</v>
      </c>
      <c r="L593" s="53"/>
      <c r="M593" s="54"/>
      <c r="N593" s="54"/>
      <c r="O593" s="54"/>
      <c r="P593" s="54"/>
      <c r="Q593" s="55"/>
      <c r="R593" s="55"/>
      <c r="S593" s="55"/>
      <c r="T593" s="55"/>
      <c r="U593" s="52"/>
      <c r="V593" s="56">
        <v>7148</v>
      </c>
      <c r="W593" s="56">
        <v>328</v>
      </c>
      <c r="X593" s="56">
        <v>7651</v>
      </c>
      <c r="Y593" s="56">
        <f>VLOOKUP(D593,Liikennemalli24!$D$2:$F$1804,2,FALSE)</f>
        <v>1042</v>
      </c>
      <c r="Z593" s="57">
        <f>VLOOKUP(D593,Liikennemalli24!$D$2:$F$1804,3,FALSE)</f>
        <v>0.27100000000000002</v>
      </c>
      <c r="AA593" s="178">
        <f>IF(G593=1,VLOOKUP(C593,Liikennemalli!$D$6:$H$1921,2,FALSE),"-")</f>
        <v>4460.6150593352804</v>
      </c>
      <c r="AB593" s="197">
        <f>IF(G593=1,VLOOKUP(C593,Liikennemalli!$D$6:$H$1921,3,FALSE),"-")</f>
        <v>0.76261447335208199</v>
      </c>
      <c r="AC593" s="134" t="str">
        <f>IF(E593=1,VLOOKUP(Työfile_2024!D593,'2015'!$F$12:$X$1887,18,FALSE),"-")</f>
        <v>-</v>
      </c>
      <c r="AD593" s="127" t="str">
        <f>IF(E593=1,VLOOKUP(Työfile_2024!D593,'2015'!$F$12:$X$1887,19,FALSE),"-")</f>
        <v>-</v>
      </c>
      <c r="AI593" s="127" t="str">
        <f>IF(E593=1,VLOOKUP(Työfile_2024!D593,'2015'!$F$12:$AB$1887,20,FALSE),"-")</f>
        <v>-</v>
      </c>
      <c r="AJ593" s="127" t="str">
        <f>IF(E593=1,VLOOKUP(Työfile_2024!D593,'2015'!$F$12:$AB$1887,21,FALSE),"-")</f>
        <v>-</v>
      </c>
      <c r="AK593" s="127" t="str">
        <f>IF(E593=1,VLOOKUP(Työfile_2024!D593,'2015'!$F$12:$AB$1887,22,FALSE),"-")</f>
        <v>-</v>
      </c>
      <c r="AL593" s="127" t="str">
        <f>IF(E593=1,VLOOKUP(Työfile_2024!D593,'2015'!$F$12:$AB$1887,23,FALSE),"-")</f>
        <v>-</v>
      </c>
      <c r="AM593" s="56">
        <f>VLOOKUP(Työfile_2024!D593,Tmatkat_20km_tarkasteltava_verk!$C$2:$D$1804,2,FALSE)</f>
        <v>2868</v>
      </c>
      <c r="AN593" s="148">
        <f t="shared" si="138"/>
        <v>0.40123111359820929</v>
      </c>
      <c r="AO593" s="178" t="str">
        <f>IF(E593=1,VLOOKUP(Työfile_2024!D593,'2015'!$F$12:$AC$1887,24,FALSE),"-")</f>
        <v>-</v>
      </c>
      <c r="AP593" s="52" t="str">
        <f>VLOOKUP(D593,Tarkasteltava_verkko_2024_harva!$E$2:$I$1804,5,FALSE)</f>
        <v>tiivis</v>
      </c>
      <c r="AQ593" s="52">
        <f>VLOOKUP(D593,Tarkasteltava_verkko_2024_harva!$E$2:$I$1804,4,FALSE)</f>
        <v>0</v>
      </c>
      <c r="AR593" s="148">
        <v>0.98297213622291024</v>
      </c>
      <c r="AS593" s="170" t="str">
        <f>IFERROR(VLOOKUP(C593,'2015'!$C$12:$AG$1887,30,FALSE),"-")</f>
        <v>-</v>
      </c>
      <c r="AT593" s="148">
        <v>0.74767801857585137</v>
      </c>
      <c r="AU593" s="170" t="str">
        <f>IFERROR(VLOOKUP(C593,'2015'!$C$12:$AG$1887,31,FALSE),"-")</f>
        <v>-</v>
      </c>
      <c r="AV593" s="106"/>
      <c r="AW593" s="63">
        <f>IFERROR(VLOOKUP(C593,Merkittävyysluokitus!$A$2:$J$1705,10,FALSE),"-")</f>
        <v>2</v>
      </c>
      <c r="AX593" s="175">
        <f>IFERROR(VLOOKUP(C593,Merkittävyysluokitus!$A$2:$J$1705,6,FALSE),"-")</f>
        <v>12.63849315068493</v>
      </c>
      <c r="AY593" s="175">
        <f>IFERROR(VLOOKUP(C593,Merkittävyysluokitus!$A$2:$J$1705,7,FALSE),"-")</f>
        <v>5</v>
      </c>
      <c r="AZ593" s="175">
        <f>IFERROR(VLOOKUP(C593,Merkittävyysluokitus!$A$2:$J$1705,8,FALSE),"-")</f>
        <v>5.3051598173515977</v>
      </c>
      <c r="BA593" s="175">
        <f>IFERROR(VLOOKUP(C593,Merkittävyysluokitus!$A$2:$J$1705,9,FALSE),"-")</f>
        <v>2.333333333333333</v>
      </c>
      <c r="BB593" s="203"/>
      <c r="BC593" s="203" t="str">
        <f t="shared" si="139"/>
        <v>tieosoite muuttunut</v>
      </c>
      <c r="BD593" s="39" t="str">
        <f t="shared" si="128"/>
        <v>musta</v>
      </c>
      <c r="BE593" s="68" t="str">
        <f t="shared" si="134"/>
        <v>musta</v>
      </c>
      <c r="BF593" s="68" t="str">
        <f t="shared" si="135"/>
        <v>musta</v>
      </c>
      <c r="BG593" s="68" t="str">
        <f t="shared" si="136"/>
        <v>musta</v>
      </c>
      <c r="BH593" s="208" t="str">
        <f t="shared" si="137"/>
        <v>musta</v>
      </c>
      <c r="BI593" s="39"/>
      <c r="BJ593" s="39" t="str">
        <f>IF(F593="ei löydy","uusi tie",IF(E593=0,"tieosoite muuttunut",IF(E593=1,VLOOKUP(D593,'2015'!$F$12:$AL$1887,31,FALSE),"-")))</f>
        <v>tieosoite muuttunut</v>
      </c>
      <c r="BK593" s="67" t="str">
        <f>IF(E593=1,VLOOKUP(D593,'2015'!$F$12:$AL$1887,32,FALSE),"-")</f>
        <v>-</v>
      </c>
      <c r="BL593" s="39" t="str">
        <f>IF(F593="ei löydy","uusi tie",IF(E593=0,"tieosoite muuttunut",IF(E593=1,VLOOKUP(D593,'2015'!$F$12:$AL$1887,33,FALSE),"-")))</f>
        <v>tieosoite muuttunut</v>
      </c>
      <c r="BM593" s="39"/>
      <c r="BN593" s="217" t="str">
        <f>VLOOKUP(D593,'2015'!$F$12:$AL$1887,33,FALSE)</f>
        <v>punainen</v>
      </c>
      <c r="BO593" s="39"/>
      <c r="BP593" s="115" t="s">
        <v>10</v>
      </c>
      <c r="BQ593" s="30"/>
      <c r="BS593" s="5"/>
      <c r="BU593" s="37"/>
      <c r="BV593" s="30" t="s">
        <v>10</v>
      </c>
      <c r="BX593" t="str">
        <f>IF(E593=1,VLOOKUP(D593,'2015'!$F$12:$AX$1887,43,FALSE),"-")</f>
        <v>-</v>
      </c>
      <c r="BY593" t="str">
        <f>IF(E593=1,VLOOKUP(D593,'2015'!$F$12:$AX$1887,44,FALSE),"-")</f>
        <v>-</v>
      </c>
      <c r="BZ593" t="str">
        <f>IF(E593=1,VLOOKUP(D593,'2015'!$F$12:$AX$1887,45,FALSE),"-")</f>
        <v>-</v>
      </c>
      <c r="CA593" s="31">
        <f t="shared" si="129"/>
        <v>30</v>
      </c>
      <c r="CB593" s="31">
        <f t="shared" si="130"/>
        <v>10</v>
      </c>
      <c r="CC593" s="31">
        <f t="shared" si="131"/>
        <v>10</v>
      </c>
      <c r="CD593" s="31">
        <f t="shared" si="132"/>
        <v>10</v>
      </c>
      <c r="CE593" s="31">
        <f t="shared" si="133"/>
        <v>0</v>
      </c>
      <c r="CO593" s="2" t="s">
        <v>35</v>
      </c>
      <c r="CP593" s="2" t="s">
        <v>35</v>
      </c>
    </row>
    <row r="594" spans="1:94" ht="15.75" thickBot="1" x14ac:dyDescent="0.3">
      <c r="A594" s="50"/>
      <c r="B594" s="50"/>
      <c r="C594" s="50" t="str">
        <f t="shared" si="140"/>
        <v>1131_2_5319</v>
      </c>
      <c r="D594" s="51" t="str">
        <f t="shared" si="141"/>
        <v>1131_2</v>
      </c>
      <c r="E594" s="224">
        <f>IFERROR(VLOOKUP(C594,'2015'!$C$12:$D$1887,2,FALSE),0)</f>
        <v>0</v>
      </c>
      <c r="F594" s="51">
        <f>IFERROR(K594-IFERROR(VLOOKUP(D594,'2015'!$F$12:$I$1887,4,FALSE),"ei löydy"),"ei löydy")</f>
        <v>-301</v>
      </c>
      <c r="G594" s="224">
        <f>IFERROR(VLOOKUP(Työfile_2024!C594,Liikennemalli!$D$6:$G$1921,4,FALSE),0)</f>
        <v>0</v>
      </c>
      <c r="H594" s="225">
        <f>K594-IFERROR(VLOOKUP(Työfile_2024!D594,Liikennemalli!$C$6:$H$1921,6,FALSE),"ei löydy")</f>
        <v>-281</v>
      </c>
      <c r="I594" s="80">
        <v>1131</v>
      </c>
      <c r="J594" s="52">
        <v>2</v>
      </c>
      <c r="K594" s="52">
        <v>5319</v>
      </c>
      <c r="L594" s="53"/>
      <c r="M594" s="54"/>
      <c r="N594" s="54"/>
      <c r="O594" s="54"/>
      <c r="P594" s="54"/>
      <c r="Q594" s="55"/>
      <c r="R594" s="55"/>
      <c r="S594" s="55"/>
      <c r="T594" s="55"/>
      <c r="U594" s="52"/>
      <c r="V594" s="56">
        <v>2494</v>
      </c>
      <c r="W594" s="56">
        <v>104</v>
      </c>
      <c r="X594" s="56">
        <v>2664</v>
      </c>
      <c r="Y594" s="56">
        <f>VLOOKUP(D594,Liikennemalli24!$D$2:$F$1804,2,FALSE)</f>
        <v>160</v>
      </c>
      <c r="Z594" s="57">
        <f>VLOOKUP(D594,Liikennemalli24!$D$2:$F$1804,3,FALSE)</f>
        <v>0.247</v>
      </c>
      <c r="AA594" s="178" t="str">
        <f>IF(G594=1,VLOOKUP(C594,Liikennemalli!$D$6:$H$1921,2,FALSE),"-")</f>
        <v>-</v>
      </c>
      <c r="AB594" s="197" t="str">
        <f>IF(G594=1,VLOOKUP(C594,Liikennemalli!$D$6:$H$1921,3,FALSE),"-")</f>
        <v>-</v>
      </c>
      <c r="AC594" s="134" t="str">
        <f>IF(E594=1,VLOOKUP(Työfile_2024!D594,'2015'!$F$12:$X$1887,18,FALSE),"-")</f>
        <v>-</v>
      </c>
      <c r="AD594" s="127" t="str">
        <f>IF(E594=1,VLOOKUP(Työfile_2024!D594,'2015'!$F$12:$X$1887,19,FALSE),"-")</f>
        <v>-</v>
      </c>
      <c r="AI594" s="127" t="str">
        <f>IF(E594=1,VLOOKUP(Työfile_2024!D594,'2015'!$F$12:$AB$1887,20,FALSE),"-")</f>
        <v>-</v>
      </c>
      <c r="AJ594" s="127" t="str">
        <f>IF(E594=1,VLOOKUP(Työfile_2024!D594,'2015'!$F$12:$AB$1887,21,FALSE),"-")</f>
        <v>-</v>
      </c>
      <c r="AK594" s="127" t="str">
        <f>IF(E594=1,VLOOKUP(Työfile_2024!D594,'2015'!$F$12:$AB$1887,22,FALSE),"-")</f>
        <v>-</v>
      </c>
      <c r="AL594" s="127" t="str">
        <f>IF(E594=1,VLOOKUP(Työfile_2024!D594,'2015'!$F$12:$AB$1887,23,FALSE),"-")</f>
        <v>-</v>
      </c>
      <c r="AM594" s="56">
        <f>VLOOKUP(Työfile_2024!D594,Tmatkat_20km_tarkasteltava_verk!$C$2:$D$1804,2,FALSE)</f>
        <v>156</v>
      </c>
      <c r="AN594" s="148">
        <f t="shared" si="138"/>
        <v>6.2550120288692862E-2</v>
      </c>
      <c r="AO594" s="178" t="str">
        <f>IF(E594=1,VLOOKUP(Työfile_2024!D594,'2015'!$F$12:$AC$1887,24,FALSE),"-")</f>
        <v>-</v>
      </c>
      <c r="AP594" s="52">
        <f>VLOOKUP(D594,Tarkasteltava_verkko_2024_harva!$E$2:$I$1804,5,FALSE)</f>
        <v>0</v>
      </c>
      <c r="AQ594" s="52">
        <f>VLOOKUP(D594,Tarkasteltava_verkko_2024_harva!$E$2:$I$1804,4,FALSE)</f>
        <v>0</v>
      </c>
      <c r="AR594" s="148">
        <v>3.1584884376762552E-2</v>
      </c>
      <c r="AS594" s="170" t="str">
        <f>IFERROR(VLOOKUP(C594,'2015'!$C$12:$AG$1887,30,FALSE),"-")</f>
        <v>-</v>
      </c>
      <c r="AT594" s="148">
        <v>0.48730964467005078</v>
      </c>
      <c r="AU594" s="170" t="str">
        <f>IFERROR(VLOOKUP(C594,'2015'!$C$12:$AG$1887,31,FALSE),"-")</f>
        <v>-</v>
      </c>
      <c r="AV594" s="106"/>
      <c r="AW594" s="63">
        <f>IFERROR(VLOOKUP(C594,Merkittävyysluokitus!$A$2:$J$1705,10,FALSE),"-")</f>
        <v>2</v>
      </c>
      <c r="AX594" s="175">
        <f>IFERROR(VLOOKUP(C594,Merkittävyysluokitus!$A$2:$J$1705,6,FALSE),"-")</f>
        <v>12.1487899543379</v>
      </c>
      <c r="AY594" s="175">
        <f>IFERROR(VLOOKUP(C594,Merkittävyysluokitus!$A$2:$J$1705,7,FALSE),"-")</f>
        <v>4.8433333333333337</v>
      </c>
      <c r="AZ594" s="175">
        <f>IFERROR(VLOOKUP(C594,Merkittävyysluokitus!$A$2:$J$1705,8,FALSE),"-")</f>
        <v>4.8054566210045655</v>
      </c>
      <c r="BA594" s="175">
        <f>IFERROR(VLOOKUP(C594,Merkittävyysluokitus!$A$2:$J$1705,9,FALSE),"-")</f>
        <v>2.5</v>
      </c>
      <c r="BB594" s="203"/>
      <c r="BC594" s="203" t="str">
        <f t="shared" si="139"/>
        <v>tieosoite muuttunut</v>
      </c>
      <c r="BD594" s="39" t="str">
        <f t="shared" si="128"/>
        <v>musta</v>
      </c>
      <c r="BE594" s="68" t="str">
        <f t="shared" si="134"/>
        <v>musta</v>
      </c>
      <c r="BF594" s="68" t="str">
        <f t="shared" si="135"/>
        <v>musta</v>
      </c>
      <c r="BG594" s="68" t="str">
        <f t="shared" si="136"/>
        <v>musta</v>
      </c>
      <c r="BH594" s="208" t="str">
        <f t="shared" si="137"/>
        <v>musta</v>
      </c>
      <c r="BI594" s="39"/>
      <c r="BJ594" s="39" t="str">
        <f>IF(F594="ei löydy","uusi tie",IF(E594=0,"tieosoite muuttunut",IF(E594=1,VLOOKUP(D594,'2015'!$F$12:$AL$1887,31,FALSE),"-")))</f>
        <v>tieosoite muuttunut</v>
      </c>
      <c r="BK594" s="67" t="str">
        <f>IF(E594=1,VLOOKUP(D594,'2015'!$F$12:$AL$1887,32,FALSE),"-")</f>
        <v>-</v>
      </c>
      <c r="BL594" s="39" t="str">
        <f>IF(F594="ei löydy","uusi tie",IF(E594=0,"tieosoite muuttunut",IF(E594=1,VLOOKUP(D594,'2015'!$F$12:$AL$1887,33,FALSE),"-")))</f>
        <v>tieosoite muuttunut</v>
      </c>
      <c r="BM594" s="39"/>
      <c r="BN594" s="217" t="str">
        <f>VLOOKUP(D594,'2015'!$F$12:$AL$1887,33,FALSE)</f>
        <v>punainen</v>
      </c>
      <c r="BO594" s="39"/>
      <c r="BP594" s="115" t="s">
        <v>10</v>
      </c>
      <c r="BQ594" s="30"/>
      <c r="BS594" s="5"/>
      <c r="BU594" s="37"/>
      <c r="BV594" s="30" t="s">
        <v>10</v>
      </c>
      <c r="BX594" t="str">
        <f>IF(E594=1,VLOOKUP(D594,'2015'!$F$12:$AX$1887,43,FALSE),"-")</f>
        <v>-</v>
      </c>
      <c r="BY594" t="str">
        <f>IF(E594=1,VLOOKUP(D594,'2015'!$F$12:$AX$1887,44,FALSE),"-")</f>
        <v>-</v>
      </c>
      <c r="BZ594" t="str">
        <f>IF(E594=1,VLOOKUP(D594,'2015'!$F$12:$AX$1887,45,FALSE),"-")</f>
        <v>-</v>
      </c>
      <c r="CA594" s="31">
        <f t="shared" si="129"/>
        <v>21</v>
      </c>
      <c r="CB594" s="31">
        <f t="shared" si="130"/>
        <v>10</v>
      </c>
      <c r="CC594" s="31">
        <f t="shared" si="131"/>
        <v>10</v>
      </c>
      <c r="CD594" s="31">
        <f t="shared" si="132"/>
        <v>1</v>
      </c>
      <c r="CE594" s="31">
        <f t="shared" si="133"/>
        <v>0</v>
      </c>
      <c r="CO594" s="2" t="s">
        <v>35</v>
      </c>
      <c r="CP594" s="2" t="s">
        <v>35</v>
      </c>
    </row>
    <row r="595" spans="1:94" ht="15.75" thickBot="1" x14ac:dyDescent="0.3">
      <c r="A595" s="50"/>
      <c r="B595" s="50"/>
      <c r="C595" s="50" t="str">
        <f t="shared" si="140"/>
        <v>1142_1_224</v>
      </c>
      <c r="D595" s="51" t="str">
        <f t="shared" si="141"/>
        <v>1142_1</v>
      </c>
      <c r="E595" s="224">
        <f>IFERROR(VLOOKUP(C595,'2015'!$C$12:$D$1887,2,FALSE),0)</f>
        <v>0</v>
      </c>
      <c r="F595" s="51">
        <f>IFERROR(K595-IFERROR(VLOOKUP(D595,'2015'!$F$12:$I$1887,4,FALSE),"ei löydy"),"ei löydy")</f>
        <v>-12</v>
      </c>
      <c r="G595" s="224">
        <f>IFERROR(VLOOKUP(Työfile_2024!C595,Liikennemalli!$D$6:$G$1921,4,FALSE),0)</f>
        <v>0</v>
      </c>
      <c r="H595" s="225">
        <f>K595-IFERROR(VLOOKUP(Työfile_2024!D595,Liikennemalli!$C$6:$H$1921,6,FALSE),"ei löydy")</f>
        <v>-360</v>
      </c>
      <c r="I595" s="80">
        <v>1142</v>
      </c>
      <c r="J595" s="52">
        <v>1</v>
      </c>
      <c r="K595" s="52">
        <v>224</v>
      </c>
      <c r="L595" s="53"/>
      <c r="M595" s="54"/>
      <c r="N595" s="54"/>
      <c r="O595" s="54"/>
      <c r="P595" s="54"/>
      <c r="Q595" s="55"/>
      <c r="R595" s="55"/>
      <c r="S595" s="55"/>
      <c r="T595" s="55"/>
      <c r="U595" s="52"/>
      <c r="V595" s="56">
        <v>10901</v>
      </c>
      <c r="W595" s="56">
        <v>224</v>
      </c>
      <c r="X595" s="56">
        <v>12472</v>
      </c>
      <c r="Y595" s="56">
        <f>VLOOKUP(D595,Liikennemalli24!$D$2:$F$1804,2,FALSE)</f>
        <v>164</v>
      </c>
      <c r="Z595" s="57">
        <f>VLOOKUP(D595,Liikennemalli24!$D$2:$F$1804,3,FALSE)</f>
        <v>3.4000000000000002E-2</v>
      </c>
      <c r="AA595" s="178" t="str">
        <f>IF(G595=1,VLOOKUP(C595,Liikennemalli!$D$6:$H$1921,2,FALSE),"-")</f>
        <v>-</v>
      </c>
      <c r="AB595" s="197" t="str">
        <f>IF(G595=1,VLOOKUP(C595,Liikennemalli!$D$6:$H$1921,3,FALSE),"-")</f>
        <v>-</v>
      </c>
      <c r="AC595" s="134" t="str">
        <f>IF(E595=1,VLOOKUP(Työfile_2024!D595,'2015'!$F$12:$X$1887,18,FALSE),"-")</f>
        <v>-</v>
      </c>
      <c r="AD595" s="127" t="str">
        <f>IF(E595=1,VLOOKUP(Työfile_2024!D595,'2015'!$F$12:$X$1887,19,FALSE),"-")</f>
        <v>-</v>
      </c>
      <c r="AI595" s="127" t="str">
        <f>IF(E595=1,VLOOKUP(Työfile_2024!D595,'2015'!$F$12:$AB$1887,20,FALSE),"-")</f>
        <v>-</v>
      </c>
      <c r="AJ595" s="127" t="str">
        <f>IF(E595=1,VLOOKUP(Työfile_2024!D595,'2015'!$F$12:$AB$1887,21,FALSE),"-")</f>
        <v>-</v>
      </c>
      <c r="AK595" s="127" t="str">
        <f>IF(E595=1,VLOOKUP(Työfile_2024!D595,'2015'!$F$12:$AB$1887,22,FALSE),"-")</f>
        <v>-</v>
      </c>
      <c r="AL595" s="127" t="str">
        <f>IF(E595=1,VLOOKUP(Työfile_2024!D595,'2015'!$F$12:$AB$1887,23,FALSE),"-")</f>
        <v>-</v>
      </c>
      <c r="AM595" s="56">
        <f>VLOOKUP(Työfile_2024!D595,Tmatkat_20km_tarkasteltava_verk!$C$2:$D$1804,2,FALSE)</f>
        <v>1183</v>
      </c>
      <c r="AN595" s="148">
        <f t="shared" si="138"/>
        <v>0.10852215393083203</v>
      </c>
      <c r="AO595" s="178" t="str">
        <f>IF(E595=1,VLOOKUP(Työfile_2024!D595,'2015'!$F$12:$AC$1887,24,FALSE),"-")</f>
        <v>-</v>
      </c>
      <c r="AP595" s="52">
        <f>VLOOKUP(D595,Tarkasteltava_verkko_2024_harva!$E$2:$I$1804,5,FALSE)</f>
        <v>0</v>
      </c>
      <c r="AQ595" s="52">
        <f>VLOOKUP(D595,Tarkasteltava_verkko_2024_harva!$E$2:$I$1804,4,FALSE)</f>
        <v>0</v>
      </c>
      <c r="AR595" s="148">
        <v>1.0044642857142858</v>
      </c>
      <c r="AS595" s="170" t="str">
        <f>IFERROR(VLOOKUP(C595,'2015'!$C$12:$AG$1887,30,FALSE),"-")</f>
        <v>-</v>
      </c>
      <c r="AT595" s="148">
        <v>1.0044642857142858</v>
      </c>
      <c r="AU595" s="170" t="str">
        <f>IFERROR(VLOOKUP(C595,'2015'!$C$12:$AG$1887,31,FALSE),"-")</f>
        <v>-</v>
      </c>
      <c r="AV595" s="106"/>
      <c r="AW595" s="63">
        <f>IFERROR(VLOOKUP(C595,Merkittävyysluokitus!$A$2:$J$1705,10,FALSE),"-")</f>
        <v>3</v>
      </c>
      <c r="AX595" s="175">
        <f>IFERROR(VLOOKUP(C595,Merkittävyysluokitus!$A$2:$J$1705,6,FALSE),"-")</f>
        <v>9.1111111111111107</v>
      </c>
      <c r="AY595" s="175">
        <f>IFERROR(VLOOKUP(C595,Merkittävyysluokitus!$A$2:$J$1705,7,FALSE),"-")</f>
        <v>4</v>
      </c>
      <c r="AZ595" s="175">
        <f>IFERROR(VLOOKUP(C595,Merkittävyysluokitus!$A$2:$J$1705,8,FALSE),"-")</f>
        <v>3.4444444444444446</v>
      </c>
      <c r="BA595" s="175">
        <f>IFERROR(VLOOKUP(C595,Merkittävyysluokitus!$A$2:$J$1705,9,FALSE),"-")</f>
        <v>1.6666666666666665</v>
      </c>
      <c r="BB595" s="203"/>
      <c r="BC595" s="203" t="str">
        <f t="shared" si="139"/>
        <v>tieosoite muuttunut</v>
      </c>
      <c r="BD595" s="39" t="str">
        <f t="shared" si="128"/>
        <v>musta</v>
      </c>
      <c r="BE595" s="68" t="str">
        <f t="shared" si="134"/>
        <v>musta</v>
      </c>
      <c r="BF595" s="68" t="str">
        <f t="shared" si="135"/>
        <v>musta</v>
      </c>
      <c r="BG595" s="68" t="str">
        <f t="shared" si="136"/>
        <v>musta</v>
      </c>
      <c r="BH595" s="208" t="str">
        <f t="shared" si="137"/>
        <v>musta</v>
      </c>
      <c r="BI595" s="39"/>
      <c r="BJ595" s="39" t="str">
        <f>IF(F595="ei löydy","uusi tie",IF(E595=0,"tieosoite muuttunut",IF(E595=1,VLOOKUP(D595,'2015'!$F$12:$AL$1887,31,FALSE),"-")))</f>
        <v>tieosoite muuttunut</v>
      </c>
      <c r="BK595" s="67" t="str">
        <f>IF(E595=1,VLOOKUP(D595,'2015'!$F$12:$AL$1887,32,FALSE),"-")</f>
        <v>-</v>
      </c>
      <c r="BL595" s="39" t="str">
        <f>IF(F595="ei löydy","uusi tie",IF(E595=0,"tieosoite muuttunut",IF(E595=1,VLOOKUP(D595,'2015'!$F$12:$AL$1887,33,FALSE),"-")))</f>
        <v>tieosoite muuttunut</v>
      </c>
      <c r="BM595" s="39"/>
      <c r="BN595" s="217" t="str">
        <f>VLOOKUP(D595,'2015'!$F$12:$AL$1887,33,FALSE)</f>
        <v>musta</v>
      </c>
      <c r="BO595" s="39"/>
      <c r="BP595" s="115" t="s">
        <v>10</v>
      </c>
      <c r="BQ595" s="30"/>
      <c r="BS595" s="5"/>
      <c r="BU595" s="37"/>
      <c r="BV595" s="30" t="s">
        <v>10</v>
      </c>
      <c r="BX595" t="str">
        <f>IF(E595=1,VLOOKUP(D595,'2015'!$F$12:$AX$1887,43,FALSE),"-")</f>
        <v>-</v>
      </c>
      <c r="BY595" t="str">
        <f>IF(E595=1,VLOOKUP(D595,'2015'!$F$12:$AX$1887,44,FALSE),"-")</f>
        <v>-</v>
      </c>
      <c r="BZ595" t="str">
        <f>IF(E595=1,VLOOKUP(D595,'2015'!$F$12:$AX$1887,45,FALSE),"-")</f>
        <v>-</v>
      </c>
      <c r="CA595" s="31">
        <f t="shared" ref="CA595:CA626" si="142">SUM(CB595:CE595)</f>
        <v>30</v>
      </c>
      <c r="CB595" s="31">
        <f t="shared" ref="CB595:CB626" si="143">IF(AD595&gt;0.59999,10,IF(AD595&gt;0.39999,1,0))</f>
        <v>10</v>
      </c>
      <c r="CC595" s="31">
        <f t="shared" ref="CC595:CC626" si="144">IF(AC595&gt;1999,10,IF(AC595&gt;999,1,0))</f>
        <v>10</v>
      </c>
      <c r="CD595" s="31">
        <f t="shared" ref="CD595:CD626" si="145">IF(AM595&gt;499,10,IF(AM595&gt;99,1,0))</f>
        <v>10</v>
      </c>
      <c r="CE595" s="31">
        <f t="shared" ref="CE595:CE626" si="146">IF(AQ595="osa seud. yht",10,IF(AP595="osa seud. yht",1,0))</f>
        <v>0</v>
      </c>
      <c r="CO595" s="2" t="s">
        <v>35</v>
      </c>
      <c r="CP595" s="2" t="s">
        <v>35</v>
      </c>
    </row>
    <row r="596" spans="1:94" ht="15.75" thickBot="1" x14ac:dyDescent="0.3">
      <c r="A596" s="50"/>
      <c r="B596" s="50"/>
      <c r="C596" s="50" t="str">
        <f t="shared" si="140"/>
        <v>1191_1_4379</v>
      </c>
      <c r="D596" s="51" t="str">
        <f t="shared" si="141"/>
        <v>1191_1</v>
      </c>
      <c r="E596" s="224">
        <f>IFERROR(VLOOKUP(C596,'2015'!$C$12:$D$1887,2,FALSE),0)</f>
        <v>1</v>
      </c>
      <c r="F596" s="51">
        <f>IFERROR(K596-IFERROR(VLOOKUP(D596,'2015'!$F$12:$I$1887,4,FALSE),"ei löydy"),"ei löydy")</f>
        <v>0</v>
      </c>
      <c r="G596" s="224">
        <f>IFERROR(VLOOKUP(Työfile_2024!C596,Liikennemalli!$D$6:$G$1921,4,FALSE),0)</f>
        <v>1</v>
      </c>
      <c r="H596" s="225">
        <f>K596-IFERROR(VLOOKUP(Työfile_2024!D596,Liikennemalli!$C$6:$H$1921,6,FALSE),"ei löydy")</f>
        <v>0</v>
      </c>
      <c r="I596" s="80">
        <v>1191</v>
      </c>
      <c r="J596" s="52">
        <v>1</v>
      </c>
      <c r="K596" s="52">
        <v>4379</v>
      </c>
      <c r="L596" s="53"/>
      <c r="M596" s="54"/>
      <c r="N596" s="54"/>
      <c r="O596" s="54"/>
      <c r="P596" s="54"/>
      <c r="Q596" s="55"/>
      <c r="R596" s="55"/>
      <c r="S596" s="55"/>
      <c r="T596" s="55"/>
      <c r="U596" s="52"/>
      <c r="V596" s="56">
        <v>6837</v>
      </c>
      <c r="W596" s="56">
        <v>388</v>
      </c>
      <c r="X596" s="56">
        <v>7537</v>
      </c>
      <c r="Y596" s="56">
        <f>VLOOKUP(D596,Liikennemalli24!$D$2:$F$1804,2,FALSE)</f>
        <v>1085</v>
      </c>
      <c r="Z596" s="57">
        <f>VLOOKUP(D596,Liikennemalli24!$D$2:$F$1804,3,FALSE)</f>
        <v>0.311</v>
      </c>
      <c r="AA596" s="178">
        <f>IF(G596=1,VLOOKUP(C596,Liikennemalli!$D$6:$H$1921,2,FALSE),"-")</f>
        <v>2712.0212200332999</v>
      </c>
      <c r="AB596" s="197">
        <f>IF(G596=1,VLOOKUP(C596,Liikennemalli!$D$6:$H$1921,3,FALSE),"-")</f>
        <v>0.42637525467437398</v>
      </c>
      <c r="AC596" s="134">
        <f>IF(E596=1,VLOOKUP(Työfile_2024!D596,'2015'!$F$12:$X$1887,18,FALSE),"-")</f>
        <v>801</v>
      </c>
      <c r="AD596" s="127">
        <f>IF(E596=1,VLOOKUP(Työfile_2024!D596,'2015'!$F$12:$X$1887,19,FALSE),"-")</f>
        <v>0.41</v>
      </c>
      <c r="AI596" s="127">
        <f>IF(E596=1,VLOOKUP(Työfile_2024!D596,'2015'!$F$12:$AB$1887,20,FALSE),"-")</f>
        <v>0</v>
      </c>
      <c r="AJ596" s="127">
        <f>IF(E596=1,VLOOKUP(Työfile_2024!D596,'2015'!$F$12:$AB$1887,21,FALSE),"-")</f>
        <v>0</v>
      </c>
      <c r="AK596" s="127">
        <f>IF(E596=1,VLOOKUP(Työfile_2024!D596,'2015'!$F$12:$AB$1887,22,FALSE),"-")</f>
        <v>0</v>
      </c>
      <c r="AL596" s="127">
        <f>IF(E596=1,VLOOKUP(Työfile_2024!D596,'2015'!$F$12:$AB$1887,23,FALSE),"-")</f>
        <v>0</v>
      </c>
      <c r="AM596" s="56">
        <f>VLOOKUP(Työfile_2024!D596,Tmatkat_20km_tarkasteltava_verk!$C$2:$D$1804,2,FALSE)</f>
        <v>2443</v>
      </c>
      <c r="AN596" s="148">
        <f t="shared" si="138"/>
        <v>0.35732046219101943</v>
      </c>
      <c r="AO596" s="178">
        <f>IF(E596=1,VLOOKUP(Työfile_2024!D596,'2015'!$F$12:$AC$1887,24,FALSE),"-")</f>
        <v>2057</v>
      </c>
      <c r="AP596" s="52">
        <f>VLOOKUP(D596,Tarkasteltava_verkko_2024_harva!$E$2:$I$1804,5,FALSE)</f>
        <v>0</v>
      </c>
      <c r="AQ596" s="52">
        <f>VLOOKUP(D596,Tarkasteltava_verkko_2024_harva!$E$2:$I$1804,4,FALSE)</f>
        <v>0</v>
      </c>
      <c r="AR596" s="148">
        <v>0.46037908198218769</v>
      </c>
      <c r="AS596" s="170" t="str">
        <f>IFERROR(VLOOKUP(C596,'2015'!$C$12:$AG$1887,30,FALSE),"-")</f>
        <v/>
      </c>
      <c r="AT596" s="148">
        <v>0.76844028316967339</v>
      </c>
      <c r="AU596" s="170" t="str">
        <f>IFERROR(VLOOKUP(C596,'2015'!$C$12:$AG$1887,31,FALSE),"-")</f>
        <v>Kyllä</v>
      </c>
      <c r="AV596" s="106"/>
      <c r="AW596" s="63">
        <f>IFERROR(VLOOKUP(C596,Merkittävyysluokitus!$A$2:$J$1705,10,FALSE),"-")</f>
        <v>2</v>
      </c>
      <c r="AX596" s="175">
        <f>IFERROR(VLOOKUP(C596,Merkittävyysluokitus!$A$2:$J$1705,6,FALSE),"-")</f>
        <v>12.175395738203957</v>
      </c>
      <c r="AY596" s="175">
        <f>IFERROR(VLOOKUP(C596,Merkittävyysluokitus!$A$2:$J$1705,7,FALSE),"-")</f>
        <v>5</v>
      </c>
      <c r="AZ596" s="175">
        <f>IFERROR(VLOOKUP(C596,Merkittävyysluokitus!$A$2:$J$1705,8,FALSE),"-")</f>
        <v>4.8420624048706236</v>
      </c>
      <c r="BA596" s="175">
        <f>IFERROR(VLOOKUP(C596,Merkittävyysluokitus!$A$2:$J$1705,9,FALSE),"-")</f>
        <v>2.333333333333333</v>
      </c>
      <c r="BB596" s="203"/>
      <c r="BC596" s="203" t="str">
        <f t="shared" si="139"/>
        <v>muutos</v>
      </c>
      <c r="BD596" s="39" t="str">
        <f t="shared" si="128"/>
        <v>musta</v>
      </c>
      <c r="BE596" s="68" t="str">
        <f t="shared" si="134"/>
        <v>musta</v>
      </c>
      <c r="BF596" s="68" t="str">
        <f t="shared" si="135"/>
        <v>musta</v>
      </c>
      <c r="BG596" s="68" t="str">
        <f t="shared" si="136"/>
        <v>musta</v>
      </c>
      <c r="BH596" s="208" t="str">
        <f t="shared" si="137"/>
        <v>musta</v>
      </c>
      <c r="BI596" s="39"/>
      <c r="BJ596" s="39" t="str">
        <f>IF(F596="ei löydy","uusi tie",IF(E596=0,"tieosoite muuttunut",IF(E596=1,VLOOKUP(D596,'2015'!$F$12:$AL$1887,31,FALSE),"-")))</f>
        <v>musta</v>
      </c>
      <c r="BK596" s="67" t="str">
        <f>IF(E596=1,VLOOKUP(D596,'2015'!$F$12:$AL$1887,32,FALSE),"-")</f>
        <v>punainen</v>
      </c>
      <c r="BL596" s="39" t="str">
        <f>IF(F596="ei löydy","uusi tie",IF(E596=0,"tieosoite muuttunut",IF(E596=1,VLOOKUP(D596,'2015'!$F$12:$AL$1887,33,FALSE),"-")))</f>
        <v>punainen</v>
      </c>
      <c r="BM596" s="39"/>
      <c r="BN596" s="217" t="str">
        <f>VLOOKUP(D596,'2015'!$F$12:$AL$1887,33,FALSE)</f>
        <v>punainen</v>
      </c>
      <c r="BO596" s="39"/>
      <c r="BP596" s="115" t="s">
        <v>10</v>
      </c>
      <c r="BQ596" s="30"/>
      <c r="BS596" s="5"/>
      <c r="BU596" s="37"/>
      <c r="BV596" s="30" t="s">
        <v>10</v>
      </c>
      <c r="BX596" t="str">
        <f>IF(E596=1,VLOOKUP(D596,'2015'!$F$12:$AX$1887,43,FALSE),"-")</f>
        <v>musta</v>
      </c>
      <c r="BY596" t="str">
        <f>IF(E596=1,VLOOKUP(D596,'2015'!$F$12:$AX$1887,44,FALSE),"-")</f>
        <v>punainen</v>
      </c>
      <c r="BZ596" t="str">
        <f>IF(E596=1,VLOOKUP(D596,'2015'!$F$12:$AX$1887,45,FALSE),"-")</f>
        <v>musta</v>
      </c>
      <c r="CA596" s="31">
        <f t="shared" si="142"/>
        <v>11</v>
      </c>
      <c r="CB596" s="31">
        <f t="shared" si="143"/>
        <v>1</v>
      </c>
      <c r="CC596" s="31">
        <f t="shared" si="144"/>
        <v>0</v>
      </c>
      <c r="CD596" s="31">
        <f t="shared" si="145"/>
        <v>10</v>
      </c>
      <c r="CE596" s="31">
        <f t="shared" si="146"/>
        <v>0</v>
      </c>
      <c r="CO596" s="2" t="s">
        <v>35</v>
      </c>
      <c r="CP596" s="2" t="s">
        <v>35</v>
      </c>
    </row>
    <row r="597" spans="1:94" ht="15.75" thickBot="1" x14ac:dyDescent="0.3">
      <c r="A597" s="50"/>
      <c r="B597" s="50"/>
      <c r="C597" s="50" t="str">
        <f t="shared" si="140"/>
        <v>1191_2_6336</v>
      </c>
      <c r="D597" s="51" t="str">
        <f t="shared" si="141"/>
        <v>1191_2</v>
      </c>
      <c r="E597" s="224">
        <f>IFERROR(VLOOKUP(C597,'2015'!$C$12:$D$1887,2,FALSE),0)</f>
        <v>1</v>
      </c>
      <c r="F597" s="51">
        <f>IFERROR(K597-IFERROR(VLOOKUP(D597,'2015'!$F$12:$I$1887,4,FALSE),"ei löydy"),"ei löydy")</f>
        <v>0</v>
      </c>
      <c r="G597" s="224">
        <f>IFERROR(VLOOKUP(Työfile_2024!C597,Liikennemalli!$D$6:$G$1921,4,FALSE),0)</f>
        <v>1</v>
      </c>
      <c r="H597" s="225">
        <f>K597-IFERROR(VLOOKUP(Työfile_2024!D597,Liikennemalli!$C$6:$H$1921,6,FALSE),"ei löydy")</f>
        <v>0</v>
      </c>
      <c r="I597" s="80">
        <v>1191</v>
      </c>
      <c r="J597" s="52">
        <v>2</v>
      </c>
      <c r="K597" s="52">
        <v>6336</v>
      </c>
      <c r="L597" s="53"/>
      <c r="M597" s="54"/>
      <c r="N597" s="54"/>
      <c r="O597" s="54"/>
      <c r="P597" s="54"/>
      <c r="Q597" s="55"/>
      <c r="R597" s="55"/>
      <c r="S597" s="55"/>
      <c r="T597" s="55"/>
      <c r="U597" s="52"/>
      <c r="V597" s="56">
        <v>2036</v>
      </c>
      <c r="W597" s="56">
        <v>252</v>
      </c>
      <c r="X597" s="56">
        <v>2322</v>
      </c>
      <c r="Y597" s="56">
        <f>VLOOKUP(D597,Liikennemalli24!$D$2:$F$1804,2,FALSE)</f>
        <v>64</v>
      </c>
      <c r="Z597" s="57">
        <f>VLOOKUP(D597,Liikennemalli24!$D$2:$F$1804,3,FALSE)</f>
        <v>0.27400000000000002</v>
      </c>
      <c r="AA597" s="178">
        <f>IF(G597=1,VLOOKUP(C597,Liikennemalli!$D$6:$H$1921,2,FALSE),"-")</f>
        <v>524.24824341211297</v>
      </c>
      <c r="AB597" s="197">
        <f>IF(G597=1,VLOOKUP(C597,Liikennemalli!$D$6:$H$1921,3,FALSE),"-")</f>
        <v>0.442561937804404</v>
      </c>
      <c r="AC597" s="134">
        <f>IF(E597=1,VLOOKUP(Työfile_2024!D597,'2015'!$F$12:$X$1887,18,FALSE),"-")</f>
        <v>171</v>
      </c>
      <c r="AD597" s="127">
        <f>IF(E597=1,VLOOKUP(Työfile_2024!D597,'2015'!$F$12:$X$1887,19,FALSE),"-")</f>
        <v>0.34</v>
      </c>
      <c r="AI597" s="127">
        <f>IF(E597=1,VLOOKUP(Työfile_2024!D597,'2015'!$F$12:$AB$1887,20,FALSE),"-")</f>
        <v>0</v>
      </c>
      <c r="AJ597" s="127">
        <f>IF(E597=1,VLOOKUP(Työfile_2024!D597,'2015'!$F$12:$AB$1887,21,FALSE),"-")</f>
        <v>0</v>
      </c>
      <c r="AK597" s="127">
        <f>IF(E597=1,VLOOKUP(Työfile_2024!D597,'2015'!$F$12:$AB$1887,22,FALSE),"-")</f>
        <v>0</v>
      </c>
      <c r="AL597" s="127">
        <f>IF(E597=1,VLOOKUP(Työfile_2024!D597,'2015'!$F$12:$AB$1887,23,FALSE),"-")</f>
        <v>0</v>
      </c>
      <c r="AM597" s="56">
        <f>VLOOKUP(Työfile_2024!D597,Tmatkat_20km_tarkasteltava_verk!$C$2:$D$1804,2,FALSE)</f>
        <v>760</v>
      </c>
      <c r="AN597" s="148">
        <f t="shared" si="138"/>
        <v>0.37328094302554027</v>
      </c>
      <c r="AO597" s="178">
        <f>IF(E597=1,VLOOKUP(Työfile_2024!D597,'2015'!$F$12:$AC$1887,24,FALSE),"-")</f>
        <v>552</v>
      </c>
      <c r="AP597" s="52">
        <f>VLOOKUP(D597,Tarkasteltava_verkko_2024_harva!$E$2:$I$1804,5,FALSE)</f>
        <v>0</v>
      </c>
      <c r="AQ597" s="52">
        <f>VLOOKUP(D597,Tarkasteltava_verkko_2024_harva!$E$2:$I$1804,4,FALSE)</f>
        <v>0</v>
      </c>
      <c r="AR597" s="148">
        <v>0.23737373737373738</v>
      </c>
      <c r="AS597" s="170" t="str">
        <f>IFERROR(VLOOKUP(C597,'2015'!$C$12:$AG$1887,30,FALSE),"-")</f>
        <v/>
      </c>
      <c r="AT597" s="148">
        <v>0.63494318181818177</v>
      </c>
      <c r="AU597" s="170">
        <f>IFERROR(VLOOKUP(C597,'2015'!$C$12:$AG$1887,31,FALSE),"-")</f>
        <v>0</v>
      </c>
      <c r="AV597" s="106"/>
      <c r="AW597" s="63">
        <f>IFERROR(VLOOKUP(C597,Merkittävyysluokitus!$A$2:$J$1705,10,FALSE),"-")</f>
        <v>3</v>
      </c>
      <c r="AX597" s="175">
        <f>IFERROR(VLOOKUP(C597,Merkittävyysluokitus!$A$2:$J$1705,6,FALSE),"-")</f>
        <v>10.171506849315069</v>
      </c>
      <c r="AY597" s="175">
        <f>IFERROR(VLOOKUP(C597,Merkittävyysluokitus!$A$2:$J$1705,7,FALSE),"-")</f>
        <v>5</v>
      </c>
      <c r="AZ597" s="175">
        <f>IFERROR(VLOOKUP(C597,Merkittävyysluokitus!$A$2:$J$1705,8,FALSE),"-")</f>
        <v>3.671506849315068</v>
      </c>
      <c r="BA597" s="175">
        <f>IFERROR(VLOOKUP(C597,Merkittävyysluokitus!$A$2:$J$1705,9,FALSE),"-")</f>
        <v>1.5</v>
      </c>
      <c r="BB597" s="203"/>
      <c r="BC597" s="203" t="str">
        <f t="shared" si="139"/>
        <v>muutos</v>
      </c>
      <c r="BD597" s="39" t="str">
        <f t="shared" si="128"/>
        <v>musta</v>
      </c>
      <c r="BE597" s="68" t="str">
        <f t="shared" si="134"/>
        <v>musta</v>
      </c>
      <c r="BF597" s="68" t="str">
        <f t="shared" si="135"/>
        <v>musta</v>
      </c>
      <c r="BG597" s="68" t="str">
        <f t="shared" si="136"/>
        <v>musta</v>
      </c>
      <c r="BH597" s="208" t="str">
        <f t="shared" si="137"/>
        <v>musta</v>
      </c>
      <c r="BI597" s="39"/>
      <c r="BJ597" s="39" t="str">
        <f>IF(F597="ei löydy","uusi tie",IF(E597=0,"tieosoite muuttunut",IF(E597=1,VLOOKUP(D597,'2015'!$F$12:$AL$1887,31,FALSE),"-")))</f>
        <v>musta</v>
      </c>
      <c r="BK597" s="67" t="str">
        <f>IF(E597=1,VLOOKUP(D597,'2015'!$F$12:$AL$1887,32,FALSE),"-")</f>
        <v>punainen</v>
      </c>
      <c r="BL597" s="39" t="str">
        <f>IF(F597="ei löydy","uusi tie",IF(E597=0,"tieosoite muuttunut",IF(E597=1,VLOOKUP(D597,'2015'!$F$12:$AL$1887,33,FALSE),"-")))</f>
        <v>punainen</v>
      </c>
      <c r="BM597" s="39"/>
      <c r="BN597" s="217" t="str">
        <f>VLOOKUP(D597,'2015'!$F$12:$AL$1887,33,FALSE)</f>
        <v>punainen</v>
      </c>
      <c r="BO597" s="39"/>
      <c r="BP597" s="115" t="s">
        <v>10</v>
      </c>
      <c r="BQ597" s="30"/>
      <c r="BS597" s="5"/>
      <c r="BU597" s="37"/>
      <c r="BV597" s="30" t="s">
        <v>10</v>
      </c>
      <c r="BX597" t="str">
        <f>IF(E597=1,VLOOKUP(D597,'2015'!$F$12:$AX$1887,43,FALSE),"-")</f>
        <v>musta</v>
      </c>
      <c r="BY597" t="str">
        <f>IF(E597=1,VLOOKUP(D597,'2015'!$F$12:$AX$1887,44,FALSE),"-")</f>
        <v>musta</v>
      </c>
      <c r="BZ597" t="str">
        <f>IF(E597=1,VLOOKUP(D597,'2015'!$F$12:$AX$1887,45,FALSE),"-")</f>
        <v>musta</v>
      </c>
      <c r="CA597" s="31">
        <f t="shared" si="142"/>
        <v>10</v>
      </c>
      <c r="CB597" s="31">
        <f t="shared" si="143"/>
        <v>0</v>
      </c>
      <c r="CC597" s="31">
        <f t="shared" si="144"/>
        <v>0</v>
      </c>
      <c r="CD597" s="31">
        <f t="shared" si="145"/>
        <v>10</v>
      </c>
      <c r="CE597" s="31">
        <f t="shared" si="146"/>
        <v>0</v>
      </c>
      <c r="CO597" s="2" t="s">
        <v>35</v>
      </c>
      <c r="CP597" s="2" t="s">
        <v>35</v>
      </c>
    </row>
    <row r="598" spans="1:94" ht="15.75" thickBot="1" x14ac:dyDescent="0.3">
      <c r="A598" s="50"/>
      <c r="B598" s="50"/>
      <c r="C598" s="50" t="str">
        <f t="shared" si="140"/>
        <v>1212_1_887</v>
      </c>
      <c r="D598" s="51" t="str">
        <f t="shared" si="141"/>
        <v>1212_1</v>
      </c>
      <c r="E598" s="224">
        <f>IFERROR(VLOOKUP(C598,'2015'!$C$12:$D$1887,2,FALSE),0)</f>
        <v>1</v>
      </c>
      <c r="F598" s="51">
        <f>IFERROR(K598-IFERROR(VLOOKUP(D598,'2015'!$F$12:$I$1887,4,FALSE),"ei löydy"),"ei löydy")</f>
        <v>0</v>
      </c>
      <c r="G598" s="224">
        <f>IFERROR(VLOOKUP(Työfile_2024!C598,Liikennemalli!$D$6:$G$1921,4,FALSE),0)</f>
        <v>1</v>
      </c>
      <c r="H598" s="225">
        <f>K598-IFERROR(VLOOKUP(Työfile_2024!D598,Liikennemalli!$C$6:$H$1921,6,FALSE),"ei löydy")</f>
        <v>0</v>
      </c>
      <c r="I598" s="80">
        <v>1212</v>
      </c>
      <c r="J598" s="52">
        <v>1</v>
      </c>
      <c r="K598" s="52">
        <v>887</v>
      </c>
      <c r="L598" s="53"/>
      <c r="M598" s="54"/>
      <c r="N598" s="54"/>
      <c r="O598" s="54"/>
      <c r="P598" s="54"/>
      <c r="Q598" s="55"/>
      <c r="R598" s="55"/>
      <c r="S598" s="55"/>
      <c r="T598" s="55"/>
      <c r="U598" s="52"/>
      <c r="V598" s="56">
        <v>1174</v>
      </c>
      <c r="W598" s="56">
        <v>51</v>
      </c>
      <c r="X598" s="56">
        <v>1258</v>
      </c>
      <c r="Y598" s="56">
        <f>VLOOKUP(D598,Liikennemalli24!$D$2:$F$1804,2,FALSE)</f>
        <v>139</v>
      </c>
      <c r="Z598" s="57">
        <f>VLOOKUP(D598,Liikennemalli24!$D$2:$F$1804,3,FALSE)</f>
        <v>0.33500000000000002</v>
      </c>
      <c r="AA598" s="178">
        <f>IF(G598=1,VLOOKUP(C598,Liikennemalli!$D$6:$H$1921,2,FALSE),"-")</f>
        <v>422.85255593841299</v>
      </c>
      <c r="AB598" s="197">
        <f>IF(G598=1,VLOOKUP(C598,Liikennemalli!$D$6:$H$1921,3,FALSE),"-")</f>
        <v>0.459763509295259</v>
      </c>
      <c r="AC598" s="134">
        <f>IF(E598=1,VLOOKUP(Työfile_2024!D598,'2015'!$F$12:$X$1887,18,FALSE),"-")</f>
        <v>546</v>
      </c>
      <c r="AD598" s="127">
        <f>IF(E598=1,VLOOKUP(Työfile_2024!D598,'2015'!$F$12:$X$1887,19,FALSE),"-")</f>
        <v>0.67</v>
      </c>
      <c r="AI598" s="127">
        <f>IF(E598=1,VLOOKUP(Työfile_2024!D598,'2015'!$F$12:$AB$1887,20,FALSE),"-")</f>
        <v>0</v>
      </c>
      <c r="AJ598" s="127">
        <f>IF(E598=1,VLOOKUP(Työfile_2024!D598,'2015'!$F$12:$AB$1887,21,FALSE),"-")</f>
        <v>0</v>
      </c>
      <c r="AK598" s="127">
        <f>IF(E598=1,VLOOKUP(Työfile_2024!D598,'2015'!$F$12:$AB$1887,22,FALSE),"-")</f>
        <v>0</v>
      </c>
      <c r="AL598" s="127">
        <f>IF(E598=1,VLOOKUP(Työfile_2024!D598,'2015'!$F$12:$AB$1887,23,FALSE),"-")</f>
        <v>0</v>
      </c>
      <c r="AM598" s="56">
        <f>VLOOKUP(Työfile_2024!D598,Tmatkat_20km_tarkasteltava_verk!$C$2:$D$1804,2,FALSE)</f>
        <v>129</v>
      </c>
      <c r="AN598" s="148">
        <f t="shared" si="138"/>
        <v>0.10988074957410562</v>
      </c>
      <c r="AO598" s="178">
        <f>IF(E598=1,VLOOKUP(Työfile_2024!D598,'2015'!$F$12:$AC$1887,24,FALSE),"-")</f>
        <v>185</v>
      </c>
      <c r="AP598" s="52">
        <f>VLOOKUP(D598,Tarkasteltava_verkko_2024_harva!$E$2:$I$1804,5,FALSE)</f>
        <v>0</v>
      </c>
      <c r="AQ598" s="52">
        <f>VLOOKUP(D598,Tarkasteltava_verkko_2024_harva!$E$2:$I$1804,4,FALSE)</f>
        <v>0</v>
      </c>
      <c r="AR598" s="148">
        <v>1</v>
      </c>
      <c r="AS598" s="170" t="str">
        <f>IFERROR(VLOOKUP(C598,'2015'!$C$12:$AG$1887,30,FALSE),"-")</f>
        <v>Kyllä</v>
      </c>
      <c r="AT598" s="148">
        <v>0.88049605411499432</v>
      </c>
      <c r="AU598" s="170" t="str">
        <f>IFERROR(VLOOKUP(C598,'2015'!$C$12:$AG$1887,31,FALSE),"-")</f>
        <v>Kyllä</v>
      </c>
      <c r="AV598" s="106"/>
      <c r="AW598" s="63">
        <f>IFERROR(VLOOKUP(C598,Merkittävyysluokitus!$A$2:$J$1705,10,FALSE),"-")</f>
        <v>3</v>
      </c>
      <c r="AX598" s="175">
        <f>IFERROR(VLOOKUP(C598,Merkittävyysluokitus!$A$2:$J$1705,6,FALSE),"-")</f>
        <v>10.161849315068492</v>
      </c>
      <c r="AY598" s="175">
        <f>IFERROR(VLOOKUP(C598,Merkittävyysluokitus!$A$2:$J$1705,7,FALSE),"-")</f>
        <v>3.793333333333333</v>
      </c>
      <c r="AZ598" s="175">
        <f>IFERROR(VLOOKUP(C598,Merkittävyysluokitus!$A$2:$J$1705,8,FALSE),"-")</f>
        <v>4.0351826484018263</v>
      </c>
      <c r="BA598" s="175">
        <f>IFERROR(VLOOKUP(C598,Merkittävyysluokitus!$A$2:$J$1705,9,FALSE),"-")</f>
        <v>2.333333333333333</v>
      </c>
      <c r="BB598" s="203"/>
      <c r="BC598" s="203" t="str">
        <f t="shared" si="139"/>
        <v/>
      </c>
      <c r="BD598" s="39" t="str">
        <f t="shared" si="128"/>
        <v>musta</v>
      </c>
      <c r="BE598" s="68" t="str">
        <f t="shared" si="134"/>
        <v>musta</v>
      </c>
      <c r="BF598" s="68" t="str">
        <f t="shared" si="135"/>
        <v>musta</v>
      </c>
      <c r="BG598" s="68" t="str">
        <f t="shared" si="136"/>
        <v>musta</v>
      </c>
      <c r="BH598" s="208" t="str">
        <f t="shared" si="137"/>
        <v>musta</v>
      </c>
      <c r="BI598" s="39"/>
      <c r="BJ598" s="39" t="str">
        <f>IF(F598="ei löydy","uusi tie",IF(E598=0,"tieosoite muuttunut",IF(E598=1,VLOOKUP(D598,'2015'!$F$12:$AL$1887,31,FALSE),"-")))</f>
        <v>musta</v>
      </c>
      <c r="BK598" s="67" t="str">
        <f>IF(E598=1,VLOOKUP(D598,'2015'!$F$12:$AL$1887,32,FALSE),"-")</f>
        <v>musta</v>
      </c>
      <c r="BL598" s="39" t="str">
        <f>IF(F598="ei löydy","uusi tie",IF(E598=0,"tieosoite muuttunut",IF(E598=1,VLOOKUP(D598,'2015'!$F$12:$AL$1887,33,FALSE),"-")))</f>
        <v>musta</v>
      </c>
      <c r="BM598" s="39"/>
      <c r="BN598" s="217" t="str">
        <f>VLOOKUP(D598,'2015'!$F$12:$AL$1887,33,FALSE)</f>
        <v>musta</v>
      </c>
      <c r="BO598" s="39"/>
      <c r="BP598" s="115" t="s">
        <v>10</v>
      </c>
      <c r="BQ598" s="30"/>
      <c r="BS598" s="5"/>
      <c r="BU598" s="37"/>
      <c r="BV598" s="30" t="s">
        <v>10</v>
      </c>
      <c r="BX598" t="str">
        <f>IF(E598=1,VLOOKUP(D598,'2015'!$F$12:$AX$1887,43,FALSE),"-")</f>
        <v>punainen</v>
      </c>
      <c r="BY598" t="str">
        <f>IF(E598=1,VLOOKUP(D598,'2015'!$F$12:$AX$1887,44,FALSE),"-")</f>
        <v>musta</v>
      </c>
      <c r="BZ598" t="str">
        <f>IF(E598=1,VLOOKUP(D598,'2015'!$F$12:$AX$1887,45,FALSE),"-")</f>
        <v>musta</v>
      </c>
      <c r="CA598" s="31">
        <f t="shared" si="142"/>
        <v>11</v>
      </c>
      <c r="CB598" s="31">
        <f t="shared" si="143"/>
        <v>10</v>
      </c>
      <c r="CC598" s="31">
        <f t="shared" si="144"/>
        <v>0</v>
      </c>
      <c r="CD598" s="31">
        <f t="shared" si="145"/>
        <v>1</v>
      </c>
      <c r="CE598" s="31">
        <f t="shared" si="146"/>
        <v>0</v>
      </c>
      <c r="CO598" s="2" t="s">
        <v>35</v>
      </c>
      <c r="CP598" s="2" t="s">
        <v>35</v>
      </c>
    </row>
    <row r="599" spans="1:94" ht="15.75" thickBot="1" x14ac:dyDescent="0.3">
      <c r="A599" s="50"/>
      <c r="B599" s="50"/>
      <c r="C599" s="50" t="str">
        <f t="shared" si="140"/>
        <v>1215_1_5520</v>
      </c>
      <c r="D599" s="51" t="str">
        <f t="shared" si="141"/>
        <v>1215_1</v>
      </c>
      <c r="E599" s="224">
        <f>IFERROR(VLOOKUP(C599,'2015'!$C$12:$D$1887,2,FALSE),0)</f>
        <v>1</v>
      </c>
      <c r="F599" s="51">
        <f>IFERROR(K599-IFERROR(VLOOKUP(D599,'2015'!$F$12:$I$1887,4,FALSE),"ei löydy"),"ei löydy")</f>
        <v>0</v>
      </c>
      <c r="G599" s="224">
        <f>IFERROR(VLOOKUP(Työfile_2024!C599,Liikennemalli!$D$6:$G$1921,4,FALSE),0)</f>
        <v>1</v>
      </c>
      <c r="H599" s="225">
        <f>K599-IFERROR(VLOOKUP(Työfile_2024!D599,Liikennemalli!$C$6:$H$1921,6,FALSE),"ei löydy")</f>
        <v>0</v>
      </c>
      <c r="I599" s="80">
        <v>1215</v>
      </c>
      <c r="J599" s="52">
        <v>1</v>
      </c>
      <c r="K599" s="52">
        <v>5520</v>
      </c>
      <c r="L599" s="53"/>
      <c r="M599" s="54"/>
      <c r="N599" s="54"/>
      <c r="O599" s="54"/>
      <c r="P599" s="54"/>
      <c r="Q599" s="55"/>
      <c r="R599" s="55"/>
      <c r="S599" s="55"/>
      <c r="T599" s="55"/>
      <c r="U599" s="52"/>
      <c r="V599" s="56">
        <v>911</v>
      </c>
      <c r="W599" s="56">
        <v>36</v>
      </c>
      <c r="X599" s="56">
        <v>983</v>
      </c>
      <c r="Y599" s="56">
        <f>VLOOKUP(D599,Liikennemalli24!$D$2:$F$1804,2,FALSE)</f>
        <v>82</v>
      </c>
      <c r="Z599" s="57">
        <f>VLOOKUP(D599,Liikennemalli24!$D$2:$F$1804,3,FALSE)</f>
        <v>0.17499999999999999</v>
      </c>
      <c r="AA599" s="178">
        <f>IF(G599=1,VLOOKUP(C599,Liikennemalli!$D$6:$H$1921,2,FALSE),"-")</f>
        <v>295.34233554099001</v>
      </c>
      <c r="AB599" s="197">
        <f>IF(G599=1,VLOOKUP(C599,Liikennemalli!$D$6:$H$1921,3,FALSE),"-")</f>
        <v>0.52300573961309105</v>
      </c>
      <c r="AC599" s="134">
        <f>IF(E599=1,VLOOKUP(Työfile_2024!D599,'2015'!$F$12:$X$1887,18,FALSE),"-")</f>
        <v>539</v>
      </c>
      <c r="AD599" s="127">
        <f>IF(E599=1,VLOOKUP(Työfile_2024!D599,'2015'!$F$12:$X$1887,19,FALSE),"-")</f>
        <v>0.82</v>
      </c>
      <c r="AI599" s="127">
        <f>IF(E599=1,VLOOKUP(Työfile_2024!D599,'2015'!$F$12:$AB$1887,20,FALSE),"-")</f>
        <v>0</v>
      </c>
      <c r="AJ599" s="127">
        <f>IF(E599=1,VLOOKUP(Työfile_2024!D599,'2015'!$F$12:$AB$1887,21,FALSE),"-")</f>
        <v>0</v>
      </c>
      <c r="AK599" s="127">
        <f>IF(E599=1,VLOOKUP(Työfile_2024!D599,'2015'!$F$12:$AB$1887,22,FALSE),"-")</f>
        <v>0</v>
      </c>
      <c r="AL599" s="127">
        <f>IF(E599=1,VLOOKUP(Työfile_2024!D599,'2015'!$F$12:$AB$1887,23,FALSE),"-")</f>
        <v>0</v>
      </c>
      <c r="AM599" s="56">
        <f>VLOOKUP(Työfile_2024!D599,Tmatkat_20km_tarkasteltava_verk!$C$2:$D$1804,2,FALSE)</f>
        <v>201</v>
      </c>
      <c r="AN599" s="148">
        <f t="shared" si="138"/>
        <v>0.22063666300768386</v>
      </c>
      <c r="AO599" s="178">
        <f>IF(E599=1,VLOOKUP(Työfile_2024!D599,'2015'!$F$12:$AC$1887,24,FALSE),"-")</f>
        <v>368</v>
      </c>
      <c r="AP599" s="52">
        <f>VLOOKUP(D599,Tarkasteltava_verkko_2024_harva!$E$2:$I$1804,5,FALSE)</f>
        <v>0</v>
      </c>
      <c r="AQ599" s="52">
        <f>VLOOKUP(D599,Tarkasteltava_verkko_2024_harva!$E$2:$I$1804,4,FALSE)</f>
        <v>0</v>
      </c>
      <c r="AR599" s="148">
        <v>0</v>
      </c>
      <c r="AS599" s="170" t="str">
        <f>IFERROR(VLOOKUP(C599,'2015'!$C$12:$AG$1887,30,FALSE),"-")</f>
        <v/>
      </c>
      <c r="AT599" s="148">
        <v>0.54402173913043483</v>
      </c>
      <c r="AU599" s="170" t="str">
        <f>IFERROR(VLOOKUP(C599,'2015'!$C$12:$AG$1887,31,FALSE),"-")</f>
        <v>Kyllä</v>
      </c>
      <c r="AV599" s="106"/>
      <c r="AW599" s="63">
        <f>IFERROR(VLOOKUP(C599,Merkittävyysluokitus!$A$2:$J$1705,10,FALSE),"-")</f>
        <v>3</v>
      </c>
      <c r="AX599" s="175">
        <f>IFERROR(VLOOKUP(C599,Merkittävyysluokitus!$A$2:$J$1705,6,FALSE),"-")</f>
        <v>6.6865616438356161</v>
      </c>
      <c r="AY599" s="175">
        <f>IFERROR(VLOOKUP(C599,Merkittävyysluokitus!$A$2:$J$1705,7,FALSE),"-")</f>
        <v>3.7496666666666667</v>
      </c>
      <c r="AZ599" s="175">
        <f>IFERROR(VLOOKUP(C599,Merkittävyysluokitus!$A$2:$J$1705,8,FALSE),"-")</f>
        <v>2.2702283105022829</v>
      </c>
      <c r="BA599" s="175">
        <f>IFERROR(VLOOKUP(C599,Merkittävyysluokitus!$A$2:$J$1705,9,FALSE),"-")</f>
        <v>0.66666666666666663</v>
      </c>
      <c r="BB599" s="203"/>
      <c r="BC599" s="203" t="str">
        <f t="shared" si="139"/>
        <v/>
      </c>
      <c r="BD599" s="39" t="str">
        <f t="shared" si="128"/>
        <v>musta</v>
      </c>
      <c r="BE599" s="68" t="str">
        <f t="shared" si="134"/>
        <v>musta</v>
      </c>
      <c r="BF599" s="68" t="str">
        <f t="shared" si="135"/>
        <v>musta</v>
      </c>
      <c r="BG599" s="69" t="str">
        <f t="shared" si="136"/>
        <v>musta</v>
      </c>
      <c r="BH599" s="209" t="str">
        <f t="shared" si="137"/>
        <v>musta</v>
      </c>
      <c r="BI599" s="39"/>
      <c r="BJ599" s="39" t="str">
        <f>IF(F599="ei löydy","uusi tie",IF(E599=0,"tieosoite muuttunut",IF(E599=1,VLOOKUP(D599,'2015'!$F$12:$AL$1887,31,FALSE),"-")))</f>
        <v>musta</v>
      </c>
      <c r="BK599" s="67" t="str">
        <f>IF(E599=1,VLOOKUP(D599,'2015'!$F$12:$AL$1887,32,FALSE),"-")</f>
        <v>musta</v>
      </c>
      <c r="BL599" s="39" t="str">
        <f>IF(F599="ei löydy","uusi tie",IF(E599=0,"tieosoite muuttunut",IF(E599=1,VLOOKUP(D599,'2015'!$F$12:$AL$1887,33,FALSE),"-")))</f>
        <v>musta</v>
      </c>
      <c r="BM599" s="39"/>
      <c r="BN599" s="217" t="str">
        <f>VLOOKUP(D599,'2015'!$F$12:$AL$1887,33,FALSE)</f>
        <v>musta</v>
      </c>
      <c r="BO599" s="39"/>
      <c r="BP599" s="115" t="s">
        <v>10</v>
      </c>
      <c r="BQ599" s="30"/>
      <c r="BS599" s="5"/>
      <c r="BU599" s="37"/>
      <c r="BV599" s="30" t="s">
        <v>10</v>
      </c>
      <c r="BX599" t="str">
        <f>IF(E599=1,VLOOKUP(D599,'2015'!$F$12:$AX$1887,43,FALSE),"-")</f>
        <v>punainen</v>
      </c>
      <c r="BY599" t="str">
        <f>IF(E599=1,VLOOKUP(D599,'2015'!$F$12:$AX$1887,44,FALSE),"-")</f>
        <v>musta</v>
      </c>
      <c r="BZ599" t="str">
        <f>IF(E599=1,VLOOKUP(D599,'2015'!$F$12:$AX$1887,45,FALSE),"-")</f>
        <v>musta</v>
      </c>
      <c r="CA599" s="31">
        <f t="shared" si="142"/>
        <v>11</v>
      </c>
      <c r="CB599" s="31">
        <f t="shared" si="143"/>
        <v>10</v>
      </c>
      <c r="CC599" s="31">
        <f t="shared" si="144"/>
        <v>0</v>
      </c>
      <c r="CD599" s="31">
        <f t="shared" si="145"/>
        <v>1</v>
      </c>
      <c r="CE599" s="31">
        <f t="shared" si="146"/>
        <v>0</v>
      </c>
      <c r="CO599" s="2" t="s">
        <v>35</v>
      </c>
      <c r="CP599" s="2" t="s">
        <v>35</v>
      </c>
    </row>
    <row r="600" spans="1:94" ht="15.75" thickBot="1" x14ac:dyDescent="0.3">
      <c r="A600" s="50"/>
      <c r="B600" s="50"/>
      <c r="C600" s="50" t="str">
        <f t="shared" si="140"/>
        <v>1215_2_5176</v>
      </c>
      <c r="D600" s="51" t="str">
        <f t="shared" si="141"/>
        <v>1215_2</v>
      </c>
      <c r="E600" s="224">
        <f>IFERROR(VLOOKUP(C600,'2015'!$C$12:$D$1887,2,FALSE),0)</f>
        <v>1</v>
      </c>
      <c r="F600" s="51">
        <f>IFERROR(K600-IFERROR(VLOOKUP(D600,'2015'!$F$12:$I$1887,4,FALSE),"ei löydy"),"ei löydy")</f>
        <v>0</v>
      </c>
      <c r="G600" s="224">
        <f>IFERROR(VLOOKUP(Työfile_2024!C600,Liikennemalli!$D$6:$G$1921,4,FALSE),0)</f>
        <v>1</v>
      </c>
      <c r="H600" s="225">
        <f>K600-IFERROR(VLOOKUP(Työfile_2024!D600,Liikennemalli!$C$6:$H$1921,6,FALSE),"ei löydy")</f>
        <v>0</v>
      </c>
      <c r="I600" s="80">
        <v>1215</v>
      </c>
      <c r="J600" s="52">
        <v>2</v>
      </c>
      <c r="K600" s="52">
        <v>5176</v>
      </c>
      <c r="L600" s="53"/>
      <c r="M600" s="54"/>
      <c r="N600" s="54"/>
      <c r="O600" s="54"/>
      <c r="P600" s="54"/>
      <c r="Q600" s="55"/>
      <c r="R600" s="55"/>
      <c r="S600" s="55"/>
      <c r="T600" s="55"/>
      <c r="U600" s="52"/>
      <c r="V600" s="56">
        <v>911</v>
      </c>
      <c r="W600" s="56">
        <v>36</v>
      </c>
      <c r="X600" s="56">
        <v>983</v>
      </c>
      <c r="Y600" s="56">
        <f>VLOOKUP(D600,Liikennemalli24!$D$2:$F$1804,2,FALSE)</f>
        <v>44</v>
      </c>
      <c r="Z600" s="57">
        <f>VLOOKUP(D600,Liikennemalli24!$D$2:$F$1804,3,FALSE)</f>
        <v>0.23699999999999999</v>
      </c>
      <c r="AA600" s="178">
        <f>IF(G600=1,VLOOKUP(C600,Liikennemalli!$D$6:$H$1921,2,FALSE),"-")</f>
        <v>338.83953158701502</v>
      </c>
      <c r="AB600" s="197">
        <f>IF(G600=1,VLOOKUP(C600,Liikennemalli!$D$6:$H$1921,3,FALSE),"-")</f>
        <v>0.315371305534553</v>
      </c>
      <c r="AC600" s="134">
        <f>IF(E600=1,VLOOKUP(Työfile_2024!D600,'2015'!$F$12:$X$1887,18,FALSE),"-")</f>
        <v>539</v>
      </c>
      <c r="AD600" s="127">
        <f>IF(E600=1,VLOOKUP(Työfile_2024!D600,'2015'!$F$12:$X$1887,19,FALSE),"-")</f>
        <v>0.82</v>
      </c>
      <c r="AI600" s="127">
        <f>IF(E600=1,VLOOKUP(Työfile_2024!D600,'2015'!$F$12:$AB$1887,20,FALSE),"-")</f>
        <v>0</v>
      </c>
      <c r="AJ600" s="127">
        <f>IF(E600=1,VLOOKUP(Työfile_2024!D600,'2015'!$F$12:$AB$1887,21,FALSE),"-")</f>
        <v>0</v>
      </c>
      <c r="AK600" s="127">
        <f>IF(E600=1,VLOOKUP(Työfile_2024!D600,'2015'!$F$12:$AB$1887,22,FALSE),"-")</f>
        <v>0</v>
      </c>
      <c r="AL600" s="127">
        <f>IF(E600=1,VLOOKUP(Työfile_2024!D600,'2015'!$F$12:$AB$1887,23,FALSE),"-")</f>
        <v>0</v>
      </c>
      <c r="AM600" s="56">
        <f>VLOOKUP(Työfile_2024!D600,Tmatkat_20km_tarkasteltava_verk!$C$2:$D$1804,2,FALSE)</f>
        <v>181</v>
      </c>
      <c r="AN600" s="148">
        <f t="shared" si="138"/>
        <v>0.19868276619099889</v>
      </c>
      <c r="AO600" s="178">
        <f>IF(E600=1,VLOOKUP(Työfile_2024!D600,'2015'!$F$12:$AC$1887,24,FALSE),"-")</f>
        <v>90</v>
      </c>
      <c r="AP600" s="52">
        <f>VLOOKUP(D600,Tarkasteltava_verkko_2024_harva!$E$2:$I$1804,5,FALSE)</f>
        <v>0</v>
      </c>
      <c r="AQ600" s="52">
        <f>VLOOKUP(D600,Tarkasteltava_verkko_2024_harva!$E$2:$I$1804,4,FALSE)</f>
        <v>0</v>
      </c>
      <c r="AR600" s="148">
        <v>0.20884853168469861</v>
      </c>
      <c r="AS600" s="170" t="str">
        <f>IFERROR(VLOOKUP(C600,'2015'!$C$12:$AG$1887,30,FALSE),"-")</f>
        <v/>
      </c>
      <c r="AT600" s="148">
        <v>0.36823802163833075</v>
      </c>
      <c r="AU600" s="170">
        <f>IFERROR(VLOOKUP(C600,'2015'!$C$12:$AG$1887,31,FALSE),"-")</f>
        <v>0</v>
      </c>
      <c r="AV600" s="106"/>
      <c r="AW600" s="63">
        <f>IFERROR(VLOOKUP(C600,Merkittävyysluokitus!$A$2:$J$1705,10,FALSE),"-")</f>
        <v>3</v>
      </c>
      <c r="AX600" s="175">
        <f>IFERROR(VLOOKUP(C600,Merkittävyysluokitus!$A$2:$J$1705,6,FALSE),"-")</f>
        <v>8.7125205479452053</v>
      </c>
      <c r="AY600" s="175">
        <f>IFERROR(VLOOKUP(C600,Merkittävyysluokitus!$A$2:$J$1705,7,FALSE),"-")</f>
        <v>4.0830000000000002</v>
      </c>
      <c r="AZ600" s="175">
        <f>IFERROR(VLOOKUP(C600,Merkittävyysluokitus!$A$2:$J$1705,8,FALSE),"-")</f>
        <v>3.2961872146118716</v>
      </c>
      <c r="BA600" s="175">
        <f>IFERROR(VLOOKUP(C600,Merkittävyysluokitus!$A$2:$J$1705,9,FALSE),"-")</f>
        <v>1.3333333333333333</v>
      </c>
      <c r="BB600" s="203"/>
      <c r="BC600" s="203" t="str">
        <f t="shared" si="139"/>
        <v/>
      </c>
      <c r="BD600" s="39" t="str">
        <f t="shared" si="128"/>
        <v>musta</v>
      </c>
      <c r="BE600" s="68" t="str">
        <f t="shared" si="134"/>
        <v>musta</v>
      </c>
      <c r="BF600" s="68" t="str">
        <f t="shared" si="135"/>
        <v>musta</v>
      </c>
      <c r="BG600" s="69" t="str">
        <f t="shared" si="136"/>
        <v>musta</v>
      </c>
      <c r="BH600" s="209" t="str">
        <f t="shared" si="137"/>
        <v>musta</v>
      </c>
      <c r="BI600" s="39"/>
      <c r="BJ600" s="39" t="str">
        <f>IF(F600="ei löydy","uusi tie",IF(E600=0,"tieosoite muuttunut",IF(E600=1,VLOOKUP(D600,'2015'!$F$12:$AL$1887,31,FALSE),"-")))</f>
        <v>musta</v>
      </c>
      <c r="BK600" s="67" t="str">
        <f>IF(E600=1,VLOOKUP(D600,'2015'!$F$12:$AL$1887,32,FALSE),"-")</f>
        <v>musta</v>
      </c>
      <c r="BL600" s="39" t="str">
        <f>IF(F600="ei löydy","uusi tie",IF(E600=0,"tieosoite muuttunut",IF(E600=1,VLOOKUP(D600,'2015'!$F$12:$AL$1887,33,FALSE),"-")))</f>
        <v>musta</v>
      </c>
      <c r="BM600" s="39"/>
      <c r="BN600" s="217" t="str">
        <f>VLOOKUP(D600,'2015'!$F$12:$AL$1887,33,FALSE)</f>
        <v>musta</v>
      </c>
      <c r="BO600" s="39"/>
      <c r="BP600" s="115" t="s">
        <v>10</v>
      </c>
      <c r="BQ600" s="30"/>
      <c r="BS600" s="5"/>
      <c r="BU600" s="37"/>
      <c r="BV600" s="30" t="s">
        <v>10</v>
      </c>
      <c r="BX600" t="str">
        <f>IF(E600=1,VLOOKUP(D600,'2015'!$F$12:$AX$1887,43,FALSE),"-")</f>
        <v>musta</v>
      </c>
      <c r="BY600" t="str">
        <f>IF(E600=1,VLOOKUP(D600,'2015'!$F$12:$AX$1887,44,FALSE),"-")</f>
        <v>musta</v>
      </c>
      <c r="BZ600" t="str">
        <f>IF(E600=1,VLOOKUP(D600,'2015'!$F$12:$AX$1887,45,FALSE),"-")</f>
        <v>musta</v>
      </c>
      <c r="CA600" s="31">
        <f t="shared" si="142"/>
        <v>11</v>
      </c>
      <c r="CB600" s="31">
        <f t="shared" si="143"/>
        <v>10</v>
      </c>
      <c r="CC600" s="31">
        <f t="shared" si="144"/>
        <v>0</v>
      </c>
      <c r="CD600" s="31">
        <f t="shared" si="145"/>
        <v>1</v>
      </c>
      <c r="CE600" s="31">
        <f t="shared" si="146"/>
        <v>0</v>
      </c>
      <c r="CO600" s="2" t="s">
        <v>35</v>
      </c>
      <c r="CP600" s="2" t="s">
        <v>35</v>
      </c>
    </row>
    <row r="601" spans="1:94" ht="15.75" thickBot="1" x14ac:dyDescent="0.3">
      <c r="A601" s="50"/>
      <c r="B601" s="50"/>
      <c r="C601" s="50" t="str">
        <f t="shared" si="140"/>
        <v>1215_3_5060</v>
      </c>
      <c r="D601" s="51" t="str">
        <f t="shared" si="141"/>
        <v>1215_3</v>
      </c>
      <c r="E601" s="224">
        <f>IFERROR(VLOOKUP(C601,'2015'!$C$12:$D$1887,2,FALSE),0)</f>
        <v>1</v>
      </c>
      <c r="F601" s="51">
        <f>IFERROR(K601-IFERROR(VLOOKUP(D601,'2015'!$F$12:$I$1887,4,FALSE),"ei löydy"),"ei löydy")</f>
        <v>0</v>
      </c>
      <c r="G601" s="224">
        <f>IFERROR(VLOOKUP(Työfile_2024!C601,Liikennemalli!$D$6:$G$1921,4,FALSE),0)</f>
        <v>1</v>
      </c>
      <c r="H601" s="225">
        <f>K601-IFERROR(VLOOKUP(Työfile_2024!D601,Liikennemalli!$C$6:$H$1921,6,FALSE),"ei löydy")</f>
        <v>0</v>
      </c>
      <c r="I601" s="80">
        <v>1215</v>
      </c>
      <c r="J601" s="52">
        <v>3</v>
      </c>
      <c r="K601" s="52">
        <v>5060</v>
      </c>
      <c r="L601" s="53"/>
      <c r="M601" s="54"/>
      <c r="N601" s="54"/>
      <c r="O601" s="54"/>
      <c r="P601" s="54"/>
      <c r="Q601" s="55"/>
      <c r="R601" s="55"/>
      <c r="S601" s="55"/>
      <c r="T601" s="55"/>
      <c r="U601" s="52"/>
      <c r="V601" s="56">
        <v>1107.0065217391304</v>
      </c>
      <c r="W601" s="56">
        <v>52.121936758893284</v>
      </c>
      <c r="X601" s="56">
        <v>1156.2258893280632</v>
      </c>
      <c r="Y601" s="56">
        <f>VLOOKUP(D601,Liikennemalli24!$D$2:$F$1804,2,FALSE)</f>
        <v>87</v>
      </c>
      <c r="Z601" s="57">
        <f>VLOOKUP(D601,Liikennemalli24!$D$2:$F$1804,3,FALSE)</f>
        <v>0.115</v>
      </c>
      <c r="AA601" s="178">
        <f>IF(G601=1,VLOOKUP(C601,Liikennemalli!$D$6:$H$1921,2,FALSE),"-")</f>
        <v>340.29992642692702</v>
      </c>
      <c r="AB601" s="197">
        <f>IF(G601=1,VLOOKUP(C601,Liikennemalli!$D$6:$H$1921,3,FALSE),"-")</f>
        <v>0.29297017332747999</v>
      </c>
      <c r="AC601" s="134">
        <f>IF(E601=1,VLOOKUP(Työfile_2024!D601,'2015'!$F$12:$X$1887,18,FALSE),"-")</f>
        <v>245</v>
      </c>
      <c r="AD601" s="127">
        <f>IF(E601=1,VLOOKUP(Työfile_2024!D601,'2015'!$F$12:$X$1887,19,FALSE),"-")</f>
        <v>0.44</v>
      </c>
      <c r="AI601" s="127">
        <f>IF(E601=1,VLOOKUP(Työfile_2024!D601,'2015'!$F$12:$AB$1887,20,FALSE),"-")</f>
        <v>0</v>
      </c>
      <c r="AJ601" s="127">
        <f>IF(E601=1,VLOOKUP(Työfile_2024!D601,'2015'!$F$12:$AB$1887,21,FALSE),"-")</f>
        <v>0</v>
      </c>
      <c r="AK601" s="127">
        <f>IF(E601=1,VLOOKUP(Työfile_2024!D601,'2015'!$F$12:$AB$1887,22,FALSE),"-")</f>
        <v>0</v>
      </c>
      <c r="AL601" s="127">
        <f>IF(E601=1,VLOOKUP(Työfile_2024!D601,'2015'!$F$12:$AB$1887,23,FALSE),"-")</f>
        <v>0</v>
      </c>
      <c r="AM601" s="56">
        <f>VLOOKUP(Työfile_2024!D601,Tmatkat_20km_tarkasteltava_verk!$C$2:$D$1804,2,FALSE)</f>
        <v>403</v>
      </c>
      <c r="AN601" s="148">
        <f t="shared" si="138"/>
        <v>0.36404482908273977</v>
      </c>
      <c r="AO601" s="178">
        <f>IF(E601=1,VLOOKUP(Työfile_2024!D601,'2015'!$F$12:$AC$1887,24,FALSE),"-")</f>
        <v>208</v>
      </c>
      <c r="AP601" s="52">
        <f>VLOOKUP(D601,Tarkasteltava_verkko_2024_harva!$E$2:$I$1804,5,FALSE)</f>
        <v>0</v>
      </c>
      <c r="AQ601" s="52">
        <f>VLOOKUP(D601,Tarkasteltava_verkko_2024_harva!$E$2:$I$1804,4,FALSE)</f>
        <v>0</v>
      </c>
      <c r="AR601" s="148">
        <v>0.2241106719367589</v>
      </c>
      <c r="AS601" s="170" t="str">
        <f>IFERROR(VLOOKUP(C601,'2015'!$C$12:$AG$1887,30,FALSE),"-")</f>
        <v/>
      </c>
      <c r="AT601" s="148">
        <v>0.34347826086956523</v>
      </c>
      <c r="AU601" s="170">
        <f>IFERROR(VLOOKUP(C601,'2015'!$C$12:$AG$1887,31,FALSE),"-")</f>
        <v>0</v>
      </c>
      <c r="AV601" s="106"/>
      <c r="AW601" s="63">
        <f>IFERROR(VLOOKUP(C601,Merkittävyysluokitus!$A$2:$J$1705,10,FALSE),"-")</f>
        <v>2</v>
      </c>
      <c r="AX601" s="175">
        <f>IFERROR(VLOOKUP(C601,Merkittävyysluokitus!$A$2:$J$1705,6,FALSE),"-")</f>
        <v>11.363666666666667</v>
      </c>
      <c r="AY601" s="175">
        <f>IFERROR(VLOOKUP(C601,Merkittävyysluokitus!$A$2:$J$1705,7,FALSE),"-")</f>
        <v>4.3999999999999995</v>
      </c>
      <c r="AZ601" s="175">
        <f>IFERROR(VLOOKUP(C601,Merkittävyysluokitus!$A$2:$J$1705,8,FALSE),"-")</f>
        <v>4.9636666666666667</v>
      </c>
      <c r="BA601" s="175">
        <f>IFERROR(VLOOKUP(C601,Merkittävyysluokitus!$A$2:$J$1705,9,FALSE),"-")</f>
        <v>2</v>
      </c>
      <c r="BB601" s="203"/>
      <c r="BC601" s="203" t="str">
        <f t="shared" si="139"/>
        <v/>
      </c>
      <c r="BD601" s="39" t="str">
        <f t="shared" si="128"/>
        <v>musta</v>
      </c>
      <c r="BE601" s="68" t="str">
        <f t="shared" si="134"/>
        <v>musta</v>
      </c>
      <c r="BF601" s="68" t="str">
        <f t="shared" si="135"/>
        <v>musta</v>
      </c>
      <c r="BG601" s="69" t="str">
        <f t="shared" si="136"/>
        <v>musta</v>
      </c>
      <c r="BH601" s="209" t="str">
        <f t="shared" si="137"/>
        <v>musta</v>
      </c>
      <c r="BI601" s="39"/>
      <c r="BJ601" s="39" t="str">
        <f>IF(F601="ei löydy","uusi tie",IF(E601=0,"tieosoite muuttunut",IF(E601=1,VLOOKUP(D601,'2015'!$F$12:$AL$1887,31,FALSE),"-")))</f>
        <v>musta</v>
      </c>
      <c r="BK601" s="67" t="str">
        <f>IF(E601=1,VLOOKUP(D601,'2015'!$F$12:$AL$1887,32,FALSE),"-")</f>
        <v>musta</v>
      </c>
      <c r="BL601" s="39" t="str">
        <f>IF(F601="ei löydy","uusi tie",IF(E601=0,"tieosoite muuttunut",IF(E601=1,VLOOKUP(D601,'2015'!$F$12:$AL$1887,33,FALSE),"-")))</f>
        <v>musta</v>
      </c>
      <c r="BM601" s="39"/>
      <c r="BN601" s="217" t="str">
        <f>VLOOKUP(D601,'2015'!$F$12:$AL$1887,33,FALSE)</f>
        <v>musta</v>
      </c>
      <c r="BO601" s="39"/>
      <c r="BP601" s="115" t="s">
        <v>10</v>
      </c>
      <c r="BQ601" s="30"/>
      <c r="BS601" s="5"/>
      <c r="BU601" s="37"/>
      <c r="BV601" s="30" t="s">
        <v>10</v>
      </c>
      <c r="BX601" t="str">
        <f>IF(E601=1,VLOOKUP(D601,'2015'!$F$12:$AX$1887,43,FALSE),"-")</f>
        <v>musta</v>
      </c>
      <c r="BY601" t="str">
        <f>IF(E601=1,VLOOKUP(D601,'2015'!$F$12:$AX$1887,44,FALSE),"-")</f>
        <v>punainen</v>
      </c>
      <c r="BZ601" t="str">
        <f>IF(E601=1,VLOOKUP(D601,'2015'!$F$12:$AX$1887,45,FALSE),"-")</f>
        <v>musta</v>
      </c>
      <c r="CA601" s="31">
        <f t="shared" si="142"/>
        <v>2</v>
      </c>
      <c r="CB601" s="31">
        <f t="shared" si="143"/>
        <v>1</v>
      </c>
      <c r="CC601" s="31">
        <f t="shared" si="144"/>
        <v>0</v>
      </c>
      <c r="CD601" s="31">
        <f t="shared" si="145"/>
        <v>1</v>
      </c>
      <c r="CE601" s="31">
        <f t="shared" si="146"/>
        <v>0</v>
      </c>
      <c r="CO601" s="2" t="s">
        <v>35</v>
      </c>
      <c r="CP601" s="2" t="s">
        <v>35</v>
      </c>
    </row>
    <row r="602" spans="1:94" ht="15.75" thickBot="1" x14ac:dyDescent="0.3">
      <c r="A602" s="50"/>
      <c r="B602" s="50"/>
      <c r="C602" s="50" t="str">
        <f t="shared" si="140"/>
        <v>1221_1_5371</v>
      </c>
      <c r="D602" s="51" t="str">
        <f t="shared" si="141"/>
        <v>1221_1</v>
      </c>
      <c r="E602" s="224">
        <f>IFERROR(VLOOKUP(C602,'2015'!$C$12:$D$1887,2,FALSE),0)</f>
        <v>1</v>
      </c>
      <c r="F602" s="51">
        <f>IFERROR(K602-IFERROR(VLOOKUP(D602,'2015'!$F$12:$I$1887,4,FALSE),"ei löydy"),"ei löydy")</f>
        <v>0</v>
      </c>
      <c r="G602" s="224">
        <f>IFERROR(VLOOKUP(Työfile_2024!C602,Liikennemalli!$D$6:$G$1921,4,FALSE),0)</f>
        <v>1</v>
      </c>
      <c r="H602" s="225">
        <f>K602-IFERROR(VLOOKUP(Työfile_2024!D602,Liikennemalli!$C$6:$H$1921,6,FALSE),"ei löydy")</f>
        <v>0</v>
      </c>
      <c r="I602" s="80">
        <v>1221</v>
      </c>
      <c r="J602" s="52">
        <v>1</v>
      </c>
      <c r="K602" s="52">
        <v>5371</v>
      </c>
      <c r="L602" s="53"/>
      <c r="M602" s="54"/>
      <c r="N602" s="54"/>
      <c r="O602" s="54"/>
      <c r="P602" s="54"/>
      <c r="Q602" s="55"/>
      <c r="R602" s="55"/>
      <c r="S602" s="55"/>
      <c r="T602" s="55"/>
      <c r="U602" s="52"/>
      <c r="V602" s="56">
        <v>969</v>
      </c>
      <c r="W602" s="56">
        <v>32</v>
      </c>
      <c r="X602" s="56">
        <v>1005</v>
      </c>
      <c r="Y602" s="56">
        <f>VLOOKUP(D602,Liikennemalli24!$D$2:$F$1804,2,FALSE)</f>
        <v>113</v>
      </c>
      <c r="Z602" s="57">
        <f>VLOOKUP(D602,Liikennemalli24!$D$2:$F$1804,3,FALSE)</f>
        <v>0.24</v>
      </c>
      <c r="AA602" s="178">
        <f>IF(G602=1,VLOOKUP(C602,Liikennemalli!$D$6:$H$1921,2,FALSE),"-")</f>
        <v>0</v>
      </c>
      <c r="AB602" s="197">
        <f>IF(G602=1,VLOOKUP(C602,Liikennemalli!$D$6:$H$1921,3,FALSE),"-")</f>
        <v>0</v>
      </c>
      <c r="AC602" s="134">
        <f>IF(E602=1,VLOOKUP(Työfile_2024!D602,'2015'!$F$12:$X$1887,18,FALSE),"-")</f>
        <v>570</v>
      </c>
      <c r="AD602" s="127">
        <f>IF(E602=1,VLOOKUP(Työfile_2024!D602,'2015'!$F$12:$X$1887,19,FALSE),"-")</f>
        <v>0.66</v>
      </c>
      <c r="AI602" s="127">
        <f>IF(E602=1,VLOOKUP(Työfile_2024!D602,'2015'!$F$12:$AB$1887,20,FALSE),"-")</f>
        <v>0</v>
      </c>
      <c r="AJ602" s="127">
        <f>IF(E602=1,VLOOKUP(Työfile_2024!D602,'2015'!$F$12:$AB$1887,21,FALSE),"-")</f>
        <v>0</v>
      </c>
      <c r="AK602" s="127">
        <f>IF(E602=1,VLOOKUP(Työfile_2024!D602,'2015'!$F$12:$AB$1887,22,FALSE),"-")</f>
        <v>0</v>
      </c>
      <c r="AL602" s="127">
        <f>IF(E602=1,VLOOKUP(Työfile_2024!D602,'2015'!$F$12:$AB$1887,23,FALSE),"-")</f>
        <v>0</v>
      </c>
      <c r="AM602" s="56">
        <f>VLOOKUP(Työfile_2024!D602,Tmatkat_20km_tarkasteltava_verk!$C$2:$D$1804,2,FALSE)</f>
        <v>152</v>
      </c>
      <c r="AN602" s="148">
        <f t="shared" si="138"/>
        <v>0.15686274509803921</v>
      </c>
      <c r="AO602" s="178">
        <f>IF(E602=1,VLOOKUP(Työfile_2024!D602,'2015'!$F$12:$AC$1887,24,FALSE),"-")</f>
        <v>58</v>
      </c>
      <c r="AP602" s="52" t="str">
        <f>VLOOKUP(D602,Tarkasteltava_verkko_2024_harva!$E$2:$I$1804,5,FALSE)</f>
        <v>tiivis</v>
      </c>
      <c r="AQ602" s="52">
        <f>VLOOKUP(D602,Tarkasteltava_verkko_2024_harva!$E$2:$I$1804,4,FALSE)</f>
        <v>0</v>
      </c>
      <c r="AR602" s="148">
        <v>0</v>
      </c>
      <c r="AS602" s="170" t="str">
        <f>IFERROR(VLOOKUP(C602,'2015'!$C$12:$AG$1887,30,FALSE),"-")</f>
        <v/>
      </c>
      <c r="AT602" s="148">
        <v>0.13963880096816236</v>
      </c>
      <c r="AU602" s="170">
        <f>IFERROR(VLOOKUP(C602,'2015'!$C$12:$AG$1887,31,FALSE),"-")</f>
        <v>0</v>
      </c>
      <c r="AV602" s="106"/>
      <c r="AW602" s="63">
        <f>IFERROR(VLOOKUP(C602,Merkittävyysluokitus!$A$2:$J$1705,10,FALSE),"-")</f>
        <v>3</v>
      </c>
      <c r="AX602" s="175">
        <f>IFERROR(VLOOKUP(C602,Merkittävyysluokitus!$A$2:$J$1705,6,FALSE),"-")</f>
        <v>7.2187199391171992</v>
      </c>
      <c r="AY602" s="175">
        <f>IFERROR(VLOOKUP(C602,Merkittävyysluokitus!$A$2:$J$1705,7,FALSE),"-")</f>
        <v>3.6003333333333334</v>
      </c>
      <c r="AZ602" s="175">
        <f>IFERROR(VLOOKUP(C602,Merkittävyysluokitus!$A$2:$J$1705,8,FALSE),"-")</f>
        <v>2.2850532724505328</v>
      </c>
      <c r="BA602" s="175">
        <f>IFERROR(VLOOKUP(C602,Merkittävyysluokitus!$A$2:$J$1705,9,FALSE),"-")</f>
        <v>1.3333333333333333</v>
      </c>
      <c r="BB602" s="203"/>
      <c r="BC602" s="203" t="str">
        <f t="shared" si="139"/>
        <v/>
      </c>
      <c r="BD602" s="39" t="str">
        <f t="shared" si="128"/>
        <v>musta</v>
      </c>
      <c r="BE602" s="68" t="str">
        <f t="shared" si="134"/>
        <v>musta</v>
      </c>
      <c r="BF602" s="68" t="str">
        <f t="shared" si="135"/>
        <v>musta</v>
      </c>
      <c r="BG602" s="69" t="str">
        <f t="shared" si="136"/>
        <v>musta</v>
      </c>
      <c r="BH602" s="209" t="str">
        <f t="shared" si="137"/>
        <v>musta</v>
      </c>
      <c r="BI602" s="39"/>
      <c r="BJ602" s="39" t="str">
        <f>IF(F602="ei löydy","uusi tie",IF(E602=0,"tieosoite muuttunut",IF(E602=1,VLOOKUP(D602,'2015'!$F$12:$AL$1887,31,FALSE),"-")))</f>
        <v>musta</v>
      </c>
      <c r="BK602" s="67" t="str">
        <f>IF(E602=1,VLOOKUP(D602,'2015'!$F$12:$AL$1887,32,FALSE),"-")</f>
        <v>musta</v>
      </c>
      <c r="BL602" s="39" t="str">
        <f>IF(F602="ei löydy","uusi tie",IF(E602=0,"tieosoite muuttunut",IF(E602=1,VLOOKUP(D602,'2015'!$F$12:$AL$1887,33,FALSE),"-")))</f>
        <v>musta</v>
      </c>
      <c r="BM602" s="39"/>
      <c r="BN602" s="217" t="str">
        <f>VLOOKUP(D602,'2015'!$F$12:$AL$1887,33,FALSE)</f>
        <v>musta</v>
      </c>
      <c r="BO602" s="39"/>
      <c r="BP602" s="115" t="s">
        <v>10</v>
      </c>
      <c r="BQ602" s="30"/>
      <c r="BS602" s="5"/>
      <c r="BU602" s="37"/>
      <c r="BV602" s="30" t="s">
        <v>10</v>
      </c>
      <c r="BX602" t="str">
        <f>IF(E602=1,VLOOKUP(D602,'2015'!$F$12:$AX$1887,43,FALSE),"-")</f>
        <v>punainen</v>
      </c>
      <c r="BY602" t="str">
        <f>IF(E602=1,VLOOKUP(D602,'2015'!$F$12:$AX$1887,44,FALSE),"-")</f>
        <v>musta</v>
      </c>
      <c r="BZ602" t="str">
        <f>IF(E602=1,VLOOKUP(D602,'2015'!$F$12:$AX$1887,45,FALSE),"-")</f>
        <v>musta</v>
      </c>
      <c r="CA602" s="31">
        <f t="shared" si="142"/>
        <v>11</v>
      </c>
      <c r="CB602" s="31">
        <f t="shared" si="143"/>
        <v>10</v>
      </c>
      <c r="CC602" s="31">
        <f t="shared" si="144"/>
        <v>0</v>
      </c>
      <c r="CD602" s="31">
        <f t="shared" si="145"/>
        <v>1</v>
      </c>
      <c r="CE602" s="31">
        <f t="shared" si="146"/>
        <v>0</v>
      </c>
      <c r="CO602" s="2" t="s">
        <v>35</v>
      </c>
      <c r="CP602" s="2" t="s">
        <v>35</v>
      </c>
    </row>
    <row r="603" spans="1:94" ht="15.75" thickBot="1" x14ac:dyDescent="0.3">
      <c r="A603" s="50"/>
      <c r="B603" s="50"/>
      <c r="C603" s="50" t="str">
        <f t="shared" si="140"/>
        <v>1221_2_2249</v>
      </c>
      <c r="D603" s="51" t="str">
        <f t="shared" si="141"/>
        <v>1221_2</v>
      </c>
      <c r="E603" s="224">
        <f>IFERROR(VLOOKUP(C603,'2015'!$C$12:$D$1887,2,FALSE),0)</f>
        <v>1</v>
      </c>
      <c r="F603" s="51">
        <f>IFERROR(K603-IFERROR(VLOOKUP(D603,'2015'!$F$12:$I$1887,4,FALSE),"ei löydy"),"ei löydy")</f>
        <v>0</v>
      </c>
      <c r="G603" s="224">
        <f>IFERROR(VLOOKUP(Työfile_2024!C603,Liikennemalli!$D$6:$G$1921,4,FALSE),0)</f>
        <v>1</v>
      </c>
      <c r="H603" s="225">
        <f>K603-IFERROR(VLOOKUP(Työfile_2024!D603,Liikennemalli!$C$6:$H$1921,6,FALSE),"ei löydy")</f>
        <v>0</v>
      </c>
      <c r="I603" s="80">
        <v>1221</v>
      </c>
      <c r="J603" s="52">
        <v>2</v>
      </c>
      <c r="K603" s="52">
        <v>2249</v>
      </c>
      <c r="L603" s="53"/>
      <c r="M603" s="54"/>
      <c r="N603" s="54"/>
      <c r="O603" s="54"/>
      <c r="P603" s="54"/>
      <c r="Q603" s="55"/>
      <c r="R603" s="55"/>
      <c r="S603" s="55"/>
      <c r="T603" s="55"/>
      <c r="U603" s="52"/>
      <c r="V603" s="56">
        <v>1480</v>
      </c>
      <c r="W603" s="56">
        <v>52</v>
      </c>
      <c r="X603" s="56">
        <v>1530</v>
      </c>
      <c r="Y603" s="56">
        <f>VLOOKUP(D603,Liikennemalli24!$D$2:$F$1804,2,FALSE)</f>
        <v>552</v>
      </c>
      <c r="Z603" s="57">
        <f>VLOOKUP(D603,Liikennemalli24!$D$2:$F$1804,3,FALSE)</f>
        <v>0.247</v>
      </c>
      <c r="AA603" s="178">
        <f>IF(G603=1,VLOOKUP(C603,Liikennemalli!$D$6:$H$1921,2,FALSE),"-")</f>
        <v>822.311041963658</v>
      </c>
      <c r="AB603" s="197">
        <f>IF(G603=1,VLOOKUP(C603,Liikennemalli!$D$6:$H$1921,3,FALSE),"-")</f>
        <v>0.442642869388848</v>
      </c>
      <c r="AC603" s="134">
        <f>IF(E603=1,VLOOKUP(Työfile_2024!D603,'2015'!$F$12:$X$1887,18,FALSE),"-")</f>
        <v>789</v>
      </c>
      <c r="AD603" s="127">
        <f>IF(E603=1,VLOOKUP(Työfile_2024!D603,'2015'!$F$12:$X$1887,19,FALSE),"-")</f>
        <v>0.59</v>
      </c>
      <c r="AI603" s="127">
        <f>IF(E603=1,VLOOKUP(Työfile_2024!D603,'2015'!$F$12:$AB$1887,20,FALSE),"-")</f>
        <v>0</v>
      </c>
      <c r="AJ603" s="127">
        <f>IF(E603=1,VLOOKUP(Työfile_2024!D603,'2015'!$F$12:$AB$1887,21,FALSE),"-")</f>
        <v>0</v>
      </c>
      <c r="AK603" s="127">
        <f>IF(E603=1,VLOOKUP(Työfile_2024!D603,'2015'!$F$12:$AB$1887,22,FALSE),"-")</f>
        <v>0</v>
      </c>
      <c r="AL603" s="127">
        <f>IF(E603=1,VLOOKUP(Työfile_2024!D603,'2015'!$F$12:$AB$1887,23,FALSE),"-")</f>
        <v>0</v>
      </c>
      <c r="AM603" s="56">
        <f>VLOOKUP(Työfile_2024!D603,Tmatkat_20km_tarkasteltava_verk!$C$2:$D$1804,2,FALSE)</f>
        <v>469</v>
      </c>
      <c r="AN603" s="148">
        <f t="shared" si="138"/>
        <v>0.31689189189189187</v>
      </c>
      <c r="AO603" s="178">
        <f>IF(E603=1,VLOOKUP(Työfile_2024!D603,'2015'!$F$12:$AC$1887,24,FALSE),"-")</f>
        <v>85</v>
      </c>
      <c r="AP603" s="52" t="str">
        <f>VLOOKUP(D603,Tarkasteltava_verkko_2024_harva!$E$2:$I$1804,5,FALSE)</f>
        <v>tiivis</v>
      </c>
      <c r="AQ603" s="52">
        <f>VLOOKUP(D603,Tarkasteltava_verkko_2024_harva!$E$2:$I$1804,4,FALSE)</f>
        <v>0</v>
      </c>
      <c r="AR603" s="148">
        <v>0.65673632725655851</v>
      </c>
      <c r="AS603" s="170" t="str">
        <f>IFERROR(VLOOKUP(C603,'2015'!$C$12:$AG$1887,30,FALSE),"-")</f>
        <v>Kyllä</v>
      </c>
      <c r="AT603" s="148">
        <v>0.56736327256558472</v>
      </c>
      <c r="AU603" s="170" t="str">
        <f>IFERROR(VLOOKUP(C603,'2015'!$C$12:$AG$1887,31,FALSE),"-")</f>
        <v>Kyllä</v>
      </c>
      <c r="AV603" s="106"/>
      <c r="AW603" s="63">
        <f>IFERROR(VLOOKUP(C603,Merkittävyysluokitus!$A$2:$J$1705,10,FALSE),"-")</f>
        <v>3</v>
      </c>
      <c r="AX603" s="175">
        <f>IFERROR(VLOOKUP(C603,Merkittävyysluokitus!$A$2:$J$1705,6,FALSE),"-")</f>
        <v>10.32589802130898</v>
      </c>
      <c r="AY603" s="175">
        <f>IFERROR(VLOOKUP(C603,Merkittävyysluokitus!$A$2:$J$1705,7,FALSE),"-")</f>
        <v>4.0749999999999993</v>
      </c>
      <c r="AZ603" s="175">
        <f>IFERROR(VLOOKUP(C603,Merkittävyysluokitus!$A$2:$J$1705,8,FALSE),"-")</f>
        <v>4.2508980213089798</v>
      </c>
      <c r="BA603" s="175">
        <f>IFERROR(VLOOKUP(C603,Merkittävyysluokitus!$A$2:$J$1705,9,FALSE),"-")</f>
        <v>2</v>
      </c>
      <c r="BB603" s="203"/>
      <c r="BC603" s="203" t="str">
        <f t="shared" si="139"/>
        <v/>
      </c>
      <c r="BD603" s="39" t="str">
        <f t="shared" si="128"/>
        <v>musta</v>
      </c>
      <c r="BE603" s="68" t="str">
        <f t="shared" si="134"/>
        <v>musta</v>
      </c>
      <c r="BF603" s="68" t="str">
        <f t="shared" si="135"/>
        <v>musta</v>
      </c>
      <c r="BG603" s="69" t="str">
        <f t="shared" si="136"/>
        <v>musta</v>
      </c>
      <c r="BH603" s="209" t="str">
        <f t="shared" si="137"/>
        <v>musta</v>
      </c>
      <c r="BI603" s="39"/>
      <c r="BJ603" s="39" t="str">
        <f>IF(F603="ei löydy","uusi tie",IF(E603=0,"tieosoite muuttunut",IF(E603=1,VLOOKUP(D603,'2015'!$F$12:$AL$1887,31,FALSE),"-")))</f>
        <v>musta</v>
      </c>
      <c r="BK603" s="67" t="str">
        <f>IF(E603=1,VLOOKUP(D603,'2015'!$F$12:$AL$1887,32,FALSE),"-")</f>
        <v>musta</v>
      </c>
      <c r="BL603" s="39" t="str">
        <f>IF(F603="ei löydy","uusi tie",IF(E603=0,"tieosoite muuttunut",IF(E603=1,VLOOKUP(D603,'2015'!$F$12:$AL$1887,33,FALSE),"-")))</f>
        <v>musta</v>
      </c>
      <c r="BM603" s="39"/>
      <c r="BN603" s="217" t="str">
        <f>VLOOKUP(D603,'2015'!$F$12:$AL$1887,33,FALSE)</f>
        <v>musta</v>
      </c>
      <c r="BO603" s="39"/>
      <c r="BP603" s="115" t="s">
        <v>9</v>
      </c>
      <c r="BQ603" s="30"/>
      <c r="BS603" s="5"/>
      <c r="BU603" s="37"/>
      <c r="BV603" s="30" t="s">
        <v>10</v>
      </c>
      <c r="BX603" t="str">
        <f>IF(E603=1,VLOOKUP(D603,'2015'!$F$12:$AX$1887,43,FALSE),"-")</f>
        <v>musta</v>
      </c>
      <c r="BY603" t="str">
        <f>IF(E603=1,VLOOKUP(D603,'2015'!$F$12:$AX$1887,44,FALSE),"-")</f>
        <v>musta</v>
      </c>
      <c r="BZ603" t="str">
        <f>IF(E603=1,VLOOKUP(D603,'2015'!$F$12:$AX$1887,45,FALSE),"-")</f>
        <v>musta</v>
      </c>
      <c r="CA603" s="31">
        <f t="shared" si="142"/>
        <v>2</v>
      </c>
      <c r="CB603" s="31">
        <f t="shared" si="143"/>
        <v>1</v>
      </c>
      <c r="CC603" s="31">
        <f t="shared" si="144"/>
        <v>0</v>
      </c>
      <c r="CD603" s="31">
        <f t="shared" si="145"/>
        <v>1</v>
      </c>
      <c r="CE603" s="31">
        <f t="shared" si="146"/>
        <v>0</v>
      </c>
      <c r="CO603" s="2" t="s">
        <v>35</v>
      </c>
      <c r="CP603" s="2" t="s">
        <v>35</v>
      </c>
    </row>
    <row r="604" spans="1:94" ht="15.75" thickBot="1" x14ac:dyDescent="0.3">
      <c r="A604" s="50"/>
      <c r="B604" s="50"/>
      <c r="C604" s="50" t="str">
        <f t="shared" si="140"/>
        <v>1222_1_2249</v>
      </c>
      <c r="D604" s="51" t="str">
        <f t="shared" si="141"/>
        <v>1222_1</v>
      </c>
      <c r="E604" s="224">
        <f>IFERROR(VLOOKUP(C604,'2015'!$C$12:$D$1887,2,FALSE),0)</f>
        <v>1</v>
      </c>
      <c r="F604" s="51">
        <f>IFERROR(K604-IFERROR(VLOOKUP(D604,'2015'!$F$12:$I$1887,4,FALSE),"ei löydy"),"ei löydy")</f>
        <v>0</v>
      </c>
      <c r="G604" s="224">
        <f>IFERROR(VLOOKUP(Työfile_2024!C604,Liikennemalli!$D$6:$G$1921,4,FALSE),0)</f>
        <v>1</v>
      </c>
      <c r="H604" s="225">
        <f>K604-IFERROR(VLOOKUP(Työfile_2024!D604,Liikennemalli!$C$6:$H$1921,6,FALSE),"ei löydy")</f>
        <v>0</v>
      </c>
      <c r="I604" s="80">
        <v>1222</v>
      </c>
      <c r="J604" s="52">
        <v>1</v>
      </c>
      <c r="K604" s="52">
        <v>2249</v>
      </c>
      <c r="L604" s="53"/>
      <c r="M604" s="54"/>
      <c r="N604" s="54"/>
      <c r="O604" s="54"/>
      <c r="P604" s="54"/>
      <c r="Q604" s="55"/>
      <c r="R604" s="55"/>
      <c r="S604" s="55"/>
      <c r="T604" s="55"/>
      <c r="U604" s="52"/>
      <c r="V604" s="56">
        <v>504</v>
      </c>
      <c r="W604" s="56">
        <v>19</v>
      </c>
      <c r="X604" s="56">
        <v>513</v>
      </c>
      <c r="Y604" s="56">
        <f>VLOOKUP(D604,Liikennemalli24!$D$2:$F$1804,2,FALSE)</f>
        <v>40</v>
      </c>
      <c r="Z604" s="57">
        <f>VLOOKUP(D604,Liikennemalli24!$D$2:$F$1804,3,FALSE)</f>
        <v>0.13800000000000001</v>
      </c>
      <c r="AA604" s="178">
        <f>IF(G604=1,VLOOKUP(C604,Liikennemalli!$D$6:$H$1921,2,FALSE),"-")</f>
        <v>269.38563355487599</v>
      </c>
      <c r="AB604" s="197">
        <f>IF(G604=1,VLOOKUP(C604,Liikennemalli!$D$6:$H$1921,3,FALSE),"-")</f>
        <v>0.38280174215785101</v>
      </c>
      <c r="AC604" s="134">
        <f>IF(E604=1,VLOOKUP(Työfile_2024!D604,'2015'!$F$12:$X$1887,18,FALSE),"-")</f>
        <v>652</v>
      </c>
      <c r="AD604" s="127">
        <f>IF(E604=1,VLOOKUP(Työfile_2024!D604,'2015'!$F$12:$X$1887,19,FALSE),"-")</f>
        <v>0.75</v>
      </c>
      <c r="AI604" s="127">
        <f>IF(E604=1,VLOOKUP(Työfile_2024!D604,'2015'!$F$12:$AB$1887,20,FALSE),"-")</f>
        <v>0</v>
      </c>
      <c r="AJ604" s="127">
        <f>IF(E604=1,VLOOKUP(Työfile_2024!D604,'2015'!$F$12:$AB$1887,21,FALSE),"-")</f>
        <v>0</v>
      </c>
      <c r="AK604" s="127">
        <f>IF(E604=1,VLOOKUP(Työfile_2024!D604,'2015'!$F$12:$AB$1887,22,FALSE),"-")</f>
        <v>0</v>
      </c>
      <c r="AL604" s="127">
        <f>IF(E604=1,VLOOKUP(Työfile_2024!D604,'2015'!$F$12:$AB$1887,23,FALSE),"-")</f>
        <v>0</v>
      </c>
      <c r="AM604" s="56">
        <f>VLOOKUP(Työfile_2024!D604,Tmatkat_20km_tarkasteltava_verk!$C$2:$D$1804,2,FALSE)</f>
        <v>61</v>
      </c>
      <c r="AN604" s="148">
        <f t="shared" si="138"/>
        <v>0.12103174603174603</v>
      </c>
      <c r="AO604" s="178">
        <f>IF(E604=1,VLOOKUP(Työfile_2024!D604,'2015'!$F$12:$AC$1887,24,FALSE),"-")</f>
        <v>19</v>
      </c>
      <c r="AP604" s="52">
        <f>VLOOKUP(D604,Tarkasteltava_verkko_2024_harva!$E$2:$I$1804,5,FALSE)</f>
        <v>0</v>
      </c>
      <c r="AQ604" s="52">
        <f>VLOOKUP(D604,Tarkasteltava_verkko_2024_harva!$E$2:$I$1804,4,FALSE)</f>
        <v>0</v>
      </c>
      <c r="AR604" s="148">
        <v>0</v>
      </c>
      <c r="AS604" s="170" t="str">
        <f>IFERROR(VLOOKUP(C604,'2015'!$C$12:$AG$1887,30,FALSE),"-")</f>
        <v/>
      </c>
      <c r="AT604" s="148">
        <v>0</v>
      </c>
      <c r="AU604" s="170">
        <f>IFERROR(VLOOKUP(C604,'2015'!$C$12:$AG$1887,31,FALSE),"-")</f>
        <v>0</v>
      </c>
      <c r="AV604" s="106"/>
      <c r="AW604" s="63">
        <f>IFERROR(VLOOKUP(C604,Merkittävyysluokitus!$A$2:$J$1705,10,FALSE),"-")</f>
        <v>3</v>
      </c>
      <c r="AX604" s="175">
        <f>IFERROR(VLOOKUP(C604,Merkittävyysluokitus!$A$2:$J$1705,6,FALSE),"-")</f>
        <v>5.1444277016742763</v>
      </c>
      <c r="AY604" s="175">
        <f>IFERROR(VLOOKUP(C604,Merkittävyysluokitus!$A$2:$J$1705,7,FALSE),"-")</f>
        <v>1.8969999999999998</v>
      </c>
      <c r="AZ604" s="175">
        <f>IFERROR(VLOOKUP(C604,Merkittävyysluokitus!$A$2:$J$1705,8,FALSE),"-")</f>
        <v>2.247427701674277</v>
      </c>
      <c r="BA604" s="175">
        <f>IFERROR(VLOOKUP(C604,Merkittävyysluokitus!$A$2:$J$1705,9,FALSE),"-")</f>
        <v>1</v>
      </c>
      <c r="BB604" s="203"/>
      <c r="BC604" s="203" t="str">
        <f t="shared" si="139"/>
        <v/>
      </c>
      <c r="BD604" s="39" t="str">
        <f t="shared" si="128"/>
        <v>musta</v>
      </c>
      <c r="BE604" s="68" t="str">
        <f t="shared" si="134"/>
        <v>musta</v>
      </c>
      <c r="BF604" s="68" t="str">
        <f t="shared" si="135"/>
        <v>musta</v>
      </c>
      <c r="BG604" s="68" t="str">
        <f t="shared" si="136"/>
        <v>musta</v>
      </c>
      <c r="BH604" s="208" t="str">
        <f t="shared" si="137"/>
        <v>musta</v>
      </c>
      <c r="BI604" s="39"/>
      <c r="BJ604" s="39" t="str">
        <f>IF(F604="ei löydy","uusi tie",IF(E604=0,"tieosoite muuttunut",IF(E604=1,VLOOKUP(D604,'2015'!$F$12:$AL$1887,31,FALSE),"-")))</f>
        <v>musta</v>
      </c>
      <c r="BK604" s="67" t="str">
        <f>IF(E604=1,VLOOKUP(D604,'2015'!$F$12:$AL$1887,32,FALSE),"-")</f>
        <v>musta</v>
      </c>
      <c r="BL604" s="39" t="str">
        <f>IF(F604="ei löydy","uusi tie",IF(E604=0,"tieosoite muuttunut",IF(E604=1,VLOOKUP(D604,'2015'!$F$12:$AL$1887,33,FALSE),"-")))</f>
        <v>musta</v>
      </c>
      <c r="BM604" s="39"/>
      <c r="BN604" s="217" t="str">
        <f>VLOOKUP(D604,'2015'!$F$12:$AL$1887,33,FALSE)</f>
        <v>musta</v>
      </c>
      <c r="BO604" s="39"/>
      <c r="BP604" s="115" t="s">
        <v>10</v>
      </c>
      <c r="BQ604" s="30"/>
      <c r="BS604" s="5"/>
      <c r="BU604" s="37"/>
      <c r="BV604" s="30" t="s">
        <v>10</v>
      </c>
      <c r="BX604" t="str">
        <f>IF(E604=1,VLOOKUP(D604,'2015'!$F$12:$AX$1887,43,FALSE),"-")</f>
        <v>musta</v>
      </c>
      <c r="BY604" t="str">
        <f>IF(E604=1,VLOOKUP(D604,'2015'!$F$12:$AX$1887,44,FALSE),"-")</f>
        <v>musta</v>
      </c>
      <c r="BZ604" t="str">
        <f>IF(E604=1,VLOOKUP(D604,'2015'!$F$12:$AX$1887,45,FALSE),"-")</f>
        <v>musta</v>
      </c>
      <c r="CA604" s="31">
        <f t="shared" si="142"/>
        <v>10</v>
      </c>
      <c r="CB604" s="31">
        <f t="shared" si="143"/>
        <v>10</v>
      </c>
      <c r="CC604" s="31">
        <f t="shared" si="144"/>
        <v>0</v>
      </c>
      <c r="CD604" s="31">
        <f t="shared" si="145"/>
        <v>0</v>
      </c>
      <c r="CE604" s="31">
        <f t="shared" si="146"/>
        <v>0</v>
      </c>
      <c r="CO604" s="2" t="s">
        <v>35</v>
      </c>
      <c r="CP604" s="2" t="s">
        <v>35</v>
      </c>
    </row>
    <row r="605" spans="1:94" ht="15.75" thickBot="1" x14ac:dyDescent="0.3">
      <c r="A605" s="50"/>
      <c r="B605" s="50"/>
      <c r="C605" s="50" t="str">
        <f t="shared" si="140"/>
        <v>1223_1_3031</v>
      </c>
      <c r="D605" s="51" t="str">
        <f t="shared" si="141"/>
        <v>1223_1</v>
      </c>
      <c r="E605" s="224">
        <f>IFERROR(VLOOKUP(C605,'2015'!$C$12:$D$1887,2,FALSE),0)</f>
        <v>1</v>
      </c>
      <c r="F605" s="51">
        <f>IFERROR(K605-IFERROR(VLOOKUP(D605,'2015'!$F$12:$I$1887,4,FALSE),"ei löydy"),"ei löydy")</f>
        <v>0</v>
      </c>
      <c r="G605" s="224">
        <f>IFERROR(VLOOKUP(Työfile_2024!C605,Liikennemalli!$D$6:$G$1921,4,FALSE),0)</f>
        <v>1</v>
      </c>
      <c r="H605" s="225">
        <f>K605-IFERROR(VLOOKUP(Työfile_2024!D605,Liikennemalli!$C$6:$H$1921,6,FALSE),"ei löydy")</f>
        <v>0</v>
      </c>
      <c r="I605" s="80">
        <v>1223</v>
      </c>
      <c r="J605" s="52">
        <v>1</v>
      </c>
      <c r="K605" s="52">
        <v>3031</v>
      </c>
      <c r="L605" s="53"/>
      <c r="M605" s="54"/>
      <c r="N605" s="54"/>
      <c r="O605" s="54"/>
      <c r="P605" s="54"/>
      <c r="Q605" s="55"/>
      <c r="R605" s="55"/>
      <c r="S605" s="55"/>
      <c r="T605" s="55"/>
      <c r="U605" s="52"/>
      <c r="V605" s="56">
        <v>610</v>
      </c>
      <c r="W605" s="56">
        <v>33</v>
      </c>
      <c r="X605" s="56">
        <v>661</v>
      </c>
      <c r="Y605" s="56">
        <f>VLOOKUP(D605,Liikennemalli24!$D$2:$F$1804,2,FALSE)</f>
        <v>324</v>
      </c>
      <c r="Z605" s="57">
        <f>VLOOKUP(D605,Liikennemalli24!$D$2:$F$1804,3,FALSE)</f>
        <v>0.41199999999999998</v>
      </c>
      <c r="AA605" s="178">
        <f>IF(G605=1,VLOOKUP(C605,Liikennemalli!$D$6:$H$1921,2,FALSE),"-")</f>
        <v>407</v>
      </c>
      <c r="AB605" s="197">
        <f>IF(G605=1,VLOOKUP(C605,Liikennemalli!$D$6:$H$1921,3,FALSE),"-")</f>
        <v>0.643987341772151</v>
      </c>
      <c r="AC605" s="134">
        <f>IF(E605=1,VLOOKUP(Työfile_2024!D605,'2015'!$F$12:$X$1887,18,FALSE),"-")</f>
        <v>407</v>
      </c>
      <c r="AD605" s="127">
        <f>IF(E605=1,VLOOKUP(Työfile_2024!D605,'2015'!$F$12:$X$1887,19,FALSE),"-")</f>
        <v>0.69</v>
      </c>
      <c r="AI605" s="127">
        <f>IF(E605=1,VLOOKUP(Työfile_2024!D605,'2015'!$F$12:$AB$1887,20,FALSE),"-")</f>
        <v>0</v>
      </c>
      <c r="AJ605" s="127">
        <f>IF(E605=1,VLOOKUP(Työfile_2024!D605,'2015'!$F$12:$AB$1887,21,FALSE),"-")</f>
        <v>0</v>
      </c>
      <c r="AK605" s="127">
        <f>IF(E605=1,VLOOKUP(Työfile_2024!D605,'2015'!$F$12:$AB$1887,22,FALSE),"-")</f>
        <v>0</v>
      </c>
      <c r="AL605" s="127">
        <f>IF(E605=1,VLOOKUP(Työfile_2024!D605,'2015'!$F$12:$AB$1887,23,FALSE),"-")</f>
        <v>0</v>
      </c>
      <c r="AM605" s="56">
        <f>VLOOKUP(Työfile_2024!D605,Tmatkat_20km_tarkasteltava_verk!$C$2:$D$1804,2,FALSE)</f>
        <v>116</v>
      </c>
      <c r="AN605" s="148">
        <f t="shared" si="138"/>
        <v>0.1901639344262295</v>
      </c>
      <c r="AO605" s="178">
        <f>IF(E605=1,VLOOKUP(Työfile_2024!D605,'2015'!$F$12:$AC$1887,24,FALSE),"-")</f>
        <v>38</v>
      </c>
      <c r="AP605" s="52" t="str">
        <f>VLOOKUP(D605,Tarkasteltava_verkko_2024_harva!$E$2:$I$1804,5,FALSE)</f>
        <v>tiivis</v>
      </c>
      <c r="AQ605" s="52">
        <f>VLOOKUP(D605,Tarkasteltava_verkko_2024_harva!$E$2:$I$1804,4,FALSE)</f>
        <v>0</v>
      </c>
      <c r="AR605" s="148">
        <v>0</v>
      </c>
      <c r="AS605" s="170" t="str">
        <f>IFERROR(VLOOKUP(C605,'2015'!$C$12:$AG$1887,30,FALSE),"-")</f>
        <v/>
      </c>
      <c r="AT605" s="148">
        <v>0</v>
      </c>
      <c r="AU605" s="170">
        <f>IFERROR(VLOOKUP(C605,'2015'!$C$12:$AG$1887,31,FALSE),"-")</f>
        <v>0</v>
      </c>
      <c r="AV605" s="106"/>
      <c r="AW605" s="63">
        <f>IFERROR(VLOOKUP(C605,Merkittävyysluokitus!$A$2:$J$1705,10,FALSE),"-")</f>
        <v>3</v>
      </c>
      <c r="AX605" s="175">
        <f>IFERROR(VLOOKUP(C605,Merkittävyysluokitus!$A$2:$J$1705,6,FALSE),"-")</f>
        <v>6.0790639269406395</v>
      </c>
      <c r="AY605" s="175">
        <f>IFERROR(VLOOKUP(C605,Merkittävyysluokitus!$A$2:$J$1705,7,FALSE),"-")</f>
        <v>2.2849999999999997</v>
      </c>
      <c r="AZ605" s="175">
        <f>IFERROR(VLOOKUP(C605,Merkittävyysluokitus!$A$2:$J$1705,8,FALSE),"-")</f>
        <v>3.2940639269406398</v>
      </c>
      <c r="BA605" s="175">
        <f>IFERROR(VLOOKUP(C605,Merkittävyysluokitus!$A$2:$J$1705,9,FALSE),"-")</f>
        <v>0.5</v>
      </c>
      <c r="BB605" s="203"/>
      <c r="BC605" s="203" t="str">
        <f t="shared" si="139"/>
        <v/>
      </c>
      <c r="BD605" s="39" t="str">
        <f t="shared" si="128"/>
        <v>musta</v>
      </c>
      <c r="BE605" s="68" t="str">
        <f t="shared" si="134"/>
        <v>musta</v>
      </c>
      <c r="BF605" s="68" t="str">
        <f t="shared" si="135"/>
        <v>musta</v>
      </c>
      <c r="BG605" s="68" t="str">
        <f t="shared" si="136"/>
        <v>musta</v>
      </c>
      <c r="BH605" s="208" t="str">
        <f t="shared" si="137"/>
        <v>musta</v>
      </c>
      <c r="BI605" s="39"/>
      <c r="BJ605" s="39" t="str">
        <f>IF(F605="ei löydy","uusi tie",IF(E605=0,"tieosoite muuttunut",IF(E605=1,VLOOKUP(D605,'2015'!$F$12:$AL$1887,31,FALSE),"-")))</f>
        <v>punainen</v>
      </c>
      <c r="BK605" s="67" t="str">
        <f>IF(E605=1,VLOOKUP(D605,'2015'!$F$12:$AL$1887,32,FALSE),"-")</f>
        <v>musta</v>
      </c>
      <c r="BL605" s="39" t="str">
        <f>IF(F605="ei löydy","uusi tie",IF(E605=0,"tieosoite muuttunut",IF(E605=1,VLOOKUP(D605,'2015'!$F$12:$AL$1887,33,FALSE),"-")))</f>
        <v>musta</v>
      </c>
      <c r="BM605" s="39"/>
      <c r="BN605" s="217" t="str">
        <f>VLOOKUP(D605,'2015'!$F$12:$AL$1887,33,FALSE)</f>
        <v>musta</v>
      </c>
      <c r="BO605" s="39"/>
      <c r="BP605" s="115" t="s">
        <v>10</v>
      </c>
      <c r="BQ605" s="30"/>
      <c r="BS605" s="5"/>
      <c r="BU605" s="37"/>
      <c r="BV605" s="30" t="s">
        <v>10</v>
      </c>
      <c r="BX605" t="str">
        <f>IF(E605=1,VLOOKUP(D605,'2015'!$F$12:$AX$1887,43,FALSE),"-")</f>
        <v>punainen</v>
      </c>
      <c r="BY605" t="str">
        <f>IF(E605=1,VLOOKUP(D605,'2015'!$F$12:$AX$1887,44,FALSE),"-")</f>
        <v>musta</v>
      </c>
      <c r="BZ605" t="str">
        <f>IF(E605=1,VLOOKUP(D605,'2015'!$F$12:$AX$1887,45,FALSE),"-")</f>
        <v>musta</v>
      </c>
      <c r="CA605" s="31">
        <f t="shared" si="142"/>
        <v>11</v>
      </c>
      <c r="CB605" s="31">
        <f t="shared" si="143"/>
        <v>10</v>
      </c>
      <c r="CC605" s="31">
        <f t="shared" si="144"/>
        <v>0</v>
      </c>
      <c r="CD605" s="31">
        <f t="shared" si="145"/>
        <v>1</v>
      </c>
      <c r="CE605" s="31">
        <f t="shared" si="146"/>
        <v>0</v>
      </c>
      <c r="CO605" s="2" t="s">
        <v>35</v>
      </c>
      <c r="CP605" s="2" t="s">
        <v>35</v>
      </c>
    </row>
    <row r="606" spans="1:94" ht="15.75" thickBot="1" x14ac:dyDescent="0.3">
      <c r="A606" s="50"/>
      <c r="B606" s="50"/>
      <c r="C606" s="50" t="str">
        <f t="shared" si="140"/>
        <v>1223_2_4451</v>
      </c>
      <c r="D606" s="51" t="str">
        <f t="shared" si="141"/>
        <v>1223_2</v>
      </c>
      <c r="E606" s="224">
        <f>IFERROR(VLOOKUP(C606,'2015'!$C$12:$D$1887,2,FALSE),0)</f>
        <v>1</v>
      </c>
      <c r="F606" s="51">
        <f>IFERROR(K606-IFERROR(VLOOKUP(D606,'2015'!$F$12:$I$1887,4,FALSE),"ei löydy"),"ei löydy")</f>
        <v>0</v>
      </c>
      <c r="G606" s="224">
        <f>IFERROR(VLOOKUP(Työfile_2024!C606,Liikennemalli!$D$6:$G$1921,4,FALSE),0)</f>
        <v>1</v>
      </c>
      <c r="H606" s="225">
        <f>K606-IFERROR(VLOOKUP(Työfile_2024!D606,Liikennemalli!$C$6:$H$1921,6,FALSE),"ei löydy")</f>
        <v>0</v>
      </c>
      <c r="I606" s="80">
        <v>1223</v>
      </c>
      <c r="J606" s="52">
        <v>2</v>
      </c>
      <c r="K606" s="52">
        <v>4451</v>
      </c>
      <c r="L606" s="53"/>
      <c r="M606" s="54"/>
      <c r="N606" s="54"/>
      <c r="O606" s="54"/>
      <c r="P606" s="54"/>
      <c r="Q606" s="55"/>
      <c r="R606" s="55"/>
      <c r="S606" s="55"/>
      <c r="T606" s="55"/>
      <c r="U606" s="52"/>
      <c r="V606" s="56">
        <v>422.33093686811952</v>
      </c>
      <c r="W606" s="56">
        <v>23.160638058863178</v>
      </c>
      <c r="X606" s="56">
        <v>430.73421702988094</v>
      </c>
      <c r="Y606" s="56">
        <f>VLOOKUP(D606,Liikennemalli24!$D$2:$F$1804,2,FALSE)</f>
        <v>101</v>
      </c>
      <c r="Z606" s="57">
        <f>VLOOKUP(D606,Liikennemalli24!$D$2:$F$1804,3,FALSE)</f>
        <v>0.24399999999999999</v>
      </c>
      <c r="AA606" s="178">
        <f>IF(G606=1,VLOOKUP(C606,Liikennemalli!$D$6:$H$1921,2,FALSE),"-")</f>
        <v>488.92577182285299</v>
      </c>
      <c r="AB606" s="197">
        <f>IF(G606=1,VLOOKUP(C606,Liikennemalli!$D$6:$H$1921,3,FALSE),"-")</f>
        <v>0.75057388469849096</v>
      </c>
      <c r="AC606" s="134">
        <f>IF(E606=1,VLOOKUP(Työfile_2024!D606,'2015'!$F$12:$X$1887,18,FALSE),"-")</f>
        <v>362</v>
      </c>
      <c r="AD606" s="127">
        <f>IF(E606=1,VLOOKUP(Työfile_2024!D606,'2015'!$F$12:$X$1887,19,FALSE),"-")</f>
        <v>0.76</v>
      </c>
      <c r="AI606" s="127">
        <f>IF(E606=1,VLOOKUP(Työfile_2024!D606,'2015'!$F$12:$AB$1887,20,FALSE),"-")</f>
        <v>0</v>
      </c>
      <c r="AJ606" s="127">
        <f>IF(E606=1,VLOOKUP(Työfile_2024!D606,'2015'!$F$12:$AB$1887,21,FALSE),"-")</f>
        <v>0</v>
      </c>
      <c r="AK606" s="127">
        <f>IF(E606=1,VLOOKUP(Työfile_2024!D606,'2015'!$F$12:$AB$1887,22,FALSE),"-")</f>
        <v>0</v>
      </c>
      <c r="AL606" s="127">
        <f>IF(E606=1,VLOOKUP(Työfile_2024!D606,'2015'!$F$12:$AB$1887,23,FALSE),"-")</f>
        <v>0</v>
      </c>
      <c r="AM606" s="56">
        <f>VLOOKUP(Työfile_2024!D606,Tmatkat_20km_tarkasteltava_verk!$C$2:$D$1804,2,FALSE)</f>
        <v>282</v>
      </c>
      <c r="AN606" s="148">
        <f t="shared" si="138"/>
        <v>0.66772281020004842</v>
      </c>
      <c r="AO606" s="178">
        <f>IF(E606=1,VLOOKUP(Työfile_2024!D606,'2015'!$F$12:$AC$1887,24,FALSE),"-")</f>
        <v>71</v>
      </c>
      <c r="AP606" s="52" t="str">
        <f>VLOOKUP(D606,Tarkasteltava_verkko_2024_harva!$E$2:$I$1804,5,FALSE)</f>
        <v>tiivis</v>
      </c>
      <c r="AQ606" s="52">
        <f>VLOOKUP(D606,Tarkasteltava_verkko_2024_harva!$E$2:$I$1804,4,FALSE)</f>
        <v>0</v>
      </c>
      <c r="AR606" s="148">
        <v>0</v>
      </c>
      <c r="AS606" s="170" t="str">
        <f>IFERROR(VLOOKUP(C606,'2015'!$C$12:$AG$1887,30,FALSE),"-")</f>
        <v/>
      </c>
      <c r="AT606" s="148">
        <v>0</v>
      </c>
      <c r="AU606" s="170">
        <f>IFERROR(VLOOKUP(C606,'2015'!$C$12:$AG$1887,31,FALSE),"-")</f>
        <v>0</v>
      </c>
      <c r="AV606" s="106"/>
      <c r="AW606" s="63">
        <f>IFERROR(VLOOKUP(C606,Merkittävyysluokitus!$A$2:$J$1705,10,FALSE),"-")</f>
        <v>3</v>
      </c>
      <c r="AX606" s="175">
        <f>IFERROR(VLOOKUP(C606,Merkittävyysluokitus!$A$2:$J$1705,6,FALSE),"-")</f>
        <v>5.2546849834849763</v>
      </c>
      <c r="AY606" s="175">
        <f>IFERROR(VLOOKUP(C606,Merkittävyysluokitus!$A$2:$J$1705,7,FALSE),"-")</f>
        <v>2.1136594772710251</v>
      </c>
      <c r="AZ606" s="175">
        <f>IFERROR(VLOOKUP(C606,Merkittävyysluokitus!$A$2:$J$1705,8,FALSE),"-")</f>
        <v>2.6410255062139512</v>
      </c>
      <c r="BA606" s="175">
        <f>IFERROR(VLOOKUP(C606,Merkittävyysluokitus!$A$2:$J$1705,9,FALSE),"-")</f>
        <v>0.5</v>
      </c>
      <c r="BB606" s="203"/>
      <c r="BC606" s="203" t="str">
        <f t="shared" si="139"/>
        <v/>
      </c>
      <c r="BD606" s="39" t="str">
        <f t="shared" si="128"/>
        <v>musta</v>
      </c>
      <c r="BE606" s="68" t="str">
        <f t="shared" si="134"/>
        <v>musta</v>
      </c>
      <c r="BF606" s="68" t="str">
        <f t="shared" si="135"/>
        <v>musta</v>
      </c>
      <c r="BG606" s="68" t="str">
        <f t="shared" si="136"/>
        <v>musta</v>
      </c>
      <c r="BH606" s="208" t="str">
        <f t="shared" si="137"/>
        <v>musta</v>
      </c>
      <c r="BI606" s="39"/>
      <c r="BJ606" s="39" t="str">
        <f>IF(F606="ei löydy","uusi tie",IF(E606=0,"tieosoite muuttunut",IF(E606=1,VLOOKUP(D606,'2015'!$F$12:$AL$1887,31,FALSE),"-")))</f>
        <v>punainen</v>
      </c>
      <c r="BK606" s="67" t="str">
        <f>IF(E606=1,VLOOKUP(D606,'2015'!$F$12:$AL$1887,32,FALSE),"-")</f>
        <v>musta</v>
      </c>
      <c r="BL606" s="39" t="str">
        <f>IF(F606="ei löydy","uusi tie",IF(E606=0,"tieosoite muuttunut",IF(E606=1,VLOOKUP(D606,'2015'!$F$12:$AL$1887,33,FALSE),"-")))</f>
        <v>musta</v>
      </c>
      <c r="BM606" s="39"/>
      <c r="BN606" s="217" t="str">
        <f>VLOOKUP(D606,'2015'!$F$12:$AL$1887,33,FALSE)</f>
        <v>musta</v>
      </c>
      <c r="BO606" s="39"/>
      <c r="BP606" s="115" t="s">
        <v>10</v>
      </c>
      <c r="BQ606" s="30"/>
      <c r="BS606" s="5"/>
      <c r="BU606" s="37"/>
      <c r="BV606" s="30" t="s">
        <v>10</v>
      </c>
      <c r="BX606" t="str">
        <f>IF(E606=1,VLOOKUP(D606,'2015'!$F$12:$AX$1887,43,FALSE),"-")</f>
        <v>punainen</v>
      </c>
      <c r="BY606" t="str">
        <f>IF(E606=1,VLOOKUP(D606,'2015'!$F$12:$AX$1887,44,FALSE),"-")</f>
        <v>musta</v>
      </c>
      <c r="BZ606" t="str">
        <f>IF(E606=1,VLOOKUP(D606,'2015'!$F$12:$AX$1887,45,FALSE),"-")</f>
        <v>musta</v>
      </c>
      <c r="CA606" s="31">
        <f t="shared" si="142"/>
        <v>11</v>
      </c>
      <c r="CB606" s="31">
        <f t="shared" si="143"/>
        <v>10</v>
      </c>
      <c r="CC606" s="31">
        <f t="shared" si="144"/>
        <v>0</v>
      </c>
      <c r="CD606" s="31">
        <f t="shared" si="145"/>
        <v>1</v>
      </c>
      <c r="CE606" s="31">
        <f t="shared" si="146"/>
        <v>0</v>
      </c>
      <c r="CO606" s="2" t="s">
        <v>35</v>
      </c>
      <c r="CP606" s="2" t="s">
        <v>35</v>
      </c>
    </row>
    <row r="607" spans="1:94" ht="15.75" thickBot="1" x14ac:dyDescent="0.3">
      <c r="A607" s="50"/>
      <c r="B607" s="50"/>
      <c r="C607" s="50" t="str">
        <f t="shared" si="140"/>
        <v>1223_3_4446</v>
      </c>
      <c r="D607" s="51" t="str">
        <f t="shared" si="141"/>
        <v>1223_3</v>
      </c>
      <c r="E607" s="224">
        <f>IFERROR(VLOOKUP(C607,'2015'!$C$12:$D$1887,2,FALSE),0)</f>
        <v>1</v>
      </c>
      <c r="F607" s="51">
        <f>IFERROR(K607-IFERROR(VLOOKUP(D607,'2015'!$F$12:$I$1887,4,FALSE),"ei löydy"),"ei löydy")</f>
        <v>0</v>
      </c>
      <c r="G607" s="224">
        <f>IFERROR(VLOOKUP(Työfile_2024!C607,Liikennemalli!$D$6:$G$1921,4,FALSE),0)</f>
        <v>1</v>
      </c>
      <c r="H607" s="225">
        <f>K607-IFERROR(VLOOKUP(Työfile_2024!D607,Liikennemalli!$C$6:$H$1921,6,FALSE),"ei löydy")</f>
        <v>0</v>
      </c>
      <c r="I607" s="80">
        <v>1223</v>
      </c>
      <c r="J607" s="52">
        <v>3</v>
      </c>
      <c r="K607" s="52">
        <v>4446</v>
      </c>
      <c r="L607" s="53"/>
      <c r="M607" s="54"/>
      <c r="N607" s="54"/>
      <c r="O607" s="54"/>
      <c r="P607" s="54"/>
      <c r="Q607" s="55"/>
      <c r="R607" s="55"/>
      <c r="S607" s="55"/>
      <c r="T607" s="55"/>
      <c r="U607" s="52"/>
      <c r="V607" s="56">
        <v>337</v>
      </c>
      <c r="W607" s="56">
        <v>16</v>
      </c>
      <c r="X607" s="56">
        <v>346</v>
      </c>
      <c r="Y607" s="56">
        <f>VLOOKUP(D607,Liikennemalli24!$D$2:$F$1804,2,FALSE)</f>
        <v>59</v>
      </c>
      <c r="Z607" s="57">
        <f>VLOOKUP(D607,Liikennemalli24!$D$2:$F$1804,3,FALSE)</f>
        <v>0.26800000000000002</v>
      </c>
      <c r="AA607" s="178">
        <f>IF(G607=1,VLOOKUP(C607,Liikennemalli!$D$6:$H$1921,2,FALSE),"-")</f>
        <v>399</v>
      </c>
      <c r="AB607" s="197">
        <f>IF(G607=1,VLOOKUP(C607,Liikennemalli!$D$6:$H$1921,3,FALSE),"-")</f>
        <v>0.76878612716762995</v>
      </c>
      <c r="AC607" s="134">
        <f>IF(E607=1,VLOOKUP(Työfile_2024!D607,'2015'!$F$12:$X$1887,18,FALSE),"-")</f>
        <v>362</v>
      </c>
      <c r="AD607" s="127">
        <f>IF(E607=1,VLOOKUP(Työfile_2024!D607,'2015'!$F$12:$X$1887,19,FALSE),"-")</f>
        <v>0.76</v>
      </c>
      <c r="AI607" s="127">
        <f>IF(E607=1,VLOOKUP(Työfile_2024!D607,'2015'!$F$12:$AB$1887,20,FALSE),"-")</f>
        <v>0</v>
      </c>
      <c r="AJ607" s="127">
        <f>IF(E607=1,VLOOKUP(Työfile_2024!D607,'2015'!$F$12:$AB$1887,21,FALSE),"-")</f>
        <v>0</v>
      </c>
      <c r="AK607" s="127">
        <f>IF(E607=1,VLOOKUP(Työfile_2024!D607,'2015'!$F$12:$AB$1887,22,FALSE),"-")</f>
        <v>0</v>
      </c>
      <c r="AL607" s="127">
        <f>IF(E607=1,VLOOKUP(Työfile_2024!D607,'2015'!$F$12:$AB$1887,23,FALSE),"-")</f>
        <v>0</v>
      </c>
      <c r="AM607" s="56">
        <f>VLOOKUP(Työfile_2024!D607,Tmatkat_20km_tarkasteltava_verk!$C$2:$D$1804,2,FALSE)</f>
        <v>91</v>
      </c>
      <c r="AN607" s="148">
        <f t="shared" si="138"/>
        <v>0.27002967359050445</v>
      </c>
      <c r="AO607" s="178">
        <f>IF(E607=1,VLOOKUP(Työfile_2024!D607,'2015'!$F$12:$AC$1887,24,FALSE),"-")</f>
        <v>31</v>
      </c>
      <c r="AP607" s="52">
        <f>VLOOKUP(D607,Tarkasteltava_verkko_2024_harva!$E$2:$I$1804,5,FALSE)</f>
        <v>0</v>
      </c>
      <c r="AQ607" s="52">
        <f>VLOOKUP(D607,Tarkasteltava_verkko_2024_harva!$E$2:$I$1804,4,FALSE)</f>
        <v>0</v>
      </c>
      <c r="AR607" s="148">
        <v>0</v>
      </c>
      <c r="AS607" s="170" t="str">
        <f>IFERROR(VLOOKUP(C607,'2015'!$C$12:$AG$1887,30,FALSE),"-")</f>
        <v/>
      </c>
      <c r="AT607" s="148">
        <v>0</v>
      </c>
      <c r="AU607" s="170">
        <f>IFERROR(VLOOKUP(C607,'2015'!$C$12:$AG$1887,31,FALSE),"-")</f>
        <v>0</v>
      </c>
      <c r="AV607" s="106"/>
      <c r="AW607" s="63">
        <f>IFERROR(VLOOKUP(C607,Merkittävyysluokitus!$A$2:$J$1705,10,FALSE),"-")</f>
        <v>3</v>
      </c>
      <c r="AX607" s="175">
        <f>IFERROR(VLOOKUP(C607,Merkittävyysluokitus!$A$2:$J$1705,6,FALSE),"-")</f>
        <v>4.1708706240487059</v>
      </c>
      <c r="AY607" s="175">
        <f>IFERROR(VLOOKUP(C607,Merkittävyysluokitus!$A$2:$J$1705,7,FALSE),"-")</f>
        <v>1.4109999999999998</v>
      </c>
      <c r="AZ607" s="175">
        <f>IFERROR(VLOOKUP(C607,Merkittävyysluokitus!$A$2:$J$1705,8,FALSE),"-")</f>
        <v>1.9265372907153733</v>
      </c>
      <c r="BA607" s="175">
        <f>IFERROR(VLOOKUP(C607,Merkittävyysluokitus!$A$2:$J$1705,9,FALSE),"-")</f>
        <v>0.83333333333333326</v>
      </c>
      <c r="BB607" s="203"/>
      <c r="BC607" s="203" t="str">
        <f t="shared" si="139"/>
        <v/>
      </c>
      <c r="BD607" s="39" t="str">
        <f t="shared" si="128"/>
        <v>musta</v>
      </c>
      <c r="BE607" s="68" t="str">
        <f t="shared" si="134"/>
        <v>musta</v>
      </c>
      <c r="BF607" s="68" t="str">
        <f t="shared" si="135"/>
        <v>musta</v>
      </c>
      <c r="BG607" s="68" t="str">
        <f t="shared" si="136"/>
        <v>musta</v>
      </c>
      <c r="BH607" s="208" t="str">
        <f t="shared" si="137"/>
        <v>musta</v>
      </c>
      <c r="BI607" s="39"/>
      <c r="BJ607" s="39" t="str">
        <f>IF(F607="ei löydy","uusi tie",IF(E607=0,"tieosoite muuttunut",IF(E607=1,VLOOKUP(D607,'2015'!$F$12:$AL$1887,31,FALSE),"-")))</f>
        <v>punainen</v>
      </c>
      <c r="BK607" s="67" t="str">
        <f>IF(E607=1,VLOOKUP(D607,'2015'!$F$12:$AL$1887,32,FALSE),"-")</f>
        <v>musta</v>
      </c>
      <c r="BL607" s="39" t="str">
        <f>IF(F607="ei löydy","uusi tie",IF(E607=0,"tieosoite muuttunut",IF(E607=1,VLOOKUP(D607,'2015'!$F$12:$AL$1887,33,FALSE),"-")))</f>
        <v>musta</v>
      </c>
      <c r="BM607" s="39"/>
      <c r="BN607" s="217" t="str">
        <f>VLOOKUP(D607,'2015'!$F$12:$AL$1887,33,FALSE)</f>
        <v>musta</v>
      </c>
      <c r="BO607" s="39"/>
      <c r="BP607" s="115" t="s">
        <v>9</v>
      </c>
      <c r="BQ607" s="30"/>
      <c r="BS607" s="5"/>
      <c r="BU607" s="37"/>
      <c r="BV607" s="30" t="s">
        <v>9</v>
      </c>
      <c r="BX607" t="str">
        <f>IF(E607=1,VLOOKUP(D607,'2015'!$F$12:$AX$1887,43,FALSE),"-")</f>
        <v>punainen</v>
      </c>
      <c r="BY607" t="str">
        <f>IF(E607=1,VLOOKUP(D607,'2015'!$F$12:$AX$1887,44,FALSE),"-")</f>
        <v>musta</v>
      </c>
      <c r="BZ607" t="str">
        <f>IF(E607=1,VLOOKUP(D607,'2015'!$F$12:$AX$1887,45,FALSE),"-")</f>
        <v>musta</v>
      </c>
      <c r="CA607" s="31">
        <f t="shared" si="142"/>
        <v>10</v>
      </c>
      <c r="CB607" s="31">
        <f t="shared" si="143"/>
        <v>10</v>
      </c>
      <c r="CC607" s="31">
        <f t="shared" si="144"/>
        <v>0</v>
      </c>
      <c r="CD607" s="31">
        <f t="shared" si="145"/>
        <v>0</v>
      </c>
      <c r="CE607" s="31">
        <f t="shared" si="146"/>
        <v>0</v>
      </c>
      <c r="CO607" s="2" t="s">
        <v>35</v>
      </c>
      <c r="CP607" s="2" t="s">
        <v>35</v>
      </c>
    </row>
    <row r="608" spans="1:94" ht="15.75" thickBot="1" x14ac:dyDescent="0.3">
      <c r="A608" s="50"/>
      <c r="B608" s="50"/>
      <c r="C608" s="50" t="str">
        <f t="shared" si="140"/>
        <v>1224_4_2044</v>
      </c>
      <c r="D608" s="51" t="str">
        <f t="shared" si="141"/>
        <v>1224_4</v>
      </c>
      <c r="E608" s="224">
        <f>IFERROR(VLOOKUP(C608,'2015'!$C$12:$D$1887,2,FALSE),0)</f>
        <v>1</v>
      </c>
      <c r="F608" s="51">
        <f>IFERROR(K608-IFERROR(VLOOKUP(D608,'2015'!$F$12:$I$1887,4,FALSE),"ei löydy"),"ei löydy")</f>
        <v>0</v>
      </c>
      <c r="G608" s="224">
        <f>IFERROR(VLOOKUP(Työfile_2024!C608,Liikennemalli!$D$6:$G$1921,4,FALSE),0)</f>
        <v>1</v>
      </c>
      <c r="H608" s="225">
        <f>K608-IFERROR(VLOOKUP(Työfile_2024!D608,Liikennemalli!$C$6:$H$1921,6,FALSE),"ei löydy")</f>
        <v>0</v>
      </c>
      <c r="I608" s="80">
        <v>1224</v>
      </c>
      <c r="J608" s="52">
        <v>4</v>
      </c>
      <c r="K608" s="52">
        <v>2044</v>
      </c>
      <c r="L608" s="53"/>
      <c r="M608" s="54"/>
      <c r="N608" s="54"/>
      <c r="O608" s="54"/>
      <c r="P608" s="54"/>
      <c r="Q608" s="55"/>
      <c r="R608" s="55"/>
      <c r="S608" s="55"/>
      <c r="T608" s="55"/>
      <c r="U608" s="52"/>
      <c r="V608" s="56">
        <v>3636.6472602739727</v>
      </c>
      <c r="W608" s="56">
        <v>122.32534246575342</v>
      </c>
      <c r="X608" s="56">
        <v>3740.4075342465753</v>
      </c>
      <c r="Y608" s="56">
        <f>VLOOKUP(D608,Liikennemalli24!$D$2:$F$1804,2,FALSE)</f>
        <v>791</v>
      </c>
      <c r="Z608" s="57">
        <f>VLOOKUP(D608,Liikennemalli24!$D$2:$F$1804,3,FALSE)</f>
        <v>0.309</v>
      </c>
      <c r="AA608" s="178">
        <f>IF(G608=1,VLOOKUP(C608,Liikennemalli!$D$6:$H$1921,2,FALSE),"-")</f>
        <v>1080.4228671559931</v>
      </c>
      <c r="AB608" s="197">
        <f>IF(G608=1,VLOOKUP(C608,Liikennemalli!$D$6:$H$1921,3,FALSE),"-")</f>
        <v>0.34459525168947802</v>
      </c>
      <c r="AC608" s="134">
        <f>IF(E608=1,VLOOKUP(Työfile_2024!D608,'2015'!$F$12:$X$1887,18,FALSE),"-")</f>
        <v>934</v>
      </c>
      <c r="AD608" s="127">
        <f>IF(E608=1,VLOOKUP(Työfile_2024!D608,'2015'!$F$12:$X$1887,19,FALSE),"-")</f>
        <v>0.61</v>
      </c>
      <c r="AI608" s="127">
        <f>IF(E608=1,VLOOKUP(Työfile_2024!D608,'2015'!$F$12:$AB$1887,20,FALSE),"-")</f>
        <v>0</v>
      </c>
      <c r="AJ608" s="127">
        <f>IF(E608=1,VLOOKUP(Työfile_2024!D608,'2015'!$F$12:$AB$1887,21,FALSE),"-")</f>
        <v>0</v>
      </c>
      <c r="AK608" s="127">
        <f>IF(E608=1,VLOOKUP(Työfile_2024!D608,'2015'!$F$12:$AB$1887,22,FALSE),"-")</f>
        <v>0</v>
      </c>
      <c r="AL608" s="127">
        <f>IF(E608=1,VLOOKUP(Työfile_2024!D608,'2015'!$F$12:$AB$1887,23,FALSE),"-")</f>
        <v>0</v>
      </c>
      <c r="AM608" s="56">
        <f>VLOOKUP(Työfile_2024!D608,Tmatkat_20km_tarkasteltava_verk!$C$2:$D$1804,2,FALSE)</f>
        <v>855</v>
      </c>
      <c r="AN608" s="148">
        <f t="shared" si="138"/>
        <v>0.23510666248548592</v>
      </c>
      <c r="AO608" s="178">
        <f>IF(E608=1,VLOOKUP(Työfile_2024!D608,'2015'!$F$12:$AC$1887,24,FALSE),"-")</f>
        <v>219</v>
      </c>
      <c r="AP608" s="52" t="str">
        <f>VLOOKUP(D608,Tarkasteltava_verkko_2024_harva!$E$2:$I$1804,5,FALSE)</f>
        <v>tiivis</v>
      </c>
      <c r="AQ608" s="52">
        <f>VLOOKUP(D608,Tarkasteltava_verkko_2024_harva!$E$2:$I$1804,4,FALSE)</f>
        <v>0</v>
      </c>
      <c r="AR608" s="148">
        <v>1.0503913894324852</v>
      </c>
      <c r="AS608" s="170" t="str">
        <f>IFERROR(VLOOKUP(C608,'2015'!$C$12:$AG$1887,30,FALSE),"-")</f>
        <v>Kyllä</v>
      </c>
      <c r="AT608" s="148">
        <v>0.99755381604696669</v>
      </c>
      <c r="AU608" s="170" t="str">
        <f>IFERROR(VLOOKUP(C608,'2015'!$C$12:$AG$1887,31,FALSE),"-")</f>
        <v>Kyllä</v>
      </c>
      <c r="AV608" s="106"/>
      <c r="AW608" s="63">
        <f>IFERROR(VLOOKUP(C608,Merkittävyysluokitus!$A$2:$J$1705,10,FALSE),"-")</f>
        <v>2</v>
      </c>
      <c r="AX608" s="175">
        <f>IFERROR(VLOOKUP(C608,Merkittävyysluokitus!$A$2:$J$1705,6,FALSE),"-")</f>
        <v>12.476042617960424</v>
      </c>
      <c r="AY608" s="175">
        <f>IFERROR(VLOOKUP(C608,Merkittävyysluokitus!$A$2:$J$1705,7,FALSE),"-")</f>
        <v>5</v>
      </c>
      <c r="AZ608" s="175">
        <f>IFERROR(VLOOKUP(C608,Merkittävyysluokitus!$A$2:$J$1705,8,FALSE),"-")</f>
        <v>5.1427092846270925</v>
      </c>
      <c r="BA608" s="175">
        <f>IFERROR(VLOOKUP(C608,Merkittävyysluokitus!$A$2:$J$1705,9,FALSE),"-")</f>
        <v>2.333333333333333</v>
      </c>
      <c r="BB608" s="203"/>
      <c r="BC608" s="203" t="str">
        <f t="shared" si="139"/>
        <v/>
      </c>
      <c r="BD608" s="39" t="str">
        <f t="shared" si="128"/>
        <v>musta</v>
      </c>
      <c r="BE608" s="68" t="str">
        <f t="shared" si="134"/>
        <v>musta</v>
      </c>
      <c r="BF608" s="68" t="str">
        <f t="shared" si="135"/>
        <v>musta</v>
      </c>
      <c r="BG608" s="68" t="str">
        <f t="shared" si="136"/>
        <v>musta</v>
      </c>
      <c r="BH608" s="208" t="str">
        <f t="shared" si="137"/>
        <v>musta</v>
      </c>
      <c r="BI608" s="39"/>
      <c r="BJ608" s="39" t="str">
        <f>IF(F608="ei löydy","uusi tie",IF(E608=0,"tieosoite muuttunut",IF(E608=1,VLOOKUP(D608,'2015'!$F$12:$AL$1887,31,FALSE),"-")))</f>
        <v>punainen</v>
      </c>
      <c r="BK608" s="67" t="str">
        <f>IF(E608=1,VLOOKUP(D608,'2015'!$F$12:$AL$1887,32,FALSE),"-")</f>
        <v>musta</v>
      </c>
      <c r="BL608" s="39" t="str">
        <f>IF(F608="ei löydy","uusi tie",IF(E608=0,"tieosoite muuttunut",IF(E608=1,VLOOKUP(D608,'2015'!$F$12:$AL$1887,33,FALSE),"-")))</f>
        <v>musta</v>
      </c>
      <c r="BM608" s="39"/>
      <c r="BN608" s="217" t="str">
        <f>VLOOKUP(D608,'2015'!$F$12:$AL$1887,33,FALSE)</f>
        <v>musta</v>
      </c>
      <c r="BO608" s="39"/>
      <c r="BP608" s="115" t="s">
        <v>9</v>
      </c>
      <c r="BQ608" s="30"/>
      <c r="BS608" s="5"/>
      <c r="BU608" s="37"/>
      <c r="BV608" s="30" t="s">
        <v>9</v>
      </c>
      <c r="BX608" t="str">
        <f>IF(E608=1,VLOOKUP(D608,'2015'!$F$12:$AX$1887,43,FALSE),"-")</f>
        <v>punainen</v>
      </c>
      <c r="BY608" t="str">
        <f>IF(E608=1,VLOOKUP(D608,'2015'!$F$12:$AX$1887,44,FALSE),"-")</f>
        <v>musta</v>
      </c>
      <c r="BZ608" t="str">
        <f>IF(E608=1,VLOOKUP(D608,'2015'!$F$12:$AX$1887,45,FALSE),"-")</f>
        <v>musta</v>
      </c>
      <c r="CA608" s="31">
        <f t="shared" si="142"/>
        <v>20</v>
      </c>
      <c r="CB608" s="31">
        <f t="shared" si="143"/>
        <v>10</v>
      </c>
      <c r="CC608" s="31">
        <f t="shared" si="144"/>
        <v>0</v>
      </c>
      <c r="CD608" s="31">
        <f t="shared" si="145"/>
        <v>10</v>
      </c>
      <c r="CE608" s="31">
        <f t="shared" si="146"/>
        <v>0</v>
      </c>
      <c r="CO608" s="2" t="s">
        <v>35</v>
      </c>
      <c r="CP608" s="2" t="s">
        <v>35</v>
      </c>
    </row>
    <row r="609" spans="1:94" ht="15.75" thickBot="1" x14ac:dyDescent="0.3">
      <c r="A609" s="50"/>
      <c r="B609" s="50"/>
      <c r="C609" s="50" t="str">
        <f t="shared" si="140"/>
        <v>1224_5_7841</v>
      </c>
      <c r="D609" s="51" t="str">
        <f t="shared" si="141"/>
        <v>1224_5</v>
      </c>
      <c r="E609" s="224">
        <f>IFERROR(VLOOKUP(C609,'2015'!$C$12:$D$1887,2,FALSE),0)</f>
        <v>1</v>
      </c>
      <c r="F609" s="51">
        <f>IFERROR(K609-IFERROR(VLOOKUP(D609,'2015'!$F$12:$I$1887,4,FALSE),"ei löydy"),"ei löydy")</f>
        <v>0</v>
      </c>
      <c r="G609" s="224">
        <f>IFERROR(VLOOKUP(Työfile_2024!C609,Liikennemalli!$D$6:$G$1921,4,FALSE),0)</f>
        <v>1</v>
      </c>
      <c r="H609" s="225">
        <f>K609-IFERROR(VLOOKUP(Työfile_2024!D609,Liikennemalli!$C$6:$H$1921,6,FALSE),"ei löydy")</f>
        <v>0</v>
      </c>
      <c r="I609" s="80">
        <v>1224</v>
      </c>
      <c r="J609" s="52">
        <v>5</v>
      </c>
      <c r="K609" s="52">
        <v>7841</v>
      </c>
      <c r="L609" s="53"/>
      <c r="M609" s="54"/>
      <c r="N609" s="54"/>
      <c r="O609" s="54"/>
      <c r="P609" s="54"/>
      <c r="Q609" s="55"/>
      <c r="R609" s="55"/>
      <c r="S609" s="55"/>
      <c r="T609" s="55"/>
      <c r="U609" s="52"/>
      <c r="V609" s="56">
        <v>1645</v>
      </c>
      <c r="W609" s="56">
        <v>67</v>
      </c>
      <c r="X609" s="56">
        <v>1727</v>
      </c>
      <c r="Y609" s="56">
        <f>VLOOKUP(D609,Liikennemalli24!$D$2:$F$1804,2,FALSE)</f>
        <v>102</v>
      </c>
      <c r="Z609" s="57">
        <f>VLOOKUP(D609,Liikennemalli24!$D$2:$F$1804,3,FALSE)</f>
        <v>0.184</v>
      </c>
      <c r="AA609" s="178">
        <f>IF(G609=1,VLOOKUP(C609,Liikennemalli!$D$6:$H$1921,2,FALSE),"-")</f>
        <v>824.14258085908</v>
      </c>
      <c r="AB609" s="197">
        <f>IF(G609=1,VLOOKUP(C609,Liikennemalli!$D$6:$H$1921,3,FALSE),"-")</f>
        <v>0.50345031192502798</v>
      </c>
      <c r="AC609" s="134">
        <f>IF(E609=1,VLOOKUP(Työfile_2024!D609,'2015'!$F$12:$X$1887,18,FALSE),"-")</f>
        <v>791</v>
      </c>
      <c r="AD609" s="127">
        <f>IF(E609=1,VLOOKUP(Työfile_2024!D609,'2015'!$F$12:$X$1887,19,FALSE),"-")</f>
        <v>0.68</v>
      </c>
      <c r="AI609" s="127">
        <f>IF(E609=1,VLOOKUP(Työfile_2024!D609,'2015'!$F$12:$AB$1887,20,FALSE),"-")</f>
        <v>0</v>
      </c>
      <c r="AJ609" s="127">
        <f>IF(E609=1,VLOOKUP(Työfile_2024!D609,'2015'!$F$12:$AB$1887,21,FALSE),"-")</f>
        <v>0</v>
      </c>
      <c r="AK609" s="127">
        <f>IF(E609=1,VLOOKUP(Työfile_2024!D609,'2015'!$F$12:$AB$1887,22,FALSE),"-")</f>
        <v>0</v>
      </c>
      <c r="AL609" s="127">
        <f>IF(E609=1,VLOOKUP(Työfile_2024!D609,'2015'!$F$12:$AB$1887,23,FALSE),"-")</f>
        <v>0</v>
      </c>
      <c r="AM609" s="56">
        <f>VLOOKUP(Työfile_2024!D609,Tmatkat_20km_tarkasteltava_verk!$C$2:$D$1804,2,FALSE)</f>
        <v>335</v>
      </c>
      <c r="AN609" s="148">
        <f t="shared" si="138"/>
        <v>0.20364741641337386</v>
      </c>
      <c r="AO609" s="178">
        <f>IF(E609=1,VLOOKUP(Työfile_2024!D609,'2015'!$F$12:$AC$1887,24,FALSE),"-")</f>
        <v>183</v>
      </c>
      <c r="AP609" s="52">
        <f>VLOOKUP(D609,Tarkasteltava_verkko_2024_harva!$E$2:$I$1804,5,FALSE)</f>
        <v>0</v>
      </c>
      <c r="AQ609" s="52">
        <f>VLOOKUP(D609,Tarkasteltava_verkko_2024_harva!$E$2:$I$1804,4,FALSE)</f>
        <v>0</v>
      </c>
      <c r="AR609" s="148">
        <v>1.4538961867108787E-2</v>
      </c>
      <c r="AS609" s="170" t="str">
        <f>IFERROR(VLOOKUP(C609,'2015'!$C$12:$AG$1887,30,FALSE),"-")</f>
        <v/>
      </c>
      <c r="AT609" s="148">
        <v>0.12651447519449049</v>
      </c>
      <c r="AU609" s="170">
        <f>IFERROR(VLOOKUP(C609,'2015'!$C$12:$AG$1887,31,FALSE),"-")</f>
        <v>0</v>
      </c>
      <c r="AV609" s="106"/>
      <c r="AW609" s="63">
        <f>IFERROR(VLOOKUP(C609,Merkittävyysluokitus!$A$2:$J$1705,10,FALSE),"-")</f>
        <v>3</v>
      </c>
      <c r="AX609" s="175">
        <f>IFERROR(VLOOKUP(C609,Merkittävyysluokitus!$A$2:$J$1705,6,FALSE),"-")</f>
        <v>9.6475951293759508</v>
      </c>
      <c r="AY609" s="175">
        <f>IFERROR(VLOOKUP(C609,Merkittävyysluokitus!$A$2:$J$1705,7,FALSE),"-")</f>
        <v>4.0999999999999996</v>
      </c>
      <c r="AZ609" s="175">
        <f>IFERROR(VLOOKUP(C609,Merkittävyysluokitus!$A$2:$J$1705,8,FALSE),"-")</f>
        <v>4.0475951293759511</v>
      </c>
      <c r="BA609" s="175">
        <f>IFERROR(VLOOKUP(C609,Merkittävyysluokitus!$A$2:$J$1705,9,FALSE),"-")</f>
        <v>1.5</v>
      </c>
      <c r="BB609" s="203"/>
      <c r="BC609" s="203" t="str">
        <f t="shared" si="139"/>
        <v/>
      </c>
      <c r="BD609" s="39" t="str">
        <f t="shared" si="128"/>
        <v>musta</v>
      </c>
      <c r="BE609" s="68" t="str">
        <f t="shared" si="134"/>
        <v>musta</v>
      </c>
      <c r="BF609" s="68" t="str">
        <f t="shared" si="135"/>
        <v>musta</v>
      </c>
      <c r="BG609" s="68" t="str">
        <f t="shared" si="136"/>
        <v>musta</v>
      </c>
      <c r="BH609" s="208" t="str">
        <f t="shared" si="137"/>
        <v>musta</v>
      </c>
      <c r="BI609" s="39"/>
      <c r="BJ609" s="39" t="str">
        <f>IF(F609="ei löydy","uusi tie",IF(E609=0,"tieosoite muuttunut",IF(E609=1,VLOOKUP(D609,'2015'!$F$12:$AL$1887,31,FALSE),"-")))</f>
        <v>punainen</v>
      </c>
      <c r="BK609" s="67" t="str">
        <f>IF(E609=1,VLOOKUP(D609,'2015'!$F$12:$AL$1887,32,FALSE),"-")</f>
        <v>musta</v>
      </c>
      <c r="BL609" s="39" t="str">
        <f>IF(F609="ei löydy","uusi tie",IF(E609=0,"tieosoite muuttunut",IF(E609=1,VLOOKUP(D609,'2015'!$F$12:$AL$1887,33,FALSE),"-")))</f>
        <v>musta</v>
      </c>
      <c r="BM609" s="39"/>
      <c r="BN609" s="217" t="str">
        <f>VLOOKUP(D609,'2015'!$F$12:$AL$1887,33,FALSE)</f>
        <v>musta</v>
      </c>
      <c r="BO609" s="39"/>
      <c r="BP609" s="115" t="s">
        <v>9</v>
      </c>
      <c r="BQ609" s="30"/>
      <c r="BS609" s="5"/>
      <c r="BU609" s="37"/>
      <c r="BV609" s="30" t="s">
        <v>9</v>
      </c>
      <c r="BX609" t="str">
        <f>IF(E609=1,VLOOKUP(D609,'2015'!$F$12:$AX$1887,43,FALSE),"-")</f>
        <v>punainen</v>
      </c>
      <c r="BY609" t="str">
        <f>IF(E609=1,VLOOKUP(D609,'2015'!$F$12:$AX$1887,44,FALSE),"-")</f>
        <v>musta</v>
      </c>
      <c r="BZ609" t="str">
        <f>IF(E609=1,VLOOKUP(D609,'2015'!$F$12:$AX$1887,45,FALSE),"-")</f>
        <v>musta</v>
      </c>
      <c r="CA609" s="31">
        <f t="shared" si="142"/>
        <v>11</v>
      </c>
      <c r="CB609" s="31">
        <f t="shared" si="143"/>
        <v>10</v>
      </c>
      <c r="CC609" s="31">
        <f t="shared" si="144"/>
        <v>0</v>
      </c>
      <c r="CD609" s="31">
        <f t="shared" si="145"/>
        <v>1</v>
      </c>
      <c r="CE609" s="31">
        <f t="shared" si="146"/>
        <v>0</v>
      </c>
      <c r="CO609" s="2" t="s">
        <v>35</v>
      </c>
      <c r="CP609" s="2" t="s">
        <v>35</v>
      </c>
    </row>
    <row r="610" spans="1:94" ht="15.75" thickBot="1" x14ac:dyDescent="0.3">
      <c r="A610" s="50"/>
      <c r="B610" s="50"/>
      <c r="C610" s="50" t="str">
        <f t="shared" si="140"/>
        <v>1224_6_8239</v>
      </c>
      <c r="D610" s="51" t="str">
        <f t="shared" si="141"/>
        <v>1224_6</v>
      </c>
      <c r="E610" s="224">
        <f>IFERROR(VLOOKUP(C610,'2015'!$C$12:$D$1887,2,FALSE),0)</f>
        <v>1</v>
      </c>
      <c r="F610" s="51">
        <f>IFERROR(K610-IFERROR(VLOOKUP(D610,'2015'!$F$12:$I$1887,4,FALSE),"ei löydy"),"ei löydy")</f>
        <v>0</v>
      </c>
      <c r="G610" s="224">
        <f>IFERROR(VLOOKUP(Työfile_2024!C610,Liikennemalli!$D$6:$G$1921,4,FALSE),0)</f>
        <v>1</v>
      </c>
      <c r="H610" s="225">
        <f>K610-IFERROR(VLOOKUP(Työfile_2024!D610,Liikennemalli!$C$6:$H$1921,6,FALSE),"ei löydy")</f>
        <v>0</v>
      </c>
      <c r="I610" s="80">
        <v>1224</v>
      </c>
      <c r="J610" s="52">
        <v>6</v>
      </c>
      <c r="K610" s="52">
        <v>8239</v>
      </c>
      <c r="L610" s="53"/>
      <c r="M610" s="54"/>
      <c r="N610" s="54"/>
      <c r="O610" s="54"/>
      <c r="P610" s="54"/>
      <c r="Q610" s="55"/>
      <c r="R610" s="55"/>
      <c r="S610" s="55"/>
      <c r="T610" s="55"/>
      <c r="U610" s="52"/>
      <c r="V610" s="56">
        <v>501.62859570336207</v>
      </c>
      <c r="W610" s="56">
        <v>23.154144920500062</v>
      </c>
      <c r="X610" s="56">
        <v>517.78274062386208</v>
      </c>
      <c r="Y610" s="56">
        <f>VLOOKUP(D610,Liikennemalli24!$D$2:$F$1804,2,FALSE)</f>
        <v>465</v>
      </c>
      <c r="Z610" s="57">
        <f>VLOOKUP(D610,Liikennemalli24!$D$2:$F$1804,3,FALSE)</f>
        <v>0.307</v>
      </c>
      <c r="AA610" s="178">
        <f>IF(G610=1,VLOOKUP(C610,Liikennemalli!$D$6:$H$1921,2,FALSE),"-")</f>
        <v>367.68319065002203</v>
      </c>
      <c r="AB610" s="197">
        <f>IF(G610=1,VLOOKUP(C610,Liikennemalli!$D$6:$H$1921,3,FALSE),"-")</f>
        <v>0.64883315231638095</v>
      </c>
      <c r="AC610" s="134">
        <f>IF(E610=1,VLOOKUP(Työfile_2024!D610,'2015'!$F$12:$X$1887,18,FALSE),"-")</f>
        <v>444</v>
      </c>
      <c r="AD610" s="127">
        <f>IF(E610=1,VLOOKUP(Työfile_2024!D610,'2015'!$F$12:$X$1887,19,FALSE),"-")</f>
        <v>0.7</v>
      </c>
      <c r="AI610" s="127">
        <f>IF(E610=1,VLOOKUP(Työfile_2024!D610,'2015'!$F$12:$AB$1887,20,FALSE),"-")</f>
        <v>0</v>
      </c>
      <c r="AJ610" s="127">
        <f>IF(E610=1,VLOOKUP(Työfile_2024!D610,'2015'!$F$12:$AB$1887,21,FALSE),"-")</f>
        <v>0</v>
      </c>
      <c r="AK610" s="127">
        <f>IF(E610=1,VLOOKUP(Työfile_2024!D610,'2015'!$F$12:$AB$1887,22,FALSE),"-")</f>
        <v>0</v>
      </c>
      <c r="AL610" s="127">
        <f>IF(E610=1,VLOOKUP(Työfile_2024!D610,'2015'!$F$12:$AB$1887,23,FALSE),"-")</f>
        <v>0</v>
      </c>
      <c r="AM610" s="56">
        <f>VLOOKUP(Työfile_2024!D610,Tmatkat_20km_tarkasteltava_verk!$C$2:$D$1804,2,FALSE)</f>
        <v>280</v>
      </c>
      <c r="AN610" s="148">
        <f t="shared" si="138"/>
        <v>0.5581818947290994</v>
      </c>
      <c r="AO610" s="178">
        <f>IF(E610=1,VLOOKUP(Työfile_2024!D610,'2015'!$F$12:$AC$1887,24,FALSE),"-")</f>
        <v>112</v>
      </c>
      <c r="AP610" s="52" t="str">
        <f>VLOOKUP(D610,Tarkasteltava_verkko_2024_harva!$E$2:$I$1804,5,FALSE)</f>
        <v>tiivis</v>
      </c>
      <c r="AQ610" s="52">
        <f>VLOOKUP(D610,Tarkasteltava_verkko_2024_harva!$E$2:$I$1804,4,FALSE)</f>
        <v>0</v>
      </c>
      <c r="AR610" s="148">
        <v>0</v>
      </c>
      <c r="AS610" s="170" t="str">
        <f>IFERROR(VLOOKUP(C610,'2015'!$C$12:$AG$1887,30,FALSE),"-")</f>
        <v/>
      </c>
      <c r="AT610" s="148">
        <v>9.6856414613423952E-2</v>
      </c>
      <c r="AU610" s="170">
        <f>IFERROR(VLOOKUP(C610,'2015'!$C$12:$AG$1887,31,FALSE),"-")</f>
        <v>0</v>
      </c>
      <c r="AV610" s="106"/>
      <c r="AW610" s="63">
        <f>IFERROR(VLOOKUP(C610,Merkittävyysluokitus!$A$2:$J$1705,10,FALSE),"-")</f>
        <v>3</v>
      </c>
      <c r="AX610" s="175">
        <f>IFERROR(VLOOKUP(C610,Merkittävyysluokitus!$A$2:$J$1705,6,FALSE),"-")</f>
        <v>7.4745071539507588</v>
      </c>
      <c r="AY610" s="175">
        <f>IFERROR(VLOOKUP(C610,Merkittävyysluokitus!$A$2:$J$1705,7,FALSE),"-")</f>
        <v>2.8048857871100861</v>
      </c>
      <c r="AZ610" s="175">
        <f>IFERROR(VLOOKUP(C610,Merkittävyysluokitus!$A$2:$J$1705,8,FALSE),"-")</f>
        <v>3.5029547001740067</v>
      </c>
      <c r="BA610" s="175">
        <f>IFERROR(VLOOKUP(C610,Merkittävyysluokitus!$A$2:$J$1705,9,FALSE),"-")</f>
        <v>1.1666666666666665</v>
      </c>
      <c r="BB610" s="203"/>
      <c r="BC610" s="203" t="str">
        <f t="shared" si="139"/>
        <v/>
      </c>
      <c r="BD610" s="39" t="str">
        <f t="shared" si="128"/>
        <v>musta</v>
      </c>
      <c r="BE610" s="68" t="str">
        <f t="shared" si="134"/>
        <v>musta</v>
      </c>
      <c r="BF610" s="68" t="str">
        <f t="shared" si="135"/>
        <v>musta</v>
      </c>
      <c r="BG610" s="68" t="str">
        <f t="shared" si="136"/>
        <v>musta</v>
      </c>
      <c r="BH610" s="208" t="str">
        <f t="shared" si="137"/>
        <v>musta</v>
      </c>
      <c r="BI610" s="39"/>
      <c r="BJ610" s="39" t="str">
        <f>IF(F610="ei löydy","uusi tie",IF(E610=0,"tieosoite muuttunut",IF(E610=1,VLOOKUP(D610,'2015'!$F$12:$AL$1887,31,FALSE),"-")))</f>
        <v>punainen</v>
      </c>
      <c r="BK610" s="67" t="str">
        <f>IF(E610=1,VLOOKUP(D610,'2015'!$F$12:$AL$1887,32,FALSE),"-")</f>
        <v>musta</v>
      </c>
      <c r="BL610" s="39" t="str">
        <f>IF(F610="ei löydy","uusi tie",IF(E610=0,"tieosoite muuttunut",IF(E610=1,VLOOKUP(D610,'2015'!$F$12:$AL$1887,33,FALSE),"-")))</f>
        <v>musta</v>
      </c>
      <c r="BM610" s="39"/>
      <c r="BN610" s="217" t="str">
        <f>VLOOKUP(D610,'2015'!$F$12:$AL$1887,33,FALSE)</f>
        <v>musta</v>
      </c>
      <c r="BO610" s="39"/>
      <c r="BP610" s="115" t="s">
        <v>9</v>
      </c>
      <c r="BQ610" s="30"/>
      <c r="BS610" s="5"/>
      <c r="BU610" s="37"/>
      <c r="BV610" s="30" t="s">
        <v>9</v>
      </c>
      <c r="BX610" t="str">
        <f>IF(E610=1,VLOOKUP(D610,'2015'!$F$12:$AX$1887,43,FALSE),"-")</f>
        <v>punainen</v>
      </c>
      <c r="BY610" t="str">
        <f>IF(E610=1,VLOOKUP(D610,'2015'!$F$12:$AX$1887,44,FALSE),"-")</f>
        <v>musta</v>
      </c>
      <c r="BZ610" t="str">
        <f>IF(E610=1,VLOOKUP(D610,'2015'!$F$12:$AX$1887,45,FALSE),"-")</f>
        <v>musta</v>
      </c>
      <c r="CA610" s="31">
        <f t="shared" si="142"/>
        <v>11</v>
      </c>
      <c r="CB610" s="31">
        <f t="shared" si="143"/>
        <v>10</v>
      </c>
      <c r="CC610" s="31">
        <f t="shared" si="144"/>
        <v>0</v>
      </c>
      <c r="CD610" s="31">
        <f t="shared" si="145"/>
        <v>1</v>
      </c>
      <c r="CE610" s="31">
        <f t="shared" si="146"/>
        <v>0</v>
      </c>
      <c r="CO610" s="32" t="s">
        <v>34</v>
      </c>
      <c r="CP610" s="2" t="s">
        <v>35</v>
      </c>
    </row>
    <row r="611" spans="1:94" ht="15.75" thickBot="1" x14ac:dyDescent="0.3">
      <c r="A611" s="50"/>
      <c r="B611" s="50"/>
      <c r="C611" s="50" t="str">
        <f t="shared" si="140"/>
        <v>1241_1_3711</v>
      </c>
      <c r="D611" s="51" t="str">
        <f t="shared" si="141"/>
        <v>1241_1</v>
      </c>
      <c r="E611" s="224">
        <f>IFERROR(VLOOKUP(C611,'2015'!$C$12:$D$1887,2,FALSE),0)</f>
        <v>1</v>
      </c>
      <c r="F611" s="51">
        <f>IFERROR(K611-IFERROR(VLOOKUP(D611,'2015'!$F$12:$I$1887,4,FALSE),"ei löydy"),"ei löydy")</f>
        <v>0</v>
      </c>
      <c r="G611" s="224">
        <f>IFERROR(VLOOKUP(Työfile_2024!C611,Liikennemalli!$D$6:$G$1921,4,FALSE),0)</f>
        <v>1</v>
      </c>
      <c r="H611" s="225">
        <f>K611-IFERROR(VLOOKUP(Työfile_2024!D611,Liikennemalli!$C$6:$H$1921,6,FALSE),"ei löydy")</f>
        <v>0</v>
      </c>
      <c r="I611" s="80">
        <v>1241</v>
      </c>
      <c r="J611" s="52">
        <v>1</v>
      </c>
      <c r="K611" s="52">
        <v>3711</v>
      </c>
      <c r="L611" s="53"/>
      <c r="M611" s="54"/>
      <c r="N611" s="54"/>
      <c r="O611" s="54"/>
      <c r="P611" s="54"/>
      <c r="Q611" s="55"/>
      <c r="R611" s="55"/>
      <c r="S611" s="55"/>
      <c r="T611" s="55"/>
      <c r="U611" s="52"/>
      <c r="V611" s="56">
        <v>899.84236054971711</v>
      </c>
      <c r="W611" s="56">
        <v>50.649151172190784</v>
      </c>
      <c r="X611" s="56">
        <v>958</v>
      </c>
      <c r="Y611" s="56">
        <f>VLOOKUP(D611,Liikennemalli24!$D$2:$F$1804,2,FALSE)</f>
        <v>578</v>
      </c>
      <c r="Z611" s="57">
        <f>VLOOKUP(D611,Liikennemalli24!$D$2:$F$1804,3,FALSE)</f>
        <v>0.28599999999999998</v>
      </c>
      <c r="AA611" s="178">
        <f>IF(G611=1,VLOOKUP(C611,Liikennemalli!$D$6:$H$1921,2,FALSE),"-")</f>
        <v>331.52923851492</v>
      </c>
      <c r="AB611" s="197">
        <f>IF(G611=1,VLOOKUP(C611,Liikennemalli!$D$6:$H$1921,3,FALSE),"-")</f>
        <v>0.42540316848830201</v>
      </c>
      <c r="AC611" s="134">
        <f>IF(E611=1,VLOOKUP(Työfile_2024!D611,'2015'!$F$12:$X$1887,18,FALSE),"-")</f>
        <v>343</v>
      </c>
      <c r="AD611" s="127">
        <f>IF(E611=1,VLOOKUP(Työfile_2024!D611,'2015'!$F$12:$X$1887,19,FALSE),"-")</f>
        <v>0.47</v>
      </c>
      <c r="AI611" s="127">
        <f>IF(E611=1,VLOOKUP(Työfile_2024!D611,'2015'!$F$12:$AB$1887,20,FALSE),"-")</f>
        <v>0</v>
      </c>
      <c r="AJ611" s="127">
        <f>IF(E611=1,VLOOKUP(Työfile_2024!D611,'2015'!$F$12:$AB$1887,21,FALSE),"-")</f>
        <v>0</v>
      </c>
      <c r="AK611" s="127">
        <f>IF(E611=1,VLOOKUP(Työfile_2024!D611,'2015'!$F$12:$AB$1887,22,FALSE),"-")</f>
        <v>0</v>
      </c>
      <c r="AL611" s="127">
        <f>IF(E611=1,VLOOKUP(Työfile_2024!D611,'2015'!$F$12:$AB$1887,23,FALSE),"-")</f>
        <v>0</v>
      </c>
      <c r="AM611" s="56">
        <f>VLOOKUP(Työfile_2024!D611,Tmatkat_20km_tarkasteltava_verk!$C$2:$D$1804,2,FALSE)</f>
        <v>176</v>
      </c>
      <c r="AN611" s="148">
        <f t="shared" si="138"/>
        <v>0.19558981407863588</v>
      </c>
      <c r="AO611" s="178">
        <f>IF(E611=1,VLOOKUP(Työfile_2024!D611,'2015'!$F$12:$AC$1887,24,FALSE),"-")</f>
        <v>14</v>
      </c>
      <c r="AP611" s="52">
        <f>VLOOKUP(D611,Tarkasteltava_verkko_2024_harva!$E$2:$I$1804,5,FALSE)</f>
        <v>0</v>
      </c>
      <c r="AQ611" s="52">
        <f>VLOOKUP(D611,Tarkasteltava_verkko_2024_harva!$E$2:$I$1804,4,FALSE)</f>
        <v>0</v>
      </c>
      <c r="AR611" s="148">
        <v>0.40420371867421179</v>
      </c>
      <c r="AS611" s="170" t="str">
        <f>IFERROR(VLOOKUP(C611,'2015'!$C$12:$AG$1887,30,FALSE),"-")</f>
        <v/>
      </c>
      <c r="AT611" s="148">
        <v>0.39423336028024791</v>
      </c>
      <c r="AU611" s="170">
        <f>IFERROR(VLOOKUP(C611,'2015'!$C$12:$AG$1887,31,FALSE),"-")</f>
        <v>0</v>
      </c>
      <c r="AV611" s="106"/>
      <c r="AW611" s="63">
        <f>IFERROR(VLOOKUP(C611,Merkittävyysluokitus!$A$2:$J$1705,10,FALSE),"-")</f>
        <v>3</v>
      </c>
      <c r="AX611" s="175">
        <f>IFERROR(VLOOKUP(C611,Merkittävyysluokitus!$A$2:$J$1705,6,FALSE),"-")</f>
        <v>10.02439009534778</v>
      </c>
      <c r="AY611" s="175">
        <f>IFERROR(VLOOKUP(C611,Merkittävyysluokitus!$A$2:$J$1705,7,FALSE),"-")</f>
        <v>3.8361937483158179</v>
      </c>
      <c r="AZ611" s="175">
        <f>IFERROR(VLOOKUP(C611,Merkittävyysluokitus!$A$2:$J$1705,8,FALSE),"-")</f>
        <v>4.0215296803652958</v>
      </c>
      <c r="BA611" s="175">
        <f>IFERROR(VLOOKUP(C611,Merkittävyysluokitus!$A$2:$J$1705,9,FALSE),"-")</f>
        <v>2.1666666666666665</v>
      </c>
      <c r="BB611" s="203"/>
      <c r="BC611" s="203" t="str">
        <f t="shared" si="139"/>
        <v/>
      </c>
      <c r="BD611" s="39" t="str">
        <f t="shared" si="128"/>
        <v>musta</v>
      </c>
      <c r="BE611" s="68" t="str">
        <f t="shared" si="134"/>
        <v>musta</v>
      </c>
      <c r="BF611" s="68" t="str">
        <f t="shared" si="135"/>
        <v>musta</v>
      </c>
      <c r="BG611" s="68" t="str">
        <f t="shared" si="136"/>
        <v>musta</v>
      </c>
      <c r="BH611" s="208" t="str">
        <f t="shared" si="137"/>
        <v>musta</v>
      </c>
      <c r="BI611" s="39"/>
      <c r="BJ611" s="39" t="str">
        <f>IF(F611="ei löydy","uusi tie",IF(E611=0,"tieosoite muuttunut",IF(E611=1,VLOOKUP(D611,'2015'!$F$12:$AL$1887,31,FALSE),"-")))</f>
        <v>punainen</v>
      </c>
      <c r="BK611" s="67" t="str">
        <f>IF(E611=1,VLOOKUP(D611,'2015'!$F$12:$AL$1887,32,FALSE),"-")</f>
        <v>musta</v>
      </c>
      <c r="BL611" s="39" t="str">
        <f>IF(F611="ei löydy","uusi tie",IF(E611=0,"tieosoite muuttunut",IF(E611=1,VLOOKUP(D611,'2015'!$F$12:$AL$1887,33,FALSE),"-")))</f>
        <v>musta</v>
      </c>
      <c r="BM611" s="39"/>
      <c r="BN611" s="217" t="str">
        <f>VLOOKUP(D611,'2015'!$F$12:$AL$1887,33,FALSE)</f>
        <v>musta</v>
      </c>
      <c r="BO611" s="39"/>
      <c r="BP611" s="115" t="s">
        <v>51</v>
      </c>
      <c r="BQ611" s="30"/>
      <c r="BS611" s="5"/>
      <c r="BU611" s="37"/>
      <c r="BV611" s="30" t="s">
        <v>10</v>
      </c>
      <c r="BX611" t="str">
        <f>IF(E611=1,VLOOKUP(D611,'2015'!$F$12:$AX$1887,43,FALSE),"-")</f>
        <v>musta</v>
      </c>
      <c r="BY611" t="str">
        <f>IF(E611=1,VLOOKUP(D611,'2015'!$F$12:$AX$1887,44,FALSE),"-")</f>
        <v>musta</v>
      </c>
      <c r="BZ611" t="str">
        <f>IF(E611=1,VLOOKUP(D611,'2015'!$F$12:$AX$1887,45,FALSE),"-")</f>
        <v>musta</v>
      </c>
      <c r="CA611" s="31">
        <f t="shared" si="142"/>
        <v>2</v>
      </c>
      <c r="CB611" s="31">
        <f t="shared" si="143"/>
        <v>1</v>
      </c>
      <c r="CC611" s="31">
        <f t="shared" si="144"/>
        <v>0</v>
      </c>
      <c r="CD611" s="31">
        <f t="shared" si="145"/>
        <v>1</v>
      </c>
      <c r="CE611" s="31">
        <f t="shared" si="146"/>
        <v>0</v>
      </c>
      <c r="CO611" s="32" t="s">
        <v>34</v>
      </c>
      <c r="CP611" s="2" t="s">
        <v>35</v>
      </c>
    </row>
    <row r="612" spans="1:94" ht="15.75" thickBot="1" x14ac:dyDescent="0.3">
      <c r="A612" s="50"/>
      <c r="B612" s="50"/>
      <c r="C612" s="50" t="str">
        <f t="shared" si="140"/>
        <v>1253_1_5692</v>
      </c>
      <c r="D612" s="51" t="str">
        <f t="shared" si="141"/>
        <v>1253_1</v>
      </c>
      <c r="E612" s="224">
        <f>IFERROR(VLOOKUP(C612,'2015'!$C$12:$D$1887,2,FALSE),0)</f>
        <v>1</v>
      </c>
      <c r="F612" s="51">
        <f>IFERROR(K612-IFERROR(VLOOKUP(D612,'2015'!$F$12:$I$1887,4,FALSE),"ei löydy"),"ei löydy")</f>
        <v>0</v>
      </c>
      <c r="G612" s="224">
        <f>IFERROR(VLOOKUP(Työfile_2024!C612,Liikennemalli!$D$6:$G$1921,4,FALSE),0)</f>
        <v>1</v>
      </c>
      <c r="H612" s="225">
        <f>K612-IFERROR(VLOOKUP(Työfile_2024!D612,Liikennemalli!$C$6:$H$1921,6,FALSE),"ei löydy")</f>
        <v>0</v>
      </c>
      <c r="I612" s="80">
        <v>1253</v>
      </c>
      <c r="J612" s="52">
        <v>1</v>
      </c>
      <c r="K612" s="52">
        <v>5692</v>
      </c>
      <c r="L612" s="53"/>
      <c r="M612" s="54"/>
      <c r="N612" s="54"/>
      <c r="O612" s="54"/>
      <c r="P612" s="54"/>
      <c r="Q612" s="55"/>
      <c r="R612" s="55"/>
      <c r="S612" s="55"/>
      <c r="T612" s="55"/>
      <c r="U612" s="52"/>
      <c r="V612" s="56">
        <v>695</v>
      </c>
      <c r="W612" s="56">
        <v>36</v>
      </c>
      <c r="X612" s="56">
        <v>744</v>
      </c>
      <c r="Y612" s="56">
        <f>VLOOKUP(D612,Liikennemalli24!$D$2:$F$1804,2,FALSE)</f>
        <v>4</v>
      </c>
      <c r="Z612" s="57">
        <f>VLOOKUP(D612,Liikennemalli24!$D$2:$F$1804,3,FALSE)</f>
        <v>7.5999999999999998E-2</v>
      </c>
      <c r="AA612" s="178">
        <f>IF(G612=1,VLOOKUP(C612,Liikennemalli!$D$6:$H$1921,2,FALSE),"-")</f>
        <v>0</v>
      </c>
      <c r="AB612" s="197">
        <f>IF(G612=1,VLOOKUP(C612,Liikennemalli!$D$6:$H$1921,3,FALSE),"-")</f>
        <v>0</v>
      </c>
      <c r="AC612" s="134">
        <f>IF(E612=1,VLOOKUP(Työfile_2024!D612,'2015'!$F$12:$X$1887,18,FALSE),"-")</f>
        <v>260</v>
      </c>
      <c r="AD612" s="127">
        <f>IF(E612=1,VLOOKUP(Työfile_2024!D612,'2015'!$F$12:$X$1887,19,FALSE),"-")</f>
        <v>0.53</v>
      </c>
      <c r="AI612" s="127">
        <f>IF(E612=1,VLOOKUP(Työfile_2024!D612,'2015'!$F$12:$AB$1887,20,FALSE),"-")</f>
        <v>0</v>
      </c>
      <c r="AJ612" s="127">
        <f>IF(E612=1,VLOOKUP(Työfile_2024!D612,'2015'!$F$12:$AB$1887,21,FALSE),"-")</f>
        <v>0</v>
      </c>
      <c r="AK612" s="127">
        <f>IF(E612=1,VLOOKUP(Työfile_2024!D612,'2015'!$F$12:$AB$1887,22,FALSE),"-")</f>
        <v>0</v>
      </c>
      <c r="AL612" s="127">
        <f>IF(E612=1,VLOOKUP(Työfile_2024!D612,'2015'!$F$12:$AB$1887,23,FALSE),"-")</f>
        <v>0</v>
      </c>
      <c r="AM612" s="56">
        <f>VLOOKUP(Työfile_2024!D612,Tmatkat_20km_tarkasteltava_verk!$C$2:$D$1804,2,FALSE)</f>
        <v>245</v>
      </c>
      <c r="AN612" s="148">
        <f t="shared" si="138"/>
        <v>0.35251798561151076</v>
      </c>
      <c r="AO612" s="178">
        <f>IF(E612=1,VLOOKUP(Työfile_2024!D612,'2015'!$F$12:$AC$1887,24,FALSE),"-")</f>
        <v>34</v>
      </c>
      <c r="AP612" s="52">
        <f>VLOOKUP(D612,Tarkasteltava_verkko_2024_harva!$E$2:$I$1804,5,FALSE)</f>
        <v>0</v>
      </c>
      <c r="AQ612" s="52">
        <f>VLOOKUP(D612,Tarkasteltava_verkko_2024_harva!$E$2:$I$1804,4,FALSE)</f>
        <v>0</v>
      </c>
      <c r="AR612" s="148">
        <v>8.0815179198875611E-2</v>
      </c>
      <c r="AS612" s="170" t="str">
        <f>IFERROR(VLOOKUP(C612,'2015'!$C$12:$AG$1887,30,FALSE),"-")</f>
        <v/>
      </c>
      <c r="AT612" s="148">
        <v>0.18780744905130006</v>
      </c>
      <c r="AU612" s="170">
        <f>IFERROR(VLOOKUP(C612,'2015'!$C$12:$AG$1887,31,FALSE),"-")</f>
        <v>0</v>
      </c>
      <c r="AV612" s="106"/>
      <c r="AW612" s="63">
        <f>IFERROR(VLOOKUP(C612,Merkittävyysluokitus!$A$2:$J$1705,10,FALSE),"-")</f>
        <v>3</v>
      </c>
      <c r="AX612" s="175">
        <f>IFERROR(VLOOKUP(C612,Merkittävyysluokitus!$A$2:$J$1705,6,FALSE),"-")</f>
        <v>8.2330745814307456</v>
      </c>
      <c r="AY612" s="175">
        <f>IFERROR(VLOOKUP(C612,Merkittävyysluokitus!$A$2:$J$1705,7,FALSE),"-")</f>
        <v>3.1849999999999996</v>
      </c>
      <c r="AZ612" s="175">
        <f>IFERROR(VLOOKUP(C612,Merkittävyysluokitus!$A$2:$J$1705,8,FALSE),"-")</f>
        <v>3.881407914764079</v>
      </c>
      <c r="BA612" s="175">
        <f>IFERROR(VLOOKUP(C612,Merkittävyysluokitus!$A$2:$J$1705,9,FALSE),"-")</f>
        <v>1.1666666666666665</v>
      </c>
      <c r="BB612" s="203"/>
      <c r="BC612" s="203" t="str">
        <f t="shared" si="139"/>
        <v/>
      </c>
      <c r="BD612" s="39" t="str">
        <f t="shared" si="128"/>
        <v>musta</v>
      </c>
      <c r="BE612" s="68" t="str">
        <f t="shared" si="134"/>
        <v>musta</v>
      </c>
      <c r="BF612" s="68" t="str">
        <f t="shared" si="135"/>
        <v>musta</v>
      </c>
      <c r="BG612" s="68" t="str">
        <f t="shared" si="136"/>
        <v>musta</v>
      </c>
      <c r="BH612" s="208" t="str">
        <f t="shared" si="137"/>
        <v>musta</v>
      </c>
      <c r="BI612" s="39"/>
      <c r="BJ612" s="39" t="str">
        <f>IF(F612="ei löydy","uusi tie",IF(E612=0,"tieosoite muuttunut",IF(E612=1,VLOOKUP(D612,'2015'!$F$12:$AL$1887,31,FALSE),"-")))</f>
        <v>musta</v>
      </c>
      <c r="BK612" s="67" t="str">
        <f>IF(E612=1,VLOOKUP(D612,'2015'!$F$12:$AL$1887,32,FALSE),"-")</f>
        <v>musta</v>
      </c>
      <c r="BL612" s="39" t="str">
        <f>IF(F612="ei löydy","uusi tie",IF(E612=0,"tieosoite muuttunut",IF(E612=1,VLOOKUP(D612,'2015'!$F$12:$AL$1887,33,FALSE),"-")))</f>
        <v>musta</v>
      </c>
      <c r="BM612" s="39"/>
      <c r="BN612" s="217" t="str">
        <f>VLOOKUP(D612,'2015'!$F$12:$AL$1887,33,FALSE)</f>
        <v>musta</v>
      </c>
      <c r="BO612" s="39"/>
      <c r="BP612" s="115" t="s">
        <v>10</v>
      </c>
      <c r="BQ612" s="30"/>
      <c r="BS612" s="5"/>
      <c r="BU612" s="37"/>
      <c r="BV612" s="30" t="s">
        <v>10</v>
      </c>
      <c r="BX612" t="str">
        <f>IF(E612=1,VLOOKUP(D612,'2015'!$F$12:$AX$1887,43,FALSE),"-")</f>
        <v>musta</v>
      </c>
      <c r="BY612" t="str">
        <f>IF(E612=1,VLOOKUP(D612,'2015'!$F$12:$AX$1887,44,FALSE),"-")</f>
        <v>musta</v>
      </c>
      <c r="BZ612" t="str">
        <f>IF(E612=1,VLOOKUP(D612,'2015'!$F$12:$AX$1887,45,FALSE),"-")</f>
        <v>musta</v>
      </c>
      <c r="CA612" s="31">
        <f t="shared" si="142"/>
        <v>2</v>
      </c>
      <c r="CB612" s="31">
        <f t="shared" si="143"/>
        <v>1</v>
      </c>
      <c r="CC612" s="31">
        <f t="shared" si="144"/>
        <v>0</v>
      </c>
      <c r="CD612" s="31">
        <f t="shared" si="145"/>
        <v>1</v>
      </c>
      <c r="CE612" s="31">
        <f t="shared" si="146"/>
        <v>0</v>
      </c>
      <c r="CO612" s="2" t="s">
        <v>35</v>
      </c>
      <c r="CP612" s="2" t="s">
        <v>35</v>
      </c>
    </row>
    <row r="613" spans="1:94" ht="15.75" thickBot="1" x14ac:dyDescent="0.3">
      <c r="A613" s="50"/>
      <c r="B613" s="50"/>
      <c r="C613" s="50" t="str">
        <f t="shared" si="140"/>
        <v>1270_1_4900</v>
      </c>
      <c r="D613" s="51" t="str">
        <f t="shared" si="141"/>
        <v>1270_1</v>
      </c>
      <c r="E613" s="224">
        <f>IFERROR(VLOOKUP(C613,'2015'!$C$12:$D$1887,2,FALSE),0)</f>
        <v>1</v>
      </c>
      <c r="F613" s="51">
        <f>IFERROR(K613-IFERROR(VLOOKUP(D613,'2015'!$F$12:$I$1887,4,FALSE),"ei löydy"),"ei löydy")</f>
        <v>0</v>
      </c>
      <c r="G613" s="224">
        <f>IFERROR(VLOOKUP(Työfile_2024!C613,Liikennemalli!$D$6:$G$1921,4,FALSE),0)</f>
        <v>1</v>
      </c>
      <c r="H613" s="225">
        <f>K613-IFERROR(VLOOKUP(Työfile_2024!D613,Liikennemalli!$C$6:$H$1921,6,FALSE),"ei löydy")</f>
        <v>0</v>
      </c>
      <c r="I613" s="80">
        <v>1270</v>
      </c>
      <c r="J613" s="52">
        <v>1</v>
      </c>
      <c r="K613" s="52">
        <v>4900</v>
      </c>
      <c r="L613" s="53"/>
      <c r="M613" s="54"/>
      <c r="N613" s="54"/>
      <c r="O613" s="54"/>
      <c r="P613" s="54"/>
      <c r="Q613" s="55"/>
      <c r="R613" s="55"/>
      <c r="S613" s="55"/>
      <c r="T613" s="55"/>
      <c r="U613" s="52"/>
      <c r="V613" s="56">
        <v>792</v>
      </c>
      <c r="W613" s="56">
        <v>23</v>
      </c>
      <c r="X613" s="56">
        <v>862</v>
      </c>
      <c r="Y613" s="56">
        <f>VLOOKUP(D613,Liikennemalli24!$D$2:$F$1804,2,FALSE)</f>
        <v>405</v>
      </c>
      <c r="Z613" s="57">
        <f>VLOOKUP(D613,Liikennemalli24!$D$2:$F$1804,3,FALSE)</f>
        <v>0.44</v>
      </c>
      <c r="AA613" s="178">
        <f>IF(G613=1,VLOOKUP(C613,Liikennemalli!$D$6:$H$1921,2,FALSE),"-")</f>
        <v>442.12685842956301</v>
      </c>
      <c r="AB613" s="197">
        <f>IF(G613=1,VLOOKUP(C613,Liikennemalli!$D$6:$H$1921,3,FALSE),"-")</f>
        <v>0.71237734749609505</v>
      </c>
      <c r="AC613" s="134">
        <f>IF(E613=1,VLOOKUP(Työfile_2024!D613,'2015'!$F$12:$X$1887,18,FALSE),"-")</f>
        <v>1080</v>
      </c>
      <c r="AD613" s="127">
        <f>IF(E613=1,VLOOKUP(Työfile_2024!D613,'2015'!$F$12:$X$1887,19,FALSE),"-")</f>
        <v>0.9</v>
      </c>
      <c r="AI613" s="127">
        <f>IF(E613=1,VLOOKUP(Työfile_2024!D613,'2015'!$F$12:$AB$1887,20,FALSE),"-")</f>
        <v>0</v>
      </c>
      <c r="AJ613" s="127">
        <f>IF(E613=1,VLOOKUP(Työfile_2024!D613,'2015'!$F$12:$AB$1887,21,FALSE),"-")</f>
        <v>0</v>
      </c>
      <c r="AK613" s="127">
        <f>IF(E613=1,VLOOKUP(Työfile_2024!D613,'2015'!$F$12:$AB$1887,22,FALSE),"-")</f>
        <v>0</v>
      </c>
      <c r="AL613" s="127">
        <f>IF(E613=1,VLOOKUP(Työfile_2024!D613,'2015'!$F$12:$AB$1887,23,FALSE),"-")</f>
        <v>0</v>
      </c>
      <c r="AM613" s="56">
        <f>VLOOKUP(Työfile_2024!D613,Tmatkat_20km_tarkasteltava_verk!$C$2:$D$1804,2,FALSE)</f>
        <v>263</v>
      </c>
      <c r="AN613" s="148">
        <f t="shared" si="138"/>
        <v>0.33207070707070707</v>
      </c>
      <c r="AO613" s="178">
        <f>IF(E613=1,VLOOKUP(Työfile_2024!D613,'2015'!$F$12:$AC$1887,24,FALSE),"-")</f>
        <v>15</v>
      </c>
      <c r="AP613" s="52">
        <f>VLOOKUP(D613,Tarkasteltava_verkko_2024_harva!$E$2:$I$1804,5,FALSE)</f>
        <v>0</v>
      </c>
      <c r="AQ613" s="52">
        <f>VLOOKUP(D613,Tarkasteltava_verkko_2024_harva!$E$2:$I$1804,4,FALSE)</f>
        <v>0</v>
      </c>
      <c r="AR613" s="148">
        <v>0.48877551020408161</v>
      </c>
      <c r="AS613" s="170" t="str">
        <f>IFERROR(VLOOKUP(C613,'2015'!$C$12:$AG$1887,30,FALSE),"-")</f>
        <v/>
      </c>
      <c r="AT613" s="148">
        <v>0.29081632653061223</v>
      </c>
      <c r="AU613" s="170">
        <f>IFERROR(VLOOKUP(C613,'2015'!$C$12:$AG$1887,31,FALSE),"-")</f>
        <v>0</v>
      </c>
      <c r="AV613" s="106"/>
      <c r="AW613" s="63">
        <f>IFERROR(VLOOKUP(C613,Merkittävyysluokitus!$A$2:$J$1705,10,FALSE),"-")</f>
        <v>3</v>
      </c>
      <c r="AX613" s="175">
        <f>IFERROR(VLOOKUP(C613,Merkittävyysluokitus!$A$2:$J$1705,6,FALSE),"-")</f>
        <v>6.51531506849315</v>
      </c>
      <c r="AY613" s="175">
        <f>IFERROR(VLOOKUP(C613,Merkittävyysluokitus!$A$2:$J$1705,7,FALSE),"-")</f>
        <v>3.5259999999999998</v>
      </c>
      <c r="AZ613" s="175">
        <f>IFERROR(VLOOKUP(C613,Merkittävyysluokitus!$A$2:$J$1705,8,FALSE),"-")</f>
        <v>1.9893150684931504</v>
      </c>
      <c r="BA613" s="175">
        <f>IFERROR(VLOOKUP(C613,Merkittävyysluokitus!$A$2:$J$1705,9,FALSE),"-")</f>
        <v>1</v>
      </c>
      <c r="BB613" s="203"/>
      <c r="BC613" s="203" t="str">
        <f t="shared" si="139"/>
        <v/>
      </c>
      <c r="BD613" s="39" t="str">
        <f t="shared" si="128"/>
        <v>musta</v>
      </c>
      <c r="BE613" s="68" t="str">
        <f t="shared" si="134"/>
        <v>musta</v>
      </c>
      <c r="BF613" s="68" t="str">
        <f t="shared" si="135"/>
        <v>musta</v>
      </c>
      <c r="BG613" s="68" t="str">
        <f t="shared" si="136"/>
        <v>musta</v>
      </c>
      <c r="BH613" s="208" t="str">
        <f t="shared" si="137"/>
        <v>musta</v>
      </c>
      <c r="BI613" s="39"/>
      <c r="BJ613" s="39" t="str">
        <f>IF(F613="ei löydy","uusi tie",IF(E613=0,"tieosoite muuttunut",IF(E613=1,VLOOKUP(D613,'2015'!$F$12:$AL$1887,31,FALSE),"-")))</f>
        <v>musta</v>
      </c>
      <c r="BK613" s="67" t="str">
        <f>IF(E613=1,VLOOKUP(D613,'2015'!$F$12:$AL$1887,32,FALSE),"-")</f>
        <v>musta</v>
      </c>
      <c r="BL613" s="39" t="str">
        <f>IF(F613="ei löydy","uusi tie",IF(E613=0,"tieosoite muuttunut",IF(E613=1,VLOOKUP(D613,'2015'!$F$12:$AL$1887,33,FALSE),"-")))</f>
        <v>musta</v>
      </c>
      <c r="BM613" s="39"/>
      <c r="BN613" s="217" t="str">
        <f>VLOOKUP(D613,'2015'!$F$12:$AL$1887,33,FALSE)</f>
        <v>musta</v>
      </c>
      <c r="BO613" s="39"/>
      <c r="BP613" s="115" t="s">
        <v>10</v>
      </c>
      <c r="BQ613" s="30"/>
      <c r="BS613" s="5"/>
      <c r="BU613" s="37"/>
      <c r="BV613" s="30" t="s">
        <v>10</v>
      </c>
      <c r="BX613" t="str">
        <f>IF(E613=1,VLOOKUP(D613,'2015'!$F$12:$AX$1887,43,FALSE),"-")</f>
        <v>punainen</v>
      </c>
      <c r="BY613" t="str">
        <f>IF(E613=1,VLOOKUP(D613,'2015'!$F$12:$AX$1887,44,FALSE),"-")</f>
        <v>musta</v>
      </c>
      <c r="BZ613" t="str">
        <f>IF(E613=1,VLOOKUP(D613,'2015'!$F$12:$AX$1887,45,FALSE),"-")</f>
        <v>musta</v>
      </c>
      <c r="CA613" s="31">
        <f t="shared" si="142"/>
        <v>12</v>
      </c>
      <c r="CB613" s="31">
        <f t="shared" si="143"/>
        <v>10</v>
      </c>
      <c r="CC613" s="31">
        <f t="shared" si="144"/>
        <v>1</v>
      </c>
      <c r="CD613" s="31">
        <f t="shared" si="145"/>
        <v>1</v>
      </c>
      <c r="CE613" s="31">
        <f t="shared" si="146"/>
        <v>0</v>
      </c>
      <c r="CO613" s="2" t="s">
        <v>35</v>
      </c>
      <c r="CP613" s="2" t="s">
        <v>35</v>
      </c>
    </row>
    <row r="614" spans="1:94" ht="15.75" thickBot="1" x14ac:dyDescent="0.3">
      <c r="A614" s="50"/>
      <c r="B614" s="50"/>
      <c r="C614" s="50" t="str">
        <f t="shared" si="140"/>
        <v>1271_1_6099</v>
      </c>
      <c r="D614" s="51" t="str">
        <f t="shared" si="141"/>
        <v>1271_1</v>
      </c>
      <c r="E614" s="224">
        <f>IFERROR(VLOOKUP(C614,'2015'!$C$12:$D$1887,2,FALSE),0)</f>
        <v>1</v>
      </c>
      <c r="F614" s="51">
        <f>IFERROR(K614-IFERROR(VLOOKUP(D614,'2015'!$F$12:$I$1887,4,FALSE),"ei löydy"),"ei löydy")</f>
        <v>0</v>
      </c>
      <c r="G614" s="224">
        <f>IFERROR(VLOOKUP(Työfile_2024!C614,Liikennemalli!$D$6:$G$1921,4,FALSE),0)</f>
        <v>1</v>
      </c>
      <c r="H614" s="225">
        <f>K614-IFERROR(VLOOKUP(Työfile_2024!D614,Liikennemalli!$C$6:$H$1921,6,FALSE),"ei löydy")</f>
        <v>0</v>
      </c>
      <c r="I614" s="80">
        <v>1271</v>
      </c>
      <c r="J614" s="52">
        <v>1</v>
      </c>
      <c r="K614" s="52">
        <v>6099</v>
      </c>
      <c r="L614" s="53"/>
      <c r="M614" s="54"/>
      <c r="N614" s="54"/>
      <c r="O614" s="54"/>
      <c r="P614" s="54"/>
      <c r="Q614" s="55"/>
      <c r="R614" s="55"/>
      <c r="S614" s="55"/>
      <c r="T614" s="55"/>
      <c r="U614" s="52"/>
      <c r="V614" s="56">
        <v>323</v>
      </c>
      <c r="W614" s="56">
        <v>15</v>
      </c>
      <c r="X614" s="56">
        <v>328</v>
      </c>
      <c r="Y614" s="56">
        <f>VLOOKUP(D614,Liikennemalli24!$D$2:$F$1804,2,FALSE)</f>
        <v>688</v>
      </c>
      <c r="Z614" s="57">
        <f>VLOOKUP(D614,Liikennemalli24!$D$2:$F$1804,3,FALSE)</f>
        <v>0.79200000000000004</v>
      </c>
      <c r="AA614" s="178">
        <f>IF(G614=1,VLOOKUP(C614,Liikennemalli!$D$6:$H$1921,2,FALSE),"-")</f>
        <v>521</v>
      </c>
      <c r="AB614" s="197">
        <f>IF(G614=1,VLOOKUP(C614,Liikennemalli!$D$6:$H$1921,3,FALSE),"-")</f>
        <v>0.84304207119741104</v>
      </c>
      <c r="AC614" s="134">
        <f>IF(E614=1,VLOOKUP(Työfile_2024!D614,'2015'!$F$12:$X$1887,18,FALSE),"-")</f>
        <v>546</v>
      </c>
      <c r="AD614" s="127">
        <f>IF(E614=1,VLOOKUP(Työfile_2024!D614,'2015'!$F$12:$X$1887,19,FALSE),"-")</f>
        <v>0.85</v>
      </c>
      <c r="AI614" s="127">
        <f>IF(E614=1,VLOOKUP(Työfile_2024!D614,'2015'!$F$12:$AB$1887,20,FALSE),"-")</f>
        <v>0</v>
      </c>
      <c r="AJ614" s="127">
        <f>IF(E614=1,VLOOKUP(Työfile_2024!D614,'2015'!$F$12:$AB$1887,21,FALSE),"-")</f>
        <v>0</v>
      </c>
      <c r="AK614" s="127">
        <f>IF(E614=1,VLOOKUP(Työfile_2024!D614,'2015'!$F$12:$AB$1887,22,FALSE),"-")</f>
        <v>0</v>
      </c>
      <c r="AL614" s="127">
        <f>IF(E614=1,VLOOKUP(Työfile_2024!D614,'2015'!$F$12:$AB$1887,23,FALSE),"-")</f>
        <v>0</v>
      </c>
      <c r="AM614" s="56">
        <f>VLOOKUP(Työfile_2024!D614,Tmatkat_20km_tarkasteltava_verk!$C$2:$D$1804,2,FALSE)</f>
        <v>180</v>
      </c>
      <c r="AN614" s="148">
        <f t="shared" si="138"/>
        <v>0.55727554179566563</v>
      </c>
      <c r="AO614" s="178">
        <f>IF(E614=1,VLOOKUP(Työfile_2024!D614,'2015'!$F$12:$AC$1887,24,FALSE),"-")</f>
        <v>23</v>
      </c>
      <c r="AP614" s="52" t="str">
        <f>VLOOKUP(D614,Tarkasteltava_verkko_2024_harva!$E$2:$I$1804,5,FALSE)</f>
        <v>tiivis</v>
      </c>
      <c r="AQ614" s="52">
        <f>VLOOKUP(D614,Tarkasteltava_verkko_2024_harva!$E$2:$I$1804,4,FALSE)</f>
        <v>0</v>
      </c>
      <c r="AR614" s="148">
        <v>0</v>
      </c>
      <c r="AS614" s="170" t="str">
        <f>IFERROR(VLOOKUP(C614,'2015'!$C$12:$AG$1887,30,FALSE),"-")</f>
        <v/>
      </c>
      <c r="AT614" s="148">
        <v>0</v>
      </c>
      <c r="AU614" s="170">
        <f>IFERROR(VLOOKUP(C614,'2015'!$C$12:$AG$1887,31,FALSE),"-")</f>
        <v>0</v>
      </c>
      <c r="AV614" s="106"/>
      <c r="AW614" s="63">
        <f>IFERROR(VLOOKUP(C614,Merkittävyysluokitus!$A$2:$J$1705,10,FALSE),"-")</f>
        <v>3</v>
      </c>
      <c r="AX614" s="175">
        <f>IFERROR(VLOOKUP(C614,Merkittävyysluokitus!$A$2:$J$1705,6,FALSE),"-")</f>
        <v>3.7252480974124809</v>
      </c>
      <c r="AY614" s="175">
        <f>IFERROR(VLOOKUP(C614,Merkittävyysluokitus!$A$2:$J$1705,7,FALSE),"-")</f>
        <v>1.3789999999999998</v>
      </c>
      <c r="AZ614" s="175">
        <f>IFERROR(VLOOKUP(C614,Merkittävyysluokitus!$A$2:$J$1705,8,FALSE),"-")</f>
        <v>1.8462480974124811</v>
      </c>
      <c r="BA614" s="175">
        <f>IFERROR(VLOOKUP(C614,Merkittävyysluokitus!$A$2:$J$1705,9,FALSE),"-")</f>
        <v>0.5</v>
      </c>
      <c r="BB614" s="203"/>
      <c r="BC614" s="203" t="str">
        <f t="shared" si="139"/>
        <v/>
      </c>
      <c r="BD614" s="39" t="str">
        <f t="shared" si="128"/>
        <v>musta</v>
      </c>
      <c r="BE614" s="68" t="str">
        <f t="shared" si="134"/>
        <v>punainen</v>
      </c>
      <c r="BF614" s="68" t="str">
        <f t="shared" si="135"/>
        <v>musta</v>
      </c>
      <c r="BG614" s="68" t="str">
        <f t="shared" si="136"/>
        <v>musta</v>
      </c>
      <c r="BH614" s="208" t="str">
        <f t="shared" si="137"/>
        <v>musta</v>
      </c>
      <c r="BI614" s="39"/>
      <c r="BJ614" s="39" t="str">
        <f>IF(F614="ei löydy","uusi tie",IF(E614=0,"tieosoite muuttunut",IF(E614=1,VLOOKUP(D614,'2015'!$F$12:$AL$1887,31,FALSE),"-")))</f>
        <v>musta</v>
      </c>
      <c r="BK614" s="67" t="str">
        <f>IF(E614=1,VLOOKUP(D614,'2015'!$F$12:$AL$1887,32,FALSE),"-")</f>
        <v>musta</v>
      </c>
      <c r="BL614" s="39" t="str">
        <f>IF(F614="ei löydy","uusi tie",IF(E614=0,"tieosoite muuttunut",IF(E614=1,VLOOKUP(D614,'2015'!$F$12:$AL$1887,33,FALSE),"-")))</f>
        <v>musta</v>
      </c>
      <c r="BM614" s="39"/>
      <c r="BN614" s="217" t="str">
        <f>VLOOKUP(D614,'2015'!$F$12:$AL$1887,33,FALSE)</f>
        <v>musta</v>
      </c>
      <c r="BO614" s="39"/>
      <c r="BP614" s="115" t="s">
        <v>9</v>
      </c>
      <c r="BQ614" s="30"/>
      <c r="BS614" s="5"/>
      <c r="BU614" s="37"/>
      <c r="BV614" s="30" t="s">
        <v>9</v>
      </c>
      <c r="BX614" t="str">
        <f>IF(E614=1,VLOOKUP(D614,'2015'!$F$12:$AX$1887,43,FALSE),"-")</f>
        <v>punainen</v>
      </c>
      <c r="BY614" t="str">
        <f>IF(E614=1,VLOOKUP(D614,'2015'!$F$12:$AX$1887,44,FALSE),"-")</f>
        <v>musta</v>
      </c>
      <c r="BZ614" t="str">
        <f>IF(E614=1,VLOOKUP(D614,'2015'!$F$12:$AX$1887,45,FALSE),"-")</f>
        <v>musta</v>
      </c>
      <c r="CA614" s="31">
        <f t="shared" si="142"/>
        <v>11</v>
      </c>
      <c r="CB614" s="31">
        <f t="shared" si="143"/>
        <v>10</v>
      </c>
      <c r="CC614" s="31">
        <f t="shared" si="144"/>
        <v>0</v>
      </c>
      <c r="CD614" s="31">
        <f t="shared" si="145"/>
        <v>1</v>
      </c>
      <c r="CE614" s="31">
        <f t="shared" si="146"/>
        <v>0</v>
      </c>
      <c r="CO614" s="2" t="s">
        <v>35</v>
      </c>
      <c r="CP614" s="2" t="s">
        <v>35</v>
      </c>
    </row>
    <row r="615" spans="1:94" ht="15.75" thickBot="1" x14ac:dyDescent="0.3">
      <c r="A615" s="50"/>
      <c r="B615" s="50"/>
      <c r="C615" s="50" t="str">
        <f t="shared" si="140"/>
        <v>1271_2_2660</v>
      </c>
      <c r="D615" s="51" t="str">
        <f t="shared" si="141"/>
        <v>1271_2</v>
      </c>
      <c r="E615" s="224">
        <f>IFERROR(VLOOKUP(C615,'2015'!$C$12:$D$1887,2,FALSE),0)</f>
        <v>1</v>
      </c>
      <c r="F615" s="51">
        <f>IFERROR(K615-IFERROR(VLOOKUP(D615,'2015'!$F$12:$I$1887,4,FALSE),"ei löydy"),"ei löydy")</f>
        <v>0</v>
      </c>
      <c r="G615" s="224">
        <f>IFERROR(VLOOKUP(Työfile_2024!C615,Liikennemalli!$D$6:$G$1921,4,FALSE),0)</f>
        <v>1</v>
      </c>
      <c r="H615" s="225">
        <f>K615-IFERROR(VLOOKUP(Työfile_2024!D615,Liikennemalli!$C$6:$H$1921,6,FALSE),"ei löydy")</f>
        <v>0</v>
      </c>
      <c r="I615" s="80">
        <v>1271</v>
      </c>
      <c r="J615" s="52">
        <v>2</v>
      </c>
      <c r="K615" s="52">
        <v>2660</v>
      </c>
      <c r="L615" s="53"/>
      <c r="M615" s="54"/>
      <c r="N615" s="54"/>
      <c r="O615" s="54"/>
      <c r="P615" s="54"/>
      <c r="Q615" s="55"/>
      <c r="R615" s="55"/>
      <c r="S615" s="55"/>
      <c r="T615" s="55"/>
      <c r="U615" s="52"/>
      <c r="V615" s="56">
        <v>323</v>
      </c>
      <c r="W615" s="56">
        <v>15</v>
      </c>
      <c r="X615" s="56">
        <v>328</v>
      </c>
      <c r="Y615" s="56">
        <f>VLOOKUP(D615,Liikennemalli24!$D$2:$F$1804,2,FALSE)</f>
        <v>1460</v>
      </c>
      <c r="Z615" s="57">
        <f>VLOOKUP(D615,Liikennemalli24!$D$2:$F$1804,3,FALSE)</f>
        <v>0.76500000000000001</v>
      </c>
      <c r="AA615" s="178">
        <f>IF(G615=1,VLOOKUP(C615,Liikennemalli!$D$6:$H$1921,2,FALSE),"-")</f>
        <v>442.68984982890498</v>
      </c>
      <c r="AB615" s="197">
        <f>IF(G615=1,VLOOKUP(C615,Liikennemalli!$D$6:$H$1921,3,FALSE),"-")</f>
        <v>0.80743178285742301</v>
      </c>
      <c r="AC615" s="134">
        <f>IF(E615=1,VLOOKUP(Työfile_2024!D615,'2015'!$F$12:$X$1887,18,FALSE),"-")</f>
        <v>546</v>
      </c>
      <c r="AD615" s="127">
        <f>IF(E615=1,VLOOKUP(Työfile_2024!D615,'2015'!$F$12:$X$1887,19,FALSE),"-")</f>
        <v>0.85</v>
      </c>
      <c r="AI615" s="127">
        <f>IF(E615=1,VLOOKUP(Työfile_2024!D615,'2015'!$F$12:$AB$1887,20,FALSE),"-")</f>
        <v>0</v>
      </c>
      <c r="AJ615" s="127">
        <f>IF(E615=1,VLOOKUP(Työfile_2024!D615,'2015'!$F$12:$AB$1887,21,FALSE),"-")</f>
        <v>0</v>
      </c>
      <c r="AK615" s="127">
        <f>IF(E615=1,VLOOKUP(Työfile_2024!D615,'2015'!$F$12:$AB$1887,22,FALSE),"-")</f>
        <v>0</v>
      </c>
      <c r="AL615" s="127">
        <f>IF(E615=1,VLOOKUP(Työfile_2024!D615,'2015'!$F$12:$AB$1887,23,FALSE),"-")</f>
        <v>0</v>
      </c>
      <c r="AM615" s="56">
        <f>VLOOKUP(Työfile_2024!D615,Tmatkat_20km_tarkasteltava_verk!$C$2:$D$1804,2,FALSE)</f>
        <v>156</v>
      </c>
      <c r="AN615" s="148">
        <f t="shared" si="138"/>
        <v>0.48297213622291024</v>
      </c>
      <c r="AO615" s="178">
        <f>IF(E615=1,VLOOKUP(Työfile_2024!D615,'2015'!$F$12:$AC$1887,24,FALSE),"-")</f>
        <v>22</v>
      </c>
      <c r="AP615" s="52" t="str">
        <f>VLOOKUP(D615,Tarkasteltava_verkko_2024_harva!$E$2:$I$1804,5,FALSE)</f>
        <v>tiivis</v>
      </c>
      <c r="AQ615" s="52">
        <f>VLOOKUP(D615,Tarkasteltava_verkko_2024_harva!$E$2:$I$1804,4,FALSE)</f>
        <v>0</v>
      </c>
      <c r="AR615" s="148">
        <v>0</v>
      </c>
      <c r="AS615" s="170" t="str">
        <f>IFERROR(VLOOKUP(C615,'2015'!$C$12:$AG$1887,30,FALSE),"-")</f>
        <v/>
      </c>
      <c r="AT615" s="148">
        <v>0</v>
      </c>
      <c r="AU615" s="170">
        <f>IFERROR(VLOOKUP(C615,'2015'!$C$12:$AG$1887,31,FALSE),"-")</f>
        <v>0</v>
      </c>
      <c r="AV615" s="106"/>
      <c r="AW615" s="63">
        <f>IFERROR(VLOOKUP(C615,Merkittävyysluokitus!$A$2:$J$1705,10,FALSE),"-")</f>
        <v>3</v>
      </c>
      <c r="AX615" s="175">
        <f>IFERROR(VLOOKUP(C615,Merkittävyysluokitus!$A$2:$J$1705,6,FALSE),"-")</f>
        <v>3.3938097412480968</v>
      </c>
      <c r="AY615" s="175">
        <f>IFERROR(VLOOKUP(C615,Merkittävyysluokitus!$A$2:$J$1705,7,FALSE),"-")</f>
        <v>1.2889999999999997</v>
      </c>
      <c r="AZ615" s="175">
        <f>IFERROR(VLOOKUP(C615,Merkittävyysluokitus!$A$2:$J$1705,8,FALSE),"-")</f>
        <v>1.6048097412480973</v>
      </c>
      <c r="BA615" s="175">
        <f>IFERROR(VLOOKUP(C615,Merkittävyysluokitus!$A$2:$J$1705,9,FALSE),"-")</f>
        <v>0.5</v>
      </c>
      <c r="BB615" s="203"/>
      <c r="BC615" s="203" t="str">
        <f t="shared" si="139"/>
        <v/>
      </c>
      <c r="BD615" s="39" t="str">
        <f t="shared" si="128"/>
        <v>musta</v>
      </c>
      <c r="BE615" s="68" t="str">
        <f t="shared" si="134"/>
        <v>punainen</v>
      </c>
      <c r="BF615" s="68" t="str">
        <f t="shared" si="135"/>
        <v>musta</v>
      </c>
      <c r="BG615" s="68" t="str">
        <f t="shared" si="136"/>
        <v>musta</v>
      </c>
      <c r="BH615" s="208" t="str">
        <f t="shared" si="137"/>
        <v>musta</v>
      </c>
      <c r="BI615" s="39"/>
      <c r="BJ615" s="39" t="str">
        <f>IF(F615="ei löydy","uusi tie",IF(E615=0,"tieosoite muuttunut",IF(E615=1,VLOOKUP(D615,'2015'!$F$12:$AL$1887,31,FALSE),"-")))</f>
        <v>musta</v>
      </c>
      <c r="BK615" s="67" t="str">
        <f>IF(E615=1,VLOOKUP(D615,'2015'!$F$12:$AL$1887,32,FALSE),"-")</f>
        <v>musta</v>
      </c>
      <c r="BL615" s="39" t="str">
        <f>IF(F615="ei löydy","uusi tie",IF(E615=0,"tieosoite muuttunut",IF(E615=1,VLOOKUP(D615,'2015'!$F$12:$AL$1887,33,FALSE),"-")))</f>
        <v>musta</v>
      </c>
      <c r="BM615" s="39"/>
      <c r="BN615" s="217" t="str">
        <f>VLOOKUP(D615,'2015'!$F$12:$AL$1887,33,FALSE)</f>
        <v>musta</v>
      </c>
      <c r="BO615" s="39"/>
      <c r="BP615" s="115" t="s">
        <v>9</v>
      </c>
      <c r="BQ615" s="30"/>
      <c r="BS615" s="5"/>
      <c r="BU615" s="37"/>
      <c r="BV615" s="30" t="s">
        <v>9</v>
      </c>
      <c r="BX615" t="str">
        <f>IF(E615=1,VLOOKUP(D615,'2015'!$F$12:$AX$1887,43,FALSE),"-")</f>
        <v>punainen</v>
      </c>
      <c r="BY615" t="str">
        <f>IF(E615=1,VLOOKUP(D615,'2015'!$F$12:$AX$1887,44,FALSE),"-")</f>
        <v>musta</v>
      </c>
      <c r="BZ615" t="str">
        <f>IF(E615=1,VLOOKUP(D615,'2015'!$F$12:$AX$1887,45,FALSE),"-")</f>
        <v>musta</v>
      </c>
      <c r="CA615" s="31">
        <f t="shared" si="142"/>
        <v>11</v>
      </c>
      <c r="CB615" s="31">
        <f t="shared" si="143"/>
        <v>10</v>
      </c>
      <c r="CC615" s="31">
        <f t="shared" si="144"/>
        <v>0</v>
      </c>
      <c r="CD615" s="31">
        <f t="shared" si="145"/>
        <v>1</v>
      </c>
      <c r="CE615" s="31">
        <f t="shared" si="146"/>
        <v>0</v>
      </c>
      <c r="CO615" s="2" t="s">
        <v>35</v>
      </c>
      <c r="CP615" s="2" t="s">
        <v>35</v>
      </c>
    </row>
    <row r="616" spans="1:94" ht="15.75" thickBot="1" x14ac:dyDescent="0.3">
      <c r="A616" s="50"/>
      <c r="B616" s="50"/>
      <c r="C616" s="50" t="str">
        <f t="shared" si="140"/>
        <v>1280_1_4412</v>
      </c>
      <c r="D616" s="51" t="str">
        <f t="shared" si="141"/>
        <v>1280_1</v>
      </c>
      <c r="E616" s="224">
        <f>IFERROR(VLOOKUP(C616,'2015'!$C$12:$D$1887,2,FALSE),0)</f>
        <v>1</v>
      </c>
      <c r="F616" s="51">
        <f>IFERROR(K616-IFERROR(VLOOKUP(D616,'2015'!$F$12:$I$1887,4,FALSE),"ei löydy"),"ei löydy")</f>
        <v>0</v>
      </c>
      <c r="G616" s="224">
        <f>IFERROR(VLOOKUP(Työfile_2024!C616,Liikennemalli!$D$6:$G$1921,4,FALSE),0)</f>
        <v>1</v>
      </c>
      <c r="H616" s="225">
        <f>K616-IFERROR(VLOOKUP(Työfile_2024!D616,Liikennemalli!$C$6:$H$1921,6,FALSE),"ei löydy")</f>
        <v>0</v>
      </c>
      <c r="I616" s="80">
        <v>1280</v>
      </c>
      <c r="J616" s="52">
        <v>1</v>
      </c>
      <c r="K616" s="52">
        <v>4412</v>
      </c>
      <c r="L616" s="53"/>
      <c r="M616" s="54"/>
      <c r="N616" s="54"/>
      <c r="O616" s="54"/>
      <c r="P616" s="54"/>
      <c r="Q616" s="55"/>
      <c r="R616" s="55"/>
      <c r="S616" s="55"/>
      <c r="T616" s="55"/>
      <c r="U616" s="52"/>
      <c r="V616" s="56">
        <v>790</v>
      </c>
      <c r="W616" s="56">
        <v>49</v>
      </c>
      <c r="X616" s="56">
        <v>823</v>
      </c>
      <c r="Y616" s="56">
        <f>VLOOKUP(D616,Liikennemalli24!$D$2:$F$1804,2,FALSE)</f>
        <v>1177</v>
      </c>
      <c r="Z616" s="57">
        <f>VLOOKUP(D616,Liikennemalli24!$D$2:$F$1804,3,FALSE)</f>
        <v>0.56599999999999995</v>
      </c>
      <c r="AA616" s="178">
        <f>IF(G616=1,VLOOKUP(C616,Liikennemalli!$D$6:$H$1921,2,FALSE),"-")</f>
        <v>190.35129043904399</v>
      </c>
      <c r="AB616" s="197">
        <f>IF(G616=1,VLOOKUP(C616,Liikennemalli!$D$6:$H$1921,3,FALSE),"-")</f>
        <v>0.24793186679809501</v>
      </c>
      <c r="AC616" s="134">
        <f>IF(E616=1,VLOOKUP(Työfile_2024!D616,'2015'!$F$12:$X$1887,18,FALSE),"-")</f>
        <v>811</v>
      </c>
      <c r="AD616" s="127">
        <f>IF(E616=1,VLOOKUP(Työfile_2024!D616,'2015'!$F$12:$X$1887,19,FALSE),"-")</f>
        <v>0.83</v>
      </c>
      <c r="AI616" s="127">
        <f>IF(E616=1,VLOOKUP(Työfile_2024!D616,'2015'!$F$12:$AB$1887,20,FALSE),"-")</f>
        <v>0</v>
      </c>
      <c r="AJ616" s="127">
        <f>IF(E616=1,VLOOKUP(Työfile_2024!D616,'2015'!$F$12:$AB$1887,21,FALSE),"-")</f>
        <v>0</v>
      </c>
      <c r="AK616" s="127">
        <f>IF(E616=1,VLOOKUP(Työfile_2024!D616,'2015'!$F$12:$AB$1887,22,FALSE),"-")</f>
        <v>0</v>
      </c>
      <c r="AL616" s="127">
        <f>IF(E616=1,VLOOKUP(Työfile_2024!D616,'2015'!$F$12:$AB$1887,23,FALSE),"-")</f>
        <v>0</v>
      </c>
      <c r="AM616" s="56">
        <f>VLOOKUP(Työfile_2024!D616,Tmatkat_20km_tarkasteltava_verk!$C$2:$D$1804,2,FALSE)</f>
        <v>141</v>
      </c>
      <c r="AN616" s="148">
        <f t="shared" si="138"/>
        <v>0.17848101265822786</v>
      </c>
      <c r="AO616" s="178">
        <f>IF(E616=1,VLOOKUP(Työfile_2024!D616,'2015'!$F$12:$AC$1887,24,FALSE),"-")</f>
        <v>12</v>
      </c>
      <c r="AP616" s="52">
        <f>VLOOKUP(D616,Tarkasteltava_verkko_2024_harva!$E$2:$I$1804,5,FALSE)</f>
        <v>0</v>
      </c>
      <c r="AQ616" s="52">
        <f>VLOOKUP(D616,Tarkasteltava_verkko_2024_harva!$E$2:$I$1804,4,FALSE)</f>
        <v>0</v>
      </c>
      <c r="AR616" s="148">
        <v>0.20784224841341795</v>
      </c>
      <c r="AS616" s="170" t="str">
        <f>IFERROR(VLOOKUP(C616,'2015'!$C$12:$AG$1887,30,FALSE),"-")</f>
        <v/>
      </c>
      <c r="AT616" s="148">
        <v>0.3472348141432457</v>
      </c>
      <c r="AU616" s="170">
        <f>IFERROR(VLOOKUP(C616,'2015'!$C$12:$AG$1887,31,FALSE),"-")</f>
        <v>0</v>
      </c>
      <c r="AV616" s="106"/>
      <c r="AW616" s="63">
        <f>IFERROR(VLOOKUP(C616,Merkittävyysluokitus!$A$2:$J$1705,10,FALSE),"-")</f>
        <v>3</v>
      </c>
      <c r="AX616" s="175">
        <f>IFERROR(VLOOKUP(C616,Merkittävyysluokitus!$A$2:$J$1705,6,FALSE),"-")</f>
        <v>8.3018036529680348</v>
      </c>
      <c r="AY616" s="175">
        <f>IFERROR(VLOOKUP(C616,Merkittävyysluokitus!$A$2:$J$1705,7,FALSE),"-")</f>
        <v>3.4249999999999994</v>
      </c>
      <c r="AZ616" s="175">
        <f>IFERROR(VLOOKUP(C616,Merkittävyysluokitus!$A$2:$J$1705,8,FALSE),"-")</f>
        <v>3.7101369863013698</v>
      </c>
      <c r="BA616" s="175">
        <f>IFERROR(VLOOKUP(C616,Merkittävyysluokitus!$A$2:$J$1705,9,FALSE),"-")</f>
        <v>1.1666666666666665</v>
      </c>
      <c r="BB616" s="203"/>
      <c r="BC616" s="203" t="str">
        <f t="shared" si="139"/>
        <v/>
      </c>
      <c r="BD616" s="39" t="str">
        <f t="shared" si="128"/>
        <v>musta</v>
      </c>
      <c r="BE616" s="68" t="str">
        <f t="shared" si="134"/>
        <v>musta</v>
      </c>
      <c r="BF616" s="68" t="str">
        <f t="shared" si="135"/>
        <v>musta</v>
      </c>
      <c r="BG616" s="68" t="str">
        <f t="shared" si="136"/>
        <v>musta</v>
      </c>
      <c r="BH616" s="208" t="str">
        <f t="shared" si="137"/>
        <v>musta</v>
      </c>
      <c r="BI616" s="39"/>
      <c r="BJ616" s="39" t="str">
        <f>IF(F616="ei löydy","uusi tie",IF(E616=0,"tieosoite muuttunut",IF(E616=1,VLOOKUP(D616,'2015'!$F$12:$AL$1887,31,FALSE),"-")))</f>
        <v>punainen</v>
      </c>
      <c r="BK616" s="67" t="str">
        <f>IF(E616=1,VLOOKUP(D616,'2015'!$F$12:$AL$1887,32,FALSE),"-")</f>
        <v>punainen</v>
      </c>
      <c r="BL616" s="39" t="str">
        <f>IF(F616="ei löydy","uusi tie",IF(E616=0,"tieosoite muuttunut",IF(E616=1,VLOOKUP(D616,'2015'!$F$12:$AL$1887,33,FALSE),"-")))</f>
        <v>musta</v>
      </c>
      <c r="BM616" s="39"/>
      <c r="BN616" s="217" t="str">
        <f>VLOOKUP(D616,'2015'!$F$12:$AL$1887,33,FALSE)</f>
        <v>musta</v>
      </c>
      <c r="BO616" s="39"/>
      <c r="BP616" s="115" t="s">
        <v>10</v>
      </c>
      <c r="BQ616" s="30"/>
      <c r="BS616" s="5"/>
      <c r="BU616" s="37"/>
      <c r="BV616" s="30" t="s">
        <v>10</v>
      </c>
      <c r="BX616" t="str">
        <f>IF(E616=1,VLOOKUP(D616,'2015'!$F$12:$AX$1887,43,FALSE),"-")</f>
        <v>punainen</v>
      </c>
      <c r="BY616" t="str">
        <f>IF(E616=1,VLOOKUP(D616,'2015'!$F$12:$AX$1887,44,FALSE),"-")</f>
        <v>musta</v>
      </c>
      <c r="BZ616" t="str">
        <f>IF(E616=1,VLOOKUP(D616,'2015'!$F$12:$AX$1887,45,FALSE),"-")</f>
        <v>musta</v>
      </c>
      <c r="CA616" s="31">
        <f t="shared" si="142"/>
        <v>11</v>
      </c>
      <c r="CB616" s="31">
        <f t="shared" si="143"/>
        <v>10</v>
      </c>
      <c r="CC616" s="31">
        <f t="shared" si="144"/>
        <v>0</v>
      </c>
      <c r="CD616" s="31">
        <f t="shared" si="145"/>
        <v>1</v>
      </c>
      <c r="CE616" s="31">
        <f t="shared" si="146"/>
        <v>0</v>
      </c>
      <c r="CF616" s="6" t="s">
        <v>53</v>
      </c>
      <c r="CO616" s="2" t="s">
        <v>35</v>
      </c>
      <c r="CP616" s="2" t="s">
        <v>35</v>
      </c>
    </row>
    <row r="617" spans="1:94" ht="15.75" thickBot="1" x14ac:dyDescent="0.3">
      <c r="A617" s="50"/>
      <c r="B617" s="50"/>
      <c r="C617" s="50" t="str">
        <f t="shared" si="140"/>
        <v>1280_2_6458</v>
      </c>
      <c r="D617" s="51" t="str">
        <f t="shared" si="141"/>
        <v>1280_2</v>
      </c>
      <c r="E617" s="224">
        <f>IFERROR(VLOOKUP(C617,'2015'!$C$12:$D$1887,2,FALSE),0)</f>
        <v>1</v>
      </c>
      <c r="F617" s="51">
        <f>IFERROR(K617-IFERROR(VLOOKUP(D617,'2015'!$F$12:$I$1887,4,FALSE),"ei löydy"),"ei löydy")</f>
        <v>0</v>
      </c>
      <c r="G617" s="224">
        <f>IFERROR(VLOOKUP(Työfile_2024!C617,Liikennemalli!$D$6:$G$1921,4,FALSE),0)</f>
        <v>1</v>
      </c>
      <c r="H617" s="225">
        <f>K617-IFERROR(VLOOKUP(Työfile_2024!D617,Liikennemalli!$C$6:$H$1921,6,FALSE),"ei löydy")</f>
        <v>0</v>
      </c>
      <c r="I617" s="80">
        <v>1280</v>
      </c>
      <c r="J617" s="52">
        <v>2</v>
      </c>
      <c r="K617" s="52">
        <v>6458</v>
      </c>
      <c r="L617" s="53"/>
      <c r="M617" s="54"/>
      <c r="N617" s="54"/>
      <c r="O617" s="54"/>
      <c r="P617" s="54"/>
      <c r="Q617" s="55"/>
      <c r="R617" s="55"/>
      <c r="S617" s="55"/>
      <c r="T617" s="55"/>
      <c r="U617" s="52"/>
      <c r="V617" s="56">
        <v>318.21864354289255</v>
      </c>
      <c r="W617" s="56">
        <v>29.464540105295757</v>
      </c>
      <c r="X617" s="56">
        <v>306.2870857850728</v>
      </c>
      <c r="Y617" s="56">
        <f>VLOOKUP(D617,Liikennemalli24!$D$2:$F$1804,2,FALSE)</f>
        <v>428</v>
      </c>
      <c r="Z617" s="57">
        <f>VLOOKUP(D617,Liikennemalli24!$D$2:$F$1804,3,FALSE)</f>
        <v>0.44400000000000001</v>
      </c>
      <c r="AA617" s="178">
        <f>IF(G617=1,VLOOKUP(C617,Liikennemalli!$D$6:$H$1921,2,FALSE),"-")</f>
        <v>76.4441004244472</v>
      </c>
      <c r="AB617" s="197">
        <f>IF(G617=1,VLOOKUP(C617,Liikennemalli!$D$6:$H$1921,3,FALSE),"-")</f>
        <v>0.43479548972684801</v>
      </c>
      <c r="AC617" s="134">
        <f>IF(E617=1,VLOOKUP(Työfile_2024!D617,'2015'!$F$12:$X$1887,18,FALSE),"-")</f>
        <v>736</v>
      </c>
      <c r="AD617" s="127">
        <f>IF(E617=1,VLOOKUP(Työfile_2024!D617,'2015'!$F$12:$X$1887,19,FALSE),"-")</f>
        <v>0.97</v>
      </c>
      <c r="AI617" s="127">
        <f>IF(E617=1,VLOOKUP(Työfile_2024!D617,'2015'!$F$12:$AB$1887,20,FALSE),"-")</f>
        <v>0</v>
      </c>
      <c r="AJ617" s="127">
        <f>IF(E617=1,VLOOKUP(Työfile_2024!D617,'2015'!$F$12:$AB$1887,21,FALSE),"-")</f>
        <v>0</v>
      </c>
      <c r="AK617" s="127">
        <f>IF(E617=1,VLOOKUP(Työfile_2024!D617,'2015'!$F$12:$AB$1887,22,FALSE),"-")</f>
        <v>0</v>
      </c>
      <c r="AL617" s="127">
        <f>IF(E617=1,VLOOKUP(Työfile_2024!D617,'2015'!$F$12:$AB$1887,23,FALSE),"-")</f>
        <v>0</v>
      </c>
      <c r="AM617" s="56">
        <f>VLOOKUP(Työfile_2024!D617,Tmatkat_20km_tarkasteltava_verk!$C$2:$D$1804,2,FALSE)</f>
        <v>78</v>
      </c>
      <c r="AN617" s="148">
        <f t="shared" si="138"/>
        <v>0.24511448836430733</v>
      </c>
      <c r="AO617" s="178">
        <f>IF(E617=1,VLOOKUP(Työfile_2024!D617,'2015'!$F$12:$AC$1887,24,FALSE),"-")</f>
        <v>29</v>
      </c>
      <c r="AP617" s="52">
        <f>VLOOKUP(D617,Tarkasteltava_verkko_2024_harva!$E$2:$I$1804,5,FALSE)</f>
        <v>0</v>
      </c>
      <c r="AQ617" s="52">
        <f>VLOOKUP(D617,Tarkasteltava_verkko_2024_harva!$E$2:$I$1804,4,FALSE)</f>
        <v>0</v>
      </c>
      <c r="AR617" s="148">
        <v>0</v>
      </c>
      <c r="AS617" s="170" t="str">
        <f>IFERROR(VLOOKUP(C617,'2015'!$C$12:$AG$1887,30,FALSE),"-")</f>
        <v/>
      </c>
      <c r="AT617" s="148">
        <v>0</v>
      </c>
      <c r="AU617" s="170">
        <f>IFERROR(VLOOKUP(C617,'2015'!$C$12:$AG$1887,31,FALSE),"-")</f>
        <v>0</v>
      </c>
      <c r="AV617" s="106"/>
      <c r="AW617" s="63">
        <f>IFERROR(VLOOKUP(C617,Merkittävyysluokitus!$A$2:$J$1705,10,FALSE),"-")</f>
        <v>3</v>
      </c>
      <c r="AX617" s="175">
        <f>IFERROR(VLOOKUP(C617,Merkittävyysluokitus!$A$2:$J$1705,6,FALSE),"-")</f>
        <v>6.2417601700344054</v>
      </c>
      <c r="AY617" s="175">
        <f>IFERROR(VLOOKUP(C617,Merkittävyysluokitus!$A$2:$J$1705,7,FALSE),"-")</f>
        <v>1.3463225972953441</v>
      </c>
      <c r="AZ617" s="175">
        <f>IFERROR(VLOOKUP(C617,Merkittävyysluokitus!$A$2:$J$1705,8,FALSE),"-")</f>
        <v>3.7287709060723948</v>
      </c>
      <c r="BA617" s="175">
        <f>IFERROR(VLOOKUP(C617,Merkittävyysluokitus!$A$2:$J$1705,9,FALSE),"-")</f>
        <v>1.1666666666666665</v>
      </c>
      <c r="BB617" s="203"/>
      <c r="BC617" s="203" t="str">
        <f t="shared" si="139"/>
        <v/>
      </c>
      <c r="BD617" s="39" t="str">
        <f t="shared" si="128"/>
        <v>musta</v>
      </c>
      <c r="BE617" s="68" t="str">
        <f t="shared" si="134"/>
        <v>musta</v>
      </c>
      <c r="BF617" s="68" t="str">
        <f t="shared" si="135"/>
        <v>musta</v>
      </c>
      <c r="BG617" s="68" t="str">
        <f t="shared" si="136"/>
        <v>musta</v>
      </c>
      <c r="BH617" s="208" t="str">
        <f t="shared" si="137"/>
        <v>musta</v>
      </c>
      <c r="BI617" s="39"/>
      <c r="BJ617" s="39" t="str">
        <f>IF(F617="ei löydy","uusi tie",IF(E617=0,"tieosoite muuttunut",IF(E617=1,VLOOKUP(D617,'2015'!$F$12:$AL$1887,31,FALSE),"-")))</f>
        <v>punainen</v>
      </c>
      <c r="BK617" s="67" t="str">
        <f>IF(E617=1,VLOOKUP(D617,'2015'!$F$12:$AL$1887,32,FALSE),"-")</f>
        <v>punainen</v>
      </c>
      <c r="BL617" s="39" t="str">
        <f>IF(F617="ei löydy","uusi tie",IF(E617=0,"tieosoite muuttunut",IF(E617=1,VLOOKUP(D617,'2015'!$F$12:$AL$1887,33,FALSE),"-")))</f>
        <v>musta</v>
      </c>
      <c r="BM617" s="39"/>
      <c r="BN617" s="217" t="str">
        <f>VLOOKUP(D617,'2015'!$F$12:$AL$1887,33,FALSE)</f>
        <v>musta</v>
      </c>
      <c r="BO617" s="39"/>
      <c r="BP617" s="115" t="s">
        <v>9</v>
      </c>
      <c r="BQ617" s="30"/>
      <c r="BS617" s="5"/>
      <c r="BU617" s="37"/>
      <c r="BV617" s="30" t="s">
        <v>9</v>
      </c>
      <c r="BX617" t="str">
        <f>IF(E617=1,VLOOKUP(D617,'2015'!$F$12:$AX$1887,43,FALSE),"-")</f>
        <v>punainen</v>
      </c>
      <c r="BY617" t="str">
        <f>IF(E617=1,VLOOKUP(D617,'2015'!$F$12:$AX$1887,44,FALSE),"-")</f>
        <v>musta</v>
      </c>
      <c r="BZ617" t="str">
        <f>IF(E617=1,VLOOKUP(D617,'2015'!$F$12:$AX$1887,45,FALSE),"-")</f>
        <v>musta</v>
      </c>
      <c r="CA617" s="31">
        <f t="shared" si="142"/>
        <v>10</v>
      </c>
      <c r="CB617" s="31">
        <f t="shared" si="143"/>
        <v>10</v>
      </c>
      <c r="CC617" s="31">
        <f t="shared" si="144"/>
        <v>0</v>
      </c>
      <c r="CD617" s="31">
        <f t="shared" si="145"/>
        <v>0</v>
      </c>
      <c r="CE617" s="31">
        <f t="shared" si="146"/>
        <v>0</v>
      </c>
      <c r="CO617" s="2" t="s">
        <v>35</v>
      </c>
      <c r="CP617" s="2" t="s">
        <v>35</v>
      </c>
    </row>
    <row r="618" spans="1:94" ht="15.75" thickBot="1" x14ac:dyDescent="0.3">
      <c r="A618" s="50"/>
      <c r="B618" s="50"/>
      <c r="C618" s="50" t="str">
        <f t="shared" si="140"/>
        <v>1280_3_5337</v>
      </c>
      <c r="D618" s="51" t="str">
        <f t="shared" si="141"/>
        <v>1280_3</v>
      </c>
      <c r="E618" s="224">
        <f>IFERROR(VLOOKUP(C618,'2015'!$C$12:$D$1887,2,FALSE),0)</f>
        <v>1</v>
      </c>
      <c r="F618" s="51">
        <f>IFERROR(K618-IFERROR(VLOOKUP(D618,'2015'!$F$12:$I$1887,4,FALSE),"ei löydy"),"ei löydy")</f>
        <v>0</v>
      </c>
      <c r="G618" s="224">
        <f>IFERROR(VLOOKUP(Työfile_2024!C618,Liikennemalli!$D$6:$G$1921,4,FALSE),0)</f>
        <v>1</v>
      </c>
      <c r="H618" s="225">
        <f>K618-IFERROR(VLOOKUP(Työfile_2024!D618,Liikennemalli!$C$6:$H$1921,6,FALSE),"ei löydy")</f>
        <v>0</v>
      </c>
      <c r="I618" s="80">
        <v>1280</v>
      </c>
      <c r="J618" s="52">
        <v>3</v>
      </c>
      <c r="K618" s="52">
        <v>5337</v>
      </c>
      <c r="L618" s="53"/>
      <c r="M618" s="54"/>
      <c r="N618" s="54"/>
      <c r="O618" s="54"/>
      <c r="P618" s="54"/>
      <c r="Q618" s="55"/>
      <c r="R618" s="55"/>
      <c r="S618" s="55"/>
      <c r="T618" s="55"/>
      <c r="U618" s="52"/>
      <c r="V618" s="56">
        <v>307</v>
      </c>
      <c r="W618" s="56">
        <v>29</v>
      </c>
      <c r="X618" s="56">
        <v>294</v>
      </c>
      <c r="Y618" s="56">
        <f>VLOOKUP(D618,Liikennemalli24!$D$2:$F$1804,2,FALSE)</f>
        <v>423</v>
      </c>
      <c r="Z618" s="57">
        <f>VLOOKUP(D618,Liikennemalli24!$D$2:$F$1804,3,FALSE)</f>
        <v>0.44400000000000001</v>
      </c>
      <c r="AA618" s="178">
        <f>IF(G618=1,VLOOKUP(C618,Liikennemalli!$D$6:$H$1921,2,FALSE),"-")</f>
        <v>0</v>
      </c>
      <c r="AB618" s="197">
        <f>IF(G618=1,VLOOKUP(C618,Liikennemalli!$D$6:$H$1921,3,FALSE),"-")</f>
        <v>0</v>
      </c>
      <c r="AC618" s="134">
        <f>IF(E618=1,VLOOKUP(Työfile_2024!D618,'2015'!$F$12:$X$1887,18,FALSE),"-")</f>
        <v>736</v>
      </c>
      <c r="AD618" s="127">
        <f>IF(E618=1,VLOOKUP(Työfile_2024!D618,'2015'!$F$12:$X$1887,19,FALSE),"-")</f>
        <v>0.97</v>
      </c>
      <c r="AI618" s="127">
        <f>IF(E618=1,VLOOKUP(Työfile_2024!D618,'2015'!$F$12:$AB$1887,20,FALSE),"-")</f>
        <v>0</v>
      </c>
      <c r="AJ618" s="127">
        <f>IF(E618=1,VLOOKUP(Työfile_2024!D618,'2015'!$F$12:$AB$1887,21,FALSE),"-")</f>
        <v>0</v>
      </c>
      <c r="AK618" s="127">
        <f>IF(E618=1,VLOOKUP(Työfile_2024!D618,'2015'!$F$12:$AB$1887,22,FALSE),"-")</f>
        <v>0</v>
      </c>
      <c r="AL618" s="127">
        <f>IF(E618=1,VLOOKUP(Työfile_2024!D618,'2015'!$F$12:$AB$1887,23,FALSE),"-")</f>
        <v>0</v>
      </c>
      <c r="AM618" s="56">
        <f>VLOOKUP(Työfile_2024!D618,Tmatkat_20km_tarkasteltava_verk!$C$2:$D$1804,2,FALSE)</f>
        <v>13</v>
      </c>
      <c r="AN618" s="148">
        <f t="shared" si="138"/>
        <v>4.2345276872964167E-2</v>
      </c>
      <c r="AO618" s="178">
        <f>IF(E618=1,VLOOKUP(Työfile_2024!D618,'2015'!$F$12:$AC$1887,24,FALSE),"-")</f>
        <v>6</v>
      </c>
      <c r="AP618" s="52">
        <f>VLOOKUP(D618,Tarkasteltava_verkko_2024_harva!$E$2:$I$1804,5,FALSE)</f>
        <v>0</v>
      </c>
      <c r="AQ618" s="52">
        <f>VLOOKUP(D618,Tarkasteltava_verkko_2024_harva!$E$2:$I$1804,4,FALSE)</f>
        <v>0</v>
      </c>
      <c r="AR618" s="148">
        <v>0</v>
      </c>
      <c r="AS618" s="170" t="str">
        <f>IFERROR(VLOOKUP(C618,'2015'!$C$12:$AG$1887,30,FALSE),"-")</f>
        <v/>
      </c>
      <c r="AT618" s="148">
        <v>0</v>
      </c>
      <c r="AU618" s="170">
        <f>IFERROR(VLOOKUP(C618,'2015'!$C$12:$AG$1887,31,FALSE),"-")</f>
        <v>0</v>
      </c>
      <c r="AV618" s="106"/>
      <c r="AW618" s="63">
        <f>IFERROR(VLOOKUP(C618,Merkittävyysluokitus!$A$2:$J$1705,10,FALSE),"-")</f>
        <v>3</v>
      </c>
      <c r="AX618" s="175">
        <f>IFERROR(VLOOKUP(C618,Merkittävyysluokitus!$A$2:$J$1705,6,FALSE),"-")</f>
        <v>5.0126210045662098</v>
      </c>
      <c r="AY618" s="175">
        <f>IFERROR(VLOOKUP(C618,Merkittävyysluokitus!$A$2:$J$1705,7,FALSE),"-")</f>
        <v>0.97099999999999986</v>
      </c>
      <c r="AZ618" s="175">
        <f>IFERROR(VLOOKUP(C618,Merkittävyysluokitus!$A$2:$J$1705,8,FALSE),"-")</f>
        <v>3.0416210045662098</v>
      </c>
      <c r="BA618" s="175">
        <f>IFERROR(VLOOKUP(C618,Merkittävyysluokitus!$A$2:$J$1705,9,FALSE),"-")</f>
        <v>1</v>
      </c>
      <c r="BB618" s="203"/>
      <c r="BC618" s="203" t="str">
        <f t="shared" si="139"/>
        <v/>
      </c>
      <c r="BD618" s="39" t="str">
        <f t="shared" si="128"/>
        <v>musta</v>
      </c>
      <c r="BE618" s="68" t="str">
        <f t="shared" si="134"/>
        <v>musta</v>
      </c>
      <c r="BF618" s="68" t="str">
        <f t="shared" si="135"/>
        <v>musta</v>
      </c>
      <c r="BG618" s="68" t="str">
        <f t="shared" si="136"/>
        <v>musta</v>
      </c>
      <c r="BH618" s="208" t="str">
        <f t="shared" si="137"/>
        <v>musta</v>
      </c>
      <c r="BI618" s="39"/>
      <c r="BJ618" s="39" t="str">
        <f>IF(F618="ei löydy","uusi tie",IF(E618=0,"tieosoite muuttunut",IF(E618=1,VLOOKUP(D618,'2015'!$F$12:$AL$1887,31,FALSE),"-")))</f>
        <v>punainen</v>
      </c>
      <c r="BK618" s="67" t="str">
        <f>IF(E618=1,VLOOKUP(D618,'2015'!$F$12:$AL$1887,32,FALSE),"-")</f>
        <v>punainen</v>
      </c>
      <c r="BL618" s="39" t="str">
        <f>IF(F618="ei löydy","uusi tie",IF(E618=0,"tieosoite muuttunut",IF(E618=1,VLOOKUP(D618,'2015'!$F$12:$AL$1887,33,FALSE),"-")))</f>
        <v>musta</v>
      </c>
      <c r="BM618" s="39"/>
      <c r="BN618" s="217" t="str">
        <f>VLOOKUP(D618,'2015'!$F$12:$AL$1887,33,FALSE)</f>
        <v>musta</v>
      </c>
      <c r="BO618" s="39"/>
      <c r="BP618" s="115" t="s">
        <v>9</v>
      </c>
      <c r="BQ618" s="30"/>
      <c r="BS618" s="5"/>
      <c r="BU618" s="37"/>
      <c r="BV618" s="30" t="s">
        <v>9</v>
      </c>
      <c r="BX618" t="str">
        <f>IF(E618=1,VLOOKUP(D618,'2015'!$F$12:$AX$1887,43,FALSE),"-")</f>
        <v>punainen</v>
      </c>
      <c r="BY618" t="str">
        <f>IF(E618=1,VLOOKUP(D618,'2015'!$F$12:$AX$1887,44,FALSE),"-")</f>
        <v>musta</v>
      </c>
      <c r="BZ618" t="str">
        <f>IF(E618=1,VLOOKUP(D618,'2015'!$F$12:$AX$1887,45,FALSE),"-")</f>
        <v>musta</v>
      </c>
      <c r="CA618" s="31">
        <f t="shared" si="142"/>
        <v>10</v>
      </c>
      <c r="CB618" s="31">
        <f t="shared" si="143"/>
        <v>10</v>
      </c>
      <c r="CC618" s="31">
        <f t="shared" si="144"/>
        <v>0</v>
      </c>
      <c r="CD618" s="31">
        <f t="shared" si="145"/>
        <v>0</v>
      </c>
      <c r="CE618" s="31">
        <f t="shared" si="146"/>
        <v>0</v>
      </c>
      <c r="CO618" s="2" t="s">
        <v>35</v>
      </c>
      <c r="CP618" s="2" t="s">
        <v>35</v>
      </c>
    </row>
    <row r="619" spans="1:94" ht="15.75" thickBot="1" x14ac:dyDescent="0.3">
      <c r="A619" s="50"/>
      <c r="B619" s="50"/>
      <c r="C619" s="50" t="str">
        <f t="shared" si="140"/>
        <v>1280_4_4556</v>
      </c>
      <c r="D619" s="51" t="str">
        <f t="shared" si="141"/>
        <v>1280_4</v>
      </c>
      <c r="E619" s="224">
        <f>IFERROR(VLOOKUP(C619,'2015'!$C$12:$D$1887,2,FALSE),0)</f>
        <v>1</v>
      </c>
      <c r="F619" s="51">
        <f>IFERROR(K619-IFERROR(VLOOKUP(D619,'2015'!$F$12:$I$1887,4,FALSE),"ei löydy"),"ei löydy")</f>
        <v>0</v>
      </c>
      <c r="G619" s="224">
        <f>IFERROR(VLOOKUP(Työfile_2024!C619,Liikennemalli!$D$6:$G$1921,4,FALSE),0)</f>
        <v>1</v>
      </c>
      <c r="H619" s="225">
        <f>K619-IFERROR(VLOOKUP(Työfile_2024!D619,Liikennemalli!$C$6:$H$1921,6,FALSE),"ei löydy")</f>
        <v>0</v>
      </c>
      <c r="I619" s="80">
        <v>1280</v>
      </c>
      <c r="J619" s="52">
        <v>4</v>
      </c>
      <c r="K619" s="52">
        <v>4556</v>
      </c>
      <c r="L619" s="53"/>
      <c r="M619" s="54"/>
      <c r="N619" s="54"/>
      <c r="O619" s="54"/>
      <c r="P619" s="54"/>
      <c r="Q619" s="55"/>
      <c r="R619" s="55"/>
      <c r="S619" s="55"/>
      <c r="T619" s="55"/>
      <c r="U619" s="52"/>
      <c r="V619" s="56">
        <v>307</v>
      </c>
      <c r="W619" s="56">
        <v>29</v>
      </c>
      <c r="X619" s="56">
        <v>294</v>
      </c>
      <c r="Y619" s="56">
        <f>VLOOKUP(D619,Liikennemalli24!$D$2:$F$1804,2,FALSE)</f>
        <v>497</v>
      </c>
      <c r="Z619" s="57">
        <f>VLOOKUP(D619,Liikennemalli24!$D$2:$F$1804,3,FALSE)</f>
        <v>0.47099999999999997</v>
      </c>
      <c r="AA619" s="178">
        <f>IF(G619=1,VLOOKUP(C619,Liikennemalli!$D$6:$H$1921,2,FALSE),"-")</f>
        <v>0</v>
      </c>
      <c r="AB619" s="197">
        <f>IF(G619=1,VLOOKUP(C619,Liikennemalli!$D$6:$H$1921,3,FALSE),"-")</f>
        <v>0</v>
      </c>
      <c r="AC619" s="134">
        <f>IF(E619=1,VLOOKUP(Työfile_2024!D619,'2015'!$F$12:$X$1887,18,FALSE),"-")</f>
        <v>762</v>
      </c>
      <c r="AD619" s="127">
        <f>IF(E619=1,VLOOKUP(Työfile_2024!D619,'2015'!$F$12:$X$1887,19,FALSE),"-")</f>
        <v>0.97</v>
      </c>
      <c r="AI619" s="127">
        <f>IF(E619=1,VLOOKUP(Työfile_2024!D619,'2015'!$F$12:$AB$1887,20,FALSE),"-")</f>
        <v>0</v>
      </c>
      <c r="AJ619" s="127">
        <f>IF(E619=1,VLOOKUP(Työfile_2024!D619,'2015'!$F$12:$AB$1887,21,FALSE),"-")</f>
        <v>0</v>
      </c>
      <c r="AK619" s="127">
        <f>IF(E619=1,VLOOKUP(Työfile_2024!D619,'2015'!$F$12:$AB$1887,22,FALSE),"-")</f>
        <v>0</v>
      </c>
      <c r="AL619" s="127">
        <f>IF(E619=1,VLOOKUP(Työfile_2024!D619,'2015'!$F$12:$AB$1887,23,FALSE),"-")</f>
        <v>0</v>
      </c>
      <c r="AM619" s="56">
        <f>VLOOKUP(Työfile_2024!D619,Tmatkat_20km_tarkasteltava_verk!$C$2:$D$1804,2,FALSE)</f>
        <v>34</v>
      </c>
      <c r="AN619" s="148">
        <f t="shared" si="138"/>
        <v>0.11074918566775244</v>
      </c>
      <c r="AO619" s="178">
        <f>IF(E619=1,VLOOKUP(Työfile_2024!D619,'2015'!$F$12:$AC$1887,24,FALSE),"-")</f>
        <v>4</v>
      </c>
      <c r="AP619" s="52">
        <f>VLOOKUP(D619,Tarkasteltava_verkko_2024_harva!$E$2:$I$1804,5,FALSE)</f>
        <v>0</v>
      </c>
      <c r="AQ619" s="52">
        <f>VLOOKUP(D619,Tarkasteltava_verkko_2024_harva!$E$2:$I$1804,4,FALSE)</f>
        <v>0</v>
      </c>
      <c r="AR619" s="148">
        <v>0</v>
      </c>
      <c r="AS619" s="170" t="str">
        <f>IFERROR(VLOOKUP(C619,'2015'!$C$12:$AG$1887,30,FALSE),"-")</f>
        <v/>
      </c>
      <c r="AT619" s="148">
        <v>0</v>
      </c>
      <c r="AU619" s="170">
        <f>IFERROR(VLOOKUP(C619,'2015'!$C$12:$AG$1887,31,FALSE),"-")</f>
        <v>0</v>
      </c>
      <c r="AV619" s="106"/>
      <c r="AW619" s="63">
        <f>IFERROR(VLOOKUP(C619,Merkittävyysluokitus!$A$2:$J$1705,10,FALSE),"-")</f>
        <v>3</v>
      </c>
      <c r="AX619" s="175">
        <f>IFERROR(VLOOKUP(C619,Merkittävyysluokitus!$A$2:$J$1705,6,FALSE),"-")</f>
        <v>5.2270045662100451</v>
      </c>
      <c r="AY619" s="175">
        <f>IFERROR(VLOOKUP(C619,Merkittävyysluokitus!$A$2:$J$1705,7,FALSE),"-")</f>
        <v>1.0143333333333333</v>
      </c>
      <c r="AZ619" s="175">
        <f>IFERROR(VLOOKUP(C619,Merkittävyysluokitus!$A$2:$J$1705,8,FALSE),"-")</f>
        <v>3.046004566210045</v>
      </c>
      <c r="BA619" s="175">
        <f>IFERROR(VLOOKUP(C619,Merkittävyysluokitus!$A$2:$J$1705,9,FALSE),"-")</f>
        <v>1.1666666666666665</v>
      </c>
      <c r="BB619" s="203"/>
      <c r="BC619" s="203" t="str">
        <f t="shared" si="139"/>
        <v/>
      </c>
      <c r="BD619" s="39" t="str">
        <f t="shared" si="128"/>
        <v>musta</v>
      </c>
      <c r="BE619" s="68" t="str">
        <f t="shared" si="134"/>
        <v>musta</v>
      </c>
      <c r="BF619" s="68" t="str">
        <f t="shared" si="135"/>
        <v>musta</v>
      </c>
      <c r="BG619" s="68" t="str">
        <f t="shared" si="136"/>
        <v>musta</v>
      </c>
      <c r="BH619" s="208" t="str">
        <f t="shared" si="137"/>
        <v>musta</v>
      </c>
      <c r="BI619" s="39"/>
      <c r="BJ619" s="39" t="str">
        <f>IF(F619="ei löydy","uusi tie",IF(E619=0,"tieosoite muuttunut",IF(E619=1,VLOOKUP(D619,'2015'!$F$12:$AL$1887,31,FALSE),"-")))</f>
        <v>punainen</v>
      </c>
      <c r="BK619" s="67" t="str">
        <f>IF(E619=1,VLOOKUP(D619,'2015'!$F$12:$AL$1887,32,FALSE),"-")</f>
        <v>punainen</v>
      </c>
      <c r="BL619" s="39" t="str">
        <f>IF(F619="ei löydy","uusi tie",IF(E619=0,"tieosoite muuttunut",IF(E619=1,VLOOKUP(D619,'2015'!$F$12:$AL$1887,33,FALSE),"-")))</f>
        <v>musta</v>
      </c>
      <c r="BM619" s="39"/>
      <c r="BN619" s="217" t="str">
        <f>VLOOKUP(D619,'2015'!$F$12:$AL$1887,33,FALSE)</f>
        <v>musta</v>
      </c>
      <c r="BO619" s="39"/>
      <c r="BP619" s="115" t="s">
        <v>10</v>
      </c>
      <c r="BQ619" s="30"/>
      <c r="BS619" s="5"/>
      <c r="BU619" s="37"/>
      <c r="BV619" s="30" t="s">
        <v>10</v>
      </c>
      <c r="BX619" t="str">
        <f>IF(E619=1,VLOOKUP(D619,'2015'!$F$12:$AX$1887,43,FALSE),"-")</f>
        <v>punainen</v>
      </c>
      <c r="BY619" t="str">
        <f>IF(E619=1,VLOOKUP(D619,'2015'!$F$12:$AX$1887,44,FALSE),"-")</f>
        <v>musta</v>
      </c>
      <c r="BZ619" t="str">
        <f>IF(E619=1,VLOOKUP(D619,'2015'!$F$12:$AX$1887,45,FALSE),"-")</f>
        <v>musta</v>
      </c>
      <c r="CA619" s="31">
        <f t="shared" si="142"/>
        <v>10</v>
      </c>
      <c r="CB619" s="31">
        <f t="shared" si="143"/>
        <v>10</v>
      </c>
      <c r="CC619" s="31">
        <f t="shared" si="144"/>
        <v>0</v>
      </c>
      <c r="CD619" s="31">
        <f t="shared" si="145"/>
        <v>0</v>
      </c>
      <c r="CE619" s="31">
        <f t="shared" si="146"/>
        <v>0</v>
      </c>
      <c r="CO619" s="2" t="s">
        <v>35</v>
      </c>
      <c r="CP619" s="2" t="s">
        <v>35</v>
      </c>
    </row>
    <row r="620" spans="1:94" ht="15.75" thickBot="1" x14ac:dyDescent="0.3">
      <c r="A620" s="50"/>
      <c r="B620" s="50"/>
      <c r="C620" s="50" t="str">
        <f t="shared" si="140"/>
        <v>1281_2_5939</v>
      </c>
      <c r="D620" s="51" t="str">
        <f t="shared" si="141"/>
        <v>1281_2</v>
      </c>
      <c r="E620" s="224">
        <f>IFERROR(VLOOKUP(C620,'2015'!$C$12:$D$1887,2,FALSE),0)</f>
        <v>1</v>
      </c>
      <c r="F620" s="51">
        <f>IFERROR(K620-IFERROR(VLOOKUP(D620,'2015'!$F$12:$I$1887,4,FALSE),"ei löydy"),"ei löydy")</f>
        <v>0</v>
      </c>
      <c r="G620" s="224">
        <f>IFERROR(VLOOKUP(Työfile_2024!C620,Liikennemalli!$D$6:$G$1921,4,FALSE),0)</f>
        <v>1</v>
      </c>
      <c r="H620" s="225">
        <f>K620-IFERROR(VLOOKUP(Työfile_2024!D620,Liikennemalli!$C$6:$H$1921,6,FALSE),"ei löydy")</f>
        <v>0</v>
      </c>
      <c r="I620" s="80">
        <v>1281</v>
      </c>
      <c r="J620" s="52">
        <v>2</v>
      </c>
      <c r="K620" s="52">
        <v>5939</v>
      </c>
      <c r="L620" s="53"/>
      <c r="M620" s="54"/>
      <c r="N620" s="54"/>
      <c r="O620" s="54"/>
      <c r="P620" s="54"/>
      <c r="Q620" s="55"/>
      <c r="R620" s="55"/>
      <c r="S620" s="55"/>
      <c r="T620" s="55"/>
      <c r="U620" s="52"/>
      <c r="V620" s="56">
        <v>210</v>
      </c>
      <c r="W620" s="56">
        <v>15</v>
      </c>
      <c r="X620" s="56">
        <v>211</v>
      </c>
      <c r="Y620" s="56">
        <f>VLOOKUP(D620,Liikennemalli24!$D$2:$F$1804,2,FALSE)</f>
        <v>1091</v>
      </c>
      <c r="Z620" s="57">
        <f>VLOOKUP(D620,Liikennemalli24!$D$2:$F$1804,3,FALSE)</f>
        <v>0.44900000000000001</v>
      </c>
      <c r="AA620" s="178">
        <f>IF(G620=1,VLOOKUP(C620,Liikennemalli!$D$6:$H$1921,2,FALSE),"-")</f>
        <v>0</v>
      </c>
      <c r="AB620" s="197">
        <f>IF(G620=1,VLOOKUP(C620,Liikennemalli!$D$6:$H$1921,3,FALSE),"-")</f>
        <v>0</v>
      </c>
      <c r="AC620" s="134">
        <f>IF(E620=1,VLOOKUP(Työfile_2024!D620,'2015'!$F$12:$X$1887,18,FALSE),"-")</f>
        <v>542</v>
      </c>
      <c r="AD620" s="127">
        <f>IF(E620=1,VLOOKUP(Työfile_2024!D620,'2015'!$F$12:$X$1887,19,FALSE),"-")</f>
        <v>0.84</v>
      </c>
      <c r="AI620" s="127">
        <f>IF(E620=1,VLOOKUP(Työfile_2024!D620,'2015'!$F$12:$AB$1887,20,FALSE),"-")</f>
        <v>0</v>
      </c>
      <c r="AJ620" s="127">
        <f>IF(E620=1,VLOOKUP(Työfile_2024!D620,'2015'!$F$12:$AB$1887,21,FALSE),"-")</f>
        <v>0</v>
      </c>
      <c r="AK620" s="127">
        <f>IF(E620=1,VLOOKUP(Työfile_2024!D620,'2015'!$F$12:$AB$1887,22,FALSE),"-")</f>
        <v>0</v>
      </c>
      <c r="AL620" s="127">
        <f>IF(E620=1,VLOOKUP(Työfile_2024!D620,'2015'!$F$12:$AB$1887,23,FALSE),"-")</f>
        <v>0</v>
      </c>
      <c r="AM620" s="56">
        <f>VLOOKUP(Työfile_2024!D620,Tmatkat_20km_tarkasteltava_verk!$C$2:$D$1804,2,FALSE)</f>
        <v>46</v>
      </c>
      <c r="AN620" s="148">
        <f t="shared" si="138"/>
        <v>0.21904761904761905</v>
      </c>
      <c r="AO620" s="178">
        <f>IF(E620=1,VLOOKUP(Työfile_2024!D620,'2015'!$F$12:$AC$1887,24,FALSE),"-")</f>
        <v>21</v>
      </c>
      <c r="AP620" s="52">
        <f>VLOOKUP(D620,Tarkasteltava_verkko_2024_harva!$E$2:$I$1804,5,FALSE)</f>
        <v>0</v>
      </c>
      <c r="AQ620" s="52">
        <f>VLOOKUP(D620,Tarkasteltava_verkko_2024_harva!$E$2:$I$1804,4,FALSE)</f>
        <v>0</v>
      </c>
      <c r="AR620" s="148">
        <v>0</v>
      </c>
      <c r="AS620" s="170" t="str">
        <f>IFERROR(VLOOKUP(C620,'2015'!$C$12:$AG$1887,30,FALSE),"-")</f>
        <v/>
      </c>
      <c r="AT620" s="148">
        <v>0</v>
      </c>
      <c r="AU620" s="170">
        <f>IFERROR(VLOOKUP(C620,'2015'!$C$12:$AG$1887,31,FALSE),"-")</f>
        <v>0</v>
      </c>
      <c r="AV620" s="106"/>
      <c r="AW620" s="63">
        <f>IFERROR(VLOOKUP(C620,Merkittävyysluokitus!$A$2:$J$1705,10,FALSE),"-")</f>
        <v>3</v>
      </c>
      <c r="AX620" s="175">
        <f>IFERROR(VLOOKUP(C620,Merkittävyysluokitus!$A$2:$J$1705,6,FALSE),"-")</f>
        <v>3.8855175038051746</v>
      </c>
      <c r="AY620" s="175">
        <f>IFERROR(VLOOKUP(C620,Merkittävyysluokitus!$A$2:$J$1705,7,FALSE),"-")</f>
        <v>0.88166666666666649</v>
      </c>
      <c r="AZ620" s="175">
        <f>IFERROR(VLOOKUP(C620,Merkittävyysluokitus!$A$2:$J$1705,8,FALSE),"-")</f>
        <v>2.1705175038051752</v>
      </c>
      <c r="BA620" s="175">
        <f>IFERROR(VLOOKUP(C620,Merkittävyysluokitus!$A$2:$J$1705,9,FALSE),"-")</f>
        <v>0.83333333333333326</v>
      </c>
      <c r="BB620" s="203"/>
      <c r="BC620" s="203" t="str">
        <f t="shared" si="139"/>
        <v/>
      </c>
      <c r="BD620" s="39" t="str">
        <f t="shared" si="128"/>
        <v>musta</v>
      </c>
      <c r="BE620" s="68" t="str">
        <f t="shared" si="134"/>
        <v>musta</v>
      </c>
      <c r="BF620" s="68" t="str">
        <f t="shared" si="135"/>
        <v>musta</v>
      </c>
      <c r="BG620" s="68" t="str">
        <f t="shared" si="136"/>
        <v>musta</v>
      </c>
      <c r="BH620" s="208" t="str">
        <f t="shared" si="137"/>
        <v>musta</v>
      </c>
      <c r="BI620" s="39"/>
      <c r="BJ620" s="39" t="str">
        <f>IF(F620="ei löydy","uusi tie",IF(E620=0,"tieosoite muuttunut",IF(E620=1,VLOOKUP(D620,'2015'!$F$12:$AL$1887,31,FALSE),"-")))</f>
        <v>musta</v>
      </c>
      <c r="BK620" s="67" t="str">
        <f>IF(E620=1,VLOOKUP(D620,'2015'!$F$12:$AL$1887,32,FALSE),"-")</f>
        <v>musta</v>
      </c>
      <c r="BL620" s="39" t="str">
        <f>IF(F620="ei löydy","uusi tie",IF(E620=0,"tieosoite muuttunut",IF(E620=1,VLOOKUP(D620,'2015'!$F$12:$AL$1887,33,FALSE),"-")))</f>
        <v>musta</v>
      </c>
      <c r="BM620" s="39"/>
      <c r="BN620" s="217" t="str">
        <f>VLOOKUP(D620,'2015'!$F$12:$AL$1887,33,FALSE)</f>
        <v>musta</v>
      </c>
      <c r="BO620" s="39"/>
      <c r="BP620" s="115" t="s">
        <v>10</v>
      </c>
      <c r="BQ620" s="30"/>
      <c r="BS620" s="5"/>
      <c r="BU620" s="37"/>
      <c r="BV620" s="30" t="s">
        <v>10</v>
      </c>
      <c r="BX620" t="str">
        <f>IF(E620=1,VLOOKUP(D620,'2015'!$F$12:$AX$1887,43,FALSE),"-")</f>
        <v>musta</v>
      </c>
      <c r="BY620" t="str">
        <f>IF(E620=1,VLOOKUP(D620,'2015'!$F$12:$AX$1887,44,FALSE),"-")</f>
        <v>musta</v>
      </c>
      <c r="BZ620" t="str">
        <f>IF(E620=1,VLOOKUP(D620,'2015'!$F$12:$AX$1887,45,FALSE),"-")</f>
        <v>musta</v>
      </c>
      <c r="CA620" s="31">
        <f t="shared" si="142"/>
        <v>10</v>
      </c>
      <c r="CB620" s="31">
        <f t="shared" si="143"/>
        <v>10</v>
      </c>
      <c r="CC620" s="31">
        <f t="shared" si="144"/>
        <v>0</v>
      </c>
      <c r="CD620" s="31">
        <f t="shared" si="145"/>
        <v>0</v>
      </c>
      <c r="CE620" s="31">
        <f t="shared" si="146"/>
        <v>0</v>
      </c>
      <c r="CO620" s="2" t="s">
        <v>35</v>
      </c>
      <c r="CP620" s="2" t="s">
        <v>35</v>
      </c>
    </row>
    <row r="621" spans="1:94" ht="15.75" thickBot="1" x14ac:dyDescent="0.3">
      <c r="A621" s="50"/>
      <c r="B621" s="50"/>
      <c r="C621" s="50" t="str">
        <f t="shared" si="140"/>
        <v>1282_1_3286</v>
      </c>
      <c r="D621" s="51" t="str">
        <f t="shared" si="141"/>
        <v>1282_1</v>
      </c>
      <c r="E621" s="224">
        <f>IFERROR(VLOOKUP(C621,'2015'!$C$12:$D$1887,2,FALSE),0)</f>
        <v>1</v>
      </c>
      <c r="F621" s="51">
        <f>IFERROR(K621-IFERROR(VLOOKUP(D621,'2015'!$F$12:$I$1887,4,FALSE),"ei löydy"),"ei löydy")</f>
        <v>0</v>
      </c>
      <c r="G621" s="224">
        <f>IFERROR(VLOOKUP(Työfile_2024!C621,Liikennemalli!$D$6:$G$1921,4,FALSE),0)</f>
        <v>1</v>
      </c>
      <c r="H621" s="225">
        <f>K621-IFERROR(VLOOKUP(Työfile_2024!D621,Liikennemalli!$C$6:$H$1921,6,FALSE),"ei löydy")</f>
        <v>0</v>
      </c>
      <c r="I621" s="80">
        <v>1282</v>
      </c>
      <c r="J621" s="52">
        <v>1</v>
      </c>
      <c r="K621" s="52">
        <v>3286</v>
      </c>
      <c r="L621" s="53"/>
      <c r="M621" s="54"/>
      <c r="N621" s="54"/>
      <c r="O621" s="54"/>
      <c r="P621" s="54"/>
      <c r="Q621" s="55"/>
      <c r="R621" s="55"/>
      <c r="S621" s="55"/>
      <c r="T621" s="55"/>
      <c r="U621" s="52"/>
      <c r="V621" s="56">
        <v>455</v>
      </c>
      <c r="W621" s="56">
        <v>24</v>
      </c>
      <c r="X621" s="56">
        <v>470</v>
      </c>
      <c r="Y621" s="56">
        <f>VLOOKUP(D621,Liikennemalli24!$D$2:$F$1804,2,FALSE)</f>
        <v>638</v>
      </c>
      <c r="Z621" s="57">
        <f>VLOOKUP(D621,Liikennemalli24!$D$2:$F$1804,3,FALSE)</f>
        <v>0.46100000000000002</v>
      </c>
      <c r="AA621" s="178">
        <f>IF(G621=1,VLOOKUP(C621,Liikennemalli!$D$6:$H$1921,2,FALSE),"-")</f>
        <v>129.40582556007899</v>
      </c>
      <c r="AB621" s="197">
        <f>IF(G621=1,VLOOKUP(C621,Liikennemalli!$D$6:$H$1921,3,FALSE),"-")</f>
        <v>0.43243874323878001</v>
      </c>
      <c r="AC621" s="134">
        <f>IF(E621=1,VLOOKUP(Työfile_2024!D621,'2015'!$F$12:$X$1887,18,FALSE),"-")</f>
        <v>566</v>
      </c>
      <c r="AD621" s="127">
        <f>IF(E621=1,VLOOKUP(Työfile_2024!D621,'2015'!$F$12:$X$1887,19,FALSE),"-")</f>
        <v>0.84</v>
      </c>
      <c r="AI621" s="127">
        <f>IF(E621=1,VLOOKUP(Työfile_2024!D621,'2015'!$F$12:$AB$1887,20,FALSE),"-")</f>
        <v>0</v>
      </c>
      <c r="AJ621" s="127">
        <f>IF(E621=1,VLOOKUP(Työfile_2024!D621,'2015'!$F$12:$AB$1887,21,FALSE),"-")</f>
        <v>0</v>
      </c>
      <c r="AK621" s="127">
        <f>IF(E621=1,VLOOKUP(Työfile_2024!D621,'2015'!$F$12:$AB$1887,22,FALSE),"-")</f>
        <v>0</v>
      </c>
      <c r="AL621" s="127">
        <f>IF(E621=1,VLOOKUP(Työfile_2024!D621,'2015'!$F$12:$AB$1887,23,FALSE),"-")</f>
        <v>0</v>
      </c>
      <c r="AM621" s="56">
        <f>VLOOKUP(Työfile_2024!D621,Tmatkat_20km_tarkasteltava_verk!$C$2:$D$1804,2,FALSE)</f>
        <v>54</v>
      </c>
      <c r="AN621" s="148">
        <f t="shared" si="138"/>
        <v>0.11868131868131868</v>
      </c>
      <c r="AO621" s="178">
        <f>IF(E621=1,VLOOKUP(Työfile_2024!D621,'2015'!$F$12:$AC$1887,24,FALSE),"-")</f>
        <v>20</v>
      </c>
      <c r="AP621" s="52">
        <f>VLOOKUP(D621,Tarkasteltava_verkko_2024_harva!$E$2:$I$1804,5,FALSE)</f>
        <v>0</v>
      </c>
      <c r="AQ621" s="52">
        <f>VLOOKUP(D621,Tarkasteltava_verkko_2024_harva!$E$2:$I$1804,4,FALSE)</f>
        <v>0</v>
      </c>
      <c r="AR621" s="148">
        <v>0</v>
      </c>
      <c r="AS621" s="170" t="str">
        <f>IFERROR(VLOOKUP(C621,'2015'!$C$12:$AG$1887,30,FALSE),"-")</f>
        <v/>
      </c>
      <c r="AT621" s="148">
        <v>0</v>
      </c>
      <c r="AU621" s="170">
        <f>IFERROR(VLOOKUP(C621,'2015'!$C$12:$AG$1887,31,FALSE),"-")</f>
        <v>0</v>
      </c>
      <c r="AV621" s="106"/>
      <c r="AW621" s="63">
        <f>IFERROR(VLOOKUP(C621,Merkittävyysluokitus!$A$2:$J$1705,10,FALSE),"-")</f>
        <v>3</v>
      </c>
      <c r="AX621" s="175">
        <f>IFERROR(VLOOKUP(C621,Merkittävyysluokitus!$A$2:$J$1705,6,FALSE),"-")</f>
        <v>4.8242237442922375</v>
      </c>
      <c r="AY621" s="175">
        <f>IFERROR(VLOOKUP(C621,Merkittävyysluokitus!$A$2:$J$1705,7,FALSE),"-")</f>
        <v>1.6883333333333335</v>
      </c>
      <c r="AZ621" s="175">
        <f>IFERROR(VLOOKUP(C621,Merkittävyysluokitus!$A$2:$J$1705,8,FALSE),"-")</f>
        <v>2.3025570776255706</v>
      </c>
      <c r="BA621" s="175">
        <f>IFERROR(VLOOKUP(C621,Merkittävyysluokitus!$A$2:$J$1705,9,FALSE),"-")</f>
        <v>0.83333333333333326</v>
      </c>
      <c r="BB621" s="203"/>
      <c r="BC621" s="203" t="str">
        <f t="shared" si="139"/>
        <v/>
      </c>
      <c r="BD621" s="39" t="str">
        <f t="shared" si="128"/>
        <v>musta</v>
      </c>
      <c r="BE621" s="68" t="str">
        <f t="shared" si="134"/>
        <v>musta</v>
      </c>
      <c r="BF621" s="68" t="str">
        <f t="shared" si="135"/>
        <v>musta</v>
      </c>
      <c r="BG621" s="68" t="str">
        <f t="shared" si="136"/>
        <v>musta</v>
      </c>
      <c r="BH621" s="208" t="str">
        <f t="shared" si="137"/>
        <v>musta</v>
      </c>
      <c r="BI621" s="39"/>
      <c r="BJ621" s="39" t="str">
        <f>IF(F621="ei löydy","uusi tie",IF(E621=0,"tieosoite muuttunut",IF(E621=1,VLOOKUP(D621,'2015'!$F$12:$AL$1887,31,FALSE),"-")))</f>
        <v>punainen</v>
      </c>
      <c r="BK621" s="67" t="str">
        <f>IF(E621=1,VLOOKUP(D621,'2015'!$F$12:$AL$1887,32,FALSE),"-")</f>
        <v>musta</v>
      </c>
      <c r="BL621" s="39" t="str">
        <f>IF(F621="ei löydy","uusi tie",IF(E621=0,"tieosoite muuttunut",IF(E621=1,VLOOKUP(D621,'2015'!$F$12:$AL$1887,33,FALSE),"-")))</f>
        <v>musta</v>
      </c>
      <c r="BM621" s="39"/>
      <c r="BN621" s="217" t="str">
        <f>VLOOKUP(D621,'2015'!$F$12:$AL$1887,33,FALSE)</f>
        <v>musta</v>
      </c>
      <c r="BO621" s="39"/>
      <c r="BP621" s="115" t="s">
        <v>10</v>
      </c>
      <c r="BQ621" s="30"/>
      <c r="BS621" s="5"/>
      <c r="BU621" s="37"/>
      <c r="BV621" s="30" t="s">
        <v>10</v>
      </c>
      <c r="BX621" t="str">
        <f>IF(E621=1,VLOOKUP(D621,'2015'!$F$12:$AX$1887,43,FALSE),"-")</f>
        <v>musta</v>
      </c>
      <c r="BY621" t="str">
        <f>IF(E621=1,VLOOKUP(D621,'2015'!$F$12:$AX$1887,44,FALSE),"-")</f>
        <v>musta</v>
      </c>
      <c r="BZ621" t="str">
        <f>IF(E621=1,VLOOKUP(D621,'2015'!$F$12:$AX$1887,45,FALSE),"-")</f>
        <v>musta</v>
      </c>
      <c r="CA621" s="31">
        <f t="shared" si="142"/>
        <v>10</v>
      </c>
      <c r="CB621" s="31">
        <f t="shared" si="143"/>
        <v>10</v>
      </c>
      <c r="CC621" s="31">
        <f t="shared" si="144"/>
        <v>0</v>
      </c>
      <c r="CD621" s="31">
        <f t="shared" si="145"/>
        <v>0</v>
      </c>
      <c r="CE621" s="31">
        <f t="shared" si="146"/>
        <v>0</v>
      </c>
      <c r="CO621" s="2" t="s">
        <v>35</v>
      </c>
      <c r="CP621" s="2" t="s">
        <v>35</v>
      </c>
    </row>
    <row r="622" spans="1:94" ht="15.75" thickBot="1" x14ac:dyDescent="0.3">
      <c r="A622" s="50"/>
      <c r="B622" s="50"/>
      <c r="C622" s="50" t="str">
        <f t="shared" si="140"/>
        <v>1282_2_6923</v>
      </c>
      <c r="D622" s="51" t="str">
        <f t="shared" si="141"/>
        <v>1282_2</v>
      </c>
      <c r="E622" s="224">
        <f>IFERROR(VLOOKUP(C622,'2015'!$C$12:$D$1887,2,FALSE),0)</f>
        <v>1</v>
      </c>
      <c r="F622" s="51">
        <f>IFERROR(K622-IFERROR(VLOOKUP(D622,'2015'!$F$12:$I$1887,4,FALSE),"ei löydy"),"ei löydy")</f>
        <v>0</v>
      </c>
      <c r="G622" s="224">
        <f>IFERROR(VLOOKUP(Työfile_2024!C622,Liikennemalli!$D$6:$G$1921,4,FALSE),0)</f>
        <v>1</v>
      </c>
      <c r="H622" s="225">
        <f>K622-IFERROR(VLOOKUP(Työfile_2024!D622,Liikennemalli!$C$6:$H$1921,6,FALSE),"ei löydy")</f>
        <v>0</v>
      </c>
      <c r="I622" s="80">
        <v>1282</v>
      </c>
      <c r="J622" s="52">
        <v>2</v>
      </c>
      <c r="K622" s="52">
        <v>6923</v>
      </c>
      <c r="L622" s="53"/>
      <c r="M622" s="54"/>
      <c r="N622" s="54"/>
      <c r="O622" s="54"/>
      <c r="P622" s="54"/>
      <c r="Q622" s="55"/>
      <c r="R622" s="55"/>
      <c r="S622" s="55"/>
      <c r="T622" s="55"/>
      <c r="U622" s="52"/>
      <c r="V622" s="56">
        <v>381</v>
      </c>
      <c r="W622" s="56">
        <v>25</v>
      </c>
      <c r="X622" s="56">
        <v>377</v>
      </c>
      <c r="Y622" s="56">
        <f>VLOOKUP(D622,Liikennemalli24!$D$2:$F$1804,2,FALSE)</f>
        <v>652</v>
      </c>
      <c r="Z622" s="57">
        <f>VLOOKUP(D622,Liikennemalli24!$D$2:$F$1804,3,FALSE)</f>
        <v>0.47299999999999998</v>
      </c>
      <c r="AA622" s="178">
        <f>IF(G622=1,VLOOKUP(C622,Liikennemalli!$D$6:$H$1921,2,FALSE),"-")</f>
        <v>168.33528928428501</v>
      </c>
      <c r="AB622" s="197">
        <f>IF(G622=1,VLOOKUP(C622,Liikennemalli!$D$6:$H$1921,3,FALSE),"-")</f>
        <v>0.45811925872006698</v>
      </c>
      <c r="AC622" s="134">
        <f>IF(E622=1,VLOOKUP(Työfile_2024!D622,'2015'!$F$12:$X$1887,18,FALSE),"-")</f>
        <v>558</v>
      </c>
      <c r="AD622" s="127">
        <f>IF(E622=1,VLOOKUP(Työfile_2024!D622,'2015'!$F$12:$X$1887,19,FALSE),"-")</f>
        <v>0.78</v>
      </c>
      <c r="AI622" s="127">
        <f>IF(E622=1,VLOOKUP(Työfile_2024!D622,'2015'!$F$12:$AB$1887,20,FALSE),"-")</f>
        <v>0</v>
      </c>
      <c r="AJ622" s="127">
        <f>IF(E622=1,VLOOKUP(Työfile_2024!D622,'2015'!$F$12:$AB$1887,21,FALSE),"-")</f>
        <v>0</v>
      </c>
      <c r="AK622" s="127">
        <f>IF(E622=1,VLOOKUP(Työfile_2024!D622,'2015'!$F$12:$AB$1887,22,FALSE),"-")</f>
        <v>0</v>
      </c>
      <c r="AL622" s="127">
        <f>IF(E622=1,VLOOKUP(Työfile_2024!D622,'2015'!$F$12:$AB$1887,23,FALSE),"-")</f>
        <v>0</v>
      </c>
      <c r="AM622" s="56">
        <f>VLOOKUP(Työfile_2024!D622,Tmatkat_20km_tarkasteltava_verk!$C$2:$D$1804,2,FALSE)</f>
        <v>95</v>
      </c>
      <c r="AN622" s="148">
        <f t="shared" si="138"/>
        <v>0.24934383202099739</v>
      </c>
      <c r="AO622" s="178">
        <f>IF(E622=1,VLOOKUP(Työfile_2024!D622,'2015'!$F$12:$AC$1887,24,FALSE),"-")</f>
        <v>25</v>
      </c>
      <c r="AP622" s="52">
        <f>VLOOKUP(D622,Tarkasteltava_verkko_2024_harva!$E$2:$I$1804,5,FALSE)</f>
        <v>0</v>
      </c>
      <c r="AQ622" s="52">
        <f>VLOOKUP(D622,Tarkasteltava_verkko_2024_harva!$E$2:$I$1804,4,FALSE)</f>
        <v>0</v>
      </c>
      <c r="AR622" s="148">
        <v>0</v>
      </c>
      <c r="AS622" s="170" t="str">
        <f>IFERROR(VLOOKUP(C622,'2015'!$C$12:$AG$1887,30,FALSE),"-")</f>
        <v/>
      </c>
      <c r="AT622" s="148">
        <v>0.21869131879243103</v>
      </c>
      <c r="AU622" s="170">
        <f>IFERROR(VLOOKUP(C622,'2015'!$C$12:$AG$1887,31,FALSE),"-")</f>
        <v>0</v>
      </c>
      <c r="AV622" s="106"/>
      <c r="AW622" s="63">
        <f>IFERROR(VLOOKUP(C622,Merkittävyysluokitus!$A$2:$J$1705,10,FALSE),"-")</f>
        <v>3</v>
      </c>
      <c r="AX622" s="175">
        <f>IFERROR(VLOOKUP(C622,Merkittävyysluokitus!$A$2:$J$1705,6,FALSE),"-")</f>
        <v>4.9716073059360726</v>
      </c>
      <c r="AY622" s="175">
        <f>IFERROR(VLOOKUP(C622,Merkittävyysluokitus!$A$2:$J$1705,7,FALSE),"-")</f>
        <v>1.6113333333333331</v>
      </c>
      <c r="AZ622" s="175">
        <f>IFERROR(VLOOKUP(C622,Merkittävyysluokitus!$A$2:$J$1705,8,FALSE),"-")</f>
        <v>2.3602739726027395</v>
      </c>
      <c r="BA622" s="175">
        <f>IFERROR(VLOOKUP(C622,Merkittävyysluokitus!$A$2:$J$1705,9,FALSE),"-")</f>
        <v>1</v>
      </c>
      <c r="BB622" s="203"/>
      <c r="BC622" s="203" t="str">
        <f t="shared" si="139"/>
        <v/>
      </c>
      <c r="BD622" s="39" t="str">
        <f t="shared" si="128"/>
        <v>musta</v>
      </c>
      <c r="BE622" s="68" t="str">
        <f t="shared" si="134"/>
        <v>musta</v>
      </c>
      <c r="BF622" s="68" t="str">
        <f t="shared" si="135"/>
        <v>musta</v>
      </c>
      <c r="BG622" s="68" t="str">
        <f t="shared" si="136"/>
        <v>musta</v>
      </c>
      <c r="BH622" s="208" t="str">
        <f t="shared" si="137"/>
        <v>musta</v>
      </c>
      <c r="BI622" s="39"/>
      <c r="BJ622" s="39" t="str">
        <f>IF(F622="ei löydy","uusi tie",IF(E622=0,"tieosoite muuttunut",IF(E622=1,VLOOKUP(D622,'2015'!$F$12:$AL$1887,31,FALSE),"-")))</f>
        <v>punainen</v>
      </c>
      <c r="BK622" s="67" t="str">
        <f>IF(E622=1,VLOOKUP(D622,'2015'!$F$12:$AL$1887,32,FALSE),"-")</f>
        <v>musta</v>
      </c>
      <c r="BL622" s="39" t="str">
        <f>IF(F622="ei löydy","uusi tie",IF(E622=0,"tieosoite muuttunut",IF(E622=1,VLOOKUP(D622,'2015'!$F$12:$AL$1887,33,FALSE),"-")))</f>
        <v>musta</v>
      </c>
      <c r="BM622" s="39"/>
      <c r="BN622" s="217" t="str">
        <f>VLOOKUP(D622,'2015'!$F$12:$AL$1887,33,FALSE)</f>
        <v>musta</v>
      </c>
      <c r="BO622" s="39"/>
      <c r="BP622" s="115" t="s">
        <v>10</v>
      </c>
      <c r="BQ622" s="30"/>
      <c r="BS622" s="5"/>
      <c r="BU622" s="37"/>
      <c r="BV622" s="30" t="s">
        <v>10</v>
      </c>
      <c r="BX622" t="str">
        <f>IF(E622=1,VLOOKUP(D622,'2015'!$F$12:$AX$1887,43,FALSE),"-")</f>
        <v>musta</v>
      </c>
      <c r="BY622" t="str">
        <f>IF(E622=1,VLOOKUP(D622,'2015'!$F$12:$AX$1887,44,FALSE),"-")</f>
        <v>musta</v>
      </c>
      <c r="BZ622" t="str">
        <f>IF(E622=1,VLOOKUP(D622,'2015'!$F$12:$AX$1887,45,FALSE),"-")</f>
        <v>musta</v>
      </c>
      <c r="CA622" s="31">
        <f t="shared" si="142"/>
        <v>10</v>
      </c>
      <c r="CB622" s="31">
        <f t="shared" si="143"/>
        <v>10</v>
      </c>
      <c r="CC622" s="31">
        <f t="shared" si="144"/>
        <v>0</v>
      </c>
      <c r="CD622" s="31">
        <f t="shared" si="145"/>
        <v>0</v>
      </c>
      <c r="CE622" s="31">
        <f t="shared" si="146"/>
        <v>0</v>
      </c>
      <c r="CO622" s="29" t="s">
        <v>34</v>
      </c>
      <c r="CP622" s="29" t="s">
        <v>34</v>
      </c>
    </row>
    <row r="623" spans="1:94" ht="15.75" thickBot="1" x14ac:dyDescent="0.3">
      <c r="A623" s="50"/>
      <c r="B623" s="50"/>
      <c r="C623" s="50" t="str">
        <f t="shared" si="140"/>
        <v>1311_1_2647</v>
      </c>
      <c r="D623" s="51" t="str">
        <f t="shared" si="141"/>
        <v>1311_1</v>
      </c>
      <c r="E623" s="224">
        <f>IFERROR(VLOOKUP(C623,'2015'!$C$12:$D$1887,2,FALSE),0)</f>
        <v>1</v>
      </c>
      <c r="F623" s="51">
        <f>IFERROR(K623-IFERROR(VLOOKUP(D623,'2015'!$F$12:$I$1887,4,FALSE),"ei löydy"),"ei löydy")</f>
        <v>0</v>
      </c>
      <c r="G623" s="224">
        <f>IFERROR(VLOOKUP(Työfile_2024!C623,Liikennemalli!$D$6:$G$1921,4,FALSE),0)</f>
        <v>1</v>
      </c>
      <c r="H623" s="225">
        <f>K623-IFERROR(VLOOKUP(Työfile_2024!D623,Liikennemalli!$C$6:$H$1921,6,FALSE),"ei löydy")</f>
        <v>0</v>
      </c>
      <c r="I623" s="80">
        <v>1311</v>
      </c>
      <c r="J623" s="52">
        <v>1</v>
      </c>
      <c r="K623" s="52">
        <v>2647</v>
      </c>
      <c r="L623" s="53"/>
      <c r="M623" s="54"/>
      <c r="N623" s="54"/>
      <c r="O623" s="54"/>
      <c r="P623" s="54"/>
      <c r="Q623" s="55"/>
      <c r="R623" s="55"/>
      <c r="S623" s="55"/>
      <c r="T623" s="55"/>
      <c r="U623" s="52"/>
      <c r="V623" s="56">
        <v>9345.5666792595384</v>
      </c>
      <c r="W623" s="56">
        <v>458.07329051756705</v>
      </c>
      <c r="X623" s="56">
        <v>10579.027578390631</v>
      </c>
      <c r="Y623" s="56">
        <f>VLOOKUP(D623,Liikennemalli24!$D$2:$F$1804,2,FALSE)</f>
        <v>2065</v>
      </c>
      <c r="Z623" s="57">
        <f>VLOOKUP(D623,Liikennemalli24!$D$2:$F$1804,3,FALSE)</f>
        <v>0.39200000000000002</v>
      </c>
      <c r="AA623" s="178">
        <f>IF(G623=1,VLOOKUP(C623,Liikennemalli!$D$6:$H$1921,2,FALSE),"-")</f>
        <v>6751.8261930459248</v>
      </c>
      <c r="AB623" s="197">
        <f>IF(G623=1,VLOOKUP(C623,Liikennemalli!$D$6:$H$1921,3,FALSE),"-")</f>
        <v>0.78087329922366999</v>
      </c>
      <c r="AC623" s="134">
        <f>IF(E623=1,VLOOKUP(Työfile_2024!D623,'2015'!$F$12:$X$1887,18,FALSE),"-")</f>
        <v>1862</v>
      </c>
      <c r="AD623" s="127">
        <f>IF(E623=1,VLOOKUP(Työfile_2024!D623,'2015'!$F$12:$X$1887,19,FALSE),"-")</f>
        <v>0.51</v>
      </c>
      <c r="AI623" s="127">
        <f>IF(E623=1,VLOOKUP(Työfile_2024!D623,'2015'!$F$12:$AB$1887,20,FALSE),"-")</f>
        <v>0</v>
      </c>
      <c r="AJ623" s="127">
        <f>IF(E623=1,VLOOKUP(Työfile_2024!D623,'2015'!$F$12:$AB$1887,21,FALSE),"-")</f>
        <v>0</v>
      </c>
      <c r="AK623" s="127">
        <f>IF(E623=1,VLOOKUP(Työfile_2024!D623,'2015'!$F$12:$AB$1887,22,FALSE),"-")</f>
        <v>0</v>
      </c>
      <c r="AL623" s="127">
        <f>IF(E623=1,VLOOKUP(Työfile_2024!D623,'2015'!$F$12:$AB$1887,23,FALSE),"-")</f>
        <v>0</v>
      </c>
      <c r="AM623" s="56">
        <f>VLOOKUP(Työfile_2024!D623,Tmatkat_20km_tarkasteltava_verk!$C$2:$D$1804,2,FALSE)</f>
        <v>5326</v>
      </c>
      <c r="AN623" s="148">
        <f t="shared" si="138"/>
        <v>0.56989588569518246</v>
      </c>
      <c r="AO623" s="178">
        <f>IF(E623=1,VLOOKUP(Työfile_2024!D623,'2015'!$F$12:$AC$1887,24,FALSE),"-")</f>
        <v>10181</v>
      </c>
      <c r="AP623" s="52" t="str">
        <f>VLOOKUP(D623,Tarkasteltava_verkko_2024_harva!$E$2:$I$1804,5,FALSE)</f>
        <v>tiivis</v>
      </c>
      <c r="AQ623" s="52">
        <f>VLOOKUP(D623,Tarkasteltava_verkko_2024_harva!$E$2:$I$1804,4,FALSE)</f>
        <v>0</v>
      </c>
      <c r="AR623" s="148">
        <v>0.90782017378163959</v>
      </c>
      <c r="AS623" s="170" t="str">
        <f>IFERROR(VLOOKUP(C623,'2015'!$C$12:$AG$1887,30,FALSE),"-")</f>
        <v>Kyllä</v>
      </c>
      <c r="AT623" s="148">
        <v>0.94182092935398565</v>
      </c>
      <c r="AU623" s="170" t="str">
        <f>IFERROR(VLOOKUP(C623,'2015'!$C$12:$AG$1887,31,FALSE),"-")</f>
        <v>Kyllä</v>
      </c>
      <c r="AV623" s="106"/>
      <c r="AW623" s="63">
        <f>IFERROR(VLOOKUP(C623,Merkittävyysluokitus!$A$2:$J$1705,10,FALSE),"-")</f>
        <v>1</v>
      </c>
      <c r="AX623" s="175">
        <f>IFERROR(VLOOKUP(C623,Merkittävyysluokitus!$A$2:$J$1705,6,FALSE),"-")</f>
        <v>13.653926940639266</v>
      </c>
      <c r="AY623" s="175">
        <f>IFERROR(VLOOKUP(C623,Merkittävyysluokitus!$A$2:$J$1705,7,FALSE),"-")</f>
        <v>5</v>
      </c>
      <c r="AZ623" s="175">
        <f>IFERROR(VLOOKUP(C623,Merkittävyysluokitus!$A$2:$J$1705,8,FALSE),"-")</f>
        <v>6.320593607305935</v>
      </c>
      <c r="BA623" s="175">
        <f>IFERROR(VLOOKUP(C623,Merkittävyysluokitus!$A$2:$J$1705,9,FALSE),"-")</f>
        <v>2.333333333333333</v>
      </c>
      <c r="BB623" s="203"/>
      <c r="BC623" s="203" t="str">
        <f t="shared" si="139"/>
        <v/>
      </c>
      <c r="BD623" s="39" t="str">
        <f t="shared" si="128"/>
        <v>musta</v>
      </c>
      <c r="BE623" s="68" t="str">
        <f t="shared" si="134"/>
        <v>musta</v>
      </c>
      <c r="BF623" s="68" t="str">
        <f t="shared" si="135"/>
        <v>musta</v>
      </c>
      <c r="BG623" s="68" t="str">
        <f t="shared" si="136"/>
        <v>punainen</v>
      </c>
      <c r="BH623" s="208" t="str">
        <f t="shared" si="137"/>
        <v>musta</v>
      </c>
      <c r="BI623" s="39"/>
      <c r="BJ623" s="39" t="str">
        <f>IF(F623="ei löydy","uusi tie",IF(E623=0,"tieosoite muuttunut",IF(E623=1,VLOOKUP(D623,'2015'!$F$12:$AL$1887,31,FALSE),"-")))</f>
        <v>punainen</v>
      </c>
      <c r="BK623" s="67" t="str">
        <f>IF(E623=1,VLOOKUP(D623,'2015'!$F$12:$AL$1887,32,FALSE),"-")</f>
        <v>musta</v>
      </c>
      <c r="BL623" s="39" t="str">
        <f>IF(F623="ei löydy","uusi tie",IF(E623=0,"tieosoite muuttunut",IF(E623=1,VLOOKUP(D623,'2015'!$F$12:$AL$1887,33,FALSE),"-")))</f>
        <v>musta</v>
      </c>
      <c r="BM623" s="39"/>
      <c r="BN623" s="217" t="str">
        <f>VLOOKUP(D623,'2015'!$F$12:$AL$1887,33,FALSE)</f>
        <v>musta</v>
      </c>
      <c r="BO623" s="39"/>
      <c r="BP623" s="115" t="s">
        <v>10</v>
      </c>
      <c r="BQ623" s="30"/>
      <c r="BS623" s="5"/>
      <c r="BU623" s="37"/>
      <c r="BV623" s="30" t="s">
        <v>10</v>
      </c>
      <c r="BX623" t="str">
        <f>IF(E623=1,VLOOKUP(D623,'2015'!$F$12:$AX$1887,43,FALSE),"-")</f>
        <v>musta</v>
      </c>
      <c r="BY623" t="str">
        <f>IF(E623=1,VLOOKUP(D623,'2015'!$F$12:$AX$1887,44,FALSE),"-")</f>
        <v>punainen</v>
      </c>
      <c r="BZ623" t="str">
        <f>IF(E623=1,VLOOKUP(D623,'2015'!$F$12:$AX$1887,45,FALSE),"-")</f>
        <v>punainen</v>
      </c>
      <c r="CA623" s="31">
        <f t="shared" si="142"/>
        <v>12</v>
      </c>
      <c r="CB623" s="31">
        <f t="shared" si="143"/>
        <v>1</v>
      </c>
      <c r="CC623" s="31">
        <f t="shared" si="144"/>
        <v>1</v>
      </c>
      <c r="CD623" s="31">
        <f t="shared" si="145"/>
        <v>10</v>
      </c>
      <c r="CE623" s="31">
        <f t="shared" si="146"/>
        <v>0</v>
      </c>
      <c r="CO623" s="2" t="s">
        <v>35</v>
      </c>
      <c r="CP623" s="2" t="s">
        <v>35</v>
      </c>
    </row>
    <row r="624" spans="1:94" ht="15.75" thickBot="1" x14ac:dyDescent="0.3">
      <c r="A624" s="50"/>
      <c r="B624" s="50"/>
      <c r="C624" s="50" t="str">
        <f t="shared" si="140"/>
        <v>1311_2_4288</v>
      </c>
      <c r="D624" s="51" t="str">
        <f t="shared" si="141"/>
        <v>1311_2</v>
      </c>
      <c r="E624" s="224">
        <f>IFERROR(VLOOKUP(C624,'2015'!$C$12:$D$1887,2,FALSE),0)</f>
        <v>1</v>
      </c>
      <c r="F624" s="51">
        <f>IFERROR(K624-IFERROR(VLOOKUP(D624,'2015'!$F$12:$I$1887,4,FALSE),"ei löydy"),"ei löydy")</f>
        <v>0</v>
      </c>
      <c r="G624" s="224">
        <f>IFERROR(VLOOKUP(Työfile_2024!C624,Liikennemalli!$D$6:$G$1921,4,FALSE),0)</f>
        <v>1</v>
      </c>
      <c r="H624" s="225">
        <f>K624-IFERROR(VLOOKUP(Työfile_2024!D624,Liikennemalli!$C$6:$H$1921,6,FALSE),"ei löydy")</f>
        <v>0</v>
      </c>
      <c r="I624" s="80">
        <v>1311</v>
      </c>
      <c r="J624" s="52">
        <v>2</v>
      </c>
      <c r="K624" s="52">
        <v>4288</v>
      </c>
      <c r="L624" s="53"/>
      <c r="M624" s="54"/>
      <c r="N624" s="54"/>
      <c r="O624" s="54"/>
      <c r="P624" s="54"/>
      <c r="Q624" s="55"/>
      <c r="R624" s="55"/>
      <c r="S624" s="55"/>
      <c r="T624" s="55"/>
      <c r="U624" s="52"/>
      <c r="V624" s="56">
        <v>6126</v>
      </c>
      <c r="W624" s="56">
        <v>337</v>
      </c>
      <c r="X624" s="56">
        <v>6951</v>
      </c>
      <c r="Y624" s="56">
        <f>VLOOKUP(D624,Liikennemalli24!$D$2:$F$1804,2,FALSE)</f>
        <v>227</v>
      </c>
      <c r="Z624" s="57">
        <f>VLOOKUP(D624,Liikennemalli24!$D$2:$F$1804,3,FALSE)</f>
        <v>0.26900000000000002</v>
      </c>
      <c r="AA624" s="178">
        <f>IF(G624=1,VLOOKUP(C624,Liikennemalli!$D$6:$H$1921,2,FALSE),"-")</f>
        <v>3248.8559118727999</v>
      </c>
      <c r="AB624" s="197">
        <f>IF(G624=1,VLOOKUP(C624,Liikennemalli!$D$6:$H$1921,3,FALSE),"-")</f>
        <v>0.59545458166129395</v>
      </c>
      <c r="AC624" s="134">
        <f>IF(E624=1,VLOOKUP(Työfile_2024!D624,'2015'!$F$12:$X$1887,18,FALSE),"-")</f>
        <v>1964</v>
      </c>
      <c r="AD624" s="127">
        <f>IF(E624=1,VLOOKUP(Työfile_2024!D624,'2015'!$F$12:$X$1887,19,FALSE),"-")</f>
        <v>0.57999999999999996</v>
      </c>
      <c r="AI624" s="127">
        <f>IF(E624=1,VLOOKUP(Työfile_2024!D624,'2015'!$F$12:$AB$1887,20,FALSE),"-")</f>
        <v>0</v>
      </c>
      <c r="AJ624" s="127">
        <f>IF(E624=1,VLOOKUP(Työfile_2024!D624,'2015'!$F$12:$AB$1887,21,FALSE),"-")</f>
        <v>0</v>
      </c>
      <c r="AK624" s="127">
        <f>IF(E624=1,VLOOKUP(Työfile_2024!D624,'2015'!$F$12:$AB$1887,22,FALSE),"-")</f>
        <v>0</v>
      </c>
      <c r="AL624" s="127">
        <f>IF(E624=1,VLOOKUP(Työfile_2024!D624,'2015'!$F$12:$AB$1887,23,FALSE),"-")</f>
        <v>0</v>
      </c>
      <c r="AM624" s="56">
        <f>VLOOKUP(Työfile_2024!D624,Tmatkat_20km_tarkasteltava_verk!$C$2:$D$1804,2,FALSE)</f>
        <v>1736</v>
      </c>
      <c r="AN624" s="148">
        <f t="shared" si="138"/>
        <v>0.28338230492980737</v>
      </c>
      <c r="AO624" s="178">
        <f>IF(E624=1,VLOOKUP(Työfile_2024!D624,'2015'!$F$12:$AC$1887,24,FALSE),"-")</f>
        <v>1817</v>
      </c>
      <c r="AP624" s="52" t="str">
        <f>VLOOKUP(D624,Tarkasteltava_verkko_2024_harva!$E$2:$I$1804,5,FALSE)</f>
        <v>tiivis</v>
      </c>
      <c r="AQ624" s="52">
        <f>VLOOKUP(D624,Tarkasteltava_verkko_2024_harva!$E$2:$I$1804,4,FALSE)</f>
        <v>0</v>
      </c>
      <c r="AR624" s="148">
        <v>0.18236940298507462</v>
      </c>
      <c r="AS624" s="170" t="str">
        <f>IFERROR(VLOOKUP(C624,'2015'!$C$12:$AG$1887,30,FALSE),"-")</f>
        <v/>
      </c>
      <c r="AT624" s="148">
        <v>0.68796641791044777</v>
      </c>
      <c r="AU624" s="170" t="str">
        <f>IFERROR(VLOOKUP(C624,'2015'!$C$12:$AG$1887,31,FALSE),"-")</f>
        <v>Kyllä</v>
      </c>
      <c r="AV624" s="106"/>
      <c r="AW624" s="63">
        <f>IFERROR(VLOOKUP(C624,Merkittävyysluokitus!$A$2:$J$1705,10,FALSE),"-")</f>
        <v>2</v>
      </c>
      <c r="AX624" s="175">
        <f>IFERROR(VLOOKUP(C624,Merkittävyysluokitus!$A$2:$J$1705,6,FALSE),"-")</f>
        <v>10.905464231354642</v>
      </c>
      <c r="AY624" s="175">
        <f>IFERROR(VLOOKUP(C624,Merkittävyysluokitus!$A$2:$J$1705,7,FALSE),"-")</f>
        <v>5</v>
      </c>
      <c r="AZ624" s="175">
        <f>IFERROR(VLOOKUP(C624,Merkittävyysluokitus!$A$2:$J$1705,8,FALSE),"-")</f>
        <v>3.9054642313546415</v>
      </c>
      <c r="BA624" s="175">
        <f>IFERROR(VLOOKUP(C624,Merkittävyysluokitus!$A$2:$J$1705,9,FALSE),"-")</f>
        <v>2</v>
      </c>
      <c r="BB624" s="203"/>
      <c r="BC624" s="203" t="str">
        <f t="shared" si="139"/>
        <v/>
      </c>
      <c r="BD624" s="39" t="str">
        <f t="shared" si="128"/>
        <v>musta</v>
      </c>
      <c r="BE624" s="68" t="str">
        <f t="shared" si="134"/>
        <v>musta</v>
      </c>
      <c r="BF624" s="68" t="str">
        <f t="shared" si="135"/>
        <v>musta</v>
      </c>
      <c r="BG624" s="68" t="str">
        <f t="shared" si="136"/>
        <v>musta</v>
      </c>
      <c r="BH624" s="208" t="str">
        <f t="shared" si="137"/>
        <v>musta</v>
      </c>
      <c r="BI624" s="39"/>
      <c r="BJ624" s="39" t="str">
        <f>IF(F624="ei löydy","uusi tie",IF(E624=0,"tieosoite muuttunut",IF(E624=1,VLOOKUP(D624,'2015'!$F$12:$AL$1887,31,FALSE),"-")))</f>
        <v>punainen</v>
      </c>
      <c r="BK624" s="67" t="str">
        <f>IF(E624=1,VLOOKUP(D624,'2015'!$F$12:$AL$1887,32,FALSE),"-")</f>
        <v>musta</v>
      </c>
      <c r="BL624" s="39" t="str">
        <f>IF(F624="ei löydy","uusi tie",IF(E624=0,"tieosoite muuttunut",IF(E624=1,VLOOKUP(D624,'2015'!$F$12:$AL$1887,33,FALSE),"-")))</f>
        <v>musta</v>
      </c>
      <c r="BM624" s="39"/>
      <c r="BN624" s="217" t="str">
        <f>VLOOKUP(D624,'2015'!$F$12:$AL$1887,33,FALSE)</f>
        <v>musta</v>
      </c>
      <c r="BO624" s="39"/>
      <c r="BP624" s="115" t="s">
        <v>10</v>
      </c>
      <c r="BQ624" s="30"/>
      <c r="BS624" s="5"/>
      <c r="BU624" s="37"/>
      <c r="BV624" s="30" t="s">
        <v>10</v>
      </c>
      <c r="BX624" t="str">
        <f>IF(E624=1,VLOOKUP(D624,'2015'!$F$12:$AX$1887,43,FALSE),"-")</f>
        <v>musta</v>
      </c>
      <c r="BY624" t="str">
        <f>IF(E624=1,VLOOKUP(D624,'2015'!$F$12:$AX$1887,44,FALSE),"-")</f>
        <v>punainen</v>
      </c>
      <c r="BZ624" t="str">
        <f>IF(E624=1,VLOOKUP(D624,'2015'!$F$12:$AX$1887,45,FALSE),"-")</f>
        <v>musta</v>
      </c>
      <c r="CA624" s="31">
        <f t="shared" si="142"/>
        <v>12</v>
      </c>
      <c r="CB624" s="31">
        <f t="shared" si="143"/>
        <v>1</v>
      </c>
      <c r="CC624" s="31">
        <f t="shared" si="144"/>
        <v>1</v>
      </c>
      <c r="CD624" s="31">
        <f t="shared" si="145"/>
        <v>10</v>
      </c>
      <c r="CE624" s="31">
        <f t="shared" si="146"/>
        <v>0</v>
      </c>
      <c r="CO624" s="2" t="s">
        <v>35</v>
      </c>
      <c r="CP624" s="2" t="s">
        <v>35</v>
      </c>
    </row>
    <row r="625" spans="1:94" ht="15.75" thickBot="1" x14ac:dyDescent="0.3">
      <c r="A625" s="50"/>
      <c r="B625" s="50"/>
      <c r="C625" s="50" t="str">
        <f t="shared" si="140"/>
        <v>1311_3_3444</v>
      </c>
      <c r="D625" s="51" t="str">
        <f t="shared" si="141"/>
        <v>1311_3</v>
      </c>
      <c r="E625" s="224">
        <f>IFERROR(VLOOKUP(C625,'2015'!$C$12:$D$1887,2,FALSE),0)</f>
        <v>0</v>
      </c>
      <c r="F625" s="51">
        <f>IFERROR(K625-IFERROR(VLOOKUP(D625,'2015'!$F$12:$I$1887,4,FALSE),"ei löydy"),"ei löydy")</f>
        <v>-174</v>
      </c>
      <c r="G625" s="224">
        <f>IFERROR(VLOOKUP(Työfile_2024!C625,Liikennemalli!$D$6:$G$1921,4,FALSE),0)</f>
        <v>0</v>
      </c>
      <c r="H625" s="225">
        <f>K625-IFERROR(VLOOKUP(Työfile_2024!D625,Liikennemalli!$C$6:$H$1921,6,FALSE),"ei löydy")</f>
        <v>-174</v>
      </c>
      <c r="I625" s="80">
        <v>1311</v>
      </c>
      <c r="J625" s="52">
        <v>3</v>
      </c>
      <c r="K625" s="52">
        <v>3444</v>
      </c>
      <c r="L625" s="53"/>
      <c r="M625" s="54"/>
      <c r="N625" s="54"/>
      <c r="O625" s="54"/>
      <c r="P625" s="54"/>
      <c r="Q625" s="55"/>
      <c r="R625" s="55"/>
      <c r="S625" s="55"/>
      <c r="T625" s="55"/>
      <c r="U625" s="52"/>
      <c r="V625" s="56">
        <v>6090</v>
      </c>
      <c r="W625" s="56">
        <v>339</v>
      </c>
      <c r="X625" s="56">
        <v>6905</v>
      </c>
      <c r="Y625" s="56">
        <f>VLOOKUP(D625,Liikennemalli24!$D$2:$F$1804,2,FALSE)</f>
        <v>51</v>
      </c>
      <c r="Z625" s="57">
        <f>VLOOKUP(D625,Liikennemalli24!$D$2:$F$1804,3,FALSE)</f>
        <v>0.16500000000000001</v>
      </c>
      <c r="AA625" s="178" t="str">
        <f>IF(G625=1,VLOOKUP(C625,Liikennemalli!$D$6:$H$1921,2,FALSE),"-")</f>
        <v>-</v>
      </c>
      <c r="AB625" s="197" t="str">
        <f>IF(G625=1,VLOOKUP(C625,Liikennemalli!$D$6:$H$1921,3,FALSE),"-")</f>
        <v>-</v>
      </c>
      <c r="AC625" s="134" t="str">
        <f>IF(E625=1,VLOOKUP(Työfile_2024!D625,'2015'!$F$12:$X$1887,18,FALSE),"-")</f>
        <v>-</v>
      </c>
      <c r="AD625" s="127" t="str">
        <f>IF(E625=1,VLOOKUP(Työfile_2024!D625,'2015'!$F$12:$X$1887,19,FALSE),"-")</f>
        <v>-</v>
      </c>
      <c r="AI625" s="127" t="str">
        <f>IF(E625=1,VLOOKUP(Työfile_2024!D625,'2015'!$F$12:$AB$1887,20,FALSE),"-")</f>
        <v>-</v>
      </c>
      <c r="AJ625" s="127" t="str">
        <f>IF(E625=1,VLOOKUP(Työfile_2024!D625,'2015'!$F$12:$AB$1887,21,FALSE),"-")</f>
        <v>-</v>
      </c>
      <c r="AK625" s="127" t="str">
        <f>IF(E625=1,VLOOKUP(Työfile_2024!D625,'2015'!$F$12:$AB$1887,22,FALSE),"-")</f>
        <v>-</v>
      </c>
      <c r="AL625" s="127" t="str">
        <f>IF(E625=1,VLOOKUP(Työfile_2024!D625,'2015'!$F$12:$AB$1887,23,FALSE),"-")</f>
        <v>-</v>
      </c>
      <c r="AM625" s="56">
        <f>VLOOKUP(Työfile_2024!D625,Tmatkat_20km_tarkasteltava_verk!$C$2:$D$1804,2,FALSE)</f>
        <v>1195</v>
      </c>
      <c r="AN625" s="148">
        <f t="shared" si="138"/>
        <v>0.1962233169129721</v>
      </c>
      <c r="AO625" s="178" t="str">
        <f>IF(E625=1,VLOOKUP(Työfile_2024!D625,'2015'!$F$12:$AC$1887,24,FALSE),"-")</f>
        <v>-</v>
      </c>
      <c r="AP625" s="52" t="str">
        <f>VLOOKUP(D625,Tarkasteltava_verkko_2024_harva!$E$2:$I$1804,5,FALSE)</f>
        <v>tiivis</v>
      </c>
      <c r="AQ625" s="52">
        <f>VLOOKUP(D625,Tarkasteltava_verkko_2024_harva!$E$2:$I$1804,4,FALSE)</f>
        <v>0</v>
      </c>
      <c r="AR625" s="148">
        <v>0.29558652729384438</v>
      </c>
      <c r="AS625" s="170" t="str">
        <f>IFERROR(VLOOKUP(C625,'2015'!$C$12:$AG$1887,30,FALSE),"-")</f>
        <v>-</v>
      </c>
      <c r="AT625" s="148">
        <v>0.79006968641114983</v>
      </c>
      <c r="AU625" s="170" t="str">
        <f>IFERROR(VLOOKUP(C625,'2015'!$C$12:$AG$1887,31,FALSE),"-")</f>
        <v>-</v>
      </c>
      <c r="AV625" s="106"/>
      <c r="AW625" s="63">
        <f>IFERROR(VLOOKUP(C625,Merkittävyysluokitus!$A$2:$J$1705,10,FALSE),"-")</f>
        <v>2</v>
      </c>
      <c r="AX625" s="175">
        <f>IFERROR(VLOOKUP(C625,Merkittävyysluokitus!$A$2:$J$1705,6,FALSE),"-")</f>
        <v>10.562678843226788</v>
      </c>
      <c r="AY625" s="175">
        <f>IFERROR(VLOOKUP(C625,Merkittävyysluokitus!$A$2:$J$1705,7,FALSE),"-")</f>
        <v>5</v>
      </c>
      <c r="AZ625" s="175">
        <f>IFERROR(VLOOKUP(C625,Merkittävyysluokitus!$A$2:$J$1705,8,FALSE),"-")</f>
        <v>3.2293455098934545</v>
      </c>
      <c r="BA625" s="175">
        <f>IFERROR(VLOOKUP(C625,Merkittävyysluokitus!$A$2:$J$1705,9,FALSE),"-")</f>
        <v>2.333333333333333</v>
      </c>
      <c r="BB625" s="203"/>
      <c r="BC625" s="203" t="str">
        <f t="shared" si="139"/>
        <v>tieosoite muuttunut</v>
      </c>
      <c r="BD625" s="39" t="str">
        <f t="shared" si="128"/>
        <v>musta</v>
      </c>
      <c r="BE625" s="68" t="str">
        <f t="shared" si="134"/>
        <v>musta</v>
      </c>
      <c r="BF625" s="68" t="str">
        <f t="shared" si="135"/>
        <v>musta</v>
      </c>
      <c r="BG625" s="68" t="str">
        <f t="shared" si="136"/>
        <v>musta</v>
      </c>
      <c r="BH625" s="208" t="str">
        <f t="shared" si="137"/>
        <v>musta</v>
      </c>
      <c r="BI625" s="39"/>
      <c r="BJ625" s="39" t="str">
        <f>IF(F625="ei löydy","uusi tie",IF(E625=0,"tieosoite muuttunut",IF(E625=1,VLOOKUP(D625,'2015'!$F$12:$AL$1887,31,FALSE),"-")))</f>
        <v>tieosoite muuttunut</v>
      </c>
      <c r="BK625" s="67" t="str">
        <f>IF(E625=1,VLOOKUP(D625,'2015'!$F$12:$AL$1887,32,FALSE),"-")</f>
        <v>-</v>
      </c>
      <c r="BL625" s="39" t="str">
        <f>IF(F625="ei löydy","uusi tie",IF(E625=0,"tieosoite muuttunut",IF(E625=1,VLOOKUP(D625,'2015'!$F$12:$AL$1887,33,FALSE),"-")))</f>
        <v>tieosoite muuttunut</v>
      </c>
      <c r="BM625" s="39"/>
      <c r="BN625" s="217" t="str">
        <f>VLOOKUP(D625,'2015'!$F$12:$AL$1887,33,FALSE)</f>
        <v>musta</v>
      </c>
      <c r="BO625" s="39"/>
      <c r="BP625" s="115" t="s">
        <v>10</v>
      </c>
      <c r="BQ625" s="30"/>
      <c r="BS625" s="5"/>
      <c r="BU625" s="37"/>
      <c r="BV625" s="30" t="s">
        <v>10</v>
      </c>
      <c r="BX625" t="str">
        <f>IF(E625=1,VLOOKUP(D625,'2015'!$F$12:$AX$1887,43,FALSE),"-")</f>
        <v>-</v>
      </c>
      <c r="BY625" t="str">
        <f>IF(E625=1,VLOOKUP(D625,'2015'!$F$12:$AX$1887,44,FALSE),"-")</f>
        <v>-</v>
      </c>
      <c r="BZ625" t="str">
        <f>IF(E625=1,VLOOKUP(D625,'2015'!$F$12:$AX$1887,45,FALSE),"-")</f>
        <v>-</v>
      </c>
      <c r="CA625" s="31">
        <f t="shared" si="142"/>
        <v>30</v>
      </c>
      <c r="CB625" s="31">
        <f t="shared" si="143"/>
        <v>10</v>
      </c>
      <c r="CC625" s="31">
        <f t="shared" si="144"/>
        <v>10</v>
      </c>
      <c r="CD625" s="31">
        <f t="shared" si="145"/>
        <v>10</v>
      </c>
      <c r="CE625" s="31">
        <f t="shared" si="146"/>
        <v>0</v>
      </c>
      <c r="CO625" s="2" t="s">
        <v>35</v>
      </c>
      <c r="CP625" s="2" t="s">
        <v>35</v>
      </c>
    </row>
    <row r="626" spans="1:94" ht="15.75" thickBot="1" x14ac:dyDescent="0.3">
      <c r="A626" s="50"/>
      <c r="B626" s="50"/>
      <c r="C626" s="50" t="str">
        <f t="shared" si="140"/>
        <v>1311_4_1979</v>
      </c>
      <c r="D626" s="51" t="str">
        <f t="shared" si="141"/>
        <v>1311_4</v>
      </c>
      <c r="E626" s="224">
        <f>IFERROR(VLOOKUP(C626,'2015'!$C$12:$D$1887,2,FALSE),0)</f>
        <v>0</v>
      </c>
      <c r="F626" s="51">
        <f>IFERROR(K626-IFERROR(VLOOKUP(D626,'2015'!$F$12:$I$1887,4,FALSE),"ei löydy"),"ei löydy")</f>
        <v>-117</v>
      </c>
      <c r="G626" s="224">
        <f>IFERROR(VLOOKUP(Työfile_2024!C626,Liikennemalli!$D$6:$G$1921,4,FALSE),0)</f>
        <v>0</v>
      </c>
      <c r="H626" s="225">
        <f>K626-IFERROR(VLOOKUP(Työfile_2024!D626,Liikennemalli!$C$6:$H$1921,6,FALSE),"ei löydy")</f>
        <v>-117</v>
      </c>
      <c r="I626" s="80">
        <v>1311</v>
      </c>
      <c r="J626" s="52">
        <v>4</v>
      </c>
      <c r="K626" s="52">
        <v>1979</v>
      </c>
      <c r="L626" s="53"/>
      <c r="M626" s="54"/>
      <c r="N626" s="54"/>
      <c r="O626" s="54"/>
      <c r="P626" s="54"/>
      <c r="Q626" s="55"/>
      <c r="R626" s="55"/>
      <c r="S626" s="55"/>
      <c r="T626" s="55"/>
      <c r="U626" s="52"/>
      <c r="V626" s="56">
        <v>5373</v>
      </c>
      <c r="W626" s="56">
        <v>311</v>
      </c>
      <c r="X626" s="56">
        <v>5896</v>
      </c>
      <c r="Y626" s="56">
        <f>VLOOKUP(D626,Liikennemalli24!$D$2:$F$1804,2,FALSE)</f>
        <v>966</v>
      </c>
      <c r="Z626" s="57">
        <f>VLOOKUP(D626,Liikennemalli24!$D$2:$F$1804,3,FALSE)</f>
        <v>0.42499999999999999</v>
      </c>
      <c r="AA626" s="178" t="str">
        <f>IF(G626=1,VLOOKUP(C626,Liikennemalli!$D$6:$H$1921,2,FALSE),"-")</f>
        <v>-</v>
      </c>
      <c r="AB626" s="197" t="str">
        <f>IF(G626=1,VLOOKUP(C626,Liikennemalli!$D$6:$H$1921,3,FALSE),"-")</f>
        <v>-</v>
      </c>
      <c r="AC626" s="134" t="str">
        <f>IF(E626=1,VLOOKUP(Työfile_2024!D626,'2015'!$F$12:$X$1887,18,FALSE),"-")</f>
        <v>-</v>
      </c>
      <c r="AD626" s="127" t="str">
        <f>IF(E626=1,VLOOKUP(Työfile_2024!D626,'2015'!$F$12:$X$1887,19,FALSE),"-")</f>
        <v>-</v>
      </c>
      <c r="AI626" s="127" t="str">
        <f>IF(E626=1,VLOOKUP(Työfile_2024!D626,'2015'!$F$12:$AB$1887,20,FALSE),"-")</f>
        <v>-</v>
      </c>
      <c r="AJ626" s="127" t="str">
        <f>IF(E626=1,VLOOKUP(Työfile_2024!D626,'2015'!$F$12:$AB$1887,21,FALSE),"-")</f>
        <v>-</v>
      </c>
      <c r="AK626" s="127" t="str">
        <f>IF(E626=1,VLOOKUP(Työfile_2024!D626,'2015'!$F$12:$AB$1887,22,FALSE),"-")</f>
        <v>-</v>
      </c>
      <c r="AL626" s="127" t="str">
        <f>IF(E626=1,VLOOKUP(Työfile_2024!D626,'2015'!$F$12:$AB$1887,23,FALSE),"-")</f>
        <v>-</v>
      </c>
      <c r="AM626" s="56">
        <f>VLOOKUP(Työfile_2024!D626,Tmatkat_20km_tarkasteltava_verk!$C$2:$D$1804,2,FALSE)</f>
        <v>730</v>
      </c>
      <c r="AN626" s="148">
        <f t="shared" si="138"/>
        <v>0.13586450772380421</v>
      </c>
      <c r="AO626" s="178" t="str">
        <f>IF(E626=1,VLOOKUP(Työfile_2024!D626,'2015'!$F$12:$AC$1887,24,FALSE),"-")</f>
        <v>-</v>
      </c>
      <c r="AP626" s="52" t="str">
        <f>VLOOKUP(D626,Tarkasteltava_verkko_2024_harva!$E$2:$I$1804,5,FALSE)</f>
        <v>tiivis</v>
      </c>
      <c r="AQ626" s="52">
        <f>VLOOKUP(D626,Tarkasteltava_verkko_2024_harva!$E$2:$I$1804,4,FALSE)</f>
        <v>0</v>
      </c>
      <c r="AR626" s="148">
        <v>0.88074785245073273</v>
      </c>
      <c r="AS626" s="170" t="str">
        <f>IFERROR(VLOOKUP(C626,'2015'!$C$12:$AG$1887,30,FALSE),"-")</f>
        <v>-</v>
      </c>
      <c r="AT626" s="148">
        <v>0.64375947448206161</v>
      </c>
      <c r="AU626" s="170" t="str">
        <f>IFERROR(VLOOKUP(C626,'2015'!$C$12:$AG$1887,31,FALSE),"-")</f>
        <v>-</v>
      </c>
      <c r="AV626" s="106"/>
      <c r="AW626" s="63">
        <f>IFERROR(VLOOKUP(C626,Merkittävyysluokitus!$A$2:$J$1705,10,FALSE),"-")</f>
        <v>2</v>
      </c>
      <c r="AX626" s="175">
        <f>IFERROR(VLOOKUP(C626,Merkittävyysluokitus!$A$2:$J$1705,6,FALSE),"-")</f>
        <v>11.632579908675797</v>
      </c>
      <c r="AY626" s="175">
        <f>IFERROR(VLOOKUP(C626,Merkittävyysluokitus!$A$2:$J$1705,7,FALSE),"-")</f>
        <v>4.9249999999999998</v>
      </c>
      <c r="AZ626" s="175">
        <f>IFERROR(VLOOKUP(C626,Merkittävyysluokitus!$A$2:$J$1705,8,FALSE),"-")</f>
        <v>4.7075799086757986</v>
      </c>
      <c r="BA626" s="175">
        <f>IFERROR(VLOOKUP(C626,Merkittävyysluokitus!$A$2:$J$1705,9,FALSE),"-")</f>
        <v>2</v>
      </c>
      <c r="BB626" s="203"/>
      <c r="BC626" s="203" t="str">
        <f t="shared" si="139"/>
        <v>tieosoite muuttunut</v>
      </c>
      <c r="BD626" s="39" t="str">
        <f t="shared" si="128"/>
        <v>musta</v>
      </c>
      <c r="BE626" s="68" t="str">
        <f t="shared" si="134"/>
        <v>musta</v>
      </c>
      <c r="BF626" s="68" t="str">
        <f t="shared" si="135"/>
        <v>punainen</v>
      </c>
      <c r="BG626" s="68" t="str">
        <f t="shared" si="136"/>
        <v>musta</v>
      </c>
      <c r="BH626" s="208" t="str">
        <f t="shared" si="137"/>
        <v>musta</v>
      </c>
      <c r="BI626" s="39"/>
      <c r="BJ626" s="39" t="str">
        <f>IF(F626="ei löydy","uusi tie",IF(E626=0,"tieosoite muuttunut",IF(E626=1,VLOOKUP(D626,'2015'!$F$12:$AL$1887,31,FALSE),"-")))</f>
        <v>tieosoite muuttunut</v>
      </c>
      <c r="BK626" s="67" t="str">
        <f>IF(E626=1,VLOOKUP(D626,'2015'!$F$12:$AL$1887,32,FALSE),"-")</f>
        <v>-</v>
      </c>
      <c r="BL626" s="39" t="str">
        <f>IF(F626="ei löydy","uusi tie",IF(E626=0,"tieosoite muuttunut",IF(E626=1,VLOOKUP(D626,'2015'!$F$12:$AL$1887,33,FALSE),"-")))</f>
        <v>tieosoite muuttunut</v>
      </c>
      <c r="BM626" s="39"/>
      <c r="BN626" s="217" t="str">
        <f>VLOOKUP(D626,'2015'!$F$12:$AL$1887,33,FALSE)</f>
        <v>musta</v>
      </c>
      <c r="BO626" s="39"/>
      <c r="BP626" s="115" t="s">
        <v>10</v>
      </c>
      <c r="BQ626" s="30"/>
      <c r="BS626" s="5"/>
      <c r="BU626" s="37"/>
      <c r="BV626" s="30" t="s">
        <v>10</v>
      </c>
      <c r="BX626" t="str">
        <f>IF(E626=1,VLOOKUP(D626,'2015'!$F$12:$AX$1887,43,FALSE),"-")</f>
        <v>-</v>
      </c>
      <c r="BY626" t="str">
        <f>IF(E626=1,VLOOKUP(D626,'2015'!$F$12:$AX$1887,44,FALSE),"-")</f>
        <v>-</v>
      </c>
      <c r="BZ626" t="str">
        <f>IF(E626=1,VLOOKUP(D626,'2015'!$F$12:$AX$1887,45,FALSE),"-")</f>
        <v>-</v>
      </c>
      <c r="CA626" s="31">
        <f t="shared" si="142"/>
        <v>30</v>
      </c>
      <c r="CB626" s="31">
        <f t="shared" si="143"/>
        <v>10</v>
      </c>
      <c r="CC626" s="31">
        <f t="shared" si="144"/>
        <v>10</v>
      </c>
      <c r="CD626" s="31">
        <f t="shared" si="145"/>
        <v>10</v>
      </c>
      <c r="CE626" s="31">
        <f t="shared" si="146"/>
        <v>0</v>
      </c>
      <c r="CO626" s="2" t="s">
        <v>35</v>
      </c>
      <c r="CP626" s="2" t="s">
        <v>35</v>
      </c>
    </row>
    <row r="627" spans="1:94" ht="15.75" thickBot="1" x14ac:dyDescent="0.3">
      <c r="A627" s="50"/>
      <c r="B627" s="50"/>
      <c r="C627" s="50" t="str">
        <f t="shared" si="140"/>
        <v>1321_1_7138</v>
      </c>
      <c r="D627" s="51" t="str">
        <f t="shared" si="141"/>
        <v>1321_1</v>
      </c>
      <c r="E627" s="224">
        <f>IFERROR(VLOOKUP(C627,'2015'!$C$12:$D$1887,2,FALSE),0)</f>
        <v>1</v>
      </c>
      <c r="F627" s="51">
        <f>IFERROR(K627-IFERROR(VLOOKUP(D627,'2015'!$F$12:$I$1887,4,FALSE),"ei löydy"),"ei löydy")</f>
        <v>0</v>
      </c>
      <c r="G627" s="224">
        <f>IFERROR(VLOOKUP(Työfile_2024!C627,Liikennemalli!$D$6:$G$1921,4,FALSE),0)</f>
        <v>1</v>
      </c>
      <c r="H627" s="225">
        <f>K627-IFERROR(VLOOKUP(Työfile_2024!D627,Liikennemalli!$C$6:$H$1921,6,FALSE),"ei löydy")</f>
        <v>0</v>
      </c>
      <c r="I627" s="80">
        <v>1321</v>
      </c>
      <c r="J627" s="52">
        <v>1</v>
      </c>
      <c r="K627" s="52">
        <v>7138</v>
      </c>
      <c r="L627" s="53"/>
      <c r="M627" s="54"/>
      <c r="N627" s="54"/>
      <c r="O627" s="54"/>
      <c r="P627" s="54"/>
      <c r="Q627" s="55"/>
      <c r="R627" s="55"/>
      <c r="S627" s="55"/>
      <c r="T627" s="55"/>
      <c r="U627" s="52"/>
      <c r="V627" s="56">
        <v>2847.7121042308768</v>
      </c>
      <c r="W627" s="56">
        <v>195.18114317736061</v>
      </c>
      <c r="X627" s="56">
        <v>3212.0390865788736</v>
      </c>
      <c r="Y627" s="56">
        <f>VLOOKUP(D627,Liikennemalli24!$D$2:$F$1804,2,FALSE)</f>
        <v>526</v>
      </c>
      <c r="Z627" s="57">
        <f>VLOOKUP(D627,Liikennemalli24!$D$2:$F$1804,3,FALSE)</f>
        <v>0.28899999999999998</v>
      </c>
      <c r="AA627" s="178">
        <f>IF(G627=1,VLOOKUP(C627,Liikennemalli!$D$6:$H$1921,2,FALSE),"-")</f>
        <v>2507.7221501785298</v>
      </c>
      <c r="AB627" s="197">
        <f>IF(G627=1,VLOOKUP(C627,Liikennemalli!$D$6:$H$1921,3,FALSE),"-")</f>
        <v>0.50291604521689004</v>
      </c>
      <c r="AC627" s="134">
        <f>IF(E627=1,VLOOKUP(Työfile_2024!D627,'2015'!$F$12:$X$1887,18,FALSE),"-")</f>
        <v>1712</v>
      </c>
      <c r="AD627" s="127">
        <f>IF(E627=1,VLOOKUP(Työfile_2024!D627,'2015'!$F$12:$X$1887,19,FALSE),"-")</f>
        <v>0.65</v>
      </c>
      <c r="AI627" s="127">
        <f>IF(E627=1,VLOOKUP(Työfile_2024!D627,'2015'!$F$12:$AB$1887,20,FALSE),"-")</f>
        <v>0</v>
      </c>
      <c r="AJ627" s="127">
        <f>IF(E627=1,VLOOKUP(Työfile_2024!D627,'2015'!$F$12:$AB$1887,21,FALSE),"-")</f>
        <v>0</v>
      </c>
      <c r="AK627" s="127">
        <f>IF(E627=1,VLOOKUP(Työfile_2024!D627,'2015'!$F$12:$AB$1887,22,FALSE),"-")</f>
        <v>0</v>
      </c>
      <c r="AL627" s="127">
        <f>IF(E627=1,VLOOKUP(Työfile_2024!D627,'2015'!$F$12:$AB$1887,23,FALSE),"-")</f>
        <v>0</v>
      </c>
      <c r="AM627" s="56">
        <f>VLOOKUP(Työfile_2024!D627,Tmatkat_20km_tarkasteltava_verk!$C$2:$D$1804,2,FALSE)</f>
        <v>657</v>
      </c>
      <c r="AN627" s="148">
        <f t="shared" si="138"/>
        <v>0.23071152418247898</v>
      </c>
      <c r="AO627" s="178">
        <f>IF(E627=1,VLOOKUP(Työfile_2024!D627,'2015'!$F$12:$AC$1887,24,FALSE),"-")</f>
        <v>737</v>
      </c>
      <c r="AP627" s="52" t="str">
        <f>VLOOKUP(D627,Tarkasteltava_verkko_2024_harva!$E$2:$I$1804,5,FALSE)</f>
        <v>tiivis</v>
      </c>
      <c r="AQ627" s="52">
        <f>VLOOKUP(D627,Tarkasteltava_verkko_2024_harva!$E$2:$I$1804,4,FALSE)</f>
        <v>0</v>
      </c>
      <c r="AR627" s="148">
        <v>0.25623423928271222</v>
      </c>
      <c r="AS627" s="170" t="str">
        <f>IFERROR(VLOOKUP(C627,'2015'!$C$12:$AG$1887,30,FALSE),"-")</f>
        <v/>
      </c>
      <c r="AT627" s="148">
        <v>0.22205099467637993</v>
      </c>
      <c r="AU627" s="170">
        <f>IFERROR(VLOOKUP(C627,'2015'!$C$12:$AG$1887,31,FALSE),"-")</f>
        <v>0</v>
      </c>
      <c r="AV627" s="106"/>
      <c r="AW627" s="63">
        <f>IFERROR(VLOOKUP(C627,Merkittävyysluokitus!$A$2:$J$1705,10,FALSE),"-")</f>
        <v>2</v>
      </c>
      <c r="AX627" s="175">
        <f>IFERROR(VLOOKUP(C627,Merkittävyysluokitus!$A$2:$J$1705,6,FALSE),"-")</f>
        <v>12.166666666666666</v>
      </c>
      <c r="AY627" s="175">
        <f>IFERROR(VLOOKUP(C627,Merkittävyysluokitus!$A$2:$J$1705,7,FALSE),"-")</f>
        <v>5</v>
      </c>
      <c r="AZ627" s="175">
        <f>IFERROR(VLOOKUP(C627,Merkittävyysluokitus!$A$2:$J$1705,8,FALSE),"-")</f>
        <v>5.1666666666666661</v>
      </c>
      <c r="BA627" s="175">
        <f>IFERROR(VLOOKUP(C627,Merkittävyysluokitus!$A$2:$J$1705,9,FALSE),"-")</f>
        <v>2</v>
      </c>
      <c r="BB627" s="203"/>
      <c r="BC627" s="203" t="str">
        <f t="shared" si="139"/>
        <v/>
      </c>
      <c r="BD627" s="39" t="str">
        <f t="shared" ref="BD627:BD690" si="147">IF(BL627="pinkki","pinkki",IF(I627&lt;100,"punainen",IF(COUNTIF(BE627:BG627,"musta")&gt;=2,"musta",IF(COUNTIF(BE627:BG627,"punainen")&gt;=2,"punainen","Ei luokiteltu"))))</f>
        <v>musta</v>
      </c>
      <c r="BE627" s="68" t="str">
        <f t="shared" si="134"/>
        <v>musta</v>
      </c>
      <c r="BF627" s="68" t="str">
        <f t="shared" si="135"/>
        <v>musta</v>
      </c>
      <c r="BG627" s="68" t="str">
        <f t="shared" si="136"/>
        <v>musta</v>
      </c>
      <c r="BH627" s="208" t="str">
        <f t="shared" si="137"/>
        <v>musta</v>
      </c>
      <c r="BI627" s="39"/>
      <c r="BJ627" s="39" t="str">
        <f>IF(F627="ei löydy","uusi tie",IF(E627=0,"tieosoite muuttunut",IF(E627=1,VLOOKUP(D627,'2015'!$F$12:$AL$1887,31,FALSE),"-")))</f>
        <v>punainen</v>
      </c>
      <c r="BK627" s="67" t="str">
        <f>IF(E627=1,VLOOKUP(D627,'2015'!$F$12:$AL$1887,32,FALSE),"-")</f>
        <v>musta</v>
      </c>
      <c r="BL627" s="39" t="str">
        <f>IF(F627="ei löydy","uusi tie",IF(E627=0,"tieosoite muuttunut",IF(E627=1,VLOOKUP(D627,'2015'!$F$12:$AL$1887,33,FALSE),"-")))</f>
        <v>musta</v>
      </c>
      <c r="BM627" s="39"/>
      <c r="BN627" s="217" t="str">
        <f>VLOOKUP(D627,'2015'!$F$12:$AL$1887,33,FALSE)</f>
        <v>musta</v>
      </c>
      <c r="BO627" s="39"/>
      <c r="BP627" s="115" t="s">
        <v>10</v>
      </c>
      <c r="BQ627" s="30"/>
      <c r="BS627" s="5"/>
      <c r="BU627" s="37"/>
      <c r="BV627" s="30" t="s">
        <v>10</v>
      </c>
      <c r="BX627" t="str">
        <f>IF(E627=1,VLOOKUP(D627,'2015'!$F$12:$AX$1887,43,FALSE),"-")</f>
        <v>punainen</v>
      </c>
      <c r="BY627" t="str">
        <f>IF(E627=1,VLOOKUP(D627,'2015'!$F$12:$AX$1887,44,FALSE),"-")</f>
        <v>punainen</v>
      </c>
      <c r="BZ627" t="str">
        <f>IF(E627=1,VLOOKUP(D627,'2015'!$F$12:$AX$1887,45,FALSE),"-")</f>
        <v>punainen</v>
      </c>
      <c r="CA627" s="31">
        <f t="shared" ref="CA627:CA658" si="148">SUM(CB627:CE627)</f>
        <v>21</v>
      </c>
      <c r="CB627" s="31">
        <f t="shared" ref="CB627:CB658" si="149">IF(AD627&gt;0.59999,10,IF(AD627&gt;0.39999,1,0))</f>
        <v>10</v>
      </c>
      <c r="CC627" s="31">
        <f t="shared" ref="CC627:CC658" si="150">IF(AC627&gt;1999,10,IF(AC627&gt;999,1,0))</f>
        <v>1</v>
      </c>
      <c r="CD627" s="31">
        <f t="shared" ref="CD627:CD658" si="151">IF(AM627&gt;499,10,IF(AM627&gt;99,1,0))</f>
        <v>10</v>
      </c>
      <c r="CE627" s="31">
        <f t="shared" ref="CE627:CE658" si="152">IF(AQ627="osa seud. yht",10,IF(AP627="osa seud. yht",1,0))</f>
        <v>0</v>
      </c>
      <c r="CO627" s="2" t="s">
        <v>35</v>
      </c>
      <c r="CP627" s="2" t="s">
        <v>35</v>
      </c>
    </row>
    <row r="628" spans="1:94" ht="15.75" thickBot="1" x14ac:dyDescent="0.3">
      <c r="A628" s="50"/>
      <c r="B628" s="50"/>
      <c r="C628" s="50" t="str">
        <f t="shared" si="140"/>
        <v>1321_2_10539</v>
      </c>
      <c r="D628" s="51" t="str">
        <f t="shared" si="141"/>
        <v>1321_2</v>
      </c>
      <c r="E628" s="224">
        <f>IFERROR(VLOOKUP(C628,'2015'!$C$12:$D$1887,2,FALSE),0)</f>
        <v>0</v>
      </c>
      <c r="F628" s="51">
        <f>IFERROR(K628-IFERROR(VLOOKUP(D628,'2015'!$F$12:$I$1887,4,FALSE),"ei löydy"),"ei löydy")</f>
        <v>6825</v>
      </c>
      <c r="G628" s="224">
        <f>IFERROR(VLOOKUP(Työfile_2024!C628,Liikennemalli!$D$6:$G$1921,4,FALSE),0)</f>
        <v>0</v>
      </c>
      <c r="H628" s="225">
        <f>K628-IFERROR(VLOOKUP(Työfile_2024!D628,Liikennemalli!$C$6:$H$1921,6,FALSE),"ei löydy")</f>
        <v>-182</v>
      </c>
      <c r="I628" s="80">
        <v>1321</v>
      </c>
      <c r="J628" s="52">
        <v>2</v>
      </c>
      <c r="K628" s="52">
        <v>10539</v>
      </c>
      <c r="L628" s="53"/>
      <c r="M628" s="54"/>
      <c r="N628" s="54"/>
      <c r="O628" s="54"/>
      <c r="P628" s="54"/>
      <c r="Q628" s="55"/>
      <c r="R628" s="55"/>
      <c r="S628" s="55"/>
      <c r="T628" s="55"/>
      <c r="U628" s="52"/>
      <c r="V628" s="56">
        <v>1646.324983395009</v>
      </c>
      <c r="W628" s="56">
        <v>100.31521017174305</v>
      </c>
      <c r="X628" s="56">
        <v>1964.618180092988</v>
      </c>
      <c r="Y628" s="56">
        <f>VLOOKUP(D628,Liikennemalli24!$D$2:$F$1804,2,FALSE)</f>
        <v>1598</v>
      </c>
      <c r="Z628" s="57">
        <f>VLOOKUP(D628,Liikennemalli24!$D$2:$F$1804,3,FALSE)</f>
        <v>0.33600000000000002</v>
      </c>
      <c r="AA628" s="178" t="str">
        <f>IF(G628=1,VLOOKUP(C628,Liikennemalli!$D$6:$H$1921,2,FALSE),"-")</f>
        <v>-</v>
      </c>
      <c r="AB628" s="197" t="str">
        <f>IF(G628=1,VLOOKUP(C628,Liikennemalli!$D$6:$H$1921,3,FALSE),"-")</f>
        <v>-</v>
      </c>
      <c r="AC628" s="134" t="str">
        <f>IF(E628=1,VLOOKUP(Työfile_2024!D628,'2015'!$F$12:$X$1887,18,FALSE),"-")</f>
        <v>-</v>
      </c>
      <c r="AD628" s="127" t="str">
        <f>IF(E628=1,VLOOKUP(Työfile_2024!D628,'2015'!$F$12:$X$1887,19,FALSE),"-")</f>
        <v>-</v>
      </c>
      <c r="AI628" s="127" t="str">
        <f>IF(E628=1,VLOOKUP(Työfile_2024!D628,'2015'!$F$12:$AB$1887,20,FALSE),"-")</f>
        <v>-</v>
      </c>
      <c r="AJ628" s="127" t="str">
        <f>IF(E628=1,VLOOKUP(Työfile_2024!D628,'2015'!$F$12:$AB$1887,21,FALSE),"-")</f>
        <v>-</v>
      </c>
      <c r="AK628" s="127" t="str">
        <f>IF(E628=1,VLOOKUP(Työfile_2024!D628,'2015'!$F$12:$AB$1887,22,FALSE),"-")</f>
        <v>-</v>
      </c>
      <c r="AL628" s="127" t="str">
        <f>IF(E628=1,VLOOKUP(Työfile_2024!D628,'2015'!$F$12:$AB$1887,23,FALSE),"-")</f>
        <v>-</v>
      </c>
      <c r="AM628" s="56">
        <f>VLOOKUP(Työfile_2024!D628,Tmatkat_20km_tarkasteltava_verk!$C$2:$D$1804,2,FALSE)</f>
        <v>1110</v>
      </c>
      <c r="AN628" s="148">
        <f t="shared" si="138"/>
        <v>0.67422897131220505</v>
      </c>
      <c r="AO628" s="178" t="str">
        <f>IF(E628=1,VLOOKUP(Työfile_2024!D628,'2015'!$F$12:$AC$1887,24,FALSE),"-")</f>
        <v>-</v>
      </c>
      <c r="AP628" s="52">
        <f>VLOOKUP(D628,Tarkasteltava_verkko_2024_harva!$E$2:$I$1804,5,FALSE)</f>
        <v>0</v>
      </c>
      <c r="AQ628" s="52">
        <f>VLOOKUP(D628,Tarkasteltava_verkko_2024_harva!$E$2:$I$1804,4,FALSE)</f>
        <v>0</v>
      </c>
      <c r="AR628" s="148">
        <v>0.20153714773697695</v>
      </c>
      <c r="AS628" s="170" t="str">
        <f>IFERROR(VLOOKUP(C628,'2015'!$C$12:$AG$1887,30,FALSE),"-")</f>
        <v>-</v>
      </c>
      <c r="AT628" s="148">
        <v>7.9609071069361423E-2</v>
      </c>
      <c r="AU628" s="170" t="str">
        <f>IFERROR(VLOOKUP(C628,'2015'!$C$12:$AG$1887,31,FALSE),"-")</f>
        <v>-</v>
      </c>
      <c r="AV628" s="106"/>
      <c r="AW628" s="63">
        <f>IFERROR(VLOOKUP(C628,Merkittävyysluokitus!$A$2:$J$1705,10,FALSE),"-")</f>
        <v>2</v>
      </c>
      <c r="AX628" s="175">
        <f>IFERROR(VLOOKUP(C628,Merkittävyysluokitus!$A$2:$J$1705,6,FALSE),"-")</f>
        <v>10.924444444444443</v>
      </c>
      <c r="AY628" s="175">
        <f>IFERROR(VLOOKUP(C628,Merkittävyysluokitus!$A$2:$J$1705,7,FALSE),"-")</f>
        <v>4.4749999999999996</v>
      </c>
      <c r="AZ628" s="175">
        <f>IFERROR(VLOOKUP(C628,Merkittävyysluokitus!$A$2:$J$1705,8,FALSE),"-")</f>
        <v>4.1161111111111115</v>
      </c>
      <c r="BA628" s="175">
        <f>IFERROR(VLOOKUP(C628,Merkittävyysluokitus!$A$2:$J$1705,9,FALSE),"-")</f>
        <v>2.333333333333333</v>
      </c>
      <c r="BB628" s="203"/>
      <c r="BC628" s="203" t="str">
        <f t="shared" si="139"/>
        <v>tieosoite muuttunut</v>
      </c>
      <c r="BD628" s="39" t="str">
        <f t="shared" si="147"/>
        <v>musta</v>
      </c>
      <c r="BE628" s="68" t="str">
        <f t="shared" si="134"/>
        <v>musta</v>
      </c>
      <c r="BF628" s="68" t="str">
        <f t="shared" si="135"/>
        <v>musta</v>
      </c>
      <c r="BG628" s="68" t="str">
        <f t="shared" si="136"/>
        <v>musta</v>
      </c>
      <c r="BH628" s="208" t="str">
        <f t="shared" si="137"/>
        <v>musta</v>
      </c>
      <c r="BI628" s="39"/>
      <c r="BJ628" s="39" t="str">
        <f>IF(F628="ei löydy","uusi tie",IF(E628=0,"tieosoite muuttunut",IF(E628=1,VLOOKUP(D628,'2015'!$F$12:$AL$1887,31,FALSE),"-")))</f>
        <v>tieosoite muuttunut</v>
      </c>
      <c r="BK628" s="67" t="str">
        <f>IF(E628=1,VLOOKUP(D628,'2015'!$F$12:$AL$1887,32,FALSE),"-")</f>
        <v>-</v>
      </c>
      <c r="BL628" s="39" t="str">
        <f>IF(F628="ei löydy","uusi tie",IF(E628=0,"tieosoite muuttunut",IF(E628=1,VLOOKUP(D628,'2015'!$F$12:$AL$1887,33,FALSE),"-")))</f>
        <v>tieosoite muuttunut</v>
      </c>
      <c r="BM628" s="39"/>
      <c r="BN628" s="217" t="str">
        <f>VLOOKUP(D628,'2015'!$F$12:$AL$1887,33,FALSE)</f>
        <v>musta</v>
      </c>
      <c r="BO628" s="39"/>
      <c r="BP628" s="115" t="s">
        <v>10</v>
      </c>
      <c r="BQ628" s="30"/>
      <c r="BS628" s="5"/>
      <c r="BU628" s="37"/>
      <c r="BV628" s="30" t="s">
        <v>10</v>
      </c>
      <c r="BX628" t="str">
        <f>IF(E628=1,VLOOKUP(D628,'2015'!$F$12:$AX$1887,43,FALSE),"-")</f>
        <v>-</v>
      </c>
      <c r="BY628" t="str">
        <f>IF(E628=1,VLOOKUP(D628,'2015'!$F$12:$AX$1887,44,FALSE),"-")</f>
        <v>-</v>
      </c>
      <c r="BZ628" t="str">
        <f>IF(E628=1,VLOOKUP(D628,'2015'!$F$12:$AX$1887,45,FALSE),"-")</f>
        <v>-</v>
      </c>
      <c r="CA628" s="31">
        <f t="shared" si="148"/>
        <v>30</v>
      </c>
      <c r="CB628" s="31">
        <f t="shared" si="149"/>
        <v>10</v>
      </c>
      <c r="CC628" s="31">
        <f t="shared" si="150"/>
        <v>10</v>
      </c>
      <c r="CD628" s="31">
        <f t="shared" si="151"/>
        <v>10</v>
      </c>
      <c r="CE628" s="31">
        <f t="shared" si="152"/>
        <v>0</v>
      </c>
      <c r="CO628" s="2" t="s">
        <v>35</v>
      </c>
      <c r="CP628" s="2" t="s">
        <v>35</v>
      </c>
    </row>
    <row r="629" spans="1:94" ht="15.75" thickBot="1" x14ac:dyDescent="0.3">
      <c r="A629" s="50"/>
      <c r="B629" s="50"/>
      <c r="C629" s="50" t="str">
        <f t="shared" si="140"/>
        <v>1322_1_5051</v>
      </c>
      <c r="D629" s="51" t="str">
        <f t="shared" si="141"/>
        <v>1322_1</v>
      </c>
      <c r="E629" s="224">
        <f>IFERROR(VLOOKUP(C629,'2015'!$C$12:$D$1887,2,FALSE),0)</f>
        <v>1</v>
      </c>
      <c r="F629" s="51">
        <f>IFERROR(K629-IFERROR(VLOOKUP(D629,'2015'!$F$12:$I$1887,4,FALSE),"ei löydy"),"ei löydy")</f>
        <v>0</v>
      </c>
      <c r="G629" s="224">
        <f>IFERROR(VLOOKUP(Työfile_2024!C629,Liikennemalli!$D$6:$G$1921,4,FALSE),0)</f>
        <v>1</v>
      </c>
      <c r="H629" s="225">
        <f>K629-IFERROR(VLOOKUP(Työfile_2024!D629,Liikennemalli!$C$6:$H$1921,6,FALSE),"ei löydy")</f>
        <v>0</v>
      </c>
      <c r="I629" s="80">
        <v>1322</v>
      </c>
      <c r="J629" s="52">
        <v>1</v>
      </c>
      <c r="K629" s="52">
        <v>5051</v>
      </c>
      <c r="L629" s="53"/>
      <c r="M629" s="54"/>
      <c r="N629" s="54"/>
      <c r="O629" s="54"/>
      <c r="P629" s="54"/>
      <c r="Q629" s="55"/>
      <c r="R629" s="55"/>
      <c r="S629" s="55"/>
      <c r="T629" s="55"/>
      <c r="U629" s="52"/>
      <c r="V629" s="56">
        <v>904.71015640467238</v>
      </c>
      <c r="W629" s="56">
        <v>39.286675905761236</v>
      </c>
      <c r="X629" s="56">
        <v>937.05682043159766</v>
      </c>
      <c r="Y629" s="56">
        <f>VLOOKUP(D629,Liikennemalli24!$D$2:$F$1804,2,FALSE)</f>
        <v>69</v>
      </c>
      <c r="Z629" s="57">
        <f>VLOOKUP(D629,Liikennemalli24!$D$2:$F$1804,3,FALSE)</f>
        <v>0.222</v>
      </c>
      <c r="AA629" s="178">
        <f>IF(G629=1,VLOOKUP(C629,Liikennemalli!$D$6:$H$1921,2,FALSE),"-")</f>
        <v>721.935747199807</v>
      </c>
      <c r="AB629" s="197">
        <f>IF(G629=1,VLOOKUP(C629,Liikennemalli!$D$6:$H$1921,3,FALSE),"-")</f>
        <v>0.69259436538401198</v>
      </c>
      <c r="AC629" s="134">
        <f>IF(E629=1,VLOOKUP(Työfile_2024!D629,'2015'!$F$12:$X$1887,18,FALSE),"-")</f>
        <v>1744</v>
      </c>
      <c r="AD629" s="127">
        <f>IF(E629=1,VLOOKUP(Työfile_2024!D629,'2015'!$F$12:$X$1887,19,FALSE),"-")</f>
        <v>0.88</v>
      </c>
      <c r="AI629" s="127">
        <f>IF(E629=1,VLOOKUP(Työfile_2024!D629,'2015'!$F$12:$AB$1887,20,FALSE),"-")</f>
        <v>0</v>
      </c>
      <c r="AJ629" s="127">
        <f>IF(E629=1,VLOOKUP(Työfile_2024!D629,'2015'!$F$12:$AB$1887,21,FALSE),"-")</f>
        <v>0</v>
      </c>
      <c r="AK629" s="127">
        <f>IF(E629=1,VLOOKUP(Työfile_2024!D629,'2015'!$F$12:$AB$1887,22,FALSE),"-")</f>
        <v>0</v>
      </c>
      <c r="AL629" s="127">
        <f>IF(E629=1,VLOOKUP(Työfile_2024!D629,'2015'!$F$12:$AB$1887,23,FALSE),"-")</f>
        <v>0</v>
      </c>
      <c r="AM629" s="56">
        <f>VLOOKUP(Työfile_2024!D629,Tmatkat_20km_tarkasteltava_verk!$C$2:$D$1804,2,FALSE)</f>
        <v>183</v>
      </c>
      <c r="AN629" s="148">
        <f t="shared" si="138"/>
        <v>0.2022747271095573</v>
      </c>
      <c r="AO629" s="178">
        <f>IF(E629=1,VLOOKUP(Työfile_2024!D629,'2015'!$F$12:$AC$1887,24,FALSE),"-")</f>
        <v>102</v>
      </c>
      <c r="AP629" s="52">
        <f>VLOOKUP(D629,Tarkasteltava_verkko_2024_harva!$E$2:$I$1804,5,FALSE)</f>
        <v>0</v>
      </c>
      <c r="AQ629" s="52">
        <f>VLOOKUP(D629,Tarkasteltava_verkko_2024_harva!$E$2:$I$1804,4,FALSE)</f>
        <v>0</v>
      </c>
      <c r="AR629" s="148">
        <v>0</v>
      </c>
      <c r="AS629" s="170" t="str">
        <f>IFERROR(VLOOKUP(C629,'2015'!$C$12:$AG$1887,30,FALSE),"-")</f>
        <v/>
      </c>
      <c r="AT629" s="148">
        <v>0.20966145317758861</v>
      </c>
      <c r="AU629" s="170">
        <f>IFERROR(VLOOKUP(C629,'2015'!$C$12:$AG$1887,31,FALSE),"-")</f>
        <v>0</v>
      </c>
      <c r="AV629" s="106"/>
      <c r="AW629" s="63">
        <f>IFERROR(VLOOKUP(C629,Merkittävyysluokitus!$A$2:$J$1705,10,FALSE),"-")</f>
        <v>3</v>
      </c>
      <c r="AX629" s="175">
        <f>IFERROR(VLOOKUP(C629,Merkittävyysluokitus!$A$2:$J$1705,6,FALSE),"-")</f>
        <v>8.8044198508546163</v>
      </c>
      <c r="AY629" s="175">
        <f>IFERROR(VLOOKUP(C629,Merkittävyysluokitus!$A$2:$J$1705,7,FALSE),"-")</f>
        <v>3.5357971358806837</v>
      </c>
      <c r="AZ629" s="175">
        <f>IFERROR(VLOOKUP(C629,Merkittävyysluokitus!$A$2:$J$1705,8,FALSE),"-")</f>
        <v>3.7686227149739322</v>
      </c>
      <c r="BA629" s="175">
        <f>IFERROR(VLOOKUP(C629,Merkittävyysluokitus!$A$2:$J$1705,9,FALSE),"-")</f>
        <v>1.5</v>
      </c>
      <c r="BB629" s="203"/>
      <c r="BC629" s="203" t="str">
        <f t="shared" si="139"/>
        <v/>
      </c>
      <c r="BD629" s="39" t="str">
        <f t="shared" si="147"/>
        <v>musta</v>
      </c>
      <c r="BE629" s="68" t="str">
        <f t="shared" si="134"/>
        <v>musta</v>
      </c>
      <c r="BF629" s="68" t="str">
        <f t="shared" si="135"/>
        <v>musta</v>
      </c>
      <c r="BG629" s="68" t="str">
        <f t="shared" si="136"/>
        <v>musta</v>
      </c>
      <c r="BH629" s="208" t="str">
        <f t="shared" si="137"/>
        <v>musta</v>
      </c>
      <c r="BI629" s="39"/>
      <c r="BJ629" s="39" t="str">
        <f>IF(F629="ei löydy","uusi tie",IF(E629=0,"tieosoite muuttunut",IF(E629=1,VLOOKUP(D629,'2015'!$F$12:$AL$1887,31,FALSE),"-")))</f>
        <v>punainen</v>
      </c>
      <c r="BK629" s="67" t="str">
        <f>IF(E629=1,VLOOKUP(D629,'2015'!$F$12:$AL$1887,32,FALSE),"-")</f>
        <v>musta</v>
      </c>
      <c r="BL629" s="39" t="str">
        <f>IF(F629="ei löydy","uusi tie",IF(E629=0,"tieosoite muuttunut",IF(E629=1,VLOOKUP(D629,'2015'!$F$12:$AL$1887,33,FALSE),"-")))</f>
        <v>musta</v>
      </c>
      <c r="BM629" s="39"/>
      <c r="BN629" s="217" t="str">
        <f>VLOOKUP(D629,'2015'!$F$12:$AL$1887,33,FALSE)</f>
        <v>musta</v>
      </c>
      <c r="BO629" s="39"/>
      <c r="BP629" s="115" t="s">
        <v>10</v>
      </c>
      <c r="BQ629" s="30"/>
      <c r="BS629" s="5"/>
      <c r="BU629" s="37"/>
      <c r="BV629" s="30" t="s">
        <v>10</v>
      </c>
      <c r="BX629" t="str">
        <f>IF(E629=1,VLOOKUP(D629,'2015'!$F$12:$AX$1887,43,FALSE),"-")</f>
        <v>punainen</v>
      </c>
      <c r="BY629" t="str">
        <f>IF(E629=1,VLOOKUP(D629,'2015'!$F$12:$AX$1887,44,FALSE),"-")</f>
        <v>musta</v>
      </c>
      <c r="BZ629" t="str">
        <f>IF(E629=1,VLOOKUP(D629,'2015'!$F$12:$AX$1887,45,FALSE),"-")</f>
        <v>musta</v>
      </c>
      <c r="CA629" s="31">
        <f t="shared" si="148"/>
        <v>12</v>
      </c>
      <c r="CB629" s="31">
        <f t="shared" si="149"/>
        <v>10</v>
      </c>
      <c r="CC629" s="31">
        <f t="shared" si="150"/>
        <v>1</v>
      </c>
      <c r="CD629" s="31">
        <f t="shared" si="151"/>
        <v>1</v>
      </c>
      <c r="CE629" s="31">
        <f t="shared" si="152"/>
        <v>0</v>
      </c>
      <c r="CO629" s="2" t="s">
        <v>35</v>
      </c>
      <c r="CP629" s="2" t="s">
        <v>35</v>
      </c>
    </row>
    <row r="630" spans="1:94" ht="15.75" thickBot="1" x14ac:dyDescent="0.3">
      <c r="A630" s="50"/>
      <c r="B630" s="50"/>
      <c r="C630" s="50" t="str">
        <f t="shared" si="140"/>
        <v>1322_2_10429</v>
      </c>
      <c r="D630" s="51" t="str">
        <f t="shared" si="141"/>
        <v>1322_2</v>
      </c>
      <c r="E630" s="224">
        <f>IFERROR(VLOOKUP(C630,'2015'!$C$12:$D$1887,2,FALSE),0)</f>
        <v>0</v>
      </c>
      <c r="F630" s="51">
        <f>IFERROR(K630-IFERROR(VLOOKUP(D630,'2015'!$F$12:$I$1887,4,FALSE),"ei löydy"),"ei löydy")</f>
        <v>6944</v>
      </c>
      <c r="G630" s="224">
        <f>IFERROR(VLOOKUP(Työfile_2024!C630,Liikennemalli!$D$6:$G$1921,4,FALSE),0)</f>
        <v>1</v>
      </c>
      <c r="H630" s="225">
        <f>K630-IFERROR(VLOOKUP(Työfile_2024!D630,Liikennemalli!$C$6:$H$1921,6,FALSE),"ei löydy")</f>
        <v>0</v>
      </c>
      <c r="I630" s="80">
        <v>1322</v>
      </c>
      <c r="J630" s="52">
        <v>2</v>
      </c>
      <c r="K630" s="52">
        <v>10429</v>
      </c>
      <c r="L630" s="53"/>
      <c r="M630" s="54"/>
      <c r="N630" s="54"/>
      <c r="O630" s="54"/>
      <c r="P630" s="54"/>
      <c r="Q630" s="55"/>
      <c r="R630" s="55"/>
      <c r="S630" s="55"/>
      <c r="T630" s="55"/>
      <c r="U630" s="52"/>
      <c r="V630" s="56">
        <v>764.01678013232333</v>
      </c>
      <c r="W630" s="56">
        <v>45.514143254386809</v>
      </c>
      <c r="X630" s="56">
        <v>811.81177485856745</v>
      </c>
      <c r="Y630" s="56">
        <f>VLOOKUP(D630,Liikennemalli24!$D$2:$F$1804,2,FALSE)</f>
        <v>137</v>
      </c>
      <c r="Z630" s="57">
        <f>VLOOKUP(D630,Liikennemalli24!$D$2:$F$1804,3,FALSE)</f>
        <v>0.26700000000000002</v>
      </c>
      <c r="AA630" s="178">
        <f>IF(G630=1,VLOOKUP(C630,Liikennemalli!$D$6:$H$1921,2,FALSE),"-")</f>
        <v>832.86257774362298</v>
      </c>
      <c r="AB630" s="197">
        <f>IF(G630=1,VLOOKUP(C630,Liikennemalli!$D$6:$H$1921,3,FALSE),"-")</f>
        <v>0.81864961843254702</v>
      </c>
      <c r="AC630" s="134" t="str">
        <f>IF(E630=1,VLOOKUP(Työfile_2024!D630,'2015'!$F$12:$X$1887,18,FALSE),"-")</f>
        <v>-</v>
      </c>
      <c r="AD630" s="127" t="str">
        <f>IF(E630=1,VLOOKUP(Työfile_2024!D630,'2015'!$F$12:$X$1887,19,FALSE),"-")</f>
        <v>-</v>
      </c>
      <c r="AI630" s="127" t="str">
        <f>IF(E630=1,VLOOKUP(Työfile_2024!D630,'2015'!$F$12:$AB$1887,20,FALSE),"-")</f>
        <v>-</v>
      </c>
      <c r="AJ630" s="127" t="str">
        <f>IF(E630=1,VLOOKUP(Työfile_2024!D630,'2015'!$F$12:$AB$1887,21,FALSE),"-")</f>
        <v>-</v>
      </c>
      <c r="AK630" s="127" t="str">
        <f>IF(E630=1,VLOOKUP(Työfile_2024!D630,'2015'!$F$12:$AB$1887,22,FALSE),"-")</f>
        <v>-</v>
      </c>
      <c r="AL630" s="127" t="str">
        <f>IF(E630=1,VLOOKUP(Työfile_2024!D630,'2015'!$F$12:$AB$1887,23,FALSE),"-")</f>
        <v>-</v>
      </c>
      <c r="AM630" s="56">
        <f>VLOOKUP(Työfile_2024!D630,Tmatkat_20km_tarkasteltava_verk!$C$2:$D$1804,2,FALSE)</f>
        <v>204</v>
      </c>
      <c r="AN630" s="148">
        <f t="shared" si="138"/>
        <v>0.26700984232920694</v>
      </c>
      <c r="AO630" s="178" t="str">
        <f>IF(E630=1,VLOOKUP(Työfile_2024!D630,'2015'!$F$12:$AC$1887,24,FALSE),"-")</f>
        <v>-</v>
      </c>
      <c r="AP630" s="52">
        <f>VLOOKUP(D630,Tarkasteltava_verkko_2024_harva!$E$2:$I$1804,5,FALSE)</f>
        <v>0</v>
      </c>
      <c r="AQ630" s="52">
        <f>VLOOKUP(D630,Tarkasteltava_verkko_2024_harva!$E$2:$I$1804,4,FALSE)</f>
        <v>0</v>
      </c>
      <c r="AR630" s="148">
        <v>0</v>
      </c>
      <c r="AS630" s="170" t="str">
        <f>IFERROR(VLOOKUP(C630,'2015'!$C$12:$AG$1887,30,FALSE),"-")</f>
        <v>-</v>
      </c>
      <c r="AT630" s="148">
        <v>0.21718285549908908</v>
      </c>
      <c r="AU630" s="170" t="str">
        <f>IFERROR(VLOOKUP(C630,'2015'!$C$12:$AG$1887,31,FALSE),"-")</f>
        <v>-</v>
      </c>
      <c r="AV630" s="106"/>
      <c r="AW630" s="63">
        <f>IFERROR(VLOOKUP(C630,Merkittävyysluokitus!$A$2:$J$1705,10,FALSE),"-")</f>
        <v>3</v>
      </c>
      <c r="AX630" s="175">
        <f>IFERROR(VLOOKUP(C630,Merkittävyysluokitus!$A$2:$J$1705,6,FALSE),"-")</f>
        <v>8.3028046472976005</v>
      </c>
      <c r="AY630" s="175">
        <f>IFERROR(VLOOKUP(C630,Merkittävyysluokitus!$A$2:$J$1705,7,FALSE),"-")</f>
        <v>3.5420503403969699</v>
      </c>
      <c r="AZ630" s="175">
        <f>IFERROR(VLOOKUP(C630,Merkittävyysluokitus!$A$2:$J$1705,8,FALSE),"-")</f>
        <v>3.4274209735672962</v>
      </c>
      <c r="BA630" s="175">
        <f>IFERROR(VLOOKUP(C630,Merkittävyysluokitus!$A$2:$J$1705,9,FALSE),"-")</f>
        <v>1.3333333333333333</v>
      </c>
      <c r="BB630" s="203"/>
      <c r="BC630" s="203" t="str">
        <f t="shared" si="139"/>
        <v>tieosoite muuttunut</v>
      </c>
      <c r="BD630" s="39" t="str">
        <f t="shared" si="147"/>
        <v>musta</v>
      </c>
      <c r="BE630" s="68" t="str">
        <f t="shared" si="134"/>
        <v>musta</v>
      </c>
      <c r="BF630" s="68" t="str">
        <f t="shared" si="135"/>
        <v>musta</v>
      </c>
      <c r="BG630" s="68" t="str">
        <f t="shared" si="136"/>
        <v>musta</v>
      </c>
      <c r="BH630" s="208" t="str">
        <f t="shared" si="137"/>
        <v>musta</v>
      </c>
      <c r="BI630" s="39"/>
      <c r="BJ630" s="39" t="str">
        <f>IF(F630="ei löydy","uusi tie",IF(E630=0,"tieosoite muuttunut",IF(E630=1,VLOOKUP(D630,'2015'!$F$12:$AL$1887,31,FALSE),"-")))</f>
        <v>tieosoite muuttunut</v>
      </c>
      <c r="BK630" s="67" t="str">
        <f>IF(E630=1,VLOOKUP(D630,'2015'!$F$12:$AL$1887,32,FALSE),"-")</f>
        <v>-</v>
      </c>
      <c r="BL630" s="39" t="str">
        <f>IF(F630="ei löydy","uusi tie",IF(E630=0,"tieosoite muuttunut",IF(E630=1,VLOOKUP(D630,'2015'!$F$12:$AL$1887,33,FALSE),"-")))</f>
        <v>tieosoite muuttunut</v>
      </c>
      <c r="BM630" s="39"/>
      <c r="BN630" s="217" t="str">
        <f>VLOOKUP(D630,'2015'!$F$12:$AL$1887,33,FALSE)</f>
        <v>musta</v>
      </c>
      <c r="BO630" s="39"/>
      <c r="BP630" s="115" t="s">
        <v>10</v>
      </c>
      <c r="BQ630" s="30"/>
      <c r="BS630" s="5"/>
      <c r="BU630" s="37"/>
      <c r="BV630" s="30" t="s">
        <v>10</v>
      </c>
      <c r="BX630" t="str">
        <f>IF(E630=1,VLOOKUP(D630,'2015'!$F$12:$AX$1887,43,FALSE),"-")</f>
        <v>-</v>
      </c>
      <c r="BY630" t="str">
        <f>IF(E630=1,VLOOKUP(D630,'2015'!$F$12:$AX$1887,44,FALSE),"-")</f>
        <v>-</v>
      </c>
      <c r="BZ630" t="str">
        <f>IF(E630=1,VLOOKUP(D630,'2015'!$F$12:$AX$1887,45,FALSE),"-")</f>
        <v>-</v>
      </c>
      <c r="CA630" s="31">
        <f t="shared" si="148"/>
        <v>21</v>
      </c>
      <c r="CB630" s="31">
        <f t="shared" si="149"/>
        <v>10</v>
      </c>
      <c r="CC630" s="31">
        <f t="shared" si="150"/>
        <v>10</v>
      </c>
      <c r="CD630" s="31">
        <f t="shared" si="151"/>
        <v>1</v>
      </c>
      <c r="CE630" s="31">
        <f t="shared" si="152"/>
        <v>0</v>
      </c>
      <c r="CO630" s="2" t="s">
        <v>35</v>
      </c>
      <c r="CP630" s="2" t="s">
        <v>35</v>
      </c>
    </row>
    <row r="631" spans="1:94" ht="15.75" thickBot="1" x14ac:dyDescent="0.3">
      <c r="A631" s="50"/>
      <c r="B631" s="50"/>
      <c r="C631" s="50" t="str">
        <f t="shared" si="140"/>
        <v>1323_1_1240</v>
      </c>
      <c r="D631" s="51" t="str">
        <f t="shared" si="141"/>
        <v>1323_1</v>
      </c>
      <c r="E631" s="224">
        <f>IFERROR(VLOOKUP(C631,'2015'!$C$12:$D$1887,2,FALSE),0)</f>
        <v>1</v>
      </c>
      <c r="F631" s="51">
        <f>IFERROR(K631-IFERROR(VLOOKUP(D631,'2015'!$F$12:$I$1887,4,FALSE),"ei löydy"),"ei löydy")</f>
        <v>0</v>
      </c>
      <c r="G631" s="224">
        <f>IFERROR(VLOOKUP(Työfile_2024!C631,Liikennemalli!$D$6:$G$1921,4,FALSE),0)</f>
        <v>0</v>
      </c>
      <c r="H631" s="225">
        <f>K631-IFERROR(VLOOKUP(Työfile_2024!D631,Liikennemalli!$C$6:$H$1921,6,FALSE),"ei löydy")</f>
        <v>-926</v>
      </c>
      <c r="I631" s="80">
        <v>1323</v>
      </c>
      <c r="J631" s="52">
        <v>1</v>
      </c>
      <c r="K631" s="52">
        <v>1240</v>
      </c>
      <c r="L631" s="53"/>
      <c r="M631" s="54"/>
      <c r="N631" s="54"/>
      <c r="O631" s="54"/>
      <c r="P631" s="54"/>
      <c r="Q631" s="55"/>
      <c r="R631" s="55"/>
      <c r="S631" s="55"/>
      <c r="T631" s="55"/>
      <c r="U631" s="52"/>
      <c r="V631" s="56">
        <v>124</v>
      </c>
      <c r="W631" s="56">
        <v>3</v>
      </c>
      <c r="X631" s="56">
        <v>134</v>
      </c>
      <c r="Y631" s="56">
        <f>VLOOKUP(D631,Liikennemalli24!$D$2:$F$1804,2,FALSE)</f>
        <v>17</v>
      </c>
      <c r="Z631" s="57">
        <f>VLOOKUP(D631,Liikennemalli24!$D$2:$F$1804,3,FALSE)</f>
        <v>0.16900000000000001</v>
      </c>
      <c r="AA631" s="178" t="str">
        <f>IF(G631=1,VLOOKUP(C631,Liikennemalli!$D$6:$H$1921,2,FALSE),"-")</f>
        <v>-</v>
      </c>
      <c r="AB631" s="197" t="str">
        <f>IF(G631=1,VLOOKUP(C631,Liikennemalli!$D$6:$H$1921,3,FALSE),"-")</f>
        <v>-</v>
      </c>
      <c r="AC631" s="134">
        <f>IF(E631=1,VLOOKUP(Työfile_2024!D631,'2015'!$F$12:$X$1887,18,FALSE),"-")</f>
        <v>127</v>
      </c>
      <c r="AD631" s="127">
        <f>IF(E631=1,VLOOKUP(Työfile_2024!D631,'2015'!$F$12:$X$1887,19,FALSE),"-")</f>
        <v>0.49</v>
      </c>
      <c r="AI631" s="127">
        <f>IF(E631=1,VLOOKUP(Työfile_2024!D631,'2015'!$F$12:$AB$1887,20,FALSE),"-")</f>
        <v>0</v>
      </c>
      <c r="AJ631" s="127">
        <f>IF(E631=1,VLOOKUP(Työfile_2024!D631,'2015'!$F$12:$AB$1887,21,FALSE),"-")</f>
        <v>0</v>
      </c>
      <c r="AK631" s="127">
        <f>IF(E631=1,VLOOKUP(Työfile_2024!D631,'2015'!$F$12:$AB$1887,22,FALSE),"-")</f>
        <v>0</v>
      </c>
      <c r="AL631" s="127">
        <f>IF(E631=1,VLOOKUP(Työfile_2024!D631,'2015'!$F$12:$AB$1887,23,FALSE),"-")</f>
        <v>0</v>
      </c>
      <c r="AM631" s="56">
        <f>VLOOKUP(Työfile_2024!D631,Tmatkat_20km_tarkasteltava_verk!$C$2:$D$1804,2,FALSE)</f>
        <v>56</v>
      </c>
      <c r="AN631" s="148">
        <f t="shared" si="138"/>
        <v>0.45161290322580644</v>
      </c>
      <c r="AO631" s="178">
        <f>IF(E631=1,VLOOKUP(Työfile_2024!D631,'2015'!$F$12:$AC$1887,24,FALSE),"-")</f>
        <v>18</v>
      </c>
      <c r="AP631" s="52">
        <f>VLOOKUP(D631,Tarkasteltava_verkko_2024_harva!$E$2:$I$1804,5,FALSE)</f>
        <v>0</v>
      </c>
      <c r="AQ631" s="52">
        <f>VLOOKUP(D631,Tarkasteltava_verkko_2024_harva!$E$2:$I$1804,4,FALSE)</f>
        <v>0</v>
      </c>
      <c r="AR631" s="148">
        <v>0.82822580645161292</v>
      </c>
      <c r="AS631" s="170" t="str">
        <f>IFERROR(VLOOKUP(C631,'2015'!$C$12:$AG$1887,30,FALSE),"-")</f>
        <v/>
      </c>
      <c r="AT631" s="148">
        <v>0.33387096774193548</v>
      </c>
      <c r="AU631" s="170">
        <f>IFERROR(VLOOKUP(C631,'2015'!$C$12:$AG$1887,31,FALSE),"-")</f>
        <v>0</v>
      </c>
      <c r="AV631" s="106"/>
      <c r="AW631" s="63">
        <f>IFERROR(VLOOKUP(C631,Merkittävyysluokitus!$A$2:$J$1705,10,FALSE),"-")</f>
        <v>4</v>
      </c>
      <c r="AX631" s="175">
        <f>IFERROR(VLOOKUP(C631,Merkittävyysluokitus!$A$2:$J$1705,6,FALSE),"-")</f>
        <v>1.5915205479452053</v>
      </c>
      <c r="AY631" s="175">
        <f>IFERROR(VLOOKUP(C631,Merkittävyysluokitus!$A$2:$J$1705,7,FALSE),"-")</f>
        <v>0.59699999999999998</v>
      </c>
      <c r="AZ631" s="175">
        <f>IFERROR(VLOOKUP(C631,Merkittävyysluokitus!$A$2:$J$1705,8,FALSE),"-")</f>
        <v>0.16118721461187213</v>
      </c>
      <c r="BA631" s="175">
        <f>IFERROR(VLOOKUP(C631,Merkittävyysluokitus!$A$2:$J$1705,9,FALSE),"-")</f>
        <v>0.83333333333333326</v>
      </c>
      <c r="BB631" s="203"/>
      <c r="BC631" s="203" t="str">
        <f t="shared" si="139"/>
        <v/>
      </c>
      <c r="BD631" s="39" t="str">
        <f t="shared" si="147"/>
        <v>musta</v>
      </c>
      <c r="BE631" s="68" t="str">
        <f t="shared" si="134"/>
        <v>musta</v>
      </c>
      <c r="BF631" s="68" t="str">
        <f t="shared" si="135"/>
        <v>musta</v>
      </c>
      <c r="BG631" s="68" t="str">
        <f t="shared" si="136"/>
        <v>musta</v>
      </c>
      <c r="BH631" s="208" t="str">
        <f t="shared" si="137"/>
        <v>musta</v>
      </c>
      <c r="BI631" s="39"/>
      <c r="BJ631" s="39" t="str">
        <f>IF(F631="ei löydy","uusi tie",IF(E631=0,"tieosoite muuttunut",IF(E631=1,VLOOKUP(D631,'2015'!$F$12:$AL$1887,31,FALSE),"-")))</f>
        <v>musta</v>
      </c>
      <c r="BK631" s="67" t="str">
        <f>IF(E631=1,VLOOKUP(D631,'2015'!$F$12:$AL$1887,32,FALSE),"-")</f>
        <v>musta</v>
      </c>
      <c r="BL631" s="39" t="str">
        <f>IF(F631="ei löydy","uusi tie",IF(E631=0,"tieosoite muuttunut",IF(E631=1,VLOOKUP(D631,'2015'!$F$12:$AL$1887,33,FALSE),"-")))</f>
        <v>musta</v>
      </c>
      <c r="BM631" s="39"/>
      <c r="BN631" s="217" t="str">
        <f>VLOOKUP(D631,'2015'!$F$12:$AL$1887,33,FALSE)</f>
        <v>musta</v>
      </c>
      <c r="BO631" s="39"/>
      <c r="BP631" s="115" t="s">
        <v>10</v>
      </c>
      <c r="BQ631" s="30"/>
      <c r="BS631" s="5"/>
      <c r="BU631" s="37"/>
      <c r="BV631" s="30" t="s">
        <v>10</v>
      </c>
      <c r="BX631" t="str">
        <f>IF(E631=1,VLOOKUP(D631,'2015'!$F$12:$AX$1887,43,FALSE),"-")</f>
        <v>musta</v>
      </c>
      <c r="BY631" t="str">
        <f>IF(E631=1,VLOOKUP(D631,'2015'!$F$12:$AX$1887,44,FALSE),"-")</f>
        <v>musta</v>
      </c>
      <c r="BZ631" t="str">
        <f>IF(E631=1,VLOOKUP(D631,'2015'!$F$12:$AX$1887,45,FALSE),"-")</f>
        <v>musta</v>
      </c>
      <c r="CA631" s="31">
        <f t="shared" si="148"/>
        <v>1</v>
      </c>
      <c r="CB631" s="31">
        <f t="shared" si="149"/>
        <v>1</v>
      </c>
      <c r="CC631" s="31">
        <f t="shared" si="150"/>
        <v>0</v>
      </c>
      <c r="CD631" s="31">
        <f t="shared" si="151"/>
        <v>0</v>
      </c>
      <c r="CE631" s="31">
        <f t="shared" si="152"/>
        <v>0</v>
      </c>
      <c r="CO631" s="32" t="s">
        <v>34</v>
      </c>
      <c r="CP631" s="2" t="s">
        <v>35</v>
      </c>
    </row>
    <row r="632" spans="1:94" ht="15.75" thickBot="1" x14ac:dyDescent="0.3">
      <c r="A632" s="50"/>
      <c r="B632" s="50"/>
      <c r="C632" s="50" t="str">
        <f t="shared" si="140"/>
        <v>1324_1_7966</v>
      </c>
      <c r="D632" s="51" t="str">
        <f t="shared" si="141"/>
        <v>1324_1</v>
      </c>
      <c r="E632" s="224">
        <f>IFERROR(VLOOKUP(C632,'2015'!$C$12:$D$1887,2,FALSE),0)</f>
        <v>0</v>
      </c>
      <c r="F632" s="51">
        <f>IFERROR(K632-IFERROR(VLOOKUP(D632,'2015'!$F$12:$I$1887,4,FALSE),"ei löydy"),"ei löydy")</f>
        <v>3726</v>
      </c>
      <c r="G632" s="224">
        <f>IFERROR(VLOOKUP(Työfile_2024!C632,Liikennemalli!$D$6:$G$1921,4,FALSE),0)</f>
        <v>1</v>
      </c>
      <c r="H632" s="225">
        <f>K632-IFERROR(VLOOKUP(Työfile_2024!D632,Liikennemalli!$C$6:$H$1921,6,FALSE),"ei löydy")</f>
        <v>0</v>
      </c>
      <c r="I632" s="80">
        <v>1324</v>
      </c>
      <c r="J632" s="52">
        <v>1</v>
      </c>
      <c r="K632" s="52">
        <v>7966</v>
      </c>
      <c r="L632" s="53"/>
      <c r="M632" s="54"/>
      <c r="N632" s="54"/>
      <c r="O632" s="54"/>
      <c r="P632" s="54"/>
      <c r="Q632" s="55"/>
      <c r="R632" s="55"/>
      <c r="S632" s="55"/>
      <c r="T632" s="55"/>
      <c r="U632" s="52"/>
      <c r="V632" s="56">
        <v>3587.4812955059001</v>
      </c>
      <c r="W632" s="56">
        <v>138.8817474265629</v>
      </c>
      <c r="X632" s="56">
        <v>3888.5440622646247</v>
      </c>
      <c r="Y632" s="56">
        <f>VLOOKUP(D632,Liikennemalli24!$D$2:$F$1804,2,FALSE)</f>
        <v>235</v>
      </c>
      <c r="Z632" s="57">
        <f>VLOOKUP(D632,Liikennemalli24!$D$2:$F$1804,3,FALSE)</f>
        <v>0.17699999999999999</v>
      </c>
      <c r="AA632" s="178">
        <f>IF(G632=1,VLOOKUP(C632,Liikennemalli!$D$6:$H$1921,2,FALSE),"-")</f>
        <v>1829.0742162839399</v>
      </c>
      <c r="AB632" s="197">
        <f>IF(G632=1,VLOOKUP(C632,Liikennemalli!$D$6:$H$1921,3,FALSE),"-")</f>
        <v>0.51867923638235602</v>
      </c>
      <c r="AC632" s="134" t="str">
        <f>IF(E632=1,VLOOKUP(Työfile_2024!D632,'2015'!$F$12:$X$1887,18,FALSE),"-")</f>
        <v>-</v>
      </c>
      <c r="AD632" s="127" t="str">
        <f>IF(E632=1,VLOOKUP(Työfile_2024!D632,'2015'!$F$12:$X$1887,19,FALSE),"-")</f>
        <v>-</v>
      </c>
      <c r="AI632" s="127" t="str">
        <f>IF(E632=1,VLOOKUP(Työfile_2024!D632,'2015'!$F$12:$AB$1887,20,FALSE),"-")</f>
        <v>-</v>
      </c>
      <c r="AJ632" s="127" t="str">
        <f>IF(E632=1,VLOOKUP(Työfile_2024!D632,'2015'!$F$12:$AB$1887,21,FALSE),"-")</f>
        <v>-</v>
      </c>
      <c r="AK632" s="127" t="str">
        <f>IF(E632=1,VLOOKUP(Työfile_2024!D632,'2015'!$F$12:$AB$1887,22,FALSE),"-")</f>
        <v>-</v>
      </c>
      <c r="AL632" s="127" t="str">
        <f>IF(E632=1,VLOOKUP(Työfile_2024!D632,'2015'!$F$12:$AB$1887,23,FALSE),"-")</f>
        <v>-</v>
      </c>
      <c r="AM632" s="56">
        <f>VLOOKUP(Työfile_2024!D632,Tmatkat_20km_tarkasteltava_verk!$C$2:$D$1804,2,FALSE)</f>
        <v>1496</v>
      </c>
      <c r="AN632" s="148">
        <f t="shared" si="138"/>
        <v>0.41700565850310217</v>
      </c>
      <c r="AO632" s="178" t="str">
        <f>IF(E632=1,VLOOKUP(Työfile_2024!D632,'2015'!$F$12:$AC$1887,24,FALSE),"-")</f>
        <v>-</v>
      </c>
      <c r="AP632" s="52" t="str">
        <f>VLOOKUP(D632,Tarkasteltava_verkko_2024_harva!$E$2:$I$1804,5,FALSE)</f>
        <v>tiivis</v>
      </c>
      <c r="AQ632" s="52">
        <f>VLOOKUP(D632,Tarkasteltava_verkko_2024_harva!$E$2:$I$1804,4,FALSE)</f>
        <v>0</v>
      </c>
      <c r="AR632" s="148">
        <v>0.1265377855887522</v>
      </c>
      <c r="AS632" s="170" t="str">
        <f>IFERROR(VLOOKUP(C632,'2015'!$C$12:$AG$1887,30,FALSE),"-")</f>
        <v>-</v>
      </c>
      <c r="AT632" s="148">
        <v>0.52824504142606077</v>
      </c>
      <c r="AU632" s="170" t="str">
        <f>IFERROR(VLOOKUP(C632,'2015'!$C$12:$AG$1887,31,FALSE),"-")</f>
        <v>-</v>
      </c>
      <c r="AV632" s="106"/>
      <c r="AW632" s="63">
        <f>IFERROR(VLOOKUP(C632,Merkittävyysluokitus!$A$2:$J$1705,10,FALSE),"-")</f>
        <v>2</v>
      </c>
      <c r="AX632" s="175">
        <f>IFERROR(VLOOKUP(C632,Merkittävyysluokitus!$A$2:$J$1705,6,FALSE),"-")</f>
        <v>12.341461187214612</v>
      </c>
      <c r="AY632" s="175">
        <f>IFERROR(VLOOKUP(C632,Merkittävyysluokitus!$A$2:$J$1705,7,FALSE),"-")</f>
        <v>5</v>
      </c>
      <c r="AZ632" s="175">
        <f>IFERROR(VLOOKUP(C632,Merkittävyysluokitus!$A$2:$J$1705,8,FALSE),"-")</f>
        <v>5.0081278538812786</v>
      </c>
      <c r="BA632" s="175">
        <f>IFERROR(VLOOKUP(C632,Merkittävyysluokitus!$A$2:$J$1705,9,FALSE),"-")</f>
        <v>2.333333333333333</v>
      </c>
      <c r="BB632" s="203"/>
      <c r="BC632" s="203" t="str">
        <f t="shared" si="139"/>
        <v>tieosoite muuttunut</v>
      </c>
      <c r="BD632" s="39" t="str">
        <f t="shared" si="147"/>
        <v>musta</v>
      </c>
      <c r="BE632" s="68" t="str">
        <f t="shared" si="134"/>
        <v>musta</v>
      </c>
      <c r="BF632" s="68" t="str">
        <f t="shared" si="135"/>
        <v>musta</v>
      </c>
      <c r="BG632" s="68" t="str">
        <f t="shared" si="136"/>
        <v>musta</v>
      </c>
      <c r="BH632" s="208" t="str">
        <f t="shared" si="137"/>
        <v>musta</v>
      </c>
      <c r="BI632" s="39"/>
      <c r="BJ632" s="39" t="str">
        <f>IF(F632="ei löydy","uusi tie",IF(E632=0,"tieosoite muuttunut",IF(E632=1,VLOOKUP(D632,'2015'!$F$12:$AL$1887,31,FALSE),"-")))</f>
        <v>tieosoite muuttunut</v>
      </c>
      <c r="BK632" s="67" t="str">
        <f>IF(E632=1,VLOOKUP(D632,'2015'!$F$12:$AL$1887,32,FALSE),"-")</f>
        <v>-</v>
      </c>
      <c r="BL632" s="39" t="str">
        <f>IF(F632="ei löydy","uusi tie",IF(E632=0,"tieosoite muuttunut",IF(E632=1,VLOOKUP(D632,'2015'!$F$12:$AL$1887,33,FALSE),"-")))</f>
        <v>tieosoite muuttunut</v>
      </c>
      <c r="BM632" s="39"/>
      <c r="BN632" s="217" t="str">
        <f>VLOOKUP(D632,'2015'!$F$12:$AL$1887,33,FALSE)</f>
        <v>musta</v>
      </c>
      <c r="BO632" s="39"/>
      <c r="BP632" s="115" t="s">
        <v>10</v>
      </c>
      <c r="BQ632" s="30"/>
      <c r="BS632" s="5"/>
      <c r="BU632" s="37"/>
      <c r="BV632" s="30" t="s">
        <v>10</v>
      </c>
      <c r="BX632" t="str">
        <f>IF(E632=1,VLOOKUP(D632,'2015'!$F$12:$AX$1887,43,FALSE),"-")</f>
        <v>-</v>
      </c>
      <c r="BY632" t="str">
        <f>IF(E632=1,VLOOKUP(D632,'2015'!$F$12:$AX$1887,44,FALSE),"-")</f>
        <v>-</v>
      </c>
      <c r="BZ632" t="str">
        <f>IF(E632=1,VLOOKUP(D632,'2015'!$F$12:$AX$1887,45,FALSE),"-")</f>
        <v>-</v>
      </c>
      <c r="CA632" s="31">
        <f t="shared" si="148"/>
        <v>30</v>
      </c>
      <c r="CB632" s="31">
        <f t="shared" si="149"/>
        <v>10</v>
      </c>
      <c r="CC632" s="31">
        <f t="shared" si="150"/>
        <v>10</v>
      </c>
      <c r="CD632" s="31">
        <f t="shared" si="151"/>
        <v>10</v>
      </c>
      <c r="CE632" s="31">
        <f t="shared" si="152"/>
        <v>0</v>
      </c>
      <c r="CO632" s="2" t="s">
        <v>35</v>
      </c>
      <c r="CP632" s="2" t="s">
        <v>35</v>
      </c>
    </row>
    <row r="633" spans="1:94" ht="15.75" thickBot="1" x14ac:dyDescent="0.3">
      <c r="A633" s="50"/>
      <c r="B633" s="50"/>
      <c r="C633" s="50" t="str">
        <f t="shared" si="140"/>
        <v>1331_1_4622</v>
      </c>
      <c r="D633" s="51" t="str">
        <f t="shared" si="141"/>
        <v>1331_1</v>
      </c>
      <c r="E633" s="224">
        <f>IFERROR(VLOOKUP(C633,'2015'!$C$12:$D$1887,2,FALSE),0)</f>
        <v>1</v>
      </c>
      <c r="F633" s="51">
        <f>IFERROR(K633-IFERROR(VLOOKUP(D633,'2015'!$F$12:$I$1887,4,FALSE),"ei löydy"),"ei löydy")</f>
        <v>0</v>
      </c>
      <c r="G633" s="224">
        <f>IFERROR(VLOOKUP(Työfile_2024!C633,Liikennemalli!$D$6:$G$1921,4,FALSE),0)</f>
        <v>1</v>
      </c>
      <c r="H633" s="225">
        <f>K633-IFERROR(VLOOKUP(Työfile_2024!D633,Liikennemalli!$C$6:$H$1921,6,FALSE),"ei löydy")</f>
        <v>0</v>
      </c>
      <c r="I633" s="80">
        <v>1331</v>
      </c>
      <c r="J633" s="52">
        <v>1</v>
      </c>
      <c r="K633" s="52">
        <v>4622</v>
      </c>
      <c r="L633" s="53"/>
      <c r="M633" s="54"/>
      <c r="N633" s="54"/>
      <c r="O633" s="54"/>
      <c r="P633" s="54"/>
      <c r="Q633" s="55"/>
      <c r="R633" s="55"/>
      <c r="S633" s="55"/>
      <c r="T633" s="55"/>
      <c r="U633" s="52"/>
      <c r="V633" s="56">
        <v>409.33967979229772</v>
      </c>
      <c r="W633" s="56">
        <v>33.88446559930766</v>
      </c>
      <c r="X633" s="56">
        <v>430.4452617914323</v>
      </c>
      <c r="Y633" s="56">
        <f>VLOOKUP(D633,Liikennemalli24!$D$2:$F$1804,2,FALSE)</f>
        <v>67</v>
      </c>
      <c r="Z633" s="57">
        <f>VLOOKUP(D633,Liikennemalli24!$D$2:$F$1804,3,FALSE)</f>
        <v>0.182</v>
      </c>
      <c r="AA633" s="178">
        <f>IF(G633=1,VLOOKUP(C633,Liikennemalli!$D$6:$H$1921,2,FALSE),"-")</f>
        <v>414.59320316178002</v>
      </c>
      <c r="AB633" s="197">
        <f>IF(G633=1,VLOOKUP(C633,Liikennemalli!$D$6:$H$1921,3,FALSE),"-")</f>
        <v>0.63532590353584395</v>
      </c>
      <c r="AC633" s="134">
        <f>IF(E633=1,VLOOKUP(Työfile_2024!D633,'2015'!$F$12:$X$1887,18,FALSE),"-")</f>
        <v>134</v>
      </c>
      <c r="AD633" s="127">
        <f>IF(E633=1,VLOOKUP(Työfile_2024!D633,'2015'!$F$12:$X$1887,19,FALSE),"-")</f>
        <v>0.45</v>
      </c>
      <c r="AI633" s="127">
        <f>IF(E633=1,VLOOKUP(Työfile_2024!D633,'2015'!$F$12:$AB$1887,20,FALSE),"-")</f>
        <v>0</v>
      </c>
      <c r="AJ633" s="127">
        <f>IF(E633=1,VLOOKUP(Työfile_2024!D633,'2015'!$F$12:$AB$1887,21,FALSE),"-")</f>
        <v>0</v>
      </c>
      <c r="AK633" s="127">
        <f>IF(E633=1,VLOOKUP(Työfile_2024!D633,'2015'!$F$12:$AB$1887,22,FALSE),"-")</f>
        <v>0</v>
      </c>
      <c r="AL633" s="127">
        <f>IF(E633=1,VLOOKUP(Työfile_2024!D633,'2015'!$F$12:$AB$1887,23,FALSE),"-")</f>
        <v>0</v>
      </c>
      <c r="AM633" s="56">
        <f>VLOOKUP(Työfile_2024!D633,Tmatkat_20km_tarkasteltava_verk!$C$2:$D$1804,2,FALSE)</f>
        <v>99</v>
      </c>
      <c r="AN633" s="148">
        <f t="shared" si="138"/>
        <v>0.24185292774507813</v>
      </c>
      <c r="AO633" s="178">
        <f>IF(E633=1,VLOOKUP(Työfile_2024!D633,'2015'!$F$12:$AC$1887,24,FALSE),"-")</f>
        <v>41</v>
      </c>
      <c r="AP633" s="52">
        <f>VLOOKUP(D633,Tarkasteltava_verkko_2024_harva!$E$2:$I$1804,5,FALSE)</f>
        <v>0</v>
      </c>
      <c r="AQ633" s="52">
        <f>VLOOKUP(D633,Tarkasteltava_verkko_2024_harva!$E$2:$I$1804,4,FALSE)</f>
        <v>0</v>
      </c>
      <c r="AR633" s="148">
        <v>0</v>
      </c>
      <c r="AS633" s="170" t="str">
        <f>IFERROR(VLOOKUP(C633,'2015'!$C$12:$AG$1887,30,FALSE),"-")</f>
        <v/>
      </c>
      <c r="AT633" s="148">
        <v>0.25075724794461274</v>
      </c>
      <c r="AU633" s="170">
        <f>IFERROR(VLOOKUP(C633,'2015'!$C$12:$AG$1887,31,FALSE),"-")</f>
        <v>0</v>
      </c>
      <c r="AV633" s="106"/>
      <c r="AW633" s="63">
        <f>IFERROR(VLOOKUP(C633,Merkittävyysluokitus!$A$2:$J$1705,10,FALSE),"-")</f>
        <v>3</v>
      </c>
      <c r="AX633" s="175">
        <f>IFERROR(VLOOKUP(C633,Merkittävyysluokitus!$A$2:$J$1705,6,FALSE),"-")</f>
        <v>5.144680644551535</v>
      </c>
      <c r="AY633" s="175">
        <f>IFERROR(VLOOKUP(C633,Merkittävyysluokitus!$A$2:$J$1705,7,FALSE),"-")</f>
        <v>1.7230190393768929</v>
      </c>
      <c r="AZ633" s="175">
        <f>IFERROR(VLOOKUP(C633,Merkittävyysluokitus!$A$2:$J$1705,8,FALSE),"-")</f>
        <v>2.5883282718413092</v>
      </c>
      <c r="BA633" s="175">
        <f>IFERROR(VLOOKUP(C633,Merkittävyysluokitus!$A$2:$J$1705,9,FALSE),"-")</f>
        <v>0.83333333333333326</v>
      </c>
      <c r="BB633" s="203"/>
      <c r="BC633" s="203" t="str">
        <f t="shared" si="139"/>
        <v/>
      </c>
      <c r="BD633" s="39" t="str">
        <f t="shared" si="147"/>
        <v>musta</v>
      </c>
      <c r="BE633" s="68" t="str">
        <f t="shared" si="134"/>
        <v>musta</v>
      </c>
      <c r="BF633" s="68" t="str">
        <f t="shared" si="135"/>
        <v>musta</v>
      </c>
      <c r="BG633" s="68" t="str">
        <f t="shared" si="136"/>
        <v>musta</v>
      </c>
      <c r="BH633" s="208" t="str">
        <f t="shared" si="137"/>
        <v>musta</v>
      </c>
      <c r="BI633" s="39"/>
      <c r="BJ633" s="39" t="str">
        <f>IF(F633="ei löydy","uusi tie",IF(E633=0,"tieosoite muuttunut",IF(E633=1,VLOOKUP(D633,'2015'!$F$12:$AL$1887,31,FALSE),"-")))</f>
        <v>musta</v>
      </c>
      <c r="BK633" s="67" t="str">
        <f>IF(E633=1,VLOOKUP(D633,'2015'!$F$12:$AL$1887,32,FALSE),"-")</f>
        <v>musta</v>
      </c>
      <c r="BL633" s="39" t="str">
        <f>IF(F633="ei löydy","uusi tie",IF(E633=0,"tieosoite muuttunut",IF(E633=1,VLOOKUP(D633,'2015'!$F$12:$AL$1887,33,FALSE),"-")))</f>
        <v>musta</v>
      </c>
      <c r="BM633" s="39"/>
      <c r="BN633" s="217" t="str">
        <f>VLOOKUP(D633,'2015'!$F$12:$AL$1887,33,FALSE)</f>
        <v>musta</v>
      </c>
      <c r="BO633" s="39"/>
      <c r="BP633" s="115" t="s">
        <v>10</v>
      </c>
      <c r="BQ633" s="30"/>
      <c r="BS633" s="5"/>
      <c r="BU633" s="37"/>
      <c r="BV633" s="30" t="s">
        <v>10</v>
      </c>
      <c r="BX633" t="str">
        <f>IF(E633=1,VLOOKUP(D633,'2015'!$F$12:$AX$1887,43,FALSE),"-")</f>
        <v>musta</v>
      </c>
      <c r="BY633" t="str">
        <f>IF(E633=1,VLOOKUP(D633,'2015'!$F$12:$AX$1887,44,FALSE),"-")</f>
        <v>musta</v>
      </c>
      <c r="BZ633" t="str">
        <f>IF(E633=1,VLOOKUP(D633,'2015'!$F$12:$AX$1887,45,FALSE),"-")</f>
        <v>musta</v>
      </c>
      <c r="CA633" s="31">
        <f t="shared" si="148"/>
        <v>1</v>
      </c>
      <c r="CB633" s="31">
        <f t="shared" si="149"/>
        <v>1</v>
      </c>
      <c r="CC633" s="31">
        <f t="shared" si="150"/>
        <v>0</v>
      </c>
      <c r="CD633" s="31">
        <f t="shared" si="151"/>
        <v>0</v>
      </c>
      <c r="CE633" s="31">
        <f t="shared" si="152"/>
        <v>0</v>
      </c>
      <c r="CO633" s="2" t="s">
        <v>35</v>
      </c>
      <c r="CP633" s="2" t="s">
        <v>35</v>
      </c>
    </row>
    <row r="634" spans="1:94" ht="15.75" thickBot="1" x14ac:dyDescent="0.3">
      <c r="A634" s="50"/>
      <c r="B634" s="50"/>
      <c r="C634" s="50" t="str">
        <f t="shared" si="140"/>
        <v>1331_2_4145</v>
      </c>
      <c r="D634" s="51" t="str">
        <f t="shared" si="141"/>
        <v>1331_2</v>
      </c>
      <c r="E634" s="224">
        <f>IFERROR(VLOOKUP(C634,'2015'!$C$12:$D$1887,2,FALSE),0)</f>
        <v>1</v>
      </c>
      <c r="F634" s="51">
        <f>IFERROR(K634-IFERROR(VLOOKUP(D634,'2015'!$F$12:$I$1887,4,FALSE),"ei löydy"),"ei löydy")</f>
        <v>0</v>
      </c>
      <c r="G634" s="224">
        <f>IFERROR(VLOOKUP(Työfile_2024!C634,Liikennemalli!$D$6:$G$1921,4,FALSE),0)</f>
        <v>1</v>
      </c>
      <c r="H634" s="225">
        <f>K634-IFERROR(VLOOKUP(Työfile_2024!D634,Liikennemalli!$C$6:$H$1921,6,FALSE),"ei löydy")</f>
        <v>0</v>
      </c>
      <c r="I634" s="80">
        <v>1331</v>
      </c>
      <c r="J634" s="52">
        <v>2</v>
      </c>
      <c r="K634" s="52">
        <v>4145</v>
      </c>
      <c r="L634" s="53"/>
      <c r="M634" s="54"/>
      <c r="N634" s="54"/>
      <c r="O634" s="54"/>
      <c r="P634" s="54"/>
      <c r="Q634" s="55"/>
      <c r="R634" s="55"/>
      <c r="S634" s="55"/>
      <c r="T634" s="55"/>
      <c r="U634" s="52"/>
      <c r="V634" s="56">
        <v>266</v>
      </c>
      <c r="W634" s="56">
        <v>21</v>
      </c>
      <c r="X634" s="56">
        <v>271</v>
      </c>
      <c r="Y634" s="56">
        <f>VLOOKUP(D634,Liikennemalli24!$D$2:$F$1804,2,FALSE)</f>
        <v>60</v>
      </c>
      <c r="Z634" s="57">
        <f>VLOOKUP(D634,Liikennemalli24!$D$2:$F$1804,3,FALSE)</f>
        <v>0.20200000000000001</v>
      </c>
      <c r="AA634" s="178">
        <f>IF(G634=1,VLOOKUP(C634,Liikennemalli!$D$6:$H$1921,2,FALSE),"-")</f>
        <v>288.55414837873798</v>
      </c>
      <c r="AB634" s="197">
        <f>IF(G634=1,VLOOKUP(C634,Liikennemalli!$D$6:$H$1921,3,FALSE),"-")</f>
        <v>0.72077711639349096</v>
      </c>
      <c r="AC634" s="134">
        <f>IF(E634=1,VLOOKUP(Työfile_2024!D634,'2015'!$F$12:$X$1887,18,FALSE),"-")</f>
        <v>134</v>
      </c>
      <c r="AD634" s="127">
        <f>IF(E634=1,VLOOKUP(Työfile_2024!D634,'2015'!$F$12:$X$1887,19,FALSE),"-")</f>
        <v>0.45</v>
      </c>
      <c r="AI634" s="127">
        <f>IF(E634=1,VLOOKUP(Työfile_2024!D634,'2015'!$F$12:$AB$1887,20,FALSE),"-")</f>
        <v>0</v>
      </c>
      <c r="AJ634" s="127">
        <f>IF(E634=1,VLOOKUP(Työfile_2024!D634,'2015'!$F$12:$AB$1887,21,FALSE),"-")</f>
        <v>0</v>
      </c>
      <c r="AK634" s="127">
        <f>IF(E634=1,VLOOKUP(Työfile_2024!D634,'2015'!$F$12:$AB$1887,22,FALSE),"-")</f>
        <v>0</v>
      </c>
      <c r="AL634" s="127">
        <f>IF(E634=1,VLOOKUP(Työfile_2024!D634,'2015'!$F$12:$AB$1887,23,FALSE),"-")</f>
        <v>0</v>
      </c>
      <c r="AM634" s="56">
        <f>VLOOKUP(Työfile_2024!D634,Tmatkat_20km_tarkasteltava_verk!$C$2:$D$1804,2,FALSE)</f>
        <v>26</v>
      </c>
      <c r="AN634" s="148">
        <f t="shared" si="138"/>
        <v>9.7744360902255634E-2</v>
      </c>
      <c r="AO634" s="178">
        <f>IF(E634=1,VLOOKUP(Työfile_2024!D634,'2015'!$F$12:$AC$1887,24,FALSE),"-")</f>
        <v>34</v>
      </c>
      <c r="AP634" s="52">
        <f>VLOOKUP(D634,Tarkasteltava_verkko_2024_harva!$E$2:$I$1804,5,FALSE)</f>
        <v>0</v>
      </c>
      <c r="AQ634" s="52">
        <f>VLOOKUP(D634,Tarkasteltava_verkko_2024_harva!$E$2:$I$1804,4,FALSE)</f>
        <v>0</v>
      </c>
      <c r="AR634" s="148">
        <v>0</v>
      </c>
      <c r="AS634" s="170" t="str">
        <f>IFERROR(VLOOKUP(C634,'2015'!$C$12:$AG$1887,30,FALSE),"-")</f>
        <v/>
      </c>
      <c r="AT634" s="148">
        <v>0</v>
      </c>
      <c r="AU634" s="170">
        <f>IFERROR(VLOOKUP(C634,'2015'!$C$12:$AG$1887,31,FALSE),"-")</f>
        <v>0</v>
      </c>
      <c r="AV634" s="106"/>
      <c r="AW634" s="63">
        <f>IFERROR(VLOOKUP(C634,Merkittävyysluokitus!$A$2:$J$1705,10,FALSE),"-")</f>
        <v>3</v>
      </c>
      <c r="AX634" s="175">
        <f>IFERROR(VLOOKUP(C634,Merkittävyysluokitus!$A$2:$J$1705,6,FALSE),"-")</f>
        <v>3.2712648401826483</v>
      </c>
      <c r="AY634" s="175">
        <f>IFERROR(VLOOKUP(C634,Merkittävyysluokitus!$A$2:$J$1705,7,FALSE),"-")</f>
        <v>0.96633333333333327</v>
      </c>
      <c r="AZ634" s="175">
        <f>IFERROR(VLOOKUP(C634,Merkittävyysluokitus!$A$2:$J$1705,8,FALSE),"-")</f>
        <v>1.4715981735159815</v>
      </c>
      <c r="BA634" s="175">
        <f>IFERROR(VLOOKUP(C634,Merkittävyysluokitus!$A$2:$J$1705,9,FALSE),"-")</f>
        <v>0.83333333333333326</v>
      </c>
      <c r="BB634" s="203"/>
      <c r="BC634" s="203" t="str">
        <f t="shared" si="139"/>
        <v/>
      </c>
      <c r="BD634" s="39" t="str">
        <f t="shared" si="147"/>
        <v>musta</v>
      </c>
      <c r="BE634" s="68" t="str">
        <f t="shared" si="134"/>
        <v>musta</v>
      </c>
      <c r="BF634" s="68" t="str">
        <f t="shared" si="135"/>
        <v>musta</v>
      </c>
      <c r="BG634" s="68" t="str">
        <f t="shared" si="136"/>
        <v>musta</v>
      </c>
      <c r="BH634" s="208" t="str">
        <f t="shared" si="137"/>
        <v>musta</v>
      </c>
      <c r="BI634" s="39"/>
      <c r="BJ634" s="39" t="str">
        <f>IF(F634="ei löydy","uusi tie",IF(E634=0,"tieosoite muuttunut",IF(E634=1,VLOOKUP(D634,'2015'!$F$12:$AL$1887,31,FALSE),"-")))</f>
        <v>musta</v>
      </c>
      <c r="BK634" s="67" t="str">
        <f>IF(E634=1,VLOOKUP(D634,'2015'!$F$12:$AL$1887,32,FALSE),"-")</f>
        <v>musta</v>
      </c>
      <c r="BL634" s="39" t="str">
        <f>IF(F634="ei löydy","uusi tie",IF(E634=0,"tieosoite muuttunut",IF(E634=1,VLOOKUP(D634,'2015'!$F$12:$AL$1887,33,FALSE),"-")))</f>
        <v>musta</v>
      </c>
      <c r="BM634" s="39"/>
      <c r="BN634" s="217" t="str">
        <f>VLOOKUP(D634,'2015'!$F$12:$AL$1887,33,FALSE)</f>
        <v>musta</v>
      </c>
      <c r="BO634" s="39"/>
      <c r="BP634" s="115" t="s">
        <v>10</v>
      </c>
      <c r="BQ634" s="30"/>
      <c r="BS634" s="5"/>
      <c r="BU634" s="37"/>
      <c r="BV634" s="30" t="s">
        <v>10</v>
      </c>
      <c r="BX634" t="str">
        <f>IF(E634=1,VLOOKUP(D634,'2015'!$F$12:$AX$1887,43,FALSE),"-")</f>
        <v>musta</v>
      </c>
      <c r="BY634" t="str">
        <f>IF(E634=1,VLOOKUP(D634,'2015'!$F$12:$AX$1887,44,FALSE),"-")</f>
        <v>musta</v>
      </c>
      <c r="BZ634" t="str">
        <f>IF(E634=1,VLOOKUP(D634,'2015'!$F$12:$AX$1887,45,FALSE),"-")</f>
        <v>musta</v>
      </c>
      <c r="CA634" s="31">
        <f t="shared" si="148"/>
        <v>1</v>
      </c>
      <c r="CB634" s="31">
        <f t="shared" si="149"/>
        <v>1</v>
      </c>
      <c r="CC634" s="31">
        <f t="shared" si="150"/>
        <v>0</v>
      </c>
      <c r="CD634" s="31">
        <f t="shared" si="151"/>
        <v>0</v>
      </c>
      <c r="CE634" s="31">
        <f t="shared" si="152"/>
        <v>0</v>
      </c>
      <c r="CO634" s="2" t="s">
        <v>35</v>
      </c>
      <c r="CP634" s="2" t="s">
        <v>35</v>
      </c>
    </row>
    <row r="635" spans="1:94" ht="15.75" thickBot="1" x14ac:dyDescent="0.3">
      <c r="A635" s="50"/>
      <c r="B635" s="50"/>
      <c r="C635" s="50" t="str">
        <f t="shared" si="140"/>
        <v>1332_1_6234</v>
      </c>
      <c r="D635" s="51" t="str">
        <f t="shared" si="141"/>
        <v>1332_1</v>
      </c>
      <c r="E635" s="224">
        <f>IFERROR(VLOOKUP(C635,'2015'!$C$12:$D$1887,2,FALSE),0)</f>
        <v>1</v>
      </c>
      <c r="F635" s="51">
        <f>IFERROR(K635-IFERROR(VLOOKUP(D635,'2015'!$F$12:$I$1887,4,FALSE),"ei löydy"),"ei löydy")</f>
        <v>0</v>
      </c>
      <c r="G635" s="224">
        <f>IFERROR(VLOOKUP(Työfile_2024!C635,Liikennemalli!$D$6:$G$1921,4,FALSE),0)</f>
        <v>1</v>
      </c>
      <c r="H635" s="225">
        <f>K635-IFERROR(VLOOKUP(Työfile_2024!D635,Liikennemalli!$C$6:$H$1921,6,FALSE),"ei löydy")</f>
        <v>0</v>
      </c>
      <c r="I635" s="80">
        <v>1332</v>
      </c>
      <c r="J635" s="52">
        <v>1</v>
      </c>
      <c r="K635" s="52">
        <v>6234</v>
      </c>
      <c r="L635" s="53"/>
      <c r="M635" s="54"/>
      <c r="N635" s="54"/>
      <c r="O635" s="54"/>
      <c r="P635" s="54"/>
      <c r="Q635" s="55"/>
      <c r="R635" s="55"/>
      <c r="S635" s="55"/>
      <c r="T635" s="55"/>
      <c r="U635" s="52"/>
      <c r="V635" s="56">
        <v>172.47930702598651</v>
      </c>
      <c r="W635" s="56">
        <v>12.58902791145332</v>
      </c>
      <c r="X635" s="56">
        <v>157.96150144369585</v>
      </c>
      <c r="Y635" s="56">
        <f>VLOOKUP(D635,Liikennemalli24!$D$2:$F$1804,2,FALSE)</f>
        <v>29</v>
      </c>
      <c r="Z635" s="57">
        <f>VLOOKUP(D635,Liikennemalli24!$D$2:$F$1804,3,FALSE)</f>
        <v>0.23400000000000001</v>
      </c>
      <c r="AA635" s="178">
        <f>IF(G635=1,VLOOKUP(C635,Liikennemalli!$D$6:$H$1921,2,FALSE),"-")</f>
        <v>230.94577996292199</v>
      </c>
      <c r="AB635" s="197">
        <f>IF(G635=1,VLOOKUP(C635,Liikennemalli!$D$6:$H$1921,3,FALSE),"-")</f>
        <v>0.78675931152422296</v>
      </c>
      <c r="AC635" s="134">
        <f>IF(E635=1,VLOOKUP(Työfile_2024!D635,'2015'!$F$12:$X$1887,18,FALSE),"-")</f>
        <v>86</v>
      </c>
      <c r="AD635" s="127">
        <f>IF(E635=1,VLOOKUP(Työfile_2024!D635,'2015'!$F$12:$X$1887,19,FALSE),"-")</f>
        <v>0.7</v>
      </c>
      <c r="AI635" s="127">
        <f>IF(E635=1,VLOOKUP(Työfile_2024!D635,'2015'!$F$12:$AB$1887,20,FALSE),"-")</f>
        <v>0</v>
      </c>
      <c r="AJ635" s="127">
        <f>IF(E635=1,VLOOKUP(Työfile_2024!D635,'2015'!$F$12:$AB$1887,21,FALSE),"-")</f>
        <v>0</v>
      </c>
      <c r="AK635" s="127">
        <f>IF(E635=1,VLOOKUP(Työfile_2024!D635,'2015'!$F$12:$AB$1887,22,FALSE),"-")</f>
        <v>0</v>
      </c>
      <c r="AL635" s="127">
        <f>IF(E635=1,VLOOKUP(Työfile_2024!D635,'2015'!$F$12:$AB$1887,23,FALSE),"-")</f>
        <v>0</v>
      </c>
      <c r="AM635" s="56">
        <f>VLOOKUP(Työfile_2024!D635,Tmatkat_20km_tarkasteltava_verk!$C$2:$D$1804,2,FALSE)</f>
        <v>14</v>
      </c>
      <c r="AN635" s="148">
        <f t="shared" si="138"/>
        <v>8.1169157282680274E-2</v>
      </c>
      <c r="AO635" s="178">
        <f>IF(E635=1,VLOOKUP(Työfile_2024!D635,'2015'!$F$12:$AC$1887,24,FALSE),"-")</f>
        <v>28</v>
      </c>
      <c r="AP635" s="52">
        <f>VLOOKUP(D635,Tarkasteltava_verkko_2024_harva!$E$2:$I$1804,5,FALSE)</f>
        <v>0</v>
      </c>
      <c r="AQ635" s="52">
        <f>VLOOKUP(D635,Tarkasteltava_verkko_2024_harva!$E$2:$I$1804,4,FALSE)</f>
        <v>0</v>
      </c>
      <c r="AR635" s="148">
        <v>0</v>
      </c>
      <c r="AS635" s="170" t="str">
        <f>IFERROR(VLOOKUP(C635,'2015'!$C$12:$AG$1887,30,FALSE),"-")</f>
        <v/>
      </c>
      <c r="AT635" s="148">
        <v>0</v>
      </c>
      <c r="AU635" s="170">
        <f>IFERROR(VLOOKUP(C635,'2015'!$C$12:$AG$1887,31,FALSE),"-")</f>
        <v>0</v>
      </c>
      <c r="AV635" s="106"/>
      <c r="AW635" s="63">
        <f>IFERROR(VLOOKUP(C635,Merkittävyysluokitus!$A$2:$J$1705,10,FALSE),"-")</f>
        <v>3</v>
      </c>
      <c r="AX635" s="175">
        <f>IFERROR(VLOOKUP(C635,Merkittävyysluokitus!$A$2:$J$1705,6,FALSE),"-")</f>
        <v>3.0627188008607975</v>
      </c>
      <c r="AY635" s="175">
        <f>IFERROR(VLOOKUP(C635,Merkittävyysluokitus!$A$2:$J$1705,7,FALSE),"-")</f>
        <v>0.6407712544112929</v>
      </c>
      <c r="AZ635" s="175">
        <f>IFERROR(VLOOKUP(C635,Merkittävyysluokitus!$A$2:$J$1705,8,FALSE),"-")</f>
        <v>1.9219475464495046</v>
      </c>
      <c r="BA635" s="175">
        <f>IFERROR(VLOOKUP(C635,Merkittävyysluokitus!$A$2:$J$1705,9,FALSE),"-")</f>
        <v>0.5</v>
      </c>
      <c r="BB635" s="203"/>
      <c r="BC635" s="203" t="str">
        <f t="shared" si="139"/>
        <v/>
      </c>
      <c r="BD635" s="39" t="str">
        <f t="shared" si="147"/>
        <v>musta</v>
      </c>
      <c r="BE635" s="68" t="str">
        <f t="shared" si="134"/>
        <v>musta</v>
      </c>
      <c r="BF635" s="68" t="str">
        <f t="shared" si="135"/>
        <v>musta</v>
      </c>
      <c r="BG635" s="68" t="str">
        <f t="shared" si="136"/>
        <v>musta</v>
      </c>
      <c r="BH635" s="208" t="str">
        <f t="shared" si="137"/>
        <v>musta</v>
      </c>
      <c r="BI635" s="39"/>
      <c r="BJ635" s="39" t="str">
        <f>IF(F635="ei löydy","uusi tie",IF(E635=0,"tieosoite muuttunut",IF(E635=1,VLOOKUP(D635,'2015'!$F$12:$AL$1887,31,FALSE),"-")))</f>
        <v>musta</v>
      </c>
      <c r="BK635" s="67" t="str">
        <f>IF(E635=1,VLOOKUP(D635,'2015'!$F$12:$AL$1887,32,FALSE),"-")</f>
        <v>musta</v>
      </c>
      <c r="BL635" s="39" t="str">
        <f>IF(F635="ei löydy","uusi tie",IF(E635=0,"tieosoite muuttunut",IF(E635=1,VLOOKUP(D635,'2015'!$F$12:$AL$1887,33,FALSE),"-")))</f>
        <v>musta</v>
      </c>
      <c r="BM635" s="39"/>
      <c r="BN635" s="217" t="str">
        <f>VLOOKUP(D635,'2015'!$F$12:$AL$1887,33,FALSE)</f>
        <v>musta</v>
      </c>
      <c r="BO635" s="39"/>
      <c r="BP635" s="115" t="s">
        <v>10</v>
      </c>
      <c r="BQ635" s="30"/>
      <c r="BS635" s="5"/>
      <c r="BU635" s="37"/>
      <c r="BV635" s="30" t="s">
        <v>10</v>
      </c>
      <c r="BX635" t="str">
        <f>IF(E635=1,VLOOKUP(D635,'2015'!$F$12:$AX$1887,43,FALSE),"-")</f>
        <v>musta</v>
      </c>
      <c r="BY635" t="str">
        <f>IF(E635=1,VLOOKUP(D635,'2015'!$F$12:$AX$1887,44,FALSE),"-")</f>
        <v>musta</v>
      </c>
      <c r="BZ635" t="str">
        <f>IF(E635=1,VLOOKUP(D635,'2015'!$F$12:$AX$1887,45,FALSE),"-")</f>
        <v>musta</v>
      </c>
      <c r="CA635" s="31">
        <f t="shared" si="148"/>
        <v>10</v>
      </c>
      <c r="CB635" s="31">
        <f t="shared" si="149"/>
        <v>10</v>
      </c>
      <c r="CC635" s="31">
        <f t="shared" si="150"/>
        <v>0</v>
      </c>
      <c r="CD635" s="31">
        <f t="shared" si="151"/>
        <v>0</v>
      </c>
      <c r="CE635" s="31">
        <f t="shared" si="152"/>
        <v>0</v>
      </c>
      <c r="CO635" s="2" t="s">
        <v>35</v>
      </c>
      <c r="CP635" s="2" t="s">
        <v>35</v>
      </c>
    </row>
    <row r="636" spans="1:94" ht="15.75" thickBot="1" x14ac:dyDescent="0.3">
      <c r="A636" s="50"/>
      <c r="B636" s="50"/>
      <c r="C636" s="50" t="str">
        <f t="shared" si="140"/>
        <v>1361_1_8956</v>
      </c>
      <c r="D636" s="51" t="str">
        <f t="shared" si="141"/>
        <v>1361_1</v>
      </c>
      <c r="E636" s="224">
        <f>IFERROR(VLOOKUP(C636,'2015'!$C$12:$D$1887,2,FALSE),0)</f>
        <v>0</v>
      </c>
      <c r="F636" s="51">
        <f>IFERROR(K636-IFERROR(VLOOKUP(D636,'2015'!$F$12:$I$1887,4,FALSE),"ei löydy"),"ei löydy")</f>
        <v>8508</v>
      </c>
      <c r="G636" s="224">
        <f>IFERROR(VLOOKUP(Työfile_2024!C636,Liikennemalli!$D$6:$G$1921,4,FALSE),0)</f>
        <v>0</v>
      </c>
      <c r="H636" s="225">
        <f>K636-IFERROR(VLOOKUP(Työfile_2024!D636,Liikennemalli!$C$6:$H$1921,6,FALSE),"ei löydy")</f>
        <v>-3207</v>
      </c>
      <c r="I636" s="80">
        <v>1361</v>
      </c>
      <c r="J636" s="52">
        <v>1</v>
      </c>
      <c r="K636" s="52">
        <v>8956</v>
      </c>
      <c r="L636" s="53"/>
      <c r="M636" s="54"/>
      <c r="N636" s="54"/>
      <c r="O636" s="54"/>
      <c r="P636" s="54"/>
      <c r="Q636" s="55"/>
      <c r="R636" s="55"/>
      <c r="S636" s="55"/>
      <c r="T636" s="55"/>
      <c r="U636" s="52"/>
      <c r="V636" s="56">
        <v>2586.1308619919605</v>
      </c>
      <c r="W636" s="56">
        <v>101.82615006699419</v>
      </c>
      <c r="X636" s="56">
        <v>2726.7560294774453</v>
      </c>
      <c r="Y636" s="56">
        <f>VLOOKUP(D636,Liikennemalli24!$D$2:$F$1804,2,FALSE)</f>
        <v>599</v>
      </c>
      <c r="Z636" s="57">
        <f>VLOOKUP(D636,Liikennemalli24!$D$2:$F$1804,3,FALSE)</f>
        <v>0.33400000000000002</v>
      </c>
      <c r="AA636" s="178" t="str">
        <f>IF(G636=1,VLOOKUP(C636,Liikennemalli!$D$6:$H$1921,2,FALSE),"-")</f>
        <v>-</v>
      </c>
      <c r="AB636" s="197" t="str">
        <f>IF(G636=1,VLOOKUP(C636,Liikennemalli!$D$6:$H$1921,3,FALSE),"-")</f>
        <v>-</v>
      </c>
      <c r="AC636" s="134" t="str">
        <f>IF(E636=1,VLOOKUP(Työfile_2024!D636,'2015'!$F$12:$X$1887,18,FALSE),"-")</f>
        <v>-</v>
      </c>
      <c r="AD636" s="127" t="str">
        <f>IF(E636=1,VLOOKUP(Työfile_2024!D636,'2015'!$F$12:$X$1887,19,FALSE),"-")</f>
        <v>-</v>
      </c>
      <c r="AI636" s="127" t="str">
        <f>IF(E636=1,VLOOKUP(Työfile_2024!D636,'2015'!$F$12:$AB$1887,20,FALSE),"-")</f>
        <v>-</v>
      </c>
      <c r="AJ636" s="127" t="str">
        <f>IF(E636=1,VLOOKUP(Työfile_2024!D636,'2015'!$F$12:$AB$1887,21,FALSE),"-")</f>
        <v>-</v>
      </c>
      <c r="AK636" s="127" t="str">
        <f>IF(E636=1,VLOOKUP(Työfile_2024!D636,'2015'!$F$12:$AB$1887,22,FALSE),"-")</f>
        <v>-</v>
      </c>
      <c r="AL636" s="127" t="str">
        <f>IF(E636=1,VLOOKUP(Työfile_2024!D636,'2015'!$F$12:$AB$1887,23,FALSE),"-")</f>
        <v>-</v>
      </c>
      <c r="AM636" s="56">
        <f>VLOOKUP(Työfile_2024!D636,Tmatkat_20km_tarkasteltava_verk!$C$2:$D$1804,2,FALSE)</f>
        <v>6419</v>
      </c>
      <c r="AN636" s="148">
        <f t="shared" si="138"/>
        <v>2.4820863067446566</v>
      </c>
      <c r="AO636" s="178" t="str">
        <f>IF(E636=1,VLOOKUP(Työfile_2024!D636,'2015'!$F$12:$AC$1887,24,FALSE),"-")</f>
        <v>-</v>
      </c>
      <c r="AP636" s="52" t="str">
        <f>VLOOKUP(D636,Tarkasteltava_verkko_2024_harva!$E$2:$I$1804,5,FALSE)</f>
        <v>tiivis</v>
      </c>
      <c r="AQ636" s="52" t="str">
        <f>VLOOKUP(D636,Tarkasteltava_verkko_2024_harva!$E$2:$I$1804,4,FALSE)</f>
        <v>harva</v>
      </c>
      <c r="AR636" s="148">
        <v>0.10049129075480125</v>
      </c>
      <c r="AS636" s="170" t="str">
        <f>IFERROR(VLOOKUP(C636,'2015'!$C$12:$AG$1887,30,FALSE),"-")</f>
        <v>-</v>
      </c>
      <c r="AT636" s="148">
        <v>8.6087539079946401E-2</v>
      </c>
      <c r="AU636" s="170" t="str">
        <f>IFERROR(VLOOKUP(C636,'2015'!$C$12:$AG$1887,31,FALSE),"-")</f>
        <v>-</v>
      </c>
      <c r="AV636" s="106"/>
      <c r="AW636" s="63">
        <f>IFERROR(VLOOKUP(C636,Merkittävyysluokitus!$A$2:$J$1705,10,FALSE),"-")</f>
        <v>1</v>
      </c>
      <c r="AX636" s="175">
        <f>IFERROR(VLOOKUP(C636,Merkittävyysluokitus!$A$2:$J$1705,6,FALSE),"-")</f>
        <v>13.171019786910197</v>
      </c>
      <c r="AY636" s="175">
        <f>IFERROR(VLOOKUP(C636,Merkittävyysluokitus!$A$2:$J$1705,7,FALSE),"-")</f>
        <v>4.4499999999999993</v>
      </c>
      <c r="AZ636" s="175">
        <f>IFERROR(VLOOKUP(C636,Merkittävyysluokitus!$A$2:$J$1705,8,FALSE),"-")</f>
        <v>6.7210197869101975</v>
      </c>
      <c r="BA636" s="175">
        <f>IFERROR(VLOOKUP(C636,Merkittävyysluokitus!$A$2:$J$1705,9,FALSE),"-")</f>
        <v>2</v>
      </c>
      <c r="BB636" s="203"/>
      <c r="BC636" s="203" t="str">
        <f t="shared" si="139"/>
        <v>tieosoite muuttunut</v>
      </c>
      <c r="BD636" s="39" t="str">
        <f t="shared" si="147"/>
        <v>musta</v>
      </c>
      <c r="BE636" s="68" t="str">
        <f t="shared" si="134"/>
        <v>musta</v>
      </c>
      <c r="BF636" s="68" t="str">
        <f t="shared" si="135"/>
        <v>musta</v>
      </c>
      <c r="BG636" s="68" t="str">
        <f t="shared" si="136"/>
        <v>punainen</v>
      </c>
      <c r="BH636" s="208" t="str">
        <f t="shared" si="137"/>
        <v>musta</v>
      </c>
      <c r="BI636" s="39"/>
      <c r="BJ636" s="39" t="str">
        <f>IF(F636="ei löydy","uusi tie",IF(E636=0,"tieosoite muuttunut",IF(E636=1,VLOOKUP(D636,'2015'!$F$12:$AL$1887,31,FALSE),"-")))</f>
        <v>tieosoite muuttunut</v>
      </c>
      <c r="BK636" s="67" t="str">
        <f>IF(E636=1,VLOOKUP(D636,'2015'!$F$12:$AL$1887,32,FALSE),"-")</f>
        <v>-</v>
      </c>
      <c r="BL636" s="39" t="str">
        <f>IF(F636="ei löydy","uusi tie",IF(E636=0,"tieosoite muuttunut",IF(E636=1,VLOOKUP(D636,'2015'!$F$12:$AL$1887,33,FALSE),"-")))</f>
        <v>tieosoite muuttunut</v>
      </c>
      <c r="BM636" s="39"/>
      <c r="BN636" s="217" t="str">
        <f>VLOOKUP(D636,'2015'!$F$12:$AL$1887,33,FALSE)</f>
        <v>musta</v>
      </c>
      <c r="BO636" s="39"/>
      <c r="BP636" s="115" t="s">
        <v>10</v>
      </c>
      <c r="BQ636" s="30"/>
      <c r="BS636" s="5"/>
      <c r="BU636" s="37"/>
      <c r="BV636" s="30" t="s">
        <v>10</v>
      </c>
      <c r="BX636" t="str">
        <f>IF(E636=1,VLOOKUP(D636,'2015'!$F$12:$AX$1887,43,FALSE),"-")</f>
        <v>-</v>
      </c>
      <c r="BY636" t="str">
        <f>IF(E636=1,VLOOKUP(D636,'2015'!$F$12:$AX$1887,44,FALSE),"-")</f>
        <v>-</v>
      </c>
      <c r="BZ636" t="str">
        <f>IF(E636=1,VLOOKUP(D636,'2015'!$F$12:$AX$1887,45,FALSE),"-")</f>
        <v>-</v>
      </c>
      <c r="CA636" s="31">
        <f t="shared" si="148"/>
        <v>30</v>
      </c>
      <c r="CB636" s="31">
        <f t="shared" si="149"/>
        <v>10</v>
      </c>
      <c r="CC636" s="31">
        <f t="shared" si="150"/>
        <v>10</v>
      </c>
      <c r="CD636" s="31">
        <f t="shared" si="151"/>
        <v>10</v>
      </c>
      <c r="CE636" s="31">
        <f t="shared" si="152"/>
        <v>0</v>
      </c>
      <c r="CO636" s="2" t="s">
        <v>35</v>
      </c>
      <c r="CP636" s="2" t="s">
        <v>35</v>
      </c>
    </row>
    <row r="637" spans="1:94" ht="15.75" thickBot="1" x14ac:dyDescent="0.3">
      <c r="A637" s="50"/>
      <c r="B637" s="50"/>
      <c r="C637" s="50" t="str">
        <f t="shared" si="140"/>
        <v>1361_3_4096</v>
      </c>
      <c r="D637" s="51" t="str">
        <f t="shared" si="141"/>
        <v>1361_3</v>
      </c>
      <c r="E637" s="224">
        <f>IFERROR(VLOOKUP(C637,'2015'!$C$12:$D$1887,2,FALSE),0)</f>
        <v>1</v>
      </c>
      <c r="F637" s="51">
        <f>IFERROR(K637-IFERROR(VLOOKUP(D637,'2015'!$F$12:$I$1887,4,FALSE),"ei löydy"),"ei löydy")</f>
        <v>0</v>
      </c>
      <c r="G637" s="224">
        <f>IFERROR(VLOOKUP(Työfile_2024!C637,Liikennemalli!$D$6:$G$1921,4,FALSE),0)</f>
        <v>1</v>
      </c>
      <c r="H637" s="225">
        <f>K637-IFERROR(VLOOKUP(Työfile_2024!D637,Liikennemalli!$C$6:$H$1921,6,FALSE),"ei löydy")</f>
        <v>0</v>
      </c>
      <c r="I637" s="80">
        <v>1361</v>
      </c>
      <c r="J637" s="52">
        <v>3</v>
      </c>
      <c r="K637" s="52">
        <v>4096</v>
      </c>
      <c r="L637" s="53"/>
      <c r="M637" s="54"/>
      <c r="N637" s="54"/>
      <c r="O637" s="54"/>
      <c r="P637" s="54"/>
      <c r="Q637" s="55"/>
      <c r="R637" s="55"/>
      <c r="S637" s="55"/>
      <c r="T637" s="55"/>
      <c r="U637" s="52"/>
      <c r="V637" s="56">
        <v>1252</v>
      </c>
      <c r="W637" s="56">
        <v>66</v>
      </c>
      <c r="X637" s="56">
        <v>1277</v>
      </c>
      <c r="Y637" s="56">
        <f>VLOOKUP(D637,Liikennemalli24!$D$2:$F$1804,2,FALSE)</f>
        <v>58</v>
      </c>
      <c r="Z637" s="57">
        <f>VLOOKUP(D637,Liikennemalli24!$D$2:$F$1804,3,FALSE)</f>
        <v>0.52600000000000002</v>
      </c>
      <c r="AA637" s="178">
        <f>IF(G637=1,VLOOKUP(C637,Liikennemalli!$D$6:$H$1921,2,FALSE),"-")</f>
        <v>1131.0663898205801</v>
      </c>
      <c r="AB637" s="197">
        <f>IF(G637=1,VLOOKUP(C637,Liikennemalli!$D$6:$H$1921,3,FALSE),"-")</f>
        <v>0.856847354510482</v>
      </c>
      <c r="AC637" s="134">
        <f>IF(E637=1,VLOOKUP(Työfile_2024!D637,'2015'!$F$12:$X$1887,18,FALSE),"-")</f>
        <v>2277</v>
      </c>
      <c r="AD637" s="127">
        <f>IF(E637=1,VLOOKUP(Työfile_2024!D637,'2015'!$F$12:$X$1887,19,FALSE),"-")</f>
        <v>0.9</v>
      </c>
      <c r="AI637" s="127">
        <f>IF(E637=1,VLOOKUP(Työfile_2024!D637,'2015'!$F$12:$AB$1887,20,FALSE),"-")</f>
        <v>0</v>
      </c>
      <c r="AJ637" s="127">
        <f>IF(E637=1,VLOOKUP(Työfile_2024!D637,'2015'!$F$12:$AB$1887,21,FALSE),"-")</f>
        <v>0</v>
      </c>
      <c r="AK637" s="127">
        <f>IF(E637=1,VLOOKUP(Työfile_2024!D637,'2015'!$F$12:$AB$1887,22,FALSE),"-")</f>
        <v>0</v>
      </c>
      <c r="AL637" s="127">
        <f>IF(E637=1,VLOOKUP(Työfile_2024!D637,'2015'!$F$12:$AB$1887,23,FALSE),"-")</f>
        <v>0</v>
      </c>
      <c r="AM637" s="56">
        <f>VLOOKUP(Työfile_2024!D637,Tmatkat_20km_tarkasteltava_verk!$C$2:$D$1804,2,FALSE)</f>
        <v>217</v>
      </c>
      <c r="AN637" s="148">
        <f t="shared" si="138"/>
        <v>0.17332268370607029</v>
      </c>
      <c r="AO637" s="178">
        <f>IF(E637=1,VLOOKUP(Työfile_2024!D637,'2015'!$F$12:$AC$1887,24,FALSE),"-")</f>
        <v>113</v>
      </c>
      <c r="AP637" s="52">
        <f>VLOOKUP(D637,Tarkasteltava_verkko_2024_harva!$E$2:$I$1804,5,FALSE)</f>
        <v>0</v>
      </c>
      <c r="AQ637" s="52">
        <f>VLOOKUP(D637,Tarkasteltava_verkko_2024_harva!$E$2:$I$1804,4,FALSE)</f>
        <v>0</v>
      </c>
      <c r="AR637" s="148">
        <v>0</v>
      </c>
      <c r="AS637" s="170" t="str">
        <f>IFERROR(VLOOKUP(C637,'2015'!$C$12:$AG$1887,30,FALSE),"-")</f>
        <v/>
      </c>
      <c r="AT637" s="148">
        <v>0.443603515625</v>
      </c>
      <c r="AU637" s="170">
        <f>IFERROR(VLOOKUP(C637,'2015'!$C$12:$AG$1887,31,FALSE),"-")</f>
        <v>0</v>
      </c>
      <c r="AV637" s="106"/>
      <c r="AW637" s="63">
        <f>IFERROR(VLOOKUP(C637,Merkittävyysluokitus!$A$2:$J$1705,10,FALSE),"-")</f>
        <v>3</v>
      </c>
      <c r="AX637" s="175">
        <f>IFERROR(VLOOKUP(C637,Merkittävyysluokitus!$A$2:$J$1705,6,FALSE),"-")</f>
        <v>10.313455098934551</v>
      </c>
      <c r="AY637" s="175">
        <f>IFERROR(VLOOKUP(C637,Merkittävyysluokitus!$A$2:$J$1705,7,FALSE),"-")</f>
        <v>4.4266666666666667</v>
      </c>
      <c r="AZ637" s="175">
        <f>IFERROR(VLOOKUP(C637,Merkittävyysluokitus!$A$2:$J$1705,8,FALSE),"-")</f>
        <v>3.7201217656012178</v>
      </c>
      <c r="BA637" s="175">
        <f>IFERROR(VLOOKUP(C637,Merkittävyysluokitus!$A$2:$J$1705,9,FALSE),"-")</f>
        <v>2.1666666666666665</v>
      </c>
      <c r="BB637" s="203"/>
      <c r="BC637" s="203" t="str">
        <f t="shared" si="139"/>
        <v/>
      </c>
      <c r="BD637" s="39" t="str">
        <f t="shared" si="147"/>
        <v>musta</v>
      </c>
      <c r="BE637" s="68" t="str">
        <f t="shared" si="134"/>
        <v>musta</v>
      </c>
      <c r="BF637" s="68" t="str">
        <f t="shared" si="135"/>
        <v>musta</v>
      </c>
      <c r="BG637" s="68" t="str">
        <f t="shared" si="136"/>
        <v>musta</v>
      </c>
      <c r="BH637" s="208" t="str">
        <f t="shared" si="137"/>
        <v>musta</v>
      </c>
      <c r="BI637" s="39"/>
      <c r="BJ637" s="39" t="str">
        <f>IF(F637="ei löydy","uusi tie",IF(E637=0,"tieosoite muuttunut",IF(E637=1,VLOOKUP(D637,'2015'!$F$12:$AL$1887,31,FALSE),"-")))</f>
        <v>punainen</v>
      </c>
      <c r="BK637" s="67" t="str">
        <f>IF(E637=1,VLOOKUP(D637,'2015'!$F$12:$AL$1887,32,FALSE),"-")</f>
        <v>musta</v>
      </c>
      <c r="BL637" s="39" t="str">
        <f>IF(F637="ei löydy","uusi tie",IF(E637=0,"tieosoite muuttunut",IF(E637=1,VLOOKUP(D637,'2015'!$F$12:$AL$1887,33,FALSE),"-")))</f>
        <v>musta</v>
      </c>
      <c r="BM637" s="39"/>
      <c r="BN637" s="217" t="str">
        <f>VLOOKUP(D637,'2015'!$F$12:$AL$1887,33,FALSE)</f>
        <v>musta</v>
      </c>
      <c r="BO637" s="39"/>
      <c r="BP637" s="115" t="s">
        <v>10</v>
      </c>
      <c r="BQ637" s="30"/>
      <c r="BS637" s="5"/>
      <c r="BU637" s="37"/>
      <c r="BV637" s="30" t="s">
        <v>10</v>
      </c>
      <c r="BX637" t="str">
        <f>IF(E637=1,VLOOKUP(D637,'2015'!$F$12:$AX$1887,43,FALSE),"-")</f>
        <v>punainen</v>
      </c>
      <c r="BY637" t="str">
        <f>IF(E637=1,VLOOKUP(D637,'2015'!$F$12:$AX$1887,44,FALSE),"-")</f>
        <v>punainen</v>
      </c>
      <c r="BZ637" t="str">
        <f>IF(E637=1,VLOOKUP(D637,'2015'!$F$12:$AX$1887,45,FALSE),"-")</f>
        <v>punainen</v>
      </c>
      <c r="CA637" s="31">
        <f t="shared" si="148"/>
        <v>21</v>
      </c>
      <c r="CB637" s="31">
        <f t="shared" si="149"/>
        <v>10</v>
      </c>
      <c r="CC637" s="31">
        <f t="shared" si="150"/>
        <v>10</v>
      </c>
      <c r="CD637" s="31">
        <f t="shared" si="151"/>
        <v>1</v>
      </c>
      <c r="CE637" s="31">
        <f t="shared" si="152"/>
        <v>0</v>
      </c>
      <c r="CO637" s="2" t="s">
        <v>35</v>
      </c>
      <c r="CP637" s="2" t="s">
        <v>35</v>
      </c>
    </row>
    <row r="638" spans="1:94" ht="15.75" thickBot="1" x14ac:dyDescent="0.3">
      <c r="A638" s="50"/>
      <c r="B638" s="50"/>
      <c r="C638" s="50" t="str">
        <f t="shared" si="140"/>
        <v>1361_4_8268</v>
      </c>
      <c r="D638" s="51" t="str">
        <f t="shared" si="141"/>
        <v>1361_4</v>
      </c>
      <c r="E638" s="224">
        <f>IFERROR(VLOOKUP(C638,'2015'!$C$12:$D$1887,2,FALSE),0)</f>
        <v>0</v>
      </c>
      <c r="F638" s="51">
        <f>IFERROR(K638-IFERROR(VLOOKUP(D638,'2015'!$F$12:$I$1887,4,FALSE),"ei löydy"),"ei löydy")</f>
        <v>5328</v>
      </c>
      <c r="G638" s="224">
        <f>IFERROR(VLOOKUP(Työfile_2024!C638,Liikennemalli!$D$6:$G$1921,4,FALSE),0)</f>
        <v>1</v>
      </c>
      <c r="H638" s="225">
        <f>K638-IFERROR(VLOOKUP(Työfile_2024!D638,Liikennemalli!$C$6:$H$1921,6,FALSE),"ei löydy")</f>
        <v>0</v>
      </c>
      <c r="I638" s="80">
        <v>1361</v>
      </c>
      <c r="J638" s="52">
        <v>4</v>
      </c>
      <c r="K638" s="52">
        <v>8268</v>
      </c>
      <c r="L638" s="53"/>
      <c r="M638" s="54"/>
      <c r="N638" s="54"/>
      <c r="O638" s="54"/>
      <c r="P638" s="54"/>
      <c r="Q638" s="55"/>
      <c r="R638" s="55"/>
      <c r="S638" s="55"/>
      <c r="T638" s="55"/>
      <c r="U638" s="52"/>
      <c r="V638" s="56">
        <v>679.08454281567492</v>
      </c>
      <c r="W638" s="56">
        <v>40.396105466860185</v>
      </c>
      <c r="X638" s="56">
        <v>697.08454281567492</v>
      </c>
      <c r="Y638" s="56">
        <f>VLOOKUP(D638,Liikennemalli24!$D$2:$F$1804,2,FALSE)</f>
        <v>77</v>
      </c>
      <c r="Z638" s="57">
        <f>VLOOKUP(D638,Liikennemalli24!$D$2:$F$1804,3,FALSE)</f>
        <v>0.55500000000000005</v>
      </c>
      <c r="AA638" s="178">
        <f>IF(G638=1,VLOOKUP(C638,Liikennemalli!$D$6:$H$1921,2,FALSE),"-")</f>
        <v>659.96066819175405</v>
      </c>
      <c r="AB638" s="197">
        <f>IF(G638=1,VLOOKUP(C638,Liikennemalli!$D$6:$H$1921,3,FALSE),"-")</f>
        <v>0.894121521514472</v>
      </c>
      <c r="AC638" s="134" t="str">
        <f>IF(E638=1,VLOOKUP(Työfile_2024!D638,'2015'!$F$12:$X$1887,18,FALSE),"-")</f>
        <v>-</v>
      </c>
      <c r="AD638" s="127" t="str">
        <f>IF(E638=1,VLOOKUP(Työfile_2024!D638,'2015'!$F$12:$X$1887,19,FALSE),"-")</f>
        <v>-</v>
      </c>
      <c r="AI638" s="127" t="str">
        <f>IF(E638=1,VLOOKUP(Työfile_2024!D638,'2015'!$F$12:$AB$1887,20,FALSE),"-")</f>
        <v>-</v>
      </c>
      <c r="AJ638" s="127" t="str">
        <f>IF(E638=1,VLOOKUP(Työfile_2024!D638,'2015'!$F$12:$AB$1887,21,FALSE),"-")</f>
        <v>-</v>
      </c>
      <c r="AK638" s="127" t="str">
        <f>IF(E638=1,VLOOKUP(Työfile_2024!D638,'2015'!$F$12:$AB$1887,22,FALSE),"-")</f>
        <v>-</v>
      </c>
      <c r="AL638" s="127" t="str">
        <f>IF(E638=1,VLOOKUP(Työfile_2024!D638,'2015'!$F$12:$AB$1887,23,FALSE),"-")</f>
        <v>-</v>
      </c>
      <c r="AM638" s="56">
        <f>VLOOKUP(Työfile_2024!D638,Tmatkat_20km_tarkasteltava_verk!$C$2:$D$1804,2,FALSE)</f>
        <v>107</v>
      </c>
      <c r="AN638" s="148">
        <f t="shared" si="138"/>
        <v>0.1575650648096745</v>
      </c>
      <c r="AO638" s="178" t="str">
        <f>IF(E638=1,VLOOKUP(Työfile_2024!D638,'2015'!$F$12:$AC$1887,24,FALSE),"-")</f>
        <v>-</v>
      </c>
      <c r="AP638" s="52">
        <f>VLOOKUP(D638,Tarkasteltava_verkko_2024_harva!$E$2:$I$1804,5,FALSE)</f>
        <v>0</v>
      </c>
      <c r="AQ638" s="52">
        <f>VLOOKUP(D638,Tarkasteltava_verkko_2024_harva!$E$2:$I$1804,4,FALSE)</f>
        <v>0</v>
      </c>
      <c r="AR638" s="148">
        <v>0</v>
      </c>
      <c r="AS638" s="170" t="str">
        <f>IFERROR(VLOOKUP(C638,'2015'!$C$12:$AG$1887,30,FALSE),"-")</f>
        <v>-</v>
      </c>
      <c r="AT638" s="148">
        <v>7.8616352201257862E-3</v>
      </c>
      <c r="AU638" s="170" t="str">
        <f>IFERROR(VLOOKUP(C638,'2015'!$C$12:$AG$1887,31,FALSE),"-")</f>
        <v>-</v>
      </c>
      <c r="AV638" s="106"/>
      <c r="AW638" s="63">
        <f>IFERROR(VLOOKUP(C638,Merkittävyysluokitus!$A$2:$J$1705,10,FALSE),"-")</f>
        <v>3</v>
      </c>
      <c r="AX638" s="175">
        <f>IFERROR(VLOOKUP(C638,Merkittävyysluokitus!$A$2:$J$1705,6,FALSE),"-")</f>
        <v>7.1308221757206631</v>
      </c>
      <c r="AY638" s="175">
        <f>IFERROR(VLOOKUP(C638,Merkittävyysluokitus!$A$2:$J$1705,7,FALSE),"-")</f>
        <v>2.9389202951136912</v>
      </c>
      <c r="AZ638" s="175">
        <f>IFERROR(VLOOKUP(C638,Merkittävyysluokitus!$A$2:$J$1705,8,FALSE),"-")</f>
        <v>2.8585685472736388</v>
      </c>
      <c r="BA638" s="175">
        <f>IFERROR(VLOOKUP(C638,Merkittävyysluokitus!$A$2:$J$1705,9,FALSE),"-")</f>
        <v>1.3333333333333333</v>
      </c>
      <c r="BB638" s="203"/>
      <c r="BC638" s="203" t="str">
        <f t="shared" si="139"/>
        <v>tieosoite muuttunut</v>
      </c>
      <c r="BD638" s="39" t="str">
        <f t="shared" si="147"/>
        <v>musta</v>
      </c>
      <c r="BE638" s="68" t="str">
        <f t="shared" si="134"/>
        <v>musta</v>
      </c>
      <c r="BF638" s="68" t="str">
        <f t="shared" si="135"/>
        <v>musta</v>
      </c>
      <c r="BG638" s="68" t="str">
        <f t="shared" si="136"/>
        <v>musta</v>
      </c>
      <c r="BH638" s="208" t="str">
        <f t="shared" si="137"/>
        <v>musta</v>
      </c>
      <c r="BI638" s="39"/>
      <c r="BJ638" s="39" t="str">
        <f>IF(F638="ei löydy","uusi tie",IF(E638=0,"tieosoite muuttunut",IF(E638=1,VLOOKUP(D638,'2015'!$F$12:$AL$1887,31,FALSE),"-")))</f>
        <v>tieosoite muuttunut</v>
      </c>
      <c r="BK638" s="67" t="str">
        <f>IF(E638=1,VLOOKUP(D638,'2015'!$F$12:$AL$1887,32,FALSE),"-")</f>
        <v>-</v>
      </c>
      <c r="BL638" s="39" t="str">
        <f>IF(F638="ei löydy","uusi tie",IF(E638=0,"tieosoite muuttunut",IF(E638=1,VLOOKUP(D638,'2015'!$F$12:$AL$1887,33,FALSE),"-")))</f>
        <v>tieosoite muuttunut</v>
      </c>
      <c r="BM638" s="39"/>
      <c r="BN638" s="217" t="str">
        <f>VLOOKUP(D638,'2015'!$F$12:$AL$1887,33,FALSE)</f>
        <v>musta</v>
      </c>
      <c r="BO638" s="39"/>
      <c r="BP638" s="115" t="s">
        <v>10</v>
      </c>
      <c r="BQ638" s="30"/>
      <c r="BS638" s="5"/>
      <c r="BU638" s="37"/>
      <c r="BV638" s="30" t="s">
        <v>10</v>
      </c>
      <c r="BX638" t="str">
        <f>IF(E638=1,VLOOKUP(D638,'2015'!$F$12:$AX$1887,43,FALSE),"-")</f>
        <v>-</v>
      </c>
      <c r="BY638" t="str">
        <f>IF(E638=1,VLOOKUP(D638,'2015'!$F$12:$AX$1887,44,FALSE),"-")</f>
        <v>-</v>
      </c>
      <c r="BZ638" t="str">
        <f>IF(E638=1,VLOOKUP(D638,'2015'!$F$12:$AX$1887,45,FALSE),"-")</f>
        <v>-</v>
      </c>
      <c r="CA638" s="31">
        <f t="shared" si="148"/>
        <v>21</v>
      </c>
      <c r="CB638" s="31">
        <f t="shared" si="149"/>
        <v>10</v>
      </c>
      <c r="CC638" s="31">
        <f t="shared" si="150"/>
        <v>10</v>
      </c>
      <c r="CD638" s="31">
        <f t="shared" si="151"/>
        <v>1</v>
      </c>
      <c r="CE638" s="31">
        <f t="shared" si="152"/>
        <v>0</v>
      </c>
      <c r="CO638" s="2" t="s">
        <v>35</v>
      </c>
      <c r="CP638" s="2" t="s">
        <v>35</v>
      </c>
    </row>
    <row r="639" spans="1:94" ht="15.75" thickBot="1" x14ac:dyDescent="0.3">
      <c r="A639" s="50"/>
      <c r="B639" s="50"/>
      <c r="C639" s="50" t="str">
        <f t="shared" si="140"/>
        <v>1371_1_1375</v>
      </c>
      <c r="D639" s="51" t="str">
        <f t="shared" si="141"/>
        <v>1371_1</v>
      </c>
      <c r="E639" s="224">
        <f>IFERROR(VLOOKUP(C639,'2015'!$C$12:$D$1887,2,FALSE),0)</f>
        <v>1</v>
      </c>
      <c r="F639" s="51">
        <f>IFERROR(K639-IFERROR(VLOOKUP(D639,'2015'!$F$12:$I$1887,4,FALSE),"ei löydy"),"ei löydy")</f>
        <v>0</v>
      </c>
      <c r="G639" s="224">
        <f>IFERROR(VLOOKUP(Työfile_2024!C639,Liikennemalli!$D$6:$G$1921,4,FALSE),0)</f>
        <v>1</v>
      </c>
      <c r="H639" s="225">
        <f>K639-IFERROR(VLOOKUP(Työfile_2024!D639,Liikennemalli!$C$6:$H$1921,6,FALSE),"ei löydy")</f>
        <v>0</v>
      </c>
      <c r="I639" s="80">
        <v>1371</v>
      </c>
      <c r="J639" s="52">
        <v>1</v>
      </c>
      <c r="K639" s="52">
        <v>1375</v>
      </c>
      <c r="L639" s="53"/>
      <c r="M639" s="54"/>
      <c r="N639" s="54"/>
      <c r="O639" s="54"/>
      <c r="P639" s="54"/>
      <c r="Q639" s="55"/>
      <c r="R639" s="55"/>
      <c r="S639" s="55"/>
      <c r="T639" s="55"/>
      <c r="U639" s="52"/>
      <c r="V639" s="56">
        <v>13644.44</v>
      </c>
      <c r="W639" s="56">
        <v>507.96</v>
      </c>
      <c r="X639" s="56">
        <v>15088.76</v>
      </c>
      <c r="Y639" s="56">
        <f>VLOOKUP(D639,Liikennemalli24!$D$2:$F$1804,2,FALSE)</f>
        <v>719</v>
      </c>
      <c r="Z639" s="57">
        <f>VLOOKUP(D639,Liikennemalli24!$D$2:$F$1804,3,FALSE)</f>
        <v>9.7000000000000003E-2</v>
      </c>
      <c r="AA639" s="178">
        <f>IF(G639=1,VLOOKUP(C639,Liikennemalli!$D$6:$H$1921,2,FALSE),"-")</f>
        <v>1907.3550157448021</v>
      </c>
      <c r="AB639" s="197">
        <f>IF(G639=1,VLOOKUP(C639,Liikennemalli!$D$6:$H$1921,3,FALSE),"-")</f>
        <v>0.193732601466439</v>
      </c>
      <c r="AC639" s="134" t="str">
        <f>IF(E639=1,VLOOKUP(Työfile_2024!D639,'2015'!$F$12:$X$1887,18,FALSE),"-")</f>
        <v>ei mallia</v>
      </c>
      <c r="AD639" s="127" t="str">
        <f>IF(E639=1,VLOOKUP(Työfile_2024!D639,'2015'!$F$12:$X$1887,19,FALSE),"-")</f>
        <v>ei mallia</v>
      </c>
      <c r="AI639" s="127">
        <f>IF(E639=1,VLOOKUP(Työfile_2024!D639,'2015'!$F$12:$AB$1887,20,FALSE),"-")</f>
        <v>0</v>
      </c>
      <c r="AJ639" s="127">
        <f>IF(E639=1,VLOOKUP(Työfile_2024!D639,'2015'!$F$12:$AB$1887,21,FALSE),"-")</f>
        <v>0</v>
      </c>
      <c r="AK639" s="127">
        <f>IF(E639=1,VLOOKUP(Työfile_2024!D639,'2015'!$F$12:$AB$1887,22,FALSE),"-")</f>
        <v>0</v>
      </c>
      <c r="AL639" s="127">
        <f>IF(E639=1,VLOOKUP(Työfile_2024!D639,'2015'!$F$12:$AB$1887,23,FALSE),"-")</f>
        <v>0</v>
      </c>
      <c r="AM639" s="56">
        <f>VLOOKUP(Työfile_2024!D639,Tmatkat_20km_tarkasteltava_verk!$C$2:$D$1804,2,FALSE)</f>
        <v>665</v>
      </c>
      <c r="AN639" s="148">
        <f t="shared" si="138"/>
        <v>4.8737800891791819E-2</v>
      </c>
      <c r="AO639" s="178">
        <f>IF(E639=1,VLOOKUP(Työfile_2024!D639,'2015'!$F$12:$AC$1887,24,FALSE),"-")</f>
        <v>3047</v>
      </c>
      <c r="AP639" s="52">
        <f>VLOOKUP(D639,Tarkasteltava_verkko_2024_harva!$E$2:$I$1804,5,FALSE)</f>
        <v>0</v>
      </c>
      <c r="AQ639" s="52">
        <f>VLOOKUP(D639,Tarkasteltava_verkko_2024_harva!$E$2:$I$1804,4,FALSE)</f>
        <v>0</v>
      </c>
      <c r="AR639" s="148">
        <v>0.95199999999999996</v>
      </c>
      <c r="AS639" s="170" t="str">
        <f>IFERROR(VLOOKUP(C639,'2015'!$C$12:$AG$1887,30,FALSE),"-")</f>
        <v>Kyllä</v>
      </c>
      <c r="AT639" s="148">
        <v>0.95199999999999996</v>
      </c>
      <c r="AU639" s="170" t="str">
        <f>IFERROR(VLOOKUP(C639,'2015'!$C$12:$AG$1887,31,FALSE),"-")</f>
        <v>Kyllä</v>
      </c>
      <c r="AV639" s="106"/>
      <c r="AW639" s="63">
        <f>IFERROR(VLOOKUP(C639,Merkittävyysluokitus!$A$2:$J$1705,10,FALSE),"-")</f>
        <v>3</v>
      </c>
      <c r="AX639" s="175">
        <f>IFERROR(VLOOKUP(C639,Merkittävyysluokitus!$A$2:$J$1705,6,FALSE),"-")</f>
        <v>10.000639269406392</v>
      </c>
      <c r="AY639" s="175">
        <f>IFERROR(VLOOKUP(C639,Merkittävyysluokitus!$A$2:$J$1705,7,FALSE),"-")</f>
        <v>5</v>
      </c>
      <c r="AZ639" s="175">
        <f>IFERROR(VLOOKUP(C639,Merkittävyysluokitus!$A$2:$J$1705,8,FALSE),"-")</f>
        <v>3.3339726027397258</v>
      </c>
      <c r="BA639" s="175">
        <f>IFERROR(VLOOKUP(C639,Merkittävyysluokitus!$A$2:$J$1705,9,FALSE),"-")</f>
        <v>1.6666666666666665</v>
      </c>
      <c r="BB639" s="203"/>
      <c r="BC639" s="203" t="str">
        <f t="shared" si="139"/>
        <v/>
      </c>
      <c r="BD639" s="39" t="str">
        <f t="shared" si="147"/>
        <v>musta</v>
      </c>
      <c r="BE639" s="68" t="str">
        <f t="shared" si="134"/>
        <v>musta</v>
      </c>
      <c r="BF639" s="68" t="str">
        <f t="shared" si="135"/>
        <v>musta</v>
      </c>
      <c r="BG639" s="68" t="str">
        <f t="shared" si="136"/>
        <v>musta</v>
      </c>
      <c r="BH639" s="208" t="str">
        <f t="shared" si="137"/>
        <v>musta</v>
      </c>
      <c r="BI639" s="39"/>
      <c r="BJ639" s="39" t="str">
        <f>IF(F639="ei löydy","uusi tie",IF(E639=0,"tieosoite muuttunut",IF(E639=1,VLOOKUP(D639,'2015'!$F$12:$AL$1887,31,FALSE),"-")))</f>
        <v>musta</v>
      </c>
      <c r="BK639" s="67" t="str">
        <f>IF(E639=1,VLOOKUP(D639,'2015'!$F$12:$AL$1887,32,FALSE),"-")</f>
        <v>musta</v>
      </c>
      <c r="BL639" s="39" t="str">
        <f>IF(F639="ei löydy","uusi tie",IF(E639=0,"tieosoite muuttunut",IF(E639=1,VLOOKUP(D639,'2015'!$F$12:$AL$1887,33,FALSE),"-")))</f>
        <v>musta</v>
      </c>
      <c r="BM639" s="39"/>
      <c r="BN639" s="217" t="str">
        <f>VLOOKUP(D639,'2015'!$F$12:$AL$1887,33,FALSE)</f>
        <v>musta</v>
      </c>
      <c r="BO639" s="39"/>
      <c r="BP639" s="115" t="s">
        <v>10</v>
      </c>
      <c r="BQ639" s="30"/>
      <c r="BS639" s="5"/>
      <c r="BU639" s="37"/>
      <c r="BV639" s="30" t="s">
        <v>10</v>
      </c>
      <c r="BX639" t="str">
        <f>IF(E639=1,VLOOKUP(D639,'2015'!$F$12:$AX$1887,43,FALSE),"-")</f>
        <v>ei mallia</v>
      </c>
      <c r="BY639" t="str">
        <f>IF(E639=1,VLOOKUP(D639,'2015'!$F$12:$AX$1887,44,FALSE),"-")</f>
        <v>ei mallia</v>
      </c>
      <c r="BZ639" t="str">
        <f>IF(E639=1,VLOOKUP(D639,'2015'!$F$12:$AX$1887,45,FALSE),"-")</f>
        <v>ei mallia</v>
      </c>
      <c r="CA639" s="31">
        <f t="shared" si="148"/>
        <v>30</v>
      </c>
      <c r="CB639" s="31">
        <f t="shared" si="149"/>
        <v>10</v>
      </c>
      <c r="CC639" s="31">
        <f t="shared" si="150"/>
        <v>10</v>
      </c>
      <c r="CD639" s="31">
        <f t="shared" si="151"/>
        <v>10</v>
      </c>
      <c r="CE639" s="31">
        <f t="shared" si="152"/>
        <v>0</v>
      </c>
      <c r="CO639" s="2" t="s">
        <v>35</v>
      </c>
      <c r="CP639" s="2" t="s">
        <v>35</v>
      </c>
    </row>
    <row r="640" spans="1:94" ht="15.75" thickBot="1" x14ac:dyDescent="0.3">
      <c r="A640" s="50"/>
      <c r="B640" s="50"/>
      <c r="C640" s="50" t="str">
        <f t="shared" si="140"/>
        <v>1375_1_2235</v>
      </c>
      <c r="D640" s="51" t="str">
        <f t="shared" si="141"/>
        <v>1375_1</v>
      </c>
      <c r="E640" s="224">
        <f>IFERROR(VLOOKUP(C640,'2015'!$C$12:$D$1887,2,FALSE),0)</f>
        <v>1</v>
      </c>
      <c r="F640" s="51">
        <f>IFERROR(K640-IFERROR(VLOOKUP(D640,'2015'!$F$12:$I$1887,4,FALSE),"ei löydy"),"ei löydy")</f>
        <v>0</v>
      </c>
      <c r="G640" s="224">
        <f>IFERROR(VLOOKUP(Työfile_2024!C640,Liikennemalli!$D$6:$G$1921,4,FALSE),0)</f>
        <v>1</v>
      </c>
      <c r="H640" s="225">
        <f>K640-IFERROR(VLOOKUP(Työfile_2024!D640,Liikennemalli!$C$6:$H$1921,6,FALSE),"ei löydy")</f>
        <v>0</v>
      </c>
      <c r="I640" s="80">
        <v>1375</v>
      </c>
      <c r="J640" s="52">
        <v>1</v>
      </c>
      <c r="K640" s="52">
        <v>2235</v>
      </c>
      <c r="L640" s="53"/>
      <c r="M640" s="54"/>
      <c r="N640" s="54"/>
      <c r="O640" s="54"/>
      <c r="P640" s="54"/>
      <c r="Q640" s="55"/>
      <c r="R640" s="55"/>
      <c r="S640" s="55"/>
      <c r="T640" s="55"/>
      <c r="U640" s="52"/>
      <c r="V640" s="56">
        <v>11777</v>
      </c>
      <c r="W640" s="56">
        <v>436</v>
      </c>
      <c r="X640" s="56">
        <v>12690</v>
      </c>
      <c r="Y640" s="56">
        <f>VLOOKUP(D640,Liikennemalli24!$D$2:$F$1804,2,FALSE)</f>
        <v>2413</v>
      </c>
      <c r="Z640" s="57">
        <f>VLOOKUP(D640,Liikennemalli24!$D$2:$F$1804,3,FALSE)</f>
        <v>0.216</v>
      </c>
      <c r="AA640" s="178">
        <f>IF(G640=1,VLOOKUP(C640,Liikennemalli!$D$6:$H$1921,2,FALSE),"-")</f>
        <v>2616.13073504472</v>
      </c>
      <c r="AB640" s="197">
        <f>IF(G640=1,VLOOKUP(C640,Liikennemalli!$D$6:$H$1921,3,FALSE),"-")</f>
        <v>0.25572530632452301</v>
      </c>
      <c r="AC640" s="134">
        <f>IF(E640=1,VLOOKUP(Työfile_2024!D640,'2015'!$F$12:$X$1887,18,FALSE),"-")</f>
        <v>1093</v>
      </c>
      <c r="AD640" s="127">
        <f>IF(E640=1,VLOOKUP(Työfile_2024!D640,'2015'!$F$12:$X$1887,19,FALSE),"-")</f>
        <v>0.2</v>
      </c>
      <c r="AI640" s="127">
        <f>IF(E640=1,VLOOKUP(Työfile_2024!D640,'2015'!$F$12:$AB$1887,20,FALSE),"-")</f>
        <v>0</v>
      </c>
      <c r="AJ640" s="127">
        <f>IF(E640=1,VLOOKUP(Työfile_2024!D640,'2015'!$F$12:$AB$1887,21,FALSE),"-")</f>
        <v>0</v>
      </c>
      <c r="AK640" s="127">
        <f>IF(E640=1,VLOOKUP(Työfile_2024!D640,'2015'!$F$12:$AB$1887,22,FALSE),"-")</f>
        <v>0</v>
      </c>
      <c r="AL640" s="127">
        <f>IF(E640=1,VLOOKUP(Työfile_2024!D640,'2015'!$F$12:$AB$1887,23,FALSE),"-")</f>
        <v>0</v>
      </c>
      <c r="AM640" s="56">
        <f>VLOOKUP(Työfile_2024!D640,Tmatkat_20km_tarkasteltava_verk!$C$2:$D$1804,2,FALSE)</f>
        <v>4683</v>
      </c>
      <c r="AN640" s="148">
        <f t="shared" si="138"/>
        <v>0.39763946675723871</v>
      </c>
      <c r="AO640" s="178">
        <f>IF(E640=1,VLOOKUP(Työfile_2024!D640,'2015'!$F$12:$AC$1887,24,FALSE),"-")</f>
        <v>2856</v>
      </c>
      <c r="AP640" s="52" t="str">
        <f>VLOOKUP(D640,Tarkasteltava_verkko_2024_harva!$E$2:$I$1804,5,FALSE)</f>
        <v>tiivis</v>
      </c>
      <c r="AQ640" s="52">
        <f>VLOOKUP(D640,Tarkasteltava_verkko_2024_harva!$E$2:$I$1804,4,FALSE)</f>
        <v>0</v>
      </c>
      <c r="AR640" s="148">
        <v>0.39552572706935124</v>
      </c>
      <c r="AS640" s="170" t="str">
        <f>IFERROR(VLOOKUP(C640,'2015'!$C$12:$AG$1887,30,FALSE),"-")</f>
        <v/>
      </c>
      <c r="AT640" s="148">
        <v>0.64071588366890375</v>
      </c>
      <c r="AU640" s="170">
        <f>IFERROR(VLOOKUP(C640,'2015'!$C$12:$AG$1887,31,FALSE),"-")</f>
        <v>0</v>
      </c>
      <c r="AV640" s="106"/>
      <c r="AW640" s="63">
        <f>IFERROR(VLOOKUP(C640,Merkittävyysluokitus!$A$2:$J$1705,10,FALSE),"-")</f>
        <v>1</v>
      </c>
      <c r="AX640" s="175">
        <f>IFERROR(VLOOKUP(C640,Merkittävyysluokitus!$A$2:$J$1705,6,FALSE),"-")</f>
        <v>13.216803652968036</v>
      </c>
      <c r="AY640" s="175">
        <f>IFERROR(VLOOKUP(C640,Merkittävyysluokitus!$A$2:$J$1705,7,FALSE),"-")</f>
        <v>5</v>
      </c>
      <c r="AZ640" s="175">
        <f>IFERROR(VLOOKUP(C640,Merkittävyysluokitus!$A$2:$J$1705,8,FALSE),"-")</f>
        <v>5.5501369863013696</v>
      </c>
      <c r="BA640" s="175">
        <f>IFERROR(VLOOKUP(C640,Merkittävyysluokitus!$A$2:$J$1705,9,FALSE),"-")</f>
        <v>2.6666666666666665</v>
      </c>
      <c r="BB640" s="203"/>
      <c r="BC640" s="203" t="str">
        <f t="shared" si="139"/>
        <v/>
      </c>
      <c r="BD640" s="39" t="str">
        <f t="shared" si="147"/>
        <v>musta</v>
      </c>
      <c r="BE640" s="68" t="str">
        <f t="shared" si="134"/>
        <v>musta</v>
      </c>
      <c r="BF640" s="68" t="str">
        <f t="shared" si="135"/>
        <v>musta</v>
      </c>
      <c r="BG640" s="68" t="str">
        <f t="shared" si="136"/>
        <v>punainen</v>
      </c>
      <c r="BH640" s="208" t="str">
        <f t="shared" si="137"/>
        <v>musta</v>
      </c>
      <c r="BI640" s="39"/>
      <c r="BJ640" s="39" t="str">
        <f>IF(F640="ei löydy","uusi tie",IF(E640=0,"tieosoite muuttunut",IF(E640=1,VLOOKUP(D640,'2015'!$F$12:$AL$1887,31,FALSE),"-")))</f>
        <v>musta</v>
      </c>
      <c r="BK640" s="67" t="str">
        <f>IF(E640=1,VLOOKUP(D640,'2015'!$F$12:$AL$1887,32,FALSE),"-")</f>
        <v>musta</v>
      </c>
      <c r="BL640" s="39" t="str">
        <f>IF(F640="ei löydy","uusi tie",IF(E640=0,"tieosoite muuttunut",IF(E640=1,VLOOKUP(D640,'2015'!$F$12:$AL$1887,33,FALSE),"-")))</f>
        <v>musta</v>
      </c>
      <c r="BM640" s="39"/>
      <c r="BN640" s="217" t="str">
        <f>VLOOKUP(D640,'2015'!$F$12:$AL$1887,33,FALSE)</f>
        <v>musta</v>
      </c>
      <c r="BO640" s="39"/>
      <c r="BP640" s="115" t="s">
        <v>10</v>
      </c>
      <c r="BQ640" s="30"/>
      <c r="BS640" s="5"/>
      <c r="BU640" s="37"/>
      <c r="BV640" s="30" t="s">
        <v>10</v>
      </c>
      <c r="BX640" t="str">
        <f>IF(E640=1,VLOOKUP(D640,'2015'!$F$12:$AX$1887,43,FALSE),"-")</f>
        <v>musta</v>
      </c>
      <c r="BY640" t="str">
        <f>IF(E640=1,VLOOKUP(D640,'2015'!$F$12:$AX$1887,44,FALSE),"-")</f>
        <v>musta</v>
      </c>
      <c r="BZ640" t="str">
        <f>IF(E640=1,VLOOKUP(D640,'2015'!$F$12:$AX$1887,45,FALSE),"-")</f>
        <v>musta</v>
      </c>
      <c r="CA640" s="31">
        <f t="shared" si="148"/>
        <v>11</v>
      </c>
      <c r="CB640" s="31">
        <f t="shared" si="149"/>
        <v>0</v>
      </c>
      <c r="CC640" s="31">
        <f t="shared" si="150"/>
        <v>1</v>
      </c>
      <c r="CD640" s="31">
        <f t="shared" si="151"/>
        <v>10</v>
      </c>
      <c r="CE640" s="31">
        <f t="shared" si="152"/>
        <v>0</v>
      </c>
      <c r="CO640" s="2" t="s">
        <v>35</v>
      </c>
      <c r="CP640" s="2" t="s">
        <v>35</v>
      </c>
    </row>
    <row r="641" spans="1:94" ht="15.75" thickBot="1" x14ac:dyDescent="0.3">
      <c r="A641" s="50"/>
      <c r="B641" s="50"/>
      <c r="C641" s="50" t="str">
        <f t="shared" si="140"/>
        <v>1378_1_552</v>
      </c>
      <c r="D641" s="51" t="str">
        <f t="shared" si="141"/>
        <v>1378_1</v>
      </c>
      <c r="E641" s="224">
        <f>IFERROR(VLOOKUP(C641,'2015'!$C$12:$D$1887,2,FALSE),0)</f>
        <v>1</v>
      </c>
      <c r="F641" s="51">
        <f>IFERROR(K641-IFERROR(VLOOKUP(D641,'2015'!$F$12:$I$1887,4,FALSE),"ei löydy"),"ei löydy")</f>
        <v>0</v>
      </c>
      <c r="G641" s="224">
        <f>IFERROR(VLOOKUP(Työfile_2024!C641,Liikennemalli!$D$6:$G$1921,4,FALSE),0)</f>
        <v>1</v>
      </c>
      <c r="H641" s="225">
        <f>K641-IFERROR(VLOOKUP(Työfile_2024!D641,Liikennemalli!$C$6:$H$1921,6,FALSE),"ei löydy")</f>
        <v>0</v>
      </c>
      <c r="I641" s="80">
        <v>1378</v>
      </c>
      <c r="J641" s="52">
        <v>1</v>
      </c>
      <c r="K641" s="52">
        <v>552</v>
      </c>
      <c r="L641" s="53"/>
      <c r="M641" s="54"/>
      <c r="N641" s="54"/>
      <c r="O641" s="54"/>
      <c r="P641" s="54"/>
      <c r="Q641" s="55"/>
      <c r="R641" s="55"/>
      <c r="S641" s="55"/>
      <c r="T641" s="55"/>
      <c r="U641" s="52"/>
      <c r="V641" s="56">
        <v>1130</v>
      </c>
      <c r="W641" s="56">
        <v>97</v>
      </c>
      <c r="X641" s="56">
        <v>1318</v>
      </c>
      <c r="Y641" s="56">
        <f>VLOOKUP(D641,Liikennemalli24!$D$2:$F$1804,2,FALSE)</f>
        <v>253</v>
      </c>
      <c r="Z641" s="57">
        <f>VLOOKUP(D641,Liikennemalli24!$D$2:$F$1804,3,FALSE)</f>
        <v>0.33800000000000002</v>
      </c>
      <c r="AA641" s="178">
        <f>IF(G641=1,VLOOKUP(C641,Liikennemalli!$D$6:$H$1921,2,FALSE),"-")</f>
        <v>703</v>
      </c>
      <c r="AB641" s="197">
        <f>IF(G641=1,VLOOKUP(C641,Liikennemalli!$D$6:$H$1921,3,FALSE),"-")</f>
        <v>0.75917926565874705</v>
      </c>
      <c r="AC641" s="134">
        <f>IF(E641=1,VLOOKUP(Työfile_2024!D641,'2015'!$F$12:$X$1887,18,FALSE),"-")</f>
        <v>618</v>
      </c>
      <c r="AD641" s="127">
        <f>IF(E641=1,VLOOKUP(Työfile_2024!D641,'2015'!$F$12:$X$1887,19,FALSE),"-")</f>
        <v>0.54</v>
      </c>
      <c r="AI641" s="127">
        <f>IF(E641=1,VLOOKUP(Työfile_2024!D641,'2015'!$F$12:$AB$1887,20,FALSE),"-")</f>
        <v>0</v>
      </c>
      <c r="AJ641" s="127">
        <f>IF(E641=1,VLOOKUP(Työfile_2024!D641,'2015'!$F$12:$AB$1887,21,FALSE),"-")</f>
        <v>0</v>
      </c>
      <c r="AK641" s="127">
        <f>IF(E641=1,VLOOKUP(Työfile_2024!D641,'2015'!$F$12:$AB$1887,22,FALSE),"-")</f>
        <v>0</v>
      </c>
      <c r="AL641" s="127">
        <f>IF(E641=1,VLOOKUP(Työfile_2024!D641,'2015'!$F$12:$AB$1887,23,FALSE),"-")</f>
        <v>0</v>
      </c>
      <c r="AM641" s="56">
        <f>VLOOKUP(Työfile_2024!D641,Tmatkat_20km_tarkasteltava_verk!$C$2:$D$1804,2,FALSE)</f>
        <v>108</v>
      </c>
      <c r="AN641" s="148">
        <f t="shared" si="138"/>
        <v>9.5575221238938052E-2</v>
      </c>
      <c r="AO641" s="178">
        <f>IF(E641=1,VLOOKUP(Työfile_2024!D641,'2015'!$F$12:$AC$1887,24,FALSE),"-")</f>
        <v>53</v>
      </c>
      <c r="AP641" s="52">
        <f>VLOOKUP(D641,Tarkasteltava_verkko_2024_harva!$E$2:$I$1804,5,FALSE)</f>
        <v>0</v>
      </c>
      <c r="AQ641" s="52">
        <f>VLOOKUP(D641,Tarkasteltava_verkko_2024_harva!$E$2:$I$1804,4,FALSE)</f>
        <v>0</v>
      </c>
      <c r="AR641" s="148">
        <v>0</v>
      </c>
      <c r="AS641" s="170" t="str">
        <f>IFERROR(VLOOKUP(C641,'2015'!$C$12:$AG$1887,30,FALSE),"-")</f>
        <v/>
      </c>
      <c r="AT641" s="148">
        <v>0</v>
      </c>
      <c r="AU641" s="170">
        <f>IFERROR(VLOOKUP(C641,'2015'!$C$12:$AG$1887,31,FALSE),"-")</f>
        <v>0</v>
      </c>
      <c r="AV641" s="106"/>
      <c r="AW641" s="63">
        <f>IFERROR(VLOOKUP(C641,Merkittävyysluokitus!$A$2:$J$1705,10,FALSE),"-")</f>
        <v>3</v>
      </c>
      <c r="AX641" s="175">
        <f>IFERROR(VLOOKUP(C641,Merkittävyysluokitus!$A$2:$J$1705,6,FALSE),"-")</f>
        <v>7.6543378995433784</v>
      </c>
      <c r="AY641" s="175">
        <f>IFERROR(VLOOKUP(C641,Merkittävyysluokitus!$A$2:$J$1705,7,FALSE),"-")</f>
        <v>3.4799999999999995</v>
      </c>
      <c r="AZ641" s="175">
        <f>IFERROR(VLOOKUP(C641,Merkittävyysluokitus!$A$2:$J$1705,8,FALSE),"-")</f>
        <v>3.0076712328767123</v>
      </c>
      <c r="BA641" s="175">
        <f>IFERROR(VLOOKUP(C641,Merkittävyysluokitus!$A$2:$J$1705,9,FALSE),"-")</f>
        <v>1.1666666666666665</v>
      </c>
      <c r="BB641" s="203"/>
      <c r="BC641" s="203" t="str">
        <f t="shared" si="139"/>
        <v/>
      </c>
      <c r="BD641" s="39" t="str">
        <f t="shared" si="147"/>
        <v>musta</v>
      </c>
      <c r="BE641" s="68" t="str">
        <f t="shared" si="134"/>
        <v>musta</v>
      </c>
      <c r="BF641" s="68" t="str">
        <f t="shared" si="135"/>
        <v>musta</v>
      </c>
      <c r="BG641" s="68" t="str">
        <f t="shared" si="136"/>
        <v>musta</v>
      </c>
      <c r="BH641" s="208" t="str">
        <f t="shared" si="137"/>
        <v>musta</v>
      </c>
      <c r="BI641" s="39"/>
      <c r="BJ641" s="39" t="str">
        <f>IF(F641="ei löydy","uusi tie",IF(E641=0,"tieosoite muuttunut",IF(E641=1,VLOOKUP(D641,'2015'!$F$12:$AL$1887,31,FALSE),"-")))</f>
        <v>musta</v>
      </c>
      <c r="BK641" s="67" t="str">
        <f>IF(E641=1,VLOOKUP(D641,'2015'!$F$12:$AL$1887,32,FALSE),"-")</f>
        <v>musta</v>
      </c>
      <c r="BL641" s="39" t="str">
        <f>IF(F641="ei löydy","uusi tie",IF(E641=0,"tieosoite muuttunut",IF(E641=1,VLOOKUP(D641,'2015'!$F$12:$AL$1887,33,FALSE),"-")))</f>
        <v>musta</v>
      </c>
      <c r="BM641" s="39"/>
      <c r="BN641" s="217" t="str">
        <f>VLOOKUP(D641,'2015'!$F$12:$AL$1887,33,FALSE)</f>
        <v>musta</v>
      </c>
      <c r="BO641" s="39"/>
      <c r="BP641" s="115" t="s">
        <v>10</v>
      </c>
      <c r="BQ641" s="30"/>
      <c r="BS641" s="5"/>
      <c r="BU641" s="37"/>
      <c r="BV641" s="30" t="s">
        <v>10</v>
      </c>
      <c r="BX641" t="str">
        <f>IF(E641=1,VLOOKUP(D641,'2015'!$F$12:$AX$1887,43,FALSE),"-")</f>
        <v>musta</v>
      </c>
      <c r="BY641" t="str">
        <f>IF(E641=1,VLOOKUP(D641,'2015'!$F$12:$AX$1887,44,FALSE),"-")</f>
        <v>musta</v>
      </c>
      <c r="BZ641" t="str">
        <f>IF(E641=1,VLOOKUP(D641,'2015'!$F$12:$AX$1887,45,FALSE),"-")</f>
        <v>musta</v>
      </c>
      <c r="CA641" s="31">
        <f t="shared" si="148"/>
        <v>2</v>
      </c>
      <c r="CB641" s="31">
        <f t="shared" si="149"/>
        <v>1</v>
      </c>
      <c r="CC641" s="31">
        <f t="shared" si="150"/>
        <v>0</v>
      </c>
      <c r="CD641" s="31">
        <f t="shared" si="151"/>
        <v>1</v>
      </c>
      <c r="CE641" s="31">
        <f t="shared" si="152"/>
        <v>0</v>
      </c>
      <c r="CO641" s="2" t="s">
        <v>35</v>
      </c>
      <c r="CP641" s="2" t="s">
        <v>35</v>
      </c>
    </row>
    <row r="642" spans="1:94" ht="15.75" thickBot="1" x14ac:dyDescent="0.3">
      <c r="A642" s="50"/>
      <c r="B642" s="50"/>
      <c r="C642" s="50" t="str">
        <f t="shared" si="140"/>
        <v>1379_1_2706</v>
      </c>
      <c r="D642" s="51" t="str">
        <f t="shared" si="141"/>
        <v>1379_1</v>
      </c>
      <c r="E642" s="224">
        <f>IFERROR(VLOOKUP(C642,'2015'!$C$12:$D$1887,2,FALSE),0)</f>
        <v>1</v>
      </c>
      <c r="F642" s="51">
        <f>IFERROR(K642-IFERROR(VLOOKUP(D642,'2015'!$F$12:$I$1887,4,FALSE),"ei löydy"),"ei löydy")</f>
        <v>0</v>
      </c>
      <c r="G642" s="224">
        <f>IFERROR(VLOOKUP(Työfile_2024!C642,Liikennemalli!$D$6:$G$1921,4,FALSE),0)</f>
        <v>1</v>
      </c>
      <c r="H642" s="225">
        <f>K642-IFERROR(VLOOKUP(Työfile_2024!D642,Liikennemalli!$C$6:$H$1921,6,FALSE),"ei löydy")</f>
        <v>0</v>
      </c>
      <c r="I642" s="80">
        <v>1379</v>
      </c>
      <c r="J642" s="52">
        <v>1</v>
      </c>
      <c r="K642" s="52">
        <v>2706</v>
      </c>
      <c r="L642" s="53"/>
      <c r="M642" s="54"/>
      <c r="N642" s="54"/>
      <c r="O642" s="54"/>
      <c r="P642" s="54"/>
      <c r="Q642" s="55"/>
      <c r="R642" s="55"/>
      <c r="S642" s="55"/>
      <c r="T642" s="55"/>
      <c r="U642" s="52"/>
      <c r="V642" s="56">
        <v>1189</v>
      </c>
      <c r="W642" s="56">
        <v>45</v>
      </c>
      <c r="X642" s="56">
        <v>1326</v>
      </c>
      <c r="Y642" s="56">
        <f>VLOOKUP(D642,Liikennemalli24!$D$2:$F$1804,2,FALSE)</f>
        <v>756</v>
      </c>
      <c r="Z642" s="57">
        <f>VLOOKUP(D642,Liikennemalli24!$D$2:$F$1804,3,FALSE)</f>
        <v>0.29399999999999998</v>
      </c>
      <c r="AA642" s="178">
        <f>IF(G642=1,VLOOKUP(C642,Liikennemalli!$D$6:$H$1921,2,FALSE),"-")</f>
        <v>329</v>
      </c>
      <c r="AB642" s="197">
        <f>IF(G642=1,VLOOKUP(C642,Liikennemalli!$D$6:$H$1921,3,FALSE),"-")</f>
        <v>0.84358974358974304</v>
      </c>
      <c r="AC642" s="134">
        <f>IF(E642=1,VLOOKUP(Työfile_2024!D642,'2015'!$F$12:$X$1887,18,FALSE),"-")</f>
        <v>472</v>
      </c>
      <c r="AD642" s="127">
        <f>IF(E642=1,VLOOKUP(Työfile_2024!D642,'2015'!$F$12:$X$1887,19,FALSE),"-")</f>
        <v>0.83</v>
      </c>
      <c r="AI642" s="127">
        <f>IF(E642=1,VLOOKUP(Työfile_2024!D642,'2015'!$F$12:$AB$1887,20,FALSE),"-")</f>
        <v>0</v>
      </c>
      <c r="AJ642" s="127">
        <f>IF(E642=1,VLOOKUP(Työfile_2024!D642,'2015'!$F$12:$AB$1887,21,FALSE),"-")</f>
        <v>0</v>
      </c>
      <c r="AK642" s="127">
        <f>IF(E642=1,VLOOKUP(Työfile_2024!D642,'2015'!$F$12:$AB$1887,22,FALSE),"-")</f>
        <v>0</v>
      </c>
      <c r="AL642" s="127">
        <f>IF(E642=1,VLOOKUP(Työfile_2024!D642,'2015'!$F$12:$AB$1887,23,FALSE),"-")</f>
        <v>0</v>
      </c>
      <c r="AM642" s="56">
        <f>VLOOKUP(Työfile_2024!D642,Tmatkat_20km_tarkasteltava_verk!$C$2:$D$1804,2,FALSE)</f>
        <v>86</v>
      </c>
      <c r="AN642" s="148">
        <f t="shared" si="138"/>
        <v>7.2329688814129517E-2</v>
      </c>
      <c r="AO642" s="178">
        <f>IF(E642=1,VLOOKUP(Työfile_2024!D642,'2015'!$F$12:$AC$1887,24,FALSE),"-")</f>
        <v>412</v>
      </c>
      <c r="AP642" s="52">
        <f>VLOOKUP(D642,Tarkasteltava_verkko_2024_harva!$E$2:$I$1804,5,FALSE)</f>
        <v>0</v>
      </c>
      <c r="AQ642" s="52">
        <f>VLOOKUP(D642,Tarkasteltava_verkko_2024_harva!$E$2:$I$1804,4,FALSE)</f>
        <v>0</v>
      </c>
      <c r="AR642" s="148">
        <v>0</v>
      </c>
      <c r="AS642" s="170" t="str">
        <f>IFERROR(VLOOKUP(C642,'2015'!$C$12:$AG$1887,30,FALSE),"-")</f>
        <v/>
      </c>
      <c r="AT642" s="148">
        <v>0</v>
      </c>
      <c r="AU642" s="170">
        <f>IFERROR(VLOOKUP(C642,'2015'!$C$12:$AG$1887,31,FALSE),"-")</f>
        <v>0</v>
      </c>
      <c r="AV642" s="106"/>
      <c r="AW642" s="63">
        <f>IFERROR(VLOOKUP(C642,Merkittävyysluokitus!$A$2:$J$1705,10,FALSE),"-")</f>
        <v>3</v>
      </c>
      <c r="AX642" s="175">
        <f>IFERROR(VLOOKUP(C642,Merkittävyysluokitus!$A$2:$J$1705,6,FALSE),"-")</f>
        <v>9.0918112633181121</v>
      </c>
      <c r="AY642" s="175">
        <f>IFERROR(VLOOKUP(C642,Merkittävyysluokitus!$A$2:$J$1705,7,FALSE),"-")</f>
        <v>3.4666666666666668</v>
      </c>
      <c r="AZ642" s="175">
        <f>IFERROR(VLOOKUP(C642,Merkittävyysluokitus!$A$2:$J$1705,8,FALSE),"-")</f>
        <v>3.7918112633181118</v>
      </c>
      <c r="BA642" s="175">
        <f>IFERROR(VLOOKUP(C642,Merkittävyysluokitus!$A$2:$J$1705,9,FALSE),"-")</f>
        <v>1.8333333333333333</v>
      </c>
      <c r="BB642" s="203"/>
      <c r="BC642" s="203" t="str">
        <f t="shared" si="139"/>
        <v/>
      </c>
      <c r="BD642" s="39" t="str">
        <f t="shared" si="147"/>
        <v>musta</v>
      </c>
      <c r="BE642" s="68" t="str">
        <f t="shared" si="134"/>
        <v>musta</v>
      </c>
      <c r="BF642" s="68" t="str">
        <f t="shared" si="135"/>
        <v>musta</v>
      </c>
      <c r="BG642" s="68" t="str">
        <f t="shared" si="136"/>
        <v>musta</v>
      </c>
      <c r="BH642" s="208" t="str">
        <f t="shared" si="137"/>
        <v>musta</v>
      </c>
      <c r="BI642" s="39"/>
      <c r="BJ642" s="39" t="str">
        <f>IF(F642="ei löydy","uusi tie",IF(E642=0,"tieosoite muuttunut",IF(E642=1,VLOOKUP(D642,'2015'!$F$12:$AL$1887,31,FALSE),"-")))</f>
        <v>musta</v>
      </c>
      <c r="BK642" s="67" t="str">
        <f>IF(E642=1,VLOOKUP(D642,'2015'!$F$12:$AL$1887,32,FALSE),"-")</f>
        <v>musta</v>
      </c>
      <c r="BL642" s="39" t="str">
        <f>IF(F642="ei löydy","uusi tie",IF(E642=0,"tieosoite muuttunut",IF(E642=1,VLOOKUP(D642,'2015'!$F$12:$AL$1887,33,FALSE),"-")))</f>
        <v>musta</v>
      </c>
      <c r="BM642" s="39"/>
      <c r="BN642" s="217" t="str">
        <f>VLOOKUP(D642,'2015'!$F$12:$AL$1887,33,FALSE)</f>
        <v>musta</v>
      </c>
      <c r="BO642" s="39"/>
      <c r="BP642" s="115" t="s">
        <v>10</v>
      </c>
      <c r="BQ642" s="30"/>
      <c r="BS642" s="5"/>
      <c r="BU642" s="37"/>
      <c r="BV642" s="30" t="s">
        <v>10</v>
      </c>
      <c r="BX642" t="str">
        <f>IF(E642=1,VLOOKUP(D642,'2015'!$F$12:$AX$1887,43,FALSE),"-")</f>
        <v>punainen</v>
      </c>
      <c r="BY642" t="str">
        <f>IF(E642=1,VLOOKUP(D642,'2015'!$F$12:$AX$1887,44,FALSE),"-")</f>
        <v>musta</v>
      </c>
      <c r="BZ642" t="str">
        <f>IF(E642=1,VLOOKUP(D642,'2015'!$F$12:$AX$1887,45,FALSE),"-")</f>
        <v>musta</v>
      </c>
      <c r="CA642" s="31">
        <f t="shared" si="148"/>
        <v>10</v>
      </c>
      <c r="CB642" s="31">
        <f t="shared" si="149"/>
        <v>10</v>
      </c>
      <c r="CC642" s="31">
        <f t="shared" si="150"/>
        <v>0</v>
      </c>
      <c r="CD642" s="31">
        <f t="shared" si="151"/>
        <v>0</v>
      </c>
      <c r="CE642" s="31">
        <f t="shared" si="152"/>
        <v>0</v>
      </c>
      <c r="CO642" s="2" t="s">
        <v>35</v>
      </c>
      <c r="CP642" s="2" t="s">
        <v>35</v>
      </c>
    </row>
    <row r="643" spans="1:94" ht="15.75" thickBot="1" x14ac:dyDescent="0.3">
      <c r="A643" s="50"/>
      <c r="B643" s="50"/>
      <c r="C643" s="50" t="str">
        <f t="shared" si="140"/>
        <v>1403_1_6702</v>
      </c>
      <c r="D643" s="51" t="str">
        <f t="shared" si="141"/>
        <v>1403_1</v>
      </c>
      <c r="E643" s="224">
        <f>IFERROR(VLOOKUP(C643,'2015'!$C$12:$D$1887,2,FALSE),0)</f>
        <v>1</v>
      </c>
      <c r="F643" s="51">
        <f>IFERROR(K643-IFERROR(VLOOKUP(D643,'2015'!$F$12:$I$1887,4,FALSE),"ei löydy"),"ei löydy")</f>
        <v>0</v>
      </c>
      <c r="G643" s="224">
        <f>IFERROR(VLOOKUP(Työfile_2024!C643,Liikennemalli!$D$6:$G$1921,4,FALSE),0)</f>
        <v>1</v>
      </c>
      <c r="H643" s="225">
        <f>K643-IFERROR(VLOOKUP(Työfile_2024!D643,Liikennemalli!$C$6:$H$1921,6,FALSE),"ei löydy")</f>
        <v>0</v>
      </c>
      <c r="I643" s="80">
        <v>1403</v>
      </c>
      <c r="J643" s="52">
        <v>1</v>
      </c>
      <c r="K643" s="52">
        <v>6702</v>
      </c>
      <c r="L643" s="53"/>
      <c r="M643" s="54"/>
      <c r="N643" s="54"/>
      <c r="O643" s="54"/>
      <c r="P643" s="54"/>
      <c r="Q643" s="55"/>
      <c r="R643" s="55"/>
      <c r="S643" s="55"/>
      <c r="T643" s="55"/>
      <c r="U643" s="52"/>
      <c r="V643" s="56">
        <v>2677.0550581915845</v>
      </c>
      <c r="W643" s="56">
        <v>182.46418979409131</v>
      </c>
      <c r="X643" s="56">
        <v>2853.1307072515665</v>
      </c>
      <c r="Y643" s="56">
        <f>VLOOKUP(D643,Liikennemalli24!$D$2:$F$1804,2,FALSE)</f>
        <v>444</v>
      </c>
      <c r="Z643" s="57">
        <f>VLOOKUP(D643,Liikennemalli24!$D$2:$F$1804,3,FALSE)</f>
        <v>0.24399999999999999</v>
      </c>
      <c r="AA643" s="178">
        <f>IF(G643=1,VLOOKUP(C643,Liikennemalli!$D$6:$H$1921,2,FALSE),"-")</f>
        <v>1635.6709799584701</v>
      </c>
      <c r="AB643" s="197">
        <f>IF(G643=1,VLOOKUP(C643,Liikennemalli!$D$6:$H$1921,3,FALSE),"-")</f>
        <v>0.68679876582632404</v>
      </c>
      <c r="AC643" s="134">
        <f>IF(E643=1,VLOOKUP(Työfile_2024!D643,'2015'!$F$12:$X$1887,18,FALSE),"-")</f>
        <v>1496</v>
      </c>
      <c r="AD643" s="127">
        <f>IF(E643=1,VLOOKUP(Työfile_2024!D643,'2015'!$F$12:$X$1887,19,FALSE),"-")</f>
        <v>0.72</v>
      </c>
      <c r="AI643" s="127">
        <f>IF(E643=1,VLOOKUP(Työfile_2024!D643,'2015'!$F$12:$AB$1887,20,FALSE),"-")</f>
        <v>0</v>
      </c>
      <c r="AJ643" s="127">
        <f>IF(E643=1,VLOOKUP(Työfile_2024!D643,'2015'!$F$12:$AB$1887,21,FALSE),"-")</f>
        <v>0</v>
      </c>
      <c r="AK643" s="127">
        <f>IF(E643=1,VLOOKUP(Työfile_2024!D643,'2015'!$F$12:$AB$1887,22,FALSE),"-")</f>
        <v>0</v>
      </c>
      <c r="AL643" s="127">
        <f>IF(E643=1,VLOOKUP(Työfile_2024!D643,'2015'!$F$12:$AB$1887,23,FALSE),"-")</f>
        <v>0</v>
      </c>
      <c r="AM643" s="56">
        <f>VLOOKUP(Työfile_2024!D643,Tmatkat_20km_tarkasteltava_verk!$C$2:$D$1804,2,FALSE)</f>
        <v>1683</v>
      </c>
      <c r="AN643" s="148">
        <f t="shared" si="138"/>
        <v>0.62867590072536916</v>
      </c>
      <c r="AO643" s="178">
        <f>IF(E643=1,VLOOKUP(Työfile_2024!D643,'2015'!$F$12:$AC$1887,24,FALSE),"-")</f>
        <v>2213</v>
      </c>
      <c r="AP643" s="52" t="str">
        <f>VLOOKUP(D643,Tarkasteltava_verkko_2024_harva!$E$2:$I$1804,5,FALSE)</f>
        <v>tiivis</v>
      </c>
      <c r="AQ643" s="52">
        <f>VLOOKUP(D643,Tarkasteltava_verkko_2024_harva!$E$2:$I$1804,4,FALSE)</f>
        <v>0</v>
      </c>
      <c r="AR643" s="148">
        <v>0.4767233661593554</v>
      </c>
      <c r="AS643" s="170" t="str">
        <f>IFERROR(VLOOKUP(C643,'2015'!$C$12:$AG$1887,30,FALSE),"-")</f>
        <v/>
      </c>
      <c r="AT643" s="148">
        <v>0.4982094897045658</v>
      </c>
      <c r="AU643" s="170" t="str">
        <f>IFERROR(VLOOKUP(C643,'2015'!$C$12:$AG$1887,31,FALSE),"-")</f>
        <v>Kyllä</v>
      </c>
      <c r="AV643" s="106"/>
      <c r="AW643" s="63">
        <f>IFERROR(VLOOKUP(C643,Merkittävyysluokitus!$A$2:$J$1705,10,FALSE),"-")</f>
        <v>2</v>
      </c>
      <c r="AX643" s="175">
        <f>IFERROR(VLOOKUP(C643,Merkittävyysluokitus!$A$2:$J$1705,6,FALSE),"-")</f>
        <v>12.027374429223745</v>
      </c>
      <c r="AY643" s="175">
        <f>IFERROR(VLOOKUP(C643,Merkittävyysluokitus!$A$2:$J$1705,7,FALSE),"-")</f>
        <v>4.3249999999999993</v>
      </c>
      <c r="AZ643" s="175">
        <f>IFERROR(VLOOKUP(C643,Merkittävyysluokitus!$A$2:$J$1705,8,FALSE),"-")</f>
        <v>5.3690410958904113</v>
      </c>
      <c r="BA643" s="175">
        <f>IFERROR(VLOOKUP(C643,Merkittävyysluokitus!$A$2:$J$1705,9,FALSE),"-")</f>
        <v>2.333333333333333</v>
      </c>
      <c r="BB643" s="203"/>
      <c r="BC643" s="203" t="str">
        <f t="shared" si="139"/>
        <v/>
      </c>
      <c r="BD643" s="39" t="str">
        <f t="shared" si="147"/>
        <v>musta</v>
      </c>
      <c r="BE643" s="68" t="str">
        <f t="shared" si="134"/>
        <v>musta</v>
      </c>
      <c r="BF643" s="68" t="str">
        <f t="shared" si="135"/>
        <v>musta</v>
      </c>
      <c r="BG643" s="68" t="str">
        <f t="shared" si="136"/>
        <v>musta</v>
      </c>
      <c r="BH643" s="208" t="str">
        <f t="shared" si="137"/>
        <v>musta</v>
      </c>
      <c r="BI643" s="39"/>
      <c r="BJ643" s="39" t="str">
        <f>IF(F643="ei löydy","uusi tie",IF(E643=0,"tieosoite muuttunut",IF(E643=1,VLOOKUP(D643,'2015'!$F$12:$AL$1887,31,FALSE),"-")))</f>
        <v>punainen</v>
      </c>
      <c r="BK643" s="67" t="str">
        <f>IF(E643=1,VLOOKUP(D643,'2015'!$F$12:$AL$1887,32,FALSE),"-")</f>
        <v>musta</v>
      </c>
      <c r="BL643" s="39" t="str">
        <f>IF(F643="ei löydy","uusi tie",IF(E643=0,"tieosoite muuttunut",IF(E643=1,VLOOKUP(D643,'2015'!$F$12:$AL$1887,33,FALSE),"-")))</f>
        <v>musta</v>
      </c>
      <c r="BM643" s="39"/>
      <c r="BN643" s="217" t="str">
        <f>VLOOKUP(D643,'2015'!$F$12:$AL$1887,33,FALSE)</f>
        <v>musta</v>
      </c>
      <c r="BO643" s="39"/>
      <c r="BP643" s="115" t="s">
        <v>10</v>
      </c>
      <c r="BQ643" s="30"/>
      <c r="BS643" s="5"/>
      <c r="BU643" s="37"/>
      <c r="BV643" s="30" t="s">
        <v>10</v>
      </c>
      <c r="BX643" t="str">
        <f>IF(E643=1,VLOOKUP(D643,'2015'!$F$12:$AX$1887,43,FALSE),"-")</f>
        <v>punainen</v>
      </c>
      <c r="BY643" t="str">
        <f>IF(E643=1,VLOOKUP(D643,'2015'!$F$12:$AX$1887,44,FALSE),"-")</f>
        <v>punainen</v>
      </c>
      <c r="BZ643" t="str">
        <f>IF(E643=1,VLOOKUP(D643,'2015'!$F$12:$AX$1887,45,FALSE),"-")</f>
        <v>punainen</v>
      </c>
      <c r="CA643" s="31">
        <f t="shared" si="148"/>
        <v>21</v>
      </c>
      <c r="CB643" s="31">
        <f t="shared" si="149"/>
        <v>10</v>
      </c>
      <c r="CC643" s="31">
        <f t="shared" si="150"/>
        <v>1</v>
      </c>
      <c r="CD643" s="31">
        <f t="shared" si="151"/>
        <v>10</v>
      </c>
      <c r="CE643" s="31">
        <f t="shared" si="152"/>
        <v>0</v>
      </c>
      <c r="CO643" s="2" t="s">
        <v>35</v>
      </c>
      <c r="CP643" s="2" t="s">
        <v>35</v>
      </c>
    </row>
    <row r="644" spans="1:94" ht="15.75" thickBot="1" x14ac:dyDescent="0.3">
      <c r="A644" s="50"/>
      <c r="B644" s="50"/>
      <c r="C644" s="50" t="str">
        <f t="shared" si="140"/>
        <v>1403_2_5339</v>
      </c>
      <c r="D644" s="51" t="str">
        <f t="shared" si="141"/>
        <v>1403_2</v>
      </c>
      <c r="E644" s="224">
        <f>IFERROR(VLOOKUP(C644,'2015'!$C$12:$D$1887,2,FALSE),0)</f>
        <v>1</v>
      </c>
      <c r="F644" s="51">
        <f>IFERROR(K644-IFERROR(VLOOKUP(D644,'2015'!$F$12:$I$1887,4,FALSE),"ei löydy"),"ei löydy")</f>
        <v>0</v>
      </c>
      <c r="G644" s="224">
        <f>IFERROR(VLOOKUP(Työfile_2024!C644,Liikennemalli!$D$6:$G$1921,4,FALSE),0)</f>
        <v>1</v>
      </c>
      <c r="H644" s="225">
        <f>K644-IFERROR(VLOOKUP(Työfile_2024!D644,Liikennemalli!$C$6:$H$1921,6,FALSE),"ei löydy")</f>
        <v>0</v>
      </c>
      <c r="I644" s="80">
        <v>1403</v>
      </c>
      <c r="J644" s="52">
        <v>2</v>
      </c>
      <c r="K644" s="52">
        <v>5339</v>
      </c>
      <c r="L644" s="53"/>
      <c r="M644" s="54"/>
      <c r="N644" s="54"/>
      <c r="O644" s="54"/>
      <c r="P644" s="54"/>
      <c r="Q644" s="55"/>
      <c r="R644" s="55"/>
      <c r="S644" s="55"/>
      <c r="T644" s="55"/>
      <c r="U644" s="52"/>
      <c r="V644" s="56">
        <v>1447</v>
      </c>
      <c r="W644" s="56">
        <v>126</v>
      </c>
      <c r="X644" s="56">
        <v>1583</v>
      </c>
      <c r="Y644" s="56">
        <f>VLOOKUP(D644,Liikennemalli24!$D$2:$F$1804,2,FALSE)</f>
        <v>1232</v>
      </c>
      <c r="Z644" s="57">
        <f>VLOOKUP(D644,Liikennemalli24!$D$2:$F$1804,3,FALSE)</f>
        <v>0.35899999999999999</v>
      </c>
      <c r="AA644" s="178">
        <f>IF(G644=1,VLOOKUP(C644,Liikennemalli!$D$6:$H$1921,2,FALSE),"-")</f>
        <v>1265.0333908216801</v>
      </c>
      <c r="AB644" s="197">
        <f>IF(G644=1,VLOOKUP(C644,Liikennemalli!$D$6:$H$1921,3,FALSE),"-")</f>
        <v>0.71952859561310201</v>
      </c>
      <c r="AC644" s="134">
        <f>IF(E644=1,VLOOKUP(Työfile_2024!D644,'2015'!$F$12:$X$1887,18,FALSE),"-")</f>
        <v>1106</v>
      </c>
      <c r="AD644" s="127">
        <f>IF(E644=1,VLOOKUP(Työfile_2024!D644,'2015'!$F$12:$X$1887,19,FALSE),"-")</f>
        <v>0.68</v>
      </c>
      <c r="AI644" s="127">
        <f>IF(E644=1,VLOOKUP(Työfile_2024!D644,'2015'!$F$12:$AB$1887,20,FALSE),"-")</f>
        <v>0</v>
      </c>
      <c r="AJ644" s="127">
        <f>IF(E644=1,VLOOKUP(Työfile_2024!D644,'2015'!$F$12:$AB$1887,21,FALSE),"-")</f>
        <v>0</v>
      </c>
      <c r="AK644" s="127">
        <f>IF(E644=1,VLOOKUP(Työfile_2024!D644,'2015'!$F$12:$AB$1887,22,FALSE),"-")</f>
        <v>0</v>
      </c>
      <c r="AL644" s="127">
        <f>IF(E644=1,VLOOKUP(Työfile_2024!D644,'2015'!$F$12:$AB$1887,23,FALSE),"-")</f>
        <v>0</v>
      </c>
      <c r="AM644" s="56">
        <f>VLOOKUP(Työfile_2024!D644,Tmatkat_20km_tarkasteltava_verk!$C$2:$D$1804,2,FALSE)</f>
        <v>277</v>
      </c>
      <c r="AN644" s="148">
        <f t="shared" si="138"/>
        <v>0.19143054595715273</v>
      </c>
      <c r="AO644" s="178">
        <f>IF(E644=1,VLOOKUP(Työfile_2024!D644,'2015'!$F$12:$AC$1887,24,FALSE),"-")</f>
        <v>234</v>
      </c>
      <c r="AP644" s="52" t="str">
        <f>VLOOKUP(D644,Tarkasteltava_verkko_2024_harva!$E$2:$I$1804,5,FALSE)</f>
        <v>tiivis</v>
      </c>
      <c r="AQ644" s="52">
        <f>VLOOKUP(D644,Tarkasteltava_verkko_2024_harva!$E$2:$I$1804,4,FALSE)</f>
        <v>0</v>
      </c>
      <c r="AR644" s="148">
        <v>0</v>
      </c>
      <c r="AS644" s="170" t="str">
        <f>IFERROR(VLOOKUP(C644,'2015'!$C$12:$AG$1887,30,FALSE),"-")</f>
        <v/>
      </c>
      <c r="AT644" s="148">
        <v>0</v>
      </c>
      <c r="AU644" s="170">
        <f>IFERROR(VLOOKUP(C644,'2015'!$C$12:$AG$1887,31,FALSE),"-")</f>
        <v>0</v>
      </c>
      <c r="AV644" s="106"/>
      <c r="AW644" s="63">
        <f>IFERROR(VLOOKUP(C644,Merkittävyysluokitus!$A$2:$J$1705,10,FALSE),"-")</f>
        <v>2</v>
      </c>
      <c r="AX644" s="175">
        <f>IFERROR(VLOOKUP(C644,Merkittävyysluokitus!$A$2:$J$1705,6,FALSE),"-")</f>
        <v>10.590030441400303</v>
      </c>
      <c r="AY644" s="175">
        <f>IFERROR(VLOOKUP(C644,Merkittävyysluokitus!$A$2:$J$1705,7,FALSE),"-")</f>
        <v>4.3249999999999993</v>
      </c>
      <c r="AZ644" s="175">
        <f>IFERROR(VLOOKUP(C644,Merkittävyysluokitus!$A$2:$J$1705,8,FALSE),"-")</f>
        <v>4.5983637747336372</v>
      </c>
      <c r="BA644" s="175">
        <f>IFERROR(VLOOKUP(C644,Merkittävyysluokitus!$A$2:$J$1705,9,FALSE),"-")</f>
        <v>1.6666666666666665</v>
      </c>
      <c r="BB644" s="203"/>
      <c r="BC644" s="203" t="str">
        <f t="shared" si="139"/>
        <v/>
      </c>
      <c r="BD644" s="39" t="str">
        <f t="shared" si="147"/>
        <v>musta</v>
      </c>
      <c r="BE644" s="68" t="str">
        <f t="shared" si="134"/>
        <v>musta</v>
      </c>
      <c r="BF644" s="68" t="str">
        <f t="shared" si="135"/>
        <v>musta</v>
      </c>
      <c r="BG644" s="68" t="str">
        <f t="shared" si="136"/>
        <v>musta</v>
      </c>
      <c r="BH644" s="208" t="str">
        <f t="shared" si="137"/>
        <v>musta</v>
      </c>
      <c r="BI644" s="39"/>
      <c r="BJ644" s="39" t="str">
        <f>IF(F644="ei löydy","uusi tie",IF(E644=0,"tieosoite muuttunut",IF(E644=1,VLOOKUP(D644,'2015'!$F$12:$AL$1887,31,FALSE),"-")))</f>
        <v>musta</v>
      </c>
      <c r="BK644" s="67" t="str">
        <f>IF(E644=1,VLOOKUP(D644,'2015'!$F$12:$AL$1887,32,FALSE),"-")</f>
        <v>musta</v>
      </c>
      <c r="BL644" s="39" t="str">
        <f>IF(F644="ei löydy","uusi tie",IF(E644=0,"tieosoite muuttunut",IF(E644=1,VLOOKUP(D644,'2015'!$F$12:$AL$1887,33,FALSE),"-")))</f>
        <v>musta</v>
      </c>
      <c r="BM644" s="39"/>
      <c r="BN644" s="217" t="str">
        <f>VLOOKUP(D644,'2015'!$F$12:$AL$1887,33,FALSE)</f>
        <v>musta</v>
      </c>
      <c r="BO644" s="39"/>
      <c r="BP644" s="115" t="s">
        <v>10</v>
      </c>
      <c r="BQ644" s="30"/>
      <c r="BS644" s="5"/>
      <c r="BU644" s="37"/>
      <c r="BV644" s="30" t="s">
        <v>10</v>
      </c>
      <c r="BX644" t="str">
        <f>IF(E644=1,VLOOKUP(D644,'2015'!$F$12:$AX$1887,43,FALSE),"-")</f>
        <v>punainen</v>
      </c>
      <c r="BY644" t="str">
        <f>IF(E644=1,VLOOKUP(D644,'2015'!$F$12:$AX$1887,44,FALSE),"-")</f>
        <v>musta</v>
      </c>
      <c r="BZ644" t="str">
        <f>IF(E644=1,VLOOKUP(D644,'2015'!$F$12:$AX$1887,45,FALSE),"-")</f>
        <v>musta</v>
      </c>
      <c r="CA644" s="31">
        <f t="shared" si="148"/>
        <v>12</v>
      </c>
      <c r="CB644" s="31">
        <f t="shared" si="149"/>
        <v>10</v>
      </c>
      <c r="CC644" s="31">
        <f t="shared" si="150"/>
        <v>1</v>
      </c>
      <c r="CD644" s="31">
        <f t="shared" si="151"/>
        <v>1</v>
      </c>
      <c r="CE644" s="31">
        <f t="shared" si="152"/>
        <v>0</v>
      </c>
      <c r="CO644" s="2" t="s">
        <v>35</v>
      </c>
      <c r="CP644" s="2" t="s">
        <v>35</v>
      </c>
    </row>
    <row r="645" spans="1:94" ht="15.75" thickBot="1" x14ac:dyDescent="0.3">
      <c r="A645" s="50"/>
      <c r="B645" s="50"/>
      <c r="C645" s="50" t="str">
        <f t="shared" si="140"/>
        <v>1403_3_5129</v>
      </c>
      <c r="D645" s="51" t="str">
        <f t="shared" si="141"/>
        <v>1403_3</v>
      </c>
      <c r="E645" s="224">
        <f>IFERROR(VLOOKUP(C645,'2015'!$C$12:$D$1887,2,FALSE),0)</f>
        <v>1</v>
      </c>
      <c r="F645" s="51">
        <f>IFERROR(K645-IFERROR(VLOOKUP(D645,'2015'!$F$12:$I$1887,4,FALSE),"ei löydy"),"ei löydy")</f>
        <v>0</v>
      </c>
      <c r="G645" s="224">
        <f>IFERROR(VLOOKUP(Työfile_2024!C645,Liikennemalli!$D$6:$G$1921,4,FALSE),0)</f>
        <v>1</v>
      </c>
      <c r="H645" s="225">
        <f>K645-IFERROR(VLOOKUP(Työfile_2024!D645,Liikennemalli!$C$6:$H$1921,6,FALSE),"ei löydy")</f>
        <v>0</v>
      </c>
      <c r="I645" s="80">
        <v>1403</v>
      </c>
      <c r="J645" s="52">
        <v>3</v>
      </c>
      <c r="K645" s="52">
        <v>5129</v>
      </c>
      <c r="L645" s="53"/>
      <c r="M645" s="54"/>
      <c r="N645" s="54"/>
      <c r="O645" s="54"/>
      <c r="P645" s="54"/>
      <c r="Q645" s="55"/>
      <c r="R645" s="55"/>
      <c r="S645" s="55"/>
      <c r="T645" s="55"/>
      <c r="U645" s="52"/>
      <c r="V645" s="56">
        <v>2231</v>
      </c>
      <c r="W645" s="56">
        <v>308</v>
      </c>
      <c r="X645" s="56">
        <v>2359</v>
      </c>
      <c r="Y645" s="56">
        <f>VLOOKUP(D645,Liikennemalli24!$D$2:$F$1804,2,FALSE)</f>
        <v>3386</v>
      </c>
      <c r="Z645" s="57">
        <f>VLOOKUP(D645,Liikennemalli24!$D$2:$F$1804,3,FALSE)</f>
        <v>0.82399999999999995</v>
      </c>
      <c r="AA645" s="178">
        <f>IF(G645=1,VLOOKUP(C645,Liikennemalli!$D$6:$H$1921,2,FALSE),"-")</f>
        <v>1687.4630794070499</v>
      </c>
      <c r="AB645" s="197">
        <f>IF(G645=1,VLOOKUP(C645,Liikennemalli!$D$6:$H$1921,3,FALSE),"-")</f>
        <v>0.86022033386302899</v>
      </c>
      <c r="AC645" s="134">
        <f>IF(E645=1,VLOOKUP(Työfile_2024!D645,'2015'!$F$12:$X$1887,18,FALSE),"-")</f>
        <v>1138</v>
      </c>
      <c r="AD645" s="127">
        <f>IF(E645=1,VLOOKUP(Työfile_2024!D645,'2015'!$F$12:$X$1887,19,FALSE),"-")</f>
        <v>0.87</v>
      </c>
      <c r="AI645" s="127">
        <f>IF(E645=1,VLOOKUP(Työfile_2024!D645,'2015'!$F$12:$AB$1887,20,FALSE),"-")</f>
        <v>0</v>
      </c>
      <c r="AJ645" s="127">
        <f>IF(E645=1,VLOOKUP(Työfile_2024!D645,'2015'!$F$12:$AB$1887,21,FALSE),"-")</f>
        <v>0</v>
      </c>
      <c r="AK645" s="127">
        <f>IF(E645=1,VLOOKUP(Työfile_2024!D645,'2015'!$F$12:$AB$1887,22,FALSE),"-")</f>
        <v>0</v>
      </c>
      <c r="AL645" s="127">
        <f>IF(E645=1,VLOOKUP(Työfile_2024!D645,'2015'!$F$12:$AB$1887,23,FALSE),"-")</f>
        <v>0</v>
      </c>
      <c r="AM645" s="56">
        <f>VLOOKUP(Työfile_2024!D645,Tmatkat_20km_tarkasteltava_verk!$C$2:$D$1804,2,FALSE)</f>
        <v>264</v>
      </c>
      <c r="AN645" s="148">
        <f t="shared" si="138"/>
        <v>0.1183325862841775</v>
      </c>
      <c r="AO645" s="178">
        <f>IF(E645=1,VLOOKUP(Työfile_2024!D645,'2015'!$F$12:$AC$1887,24,FALSE),"-")</f>
        <v>106</v>
      </c>
      <c r="AP645" s="52" t="str">
        <f>VLOOKUP(D645,Tarkasteltava_verkko_2024_harva!$E$2:$I$1804,5,FALSE)</f>
        <v>tiivis</v>
      </c>
      <c r="AQ645" s="52">
        <f>VLOOKUP(D645,Tarkasteltava_verkko_2024_harva!$E$2:$I$1804,4,FALSE)</f>
        <v>0</v>
      </c>
      <c r="AR645" s="148">
        <v>0</v>
      </c>
      <c r="AS645" s="170" t="str">
        <f>IFERROR(VLOOKUP(C645,'2015'!$C$12:$AG$1887,30,FALSE),"-")</f>
        <v/>
      </c>
      <c r="AT645" s="148">
        <v>0</v>
      </c>
      <c r="AU645" s="170">
        <f>IFERROR(VLOOKUP(C645,'2015'!$C$12:$AG$1887,31,FALSE),"-")</f>
        <v>0</v>
      </c>
      <c r="AV645" s="106"/>
      <c r="AW645" s="63">
        <f>IFERROR(VLOOKUP(C645,Merkittävyysluokitus!$A$2:$J$1705,10,FALSE),"-")</f>
        <v>2</v>
      </c>
      <c r="AX645" s="175">
        <f>IFERROR(VLOOKUP(C645,Merkittävyysluokitus!$A$2:$J$1705,6,FALSE),"-")</f>
        <v>10.847678843226788</v>
      </c>
      <c r="AY645" s="175">
        <f>IFERROR(VLOOKUP(C645,Merkittävyysluokitus!$A$2:$J$1705,7,FALSE),"-")</f>
        <v>4.1999999999999993</v>
      </c>
      <c r="AZ645" s="175">
        <f>IFERROR(VLOOKUP(C645,Merkittävyysluokitus!$A$2:$J$1705,8,FALSE),"-")</f>
        <v>4.8143455098934549</v>
      </c>
      <c r="BA645" s="175">
        <f>IFERROR(VLOOKUP(C645,Merkittävyysluokitus!$A$2:$J$1705,9,FALSE),"-")</f>
        <v>1.8333333333333333</v>
      </c>
      <c r="BB645" s="203"/>
      <c r="BC645" s="203" t="str">
        <f t="shared" si="139"/>
        <v>muutos</v>
      </c>
      <c r="BD645" s="39" t="str">
        <f t="shared" si="147"/>
        <v>punainen</v>
      </c>
      <c r="BE645" s="68" t="str">
        <f t="shared" si="134"/>
        <v>punainen</v>
      </c>
      <c r="BF645" s="68" t="str">
        <f t="shared" si="135"/>
        <v>punainen</v>
      </c>
      <c r="BG645" s="68" t="str">
        <f t="shared" si="136"/>
        <v>punainen</v>
      </c>
      <c r="BH645" s="208" t="str">
        <f t="shared" si="137"/>
        <v>musta</v>
      </c>
      <c r="BI645" s="39"/>
      <c r="BJ645" s="39" t="str">
        <f>IF(F645="ei löydy","uusi tie",IF(E645=0,"tieosoite muuttunut",IF(E645=1,VLOOKUP(D645,'2015'!$F$12:$AL$1887,31,FALSE),"-")))</f>
        <v>musta</v>
      </c>
      <c r="BK645" s="67" t="str">
        <f>IF(E645=1,VLOOKUP(D645,'2015'!$F$12:$AL$1887,32,FALSE),"-")</f>
        <v>musta</v>
      </c>
      <c r="BL645" s="39" t="str">
        <f>IF(F645="ei löydy","uusi tie",IF(E645=0,"tieosoite muuttunut",IF(E645=1,VLOOKUP(D645,'2015'!$F$12:$AL$1887,33,FALSE),"-")))</f>
        <v>musta</v>
      </c>
      <c r="BM645" s="39"/>
      <c r="BN645" s="217" t="str">
        <f>VLOOKUP(D645,'2015'!$F$12:$AL$1887,33,FALSE)</f>
        <v>musta</v>
      </c>
      <c r="BO645" s="39"/>
      <c r="BP645" s="115" t="s">
        <v>10</v>
      </c>
      <c r="BQ645" s="30"/>
      <c r="BS645" s="5"/>
      <c r="BU645" s="37"/>
      <c r="BV645" s="30" t="s">
        <v>10</v>
      </c>
      <c r="BX645" t="str">
        <f>IF(E645=1,VLOOKUP(D645,'2015'!$F$12:$AX$1887,43,FALSE),"-")</f>
        <v>punainen</v>
      </c>
      <c r="BY645" t="str">
        <f>IF(E645=1,VLOOKUP(D645,'2015'!$F$12:$AX$1887,44,FALSE),"-")</f>
        <v>punainen</v>
      </c>
      <c r="BZ645" t="str">
        <f>IF(E645=1,VLOOKUP(D645,'2015'!$F$12:$AX$1887,45,FALSE),"-")</f>
        <v>punainen</v>
      </c>
      <c r="CA645" s="31">
        <f t="shared" si="148"/>
        <v>12</v>
      </c>
      <c r="CB645" s="31">
        <f t="shared" si="149"/>
        <v>10</v>
      </c>
      <c r="CC645" s="31">
        <f t="shared" si="150"/>
        <v>1</v>
      </c>
      <c r="CD645" s="31">
        <f t="shared" si="151"/>
        <v>1</v>
      </c>
      <c r="CE645" s="31">
        <f t="shared" si="152"/>
        <v>0</v>
      </c>
      <c r="CO645" s="2" t="s">
        <v>35</v>
      </c>
      <c r="CP645" s="2" t="s">
        <v>35</v>
      </c>
    </row>
    <row r="646" spans="1:94" ht="15.75" thickBot="1" x14ac:dyDescent="0.3">
      <c r="A646" s="50"/>
      <c r="B646" s="50"/>
      <c r="C646" s="50" t="str">
        <f t="shared" si="140"/>
        <v>1421_1_4743</v>
      </c>
      <c r="D646" s="51" t="str">
        <f t="shared" si="141"/>
        <v>1421_1</v>
      </c>
      <c r="E646" s="224">
        <f>IFERROR(VLOOKUP(C646,'2015'!$C$12:$D$1887,2,FALSE),0)</f>
        <v>1</v>
      </c>
      <c r="F646" s="51">
        <f>IFERROR(K646-IFERROR(VLOOKUP(D646,'2015'!$F$12:$I$1887,4,FALSE),"ei löydy"),"ei löydy")</f>
        <v>0</v>
      </c>
      <c r="G646" s="224">
        <f>IFERROR(VLOOKUP(Työfile_2024!C646,Liikennemalli!$D$6:$G$1921,4,FALSE),0)</f>
        <v>0</v>
      </c>
      <c r="H646" s="225">
        <f>K646-IFERROR(VLOOKUP(Työfile_2024!D646,Liikennemalli!$C$6:$H$1921,6,FALSE),"ei löydy")</f>
        <v>-174</v>
      </c>
      <c r="I646" s="80">
        <v>1421</v>
      </c>
      <c r="J646" s="52">
        <v>1</v>
      </c>
      <c r="K646" s="52">
        <v>4743</v>
      </c>
      <c r="L646" s="53"/>
      <c r="M646" s="54"/>
      <c r="N646" s="54"/>
      <c r="O646" s="54"/>
      <c r="P646" s="54"/>
      <c r="Q646" s="55"/>
      <c r="R646" s="55"/>
      <c r="S646" s="55"/>
      <c r="T646" s="55"/>
      <c r="U646" s="52"/>
      <c r="V646" s="56">
        <v>4047.3453510436434</v>
      </c>
      <c r="W646" s="56">
        <v>253.25237191650854</v>
      </c>
      <c r="X646" s="56">
        <v>4509.0341555977229</v>
      </c>
      <c r="Y646" s="56">
        <f>VLOOKUP(D646,Liikennemalli24!$D$2:$F$1804,2,FALSE)</f>
        <v>407</v>
      </c>
      <c r="Z646" s="57">
        <f>VLOOKUP(D646,Liikennemalli24!$D$2:$F$1804,3,FALSE)</f>
        <v>0.33500000000000002</v>
      </c>
      <c r="AA646" s="178" t="str">
        <f>IF(G646=1,VLOOKUP(C646,Liikennemalli!$D$6:$H$1921,2,FALSE),"-")</f>
        <v>-</v>
      </c>
      <c r="AB646" s="197" t="str">
        <f>IF(G646=1,VLOOKUP(C646,Liikennemalli!$D$6:$H$1921,3,FALSE),"-")</f>
        <v>-</v>
      </c>
      <c r="AC646" s="134">
        <f>IF(E646=1,VLOOKUP(Työfile_2024!D646,'2015'!$F$12:$X$1887,18,FALSE),"-")</f>
        <v>1721</v>
      </c>
      <c r="AD646" s="127">
        <f>IF(E646=1,VLOOKUP(Työfile_2024!D646,'2015'!$F$12:$X$1887,19,FALSE),"-")</f>
        <v>0.43</v>
      </c>
      <c r="AI646" s="127">
        <f>IF(E646=1,VLOOKUP(Työfile_2024!D646,'2015'!$F$12:$AB$1887,20,FALSE),"-")</f>
        <v>0</v>
      </c>
      <c r="AJ646" s="127">
        <f>IF(E646=1,VLOOKUP(Työfile_2024!D646,'2015'!$F$12:$AB$1887,21,FALSE),"-")</f>
        <v>0</v>
      </c>
      <c r="AK646" s="127">
        <f>IF(E646=1,VLOOKUP(Työfile_2024!D646,'2015'!$F$12:$AB$1887,22,FALSE),"-")</f>
        <v>0</v>
      </c>
      <c r="AL646" s="127">
        <f>IF(E646=1,VLOOKUP(Työfile_2024!D646,'2015'!$F$12:$AB$1887,23,FALSE),"-")</f>
        <v>0</v>
      </c>
      <c r="AM646" s="56">
        <f>VLOOKUP(Työfile_2024!D646,Tmatkat_20km_tarkasteltava_verk!$C$2:$D$1804,2,FALSE)</f>
        <v>1250</v>
      </c>
      <c r="AN646" s="148">
        <f t="shared" si="138"/>
        <v>0.30884441320967992</v>
      </c>
      <c r="AO646" s="178">
        <f>IF(E646=1,VLOOKUP(Työfile_2024!D646,'2015'!$F$12:$AC$1887,24,FALSE),"-")</f>
        <v>471</v>
      </c>
      <c r="AP646" s="52" t="str">
        <f>VLOOKUP(D646,Tarkasteltava_verkko_2024_harva!$E$2:$I$1804,5,FALSE)</f>
        <v>tiivis</v>
      </c>
      <c r="AQ646" s="52">
        <f>VLOOKUP(D646,Tarkasteltava_verkko_2024_harva!$E$2:$I$1804,4,FALSE)</f>
        <v>0</v>
      </c>
      <c r="AR646" s="148">
        <v>2.108370229812355E-4</v>
      </c>
      <c r="AS646" s="170" t="str">
        <f>IFERROR(VLOOKUP(C646,'2015'!$C$12:$AG$1887,30,FALSE),"-")</f>
        <v/>
      </c>
      <c r="AT646" s="148">
        <v>0.46616065781151172</v>
      </c>
      <c r="AU646" s="170">
        <f>IFERROR(VLOOKUP(C646,'2015'!$C$12:$AG$1887,31,FALSE),"-")</f>
        <v>0</v>
      </c>
      <c r="AV646" s="106"/>
      <c r="AW646" s="63">
        <f>IFERROR(VLOOKUP(C646,Merkittävyysluokitus!$A$2:$J$1705,10,FALSE),"-")</f>
        <v>2</v>
      </c>
      <c r="AX646" s="175">
        <f>IFERROR(VLOOKUP(C646,Merkittävyysluokitus!$A$2:$J$1705,6,FALSE),"-")</f>
        <v>11.094429223744292</v>
      </c>
      <c r="AY646" s="175">
        <f>IFERROR(VLOOKUP(C646,Merkittävyysluokitus!$A$2:$J$1705,7,FALSE),"-")</f>
        <v>5</v>
      </c>
      <c r="AZ646" s="175">
        <f>IFERROR(VLOOKUP(C646,Merkittävyysluokitus!$A$2:$J$1705,8,FALSE),"-")</f>
        <v>4.0944292237442923</v>
      </c>
      <c r="BA646" s="175">
        <f>IFERROR(VLOOKUP(C646,Merkittävyysluokitus!$A$2:$J$1705,9,FALSE),"-")</f>
        <v>2</v>
      </c>
      <c r="BB646" s="203"/>
      <c r="BC646" s="203" t="str">
        <f t="shared" si="139"/>
        <v/>
      </c>
      <c r="BD646" s="39" t="str">
        <f t="shared" si="147"/>
        <v>musta</v>
      </c>
      <c r="BE646" s="68" t="str">
        <f t="shared" si="134"/>
        <v>musta</v>
      </c>
      <c r="BF646" s="68" t="str">
        <f t="shared" si="135"/>
        <v>musta</v>
      </c>
      <c r="BG646" s="68" t="str">
        <f t="shared" si="136"/>
        <v>musta</v>
      </c>
      <c r="BH646" s="208" t="str">
        <f t="shared" si="137"/>
        <v>musta</v>
      </c>
      <c r="BI646" s="39"/>
      <c r="BJ646" s="39" t="str">
        <f>IF(F646="ei löydy","uusi tie",IF(E646=0,"tieosoite muuttunut",IF(E646=1,VLOOKUP(D646,'2015'!$F$12:$AL$1887,31,FALSE),"-")))</f>
        <v>punainen</v>
      </c>
      <c r="BK646" s="67" t="str">
        <f>IF(E646=1,VLOOKUP(D646,'2015'!$F$12:$AL$1887,32,FALSE),"-")</f>
        <v>punainen/musta</v>
      </c>
      <c r="BL646" s="39" t="str">
        <f>IF(F646="ei löydy","uusi tie",IF(E646=0,"tieosoite muuttunut",IF(E646=1,VLOOKUP(D646,'2015'!$F$12:$AL$1887,33,FALSE),"-")))</f>
        <v>musta</v>
      </c>
      <c r="BM646" s="39"/>
      <c r="BN646" s="217" t="str">
        <f>VLOOKUP(D646,'2015'!$F$12:$AL$1887,33,FALSE)</f>
        <v>musta</v>
      </c>
      <c r="BO646" s="39"/>
      <c r="BP646" s="115" t="s">
        <v>10</v>
      </c>
      <c r="BQ646" s="30"/>
      <c r="BS646" s="5"/>
      <c r="BU646" s="37"/>
      <c r="BV646" s="30" t="s">
        <v>10</v>
      </c>
      <c r="BX646" t="str">
        <f>IF(E646=1,VLOOKUP(D646,'2015'!$F$12:$AX$1887,43,FALSE),"-")</f>
        <v>musta</v>
      </c>
      <c r="BY646" t="str">
        <f>IF(E646=1,VLOOKUP(D646,'2015'!$F$12:$AX$1887,44,FALSE),"-")</f>
        <v>musta</v>
      </c>
      <c r="BZ646" t="str">
        <f>IF(E646=1,VLOOKUP(D646,'2015'!$F$12:$AX$1887,45,FALSE),"-")</f>
        <v>musta</v>
      </c>
      <c r="CA646" s="31">
        <f t="shared" si="148"/>
        <v>12</v>
      </c>
      <c r="CB646" s="31">
        <f t="shared" si="149"/>
        <v>1</v>
      </c>
      <c r="CC646" s="31">
        <f t="shared" si="150"/>
        <v>1</v>
      </c>
      <c r="CD646" s="31">
        <f t="shared" si="151"/>
        <v>10</v>
      </c>
      <c r="CE646" s="31">
        <f t="shared" si="152"/>
        <v>0</v>
      </c>
      <c r="CO646" s="2" t="s">
        <v>35</v>
      </c>
      <c r="CP646" s="2" t="s">
        <v>35</v>
      </c>
    </row>
    <row r="647" spans="1:94" ht="15.75" thickBot="1" x14ac:dyDescent="0.3">
      <c r="A647" s="50"/>
      <c r="B647" s="50"/>
      <c r="C647" s="50" t="str">
        <f t="shared" si="140"/>
        <v>1421_2_15012</v>
      </c>
      <c r="D647" s="51" t="str">
        <f t="shared" si="141"/>
        <v>1421_2</v>
      </c>
      <c r="E647" s="224">
        <f>IFERROR(VLOOKUP(C647,'2015'!$C$12:$D$1887,2,FALSE),0)</f>
        <v>0</v>
      </c>
      <c r="F647" s="51">
        <f>IFERROR(K647-IFERROR(VLOOKUP(D647,'2015'!$F$12:$I$1887,4,FALSE),"ei löydy"),"ei löydy")</f>
        <v>7696</v>
      </c>
      <c r="G647" s="224">
        <f>IFERROR(VLOOKUP(Työfile_2024!C647,Liikennemalli!$D$6:$G$1921,4,FALSE),0)</f>
        <v>1</v>
      </c>
      <c r="H647" s="225">
        <f>K647-IFERROR(VLOOKUP(Työfile_2024!D647,Liikennemalli!$C$6:$H$1921,6,FALSE),"ei löydy")</f>
        <v>0</v>
      </c>
      <c r="I647" s="80">
        <v>1421</v>
      </c>
      <c r="J647" s="52">
        <v>2</v>
      </c>
      <c r="K647" s="52">
        <v>15012</v>
      </c>
      <c r="L647" s="53"/>
      <c r="M647" s="54"/>
      <c r="N647" s="54"/>
      <c r="O647" s="54"/>
      <c r="P647" s="54"/>
      <c r="Q647" s="55"/>
      <c r="R647" s="55"/>
      <c r="S647" s="55"/>
      <c r="T647" s="55"/>
      <c r="U647" s="52"/>
      <c r="V647" s="56">
        <v>6014.9420463629094</v>
      </c>
      <c r="W647" s="56">
        <v>339.37529976019187</v>
      </c>
      <c r="X647" s="56">
        <v>6647.2903677058357</v>
      </c>
      <c r="Y647" s="56">
        <f>VLOOKUP(D647,Liikennemalli24!$D$2:$F$1804,2,FALSE)</f>
        <v>737</v>
      </c>
      <c r="Z647" s="57">
        <f>VLOOKUP(D647,Liikennemalli24!$D$2:$F$1804,3,FALSE)</f>
        <v>0.19900000000000001</v>
      </c>
      <c r="AA647" s="178">
        <f>IF(G647=1,VLOOKUP(C647,Liikennemalli!$D$6:$H$1921,2,FALSE),"-")</f>
        <v>1629.8810481186999</v>
      </c>
      <c r="AB647" s="197">
        <f>IF(G647=1,VLOOKUP(C647,Liikennemalli!$D$6:$H$1921,3,FALSE),"-")</f>
        <v>0.48335477588610898</v>
      </c>
      <c r="AC647" s="134" t="str">
        <f>IF(E647=1,VLOOKUP(Työfile_2024!D647,'2015'!$F$12:$X$1887,18,FALSE),"-")</f>
        <v>-</v>
      </c>
      <c r="AD647" s="127" t="str">
        <f>IF(E647=1,VLOOKUP(Työfile_2024!D647,'2015'!$F$12:$X$1887,19,FALSE),"-")</f>
        <v>-</v>
      </c>
      <c r="AI647" s="127" t="str">
        <f>IF(E647=1,VLOOKUP(Työfile_2024!D647,'2015'!$F$12:$AB$1887,20,FALSE),"-")</f>
        <v>-</v>
      </c>
      <c r="AJ647" s="127" t="str">
        <f>IF(E647=1,VLOOKUP(Työfile_2024!D647,'2015'!$F$12:$AB$1887,21,FALSE),"-")</f>
        <v>-</v>
      </c>
      <c r="AK647" s="127" t="str">
        <f>IF(E647=1,VLOOKUP(Työfile_2024!D647,'2015'!$F$12:$AB$1887,22,FALSE),"-")</f>
        <v>-</v>
      </c>
      <c r="AL647" s="127" t="str">
        <f>IF(E647=1,VLOOKUP(Työfile_2024!D647,'2015'!$F$12:$AB$1887,23,FALSE),"-")</f>
        <v>-</v>
      </c>
      <c r="AM647" s="56">
        <f>VLOOKUP(Työfile_2024!D647,Tmatkat_20km_tarkasteltava_verk!$C$2:$D$1804,2,FALSE)</f>
        <v>1042</v>
      </c>
      <c r="AN647" s="148">
        <f t="shared" si="138"/>
        <v>0.17323525180597082</v>
      </c>
      <c r="AO647" s="178" t="str">
        <f>IF(E647=1,VLOOKUP(Työfile_2024!D647,'2015'!$F$12:$AC$1887,24,FALSE),"-")</f>
        <v>-</v>
      </c>
      <c r="AP647" s="52" t="str">
        <f>VLOOKUP(D647,Tarkasteltava_verkko_2024_harva!$E$2:$I$1804,5,FALSE)</f>
        <v>tiivis</v>
      </c>
      <c r="AQ647" s="52">
        <f>VLOOKUP(D647,Tarkasteltava_verkko_2024_harva!$E$2:$I$1804,4,FALSE)</f>
        <v>0</v>
      </c>
      <c r="AR647" s="148">
        <v>0.17092992272848387</v>
      </c>
      <c r="AS647" s="170" t="str">
        <f>IFERROR(VLOOKUP(C647,'2015'!$C$12:$AG$1887,30,FALSE),"-")</f>
        <v>-</v>
      </c>
      <c r="AT647" s="148">
        <v>2.2515321076472156E-2</v>
      </c>
      <c r="AU647" s="170" t="str">
        <f>IFERROR(VLOOKUP(C647,'2015'!$C$12:$AG$1887,31,FALSE),"-")</f>
        <v>-</v>
      </c>
      <c r="AV647" s="106"/>
      <c r="AW647" s="63">
        <f>IFERROR(VLOOKUP(C647,Merkittävyysluokitus!$A$2:$J$1705,10,FALSE),"-")</f>
        <v>2</v>
      </c>
      <c r="AX647" s="175">
        <f>IFERROR(VLOOKUP(C647,Merkittävyysluokitus!$A$2:$J$1705,6,FALSE),"-")</f>
        <v>12.208858447488584</v>
      </c>
      <c r="AY647" s="175">
        <f>IFERROR(VLOOKUP(C647,Merkittävyysluokitus!$A$2:$J$1705,7,FALSE),"-")</f>
        <v>5</v>
      </c>
      <c r="AZ647" s="175">
        <f>IFERROR(VLOOKUP(C647,Merkittävyysluokitus!$A$2:$J$1705,8,FALSE),"-")</f>
        <v>4.8755251141552511</v>
      </c>
      <c r="BA647" s="175">
        <f>IFERROR(VLOOKUP(C647,Merkittävyysluokitus!$A$2:$J$1705,9,FALSE),"-")</f>
        <v>2.333333333333333</v>
      </c>
      <c r="BB647" s="203"/>
      <c r="BC647" s="203" t="str">
        <f t="shared" si="139"/>
        <v>tieosoite muuttunut</v>
      </c>
      <c r="BD647" s="39" t="str">
        <f t="shared" si="147"/>
        <v>musta</v>
      </c>
      <c r="BE647" s="68" t="str">
        <f t="shared" si="134"/>
        <v>musta</v>
      </c>
      <c r="BF647" s="68" t="str">
        <f t="shared" si="135"/>
        <v>musta</v>
      </c>
      <c r="BG647" s="68" t="str">
        <f t="shared" si="136"/>
        <v>musta</v>
      </c>
      <c r="BH647" s="208" t="str">
        <f t="shared" si="137"/>
        <v>musta</v>
      </c>
      <c r="BI647" s="39"/>
      <c r="BJ647" s="39" t="str">
        <f>IF(F647="ei löydy","uusi tie",IF(E647=0,"tieosoite muuttunut",IF(E647=1,VLOOKUP(D647,'2015'!$F$12:$AL$1887,31,FALSE),"-")))</f>
        <v>tieosoite muuttunut</v>
      </c>
      <c r="BK647" s="67" t="str">
        <f>IF(E647=1,VLOOKUP(D647,'2015'!$F$12:$AL$1887,32,FALSE),"-")</f>
        <v>-</v>
      </c>
      <c r="BL647" s="39" t="str">
        <f>IF(F647="ei löydy","uusi tie",IF(E647=0,"tieosoite muuttunut",IF(E647=1,VLOOKUP(D647,'2015'!$F$12:$AL$1887,33,FALSE),"-")))</f>
        <v>tieosoite muuttunut</v>
      </c>
      <c r="BM647" s="39"/>
      <c r="BN647" s="217" t="str">
        <f>VLOOKUP(D647,'2015'!$F$12:$AL$1887,33,FALSE)</f>
        <v>musta</v>
      </c>
      <c r="BO647" s="39"/>
      <c r="BP647" s="115" t="s">
        <v>10</v>
      </c>
      <c r="BQ647" s="30"/>
      <c r="BS647" s="5"/>
      <c r="BU647" s="37"/>
      <c r="BV647" s="30" t="s">
        <v>10</v>
      </c>
      <c r="BX647" t="str">
        <f>IF(E647=1,VLOOKUP(D647,'2015'!$F$12:$AX$1887,43,FALSE),"-")</f>
        <v>-</v>
      </c>
      <c r="BY647" t="str">
        <f>IF(E647=1,VLOOKUP(D647,'2015'!$F$12:$AX$1887,44,FALSE),"-")</f>
        <v>-</v>
      </c>
      <c r="BZ647" t="str">
        <f>IF(E647=1,VLOOKUP(D647,'2015'!$F$12:$AX$1887,45,FALSE),"-")</f>
        <v>-</v>
      </c>
      <c r="CA647" s="31">
        <f t="shared" si="148"/>
        <v>30</v>
      </c>
      <c r="CB647" s="31">
        <f t="shared" si="149"/>
        <v>10</v>
      </c>
      <c r="CC647" s="31">
        <f t="shared" si="150"/>
        <v>10</v>
      </c>
      <c r="CD647" s="31">
        <f t="shared" si="151"/>
        <v>10</v>
      </c>
      <c r="CE647" s="31">
        <f t="shared" si="152"/>
        <v>0</v>
      </c>
      <c r="CO647" s="29" t="s">
        <v>34</v>
      </c>
      <c r="CP647" s="29" t="s">
        <v>34</v>
      </c>
    </row>
    <row r="648" spans="1:94" ht="15.75" thickBot="1" x14ac:dyDescent="0.3">
      <c r="A648" s="50"/>
      <c r="B648" s="50"/>
      <c r="C648" s="50" t="str">
        <f t="shared" si="140"/>
        <v>1421_4_806</v>
      </c>
      <c r="D648" s="51" t="str">
        <f t="shared" si="141"/>
        <v>1421_4</v>
      </c>
      <c r="E648" s="224">
        <f>IFERROR(VLOOKUP(C648,'2015'!$C$12:$D$1887,2,FALSE),0)</f>
        <v>1</v>
      </c>
      <c r="F648" s="51">
        <f>IFERROR(K648-IFERROR(VLOOKUP(D648,'2015'!$F$12:$I$1887,4,FALSE),"ei löydy"),"ei löydy")</f>
        <v>0</v>
      </c>
      <c r="G648" s="224">
        <f>IFERROR(VLOOKUP(Työfile_2024!C648,Liikennemalli!$D$6:$G$1921,4,FALSE),0)</f>
        <v>1</v>
      </c>
      <c r="H648" s="225">
        <f>K648-IFERROR(VLOOKUP(Työfile_2024!D648,Liikennemalli!$C$6:$H$1921,6,FALSE),"ei löydy")</f>
        <v>0</v>
      </c>
      <c r="I648" s="80">
        <v>1421</v>
      </c>
      <c r="J648" s="52">
        <v>4</v>
      </c>
      <c r="K648" s="52">
        <v>806</v>
      </c>
      <c r="L648" s="53"/>
      <c r="M648" s="54"/>
      <c r="N648" s="54"/>
      <c r="O648" s="54"/>
      <c r="P648" s="54"/>
      <c r="Q648" s="55"/>
      <c r="R648" s="55"/>
      <c r="S648" s="55"/>
      <c r="T648" s="55"/>
      <c r="U648" s="52"/>
      <c r="V648" s="56">
        <v>7617.6985111662534</v>
      </c>
      <c r="W648" s="56">
        <v>267.81761786600498</v>
      </c>
      <c r="X648" s="56">
        <v>8377.6848635235729</v>
      </c>
      <c r="Y648" s="56">
        <f>VLOOKUP(D648,Liikennemalli24!$D$2:$F$1804,2,FALSE)</f>
        <v>1124</v>
      </c>
      <c r="Z648" s="57">
        <f>VLOOKUP(D648,Liikennemalli24!$D$2:$F$1804,3,FALSE)</f>
        <v>0.253</v>
      </c>
      <c r="AA648" s="178">
        <f>IF(G648=1,VLOOKUP(C648,Liikennemalli!$D$6:$H$1921,2,FALSE),"-")</f>
        <v>3528.7707930136398</v>
      </c>
      <c r="AB648" s="197">
        <f>IF(G648=1,VLOOKUP(C648,Liikennemalli!$D$6:$H$1921,3,FALSE),"-")</f>
        <v>0.585689935643113</v>
      </c>
      <c r="AC648" s="134">
        <f>IF(E648=1,VLOOKUP(Työfile_2024!D648,'2015'!$F$12:$X$1887,18,FALSE),"-")</f>
        <v>2976</v>
      </c>
      <c r="AD648" s="127">
        <f>IF(E648=1,VLOOKUP(Työfile_2024!D648,'2015'!$F$12:$X$1887,19,FALSE),"-")</f>
        <v>0.48</v>
      </c>
      <c r="AI648" s="127">
        <f>IF(E648=1,VLOOKUP(Työfile_2024!D648,'2015'!$F$12:$AB$1887,20,FALSE),"-")</f>
        <v>0</v>
      </c>
      <c r="AJ648" s="127">
        <f>IF(E648=1,VLOOKUP(Työfile_2024!D648,'2015'!$F$12:$AB$1887,21,FALSE),"-")</f>
        <v>0</v>
      </c>
      <c r="AK648" s="127">
        <f>IF(E648=1,VLOOKUP(Työfile_2024!D648,'2015'!$F$12:$AB$1887,22,FALSE),"-")</f>
        <v>0</v>
      </c>
      <c r="AL648" s="127">
        <f>IF(E648=1,VLOOKUP(Työfile_2024!D648,'2015'!$F$12:$AB$1887,23,FALSE),"-")</f>
        <v>0</v>
      </c>
      <c r="AM648" s="56">
        <f>VLOOKUP(Työfile_2024!D648,Tmatkat_20km_tarkasteltava_verk!$C$2:$D$1804,2,FALSE)</f>
        <v>2253</v>
      </c>
      <c r="AN648" s="148">
        <f t="shared" si="138"/>
        <v>0.29575862009995335</v>
      </c>
      <c r="AO648" s="178">
        <f>IF(E648=1,VLOOKUP(Työfile_2024!D648,'2015'!$F$12:$AC$1887,24,FALSE),"-")</f>
        <v>1059</v>
      </c>
      <c r="AP648" s="52" t="str">
        <f>VLOOKUP(D648,Tarkasteltava_verkko_2024_harva!$E$2:$I$1804,5,FALSE)</f>
        <v>tiivis</v>
      </c>
      <c r="AQ648" s="52" t="str">
        <f>VLOOKUP(D648,Tarkasteltava_verkko_2024_harva!$E$2:$I$1804,4,FALSE)</f>
        <v>harva</v>
      </c>
      <c r="AR648" s="148">
        <v>3.4739454094292806E-2</v>
      </c>
      <c r="AS648" s="170" t="str">
        <f>IFERROR(VLOOKUP(C648,'2015'!$C$12:$AG$1887,30,FALSE),"-")</f>
        <v/>
      </c>
      <c r="AT648" s="148">
        <v>1.001240694789082</v>
      </c>
      <c r="AU648" s="170" t="str">
        <f>IFERROR(VLOOKUP(C648,'2015'!$C$12:$AG$1887,31,FALSE),"-")</f>
        <v>Kyllä</v>
      </c>
      <c r="AV648" s="106"/>
      <c r="AW648" s="63">
        <f>IFERROR(VLOOKUP(C648,Merkittävyysluokitus!$A$2:$J$1705,10,FALSE),"-")</f>
        <v>2</v>
      </c>
      <c r="AX648" s="175">
        <f>IFERROR(VLOOKUP(C648,Merkittävyysluokitus!$A$2:$J$1705,6,FALSE),"-")</f>
        <v>11.897191780821917</v>
      </c>
      <c r="AY648" s="175">
        <f>IFERROR(VLOOKUP(C648,Merkittävyysluokitus!$A$2:$J$1705,7,FALSE),"-")</f>
        <v>4.375</v>
      </c>
      <c r="AZ648" s="175">
        <f>IFERROR(VLOOKUP(C648,Merkittävyysluokitus!$A$2:$J$1705,8,FALSE),"-")</f>
        <v>5.1888584474885846</v>
      </c>
      <c r="BA648" s="175">
        <f>IFERROR(VLOOKUP(C648,Merkittävyysluokitus!$A$2:$J$1705,9,FALSE),"-")</f>
        <v>2.333333333333333</v>
      </c>
      <c r="BB648" s="203"/>
      <c r="BC648" s="203" t="str">
        <f t="shared" si="139"/>
        <v/>
      </c>
      <c r="BD648" s="39" t="str">
        <f t="shared" si="147"/>
        <v>musta</v>
      </c>
      <c r="BE648" s="68" t="str">
        <f t="shared" si="134"/>
        <v>musta</v>
      </c>
      <c r="BF648" s="68" t="str">
        <f t="shared" si="135"/>
        <v>musta</v>
      </c>
      <c r="BG648" s="68" t="str">
        <f t="shared" si="136"/>
        <v>punainen</v>
      </c>
      <c r="BH648" s="208" t="str">
        <f t="shared" si="137"/>
        <v>musta</v>
      </c>
      <c r="BI648" s="39"/>
      <c r="BJ648" s="39" t="str">
        <f>IF(F648="ei löydy","uusi tie",IF(E648=0,"tieosoite muuttunut",IF(E648=1,VLOOKUP(D648,'2015'!$F$12:$AL$1887,31,FALSE),"-")))</f>
        <v>musta</v>
      </c>
      <c r="BK648" s="67" t="str">
        <f>IF(E648=1,VLOOKUP(D648,'2015'!$F$12:$AL$1887,32,FALSE),"-")</f>
        <v>musta</v>
      </c>
      <c r="BL648" s="39" t="str">
        <f>IF(F648="ei löydy","uusi tie",IF(E648=0,"tieosoite muuttunut",IF(E648=1,VLOOKUP(D648,'2015'!$F$12:$AL$1887,33,FALSE),"-")))</f>
        <v>musta</v>
      </c>
      <c r="BM648" s="39"/>
      <c r="BN648" s="217" t="str">
        <f>VLOOKUP(D648,'2015'!$F$12:$AL$1887,33,FALSE)</f>
        <v>musta</v>
      </c>
      <c r="BO648" s="39"/>
      <c r="BP648" s="115" t="s">
        <v>10</v>
      </c>
      <c r="BQ648" s="30"/>
      <c r="BS648" s="5"/>
      <c r="BU648" s="37"/>
      <c r="BV648" s="30" t="s">
        <v>10</v>
      </c>
      <c r="BX648" t="str">
        <f>IF(E648=1,VLOOKUP(D648,'2015'!$F$12:$AX$1887,43,FALSE),"-")</f>
        <v>musta</v>
      </c>
      <c r="BY648" t="str">
        <f>IF(E648=1,VLOOKUP(D648,'2015'!$F$12:$AX$1887,44,FALSE),"-")</f>
        <v>punainen</v>
      </c>
      <c r="BZ648" t="str">
        <f>IF(E648=1,VLOOKUP(D648,'2015'!$F$12:$AX$1887,45,FALSE),"-")</f>
        <v>punainen</v>
      </c>
      <c r="CA648" s="31">
        <f t="shared" si="148"/>
        <v>21</v>
      </c>
      <c r="CB648" s="31">
        <f t="shared" si="149"/>
        <v>1</v>
      </c>
      <c r="CC648" s="31">
        <f t="shared" si="150"/>
        <v>10</v>
      </c>
      <c r="CD648" s="31">
        <f t="shared" si="151"/>
        <v>10</v>
      </c>
      <c r="CE648" s="31">
        <f t="shared" si="152"/>
        <v>0</v>
      </c>
      <c r="CO648" s="2" t="s">
        <v>35</v>
      </c>
      <c r="CP648" s="2" t="s">
        <v>35</v>
      </c>
    </row>
    <row r="649" spans="1:94" ht="15.75" thickBot="1" x14ac:dyDescent="0.3">
      <c r="A649" s="50"/>
      <c r="B649" s="50"/>
      <c r="C649" s="50" t="str">
        <f t="shared" si="140"/>
        <v>1430_1_4623</v>
      </c>
      <c r="D649" s="51" t="str">
        <f t="shared" si="141"/>
        <v>1430_1</v>
      </c>
      <c r="E649" s="224">
        <f>IFERROR(VLOOKUP(C649,'2015'!$C$12:$D$1887,2,FALSE),0)</f>
        <v>1</v>
      </c>
      <c r="F649" s="51">
        <f>IFERROR(K649-IFERROR(VLOOKUP(D649,'2015'!$F$12:$I$1887,4,FALSE),"ei löydy"),"ei löydy")</f>
        <v>0</v>
      </c>
      <c r="G649" s="224">
        <f>IFERROR(VLOOKUP(Työfile_2024!C649,Liikennemalli!$D$6:$G$1921,4,FALSE),0)</f>
        <v>1</v>
      </c>
      <c r="H649" s="225">
        <f>K649-IFERROR(VLOOKUP(Työfile_2024!D649,Liikennemalli!$C$6:$H$1921,6,FALSE),"ei löydy")</f>
        <v>0</v>
      </c>
      <c r="I649" s="80">
        <v>1430</v>
      </c>
      <c r="J649" s="52">
        <v>1</v>
      </c>
      <c r="K649" s="52">
        <v>4623</v>
      </c>
      <c r="L649" s="53"/>
      <c r="M649" s="54"/>
      <c r="N649" s="54"/>
      <c r="O649" s="54"/>
      <c r="P649" s="54"/>
      <c r="Q649" s="55"/>
      <c r="R649" s="55"/>
      <c r="S649" s="55"/>
      <c r="T649" s="55"/>
      <c r="U649" s="52"/>
      <c r="V649" s="56">
        <v>2388</v>
      </c>
      <c r="W649" s="56">
        <v>319</v>
      </c>
      <c r="X649" s="56">
        <v>2539</v>
      </c>
      <c r="Y649" s="56">
        <f>VLOOKUP(D649,Liikennemalli24!$D$2:$F$1804,2,FALSE)</f>
        <v>3239</v>
      </c>
      <c r="Z649" s="57">
        <f>VLOOKUP(D649,Liikennemalli24!$D$2:$F$1804,3,FALSE)</f>
        <v>0.77100000000000002</v>
      </c>
      <c r="AA649" s="178">
        <f>IF(G649=1,VLOOKUP(C649,Liikennemalli!$D$6:$H$1921,2,FALSE),"-")</f>
        <v>914.988942484517</v>
      </c>
      <c r="AB649" s="197">
        <f>IF(G649=1,VLOOKUP(C649,Liikennemalli!$D$6:$H$1921,3,FALSE),"-")</f>
        <v>0.63315002966079703</v>
      </c>
      <c r="AC649" s="134">
        <f>IF(E649=1,VLOOKUP(Työfile_2024!D649,'2015'!$F$12:$X$1887,18,FALSE),"-")</f>
        <v>733</v>
      </c>
      <c r="AD649" s="127">
        <f>IF(E649=1,VLOOKUP(Työfile_2024!D649,'2015'!$F$12:$X$1887,19,FALSE),"-")</f>
        <v>0.71</v>
      </c>
      <c r="AI649" s="127">
        <f>IF(E649=1,VLOOKUP(Työfile_2024!D649,'2015'!$F$12:$AB$1887,20,FALSE),"-")</f>
        <v>0</v>
      </c>
      <c r="AJ649" s="127">
        <f>IF(E649=1,VLOOKUP(Työfile_2024!D649,'2015'!$F$12:$AB$1887,21,FALSE),"-")</f>
        <v>0</v>
      </c>
      <c r="AK649" s="127">
        <f>IF(E649=1,VLOOKUP(Työfile_2024!D649,'2015'!$F$12:$AB$1887,22,FALSE),"-")</f>
        <v>0</v>
      </c>
      <c r="AL649" s="127">
        <f>IF(E649=1,VLOOKUP(Työfile_2024!D649,'2015'!$F$12:$AB$1887,23,FALSE),"-")</f>
        <v>0</v>
      </c>
      <c r="AM649" s="56">
        <f>VLOOKUP(Työfile_2024!D649,Tmatkat_20km_tarkasteltava_verk!$C$2:$D$1804,2,FALSE)</f>
        <v>162</v>
      </c>
      <c r="AN649" s="148">
        <f t="shared" si="138"/>
        <v>6.78391959798995E-2</v>
      </c>
      <c r="AO649" s="178">
        <f>IF(E649=1,VLOOKUP(Työfile_2024!D649,'2015'!$F$12:$AC$1887,24,FALSE),"-")</f>
        <v>122</v>
      </c>
      <c r="AP649" s="52">
        <f>VLOOKUP(D649,Tarkasteltava_verkko_2024_harva!$E$2:$I$1804,5,FALSE)</f>
        <v>0</v>
      </c>
      <c r="AQ649" s="52">
        <f>VLOOKUP(D649,Tarkasteltava_verkko_2024_harva!$E$2:$I$1804,4,FALSE)</f>
        <v>0</v>
      </c>
      <c r="AR649" s="148">
        <v>0.16893791910015141</v>
      </c>
      <c r="AS649" s="170" t="str">
        <f>IFERROR(VLOOKUP(C649,'2015'!$C$12:$AG$1887,30,FALSE),"-")</f>
        <v/>
      </c>
      <c r="AT649" s="148">
        <v>0</v>
      </c>
      <c r="AU649" s="170">
        <f>IFERROR(VLOOKUP(C649,'2015'!$C$12:$AG$1887,31,FALSE),"-")</f>
        <v>0</v>
      </c>
      <c r="AV649" s="106"/>
      <c r="AW649" s="63">
        <f>IFERROR(VLOOKUP(C649,Merkittävyysluokitus!$A$2:$J$1705,10,FALSE),"-")</f>
        <v>3</v>
      </c>
      <c r="AX649" s="175">
        <f>IFERROR(VLOOKUP(C649,Merkittävyysluokitus!$A$2:$J$1705,6,FALSE),"-")</f>
        <v>10.06351598173516</v>
      </c>
      <c r="AY649" s="175">
        <f>IFERROR(VLOOKUP(C649,Merkittävyysluokitus!$A$2:$J$1705,7,FALSE),"-")</f>
        <v>4.3499999999999996</v>
      </c>
      <c r="AZ649" s="175">
        <f>IFERROR(VLOOKUP(C649,Merkittävyysluokitus!$A$2:$J$1705,8,FALSE),"-")</f>
        <v>4.046849315068493</v>
      </c>
      <c r="BA649" s="175">
        <f>IFERROR(VLOOKUP(C649,Merkittävyysluokitus!$A$2:$J$1705,9,FALSE),"-")</f>
        <v>1.6666666666666665</v>
      </c>
      <c r="BB649" s="203"/>
      <c r="BC649" s="203" t="str">
        <f t="shared" si="139"/>
        <v>muutos</v>
      </c>
      <c r="BD649" s="39" t="str">
        <f t="shared" si="147"/>
        <v>punainen</v>
      </c>
      <c r="BE649" s="68" t="str">
        <f t="shared" si="134"/>
        <v>punainen</v>
      </c>
      <c r="BF649" s="68" t="str">
        <f t="shared" si="135"/>
        <v>punainen</v>
      </c>
      <c r="BG649" s="68" t="str">
        <f t="shared" si="136"/>
        <v>punainen</v>
      </c>
      <c r="BH649" s="208" t="str">
        <f t="shared" si="137"/>
        <v>musta</v>
      </c>
      <c r="BI649" s="39"/>
      <c r="BJ649" s="39" t="str">
        <f>IF(F649="ei löydy","uusi tie",IF(E649=0,"tieosoite muuttunut",IF(E649=1,VLOOKUP(D649,'2015'!$F$12:$AL$1887,31,FALSE),"-")))</f>
        <v>punainen</v>
      </c>
      <c r="BK649" s="67" t="str">
        <f>IF(E649=1,VLOOKUP(D649,'2015'!$F$12:$AL$1887,32,FALSE),"-")</f>
        <v>musta</v>
      </c>
      <c r="BL649" s="39" t="str">
        <f>IF(F649="ei löydy","uusi tie",IF(E649=0,"tieosoite muuttunut",IF(E649=1,VLOOKUP(D649,'2015'!$F$12:$AL$1887,33,FALSE),"-")))</f>
        <v>musta</v>
      </c>
      <c r="BM649" s="39"/>
      <c r="BN649" s="217" t="str">
        <f>VLOOKUP(D649,'2015'!$F$12:$AL$1887,33,FALSE)</f>
        <v>musta</v>
      </c>
      <c r="BO649" s="39"/>
      <c r="BP649" s="115" t="s">
        <v>10</v>
      </c>
      <c r="BQ649" s="30"/>
      <c r="BS649" s="5"/>
      <c r="BU649" s="37"/>
      <c r="BV649" s="30" t="s">
        <v>10</v>
      </c>
      <c r="BX649" t="str">
        <f>IF(E649=1,VLOOKUP(D649,'2015'!$F$12:$AX$1887,43,FALSE),"-")</f>
        <v>punainen</v>
      </c>
      <c r="BY649" t="str">
        <f>IF(E649=1,VLOOKUP(D649,'2015'!$F$12:$AX$1887,44,FALSE),"-")</f>
        <v>punainen</v>
      </c>
      <c r="BZ649" t="str">
        <f>IF(E649=1,VLOOKUP(D649,'2015'!$F$12:$AX$1887,45,FALSE),"-")</f>
        <v>punainen</v>
      </c>
      <c r="CA649" s="31">
        <f t="shared" si="148"/>
        <v>11</v>
      </c>
      <c r="CB649" s="31">
        <f t="shared" si="149"/>
        <v>10</v>
      </c>
      <c r="CC649" s="31">
        <f t="shared" si="150"/>
        <v>0</v>
      </c>
      <c r="CD649" s="31">
        <f t="shared" si="151"/>
        <v>1</v>
      </c>
      <c r="CE649" s="31">
        <f t="shared" si="152"/>
        <v>0</v>
      </c>
      <c r="CO649" s="2" t="s">
        <v>35</v>
      </c>
      <c r="CP649" s="2" t="s">
        <v>35</v>
      </c>
    </row>
    <row r="650" spans="1:94" ht="15.75" thickBot="1" x14ac:dyDescent="0.3">
      <c r="A650" s="50"/>
      <c r="B650" s="50"/>
      <c r="C650" s="50" t="str">
        <f t="shared" si="140"/>
        <v>1430_2_12105</v>
      </c>
      <c r="D650" s="51" t="str">
        <f t="shared" si="141"/>
        <v>1430_2</v>
      </c>
      <c r="E650" s="224">
        <f>IFERROR(VLOOKUP(C650,'2015'!$C$12:$D$1887,2,FALSE),0)</f>
        <v>0</v>
      </c>
      <c r="F650" s="51">
        <f>IFERROR(K650-IFERROR(VLOOKUP(D650,'2015'!$F$12:$I$1887,4,FALSE),"ei löydy"),"ei löydy")</f>
        <v>6230</v>
      </c>
      <c r="G650" s="224">
        <f>IFERROR(VLOOKUP(Työfile_2024!C650,Liikennemalli!$D$6:$G$1921,4,FALSE),0)</f>
        <v>1</v>
      </c>
      <c r="H650" s="225">
        <f>K650-IFERROR(VLOOKUP(Työfile_2024!D650,Liikennemalli!$C$6:$H$1921,6,FALSE),"ei löydy")</f>
        <v>0</v>
      </c>
      <c r="I650" s="80">
        <v>1430</v>
      </c>
      <c r="J650" s="52">
        <v>2</v>
      </c>
      <c r="K650" s="52">
        <v>12105</v>
      </c>
      <c r="L650" s="53"/>
      <c r="M650" s="54"/>
      <c r="N650" s="54"/>
      <c r="O650" s="54"/>
      <c r="P650" s="54"/>
      <c r="Q650" s="55"/>
      <c r="R650" s="55"/>
      <c r="S650" s="55"/>
      <c r="T650" s="55"/>
      <c r="U650" s="52"/>
      <c r="V650" s="56">
        <v>529.23626600578268</v>
      </c>
      <c r="W650" s="56">
        <v>46.811648079306075</v>
      </c>
      <c r="X650" s="56">
        <v>532.67244940107389</v>
      </c>
      <c r="Y650" s="56">
        <f>VLOOKUP(D650,Liikennemalli24!$D$2:$F$1804,2,FALSE)</f>
        <v>348</v>
      </c>
      <c r="Z650" s="57">
        <f>VLOOKUP(D650,Liikennemalli24!$D$2:$F$1804,3,FALSE)</f>
        <v>0.52100000000000002</v>
      </c>
      <c r="AA650" s="178">
        <f>IF(G650=1,VLOOKUP(C650,Liikennemalli!$D$6:$H$1921,2,FALSE),"-")</f>
        <v>595.46494212445202</v>
      </c>
      <c r="AB650" s="197">
        <f>IF(G650=1,VLOOKUP(C650,Liikennemalli!$D$6:$H$1921,3,FALSE),"-")</f>
        <v>0.84713517322570797</v>
      </c>
      <c r="AC650" s="134" t="str">
        <f>IF(E650=1,VLOOKUP(Työfile_2024!D650,'2015'!$F$12:$X$1887,18,FALSE),"-")</f>
        <v>-</v>
      </c>
      <c r="AD650" s="127" t="str">
        <f>IF(E650=1,VLOOKUP(Työfile_2024!D650,'2015'!$F$12:$X$1887,19,FALSE),"-")</f>
        <v>-</v>
      </c>
      <c r="AI650" s="127" t="str">
        <f>IF(E650=1,VLOOKUP(Työfile_2024!D650,'2015'!$F$12:$AB$1887,20,FALSE),"-")</f>
        <v>-</v>
      </c>
      <c r="AJ650" s="127" t="str">
        <f>IF(E650=1,VLOOKUP(Työfile_2024!D650,'2015'!$F$12:$AB$1887,21,FALSE),"-")</f>
        <v>-</v>
      </c>
      <c r="AK650" s="127" t="str">
        <f>IF(E650=1,VLOOKUP(Työfile_2024!D650,'2015'!$F$12:$AB$1887,22,FALSE),"-")</f>
        <v>-</v>
      </c>
      <c r="AL650" s="127" t="str">
        <f>IF(E650=1,VLOOKUP(Työfile_2024!D650,'2015'!$F$12:$AB$1887,23,FALSE),"-")</f>
        <v>-</v>
      </c>
      <c r="AM650" s="56">
        <f>VLOOKUP(Työfile_2024!D650,Tmatkat_20km_tarkasteltava_verk!$C$2:$D$1804,2,FALSE)</f>
        <v>212</v>
      </c>
      <c r="AN650" s="148">
        <f t="shared" si="138"/>
        <v>0.40057723481422114</v>
      </c>
      <c r="AO650" s="178" t="str">
        <f>IF(E650=1,VLOOKUP(Työfile_2024!D650,'2015'!$F$12:$AC$1887,24,FALSE),"-")</f>
        <v>-</v>
      </c>
      <c r="AP650" s="52" t="str">
        <f>VLOOKUP(D650,Tarkasteltava_verkko_2024_harva!$E$2:$I$1804,5,FALSE)</f>
        <v>tiivis</v>
      </c>
      <c r="AQ650" s="52">
        <f>VLOOKUP(D650,Tarkasteltava_verkko_2024_harva!$E$2:$I$1804,4,FALSE)</f>
        <v>0</v>
      </c>
      <c r="AR650" s="148">
        <v>0</v>
      </c>
      <c r="AS650" s="170" t="str">
        <f>IFERROR(VLOOKUP(C650,'2015'!$C$12:$AG$1887,30,FALSE),"-")</f>
        <v>-</v>
      </c>
      <c r="AT650" s="148">
        <v>0</v>
      </c>
      <c r="AU650" s="170" t="str">
        <f>IFERROR(VLOOKUP(C650,'2015'!$C$12:$AG$1887,31,FALSE),"-")</f>
        <v>-</v>
      </c>
      <c r="AV650" s="106"/>
      <c r="AW650" s="63">
        <f>IFERROR(VLOOKUP(C650,Merkittävyysluokitus!$A$2:$J$1705,10,FALSE),"-")</f>
        <v>3</v>
      </c>
      <c r="AX650" s="175">
        <f>IFERROR(VLOOKUP(C650,Merkittävyysluokitus!$A$2:$J$1705,6,FALSE),"-")</f>
        <v>8.07245788279495</v>
      </c>
      <c r="AY650" s="175">
        <f>IFERROR(VLOOKUP(C650,Merkittävyysluokitus!$A$2:$J$1705,7,FALSE),"-")</f>
        <v>2.7160421313506813</v>
      </c>
      <c r="AZ650" s="175">
        <f>IFERROR(VLOOKUP(C650,Merkittävyysluokitus!$A$2:$J$1705,8,FALSE),"-")</f>
        <v>4.3564157514442687</v>
      </c>
      <c r="BA650" s="175">
        <f>IFERROR(VLOOKUP(C650,Merkittävyysluokitus!$A$2:$J$1705,9,FALSE),"-")</f>
        <v>1</v>
      </c>
      <c r="BB650" s="203"/>
      <c r="BC650" s="203" t="str">
        <f t="shared" si="139"/>
        <v>tieosoite muuttunut</v>
      </c>
      <c r="BD650" s="39" t="str">
        <f t="shared" si="147"/>
        <v>musta</v>
      </c>
      <c r="BE650" s="68" t="str">
        <f t="shared" si="134"/>
        <v>musta</v>
      </c>
      <c r="BF650" s="68" t="str">
        <f t="shared" si="135"/>
        <v>musta</v>
      </c>
      <c r="BG650" s="68" t="str">
        <f t="shared" si="136"/>
        <v>musta</v>
      </c>
      <c r="BH650" s="208" t="str">
        <f t="shared" si="137"/>
        <v>musta</v>
      </c>
      <c r="BI650" s="39"/>
      <c r="BJ650" s="39" t="str">
        <f>IF(F650="ei löydy","uusi tie",IF(E650=0,"tieosoite muuttunut",IF(E650=1,VLOOKUP(D650,'2015'!$F$12:$AL$1887,31,FALSE),"-")))</f>
        <v>tieosoite muuttunut</v>
      </c>
      <c r="BK650" s="67" t="str">
        <f>IF(E650=1,VLOOKUP(D650,'2015'!$F$12:$AL$1887,32,FALSE),"-")</f>
        <v>-</v>
      </c>
      <c r="BL650" s="39" t="str">
        <f>IF(F650="ei löydy","uusi tie",IF(E650=0,"tieosoite muuttunut",IF(E650=1,VLOOKUP(D650,'2015'!$F$12:$AL$1887,33,FALSE),"-")))</f>
        <v>tieosoite muuttunut</v>
      </c>
      <c r="BM650" s="39"/>
      <c r="BN650" s="217" t="str">
        <f>VLOOKUP(D650,'2015'!$F$12:$AL$1887,33,FALSE)</f>
        <v>musta</v>
      </c>
      <c r="BO650" s="39"/>
      <c r="BP650" s="115" t="s">
        <v>10</v>
      </c>
      <c r="BQ650" s="30"/>
      <c r="BS650" s="5"/>
      <c r="BU650" s="37"/>
      <c r="BV650" s="30" t="s">
        <v>10</v>
      </c>
      <c r="BX650" t="str">
        <f>IF(E650=1,VLOOKUP(D650,'2015'!$F$12:$AX$1887,43,FALSE),"-")</f>
        <v>-</v>
      </c>
      <c r="BY650" t="str">
        <f>IF(E650=1,VLOOKUP(D650,'2015'!$F$12:$AX$1887,44,FALSE),"-")</f>
        <v>-</v>
      </c>
      <c r="BZ650" t="str">
        <f>IF(E650=1,VLOOKUP(D650,'2015'!$F$12:$AX$1887,45,FALSE),"-")</f>
        <v>-</v>
      </c>
      <c r="CA650" s="31">
        <f t="shared" si="148"/>
        <v>21</v>
      </c>
      <c r="CB650" s="31">
        <f t="shared" si="149"/>
        <v>10</v>
      </c>
      <c r="CC650" s="31">
        <f t="shared" si="150"/>
        <v>10</v>
      </c>
      <c r="CD650" s="31">
        <f t="shared" si="151"/>
        <v>1</v>
      </c>
      <c r="CE650" s="31">
        <f t="shared" si="152"/>
        <v>0</v>
      </c>
      <c r="CO650" s="2" t="s">
        <v>35</v>
      </c>
      <c r="CP650" s="2" t="s">
        <v>35</v>
      </c>
    </row>
    <row r="651" spans="1:94" ht="15.75" thickBot="1" x14ac:dyDescent="0.3">
      <c r="A651" s="50"/>
      <c r="B651" s="50"/>
      <c r="C651" s="50" t="str">
        <f t="shared" si="140"/>
        <v>1430_5_5694</v>
      </c>
      <c r="D651" s="51" t="str">
        <f t="shared" si="141"/>
        <v>1430_5</v>
      </c>
      <c r="E651" s="224">
        <f>IFERROR(VLOOKUP(C651,'2015'!$C$12:$D$1887,2,FALSE),0)</f>
        <v>1</v>
      </c>
      <c r="F651" s="51">
        <f>IFERROR(K651-IFERROR(VLOOKUP(D651,'2015'!$F$12:$I$1887,4,FALSE),"ei löydy"),"ei löydy")</f>
        <v>0</v>
      </c>
      <c r="G651" s="224">
        <f>IFERROR(VLOOKUP(Työfile_2024!C651,Liikennemalli!$D$6:$G$1921,4,FALSE),0)</f>
        <v>1</v>
      </c>
      <c r="H651" s="225">
        <f>K651-IFERROR(VLOOKUP(Työfile_2024!D651,Liikennemalli!$C$6:$H$1921,6,FALSE),"ei löydy")</f>
        <v>0</v>
      </c>
      <c r="I651" s="80">
        <v>1430</v>
      </c>
      <c r="J651" s="52">
        <v>5</v>
      </c>
      <c r="K651" s="52">
        <v>5694</v>
      </c>
      <c r="L651" s="53"/>
      <c r="M651" s="54"/>
      <c r="N651" s="54"/>
      <c r="O651" s="54"/>
      <c r="P651" s="54"/>
      <c r="Q651" s="55"/>
      <c r="R651" s="55"/>
      <c r="S651" s="55"/>
      <c r="T651" s="55"/>
      <c r="U651" s="52"/>
      <c r="V651" s="56">
        <v>453.04250087811732</v>
      </c>
      <c r="W651" s="56">
        <v>36.199859501229362</v>
      </c>
      <c r="X651" s="56">
        <v>468.19213206884439</v>
      </c>
      <c r="Y651" s="56">
        <f>VLOOKUP(D651,Liikennemalli24!$D$2:$F$1804,2,FALSE)</f>
        <v>121</v>
      </c>
      <c r="Z651" s="57">
        <f>VLOOKUP(D651,Liikennemalli24!$D$2:$F$1804,3,FALSE)</f>
        <v>0.315</v>
      </c>
      <c r="AA651" s="178">
        <f>IF(G651=1,VLOOKUP(C651,Liikennemalli!$D$6:$H$1921,2,FALSE),"-")</f>
        <v>127.477425133381</v>
      </c>
      <c r="AB651" s="197">
        <f>IF(G651=1,VLOOKUP(C651,Liikennemalli!$D$6:$H$1921,3,FALSE),"-")</f>
        <v>0.42839332981136102</v>
      </c>
      <c r="AC651" s="134">
        <f>IF(E651=1,VLOOKUP(Työfile_2024!D651,'2015'!$F$12:$X$1887,18,FALSE),"-")</f>
        <v>138</v>
      </c>
      <c r="AD651" s="127">
        <f>IF(E651=1,VLOOKUP(Työfile_2024!D651,'2015'!$F$12:$X$1887,19,FALSE),"-")</f>
        <v>0.91</v>
      </c>
      <c r="AI651" s="127">
        <f>IF(E651=1,VLOOKUP(Työfile_2024!D651,'2015'!$F$12:$AB$1887,20,FALSE),"-")</f>
        <v>0</v>
      </c>
      <c r="AJ651" s="127">
        <f>IF(E651=1,VLOOKUP(Työfile_2024!D651,'2015'!$F$12:$AB$1887,21,FALSE),"-")</f>
        <v>0</v>
      </c>
      <c r="AK651" s="127">
        <f>IF(E651=1,VLOOKUP(Työfile_2024!D651,'2015'!$F$12:$AB$1887,22,FALSE),"-")</f>
        <v>0</v>
      </c>
      <c r="AL651" s="127">
        <f>IF(E651=1,VLOOKUP(Työfile_2024!D651,'2015'!$F$12:$AB$1887,23,FALSE),"-")</f>
        <v>0</v>
      </c>
      <c r="AM651" s="56">
        <f>VLOOKUP(Työfile_2024!D651,Tmatkat_20km_tarkasteltava_verk!$C$2:$D$1804,2,FALSE)</f>
        <v>95</v>
      </c>
      <c r="AN651" s="148">
        <f t="shared" si="138"/>
        <v>0.20969335065885569</v>
      </c>
      <c r="AO651" s="178">
        <f>IF(E651=1,VLOOKUP(Työfile_2024!D651,'2015'!$F$12:$AC$1887,24,FALSE),"-")</f>
        <v>104</v>
      </c>
      <c r="AP651" s="52">
        <f>VLOOKUP(D651,Tarkasteltava_verkko_2024_harva!$E$2:$I$1804,5,FALSE)</f>
        <v>0</v>
      </c>
      <c r="AQ651" s="52">
        <f>VLOOKUP(D651,Tarkasteltava_verkko_2024_harva!$E$2:$I$1804,4,FALSE)</f>
        <v>0</v>
      </c>
      <c r="AR651" s="148">
        <v>0</v>
      </c>
      <c r="AS651" s="170" t="str">
        <f>IFERROR(VLOOKUP(C651,'2015'!$C$12:$AG$1887,30,FALSE),"-")</f>
        <v/>
      </c>
      <c r="AT651" s="148">
        <v>0.1517386722866175</v>
      </c>
      <c r="AU651" s="170">
        <f>IFERROR(VLOOKUP(C651,'2015'!$C$12:$AG$1887,31,FALSE),"-")</f>
        <v>0</v>
      </c>
      <c r="AV651" s="106"/>
      <c r="AW651" s="63">
        <f>IFERROR(VLOOKUP(C651,Merkittävyysluokitus!$A$2:$J$1705,10,FALSE),"-")</f>
        <v>3</v>
      </c>
      <c r="AX651" s="175">
        <f>IFERROR(VLOOKUP(C651,Merkittävyysluokitus!$A$2:$J$1705,6,FALSE),"-")</f>
        <v>6.1521154431565392</v>
      </c>
      <c r="AY651" s="175">
        <f>IFERROR(VLOOKUP(C651,Merkittävyysluokitus!$A$2:$J$1705,7,FALSE),"-")</f>
        <v>2.0074608359676853</v>
      </c>
      <c r="AZ651" s="175">
        <f>IFERROR(VLOOKUP(C651,Merkittävyysluokitus!$A$2:$J$1705,8,FALSE),"-")</f>
        <v>2.9779879405221874</v>
      </c>
      <c r="BA651" s="175">
        <f>IFERROR(VLOOKUP(C651,Merkittävyysluokitus!$A$2:$J$1705,9,FALSE),"-")</f>
        <v>1.1666666666666665</v>
      </c>
      <c r="BB651" s="203"/>
      <c r="BC651" s="203" t="str">
        <f t="shared" si="139"/>
        <v/>
      </c>
      <c r="BD651" s="39" t="str">
        <f t="shared" si="147"/>
        <v>musta</v>
      </c>
      <c r="BE651" s="68" t="str">
        <f t="shared" si="134"/>
        <v>musta</v>
      </c>
      <c r="BF651" s="68" t="str">
        <f t="shared" si="135"/>
        <v>musta</v>
      </c>
      <c r="BG651" s="68" t="str">
        <f t="shared" si="136"/>
        <v>musta</v>
      </c>
      <c r="BH651" s="208" t="str">
        <f t="shared" si="137"/>
        <v>musta</v>
      </c>
      <c r="BI651" s="39"/>
      <c r="BJ651" s="39" t="str">
        <f>IF(F651="ei löydy","uusi tie",IF(E651=0,"tieosoite muuttunut",IF(E651=1,VLOOKUP(D651,'2015'!$F$12:$AL$1887,31,FALSE),"-")))</f>
        <v>punainen</v>
      </c>
      <c r="BK651" s="67" t="str">
        <f>IF(E651=1,VLOOKUP(D651,'2015'!$F$12:$AL$1887,32,FALSE),"-")</f>
        <v>musta</v>
      </c>
      <c r="BL651" s="39" t="str">
        <f>IF(F651="ei löydy","uusi tie",IF(E651=0,"tieosoite muuttunut",IF(E651=1,VLOOKUP(D651,'2015'!$F$12:$AL$1887,33,FALSE),"-")))</f>
        <v>musta</v>
      </c>
      <c r="BM651" s="39"/>
      <c r="BN651" s="217" t="str">
        <f>VLOOKUP(D651,'2015'!$F$12:$AL$1887,33,FALSE)</f>
        <v>musta</v>
      </c>
      <c r="BO651" s="39"/>
      <c r="BP651" s="115" t="s">
        <v>10</v>
      </c>
      <c r="BQ651" s="30"/>
      <c r="BS651" s="5"/>
      <c r="BU651" s="37"/>
      <c r="BV651" s="30" t="s">
        <v>10</v>
      </c>
      <c r="BX651" t="str">
        <f>IF(E651=1,VLOOKUP(D651,'2015'!$F$12:$AX$1887,43,FALSE),"-")</f>
        <v>punainen</v>
      </c>
      <c r="BY651" t="str">
        <f>IF(E651=1,VLOOKUP(D651,'2015'!$F$12:$AX$1887,44,FALSE),"-")</f>
        <v>musta</v>
      </c>
      <c r="BZ651" t="str">
        <f>IF(E651=1,VLOOKUP(D651,'2015'!$F$12:$AX$1887,45,FALSE),"-")</f>
        <v>musta</v>
      </c>
      <c r="CA651" s="31">
        <f t="shared" si="148"/>
        <v>10</v>
      </c>
      <c r="CB651" s="31">
        <f t="shared" si="149"/>
        <v>10</v>
      </c>
      <c r="CC651" s="31">
        <f t="shared" si="150"/>
        <v>0</v>
      </c>
      <c r="CD651" s="31">
        <f t="shared" si="151"/>
        <v>0</v>
      </c>
      <c r="CE651" s="31">
        <f t="shared" si="152"/>
        <v>0</v>
      </c>
      <c r="CO651" s="32" t="s">
        <v>34</v>
      </c>
      <c r="CP651" s="2" t="s">
        <v>35</v>
      </c>
    </row>
    <row r="652" spans="1:94" ht="15.75" thickBot="1" x14ac:dyDescent="0.3">
      <c r="A652" s="50"/>
      <c r="B652" s="50"/>
      <c r="C652" s="50" t="str">
        <f t="shared" si="140"/>
        <v>1431_1_2768</v>
      </c>
      <c r="D652" s="51" t="str">
        <f t="shared" si="141"/>
        <v>1431_1</v>
      </c>
      <c r="E652" s="224">
        <f>IFERROR(VLOOKUP(C652,'2015'!$C$12:$D$1887,2,FALSE),0)</f>
        <v>1</v>
      </c>
      <c r="F652" s="51">
        <f>IFERROR(K652-IFERROR(VLOOKUP(D652,'2015'!$F$12:$I$1887,4,FALSE),"ei löydy"),"ei löydy")</f>
        <v>0</v>
      </c>
      <c r="G652" s="224">
        <f>IFERROR(VLOOKUP(Työfile_2024!C652,Liikennemalli!$D$6:$G$1921,4,FALSE),0)</f>
        <v>1</v>
      </c>
      <c r="H652" s="225">
        <f>K652-IFERROR(VLOOKUP(Työfile_2024!D652,Liikennemalli!$C$6:$H$1921,6,FALSE),"ei löydy")</f>
        <v>0</v>
      </c>
      <c r="I652" s="80">
        <v>1431</v>
      </c>
      <c r="J652" s="52">
        <v>1</v>
      </c>
      <c r="K652" s="52">
        <v>2768</v>
      </c>
      <c r="L652" s="53"/>
      <c r="M652" s="54"/>
      <c r="N652" s="54"/>
      <c r="O652" s="54"/>
      <c r="P652" s="54"/>
      <c r="Q652" s="55"/>
      <c r="R652" s="55"/>
      <c r="S652" s="55"/>
      <c r="T652" s="55"/>
      <c r="U652" s="52"/>
      <c r="V652" s="56">
        <v>232</v>
      </c>
      <c r="W652" s="56">
        <v>15</v>
      </c>
      <c r="X652" s="56">
        <v>238</v>
      </c>
      <c r="Y652" s="56">
        <f>VLOOKUP(D652,Liikennemalli24!$D$2:$F$1804,2,FALSE)</f>
        <v>653</v>
      </c>
      <c r="Z652" s="57">
        <f>VLOOKUP(D652,Liikennemalli24!$D$2:$F$1804,3,FALSE)</f>
        <v>0.59499999999999997</v>
      </c>
      <c r="AA652" s="178">
        <f>IF(G652=1,VLOOKUP(C652,Liikennemalli!$D$6:$H$1921,2,FALSE),"-")</f>
        <v>115</v>
      </c>
      <c r="AB652" s="197">
        <f>IF(G652=1,VLOOKUP(C652,Liikennemalli!$D$6:$H$1921,3,FALSE),"-")</f>
        <v>0.56791283668440795</v>
      </c>
      <c r="AC652" s="134">
        <f>IF(E652=1,VLOOKUP(Työfile_2024!D652,'2015'!$F$12:$X$1887,18,FALSE),"-")</f>
        <v>729</v>
      </c>
      <c r="AD652" s="127">
        <f>IF(E652=1,VLOOKUP(Työfile_2024!D652,'2015'!$F$12:$X$1887,19,FALSE),"-")</f>
        <v>0.93</v>
      </c>
      <c r="AI652" s="127">
        <f>IF(E652=1,VLOOKUP(Työfile_2024!D652,'2015'!$F$12:$AB$1887,20,FALSE),"-")</f>
        <v>0</v>
      </c>
      <c r="AJ652" s="127">
        <f>IF(E652=1,VLOOKUP(Työfile_2024!D652,'2015'!$F$12:$AB$1887,21,FALSE),"-")</f>
        <v>0</v>
      </c>
      <c r="AK652" s="127">
        <f>IF(E652=1,VLOOKUP(Työfile_2024!D652,'2015'!$F$12:$AB$1887,22,FALSE),"-")</f>
        <v>0</v>
      </c>
      <c r="AL652" s="127">
        <f>IF(E652=1,VLOOKUP(Työfile_2024!D652,'2015'!$F$12:$AB$1887,23,FALSE),"-")</f>
        <v>0</v>
      </c>
      <c r="AM652" s="56">
        <f>VLOOKUP(Työfile_2024!D652,Tmatkat_20km_tarkasteltava_verk!$C$2:$D$1804,2,FALSE)</f>
        <v>46</v>
      </c>
      <c r="AN652" s="148">
        <f t="shared" si="138"/>
        <v>0.19827586206896552</v>
      </c>
      <c r="AO652" s="178">
        <f>IF(E652=1,VLOOKUP(Työfile_2024!D652,'2015'!$F$12:$AC$1887,24,FALSE),"-")</f>
        <v>69</v>
      </c>
      <c r="AP652" s="52">
        <f>VLOOKUP(D652,Tarkasteltava_verkko_2024_harva!$E$2:$I$1804,5,FALSE)</f>
        <v>0</v>
      </c>
      <c r="AQ652" s="52">
        <f>VLOOKUP(D652,Tarkasteltava_verkko_2024_harva!$E$2:$I$1804,4,FALSE)</f>
        <v>0</v>
      </c>
      <c r="AR652" s="148">
        <v>0</v>
      </c>
      <c r="AS652" s="170" t="str">
        <f>IFERROR(VLOOKUP(C652,'2015'!$C$12:$AG$1887,30,FALSE),"-")</f>
        <v/>
      </c>
      <c r="AT652" s="148">
        <v>0</v>
      </c>
      <c r="AU652" s="170">
        <f>IFERROR(VLOOKUP(C652,'2015'!$C$12:$AG$1887,31,FALSE),"-")</f>
        <v>0</v>
      </c>
      <c r="AV652" s="106"/>
      <c r="AW652" s="63">
        <f>IFERROR(VLOOKUP(C652,Merkittävyysluokitus!$A$2:$J$1705,10,FALSE),"-")</f>
        <v>3</v>
      </c>
      <c r="AX652" s="175">
        <f>IFERROR(VLOOKUP(C652,Merkittävyysluokitus!$A$2:$J$1705,6,FALSE),"-")</f>
        <v>3.5986027397260276</v>
      </c>
      <c r="AY652" s="175">
        <f>IFERROR(VLOOKUP(C652,Merkittävyysluokitus!$A$2:$J$1705,7,FALSE),"-")</f>
        <v>0.8793333333333333</v>
      </c>
      <c r="AZ652" s="175">
        <f>IFERROR(VLOOKUP(C652,Merkittävyysluokitus!$A$2:$J$1705,8,FALSE),"-")</f>
        <v>1.8859360730593608</v>
      </c>
      <c r="BA652" s="175">
        <f>IFERROR(VLOOKUP(C652,Merkittävyysluokitus!$A$2:$J$1705,9,FALSE),"-")</f>
        <v>0.83333333333333326</v>
      </c>
      <c r="BB652" s="203"/>
      <c r="BC652" s="203" t="str">
        <f t="shared" si="139"/>
        <v/>
      </c>
      <c r="BD652" s="39" t="str">
        <f t="shared" si="147"/>
        <v>musta</v>
      </c>
      <c r="BE652" s="68" t="str">
        <f t="shared" si="134"/>
        <v>musta</v>
      </c>
      <c r="BF652" s="68" t="str">
        <f t="shared" si="135"/>
        <v>musta</v>
      </c>
      <c r="BG652" s="68" t="str">
        <f t="shared" si="136"/>
        <v>musta</v>
      </c>
      <c r="BH652" s="208" t="str">
        <f t="shared" si="137"/>
        <v>musta</v>
      </c>
      <c r="BI652" s="39"/>
      <c r="BJ652" s="39" t="str">
        <f>IF(F652="ei löydy","uusi tie",IF(E652=0,"tieosoite muuttunut",IF(E652=1,VLOOKUP(D652,'2015'!$F$12:$AL$1887,31,FALSE),"-")))</f>
        <v>punainen</v>
      </c>
      <c r="BK652" s="67" t="str">
        <f>IF(E652=1,VLOOKUP(D652,'2015'!$F$12:$AL$1887,32,FALSE),"-")</f>
        <v>musta</v>
      </c>
      <c r="BL652" s="39" t="str">
        <f>IF(F652="ei löydy","uusi tie",IF(E652=0,"tieosoite muuttunut",IF(E652=1,VLOOKUP(D652,'2015'!$F$12:$AL$1887,33,FALSE),"-")))</f>
        <v>musta</v>
      </c>
      <c r="BM652" s="39"/>
      <c r="BN652" s="217" t="str">
        <f>VLOOKUP(D652,'2015'!$F$12:$AL$1887,33,FALSE)</f>
        <v>musta</v>
      </c>
      <c r="BO652" s="39"/>
      <c r="BP652" s="115" t="s">
        <v>10</v>
      </c>
      <c r="BQ652" s="30"/>
      <c r="BS652" s="5"/>
      <c r="BU652" s="37"/>
      <c r="BV652" s="30" t="s">
        <v>10</v>
      </c>
      <c r="BX652" t="str">
        <f>IF(E652=1,VLOOKUP(D652,'2015'!$F$12:$AX$1887,43,FALSE),"-")</f>
        <v>musta</v>
      </c>
      <c r="BY652" t="str">
        <f>IF(E652=1,VLOOKUP(D652,'2015'!$F$12:$AX$1887,44,FALSE),"-")</f>
        <v>musta</v>
      </c>
      <c r="BZ652" t="str">
        <f>IF(E652=1,VLOOKUP(D652,'2015'!$F$12:$AX$1887,45,FALSE),"-")</f>
        <v>musta</v>
      </c>
      <c r="CA652" s="31">
        <f t="shared" si="148"/>
        <v>10</v>
      </c>
      <c r="CB652" s="31">
        <f t="shared" si="149"/>
        <v>10</v>
      </c>
      <c r="CC652" s="31">
        <f t="shared" si="150"/>
        <v>0</v>
      </c>
      <c r="CD652" s="31">
        <f t="shared" si="151"/>
        <v>0</v>
      </c>
      <c r="CE652" s="31">
        <f t="shared" si="152"/>
        <v>0</v>
      </c>
      <c r="CO652" s="2" t="s">
        <v>35</v>
      </c>
      <c r="CP652" s="2" t="s">
        <v>35</v>
      </c>
    </row>
    <row r="653" spans="1:94" ht="15.75" thickBot="1" x14ac:dyDescent="0.3">
      <c r="A653" s="50"/>
      <c r="B653" s="50"/>
      <c r="C653" s="50" t="str">
        <f t="shared" si="140"/>
        <v>1431_2_10153</v>
      </c>
      <c r="D653" s="51" t="str">
        <f t="shared" si="141"/>
        <v>1431_2</v>
      </c>
      <c r="E653" s="224">
        <f>IFERROR(VLOOKUP(C653,'2015'!$C$12:$D$1887,2,FALSE),0)</f>
        <v>0</v>
      </c>
      <c r="F653" s="51">
        <f>IFERROR(K653-IFERROR(VLOOKUP(D653,'2015'!$F$12:$I$1887,4,FALSE),"ei löydy"),"ei löydy")</f>
        <v>4137</v>
      </c>
      <c r="G653" s="224">
        <f>IFERROR(VLOOKUP(Työfile_2024!C653,Liikennemalli!$D$6:$G$1921,4,FALSE),0)</f>
        <v>1</v>
      </c>
      <c r="H653" s="225">
        <f>K653-IFERROR(VLOOKUP(Työfile_2024!D653,Liikennemalli!$C$6:$H$1921,6,FALSE),"ei löydy")</f>
        <v>0</v>
      </c>
      <c r="I653" s="80">
        <v>1431</v>
      </c>
      <c r="J653" s="52">
        <v>2</v>
      </c>
      <c r="K653" s="52">
        <v>10153</v>
      </c>
      <c r="L653" s="53"/>
      <c r="M653" s="54"/>
      <c r="N653" s="54"/>
      <c r="O653" s="54"/>
      <c r="P653" s="54"/>
      <c r="Q653" s="55"/>
      <c r="R653" s="55"/>
      <c r="S653" s="55"/>
      <c r="T653" s="55"/>
      <c r="U653" s="52"/>
      <c r="V653" s="56">
        <v>198.35477198857481</v>
      </c>
      <c r="W653" s="56">
        <v>16.536196198168028</v>
      </c>
      <c r="X653" s="56">
        <v>211.31832955776619</v>
      </c>
      <c r="Y653" s="56">
        <f>VLOOKUP(D653,Liikennemalli24!$D$2:$F$1804,2,FALSE)</f>
        <v>85</v>
      </c>
      <c r="Z653" s="57">
        <f>VLOOKUP(D653,Liikennemalli24!$D$2:$F$1804,3,FALSE)</f>
        <v>0.48099999999999998</v>
      </c>
      <c r="AA653" s="178">
        <f>IF(G653=1,VLOOKUP(C653,Liikennemalli!$D$6:$H$1921,2,FALSE),"-")</f>
        <v>31.031604759965301</v>
      </c>
      <c r="AB653" s="197">
        <f>IF(G653=1,VLOOKUP(C653,Liikennemalli!$D$6:$H$1921,3,FALSE),"-")</f>
        <v>0.438940106861962</v>
      </c>
      <c r="AC653" s="134" t="str">
        <f>IF(E653=1,VLOOKUP(Työfile_2024!D653,'2015'!$F$12:$X$1887,18,FALSE),"-")</f>
        <v>-</v>
      </c>
      <c r="AD653" s="127" t="str">
        <f>IF(E653=1,VLOOKUP(Työfile_2024!D653,'2015'!$F$12:$X$1887,19,FALSE),"-")</f>
        <v>-</v>
      </c>
      <c r="AI653" s="127" t="str">
        <f>IF(E653=1,VLOOKUP(Työfile_2024!D653,'2015'!$F$12:$AB$1887,20,FALSE),"-")</f>
        <v>-</v>
      </c>
      <c r="AJ653" s="127" t="str">
        <f>IF(E653=1,VLOOKUP(Työfile_2024!D653,'2015'!$F$12:$AB$1887,21,FALSE),"-")</f>
        <v>-</v>
      </c>
      <c r="AK653" s="127" t="str">
        <f>IF(E653=1,VLOOKUP(Työfile_2024!D653,'2015'!$F$12:$AB$1887,22,FALSE),"-")</f>
        <v>-</v>
      </c>
      <c r="AL653" s="127" t="str">
        <f>IF(E653=1,VLOOKUP(Työfile_2024!D653,'2015'!$F$12:$AB$1887,23,FALSE),"-")</f>
        <v>-</v>
      </c>
      <c r="AM653" s="56">
        <f>VLOOKUP(Työfile_2024!D653,Tmatkat_20km_tarkasteltava_verk!$C$2:$D$1804,2,FALSE)</f>
        <v>81</v>
      </c>
      <c r="AN653" s="148">
        <f t="shared" si="138"/>
        <v>0.40835922013847786</v>
      </c>
      <c r="AO653" s="178" t="str">
        <f>IF(E653=1,VLOOKUP(Työfile_2024!D653,'2015'!$F$12:$AC$1887,24,FALSE),"-")</f>
        <v>-</v>
      </c>
      <c r="AP653" s="52">
        <f>VLOOKUP(D653,Tarkasteltava_verkko_2024_harva!$E$2:$I$1804,5,FALSE)</f>
        <v>0</v>
      </c>
      <c r="AQ653" s="52">
        <f>VLOOKUP(D653,Tarkasteltava_verkko_2024_harva!$E$2:$I$1804,4,FALSE)</f>
        <v>0</v>
      </c>
      <c r="AR653" s="148">
        <v>6.2838569880823397E-2</v>
      </c>
      <c r="AS653" s="170" t="str">
        <f>IFERROR(VLOOKUP(C653,'2015'!$C$12:$AG$1887,30,FALSE),"-")</f>
        <v>-</v>
      </c>
      <c r="AT653" s="148">
        <v>8.5688958928395551E-2</v>
      </c>
      <c r="AU653" s="170" t="str">
        <f>IFERROR(VLOOKUP(C653,'2015'!$C$12:$AG$1887,31,FALSE),"-")</f>
        <v>-</v>
      </c>
      <c r="AV653" s="106"/>
      <c r="AW653" s="63">
        <f>IFERROR(VLOOKUP(C653,Merkittävyysluokitus!$A$2:$J$1705,10,FALSE),"-")</f>
        <v>3</v>
      </c>
      <c r="AX653" s="175">
        <f>IFERROR(VLOOKUP(C653,Merkittävyysluokitus!$A$2:$J$1705,6,FALSE),"-")</f>
        <v>3.7262185241602559</v>
      </c>
      <c r="AY653" s="175">
        <f>IFERROR(VLOOKUP(C653,Merkittävyysluokitus!$A$2:$J$1705,7,FALSE),"-")</f>
        <v>0.98173098263239089</v>
      </c>
      <c r="AZ653" s="175">
        <f>IFERROR(VLOOKUP(C653,Merkittävyysluokitus!$A$2:$J$1705,8,FALSE),"-")</f>
        <v>1.9111542081945321</v>
      </c>
      <c r="BA653" s="175">
        <f>IFERROR(VLOOKUP(C653,Merkittävyysluokitus!$A$2:$J$1705,9,FALSE),"-")</f>
        <v>0.83333333333333326</v>
      </c>
      <c r="BB653" s="203"/>
      <c r="BC653" s="203" t="str">
        <f t="shared" si="139"/>
        <v>tieosoite muuttunut</v>
      </c>
      <c r="BD653" s="39" t="str">
        <f t="shared" si="147"/>
        <v>musta</v>
      </c>
      <c r="BE653" s="68" t="str">
        <f t="shared" si="134"/>
        <v>musta</v>
      </c>
      <c r="BF653" s="68" t="str">
        <f t="shared" si="135"/>
        <v>musta</v>
      </c>
      <c r="BG653" s="68" t="str">
        <f t="shared" si="136"/>
        <v>musta</v>
      </c>
      <c r="BH653" s="208" t="str">
        <f t="shared" si="137"/>
        <v>musta</v>
      </c>
      <c r="BI653" s="39"/>
      <c r="BJ653" s="39" t="str">
        <f>IF(F653="ei löydy","uusi tie",IF(E653=0,"tieosoite muuttunut",IF(E653=1,VLOOKUP(D653,'2015'!$F$12:$AL$1887,31,FALSE),"-")))</f>
        <v>tieosoite muuttunut</v>
      </c>
      <c r="BK653" s="67" t="str">
        <f>IF(E653=1,VLOOKUP(D653,'2015'!$F$12:$AL$1887,32,FALSE),"-")</f>
        <v>-</v>
      </c>
      <c r="BL653" s="39" t="str">
        <f>IF(F653="ei löydy","uusi tie",IF(E653=0,"tieosoite muuttunut",IF(E653=1,VLOOKUP(D653,'2015'!$F$12:$AL$1887,33,FALSE),"-")))</f>
        <v>tieosoite muuttunut</v>
      </c>
      <c r="BM653" s="39"/>
      <c r="BN653" s="217" t="str">
        <f>VLOOKUP(D653,'2015'!$F$12:$AL$1887,33,FALSE)</f>
        <v>musta</v>
      </c>
      <c r="BO653" s="39"/>
      <c r="BP653" s="115" t="s">
        <v>10</v>
      </c>
      <c r="BQ653" s="30"/>
      <c r="BS653" s="5"/>
      <c r="BU653" s="37"/>
      <c r="BV653" s="30" t="s">
        <v>10</v>
      </c>
      <c r="BX653" t="str">
        <f>IF(E653=1,VLOOKUP(D653,'2015'!$F$12:$AX$1887,43,FALSE),"-")</f>
        <v>-</v>
      </c>
      <c r="BY653" t="str">
        <f>IF(E653=1,VLOOKUP(D653,'2015'!$F$12:$AX$1887,44,FALSE),"-")</f>
        <v>-</v>
      </c>
      <c r="BZ653" t="str">
        <f>IF(E653=1,VLOOKUP(D653,'2015'!$F$12:$AX$1887,45,FALSE),"-")</f>
        <v>-</v>
      </c>
      <c r="CA653" s="31">
        <f t="shared" si="148"/>
        <v>20</v>
      </c>
      <c r="CB653" s="31">
        <f t="shared" si="149"/>
        <v>10</v>
      </c>
      <c r="CC653" s="31">
        <f t="shared" si="150"/>
        <v>10</v>
      </c>
      <c r="CD653" s="31">
        <f t="shared" si="151"/>
        <v>0</v>
      </c>
      <c r="CE653" s="31">
        <f t="shared" si="152"/>
        <v>0</v>
      </c>
      <c r="CO653" s="2" t="s">
        <v>35</v>
      </c>
      <c r="CP653" s="2" t="s">
        <v>35</v>
      </c>
    </row>
    <row r="654" spans="1:94" ht="15.75" thickBot="1" x14ac:dyDescent="0.3">
      <c r="A654" s="50"/>
      <c r="B654" s="50"/>
      <c r="C654" s="50" t="str">
        <f t="shared" si="140"/>
        <v>1452_1_3610</v>
      </c>
      <c r="D654" s="51" t="str">
        <f t="shared" si="141"/>
        <v>1452_1</v>
      </c>
      <c r="E654" s="224">
        <f>IFERROR(VLOOKUP(C654,'2015'!$C$12:$D$1887,2,FALSE),0)</f>
        <v>0</v>
      </c>
      <c r="F654" s="51">
        <f>IFERROR(K654-IFERROR(VLOOKUP(D654,'2015'!$F$12:$I$1887,4,FALSE),"ei löydy"),"ei löydy")</f>
        <v>-2</v>
      </c>
      <c r="G654" s="224">
        <f>IFERROR(VLOOKUP(Työfile_2024!C654,Liikennemalli!$D$6:$G$1921,4,FALSE),0)</f>
        <v>1</v>
      </c>
      <c r="H654" s="225">
        <f>K654-IFERROR(VLOOKUP(Työfile_2024!D654,Liikennemalli!$C$6:$H$1921,6,FALSE),"ei löydy")</f>
        <v>0</v>
      </c>
      <c r="I654" s="80">
        <v>1452</v>
      </c>
      <c r="J654" s="52">
        <v>1</v>
      </c>
      <c r="K654" s="52">
        <v>3610</v>
      </c>
      <c r="L654" s="53"/>
      <c r="M654" s="54"/>
      <c r="N654" s="54"/>
      <c r="O654" s="54"/>
      <c r="P654" s="54"/>
      <c r="Q654" s="55"/>
      <c r="R654" s="55"/>
      <c r="S654" s="55"/>
      <c r="T654" s="55"/>
      <c r="U654" s="52"/>
      <c r="V654" s="56">
        <v>8531.3047091412736</v>
      </c>
      <c r="W654" s="56">
        <v>546.60387811634348</v>
      </c>
      <c r="X654" s="56">
        <v>9360.9196675900275</v>
      </c>
      <c r="Y654" s="56">
        <f>VLOOKUP(D654,Liikennemalli24!$D$2:$F$1804,2,FALSE)</f>
        <v>1672</v>
      </c>
      <c r="Z654" s="57">
        <f>VLOOKUP(D654,Liikennemalli24!$D$2:$F$1804,3,FALSE)</f>
        <v>0.374</v>
      </c>
      <c r="AA654" s="178">
        <f>IF(G654=1,VLOOKUP(C654,Liikennemalli!$D$6:$H$1921,2,FALSE),"-")</f>
        <v>1577.2051676072999</v>
      </c>
      <c r="AB654" s="197">
        <f>IF(G654=1,VLOOKUP(C654,Liikennemalli!$D$6:$H$1921,3,FALSE),"-")</f>
        <v>0.46901721154346299</v>
      </c>
      <c r="AC654" s="134" t="str">
        <f>IF(E654=1,VLOOKUP(Työfile_2024!D654,'2015'!$F$12:$X$1887,18,FALSE),"-")</f>
        <v>-</v>
      </c>
      <c r="AD654" s="127" t="str">
        <f>IF(E654=1,VLOOKUP(Työfile_2024!D654,'2015'!$F$12:$X$1887,19,FALSE),"-")</f>
        <v>-</v>
      </c>
      <c r="AI654" s="127" t="str">
        <f>IF(E654=1,VLOOKUP(Työfile_2024!D654,'2015'!$F$12:$AB$1887,20,FALSE),"-")</f>
        <v>-</v>
      </c>
      <c r="AJ654" s="127" t="str">
        <f>IF(E654=1,VLOOKUP(Työfile_2024!D654,'2015'!$F$12:$AB$1887,21,FALSE),"-")</f>
        <v>-</v>
      </c>
      <c r="AK654" s="127" t="str">
        <f>IF(E654=1,VLOOKUP(Työfile_2024!D654,'2015'!$F$12:$AB$1887,22,FALSE),"-")</f>
        <v>-</v>
      </c>
      <c r="AL654" s="127" t="str">
        <f>IF(E654=1,VLOOKUP(Työfile_2024!D654,'2015'!$F$12:$AB$1887,23,FALSE),"-")</f>
        <v>-</v>
      </c>
      <c r="AM654" s="56">
        <f>VLOOKUP(Työfile_2024!D654,Tmatkat_20km_tarkasteltava_verk!$C$2:$D$1804,2,FALSE)</f>
        <v>6926</v>
      </c>
      <c r="AN654" s="148">
        <f t="shared" si="138"/>
        <v>0.81183362171776685</v>
      </c>
      <c r="AO654" s="178" t="str">
        <f>IF(E654=1,VLOOKUP(Työfile_2024!D654,'2015'!$F$12:$AC$1887,24,FALSE),"-")</f>
        <v>-</v>
      </c>
      <c r="AP654" s="52" t="str">
        <f>VLOOKUP(D654,Tarkasteltava_verkko_2024_harva!$E$2:$I$1804,5,FALSE)</f>
        <v>tiivis</v>
      </c>
      <c r="AQ654" s="52">
        <f>VLOOKUP(D654,Tarkasteltava_verkko_2024_harva!$E$2:$I$1804,4,FALSE)</f>
        <v>0</v>
      </c>
      <c r="AR654" s="148">
        <v>0.42077562326869805</v>
      </c>
      <c r="AS654" s="170" t="str">
        <f>IFERROR(VLOOKUP(C654,'2015'!$C$12:$AG$1887,30,FALSE),"-")</f>
        <v>-</v>
      </c>
      <c r="AT654" s="148">
        <v>0.86648199445983376</v>
      </c>
      <c r="AU654" s="170" t="str">
        <f>IFERROR(VLOOKUP(C654,'2015'!$C$12:$AG$1887,31,FALSE),"-")</f>
        <v>-</v>
      </c>
      <c r="AV654" s="106"/>
      <c r="AW654" s="63">
        <f>IFERROR(VLOOKUP(C654,Merkittävyysluokitus!$A$2:$J$1705,10,FALSE),"-")</f>
        <v>1</v>
      </c>
      <c r="AX654" s="175">
        <f>IFERROR(VLOOKUP(C654,Merkittävyysluokitus!$A$2:$J$1705,6,FALSE),"-")</f>
        <v>14.08312785388128</v>
      </c>
      <c r="AY654" s="175">
        <f>IFERROR(VLOOKUP(C654,Merkittävyysluokitus!$A$2:$J$1705,7,FALSE),"-")</f>
        <v>5</v>
      </c>
      <c r="AZ654" s="175">
        <f>IFERROR(VLOOKUP(C654,Merkittävyysluokitus!$A$2:$J$1705,8,FALSE),"-")</f>
        <v>6.7497945205479457</v>
      </c>
      <c r="BA654" s="175">
        <f>IFERROR(VLOOKUP(C654,Merkittävyysluokitus!$A$2:$J$1705,9,FALSE),"-")</f>
        <v>2.333333333333333</v>
      </c>
      <c r="BB654" s="203"/>
      <c r="BC654" s="203" t="str">
        <f t="shared" si="139"/>
        <v>tieosoite muuttunut</v>
      </c>
      <c r="BD654" s="39" t="str">
        <f t="shared" si="147"/>
        <v>musta</v>
      </c>
      <c r="BE654" s="68" t="str">
        <f t="shared" ref="BE654:BE717" si="153">IF(Z654="-","ei mallia",IF(Z654=0,"ei mallia",IF(Z654&gt;0.599999,IF(Y654&gt;999,"punainen",IF(AM654&gt;99,"punainen",IF(AP654="tiivis","punainen","musta"))),"musta")))</f>
        <v>musta</v>
      </c>
      <c r="BF654" s="68" t="str">
        <f t="shared" ref="BF654:BF717" si="154">IF(Z654="-","ei mallia",IF(Z654=0,"ei mallia",IF(Z654&gt;0.399999,IF(Y654&gt;1999,"punainen",IF(AM654&gt;499,"punainen",IF(AQ654="harva","punainen","musta"))),"musta")))</f>
        <v>musta</v>
      </c>
      <c r="BG654" s="68" t="str">
        <f t="shared" ref="BG654:BG717" si="155">IF(Z654="-","ei mallia",IF(Y654=0,"ei mallia",(IF(AND(SUM((Z654&gt;$BF$2),(Y654&gt;$BF$3),(AM654&gt;$BF$4),(AQ654=$BF$5))&gt;=2,OR(Z654&gt;$BG$2,Y654&gt;$BG$3,AM654&gt;$BG$4,AP654=$BG$5)),"punainen","musta"))))</f>
        <v>musta</v>
      </c>
      <c r="BH654" s="208" t="str">
        <f t="shared" ref="BH654:BH717" si="156">IF(Z654&gt;0.5,IF(AQ654="harva","punainen","musta"),"musta")</f>
        <v>musta</v>
      </c>
      <c r="BI654" s="39"/>
      <c r="BJ654" s="39" t="str">
        <f>IF(F654="ei löydy","uusi tie",IF(E654=0,"tieosoite muuttunut",IF(E654=1,VLOOKUP(D654,'2015'!$F$12:$AL$1887,31,FALSE),"-")))</f>
        <v>tieosoite muuttunut</v>
      </c>
      <c r="BK654" s="67" t="str">
        <f>IF(E654=1,VLOOKUP(D654,'2015'!$F$12:$AL$1887,32,FALSE),"-")</f>
        <v>-</v>
      </c>
      <c r="BL654" s="39" t="str">
        <f>IF(F654="ei löydy","uusi tie",IF(E654=0,"tieosoite muuttunut",IF(E654=1,VLOOKUP(D654,'2015'!$F$12:$AL$1887,33,FALSE),"-")))</f>
        <v>tieosoite muuttunut</v>
      </c>
      <c r="BM654" s="39"/>
      <c r="BN654" s="217" t="str">
        <f>VLOOKUP(D654,'2015'!$F$12:$AL$1887,33,FALSE)</f>
        <v>punainen</v>
      </c>
      <c r="BO654" s="39"/>
      <c r="BP654" s="115" t="s">
        <v>10</v>
      </c>
      <c r="BQ654" s="30"/>
      <c r="BS654" s="5"/>
      <c r="BU654" s="37"/>
      <c r="BV654" s="30" t="s">
        <v>10</v>
      </c>
      <c r="BX654" t="str">
        <f>IF(E654=1,VLOOKUP(D654,'2015'!$F$12:$AX$1887,43,FALSE),"-")</f>
        <v>-</v>
      </c>
      <c r="BY654" t="str">
        <f>IF(E654=1,VLOOKUP(D654,'2015'!$F$12:$AX$1887,44,FALSE),"-")</f>
        <v>-</v>
      </c>
      <c r="BZ654" t="str">
        <f>IF(E654=1,VLOOKUP(D654,'2015'!$F$12:$AX$1887,45,FALSE),"-")</f>
        <v>-</v>
      </c>
      <c r="CA654" s="31">
        <f t="shared" si="148"/>
        <v>30</v>
      </c>
      <c r="CB654" s="31">
        <f t="shared" si="149"/>
        <v>10</v>
      </c>
      <c r="CC654" s="31">
        <f t="shared" si="150"/>
        <v>10</v>
      </c>
      <c r="CD654" s="31">
        <f t="shared" si="151"/>
        <v>10</v>
      </c>
      <c r="CE654" s="31">
        <f t="shared" si="152"/>
        <v>0</v>
      </c>
      <c r="CO654" s="2" t="s">
        <v>35</v>
      </c>
      <c r="CP654" s="2" t="s">
        <v>35</v>
      </c>
    </row>
    <row r="655" spans="1:94" ht="15.75" thickBot="1" x14ac:dyDescent="0.3">
      <c r="A655" s="50"/>
      <c r="B655" s="50"/>
      <c r="C655" s="50" t="str">
        <f t="shared" si="140"/>
        <v>1452_2_3542</v>
      </c>
      <c r="D655" s="51" t="str">
        <f t="shared" si="141"/>
        <v>1452_2</v>
      </c>
      <c r="E655" s="224">
        <f>IFERROR(VLOOKUP(C655,'2015'!$C$12:$D$1887,2,FALSE),0)</f>
        <v>0</v>
      </c>
      <c r="F655" s="51">
        <f>IFERROR(K655-IFERROR(VLOOKUP(D655,'2015'!$F$12:$I$1887,4,FALSE),"ei löydy"),"ei löydy")</f>
        <v>-3</v>
      </c>
      <c r="G655" s="224">
        <f>IFERROR(VLOOKUP(Työfile_2024!C655,Liikennemalli!$D$6:$G$1921,4,FALSE),0)</f>
        <v>0</v>
      </c>
      <c r="H655" s="225">
        <f>K655-IFERROR(VLOOKUP(Työfile_2024!D655,Liikennemalli!$C$6:$H$1921,6,FALSE),"ei löydy")</f>
        <v>-3</v>
      </c>
      <c r="I655" s="80">
        <v>1452</v>
      </c>
      <c r="J655" s="52">
        <v>2</v>
      </c>
      <c r="K655" s="52">
        <v>3542</v>
      </c>
      <c r="L655" s="53"/>
      <c r="M655" s="54"/>
      <c r="N655" s="54"/>
      <c r="O655" s="54"/>
      <c r="P655" s="54"/>
      <c r="Q655" s="55"/>
      <c r="R655" s="55"/>
      <c r="S655" s="55"/>
      <c r="T655" s="55"/>
      <c r="U655" s="52"/>
      <c r="V655" s="56">
        <v>4665</v>
      </c>
      <c r="W655" s="56">
        <v>292</v>
      </c>
      <c r="X655" s="56">
        <v>5296</v>
      </c>
      <c r="Y655" s="56">
        <f>VLOOKUP(D655,Liikennemalli24!$D$2:$F$1804,2,FALSE)</f>
        <v>588</v>
      </c>
      <c r="Z655" s="57">
        <f>VLOOKUP(D655,Liikennemalli24!$D$2:$F$1804,3,FALSE)</f>
        <v>0.20399999999999999</v>
      </c>
      <c r="AA655" s="178" t="str">
        <f>IF(G655=1,VLOOKUP(C655,Liikennemalli!$D$6:$H$1921,2,FALSE),"-")</f>
        <v>-</v>
      </c>
      <c r="AB655" s="197" t="str">
        <f>IF(G655=1,VLOOKUP(C655,Liikennemalli!$D$6:$H$1921,3,FALSE),"-")</f>
        <v>-</v>
      </c>
      <c r="AC655" s="134" t="str">
        <f>IF(E655=1,VLOOKUP(Työfile_2024!D655,'2015'!$F$12:$X$1887,18,FALSE),"-")</f>
        <v>-</v>
      </c>
      <c r="AD655" s="127" t="str">
        <f>IF(E655=1,VLOOKUP(Työfile_2024!D655,'2015'!$F$12:$X$1887,19,FALSE),"-")</f>
        <v>-</v>
      </c>
      <c r="AI655" s="127" t="str">
        <f>IF(E655=1,VLOOKUP(Työfile_2024!D655,'2015'!$F$12:$AB$1887,20,FALSE),"-")</f>
        <v>-</v>
      </c>
      <c r="AJ655" s="127" t="str">
        <f>IF(E655=1,VLOOKUP(Työfile_2024!D655,'2015'!$F$12:$AB$1887,21,FALSE),"-")</f>
        <v>-</v>
      </c>
      <c r="AK655" s="127" t="str">
        <f>IF(E655=1,VLOOKUP(Työfile_2024!D655,'2015'!$F$12:$AB$1887,22,FALSE),"-")</f>
        <v>-</v>
      </c>
      <c r="AL655" s="127" t="str">
        <f>IF(E655=1,VLOOKUP(Työfile_2024!D655,'2015'!$F$12:$AB$1887,23,FALSE),"-")</f>
        <v>-</v>
      </c>
      <c r="AM655" s="56">
        <f>VLOOKUP(Työfile_2024!D655,Tmatkat_20km_tarkasteltava_verk!$C$2:$D$1804,2,FALSE)</f>
        <v>2059</v>
      </c>
      <c r="AN655" s="148">
        <f t="shared" ref="AN655:AN718" si="157">AM655/V655</f>
        <v>0.44137191854233654</v>
      </c>
      <c r="AO655" s="178" t="str">
        <f>IF(E655=1,VLOOKUP(Työfile_2024!D655,'2015'!$F$12:$AC$1887,24,FALSE),"-")</f>
        <v>-</v>
      </c>
      <c r="AP655" s="52" t="str">
        <f>VLOOKUP(D655,Tarkasteltava_verkko_2024_harva!$E$2:$I$1804,5,FALSE)</f>
        <v>tiivis</v>
      </c>
      <c r="AQ655" s="52">
        <f>VLOOKUP(D655,Tarkasteltava_verkko_2024_harva!$E$2:$I$1804,4,FALSE)</f>
        <v>0</v>
      </c>
      <c r="AR655" s="148">
        <v>0.54601919819311129</v>
      </c>
      <c r="AS655" s="170" t="str">
        <f>IFERROR(VLOOKUP(C655,'2015'!$C$12:$AG$1887,30,FALSE),"-")</f>
        <v>-</v>
      </c>
      <c r="AT655" s="148">
        <v>0.78797289666854886</v>
      </c>
      <c r="AU655" s="170" t="str">
        <f>IFERROR(VLOOKUP(C655,'2015'!$C$12:$AG$1887,31,FALSE),"-")</f>
        <v>-</v>
      </c>
      <c r="AV655" s="106"/>
      <c r="AW655" s="63" t="str">
        <f>IFERROR(VLOOKUP(C655,Merkittävyysluokitus!$A$2:$J$1705,10,FALSE),"-")</f>
        <v>-</v>
      </c>
      <c r="AX655" s="175" t="str">
        <f>IFERROR(VLOOKUP(C655,Merkittävyysluokitus!$A$2:$J$1705,6,FALSE),"-")</f>
        <v>-</v>
      </c>
      <c r="AY655" s="175" t="str">
        <f>IFERROR(VLOOKUP(C655,Merkittävyysluokitus!$A$2:$J$1705,7,FALSE),"-")</f>
        <v>-</v>
      </c>
      <c r="AZ655" s="175" t="str">
        <f>IFERROR(VLOOKUP(C655,Merkittävyysluokitus!$A$2:$J$1705,8,FALSE),"-")</f>
        <v>-</v>
      </c>
      <c r="BA655" s="175" t="str">
        <f>IFERROR(VLOOKUP(C655,Merkittävyysluokitus!$A$2:$J$1705,9,FALSE),"-")</f>
        <v>-</v>
      </c>
      <c r="BB655" s="203"/>
      <c r="BC655" s="203" t="str">
        <f t="shared" ref="BC655:BC718" si="158">IF(BD655="ei luokiteltu","ei mallia",IF(BL655="tieosoite muuttunut","tieosoite muuttunut",IF(BD655&lt;&gt;BL655,"muutos","")))</f>
        <v>tieosoite muuttunut</v>
      </c>
      <c r="BD655" s="39" t="str">
        <f t="shared" si="147"/>
        <v>musta</v>
      </c>
      <c r="BE655" s="68" t="str">
        <f t="shared" si="153"/>
        <v>musta</v>
      </c>
      <c r="BF655" s="68" t="str">
        <f t="shared" si="154"/>
        <v>musta</v>
      </c>
      <c r="BG655" s="68" t="str">
        <f t="shared" si="155"/>
        <v>musta</v>
      </c>
      <c r="BH655" s="208" t="str">
        <f t="shared" si="156"/>
        <v>musta</v>
      </c>
      <c r="BI655" s="39"/>
      <c r="BJ655" s="39" t="str">
        <f>IF(F655="ei löydy","uusi tie",IF(E655=0,"tieosoite muuttunut",IF(E655=1,VLOOKUP(D655,'2015'!$F$12:$AL$1887,31,FALSE),"-")))</f>
        <v>tieosoite muuttunut</v>
      </c>
      <c r="BK655" s="67" t="str">
        <f>IF(E655=1,VLOOKUP(D655,'2015'!$F$12:$AL$1887,32,FALSE),"-")</f>
        <v>-</v>
      </c>
      <c r="BL655" s="39" t="str">
        <f>IF(F655="ei löydy","uusi tie",IF(E655=0,"tieosoite muuttunut",IF(E655=1,VLOOKUP(D655,'2015'!$F$12:$AL$1887,33,FALSE),"-")))</f>
        <v>tieosoite muuttunut</v>
      </c>
      <c r="BM655" s="39"/>
      <c r="BN655" s="217" t="str">
        <f>VLOOKUP(D655,'2015'!$F$12:$AL$1887,33,FALSE)</f>
        <v>punainen</v>
      </c>
      <c r="BO655" s="39"/>
      <c r="BP655" s="115" t="s">
        <v>10</v>
      </c>
      <c r="BQ655" s="30"/>
      <c r="BS655" s="5"/>
      <c r="BU655" s="37"/>
      <c r="BV655" s="30" t="s">
        <v>10</v>
      </c>
      <c r="BX655" t="str">
        <f>IF(E655=1,VLOOKUP(D655,'2015'!$F$12:$AX$1887,43,FALSE),"-")</f>
        <v>-</v>
      </c>
      <c r="BY655" t="str">
        <f>IF(E655=1,VLOOKUP(D655,'2015'!$F$12:$AX$1887,44,FALSE),"-")</f>
        <v>-</v>
      </c>
      <c r="BZ655" t="str">
        <f>IF(E655=1,VLOOKUP(D655,'2015'!$F$12:$AX$1887,45,FALSE),"-")</f>
        <v>-</v>
      </c>
      <c r="CA655" s="31">
        <f t="shared" si="148"/>
        <v>30</v>
      </c>
      <c r="CB655" s="31">
        <f t="shared" si="149"/>
        <v>10</v>
      </c>
      <c r="CC655" s="31">
        <f t="shared" si="150"/>
        <v>10</v>
      </c>
      <c r="CD655" s="31">
        <f t="shared" si="151"/>
        <v>10</v>
      </c>
      <c r="CE655" s="31">
        <f t="shared" si="152"/>
        <v>0</v>
      </c>
      <c r="CO655" s="2" t="s">
        <v>35</v>
      </c>
      <c r="CP655" s="2" t="s">
        <v>35</v>
      </c>
    </row>
    <row r="656" spans="1:94" ht="15.75" thickBot="1" x14ac:dyDescent="0.3">
      <c r="A656" s="50"/>
      <c r="B656" s="50"/>
      <c r="C656" s="50" t="str">
        <f t="shared" ref="C656:C719" si="159">CONCATENATE(I656,"_",J656,"_",K656)</f>
        <v>1453_1_1620</v>
      </c>
      <c r="D656" s="51" t="str">
        <f t="shared" ref="D656:D719" si="160">CONCATENATE(I656,"_",J656)</f>
        <v>1453_1</v>
      </c>
      <c r="E656" s="224">
        <f>IFERROR(VLOOKUP(C656,'2015'!$C$12:$D$1887,2,FALSE),0)</f>
        <v>1</v>
      </c>
      <c r="F656" s="51">
        <f>IFERROR(K656-IFERROR(VLOOKUP(D656,'2015'!$F$12:$I$1887,4,FALSE),"ei löydy"),"ei löydy")</f>
        <v>0</v>
      </c>
      <c r="G656" s="224">
        <f>IFERROR(VLOOKUP(Työfile_2024!C656,Liikennemalli!$D$6:$G$1921,4,FALSE),0)</f>
        <v>0</v>
      </c>
      <c r="H656" s="225">
        <f>K656-IFERROR(VLOOKUP(Työfile_2024!D656,Liikennemalli!$C$6:$H$1921,6,FALSE),"ei löydy")</f>
        <v>-1298</v>
      </c>
      <c r="I656" s="80">
        <v>1453</v>
      </c>
      <c r="J656" s="52">
        <v>1</v>
      </c>
      <c r="K656" s="52">
        <v>1620</v>
      </c>
      <c r="L656" s="53"/>
      <c r="M656" s="54"/>
      <c r="N656" s="54"/>
      <c r="O656" s="54"/>
      <c r="P656" s="54"/>
      <c r="Q656" s="55"/>
      <c r="R656" s="55"/>
      <c r="S656" s="55"/>
      <c r="T656" s="55"/>
      <c r="U656" s="52"/>
      <c r="V656" s="56">
        <v>2317</v>
      </c>
      <c r="W656" s="56">
        <v>108</v>
      </c>
      <c r="X656" s="56">
        <v>2667</v>
      </c>
      <c r="Y656" s="56">
        <f>VLOOKUP(D656,Liikennemalli24!$D$2:$F$1804,2,FALSE)</f>
        <v>307</v>
      </c>
      <c r="Z656" s="57">
        <f>VLOOKUP(D656,Liikennemalli24!$D$2:$F$1804,3,FALSE)</f>
        <v>0.13800000000000001</v>
      </c>
      <c r="AA656" s="178" t="str">
        <f>IF(G656=1,VLOOKUP(C656,Liikennemalli!$D$6:$H$1921,2,FALSE),"-")</f>
        <v>-</v>
      </c>
      <c r="AB656" s="197" t="str">
        <f>IF(G656=1,VLOOKUP(C656,Liikennemalli!$D$6:$H$1921,3,FALSE),"-")</f>
        <v>-</v>
      </c>
      <c r="AC656" s="134">
        <f>IF(E656=1,VLOOKUP(Työfile_2024!D656,'2015'!$F$12:$X$1887,18,FALSE),"-")</f>
        <v>927</v>
      </c>
      <c r="AD656" s="127">
        <f>IF(E656=1,VLOOKUP(Työfile_2024!D656,'2015'!$F$12:$X$1887,19,FALSE),"-")</f>
        <v>0.42</v>
      </c>
      <c r="AI656" s="127">
        <f>IF(E656=1,VLOOKUP(Työfile_2024!D656,'2015'!$F$12:$AB$1887,20,FALSE),"-")</f>
        <v>0</v>
      </c>
      <c r="AJ656" s="127">
        <f>IF(E656=1,VLOOKUP(Työfile_2024!D656,'2015'!$F$12:$AB$1887,21,FALSE),"-")</f>
        <v>0</v>
      </c>
      <c r="AK656" s="127">
        <f>IF(E656=1,VLOOKUP(Työfile_2024!D656,'2015'!$F$12:$AB$1887,22,FALSE),"-")</f>
        <v>0</v>
      </c>
      <c r="AL656" s="127">
        <f>IF(E656=1,VLOOKUP(Työfile_2024!D656,'2015'!$F$12:$AB$1887,23,FALSE),"-")</f>
        <v>0</v>
      </c>
      <c r="AM656" s="56">
        <f>VLOOKUP(Työfile_2024!D656,Tmatkat_20km_tarkasteltava_verk!$C$2:$D$1804,2,FALSE)</f>
        <v>446</v>
      </c>
      <c r="AN656" s="148">
        <f t="shared" si="157"/>
        <v>0.19249028916702632</v>
      </c>
      <c r="AO656" s="178">
        <f>IF(E656=1,VLOOKUP(Työfile_2024!D656,'2015'!$F$12:$AC$1887,24,FALSE),"-")</f>
        <v>1094</v>
      </c>
      <c r="AP656" s="52" t="str">
        <f>VLOOKUP(D656,Tarkasteltava_verkko_2024_harva!$E$2:$I$1804,5,FALSE)</f>
        <v>tiivis</v>
      </c>
      <c r="AQ656" s="52">
        <f>VLOOKUP(D656,Tarkasteltava_verkko_2024_harva!$E$2:$I$1804,4,FALSE)</f>
        <v>0</v>
      </c>
      <c r="AR656" s="148">
        <v>9.8148148148148151E-2</v>
      </c>
      <c r="AS656" s="170" t="str">
        <f>IFERROR(VLOOKUP(C656,'2015'!$C$12:$AG$1887,30,FALSE),"-")</f>
        <v/>
      </c>
      <c r="AT656" s="148">
        <v>0.63888888888888884</v>
      </c>
      <c r="AU656" s="170" t="str">
        <f>IFERROR(VLOOKUP(C656,'2015'!$C$12:$AG$1887,31,FALSE),"-")</f>
        <v>Kyllä</v>
      </c>
      <c r="AV656" s="106"/>
      <c r="AW656" s="63">
        <f>IFERROR(VLOOKUP(C656,Merkittävyysluokitus!$A$2:$J$1705,10,FALSE),"-")</f>
        <v>3</v>
      </c>
      <c r="AX656" s="175">
        <f>IFERROR(VLOOKUP(C656,Merkittävyysluokitus!$A$2:$J$1705,6,FALSE),"-")</f>
        <v>10.496499238964992</v>
      </c>
      <c r="AY656" s="175">
        <f>IFERROR(VLOOKUP(C656,Merkittävyysluokitus!$A$2:$J$1705,7,FALSE),"-")</f>
        <v>5</v>
      </c>
      <c r="AZ656" s="175">
        <f>IFERROR(VLOOKUP(C656,Merkittävyysluokitus!$A$2:$J$1705,8,FALSE),"-")</f>
        <v>3.8298325722983257</v>
      </c>
      <c r="BA656" s="175">
        <f>IFERROR(VLOOKUP(C656,Merkittävyysluokitus!$A$2:$J$1705,9,FALSE),"-")</f>
        <v>1.6666666666666665</v>
      </c>
      <c r="BB656" s="203"/>
      <c r="BC656" s="203" t="str">
        <f t="shared" si="158"/>
        <v/>
      </c>
      <c r="BD656" s="39" t="str">
        <f t="shared" si="147"/>
        <v>musta</v>
      </c>
      <c r="BE656" s="68" t="str">
        <f t="shared" si="153"/>
        <v>musta</v>
      </c>
      <c r="BF656" s="68" t="str">
        <f t="shared" si="154"/>
        <v>musta</v>
      </c>
      <c r="BG656" s="68" t="str">
        <f t="shared" si="155"/>
        <v>musta</v>
      </c>
      <c r="BH656" s="208" t="str">
        <f t="shared" si="156"/>
        <v>musta</v>
      </c>
      <c r="BI656" s="39"/>
      <c r="BJ656" s="39" t="str">
        <f>IF(F656="ei löydy","uusi tie",IF(E656=0,"tieosoite muuttunut",IF(E656=1,VLOOKUP(D656,'2015'!$F$12:$AL$1887,31,FALSE),"-")))</f>
        <v>musta</v>
      </c>
      <c r="BK656" s="67" t="str">
        <f>IF(E656=1,VLOOKUP(D656,'2015'!$F$12:$AL$1887,32,FALSE),"-")</f>
        <v>musta</v>
      </c>
      <c r="BL656" s="39" t="str">
        <f>IF(F656="ei löydy","uusi tie",IF(E656=0,"tieosoite muuttunut",IF(E656=1,VLOOKUP(D656,'2015'!$F$12:$AL$1887,33,FALSE),"-")))</f>
        <v>musta</v>
      </c>
      <c r="BM656" s="39"/>
      <c r="BN656" s="217" t="str">
        <f>VLOOKUP(D656,'2015'!$F$12:$AL$1887,33,FALSE)</f>
        <v>musta</v>
      </c>
      <c r="BO656" s="39"/>
      <c r="BP656" s="115" t="s">
        <v>10</v>
      </c>
      <c r="BQ656" s="30"/>
      <c r="BS656" s="5"/>
      <c r="BU656" s="37"/>
      <c r="BV656" s="30" t="s">
        <v>10</v>
      </c>
      <c r="BX656" t="str">
        <f>IF(E656=1,VLOOKUP(D656,'2015'!$F$12:$AX$1887,43,FALSE),"-")</f>
        <v>musta</v>
      </c>
      <c r="BY656" t="str">
        <f>IF(E656=1,VLOOKUP(D656,'2015'!$F$12:$AX$1887,44,FALSE),"-")</f>
        <v>punainen</v>
      </c>
      <c r="BZ656" t="str">
        <f>IF(E656=1,VLOOKUP(D656,'2015'!$F$12:$AX$1887,45,FALSE),"-")</f>
        <v>musta</v>
      </c>
      <c r="CA656" s="31">
        <f t="shared" si="148"/>
        <v>2</v>
      </c>
      <c r="CB656" s="31">
        <f t="shared" si="149"/>
        <v>1</v>
      </c>
      <c r="CC656" s="31">
        <f t="shared" si="150"/>
        <v>0</v>
      </c>
      <c r="CD656" s="31">
        <f t="shared" si="151"/>
        <v>1</v>
      </c>
      <c r="CE656" s="31">
        <f t="shared" si="152"/>
        <v>0</v>
      </c>
      <c r="CO656" s="2" t="s">
        <v>35</v>
      </c>
      <c r="CP656" s="2" t="s">
        <v>35</v>
      </c>
    </row>
    <row r="657" spans="1:94" ht="15.75" thickBot="1" x14ac:dyDescent="0.3">
      <c r="A657" s="50"/>
      <c r="B657" s="50"/>
      <c r="C657" s="50" t="str">
        <f t="shared" si="159"/>
        <v>1453_2_7148</v>
      </c>
      <c r="D657" s="51" t="str">
        <f t="shared" si="160"/>
        <v>1453_2</v>
      </c>
      <c r="E657" s="224">
        <f>IFERROR(VLOOKUP(C657,'2015'!$C$12:$D$1887,2,FALSE),0)</f>
        <v>1</v>
      </c>
      <c r="F657" s="51">
        <f>IFERROR(K657-IFERROR(VLOOKUP(D657,'2015'!$F$12:$I$1887,4,FALSE),"ei löydy"),"ei löydy")</f>
        <v>0</v>
      </c>
      <c r="G657" s="224">
        <f>IFERROR(VLOOKUP(Työfile_2024!C657,Liikennemalli!$D$6:$G$1921,4,FALSE),0)</f>
        <v>1</v>
      </c>
      <c r="H657" s="225">
        <f>K657-IFERROR(VLOOKUP(Työfile_2024!D657,Liikennemalli!$C$6:$H$1921,6,FALSE),"ei löydy")</f>
        <v>0</v>
      </c>
      <c r="I657" s="80">
        <v>1453</v>
      </c>
      <c r="J657" s="52">
        <v>2</v>
      </c>
      <c r="K657" s="52">
        <v>7148</v>
      </c>
      <c r="L657" s="53"/>
      <c r="M657" s="54"/>
      <c r="N657" s="54"/>
      <c r="O657" s="54"/>
      <c r="P657" s="54"/>
      <c r="Q657" s="55"/>
      <c r="R657" s="55"/>
      <c r="S657" s="55"/>
      <c r="T657" s="55"/>
      <c r="U657" s="52"/>
      <c r="V657" s="56">
        <v>698</v>
      </c>
      <c r="W657" s="56">
        <v>42</v>
      </c>
      <c r="X657" s="56">
        <v>781</v>
      </c>
      <c r="Y657" s="56">
        <f>VLOOKUP(D657,Liikennemalli24!$D$2:$F$1804,2,FALSE)</f>
        <v>119</v>
      </c>
      <c r="Z657" s="57">
        <f>VLOOKUP(D657,Liikennemalli24!$D$2:$F$1804,3,FALSE)</f>
        <v>0.152</v>
      </c>
      <c r="AA657" s="178">
        <f>IF(G657=1,VLOOKUP(C657,Liikennemalli!$D$6:$H$1921,2,FALSE),"-")</f>
        <v>848.69031468311698</v>
      </c>
      <c r="AB657" s="197">
        <f>IF(G657=1,VLOOKUP(C657,Liikennemalli!$D$6:$H$1921,3,FALSE),"-")</f>
        <v>0.67730586966396</v>
      </c>
      <c r="AC657" s="134">
        <f>IF(E657=1,VLOOKUP(Työfile_2024!D657,'2015'!$F$12:$X$1887,18,FALSE),"-")</f>
        <v>624</v>
      </c>
      <c r="AD657" s="127">
        <f>IF(E657=1,VLOOKUP(Työfile_2024!D657,'2015'!$F$12:$X$1887,19,FALSE),"-")</f>
        <v>0.64</v>
      </c>
      <c r="AI657" s="127">
        <f>IF(E657=1,VLOOKUP(Työfile_2024!D657,'2015'!$F$12:$AB$1887,20,FALSE),"-")</f>
        <v>0</v>
      </c>
      <c r="AJ657" s="127">
        <f>IF(E657=1,VLOOKUP(Työfile_2024!D657,'2015'!$F$12:$AB$1887,21,FALSE),"-")</f>
        <v>0</v>
      </c>
      <c r="AK657" s="127">
        <f>IF(E657=1,VLOOKUP(Työfile_2024!D657,'2015'!$F$12:$AB$1887,22,FALSE),"-")</f>
        <v>0</v>
      </c>
      <c r="AL657" s="127">
        <f>IF(E657=1,VLOOKUP(Työfile_2024!D657,'2015'!$F$12:$AB$1887,23,FALSE),"-")</f>
        <v>0</v>
      </c>
      <c r="AM657" s="56">
        <f>VLOOKUP(Työfile_2024!D657,Tmatkat_20km_tarkasteltava_verk!$C$2:$D$1804,2,FALSE)</f>
        <v>213</v>
      </c>
      <c r="AN657" s="148">
        <f t="shared" si="157"/>
        <v>0.30515759312320917</v>
      </c>
      <c r="AO657" s="178">
        <f>IF(E657=1,VLOOKUP(Työfile_2024!D657,'2015'!$F$12:$AC$1887,24,FALSE),"-")</f>
        <v>219</v>
      </c>
      <c r="AP657" s="52">
        <f>VLOOKUP(D657,Tarkasteltava_verkko_2024_harva!$E$2:$I$1804,5,FALSE)</f>
        <v>0</v>
      </c>
      <c r="AQ657" s="52">
        <f>VLOOKUP(D657,Tarkasteltava_verkko_2024_harva!$E$2:$I$1804,4,FALSE)</f>
        <v>0</v>
      </c>
      <c r="AR657" s="148">
        <v>0</v>
      </c>
      <c r="AS657" s="170" t="str">
        <f>IFERROR(VLOOKUP(C657,'2015'!$C$12:$AG$1887,30,FALSE),"-")</f>
        <v/>
      </c>
      <c r="AT657" s="148">
        <v>0.25055959709009512</v>
      </c>
      <c r="AU657" s="170">
        <f>IFERROR(VLOOKUP(C657,'2015'!$C$12:$AG$1887,31,FALSE),"-")</f>
        <v>0</v>
      </c>
      <c r="AV657" s="106"/>
      <c r="AW657" s="63">
        <f>IFERROR(VLOOKUP(C657,Merkittävyysluokitus!$A$2:$J$1705,10,FALSE),"-")</f>
        <v>3</v>
      </c>
      <c r="AX657" s="175">
        <f>IFERROR(VLOOKUP(C657,Merkittävyysluokitus!$A$2:$J$1705,6,FALSE),"-")</f>
        <v>7.8952328767123277</v>
      </c>
      <c r="AY657" s="175">
        <f>IFERROR(VLOOKUP(C657,Merkittävyysluokitus!$A$2:$J$1705,7,FALSE),"-")</f>
        <v>3.9706666666666663</v>
      </c>
      <c r="AZ657" s="175">
        <f>IFERROR(VLOOKUP(C657,Merkittävyysluokitus!$A$2:$J$1705,8,FALSE),"-")</f>
        <v>2.9245662100456618</v>
      </c>
      <c r="BA657" s="175">
        <f>IFERROR(VLOOKUP(C657,Merkittävyysluokitus!$A$2:$J$1705,9,FALSE),"-")</f>
        <v>1</v>
      </c>
      <c r="BB657" s="203"/>
      <c r="BC657" s="203" t="str">
        <f t="shared" si="158"/>
        <v/>
      </c>
      <c r="BD657" s="39" t="str">
        <f t="shared" si="147"/>
        <v>musta</v>
      </c>
      <c r="BE657" s="68" t="str">
        <f t="shared" si="153"/>
        <v>musta</v>
      </c>
      <c r="BF657" s="68" t="str">
        <f t="shared" si="154"/>
        <v>musta</v>
      </c>
      <c r="BG657" s="68" t="str">
        <f t="shared" si="155"/>
        <v>musta</v>
      </c>
      <c r="BH657" s="208" t="str">
        <f t="shared" si="156"/>
        <v>musta</v>
      </c>
      <c r="BI657" s="39"/>
      <c r="BJ657" s="39" t="str">
        <f>IF(F657="ei löydy","uusi tie",IF(E657=0,"tieosoite muuttunut",IF(E657=1,VLOOKUP(D657,'2015'!$F$12:$AL$1887,31,FALSE),"-")))</f>
        <v>musta</v>
      </c>
      <c r="BK657" s="67" t="str">
        <f>IF(E657=1,VLOOKUP(D657,'2015'!$F$12:$AL$1887,32,FALSE),"-")</f>
        <v>musta</v>
      </c>
      <c r="BL657" s="39" t="str">
        <f>IF(F657="ei löydy","uusi tie",IF(E657=0,"tieosoite muuttunut",IF(E657=1,VLOOKUP(D657,'2015'!$F$12:$AL$1887,33,FALSE),"-")))</f>
        <v>musta</v>
      </c>
      <c r="BM657" s="39"/>
      <c r="BN657" s="217" t="str">
        <f>VLOOKUP(D657,'2015'!$F$12:$AL$1887,33,FALSE)</f>
        <v>musta</v>
      </c>
      <c r="BO657" s="39"/>
      <c r="BP657" s="115" t="s">
        <v>10</v>
      </c>
      <c r="BQ657" s="30"/>
      <c r="BS657" s="5"/>
      <c r="BU657" s="37"/>
      <c r="BV657" s="30" t="s">
        <v>10</v>
      </c>
      <c r="BX657" t="str">
        <f>IF(E657=1,VLOOKUP(D657,'2015'!$F$12:$AX$1887,43,FALSE),"-")</f>
        <v>punainen</v>
      </c>
      <c r="BY657" t="str">
        <f>IF(E657=1,VLOOKUP(D657,'2015'!$F$12:$AX$1887,44,FALSE),"-")</f>
        <v>musta</v>
      </c>
      <c r="BZ657" t="str">
        <f>IF(E657=1,VLOOKUP(D657,'2015'!$F$12:$AX$1887,45,FALSE),"-")</f>
        <v>musta</v>
      </c>
      <c r="CA657" s="31">
        <f t="shared" si="148"/>
        <v>11</v>
      </c>
      <c r="CB657" s="31">
        <f t="shared" si="149"/>
        <v>10</v>
      </c>
      <c r="CC657" s="31">
        <f t="shared" si="150"/>
        <v>0</v>
      </c>
      <c r="CD657" s="31">
        <f t="shared" si="151"/>
        <v>1</v>
      </c>
      <c r="CE657" s="31">
        <f t="shared" si="152"/>
        <v>0</v>
      </c>
      <c r="CO657" s="2" t="s">
        <v>35</v>
      </c>
      <c r="CP657" s="2" t="s">
        <v>35</v>
      </c>
    </row>
    <row r="658" spans="1:94" ht="15.75" thickBot="1" x14ac:dyDescent="0.3">
      <c r="A658" s="50"/>
      <c r="B658" s="50"/>
      <c r="C658" s="50" t="str">
        <f t="shared" si="159"/>
        <v>1456_1_2668</v>
      </c>
      <c r="D658" s="51" t="str">
        <f t="shared" si="160"/>
        <v>1456_1</v>
      </c>
      <c r="E658" s="224">
        <f>IFERROR(VLOOKUP(C658,'2015'!$C$12:$D$1887,2,FALSE),0)</f>
        <v>0</v>
      </c>
      <c r="F658" s="51">
        <f>IFERROR(K658-IFERROR(VLOOKUP(D658,'2015'!$F$12:$I$1887,4,FALSE),"ei löydy"),"ei löydy")</f>
        <v>56</v>
      </c>
      <c r="G658" s="224">
        <f>IFERROR(VLOOKUP(Työfile_2024!C658,Liikennemalli!$D$6:$G$1921,4,FALSE),0)</f>
        <v>1</v>
      </c>
      <c r="H658" s="225">
        <f>K658-IFERROR(VLOOKUP(Työfile_2024!D658,Liikennemalli!$C$6:$H$1921,6,FALSE),"ei löydy")</f>
        <v>0</v>
      </c>
      <c r="I658" s="80">
        <v>1456</v>
      </c>
      <c r="J658" s="52">
        <v>1</v>
      </c>
      <c r="K658" s="52">
        <v>2668</v>
      </c>
      <c r="L658" s="53"/>
      <c r="M658" s="54"/>
      <c r="N658" s="54"/>
      <c r="O658" s="54"/>
      <c r="P658" s="54"/>
      <c r="Q658" s="55"/>
      <c r="R658" s="55"/>
      <c r="S658" s="55"/>
      <c r="T658" s="55"/>
      <c r="U658" s="52"/>
      <c r="V658" s="56">
        <v>11690</v>
      </c>
      <c r="W658" s="56">
        <v>293</v>
      </c>
      <c r="X658" s="56">
        <v>13231</v>
      </c>
      <c r="Y658" s="56">
        <f>VLOOKUP(D658,Liikennemalli24!$D$2:$F$1804,2,FALSE)</f>
        <v>1025</v>
      </c>
      <c r="Z658" s="57">
        <f>VLOOKUP(D658,Liikennemalli24!$D$2:$F$1804,3,FALSE)</f>
        <v>0.185</v>
      </c>
      <c r="AA658" s="178">
        <f>IF(G658=1,VLOOKUP(C658,Liikennemalli!$D$6:$H$1921,2,FALSE),"-")</f>
        <v>5218.4242626602399</v>
      </c>
      <c r="AB658" s="197">
        <f>IF(G658=1,VLOOKUP(C658,Liikennemalli!$D$6:$H$1921,3,FALSE),"-")</f>
        <v>0.51111379678741498</v>
      </c>
      <c r="AC658" s="134" t="str">
        <f>IF(E658=1,VLOOKUP(Työfile_2024!D658,'2015'!$F$12:$X$1887,18,FALSE),"-")</f>
        <v>-</v>
      </c>
      <c r="AD658" s="127" t="str">
        <f>IF(E658=1,VLOOKUP(Työfile_2024!D658,'2015'!$F$12:$X$1887,19,FALSE),"-")</f>
        <v>-</v>
      </c>
      <c r="AI658" s="127" t="str">
        <f>IF(E658=1,VLOOKUP(Työfile_2024!D658,'2015'!$F$12:$AB$1887,20,FALSE),"-")</f>
        <v>-</v>
      </c>
      <c r="AJ658" s="127" t="str">
        <f>IF(E658=1,VLOOKUP(Työfile_2024!D658,'2015'!$F$12:$AB$1887,21,FALSE),"-")</f>
        <v>-</v>
      </c>
      <c r="AK658" s="127" t="str">
        <f>IF(E658=1,VLOOKUP(Työfile_2024!D658,'2015'!$F$12:$AB$1887,22,FALSE),"-")</f>
        <v>-</v>
      </c>
      <c r="AL658" s="127" t="str">
        <f>IF(E658=1,VLOOKUP(Työfile_2024!D658,'2015'!$F$12:$AB$1887,23,FALSE),"-")</f>
        <v>-</v>
      </c>
      <c r="AM658" s="56">
        <f>VLOOKUP(Työfile_2024!D658,Tmatkat_20km_tarkasteltava_verk!$C$2:$D$1804,2,FALSE)</f>
        <v>6166</v>
      </c>
      <c r="AN658" s="148">
        <f t="shared" si="157"/>
        <v>0.52745936698032503</v>
      </c>
      <c r="AO658" s="178" t="str">
        <f>IF(E658=1,VLOOKUP(Työfile_2024!D658,'2015'!$F$12:$AC$1887,24,FALSE),"-")</f>
        <v>-</v>
      </c>
      <c r="AP658" s="52" t="str">
        <f>VLOOKUP(D658,Tarkasteltava_verkko_2024_harva!$E$2:$I$1804,5,FALSE)</f>
        <v>tiivis</v>
      </c>
      <c r="AQ658" s="52">
        <f>VLOOKUP(D658,Tarkasteltava_verkko_2024_harva!$E$2:$I$1804,4,FALSE)</f>
        <v>0</v>
      </c>
      <c r="AR658" s="148">
        <v>0.92203898050974509</v>
      </c>
      <c r="AS658" s="170" t="str">
        <f>IFERROR(VLOOKUP(C658,'2015'!$C$12:$AG$1887,30,FALSE),"-")</f>
        <v>-</v>
      </c>
      <c r="AT658" s="148">
        <v>1.0011244377811095</v>
      </c>
      <c r="AU658" s="170" t="str">
        <f>IFERROR(VLOOKUP(C658,'2015'!$C$12:$AG$1887,31,FALSE),"-")</f>
        <v>-</v>
      </c>
      <c r="AV658" s="106"/>
      <c r="AW658" s="63">
        <f>IFERROR(VLOOKUP(C658,Merkittävyysluokitus!$A$2:$J$1705,10,FALSE),"-")</f>
        <v>2</v>
      </c>
      <c r="AX658" s="175">
        <f>IFERROR(VLOOKUP(C658,Merkittävyysluokitus!$A$2:$J$1705,6,FALSE),"-")</f>
        <v>12.266757990867578</v>
      </c>
      <c r="AY658" s="175">
        <f>IFERROR(VLOOKUP(C658,Merkittävyysluokitus!$A$2:$J$1705,7,FALSE),"-")</f>
        <v>5</v>
      </c>
      <c r="AZ658" s="175">
        <f>IFERROR(VLOOKUP(C658,Merkittävyysluokitus!$A$2:$J$1705,8,FALSE),"-")</f>
        <v>4.9334246575342462</v>
      </c>
      <c r="BA658" s="175">
        <f>IFERROR(VLOOKUP(C658,Merkittävyysluokitus!$A$2:$J$1705,9,FALSE),"-")</f>
        <v>2.333333333333333</v>
      </c>
      <c r="BB658" s="203"/>
      <c r="BC658" s="203" t="str">
        <f t="shared" si="158"/>
        <v>tieosoite muuttunut</v>
      </c>
      <c r="BD658" s="39" t="str">
        <f t="shared" si="147"/>
        <v>musta</v>
      </c>
      <c r="BE658" s="68" t="str">
        <f t="shared" si="153"/>
        <v>musta</v>
      </c>
      <c r="BF658" s="68" t="str">
        <f t="shared" si="154"/>
        <v>musta</v>
      </c>
      <c r="BG658" s="68" t="str">
        <f t="shared" si="155"/>
        <v>musta</v>
      </c>
      <c r="BH658" s="208" t="str">
        <f t="shared" si="156"/>
        <v>musta</v>
      </c>
      <c r="BI658" s="39"/>
      <c r="BJ658" s="39" t="str">
        <f>IF(F658="ei löydy","uusi tie",IF(E658=0,"tieosoite muuttunut",IF(E658=1,VLOOKUP(D658,'2015'!$F$12:$AL$1887,31,FALSE),"-")))</f>
        <v>tieosoite muuttunut</v>
      </c>
      <c r="BK658" s="67" t="str">
        <f>IF(E658=1,VLOOKUP(D658,'2015'!$F$12:$AL$1887,32,FALSE),"-")</f>
        <v>-</v>
      </c>
      <c r="BL658" s="39" t="str">
        <f>IF(F658="ei löydy","uusi tie",IF(E658=0,"tieosoite muuttunut",IF(E658=1,VLOOKUP(D658,'2015'!$F$12:$AL$1887,33,FALSE),"-")))</f>
        <v>tieosoite muuttunut</v>
      </c>
      <c r="BM658" s="39"/>
      <c r="BN658" s="217" t="str">
        <f>VLOOKUP(D658,'2015'!$F$12:$AL$1887,33,FALSE)</f>
        <v>musta</v>
      </c>
      <c r="BO658" s="39"/>
      <c r="BP658" s="115" t="s">
        <v>10</v>
      </c>
      <c r="BQ658" s="30"/>
      <c r="BS658" s="5"/>
      <c r="BU658" s="37"/>
      <c r="BV658" s="30" t="s">
        <v>10</v>
      </c>
      <c r="BX658" t="str">
        <f>IF(E658=1,VLOOKUP(D658,'2015'!$F$12:$AX$1887,43,FALSE),"-")</f>
        <v>-</v>
      </c>
      <c r="BY658" t="str">
        <f>IF(E658=1,VLOOKUP(D658,'2015'!$F$12:$AX$1887,44,FALSE),"-")</f>
        <v>-</v>
      </c>
      <c r="BZ658" t="str">
        <f>IF(E658=1,VLOOKUP(D658,'2015'!$F$12:$AX$1887,45,FALSE),"-")</f>
        <v>-</v>
      </c>
      <c r="CA658" s="31">
        <f t="shared" si="148"/>
        <v>30</v>
      </c>
      <c r="CB658" s="31">
        <f t="shared" si="149"/>
        <v>10</v>
      </c>
      <c r="CC658" s="31">
        <f t="shared" si="150"/>
        <v>10</v>
      </c>
      <c r="CD658" s="31">
        <f t="shared" si="151"/>
        <v>10</v>
      </c>
      <c r="CE658" s="31">
        <f t="shared" si="152"/>
        <v>0</v>
      </c>
      <c r="CO658" s="2" t="s">
        <v>35</v>
      </c>
      <c r="CP658" s="2" t="s">
        <v>35</v>
      </c>
    </row>
    <row r="659" spans="1:94" ht="15.75" thickBot="1" x14ac:dyDescent="0.3">
      <c r="A659" s="50"/>
      <c r="B659" s="50"/>
      <c r="C659" s="50" t="str">
        <f t="shared" si="159"/>
        <v>1456_2_2370</v>
      </c>
      <c r="D659" s="51" t="str">
        <f t="shared" si="160"/>
        <v>1456_2</v>
      </c>
      <c r="E659" s="224">
        <f>IFERROR(VLOOKUP(C659,'2015'!$C$12:$D$1887,2,FALSE),0)</f>
        <v>1</v>
      </c>
      <c r="F659" s="51">
        <f>IFERROR(K659-IFERROR(VLOOKUP(D659,'2015'!$F$12:$I$1887,4,FALSE),"ei löydy"),"ei löydy")</f>
        <v>0</v>
      </c>
      <c r="G659" s="224">
        <f>IFERROR(VLOOKUP(Työfile_2024!C659,Liikennemalli!$D$6:$G$1921,4,FALSE),0)</f>
        <v>1</v>
      </c>
      <c r="H659" s="225">
        <f>K659-IFERROR(VLOOKUP(Työfile_2024!D659,Liikennemalli!$C$6:$H$1921,6,FALSE),"ei löydy")</f>
        <v>0</v>
      </c>
      <c r="I659" s="80">
        <v>1456</v>
      </c>
      <c r="J659" s="52">
        <v>2</v>
      </c>
      <c r="K659" s="52">
        <v>2370</v>
      </c>
      <c r="L659" s="53"/>
      <c r="M659" s="54"/>
      <c r="N659" s="54"/>
      <c r="O659" s="54"/>
      <c r="P659" s="54"/>
      <c r="Q659" s="55"/>
      <c r="R659" s="55"/>
      <c r="S659" s="55"/>
      <c r="T659" s="55"/>
      <c r="U659" s="52"/>
      <c r="V659" s="56">
        <v>13157</v>
      </c>
      <c r="W659" s="56">
        <v>348</v>
      </c>
      <c r="X659" s="56">
        <v>14356</v>
      </c>
      <c r="Y659" s="56">
        <f>VLOOKUP(D659,Liikennemalli24!$D$2:$F$1804,2,FALSE)</f>
        <v>629</v>
      </c>
      <c r="Z659" s="57">
        <f>VLOOKUP(D659,Liikennemalli24!$D$2:$F$1804,3,FALSE)</f>
        <v>0.182</v>
      </c>
      <c r="AA659" s="178">
        <f>IF(G659=1,VLOOKUP(C659,Liikennemalli!$D$6:$H$1921,2,FALSE),"-")</f>
        <v>2962.2120287472849</v>
      </c>
      <c r="AB659" s="197">
        <f>IF(G659=1,VLOOKUP(C659,Liikennemalli!$D$6:$H$1921,3,FALSE),"-")</f>
        <v>0.31421802261678899</v>
      </c>
      <c r="AC659" s="134">
        <f>IF(E659=1,VLOOKUP(Työfile_2024!D659,'2015'!$F$12:$X$1887,18,FALSE),"-")</f>
        <v>3842</v>
      </c>
      <c r="AD659" s="127">
        <f>IF(E659=1,VLOOKUP(Työfile_2024!D659,'2015'!$F$12:$X$1887,19,FALSE),"-")</f>
        <v>0.48</v>
      </c>
      <c r="AI659" s="127">
        <f>IF(E659=1,VLOOKUP(Työfile_2024!D659,'2015'!$F$12:$AB$1887,20,FALSE),"-")</f>
        <v>0</v>
      </c>
      <c r="AJ659" s="127">
        <f>IF(E659=1,VLOOKUP(Työfile_2024!D659,'2015'!$F$12:$AB$1887,21,FALSE),"-")</f>
        <v>0</v>
      </c>
      <c r="AK659" s="127">
        <f>IF(E659=1,VLOOKUP(Työfile_2024!D659,'2015'!$F$12:$AB$1887,22,FALSE),"-")</f>
        <v>0</v>
      </c>
      <c r="AL659" s="127">
        <f>IF(E659=1,VLOOKUP(Työfile_2024!D659,'2015'!$F$12:$AB$1887,23,FALSE),"-")</f>
        <v>0</v>
      </c>
      <c r="AM659" s="56">
        <f>VLOOKUP(Työfile_2024!D659,Tmatkat_20km_tarkasteltava_verk!$C$2:$D$1804,2,FALSE)</f>
        <v>2581</v>
      </c>
      <c r="AN659" s="148">
        <f t="shared" si="157"/>
        <v>0.19616933951508703</v>
      </c>
      <c r="AO659" s="178">
        <f>IF(E659=1,VLOOKUP(Työfile_2024!D659,'2015'!$F$12:$AC$1887,24,FALSE),"-")</f>
        <v>3004</v>
      </c>
      <c r="AP659" s="52" t="str">
        <f>VLOOKUP(D659,Tarkasteltava_verkko_2024_harva!$E$2:$I$1804,5,FALSE)</f>
        <v>tiivis</v>
      </c>
      <c r="AQ659" s="52">
        <f>VLOOKUP(D659,Tarkasteltava_verkko_2024_harva!$E$2:$I$1804,4,FALSE)</f>
        <v>0</v>
      </c>
      <c r="AR659" s="148">
        <v>0.91012658227848098</v>
      </c>
      <c r="AS659" s="170" t="str">
        <f>IFERROR(VLOOKUP(C659,'2015'!$C$12:$AG$1887,30,FALSE),"-")</f>
        <v>Kyllä</v>
      </c>
      <c r="AT659" s="148">
        <v>0.99535864978902955</v>
      </c>
      <c r="AU659" s="170" t="str">
        <f>IFERROR(VLOOKUP(C659,'2015'!$C$12:$AG$1887,31,FALSE),"-")</f>
        <v>Kyllä</v>
      </c>
      <c r="AV659" s="106"/>
      <c r="AW659" s="63">
        <f>IFERROR(VLOOKUP(C659,Merkittävyysluokitus!$A$2:$J$1705,10,FALSE),"-")</f>
        <v>2</v>
      </c>
      <c r="AX659" s="175">
        <f>IFERROR(VLOOKUP(C659,Merkittävyysluokitus!$A$2:$J$1705,6,FALSE),"-")</f>
        <v>11.103287671232877</v>
      </c>
      <c r="AY659" s="175">
        <f>IFERROR(VLOOKUP(C659,Merkittävyysluokitus!$A$2:$J$1705,7,FALSE),"-")</f>
        <v>5</v>
      </c>
      <c r="AZ659" s="175">
        <f>IFERROR(VLOOKUP(C659,Merkittävyysluokitus!$A$2:$J$1705,8,FALSE),"-")</f>
        <v>4.1032876712328763</v>
      </c>
      <c r="BA659" s="175">
        <f>IFERROR(VLOOKUP(C659,Merkittävyysluokitus!$A$2:$J$1705,9,FALSE),"-")</f>
        <v>2</v>
      </c>
      <c r="BB659" s="203"/>
      <c r="BC659" s="203" t="str">
        <f t="shared" si="158"/>
        <v/>
      </c>
      <c r="BD659" s="39" t="str">
        <f t="shared" si="147"/>
        <v>musta</v>
      </c>
      <c r="BE659" s="68" t="str">
        <f t="shared" si="153"/>
        <v>musta</v>
      </c>
      <c r="BF659" s="68" t="str">
        <f t="shared" si="154"/>
        <v>musta</v>
      </c>
      <c r="BG659" s="68" t="str">
        <f t="shared" si="155"/>
        <v>musta</v>
      </c>
      <c r="BH659" s="208" t="str">
        <f t="shared" si="156"/>
        <v>musta</v>
      </c>
      <c r="BI659" s="39"/>
      <c r="BJ659" s="39" t="str">
        <f>IF(F659="ei löydy","uusi tie",IF(E659=0,"tieosoite muuttunut",IF(E659=1,VLOOKUP(D659,'2015'!$F$12:$AL$1887,31,FALSE),"-")))</f>
        <v>musta</v>
      </c>
      <c r="BK659" s="67" t="str">
        <f>IF(E659=1,VLOOKUP(D659,'2015'!$F$12:$AL$1887,32,FALSE),"-")</f>
        <v>musta</v>
      </c>
      <c r="BL659" s="39" t="str">
        <f>IF(F659="ei löydy","uusi tie",IF(E659=0,"tieosoite muuttunut",IF(E659=1,VLOOKUP(D659,'2015'!$F$12:$AL$1887,33,FALSE),"-")))</f>
        <v>musta</v>
      </c>
      <c r="BM659" s="39"/>
      <c r="BN659" s="217" t="str">
        <f>VLOOKUP(D659,'2015'!$F$12:$AL$1887,33,FALSE)</f>
        <v>musta</v>
      </c>
      <c r="BO659" s="39"/>
      <c r="BP659" s="115" t="s">
        <v>10</v>
      </c>
      <c r="BQ659" s="30"/>
      <c r="BS659" s="5"/>
      <c r="BU659" s="37"/>
      <c r="BV659" s="30" t="s">
        <v>10</v>
      </c>
      <c r="BX659" t="str">
        <f>IF(E659=1,VLOOKUP(D659,'2015'!$F$12:$AX$1887,43,FALSE),"-")</f>
        <v>musta</v>
      </c>
      <c r="BY659" t="str">
        <f>IF(E659=1,VLOOKUP(D659,'2015'!$F$12:$AX$1887,44,FALSE),"-")</f>
        <v>punainen</v>
      </c>
      <c r="BZ659" t="str">
        <f>IF(E659=1,VLOOKUP(D659,'2015'!$F$12:$AX$1887,45,FALSE),"-")</f>
        <v>punainen</v>
      </c>
      <c r="CA659" s="31">
        <f t="shared" ref="CA659:CA685" si="161">SUM(CB659:CE659)</f>
        <v>21</v>
      </c>
      <c r="CB659" s="31">
        <f t="shared" ref="CB659:CB685" si="162">IF(AD659&gt;0.59999,10,IF(AD659&gt;0.39999,1,0))</f>
        <v>1</v>
      </c>
      <c r="CC659" s="31">
        <f t="shared" ref="CC659:CC685" si="163">IF(AC659&gt;1999,10,IF(AC659&gt;999,1,0))</f>
        <v>10</v>
      </c>
      <c r="CD659" s="31">
        <f t="shared" ref="CD659:CD685" si="164">IF(AM659&gt;499,10,IF(AM659&gt;99,1,0))</f>
        <v>10</v>
      </c>
      <c r="CE659" s="31">
        <f t="shared" ref="CE659:CE685" si="165">IF(AQ659="osa seud. yht",10,IF(AP659="osa seud. yht",1,0))</f>
        <v>0</v>
      </c>
      <c r="CO659" s="2" t="s">
        <v>35</v>
      </c>
      <c r="CP659" s="2" t="s">
        <v>35</v>
      </c>
    </row>
    <row r="660" spans="1:94" ht="15.75" thickBot="1" x14ac:dyDescent="0.3">
      <c r="A660" s="50"/>
      <c r="B660" s="50"/>
      <c r="C660" s="50" t="str">
        <f t="shared" si="159"/>
        <v>1456_3_3636</v>
      </c>
      <c r="D660" s="51" t="str">
        <f t="shared" si="160"/>
        <v>1456_3</v>
      </c>
      <c r="E660" s="224">
        <f>IFERROR(VLOOKUP(C660,'2015'!$C$12:$D$1887,2,FALSE),0)</f>
        <v>1</v>
      </c>
      <c r="F660" s="51">
        <f>IFERROR(K660-IFERROR(VLOOKUP(D660,'2015'!$F$12:$I$1887,4,FALSE),"ei löydy"),"ei löydy")</f>
        <v>0</v>
      </c>
      <c r="G660" s="224">
        <f>IFERROR(VLOOKUP(Työfile_2024!C660,Liikennemalli!$D$6:$G$1921,4,FALSE),0)</f>
        <v>1</v>
      </c>
      <c r="H660" s="225">
        <f>K660-IFERROR(VLOOKUP(Työfile_2024!D660,Liikennemalli!$C$6:$H$1921,6,FALSE),"ei löydy")</f>
        <v>0</v>
      </c>
      <c r="I660" s="80">
        <v>1456</v>
      </c>
      <c r="J660" s="52">
        <v>3</v>
      </c>
      <c r="K660" s="52">
        <v>3636</v>
      </c>
      <c r="L660" s="53"/>
      <c r="M660" s="54"/>
      <c r="N660" s="54"/>
      <c r="O660" s="54"/>
      <c r="P660" s="54"/>
      <c r="Q660" s="55"/>
      <c r="R660" s="55"/>
      <c r="S660" s="55"/>
      <c r="T660" s="55"/>
      <c r="U660" s="52"/>
      <c r="V660" s="56">
        <v>7104</v>
      </c>
      <c r="W660" s="56">
        <v>234</v>
      </c>
      <c r="X660" s="56">
        <v>8027</v>
      </c>
      <c r="Y660" s="56">
        <f>VLOOKUP(D660,Liikennemalli24!$D$2:$F$1804,2,FALSE)</f>
        <v>237</v>
      </c>
      <c r="Z660" s="57">
        <f>VLOOKUP(D660,Liikennemalli24!$D$2:$F$1804,3,FALSE)</f>
        <v>0.13500000000000001</v>
      </c>
      <c r="AA660" s="178">
        <f>IF(G660=1,VLOOKUP(C660,Liikennemalli!$D$6:$H$1921,2,FALSE),"-")</f>
        <v>1596.31803816615</v>
      </c>
      <c r="AB660" s="197">
        <f>IF(G660=1,VLOOKUP(C660,Liikennemalli!$D$6:$H$1921,3,FALSE),"-")</f>
        <v>0.320565771169881</v>
      </c>
      <c r="AC660" s="134">
        <f>IF(E660=1,VLOOKUP(Työfile_2024!D660,'2015'!$F$12:$X$1887,18,FALSE),"-")</f>
        <v>1125</v>
      </c>
      <c r="AD660" s="127">
        <f>IF(E660=1,VLOOKUP(Työfile_2024!D660,'2015'!$F$12:$X$1887,19,FALSE),"-")</f>
        <v>0.23</v>
      </c>
      <c r="AI660" s="127">
        <f>IF(E660=1,VLOOKUP(Työfile_2024!D660,'2015'!$F$12:$AB$1887,20,FALSE),"-")</f>
        <v>0</v>
      </c>
      <c r="AJ660" s="127">
        <f>IF(E660=1,VLOOKUP(Työfile_2024!D660,'2015'!$F$12:$AB$1887,21,FALSE),"-")</f>
        <v>0</v>
      </c>
      <c r="AK660" s="127">
        <f>IF(E660=1,VLOOKUP(Työfile_2024!D660,'2015'!$F$12:$AB$1887,22,FALSE),"-")</f>
        <v>0</v>
      </c>
      <c r="AL660" s="127">
        <f>IF(E660=1,VLOOKUP(Työfile_2024!D660,'2015'!$F$12:$AB$1887,23,FALSE),"-")</f>
        <v>0</v>
      </c>
      <c r="AM660" s="56">
        <f>VLOOKUP(Työfile_2024!D660,Tmatkat_20km_tarkasteltava_verk!$C$2:$D$1804,2,FALSE)</f>
        <v>1654</v>
      </c>
      <c r="AN660" s="148">
        <f t="shared" si="157"/>
        <v>0.23282657657657657</v>
      </c>
      <c r="AO660" s="178">
        <f>IF(E660=1,VLOOKUP(Työfile_2024!D660,'2015'!$F$12:$AC$1887,24,FALSE),"-")</f>
        <v>2161</v>
      </c>
      <c r="AP660" s="52" t="str">
        <f>VLOOKUP(D660,Tarkasteltava_verkko_2024_harva!$E$2:$I$1804,5,FALSE)</f>
        <v>tiivis</v>
      </c>
      <c r="AQ660" s="52">
        <f>VLOOKUP(D660,Tarkasteltava_verkko_2024_harva!$E$2:$I$1804,4,FALSE)</f>
        <v>0</v>
      </c>
      <c r="AR660" s="148">
        <v>6.2706270627062702E-2</v>
      </c>
      <c r="AS660" s="170" t="str">
        <f>IFERROR(VLOOKUP(C660,'2015'!$C$12:$AG$1887,30,FALSE),"-")</f>
        <v/>
      </c>
      <c r="AT660" s="148">
        <v>0.7989548954895489</v>
      </c>
      <c r="AU660" s="170" t="str">
        <f>IFERROR(VLOOKUP(C660,'2015'!$C$12:$AG$1887,31,FALSE),"-")</f>
        <v>Kyllä</v>
      </c>
      <c r="AV660" s="106"/>
      <c r="AW660" s="63">
        <f>IFERROR(VLOOKUP(C660,Merkittävyysluokitus!$A$2:$J$1705,10,FALSE),"-")</f>
        <v>2</v>
      </c>
      <c r="AX660" s="175">
        <f>IFERROR(VLOOKUP(C660,Merkittävyysluokitus!$A$2:$J$1705,6,FALSE),"-")</f>
        <v>12.015251141552511</v>
      </c>
      <c r="AY660" s="175">
        <f>IFERROR(VLOOKUP(C660,Merkittävyysluokitus!$A$2:$J$1705,7,FALSE),"-")</f>
        <v>5</v>
      </c>
      <c r="AZ660" s="175">
        <f>IFERROR(VLOOKUP(C660,Merkittävyysluokitus!$A$2:$J$1705,8,FALSE),"-")</f>
        <v>4.6819178082191772</v>
      </c>
      <c r="BA660" s="175">
        <f>IFERROR(VLOOKUP(C660,Merkittävyysluokitus!$A$2:$J$1705,9,FALSE),"-")</f>
        <v>2.333333333333333</v>
      </c>
      <c r="BB660" s="203"/>
      <c r="BC660" s="203" t="str">
        <f t="shared" si="158"/>
        <v/>
      </c>
      <c r="BD660" s="39" t="str">
        <f t="shared" si="147"/>
        <v>musta</v>
      </c>
      <c r="BE660" s="68" t="str">
        <f t="shared" si="153"/>
        <v>musta</v>
      </c>
      <c r="BF660" s="68" t="str">
        <f t="shared" si="154"/>
        <v>musta</v>
      </c>
      <c r="BG660" s="68" t="str">
        <f t="shared" si="155"/>
        <v>musta</v>
      </c>
      <c r="BH660" s="208" t="str">
        <f t="shared" si="156"/>
        <v>musta</v>
      </c>
      <c r="BI660" s="39"/>
      <c r="BJ660" s="39" t="str">
        <f>IF(F660="ei löydy","uusi tie",IF(E660=0,"tieosoite muuttunut",IF(E660=1,VLOOKUP(D660,'2015'!$F$12:$AL$1887,31,FALSE),"-")))</f>
        <v>musta</v>
      </c>
      <c r="BK660" s="67" t="str">
        <f>IF(E660=1,VLOOKUP(D660,'2015'!$F$12:$AL$1887,32,FALSE),"-")</f>
        <v>musta</v>
      </c>
      <c r="BL660" s="39" t="str">
        <f>IF(F660="ei löydy","uusi tie",IF(E660=0,"tieosoite muuttunut",IF(E660=1,VLOOKUP(D660,'2015'!$F$12:$AL$1887,33,FALSE),"-")))</f>
        <v>musta</v>
      </c>
      <c r="BM660" s="39"/>
      <c r="BN660" s="217" t="str">
        <f>VLOOKUP(D660,'2015'!$F$12:$AL$1887,33,FALSE)</f>
        <v>musta</v>
      </c>
      <c r="BO660" s="39"/>
      <c r="BP660" s="115" t="s">
        <v>10</v>
      </c>
      <c r="BQ660" s="30"/>
      <c r="BS660" s="5"/>
      <c r="BU660" s="37"/>
      <c r="BV660" s="30" t="s">
        <v>10</v>
      </c>
      <c r="BX660" t="str">
        <f>IF(E660=1,VLOOKUP(D660,'2015'!$F$12:$AX$1887,43,FALSE),"-")</f>
        <v>musta</v>
      </c>
      <c r="BY660" t="str">
        <f>IF(E660=1,VLOOKUP(D660,'2015'!$F$12:$AX$1887,44,FALSE),"-")</f>
        <v>musta</v>
      </c>
      <c r="BZ660" t="str">
        <f>IF(E660=1,VLOOKUP(D660,'2015'!$F$12:$AX$1887,45,FALSE),"-")</f>
        <v>musta</v>
      </c>
      <c r="CA660" s="31">
        <f t="shared" si="161"/>
        <v>11</v>
      </c>
      <c r="CB660" s="31">
        <f t="shared" si="162"/>
        <v>0</v>
      </c>
      <c r="CC660" s="31">
        <f t="shared" si="163"/>
        <v>1</v>
      </c>
      <c r="CD660" s="31">
        <f t="shared" si="164"/>
        <v>10</v>
      </c>
      <c r="CE660" s="31">
        <f t="shared" si="165"/>
        <v>0</v>
      </c>
      <c r="CO660" s="2" t="s">
        <v>35</v>
      </c>
      <c r="CP660" s="2" t="s">
        <v>35</v>
      </c>
    </row>
    <row r="661" spans="1:94" ht="15.75" thickBot="1" x14ac:dyDescent="0.3">
      <c r="A661" s="50"/>
      <c r="B661" s="50"/>
      <c r="C661" s="50" t="str">
        <f t="shared" si="159"/>
        <v>1456_4_5814</v>
      </c>
      <c r="D661" s="51" t="str">
        <f t="shared" si="160"/>
        <v>1456_4</v>
      </c>
      <c r="E661" s="224">
        <f>IFERROR(VLOOKUP(C661,'2015'!$C$12:$D$1887,2,FALSE),0)</f>
        <v>0</v>
      </c>
      <c r="F661" s="51">
        <f>IFERROR(K661-IFERROR(VLOOKUP(D661,'2015'!$F$12:$I$1887,4,FALSE),"ei löydy"),"ei löydy")</f>
        <v>-637</v>
      </c>
      <c r="G661" s="224">
        <f>IFERROR(VLOOKUP(Työfile_2024!C661,Liikennemalli!$D$6:$G$1921,4,FALSE),0)</f>
        <v>0</v>
      </c>
      <c r="H661" s="225">
        <f>K661-IFERROR(VLOOKUP(Työfile_2024!D661,Liikennemalli!$C$6:$H$1921,6,FALSE),"ei löydy")</f>
        <v>-637</v>
      </c>
      <c r="I661" s="80">
        <v>1456</v>
      </c>
      <c r="J661" s="52">
        <v>4</v>
      </c>
      <c r="K661" s="52">
        <v>5814</v>
      </c>
      <c r="L661" s="53"/>
      <c r="M661" s="54"/>
      <c r="N661" s="54"/>
      <c r="O661" s="54"/>
      <c r="P661" s="54"/>
      <c r="Q661" s="55"/>
      <c r="R661" s="55"/>
      <c r="S661" s="55"/>
      <c r="T661" s="55"/>
      <c r="U661" s="52"/>
      <c r="V661" s="56">
        <v>3077.030615755074</v>
      </c>
      <c r="W661" s="56">
        <v>129.00687994496045</v>
      </c>
      <c r="X661" s="56">
        <v>3327.9484004127967</v>
      </c>
      <c r="Y661" s="56">
        <f>VLOOKUP(D661,Liikennemalli24!$D$2:$F$1804,2,FALSE)</f>
        <v>78</v>
      </c>
      <c r="Z661" s="57">
        <f>VLOOKUP(D661,Liikennemalli24!$D$2:$F$1804,3,FALSE)</f>
        <v>0.1</v>
      </c>
      <c r="AA661" s="178" t="str">
        <f>IF(G661=1,VLOOKUP(C661,Liikennemalli!$D$6:$H$1921,2,FALSE),"-")</f>
        <v>-</v>
      </c>
      <c r="AB661" s="197" t="str">
        <f>IF(G661=1,VLOOKUP(C661,Liikennemalli!$D$6:$H$1921,3,FALSE),"-")</f>
        <v>-</v>
      </c>
      <c r="AC661" s="134" t="str">
        <f>IF(E661=1,VLOOKUP(Työfile_2024!D661,'2015'!$F$12:$X$1887,18,FALSE),"-")</f>
        <v>-</v>
      </c>
      <c r="AD661" s="127" t="str">
        <f>IF(E661=1,VLOOKUP(Työfile_2024!D661,'2015'!$F$12:$X$1887,19,FALSE),"-")</f>
        <v>-</v>
      </c>
      <c r="AI661" s="127" t="str">
        <f>IF(E661=1,VLOOKUP(Työfile_2024!D661,'2015'!$F$12:$AB$1887,20,FALSE),"-")</f>
        <v>-</v>
      </c>
      <c r="AJ661" s="127" t="str">
        <f>IF(E661=1,VLOOKUP(Työfile_2024!D661,'2015'!$F$12:$AB$1887,21,FALSE),"-")</f>
        <v>-</v>
      </c>
      <c r="AK661" s="127" t="str">
        <f>IF(E661=1,VLOOKUP(Työfile_2024!D661,'2015'!$F$12:$AB$1887,22,FALSE),"-")</f>
        <v>-</v>
      </c>
      <c r="AL661" s="127" t="str">
        <f>IF(E661=1,VLOOKUP(Työfile_2024!D661,'2015'!$F$12:$AB$1887,23,FALSE),"-")</f>
        <v>-</v>
      </c>
      <c r="AM661" s="56">
        <f>VLOOKUP(Työfile_2024!D661,Tmatkat_20km_tarkasteltava_verk!$C$2:$D$1804,2,FALSE)</f>
        <v>1199</v>
      </c>
      <c r="AN661" s="148">
        <f t="shared" si="157"/>
        <v>0.38966138128780914</v>
      </c>
      <c r="AO661" s="178" t="str">
        <f>IF(E661=1,VLOOKUP(Työfile_2024!D661,'2015'!$F$12:$AC$1887,24,FALSE),"-")</f>
        <v>-</v>
      </c>
      <c r="AP661" s="52" t="str">
        <f>VLOOKUP(D661,Tarkasteltava_verkko_2024_harva!$E$2:$I$1804,5,FALSE)</f>
        <v>tiivis</v>
      </c>
      <c r="AQ661" s="52">
        <f>VLOOKUP(D661,Tarkasteltava_verkko_2024_harva!$E$2:$I$1804,4,FALSE)</f>
        <v>0</v>
      </c>
      <c r="AR661" s="148">
        <v>0.29428964568283456</v>
      </c>
      <c r="AS661" s="170" t="str">
        <f>IFERROR(VLOOKUP(C661,'2015'!$C$12:$AG$1887,30,FALSE),"-")</f>
        <v>-</v>
      </c>
      <c r="AT661" s="148">
        <v>0.92105263157894735</v>
      </c>
      <c r="AU661" s="170" t="str">
        <f>IFERROR(VLOOKUP(C661,'2015'!$C$12:$AG$1887,31,FALSE),"-")</f>
        <v>-</v>
      </c>
      <c r="AV661" s="106"/>
      <c r="AW661" s="63">
        <f>IFERROR(VLOOKUP(C661,Merkittävyysluokitus!$A$2:$J$1705,10,FALSE),"-")</f>
        <v>2</v>
      </c>
      <c r="AX661" s="175">
        <f>IFERROR(VLOOKUP(C661,Merkittävyysluokitus!$A$2:$J$1705,6,FALSE),"-")</f>
        <v>10.708584474885845</v>
      </c>
      <c r="AY661" s="175">
        <f>IFERROR(VLOOKUP(C661,Merkittävyysluokitus!$A$2:$J$1705,7,FALSE),"-")</f>
        <v>5</v>
      </c>
      <c r="AZ661" s="175">
        <f>IFERROR(VLOOKUP(C661,Merkittävyysluokitus!$A$2:$J$1705,8,FALSE),"-")</f>
        <v>3.7085844748858445</v>
      </c>
      <c r="BA661" s="175">
        <f>IFERROR(VLOOKUP(C661,Merkittävyysluokitus!$A$2:$J$1705,9,FALSE),"-")</f>
        <v>2</v>
      </c>
      <c r="BB661" s="203"/>
      <c r="BC661" s="203" t="str">
        <f t="shared" si="158"/>
        <v>tieosoite muuttunut</v>
      </c>
      <c r="BD661" s="39" t="str">
        <f t="shared" si="147"/>
        <v>musta</v>
      </c>
      <c r="BE661" s="68" t="str">
        <f t="shared" si="153"/>
        <v>musta</v>
      </c>
      <c r="BF661" s="68" t="str">
        <f t="shared" si="154"/>
        <v>musta</v>
      </c>
      <c r="BG661" s="68" t="str">
        <f t="shared" si="155"/>
        <v>musta</v>
      </c>
      <c r="BH661" s="208" t="str">
        <f t="shared" si="156"/>
        <v>musta</v>
      </c>
      <c r="BI661" s="39"/>
      <c r="BJ661" s="39" t="str">
        <f>IF(F661="ei löydy","uusi tie",IF(E661=0,"tieosoite muuttunut",IF(E661=1,VLOOKUP(D661,'2015'!$F$12:$AL$1887,31,FALSE),"-")))</f>
        <v>tieosoite muuttunut</v>
      </c>
      <c r="BK661" s="67" t="str">
        <f>IF(E661=1,VLOOKUP(D661,'2015'!$F$12:$AL$1887,32,FALSE),"-")</f>
        <v>-</v>
      </c>
      <c r="BL661" s="39" t="str">
        <f>IF(F661="ei löydy","uusi tie",IF(E661=0,"tieosoite muuttunut",IF(E661=1,VLOOKUP(D661,'2015'!$F$12:$AL$1887,33,FALSE),"-")))</f>
        <v>tieosoite muuttunut</v>
      </c>
      <c r="BM661" s="39"/>
      <c r="BN661" s="217" t="str">
        <f>VLOOKUP(D661,'2015'!$F$12:$AL$1887,33,FALSE)</f>
        <v>musta</v>
      </c>
      <c r="BO661" s="39"/>
      <c r="BP661" s="115" t="s">
        <v>10</v>
      </c>
      <c r="BQ661" s="30"/>
      <c r="BS661" s="5"/>
      <c r="BU661" s="37"/>
      <c r="BV661" s="30" t="s">
        <v>10</v>
      </c>
      <c r="BX661" t="str">
        <f>IF(E661=1,VLOOKUP(D661,'2015'!$F$12:$AX$1887,43,FALSE),"-")</f>
        <v>-</v>
      </c>
      <c r="BY661" t="str">
        <f>IF(E661=1,VLOOKUP(D661,'2015'!$F$12:$AX$1887,44,FALSE),"-")</f>
        <v>-</v>
      </c>
      <c r="BZ661" t="str">
        <f>IF(E661=1,VLOOKUP(D661,'2015'!$F$12:$AX$1887,45,FALSE),"-")</f>
        <v>-</v>
      </c>
      <c r="CA661" s="31">
        <f t="shared" si="161"/>
        <v>30</v>
      </c>
      <c r="CB661" s="31">
        <f t="shared" si="162"/>
        <v>10</v>
      </c>
      <c r="CC661" s="31">
        <f t="shared" si="163"/>
        <v>10</v>
      </c>
      <c r="CD661" s="31">
        <f t="shared" si="164"/>
        <v>10</v>
      </c>
      <c r="CE661" s="31">
        <f t="shared" si="165"/>
        <v>0</v>
      </c>
      <c r="CO661" s="2" t="s">
        <v>35</v>
      </c>
      <c r="CP661" s="2" t="s">
        <v>35</v>
      </c>
    </row>
    <row r="662" spans="1:94" ht="15.75" thickBot="1" x14ac:dyDescent="0.3">
      <c r="A662" s="50"/>
      <c r="B662" s="50"/>
      <c r="C662" s="50" t="str">
        <f t="shared" si="159"/>
        <v>1456_5_7457</v>
      </c>
      <c r="D662" s="51" t="str">
        <f t="shared" si="160"/>
        <v>1456_5</v>
      </c>
      <c r="E662" s="224">
        <f>IFERROR(VLOOKUP(C662,'2015'!$C$12:$D$1887,2,FALSE),0)</f>
        <v>1</v>
      </c>
      <c r="F662" s="51">
        <f>IFERROR(K662-IFERROR(VLOOKUP(D662,'2015'!$F$12:$I$1887,4,FALSE),"ei löydy"),"ei löydy")</f>
        <v>0</v>
      </c>
      <c r="G662" s="224">
        <f>IFERROR(VLOOKUP(Työfile_2024!C662,Liikennemalli!$D$6:$G$1921,4,FALSE),0)</f>
        <v>1</v>
      </c>
      <c r="H662" s="225">
        <f>K662-IFERROR(VLOOKUP(Työfile_2024!D662,Liikennemalli!$C$6:$H$1921,6,FALSE),"ei löydy")</f>
        <v>0</v>
      </c>
      <c r="I662" s="80">
        <v>1456</v>
      </c>
      <c r="J662" s="52">
        <v>5</v>
      </c>
      <c r="K662" s="52">
        <v>7457</v>
      </c>
      <c r="L662" s="53"/>
      <c r="M662" s="54"/>
      <c r="N662" s="54"/>
      <c r="O662" s="54"/>
      <c r="P662" s="54"/>
      <c r="Q662" s="55"/>
      <c r="R662" s="55"/>
      <c r="S662" s="55"/>
      <c r="T662" s="55"/>
      <c r="U662" s="52"/>
      <c r="V662" s="56">
        <v>732</v>
      </c>
      <c r="W662" s="56">
        <v>33</v>
      </c>
      <c r="X662" s="56">
        <v>758</v>
      </c>
      <c r="Y662" s="56">
        <f>VLOOKUP(D662,Liikennemalli24!$D$2:$F$1804,2,FALSE)</f>
        <v>17</v>
      </c>
      <c r="Z662" s="57">
        <f>VLOOKUP(D662,Liikennemalli24!$D$2:$F$1804,3,FALSE)</f>
        <v>6.3E-2</v>
      </c>
      <c r="AA662" s="178">
        <f>IF(G662=1,VLOOKUP(C662,Liikennemalli!$D$6:$H$1921,2,FALSE),"-")</f>
        <v>159.25847132067</v>
      </c>
      <c r="AB662" s="197">
        <f>IF(G662=1,VLOOKUP(C662,Liikennemalli!$D$6:$H$1921,3,FALSE),"-")</f>
        <v>0.24003400921555301</v>
      </c>
      <c r="AC662" s="134">
        <f>IF(E662=1,VLOOKUP(Työfile_2024!D662,'2015'!$F$12:$X$1887,18,FALSE),"-")</f>
        <v>263</v>
      </c>
      <c r="AD662" s="127">
        <f>IF(E662=1,VLOOKUP(Työfile_2024!D662,'2015'!$F$12:$X$1887,19,FALSE),"-")</f>
        <v>0.35</v>
      </c>
      <c r="AI662" s="127">
        <f>IF(E662=1,VLOOKUP(Työfile_2024!D662,'2015'!$F$12:$AB$1887,20,FALSE),"-")</f>
        <v>0</v>
      </c>
      <c r="AJ662" s="127">
        <f>IF(E662=1,VLOOKUP(Työfile_2024!D662,'2015'!$F$12:$AB$1887,21,FALSE),"-")</f>
        <v>0</v>
      </c>
      <c r="AK662" s="127">
        <f>IF(E662=1,VLOOKUP(Työfile_2024!D662,'2015'!$F$12:$AB$1887,22,FALSE),"-")</f>
        <v>0</v>
      </c>
      <c r="AL662" s="127">
        <f>IF(E662=1,VLOOKUP(Työfile_2024!D662,'2015'!$F$12:$AB$1887,23,FALSE),"-")</f>
        <v>0</v>
      </c>
      <c r="AM662" s="56">
        <f>VLOOKUP(Työfile_2024!D662,Tmatkat_20km_tarkasteltava_verk!$C$2:$D$1804,2,FALSE)</f>
        <v>102</v>
      </c>
      <c r="AN662" s="148">
        <f t="shared" si="157"/>
        <v>0.13934426229508196</v>
      </c>
      <c r="AO662" s="178">
        <f>IF(E662=1,VLOOKUP(Työfile_2024!D662,'2015'!$F$12:$AC$1887,24,FALSE),"-")</f>
        <v>240</v>
      </c>
      <c r="AP662" s="52">
        <f>VLOOKUP(D662,Tarkasteltava_verkko_2024_harva!$E$2:$I$1804,5,FALSE)</f>
        <v>0</v>
      </c>
      <c r="AQ662" s="52">
        <f>VLOOKUP(D662,Tarkasteltava_verkko_2024_harva!$E$2:$I$1804,4,FALSE)</f>
        <v>0</v>
      </c>
      <c r="AR662" s="148">
        <v>0</v>
      </c>
      <c r="AS662" s="170" t="str">
        <f>IFERROR(VLOOKUP(C662,'2015'!$C$12:$AG$1887,30,FALSE),"-")</f>
        <v/>
      </c>
      <c r="AT662" s="148">
        <v>0.16990746949175273</v>
      </c>
      <c r="AU662" s="170">
        <f>IFERROR(VLOOKUP(C662,'2015'!$C$12:$AG$1887,31,FALSE),"-")</f>
        <v>0</v>
      </c>
      <c r="AV662" s="106"/>
      <c r="AW662" s="63">
        <f>IFERROR(VLOOKUP(C662,Merkittävyysluokitus!$A$2:$J$1705,10,FALSE),"-")</f>
        <v>3</v>
      </c>
      <c r="AX662" s="175">
        <f>IFERROR(VLOOKUP(C662,Merkittävyysluokitus!$A$2:$J$1705,6,FALSE),"-")</f>
        <v>7.9792267884322676</v>
      </c>
      <c r="AY662" s="175">
        <f>IFERROR(VLOOKUP(C662,Merkittävyysluokitus!$A$2:$J$1705,7,FALSE),"-")</f>
        <v>3.8159999999999994</v>
      </c>
      <c r="AZ662" s="175">
        <f>IFERROR(VLOOKUP(C662,Merkittävyysluokitus!$A$2:$J$1705,8,FALSE),"-")</f>
        <v>2.9965601217656013</v>
      </c>
      <c r="BA662" s="175">
        <f>IFERROR(VLOOKUP(C662,Merkittävyysluokitus!$A$2:$J$1705,9,FALSE),"-")</f>
        <v>1.1666666666666665</v>
      </c>
      <c r="BB662" s="203"/>
      <c r="BC662" s="203" t="str">
        <f t="shared" si="158"/>
        <v/>
      </c>
      <c r="BD662" s="39" t="str">
        <f t="shared" si="147"/>
        <v>musta</v>
      </c>
      <c r="BE662" s="68" t="str">
        <f t="shared" si="153"/>
        <v>musta</v>
      </c>
      <c r="BF662" s="68" t="str">
        <f t="shared" si="154"/>
        <v>musta</v>
      </c>
      <c r="BG662" s="68" t="str">
        <f t="shared" si="155"/>
        <v>musta</v>
      </c>
      <c r="BH662" s="208" t="str">
        <f t="shared" si="156"/>
        <v>musta</v>
      </c>
      <c r="BI662" s="39"/>
      <c r="BJ662" s="39" t="str">
        <f>IF(F662="ei löydy","uusi tie",IF(E662=0,"tieosoite muuttunut",IF(E662=1,VLOOKUP(D662,'2015'!$F$12:$AL$1887,31,FALSE),"-")))</f>
        <v>musta</v>
      </c>
      <c r="BK662" s="67" t="str">
        <f>IF(E662=1,VLOOKUP(D662,'2015'!$F$12:$AL$1887,32,FALSE),"-")</f>
        <v>musta</v>
      </c>
      <c r="BL662" s="39" t="str">
        <f>IF(F662="ei löydy","uusi tie",IF(E662=0,"tieosoite muuttunut",IF(E662=1,VLOOKUP(D662,'2015'!$F$12:$AL$1887,33,FALSE),"-")))</f>
        <v>musta</v>
      </c>
      <c r="BM662" s="39"/>
      <c r="BN662" s="217" t="str">
        <f>VLOOKUP(D662,'2015'!$F$12:$AL$1887,33,FALSE)</f>
        <v>musta</v>
      </c>
      <c r="BO662" s="39"/>
      <c r="BP662" s="115" t="s">
        <v>10</v>
      </c>
      <c r="BQ662" s="30"/>
      <c r="BS662" s="5"/>
      <c r="BU662" s="37"/>
      <c r="BV662" s="30" t="s">
        <v>10</v>
      </c>
      <c r="BX662" t="str">
        <f>IF(E662=1,VLOOKUP(D662,'2015'!$F$12:$AX$1887,43,FALSE),"-")</f>
        <v>musta</v>
      </c>
      <c r="BY662" t="str">
        <f>IF(E662=1,VLOOKUP(D662,'2015'!$F$12:$AX$1887,44,FALSE),"-")</f>
        <v>musta</v>
      </c>
      <c r="BZ662" t="str">
        <f>IF(E662=1,VLOOKUP(D662,'2015'!$F$12:$AX$1887,45,FALSE),"-")</f>
        <v>musta</v>
      </c>
      <c r="CA662" s="31">
        <f t="shared" si="161"/>
        <v>1</v>
      </c>
      <c r="CB662" s="31">
        <f t="shared" si="162"/>
        <v>0</v>
      </c>
      <c r="CC662" s="31">
        <f t="shared" si="163"/>
        <v>0</v>
      </c>
      <c r="CD662" s="31">
        <f t="shared" si="164"/>
        <v>1</v>
      </c>
      <c r="CE662" s="31">
        <f t="shared" si="165"/>
        <v>0</v>
      </c>
      <c r="CO662" s="2" t="s">
        <v>35</v>
      </c>
      <c r="CP662" s="2" t="s">
        <v>35</v>
      </c>
    </row>
    <row r="663" spans="1:94" ht="15.75" thickBot="1" x14ac:dyDescent="0.3">
      <c r="A663" s="50"/>
      <c r="B663" s="50"/>
      <c r="C663" s="50" t="str">
        <f t="shared" si="159"/>
        <v>1456_6_2835</v>
      </c>
      <c r="D663" s="51" t="str">
        <f t="shared" si="160"/>
        <v>1456_6</v>
      </c>
      <c r="E663" s="224">
        <f>IFERROR(VLOOKUP(C663,'2015'!$C$12:$D$1887,2,FALSE),0)</f>
        <v>1</v>
      </c>
      <c r="F663" s="51">
        <f>IFERROR(K663-IFERROR(VLOOKUP(D663,'2015'!$F$12:$I$1887,4,FALSE),"ei löydy"),"ei löydy")</f>
        <v>0</v>
      </c>
      <c r="G663" s="224">
        <f>IFERROR(VLOOKUP(Työfile_2024!C663,Liikennemalli!$D$6:$G$1921,4,FALSE),0)</f>
        <v>1</v>
      </c>
      <c r="H663" s="225">
        <f>K663-IFERROR(VLOOKUP(Työfile_2024!D663,Liikennemalli!$C$6:$H$1921,6,FALSE),"ei löydy")</f>
        <v>0</v>
      </c>
      <c r="I663" s="81">
        <v>1456</v>
      </c>
      <c r="J663" s="52">
        <v>6</v>
      </c>
      <c r="K663" s="52">
        <v>2835</v>
      </c>
      <c r="L663" s="53"/>
      <c r="M663" s="54"/>
      <c r="N663" s="54"/>
      <c r="O663" s="54"/>
      <c r="P663" s="54"/>
      <c r="Q663" s="55"/>
      <c r="R663" s="55"/>
      <c r="S663" s="55"/>
      <c r="T663" s="55"/>
      <c r="U663" s="52"/>
      <c r="V663" s="56">
        <v>1188</v>
      </c>
      <c r="W663" s="56">
        <v>44</v>
      </c>
      <c r="X663" s="56">
        <v>1222</v>
      </c>
      <c r="Y663" s="56">
        <f>VLOOKUP(D663,Liikennemalli24!$D$2:$F$1804,2,FALSE)</f>
        <v>905</v>
      </c>
      <c r="Z663" s="57">
        <f>VLOOKUP(D663,Liikennemalli24!$D$2:$F$1804,3,FALSE)</f>
        <v>0.20499999999999999</v>
      </c>
      <c r="AA663" s="178">
        <f>IF(G663=1,VLOOKUP(C663,Liikennemalli!$D$6:$H$1921,2,FALSE),"-")</f>
        <v>123.945996429793</v>
      </c>
      <c r="AB663" s="197">
        <f>IF(G663=1,VLOOKUP(C663,Liikennemalli!$D$6:$H$1921,3,FALSE),"-")</f>
        <v>0.153459493478456</v>
      </c>
      <c r="AC663" s="134">
        <f>IF(E663=1,VLOOKUP(Työfile_2024!D663,'2015'!$F$12:$X$1887,18,FALSE),"-")</f>
        <v>192</v>
      </c>
      <c r="AD663" s="127">
        <f>IF(E663=1,VLOOKUP(Työfile_2024!D663,'2015'!$F$12:$X$1887,19,FALSE),"-")</f>
        <v>0.26</v>
      </c>
      <c r="AI663" s="127">
        <f>IF(E663=1,VLOOKUP(Työfile_2024!D663,'2015'!$F$12:$AB$1887,20,FALSE),"-")</f>
        <v>0</v>
      </c>
      <c r="AJ663" s="127">
        <f>IF(E663=1,VLOOKUP(Työfile_2024!D663,'2015'!$F$12:$AB$1887,21,FALSE),"-")</f>
        <v>0</v>
      </c>
      <c r="AK663" s="127">
        <f>IF(E663=1,VLOOKUP(Työfile_2024!D663,'2015'!$F$12:$AB$1887,22,FALSE),"-")</f>
        <v>0</v>
      </c>
      <c r="AL663" s="127">
        <f>IF(E663=1,VLOOKUP(Työfile_2024!D663,'2015'!$F$12:$AB$1887,23,FALSE),"-")</f>
        <v>0</v>
      </c>
      <c r="AM663" s="56">
        <f>VLOOKUP(Työfile_2024!D663,Tmatkat_20km_tarkasteltava_verk!$C$2:$D$1804,2,FALSE)</f>
        <v>199</v>
      </c>
      <c r="AN663" s="148">
        <f t="shared" si="157"/>
        <v>0.1675084175084175</v>
      </c>
      <c r="AO663" s="178">
        <f>IF(E663=1,VLOOKUP(Työfile_2024!D663,'2015'!$F$12:$AC$1887,24,FALSE),"-")</f>
        <v>301</v>
      </c>
      <c r="AP663" s="52" t="str">
        <f>VLOOKUP(D663,Tarkasteltava_verkko_2024_harva!$E$2:$I$1804,5,FALSE)</f>
        <v>tiivis</v>
      </c>
      <c r="AQ663" s="52">
        <f>VLOOKUP(D663,Tarkasteltava_verkko_2024_harva!$E$2:$I$1804,4,FALSE)</f>
        <v>0</v>
      </c>
      <c r="AR663" s="148">
        <v>0.23880070546737214</v>
      </c>
      <c r="AS663" s="170" t="str">
        <f>IFERROR(VLOOKUP(C663,'2015'!$C$12:$AG$1887,30,FALSE),"-")</f>
        <v/>
      </c>
      <c r="AT663" s="148">
        <v>0.92063492063492058</v>
      </c>
      <c r="AU663" s="170" t="str">
        <f>IFERROR(VLOOKUP(C663,'2015'!$C$12:$AG$1887,31,FALSE),"-")</f>
        <v>Kyllä</v>
      </c>
      <c r="AV663" s="106"/>
      <c r="AW663" s="63">
        <f>IFERROR(VLOOKUP(C663,Merkittävyysluokitus!$A$2:$J$1705,10,FALSE),"-")</f>
        <v>3</v>
      </c>
      <c r="AX663" s="175">
        <f>IFERROR(VLOOKUP(C663,Merkittävyysluokitus!$A$2:$J$1705,6,FALSE),"-")</f>
        <v>9.428858447488583</v>
      </c>
      <c r="AY663" s="175">
        <f>IFERROR(VLOOKUP(C663,Merkittävyysluokitus!$A$2:$J$1705,7,FALSE),"-")</f>
        <v>4.9066666666666663</v>
      </c>
      <c r="AZ663" s="175">
        <f>IFERROR(VLOOKUP(C663,Merkittävyysluokitus!$A$2:$J$1705,8,FALSE),"-")</f>
        <v>3.0221917808219172</v>
      </c>
      <c r="BA663" s="175">
        <f>IFERROR(VLOOKUP(C663,Merkittävyysluokitus!$A$2:$J$1705,9,FALSE),"-")</f>
        <v>1.5</v>
      </c>
      <c r="BB663" s="203"/>
      <c r="BC663" s="203" t="str">
        <f t="shared" si="158"/>
        <v/>
      </c>
      <c r="BD663" s="39" t="str">
        <f t="shared" si="147"/>
        <v>musta</v>
      </c>
      <c r="BE663" s="68" t="str">
        <f t="shared" si="153"/>
        <v>musta</v>
      </c>
      <c r="BF663" s="68" t="str">
        <f t="shared" si="154"/>
        <v>musta</v>
      </c>
      <c r="BG663" s="68" t="str">
        <f t="shared" si="155"/>
        <v>musta</v>
      </c>
      <c r="BH663" s="208" t="str">
        <f t="shared" si="156"/>
        <v>musta</v>
      </c>
      <c r="BI663" s="39"/>
      <c r="BJ663" s="39" t="str">
        <f>IF(F663="ei löydy","uusi tie",IF(E663=0,"tieosoite muuttunut",IF(E663=1,VLOOKUP(D663,'2015'!$F$12:$AL$1887,31,FALSE),"-")))</f>
        <v>musta</v>
      </c>
      <c r="BK663" s="67" t="str">
        <f>IF(E663=1,VLOOKUP(D663,'2015'!$F$12:$AL$1887,32,FALSE),"-")</f>
        <v>musta</v>
      </c>
      <c r="BL663" s="39" t="str">
        <f>IF(F663="ei löydy","uusi tie",IF(E663=0,"tieosoite muuttunut",IF(E663=1,VLOOKUP(D663,'2015'!$F$12:$AL$1887,33,FALSE),"-")))</f>
        <v>musta</v>
      </c>
      <c r="BM663" s="39"/>
      <c r="BN663" s="217" t="str">
        <f>VLOOKUP(D663,'2015'!$F$12:$AL$1887,33,FALSE)</f>
        <v>musta</v>
      </c>
      <c r="BO663" s="39"/>
      <c r="BP663" s="115" t="s">
        <v>10</v>
      </c>
      <c r="BQ663" s="30"/>
      <c r="BS663" s="5"/>
      <c r="BU663" s="37"/>
      <c r="BV663" s="30" t="s">
        <v>10</v>
      </c>
      <c r="BX663" t="str">
        <f>IF(E663=1,VLOOKUP(D663,'2015'!$F$12:$AX$1887,43,FALSE),"-")</f>
        <v>musta</v>
      </c>
      <c r="BY663" t="str">
        <f>IF(E663=1,VLOOKUP(D663,'2015'!$F$12:$AX$1887,44,FALSE),"-")</f>
        <v>musta</v>
      </c>
      <c r="BZ663" t="str">
        <f>IF(E663=1,VLOOKUP(D663,'2015'!$F$12:$AX$1887,45,FALSE),"-")</f>
        <v>musta</v>
      </c>
      <c r="CA663" s="31">
        <f t="shared" si="161"/>
        <v>1</v>
      </c>
      <c r="CB663" s="31">
        <f t="shared" si="162"/>
        <v>0</v>
      </c>
      <c r="CC663" s="31">
        <f t="shared" si="163"/>
        <v>0</v>
      </c>
      <c r="CD663" s="31">
        <f t="shared" si="164"/>
        <v>1</v>
      </c>
      <c r="CE663" s="31">
        <f t="shared" si="165"/>
        <v>0</v>
      </c>
      <c r="CO663" s="29" t="s">
        <v>34</v>
      </c>
      <c r="CP663" s="29" t="s">
        <v>34</v>
      </c>
    </row>
    <row r="664" spans="1:94" ht="15.75" thickBot="1" x14ac:dyDescent="0.3">
      <c r="A664" s="50"/>
      <c r="B664" s="50"/>
      <c r="C664" s="50" t="str">
        <f t="shared" si="159"/>
        <v>1471_1_6438</v>
      </c>
      <c r="D664" s="51" t="str">
        <f t="shared" si="160"/>
        <v>1471_1</v>
      </c>
      <c r="E664" s="224">
        <f>IFERROR(VLOOKUP(C664,'2015'!$C$12:$D$1887,2,FALSE),0)</f>
        <v>1</v>
      </c>
      <c r="F664" s="51">
        <f>IFERROR(K664-IFERROR(VLOOKUP(D664,'2015'!$F$12:$I$1887,4,FALSE),"ei löydy"),"ei löydy")</f>
        <v>0</v>
      </c>
      <c r="G664" s="224">
        <f>IFERROR(VLOOKUP(Työfile_2024!C664,Liikennemalli!$D$6:$G$1921,4,FALSE),0)</f>
        <v>1</v>
      </c>
      <c r="H664" s="225">
        <f>K664-IFERROR(VLOOKUP(Työfile_2024!D664,Liikennemalli!$C$6:$H$1921,6,FALSE),"ei löydy")</f>
        <v>0</v>
      </c>
      <c r="I664" s="80">
        <v>1471</v>
      </c>
      <c r="J664" s="52">
        <v>1</v>
      </c>
      <c r="K664" s="52">
        <v>6438</v>
      </c>
      <c r="L664" s="53"/>
      <c r="M664" s="54"/>
      <c r="N664" s="54"/>
      <c r="O664" s="54"/>
      <c r="P664" s="54"/>
      <c r="Q664" s="55"/>
      <c r="R664" s="55"/>
      <c r="S664" s="55"/>
      <c r="T664" s="55"/>
      <c r="U664" s="52"/>
      <c r="V664" s="56">
        <v>2782.1188257222739</v>
      </c>
      <c r="W664" s="56">
        <v>115.79729729729729</v>
      </c>
      <c r="X664" s="56">
        <v>2967.056073314694</v>
      </c>
      <c r="Y664" s="56">
        <f>VLOOKUP(D664,Liikennemalli24!$D$2:$F$1804,2,FALSE)</f>
        <v>728</v>
      </c>
      <c r="Z664" s="57">
        <f>VLOOKUP(D664,Liikennemalli24!$D$2:$F$1804,3,FALSE)</f>
        <v>0.41</v>
      </c>
      <c r="AA664" s="178">
        <f>IF(G664=1,VLOOKUP(C664,Liikennemalli!$D$6:$H$1921,2,FALSE),"-")</f>
        <v>1425.3750475741399</v>
      </c>
      <c r="AB664" s="197">
        <f>IF(G664=1,VLOOKUP(C664,Liikennemalli!$D$6:$H$1921,3,FALSE),"-")</f>
        <v>0.41764151230833602</v>
      </c>
      <c r="AC664" s="134">
        <f>IF(E664=1,VLOOKUP(Työfile_2024!D664,'2015'!$F$12:$X$1887,18,FALSE),"-")</f>
        <v>1132</v>
      </c>
      <c r="AD664" s="127">
        <f>IF(E664=1,VLOOKUP(Työfile_2024!D664,'2015'!$F$12:$X$1887,19,FALSE),"-")</f>
        <v>0.56999999999999995</v>
      </c>
      <c r="AI664" s="127">
        <f>IF(E664=1,VLOOKUP(Työfile_2024!D664,'2015'!$F$12:$AB$1887,20,FALSE),"-")</f>
        <v>0</v>
      </c>
      <c r="AJ664" s="127">
        <f>IF(E664=1,VLOOKUP(Työfile_2024!D664,'2015'!$F$12:$AB$1887,21,FALSE),"-")</f>
        <v>0</v>
      </c>
      <c r="AK664" s="127">
        <f>IF(E664=1,VLOOKUP(Työfile_2024!D664,'2015'!$F$12:$AB$1887,22,FALSE),"-")</f>
        <v>0</v>
      </c>
      <c r="AL664" s="127">
        <f>IF(E664=1,VLOOKUP(Työfile_2024!D664,'2015'!$F$12:$AB$1887,23,FALSE),"-")</f>
        <v>0</v>
      </c>
      <c r="AM664" s="56">
        <f>VLOOKUP(Työfile_2024!D664,Tmatkat_20km_tarkasteltava_verk!$C$2:$D$1804,2,FALSE)</f>
        <v>1264</v>
      </c>
      <c r="AN664" s="148">
        <f t="shared" si="157"/>
        <v>0.45432998343334574</v>
      </c>
      <c r="AO664" s="178">
        <f>IF(E664=1,VLOOKUP(Työfile_2024!D664,'2015'!$F$12:$AC$1887,24,FALSE),"-")</f>
        <v>1303</v>
      </c>
      <c r="AP664" s="52" t="str">
        <f>VLOOKUP(D664,Tarkasteltava_verkko_2024_harva!$E$2:$I$1804,5,FALSE)</f>
        <v>tiivis</v>
      </c>
      <c r="AQ664" s="52">
        <f>VLOOKUP(D664,Tarkasteltava_verkko_2024_harva!$E$2:$I$1804,4,FALSE)</f>
        <v>0</v>
      </c>
      <c r="AR664" s="148">
        <v>0.34979807393600498</v>
      </c>
      <c r="AS664" s="170" t="str">
        <f>IFERROR(VLOOKUP(C664,'2015'!$C$12:$AG$1887,30,FALSE),"-")</f>
        <v/>
      </c>
      <c r="AT664" s="148">
        <v>0.52174588381484932</v>
      </c>
      <c r="AU664" s="170">
        <f>IFERROR(VLOOKUP(C664,'2015'!$C$12:$AG$1887,31,FALSE),"-")</f>
        <v>0</v>
      </c>
      <c r="AV664" s="106"/>
      <c r="AW664" s="63">
        <f>IFERROR(VLOOKUP(C664,Merkittävyysluokitus!$A$2:$J$1705,10,FALSE),"-")</f>
        <v>2</v>
      </c>
      <c r="AX664" s="175">
        <f>IFERROR(VLOOKUP(C664,Merkittävyysluokitus!$A$2:$J$1705,6,FALSE),"-")</f>
        <v>11.89818112633181</v>
      </c>
      <c r="AY664" s="175">
        <f>IFERROR(VLOOKUP(C664,Merkittävyysluokitus!$A$2:$J$1705,7,FALSE),"-")</f>
        <v>5</v>
      </c>
      <c r="AZ664" s="175">
        <f>IFERROR(VLOOKUP(C664,Merkittävyysluokitus!$A$2:$J$1705,8,FALSE),"-")</f>
        <v>5.2315144596651439</v>
      </c>
      <c r="BA664" s="175">
        <f>IFERROR(VLOOKUP(C664,Merkittävyysluokitus!$A$2:$J$1705,9,FALSE),"-")</f>
        <v>1.6666666666666665</v>
      </c>
      <c r="BB664" s="203"/>
      <c r="BC664" s="203" t="str">
        <f t="shared" si="158"/>
        <v/>
      </c>
      <c r="BD664" s="39" t="str">
        <f t="shared" si="147"/>
        <v>musta</v>
      </c>
      <c r="BE664" s="68" t="str">
        <f t="shared" si="153"/>
        <v>musta</v>
      </c>
      <c r="BF664" s="68" t="str">
        <f t="shared" si="154"/>
        <v>punainen</v>
      </c>
      <c r="BG664" s="68" t="str">
        <f t="shared" si="155"/>
        <v>musta</v>
      </c>
      <c r="BH664" s="208" t="str">
        <f t="shared" si="156"/>
        <v>musta</v>
      </c>
      <c r="BI664" s="39"/>
      <c r="BJ664" s="39" t="str">
        <f>IF(F664="ei löydy","uusi tie",IF(E664=0,"tieosoite muuttunut",IF(E664=1,VLOOKUP(D664,'2015'!$F$12:$AL$1887,31,FALSE),"-")))</f>
        <v>punainen</v>
      </c>
      <c r="BK664" s="67" t="str">
        <f>IF(E664=1,VLOOKUP(D664,'2015'!$F$12:$AL$1887,32,FALSE),"-")</f>
        <v>musta</v>
      </c>
      <c r="BL664" s="39" t="str">
        <f>IF(F664="ei löydy","uusi tie",IF(E664=0,"tieosoite muuttunut",IF(E664=1,VLOOKUP(D664,'2015'!$F$12:$AL$1887,33,FALSE),"-")))</f>
        <v>musta</v>
      </c>
      <c r="BM664" s="39"/>
      <c r="BN664" s="217" t="str">
        <f>VLOOKUP(D664,'2015'!$F$12:$AL$1887,33,FALSE)</f>
        <v>musta</v>
      </c>
      <c r="BO664" s="39"/>
      <c r="BP664" s="115" t="s">
        <v>10</v>
      </c>
      <c r="BQ664" s="30"/>
      <c r="BS664" s="5"/>
      <c r="BU664" s="37"/>
      <c r="BV664" s="30" t="s">
        <v>10</v>
      </c>
      <c r="BX664" t="str">
        <f>IF(E664=1,VLOOKUP(D664,'2015'!$F$12:$AX$1887,43,FALSE),"-")</f>
        <v>musta</v>
      </c>
      <c r="BY664" t="str">
        <f>IF(E664=1,VLOOKUP(D664,'2015'!$F$12:$AX$1887,44,FALSE),"-")</f>
        <v>punainen</v>
      </c>
      <c r="BZ664" t="str">
        <f>IF(E664=1,VLOOKUP(D664,'2015'!$F$12:$AX$1887,45,FALSE),"-")</f>
        <v>musta</v>
      </c>
      <c r="CA664" s="31">
        <f t="shared" si="161"/>
        <v>12</v>
      </c>
      <c r="CB664" s="31">
        <f t="shared" si="162"/>
        <v>1</v>
      </c>
      <c r="CC664" s="31">
        <f t="shared" si="163"/>
        <v>1</v>
      </c>
      <c r="CD664" s="31">
        <f t="shared" si="164"/>
        <v>10</v>
      </c>
      <c r="CE664" s="31">
        <f t="shared" si="165"/>
        <v>0</v>
      </c>
      <c r="CO664" s="32" t="s">
        <v>34</v>
      </c>
      <c r="CP664" s="2" t="s">
        <v>35</v>
      </c>
    </row>
    <row r="665" spans="1:94" ht="15.75" thickBot="1" x14ac:dyDescent="0.3">
      <c r="A665" s="50"/>
      <c r="B665" s="50"/>
      <c r="C665" s="50" t="str">
        <f t="shared" si="159"/>
        <v>1471_2_4163</v>
      </c>
      <c r="D665" s="51" t="str">
        <f t="shared" si="160"/>
        <v>1471_2</v>
      </c>
      <c r="E665" s="224">
        <f>IFERROR(VLOOKUP(C665,'2015'!$C$12:$D$1887,2,FALSE),0)</f>
        <v>1</v>
      </c>
      <c r="F665" s="51">
        <f>IFERROR(K665-IFERROR(VLOOKUP(D665,'2015'!$F$12:$I$1887,4,FALSE),"ei löydy"),"ei löydy")</f>
        <v>0</v>
      </c>
      <c r="G665" s="224">
        <f>IFERROR(VLOOKUP(Työfile_2024!C665,Liikennemalli!$D$6:$G$1921,4,FALSE),0)</f>
        <v>1</v>
      </c>
      <c r="H665" s="225">
        <f>K665-IFERROR(VLOOKUP(Työfile_2024!D665,Liikennemalli!$C$6:$H$1921,6,FALSE),"ei löydy")</f>
        <v>0</v>
      </c>
      <c r="I665" s="80">
        <v>1471</v>
      </c>
      <c r="J665" s="52">
        <v>2</v>
      </c>
      <c r="K665" s="52">
        <v>4163</v>
      </c>
      <c r="L665" s="53"/>
      <c r="M665" s="54"/>
      <c r="N665" s="54"/>
      <c r="O665" s="54"/>
      <c r="P665" s="54"/>
      <c r="Q665" s="55"/>
      <c r="R665" s="55"/>
      <c r="S665" s="55"/>
      <c r="T665" s="55"/>
      <c r="U665" s="52"/>
      <c r="V665" s="56">
        <v>1719.7386500120106</v>
      </c>
      <c r="W665" s="56">
        <v>92.834494355032433</v>
      </c>
      <c r="X665" s="56">
        <v>1823.1249099207303</v>
      </c>
      <c r="Y665" s="56">
        <f>VLOOKUP(D665,Liikennemalli24!$D$2:$F$1804,2,FALSE)</f>
        <v>1019</v>
      </c>
      <c r="Z665" s="57">
        <f>VLOOKUP(D665,Liikennemalli24!$D$2:$F$1804,3,FALSE)</f>
        <v>0.58399999999999996</v>
      </c>
      <c r="AA665" s="178">
        <f>IF(G665=1,VLOOKUP(C665,Liikennemalli!$D$6:$H$1921,2,FALSE),"-")</f>
        <v>728.60794604586897</v>
      </c>
      <c r="AB665" s="197">
        <f>IF(G665=1,VLOOKUP(C665,Liikennemalli!$D$6:$H$1921,3,FALSE),"-")</f>
        <v>0.51597503154072</v>
      </c>
      <c r="AC665" s="134">
        <f>IF(E665=1,VLOOKUP(Työfile_2024!D665,'2015'!$F$12:$X$1887,18,FALSE),"-")</f>
        <v>1199</v>
      </c>
      <c r="AD665" s="127">
        <f>IF(E665=1,VLOOKUP(Työfile_2024!D665,'2015'!$F$12:$X$1887,19,FALSE),"-")</f>
        <v>0.7</v>
      </c>
      <c r="AI665" s="127">
        <f>IF(E665=1,VLOOKUP(Työfile_2024!D665,'2015'!$F$12:$AB$1887,20,FALSE),"-")</f>
        <v>0</v>
      </c>
      <c r="AJ665" s="127">
        <f>IF(E665=1,VLOOKUP(Työfile_2024!D665,'2015'!$F$12:$AB$1887,21,FALSE),"-")</f>
        <v>0</v>
      </c>
      <c r="AK665" s="127">
        <f>IF(E665=1,VLOOKUP(Työfile_2024!D665,'2015'!$F$12:$AB$1887,22,FALSE),"-")</f>
        <v>0</v>
      </c>
      <c r="AL665" s="127">
        <f>IF(E665=1,VLOOKUP(Työfile_2024!D665,'2015'!$F$12:$AB$1887,23,FALSE),"-")</f>
        <v>0</v>
      </c>
      <c r="AM665" s="56">
        <f>VLOOKUP(Työfile_2024!D665,Tmatkat_20km_tarkasteltava_verk!$C$2:$D$1804,2,FALSE)</f>
        <v>254</v>
      </c>
      <c r="AN665" s="148">
        <f t="shared" si="157"/>
        <v>0.14769686079813701</v>
      </c>
      <c r="AO665" s="178">
        <f>IF(E665=1,VLOOKUP(Työfile_2024!D665,'2015'!$F$12:$AC$1887,24,FALSE),"-")</f>
        <v>255</v>
      </c>
      <c r="AP665" s="52" t="str">
        <f>VLOOKUP(D665,Tarkasteltava_verkko_2024_harva!$E$2:$I$1804,5,FALSE)</f>
        <v>tiivis</v>
      </c>
      <c r="AQ665" s="52">
        <f>VLOOKUP(D665,Tarkasteltava_verkko_2024_harva!$E$2:$I$1804,4,FALSE)</f>
        <v>0</v>
      </c>
      <c r="AR665" s="148">
        <v>0</v>
      </c>
      <c r="AS665" s="170" t="str">
        <f>IFERROR(VLOOKUP(C665,'2015'!$C$12:$AG$1887,30,FALSE),"-")</f>
        <v/>
      </c>
      <c r="AT665" s="148">
        <v>0.11265914004323804</v>
      </c>
      <c r="AU665" s="170">
        <f>IFERROR(VLOOKUP(C665,'2015'!$C$12:$AG$1887,31,FALSE),"-")</f>
        <v>0</v>
      </c>
      <c r="AV665" s="106"/>
      <c r="AW665" s="63">
        <f>IFERROR(VLOOKUP(C665,Merkittävyysluokitus!$A$2:$J$1705,10,FALSE),"-")</f>
        <v>2</v>
      </c>
      <c r="AX665" s="175">
        <f>IFERROR(VLOOKUP(C665,Merkittävyysluokitus!$A$2:$J$1705,6,FALSE),"-")</f>
        <v>10.507252663622525</v>
      </c>
      <c r="AY665" s="175">
        <f>IFERROR(VLOOKUP(C665,Merkittävyysluokitus!$A$2:$J$1705,7,FALSE),"-")</f>
        <v>4.1999999999999993</v>
      </c>
      <c r="AZ665" s="175">
        <f>IFERROR(VLOOKUP(C665,Merkittävyysluokitus!$A$2:$J$1705,8,FALSE),"-")</f>
        <v>4.8072526636225259</v>
      </c>
      <c r="BA665" s="175">
        <f>IFERROR(VLOOKUP(C665,Merkittävyysluokitus!$A$2:$J$1705,9,FALSE),"-")</f>
        <v>1.5</v>
      </c>
      <c r="BB665" s="203"/>
      <c r="BC665" s="203" t="str">
        <f t="shared" si="158"/>
        <v/>
      </c>
      <c r="BD665" s="39" t="str">
        <f t="shared" si="147"/>
        <v>musta</v>
      </c>
      <c r="BE665" s="68" t="str">
        <f t="shared" si="153"/>
        <v>musta</v>
      </c>
      <c r="BF665" s="68" t="str">
        <f t="shared" si="154"/>
        <v>musta</v>
      </c>
      <c r="BG665" s="68" t="str">
        <f t="shared" si="155"/>
        <v>musta</v>
      </c>
      <c r="BH665" s="208" t="str">
        <f t="shared" si="156"/>
        <v>musta</v>
      </c>
      <c r="BI665" s="39"/>
      <c r="BJ665" s="39" t="str">
        <f>IF(F665="ei löydy","uusi tie",IF(E665=0,"tieosoite muuttunut",IF(E665=1,VLOOKUP(D665,'2015'!$F$12:$AL$1887,31,FALSE),"-")))</f>
        <v>punainen</v>
      </c>
      <c r="BK665" s="67" t="str">
        <f>IF(E665=1,VLOOKUP(D665,'2015'!$F$12:$AL$1887,32,FALSE),"-")</f>
        <v>musta</v>
      </c>
      <c r="BL665" s="39" t="str">
        <f>IF(F665="ei löydy","uusi tie",IF(E665=0,"tieosoite muuttunut",IF(E665=1,VLOOKUP(D665,'2015'!$F$12:$AL$1887,33,FALSE),"-")))</f>
        <v>musta</v>
      </c>
      <c r="BM665" s="39"/>
      <c r="BN665" s="217" t="str">
        <f>VLOOKUP(D665,'2015'!$F$12:$AL$1887,33,FALSE)</f>
        <v>musta</v>
      </c>
      <c r="BO665" s="39"/>
      <c r="BP665" s="115" t="s">
        <v>10</v>
      </c>
      <c r="BQ665" s="30"/>
      <c r="BS665" s="5"/>
      <c r="BU665" s="37"/>
      <c r="BV665" s="30" t="s">
        <v>10</v>
      </c>
      <c r="BX665" t="str">
        <f>IF(E665=1,VLOOKUP(D665,'2015'!$F$12:$AX$1887,43,FALSE),"-")</f>
        <v>punainen</v>
      </c>
      <c r="BY665" t="str">
        <f>IF(E665=1,VLOOKUP(D665,'2015'!$F$12:$AX$1887,44,FALSE),"-")</f>
        <v>musta</v>
      </c>
      <c r="BZ665" t="str">
        <f>IF(E665=1,VLOOKUP(D665,'2015'!$F$12:$AX$1887,45,FALSE),"-")</f>
        <v>musta</v>
      </c>
      <c r="CA665" s="31">
        <f t="shared" si="161"/>
        <v>12</v>
      </c>
      <c r="CB665" s="31">
        <f t="shared" si="162"/>
        <v>10</v>
      </c>
      <c r="CC665" s="31">
        <f t="shared" si="163"/>
        <v>1</v>
      </c>
      <c r="CD665" s="31">
        <f t="shared" si="164"/>
        <v>1</v>
      </c>
      <c r="CE665" s="31">
        <f t="shared" si="165"/>
        <v>0</v>
      </c>
      <c r="CO665" s="2" t="s">
        <v>35</v>
      </c>
      <c r="CP665" s="2" t="s">
        <v>35</v>
      </c>
    </row>
    <row r="666" spans="1:94" ht="15.75" thickBot="1" x14ac:dyDescent="0.3">
      <c r="A666" s="50"/>
      <c r="B666" s="50"/>
      <c r="C666" s="50" t="str">
        <f t="shared" si="159"/>
        <v>1471_3_4788</v>
      </c>
      <c r="D666" s="51" t="str">
        <f t="shared" si="160"/>
        <v>1471_3</v>
      </c>
      <c r="E666" s="224">
        <f>IFERROR(VLOOKUP(C666,'2015'!$C$12:$D$1887,2,FALSE),0)</f>
        <v>1</v>
      </c>
      <c r="F666" s="51">
        <f>IFERROR(K666-IFERROR(VLOOKUP(D666,'2015'!$F$12:$I$1887,4,FALSE),"ei löydy"),"ei löydy")</f>
        <v>0</v>
      </c>
      <c r="G666" s="224">
        <f>IFERROR(VLOOKUP(Työfile_2024!C666,Liikennemalli!$D$6:$G$1921,4,FALSE),0)</f>
        <v>1</v>
      </c>
      <c r="H666" s="225">
        <f>K666-IFERROR(VLOOKUP(Työfile_2024!D666,Liikennemalli!$C$6:$H$1921,6,FALSE),"ei löydy")</f>
        <v>0</v>
      </c>
      <c r="I666" s="80">
        <v>1471</v>
      </c>
      <c r="J666" s="52">
        <v>3</v>
      </c>
      <c r="K666" s="52">
        <v>4788</v>
      </c>
      <c r="L666" s="53"/>
      <c r="M666" s="54"/>
      <c r="N666" s="54"/>
      <c r="O666" s="54"/>
      <c r="P666" s="54"/>
      <c r="Q666" s="55"/>
      <c r="R666" s="55"/>
      <c r="S666" s="55"/>
      <c r="T666" s="55"/>
      <c r="U666" s="52"/>
      <c r="V666" s="56">
        <v>921</v>
      </c>
      <c r="W666" s="56">
        <v>53</v>
      </c>
      <c r="X666" s="56">
        <v>944</v>
      </c>
      <c r="Y666" s="56">
        <f>VLOOKUP(D666,Liikennemalli24!$D$2:$F$1804,2,FALSE)</f>
        <v>1320</v>
      </c>
      <c r="Z666" s="57">
        <f>VLOOKUP(D666,Liikennemalli24!$D$2:$F$1804,3,FALSE)</f>
        <v>0.73099999999999998</v>
      </c>
      <c r="AA666" s="178">
        <f>IF(G666=1,VLOOKUP(C666,Liikennemalli!$D$6:$H$1921,2,FALSE),"-")</f>
        <v>518</v>
      </c>
      <c r="AB666" s="197">
        <f>IF(G666=1,VLOOKUP(C666,Liikennemalli!$D$6:$H$1921,3,FALSE),"-")</f>
        <v>0.62636033857315598</v>
      </c>
      <c r="AC666" s="134">
        <f>IF(E666=1,VLOOKUP(Työfile_2024!D666,'2015'!$F$12:$X$1887,18,FALSE),"-")</f>
        <v>1140</v>
      </c>
      <c r="AD666" s="127">
        <f>IF(E666=1,VLOOKUP(Työfile_2024!D666,'2015'!$F$12:$X$1887,19,FALSE),"-")</f>
        <v>0.85</v>
      </c>
      <c r="AI666" s="127">
        <f>IF(E666=1,VLOOKUP(Työfile_2024!D666,'2015'!$F$12:$AB$1887,20,FALSE),"-")</f>
        <v>0</v>
      </c>
      <c r="AJ666" s="127">
        <f>IF(E666=1,VLOOKUP(Työfile_2024!D666,'2015'!$F$12:$AB$1887,21,FALSE),"-")</f>
        <v>0</v>
      </c>
      <c r="AK666" s="127">
        <f>IF(E666=1,VLOOKUP(Työfile_2024!D666,'2015'!$F$12:$AB$1887,22,FALSE),"-")</f>
        <v>0</v>
      </c>
      <c r="AL666" s="127">
        <f>IF(E666=1,VLOOKUP(Työfile_2024!D666,'2015'!$F$12:$AB$1887,23,FALSE),"-")</f>
        <v>0</v>
      </c>
      <c r="AM666" s="56">
        <f>VLOOKUP(Työfile_2024!D666,Tmatkat_20km_tarkasteltava_verk!$C$2:$D$1804,2,FALSE)</f>
        <v>172</v>
      </c>
      <c r="AN666" s="148">
        <f t="shared" si="157"/>
        <v>0.18675352877307275</v>
      </c>
      <c r="AO666" s="178">
        <f>IF(E666=1,VLOOKUP(Työfile_2024!D666,'2015'!$F$12:$AC$1887,24,FALSE),"-")</f>
        <v>178</v>
      </c>
      <c r="AP666" s="52" t="str">
        <f>VLOOKUP(D666,Tarkasteltava_verkko_2024_harva!$E$2:$I$1804,5,FALSE)</f>
        <v>tiivis</v>
      </c>
      <c r="AQ666" s="52">
        <f>VLOOKUP(D666,Tarkasteltava_verkko_2024_harva!$E$2:$I$1804,4,FALSE)</f>
        <v>0</v>
      </c>
      <c r="AR666" s="148">
        <v>0</v>
      </c>
      <c r="AS666" s="170" t="str">
        <f>IFERROR(VLOOKUP(C666,'2015'!$C$12:$AG$1887,30,FALSE),"-")</f>
        <v/>
      </c>
      <c r="AT666" s="148">
        <v>0.46971595655806181</v>
      </c>
      <c r="AU666" s="170">
        <f>IFERROR(VLOOKUP(C666,'2015'!$C$12:$AG$1887,31,FALSE),"-")</f>
        <v>0</v>
      </c>
      <c r="AV666" s="106"/>
      <c r="AW666" s="63">
        <f>IFERROR(VLOOKUP(C666,Merkittävyysluokitus!$A$2:$J$1705,10,FALSE),"-")</f>
        <v>3</v>
      </c>
      <c r="AX666" s="175">
        <f>IFERROR(VLOOKUP(C666,Merkittävyysluokitus!$A$2:$J$1705,6,FALSE),"-")</f>
        <v>9.4607321156773203</v>
      </c>
      <c r="AY666" s="175">
        <f>IFERROR(VLOOKUP(C666,Merkittävyysluokitus!$A$2:$J$1705,7,FALSE),"-")</f>
        <v>3.4929999999999994</v>
      </c>
      <c r="AZ666" s="175">
        <f>IFERROR(VLOOKUP(C666,Merkittävyysluokitus!$A$2:$J$1705,8,FALSE),"-")</f>
        <v>4.4677321156773209</v>
      </c>
      <c r="BA666" s="175">
        <f>IFERROR(VLOOKUP(C666,Merkittävyysluokitus!$A$2:$J$1705,9,FALSE),"-")</f>
        <v>1.5</v>
      </c>
      <c r="BB666" s="203"/>
      <c r="BC666" s="203" t="str">
        <f t="shared" si="158"/>
        <v/>
      </c>
      <c r="BD666" s="39" t="str">
        <f t="shared" si="147"/>
        <v>musta</v>
      </c>
      <c r="BE666" s="68" t="str">
        <f t="shared" si="153"/>
        <v>punainen</v>
      </c>
      <c r="BF666" s="68" t="str">
        <f t="shared" si="154"/>
        <v>musta</v>
      </c>
      <c r="BG666" s="68" t="str">
        <f t="shared" si="155"/>
        <v>musta</v>
      </c>
      <c r="BH666" s="208" t="str">
        <f t="shared" si="156"/>
        <v>musta</v>
      </c>
      <c r="BI666" s="39"/>
      <c r="BJ666" s="39" t="str">
        <f>IF(F666="ei löydy","uusi tie",IF(E666=0,"tieosoite muuttunut",IF(E666=1,VLOOKUP(D666,'2015'!$F$12:$AL$1887,31,FALSE),"-")))</f>
        <v>punainen</v>
      </c>
      <c r="BK666" s="67" t="str">
        <f>IF(E666=1,VLOOKUP(D666,'2015'!$F$12:$AL$1887,32,FALSE),"-")</f>
        <v>musta</v>
      </c>
      <c r="BL666" s="39" t="str">
        <f>IF(F666="ei löydy","uusi tie",IF(E666=0,"tieosoite muuttunut",IF(E666=1,VLOOKUP(D666,'2015'!$F$12:$AL$1887,33,FALSE),"-")))</f>
        <v>musta</v>
      </c>
      <c r="BM666" s="39"/>
      <c r="BN666" s="217" t="str">
        <f>VLOOKUP(D666,'2015'!$F$12:$AL$1887,33,FALSE)</f>
        <v>musta</v>
      </c>
      <c r="BO666" s="39"/>
      <c r="BP666" s="115" t="s">
        <v>10</v>
      </c>
      <c r="BQ666" s="30"/>
      <c r="BS666" s="5"/>
      <c r="BU666" s="37"/>
      <c r="BV666" s="30" t="s">
        <v>10</v>
      </c>
      <c r="BX666" t="str">
        <f>IF(E666=1,VLOOKUP(D666,'2015'!$F$12:$AX$1887,43,FALSE),"-")</f>
        <v>punainen</v>
      </c>
      <c r="BY666" t="str">
        <f>IF(E666=1,VLOOKUP(D666,'2015'!$F$12:$AX$1887,44,FALSE),"-")</f>
        <v>musta</v>
      </c>
      <c r="BZ666" t="str">
        <f>IF(E666=1,VLOOKUP(D666,'2015'!$F$12:$AX$1887,45,FALSE),"-")</f>
        <v>musta</v>
      </c>
      <c r="CA666" s="31">
        <f t="shared" si="161"/>
        <v>12</v>
      </c>
      <c r="CB666" s="31">
        <f t="shared" si="162"/>
        <v>10</v>
      </c>
      <c r="CC666" s="31">
        <f t="shared" si="163"/>
        <v>1</v>
      </c>
      <c r="CD666" s="31">
        <f t="shared" si="164"/>
        <v>1</v>
      </c>
      <c r="CE666" s="31">
        <f t="shared" si="165"/>
        <v>0</v>
      </c>
      <c r="CO666" s="2" t="s">
        <v>35</v>
      </c>
      <c r="CP666" s="2" t="s">
        <v>35</v>
      </c>
    </row>
    <row r="667" spans="1:94" ht="15.75" thickBot="1" x14ac:dyDescent="0.3">
      <c r="A667" s="50"/>
      <c r="B667" s="50"/>
      <c r="C667" s="50" t="str">
        <f t="shared" si="159"/>
        <v>1471_4_6251</v>
      </c>
      <c r="D667" s="51" t="str">
        <f t="shared" si="160"/>
        <v>1471_4</v>
      </c>
      <c r="E667" s="224">
        <f>IFERROR(VLOOKUP(C667,'2015'!$C$12:$D$1887,2,FALSE),0)</f>
        <v>1</v>
      </c>
      <c r="F667" s="51">
        <f>IFERROR(K667-IFERROR(VLOOKUP(D667,'2015'!$F$12:$I$1887,4,FALSE),"ei löydy"),"ei löydy")</f>
        <v>0</v>
      </c>
      <c r="G667" s="224">
        <f>IFERROR(VLOOKUP(Työfile_2024!C667,Liikennemalli!$D$6:$G$1921,4,FALSE),0)</f>
        <v>1</v>
      </c>
      <c r="H667" s="225">
        <f>K667-IFERROR(VLOOKUP(Työfile_2024!D667,Liikennemalli!$C$6:$H$1921,6,FALSE),"ei löydy")</f>
        <v>0</v>
      </c>
      <c r="I667" s="80">
        <v>1471</v>
      </c>
      <c r="J667" s="52">
        <v>4</v>
      </c>
      <c r="K667" s="52">
        <v>6251</v>
      </c>
      <c r="L667" s="53"/>
      <c r="M667" s="54"/>
      <c r="N667" s="54"/>
      <c r="O667" s="54"/>
      <c r="P667" s="54"/>
      <c r="Q667" s="55"/>
      <c r="R667" s="55"/>
      <c r="S667" s="55"/>
      <c r="T667" s="55"/>
      <c r="U667" s="52"/>
      <c r="V667" s="56">
        <v>555.25707886738121</v>
      </c>
      <c r="W667" s="56">
        <v>33.118061110222364</v>
      </c>
      <c r="X667" s="56">
        <v>566.4341705327148</v>
      </c>
      <c r="Y667" s="56">
        <f>VLOOKUP(D667,Liikennemalli24!$D$2:$F$1804,2,FALSE)</f>
        <v>661</v>
      </c>
      <c r="Z667" s="57">
        <f>VLOOKUP(D667,Liikennemalli24!$D$2:$F$1804,3,FALSE)</f>
        <v>0.59899999999999998</v>
      </c>
      <c r="AA667" s="178">
        <f>IF(G667=1,VLOOKUP(C667,Liikennemalli!$D$6:$H$1921,2,FALSE),"-")</f>
        <v>377.06925521584299</v>
      </c>
      <c r="AB667" s="197">
        <f>IF(G667=1,VLOOKUP(C667,Liikennemalli!$D$6:$H$1921,3,FALSE),"-")</f>
        <v>0.77441977190356104</v>
      </c>
      <c r="AC667" s="134">
        <f>IF(E667=1,VLOOKUP(Työfile_2024!D667,'2015'!$F$12:$X$1887,18,FALSE),"-")</f>
        <v>539</v>
      </c>
      <c r="AD667" s="127">
        <f>IF(E667=1,VLOOKUP(Työfile_2024!D667,'2015'!$F$12:$X$1887,19,FALSE),"-")</f>
        <v>0.82</v>
      </c>
      <c r="AI667" s="127">
        <f>IF(E667=1,VLOOKUP(Työfile_2024!D667,'2015'!$F$12:$AB$1887,20,FALSE),"-")</f>
        <v>0</v>
      </c>
      <c r="AJ667" s="127">
        <f>IF(E667=1,VLOOKUP(Työfile_2024!D667,'2015'!$F$12:$AB$1887,21,FALSE),"-")</f>
        <v>0</v>
      </c>
      <c r="AK667" s="127">
        <f>IF(E667=1,VLOOKUP(Työfile_2024!D667,'2015'!$F$12:$AB$1887,22,FALSE),"-")</f>
        <v>0</v>
      </c>
      <c r="AL667" s="127">
        <f>IF(E667=1,VLOOKUP(Työfile_2024!D667,'2015'!$F$12:$AB$1887,23,FALSE),"-")</f>
        <v>0</v>
      </c>
      <c r="AM667" s="56">
        <f>VLOOKUP(Työfile_2024!D667,Tmatkat_20km_tarkasteltava_verk!$C$2:$D$1804,2,FALSE)</f>
        <v>83</v>
      </c>
      <c r="AN667" s="148">
        <f t="shared" si="157"/>
        <v>0.14948030949790719</v>
      </c>
      <c r="AO667" s="178">
        <f>IF(E667=1,VLOOKUP(Työfile_2024!D667,'2015'!$F$12:$AC$1887,24,FALSE),"-")</f>
        <v>59</v>
      </c>
      <c r="AP667" s="52" t="str">
        <f>VLOOKUP(D667,Tarkasteltava_verkko_2024_harva!$E$2:$I$1804,5,FALSE)</f>
        <v>tiivis</v>
      </c>
      <c r="AQ667" s="52">
        <f>VLOOKUP(D667,Tarkasteltava_verkko_2024_harva!$E$2:$I$1804,4,FALSE)</f>
        <v>0</v>
      </c>
      <c r="AR667" s="148">
        <v>0</v>
      </c>
      <c r="AS667" s="170" t="str">
        <f>IFERROR(VLOOKUP(C667,'2015'!$C$12:$AG$1887,30,FALSE),"-")</f>
        <v/>
      </c>
      <c r="AT667" s="148">
        <v>0</v>
      </c>
      <c r="AU667" s="170">
        <f>IFERROR(VLOOKUP(C667,'2015'!$C$12:$AG$1887,31,FALSE),"-")</f>
        <v>0</v>
      </c>
      <c r="AV667" s="106"/>
      <c r="AW667" s="63">
        <f>IFERROR(VLOOKUP(C667,Merkittävyysluokitus!$A$2:$J$1705,10,FALSE),"-")</f>
        <v>3</v>
      </c>
      <c r="AX667" s="175">
        <f>IFERROR(VLOOKUP(C667,Merkittävyysluokitus!$A$2:$J$1705,6,FALSE),"-")</f>
        <v>5.6992672203193289</v>
      </c>
      <c r="AY667" s="175">
        <f>IFERROR(VLOOKUP(C667,Merkittävyysluokitus!$A$2:$J$1705,7,FALSE),"-")</f>
        <v>2.0057712366021434</v>
      </c>
      <c r="AZ667" s="175">
        <f>IFERROR(VLOOKUP(C667,Merkittävyysluokitus!$A$2:$J$1705,8,FALSE),"-")</f>
        <v>2.8601626503838529</v>
      </c>
      <c r="BA667" s="175">
        <f>IFERROR(VLOOKUP(C667,Merkittävyysluokitus!$A$2:$J$1705,9,FALSE),"-")</f>
        <v>0.83333333333333326</v>
      </c>
      <c r="BB667" s="203"/>
      <c r="BC667" s="203" t="str">
        <f t="shared" si="158"/>
        <v/>
      </c>
      <c r="BD667" s="39" t="str">
        <f t="shared" si="147"/>
        <v>musta</v>
      </c>
      <c r="BE667" s="68" t="str">
        <f t="shared" si="153"/>
        <v>musta</v>
      </c>
      <c r="BF667" s="68" t="str">
        <f t="shared" si="154"/>
        <v>musta</v>
      </c>
      <c r="BG667" s="68" t="str">
        <f t="shared" si="155"/>
        <v>musta</v>
      </c>
      <c r="BH667" s="208" t="str">
        <f t="shared" si="156"/>
        <v>musta</v>
      </c>
      <c r="BI667" s="39"/>
      <c r="BJ667" s="39" t="str">
        <f>IF(F667="ei löydy","uusi tie",IF(E667=0,"tieosoite muuttunut",IF(E667=1,VLOOKUP(D667,'2015'!$F$12:$AL$1887,31,FALSE),"-")))</f>
        <v>punainen</v>
      </c>
      <c r="BK667" s="67" t="str">
        <f>IF(E667=1,VLOOKUP(D667,'2015'!$F$12:$AL$1887,32,FALSE),"-")</f>
        <v>musta</v>
      </c>
      <c r="BL667" s="39" t="str">
        <f>IF(F667="ei löydy","uusi tie",IF(E667=0,"tieosoite muuttunut",IF(E667=1,VLOOKUP(D667,'2015'!$F$12:$AL$1887,33,FALSE),"-")))</f>
        <v>musta</v>
      </c>
      <c r="BM667" s="39"/>
      <c r="BN667" s="217" t="str">
        <f>VLOOKUP(D667,'2015'!$F$12:$AL$1887,33,FALSE)</f>
        <v>musta</v>
      </c>
      <c r="BO667" s="39"/>
      <c r="BP667" s="115" t="s">
        <v>10</v>
      </c>
      <c r="BQ667" s="30"/>
      <c r="BS667" s="5"/>
      <c r="BU667" s="37"/>
      <c r="BV667" s="30" t="s">
        <v>10</v>
      </c>
      <c r="BX667" t="str">
        <f>IF(E667=1,VLOOKUP(D667,'2015'!$F$12:$AX$1887,43,FALSE),"-")</f>
        <v>punainen</v>
      </c>
      <c r="BY667" t="str">
        <f>IF(E667=1,VLOOKUP(D667,'2015'!$F$12:$AX$1887,44,FALSE),"-")</f>
        <v>musta</v>
      </c>
      <c r="BZ667" t="str">
        <f>IF(E667=1,VLOOKUP(D667,'2015'!$F$12:$AX$1887,45,FALSE),"-")</f>
        <v>musta</v>
      </c>
      <c r="CA667" s="31">
        <f t="shared" si="161"/>
        <v>10</v>
      </c>
      <c r="CB667" s="31">
        <f t="shared" si="162"/>
        <v>10</v>
      </c>
      <c r="CC667" s="31">
        <f t="shared" si="163"/>
        <v>0</v>
      </c>
      <c r="CD667" s="31">
        <f t="shared" si="164"/>
        <v>0</v>
      </c>
      <c r="CE667" s="31">
        <f t="shared" si="165"/>
        <v>0</v>
      </c>
      <c r="CO667" s="2" t="s">
        <v>35</v>
      </c>
      <c r="CP667" s="2" t="s">
        <v>35</v>
      </c>
    </row>
    <row r="668" spans="1:94" ht="15.75" thickBot="1" x14ac:dyDescent="0.3">
      <c r="A668" s="50"/>
      <c r="B668" s="50"/>
      <c r="C668" s="50" t="str">
        <f t="shared" si="159"/>
        <v>1471_5_6693</v>
      </c>
      <c r="D668" s="51" t="str">
        <f t="shared" si="160"/>
        <v>1471_5</v>
      </c>
      <c r="E668" s="224">
        <f>IFERROR(VLOOKUP(C668,'2015'!$C$12:$D$1887,2,FALSE),0)</f>
        <v>1</v>
      </c>
      <c r="F668" s="51">
        <f>IFERROR(K668-IFERROR(VLOOKUP(D668,'2015'!$F$12:$I$1887,4,FALSE),"ei löydy"),"ei löydy")</f>
        <v>0</v>
      </c>
      <c r="G668" s="224">
        <f>IFERROR(VLOOKUP(Työfile_2024!C668,Liikennemalli!$D$6:$G$1921,4,FALSE),0)</f>
        <v>1</v>
      </c>
      <c r="H668" s="225">
        <f>K668-IFERROR(VLOOKUP(Työfile_2024!D668,Liikennemalli!$C$6:$H$1921,6,FALSE),"ei löydy")</f>
        <v>0</v>
      </c>
      <c r="I668" s="80">
        <v>1471</v>
      </c>
      <c r="J668" s="52">
        <v>5</v>
      </c>
      <c r="K668" s="52">
        <v>6693</v>
      </c>
      <c r="L668" s="53"/>
      <c r="M668" s="54"/>
      <c r="N668" s="54"/>
      <c r="O668" s="54"/>
      <c r="P668" s="54"/>
      <c r="Q668" s="55"/>
      <c r="R668" s="55"/>
      <c r="S668" s="55"/>
      <c r="T668" s="55"/>
      <c r="U668" s="52"/>
      <c r="V668" s="56">
        <v>1246.6787688629911</v>
      </c>
      <c r="W668" s="56">
        <v>60.292843269087108</v>
      </c>
      <c r="X668" s="56">
        <v>1319.196922157478</v>
      </c>
      <c r="Y668" s="56">
        <f>VLOOKUP(D668,Liikennemalli24!$D$2:$F$1804,2,FALSE)</f>
        <v>2187</v>
      </c>
      <c r="Z668" s="57">
        <f>VLOOKUP(D668,Liikennemalli24!$D$2:$F$1804,3,FALSE)</f>
        <v>0.95399999999999996</v>
      </c>
      <c r="AA668" s="178">
        <f>IF(G668=1,VLOOKUP(C668,Liikennemalli!$D$6:$H$1921,2,FALSE),"-")</f>
        <v>520.56059173888195</v>
      </c>
      <c r="AB668" s="197">
        <f>IF(G668=1,VLOOKUP(C668,Liikennemalli!$D$6:$H$1921,3,FALSE),"-")</f>
        <v>0.45206315391941998</v>
      </c>
      <c r="AC668" s="134">
        <f>IF(E668=1,VLOOKUP(Työfile_2024!D668,'2015'!$F$12:$X$1887,18,FALSE),"-")</f>
        <v>873</v>
      </c>
      <c r="AD668" s="127">
        <f>IF(E668=1,VLOOKUP(Työfile_2024!D668,'2015'!$F$12:$X$1887,19,FALSE),"-")</f>
        <v>0.56999999999999995</v>
      </c>
      <c r="AI668" s="127">
        <f>IF(E668=1,VLOOKUP(Työfile_2024!D668,'2015'!$F$12:$AB$1887,20,FALSE),"-")</f>
        <v>0</v>
      </c>
      <c r="AJ668" s="127">
        <f>IF(E668=1,VLOOKUP(Työfile_2024!D668,'2015'!$F$12:$AB$1887,21,FALSE),"-")</f>
        <v>0</v>
      </c>
      <c r="AK668" s="127">
        <f>IF(E668=1,VLOOKUP(Työfile_2024!D668,'2015'!$F$12:$AB$1887,22,FALSE),"-")</f>
        <v>0</v>
      </c>
      <c r="AL668" s="127">
        <f>IF(E668=1,VLOOKUP(Työfile_2024!D668,'2015'!$F$12:$AB$1887,23,FALSE),"-")</f>
        <v>0</v>
      </c>
      <c r="AM668" s="56">
        <f>VLOOKUP(Työfile_2024!D668,Tmatkat_20km_tarkasteltava_verk!$C$2:$D$1804,2,FALSE)</f>
        <v>533</v>
      </c>
      <c r="AN668" s="148">
        <f t="shared" si="157"/>
        <v>0.42753595658496069</v>
      </c>
      <c r="AO668" s="178">
        <f>IF(E668=1,VLOOKUP(Työfile_2024!D668,'2015'!$F$12:$AC$1887,24,FALSE),"-")</f>
        <v>144</v>
      </c>
      <c r="AP668" s="52" t="str">
        <f>VLOOKUP(D668,Tarkasteltava_verkko_2024_harva!$E$2:$I$1804,5,FALSE)</f>
        <v>tiivis</v>
      </c>
      <c r="AQ668" s="52">
        <f>VLOOKUP(D668,Tarkasteltava_verkko_2024_harva!$E$2:$I$1804,4,FALSE)</f>
        <v>0</v>
      </c>
      <c r="AR668" s="148">
        <v>0.3115194979829673</v>
      </c>
      <c r="AS668" s="170" t="str">
        <f>IFERROR(VLOOKUP(C668,'2015'!$C$12:$AG$1887,30,FALSE),"-")</f>
        <v/>
      </c>
      <c r="AT668" s="148">
        <v>0.32347228447631854</v>
      </c>
      <c r="AU668" s="170">
        <f>IFERROR(VLOOKUP(C668,'2015'!$C$12:$AG$1887,31,FALSE),"-")</f>
        <v>0</v>
      </c>
      <c r="AV668" s="106"/>
      <c r="AW668" s="63">
        <f>IFERROR(VLOOKUP(C668,Merkittävyysluokitus!$A$2:$J$1705,10,FALSE),"-")</f>
        <v>2</v>
      </c>
      <c r="AX668" s="175">
        <f>IFERROR(VLOOKUP(C668,Merkittävyysluokitus!$A$2:$J$1705,6,FALSE),"-")</f>
        <v>10.646849315068492</v>
      </c>
      <c r="AY668" s="175">
        <f>IFERROR(VLOOKUP(C668,Merkittävyysluokitus!$A$2:$J$1705,7,FALSE),"-")</f>
        <v>4.1999999999999993</v>
      </c>
      <c r="AZ668" s="175">
        <f>IFERROR(VLOOKUP(C668,Merkittävyysluokitus!$A$2:$J$1705,8,FALSE),"-")</f>
        <v>4.7801826484018264</v>
      </c>
      <c r="BA668" s="175">
        <f>IFERROR(VLOOKUP(C668,Merkittävyysluokitus!$A$2:$J$1705,9,FALSE),"-")</f>
        <v>1.6666666666666665</v>
      </c>
      <c r="BB668" s="203"/>
      <c r="BC668" s="203" t="str">
        <f t="shared" si="158"/>
        <v>muutos</v>
      </c>
      <c r="BD668" s="39" t="str">
        <f t="shared" si="147"/>
        <v>punainen</v>
      </c>
      <c r="BE668" s="68" t="str">
        <f t="shared" si="153"/>
        <v>punainen</v>
      </c>
      <c r="BF668" s="68" t="str">
        <f t="shared" si="154"/>
        <v>punainen</v>
      </c>
      <c r="BG668" s="68" t="str">
        <f t="shared" si="155"/>
        <v>punainen</v>
      </c>
      <c r="BH668" s="208" t="str">
        <f t="shared" si="156"/>
        <v>musta</v>
      </c>
      <c r="BI668" s="39"/>
      <c r="BJ668" s="39" t="str">
        <f>IF(F668="ei löydy","uusi tie",IF(E668=0,"tieosoite muuttunut",IF(E668=1,VLOOKUP(D668,'2015'!$F$12:$AL$1887,31,FALSE),"-")))</f>
        <v>punainen</v>
      </c>
      <c r="BK668" s="67" t="str">
        <f>IF(E668=1,VLOOKUP(D668,'2015'!$F$12:$AL$1887,32,FALSE),"-")</f>
        <v>musta</v>
      </c>
      <c r="BL668" s="39" t="str">
        <f>IF(F668="ei löydy","uusi tie",IF(E668=0,"tieosoite muuttunut",IF(E668=1,VLOOKUP(D668,'2015'!$F$12:$AL$1887,33,FALSE),"-")))</f>
        <v>musta</v>
      </c>
      <c r="BM668" s="39"/>
      <c r="BN668" s="217" t="str">
        <f>VLOOKUP(D668,'2015'!$F$12:$AL$1887,33,FALSE)</f>
        <v>musta</v>
      </c>
      <c r="BO668" s="39"/>
      <c r="BP668" s="115" t="s">
        <v>10</v>
      </c>
      <c r="BQ668" s="30"/>
      <c r="BS668" s="5"/>
      <c r="BU668" s="37"/>
      <c r="BV668" s="30" t="s">
        <v>10</v>
      </c>
      <c r="BX668" t="str">
        <f>IF(E668=1,VLOOKUP(D668,'2015'!$F$12:$AX$1887,43,FALSE),"-")</f>
        <v>musta</v>
      </c>
      <c r="BY668" t="str">
        <f>IF(E668=1,VLOOKUP(D668,'2015'!$F$12:$AX$1887,44,FALSE),"-")</f>
        <v>musta</v>
      </c>
      <c r="BZ668" t="str">
        <f>IF(E668=1,VLOOKUP(D668,'2015'!$F$12:$AX$1887,45,FALSE),"-")</f>
        <v>musta</v>
      </c>
      <c r="CA668" s="31">
        <f t="shared" si="161"/>
        <v>11</v>
      </c>
      <c r="CB668" s="31">
        <f t="shared" si="162"/>
        <v>1</v>
      </c>
      <c r="CC668" s="31">
        <f t="shared" si="163"/>
        <v>0</v>
      </c>
      <c r="CD668" s="31">
        <f t="shared" si="164"/>
        <v>10</v>
      </c>
      <c r="CE668" s="31">
        <f t="shared" si="165"/>
        <v>0</v>
      </c>
      <c r="CO668" s="2" t="s">
        <v>35</v>
      </c>
      <c r="CP668" s="2" t="s">
        <v>35</v>
      </c>
    </row>
    <row r="669" spans="1:94" ht="15.75" thickBot="1" x14ac:dyDescent="0.3">
      <c r="A669" s="50"/>
      <c r="B669" s="50"/>
      <c r="C669" s="50" t="str">
        <f t="shared" si="159"/>
        <v>1491_1_6165</v>
      </c>
      <c r="D669" s="51" t="str">
        <f t="shared" si="160"/>
        <v>1491_1</v>
      </c>
      <c r="E669" s="224">
        <f>IFERROR(VLOOKUP(C669,'2015'!$C$12:$D$1887,2,FALSE),0)</f>
        <v>1</v>
      </c>
      <c r="F669" s="51">
        <f>IFERROR(K669-IFERROR(VLOOKUP(D669,'2015'!$F$12:$I$1887,4,FALSE),"ei löydy"),"ei löydy")</f>
        <v>0</v>
      </c>
      <c r="G669" s="224">
        <f>IFERROR(VLOOKUP(Työfile_2024!C669,Liikennemalli!$D$6:$G$1921,4,FALSE),0)</f>
        <v>1</v>
      </c>
      <c r="H669" s="225">
        <f>K669-IFERROR(VLOOKUP(Työfile_2024!D669,Liikennemalli!$C$6:$H$1921,6,FALSE),"ei löydy")</f>
        <v>0</v>
      </c>
      <c r="I669" s="80">
        <v>1491</v>
      </c>
      <c r="J669" s="52">
        <v>1</v>
      </c>
      <c r="K669" s="52">
        <v>6165</v>
      </c>
      <c r="L669" s="53"/>
      <c r="M669" s="54"/>
      <c r="N669" s="54"/>
      <c r="O669" s="54"/>
      <c r="P669" s="54"/>
      <c r="Q669" s="55"/>
      <c r="R669" s="55"/>
      <c r="S669" s="55"/>
      <c r="T669" s="55"/>
      <c r="U669" s="52"/>
      <c r="V669" s="56">
        <v>380</v>
      </c>
      <c r="W669" s="56">
        <v>26</v>
      </c>
      <c r="X669" s="56">
        <v>404</v>
      </c>
      <c r="Y669" s="56">
        <f>VLOOKUP(D669,Liikennemalli24!$D$2:$F$1804,2,FALSE)</f>
        <v>29</v>
      </c>
      <c r="Z669" s="57">
        <f>VLOOKUP(D669,Liikennemalli24!$D$2:$F$1804,3,FALSE)</f>
        <v>0.245</v>
      </c>
      <c r="AA669" s="178">
        <f>IF(G669=1,VLOOKUP(C669,Liikennemalli!$D$6:$H$1921,2,FALSE),"-")</f>
        <v>205.026539092338</v>
      </c>
      <c r="AB669" s="197">
        <f>IF(G669=1,VLOOKUP(C669,Liikennemalli!$D$6:$H$1921,3,FALSE),"-")</f>
        <v>0.57755691888316996</v>
      </c>
      <c r="AC669" s="134">
        <f>IF(E669=1,VLOOKUP(Työfile_2024!D669,'2015'!$F$12:$X$1887,18,FALSE),"-")</f>
        <v>51</v>
      </c>
      <c r="AD669" s="127">
        <f>IF(E669=1,VLOOKUP(Työfile_2024!D669,'2015'!$F$12:$X$1887,19,FALSE),"-")</f>
        <v>0.33</v>
      </c>
      <c r="AI669" s="127">
        <f>IF(E669=1,VLOOKUP(Työfile_2024!D669,'2015'!$F$12:$AB$1887,20,FALSE),"-")</f>
        <v>0</v>
      </c>
      <c r="AJ669" s="127">
        <f>IF(E669=1,VLOOKUP(Työfile_2024!D669,'2015'!$F$12:$AB$1887,21,FALSE),"-")</f>
        <v>0</v>
      </c>
      <c r="AK669" s="127">
        <f>IF(E669=1,VLOOKUP(Työfile_2024!D669,'2015'!$F$12:$AB$1887,22,FALSE),"-")</f>
        <v>0</v>
      </c>
      <c r="AL669" s="127">
        <f>IF(E669=1,VLOOKUP(Työfile_2024!D669,'2015'!$F$12:$AB$1887,23,FALSE),"-")</f>
        <v>0</v>
      </c>
      <c r="AM669" s="56">
        <f>VLOOKUP(Työfile_2024!D669,Tmatkat_20km_tarkasteltava_verk!$C$2:$D$1804,2,FALSE)</f>
        <v>104</v>
      </c>
      <c r="AN669" s="148">
        <f t="shared" si="157"/>
        <v>0.27368421052631581</v>
      </c>
      <c r="AO669" s="178">
        <f>IF(E669=1,VLOOKUP(Työfile_2024!D669,'2015'!$F$12:$AC$1887,24,FALSE),"-")</f>
        <v>139</v>
      </c>
      <c r="AP669" s="52">
        <f>VLOOKUP(D669,Tarkasteltava_verkko_2024_harva!$E$2:$I$1804,5,FALSE)</f>
        <v>0</v>
      </c>
      <c r="AQ669" s="52">
        <f>VLOOKUP(D669,Tarkasteltava_verkko_2024_harva!$E$2:$I$1804,4,FALSE)</f>
        <v>0</v>
      </c>
      <c r="AR669" s="148">
        <v>0</v>
      </c>
      <c r="AS669" s="170" t="str">
        <f>IFERROR(VLOOKUP(C669,'2015'!$C$12:$AG$1887,30,FALSE),"-")</f>
        <v/>
      </c>
      <c r="AT669" s="148">
        <v>0.15133819951338198</v>
      </c>
      <c r="AU669" s="170">
        <f>IFERROR(VLOOKUP(C669,'2015'!$C$12:$AG$1887,31,FALSE),"-")</f>
        <v>0</v>
      </c>
      <c r="AV669" s="106"/>
      <c r="AW669" s="63">
        <f>IFERROR(VLOOKUP(C669,Merkittävyysluokitus!$A$2:$J$1705,10,FALSE),"-")</f>
        <v>3</v>
      </c>
      <c r="AX669" s="175">
        <f>IFERROR(VLOOKUP(C669,Merkittävyysluokitus!$A$2:$J$1705,6,FALSE),"-")</f>
        <v>4.4121765601217655</v>
      </c>
      <c r="AY669" s="175">
        <f>IFERROR(VLOOKUP(C669,Merkittävyysluokitus!$A$2:$J$1705,7,FALSE),"-")</f>
        <v>1.7983333333333331</v>
      </c>
      <c r="AZ669" s="175">
        <f>IFERROR(VLOOKUP(C669,Merkittävyysluokitus!$A$2:$J$1705,8,FALSE),"-")</f>
        <v>1.9471765601217657</v>
      </c>
      <c r="BA669" s="175">
        <f>IFERROR(VLOOKUP(C669,Merkittävyysluokitus!$A$2:$J$1705,9,FALSE),"-")</f>
        <v>0.66666666666666663</v>
      </c>
      <c r="BB669" s="203"/>
      <c r="BC669" s="203" t="str">
        <f t="shared" si="158"/>
        <v/>
      </c>
      <c r="BD669" s="39" t="str">
        <f t="shared" si="147"/>
        <v>musta</v>
      </c>
      <c r="BE669" s="68" t="str">
        <f t="shared" si="153"/>
        <v>musta</v>
      </c>
      <c r="BF669" s="68" t="str">
        <f t="shared" si="154"/>
        <v>musta</v>
      </c>
      <c r="BG669" s="68" t="str">
        <f t="shared" si="155"/>
        <v>musta</v>
      </c>
      <c r="BH669" s="208" t="str">
        <f t="shared" si="156"/>
        <v>musta</v>
      </c>
      <c r="BI669" s="39"/>
      <c r="BJ669" s="39" t="str">
        <f>IF(F669="ei löydy","uusi tie",IF(E669=0,"tieosoite muuttunut",IF(E669=1,VLOOKUP(D669,'2015'!$F$12:$AL$1887,31,FALSE),"-")))</f>
        <v>musta</v>
      </c>
      <c r="BK669" s="67" t="str">
        <f>IF(E669=1,VLOOKUP(D669,'2015'!$F$12:$AL$1887,32,FALSE),"-")</f>
        <v>musta</v>
      </c>
      <c r="BL669" s="39" t="str">
        <f>IF(F669="ei löydy","uusi tie",IF(E669=0,"tieosoite muuttunut",IF(E669=1,VLOOKUP(D669,'2015'!$F$12:$AL$1887,33,FALSE),"-")))</f>
        <v>musta</v>
      </c>
      <c r="BM669" s="39"/>
      <c r="BN669" s="217" t="str">
        <f>VLOOKUP(D669,'2015'!$F$12:$AL$1887,33,FALSE)</f>
        <v>musta</v>
      </c>
      <c r="BO669" s="39"/>
      <c r="BP669" s="115" t="s">
        <v>10</v>
      </c>
      <c r="BQ669" s="30"/>
      <c r="BS669" s="5"/>
      <c r="BU669" s="37"/>
      <c r="BV669" s="30" t="s">
        <v>10</v>
      </c>
      <c r="BX669" t="str">
        <f>IF(E669=1,VLOOKUP(D669,'2015'!$F$12:$AX$1887,43,FALSE),"-")</f>
        <v>musta</v>
      </c>
      <c r="BY669" t="str">
        <f>IF(E669=1,VLOOKUP(D669,'2015'!$F$12:$AX$1887,44,FALSE),"-")</f>
        <v>musta</v>
      </c>
      <c r="BZ669" t="str">
        <f>IF(E669=1,VLOOKUP(D669,'2015'!$F$12:$AX$1887,45,FALSE),"-")</f>
        <v>musta</v>
      </c>
      <c r="CA669" s="31">
        <f t="shared" si="161"/>
        <v>1</v>
      </c>
      <c r="CB669" s="31">
        <f t="shared" si="162"/>
        <v>0</v>
      </c>
      <c r="CC669" s="31">
        <f t="shared" si="163"/>
        <v>0</v>
      </c>
      <c r="CD669" s="31">
        <f t="shared" si="164"/>
        <v>1</v>
      </c>
      <c r="CE669" s="31">
        <f t="shared" si="165"/>
        <v>0</v>
      </c>
      <c r="CO669" s="2" t="s">
        <v>35</v>
      </c>
      <c r="CP669" s="2" t="s">
        <v>35</v>
      </c>
    </row>
    <row r="670" spans="1:94" ht="15.75" thickBot="1" x14ac:dyDescent="0.3">
      <c r="A670" s="50"/>
      <c r="B670" s="50"/>
      <c r="C670" s="50" t="str">
        <f t="shared" si="159"/>
        <v>1492_1_8142</v>
      </c>
      <c r="D670" s="51" t="str">
        <f t="shared" si="160"/>
        <v>1492_1</v>
      </c>
      <c r="E670" s="224">
        <f>IFERROR(VLOOKUP(C670,'2015'!$C$12:$D$1887,2,FALSE),0)</f>
        <v>0</v>
      </c>
      <c r="F670" s="51">
        <f>IFERROR(K670-IFERROR(VLOOKUP(D670,'2015'!$F$12:$I$1887,4,FALSE),"ei löydy"),"ei löydy")</f>
        <v>5108</v>
      </c>
      <c r="G670" s="224">
        <f>IFERROR(VLOOKUP(Työfile_2024!C670,Liikennemalli!$D$6:$G$1921,4,FALSE),0)</f>
        <v>1</v>
      </c>
      <c r="H670" s="225">
        <f>K670-IFERROR(VLOOKUP(Työfile_2024!D670,Liikennemalli!$C$6:$H$1921,6,FALSE),"ei löydy")</f>
        <v>0</v>
      </c>
      <c r="I670" s="80">
        <v>1492</v>
      </c>
      <c r="J670" s="52">
        <v>1</v>
      </c>
      <c r="K670" s="52">
        <v>8142</v>
      </c>
      <c r="L670" s="53"/>
      <c r="M670" s="54"/>
      <c r="N670" s="54"/>
      <c r="O670" s="54"/>
      <c r="P670" s="54"/>
      <c r="Q670" s="55"/>
      <c r="R670" s="55"/>
      <c r="S670" s="55"/>
      <c r="T670" s="55"/>
      <c r="U670" s="52"/>
      <c r="V670" s="56">
        <v>986.95652173913038</v>
      </c>
      <c r="W670" s="56">
        <v>40.20289855072464</v>
      </c>
      <c r="X670" s="56">
        <v>1046.608695652174</v>
      </c>
      <c r="Y670" s="56">
        <f>VLOOKUP(D670,Liikennemalli24!$D$2:$F$1804,2,FALSE)</f>
        <v>33</v>
      </c>
      <c r="Z670" s="57">
        <f>VLOOKUP(D670,Liikennemalli24!$D$2:$F$1804,3,FALSE)</f>
        <v>0.23899999999999999</v>
      </c>
      <c r="AA670" s="178">
        <f>IF(G670=1,VLOOKUP(C670,Liikennemalli!$D$6:$H$1921,2,FALSE),"-")</f>
        <v>339.25991331723901</v>
      </c>
      <c r="AB670" s="197">
        <f>IF(G670=1,VLOOKUP(C670,Liikennemalli!$D$6:$H$1921,3,FALSE),"-")</f>
        <v>0.45006218094235201</v>
      </c>
      <c r="AC670" s="134" t="str">
        <f>IF(E670=1,VLOOKUP(Työfile_2024!D670,'2015'!$F$12:$X$1887,18,FALSE),"-")</f>
        <v>-</v>
      </c>
      <c r="AD670" s="127" t="str">
        <f>IF(E670=1,VLOOKUP(Työfile_2024!D670,'2015'!$F$12:$X$1887,19,FALSE),"-")</f>
        <v>-</v>
      </c>
      <c r="AI670" s="127" t="str">
        <f>IF(E670=1,VLOOKUP(Työfile_2024!D670,'2015'!$F$12:$AB$1887,20,FALSE),"-")</f>
        <v>-</v>
      </c>
      <c r="AJ670" s="127" t="str">
        <f>IF(E670=1,VLOOKUP(Työfile_2024!D670,'2015'!$F$12:$AB$1887,21,FALSE),"-")</f>
        <v>-</v>
      </c>
      <c r="AK670" s="127" t="str">
        <f>IF(E670=1,VLOOKUP(Työfile_2024!D670,'2015'!$F$12:$AB$1887,22,FALSE),"-")</f>
        <v>-</v>
      </c>
      <c r="AL670" s="127" t="str">
        <f>IF(E670=1,VLOOKUP(Työfile_2024!D670,'2015'!$F$12:$AB$1887,23,FALSE),"-")</f>
        <v>-</v>
      </c>
      <c r="AM670" s="56">
        <f>VLOOKUP(Työfile_2024!D670,Tmatkat_20km_tarkasteltava_verk!$C$2:$D$1804,2,FALSE)</f>
        <v>369</v>
      </c>
      <c r="AN670" s="148">
        <f t="shared" si="157"/>
        <v>0.37387665198237885</v>
      </c>
      <c r="AO670" s="178" t="str">
        <f>IF(E670=1,VLOOKUP(Työfile_2024!D670,'2015'!$F$12:$AC$1887,24,FALSE),"-")</f>
        <v>-</v>
      </c>
      <c r="AP670" s="52">
        <f>VLOOKUP(D670,Tarkasteltava_verkko_2024_harva!$E$2:$I$1804,5,FALSE)</f>
        <v>0</v>
      </c>
      <c r="AQ670" s="52">
        <f>VLOOKUP(D670,Tarkasteltava_verkko_2024_harva!$E$2:$I$1804,4,FALSE)</f>
        <v>0</v>
      </c>
      <c r="AR670" s="148">
        <v>0.17477278309997543</v>
      </c>
      <c r="AS670" s="170" t="str">
        <f>IFERROR(VLOOKUP(C670,'2015'!$C$12:$AG$1887,30,FALSE),"-")</f>
        <v>-</v>
      </c>
      <c r="AT670" s="148">
        <v>0.2180054040776222</v>
      </c>
      <c r="AU670" s="170" t="str">
        <f>IFERROR(VLOOKUP(C670,'2015'!$C$12:$AG$1887,31,FALSE),"-")</f>
        <v>-</v>
      </c>
      <c r="AV670" s="106"/>
      <c r="AW670" s="63">
        <f>IFERROR(VLOOKUP(C670,Merkittävyysluokitus!$A$2:$J$1705,10,FALSE),"-")</f>
        <v>3</v>
      </c>
      <c r="AX670" s="175">
        <f>IFERROR(VLOOKUP(C670,Merkittävyysluokitus!$A$2:$J$1705,6,FALSE),"-")</f>
        <v>10.460305737542187</v>
      </c>
      <c r="AY670" s="175">
        <f>IFERROR(VLOOKUP(C670,Merkittävyysluokitus!$A$2:$J$1705,7,FALSE),"-")</f>
        <v>4.9608695652173909</v>
      </c>
      <c r="AZ670" s="175">
        <f>IFERROR(VLOOKUP(C670,Merkittävyysluokitus!$A$2:$J$1705,8,FALSE),"-")</f>
        <v>3.4994361723247964</v>
      </c>
      <c r="BA670" s="175">
        <f>IFERROR(VLOOKUP(C670,Merkittävyysluokitus!$A$2:$J$1705,9,FALSE),"-")</f>
        <v>2</v>
      </c>
      <c r="BB670" s="203"/>
      <c r="BC670" s="203" t="str">
        <f t="shared" si="158"/>
        <v>tieosoite muuttunut</v>
      </c>
      <c r="BD670" s="39" t="str">
        <f t="shared" si="147"/>
        <v>musta</v>
      </c>
      <c r="BE670" s="68" t="str">
        <f t="shared" si="153"/>
        <v>musta</v>
      </c>
      <c r="BF670" s="68" t="str">
        <f t="shared" si="154"/>
        <v>musta</v>
      </c>
      <c r="BG670" s="68" t="str">
        <f t="shared" si="155"/>
        <v>musta</v>
      </c>
      <c r="BH670" s="208" t="str">
        <f t="shared" si="156"/>
        <v>musta</v>
      </c>
      <c r="BI670" s="39"/>
      <c r="BJ670" s="39" t="str">
        <f>IF(F670="ei löydy","uusi tie",IF(E670=0,"tieosoite muuttunut",IF(E670=1,VLOOKUP(D670,'2015'!$F$12:$AL$1887,31,FALSE),"-")))</f>
        <v>tieosoite muuttunut</v>
      </c>
      <c r="BK670" s="67" t="str">
        <f>IF(E670=1,VLOOKUP(D670,'2015'!$F$12:$AL$1887,32,FALSE),"-")</f>
        <v>-</v>
      </c>
      <c r="BL670" s="39" t="str">
        <f>IF(F670="ei löydy","uusi tie",IF(E670=0,"tieosoite muuttunut",IF(E670=1,VLOOKUP(D670,'2015'!$F$12:$AL$1887,33,FALSE),"-")))</f>
        <v>tieosoite muuttunut</v>
      </c>
      <c r="BM670" s="39"/>
      <c r="BN670" s="217" t="str">
        <f>VLOOKUP(D670,'2015'!$F$12:$AL$1887,33,FALSE)</f>
        <v>musta</v>
      </c>
      <c r="BO670" s="39"/>
      <c r="BP670" s="115" t="s">
        <v>10</v>
      </c>
      <c r="BQ670" s="30"/>
      <c r="BS670" s="5"/>
      <c r="BU670" s="37"/>
      <c r="BV670" s="30" t="s">
        <v>10</v>
      </c>
      <c r="BX670" t="str">
        <f>IF(E670=1,VLOOKUP(D670,'2015'!$F$12:$AX$1887,43,FALSE),"-")</f>
        <v>-</v>
      </c>
      <c r="BY670" t="str">
        <f>IF(E670=1,VLOOKUP(D670,'2015'!$F$12:$AX$1887,44,FALSE),"-")</f>
        <v>-</v>
      </c>
      <c r="BZ670" t="str">
        <f>IF(E670=1,VLOOKUP(D670,'2015'!$F$12:$AX$1887,45,FALSE),"-")</f>
        <v>-</v>
      </c>
      <c r="CA670" s="31">
        <f t="shared" si="161"/>
        <v>21</v>
      </c>
      <c r="CB670" s="31">
        <f t="shared" si="162"/>
        <v>10</v>
      </c>
      <c r="CC670" s="31">
        <f t="shared" si="163"/>
        <v>10</v>
      </c>
      <c r="CD670" s="31">
        <f t="shared" si="164"/>
        <v>1</v>
      </c>
      <c r="CE670" s="31">
        <f t="shared" si="165"/>
        <v>0</v>
      </c>
      <c r="CO670" s="2" t="s">
        <v>35</v>
      </c>
      <c r="CP670" s="2" t="s">
        <v>35</v>
      </c>
    </row>
    <row r="671" spans="1:94" ht="15.75" thickBot="1" x14ac:dyDescent="0.3">
      <c r="A671" s="50"/>
      <c r="B671" s="50"/>
      <c r="C671" s="50" t="str">
        <f t="shared" si="159"/>
        <v>1493_1_9138</v>
      </c>
      <c r="D671" s="51" t="str">
        <f t="shared" si="160"/>
        <v>1493_1</v>
      </c>
      <c r="E671" s="224">
        <f>IFERROR(VLOOKUP(C671,'2015'!$C$12:$D$1887,2,FALSE),0)</f>
        <v>0</v>
      </c>
      <c r="F671" s="51">
        <f>IFERROR(K671-IFERROR(VLOOKUP(D671,'2015'!$F$12:$I$1887,4,FALSE),"ei löydy"),"ei löydy")</f>
        <v>5621</v>
      </c>
      <c r="G671" s="224">
        <f>IFERROR(VLOOKUP(Työfile_2024!C671,Liikennemalli!$D$6:$G$1921,4,FALSE),0)</f>
        <v>1</v>
      </c>
      <c r="H671" s="225">
        <f>K671-IFERROR(VLOOKUP(Työfile_2024!D671,Liikennemalli!$C$6:$H$1921,6,FALSE),"ei löydy")</f>
        <v>0</v>
      </c>
      <c r="I671" s="80">
        <v>1493</v>
      </c>
      <c r="J671" s="52">
        <v>1</v>
      </c>
      <c r="K671" s="52">
        <v>9138</v>
      </c>
      <c r="L671" s="53"/>
      <c r="M671" s="54"/>
      <c r="N671" s="54"/>
      <c r="O671" s="54"/>
      <c r="P671" s="54"/>
      <c r="Q671" s="55"/>
      <c r="R671" s="55"/>
      <c r="S671" s="55"/>
      <c r="T671" s="55"/>
      <c r="U671" s="52"/>
      <c r="V671" s="56">
        <v>1350.0347997373606</v>
      </c>
      <c r="W671" s="56">
        <v>57.055154300722258</v>
      </c>
      <c r="X671" s="56">
        <v>1473.8036769533815</v>
      </c>
      <c r="Y671" s="56">
        <f>VLOOKUP(D671,Liikennemalli24!$D$2:$F$1804,2,FALSE)</f>
        <v>295</v>
      </c>
      <c r="Z671" s="57">
        <f>VLOOKUP(D671,Liikennemalli24!$D$2:$F$1804,3,FALSE)</f>
        <v>0.29799999999999999</v>
      </c>
      <c r="AA671" s="178">
        <f>IF(G671=1,VLOOKUP(C671,Liikennemalli!$D$6:$H$1921,2,FALSE),"-")</f>
        <v>1148.25271912312</v>
      </c>
      <c r="AB671" s="197">
        <f>IF(G671=1,VLOOKUP(C671,Liikennemalli!$D$6:$H$1921,3,FALSE),"-")</f>
        <v>0.47083407444264103</v>
      </c>
      <c r="AC671" s="134" t="str">
        <f>IF(E671=1,VLOOKUP(Työfile_2024!D671,'2015'!$F$12:$X$1887,18,FALSE),"-")</f>
        <v>-</v>
      </c>
      <c r="AD671" s="127" t="str">
        <f>IF(E671=1,VLOOKUP(Työfile_2024!D671,'2015'!$F$12:$X$1887,19,FALSE),"-")</f>
        <v>-</v>
      </c>
      <c r="AI671" s="127" t="str">
        <f>IF(E671=1,VLOOKUP(Työfile_2024!D671,'2015'!$F$12:$AB$1887,20,FALSE),"-")</f>
        <v>-</v>
      </c>
      <c r="AJ671" s="127" t="str">
        <f>IF(E671=1,VLOOKUP(Työfile_2024!D671,'2015'!$F$12:$AB$1887,21,FALSE),"-")</f>
        <v>-</v>
      </c>
      <c r="AK671" s="127" t="str">
        <f>IF(E671=1,VLOOKUP(Työfile_2024!D671,'2015'!$F$12:$AB$1887,22,FALSE),"-")</f>
        <v>-</v>
      </c>
      <c r="AL671" s="127" t="str">
        <f>IF(E671=1,VLOOKUP(Työfile_2024!D671,'2015'!$F$12:$AB$1887,23,FALSE),"-")</f>
        <v>-</v>
      </c>
      <c r="AM671" s="56">
        <f>VLOOKUP(Työfile_2024!D671,Tmatkat_20km_tarkasteltava_verk!$C$2:$D$1804,2,FALSE)</f>
        <v>528</v>
      </c>
      <c r="AN671" s="148">
        <f t="shared" si="157"/>
        <v>0.39110102947177255</v>
      </c>
      <c r="AO671" s="178" t="str">
        <f>IF(E671=1,VLOOKUP(Työfile_2024!D671,'2015'!$F$12:$AC$1887,24,FALSE),"-")</f>
        <v>-</v>
      </c>
      <c r="AP671" s="52" t="str">
        <f>VLOOKUP(D671,Tarkasteltava_verkko_2024_harva!$E$2:$I$1804,5,FALSE)</f>
        <v>tiivis</v>
      </c>
      <c r="AQ671" s="52">
        <f>VLOOKUP(D671,Tarkasteltava_verkko_2024_harva!$E$2:$I$1804,4,FALSE)</f>
        <v>0</v>
      </c>
      <c r="AR671" s="148">
        <v>0</v>
      </c>
      <c r="AS671" s="170" t="str">
        <f>IFERROR(VLOOKUP(C671,'2015'!$C$12:$AG$1887,30,FALSE),"-")</f>
        <v>-</v>
      </c>
      <c r="AT671" s="148">
        <v>0.10341431385423507</v>
      </c>
      <c r="AU671" s="170" t="str">
        <f>IFERROR(VLOOKUP(C671,'2015'!$C$12:$AG$1887,31,FALSE),"-")</f>
        <v>-</v>
      </c>
      <c r="AV671" s="106"/>
      <c r="AW671" s="63">
        <f>IFERROR(VLOOKUP(C671,Merkittävyysluokitus!$A$2:$J$1705,10,FALSE),"-")</f>
        <v>2</v>
      </c>
      <c r="AX671" s="175">
        <f>IFERROR(VLOOKUP(C671,Merkittävyysluokitus!$A$2:$J$1705,6,FALSE),"-")</f>
        <v>11.329931506849316</v>
      </c>
      <c r="AY671" s="175">
        <f>IFERROR(VLOOKUP(C671,Merkittävyysluokitus!$A$2:$J$1705,7,FALSE),"-")</f>
        <v>5</v>
      </c>
      <c r="AZ671" s="175">
        <f>IFERROR(VLOOKUP(C671,Merkittävyysluokitus!$A$2:$J$1705,8,FALSE),"-")</f>
        <v>4.8299315068493156</v>
      </c>
      <c r="BA671" s="175">
        <f>IFERROR(VLOOKUP(C671,Merkittävyysluokitus!$A$2:$J$1705,9,FALSE),"-")</f>
        <v>1.5</v>
      </c>
      <c r="BB671" s="203"/>
      <c r="BC671" s="203" t="str">
        <f t="shared" si="158"/>
        <v>tieosoite muuttunut</v>
      </c>
      <c r="BD671" s="39" t="str">
        <f t="shared" si="147"/>
        <v>musta</v>
      </c>
      <c r="BE671" s="68" t="str">
        <f t="shared" si="153"/>
        <v>musta</v>
      </c>
      <c r="BF671" s="68" t="str">
        <f t="shared" si="154"/>
        <v>musta</v>
      </c>
      <c r="BG671" s="68" t="str">
        <f t="shared" si="155"/>
        <v>musta</v>
      </c>
      <c r="BH671" s="208" t="str">
        <f t="shared" si="156"/>
        <v>musta</v>
      </c>
      <c r="BI671" s="39"/>
      <c r="BJ671" s="39" t="str">
        <f>IF(F671="ei löydy","uusi tie",IF(E671=0,"tieosoite muuttunut",IF(E671=1,VLOOKUP(D671,'2015'!$F$12:$AL$1887,31,FALSE),"-")))</f>
        <v>tieosoite muuttunut</v>
      </c>
      <c r="BK671" s="67" t="str">
        <f>IF(E671=1,VLOOKUP(D671,'2015'!$F$12:$AL$1887,32,FALSE),"-")</f>
        <v>-</v>
      </c>
      <c r="BL671" s="39" t="str">
        <f>IF(F671="ei löydy","uusi tie",IF(E671=0,"tieosoite muuttunut",IF(E671=1,VLOOKUP(D671,'2015'!$F$12:$AL$1887,33,FALSE),"-")))</f>
        <v>tieosoite muuttunut</v>
      </c>
      <c r="BM671" s="39"/>
      <c r="BN671" s="217" t="str">
        <f>VLOOKUP(D671,'2015'!$F$12:$AL$1887,33,FALSE)</f>
        <v>musta</v>
      </c>
      <c r="BO671" s="39"/>
      <c r="BP671" s="115" t="s">
        <v>10</v>
      </c>
      <c r="BQ671" s="30"/>
      <c r="BS671" s="5"/>
      <c r="BU671" s="37"/>
      <c r="BV671" s="30" t="s">
        <v>10</v>
      </c>
      <c r="BX671" t="str">
        <f>IF(E671=1,VLOOKUP(D671,'2015'!$F$12:$AX$1887,43,FALSE),"-")</f>
        <v>-</v>
      </c>
      <c r="BY671" t="str">
        <f>IF(E671=1,VLOOKUP(D671,'2015'!$F$12:$AX$1887,44,FALSE),"-")</f>
        <v>-</v>
      </c>
      <c r="BZ671" t="str">
        <f>IF(E671=1,VLOOKUP(D671,'2015'!$F$12:$AX$1887,45,FALSE),"-")</f>
        <v>-</v>
      </c>
      <c r="CA671" s="31">
        <f t="shared" si="161"/>
        <v>30</v>
      </c>
      <c r="CB671" s="31">
        <f t="shared" si="162"/>
        <v>10</v>
      </c>
      <c r="CC671" s="31">
        <f t="shared" si="163"/>
        <v>10</v>
      </c>
      <c r="CD671" s="31">
        <f t="shared" si="164"/>
        <v>10</v>
      </c>
      <c r="CE671" s="31">
        <f t="shared" si="165"/>
        <v>0</v>
      </c>
      <c r="CO671" s="2" t="s">
        <v>35</v>
      </c>
      <c r="CP671" s="2" t="s">
        <v>35</v>
      </c>
    </row>
    <row r="672" spans="1:94" ht="15.75" thickBot="1" x14ac:dyDescent="0.3">
      <c r="A672" s="50"/>
      <c r="B672" s="50"/>
      <c r="C672" s="50" t="str">
        <f t="shared" si="159"/>
        <v>1494_1_4014</v>
      </c>
      <c r="D672" s="51" t="str">
        <f t="shared" si="160"/>
        <v>1494_1</v>
      </c>
      <c r="E672" s="224">
        <f>IFERROR(VLOOKUP(C672,'2015'!$C$12:$D$1887,2,FALSE),0)</f>
        <v>0</v>
      </c>
      <c r="F672" s="51">
        <f>IFERROR(K672-IFERROR(VLOOKUP(D672,'2015'!$F$12:$I$1887,4,FALSE),"ei löydy"),"ei löydy")</f>
        <v>-546</v>
      </c>
      <c r="G672" s="224">
        <f>IFERROR(VLOOKUP(Työfile_2024!C672,Liikennemalli!$D$6:$G$1921,4,FALSE),0)</f>
        <v>0</v>
      </c>
      <c r="H672" s="225">
        <f>K672-IFERROR(VLOOKUP(Työfile_2024!D672,Liikennemalli!$C$6:$H$1921,6,FALSE),"ei löydy")</f>
        <v>-546</v>
      </c>
      <c r="I672" s="80">
        <v>1494</v>
      </c>
      <c r="J672" s="52">
        <v>1</v>
      </c>
      <c r="K672" s="52">
        <v>4014</v>
      </c>
      <c r="L672" s="53"/>
      <c r="M672" s="54"/>
      <c r="N672" s="54"/>
      <c r="O672" s="54"/>
      <c r="P672" s="54"/>
      <c r="Q672" s="55"/>
      <c r="R672" s="55"/>
      <c r="S672" s="55"/>
      <c r="T672" s="55"/>
      <c r="U672" s="52"/>
      <c r="V672" s="56">
        <v>2995.3570004982562</v>
      </c>
      <c r="W672" s="56">
        <v>138.16890881913304</v>
      </c>
      <c r="X672" s="56">
        <v>3328.4479322371699</v>
      </c>
      <c r="Y672" s="56">
        <f>VLOOKUP(D672,Liikennemalli24!$D$2:$F$1804,2,FALSE)</f>
        <v>194</v>
      </c>
      <c r="Z672" s="57">
        <f>VLOOKUP(D672,Liikennemalli24!$D$2:$F$1804,3,FALSE)</f>
        <v>0.28499999999999998</v>
      </c>
      <c r="AA672" s="178" t="str">
        <f>IF(G672=1,VLOOKUP(C672,Liikennemalli!$D$6:$H$1921,2,FALSE),"-")</f>
        <v>-</v>
      </c>
      <c r="AB672" s="197" t="str">
        <f>IF(G672=1,VLOOKUP(C672,Liikennemalli!$D$6:$H$1921,3,FALSE),"-")</f>
        <v>-</v>
      </c>
      <c r="AC672" s="134" t="str">
        <f>IF(E672=1,VLOOKUP(Työfile_2024!D672,'2015'!$F$12:$X$1887,18,FALSE),"-")</f>
        <v>-</v>
      </c>
      <c r="AD672" s="127" t="str">
        <f>IF(E672=1,VLOOKUP(Työfile_2024!D672,'2015'!$F$12:$X$1887,19,FALSE),"-")</f>
        <v>-</v>
      </c>
      <c r="AI672" s="127" t="str">
        <f>IF(E672=1,VLOOKUP(Työfile_2024!D672,'2015'!$F$12:$AB$1887,20,FALSE),"-")</f>
        <v>-</v>
      </c>
      <c r="AJ672" s="127" t="str">
        <f>IF(E672=1,VLOOKUP(Työfile_2024!D672,'2015'!$F$12:$AB$1887,21,FALSE),"-")</f>
        <v>-</v>
      </c>
      <c r="AK672" s="127" t="str">
        <f>IF(E672=1,VLOOKUP(Työfile_2024!D672,'2015'!$F$12:$AB$1887,22,FALSE),"-")</f>
        <v>-</v>
      </c>
      <c r="AL672" s="127" t="str">
        <f>IF(E672=1,VLOOKUP(Työfile_2024!D672,'2015'!$F$12:$AB$1887,23,FALSE),"-")</f>
        <v>-</v>
      </c>
      <c r="AM672" s="56">
        <f>VLOOKUP(Työfile_2024!D672,Tmatkat_20km_tarkasteltava_verk!$C$2:$D$1804,2,FALSE)</f>
        <v>818</v>
      </c>
      <c r="AN672" s="148">
        <f t="shared" si="157"/>
        <v>0.27308931785557833</v>
      </c>
      <c r="AO672" s="178" t="str">
        <f>IF(E672=1,VLOOKUP(Työfile_2024!D672,'2015'!$F$12:$AC$1887,24,FALSE),"-")</f>
        <v>-</v>
      </c>
      <c r="AP672" s="52" t="str">
        <f>VLOOKUP(D672,Tarkasteltava_verkko_2024_harva!$E$2:$I$1804,5,FALSE)</f>
        <v>tiivis</v>
      </c>
      <c r="AQ672" s="52">
        <f>VLOOKUP(D672,Tarkasteltava_verkko_2024_harva!$E$2:$I$1804,4,FALSE)</f>
        <v>0</v>
      </c>
      <c r="AR672" s="148">
        <v>1.1709018435475834E-2</v>
      </c>
      <c r="AS672" s="170" t="str">
        <f>IFERROR(VLOOKUP(C672,'2015'!$C$12:$AG$1887,30,FALSE),"-")</f>
        <v>-</v>
      </c>
      <c r="AT672" s="148">
        <v>0.38814150473343301</v>
      </c>
      <c r="AU672" s="170" t="str">
        <f>IFERROR(VLOOKUP(C672,'2015'!$C$12:$AG$1887,31,FALSE),"-")</f>
        <v>-</v>
      </c>
      <c r="AV672" s="106"/>
      <c r="AW672" s="63">
        <f>IFERROR(VLOOKUP(C672,Merkittävyysluokitus!$A$2:$J$1705,10,FALSE),"-")</f>
        <v>3</v>
      </c>
      <c r="AX672" s="175">
        <f>IFERROR(VLOOKUP(C672,Merkittävyysluokitus!$A$2:$J$1705,6,FALSE),"-")</f>
        <v>10.355213089802131</v>
      </c>
      <c r="AY672" s="175">
        <f>IFERROR(VLOOKUP(C672,Merkittävyysluokitus!$A$2:$J$1705,7,FALSE),"-")</f>
        <v>5</v>
      </c>
      <c r="AZ672" s="175">
        <f>IFERROR(VLOOKUP(C672,Merkittävyysluokitus!$A$2:$J$1705,8,FALSE),"-")</f>
        <v>4.0218797564687971</v>
      </c>
      <c r="BA672" s="175">
        <f>IFERROR(VLOOKUP(C672,Merkittävyysluokitus!$A$2:$J$1705,9,FALSE),"-")</f>
        <v>1.3333333333333333</v>
      </c>
      <c r="BB672" s="203"/>
      <c r="BC672" s="203" t="str">
        <f t="shared" si="158"/>
        <v>tieosoite muuttunut</v>
      </c>
      <c r="BD672" s="39" t="str">
        <f t="shared" si="147"/>
        <v>musta</v>
      </c>
      <c r="BE672" s="68" t="str">
        <f t="shared" si="153"/>
        <v>musta</v>
      </c>
      <c r="BF672" s="68" t="str">
        <f t="shared" si="154"/>
        <v>musta</v>
      </c>
      <c r="BG672" s="68" t="str">
        <f t="shared" si="155"/>
        <v>musta</v>
      </c>
      <c r="BH672" s="208" t="str">
        <f t="shared" si="156"/>
        <v>musta</v>
      </c>
      <c r="BI672" s="39"/>
      <c r="BJ672" s="39" t="str">
        <f>IF(F672="ei löydy","uusi tie",IF(E672=0,"tieosoite muuttunut",IF(E672=1,VLOOKUP(D672,'2015'!$F$12:$AL$1887,31,FALSE),"-")))</f>
        <v>tieosoite muuttunut</v>
      </c>
      <c r="BK672" s="67" t="str">
        <f>IF(E672=1,VLOOKUP(D672,'2015'!$F$12:$AL$1887,32,FALSE),"-")</f>
        <v>-</v>
      </c>
      <c r="BL672" s="39" t="str">
        <f>IF(F672="ei löydy","uusi tie",IF(E672=0,"tieosoite muuttunut",IF(E672=1,VLOOKUP(D672,'2015'!$F$12:$AL$1887,33,FALSE),"-")))</f>
        <v>tieosoite muuttunut</v>
      </c>
      <c r="BM672" s="39"/>
      <c r="BN672" s="217" t="str">
        <f>VLOOKUP(D672,'2015'!$F$12:$AL$1887,33,FALSE)</f>
        <v>musta</v>
      </c>
      <c r="BO672" s="39"/>
      <c r="BP672" s="115" t="s">
        <v>10</v>
      </c>
      <c r="BQ672" s="30"/>
      <c r="BS672" s="5"/>
      <c r="BU672" s="37"/>
      <c r="BV672" s="30" t="s">
        <v>10</v>
      </c>
      <c r="BX672" t="str">
        <f>IF(E672=1,VLOOKUP(D672,'2015'!$F$12:$AX$1887,43,FALSE),"-")</f>
        <v>-</v>
      </c>
      <c r="BY672" t="str">
        <f>IF(E672=1,VLOOKUP(D672,'2015'!$F$12:$AX$1887,44,FALSE),"-")</f>
        <v>-</v>
      </c>
      <c r="BZ672" t="str">
        <f>IF(E672=1,VLOOKUP(D672,'2015'!$F$12:$AX$1887,45,FALSE),"-")</f>
        <v>-</v>
      </c>
      <c r="CA672" s="31">
        <f t="shared" si="161"/>
        <v>30</v>
      </c>
      <c r="CB672" s="31">
        <f t="shared" si="162"/>
        <v>10</v>
      </c>
      <c r="CC672" s="31">
        <f t="shared" si="163"/>
        <v>10</v>
      </c>
      <c r="CD672" s="31">
        <f t="shared" si="164"/>
        <v>10</v>
      </c>
      <c r="CE672" s="31">
        <f t="shared" si="165"/>
        <v>0</v>
      </c>
      <c r="CO672" s="2" t="s">
        <v>35</v>
      </c>
      <c r="CP672" s="2" t="s">
        <v>35</v>
      </c>
    </row>
    <row r="673" spans="1:94" ht="15.75" thickBot="1" x14ac:dyDescent="0.3">
      <c r="A673" s="50"/>
      <c r="B673" s="50"/>
      <c r="C673" s="50" t="str">
        <f t="shared" si="159"/>
        <v>1494_2_5678</v>
      </c>
      <c r="D673" s="51" t="str">
        <f t="shared" si="160"/>
        <v>1494_2</v>
      </c>
      <c r="E673" s="224">
        <f>IFERROR(VLOOKUP(C673,'2015'!$C$12:$D$1887,2,FALSE),0)</f>
        <v>1</v>
      </c>
      <c r="F673" s="51">
        <f>IFERROR(K673-IFERROR(VLOOKUP(D673,'2015'!$F$12:$I$1887,4,FALSE),"ei löydy"),"ei löydy")</f>
        <v>0</v>
      </c>
      <c r="G673" s="224">
        <f>IFERROR(VLOOKUP(Työfile_2024!C673,Liikennemalli!$D$6:$G$1921,4,FALSE),0)</f>
        <v>1</v>
      </c>
      <c r="H673" s="225">
        <f>K673-IFERROR(VLOOKUP(Työfile_2024!D673,Liikennemalli!$C$6:$H$1921,6,FALSE),"ei löydy")</f>
        <v>0</v>
      </c>
      <c r="I673" s="80">
        <v>1494</v>
      </c>
      <c r="J673" s="52">
        <v>2</v>
      </c>
      <c r="K673" s="52">
        <v>5678</v>
      </c>
      <c r="L673" s="53"/>
      <c r="M673" s="54"/>
      <c r="N673" s="54"/>
      <c r="O673" s="54"/>
      <c r="P673" s="54"/>
      <c r="Q673" s="55"/>
      <c r="R673" s="55"/>
      <c r="S673" s="55"/>
      <c r="T673" s="55"/>
      <c r="U673" s="52"/>
      <c r="V673" s="56">
        <v>1585</v>
      </c>
      <c r="W673" s="56">
        <v>89</v>
      </c>
      <c r="X673" s="56">
        <v>1725</v>
      </c>
      <c r="Y673" s="56">
        <f>VLOOKUP(D673,Liikennemalli24!$D$2:$F$1804,2,FALSE)</f>
        <v>89</v>
      </c>
      <c r="Z673" s="57">
        <f>VLOOKUP(D673,Liikennemalli24!$D$2:$F$1804,3,FALSE)</f>
        <v>0.29599999999999999</v>
      </c>
      <c r="AA673" s="178">
        <f>IF(G673=1,VLOOKUP(C673,Liikennemalli!$D$6:$H$1921,2,FALSE),"-")</f>
        <v>1159.77542118985</v>
      </c>
      <c r="AB673" s="197">
        <f>IF(G673=1,VLOOKUP(C673,Liikennemalli!$D$6:$H$1921,3,FALSE),"-")</f>
        <v>0.69877772657972703</v>
      </c>
      <c r="AC673" s="134">
        <f>IF(E673=1,VLOOKUP(Työfile_2024!D673,'2015'!$F$12:$X$1887,18,FALSE),"-")</f>
        <v>1356</v>
      </c>
      <c r="AD673" s="127">
        <f>IF(E673=1,VLOOKUP(Työfile_2024!D673,'2015'!$F$12:$X$1887,19,FALSE),"-")</f>
        <v>0.75</v>
      </c>
      <c r="AI673" s="127">
        <f>IF(E673=1,VLOOKUP(Työfile_2024!D673,'2015'!$F$12:$AB$1887,20,FALSE),"-")</f>
        <v>0</v>
      </c>
      <c r="AJ673" s="127">
        <f>IF(E673=1,VLOOKUP(Työfile_2024!D673,'2015'!$F$12:$AB$1887,21,FALSE),"-")</f>
        <v>0</v>
      </c>
      <c r="AK673" s="127">
        <f>IF(E673=1,VLOOKUP(Työfile_2024!D673,'2015'!$F$12:$AB$1887,22,FALSE),"-")</f>
        <v>0</v>
      </c>
      <c r="AL673" s="127">
        <f>IF(E673=1,VLOOKUP(Työfile_2024!D673,'2015'!$F$12:$AB$1887,23,FALSE),"-")</f>
        <v>0</v>
      </c>
      <c r="AM673" s="56">
        <f>VLOOKUP(Työfile_2024!D673,Tmatkat_20km_tarkasteltava_verk!$C$2:$D$1804,2,FALSE)</f>
        <v>350</v>
      </c>
      <c r="AN673" s="148">
        <f t="shared" si="157"/>
        <v>0.22082018927444794</v>
      </c>
      <c r="AO673" s="178">
        <f>IF(E673=1,VLOOKUP(Työfile_2024!D673,'2015'!$F$12:$AC$1887,24,FALSE),"-")</f>
        <v>698</v>
      </c>
      <c r="AP673" s="52" t="str">
        <f>VLOOKUP(D673,Tarkasteltava_verkko_2024_harva!$E$2:$I$1804,5,FALSE)</f>
        <v>tiivis</v>
      </c>
      <c r="AQ673" s="52">
        <f>VLOOKUP(D673,Tarkasteltava_verkko_2024_harva!$E$2:$I$1804,4,FALSE)</f>
        <v>0</v>
      </c>
      <c r="AR673" s="148">
        <v>0</v>
      </c>
      <c r="AS673" s="170" t="str">
        <f>IFERROR(VLOOKUP(C673,'2015'!$C$12:$AG$1887,30,FALSE),"-")</f>
        <v/>
      </c>
      <c r="AT673" s="148">
        <v>0.28513561113067981</v>
      </c>
      <c r="AU673" s="170">
        <f>IFERROR(VLOOKUP(C673,'2015'!$C$12:$AG$1887,31,FALSE),"-")</f>
        <v>0</v>
      </c>
      <c r="AV673" s="106"/>
      <c r="AW673" s="63">
        <f>IFERROR(VLOOKUP(C673,Merkittävyysluokitus!$A$2:$J$1705,10,FALSE),"-")</f>
        <v>3</v>
      </c>
      <c r="AX673" s="175">
        <f>IFERROR(VLOOKUP(C673,Merkittävyysluokitus!$A$2:$J$1705,6,FALSE),"-")</f>
        <v>10.093158295281581</v>
      </c>
      <c r="AY673" s="175">
        <f>IFERROR(VLOOKUP(C673,Merkittävyysluokitus!$A$2:$J$1705,7,FALSE),"-")</f>
        <v>5</v>
      </c>
      <c r="AZ673" s="175">
        <f>IFERROR(VLOOKUP(C673,Merkittävyysluokitus!$A$2:$J$1705,8,FALSE),"-")</f>
        <v>3.9264916286149156</v>
      </c>
      <c r="BA673" s="175">
        <f>IFERROR(VLOOKUP(C673,Merkittävyysluokitus!$A$2:$J$1705,9,FALSE),"-")</f>
        <v>1.1666666666666665</v>
      </c>
      <c r="BB673" s="203"/>
      <c r="BC673" s="203" t="str">
        <f t="shared" si="158"/>
        <v/>
      </c>
      <c r="BD673" s="39" t="str">
        <f t="shared" si="147"/>
        <v>musta</v>
      </c>
      <c r="BE673" s="68" t="str">
        <f t="shared" si="153"/>
        <v>musta</v>
      </c>
      <c r="BF673" s="68" t="str">
        <f t="shared" si="154"/>
        <v>musta</v>
      </c>
      <c r="BG673" s="68" t="str">
        <f t="shared" si="155"/>
        <v>musta</v>
      </c>
      <c r="BH673" s="208" t="str">
        <f t="shared" si="156"/>
        <v>musta</v>
      </c>
      <c r="BI673" s="39"/>
      <c r="BJ673" s="39" t="str">
        <f>IF(F673="ei löydy","uusi tie",IF(E673=0,"tieosoite muuttunut",IF(E673=1,VLOOKUP(D673,'2015'!$F$12:$AL$1887,31,FALSE),"-")))</f>
        <v>punainen</v>
      </c>
      <c r="BK673" s="67" t="str">
        <f>IF(E673=1,VLOOKUP(D673,'2015'!$F$12:$AL$1887,32,FALSE),"-")</f>
        <v>punainen</v>
      </c>
      <c r="BL673" s="39" t="str">
        <f>IF(F673="ei löydy","uusi tie",IF(E673=0,"tieosoite muuttunut",IF(E673=1,VLOOKUP(D673,'2015'!$F$12:$AL$1887,33,FALSE),"-")))</f>
        <v>musta</v>
      </c>
      <c r="BM673" s="39"/>
      <c r="BN673" s="217" t="str">
        <f>VLOOKUP(D673,'2015'!$F$12:$AL$1887,33,FALSE)</f>
        <v>musta</v>
      </c>
      <c r="BO673" s="39"/>
      <c r="BP673" s="115" t="s">
        <v>10</v>
      </c>
      <c r="BQ673" s="30"/>
      <c r="BS673" s="5"/>
      <c r="BU673" s="37"/>
      <c r="BV673" s="30" t="s">
        <v>10</v>
      </c>
      <c r="BX673" t="str">
        <f>IF(E673=1,VLOOKUP(D673,'2015'!$F$12:$AX$1887,43,FALSE),"-")</f>
        <v>punainen</v>
      </c>
      <c r="BY673" t="str">
        <f>IF(E673=1,VLOOKUP(D673,'2015'!$F$12:$AX$1887,44,FALSE),"-")</f>
        <v>punainen</v>
      </c>
      <c r="BZ673" t="str">
        <f>IF(E673=1,VLOOKUP(D673,'2015'!$F$12:$AX$1887,45,FALSE),"-")</f>
        <v>punainen</v>
      </c>
      <c r="CA673" s="31">
        <f t="shared" si="161"/>
        <v>12</v>
      </c>
      <c r="CB673" s="31">
        <f t="shared" si="162"/>
        <v>10</v>
      </c>
      <c r="CC673" s="31">
        <f t="shared" si="163"/>
        <v>1</v>
      </c>
      <c r="CD673" s="31">
        <f t="shared" si="164"/>
        <v>1</v>
      </c>
      <c r="CE673" s="31">
        <f t="shared" si="165"/>
        <v>0</v>
      </c>
      <c r="CO673" s="2" t="s">
        <v>35</v>
      </c>
      <c r="CP673" s="2" t="s">
        <v>35</v>
      </c>
    </row>
    <row r="674" spans="1:94" ht="15.75" thickBot="1" x14ac:dyDescent="0.3">
      <c r="A674" s="50"/>
      <c r="B674" s="50"/>
      <c r="C674" s="50" t="str">
        <f t="shared" si="159"/>
        <v>1494_3_5406</v>
      </c>
      <c r="D674" s="51" t="str">
        <f t="shared" si="160"/>
        <v>1494_3</v>
      </c>
      <c r="E674" s="224">
        <f>IFERROR(VLOOKUP(C674,'2015'!$C$12:$D$1887,2,FALSE),0)</f>
        <v>1</v>
      </c>
      <c r="F674" s="51">
        <f>IFERROR(K674-IFERROR(VLOOKUP(D674,'2015'!$F$12:$I$1887,4,FALSE),"ei löydy"),"ei löydy")</f>
        <v>0</v>
      </c>
      <c r="G674" s="224">
        <f>IFERROR(VLOOKUP(Työfile_2024!C674,Liikennemalli!$D$6:$G$1921,4,FALSE),0)</f>
        <v>1</v>
      </c>
      <c r="H674" s="225">
        <f>K674-IFERROR(VLOOKUP(Työfile_2024!D674,Liikennemalli!$C$6:$H$1921,6,FALSE),"ei löydy")</f>
        <v>0</v>
      </c>
      <c r="I674" s="80">
        <v>1494</v>
      </c>
      <c r="J674" s="52">
        <v>3</v>
      </c>
      <c r="K674" s="52">
        <v>5406</v>
      </c>
      <c r="L674" s="53"/>
      <c r="M674" s="54"/>
      <c r="N674" s="54"/>
      <c r="O674" s="54"/>
      <c r="P674" s="54"/>
      <c r="Q674" s="55"/>
      <c r="R674" s="55"/>
      <c r="S674" s="55"/>
      <c r="T674" s="55"/>
      <c r="U674" s="52"/>
      <c r="V674" s="56">
        <v>2053</v>
      </c>
      <c r="W674" s="56">
        <v>85</v>
      </c>
      <c r="X674" s="56">
        <v>2108</v>
      </c>
      <c r="Y674" s="56">
        <f>VLOOKUP(D674,Liikennemalli24!$D$2:$F$1804,2,FALSE)</f>
        <v>100</v>
      </c>
      <c r="Z674" s="57">
        <f>VLOOKUP(D674,Liikennemalli24!$D$2:$F$1804,3,FALSE)</f>
        <v>0.26700000000000002</v>
      </c>
      <c r="AA674" s="178">
        <f>IF(G674=1,VLOOKUP(C674,Liikennemalli!$D$6:$H$1921,2,FALSE),"-")</f>
        <v>694.491835249019</v>
      </c>
      <c r="AB674" s="197">
        <f>IF(G674=1,VLOOKUP(C674,Liikennemalli!$D$6:$H$1921,3,FALSE),"-")</f>
        <v>0.36994685028614899</v>
      </c>
      <c r="AC674" s="134">
        <f>IF(E674=1,VLOOKUP(Työfile_2024!D674,'2015'!$F$12:$X$1887,18,FALSE),"-")</f>
        <v>778</v>
      </c>
      <c r="AD674" s="127">
        <f>IF(E674=1,VLOOKUP(Työfile_2024!D674,'2015'!$F$12:$X$1887,19,FALSE),"-")</f>
        <v>0.61</v>
      </c>
      <c r="AI674" s="127">
        <f>IF(E674=1,VLOOKUP(Työfile_2024!D674,'2015'!$F$12:$AB$1887,20,FALSE),"-")</f>
        <v>0</v>
      </c>
      <c r="AJ674" s="127">
        <f>IF(E674=1,VLOOKUP(Työfile_2024!D674,'2015'!$F$12:$AB$1887,21,FALSE),"-")</f>
        <v>0</v>
      </c>
      <c r="AK674" s="127">
        <f>IF(E674=1,VLOOKUP(Työfile_2024!D674,'2015'!$F$12:$AB$1887,22,FALSE),"-")</f>
        <v>0</v>
      </c>
      <c r="AL674" s="127">
        <f>IF(E674=1,VLOOKUP(Työfile_2024!D674,'2015'!$F$12:$AB$1887,23,FALSE),"-")</f>
        <v>0</v>
      </c>
      <c r="AM674" s="56">
        <f>VLOOKUP(Työfile_2024!D674,Tmatkat_20km_tarkasteltava_verk!$C$2:$D$1804,2,FALSE)</f>
        <v>796</v>
      </c>
      <c r="AN674" s="148">
        <f t="shared" si="157"/>
        <v>0.38772528007793472</v>
      </c>
      <c r="AO674" s="178">
        <f>IF(E674=1,VLOOKUP(Työfile_2024!D674,'2015'!$F$12:$AC$1887,24,FALSE),"-")</f>
        <v>717</v>
      </c>
      <c r="AP674" s="52" t="str">
        <f>VLOOKUP(D674,Tarkasteltava_verkko_2024_harva!$E$2:$I$1804,5,FALSE)</f>
        <v>tiivis</v>
      </c>
      <c r="AQ674" s="52">
        <f>VLOOKUP(D674,Tarkasteltava_verkko_2024_harva!$E$2:$I$1804,4,FALSE)</f>
        <v>0</v>
      </c>
      <c r="AR674" s="148">
        <v>0.41749907510173878</v>
      </c>
      <c r="AS674" s="170" t="str">
        <f>IFERROR(VLOOKUP(C674,'2015'!$C$12:$AG$1887,30,FALSE),"-")</f>
        <v/>
      </c>
      <c r="AT674" s="148">
        <v>0.55752867184609689</v>
      </c>
      <c r="AU674" s="170" t="str">
        <f>IFERROR(VLOOKUP(C674,'2015'!$C$12:$AG$1887,31,FALSE),"-")</f>
        <v>Kyllä</v>
      </c>
      <c r="AV674" s="106"/>
      <c r="AW674" s="63">
        <f>IFERROR(VLOOKUP(C674,Merkittävyysluokitus!$A$2:$J$1705,10,FALSE),"-")</f>
        <v>2</v>
      </c>
      <c r="AX674" s="175">
        <f>IFERROR(VLOOKUP(C674,Merkittävyysluokitus!$A$2:$J$1705,6,FALSE),"-")</f>
        <v>12.470837138508372</v>
      </c>
      <c r="AY674" s="175">
        <f>IFERROR(VLOOKUP(C674,Merkittävyysluokitus!$A$2:$J$1705,7,FALSE),"-")</f>
        <v>5</v>
      </c>
      <c r="AZ674" s="175">
        <f>IFERROR(VLOOKUP(C674,Merkittävyysluokitus!$A$2:$J$1705,8,FALSE),"-")</f>
        <v>5.4708371385083723</v>
      </c>
      <c r="BA674" s="175">
        <f>IFERROR(VLOOKUP(C674,Merkittävyysluokitus!$A$2:$J$1705,9,FALSE),"-")</f>
        <v>2</v>
      </c>
      <c r="BB674" s="203"/>
      <c r="BC674" s="203" t="str">
        <f t="shared" si="158"/>
        <v/>
      </c>
      <c r="BD674" s="39" t="str">
        <f t="shared" si="147"/>
        <v>musta</v>
      </c>
      <c r="BE674" s="68" t="str">
        <f t="shared" si="153"/>
        <v>musta</v>
      </c>
      <c r="BF674" s="68" t="str">
        <f t="shared" si="154"/>
        <v>musta</v>
      </c>
      <c r="BG674" s="68" t="str">
        <f t="shared" si="155"/>
        <v>musta</v>
      </c>
      <c r="BH674" s="208" t="str">
        <f t="shared" si="156"/>
        <v>musta</v>
      </c>
      <c r="BI674" s="39"/>
      <c r="BJ674" s="39" t="str">
        <f>IF(F674="ei löydy","uusi tie",IF(E674=0,"tieosoite muuttunut",IF(E674=1,VLOOKUP(D674,'2015'!$F$12:$AL$1887,31,FALSE),"-")))</f>
        <v>punainen</v>
      </c>
      <c r="BK674" s="67" t="str">
        <f>IF(E674=1,VLOOKUP(D674,'2015'!$F$12:$AL$1887,32,FALSE),"-")</f>
        <v>punainen</v>
      </c>
      <c r="BL674" s="39" t="str">
        <f>IF(F674="ei löydy","uusi tie",IF(E674=0,"tieosoite muuttunut",IF(E674=1,VLOOKUP(D674,'2015'!$F$12:$AL$1887,33,FALSE),"-")))</f>
        <v>musta</v>
      </c>
      <c r="BM674" s="39"/>
      <c r="BN674" s="217" t="str">
        <f>VLOOKUP(D674,'2015'!$F$12:$AL$1887,33,FALSE)</f>
        <v>musta</v>
      </c>
      <c r="BO674" s="39"/>
      <c r="BP674" s="115" t="s">
        <v>10</v>
      </c>
      <c r="BQ674" s="30"/>
      <c r="BS674" s="5"/>
      <c r="BU674" s="37"/>
      <c r="BV674" s="30" t="s">
        <v>10</v>
      </c>
      <c r="BX674" t="str">
        <f>IF(E674=1,VLOOKUP(D674,'2015'!$F$12:$AX$1887,43,FALSE),"-")</f>
        <v>punainen</v>
      </c>
      <c r="BY674" t="str">
        <f>IF(E674=1,VLOOKUP(D674,'2015'!$F$12:$AX$1887,44,FALSE),"-")</f>
        <v>punainen</v>
      </c>
      <c r="BZ674" t="str">
        <f>IF(E674=1,VLOOKUP(D674,'2015'!$F$12:$AX$1887,45,FALSE),"-")</f>
        <v>punainen</v>
      </c>
      <c r="CA674" s="31">
        <f t="shared" si="161"/>
        <v>20</v>
      </c>
      <c r="CB674" s="31">
        <f t="shared" si="162"/>
        <v>10</v>
      </c>
      <c r="CC674" s="31">
        <f t="shared" si="163"/>
        <v>0</v>
      </c>
      <c r="CD674" s="31">
        <f t="shared" si="164"/>
        <v>10</v>
      </c>
      <c r="CE674" s="31">
        <f t="shared" si="165"/>
        <v>0</v>
      </c>
      <c r="CO674" s="32" t="s">
        <v>34</v>
      </c>
      <c r="CP674" s="2" t="s">
        <v>35</v>
      </c>
    </row>
    <row r="675" spans="1:94" ht="15.75" thickBot="1" x14ac:dyDescent="0.3">
      <c r="A675" s="50"/>
      <c r="B675" s="50"/>
      <c r="C675" s="50" t="str">
        <f t="shared" si="159"/>
        <v>1494_4_6559</v>
      </c>
      <c r="D675" s="51" t="str">
        <f t="shared" si="160"/>
        <v>1494_4</v>
      </c>
      <c r="E675" s="224">
        <f>IFERROR(VLOOKUP(C675,'2015'!$C$12:$D$1887,2,FALSE),0)</f>
        <v>1</v>
      </c>
      <c r="F675" s="51">
        <f>IFERROR(K675-IFERROR(VLOOKUP(D675,'2015'!$F$12:$I$1887,4,FALSE),"ei löydy"),"ei löydy")</f>
        <v>0</v>
      </c>
      <c r="G675" s="224">
        <f>IFERROR(VLOOKUP(Työfile_2024!C675,Liikennemalli!$D$6:$G$1921,4,FALSE),0)</f>
        <v>1</v>
      </c>
      <c r="H675" s="225">
        <f>K675-IFERROR(VLOOKUP(Työfile_2024!D675,Liikennemalli!$C$6:$H$1921,6,FALSE),"ei löydy")</f>
        <v>0</v>
      </c>
      <c r="I675" s="80">
        <v>1494</v>
      </c>
      <c r="J675" s="52">
        <v>4</v>
      </c>
      <c r="K675" s="52">
        <v>6559</v>
      </c>
      <c r="L675" s="53"/>
      <c r="M675" s="54"/>
      <c r="N675" s="54"/>
      <c r="O675" s="54"/>
      <c r="P675" s="54"/>
      <c r="Q675" s="55"/>
      <c r="R675" s="55"/>
      <c r="S675" s="55"/>
      <c r="T675" s="55"/>
      <c r="U675" s="52"/>
      <c r="V675" s="56">
        <v>1275</v>
      </c>
      <c r="W675" s="56">
        <v>60</v>
      </c>
      <c r="X675" s="56">
        <v>1275</v>
      </c>
      <c r="Y675" s="56">
        <f>VLOOKUP(D675,Liikennemalli24!$D$2:$F$1804,2,FALSE)</f>
        <v>154</v>
      </c>
      <c r="Z675" s="57">
        <f>VLOOKUP(D675,Liikennemalli24!$D$2:$F$1804,3,FALSE)</f>
        <v>0.30599999999999999</v>
      </c>
      <c r="AA675" s="178">
        <f>IF(G675=1,VLOOKUP(C675,Liikennemalli!$D$6:$H$1921,2,FALSE),"-")</f>
        <v>922.64100746493602</v>
      </c>
      <c r="AB675" s="197">
        <f>IF(G675=1,VLOOKUP(C675,Liikennemalli!$D$6:$H$1921,3,FALSE),"-")</f>
        <v>0.49633784185879298</v>
      </c>
      <c r="AC675" s="134">
        <f>IF(E675=1,VLOOKUP(Työfile_2024!D675,'2015'!$F$12:$X$1887,18,FALSE),"-")</f>
        <v>738</v>
      </c>
      <c r="AD675" s="127">
        <f>IF(E675=1,VLOOKUP(Työfile_2024!D675,'2015'!$F$12:$X$1887,19,FALSE),"-")</f>
        <v>0.63</v>
      </c>
      <c r="AI675" s="127">
        <f>IF(E675=1,VLOOKUP(Työfile_2024!D675,'2015'!$F$12:$AB$1887,20,FALSE),"-")</f>
        <v>0</v>
      </c>
      <c r="AJ675" s="127">
        <f>IF(E675=1,VLOOKUP(Työfile_2024!D675,'2015'!$F$12:$AB$1887,21,FALSE),"-")</f>
        <v>0</v>
      </c>
      <c r="AK675" s="127">
        <f>IF(E675=1,VLOOKUP(Työfile_2024!D675,'2015'!$F$12:$AB$1887,22,FALSE),"-")</f>
        <v>0</v>
      </c>
      <c r="AL675" s="127">
        <f>IF(E675=1,VLOOKUP(Työfile_2024!D675,'2015'!$F$12:$AB$1887,23,FALSE),"-")</f>
        <v>0</v>
      </c>
      <c r="AM675" s="56">
        <f>VLOOKUP(Työfile_2024!D675,Tmatkat_20km_tarkasteltava_verk!$C$2:$D$1804,2,FALSE)</f>
        <v>1032</v>
      </c>
      <c r="AN675" s="148">
        <f t="shared" si="157"/>
        <v>0.80941176470588239</v>
      </c>
      <c r="AO675" s="178">
        <f>IF(E675=1,VLOOKUP(Työfile_2024!D675,'2015'!$F$12:$AC$1887,24,FALSE),"-")</f>
        <v>980</v>
      </c>
      <c r="AP675" s="52" t="str">
        <f>VLOOKUP(D675,Tarkasteltava_verkko_2024_harva!$E$2:$I$1804,5,FALSE)</f>
        <v>tiivis</v>
      </c>
      <c r="AQ675" s="52">
        <f>VLOOKUP(D675,Tarkasteltava_verkko_2024_harva!$E$2:$I$1804,4,FALSE)</f>
        <v>0</v>
      </c>
      <c r="AR675" s="148">
        <v>6.5558774203384662E-3</v>
      </c>
      <c r="AS675" s="170" t="str">
        <f>IFERROR(VLOOKUP(C675,'2015'!$C$12:$AG$1887,30,FALSE),"-")</f>
        <v/>
      </c>
      <c r="AT675" s="148">
        <v>0.34471718249733191</v>
      </c>
      <c r="AU675" s="170">
        <f>IFERROR(VLOOKUP(C675,'2015'!$C$12:$AG$1887,31,FALSE),"-")</f>
        <v>0</v>
      </c>
      <c r="AV675" s="106"/>
      <c r="AW675" s="63">
        <f>IFERROR(VLOOKUP(C675,Merkittävyysluokitus!$A$2:$J$1705,10,FALSE),"-")</f>
        <v>2</v>
      </c>
      <c r="AX675" s="175">
        <f>IFERROR(VLOOKUP(C675,Merkittävyysluokitus!$A$2:$J$1705,6,FALSE),"-")</f>
        <v>11.995129375951294</v>
      </c>
      <c r="AY675" s="175">
        <f>IFERROR(VLOOKUP(C675,Merkittävyysluokitus!$A$2:$J$1705,7,FALSE),"-")</f>
        <v>5</v>
      </c>
      <c r="AZ675" s="175">
        <f>IFERROR(VLOOKUP(C675,Merkittävyysluokitus!$A$2:$J$1705,8,FALSE),"-")</f>
        <v>5.6617960426179597</v>
      </c>
      <c r="BA675" s="175">
        <f>IFERROR(VLOOKUP(C675,Merkittävyysluokitus!$A$2:$J$1705,9,FALSE),"-")</f>
        <v>1.3333333333333333</v>
      </c>
      <c r="BB675" s="203"/>
      <c r="BC675" s="203" t="str">
        <f t="shared" si="158"/>
        <v/>
      </c>
      <c r="BD675" s="39" t="str">
        <f t="shared" si="147"/>
        <v>musta</v>
      </c>
      <c r="BE675" s="68" t="str">
        <f t="shared" si="153"/>
        <v>musta</v>
      </c>
      <c r="BF675" s="68" t="str">
        <f t="shared" si="154"/>
        <v>musta</v>
      </c>
      <c r="BG675" s="68" t="str">
        <f t="shared" si="155"/>
        <v>musta</v>
      </c>
      <c r="BH675" s="208" t="str">
        <f t="shared" si="156"/>
        <v>musta</v>
      </c>
      <c r="BI675" s="39"/>
      <c r="BJ675" s="39" t="str">
        <f>IF(F675="ei löydy","uusi tie",IF(E675=0,"tieosoite muuttunut",IF(E675=1,VLOOKUP(D675,'2015'!$F$12:$AL$1887,31,FALSE),"-")))</f>
        <v>punainen</v>
      </c>
      <c r="BK675" s="67" t="str">
        <f>IF(E675=1,VLOOKUP(D675,'2015'!$F$12:$AL$1887,32,FALSE),"-")</f>
        <v>punainen</v>
      </c>
      <c r="BL675" s="39" t="str">
        <f>IF(F675="ei löydy","uusi tie",IF(E675=0,"tieosoite muuttunut",IF(E675=1,VLOOKUP(D675,'2015'!$F$12:$AL$1887,33,FALSE),"-")))</f>
        <v>musta</v>
      </c>
      <c r="BM675" s="39"/>
      <c r="BN675" s="217" t="str">
        <f>VLOOKUP(D675,'2015'!$F$12:$AL$1887,33,FALSE)</f>
        <v>musta</v>
      </c>
      <c r="BO675" s="39"/>
      <c r="BP675" s="115" t="s">
        <v>10</v>
      </c>
      <c r="BQ675" s="30"/>
      <c r="BS675" s="5"/>
      <c r="BU675" s="37"/>
      <c r="BV675" s="30" t="s">
        <v>10</v>
      </c>
      <c r="BX675" t="str">
        <f>IF(E675=1,VLOOKUP(D675,'2015'!$F$12:$AX$1887,43,FALSE),"-")</f>
        <v>punainen</v>
      </c>
      <c r="BY675" t="str">
        <f>IF(E675=1,VLOOKUP(D675,'2015'!$F$12:$AX$1887,44,FALSE),"-")</f>
        <v>punainen</v>
      </c>
      <c r="BZ675" t="str">
        <f>IF(E675=1,VLOOKUP(D675,'2015'!$F$12:$AX$1887,45,FALSE),"-")</f>
        <v>punainen</v>
      </c>
      <c r="CA675" s="31">
        <f t="shared" si="161"/>
        <v>20</v>
      </c>
      <c r="CB675" s="31">
        <f t="shared" si="162"/>
        <v>10</v>
      </c>
      <c r="CC675" s="31">
        <f t="shared" si="163"/>
        <v>0</v>
      </c>
      <c r="CD675" s="31">
        <f t="shared" si="164"/>
        <v>10</v>
      </c>
      <c r="CE675" s="31">
        <f t="shared" si="165"/>
        <v>0</v>
      </c>
      <c r="CO675" s="32" t="s">
        <v>34</v>
      </c>
      <c r="CP675" s="2" t="s">
        <v>35</v>
      </c>
    </row>
    <row r="676" spans="1:94" ht="15.75" thickBot="1" x14ac:dyDescent="0.3">
      <c r="A676" s="50"/>
      <c r="B676" s="50"/>
      <c r="C676" s="50" t="str">
        <f t="shared" si="159"/>
        <v>1494_5_4126</v>
      </c>
      <c r="D676" s="51" t="str">
        <f t="shared" si="160"/>
        <v>1494_5</v>
      </c>
      <c r="E676" s="224">
        <f>IFERROR(VLOOKUP(C676,'2015'!$C$12:$D$1887,2,FALSE),0)</f>
        <v>1</v>
      </c>
      <c r="F676" s="51">
        <f>IFERROR(K676-IFERROR(VLOOKUP(D676,'2015'!$F$12:$I$1887,4,FALSE),"ei löydy"),"ei löydy")</f>
        <v>0</v>
      </c>
      <c r="G676" s="224">
        <f>IFERROR(VLOOKUP(Työfile_2024!C676,Liikennemalli!$D$6:$G$1921,4,FALSE),0)</f>
        <v>1</v>
      </c>
      <c r="H676" s="225">
        <f>K676-IFERROR(VLOOKUP(Työfile_2024!D676,Liikennemalli!$C$6:$H$1921,6,FALSE),"ei löydy")</f>
        <v>0</v>
      </c>
      <c r="I676" s="80">
        <v>1494</v>
      </c>
      <c r="J676" s="52">
        <v>5</v>
      </c>
      <c r="K676" s="52">
        <v>4126</v>
      </c>
      <c r="L676" s="53"/>
      <c r="M676" s="54"/>
      <c r="N676" s="54"/>
      <c r="O676" s="54"/>
      <c r="P676" s="54"/>
      <c r="Q676" s="55"/>
      <c r="R676" s="55"/>
      <c r="S676" s="55"/>
      <c r="T676" s="55"/>
      <c r="U676" s="52"/>
      <c r="V676" s="56">
        <v>1295</v>
      </c>
      <c r="W676" s="56">
        <v>66</v>
      </c>
      <c r="X676" s="56">
        <v>1351</v>
      </c>
      <c r="Y676" s="56">
        <f>VLOOKUP(D676,Liikennemalli24!$D$2:$F$1804,2,FALSE)</f>
        <v>124</v>
      </c>
      <c r="Z676" s="57">
        <f>VLOOKUP(D676,Liikennemalli24!$D$2:$F$1804,3,FALSE)</f>
        <v>0.253</v>
      </c>
      <c r="AA676" s="178">
        <f>IF(G676=1,VLOOKUP(C676,Liikennemalli!$D$6:$H$1921,2,FALSE),"-")</f>
        <v>469</v>
      </c>
      <c r="AB676" s="197">
        <f>IF(G676=1,VLOOKUP(C676,Liikennemalli!$D$6:$H$1921,3,FALSE),"-")</f>
        <v>0.44078947368421001</v>
      </c>
      <c r="AC676" s="134">
        <f>IF(E676=1,VLOOKUP(Työfile_2024!D676,'2015'!$F$12:$X$1887,18,FALSE),"-")</f>
        <v>527</v>
      </c>
      <c r="AD676" s="127">
        <f>IF(E676=1,VLOOKUP(Työfile_2024!D676,'2015'!$F$12:$X$1887,19,FALSE),"-")</f>
        <v>0.61</v>
      </c>
      <c r="AI676" s="127">
        <f>IF(E676=1,VLOOKUP(Työfile_2024!D676,'2015'!$F$12:$AB$1887,20,FALSE),"-")</f>
        <v>0</v>
      </c>
      <c r="AJ676" s="127">
        <f>IF(E676=1,VLOOKUP(Työfile_2024!D676,'2015'!$F$12:$AB$1887,21,FALSE),"-")</f>
        <v>0</v>
      </c>
      <c r="AK676" s="127">
        <f>IF(E676=1,VLOOKUP(Työfile_2024!D676,'2015'!$F$12:$AB$1887,22,FALSE),"-")</f>
        <v>0</v>
      </c>
      <c r="AL676" s="127">
        <f>IF(E676=1,VLOOKUP(Työfile_2024!D676,'2015'!$F$12:$AB$1887,23,FALSE),"-")</f>
        <v>0</v>
      </c>
      <c r="AM676" s="56">
        <f>VLOOKUP(Työfile_2024!D676,Tmatkat_20km_tarkasteltava_verk!$C$2:$D$1804,2,FALSE)</f>
        <v>328</v>
      </c>
      <c r="AN676" s="148">
        <f t="shared" si="157"/>
        <v>0.25328185328185326</v>
      </c>
      <c r="AO676" s="178">
        <f>IF(E676=1,VLOOKUP(Työfile_2024!D676,'2015'!$F$12:$AC$1887,24,FALSE),"-")</f>
        <v>375</v>
      </c>
      <c r="AP676" s="52" t="str">
        <f>VLOOKUP(D676,Tarkasteltava_verkko_2024_harva!$E$2:$I$1804,5,FALSE)</f>
        <v>tiivis</v>
      </c>
      <c r="AQ676" s="52">
        <f>VLOOKUP(D676,Tarkasteltava_verkko_2024_harva!$E$2:$I$1804,4,FALSE)</f>
        <v>0</v>
      </c>
      <c r="AR676" s="148">
        <v>0</v>
      </c>
      <c r="AS676" s="170" t="str">
        <f>IFERROR(VLOOKUP(C676,'2015'!$C$12:$AG$1887,30,FALSE),"-")</f>
        <v/>
      </c>
      <c r="AT676" s="148">
        <v>0.18880271449345612</v>
      </c>
      <c r="AU676" s="170">
        <f>IFERROR(VLOOKUP(C676,'2015'!$C$12:$AG$1887,31,FALSE),"-")</f>
        <v>0</v>
      </c>
      <c r="AV676" s="106"/>
      <c r="AW676" s="63">
        <f>IFERROR(VLOOKUP(C676,Merkittävyysluokitus!$A$2:$J$1705,10,FALSE),"-")</f>
        <v>2</v>
      </c>
      <c r="AX676" s="175">
        <f>IFERROR(VLOOKUP(C676,Merkittävyysluokitus!$A$2:$J$1705,6,FALSE),"-")</f>
        <v>10.919117199391172</v>
      </c>
      <c r="AY676" s="175">
        <f>IFERROR(VLOOKUP(C676,Merkittävyysluokitus!$A$2:$J$1705,7,FALSE),"-")</f>
        <v>5</v>
      </c>
      <c r="AZ676" s="175">
        <f>IFERROR(VLOOKUP(C676,Merkittävyysluokitus!$A$2:$J$1705,8,FALSE),"-")</f>
        <v>4.0857838660578381</v>
      </c>
      <c r="BA676" s="175">
        <f>IFERROR(VLOOKUP(C676,Merkittävyysluokitus!$A$2:$J$1705,9,FALSE),"-")</f>
        <v>1.8333333333333333</v>
      </c>
      <c r="BB676" s="203"/>
      <c r="BC676" s="203" t="str">
        <f t="shared" si="158"/>
        <v/>
      </c>
      <c r="BD676" s="39" t="str">
        <f t="shared" si="147"/>
        <v>musta</v>
      </c>
      <c r="BE676" s="68" t="str">
        <f t="shared" si="153"/>
        <v>musta</v>
      </c>
      <c r="BF676" s="68" t="str">
        <f t="shared" si="154"/>
        <v>musta</v>
      </c>
      <c r="BG676" s="68" t="str">
        <f t="shared" si="155"/>
        <v>musta</v>
      </c>
      <c r="BH676" s="208" t="str">
        <f t="shared" si="156"/>
        <v>musta</v>
      </c>
      <c r="BI676" s="39"/>
      <c r="BJ676" s="39" t="str">
        <f>IF(F676="ei löydy","uusi tie",IF(E676=0,"tieosoite muuttunut",IF(E676=1,VLOOKUP(D676,'2015'!$F$12:$AL$1887,31,FALSE),"-")))</f>
        <v>punainen</v>
      </c>
      <c r="BK676" s="67" t="str">
        <f>IF(E676=1,VLOOKUP(D676,'2015'!$F$12:$AL$1887,32,FALSE),"-")</f>
        <v>punainen</v>
      </c>
      <c r="BL676" s="39" t="str">
        <f>IF(F676="ei löydy","uusi tie",IF(E676=0,"tieosoite muuttunut",IF(E676=1,VLOOKUP(D676,'2015'!$F$12:$AL$1887,33,FALSE),"-")))</f>
        <v>musta</v>
      </c>
      <c r="BM676" s="39"/>
      <c r="BN676" s="217" t="str">
        <f>VLOOKUP(D676,'2015'!$F$12:$AL$1887,33,FALSE)</f>
        <v>musta</v>
      </c>
      <c r="BO676" s="39"/>
      <c r="BP676" s="115" t="s">
        <v>10</v>
      </c>
      <c r="BQ676" s="30"/>
      <c r="BS676" s="5"/>
      <c r="BU676" s="37"/>
      <c r="BV676" s="30" t="s">
        <v>9</v>
      </c>
      <c r="BX676" t="str">
        <f>IF(E676=1,VLOOKUP(D676,'2015'!$F$12:$AX$1887,43,FALSE),"-")</f>
        <v>punainen</v>
      </c>
      <c r="BY676" t="str">
        <f>IF(E676=1,VLOOKUP(D676,'2015'!$F$12:$AX$1887,44,FALSE),"-")</f>
        <v>musta</v>
      </c>
      <c r="BZ676" t="str">
        <f>IF(E676=1,VLOOKUP(D676,'2015'!$F$12:$AX$1887,45,FALSE),"-")</f>
        <v>musta</v>
      </c>
      <c r="CA676" s="31">
        <f t="shared" si="161"/>
        <v>11</v>
      </c>
      <c r="CB676" s="31">
        <f t="shared" si="162"/>
        <v>10</v>
      </c>
      <c r="CC676" s="31">
        <f t="shared" si="163"/>
        <v>0</v>
      </c>
      <c r="CD676" s="31">
        <f t="shared" si="164"/>
        <v>1</v>
      </c>
      <c r="CE676" s="31">
        <f t="shared" si="165"/>
        <v>0</v>
      </c>
      <c r="CO676" s="32" t="s">
        <v>34</v>
      </c>
      <c r="CP676" s="2" t="s">
        <v>35</v>
      </c>
    </row>
    <row r="677" spans="1:94" ht="15.75" thickBot="1" x14ac:dyDescent="0.3">
      <c r="A677" s="50"/>
      <c r="B677" s="50"/>
      <c r="C677" s="50" t="str">
        <f t="shared" si="159"/>
        <v>1494_6_3799</v>
      </c>
      <c r="D677" s="51" t="str">
        <f t="shared" si="160"/>
        <v>1494_6</v>
      </c>
      <c r="E677" s="224">
        <f>IFERROR(VLOOKUP(C677,'2015'!$C$12:$D$1887,2,FALSE),0)</f>
        <v>1</v>
      </c>
      <c r="F677" s="51">
        <f>IFERROR(K677-IFERROR(VLOOKUP(D677,'2015'!$F$12:$I$1887,4,FALSE),"ei löydy"),"ei löydy")</f>
        <v>0</v>
      </c>
      <c r="G677" s="224">
        <f>IFERROR(VLOOKUP(Työfile_2024!C677,Liikennemalli!$D$6:$G$1921,4,FALSE),0)</f>
        <v>1</v>
      </c>
      <c r="H677" s="225">
        <f>K677-IFERROR(VLOOKUP(Työfile_2024!D677,Liikennemalli!$C$6:$H$1921,6,FALSE),"ei löydy")</f>
        <v>0</v>
      </c>
      <c r="I677" s="80">
        <v>1494</v>
      </c>
      <c r="J677" s="52">
        <v>6</v>
      </c>
      <c r="K677" s="52">
        <v>3799</v>
      </c>
      <c r="L677" s="53"/>
      <c r="M677" s="54"/>
      <c r="N677" s="54"/>
      <c r="O677" s="54"/>
      <c r="P677" s="54"/>
      <c r="Q677" s="55"/>
      <c r="R677" s="55"/>
      <c r="S677" s="55"/>
      <c r="T677" s="55"/>
      <c r="U677" s="52"/>
      <c r="V677" s="56">
        <v>1113</v>
      </c>
      <c r="W677" s="56">
        <v>48</v>
      </c>
      <c r="X677" s="56">
        <v>1138</v>
      </c>
      <c r="Y677" s="56">
        <f>VLOOKUP(D677,Liikennemalli24!$D$2:$F$1804,2,FALSE)</f>
        <v>177</v>
      </c>
      <c r="Z677" s="57">
        <f>VLOOKUP(D677,Liikennemalli24!$D$2:$F$1804,3,FALSE)</f>
        <v>0.26900000000000002</v>
      </c>
      <c r="AA677" s="178">
        <f>IF(G677=1,VLOOKUP(C677,Liikennemalli!$D$6:$H$1921,2,FALSE),"-")</f>
        <v>315.443568881793</v>
      </c>
      <c r="AB677" s="197">
        <f>IF(G677=1,VLOOKUP(C677,Liikennemalli!$D$6:$H$1921,3,FALSE),"-")</f>
        <v>0.32332045406057103</v>
      </c>
      <c r="AC677" s="134">
        <f>IF(E677=1,VLOOKUP(Työfile_2024!D677,'2015'!$F$12:$X$1887,18,FALSE),"-")</f>
        <v>179</v>
      </c>
      <c r="AD677" s="127">
        <f>IF(E677=1,VLOOKUP(Työfile_2024!D677,'2015'!$F$12:$X$1887,19,FALSE),"-")</f>
        <v>0.3</v>
      </c>
      <c r="AI677" s="127">
        <f>IF(E677=1,VLOOKUP(Työfile_2024!D677,'2015'!$F$12:$AB$1887,20,FALSE),"-")</f>
        <v>0</v>
      </c>
      <c r="AJ677" s="127">
        <f>IF(E677=1,VLOOKUP(Työfile_2024!D677,'2015'!$F$12:$AB$1887,21,FALSE),"-")</f>
        <v>0</v>
      </c>
      <c r="AK677" s="127">
        <f>IF(E677=1,VLOOKUP(Työfile_2024!D677,'2015'!$F$12:$AB$1887,22,FALSE),"-")</f>
        <v>0</v>
      </c>
      <c r="AL677" s="127">
        <f>IF(E677=1,VLOOKUP(Työfile_2024!D677,'2015'!$F$12:$AB$1887,23,FALSE),"-")</f>
        <v>0</v>
      </c>
      <c r="AM677" s="56">
        <f>VLOOKUP(Työfile_2024!D677,Tmatkat_20km_tarkasteltava_verk!$C$2:$D$1804,2,FALSE)</f>
        <v>205</v>
      </c>
      <c r="AN677" s="148">
        <f t="shared" si="157"/>
        <v>0.18418688230008984</v>
      </c>
      <c r="AO677" s="178">
        <f>IF(E677=1,VLOOKUP(Työfile_2024!D677,'2015'!$F$12:$AC$1887,24,FALSE),"-")</f>
        <v>226</v>
      </c>
      <c r="AP677" s="52">
        <f>VLOOKUP(D677,Tarkasteltava_verkko_2024_harva!$E$2:$I$1804,5,FALSE)</f>
        <v>0</v>
      </c>
      <c r="AQ677" s="52">
        <f>VLOOKUP(D677,Tarkasteltava_verkko_2024_harva!$E$2:$I$1804,4,FALSE)</f>
        <v>0</v>
      </c>
      <c r="AR677" s="148">
        <v>0</v>
      </c>
      <c r="AS677" s="170" t="str">
        <f>IFERROR(VLOOKUP(C677,'2015'!$C$12:$AG$1887,30,FALSE),"-")</f>
        <v/>
      </c>
      <c r="AT677" s="148">
        <v>0.17083443011318769</v>
      </c>
      <c r="AU677" s="170">
        <f>IFERROR(VLOOKUP(C677,'2015'!$C$12:$AG$1887,31,FALSE),"-")</f>
        <v>0</v>
      </c>
      <c r="AV677" s="106"/>
      <c r="AW677" s="63">
        <f>IFERROR(VLOOKUP(C677,Merkittävyysluokitus!$A$2:$J$1705,10,FALSE),"-")</f>
        <v>2</v>
      </c>
      <c r="AX677" s="175">
        <f>IFERROR(VLOOKUP(C677,Merkittävyysluokitus!$A$2:$J$1705,6,FALSE),"-")</f>
        <v>10.902054794520547</v>
      </c>
      <c r="AY677" s="175">
        <f>IFERROR(VLOOKUP(C677,Merkittävyysluokitus!$A$2:$J$1705,7,FALSE),"-")</f>
        <v>4.6499999999999995</v>
      </c>
      <c r="AZ677" s="175">
        <f>IFERROR(VLOOKUP(C677,Merkittävyysluokitus!$A$2:$J$1705,8,FALSE),"-")</f>
        <v>4.4187214611872143</v>
      </c>
      <c r="BA677" s="175">
        <f>IFERROR(VLOOKUP(C677,Merkittävyysluokitus!$A$2:$J$1705,9,FALSE),"-")</f>
        <v>1.8333333333333333</v>
      </c>
      <c r="BB677" s="203"/>
      <c r="BC677" s="203" t="str">
        <f t="shared" si="158"/>
        <v/>
      </c>
      <c r="BD677" s="39" t="str">
        <f t="shared" si="147"/>
        <v>musta</v>
      </c>
      <c r="BE677" s="68" t="str">
        <f t="shared" si="153"/>
        <v>musta</v>
      </c>
      <c r="BF677" s="68" t="str">
        <f t="shared" si="154"/>
        <v>musta</v>
      </c>
      <c r="BG677" s="68" t="str">
        <f t="shared" si="155"/>
        <v>musta</v>
      </c>
      <c r="BH677" s="208" t="str">
        <f t="shared" si="156"/>
        <v>musta</v>
      </c>
      <c r="BI677" s="39"/>
      <c r="BJ677" s="39" t="str">
        <f>IF(F677="ei löydy","uusi tie",IF(E677=0,"tieosoite muuttunut",IF(E677=1,VLOOKUP(D677,'2015'!$F$12:$AL$1887,31,FALSE),"-")))</f>
        <v>punainen</v>
      </c>
      <c r="BK677" s="67" t="str">
        <f>IF(E677=1,VLOOKUP(D677,'2015'!$F$12:$AL$1887,32,FALSE),"-")</f>
        <v>punainen</v>
      </c>
      <c r="BL677" s="39" t="str">
        <f>IF(F677="ei löydy","uusi tie",IF(E677=0,"tieosoite muuttunut",IF(E677=1,VLOOKUP(D677,'2015'!$F$12:$AL$1887,33,FALSE),"-")))</f>
        <v>musta</v>
      </c>
      <c r="BM677" s="39"/>
      <c r="BN677" s="217" t="str">
        <f>VLOOKUP(D677,'2015'!$F$12:$AL$1887,33,FALSE)</f>
        <v>musta</v>
      </c>
      <c r="BO677" s="39"/>
      <c r="BP677" s="115" t="s">
        <v>10</v>
      </c>
      <c r="BQ677" s="30"/>
      <c r="BS677" s="5"/>
      <c r="BU677" s="37"/>
      <c r="BV677" s="30" t="s">
        <v>9</v>
      </c>
      <c r="BX677" t="str">
        <f>IF(E677=1,VLOOKUP(D677,'2015'!$F$12:$AX$1887,43,FALSE),"-")</f>
        <v>musta</v>
      </c>
      <c r="BY677" t="str">
        <f>IF(E677=1,VLOOKUP(D677,'2015'!$F$12:$AX$1887,44,FALSE),"-")</f>
        <v>musta</v>
      </c>
      <c r="BZ677" t="str">
        <f>IF(E677=1,VLOOKUP(D677,'2015'!$F$12:$AX$1887,45,FALSE),"-")</f>
        <v>musta</v>
      </c>
      <c r="CA677" s="31">
        <f t="shared" si="161"/>
        <v>1</v>
      </c>
      <c r="CB677" s="31">
        <f t="shared" si="162"/>
        <v>0</v>
      </c>
      <c r="CC677" s="31">
        <f t="shared" si="163"/>
        <v>0</v>
      </c>
      <c r="CD677" s="31">
        <f t="shared" si="164"/>
        <v>1</v>
      </c>
      <c r="CE677" s="31">
        <f t="shared" si="165"/>
        <v>0</v>
      </c>
      <c r="CO677" s="32" t="s">
        <v>34</v>
      </c>
      <c r="CP677" s="2" t="s">
        <v>35</v>
      </c>
    </row>
    <row r="678" spans="1:94" ht="15.75" thickBot="1" x14ac:dyDescent="0.3">
      <c r="A678" s="50"/>
      <c r="B678" s="50"/>
      <c r="C678" s="50" t="str">
        <f t="shared" si="159"/>
        <v>1494_7_3682</v>
      </c>
      <c r="D678" s="51" t="str">
        <f t="shared" si="160"/>
        <v>1494_7</v>
      </c>
      <c r="E678" s="224">
        <f>IFERROR(VLOOKUP(C678,'2015'!$C$12:$D$1887,2,FALSE),0)</f>
        <v>1</v>
      </c>
      <c r="F678" s="51">
        <f>IFERROR(K678-IFERROR(VLOOKUP(D678,'2015'!$F$12:$I$1887,4,FALSE),"ei löydy"),"ei löydy")</f>
        <v>0</v>
      </c>
      <c r="G678" s="224">
        <f>IFERROR(VLOOKUP(Työfile_2024!C678,Liikennemalli!$D$6:$G$1921,4,FALSE),0)</f>
        <v>1</v>
      </c>
      <c r="H678" s="225">
        <f>K678-IFERROR(VLOOKUP(Työfile_2024!D678,Liikennemalli!$C$6:$H$1921,6,FALSE),"ei löydy")</f>
        <v>0</v>
      </c>
      <c r="I678" s="80">
        <v>1494</v>
      </c>
      <c r="J678" s="52">
        <v>7</v>
      </c>
      <c r="K678" s="52">
        <v>3682</v>
      </c>
      <c r="L678" s="53"/>
      <c r="M678" s="54"/>
      <c r="N678" s="54"/>
      <c r="O678" s="54"/>
      <c r="P678" s="54"/>
      <c r="Q678" s="55"/>
      <c r="R678" s="55"/>
      <c r="S678" s="55"/>
      <c r="T678" s="55"/>
      <c r="U678" s="52"/>
      <c r="V678" s="56">
        <v>1537</v>
      </c>
      <c r="W678" s="56">
        <v>77</v>
      </c>
      <c r="X678" s="56">
        <v>1592</v>
      </c>
      <c r="Y678" s="56">
        <f>VLOOKUP(D678,Liikennemalli24!$D$2:$F$1804,2,FALSE)</f>
        <v>531</v>
      </c>
      <c r="Z678" s="57">
        <f>VLOOKUP(D678,Liikennemalli24!$D$2:$F$1804,3,FALSE)</f>
        <v>0.28299999999999997</v>
      </c>
      <c r="AA678" s="178">
        <f>IF(G678=1,VLOOKUP(C678,Liikennemalli!$D$6:$H$1921,2,FALSE),"-")</f>
        <v>336.23120722977399</v>
      </c>
      <c r="AB678" s="197">
        <f>IF(G678=1,VLOOKUP(C678,Liikennemalli!$D$6:$H$1921,3,FALSE),"-")</f>
        <v>0.246596794115581</v>
      </c>
      <c r="AC678" s="134">
        <f>IF(E678=1,VLOOKUP(Työfile_2024!D678,'2015'!$F$12:$X$1887,18,FALSE),"-")</f>
        <v>235</v>
      </c>
      <c r="AD678" s="127">
        <f>IF(E678=1,VLOOKUP(Työfile_2024!D678,'2015'!$F$12:$X$1887,19,FALSE),"-")</f>
        <v>0.34</v>
      </c>
      <c r="AI678" s="127">
        <f>IF(E678=1,VLOOKUP(Työfile_2024!D678,'2015'!$F$12:$AB$1887,20,FALSE),"-")</f>
        <v>0</v>
      </c>
      <c r="AJ678" s="127">
        <f>IF(E678=1,VLOOKUP(Työfile_2024!D678,'2015'!$F$12:$AB$1887,21,FALSE),"-")</f>
        <v>0</v>
      </c>
      <c r="AK678" s="127">
        <f>IF(E678=1,VLOOKUP(Työfile_2024!D678,'2015'!$F$12:$AB$1887,22,FALSE),"-")</f>
        <v>0</v>
      </c>
      <c r="AL678" s="127">
        <f>IF(E678=1,VLOOKUP(Työfile_2024!D678,'2015'!$F$12:$AB$1887,23,FALSE),"-")</f>
        <v>0</v>
      </c>
      <c r="AM678" s="56">
        <f>VLOOKUP(Työfile_2024!D678,Tmatkat_20km_tarkasteltava_verk!$C$2:$D$1804,2,FALSE)</f>
        <v>250</v>
      </c>
      <c r="AN678" s="148">
        <f t="shared" si="157"/>
        <v>0.16265452179570591</v>
      </c>
      <c r="AO678" s="178">
        <f>IF(E678=1,VLOOKUP(Työfile_2024!D678,'2015'!$F$12:$AC$1887,24,FALSE),"-")</f>
        <v>274</v>
      </c>
      <c r="AP678" s="52">
        <f>VLOOKUP(D678,Tarkasteltava_verkko_2024_harva!$E$2:$I$1804,5,FALSE)</f>
        <v>0</v>
      </c>
      <c r="AQ678" s="52">
        <f>VLOOKUP(D678,Tarkasteltava_verkko_2024_harva!$E$2:$I$1804,4,FALSE)</f>
        <v>0</v>
      </c>
      <c r="AR678" s="148">
        <v>7.7131993481803371E-2</v>
      </c>
      <c r="AS678" s="170" t="str">
        <f>IFERROR(VLOOKUP(C678,'2015'!$C$12:$AG$1887,30,FALSE),"-")</f>
        <v/>
      </c>
      <c r="AT678" s="148">
        <v>0.27973927213470939</v>
      </c>
      <c r="AU678" s="170">
        <f>IFERROR(VLOOKUP(C678,'2015'!$C$12:$AG$1887,31,FALSE),"-")</f>
        <v>0</v>
      </c>
      <c r="AV678" s="106"/>
      <c r="AW678" s="63">
        <f>IFERROR(VLOOKUP(C678,Merkittävyysluokitus!$A$2:$J$1705,10,FALSE),"-")</f>
        <v>2</v>
      </c>
      <c r="AX678" s="175">
        <f>IFERROR(VLOOKUP(C678,Merkittävyysluokitus!$A$2:$J$1705,6,FALSE),"-")</f>
        <v>10.855525114155251</v>
      </c>
      <c r="AY678" s="175">
        <f>IFERROR(VLOOKUP(C678,Merkittävyysluokitus!$A$2:$J$1705,7,FALSE),"-")</f>
        <v>4.6499999999999995</v>
      </c>
      <c r="AZ678" s="175">
        <f>IFERROR(VLOOKUP(C678,Merkittävyysluokitus!$A$2:$J$1705,8,FALSE),"-")</f>
        <v>4.5388584474885842</v>
      </c>
      <c r="BA678" s="175">
        <f>IFERROR(VLOOKUP(C678,Merkittävyysluokitus!$A$2:$J$1705,9,FALSE),"-")</f>
        <v>1.6666666666666665</v>
      </c>
      <c r="BB678" s="203"/>
      <c r="BC678" s="203" t="str">
        <f t="shared" si="158"/>
        <v/>
      </c>
      <c r="BD678" s="39" t="str">
        <f t="shared" si="147"/>
        <v>musta</v>
      </c>
      <c r="BE678" s="68" t="str">
        <f t="shared" si="153"/>
        <v>musta</v>
      </c>
      <c r="BF678" s="68" t="str">
        <f t="shared" si="154"/>
        <v>musta</v>
      </c>
      <c r="BG678" s="68" t="str">
        <f t="shared" si="155"/>
        <v>musta</v>
      </c>
      <c r="BH678" s="208" t="str">
        <f t="shared" si="156"/>
        <v>musta</v>
      </c>
      <c r="BI678" s="39"/>
      <c r="BJ678" s="39" t="str">
        <f>IF(F678="ei löydy","uusi tie",IF(E678=0,"tieosoite muuttunut",IF(E678=1,VLOOKUP(D678,'2015'!$F$12:$AL$1887,31,FALSE),"-")))</f>
        <v>punainen</v>
      </c>
      <c r="BK678" s="67" t="str">
        <f>IF(E678=1,VLOOKUP(D678,'2015'!$F$12:$AL$1887,32,FALSE),"-")</f>
        <v>punainen</v>
      </c>
      <c r="BL678" s="39" t="str">
        <f>IF(F678="ei löydy","uusi tie",IF(E678=0,"tieosoite muuttunut",IF(E678=1,VLOOKUP(D678,'2015'!$F$12:$AL$1887,33,FALSE),"-")))</f>
        <v>musta</v>
      </c>
      <c r="BM678" s="39"/>
      <c r="BN678" s="217" t="str">
        <f>VLOOKUP(D678,'2015'!$F$12:$AL$1887,33,FALSE)</f>
        <v>musta</v>
      </c>
      <c r="BO678" s="39"/>
      <c r="BP678" s="115" t="s">
        <v>10</v>
      </c>
      <c r="BQ678" s="30"/>
      <c r="BS678" s="5"/>
      <c r="BU678" s="37"/>
      <c r="BV678" s="30" t="s">
        <v>10</v>
      </c>
      <c r="BX678" t="str">
        <f>IF(E678=1,VLOOKUP(D678,'2015'!$F$12:$AX$1887,43,FALSE),"-")</f>
        <v>musta</v>
      </c>
      <c r="BY678" t="str">
        <f>IF(E678=1,VLOOKUP(D678,'2015'!$F$12:$AX$1887,44,FALSE),"-")</f>
        <v>musta</v>
      </c>
      <c r="BZ678" t="str">
        <f>IF(E678=1,VLOOKUP(D678,'2015'!$F$12:$AX$1887,45,FALSE),"-")</f>
        <v>musta</v>
      </c>
      <c r="CA678" s="31">
        <f t="shared" si="161"/>
        <v>1</v>
      </c>
      <c r="CB678" s="31">
        <f t="shared" si="162"/>
        <v>0</v>
      </c>
      <c r="CC678" s="31">
        <f t="shared" si="163"/>
        <v>0</v>
      </c>
      <c r="CD678" s="31">
        <f t="shared" si="164"/>
        <v>1</v>
      </c>
      <c r="CE678" s="31">
        <f t="shared" si="165"/>
        <v>0</v>
      </c>
      <c r="CO678" s="29" t="s">
        <v>34</v>
      </c>
      <c r="CP678" s="29" t="s">
        <v>34</v>
      </c>
    </row>
    <row r="679" spans="1:94" ht="15.75" thickBot="1" x14ac:dyDescent="0.3">
      <c r="A679" s="50"/>
      <c r="B679" s="50"/>
      <c r="C679" s="50" t="str">
        <f t="shared" si="159"/>
        <v>1521_1_7539</v>
      </c>
      <c r="D679" s="51" t="str">
        <f t="shared" si="160"/>
        <v>1521_1</v>
      </c>
      <c r="E679" s="224">
        <f>IFERROR(VLOOKUP(C679,'2015'!$C$12:$D$1887,2,FALSE),0)</f>
        <v>0</v>
      </c>
      <c r="F679" s="51">
        <f>IFERROR(K679-IFERROR(VLOOKUP(D679,'2015'!$F$12:$I$1887,4,FALSE),"ei löydy"),"ei löydy")</f>
        <v>884</v>
      </c>
      <c r="G679" s="224">
        <f>IFERROR(VLOOKUP(Työfile_2024!C679,Liikennemalli!$D$6:$G$1921,4,FALSE),0)</f>
        <v>0</v>
      </c>
      <c r="H679" s="225">
        <f>K679-IFERROR(VLOOKUP(Työfile_2024!D679,Liikennemalli!$C$6:$H$1921,6,FALSE),"ei löydy")</f>
        <v>-70</v>
      </c>
      <c r="I679" s="80">
        <v>1521</v>
      </c>
      <c r="J679" s="52">
        <v>1</v>
      </c>
      <c r="K679" s="52">
        <v>7539</v>
      </c>
      <c r="L679" s="53"/>
      <c r="M679" s="54"/>
      <c r="N679" s="54"/>
      <c r="O679" s="54"/>
      <c r="P679" s="54"/>
      <c r="Q679" s="55"/>
      <c r="R679" s="55"/>
      <c r="S679" s="55"/>
      <c r="T679" s="55"/>
      <c r="U679" s="52"/>
      <c r="V679" s="56">
        <v>6819.6569836848385</v>
      </c>
      <c r="W679" s="56">
        <v>319.66812574612015</v>
      </c>
      <c r="X679" s="56">
        <v>7391.4933014988728</v>
      </c>
      <c r="Y679" s="56">
        <f>VLOOKUP(D679,Liikennemalli24!$D$2:$F$1804,2,FALSE)</f>
        <v>104</v>
      </c>
      <c r="Z679" s="57">
        <f>VLOOKUP(D679,Liikennemalli24!$D$2:$F$1804,3,FALSE)</f>
        <v>0.21099999999999999</v>
      </c>
      <c r="AA679" s="178" t="str">
        <f>IF(G679=1,VLOOKUP(C679,Liikennemalli!$D$6:$H$1921,2,FALSE),"-")</f>
        <v>-</v>
      </c>
      <c r="AB679" s="197" t="str">
        <f>IF(G679=1,VLOOKUP(C679,Liikennemalli!$D$6:$H$1921,3,FALSE),"-")</f>
        <v>-</v>
      </c>
      <c r="AC679" s="134" t="str">
        <f>IF(E679=1,VLOOKUP(Työfile_2024!D679,'2015'!$F$12:$X$1887,18,FALSE),"-")</f>
        <v>-</v>
      </c>
      <c r="AD679" s="127" t="str">
        <f>IF(E679=1,VLOOKUP(Työfile_2024!D679,'2015'!$F$12:$X$1887,19,FALSE),"-")</f>
        <v>-</v>
      </c>
      <c r="AI679" s="127" t="str">
        <f>IF(E679=1,VLOOKUP(Työfile_2024!D679,'2015'!$F$12:$AB$1887,20,FALSE),"-")</f>
        <v>-</v>
      </c>
      <c r="AJ679" s="127" t="str">
        <f>IF(E679=1,VLOOKUP(Työfile_2024!D679,'2015'!$F$12:$AB$1887,21,FALSE),"-")</f>
        <v>-</v>
      </c>
      <c r="AK679" s="127" t="str">
        <f>IF(E679=1,VLOOKUP(Työfile_2024!D679,'2015'!$F$12:$AB$1887,22,FALSE),"-")</f>
        <v>-</v>
      </c>
      <c r="AL679" s="127" t="str">
        <f>IF(E679=1,VLOOKUP(Työfile_2024!D679,'2015'!$F$12:$AB$1887,23,FALSE),"-")</f>
        <v>-</v>
      </c>
      <c r="AM679" s="56">
        <f>VLOOKUP(Työfile_2024!D679,Tmatkat_20km_tarkasteltava_verk!$C$2:$D$1804,2,FALSE)</f>
        <v>3194</v>
      </c>
      <c r="AN679" s="148">
        <f t="shared" si="157"/>
        <v>0.46835200181493564</v>
      </c>
      <c r="AO679" s="178" t="str">
        <f>IF(E679=1,VLOOKUP(Työfile_2024!D679,'2015'!$F$12:$AC$1887,24,FALSE),"-")</f>
        <v>-</v>
      </c>
      <c r="AP679" s="52" t="str">
        <f>VLOOKUP(D679,Tarkasteltava_verkko_2024_harva!$E$2:$I$1804,5,FALSE)</f>
        <v>tiivis</v>
      </c>
      <c r="AQ679" s="52">
        <f>VLOOKUP(D679,Tarkasteltava_verkko_2024_harva!$E$2:$I$1804,4,FALSE)</f>
        <v>0</v>
      </c>
      <c r="AR679" s="148">
        <v>4.3772383605252688E-3</v>
      </c>
      <c r="AS679" s="170" t="str">
        <f>IFERROR(VLOOKUP(C679,'2015'!$C$12:$AG$1887,30,FALSE),"-")</f>
        <v>-</v>
      </c>
      <c r="AT679" s="148">
        <v>0.62753680859530436</v>
      </c>
      <c r="AU679" s="170" t="str">
        <f>IFERROR(VLOOKUP(C679,'2015'!$C$12:$AG$1887,31,FALSE),"-")</f>
        <v>-</v>
      </c>
      <c r="AV679" s="106"/>
      <c r="AW679" s="63">
        <f>IFERROR(VLOOKUP(C679,Merkittävyysluokitus!$A$2:$J$1705,10,FALSE),"-")</f>
        <v>2</v>
      </c>
      <c r="AX679" s="175">
        <f>IFERROR(VLOOKUP(C679,Merkittävyysluokitus!$A$2:$J$1705,6,FALSE),"-")</f>
        <v>12.297648401826484</v>
      </c>
      <c r="AY679" s="175">
        <f>IFERROR(VLOOKUP(C679,Merkittävyysluokitus!$A$2:$J$1705,7,FALSE),"-")</f>
        <v>5</v>
      </c>
      <c r="AZ679" s="175">
        <f>IFERROR(VLOOKUP(C679,Merkittävyysluokitus!$A$2:$J$1705,8,FALSE),"-")</f>
        <v>5.4643150684931499</v>
      </c>
      <c r="BA679" s="175">
        <f>IFERROR(VLOOKUP(C679,Merkittävyysluokitus!$A$2:$J$1705,9,FALSE),"-")</f>
        <v>1.8333333333333333</v>
      </c>
      <c r="BB679" s="203"/>
      <c r="BC679" s="203" t="str">
        <f t="shared" si="158"/>
        <v>tieosoite muuttunut</v>
      </c>
      <c r="BD679" s="39" t="str">
        <f t="shared" si="147"/>
        <v>musta</v>
      </c>
      <c r="BE679" s="68" t="str">
        <f t="shared" si="153"/>
        <v>musta</v>
      </c>
      <c r="BF679" s="68" t="str">
        <f t="shared" si="154"/>
        <v>musta</v>
      </c>
      <c r="BG679" s="68" t="str">
        <f t="shared" si="155"/>
        <v>musta</v>
      </c>
      <c r="BH679" s="208" t="str">
        <f t="shared" si="156"/>
        <v>musta</v>
      </c>
      <c r="BI679" s="39"/>
      <c r="BJ679" s="39" t="str">
        <f>IF(F679="ei löydy","uusi tie",IF(E679=0,"tieosoite muuttunut",IF(E679=1,VLOOKUP(D679,'2015'!$F$12:$AL$1887,31,FALSE),"-")))</f>
        <v>tieosoite muuttunut</v>
      </c>
      <c r="BK679" s="67" t="str">
        <f>IF(E679=1,VLOOKUP(D679,'2015'!$F$12:$AL$1887,32,FALSE),"-")</f>
        <v>-</v>
      </c>
      <c r="BL679" s="39" t="str">
        <f>IF(F679="ei löydy","uusi tie",IF(E679=0,"tieosoite muuttunut",IF(E679=1,VLOOKUP(D679,'2015'!$F$12:$AL$1887,33,FALSE),"-")))</f>
        <v>tieosoite muuttunut</v>
      </c>
      <c r="BM679" s="39"/>
      <c r="BN679" s="217" t="str">
        <f>VLOOKUP(D679,'2015'!$F$12:$AL$1887,33,FALSE)</f>
        <v>musta</v>
      </c>
      <c r="BO679" s="39"/>
      <c r="BP679" s="115" t="s">
        <v>10</v>
      </c>
      <c r="BQ679" s="30"/>
      <c r="BS679" s="5"/>
      <c r="BU679" s="37"/>
      <c r="BV679" s="30" t="s">
        <v>10</v>
      </c>
      <c r="BX679" t="str">
        <f>IF(E679=1,VLOOKUP(D679,'2015'!$F$12:$AX$1887,43,FALSE),"-")</f>
        <v>-</v>
      </c>
      <c r="BY679" t="str">
        <f>IF(E679=1,VLOOKUP(D679,'2015'!$F$12:$AX$1887,44,FALSE),"-")</f>
        <v>-</v>
      </c>
      <c r="BZ679" t="str">
        <f>IF(E679=1,VLOOKUP(D679,'2015'!$F$12:$AX$1887,45,FALSE),"-")</f>
        <v>-</v>
      </c>
      <c r="CA679" s="31">
        <f t="shared" si="161"/>
        <v>30</v>
      </c>
      <c r="CB679" s="31">
        <f t="shared" si="162"/>
        <v>10</v>
      </c>
      <c r="CC679" s="31">
        <f t="shared" si="163"/>
        <v>10</v>
      </c>
      <c r="CD679" s="31">
        <f t="shared" si="164"/>
        <v>10</v>
      </c>
      <c r="CE679" s="31">
        <f t="shared" si="165"/>
        <v>0</v>
      </c>
      <c r="CO679" s="2" t="s">
        <v>35</v>
      </c>
      <c r="CP679" s="2" t="s">
        <v>35</v>
      </c>
    </row>
    <row r="680" spans="1:94" ht="15.75" thickBot="1" x14ac:dyDescent="0.3">
      <c r="A680" s="50"/>
      <c r="B680" s="50"/>
      <c r="C680" s="50" t="str">
        <f t="shared" si="159"/>
        <v>1521_4_1272</v>
      </c>
      <c r="D680" s="51" t="str">
        <f t="shared" si="160"/>
        <v>1521_4</v>
      </c>
      <c r="E680" s="224">
        <f>IFERROR(VLOOKUP(C680,'2015'!$C$12:$D$1887,2,FALSE),0)</f>
        <v>0</v>
      </c>
      <c r="F680" s="51">
        <f>IFERROR(K680-IFERROR(VLOOKUP(D680,'2015'!$F$12:$I$1887,4,FALSE),"ei löydy"),"ei löydy")</f>
        <v>-769</v>
      </c>
      <c r="G680" s="224">
        <f>IFERROR(VLOOKUP(Työfile_2024!C680,Liikennemalli!$D$6:$G$1921,4,FALSE),0)</f>
        <v>0</v>
      </c>
      <c r="H680" s="225">
        <f>K680-IFERROR(VLOOKUP(Työfile_2024!D680,Liikennemalli!$C$6:$H$1921,6,FALSE),"ei löydy")</f>
        <v>-769</v>
      </c>
      <c r="I680" s="80">
        <v>1521</v>
      </c>
      <c r="J680" s="52">
        <v>4</v>
      </c>
      <c r="K680" s="52">
        <v>1272</v>
      </c>
      <c r="L680" s="53"/>
      <c r="M680" s="54"/>
      <c r="N680" s="54"/>
      <c r="O680" s="54"/>
      <c r="P680" s="54"/>
      <c r="Q680" s="55"/>
      <c r="R680" s="55"/>
      <c r="S680" s="55"/>
      <c r="T680" s="55"/>
      <c r="U680" s="52"/>
      <c r="V680" s="56">
        <v>2266</v>
      </c>
      <c r="W680" s="56">
        <v>106</v>
      </c>
      <c r="X680" s="56">
        <v>2481</v>
      </c>
      <c r="Y680" s="56">
        <f>VLOOKUP(D680,Liikennemalli24!$D$2:$F$1804,2,FALSE)</f>
        <v>54</v>
      </c>
      <c r="Z680" s="57">
        <f>VLOOKUP(D680,Liikennemalli24!$D$2:$F$1804,3,FALSE)</f>
        <v>0.161</v>
      </c>
      <c r="AA680" s="178" t="str">
        <f>IF(G680=1,VLOOKUP(C680,Liikennemalli!$D$6:$H$1921,2,FALSE),"-")</f>
        <v>-</v>
      </c>
      <c r="AB680" s="197" t="str">
        <f>IF(G680=1,VLOOKUP(C680,Liikennemalli!$D$6:$H$1921,3,FALSE),"-")</f>
        <v>-</v>
      </c>
      <c r="AC680" s="134" t="str">
        <f>IF(E680=1,VLOOKUP(Työfile_2024!D680,'2015'!$F$12:$X$1887,18,FALSE),"-")</f>
        <v>-</v>
      </c>
      <c r="AD680" s="127" t="str">
        <f>IF(E680=1,VLOOKUP(Työfile_2024!D680,'2015'!$F$12:$X$1887,19,FALSE),"-")</f>
        <v>-</v>
      </c>
      <c r="AI680" s="127" t="str">
        <f>IF(E680=1,VLOOKUP(Työfile_2024!D680,'2015'!$F$12:$AB$1887,20,FALSE),"-")</f>
        <v>-</v>
      </c>
      <c r="AJ680" s="127" t="str">
        <f>IF(E680=1,VLOOKUP(Työfile_2024!D680,'2015'!$F$12:$AB$1887,21,FALSE),"-")</f>
        <v>-</v>
      </c>
      <c r="AK680" s="127" t="str">
        <f>IF(E680=1,VLOOKUP(Työfile_2024!D680,'2015'!$F$12:$AB$1887,22,FALSE),"-")</f>
        <v>-</v>
      </c>
      <c r="AL680" s="127" t="str">
        <f>IF(E680=1,VLOOKUP(Työfile_2024!D680,'2015'!$F$12:$AB$1887,23,FALSE),"-")</f>
        <v>-</v>
      </c>
      <c r="AM680" s="56">
        <f>VLOOKUP(Työfile_2024!D680,Tmatkat_20km_tarkasteltava_verk!$C$2:$D$1804,2,FALSE)</f>
        <v>346</v>
      </c>
      <c r="AN680" s="148">
        <f t="shared" si="157"/>
        <v>0.1526919682259488</v>
      </c>
      <c r="AO680" s="178" t="str">
        <f>IF(E680=1,VLOOKUP(Työfile_2024!D680,'2015'!$F$12:$AC$1887,24,FALSE),"-")</f>
        <v>-</v>
      </c>
      <c r="AP680" s="52" t="str">
        <f>VLOOKUP(D680,Tarkasteltava_verkko_2024_harva!$E$2:$I$1804,5,FALSE)</f>
        <v>tiivis</v>
      </c>
      <c r="AQ680" s="52">
        <f>VLOOKUP(D680,Tarkasteltava_verkko_2024_harva!$E$2:$I$1804,4,FALSE)</f>
        <v>0</v>
      </c>
      <c r="AR680" s="148">
        <v>3.9308176100628931E-3</v>
      </c>
      <c r="AS680" s="170" t="str">
        <f>IFERROR(VLOOKUP(C680,'2015'!$C$12:$AG$1887,30,FALSE),"-")</f>
        <v>-</v>
      </c>
      <c r="AT680" s="148">
        <v>0.97327044025157228</v>
      </c>
      <c r="AU680" s="170" t="str">
        <f>IFERROR(VLOOKUP(C680,'2015'!$C$12:$AG$1887,31,FALSE),"-")</f>
        <v>-</v>
      </c>
      <c r="AV680" s="106"/>
      <c r="AW680" s="63">
        <f>IFERROR(VLOOKUP(C680,Merkittävyysluokitus!$A$2:$J$1705,10,FALSE),"-")</f>
        <v>3</v>
      </c>
      <c r="AX680" s="175">
        <f>IFERROR(VLOOKUP(C680,Merkittävyysluokitus!$A$2:$J$1705,6,FALSE),"-")</f>
        <v>9.0031963470319631</v>
      </c>
      <c r="AY680" s="175">
        <f>IFERROR(VLOOKUP(C680,Merkittävyysluokitus!$A$2:$J$1705,7,FALSE),"-")</f>
        <v>5</v>
      </c>
      <c r="AZ680" s="175">
        <f>IFERROR(VLOOKUP(C680,Merkittävyysluokitus!$A$2:$J$1705,8,FALSE),"-")</f>
        <v>2.6698630136986301</v>
      </c>
      <c r="BA680" s="175">
        <f>IFERROR(VLOOKUP(C680,Merkittävyysluokitus!$A$2:$J$1705,9,FALSE),"-")</f>
        <v>1.3333333333333333</v>
      </c>
      <c r="BB680" s="203"/>
      <c r="BC680" s="203" t="str">
        <f t="shared" si="158"/>
        <v>tieosoite muuttunut</v>
      </c>
      <c r="BD680" s="39" t="str">
        <f t="shared" si="147"/>
        <v>musta</v>
      </c>
      <c r="BE680" s="68" t="str">
        <f t="shared" si="153"/>
        <v>musta</v>
      </c>
      <c r="BF680" s="68" t="str">
        <f t="shared" si="154"/>
        <v>musta</v>
      </c>
      <c r="BG680" s="68" t="str">
        <f t="shared" si="155"/>
        <v>musta</v>
      </c>
      <c r="BH680" s="208" t="str">
        <f t="shared" si="156"/>
        <v>musta</v>
      </c>
      <c r="BI680" s="39"/>
      <c r="BJ680" s="39" t="str">
        <f>IF(F680="ei löydy","uusi tie",IF(E680=0,"tieosoite muuttunut",IF(E680=1,VLOOKUP(D680,'2015'!$F$12:$AL$1887,31,FALSE),"-")))</f>
        <v>tieosoite muuttunut</v>
      </c>
      <c r="BK680" s="67" t="str">
        <f>IF(E680=1,VLOOKUP(D680,'2015'!$F$12:$AL$1887,32,FALSE),"-")</f>
        <v>-</v>
      </c>
      <c r="BL680" s="39" t="str">
        <f>IF(F680="ei löydy","uusi tie",IF(E680=0,"tieosoite muuttunut",IF(E680=1,VLOOKUP(D680,'2015'!$F$12:$AL$1887,33,FALSE),"-")))</f>
        <v>tieosoite muuttunut</v>
      </c>
      <c r="BM680" s="39"/>
      <c r="BN680" s="217" t="str">
        <f>VLOOKUP(D680,'2015'!$F$12:$AL$1887,33,FALSE)</f>
        <v>musta</v>
      </c>
      <c r="BO680" s="39"/>
      <c r="BP680" s="115" t="s">
        <v>10</v>
      </c>
      <c r="BQ680" s="30"/>
      <c r="BS680" s="5"/>
      <c r="BU680" s="37"/>
      <c r="BV680" s="30" t="s">
        <v>10</v>
      </c>
      <c r="BX680" t="str">
        <f>IF(E680=1,VLOOKUP(D680,'2015'!$F$12:$AX$1887,43,FALSE),"-")</f>
        <v>-</v>
      </c>
      <c r="BY680" t="str">
        <f>IF(E680=1,VLOOKUP(D680,'2015'!$F$12:$AX$1887,44,FALSE),"-")</f>
        <v>-</v>
      </c>
      <c r="BZ680" t="str">
        <f>IF(E680=1,VLOOKUP(D680,'2015'!$F$12:$AX$1887,45,FALSE),"-")</f>
        <v>-</v>
      </c>
      <c r="CA680" s="31">
        <f t="shared" si="161"/>
        <v>21</v>
      </c>
      <c r="CB680" s="31">
        <f t="shared" si="162"/>
        <v>10</v>
      </c>
      <c r="CC680" s="31">
        <f t="shared" si="163"/>
        <v>10</v>
      </c>
      <c r="CD680" s="31">
        <f t="shared" si="164"/>
        <v>1</v>
      </c>
      <c r="CE680" s="31">
        <f t="shared" si="165"/>
        <v>0</v>
      </c>
      <c r="CO680" s="32" t="s">
        <v>34</v>
      </c>
      <c r="CP680" s="2" t="s">
        <v>35</v>
      </c>
    </row>
    <row r="681" spans="1:94" ht="15.75" thickBot="1" x14ac:dyDescent="0.3">
      <c r="A681" s="50"/>
      <c r="B681" s="50"/>
      <c r="C681" s="50" t="str">
        <f t="shared" si="159"/>
        <v>1531_1_4292</v>
      </c>
      <c r="D681" s="51" t="str">
        <f t="shared" si="160"/>
        <v>1531_1</v>
      </c>
      <c r="E681" s="224">
        <f>IFERROR(VLOOKUP(C681,'2015'!$C$12:$D$1887,2,FALSE),0)</f>
        <v>1</v>
      </c>
      <c r="F681" s="51">
        <f>IFERROR(K681-IFERROR(VLOOKUP(D681,'2015'!$F$12:$I$1887,4,FALSE),"ei löydy"),"ei löydy")</f>
        <v>0</v>
      </c>
      <c r="G681" s="224">
        <f>IFERROR(VLOOKUP(Työfile_2024!C681,Liikennemalli!$D$6:$G$1921,4,FALSE),0)</f>
        <v>1</v>
      </c>
      <c r="H681" s="225">
        <f>K681-IFERROR(VLOOKUP(Työfile_2024!D681,Liikennemalli!$C$6:$H$1921,6,FALSE),"ei löydy")</f>
        <v>0</v>
      </c>
      <c r="I681" s="80">
        <v>1531</v>
      </c>
      <c r="J681" s="52">
        <v>1</v>
      </c>
      <c r="K681" s="52">
        <v>4292</v>
      </c>
      <c r="L681" s="53"/>
      <c r="M681" s="54"/>
      <c r="N681" s="54"/>
      <c r="O681" s="54"/>
      <c r="P681" s="54"/>
      <c r="Q681" s="55"/>
      <c r="R681" s="55"/>
      <c r="S681" s="55"/>
      <c r="T681" s="55"/>
      <c r="U681" s="52"/>
      <c r="V681" s="56">
        <v>1178</v>
      </c>
      <c r="W681" s="56">
        <v>58</v>
      </c>
      <c r="X681" s="56">
        <v>1267</v>
      </c>
      <c r="Y681" s="56">
        <f>VLOOKUP(D681,Liikennemalli24!$D$2:$F$1804,2,FALSE)</f>
        <v>152</v>
      </c>
      <c r="Z681" s="57">
        <f>VLOOKUP(D681,Liikennemalli24!$D$2:$F$1804,3,FALSE)</f>
        <v>0.28299999999999997</v>
      </c>
      <c r="AA681" s="178">
        <f>IF(G681=1,VLOOKUP(C681,Liikennemalli!$D$6:$H$1921,2,FALSE),"-")</f>
        <v>917.88180281555594</v>
      </c>
      <c r="AB681" s="197">
        <f>IF(G681=1,VLOOKUP(C681,Liikennemalli!$D$6:$H$1921,3,FALSE),"-")</f>
        <v>0.72025633270191103</v>
      </c>
      <c r="AC681" s="134">
        <f>IF(E681=1,VLOOKUP(Työfile_2024!D681,'2015'!$F$12:$X$1887,18,FALSE),"-")</f>
        <v>1165</v>
      </c>
      <c r="AD681" s="127">
        <f>IF(E681=1,VLOOKUP(Työfile_2024!D681,'2015'!$F$12:$X$1887,19,FALSE),"-")</f>
        <v>0.81</v>
      </c>
      <c r="AI681" s="127">
        <f>IF(E681=1,VLOOKUP(Työfile_2024!D681,'2015'!$F$12:$AB$1887,20,FALSE),"-")</f>
        <v>0</v>
      </c>
      <c r="AJ681" s="127">
        <f>IF(E681=1,VLOOKUP(Työfile_2024!D681,'2015'!$F$12:$AB$1887,21,FALSE),"-")</f>
        <v>0</v>
      </c>
      <c r="AK681" s="127">
        <f>IF(E681=1,VLOOKUP(Työfile_2024!D681,'2015'!$F$12:$AB$1887,22,FALSE),"-")</f>
        <v>0</v>
      </c>
      <c r="AL681" s="127">
        <f>IF(E681=1,VLOOKUP(Työfile_2024!D681,'2015'!$F$12:$AB$1887,23,FALSE),"-")</f>
        <v>0</v>
      </c>
      <c r="AM681" s="56">
        <f>VLOOKUP(Työfile_2024!D681,Tmatkat_20km_tarkasteltava_verk!$C$2:$D$1804,2,FALSE)</f>
        <v>315</v>
      </c>
      <c r="AN681" s="148">
        <f t="shared" si="157"/>
        <v>0.267402376910017</v>
      </c>
      <c r="AO681" s="178">
        <f>IF(E681=1,VLOOKUP(Työfile_2024!D681,'2015'!$F$12:$AC$1887,24,FALSE),"-")</f>
        <v>643</v>
      </c>
      <c r="AP681" s="52">
        <f>VLOOKUP(D681,Tarkasteltava_verkko_2024_harva!$E$2:$I$1804,5,FALSE)</f>
        <v>0</v>
      </c>
      <c r="AQ681" s="52">
        <f>VLOOKUP(D681,Tarkasteltava_verkko_2024_harva!$E$2:$I$1804,4,FALSE)</f>
        <v>0</v>
      </c>
      <c r="AR681" s="148">
        <v>0</v>
      </c>
      <c r="AS681" s="170" t="str">
        <f>IFERROR(VLOOKUP(C681,'2015'!$C$12:$AG$1887,30,FALSE),"-")</f>
        <v/>
      </c>
      <c r="AT681" s="148">
        <v>0.347856477166822</v>
      </c>
      <c r="AU681" s="170">
        <f>IFERROR(VLOOKUP(C681,'2015'!$C$12:$AG$1887,31,FALSE),"-")</f>
        <v>0</v>
      </c>
      <c r="AV681" s="106"/>
      <c r="AW681" s="63">
        <f>IFERROR(VLOOKUP(C681,Merkittävyysluokitus!$A$2:$J$1705,10,FALSE),"-")</f>
        <v>3</v>
      </c>
      <c r="AX681" s="175">
        <f>IFERROR(VLOOKUP(C681,Merkittävyysluokitus!$A$2:$J$1705,6,FALSE),"-")</f>
        <v>9.4187290715372907</v>
      </c>
      <c r="AY681" s="175">
        <f>IFERROR(VLOOKUP(C681,Merkittävyysluokitus!$A$2:$J$1705,7,FALSE),"-")</f>
        <v>5</v>
      </c>
      <c r="AZ681" s="175">
        <f>IFERROR(VLOOKUP(C681,Merkittävyysluokitus!$A$2:$J$1705,8,FALSE),"-")</f>
        <v>3.2520624048706246</v>
      </c>
      <c r="BA681" s="175">
        <f>IFERROR(VLOOKUP(C681,Merkittävyysluokitus!$A$2:$J$1705,9,FALSE),"-")</f>
        <v>1.1666666666666665</v>
      </c>
      <c r="BB681" s="203"/>
      <c r="BC681" s="203" t="str">
        <f t="shared" si="158"/>
        <v/>
      </c>
      <c r="BD681" s="39" t="str">
        <f t="shared" si="147"/>
        <v>musta</v>
      </c>
      <c r="BE681" s="68" t="str">
        <f t="shared" si="153"/>
        <v>musta</v>
      </c>
      <c r="BF681" s="68" t="str">
        <f t="shared" si="154"/>
        <v>musta</v>
      </c>
      <c r="BG681" s="68" t="str">
        <f t="shared" si="155"/>
        <v>musta</v>
      </c>
      <c r="BH681" s="208" t="str">
        <f t="shared" si="156"/>
        <v>musta</v>
      </c>
      <c r="BI681" s="39"/>
      <c r="BJ681" s="39" t="str">
        <f>IF(F681="ei löydy","uusi tie",IF(E681=0,"tieosoite muuttunut",IF(E681=1,VLOOKUP(D681,'2015'!$F$12:$AL$1887,31,FALSE),"-")))</f>
        <v>punainen</v>
      </c>
      <c r="BK681" s="67" t="str">
        <f>IF(E681=1,VLOOKUP(D681,'2015'!$F$12:$AL$1887,32,FALSE),"-")</f>
        <v>musta</v>
      </c>
      <c r="BL681" s="39" t="str">
        <f>IF(F681="ei löydy","uusi tie",IF(E681=0,"tieosoite muuttunut",IF(E681=1,VLOOKUP(D681,'2015'!$F$12:$AL$1887,33,FALSE),"-")))</f>
        <v>musta</v>
      </c>
      <c r="BM681" s="39"/>
      <c r="BN681" s="217" t="str">
        <f>VLOOKUP(D681,'2015'!$F$12:$AL$1887,33,FALSE)</f>
        <v>musta</v>
      </c>
      <c r="BO681" s="39"/>
      <c r="BP681" s="115" t="s">
        <v>10</v>
      </c>
      <c r="BQ681" s="30"/>
      <c r="BS681" s="5"/>
      <c r="BU681" s="37"/>
      <c r="BV681" s="30" t="s">
        <v>10</v>
      </c>
      <c r="BX681" t="str">
        <f>IF(E681=1,VLOOKUP(D681,'2015'!$F$12:$AX$1887,43,FALSE),"-")</f>
        <v>punainen</v>
      </c>
      <c r="BY681" t="str">
        <f>IF(E681=1,VLOOKUP(D681,'2015'!$F$12:$AX$1887,44,FALSE),"-")</f>
        <v>punainen</v>
      </c>
      <c r="BZ681" t="str">
        <f>IF(E681=1,VLOOKUP(D681,'2015'!$F$12:$AX$1887,45,FALSE),"-")</f>
        <v>punainen</v>
      </c>
      <c r="CA681" s="31">
        <f t="shared" si="161"/>
        <v>12</v>
      </c>
      <c r="CB681" s="31">
        <f t="shared" si="162"/>
        <v>10</v>
      </c>
      <c r="CC681" s="31">
        <f t="shared" si="163"/>
        <v>1</v>
      </c>
      <c r="CD681" s="31">
        <f t="shared" si="164"/>
        <v>1</v>
      </c>
      <c r="CE681" s="31">
        <f t="shared" si="165"/>
        <v>0</v>
      </c>
      <c r="CO681" s="2" t="s">
        <v>35</v>
      </c>
      <c r="CP681" s="2" t="s">
        <v>35</v>
      </c>
    </row>
    <row r="682" spans="1:94" ht="15.75" thickBot="1" x14ac:dyDescent="0.3">
      <c r="A682" s="50"/>
      <c r="B682" s="50"/>
      <c r="C682" s="50" t="str">
        <f t="shared" si="159"/>
        <v>1531_2_4827</v>
      </c>
      <c r="D682" s="51" t="str">
        <f t="shared" si="160"/>
        <v>1531_2</v>
      </c>
      <c r="E682" s="224">
        <f>IFERROR(VLOOKUP(C682,'2015'!$C$12:$D$1887,2,FALSE),0)</f>
        <v>1</v>
      </c>
      <c r="F682" s="51">
        <f>IFERROR(K682-IFERROR(VLOOKUP(D682,'2015'!$F$12:$I$1887,4,FALSE),"ei löydy"),"ei löydy")</f>
        <v>0</v>
      </c>
      <c r="G682" s="224">
        <f>IFERROR(VLOOKUP(Työfile_2024!C682,Liikennemalli!$D$6:$G$1921,4,FALSE),0)</f>
        <v>1</v>
      </c>
      <c r="H682" s="225">
        <f>K682-IFERROR(VLOOKUP(Työfile_2024!D682,Liikennemalli!$C$6:$H$1921,6,FALSE),"ei löydy")</f>
        <v>0</v>
      </c>
      <c r="I682" s="80">
        <v>1531</v>
      </c>
      <c r="J682" s="52">
        <v>2</v>
      </c>
      <c r="K682" s="52">
        <v>4827</v>
      </c>
      <c r="L682" s="53"/>
      <c r="M682" s="54"/>
      <c r="N682" s="54"/>
      <c r="O682" s="54"/>
      <c r="P682" s="54"/>
      <c r="Q682" s="55"/>
      <c r="R682" s="55"/>
      <c r="S682" s="55"/>
      <c r="T682" s="55"/>
      <c r="U682" s="52"/>
      <c r="V682" s="56">
        <v>1400</v>
      </c>
      <c r="W682" s="56">
        <v>72</v>
      </c>
      <c r="X682" s="56">
        <v>1478</v>
      </c>
      <c r="Y682" s="56">
        <f>VLOOKUP(D682,Liikennemalli24!$D$2:$F$1804,2,FALSE)</f>
        <v>78</v>
      </c>
      <c r="Z682" s="57">
        <f>VLOOKUP(D682,Liikennemalli24!$D$2:$F$1804,3,FALSE)</f>
        <v>0.189</v>
      </c>
      <c r="AA682" s="178">
        <f>IF(G682=1,VLOOKUP(C682,Liikennemalli!$D$6:$H$1921,2,FALSE),"-")</f>
        <v>608.86616413762704</v>
      </c>
      <c r="AB682" s="197">
        <f>IF(G682=1,VLOOKUP(C682,Liikennemalli!$D$6:$H$1921,3,FALSE),"-")</f>
        <v>0.67528069915810496</v>
      </c>
      <c r="AC682" s="134">
        <f>IF(E682=1,VLOOKUP(Työfile_2024!D682,'2015'!$F$12:$X$1887,18,FALSE),"-")</f>
        <v>369</v>
      </c>
      <c r="AD682" s="127">
        <f>IF(E682=1,VLOOKUP(Työfile_2024!D682,'2015'!$F$12:$X$1887,19,FALSE),"-")</f>
        <v>0.64</v>
      </c>
      <c r="AI682" s="127">
        <f>IF(E682=1,VLOOKUP(Työfile_2024!D682,'2015'!$F$12:$AB$1887,20,FALSE),"-")</f>
        <v>0</v>
      </c>
      <c r="AJ682" s="127">
        <f>IF(E682=1,VLOOKUP(Työfile_2024!D682,'2015'!$F$12:$AB$1887,21,FALSE),"-")</f>
        <v>0</v>
      </c>
      <c r="AK682" s="127">
        <f>IF(E682=1,VLOOKUP(Työfile_2024!D682,'2015'!$F$12:$AB$1887,22,FALSE),"-")</f>
        <v>0</v>
      </c>
      <c r="AL682" s="127">
        <f>IF(E682=1,VLOOKUP(Työfile_2024!D682,'2015'!$F$12:$AB$1887,23,FALSE),"-")</f>
        <v>0</v>
      </c>
      <c r="AM682" s="56">
        <f>VLOOKUP(Työfile_2024!D682,Tmatkat_20km_tarkasteltava_verk!$C$2:$D$1804,2,FALSE)</f>
        <v>172</v>
      </c>
      <c r="AN682" s="148">
        <f t="shared" si="157"/>
        <v>0.12285714285714286</v>
      </c>
      <c r="AO682" s="178">
        <f>IF(E682=1,VLOOKUP(Työfile_2024!D682,'2015'!$F$12:$AC$1887,24,FALSE),"-")</f>
        <v>470</v>
      </c>
      <c r="AP682" s="52">
        <f>VLOOKUP(D682,Tarkasteltava_verkko_2024_harva!$E$2:$I$1804,5,FALSE)</f>
        <v>0</v>
      </c>
      <c r="AQ682" s="52">
        <f>VLOOKUP(D682,Tarkasteltava_verkko_2024_harva!$E$2:$I$1804,4,FALSE)</f>
        <v>0</v>
      </c>
      <c r="AR682" s="148">
        <v>0.1309301843795318</v>
      </c>
      <c r="AS682" s="170" t="str">
        <f>IFERROR(VLOOKUP(C682,'2015'!$C$12:$AG$1887,30,FALSE),"-")</f>
        <v/>
      </c>
      <c r="AT682" s="148">
        <v>0.24570126372488088</v>
      </c>
      <c r="AU682" s="170">
        <f>IFERROR(VLOOKUP(C682,'2015'!$C$12:$AG$1887,31,FALSE),"-")</f>
        <v>0</v>
      </c>
      <c r="AV682" s="106"/>
      <c r="AW682" s="63">
        <f>IFERROR(VLOOKUP(C682,Merkittävyysluokitus!$A$2:$J$1705,10,FALSE),"-")</f>
        <v>3</v>
      </c>
      <c r="AX682" s="175">
        <f>IFERROR(VLOOKUP(C682,Merkittävyysluokitus!$A$2:$J$1705,6,FALSE),"-")</f>
        <v>9.2321004566210032</v>
      </c>
      <c r="AY682" s="175">
        <f>IFERROR(VLOOKUP(C682,Merkittävyysluokitus!$A$2:$J$1705,7,FALSE),"-")</f>
        <v>4.7233333333333327</v>
      </c>
      <c r="AZ682" s="175">
        <f>IFERROR(VLOOKUP(C682,Merkittävyysluokitus!$A$2:$J$1705,8,FALSE),"-")</f>
        <v>3.3421004566210044</v>
      </c>
      <c r="BA682" s="175">
        <f>IFERROR(VLOOKUP(C682,Merkittävyysluokitus!$A$2:$J$1705,9,FALSE),"-")</f>
        <v>1.1666666666666665</v>
      </c>
      <c r="BB682" s="203"/>
      <c r="BC682" s="203" t="str">
        <f t="shared" si="158"/>
        <v/>
      </c>
      <c r="BD682" s="39" t="str">
        <f t="shared" si="147"/>
        <v>musta</v>
      </c>
      <c r="BE682" s="68" t="str">
        <f t="shared" si="153"/>
        <v>musta</v>
      </c>
      <c r="BF682" s="68" t="str">
        <f t="shared" si="154"/>
        <v>musta</v>
      </c>
      <c r="BG682" s="68" t="str">
        <f t="shared" si="155"/>
        <v>musta</v>
      </c>
      <c r="BH682" s="208" t="str">
        <f t="shared" si="156"/>
        <v>musta</v>
      </c>
      <c r="BI682" s="39"/>
      <c r="BJ682" s="39" t="str">
        <f>IF(F682="ei löydy","uusi tie",IF(E682=0,"tieosoite muuttunut",IF(E682=1,VLOOKUP(D682,'2015'!$F$12:$AL$1887,31,FALSE),"-")))</f>
        <v>punainen</v>
      </c>
      <c r="BK682" s="67" t="str">
        <f>IF(E682=1,VLOOKUP(D682,'2015'!$F$12:$AL$1887,32,FALSE),"-")</f>
        <v>musta</v>
      </c>
      <c r="BL682" s="39" t="str">
        <f>IF(F682="ei löydy","uusi tie",IF(E682=0,"tieosoite muuttunut",IF(E682=1,VLOOKUP(D682,'2015'!$F$12:$AL$1887,33,FALSE),"-")))</f>
        <v>musta</v>
      </c>
      <c r="BM682" s="39"/>
      <c r="BN682" s="217" t="str">
        <f>VLOOKUP(D682,'2015'!$F$12:$AL$1887,33,FALSE)</f>
        <v>musta</v>
      </c>
      <c r="BO682" s="39"/>
      <c r="BP682" s="115" t="s">
        <v>10</v>
      </c>
      <c r="BQ682" s="30"/>
      <c r="BS682" s="5"/>
      <c r="BU682" s="37"/>
      <c r="BV682" s="30" t="s">
        <v>10</v>
      </c>
      <c r="BX682" t="str">
        <f>IF(E682=1,VLOOKUP(D682,'2015'!$F$12:$AX$1887,43,FALSE),"-")</f>
        <v>punainen</v>
      </c>
      <c r="BY682" t="str">
        <f>IF(E682=1,VLOOKUP(D682,'2015'!$F$12:$AX$1887,44,FALSE),"-")</f>
        <v>musta</v>
      </c>
      <c r="BZ682" t="str">
        <f>IF(E682=1,VLOOKUP(D682,'2015'!$F$12:$AX$1887,45,FALSE),"-")</f>
        <v>musta</v>
      </c>
      <c r="CA682" s="31">
        <f t="shared" si="161"/>
        <v>11</v>
      </c>
      <c r="CB682" s="31">
        <f t="shared" si="162"/>
        <v>10</v>
      </c>
      <c r="CC682" s="31">
        <f t="shared" si="163"/>
        <v>0</v>
      </c>
      <c r="CD682" s="31">
        <f t="shared" si="164"/>
        <v>1</v>
      </c>
      <c r="CE682" s="31">
        <f t="shared" si="165"/>
        <v>0</v>
      </c>
      <c r="CO682" s="2" t="s">
        <v>35</v>
      </c>
      <c r="CP682" s="2" t="s">
        <v>35</v>
      </c>
    </row>
    <row r="683" spans="1:94" ht="15.75" thickBot="1" x14ac:dyDescent="0.3">
      <c r="A683" s="50"/>
      <c r="B683" s="50"/>
      <c r="C683" s="50" t="str">
        <f t="shared" si="159"/>
        <v>1531_3_4109</v>
      </c>
      <c r="D683" s="51" t="str">
        <f t="shared" si="160"/>
        <v>1531_3</v>
      </c>
      <c r="E683" s="224">
        <f>IFERROR(VLOOKUP(C683,'2015'!$C$12:$D$1887,2,FALSE),0)</f>
        <v>1</v>
      </c>
      <c r="F683" s="51">
        <f>IFERROR(K683-IFERROR(VLOOKUP(D683,'2015'!$F$12:$I$1887,4,FALSE),"ei löydy"),"ei löydy")</f>
        <v>0</v>
      </c>
      <c r="G683" s="224">
        <f>IFERROR(VLOOKUP(Työfile_2024!C683,Liikennemalli!$D$6:$G$1921,4,FALSE),0)</f>
        <v>1</v>
      </c>
      <c r="H683" s="225">
        <f>K683-IFERROR(VLOOKUP(Työfile_2024!D683,Liikennemalli!$C$6:$H$1921,6,FALSE),"ei löydy")</f>
        <v>0</v>
      </c>
      <c r="I683" s="80">
        <v>1531</v>
      </c>
      <c r="J683" s="52">
        <v>3</v>
      </c>
      <c r="K683" s="52">
        <v>4109</v>
      </c>
      <c r="L683" s="53"/>
      <c r="M683" s="54"/>
      <c r="N683" s="54"/>
      <c r="O683" s="54"/>
      <c r="P683" s="54"/>
      <c r="Q683" s="55"/>
      <c r="R683" s="55"/>
      <c r="S683" s="55"/>
      <c r="T683" s="55"/>
      <c r="U683" s="52"/>
      <c r="V683" s="56">
        <v>2485</v>
      </c>
      <c r="W683" s="56">
        <v>106</v>
      </c>
      <c r="X683" s="56">
        <v>2697</v>
      </c>
      <c r="Y683" s="56">
        <f>VLOOKUP(D683,Liikennemalli24!$D$2:$F$1804,2,FALSE)</f>
        <v>115</v>
      </c>
      <c r="Z683" s="57">
        <f>VLOOKUP(D683,Liikennemalli24!$D$2:$F$1804,3,FALSE)</f>
        <v>0.14399999999999999</v>
      </c>
      <c r="AA683" s="178">
        <f>IF(G683=1,VLOOKUP(C683,Liikennemalli!$D$6:$H$1921,2,FALSE),"-")</f>
        <v>468.54217308557298</v>
      </c>
      <c r="AB683" s="197">
        <f>IF(G683=1,VLOOKUP(C683,Liikennemalli!$D$6:$H$1921,3,FALSE),"-")</f>
        <v>0.34977269162992503</v>
      </c>
      <c r="AC683" s="134">
        <f>IF(E683=1,VLOOKUP(Työfile_2024!D683,'2015'!$F$12:$X$1887,18,FALSE),"-")</f>
        <v>591</v>
      </c>
      <c r="AD683" s="127">
        <f>IF(E683=1,VLOOKUP(Työfile_2024!D683,'2015'!$F$12:$X$1887,19,FALSE),"-")</f>
        <v>0.36</v>
      </c>
      <c r="AI683" s="127">
        <f>IF(E683=1,VLOOKUP(Työfile_2024!D683,'2015'!$F$12:$AB$1887,20,FALSE),"-")</f>
        <v>0</v>
      </c>
      <c r="AJ683" s="127">
        <f>IF(E683=1,VLOOKUP(Työfile_2024!D683,'2015'!$F$12:$AB$1887,21,FALSE),"-")</f>
        <v>0</v>
      </c>
      <c r="AK683" s="127">
        <f>IF(E683=1,VLOOKUP(Työfile_2024!D683,'2015'!$F$12:$AB$1887,22,FALSE),"-")</f>
        <v>0</v>
      </c>
      <c r="AL683" s="127">
        <f>IF(E683=1,VLOOKUP(Työfile_2024!D683,'2015'!$F$12:$AB$1887,23,FALSE),"-")</f>
        <v>0</v>
      </c>
      <c r="AM683" s="56">
        <f>VLOOKUP(Työfile_2024!D683,Tmatkat_20km_tarkasteltava_verk!$C$2:$D$1804,2,FALSE)</f>
        <v>371</v>
      </c>
      <c r="AN683" s="148">
        <f t="shared" si="157"/>
        <v>0.14929577464788732</v>
      </c>
      <c r="AO683" s="178">
        <f>IF(E683=1,VLOOKUP(Työfile_2024!D683,'2015'!$F$12:$AC$1887,24,FALSE),"-")</f>
        <v>386</v>
      </c>
      <c r="AP683" s="52">
        <f>VLOOKUP(D683,Tarkasteltava_verkko_2024_harva!$E$2:$I$1804,5,FALSE)</f>
        <v>0</v>
      </c>
      <c r="AQ683" s="52">
        <f>VLOOKUP(D683,Tarkasteltava_verkko_2024_harva!$E$2:$I$1804,4,FALSE)</f>
        <v>0</v>
      </c>
      <c r="AR683" s="148">
        <v>0.22633244098320759</v>
      </c>
      <c r="AS683" s="170" t="str">
        <f>IFERROR(VLOOKUP(C683,'2015'!$C$12:$AG$1887,30,FALSE),"-")</f>
        <v/>
      </c>
      <c r="AT683" s="148">
        <v>0.22365539060598685</v>
      </c>
      <c r="AU683" s="170">
        <f>IFERROR(VLOOKUP(C683,'2015'!$C$12:$AG$1887,31,FALSE),"-")</f>
        <v>0</v>
      </c>
      <c r="AV683" s="106"/>
      <c r="AW683" s="63">
        <f>IFERROR(VLOOKUP(C683,Merkittävyysluokitus!$A$2:$J$1705,10,FALSE),"-")</f>
        <v>2</v>
      </c>
      <c r="AX683" s="175">
        <f>IFERROR(VLOOKUP(C683,Merkittävyysluokitus!$A$2:$J$1705,6,FALSE),"-")</f>
        <v>11.225220700152207</v>
      </c>
      <c r="AY683" s="175">
        <f>IFERROR(VLOOKUP(C683,Merkittävyysluokitus!$A$2:$J$1705,7,FALSE),"-")</f>
        <v>5</v>
      </c>
      <c r="AZ683" s="175">
        <f>IFERROR(VLOOKUP(C683,Merkittävyysluokitus!$A$2:$J$1705,8,FALSE),"-")</f>
        <v>4.0585540334855406</v>
      </c>
      <c r="BA683" s="175">
        <f>IFERROR(VLOOKUP(C683,Merkittävyysluokitus!$A$2:$J$1705,9,FALSE),"-")</f>
        <v>2.1666666666666665</v>
      </c>
      <c r="BB683" s="203"/>
      <c r="BC683" s="203" t="str">
        <f t="shared" si="158"/>
        <v/>
      </c>
      <c r="BD683" s="39" t="str">
        <f t="shared" si="147"/>
        <v>musta</v>
      </c>
      <c r="BE683" s="68" t="str">
        <f t="shared" si="153"/>
        <v>musta</v>
      </c>
      <c r="BF683" s="68" t="str">
        <f t="shared" si="154"/>
        <v>musta</v>
      </c>
      <c r="BG683" s="68" t="str">
        <f t="shared" si="155"/>
        <v>musta</v>
      </c>
      <c r="BH683" s="208" t="str">
        <f t="shared" si="156"/>
        <v>musta</v>
      </c>
      <c r="BI683" s="39"/>
      <c r="BJ683" s="39" t="str">
        <f>IF(F683="ei löydy","uusi tie",IF(E683=0,"tieosoite muuttunut",IF(E683=1,VLOOKUP(D683,'2015'!$F$12:$AL$1887,31,FALSE),"-")))</f>
        <v>punainen</v>
      </c>
      <c r="BK683" s="67" t="str">
        <f>IF(E683=1,VLOOKUP(D683,'2015'!$F$12:$AL$1887,32,FALSE),"-")</f>
        <v>musta</v>
      </c>
      <c r="BL683" s="39" t="str">
        <f>IF(F683="ei löydy","uusi tie",IF(E683=0,"tieosoite muuttunut",IF(E683=1,VLOOKUP(D683,'2015'!$F$12:$AL$1887,33,FALSE),"-")))</f>
        <v>musta</v>
      </c>
      <c r="BM683" s="39"/>
      <c r="BN683" s="217" t="str">
        <f>VLOOKUP(D683,'2015'!$F$12:$AL$1887,33,FALSE)</f>
        <v>musta</v>
      </c>
      <c r="BO683" s="39"/>
      <c r="BP683" s="115" t="s">
        <v>10</v>
      </c>
      <c r="BQ683" s="30"/>
      <c r="BS683" s="5"/>
      <c r="BU683" s="37"/>
      <c r="BV683" s="30" t="s">
        <v>10</v>
      </c>
      <c r="BX683" t="str">
        <f>IF(E683=1,VLOOKUP(D683,'2015'!$F$12:$AX$1887,43,FALSE),"-")</f>
        <v>musta</v>
      </c>
      <c r="BY683" t="str">
        <f>IF(E683=1,VLOOKUP(D683,'2015'!$F$12:$AX$1887,44,FALSE),"-")</f>
        <v>musta</v>
      </c>
      <c r="BZ683" t="str">
        <f>IF(E683=1,VLOOKUP(D683,'2015'!$F$12:$AX$1887,45,FALSE),"-")</f>
        <v>musta</v>
      </c>
      <c r="CA683" s="31">
        <f t="shared" si="161"/>
        <v>1</v>
      </c>
      <c r="CB683" s="31">
        <f t="shared" si="162"/>
        <v>0</v>
      </c>
      <c r="CC683" s="31">
        <f t="shared" si="163"/>
        <v>0</v>
      </c>
      <c r="CD683" s="31">
        <f t="shared" si="164"/>
        <v>1</v>
      </c>
      <c r="CE683" s="31">
        <f t="shared" si="165"/>
        <v>0</v>
      </c>
      <c r="CO683" s="2" t="s">
        <v>35</v>
      </c>
      <c r="CP683" s="2" t="s">
        <v>35</v>
      </c>
    </row>
    <row r="684" spans="1:94" ht="15.75" thickBot="1" x14ac:dyDescent="0.3">
      <c r="A684" s="50"/>
      <c r="B684" s="50"/>
      <c r="C684" s="50" t="str">
        <f t="shared" si="159"/>
        <v>1531_4_3295</v>
      </c>
      <c r="D684" s="51" t="str">
        <f t="shared" si="160"/>
        <v>1531_4</v>
      </c>
      <c r="E684" s="224">
        <f>IFERROR(VLOOKUP(C684,'2015'!$C$12:$D$1887,2,FALSE),0)</f>
        <v>1</v>
      </c>
      <c r="F684" s="51">
        <f>IFERROR(K684-IFERROR(VLOOKUP(D684,'2015'!$F$12:$I$1887,4,FALSE),"ei löydy"),"ei löydy")</f>
        <v>0</v>
      </c>
      <c r="G684" s="224">
        <f>IFERROR(VLOOKUP(Työfile_2024!C684,Liikennemalli!$D$6:$G$1921,4,FALSE),0)</f>
        <v>0</v>
      </c>
      <c r="H684" s="225">
        <f>K684-IFERROR(VLOOKUP(Työfile_2024!D684,Liikennemalli!$C$6:$H$1921,6,FALSE),"ei löydy")</f>
        <v>-435</v>
      </c>
      <c r="I684" s="80">
        <v>1531</v>
      </c>
      <c r="J684" s="52">
        <v>4</v>
      </c>
      <c r="K684" s="52">
        <v>3295</v>
      </c>
      <c r="L684" s="53"/>
      <c r="M684" s="54"/>
      <c r="N684" s="54"/>
      <c r="O684" s="54"/>
      <c r="P684" s="54"/>
      <c r="Q684" s="55"/>
      <c r="R684" s="55"/>
      <c r="S684" s="55"/>
      <c r="T684" s="55"/>
      <c r="U684" s="52"/>
      <c r="V684" s="56">
        <v>2222</v>
      </c>
      <c r="W684" s="56">
        <v>100</v>
      </c>
      <c r="X684" s="56">
        <v>2383</v>
      </c>
      <c r="Y684" s="56">
        <f>VLOOKUP(D684,Liikennemalli24!$D$2:$F$1804,2,FALSE)</f>
        <v>37</v>
      </c>
      <c r="Z684" s="57">
        <f>VLOOKUP(D684,Liikennemalli24!$D$2:$F$1804,3,FALSE)</f>
        <v>8.5000000000000006E-2</v>
      </c>
      <c r="AA684" s="178" t="str">
        <f>IF(G684=1,VLOOKUP(C684,Liikennemalli!$D$6:$H$1921,2,FALSE),"-")</f>
        <v>-</v>
      </c>
      <c r="AB684" s="197" t="str">
        <f>IF(G684=1,VLOOKUP(C684,Liikennemalli!$D$6:$H$1921,3,FALSE),"-")</f>
        <v>-</v>
      </c>
      <c r="AC684" s="134">
        <f>IF(E684=1,VLOOKUP(Työfile_2024!D684,'2015'!$F$12:$X$1887,18,FALSE),"-")</f>
        <v>291</v>
      </c>
      <c r="AD684" s="127">
        <f>IF(E684=1,VLOOKUP(Työfile_2024!D684,'2015'!$F$12:$X$1887,19,FALSE),"-")</f>
        <v>0.19</v>
      </c>
      <c r="AI684" s="127">
        <f>IF(E684=1,VLOOKUP(Työfile_2024!D684,'2015'!$F$12:$AB$1887,20,FALSE),"-")</f>
        <v>0</v>
      </c>
      <c r="AJ684" s="127">
        <f>IF(E684=1,VLOOKUP(Työfile_2024!D684,'2015'!$F$12:$AB$1887,21,FALSE),"-")</f>
        <v>0</v>
      </c>
      <c r="AK684" s="127">
        <f>IF(E684=1,VLOOKUP(Työfile_2024!D684,'2015'!$F$12:$AB$1887,22,FALSE),"-")</f>
        <v>0</v>
      </c>
      <c r="AL684" s="127">
        <f>IF(E684=1,VLOOKUP(Työfile_2024!D684,'2015'!$F$12:$AB$1887,23,FALSE),"-")</f>
        <v>0</v>
      </c>
      <c r="AM684" s="56">
        <f>VLOOKUP(Työfile_2024!D684,Tmatkat_20km_tarkasteltava_verk!$C$2:$D$1804,2,FALSE)</f>
        <v>134</v>
      </c>
      <c r="AN684" s="148">
        <f t="shared" si="157"/>
        <v>6.0306030603060307E-2</v>
      </c>
      <c r="AO684" s="178">
        <f>IF(E684=1,VLOOKUP(Työfile_2024!D684,'2015'!$F$12:$AC$1887,24,FALSE),"-")</f>
        <v>354</v>
      </c>
      <c r="AP684" s="52">
        <f>VLOOKUP(D684,Tarkasteltava_verkko_2024_harva!$E$2:$I$1804,5,FALSE)</f>
        <v>0</v>
      </c>
      <c r="AQ684" s="52">
        <f>VLOOKUP(D684,Tarkasteltava_verkko_2024_harva!$E$2:$I$1804,4,FALSE)</f>
        <v>0</v>
      </c>
      <c r="AR684" s="148">
        <v>0</v>
      </c>
      <c r="AS684" s="170" t="str">
        <f>IFERROR(VLOOKUP(C684,'2015'!$C$12:$AG$1887,30,FALSE),"-")</f>
        <v/>
      </c>
      <c r="AT684" s="148">
        <v>0.21305007587253413</v>
      </c>
      <c r="AU684" s="170">
        <f>IFERROR(VLOOKUP(C684,'2015'!$C$12:$AG$1887,31,FALSE),"-")</f>
        <v>0</v>
      </c>
      <c r="AV684" s="106"/>
      <c r="AW684" s="63">
        <f>IFERROR(VLOOKUP(C684,Merkittävyysluokitus!$A$2:$J$1705,10,FALSE),"-")</f>
        <v>3</v>
      </c>
      <c r="AX684" s="175">
        <f>IFERROR(VLOOKUP(C684,Merkittävyysluokitus!$A$2:$J$1705,6,FALSE),"-")</f>
        <v>9.6980821917808218</v>
      </c>
      <c r="AY684" s="175">
        <f>IFERROR(VLOOKUP(C684,Merkittävyysluokitus!$A$2:$J$1705,7,FALSE),"-")</f>
        <v>5</v>
      </c>
      <c r="AZ684" s="175">
        <f>IFERROR(VLOOKUP(C684,Merkittävyysluokitus!$A$2:$J$1705,8,FALSE),"-")</f>
        <v>3.3647488584474883</v>
      </c>
      <c r="BA684" s="175">
        <f>IFERROR(VLOOKUP(C684,Merkittävyysluokitus!$A$2:$J$1705,9,FALSE),"-")</f>
        <v>1.3333333333333333</v>
      </c>
      <c r="BB684" s="203"/>
      <c r="BC684" s="203" t="str">
        <f t="shared" si="158"/>
        <v/>
      </c>
      <c r="BD684" s="39" t="str">
        <f t="shared" si="147"/>
        <v>musta</v>
      </c>
      <c r="BE684" s="68" t="str">
        <f t="shared" si="153"/>
        <v>musta</v>
      </c>
      <c r="BF684" s="68" t="str">
        <f t="shared" si="154"/>
        <v>musta</v>
      </c>
      <c r="BG684" s="68" t="str">
        <f t="shared" si="155"/>
        <v>musta</v>
      </c>
      <c r="BH684" s="208" t="str">
        <f t="shared" si="156"/>
        <v>musta</v>
      </c>
      <c r="BI684" s="39"/>
      <c r="BJ684" s="39" t="str">
        <f>IF(F684="ei löydy","uusi tie",IF(E684=0,"tieosoite muuttunut",IF(E684=1,VLOOKUP(D684,'2015'!$F$12:$AL$1887,31,FALSE),"-")))</f>
        <v>punainen</v>
      </c>
      <c r="BK684" s="67" t="str">
        <f>IF(E684=1,VLOOKUP(D684,'2015'!$F$12:$AL$1887,32,FALSE),"-")</f>
        <v>musta</v>
      </c>
      <c r="BL684" s="39" t="str">
        <f>IF(F684="ei löydy","uusi tie",IF(E684=0,"tieosoite muuttunut",IF(E684=1,VLOOKUP(D684,'2015'!$F$12:$AL$1887,33,FALSE),"-")))</f>
        <v>musta</v>
      </c>
      <c r="BM684" s="39"/>
      <c r="BN684" s="217" t="str">
        <f>VLOOKUP(D684,'2015'!$F$12:$AL$1887,33,FALSE)</f>
        <v>musta</v>
      </c>
      <c r="BO684" s="39"/>
      <c r="BP684" s="115" t="s">
        <v>10</v>
      </c>
      <c r="BQ684" s="30"/>
      <c r="BS684" s="5"/>
      <c r="BU684" s="37"/>
      <c r="BV684" s="30" t="s">
        <v>10</v>
      </c>
      <c r="BX684" t="str">
        <f>IF(E684=1,VLOOKUP(D684,'2015'!$F$12:$AX$1887,43,FALSE),"-")</f>
        <v>musta</v>
      </c>
      <c r="BY684" t="str">
        <f>IF(E684=1,VLOOKUP(D684,'2015'!$F$12:$AX$1887,44,FALSE),"-")</f>
        <v>musta</v>
      </c>
      <c r="BZ684" t="str">
        <f>IF(E684=1,VLOOKUP(D684,'2015'!$F$12:$AX$1887,45,FALSE),"-")</f>
        <v>musta</v>
      </c>
      <c r="CA684" s="31">
        <f t="shared" si="161"/>
        <v>1</v>
      </c>
      <c r="CB684" s="31">
        <f t="shared" si="162"/>
        <v>0</v>
      </c>
      <c r="CC684" s="31">
        <f t="shared" si="163"/>
        <v>0</v>
      </c>
      <c r="CD684" s="31">
        <f t="shared" si="164"/>
        <v>1</v>
      </c>
      <c r="CE684" s="31">
        <f t="shared" si="165"/>
        <v>0</v>
      </c>
      <c r="CO684" s="2" t="s">
        <v>35</v>
      </c>
      <c r="CP684" s="2" t="s">
        <v>35</v>
      </c>
    </row>
    <row r="685" spans="1:94" ht="15.75" thickBot="1" x14ac:dyDescent="0.3">
      <c r="A685" s="50"/>
      <c r="B685" s="50"/>
      <c r="C685" s="50" t="str">
        <f t="shared" si="159"/>
        <v>1533_1_5910</v>
      </c>
      <c r="D685" s="51" t="str">
        <f t="shared" si="160"/>
        <v>1533_1</v>
      </c>
      <c r="E685" s="224">
        <f>IFERROR(VLOOKUP(C685,'2015'!$C$12:$D$1887,2,FALSE),0)</f>
        <v>1</v>
      </c>
      <c r="F685" s="51">
        <f>IFERROR(K685-IFERROR(VLOOKUP(D685,'2015'!$F$12:$I$1887,4,FALSE),"ei löydy"),"ei löydy")</f>
        <v>0</v>
      </c>
      <c r="G685" s="224">
        <f>IFERROR(VLOOKUP(Työfile_2024!C685,Liikennemalli!$D$6:$G$1921,4,FALSE),0)</f>
        <v>1</v>
      </c>
      <c r="H685" s="225">
        <f>K685-IFERROR(VLOOKUP(Työfile_2024!D685,Liikennemalli!$C$6:$H$1921,6,FALSE),"ei löydy")</f>
        <v>0</v>
      </c>
      <c r="I685" s="80">
        <v>1533</v>
      </c>
      <c r="J685" s="52">
        <v>1</v>
      </c>
      <c r="K685" s="52">
        <v>5910</v>
      </c>
      <c r="L685" s="53"/>
      <c r="M685" s="54"/>
      <c r="N685" s="54"/>
      <c r="O685" s="54"/>
      <c r="P685" s="54"/>
      <c r="Q685" s="55"/>
      <c r="R685" s="55"/>
      <c r="S685" s="55"/>
      <c r="T685" s="55"/>
      <c r="U685" s="52"/>
      <c r="V685" s="56">
        <v>1985</v>
      </c>
      <c r="W685" s="56">
        <v>117</v>
      </c>
      <c r="X685" s="56">
        <v>2058</v>
      </c>
      <c r="Y685" s="56">
        <f>VLOOKUP(D685,Liikennemalli24!$D$2:$F$1804,2,FALSE)</f>
        <v>278</v>
      </c>
      <c r="Z685" s="57">
        <f>VLOOKUP(D685,Liikennemalli24!$D$2:$F$1804,3,FALSE)</f>
        <v>0.435</v>
      </c>
      <c r="AA685" s="178">
        <f>IF(G685=1,VLOOKUP(C685,Liikennemalli!$D$6:$H$1921,2,FALSE),"-")</f>
        <v>715.76363583028001</v>
      </c>
      <c r="AB685" s="197">
        <f>IF(G685=1,VLOOKUP(C685,Liikennemalli!$D$6:$H$1921,3,FALSE),"-")</f>
        <v>0.56900667558495299</v>
      </c>
      <c r="AC685" s="134">
        <f>IF(E685=1,VLOOKUP(Työfile_2024!D685,'2015'!$F$12:$X$1887,18,FALSE),"-")</f>
        <v>600</v>
      </c>
      <c r="AD685" s="127">
        <f>IF(E685=1,VLOOKUP(Työfile_2024!D685,'2015'!$F$12:$X$1887,19,FALSE),"-")</f>
        <v>0.76</v>
      </c>
      <c r="AI685" s="127">
        <f>IF(E685=1,VLOOKUP(Työfile_2024!D685,'2015'!$F$12:$AB$1887,20,FALSE),"-")</f>
        <v>0</v>
      </c>
      <c r="AJ685" s="127">
        <f>IF(E685=1,VLOOKUP(Työfile_2024!D685,'2015'!$F$12:$AB$1887,21,FALSE),"-")</f>
        <v>0</v>
      </c>
      <c r="AK685" s="127">
        <f>IF(E685=1,VLOOKUP(Työfile_2024!D685,'2015'!$F$12:$AB$1887,22,FALSE),"-")</f>
        <v>0</v>
      </c>
      <c r="AL685" s="127">
        <f>IF(E685=1,VLOOKUP(Työfile_2024!D685,'2015'!$F$12:$AB$1887,23,FALSE),"-")</f>
        <v>0</v>
      </c>
      <c r="AM685" s="56">
        <f>VLOOKUP(Työfile_2024!D685,Tmatkat_20km_tarkasteltava_verk!$C$2:$D$1804,2,FALSE)</f>
        <v>1425</v>
      </c>
      <c r="AN685" s="148">
        <f t="shared" si="157"/>
        <v>0.71788413098236781</v>
      </c>
      <c r="AO685" s="178">
        <f>IF(E685=1,VLOOKUP(Työfile_2024!D685,'2015'!$F$12:$AC$1887,24,FALSE),"-")</f>
        <v>1583</v>
      </c>
      <c r="AP685" s="52" t="str">
        <f>VLOOKUP(D685,Tarkasteltava_verkko_2024_harva!$E$2:$I$1804,5,FALSE)</f>
        <v>tiivis</v>
      </c>
      <c r="AQ685" s="52">
        <f>VLOOKUP(D685,Tarkasteltava_verkko_2024_harva!$E$2:$I$1804,4,FALSE)</f>
        <v>0</v>
      </c>
      <c r="AR685" s="148">
        <v>0</v>
      </c>
      <c r="AS685" s="170" t="str">
        <f>IFERROR(VLOOKUP(C685,'2015'!$C$12:$AG$1887,30,FALSE),"-")</f>
        <v/>
      </c>
      <c r="AT685" s="148">
        <v>0.56362098138747885</v>
      </c>
      <c r="AU685" s="170">
        <f>IFERROR(VLOOKUP(C685,'2015'!$C$12:$AG$1887,31,FALSE),"-")</f>
        <v>0</v>
      </c>
      <c r="AV685" s="106"/>
      <c r="AW685" s="63">
        <f>IFERROR(VLOOKUP(C685,Merkittävyysluokitus!$A$2:$J$1705,10,FALSE),"-")</f>
        <v>2</v>
      </c>
      <c r="AX685" s="175">
        <f>IFERROR(VLOOKUP(C685,Merkittävyysluokitus!$A$2:$J$1705,6,FALSE),"-")</f>
        <v>11.548127853881278</v>
      </c>
      <c r="AY685" s="175">
        <f>IFERROR(VLOOKUP(C685,Merkittävyysluokitus!$A$2:$J$1705,7,FALSE),"-")</f>
        <v>5</v>
      </c>
      <c r="AZ685" s="175">
        <f>IFERROR(VLOOKUP(C685,Merkittävyysluokitus!$A$2:$J$1705,8,FALSE),"-")</f>
        <v>4.7147945205479447</v>
      </c>
      <c r="BA685" s="175">
        <f>IFERROR(VLOOKUP(C685,Merkittävyysluokitus!$A$2:$J$1705,9,FALSE),"-")</f>
        <v>1.8333333333333333</v>
      </c>
      <c r="BB685" s="203"/>
      <c r="BC685" s="203" t="str">
        <f t="shared" si="158"/>
        <v/>
      </c>
      <c r="BD685" s="39" t="str">
        <f t="shared" si="147"/>
        <v>musta</v>
      </c>
      <c r="BE685" s="68" t="str">
        <f t="shared" si="153"/>
        <v>musta</v>
      </c>
      <c r="BF685" s="68" t="str">
        <f t="shared" si="154"/>
        <v>punainen</v>
      </c>
      <c r="BG685" s="68" t="str">
        <f t="shared" si="155"/>
        <v>musta</v>
      </c>
      <c r="BH685" s="208" t="str">
        <f t="shared" si="156"/>
        <v>musta</v>
      </c>
      <c r="BI685" s="39"/>
      <c r="BJ685" s="39" t="str">
        <f>IF(F685="ei löydy","uusi tie",IF(E685=0,"tieosoite muuttunut",IF(E685=1,VLOOKUP(D685,'2015'!$F$12:$AL$1887,31,FALSE),"-")))</f>
        <v>musta</v>
      </c>
      <c r="BK685" s="67" t="str">
        <f>IF(E685=1,VLOOKUP(D685,'2015'!$F$12:$AL$1887,32,FALSE),"-")</f>
        <v>musta</v>
      </c>
      <c r="BL685" s="39" t="str">
        <f>IF(F685="ei löydy","uusi tie",IF(E685=0,"tieosoite muuttunut",IF(E685=1,VLOOKUP(D685,'2015'!$F$12:$AL$1887,33,FALSE),"-")))</f>
        <v>musta</v>
      </c>
      <c r="BM685" s="39"/>
      <c r="BN685" s="217" t="str">
        <f>VLOOKUP(D685,'2015'!$F$12:$AL$1887,33,FALSE)</f>
        <v>musta</v>
      </c>
      <c r="BO685" s="39"/>
      <c r="BP685" s="115" t="s">
        <v>10</v>
      </c>
      <c r="BQ685" s="30"/>
      <c r="BS685" s="5"/>
      <c r="BU685" s="37"/>
      <c r="BV685" s="30" t="s">
        <v>10</v>
      </c>
      <c r="BX685" t="str">
        <f>IF(E685=1,VLOOKUP(D685,'2015'!$F$12:$AX$1887,43,FALSE),"-")</f>
        <v>punainen</v>
      </c>
      <c r="BY685" t="str">
        <f>IF(E685=1,VLOOKUP(D685,'2015'!$F$12:$AX$1887,44,FALSE),"-")</f>
        <v>punainen</v>
      </c>
      <c r="BZ685" t="str">
        <f>IF(E685=1,VLOOKUP(D685,'2015'!$F$12:$AX$1887,45,FALSE),"-")</f>
        <v>punainen</v>
      </c>
      <c r="CA685" s="31">
        <f t="shared" si="161"/>
        <v>20</v>
      </c>
      <c r="CB685" s="31">
        <f t="shared" si="162"/>
        <v>10</v>
      </c>
      <c r="CC685" s="31">
        <f t="shared" si="163"/>
        <v>0</v>
      </c>
      <c r="CD685" s="31">
        <f t="shared" si="164"/>
        <v>10</v>
      </c>
      <c r="CE685" s="31">
        <f t="shared" si="165"/>
        <v>0</v>
      </c>
      <c r="CO685" s="2" t="s">
        <v>35</v>
      </c>
      <c r="CP685" s="2" t="s">
        <v>35</v>
      </c>
    </row>
    <row r="686" spans="1:94" ht="15.75" thickBot="1" x14ac:dyDescent="0.3">
      <c r="A686" s="50"/>
      <c r="B686" s="50"/>
      <c r="C686" s="50" t="str">
        <f t="shared" si="159"/>
        <v>1534_1_2034</v>
      </c>
      <c r="D686" s="51" t="str">
        <f t="shared" si="160"/>
        <v>1534_1</v>
      </c>
      <c r="E686" s="224">
        <f>IFERROR(VLOOKUP(C686,'2015'!$C$12:$D$1887,2,FALSE),0)</f>
        <v>1</v>
      </c>
      <c r="F686" s="51">
        <f>IFERROR(K686-IFERROR(VLOOKUP(D686,'2015'!$F$12:$I$1887,4,FALSE),"ei löydy"),"ei löydy")</f>
        <v>0</v>
      </c>
      <c r="G686" s="224">
        <f>IFERROR(VLOOKUP(Työfile_2024!C686,Liikennemalli!$D$6:$G$1921,4,FALSE),0)</f>
        <v>1</v>
      </c>
      <c r="H686" s="225">
        <f>K686-IFERROR(VLOOKUP(Työfile_2024!D686,Liikennemalli!$C$6:$H$1921,6,FALSE),"ei löydy")</f>
        <v>0</v>
      </c>
      <c r="I686" s="80">
        <v>1534</v>
      </c>
      <c r="J686" s="52">
        <v>1</v>
      </c>
      <c r="K686" s="52">
        <v>2034</v>
      </c>
      <c r="L686" s="53"/>
      <c r="M686" s="54"/>
      <c r="N686" s="54"/>
      <c r="O686" s="54"/>
      <c r="P686" s="54"/>
      <c r="Q686" s="55"/>
      <c r="R686" s="55"/>
      <c r="S686" s="55"/>
      <c r="T686" s="55"/>
      <c r="U686" s="52"/>
      <c r="V686" s="56">
        <v>1273</v>
      </c>
      <c r="W686" s="56">
        <v>65</v>
      </c>
      <c r="X686" s="56">
        <v>1297</v>
      </c>
      <c r="Y686" s="56">
        <f>VLOOKUP(D686,Liikennemalli24!$D$2:$F$1804,2,FALSE)</f>
        <v>1346</v>
      </c>
      <c r="Z686" s="148">
        <f>VLOOKUP(D686,Liikennemalli24!$D$2:$F$1804,3,FALSE)</f>
        <v>0.51900000000000002</v>
      </c>
      <c r="AA686" s="178">
        <f>IF(G686=1,VLOOKUP(C686,Liikennemalli!$D$6:$H$1921,2,FALSE),"-")</f>
        <v>257.37900071152302</v>
      </c>
      <c r="AB686" s="198">
        <f>IF(G686=1,VLOOKUP(C686,Liikennemalli!$D$6:$H$1921,3,FALSE),"-")</f>
        <v>0.39532794979184799</v>
      </c>
      <c r="AC686" s="51">
        <f>IF(E686=1,VLOOKUP(Työfile_2024!D686,'2015'!$F$12:$X$1887,18,FALSE),"-")</f>
        <v>1009</v>
      </c>
      <c r="AD686" s="51">
        <f>IF(E686=1,VLOOKUP(Työfile_2024!D686,'2015'!$F$12:$X$1887,19,FALSE),"-")</f>
        <v>0.89</v>
      </c>
      <c r="AI686" s="128">
        <f>IF(E686=1,VLOOKUP(Työfile_2024!D686,'2015'!$F$12:$AB$1887,20,FALSE),"-")</f>
        <v>0</v>
      </c>
      <c r="AJ686" s="128">
        <f>IF(E686=1,VLOOKUP(Työfile_2024!D686,'2015'!$F$12:$AB$1887,21,FALSE),"-")</f>
        <v>0</v>
      </c>
      <c r="AK686" s="128">
        <f>IF(E686=1,VLOOKUP(Työfile_2024!D686,'2015'!$F$12:$AB$1887,22,FALSE),"-")</f>
        <v>0</v>
      </c>
      <c r="AL686" s="128">
        <f>IF(E686=1,VLOOKUP(Työfile_2024!D686,'2015'!$F$12:$AB$1887,23,FALSE),"-")</f>
        <v>0</v>
      </c>
      <c r="AM686" s="56">
        <f>VLOOKUP(Työfile_2024!D686,Tmatkat_20km_tarkasteltava_verk!$C$2:$D$1804,2,FALSE)</f>
        <v>172</v>
      </c>
      <c r="AN686" s="148">
        <f t="shared" si="157"/>
        <v>0.13511390416339356</v>
      </c>
      <c r="AO686" s="178">
        <f>IF(E686=1,VLOOKUP(Työfile_2024!D686,'2015'!$F$12:$AC$1887,24,FALSE),"-")</f>
        <v>217</v>
      </c>
      <c r="AP686" s="52">
        <f>VLOOKUP(D686,Tarkasteltava_verkko_2024_harva!$E$2:$I$1804,5,FALSE)</f>
        <v>0</v>
      </c>
      <c r="AQ686" s="52">
        <f>VLOOKUP(D686,Tarkasteltava_verkko_2024_harva!$E$2:$I$1804,4,FALSE)</f>
        <v>0</v>
      </c>
      <c r="AR686" s="148">
        <v>0</v>
      </c>
      <c r="AS686" s="170" t="str">
        <f>IFERROR(VLOOKUP(C686,'2015'!$C$12:$AG$1887,30,FALSE),"-")</f>
        <v/>
      </c>
      <c r="AT686" s="148">
        <v>0.96411012782694194</v>
      </c>
      <c r="AU686" s="170" t="str">
        <f>IFERROR(VLOOKUP(C686,'2015'!$C$12:$AG$1887,31,FALSE),"-")</f>
        <v>Kyllä</v>
      </c>
      <c r="AV686" s="106"/>
      <c r="AW686" s="63">
        <f>IFERROR(VLOOKUP(C686,Merkittävyysluokitus!$A$2:$J$1705,10,FALSE),"-")</f>
        <v>3</v>
      </c>
      <c r="AX686" s="175">
        <f>IFERROR(VLOOKUP(C686,Merkittävyysluokitus!$A$2:$J$1705,6,FALSE),"-")</f>
        <v>9.5463926940639272</v>
      </c>
      <c r="AY686" s="175">
        <f>IFERROR(VLOOKUP(C686,Merkittävyysluokitus!$A$2:$J$1705,7,FALSE),"-")</f>
        <v>4.6933333333333334</v>
      </c>
      <c r="AZ686" s="175">
        <f>IFERROR(VLOOKUP(C686,Merkittävyysluokitus!$A$2:$J$1705,8,FALSE),"-")</f>
        <v>3.0197260273972604</v>
      </c>
      <c r="BA686" s="175">
        <f>IFERROR(VLOOKUP(C686,Merkittävyysluokitus!$A$2:$J$1705,9,FALSE),"-")</f>
        <v>1.8333333333333333</v>
      </c>
      <c r="BB686" s="203"/>
      <c r="BC686" s="203" t="str">
        <f t="shared" si="158"/>
        <v/>
      </c>
      <c r="BD686" s="39" t="str">
        <f t="shared" si="147"/>
        <v>musta</v>
      </c>
      <c r="BE686" s="68" t="str">
        <f t="shared" si="153"/>
        <v>musta</v>
      </c>
      <c r="BF686" s="68" t="str">
        <f t="shared" si="154"/>
        <v>musta</v>
      </c>
      <c r="BG686" s="68" t="str">
        <f t="shared" si="155"/>
        <v>musta</v>
      </c>
      <c r="BH686" s="208" t="str">
        <f t="shared" si="156"/>
        <v>musta</v>
      </c>
      <c r="BI686" s="39"/>
      <c r="BJ686" s="39" t="str">
        <f>IF(F686="ei löydy","uusi tie",IF(E686=0,"tieosoite muuttunut",IF(E686=1,VLOOKUP(D686,'2015'!$F$12:$AL$1887,31,FALSE),"-")))</f>
        <v>musta</v>
      </c>
      <c r="BK686" s="67" t="str">
        <f>IF(E686=1,VLOOKUP(D686,'2015'!$F$12:$AL$1887,32,FALSE),"-")</f>
        <v>musta</v>
      </c>
      <c r="BL686" s="39" t="str">
        <f>IF(F686="ei löydy","uusi tie",IF(E686=0,"tieosoite muuttunut",IF(E686=1,VLOOKUP(D686,'2015'!$F$12:$AL$1887,33,FALSE),"-")))</f>
        <v>musta</v>
      </c>
      <c r="BM686" s="39"/>
      <c r="BN686" s="217" t="str">
        <f>VLOOKUP(D686,'2015'!$F$12:$AL$1887,33,FALSE)</f>
        <v>musta</v>
      </c>
      <c r="BO686" s="39"/>
      <c r="BP686" s="115"/>
      <c r="BQ686" s="26" t="s">
        <v>10</v>
      </c>
      <c r="BS686" s="5"/>
      <c r="BU686" s="37"/>
      <c r="BV686" s="30"/>
      <c r="BX686" t="str">
        <f>IF(E686=1,VLOOKUP(D686,'2015'!$F$12:$AX$1887,43,FALSE),"-")</f>
        <v>punainen</v>
      </c>
      <c r="BY686" t="str">
        <f>IF(E686=1,VLOOKUP(D686,'2015'!$F$12:$AX$1887,44,FALSE),"-")</f>
        <v>musta</v>
      </c>
      <c r="BZ686" t="str">
        <f>IF(E686=1,VLOOKUP(D686,'2015'!$F$12:$AX$1887,45,FALSE),"-")</f>
        <v>musta</v>
      </c>
      <c r="CG686" s="2" t="s">
        <v>37</v>
      </c>
      <c r="CH686" s="2" t="s">
        <v>37</v>
      </c>
      <c r="CI686" s="2" t="s">
        <v>37</v>
      </c>
      <c r="CK686" s="21" t="s">
        <v>10</v>
      </c>
      <c r="CL686" s="21" t="s">
        <v>10</v>
      </c>
      <c r="CM686" s="21" t="s">
        <v>10</v>
      </c>
    </row>
    <row r="687" spans="1:94" ht="15.75" thickBot="1" x14ac:dyDescent="0.3">
      <c r="A687" s="50"/>
      <c r="B687" s="50"/>
      <c r="C687" s="50" t="str">
        <f t="shared" si="159"/>
        <v>1534_2_7754</v>
      </c>
      <c r="D687" s="51" t="str">
        <f t="shared" si="160"/>
        <v>1534_2</v>
      </c>
      <c r="E687" s="224">
        <f>IFERROR(VLOOKUP(C687,'2015'!$C$12:$D$1887,2,FALSE),0)</f>
        <v>1</v>
      </c>
      <c r="F687" s="51">
        <f>IFERROR(K687-IFERROR(VLOOKUP(D687,'2015'!$F$12:$I$1887,4,FALSE),"ei löydy"),"ei löydy")</f>
        <v>0</v>
      </c>
      <c r="G687" s="224">
        <f>IFERROR(VLOOKUP(Työfile_2024!C687,Liikennemalli!$D$6:$G$1921,4,FALSE),0)</f>
        <v>1</v>
      </c>
      <c r="H687" s="225">
        <f>K687-IFERROR(VLOOKUP(Työfile_2024!D687,Liikennemalli!$C$6:$H$1921,6,FALSE),"ei löydy")</f>
        <v>0</v>
      </c>
      <c r="I687" s="80">
        <v>1534</v>
      </c>
      <c r="J687" s="52">
        <v>2</v>
      </c>
      <c r="K687" s="52">
        <v>7754</v>
      </c>
      <c r="L687" s="53"/>
      <c r="M687" s="54"/>
      <c r="N687" s="54"/>
      <c r="O687" s="54"/>
      <c r="P687" s="54"/>
      <c r="Q687" s="55"/>
      <c r="R687" s="55"/>
      <c r="S687" s="55"/>
      <c r="T687" s="55"/>
      <c r="U687" s="52"/>
      <c r="V687" s="56">
        <v>1273</v>
      </c>
      <c r="W687" s="56">
        <v>65</v>
      </c>
      <c r="X687" s="56">
        <v>1297</v>
      </c>
      <c r="Y687" s="56">
        <f>VLOOKUP(D687,Liikennemalli24!$D$2:$F$1804,2,FALSE)</f>
        <v>61</v>
      </c>
      <c r="Z687" s="57">
        <f>VLOOKUP(D687,Liikennemalli24!$D$2:$F$1804,3,FALSE)</f>
        <v>0.36899999999999999</v>
      </c>
      <c r="AA687" s="178">
        <f>IF(G687=1,VLOOKUP(C687,Liikennemalli!$D$6:$H$1921,2,FALSE),"-")</f>
        <v>187.94962729804499</v>
      </c>
      <c r="AB687" s="197">
        <f>IF(G687=1,VLOOKUP(C687,Liikennemalli!$D$6:$H$1921,3,FALSE),"-")</f>
        <v>0.53929757124984101</v>
      </c>
      <c r="AC687" s="134">
        <f>IF(E687=1,VLOOKUP(Työfile_2024!D687,'2015'!$F$12:$X$1887,18,FALSE),"-")</f>
        <v>52</v>
      </c>
      <c r="AD687" s="127">
        <f>IF(E687=1,VLOOKUP(Työfile_2024!D687,'2015'!$F$12:$X$1887,19,FALSE),"-")</f>
        <v>0.92</v>
      </c>
      <c r="AI687" s="127">
        <f>IF(E687=1,VLOOKUP(Työfile_2024!D687,'2015'!$F$12:$AB$1887,20,FALSE),"-")</f>
        <v>0</v>
      </c>
      <c r="AJ687" s="127">
        <f>IF(E687=1,VLOOKUP(Työfile_2024!D687,'2015'!$F$12:$AB$1887,21,FALSE),"-")</f>
        <v>0</v>
      </c>
      <c r="AK687" s="127">
        <f>IF(E687=1,VLOOKUP(Työfile_2024!D687,'2015'!$F$12:$AB$1887,22,FALSE),"-")</f>
        <v>0</v>
      </c>
      <c r="AL687" s="127">
        <f>IF(E687=1,VLOOKUP(Työfile_2024!D687,'2015'!$F$12:$AB$1887,23,FALSE),"-")</f>
        <v>0</v>
      </c>
      <c r="AM687" s="56">
        <f>VLOOKUP(Työfile_2024!D687,Tmatkat_20km_tarkasteltava_verk!$C$2:$D$1804,2,FALSE)</f>
        <v>121</v>
      </c>
      <c r="AN687" s="148">
        <f t="shared" si="157"/>
        <v>9.5051060487038486E-2</v>
      </c>
      <c r="AO687" s="178">
        <f>IF(E687=1,VLOOKUP(Työfile_2024!D687,'2015'!$F$12:$AC$1887,24,FALSE),"-")</f>
        <v>144</v>
      </c>
      <c r="AP687" s="52">
        <f>VLOOKUP(D687,Tarkasteltava_verkko_2024_harva!$E$2:$I$1804,5,FALSE)</f>
        <v>0</v>
      </c>
      <c r="AQ687" s="52">
        <f>VLOOKUP(D687,Tarkasteltava_verkko_2024_harva!$E$2:$I$1804,4,FALSE)</f>
        <v>0</v>
      </c>
      <c r="AR687" s="148">
        <v>0</v>
      </c>
      <c r="AS687" s="170" t="str">
        <f>IFERROR(VLOOKUP(C687,'2015'!$C$12:$AG$1887,30,FALSE),"-")</f>
        <v/>
      </c>
      <c r="AT687" s="148">
        <v>0.13915398503997936</v>
      </c>
      <c r="AU687" s="170">
        <f>IFERROR(VLOOKUP(C687,'2015'!$C$12:$AG$1887,31,FALSE),"-")</f>
        <v>0</v>
      </c>
      <c r="AV687" s="106"/>
      <c r="AW687" s="63">
        <f>IFERROR(VLOOKUP(C687,Merkittävyysluokitus!$A$2:$J$1705,10,FALSE),"-")</f>
        <v>3</v>
      </c>
      <c r="AX687" s="175">
        <f>IFERROR(VLOOKUP(C687,Merkittävyysluokitus!$A$2:$J$1705,6,FALSE),"-")</f>
        <v>8.711445966514459</v>
      </c>
      <c r="AY687" s="175">
        <f>IFERROR(VLOOKUP(C687,Merkittävyysluokitus!$A$2:$J$1705,7,FALSE),"-")</f>
        <v>4.4733333333333327</v>
      </c>
      <c r="AZ687" s="175">
        <f>IFERROR(VLOOKUP(C687,Merkittävyysluokitus!$A$2:$J$1705,8,FALSE),"-")</f>
        <v>3.2381126331811263</v>
      </c>
      <c r="BA687" s="175">
        <f>IFERROR(VLOOKUP(C687,Merkittävyysluokitus!$A$2:$J$1705,9,FALSE),"-")</f>
        <v>1</v>
      </c>
      <c r="BB687" s="203"/>
      <c r="BC687" s="203" t="str">
        <f t="shared" si="158"/>
        <v/>
      </c>
      <c r="BD687" s="39" t="str">
        <f t="shared" si="147"/>
        <v>musta</v>
      </c>
      <c r="BE687" s="68" t="str">
        <f t="shared" si="153"/>
        <v>musta</v>
      </c>
      <c r="BF687" s="68" t="str">
        <f t="shared" si="154"/>
        <v>musta</v>
      </c>
      <c r="BG687" s="68" t="str">
        <f t="shared" si="155"/>
        <v>musta</v>
      </c>
      <c r="BH687" s="208" t="str">
        <f t="shared" si="156"/>
        <v>musta</v>
      </c>
      <c r="BI687" s="39"/>
      <c r="BJ687" s="39" t="str">
        <f>IF(F687="ei löydy","uusi tie",IF(E687=0,"tieosoite muuttunut",IF(E687=1,VLOOKUP(D687,'2015'!$F$12:$AL$1887,31,FALSE),"-")))</f>
        <v>musta</v>
      </c>
      <c r="BK687" s="67" t="str">
        <f>IF(E687=1,VLOOKUP(D687,'2015'!$F$12:$AL$1887,32,FALSE),"-")</f>
        <v>musta</v>
      </c>
      <c r="BL687" s="39" t="str">
        <f>IF(F687="ei löydy","uusi tie",IF(E687=0,"tieosoite muuttunut",IF(E687=1,VLOOKUP(D687,'2015'!$F$12:$AL$1887,33,FALSE),"-")))</f>
        <v>musta</v>
      </c>
      <c r="BM687" s="39"/>
      <c r="BN687" s="217" t="str">
        <f>VLOOKUP(D687,'2015'!$F$12:$AL$1887,33,FALSE)</f>
        <v>musta</v>
      </c>
      <c r="BO687" s="39"/>
      <c r="BP687" s="115" t="s">
        <v>9</v>
      </c>
      <c r="BQ687" s="30"/>
      <c r="BS687" s="5"/>
      <c r="BU687" s="37"/>
      <c r="BV687" s="30" t="s">
        <v>9</v>
      </c>
      <c r="BX687" t="str">
        <f>IF(E687=1,VLOOKUP(D687,'2015'!$F$12:$AX$1887,43,FALSE),"-")</f>
        <v>punainen</v>
      </c>
      <c r="BY687" t="str">
        <f>IF(E687=1,VLOOKUP(D687,'2015'!$F$12:$AX$1887,44,FALSE),"-")</f>
        <v>musta</v>
      </c>
      <c r="BZ687" t="str">
        <f>IF(E687=1,VLOOKUP(D687,'2015'!$F$12:$AX$1887,45,FALSE),"-")</f>
        <v>musta</v>
      </c>
      <c r="CA687" s="31">
        <f t="shared" ref="CA687:CA718" si="166">SUM(CB687:CE687)</f>
        <v>11</v>
      </c>
      <c r="CB687" s="31">
        <f t="shared" ref="CB687:CB718" si="167">IF(AD687&gt;0.59999,10,IF(AD687&gt;0.39999,1,0))</f>
        <v>10</v>
      </c>
      <c r="CC687" s="31">
        <f t="shared" ref="CC687:CC718" si="168">IF(AC687&gt;1999,10,IF(AC687&gt;999,1,0))</f>
        <v>0</v>
      </c>
      <c r="CD687" s="31">
        <f t="shared" ref="CD687:CD718" si="169">IF(AM687&gt;499,10,IF(AM687&gt;99,1,0))</f>
        <v>1</v>
      </c>
      <c r="CE687" s="31">
        <f t="shared" ref="CE687:CE718" si="170">IF(AQ687="osa seud. yht",10,IF(AP687="osa seud. yht",1,0))</f>
        <v>0</v>
      </c>
      <c r="CO687" s="32" t="s">
        <v>34</v>
      </c>
      <c r="CP687" s="2" t="s">
        <v>35</v>
      </c>
    </row>
    <row r="688" spans="1:94" ht="15.75" thickBot="1" x14ac:dyDescent="0.3">
      <c r="A688" s="50"/>
      <c r="B688" s="50"/>
      <c r="C688" s="50" t="str">
        <f t="shared" si="159"/>
        <v>1541_1_2809</v>
      </c>
      <c r="D688" s="51" t="str">
        <f t="shared" si="160"/>
        <v>1541_1</v>
      </c>
      <c r="E688" s="224">
        <f>IFERROR(VLOOKUP(C688,'2015'!$C$12:$D$1887,2,FALSE),0)</f>
        <v>1</v>
      </c>
      <c r="F688" s="51">
        <f>IFERROR(K688-IFERROR(VLOOKUP(D688,'2015'!$F$12:$I$1887,4,FALSE),"ei löydy"),"ei löydy")</f>
        <v>0</v>
      </c>
      <c r="G688" s="224">
        <f>IFERROR(VLOOKUP(Työfile_2024!C688,Liikennemalli!$D$6:$G$1921,4,FALSE),0)</f>
        <v>1</v>
      </c>
      <c r="H688" s="225">
        <f>K688-IFERROR(VLOOKUP(Työfile_2024!D688,Liikennemalli!$C$6:$H$1921,6,FALSE),"ei löydy")</f>
        <v>0</v>
      </c>
      <c r="I688" s="80">
        <v>1541</v>
      </c>
      <c r="J688" s="52">
        <v>1</v>
      </c>
      <c r="K688" s="52">
        <v>2809</v>
      </c>
      <c r="L688" s="53"/>
      <c r="M688" s="54"/>
      <c r="N688" s="54"/>
      <c r="O688" s="54"/>
      <c r="P688" s="54"/>
      <c r="Q688" s="55"/>
      <c r="R688" s="55"/>
      <c r="S688" s="55"/>
      <c r="T688" s="55"/>
      <c r="U688" s="52"/>
      <c r="V688" s="56">
        <v>4044</v>
      </c>
      <c r="W688" s="56">
        <v>277</v>
      </c>
      <c r="X688" s="56">
        <v>4430</v>
      </c>
      <c r="Y688" s="56">
        <f>VLOOKUP(D688,Liikennemalli24!$D$2:$F$1804,2,FALSE)</f>
        <v>1048</v>
      </c>
      <c r="Z688" s="57">
        <f>VLOOKUP(D688,Liikennemalli24!$D$2:$F$1804,3,FALSE)</f>
        <v>0.61899999999999999</v>
      </c>
      <c r="AA688" s="178">
        <f>IF(G688=1,VLOOKUP(C688,Liikennemalli!$D$6:$H$1921,2,FALSE),"-")</f>
        <v>2785.9188260785199</v>
      </c>
      <c r="AB688" s="197">
        <f>IF(G688=1,VLOOKUP(C688,Liikennemalli!$D$6:$H$1921,3,FALSE),"-")</f>
        <v>0.81490856173887705</v>
      </c>
      <c r="AC688" s="134">
        <f>IF(E688=1,VLOOKUP(Työfile_2024!D688,'2015'!$F$12:$X$1887,18,FALSE),"-")</f>
        <v>1303</v>
      </c>
      <c r="AD688" s="127">
        <f>IF(E688=1,VLOOKUP(Työfile_2024!D688,'2015'!$F$12:$X$1887,19,FALSE),"-")</f>
        <v>0.76</v>
      </c>
      <c r="AI688" s="127">
        <f>IF(E688=1,VLOOKUP(Työfile_2024!D688,'2015'!$F$12:$AB$1887,20,FALSE),"-")</f>
        <v>0</v>
      </c>
      <c r="AJ688" s="127">
        <f>IF(E688=1,VLOOKUP(Työfile_2024!D688,'2015'!$F$12:$AB$1887,21,FALSE),"-")</f>
        <v>0</v>
      </c>
      <c r="AK688" s="127">
        <f>IF(E688=1,VLOOKUP(Työfile_2024!D688,'2015'!$F$12:$AB$1887,22,FALSE),"-")</f>
        <v>0</v>
      </c>
      <c r="AL688" s="127">
        <f>IF(E688=1,VLOOKUP(Työfile_2024!D688,'2015'!$F$12:$AB$1887,23,FALSE),"-")</f>
        <v>0</v>
      </c>
      <c r="AM688" s="56">
        <f>VLOOKUP(Työfile_2024!D688,Tmatkat_20km_tarkasteltava_verk!$C$2:$D$1804,2,FALSE)</f>
        <v>2423</v>
      </c>
      <c r="AN688" s="148">
        <f t="shared" si="157"/>
        <v>0.59915924826904055</v>
      </c>
      <c r="AO688" s="178">
        <f>IF(E688=1,VLOOKUP(Työfile_2024!D688,'2015'!$F$12:$AC$1887,24,FALSE),"-")</f>
        <v>922</v>
      </c>
      <c r="AP688" s="52">
        <f>VLOOKUP(D688,Tarkasteltava_verkko_2024_harva!$E$2:$I$1804,5,FALSE)</f>
        <v>0</v>
      </c>
      <c r="AQ688" s="52">
        <f>VLOOKUP(D688,Tarkasteltava_verkko_2024_harva!$E$2:$I$1804,4,FALSE)</f>
        <v>0</v>
      </c>
      <c r="AR688" s="148">
        <v>0</v>
      </c>
      <c r="AS688" s="170" t="str">
        <f>IFERROR(VLOOKUP(C688,'2015'!$C$12:$AG$1887,30,FALSE),"-")</f>
        <v/>
      </c>
      <c r="AT688" s="148">
        <v>0.47561409754360984</v>
      </c>
      <c r="AU688" s="170">
        <f>IFERROR(VLOOKUP(C688,'2015'!$C$12:$AG$1887,31,FALSE),"-")</f>
        <v>0</v>
      </c>
      <c r="AV688" s="106"/>
      <c r="AW688" s="63">
        <f>IFERROR(VLOOKUP(C688,Merkittävyysluokitus!$A$2:$J$1705,10,FALSE),"-")</f>
        <v>2</v>
      </c>
      <c r="AX688" s="175">
        <f>IFERROR(VLOOKUP(C688,Merkittävyysluokitus!$A$2:$J$1705,6,FALSE),"-")</f>
        <v>11.910334855403349</v>
      </c>
      <c r="AY688" s="175">
        <f>IFERROR(VLOOKUP(C688,Merkittävyysluokitus!$A$2:$J$1705,7,FALSE),"-")</f>
        <v>4</v>
      </c>
      <c r="AZ688" s="175">
        <f>IFERROR(VLOOKUP(C688,Merkittävyysluokitus!$A$2:$J$1705,8,FALSE),"-")</f>
        <v>5.4103348554033488</v>
      </c>
      <c r="BA688" s="175">
        <f>IFERROR(VLOOKUP(C688,Merkittävyysluokitus!$A$2:$J$1705,9,FALSE),"-")</f>
        <v>2.5</v>
      </c>
      <c r="BB688" s="203"/>
      <c r="BC688" s="203" t="str">
        <f t="shared" si="158"/>
        <v>muutos</v>
      </c>
      <c r="BD688" s="39" t="str">
        <f t="shared" si="147"/>
        <v>punainen</v>
      </c>
      <c r="BE688" s="68" t="str">
        <f t="shared" si="153"/>
        <v>punainen</v>
      </c>
      <c r="BF688" s="68" t="str">
        <f t="shared" si="154"/>
        <v>punainen</v>
      </c>
      <c r="BG688" s="68" t="str">
        <f t="shared" si="155"/>
        <v>punainen</v>
      </c>
      <c r="BH688" s="208" t="str">
        <f t="shared" si="156"/>
        <v>musta</v>
      </c>
      <c r="BI688" s="39"/>
      <c r="BJ688" s="39" t="str">
        <f>IF(F688="ei löydy","uusi tie",IF(E688=0,"tieosoite muuttunut",IF(E688=1,VLOOKUP(D688,'2015'!$F$12:$AL$1887,31,FALSE),"-")))</f>
        <v>punainen</v>
      </c>
      <c r="BK688" s="67" t="str">
        <f>IF(E688=1,VLOOKUP(D688,'2015'!$F$12:$AL$1887,32,FALSE),"-")</f>
        <v>musta</v>
      </c>
      <c r="BL688" s="39" t="str">
        <f>IF(F688="ei löydy","uusi tie",IF(E688=0,"tieosoite muuttunut",IF(E688=1,VLOOKUP(D688,'2015'!$F$12:$AL$1887,33,FALSE),"-")))</f>
        <v>musta</v>
      </c>
      <c r="BM688" s="39"/>
      <c r="BN688" s="217" t="str">
        <f>VLOOKUP(D688,'2015'!$F$12:$AL$1887,33,FALSE)</f>
        <v>musta</v>
      </c>
      <c r="BO688" s="39"/>
      <c r="BP688" s="115" t="s">
        <v>9</v>
      </c>
      <c r="BQ688" s="30"/>
      <c r="BS688" s="5"/>
      <c r="BU688" s="37"/>
      <c r="BV688" s="30" t="s">
        <v>9</v>
      </c>
      <c r="BX688" t="str">
        <f>IF(E688=1,VLOOKUP(D688,'2015'!$F$12:$AX$1887,43,FALSE),"-")</f>
        <v>punainen</v>
      </c>
      <c r="BY688" t="str">
        <f>IF(E688=1,VLOOKUP(D688,'2015'!$F$12:$AX$1887,44,FALSE),"-")</f>
        <v>punainen</v>
      </c>
      <c r="BZ688" t="str">
        <f>IF(E688=1,VLOOKUP(D688,'2015'!$F$12:$AX$1887,45,FALSE),"-")</f>
        <v>punainen</v>
      </c>
      <c r="CA688" s="31">
        <f t="shared" si="166"/>
        <v>21</v>
      </c>
      <c r="CB688" s="31">
        <f t="shared" si="167"/>
        <v>10</v>
      </c>
      <c r="CC688" s="31">
        <f t="shared" si="168"/>
        <v>1</v>
      </c>
      <c r="CD688" s="31">
        <f t="shared" si="169"/>
        <v>10</v>
      </c>
      <c r="CE688" s="31">
        <f t="shared" si="170"/>
        <v>0</v>
      </c>
      <c r="CO688" s="2" t="s">
        <v>35</v>
      </c>
      <c r="CP688" s="2" t="s">
        <v>35</v>
      </c>
    </row>
    <row r="689" spans="1:94" ht="15.75" thickBot="1" x14ac:dyDescent="0.3">
      <c r="A689" s="50"/>
      <c r="B689" s="50"/>
      <c r="C689" s="50" t="str">
        <f t="shared" si="159"/>
        <v>1542_1_553</v>
      </c>
      <c r="D689" s="51" t="str">
        <f t="shared" si="160"/>
        <v>1542_1</v>
      </c>
      <c r="E689" s="224">
        <f>IFERROR(VLOOKUP(C689,'2015'!$C$12:$D$1887,2,FALSE),0)</f>
        <v>1</v>
      </c>
      <c r="F689" s="51">
        <f>IFERROR(K689-IFERROR(VLOOKUP(D689,'2015'!$F$12:$I$1887,4,FALSE),"ei löydy"),"ei löydy")</f>
        <v>0</v>
      </c>
      <c r="G689" s="224">
        <f>IFERROR(VLOOKUP(Työfile_2024!C689,Liikennemalli!$D$6:$G$1921,4,FALSE),0)</f>
        <v>1</v>
      </c>
      <c r="H689" s="225">
        <f>K689-IFERROR(VLOOKUP(Työfile_2024!D689,Liikennemalli!$C$6:$H$1921,6,FALSE),"ei löydy")</f>
        <v>0</v>
      </c>
      <c r="I689" s="81">
        <v>1542</v>
      </c>
      <c r="J689" s="52">
        <v>1</v>
      </c>
      <c r="K689" s="52">
        <v>553</v>
      </c>
      <c r="L689" s="53"/>
      <c r="M689" s="54"/>
      <c r="N689" s="54"/>
      <c r="O689" s="54"/>
      <c r="P689" s="54"/>
      <c r="Q689" s="55"/>
      <c r="R689" s="55"/>
      <c r="S689" s="55"/>
      <c r="T689" s="55"/>
      <c r="U689" s="52"/>
      <c r="V689" s="56">
        <v>4315</v>
      </c>
      <c r="W689" s="56">
        <v>280</v>
      </c>
      <c r="X689" s="56">
        <v>4798</v>
      </c>
      <c r="Y689" s="56">
        <f>VLOOKUP(D689,Liikennemalli24!$D$2:$F$1804,2,FALSE)</f>
        <v>1613</v>
      </c>
      <c r="Z689" s="57">
        <f>VLOOKUP(D689,Liikennemalli24!$D$2:$F$1804,3,FALSE)</f>
        <v>0.59599999999999997</v>
      </c>
      <c r="AA689" s="178">
        <f>IF(G689=1,VLOOKUP(C689,Liikennemalli!$D$6:$H$1921,2,FALSE),"-")</f>
        <v>4267.2238456813502</v>
      </c>
      <c r="AB689" s="197">
        <f>IF(G689=1,VLOOKUP(C689,Liikennemalli!$D$6:$H$1921,3,FALSE),"-")</f>
        <v>0.847620997179517</v>
      </c>
      <c r="AC689" s="134" t="str">
        <f>IF(E689=1,VLOOKUP(Työfile_2024!D689,'2015'!$F$12:$X$1887,18,FALSE),"-")</f>
        <v>ei mallia</v>
      </c>
      <c r="AD689" s="127" t="str">
        <f>IF(E689=1,VLOOKUP(Työfile_2024!D689,'2015'!$F$12:$X$1887,19,FALSE),"-")</f>
        <v>ei mallia</v>
      </c>
      <c r="AI689" s="127">
        <f>IF(E689=1,VLOOKUP(Työfile_2024!D689,'2015'!$F$12:$AB$1887,20,FALSE),"-")</f>
        <v>0</v>
      </c>
      <c r="AJ689" s="127">
        <f>IF(E689=1,VLOOKUP(Työfile_2024!D689,'2015'!$F$12:$AB$1887,21,FALSE),"-")</f>
        <v>0</v>
      </c>
      <c r="AK689" s="127">
        <f>IF(E689=1,VLOOKUP(Työfile_2024!D689,'2015'!$F$12:$AB$1887,22,FALSE),"-")</f>
        <v>0</v>
      </c>
      <c r="AL689" s="127">
        <f>IF(E689=1,VLOOKUP(Työfile_2024!D689,'2015'!$F$12:$AB$1887,23,FALSE),"-")</f>
        <v>0</v>
      </c>
      <c r="AM689" s="56">
        <f>VLOOKUP(Työfile_2024!D689,Tmatkat_20km_tarkasteltava_verk!$C$2:$D$1804,2,FALSE)</f>
        <v>2419</v>
      </c>
      <c r="AN689" s="148">
        <f t="shared" si="157"/>
        <v>0.56060254924681341</v>
      </c>
      <c r="AO689" s="178">
        <f>IF(E689=1,VLOOKUP(Työfile_2024!D689,'2015'!$F$12:$AC$1887,24,FALSE),"-")</f>
        <v>246</v>
      </c>
      <c r="AP689" s="52">
        <f>VLOOKUP(D689,Tarkasteltava_verkko_2024_harva!$E$2:$I$1804,5,FALSE)</f>
        <v>0</v>
      </c>
      <c r="AQ689" s="52">
        <f>VLOOKUP(D689,Tarkasteltava_verkko_2024_harva!$E$2:$I$1804,4,FALSE)</f>
        <v>0</v>
      </c>
      <c r="AR689" s="148">
        <v>0</v>
      </c>
      <c r="AS689" s="170" t="str">
        <f>IFERROR(VLOOKUP(C689,'2015'!$C$12:$AG$1887,30,FALSE),"-")</f>
        <v/>
      </c>
      <c r="AT689" s="148">
        <v>0</v>
      </c>
      <c r="AU689" s="170">
        <f>IFERROR(VLOOKUP(C689,'2015'!$C$12:$AG$1887,31,FALSE),"-")</f>
        <v>0</v>
      </c>
      <c r="AV689" s="106"/>
      <c r="AW689" s="63">
        <f>IFERROR(VLOOKUP(C689,Merkittävyysluokitus!$A$2:$J$1705,10,FALSE),"-")</f>
        <v>2</v>
      </c>
      <c r="AX689" s="175">
        <f>IFERROR(VLOOKUP(C689,Merkittävyysluokitus!$A$2:$J$1705,6,FALSE),"-")</f>
        <v>11.349056316590563</v>
      </c>
      <c r="AY689" s="175">
        <f>IFERROR(VLOOKUP(C689,Merkittävyysluokitus!$A$2:$J$1705,7,FALSE),"-")</f>
        <v>4</v>
      </c>
      <c r="AZ689" s="175">
        <f>IFERROR(VLOOKUP(C689,Merkittävyysluokitus!$A$2:$J$1705,8,FALSE),"-")</f>
        <v>5.3490563165905627</v>
      </c>
      <c r="BA689" s="175">
        <f>IFERROR(VLOOKUP(C689,Merkittävyysluokitus!$A$2:$J$1705,9,FALSE),"-")</f>
        <v>2</v>
      </c>
      <c r="BB689" s="203"/>
      <c r="BC689" s="203" t="str">
        <f t="shared" si="158"/>
        <v/>
      </c>
      <c r="BD689" s="39" t="str">
        <f t="shared" si="147"/>
        <v>musta</v>
      </c>
      <c r="BE689" s="68" t="str">
        <f t="shared" si="153"/>
        <v>musta</v>
      </c>
      <c r="BF689" s="68" t="str">
        <f t="shared" si="154"/>
        <v>punainen</v>
      </c>
      <c r="BG689" s="68" t="str">
        <f t="shared" si="155"/>
        <v>musta</v>
      </c>
      <c r="BH689" s="208" t="str">
        <f t="shared" si="156"/>
        <v>musta</v>
      </c>
      <c r="BI689" s="39"/>
      <c r="BJ689" s="39" t="str">
        <f>IF(F689="ei löydy","uusi tie",IF(E689=0,"tieosoite muuttunut",IF(E689=1,VLOOKUP(D689,'2015'!$F$12:$AL$1887,31,FALSE),"-")))</f>
        <v>musta</v>
      </c>
      <c r="BK689" s="67" t="str">
        <f>IF(E689=1,VLOOKUP(D689,'2015'!$F$12:$AL$1887,32,FALSE),"-")</f>
        <v>musta</v>
      </c>
      <c r="BL689" s="39" t="str">
        <f>IF(F689="ei löydy","uusi tie",IF(E689=0,"tieosoite muuttunut",IF(E689=1,VLOOKUP(D689,'2015'!$F$12:$AL$1887,33,FALSE),"-")))</f>
        <v>musta</v>
      </c>
      <c r="BM689" s="39"/>
      <c r="BN689" s="217" t="str">
        <f>VLOOKUP(D689,'2015'!$F$12:$AL$1887,33,FALSE)</f>
        <v>musta</v>
      </c>
      <c r="BO689" s="39"/>
      <c r="BP689" s="115" t="s">
        <v>10</v>
      </c>
      <c r="BQ689" s="30"/>
      <c r="BS689" s="5"/>
      <c r="BU689" s="37"/>
      <c r="BV689" s="30" t="s">
        <v>10</v>
      </c>
      <c r="BX689" t="str">
        <f>IF(E689=1,VLOOKUP(D689,'2015'!$F$12:$AX$1887,43,FALSE),"-")</f>
        <v>ei mallia</v>
      </c>
      <c r="BY689" t="str">
        <f>IF(E689=1,VLOOKUP(D689,'2015'!$F$12:$AX$1887,44,FALSE),"-")</f>
        <v>ei mallia</v>
      </c>
      <c r="BZ689" t="str">
        <f>IF(E689=1,VLOOKUP(D689,'2015'!$F$12:$AX$1887,45,FALSE),"-")</f>
        <v>ei mallia</v>
      </c>
      <c r="CA689" s="31">
        <f t="shared" si="166"/>
        <v>30</v>
      </c>
      <c r="CB689" s="31">
        <f t="shared" si="167"/>
        <v>10</v>
      </c>
      <c r="CC689" s="31">
        <f t="shared" si="168"/>
        <v>10</v>
      </c>
      <c r="CD689" s="31">
        <f t="shared" si="169"/>
        <v>10</v>
      </c>
      <c r="CE689" s="31">
        <f t="shared" si="170"/>
        <v>0</v>
      </c>
      <c r="CO689" s="2" t="s">
        <v>35</v>
      </c>
      <c r="CP689" s="2" t="s">
        <v>35</v>
      </c>
    </row>
    <row r="690" spans="1:94" ht="15.75" thickBot="1" x14ac:dyDescent="0.3">
      <c r="A690" s="50"/>
      <c r="B690" s="50"/>
      <c r="C690" s="50" t="str">
        <f t="shared" si="159"/>
        <v>1543_1_5689</v>
      </c>
      <c r="D690" s="51" t="str">
        <f t="shared" si="160"/>
        <v>1543_1</v>
      </c>
      <c r="E690" s="224">
        <f>IFERROR(VLOOKUP(C690,'2015'!$C$12:$D$1887,2,FALSE),0)</f>
        <v>1</v>
      </c>
      <c r="F690" s="51">
        <f>IFERROR(K690-IFERROR(VLOOKUP(D690,'2015'!$F$12:$I$1887,4,FALSE),"ei löydy"),"ei löydy")</f>
        <v>0</v>
      </c>
      <c r="G690" s="224">
        <f>IFERROR(VLOOKUP(Työfile_2024!C690,Liikennemalli!$D$6:$G$1921,4,FALSE),0)</f>
        <v>1</v>
      </c>
      <c r="H690" s="225">
        <f>K690-IFERROR(VLOOKUP(Työfile_2024!D690,Liikennemalli!$C$6:$H$1921,6,FALSE),"ei löydy")</f>
        <v>0</v>
      </c>
      <c r="I690" s="80">
        <v>1543</v>
      </c>
      <c r="J690" s="52">
        <v>1</v>
      </c>
      <c r="K690" s="52">
        <v>5689</v>
      </c>
      <c r="L690" s="53"/>
      <c r="M690" s="54"/>
      <c r="N690" s="54"/>
      <c r="O690" s="54"/>
      <c r="P690" s="54"/>
      <c r="Q690" s="55"/>
      <c r="R690" s="55"/>
      <c r="S690" s="55"/>
      <c r="T690" s="55"/>
      <c r="U690" s="52"/>
      <c r="V690" s="56">
        <v>7470</v>
      </c>
      <c r="W690" s="56">
        <v>218</v>
      </c>
      <c r="X690" s="56">
        <v>7980</v>
      </c>
      <c r="Y690" s="56">
        <f>VLOOKUP(D690,Liikennemalli24!$D$2:$F$1804,2,FALSE)</f>
        <v>177</v>
      </c>
      <c r="Z690" s="57">
        <f>VLOOKUP(D690,Liikennemalli24!$D$2:$F$1804,3,FALSE)</f>
        <v>0.16500000000000001</v>
      </c>
      <c r="AA690" s="178">
        <f>IF(G690=1,VLOOKUP(C690,Liikennemalli!$D$6:$H$1921,2,FALSE),"-")</f>
        <v>678.06565625332303</v>
      </c>
      <c r="AB690" s="197">
        <f>IF(G690=1,VLOOKUP(C690,Liikennemalli!$D$6:$H$1921,3,FALSE),"-")</f>
        <v>0.14967717759166499</v>
      </c>
      <c r="AC690" s="134">
        <f>IF(E690=1,VLOOKUP(Työfile_2024!D690,'2015'!$F$12:$X$1887,18,FALSE),"-")</f>
        <v>167</v>
      </c>
      <c r="AD690" s="127">
        <f>IF(E690=1,VLOOKUP(Työfile_2024!D690,'2015'!$F$12:$X$1887,19,FALSE),"-")</f>
        <v>0.06</v>
      </c>
      <c r="AI690" s="127">
        <f>IF(E690=1,VLOOKUP(Työfile_2024!D690,'2015'!$F$12:$AB$1887,20,FALSE),"-")</f>
        <v>0</v>
      </c>
      <c r="AJ690" s="127">
        <f>IF(E690=1,VLOOKUP(Työfile_2024!D690,'2015'!$F$12:$AB$1887,21,FALSE),"-")</f>
        <v>0</v>
      </c>
      <c r="AK690" s="127">
        <f>IF(E690=1,VLOOKUP(Työfile_2024!D690,'2015'!$F$12:$AB$1887,22,FALSE),"-")</f>
        <v>0</v>
      </c>
      <c r="AL690" s="127">
        <f>IF(E690=1,VLOOKUP(Työfile_2024!D690,'2015'!$F$12:$AB$1887,23,FALSE),"-")</f>
        <v>0</v>
      </c>
      <c r="AM690" s="56">
        <f>VLOOKUP(Työfile_2024!D690,Tmatkat_20km_tarkasteltava_verk!$C$2:$D$1804,2,FALSE)</f>
        <v>1894</v>
      </c>
      <c r="AN690" s="148">
        <f t="shared" si="157"/>
        <v>0.25354752342704151</v>
      </c>
      <c r="AO690" s="178">
        <f>IF(E690=1,VLOOKUP(Työfile_2024!D690,'2015'!$F$12:$AC$1887,24,FALSE),"-")</f>
        <v>1092</v>
      </c>
      <c r="AP690" s="52">
        <f>VLOOKUP(D690,Tarkasteltava_verkko_2024_harva!$E$2:$I$1804,5,FALSE)</f>
        <v>0</v>
      </c>
      <c r="AQ690" s="52">
        <f>VLOOKUP(D690,Tarkasteltava_verkko_2024_harva!$E$2:$I$1804,4,FALSE)</f>
        <v>0</v>
      </c>
      <c r="AR690" s="148">
        <v>0.4747758832835296</v>
      </c>
      <c r="AS690" s="170" t="str">
        <f>IFERROR(VLOOKUP(C690,'2015'!$C$12:$AG$1887,30,FALSE),"-")</f>
        <v/>
      </c>
      <c r="AT690" s="148">
        <v>1</v>
      </c>
      <c r="AU690" s="170" t="str">
        <f>IFERROR(VLOOKUP(C690,'2015'!$C$12:$AG$1887,31,FALSE),"-")</f>
        <v>Kyllä</v>
      </c>
      <c r="AV690" s="106"/>
      <c r="AW690" s="63">
        <f>IFERROR(VLOOKUP(C690,Merkittävyysluokitus!$A$2:$J$1705,10,FALSE),"-")</f>
        <v>2</v>
      </c>
      <c r="AX690" s="175">
        <f>IFERROR(VLOOKUP(C690,Merkittävyysluokitus!$A$2:$J$1705,6,FALSE),"-")</f>
        <v>12.039360730593607</v>
      </c>
      <c r="AY690" s="175">
        <f>IFERROR(VLOOKUP(C690,Merkittävyysluokitus!$A$2:$J$1705,7,FALSE),"-")</f>
        <v>5</v>
      </c>
      <c r="AZ690" s="175">
        <f>IFERROR(VLOOKUP(C690,Merkittävyysluokitus!$A$2:$J$1705,8,FALSE),"-")</f>
        <v>4.7060273972602733</v>
      </c>
      <c r="BA690" s="175">
        <f>IFERROR(VLOOKUP(C690,Merkittävyysluokitus!$A$2:$J$1705,9,FALSE),"-")</f>
        <v>2.333333333333333</v>
      </c>
      <c r="BB690" s="203"/>
      <c r="BC690" s="203" t="str">
        <f t="shared" si="158"/>
        <v/>
      </c>
      <c r="BD690" s="39" t="str">
        <f t="shared" si="147"/>
        <v>musta</v>
      </c>
      <c r="BE690" s="68" t="str">
        <f t="shared" si="153"/>
        <v>musta</v>
      </c>
      <c r="BF690" s="68" t="str">
        <f t="shared" si="154"/>
        <v>musta</v>
      </c>
      <c r="BG690" s="68" t="str">
        <f t="shared" si="155"/>
        <v>musta</v>
      </c>
      <c r="BH690" s="208" t="str">
        <f t="shared" si="156"/>
        <v>musta</v>
      </c>
      <c r="BI690" s="39"/>
      <c r="BJ690" s="39" t="str">
        <f>IF(F690="ei löydy","uusi tie",IF(E690=0,"tieosoite muuttunut",IF(E690=1,VLOOKUP(D690,'2015'!$F$12:$AL$1887,31,FALSE),"-")))</f>
        <v>musta</v>
      </c>
      <c r="BK690" s="67" t="str">
        <f>IF(E690=1,VLOOKUP(D690,'2015'!$F$12:$AL$1887,32,FALSE),"-")</f>
        <v>musta</v>
      </c>
      <c r="BL690" s="39" t="str">
        <f>IF(F690="ei löydy","uusi tie",IF(E690=0,"tieosoite muuttunut",IF(E690=1,VLOOKUP(D690,'2015'!$F$12:$AL$1887,33,FALSE),"-")))</f>
        <v>musta</v>
      </c>
      <c r="BM690" s="39"/>
      <c r="BN690" s="217" t="str">
        <f>VLOOKUP(D690,'2015'!$F$12:$AL$1887,33,FALSE)</f>
        <v>musta</v>
      </c>
      <c r="BO690" s="39"/>
      <c r="BP690" s="115" t="s">
        <v>10</v>
      </c>
      <c r="BQ690" s="30"/>
      <c r="BS690" s="5"/>
      <c r="BU690" s="37"/>
      <c r="BV690" s="30" t="s">
        <v>10</v>
      </c>
      <c r="BX690" t="str">
        <f>IF(E690=1,VLOOKUP(D690,'2015'!$F$12:$AX$1887,43,FALSE),"-")</f>
        <v>musta</v>
      </c>
      <c r="BY690" t="str">
        <f>IF(E690=1,VLOOKUP(D690,'2015'!$F$12:$AX$1887,44,FALSE),"-")</f>
        <v>musta</v>
      </c>
      <c r="BZ690" t="str">
        <f>IF(E690=1,VLOOKUP(D690,'2015'!$F$12:$AX$1887,45,FALSE),"-")</f>
        <v>musta</v>
      </c>
      <c r="CA690" s="31">
        <f t="shared" si="166"/>
        <v>10</v>
      </c>
      <c r="CB690" s="31">
        <f t="shared" si="167"/>
        <v>0</v>
      </c>
      <c r="CC690" s="31">
        <f t="shared" si="168"/>
        <v>0</v>
      </c>
      <c r="CD690" s="31">
        <f t="shared" si="169"/>
        <v>10</v>
      </c>
      <c r="CE690" s="31">
        <f t="shared" si="170"/>
        <v>0</v>
      </c>
      <c r="CO690" s="2" t="s">
        <v>35</v>
      </c>
      <c r="CP690" s="2" t="s">
        <v>35</v>
      </c>
    </row>
    <row r="691" spans="1:94" ht="15.75" thickBot="1" x14ac:dyDescent="0.3">
      <c r="A691" s="50"/>
      <c r="B691" s="50"/>
      <c r="C691" s="50" t="str">
        <f t="shared" si="159"/>
        <v>1543_2_5285</v>
      </c>
      <c r="D691" s="51" t="str">
        <f t="shared" si="160"/>
        <v>1543_2</v>
      </c>
      <c r="E691" s="224">
        <f>IFERROR(VLOOKUP(C691,'2015'!$C$12:$D$1887,2,FALSE),0)</f>
        <v>1</v>
      </c>
      <c r="F691" s="51">
        <f>IFERROR(K691-IFERROR(VLOOKUP(D691,'2015'!$F$12:$I$1887,4,FALSE),"ei löydy"),"ei löydy")</f>
        <v>0</v>
      </c>
      <c r="G691" s="224">
        <f>IFERROR(VLOOKUP(Työfile_2024!C691,Liikennemalli!$D$6:$G$1921,4,FALSE),0)</f>
        <v>1</v>
      </c>
      <c r="H691" s="225">
        <f>K691-IFERROR(VLOOKUP(Työfile_2024!D691,Liikennemalli!$C$6:$H$1921,6,FALSE),"ei löydy")</f>
        <v>0</v>
      </c>
      <c r="I691" s="80">
        <v>1543</v>
      </c>
      <c r="J691" s="52">
        <v>2</v>
      </c>
      <c r="K691" s="52">
        <v>5285</v>
      </c>
      <c r="L691" s="53"/>
      <c r="M691" s="54"/>
      <c r="N691" s="54"/>
      <c r="O691" s="54"/>
      <c r="P691" s="54"/>
      <c r="Q691" s="55"/>
      <c r="R691" s="55"/>
      <c r="S691" s="55"/>
      <c r="T691" s="55"/>
      <c r="U691" s="52"/>
      <c r="V691" s="56">
        <v>2990</v>
      </c>
      <c r="W691" s="56">
        <v>217</v>
      </c>
      <c r="X691" s="56">
        <v>3158</v>
      </c>
      <c r="Y691" s="56">
        <f>VLOOKUP(D691,Liikennemalli24!$D$2:$F$1804,2,FALSE)</f>
        <v>310</v>
      </c>
      <c r="Z691" s="57">
        <f>VLOOKUP(D691,Liikennemalli24!$D$2:$F$1804,3,FALSE)</f>
        <v>0.50800000000000001</v>
      </c>
      <c r="AA691" s="178">
        <f>IF(G691=1,VLOOKUP(C691,Liikennemalli!$D$6:$H$1921,2,FALSE),"-")</f>
        <v>341.08307361853201</v>
      </c>
      <c r="AB691" s="197">
        <f>IF(G691=1,VLOOKUP(C691,Liikennemalli!$D$6:$H$1921,3,FALSE),"-")</f>
        <v>0.41065866322725803</v>
      </c>
      <c r="AC691" s="134">
        <f>IF(E691=1,VLOOKUP(Työfile_2024!D691,'2015'!$F$12:$X$1887,18,FALSE),"-")</f>
        <v>304</v>
      </c>
      <c r="AD691" s="127">
        <f>IF(E691=1,VLOOKUP(Työfile_2024!D691,'2015'!$F$12:$X$1887,19,FALSE),"-")</f>
        <v>0.28999999999999998</v>
      </c>
      <c r="AI691" s="127">
        <f>IF(E691=1,VLOOKUP(Työfile_2024!D691,'2015'!$F$12:$AB$1887,20,FALSE),"-")</f>
        <v>0</v>
      </c>
      <c r="AJ691" s="127">
        <f>IF(E691=1,VLOOKUP(Työfile_2024!D691,'2015'!$F$12:$AB$1887,21,FALSE),"-")</f>
        <v>0</v>
      </c>
      <c r="AK691" s="127">
        <f>IF(E691=1,VLOOKUP(Työfile_2024!D691,'2015'!$F$12:$AB$1887,22,FALSE),"-")</f>
        <v>0</v>
      </c>
      <c r="AL691" s="127">
        <f>IF(E691=1,VLOOKUP(Työfile_2024!D691,'2015'!$F$12:$AB$1887,23,FALSE),"-")</f>
        <v>0</v>
      </c>
      <c r="AM691" s="56">
        <f>VLOOKUP(Työfile_2024!D691,Tmatkat_20km_tarkasteltava_verk!$C$2:$D$1804,2,FALSE)</f>
        <v>645</v>
      </c>
      <c r="AN691" s="148">
        <f t="shared" si="157"/>
        <v>0.2157190635451505</v>
      </c>
      <c r="AO691" s="178">
        <f>IF(E691=1,VLOOKUP(Työfile_2024!D691,'2015'!$F$12:$AC$1887,24,FALSE),"-")</f>
        <v>182</v>
      </c>
      <c r="AP691" s="52">
        <f>VLOOKUP(D691,Tarkasteltava_verkko_2024_harva!$E$2:$I$1804,5,FALSE)</f>
        <v>0</v>
      </c>
      <c r="AQ691" s="52">
        <f>VLOOKUP(D691,Tarkasteltava_verkko_2024_harva!$E$2:$I$1804,4,FALSE)</f>
        <v>0</v>
      </c>
      <c r="AR691" s="148">
        <v>0.50614947965941348</v>
      </c>
      <c r="AS691" s="170" t="str">
        <f>IFERROR(VLOOKUP(C691,'2015'!$C$12:$AG$1887,30,FALSE),"-")</f>
        <v/>
      </c>
      <c r="AT691" s="148">
        <v>0.52544938505203409</v>
      </c>
      <c r="AU691" s="170" t="str">
        <f>IFERROR(VLOOKUP(C691,'2015'!$C$12:$AG$1887,31,FALSE),"-")</f>
        <v>Kyllä</v>
      </c>
      <c r="AV691" s="106"/>
      <c r="AW691" s="63">
        <f>IFERROR(VLOOKUP(C691,Merkittävyysluokitus!$A$2:$J$1705,10,FALSE),"-")</f>
        <v>2</v>
      </c>
      <c r="AX691" s="175">
        <f>IFERROR(VLOOKUP(C691,Merkittävyysluokitus!$A$2:$J$1705,6,FALSE),"-")</f>
        <v>10.963173515981735</v>
      </c>
      <c r="AY691" s="175">
        <f>IFERROR(VLOOKUP(C691,Merkittävyysluokitus!$A$2:$J$1705,7,FALSE),"-")</f>
        <v>4.2249999999999996</v>
      </c>
      <c r="AZ691" s="175">
        <f>IFERROR(VLOOKUP(C691,Merkittävyysluokitus!$A$2:$J$1705,8,FALSE),"-")</f>
        <v>4.7381735159817353</v>
      </c>
      <c r="BA691" s="175">
        <f>IFERROR(VLOOKUP(C691,Merkittävyysluokitus!$A$2:$J$1705,9,FALSE),"-")</f>
        <v>2</v>
      </c>
      <c r="BB691" s="203"/>
      <c r="BC691" s="203" t="str">
        <f t="shared" si="158"/>
        <v/>
      </c>
      <c r="BD691" s="39" t="str">
        <f t="shared" ref="BD691:BD754" si="171">IF(BL691="pinkki","pinkki",IF(I691&lt;100,"punainen",IF(COUNTIF(BE691:BG691,"musta")&gt;=2,"musta",IF(COUNTIF(BE691:BG691,"punainen")&gt;=2,"punainen","Ei luokiteltu"))))</f>
        <v>musta</v>
      </c>
      <c r="BE691" s="68" t="str">
        <f t="shared" si="153"/>
        <v>musta</v>
      </c>
      <c r="BF691" s="68" t="str">
        <f t="shared" si="154"/>
        <v>punainen</v>
      </c>
      <c r="BG691" s="68" t="str">
        <f t="shared" si="155"/>
        <v>musta</v>
      </c>
      <c r="BH691" s="208" t="str">
        <f t="shared" si="156"/>
        <v>musta</v>
      </c>
      <c r="BI691" s="39"/>
      <c r="BJ691" s="39" t="str">
        <f>IF(F691="ei löydy","uusi tie",IF(E691=0,"tieosoite muuttunut",IF(E691=1,VLOOKUP(D691,'2015'!$F$12:$AL$1887,31,FALSE),"-")))</f>
        <v>punainen</v>
      </c>
      <c r="BK691" s="67" t="str">
        <f>IF(E691=1,VLOOKUP(D691,'2015'!$F$12:$AL$1887,32,FALSE),"-")</f>
        <v>musta</v>
      </c>
      <c r="BL691" s="39" t="str">
        <f>IF(F691="ei löydy","uusi tie",IF(E691=0,"tieosoite muuttunut",IF(E691=1,VLOOKUP(D691,'2015'!$F$12:$AL$1887,33,FALSE),"-")))</f>
        <v>musta</v>
      </c>
      <c r="BM691" s="39"/>
      <c r="BN691" s="217" t="str">
        <f>VLOOKUP(D691,'2015'!$F$12:$AL$1887,33,FALSE)</f>
        <v>musta</v>
      </c>
      <c r="BO691" s="39"/>
      <c r="BP691" s="115" t="s">
        <v>10</v>
      </c>
      <c r="BQ691" s="30"/>
      <c r="BS691" s="5"/>
      <c r="BU691" s="37"/>
      <c r="BV691" s="30" t="s">
        <v>10</v>
      </c>
      <c r="BX691" t="str">
        <f>IF(E691=1,VLOOKUP(D691,'2015'!$F$12:$AX$1887,43,FALSE),"-")</f>
        <v>musta</v>
      </c>
      <c r="BY691" t="str">
        <f>IF(E691=1,VLOOKUP(D691,'2015'!$F$12:$AX$1887,44,FALSE),"-")</f>
        <v>musta</v>
      </c>
      <c r="BZ691" t="str">
        <f>IF(E691=1,VLOOKUP(D691,'2015'!$F$12:$AX$1887,45,FALSE),"-")</f>
        <v>musta</v>
      </c>
      <c r="CA691" s="31">
        <f t="shared" si="166"/>
        <v>10</v>
      </c>
      <c r="CB691" s="31">
        <f t="shared" si="167"/>
        <v>0</v>
      </c>
      <c r="CC691" s="31">
        <f t="shared" si="168"/>
        <v>0</v>
      </c>
      <c r="CD691" s="31">
        <f t="shared" si="169"/>
        <v>10</v>
      </c>
      <c r="CE691" s="31">
        <f t="shared" si="170"/>
        <v>0</v>
      </c>
      <c r="CO691" s="32" t="s">
        <v>34</v>
      </c>
      <c r="CP691" s="2" t="s">
        <v>35</v>
      </c>
    </row>
    <row r="692" spans="1:94" ht="15.75" thickBot="1" x14ac:dyDescent="0.3">
      <c r="A692" s="50"/>
      <c r="B692" s="50"/>
      <c r="C692" s="50" t="str">
        <f t="shared" si="159"/>
        <v>1551_1_6493</v>
      </c>
      <c r="D692" s="51" t="str">
        <f t="shared" si="160"/>
        <v>1551_1</v>
      </c>
      <c r="E692" s="224">
        <f>IFERROR(VLOOKUP(C692,'2015'!$C$12:$D$1887,2,FALSE),0)</f>
        <v>1</v>
      </c>
      <c r="F692" s="51">
        <f>IFERROR(K692-IFERROR(VLOOKUP(D692,'2015'!$F$12:$I$1887,4,FALSE),"ei löydy"),"ei löydy")</f>
        <v>0</v>
      </c>
      <c r="G692" s="224">
        <f>IFERROR(VLOOKUP(Työfile_2024!C692,Liikennemalli!$D$6:$G$1921,4,FALSE),0)</f>
        <v>1</v>
      </c>
      <c r="H692" s="225">
        <f>K692-IFERROR(VLOOKUP(Työfile_2024!D692,Liikennemalli!$C$6:$H$1921,6,FALSE),"ei löydy")</f>
        <v>0</v>
      </c>
      <c r="I692" s="80">
        <v>1551</v>
      </c>
      <c r="J692" s="52">
        <v>1</v>
      </c>
      <c r="K692" s="52">
        <v>6493</v>
      </c>
      <c r="L692" s="53"/>
      <c r="M692" s="54"/>
      <c r="N692" s="54"/>
      <c r="O692" s="54"/>
      <c r="P692" s="54"/>
      <c r="Q692" s="55"/>
      <c r="R692" s="55"/>
      <c r="S692" s="55"/>
      <c r="T692" s="55"/>
      <c r="U692" s="52"/>
      <c r="V692" s="56">
        <v>1999.488988141075</v>
      </c>
      <c r="W692" s="56">
        <v>114.26628677036808</v>
      </c>
      <c r="X692" s="56">
        <v>2058.6383797936237</v>
      </c>
      <c r="Y692" s="56">
        <f>VLOOKUP(D692,Liikennemalli24!$D$2:$F$1804,2,FALSE)</f>
        <v>310</v>
      </c>
      <c r="Z692" s="57">
        <f>VLOOKUP(D692,Liikennemalli24!$D$2:$F$1804,3,FALSE)</f>
        <v>0.54500000000000004</v>
      </c>
      <c r="AA692" s="178">
        <f>IF(G692=1,VLOOKUP(C692,Liikennemalli!$D$6:$H$1921,2,FALSE),"-")</f>
        <v>319.95025726699799</v>
      </c>
      <c r="AB692" s="197">
        <f>IF(G692=1,VLOOKUP(C692,Liikennemalli!$D$6:$H$1921,3,FALSE),"-")</f>
        <v>0.29487143049053699</v>
      </c>
      <c r="AC692" s="134">
        <f>IF(E692=1,VLOOKUP(Työfile_2024!D692,'2015'!$F$12:$X$1887,18,FALSE),"-")</f>
        <v>232</v>
      </c>
      <c r="AD692" s="127">
        <f>IF(E692=1,VLOOKUP(Työfile_2024!D692,'2015'!$F$12:$X$1887,19,FALSE),"-")</f>
        <v>0.33</v>
      </c>
      <c r="AI692" s="127">
        <f>IF(E692=1,VLOOKUP(Työfile_2024!D692,'2015'!$F$12:$AB$1887,20,FALSE),"-")</f>
        <v>0</v>
      </c>
      <c r="AJ692" s="127">
        <f>IF(E692=1,VLOOKUP(Työfile_2024!D692,'2015'!$F$12:$AB$1887,21,FALSE),"-")</f>
        <v>0</v>
      </c>
      <c r="AK692" s="127">
        <f>IF(E692=1,VLOOKUP(Työfile_2024!D692,'2015'!$F$12:$AB$1887,22,FALSE),"-")</f>
        <v>0</v>
      </c>
      <c r="AL692" s="127">
        <f>IF(E692=1,VLOOKUP(Työfile_2024!D692,'2015'!$F$12:$AB$1887,23,FALSE),"-")</f>
        <v>0</v>
      </c>
      <c r="AM692" s="56">
        <f>VLOOKUP(Työfile_2024!D692,Tmatkat_20km_tarkasteltava_verk!$C$2:$D$1804,2,FALSE)</f>
        <v>293</v>
      </c>
      <c r="AN692" s="148">
        <f t="shared" si="157"/>
        <v>0.14653744118511106</v>
      </c>
      <c r="AO692" s="178">
        <f>IF(E692=1,VLOOKUP(Työfile_2024!D692,'2015'!$F$12:$AC$1887,24,FALSE),"-")</f>
        <v>260</v>
      </c>
      <c r="AP692" s="52">
        <f>VLOOKUP(D692,Tarkasteltava_verkko_2024_harva!$E$2:$I$1804,5,FALSE)</f>
        <v>0</v>
      </c>
      <c r="AQ692" s="52">
        <f>VLOOKUP(D692,Tarkasteltava_verkko_2024_harva!$E$2:$I$1804,4,FALSE)</f>
        <v>0</v>
      </c>
      <c r="AR692" s="148">
        <v>0</v>
      </c>
      <c r="AS692" s="170" t="str">
        <f>IFERROR(VLOOKUP(C692,'2015'!$C$12:$AG$1887,30,FALSE),"-")</f>
        <v/>
      </c>
      <c r="AT692" s="148">
        <v>0</v>
      </c>
      <c r="AU692" s="170">
        <f>IFERROR(VLOOKUP(C692,'2015'!$C$12:$AG$1887,31,FALSE),"-")</f>
        <v>0</v>
      </c>
      <c r="AV692" s="106"/>
      <c r="AW692" s="63">
        <f>IFERROR(VLOOKUP(C692,Merkittävyysluokitus!$A$2:$J$1705,10,FALSE),"-")</f>
        <v>2</v>
      </c>
      <c r="AX692" s="175">
        <f>IFERROR(VLOOKUP(C692,Merkittävyysluokitus!$A$2:$J$1705,6,FALSE),"-")</f>
        <v>11.190479452054795</v>
      </c>
      <c r="AY692" s="175">
        <f>IFERROR(VLOOKUP(C692,Merkittävyysluokitus!$A$2:$J$1705,7,FALSE),"-")</f>
        <v>4.625</v>
      </c>
      <c r="AZ692" s="175">
        <f>IFERROR(VLOOKUP(C692,Merkittävyysluokitus!$A$2:$J$1705,8,FALSE),"-")</f>
        <v>5.0654794520547943</v>
      </c>
      <c r="BA692" s="175">
        <f>IFERROR(VLOOKUP(C692,Merkittävyysluokitus!$A$2:$J$1705,9,FALSE),"-")</f>
        <v>1.5</v>
      </c>
      <c r="BB692" s="203"/>
      <c r="BC692" s="203" t="str">
        <f t="shared" si="158"/>
        <v/>
      </c>
      <c r="BD692" s="39" t="str">
        <f t="shared" si="171"/>
        <v>musta</v>
      </c>
      <c r="BE692" s="68" t="str">
        <f t="shared" si="153"/>
        <v>musta</v>
      </c>
      <c r="BF692" s="68" t="str">
        <f t="shared" si="154"/>
        <v>musta</v>
      </c>
      <c r="BG692" s="68" t="str">
        <f t="shared" si="155"/>
        <v>musta</v>
      </c>
      <c r="BH692" s="208" t="str">
        <f t="shared" si="156"/>
        <v>musta</v>
      </c>
      <c r="BI692" s="39"/>
      <c r="BJ692" s="39" t="str">
        <f>IF(F692="ei löydy","uusi tie",IF(E692=0,"tieosoite muuttunut",IF(E692=1,VLOOKUP(D692,'2015'!$F$12:$AL$1887,31,FALSE),"-")))</f>
        <v>punainen</v>
      </c>
      <c r="BK692" s="67" t="str">
        <f>IF(E692=1,VLOOKUP(D692,'2015'!$F$12:$AL$1887,32,FALSE),"-")</f>
        <v>punainen</v>
      </c>
      <c r="BL692" s="39" t="str">
        <f>IF(F692="ei löydy","uusi tie",IF(E692=0,"tieosoite muuttunut",IF(E692=1,VLOOKUP(D692,'2015'!$F$12:$AL$1887,33,FALSE),"-")))</f>
        <v>musta</v>
      </c>
      <c r="BM692" s="39"/>
      <c r="BN692" s="217" t="str">
        <f>VLOOKUP(D692,'2015'!$F$12:$AL$1887,33,FALSE)</f>
        <v>musta</v>
      </c>
      <c r="BO692" s="39"/>
      <c r="BP692" s="115" t="s">
        <v>10</v>
      </c>
      <c r="BQ692" s="30"/>
      <c r="BS692" s="5"/>
      <c r="BU692" s="37"/>
      <c r="BV692" s="30" t="s">
        <v>10</v>
      </c>
      <c r="BX692" t="str">
        <f>IF(E692=1,VLOOKUP(D692,'2015'!$F$12:$AX$1887,43,FALSE),"-")</f>
        <v>musta</v>
      </c>
      <c r="BY692" t="str">
        <f>IF(E692=1,VLOOKUP(D692,'2015'!$F$12:$AX$1887,44,FALSE),"-")</f>
        <v>musta</v>
      </c>
      <c r="BZ692" t="str">
        <f>IF(E692=1,VLOOKUP(D692,'2015'!$F$12:$AX$1887,45,FALSE),"-")</f>
        <v>musta</v>
      </c>
      <c r="CA692" s="31">
        <f t="shared" si="166"/>
        <v>1</v>
      </c>
      <c r="CB692" s="31">
        <f t="shared" si="167"/>
        <v>0</v>
      </c>
      <c r="CC692" s="31">
        <f t="shared" si="168"/>
        <v>0</v>
      </c>
      <c r="CD692" s="31">
        <f t="shared" si="169"/>
        <v>1</v>
      </c>
      <c r="CE692" s="31">
        <f t="shared" si="170"/>
        <v>0</v>
      </c>
      <c r="CO692" s="2" t="s">
        <v>35</v>
      </c>
      <c r="CP692" s="2" t="s">
        <v>35</v>
      </c>
    </row>
    <row r="693" spans="1:94" ht="15.75" thickBot="1" x14ac:dyDescent="0.3">
      <c r="A693" s="50"/>
      <c r="B693" s="50"/>
      <c r="C693" s="50" t="str">
        <f t="shared" si="159"/>
        <v>1551_2_6412</v>
      </c>
      <c r="D693" s="51" t="str">
        <f t="shared" si="160"/>
        <v>1551_2</v>
      </c>
      <c r="E693" s="224">
        <f>IFERROR(VLOOKUP(C693,'2015'!$C$12:$D$1887,2,FALSE),0)</f>
        <v>1</v>
      </c>
      <c r="F693" s="51">
        <f>IFERROR(K693-IFERROR(VLOOKUP(D693,'2015'!$F$12:$I$1887,4,FALSE),"ei löydy"),"ei löydy")</f>
        <v>0</v>
      </c>
      <c r="G693" s="224">
        <f>IFERROR(VLOOKUP(Työfile_2024!C693,Liikennemalli!$D$6:$G$1921,4,FALSE),0)</f>
        <v>1</v>
      </c>
      <c r="H693" s="225">
        <f>K693-IFERROR(VLOOKUP(Työfile_2024!D693,Liikennemalli!$C$6:$H$1921,6,FALSE),"ei löydy")</f>
        <v>0</v>
      </c>
      <c r="I693" s="80">
        <v>1551</v>
      </c>
      <c r="J693" s="52">
        <v>2</v>
      </c>
      <c r="K693" s="52">
        <v>6412</v>
      </c>
      <c r="L693" s="53"/>
      <c r="M693" s="54"/>
      <c r="N693" s="54"/>
      <c r="O693" s="54"/>
      <c r="P693" s="54"/>
      <c r="Q693" s="55"/>
      <c r="R693" s="55"/>
      <c r="S693" s="55"/>
      <c r="T693" s="55"/>
      <c r="U693" s="52"/>
      <c r="V693" s="56">
        <v>604</v>
      </c>
      <c r="W693" s="56">
        <v>57</v>
      </c>
      <c r="X693" s="56">
        <v>545</v>
      </c>
      <c r="Y693" s="56">
        <f>VLOOKUP(D693,Liikennemalli24!$D$2:$F$1804,2,FALSE)</f>
        <v>0</v>
      </c>
      <c r="Z693" s="57">
        <f>VLOOKUP(D693,Liikennemalli24!$D$2:$F$1804,3,FALSE)</f>
        <v>0</v>
      </c>
      <c r="AA693" s="178">
        <f>IF(G693=1,VLOOKUP(C693,Liikennemalli!$D$6:$H$1921,2,FALSE),"-")</f>
        <v>20.043044914533599</v>
      </c>
      <c r="AB693" s="197">
        <f>IF(G693=1,VLOOKUP(C693,Liikennemalli!$D$6:$H$1921,3,FALSE),"-")</f>
        <v>0.263056173495955</v>
      </c>
      <c r="AC693" s="134">
        <f>IF(E693=1,VLOOKUP(Työfile_2024!D693,'2015'!$F$12:$X$1887,18,FALSE),"-")</f>
        <v>232</v>
      </c>
      <c r="AD693" s="127">
        <f>IF(E693=1,VLOOKUP(Työfile_2024!D693,'2015'!$F$12:$X$1887,19,FALSE),"-")</f>
        <v>0.33</v>
      </c>
      <c r="AI693" s="127">
        <f>IF(E693=1,VLOOKUP(Työfile_2024!D693,'2015'!$F$12:$AB$1887,20,FALSE),"-")</f>
        <v>0</v>
      </c>
      <c r="AJ693" s="127">
        <f>IF(E693=1,VLOOKUP(Työfile_2024!D693,'2015'!$F$12:$AB$1887,21,FALSE),"-")</f>
        <v>0</v>
      </c>
      <c r="AK693" s="127">
        <f>IF(E693=1,VLOOKUP(Työfile_2024!D693,'2015'!$F$12:$AB$1887,22,FALSE),"-")</f>
        <v>0</v>
      </c>
      <c r="AL693" s="127">
        <f>IF(E693=1,VLOOKUP(Työfile_2024!D693,'2015'!$F$12:$AB$1887,23,FALSE),"-")</f>
        <v>0</v>
      </c>
      <c r="AM693" s="56">
        <f>VLOOKUP(Työfile_2024!D693,Tmatkat_20km_tarkasteltava_verk!$C$2:$D$1804,2,FALSE)</f>
        <v>48</v>
      </c>
      <c r="AN693" s="148">
        <f t="shared" si="157"/>
        <v>7.9470198675496692E-2</v>
      </c>
      <c r="AO693" s="178">
        <f>IF(E693=1,VLOOKUP(Työfile_2024!D693,'2015'!$F$12:$AC$1887,24,FALSE),"-")</f>
        <v>260</v>
      </c>
      <c r="AP693" s="52">
        <f>VLOOKUP(D693,Tarkasteltava_verkko_2024_harva!$E$2:$I$1804,5,FALSE)</f>
        <v>0</v>
      </c>
      <c r="AQ693" s="52">
        <f>VLOOKUP(D693,Tarkasteltava_verkko_2024_harva!$E$2:$I$1804,4,FALSE)</f>
        <v>0</v>
      </c>
      <c r="AR693" s="148">
        <v>0</v>
      </c>
      <c r="AS693" s="170" t="str">
        <f>IFERROR(VLOOKUP(C693,'2015'!$C$12:$AG$1887,30,FALSE),"-")</f>
        <v/>
      </c>
      <c r="AT693" s="148">
        <v>0</v>
      </c>
      <c r="AU693" s="170">
        <f>IFERROR(VLOOKUP(C693,'2015'!$C$12:$AG$1887,31,FALSE),"-")</f>
        <v>0</v>
      </c>
      <c r="AV693" s="106"/>
      <c r="AW693" s="63">
        <f>IFERROR(VLOOKUP(C693,Merkittävyysluokitus!$A$2:$J$1705,10,FALSE),"-")</f>
        <v>3</v>
      </c>
      <c r="AX693" s="175">
        <f>IFERROR(VLOOKUP(C693,Merkittävyysluokitus!$A$2:$J$1705,6,FALSE),"-")</f>
        <v>8.4425098934550995</v>
      </c>
      <c r="AY693" s="175">
        <f>IFERROR(VLOOKUP(C693,Merkittävyysluokitus!$A$2:$J$1705,7,FALSE),"-")</f>
        <v>2.3569999999999998</v>
      </c>
      <c r="AZ693" s="175">
        <f>IFERROR(VLOOKUP(C693,Merkittävyysluokitus!$A$2:$J$1705,8,FALSE),"-")</f>
        <v>4.2521765601217654</v>
      </c>
      <c r="BA693" s="175">
        <f>IFERROR(VLOOKUP(C693,Merkittävyysluokitus!$A$2:$J$1705,9,FALSE),"-")</f>
        <v>1.8333333333333333</v>
      </c>
      <c r="BB693" s="203"/>
      <c r="BC693" s="203" t="str">
        <f t="shared" si="158"/>
        <v>ei mallia</v>
      </c>
      <c r="BD693" s="39" t="str">
        <f t="shared" si="171"/>
        <v>Ei luokiteltu</v>
      </c>
      <c r="BE693" s="68" t="str">
        <f t="shared" si="153"/>
        <v>ei mallia</v>
      </c>
      <c r="BF693" s="68" t="str">
        <f t="shared" si="154"/>
        <v>ei mallia</v>
      </c>
      <c r="BG693" s="68" t="str">
        <f t="shared" si="155"/>
        <v>ei mallia</v>
      </c>
      <c r="BH693" s="208" t="str">
        <f t="shared" si="156"/>
        <v>musta</v>
      </c>
      <c r="BI693" s="39"/>
      <c r="BJ693" s="39" t="str">
        <f>IF(F693="ei löydy","uusi tie",IF(E693=0,"tieosoite muuttunut",IF(E693=1,VLOOKUP(D693,'2015'!$F$12:$AL$1887,31,FALSE),"-")))</f>
        <v>punainen</v>
      </c>
      <c r="BK693" s="67" t="str">
        <f>IF(E693=1,VLOOKUP(D693,'2015'!$F$12:$AL$1887,32,FALSE),"-")</f>
        <v>punainen</v>
      </c>
      <c r="BL693" s="39" t="str">
        <f>IF(F693="ei löydy","uusi tie",IF(E693=0,"tieosoite muuttunut",IF(E693=1,VLOOKUP(D693,'2015'!$F$12:$AL$1887,33,FALSE),"-")))</f>
        <v>musta</v>
      </c>
      <c r="BM693" s="39"/>
      <c r="BN693" s="217" t="str">
        <f>VLOOKUP(D693,'2015'!$F$12:$AL$1887,33,FALSE)</f>
        <v>musta</v>
      </c>
      <c r="BO693" s="39"/>
      <c r="BP693" s="115" t="s">
        <v>10</v>
      </c>
      <c r="BQ693" s="30"/>
      <c r="BS693" s="5"/>
      <c r="BU693" s="37"/>
      <c r="BV693" s="30" t="s">
        <v>10</v>
      </c>
      <c r="BX693" t="str">
        <f>IF(E693=1,VLOOKUP(D693,'2015'!$F$12:$AX$1887,43,FALSE),"-")</f>
        <v>musta</v>
      </c>
      <c r="BY693" t="str">
        <f>IF(E693=1,VLOOKUP(D693,'2015'!$F$12:$AX$1887,44,FALSE),"-")</f>
        <v>musta</v>
      </c>
      <c r="BZ693" t="str">
        <f>IF(E693=1,VLOOKUP(D693,'2015'!$F$12:$AX$1887,45,FALSE),"-")</f>
        <v>musta</v>
      </c>
      <c r="CA693" s="31">
        <f t="shared" si="166"/>
        <v>0</v>
      </c>
      <c r="CB693" s="31">
        <f t="shared" si="167"/>
        <v>0</v>
      </c>
      <c r="CC693" s="31">
        <f t="shared" si="168"/>
        <v>0</v>
      </c>
      <c r="CD693" s="31">
        <f t="shared" si="169"/>
        <v>0</v>
      </c>
      <c r="CE693" s="31">
        <f t="shared" si="170"/>
        <v>0</v>
      </c>
      <c r="CO693" s="2" t="s">
        <v>35</v>
      </c>
      <c r="CP693" s="2" t="s">
        <v>35</v>
      </c>
    </row>
    <row r="694" spans="1:94" ht="15.75" thickBot="1" x14ac:dyDescent="0.3">
      <c r="A694" s="50"/>
      <c r="B694" s="50"/>
      <c r="C694" s="50" t="str">
        <f t="shared" si="159"/>
        <v>1552_1_3527</v>
      </c>
      <c r="D694" s="51" t="str">
        <f t="shared" si="160"/>
        <v>1552_1</v>
      </c>
      <c r="E694" s="224">
        <f>IFERROR(VLOOKUP(C694,'2015'!$C$12:$D$1887,2,FALSE),0)</f>
        <v>1</v>
      </c>
      <c r="F694" s="51">
        <f>IFERROR(K694-IFERROR(VLOOKUP(D694,'2015'!$F$12:$I$1887,4,FALSE),"ei löydy"),"ei löydy")</f>
        <v>0</v>
      </c>
      <c r="G694" s="224">
        <f>IFERROR(VLOOKUP(Työfile_2024!C694,Liikennemalli!$D$6:$G$1921,4,FALSE),0)</f>
        <v>0</v>
      </c>
      <c r="H694" s="225">
        <f>K694-IFERROR(VLOOKUP(Työfile_2024!D694,Liikennemalli!$C$6:$H$1921,6,FALSE),"ei löydy")</f>
        <v>-1881</v>
      </c>
      <c r="I694" s="80">
        <v>1552</v>
      </c>
      <c r="J694" s="52">
        <v>1</v>
      </c>
      <c r="K694" s="52">
        <v>3527</v>
      </c>
      <c r="L694" s="53"/>
      <c r="M694" s="54"/>
      <c r="N694" s="54"/>
      <c r="O694" s="54"/>
      <c r="P694" s="54"/>
      <c r="Q694" s="55"/>
      <c r="R694" s="55"/>
      <c r="S694" s="55"/>
      <c r="T694" s="55"/>
      <c r="U694" s="52"/>
      <c r="V694" s="56">
        <v>4584</v>
      </c>
      <c r="W694" s="56">
        <v>240</v>
      </c>
      <c r="X694" s="56">
        <v>4832</v>
      </c>
      <c r="Y694" s="56">
        <f>VLOOKUP(D694,Liikennemalli24!$D$2:$F$1804,2,FALSE)</f>
        <v>442</v>
      </c>
      <c r="Z694" s="57">
        <f>VLOOKUP(D694,Liikennemalli24!$D$2:$F$1804,3,FALSE)</f>
        <v>0.33700000000000002</v>
      </c>
      <c r="AA694" s="178" t="str">
        <f>IF(G694=1,VLOOKUP(C694,Liikennemalli!$D$6:$H$1921,2,FALSE),"-")</f>
        <v>-</v>
      </c>
      <c r="AB694" s="197" t="str">
        <f>IF(G694=1,VLOOKUP(C694,Liikennemalli!$D$6:$H$1921,3,FALSE),"-")</f>
        <v>-</v>
      </c>
      <c r="AC694" s="134">
        <f>IF(E694=1,VLOOKUP(Työfile_2024!D694,'2015'!$F$12:$X$1887,18,FALSE),"-")</f>
        <v>1189</v>
      </c>
      <c r="AD694" s="127">
        <f>IF(E694=1,VLOOKUP(Työfile_2024!D694,'2015'!$F$12:$X$1887,19,FALSE),"-")</f>
        <v>0.38</v>
      </c>
      <c r="AI694" s="127">
        <f>IF(E694=1,VLOOKUP(Työfile_2024!D694,'2015'!$F$12:$AB$1887,20,FALSE),"-")</f>
        <v>0</v>
      </c>
      <c r="AJ694" s="127">
        <f>IF(E694=1,VLOOKUP(Työfile_2024!D694,'2015'!$F$12:$AB$1887,21,FALSE),"-")</f>
        <v>0</v>
      </c>
      <c r="AK694" s="127">
        <f>IF(E694=1,VLOOKUP(Työfile_2024!D694,'2015'!$F$12:$AB$1887,22,FALSE),"-")</f>
        <v>0</v>
      </c>
      <c r="AL694" s="127">
        <f>IF(E694=1,VLOOKUP(Työfile_2024!D694,'2015'!$F$12:$AB$1887,23,FALSE),"-")</f>
        <v>0</v>
      </c>
      <c r="AM694" s="56">
        <f>VLOOKUP(Työfile_2024!D694,Tmatkat_20km_tarkasteltava_verk!$C$2:$D$1804,2,FALSE)</f>
        <v>990</v>
      </c>
      <c r="AN694" s="148">
        <f t="shared" si="157"/>
        <v>0.21596858638743455</v>
      </c>
      <c r="AO694" s="178">
        <f>IF(E694=1,VLOOKUP(Työfile_2024!D694,'2015'!$F$12:$AC$1887,24,FALSE),"-")</f>
        <v>972</v>
      </c>
      <c r="AP694" s="52">
        <f>VLOOKUP(D694,Tarkasteltava_verkko_2024_harva!$E$2:$I$1804,5,FALSE)</f>
        <v>0</v>
      </c>
      <c r="AQ694" s="52">
        <f>VLOOKUP(D694,Tarkasteltava_verkko_2024_harva!$E$2:$I$1804,4,FALSE)</f>
        <v>0</v>
      </c>
      <c r="AR694" s="148">
        <v>0.40856251772044228</v>
      </c>
      <c r="AS694" s="170" t="str">
        <f>IFERROR(VLOOKUP(C694,'2015'!$C$12:$AG$1887,30,FALSE),"-")</f>
        <v/>
      </c>
      <c r="AT694" s="148">
        <v>0.63878650411114257</v>
      </c>
      <c r="AU694" s="170" t="str">
        <f>IFERROR(VLOOKUP(C694,'2015'!$C$12:$AG$1887,31,FALSE),"-")</f>
        <v>Kyllä</v>
      </c>
      <c r="AV694" s="106"/>
      <c r="AW694" s="63">
        <f>IFERROR(VLOOKUP(C694,Merkittävyysluokitus!$A$2:$J$1705,10,FALSE),"-")</f>
        <v>2</v>
      </c>
      <c r="AX694" s="175">
        <f>IFERROR(VLOOKUP(C694,Merkittävyysluokitus!$A$2:$J$1705,6,FALSE),"-")</f>
        <v>12.43296803652968</v>
      </c>
      <c r="AY694" s="175">
        <f>IFERROR(VLOOKUP(C694,Merkittävyysluokitus!$A$2:$J$1705,7,FALSE),"-")</f>
        <v>5</v>
      </c>
      <c r="AZ694" s="175">
        <f>IFERROR(VLOOKUP(C694,Merkittävyysluokitus!$A$2:$J$1705,8,FALSE),"-")</f>
        <v>5.0996347031963465</v>
      </c>
      <c r="BA694" s="175">
        <f>IFERROR(VLOOKUP(C694,Merkittävyysluokitus!$A$2:$J$1705,9,FALSE),"-")</f>
        <v>2.333333333333333</v>
      </c>
      <c r="BB694" s="203"/>
      <c r="BC694" s="203" t="str">
        <f t="shared" si="158"/>
        <v/>
      </c>
      <c r="BD694" s="39" t="str">
        <f t="shared" si="171"/>
        <v>musta</v>
      </c>
      <c r="BE694" s="68" t="str">
        <f t="shared" si="153"/>
        <v>musta</v>
      </c>
      <c r="BF694" s="68" t="str">
        <f t="shared" si="154"/>
        <v>musta</v>
      </c>
      <c r="BG694" s="68" t="str">
        <f t="shared" si="155"/>
        <v>musta</v>
      </c>
      <c r="BH694" s="208" t="str">
        <f t="shared" si="156"/>
        <v>musta</v>
      </c>
      <c r="BI694" s="39"/>
      <c r="BJ694" s="39" t="str">
        <f>IF(F694="ei löydy","uusi tie",IF(E694=0,"tieosoite muuttunut",IF(E694=1,VLOOKUP(D694,'2015'!$F$12:$AL$1887,31,FALSE),"-")))</f>
        <v>musta</v>
      </c>
      <c r="BK694" s="67" t="str">
        <f>IF(E694=1,VLOOKUP(D694,'2015'!$F$12:$AL$1887,32,FALSE),"-")</f>
        <v>musta</v>
      </c>
      <c r="BL694" s="39" t="str">
        <f>IF(F694="ei löydy","uusi tie",IF(E694=0,"tieosoite muuttunut",IF(E694=1,VLOOKUP(D694,'2015'!$F$12:$AL$1887,33,FALSE),"-")))</f>
        <v>musta</v>
      </c>
      <c r="BM694" s="39"/>
      <c r="BN694" s="217" t="str">
        <f>VLOOKUP(D694,'2015'!$F$12:$AL$1887,33,FALSE)</f>
        <v>musta</v>
      </c>
      <c r="BO694" s="39"/>
      <c r="BP694" s="115" t="s">
        <v>10</v>
      </c>
      <c r="BQ694" s="30"/>
      <c r="BS694" s="5"/>
      <c r="BU694" s="37"/>
      <c r="BV694" s="30" t="s">
        <v>10</v>
      </c>
      <c r="BX694" t="str">
        <f>IF(E694=1,VLOOKUP(D694,'2015'!$F$12:$AX$1887,43,FALSE),"-")</f>
        <v>musta</v>
      </c>
      <c r="BY694" t="str">
        <f>IF(E694=1,VLOOKUP(D694,'2015'!$F$12:$AX$1887,44,FALSE),"-")</f>
        <v>musta</v>
      </c>
      <c r="BZ694" t="str">
        <f>IF(E694=1,VLOOKUP(D694,'2015'!$F$12:$AX$1887,45,FALSE),"-")</f>
        <v>musta</v>
      </c>
      <c r="CA694" s="31">
        <f t="shared" si="166"/>
        <v>11</v>
      </c>
      <c r="CB694" s="31">
        <f t="shared" si="167"/>
        <v>0</v>
      </c>
      <c r="CC694" s="31">
        <f t="shared" si="168"/>
        <v>1</v>
      </c>
      <c r="CD694" s="31">
        <f t="shared" si="169"/>
        <v>10</v>
      </c>
      <c r="CE694" s="31">
        <f t="shared" si="170"/>
        <v>0</v>
      </c>
      <c r="CO694" s="2" t="s">
        <v>35</v>
      </c>
      <c r="CP694" s="2" t="s">
        <v>35</v>
      </c>
    </row>
    <row r="695" spans="1:94" ht="15.75" thickBot="1" x14ac:dyDescent="0.3">
      <c r="A695" s="50"/>
      <c r="B695" s="50"/>
      <c r="C695" s="50" t="str">
        <f t="shared" si="159"/>
        <v>1552_2_6964</v>
      </c>
      <c r="D695" s="51" t="str">
        <f t="shared" si="160"/>
        <v>1552_2</v>
      </c>
      <c r="E695" s="224">
        <f>IFERROR(VLOOKUP(C695,'2015'!$C$12:$D$1887,2,FALSE),0)</f>
        <v>1</v>
      </c>
      <c r="F695" s="51">
        <f>IFERROR(K695-IFERROR(VLOOKUP(D695,'2015'!$F$12:$I$1887,4,FALSE),"ei löydy"),"ei löydy")</f>
        <v>0</v>
      </c>
      <c r="G695" s="224">
        <f>IFERROR(VLOOKUP(Työfile_2024!C695,Liikennemalli!$D$6:$G$1921,4,FALSE),0)</f>
        <v>1</v>
      </c>
      <c r="H695" s="225">
        <f>K695-IFERROR(VLOOKUP(Työfile_2024!D695,Liikennemalli!$C$6:$H$1921,6,FALSE),"ei löydy")</f>
        <v>0</v>
      </c>
      <c r="I695" s="80">
        <v>1552</v>
      </c>
      <c r="J695" s="52">
        <v>2</v>
      </c>
      <c r="K695" s="52">
        <v>6964</v>
      </c>
      <c r="L695" s="53"/>
      <c r="M695" s="54"/>
      <c r="N695" s="54"/>
      <c r="O695" s="54"/>
      <c r="P695" s="54"/>
      <c r="Q695" s="55"/>
      <c r="R695" s="55"/>
      <c r="S695" s="55"/>
      <c r="T695" s="55"/>
      <c r="U695" s="52"/>
      <c r="V695" s="56">
        <v>1514</v>
      </c>
      <c r="W695" s="56">
        <v>68</v>
      </c>
      <c r="X695" s="56">
        <v>1606</v>
      </c>
      <c r="Y695" s="56">
        <f>VLOOKUP(D695,Liikennemalli24!$D$2:$F$1804,2,FALSE)</f>
        <v>285</v>
      </c>
      <c r="Z695" s="57">
        <f>VLOOKUP(D695,Liikennemalli24!$D$2:$F$1804,3,FALSE)</f>
        <v>0.35299999999999998</v>
      </c>
      <c r="AA695" s="178">
        <f>IF(G695=1,VLOOKUP(C695,Liikennemalli!$D$6:$H$1921,2,FALSE),"-")</f>
        <v>351</v>
      </c>
      <c r="AB695" s="197">
        <f>IF(G695=1,VLOOKUP(C695,Liikennemalli!$D$6:$H$1921,3,FALSE),"-")</f>
        <v>0.49297752808988698</v>
      </c>
      <c r="AC695" s="134">
        <f>IF(E695=1,VLOOKUP(Työfile_2024!D695,'2015'!$F$12:$X$1887,18,FALSE),"-")</f>
        <v>652</v>
      </c>
      <c r="AD695" s="127">
        <f>IF(E695=1,VLOOKUP(Työfile_2024!D695,'2015'!$F$12:$X$1887,19,FALSE),"-")</f>
        <v>0.41</v>
      </c>
      <c r="AI695" s="127">
        <f>IF(E695=1,VLOOKUP(Työfile_2024!D695,'2015'!$F$12:$AB$1887,20,FALSE),"-")</f>
        <v>0</v>
      </c>
      <c r="AJ695" s="127">
        <f>IF(E695=1,VLOOKUP(Työfile_2024!D695,'2015'!$F$12:$AB$1887,21,FALSE),"-")</f>
        <v>0</v>
      </c>
      <c r="AK695" s="127">
        <f>IF(E695=1,VLOOKUP(Työfile_2024!D695,'2015'!$F$12:$AB$1887,22,FALSE),"-")</f>
        <v>0</v>
      </c>
      <c r="AL695" s="127">
        <f>IF(E695=1,VLOOKUP(Työfile_2024!D695,'2015'!$F$12:$AB$1887,23,FALSE),"-")</f>
        <v>0</v>
      </c>
      <c r="AM695" s="56">
        <f>VLOOKUP(Työfile_2024!D695,Tmatkat_20km_tarkasteltava_verk!$C$2:$D$1804,2,FALSE)</f>
        <v>151</v>
      </c>
      <c r="AN695" s="148">
        <f t="shared" si="157"/>
        <v>9.9735799207397627E-2</v>
      </c>
      <c r="AO695" s="178">
        <f>IF(E695=1,VLOOKUP(Työfile_2024!D695,'2015'!$F$12:$AC$1887,24,FALSE),"-")</f>
        <v>239</v>
      </c>
      <c r="AP695" s="52">
        <f>VLOOKUP(D695,Tarkasteltava_verkko_2024_harva!$E$2:$I$1804,5,FALSE)</f>
        <v>0</v>
      </c>
      <c r="AQ695" s="52">
        <f>VLOOKUP(D695,Tarkasteltava_verkko_2024_harva!$E$2:$I$1804,4,FALSE)</f>
        <v>0</v>
      </c>
      <c r="AR695" s="148">
        <v>9.4629523262492826E-2</v>
      </c>
      <c r="AS695" s="170" t="str">
        <f>IFERROR(VLOOKUP(C695,'2015'!$C$12:$AG$1887,30,FALSE),"-")</f>
        <v/>
      </c>
      <c r="AT695" s="148">
        <v>0</v>
      </c>
      <c r="AU695" s="170">
        <f>IFERROR(VLOOKUP(C695,'2015'!$C$12:$AG$1887,31,FALSE),"-")</f>
        <v>0</v>
      </c>
      <c r="AV695" s="106"/>
      <c r="AW695" s="63">
        <f>IFERROR(VLOOKUP(C695,Merkittävyysluokitus!$A$2:$J$1705,10,FALSE),"-")</f>
        <v>3</v>
      </c>
      <c r="AX695" s="175">
        <f>IFERROR(VLOOKUP(C695,Merkittävyysluokitus!$A$2:$J$1705,6,FALSE),"-")</f>
        <v>8.7160730593607294</v>
      </c>
      <c r="AY695" s="175">
        <f>IFERROR(VLOOKUP(C695,Merkittävyysluokitus!$A$2:$J$1705,7,FALSE),"-")</f>
        <v>4.3466666666666658</v>
      </c>
      <c r="AZ695" s="175">
        <f>IFERROR(VLOOKUP(C695,Merkittävyysluokitus!$A$2:$J$1705,8,FALSE),"-")</f>
        <v>3.3694063926940641</v>
      </c>
      <c r="BA695" s="175">
        <f>IFERROR(VLOOKUP(C695,Merkittävyysluokitus!$A$2:$J$1705,9,FALSE),"-")</f>
        <v>1</v>
      </c>
      <c r="BB695" s="203"/>
      <c r="BC695" s="203" t="str">
        <f t="shared" si="158"/>
        <v/>
      </c>
      <c r="BD695" s="39" t="str">
        <f t="shared" si="171"/>
        <v>musta</v>
      </c>
      <c r="BE695" s="68" t="str">
        <f t="shared" si="153"/>
        <v>musta</v>
      </c>
      <c r="BF695" s="68" t="str">
        <f t="shared" si="154"/>
        <v>musta</v>
      </c>
      <c r="BG695" s="68" t="str">
        <f t="shared" si="155"/>
        <v>musta</v>
      </c>
      <c r="BH695" s="208" t="str">
        <f t="shared" si="156"/>
        <v>musta</v>
      </c>
      <c r="BI695" s="39"/>
      <c r="BJ695" s="39" t="str">
        <f>IF(F695="ei löydy","uusi tie",IF(E695=0,"tieosoite muuttunut",IF(E695=1,VLOOKUP(D695,'2015'!$F$12:$AL$1887,31,FALSE),"-")))</f>
        <v>punainen</v>
      </c>
      <c r="BK695" s="67" t="str">
        <f>IF(E695=1,VLOOKUP(D695,'2015'!$F$12:$AL$1887,32,FALSE),"-")</f>
        <v>punainen</v>
      </c>
      <c r="BL695" s="39" t="str">
        <f>IF(F695="ei löydy","uusi tie",IF(E695=0,"tieosoite muuttunut",IF(E695=1,VLOOKUP(D695,'2015'!$F$12:$AL$1887,33,FALSE),"-")))</f>
        <v>musta</v>
      </c>
      <c r="BM695" s="39"/>
      <c r="BN695" s="217" t="str">
        <f>VLOOKUP(D695,'2015'!$F$12:$AL$1887,33,FALSE)</f>
        <v>musta</v>
      </c>
      <c r="BO695" s="39"/>
      <c r="BP695" s="115" t="s">
        <v>10</v>
      </c>
      <c r="BQ695" s="30"/>
      <c r="BS695" s="5"/>
      <c r="BU695" s="37"/>
      <c r="BV695" s="30" t="s">
        <v>10</v>
      </c>
      <c r="BX695" t="str">
        <f>IF(E695=1,VLOOKUP(D695,'2015'!$F$12:$AX$1887,43,FALSE),"-")</f>
        <v>musta</v>
      </c>
      <c r="BY695" t="str">
        <f>IF(E695=1,VLOOKUP(D695,'2015'!$F$12:$AX$1887,44,FALSE),"-")</f>
        <v>musta</v>
      </c>
      <c r="BZ695" t="str">
        <f>IF(E695=1,VLOOKUP(D695,'2015'!$F$12:$AX$1887,45,FALSE),"-")</f>
        <v>musta</v>
      </c>
      <c r="CA695" s="31">
        <f t="shared" si="166"/>
        <v>2</v>
      </c>
      <c r="CB695" s="31">
        <f t="shared" si="167"/>
        <v>1</v>
      </c>
      <c r="CC695" s="31">
        <f t="shared" si="168"/>
        <v>0</v>
      </c>
      <c r="CD695" s="31">
        <f t="shared" si="169"/>
        <v>1</v>
      </c>
      <c r="CE695" s="31">
        <f t="shared" si="170"/>
        <v>0</v>
      </c>
      <c r="CO695" s="2" t="s">
        <v>35</v>
      </c>
      <c r="CP695" s="2" t="s">
        <v>35</v>
      </c>
    </row>
    <row r="696" spans="1:94" ht="15.75" thickBot="1" x14ac:dyDescent="0.3">
      <c r="A696" s="50"/>
      <c r="B696" s="50"/>
      <c r="C696" s="50" t="str">
        <f t="shared" si="159"/>
        <v>1552_3_1191</v>
      </c>
      <c r="D696" s="51" t="str">
        <f t="shared" si="160"/>
        <v>1552_3</v>
      </c>
      <c r="E696" s="224">
        <f>IFERROR(VLOOKUP(C696,'2015'!$C$12:$D$1887,2,FALSE),0)</f>
        <v>1</v>
      </c>
      <c r="F696" s="51">
        <f>IFERROR(K696-IFERROR(VLOOKUP(D696,'2015'!$F$12:$I$1887,4,FALSE),"ei löydy"),"ei löydy")</f>
        <v>0</v>
      </c>
      <c r="G696" s="224">
        <f>IFERROR(VLOOKUP(Työfile_2024!C696,Liikennemalli!$D$6:$G$1921,4,FALSE),0)</f>
        <v>1</v>
      </c>
      <c r="H696" s="225">
        <f>K696-IFERROR(VLOOKUP(Työfile_2024!D696,Liikennemalli!$C$6:$H$1921,6,FALSE),"ei löydy")</f>
        <v>0</v>
      </c>
      <c r="I696" s="80">
        <v>1552</v>
      </c>
      <c r="J696" s="52">
        <v>3</v>
      </c>
      <c r="K696" s="52">
        <v>1191</v>
      </c>
      <c r="L696" s="53"/>
      <c r="M696" s="54"/>
      <c r="N696" s="54"/>
      <c r="O696" s="54"/>
      <c r="P696" s="54"/>
      <c r="Q696" s="55"/>
      <c r="R696" s="55"/>
      <c r="S696" s="55"/>
      <c r="T696" s="55"/>
      <c r="U696" s="52"/>
      <c r="V696" s="56">
        <v>1514</v>
      </c>
      <c r="W696" s="56">
        <v>68</v>
      </c>
      <c r="X696" s="56">
        <v>1606</v>
      </c>
      <c r="Y696" s="56">
        <f>VLOOKUP(D696,Liikennemalli24!$D$2:$F$1804,2,FALSE)</f>
        <v>260</v>
      </c>
      <c r="Z696" s="57">
        <f>VLOOKUP(D696,Liikennemalli24!$D$2:$F$1804,3,FALSE)</f>
        <v>0.38</v>
      </c>
      <c r="AA696" s="178">
        <f>IF(G696=1,VLOOKUP(C696,Liikennemalli!$D$6:$H$1921,2,FALSE),"-")</f>
        <v>9</v>
      </c>
      <c r="AB696" s="197">
        <f>IF(G696=1,VLOOKUP(C696,Liikennemalli!$D$6:$H$1921,3,FALSE),"-")</f>
        <v>0.17647058823529399</v>
      </c>
      <c r="AC696" s="134">
        <f>IF(E696=1,VLOOKUP(Työfile_2024!D696,'2015'!$F$12:$X$1887,18,FALSE),"-")</f>
        <v>652</v>
      </c>
      <c r="AD696" s="127">
        <f>IF(E696=1,VLOOKUP(Työfile_2024!D696,'2015'!$F$12:$X$1887,19,FALSE),"-")</f>
        <v>0.41</v>
      </c>
      <c r="AI696" s="127">
        <f>IF(E696=1,VLOOKUP(Työfile_2024!D696,'2015'!$F$12:$AB$1887,20,FALSE),"-")</f>
        <v>0</v>
      </c>
      <c r="AJ696" s="127">
        <f>IF(E696=1,VLOOKUP(Työfile_2024!D696,'2015'!$F$12:$AB$1887,21,FALSE),"-")</f>
        <v>0</v>
      </c>
      <c r="AK696" s="127">
        <f>IF(E696=1,VLOOKUP(Työfile_2024!D696,'2015'!$F$12:$AB$1887,22,FALSE),"-")</f>
        <v>0</v>
      </c>
      <c r="AL696" s="127">
        <f>IF(E696=1,VLOOKUP(Työfile_2024!D696,'2015'!$F$12:$AB$1887,23,FALSE),"-")</f>
        <v>0</v>
      </c>
      <c r="AM696" s="56">
        <f>VLOOKUP(Työfile_2024!D696,Tmatkat_20km_tarkasteltava_verk!$C$2:$D$1804,2,FALSE)</f>
        <v>93</v>
      </c>
      <c r="AN696" s="148">
        <f t="shared" si="157"/>
        <v>6.1426684280052837E-2</v>
      </c>
      <c r="AO696" s="178">
        <f>IF(E696=1,VLOOKUP(Työfile_2024!D696,'2015'!$F$12:$AC$1887,24,FALSE),"-")</f>
        <v>181</v>
      </c>
      <c r="AP696" s="52">
        <f>VLOOKUP(D696,Tarkasteltava_verkko_2024_harva!$E$2:$I$1804,5,FALSE)</f>
        <v>0</v>
      </c>
      <c r="AQ696" s="52">
        <f>VLOOKUP(D696,Tarkasteltava_verkko_2024_harva!$E$2:$I$1804,4,FALSE)</f>
        <v>0</v>
      </c>
      <c r="AR696" s="148">
        <v>0</v>
      </c>
      <c r="AS696" s="170" t="str">
        <f>IFERROR(VLOOKUP(C696,'2015'!$C$12:$AG$1887,30,FALSE),"-")</f>
        <v/>
      </c>
      <c r="AT696" s="148">
        <v>0</v>
      </c>
      <c r="AU696" s="170">
        <f>IFERROR(VLOOKUP(C696,'2015'!$C$12:$AG$1887,31,FALSE),"-")</f>
        <v>0</v>
      </c>
      <c r="AV696" s="106"/>
      <c r="AW696" s="63">
        <f>IFERROR(VLOOKUP(C696,Merkittävyysluokitus!$A$2:$J$1705,10,FALSE),"-")</f>
        <v>3</v>
      </c>
      <c r="AX696" s="175">
        <f>IFERROR(VLOOKUP(C696,Merkittävyysluokitus!$A$2:$J$1705,6,FALSE),"-")</f>
        <v>8.1776407914764082</v>
      </c>
      <c r="AY696" s="175">
        <f>IFERROR(VLOOKUP(C696,Merkittävyysluokitus!$A$2:$J$1705,7,FALSE),"-")</f>
        <v>3.8699999999999997</v>
      </c>
      <c r="AZ696" s="175">
        <f>IFERROR(VLOOKUP(C696,Merkittävyysluokitus!$A$2:$J$1705,8,FALSE),"-")</f>
        <v>3.1409741248097416</v>
      </c>
      <c r="BA696" s="175">
        <f>IFERROR(VLOOKUP(C696,Merkittävyysluokitus!$A$2:$J$1705,9,FALSE),"-")</f>
        <v>1.1666666666666665</v>
      </c>
      <c r="BB696" s="203"/>
      <c r="BC696" s="203" t="str">
        <f t="shared" si="158"/>
        <v/>
      </c>
      <c r="BD696" s="39" t="str">
        <f t="shared" si="171"/>
        <v>musta</v>
      </c>
      <c r="BE696" s="68" t="str">
        <f t="shared" si="153"/>
        <v>musta</v>
      </c>
      <c r="BF696" s="68" t="str">
        <f t="shared" si="154"/>
        <v>musta</v>
      </c>
      <c r="BG696" s="68" t="str">
        <f t="shared" si="155"/>
        <v>musta</v>
      </c>
      <c r="BH696" s="208" t="str">
        <f t="shared" si="156"/>
        <v>musta</v>
      </c>
      <c r="BI696" s="39"/>
      <c r="BJ696" s="39" t="str">
        <f>IF(F696="ei löydy","uusi tie",IF(E696=0,"tieosoite muuttunut",IF(E696=1,VLOOKUP(D696,'2015'!$F$12:$AL$1887,31,FALSE),"-")))</f>
        <v>musta</v>
      </c>
      <c r="BK696" s="67" t="str">
        <f>IF(E696=1,VLOOKUP(D696,'2015'!$F$12:$AL$1887,32,FALSE),"-")</f>
        <v>punainen</v>
      </c>
      <c r="BL696" s="39" t="str">
        <f>IF(F696="ei löydy","uusi tie",IF(E696=0,"tieosoite muuttunut",IF(E696=1,VLOOKUP(D696,'2015'!$F$12:$AL$1887,33,FALSE),"-")))</f>
        <v>musta</v>
      </c>
      <c r="BM696" s="39"/>
      <c r="BN696" s="217" t="str">
        <f>VLOOKUP(D696,'2015'!$F$12:$AL$1887,33,FALSE)</f>
        <v>musta</v>
      </c>
      <c r="BO696" s="39"/>
      <c r="BP696" s="115" t="s">
        <v>10</v>
      </c>
      <c r="BQ696" s="30"/>
      <c r="BS696" s="5"/>
      <c r="BU696" s="37"/>
      <c r="BV696" s="30" t="s">
        <v>10</v>
      </c>
      <c r="BX696" t="str">
        <f>IF(E696=1,VLOOKUP(D696,'2015'!$F$12:$AX$1887,43,FALSE),"-")</f>
        <v>musta</v>
      </c>
      <c r="BY696" t="str">
        <f>IF(E696=1,VLOOKUP(D696,'2015'!$F$12:$AX$1887,44,FALSE),"-")</f>
        <v>musta</v>
      </c>
      <c r="BZ696" t="str">
        <f>IF(E696=1,VLOOKUP(D696,'2015'!$F$12:$AX$1887,45,FALSE),"-")</f>
        <v>musta</v>
      </c>
      <c r="CA696" s="31">
        <f t="shared" si="166"/>
        <v>1</v>
      </c>
      <c r="CB696" s="31">
        <f t="shared" si="167"/>
        <v>1</v>
      </c>
      <c r="CC696" s="31">
        <f t="shared" si="168"/>
        <v>0</v>
      </c>
      <c r="CD696" s="31">
        <f t="shared" si="169"/>
        <v>0</v>
      </c>
      <c r="CE696" s="31">
        <f t="shared" si="170"/>
        <v>0</v>
      </c>
      <c r="CO696" s="2" t="s">
        <v>35</v>
      </c>
      <c r="CP696" s="2" t="s">
        <v>35</v>
      </c>
    </row>
    <row r="697" spans="1:94" ht="15.75" thickBot="1" x14ac:dyDescent="0.3">
      <c r="A697" s="50"/>
      <c r="B697" s="50"/>
      <c r="C697" s="50" t="str">
        <f t="shared" si="159"/>
        <v>1552_4_6642</v>
      </c>
      <c r="D697" s="51" t="str">
        <f t="shared" si="160"/>
        <v>1552_4</v>
      </c>
      <c r="E697" s="224">
        <f>IFERROR(VLOOKUP(C697,'2015'!$C$12:$D$1887,2,FALSE),0)</f>
        <v>1</v>
      </c>
      <c r="F697" s="51">
        <f>IFERROR(K697-IFERROR(VLOOKUP(D697,'2015'!$F$12:$I$1887,4,FALSE),"ei löydy"),"ei löydy")</f>
        <v>0</v>
      </c>
      <c r="G697" s="224">
        <f>IFERROR(VLOOKUP(Työfile_2024!C697,Liikennemalli!$D$6:$G$1921,4,FALSE),0)</f>
        <v>1</v>
      </c>
      <c r="H697" s="225">
        <f>K697-IFERROR(VLOOKUP(Työfile_2024!D697,Liikennemalli!$C$6:$H$1921,6,FALSE),"ei löydy")</f>
        <v>0</v>
      </c>
      <c r="I697" s="80">
        <v>1552</v>
      </c>
      <c r="J697" s="52">
        <v>4</v>
      </c>
      <c r="K697" s="52">
        <v>6642</v>
      </c>
      <c r="L697" s="53"/>
      <c r="M697" s="54"/>
      <c r="N697" s="54"/>
      <c r="O697" s="54"/>
      <c r="P697" s="54"/>
      <c r="Q697" s="55"/>
      <c r="R697" s="55"/>
      <c r="S697" s="55"/>
      <c r="T697" s="55"/>
      <c r="U697" s="52"/>
      <c r="V697" s="56">
        <v>928</v>
      </c>
      <c r="W697" s="56">
        <v>63</v>
      </c>
      <c r="X697" s="56">
        <v>916</v>
      </c>
      <c r="Y697" s="56">
        <f>VLOOKUP(D697,Liikennemalli24!$D$2:$F$1804,2,FALSE)</f>
        <v>225</v>
      </c>
      <c r="Z697" s="57">
        <f>VLOOKUP(D697,Liikennemalli24!$D$2:$F$1804,3,FALSE)</f>
        <v>0.45500000000000002</v>
      </c>
      <c r="AA697" s="178">
        <f>IF(G697=1,VLOOKUP(C697,Liikennemalli!$D$6:$H$1921,2,FALSE),"-")</f>
        <v>0</v>
      </c>
      <c r="AB697" s="197">
        <f>IF(G697=1,VLOOKUP(C697,Liikennemalli!$D$6:$H$1921,3,FALSE),"-")</f>
        <v>0</v>
      </c>
      <c r="AC697" s="134">
        <f>IF(E697=1,VLOOKUP(Työfile_2024!D697,'2015'!$F$12:$X$1887,18,FALSE),"-")</f>
        <v>463</v>
      </c>
      <c r="AD697" s="127">
        <f>IF(E697=1,VLOOKUP(Työfile_2024!D697,'2015'!$F$12:$X$1887,19,FALSE),"-")</f>
        <v>0.62</v>
      </c>
      <c r="AI697" s="127">
        <f>IF(E697=1,VLOOKUP(Työfile_2024!D697,'2015'!$F$12:$AB$1887,20,FALSE),"-")</f>
        <v>0</v>
      </c>
      <c r="AJ697" s="127">
        <f>IF(E697=1,VLOOKUP(Työfile_2024!D697,'2015'!$F$12:$AB$1887,21,FALSE),"-")</f>
        <v>0</v>
      </c>
      <c r="AK697" s="127">
        <f>IF(E697=1,VLOOKUP(Työfile_2024!D697,'2015'!$F$12:$AB$1887,22,FALSE),"-")</f>
        <v>0</v>
      </c>
      <c r="AL697" s="127">
        <f>IF(E697=1,VLOOKUP(Työfile_2024!D697,'2015'!$F$12:$AB$1887,23,FALSE),"-")</f>
        <v>0</v>
      </c>
      <c r="AM697" s="56">
        <f>VLOOKUP(Työfile_2024!D697,Tmatkat_20km_tarkasteltava_verk!$C$2:$D$1804,2,FALSE)</f>
        <v>181</v>
      </c>
      <c r="AN697" s="148">
        <f t="shared" si="157"/>
        <v>0.19504310344827586</v>
      </c>
      <c r="AO697" s="178">
        <f>IF(E697=1,VLOOKUP(Työfile_2024!D697,'2015'!$F$12:$AC$1887,24,FALSE),"-")</f>
        <v>170</v>
      </c>
      <c r="AP697" s="52">
        <f>VLOOKUP(D697,Tarkasteltava_verkko_2024_harva!$E$2:$I$1804,5,FALSE)</f>
        <v>0</v>
      </c>
      <c r="AQ697" s="52">
        <f>VLOOKUP(D697,Tarkasteltava_verkko_2024_harva!$E$2:$I$1804,4,FALSE)</f>
        <v>0</v>
      </c>
      <c r="AR697" s="148">
        <v>0</v>
      </c>
      <c r="AS697" s="170" t="str">
        <f>IFERROR(VLOOKUP(C697,'2015'!$C$12:$AG$1887,30,FALSE),"-")</f>
        <v/>
      </c>
      <c r="AT697" s="148">
        <v>0</v>
      </c>
      <c r="AU697" s="170">
        <f>IFERROR(VLOOKUP(C697,'2015'!$C$12:$AG$1887,31,FALSE),"-")</f>
        <v>0</v>
      </c>
      <c r="AV697" s="106"/>
      <c r="AW697" s="63">
        <f>IFERROR(VLOOKUP(C697,Merkittävyysluokitus!$A$2:$J$1705,10,FALSE),"-")</f>
        <v>3</v>
      </c>
      <c r="AX697" s="175">
        <f>IFERROR(VLOOKUP(C697,Merkittävyysluokitus!$A$2:$J$1705,6,FALSE),"-")</f>
        <v>9.207439878234398</v>
      </c>
      <c r="AY697" s="175">
        <f>IFERROR(VLOOKUP(C697,Merkittävyysluokitus!$A$2:$J$1705,7,FALSE),"-")</f>
        <v>3.8806666666666656</v>
      </c>
      <c r="AZ697" s="175">
        <f>IFERROR(VLOOKUP(C697,Merkittävyysluokitus!$A$2:$J$1705,8,FALSE),"-")</f>
        <v>4.1601065449010655</v>
      </c>
      <c r="BA697" s="175">
        <f>IFERROR(VLOOKUP(C697,Merkittävyysluokitus!$A$2:$J$1705,9,FALSE),"-")</f>
        <v>1.1666666666666665</v>
      </c>
      <c r="BB697" s="203"/>
      <c r="BC697" s="203" t="str">
        <f t="shared" si="158"/>
        <v/>
      </c>
      <c r="BD697" s="39" t="str">
        <f t="shared" si="171"/>
        <v>musta</v>
      </c>
      <c r="BE697" s="68" t="str">
        <f t="shared" si="153"/>
        <v>musta</v>
      </c>
      <c r="BF697" s="68" t="str">
        <f t="shared" si="154"/>
        <v>musta</v>
      </c>
      <c r="BG697" s="68" t="str">
        <f t="shared" si="155"/>
        <v>musta</v>
      </c>
      <c r="BH697" s="208" t="str">
        <f t="shared" si="156"/>
        <v>musta</v>
      </c>
      <c r="BI697" s="39"/>
      <c r="BJ697" s="39" t="str">
        <f>IF(F697="ei löydy","uusi tie",IF(E697=0,"tieosoite muuttunut",IF(E697=1,VLOOKUP(D697,'2015'!$F$12:$AL$1887,31,FALSE),"-")))</f>
        <v>punainen</v>
      </c>
      <c r="BK697" s="67" t="str">
        <f>IF(E697=1,VLOOKUP(D697,'2015'!$F$12:$AL$1887,32,FALSE),"-")</f>
        <v>punainen</v>
      </c>
      <c r="BL697" s="39" t="str">
        <f>IF(F697="ei löydy","uusi tie",IF(E697=0,"tieosoite muuttunut",IF(E697=1,VLOOKUP(D697,'2015'!$F$12:$AL$1887,33,FALSE),"-")))</f>
        <v>musta</v>
      </c>
      <c r="BM697" s="39"/>
      <c r="BN697" s="217" t="str">
        <f>VLOOKUP(D697,'2015'!$F$12:$AL$1887,33,FALSE)</f>
        <v>musta</v>
      </c>
      <c r="BO697" s="39"/>
      <c r="BP697" s="115" t="s">
        <v>10</v>
      </c>
      <c r="BQ697" s="30"/>
      <c r="BS697" s="5"/>
      <c r="BU697" s="37"/>
      <c r="BV697" s="30" t="s">
        <v>10</v>
      </c>
      <c r="BX697" t="str">
        <f>IF(E697=1,VLOOKUP(D697,'2015'!$F$12:$AX$1887,43,FALSE),"-")</f>
        <v>punainen</v>
      </c>
      <c r="BY697" t="str">
        <f>IF(E697=1,VLOOKUP(D697,'2015'!$F$12:$AX$1887,44,FALSE),"-")</f>
        <v>musta</v>
      </c>
      <c r="BZ697" t="str">
        <f>IF(E697=1,VLOOKUP(D697,'2015'!$F$12:$AX$1887,45,FALSE),"-")</f>
        <v>musta</v>
      </c>
      <c r="CA697" s="31">
        <f t="shared" si="166"/>
        <v>11</v>
      </c>
      <c r="CB697" s="31">
        <f t="shared" si="167"/>
        <v>10</v>
      </c>
      <c r="CC697" s="31">
        <f t="shared" si="168"/>
        <v>0</v>
      </c>
      <c r="CD697" s="31">
        <f t="shared" si="169"/>
        <v>1</v>
      </c>
      <c r="CE697" s="31">
        <f t="shared" si="170"/>
        <v>0</v>
      </c>
      <c r="CO697" s="32" t="s">
        <v>34</v>
      </c>
      <c r="CP697" s="2" t="s">
        <v>35</v>
      </c>
    </row>
    <row r="698" spans="1:94" ht="15.75" thickBot="1" x14ac:dyDescent="0.3">
      <c r="A698" s="50"/>
      <c r="B698" s="50"/>
      <c r="C698" s="50" t="str">
        <f t="shared" si="159"/>
        <v>1552_5_6110</v>
      </c>
      <c r="D698" s="51" t="str">
        <f t="shared" si="160"/>
        <v>1552_5</v>
      </c>
      <c r="E698" s="224">
        <f>IFERROR(VLOOKUP(C698,'2015'!$C$12:$D$1887,2,FALSE),0)</f>
        <v>1</v>
      </c>
      <c r="F698" s="51">
        <f>IFERROR(K698-IFERROR(VLOOKUP(D698,'2015'!$F$12:$I$1887,4,FALSE),"ei löydy"),"ei löydy")</f>
        <v>0</v>
      </c>
      <c r="G698" s="224">
        <f>IFERROR(VLOOKUP(Työfile_2024!C698,Liikennemalli!$D$6:$G$1921,4,FALSE),0)</f>
        <v>1</v>
      </c>
      <c r="H698" s="225">
        <f>K698-IFERROR(VLOOKUP(Työfile_2024!D698,Liikennemalli!$C$6:$H$1921,6,FALSE),"ei löydy")</f>
        <v>0</v>
      </c>
      <c r="I698" s="80">
        <v>1552</v>
      </c>
      <c r="J698" s="52">
        <v>5</v>
      </c>
      <c r="K698" s="52">
        <v>6110</v>
      </c>
      <c r="L698" s="53"/>
      <c r="M698" s="54"/>
      <c r="N698" s="54"/>
      <c r="O698" s="54"/>
      <c r="P698" s="54"/>
      <c r="Q698" s="55"/>
      <c r="R698" s="55"/>
      <c r="S698" s="55"/>
      <c r="T698" s="55"/>
      <c r="U698" s="52"/>
      <c r="V698" s="56">
        <v>846</v>
      </c>
      <c r="W698" s="56">
        <v>55</v>
      </c>
      <c r="X698" s="56">
        <v>826</v>
      </c>
      <c r="Y698" s="56">
        <f>VLOOKUP(D698,Liikennemalli24!$D$2:$F$1804,2,FALSE)</f>
        <v>185</v>
      </c>
      <c r="Z698" s="57">
        <f>VLOOKUP(D698,Liikennemalli24!$D$2:$F$1804,3,FALSE)</f>
        <v>0.53</v>
      </c>
      <c r="AA698" s="178">
        <f>IF(G698=1,VLOOKUP(C698,Liikennemalli!$D$6:$H$1921,2,FALSE),"-")</f>
        <v>201.36423521860999</v>
      </c>
      <c r="AB698" s="197">
        <f>IF(G698=1,VLOOKUP(C698,Liikennemalli!$D$6:$H$1921,3,FALSE),"-")</f>
        <v>0.68322123125754997</v>
      </c>
      <c r="AC698" s="134">
        <f>IF(E698=1,VLOOKUP(Työfile_2024!D698,'2015'!$F$12:$X$1887,18,FALSE),"-")</f>
        <v>344</v>
      </c>
      <c r="AD698" s="127">
        <f>IF(E698=1,VLOOKUP(Työfile_2024!D698,'2015'!$F$12:$X$1887,19,FALSE),"-")</f>
        <v>0.79</v>
      </c>
      <c r="AI698" s="127">
        <f>IF(E698=1,VLOOKUP(Työfile_2024!D698,'2015'!$F$12:$AB$1887,20,FALSE),"-")</f>
        <v>0</v>
      </c>
      <c r="AJ698" s="127">
        <f>IF(E698=1,VLOOKUP(Työfile_2024!D698,'2015'!$F$12:$AB$1887,21,FALSE),"-")</f>
        <v>0</v>
      </c>
      <c r="AK698" s="127">
        <f>IF(E698=1,VLOOKUP(Työfile_2024!D698,'2015'!$F$12:$AB$1887,22,FALSE),"-")</f>
        <v>0</v>
      </c>
      <c r="AL698" s="127">
        <f>IF(E698=1,VLOOKUP(Työfile_2024!D698,'2015'!$F$12:$AB$1887,23,FALSE),"-")</f>
        <v>0</v>
      </c>
      <c r="AM698" s="56">
        <f>VLOOKUP(Työfile_2024!D698,Tmatkat_20km_tarkasteltava_verk!$C$2:$D$1804,2,FALSE)</f>
        <v>107</v>
      </c>
      <c r="AN698" s="148">
        <f t="shared" si="157"/>
        <v>0.12647754137115838</v>
      </c>
      <c r="AO698" s="178">
        <f>IF(E698=1,VLOOKUP(Työfile_2024!D698,'2015'!$F$12:$AC$1887,24,FALSE),"-")</f>
        <v>126</v>
      </c>
      <c r="AP698" s="52">
        <f>VLOOKUP(D698,Tarkasteltava_verkko_2024_harva!$E$2:$I$1804,5,FALSE)</f>
        <v>0</v>
      </c>
      <c r="AQ698" s="52">
        <f>VLOOKUP(D698,Tarkasteltava_verkko_2024_harva!$E$2:$I$1804,4,FALSE)</f>
        <v>0</v>
      </c>
      <c r="AR698" s="148">
        <v>0</v>
      </c>
      <c r="AS698" s="170" t="str">
        <f>IFERROR(VLOOKUP(C698,'2015'!$C$12:$AG$1887,30,FALSE),"-")</f>
        <v/>
      </c>
      <c r="AT698" s="148">
        <v>0</v>
      </c>
      <c r="AU698" s="170">
        <f>IFERROR(VLOOKUP(C698,'2015'!$C$12:$AG$1887,31,FALSE),"-")</f>
        <v>0</v>
      </c>
      <c r="AV698" s="106"/>
      <c r="AW698" s="63">
        <f>IFERROR(VLOOKUP(C698,Merkittävyysluokitus!$A$2:$J$1705,10,FALSE),"-")</f>
        <v>3</v>
      </c>
      <c r="AX698" s="175">
        <f>IFERROR(VLOOKUP(C698,Merkittävyysluokitus!$A$2:$J$1705,6,FALSE),"-")</f>
        <v>8.2868508371385072</v>
      </c>
      <c r="AY698" s="175">
        <f>IFERROR(VLOOKUP(C698,Merkittävyysluokitus!$A$2:$J$1705,7,FALSE),"-")</f>
        <v>3.1429999999999993</v>
      </c>
      <c r="AZ698" s="175">
        <f>IFERROR(VLOOKUP(C698,Merkittävyysluokitus!$A$2:$J$1705,8,FALSE),"-")</f>
        <v>4.1438508371385083</v>
      </c>
      <c r="BA698" s="175">
        <f>IFERROR(VLOOKUP(C698,Merkittävyysluokitus!$A$2:$J$1705,9,FALSE),"-")</f>
        <v>1</v>
      </c>
      <c r="BB698" s="203"/>
      <c r="BC698" s="203" t="str">
        <f t="shared" si="158"/>
        <v/>
      </c>
      <c r="BD698" s="39" t="str">
        <f t="shared" si="171"/>
        <v>musta</v>
      </c>
      <c r="BE698" s="68" t="str">
        <f t="shared" si="153"/>
        <v>musta</v>
      </c>
      <c r="BF698" s="68" t="str">
        <f t="shared" si="154"/>
        <v>musta</v>
      </c>
      <c r="BG698" s="68" t="str">
        <f t="shared" si="155"/>
        <v>musta</v>
      </c>
      <c r="BH698" s="208" t="str">
        <f t="shared" si="156"/>
        <v>musta</v>
      </c>
      <c r="BI698" s="39"/>
      <c r="BJ698" s="39" t="str">
        <f>IF(F698="ei löydy","uusi tie",IF(E698=0,"tieosoite muuttunut",IF(E698=1,VLOOKUP(D698,'2015'!$F$12:$AL$1887,31,FALSE),"-")))</f>
        <v>punainen</v>
      </c>
      <c r="BK698" s="67" t="str">
        <f>IF(E698=1,VLOOKUP(D698,'2015'!$F$12:$AL$1887,32,FALSE),"-")</f>
        <v>punainen</v>
      </c>
      <c r="BL698" s="39" t="str">
        <f>IF(F698="ei löydy","uusi tie",IF(E698=0,"tieosoite muuttunut",IF(E698=1,VLOOKUP(D698,'2015'!$F$12:$AL$1887,33,FALSE),"-")))</f>
        <v>musta</v>
      </c>
      <c r="BM698" s="39"/>
      <c r="BN698" s="217" t="str">
        <f>VLOOKUP(D698,'2015'!$F$12:$AL$1887,33,FALSE)</f>
        <v>musta</v>
      </c>
      <c r="BO698" s="39"/>
      <c r="BP698" s="115" t="s">
        <v>10</v>
      </c>
      <c r="BQ698" s="30"/>
      <c r="BS698" s="5"/>
      <c r="BU698" s="37"/>
      <c r="BV698" s="30" t="s">
        <v>10</v>
      </c>
      <c r="BX698" t="str">
        <f>IF(E698=1,VLOOKUP(D698,'2015'!$F$12:$AX$1887,43,FALSE),"-")</f>
        <v>punainen</v>
      </c>
      <c r="BY698" t="str">
        <f>IF(E698=1,VLOOKUP(D698,'2015'!$F$12:$AX$1887,44,FALSE),"-")</f>
        <v>musta</v>
      </c>
      <c r="BZ698" t="str">
        <f>IF(E698=1,VLOOKUP(D698,'2015'!$F$12:$AX$1887,45,FALSE),"-")</f>
        <v>musta</v>
      </c>
      <c r="CA698" s="31">
        <f t="shared" si="166"/>
        <v>11</v>
      </c>
      <c r="CB698" s="31">
        <f t="shared" si="167"/>
        <v>10</v>
      </c>
      <c r="CC698" s="31">
        <f t="shared" si="168"/>
        <v>0</v>
      </c>
      <c r="CD698" s="31">
        <f t="shared" si="169"/>
        <v>1</v>
      </c>
      <c r="CE698" s="31">
        <f t="shared" si="170"/>
        <v>0</v>
      </c>
      <c r="CO698" s="32" t="s">
        <v>34</v>
      </c>
      <c r="CP698" s="2" t="s">
        <v>35</v>
      </c>
    </row>
    <row r="699" spans="1:94" ht="15.75" thickBot="1" x14ac:dyDescent="0.3">
      <c r="A699" s="50"/>
      <c r="B699" s="50"/>
      <c r="C699" s="50" t="str">
        <f t="shared" si="159"/>
        <v>1571_1_3647</v>
      </c>
      <c r="D699" s="51" t="str">
        <f t="shared" si="160"/>
        <v>1571_1</v>
      </c>
      <c r="E699" s="224">
        <f>IFERROR(VLOOKUP(C699,'2015'!$C$12:$D$1887,2,FALSE),0)</f>
        <v>0</v>
      </c>
      <c r="F699" s="51">
        <f>IFERROR(K699-IFERROR(VLOOKUP(D699,'2015'!$F$12:$I$1887,4,FALSE),"ei löydy"),"ei löydy")</f>
        <v>-442</v>
      </c>
      <c r="G699" s="224">
        <f>IFERROR(VLOOKUP(Työfile_2024!C699,Liikennemalli!$D$6:$G$1921,4,FALSE),0)</f>
        <v>0</v>
      </c>
      <c r="H699" s="225">
        <f>K699-IFERROR(VLOOKUP(Työfile_2024!D699,Liikennemalli!$C$6:$H$1921,6,FALSE),"ei löydy")</f>
        <v>-1328</v>
      </c>
      <c r="I699" s="80">
        <v>1571</v>
      </c>
      <c r="J699" s="52">
        <v>1</v>
      </c>
      <c r="K699" s="52">
        <v>3647</v>
      </c>
      <c r="L699" s="53"/>
      <c r="M699" s="54"/>
      <c r="N699" s="54"/>
      <c r="O699" s="54"/>
      <c r="P699" s="54"/>
      <c r="Q699" s="55"/>
      <c r="R699" s="55"/>
      <c r="S699" s="55"/>
      <c r="T699" s="55"/>
      <c r="U699" s="52"/>
      <c r="V699" s="56">
        <v>1863</v>
      </c>
      <c r="W699" s="56">
        <v>63</v>
      </c>
      <c r="X699" s="56">
        <v>1980</v>
      </c>
      <c r="Y699" s="56">
        <f>VLOOKUP(D699,Liikennemalli24!$D$2:$F$1804,2,FALSE)</f>
        <v>121</v>
      </c>
      <c r="Z699" s="57">
        <f>VLOOKUP(D699,Liikennemalli24!$D$2:$F$1804,3,FALSE)</f>
        <v>0.28599999999999998</v>
      </c>
      <c r="AA699" s="178" t="str">
        <f>IF(G699=1,VLOOKUP(C699,Liikennemalli!$D$6:$H$1921,2,FALSE),"-")</f>
        <v>-</v>
      </c>
      <c r="AB699" s="197" t="str">
        <f>IF(G699=1,VLOOKUP(C699,Liikennemalli!$D$6:$H$1921,3,FALSE),"-")</f>
        <v>-</v>
      </c>
      <c r="AC699" s="134" t="str">
        <f>IF(E699=1,VLOOKUP(Työfile_2024!D699,'2015'!$F$12:$X$1887,18,FALSE),"-")</f>
        <v>-</v>
      </c>
      <c r="AD699" s="127" t="str">
        <f>IF(E699=1,VLOOKUP(Työfile_2024!D699,'2015'!$F$12:$X$1887,19,FALSE),"-")</f>
        <v>-</v>
      </c>
      <c r="AI699" s="127" t="str">
        <f>IF(E699=1,VLOOKUP(Työfile_2024!D699,'2015'!$F$12:$AB$1887,20,FALSE),"-")</f>
        <v>-</v>
      </c>
      <c r="AJ699" s="127" t="str">
        <f>IF(E699=1,VLOOKUP(Työfile_2024!D699,'2015'!$F$12:$AB$1887,21,FALSE),"-")</f>
        <v>-</v>
      </c>
      <c r="AK699" s="127" t="str">
        <f>IF(E699=1,VLOOKUP(Työfile_2024!D699,'2015'!$F$12:$AB$1887,22,FALSE),"-")</f>
        <v>-</v>
      </c>
      <c r="AL699" s="127" t="str">
        <f>IF(E699=1,VLOOKUP(Työfile_2024!D699,'2015'!$F$12:$AB$1887,23,FALSE),"-")</f>
        <v>-</v>
      </c>
      <c r="AM699" s="56">
        <f>VLOOKUP(Työfile_2024!D699,Tmatkat_20km_tarkasteltava_verk!$C$2:$D$1804,2,FALSE)</f>
        <v>117</v>
      </c>
      <c r="AN699" s="148">
        <f t="shared" si="157"/>
        <v>6.280193236714976E-2</v>
      </c>
      <c r="AO699" s="178" t="str">
        <f>IF(E699=1,VLOOKUP(Työfile_2024!D699,'2015'!$F$12:$AC$1887,24,FALSE),"-")</f>
        <v>-</v>
      </c>
      <c r="AP699" s="52">
        <f>VLOOKUP(D699,Tarkasteltava_verkko_2024_harva!$E$2:$I$1804,5,FALSE)</f>
        <v>0</v>
      </c>
      <c r="AQ699" s="52">
        <f>VLOOKUP(D699,Tarkasteltava_verkko_2024_harva!$E$2:$I$1804,4,FALSE)</f>
        <v>0</v>
      </c>
      <c r="AR699" s="148">
        <v>0</v>
      </c>
      <c r="AS699" s="170" t="str">
        <f>IFERROR(VLOOKUP(C699,'2015'!$C$12:$AG$1887,30,FALSE),"-")</f>
        <v>-</v>
      </c>
      <c r="AT699" s="148">
        <v>0.88236907046887858</v>
      </c>
      <c r="AU699" s="170" t="str">
        <f>IFERROR(VLOOKUP(C699,'2015'!$C$12:$AG$1887,31,FALSE),"-")</f>
        <v>-</v>
      </c>
      <c r="AV699" s="106"/>
      <c r="AW699" s="63">
        <f>IFERROR(VLOOKUP(C699,Merkittävyysluokitus!$A$2:$J$1705,10,FALSE),"-")</f>
        <v>3</v>
      </c>
      <c r="AX699" s="175">
        <f>IFERROR(VLOOKUP(C699,Merkittävyysluokitus!$A$2:$J$1705,6,FALSE),"-")</f>
        <v>8.6916438356164374</v>
      </c>
      <c r="AY699" s="175">
        <f>IFERROR(VLOOKUP(C699,Merkittävyysluokitus!$A$2:$J$1705,7,FALSE),"-")</f>
        <v>4.3433333333333337</v>
      </c>
      <c r="AZ699" s="175">
        <f>IFERROR(VLOOKUP(C699,Merkittävyysluokitus!$A$2:$J$1705,8,FALSE),"-")</f>
        <v>2.681643835616438</v>
      </c>
      <c r="BA699" s="175">
        <f>IFERROR(VLOOKUP(C699,Merkittävyysluokitus!$A$2:$J$1705,9,FALSE),"-")</f>
        <v>1.6666666666666665</v>
      </c>
      <c r="BB699" s="203"/>
      <c r="BC699" s="203" t="str">
        <f t="shared" si="158"/>
        <v>tieosoite muuttunut</v>
      </c>
      <c r="BD699" s="39" t="str">
        <f t="shared" si="171"/>
        <v>musta</v>
      </c>
      <c r="BE699" s="68" t="str">
        <f t="shared" si="153"/>
        <v>musta</v>
      </c>
      <c r="BF699" s="68" t="str">
        <f t="shared" si="154"/>
        <v>musta</v>
      </c>
      <c r="BG699" s="68" t="str">
        <f t="shared" si="155"/>
        <v>musta</v>
      </c>
      <c r="BH699" s="208" t="str">
        <f t="shared" si="156"/>
        <v>musta</v>
      </c>
      <c r="BI699" s="39"/>
      <c r="BJ699" s="39" t="str">
        <f>IF(F699="ei löydy","uusi tie",IF(E699=0,"tieosoite muuttunut",IF(E699=1,VLOOKUP(D699,'2015'!$F$12:$AL$1887,31,FALSE),"-")))</f>
        <v>tieosoite muuttunut</v>
      </c>
      <c r="BK699" s="67" t="str">
        <f>IF(E699=1,VLOOKUP(D699,'2015'!$F$12:$AL$1887,32,FALSE),"-")</f>
        <v>-</v>
      </c>
      <c r="BL699" s="39" t="str">
        <f>IF(F699="ei löydy","uusi tie",IF(E699=0,"tieosoite muuttunut",IF(E699=1,VLOOKUP(D699,'2015'!$F$12:$AL$1887,33,FALSE),"-")))</f>
        <v>tieosoite muuttunut</v>
      </c>
      <c r="BM699" s="39"/>
      <c r="BN699" s="217" t="str">
        <f>VLOOKUP(D699,'2015'!$F$12:$AL$1887,33,FALSE)</f>
        <v>musta</v>
      </c>
      <c r="BO699" s="39"/>
      <c r="BP699" s="115" t="s">
        <v>10</v>
      </c>
      <c r="BQ699" s="30"/>
      <c r="BS699" s="5"/>
      <c r="BU699" s="37"/>
      <c r="BV699" s="30" t="s">
        <v>10</v>
      </c>
      <c r="BX699" t="str">
        <f>IF(E699=1,VLOOKUP(D699,'2015'!$F$12:$AX$1887,43,FALSE),"-")</f>
        <v>-</v>
      </c>
      <c r="BY699" t="str">
        <f>IF(E699=1,VLOOKUP(D699,'2015'!$F$12:$AX$1887,44,FALSE),"-")</f>
        <v>-</v>
      </c>
      <c r="BZ699" t="str">
        <f>IF(E699=1,VLOOKUP(D699,'2015'!$F$12:$AX$1887,45,FALSE),"-")</f>
        <v>-</v>
      </c>
      <c r="CA699" s="31">
        <f t="shared" si="166"/>
        <v>21</v>
      </c>
      <c r="CB699" s="31">
        <f t="shared" si="167"/>
        <v>10</v>
      </c>
      <c r="CC699" s="31">
        <f t="shared" si="168"/>
        <v>10</v>
      </c>
      <c r="CD699" s="31">
        <f t="shared" si="169"/>
        <v>1</v>
      </c>
      <c r="CE699" s="31">
        <f t="shared" si="170"/>
        <v>0</v>
      </c>
      <c r="CO699" s="32" t="s">
        <v>34</v>
      </c>
      <c r="CP699" s="2" t="s">
        <v>35</v>
      </c>
    </row>
    <row r="700" spans="1:94" ht="15.75" thickBot="1" x14ac:dyDescent="0.3">
      <c r="A700" s="50"/>
      <c r="B700" s="50"/>
      <c r="C700" s="50" t="str">
        <f t="shared" si="159"/>
        <v>1571_2_4138</v>
      </c>
      <c r="D700" s="51" t="str">
        <f t="shared" si="160"/>
        <v>1571_2</v>
      </c>
      <c r="E700" s="224">
        <f>IFERROR(VLOOKUP(C700,'2015'!$C$12:$D$1887,2,FALSE),0)</f>
        <v>1</v>
      </c>
      <c r="F700" s="51">
        <f>IFERROR(K700-IFERROR(VLOOKUP(D700,'2015'!$F$12:$I$1887,4,FALSE),"ei löydy"),"ei löydy")</f>
        <v>0</v>
      </c>
      <c r="G700" s="224">
        <f>IFERROR(VLOOKUP(Työfile_2024!C700,Liikennemalli!$D$6:$G$1921,4,FALSE),0)</f>
        <v>1</v>
      </c>
      <c r="H700" s="225">
        <f>K700-IFERROR(VLOOKUP(Työfile_2024!D700,Liikennemalli!$C$6:$H$1921,6,FALSE),"ei löydy")</f>
        <v>0</v>
      </c>
      <c r="I700" s="80">
        <v>1571</v>
      </c>
      <c r="J700" s="52">
        <v>2</v>
      </c>
      <c r="K700" s="52">
        <v>4138</v>
      </c>
      <c r="L700" s="53"/>
      <c r="M700" s="54"/>
      <c r="N700" s="54"/>
      <c r="O700" s="54"/>
      <c r="P700" s="54"/>
      <c r="Q700" s="55"/>
      <c r="R700" s="55"/>
      <c r="S700" s="55"/>
      <c r="T700" s="55"/>
      <c r="U700" s="52"/>
      <c r="V700" s="56">
        <v>1863</v>
      </c>
      <c r="W700" s="56">
        <v>63</v>
      </c>
      <c r="X700" s="56">
        <v>1980</v>
      </c>
      <c r="Y700" s="56">
        <f>VLOOKUP(D700,Liikennemalli24!$D$2:$F$1804,2,FALSE)</f>
        <v>35</v>
      </c>
      <c r="Z700" s="57">
        <f>VLOOKUP(D700,Liikennemalli24!$D$2:$F$1804,3,FALSE)</f>
        <v>0.19700000000000001</v>
      </c>
      <c r="AA700" s="178">
        <f>IF(G700=1,VLOOKUP(C700,Liikennemalli!$D$6:$H$1921,2,FALSE),"-")</f>
        <v>96.154366556613695</v>
      </c>
      <c r="AB700" s="197">
        <f>IF(G700=1,VLOOKUP(C700,Liikennemalli!$D$6:$H$1921,3,FALSE),"-")</f>
        <v>0.21702984428877101</v>
      </c>
      <c r="AC700" s="134">
        <f>IF(E700=1,VLOOKUP(Työfile_2024!D700,'2015'!$F$12:$X$1887,18,FALSE),"-")</f>
        <v>728</v>
      </c>
      <c r="AD700" s="127">
        <f>IF(E700=1,VLOOKUP(Työfile_2024!D700,'2015'!$F$12:$X$1887,19,FALSE),"-")</f>
        <v>0.54</v>
      </c>
      <c r="AI700" s="127">
        <f>IF(E700=1,VLOOKUP(Työfile_2024!D700,'2015'!$F$12:$AB$1887,20,FALSE),"-")</f>
        <v>0</v>
      </c>
      <c r="AJ700" s="127">
        <f>IF(E700=1,VLOOKUP(Työfile_2024!D700,'2015'!$F$12:$AB$1887,21,FALSE),"-")</f>
        <v>0</v>
      </c>
      <c r="AK700" s="127">
        <f>IF(E700=1,VLOOKUP(Työfile_2024!D700,'2015'!$F$12:$AB$1887,22,FALSE),"-")</f>
        <v>0</v>
      </c>
      <c r="AL700" s="127">
        <f>IF(E700=1,VLOOKUP(Työfile_2024!D700,'2015'!$F$12:$AB$1887,23,FALSE),"-")</f>
        <v>0</v>
      </c>
      <c r="AM700" s="56">
        <f>VLOOKUP(Työfile_2024!D700,Tmatkat_20km_tarkasteltava_verk!$C$2:$D$1804,2,FALSE)</f>
        <v>606</v>
      </c>
      <c r="AN700" s="148">
        <f t="shared" si="157"/>
        <v>0.32528180354267311</v>
      </c>
      <c r="AO700" s="178">
        <f>IF(E700=1,VLOOKUP(Työfile_2024!D700,'2015'!$F$12:$AC$1887,24,FALSE),"-")</f>
        <v>222</v>
      </c>
      <c r="AP700" s="52">
        <f>VLOOKUP(D700,Tarkasteltava_verkko_2024_harva!$E$2:$I$1804,5,FALSE)</f>
        <v>0</v>
      </c>
      <c r="AQ700" s="52">
        <f>VLOOKUP(D700,Tarkasteltava_verkko_2024_harva!$E$2:$I$1804,4,FALSE)</f>
        <v>0</v>
      </c>
      <c r="AR700" s="148">
        <v>0</v>
      </c>
      <c r="AS700" s="170" t="str">
        <f>IFERROR(VLOOKUP(C700,'2015'!$C$12:$AG$1887,30,FALSE),"-")</f>
        <v/>
      </c>
      <c r="AT700" s="148">
        <v>0.111164813919768</v>
      </c>
      <c r="AU700" s="170">
        <f>IFERROR(VLOOKUP(C700,'2015'!$C$12:$AG$1887,31,FALSE),"-")</f>
        <v>0</v>
      </c>
      <c r="AV700" s="106"/>
      <c r="AW700" s="63">
        <f>IFERROR(VLOOKUP(C700,Merkittävyysluokitus!$A$2:$J$1705,10,FALSE),"-")</f>
        <v>2</v>
      </c>
      <c r="AX700" s="175">
        <f>IFERROR(VLOOKUP(C700,Merkittävyysluokitus!$A$2:$J$1705,6,FALSE),"-")</f>
        <v>11.450799086757991</v>
      </c>
      <c r="AY700" s="175">
        <f>IFERROR(VLOOKUP(C700,Merkittävyysluokitus!$A$2:$J$1705,7,FALSE),"-")</f>
        <v>4.55</v>
      </c>
      <c r="AZ700" s="175">
        <f>IFERROR(VLOOKUP(C700,Merkittävyysluokitus!$A$2:$J$1705,8,FALSE),"-")</f>
        <v>5.0674657534246572</v>
      </c>
      <c r="BA700" s="175">
        <f>IFERROR(VLOOKUP(C700,Merkittävyysluokitus!$A$2:$J$1705,9,FALSE),"-")</f>
        <v>1.8333333333333333</v>
      </c>
      <c r="BB700" s="203"/>
      <c r="BC700" s="203" t="str">
        <f t="shared" si="158"/>
        <v/>
      </c>
      <c r="BD700" s="39" t="str">
        <f t="shared" si="171"/>
        <v>musta</v>
      </c>
      <c r="BE700" s="68" t="str">
        <f t="shared" si="153"/>
        <v>musta</v>
      </c>
      <c r="BF700" s="68" t="str">
        <f t="shared" si="154"/>
        <v>musta</v>
      </c>
      <c r="BG700" s="68" t="str">
        <f t="shared" si="155"/>
        <v>musta</v>
      </c>
      <c r="BH700" s="208" t="str">
        <f t="shared" si="156"/>
        <v>musta</v>
      </c>
      <c r="BI700" s="39"/>
      <c r="BJ700" s="39" t="str">
        <f>IF(F700="ei löydy","uusi tie",IF(E700=0,"tieosoite muuttunut",IF(E700=1,VLOOKUP(D700,'2015'!$F$12:$AL$1887,31,FALSE),"-")))</f>
        <v>musta</v>
      </c>
      <c r="BK700" s="67" t="str">
        <f>IF(E700=1,VLOOKUP(D700,'2015'!$F$12:$AL$1887,32,FALSE),"-")</f>
        <v>musta</v>
      </c>
      <c r="BL700" s="39" t="str">
        <f>IF(F700="ei löydy","uusi tie",IF(E700=0,"tieosoite muuttunut",IF(E700=1,VLOOKUP(D700,'2015'!$F$12:$AL$1887,33,FALSE),"-")))</f>
        <v>musta</v>
      </c>
      <c r="BM700" s="39"/>
      <c r="BN700" s="217" t="str">
        <f>VLOOKUP(D700,'2015'!$F$12:$AL$1887,33,FALSE)</f>
        <v>musta</v>
      </c>
      <c r="BO700" s="39"/>
      <c r="BP700" s="115" t="s">
        <v>10</v>
      </c>
      <c r="BQ700" s="30"/>
      <c r="BS700" s="5"/>
      <c r="BU700" s="37"/>
      <c r="BV700" s="30" t="s">
        <v>10</v>
      </c>
      <c r="BX700" t="str">
        <f>IF(E700=1,VLOOKUP(D700,'2015'!$F$12:$AX$1887,43,FALSE),"-")</f>
        <v>musta</v>
      </c>
      <c r="BY700" t="str">
        <f>IF(E700=1,VLOOKUP(D700,'2015'!$F$12:$AX$1887,44,FALSE),"-")</f>
        <v>musta</v>
      </c>
      <c r="BZ700" t="str">
        <f>IF(E700=1,VLOOKUP(D700,'2015'!$F$12:$AX$1887,45,FALSE),"-")</f>
        <v>musta</v>
      </c>
      <c r="CA700" s="31">
        <f t="shared" si="166"/>
        <v>11</v>
      </c>
      <c r="CB700" s="31">
        <f t="shared" si="167"/>
        <v>1</v>
      </c>
      <c r="CC700" s="31">
        <f t="shared" si="168"/>
        <v>0</v>
      </c>
      <c r="CD700" s="31">
        <f t="shared" si="169"/>
        <v>10</v>
      </c>
      <c r="CE700" s="31">
        <f t="shared" si="170"/>
        <v>0</v>
      </c>
      <c r="CO700" s="32" t="s">
        <v>34</v>
      </c>
      <c r="CP700" s="2" t="s">
        <v>35</v>
      </c>
    </row>
    <row r="701" spans="1:94" ht="15.75" thickBot="1" x14ac:dyDescent="0.3">
      <c r="A701" s="50"/>
      <c r="B701" s="50"/>
      <c r="C701" s="50" t="str">
        <f t="shared" si="159"/>
        <v>1571_3_4914</v>
      </c>
      <c r="D701" s="51" t="str">
        <f t="shared" si="160"/>
        <v>1571_3</v>
      </c>
      <c r="E701" s="224">
        <f>IFERROR(VLOOKUP(C701,'2015'!$C$12:$D$1887,2,FALSE),0)</f>
        <v>1</v>
      </c>
      <c r="F701" s="51">
        <f>IFERROR(K701-IFERROR(VLOOKUP(D701,'2015'!$F$12:$I$1887,4,FALSE),"ei löydy"),"ei löydy")</f>
        <v>0</v>
      </c>
      <c r="G701" s="224">
        <f>IFERROR(VLOOKUP(Työfile_2024!C701,Liikennemalli!$D$6:$G$1921,4,FALSE),0)</f>
        <v>1</v>
      </c>
      <c r="H701" s="225">
        <f>K701-IFERROR(VLOOKUP(Työfile_2024!D701,Liikennemalli!$C$6:$H$1921,6,FALSE),"ei löydy")</f>
        <v>0</v>
      </c>
      <c r="I701" s="80">
        <v>1571</v>
      </c>
      <c r="J701" s="52">
        <v>3</v>
      </c>
      <c r="K701" s="52">
        <v>4914</v>
      </c>
      <c r="L701" s="53"/>
      <c r="M701" s="54"/>
      <c r="N701" s="54"/>
      <c r="O701" s="54"/>
      <c r="P701" s="54"/>
      <c r="Q701" s="55"/>
      <c r="R701" s="55"/>
      <c r="S701" s="55"/>
      <c r="T701" s="55"/>
      <c r="U701" s="52"/>
      <c r="V701" s="56">
        <v>1953</v>
      </c>
      <c r="W701" s="56">
        <v>99</v>
      </c>
      <c r="X701" s="56">
        <v>1998</v>
      </c>
      <c r="Y701" s="56">
        <f>VLOOKUP(D701,Liikennemalli24!$D$2:$F$1804,2,FALSE)</f>
        <v>125</v>
      </c>
      <c r="Z701" s="57">
        <f>VLOOKUP(D701,Liikennemalli24!$D$2:$F$1804,3,FALSE)</f>
        <v>0.24199999999999999</v>
      </c>
      <c r="AA701" s="178">
        <f>IF(G701=1,VLOOKUP(C701,Liikennemalli!$D$6:$H$1921,2,FALSE),"-")</f>
        <v>691.77881669835801</v>
      </c>
      <c r="AB701" s="197">
        <f>IF(G701=1,VLOOKUP(C701,Liikennemalli!$D$6:$H$1921,3,FALSE),"-")</f>
        <v>0.68630525958121302</v>
      </c>
      <c r="AC701" s="134">
        <f>IF(E701=1,VLOOKUP(Työfile_2024!D701,'2015'!$F$12:$X$1887,18,FALSE),"-")</f>
        <v>523</v>
      </c>
      <c r="AD701" s="127">
        <f>IF(E701=1,VLOOKUP(Työfile_2024!D701,'2015'!$F$12:$X$1887,19,FALSE),"-")</f>
        <v>0.73</v>
      </c>
      <c r="AI701" s="127">
        <f>IF(E701=1,VLOOKUP(Työfile_2024!D701,'2015'!$F$12:$AB$1887,20,FALSE),"-")</f>
        <v>0</v>
      </c>
      <c r="AJ701" s="127">
        <f>IF(E701=1,VLOOKUP(Työfile_2024!D701,'2015'!$F$12:$AB$1887,21,FALSE),"-")</f>
        <v>0</v>
      </c>
      <c r="AK701" s="127">
        <f>IF(E701=1,VLOOKUP(Työfile_2024!D701,'2015'!$F$12:$AB$1887,22,FALSE),"-")</f>
        <v>0</v>
      </c>
      <c r="AL701" s="127">
        <f>IF(E701=1,VLOOKUP(Työfile_2024!D701,'2015'!$F$12:$AB$1887,23,FALSE),"-")</f>
        <v>0</v>
      </c>
      <c r="AM701" s="56">
        <f>VLOOKUP(Työfile_2024!D701,Tmatkat_20km_tarkasteltava_verk!$C$2:$D$1804,2,FALSE)</f>
        <v>382</v>
      </c>
      <c r="AN701" s="148">
        <f t="shared" si="157"/>
        <v>0.19559651817716334</v>
      </c>
      <c r="AO701" s="178">
        <f>IF(E701=1,VLOOKUP(Työfile_2024!D701,'2015'!$F$12:$AC$1887,24,FALSE),"-")</f>
        <v>191</v>
      </c>
      <c r="AP701" s="52">
        <f>VLOOKUP(D701,Tarkasteltava_verkko_2024_harva!$E$2:$I$1804,5,FALSE)</f>
        <v>0</v>
      </c>
      <c r="AQ701" s="52">
        <f>VLOOKUP(D701,Tarkasteltava_verkko_2024_harva!$E$2:$I$1804,4,FALSE)</f>
        <v>0</v>
      </c>
      <c r="AR701" s="148">
        <v>0</v>
      </c>
      <c r="AS701" s="170" t="str">
        <f>IFERROR(VLOOKUP(C701,'2015'!$C$12:$AG$1887,30,FALSE),"-")</f>
        <v/>
      </c>
      <c r="AT701" s="148">
        <v>0.63369963369963367</v>
      </c>
      <c r="AU701" s="170" t="str">
        <f>IFERROR(VLOOKUP(C701,'2015'!$C$12:$AG$1887,31,FALSE),"-")</f>
        <v>Kyllä</v>
      </c>
      <c r="AV701" s="106"/>
      <c r="AW701" s="63">
        <f>IFERROR(VLOOKUP(C701,Merkittävyysluokitus!$A$2:$J$1705,10,FALSE),"-")</f>
        <v>3</v>
      </c>
      <c r="AX701" s="175">
        <f>IFERROR(VLOOKUP(C701,Merkittävyysluokitus!$A$2:$J$1705,6,FALSE),"-")</f>
        <v>9.3449238964992372</v>
      </c>
      <c r="AY701" s="175">
        <f>IFERROR(VLOOKUP(C701,Merkittävyysluokitus!$A$2:$J$1705,7,FALSE),"-")</f>
        <v>4.55</v>
      </c>
      <c r="AZ701" s="175">
        <f>IFERROR(VLOOKUP(C701,Merkittävyysluokitus!$A$2:$J$1705,8,FALSE),"-")</f>
        <v>3.6282572298325722</v>
      </c>
      <c r="BA701" s="175">
        <f>IFERROR(VLOOKUP(C701,Merkittävyysluokitus!$A$2:$J$1705,9,FALSE),"-")</f>
        <v>1.1666666666666665</v>
      </c>
      <c r="BB701" s="203"/>
      <c r="BC701" s="203" t="str">
        <f t="shared" si="158"/>
        <v/>
      </c>
      <c r="BD701" s="39" t="str">
        <f t="shared" si="171"/>
        <v>musta</v>
      </c>
      <c r="BE701" s="68" t="str">
        <f t="shared" si="153"/>
        <v>musta</v>
      </c>
      <c r="BF701" s="68" t="str">
        <f t="shared" si="154"/>
        <v>musta</v>
      </c>
      <c r="BG701" s="68" t="str">
        <f t="shared" si="155"/>
        <v>musta</v>
      </c>
      <c r="BH701" s="208" t="str">
        <f t="shared" si="156"/>
        <v>musta</v>
      </c>
      <c r="BI701" s="39"/>
      <c r="BJ701" s="39" t="str">
        <f>IF(F701="ei löydy","uusi tie",IF(E701=0,"tieosoite muuttunut",IF(E701=1,VLOOKUP(D701,'2015'!$F$12:$AL$1887,31,FALSE),"-")))</f>
        <v>punainen</v>
      </c>
      <c r="BK701" s="67" t="str">
        <f>IF(E701=1,VLOOKUP(D701,'2015'!$F$12:$AL$1887,32,FALSE),"-")</f>
        <v>musta</v>
      </c>
      <c r="BL701" s="39" t="str">
        <f>IF(F701="ei löydy","uusi tie",IF(E701=0,"tieosoite muuttunut",IF(E701=1,VLOOKUP(D701,'2015'!$F$12:$AL$1887,33,FALSE),"-")))</f>
        <v>musta</v>
      </c>
      <c r="BM701" s="39"/>
      <c r="BN701" s="217" t="str">
        <f>VLOOKUP(D701,'2015'!$F$12:$AL$1887,33,FALSE)</f>
        <v>musta</v>
      </c>
      <c r="BO701" s="39"/>
      <c r="BP701" s="115" t="s">
        <v>10</v>
      </c>
      <c r="BQ701" s="30"/>
      <c r="BS701" s="5"/>
      <c r="BU701" s="37"/>
      <c r="BV701" s="30" t="s">
        <v>10</v>
      </c>
      <c r="BX701" t="str">
        <f>IF(E701=1,VLOOKUP(D701,'2015'!$F$12:$AX$1887,43,FALSE),"-")</f>
        <v>punainen</v>
      </c>
      <c r="BY701" t="str">
        <f>IF(E701=1,VLOOKUP(D701,'2015'!$F$12:$AX$1887,44,FALSE),"-")</f>
        <v>musta</v>
      </c>
      <c r="BZ701" t="str">
        <f>IF(E701=1,VLOOKUP(D701,'2015'!$F$12:$AX$1887,45,FALSE),"-")</f>
        <v>musta</v>
      </c>
      <c r="CA701" s="31">
        <f t="shared" si="166"/>
        <v>11</v>
      </c>
      <c r="CB701" s="31">
        <f t="shared" si="167"/>
        <v>10</v>
      </c>
      <c r="CC701" s="31">
        <f t="shared" si="168"/>
        <v>0</v>
      </c>
      <c r="CD701" s="31">
        <f t="shared" si="169"/>
        <v>1</v>
      </c>
      <c r="CE701" s="31">
        <f t="shared" si="170"/>
        <v>0</v>
      </c>
      <c r="CO701" s="32" t="s">
        <v>34</v>
      </c>
      <c r="CP701" s="2" t="s">
        <v>35</v>
      </c>
    </row>
    <row r="702" spans="1:94" ht="15.75" thickBot="1" x14ac:dyDescent="0.3">
      <c r="A702" s="50"/>
      <c r="B702" s="50"/>
      <c r="C702" s="50" t="str">
        <f t="shared" si="159"/>
        <v>1571_4_6457</v>
      </c>
      <c r="D702" s="51" t="str">
        <f t="shared" si="160"/>
        <v>1571_4</v>
      </c>
      <c r="E702" s="224">
        <f>IFERROR(VLOOKUP(C702,'2015'!$C$12:$D$1887,2,FALSE),0)</f>
        <v>1</v>
      </c>
      <c r="F702" s="51">
        <f>IFERROR(K702-IFERROR(VLOOKUP(D702,'2015'!$F$12:$I$1887,4,FALSE),"ei löydy"),"ei löydy")</f>
        <v>0</v>
      </c>
      <c r="G702" s="224">
        <f>IFERROR(VLOOKUP(Työfile_2024!C702,Liikennemalli!$D$6:$G$1921,4,FALSE),0)</f>
        <v>1</v>
      </c>
      <c r="H702" s="225">
        <f>K702-IFERROR(VLOOKUP(Työfile_2024!D702,Liikennemalli!$C$6:$H$1921,6,FALSE),"ei löydy")</f>
        <v>0</v>
      </c>
      <c r="I702" s="80">
        <v>1571</v>
      </c>
      <c r="J702" s="52">
        <v>4</v>
      </c>
      <c r="K702" s="52">
        <v>6457</v>
      </c>
      <c r="L702" s="53"/>
      <c r="M702" s="54"/>
      <c r="N702" s="54"/>
      <c r="O702" s="54"/>
      <c r="P702" s="54"/>
      <c r="Q702" s="55"/>
      <c r="R702" s="55"/>
      <c r="S702" s="55"/>
      <c r="T702" s="55"/>
      <c r="U702" s="52"/>
      <c r="V702" s="56">
        <v>1287.7721852253369</v>
      </c>
      <c r="W702" s="56">
        <v>71.054979092457799</v>
      </c>
      <c r="X702" s="56">
        <v>1274.1557999070776</v>
      </c>
      <c r="Y702" s="56">
        <f>VLOOKUP(D702,Liikennemalli24!$D$2:$F$1804,2,FALSE)</f>
        <v>92</v>
      </c>
      <c r="Z702" s="57">
        <f>VLOOKUP(D702,Liikennemalli24!$D$2:$F$1804,3,FALSE)</f>
        <v>0.53200000000000003</v>
      </c>
      <c r="AA702" s="178">
        <f>IF(G702=1,VLOOKUP(C702,Liikennemalli!$D$6:$H$1921,2,FALSE),"-")</f>
        <v>536.80202628440202</v>
      </c>
      <c r="AB702" s="197">
        <f>IF(G702=1,VLOOKUP(C702,Liikennemalli!$D$6:$H$1921,3,FALSE),"-")</f>
        <v>0.77430205237956495</v>
      </c>
      <c r="AC702" s="134">
        <f>IF(E702=1,VLOOKUP(Työfile_2024!D702,'2015'!$F$12:$X$1887,18,FALSE),"-")</f>
        <v>384</v>
      </c>
      <c r="AD702" s="127">
        <f>IF(E702=1,VLOOKUP(Työfile_2024!D702,'2015'!$F$12:$X$1887,19,FALSE),"-")</f>
        <v>0.85</v>
      </c>
      <c r="AI702" s="127">
        <f>IF(E702=1,VLOOKUP(Työfile_2024!D702,'2015'!$F$12:$AB$1887,20,FALSE),"-")</f>
        <v>0</v>
      </c>
      <c r="AJ702" s="127">
        <f>IF(E702=1,VLOOKUP(Työfile_2024!D702,'2015'!$F$12:$AB$1887,21,FALSE),"-")</f>
        <v>0</v>
      </c>
      <c r="AK702" s="127">
        <f>IF(E702=1,VLOOKUP(Työfile_2024!D702,'2015'!$F$12:$AB$1887,22,FALSE),"-")</f>
        <v>0</v>
      </c>
      <c r="AL702" s="127">
        <f>IF(E702=1,VLOOKUP(Työfile_2024!D702,'2015'!$F$12:$AB$1887,23,FALSE),"-")</f>
        <v>0</v>
      </c>
      <c r="AM702" s="56">
        <f>VLOOKUP(Työfile_2024!D702,Tmatkat_20km_tarkasteltava_verk!$C$2:$D$1804,2,FALSE)</f>
        <v>270</v>
      </c>
      <c r="AN702" s="148">
        <f t="shared" si="157"/>
        <v>0.20966441354901205</v>
      </c>
      <c r="AO702" s="178">
        <f>IF(E702=1,VLOOKUP(Työfile_2024!D702,'2015'!$F$12:$AC$1887,24,FALSE),"-")</f>
        <v>56</v>
      </c>
      <c r="AP702" s="52">
        <f>VLOOKUP(D702,Tarkasteltava_verkko_2024_harva!$E$2:$I$1804,5,FALSE)</f>
        <v>0</v>
      </c>
      <c r="AQ702" s="52">
        <f>VLOOKUP(D702,Tarkasteltava_verkko_2024_harva!$E$2:$I$1804,4,FALSE)</f>
        <v>0</v>
      </c>
      <c r="AR702" s="148">
        <v>0</v>
      </c>
      <c r="AS702" s="170" t="str">
        <f>IFERROR(VLOOKUP(C702,'2015'!$C$12:$AG$1887,30,FALSE),"-")</f>
        <v/>
      </c>
      <c r="AT702" s="148">
        <v>0.10360848691342729</v>
      </c>
      <c r="AU702" s="170">
        <f>IFERROR(VLOOKUP(C702,'2015'!$C$12:$AG$1887,31,FALSE),"-")</f>
        <v>0</v>
      </c>
      <c r="AV702" s="106"/>
      <c r="AW702" s="63">
        <f>IFERROR(VLOOKUP(C702,Merkittävyysluokitus!$A$2:$J$1705,10,FALSE),"-")</f>
        <v>3</v>
      </c>
      <c r="AX702" s="175">
        <f>IFERROR(VLOOKUP(C702,Merkittävyysluokitus!$A$2:$J$1705,6,FALSE),"-")</f>
        <v>8.7058371385083717</v>
      </c>
      <c r="AY702" s="175">
        <f>IFERROR(VLOOKUP(C702,Merkittävyysluokitus!$A$2:$J$1705,7,FALSE),"-")</f>
        <v>4.3233333333333333</v>
      </c>
      <c r="AZ702" s="175">
        <f>IFERROR(VLOOKUP(C702,Merkittävyysluokitus!$A$2:$J$1705,8,FALSE),"-")</f>
        <v>3.382503805175038</v>
      </c>
      <c r="BA702" s="175">
        <f>IFERROR(VLOOKUP(C702,Merkittävyysluokitus!$A$2:$J$1705,9,FALSE),"-")</f>
        <v>1</v>
      </c>
      <c r="BB702" s="203"/>
      <c r="BC702" s="203" t="str">
        <f t="shared" si="158"/>
        <v/>
      </c>
      <c r="BD702" s="39" t="str">
        <f t="shared" si="171"/>
        <v>musta</v>
      </c>
      <c r="BE702" s="68" t="str">
        <f t="shared" si="153"/>
        <v>musta</v>
      </c>
      <c r="BF702" s="68" t="str">
        <f t="shared" si="154"/>
        <v>musta</v>
      </c>
      <c r="BG702" s="68" t="str">
        <f t="shared" si="155"/>
        <v>musta</v>
      </c>
      <c r="BH702" s="208" t="str">
        <f t="shared" si="156"/>
        <v>musta</v>
      </c>
      <c r="BI702" s="39"/>
      <c r="BJ702" s="39" t="str">
        <f>IF(F702="ei löydy","uusi tie",IF(E702=0,"tieosoite muuttunut",IF(E702=1,VLOOKUP(D702,'2015'!$F$12:$AL$1887,31,FALSE),"-")))</f>
        <v>punainen</v>
      </c>
      <c r="BK702" s="67" t="str">
        <f>IF(E702=1,VLOOKUP(D702,'2015'!$F$12:$AL$1887,32,FALSE),"-")</f>
        <v>musta</v>
      </c>
      <c r="BL702" s="39" t="str">
        <f>IF(F702="ei löydy","uusi tie",IF(E702=0,"tieosoite muuttunut",IF(E702=1,VLOOKUP(D702,'2015'!$F$12:$AL$1887,33,FALSE),"-")))</f>
        <v>musta</v>
      </c>
      <c r="BM702" s="39"/>
      <c r="BN702" s="217" t="str">
        <f>VLOOKUP(D702,'2015'!$F$12:$AL$1887,33,FALSE)</f>
        <v>musta</v>
      </c>
      <c r="BO702" s="39"/>
      <c r="BP702" s="115" t="s">
        <v>10</v>
      </c>
      <c r="BQ702" s="30"/>
      <c r="BS702" s="5"/>
      <c r="BU702" s="37"/>
      <c r="BV702" s="30" t="s">
        <v>10</v>
      </c>
      <c r="BX702" t="str">
        <f>IF(E702=1,VLOOKUP(D702,'2015'!$F$12:$AX$1887,43,FALSE),"-")</f>
        <v>musta</v>
      </c>
      <c r="BY702" t="str">
        <f>IF(E702=1,VLOOKUP(D702,'2015'!$F$12:$AX$1887,44,FALSE),"-")</f>
        <v>musta</v>
      </c>
      <c r="BZ702" t="str">
        <f>IF(E702=1,VLOOKUP(D702,'2015'!$F$12:$AX$1887,45,FALSE),"-")</f>
        <v>musta</v>
      </c>
      <c r="CA702" s="31">
        <f t="shared" si="166"/>
        <v>11</v>
      </c>
      <c r="CB702" s="31">
        <f t="shared" si="167"/>
        <v>10</v>
      </c>
      <c r="CC702" s="31">
        <f t="shared" si="168"/>
        <v>0</v>
      </c>
      <c r="CD702" s="31">
        <f t="shared" si="169"/>
        <v>1</v>
      </c>
      <c r="CE702" s="31">
        <f t="shared" si="170"/>
        <v>0</v>
      </c>
      <c r="CO702" s="2" t="s">
        <v>35</v>
      </c>
      <c r="CP702" s="2" t="s">
        <v>35</v>
      </c>
    </row>
    <row r="703" spans="1:94" ht="15.75" thickBot="1" x14ac:dyDescent="0.3">
      <c r="A703" s="50"/>
      <c r="B703" s="50"/>
      <c r="C703" s="50" t="str">
        <f t="shared" si="159"/>
        <v>1580_1_5169</v>
      </c>
      <c r="D703" s="51" t="str">
        <f t="shared" si="160"/>
        <v>1580_1</v>
      </c>
      <c r="E703" s="224">
        <f>IFERROR(VLOOKUP(C703,'2015'!$C$12:$D$1887,2,FALSE),0)</f>
        <v>1</v>
      </c>
      <c r="F703" s="51">
        <f>IFERROR(K703-IFERROR(VLOOKUP(D703,'2015'!$F$12:$I$1887,4,FALSE),"ei löydy"),"ei löydy")</f>
        <v>0</v>
      </c>
      <c r="G703" s="224">
        <f>IFERROR(VLOOKUP(Työfile_2024!C703,Liikennemalli!$D$6:$G$1921,4,FALSE),0)</f>
        <v>1</v>
      </c>
      <c r="H703" s="225">
        <f>K703-IFERROR(VLOOKUP(Työfile_2024!D703,Liikennemalli!$C$6:$H$1921,6,FALSE),"ei löydy")</f>
        <v>0</v>
      </c>
      <c r="I703" s="80">
        <v>1580</v>
      </c>
      <c r="J703" s="52">
        <v>1</v>
      </c>
      <c r="K703" s="52">
        <v>5169</v>
      </c>
      <c r="L703" s="53"/>
      <c r="M703" s="54"/>
      <c r="N703" s="54"/>
      <c r="O703" s="54"/>
      <c r="P703" s="54"/>
      <c r="Q703" s="55"/>
      <c r="R703" s="55"/>
      <c r="S703" s="55"/>
      <c r="T703" s="55"/>
      <c r="U703" s="52"/>
      <c r="V703" s="56">
        <v>689.02824530857038</v>
      </c>
      <c r="W703" s="56">
        <v>56.025730315341455</v>
      </c>
      <c r="X703" s="56">
        <v>700.44863609982588</v>
      </c>
      <c r="Y703" s="56">
        <f>VLOOKUP(D703,Liikennemalli24!$D$2:$F$1804,2,FALSE)</f>
        <v>285</v>
      </c>
      <c r="Z703" s="57">
        <f>VLOOKUP(D703,Liikennemalli24!$D$2:$F$1804,3,FALSE)</f>
        <v>0.44700000000000001</v>
      </c>
      <c r="AA703" s="178">
        <f>IF(G703=1,VLOOKUP(C703,Liikennemalli!$D$6:$H$1921,2,FALSE),"-")</f>
        <v>475.827221030565</v>
      </c>
      <c r="AB703" s="197">
        <f>IF(G703=1,VLOOKUP(C703,Liikennemalli!$D$6:$H$1921,3,FALSE),"-")</f>
        <v>0.63766084810032697</v>
      </c>
      <c r="AC703" s="134">
        <f>IF(E703=1,VLOOKUP(Työfile_2024!D703,'2015'!$F$12:$X$1887,18,FALSE),"-")</f>
        <v>178</v>
      </c>
      <c r="AD703" s="127">
        <f>IF(E703=1,VLOOKUP(Työfile_2024!D703,'2015'!$F$12:$X$1887,19,FALSE),"-")</f>
        <v>0.67</v>
      </c>
      <c r="AI703" s="127">
        <f>IF(E703=1,VLOOKUP(Työfile_2024!D703,'2015'!$F$12:$AB$1887,20,FALSE),"-")</f>
        <v>0</v>
      </c>
      <c r="AJ703" s="127">
        <f>IF(E703=1,VLOOKUP(Työfile_2024!D703,'2015'!$F$12:$AB$1887,21,FALSE),"-")</f>
        <v>0</v>
      </c>
      <c r="AK703" s="127">
        <f>IF(E703=1,VLOOKUP(Työfile_2024!D703,'2015'!$F$12:$AB$1887,22,FALSE),"-")</f>
        <v>0</v>
      </c>
      <c r="AL703" s="127">
        <f>IF(E703=1,VLOOKUP(Työfile_2024!D703,'2015'!$F$12:$AB$1887,23,FALSE),"-")</f>
        <v>0</v>
      </c>
      <c r="AM703" s="56">
        <f>VLOOKUP(Työfile_2024!D703,Tmatkat_20km_tarkasteltava_verk!$C$2:$D$1804,2,FALSE)</f>
        <v>477</v>
      </c>
      <c r="AN703" s="148">
        <f t="shared" si="157"/>
        <v>0.69227931256487618</v>
      </c>
      <c r="AO703" s="178">
        <f>IF(E703=1,VLOOKUP(Työfile_2024!D703,'2015'!$F$12:$AC$1887,24,FALSE),"-")</f>
        <v>107</v>
      </c>
      <c r="AP703" s="52">
        <f>VLOOKUP(D703,Tarkasteltava_verkko_2024_harva!$E$2:$I$1804,5,FALSE)</f>
        <v>0</v>
      </c>
      <c r="AQ703" s="52">
        <f>VLOOKUP(D703,Tarkasteltava_verkko_2024_harva!$E$2:$I$1804,4,FALSE)</f>
        <v>0</v>
      </c>
      <c r="AR703" s="148">
        <v>0</v>
      </c>
      <c r="AS703" s="170" t="str">
        <f>IFERROR(VLOOKUP(C703,'2015'!$C$12:$AG$1887,30,FALSE),"-")</f>
        <v/>
      </c>
      <c r="AT703" s="148">
        <v>0.14915844457341845</v>
      </c>
      <c r="AU703" s="170">
        <f>IFERROR(VLOOKUP(C703,'2015'!$C$12:$AG$1887,31,FALSE),"-")</f>
        <v>0</v>
      </c>
      <c r="AV703" s="106"/>
      <c r="AW703" s="63">
        <f>IFERROR(VLOOKUP(C703,Merkittävyysluokitus!$A$2:$J$1705,10,FALSE),"-")</f>
        <v>2</v>
      </c>
      <c r="AX703" s="175">
        <f>IFERROR(VLOOKUP(C703,Merkittävyysluokitus!$A$2:$J$1705,6,FALSE),"-")</f>
        <v>10.770485801374722</v>
      </c>
      <c r="AY703" s="175">
        <f>IFERROR(VLOOKUP(C703,Merkittävyysluokitus!$A$2:$J$1705,7,FALSE),"-")</f>
        <v>3.7670847359257107</v>
      </c>
      <c r="AZ703" s="175">
        <f>IFERROR(VLOOKUP(C703,Merkittävyysluokitus!$A$2:$J$1705,8,FALSE),"-")</f>
        <v>5.5034010654490118</v>
      </c>
      <c r="BA703" s="175">
        <f>IFERROR(VLOOKUP(C703,Merkittävyysluokitus!$A$2:$J$1705,9,FALSE),"-")</f>
        <v>1.5</v>
      </c>
      <c r="BB703" s="203"/>
      <c r="BC703" s="203" t="str">
        <f t="shared" si="158"/>
        <v/>
      </c>
      <c r="BD703" s="39" t="str">
        <f t="shared" si="171"/>
        <v>musta</v>
      </c>
      <c r="BE703" s="68" t="str">
        <f t="shared" si="153"/>
        <v>musta</v>
      </c>
      <c r="BF703" s="68" t="str">
        <f t="shared" si="154"/>
        <v>musta</v>
      </c>
      <c r="BG703" s="68" t="str">
        <f t="shared" si="155"/>
        <v>musta</v>
      </c>
      <c r="BH703" s="208" t="str">
        <f t="shared" si="156"/>
        <v>musta</v>
      </c>
      <c r="BI703" s="39"/>
      <c r="BJ703" s="39" t="str">
        <f>IF(F703="ei löydy","uusi tie",IF(E703=0,"tieosoite muuttunut",IF(E703=1,VLOOKUP(D703,'2015'!$F$12:$AL$1887,31,FALSE),"-")))</f>
        <v>punainen</v>
      </c>
      <c r="BK703" s="67" t="str">
        <f>IF(E703=1,VLOOKUP(D703,'2015'!$F$12:$AL$1887,32,FALSE),"-")</f>
        <v>punainen</v>
      </c>
      <c r="BL703" s="39" t="str">
        <f>IF(F703="ei löydy","uusi tie",IF(E703=0,"tieosoite muuttunut",IF(E703=1,VLOOKUP(D703,'2015'!$F$12:$AL$1887,33,FALSE),"-")))</f>
        <v>musta</v>
      </c>
      <c r="BM703" s="39"/>
      <c r="BN703" s="217" t="str">
        <f>VLOOKUP(D703,'2015'!$F$12:$AL$1887,33,FALSE)</f>
        <v>musta</v>
      </c>
      <c r="BO703" s="39"/>
      <c r="BP703" s="115" t="s">
        <v>10</v>
      </c>
      <c r="BQ703" s="30"/>
      <c r="BS703" s="5"/>
      <c r="BU703" s="37"/>
      <c r="BV703" s="30" t="s">
        <v>10</v>
      </c>
      <c r="BX703" t="str">
        <f>IF(E703=1,VLOOKUP(D703,'2015'!$F$12:$AX$1887,43,FALSE),"-")</f>
        <v>punainen</v>
      </c>
      <c r="BY703" t="str">
        <f>IF(E703=1,VLOOKUP(D703,'2015'!$F$12:$AX$1887,44,FALSE),"-")</f>
        <v>musta</v>
      </c>
      <c r="BZ703" t="str">
        <f>IF(E703=1,VLOOKUP(D703,'2015'!$F$12:$AX$1887,45,FALSE),"-")</f>
        <v>musta</v>
      </c>
      <c r="CA703" s="31">
        <f t="shared" si="166"/>
        <v>11</v>
      </c>
      <c r="CB703" s="31">
        <f t="shared" si="167"/>
        <v>10</v>
      </c>
      <c r="CC703" s="31">
        <f t="shared" si="168"/>
        <v>0</v>
      </c>
      <c r="CD703" s="31">
        <f t="shared" si="169"/>
        <v>1</v>
      </c>
      <c r="CE703" s="31">
        <f t="shared" si="170"/>
        <v>0</v>
      </c>
      <c r="CO703" s="2" t="s">
        <v>35</v>
      </c>
      <c r="CP703" s="2" t="s">
        <v>35</v>
      </c>
    </row>
    <row r="704" spans="1:94" ht="15.75" thickBot="1" x14ac:dyDescent="0.3">
      <c r="A704" s="50"/>
      <c r="B704" s="50"/>
      <c r="C704" s="50" t="str">
        <f t="shared" si="159"/>
        <v>1580_2_3337</v>
      </c>
      <c r="D704" s="51" t="str">
        <f t="shared" si="160"/>
        <v>1580_2</v>
      </c>
      <c r="E704" s="224">
        <f>IFERROR(VLOOKUP(C704,'2015'!$C$12:$D$1887,2,FALSE),0)</f>
        <v>1</v>
      </c>
      <c r="F704" s="51">
        <f>IFERROR(K704-IFERROR(VLOOKUP(D704,'2015'!$F$12:$I$1887,4,FALSE),"ei löydy"),"ei löydy")</f>
        <v>0</v>
      </c>
      <c r="G704" s="224">
        <f>IFERROR(VLOOKUP(Työfile_2024!C704,Liikennemalli!$D$6:$G$1921,4,FALSE),0)</f>
        <v>1</v>
      </c>
      <c r="H704" s="225">
        <f>K704-IFERROR(VLOOKUP(Työfile_2024!D704,Liikennemalli!$C$6:$H$1921,6,FALSE),"ei löydy")</f>
        <v>0</v>
      </c>
      <c r="I704" s="80">
        <v>1580</v>
      </c>
      <c r="J704" s="52">
        <v>2</v>
      </c>
      <c r="K704" s="52">
        <v>3337</v>
      </c>
      <c r="L704" s="53"/>
      <c r="M704" s="54"/>
      <c r="N704" s="54"/>
      <c r="O704" s="54"/>
      <c r="P704" s="54"/>
      <c r="Q704" s="55"/>
      <c r="R704" s="55"/>
      <c r="S704" s="55"/>
      <c r="T704" s="55"/>
      <c r="U704" s="52"/>
      <c r="V704" s="56">
        <v>563</v>
      </c>
      <c r="W704" s="56">
        <v>53</v>
      </c>
      <c r="X704" s="56">
        <v>571</v>
      </c>
      <c r="Y704" s="56">
        <f>VLOOKUP(D704,Liikennemalli24!$D$2:$F$1804,2,FALSE)</f>
        <v>16</v>
      </c>
      <c r="Z704" s="57">
        <f>VLOOKUP(D704,Liikennemalli24!$D$2:$F$1804,3,FALSE)</f>
        <v>0.41599999999999998</v>
      </c>
      <c r="AA704" s="178">
        <f>IF(G704=1,VLOOKUP(C704,Liikennemalli!$D$6:$H$1921,2,FALSE),"-")</f>
        <v>0</v>
      </c>
      <c r="AB704" s="197">
        <f>IF(G704=1,VLOOKUP(C704,Liikennemalli!$D$6:$H$1921,3,FALSE),"-")</f>
        <v>0</v>
      </c>
      <c r="AC704" s="134">
        <f>IF(E704=1,VLOOKUP(Työfile_2024!D704,'2015'!$F$12:$X$1887,18,FALSE),"-")</f>
        <v>178</v>
      </c>
      <c r="AD704" s="127">
        <f>IF(E704=1,VLOOKUP(Työfile_2024!D704,'2015'!$F$12:$X$1887,19,FALSE),"-")</f>
        <v>0.67</v>
      </c>
      <c r="AI704" s="127">
        <f>IF(E704=1,VLOOKUP(Työfile_2024!D704,'2015'!$F$12:$AB$1887,20,FALSE),"-")</f>
        <v>0</v>
      </c>
      <c r="AJ704" s="127">
        <f>IF(E704=1,VLOOKUP(Työfile_2024!D704,'2015'!$F$12:$AB$1887,21,FALSE),"-")</f>
        <v>0</v>
      </c>
      <c r="AK704" s="127">
        <f>IF(E704=1,VLOOKUP(Työfile_2024!D704,'2015'!$F$12:$AB$1887,22,FALSE),"-")</f>
        <v>0</v>
      </c>
      <c r="AL704" s="127">
        <f>IF(E704=1,VLOOKUP(Työfile_2024!D704,'2015'!$F$12:$AB$1887,23,FALSE),"-")</f>
        <v>0</v>
      </c>
      <c r="AM704" s="56">
        <f>VLOOKUP(Työfile_2024!D704,Tmatkat_20km_tarkasteltava_verk!$C$2:$D$1804,2,FALSE)</f>
        <v>79</v>
      </c>
      <c r="AN704" s="148">
        <f t="shared" si="157"/>
        <v>0.14031971580817051</v>
      </c>
      <c r="AO704" s="178">
        <f>IF(E704=1,VLOOKUP(Työfile_2024!D704,'2015'!$F$12:$AC$1887,24,FALSE),"-")</f>
        <v>8</v>
      </c>
      <c r="AP704" s="52">
        <f>VLOOKUP(D704,Tarkasteltava_verkko_2024_harva!$E$2:$I$1804,5,FALSE)</f>
        <v>0</v>
      </c>
      <c r="AQ704" s="52">
        <f>VLOOKUP(D704,Tarkasteltava_verkko_2024_harva!$E$2:$I$1804,4,FALSE)</f>
        <v>0</v>
      </c>
      <c r="AR704" s="148">
        <v>0</v>
      </c>
      <c r="AS704" s="170" t="str">
        <f>IFERROR(VLOOKUP(C704,'2015'!$C$12:$AG$1887,30,FALSE),"-")</f>
        <v/>
      </c>
      <c r="AT704" s="148">
        <v>0</v>
      </c>
      <c r="AU704" s="170">
        <f>IFERROR(VLOOKUP(C704,'2015'!$C$12:$AG$1887,31,FALSE),"-")</f>
        <v>0</v>
      </c>
      <c r="AV704" s="106"/>
      <c r="AW704" s="63">
        <f>IFERROR(VLOOKUP(C704,Merkittävyysluokitus!$A$2:$J$1705,10,FALSE),"-")</f>
        <v>3</v>
      </c>
      <c r="AX704" s="175">
        <f>IFERROR(VLOOKUP(C704,Merkittävyysluokitus!$A$2:$J$1705,6,FALSE),"-")</f>
        <v>7.2809855403348545</v>
      </c>
      <c r="AY704" s="175">
        <f>IFERROR(VLOOKUP(C704,Merkittävyysluokitus!$A$2:$J$1705,7,FALSE),"-")</f>
        <v>1.9689999999999996</v>
      </c>
      <c r="AZ704" s="175">
        <f>IFERROR(VLOOKUP(C704,Merkittävyysluokitus!$A$2:$J$1705,8,FALSE),"-")</f>
        <v>4.478652207001522</v>
      </c>
      <c r="BA704" s="175">
        <f>IFERROR(VLOOKUP(C704,Merkittävyysluokitus!$A$2:$J$1705,9,FALSE),"-")</f>
        <v>0.83333333333333326</v>
      </c>
      <c r="BB704" s="203"/>
      <c r="BC704" s="203" t="str">
        <f t="shared" si="158"/>
        <v/>
      </c>
      <c r="BD704" s="39" t="str">
        <f t="shared" si="171"/>
        <v>musta</v>
      </c>
      <c r="BE704" s="68" t="str">
        <f t="shared" si="153"/>
        <v>musta</v>
      </c>
      <c r="BF704" s="68" t="str">
        <f t="shared" si="154"/>
        <v>musta</v>
      </c>
      <c r="BG704" s="68" t="str">
        <f t="shared" si="155"/>
        <v>musta</v>
      </c>
      <c r="BH704" s="208" t="str">
        <f t="shared" si="156"/>
        <v>musta</v>
      </c>
      <c r="BI704" s="39"/>
      <c r="BJ704" s="39" t="str">
        <f>IF(F704="ei löydy","uusi tie",IF(E704=0,"tieosoite muuttunut",IF(E704=1,VLOOKUP(D704,'2015'!$F$12:$AL$1887,31,FALSE),"-")))</f>
        <v>punainen</v>
      </c>
      <c r="BK704" s="67" t="str">
        <f>IF(E704=1,VLOOKUP(D704,'2015'!$F$12:$AL$1887,32,FALSE),"-")</f>
        <v>punainen</v>
      </c>
      <c r="BL704" s="39" t="str">
        <f>IF(F704="ei löydy","uusi tie",IF(E704=0,"tieosoite muuttunut",IF(E704=1,VLOOKUP(D704,'2015'!$F$12:$AL$1887,33,FALSE),"-")))</f>
        <v>musta</v>
      </c>
      <c r="BM704" s="39"/>
      <c r="BN704" s="217" t="str">
        <f>VLOOKUP(D704,'2015'!$F$12:$AL$1887,33,FALSE)</f>
        <v>musta</v>
      </c>
      <c r="BO704" s="39"/>
      <c r="BP704" s="115" t="s">
        <v>10</v>
      </c>
      <c r="BQ704" s="30"/>
      <c r="BS704" s="5"/>
      <c r="BU704" s="37"/>
      <c r="BV704" s="30" t="s">
        <v>10</v>
      </c>
      <c r="BX704" t="str">
        <f>IF(E704=1,VLOOKUP(D704,'2015'!$F$12:$AX$1887,43,FALSE),"-")</f>
        <v>musta</v>
      </c>
      <c r="BY704" t="str">
        <f>IF(E704=1,VLOOKUP(D704,'2015'!$F$12:$AX$1887,44,FALSE),"-")</f>
        <v>musta</v>
      </c>
      <c r="BZ704" t="str">
        <f>IF(E704=1,VLOOKUP(D704,'2015'!$F$12:$AX$1887,45,FALSE),"-")</f>
        <v>musta</v>
      </c>
      <c r="CA704" s="31">
        <f t="shared" si="166"/>
        <v>10</v>
      </c>
      <c r="CB704" s="31">
        <f t="shared" si="167"/>
        <v>10</v>
      </c>
      <c r="CC704" s="31">
        <f t="shared" si="168"/>
        <v>0</v>
      </c>
      <c r="CD704" s="31">
        <f t="shared" si="169"/>
        <v>0</v>
      </c>
      <c r="CE704" s="31">
        <f t="shared" si="170"/>
        <v>0</v>
      </c>
      <c r="CO704" s="2" t="s">
        <v>35</v>
      </c>
      <c r="CP704" s="2" t="s">
        <v>35</v>
      </c>
    </row>
    <row r="705" spans="1:94" ht="15.75" thickBot="1" x14ac:dyDescent="0.3">
      <c r="A705" s="50"/>
      <c r="B705" s="50"/>
      <c r="C705" s="50" t="str">
        <f t="shared" si="159"/>
        <v>1580_3_4986</v>
      </c>
      <c r="D705" s="51" t="str">
        <f t="shared" si="160"/>
        <v>1580_3</v>
      </c>
      <c r="E705" s="224">
        <f>IFERROR(VLOOKUP(C705,'2015'!$C$12:$D$1887,2,FALSE),0)</f>
        <v>1</v>
      </c>
      <c r="F705" s="51">
        <f>IFERROR(K705-IFERROR(VLOOKUP(D705,'2015'!$F$12:$I$1887,4,FALSE),"ei löydy"),"ei löydy")</f>
        <v>0</v>
      </c>
      <c r="G705" s="224">
        <f>IFERROR(VLOOKUP(Työfile_2024!C705,Liikennemalli!$D$6:$G$1921,4,FALSE),0)</f>
        <v>1</v>
      </c>
      <c r="H705" s="225">
        <f>K705-IFERROR(VLOOKUP(Työfile_2024!D705,Liikennemalli!$C$6:$H$1921,6,FALSE),"ei löydy")</f>
        <v>0</v>
      </c>
      <c r="I705" s="80">
        <v>1580</v>
      </c>
      <c r="J705" s="52">
        <v>3</v>
      </c>
      <c r="K705" s="52">
        <v>4986</v>
      </c>
      <c r="L705" s="53"/>
      <c r="M705" s="54"/>
      <c r="N705" s="54"/>
      <c r="O705" s="54"/>
      <c r="P705" s="54"/>
      <c r="Q705" s="55"/>
      <c r="R705" s="55"/>
      <c r="S705" s="55"/>
      <c r="T705" s="55"/>
      <c r="U705" s="52"/>
      <c r="V705" s="56">
        <v>563</v>
      </c>
      <c r="W705" s="56">
        <v>53</v>
      </c>
      <c r="X705" s="56">
        <v>571</v>
      </c>
      <c r="Y705" s="56">
        <f>VLOOKUP(D705,Liikennemalli24!$D$2:$F$1804,2,FALSE)</f>
        <v>102</v>
      </c>
      <c r="Z705" s="57">
        <f>VLOOKUP(D705,Liikennemalli24!$D$2:$F$1804,3,FALSE)</f>
        <v>0.67</v>
      </c>
      <c r="AA705" s="178">
        <f>IF(G705=1,VLOOKUP(C705,Liikennemalli!$D$6:$H$1921,2,FALSE),"-")</f>
        <v>162</v>
      </c>
      <c r="AB705" s="197">
        <f>IF(G705=1,VLOOKUP(C705,Liikennemalli!$D$6:$H$1921,3,FALSE),"-")</f>
        <v>0.495412844036697</v>
      </c>
      <c r="AC705" s="134">
        <f>IF(E705=1,VLOOKUP(Työfile_2024!D705,'2015'!$F$12:$X$1887,18,FALSE),"-")</f>
        <v>91</v>
      </c>
      <c r="AD705" s="127">
        <f>IF(E705=1,VLOOKUP(Työfile_2024!D705,'2015'!$F$12:$X$1887,19,FALSE),"-")</f>
        <v>0.4</v>
      </c>
      <c r="AI705" s="127">
        <f>IF(E705=1,VLOOKUP(Työfile_2024!D705,'2015'!$F$12:$AB$1887,20,FALSE),"-")</f>
        <v>0</v>
      </c>
      <c r="AJ705" s="127">
        <f>IF(E705=1,VLOOKUP(Työfile_2024!D705,'2015'!$F$12:$AB$1887,21,FALSE),"-")</f>
        <v>0</v>
      </c>
      <c r="AK705" s="127">
        <f>IF(E705=1,VLOOKUP(Työfile_2024!D705,'2015'!$F$12:$AB$1887,22,FALSE),"-")</f>
        <v>0</v>
      </c>
      <c r="AL705" s="127">
        <f>IF(E705=1,VLOOKUP(Työfile_2024!D705,'2015'!$F$12:$AB$1887,23,FALSE),"-")</f>
        <v>0</v>
      </c>
      <c r="AM705" s="56">
        <f>VLOOKUP(Työfile_2024!D705,Tmatkat_20km_tarkasteltava_verk!$C$2:$D$1804,2,FALSE)</f>
        <v>62</v>
      </c>
      <c r="AN705" s="148">
        <f t="shared" si="157"/>
        <v>0.11012433392539965</v>
      </c>
      <c r="AO705" s="178">
        <f>IF(E705=1,VLOOKUP(Työfile_2024!D705,'2015'!$F$12:$AC$1887,24,FALSE),"-")</f>
        <v>7</v>
      </c>
      <c r="AP705" s="52">
        <f>VLOOKUP(D705,Tarkasteltava_verkko_2024_harva!$E$2:$I$1804,5,FALSE)</f>
        <v>0</v>
      </c>
      <c r="AQ705" s="52">
        <f>VLOOKUP(D705,Tarkasteltava_verkko_2024_harva!$E$2:$I$1804,4,FALSE)</f>
        <v>0</v>
      </c>
      <c r="AR705" s="148">
        <v>0</v>
      </c>
      <c r="AS705" s="170" t="str">
        <f>IFERROR(VLOOKUP(C705,'2015'!$C$12:$AG$1887,30,FALSE),"-")</f>
        <v/>
      </c>
      <c r="AT705" s="148">
        <v>3.9109506618531888E-2</v>
      </c>
      <c r="AU705" s="170">
        <f>IFERROR(VLOOKUP(C705,'2015'!$C$12:$AG$1887,31,FALSE),"-")</f>
        <v>0</v>
      </c>
      <c r="AV705" s="106"/>
      <c r="AW705" s="63">
        <f>IFERROR(VLOOKUP(C705,Merkittävyysluokitus!$A$2:$J$1705,10,FALSE),"-")</f>
        <v>3</v>
      </c>
      <c r="AX705" s="175">
        <f>IFERROR(VLOOKUP(C705,Merkittävyysluokitus!$A$2:$J$1705,6,FALSE),"-")</f>
        <v>7.598961187214611</v>
      </c>
      <c r="AY705" s="175">
        <f>IFERROR(VLOOKUP(C705,Merkittävyysluokitus!$A$2:$J$1705,7,FALSE),"-")</f>
        <v>1.9706666666666663</v>
      </c>
      <c r="AZ705" s="175">
        <f>IFERROR(VLOOKUP(C705,Merkittävyysluokitus!$A$2:$J$1705,8,FALSE),"-")</f>
        <v>4.4616278538812786</v>
      </c>
      <c r="BA705" s="175">
        <f>IFERROR(VLOOKUP(C705,Merkittävyysluokitus!$A$2:$J$1705,9,FALSE),"-")</f>
        <v>1.1666666666666665</v>
      </c>
      <c r="BB705" s="203"/>
      <c r="BC705" s="203" t="str">
        <f t="shared" si="158"/>
        <v/>
      </c>
      <c r="BD705" s="39" t="str">
        <f t="shared" si="171"/>
        <v>musta</v>
      </c>
      <c r="BE705" s="68" t="str">
        <f t="shared" si="153"/>
        <v>musta</v>
      </c>
      <c r="BF705" s="68" t="str">
        <f t="shared" si="154"/>
        <v>musta</v>
      </c>
      <c r="BG705" s="68" t="str">
        <f t="shared" si="155"/>
        <v>musta</v>
      </c>
      <c r="BH705" s="208" t="str">
        <f t="shared" si="156"/>
        <v>musta</v>
      </c>
      <c r="BI705" s="39"/>
      <c r="BJ705" s="39" t="str">
        <f>IF(F705="ei löydy","uusi tie",IF(E705=0,"tieosoite muuttunut",IF(E705=1,VLOOKUP(D705,'2015'!$F$12:$AL$1887,31,FALSE),"-")))</f>
        <v>punainen</v>
      </c>
      <c r="BK705" s="67" t="str">
        <f>IF(E705=1,VLOOKUP(D705,'2015'!$F$12:$AL$1887,32,FALSE),"-")</f>
        <v>punainen</v>
      </c>
      <c r="BL705" s="39" t="str">
        <f>IF(F705="ei löydy","uusi tie",IF(E705=0,"tieosoite muuttunut",IF(E705=1,VLOOKUP(D705,'2015'!$F$12:$AL$1887,33,FALSE),"-")))</f>
        <v>musta</v>
      </c>
      <c r="BM705" s="39"/>
      <c r="BN705" s="217" t="str">
        <f>VLOOKUP(D705,'2015'!$F$12:$AL$1887,33,FALSE)</f>
        <v>musta</v>
      </c>
      <c r="BO705" s="39"/>
      <c r="BP705" s="115" t="s">
        <v>10</v>
      </c>
      <c r="BQ705" s="30"/>
      <c r="BS705" s="5"/>
      <c r="BU705" s="37"/>
      <c r="BV705" s="30" t="s">
        <v>10</v>
      </c>
      <c r="BX705" t="str">
        <f>IF(E705=1,VLOOKUP(D705,'2015'!$F$12:$AX$1887,43,FALSE),"-")</f>
        <v>musta</v>
      </c>
      <c r="BY705" t="str">
        <f>IF(E705=1,VLOOKUP(D705,'2015'!$F$12:$AX$1887,44,FALSE),"-")</f>
        <v>musta</v>
      </c>
      <c r="BZ705" t="str">
        <f>IF(E705=1,VLOOKUP(D705,'2015'!$F$12:$AX$1887,45,FALSE),"-")</f>
        <v>musta</v>
      </c>
      <c r="CA705" s="31">
        <f t="shared" si="166"/>
        <v>1</v>
      </c>
      <c r="CB705" s="31">
        <f t="shared" si="167"/>
        <v>1</v>
      </c>
      <c r="CC705" s="31">
        <f t="shared" si="168"/>
        <v>0</v>
      </c>
      <c r="CD705" s="31">
        <f t="shared" si="169"/>
        <v>0</v>
      </c>
      <c r="CE705" s="31">
        <f t="shared" si="170"/>
        <v>0</v>
      </c>
      <c r="CO705" s="2" t="s">
        <v>35</v>
      </c>
      <c r="CP705" s="2" t="s">
        <v>35</v>
      </c>
    </row>
    <row r="706" spans="1:94" ht="15.75" thickBot="1" x14ac:dyDescent="0.3">
      <c r="A706" s="50"/>
      <c r="B706" s="50"/>
      <c r="C706" s="50" t="str">
        <f t="shared" si="159"/>
        <v>1580_4_5718</v>
      </c>
      <c r="D706" s="51" t="str">
        <f t="shared" si="160"/>
        <v>1580_4</v>
      </c>
      <c r="E706" s="224">
        <f>IFERROR(VLOOKUP(C706,'2015'!$C$12:$D$1887,2,FALSE),0)</f>
        <v>1</v>
      </c>
      <c r="F706" s="51">
        <f>IFERROR(K706-IFERROR(VLOOKUP(D706,'2015'!$F$12:$I$1887,4,FALSE),"ei löydy"),"ei löydy")</f>
        <v>0</v>
      </c>
      <c r="G706" s="224">
        <f>IFERROR(VLOOKUP(Työfile_2024!C706,Liikennemalli!$D$6:$G$1921,4,FALSE),0)</f>
        <v>1</v>
      </c>
      <c r="H706" s="225">
        <f>K706-IFERROR(VLOOKUP(Työfile_2024!D706,Liikennemalli!$C$6:$H$1921,6,FALSE),"ei löydy")</f>
        <v>0</v>
      </c>
      <c r="I706" s="80">
        <v>1580</v>
      </c>
      <c r="J706" s="52">
        <v>4</v>
      </c>
      <c r="K706" s="52">
        <v>5718</v>
      </c>
      <c r="L706" s="53"/>
      <c r="M706" s="54"/>
      <c r="N706" s="54"/>
      <c r="O706" s="54"/>
      <c r="P706" s="54"/>
      <c r="Q706" s="55"/>
      <c r="R706" s="55"/>
      <c r="S706" s="55"/>
      <c r="T706" s="55"/>
      <c r="U706" s="52"/>
      <c r="V706" s="56">
        <v>715.05141657922354</v>
      </c>
      <c r="W706" s="56">
        <v>55.08674361664918</v>
      </c>
      <c r="X706" s="56">
        <v>687.16159496327384</v>
      </c>
      <c r="Y706" s="56">
        <f>VLOOKUP(D706,Liikennemalli24!$D$2:$F$1804,2,FALSE)</f>
        <v>0</v>
      </c>
      <c r="Z706" s="57">
        <f>VLOOKUP(D706,Liikennemalli24!$D$2:$F$1804,3,FALSE)</f>
        <v>0</v>
      </c>
      <c r="AA706" s="178">
        <f>IF(G706=1,VLOOKUP(C706,Liikennemalli!$D$6:$H$1921,2,FALSE),"-")</f>
        <v>0</v>
      </c>
      <c r="AB706" s="197">
        <f>IF(G706=1,VLOOKUP(C706,Liikennemalli!$D$6:$H$1921,3,FALSE),"-")</f>
        <v>0</v>
      </c>
      <c r="AC706" s="134">
        <f>IF(E706=1,VLOOKUP(Työfile_2024!D706,'2015'!$F$12:$X$1887,18,FALSE),"-")</f>
        <v>45</v>
      </c>
      <c r="AD706" s="127">
        <f>IF(E706=1,VLOOKUP(Työfile_2024!D706,'2015'!$F$12:$X$1887,19,FALSE),"-")</f>
        <v>0.81</v>
      </c>
      <c r="AI706" s="127">
        <f>IF(E706=1,VLOOKUP(Työfile_2024!D706,'2015'!$F$12:$AB$1887,20,FALSE),"-")</f>
        <v>0</v>
      </c>
      <c r="AJ706" s="127">
        <f>IF(E706=1,VLOOKUP(Työfile_2024!D706,'2015'!$F$12:$AB$1887,21,FALSE),"-")</f>
        <v>0</v>
      </c>
      <c r="AK706" s="127">
        <f>IF(E706=1,VLOOKUP(Työfile_2024!D706,'2015'!$F$12:$AB$1887,22,FALSE),"-")</f>
        <v>0</v>
      </c>
      <c r="AL706" s="127">
        <f>IF(E706=1,VLOOKUP(Työfile_2024!D706,'2015'!$F$12:$AB$1887,23,FALSE),"-")</f>
        <v>0</v>
      </c>
      <c r="AM706" s="56">
        <f>VLOOKUP(Työfile_2024!D706,Tmatkat_20km_tarkasteltava_verk!$C$2:$D$1804,2,FALSE)</f>
        <v>189</v>
      </c>
      <c r="AN706" s="148">
        <f t="shared" si="157"/>
        <v>0.26431665698135137</v>
      </c>
      <c r="AO706" s="178">
        <f>IF(E706=1,VLOOKUP(Työfile_2024!D706,'2015'!$F$12:$AC$1887,24,FALSE),"-")</f>
        <v>9</v>
      </c>
      <c r="AP706" s="52">
        <f>VLOOKUP(D706,Tarkasteltava_verkko_2024_harva!$E$2:$I$1804,5,FALSE)</f>
        <v>0</v>
      </c>
      <c r="AQ706" s="52">
        <f>VLOOKUP(D706,Tarkasteltava_verkko_2024_harva!$E$2:$I$1804,4,FALSE)</f>
        <v>0</v>
      </c>
      <c r="AR706" s="148">
        <v>0.28384050367261282</v>
      </c>
      <c r="AS706" s="170" t="str">
        <f>IFERROR(VLOOKUP(C706,'2015'!$C$12:$AG$1887,30,FALSE),"-")</f>
        <v/>
      </c>
      <c r="AT706" s="148">
        <v>0.27369709688702343</v>
      </c>
      <c r="AU706" s="170">
        <f>IFERROR(VLOOKUP(C706,'2015'!$C$12:$AG$1887,31,FALSE),"-")</f>
        <v>0</v>
      </c>
      <c r="AV706" s="106"/>
      <c r="AW706" s="63">
        <f>IFERROR(VLOOKUP(C706,Merkittävyysluokitus!$A$2:$J$1705,10,FALSE),"-")</f>
        <v>3</v>
      </c>
      <c r="AX706" s="175">
        <f>IFERROR(VLOOKUP(C706,Merkittävyysluokitus!$A$2:$J$1705,6,FALSE),"-")</f>
        <v>8.9023072177742009</v>
      </c>
      <c r="AY706" s="175">
        <f>IFERROR(VLOOKUP(C706,Merkittävyysluokitus!$A$2:$J$1705,7,FALSE),"-")</f>
        <v>3.1184875830710035</v>
      </c>
      <c r="AZ706" s="175">
        <f>IFERROR(VLOOKUP(C706,Merkittävyysluokitus!$A$2:$J$1705,8,FALSE),"-")</f>
        <v>4.450486301369863</v>
      </c>
      <c r="BA706" s="175">
        <f>IFERROR(VLOOKUP(C706,Merkittävyysluokitus!$A$2:$J$1705,9,FALSE),"-")</f>
        <v>1.3333333333333333</v>
      </c>
      <c r="BB706" s="203"/>
      <c r="BC706" s="203" t="str">
        <f t="shared" si="158"/>
        <v>ei mallia</v>
      </c>
      <c r="BD706" s="39" t="str">
        <f t="shared" si="171"/>
        <v>Ei luokiteltu</v>
      </c>
      <c r="BE706" s="68" t="str">
        <f t="shared" si="153"/>
        <v>ei mallia</v>
      </c>
      <c r="BF706" s="68" t="str">
        <f t="shared" si="154"/>
        <v>ei mallia</v>
      </c>
      <c r="BG706" s="68" t="str">
        <f t="shared" si="155"/>
        <v>ei mallia</v>
      </c>
      <c r="BH706" s="208" t="str">
        <f t="shared" si="156"/>
        <v>musta</v>
      </c>
      <c r="BI706" s="39"/>
      <c r="BJ706" s="39" t="str">
        <f>IF(F706="ei löydy","uusi tie",IF(E706=0,"tieosoite muuttunut",IF(E706=1,VLOOKUP(D706,'2015'!$F$12:$AL$1887,31,FALSE),"-")))</f>
        <v>punainen</v>
      </c>
      <c r="BK706" s="67" t="str">
        <f>IF(E706=1,VLOOKUP(D706,'2015'!$F$12:$AL$1887,32,FALSE),"-")</f>
        <v>punainen</v>
      </c>
      <c r="BL706" s="39" t="str">
        <f>IF(F706="ei löydy","uusi tie",IF(E706=0,"tieosoite muuttunut",IF(E706=1,VLOOKUP(D706,'2015'!$F$12:$AL$1887,33,FALSE),"-")))</f>
        <v>musta</v>
      </c>
      <c r="BM706" s="39"/>
      <c r="BN706" s="217" t="str">
        <f>VLOOKUP(D706,'2015'!$F$12:$AL$1887,33,FALSE)</f>
        <v>musta</v>
      </c>
      <c r="BO706" s="39"/>
      <c r="BP706" s="115" t="s">
        <v>10</v>
      </c>
      <c r="BQ706" s="30"/>
      <c r="BS706" s="5"/>
      <c r="BU706" s="37"/>
      <c r="BV706" s="30" t="s">
        <v>10</v>
      </c>
      <c r="BX706" t="str">
        <f>IF(E706=1,VLOOKUP(D706,'2015'!$F$12:$AX$1887,43,FALSE),"-")</f>
        <v>musta</v>
      </c>
      <c r="BY706" t="str">
        <f>IF(E706=1,VLOOKUP(D706,'2015'!$F$12:$AX$1887,44,FALSE),"-")</f>
        <v>musta</v>
      </c>
      <c r="BZ706" t="str">
        <f>IF(E706=1,VLOOKUP(D706,'2015'!$F$12:$AX$1887,45,FALSE),"-")</f>
        <v>musta</v>
      </c>
      <c r="CA706" s="31">
        <f t="shared" si="166"/>
        <v>11</v>
      </c>
      <c r="CB706" s="31">
        <f t="shared" si="167"/>
        <v>10</v>
      </c>
      <c r="CC706" s="31">
        <f t="shared" si="168"/>
        <v>0</v>
      </c>
      <c r="CD706" s="31">
        <f t="shared" si="169"/>
        <v>1</v>
      </c>
      <c r="CE706" s="31">
        <f t="shared" si="170"/>
        <v>0</v>
      </c>
      <c r="CO706" s="2" t="s">
        <v>35</v>
      </c>
      <c r="CP706" s="2" t="s">
        <v>35</v>
      </c>
    </row>
    <row r="707" spans="1:94" ht="15.75" thickBot="1" x14ac:dyDescent="0.3">
      <c r="A707" s="50"/>
      <c r="B707" s="50"/>
      <c r="C707" s="50" t="str">
        <f t="shared" si="159"/>
        <v>1580_5_3950</v>
      </c>
      <c r="D707" s="51" t="str">
        <f t="shared" si="160"/>
        <v>1580_5</v>
      </c>
      <c r="E707" s="224">
        <f>IFERROR(VLOOKUP(C707,'2015'!$C$12:$D$1887,2,FALSE),0)</f>
        <v>1</v>
      </c>
      <c r="F707" s="51">
        <f>IFERROR(K707-IFERROR(VLOOKUP(D707,'2015'!$F$12:$I$1887,4,FALSE),"ei löydy"),"ei löydy")</f>
        <v>0</v>
      </c>
      <c r="G707" s="224">
        <f>IFERROR(VLOOKUP(Työfile_2024!C707,Liikennemalli!$D$6:$G$1921,4,FALSE),0)</f>
        <v>1</v>
      </c>
      <c r="H707" s="225">
        <f>K707-IFERROR(VLOOKUP(Työfile_2024!D707,Liikennemalli!$C$6:$H$1921,6,FALSE),"ei löydy")</f>
        <v>0</v>
      </c>
      <c r="I707" s="80">
        <v>1580</v>
      </c>
      <c r="J707" s="52">
        <v>5</v>
      </c>
      <c r="K707" s="52">
        <v>3950</v>
      </c>
      <c r="L707" s="53"/>
      <c r="M707" s="54"/>
      <c r="N707" s="54"/>
      <c r="O707" s="54"/>
      <c r="P707" s="54"/>
      <c r="Q707" s="55"/>
      <c r="R707" s="55"/>
      <c r="S707" s="55"/>
      <c r="T707" s="55"/>
      <c r="U707" s="52"/>
      <c r="V707" s="56">
        <v>210</v>
      </c>
      <c r="W707" s="56">
        <v>23</v>
      </c>
      <c r="X707" s="56">
        <v>197</v>
      </c>
      <c r="Y707" s="56">
        <f>VLOOKUP(D707,Liikennemalli24!$D$2:$F$1804,2,FALSE)</f>
        <v>0</v>
      </c>
      <c r="Z707" s="57">
        <f>VLOOKUP(D707,Liikennemalli24!$D$2:$F$1804,3,FALSE)</f>
        <v>0</v>
      </c>
      <c r="AA707" s="178">
        <f>IF(G707=1,VLOOKUP(C707,Liikennemalli!$D$6:$H$1921,2,FALSE),"-")</f>
        <v>0</v>
      </c>
      <c r="AB707" s="197">
        <f>IF(G707=1,VLOOKUP(C707,Liikennemalli!$D$6:$H$1921,3,FALSE),"-")</f>
        <v>0</v>
      </c>
      <c r="AC707" s="134">
        <f>IF(E707=1,VLOOKUP(Työfile_2024!D707,'2015'!$F$12:$X$1887,18,FALSE),"-")</f>
        <v>16</v>
      </c>
      <c r="AD707" s="127">
        <f>IF(E707=1,VLOOKUP(Työfile_2024!D707,'2015'!$F$12:$X$1887,19,FALSE),"-")</f>
        <v>0.81</v>
      </c>
      <c r="AI707" s="127">
        <f>IF(E707=1,VLOOKUP(Työfile_2024!D707,'2015'!$F$12:$AB$1887,20,FALSE),"-")</f>
        <v>0</v>
      </c>
      <c r="AJ707" s="127">
        <f>IF(E707=1,VLOOKUP(Työfile_2024!D707,'2015'!$F$12:$AB$1887,21,FALSE),"-")</f>
        <v>0</v>
      </c>
      <c r="AK707" s="127">
        <f>IF(E707=1,VLOOKUP(Työfile_2024!D707,'2015'!$F$12:$AB$1887,22,FALSE),"-")</f>
        <v>0</v>
      </c>
      <c r="AL707" s="127">
        <f>IF(E707=1,VLOOKUP(Työfile_2024!D707,'2015'!$F$12:$AB$1887,23,FALSE),"-")</f>
        <v>0</v>
      </c>
      <c r="AM707" s="56">
        <f>VLOOKUP(Työfile_2024!D707,Tmatkat_20km_tarkasteltava_verk!$C$2:$D$1804,2,FALSE)</f>
        <v>16</v>
      </c>
      <c r="AN707" s="148">
        <f t="shared" si="157"/>
        <v>7.6190476190476197E-2</v>
      </c>
      <c r="AO707" s="178">
        <f>IF(E707=1,VLOOKUP(Työfile_2024!D707,'2015'!$F$12:$AC$1887,24,FALSE),"-")</f>
        <v>4</v>
      </c>
      <c r="AP707" s="52">
        <f>VLOOKUP(D707,Tarkasteltava_verkko_2024_harva!$E$2:$I$1804,5,FALSE)</f>
        <v>0</v>
      </c>
      <c r="AQ707" s="52">
        <f>VLOOKUP(D707,Tarkasteltava_verkko_2024_harva!$E$2:$I$1804,4,FALSE)</f>
        <v>0</v>
      </c>
      <c r="AR707" s="148">
        <v>0</v>
      </c>
      <c r="AS707" s="170" t="str">
        <f>IFERROR(VLOOKUP(C707,'2015'!$C$12:$AG$1887,30,FALSE),"-")</f>
        <v/>
      </c>
      <c r="AT707" s="148">
        <v>0</v>
      </c>
      <c r="AU707" s="170">
        <f>IFERROR(VLOOKUP(C707,'2015'!$C$12:$AG$1887,31,FALSE),"-")</f>
        <v>0</v>
      </c>
      <c r="AV707" s="106"/>
      <c r="AW707" s="63">
        <f>IFERROR(VLOOKUP(C707,Merkittävyysluokitus!$A$2:$J$1705,10,FALSE),"-")</f>
        <v>4</v>
      </c>
      <c r="AX707" s="175">
        <f>IFERROR(VLOOKUP(C707,Merkittävyysluokitus!$A$2:$J$1705,6,FALSE),"-")</f>
        <v>2.9812176560121766</v>
      </c>
      <c r="AY707" s="175">
        <f>IFERROR(VLOOKUP(C707,Merkittävyysluokitus!$A$2:$J$1705,7,FALSE),"-")</f>
        <v>0.67333333333333334</v>
      </c>
      <c r="AZ707" s="175">
        <f>IFERROR(VLOOKUP(C707,Merkittävyysluokitus!$A$2:$J$1705,8,FALSE),"-")</f>
        <v>1.9745509893455098</v>
      </c>
      <c r="BA707" s="175">
        <f>IFERROR(VLOOKUP(C707,Merkittävyysluokitus!$A$2:$J$1705,9,FALSE),"-")</f>
        <v>0.33333333333333331</v>
      </c>
      <c r="BB707" s="203"/>
      <c r="BC707" s="203" t="str">
        <f t="shared" si="158"/>
        <v>ei mallia</v>
      </c>
      <c r="BD707" s="39" t="str">
        <f t="shared" si="171"/>
        <v>Ei luokiteltu</v>
      </c>
      <c r="BE707" s="68" t="str">
        <f t="shared" si="153"/>
        <v>ei mallia</v>
      </c>
      <c r="BF707" s="68" t="str">
        <f t="shared" si="154"/>
        <v>ei mallia</v>
      </c>
      <c r="BG707" s="68" t="str">
        <f t="shared" si="155"/>
        <v>ei mallia</v>
      </c>
      <c r="BH707" s="208" t="str">
        <f t="shared" si="156"/>
        <v>musta</v>
      </c>
      <c r="BI707" s="39"/>
      <c r="BJ707" s="39" t="str">
        <f>IF(F707="ei löydy","uusi tie",IF(E707=0,"tieosoite muuttunut",IF(E707=1,VLOOKUP(D707,'2015'!$F$12:$AL$1887,31,FALSE),"-")))</f>
        <v>punainen</v>
      </c>
      <c r="BK707" s="67" t="str">
        <f>IF(E707=1,VLOOKUP(D707,'2015'!$F$12:$AL$1887,32,FALSE),"-")</f>
        <v>punainen</v>
      </c>
      <c r="BL707" s="39" t="str">
        <f>IF(F707="ei löydy","uusi tie",IF(E707=0,"tieosoite muuttunut",IF(E707=1,VLOOKUP(D707,'2015'!$F$12:$AL$1887,33,FALSE),"-")))</f>
        <v>musta</v>
      </c>
      <c r="BM707" s="39"/>
      <c r="BN707" s="217" t="str">
        <f>VLOOKUP(D707,'2015'!$F$12:$AL$1887,33,FALSE)</f>
        <v>musta</v>
      </c>
      <c r="BO707" s="39"/>
      <c r="BP707" s="115" t="s">
        <v>10</v>
      </c>
      <c r="BQ707" s="30"/>
      <c r="BS707" s="5"/>
      <c r="BU707" s="37"/>
      <c r="BV707" s="30" t="s">
        <v>9</v>
      </c>
      <c r="BX707" t="str">
        <f>IF(E707=1,VLOOKUP(D707,'2015'!$F$12:$AX$1887,43,FALSE),"-")</f>
        <v>musta</v>
      </c>
      <c r="BY707" t="str">
        <f>IF(E707=1,VLOOKUP(D707,'2015'!$F$12:$AX$1887,44,FALSE),"-")</f>
        <v>musta</v>
      </c>
      <c r="BZ707" t="str">
        <f>IF(E707=1,VLOOKUP(D707,'2015'!$F$12:$AX$1887,45,FALSE),"-")</f>
        <v>musta</v>
      </c>
      <c r="CA707" s="31">
        <f t="shared" si="166"/>
        <v>10</v>
      </c>
      <c r="CB707" s="31">
        <f t="shared" si="167"/>
        <v>10</v>
      </c>
      <c r="CC707" s="31">
        <f t="shared" si="168"/>
        <v>0</v>
      </c>
      <c r="CD707" s="31">
        <f t="shared" si="169"/>
        <v>0</v>
      </c>
      <c r="CE707" s="31">
        <f t="shared" si="170"/>
        <v>0</v>
      </c>
      <c r="CO707" s="32" t="s">
        <v>34</v>
      </c>
      <c r="CP707" s="2" t="s">
        <v>35</v>
      </c>
    </row>
    <row r="708" spans="1:94" ht="15.75" thickBot="1" x14ac:dyDescent="0.3">
      <c r="A708" s="50"/>
      <c r="B708" s="50"/>
      <c r="C708" s="50" t="str">
        <f t="shared" si="159"/>
        <v>1580_6_4524</v>
      </c>
      <c r="D708" s="51" t="str">
        <f t="shared" si="160"/>
        <v>1580_6</v>
      </c>
      <c r="E708" s="224">
        <f>IFERROR(VLOOKUP(C708,'2015'!$C$12:$D$1887,2,FALSE),0)</f>
        <v>1</v>
      </c>
      <c r="F708" s="51">
        <f>IFERROR(K708-IFERROR(VLOOKUP(D708,'2015'!$F$12:$I$1887,4,FALSE),"ei löydy"),"ei löydy")</f>
        <v>0</v>
      </c>
      <c r="G708" s="224">
        <f>IFERROR(VLOOKUP(Työfile_2024!C708,Liikennemalli!$D$6:$G$1921,4,FALSE),0)</f>
        <v>1</v>
      </c>
      <c r="H708" s="225">
        <f>K708-IFERROR(VLOOKUP(Työfile_2024!D708,Liikennemalli!$C$6:$H$1921,6,FALSE),"ei löydy")</f>
        <v>0</v>
      </c>
      <c r="I708" s="80">
        <v>1580</v>
      </c>
      <c r="J708" s="52">
        <v>6</v>
      </c>
      <c r="K708" s="52">
        <v>4524</v>
      </c>
      <c r="L708" s="53"/>
      <c r="M708" s="54"/>
      <c r="N708" s="54"/>
      <c r="O708" s="54"/>
      <c r="P708" s="54"/>
      <c r="Q708" s="55"/>
      <c r="R708" s="55"/>
      <c r="S708" s="55"/>
      <c r="T708" s="55"/>
      <c r="U708" s="52"/>
      <c r="V708" s="56">
        <v>210</v>
      </c>
      <c r="W708" s="56">
        <v>23</v>
      </c>
      <c r="X708" s="56">
        <v>197</v>
      </c>
      <c r="Y708" s="56">
        <f>VLOOKUP(D708,Liikennemalli24!$D$2:$F$1804,2,FALSE)</f>
        <v>0</v>
      </c>
      <c r="Z708" s="57">
        <f>VLOOKUP(D708,Liikennemalli24!$D$2:$F$1804,3,FALSE)</f>
        <v>0</v>
      </c>
      <c r="AA708" s="178">
        <f>IF(G708=1,VLOOKUP(C708,Liikennemalli!$D$6:$H$1921,2,FALSE),"-")</f>
        <v>0</v>
      </c>
      <c r="AB708" s="197">
        <f>IF(G708=1,VLOOKUP(C708,Liikennemalli!$D$6:$H$1921,3,FALSE),"-")</f>
        <v>0</v>
      </c>
      <c r="AC708" s="134">
        <f>IF(E708=1,VLOOKUP(Työfile_2024!D708,'2015'!$F$12:$X$1887,18,FALSE),"-")</f>
        <v>16</v>
      </c>
      <c r="AD708" s="127">
        <f>IF(E708=1,VLOOKUP(Työfile_2024!D708,'2015'!$F$12:$X$1887,19,FALSE),"-")</f>
        <v>0.81</v>
      </c>
      <c r="AI708" s="127">
        <f>IF(E708=1,VLOOKUP(Työfile_2024!D708,'2015'!$F$12:$AB$1887,20,FALSE),"-")</f>
        <v>0</v>
      </c>
      <c r="AJ708" s="127">
        <f>IF(E708=1,VLOOKUP(Työfile_2024!D708,'2015'!$F$12:$AB$1887,21,FALSE),"-")</f>
        <v>0</v>
      </c>
      <c r="AK708" s="127">
        <f>IF(E708=1,VLOOKUP(Työfile_2024!D708,'2015'!$F$12:$AB$1887,22,FALSE),"-")</f>
        <v>0</v>
      </c>
      <c r="AL708" s="127">
        <f>IF(E708=1,VLOOKUP(Työfile_2024!D708,'2015'!$F$12:$AB$1887,23,FALSE),"-")</f>
        <v>0</v>
      </c>
      <c r="AM708" s="56">
        <f>VLOOKUP(Työfile_2024!D708,Tmatkat_20km_tarkasteltava_verk!$C$2:$D$1804,2,FALSE)</f>
        <v>14</v>
      </c>
      <c r="AN708" s="148">
        <f t="shared" si="157"/>
        <v>6.6666666666666666E-2</v>
      </c>
      <c r="AO708" s="178">
        <f>IF(E708=1,VLOOKUP(Työfile_2024!D708,'2015'!$F$12:$AC$1887,24,FALSE),"-")</f>
        <v>4</v>
      </c>
      <c r="AP708" s="52">
        <f>VLOOKUP(D708,Tarkasteltava_verkko_2024_harva!$E$2:$I$1804,5,FALSE)</f>
        <v>0</v>
      </c>
      <c r="AQ708" s="52">
        <f>VLOOKUP(D708,Tarkasteltava_verkko_2024_harva!$E$2:$I$1804,4,FALSE)</f>
        <v>0</v>
      </c>
      <c r="AR708" s="148">
        <v>0</v>
      </c>
      <c r="AS708" s="170" t="str">
        <f>IFERROR(VLOOKUP(C708,'2015'!$C$12:$AG$1887,30,FALSE),"-")</f>
        <v/>
      </c>
      <c r="AT708" s="148">
        <v>0</v>
      </c>
      <c r="AU708" s="170">
        <f>IFERROR(VLOOKUP(C708,'2015'!$C$12:$AG$1887,31,FALSE),"-")</f>
        <v>0</v>
      </c>
      <c r="AV708" s="106"/>
      <c r="AW708" s="63">
        <f>IFERROR(VLOOKUP(C708,Merkittävyysluokitus!$A$2:$J$1705,10,FALSE),"-")</f>
        <v>4</v>
      </c>
      <c r="AX708" s="175">
        <f>IFERROR(VLOOKUP(C708,Merkittävyysluokitus!$A$2:$J$1705,6,FALSE),"-")</f>
        <v>2.6399847792998474</v>
      </c>
      <c r="AY708" s="175">
        <f>IFERROR(VLOOKUP(C708,Merkittävyysluokitus!$A$2:$J$1705,7,FALSE),"-")</f>
        <v>0.66999999999999993</v>
      </c>
      <c r="AZ708" s="175">
        <f>IFERROR(VLOOKUP(C708,Merkittävyysluokitus!$A$2:$J$1705,8,FALSE),"-")</f>
        <v>1.8033181126331812</v>
      </c>
      <c r="BA708" s="175">
        <f>IFERROR(VLOOKUP(C708,Merkittävyysluokitus!$A$2:$J$1705,9,FALSE),"-")</f>
        <v>0.16666666666666666</v>
      </c>
      <c r="BB708" s="203"/>
      <c r="BC708" s="203" t="str">
        <f t="shared" si="158"/>
        <v>ei mallia</v>
      </c>
      <c r="BD708" s="39" t="str">
        <f t="shared" si="171"/>
        <v>Ei luokiteltu</v>
      </c>
      <c r="BE708" s="68" t="str">
        <f t="shared" si="153"/>
        <v>ei mallia</v>
      </c>
      <c r="BF708" s="68" t="str">
        <f t="shared" si="154"/>
        <v>ei mallia</v>
      </c>
      <c r="BG708" s="68" t="str">
        <f t="shared" si="155"/>
        <v>ei mallia</v>
      </c>
      <c r="BH708" s="208" t="str">
        <f t="shared" si="156"/>
        <v>musta</v>
      </c>
      <c r="BI708" s="39"/>
      <c r="BJ708" s="39" t="str">
        <f>IF(F708="ei löydy","uusi tie",IF(E708=0,"tieosoite muuttunut",IF(E708=1,VLOOKUP(D708,'2015'!$F$12:$AL$1887,31,FALSE),"-")))</f>
        <v>punainen</v>
      </c>
      <c r="BK708" s="67" t="str">
        <f>IF(E708=1,VLOOKUP(D708,'2015'!$F$12:$AL$1887,32,FALSE),"-")</f>
        <v>punainen</v>
      </c>
      <c r="BL708" s="39" t="str">
        <f>IF(F708="ei löydy","uusi tie",IF(E708=0,"tieosoite muuttunut",IF(E708=1,VLOOKUP(D708,'2015'!$F$12:$AL$1887,33,FALSE),"-")))</f>
        <v>musta</v>
      </c>
      <c r="BM708" s="39"/>
      <c r="BN708" s="217" t="str">
        <f>VLOOKUP(D708,'2015'!$F$12:$AL$1887,33,FALSE)</f>
        <v>musta</v>
      </c>
      <c r="BO708" s="39"/>
      <c r="BP708" s="115" t="s">
        <v>10</v>
      </c>
      <c r="BQ708" s="30"/>
      <c r="BS708" s="5"/>
      <c r="BU708" s="37"/>
      <c r="BV708" s="30" t="s">
        <v>9</v>
      </c>
      <c r="BX708" t="str">
        <f>IF(E708=1,VLOOKUP(D708,'2015'!$F$12:$AX$1887,43,FALSE),"-")</f>
        <v>musta</v>
      </c>
      <c r="BY708" t="str">
        <f>IF(E708=1,VLOOKUP(D708,'2015'!$F$12:$AX$1887,44,FALSE),"-")</f>
        <v>musta</v>
      </c>
      <c r="BZ708" t="str">
        <f>IF(E708=1,VLOOKUP(D708,'2015'!$F$12:$AX$1887,45,FALSE),"-")</f>
        <v>musta</v>
      </c>
      <c r="CA708" s="31">
        <f t="shared" si="166"/>
        <v>10</v>
      </c>
      <c r="CB708" s="31">
        <f t="shared" si="167"/>
        <v>10</v>
      </c>
      <c r="CC708" s="31">
        <f t="shared" si="168"/>
        <v>0</v>
      </c>
      <c r="CD708" s="31">
        <f t="shared" si="169"/>
        <v>0</v>
      </c>
      <c r="CE708" s="31">
        <f t="shared" si="170"/>
        <v>0</v>
      </c>
      <c r="CF708" s="6" t="s">
        <v>61</v>
      </c>
      <c r="CO708" s="32" t="s">
        <v>34</v>
      </c>
      <c r="CP708" s="2" t="s">
        <v>35</v>
      </c>
    </row>
    <row r="709" spans="1:94" ht="15.75" thickBot="1" x14ac:dyDescent="0.3">
      <c r="A709" s="50"/>
      <c r="B709" s="50"/>
      <c r="C709" s="50" t="str">
        <f t="shared" si="159"/>
        <v>1581_1_3211</v>
      </c>
      <c r="D709" s="51" t="str">
        <f t="shared" si="160"/>
        <v>1581_1</v>
      </c>
      <c r="E709" s="224">
        <f>IFERROR(VLOOKUP(C709,'2015'!$C$12:$D$1887,2,FALSE),0)</f>
        <v>1</v>
      </c>
      <c r="F709" s="51">
        <f>IFERROR(K709-IFERROR(VLOOKUP(D709,'2015'!$F$12:$I$1887,4,FALSE),"ei löydy"),"ei löydy")</f>
        <v>0</v>
      </c>
      <c r="G709" s="224">
        <f>IFERROR(VLOOKUP(Työfile_2024!C709,Liikennemalli!$D$6:$G$1921,4,FALSE),0)</f>
        <v>1</v>
      </c>
      <c r="H709" s="225">
        <f>K709-IFERROR(VLOOKUP(Työfile_2024!D709,Liikennemalli!$C$6:$H$1921,6,FALSE),"ei löydy")</f>
        <v>0</v>
      </c>
      <c r="I709" s="80">
        <v>1581</v>
      </c>
      <c r="J709" s="52">
        <v>1</v>
      </c>
      <c r="K709" s="52">
        <v>3211</v>
      </c>
      <c r="L709" s="53"/>
      <c r="M709" s="54"/>
      <c r="N709" s="54"/>
      <c r="O709" s="54"/>
      <c r="P709" s="54"/>
      <c r="Q709" s="55"/>
      <c r="R709" s="55"/>
      <c r="S709" s="55"/>
      <c r="T709" s="55"/>
      <c r="U709" s="52"/>
      <c r="V709" s="56">
        <v>722</v>
      </c>
      <c r="W709" s="56">
        <v>34</v>
      </c>
      <c r="X709" s="56">
        <v>759</v>
      </c>
      <c r="Y709" s="56">
        <f>VLOOKUP(D709,Liikennemalli24!$D$2:$F$1804,2,FALSE)</f>
        <v>0</v>
      </c>
      <c r="Z709" s="57">
        <f>VLOOKUP(D709,Liikennemalli24!$D$2:$F$1804,3,FALSE)</f>
        <v>0</v>
      </c>
      <c r="AA709" s="178">
        <f>IF(G709=1,VLOOKUP(C709,Liikennemalli!$D$6:$H$1921,2,FALSE),"-")</f>
        <v>276</v>
      </c>
      <c r="AB709" s="197">
        <f>IF(G709=1,VLOOKUP(C709,Liikennemalli!$D$6:$H$1921,3,FALSE),"-")</f>
        <v>0.50828729281767904</v>
      </c>
      <c r="AC709" s="134">
        <f>IF(E709=1,VLOOKUP(Työfile_2024!D709,'2015'!$F$12:$X$1887,18,FALSE),"-")</f>
        <v>163</v>
      </c>
      <c r="AD709" s="127">
        <f>IF(E709=1,VLOOKUP(Työfile_2024!D709,'2015'!$F$12:$X$1887,19,FALSE),"-")</f>
        <v>0.48</v>
      </c>
      <c r="AI709" s="127">
        <f>IF(E709=1,VLOOKUP(Työfile_2024!D709,'2015'!$F$12:$AB$1887,20,FALSE),"-")</f>
        <v>0</v>
      </c>
      <c r="AJ709" s="127">
        <f>IF(E709=1,VLOOKUP(Työfile_2024!D709,'2015'!$F$12:$AB$1887,21,FALSE),"-")</f>
        <v>0</v>
      </c>
      <c r="AK709" s="127">
        <f>IF(E709=1,VLOOKUP(Työfile_2024!D709,'2015'!$F$12:$AB$1887,22,FALSE),"-")</f>
        <v>0</v>
      </c>
      <c r="AL709" s="127">
        <f>IF(E709=1,VLOOKUP(Työfile_2024!D709,'2015'!$F$12:$AB$1887,23,FALSE),"-")</f>
        <v>0</v>
      </c>
      <c r="AM709" s="56">
        <f>VLOOKUP(Työfile_2024!D709,Tmatkat_20km_tarkasteltava_verk!$C$2:$D$1804,2,FALSE)</f>
        <v>137</v>
      </c>
      <c r="AN709" s="148">
        <f t="shared" si="157"/>
        <v>0.18975069252077562</v>
      </c>
      <c r="AO709" s="178">
        <f>IF(E709=1,VLOOKUP(Työfile_2024!D709,'2015'!$F$12:$AC$1887,24,FALSE),"-")</f>
        <v>22</v>
      </c>
      <c r="AP709" s="52">
        <f>VLOOKUP(D709,Tarkasteltava_verkko_2024_harva!$E$2:$I$1804,5,FALSE)</f>
        <v>0</v>
      </c>
      <c r="AQ709" s="52">
        <f>VLOOKUP(D709,Tarkasteltava_verkko_2024_harva!$E$2:$I$1804,4,FALSE)</f>
        <v>0</v>
      </c>
      <c r="AR709" s="148">
        <v>0.16287760822173777</v>
      </c>
      <c r="AS709" s="170" t="str">
        <f>IFERROR(VLOOKUP(C709,'2015'!$C$12:$AG$1887,30,FALSE),"-")</f>
        <v/>
      </c>
      <c r="AT709" s="148">
        <v>0.57116163189037683</v>
      </c>
      <c r="AU709" s="170" t="str">
        <f>IFERROR(VLOOKUP(C709,'2015'!$C$12:$AG$1887,31,FALSE),"-")</f>
        <v>Kyllä</v>
      </c>
      <c r="AV709" s="106"/>
      <c r="AW709" s="63">
        <f>IFERROR(VLOOKUP(C709,Merkittävyysluokitus!$A$2:$J$1705,10,FALSE),"-")</f>
        <v>3</v>
      </c>
      <c r="AX709" s="175">
        <f>IFERROR(VLOOKUP(C709,Merkittävyysluokitus!$A$2:$J$1705,6,FALSE),"-")</f>
        <v>7.5765022831050226</v>
      </c>
      <c r="AY709" s="175">
        <f>IFERROR(VLOOKUP(C709,Merkittävyysluokitus!$A$2:$J$1705,7,FALSE),"-")</f>
        <v>3.0859999999999994</v>
      </c>
      <c r="AZ709" s="175">
        <f>IFERROR(VLOOKUP(C709,Merkittävyysluokitus!$A$2:$J$1705,8,FALSE),"-")</f>
        <v>3.4905022831050232</v>
      </c>
      <c r="BA709" s="175">
        <f>IFERROR(VLOOKUP(C709,Merkittävyysluokitus!$A$2:$J$1705,9,FALSE),"-")</f>
        <v>1</v>
      </c>
      <c r="BB709" s="203"/>
      <c r="BC709" s="203" t="str">
        <f t="shared" si="158"/>
        <v>ei mallia</v>
      </c>
      <c r="BD709" s="39" t="str">
        <f t="shared" si="171"/>
        <v>Ei luokiteltu</v>
      </c>
      <c r="BE709" s="68" t="str">
        <f t="shared" si="153"/>
        <v>ei mallia</v>
      </c>
      <c r="BF709" s="68" t="str">
        <f t="shared" si="154"/>
        <v>ei mallia</v>
      </c>
      <c r="BG709" s="68" t="str">
        <f t="shared" si="155"/>
        <v>ei mallia</v>
      </c>
      <c r="BH709" s="208" t="str">
        <f t="shared" si="156"/>
        <v>musta</v>
      </c>
      <c r="BI709" s="39"/>
      <c r="BJ709" s="39" t="str">
        <f>IF(F709="ei löydy","uusi tie",IF(E709=0,"tieosoite muuttunut",IF(E709=1,VLOOKUP(D709,'2015'!$F$12:$AL$1887,31,FALSE),"-")))</f>
        <v>musta</v>
      </c>
      <c r="BK709" s="67" t="str">
        <f>IF(E709=1,VLOOKUP(D709,'2015'!$F$12:$AL$1887,32,FALSE),"-")</f>
        <v>musta</v>
      </c>
      <c r="BL709" s="39" t="str">
        <f>IF(F709="ei löydy","uusi tie",IF(E709=0,"tieosoite muuttunut",IF(E709=1,VLOOKUP(D709,'2015'!$F$12:$AL$1887,33,FALSE),"-")))</f>
        <v>musta</v>
      </c>
      <c r="BM709" s="39"/>
      <c r="BN709" s="217" t="str">
        <f>VLOOKUP(D709,'2015'!$F$12:$AL$1887,33,FALSE)</f>
        <v>musta</v>
      </c>
      <c r="BO709" s="39"/>
      <c r="BP709" s="115" t="s">
        <v>10</v>
      </c>
      <c r="BQ709" s="30"/>
      <c r="BS709" s="5"/>
      <c r="BU709" s="37"/>
      <c r="BV709" s="30" t="s">
        <v>9</v>
      </c>
      <c r="BX709" t="str">
        <f>IF(E709=1,VLOOKUP(D709,'2015'!$F$12:$AX$1887,43,FALSE),"-")</f>
        <v>musta</v>
      </c>
      <c r="BY709" t="str">
        <f>IF(E709=1,VLOOKUP(D709,'2015'!$F$12:$AX$1887,44,FALSE),"-")</f>
        <v>musta</v>
      </c>
      <c r="BZ709" t="str">
        <f>IF(E709=1,VLOOKUP(D709,'2015'!$F$12:$AX$1887,45,FALSE),"-")</f>
        <v>musta</v>
      </c>
      <c r="CA709" s="31">
        <f t="shared" si="166"/>
        <v>2</v>
      </c>
      <c r="CB709" s="31">
        <f t="shared" si="167"/>
        <v>1</v>
      </c>
      <c r="CC709" s="31">
        <f t="shared" si="168"/>
        <v>0</v>
      </c>
      <c r="CD709" s="31">
        <f t="shared" si="169"/>
        <v>1</v>
      </c>
      <c r="CE709" s="31">
        <f t="shared" si="170"/>
        <v>0</v>
      </c>
      <c r="CF709" s="6" t="s">
        <v>61</v>
      </c>
      <c r="CO709" s="32" t="s">
        <v>34</v>
      </c>
      <c r="CP709" s="2" t="s">
        <v>35</v>
      </c>
    </row>
    <row r="710" spans="1:94" ht="15.75" thickBot="1" x14ac:dyDescent="0.3">
      <c r="A710" s="50"/>
      <c r="B710" s="50"/>
      <c r="C710" s="50" t="str">
        <f t="shared" si="159"/>
        <v>1581_2_4216</v>
      </c>
      <c r="D710" s="51" t="str">
        <f t="shared" si="160"/>
        <v>1581_2</v>
      </c>
      <c r="E710" s="224">
        <f>IFERROR(VLOOKUP(C710,'2015'!$C$12:$D$1887,2,FALSE),0)</f>
        <v>1</v>
      </c>
      <c r="F710" s="51">
        <f>IFERROR(K710-IFERROR(VLOOKUP(D710,'2015'!$F$12:$I$1887,4,FALSE),"ei löydy"),"ei löydy")</f>
        <v>0</v>
      </c>
      <c r="G710" s="224">
        <f>IFERROR(VLOOKUP(Työfile_2024!C710,Liikennemalli!$D$6:$G$1921,4,FALSE),0)</f>
        <v>1</v>
      </c>
      <c r="H710" s="225">
        <f>K710-IFERROR(VLOOKUP(Työfile_2024!D710,Liikennemalli!$C$6:$H$1921,6,FALSE),"ei löydy")</f>
        <v>0</v>
      </c>
      <c r="I710" s="80">
        <v>1581</v>
      </c>
      <c r="J710" s="52">
        <v>2</v>
      </c>
      <c r="K710" s="52">
        <v>4216</v>
      </c>
      <c r="L710" s="53"/>
      <c r="M710" s="54"/>
      <c r="N710" s="54"/>
      <c r="O710" s="54"/>
      <c r="P710" s="54"/>
      <c r="Q710" s="55"/>
      <c r="R710" s="55"/>
      <c r="S710" s="55"/>
      <c r="T710" s="55"/>
      <c r="U710" s="52"/>
      <c r="V710" s="56">
        <v>722</v>
      </c>
      <c r="W710" s="56">
        <v>34</v>
      </c>
      <c r="X710" s="56">
        <v>759</v>
      </c>
      <c r="Y710" s="56">
        <f>VLOOKUP(D710,Liikennemalli24!$D$2:$F$1804,2,FALSE)</f>
        <v>0</v>
      </c>
      <c r="Z710" s="57">
        <f>VLOOKUP(D710,Liikennemalli24!$D$2:$F$1804,3,FALSE)</f>
        <v>0</v>
      </c>
      <c r="AA710" s="178">
        <f>IF(G710=1,VLOOKUP(C710,Liikennemalli!$D$6:$H$1921,2,FALSE),"-")</f>
        <v>36</v>
      </c>
      <c r="AB710" s="197">
        <f>IF(G710=1,VLOOKUP(C710,Liikennemalli!$D$6:$H$1921,3,FALSE),"-")</f>
        <v>0.209302325581395</v>
      </c>
      <c r="AC710" s="134">
        <f>IF(E710=1,VLOOKUP(Työfile_2024!D710,'2015'!$F$12:$X$1887,18,FALSE),"-")</f>
        <v>162</v>
      </c>
      <c r="AD710" s="127">
        <f>IF(E710=1,VLOOKUP(Työfile_2024!D710,'2015'!$F$12:$X$1887,19,FALSE),"-")</f>
        <v>0.49</v>
      </c>
      <c r="AI710" s="127">
        <f>IF(E710=1,VLOOKUP(Työfile_2024!D710,'2015'!$F$12:$AB$1887,20,FALSE),"-")</f>
        <v>0</v>
      </c>
      <c r="AJ710" s="127">
        <f>IF(E710=1,VLOOKUP(Työfile_2024!D710,'2015'!$F$12:$AB$1887,21,FALSE),"-")</f>
        <v>0</v>
      </c>
      <c r="AK710" s="127">
        <f>IF(E710=1,VLOOKUP(Työfile_2024!D710,'2015'!$F$12:$AB$1887,22,FALSE),"-")</f>
        <v>0</v>
      </c>
      <c r="AL710" s="127">
        <f>IF(E710=1,VLOOKUP(Työfile_2024!D710,'2015'!$F$12:$AB$1887,23,FALSE),"-")</f>
        <v>0</v>
      </c>
      <c r="AM710" s="56">
        <f>VLOOKUP(Työfile_2024!D710,Tmatkat_20km_tarkasteltava_verk!$C$2:$D$1804,2,FALSE)</f>
        <v>33</v>
      </c>
      <c r="AN710" s="148">
        <f t="shared" si="157"/>
        <v>4.5706371191135735E-2</v>
      </c>
      <c r="AO710" s="178">
        <f>IF(E710=1,VLOOKUP(Työfile_2024!D710,'2015'!$F$12:$AC$1887,24,FALSE),"-")</f>
        <v>2</v>
      </c>
      <c r="AP710" s="52">
        <f>VLOOKUP(D710,Tarkasteltava_verkko_2024_harva!$E$2:$I$1804,5,FALSE)</f>
        <v>0</v>
      </c>
      <c r="AQ710" s="52">
        <f>VLOOKUP(D710,Tarkasteltava_verkko_2024_harva!$E$2:$I$1804,4,FALSE)</f>
        <v>0</v>
      </c>
      <c r="AR710" s="148">
        <v>0</v>
      </c>
      <c r="AS710" s="170" t="str">
        <f>IFERROR(VLOOKUP(C710,'2015'!$C$12:$AG$1887,30,FALSE),"-")</f>
        <v/>
      </c>
      <c r="AT710" s="148">
        <v>0.11195445920303605</v>
      </c>
      <c r="AU710" s="170">
        <f>IFERROR(VLOOKUP(C710,'2015'!$C$12:$AG$1887,31,FALSE),"-")</f>
        <v>0</v>
      </c>
      <c r="AV710" s="106"/>
      <c r="AW710" s="63">
        <f>IFERROR(VLOOKUP(C710,Merkittävyysluokitus!$A$2:$J$1705,10,FALSE),"-")</f>
        <v>3</v>
      </c>
      <c r="AX710" s="175">
        <f>IFERROR(VLOOKUP(C710,Merkittävyysluokitus!$A$2:$J$1705,6,FALSE),"-")</f>
        <v>6.3060913242009127</v>
      </c>
      <c r="AY710" s="175">
        <f>IFERROR(VLOOKUP(C710,Merkittävyysluokitus!$A$2:$J$1705,7,FALSE),"-")</f>
        <v>2.6526666666666667</v>
      </c>
      <c r="AZ710" s="175">
        <f>IFERROR(VLOOKUP(C710,Merkittävyysluokitus!$A$2:$J$1705,8,FALSE),"-")</f>
        <v>2.8200913242009134</v>
      </c>
      <c r="BA710" s="175">
        <f>IFERROR(VLOOKUP(C710,Merkittävyysluokitus!$A$2:$J$1705,9,FALSE),"-")</f>
        <v>0.83333333333333326</v>
      </c>
      <c r="BB710" s="203"/>
      <c r="BC710" s="203" t="str">
        <f t="shared" si="158"/>
        <v>ei mallia</v>
      </c>
      <c r="BD710" s="39" t="str">
        <f t="shared" si="171"/>
        <v>Ei luokiteltu</v>
      </c>
      <c r="BE710" s="68" t="str">
        <f t="shared" si="153"/>
        <v>ei mallia</v>
      </c>
      <c r="BF710" s="68" t="str">
        <f t="shared" si="154"/>
        <v>ei mallia</v>
      </c>
      <c r="BG710" s="68" t="str">
        <f t="shared" si="155"/>
        <v>ei mallia</v>
      </c>
      <c r="BH710" s="208" t="str">
        <f t="shared" si="156"/>
        <v>musta</v>
      </c>
      <c r="BI710" s="39"/>
      <c r="BJ710" s="39" t="str">
        <f>IF(F710="ei löydy","uusi tie",IF(E710=0,"tieosoite muuttunut",IF(E710=1,VLOOKUP(D710,'2015'!$F$12:$AL$1887,31,FALSE),"-")))</f>
        <v>musta</v>
      </c>
      <c r="BK710" s="67" t="str">
        <f>IF(E710=1,VLOOKUP(D710,'2015'!$F$12:$AL$1887,32,FALSE),"-")</f>
        <v>musta</v>
      </c>
      <c r="BL710" s="39" t="str">
        <f>IF(F710="ei löydy","uusi tie",IF(E710=0,"tieosoite muuttunut",IF(E710=1,VLOOKUP(D710,'2015'!$F$12:$AL$1887,33,FALSE),"-")))</f>
        <v>musta</v>
      </c>
      <c r="BM710" s="39"/>
      <c r="BN710" s="217" t="str">
        <f>VLOOKUP(D710,'2015'!$F$12:$AL$1887,33,FALSE)</f>
        <v>musta</v>
      </c>
      <c r="BO710" s="39"/>
      <c r="BP710" s="115" t="s">
        <v>10</v>
      </c>
      <c r="BQ710" s="30"/>
      <c r="BS710" s="5"/>
      <c r="BU710" s="37"/>
      <c r="BV710" s="30">
        <v>44</v>
      </c>
      <c r="BX710" t="str">
        <f>IF(E710=1,VLOOKUP(D710,'2015'!$F$12:$AX$1887,43,FALSE),"-")</f>
        <v>musta</v>
      </c>
      <c r="BY710" t="str">
        <f>IF(E710=1,VLOOKUP(D710,'2015'!$F$12:$AX$1887,44,FALSE),"-")</f>
        <v>musta</v>
      </c>
      <c r="BZ710" t="str">
        <f>IF(E710=1,VLOOKUP(D710,'2015'!$F$12:$AX$1887,45,FALSE),"-")</f>
        <v>musta</v>
      </c>
      <c r="CA710" s="31">
        <f t="shared" si="166"/>
        <v>1</v>
      </c>
      <c r="CB710" s="31">
        <f t="shared" si="167"/>
        <v>1</v>
      </c>
      <c r="CC710" s="31">
        <f t="shared" si="168"/>
        <v>0</v>
      </c>
      <c r="CD710" s="31">
        <f t="shared" si="169"/>
        <v>0</v>
      </c>
      <c r="CE710" s="31">
        <f t="shared" si="170"/>
        <v>0</v>
      </c>
      <c r="CO710" s="32" t="s">
        <v>34</v>
      </c>
      <c r="CP710" s="2" t="s">
        <v>35</v>
      </c>
    </row>
    <row r="711" spans="1:94" ht="15.75" thickBot="1" x14ac:dyDescent="0.3">
      <c r="A711" s="50"/>
      <c r="B711" s="50"/>
      <c r="C711" s="50" t="str">
        <f t="shared" si="159"/>
        <v>1583_1_5057</v>
      </c>
      <c r="D711" s="51" t="str">
        <f t="shared" si="160"/>
        <v>1583_1</v>
      </c>
      <c r="E711" s="224">
        <f>IFERROR(VLOOKUP(C711,'2015'!$C$12:$D$1887,2,FALSE),0)</f>
        <v>0</v>
      </c>
      <c r="F711" s="51">
        <f>IFERROR(K711-IFERROR(VLOOKUP(D711,'2015'!$F$12:$I$1887,4,FALSE),"ei löydy"),"ei löydy")</f>
        <v>-743</v>
      </c>
      <c r="G711" s="224">
        <f>IFERROR(VLOOKUP(Työfile_2024!C711,Liikennemalli!$D$6:$G$1921,4,FALSE),0)</f>
        <v>0</v>
      </c>
      <c r="H711" s="225">
        <f>K711-IFERROR(VLOOKUP(Työfile_2024!D711,Liikennemalli!$C$6:$H$1921,6,FALSE),"ei löydy")</f>
        <v>-743</v>
      </c>
      <c r="I711" s="80">
        <v>1583</v>
      </c>
      <c r="J711" s="52">
        <v>1</v>
      </c>
      <c r="K711" s="52">
        <v>5057</v>
      </c>
      <c r="L711" s="53"/>
      <c r="M711" s="54"/>
      <c r="N711" s="54"/>
      <c r="O711" s="54"/>
      <c r="P711" s="54"/>
      <c r="Q711" s="55"/>
      <c r="R711" s="55"/>
      <c r="S711" s="55"/>
      <c r="T711" s="55"/>
      <c r="U711" s="52"/>
      <c r="V711" s="56">
        <v>2182</v>
      </c>
      <c r="W711" s="56">
        <v>99</v>
      </c>
      <c r="X711" s="56">
        <v>2388</v>
      </c>
      <c r="Y711" s="56">
        <f>VLOOKUP(D711,Liikennemalli24!$D$2:$F$1804,2,FALSE)</f>
        <v>8</v>
      </c>
      <c r="Z711" s="57">
        <f>VLOOKUP(D711,Liikennemalli24!$D$2:$F$1804,3,FALSE)</f>
        <v>9.7000000000000003E-2</v>
      </c>
      <c r="AA711" s="178" t="str">
        <f>IF(G711=1,VLOOKUP(C711,Liikennemalli!$D$6:$H$1921,2,FALSE),"-")</f>
        <v>-</v>
      </c>
      <c r="AB711" s="197" t="str">
        <f>IF(G711=1,VLOOKUP(C711,Liikennemalli!$D$6:$H$1921,3,FALSE),"-")</f>
        <v>-</v>
      </c>
      <c r="AC711" s="134" t="str">
        <f>IF(E711=1,VLOOKUP(Työfile_2024!D711,'2015'!$F$12:$X$1887,18,FALSE),"-")</f>
        <v>-</v>
      </c>
      <c r="AD711" s="127" t="str">
        <f>IF(E711=1,VLOOKUP(Työfile_2024!D711,'2015'!$F$12:$X$1887,19,FALSE),"-")</f>
        <v>-</v>
      </c>
      <c r="AI711" s="127" t="str">
        <f>IF(E711=1,VLOOKUP(Työfile_2024!D711,'2015'!$F$12:$AB$1887,20,FALSE),"-")</f>
        <v>-</v>
      </c>
      <c r="AJ711" s="127" t="str">
        <f>IF(E711=1,VLOOKUP(Työfile_2024!D711,'2015'!$F$12:$AB$1887,21,FALSE),"-")</f>
        <v>-</v>
      </c>
      <c r="AK711" s="127" t="str">
        <f>IF(E711=1,VLOOKUP(Työfile_2024!D711,'2015'!$F$12:$AB$1887,22,FALSE),"-")</f>
        <v>-</v>
      </c>
      <c r="AL711" s="127" t="str">
        <f>IF(E711=1,VLOOKUP(Työfile_2024!D711,'2015'!$F$12:$AB$1887,23,FALSE),"-")</f>
        <v>-</v>
      </c>
      <c r="AM711" s="56">
        <f>VLOOKUP(Työfile_2024!D711,Tmatkat_20km_tarkasteltava_verk!$C$2:$D$1804,2,FALSE)</f>
        <v>439</v>
      </c>
      <c r="AN711" s="148">
        <f t="shared" si="157"/>
        <v>0.20119156736938587</v>
      </c>
      <c r="AO711" s="178" t="str">
        <f>IF(E711=1,VLOOKUP(Työfile_2024!D711,'2015'!$F$12:$AC$1887,24,FALSE),"-")</f>
        <v>-</v>
      </c>
      <c r="AP711" s="52">
        <f>VLOOKUP(D711,Tarkasteltava_verkko_2024_harva!$E$2:$I$1804,5,FALSE)</f>
        <v>0</v>
      </c>
      <c r="AQ711" s="52">
        <f>VLOOKUP(D711,Tarkasteltava_verkko_2024_harva!$E$2:$I$1804,4,FALSE)</f>
        <v>0</v>
      </c>
      <c r="AR711" s="148">
        <v>7.257267154439391E-2</v>
      </c>
      <c r="AS711" s="170" t="str">
        <f>IFERROR(VLOOKUP(C711,'2015'!$C$12:$AG$1887,30,FALSE),"-")</f>
        <v>-</v>
      </c>
      <c r="AT711" s="148">
        <v>0.26715443939094324</v>
      </c>
      <c r="AU711" s="170" t="str">
        <f>IFERROR(VLOOKUP(C711,'2015'!$C$12:$AG$1887,31,FALSE),"-")</f>
        <v>-</v>
      </c>
      <c r="AV711" s="106"/>
      <c r="AW711" s="63">
        <f>IFERROR(VLOOKUP(C711,Merkittävyysluokitus!$A$2:$J$1705,10,FALSE),"-")</f>
        <v>3</v>
      </c>
      <c r="AX711" s="175">
        <f>IFERROR(VLOOKUP(C711,Merkittävyysluokitus!$A$2:$J$1705,6,FALSE),"-")</f>
        <v>9.4834018264840179</v>
      </c>
      <c r="AY711" s="175">
        <f>IFERROR(VLOOKUP(C711,Merkittävyysluokitus!$A$2:$J$1705,7,FALSE),"-")</f>
        <v>4.2749999999999995</v>
      </c>
      <c r="AZ711" s="175">
        <f>IFERROR(VLOOKUP(C711,Merkittävyysluokitus!$A$2:$J$1705,8,FALSE),"-")</f>
        <v>3.7084018264840179</v>
      </c>
      <c r="BA711" s="175">
        <f>IFERROR(VLOOKUP(C711,Merkittävyysluokitus!$A$2:$J$1705,9,FALSE),"-")</f>
        <v>1.5</v>
      </c>
      <c r="BB711" s="203"/>
      <c r="BC711" s="203" t="str">
        <f t="shared" si="158"/>
        <v>tieosoite muuttunut</v>
      </c>
      <c r="BD711" s="39" t="str">
        <f t="shared" si="171"/>
        <v>musta</v>
      </c>
      <c r="BE711" s="68" t="str">
        <f t="shared" si="153"/>
        <v>musta</v>
      </c>
      <c r="BF711" s="68" t="str">
        <f t="shared" si="154"/>
        <v>musta</v>
      </c>
      <c r="BG711" s="68" t="str">
        <f t="shared" si="155"/>
        <v>musta</v>
      </c>
      <c r="BH711" s="208" t="str">
        <f t="shared" si="156"/>
        <v>musta</v>
      </c>
      <c r="BI711" s="39"/>
      <c r="BJ711" s="39" t="str">
        <f>IF(F711="ei löydy","uusi tie",IF(E711=0,"tieosoite muuttunut",IF(E711=1,VLOOKUP(D711,'2015'!$F$12:$AL$1887,31,FALSE),"-")))</f>
        <v>tieosoite muuttunut</v>
      </c>
      <c r="BK711" s="67" t="str">
        <f>IF(E711=1,VLOOKUP(D711,'2015'!$F$12:$AL$1887,32,FALSE),"-")</f>
        <v>-</v>
      </c>
      <c r="BL711" s="39" t="str">
        <f>IF(F711="ei löydy","uusi tie",IF(E711=0,"tieosoite muuttunut",IF(E711=1,VLOOKUP(D711,'2015'!$F$12:$AL$1887,33,FALSE),"-")))</f>
        <v>tieosoite muuttunut</v>
      </c>
      <c r="BM711" s="39"/>
      <c r="BN711" s="217" t="str">
        <f>VLOOKUP(D711,'2015'!$F$12:$AL$1887,33,FALSE)</f>
        <v>punainen</v>
      </c>
      <c r="BO711" s="39"/>
      <c r="BP711" s="115" t="s">
        <v>10</v>
      </c>
      <c r="BQ711" s="30"/>
      <c r="BS711" s="5"/>
      <c r="BU711" s="37"/>
      <c r="BV711" s="30">
        <v>44</v>
      </c>
      <c r="BX711" t="str">
        <f>IF(E711=1,VLOOKUP(D711,'2015'!$F$12:$AX$1887,43,FALSE),"-")</f>
        <v>-</v>
      </c>
      <c r="BY711" t="str">
        <f>IF(E711=1,VLOOKUP(D711,'2015'!$F$12:$AX$1887,44,FALSE),"-")</f>
        <v>-</v>
      </c>
      <c r="BZ711" t="str">
        <f>IF(E711=1,VLOOKUP(D711,'2015'!$F$12:$AX$1887,45,FALSE),"-")</f>
        <v>-</v>
      </c>
      <c r="CA711" s="31">
        <f t="shared" si="166"/>
        <v>21</v>
      </c>
      <c r="CB711" s="31">
        <f t="shared" si="167"/>
        <v>10</v>
      </c>
      <c r="CC711" s="31">
        <f t="shared" si="168"/>
        <v>10</v>
      </c>
      <c r="CD711" s="31">
        <f t="shared" si="169"/>
        <v>1</v>
      </c>
      <c r="CE711" s="31">
        <f t="shared" si="170"/>
        <v>0</v>
      </c>
      <c r="CO711" s="32" t="s">
        <v>34</v>
      </c>
      <c r="CP711" s="2" t="s">
        <v>35</v>
      </c>
    </row>
    <row r="712" spans="1:94" ht="15.75" thickBot="1" x14ac:dyDescent="0.3">
      <c r="A712" s="50"/>
      <c r="B712" s="50"/>
      <c r="C712" s="50" t="str">
        <f t="shared" si="159"/>
        <v>1583_2_7164</v>
      </c>
      <c r="D712" s="51" t="str">
        <f t="shared" si="160"/>
        <v>1583_2</v>
      </c>
      <c r="E712" s="224">
        <f>IFERROR(VLOOKUP(C712,'2015'!$C$12:$D$1887,2,FALSE),0)</f>
        <v>1</v>
      </c>
      <c r="F712" s="51">
        <f>IFERROR(K712-IFERROR(VLOOKUP(D712,'2015'!$F$12:$I$1887,4,FALSE),"ei löydy"),"ei löydy")</f>
        <v>0</v>
      </c>
      <c r="G712" s="224">
        <f>IFERROR(VLOOKUP(Työfile_2024!C712,Liikennemalli!$D$6:$G$1921,4,FALSE),0)</f>
        <v>1</v>
      </c>
      <c r="H712" s="225">
        <f>K712-IFERROR(VLOOKUP(Työfile_2024!D712,Liikennemalli!$C$6:$H$1921,6,FALSE),"ei löydy")</f>
        <v>0</v>
      </c>
      <c r="I712" s="80">
        <v>1583</v>
      </c>
      <c r="J712" s="52">
        <v>2</v>
      </c>
      <c r="K712" s="52">
        <v>7164</v>
      </c>
      <c r="L712" s="53"/>
      <c r="M712" s="54"/>
      <c r="N712" s="54"/>
      <c r="O712" s="54"/>
      <c r="P712" s="54"/>
      <c r="Q712" s="55"/>
      <c r="R712" s="55"/>
      <c r="S712" s="55"/>
      <c r="T712" s="55"/>
      <c r="U712" s="52"/>
      <c r="V712" s="56">
        <v>1249</v>
      </c>
      <c r="W712" s="56">
        <v>43</v>
      </c>
      <c r="X712" s="56">
        <v>1501</v>
      </c>
      <c r="Y712" s="56">
        <f>VLOOKUP(D712,Liikennemalli24!$D$2:$F$1804,2,FALSE)</f>
        <v>0</v>
      </c>
      <c r="Z712" s="57">
        <f>VLOOKUP(D712,Liikennemalli24!$D$2:$F$1804,3,FALSE)</f>
        <v>0</v>
      </c>
      <c r="AA712" s="178">
        <f>IF(G712=1,VLOOKUP(C712,Liikennemalli!$D$6:$H$1921,2,FALSE),"-")</f>
        <v>0</v>
      </c>
      <c r="AB712" s="197">
        <f>IF(G712=1,VLOOKUP(C712,Liikennemalli!$D$6:$H$1921,3,FALSE),"-")</f>
        <v>0</v>
      </c>
      <c r="AC712" s="134">
        <f>IF(E712=1,VLOOKUP(Työfile_2024!D712,'2015'!$F$12:$X$1887,18,FALSE),"-")</f>
        <v>56</v>
      </c>
      <c r="AD712" s="127">
        <f>IF(E712=1,VLOOKUP(Työfile_2024!D712,'2015'!$F$12:$X$1887,19,FALSE),"-")</f>
        <v>0.51</v>
      </c>
      <c r="AI712" s="127">
        <f>IF(E712=1,VLOOKUP(Työfile_2024!D712,'2015'!$F$12:$AB$1887,20,FALSE),"-")</f>
        <v>0</v>
      </c>
      <c r="AJ712" s="127">
        <f>IF(E712=1,VLOOKUP(Työfile_2024!D712,'2015'!$F$12:$AB$1887,21,FALSE),"-")</f>
        <v>0</v>
      </c>
      <c r="AK712" s="127">
        <f>IF(E712=1,VLOOKUP(Työfile_2024!D712,'2015'!$F$12:$AB$1887,22,FALSE),"-")</f>
        <v>0</v>
      </c>
      <c r="AL712" s="127">
        <f>IF(E712=1,VLOOKUP(Työfile_2024!D712,'2015'!$F$12:$AB$1887,23,FALSE),"-")</f>
        <v>0</v>
      </c>
      <c r="AM712" s="56">
        <f>VLOOKUP(Työfile_2024!D712,Tmatkat_20km_tarkasteltava_verk!$C$2:$D$1804,2,FALSE)</f>
        <v>404</v>
      </c>
      <c r="AN712" s="148">
        <f t="shared" si="157"/>
        <v>0.32345876701361087</v>
      </c>
      <c r="AO712" s="178">
        <f>IF(E712=1,VLOOKUP(Työfile_2024!D712,'2015'!$F$12:$AC$1887,24,FALSE),"-")</f>
        <v>235</v>
      </c>
      <c r="AP712" s="52">
        <f>VLOOKUP(D712,Tarkasteltava_verkko_2024_harva!$E$2:$I$1804,5,FALSE)</f>
        <v>0</v>
      </c>
      <c r="AQ712" s="52">
        <f>VLOOKUP(D712,Tarkasteltava_verkko_2024_harva!$E$2:$I$1804,4,FALSE)</f>
        <v>0</v>
      </c>
      <c r="AR712" s="148">
        <v>0.14656616415410384</v>
      </c>
      <c r="AS712" s="170" t="str">
        <f>IFERROR(VLOOKUP(C712,'2015'!$C$12:$AG$1887,30,FALSE),"-")</f>
        <v/>
      </c>
      <c r="AT712" s="148">
        <v>0</v>
      </c>
      <c r="AU712" s="170">
        <f>IFERROR(VLOOKUP(C712,'2015'!$C$12:$AG$1887,31,FALSE),"-")</f>
        <v>0</v>
      </c>
      <c r="AV712" s="106"/>
      <c r="AW712" s="63">
        <f>IFERROR(VLOOKUP(C712,Merkittävyysluokitus!$A$2:$J$1705,10,FALSE),"-")</f>
        <v>3</v>
      </c>
      <c r="AX712" s="175">
        <f>IFERROR(VLOOKUP(C712,Merkittävyysluokitus!$A$2:$J$1705,6,FALSE),"-")</f>
        <v>7.4179071537290708</v>
      </c>
      <c r="AY712" s="175">
        <f>IFERROR(VLOOKUP(C712,Merkittävyysluokitus!$A$2:$J$1705,7,FALSE),"-")</f>
        <v>4.2249999999999996</v>
      </c>
      <c r="AZ712" s="175">
        <f>IFERROR(VLOOKUP(C712,Merkittävyysluokitus!$A$2:$J$1705,8,FALSE),"-")</f>
        <v>2.8595738203957382</v>
      </c>
      <c r="BA712" s="175">
        <f>IFERROR(VLOOKUP(C712,Merkittävyysluokitus!$A$2:$J$1705,9,FALSE),"-")</f>
        <v>0.33333333333333331</v>
      </c>
      <c r="BB712" s="203"/>
      <c r="BC712" s="203" t="str">
        <f t="shared" si="158"/>
        <v>ei mallia</v>
      </c>
      <c r="BD712" s="39" t="str">
        <f t="shared" si="171"/>
        <v>Ei luokiteltu</v>
      </c>
      <c r="BE712" s="68" t="str">
        <f t="shared" si="153"/>
        <v>ei mallia</v>
      </c>
      <c r="BF712" s="68" t="str">
        <f t="shared" si="154"/>
        <v>ei mallia</v>
      </c>
      <c r="BG712" s="68" t="str">
        <f t="shared" si="155"/>
        <v>ei mallia</v>
      </c>
      <c r="BH712" s="208" t="str">
        <f t="shared" si="156"/>
        <v>musta</v>
      </c>
      <c r="BI712" s="39"/>
      <c r="BJ712" s="39" t="str">
        <f>IF(F712="ei löydy","uusi tie",IF(E712=0,"tieosoite muuttunut",IF(E712=1,VLOOKUP(D712,'2015'!$F$12:$AL$1887,31,FALSE),"-")))</f>
        <v>punainen</v>
      </c>
      <c r="BK712" s="67" t="str">
        <f>IF(E712=1,VLOOKUP(D712,'2015'!$F$12:$AL$1887,32,FALSE),"-")</f>
        <v>punainen</v>
      </c>
      <c r="BL712" s="39" t="str">
        <f>IF(F712="ei löydy","uusi tie",IF(E712=0,"tieosoite muuttunut",IF(E712=1,VLOOKUP(D712,'2015'!$F$12:$AL$1887,33,FALSE),"-")))</f>
        <v>punainen</v>
      </c>
      <c r="BM712" s="39"/>
      <c r="BN712" s="217" t="str">
        <f>VLOOKUP(D712,'2015'!$F$12:$AL$1887,33,FALSE)</f>
        <v>punainen</v>
      </c>
      <c r="BO712" s="39"/>
      <c r="BP712" s="115" t="s">
        <v>10</v>
      </c>
      <c r="BQ712" s="30"/>
      <c r="BS712" s="5"/>
      <c r="BU712" s="37"/>
      <c r="BV712" s="30">
        <v>44</v>
      </c>
      <c r="BX712" t="str">
        <f>IF(E712=1,VLOOKUP(D712,'2015'!$F$12:$AX$1887,43,FALSE),"-")</f>
        <v>musta</v>
      </c>
      <c r="BY712" t="str">
        <f>IF(E712=1,VLOOKUP(D712,'2015'!$F$12:$AX$1887,44,FALSE),"-")</f>
        <v>musta</v>
      </c>
      <c r="BZ712" t="str">
        <f>IF(E712=1,VLOOKUP(D712,'2015'!$F$12:$AX$1887,45,FALSE),"-")</f>
        <v>musta</v>
      </c>
      <c r="CA712" s="31">
        <f t="shared" si="166"/>
        <v>2</v>
      </c>
      <c r="CB712" s="31">
        <f t="shared" si="167"/>
        <v>1</v>
      </c>
      <c r="CC712" s="31">
        <f t="shared" si="168"/>
        <v>0</v>
      </c>
      <c r="CD712" s="31">
        <f t="shared" si="169"/>
        <v>1</v>
      </c>
      <c r="CE712" s="31">
        <f t="shared" si="170"/>
        <v>0</v>
      </c>
      <c r="CO712" s="32" t="s">
        <v>34</v>
      </c>
      <c r="CP712" s="2" t="s">
        <v>35</v>
      </c>
    </row>
    <row r="713" spans="1:94" ht="15.75" thickBot="1" x14ac:dyDescent="0.3">
      <c r="A713" s="50"/>
      <c r="B713" s="50"/>
      <c r="C713" s="50" t="str">
        <f t="shared" si="159"/>
        <v>1585_1_1163</v>
      </c>
      <c r="D713" s="51" t="str">
        <f t="shared" si="160"/>
        <v>1585_1</v>
      </c>
      <c r="E713" s="224">
        <f>IFERROR(VLOOKUP(C713,'2015'!$C$12:$D$1887,2,FALSE),0)</f>
        <v>0</v>
      </c>
      <c r="F713" s="51" t="str">
        <f>IFERROR(K713-IFERROR(VLOOKUP(D713,'2015'!$F$12:$I$1887,4,FALSE),"ei löydy"),"ei löydy")</f>
        <v>ei löydy</v>
      </c>
      <c r="G713" s="224">
        <f>IFERROR(VLOOKUP(Työfile_2024!C713,Liikennemalli!$D$6:$G$1921,4,FALSE),0)</f>
        <v>1</v>
      </c>
      <c r="H713" s="225">
        <f>K713-IFERROR(VLOOKUP(Työfile_2024!D713,Liikennemalli!$C$6:$H$1921,6,FALSE),"ei löydy")</f>
        <v>0</v>
      </c>
      <c r="I713" s="80">
        <v>1585</v>
      </c>
      <c r="J713" s="52">
        <v>1</v>
      </c>
      <c r="K713" s="52">
        <v>1163</v>
      </c>
      <c r="L713" s="53"/>
      <c r="M713" s="54"/>
      <c r="N713" s="54"/>
      <c r="O713" s="54"/>
      <c r="P713" s="54"/>
      <c r="Q713" s="55"/>
      <c r="R713" s="55"/>
      <c r="S713" s="55"/>
      <c r="T713" s="55"/>
      <c r="U713" s="52"/>
      <c r="V713" s="56">
        <v>1422</v>
      </c>
      <c r="W713" s="56">
        <v>88</v>
      </c>
      <c r="X713" s="56">
        <v>1546</v>
      </c>
      <c r="Y713" s="56">
        <f>VLOOKUP(D713,Liikennemalli24!$D$2:$F$1804,2,FALSE)</f>
        <v>2559</v>
      </c>
      <c r="Z713" s="57">
        <f>VLOOKUP(D713,Liikennemalli24!$D$2:$F$1804,3,FALSE)</f>
        <v>0.98599999999999999</v>
      </c>
      <c r="AA713" s="178">
        <f>IF(G713=1,VLOOKUP(C713,Liikennemalli!$D$6:$H$1921,2,FALSE),"-")</f>
        <v>262</v>
      </c>
      <c r="AB713" s="197">
        <f>IF(G713=1,VLOOKUP(C713,Liikennemalli!$D$6:$H$1921,3,FALSE),"-")</f>
        <v>0.66329113924050598</v>
      </c>
      <c r="AC713" s="134" t="str">
        <f>IF(E713=1,VLOOKUP(Työfile_2024!D713,'2015'!$F$12:$X$1887,18,FALSE),"-")</f>
        <v>-</v>
      </c>
      <c r="AD713" s="127" t="str">
        <f>IF(E713=1,VLOOKUP(Työfile_2024!D713,'2015'!$F$12:$X$1887,19,FALSE),"-")</f>
        <v>-</v>
      </c>
      <c r="AI713" s="127" t="str">
        <f>IF(E713=1,VLOOKUP(Työfile_2024!D713,'2015'!$F$12:$AB$1887,20,FALSE),"-")</f>
        <v>-</v>
      </c>
      <c r="AJ713" s="127" t="str">
        <f>IF(E713=1,VLOOKUP(Työfile_2024!D713,'2015'!$F$12:$AB$1887,21,FALSE),"-")</f>
        <v>-</v>
      </c>
      <c r="AK713" s="127" t="str">
        <f>IF(E713=1,VLOOKUP(Työfile_2024!D713,'2015'!$F$12:$AB$1887,22,FALSE),"-")</f>
        <v>-</v>
      </c>
      <c r="AL713" s="127" t="str">
        <f>IF(E713=1,VLOOKUP(Työfile_2024!D713,'2015'!$F$12:$AB$1887,23,FALSE),"-")</f>
        <v>-</v>
      </c>
      <c r="AM713" s="56">
        <f>VLOOKUP(Työfile_2024!D713,Tmatkat_20km_tarkasteltava_verk!$C$2:$D$1804,2,FALSE)</f>
        <v>525</v>
      </c>
      <c r="AN713" s="148">
        <f t="shared" si="157"/>
        <v>0.36919831223628691</v>
      </c>
      <c r="AO713" s="178" t="str">
        <f>IF(E713=1,VLOOKUP(Työfile_2024!D713,'2015'!$F$12:$AC$1887,24,FALSE),"-")</f>
        <v>-</v>
      </c>
      <c r="AP713" s="52" t="str">
        <f>VLOOKUP(D713,Tarkasteltava_verkko_2024_harva!$E$2:$I$1804,5,FALSE)</f>
        <v>tiivis</v>
      </c>
      <c r="AQ713" s="52">
        <f>VLOOKUP(D713,Tarkasteltava_verkko_2024_harva!$E$2:$I$1804,4,FALSE)</f>
        <v>0</v>
      </c>
      <c r="AR713" s="148">
        <v>1.0094582975064488</v>
      </c>
      <c r="AS713" s="170" t="str">
        <f>IFERROR(VLOOKUP(C713,'2015'!$C$12:$AG$1887,30,FALSE),"-")</f>
        <v>-</v>
      </c>
      <c r="AT713" s="148">
        <v>0</v>
      </c>
      <c r="AU713" s="170" t="str">
        <f>IFERROR(VLOOKUP(C713,'2015'!$C$12:$AG$1887,31,FALSE),"-")</f>
        <v>-</v>
      </c>
      <c r="AV713" s="106"/>
      <c r="AW713" s="63">
        <f>IFERROR(VLOOKUP(C713,Merkittävyysluokitus!$A$2:$J$1705,10,FALSE),"-")</f>
        <v>2</v>
      </c>
      <c r="AX713" s="175">
        <f>IFERROR(VLOOKUP(C713,Merkittävyysluokitus!$A$2:$J$1705,6,FALSE),"-")</f>
        <v>11.301187214611874</v>
      </c>
      <c r="AY713" s="175">
        <f>IFERROR(VLOOKUP(C713,Merkittävyysluokitus!$A$2:$J$1705,7,FALSE),"-")</f>
        <v>4.3</v>
      </c>
      <c r="AZ713" s="175">
        <f>IFERROR(VLOOKUP(C713,Merkittävyysluokitus!$A$2:$J$1705,8,FALSE),"-")</f>
        <v>5.6678538812785391</v>
      </c>
      <c r="BA713" s="175">
        <f>IFERROR(VLOOKUP(C713,Merkittävyysluokitus!$A$2:$J$1705,9,FALSE),"-")</f>
        <v>1.3333333333333333</v>
      </c>
      <c r="BB713" s="203"/>
      <c r="BC713" s="203" t="str">
        <f t="shared" si="158"/>
        <v>muutos</v>
      </c>
      <c r="BD713" s="39" t="str">
        <f t="shared" si="171"/>
        <v>punainen</v>
      </c>
      <c r="BE713" s="68" t="str">
        <f t="shared" si="153"/>
        <v>punainen</v>
      </c>
      <c r="BF713" s="68" t="str">
        <f t="shared" si="154"/>
        <v>punainen</v>
      </c>
      <c r="BG713" s="68" t="str">
        <f t="shared" si="155"/>
        <v>punainen</v>
      </c>
      <c r="BH713" s="208" t="str">
        <f t="shared" si="156"/>
        <v>musta</v>
      </c>
      <c r="BI713" s="39"/>
      <c r="BJ713" s="39" t="str">
        <f>IF(F713="ei löydy","uusi tie",IF(E713=0,"tieosoite muuttunut",IF(E713=1,VLOOKUP(D713,'2015'!$F$12:$AL$1887,31,FALSE),"-")))</f>
        <v>uusi tie</v>
      </c>
      <c r="BK713" s="67" t="str">
        <f>IF(E713=1,VLOOKUP(D713,'2015'!$F$12:$AL$1887,32,FALSE),"-")</f>
        <v>-</v>
      </c>
      <c r="BL713" s="39" t="str">
        <f>IF(F713="ei löydy","uusi tie",IF(E713=0,"tieosoite muuttunut",IF(E713=1,VLOOKUP(D713,'2015'!$F$12:$AL$1887,33,FALSE),"-")))</f>
        <v>uusi tie</v>
      </c>
      <c r="BM713" s="39"/>
      <c r="BN713" s="217" t="e">
        <f>VLOOKUP(D713,'2015'!$F$12:$AL$1887,33,FALSE)</f>
        <v>#N/A</v>
      </c>
      <c r="BO713" s="39"/>
      <c r="BP713" s="115" t="s">
        <v>10</v>
      </c>
      <c r="BQ713" s="30"/>
      <c r="BS713" s="5"/>
      <c r="BU713" s="37"/>
      <c r="BV713" s="30">
        <v>44</v>
      </c>
      <c r="BX713" t="str">
        <f>IF(E713=1,VLOOKUP(D713,'2015'!$F$12:$AX$1887,43,FALSE),"-")</f>
        <v>-</v>
      </c>
      <c r="BY713" t="str">
        <f>IF(E713=1,VLOOKUP(D713,'2015'!$F$12:$AX$1887,44,FALSE),"-")</f>
        <v>-</v>
      </c>
      <c r="BZ713" t="str">
        <f>IF(E713=1,VLOOKUP(D713,'2015'!$F$12:$AX$1887,45,FALSE),"-")</f>
        <v>-</v>
      </c>
      <c r="CA713" s="31">
        <f t="shared" si="166"/>
        <v>30</v>
      </c>
      <c r="CB713" s="31">
        <f t="shared" si="167"/>
        <v>10</v>
      </c>
      <c r="CC713" s="31">
        <f t="shared" si="168"/>
        <v>10</v>
      </c>
      <c r="CD713" s="31">
        <f t="shared" si="169"/>
        <v>10</v>
      </c>
      <c r="CE713" s="31">
        <f t="shared" si="170"/>
        <v>0</v>
      </c>
      <c r="CO713" s="32" t="s">
        <v>34</v>
      </c>
      <c r="CP713" s="2" t="s">
        <v>35</v>
      </c>
    </row>
    <row r="714" spans="1:94" ht="15.75" thickBot="1" x14ac:dyDescent="0.3">
      <c r="A714" s="50"/>
      <c r="B714" s="50"/>
      <c r="C714" s="50" t="str">
        <f t="shared" si="159"/>
        <v>1601_1_252</v>
      </c>
      <c r="D714" s="51" t="str">
        <f t="shared" si="160"/>
        <v>1601_1</v>
      </c>
      <c r="E714" s="224">
        <f>IFERROR(VLOOKUP(C714,'2015'!$C$12:$D$1887,2,FALSE),0)</f>
        <v>1</v>
      </c>
      <c r="F714" s="51">
        <f>IFERROR(K714-IFERROR(VLOOKUP(D714,'2015'!$F$12:$I$1887,4,FALSE),"ei löydy"),"ei löydy")</f>
        <v>0</v>
      </c>
      <c r="G714" s="224">
        <f>IFERROR(VLOOKUP(Työfile_2024!C714,Liikennemalli!$D$6:$G$1921,4,FALSE),0)</f>
        <v>0</v>
      </c>
      <c r="H714" s="225">
        <f>K714-IFERROR(VLOOKUP(Työfile_2024!D714,Liikennemalli!$C$6:$H$1921,6,FALSE),"ei löydy")</f>
        <v>-2020</v>
      </c>
      <c r="I714" s="80">
        <v>1601</v>
      </c>
      <c r="J714" s="52">
        <v>1</v>
      </c>
      <c r="K714" s="52">
        <v>252</v>
      </c>
      <c r="L714" s="53"/>
      <c r="M714" s="54"/>
      <c r="N714" s="54"/>
      <c r="O714" s="54"/>
      <c r="P714" s="54"/>
      <c r="Q714" s="55"/>
      <c r="R714" s="55"/>
      <c r="S714" s="55"/>
      <c r="T714" s="55"/>
      <c r="U714" s="52"/>
      <c r="V714" s="56">
        <v>1042</v>
      </c>
      <c r="W714" s="56">
        <v>32</v>
      </c>
      <c r="X714" s="56">
        <v>1121</v>
      </c>
      <c r="Y714" s="56">
        <f>VLOOKUP(D714,Liikennemalli24!$D$2:$F$1804,2,FALSE)</f>
        <v>45</v>
      </c>
      <c r="Z714" s="57">
        <f>VLOOKUP(D714,Liikennemalli24!$D$2:$F$1804,3,FALSE)</f>
        <v>0.22600000000000001</v>
      </c>
      <c r="AA714" s="178" t="str">
        <f>IF(G714=1,VLOOKUP(C714,Liikennemalli!$D$6:$H$1921,2,FALSE),"-")</f>
        <v>-</v>
      </c>
      <c r="AB714" s="197" t="str">
        <f>IF(G714=1,VLOOKUP(C714,Liikennemalli!$D$6:$H$1921,3,FALSE),"-")</f>
        <v>-</v>
      </c>
      <c r="AC714" s="134">
        <f>IF(E714=1,VLOOKUP(Työfile_2024!D714,'2015'!$F$12:$X$1887,18,FALSE),"-")</f>
        <v>341</v>
      </c>
      <c r="AD714" s="127">
        <f>IF(E714=1,VLOOKUP(Työfile_2024!D714,'2015'!$F$12:$X$1887,19,FALSE),"-")</f>
        <v>0.35</v>
      </c>
      <c r="AI714" s="127">
        <f>IF(E714=1,VLOOKUP(Työfile_2024!D714,'2015'!$F$12:$AB$1887,20,FALSE),"-")</f>
        <v>0</v>
      </c>
      <c r="AJ714" s="127">
        <f>IF(E714=1,VLOOKUP(Työfile_2024!D714,'2015'!$F$12:$AB$1887,21,FALSE),"-")</f>
        <v>0</v>
      </c>
      <c r="AK714" s="127">
        <f>IF(E714=1,VLOOKUP(Työfile_2024!D714,'2015'!$F$12:$AB$1887,22,FALSE),"-")</f>
        <v>0</v>
      </c>
      <c r="AL714" s="127">
        <f>IF(E714=1,VLOOKUP(Työfile_2024!D714,'2015'!$F$12:$AB$1887,23,FALSE),"-")</f>
        <v>0</v>
      </c>
      <c r="AM714" s="56">
        <f>VLOOKUP(Työfile_2024!D714,Tmatkat_20km_tarkasteltava_verk!$C$2:$D$1804,2,FALSE)</f>
        <v>20</v>
      </c>
      <c r="AN714" s="148">
        <f t="shared" si="157"/>
        <v>1.9193857965451054E-2</v>
      </c>
      <c r="AO714" s="178">
        <f>IF(E714=1,VLOOKUP(Työfile_2024!D714,'2015'!$F$12:$AC$1887,24,FALSE),"-")</f>
        <v>817</v>
      </c>
      <c r="AP714" s="52">
        <f>VLOOKUP(D714,Tarkasteltava_verkko_2024_harva!$E$2:$I$1804,5,FALSE)</f>
        <v>0</v>
      </c>
      <c r="AQ714" s="52">
        <f>VLOOKUP(D714,Tarkasteltava_verkko_2024_harva!$E$2:$I$1804,4,FALSE)</f>
        <v>0</v>
      </c>
      <c r="AR714" s="148">
        <v>0.55555555555555558</v>
      </c>
      <c r="AS714" s="170" t="str">
        <f>IFERROR(VLOOKUP(C714,'2015'!$C$12:$AG$1887,30,FALSE),"-")</f>
        <v>Kyllä</v>
      </c>
      <c r="AT714" s="148">
        <v>0.92063492063492058</v>
      </c>
      <c r="AU714" s="170" t="str">
        <f>IFERROR(VLOOKUP(C714,'2015'!$C$12:$AG$1887,31,FALSE),"-")</f>
        <v>Kyllä</v>
      </c>
      <c r="AV714" s="106"/>
      <c r="AW714" s="63">
        <f>IFERROR(VLOOKUP(C714,Merkittävyysluokitus!$A$2:$J$1705,10,FALSE),"-")</f>
        <v>3</v>
      </c>
      <c r="AX714" s="175">
        <f>IFERROR(VLOOKUP(C714,Merkittävyysluokitus!$A$2:$J$1705,6,FALSE),"-")</f>
        <v>6.8988584474885837</v>
      </c>
      <c r="AY714" s="175">
        <f>IFERROR(VLOOKUP(C714,Merkittävyysluokitus!$A$2:$J$1705,7,FALSE),"-")</f>
        <v>3.19</v>
      </c>
      <c r="AZ714" s="175">
        <f>IFERROR(VLOOKUP(C714,Merkittävyysluokitus!$A$2:$J$1705,8,FALSE),"-")</f>
        <v>2.0421917808219177</v>
      </c>
      <c r="BA714" s="175">
        <f>IFERROR(VLOOKUP(C714,Merkittävyysluokitus!$A$2:$J$1705,9,FALSE),"-")</f>
        <v>1.6666666666666665</v>
      </c>
      <c r="BB714" s="203"/>
      <c r="BC714" s="203" t="str">
        <f t="shared" si="158"/>
        <v/>
      </c>
      <c r="BD714" s="39" t="str">
        <f t="shared" si="171"/>
        <v>musta</v>
      </c>
      <c r="BE714" s="68" t="str">
        <f t="shared" si="153"/>
        <v>musta</v>
      </c>
      <c r="BF714" s="68" t="str">
        <f t="shared" si="154"/>
        <v>musta</v>
      </c>
      <c r="BG714" s="68" t="str">
        <f t="shared" si="155"/>
        <v>musta</v>
      </c>
      <c r="BH714" s="208" t="str">
        <f t="shared" si="156"/>
        <v>musta</v>
      </c>
      <c r="BI714" s="39"/>
      <c r="BJ714" s="39" t="str">
        <f>IF(F714="ei löydy","uusi tie",IF(E714=0,"tieosoite muuttunut",IF(E714=1,VLOOKUP(D714,'2015'!$F$12:$AL$1887,31,FALSE),"-")))</f>
        <v>musta</v>
      </c>
      <c r="BK714" s="67" t="str">
        <f>IF(E714=1,VLOOKUP(D714,'2015'!$F$12:$AL$1887,32,FALSE),"-")</f>
        <v>musta</v>
      </c>
      <c r="BL714" s="39" t="str">
        <f>IF(F714="ei löydy","uusi tie",IF(E714=0,"tieosoite muuttunut",IF(E714=1,VLOOKUP(D714,'2015'!$F$12:$AL$1887,33,FALSE),"-")))</f>
        <v>musta</v>
      </c>
      <c r="BM714" s="39"/>
      <c r="BN714" s="217" t="str">
        <f>VLOOKUP(D714,'2015'!$F$12:$AL$1887,33,FALSE)</f>
        <v>musta</v>
      </c>
      <c r="BO714" s="39"/>
      <c r="BP714" s="115" t="s">
        <v>10</v>
      </c>
      <c r="BQ714" s="30"/>
      <c r="BS714" s="5"/>
      <c r="BU714" s="37"/>
      <c r="BV714" s="30" t="s">
        <v>10</v>
      </c>
      <c r="BX714" t="str">
        <f>IF(E714=1,VLOOKUP(D714,'2015'!$F$12:$AX$1887,43,FALSE),"-")</f>
        <v>musta</v>
      </c>
      <c r="BY714" t="str">
        <f>IF(E714=1,VLOOKUP(D714,'2015'!$F$12:$AX$1887,44,FALSE),"-")</f>
        <v>musta</v>
      </c>
      <c r="BZ714" t="str">
        <f>IF(E714=1,VLOOKUP(D714,'2015'!$F$12:$AX$1887,45,FALSE),"-")</f>
        <v>musta</v>
      </c>
      <c r="CA714" s="31">
        <f t="shared" si="166"/>
        <v>0</v>
      </c>
      <c r="CB714" s="31">
        <f t="shared" si="167"/>
        <v>0</v>
      </c>
      <c r="CC714" s="31">
        <f t="shared" si="168"/>
        <v>0</v>
      </c>
      <c r="CD714" s="31">
        <f t="shared" si="169"/>
        <v>0</v>
      </c>
      <c r="CE714" s="31">
        <f t="shared" si="170"/>
        <v>0</v>
      </c>
      <c r="CO714" s="32" t="s">
        <v>34</v>
      </c>
      <c r="CP714" s="2" t="s">
        <v>35</v>
      </c>
    </row>
    <row r="715" spans="1:94" ht="15.75" thickBot="1" x14ac:dyDescent="0.3">
      <c r="A715" s="50"/>
      <c r="B715" s="50"/>
      <c r="C715" s="50" t="str">
        <f t="shared" si="159"/>
        <v>1601_2_6236</v>
      </c>
      <c r="D715" s="51" t="str">
        <f t="shared" si="160"/>
        <v>1601_2</v>
      </c>
      <c r="E715" s="224">
        <f>IFERROR(VLOOKUP(C715,'2015'!$C$12:$D$1887,2,FALSE),0)</f>
        <v>0</v>
      </c>
      <c r="F715" s="51">
        <f>IFERROR(K715-IFERROR(VLOOKUP(D715,'2015'!$F$12:$I$1887,4,FALSE),"ei löydy"),"ei löydy")</f>
        <v>-18</v>
      </c>
      <c r="G715" s="224">
        <f>IFERROR(VLOOKUP(Työfile_2024!C715,Liikennemalli!$D$6:$G$1921,4,FALSE),0)</f>
        <v>0</v>
      </c>
      <c r="H715" s="225">
        <f>K715-IFERROR(VLOOKUP(Työfile_2024!D715,Liikennemalli!$C$6:$H$1921,6,FALSE),"ei löydy")</f>
        <v>-18</v>
      </c>
      <c r="I715" s="80">
        <v>1601</v>
      </c>
      <c r="J715" s="52">
        <v>2</v>
      </c>
      <c r="K715" s="52">
        <v>6236</v>
      </c>
      <c r="L715" s="53"/>
      <c r="M715" s="54"/>
      <c r="N715" s="54"/>
      <c r="O715" s="54"/>
      <c r="P715" s="54"/>
      <c r="Q715" s="55"/>
      <c r="R715" s="55"/>
      <c r="S715" s="55"/>
      <c r="T715" s="55"/>
      <c r="U715" s="52"/>
      <c r="V715" s="56">
        <v>1042</v>
      </c>
      <c r="W715" s="56">
        <v>32</v>
      </c>
      <c r="X715" s="56">
        <v>1121</v>
      </c>
      <c r="Y715" s="56">
        <f>VLOOKUP(D715,Liikennemalli24!$D$2:$F$1804,2,FALSE)</f>
        <v>1534</v>
      </c>
      <c r="Z715" s="57">
        <f>VLOOKUP(D715,Liikennemalli24!$D$2:$F$1804,3,FALSE)</f>
        <v>0.313</v>
      </c>
      <c r="AA715" s="178" t="str">
        <f>IF(G715=1,VLOOKUP(C715,Liikennemalli!$D$6:$H$1921,2,FALSE),"-")</f>
        <v>-</v>
      </c>
      <c r="AB715" s="197" t="str">
        <f>IF(G715=1,VLOOKUP(C715,Liikennemalli!$D$6:$H$1921,3,FALSE),"-")</f>
        <v>-</v>
      </c>
      <c r="AC715" s="134" t="str">
        <f>IF(E715=1,VLOOKUP(Työfile_2024!D715,'2015'!$F$12:$X$1887,18,FALSE),"-")</f>
        <v>-</v>
      </c>
      <c r="AD715" s="127" t="str">
        <f>IF(E715=1,VLOOKUP(Työfile_2024!D715,'2015'!$F$12:$X$1887,19,FALSE),"-")</f>
        <v>-</v>
      </c>
      <c r="AI715" s="127" t="str">
        <f>IF(E715=1,VLOOKUP(Työfile_2024!D715,'2015'!$F$12:$AB$1887,20,FALSE),"-")</f>
        <v>-</v>
      </c>
      <c r="AJ715" s="127" t="str">
        <f>IF(E715=1,VLOOKUP(Työfile_2024!D715,'2015'!$F$12:$AB$1887,21,FALSE),"-")</f>
        <v>-</v>
      </c>
      <c r="AK715" s="127" t="str">
        <f>IF(E715=1,VLOOKUP(Työfile_2024!D715,'2015'!$F$12:$AB$1887,22,FALSE),"-")</f>
        <v>-</v>
      </c>
      <c r="AL715" s="127" t="str">
        <f>IF(E715=1,VLOOKUP(Työfile_2024!D715,'2015'!$F$12:$AB$1887,23,FALSE),"-")</f>
        <v>-</v>
      </c>
      <c r="AM715" s="56">
        <f>VLOOKUP(Työfile_2024!D715,Tmatkat_20km_tarkasteltava_verk!$C$2:$D$1804,2,FALSE)</f>
        <v>191</v>
      </c>
      <c r="AN715" s="148">
        <f t="shared" si="157"/>
        <v>0.18330134357005759</v>
      </c>
      <c r="AO715" s="178" t="str">
        <f>IF(E715=1,VLOOKUP(Työfile_2024!D715,'2015'!$F$12:$AC$1887,24,FALSE),"-")</f>
        <v>-</v>
      </c>
      <c r="AP715" s="52">
        <f>VLOOKUP(D715,Tarkasteltava_verkko_2024_harva!$E$2:$I$1804,5,FALSE)</f>
        <v>0</v>
      </c>
      <c r="AQ715" s="52">
        <f>VLOOKUP(D715,Tarkasteltava_verkko_2024_harva!$E$2:$I$1804,4,FALSE)</f>
        <v>0</v>
      </c>
      <c r="AR715" s="148">
        <v>0.15410519563822964</v>
      </c>
      <c r="AS715" s="170" t="str">
        <f>IFERROR(VLOOKUP(C715,'2015'!$C$12:$AG$1887,30,FALSE),"-")</f>
        <v>-</v>
      </c>
      <c r="AT715" s="148">
        <v>0.21969211032713279</v>
      </c>
      <c r="AU715" s="170" t="str">
        <f>IFERROR(VLOOKUP(C715,'2015'!$C$12:$AG$1887,31,FALSE),"-")</f>
        <v>-</v>
      </c>
      <c r="AV715" s="106"/>
      <c r="AW715" s="63">
        <f>IFERROR(VLOOKUP(C715,Merkittävyysluokitus!$A$2:$J$1705,10,FALSE),"-")</f>
        <v>3</v>
      </c>
      <c r="AX715" s="175">
        <f>IFERROR(VLOOKUP(C715,Merkittävyysluokitus!$A$2:$J$1705,6,FALSE),"-")</f>
        <v>9.1777549467275481</v>
      </c>
      <c r="AY715" s="175">
        <f>IFERROR(VLOOKUP(C715,Merkittävyysluokitus!$A$2:$J$1705,7,FALSE),"-")</f>
        <v>4.7749999999999995</v>
      </c>
      <c r="AZ715" s="175">
        <f>IFERROR(VLOOKUP(C715,Merkittävyysluokitus!$A$2:$J$1705,8,FALSE),"-")</f>
        <v>2.7360882800608826</v>
      </c>
      <c r="BA715" s="175">
        <f>IFERROR(VLOOKUP(C715,Merkittävyysluokitus!$A$2:$J$1705,9,FALSE),"-")</f>
        <v>1.6666666666666665</v>
      </c>
      <c r="BB715" s="203"/>
      <c r="BC715" s="203" t="str">
        <f t="shared" si="158"/>
        <v>tieosoite muuttunut</v>
      </c>
      <c r="BD715" s="39" t="str">
        <f t="shared" si="171"/>
        <v>musta</v>
      </c>
      <c r="BE715" s="68" t="str">
        <f t="shared" si="153"/>
        <v>musta</v>
      </c>
      <c r="BF715" s="68" t="str">
        <f t="shared" si="154"/>
        <v>musta</v>
      </c>
      <c r="BG715" s="68" t="str">
        <f t="shared" si="155"/>
        <v>musta</v>
      </c>
      <c r="BH715" s="208" t="str">
        <f t="shared" si="156"/>
        <v>musta</v>
      </c>
      <c r="BI715" s="39"/>
      <c r="BJ715" s="39" t="str">
        <f>IF(F715="ei löydy","uusi tie",IF(E715=0,"tieosoite muuttunut",IF(E715=1,VLOOKUP(D715,'2015'!$F$12:$AL$1887,31,FALSE),"-")))</f>
        <v>tieosoite muuttunut</v>
      </c>
      <c r="BK715" s="67" t="str">
        <f>IF(E715=1,VLOOKUP(D715,'2015'!$F$12:$AL$1887,32,FALSE),"-")</f>
        <v>-</v>
      </c>
      <c r="BL715" s="39" t="str">
        <f>IF(F715="ei löydy","uusi tie",IF(E715=0,"tieosoite muuttunut",IF(E715=1,VLOOKUP(D715,'2015'!$F$12:$AL$1887,33,FALSE),"-")))</f>
        <v>tieosoite muuttunut</v>
      </c>
      <c r="BM715" s="39"/>
      <c r="BN715" s="217" t="str">
        <f>VLOOKUP(D715,'2015'!$F$12:$AL$1887,33,FALSE)</f>
        <v>musta</v>
      </c>
      <c r="BO715" s="39"/>
      <c r="BP715" s="115" t="s">
        <v>10</v>
      </c>
      <c r="BQ715" s="30"/>
      <c r="BS715" s="5"/>
      <c r="BU715" s="37"/>
      <c r="BV715" s="30" t="s">
        <v>10</v>
      </c>
      <c r="BX715" t="str">
        <f>IF(E715=1,VLOOKUP(D715,'2015'!$F$12:$AX$1887,43,FALSE),"-")</f>
        <v>-</v>
      </c>
      <c r="BY715" t="str">
        <f>IF(E715=1,VLOOKUP(D715,'2015'!$F$12:$AX$1887,44,FALSE),"-")</f>
        <v>-</v>
      </c>
      <c r="BZ715" t="str">
        <f>IF(E715=1,VLOOKUP(D715,'2015'!$F$12:$AX$1887,45,FALSE),"-")</f>
        <v>-</v>
      </c>
      <c r="CA715" s="31">
        <f t="shared" si="166"/>
        <v>21</v>
      </c>
      <c r="CB715" s="31">
        <f t="shared" si="167"/>
        <v>10</v>
      </c>
      <c r="CC715" s="31">
        <f t="shared" si="168"/>
        <v>10</v>
      </c>
      <c r="CD715" s="31">
        <f t="shared" si="169"/>
        <v>1</v>
      </c>
      <c r="CE715" s="31">
        <f t="shared" si="170"/>
        <v>0</v>
      </c>
      <c r="CO715" s="32" t="s">
        <v>34</v>
      </c>
      <c r="CP715" s="2" t="s">
        <v>35</v>
      </c>
    </row>
    <row r="716" spans="1:94" ht="15.75" thickBot="1" x14ac:dyDescent="0.3">
      <c r="A716" s="50"/>
      <c r="B716" s="50"/>
      <c r="C716" s="50" t="str">
        <f t="shared" si="159"/>
        <v>1601_3_2050</v>
      </c>
      <c r="D716" s="51" t="str">
        <f t="shared" si="160"/>
        <v>1601_3</v>
      </c>
      <c r="E716" s="224">
        <f>IFERROR(VLOOKUP(C716,'2015'!$C$12:$D$1887,2,FALSE),0)</f>
        <v>0</v>
      </c>
      <c r="F716" s="51">
        <f>IFERROR(K716-IFERROR(VLOOKUP(D716,'2015'!$F$12:$I$1887,4,FALSE),"ei löydy"),"ei löydy")</f>
        <v>-1440</v>
      </c>
      <c r="G716" s="224">
        <f>IFERROR(VLOOKUP(Työfile_2024!C716,Liikennemalli!$D$6:$G$1921,4,FALSE),0)</f>
        <v>0</v>
      </c>
      <c r="H716" s="225">
        <f>K716-IFERROR(VLOOKUP(Työfile_2024!D716,Liikennemalli!$C$6:$H$1921,6,FALSE),"ei löydy")</f>
        <v>-1440</v>
      </c>
      <c r="I716" s="80">
        <v>1601</v>
      </c>
      <c r="J716" s="52">
        <v>3</v>
      </c>
      <c r="K716" s="52">
        <v>2050</v>
      </c>
      <c r="L716" s="53"/>
      <c r="M716" s="54"/>
      <c r="N716" s="54"/>
      <c r="O716" s="54"/>
      <c r="P716" s="54"/>
      <c r="Q716" s="55"/>
      <c r="R716" s="55"/>
      <c r="S716" s="55"/>
      <c r="T716" s="55"/>
      <c r="U716" s="52"/>
      <c r="V716" s="56">
        <v>314</v>
      </c>
      <c r="W716" s="56">
        <v>26</v>
      </c>
      <c r="X716" s="56">
        <v>347</v>
      </c>
      <c r="Y716" s="56">
        <f>VLOOKUP(D716,Liikennemalli24!$D$2:$F$1804,2,FALSE)</f>
        <v>1</v>
      </c>
      <c r="Z716" s="57">
        <f>VLOOKUP(D716,Liikennemalli24!$D$2:$F$1804,3,FALSE)</f>
        <v>0.44800000000000001</v>
      </c>
      <c r="AA716" s="178" t="str">
        <f>IF(G716=1,VLOOKUP(C716,Liikennemalli!$D$6:$H$1921,2,FALSE),"-")</f>
        <v>-</v>
      </c>
      <c r="AB716" s="197" t="str">
        <f>IF(G716=1,VLOOKUP(C716,Liikennemalli!$D$6:$H$1921,3,FALSE),"-")</f>
        <v>-</v>
      </c>
      <c r="AC716" s="134" t="str">
        <f>IF(E716=1,VLOOKUP(Työfile_2024!D716,'2015'!$F$12:$X$1887,18,FALSE),"-")</f>
        <v>-</v>
      </c>
      <c r="AD716" s="127" t="str">
        <f>IF(E716=1,VLOOKUP(Työfile_2024!D716,'2015'!$F$12:$X$1887,19,FALSE),"-")</f>
        <v>-</v>
      </c>
      <c r="AI716" s="127" t="str">
        <f>IF(E716=1,VLOOKUP(Työfile_2024!D716,'2015'!$F$12:$AB$1887,20,FALSE),"-")</f>
        <v>-</v>
      </c>
      <c r="AJ716" s="127" t="str">
        <f>IF(E716=1,VLOOKUP(Työfile_2024!D716,'2015'!$F$12:$AB$1887,21,FALSE),"-")</f>
        <v>-</v>
      </c>
      <c r="AK716" s="127" t="str">
        <f>IF(E716=1,VLOOKUP(Työfile_2024!D716,'2015'!$F$12:$AB$1887,22,FALSE),"-")</f>
        <v>-</v>
      </c>
      <c r="AL716" s="127" t="str">
        <f>IF(E716=1,VLOOKUP(Työfile_2024!D716,'2015'!$F$12:$AB$1887,23,FALSE),"-")</f>
        <v>-</v>
      </c>
      <c r="AM716" s="56">
        <f>VLOOKUP(Työfile_2024!D716,Tmatkat_20km_tarkasteltava_verk!$C$2:$D$1804,2,FALSE)</f>
        <v>33</v>
      </c>
      <c r="AN716" s="148">
        <f t="shared" si="157"/>
        <v>0.10509554140127389</v>
      </c>
      <c r="AO716" s="178" t="str">
        <f>IF(E716=1,VLOOKUP(Työfile_2024!D716,'2015'!$F$12:$AC$1887,24,FALSE),"-")</f>
        <v>-</v>
      </c>
      <c r="AP716" s="52">
        <f>VLOOKUP(D716,Tarkasteltava_verkko_2024_harva!$E$2:$I$1804,5,FALSE)</f>
        <v>0</v>
      </c>
      <c r="AQ716" s="52">
        <f>VLOOKUP(D716,Tarkasteltava_verkko_2024_harva!$E$2:$I$1804,4,FALSE)</f>
        <v>0</v>
      </c>
      <c r="AR716" s="148">
        <v>0</v>
      </c>
      <c r="AS716" s="170" t="str">
        <f>IFERROR(VLOOKUP(C716,'2015'!$C$12:$AG$1887,30,FALSE),"-")</f>
        <v>-</v>
      </c>
      <c r="AT716" s="148">
        <v>0.46146341463414636</v>
      </c>
      <c r="AU716" s="170" t="str">
        <f>IFERROR(VLOOKUP(C716,'2015'!$C$12:$AG$1887,31,FALSE),"-")</f>
        <v>-</v>
      </c>
      <c r="AV716" s="106"/>
      <c r="AW716" s="63">
        <f>IFERROR(VLOOKUP(C716,Merkittävyysluokitus!$A$2:$J$1705,10,FALSE),"-")</f>
        <v>3</v>
      </c>
      <c r="AX716" s="175">
        <f>IFERROR(VLOOKUP(C716,Merkittävyysluokitus!$A$2:$J$1705,6,FALSE),"-")</f>
        <v>5.2894885844748849</v>
      </c>
      <c r="AY716" s="175">
        <f>IFERROR(VLOOKUP(C716,Merkittävyysluokitus!$A$2:$J$1705,7,FALSE),"-")</f>
        <v>1.7286666666666664</v>
      </c>
      <c r="AZ716" s="175">
        <f>IFERROR(VLOOKUP(C716,Merkittävyysluokitus!$A$2:$J$1705,8,FALSE),"-")</f>
        <v>2.3941552511415525</v>
      </c>
      <c r="BA716" s="175">
        <f>IFERROR(VLOOKUP(C716,Merkittävyysluokitus!$A$2:$J$1705,9,FALSE),"-")</f>
        <v>1.1666666666666665</v>
      </c>
      <c r="BB716" s="203"/>
      <c r="BC716" s="203" t="str">
        <f t="shared" si="158"/>
        <v>tieosoite muuttunut</v>
      </c>
      <c r="BD716" s="39" t="str">
        <f t="shared" si="171"/>
        <v>musta</v>
      </c>
      <c r="BE716" s="68" t="str">
        <f t="shared" si="153"/>
        <v>musta</v>
      </c>
      <c r="BF716" s="68" t="str">
        <f t="shared" si="154"/>
        <v>musta</v>
      </c>
      <c r="BG716" s="68" t="str">
        <f t="shared" si="155"/>
        <v>musta</v>
      </c>
      <c r="BH716" s="208" t="str">
        <f t="shared" si="156"/>
        <v>musta</v>
      </c>
      <c r="BI716" s="39"/>
      <c r="BJ716" s="39" t="str">
        <f>IF(F716="ei löydy","uusi tie",IF(E716=0,"tieosoite muuttunut",IF(E716=1,VLOOKUP(D716,'2015'!$F$12:$AL$1887,31,FALSE),"-")))</f>
        <v>tieosoite muuttunut</v>
      </c>
      <c r="BK716" s="67" t="str">
        <f>IF(E716=1,VLOOKUP(D716,'2015'!$F$12:$AL$1887,32,FALSE),"-")</f>
        <v>-</v>
      </c>
      <c r="BL716" s="39" t="str">
        <f>IF(F716="ei löydy","uusi tie",IF(E716=0,"tieosoite muuttunut",IF(E716=1,VLOOKUP(D716,'2015'!$F$12:$AL$1887,33,FALSE),"-")))</f>
        <v>tieosoite muuttunut</v>
      </c>
      <c r="BM716" s="39"/>
      <c r="BN716" s="217" t="str">
        <f>VLOOKUP(D716,'2015'!$F$12:$AL$1887,33,FALSE)</f>
        <v>musta</v>
      </c>
      <c r="BO716" s="39"/>
      <c r="BP716" s="115" t="s">
        <v>10</v>
      </c>
      <c r="BQ716" s="30"/>
      <c r="BS716" s="5"/>
      <c r="BU716" s="37"/>
      <c r="BV716" s="30" t="s">
        <v>10</v>
      </c>
      <c r="BX716" t="str">
        <f>IF(E716=1,VLOOKUP(D716,'2015'!$F$12:$AX$1887,43,FALSE),"-")</f>
        <v>-</v>
      </c>
      <c r="BY716" t="str">
        <f>IF(E716=1,VLOOKUP(D716,'2015'!$F$12:$AX$1887,44,FALSE),"-")</f>
        <v>-</v>
      </c>
      <c r="BZ716" t="str">
        <f>IF(E716=1,VLOOKUP(D716,'2015'!$F$12:$AX$1887,45,FALSE),"-")</f>
        <v>-</v>
      </c>
      <c r="CA716" s="31">
        <f t="shared" si="166"/>
        <v>20</v>
      </c>
      <c r="CB716" s="31">
        <f t="shared" si="167"/>
        <v>10</v>
      </c>
      <c r="CC716" s="31">
        <f t="shared" si="168"/>
        <v>10</v>
      </c>
      <c r="CD716" s="31">
        <f t="shared" si="169"/>
        <v>0</v>
      </c>
      <c r="CE716" s="31">
        <f t="shared" si="170"/>
        <v>0</v>
      </c>
      <c r="CO716" s="32" t="s">
        <v>34</v>
      </c>
      <c r="CP716" s="2" t="s">
        <v>35</v>
      </c>
    </row>
    <row r="717" spans="1:94" ht="15.75" thickBot="1" x14ac:dyDescent="0.3">
      <c r="A717" s="50"/>
      <c r="B717" s="50"/>
      <c r="C717" s="50" t="str">
        <f t="shared" si="159"/>
        <v>1602_1_1691</v>
      </c>
      <c r="D717" s="51" t="str">
        <f t="shared" si="160"/>
        <v>1602_1</v>
      </c>
      <c r="E717" s="224">
        <f>IFERROR(VLOOKUP(C717,'2015'!$C$12:$D$1887,2,FALSE),0)</f>
        <v>1</v>
      </c>
      <c r="F717" s="51">
        <f>IFERROR(K717-IFERROR(VLOOKUP(D717,'2015'!$F$12:$I$1887,4,FALSE),"ei löydy"),"ei löydy")</f>
        <v>0</v>
      </c>
      <c r="G717" s="224">
        <f>IFERROR(VLOOKUP(Työfile_2024!C717,Liikennemalli!$D$6:$G$1921,4,FALSE),0)</f>
        <v>1</v>
      </c>
      <c r="H717" s="225">
        <f>K717-IFERROR(VLOOKUP(Työfile_2024!D717,Liikennemalli!$C$6:$H$1921,6,FALSE),"ei löydy")</f>
        <v>0</v>
      </c>
      <c r="I717" s="80">
        <v>1602</v>
      </c>
      <c r="J717" s="52">
        <v>1</v>
      </c>
      <c r="K717" s="52">
        <v>1691</v>
      </c>
      <c r="L717" s="53"/>
      <c r="M717" s="54"/>
      <c r="N717" s="54"/>
      <c r="O717" s="54"/>
      <c r="P717" s="54"/>
      <c r="Q717" s="55"/>
      <c r="R717" s="55"/>
      <c r="S717" s="55"/>
      <c r="T717" s="55"/>
      <c r="U717" s="52"/>
      <c r="V717" s="56">
        <v>1301</v>
      </c>
      <c r="W717" s="56">
        <v>48</v>
      </c>
      <c r="X717" s="56">
        <v>1367</v>
      </c>
      <c r="Y717" s="56">
        <f>VLOOKUP(D717,Liikennemalli24!$D$2:$F$1804,2,FALSE)</f>
        <v>873</v>
      </c>
      <c r="Z717" s="57">
        <f>VLOOKUP(D717,Liikennemalli24!$D$2:$F$1804,3,FALSE)</f>
        <v>0.44400000000000001</v>
      </c>
      <c r="AA717" s="178">
        <f>IF(G717=1,VLOOKUP(C717,Liikennemalli!$D$6:$H$1921,2,FALSE),"-")</f>
        <v>871.50633787872198</v>
      </c>
      <c r="AB717" s="197">
        <f>IF(G717=1,VLOOKUP(C717,Liikennemalli!$D$6:$H$1921,3,FALSE),"-")</f>
        <v>0.61450766061615403</v>
      </c>
      <c r="AC717" s="134">
        <f>IF(E717=1,VLOOKUP(Työfile_2024!D717,'2015'!$F$12:$X$1887,18,FALSE),"-")</f>
        <v>1296</v>
      </c>
      <c r="AD717" s="127">
        <f>IF(E717=1,VLOOKUP(Työfile_2024!D717,'2015'!$F$12:$X$1887,19,FALSE),"-")</f>
        <v>0.72</v>
      </c>
      <c r="AI717" s="127">
        <f>IF(E717=1,VLOOKUP(Työfile_2024!D717,'2015'!$F$12:$AB$1887,20,FALSE),"-")</f>
        <v>0</v>
      </c>
      <c r="AJ717" s="127">
        <f>IF(E717=1,VLOOKUP(Työfile_2024!D717,'2015'!$F$12:$AB$1887,21,FALSE),"-")</f>
        <v>0</v>
      </c>
      <c r="AK717" s="127">
        <f>IF(E717=1,VLOOKUP(Työfile_2024!D717,'2015'!$F$12:$AB$1887,22,FALSE),"-")</f>
        <v>0</v>
      </c>
      <c r="AL717" s="127">
        <f>IF(E717=1,VLOOKUP(Työfile_2024!D717,'2015'!$F$12:$AB$1887,23,FALSE),"-")</f>
        <v>0</v>
      </c>
      <c r="AM717" s="56">
        <f>VLOOKUP(Työfile_2024!D717,Tmatkat_20km_tarkasteltava_verk!$C$2:$D$1804,2,FALSE)</f>
        <v>138</v>
      </c>
      <c r="AN717" s="148">
        <f t="shared" si="157"/>
        <v>0.10607225211375865</v>
      </c>
      <c r="AO717" s="178">
        <f>IF(E717=1,VLOOKUP(Työfile_2024!D717,'2015'!$F$12:$AC$1887,24,FALSE),"-")</f>
        <v>684</v>
      </c>
      <c r="AP717" s="52">
        <f>VLOOKUP(D717,Tarkasteltava_verkko_2024_harva!$E$2:$I$1804,5,FALSE)</f>
        <v>0</v>
      </c>
      <c r="AQ717" s="52">
        <f>VLOOKUP(D717,Tarkasteltava_verkko_2024_harva!$E$2:$I$1804,4,FALSE)</f>
        <v>0</v>
      </c>
      <c r="AR717" s="148">
        <v>0</v>
      </c>
      <c r="AS717" s="170" t="str">
        <f>IFERROR(VLOOKUP(C717,'2015'!$C$12:$AG$1887,30,FALSE),"-")</f>
        <v/>
      </c>
      <c r="AT717" s="148">
        <v>1.0053222945002958</v>
      </c>
      <c r="AU717" s="170" t="str">
        <f>IFERROR(VLOOKUP(C717,'2015'!$C$12:$AG$1887,31,FALSE),"-")</f>
        <v>Kyllä</v>
      </c>
      <c r="AV717" s="106"/>
      <c r="AW717" s="63">
        <f>IFERROR(VLOOKUP(C717,Merkittävyysluokitus!$A$2:$J$1705,10,FALSE),"-")</f>
        <v>3</v>
      </c>
      <c r="AX717" s="175">
        <f>IFERROR(VLOOKUP(C717,Merkittävyysluokitus!$A$2:$J$1705,6,FALSE),"-")</f>
        <v>9.8882191780821902</v>
      </c>
      <c r="AY717" s="175">
        <f>IFERROR(VLOOKUP(C717,Merkittävyysluokitus!$A$2:$J$1705,7,FALSE),"-")</f>
        <v>4.8133333333333326</v>
      </c>
      <c r="AZ717" s="175">
        <f>IFERROR(VLOOKUP(C717,Merkittävyysluokitus!$A$2:$J$1705,8,FALSE),"-")</f>
        <v>3.5748858447488581</v>
      </c>
      <c r="BA717" s="175">
        <f>IFERROR(VLOOKUP(C717,Merkittävyysluokitus!$A$2:$J$1705,9,FALSE),"-")</f>
        <v>1.5</v>
      </c>
      <c r="BB717" s="203"/>
      <c r="BC717" s="203" t="str">
        <f t="shared" si="158"/>
        <v/>
      </c>
      <c r="BD717" s="39" t="str">
        <f t="shared" si="171"/>
        <v>musta</v>
      </c>
      <c r="BE717" s="68" t="str">
        <f t="shared" si="153"/>
        <v>musta</v>
      </c>
      <c r="BF717" s="68" t="str">
        <f t="shared" si="154"/>
        <v>musta</v>
      </c>
      <c r="BG717" s="68" t="str">
        <f t="shared" si="155"/>
        <v>musta</v>
      </c>
      <c r="BH717" s="208" t="str">
        <f t="shared" si="156"/>
        <v>musta</v>
      </c>
      <c r="BI717" s="39"/>
      <c r="BJ717" s="39" t="str">
        <f>IF(F717="ei löydy","uusi tie",IF(E717=0,"tieosoite muuttunut",IF(E717=1,VLOOKUP(D717,'2015'!$F$12:$AL$1887,31,FALSE),"-")))</f>
        <v>musta</v>
      </c>
      <c r="BK717" s="67" t="str">
        <f>IF(E717=1,VLOOKUP(D717,'2015'!$F$12:$AL$1887,32,FALSE),"-")</f>
        <v>musta</v>
      </c>
      <c r="BL717" s="39" t="str">
        <f>IF(F717="ei löydy","uusi tie",IF(E717=0,"tieosoite muuttunut",IF(E717=1,VLOOKUP(D717,'2015'!$F$12:$AL$1887,33,FALSE),"-")))</f>
        <v>musta</v>
      </c>
      <c r="BM717" s="39"/>
      <c r="BN717" s="217" t="str">
        <f>VLOOKUP(D717,'2015'!$F$12:$AL$1887,33,FALSE)</f>
        <v>musta</v>
      </c>
      <c r="BO717" s="39"/>
      <c r="BP717" s="115" t="s">
        <v>10</v>
      </c>
      <c r="BQ717" s="30"/>
      <c r="BS717" s="5"/>
      <c r="BU717" s="37"/>
      <c r="BV717" s="30" t="s">
        <v>10</v>
      </c>
      <c r="BX717" t="str">
        <f>IF(E717=1,VLOOKUP(D717,'2015'!$F$12:$AX$1887,43,FALSE),"-")</f>
        <v>punainen</v>
      </c>
      <c r="BY717" t="str">
        <f>IF(E717=1,VLOOKUP(D717,'2015'!$F$12:$AX$1887,44,FALSE),"-")</f>
        <v>punainen</v>
      </c>
      <c r="BZ717" t="str">
        <f>IF(E717=1,VLOOKUP(D717,'2015'!$F$12:$AX$1887,45,FALSE),"-")</f>
        <v>punainen</v>
      </c>
      <c r="CA717" s="31">
        <f t="shared" si="166"/>
        <v>12</v>
      </c>
      <c r="CB717" s="31">
        <f t="shared" si="167"/>
        <v>10</v>
      </c>
      <c r="CC717" s="31">
        <f t="shared" si="168"/>
        <v>1</v>
      </c>
      <c r="CD717" s="31">
        <f t="shared" si="169"/>
        <v>1</v>
      </c>
      <c r="CE717" s="31">
        <f t="shared" si="170"/>
        <v>0</v>
      </c>
      <c r="CO717" s="32" t="s">
        <v>34</v>
      </c>
      <c r="CP717" s="2" t="s">
        <v>35</v>
      </c>
    </row>
    <row r="718" spans="1:94" ht="15.75" thickBot="1" x14ac:dyDescent="0.3">
      <c r="A718" s="50"/>
      <c r="B718" s="50"/>
      <c r="C718" s="50" t="str">
        <f t="shared" si="159"/>
        <v>1604_1_3661</v>
      </c>
      <c r="D718" s="51" t="str">
        <f t="shared" si="160"/>
        <v>1604_1</v>
      </c>
      <c r="E718" s="224">
        <f>IFERROR(VLOOKUP(C718,'2015'!$C$12:$D$1887,2,FALSE),0)</f>
        <v>1</v>
      </c>
      <c r="F718" s="51">
        <f>IFERROR(K718-IFERROR(VLOOKUP(D718,'2015'!$F$12:$I$1887,4,FALSE),"ei löydy"),"ei löydy")</f>
        <v>0</v>
      </c>
      <c r="G718" s="224">
        <f>IFERROR(VLOOKUP(Työfile_2024!C718,Liikennemalli!$D$6:$G$1921,4,FALSE),0)</f>
        <v>1</v>
      </c>
      <c r="H718" s="225">
        <f>K718-IFERROR(VLOOKUP(Työfile_2024!D718,Liikennemalli!$C$6:$H$1921,6,FALSE),"ei löydy")</f>
        <v>0</v>
      </c>
      <c r="I718" s="80">
        <v>1604</v>
      </c>
      <c r="J718" s="52">
        <v>1</v>
      </c>
      <c r="K718" s="52">
        <v>3661</v>
      </c>
      <c r="L718" s="53"/>
      <c r="M718" s="54"/>
      <c r="N718" s="54"/>
      <c r="O718" s="54"/>
      <c r="P718" s="54"/>
      <c r="Q718" s="55"/>
      <c r="R718" s="55"/>
      <c r="S718" s="55"/>
      <c r="T718" s="55"/>
      <c r="U718" s="52"/>
      <c r="V718" s="56">
        <v>309</v>
      </c>
      <c r="W718" s="56">
        <v>13</v>
      </c>
      <c r="X718" s="56">
        <v>315</v>
      </c>
      <c r="Y718" s="56">
        <f>VLOOKUP(D718,Liikennemalli24!$D$2:$F$1804,2,FALSE)</f>
        <v>0</v>
      </c>
      <c r="Z718" s="57">
        <f>VLOOKUP(D718,Liikennemalli24!$D$2:$F$1804,3,FALSE)</f>
        <v>0</v>
      </c>
      <c r="AA718" s="178">
        <f>IF(G718=1,VLOOKUP(C718,Liikennemalli!$D$6:$H$1921,2,FALSE),"-")</f>
        <v>157</v>
      </c>
      <c r="AB718" s="197">
        <f>IF(G718=1,VLOOKUP(C718,Liikennemalli!$D$6:$H$1921,3,FALSE),"-")</f>
        <v>0.59469696969696895</v>
      </c>
      <c r="AC718" s="134">
        <f>IF(E718=1,VLOOKUP(Työfile_2024!D718,'2015'!$F$12:$X$1887,18,FALSE),"-")</f>
        <v>201</v>
      </c>
      <c r="AD718" s="127">
        <f>IF(E718=1,VLOOKUP(Työfile_2024!D718,'2015'!$F$12:$X$1887,19,FALSE),"-")</f>
        <v>0.57999999999999996</v>
      </c>
      <c r="AI718" s="127">
        <f>IF(E718=1,VLOOKUP(Työfile_2024!D718,'2015'!$F$12:$AB$1887,20,FALSE),"-")</f>
        <v>0</v>
      </c>
      <c r="AJ718" s="127">
        <f>IF(E718=1,VLOOKUP(Työfile_2024!D718,'2015'!$F$12:$AB$1887,21,FALSE),"-")</f>
        <v>0</v>
      </c>
      <c r="AK718" s="127">
        <f>IF(E718=1,VLOOKUP(Työfile_2024!D718,'2015'!$F$12:$AB$1887,22,FALSE),"-")</f>
        <v>0</v>
      </c>
      <c r="AL718" s="127">
        <f>IF(E718=1,VLOOKUP(Työfile_2024!D718,'2015'!$F$12:$AB$1887,23,FALSE),"-")</f>
        <v>0</v>
      </c>
      <c r="AM718" s="56">
        <f>VLOOKUP(Työfile_2024!D718,Tmatkat_20km_tarkasteltava_verk!$C$2:$D$1804,2,FALSE)</f>
        <v>47</v>
      </c>
      <c r="AN718" s="148">
        <f t="shared" si="157"/>
        <v>0.15210355987055016</v>
      </c>
      <c r="AO718" s="178">
        <f>IF(E718=1,VLOOKUP(Työfile_2024!D718,'2015'!$F$12:$AC$1887,24,FALSE),"-")</f>
        <v>20</v>
      </c>
      <c r="AP718" s="52">
        <f>VLOOKUP(D718,Tarkasteltava_verkko_2024_harva!$E$2:$I$1804,5,FALSE)</f>
        <v>0</v>
      </c>
      <c r="AQ718" s="52">
        <f>VLOOKUP(D718,Tarkasteltava_verkko_2024_harva!$E$2:$I$1804,4,FALSE)</f>
        <v>0</v>
      </c>
      <c r="AR718" s="148">
        <v>0</v>
      </c>
      <c r="AS718" s="170" t="str">
        <f>IFERROR(VLOOKUP(C718,'2015'!$C$12:$AG$1887,30,FALSE),"-")</f>
        <v/>
      </c>
      <c r="AT718" s="148">
        <v>0</v>
      </c>
      <c r="AU718" s="170">
        <f>IFERROR(VLOOKUP(C718,'2015'!$C$12:$AG$1887,31,FALSE),"-")</f>
        <v>0</v>
      </c>
      <c r="AV718" s="106"/>
      <c r="AW718" s="63">
        <f>IFERROR(VLOOKUP(C718,Merkittävyysluokitus!$A$2:$J$1705,10,FALSE),"-")</f>
        <v>3</v>
      </c>
      <c r="AX718" s="175">
        <f>IFERROR(VLOOKUP(C718,Merkittävyysluokitus!$A$2:$J$1705,6,FALSE),"-")</f>
        <v>3.9875022831050226</v>
      </c>
      <c r="AY718" s="175">
        <f>IFERROR(VLOOKUP(C718,Merkittävyysluokitus!$A$2:$J$1705,7,FALSE),"-")</f>
        <v>1.1669999999999998</v>
      </c>
      <c r="AZ718" s="175">
        <f>IFERROR(VLOOKUP(C718,Merkittävyysluokitus!$A$2:$J$1705,8,FALSE),"-")</f>
        <v>1.8205022831050228</v>
      </c>
      <c r="BA718" s="175">
        <f>IFERROR(VLOOKUP(C718,Merkittävyysluokitus!$A$2:$J$1705,9,FALSE),"-")</f>
        <v>1</v>
      </c>
      <c r="BB718" s="203"/>
      <c r="BC718" s="203" t="str">
        <f t="shared" si="158"/>
        <v>ei mallia</v>
      </c>
      <c r="BD718" s="39" t="str">
        <f t="shared" si="171"/>
        <v>Ei luokiteltu</v>
      </c>
      <c r="BE718" s="68" t="str">
        <f t="shared" ref="BE718:BE781" si="172">IF(Z718="-","ei mallia",IF(Z718=0,"ei mallia",IF(Z718&gt;0.599999,IF(Y718&gt;999,"punainen",IF(AM718&gt;99,"punainen",IF(AP718="tiivis","punainen","musta"))),"musta")))</f>
        <v>ei mallia</v>
      </c>
      <c r="BF718" s="68" t="str">
        <f t="shared" ref="BF718:BF781" si="173">IF(Z718="-","ei mallia",IF(Z718=0,"ei mallia",IF(Z718&gt;0.399999,IF(Y718&gt;1999,"punainen",IF(AM718&gt;499,"punainen",IF(AQ718="harva","punainen","musta"))),"musta")))</f>
        <v>ei mallia</v>
      </c>
      <c r="BG718" s="68" t="str">
        <f t="shared" ref="BG718:BG781" si="174">IF(Z718="-","ei mallia",IF(Y718=0,"ei mallia",(IF(AND(SUM((Z718&gt;$BF$2),(Y718&gt;$BF$3),(AM718&gt;$BF$4),(AQ718=$BF$5))&gt;=2,OR(Z718&gt;$BG$2,Y718&gt;$BG$3,AM718&gt;$BG$4,AP718=$BG$5)),"punainen","musta"))))</f>
        <v>ei mallia</v>
      </c>
      <c r="BH718" s="208" t="str">
        <f t="shared" ref="BH718:BH781" si="175">IF(Z718&gt;0.5,IF(AQ718="harva","punainen","musta"),"musta")</f>
        <v>musta</v>
      </c>
      <c r="BI718" s="39"/>
      <c r="BJ718" s="39" t="str">
        <f>IF(F718="ei löydy","uusi tie",IF(E718=0,"tieosoite muuttunut",IF(E718=1,VLOOKUP(D718,'2015'!$F$12:$AL$1887,31,FALSE),"-")))</f>
        <v>musta</v>
      </c>
      <c r="BK718" s="67" t="str">
        <f>IF(E718=1,VLOOKUP(D718,'2015'!$F$12:$AL$1887,32,FALSE),"-")</f>
        <v>musta</v>
      </c>
      <c r="BL718" s="39" t="str">
        <f>IF(F718="ei löydy","uusi tie",IF(E718=0,"tieosoite muuttunut",IF(E718=1,VLOOKUP(D718,'2015'!$F$12:$AL$1887,33,FALSE),"-")))</f>
        <v>musta</v>
      </c>
      <c r="BM718" s="39"/>
      <c r="BN718" s="217" t="str">
        <f>VLOOKUP(D718,'2015'!$F$12:$AL$1887,33,FALSE)</f>
        <v>musta</v>
      </c>
      <c r="BO718" s="39"/>
      <c r="BP718" s="115" t="s">
        <v>10</v>
      </c>
      <c r="BQ718" s="30"/>
      <c r="BS718" s="5"/>
      <c r="BU718" s="37"/>
      <c r="BV718" s="30" t="s">
        <v>10</v>
      </c>
      <c r="BX718" t="str">
        <f>IF(E718=1,VLOOKUP(D718,'2015'!$F$12:$AX$1887,43,FALSE),"-")</f>
        <v>musta</v>
      </c>
      <c r="BY718" t="str">
        <f>IF(E718=1,VLOOKUP(D718,'2015'!$F$12:$AX$1887,44,FALSE),"-")</f>
        <v>musta</v>
      </c>
      <c r="BZ718" t="str">
        <f>IF(E718=1,VLOOKUP(D718,'2015'!$F$12:$AX$1887,45,FALSE),"-")</f>
        <v>musta</v>
      </c>
      <c r="CA718" s="31">
        <f t="shared" si="166"/>
        <v>1</v>
      </c>
      <c r="CB718" s="31">
        <f t="shared" si="167"/>
        <v>1</v>
      </c>
      <c r="CC718" s="31">
        <f t="shared" si="168"/>
        <v>0</v>
      </c>
      <c r="CD718" s="31">
        <f t="shared" si="169"/>
        <v>0</v>
      </c>
      <c r="CE718" s="31">
        <f t="shared" si="170"/>
        <v>0</v>
      </c>
      <c r="CO718" s="2" t="s">
        <v>35</v>
      </c>
      <c r="CP718" s="2" t="s">
        <v>35</v>
      </c>
    </row>
    <row r="719" spans="1:94" ht="15.75" thickBot="1" x14ac:dyDescent="0.3">
      <c r="A719" s="50"/>
      <c r="B719" s="50"/>
      <c r="C719" s="50" t="str">
        <f t="shared" si="159"/>
        <v>1605_1_6591</v>
      </c>
      <c r="D719" s="51" t="str">
        <f t="shared" si="160"/>
        <v>1605_1</v>
      </c>
      <c r="E719" s="224">
        <f>IFERROR(VLOOKUP(C719,'2015'!$C$12:$D$1887,2,FALSE),0)</f>
        <v>1</v>
      </c>
      <c r="F719" s="51">
        <f>IFERROR(K719-IFERROR(VLOOKUP(D719,'2015'!$F$12:$I$1887,4,FALSE),"ei löydy"),"ei löydy")</f>
        <v>0</v>
      </c>
      <c r="G719" s="224">
        <f>IFERROR(VLOOKUP(Työfile_2024!C719,Liikennemalli!$D$6:$G$1921,4,FALSE),0)</f>
        <v>0</v>
      </c>
      <c r="H719" s="225">
        <f>K719-IFERROR(VLOOKUP(Työfile_2024!D719,Liikennemalli!$C$6:$H$1921,6,FALSE),"ei löydy")</f>
        <v>-1242</v>
      </c>
      <c r="I719" s="80">
        <v>1605</v>
      </c>
      <c r="J719" s="52">
        <v>1</v>
      </c>
      <c r="K719" s="52">
        <v>6591</v>
      </c>
      <c r="L719" s="53"/>
      <c r="M719" s="54"/>
      <c r="N719" s="54"/>
      <c r="O719" s="54"/>
      <c r="P719" s="54"/>
      <c r="Q719" s="55"/>
      <c r="R719" s="55"/>
      <c r="S719" s="55"/>
      <c r="T719" s="55"/>
      <c r="U719" s="52"/>
      <c r="V719" s="56">
        <v>1837.3392504930966</v>
      </c>
      <c r="W719" s="56">
        <v>94.474890001517224</v>
      </c>
      <c r="X719" s="56">
        <v>1993.6076467910787</v>
      </c>
      <c r="Y719" s="56">
        <f>VLOOKUP(D719,Liikennemalli24!$D$2:$F$1804,2,FALSE)</f>
        <v>915</v>
      </c>
      <c r="Z719" s="57">
        <f>VLOOKUP(D719,Liikennemalli24!$D$2:$F$1804,3,FALSE)</f>
        <v>0.29899999999999999</v>
      </c>
      <c r="AA719" s="178" t="str">
        <f>IF(G719=1,VLOOKUP(C719,Liikennemalli!$D$6:$H$1921,2,FALSE),"-")</f>
        <v>-</v>
      </c>
      <c r="AB719" s="197" t="str">
        <f>IF(G719=1,VLOOKUP(C719,Liikennemalli!$D$6:$H$1921,3,FALSE),"-")</f>
        <v>-</v>
      </c>
      <c r="AC719" s="134">
        <f>IF(E719=1,VLOOKUP(Työfile_2024!D719,'2015'!$F$12:$X$1887,18,FALSE),"-")</f>
        <v>363</v>
      </c>
      <c r="AD719" s="127">
        <f>IF(E719=1,VLOOKUP(Työfile_2024!D719,'2015'!$F$12:$X$1887,19,FALSE),"-")</f>
        <v>0.27</v>
      </c>
      <c r="AI719" s="127">
        <f>IF(E719=1,VLOOKUP(Työfile_2024!D719,'2015'!$F$12:$AB$1887,20,FALSE),"-")</f>
        <v>0</v>
      </c>
      <c r="AJ719" s="127">
        <f>IF(E719=1,VLOOKUP(Työfile_2024!D719,'2015'!$F$12:$AB$1887,21,FALSE),"-")</f>
        <v>0</v>
      </c>
      <c r="AK719" s="127">
        <f>IF(E719=1,VLOOKUP(Työfile_2024!D719,'2015'!$F$12:$AB$1887,22,FALSE),"-")</f>
        <v>0</v>
      </c>
      <c r="AL719" s="127">
        <f>IF(E719=1,VLOOKUP(Työfile_2024!D719,'2015'!$F$12:$AB$1887,23,FALSE),"-")</f>
        <v>0</v>
      </c>
      <c r="AM719" s="56">
        <f>VLOOKUP(Työfile_2024!D719,Tmatkat_20km_tarkasteltava_verk!$C$2:$D$1804,2,FALSE)</f>
        <v>1612</v>
      </c>
      <c r="AN719" s="148">
        <f t="shared" ref="AN719:AN782" si="176">AM719/V719</f>
        <v>0.87735566502886109</v>
      </c>
      <c r="AO719" s="178">
        <f>IF(E719=1,VLOOKUP(Työfile_2024!D719,'2015'!$F$12:$AC$1887,24,FALSE),"-")</f>
        <v>795</v>
      </c>
      <c r="AP719" s="52">
        <f>VLOOKUP(D719,Tarkasteltava_verkko_2024_harva!$E$2:$I$1804,5,FALSE)</f>
        <v>0</v>
      </c>
      <c r="AQ719" s="52">
        <f>VLOOKUP(D719,Tarkasteltava_verkko_2024_harva!$E$2:$I$1804,4,FALSE)</f>
        <v>0</v>
      </c>
      <c r="AR719" s="148">
        <v>3.1103019268699742E-2</v>
      </c>
      <c r="AS719" s="170" t="str">
        <f>IFERROR(VLOOKUP(C719,'2015'!$C$12:$AG$1887,30,FALSE),"-")</f>
        <v/>
      </c>
      <c r="AT719" s="148">
        <v>0.31649218631467152</v>
      </c>
      <c r="AU719" s="170">
        <f>IFERROR(VLOOKUP(C719,'2015'!$C$12:$AG$1887,31,FALSE),"-")</f>
        <v>0</v>
      </c>
      <c r="AV719" s="106"/>
      <c r="AW719" s="63">
        <f>IFERROR(VLOOKUP(C719,Merkittävyysluokitus!$A$2:$J$1705,10,FALSE),"-")</f>
        <v>2</v>
      </c>
      <c r="AX719" s="175">
        <f>IFERROR(VLOOKUP(C719,Merkittävyysluokitus!$A$2:$J$1705,6,FALSE),"-")</f>
        <v>12.607884322678844</v>
      </c>
      <c r="AY719" s="175">
        <f>IFERROR(VLOOKUP(C719,Merkittävyysluokitus!$A$2:$J$1705,7,FALSE),"-")</f>
        <v>5</v>
      </c>
      <c r="AZ719" s="175">
        <f>IFERROR(VLOOKUP(C719,Merkittävyysluokitus!$A$2:$J$1705,8,FALSE),"-")</f>
        <v>5.7745509893455109</v>
      </c>
      <c r="BA719" s="175">
        <f>IFERROR(VLOOKUP(C719,Merkittävyysluokitus!$A$2:$J$1705,9,FALSE),"-")</f>
        <v>1.8333333333333333</v>
      </c>
      <c r="BB719" s="203"/>
      <c r="BC719" s="203" t="str">
        <f t="shared" ref="BC719:BC782" si="177">IF(BD719="ei luokiteltu","ei mallia",IF(BL719="tieosoite muuttunut","tieosoite muuttunut",IF(BD719&lt;&gt;BL719,"muutos","")))</f>
        <v/>
      </c>
      <c r="BD719" s="39" t="str">
        <f t="shared" si="171"/>
        <v>musta</v>
      </c>
      <c r="BE719" s="68" t="str">
        <f t="shared" si="172"/>
        <v>musta</v>
      </c>
      <c r="BF719" s="68" t="str">
        <f t="shared" si="173"/>
        <v>musta</v>
      </c>
      <c r="BG719" s="68" t="str">
        <f t="shared" si="174"/>
        <v>musta</v>
      </c>
      <c r="BH719" s="208" t="str">
        <f t="shared" si="175"/>
        <v>musta</v>
      </c>
      <c r="BI719" s="39"/>
      <c r="BJ719" s="39" t="str">
        <f>IF(F719="ei löydy","uusi tie",IF(E719=0,"tieosoite muuttunut",IF(E719=1,VLOOKUP(D719,'2015'!$F$12:$AL$1887,31,FALSE),"-")))</f>
        <v>punainen</v>
      </c>
      <c r="BK719" s="67" t="str">
        <f>IF(E719=1,VLOOKUP(D719,'2015'!$F$12:$AL$1887,32,FALSE),"-")</f>
        <v>punainen/musta</v>
      </c>
      <c r="BL719" s="39" t="str">
        <f>IF(F719="ei löydy","uusi tie",IF(E719=0,"tieosoite muuttunut",IF(E719=1,VLOOKUP(D719,'2015'!$F$12:$AL$1887,33,FALSE),"-")))</f>
        <v>musta</v>
      </c>
      <c r="BM719" s="39"/>
      <c r="BN719" s="217" t="str">
        <f>VLOOKUP(D719,'2015'!$F$12:$AL$1887,33,FALSE)</f>
        <v>musta</v>
      </c>
      <c r="BO719" s="39"/>
      <c r="BP719" s="115" t="s">
        <v>10</v>
      </c>
      <c r="BQ719" s="30"/>
      <c r="BS719" s="5"/>
      <c r="BU719" s="37"/>
      <c r="BV719" s="30" t="s">
        <v>10</v>
      </c>
      <c r="BX719" t="str">
        <f>IF(E719=1,VLOOKUP(D719,'2015'!$F$12:$AX$1887,43,FALSE),"-")</f>
        <v>musta</v>
      </c>
      <c r="BY719" t="str">
        <f>IF(E719=1,VLOOKUP(D719,'2015'!$F$12:$AX$1887,44,FALSE),"-")</f>
        <v>musta</v>
      </c>
      <c r="BZ719" t="str">
        <f>IF(E719=1,VLOOKUP(D719,'2015'!$F$12:$AX$1887,45,FALSE),"-")</f>
        <v>musta</v>
      </c>
      <c r="CA719" s="31">
        <f t="shared" ref="CA719:CA750" si="178">SUM(CB719:CE719)</f>
        <v>10</v>
      </c>
      <c r="CB719" s="31">
        <f t="shared" ref="CB719:CB750" si="179">IF(AD719&gt;0.59999,10,IF(AD719&gt;0.39999,1,0))</f>
        <v>0</v>
      </c>
      <c r="CC719" s="31">
        <f t="shared" ref="CC719:CC750" si="180">IF(AC719&gt;1999,10,IF(AC719&gt;999,1,0))</f>
        <v>0</v>
      </c>
      <c r="CD719" s="31">
        <f t="shared" ref="CD719:CD750" si="181">IF(AM719&gt;499,10,IF(AM719&gt;99,1,0))</f>
        <v>10</v>
      </c>
      <c r="CE719" s="31">
        <f t="shared" ref="CE719:CE750" si="182">IF(AQ719="osa seud. yht",10,IF(AP719="osa seud. yht",1,0))</f>
        <v>0</v>
      </c>
      <c r="CO719" s="2" t="s">
        <v>35</v>
      </c>
      <c r="CP719" s="2" t="s">
        <v>35</v>
      </c>
    </row>
    <row r="720" spans="1:94" ht="15.75" thickBot="1" x14ac:dyDescent="0.3">
      <c r="A720" s="50"/>
      <c r="B720" s="50"/>
      <c r="C720" s="50" t="str">
        <f t="shared" ref="C720:C783" si="183">CONCATENATE(I720,"_",J720,"_",K720)</f>
        <v>1605_2_7881</v>
      </c>
      <c r="D720" s="51" t="str">
        <f t="shared" ref="D720:D783" si="184">CONCATENATE(I720,"_",J720)</f>
        <v>1605_2</v>
      </c>
      <c r="E720" s="224">
        <f>IFERROR(VLOOKUP(C720,'2015'!$C$12:$D$1887,2,FALSE),0)</f>
        <v>1</v>
      </c>
      <c r="F720" s="51">
        <f>IFERROR(K720-IFERROR(VLOOKUP(D720,'2015'!$F$12:$I$1887,4,FALSE),"ei löydy"),"ei löydy")</f>
        <v>0</v>
      </c>
      <c r="G720" s="224">
        <f>IFERROR(VLOOKUP(Työfile_2024!C720,Liikennemalli!$D$6:$G$1921,4,FALSE),0)</f>
        <v>1</v>
      </c>
      <c r="H720" s="225">
        <f>K720-IFERROR(VLOOKUP(Työfile_2024!D720,Liikennemalli!$C$6:$H$1921,6,FALSE),"ei löydy")</f>
        <v>0</v>
      </c>
      <c r="I720" s="80">
        <v>1605</v>
      </c>
      <c r="J720" s="52">
        <v>2</v>
      </c>
      <c r="K720" s="52">
        <v>7881</v>
      </c>
      <c r="L720" s="53"/>
      <c r="M720" s="54"/>
      <c r="N720" s="54"/>
      <c r="O720" s="54"/>
      <c r="P720" s="54"/>
      <c r="Q720" s="55"/>
      <c r="R720" s="55"/>
      <c r="S720" s="55"/>
      <c r="T720" s="55"/>
      <c r="U720" s="52"/>
      <c r="V720" s="56">
        <v>1043</v>
      </c>
      <c r="W720" s="56">
        <v>54</v>
      </c>
      <c r="X720" s="56">
        <v>1078</v>
      </c>
      <c r="Y720" s="56">
        <f>VLOOKUP(D720,Liikennemalli24!$D$2:$F$1804,2,FALSE)</f>
        <v>139</v>
      </c>
      <c r="Z720" s="57">
        <f>VLOOKUP(D720,Liikennemalli24!$D$2:$F$1804,3,FALSE)</f>
        <v>0.27500000000000002</v>
      </c>
      <c r="AA720" s="178">
        <f>IF(G720=1,VLOOKUP(C720,Liikennemalli!$D$6:$H$1921,2,FALSE),"-")</f>
        <v>932.13095165227196</v>
      </c>
      <c r="AB720" s="197">
        <f>IF(G720=1,VLOOKUP(C720,Liikennemalli!$D$6:$H$1921,3,FALSE),"-")</f>
        <v>0.71647370054396498</v>
      </c>
      <c r="AC720" s="134">
        <f>IF(E720=1,VLOOKUP(Työfile_2024!D720,'2015'!$F$12:$X$1887,18,FALSE),"-")</f>
        <v>324</v>
      </c>
      <c r="AD720" s="127">
        <f>IF(E720=1,VLOOKUP(Työfile_2024!D720,'2015'!$F$12:$X$1887,19,FALSE),"-")</f>
        <v>0.51</v>
      </c>
      <c r="AI720" s="127">
        <f>IF(E720=1,VLOOKUP(Työfile_2024!D720,'2015'!$F$12:$AB$1887,20,FALSE),"-")</f>
        <v>0</v>
      </c>
      <c r="AJ720" s="127">
        <f>IF(E720=1,VLOOKUP(Työfile_2024!D720,'2015'!$F$12:$AB$1887,21,FALSE),"-")</f>
        <v>0</v>
      </c>
      <c r="AK720" s="127">
        <f>IF(E720=1,VLOOKUP(Työfile_2024!D720,'2015'!$F$12:$AB$1887,22,FALSE),"-")</f>
        <v>0</v>
      </c>
      <c r="AL720" s="127">
        <f>IF(E720=1,VLOOKUP(Työfile_2024!D720,'2015'!$F$12:$AB$1887,23,FALSE),"-")</f>
        <v>0</v>
      </c>
      <c r="AM720" s="56">
        <f>VLOOKUP(Työfile_2024!D720,Tmatkat_20km_tarkasteltava_verk!$C$2:$D$1804,2,FALSE)</f>
        <v>212</v>
      </c>
      <c r="AN720" s="148">
        <f t="shared" si="176"/>
        <v>0.20325982742090123</v>
      </c>
      <c r="AO720" s="178">
        <f>IF(E720=1,VLOOKUP(Työfile_2024!D720,'2015'!$F$12:$AC$1887,24,FALSE),"-")</f>
        <v>321</v>
      </c>
      <c r="AP720" s="52">
        <f>VLOOKUP(D720,Tarkasteltava_verkko_2024_harva!$E$2:$I$1804,5,FALSE)</f>
        <v>0</v>
      </c>
      <c r="AQ720" s="52">
        <f>VLOOKUP(D720,Tarkasteltava_verkko_2024_harva!$E$2:$I$1804,4,FALSE)</f>
        <v>0</v>
      </c>
      <c r="AR720" s="148">
        <v>0</v>
      </c>
      <c r="AS720" s="170" t="str">
        <f>IFERROR(VLOOKUP(C720,'2015'!$C$12:$AG$1887,30,FALSE),"-")</f>
        <v/>
      </c>
      <c r="AT720" s="148">
        <v>0</v>
      </c>
      <c r="AU720" s="170">
        <f>IFERROR(VLOOKUP(C720,'2015'!$C$12:$AG$1887,31,FALSE),"-")</f>
        <v>0</v>
      </c>
      <c r="AV720" s="106"/>
      <c r="AW720" s="63">
        <f>IFERROR(VLOOKUP(C720,Merkittävyysluokitus!$A$2:$J$1705,10,FALSE),"-")</f>
        <v>2</v>
      </c>
      <c r="AX720" s="175">
        <f>IFERROR(VLOOKUP(C720,Merkittävyysluokitus!$A$2:$J$1705,6,FALSE),"-")</f>
        <v>11.018242009132418</v>
      </c>
      <c r="AY720" s="175">
        <f>IFERROR(VLOOKUP(C720,Merkittävyysluokitus!$A$2:$J$1705,7,FALSE),"-")</f>
        <v>4.7249999999999996</v>
      </c>
      <c r="AZ720" s="175">
        <f>IFERROR(VLOOKUP(C720,Merkittävyysluokitus!$A$2:$J$1705,8,FALSE),"-")</f>
        <v>4.7932420091324195</v>
      </c>
      <c r="BA720" s="175">
        <f>IFERROR(VLOOKUP(C720,Merkittävyysluokitus!$A$2:$J$1705,9,FALSE),"-")</f>
        <v>1.5</v>
      </c>
      <c r="BB720" s="203"/>
      <c r="BC720" s="203" t="str">
        <f t="shared" si="177"/>
        <v/>
      </c>
      <c r="BD720" s="39" t="str">
        <f t="shared" si="171"/>
        <v>musta</v>
      </c>
      <c r="BE720" s="68" t="str">
        <f t="shared" si="172"/>
        <v>musta</v>
      </c>
      <c r="BF720" s="68" t="str">
        <f t="shared" si="173"/>
        <v>musta</v>
      </c>
      <c r="BG720" s="68" t="str">
        <f t="shared" si="174"/>
        <v>musta</v>
      </c>
      <c r="BH720" s="208" t="str">
        <f t="shared" si="175"/>
        <v>musta</v>
      </c>
      <c r="BI720" s="39"/>
      <c r="BJ720" s="39" t="str">
        <f>IF(F720="ei löydy","uusi tie",IF(E720=0,"tieosoite muuttunut",IF(E720=1,VLOOKUP(D720,'2015'!$F$12:$AL$1887,31,FALSE),"-")))</f>
        <v>punainen</v>
      </c>
      <c r="BK720" s="67" t="str">
        <f>IF(E720=1,VLOOKUP(D720,'2015'!$F$12:$AL$1887,32,FALSE),"-")</f>
        <v>musta</v>
      </c>
      <c r="BL720" s="39" t="str">
        <f>IF(F720="ei löydy","uusi tie",IF(E720=0,"tieosoite muuttunut",IF(E720=1,VLOOKUP(D720,'2015'!$F$12:$AL$1887,33,FALSE),"-")))</f>
        <v>musta</v>
      </c>
      <c r="BM720" s="39"/>
      <c r="BN720" s="217" t="str">
        <f>VLOOKUP(D720,'2015'!$F$12:$AL$1887,33,FALSE)</f>
        <v>musta</v>
      </c>
      <c r="BO720" s="39"/>
      <c r="BP720" s="115" t="s">
        <v>10</v>
      </c>
      <c r="BQ720" s="30"/>
      <c r="BS720" s="5"/>
      <c r="BU720" s="37"/>
      <c r="BV720" s="30" t="s">
        <v>10</v>
      </c>
      <c r="BX720" t="str">
        <f>IF(E720=1,VLOOKUP(D720,'2015'!$F$12:$AX$1887,43,FALSE),"-")</f>
        <v>musta</v>
      </c>
      <c r="BY720" t="str">
        <f>IF(E720=1,VLOOKUP(D720,'2015'!$F$12:$AX$1887,44,FALSE),"-")</f>
        <v>musta</v>
      </c>
      <c r="BZ720" t="str">
        <f>IF(E720=1,VLOOKUP(D720,'2015'!$F$12:$AX$1887,45,FALSE),"-")</f>
        <v>musta</v>
      </c>
      <c r="CA720" s="31">
        <f t="shared" si="178"/>
        <v>2</v>
      </c>
      <c r="CB720" s="31">
        <f t="shared" si="179"/>
        <v>1</v>
      </c>
      <c r="CC720" s="31">
        <f t="shared" si="180"/>
        <v>0</v>
      </c>
      <c r="CD720" s="31">
        <f t="shared" si="181"/>
        <v>1</v>
      </c>
      <c r="CE720" s="31">
        <f t="shared" si="182"/>
        <v>0</v>
      </c>
      <c r="CO720" s="2" t="s">
        <v>35</v>
      </c>
      <c r="CP720" s="2" t="s">
        <v>35</v>
      </c>
    </row>
    <row r="721" spans="1:94" ht="15.75" thickBot="1" x14ac:dyDescent="0.3">
      <c r="A721" s="50"/>
      <c r="B721" s="50"/>
      <c r="C721" s="50" t="str">
        <f t="shared" si="183"/>
        <v>1605_3_6044</v>
      </c>
      <c r="D721" s="51" t="str">
        <f t="shared" si="184"/>
        <v>1605_3</v>
      </c>
      <c r="E721" s="224">
        <f>IFERROR(VLOOKUP(C721,'2015'!$C$12:$D$1887,2,FALSE),0)</f>
        <v>1</v>
      </c>
      <c r="F721" s="51">
        <f>IFERROR(K721-IFERROR(VLOOKUP(D721,'2015'!$F$12:$I$1887,4,FALSE),"ei löydy"),"ei löydy")</f>
        <v>0</v>
      </c>
      <c r="G721" s="224">
        <f>IFERROR(VLOOKUP(Työfile_2024!C721,Liikennemalli!$D$6:$G$1921,4,FALSE),0)</f>
        <v>1</v>
      </c>
      <c r="H721" s="225">
        <f>K721-IFERROR(VLOOKUP(Työfile_2024!D721,Liikennemalli!$C$6:$H$1921,6,FALSE),"ei löydy")</f>
        <v>0</v>
      </c>
      <c r="I721" s="81">
        <v>1605</v>
      </c>
      <c r="J721" s="52">
        <v>3</v>
      </c>
      <c r="K721" s="52">
        <v>6044</v>
      </c>
      <c r="L721" s="53"/>
      <c r="M721" s="54"/>
      <c r="N721" s="54"/>
      <c r="O721" s="54"/>
      <c r="P721" s="54"/>
      <c r="Q721" s="55"/>
      <c r="R721" s="55"/>
      <c r="S721" s="55"/>
      <c r="T721" s="55"/>
      <c r="U721" s="52"/>
      <c r="V721" s="56">
        <v>424</v>
      </c>
      <c r="W721" s="56">
        <v>25</v>
      </c>
      <c r="X721" s="56">
        <v>448</v>
      </c>
      <c r="Y721" s="56">
        <f>VLOOKUP(D721,Liikennemalli24!$D$2:$F$1804,2,FALSE)</f>
        <v>109</v>
      </c>
      <c r="Z721" s="57">
        <f>VLOOKUP(D721,Liikennemalli24!$D$2:$F$1804,3,FALSE)</f>
        <v>0.307</v>
      </c>
      <c r="AA721" s="178">
        <f>IF(G721=1,VLOOKUP(C721,Liikennemalli!$D$6:$H$1921,2,FALSE),"-")</f>
        <v>646.16405339029598</v>
      </c>
      <c r="AB721" s="197">
        <f>IF(G721=1,VLOOKUP(C721,Liikennemalli!$D$6:$H$1921,3,FALSE),"-")</f>
        <v>0.848988811687999</v>
      </c>
      <c r="AC721" s="134">
        <f>IF(E721=1,VLOOKUP(Työfile_2024!D721,'2015'!$F$12:$X$1887,18,FALSE),"-")</f>
        <v>390</v>
      </c>
      <c r="AD721" s="127">
        <f>IF(E721=1,VLOOKUP(Työfile_2024!D721,'2015'!$F$12:$X$1887,19,FALSE),"-")</f>
        <v>0.63</v>
      </c>
      <c r="AI721" s="127">
        <f>IF(E721=1,VLOOKUP(Työfile_2024!D721,'2015'!$F$12:$AB$1887,20,FALSE),"-")</f>
        <v>0</v>
      </c>
      <c r="AJ721" s="127">
        <f>IF(E721=1,VLOOKUP(Työfile_2024!D721,'2015'!$F$12:$AB$1887,21,FALSE),"-")</f>
        <v>0</v>
      </c>
      <c r="AK721" s="127">
        <f>IF(E721=1,VLOOKUP(Työfile_2024!D721,'2015'!$F$12:$AB$1887,22,FALSE),"-")</f>
        <v>0</v>
      </c>
      <c r="AL721" s="127">
        <f>IF(E721=1,VLOOKUP(Työfile_2024!D721,'2015'!$F$12:$AB$1887,23,FALSE),"-")</f>
        <v>0</v>
      </c>
      <c r="AM721" s="56">
        <f>VLOOKUP(Työfile_2024!D721,Tmatkat_20km_tarkasteltava_verk!$C$2:$D$1804,2,FALSE)</f>
        <v>185</v>
      </c>
      <c r="AN721" s="148">
        <f t="shared" si="176"/>
        <v>0.43632075471698112</v>
      </c>
      <c r="AO721" s="178">
        <f>IF(E721=1,VLOOKUP(Työfile_2024!D721,'2015'!$F$12:$AC$1887,24,FALSE),"-")</f>
        <v>166</v>
      </c>
      <c r="AP721" s="52">
        <f>VLOOKUP(D721,Tarkasteltava_verkko_2024_harva!$E$2:$I$1804,5,FALSE)</f>
        <v>0</v>
      </c>
      <c r="AQ721" s="52">
        <f>VLOOKUP(D721,Tarkasteltava_verkko_2024_harva!$E$2:$I$1804,4,FALSE)</f>
        <v>0</v>
      </c>
      <c r="AR721" s="148">
        <v>0</v>
      </c>
      <c r="AS721" s="170" t="str">
        <f>IFERROR(VLOOKUP(C721,'2015'!$C$12:$AG$1887,30,FALSE),"-")</f>
        <v/>
      </c>
      <c r="AT721" s="148">
        <v>0</v>
      </c>
      <c r="AU721" s="170">
        <f>IFERROR(VLOOKUP(C721,'2015'!$C$12:$AG$1887,31,FALSE),"-")</f>
        <v>0</v>
      </c>
      <c r="AV721" s="106"/>
      <c r="AW721" s="63">
        <f>IFERROR(VLOOKUP(C721,Merkittävyysluokitus!$A$2:$J$1705,10,FALSE),"-")</f>
        <v>3</v>
      </c>
      <c r="AX721" s="175">
        <f>IFERROR(VLOOKUP(C721,Merkittävyysluokitus!$A$2:$J$1705,6,FALSE),"-")</f>
        <v>6.1799071537290704</v>
      </c>
      <c r="AY721" s="175">
        <f>IFERROR(VLOOKUP(C721,Merkittävyysluokitus!$A$2:$J$1705,7,FALSE),"-")</f>
        <v>2.3386666666666667</v>
      </c>
      <c r="AZ721" s="175">
        <f>IFERROR(VLOOKUP(C721,Merkittävyysluokitus!$A$2:$J$1705,8,FALSE),"-")</f>
        <v>3.0079071537290707</v>
      </c>
      <c r="BA721" s="175">
        <f>IFERROR(VLOOKUP(C721,Merkittävyysluokitus!$A$2:$J$1705,9,FALSE),"-")</f>
        <v>0.83333333333333326</v>
      </c>
      <c r="BB721" s="203"/>
      <c r="BC721" s="203" t="str">
        <f t="shared" si="177"/>
        <v/>
      </c>
      <c r="BD721" s="39" t="str">
        <f t="shared" si="171"/>
        <v>musta</v>
      </c>
      <c r="BE721" s="68" t="str">
        <f t="shared" si="172"/>
        <v>musta</v>
      </c>
      <c r="BF721" s="68" t="str">
        <f t="shared" si="173"/>
        <v>musta</v>
      </c>
      <c r="BG721" s="68" t="str">
        <f t="shared" si="174"/>
        <v>musta</v>
      </c>
      <c r="BH721" s="208" t="str">
        <f t="shared" si="175"/>
        <v>musta</v>
      </c>
      <c r="BI721" s="39"/>
      <c r="BJ721" s="39" t="str">
        <f>IF(F721="ei löydy","uusi tie",IF(E721=0,"tieosoite muuttunut",IF(E721=1,VLOOKUP(D721,'2015'!$F$12:$AL$1887,31,FALSE),"-")))</f>
        <v>punainen</v>
      </c>
      <c r="BK721" s="67" t="str">
        <f>IF(E721=1,VLOOKUP(D721,'2015'!$F$12:$AL$1887,32,FALSE),"-")</f>
        <v>musta</v>
      </c>
      <c r="BL721" s="39" t="str">
        <f>IF(F721="ei löydy","uusi tie",IF(E721=0,"tieosoite muuttunut",IF(E721=1,VLOOKUP(D721,'2015'!$F$12:$AL$1887,33,FALSE),"-")))</f>
        <v>musta</v>
      </c>
      <c r="BM721" s="39"/>
      <c r="BN721" s="217" t="str">
        <f>VLOOKUP(D721,'2015'!$F$12:$AL$1887,33,FALSE)</f>
        <v>musta</v>
      </c>
      <c r="BO721" s="39"/>
      <c r="BP721" s="115" t="s">
        <v>10</v>
      </c>
      <c r="BQ721" s="30"/>
      <c r="BS721" s="5"/>
      <c r="BU721" s="37"/>
      <c r="BV721" s="30" t="s">
        <v>10</v>
      </c>
      <c r="BX721" t="str">
        <f>IF(E721=1,VLOOKUP(D721,'2015'!$F$12:$AX$1887,43,FALSE),"-")</f>
        <v>punainen</v>
      </c>
      <c r="BY721" t="str">
        <f>IF(E721=1,VLOOKUP(D721,'2015'!$F$12:$AX$1887,44,FALSE),"-")</f>
        <v>musta</v>
      </c>
      <c r="BZ721" t="str">
        <f>IF(E721=1,VLOOKUP(D721,'2015'!$F$12:$AX$1887,45,FALSE),"-")</f>
        <v>musta</v>
      </c>
      <c r="CA721" s="31">
        <f t="shared" si="178"/>
        <v>11</v>
      </c>
      <c r="CB721" s="31">
        <f t="shared" si="179"/>
        <v>10</v>
      </c>
      <c r="CC721" s="31">
        <f t="shared" si="180"/>
        <v>0</v>
      </c>
      <c r="CD721" s="31">
        <f t="shared" si="181"/>
        <v>1</v>
      </c>
      <c r="CE721" s="31">
        <f t="shared" si="182"/>
        <v>0</v>
      </c>
      <c r="CO721" s="2" t="s">
        <v>35</v>
      </c>
      <c r="CP721" s="2" t="s">
        <v>35</v>
      </c>
    </row>
    <row r="722" spans="1:94" ht="15.75" thickBot="1" x14ac:dyDescent="0.3">
      <c r="A722" s="50"/>
      <c r="B722" s="50"/>
      <c r="C722" s="50" t="str">
        <f t="shared" si="183"/>
        <v>1605_4_4845</v>
      </c>
      <c r="D722" s="51" t="str">
        <f t="shared" si="184"/>
        <v>1605_4</v>
      </c>
      <c r="E722" s="224">
        <f>IFERROR(VLOOKUP(C722,'2015'!$C$12:$D$1887,2,FALSE),0)</f>
        <v>1</v>
      </c>
      <c r="F722" s="51">
        <f>IFERROR(K722-IFERROR(VLOOKUP(D722,'2015'!$F$12:$I$1887,4,FALSE),"ei löydy"),"ei löydy")</f>
        <v>0</v>
      </c>
      <c r="G722" s="224">
        <f>IFERROR(VLOOKUP(Työfile_2024!C722,Liikennemalli!$D$6:$G$1921,4,FALSE),0)</f>
        <v>1</v>
      </c>
      <c r="H722" s="225">
        <f>K722-IFERROR(VLOOKUP(Työfile_2024!D722,Liikennemalli!$C$6:$H$1921,6,FALSE),"ei löydy")</f>
        <v>0</v>
      </c>
      <c r="I722" s="80">
        <v>1605</v>
      </c>
      <c r="J722" s="52">
        <v>4</v>
      </c>
      <c r="K722" s="52">
        <v>4845</v>
      </c>
      <c r="L722" s="53"/>
      <c r="M722" s="54"/>
      <c r="N722" s="54"/>
      <c r="O722" s="54"/>
      <c r="P722" s="54"/>
      <c r="Q722" s="55"/>
      <c r="R722" s="55"/>
      <c r="S722" s="55"/>
      <c r="T722" s="55"/>
      <c r="U722" s="52"/>
      <c r="V722" s="56">
        <v>479</v>
      </c>
      <c r="W722" s="56">
        <v>36</v>
      </c>
      <c r="X722" s="56">
        <v>488</v>
      </c>
      <c r="Y722" s="56">
        <f>VLOOKUP(D722,Liikennemalli24!$D$2:$F$1804,2,FALSE)</f>
        <v>176</v>
      </c>
      <c r="Z722" s="57">
        <f>VLOOKUP(D722,Liikennemalli24!$D$2:$F$1804,3,FALSE)</f>
        <v>0.36199999999999999</v>
      </c>
      <c r="AA722" s="178">
        <f>IF(G722=1,VLOOKUP(C722,Liikennemalli!$D$6:$H$1921,2,FALSE),"-")</f>
        <v>566.052394726579</v>
      </c>
      <c r="AB722" s="197">
        <f>IF(G722=1,VLOOKUP(C722,Liikennemalli!$D$6:$H$1921,3,FALSE),"-")</f>
        <v>0.84210003321131699</v>
      </c>
      <c r="AC722" s="134">
        <f>IF(E722=1,VLOOKUP(Työfile_2024!D722,'2015'!$F$12:$X$1887,18,FALSE),"-")</f>
        <v>666</v>
      </c>
      <c r="AD722" s="127">
        <f>IF(E722=1,VLOOKUP(Työfile_2024!D722,'2015'!$F$12:$X$1887,19,FALSE),"-")</f>
        <v>0.88</v>
      </c>
      <c r="AI722" s="127">
        <f>IF(E722=1,VLOOKUP(Työfile_2024!D722,'2015'!$F$12:$AB$1887,20,FALSE),"-")</f>
        <v>0</v>
      </c>
      <c r="AJ722" s="127">
        <f>IF(E722=1,VLOOKUP(Työfile_2024!D722,'2015'!$F$12:$AB$1887,21,FALSE),"-")</f>
        <v>0</v>
      </c>
      <c r="AK722" s="127">
        <f>IF(E722=1,VLOOKUP(Työfile_2024!D722,'2015'!$F$12:$AB$1887,22,FALSE),"-")</f>
        <v>0</v>
      </c>
      <c r="AL722" s="127">
        <f>IF(E722=1,VLOOKUP(Työfile_2024!D722,'2015'!$F$12:$AB$1887,23,FALSE),"-")</f>
        <v>0</v>
      </c>
      <c r="AM722" s="56">
        <f>VLOOKUP(Työfile_2024!D722,Tmatkat_20km_tarkasteltava_verk!$C$2:$D$1804,2,FALSE)</f>
        <v>144</v>
      </c>
      <c r="AN722" s="148">
        <f t="shared" si="176"/>
        <v>0.30062630480167013</v>
      </c>
      <c r="AO722" s="178">
        <f>IF(E722=1,VLOOKUP(Työfile_2024!D722,'2015'!$F$12:$AC$1887,24,FALSE),"-")</f>
        <v>175</v>
      </c>
      <c r="AP722" s="52">
        <f>VLOOKUP(D722,Tarkasteltava_verkko_2024_harva!$E$2:$I$1804,5,FALSE)</f>
        <v>0</v>
      </c>
      <c r="AQ722" s="52">
        <f>VLOOKUP(D722,Tarkasteltava_verkko_2024_harva!$E$2:$I$1804,4,FALSE)</f>
        <v>0</v>
      </c>
      <c r="AR722" s="148">
        <v>0</v>
      </c>
      <c r="AS722" s="170" t="str">
        <f>IFERROR(VLOOKUP(C722,'2015'!$C$12:$AG$1887,30,FALSE),"-")</f>
        <v/>
      </c>
      <c r="AT722" s="148">
        <v>0</v>
      </c>
      <c r="AU722" s="170">
        <f>IFERROR(VLOOKUP(C722,'2015'!$C$12:$AG$1887,31,FALSE),"-")</f>
        <v>0</v>
      </c>
      <c r="AV722" s="106"/>
      <c r="AW722" s="63">
        <f>IFERROR(VLOOKUP(C722,Merkittävyysluokitus!$A$2:$J$1705,10,FALSE),"-")</f>
        <v>3</v>
      </c>
      <c r="AX722" s="175">
        <f>IFERROR(VLOOKUP(C722,Merkittävyysluokitus!$A$2:$J$1705,6,FALSE),"-")</f>
        <v>6.5994581430745809</v>
      </c>
      <c r="AY722" s="175">
        <f>IFERROR(VLOOKUP(C722,Merkittävyysluokitus!$A$2:$J$1705,7,FALSE),"-")</f>
        <v>2.3503333333333334</v>
      </c>
      <c r="AZ722" s="175">
        <f>IFERROR(VLOOKUP(C722,Merkittävyysluokitus!$A$2:$J$1705,8,FALSE),"-")</f>
        <v>3.4157914764079145</v>
      </c>
      <c r="BA722" s="175">
        <f>IFERROR(VLOOKUP(C722,Merkittävyysluokitus!$A$2:$J$1705,9,FALSE),"-")</f>
        <v>0.83333333333333326</v>
      </c>
      <c r="BB722" s="203"/>
      <c r="BC722" s="203" t="str">
        <f t="shared" si="177"/>
        <v/>
      </c>
      <c r="BD722" s="39" t="str">
        <f t="shared" si="171"/>
        <v>musta</v>
      </c>
      <c r="BE722" s="68" t="str">
        <f t="shared" si="172"/>
        <v>musta</v>
      </c>
      <c r="BF722" s="68" t="str">
        <f t="shared" si="173"/>
        <v>musta</v>
      </c>
      <c r="BG722" s="68" t="str">
        <f t="shared" si="174"/>
        <v>musta</v>
      </c>
      <c r="BH722" s="208" t="str">
        <f t="shared" si="175"/>
        <v>musta</v>
      </c>
      <c r="BI722" s="39"/>
      <c r="BJ722" s="39" t="str">
        <f>IF(F722="ei löydy","uusi tie",IF(E722=0,"tieosoite muuttunut",IF(E722=1,VLOOKUP(D722,'2015'!$F$12:$AL$1887,31,FALSE),"-")))</f>
        <v>punainen</v>
      </c>
      <c r="BK722" s="67" t="str">
        <f>IF(E722=1,VLOOKUP(D722,'2015'!$F$12:$AL$1887,32,FALSE),"-")</f>
        <v>punainen</v>
      </c>
      <c r="BL722" s="39" t="str">
        <f>IF(F722="ei löydy","uusi tie",IF(E722=0,"tieosoite muuttunut",IF(E722=1,VLOOKUP(D722,'2015'!$F$12:$AL$1887,33,FALSE),"-")))</f>
        <v>musta</v>
      </c>
      <c r="BM722" s="39"/>
      <c r="BN722" s="217" t="str">
        <f>VLOOKUP(D722,'2015'!$F$12:$AL$1887,33,FALSE)</f>
        <v>musta</v>
      </c>
      <c r="BO722" s="39"/>
      <c r="BP722" s="115" t="s">
        <v>10</v>
      </c>
      <c r="BQ722" s="30"/>
      <c r="BS722" s="5"/>
      <c r="BU722" s="37"/>
      <c r="BV722" s="33">
        <v>45</v>
      </c>
      <c r="BX722" t="str">
        <f>IF(E722=1,VLOOKUP(D722,'2015'!$F$12:$AX$1887,43,FALSE),"-")</f>
        <v>punainen</v>
      </c>
      <c r="BY722" t="str">
        <f>IF(E722=1,VLOOKUP(D722,'2015'!$F$12:$AX$1887,44,FALSE),"-")</f>
        <v>musta</v>
      </c>
      <c r="BZ722" t="str">
        <f>IF(E722=1,VLOOKUP(D722,'2015'!$F$12:$AX$1887,45,FALSE),"-")</f>
        <v>musta</v>
      </c>
      <c r="CA722" s="31">
        <f t="shared" si="178"/>
        <v>11</v>
      </c>
      <c r="CB722" s="31">
        <f t="shared" si="179"/>
        <v>10</v>
      </c>
      <c r="CC722" s="31">
        <f t="shared" si="180"/>
        <v>0</v>
      </c>
      <c r="CD722" s="31">
        <f t="shared" si="181"/>
        <v>1</v>
      </c>
      <c r="CE722" s="31">
        <f t="shared" si="182"/>
        <v>0</v>
      </c>
      <c r="CO722" s="2" t="s">
        <v>35</v>
      </c>
      <c r="CP722" s="2" t="s">
        <v>35</v>
      </c>
    </row>
    <row r="723" spans="1:94" ht="15.75" thickBot="1" x14ac:dyDescent="0.3">
      <c r="A723" s="50"/>
      <c r="B723" s="50"/>
      <c r="C723" s="50" t="str">
        <f t="shared" si="183"/>
        <v>1605_5_4632</v>
      </c>
      <c r="D723" s="51" t="str">
        <f t="shared" si="184"/>
        <v>1605_5</v>
      </c>
      <c r="E723" s="224">
        <f>IFERROR(VLOOKUP(C723,'2015'!$C$12:$D$1887,2,FALSE),0)</f>
        <v>1</v>
      </c>
      <c r="F723" s="51">
        <f>IFERROR(K723-IFERROR(VLOOKUP(D723,'2015'!$F$12:$I$1887,4,FALSE),"ei löydy"),"ei löydy")</f>
        <v>0</v>
      </c>
      <c r="G723" s="224">
        <f>IFERROR(VLOOKUP(Työfile_2024!C723,Liikennemalli!$D$6:$G$1921,4,FALSE),0)</f>
        <v>1</v>
      </c>
      <c r="H723" s="225">
        <f>K723-IFERROR(VLOOKUP(Työfile_2024!D723,Liikennemalli!$C$6:$H$1921,6,FALSE),"ei löydy")</f>
        <v>0</v>
      </c>
      <c r="I723" s="80">
        <v>1605</v>
      </c>
      <c r="J723" s="52">
        <v>5</v>
      </c>
      <c r="K723" s="52">
        <v>4632</v>
      </c>
      <c r="L723" s="53"/>
      <c r="M723" s="54"/>
      <c r="N723" s="54"/>
      <c r="O723" s="54"/>
      <c r="P723" s="54"/>
      <c r="Q723" s="55"/>
      <c r="R723" s="55"/>
      <c r="S723" s="55"/>
      <c r="T723" s="55"/>
      <c r="U723" s="52"/>
      <c r="V723" s="56">
        <v>479</v>
      </c>
      <c r="W723" s="56">
        <v>36</v>
      </c>
      <c r="X723" s="56">
        <v>488</v>
      </c>
      <c r="Y723" s="56">
        <f>VLOOKUP(D723,Liikennemalli24!$D$2:$F$1804,2,FALSE)</f>
        <v>192</v>
      </c>
      <c r="Z723" s="57">
        <f>VLOOKUP(D723,Liikennemalli24!$D$2:$F$1804,3,FALSE)</f>
        <v>0.39100000000000001</v>
      </c>
      <c r="AA723" s="178">
        <f>IF(G723=1,VLOOKUP(C723,Liikennemalli!$D$6:$H$1921,2,FALSE),"-")</f>
        <v>467.738192477322</v>
      </c>
      <c r="AB723" s="197">
        <f>IF(G723=1,VLOOKUP(C723,Liikennemalli!$D$6:$H$1921,3,FALSE),"-")</f>
        <v>0.86719501680599897</v>
      </c>
      <c r="AC723" s="134">
        <f>IF(E723=1,VLOOKUP(Työfile_2024!D723,'2015'!$F$12:$X$1887,18,FALSE),"-")</f>
        <v>481</v>
      </c>
      <c r="AD723" s="127">
        <f>IF(E723=1,VLOOKUP(Työfile_2024!D723,'2015'!$F$12:$X$1887,19,FALSE),"-")</f>
        <v>0.89</v>
      </c>
      <c r="AI723" s="127">
        <f>IF(E723=1,VLOOKUP(Työfile_2024!D723,'2015'!$F$12:$AB$1887,20,FALSE),"-")</f>
        <v>0</v>
      </c>
      <c r="AJ723" s="127">
        <f>IF(E723=1,VLOOKUP(Työfile_2024!D723,'2015'!$F$12:$AB$1887,21,FALSE),"-")</f>
        <v>0</v>
      </c>
      <c r="AK723" s="127">
        <f>IF(E723=1,VLOOKUP(Työfile_2024!D723,'2015'!$F$12:$AB$1887,22,FALSE),"-")</f>
        <v>0</v>
      </c>
      <c r="AL723" s="127">
        <f>IF(E723=1,VLOOKUP(Työfile_2024!D723,'2015'!$F$12:$AB$1887,23,FALSE),"-")</f>
        <v>0</v>
      </c>
      <c r="AM723" s="56">
        <f>VLOOKUP(Työfile_2024!D723,Tmatkat_20km_tarkasteltava_verk!$C$2:$D$1804,2,FALSE)</f>
        <v>48</v>
      </c>
      <c r="AN723" s="148">
        <f t="shared" si="176"/>
        <v>0.10020876826722339</v>
      </c>
      <c r="AO723" s="178">
        <f>IF(E723=1,VLOOKUP(Työfile_2024!D723,'2015'!$F$12:$AC$1887,24,FALSE),"-")</f>
        <v>141</v>
      </c>
      <c r="AP723" s="52" t="str">
        <f>VLOOKUP(D723,Tarkasteltava_verkko_2024_harva!$E$2:$I$1804,5,FALSE)</f>
        <v>tiivis</v>
      </c>
      <c r="AQ723" s="52">
        <f>VLOOKUP(D723,Tarkasteltava_verkko_2024_harva!$E$2:$I$1804,4,FALSE)</f>
        <v>0</v>
      </c>
      <c r="AR723" s="148">
        <v>0</v>
      </c>
      <c r="AS723" s="170" t="str">
        <f>IFERROR(VLOOKUP(C723,'2015'!$C$12:$AG$1887,30,FALSE),"-")</f>
        <v/>
      </c>
      <c r="AT723" s="148">
        <v>0</v>
      </c>
      <c r="AU723" s="170">
        <f>IFERROR(VLOOKUP(C723,'2015'!$C$12:$AG$1887,31,FALSE),"-")</f>
        <v>0</v>
      </c>
      <c r="AV723" s="106"/>
      <c r="AW723" s="63">
        <f>IFERROR(VLOOKUP(C723,Merkittävyysluokitus!$A$2:$J$1705,10,FALSE),"-")</f>
        <v>3</v>
      </c>
      <c r="AX723" s="175">
        <f>IFERROR(VLOOKUP(C723,Merkittävyysluokitus!$A$2:$J$1705,6,FALSE),"-")</f>
        <v>5.8218782343987829</v>
      </c>
      <c r="AY723" s="175">
        <f>IFERROR(VLOOKUP(C723,Merkittävyysluokitus!$A$2:$J$1705,7,FALSE),"-")</f>
        <v>1.8436666666666666</v>
      </c>
      <c r="AZ723" s="175">
        <f>IFERROR(VLOOKUP(C723,Merkittävyysluokitus!$A$2:$J$1705,8,FALSE),"-")</f>
        <v>3.4782115677321159</v>
      </c>
      <c r="BA723" s="175">
        <f>IFERROR(VLOOKUP(C723,Merkittävyysluokitus!$A$2:$J$1705,9,FALSE),"-")</f>
        <v>0.5</v>
      </c>
      <c r="BB723" s="203"/>
      <c r="BC723" s="203" t="str">
        <f t="shared" si="177"/>
        <v/>
      </c>
      <c r="BD723" s="39" t="str">
        <f t="shared" si="171"/>
        <v>musta</v>
      </c>
      <c r="BE723" s="68" t="str">
        <f t="shared" si="172"/>
        <v>musta</v>
      </c>
      <c r="BF723" s="68" t="str">
        <f t="shared" si="173"/>
        <v>musta</v>
      </c>
      <c r="BG723" s="68" t="str">
        <f t="shared" si="174"/>
        <v>musta</v>
      </c>
      <c r="BH723" s="208" t="str">
        <f t="shared" si="175"/>
        <v>musta</v>
      </c>
      <c r="BI723" s="39"/>
      <c r="BJ723" s="39" t="str">
        <f>IF(F723="ei löydy","uusi tie",IF(E723=0,"tieosoite muuttunut",IF(E723=1,VLOOKUP(D723,'2015'!$F$12:$AL$1887,31,FALSE),"-")))</f>
        <v>punainen</v>
      </c>
      <c r="BK723" s="67" t="str">
        <f>IF(E723=1,VLOOKUP(D723,'2015'!$F$12:$AL$1887,32,FALSE),"-")</f>
        <v>punainen</v>
      </c>
      <c r="BL723" s="39" t="str">
        <f>IF(F723="ei löydy","uusi tie",IF(E723=0,"tieosoite muuttunut",IF(E723=1,VLOOKUP(D723,'2015'!$F$12:$AL$1887,33,FALSE),"-")))</f>
        <v>musta</v>
      </c>
      <c r="BM723" s="39"/>
      <c r="BN723" s="217" t="str">
        <f>VLOOKUP(D723,'2015'!$F$12:$AL$1887,33,FALSE)</f>
        <v>musta</v>
      </c>
      <c r="BO723" s="39"/>
      <c r="BP723" s="115" t="s">
        <v>10</v>
      </c>
      <c r="BQ723" s="30"/>
      <c r="BS723" s="5"/>
      <c r="BU723" s="37"/>
      <c r="BV723" s="30" t="s">
        <v>10</v>
      </c>
      <c r="BX723" t="str">
        <f>IF(E723=1,VLOOKUP(D723,'2015'!$F$12:$AX$1887,43,FALSE),"-")</f>
        <v>punainen</v>
      </c>
      <c r="BY723" t="str">
        <f>IF(E723=1,VLOOKUP(D723,'2015'!$F$12:$AX$1887,44,FALSE),"-")</f>
        <v>musta</v>
      </c>
      <c r="BZ723" t="str">
        <f>IF(E723=1,VLOOKUP(D723,'2015'!$F$12:$AX$1887,45,FALSE),"-")</f>
        <v>musta</v>
      </c>
      <c r="CA723" s="31">
        <f t="shared" si="178"/>
        <v>10</v>
      </c>
      <c r="CB723" s="31">
        <f t="shared" si="179"/>
        <v>10</v>
      </c>
      <c r="CC723" s="31">
        <f t="shared" si="180"/>
        <v>0</v>
      </c>
      <c r="CD723" s="31">
        <f t="shared" si="181"/>
        <v>0</v>
      </c>
      <c r="CE723" s="31">
        <f t="shared" si="182"/>
        <v>0</v>
      </c>
      <c r="CO723" s="2" t="s">
        <v>35</v>
      </c>
      <c r="CP723" s="2" t="s">
        <v>35</v>
      </c>
    </row>
    <row r="724" spans="1:94" ht="15.75" thickBot="1" x14ac:dyDescent="0.3">
      <c r="A724" s="50"/>
      <c r="B724" s="50"/>
      <c r="C724" s="50" t="str">
        <f t="shared" si="183"/>
        <v>1605_6_3320</v>
      </c>
      <c r="D724" s="51" t="str">
        <f t="shared" si="184"/>
        <v>1605_6</v>
      </c>
      <c r="E724" s="224">
        <f>IFERROR(VLOOKUP(C724,'2015'!$C$12:$D$1887,2,FALSE),0)</f>
        <v>1</v>
      </c>
      <c r="F724" s="51">
        <f>IFERROR(K724-IFERROR(VLOOKUP(D724,'2015'!$F$12:$I$1887,4,FALSE),"ei löydy"),"ei löydy")</f>
        <v>0</v>
      </c>
      <c r="G724" s="224">
        <f>IFERROR(VLOOKUP(Työfile_2024!C724,Liikennemalli!$D$6:$G$1921,4,FALSE),0)</f>
        <v>1</v>
      </c>
      <c r="H724" s="225">
        <f>K724-IFERROR(VLOOKUP(Työfile_2024!D724,Liikennemalli!$C$6:$H$1921,6,FALSE),"ei löydy")</f>
        <v>0</v>
      </c>
      <c r="I724" s="80">
        <v>1605</v>
      </c>
      <c r="J724" s="52">
        <v>6</v>
      </c>
      <c r="K724" s="52">
        <v>3320</v>
      </c>
      <c r="L724" s="53"/>
      <c r="M724" s="54"/>
      <c r="N724" s="54"/>
      <c r="O724" s="54"/>
      <c r="P724" s="54"/>
      <c r="Q724" s="55"/>
      <c r="R724" s="55"/>
      <c r="S724" s="55"/>
      <c r="T724" s="55"/>
      <c r="U724" s="52"/>
      <c r="V724" s="56">
        <v>479</v>
      </c>
      <c r="W724" s="56">
        <v>36</v>
      </c>
      <c r="X724" s="56">
        <v>488</v>
      </c>
      <c r="Y724" s="56">
        <f>VLOOKUP(D724,Liikennemalli24!$D$2:$F$1804,2,FALSE)</f>
        <v>172</v>
      </c>
      <c r="Z724" s="57">
        <f>VLOOKUP(D724,Liikennemalli24!$D$2:$F$1804,3,FALSE)</f>
        <v>0.40200000000000002</v>
      </c>
      <c r="AA724" s="178">
        <f>IF(G724=1,VLOOKUP(C724,Liikennemalli!$D$6:$H$1921,2,FALSE),"-")</f>
        <v>0</v>
      </c>
      <c r="AB724" s="197">
        <f>IF(G724=1,VLOOKUP(C724,Liikennemalli!$D$6:$H$1921,3,FALSE),"-")</f>
        <v>0</v>
      </c>
      <c r="AC724" s="134">
        <f>IF(E724=1,VLOOKUP(Työfile_2024!D724,'2015'!$F$12:$X$1887,18,FALSE),"-")</f>
        <v>496</v>
      </c>
      <c r="AD724" s="127">
        <f>IF(E724=1,VLOOKUP(Työfile_2024!D724,'2015'!$F$12:$X$1887,19,FALSE),"-")</f>
        <v>0.81</v>
      </c>
      <c r="AI724" s="127">
        <f>IF(E724=1,VLOOKUP(Työfile_2024!D724,'2015'!$F$12:$AB$1887,20,FALSE),"-")</f>
        <v>0</v>
      </c>
      <c r="AJ724" s="127">
        <f>IF(E724=1,VLOOKUP(Työfile_2024!D724,'2015'!$F$12:$AB$1887,21,FALSE),"-")</f>
        <v>0</v>
      </c>
      <c r="AK724" s="127">
        <f>IF(E724=1,VLOOKUP(Työfile_2024!D724,'2015'!$F$12:$AB$1887,22,FALSE),"-")</f>
        <v>0</v>
      </c>
      <c r="AL724" s="127">
        <f>IF(E724=1,VLOOKUP(Työfile_2024!D724,'2015'!$F$12:$AB$1887,23,FALSE),"-")</f>
        <v>0</v>
      </c>
      <c r="AM724" s="56">
        <f>VLOOKUP(Työfile_2024!D724,Tmatkat_20km_tarkasteltava_verk!$C$2:$D$1804,2,FALSE)</f>
        <v>50</v>
      </c>
      <c r="AN724" s="148">
        <f t="shared" si="176"/>
        <v>0.10438413361169102</v>
      </c>
      <c r="AO724" s="178">
        <f>IF(E724=1,VLOOKUP(Työfile_2024!D724,'2015'!$F$12:$AC$1887,24,FALSE),"-")</f>
        <v>112</v>
      </c>
      <c r="AP724" s="52">
        <f>VLOOKUP(D724,Tarkasteltava_verkko_2024_harva!$E$2:$I$1804,5,FALSE)</f>
        <v>0</v>
      </c>
      <c r="AQ724" s="52">
        <f>VLOOKUP(D724,Tarkasteltava_verkko_2024_harva!$E$2:$I$1804,4,FALSE)</f>
        <v>0</v>
      </c>
      <c r="AR724" s="148">
        <v>0</v>
      </c>
      <c r="AS724" s="170" t="str">
        <f>IFERROR(VLOOKUP(C724,'2015'!$C$12:$AG$1887,30,FALSE),"-")</f>
        <v/>
      </c>
      <c r="AT724" s="148">
        <v>0.19367469879518073</v>
      </c>
      <c r="AU724" s="170">
        <f>IFERROR(VLOOKUP(C724,'2015'!$C$12:$AG$1887,31,FALSE),"-")</f>
        <v>0</v>
      </c>
      <c r="AV724" s="106"/>
      <c r="AW724" s="63">
        <f>IFERROR(VLOOKUP(C724,Merkittävyysluokitus!$A$2:$J$1705,10,FALSE),"-")</f>
        <v>3</v>
      </c>
      <c r="AX724" s="175">
        <f>IFERROR(VLOOKUP(C724,Merkittävyysluokitus!$A$2:$J$1705,6,FALSE),"-")</f>
        <v>5.6164520547945198</v>
      </c>
      <c r="AY724" s="175">
        <f>IFERROR(VLOOKUP(C724,Merkittävyysluokitus!$A$2:$J$1705,7,FALSE),"-")</f>
        <v>1.8703333333333332</v>
      </c>
      <c r="AZ724" s="175">
        <f>IFERROR(VLOOKUP(C724,Merkittävyysluokitus!$A$2:$J$1705,8,FALSE),"-")</f>
        <v>3.0794520547945199</v>
      </c>
      <c r="BA724" s="175">
        <f>IFERROR(VLOOKUP(C724,Merkittävyysluokitus!$A$2:$J$1705,9,FALSE),"-")</f>
        <v>0.66666666666666663</v>
      </c>
      <c r="BB724" s="203"/>
      <c r="BC724" s="203" t="str">
        <f t="shared" si="177"/>
        <v/>
      </c>
      <c r="BD724" s="39" t="str">
        <f t="shared" si="171"/>
        <v>musta</v>
      </c>
      <c r="BE724" s="68" t="str">
        <f t="shared" si="172"/>
        <v>musta</v>
      </c>
      <c r="BF724" s="68" t="str">
        <f t="shared" si="173"/>
        <v>musta</v>
      </c>
      <c r="BG724" s="68" t="str">
        <f t="shared" si="174"/>
        <v>musta</v>
      </c>
      <c r="BH724" s="208" t="str">
        <f t="shared" si="175"/>
        <v>musta</v>
      </c>
      <c r="BI724" s="39"/>
      <c r="BJ724" s="39" t="str">
        <f>IF(F724="ei löydy","uusi tie",IF(E724=0,"tieosoite muuttunut",IF(E724=1,VLOOKUP(D724,'2015'!$F$12:$AL$1887,31,FALSE),"-")))</f>
        <v>punainen</v>
      </c>
      <c r="BK724" s="67" t="str">
        <f>IF(E724=1,VLOOKUP(D724,'2015'!$F$12:$AL$1887,32,FALSE),"-")</f>
        <v>punainen</v>
      </c>
      <c r="BL724" s="39" t="str">
        <f>IF(F724="ei löydy","uusi tie",IF(E724=0,"tieosoite muuttunut",IF(E724=1,VLOOKUP(D724,'2015'!$F$12:$AL$1887,33,FALSE),"-")))</f>
        <v>musta</v>
      </c>
      <c r="BM724" s="39"/>
      <c r="BN724" s="217" t="str">
        <f>VLOOKUP(D724,'2015'!$F$12:$AL$1887,33,FALSE)</f>
        <v>musta</v>
      </c>
      <c r="BO724" s="39"/>
      <c r="BP724" s="115" t="s">
        <v>10</v>
      </c>
      <c r="BQ724" s="30"/>
      <c r="BS724" s="5"/>
      <c r="BU724" s="37"/>
      <c r="BV724" s="30" t="s">
        <v>10</v>
      </c>
      <c r="BX724" t="str">
        <f>IF(E724=1,VLOOKUP(D724,'2015'!$F$12:$AX$1887,43,FALSE),"-")</f>
        <v>punainen</v>
      </c>
      <c r="BY724" t="str">
        <f>IF(E724=1,VLOOKUP(D724,'2015'!$F$12:$AX$1887,44,FALSE),"-")</f>
        <v>musta</v>
      </c>
      <c r="BZ724" t="str">
        <f>IF(E724=1,VLOOKUP(D724,'2015'!$F$12:$AX$1887,45,FALSE),"-")</f>
        <v>musta</v>
      </c>
      <c r="CA724" s="31">
        <f t="shared" si="178"/>
        <v>10</v>
      </c>
      <c r="CB724" s="31">
        <f t="shared" si="179"/>
        <v>10</v>
      </c>
      <c r="CC724" s="31">
        <f t="shared" si="180"/>
        <v>0</v>
      </c>
      <c r="CD724" s="31">
        <f t="shared" si="181"/>
        <v>0</v>
      </c>
      <c r="CE724" s="31">
        <f t="shared" si="182"/>
        <v>0</v>
      </c>
      <c r="CO724" s="2" t="s">
        <v>35</v>
      </c>
      <c r="CP724" s="2" t="s">
        <v>35</v>
      </c>
    </row>
    <row r="725" spans="1:94" ht="15.75" thickBot="1" x14ac:dyDescent="0.3">
      <c r="A725" s="50"/>
      <c r="B725" s="50"/>
      <c r="C725" s="50" t="str">
        <f t="shared" si="183"/>
        <v>1611_1_7398</v>
      </c>
      <c r="D725" s="51" t="str">
        <f t="shared" si="184"/>
        <v>1611_1</v>
      </c>
      <c r="E725" s="224">
        <f>IFERROR(VLOOKUP(C725,'2015'!$C$12:$D$1887,2,FALSE),0)</f>
        <v>1</v>
      </c>
      <c r="F725" s="51">
        <f>IFERROR(K725-IFERROR(VLOOKUP(D725,'2015'!$F$12:$I$1887,4,FALSE),"ei löydy"),"ei löydy")</f>
        <v>0</v>
      </c>
      <c r="G725" s="224">
        <f>IFERROR(VLOOKUP(Työfile_2024!C725,Liikennemalli!$D$6:$G$1921,4,FALSE),0)</f>
        <v>1</v>
      </c>
      <c r="H725" s="225">
        <f>K725-IFERROR(VLOOKUP(Työfile_2024!D725,Liikennemalli!$C$6:$H$1921,6,FALSE),"ei löydy")</f>
        <v>0</v>
      </c>
      <c r="I725" s="80">
        <v>1611</v>
      </c>
      <c r="J725" s="52">
        <v>1</v>
      </c>
      <c r="K725" s="52">
        <v>7398</v>
      </c>
      <c r="L725" s="53"/>
      <c r="M725" s="54"/>
      <c r="N725" s="54"/>
      <c r="O725" s="54"/>
      <c r="P725" s="54"/>
      <c r="Q725" s="55"/>
      <c r="R725" s="55"/>
      <c r="S725" s="55"/>
      <c r="T725" s="55"/>
      <c r="U725" s="52"/>
      <c r="V725" s="56">
        <v>1174.2408759124087</v>
      </c>
      <c r="W725" s="56">
        <v>43.493106244931063</v>
      </c>
      <c r="X725" s="56">
        <v>1247.6058394160584</v>
      </c>
      <c r="Y725" s="56">
        <f>VLOOKUP(D725,Liikennemalli24!$D$2:$F$1804,2,FALSE)</f>
        <v>94</v>
      </c>
      <c r="Z725" s="57">
        <f>VLOOKUP(D725,Liikennemalli24!$D$2:$F$1804,3,FALSE)</f>
        <v>0.57199999999999995</v>
      </c>
      <c r="AA725" s="178">
        <f>IF(G725=1,VLOOKUP(C725,Liikennemalli!$D$6:$H$1921,2,FALSE),"-")</f>
        <v>594.30358626688997</v>
      </c>
      <c r="AB725" s="197">
        <f>IF(G725=1,VLOOKUP(C725,Liikennemalli!$D$6:$H$1921,3,FALSE),"-")</f>
        <v>0.48071486677827902</v>
      </c>
      <c r="AC725" s="134">
        <f>IF(E725=1,VLOOKUP(Työfile_2024!D725,'2015'!$F$12:$X$1887,18,FALSE),"-")</f>
        <v>373</v>
      </c>
      <c r="AD725" s="127">
        <f>IF(E725=1,VLOOKUP(Työfile_2024!D725,'2015'!$F$12:$X$1887,19,FALSE),"-")</f>
        <v>0.64</v>
      </c>
      <c r="AI725" s="127">
        <f>IF(E725=1,VLOOKUP(Työfile_2024!D725,'2015'!$F$12:$AB$1887,20,FALSE),"-")</f>
        <v>0</v>
      </c>
      <c r="AJ725" s="127">
        <f>IF(E725=1,VLOOKUP(Työfile_2024!D725,'2015'!$F$12:$AB$1887,21,FALSE),"-")</f>
        <v>0</v>
      </c>
      <c r="AK725" s="127">
        <f>IF(E725=1,VLOOKUP(Työfile_2024!D725,'2015'!$F$12:$AB$1887,22,FALSE),"-")</f>
        <v>0</v>
      </c>
      <c r="AL725" s="127">
        <f>IF(E725=1,VLOOKUP(Työfile_2024!D725,'2015'!$F$12:$AB$1887,23,FALSE),"-")</f>
        <v>0</v>
      </c>
      <c r="AM725" s="56">
        <f>VLOOKUP(Työfile_2024!D725,Tmatkat_20km_tarkasteltava_verk!$C$2:$D$1804,2,FALSE)</f>
        <v>358</v>
      </c>
      <c r="AN725" s="148">
        <f t="shared" si="176"/>
        <v>0.30487782135997166</v>
      </c>
      <c r="AO725" s="178">
        <f>IF(E725=1,VLOOKUP(Työfile_2024!D725,'2015'!$F$12:$AC$1887,24,FALSE),"-")</f>
        <v>103</v>
      </c>
      <c r="AP725" s="52" t="str">
        <f>VLOOKUP(D725,Tarkasteltava_verkko_2024_harva!$E$2:$I$1804,5,FALSE)</f>
        <v>tiivis</v>
      </c>
      <c r="AQ725" s="52">
        <f>VLOOKUP(D725,Tarkasteltava_verkko_2024_harva!$E$2:$I$1804,4,FALSE)</f>
        <v>0</v>
      </c>
      <c r="AR725" s="148">
        <v>0.15842119491754528</v>
      </c>
      <c r="AS725" s="170" t="str">
        <f>IFERROR(VLOOKUP(C725,'2015'!$C$12:$AG$1887,30,FALSE),"-")</f>
        <v/>
      </c>
      <c r="AT725" s="148">
        <v>0.39956745066234117</v>
      </c>
      <c r="AU725" s="170">
        <f>IFERROR(VLOOKUP(C725,'2015'!$C$12:$AG$1887,31,FALSE),"-")</f>
        <v>0</v>
      </c>
      <c r="AV725" s="106"/>
      <c r="AW725" s="63">
        <f>IFERROR(VLOOKUP(C725,Merkittävyysluokitus!$A$2:$J$1705,10,FALSE),"-")</f>
        <v>2</v>
      </c>
      <c r="AX725" s="175">
        <f>IFERROR(VLOOKUP(C725,Merkittävyysluokitus!$A$2:$J$1705,6,FALSE),"-")</f>
        <v>10.919754098664207</v>
      </c>
      <c r="AY725" s="175">
        <f>IFERROR(VLOOKUP(C725,Merkittävyysluokitus!$A$2:$J$1705,7,FALSE),"-")</f>
        <v>4.75</v>
      </c>
      <c r="AZ725" s="175">
        <f>IFERROR(VLOOKUP(C725,Merkittävyysluokitus!$A$2:$J$1705,8,FALSE),"-")</f>
        <v>4.5030874319975407</v>
      </c>
      <c r="BA725" s="175">
        <f>IFERROR(VLOOKUP(C725,Merkittävyysluokitus!$A$2:$J$1705,9,FALSE),"-")</f>
        <v>1.6666666666666665</v>
      </c>
      <c r="BB725" s="203"/>
      <c r="BC725" s="203" t="str">
        <f t="shared" si="177"/>
        <v/>
      </c>
      <c r="BD725" s="39" t="str">
        <f t="shared" si="171"/>
        <v>musta</v>
      </c>
      <c r="BE725" s="68" t="str">
        <f t="shared" si="172"/>
        <v>musta</v>
      </c>
      <c r="BF725" s="68" t="str">
        <f t="shared" si="173"/>
        <v>musta</v>
      </c>
      <c r="BG725" s="68" t="str">
        <f t="shared" si="174"/>
        <v>musta</v>
      </c>
      <c r="BH725" s="208" t="str">
        <f t="shared" si="175"/>
        <v>musta</v>
      </c>
      <c r="BI725" s="39"/>
      <c r="BJ725" s="39" t="str">
        <f>IF(F725="ei löydy","uusi tie",IF(E725=0,"tieosoite muuttunut",IF(E725=1,VLOOKUP(D725,'2015'!$F$12:$AL$1887,31,FALSE),"-")))</f>
        <v>punainen</v>
      </c>
      <c r="BK725" s="67" t="str">
        <f>IF(E725=1,VLOOKUP(D725,'2015'!$F$12:$AL$1887,32,FALSE),"-")</f>
        <v>punainen</v>
      </c>
      <c r="BL725" s="39" t="str">
        <f>IF(F725="ei löydy","uusi tie",IF(E725=0,"tieosoite muuttunut",IF(E725=1,VLOOKUP(D725,'2015'!$F$12:$AL$1887,33,FALSE),"-")))</f>
        <v>musta</v>
      </c>
      <c r="BM725" s="39"/>
      <c r="BN725" s="217" t="str">
        <f>VLOOKUP(D725,'2015'!$F$12:$AL$1887,33,FALSE)</f>
        <v>musta</v>
      </c>
      <c r="BO725" s="39"/>
      <c r="BP725" s="115" t="s">
        <v>10</v>
      </c>
      <c r="BQ725" s="30"/>
      <c r="BS725" s="5"/>
      <c r="BU725" s="37"/>
      <c r="BV725" s="30" t="s">
        <v>10</v>
      </c>
      <c r="BX725" t="str">
        <f>IF(E725=1,VLOOKUP(D725,'2015'!$F$12:$AX$1887,43,FALSE),"-")</f>
        <v>punainen</v>
      </c>
      <c r="BY725" t="str">
        <f>IF(E725=1,VLOOKUP(D725,'2015'!$F$12:$AX$1887,44,FALSE),"-")</f>
        <v>musta</v>
      </c>
      <c r="BZ725" t="str">
        <f>IF(E725=1,VLOOKUP(D725,'2015'!$F$12:$AX$1887,45,FALSE),"-")</f>
        <v>musta</v>
      </c>
      <c r="CA725" s="31">
        <f t="shared" si="178"/>
        <v>11</v>
      </c>
      <c r="CB725" s="31">
        <f t="shared" si="179"/>
        <v>10</v>
      </c>
      <c r="CC725" s="31">
        <f t="shared" si="180"/>
        <v>0</v>
      </c>
      <c r="CD725" s="31">
        <f t="shared" si="181"/>
        <v>1</v>
      </c>
      <c r="CE725" s="31">
        <f t="shared" si="182"/>
        <v>0</v>
      </c>
      <c r="CO725" s="2" t="s">
        <v>35</v>
      </c>
      <c r="CP725" s="2" t="s">
        <v>35</v>
      </c>
    </row>
    <row r="726" spans="1:94" ht="15.75" thickBot="1" x14ac:dyDescent="0.3">
      <c r="A726" s="50"/>
      <c r="B726" s="50"/>
      <c r="C726" s="50" t="str">
        <f t="shared" si="183"/>
        <v>1611_2_4730</v>
      </c>
      <c r="D726" s="51" t="str">
        <f t="shared" si="184"/>
        <v>1611_2</v>
      </c>
      <c r="E726" s="224">
        <f>IFERROR(VLOOKUP(C726,'2015'!$C$12:$D$1887,2,FALSE),0)</f>
        <v>1</v>
      </c>
      <c r="F726" s="51">
        <f>IFERROR(K726-IFERROR(VLOOKUP(D726,'2015'!$F$12:$I$1887,4,FALSE),"ei löydy"),"ei löydy")</f>
        <v>0</v>
      </c>
      <c r="G726" s="224">
        <f>IFERROR(VLOOKUP(Työfile_2024!C726,Liikennemalli!$D$6:$G$1921,4,FALSE),0)</f>
        <v>1</v>
      </c>
      <c r="H726" s="225">
        <f>K726-IFERROR(VLOOKUP(Työfile_2024!D726,Liikennemalli!$C$6:$H$1921,6,FALSE),"ei löydy")</f>
        <v>0</v>
      </c>
      <c r="I726" s="80">
        <v>1611</v>
      </c>
      <c r="J726" s="52">
        <v>2</v>
      </c>
      <c r="K726" s="52">
        <v>4730</v>
      </c>
      <c r="L726" s="53"/>
      <c r="M726" s="54"/>
      <c r="N726" s="54"/>
      <c r="O726" s="54"/>
      <c r="P726" s="54"/>
      <c r="Q726" s="55"/>
      <c r="R726" s="55"/>
      <c r="S726" s="55"/>
      <c r="T726" s="55"/>
      <c r="U726" s="52"/>
      <c r="V726" s="56">
        <v>408</v>
      </c>
      <c r="W726" s="56">
        <v>23</v>
      </c>
      <c r="X726" s="56">
        <v>422</v>
      </c>
      <c r="Y726" s="56">
        <f>VLOOKUP(D726,Liikennemalli24!$D$2:$F$1804,2,FALSE)</f>
        <v>71</v>
      </c>
      <c r="Z726" s="57">
        <f>VLOOKUP(D726,Liikennemalli24!$D$2:$F$1804,3,FALSE)</f>
        <v>0.38700000000000001</v>
      </c>
      <c r="AA726" s="178">
        <f>IF(G726=1,VLOOKUP(C726,Liikennemalli!$D$6:$H$1921,2,FALSE),"-")</f>
        <v>208.272973421872</v>
      </c>
      <c r="AB726" s="197">
        <f>IF(G726=1,VLOOKUP(C726,Liikennemalli!$D$6:$H$1921,3,FALSE),"-")</f>
        <v>0.48618446136524202</v>
      </c>
      <c r="AC726" s="134">
        <f>IF(E726=1,VLOOKUP(Työfile_2024!D726,'2015'!$F$12:$X$1887,18,FALSE),"-")</f>
        <v>250</v>
      </c>
      <c r="AD726" s="127">
        <f>IF(E726=1,VLOOKUP(Työfile_2024!D726,'2015'!$F$12:$X$1887,19,FALSE),"-")</f>
        <v>0.68</v>
      </c>
      <c r="AI726" s="127">
        <f>IF(E726=1,VLOOKUP(Työfile_2024!D726,'2015'!$F$12:$AB$1887,20,FALSE),"-")</f>
        <v>0</v>
      </c>
      <c r="AJ726" s="127">
        <f>IF(E726=1,VLOOKUP(Työfile_2024!D726,'2015'!$F$12:$AB$1887,21,FALSE),"-")</f>
        <v>0</v>
      </c>
      <c r="AK726" s="127">
        <f>IF(E726=1,VLOOKUP(Työfile_2024!D726,'2015'!$F$12:$AB$1887,22,FALSE),"-")</f>
        <v>0</v>
      </c>
      <c r="AL726" s="127">
        <f>IF(E726=1,VLOOKUP(Työfile_2024!D726,'2015'!$F$12:$AB$1887,23,FALSE),"-")</f>
        <v>0</v>
      </c>
      <c r="AM726" s="56">
        <f>VLOOKUP(Työfile_2024!D726,Tmatkat_20km_tarkasteltava_verk!$C$2:$D$1804,2,FALSE)</f>
        <v>59</v>
      </c>
      <c r="AN726" s="148">
        <f t="shared" si="176"/>
        <v>0.14460784313725492</v>
      </c>
      <c r="AO726" s="178">
        <f>IF(E726=1,VLOOKUP(Työfile_2024!D726,'2015'!$F$12:$AC$1887,24,FALSE),"-")</f>
        <v>33</v>
      </c>
      <c r="AP726" s="52">
        <f>VLOOKUP(D726,Tarkasteltava_verkko_2024_harva!$E$2:$I$1804,5,FALSE)</f>
        <v>0</v>
      </c>
      <c r="AQ726" s="52">
        <f>VLOOKUP(D726,Tarkasteltava_verkko_2024_harva!$E$2:$I$1804,4,FALSE)</f>
        <v>0</v>
      </c>
      <c r="AR726" s="148">
        <v>0</v>
      </c>
      <c r="AS726" s="170" t="str">
        <f>IFERROR(VLOOKUP(C726,'2015'!$C$12:$AG$1887,30,FALSE),"-")</f>
        <v/>
      </c>
      <c r="AT726" s="148">
        <v>0</v>
      </c>
      <c r="AU726" s="170">
        <f>IFERROR(VLOOKUP(C726,'2015'!$C$12:$AG$1887,31,FALSE),"-")</f>
        <v>0</v>
      </c>
      <c r="AV726" s="106"/>
      <c r="AW726" s="63">
        <f>IFERROR(VLOOKUP(C726,Merkittävyysluokitus!$A$2:$J$1705,10,FALSE),"-")</f>
        <v>3</v>
      </c>
      <c r="AX726" s="175">
        <f>IFERROR(VLOOKUP(C726,Merkittävyysluokitus!$A$2:$J$1705,6,FALSE),"-")</f>
        <v>5.0355981735159814</v>
      </c>
      <c r="AY726" s="175">
        <f>IFERROR(VLOOKUP(C726,Merkittävyysluokitus!$A$2:$J$1705,7,FALSE),"-")</f>
        <v>1.7839999999999998</v>
      </c>
      <c r="AZ726" s="175">
        <f>IFERROR(VLOOKUP(C726,Merkittävyysluokitus!$A$2:$J$1705,8,FALSE),"-")</f>
        <v>2.5849315068493146</v>
      </c>
      <c r="BA726" s="175">
        <f>IFERROR(VLOOKUP(C726,Merkittävyysluokitus!$A$2:$J$1705,9,FALSE),"-")</f>
        <v>0.66666666666666663</v>
      </c>
      <c r="BB726" s="203"/>
      <c r="BC726" s="203" t="str">
        <f t="shared" si="177"/>
        <v/>
      </c>
      <c r="BD726" s="39" t="str">
        <f t="shared" si="171"/>
        <v>musta</v>
      </c>
      <c r="BE726" s="68" t="str">
        <f t="shared" si="172"/>
        <v>musta</v>
      </c>
      <c r="BF726" s="68" t="str">
        <f t="shared" si="173"/>
        <v>musta</v>
      </c>
      <c r="BG726" s="68" t="str">
        <f t="shared" si="174"/>
        <v>musta</v>
      </c>
      <c r="BH726" s="208" t="str">
        <f t="shared" si="175"/>
        <v>musta</v>
      </c>
      <c r="BI726" s="39"/>
      <c r="BJ726" s="39" t="str">
        <f>IF(F726="ei löydy","uusi tie",IF(E726=0,"tieosoite muuttunut",IF(E726=1,VLOOKUP(D726,'2015'!$F$12:$AL$1887,31,FALSE),"-")))</f>
        <v>punainen</v>
      </c>
      <c r="BK726" s="67" t="str">
        <f>IF(E726=1,VLOOKUP(D726,'2015'!$F$12:$AL$1887,32,FALSE),"-")</f>
        <v>punainen</v>
      </c>
      <c r="BL726" s="39" t="str">
        <f>IF(F726="ei löydy","uusi tie",IF(E726=0,"tieosoite muuttunut",IF(E726=1,VLOOKUP(D726,'2015'!$F$12:$AL$1887,33,FALSE),"-")))</f>
        <v>musta</v>
      </c>
      <c r="BM726" s="39"/>
      <c r="BN726" s="217" t="str">
        <f>VLOOKUP(D726,'2015'!$F$12:$AL$1887,33,FALSE)</f>
        <v>musta</v>
      </c>
      <c r="BO726" s="39"/>
      <c r="BP726" s="115" t="s">
        <v>10</v>
      </c>
      <c r="BQ726" s="30"/>
      <c r="BS726" s="5"/>
      <c r="BU726" s="37"/>
      <c r="BV726" s="30" t="s">
        <v>10</v>
      </c>
      <c r="BX726" t="str">
        <f>IF(E726=1,VLOOKUP(D726,'2015'!$F$12:$AX$1887,43,FALSE),"-")</f>
        <v>punainen</v>
      </c>
      <c r="BY726" t="str">
        <f>IF(E726=1,VLOOKUP(D726,'2015'!$F$12:$AX$1887,44,FALSE),"-")</f>
        <v>musta</v>
      </c>
      <c r="BZ726" t="str">
        <f>IF(E726=1,VLOOKUP(D726,'2015'!$F$12:$AX$1887,45,FALSE),"-")</f>
        <v>musta</v>
      </c>
      <c r="CA726" s="31">
        <f t="shared" si="178"/>
        <v>10</v>
      </c>
      <c r="CB726" s="31">
        <f t="shared" si="179"/>
        <v>10</v>
      </c>
      <c r="CC726" s="31">
        <f t="shared" si="180"/>
        <v>0</v>
      </c>
      <c r="CD726" s="31">
        <f t="shared" si="181"/>
        <v>0</v>
      </c>
      <c r="CE726" s="31">
        <f t="shared" si="182"/>
        <v>0</v>
      </c>
      <c r="CO726" s="2" t="s">
        <v>35</v>
      </c>
      <c r="CP726" s="2" t="s">
        <v>35</v>
      </c>
    </row>
    <row r="727" spans="1:94" ht="15.75" thickBot="1" x14ac:dyDescent="0.3">
      <c r="A727" s="50"/>
      <c r="B727" s="50"/>
      <c r="C727" s="50" t="str">
        <f t="shared" si="183"/>
        <v>1631_1_7034</v>
      </c>
      <c r="D727" s="51" t="str">
        <f t="shared" si="184"/>
        <v>1631_1</v>
      </c>
      <c r="E727" s="224">
        <f>IFERROR(VLOOKUP(C727,'2015'!$C$12:$D$1887,2,FALSE),0)</f>
        <v>1</v>
      </c>
      <c r="F727" s="51">
        <f>IFERROR(K727-IFERROR(VLOOKUP(D727,'2015'!$F$12:$I$1887,4,FALSE),"ei löydy"),"ei löydy")</f>
        <v>0</v>
      </c>
      <c r="G727" s="224">
        <f>IFERROR(VLOOKUP(Työfile_2024!C727,Liikennemalli!$D$6:$G$1921,4,FALSE),0)</f>
        <v>1</v>
      </c>
      <c r="H727" s="225">
        <f>K727-IFERROR(VLOOKUP(Työfile_2024!D727,Liikennemalli!$C$6:$H$1921,6,FALSE),"ei löydy")</f>
        <v>0</v>
      </c>
      <c r="I727" s="80">
        <v>1631</v>
      </c>
      <c r="J727" s="52">
        <v>1</v>
      </c>
      <c r="K727" s="52">
        <v>7034</v>
      </c>
      <c r="L727" s="53"/>
      <c r="M727" s="54"/>
      <c r="N727" s="54"/>
      <c r="O727" s="54"/>
      <c r="P727" s="54"/>
      <c r="Q727" s="55"/>
      <c r="R727" s="55"/>
      <c r="S727" s="55"/>
      <c r="T727" s="55"/>
      <c r="U727" s="52"/>
      <c r="V727" s="56">
        <v>600.56667614444132</v>
      </c>
      <c r="W727" s="56">
        <v>32.933750355416549</v>
      </c>
      <c r="X727" s="56">
        <v>632.29314756895076</v>
      </c>
      <c r="Y727" s="56">
        <f>VLOOKUP(D727,Liikennemalli24!$D$2:$F$1804,2,FALSE)</f>
        <v>58</v>
      </c>
      <c r="Z727" s="57">
        <f>VLOOKUP(D727,Liikennemalli24!$D$2:$F$1804,3,FALSE)</f>
        <v>0.154</v>
      </c>
      <c r="AA727" s="178">
        <f>IF(G727=1,VLOOKUP(C727,Liikennemalli!$D$6:$H$1921,2,FALSE),"-")</f>
        <v>275.78375073838799</v>
      </c>
      <c r="AB727" s="197">
        <f>IF(G727=1,VLOOKUP(C727,Liikennemalli!$D$6:$H$1921,3,FALSE),"-")</f>
        <v>0.74368820826541304</v>
      </c>
      <c r="AC727" s="134">
        <f>IF(E727=1,VLOOKUP(Työfile_2024!D727,'2015'!$F$12:$X$1887,18,FALSE),"-")</f>
        <v>0</v>
      </c>
      <c r="AD727" s="127">
        <f>IF(E727=1,VLOOKUP(Työfile_2024!D727,'2015'!$F$12:$X$1887,19,FALSE),"-")</f>
        <v>0</v>
      </c>
      <c r="AI727" s="127">
        <f>IF(E727=1,VLOOKUP(Työfile_2024!D727,'2015'!$F$12:$AB$1887,20,FALSE),"-")</f>
        <v>0</v>
      </c>
      <c r="AJ727" s="127">
        <f>IF(E727=1,VLOOKUP(Työfile_2024!D727,'2015'!$F$12:$AB$1887,21,FALSE),"-")</f>
        <v>0</v>
      </c>
      <c r="AK727" s="127">
        <f>IF(E727=1,VLOOKUP(Työfile_2024!D727,'2015'!$F$12:$AB$1887,22,FALSE),"-")</f>
        <v>0</v>
      </c>
      <c r="AL727" s="127">
        <f>IF(E727=1,VLOOKUP(Työfile_2024!D727,'2015'!$F$12:$AB$1887,23,FALSE),"-")</f>
        <v>0</v>
      </c>
      <c r="AM727" s="56">
        <f>VLOOKUP(Työfile_2024!D727,Tmatkat_20km_tarkasteltava_verk!$C$2:$D$1804,2,FALSE)</f>
        <v>362</v>
      </c>
      <c r="AN727" s="148">
        <f t="shared" si="176"/>
        <v>0.60276404665672123</v>
      </c>
      <c r="AO727" s="178">
        <f>IF(E727=1,VLOOKUP(Työfile_2024!D727,'2015'!$F$12:$AC$1887,24,FALSE),"-")</f>
        <v>225</v>
      </c>
      <c r="AP727" s="52">
        <f>VLOOKUP(D727,Tarkasteltava_verkko_2024_harva!$E$2:$I$1804,5,FALSE)</f>
        <v>0</v>
      </c>
      <c r="AQ727" s="52">
        <f>VLOOKUP(D727,Tarkasteltava_verkko_2024_harva!$E$2:$I$1804,4,FALSE)</f>
        <v>0</v>
      </c>
      <c r="AR727" s="148">
        <v>0</v>
      </c>
      <c r="AS727" s="170">
        <f>IFERROR(VLOOKUP(C727,'2015'!$C$12:$AG$1887,30,FALSE),"-")</f>
        <v>0</v>
      </c>
      <c r="AT727" s="148">
        <v>0</v>
      </c>
      <c r="AU727" s="170">
        <f>IFERROR(VLOOKUP(C727,'2015'!$C$12:$AG$1887,31,FALSE),"-")</f>
        <v>0</v>
      </c>
      <c r="AV727" s="106"/>
      <c r="AW727" s="63">
        <f>IFERROR(VLOOKUP(C727,Merkittävyysluokitus!$A$2:$J$1705,10,FALSE),"-")</f>
        <v>3</v>
      </c>
      <c r="AX727" s="175">
        <f>IFERROR(VLOOKUP(C727,Merkittävyysluokitus!$A$2:$J$1705,6,FALSE),"-")</f>
        <v>9.394091371589786</v>
      </c>
      <c r="AY727" s="175">
        <f>IFERROR(VLOOKUP(C727,Merkittävyysluokitus!$A$2:$J$1705,7,FALSE),"-")</f>
        <v>2.8767000284333237</v>
      </c>
      <c r="AZ727" s="175">
        <f>IFERROR(VLOOKUP(C727,Merkittävyysluokitus!$A$2:$J$1705,8,FALSE),"-")</f>
        <v>5.5173913431564623</v>
      </c>
      <c r="BA727" s="175">
        <f>IFERROR(VLOOKUP(C727,Merkittävyysluokitus!$A$2:$J$1705,9,FALSE),"-")</f>
        <v>1</v>
      </c>
      <c r="BB727" s="203"/>
      <c r="BC727" s="203" t="str">
        <f t="shared" si="177"/>
        <v/>
      </c>
      <c r="BD727" s="39" t="str">
        <f t="shared" si="171"/>
        <v>musta</v>
      </c>
      <c r="BE727" s="68" t="str">
        <f t="shared" si="172"/>
        <v>musta</v>
      </c>
      <c r="BF727" s="68" t="str">
        <f t="shared" si="173"/>
        <v>musta</v>
      </c>
      <c r="BG727" s="68" t="str">
        <f t="shared" si="174"/>
        <v>musta</v>
      </c>
      <c r="BH727" s="208" t="str">
        <f t="shared" si="175"/>
        <v>musta</v>
      </c>
      <c r="BI727" s="39"/>
      <c r="BJ727" s="39" t="str">
        <f>IF(F727="ei löydy","uusi tie",IF(E727=0,"tieosoite muuttunut",IF(E727=1,VLOOKUP(D727,'2015'!$F$12:$AL$1887,31,FALSE),"-")))</f>
        <v>musta</v>
      </c>
      <c r="BK727" s="67" t="str">
        <f>IF(E727=1,VLOOKUP(D727,'2015'!$F$12:$AL$1887,32,FALSE),"-")</f>
        <v>musta</v>
      </c>
      <c r="BL727" s="39" t="str">
        <f>IF(F727="ei löydy","uusi tie",IF(E727=0,"tieosoite muuttunut",IF(E727=1,VLOOKUP(D727,'2015'!$F$12:$AL$1887,33,FALSE),"-")))</f>
        <v>musta</v>
      </c>
      <c r="BM727" s="39"/>
      <c r="BN727" s="217" t="str">
        <f>VLOOKUP(D727,'2015'!$F$12:$AL$1887,33,FALSE)</f>
        <v>musta</v>
      </c>
      <c r="BO727" s="39"/>
      <c r="BP727" s="115" t="s">
        <v>10</v>
      </c>
      <c r="BQ727" s="30"/>
      <c r="BS727" s="5"/>
      <c r="BU727" s="37"/>
      <c r="BV727" s="30" t="s">
        <v>10</v>
      </c>
      <c r="BX727">
        <f>IF(E727=1,VLOOKUP(D727,'2015'!$F$12:$AX$1887,43,FALSE),"-")</f>
        <v>0</v>
      </c>
      <c r="BY727">
        <f>IF(E727=1,VLOOKUP(D727,'2015'!$F$12:$AX$1887,44,FALSE),"-")</f>
        <v>0</v>
      </c>
      <c r="BZ727">
        <f>IF(E727=1,VLOOKUP(D727,'2015'!$F$12:$AX$1887,45,FALSE),"-")</f>
        <v>0</v>
      </c>
      <c r="CA727" s="31">
        <f t="shared" si="178"/>
        <v>1</v>
      </c>
      <c r="CB727" s="31">
        <f t="shared" si="179"/>
        <v>0</v>
      </c>
      <c r="CC727" s="31">
        <f t="shared" si="180"/>
        <v>0</v>
      </c>
      <c r="CD727" s="31">
        <f t="shared" si="181"/>
        <v>1</v>
      </c>
      <c r="CE727" s="31">
        <f t="shared" si="182"/>
        <v>0</v>
      </c>
      <c r="CO727" s="2" t="s">
        <v>35</v>
      </c>
      <c r="CP727" s="2" t="s">
        <v>35</v>
      </c>
    </row>
    <row r="728" spans="1:94" ht="15.75" thickBot="1" x14ac:dyDescent="0.3">
      <c r="A728" s="50"/>
      <c r="B728" s="50"/>
      <c r="C728" s="50" t="str">
        <f t="shared" si="183"/>
        <v>1631_2_4633</v>
      </c>
      <c r="D728" s="51" t="str">
        <f t="shared" si="184"/>
        <v>1631_2</v>
      </c>
      <c r="E728" s="224">
        <f>IFERROR(VLOOKUP(C728,'2015'!$C$12:$D$1887,2,FALSE),0)</f>
        <v>1</v>
      </c>
      <c r="F728" s="51">
        <f>IFERROR(K728-IFERROR(VLOOKUP(D728,'2015'!$F$12:$I$1887,4,FALSE),"ei löydy"),"ei löydy")</f>
        <v>0</v>
      </c>
      <c r="G728" s="224">
        <f>IFERROR(VLOOKUP(Työfile_2024!C728,Liikennemalli!$D$6:$G$1921,4,FALSE),0)</f>
        <v>1</v>
      </c>
      <c r="H728" s="225">
        <f>K728-IFERROR(VLOOKUP(Työfile_2024!D728,Liikennemalli!$C$6:$H$1921,6,FALSE),"ei löydy")</f>
        <v>0</v>
      </c>
      <c r="I728" s="80">
        <v>1631</v>
      </c>
      <c r="J728" s="52">
        <v>2</v>
      </c>
      <c r="K728" s="52">
        <v>4633</v>
      </c>
      <c r="L728" s="53"/>
      <c r="M728" s="54"/>
      <c r="N728" s="54"/>
      <c r="O728" s="54"/>
      <c r="P728" s="54"/>
      <c r="Q728" s="55"/>
      <c r="R728" s="55"/>
      <c r="S728" s="55"/>
      <c r="T728" s="55"/>
      <c r="U728" s="52"/>
      <c r="V728" s="56">
        <v>526</v>
      </c>
      <c r="W728" s="56">
        <v>21</v>
      </c>
      <c r="X728" s="56">
        <v>538</v>
      </c>
      <c r="Y728" s="56">
        <f>VLOOKUP(D728,Liikennemalli24!$D$2:$F$1804,2,FALSE)</f>
        <v>25</v>
      </c>
      <c r="Z728" s="57">
        <f>VLOOKUP(D728,Liikennemalli24!$D$2:$F$1804,3,FALSE)</f>
        <v>8.4000000000000005E-2</v>
      </c>
      <c r="AA728" s="178">
        <f>IF(G728=1,VLOOKUP(C728,Liikennemalli!$D$6:$H$1921,2,FALSE),"-")</f>
        <v>220.46028978982901</v>
      </c>
      <c r="AB728" s="197">
        <f>IF(G728=1,VLOOKUP(C728,Liikennemalli!$D$6:$H$1921,3,FALSE),"-")</f>
        <v>0.66259524101623402</v>
      </c>
      <c r="AC728" s="134">
        <f>IF(E728=1,VLOOKUP(Työfile_2024!D728,'2015'!$F$12:$X$1887,18,FALSE),"-")</f>
        <v>0</v>
      </c>
      <c r="AD728" s="127">
        <f>IF(E728=1,VLOOKUP(Työfile_2024!D728,'2015'!$F$12:$X$1887,19,FALSE),"-")</f>
        <v>0</v>
      </c>
      <c r="AI728" s="127">
        <f>IF(E728=1,VLOOKUP(Työfile_2024!D728,'2015'!$F$12:$AB$1887,20,FALSE),"-")</f>
        <v>0</v>
      </c>
      <c r="AJ728" s="127">
        <f>IF(E728=1,VLOOKUP(Työfile_2024!D728,'2015'!$F$12:$AB$1887,21,FALSE),"-")</f>
        <v>0</v>
      </c>
      <c r="AK728" s="127">
        <f>IF(E728=1,VLOOKUP(Työfile_2024!D728,'2015'!$F$12:$AB$1887,22,FALSE),"-")</f>
        <v>0</v>
      </c>
      <c r="AL728" s="127">
        <f>IF(E728=1,VLOOKUP(Työfile_2024!D728,'2015'!$F$12:$AB$1887,23,FALSE),"-")</f>
        <v>0</v>
      </c>
      <c r="AM728" s="56">
        <f>VLOOKUP(Työfile_2024!D728,Tmatkat_20km_tarkasteltava_verk!$C$2:$D$1804,2,FALSE)</f>
        <v>91</v>
      </c>
      <c r="AN728" s="148">
        <f t="shared" si="176"/>
        <v>0.17300380228136883</v>
      </c>
      <c r="AO728" s="178">
        <f>IF(E728=1,VLOOKUP(Työfile_2024!D728,'2015'!$F$12:$AC$1887,24,FALSE),"-")</f>
        <v>196</v>
      </c>
      <c r="AP728" s="52">
        <f>VLOOKUP(D728,Tarkasteltava_verkko_2024_harva!$E$2:$I$1804,5,FALSE)</f>
        <v>0</v>
      </c>
      <c r="AQ728" s="52">
        <f>VLOOKUP(D728,Tarkasteltava_verkko_2024_harva!$E$2:$I$1804,4,FALSE)</f>
        <v>0</v>
      </c>
      <c r="AR728" s="148">
        <v>0</v>
      </c>
      <c r="AS728" s="170">
        <f>IFERROR(VLOOKUP(C728,'2015'!$C$12:$AG$1887,30,FALSE),"-")</f>
        <v>0</v>
      </c>
      <c r="AT728" s="148">
        <v>0</v>
      </c>
      <c r="AU728" s="170">
        <f>IFERROR(VLOOKUP(C728,'2015'!$C$12:$AG$1887,31,FALSE),"-")</f>
        <v>0</v>
      </c>
      <c r="AV728" s="106"/>
      <c r="AW728" s="63">
        <f>IFERROR(VLOOKUP(C728,Merkittävyysluokitus!$A$2:$J$1705,10,FALSE),"-")</f>
        <v>3</v>
      </c>
      <c r="AX728" s="175">
        <f>IFERROR(VLOOKUP(C728,Merkittävyysluokitus!$A$2:$J$1705,6,FALSE),"-")</f>
        <v>6.3170487062404863</v>
      </c>
      <c r="AY728" s="175">
        <f>IFERROR(VLOOKUP(C728,Merkittävyysluokitus!$A$2:$J$1705,7,FALSE),"-")</f>
        <v>2.0396666666666663</v>
      </c>
      <c r="AZ728" s="175">
        <f>IFERROR(VLOOKUP(C728,Merkittävyysluokitus!$A$2:$J$1705,8,FALSE),"-")</f>
        <v>3.77738203957382</v>
      </c>
      <c r="BA728" s="175">
        <f>IFERROR(VLOOKUP(C728,Merkittävyysluokitus!$A$2:$J$1705,9,FALSE),"-")</f>
        <v>0.5</v>
      </c>
      <c r="BB728" s="203"/>
      <c r="BC728" s="203" t="str">
        <f t="shared" si="177"/>
        <v/>
      </c>
      <c r="BD728" s="39" t="str">
        <f t="shared" si="171"/>
        <v>musta</v>
      </c>
      <c r="BE728" s="68" t="str">
        <f t="shared" si="172"/>
        <v>musta</v>
      </c>
      <c r="BF728" s="68" t="str">
        <f t="shared" si="173"/>
        <v>musta</v>
      </c>
      <c r="BG728" s="68" t="str">
        <f t="shared" si="174"/>
        <v>musta</v>
      </c>
      <c r="BH728" s="208" t="str">
        <f t="shared" si="175"/>
        <v>musta</v>
      </c>
      <c r="BI728" s="39"/>
      <c r="BJ728" s="39" t="str">
        <f>IF(F728="ei löydy","uusi tie",IF(E728=0,"tieosoite muuttunut",IF(E728=1,VLOOKUP(D728,'2015'!$F$12:$AL$1887,31,FALSE),"-")))</f>
        <v>musta</v>
      </c>
      <c r="BK728" s="67" t="str">
        <f>IF(E728=1,VLOOKUP(D728,'2015'!$F$12:$AL$1887,32,FALSE),"-")</f>
        <v>musta</v>
      </c>
      <c r="BL728" s="39" t="str">
        <f>IF(F728="ei löydy","uusi tie",IF(E728=0,"tieosoite muuttunut",IF(E728=1,VLOOKUP(D728,'2015'!$F$12:$AL$1887,33,FALSE),"-")))</f>
        <v>musta</v>
      </c>
      <c r="BM728" s="39"/>
      <c r="BN728" s="217" t="str">
        <f>VLOOKUP(D728,'2015'!$F$12:$AL$1887,33,FALSE)</f>
        <v>musta</v>
      </c>
      <c r="BO728" s="39"/>
      <c r="BP728" s="115" t="s">
        <v>10</v>
      </c>
      <c r="BQ728" s="30"/>
      <c r="BS728" s="5"/>
      <c r="BU728" s="37"/>
      <c r="BV728" s="30" t="s">
        <v>10</v>
      </c>
      <c r="BX728">
        <f>IF(E728=1,VLOOKUP(D728,'2015'!$F$12:$AX$1887,43,FALSE),"-")</f>
        <v>0</v>
      </c>
      <c r="BY728">
        <f>IF(E728=1,VLOOKUP(D728,'2015'!$F$12:$AX$1887,44,FALSE),"-")</f>
        <v>0</v>
      </c>
      <c r="BZ728">
        <f>IF(E728=1,VLOOKUP(D728,'2015'!$F$12:$AX$1887,45,FALSE),"-")</f>
        <v>0</v>
      </c>
      <c r="CA728" s="31">
        <f t="shared" si="178"/>
        <v>0</v>
      </c>
      <c r="CB728" s="31">
        <f t="shared" si="179"/>
        <v>0</v>
      </c>
      <c r="CC728" s="31">
        <f t="shared" si="180"/>
        <v>0</v>
      </c>
      <c r="CD728" s="31">
        <f t="shared" si="181"/>
        <v>0</v>
      </c>
      <c r="CE728" s="31">
        <f t="shared" si="182"/>
        <v>0</v>
      </c>
      <c r="CO728" s="2" t="s">
        <v>35</v>
      </c>
      <c r="CP728" s="2" t="s">
        <v>35</v>
      </c>
    </row>
    <row r="729" spans="1:94" ht="15.75" thickBot="1" x14ac:dyDescent="0.3">
      <c r="A729" s="50"/>
      <c r="B729" s="50"/>
      <c r="C729" s="50" t="str">
        <f t="shared" si="183"/>
        <v>1631_3_4679</v>
      </c>
      <c r="D729" s="51" t="str">
        <f t="shared" si="184"/>
        <v>1631_3</v>
      </c>
      <c r="E729" s="224">
        <f>IFERROR(VLOOKUP(C729,'2015'!$C$12:$D$1887,2,FALSE),0)</f>
        <v>1</v>
      </c>
      <c r="F729" s="51">
        <f>IFERROR(K729-IFERROR(VLOOKUP(D729,'2015'!$F$12:$I$1887,4,FALSE),"ei löydy"),"ei löydy")</f>
        <v>0</v>
      </c>
      <c r="G729" s="224">
        <f>IFERROR(VLOOKUP(Työfile_2024!C729,Liikennemalli!$D$6:$G$1921,4,FALSE),0)</f>
        <v>1</v>
      </c>
      <c r="H729" s="225">
        <f>K729-IFERROR(VLOOKUP(Työfile_2024!D729,Liikennemalli!$C$6:$H$1921,6,FALSE),"ei löydy")</f>
        <v>0</v>
      </c>
      <c r="I729" s="80">
        <v>1631</v>
      </c>
      <c r="J729" s="52">
        <v>3</v>
      </c>
      <c r="K729" s="52">
        <v>4679</v>
      </c>
      <c r="L729" s="53"/>
      <c r="M729" s="54"/>
      <c r="N729" s="54"/>
      <c r="O729" s="54"/>
      <c r="P729" s="54"/>
      <c r="Q729" s="55"/>
      <c r="R729" s="55"/>
      <c r="S729" s="55"/>
      <c r="T729" s="55"/>
      <c r="U729" s="52"/>
      <c r="V729" s="56">
        <v>473.98247488779651</v>
      </c>
      <c r="W729" s="56">
        <v>17.349647360547124</v>
      </c>
      <c r="X729" s="56">
        <v>490.54541568711261</v>
      </c>
      <c r="Y729" s="56">
        <f>VLOOKUP(D729,Liikennemalli24!$D$2:$F$1804,2,FALSE)</f>
        <v>15</v>
      </c>
      <c r="Z729" s="57">
        <f>VLOOKUP(D729,Liikennemalli24!$D$2:$F$1804,3,FALSE)</f>
        <v>7.8E-2</v>
      </c>
      <c r="AA729" s="178">
        <f>IF(G729=1,VLOOKUP(C729,Liikennemalli!$D$6:$H$1921,2,FALSE),"-")</f>
        <v>176.21598610422799</v>
      </c>
      <c r="AB729" s="197">
        <f>IF(G729=1,VLOOKUP(C729,Liikennemalli!$D$6:$H$1921,3,FALSE),"-")</f>
        <v>0.46352636864241598</v>
      </c>
      <c r="AC729" s="134">
        <f>IF(E729=1,VLOOKUP(Työfile_2024!D729,'2015'!$F$12:$X$1887,18,FALSE),"-")</f>
        <v>0</v>
      </c>
      <c r="AD729" s="127">
        <f>IF(E729=1,VLOOKUP(Työfile_2024!D729,'2015'!$F$12:$X$1887,19,FALSE),"-")</f>
        <v>0</v>
      </c>
      <c r="AI729" s="127">
        <f>IF(E729=1,VLOOKUP(Työfile_2024!D729,'2015'!$F$12:$AB$1887,20,FALSE),"-")</f>
        <v>0</v>
      </c>
      <c r="AJ729" s="127">
        <f>IF(E729=1,VLOOKUP(Työfile_2024!D729,'2015'!$F$12:$AB$1887,21,FALSE),"-")</f>
        <v>0</v>
      </c>
      <c r="AK729" s="127">
        <f>IF(E729=1,VLOOKUP(Työfile_2024!D729,'2015'!$F$12:$AB$1887,22,FALSE),"-")</f>
        <v>0</v>
      </c>
      <c r="AL729" s="127">
        <f>IF(E729=1,VLOOKUP(Työfile_2024!D729,'2015'!$F$12:$AB$1887,23,FALSE),"-")</f>
        <v>0</v>
      </c>
      <c r="AM729" s="56">
        <f>VLOOKUP(Työfile_2024!D729,Tmatkat_20km_tarkasteltava_verk!$C$2:$D$1804,2,FALSE)</f>
        <v>162</v>
      </c>
      <c r="AN729" s="148">
        <f t="shared" si="176"/>
        <v>0.34178478864297557</v>
      </c>
      <c r="AO729" s="178">
        <f>IF(E729=1,VLOOKUP(Työfile_2024!D729,'2015'!$F$12:$AC$1887,24,FALSE),"-")</f>
        <v>164</v>
      </c>
      <c r="AP729" s="52">
        <f>VLOOKUP(D729,Tarkasteltava_verkko_2024_harva!$E$2:$I$1804,5,FALSE)</f>
        <v>0</v>
      </c>
      <c r="AQ729" s="52">
        <f>VLOOKUP(D729,Tarkasteltava_verkko_2024_harva!$E$2:$I$1804,4,FALSE)</f>
        <v>0</v>
      </c>
      <c r="AR729" s="148">
        <v>0</v>
      </c>
      <c r="AS729" s="170">
        <f>IFERROR(VLOOKUP(C729,'2015'!$C$12:$AG$1887,30,FALSE),"-")</f>
        <v>0</v>
      </c>
      <c r="AT729" s="148">
        <v>0.469117332763411</v>
      </c>
      <c r="AU729" s="170">
        <f>IFERROR(VLOOKUP(C729,'2015'!$C$12:$AG$1887,31,FALSE),"-")</f>
        <v>0</v>
      </c>
      <c r="AV729" s="106"/>
      <c r="AW729" s="63">
        <f>IFERROR(VLOOKUP(C729,Merkittävyysluokitus!$A$2:$J$1705,10,FALSE),"-")</f>
        <v>3</v>
      </c>
      <c r="AX729" s="175">
        <f>IFERROR(VLOOKUP(C729,Merkittävyysluokitus!$A$2:$J$1705,6,FALSE),"-")</f>
        <v>7.3307170494937859</v>
      </c>
      <c r="AY729" s="175">
        <f>IFERROR(VLOOKUP(C729,Merkittävyysluokitus!$A$2:$J$1705,7,FALSE),"-")</f>
        <v>2.260280757996723</v>
      </c>
      <c r="AZ729" s="175">
        <f>IFERROR(VLOOKUP(C729,Merkittävyysluokitus!$A$2:$J$1705,8,FALSE),"-")</f>
        <v>4.2371029581637298</v>
      </c>
      <c r="BA729" s="175">
        <f>IFERROR(VLOOKUP(C729,Merkittävyysluokitus!$A$2:$J$1705,9,FALSE),"-")</f>
        <v>0.83333333333333326</v>
      </c>
      <c r="BB729" s="203"/>
      <c r="BC729" s="203" t="str">
        <f t="shared" si="177"/>
        <v/>
      </c>
      <c r="BD729" s="39" t="str">
        <f t="shared" si="171"/>
        <v>musta</v>
      </c>
      <c r="BE729" s="68" t="str">
        <f t="shared" si="172"/>
        <v>musta</v>
      </c>
      <c r="BF729" s="68" t="str">
        <f t="shared" si="173"/>
        <v>musta</v>
      </c>
      <c r="BG729" s="68" t="str">
        <f t="shared" si="174"/>
        <v>musta</v>
      </c>
      <c r="BH729" s="208" t="str">
        <f t="shared" si="175"/>
        <v>musta</v>
      </c>
      <c r="BI729" s="39"/>
      <c r="BJ729" s="39" t="str">
        <f>IF(F729="ei löydy","uusi tie",IF(E729=0,"tieosoite muuttunut",IF(E729=1,VLOOKUP(D729,'2015'!$F$12:$AL$1887,31,FALSE),"-")))</f>
        <v>musta</v>
      </c>
      <c r="BK729" s="67" t="str">
        <f>IF(E729=1,VLOOKUP(D729,'2015'!$F$12:$AL$1887,32,FALSE),"-")</f>
        <v>musta</v>
      </c>
      <c r="BL729" s="39" t="str">
        <f>IF(F729="ei löydy","uusi tie",IF(E729=0,"tieosoite muuttunut",IF(E729=1,VLOOKUP(D729,'2015'!$F$12:$AL$1887,33,FALSE),"-")))</f>
        <v>musta</v>
      </c>
      <c r="BM729" s="39"/>
      <c r="BN729" s="217" t="str">
        <f>VLOOKUP(D729,'2015'!$F$12:$AL$1887,33,FALSE)</f>
        <v>musta</v>
      </c>
      <c r="BO729" s="39"/>
      <c r="BP729" s="115" t="s">
        <v>10</v>
      </c>
      <c r="BQ729" s="30"/>
      <c r="BS729" s="5"/>
      <c r="BU729" s="37"/>
      <c r="BV729" s="30">
        <v>45</v>
      </c>
      <c r="BX729">
        <f>IF(E729=1,VLOOKUP(D729,'2015'!$F$12:$AX$1887,43,FALSE),"-")</f>
        <v>0</v>
      </c>
      <c r="BY729">
        <f>IF(E729=1,VLOOKUP(D729,'2015'!$F$12:$AX$1887,44,FALSE),"-")</f>
        <v>0</v>
      </c>
      <c r="BZ729">
        <f>IF(E729=1,VLOOKUP(D729,'2015'!$F$12:$AX$1887,45,FALSE),"-")</f>
        <v>0</v>
      </c>
      <c r="CA729" s="31">
        <f t="shared" si="178"/>
        <v>1</v>
      </c>
      <c r="CB729" s="31">
        <f t="shared" si="179"/>
        <v>0</v>
      </c>
      <c r="CC729" s="31">
        <f t="shared" si="180"/>
        <v>0</v>
      </c>
      <c r="CD729" s="31">
        <f t="shared" si="181"/>
        <v>1</v>
      </c>
      <c r="CE729" s="31">
        <f t="shared" si="182"/>
        <v>0</v>
      </c>
      <c r="CO729" s="2" t="s">
        <v>35</v>
      </c>
      <c r="CP729" s="2" t="s">
        <v>35</v>
      </c>
    </row>
    <row r="730" spans="1:94" ht="15.75" thickBot="1" x14ac:dyDescent="0.3">
      <c r="A730" s="50"/>
      <c r="B730" s="50"/>
      <c r="C730" s="50" t="str">
        <f t="shared" si="183"/>
        <v>1633_1_5190</v>
      </c>
      <c r="D730" s="51" t="str">
        <f t="shared" si="184"/>
        <v>1633_1</v>
      </c>
      <c r="E730" s="224">
        <f>IFERROR(VLOOKUP(C730,'2015'!$C$12:$D$1887,2,FALSE),0)</f>
        <v>1</v>
      </c>
      <c r="F730" s="51">
        <f>IFERROR(K730-IFERROR(VLOOKUP(D730,'2015'!$F$12:$I$1887,4,FALSE),"ei löydy"),"ei löydy")</f>
        <v>0</v>
      </c>
      <c r="G730" s="224">
        <f>IFERROR(VLOOKUP(Työfile_2024!C730,Liikennemalli!$D$6:$G$1921,4,FALSE),0)</f>
        <v>1</v>
      </c>
      <c r="H730" s="225">
        <f>K730-IFERROR(VLOOKUP(Työfile_2024!D730,Liikennemalli!$C$6:$H$1921,6,FALSE),"ei löydy")</f>
        <v>0</v>
      </c>
      <c r="I730" s="80">
        <v>1633</v>
      </c>
      <c r="J730" s="52">
        <v>1</v>
      </c>
      <c r="K730" s="52">
        <v>5190</v>
      </c>
      <c r="L730" s="53"/>
      <c r="M730" s="54"/>
      <c r="N730" s="54"/>
      <c r="O730" s="54"/>
      <c r="P730" s="54"/>
      <c r="Q730" s="55"/>
      <c r="R730" s="55"/>
      <c r="S730" s="55"/>
      <c r="T730" s="55"/>
      <c r="U730" s="52"/>
      <c r="V730" s="56">
        <v>764</v>
      </c>
      <c r="W730" s="56">
        <v>45</v>
      </c>
      <c r="X730" s="56">
        <v>797</v>
      </c>
      <c r="Y730" s="56">
        <f>VLOOKUP(D730,Liikennemalli24!$D$2:$F$1804,2,FALSE)</f>
        <v>1152</v>
      </c>
      <c r="Z730" s="57">
        <f>VLOOKUP(D730,Liikennemalli24!$D$2:$F$1804,3,FALSE)</f>
        <v>0.54400000000000004</v>
      </c>
      <c r="AA730" s="178">
        <f>IF(G730=1,VLOOKUP(C730,Liikennemalli!$D$6:$H$1921,2,FALSE),"-")</f>
        <v>326</v>
      </c>
      <c r="AB730" s="197">
        <f>IF(G730=1,VLOOKUP(C730,Liikennemalli!$D$6:$H$1921,3,FALSE),"-")</f>
        <v>0.51097178683385502</v>
      </c>
      <c r="AC730" s="134">
        <f>IF(E730=1,VLOOKUP(Työfile_2024!D730,'2015'!$F$12:$X$1887,18,FALSE),"-")</f>
        <v>605</v>
      </c>
      <c r="AD730" s="127">
        <f>IF(E730=1,VLOOKUP(Työfile_2024!D730,'2015'!$F$12:$X$1887,19,FALSE),"-")</f>
        <v>0.62</v>
      </c>
      <c r="AI730" s="127">
        <f>IF(E730=1,VLOOKUP(Työfile_2024!D730,'2015'!$F$12:$AB$1887,20,FALSE),"-")</f>
        <v>0</v>
      </c>
      <c r="AJ730" s="127">
        <f>IF(E730=1,VLOOKUP(Työfile_2024!D730,'2015'!$F$12:$AB$1887,21,FALSE),"-")</f>
        <v>0</v>
      </c>
      <c r="AK730" s="127">
        <f>IF(E730=1,VLOOKUP(Työfile_2024!D730,'2015'!$F$12:$AB$1887,22,FALSE),"-")</f>
        <v>0</v>
      </c>
      <c r="AL730" s="127">
        <f>IF(E730=1,VLOOKUP(Työfile_2024!D730,'2015'!$F$12:$AB$1887,23,FALSE),"-")</f>
        <v>0</v>
      </c>
      <c r="AM730" s="56">
        <f>VLOOKUP(Työfile_2024!D730,Tmatkat_20km_tarkasteltava_verk!$C$2:$D$1804,2,FALSE)</f>
        <v>167</v>
      </c>
      <c r="AN730" s="148">
        <f t="shared" si="176"/>
        <v>0.21858638743455497</v>
      </c>
      <c r="AO730" s="178">
        <f>IF(E730=1,VLOOKUP(Työfile_2024!D730,'2015'!$F$12:$AC$1887,24,FALSE),"-")</f>
        <v>162</v>
      </c>
      <c r="AP730" s="52" t="str">
        <f>VLOOKUP(D730,Tarkasteltava_verkko_2024_harva!$E$2:$I$1804,5,FALSE)</f>
        <v>tiivis</v>
      </c>
      <c r="AQ730" s="52">
        <f>VLOOKUP(D730,Tarkasteltava_verkko_2024_harva!$E$2:$I$1804,4,FALSE)</f>
        <v>0</v>
      </c>
      <c r="AR730" s="148">
        <v>0</v>
      </c>
      <c r="AS730" s="170" t="str">
        <f>IFERROR(VLOOKUP(C730,'2015'!$C$12:$AG$1887,30,FALSE),"-")</f>
        <v/>
      </c>
      <c r="AT730" s="148">
        <v>0</v>
      </c>
      <c r="AU730" s="170">
        <f>IFERROR(VLOOKUP(C730,'2015'!$C$12:$AG$1887,31,FALSE),"-")</f>
        <v>0</v>
      </c>
      <c r="AV730" s="106"/>
      <c r="AW730" s="63">
        <f>IFERROR(VLOOKUP(C730,Merkittävyysluokitus!$A$2:$J$1705,10,FALSE),"-")</f>
        <v>3</v>
      </c>
      <c r="AX730" s="175">
        <f>IFERROR(VLOOKUP(C730,Merkittävyysluokitus!$A$2:$J$1705,6,FALSE),"-")</f>
        <v>9.1954452054794515</v>
      </c>
      <c r="AY730" s="175">
        <f>IFERROR(VLOOKUP(C730,Merkittävyysluokitus!$A$2:$J$1705,7,FALSE),"-")</f>
        <v>3.1186666666666665</v>
      </c>
      <c r="AZ730" s="175">
        <f>IFERROR(VLOOKUP(C730,Merkittävyysluokitus!$A$2:$J$1705,8,FALSE),"-")</f>
        <v>5.2434452054794516</v>
      </c>
      <c r="BA730" s="175">
        <f>IFERROR(VLOOKUP(C730,Merkittävyysluokitus!$A$2:$J$1705,9,FALSE),"-")</f>
        <v>0.83333333333333326</v>
      </c>
      <c r="BB730" s="203"/>
      <c r="BC730" s="203" t="str">
        <f t="shared" si="177"/>
        <v/>
      </c>
      <c r="BD730" s="39" t="str">
        <f t="shared" si="171"/>
        <v>musta</v>
      </c>
      <c r="BE730" s="68" t="str">
        <f t="shared" si="172"/>
        <v>musta</v>
      </c>
      <c r="BF730" s="68" t="str">
        <f t="shared" si="173"/>
        <v>musta</v>
      </c>
      <c r="BG730" s="68" t="str">
        <f t="shared" si="174"/>
        <v>musta</v>
      </c>
      <c r="BH730" s="208" t="str">
        <f t="shared" si="175"/>
        <v>musta</v>
      </c>
      <c r="BI730" s="39"/>
      <c r="BJ730" s="39" t="str">
        <f>IF(F730="ei löydy","uusi tie",IF(E730=0,"tieosoite muuttunut",IF(E730=1,VLOOKUP(D730,'2015'!$F$12:$AL$1887,31,FALSE),"-")))</f>
        <v>punainen</v>
      </c>
      <c r="BK730" s="67" t="str">
        <f>IF(E730=1,VLOOKUP(D730,'2015'!$F$12:$AL$1887,32,FALSE),"-")</f>
        <v>musta</v>
      </c>
      <c r="BL730" s="39" t="str">
        <f>IF(F730="ei löydy","uusi tie",IF(E730=0,"tieosoite muuttunut",IF(E730=1,VLOOKUP(D730,'2015'!$F$12:$AL$1887,33,FALSE),"-")))</f>
        <v>musta</v>
      </c>
      <c r="BM730" s="39"/>
      <c r="BN730" s="217" t="str">
        <f>VLOOKUP(D730,'2015'!$F$12:$AL$1887,33,FALSE)</f>
        <v>musta</v>
      </c>
      <c r="BO730" s="39"/>
      <c r="BP730" s="115" t="s">
        <v>10</v>
      </c>
      <c r="BQ730" s="30"/>
      <c r="BS730" s="5"/>
      <c r="BU730" s="37"/>
      <c r="BV730" s="30">
        <v>4</v>
      </c>
      <c r="BX730" t="str">
        <f>IF(E730=1,VLOOKUP(D730,'2015'!$F$12:$AX$1887,43,FALSE),"-")</f>
        <v>punainen</v>
      </c>
      <c r="BY730" t="str">
        <f>IF(E730=1,VLOOKUP(D730,'2015'!$F$12:$AX$1887,44,FALSE),"-")</f>
        <v>musta</v>
      </c>
      <c r="BZ730" t="str">
        <f>IF(E730=1,VLOOKUP(D730,'2015'!$F$12:$AX$1887,45,FALSE),"-")</f>
        <v>musta</v>
      </c>
      <c r="CA730" s="31">
        <f t="shared" si="178"/>
        <v>11</v>
      </c>
      <c r="CB730" s="31">
        <f t="shared" si="179"/>
        <v>10</v>
      </c>
      <c r="CC730" s="31">
        <f t="shared" si="180"/>
        <v>0</v>
      </c>
      <c r="CD730" s="31">
        <f t="shared" si="181"/>
        <v>1</v>
      </c>
      <c r="CE730" s="31">
        <f t="shared" si="182"/>
        <v>0</v>
      </c>
      <c r="CO730" s="2" t="s">
        <v>35</v>
      </c>
      <c r="CP730" s="2" t="s">
        <v>35</v>
      </c>
    </row>
    <row r="731" spans="1:94" ht="15.75" thickBot="1" x14ac:dyDescent="0.3">
      <c r="A731" s="50"/>
      <c r="B731" s="50"/>
      <c r="C731" s="50" t="str">
        <f t="shared" si="183"/>
        <v>1633_2_2607</v>
      </c>
      <c r="D731" s="51" t="str">
        <f t="shared" si="184"/>
        <v>1633_2</v>
      </c>
      <c r="E731" s="224">
        <f>IFERROR(VLOOKUP(C731,'2015'!$C$12:$D$1887,2,FALSE),0)</f>
        <v>1</v>
      </c>
      <c r="F731" s="51">
        <f>IFERROR(K731-IFERROR(VLOOKUP(D731,'2015'!$F$12:$I$1887,4,FALSE),"ei löydy"),"ei löydy")</f>
        <v>0</v>
      </c>
      <c r="G731" s="224">
        <f>IFERROR(VLOOKUP(Työfile_2024!C731,Liikennemalli!$D$6:$G$1921,4,FALSE),0)</f>
        <v>1</v>
      </c>
      <c r="H731" s="225">
        <f>K731-IFERROR(VLOOKUP(Työfile_2024!D731,Liikennemalli!$C$6:$H$1921,6,FALSE),"ei löydy")</f>
        <v>0</v>
      </c>
      <c r="I731" s="81">
        <v>1633</v>
      </c>
      <c r="J731" s="52">
        <v>2</v>
      </c>
      <c r="K731" s="52">
        <v>2607</v>
      </c>
      <c r="L731" s="53"/>
      <c r="M731" s="54"/>
      <c r="N731" s="54"/>
      <c r="O731" s="54"/>
      <c r="P731" s="54"/>
      <c r="Q731" s="55"/>
      <c r="R731" s="55"/>
      <c r="S731" s="55"/>
      <c r="T731" s="55"/>
      <c r="U731" s="52"/>
      <c r="V731" s="56">
        <v>371</v>
      </c>
      <c r="W731" s="56">
        <v>42</v>
      </c>
      <c r="X731" s="56">
        <v>377</v>
      </c>
      <c r="Y731" s="56">
        <f>VLOOKUP(D731,Liikennemalli24!$D$2:$F$1804,2,FALSE)</f>
        <v>400</v>
      </c>
      <c r="Z731" s="57">
        <f>VLOOKUP(D731,Liikennemalli24!$D$2:$F$1804,3,FALSE)</f>
        <v>0.57499999999999996</v>
      </c>
      <c r="AA731" s="178">
        <f>IF(G731=1,VLOOKUP(C731,Liikennemalli!$D$6:$H$1921,2,FALSE),"-")</f>
        <v>168</v>
      </c>
      <c r="AB731" s="197">
        <f>IF(G731=1,VLOOKUP(C731,Liikennemalli!$D$6:$H$1921,3,FALSE),"-")</f>
        <v>0.67200000000000004</v>
      </c>
      <c r="AC731" s="134">
        <f>IF(E731=1,VLOOKUP(Työfile_2024!D731,'2015'!$F$12:$X$1887,18,FALSE),"-")</f>
        <v>844</v>
      </c>
      <c r="AD731" s="127">
        <f>IF(E731=1,VLOOKUP(Työfile_2024!D731,'2015'!$F$12:$X$1887,19,FALSE),"-")</f>
        <v>0.85</v>
      </c>
      <c r="AI731" s="127">
        <f>IF(E731=1,VLOOKUP(Työfile_2024!D731,'2015'!$F$12:$AB$1887,20,FALSE),"-")</f>
        <v>0</v>
      </c>
      <c r="AJ731" s="127">
        <f>IF(E731=1,VLOOKUP(Työfile_2024!D731,'2015'!$F$12:$AB$1887,21,FALSE),"-")</f>
        <v>0</v>
      </c>
      <c r="AK731" s="127">
        <f>IF(E731=1,VLOOKUP(Työfile_2024!D731,'2015'!$F$12:$AB$1887,22,FALSE),"-")</f>
        <v>0</v>
      </c>
      <c r="AL731" s="127">
        <f>IF(E731=1,VLOOKUP(Työfile_2024!D731,'2015'!$F$12:$AB$1887,23,FALSE),"-")</f>
        <v>0</v>
      </c>
      <c r="AM731" s="56">
        <f>VLOOKUP(Työfile_2024!D731,Tmatkat_20km_tarkasteltava_verk!$C$2:$D$1804,2,FALSE)</f>
        <v>158</v>
      </c>
      <c r="AN731" s="148">
        <f t="shared" si="176"/>
        <v>0.42587601078167114</v>
      </c>
      <c r="AO731" s="178">
        <f>IF(E731=1,VLOOKUP(Työfile_2024!D731,'2015'!$F$12:$AC$1887,24,FALSE),"-")</f>
        <v>68</v>
      </c>
      <c r="AP731" s="52" t="str">
        <f>VLOOKUP(D731,Tarkasteltava_verkko_2024_harva!$E$2:$I$1804,5,FALSE)</f>
        <v>tiivis</v>
      </c>
      <c r="AQ731" s="52">
        <f>VLOOKUP(D731,Tarkasteltava_verkko_2024_harva!$E$2:$I$1804,4,FALSE)</f>
        <v>0</v>
      </c>
      <c r="AR731" s="148">
        <v>0</v>
      </c>
      <c r="AS731" s="170" t="str">
        <f>IFERROR(VLOOKUP(C731,'2015'!$C$12:$AG$1887,30,FALSE),"-")</f>
        <v/>
      </c>
      <c r="AT731" s="148">
        <v>0</v>
      </c>
      <c r="AU731" s="170">
        <f>IFERROR(VLOOKUP(C731,'2015'!$C$12:$AG$1887,31,FALSE),"-")</f>
        <v>0</v>
      </c>
      <c r="AV731" s="106"/>
      <c r="AW731" s="63">
        <f>IFERROR(VLOOKUP(C731,Merkittävyysluokitus!$A$2:$J$1705,10,FALSE),"-")</f>
        <v>3</v>
      </c>
      <c r="AX731" s="175">
        <f>IFERROR(VLOOKUP(C731,Merkittävyysluokitus!$A$2:$J$1705,6,FALSE),"-")</f>
        <v>6.5911179604261783</v>
      </c>
      <c r="AY731" s="175">
        <f>IFERROR(VLOOKUP(C731,Merkittävyysluokitus!$A$2:$J$1705,7,FALSE),"-")</f>
        <v>1.8529999999999998</v>
      </c>
      <c r="AZ731" s="175">
        <f>IFERROR(VLOOKUP(C731,Merkittävyysluokitus!$A$2:$J$1705,8,FALSE),"-")</f>
        <v>3.9047846270928455</v>
      </c>
      <c r="BA731" s="175">
        <f>IFERROR(VLOOKUP(C731,Merkittävyysluokitus!$A$2:$J$1705,9,FALSE),"-")</f>
        <v>0.83333333333333326</v>
      </c>
      <c r="BB731" s="203"/>
      <c r="BC731" s="203" t="str">
        <f t="shared" si="177"/>
        <v/>
      </c>
      <c r="BD731" s="39" t="str">
        <f t="shared" si="171"/>
        <v>musta</v>
      </c>
      <c r="BE731" s="68" t="str">
        <f t="shared" si="172"/>
        <v>musta</v>
      </c>
      <c r="BF731" s="68" t="str">
        <f t="shared" si="173"/>
        <v>musta</v>
      </c>
      <c r="BG731" s="68" t="str">
        <f t="shared" si="174"/>
        <v>musta</v>
      </c>
      <c r="BH731" s="208" t="str">
        <f t="shared" si="175"/>
        <v>musta</v>
      </c>
      <c r="BI731" s="39"/>
      <c r="BJ731" s="39" t="str">
        <f>IF(F731="ei löydy","uusi tie",IF(E731=0,"tieosoite muuttunut",IF(E731=1,VLOOKUP(D731,'2015'!$F$12:$AL$1887,31,FALSE),"-")))</f>
        <v>punainen</v>
      </c>
      <c r="BK731" s="67" t="str">
        <f>IF(E731=1,VLOOKUP(D731,'2015'!$F$12:$AL$1887,32,FALSE),"-")</f>
        <v>musta</v>
      </c>
      <c r="BL731" s="39" t="str">
        <f>IF(F731="ei löydy","uusi tie",IF(E731=0,"tieosoite muuttunut",IF(E731=1,VLOOKUP(D731,'2015'!$F$12:$AL$1887,33,FALSE),"-")))</f>
        <v>musta</v>
      </c>
      <c r="BM731" s="39"/>
      <c r="BN731" s="217" t="str">
        <f>VLOOKUP(D731,'2015'!$F$12:$AL$1887,33,FALSE)</f>
        <v>musta</v>
      </c>
      <c r="BO731" s="39"/>
      <c r="BP731" s="115" t="s">
        <v>10</v>
      </c>
      <c r="BQ731" s="30"/>
      <c r="BS731" s="5"/>
      <c r="BU731" s="37"/>
      <c r="BV731" s="30" t="s">
        <v>10</v>
      </c>
      <c r="BX731" t="str">
        <f>IF(E731=1,VLOOKUP(D731,'2015'!$F$12:$AX$1887,43,FALSE),"-")</f>
        <v>punainen</v>
      </c>
      <c r="BY731" t="str">
        <f>IF(E731=1,VLOOKUP(D731,'2015'!$F$12:$AX$1887,44,FALSE),"-")</f>
        <v>musta</v>
      </c>
      <c r="BZ731" t="str">
        <f>IF(E731=1,VLOOKUP(D731,'2015'!$F$12:$AX$1887,45,FALSE),"-")</f>
        <v>musta</v>
      </c>
      <c r="CA731" s="31">
        <f t="shared" si="178"/>
        <v>11</v>
      </c>
      <c r="CB731" s="31">
        <f t="shared" si="179"/>
        <v>10</v>
      </c>
      <c r="CC731" s="31">
        <f t="shared" si="180"/>
        <v>0</v>
      </c>
      <c r="CD731" s="31">
        <f t="shared" si="181"/>
        <v>1</v>
      </c>
      <c r="CE731" s="31">
        <f t="shared" si="182"/>
        <v>0</v>
      </c>
      <c r="CO731" s="2" t="s">
        <v>35</v>
      </c>
      <c r="CP731" s="2" t="s">
        <v>35</v>
      </c>
    </row>
    <row r="732" spans="1:94" ht="15.75" thickBot="1" x14ac:dyDescent="0.3">
      <c r="A732" s="50"/>
      <c r="B732" s="50"/>
      <c r="C732" s="50" t="str">
        <f t="shared" si="183"/>
        <v>1633_3_5763</v>
      </c>
      <c r="D732" s="51" t="str">
        <f t="shared" si="184"/>
        <v>1633_3</v>
      </c>
      <c r="E732" s="224">
        <f>IFERROR(VLOOKUP(C732,'2015'!$C$12:$D$1887,2,FALSE),0)</f>
        <v>1</v>
      </c>
      <c r="F732" s="51">
        <f>IFERROR(K732-IFERROR(VLOOKUP(D732,'2015'!$F$12:$I$1887,4,FALSE),"ei löydy"),"ei löydy")</f>
        <v>0</v>
      </c>
      <c r="G732" s="224">
        <f>IFERROR(VLOOKUP(Työfile_2024!C732,Liikennemalli!$D$6:$G$1921,4,FALSE),0)</f>
        <v>1</v>
      </c>
      <c r="H732" s="225">
        <f>K732-IFERROR(VLOOKUP(Työfile_2024!D732,Liikennemalli!$C$6:$H$1921,6,FALSE),"ei löydy")</f>
        <v>0</v>
      </c>
      <c r="I732" s="80">
        <v>1633</v>
      </c>
      <c r="J732" s="52">
        <v>3</v>
      </c>
      <c r="K732" s="52">
        <v>5763</v>
      </c>
      <c r="L732" s="53"/>
      <c r="M732" s="54"/>
      <c r="N732" s="54"/>
      <c r="O732" s="54"/>
      <c r="P732" s="54"/>
      <c r="Q732" s="55"/>
      <c r="R732" s="55"/>
      <c r="S732" s="55"/>
      <c r="T732" s="55"/>
      <c r="U732" s="52"/>
      <c r="V732" s="56">
        <v>371</v>
      </c>
      <c r="W732" s="56">
        <v>42</v>
      </c>
      <c r="X732" s="56">
        <v>377</v>
      </c>
      <c r="Y732" s="56">
        <f>VLOOKUP(D732,Liikennemalli24!$D$2:$F$1804,2,FALSE)</f>
        <v>105</v>
      </c>
      <c r="Z732" s="57">
        <f>VLOOKUP(D732,Liikennemalli24!$D$2:$F$1804,3,FALSE)</f>
        <v>0.57399999999999995</v>
      </c>
      <c r="AA732" s="178">
        <f>IF(G732=1,VLOOKUP(C732,Liikennemalli!$D$6:$H$1921,2,FALSE),"-")</f>
        <v>150.17112353396999</v>
      </c>
      <c r="AB732" s="197">
        <f>IF(G732=1,VLOOKUP(C732,Liikennemalli!$D$6:$H$1921,3,FALSE),"-")</f>
        <v>0.49701925121531898</v>
      </c>
      <c r="AC732" s="134">
        <f>IF(E732=1,VLOOKUP(Työfile_2024!D732,'2015'!$F$12:$X$1887,18,FALSE),"-")</f>
        <v>677</v>
      </c>
      <c r="AD732" s="127">
        <f>IF(E732=1,VLOOKUP(Työfile_2024!D732,'2015'!$F$12:$X$1887,19,FALSE),"-")</f>
        <v>0.81</v>
      </c>
      <c r="AI732" s="127">
        <f>IF(E732=1,VLOOKUP(Työfile_2024!D732,'2015'!$F$12:$AB$1887,20,FALSE),"-")</f>
        <v>0</v>
      </c>
      <c r="AJ732" s="127">
        <f>IF(E732=1,VLOOKUP(Työfile_2024!D732,'2015'!$F$12:$AB$1887,21,FALSE),"-")</f>
        <v>0</v>
      </c>
      <c r="AK732" s="127">
        <f>IF(E732=1,VLOOKUP(Työfile_2024!D732,'2015'!$F$12:$AB$1887,22,FALSE),"-")</f>
        <v>0</v>
      </c>
      <c r="AL732" s="127">
        <f>IF(E732=1,VLOOKUP(Työfile_2024!D732,'2015'!$F$12:$AB$1887,23,FALSE),"-")</f>
        <v>0</v>
      </c>
      <c r="AM732" s="56">
        <f>VLOOKUP(Työfile_2024!D732,Tmatkat_20km_tarkasteltava_verk!$C$2:$D$1804,2,FALSE)</f>
        <v>115</v>
      </c>
      <c r="AN732" s="148">
        <f t="shared" si="176"/>
        <v>0.30997304582210244</v>
      </c>
      <c r="AO732" s="178">
        <f>IF(E732=1,VLOOKUP(Työfile_2024!D732,'2015'!$F$12:$AC$1887,24,FALSE),"-")</f>
        <v>82</v>
      </c>
      <c r="AP732" s="52" t="str">
        <f>VLOOKUP(D732,Tarkasteltava_verkko_2024_harva!$E$2:$I$1804,5,FALSE)</f>
        <v>tiivis</v>
      </c>
      <c r="AQ732" s="52">
        <f>VLOOKUP(D732,Tarkasteltava_verkko_2024_harva!$E$2:$I$1804,4,FALSE)</f>
        <v>0</v>
      </c>
      <c r="AR732" s="148">
        <v>0.1664063855630748</v>
      </c>
      <c r="AS732" s="170" t="str">
        <f>IFERROR(VLOOKUP(C732,'2015'!$C$12:$AG$1887,30,FALSE),"-")</f>
        <v/>
      </c>
      <c r="AT732" s="148">
        <v>0</v>
      </c>
      <c r="AU732" s="170">
        <f>IFERROR(VLOOKUP(C732,'2015'!$C$12:$AG$1887,31,FALSE),"-")</f>
        <v>0</v>
      </c>
      <c r="AV732" s="106"/>
      <c r="AW732" s="63">
        <f>IFERROR(VLOOKUP(C732,Merkittävyysluokitus!$A$2:$J$1705,10,FALSE),"-")</f>
        <v>3</v>
      </c>
      <c r="AX732" s="175">
        <f>IFERROR(VLOOKUP(C732,Merkittävyysluokitus!$A$2:$J$1705,6,FALSE),"-")</f>
        <v>6.6584238964992384</v>
      </c>
      <c r="AY732" s="175">
        <f>IFERROR(VLOOKUP(C732,Merkittävyysluokitus!$A$2:$J$1705,7,FALSE),"-")</f>
        <v>1.7829999999999999</v>
      </c>
      <c r="AZ732" s="175">
        <f>IFERROR(VLOOKUP(C732,Merkittävyysluokitus!$A$2:$J$1705,8,FALSE),"-")</f>
        <v>3.875423896499238</v>
      </c>
      <c r="BA732" s="175">
        <f>IFERROR(VLOOKUP(C732,Merkittävyysluokitus!$A$2:$J$1705,9,FALSE),"-")</f>
        <v>1</v>
      </c>
      <c r="BB732" s="203"/>
      <c r="BC732" s="203" t="str">
        <f t="shared" si="177"/>
        <v/>
      </c>
      <c r="BD732" s="39" t="str">
        <f t="shared" si="171"/>
        <v>musta</v>
      </c>
      <c r="BE732" s="68" t="str">
        <f t="shared" si="172"/>
        <v>musta</v>
      </c>
      <c r="BF732" s="68" t="str">
        <f t="shared" si="173"/>
        <v>musta</v>
      </c>
      <c r="BG732" s="68" t="str">
        <f t="shared" si="174"/>
        <v>musta</v>
      </c>
      <c r="BH732" s="208" t="str">
        <f t="shared" si="175"/>
        <v>musta</v>
      </c>
      <c r="BI732" s="39"/>
      <c r="BJ732" s="39" t="str">
        <f>IF(F732="ei löydy","uusi tie",IF(E732=0,"tieosoite muuttunut",IF(E732=1,VLOOKUP(D732,'2015'!$F$12:$AL$1887,31,FALSE),"-")))</f>
        <v>punainen</v>
      </c>
      <c r="BK732" s="67" t="str">
        <f>IF(E732=1,VLOOKUP(D732,'2015'!$F$12:$AL$1887,32,FALSE),"-")</f>
        <v>musta</v>
      </c>
      <c r="BL732" s="39" t="str">
        <f>IF(F732="ei löydy","uusi tie",IF(E732=0,"tieosoite muuttunut",IF(E732=1,VLOOKUP(D732,'2015'!$F$12:$AL$1887,33,FALSE),"-")))</f>
        <v>musta</v>
      </c>
      <c r="BM732" s="39"/>
      <c r="BN732" s="217" t="str">
        <f>VLOOKUP(D732,'2015'!$F$12:$AL$1887,33,FALSE)</f>
        <v>musta</v>
      </c>
      <c r="BO732" s="39"/>
      <c r="BP732" s="115" t="s">
        <v>10</v>
      </c>
      <c r="BQ732" s="30"/>
      <c r="BS732" s="5"/>
      <c r="BU732" s="37"/>
      <c r="BV732" s="30">
        <v>45</v>
      </c>
      <c r="BX732" t="str">
        <f>IF(E732=1,VLOOKUP(D732,'2015'!$F$12:$AX$1887,43,FALSE),"-")</f>
        <v>punainen</v>
      </c>
      <c r="BY732" t="str">
        <f>IF(E732=1,VLOOKUP(D732,'2015'!$F$12:$AX$1887,44,FALSE),"-")</f>
        <v>musta</v>
      </c>
      <c r="BZ732" t="str">
        <f>IF(E732=1,VLOOKUP(D732,'2015'!$F$12:$AX$1887,45,FALSE),"-")</f>
        <v>musta</v>
      </c>
      <c r="CA732" s="31">
        <f t="shared" si="178"/>
        <v>11</v>
      </c>
      <c r="CB732" s="31">
        <f t="shared" si="179"/>
        <v>10</v>
      </c>
      <c r="CC732" s="31">
        <f t="shared" si="180"/>
        <v>0</v>
      </c>
      <c r="CD732" s="31">
        <f t="shared" si="181"/>
        <v>1</v>
      </c>
      <c r="CE732" s="31">
        <f t="shared" si="182"/>
        <v>0</v>
      </c>
      <c r="CO732" s="2" t="s">
        <v>35</v>
      </c>
      <c r="CP732" s="2" t="s">
        <v>35</v>
      </c>
    </row>
    <row r="733" spans="1:94" ht="15.75" thickBot="1" x14ac:dyDescent="0.3">
      <c r="A733" s="50"/>
      <c r="B733" s="50"/>
      <c r="C733" s="50" t="str">
        <f t="shared" si="183"/>
        <v>1635_1_3704</v>
      </c>
      <c r="D733" s="51" t="str">
        <f t="shared" si="184"/>
        <v>1635_1</v>
      </c>
      <c r="E733" s="224">
        <f>IFERROR(VLOOKUP(C733,'2015'!$C$12:$D$1887,2,FALSE),0)</f>
        <v>1</v>
      </c>
      <c r="F733" s="51">
        <f>IFERROR(K733-IFERROR(VLOOKUP(D733,'2015'!$F$12:$I$1887,4,FALSE),"ei löydy"),"ei löydy")</f>
        <v>0</v>
      </c>
      <c r="G733" s="224">
        <f>IFERROR(VLOOKUP(Työfile_2024!C733,Liikennemalli!$D$6:$G$1921,4,FALSE),0)</f>
        <v>1</v>
      </c>
      <c r="H733" s="225">
        <f>K733-IFERROR(VLOOKUP(Työfile_2024!D733,Liikennemalli!$C$6:$H$1921,6,FALSE),"ei löydy")</f>
        <v>0</v>
      </c>
      <c r="I733" s="80">
        <v>1635</v>
      </c>
      <c r="J733" s="52">
        <v>1</v>
      </c>
      <c r="K733" s="52">
        <v>3704</v>
      </c>
      <c r="L733" s="53"/>
      <c r="M733" s="54"/>
      <c r="N733" s="54"/>
      <c r="O733" s="54"/>
      <c r="P733" s="54"/>
      <c r="Q733" s="55"/>
      <c r="R733" s="55"/>
      <c r="S733" s="55"/>
      <c r="T733" s="55"/>
      <c r="U733" s="52"/>
      <c r="V733" s="56">
        <v>2743</v>
      </c>
      <c r="W733" s="56">
        <v>110</v>
      </c>
      <c r="X733" s="56">
        <v>3012</v>
      </c>
      <c r="Y733" s="56">
        <f>VLOOKUP(D733,Liikennemalli24!$D$2:$F$1804,2,FALSE)</f>
        <v>357</v>
      </c>
      <c r="Z733" s="57">
        <f>VLOOKUP(D733,Liikennemalli24!$D$2:$F$1804,3,FALSE)</f>
        <v>0.40799999999999997</v>
      </c>
      <c r="AA733" s="178">
        <f>IF(G733=1,VLOOKUP(C733,Liikennemalli!$D$6:$H$1921,2,FALSE),"-")</f>
        <v>1504.4443891465201</v>
      </c>
      <c r="AB733" s="197">
        <f>IF(G733=1,VLOOKUP(C733,Liikennemalli!$D$6:$H$1921,3,FALSE),"-")</f>
        <v>0.66038198220338595</v>
      </c>
      <c r="AC733" s="134">
        <f>IF(E733=1,VLOOKUP(Työfile_2024!D733,'2015'!$F$12:$X$1887,18,FALSE),"-")</f>
        <v>1654</v>
      </c>
      <c r="AD733" s="127">
        <f>IF(E733=1,VLOOKUP(Työfile_2024!D733,'2015'!$F$12:$X$1887,19,FALSE),"-")</f>
        <v>0.69</v>
      </c>
      <c r="AI733" s="127">
        <f>IF(E733=1,VLOOKUP(Työfile_2024!D733,'2015'!$F$12:$AB$1887,20,FALSE),"-")</f>
        <v>0</v>
      </c>
      <c r="AJ733" s="127">
        <f>IF(E733=1,VLOOKUP(Työfile_2024!D733,'2015'!$F$12:$AB$1887,21,FALSE),"-")</f>
        <v>0</v>
      </c>
      <c r="AK733" s="127">
        <f>IF(E733=1,VLOOKUP(Työfile_2024!D733,'2015'!$F$12:$AB$1887,22,FALSE),"-")</f>
        <v>0</v>
      </c>
      <c r="AL733" s="127">
        <f>IF(E733=1,VLOOKUP(Työfile_2024!D733,'2015'!$F$12:$AB$1887,23,FALSE),"-")</f>
        <v>0</v>
      </c>
      <c r="AM733" s="56">
        <f>VLOOKUP(Työfile_2024!D733,Tmatkat_20km_tarkasteltava_verk!$C$2:$D$1804,2,FALSE)</f>
        <v>693</v>
      </c>
      <c r="AN733" s="148">
        <f t="shared" si="176"/>
        <v>0.25264309150565073</v>
      </c>
      <c r="AO733" s="178">
        <f>IF(E733=1,VLOOKUP(Työfile_2024!D733,'2015'!$F$12:$AC$1887,24,FALSE),"-")</f>
        <v>577</v>
      </c>
      <c r="AP733" s="52" t="str">
        <f>VLOOKUP(D733,Tarkasteltava_verkko_2024_harva!$E$2:$I$1804,5,FALSE)</f>
        <v>tiivis</v>
      </c>
      <c r="AQ733" s="52">
        <f>VLOOKUP(D733,Tarkasteltava_verkko_2024_harva!$E$2:$I$1804,4,FALSE)</f>
        <v>0</v>
      </c>
      <c r="AR733" s="148">
        <v>0.16171706263498919</v>
      </c>
      <c r="AS733" s="170" t="str">
        <f>IFERROR(VLOOKUP(C733,'2015'!$C$12:$AG$1887,30,FALSE),"-")</f>
        <v/>
      </c>
      <c r="AT733" s="148">
        <v>0.36555075593952485</v>
      </c>
      <c r="AU733" s="170">
        <f>IFERROR(VLOOKUP(C733,'2015'!$C$12:$AG$1887,31,FALSE),"-")</f>
        <v>0</v>
      </c>
      <c r="AV733" s="106"/>
      <c r="AW733" s="63">
        <f>IFERROR(VLOOKUP(C733,Merkittävyysluokitus!$A$2:$J$1705,10,FALSE),"-")</f>
        <v>2</v>
      </c>
      <c r="AX733" s="175">
        <f>IFERROR(VLOOKUP(C733,Merkittävyysluokitus!$A$2:$J$1705,6,FALSE),"-")</f>
        <v>12.147412480974126</v>
      </c>
      <c r="AY733" s="175">
        <f>IFERROR(VLOOKUP(C733,Merkittävyysluokitus!$A$2:$J$1705,7,FALSE),"-")</f>
        <v>4.6749999999999998</v>
      </c>
      <c r="AZ733" s="175">
        <f>IFERROR(VLOOKUP(C733,Merkittävyysluokitus!$A$2:$J$1705,8,FALSE),"-")</f>
        <v>5.9724124809741248</v>
      </c>
      <c r="BA733" s="175">
        <f>IFERROR(VLOOKUP(C733,Merkittävyysluokitus!$A$2:$J$1705,9,FALSE),"-")</f>
        <v>1.5</v>
      </c>
      <c r="BB733" s="203"/>
      <c r="BC733" s="203" t="str">
        <f t="shared" si="177"/>
        <v/>
      </c>
      <c r="BD733" s="39" t="str">
        <f t="shared" si="171"/>
        <v>musta</v>
      </c>
      <c r="BE733" s="68" t="str">
        <f t="shared" si="172"/>
        <v>musta</v>
      </c>
      <c r="BF733" s="68" t="str">
        <f t="shared" si="173"/>
        <v>punainen</v>
      </c>
      <c r="BG733" s="68" t="str">
        <f t="shared" si="174"/>
        <v>musta</v>
      </c>
      <c r="BH733" s="208" t="str">
        <f t="shared" si="175"/>
        <v>musta</v>
      </c>
      <c r="BI733" s="39"/>
      <c r="BJ733" s="39" t="str">
        <f>IF(F733="ei löydy","uusi tie",IF(E733=0,"tieosoite muuttunut",IF(E733=1,VLOOKUP(D733,'2015'!$F$12:$AL$1887,31,FALSE),"-")))</f>
        <v>punainen</v>
      </c>
      <c r="BK733" s="67" t="str">
        <f>IF(E733=1,VLOOKUP(D733,'2015'!$F$12:$AL$1887,32,FALSE),"-")</f>
        <v>punainen</v>
      </c>
      <c r="BL733" s="39" t="str">
        <f>IF(F733="ei löydy","uusi tie",IF(E733=0,"tieosoite muuttunut",IF(E733=1,VLOOKUP(D733,'2015'!$F$12:$AL$1887,33,FALSE),"-")))</f>
        <v>musta</v>
      </c>
      <c r="BM733" s="39"/>
      <c r="BN733" s="217" t="str">
        <f>VLOOKUP(D733,'2015'!$F$12:$AL$1887,33,FALSE)</f>
        <v>musta</v>
      </c>
      <c r="BO733" s="39"/>
      <c r="BP733" s="115" t="s">
        <v>10</v>
      </c>
      <c r="BQ733" s="30"/>
      <c r="BS733" s="5"/>
      <c r="BU733" s="37"/>
      <c r="BV733" s="30">
        <v>45</v>
      </c>
      <c r="BX733" t="str">
        <f>IF(E733=1,VLOOKUP(D733,'2015'!$F$12:$AX$1887,43,FALSE),"-")</f>
        <v>punainen</v>
      </c>
      <c r="BY733" t="str">
        <f>IF(E733=1,VLOOKUP(D733,'2015'!$F$12:$AX$1887,44,FALSE),"-")</f>
        <v>punainen</v>
      </c>
      <c r="BZ733" t="str">
        <f>IF(E733=1,VLOOKUP(D733,'2015'!$F$12:$AX$1887,45,FALSE),"-")</f>
        <v>punainen</v>
      </c>
      <c r="CA733" s="31">
        <f t="shared" si="178"/>
        <v>21</v>
      </c>
      <c r="CB733" s="31">
        <f t="shared" si="179"/>
        <v>10</v>
      </c>
      <c r="CC733" s="31">
        <f t="shared" si="180"/>
        <v>1</v>
      </c>
      <c r="CD733" s="31">
        <f t="shared" si="181"/>
        <v>10</v>
      </c>
      <c r="CE733" s="31">
        <f t="shared" si="182"/>
        <v>0</v>
      </c>
      <c r="CO733" s="2" t="s">
        <v>35</v>
      </c>
      <c r="CP733" s="2" t="s">
        <v>35</v>
      </c>
    </row>
    <row r="734" spans="1:94" ht="15.75" thickBot="1" x14ac:dyDescent="0.3">
      <c r="A734" s="50"/>
      <c r="B734" s="50"/>
      <c r="C734" s="50" t="str">
        <f t="shared" si="183"/>
        <v>1635_2_3303</v>
      </c>
      <c r="D734" s="51" t="str">
        <f t="shared" si="184"/>
        <v>1635_2</v>
      </c>
      <c r="E734" s="224">
        <f>IFERROR(VLOOKUP(C734,'2015'!$C$12:$D$1887,2,FALSE),0)</f>
        <v>1</v>
      </c>
      <c r="F734" s="51">
        <f>IFERROR(K734-IFERROR(VLOOKUP(D734,'2015'!$F$12:$I$1887,4,FALSE),"ei löydy"),"ei löydy")</f>
        <v>0</v>
      </c>
      <c r="G734" s="224">
        <f>IFERROR(VLOOKUP(Työfile_2024!C734,Liikennemalli!$D$6:$G$1921,4,FALSE),0)</f>
        <v>1</v>
      </c>
      <c r="H734" s="225">
        <f>K734-IFERROR(VLOOKUP(Työfile_2024!D734,Liikennemalli!$C$6:$H$1921,6,FALSE),"ei löydy")</f>
        <v>0</v>
      </c>
      <c r="I734" s="80">
        <v>1635</v>
      </c>
      <c r="J734" s="52">
        <v>2</v>
      </c>
      <c r="K734" s="52">
        <v>3303</v>
      </c>
      <c r="L734" s="53"/>
      <c r="M734" s="54"/>
      <c r="N734" s="54"/>
      <c r="O734" s="54"/>
      <c r="P734" s="54"/>
      <c r="Q734" s="55"/>
      <c r="R734" s="55"/>
      <c r="S734" s="55"/>
      <c r="T734" s="55"/>
      <c r="U734" s="52"/>
      <c r="V734" s="56">
        <v>989</v>
      </c>
      <c r="W734" s="56">
        <v>57</v>
      </c>
      <c r="X734" s="56">
        <v>1074</v>
      </c>
      <c r="Y734" s="56">
        <f>VLOOKUP(D734,Liikennemalli24!$D$2:$F$1804,2,FALSE)</f>
        <v>450</v>
      </c>
      <c r="Z734" s="57">
        <f>VLOOKUP(D734,Liikennemalli24!$D$2:$F$1804,3,FALSE)</f>
        <v>0.371</v>
      </c>
      <c r="AA734" s="178">
        <f>IF(G734=1,VLOOKUP(C734,Liikennemalli!$D$6:$H$1921,2,FALSE),"-")</f>
        <v>527.722550624223</v>
      </c>
      <c r="AB734" s="197">
        <f>IF(G734=1,VLOOKUP(C734,Liikennemalli!$D$6:$H$1921,3,FALSE),"-")</f>
        <v>0.64110168507443799</v>
      </c>
      <c r="AC734" s="134">
        <f>IF(E734=1,VLOOKUP(Työfile_2024!D734,'2015'!$F$12:$X$1887,18,FALSE),"-")</f>
        <v>805</v>
      </c>
      <c r="AD734" s="127">
        <f>IF(E734=1,VLOOKUP(Työfile_2024!D734,'2015'!$F$12:$X$1887,19,FALSE),"-")</f>
        <v>0.74</v>
      </c>
      <c r="AI734" s="127">
        <f>IF(E734=1,VLOOKUP(Työfile_2024!D734,'2015'!$F$12:$AB$1887,20,FALSE),"-")</f>
        <v>0</v>
      </c>
      <c r="AJ734" s="127">
        <f>IF(E734=1,VLOOKUP(Työfile_2024!D734,'2015'!$F$12:$AB$1887,21,FALSE),"-")</f>
        <v>0</v>
      </c>
      <c r="AK734" s="127">
        <f>IF(E734=1,VLOOKUP(Työfile_2024!D734,'2015'!$F$12:$AB$1887,22,FALSE),"-")</f>
        <v>0</v>
      </c>
      <c r="AL734" s="127">
        <f>IF(E734=1,VLOOKUP(Työfile_2024!D734,'2015'!$F$12:$AB$1887,23,FALSE),"-")</f>
        <v>0</v>
      </c>
      <c r="AM734" s="56">
        <f>VLOOKUP(Työfile_2024!D734,Tmatkat_20km_tarkasteltava_verk!$C$2:$D$1804,2,FALSE)</f>
        <v>147</v>
      </c>
      <c r="AN734" s="148">
        <f t="shared" si="176"/>
        <v>0.14863498483316481</v>
      </c>
      <c r="AO734" s="178">
        <f>IF(E734=1,VLOOKUP(Työfile_2024!D734,'2015'!$F$12:$AC$1887,24,FALSE),"-")</f>
        <v>100</v>
      </c>
      <c r="AP734" s="52" t="str">
        <f>VLOOKUP(D734,Tarkasteltava_verkko_2024_harva!$E$2:$I$1804,5,FALSE)</f>
        <v>tiivis</v>
      </c>
      <c r="AQ734" s="52">
        <f>VLOOKUP(D734,Tarkasteltava_verkko_2024_harva!$E$2:$I$1804,4,FALSE)</f>
        <v>0</v>
      </c>
      <c r="AR734" s="148">
        <v>0</v>
      </c>
      <c r="AS734" s="170" t="str">
        <f>IFERROR(VLOOKUP(C734,'2015'!$C$12:$AG$1887,30,FALSE),"-")</f>
        <v/>
      </c>
      <c r="AT734" s="148">
        <v>0.28852558280351198</v>
      </c>
      <c r="AU734" s="170">
        <f>IFERROR(VLOOKUP(C734,'2015'!$C$12:$AG$1887,31,FALSE),"-")</f>
        <v>0</v>
      </c>
      <c r="AV734" s="106"/>
      <c r="AW734" s="63">
        <f>IFERROR(VLOOKUP(C734,Merkittävyysluokitus!$A$2:$J$1705,10,FALSE),"-")</f>
        <v>3</v>
      </c>
      <c r="AX734" s="175">
        <f>IFERROR(VLOOKUP(C734,Merkittävyysluokitus!$A$2:$J$1705,6,FALSE),"-")</f>
        <v>9.6096331811263305</v>
      </c>
      <c r="AY734" s="175">
        <f>IFERROR(VLOOKUP(C734,Merkittävyysluokitus!$A$2:$J$1705,7,FALSE),"-")</f>
        <v>4.078666666666666</v>
      </c>
      <c r="AZ734" s="175">
        <f>IFERROR(VLOOKUP(C734,Merkittävyysluokitus!$A$2:$J$1705,8,FALSE),"-")</f>
        <v>4.0309665144596645</v>
      </c>
      <c r="BA734" s="175">
        <f>IFERROR(VLOOKUP(C734,Merkittävyysluokitus!$A$2:$J$1705,9,FALSE),"-")</f>
        <v>1.5</v>
      </c>
      <c r="BB734" s="203"/>
      <c r="BC734" s="203" t="str">
        <f t="shared" si="177"/>
        <v/>
      </c>
      <c r="BD734" s="39" t="str">
        <f t="shared" si="171"/>
        <v>musta</v>
      </c>
      <c r="BE734" s="68" t="str">
        <f t="shared" si="172"/>
        <v>musta</v>
      </c>
      <c r="BF734" s="68" t="str">
        <f t="shared" si="173"/>
        <v>musta</v>
      </c>
      <c r="BG734" s="68" t="str">
        <f t="shared" si="174"/>
        <v>musta</v>
      </c>
      <c r="BH734" s="208" t="str">
        <f t="shared" si="175"/>
        <v>musta</v>
      </c>
      <c r="BI734" s="39"/>
      <c r="BJ734" s="39" t="str">
        <f>IF(F734="ei löydy","uusi tie",IF(E734=0,"tieosoite muuttunut",IF(E734=1,VLOOKUP(D734,'2015'!$F$12:$AL$1887,31,FALSE),"-")))</f>
        <v>punainen</v>
      </c>
      <c r="BK734" s="67" t="str">
        <f>IF(E734=1,VLOOKUP(D734,'2015'!$F$12:$AL$1887,32,FALSE),"-")</f>
        <v>punainen</v>
      </c>
      <c r="BL734" s="39" t="str">
        <f>IF(F734="ei löydy","uusi tie",IF(E734=0,"tieosoite muuttunut",IF(E734=1,VLOOKUP(D734,'2015'!$F$12:$AL$1887,33,FALSE),"-")))</f>
        <v>musta</v>
      </c>
      <c r="BM734" s="39"/>
      <c r="BN734" s="217" t="str">
        <f>VLOOKUP(D734,'2015'!$F$12:$AL$1887,33,FALSE)</f>
        <v>musta</v>
      </c>
      <c r="BO734" s="39"/>
      <c r="BP734" s="115" t="s">
        <v>10</v>
      </c>
      <c r="BQ734" s="30"/>
      <c r="BS734" s="5"/>
      <c r="BU734" s="37"/>
      <c r="BV734" s="30">
        <v>45</v>
      </c>
      <c r="BX734" t="str">
        <f>IF(E734=1,VLOOKUP(D734,'2015'!$F$12:$AX$1887,43,FALSE),"-")</f>
        <v>punainen</v>
      </c>
      <c r="BY734" t="str">
        <f>IF(E734=1,VLOOKUP(D734,'2015'!$F$12:$AX$1887,44,FALSE),"-")</f>
        <v>musta</v>
      </c>
      <c r="BZ734" t="str">
        <f>IF(E734=1,VLOOKUP(D734,'2015'!$F$12:$AX$1887,45,FALSE),"-")</f>
        <v>musta</v>
      </c>
      <c r="CA734" s="31">
        <f t="shared" si="178"/>
        <v>11</v>
      </c>
      <c r="CB734" s="31">
        <f t="shared" si="179"/>
        <v>10</v>
      </c>
      <c r="CC734" s="31">
        <f t="shared" si="180"/>
        <v>0</v>
      </c>
      <c r="CD734" s="31">
        <f t="shared" si="181"/>
        <v>1</v>
      </c>
      <c r="CE734" s="31">
        <f t="shared" si="182"/>
        <v>0</v>
      </c>
      <c r="CO734" s="2" t="s">
        <v>35</v>
      </c>
      <c r="CP734" s="2" t="s">
        <v>35</v>
      </c>
    </row>
    <row r="735" spans="1:94" ht="15.75" thickBot="1" x14ac:dyDescent="0.3">
      <c r="A735" s="50"/>
      <c r="B735" s="50"/>
      <c r="C735" s="50" t="str">
        <f t="shared" si="183"/>
        <v>1635_3_5128</v>
      </c>
      <c r="D735" s="51" t="str">
        <f t="shared" si="184"/>
        <v>1635_3</v>
      </c>
      <c r="E735" s="224">
        <f>IFERROR(VLOOKUP(C735,'2015'!$C$12:$D$1887,2,FALSE),0)</f>
        <v>1</v>
      </c>
      <c r="F735" s="51">
        <f>IFERROR(K735-IFERROR(VLOOKUP(D735,'2015'!$F$12:$I$1887,4,FALSE),"ei löydy"),"ei löydy")</f>
        <v>0</v>
      </c>
      <c r="G735" s="224">
        <f>IFERROR(VLOOKUP(Työfile_2024!C735,Liikennemalli!$D$6:$G$1921,4,FALSE),0)</f>
        <v>1</v>
      </c>
      <c r="H735" s="225">
        <f>K735-IFERROR(VLOOKUP(Työfile_2024!D735,Liikennemalli!$C$6:$H$1921,6,FALSE),"ei löydy")</f>
        <v>0</v>
      </c>
      <c r="I735" s="80">
        <v>1635</v>
      </c>
      <c r="J735" s="52">
        <v>3</v>
      </c>
      <c r="K735" s="52">
        <v>5128</v>
      </c>
      <c r="L735" s="53"/>
      <c r="M735" s="54"/>
      <c r="N735" s="54"/>
      <c r="O735" s="54"/>
      <c r="P735" s="54"/>
      <c r="Q735" s="55"/>
      <c r="R735" s="55"/>
      <c r="S735" s="55"/>
      <c r="T735" s="55"/>
      <c r="U735" s="52"/>
      <c r="V735" s="56">
        <v>623</v>
      </c>
      <c r="W735" s="56">
        <v>46</v>
      </c>
      <c r="X735" s="56">
        <v>664</v>
      </c>
      <c r="Y735" s="56">
        <f>VLOOKUP(D735,Liikennemalli24!$D$2:$F$1804,2,FALSE)</f>
        <v>209</v>
      </c>
      <c r="Z735" s="57">
        <f>VLOOKUP(D735,Liikennemalli24!$D$2:$F$1804,3,FALSE)</f>
        <v>0.64800000000000002</v>
      </c>
      <c r="AA735" s="178">
        <f>IF(G735=1,VLOOKUP(C735,Liikennemalli!$D$6:$H$1921,2,FALSE),"-")</f>
        <v>297</v>
      </c>
      <c r="AB735" s="197">
        <f>IF(G735=1,VLOOKUP(C735,Liikennemalli!$D$6:$H$1921,3,FALSE),"-")</f>
        <v>0.74064837905236902</v>
      </c>
      <c r="AC735" s="134">
        <f>IF(E735=1,VLOOKUP(Työfile_2024!D735,'2015'!$F$12:$X$1887,18,FALSE),"-")</f>
        <v>556</v>
      </c>
      <c r="AD735" s="127">
        <f>IF(E735=1,VLOOKUP(Työfile_2024!D735,'2015'!$F$12:$X$1887,19,FALSE),"-")</f>
        <v>0.79</v>
      </c>
      <c r="AI735" s="127">
        <f>IF(E735=1,VLOOKUP(Työfile_2024!D735,'2015'!$F$12:$AB$1887,20,FALSE),"-")</f>
        <v>0</v>
      </c>
      <c r="AJ735" s="127">
        <f>IF(E735=1,VLOOKUP(Työfile_2024!D735,'2015'!$F$12:$AB$1887,21,FALSE),"-")</f>
        <v>0</v>
      </c>
      <c r="AK735" s="127">
        <f>IF(E735=1,VLOOKUP(Työfile_2024!D735,'2015'!$F$12:$AB$1887,22,FALSE),"-")</f>
        <v>0</v>
      </c>
      <c r="AL735" s="127">
        <f>IF(E735=1,VLOOKUP(Työfile_2024!D735,'2015'!$F$12:$AB$1887,23,FALSE),"-")</f>
        <v>0</v>
      </c>
      <c r="AM735" s="56">
        <f>VLOOKUP(Työfile_2024!D735,Tmatkat_20km_tarkasteltava_verk!$C$2:$D$1804,2,FALSE)</f>
        <v>122</v>
      </c>
      <c r="AN735" s="148">
        <f t="shared" si="176"/>
        <v>0.1958266452648475</v>
      </c>
      <c r="AO735" s="178">
        <f>IF(E735=1,VLOOKUP(Työfile_2024!D735,'2015'!$F$12:$AC$1887,24,FALSE),"-")</f>
        <v>85</v>
      </c>
      <c r="AP735" s="52" t="str">
        <f>VLOOKUP(D735,Tarkasteltava_verkko_2024_harva!$E$2:$I$1804,5,FALSE)</f>
        <v>tiivis</v>
      </c>
      <c r="AQ735" s="52">
        <f>VLOOKUP(D735,Tarkasteltava_verkko_2024_harva!$E$2:$I$1804,4,FALSE)</f>
        <v>0</v>
      </c>
      <c r="AR735" s="148">
        <v>0</v>
      </c>
      <c r="AS735" s="170" t="str">
        <f>IFERROR(VLOOKUP(C735,'2015'!$C$12:$AG$1887,30,FALSE),"-")</f>
        <v/>
      </c>
      <c r="AT735" s="148">
        <v>0</v>
      </c>
      <c r="AU735" s="170">
        <f>IFERROR(VLOOKUP(C735,'2015'!$C$12:$AG$1887,31,FALSE),"-")</f>
        <v>0</v>
      </c>
      <c r="AV735" s="106"/>
      <c r="AW735" s="63">
        <f>IFERROR(VLOOKUP(C735,Merkittävyysluokitus!$A$2:$J$1705,10,FALSE),"-")</f>
        <v>3</v>
      </c>
      <c r="AX735" s="175">
        <f>IFERROR(VLOOKUP(C735,Merkittävyysluokitus!$A$2:$J$1705,6,FALSE),"-")</f>
        <v>7.4726149162861475</v>
      </c>
      <c r="AY735" s="175">
        <f>IFERROR(VLOOKUP(C735,Merkittävyysluokitus!$A$2:$J$1705,7,FALSE),"-")</f>
        <v>2.8189999999999995</v>
      </c>
      <c r="AZ735" s="175">
        <f>IFERROR(VLOOKUP(C735,Merkittävyysluokitus!$A$2:$J$1705,8,FALSE),"-")</f>
        <v>3.4869482496194824</v>
      </c>
      <c r="BA735" s="175">
        <f>IFERROR(VLOOKUP(C735,Merkittävyysluokitus!$A$2:$J$1705,9,FALSE),"-")</f>
        <v>1.1666666666666665</v>
      </c>
      <c r="BB735" s="203"/>
      <c r="BC735" s="203" t="str">
        <f t="shared" si="177"/>
        <v/>
      </c>
      <c r="BD735" s="39" t="str">
        <f t="shared" si="171"/>
        <v>musta</v>
      </c>
      <c r="BE735" s="68" t="str">
        <f t="shared" si="172"/>
        <v>punainen</v>
      </c>
      <c r="BF735" s="68" t="str">
        <f t="shared" si="173"/>
        <v>musta</v>
      </c>
      <c r="BG735" s="69" t="str">
        <f t="shared" si="174"/>
        <v>musta</v>
      </c>
      <c r="BH735" s="209" t="str">
        <f t="shared" si="175"/>
        <v>musta</v>
      </c>
      <c r="BI735" s="39"/>
      <c r="BJ735" s="39" t="str">
        <f>IF(F735="ei löydy","uusi tie",IF(E735=0,"tieosoite muuttunut",IF(E735=1,VLOOKUP(D735,'2015'!$F$12:$AL$1887,31,FALSE),"-")))</f>
        <v>punainen</v>
      </c>
      <c r="BK735" s="67" t="str">
        <f>IF(E735=1,VLOOKUP(D735,'2015'!$F$12:$AL$1887,32,FALSE),"-")</f>
        <v>punainen</v>
      </c>
      <c r="BL735" s="39" t="str">
        <f>IF(F735="ei löydy","uusi tie",IF(E735=0,"tieosoite muuttunut",IF(E735=1,VLOOKUP(D735,'2015'!$F$12:$AL$1887,33,FALSE),"-")))</f>
        <v>musta</v>
      </c>
      <c r="BM735" s="39"/>
      <c r="BN735" s="217" t="str">
        <f>VLOOKUP(D735,'2015'!$F$12:$AL$1887,33,FALSE)</f>
        <v>musta</v>
      </c>
      <c r="BO735" s="39"/>
      <c r="BP735" s="115" t="s">
        <v>10</v>
      </c>
      <c r="BQ735" s="30"/>
      <c r="BS735" s="5"/>
      <c r="BU735" s="37"/>
      <c r="BV735" s="30">
        <v>45</v>
      </c>
      <c r="BX735" t="str">
        <f>IF(E735=1,VLOOKUP(D735,'2015'!$F$12:$AX$1887,43,FALSE),"-")</f>
        <v>punainen</v>
      </c>
      <c r="BY735" t="str">
        <f>IF(E735=1,VLOOKUP(D735,'2015'!$F$12:$AX$1887,44,FALSE),"-")</f>
        <v>musta</v>
      </c>
      <c r="BZ735" t="str">
        <f>IF(E735=1,VLOOKUP(D735,'2015'!$F$12:$AX$1887,45,FALSE),"-")</f>
        <v>musta</v>
      </c>
      <c r="CA735" s="31">
        <f t="shared" si="178"/>
        <v>11</v>
      </c>
      <c r="CB735" s="31">
        <f t="shared" si="179"/>
        <v>10</v>
      </c>
      <c r="CC735" s="31">
        <f t="shared" si="180"/>
        <v>0</v>
      </c>
      <c r="CD735" s="31">
        <f t="shared" si="181"/>
        <v>1</v>
      </c>
      <c r="CE735" s="31">
        <f t="shared" si="182"/>
        <v>0</v>
      </c>
      <c r="CO735" s="2" t="s">
        <v>35</v>
      </c>
      <c r="CP735" s="2" t="s">
        <v>35</v>
      </c>
    </row>
    <row r="736" spans="1:94" ht="15.75" thickBot="1" x14ac:dyDescent="0.3">
      <c r="A736" s="50"/>
      <c r="B736" s="50"/>
      <c r="C736" s="50" t="str">
        <f t="shared" si="183"/>
        <v>1635_4_5700</v>
      </c>
      <c r="D736" s="51" t="str">
        <f t="shared" si="184"/>
        <v>1635_4</v>
      </c>
      <c r="E736" s="224">
        <f>IFERROR(VLOOKUP(C736,'2015'!$C$12:$D$1887,2,FALSE),0)</f>
        <v>1</v>
      </c>
      <c r="F736" s="51">
        <f>IFERROR(K736-IFERROR(VLOOKUP(D736,'2015'!$F$12:$I$1887,4,FALSE),"ei löydy"),"ei löydy")</f>
        <v>0</v>
      </c>
      <c r="G736" s="224">
        <f>IFERROR(VLOOKUP(Työfile_2024!C736,Liikennemalli!$D$6:$G$1921,4,FALSE),0)</f>
        <v>1</v>
      </c>
      <c r="H736" s="225">
        <f>K736-IFERROR(VLOOKUP(Työfile_2024!D736,Liikennemalli!$C$6:$H$1921,6,FALSE),"ei löydy")</f>
        <v>0</v>
      </c>
      <c r="I736" s="81">
        <v>1635</v>
      </c>
      <c r="J736" s="52">
        <v>4</v>
      </c>
      <c r="K736" s="52">
        <v>5700</v>
      </c>
      <c r="L736" s="53"/>
      <c r="M736" s="54"/>
      <c r="N736" s="54"/>
      <c r="O736" s="54"/>
      <c r="P736" s="54"/>
      <c r="Q736" s="55"/>
      <c r="R736" s="55"/>
      <c r="S736" s="55"/>
      <c r="T736" s="55"/>
      <c r="U736" s="52"/>
      <c r="V736" s="56">
        <v>572</v>
      </c>
      <c r="W736" s="56">
        <v>43</v>
      </c>
      <c r="X736" s="56">
        <v>609</v>
      </c>
      <c r="Y736" s="56">
        <f>VLOOKUP(D736,Liikennemalli24!$D$2:$F$1804,2,FALSE)</f>
        <v>347</v>
      </c>
      <c r="Z736" s="57">
        <f>VLOOKUP(D736,Liikennemalli24!$D$2:$F$1804,3,FALSE)</f>
        <v>0.54800000000000004</v>
      </c>
      <c r="AA736" s="178">
        <f>IF(G736=1,VLOOKUP(C736,Liikennemalli!$D$6:$H$1921,2,FALSE),"-")</f>
        <v>291.808112056602</v>
      </c>
      <c r="AB736" s="197">
        <f>IF(G736=1,VLOOKUP(C736,Liikennemalli!$D$6:$H$1921,3,FALSE),"-")</f>
        <v>0.70650457100398101</v>
      </c>
      <c r="AC736" s="134">
        <f>IF(E736=1,VLOOKUP(Työfile_2024!D736,'2015'!$F$12:$X$1887,18,FALSE),"-")</f>
        <v>587</v>
      </c>
      <c r="AD736" s="127">
        <f>IF(E736=1,VLOOKUP(Työfile_2024!D736,'2015'!$F$12:$X$1887,19,FALSE),"-")</f>
        <v>0.76</v>
      </c>
      <c r="AI736" s="127">
        <f>IF(E736=1,VLOOKUP(Työfile_2024!D736,'2015'!$F$12:$AB$1887,20,FALSE),"-")</f>
        <v>0</v>
      </c>
      <c r="AJ736" s="127">
        <f>IF(E736=1,VLOOKUP(Työfile_2024!D736,'2015'!$F$12:$AB$1887,21,FALSE),"-")</f>
        <v>0</v>
      </c>
      <c r="AK736" s="127">
        <f>IF(E736=1,VLOOKUP(Työfile_2024!D736,'2015'!$F$12:$AB$1887,22,FALSE),"-")</f>
        <v>0</v>
      </c>
      <c r="AL736" s="127">
        <f>IF(E736=1,VLOOKUP(Työfile_2024!D736,'2015'!$F$12:$AB$1887,23,FALSE),"-")</f>
        <v>0</v>
      </c>
      <c r="AM736" s="56">
        <f>VLOOKUP(Työfile_2024!D736,Tmatkat_20km_tarkasteltava_verk!$C$2:$D$1804,2,FALSE)</f>
        <v>134</v>
      </c>
      <c r="AN736" s="148">
        <f t="shared" si="176"/>
        <v>0.23426573426573427</v>
      </c>
      <c r="AO736" s="178">
        <f>IF(E736=1,VLOOKUP(Työfile_2024!D736,'2015'!$F$12:$AC$1887,24,FALSE),"-")</f>
        <v>91</v>
      </c>
      <c r="AP736" s="52" t="str">
        <f>VLOOKUP(D736,Tarkasteltava_verkko_2024_harva!$E$2:$I$1804,5,FALSE)</f>
        <v>tiivis</v>
      </c>
      <c r="AQ736" s="52">
        <f>VLOOKUP(D736,Tarkasteltava_verkko_2024_harva!$E$2:$I$1804,4,FALSE)</f>
        <v>0</v>
      </c>
      <c r="AR736" s="148">
        <v>3.6842105263157894E-3</v>
      </c>
      <c r="AS736" s="170" t="str">
        <f>IFERROR(VLOOKUP(C736,'2015'!$C$12:$AG$1887,30,FALSE),"-")</f>
        <v/>
      </c>
      <c r="AT736" s="148">
        <v>0</v>
      </c>
      <c r="AU736" s="170">
        <f>IFERROR(VLOOKUP(C736,'2015'!$C$12:$AG$1887,31,FALSE),"-")</f>
        <v>0</v>
      </c>
      <c r="AV736" s="106"/>
      <c r="AW736" s="63">
        <f>IFERROR(VLOOKUP(C736,Merkittävyysluokitus!$A$2:$J$1705,10,FALSE),"-")</f>
        <v>3</v>
      </c>
      <c r="AX736" s="175">
        <f>IFERROR(VLOOKUP(C736,Merkittävyysluokitus!$A$2:$J$1705,6,FALSE),"-")</f>
        <v>7.5250639269406383</v>
      </c>
      <c r="AY736" s="175">
        <f>IFERROR(VLOOKUP(C736,Merkittävyysluokitus!$A$2:$J$1705,7,FALSE),"-")</f>
        <v>2.7459999999999996</v>
      </c>
      <c r="AZ736" s="175">
        <f>IFERROR(VLOOKUP(C736,Merkittävyysluokitus!$A$2:$J$1705,8,FALSE),"-")</f>
        <v>3.7790639269406388</v>
      </c>
      <c r="BA736" s="175">
        <f>IFERROR(VLOOKUP(C736,Merkittävyysluokitus!$A$2:$J$1705,9,FALSE),"-")</f>
        <v>1</v>
      </c>
      <c r="BB736" s="203"/>
      <c r="BC736" s="203" t="str">
        <f t="shared" si="177"/>
        <v/>
      </c>
      <c r="BD736" s="39" t="str">
        <f t="shared" si="171"/>
        <v>musta</v>
      </c>
      <c r="BE736" s="68" t="str">
        <f t="shared" si="172"/>
        <v>musta</v>
      </c>
      <c r="BF736" s="68" t="str">
        <f t="shared" si="173"/>
        <v>musta</v>
      </c>
      <c r="BG736" s="69" t="str">
        <f t="shared" si="174"/>
        <v>musta</v>
      </c>
      <c r="BH736" s="209" t="str">
        <f t="shared" si="175"/>
        <v>musta</v>
      </c>
      <c r="BI736" s="39"/>
      <c r="BJ736" s="39" t="str">
        <f>IF(F736="ei löydy","uusi tie",IF(E736=0,"tieosoite muuttunut",IF(E736=1,VLOOKUP(D736,'2015'!$F$12:$AL$1887,31,FALSE),"-")))</f>
        <v>punainen</v>
      </c>
      <c r="BK736" s="67" t="str">
        <f>IF(E736=1,VLOOKUP(D736,'2015'!$F$12:$AL$1887,32,FALSE),"-")</f>
        <v>punainen</v>
      </c>
      <c r="BL736" s="39" t="str">
        <f>IF(F736="ei löydy","uusi tie",IF(E736=0,"tieosoite muuttunut",IF(E736=1,VLOOKUP(D736,'2015'!$F$12:$AL$1887,33,FALSE),"-")))</f>
        <v>musta</v>
      </c>
      <c r="BM736" s="39"/>
      <c r="BN736" s="217" t="str">
        <f>VLOOKUP(D736,'2015'!$F$12:$AL$1887,33,FALSE)</f>
        <v>musta</v>
      </c>
      <c r="BO736" s="39"/>
      <c r="BP736" s="115" t="s">
        <v>10</v>
      </c>
      <c r="BQ736" s="30"/>
      <c r="BS736" s="5"/>
      <c r="BU736" s="37"/>
      <c r="BV736" s="30" t="s">
        <v>10</v>
      </c>
      <c r="BX736" t="str">
        <f>IF(E736=1,VLOOKUP(D736,'2015'!$F$12:$AX$1887,43,FALSE),"-")</f>
        <v>punainen</v>
      </c>
      <c r="BY736" t="str">
        <f>IF(E736=1,VLOOKUP(D736,'2015'!$F$12:$AX$1887,44,FALSE),"-")</f>
        <v>musta</v>
      </c>
      <c r="BZ736" t="str">
        <f>IF(E736=1,VLOOKUP(D736,'2015'!$F$12:$AX$1887,45,FALSE),"-")</f>
        <v>musta</v>
      </c>
      <c r="CA736" s="31">
        <f t="shared" si="178"/>
        <v>11</v>
      </c>
      <c r="CB736" s="31">
        <f t="shared" si="179"/>
        <v>10</v>
      </c>
      <c r="CC736" s="31">
        <f t="shared" si="180"/>
        <v>0</v>
      </c>
      <c r="CD736" s="31">
        <f t="shared" si="181"/>
        <v>1</v>
      </c>
      <c r="CE736" s="31">
        <f t="shared" si="182"/>
        <v>0</v>
      </c>
      <c r="CO736" s="2" t="s">
        <v>35</v>
      </c>
      <c r="CP736" s="2" t="s">
        <v>35</v>
      </c>
    </row>
    <row r="737" spans="1:94" ht="15.75" thickBot="1" x14ac:dyDescent="0.3">
      <c r="A737" s="50"/>
      <c r="B737" s="50"/>
      <c r="C737" s="50" t="str">
        <f t="shared" si="183"/>
        <v>1635_5_9582</v>
      </c>
      <c r="D737" s="51" t="str">
        <f t="shared" si="184"/>
        <v>1635_5</v>
      </c>
      <c r="E737" s="224">
        <f>IFERROR(VLOOKUP(C737,'2015'!$C$12:$D$1887,2,FALSE),0)</f>
        <v>0</v>
      </c>
      <c r="F737" s="51">
        <f>IFERROR(K737-IFERROR(VLOOKUP(D737,'2015'!$F$12:$I$1887,4,FALSE),"ei löydy"),"ei löydy")</f>
        <v>4419</v>
      </c>
      <c r="G737" s="224">
        <f>IFERROR(VLOOKUP(Työfile_2024!C737,Liikennemalli!$D$6:$G$1921,4,FALSE),0)</f>
        <v>1</v>
      </c>
      <c r="H737" s="225">
        <f>K737-IFERROR(VLOOKUP(Työfile_2024!D737,Liikennemalli!$C$6:$H$1921,6,FALSE),"ei löydy")</f>
        <v>0</v>
      </c>
      <c r="I737" s="80">
        <v>1635</v>
      </c>
      <c r="J737" s="52">
        <v>5</v>
      </c>
      <c r="K737" s="52">
        <v>9582</v>
      </c>
      <c r="L737" s="53"/>
      <c r="M737" s="54"/>
      <c r="N737" s="54"/>
      <c r="O737" s="54"/>
      <c r="P737" s="54"/>
      <c r="Q737" s="55"/>
      <c r="R737" s="55"/>
      <c r="S737" s="55"/>
      <c r="T737" s="55"/>
      <c r="U737" s="52"/>
      <c r="V737" s="56">
        <v>921.39699436443334</v>
      </c>
      <c r="W737" s="56">
        <v>51.118973074514713</v>
      </c>
      <c r="X737" s="56">
        <v>995.40200375704444</v>
      </c>
      <c r="Y737" s="56">
        <f>VLOOKUP(D737,Liikennemalli24!$D$2:$F$1804,2,FALSE)</f>
        <v>235</v>
      </c>
      <c r="Z737" s="57">
        <f>VLOOKUP(D737,Liikennemalli24!$D$2:$F$1804,3,FALSE)</f>
        <v>0.54900000000000004</v>
      </c>
      <c r="AA737" s="178">
        <f>IF(G737=1,VLOOKUP(C737,Liikennemalli!$D$6:$H$1921,2,FALSE),"-")</f>
        <v>108.99999999999901</v>
      </c>
      <c r="AB737" s="197">
        <f>IF(G737=1,VLOOKUP(C737,Liikennemalli!$D$6:$H$1921,3,FALSE),"-")</f>
        <v>0.229473684210526</v>
      </c>
      <c r="AC737" s="134" t="str">
        <f>IF(E737=1,VLOOKUP(Työfile_2024!D737,'2015'!$F$12:$X$1887,18,FALSE),"-")</f>
        <v>-</v>
      </c>
      <c r="AD737" s="127" t="str">
        <f>IF(E737=1,VLOOKUP(Työfile_2024!D737,'2015'!$F$12:$X$1887,19,FALSE),"-")</f>
        <v>-</v>
      </c>
      <c r="AI737" s="127" t="str">
        <f>IF(E737=1,VLOOKUP(Työfile_2024!D737,'2015'!$F$12:$AB$1887,20,FALSE),"-")</f>
        <v>-</v>
      </c>
      <c r="AJ737" s="127" t="str">
        <f>IF(E737=1,VLOOKUP(Työfile_2024!D737,'2015'!$F$12:$AB$1887,21,FALSE),"-")</f>
        <v>-</v>
      </c>
      <c r="AK737" s="127" t="str">
        <f>IF(E737=1,VLOOKUP(Työfile_2024!D737,'2015'!$F$12:$AB$1887,22,FALSE),"-")</f>
        <v>-</v>
      </c>
      <c r="AL737" s="127" t="str">
        <f>IF(E737=1,VLOOKUP(Työfile_2024!D737,'2015'!$F$12:$AB$1887,23,FALSE),"-")</f>
        <v>-</v>
      </c>
      <c r="AM737" s="56">
        <f>VLOOKUP(Työfile_2024!D737,Tmatkat_20km_tarkasteltava_verk!$C$2:$D$1804,2,FALSE)</f>
        <v>242</v>
      </c>
      <c r="AN737" s="148">
        <f t="shared" si="176"/>
        <v>0.26264465966369704</v>
      </c>
      <c r="AO737" s="178" t="str">
        <f>IF(E737=1,VLOOKUP(Työfile_2024!D737,'2015'!$F$12:$AC$1887,24,FALSE),"-")</f>
        <v>-</v>
      </c>
      <c r="AP737" s="52" t="str">
        <f>VLOOKUP(D737,Tarkasteltava_verkko_2024_harva!$E$2:$I$1804,5,FALSE)</f>
        <v>tiivis</v>
      </c>
      <c r="AQ737" s="52">
        <f>VLOOKUP(D737,Tarkasteltava_verkko_2024_harva!$E$2:$I$1804,4,FALSE)</f>
        <v>0</v>
      </c>
      <c r="AR737" s="148">
        <v>0.28230014610728449</v>
      </c>
      <c r="AS737" s="170" t="str">
        <f>IFERROR(VLOOKUP(C737,'2015'!$C$12:$AG$1887,30,FALSE),"-")</f>
        <v>-</v>
      </c>
      <c r="AT737" s="148">
        <v>0.23648507618451262</v>
      </c>
      <c r="AU737" s="170" t="str">
        <f>IFERROR(VLOOKUP(C737,'2015'!$C$12:$AG$1887,31,FALSE),"-")</f>
        <v>-</v>
      </c>
      <c r="AV737" s="106"/>
      <c r="AW737" s="63">
        <f>IFERROR(VLOOKUP(C737,Merkittävyysluokitus!$A$2:$J$1705,10,FALSE),"-")</f>
        <v>2</v>
      </c>
      <c r="AX737" s="175">
        <f>IFERROR(VLOOKUP(C737,Merkittävyysluokitus!$A$2:$J$1705,6,FALSE),"-")</f>
        <v>11.057509095726481</v>
      </c>
      <c r="AY737" s="175">
        <f>IFERROR(VLOOKUP(C737,Merkittävyysluokitus!$A$2:$J$1705,7,FALSE),"-")</f>
        <v>4.3891909830932994</v>
      </c>
      <c r="AZ737" s="175">
        <f>IFERROR(VLOOKUP(C737,Merkittävyysluokitus!$A$2:$J$1705,8,FALSE),"-")</f>
        <v>5.6683181126331812</v>
      </c>
      <c r="BA737" s="175">
        <f>IFERROR(VLOOKUP(C737,Merkittävyysluokitus!$A$2:$J$1705,9,FALSE),"-")</f>
        <v>1</v>
      </c>
      <c r="BB737" s="203"/>
      <c r="BC737" s="203" t="str">
        <f t="shared" si="177"/>
        <v>tieosoite muuttunut</v>
      </c>
      <c r="BD737" s="39" t="str">
        <f t="shared" si="171"/>
        <v>musta</v>
      </c>
      <c r="BE737" s="68" t="str">
        <f t="shared" si="172"/>
        <v>musta</v>
      </c>
      <c r="BF737" s="68" t="str">
        <f t="shared" si="173"/>
        <v>musta</v>
      </c>
      <c r="BG737" s="69" t="str">
        <f t="shared" si="174"/>
        <v>musta</v>
      </c>
      <c r="BH737" s="209" t="str">
        <f t="shared" si="175"/>
        <v>musta</v>
      </c>
      <c r="BI737" s="39"/>
      <c r="BJ737" s="39" t="str">
        <f>IF(F737="ei löydy","uusi tie",IF(E737=0,"tieosoite muuttunut",IF(E737=1,VLOOKUP(D737,'2015'!$F$12:$AL$1887,31,FALSE),"-")))</f>
        <v>tieosoite muuttunut</v>
      </c>
      <c r="BK737" s="67" t="str">
        <f>IF(E737=1,VLOOKUP(D737,'2015'!$F$12:$AL$1887,32,FALSE),"-")</f>
        <v>-</v>
      </c>
      <c r="BL737" s="39" t="str">
        <f>IF(F737="ei löydy","uusi tie",IF(E737=0,"tieosoite muuttunut",IF(E737=1,VLOOKUP(D737,'2015'!$F$12:$AL$1887,33,FALSE),"-")))</f>
        <v>tieosoite muuttunut</v>
      </c>
      <c r="BM737" s="39"/>
      <c r="BN737" s="217" t="str">
        <f>VLOOKUP(D737,'2015'!$F$12:$AL$1887,33,FALSE)</f>
        <v>musta</v>
      </c>
      <c r="BO737" s="39"/>
      <c r="BP737" s="115" t="s">
        <v>10</v>
      </c>
      <c r="BQ737" s="30"/>
      <c r="BS737" s="5"/>
      <c r="BU737" s="37"/>
      <c r="BV737" s="30" t="s">
        <v>10</v>
      </c>
      <c r="BX737" t="str">
        <f>IF(E737=1,VLOOKUP(D737,'2015'!$F$12:$AX$1887,43,FALSE),"-")</f>
        <v>-</v>
      </c>
      <c r="BY737" t="str">
        <f>IF(E737=1,VLOOKUP(D737,'2015'!$F$12:$AX$1887,44,FALSE),"-")</f>
        <v>-</v>
      </c>
      <c r="BZ737" t="str">
        <f>IF(E737=1,VLOOKUP(D737,'2015'!$F$12:$AX$1887,45,FALSE),"-")</f>
        <v>-</v>
      </c>
      <c r="CA737" s="31">
        <f t="shared" si="178"/>
        <v>21</v>
      </c>
      <c r="CB737" s="31">
        <f t="shared" si="179"/>
        <v>10</v>
      </c>
      <c r="CC737" s="31">
        <f t="shared" si="180"/>
        <v>10</v>
      </c>
      <c r="CD737" s="31">
        <f t="shared" si="181"/>
        <v>1</v>
      </c>
      <c r="CE737" s="31">
        <f t="shared" si="182"/>
        <v>0</v>
      </c>
      <c r="CO737" s="2" t="s">
        <v>35</v>
      </c>
      <c r="CP737" s="2" t="s">
        <v>35</v>
      </c>
    </row>
    <row r="738" spans="1:94" ht="15.75" thickBot="1" x14ac:dyDescent="0.3">
      <c r="A738" s="50"/>
      <c r="B738" s="50"/>
      <c r="C738" s="50" t="str">
        <f t="shared" si="183"/>
        <v>1635_7_2077</v>
      </c>
      <c r="D738" s="51" t="str">
        <f t="shared" si="184"/>
        <v>1635_7</v>
      </c>
      <c r="E738" s="224">
        <f>IFERROR(VLOOKUP(C738,'2015'!$C$12:$D$1887,2,FALSE),0)</f>
        <v>1</v>
      </c>
      <c r="F738" s="51">
        <f>IFERROR(K738-IFERROR(VLOOKUP(D738,'2015'!$F$12:$I$1887,4,FALSE),"ei löydy"),"ei löydy")</f>
        <v>0</v>
      </c>
      <c r="G738" s="224">
        <f>IFERROR(VLOOKUP(Työfile_2024!C738,Liikennemalli!$D$6:$G$1921,4,FALSE),0)</f>
        <v>1</v>
      </c>
      <c r="H738" s="225">
        <f>K738-IFERROR(VLOOKUP(Työfile_2024!D738,Liikennemalli!$C$6:$H$1921,6,FALSE),"ei löydy")</f>
        <v>0</v>
      </c>
      <c r="I738" s="80">
        <v>1635</v>
      </c>
      <c r="J738" s="52">
        <v>7</v>
      </c>
      <c r="K738" s="52">
        <v>2077</v>
      </c>
      <c r="L738" s="53"/>
      <c r="M738" s="54"/>
      <c r="N738" s="54"/>
      <c r="O738" s="54"/>
      <c r="P738" s="54"/>
      <c r="Q738" s="55"/>
      <c r="R738" s="55"/>
      <c r="S738" s="55"/>
      <c r="T738" s="55"/>
      <c r="U738" s="52"/>
      <c r="V738" s="56">
        <v>778</v>
      </c>
      <c r="W738" s="56">
        <v>43</v>
      </c>
      <c r="X738" s="56">
        <v>835</v>
      </c>
      <c r="Y738" s="56">
        <f>VLOOKUP(D738,Liikennemalli24!$D$2:$F$1804,2,FALSE)</f>
        <v>200</v>
      </c>
      <c r="Z738" s="57">
        <f>VLOOKUP(D738,Liikennemalli24!$D$2:$F$1804,3,FALSE)</f>
        <v>0.4</v>
      </c>
      <c r="AA738" s="178">
        <f>IF(G738=1,VLOOKUP(C738,Liikennemalli!$D$6:$H$1921,2,FALSE),"-")</f>
        <v>74.337124540728794</v>
      </c>
      <c r="AB738" s="197">
        <f>IF(G738=1,VLOOKUP(C738,Liikennemalli!$D$6:$H$1921,3,FALSE),"-")</f>
        <v>0.32127154959210202</v>
      </c>
      <c r="AC738" s="134">
        <f>IF(E738=1,VLOOKUP(Työfile_2024!D738,'2015'!$F$12:$X$1887,18,FALSE),"-")</f>
        <v>0</v>
      </c>
      <c r="AD738" s="127">
        <f>IF(E738=1,VLOOKUP(Työfile_2024!D738,'2015'!$F$12:$X$1887,19,FALSE),"-")</f>
        <v>0</v>
      </c>
      <c r="AI738" s="127" t="str">
        <f>IF(E738=1,VLOOKUP(Työfile_2024!D738,'2015'!$F$12:$AB$1887,20,FALSE),"-")</f>
        <v>0-1 000</v>
      </c>
      <c r="AJ738" s="127" t="str">
        <f>IF(E738=1,VLOOKUP(Työfile_2024!D738,'2015'!$F$12:$AB$1887,21,FALSE),"-")</f>
        <v>0-1 000</v>
      </c>
      <c r="AK738" s="127" t="str">
        <f>IF(E738=1,VLOOKUP(Työfile_2024!D738,'2015'!$F$12:$AB$1887,22,FALSE),"-")</f>
        <v>80-100 %</v>
      </c>
      <c r="AL738" s="127" t="str">
        <f>IF(E738=1,VLOOKUP(Työfile_2024!D738,'2015'!$F$12:$AB$1887,23,FALSE),"-")</f>
        <v>80-100 %</v>
      </c>
      <c r="AM738" s="56">
        <f>VLOOKUP(Työfile_2024!D738,Tmatkat_20km_tarkasteltava_verk!$C$2:$D$1804,2,FALSE)</f>
        <v>91</v>
      </c>
      <c r="AN738" s="148">
        <f t="shared" si="176"/>
        <v>0.11696658097686376</v>
      </c>
      <c r="AO738" s="178">
        <f>IF(E738=1,VLOOKUP(Työfile_2024!D738,'2015'!$F$12:$AC$1887,24,FALSE),"-")</f>
        <v>97</v>
      </c>
      <c r="AP738" s="52" t="str">
        <f>VLOOKUP(D738,Tarkasteltava_verkko_2024_harva!$E$2:$I$1804,5,FALSE)</f>
        <v>tiivis</v>
      </c>
      <c r="AQ738" s="52">
        <f>VLOOKUP(D738,Tarkasteltava_verkko_2024_harva!$E$2:$I$1804,4,FALSE)</f>
        <v>0</v>
      </c>
      <c r="AR738" s="148">
        <v>0</v>
      </c>
      <c r="AS738" s="170">
        <f>IFERROR(VLOOKUP(C738,'2015'!$C$12:$AG$1887,30,FALSE),"-")</f>
        <v>0</v>
      </c>
      <c r="AT738" s="148">
        <v>0</v>
      </c>
      <c r="AU738" s="170">
        <f>IFERROR(VLOOKUP(C738,'2015'!$C$12:$AG$1887,31,FALSE),"-")</f>
        <v>0</v>
      </c>
      <c r="AV738" s="106"/>
      <c r="AW738" s="63">
        <f>IFERROR(VLOOKUP(C738,Merkittävyysluokitus!$A$2:$J$1705,10,FALSE),"-")</f>
        <v>3</v>
      </c>
      <c r="AX738" s="175">
        <f>IFERROR(VLOOKUP(C738,Merkittävyysluokitus!$A$2:$J$1705,6,FALSE),"-")</f>
        <v>7.4961841704718415</v>
      </c>
      <c r="AY738" s="175">
        <f>IFERROR(VLOOKUP(C738,Merkittävyysluokitus!$A$2:$J$1705,7,FALSE),"-")</f>
        <v>2.7223333333333333</v>
      </c>
      <c r="AZ738" s="175">
        <f>IFERROR(VLOOKUP(C738,Merkittävyysluokitus!$A$2:$J$1705,8,FALSE),"-")</f>
        <v>4.1071841704718413</v>
      </c>
      <c r="BA738" s="175">
        <f>IFERROR(VLOOKUP(C738,Merkittävyysluokitus!$A$2:$J$1705,9,FALSE),"-")</f>
        <v>0.66666666666666663</v>
      </c>
      <c r="BB738" s="203"/>
      <c r="BC738" s="203" t="str">
        <f t="shared" si="177"/>
        <v/>
      </c>
      <c r="BD738" s="39" t="str">
        <f t="shared" si="171"/>
        <v>musta</v>
      </c>
      <c r="BE738" s="68" t="str">
        <f t="shared" si="172"/>
        <v>musta</v>
      </c>
      <c r="BF738" s="68" t="str">
        <f t="shared" si="173"/>
        <v>musta</v>
      </c>
      <c r="BG738" s="69" t="str">
        <f t="shared" si="174"/>
        <v>musta</v>
      </c>
      <c r="BH738" s="209" t="str">
        <f t="shared" si="175"/>
        <v>musta</v>
      </c>
      <c r="BI738" s="39"/>
      <c r="BJ738" s="39" t="str">
        <f>IF(F738="ei löydy","uusi tie",IF(E738=0,"tieosoite muuttunut",IF(E738=1,VLOOKUP(D738,'2015'!$F$12:$AL$1887,31,FALSE),"-")))</f>
        <v>punainen</v>
      </c>
      <c r="BK738" s="67" t="str">
        <f>IF(E738=1,VLOOKUP(D738,'2015'!$F$12:$AL$1887,32,FALSE),"-")</f>
        <v>musta</v>
      </c>
      <c r="BL738" s="39" t="str">
        <f>IF(F738="ei löydy","uusi tie",IF(E738=0,"tieosoite muuttunut",IF(E738=1,VLOOKUP(D738,'2015'!$F$12:$AL$1887,33,FALSE),"-")))</f>
        <v>musta</v>
      </c>
      <c r="BM738" s="39"/>
      <c r="BN738" s="217" t="str">
        <f>VLOOKUP(D738,'2015'!$F$12:$AL$1887,33,FALSE)</f>
        <v>musta</v>
      </c>
      <c r="BO738" s="39"/>
      <c r="BP738" s="115" t="s">
        <v>10</v>
      </c>
      <c r="BQ738" s="30"/>
      <c r="BS738" s="5"/>
      <c r="BU738" s="37"/>
      <c r="BV738" s="30" t="s">
        <v>10</v>
      </c>
      <c r="BX738">
        <f>IF(E738=1,VLOOKUP(D738,'2015'!$F$12:$AX$1887,43,FALSE),"-")</f>
        <v>0</v>
      </c>
      <c r="BY738">
        <f>IF(E738=1,VLOOKUP(D738,'2015'!$F$12:$AX$1887,44,FALSE),"-")</f>
        <v>0</v>
      </c>
      <c r="BZ738">
        <f>IF(E738=1,VLOOKUP(D738,'2015'!$F$12:$AX$1887,45,FALSE),"-")</f>
        <v>0</v>
      </c>
      <c r="CA738" s="31">
        <f t="shared" si="178"/>
        <v>0</v>
      </c>
      <c r="CB738" s="31">
        <f t="shared" si="179"/>
        <v>0</v>
      </c>
      <c r="CC738" s="31">
        <f t="shared" si="180"/>
        <v>0</v>
      </c>
      <c r="CD738" s="31">
        <f t="shared" si="181"/>
        <v>0</v>
      </c>
      <c r="CE738" s="31">
        <f t="shared" si="182"/>
        <v>0</v>
      </c>
      <c r="CO738" s="2" t="s">
        <v>35</v>
      </c>
      <c r="CP738" s="2" t="s">
        <v>35</v>
      </c>
    </row>
    <row r="739" spans="1:94" ht="15.75" thickBot="1" x14ac:dyDescent="0.3">
      <c r="A739" s="50"/>
      <c r="B739" s="50"/>
      <c r="C739" s="50" t="str">
        <f t="shared" si="183"/>
        <v>1635_8_1797</v>
      </c>
      <c r="D739" s="51" t="str">
        <f t="shared" si="184"/>
        <v>1635_8</v>
      </c>
      <c r="E739" s="224">
        <f>IFERROR(VLOOKUP(C739,'2015'!$C$12:$D$1887,2,FALSE),0)</f>
        <v>1</v>
      </c>
      <c r="F739" s="51">
        <f>IFERROR(K739-IFERROR(VLOOKUP(D739,'2015'!$F$12:$I$1887,4,FALSE),"ei löydy"),"ei löydy")</f>
        <v>0</v>
      </c>
      <c r="G739" s="224">
        <f>IFERROR(VLOOKUP(Työfile_2024!C739,Liikennemalli!$D$6:$G$1921,4,FALSE),0)</f>
        <v>1</v>
      </c>
      <c r="H739" s="225">
        <f>K739-IFERROR(VLOOKUP(Työfile_2024!D739,Liikennemalli!$C$6:$H$1921,6,FALSE),"ei löydy")</f>
        <v>0</v>
      </c>
      <c r="I739" s="80">
        <v>1635</v>
      </c>
      <c r="J739" s="52">
        <v>8</v>
      </c>
      <c r="K739" s="52">
        <v>1797</v>
      </c>
      <c r="L739" s="53"/>
      <c r="M739" s="54"/>
      <c r="N739" s="54"/>
      <c r="O739" s="54"/>
      <c r="P739" s="54"/>
      <c r="Q739" s="55"/>
      <c r="R739" s="55"/>
      <c r="S739" s="55"/>
      <c r="T739" s="55"/>
      <c r="U739" s="52"/>
      <c r="V739" s="56">
        <v>778</v>
      </c>
      <c r="W739" s="56">
        <v>43</v>
      </c>
      <c r="X739" s="56">
        <v>835</v>
      </c>
      <c r="Y739" s="56">
        <f>VLOOKUP(D739,Liikennemalli24!$D$2:$F$1804,2,FALSE)</f>
        <v>65</v>
      </c>
      <c r="Z739" s="57">
        <f>VLOOKUP(D739,Liikennemalli24!$D$2:$F$1804,3,FALSE)</f>
        <v>0.16800000000000001</v>
      </c>
      <c r="AA739" s="178">
        <f>IF(G739=1,VLOOKUP(C739,Liikennemalli!$D$6:$H$1921,2,FALSE),"-")</f>
        <v>129.292111059989</v>
      </c>
      <c r="AB739" s="197">
        <f>IF(G739=1,VLOOKUP(C739,Liikennemalli!$D$6:$H$1921,3,FALSE),"-")</f>
        <v>0.24961837211940999</v>
      </c>
      <c r="AC739" s="134">
        <f>IF(E739=1,VLOOKUP(Työfile_2024!D739,'2015'!$F$12:$X$1887,18,FALSE),"-")</f>
        <v>0</v>
      </c>
      <c r="AD739" s="127">
        <f>IF(E739=1,VLOOKUP(Työfile_2024!D739,'2015'!$F$12:$X$1887,19,FALSE),"-")</f>
        <v>0</v>
      </c>
      <c r="AI739" s="127" t="str">
        <f>IF(E739=1,VLOOKUP(Työfile_2024!D739,'2015'!$F$12:$AB$1887,20,FALSE),"-")</f>
        <v>0-1 000</v>
      </c>
      <c r="AJ739" s="127" t="str">
        <f>IF(E739=1,VLOOKUP(Työfile_2024!D739,'2015'!$F$12:$AB$1887,21,FALSE),"-")</f>
        <v>0-1 000</v>
      </c>
      <c r="AK739" s="127" t="str">
        <f>IF(E739=1,VLOOKUP(Työfile_2024!D739,'2015'!$F$12:$AB$1887,22,FALSE),"-")</f>
        <v>20-40 %</v>
      </c>
      <c r="AL739" s="127" t="str">
        <f>IF(E739=1,VLOOKUP(Työfile_2024!D739,'2015'!$F$12:$AB$1887,23,FALSE),"-")</f>
        <v>80-100 %</v>
      </c>
      <c r="AM739" s="56">
        <f>VLOOKUP(Työfile_2024!D739,Tmatkat_20km_tarkasteltava_verk!$C$2:$D$1804,2,FALSE)</f>
        <v>72</v>
      </c>
      <c r="AN739" s="148">
        <f t="shared" si="176"/>
        <v>9.2544987146529561E-2</v>
      </c>
      <c r="AO739" s="178">
        <f>IF(E739=1,VLOOKUP(Työfile_2024!D739,'2015'!$F$12:$AC$1887,24,FALSE),"-")</f>
        <v>122</v>
      </c>
      <c r="AP739" s="52" t="str">
        <f>VLOOKUP(D739,Tarkasteltava_verkko_2024_harva!$E$2:$I$1804,5,FALSE)</f>
        <v>tiivis</v>
      </c>
      <c r="AQ739" s="52">
        <f>VLOOKUP(D739,Tarkasteltava_verkko_2024_harva!$E$2:$I$1804,4,FALSE)</f>
        <v>0</v>
      </c>
      <c r="AR739" s="148">
        <v>0</v>
      </c>
      <c r="AS739" s="170">
        <f>IFERROR(VLOOKUP(C739,'2015'!$C$12:$AG$1887,30,FALSE),"-")</f>
        <v>0</v>
      </c>
      <c r="AT739" s="148">
        <v>0</v>
      </c>
      <c r="AU739" s="170">
        <f>IFERROR(VLOOKUP(C739,'2015'!$C$12:$AG$1887,31,FALSE),"-")</f>
        <v>0</v>
      </c>
      <c r="AV739" s="106"/>
      <c r="AW739" s="63">
        <f>IFERROR(VLOOKUP(C739,Merkittävyysluokitus!$A$2:$J$1705,10,FALSE),"-")</f>
        <v>3</v>
      </c>
      <c r="AX739" s="175">
        <f>IFERROR(VLOOKUP(C739,Merkittävyysluokitus!$A$2:$J$1705,6,FALSE),"-")</f>
        <v>7.0829269406392683</v>
      </c>
      <c r="AY739" s="175">
        <f>IFERROR(VLOOKUP(C739,Merkittävyysluokitus!$A$2:$J$1705,7,FALSE),"-")</f>
        <v>2.905666666666666</v>
      </c>
      <c r="AZ739" s="175">
        <f>IFERROR(VLOOKUP(C739,Merkittävyysluokitus!$A$2:$J$1705,8,FALSE),"-")</f>
        <v>3.3439269406392693</v>
      </c>
      <c r="BA739" s="175">
        <f>IFERROR(VLOOKUP(C739,Merkittävyysluokitus!$A$2:$J$1705,9,FALSE),"-")</f>
        <v>0.83333333333333326</v>
      </c>
      <c r="BB739" s="203"/>
      <c r="BC739" s="203" t="str">
        <f t="shared" si="177"/>
        <v/>
      </c>
      <c r="BD739" s="39" t="str">
        <f t="shared" si="171"/>
        <v>musta</v>
      </c>
      <c r="BE739" s="68" t="str">
        <f t="shared" si="172"/>
        <v>musta</v>
      </c>
      <c r="BF739" s="68" t="str">
        <f t="shared" si="173"/>
        <v>musta</v>
      </c>
      <c r="BG739" s="69" t="str">
        <f t="shared" si="174"/>
        <v>musta</v>
      </c>
      <c r="BH739" s="209" t="str">
        <f t="shared" si="175"/>
        <v>musta</v>
      </c>
      <c r="BI739" s="39"/>
      <c r="BJ739" s="39" t="str">
        <f>IF(F739="ei löydy","uusi tie",IF(E739=0,"tieosoite muuttunut",IF(E739=1,VLOOKUP(D739,'2015'!$F$12:$AL$1887,31,FALSE),"-")))</f>
        <v>punainen</v>
      </c>
      <c r="BK739" s="67" t="str">
        <f>IF(E739=1,VLOOKUP(D739,'2015'!$F$12:$AL$1887,32,FALSE),"-")</f>
        <v>musta</v>
      </c>
      <c r="BL739" s="39" t="str">
        <f>IF(F739="ei löydy","uusi tie",IF(E739=0,"tieosoite muuttunut",IF(E739=1,VLOOKUP(D739,'2015'!$F$12:$AL$1887,33,FALSE),"-")))</f>
        <v>musta</v>
      </c>
      <c r="BM739" s="39"/>
      <c r="BN739" s="217" t="str">
        <f>VLOOKUP(D739,'2015'!$F$12:$AL$1887,33,FALSE)</f>
        <v>musta</v>
      </c>
      <c r="BO739" s="39"/>
      <c r="BP739" s="115" t="s">
        <v>10</v>
      </c>
      <c r="BQ739" s="30"/>
      <c r="BS739" s="5"/>
      <c r="BU739" s="37"/>
      <c r="BV739" s="30" t="s">
        <v>10</v>
      </c>
      <c r="BX739">
        <f>IF(E739=1,VLOOKUP(D739,'2015'!$F$12:$AX$1887,43,FALSE),"-")</f>
        <v>0</v>
      </c>
      <c r="BY739">
        <f>IF(E739=1,VLOOKUP(D739,'2015'!$F$12:$AX$1887,44,FALSE),"-")</f>
        <v>0</v>
      </c>
      <c r="BZ739">
        <f>IF(E739=1,VLOOKUP(D739,'2015'!$F$12:$AX$1887,45,FALSE),"-")</f>
        <v>0</v>
      </c>
      <c r="CA739" s="31">
        <f t="shared" si="178"/>
        <v>0</v>
      </c>
      <c r="CB739" s="31">
        <f t="shared" si="179"/>
        <v>0</v>
      </c>
      <c r="CC739" s="31">
        <f t="shared" si="180"/>
        <v>0</v>
      </c>
      <c r="CD739" s="31">
        <f t="shared" si="181"/>
        <v>0</v>
      </c>
      <c r="CE739" s="31">
        <f t="shared" si="182"/>
        <v>0</v>
      </c>
      <c r="CO739" s="2" t="s">
        <v>35</v>
      </c>
      <c r="CP739" s="2" t="s">
        <v>35</v>
      </c>
    </row>
    <row r="740" spans="1:94" ht="15.75" thickBot="1" x14ac:dyDescent="0.3">
      <c r="A740" s="50"/>
      <c r="B740" s="50"/>
      <c r="C740" s="50" t="str">
        <f t="shared" si="183"/>
        <v>1635_9_6622</v>
      </c>
      <c r="D740" s="51" t="str">
        <f t="shared" si="184"/>
        <v>1635_9</v>
      </c>
      <c r="E740" s="224">
        <f>IFERROR(VLOOKUP(C740,'2015'!$C$12:$D$1887,2,FALSE),0)</f>
        <v>1</v>
      </c>
      <c r="F740" s="51">
        <f>IFERROR(K740-IFERROR(VLOOKUP(D740,'2015'!$F$12:$I$1887,4,FALSE),"ei löydy"),"ei löydy")</f>
        <v>0</v>
      </c>
      <c r="G740" s="224">
        <f>IFERROR(VLOOKUP(Työfile_2024!C740,Liikennemalli!$D$6:$G$1921,4,FALSE),0)</f>
        <v>1</v>
      </c>
      <c r="H740" s="225">
        <f>K740-IFERROR(VLOOKUP(Työfile_2024!D740,Liikennemalli!$C$6:$H$1921,6,FALSE),"ei löydy")</f>
        <v>0</v>
      </c>
      <c r="I740" s="80">
        <v>1635</v>
      </c>
      <c r="J740" s="52">
        <v>9</v>
      </c>
      <c r="K740" s="52">
        <v>6622</v>
      </c>
      <c r="L740" s="53"/>
      <c r="M740" s="54"/>
      <c r="N740" s="54"/>
      <c r="O740" s="54"/>
      <c r="P740" s="54"/>
      <c r="Q740" s="55"/>
      <c r="R740" s="55"/>
      <c r="S740" s="55"/>
      <c r="T740" s="55"/>
      <c r="U740" s="52"/>
      <c r="V740" s="56">
        <v>1083</v>
      </c>
      <c r="W740" s="56">
        <v>55</v>
      </c>
      <c r="X740" s="56">
        <v>1155</v>
      </c>
      <c r="Y740" s="56">
        <f>VLOOKUP(D740,Liikennemalli24!$D$2:$F$1804,2,FALSE)</f>
        <v>78</v>
      </c>
      <c r="Z740" s="57">
        <f>VLOOKUP(D740,Liikennemalli24!$D$2:$F$1804,3,FALSE)</f>
        <v>0.17399999999999999</v>
      </c>
      <c r="AA740" s="178">
        <f>IF(G740=1,VLOOKUP(C740,Liikennemalli!$D$6:$H$1921,2,FALSE),"-")</f>
        <v>175.597874246537</v>
      </c>
      <c r="AB740" s="197">
        <f>IF(G740=1,VLOOKUP(C740,Liikennemalli!$D$6:$H$1921,3,FALSE),"-")</f>
        <v>0.27904003034698799</v>
      </c>
      <c r="AC740" s="134">
        <f>IF(E740=1,VLOOKUP(Työfile_2024!D740,'2015'!$F$12:$X$1887,18,FALSE),"-")</f>
        <v>0</v>
      </c>
      <c r="AD740" s="127">
        <f>IF(E740=1,VLOOKUP(Työfile_2024!D740,'2015'!$F$12:$X$1887,19,FALSE),"-")</f>
        <v>0</v>
      </c>
      <c r="AI740" s="127" t="str">
        <f>IF(E740=1,VLOOKUP(Työfile_2024!D740,'2015'!$F$12:$AB$1887,20,FALSE),"-")</f>
        <v>0-1 000</v>
      </c>
      <c r="AJ740" s="127" t="str">
        <f>IF(E740=1,VLOOKUP(Työfile_2024!D740,'2015'!$F$12:$AB$1887,21,FALSE),"-")</f>
        <v>0-1 000</v>
      </c>
      <c r="AK740" s="127" t="str">
        <f>IF(E740=1,VLOOKUP(Työfile_2024!D740,'2015'!$F$12:$AB$1887,22,FALSE),"-")</f>
        <v>20-40 %</v>
      </c>
      <c r="AL740" s="127" t="str">
        <f>IF(E740=1,VLOOKUP(Työfile_2024!D740,'2015'!$F$12:$AB$1887,23,FALSE),"-")</f>
        <v>80-100 %</v>
      </c>
      <c r="AM740" s="56">
        <f>VLOOKUP(Työfile_2024!D740,Tmatkat_20km_tarkasteltava_verk!$C$2:$D$1804,2,FALSE)</f>
        <v>115</v>
      </c>
      <c r="AN740" s="148">
        <f t="shared" si="176"/>
        <v>0.1061865189289012</v>
      </c>
      <c r="AO740" s="178">
        <f>IF(E740=1,VLOOKUP(Työfile_2024!D740,'2015'!$F$12:$AC$1887,24,FALSE),"-")</f>
        <v>130</v>
      </c>
      <c r="AP740" s="52" t="str">
        <f>VLOOKUP(D740,Tarkasteltava_verkko_2024_harva!$E$2:$I$1804,5,FALSE)</f>
        <v>tiivis</v>
      </c>
      <c r="AQ740" s="52">
        <f>VLOOKUP(D740,Tarkasteltava_verkko_2024_harva!$E$2:$I$1804,4,FALSE)</f>
        <v>0</v>
      </c>
      <c r="AR740" s="148">
        <v>0</v>
      </c>
      <c r="AS740" s="170">
        <f>IFERROR(VLOOKUP(C740,'2015'!$C$12:$AG$1887,30,FALSE),"-")</f>
        <v>0</v>
      </c>
      <c r="AT740" s="148">
        <v>0</v>
      </c>
      <c r="AU740" s="170">
        <f>IFERROR(VLOOKUP(C740,'2015'!$C$12:$AG$1887,31,FALSE),"-")</f>
        <v>0</v>
      </c>
      <c r="AV740" s="106"/>
      <c r="AW740" s="63">
        <f>IFERROR(VLOOKUP(C740,Merkittävyysluokitus!$A$2:$J$1705,10,FALSE),"-")</f>
        <v>2</v>
      </c>
      <c r="AX740" s="175">
        <f>IFERROR(VLOOKUP(C740,Merkittävyysluokitus!$A$2:$J$1705,6,FALSE),"-")</f>
        <v>10.841544901065447</v>
      </c>
      <c r="AY740" s="175">
        <f>IFERROR(VLOOKUP(C740,Merkittävyysluokitus!$A$2:$J$1705,7,FALSE),"-")</f>
        <v>3.7616666666666667</v>
      </c>
      <c r="AZ740" s="175">
        <f>IFERROR(VLOOKUP(C740,Merkittävyysluokitus!$A$2:$J$1705,8,FALSE),"-")</f>
        <v>5.9132115677321142</v>
      </c>
      <c r="BA740" s="175">
        <f>IFERROR(VLOOKUP(C740,Merkittävyysluokitus!$A$2:$J$1705,9,FALSE),"-")</f>
        <v>1.1666666666666665</v>
      </c>
      <c r="BB740" s="203"/>
      <c r="BC740" s="203" t="str">
        <f t="shared" si="177"/>
        <v/>
      </c>
      <c r="BD740" s="39" t="str">
        <f t="shared" si="171"/>
        <v>musta</v>
      </c>
      <c r="BE740" s="68" t="str">
        <f t="shared" si="172"/>
        <v>musta</v>
      </c>
      <c r="BF740" s="68" t="str">
        <f t="shared" si="173"/>
        <v>musta</v>
      </c>
      <c r="BG740" s="69" t="str">
        <f t="shared" si="174"/>
        <v>musta</v>
      </c>
      <c r="BH740" s="209" t="str">
        <f t="shared" si="175"/>
        <v>musta</v>
      </c>
      <c r="BI740" s="39"/>
      <c r="BJ740" s="39" t="str">
        <f>IF(F740="ei löydy","uusi tie",IF(E740=0,"tieosoite muuttunut",IF(E740=1,VLOOKUP(D740,'2015'!$F$12:$AL$1887,31,FALSE),"-")))</f>
        <v>punainen</v>
      </c>
      <c r="BK740" s="67" t="str">
        <f>IF(E740=1,VLOOKUP(D740,'2015'!$F$12:$AL$1887,32,FALSE),"-")</f>
        <v>musta</v>
      </c>
      <c r="BL740" s="39" t="str">
        <f>IF(F740="ei löydy","uusi tie",IF(E740=0,"tieosoite muuttunut",IF(E740=1,VLOOKUP(D740,'2015'!$F$12:$AL$1887,33,FALSE),"-")))</f>
        <v>musta</v>
      </c>
      <c r="BM740" s="39"/>
      <c r="BN740" s="217" t="str">
        <f>VLOOKUP(D740,'2015'!$F$12:$AL$1887,33,FALSE)</f>
        <v>musta</v>
      </c>
      <c r="BO740" s="39"/>
      <c r="BP740" s="115" t="s">
        <v>10</v>
      </c>
      <c r="BQ740" s="30"/>
      <c r="BS740" s="5"/>
      <c r="BU740" s="37"/>
      <c r="BV740" s="30">
        <v>45</v>
      </c>
      <c r="BX740">
        <f>IF(E740=1,VLOOKUP(D740,'2015'!$F$12:$AX$1887,43,FALSE),"-")</f>
        <v>0</v>
      </c>
      <c r="BY740">
        <f>IF(E740=1,VLOOKUP(D740,'2015'!$F$12:$AX$1887,44,FALSE),"-")</f>
        <v>0</v>
      </c>
      <c r="BZ740">
        <f>IF(E740=1,VLOOKUP(D740,'2015'!$F$12:$AX$1887,45,FALSE),"-")</f>
        <v>0</v>
      </c>
      <c r="CA740" s="31">
        <f t="shared" si="178"/>
        <v>1</v>
      </c>
      <c r="CB740" s="31">
        <f t="shared" si="179"/>
        <v>0</v>
      </c>
      <c r="CC740" s="31">
        <f t="shared" si="180"/>
        <v>0</v>
      </c>
      <c r="CD740" s="31">
        <f t="shared" si="181"/>
        <v>1</v>
      </c>
      <c r="CE740" s="31">
        <f t="shared" si="182"/>
        <v>0</v>
      </c>
      <c r="CO740" s="32" t="s">
        <v>34</v>
      </c>
      <c r="CP740" s="2" t="s">
        <v>35</v>
      </c>
    </row>
    <row r="741" spans="1:94" ht="15.75" thickBot="1" x14ac:dyDescent="0.3">
      <c r="A741" s="50"/>
      <c r="B741" s="50"/>
      <c r="C741" s="50" t="str">
        <f t="shared" si="183"/>
        <v>1671_1_1138</v>
      </c>
      <c r="D741" s="51" t="str">
        <f t="shared" si="184"/>
        <v>1671_1</v>
      </c>
      <c r="E741" s="224">
        <f>IFERROR(VLOOKUP(C741,'2015'!$C$12:$D$1887,2,FALSE),0)</f>
        <v>1</v>
      </c>
      <c r="F741" s="51">
        <f>IFERROR(K741-IFERROR(VLOOKUP(D741,'2015'!$F$12:$I$1887,4,FALSE),"ei löydy"),"ei löydy")</f>
        <v>0</v>
      </c>
      <c r="G741" s="224">
        <f>IFERROR(VLOOKUP(Työfile_2024!C741,Liikennemalli!$D$6:$G$1921,4,FALSE),0)</f>
        <v>1</v>
      </c>
      <c r="H741" s="225">
        <f>K741-IFERROR(VLOOKUP(Työfile_2024!D741,Liikennemalli!$C$6:$H$1921,6,FALSE),"ei löydy")</f>
        <v>0</v>
      </c>
      <c r="I741" s="80">
        <v>1671</v>
      </c>
      <c r="J741" s="52">
        <v>1</v>
      </c>
      <c r="K741" s="52">
        <v>1138</v>
      </c>
      <c r="L741" s="53"/>
      <c r="M741" s="54"/>
      <c r="N741" s="54"/>
      <c r="O741" s="54"/>
      <c r="P741" s="54"/>
      <c r="Q741" s="55"/>
      <c r="R741" s="55"/>
      <c r="S741" s="55"/>
      <c r="T741" s="55"/>
      <c r="U741" s="52"/>
      <c r="V741" s="56">
        <v>1113</v>
      </c>
      <c r="W741" s="56">
        <v>50</v>
      </c>
      <c r="X741" s="56">
        <v>1211</v>
      </c>
      <c r="Y741" s="56">
        <f>VLOOKUP(D741,Liikennemalli24!$D$2:$F$1804,2,FALSE)</f>
        <v>620</v>
      </c>
      <c r="Z741" s="57">
        <f>VLOOKUP(D741,Liikennemalli24!$D$2:$F$1804,3,FALSE)</f>
        <v>1</v>
      </c>
      <c r="AA741" s="178">
        <f>IF(G741=1,VLOOKUP(C741,Liikennemalli!$D$6:$H$1921,2,FALSE),"-")</f>
        <v>369.42785205079002</v>
      </c>
      <c r="AB741" s="197">
        <f>IF(G741=1,VLOOKUP(C741,Liikennemalli!$D$6:$H$1921,3,FALSE),"-")</f>
        <v>0.50317177136263203</v>
      </c>
      <c r="AC741" s="134">
        <f>IF(E741=1,VLOOKUP(Työfile_2024!D741,'2015'!$F$12:$X$1887,18,FALSE),"-")</f>
        <v>486</v>
      </c>
      <c r="AD741" s="127">
        <f>IF(E741=1,VLOOKUP(Työfile_2024!D741,'2015'!$F$12:$X$1887,19,FALSE),"-")</f>
        <v>0.64</v>
      </c>
      <c r="AI741" s="127">
        <f>IF(E741=1,VLOOKUP(Työfile_2024!D741,'2015'!$F$12:$AB$1887,20,FALSE),"-")</f>
        <v>0</v>
      </c>
      <c r="AJ741" s="127">
        <f>IF(E741=1,VLOOKUP(Työfile_2024!D741,'2015'!$F$12:$AB$1887,21,FALSE),"-")</f>
        <v>0</v>
      </c>
      <c r="AK741" s="127">
        <f>IF(E741=1,VLOOKUP(Työfile_2024!D741,'2015'!$F$12:$AB$1887,22,FALSE),"-")</f>
        <v>0</v>
      </c>
      <c r="AL741" s="127">
        <f>IF(E741=1,VLOOKUP(Työfile_2024!D741,'2015'!$F$12:$AB$1887,23,FALSE),"-")</f>
        <v>0</v>
      </c>
      <c r="AM741" s="56">
        <f>VLOOKUP(Työfile_2024!D741,Tmatkat_20km_tarkasteltava_verk!$C$2:$D$1804,2,FALSE)</f>
        <v>197</v>
      </c>
      <c r="AN741" s="148">
        <f t="shared" si="176"/>
        <v>0.17699910152740342</v>
      </c>
      <c r="AO741" s="178">
        <f>IF(E741=1,VLOOKUP(Työfile_2024!D741,'2015'!$F$12:$AC$1887,24,FALSE),"-")</f>
        <v>25</v>
      </c>
      <c r="AP741" s="52">
        <f>VLOOKUP(D741,Tarkasteltava_verkko_2024_harva!$E$2:$I$1804,5,FALSE)</f>
        <v>0</v>
      </c>
      <c r="AQ741" s="52">
        <f>VLOOKUP(D741,Tarkasteltava_verkko_2024_harva!$E$2:$I$1804,4,FALSE)</f>
        <v>0</v>
      </c>
      <c r="AR741" s="148">
        <v>1.0026362038664323</v>
      </c>
      <c r="AS741" s="170" t="str">
        <f>IFERROR(VLOOKUP(C741,'2015'!$C$12:$AG$1887,30,FALSE),"-")</f>
        <v>Kyllä</v>
      </c>
      <c r="AT741" s="148">
        <v>1.0026362038664323</v>
      </c>
      <c r="AU741" s="170" t="str">
        <f>IFERROR(VLOOKUP(C741,'2015'!$C$12:$AG$1887,31,FALSE),"-")</f>
        <v>Kyllä</v>
      </c>
      <c r="AV741" s="106"/>
      <c r="AW741" s="63">
        <f>IFERROR(VLOOKUP(C741,Merkittävyysluokitus!$A$2:$J$1705,10,FALSE),"-")</f>
        <v>3</v>
      </c>
      <c r="AX741" s="175">
        <f>IFERROR(VLOOKUP(C741,Merkittävyysluokitus!$A$2:$J$1705,6,FALSE),"-")</f>
        <v>10.066765601217655</v>
      </c>
      <c r="AY741" s="175">
        <f>IFERROR(VLOOKUP(C741,Merkittävyysluokitus!$A$2:$J$1705,7,FALSE),"-")</f>
        <v>3.8900000000000006</v>
      </c>
      <c r="AZ741" s="175">
        <f>IFERROR(VLOOKUP(C741,Merkittävyysluokitus!$A$2:$J$1705,8,FALSE),"-")</f>
        <v>4.5100989345509888</v>
      </c>
      <c r="BA741" s="175">
        <f>IFERROR(VLOOKUP(C741,Merkittävyysluokitus!$A$2:$J$1705,9,FALSE),"-")</f>
        <v>1.6666666666666665</v>
      </c>
      <c r="BB741" s="203"/>
      <c r="BC741" s="203" t="str">
        <f t="shared" si="177"/>
        <v/>
      </c>
      <c r="BD741" s="39" t="str">
        <f t="shared" si="171"/>
        <v>musta</v>
      </c>
      <c r="BE741" s="68" t="str">
        <f t="shared" si="172"/>
        <v>punainen</v>
      </c>
      <c r="BF741" s="68" t="str">
        <f t="shared" si="173"/>
        <v>musta</v>
      </c>
      <c r="BG741" s="69" t="str">
        <f t="shared" si="174"/>
        <v>musta</v>
      </c>
      <c r="BH741" s="209" t="str">
        <f t="shared" si="175"/>
        <v>musta</v>
      </c>
      <c r="BI741" s="39"/>
      <c r="BJ741" s="39" t="str">
        <f>IF(F741="ei löydy","uusi tie",IF(E741=0,"tieosoite muuttunut",IF(E741=1,VLOOKUP(D741,'2015'!$F$12:$AL$1887,31,FALSE),"-")))</f>
        <v>musta</v>
      </c>
      <c r="BK741" s="67" t="str">
        <f>IF(E741=1,VLOOKUP(D741,'2015'!$F$12:$AL$1887,32,FALSE),"-")</f>
        <v>musta</v>
      </c>
      <c r="BL741" s="39" t="str">
        <f>IF(F741="ei löydy","uusi tie",IF(E741=0,"tieosoite muuttunut",IF(E741=1,VLOOKUP(D741,'2015'!$F$12:$AL$1887,33,FALSE),"-")))</f>
        <v>musta</v>
      </c>
      <c r="BM741" s="39"/>
      <c r="BN741" s="217" t="str">
        <f>VLOOKUP(D741,'2015'!$F$12:$AL$1887,33,FALSE)</f>
        <v>musta</v>
      </c>
      <c r="BO741" s="39"/>
      <c r="BP741" s="115" t="s">
        <v>10</v>
      </c>
      <c r="BQ741" s="30"/>
      <c r="BS741" s="5"/>
      <c r="BU741" s="37"/>
      <c r="BV741" s="30">
        <v>45</v>
      </c>
      <c r="BX741" t="str">
        <f>IF(E741=1,VLOOKUP(D741,'2015'!$F$12:$AX$1887,43,FALSE),"-")</f>
        <v>musta</v>
      </c>
      <c r="BY741" t="str">
        <f>IF(E741=1,VLOOKUP(D741,'2015'!$F$12:$AX$1887,44,FALSE),"-")</f>
        <v>musta</v>
      </c>
      <c r="BZ741" t="str">
        <f>IF(E741=1,VLOOKUP(D741,'2015'!$F$12:$AX$1887,45,FALSE),"-")</f>
        <v>musta</v>
      </c>
      <c r="CA741" s="31">
        <f t="shared" si="178"/>
        <v>11</v>
      </c>
      <c r="CB741" s="31">
        <f t="shared" si="179"/>
        <v>10</v>
      </c>
      <c r="CC741" s="31">
        <f t="shared" si="180"/>
        <v>0</v>
      </c>
      <c r="CD741" s="31">
        <f t="shared" si="181"/>
        <v>1</v>
      </c>
      <c r="CE741" s="31">
        <f t="shared" si="182"/>
        <v>0</v>
      </c>
      <c r="CO741" s="2" t="s">
        <v>35</v>
      </c>
      <c r="CP741" s="2" t="s">
        <v>35</v>
      </c>
    </row>
    <row r="742" spans="1:94" ht="15.75" thickBot="1" x14ac:dyDescent="0.3">
      <c r="A742" s="50"/>
      <c r="B742" s="50"/>
      <c r="C742" s="50" t="str">
        <f t="shared" si="183"/>
        <v>1672_1_5860</v>
      </c>
      <c r="D742" s="51" t="str">
        <f t="shared" si="184"/>
        <v>1672_1</v>
      </c>
      <c r="E742" s="224">
        <f>IFERROR(VLOOKUP(C742,'2015'!$C$12:$D$1887,2,FALSE),0)</f>
        <v>1</v>
      </c>
      <c r="F742" s="51">
        <f>IFERROR(K742-IFERROR(VLOOKUP(D742,'2015'!$F$12:$I$1887,4,FALSE),"ei löydy"),"ei löydy")</f>
        <v>0</v>
      </c>
      <c r="G742" s="224">
        <f>IFERROR(VLOOKUP(Työfile_2024!C742,Liikennemalli!$D$6:$G$1921,4,FALSE),0)</f>
        <v>1</v>
      </c>
      <c r="H742" s="225">
        <f>K742-IFERROR(VLOOKUP(Työfile_2024!D742,Liikennemalli!$C$6:$H$1921,6,FALSE),"ei löydy")</f>
        <v>0</v>
      </c>
      <c r="I742" s="80">
        <v>1672</v>
      </c>
      <c r="J742" s="52">
        <v>1</v>
      </c>
      <c r="K742" s="52">
        <v>5860</v>
      </c>
      <c r="L742" s="53"/>
      <c r="M742" s="54"/>
      <c r="N742" s="54"/>
      <c r="O742" s="54"/>
      <c r="P742" s="54"/>
      <c r="Q742" s="55"/>
      <c r="R742" s="55"/>
      <c r="S742" s="55"/>
      <c r="T742" s="55"/>
      <c r="U742" s="52"/>
      <c r="V742" s="56">
        <v>143.04607508532422</v>
      </c>
      <c r="W742" s="56">
        <v>13.234129692832765</v>
      </c>
      <c r="X742" s="56">
        <v>142.70580204778156</v>
      </c>
      <c r="Y742" s="56">
        <f>VLOOKUP(D742,Liikennemalli24!$D$2:$F$1804,2,FALSE)</f>
        <v>216</v>
      </c>
      <c r="Z742" s="57">
        <f>VLOOKUP(D742,Liikennemalli24!$D$2:$F$1804,3,FALSE)</f>
        <v>0.55400000000000005</v>
      </c>
      <c r="AA742" s="178">
        <f>IF(G742=1,VLOOKUP(C742,Liikennemalli!$D$6:$H$1921,2,FALSE),"-")</f>
        <v>28.953004032680798</v>
      </c>
      <c r="AB742" s="197">
        <f>IF(G742=1,VLOOKUP(C742,Liikennemalli!$D$6:$H$1921,3,FALSE),"-")</f>
        <v>0.43710258754574599</v>
      </c>
      <c r="AC742" s="134">
        <f>IF(E742=1,VLOOKUP(Työfile_2024!D742,'2015'!$F$12:$X$1887,18,FALSE),"-")</f>
        <v>0</v>
      </c>
      <c r="AD742" s="127">
        <f>IF(E742=1,VLOOKUP(Työfile_2024!D742,'2015'!$F$12:$X$1887,19,FALSE),"-")</f>
        <v>0</v>
      </c>
      <c r="AI742" s="127">
        <f>IF(E742=1,VLOOKUP(Työfile_2024!D742,'2015'!$F$12:$AB$1887,20,FALSE),"-")</f>
        <v>0</v>
      </c>
      <c r="AJ742" s="127">
        <f>IF(E742=1,VLOOKUP(Työfile_2024!D742,'2015'!$F$12:$AB$1887,21,FALSE),"-")</f>
        <v>0</v>
      </c>
      <c r="AK742" s="127">
        <f>IF(E742=1,VLOOKUP(Työfile_2024!D742,'2015'!$F$12:$AB$1887,22,FALSE),"-")</f>
        <v>0</v>
      </c>
      <c r="AL742" s="127">
        <f>IF(E742=1,VLOOKUP(Työfile_2024!D742,'2015'!$F$12:$AB$1887,23,FALSE),"-")</f>
        <v>0</v>
      </c>
      <c r="AM742" s="56">
        <f>VLOOKUP(Työfile_2024!D742,Tmatkat_20km_tarkasteltava_verk!$C$2:$D$1804,2,FALSE)</f>
        <v>62</v>
      </c>
      <c r="AN742" s="148">
        <f t="shared" si="176"/>
        <v>0.43342678198628098</v>
      </c>
      <c r="AO742" s="178">
        <f>IF(E742=1,VLOOKUP(Työfile_2024!D742,'2015'!$F$12:$AC$1887,24,FALSE),"-")</f>
        <v>50</v>
      </c>
      <c r="AP742" s="52">
        <f>VLOOKUP(D742,Tarkasteltava_verkko_2024_harva!$E$2:$I$1804,5,FALSE)</f>
        <v>0</v>
      </c>
      <c r="AQ742" s="52">
        <f>VLOOKUP(D742,Tarkasteltava_verkko_2024_harva!$E$2:$I$1804,4,FALSE)</f>
        <v>0</v>
      </c>
      <c r="AR742" s="148">
        <v>0</v>
      </c>
      <c r="AS742" s="170">
        <f>IFERROR(VLOOKUP(C742,'2015'!$C$12:$AG$1887,30,FALSE),"-")</f>
        <v>0</v>
      </c>
      <c r="AT742" s="148">
        <v>0</v>
      </c>
      <c r="AU742" s="170">
        <f>IFERROR(VLOOKUP(C742,'2015'!$C$12:$AG$1887,31,FALSE),"-")</f>
        <v>0</v>
      </c>
      <c r="AV742" s="106"/>
      <c r="AW742" s="63">
        <f>IFERROR(VLOOKUP(C742,Merkittävyysluokitus!$A$2:$J$1705,10,FALSE),"-")</f>
        <v>4</v>
      </c>
      <c r="AX742" s="175">
        <f>IFERROR(VLOOKUP(C742,Merkittävyysluokitus!$A$2:$J$1705,6,FALSE),"-")</f>
        <v>2.9628427982192296</v>
      </c>
      <c r="AY742" s="175">
        <f>IFERROR(VLOOKUP(C742,Merkittävyysluokitus!$A$2:$J$1705,7,FALSE),"-")</f>
        <v>0.84247155858930589</v>
      </c>
      <c r="AZ742" s="175">
        <f>IFERROR(VLOOKUP(C742,Merkittävyysluokitus!$A$2:$J$1705,8,FALSE),"-")</f>
        <v>1.6203712396299239</v>
      </c>
      <c r="BA742" s="175">
        <f>IFERROR(VLOOKUP(C742,Merkittävyysluokitus!$A$2:$J$1705,9,FALSE),"-")</f>
        <v>0.5</v>
      </c>
      <c r="BB742" s="203"/>
      <c r="BC742" s="203" t="str">
        <f t="shared" si="177"/>
        <v/>
      </c>
      <c r="BD742" s="39" t="str">
        <f t="shared" si="171"/>
        <v>musta</v>
      </c>
      <c r="BE742" s="68" t="str">
        <f t="shared" si="172"/>
        <v>musta</v>
      </c>
      <c r="BF742" s="68" t="str">
        <f t="shared" si="173"/>
        <v>musta</v>
      </c>
      <c r="BG742" s="66" t="str">
        <f t="shared" si="174"/>
        <v>musta</v>
      </c>
      <c r="BH742" s="207" t="str">
        <f t="shared" si="175"/>
        <v>musta</v>
      </c>
      <c r="BI742" s="39"/>
      <c r="BJ742" s="39" t="str">
        <f>IF(F742="ei löydy","uusi tie",IF(E742=0,"tieosoite muuttunut",IF(E742=1,VLOOKUP(D742,'2015'!$F$12:$AL$1887,31,FALSE),"-")))</f>
        <v>musta</v>
      </c>
      <c r="BK742" s="67" t="str">
        <f>IF(E742=1,VLOOKUP(D742,'2015'!$F$12:$AL$1887,32,FALSE),"-")</f>
        <v>musta</v>
      </c>
      <c r="BL742" s="39" t="str">
        <f>IF(F742="ei löydy","uusi tie",IF(E742=0,"tieosoite muuttunut",IF(E742=1,VLOOKUP(D742,'2015'!$F$12:$AL$1887,33,FALSE),"-")))</f>
        <v>musta</v>
      </c>
      <c r="BM742" s="39"/>
      <c r="BN742" s="217" t="str">
        <f>VLOOKUP(D742,'2015'!$F$12:$AL$1887,33,FALSE)</f>
        <v>musta</v>
      </c>
      <c r="BO742" s="39"/>
      <c r="BP742" s="115" t="s">
        <v>10</v>
      </c>
      <c r="BQ742" s="30"/>
      <c r="BS742" s="5"/>
      <c r="BU742" s="37"/>
      <c r="BV742" s="30">
        <v>45</v>
      </c>
      <c r="BX742">
        <f>IF(E742=1,VLOOKUP(D742,'2015'!$F$12:$AX$1887,43,FALSE),"-")</f>
        <v>0</v>
      </c>
      <c r="BY742">
        <f>IF(E742=1,VLOOKUP(D742,'2015'!$F$12:$AX$1887,44,FALSE),"-")</f>
        <v>0</v>
      </c>
      <c r="BZ742">
        <f>IF(E742=1,VLOOKUP(D742,'2015'!$F$12:$AX$1887,45,FALSE),"-")</f>
        <v>0</v>
      </c>
      <c r="CA742" s="31">
        <f t="shared" si="178"/>
        <v>0</v>
      </c>
      <c r="CB742" s="31">
        <f t="shared" si="179"/>
        <v>0</v>
      </c>
      <c r="CC742" s="31">
        <f t="shared" si="180"/>
        <v>0</v>
      </c>
      <c r="CD742" s="31">
        <f t="shared" si="181"/>
        <v>0</v>
      </c>
      <c r="CE742" s="31">
        <f t="shared" si="182"/>
        <v>0</v>
      </c>
      <c r="CO742" s="2" t="s">
        <v>35</v>
      </c>
      <c r="CP742" s="2" t="s">
        <v>35</v>
      </c>
    </row>
    <row r="743" spans="1:94" ht="15.75" thickBot="1" x14ac:dyDescent="0.3">
      <c r="A743" s="50"/>
      <c r="B743" s="50"/>
      <c r="C743" s="50" t="str">
        <f t="shared" si="183"/>
        <v>1672_2_4835</v>
      </c>
      <c r="D743" s="51" t="str">
        <f t="shared" si="184"/>
        <v>1672_2</v>
      </c>
      <c r="E743" s="224">
        <f>IFERROR(VLOOKUP(C743,'2015'!$C$12:$D$1887,2,FALSE),0)</f>
        <v>1</v>
      </c>
      <c r="F743" s="51">
        <f>IFERROR(K743-IFERROR(VLOOKUP(D743,'2015'!$F$12:$I$1887,4,FALSE),"ei löydy"),"ei löydy")</f>
        <v>0</v>
      </c>
      <c r="G743" s="224">
        <f>IFERROR(VLOOKUP(Työfile_2024!C743,Liikennemalli!$D$6:$G$1921,4,FALSE),0)</f>
        <v>1</v>
      </c>
      <c r="H743" s="225">
        <f>K743-IFERROR(VLOOKUP(Työfile_2024!D743,Liikennemalli!$C$6:$H$1921,6,FALSE),"ei löydy")</f>
        <v>0</v>
      </c>
      <c r="I743" s="80">
        <v>1672</v>
      </c>
      <c r="J743" s="52">
        <v>2</v>
      </c>
      <c r="K743" s="52">
        <v>4835</v>
      </c>
      <c r="L743" s="53"/>
      <c r="M743" s="54"/>
      <c r="N743" s="54"/>
      <c r="O743" s="54"/>
      <c r="P743" s="54"/>
      <c r="Q743" s="55"/>
      <c r="R743" s="55"/>
      <c r="S743" s="55"/>
      <c r="T743" s="55"/>
      <c r="U743" s="52"/>
      <c r="V743" s="56">
        <v>258</v>
      </c>
      <c r="W743" s="56">
        <v>34</v>
      </c>
      <c r="X743" s="56">
        <v>294</v>
      </c>
      <c r="Y743" s="56">
        <f>VLOOKUP(D743,Liikennemalli24!$D$2:$F$1804,2,FALSE)</f>
        <v>186</v>
      </c>
      <c r="Z743" s="57">
        <f>VLOOKUP(D743,Liikennemalli24!$D$2:$F$1804,3,FALSE)</f>
        <v>0.39</v>
      </c>
      <c r="AA743" s="178">
        <f>IF(G743=1,VLOOKUP(C743,Liikennemalli!$D$6:$H$1921,2,FALSE),"-")</f>
        <v>25.8820153638645</v>
      </c>
      <c r="AB743" s="197">
        <f>IF(G743=1,VLOOKUP(C743,Liikennemalli!$D$6:$H$1921,3,FALSE),"-")</f>
        <v>0.45063887628626298</v>
      </c>
      <c r="AC743" s="134">
        <f>IF(E743=1,VLOOKUP(Työfile_2024!D743,'2015'!$F$12:$X$1887,18,FALSE),"-")</f>
        <v>0</v>
      </c>
      <c r="AD743" s="127">
        <f>IF(E743=1,VLOOKUP(Työfile_2024!D743,'2015'!$F$12:$X$1887,19,FALSE),"-")</f>
        <v>0</v>
      </c>
      <c r="AI743" s="127">
        <f>IF(E743=1,VLOOKUP(Työfile_2024!D743,'2015'!$F$12:$AB$1887,20,FALSE),"-")</f>
        <v>0</v>
      </c>
      <c r="AJ743" s="127">
        <f>IF(E743=1,VLOOKUP(Työfile_2024!D743,'2015'!$F$12:$AB$1887,21,FALSE),"-")</f>
        <v>0</v>
      </c>
      <c r="AK743" s="127">
        <f>IF(E743=1,VLOOKUP(Työfile_2024!D743,'2015'!$F$12:$AB$1887,22,FALSE),"-")</f>
        <v>0</v>
      </c>
      <c r="AL743" s="127">
        <f>IF(E743=1,VLOOKUP(Työfile_2024!D743,'2015'!$F$12:$AB$1887,23,FALSE),"-")</f>
        <v>0</v>
      </c>
      <c r="AM743" s="56">
        <f>VLOOKUP(Työfile_2024!D743,Tmatkat_20km_tarkasteltava_verk!$C$2:$D$1804,2,FALSE)</f>
        <v>58</v>
      </c>
      <c r="AN743" s="148">
        <f t="shared" si="176"/>
        <v>0.22480620155038761</v>
      </c>
      <c r="AO743" s="178">
        <f>IF(E743=1,VLOOKUP(Työfile_2024!D743,'2015'!$F$12:$AC$1887,24,FALSE),"-")</f>
        <v>30</v>
      </c>
      <c r="AP743" s="52">
        <f>VLOOKUP(D743,Tarkasteltava_verkko_2024_harva!$E$2:$I$1804,5,FALSE)</f>
        <v>0</v>
      </c>
      <c r="AQ743" s="52">
        <f>VLOOKUP(D743,Tarkasteltava_verkko_2024_harva!$E$2:$I$1804,4,FALSE)</f>
        <v>0</v>
      </c>
      <c r="AR743" s="148">
        <v>0</v>
      </c>
      <c r="AS743" s="170">
        <f>IFERROR(VLOOKUP(C743,'2015'!$C$12:$AG$1887,30,FALSE),"-")</f>
        <v>0</v>
      </c>
      <c r="AT743" s="148">
        <v>0</v>
      </c>
      <c r="AU743" s="170">
        <f>IFERROR(VLOOKUP(C743,'2015'!$C$12:$AG$1887,31,FALSE),"-")</f>
        <v>0</v>
      </c>
      <c r="AV743" s="106"/>
      <c r="AW743" s="63">
        <f>IFERROR(VLOOKUP(C743,Merkittävyysluokitus!$A$2:$J$1705,10,FALSE),"-")</f>
        <v>3</v>
      </c>
      <c r="AX743" s="175">
        <f>IFERROR(VLOOKUP(C743,Merkittävyysluokitus!$A$2:$J$1705,6,FALSE),"-")</f>
        <v>4.5418462709284624</v>
      </c>
      <c r="AY743" s="175">
        <f>IFERROR(VLOOKUP(C743,Merkittävyysluokitus!$A$2:$J$1705,7,FALSE),"-")</f>
        <v>1.2323333333333331</v>
      </c>
      <c r="AZ743" s="175">
        <f>IFERROR(VLOOKUP(C743,Merkittävyysluokitus!$A$2:$J$1705,8,FALSE),"-")</f>
        <v>2.8095129375951293</v>
      </c>
      <c r="BA743" s="175">
        <f>IFERROR(VLOOKUP(C743,Merkittävyysluokitus!$A$2:$J$1705,9,FALSE),"-")</f>
        <v>0.5</v>
      </c>
      <c r="BB743" s="203"/>
      <c r="BC743" s="203" t="str">
        <f t="shared" si="177"/>
        <v/>
      </c>
      <c r="BD743" s="39" t="str">
        <f t="shared" si="171"/>
        <v>musta</v>
      </c>
      <c r="BE743" s="68" t="str">
        <f t="shared" si="172"/>
        <v>musta</v>
      </c>
      <c r="BF743" s="68" t="str">
        <f t="shared" si="173"/>
        <v>musta</v>
      </c>
      <c r="BG743" s="68" t="str">
        <f t="shared" si="174"/>
        <v>musta</v>
      </c>
      <c r="BH743" s="208" t="str">
        <f t="shared" si="175"/>
        <v>musta</v>
      </c>
      <c r="BI743" s="39"/>
      <c r="BJ743" s="39" t="str">
        <f>IF(F743="ei löydy","uusi tie",IF(E743=0,"tieosoite muuttunut",IF(E743=1,VLOOKUP(D743,'2015'!$F$12:$AL$1887,31,FALSE),"-")))</f>
        <v>musta</v>
      </c>
      <c r="BK743" s="67" t="str">
        <f>IF(E743=1,VLOOKUP(D743,'2015'!$F$12:$AL$1887,32,FALSE),"-")</f>
        <v>musta</v>
      </c>
      <c r="BL743" s="39" t="str">
        <f>IF(F743="ei löydy","uusi tie",IF(E743=0,"tieosoite muuttunut",IF(E743=1,VLOOKUP(D743,'2015'!$F$12:$AL$1887,33,FALSE),"-")))</f>
        <v>musta</v>
      </c>
      <c r="BM743" s="39"/>
      <c r="BN743" s="217" t="str">
        <f>VLOOKUP(D743,'2015'!$F$12:$AL$1887,33,FALSE)</f>
        <v>musta</v>
      </c>
      <c r="BO743" s="39"/>
      <c r="BP743" s="115" t="s">
        <v>10</v>
      </c>
      <c r="BQ743" s="30"/>
      <c r="BS743" s="5"/>
      <c r="BU743" s="37"/>
      <c r="BV743" s="30">
        <v>45</v>
      </c>
      <c r="BX743">
        <f>IF(E743=1,VLOOKUP(D743,'2015'!$F$12:$AX$1887,43,FALSE),"-")</f>
        <v>0</v>
      </c>
      <c r="BY743">
        <f>IF(E743=1,VLOOKUP(D743,'2015'!$F$12:$AX$1887,44,FALSE),"-")</f>
        <v>0</v>
      </c>
      <c r="BZ743">
        <f>IF(E743=1,VLOOKUP(D743,'2015'!$F$12:$AX$1887,45,FALSE),"-")</f>
        <v>0</v>
      </c>
      <c r="CA743" s="31">
        <f t="shared" si="178"/>
        <v>0</v>
      </c>
      <c r="CB743" s="31">
        <f t="shared" si="179"/>
        <v>0</v>
      </c>
      <c r="CC743" s="31">
        <f t="shared" si="180"/>
        <v>0</v>
      </c>
      <c r="CD743" s="31">
        <f t="shared" si="181"/>
        <v>0</v>
      </c>
      <c r="CE743" s="31">
        <f t="shared" si="182"/>
        <v>0</v>
      </c>
      <c r="CO743" s="2" t="s">
        <v>35</v>
      </c>
      <c r="CP743" s="2" t="s">
        <v>35</v>
      </c>
    </row>
    <row r="744" spans="1:94" ht="15.75" thickBot="1" x14ac:dyDescent="0.3">
      <c r="A744" s="50"/>
      <c r="B744" s="50"/>
      <c r="C744" s="50" t="str">
        <f t="shared" si="183"/>
        <v>1691_1_5483</v>
      </c>
      <c r="D744" s="51" t="str">
        <f t="shared" si="184"/>
        <v>1691_1</v>
      </c>
      <c r="E744" s="224">
        <f>IFERROR(VLOOKUP(C744,'2015'!$C$12:$D$1887,2,FALSE),0)</f>
        <v>1</v>
      </c>
      <c r="F744" s="51">
        <f>IFERROR(K744-IFERROR(VLOOKUP(D744,'2015'!$F$12:$I$1887,4,FALSE),"ei löydy"),"ei löydy")</f>
        <v>0</v>
      </c>
      <c r="G744" s="224">
        <f>IFERROR(VLOOKUP(Työfile_2024!C744,Liikennemalli!$D$6:$G$1921,4,FALSE),0)</f>
        <v>1</v>
      </c>
      <c r="H744" s="225">
        <f>K744-IFERROR(VLOOKUP(Työfile_2024!D744,Liikennemalli!$C$6:$H$1921,6,FALSE),"ei löydy")</f>
        <v>0</v>
      </c>
      <c r="I744" s="80">
        <v>1691</v>
      </c>
      <c r="J744" s="52">
        <v>1</v>
      </c>
      <c r="K744" s="52">
        <v>5483</v>
      </c>
      <c r="L744" s="53"/>
      <c r="M744" s="54"/>
      <c r="N744" s="54"/>
      <c r="O744" s="54"/>
      <c r="P744" s="54"/>
      <c r="Q744" s="55"/>
      <c r="R744" s="55"/>
      <c r="S744" s="55"/>
      <c r="T744" s="55"/>
      <c r="U744" s="52"/>
      <c r="V744" s="56">
        <v>1644.7402881634141</v>
      </c>
      <c r="W744" s="56">
        <v>90.537297100127674</v>
      </c>
      <c r="X744" s="56">
        <v>1833.9545869049791</v>
      </c>
      <c r="Y744" s="56">
        <f>VLOOKUP(D744,Liikennemalli24!$D$2:$F$1804,2,FALSE)</f>
        <v>91</v>
      </c>
      <c r="Z744" s="57">
        <f>VLOOKUP(D744,Liikennemalli24!$D$2:$F$1804,3,FALSE)</f>
        <v>0.159</v>
      </c>
      <c r="AA744" s="178">
        <f>IF(G744=1,VLOOKUP(C744,Liikennemalli!$D$6:$H$1921,2,FALSE),"-")</f>
        <v>301.89899407408501</v>
      </c>
      <c r="AB744" s="197">
        <f>IF(G744=1,VLOOKUP(C744,Liikennemalli!$D$6:$H$1921,3,FALSE),"-")</f>
        <v>0.394577262724921</v>
      </c>
      <c r="AC744" s="134">
        <f>IF(E744=1,VLOOKUP(Työfile_2024!D744,'2015'!$F$12:$X$1887,18,FALSE),"-")</f>
        <v>0</v>
      </c>
      <c r="AD744" s="127">
        <f>IF(E744=1,VLOOKUP(Työfile_2024!D744,'2015'!$F$12:$X$1887,19,FALSE),"-")</f>
        <v>0</v>
      </c>
      <c r="AI744" s="127" t="str">
        <f>IF(E744=1,VLOOKUP(Työfile_2024!D744,'2015'!$F$12:$AB$1887,20,FALSE),"-")</f>
        <v>0-1 000</v>
      </c>
      <c r="AJ744" s="127" t="str">
        <f>IF(E744=1,VLOOKUP(Työfile_2024!D744,'2015'!$F$12:$AB$1887,21,FALSE),"-")</f>
        <v>0-1 000</v>
      </c>
      <c r="AK744" s="127" t="str">
        <f>IF(E744=1,VLOOKUP(Työfile_2024!D744,'2015'!$F$12:$AB$1887,22,FALSE),"-")</f>
        <v>20-40 %</v>
      </c>
      <c r="AL744" s="127" t="str">
        <f>IF(E744=1,VLOOKUP(Työfile_2024!D744,'2015'!$F$12:$AB$1887,23,FALSE),"-")</f>
        <v>40-60 %</v>
      </c>
      <c r="AM744" s="56">
        <f>VLOOKUP(Työfile_2024!D744,Tmatkat_20km_tarkasteltava_verk!$C$2:$D$1804,2,FALSE)</f>
        <v>603</v>
      </c>
      <c r="AN744" s="148">
        <f t="shared" si="176"/>
        <v>0.3666232318497743</v>
      </c>
      <c r="AO744" s="178">
        <f>IF(E744=1,VLOOKUP(Työfile_2024!D744,'2015'!$F$12:$AC$1887,24,FALSE),"-")</f>
        <v>332</v>
      </c>
      <c r="AP744" s="52" t="str">
        <f>VLOOKUP(D744,Tarkasteltava_verkko_2024_harva!$E$2:$I$1804,5,FALSE)</f>
        <v>tiivis</v>
      </c>
      <c r="AQ744" s="52">
        <f>VLOOKUP(D744,Tarkasteltava_verkko_2024_harva!$E$2:$I$1804,4,FALSE)</f>
        <v>0</v>
      </c>
      <c r="AR744" s="148">
        <v>0.43206273937625389</v>
      </c>
      <c r="AS744" s="170">
        <f>IFERROR(VLOOKUP(C744,'2015'!$C$12:$AG$1887,30,FALSE),"-")</f>
        <v>0</v>
      </c>
      <c r="AT744" s="148">
        <v>0.59657122013496267</v>
      </c>
      <c r="AU744" s="170">
        <f>IFERROR(VLOOKUP(C744,'2015'!$C$12:$AG$1887,31,FALSE),"-")</f>
        <v>0</v>
      </c>
      <c r="AV744" s="106"/>
      <c r="AW744" s="63">
        <f>IFERROR(VLOOKUP(C744,Merkittävyysluokitus!$A$2:$J$1705,10,FALSE),"-")</f>
        <v>3</v>
      </c>
      <c r="AX744" s="175">
        <f>IFERROR(VLOOKUP(C744,Merkittävyysluokitus!$A$2:$J$1705,6,FALSE),"-")</f>
        <v>10.348972602739725</v>
      </c>
      <c r="AY744" s="175">
        <f>IFERROR(VLOOKUP(C744,Merkittävyysluokitus!$A$2:$J$1705,7,FALSE),"-")</f>
        <v>4.3249999999999993</v>
      </c>
      <c r="AZ744" s="175">
        <f>IFERROR(VLOOKUP(C744,Merkittävyysluokitus!$A$2:$J$1705,8,FALSE),"-")</f>
        <v>4.3573059360730593</v>
      </c>
      <c r="BA744" s="175">
        <f>IFERROR(VLOOKUP(C744,Merkittävyysluokitus!$A$2:$J$1705,9,FALSE),"-")</f>
        <v>1.6666666666666665</v>
      </c>
      <c r="BB744" s="203"/>
      <c r="BC744" s="203" t="str">
        <f t="shared" si="177"/>
        <v/>
      </c>
      <c r="BD744" s="39" t="str">
        <f t="shared" si="171"/>
        <v>musta</v>
      </c>
      <c r="BE744" s="68" t="str">
        <f t="shared" si="172"/>
        <v>musta</v>
      </c>
      <c r="BF744" s="68" t="str">
        <f t="shared" si="173"/>
        <v>musta</v>
      </c>
      <c r="BG744" s="68" t="str">
        <f t="shared" si="174"/>
        <v>musta</v>
      </c>
      <c r="BH744" s="208" t="str">
        <f t="shared" si="175"/>
        <v>musta</v>
      </c>
      <c r="BI744" s="39"/>
      <c r="BJ744" s="39" t="str">
        <f>IF(F744="ei löydy","uusi tie",IF(E744=0,"tieosoite muuttunut",IF(E744=1,VLOOKUP(D744,'2015'!$F$12:$AL$1887,31,FALSE),"-")))</f>
        <v>punainen</v>
      </c>
      <c r="BK744" s="67" t="str">
        <f>IF(E744=1,VLOOKUP(D744,'2015'!$F$12:$AL$1887,32,FALSE),"-")</f>
        <v>musta</v>
      </c>
      <c r="BL744" s="39" t="str">
        <f>IF(F744="ei löydy","uusi tie",IF(E744=0,"tieosoite muuttunut",IF(E744=1,VLOOKUP(D744,'2015'!$F$12:$AL$1887,33,FALSE),"-")))</f>
        <v>musta</v>
      </c>
      <c r="BM744" s="39"/>
      <c r="BN744" s="217" t="str">
        <f>VLOOKUP(D744,'2015'!$F$12:$AL$1887,33,FALSE)</f>
        <v>musta</v>
      </c>
      <c r="BO744" s="39"/>
      <c r="BP744" s="115" t="s">
        <v>10</v>
      </c>
      <c r="BQ744" s="30"/>
      <c r="BS744" s="5"/>
      <c r="BU744" s="37"/>
      <c r="BV744" s="30">
        <v>45</v>
      </c>
      <c r="BX744">
        <f>IF(E744=1,VLOOKUP(D744,'2015'!$F$12:$AX$1887,43,FALSE),"-")</f>
        <v>0</v>
      </c>
      <c r="BY744">
        <f>IF(E744=1,VLOOKUP(D744,'2015'!$F$12:$AX$1887,44,FALSE),"-")</f>
        <v>0</v>
      </c>
      <c r="BZ744">
        <f>IF(E744=1,VLOOKUP(D744,'2015'!$F$12:$AX$1887,45,FALSE),"-")</f>
        <v>0</v>
      </c>
      <c r="CA744" s="31">
        <f t="shared" si="178"/>
        <v>10</v>
      </c>
      <c r="CB744" s="31">
        <f t="shared" si="179"/>
        <v>0</v>
      </c>
      <c r="CC744" s="31">
        <f t="shared" si="180"/>
        <v>0</v>
      </c>
      <c r="CD744" s="31">
        <f t="shared" si="181"/>
        <v>10</v>
      </c>
      <c r="CE744" s="31">
        <f t="shared" si="182"/>
        <v>0</v>
      </c>
      <c r="CO744" s="2" t="s">
        <v>35</v>
      </c>
      <c r="CP744" s="2" t="s">
        <v>35</v>
      </c>
    </row>
    <row r="745" spans="1:94" ht="15.75" thickBot="1" x14ac:dyDescent="0.3">
      <c r="A745" s="50"/>
      <c r="B745" s="50"/>
      <c r="C745" s="50" t="str">
        <f t="shared" si="183"/>
        <v>1691_2_3830</v>
      </c>
      <c r="D745" s="51" t="str">
        <f t="shared" si="184"/>
        <v>1691_2</v>
      </c>
      <c r="E745" s="224">
        <f>IFERROR(VLOOKUP(C745,'2015'!$C$12:$D$1887,2,FALSE),0)</f>
        <v>1</v>
      </c>
      <c r="F745" s="51">
        <f>IFERROR(K745-IFERROR(VLOOKUP(D745,'2015'!$F$12:$I$1887,4,FALSE),"ei löydy"),"ei löydy")</f>
        <v>0</v>
      </c>
      <c r="G745" s="224">
        <f>IFERROR(VLOOKUP(Työfile_2024!C745,Liikennemalli!$D$6:$G$1921,4,FALSE),0)</f>
        <v>1</v>
      </c>
      <c r="H745" s="225">
        <f>K745-IFERROR(VLOOKUP(Työfile_2024!D745,Liikennemalli!$C$6:$H$1921,6,FALSE),"ei löydy")</f>
        <v>0</v>
      </c>
      <c r="I745" s="80">
        <v>1691</v>
      </c>
      <c r="J745" s="52">
        <v>2</v>
      </c>
      <c r="K745" s="52">
        <v>3830</v>
      </c>
      <c r="L745" s="53"/>
      <c r="M745" s="54"/>
      <c r="N745" s="54"/>
      <c r="O745" s="54"/>
      <c r="P745" s="54"/>
      <c r="Q745" s="55"/>
      <c r="R745" s="55"/>
      <c r="S745" s="55"/>
      <c r="T745" s="55"/>
      <c r="U745" s="52"/>
      <c r="V745" s="56">
        <v>1017</v>
      </c>
      <c r="W745" s="56">
        <v>72</v>
      </c>
      <c r="X745" s="56">
        <v>1111</v>
      </c>
      <c r="Y745" s="56">
        <f>VLOOKUP(D745,Liikennemalli24!$D$2:$F$1804,2,FALSE)</f>
        <v>62</v>
      </c>
      <c r="Z745" s="57">
        <f>VLOOKUP(D745,Liikennemalli24!$D$2:$F$1804,3,FALSE)</f>
        <v>0.109</v>
      </c>
      <c r="AA745" s="178">
        <f>IF(G745=1,VLOOKUP(C745,Liikennemalli!$D$6:$H$1921,2,FALSE),"-")</f>
        <v>297.440817080736</v>
      </c>
      <c r="AB745" s="197">
        <f>IF(G745=1,VLOOKUP(C745,Liikennemalli!$D$6:$H$1921,3,FALSE),"-")</f>
        <v>0.53588024188510797</v>
      </c>
      <c r="AC745" s="134">
        <f>IF(E745=1,VLOOKUP(Työfile_2024!D745,'2015'!$F$12:$X$1887,18,FALSE),"-")</f>
        <v>0</v>
      </c>
      <c r="AD745" s="127">
        <f>IF(E745=1,VLOOKUP(Työfile_2024!D745,'2015'!$F$12:$X$1887,19,FALSE),"-")</f>
        <v>0</v>
      </c>
      <c r="AI745" s="127" t="str">
        <f>IF(E745=1,VLOOKUP(Työfile_2024!D745,'2015'!$F$12:$AB$1887,20,FALSE),"-")</f>
        <v>0-1 000</v>
      </c>
      <c r="AJ745" s="127" t="str">
        <f>IF(E745=1,VLOOKUP(Työfile_2024!D745,'2015'!$F$12:$AB$1887,21,FALSE),"-")</f>
        <v>0-1 000</v>
      </c>
      <c r="AK745" s="127" t="str">
        <f>IF(E745=1,VLOOKUP(Työfile_2024!D745,'2015'!$F$12:$AB$1887,22,FALSE),"-")</f>
        <v>40-60 %</v>
      </c>
      <c r="AL745" s="127" t="str">
        <f>IF(E745=1,VLOOKUP(Työfile_2024!D745,'2015'!$F$12:$AB$1887,23,FALSE),"-")</f>
        <v>40-60 %</v>
      </c>
      <c r="AM745" s="56">
        <f>VLOOKUP(Työfile_2024!D745,Tmatkat_20km_tarkasteltava_verk!$C$2:$D$1804,2,FALSE)</f>
        <v>177</v>
      </c>
      <c r="AN745" s="148">
        <f t="shared" si="176"/>
        <v>0.17404129793510326</v>
      </c>
      <c r="AO745" s="178">
        <f>IF(E745=1,VLOOKUP(Työfile_2024!D745,'2015'!$F$12:$AC$1887,24,FALSE),"-")</f>
        <v>241</v>
      </c>
      <c r="AP745" s="52" t="str">
        <f>VLOOKUP(D745,Tarkasteltava_verkko_2024_harva!$E$2:$I$1804,5,FALSE)</f>
        <v>tiivis</v>
      </c>
      <c r="AQ745" s="52">
        <f>VLOOKUP(D745,Tarkasteltava_verkko_2024_harva!$E$2:$I$1804,4,FALSE)</f>
        <v>0</v>
      </c>
      <c r="AR745" s="148">
        <v>0</v>
      </c>
      <c r="AS745" s="170">
        <f>IFERROR(VLOOKUP(C745,'2015'!$C$12:$AG$1887,30,FALSE),"-")</f>
        <v>0</v>
      </c>
      <c r="AT745" s="148">
        <v>0</v>
      </c>
      <c r="AU745" s="170">
        <f>IFERROR(VLOOKUP(C745,'2015'!$C$12:$AG$1887,31,FALSE),"-")</f>
        <v>0</v>
      </c>
      <c r="AV745" s="106"/>
      <c r="AW745" s="63">
        <f>IFERROR(VLOOKUP(C745,Merkittävyysluokitus!$A$2:$J$1705,10,FALSE),"-")</f>
        <v>3</v>
      </c>
      <c r="AX745" s="175">
        <f>IFERROR(VLOOKUP(C745,Merkittävyysluokitus!$A$2:$J$1705,6,FALSE),"-")</f>
        <v>9.0579452054794523</v>
      </c>
      <c r="AY745" s="175">
        <f>IFERROR(VLOOKUP(C745,Merkittävyysluokitus!$A$2:$J$1705,7,FALSE),"-")</f>
        <v>3.8633333333333333</v>
      </c>
      <c r="AZ745" s="175">
        <f>IFERROR(VLOOKUP(C745,Merkittävyysluokitus!$A$2:$J$1705,8,FALSE),"-")</f>
        <v>4.027945205479452</v>
      </c>
      <c r="BA745" s="175">
        <f>IFERROR(VLOOKUP(C745,Merkittävyysluokitus!$A$2:$J$1705,9,FALSE),"-")</f>
        <v>1.1666666666666665</v>
      </c>
      <c r="BB745" s="203"/>
      <c r="BC745" s="203" t="str">
        <f t="shared" si="177"/>
        <v/>
      </c>
      <c r="BD745" s="39" t="str">
        <f t="shared" si="171"/>
        <v>musta</v>
      </c>
      <c r="BE745" s="68" t="str">
        <f t="shared" si="172"/>
        <v>musta</v>
      </c>
      <c r="BF745" s="68" t="str">
        <f t="shared" si="173"/>
        <v>musta</v>
      </c>
      <c r="BG745" s="68" t="str">
        <f t="shared" si="174"/>
        <v>musta</v>
      </c>
      <c r="BH745" s="208" t="str">
        <f t="shared" si="175"/>
        <v>musta</v>
      </c>
      <c r="BI745" s="39"/>
      <c r="BJ745" s="39" t="str">
        <f>IF(F745="ei löydy","uusi tie",IF(E745=0,"tieosoite muuttunut",IF(E745=1,VLOOKUP(D745,'2015'!$F$12:$AL$1887,31,FALSE),"-")))</f>
        <v>punainen</v>
      </c>
      <c r="BK745" s="67" t="str">
        <f>IF(E745=1,VLOOKUP(D745,'2015'!$F$12:$AL$1887,32,FALSE),"-")</f>
        <v>musta</v>
      </c>
      <c r="BL745" s="39" t="str">
        <f>IF(F745="ei löydy","uusi tie",IF(E745=0,"tieosoite muuttunut",IF(E745=1,VLOOKUP(D745,'2015'!$F$12:$AL$1887,33,FALSE),"-")))</f>
        <v>musta</v>
      </c>
      <c r="BM745" s="39"/>
      <c r="BN745" s="217" t="str">
        <f>VLOOKUP(D745,'2015'!$F$12:$AL$1887,33,FALSE)</f>
        <v>musta</v>
      </c>
      <c r="BO745" s="39"/>
      <c r="BP745" s="115" t="s">
        <v>10</v>
      </c>
      <c r="BQ745" s="30"/>
      <c r="BS745" s="5"/>
      <c r="BU745" s="37"/>
      <c r="BV745" s="30">
        <v>45</v>
      </c>
      <c r="BX745">
        <f>IF(E745=1,VLOOKUP(D745,'2015'!$F$12:$AX$1887,43,FALSE),"-")</f>
        <v>0</v>
      </c>
      <c r="BY745">
        <f>IF(E745=1,VLOOKUP(D745,'2015'!$F$12:$AX$1887,44,FALSE),"-")</f>
        <v>0</v>
      </c>
      <c r="BZ745">
        <f>IF(E745=1,VLOOKUP(D745,'2015'!$F$12:$AX$1887,45,FALSE),"-")</f>
        <v>0</v>
      </c>
      <c r="CA745" s="31">
        <f t="shared" si="178"/>
        <v>1</v>
      </c>
      <c r="CB745" s="31">
        <f t="shared" si="179"/>
        <v>0</v>
      </c>
      <c r="CC745" s="31">
        <f t="shared" si="180"/>
        <v>0</v>
      </c>
      <c r="CD745" s="31">
        <f t="shared" si="181"/>
        <v>1</v>
      </c>
      <c r="CE745" s="31">
        <f t="shared" si="182"/>
        <v>0</v>
      </c>
      <c r="CO745" s="2" t="s">
        <v>35</v>
      </c>
      <c r="CP745" s="2" t="s">
        <v>35</v>
      </c>
    </row>
    <row r="746" spans="1:94" ht="15.75" thickBot="1" x14ac:dyDescent="0.3">
      <c r="A746" s="50"/>
      <c r="B746" s="50"/>
      <c r="C746" s="50" t="str">
        <f t="shared" si="183"/>
        <v>1691_3_8887</v>
      </c>
      <c r="D746" s="51" t="str">
        <f t="shared" si="184"/>
        <v>1691_3</v>
      </c>
      <c r="E746" s="224">
        <f>IFERROR(VLOOKUP(C746,'2015'!$C$12:$D$1887,2,FALSE),0)</f>
        <v>0</v>
      </c>
      <c r="F746" s="51">
        <f>IFERROR(K746-IFERROR(VLOOKUP(D746,'2015'!$F$12:$I$1887,4,FALSE),"ei löydy"),"ei löydy")</f>
        <v>6492</v>
      </c>
      <c r="G746" s="224">
        <f>IFERROR(VLOOKUP(Työfile_2024!C746,Liikennemalli!$D$6:$G$1921,4,FALSE),0)</f>
        <v>1</v>
      </c>
      <c r="H746" s="225">
        <f>K746-IFERROR(VLOOKUP(Työfile_2024!D746,Liikennemalli!$C$6:$H$1921,6,FALSE),"ei löydy")</f>
        <v>0</v>
      </c>
      <c r="I746" s="80">
        <v>1691</v>
      </c>
      <c r="J746" s="52">
        <v>3</v>
      </c>
      <c r="K746" s="52">
        <v>8887</v>
      </c>
      <c r="L746" s="53"/>
      <c r="M746" s="54"/>
      <c r="N746" s="54"/>
      <c r="O746" s="54"/>
      <c r="P746" s="54"/>
      <c r="Q746" s="55"/>
      <c r="R746" s="55"/>
      <c r="S746" s="55"/>
      <c r="T746" s="55"/>
      <c r="U746" s="52"/>
      <c r="V746" s="56">
        <v>1221.7593113536627</v>
      </c>
      <c r="W746" s="56">
        <v>73.800157533475868</v>
      </c>
      <c r="X746" s="56">
        <v>1335.3918082592552</v>
      </c>
      <c r="Y746" s="56">
        <f>VLOOKUP(D746,Liikennemalli24!$D$2:$F$1804,2,FALSE)</f>
        <v>82</v>
      </c>
      <c r="Z746" s="57">
        <f>VLOOKUP(D746,Liikennemalli24!$D$2:$F$1804,3,FALSE)</f>
        <v>9.6000000000000002E-2</v>
      </c>
      <c r="AA746" s="178">
        <f>IF(G746=1,VLOOKUP(C746,Liikennemalli!$D$6:$H$1921,2,FALSE),"-")</f>
        <v>518.16993798841202</v>
      </c>
      <c r="AB746" s="197">
        <f>IF(G746=1,VLOOKUP(C746,Liikennemalli!$D$6:$H$1921,3,FALSE),"-")</f>
        <v>0.56933782178172099</v>
      </c>
      <c r="AC746" s="134" t="str">
        <f>IF(E746=1,VLOOKUP(Työfile_2024!D746,'2015'!$F$12:$X$1887,18,FALSE),"-")</f>
        <v>-</v>
      </c>
      <c r="AD746" s="127" t="str">
        <f>IF(E746=1,VLOOKUP(Työfile_2024!D746,'2015'!$F$12:$X$1887,19,FALSE),"-")</f>
        <v>-</v>
      </c>
      <c r="AI746" s="127" t="str">
        <f>IF(E746=1,VLOOKUP(Työfile_2024!D746,'2015'!$F$12:$AB$1887,20,FALSE),"-")</f>
        <v>-</v>
      </c>
      <c r="AJ746" s="127" t="str">
        <f>IF(E746=1,VLOOKUP(Työfile_2024!D746,'2015'!$F$12:$AB$1887,21,FALSE),"-")</f>
        <v>-</v>
      </c>
      <c r="AK746" s="127" t="str">
        <f>IF(E746=1,VLOOKUP(Työfile_2024!D746,'2015'!$F$12:$AB$1887,22,FALSE),"-")</f>
        <v>-</v>
      </c>
      <c r="AL746" s="127" t="str">
        <f>IF(E746=1,VLOOKUP(Työfile_2024!D746,'2015'!$F$12:$AB$1887,23,FALSE),"-")</f>
        <v>-</v>
      </c>
      <c r="AM746" s="56">
        <f>VLOOKUP(Työfile_2024!D746,Tmatkat_20km_tarkasteltava_verk!$C$2:$D$1804,2,FALSE)</f>
        <v>336</v>
      </c>
      <c r="AN746" s="148">
        <f t="shared" si="176"/>
        <v>0.27501325087322215</v>
      </c>
      <c r="AO746" s="178" t="str">
        <f>IF(E746=1,VLOOKUP(Työfile_2024!D746,'2015'!$F$12:$AC$1887,24,FALSE),"-")</f>
        <v>-</v>
      </c>
      <c r="AP746" s="52" t="str">
        <f>VLOOKUP(D746,Tarkasteltava_verkko_2024_harva!$E$2:$I$1804,5,FALSE)</f>
        <v>tiivis</v>
      </c>
      <c r="AQ746" s="52">
        <f>VLOOKUP(D746,Tarkasteltava_verkko_2024_harva!$E$2:$I$1804,4,FALSE)</f>
        <v>0</v>
      </c>
      <c r="AR746" s="148">
        <v>0.19905479914481827</v>
      </c>
      <c r="AS746" s="170" t="str">
        <f>IFERROR(VLOOKUP(C746,'2015'!$C$12:$AG$1887,30,FALSE),"-")</f>
        <v>-</v>
      </c>
      <c r="AT746" s="148">
        <v>6.7851918532688196E-2</v>
      </c>
      <c r="AU746" s="170" t="str">
        <f>IFERROR(VLOOKUP(C746,'2015'!$C$12:$AG$1887,31,FALSE),"-")</f>
        <v>-</v>
      </c>
      <c r="AV746" s="106"/>
      <c r="AW746" s="63">
        <f>IFERROR(VLOOKUP(C746,Merkittävyysluokitus!$A$2:$J$1705,10,FALSE),"-")</f>
        <v>2</v>
      </c>
      <c r="AX746" s="175">
        <f>IFERROR(VLOOKUP(C746,Merkittävyysluokitus!$A$2:$J$1705,6,FALSE),"-")</f>
        <v>11.068546423135464</v>
      </c>
      <c r="AY746" s="175">
        <f>IFERROR(VLOOKUP(C746,Merkittävyysluokitus!$A$2:$J$1705,7,FALSE),"-")</f>
        <v>4</v>
      </c>
      <c r="AZ746" s="175">
        <f>IFERROR(VLOOKUP(C746,Merkittävyysluokitus!$A$2:$J$1705,8,FALSE),"-")</f>
        <v>5.4018797564687979</v>
      </c>
      <c r="BA746" s="175">
        <f>IFERROR(VLOOKUP(C746,Merkittävyysluokitus!$A$2:$J$1705,9,FALSE),"-")</f>
        <v>1.6666666666666665</v>
      </c>
      <c r="BB746" s="203"/>
      <c r="BC746" s="203" t="str">
        <f t="shared" si="177"/>
        <v>tieosoite muuttunut</v>
      </c>
      <c r="BD746" s="39" t="str">
        <f t="shared" si="171"/>
        <v>musta</v>
      </c>
      <c r="BE746" s="68" t="str">
        <f t="shared" si="172"/>
        <v>musta</v>
      </c>
      <c r="BF746" s="68" t="str">
        <f t="shared" si="173"/>
        <v>musta</v>
      </c>
      <c r="BG746" s="68" t="str">
        <f t="shared" si="174"/>
        <v>musta</v>
      </c>
      <c r="BH746" s="208" t="str">
        <f t="shared" si="175"/>
        <v>musta</v>
      </c>
      <c r="BI746" s="39"/>
      <c r="BJ746" s="39" t="str">
        <f>IF(F746="ei löydy","uusi tie",IF(E746=0,"tieosoite muuttunut",IF(E746=1,VLOOKUP(D746,'2015'!$F$12:$AL$1887,31,FALSE),"-")))</f>
        <v>tieosoite muuttunut</v>
      </c>
      <c r="BK746" s="67" t="str">
        <f>IF(E746=1,VLOOKUP(D746,'2015'!$F$12:$AL$1887,32,FALSE),"-")</f>
        <v>-</v>
      </c>
      <c r="BL746" s="39" t="str">
        <f>IF(F746="ei löydy","uusi tie",IF(E746=0,"tieosoite muuttunut",IF(E746=1,VLOOKUP(D746,'2015'!$F$12:$AL$1887,33,FALSE),"-")))</f>
        <v>tieosoite muuttunut</v>
      </c>
      <c r="BM746" s="39"/>
      <c r="BN746" s="217" t="str">
        <f>VLOOKUP(D746,'2015'!$F$12:$AL$1887,33,FALSE)</f>
        <v>musta</v>
      </c>
      <c r="BO746" s="39"/>
      <c r="BP746" s="115" t="s">
        <v>10</v>
      </c>
      <c r="BQ746" s="30"/>
      <c r="BS746" s="5"/>
      <c r="BU746" s="37"/>
      <c r="BV746" s="30" t="s">
        <v>10</v>
      </c>
      <c r="BX746" t="str">
        <f>IF(E746=1,VLOOKUP(D746,'2015'!$F$12:$AX$1887,43,FALSE),"-")</f>
        <v>-</v>
      </c>
      <c r="BY746" t="str">
        <f>IF(E746=1,VLOOKUP(D746,'2015'!$F$12:$AX$1887,44,FALSE),"-")</f>
        <v>-</v>
      </c>
      <c r="BZ746" t="str">
        <f>IF(E746=1,VLOOKUP(D746,'2015'!$F$12:$AX$1887,45,FALSE),"-")</f>
        <v>-</v>
      </c>
      <c r="CA746" s="31">
        <f t="shared" si="178"/>
        <v>21</v>
      </c>
      <c r="CB746" s="31">
        <f t="shared" si="179"/>
        <v>10</v>
      </c>
      <c r="CC746" s="31">
        <f t="shared" si="180"/>
        <v>10</v>
      </c>
      <c r="CD746" s="31">
        <f t="shared" si="181"/>
        <v>1</v>
      </c>
      <c r="CE746" s="31">
        <f t="shared" si="182"/>
        <v>0</v>
      </c>
      <c r="CO746" s="2" t="s">
        <v>35</v>
      </c>
      <c r="CP746" s="2" t="s">
        <v>35</v>
      </c>
    </row>
    <row r="747" spans="1:94" ht="15.75" thickBot="1" x14ac:dyDescent="0.3">
      <c r="A747" s="50"/>
      <c r="B747" s="50"/>
      <c r="C747" s="50" t="str">
        <f t="shared" si="183"/>
        <v>1701_1_7770</v>
      </c>
      <c r="D747" s="51" t="str">
        <f t="shared" si="184"/>
        <v>1701_1</v>
      </c>
      <c r="E747" s="224">
        <f>IFERROR(VLOOKUP(C747,'2015'!$C$12:$D$1887,2,FALSE),0)</f>
        <v>1</v>
      </c>
      <c r="F747" s="51">
        <f>IFERROR(K747-IFERROR(VLOOKUP(D747,'2015'!$F$12:$I$1887,4,FALSE),"ei löydy"),"ei löydy")</f>
        <v>0</v>
      </c>
      <c r="G747" s="224">
        <f>IFERROR(VLOOKUP(Työfile_2024!C747,Liikennemalli!$D$6:$G$1921,4,FALSE),0)</f>
        <v>1</v>
      </c>
      <c r="H747" s="225">
        <f>K747-IFERROR(VLOOKUP(Työfile_2024!D747,Liikennemalli!$C$6:$H$1921,6,FALSE),"ei löydy")</f>
        <v>0</v>
      </c>
      <c r="I747" s="80">
        <v>1701</v>
      </c>
      <c r="J747" s="52">
        <v>1</v>
      </c>
      <c r="K747" s="52">
        <v>7770</v>
      </c>
      <c r="L747" s="53"/>
      <c r="M747" s="54"/>
      <c r="N747" s="54"/>
      <c r="O747" s="54"/>
      <c r="P747" s="54"/>
      <c r="Q747" s="55"/>
      <c r="R747" s="55"/>
      <c r="S747" s="55"/>
      <c r="T747" s="55"/>
      <c r="U747" s="52"/>
      <c r="V747" s="56">
        <v>485</v>
      </c>
      <c r="W747" s="56">
        <v>25</v>
      </c>
      <c r="X747" s="56">
        <v>505</v>
      </c>
      <c r="Y747" s="56">
        <f>VLOOKUP(D747,Liikennemalli24!$D$2:$F$1804,2,FALSE)</f>
        <v>88</v>
      </c>
      <c r="Z747" s="57">
        <f>VLOOKUP(D747,Liikennemalli24!$D$2:$F$1804,3,FALSE)</f>
        <v>0.24199999999999999</v>
      </c>
      <c r="AA747" s="178">
        <f>IF(G747=1,VLOOKUP(C747,Liikennemalli!$D$6:$H$1921,2,FALSE),"-")</f>
        <v>95.015712851269299</v>
      </c>
      <c r="AB747" s="197">
        <f>IF(G747=1,VLOOKUP(C747,Liikennemalli!$D$6:$H$1921,3,FALSE),"-")</f>
        <v>0.506414566300874</v>
      </c>
      <c r="AC747" s="134">
        <f>IF(E747=1,VLOOKUP(Työfile_2024!D747,'2015'!$F$12:$X$1887,18,FALSE),"-")</f>
        <v>0</v>
      </c>
      <c r="AD747" s="127">
        <f>IF(E747=1,VLOOKUP(Työfile_2024!D747,'2015'!$F$12:$X$1887,19,FALSE),"-")</f>
        <v>0</v>
      </c>
      <c r="AI747" s="127">
        <f>IF(E747=1,VLOOKUP(Työfile_2024!D747,'2015'!$F$12:$AB$1887,20,FALSE),"-")</f>
        <v>0</v>
      </c>
      <c r="AJ747" s="127">
        <f>IF(E747=1,VLOOKUP(Työfile_2024!D747,'2015'!$F$12:$AB$1887,21,FALSE),"-")</f>
        <v>0</v>
      </c>
      <c r="AK747" s="127">
        <f>IF(E747=1,VLOOKUP(Työfile_2024!D747,'2015'!$F$12:$AB$1887,22,FALSE),"-")</f>
        <v>0</v>
      </c>
      <c r="AL747" s="127">
        <f>IF(E747=1,VLOOKUP(Työfile_2024!D747,'2015'!$F$12:$AB$1887,23,FALSE),"-")</f>
        <v>0</v>
      </c>
      <c r="AM747" s="56">
        <f>VLOOKUP(Työfile_2024!D747,Tmatkat_20km_tarkasteltava_verk!$C$2:$D$1804,2,FALSE)</f>
        <v>103</v>
      </c>
      <c r="AN747" s="148">
        <f t="shared" si="176"/>
        <v>0.21237113402061855</v>
      </c>
      <c r="AO747" s="178">
        <f>IF(E747=1,VLOOKUP(Työfile_2024!D747,'2015'!$F$12:$AC$1887,24,FALSE),"-")</f>
        <v>79</v>
      </c>
      <c r="AP747" s="52">
        <f>VLOOKUP(D747,Tarkasteltava_verkko_2024_harva!$E$2:$I$1804,5,FALSE)</f>
        <v>0</v>
      </c>
      <c r="AQ747" s="52">
        <f>VLOOKUP(D747,Tarkasteltava_verkko_2024_harva!$E$2:$I$1804,4,FALSE)</f>
        <v>0</v>
      </c>
      <c r="AR747" s="148">
        <v>0</v>
      </c>
      <c r="AS747" s="170">
        <f>IFERROR(VLOOKUP(C747,'2015'!$C$12:$AG$1887,30,FALSE),"-")</f>
        <v>0</v>
      </c>
      <c r="AT747" s="148">
        <v>0</v>
      </c>
      <c r="AU747" s="170">
        <f>IFERROR(VLOOKUP(C747,'2015'!$C$12:$AG$1887,31,FALSE),"-")</f>
        <v>0</v>
      </c>
      <c r="AV747" s="106"/>
      <c r="AW747" s="63">
        <f>IFERROR(VLOOKUP(C747,Merkittävyysluokitus!$A$2:$J$1705,10,FALSE),"-")</f>
        <v>3</v>
      </c>
      <c r="AX747" s="175">
        <f>IFERROR(VLOOKUP(C747,Merkittävyysluokitus!$A$2:$J$1705,6,FALSE),"-")</f>
        <v>5.1068873668188726</v>
      </c>
      <c r="AY747" s="175">
        <f>IFERROR(VLOOKUP(C747,Merkittävyysluokitus!$A$2:$J$1705,7,FALSE),"-")</f>
        <v>1.9033333333333329</v>
      </c>
      <c r="AZ747" s="175">
        <f>IFERROR(VLOOKUP(C747,Merkittävyysluokitus!$A$2:$J$1705,8,FALSE),"-")</f>
        <v>2.3702207001522066</v>
      </c>
      <c r="BA747" s="175">
        <f>IFERROR(VLOOKUP(C747,Merkittävyysluokitus!$A$2:$J$1705,9,FALSE),"-")</f>
        <v>0.83333333333333326</v>
      </c>
      <c r="BB747" s="203"/>
      <c r="BC747" s="203" t="str">
        <f t="shared" si="177"/>
        <v/>
      </c>
      <c r="BD747" s="39" t="str">
        <f t="shared" si="171"/>
        <v>musta</v>
      </c>
      <c r="BE747" s="68" t="str">
        <f t="shared" si="172"/>
        <v>musta</v>
      </c>
      <c r="BF747" s="68" t="str">
        <f t="shared" si="173"/>
        <v>musta</v>
      </c>
      <c r="BG747" s="68" t="str">
        <f t="shared" si="174"/>
        <v>musta</v>
      </c>
      <c r="BH747" s="208" t="str">
        <f t="shared" si="175"/>
        <v>musta</v>
      </c>
      <c r="BI747" s="39"/>
      <c r="BJ747" s="39" t="str">
        <f>IF(F747="ei löydy","uusi tie",IF(E747=0,"tieosoite muuttunut",IF(E747=1,VLOOKUP(D747,'2015'!$F$12:$AL$1887,31,FALSE),"-")))</f>
        <v>musta</v>
      </c>
      <c r="BK747" s="67" t="str">
        <f>IF(E747=1,VLOOKUP(D747,'2015'!$F$12:$AL$1887,32,FALSE),"-")</f>
        <v>musta</v>
      </c>
      <c r="BL747" s="39" t="str">
        <f>IF(F747="ei löydy","uusi tie",IF(E747=0,"tieosoite muuttunut",IF(E747=1,VLOOKUP(D747,'2015'!$F$12:$AL$1887,33,FALSE),"-")))</f>
        <v>musta</v>
      </c>
      <c r="BM747" s="39"/>
      <c r="BN747" s="217" t="str">
        <f>VLOOKUP(D747,'2015'!$F$12:$AL$1887,33,FALSE)</f>
        <v>musta</v>
      </c>
      <c r="BO747" s="39"/>
      <c r="BP747" s="115" t="s">
        <v>10</v>
      </c>
      <c r="BQ747" s="30"/>
      <c r="BS747" s="5"/>
      <c r="BU747" s="37"/>
      <c r="BV747" s="30" t="s">
        <v>10</v>
      </c>
      <c r="BX747">
        <f>IF(E747=1,VLOOKUP(D747,'2015'!$F$12:$AX$1887,43,FALSE),"-")</f>
        <v>0</v>
      </c>
      <c r="BY747">
        <f>IF(E747=1,VLOOKUP(D747,'2015'!$F$12:$AX$1887,44,FALSE),"-")</f>
        <v>0</v>
      </c>
      <c r="BZ747">
        <f>IF(E747=1,VLOOKUP(D747,'2015'!$F$12:$AX$1887,45,FALSE),"-")</f>
        <v>0</v>
      </c>
      <c r="CA747" s="31">
        <f t="shared" si="178"/>
        <v>1</v>
      </c>
      <c r="CB747" s="31">
        <f t="shared" si="179"/>
        <v>0</v>
      </c>
      <c r="CC747" s="31">
        <f t="shared" si="180"/>
        <v>0</v>
      </c>
      <c r="CD747" s="31">
        <f t="shared" si="181"/>
        <v>1</v>
      </c>
      <c r="CE747" s="31">
        <f t="shared" si="182"/>
        <v>0</v>
      </c>
      <c r="CO747" s="2" t="s">
        <v>35</v>
      </c>
      <c r="CP747" s="2" t="s">
        <v>35</v>
      </c>
    </row>
    <row r="748" spans="1:94" ht="15.75" thickBot="1" x14ac:dyDescent="0.3">
      <c r="A748" s="50"/>
      <c r="B748" s="50"/>
      <c r="C748" s="50" t="str">
        <f t="shared" si="183"/>
        <v>1701_2_6710</v>
      </c>
      <c r="D748" s="51" t="str">
        <f t="shared" si="184"/>
        <v>1701_2</v>
      </c>
      <c r="E748" s="224">
        <f>IFERROR(VLOOKUP(C748,'2015'!$C$12:$D$1887,2,FALSE),0)</f>
        <v>1</v>
      </c>
      <c r="F748" s="51">
        <f>IFERROR(K748-IFERROR(VLOOKUP(D748,'2015'!$F$12:$I$1887,4,FALSE),"ei löydy"),"ei löydy")</f>
        <v>0</v>
      </c>
      <c r="G748" s="224">
        <f>IFERROR(VLOOKUP(Työfile_2024!C748,Liikennemalli!$D$6:$G$1921,4,FALSE),0)</f>
        <v>1</v>
      </c>
      <c r="H748" s="225">
        <f>K748-IFERROR(VLOOKUP(Työfile_2024!D748,Liikennemalli!$C$6:$H$1921,6,FALSE),"ei löydy")</f>
        <v>0</v>
      </c>
      <c r="I748" s="80">
        <v>1701</v>
      </c>
      <c r="J748" s="52">
        <v>2</v>
      </c>
      <c r="K748" s="52">
        <v>6710</v>
      </c>
      <c r="L748" s="53"/>
      <c r="M748" s="54"/>
      <c r="N748" s="54"/>
      <c r="O748" s="54"/>
      <c r="P748" s="54"/>
      <c r="Q748" s="55"/>
      <c r="R748" s="55"/>
      <c r="S748" s="55"/>
      <c r="T748" s="55"/>
      <c r="U748" s="52"/>
      <c r="V748" s="56">
        <v>382</v>
      </c>
      <c r="W748" s="56">
        <v>31</v>
      </c>
      <c r="X748" s="56">
        <v>408</v>
      </c>
      <c r="Y748" s="56">
        <f>VLOOKUP(D748,Liikennemalli24!$D$2:$F$1804,2,FALSE)</f>
        <v>98</v>
      </c>
      <c r="Z748" s="57">
        <f>VLOOKUP(D748,Liikennemalli24!$D$2:$F$1804,3,FALSE)</f>
        <v>0.28799999999999998</v>
      </c>
      <c r="AA748" s="178">
        <f>IF(G748=1,VLOOKUP(C748,Liikennemalli!$D$6:$H$1921,2,FALSE),"-")</f>
        <v>132.56185583844501</v>
      </c>
      <c r="AB748" s="197">
        <f>IF(G748=1,VLOOKUP(C748,Liikennemalli!$D$6:$H$1921,3,FALSE),"-")</f>
        <v>0.66676300154694201</v>
      </c>
      <c r="AC748" s="134">
        <f>IF(E748=1,VLOOKUP(Työfile_2024!D748,'2015'!$F$12:$X$1887,18,FALSE),"-")</f>
        <v>0</v>
      </c>
      <c r="AD748" s="127">
        <f>IF(E748=1,VLOOKUP(Työfile_2024!D748,'2015'!$F$12:$X$1887,19,FALSE),"-")</f>
        <v>0</v>
      </c>
      <c r="AI748" s="127">
        <f>IF(E748=1,VLOOKUP(Työfile_2024!D748,'2015'!$F$12:$AB$1887,20,FALSE),"-")</f>
        <v>0</v>
      </c>
      <c r="AJ748" s="127">
        <f>IF(E748=1,VLOOKUP(Työfile_2024!D748,'2015'!$F$12:$AB$1887,21,FALSE),"-")</f>
        <v>0</v>
      </c>
      <c r="AK748" s="127">
        <f>IF(E748=1,VLOOKUP(Työfile_2024!D748,'2015'!$F$12:$AB$1887,22,FALSE),"-")</f>
        <v>0</v>
      </c>
      <c r="AL748" s="127">
        <f>IF(E748=1,VLOOKUP(Työfile_2024!D748,'2015'!$F$12:$AB$1887,23,FALSE),"-")</f>
        <v>0</v>
      </c>
      <c r="AM748" s="56">
        <f>VLOOKUP(Työfile_2024!D748,Tmatkat_20km_tarkasteltava_verk!$C$2:$D$1804,2,FALSE)</f>
        <v>128</v>
      </c>
      <c r="AN748" s="148">
        <f t="shared" si="176"/>
        <v>0.33507853403141363</v>
      </c>
      <c r="AO748" s="178">
        <f>IF(E748=1,VLOOKUP(Työfile_2024!D748,'2015'!$F$12:$AC$1887,24,FALSE),"-")</f>
        <v>69</v>
      </c>
      <c r="AP748" s="52" t="str">
        <f>VLOOKUP(D748,Tarkasteltava_verkko_2024_harva!$E$2:$I$1804,5,FALSE)</f>
        <v>tiivis</v>
      </c>
      <c r="AQ748" s="52">
        <f>VLOOKUP(D748,Tarkasteltava_verkko_2024_harva!$E$2:$I$1804,4,FALSE)</f>
        <v>0</v>
      </c>
      <c r="AR748" s="148">
        <v>0</v>
      </c>
      <c r="AS748" s="170">
        <f>IFERROR(VLOOKUP(C748,'2015'!$C$12:$AG$1887,30,FALSE),"-")</f>
        <v>0</v>
      </c>
      <c r="AT748" s="148">
        <v>0</v>
      </c>
      <c r="AU748" s="170">
        <f>IFERROR(VLOOKUP(C748,'2015'!$C$12:$AG$1887,31,FALSE),"-")</f>
        <v>0</v>
      </c>
      <c r="AV748" s="106"/>
      <c r="AW748" s="63">
        <f>IFERROR(VLOOKUP(C748,Merkittävyysluokitus!$A$2:$J$1705,10,FALSE),"-")</f>
        <v>3</v>
      </c>
      <c r="AX748" s="175">
        <f>IFERROR(VLOOKUP(C748,Merkittävyysluokitus!$A$2:$J$1705,6,FALSE),"-")</f>
        <v>6.6386103500761031</v>
      </c>
      <c r="AY748" s="175">
        <f>IFERROR(VLOOKUP(C748,Merkittävyysluokitus!$A$2:$J$1705,7,FALSE),"-")</f>
        <v>1.6643333333333334</v>
      </c>
      <c r="AZ748" s="175">
        <f>IFERROR(VLOOKUP(C748,Merkittävyysluokitus!$A$2:$J$1705,8,FALSE),"-")</f>
        <v>3.9742770167427701</v>
      </c>
      <c r="BA748" s="175">
        <f>IFERROR(VLOOKUP(C748,Merkittävyysluokitus!$A$2:$J$1705,9,FALSE),"-")</f>
        <v>1</v>
      </c>
      <c r="BB748" s="203"/>
      <c r="BC748" s="203" t="str">
        <f t="shared" si="177"/>
        <v/>
      </c>
      <c r="BD748" s="39" t="str">
        <f t="shared" si="171"/>
        <v>musta</v>
      </c>
      <c r="BE748" s="68" t="str">
        <f t="shared" si="172"/>
        <v>musta</v>
      </c>
      <c r="BF748" s="68" t="str">
        <f t="shared" si="173"/>
        <v>musta</v>
      </c>
      <c r="BG748" s="68" t="str">
        <f t="shared" si="174"/>
        <v>musta</v>
      </c>
      <c r="BH748" s="208" t="str">
        <f t="shared" si="175"/>
        <v>musta</v>
      </c>
      <c r="BI748" s="39"/>
      <c r="BJ748" s="39" t="str">
        <f>IF(F748="ei löydy","uusi tie",IF(E748=0,"tieosoite muuttunut",IF(E748=1,VLOOKUP(D748,'2015'!$F$12:$AL$1887,31,FALSE),"-")))</f>
        <v>musta</v>
      </c>
      <c r="BK748" s="67" t="str">
        <f>IF(E748=1,VLOOKUP(D748,'2015'!$F$12:$AL$1887,32,FALSE),"-")</f>
        <v>musta</v>
      </c>
      <c r="BL748" s="39" t="str">
        <f>IF(F748="ei löydy","uusi tie",IF(E748=0,"tieosoite muuttunut",IF(E748=1,VLOOKUP(D748,'2015'!$F$12:$AL$1887,33,FALSE),"-")))</f>
        <v>musta</v>
      </c>
      <c r="BM748" s="39"/>
      <c r="BN748" s="217" t="str">
        <f>VLOOKUP(D748,'2015'!$F$12:$AL$1887,33,FALSE)</f>
        <v>musta</v>
      </c>
      <c r="BO748" s="39"/>
      <c r="BP748" s="115" t="s">
        <v>9</v>
      </c>
      <c r="BQ748" s="30"/>
      <c r="BS748" s="5"/>
      <c r="BU748" s="37"/>
      <c r="BV748" s="30">
        <v>45</v>
      </c>
      <c r="BX748">
        <f>IF(E748=1,VLOOKUP(D748,'2015'!$F$12:$AX$1887,43,FALSE),"-")</f>
        <v>0</v>
      </c>
      <c r="BY748">
        <f>IF(E748=1,VLOOKUP(D748,'2015'!$F$12:$AX$1887,44,FALSE),"-")</f>
        <v>0</v>
      </c>
      <c r="BZ748">
        <f>IF(E748=1,VLOOKUP(D748,'2015'!$F$12:$AX$1887,45,FALSE),"-")</f>
        <v>0</v>
      </c>
      <c r="CA748" s="31">
        <f t="shared" si="178"/>
        <v>1</v>
      </c>
      <c r="CB748" s="31">
        <f t="shared" si="179"/>
        <v>0</v>
      </c>
      <c r="CC748" s="31">
        <f t="shared" si="180"/>
        <v>0</v>
      </c>
      <c r="CD748" s="31">
        <f t="shared" si="181"/>
        <v>1</v>
      </c>
      <c r="CE748" s="31">
        <f t="shared" si="182"/>
        <v>0</v>
      </c>
      <c r="CO748" s="2" t="s">
        <v>35</v>
      </c>
      <c r="CP748" s="2" t="s">
        <v>35</v>
      </c>
    </row>
    <row r="749" spans="1:94" ht="15.75" thickBot="1" x14ac:dyDescent="0.3">
      <c r="A749" s="50"/>
      <c r="B749" s="50"/>
      <c r="C749" s="50" t="str">
        <f t="shared" si="183"/>
        <v>1711_1_7491</v>
      </c>
      <c r="D749" s="51" t="str">
        <f t="shared" si="184"/>
        <v>1711_1</v>
      </c>
      <c r="E749" s="224">
        <f>IFERROR(VLOOKUP(C749,'2015'!$C$12:$D$1887,2,FALSE),0)</f>
        <v>0</v>
      </c>
      <c r="F749" s="51">
        <f>IFERROR(K749-IFERROR(VLOOKUP(D749,'2015'!$F$12:$I$1887,4,FALSE),"ei löydy"),"ei löydy")</f>
        <v>4816</v>
      </c>
      <c r="G749" s="224">
        <f>IFERROR(VLOOKUP(Työfile_2024!C749,Liikennemalli!$D$6:$G$1921,4,FALSE),0)</f>
        <v>1</v>
      </c>
      <c r="H749" s="225">
        <f>K749-IFERROR(VLOOKUP(Työfile_2024!D749,Liikennemalli!$C$6:$H$1921,6,FALSE),"ei löydy")</f>
        <v>0</v>
      </c>
      <c r="I749" s="80">
        <v>1711</v>
      </c>
      <c r="J749" s="52">
        <v>1</v>
      </c>
      <c r="K749" s="52">
        <v>7491</v>
      </c>
      <c r="L749" s="53"/>
      <c r="M749" s="54"/>
      <c r="N749" s="54"/>
      <c r="O749" s="54"/>
      <c r="P749" s="54"/>
      <c r="Q749" s="55"/>
      <c r="R749" s="55"/>
      <c r="S749" s="55"/>
      <c r="T749" s="55"/>
      <c r="U749" s="52"/>
      <c r="V749" s="56">
        <v>1298.2959551461754</v>
      </c>
      <c r="W749" s="56">
        <v>70.90348418101722</v>
      </c>
      <c r="X749" s="56">
        <v>1370.9527432919504</v>
      </c>
      <c r="Y749" s="56">
        <f>VLOOKUP(D749,Liikennemalli24!$D$2:$F$1804,2,FALSE)</f>
        <v>191</v>
      </c>
      <c r="Z749" s="57">
        <f>VLOOKUP(D749,Liikennemalli24!$D$2:$F$1804,3,FALSE)</f>
        <v>0.25700000000000001</v>
      </c>
      <c r="AA749" s="178">
        <f>IF(G749=1,VLOOKUP(C749,Liikennemalli!$D$6:$H$1921,2,FALSE),"-")</f>
        <v>809.14654889102701</v>
      </c>
      <c r="AB749" s="197">
        <f>IF(G749=1,VLOOKUP(C749,Liikennemalli!$D$6:$H$1921,3,FALSE),"-")</f>
        <v>0.74832716589116</v>
      </c>
      <c r="AC749" s="134" t="str">
        <f>IF(E749=1,VLOOKUP(Työfile_2024!D749,'2015'!$F$12:$X$1887,18,FALSE),"-")</f>
        <v>-</v>
      </c>
      <c r="AD749" s="127" t="str">
        <f>IF(E749=1,VLOOKUP(Työfile_2024!D749,'2015'!$F$12:$X$1887,19,FALSE),"-")</f>
        <v>-</v>
      </c>
      <c r="AI749" s="127" t="str">
        <f>IF(E749=1,VLOOKUP(Työfile_2024!D749,'2015'!$F$12:$AB$1887,20,FALSE),"-")</f>
        <v>-</v>
      </c>
      <c r="AJ749" s="127" t="str">
        <f>IF(E749=1,VLOOKUP(Työfile_2024!D749,'2015'!$F$12:$AB$1887,21,FALSE),"-")</f>
        <v>-</v>
      </c>
      <c r="AK749" s="127" t="str">
        <f>IF(E749=1,VLOOKUP(Työfile_2024!D749,'2015'!$F$12:$AB$1887,22,FALSE),"-")</f>
        <v>-</v>
      </c>
      <c r="AL749" s="127" t="str">
        <f>IF(E749=1,VLOOKUP(Työfile_2024!D749,'2015'!$F$12:$AB$1887,23,FALSE),"-")</f>
        <v>-</v>
      </c>
      <c r="AM749" s="56">
        <f>VLOOKUP(Työfile_2024!D749,Tmatkat_20km_tarkasteltava_verk!$C$2:$D$1804,2,FALSE)</f>
        <v>1201</v>
      </c>
      <c r="AN749" s="148">
        <f t="shared" si="176"/>
        <v>0.9250587242758368</v>
      </c>
      <c r="AO749" s="178" t="str">
        <f>IF(E749=1,VLOOKUP(Työfile_2024!D749,'2015'!$F$12:$AC$1887,24,FALSE),"-")</f>
        <v>-</v>
      </c>
      <c r="AP749" s="52" t="str">
        <f>VLOOKUP(D749,Tarkasteltava_verkko_2024_harva!$E$2:$I$1804,5,FALSE)</f>
        <v>tiivis</v>
      </c>
      <c r="AQ749" s="52">
        <f>VLOOKUP(D749,Tarkasteltava_verkko_2024_harva!$E$2:$I$1804,4,FALSE)</f>
        <v>0</v>
      </c>
      <c r="AR749" s="148">
        <v>0</v>
      </c>
      <c r="AS749" s="170" t="str">
        <f>IFERROR(VLOOKUP(C749,'2015'!$C$12:$AG$1887,30,FALSE),"-")</f>
        <v>-</v>
      </c>
      <c r="AT749" s="148">
        <v>1.6553197169937257E-2</v>
      </c>
      <c r="AU749" s="170" t="str">
        <f>IFERROR(VLOOKUP(C749,'2015'!$C$12:$AG$1887,31,FALSE),"-")</f>
        <v>-</v>
      </c>
      <c r="AV749" s="106"/>
      <c r="AW749" s="63">
        <f>IFERROR(VLOOKUP(C749,Merkittävyysluokitus!$A$2:$J$1705,10,FALSE),"-")</f>
        <v>2</v>
      </c>
      <c r="AX749" s="175">
        <f>IFERROR(VLOOKUP(C749,Merkittävyysluokitus!$A$2:$J$1705,6,FALSE),"-")</f>
        <v>12.015045662100457</v>
      </c>
      <c r="AY749" s="175">
        <f>IFERROR(VLOOKUP(C749,Merkittävyysluokitus!$A$2:$J$1705,7,FALSE),"-")</f>
        <v>4.05</v>
      </c>
      <c r="AZ749" s="175">
        <f>IFERROR(VLOOKUP(C749,Merkittävyysluokitus!$A$2:$J$1705,8,FALSE),"-")</f>
        <v>6.1317123287671231</v>
      </c>
      <c r="BA749" s="175">
        <f>IFERROR(VLOOKUP(C749,Merkittävyysluokitus!$A$2:$J$1705,9,FALSE),"-")</f>
        <v>1.8333333333333333</v>
      </c>
      <c r="BB749" s="203"/>
      <c r="BC749" s="203" t="str">
        <f t="shared" si="177"/>
        <v>tieosoite muuttunut</v>
      </c>
      <c r="BD749" s="39" t="str">
        <f t="shared" si="171"/>
        <v>musta</v>
      </c>
      <c r="BE749" s="68" t="str">
        <f t="shared" si="172"/>
        <v>musta</v>
      </c>
      <c r="BF749" s="68" t="str">
        <f t="shared" si="173"/>
        <v>musta</v>
      </c>
      <c r="BG749" s="68" t="str">
        <f t="shared" si="174"/>
        <v>musta</v>
      </c>
      <c r="BH749" s="208" t="str">
        <f t="shared" si="175"/>
        <v>musta</v>
      </c>
      <c r="BI749" s="39"/>
      <c r="BJ749" s="39" t="str">
        <f>IF(F749="ei löydy","uusi tie",IF(E749=0,"tieosoite muuttunut",IF(E749=1,VLOOKUP(D749,'2015'!$F$12:$AL$1887,31,FALSE),"-")))</f>
        <v>tieosoite muuttunut</v>
      </c>
      <c r="BK749" s="67" t="str">
        <f>IF(E749=1,VLOOKUP(D749,'2015'!$F$12:$AL$1887,32,FALSE),"-")</f>
        <v>-</v>
      </c>
      <c r="BL749" s="39" t="str">
        <f>IF(F749="ei löydy","uusi tie",IF(E749=0,"tieosoite muuttunut",IF(E749=1,VLOOKUP(D749,'2015'!$F$12:$AL$1887,33,FALSE),"-")))</f>
        <v>tieosoite muuttunut</v>
      </c>
      <c r="BM749" s="39"/>
      <c r="BN749" s="217" t="str">
        <f>VLOOKUP(D749,'2015'!$F$12:$AL$1887,33,FALSE)</f>
        <v>musta</v>
      </c>
      <c r="BO749" s="39"/>
      <c r="BP749" s="115" t="s">
        <v>9</v>
      </c>
      <c r="BQ749" s="30"/>
      <c r="BS749" s="5"/>
      <c r="BU749" s="37"/>
      <c r="BV749" s="30">
        <v>45</v>
      </c>
      <c r="BX749" t="str">
        <f>IF(E749=1,VLOOKUP(D749,'2015'!$F$12:$AX$1887,43,FALSE),"-")</f>
        <v>-</v>
      </c>
      <c r="BY749" t="str">
        <f>IF(E749=1,VLOOKUP(D749,'2015'!$F$12:$AX$1887,44,FALSE),"-")</f>
        <v>-</v>
      </c>
      <c r="BZ749" t="str">
        <f>IF(E749=1,VLOOKUP(D749,'2015'!$F$12:$AX$1887,45,FALSE),"-")</f>
        <v>-</v>
      </c>
      <c r="CA749" s="31">
        <f t="shared" si="178"/>
        <v>30</v>
      </c>
      <c r="CB749" s="31">
        <f t="shared" si="179"/>
        <v>10</v>
      </c>
      <c r="CC749" s="31">
        <f t="shared" si="180"/>
        <v>10</v>
      </c>
      <c r="CD749" s="31">
        <f t="shared" si="181"/>
        <v>10</v>
      </c>
      <c r="CE749" s="31">
        <f t="shared" si="182"/>
        <v>0</v>
      </c>
      <c r="CO749" s="2" t="s">
        <v>35</v>
      </c>
      <c r="CP749" s="2" t="s">
        <v>35</v>
      </c>
    </row>
    <row r="750" spans="1:94" ht="15.75" thickBot="1" x14ac:dyDescent="0.3">
      <c r="A750" s="50"/>
      <c r="B750" s="50"/>
      <c r="C750" s="50" t="str">
        <f t="shared" si="183"/>
        <v>1711_3_4412</v>
      </c>
      <c r="D750" s="51" t="str">
        <f t="shared" si="184"/>
        <v>1711_3</v>
      </c>
      <c r="E750" s="224">
        <f>IFERROR(VLOOKUP(C750,'2015'!$C$12:$D$1887,2,FALSE),0)</f>
        <v>0</v>
      </c>
      <c r="F750" s="51">
        <f>IFERROR(K750-IFERROR(VLOOKUP(D750,'2015'!$F$12:$I$1887,4,FALSE),"ei löydy"),"ei löydy")</f>
        <v>-347</v>
      </c>
      <c r="G750" s="224">
        <f>IFERROR(VLOOKUP(Työfile_2024!C750,Liikennemalli!$D$6:$G$1921,4,FALSE),0)</f>
        <v>1</v>
      </c>
      <c r="H750" s="225">
        <f>K750-IFERROR(VLOOKUP(Työfile_2024!D750,Liikennemalli!$C$6:$H$1921,6,FALSE),"ei löydy")</f>
        <v>0</v>
      </c>
      <c r="I750" s="81">
        <v>1711</v>
      </c>
      <c r="J750" s="52">
        <v>3</v>
      </c>
      <c r="K750" s="52">
        <v>4412</v>
      </c>
      <c r="L750" s="53"/>
      <c r="M750" s="54"/>
      <c r="N750" s="54"/>
      <c r="O750" s="54"/>
      <c r="P750" s="54"/>
      <c r="Q750" s="55"/>
      <c r="R750" s="55"/>
      <c r="S750" s="55"/>
      <c r="T750" s="55"/>
      <c r="U750" s="52"/>
      <c r="V750" s="56">
        <v>504.51586582048958</v>
      </c>
      <c r="W750" s="56">
        <v>36.75022665457842</v>
      </c>
      <c r="X750" s="56">
        <v>524.76654578422483</v>
      </c>
      <c r="Y750" s="56">
        <f>VLOOKUP(D750,Liikennemalli24!$D$2:$F$1804,2,FALSE)</f>
        <v>118</v>
      </c>
      <c r="Z750" s="57">
        <f>VLOOKUP(D750,Liikennemalli24!$D$2:$F$1804,3,FALSE)</f>
        <v>0.36499999999999999</v>
      </c>
      <c r="AA750" s="178">
        <f>IF(G750=1,VLOOKUP(C750,Liikennemalli!$D$6:$H$1921,2,FALSE),"-")</f>
        <v>505.27546016311197</v>
      </c>
      <c r="AB750" s="197">
        <f>IF(G750=1,VLOOKUP(C750,Liikennemalli!$D$6:$H$1921,3,FALSE),"-")</f>
        <v>0.88203939431647205</v>
      </c>
      <c r="AC750" s="134" t="str">
        <f>IF(E750=1,VLOOKUP(Työfile_2024!D750,'2015'!$F$12:$X$1887,18,FALSE),"-")</f>
        <v>-</v>
      </c>
      <c r="AD750" s="127" t="str">
        <f>IF(E750=1,VLOOKUP(Työfile_2024!D750,'2015'!$F$12:$X$1887,19,FALSE),"-")</f>
        <v>-</v>
      </c>
      <c r="AI750" s="127" t="str">
        <f>IF(E750=1,VLOOKUP(Työfile_2024!D750,'2015'!$F$12:$AB$1887,20,FALSE),"-")</f>
        <v>-</v>
      </c>
      <c r="AJ750" s="127" t="str">
        <f>IF(E750=1,VLOOKUP(Työfile_2024!D750,'2015'!$F$12:$AB$1887,21,FALSE),"-")</f>
        <v>-</v>
      </c>
      <c r="AK750" s="127" t="str">
        <f>IF(E750=1,VLOOKUP(Työfile_2024!D750,'2015'!$F$12:$AB$1887,22,FALSE),"-")</f>
        <v>-</v>
      </c>
      <c r="AL750" s="127" t="str">
        <f>IF(E750=1,VLOOKUP(Työfile_2024!D750,'2015'!$F$12:$AB$1887,23,FALSE),"-")</f>
        <v>-</v>
      </c>
      <c r="AM750" s="56">
        <f>VLOOKUP(Työfile_2024!D750,Tmatkat_20km_tarkasteltava_verk!$C$2:$D$1804,2,FALSE)</f>
        <v>152</v>
      </c>
      <c r="AN750" s="148">
        <f t="shared" si="176"/>
        <v>0.30127892955914037</v>
      </c>
      <c r="AO750" s="178" t="str">
        <f>IF(E750=1,VLOOKUP(Työfile_2024!D750,'2015'!$F$12:$AC$1887,24,FALSE),"-")</f>
        <v>-</v>
      </c>
      <c r="AP750" s="52" t="str">
        <f>VLOOKUP(D750,Tarkasteltava_verkko_2024_harva!$E$2:$I$1804,5,FALSE)</f>
        <v>tiivis</v>
      </c>
      <c r="AQ750" s="52">
        <f>VLOOKUP(D750,Tarkasteltava_verkko_2024_harva!$E$2:$I$1804,4,FALSE)</f>
        <v>0</v>
      </c>
      <c r="AR750" s="148">
        <v>0</v>
      </c>
      <c r="AS750" s="170" t="str">
        <f>IFERROR(VLOOKUP(C750,'2015'!$C$12:$AG$1887,30,FALSE),"-")</f>
        <v>-</v>
      </c>
      <c r="AT750" s="148">
        <v>0</v>
      </c>
      <c r="AU750" s="170" t="str">
        <f>IFERROR(VLOOKUP(C750,'2015'!$C$12:$AG$1887,31,FALSE),"-")</f>
        <v>-</v>
      </c>
      <c r="AV750" s="106"/>
      <c r="AW750" s="63">
        <f>IFERROR(VLOOKUP(C750,Merkittävyysluokitus!$A$2:$J$1705,10,FALSE),"-")</f>
        <v>3</v>
      </c>
      <c r="AX750" s="175">
        <f>IFERROR(VLOOKUP(C750,Merkittävyysluokitus!$A$2:$J$1705,6,FALSE),"-")</f>
        <v>6.2897925624179791</v>
      </c>
      <c r="AY750" s="175">
        <f>IFERROR(VLOOKUP(C750,Merkittävyysluokitus!$A$2:$J$1705,7,FALSE),"-")</f>
        <v>2.1135475974614688</v>
      </c>
      <c r="AZ750" s="175">
        <f>IFERROR(VLOOKUP(C750,Merkittävyysluokitus!$A$2:$J$1705,8,FALSE),"-")</f>
        <v>3.1762449649565108</v>
      </c>
      <c r="BA750" s="175">
        <f>IFERROR(VLOOKUP(C750,Merkittävyysluokitus!$A$2:$J$1705,9,FALSE),"-")</f>
        <v>1</v>
      </c>
      <c r="BB750" s="203"/>
      <c r="BC750" s="203" t="str">
        <f t="shared" si="177"/>
        <v>tieosoite muuttunut</v>
      </c>
      <c r="BD750" s="39" t="str">
        <f t="shared" si="171"/>
        <v>musta</v>
      </c>
      <c r="BE750" s="68" t="str">
        <f t="shared" si="172"/>
        <v>musta</v>
      </c>
      <c r="BF750" s="68" t="str">
        <f t="shared" si="173"/>
        <v>musta</v>
      </c>
      <c r="BG750" s="68" t="str">
        <f t="shared" si="174"/>
        <v>musta</v>
      </c>
      <c r="BH750" s="208" t="str">
        <f t="shared" si="175"/>
        <v>musta</v>
      </c>
      <c r="BI750" s="39"/>
      <c r="BJ750" s="39" t="str">
        <f>IF(F750="ei löydy","uusi tie",IF(E750=0,"tieosoite muuttunut",IF(E750=1,VLOOKUP(D750,'2015'!$F$12:$AL$1887,31,FALSE),"-")))</f>
        <v>tieosoite muuttunut</v>
      </c>
      <c r="BK750" s="67" t="str">
        <f>IF(E750=1,VLOOKUP(D750,'2015'!$F$12:$AL$1887,32,FALSE),"-")</f>
        <v>-</v>
      </c>
      <c r="BL750" s="39" t="str">
        <f>IF(F750="ei löydy","uusi tie",IF(E750=0,"tieosoite muuttunut",IF(E750=1,VLOOKUP(D750,'2015'!$F$12:$AL$1887,33,FALSE),"-")))</f>
        <v>tieosoite muuttunut</v>
      </c>
      <c r="BM750" s="39"/>
      <c r="BN750" s="217" t="str">
        <f>VLOOKUP(D750,'2015'!$F$12:$AL$1887,33,FALSE)</f>
        <v>musta</v>
      </c>
      <c r="BO750" s="39"/>
      <c r="BP750" s="115" t="s">
        <v>10</v>
      </c>
      <c r="BQ750" s="30"/>
      <c r="BS750" s="5"/>
      <c r="BU750" s="37"/>
      <c r="BV750" s="30" t="s">
        <v>10</v>
      </c>
      <c r="BX750" t="str">
        <f>IF(E750=1,VLOOKUP(D750,'2015'!$F$12:$AX$1887,43,FALSE),"-")</f>
        <v>-</v>
      </c>
      <c r="BY750" t="str">
        <f>IF(E750=1,VLOOKUP(D750,'2015'!$F$12:$AX$1887,44,FALSE),"-")</f>
        <v>-</v>
      </c>
      <c r="BZ750" t="str">
        <f>IF(E750=1,VLOOKUP(D750,'2015'!$F$12:$AX$1887,45,FALSE),"-")</f>
        <v>-</v>
      </c>
      <c r="CA750" s="31">
        <f t="shared" si="178"/>
        <v>21</v>
      </c>
      <c r="CB750" s="31">
        <f t="shared" si="179"/>
        <v>10</v>
      </c>
      <c r="CC750" s="31">
        <f t="shared" si="180"/>
        <v>10</v>
      </c>
      <c r="CD750" s="31">
        <f t="shared" si="181"/>
        <v>1</v>
      </c>
      <c r="CE750" s="31">
        <f t="shared" si="182"/>
        <v>0</v>
      </c>
      <c r="CO750" s="2" t="s">
        <v>35</v>
      </c>
      <c r="CP750" s="2" t="s">
        <v>35</v>
      </c>
    </row>
    <row r="751" spans="1:94" ht="15.75" thickBot="1" x14ac:dyDescent="0.3">
      <c r="A751" s="50"/>
      <c r="B751" s="50"/>
      <c r="C751" s="50" t="str">
        <f t="shared" si="183"/>
        <v>1711_4_4597</v>
      </c>
      <c r="D751" s="51" t="str">
        <f t="shared" si="184"/>
        <v>1711_4</v>
      </c>
      <c r="E751" s="224">
        <f>IFERROR(VLOOKUP(C751,'2015'!$C$12:$D$1887,2,FALSE),0)</f>
        <v>0</v>
      </c>
      <c r="F751" s="51">
        <f>IFERROR(K751-IFERROR(VLOOKUP(D751,'2015'!$F$12:$I$1887,4,FALSE),"ei löydy"),"ei löydy")</f>
        <v>347</v>
      </c>
      <c r="G751" s="224">
        <f>IFERROR(VLOOKUP(Työfile_2024!C751,Liikennemalli!$D$6:$G$1921,4,FALSE),0)</f>
        <v>1</v>
      </c>
      <c r="H751" s="225">
        <f>K751-IFERROR(VLOOKUP(Työfile_2024!D751,Liikennemalli!$C$6:$H$1921,6,FALSE),"ei löydy")</f>
        <v>0</v>
      </c>
      <c r="I751" s="80">
        <v>1711</v>
      </c>
      <c r="J751" s="52">
        <v>4</v>
      </c>
      <c r="K751" s="52">
        <v>4597</v>
      </c>
      <c r="L751" s="53"/>
      <c r="M751" s="54"/>
      <c r="N751" s="54"/>
      <c r="O751" s="54"/>
      <c r="P751" s="54"/>
      <c r="Q751" s="55"/>
      <c r="R751" s="55"/>
      <c r="S751" s="55"/>
      <c r="T751" s="55"/>
      <c r="U751" s="52"/>
      <c r="V751" s="56">
        <v>452</v>
      </c>
      <c r="W751" s="56">
        <v>36</v>
      </c>
      <c r="X751" s="56">
        <v>470</v>
      </c>
      <c r="Y751" s="56">
        <f>VLOOKUP(D751,Liikennemalli24!$D$2:$F$1804,2,FALSE)</f>
        <v>117</v>
      </c>
      <c r="Z751" s="57">
        <f>VLOOKUP(D751,Liikennemalli24!$D$2:$F$1804,3,FALSE)</f>
        <v>0.33200000000000002</v>
      </c>
      <c r="AA751" s="178">
        <f>IF(G751=1,VLOOKUP(C751,Liikennemalli!$D$6:$H$1921,2,FALSE),"-")</f>
        <v>429.06242933935499</v>
      </c>
      <c r="AB751" s="197">
        <f>IF(G751=1,VLOOKUP(C751,Liikennemalli!$D$6:$H$1921,3,FALSE),"-")</f>
        <v>0.88942972304627999</v>
      </c>
      <c r="AC751" s="134" t="str">
        <f>IF(E751=1,VLOOKUP(Työfile_2024!D751,'2015'!$F$12:$X$1887,18,FALSE),"-")</f>
        <v>-</v>
      </c>
      <c r="AD751" s="127" t="str">
        <f>IF(E751=1,VLOOKUP(Työfile_2024!D751,'2015'!$F$12:$X$1887,19,FALSE),"-")</f>
        <v>-</v>
      </c>
      <c r="AI751" s="127" t="str">
        <f>IF(E751=1,VLOOKUP(Työfile_2024!D751,'2015'!$F$12:$AB$1887,20,FALSE),"-")</f>
        <v>-</v>
      </c>
      <c r="AJ751" s="127" t="str">
        <f>IF(E751=1,VLOOKUP(Työfile_2024!D751,'2015'!$F$12:$AB$1887,21,FALSE),"-")</f>
        <v>-</v>
      </c>
      <c r="AK751" s="127" t="str">
        <f>IF(E751=1,VLOOKUP(Työfile_2024!D751,'2015'!$F$12:$AB$1887,22,FALSE),"-")</f>
        <v>-</v>
      </c>
      <c r="AL751" s="127" t="str">
        <f>IF(E751=1,VLOOKUP(Työfile_2024!D751,'2015'!$F$12:$AB$1887,23,FALSE),"-")</f>
        <v>-</v>
      </c>
      <c r="AM751" s="56">
        <f>VLOOKUP(Työfile_2024!D751,Tmatkat_20km_tarkasteltava_verk!$C$2:$D$1804,2,FALSE)</f>
        <v>110</v>
      </c>
      <c r="AN751" s="148">
        <f t="shared" si="176"/>
        <v>0.24336283185840707</v>
      </c>
      <c r="AO751" s="178" t="str">
        <f>IF(E751=1,VLOOKUP(Työfile_2024!D751,'2015'!$F$12:$AC$1887,24,FALSE),"-")</f>
        <v>-</v>
      </c>
      <c r="AP751" s="52" t="str">
        <f>VLOOKUP(D751,Tarkasteltava_verkko_2024_harva!$E$2:$I$1804,5,FALSE)</f>
        <v>tiivis</v>
      </c>
      <c r="AQ751" s="52">
        <f>VLOOKUP(D751,Tarkasteltava_verkko_2024_harva!$E$2:$I$1804,4,FALSE)</f>
        <v>0</v>
      </c>
      <c r="AR751" s="148">
        <v>0</v>
      </c>
      <c r="AS751" s="170" t="str">
        <f>IFERROR(VLOOKUP(C751,'2015'!$C$12:$AG$1887,30,FALSE),"-")</f>
        <v>-</v>
      </c>
      <c r="AT751" s="148">
        <v>0</v>
      </c>
      <c r="AU751" s="170" t="str">
        <f>IFERROR(VLOOKUP(C751,'2015'!$C$12:$AG$1887,31,FALSE),"-")</f>
        <v>-</v>
      </c>
      <c r="AV751" s="106"/>
      <c r="AW751" s="63">
        <f>IFERROR(VLOOKUP(C751,Merkittävyysluokitus!$A$2:$J$1705,10,FALSE),"-")</f>
        <v>3</v>
      </c>
      <c r="AX751" s="175">
        <f>IFERROR(VLOOKUP(C751,Merkittävyysluokitus!$A$2:$J$1705,6,FALSE),"-")</f>
        <v>5.7322328767123283</v>
      </c>
      <c r="AY751" s="175">
        <f>IFERROR(VLOOKUP(C751,Merkittävyysluokitus!$A$2:$J$1705,7,FALSE),"-")</f>
        <v>1.7693333333333332</v>
      </c>
      <c r="AZ751" s="175">
        <f>IFERROR(VLOOKUP(C751,Merkittävyysluokitus!$A$2:$J$1705,8,FALSE),"-")</f>
        <v>3.1295662100456618</v>
      </c>
      <c r="BA751" s="175">
        <f>IFERROR(VLOOKUP(C751,Merkittävyysluokitus!$A$2:$J$1705,9,FALSE),"-")</f>
        <v>0.83333333333333326</v>
      </c>
      <c r="BB751" s="203"/>
      <c r="BC751" s="203" t="str">
        <f t="shared" si="177"/>
        <v>tieosoite muuttunut</v>
      </c>
      <c r="BD751" s="39" t="str">
        <f t="shared" si="171"/>
        <v>musta</v>
      </c>
      <c r="BE751" s="68" t="str">
        <f t="shared" si="172"/>
        <v>musta</v>
      </c>
      <c r="BF751" s="68" t="str">
        <f t="shared" si="173"/>
        <v>musta</v>
      </c>
      <c r="BG751" s="68" t="str">
        <f t="shared" si="174"/>
        <v>musta</v>
      </c>
      <c r="BH751" s="208" t="str">
        <f t="shared" si="175"/>
        <v>musta</v>
      </c>
      <c r="BI751" s="39"/>
      <c r="BJ751" s="39" t="str">
        <f>IF(F751="ei löydy","uusi tie",IF(E751=0,"tieosoite muuttunut",IF(E751=1,VLOOKUP(D751,'2015'!$F$12:$AL$1887,31,FALSE),"-")))</f>
        <v>tieosoite muuttunut</v>
      </c>
      <c r="BK751" s="67" t="str">
        <f>IF(E751=1,VLOOKUP(D751,'2015'!$F$12:$AL$1887,32,FALSE),"-")</f>
        <v>-</v>
      </c>
      <c r="BL751" s="39" t="str">
        <f>IF(F751="ei löydy","uusi tie",IF(E751=0,"tieosoite muuttunut",IF(E751=1,VLOOKUP(D751,'2015'!$F$12:$AL$1887,33,FALSE),"-")))</f>
        <v>tieosoite muuttunut</v>
      </c>
      <c r="BM751" s="39"/>
      <c r="BN751" s="217" t="str">
        <f>VLOOKUP(D751,'2015'!$F$12:$AL$1887,33,FALSE)</f>
        <v>musta</v>
      </c>
      <c r="BO751" s="39"/>
      <c r="BP751" s="115" t="s">
        <v>10</v>
      </c>
      <c r="BQ751" s="30"/>
      <c r="BS751" s="5"/>
      <c r="BU751" s="37"/>
      <c r="BV751" s="30" t="s">
        <v>10</v>
      </c>
      <c r="BX751" t="str">
        <f>IF(E751=1,VLOOKUP(D751,'2015'!$F$12:$AX$1887,43,FALSE),"-")</f>
        <v>-</v>
      </c>
      <c r="BY751" t="str">
        <f>IF(E751=1,VLOOKUP(D751,'2015'!$F$12:$AX$1887,44,FALSE),"-")</f>
        <v>-</v>
      </c>
      <c r="BZ751" t="str">
        <f>IF(E751=1,VLOOKUP(D751,'2015'!$F$12:$AX$1887,45,FALSE),"-")</f>
        <v>-</v>
      </c>
      <c r="CA751" s="31">
        <f t="shared" ref="CA751:CA762" si="185">SUM(CB751:CE751)</f>
        <v>21</v>
      </c>
      <c r="CB751" s="31">
        <f t="shared" ref="CB751:CB762" si="186">IF(AD751&gt;0.59999,10,IF(AD751&gt;0.39999,1,0))</f>
        <v>10</v>
      </c>
      <c r="CC751" s="31">
        <f t="shared" ref="CC751:CC762" si="187">IF(AC751&gt;1999,10,IF(AC751&gt;999,1,0))</f>
        <v>10</v>
      </c>
      <c r="CD751" s="31">
        <f t="shared" ref="CD751:CD762" si="188">IF(AM751&gt;499,10,IF(AM751&gt;99,1,0))</f>
        <v>1</v>
      </c>
      <c r="CE751" s="31">
        <f t="shared" ref="CE751:CE762" si="189">IF(AQ751="osa seud. yht",10,IF(AP751="osa seud. yht",1,0))</f>
        <v>0</v>
      </c>
      <c r="CO751" s="2" t="s">
        <v>35</v>
      </c>
      <c r="CP751" s="2" t="s">
        <v>35</v>
      </c>
    </row>
    <row r="752" spans="1:94" ht="15.75" thickBot="1" x14ac:dyDescent="0.3">
      <c r="A752" s="50"/>
      <c r="B752" s="50"/>
      <c r="C752" s="50" t="str">
        <f t="shared" si="183"/>
        <v>1731_1_7844</v>
      </c>
      <c r="D752" s="51" t="str">
        <f t="shared" si="184"/>
        <v>1731_1</v>
      </c>
      <c r="E752" s="224">
        <f>IFERROR(VLOOKUP(C752,'2015'!$C$12:$D$1887,2,FALSE),0)</f>
        <v>0</v>
      </c>
      <c r="F752" s="51" t="str">
        <f>IFERROR(K752-IFERROR(VLOOKUP(D752,'2015'!$F$12:$I$1887,4,FALSE),"ei löydy"),"ei löydy")</f>
        <v>ei löydy</v>
      </c>
      <c r="G752" s="224">
        <f>IFERROR(VLOOKUP(Työfile_2024!C752,Liikennemalli!$D$6:$G$1921,4,FALSE),0)</f>
        <v>1</v>
      </c>
      <c r="H752" s="225">
        <f>K752-IFERROR(VLOOKUP(Työfile_2024!D752,Liikennemalli!$C$6:$H$1921,6,FALSE),"ei löydy")</f>
        <v>0</v>
      </c>
      <c r="I752" s="80">
        <v>1731</v>
      </c>
      <c r="J752" s="52">
        <v>1</v>
      </c>
      <c r="K752" s="52">
        <v>7844</v>
      </c>
      <c r="L752" s="53"/>
      <c r="M752" s="54"/>
      <c r="N752" s="54"/>
      <c r="O752" s="54"/>
      <c r="P752" s="54"/>
      <c r="Q752" s="55"/>
      <c r="R752" s="55"/>
      <c r="S752" s="55"/>
      <c r="T752" s="55"/>
      <c r="U752" s="52"/>
      <c r="V752" s="56">
        <v>951</v>
      </c>
      <c r="W752" s="56">
        <v>32</v>
      </c>
      <c r="X752" s="56">
        <v>972</v>
      </c>
      <c r="Y752" s="56">
        <f>VLOOKUP(D752,Liikennemalli24!$D$2:$F$1804,2,FALSE)</f>
        <v>60</v>
      </c>
      <c r="Z752" s="57">
        <f>VLOOKUP(D752,Liikennemalli24!$D$2:$F$1804,3,FALSE)</f>
        <v>0.17199999999999999</v>
      </c>
      <c r="AA752" s="178">
        <f>IF(G752=1,VLOOKUP(C752,Liikennemalli!$D$6:$H$1921,2,FALSE),"-")</f>
        <v>0</v>
      </c>
      <c r="AB752" s="197">
        <f>IF(G752=1,VLOOKUP(C752,Liikennemalli!$D$6:$H$1921,3,FALSE),"-")</f>
        <v>0</v>
      </c>
      <c r="AC752" s="134" t="str">
        <f>IF(E752=1,VLOOKUP(Työfile_2024!D752,'2015'!$F$12:$X$1887,18,FALSE),"-")</f>
        <v>-</v>
      </c>
      <c r="AD752" s="127" t="str">
        <f>IF(E752=1,VLOOKUP(Työfile_2024!D752,'2015'!$F$12:$X$1887,19,FALSE),"-")</f>
        <v>-</v>
      </c>
      <c r="AI752" s="127" t="str">
        <f>IF(E752=1,VLOOKUP(Työfile_2024!D752,'2015'!$F$12:$AB$1887,20,FALSE),"-")</f>
        <v>-</v>
      </c>
      <c r="AJ752" s="127" t="str">
        <f>IF(E752=1,VLOOKUP(Työfile_2024!D752,'2015'!$F$12:$AB$1887,21,FALSE),"-")</f>
        <v>-</v>
      </c>
      <c r="AK752" s="127" t="str">
        <f>IF(E752=1,VLOOKUP(Työfile_2024!D752,'2015'!$F$12:$AB$1887,22,FALSE),"-")</f>
        <v>-</v>
      </c>
      <c r="AL752" s="127" t="str">
        <f>IF(E752=1,VLOOKUP(Työfile_2024!D752,'2015'!$F$12:$AB$1887,23,FALSE),"-")</f>
        <v>-</v>
      </c>
      <c r="AM752" s="56">
        <f>VLOOKUP(Työfile_2024!D752,Tmatkat_20km_tarkasteltava_verk!$C$2:$D$1804,2,FALSE)</f>
        <v>110</v>
      </c>
      <c r="AN752" s="148">
        <f t="shared" si="176"/>
        <v>0.1156677181913775</v>
      </c>
      <c r="AO752" s="178" t="str">
        <f>IF(E752=1,VLOOKUP(Työfile_2024!D752,'2015'!$F$12:$AC$1887,24,FALSE),"-")</f>
        <v>-</v>
      </c>
      <c r="AP752" s="52">
        <f>VLOOKUP(D752,Tarkasteltava_verkko_2024_harva!$E$2:$I$1804,5,FALSE)</f>
        <v>0</v>
      </c>
      <c r="AQ752" s="52">
        <f>VLOOKUP(D752,Tarkasteltava_verkko_2024_harva!$E$2:$I$1804,4,FALSE)</f>
        <v>0</v>
      </c>
      <c r="AR752" s="148">
        <v>2.6134625191228965E-2</v>
      </c>
      <c r="AS752" s="170" t="str">
        <f>IFERROR(VLOOKUP(C752,'2015'!$C$12:$AG$1887,30,FALSE),"-")</f>
        <v>-</v>
      </c>
      <c r="AT752" s="148">
        <v>0.11269760326364101</v>
      </c>
      <c r="AU752" s="170" t="str">
        <f>IFERROR(VLOOKUP(C752,'2015'!$C$12:$AG$1887,31,FALSE),"-")</f>
        <v>-</v>
      </c>
      <c r="AV752" s="106"/>
      <c r="AW752" s="63">
        <f>IFERROR(VLOOKUP(C752,Merkittävyysluokitus!$A$2:$J$1705,10,FALSE),"-")</f>
        <v>3</v>
      </c>
      <c r="AX752" s="175">
        <f>IFERROR(VLOOKUP(C752,Merkittävyysluokitus!$A$2:$J$1705,6,FALSE),"-")</f>
        <v>7.4518127853881273</v>
      </c>
      <c r="AY752" s="175">
        <f>IFERROR(VLOOKUP(C752,Merkittävyysluokitus!$A$2:$J$1705,7,FALSE),"-")</f>
        <v>3.2696666666666663</v>
      </c>
      <c r="AZ752" s="175">
        <f>IFERROR(VLOOKUP(C752,Merkittävyysluokitus!$A$2:$J$1705,8,FALSE),"-")</f>
        <v>2.8488127853881284</v>
      </c>
      <c r="BA752" s="175">
        <f>IFERROR(VLOOKUP(C752,Merkittävyysluokitus!$A$2:$J$1705,9,FALSE),"-")</f>
        <v>1.3333333333333333</v>
      </c>
      <c r="BB752" s="203"/>
      <c r="BC752" s="203" t="str">
        <f t="shared" si="177"/>
        <v>muutos</v>
      </c>
      <c r="BD752" s="39" t="str">
        <f t="shared" si="171"/>
        <v>musta</v>
      </c>
      <c r="BE752" s="68" t="str">
        <f t="shared" si="172"/>
        <v>musta</v>
      </c>
      <c r="BF752" s="68" t="str">
        <f t="shared" si="173"/>
        <v>musta</v>
      </c>
      <c r="BG752" s="68" t="str">
        <f t="shared" si="174"/>
        <v>musta</v>
      </c>
      <c r="BH752" s="208" t="str">
        <f t="shared" si="175"/>
        <v>musta</v>
      </c>
      <c r="BI752" s="39"/>
      <c r="BJ752" s="39" t="str">
        <f>IF(F752="ei löydy","uusi tie",IF(E752=0,"tieosoite muuttunut",IF(E752=1,VLOOKUP(D752,'2015'!$F$12:$AL$1887,31,FALSE),"-")))</f>
        <v>uusi tie</v>
      </c>
      <c r="BK752" s="67" t="str">
        <f>IF(E752=1,VLOOKUP(D752,'2015'!$F$12:$AL$1887,32,FALSE),"-")</f>
        <v>-</v>
      </c>
      <c r="BL752" s="39" t="str">
        <f>IF(F752="ei löydy","uusi tie",IF(E752=0,"tieosoite muuttunut",IF(E752=1,VLOOKUP(D752,'2015'!$F$12:$AL$1887,33,FALSE),"-")))</f>
        <v>uusi tie</v>
      </c>
      <c r="BM752" s="39"/>
      <c r="BN752" s="217" t="e">
        <f>VLOOKUP(D752,'2015'!$F$12:$AL$1887,33,FALSE)</f>
        <v>#N/A</v>
      </c>
      <c r="BO752" s="39"/>
      <c r="BP752" s="115" t="s">
        <v>10</v>
      </c>
      <c r="BQ752" s="30"/>
      <c r="BS752" s="5"/>
      <c r="BU752" s="37"/>
      <c r="BV752" s="30" t="s">
        <v>10</v>
      </c>
      <c r="BX752" t="str">
        <f>IF(E752=1,VLOOKUP(D752,'2015'!$F$12:$AX$1887,43,FALSE),"-")</f>
        <v>-</v>
      </c>
      <c r="BY752" t="str">
        <f>IF(E752=1,VLOOKUP(D752,'2015'!$F$12:$AX$1887,44,FALSE),"-")</f>
        <v>-</v>
      </c>
      <c r="BZ752" t="str">
        <f>IF(E752=1,VLOOKUP(D752,'2015'!$F$12:$AX$1887,45,FALSE),"-")</f>
        <v>-</v>
      </c>
      <c r="CA752" s="31">
        <f t="shared" si="185"/>
        <v>21</v>
      </c>
      <c r="CB752" s="31">
        <f t="shared" si="186"/>
        <v>10</v>
      </c>
      <c r="CC752" s="31">
        <f t="shared" si="187"/>
        <v>10</v>
      </c>
      <c r="CD752" s="31">
        <f t="shared" si="188"/>
        <v>1</v>
      </c>
      <c r="CE752" s="31">
        <f t="shared" si="189"/>
        <v>0</v>
      </c>
      <c r="CO752" s="2" t="s">
        <v>35</v>
      </c>
      <c r="CP752" s="2" t="s">
        <v>35</v>
      </c>
    </row>
    <row r="753" spans="1:94" ht="15.75" thickBot="1" x14ac:dyDescent="0.3">
      <c r="A753" s="50"/>
      <c r="B753" s="50"/>
      <c r="C753" s="50" t="str">
        <f t="shared" si="183"/>
        <v>1731_2_6374</v>
      </c>
      <c r="D753" s="51" t="str">
        <f t="shared" si="184"/>
        <v>1731_2</v>
      </c>
      <c r="E753" s="224">
        <f>IFERROR(VLOOKUP(C753,'2015'!$C$12:$D$1887,2,FALSE),0)</f>
        <v>0</v>
      </c>
      <c r="F753" s="51" t="str">
        <f>IFERROR(K753-IFERROR(VLOOKUP(D753,'2015'!$F$12:$I$1887,4,FALSE),"ei löydy"),"ei löydy")</f>
        <v>ei löydy</v>
      </c>
      <c r="G753" s="224">
        <f>IFERROR(VLOOKUP(Työfile_2024!C753,Liikennemalli!$D$6:$G$1921,4,FALSE),0)</f>
        <v>1</v>
      </c>
      <c r="H753" s="225">
        <f>K753-IFERROR(VLOOKUP(Työfile_2024!D753,Liikennemalli!$C$6:$H$1921,6,FALSE),"ei löydy")</f>
        <v>0</v>
      </c>
      <c r="I753" s="80">
        <v>1731</v>
      </c>
      <c r="J753" s="52">
        <v>2</v>
      </c>
      <c r="K753" s="52">
        <v>6374</v>
      </c>
      <c r="L753" s="53"/>
      <c r="M753" s="54"/>
      <c r="N753" s="54"/>
      <c r="O753" s="54"/>
      <c r="P753" s="54"/>
      <c r="Q753" s="55"/>
      <c r="R753" s="55"/>
      <c r="S753" s="55"/>
      <c r="T753" s="55"/>
      <c r="U753" s="52"/>
      <c r="V753" s="56">
        <v>364.12362723564479</v>
      </c>
      <c r="W753" s="56">
        <v>19.028239723878254</v>
      </c>
      <c r="X753" s="56">
        <v>367.16598682146218</v>
      </c>
      <c r="Y753" s="56">
        <f>VLOOKUP(D753,Liikennemalli24!$D$2:$F$1804,2,FALSE)</f>
        <v>43</v>
      </c>
      <c r="Z753" s="57">
        <f>VLOOKUP(D753,Liikennemalli24!$D$2:$F$1804,3,FALSE)</f>
        <v>0.16500000000000001</v>
      </c>
      <c r="AA753" s="178">
        <f>IF(G753=1,VLOOKUP(C753,Liikennemalli!$D$6:$H$1921,2,FALSE),"-")</f>
        <v>0</v>
      </c>
      <c r="AB753" s="197">
        <f>IF(G753=1,VLOOKUP(C753,Liikennemalli!$D$6:$H$1921,3,FALSE),"-")</f>
        <v>0</v>
      </c>
      <c r="AC753" s="134" t="str">
        <f>IF(E753=1,VLOOKUP(Työfile_2024!D753,'2015'!$F$12:$X$1887,18,FALSE),"-")</f>
        <v>-</v>
      </c>
      <c r="AD753" s="127" t="str">
        <f>IF(E753=1,VLOOKUP(Työfile_2024!D753,'2015'!$F$12:$X$1887,19,FALSE),"-")</f>
        <v>-</v>
      </c>
      <c r="AI753" s="127" t="str">
        <f>IF(E753=1,VLOOKUP(Työfile_2024!D753,'2015'!$F$12:$AB$1887,20,FALSE),"-")</f>
        <v>-</v>
      </c>
      <c r="AJ753" s="127" t="str">
        <f>IF(E753=1,VLOOKUP(Työfile_2024!D753,'2015'!$F$12:$AB$1887,21,FALSE),"-")</f>
        <v>-</v>
      </c>
      <c r="AK753" s="127" t="str">
        <f>IF(E753=1,VLOOKUP(Työfile_2024!D753,'2015'!$F$12:$AB$1887,22,FALSE),"-")</f>
        <v>-</v>
      </c>
      <c r="AL753" s="127" t="str">
        <f>IF(E753=1,VLOOKUP(Työfile_2024!D753,'2015'!$F$12:$AB$1887,23,FALSE),"-")</f>
        <v>-</v>
      </c>
      <c r="AM753" s="56">
        <f>VLOOKUP(Työfile_2024!D753,Tmatkat_20km_tarkasteltava_verk!$C$2:$D$1804,2,FALSE)</f>
        <v>92</v>
      </c>
      <c r="AN753" s="148">
        <f t="shared" si="176"/>
        <v>0.25266144001268459</v>
      </c>
      <c r="AO753" s="178" t="str">
        <f>IF(E753=1,VLOOKUP(Työfile_2024!D753,'2015'!$F$12:$AC$1887,24,FALSE),"-")</f>
        <v>-</v>
      </c>
      <c r="AP753" s="52">
        <f>VLOOKUP(D753,Tarkasteltava_verkko_2024_harva!$E$2:$I$1804,5,FALSE)</f>
        <v>0</v>
      </c>
      <c r="AQ753" s="52">
        <f>VLOOKUP(D753,Tarkasteltava_verkko_2024_harva!$E$2:$I$1804,4,FALSE)</f>
        <v>0</v>
      </c>
      <c r="AR753" s="148">
        <v>0</v>
      </c>
      <c r="AS753" s="170" t="str">
        <f>IFERROR(VLOOKUP(C753,'2015'!$C$12:$AG$1887,30,FALSE),"-")</f>
        <v>-</v>
      </c>
      <c r="AT753" s="148">
        <v>0</v>
      </c>
      <c r="AU753" s="170" t="str">
        <f>IFERROR(VLOOKUP(C753,'2015'!$C$12:$AG$1887,31,FALSE),"-")</f>
        <v>-</v>
      </c>
      <c r="AV753" s="106"/>
      <c r="AW753" s="63">
        <f>IFERROR(VLOOKUP(C753,Merkittävyysluokitus!$A$2:$J$1705,10,FALSE),"-")</f>
        <v>3</v>
      </c>
      <c r="AX753" s="175">
        <f>IFERROR(VLOOKUP(C753,Merkittävyysluokitus!$A$2:$J$1705,6,FALSE),"-")</f>
        <v>5.1279409272544134</v>
      </c>
      <c r="AY753" s="175">
        <f>IFERROR(VLOOKUP(C753,Merkittävyysluokitus!$A$2:$J$1705,7,FALSE),"-")</f>
        <v>1.4490375483736009</v>
      </c>
      <c r="AZ753" s="175">
        <f>IFERROR(VLOOKUP(C753,Merkittävyysluokitus!$A$2:$J$1705,8,FALSE),"-")</f>
        <v>2.8455700455474791</v>
      </c>
      <c r="BA753" s="175">
        <f>IFERROR(VLOOKUP(C753,Merkittävyysluokitus!$A$2:$J$1705,9,FALSE),"-")</f>
        <v>0.83333333333333326</v>
      </c>
      <c r="BB753" s="203"/>
      <c r="BC753" s="203" t="str">
        <f t="shared" si="177"/>
        <v>muutos</v>
      </c>
      <c r="BD753" s="39" t="str">
        <f t="shared" si="171"/>
        <v>musta</v>
      </c>
      <c r="BE753" s="68" t="str">
        <f t="shared" si="172"/>
        <v>musta</v>
      </c>
      <c r="BF753" s="68" t="str">
        <f t="shared" si="173"/>
        <v>musta</v>
      </c>
      <c r="BG753" s="68" t="str">
        <f t="shared" si="174"/>
        <v>musta</v>
      </c>
      <c r="BH753" s="208" t="str">
        <f t="shared" si="175"/>
        <v>musta</v>
      </c>
      <c r="BI753" s="39"/>
      <c r="BJ753" s="39" t="str">
        <f>IF(F753="ei löydy","uusi tie",IF(E753=0,"tieosoite muuttunut",IF(E753=1,VLOOKUP(D753,'2015'!$F$12:$AL$1887,31,FALSE),"-")))</f>
        <v>uusi tie</v>
      </c>
      <c r="BK753" s="67" t="str">
        <f>IF(E753=1,VLOOKUP(D753,'2015'!$F$12:$AL$1887,32,FALSE),"-")</f>
        <v>-</v>
      </c>
      <c r="BL753" s="39" t="str">
        <f>IF(F753="ei löydy","uusi tie",IF(E753=0,"tieosoite muuttunut",IF(E753=1,VLOOKUP(D753,'2015'!$F$12:$AL$1887,33,FALSE),"-")))</f>
        <v>uusi tie</v>
      </c>
      <c r="BM753" s="39"/>
      <c r="BN753" s="217" t="e">
        <f>VLOOKUP(D753,'2015'!$F$12:$AL$1887,33,FALSE)</f>
        <v>#N/A</v>
      </c>
      <c r="BO753" s="39"/>
      <c r="BP753" s="115" t="s">
        <v>10</v>
      </c>
      <c r="BQ753" s="30"/>
      <c r="BS753" s="5"/>
      <c r="BU753" s="37"/>
      <c r="BV753" s="30" t="s">
        <v>10</v>
      </c>
      <c r="BX753" t="str">
        <f>IF(E753=1,VLOOKUP(D753,'2015'!$F$12:$AX$1887,43,FALSE),"-")</f>
        <v>-</v>
      </c>
      <c r="BY753" t="str">
        <f>IF(E753=1,VLOOKUP(D753,'2015'!$F$12:$AX$1887,44,FALSE),"-")</f>
        <v>-</v>
      </c>
      <c r="BZ753" t="str">
        <f>IF(E753=1,VLOOKUP(D753,'2015'!$F$12:$AX$1887,45,FALSE),"-")</f>
        <v>-</v>
      </c>
      <c r="CA753" s="31">
        <f t="shared" si="185"/>
        <v>20</v>
      </c>
      <c r="CB753" s="31">
        <f t="shared" si="186"/>
        <v>10</v>
      </c>
      <c r="CC753" s="31">
        <f t="shared" si="187"/>
        <v>10</v>
      </c>
      <c r="CD753" s="31">
        <f t="shared" si="188"/>
        <v>0</v>
      </c>
      <c r="CE753" s="31">
        <f t="shared" si="189"/>
        <v>0</v>
      </c>
      <c r="CO753" s="2" t="s">
        <v>35</v>
      </c>
      <c r="CP753" s="2" t="s">
        <v>35</v>
      </c>
    </row>
    <row r="754" spans="1:94" ht="15.75" thickBot="1" x14ac:dyDescent="0.3">
      <c r="A754" s="50"/>
      <c r="B754" s="50"/>
      <c r="C754" s="50" t="str">
        <f t="shared" si="183"/>
        <v>1731_3_7715</v>
      </c>
      <c r="D754" s="51" t="str">
        <f t="shared" si="184"/>
        <v>1731_3</v>
      </c>
      <c r="E754" s="224">
        <f>IFERROR(VLOOKUP(C754,'2015'!$C$12:$D$1887,2,FALSE),0)</f>
        <v>1</v>
      </c>
      <c r="F754" s="51">
        <f>IFERROR(K754-IFERROR(VLOOKUP(D754,'2015'!$F$12:$I$1887,4,FALSE),"ei löydy"),"ei löydy")</f>
        <v>0</v>
      </c>
      <c r="G754" s="224">
        <f>IFERROR(VLOOKUP(Työfile_2024!C754,Liikennemalli!$D$6:$G$1921,4,FALSE),0)</f>
        <v>1</v>
      </c>
      <c r="H754" s="225">
        <f>K754-IFERROR(VLOOKUP(Työfile_2024!D754,Liikennemalli!$C$6:$H$1921,6,FALSE),"ei löydy")</f>
        <v>0</v>
      </c>
      <c r="I754" s="80">
        <v>1731</v>
      </c>
      <c r="J754" s="52">
        <v>3</v>
      </c>
      <c r="K754" s="52">
        <v>7715</v>
      </c>
      <c r="L754" s="53"/>
      <c r="M754" s="54"/>
      <c r="N754" s="54"/>
      <c r="O754" s="54"/>
      <c r="P754" s="54"/>
      <c r="Q754" s="55"/>
      <c r="R754" s="55"/>
      <c r="S754" s="55"/>
      <c r="T754" s="55"/>
      <c r="U754" s="52"/>
      <c r="V754" s="56">
        <v>235</v>
      </c>
      <c r="W754" s="56">
        <v>20</v>
      </c>
      <c r="X754" s="56">
        <v>235</v>
      </c>
      <c r="Y754" s="56">
        <f>VLOOKUP(D754,Liikennemalli24!$D$2:$F$1804,2,FALSE)</f>
        <v>71</v>
      </c>
      <c r="Z754" s="57">
        <f>VLOOKUP(D754,Liikennemalli24!$D$2:$F$1804,3,FALSE)</f>
        <v>0.28000000000000003</v>
      </c>
      <c r="AA754" s="178">
        <f>IF(G754=1,VLOOKUP(C754,Liikennemalli!$D$6:$H$1921,2,FALSE),"-")</f>
        <v>24.6732212706147</v>
      </c>
      <c r="AB754" s="197">
        <f>IF(G754=1,VLOOKUP(C754,Liikennemalli!$D$6:$H$1921,3,FALSE),"-")</f>
        <v>0.32547845371523298</v>
      </c>
      <c r="AC754" s="134">
        <f>IF(E754=1,VLOOKUP(Työfile_2024!D754,'2015'!$F$12:$X$1887,18,FALSE),"-")</f>
        <v>0</v>
      </c>
      <c r="AD754" s="127">
        <f>IF(E754=1,VLOOKUP(Työfile_2024!D754,'2015'!$F$12:$X$1887,19,FALSE),"-")</f>
        <v>0</v>
      </c>
      <c r="AI754" s="127">
        <f>IF(E754=1,VLOOKUP(Työfile_2024!D754,'2015'!$F$12:$AB$1887,20,FALSE),"-")</f>
        <v>0</v>
      </c>
      <c r="AJ754" s="127" t="str">
        <f>IF(E754=1,VLOOKUP(Työfile_2024!D754,'2015'!$F$12:$AB$1887,21,FALSE),"-")</f>
        <v>0-1 000</v>
      </c>
      <c r="AK754" s="127">
        <f>IF(E754=1,VLOOKUP(Työfile_2024!D754,'2015'!$F$12:$AB$1887,22,FALSE),"-")</f>
        <v>0</v>
      </c>
      <c r="AL754" s="127" t="str">
        <f>IF(E754=1,VLOOKUP(Työfile_2024!D754,'2015'!$F$12:$AB$1887,23,FALSE),"-")</f>
        <v>40-60 %</v>
      </c>
      <c r="AM754" s="56">
        <f>VLOOKUP(Työfile_2024!D754,Tmatkat_20km_tarkasteltava_verk!$C$2:$D$1804,2,FALSE)</f>
        <v>36</v>
      </c>
      <c r="AN754" s="148">
        <f t="shared" si="176"/>
        <v>0.15319148936170213</v>
      </c>
      <c r="AO754" s="178">
        <f>IF(E754=1,VLOOKUP(Työfile_2024!D754,'2015'!$F$12:$AC$1887,24,FALSE),"-")</f>
        <v>20</v>
      </c>
      <c r="AP754" s="52">
        <f>VLOOKUP(D754,Tarkasteltava_verkko_2024_harva!$E$2:$I$1804,5,FALSE)</f>
        <v>0</v>
      </c>
      <c r="AQ754" s="52">
        <f>VLOOKUP(D754,Tarkasteltava_verkko_2024_harva!$E$2:$I$1804,4,FALSE)</f>
        <v>0</v>
      </c>
      <c r="AR754" s="148">
        <v>0</v>
      </c>
      <c r="AS754" s="170">
        <f>IFERROR(VLOOKUP(C754,'2015'!$C$12:$AG$1887,30,FALSE),"-")</f>
        <v>0</v>
      </c>
      <c r="AT754" s="148">
        <v>0</v>
      </c>
      <c r="AU754" s="170">
        <f>IFERROR(VLOOKUP(C754,'2015'!$C$12:$AG$1887,31,FALSE),"-")</f>
        <v>0</v>
      </c>
      <c r="AV754" s="106"/>
      <c r="AW754" s="63">
        <f>IFERROR(VLOOKUP(C754,Merkittävyysluokitus!$A$2:$J$1705,10,FALSE),"-")</f>
        <v>3</v>
      </c>
      <c r="AX754" s="175">
        <f>IFERROR(VLOOKUP(C754,Merkittävyysluokitus!$A$2:$J$1705,6,FALSE),"-")</f>
        <v>4.1961872146118715</v>
      </c>
      <c r="AY754" s="175">
        <f>IFERROR(VLOOKUP(C754,Merkittävyysluokitus!$A$2:$J$1705,7,FALSE),"-")</f>
        <v>0.85499999999999998</v>
      </c>
      <c r="AZ754" s="175">
        <f>IFERROR(VLOOKUP(C754,Merkittävyysluokitus!$A$2:$J$1705,8,FALSE),"-")</f>
        <v>2.341187214611872</v>
      </c>
      <c r="BA754" s="175">
        <f>IFERROR(VLOOKUP(C754,Merkittävyysluokitus!$A$2:$J$1705,9,FALSE),"-")</f>
        <v>1</v>
      </c>
      <c r="BB754" s="203"/>
      <c r="BC754" s="203" t="str">
        <f t="shared" si="177"/>
        <v/>
      </c>
      <c r="BD754" s="39" t="str">
        <f t="shared" si="171"/>
        <v>musta</v>
      </c>
      <c r="BE754" s="68" t="str">
        <f t="shared" si="172"/>
        <v>musta</v>
      </c>
      <c r="BF754" s="68" t="str">
        <f t="shared" si="173"/>
        <v>musta</v>
      </c>
      <c r="BG754" s="68" t="str">
        <f t="shared" si="174"/>
        <v>musta</v>
      </c>
      <c r="BH754" s="208" t="str">
        <f t="shared" si="175"/>
        <v>musta</v>
      </c>
      <c r="BI754" s="39"/>
      <c r="BJ754" s="39" t="str">
        <f>IF(F754="ei löydy","uusi tie",IF(E754=0,"tieosoite muuttunut",IF(E754=1,VLOOKUP(D754,'2015'!$F$12:$AL$1887,31,FALSE),"-")))</f>
        <v>punainen</v>
      </c>
      <c r="BK754" s="67" t="str">
        <f>IF(E754=1,VLOOKUP(D754,'2015'!$F$12:$AL$1887,32,FALSE),"-")</f>
        <v>musta</v>
      </c>
      <c r="BL754" s="39" t="str">
        <f>IF(F754="ei löydy","uusi tie",IF(E754=0,"tieosoite muuttunut",IF(E754=1,VLOOKUP(D754,'2015'!$F$12:$AL$1887,33,FALSE),"-")))</f>
        <v>musta</v>
      </c>
      <c r="BM754" s="39"/>
      <c r="BN754" s="217" t="str">
        <f>VLOOKUP(D754,'2015'!$F$12:$AL$1887,33,FALSE)</f>
        <v>musta</v>
      </c>
      <c r="BO754" s="39"/>
      <c r="BP754" s="115" t="s">
        <v>10</v>
      </c>
      <c r="BQ754" s="30"/>
      <c r="BS754" s="5"/>
      <c r="BU754" s="37"/>
      <c r="BV754" s="30" t="s">
        <v>10</v>
      </c>
      <c r="BX754">
        <f>IF(E754=1,VLOOKUP(D754,'2015'!$F$12:$AX$1887,43,FALSE),"-")</f>
        <v>0</v>
      </c>
      <c r="BY754">
        <f>IF(E754=1,VLOOKUP(D754,'2015'!$F$12:$AX$1887,44,FALSE),"-")</f>
        <v>0</v>
      </c>
      <c r="BZ754">
        <f>IF(E754=1,VLOOKUP(D754,'2015'!$F$12:$AX$1887,45,FALSE),"-")</f>
        <v>0</v>
      </c>
      <c r="CA754" s="31">
        <f t="shared" si="185"/>
        <v>0</v>
      </c>
      <c r="CB754" s="31">
        <f t="shared" si="186"/>
        <v>0</v>
      </c>
      <c r="CC754" s="31">
        <f t="shared" si="187"/>
        <v>0</v>
      </c>
      <c r="CD754" s="31">
        <f t="shared" si="188"/>
        <v>0</v>
      </c>
      <c r="CE754" s="31">
        <f t="shared" si="189"/>
        <v>0</v>
      </c>
      <c r="CO754" s="2" t="s">
        <v>35</v>
      </c>
      <c r="CP754" s="2" t="s">
        <v>35</v>
      </c>
    </row>
    <row r="755" spans="1:94" ht="15.75" thickBot="1" x14ac:dyDescent="0.3">
      <c r="A755" s="50"/>
      <c r="B755" s="50"/>
      <c r="C755" s="50" t="str">
        <f t="shared" si="183"/>
        <v>1731_4_1544</v>
      </c>
      <c r="D755" s="51" t="str">
        <f t="shared" si="184"/>
        <v>1731_4</v>
      </c>
      <c r="E755" s="224">
        <f>IFERROR(VLOOKUP(C755,'2015'!$C$12:$D$1887,2,FALSE),0)</f>
        <v>1</v>
      </c>
      <c r="F755" s="51">
        <f>IFERROR(K755-IFERROR(VLOOKUP(D755,'2015'!$F$12:$I$1887,4,FALSE),"ei löydy"),"ei löydy")</f>
        <v>0</v>
      </c>
      <c r="G755" s="224">
        <f>IFERROR(VLOOKUP(Työfile_2024!C755,Liikennemalli!$D$6:$G$1921,4,FALSE),0)</f>
        <v>1</v>
      </c>
      <c r="H755" s="225">
        <f>K755-IFERROR(VLOOKUP(Työfile_2024!D755,Liikennemalli!$C$6:$H$1921,6,FALSE),"ei löydy")</f>
        <v>0</v>
      </c>
      <c r="I755" s="81">
        <v>1731</v>
      </c>
      <c r="J755" s="52">
        <v>4</v>
      </c>
      <c r="K755" s="52">
        <v>1544</v>
      </c>
      <c r="L755" s="53"/>
      <c r="M755" s="54"/>
      <c r="N755" s="54"/>
      <c r="O755" s="54"/>
      <c r="P755" s="54"/>
      <c r="Q755" s="55"/>
      <c r="R755" s="55"/>
      <c r="S755" s="55"/>
      <c r="T755" s="55"/>
      <c r="U755" s="52"/>
      <c r="V755" s="56">
        <v>404</v>
      </c>
      <c r="W755" s="56">
        <v>35</v>
      </c>
      <c r="X755" s="56">
        <v>427</v>
      </c>
      <c r="Y755" s="56">
        <f>VLOOKUP(D755,Liikennemalli24!$D$2:$F$1804,2,FALSE)</f>
        <v>90</v>
      </c>
      <c r="Z755" s="57">
        <f>VLOOKUP(D755,Liikennemalli24!$D$2:$F$1804,3,FALSE)</f>
        <v>0.29399999999999998</v>
      </c>
      <c r="AA755" s="178">
        <f>IF(G755=1,VLOOKUP(C755,Liikennemalli!$D$6:$H$1921,2,FALSE),"-")</f>
        <v>49.246992772399203</v>
      </c>
      <c r="AB755" s="197">
        <f>IF(G755=1,VLOOKUP(C755,Liikennemalli!$D$6:$H$1921,3,FALSE),"-")</f>
        <v>0.63488941939101395</v>
      </c>
      <c r="AC755" s="134">
        <f>IF(E755=1,VLOOKUP(Työfile_2024!D755,'2015'!$F$12:$X$1887,18,FALSE),"-")</f>
        <v>0</v>
      </c>
      <c r="AD755" s="127">
        <f>IF(E755=1,VLOOKUP(Työfile_2024!D755,'2015'!$F$12:$X$1887,19,FALSE),"-")</f>
        <v>0</v>
      </c>
      <c r="AI755" s="127">
        <f>IF(E755=1,VLOOKUP(Työfile_2024!D755,'2015'!$F$12:$AB$1887,20,FALSE),"-")</f>
        <v>0</v>
      </c>
      <c r="AJ755" s="127" t="str">
        <f>IF(E755=1,VLOOKUP(Työfile_2024!D755,'2015'!$F$12:$AB$1887,21,FALSE),"-")</f>
        <v>0-1 000</v>
      </c>
      <c r="AK755" s="127">
        <f>IF(E755=1,VLOOKUP(Työfile_2024!D755,'2015'!$F$12:$AB$1887,22,FALSE),"-")</f>
        <v>0</v>
      </c>
      <c r="AL755" s="127" t="str">
        <f>IF(E755=1,VLOOKUP(Työfile_2024!D755,'2015'!$F$12:$AB$1887,23,FALSE),"-")</f>
        <v>80-100 %</v>
      </c>
      <c r="AM755" s="56">
        <f>VLOOKUP(Työfile_2024!D755,Tmatkat_20km_tarkasteltava_verk!$C$2:$D$1804,2,FALSE)</f>
        <v>52</v>
      </c>
      <c r="AN755" s="148">
        <f t="shared" si="176"/>
        <v>0.12871287128712872</v>
      </c>
      <c r="AO755" s="178">
        <f>IF(E755=1,VLOOKUP(Työfile_2024!D755,'2015'!$F$12:$AC$1887,24,FALSE),"-")</f>
        <v>79</v>
      </c>
      <c r="AP755" s="52" t="str">
        <f>VLOOKUP(D755,Tarkasteltava_verkko_2024_harva!$E$2:$I$1804,5,FALSE)</f>
        <v>tiivis</v>
      </c>
      <c r="AQ755" s="52">
        <f>VLOOKUP(D755,Tarkasteltava_verkko_2024_harva!$E$2:$I$1804,4,FALSE)</f>
        <v>0</v>
      </c>
      <c r="AR755" s="148">
        <v>0</v>
      </c>
      <c r="AS755" s="170">
        <f>IFERROR(VLOOKUP(C755,'2015'!$C$12:$AG$1887,30,FALSE),"-")</f>
        <v>0</v>
      </c>
      <c r="AT755" s="148">
        <v>0</v>
      </c>
      <c r="AU755" s="170">
        <f>IFERROR(VLOOKUP(C755,'2015'!$C$12:$AG$1887,31,FALSE),"-")</f>
        <v>0</v>
      </c>
      <c r="AV755" s="106"/>
      <c r="AW755" s="63">
        <f>IFERROR(VLOOKUP(C755,Merkittävyysluokitus!$A$2:$J$1705,10,FALSE),"-")</f>
        <v>3</v>
      </c>
      <c r="AX755" s="175">
        <f>IFERROR(VLOOKUP(C755,Merkittävyysluokitus!$A$2:$J$1705,6,FALSE),"-")</f>
        <v>5.5850593607305932</v>
      </c>
      <c r="AY755" s="175">
        <f>IFERROR(VLOOKUP(C755,Merkittävyysluokitus!$A$2:$J$1705,7,FALSE),"-")</f>
        <v>1.4086666666666665</v>
      </c>
      <c r="AZ755" s="175">
        <f>IFERROR(VLOOKUP(C755,Merkittävyysluokitus!$A$2:$J$1705,8,FALSE),"-")</f>
        <v>3.0097260273972606</v>
      </c>
      <c r="BA755" s="175">
        <f>IFERROR(VLOOKUP(C755,Merkittävyysluokitus!$A$2:$J$1705,9,FALSE),"-")</f>
        <v>1.1666666666666665</v>
      </c>
      <c r="BB755" s="203"/>
      <c r="BC755" s="203" t="str">
        <f t="shared" si="177"/>
        <v/>
      </c>
      <c r="BD755" s="39" t="str">
        <f t="shared" ref="BD755:BD818" si="190">IF(BL755="pinkki","pinkki",IF(I755&lt;100,"punainen",IF(COUNTIF(BE755:BG755,"musta")&gt;=2,"musta",IF(COUNTIF(BE755:BG755,"punainen")&gt;=2,"punainen","Ei luokiteltu"))))</f>
        <v>musta</v>
      </c>
      <c r="BE755" s="68" t="str">
        <f t="shared" si="172"/>
        <v>musta</v>
      </c>
      <c r="BF755" s="68" t="str">
        <f t="shared" si="173"/>
        <v>musta</v>
      </c>
      <c r="BG755" s="68" t="str">
        <f t="shared" si="174"/>
        <v>musta</v>
      </c>
      <c r="BH755" s="208" t="str">
        <f t="shared" si="175"/>
        <v>musta</v>
      </c>
      <c r="BI755" s="39"/>
      <c r="BJ755" s="39" t="str">
        <f>IF(F755="ei löydy","uusi tie",IF(E755=0,"tieosoite muuttunut",IF(E755=1,VLOOKUP(D755,'2015'!$F$12:$AL$1887,31,FALSE),"-")))</f>
        <v>punainen</v>
      </c>
      <c r="BK755" s="67" t="str">
        <f>IF(E755=1,VLOOKUP(D755,'2015'!$F$12:$AL$1887,32,FALSE),"-")</f>
        <v>musta</v>
      </c>
      <c r="BL755" s="39" t="str">
        <f>IF(F755="ei löydy","uusi tie",IF(E755=0,"tieosoite muuttunut",IF(E755=1,VLOOKUP(D755,'2015'!$F$12:$AL$1887,33,FALSE),"-")))</f>
        <v>musta</v>
      </c>
      <c r="BM755" s="39"/>
      <c r="BN755" s="217" t="str">
        <f>VLOOKUP(D755,'2015'!$F$12:$AL$1887,33,FALSE)</f>
        <v>musta</v>
      </c>
      <c r="BO755" s="39"/>
      <c r="BP755" s="115" t="s">
        <v>10</v>
      </c>
      <c r="BQ755" s="30"/>
      <c r="BS755" s="5"/>
      <c r="BU755" s="37"/>
      <c r="BV755" s="30" t="s">
        <v>10</v>
      </c>
      <c r="BX755">
        <f>IF(E755=1,VLOOKUP(D755,'2015'!$F$12:$AX$1887,43,FALSE),"-")</f>
        <v>0</v>
      </c>
      <c r="BY755">
        <f>IF(E755=1,VLOOKUP(D755,'2015'!$F$12:$AX$1887,44,FALSE),"-")</f>
        <v>0</v>
      </c>
      <c r="BZ755">
        <f>IF(E755=1,VLOOKUP(D755,'2015'!$F$12:$AX$1887,45,FALSE),"-")</f>
        <v>0</v>
      </c>
      <c r="CA755" s="31">
        <f t="shared" si="185"/>
        <v>0</v>
      </c>
      <c r="CB755" s="31">
        <f t="shared" si="186"/>
        <v>0</v>
      </c>
      <c r="CC755" s="31">
        <f t="shared" si="187"/>
        <v>0</v>
      </c>
      <c r="CD755" s="31">
        <f t="shared" si="188"/>
        <v>0</v>
      </c>
      <c r="CE755" s="31">
        <f t="shared" si="189"/>
        <v>0</v>
      </c>
      <c r="CO755" s="2" t="s">
        <v>35</v>
      </c>
      <c r="CP755" s="2" t="s">
        <v>35</v>
      </c>
    </row>
    <row r="756" spans="1:94" ht="15.75" thickBot="1" x14ac:dyDescent="0.3">
      <c r="A756" s="50"/>
      <c r="B756" s="50"/>
      <c r="C756" s="50" t="str">
        <f t="shared" si="183"/>
        <v>1732_1_4228</v>
      </c>
      <c r="D756" s="51" t="str">
        <f t="shared" si="184"/>
        <v>1732_1</v>
      </c>
      <c r="E756" s="224">
        <f>IFERROR(VLOOKUP(C756,'2015'!$C$12:$D$1887,2,FALSE),0)</f>
        <v>1</v>
      </c>
      <c r="F756" s="51">
        <f>IFERROR(K756-IFERROR(VLOOKUP(D756,'2015'!$F$12:$I$1887,4,FALSE),"ei löydy"),"ei löydy")</f>
        <v>0</v>
      </c>
      <c r="G756" s="224">
        <f>IFERROR(VLOOKUP(Työfile_2024!C756,Liikennemalli!$D$6:$G$1921,4,FALSE),0)</f>
        <v>1</v>
      </c>
      <c r="H756" s="225">
        <f>K756-IFERROR(VLOOKUP(Työfile_2024!D756,Liikennemalli!$C$6:$H$1921,6,FALSE),"ei löydy")</f>
        <v>0</v>
      </c>
      <c r="I756" s="80">
        <v>1732</v>
      </c>
      <c r="J756" s="52">
        <v>1</v>
      </c>
      <c r="K756" s="52">
        <v>4228</v>
      </c>
      <c r="L756" s="53"/>
      <c r="M756" s="54"/>
      <c r="N756" s="54"/>
      <c r="O756" s="54"/>
      <c r="P756" s="54"/>
      <c r="Q756" s="55"/>
      <c r="R756" s="55"/>
      <c r="S756" s="55"/>
      <c r="T756" s="55"/>
      <c r="U756" s="52"/>
      <c r="V756" s="56">
        <v>80</v>
      </c>
      <c r="W756" s="56">
        <v>4</v>
      </c>
      <c r="X756" s="56">
        <v>79</v>
      </c>
      <c r="Y756" s="56">
        <f>VLOOKUP(D756,Liikennemalli24!$D$2:$F$1804,2,FALSE)</f>
        <v>127</v>
      </c>
      <c r="Z756" s="57">
        <f>VLOOKUP(D756,Liikennemalli24!$D$2:$F$1804,3,FALSE)</f>
        <v>0.42</v>
      </c>
      <c r="AA756" s="178">
        <f>IF(G756=1,VLOOKUP(C756,Liikennemalli!$D$6:$H$1921,2,FALSE),"-")</f>
        <v>174</v>
      </c>
      <c r="AB756" s="197">
        <f>IF(G756=1,VLOOKUP(C756,Liikennemalli!$D$6:$H$1921,3,FALSE),"-")</f>
        <v>0.56493506493506496</v>
      </c>
      <c r="AC756" s="134">
        <f>IF(E756=1,VLOOKUP(Työfile_2024!D756,'2015'!$F$12:$X$1887,18,FALSE),"-")</f>
        <v>74</v>
      </c>
      <c r="AD756" s="127">
        <f>IF(E756=1,VLOOKUP(Työfile_2024!D756,'2015'!$F$12:$X$1887,19,FALSE),"-")</f>
        <v>0.53</v>
      </c>
      <c r="AI756" s="127">
        <f>IF(E756=1,VLOOKUP(Työfile_2024!D756,'2015'!$F$12:$AB$1887,20,FALSE),"-")</f>
        <v>0</v>
      </c>
      <c r="AJ756" s="127">
        <f>IF(E756=1,VLOOKUP(Työfile_2024!D756,'2015'!$F$12:$AB$1887,21,FALSE),"-")</f>
        <v>0</v>
      </c>
      <c r="AK756" s="127">
        <f>IF(E756=1,VLOOKUP(Työfile_2024!D756,'2015'!$F$12:$AB$1887,22,FALSE),"-")</f>
        <v>0</v>
      </c>
      <c r="AL756" s="127">
        <f>IF(E756=1,VLOOKUP(Työfile_2024!D756,'2015'!$F$12:$AB$1887,23,FALSE),"-")</f>
        <v>0</v>
      </c>
      <c r="AM756" s="56">
        <f>VLOOKUP(Työfile_2024!D756,Tmatkat_20km_tarkasteltava_verk!$C$2:$D$1804,2,FALSE)</f>
        <v>66</v>
      </c>
      <c r="AN756" s="148">
        <f t="shared" si="176"/>
        <v>0.82499999999999996</v>
      </c>
      <c r="AO756" s="178">
        <f>IF(E756=1,VLOOKUP(Työfile_2024!D756,'2015'!$F$12:$AC$1887,24,FALSE),"-")</f>
        <v>31</v>
      </c>
      <c r="AP756" s="52">
        <f>VLOOKUP(D756,Tarkasteltava_verkko_2024_harva!$E$2:$I$1804,5,FALSE)</f>
        <v>0</v>
      </c>
      <c r="AQ756" s="52">
        <f>VLOOKUP(D756,Tarkasteltava_verkko_2024_harva!$E$2:$I$1804,4,FALSE)</f>
        <v>0</v>
      </c>
      <c r="AR756" s="148">
        <v>0.44678334910122991</v>
      </c>
      <c r="AS756" s="170" t="str">
        <f>IFERROR(VLOOKUP(C756,'2015'!$C$12:$AG$1887,30,FALSE),"-")</f>
        <v/>
      </c>
      <c r="AT756" s="148">
        <v>0</v>
      </c>
      <c r="AU756" s="170">
        <f>IFERROR(VLOOKUP(C756,'2015'!$C$12:$AG$1887,31,FALSE),"-")</f>
        <v>0</v>
      </c>
      <c r="AV756" s="106"/>
      <c r="AW756" s="63">
        <f>IFERROR(VLOOKUP(C756,Merkittävyysluokitus!$A$2:$J$1705,10,FALSE),"-")</f>
        <v>3</v>
      </c>
      <c r="AX756" s="175">
        <f>IFERROR(VLOOKUP(C756,Merkittävyysluokitus!$A$2:$J$1705,6,FALSE),"-")</f>
        <v>4.4880213089802128</v>
      </c>
      <c r="AY756" s="175">
        <f>IFERROR(VLOOKUP(C756,Merkittävyysluokitus!$A$2:$J$1705,7,FALSE),"-")</f>
        <v>0.55333333333333334</v>
      </c>
      <c r="AZ756" s="175">
        <f>IFERROR(VLOOKUP(C756,Merkittävyysluokitus!$A$2:$J$1705,8,FALSE),"-")</f>
        <v>2.768021308980213</v>
      </c>
      <c r="BA756" s="175">
        <f>IFERROR(VLOOKUP(C756,Merkittävyysluokitus!$A$2:$J$1705,9,FALSE),"-")</f>
        <v>1.1666666666666665</v>
      </c>
      <c r="BB756" s="203"/>
      <c r="BC756" s="203" t="str">
        <f t="shared" si="177"/>
        <v/>
      </c>
      <c r="BD756" s="39" t="str">
        <f t="shared" si="190"/>
        <v>musta</v>
      </c>
      <c r="BE756" s="68" t="str">
        <f t="shared" si="172"/>
        <v>musta</v>
      </c>
      <c r="BF756" s="68" t="str">
        <f t="shared" si="173"/>
        <v>musta</v>
      </c>
      <c r="BG756" s="68" t="str">
        <f t="shared" si="174"/>
        <v>musta</v>
      </c>
      <c r="BH756" s="208" t="str">
        <f t="shared" si="175"/>
        <v>musta</v>
      </c>
      <c r="BI756" s="39"/>
      <c r="BJ756" s="39" t="str">
        <f>IF(F756="ei löydy","uusi tie",IF(E756=0,"tieosoite muuttunut",IF(E756=1,VLOOKUP(D756,'2015'!$F$12:$AL$1887,31,FALSE),"-")))</f>
        <v>musta</v>
      </c>
      <c r="BK756" s="67" t="str">
        <f>IF(E756=1,VLOOKUP(D756,'2015'!$F$12:$AL$1887,32,FALSE),"-")</f>
        <v>musta</v>
      </c>
      <c r="BL756" s="39" t="str">
        <f>IF(F756="ei löydy","uusi tie",IF(E756=0,"tieosoite muuttunut",IF(E756=1,VLOOKUP(D756,'2015'!$F$12:$AL$1887,33,FALSE),"-")))</f>
        <v>musta</v>
      </c>
      <c r="BM756" s="39"/>
      <c r="BN756" s="217" t="str">
        <f>VLOOKUP(D756,'2015'!$F$12:$AL$1887,33,FALSE)</f>
        <v>musta</v>
      </c>
      <c r="BO756" s="39"/>
      <c r="BP756" s="115" t="s">
        <v>10</v>
      </c>
      <c r="BQ756" s="30"/>
      <c r="BS756" s="5"/>
      <c r="BU756" s="37"/>
      <c r="BV756" s="30" t="s">
        <v>10</v>
      </c>
      <c r="BX756" t="str">
        <f>IF(E756=1,VLOOKUP(D756,'2015'!$F$12:$AX$1887,43,FALSE),"-")</f>
        <v>musta</v>
      </c>
      <c r="BY756" t="str">
        <f>IF(E756=1,VLOOKUP(D756,'2015'!$F$12:$AX$1887,44,FALSE),"-")</f>
        <v>musta</v>
      </c>
      <c r="BZ756" t="str">
        <f>IF(E756=1,VLOOKUP(D756,'2015'!$F$12:$AX$1887,45,FALSE),"-")</f>
        <v>musta</v>
      </c>
      <c r="CA756" s="31">
        <f t="shared" si="185"/>
        <v>1</v>
      </c>
      <c r="CB756" s="31">
        <f t="shared" si="186"/>
        <v>1</v>
      </c>
      <c r="CC756" s="31">
        <f t="shared" si="187"/>
        <v>0</v>
      </c>
      <c r="CD756" s="31">
        <f t="shared" si="188"/>
        <v>0</v>
      </c>
      <c r="CE756" s="31">
        <f t="shared" si="189"/>
        <v>0</v>
      </c>
      <c r="CO756" s="32" t="s">
        <v>34</v>
      </c>
      <c r="CP756" s="2" t="s">
        <v>35</v>
      </c>
    </row>
    <row r="757" spans="1:94" ht="15.75" thickBot="1" x14ac:dyDescent="0.3">
      <c r="A757" s="50"/>
      <c r="B757" s="50"/>
      <c r="C757" s="50" t="str">
        <f t="shared" si="183"/>
        <v>1732_2_9118</v>
      </c>
      <c r="D757" s="51" t="str">
        <f t="shared" si="184"/>
        <v>1732_2</v>
      </c>
      <c r="E757" s="224">
        <f>IFERROR(VLOOKUP(C757,'2015'!$C$12:$D$1887,2,FALSE),0)</f>
        <v>0</v>
      </c>
      <c r="F757" s="51">
        <f>IFERROR(K757-IFERROR(VLOOKUP(D757,'2015'!$F$12:$I$1887,4,FALSE),"ei löydy"),"ei löydy")</f>
        <v>6109</v>
      </c>
      <c r="G757" s="224">
        <f>IFERROR(VLOOKUP(Työfile_2024!C757,Liikennemalli!$D$6:$G$1921,4,FALSE),0)</f>
        <v>1</v>
      </c>
      <c r="H757" s="225">
        <f>K757-IFERROR(VLOOKUP(Työfile_2024!D757,Liikennemalli!$C$6:$H$1921,6,FALSE),"ei löydy")</f>
        <v>0</v>
      </c>
      <c r="I757" s="80">
        <v>1732</v>
      </c>
      <c r="J757" s="52">
        <v>2</v>
      </c>
      <c r="K757" s="52">
        <v>9118</v>
      </c>
      <c r="L757" s="53"/>
      <c r="M757" s="54"/>
      <c r="N757" s="54"/>
      <c r="O757" s="54"/>
      <c r="P757" s="54"/>
      <c r="Q757" s="55"/>
      <c r="R757" s="55"/>
      <c r="S757" s="55"/>
      <c r="T757" s="55"/>
      <c r="U757" s="52"/>
      <c r="V757" s="56">
        <v>199.69137968852817</v>
      </c>
      <c r="W757" s="56">
        <v>24.424435183154202</v>
      </c>
      <c r="X757" s="56">
        <v>213.4180741390656</v>
      </c>
      <c r="Y757" s="56">
        <f>VLOOKUP(D757,Liikennemalli24!$D$2:$F$1804,2,FALSE)</f>
        <v>104</v>
      </c>
      <c r="Z757" s="57">
        <f>VLOOKUP(D757,Liikennemalli24!$D$2:$F$1804,3,FALSE)</f>
        <v>0.65800000000000003</v>
      </c>
      <c r="AA757" s="178">
        <f>IF(G757=1,VLOOKUP(C757,Liikennemalli!$D$6:$H$1921,2,FALSE),"-")</f>
        <v>13.9456924909097</v>
      </c>
      <c r="AB757" s="197">
        <f>IF(G757=1,VLOOKUP(C757,Liikennemalli!$D$6:$H$1921,3,FALSE),"-")</f>
        <v>0.370484365333896</v>
      </c>
      <c r="AC757" s="134" t="str">
        <f>IF(E757=1,VLOOKUP(Työfile_2024!D757,'2015'!$F$12:$X$1887,18,FALSE),"-")</f>
        <v>-</v>
      </c>
      <c r="AD757" s="127" t="str">
        <f>IF(E757=1,VLOOKUP(Työfile_2024!D757,'2015'!$F$12:$X$1887,19,FALSE),"-")</f>
        <v>-</v>
      </c>
      <c r="AI757" s="127" t="str">
        <f>IF(E757=1,VLOOKUP(Työfile_2024!D757,'2015'!$F$12:$AB$1887,20,FALSE),"-")</f>
        <v>-</v>
      </c>
      <c r="AJ757" s="127" t="str">
        <f>IF(E757=1,VLOOKUP(Työfile_2024!D757,'2015'!$F$12:$AB$1887,21,FALSE),"-")</f>
        <v>-</v>
      </c>
      <c r="AK757" s="127" t="str">
        <f>IF(E757=1,VLOOKUP(Työfile_2024!D757,'2015'!$F$12:$AB$1887,22,FALSE),"-")</f>
        <v>-</v>
      </c>
      <c r="AL757" s="127" t="str">
        <f>IF(E757=1,VLOOKUP(Työfile_2024!D757,'2015'!$F$12:$AB$1887,23,FALSE),"-")</f>
        <v>-</v>
      </c>
      <c r="AM757" s="56">
        <f>VLOOKUP(Työfile_2024!D757,Tmatkat_20km_tarkasteltava_verk!$C$2:$D$1804,2,FALSE)</f>
        <v>77</v>
      </c>
      <c r="AN757" s="148">
        <f t="shared" si="176"/>
        <v>0.38559501226393439</v>
      </c>
      <c r="AO757" s="178" t="str">
        <f>IF(E757=1,VLOOKUP(Työfile_2024!D757,'2015'!$F$12:$AC$1887,24,FALSE),"-")</f>
        <v>-</v>
      </c>
      <c r="AP757" s="52">
        <f>VLOOKUP(D757,Tarkasteltava_verkko_2024_harva!$E$2:$I$1804,5,FALSE)</f>
        <v>0</v>
      </c>
      <c r="AQ757" s="52">
        <f>VLOOKUP(D757,Tarkasteltava_verkko_2024_harva!$E$2:$I$1804,4,FALSE)</f>
        <v>0</v>
      </c>
      <c r="AR757" s="148">
        <v>5.4617240622943625E-2</v>
      </c>
      <c r="AS757" s="170" t="str">
        <f>IFERROR(VLOOKUP(C757,'2015'!$C$12:$AG$1887,30,FALSE),"-")</f>
        <v>-</v>
      </c>
      <c r="AT757" s="148">
        <v>4.3430576880894932E-2</v>
      </c>
      <c r="AU757" s="170" t="str">
        <f>IFERROR(VLOOKUP(C757,'2015'!$C$12:$AG$1887,31,FALSE),"-")</f>
        <v>-</v>
      </c>
      <c r="AV757" s="106"/>
      <c r="AW757" s="63">
        <f>IFERROR(VLOOKUP(C757,Merkittävyysluokitus!$A$2:$J$1705,10,FALSE),"-")</f>
        <v>3</v>
      </c>
      <c r="AX757" s="175">
        <f>IFERROR(VLOOKUP(C757,Merkittävyysluokitus!$A$2:$J$1705,6,FALSE),"-")</f>
        <v>4.5165965269160004</v>
      </c>
      <c r="AY757" s="175">
        <f>IFERROR(VLOOKUP(C757,Merkittävyysluokitus!$A$2:$J$1705,7,FALSE),"-")</f>
        <v>0.88574080573225111</v>
      </c>
      <c r="AZ757" s="175">
        <f>IFERROR(VLOOKUP(C757,Merkittävyysluokitus!$A$2:$J$1705,8,FALSE),"-")</f>
        <v>2.6308557211837491</v>
      </c>
      <c r="BA757" s="175">
        <f>IFERROR(VLOOKUP(C757,Merkittävyysluokitus!$A$2:$J$1705,9,FALSE),"-")</f>
        <v>1</v>
      </c>
      <c r="BB757" s="203"/>
      <c r="BC757" s="203" t="str">
        <f t="shared" si="177"/>
        <v>tieosoite muuttunut</v>
      </c>
      <c r="BD757" s="39" t="str">
        <f t="shared" si="190"/>
        <v>musta</v>
      </c>
      <c r="BE757" s="68" t="str">
        <f t="shared" si="172"/>
        <v>musta</v>
      </c>
      <c r="BF757" s="68" t="str">
        <f t="shared" si="173"/>
        <v>musta</v>
      </c>
      <c r="BG757" s="68" t="str">
        <f t="shared" si="174"/>
        <v>musta</v>
      </c>
      <c r="BH757" s="208" t="str">
        <f t="shared" si="175"/>
        <v>musta</v>
      </c>
      <c r="BI757" s="39"/>
      <c r="BJ757" s="39" t="str">
        <f>IF(F757="ei löydy","uusi tie",IF(E757=0,"tieosoite muuttunut",IF(E757=1,VLOOKUP(D757,'2015'!$F$12:$AL$1887,31,FALSE),"-")))</f>
        <v>tieosoite muuttunut</v>
      </c>
      <c r="BK757" s="67" t="str">
        <f>IF(E757=1,VLOOKUP(D757,'2015'!$F$12:$AL$1887,32,FALSE),"-")</f>
        <v>-</v>
      </c>
      <c r="BL757" s="39" t="str">
        <f>IF(F757="ei löydy","uusi tie",IF(E757=0,"tieosoite muuttunut",IF(E757=1,VLOOKUP(D757,'2015'!$F$12:$AL$1887,33,FALSE),"-")))</f>
        <v>tieosoite muuttunut</v>
      </c>
      <c r="BM757" s="39"/>
      <c r="BN757" s="217" t="str">
        <f>VLOOKUP(D757,'2015'!$F$12:$AL$1887,33,FALSE)</f>
        <v>musta</v>
      </c>
      <c r="BO757" s="39"/>
      <c r="BP757" s="115" t="s">
        <v>10</v>
      </c>
      <c r="BQ757" s="30"/>
      <c r="BS757" s="5"/>
      <c r="BU757" s="37"/>
      <c r="BV757" s="30" t="s">
        <v>10</v>
      </c>
      <c r="BX757" t="str">
        <f>IF(E757=1,VLOOKUP(D757,'2015'!$F$12:$AX$1887,43,FALSE),"-")</f>
        <v>-</v>
      </c>
      <c r="BY757" t="str">
        <f>IF(E757=1,VLOOKUP(D757,'2015'!$F$12:$AX$1887,44,FALSE),"-")</f>
        <v>-</v>
      </c>
      <c r="BZ757" t="str">
        <f>IF(E757=1,VLOOKUP(D757,'2015'!$F$12:$AX$1887,45,FALSE),"-")</f>
        <v>-</v>
      </c>
      <c r="CA757" s="31">
        <f t="shared" si="185"/>
        <v>20</v>
      </c>
      <c r="CB757" s="31">
        <f t="shared" si="186"/>
        <v>10</v>
      </c>
      <c r="CC757" s="31">
        <f t="shared" si="187"/>
        <v>10</v>
      </c>
      <c r="CD757" s="31">
        <f t="shared" si="188"/>
        <v>0</v>
      </c>
      <c r="CE757" s="31">
        <f t="shared" si="189"/>
        <v>0</v>
      </c>
      <c r="CO757" s="29" t="s">
        <v>34</v>
      </c>
      <c r="CP757" s="29" t="s">
        <v>34</v>
      </c>
    </row>
    <row r="758" spans="1:94" ht="15.75" thickBot="1" x14ac:dyDescent="0.3">
      <c r="A758" s="50"/>
      <c r="B758" s="50"/>
      <c r="C758" s="50" t="str">
        <f t="shared" si="183"/>
        <v>1734_1_2940</v>
      </c>
      <c r="D758" s="51" t="str">
        <f t="shared" si="184"/>
        <v>1734_1</v>
      </c>
      <c r="E758" s="224">
        <f>IFERROR(VLOOKUP(C758,'2015'!$C$12:$D$1887,2,FALSE),0)</f>
        <v>1</v>
      </c>
      <c r="F758" s="51">
        <f>IFERROR(K758-IFERROR(VLOOKUP(D758,'2015'!$F$12:$I$1887,4,FALSE),"ei löydy"),"ei löydy")</f>
        <v>0</v>
      </c>
      <c r="G758" s="224">
        <f>IFERROR(VLOOKUP(Työfile_2024!C758,Liikennemalli!$D$6:$G$1921,4,FALSE),0)</f>
        <v>1</v>
      </c>
      <c r="H758" s="225">
        <f>K758-IFERROR(VLOOKUP(Työfile_2024!D758,Liikennemalli!$C$6:$H$1921,6,FALSE),"ei löydy")</f>
        <v>0</v>
      </c>
      <c r="I758" s="80">
        <v>1734</v>
      </c>
      <c r="J758" s="52">
        <v>1</v>
      </c>
      <c r="K758" s="52">
        <v>2940</v>
      </c>
      <c r="L758" s="53"/>
      <c r="M758" s="54"/>
      <c r="N758" s="54"/>
      <c r="O758" s="54"/>
      <c r="P758" s="54"/>
      <c r="Q758" s="55"/>
      <c r="R758" s="55"/>
      <c r="S758" s="55"/>
      <c r="T758" s="55"/>
      <c r="U758" s="52"/>
      <c r="V758" s="56">
        <v>324</v>
      </c>
      <c r="W758" s="56">
        <v>33</v>
      </c>
      <c r="X758" s="56">
        <v>344</v>
      </c>
      <c r="Y758" s="56">
        <f>VLOOKUP(D758,Liikennemalli24!$D$2:$F$1804,2,FALSE)</f>
        <v>143</v>
      </c>
      <c r="Z758" s="57">
        <f>VLOOKUP(D758,Liikennemalli24!$D$2:$F$1804,3,FALSE)</f>
        <v>0.51</v>
      </c>
      <c r="AA758" s="178">
        <f>IF(G758=1,VLOOKUP(C758,Liikennemalli!$D$6:$H$1921,2,FALSE),"-")</f>
        <v>108.241380935004</v>
      </c>
      <c r="AB758" s="197">
        <f>IF(G758=1,VLOOKUP(C758,Liikennemalli!$D$6:$H$1921,3,FALSE),"-")</f>
        <v>0.55051325404516405</v>
      </c>
      <c r="AC758" s="134">
        <f>IF(E758=1,VLOOKUP(Työfile_2024!D758,'2015'!$F$12:$X$1887,18,FALSE),"-")</f>
        <v>0</v>
      </c>
      <c r="AD758" s="127">
        <f>IF(E758=1,VLOOKUP(Työfile_2024!D758,'2015'!$F$12:$X$1887,19,FALSE),"-")</f>
        <v>0</v>
      </c>
      <c r="AI758" s="127">
        <f>IF(E758=1,VLOOKUP(Työfile_2024!D758,'2015'!$F$12:$AB$1887,20,FALSE),"-")</f>
        <v>0</v>
      </c>
      <c r="AJ758" s="127" t="str">
        <f>IF(E758=1,VLOOKUP(Työfile_2024!D758,'2015'!$F$12:$AB$1887,21,FALSE),"-")</f>
        <v>0-1 000</v>
      </c>
      <c r="AK758" s="127">
        <f>IF(E758=1,VLOOKUP(Työfile_2024!D758,'2015'!$F$12:$AB$1887,22,FALSE),"-")</f>
        <v>0</v>
      </c>
      <c r="AL758" s="127" t="str">
        <f>IF(E758=1,VLOOKUP(Työfile_2024!D758,'2015'!$F$12:$AB$1887,23,FALSE),"-")</f>
        <v>80-100 %</v>
      </c>
      <c r="AM758" s="56">
        <f>VLOOKUP(Työfile_2024!D758,Tmatkat_20km_tarkasteltava_verk!$C$2:$D$1804,2,FALSE)</f>
        <v>65</v>
      </c>
      <c r="AN758" s="148">
        <f t="shared" si="176"/>
        <v>0.20061728395061729</v>
      </c>
      <c r="AO758" s="178">
        <f>IF(E758=1,VLOOKUP(Työfile_2024!D758,'2015'!$F$12:$AC$1887,24,FALSE),"-")</f>
        <v>70</v>
      </c>
      <c r="AP758" s="52" t="str">
        <f>VLOOKUP(D758,Tarkasteltava_verkko_2024_harva!$E$2:$I$1804,5,FALSE)</f>
        <v>tiivis</v>
      </c>
      <c r="AQ758" s="52">
        <f>VLOOKUP(D758,Tarkasteltava_verkko_2024_harva!$E$2:$I$1804,4,FALSE)</f>
        <v>0</v>
      </c>
      <c r="AR758" s="148">
        <v>0</v>
      </c>
      <c r="AS758" s="170">
        <f>IFERROR(VLOOKUP(C758,'2015'!$C$12:$AG$1887,30,FALSE),"-")</f>
        <v>0</v>
      </c>
      <c r="AT758" s="148">
        <v>0.15714285714285714</v>
      </c>
      <c r="AU758" s="170">
        <f>IFERROR(VLOOKUP(C758,'2015'!$C$12:$AG$1887,31,FALSE),"-")</f>
        <v>0</v>
      </c>
      <c r="AV758" s="106"/>
      <c r="AW758" s="63">
        <f>IFERROR(VLOOKUP(C758,Merkittävyysluokitus!$A$2:$J$1705,10,FALSE),"-")</f>
        <v>3</v>
      </c>
      <c r="AX758" s="175">
        <f>IFERROR(VLOOKUP(C758,Merkittävyysluokitus!$A$2:$J$1705,6,FALSE),"-")</f>
        <v>4.8426392694063933</v>
      </c>
      <c r="AY758" s="175">
        <f>IFERROR(VLOOKUP(C758,Merkittävyysluokitus!$A$2:$J$1705,7,FALSE),"-")</f>
        <v>1.2053333333333334</v>
      </c>
      <c r="AZ758" s="175">
        <f>IFERROR(VLOOKUP(C758,Merkittävyysluokitus!$A$2:$J$1705,8,FALSE),"-")</f>
        <v>2.970639269406393</v>
      </c>
      <c r="BA758" s="175">
        <f>IFERROR(VLOOKUP(C758,Merkittävyysluokitus!$A$2:$J$1705,9,FALSE),"-")</f>
        <v>0.66666666666666663</v>
      </c>
      <c r="BB758" s="203"/>
      <c r="BC758" s="203" t="str">
        <f t="shared" si="177"/>
        <v/>
      </c>
      <c r="BD758" s="39" t="str">
        <f t="shared" si="190"/>
        <v>musta</v>
      </c>
      <c r="BE758" s="68" t="str">
        <f t="shared" si="172"/>
        <v>musta</v>
      </c>
      <c r="BF758" s="68" t="str">
        <f t="shared" si="173"/>
        <v>musta</v>
      </c>
      <c r="BG758" s="68" t="str">
        <f t="shared" si="174"/>
        <v>musta</v>
      </c>
      <c r="BH758" s="208" t="str">
        <f t="shared" si="175"/>
        <v>musta</v>
      </c>
      <c r="BI758" s="39"/>
      <c r="BJ758" s="39" t="str">
        <f>IF(F758="ei löydy","uusi tie",IF(E758=0,"tieosoite muuttunut",IF(E758=1,VLOOKUP(D758,'2015'!$F$12:$AL$1887,31,FALSE),"-")))</f>
        <v>musta</v>
      </c>
      <c r="BK758" s="67" t="str">
        <f>IF(E758=1,VLOOKUP(D758,'2015'!$F$12:$AL$1887,32,FALSE),"-")</f>
        <v>musta</v>
      </c>
      <c r="BL758" s="39" t="str">
        <f>IF(F758="ei löydy","uusi tie",IF(E758=0,"tieosoite muuttunut",IF(E758=1,VLOOKUP(D758,'2015'!$F$12:$AL$1887,33,FALSE),"-")))</f>
        <v>musta</v>
      </c>
      <c r="BM758" s="39"/>
      <c r="BN758" s="217" t="str">
        <f>VLOOKUP(D758,'2015'!$F$12:$AL$1887,33,FALSE)</f>
        <v>musta</v>
      </c>
      <c r="BO758" s="39"/>
      <c r="BP758" s="115" t="s">
        <v>10</v>
      </c>
      <c r="BQ758" s="30"/>
      <c r="BS758" s="5"/>
      <c r="BU758" s="37"/>
      <c r="BV758" s="30">
        <v>44</v>
      </c>
      <c r="BX758">
        <f>IF(E758=1,VLOOKUP(D758,'2015'!$F$12:$AX$1887,43,FALSE),"-")</f>
        <v>0</v>
      </c>
      <c r="BY758">
        <f>IF(E758=1,VLOOKUP(D758,'2015'!$F$12:$AX$1887,44,FALSE),"-")</f>
        <v>0</v>
      </c>
      <c r="BZ758">
        <f>IF(E758=1,VLOOKUP(D758,'2015'!$F$12:$AX$1887,45,FALSE),"-")</f>
        <v>0</v>
      </c>
      <c r="CA758" s="31">
        <f t="shared" si="185"/>
        <v>0</v>
      </c>
      <c r="CB758" s="31">
        <f t="shared" si="186"/>
        <v>0</v>
      </c>
      <c r="CC758" s="31">
        <f t="shared" si="187"/>
        <v>0</v>
      </c>
      <c r="CD758" s="31">
        <f t="shared" si="188"/>
        <v>0</v>
      </c>
      <c r="CE758" s="31">
        <f t="shared" si="189"/>
        <v>0</v>
      </c>
      <c r="CO758" s="29" t="s">
        <v>34</v>
      </c>
      <c r="CP758" s="29" t="s">
        <v>34</v>
      </c>
    </row>
    <row r="759" spans="1:94" ht="15.75" thickBot="1" x14ac:dyDescent="0.3">
      <c r="A759" s="50"/>
      <c r="B759" s="50"/>
      <c r="C759" s="50" t="str">
        <f t="shared" si="183"/>
        <v>1751_1_10558</v>
      </c>
      <c r="D759" s="51" t="str">
        <f t="shared" si="184"/>
        <v>1751_1</v>
      </c>
      <c r="E759" s="224">
        <f>IFERROR(VLOOKUP(C759,'2015'!$C$12:$D$1887,2,FALSE),0)</f>
        <v>0</v>
      </c>
      <c r="F759" s="51">
        <f>IFERROR(K759-IFERROR(VLOOKUP(D759,'2015'!$F$12:$I$1887,4,FALSE),"ei löydy"),"ei löydy")</f>
        <v>6954</v>
      </c>
      <c r="G759" s="224">
        <f>IFERROR(VLOOKUP(Työfile_2024!C759,Liikennemalli!$D$6:$G$1921,4,FALSE),0)</f>
        <v>1</v>
      </c>
      <c r="H759" s="225">
        <f>K759-IFERROR(VLOOKUP(Työfile_2024!D759,Liikennemalli!$C$6:$H$1921,6,FALSE),"ei löydy")</f>
        <v>0</v>
      </c>
      <c r="I759" s="80">
        <v>1751</v>
      </c>
      <c r="J759" s="52">
        <v>1</v>
      </c>
      <c r="K759" s="52">
        <v>10558</v>
      </c>
      <c r="L759" s="53"/>
      <c r="M759" s="54"/>
      <c r="N759" s="54"/>
      <c r="O759" s="54"/>
      <c r="P759" s="54"/>
      <c r="Q759" s="55"/>
      <c r="R759" s="55"/>
      <c r="S759" s="55"/>
      <c r="T759" s="55"/>
      <c r="U759" s="52"/>
      <c r="V759" s="56">
        <v>483</v>
      </c>
      <c r="W759" s="56">
        <v>26</v>
      </c>
      <c r="X759" s="56">
        <v>489</v>
      </c>
      <c r="Y759" s="56">
        <f>VLOOKUP(D759,Liikennemalli24!$D$2:$F$1804,2,FALSE)</f>
        <v>192</v>
      </c>
      <c r="Z759" s="57">
        <f>VLOOKUP(D759,Liikennemalli24!$D$2:$F$1804,3,FALSE)</f>
        <v>0.39200000000000002</v>
      </c>
      <c r="AA759" s="178">
        <f>IF(G759=1,VLOOKUP(C759,Liikennemalli!$D$6:$H$1921,2,FALSE),"-")</f>
        <v>174.91058397801299</v>
      </c>
      <c r="AB759" s="197">
        <f>IF(G759=1,VLOOKUP(C759,Liikennemalli!$D$6:$H$1921,3,FALSE),"-")</f>
        <v>0.51897321332069102</v>
      </c>
      <c r="AC759" s="134" t="str">
        <f>IF(E759=1,VLOOKUP(Työfile_2024!D759,'2015'!$F$12:$X$1887,18,FALSE),"-")</f>
        <v>-</v>
      </c>
      <c r="AD759" s="127" t="str">
        <f>IF(E759=1,VLOOKUP(Työfile_2024!D759,'2015'!$F$12:$X$1887,19,FALSE),"-")</f>
        <v>-</v>
      </c>
      <c r="AI759" s="127" t="str">
        <f>IF(E759=1,VLOOKUP(Työfile_2024!D759,'2015'!$F$12:$AB$1887,20,FALSE),"-")</f>
        <v>-</v>
      </c>
      <c r="AJ759" s="127" t="str">
        <f>IF(E759=1,VLOOKUP(Työfile_2024!D759,'2015'!$F$12:$AB$1887,21,FALSE),"-")</f>
        <v>-</v>
      </c>
      <c r="AK759" s="127" t="str">
        <f>IF(E759=1,VLOOKUP(Työfile_2024!D759,'2015'!$F$12:$AB$1887,22,FALSE),"-")</f>
        <v>-</v>
      </c>
      <c r="AL759" s="127" t="str">
        <f>IF(E759=1,VLOOKUP(Työfile_2024!D759,'2015'!$F$12:$AB$1887,23,FALSE),"-")</f>
        <v>-</v>
      </c>
      <c r="AM759" s="56">
        <f>VLOOKUP(Työfile_2024!D759,Tmatkat_20km_tarkasteltava_verk!$C$2:$D$1804,2,FALSE)</f>
        <v>138</v>
      </c>
      <c r="AN759" s="148">
        <f t="shared" si="176"/>
        <v>0.2857142857142857</v>
      </c>
      <c r="AO759" s="178" t="str">
        <f>IF(E759=1,VLOOKUP(Työfile_2024!D759,'2015'!$F$12:$AC$1887,24,FALSE),"-")</f>
        <v>-</v>
      </c>
      <c r="AP759" s="52" t="str">
        <f>VLOOKUP(D759,Tarkasteltava_verkko_2024_harva!$E$2:$I$1804,5,FALSE)</f>
        <v>tiivis</v>
      </c>
      <c r="AQ759" s="52">
        <f>VLOOKUP(D759,Tarkasteltava_verkko_2024_harva!$E$2:$I$1804,4,FALSE)</f>
        <v>0</v>
      </c>
      <c r="AR759" s="148">
        <v>8.4959272589505586E-2</v>
      </c>
      <c r="AS759" s="170" t="str">
        <f>IFERROR(VLOOKUP(C759,'2015'!$C$12:$AG$1887,30,FALSE),"-")</f>
        <v>-</v>
      </c>
      <c r="AT759" s="148">
        <v>6.7058154953589688E-2</v>
      </c>
      <c r="AU759" s="170" t="str">
        <f>IFERROR(VLOOKUP(C759,'2015'!$C$12:$AG$1887,31,FALSE),"-")</f>
        <v>-</v>
      </c>
      <c r="AV759" s="106"/>
      <c r="AW759" s="63">
        <f>IFERROR(VLOOKUP(C759,Merkittävyysluokitus!$A$2:$J$1705,10,FALSE),"-")</f>
        <v>3</v>
      </c>
      <c r="AX759" s="175">
        <f>IFERROR(VLOOKUP(C759,Merkittävyysluokitus!$A$2:$J$1705,6,FALSE),"-")</f>
        <v>7.6463363774733635</v>
      </c>
      <c r="AY759" s="175">
        <f>IFERROR(VLOOKUP(C759,Merkittävyysluokitus!$A$2:$J$1705,7,FALSE),"-")</f>
        <v>1.9889999999999999</v>
      </c>
      <c r="AZ759" s="175">
        <f>IFERROR(VLOOKUP(C759,Merkittävyysluokitus!$A$2:$J$1705,8,FALSE),"-")</f>
        <v>4.6573363774733636</v>
      </c>
      <c r="BA759" s="175">
        <f>IFERROR(VLOOKUP(C759,Merkittävyysluokitus!$A$2:$J$1705,9,FALSE),"-")</f>
        <v>1</v>
      </c>
      <c r="BB759" s="203"/>
      <c r="BC759" s="203" t="str">
        <f t="shared" si="177"/>
        <v>tieosoite muuttunut</v>
      </c>
      <c r="BD759" s="39" t="str">
        <f t="shared" si="190"/>
        <v>musta</v>
      </c>
      <c r="BE759" s="68" t="str">
        <f t="shared" si="172"/>
        <v>musta</v>
      </c>
      <c r="BF759" s="68" t="str">
        <f t="shared" si="173"/>
        <v>musta</v>
      </c>
      <c r="BG759" s="68" t="str">
        <f t="shared" si="174"/>
        <v>musta</v>
      </c>
      <c r="BH759" s="208" t="str">
        <f t="shared" si="175"/>
        <v>musta</v>
      </c>
      <c r="BI759" s="39"/>
      <c r="BJ759" s="39" t="str">
        <f>IF(F759="ei löydy","uusi tie",IF(E759=0,"tieosoite muuttunut",IF(E759=1,VLOOKUP(D759,'2015'!$F$12:$AL$1887,31,FALSE),"-")))</f>
        <v>tieosoite muuttunut</v>
      </c>
      <c r="BK759" s="67" t="str">
        <f>IF(E759=1,VLOOKUP(D759,'2015'!$F$12:$AL$1887,32,FALSE),"-")</f>
        <v>-</v>
      </c>
      <c r="BL759" s="39" t="str">
        <f>IF(F759="ei löydy","uusi tie",IF(E759=0,"tieosoite muuttunut",IF(E759=1,VLOOKUP(D759,'2015'!$F$12:$AL$1887,33,FALSE),"-")))</f>
        <v>tieosoite muuttunut</v>
      </c>
      <c r="BM759" s="39"/>
      <c r="BN759" s="217" t="str">
        <f>VLOOKUP(D759,'2015'!$F$12:$AL$1887,33,FALSE)</f>
        <v>musta</v>
      </c>
      <c r="BO759" s="39"/>
      <c r="BP759" s="115" t="s">
        <v>10</v>
      </c>
      <c r="BQ759" s="30"/>
      <c r="BS759" s="5"/>
      <c r="BU759" s="37"/>
      <c r="BV759" s="30">
        <v>44</v>
      </c>
      <c r="BX759" t="str">
        <f>IF(E759=1,VLOOKUP(D759,'2015'!$F$12:$AX$1887,43,FALSE),"-")</f>
        <v>-</v>
      </c>
      <c r="BY759" t="str">
        <f>IF(E759=1,VLOOKUP(D759,'2015'!$F$12:$AX$1887,44,FALSE),"-")</f>
        <v>-</v>
      </c>
      <c r="BZ759" t="str">
        <f>IF(E759=1,VLOOKUP(D759,'2015'!$F$12:$AX$1887,45,FALSE),"-")</f>
        <v>-</v>
      </c>
      <c r="CA759" s="31">
        <f t="shared" si="185"/>
        <v>21</v>
      </c>
      <c r="CB759" s="31">
        <f t="shared" si="186"/>
        <v>10</v>
      </c>
      <c r="CC759" s="31">
        <f t="shared" si="187"/>
        <v>10</v>
      </c>
      <c r="CD759" s="31">
        <f t="shared" si="188"/>
        <v>1</v>
      </c>
      <c r="CE759" s="31">
        <f t="shared" si="189"/>
        <v>0</v>
      </c>
      <c r="CO759" s="29" t="s">
        <v>34</v>
      </c>
      <c r="CP759" s="29" t="s">
        <v>34</v>
      </c>
    </row>
    <row r="760" spans="1:94" ht="15.75" thickBot="1" x14ac:dyDescent="0.3">
      <c r="A760" s="50"/>
      <c r="B760" s="50"/>
      <c r="C760" s="50" t="str">
        <f t="shared" si="183"/>
        <v>1761_1_10182</v>
      </c>
      <c r="D760" s="51" t="str">
        <f t="shared" si="184"/>
        <v>1761_1</v>
      </c>
      <c r="E760" s="224">
        <f>IFERROR(VLOOKUP(C760,'2015'!$C$12:$D$1887,2,FALSE),0)</f>
        <v>0</v>
      </c>
      <c r="F760" s="51">
        <f>IFERROR(K760-IFERROR(VLOOKUP(D760,'2015'!$F$12:$I$1887,4,FALSE),"ei löydy"),"ei löydy")</f>
        <v>4955</v>
      </c>
      <c r="G760" s="224">
        <f>IFERROR(VLOOKUP(Työfile_2024!C760,Liikennemalli!$D$6:$G$1921,4,FALSE),0)</f>
        <v>1</v>
      </c>
      <c r="H760" s="225">
        <f>K760-IFERROR(VLOOKUP(Työfile_2024!D760,Liikennemalli!$C$6:$H$1921,6,FALSE),"ei löydy")</f>
        <v>0</v>
      </c>
      <c r="I760" s="80">
        <v>1761</v>
      </c>
      <c r="J760" s="52">
        <v>1</v>
      </c>
      <c r="K760" s="52">
        <v>10182</v>
      </c>
      <c r="L760" s="53"/>
      <c r="M760" s="54"/>
      <c r="N760" s="54"/>
      <c r="O760" s="54"/>
      <c r="P760" s="54"/>
      <c r="Q760" s="55"/>
      <c r="R760" s="55"/>
      <c r="S760" s="55"/>
      <c r="T760" s="55"/>
      <c r="U760" s="52"/>
      <c r="V760" s="56">
        <v>522.66823806717741</v>
      </c>
      <c r="W760" s="56">
        <v>38.856216853270475</v>
      </c>
      <c r="X760" s="56">
        <v>568.71832645845609</v>
      </c>
      <c r="Y760" s="56">
        <f>VLOOKUP(D760,Liikennemalli24!$D$2:$F$1804,2,FALSE)</f>
        <v>599</v>
      </c>
      <c r="Z760" s="57">
        <f>VLOOKUP(D760,Liikennemalli24!$D$2:$F$1804,3,FALSE)</f>
        <v>0.59199999999999997</v>
      </c>
      <c r="AA760" s="178">
        <f>IF(G760=1,VLOOKUP(C760,Liikennemalli!$D$6:$H$1921,2,FALSE),"-")</f>
        <v>222.141594786497</v>
      </c>
      <c r="AB760" s="197">
        <f>IF(G760=1,VLOOKUP(C760,Liikennemalli!$D$6:$H$1921,3,FALSE),"-")</f>
        <v>0.58103041183520299</v>
      </c>
      <c r="AC760" s="134" t="str">
        <f>IF(E760=1,VLOOKUP(Työfile_2024!D760,'2015'!$F$12:$X$1887,18,FALSE),"-")</f>
        <v>-</v>
      </c>
      <c r="AD760" s="127" t="str">
        <f>IF(E760=1,VLOOKUP(Työfile_2024!D760,'2015'!$F$12:$X$1887,19,FALSE),"-")</f>
        <v>-</v>
      </c>
      <c r="AI760" s="127" t="str">
        <f>IF(E760=1,VLOOKUP(Työfile_2024!D760,'2015'!$F$12:$AB$1887,20,FALSE),"-")</f>
        <v>-</v>
      </c>
      <c r="AJ760" s="127" t="str">
        <f>IF(E760=1,VLOOKUP(Työfile_2024!D760,'2015'!$F$12:$AB$1887,21,FALSE),"-")</f>
        <v>-</v>
      </c>
      <c r="AK760" s="127" t="str">
        <f>IF(E760=1,VLOOKUP(Työfile_2024!D760,'2015'!$F$12:$AB$1887,22,FALSE),"-")</f>
        <v>-</v>
      </c>
      <c r="AL760" s="127" t="str">
        <f>IF(E760=1,VLOOKUP(Työfile_2024!D760,'2015'!$F$12:$AB$1887,23,FALSE),"-")</f>
        <v>-</v>
      </c>
      <c r="AM760" s="56">
        <f>VLOOKUP(Työfile_2024!D760,Tmatkat_20km_tarkasteltava_verk!$C$2:$D$1804,2,FALSE)</f>
        <v>84</v>
      </c>
      <c r="AN760" s="148">
        <f t="shared" si="176"/>
        <v>0.16071380252726139</v>
      </c>
      <c r="AO760" s="178" t="str">
        <f>IF(E760=1,VLOOKUP(Työfile_2024!D760,'2015'!$F$12:$AC$1887,24,FALSE),"-")</f>
        <v>-</v>
      </c>
      <c r="AP760" s="52">
        <f>VLOOKUP(D760,Tarkasteltava_verkko_2024_harva!$E$2:$I$1804,5,FALSE)</f>
        <v>0</v>
      </c>
      <c r="AQ760" s="52">
        <f>VLOOKUP(D760,Tarkasteltava_verkko_2024_harva!$E$2:$I$1804,4,FALSE)</f>
        <v>0</v>
      </c>
      <c r="AR760" s="148">
        <v>3.9285012767629149E-2</v>
      </c>
      <c r="AS760" s="170" t="str">
        <f>IFERROR(VLOOKUP(C760,'2015'!$C$12:$AG$1887,30,FALSE),"-")</f>
        <v>-</v>
      </c>
      <c r="AT760" s="148">
        <v>7.3659398939304649E-2</v>
      </c>
      <c r="AU760" s="170" t="str">
        <f>IFERROR(VLOOKUP(C760,'2015'!$C$12:$AG$1887,31,FALSE),"-")</f>
        <v>-</v>
      </c>
      <c r="AV760" s="106"/>
      <c r="AW760" s="63">
        <f>IFERROR(VLOOKUP(C760,Merkittävyysluokitus!$A$2:$J$1705,10,FALSE),"-")</f>
        <v>3</v>
      </c>
      <c r="AX760" s="175">
        <f>IFERROR(VLOOKUP(C760,Merkittävyysluokitus!$A$2:$J$1705,6,FALSE),"-")</f>
        <v>6.4076574364825021</v>
      </c>
      <c r="AY760" s="175">
        <f>IFERROR(VLOOKUP(C760,Merkittävyysluokitus!$A$2:$J$1705,7,FALSE),"-")</f>
        <v>2.1813380475348652</v>
      </c>
      <c r="AZ760" s="175">
        <f>IFERROR(VLOOKUP(C760,Merkittävyysluokitus!$A$2:$J$1705,8,FALSE),"-")</f>
        <v>3.2263193889476369</v>
      </c>
      <c r="BA760" s="175">
        <f>IFERROR(VLOOKUP(C760,Merkittävyysluokitus!$A$2:$J$1705,9,FALSE),"-")</f>
        <v>1</v>
      </c>
      <c r="BB760" s="203"/>
      <c r="BC760" s="203" t="str">
        <f t="shared" si="177"/>
        <v>tieosoite muuttunut</v>
      </c>
      <c r="BD760" s="39" t="str">
        <f t="shared" si="190"/>
        <v>musta</v>
      </c>
      <c r="BE760" s="68" t="str">
        <f t="shared" si="172"/>
        <v>musta</v>
      </c>
      <c r="BF760" s="68" t="str">
        <f t="shared" si="173"/>
        <v>musta</v>
      </c>
      <c r="BG760" s="68" t="str">
        <f t="shared" si="174"/>
        <v>musta</v>
      </c>
      <c r="BH760" s="208" t="str">
        <f t="shared" si="175"/>
        <v>musta</v>
      </c>
      <c r="BI760" s="39"/>
      <c r="BJ760" s="39" t="str">
        <f>IF(F760="ei löydy","uusi tie",IF(E760=0,"tieosoite muuttunut",IF(E760=1,VLOOKUP(D760,'2015'!$F$12:$AL$1887,31,FALSE),"-")))</f>
        <v>tieosoite muuttunut</v>
      </c>
      <c r="BK760" s="67" t="str">
        <f>IF(E760=1,VLOOKUP(D760,'2015'!$F$12:$AL$1887,32,FALSE),"-")</f>
        <v>-</v>
      </c>
      <c r="BL760" s="39" t="str">
        <f>IF(F760="ei löydy","uusi tie",IF(E760=0,"tieosoite muuttunut",IF(E760=1,VLOOKUP(D760,'2015'!$F$12:$AL$1887,33,FALSE),"-")))</f>
        <v>tieosoite muuttunut</v>
      </c>
      <c r="BM760" s="39"/>
      <c r="BN760" s="217" t="str">
        <f>VLOOKUP(D760,'2015'!$F$12:$AL$1887,33,FALSE)</f>
        <v>musta</v>
      </c>
      <c r="BO760" s="39"/>
      <c r="BP760" s="115" t="s">
        <v>10</v>
      </c>
      <c r="BQ760" s="30"/>
      <c r="BS760" s="5"/>
      <c r="BU760" s="37"/>
      <c r="BV760" s="30">
        <v>44</v>
      </c>
      <c r="BX760" t="str">
        <f>IF(E760=1,VLOOKUP(D760,'2015'!$F$12:$AX$1887,43,FALSE),"-")</f>
        <v>-</v>
      </c>
      <c r="BY760" t="str">
        <f>IF(E760=1,VLOOKUP(D760,'2015'!$F$12:$AX$1887,44,FALSE),"-")</f>
        <v>-</v>
      </c>
      <c r="BZ760" t="str">
        <f>IF(E760=1,VLOOKUP(D760,'2015'!$F$12:$AX$1887,45,FALSE),"-")</f>
        <v>-</v>
      </c>
      <c r="CA760" s="31">
        <f t="shared" si="185"/>
        <v>20</v>
      </c>
      <c r="CB760" s="31">
        <f t="shared" si="186"/>
        <v>10</v>
      </c>
      <c r="CC760" s="31">
        <f t="shared" si="187"/>
        <v>10</v>
      </c>
      <c r="CD760" s="31">
        <f t="shared" si="188"/>
        <v>0</v>
      </c>
      <c r="CE760" s="31">
        <f t="shared" si="189"/>
        <v>0</v>
      </c>
      <c r="CO760" s="29" t="s">
        <v>34</v>
      </c>
      <c r="CP760" s="29" t="s">
        <v>34</v>
      </c>
    </row>
    <row r="761" spans="1:94" ht="15.75" thickBot="1" x14ac:dyDescent="0.3">
      <c r="A761" s="50"/>
      <c r="B761" s="50"/>
      <c r="C761" s="50" t="str">
        <f t="shared" si="183"/>
        <v>1762_1_2106</v>
      </c>
      <c r="D761" s="51" t="str">
        <f t="shared" si="184"/>
        <v>1762_1</v>
      </c>
      <c r="E761" s="224">
        <f>IFERROR(VLOOKUP(C761,'2015'!$C$12:$D$1887,2,FALSE),0)</f>
        <v>1</v>
      </c>
      <c r="F761" s="51">
        <f>IFERROR(K761-IFERROR(VLOOKUP(D761,'2015'!$F$12:$I$1887,4,FALSE),"ei löydy"),"ei löydy")</f>
        <v>0</v>
      </c>
      <c r="G761" s="224">
        <f>IFERROR(VLOOKUP(Työfile_2024!C761,Liikennemalli!$D$6:$G$1921,4,FALSE),0)</f>
        <v>1</v>
      </c>
      <c r="H761" s="225">
        <f>K761-IFERROR(VLOOKUP(Työfile_2024!D761,Liikennemalli!$C$6:$H$1921,6,FALSE),"ei löydy")</f>
        <v>0</v>
      </c>
      <c r="I761" s="80">
        <v>1762</v>
      </c>
      <c r="J761" s="52">
        <v>1</v>
      </c>
      <c r="K761" s="52">
        <v>2106</v>
      </c>
      <c r="L761" s="53"/>
      <c r="M761" s="54"/>
      <c r="N761" s="54"/>
      <c r="O761" s="54"/>
      <c r="P761" s="54"/>
      <c r="Q761" s="55"/>
      <c r="R761" s="55"/>
      <c r="S761" s="55"/>
      <c r="T761" s="55"/>
      <c r="U761" s="52"/>
      <c r="V761" s="56">
        <v>299</v>
      </c>
      <c r="W761" s="56">
        <v>13</v>
      </c>
      <c r="X761" s="56">
        <v>323</v>
      </c>
      <c r="Y761" s="56">
        <f>VLOOKUP(D761,Liikennemalli24!$D$2:$F$1804,2,FALSE)</f>
        <v>1408</v>
      </c>
      <c r="Z761" s="57">
        <f>VLOOKUP(D761,Liikennemalli24!$D$2:$F$1804,3,FALSE)</f>
        <v>0.98299999999999998</v>
      </c>
      <c r="AA761" s="178">
        <f>IF(G761=1,VLOOKUP(C761,Liikennemalli!$D$6:$H$1921,2,FALSE),"-")</f>
        <v>0</v>
      </c>
      <c r="AB761" s="197">
        <f>IF(G761=1,VLOOKUP(C761,Liikennemalli!$D$6:$H$1921,3,FALSE),"-")</f>
        <v>0</v>
      </c>
      <c r="AC761" s="134">
        <f>IF(E761=1,VLOOKUP(Työfile_2024!D761,'2015'!$F$12:$X$1887,18,FALSE),"-")</f>
        <v>96</v>
      </c>
      <c r="AD761" s="127">
        <f>IF(E761=1,VLOOKUP(Työfile_2024!D761,'2015'!$F$12:$X$1887,19,FALSE),"-")</f>
        <v>0.53</v>
      </c>
      <c r="AI761" s="127">
        <f>IF(E761=1,VLOOKUP(Työfile_2024!D761,'2015'!$F$12:$AB$1887,20,FALSE),"-")</f>
        <v>0</v>
      </c>
      <c r="AJ761" s="127">
        <f>IF(E761=1,VLOOKUP(Työfile_2024!D761,'2015'!$F$12:$AB$1887,21,FALSE),"-")</f>
        <v>0</v>
      </c>
      <c r="AK761" s="127">
        <f>IF(E761=1,VLOOKUP(Työfile_2024!D761,'2015'!$F$12:$AB$1887,22,FALSE),"-")</f>
        <v>0</v>
      </c>
      <c r="AL761" s="127">
        <f>IF(E761=1,VLOOKUP(Työfile_2024!D761,'2015'!$F$12:$AB$1887,23,FALSE),"-")</f>
        <v>0</v>
      </c>
      <c r="AM761" s="56">
        <f>VLOOKUP(Työfile_2024!D761,Tmatkat_20km_tarkasteltava_verk!$C$2:$D$1804,2,FALSE)</f>
        <v>26</v>
      </c>
      <c r="AN761" s="148">
        <f t="shared" si="176"/>
        <v>8.6956521739130432E-2</v>
      </c>
      <c r="AO761" s="178">
        <f>IF(E761=1,VLOOKUP(Työfile_2024!D761,'2015'!$F$12:$AC$1887,24,FALSE),"-")</f>
        <v>0</v>
      </c>
      <c r="AP761" s="52">
        <f>VLOOKUP(D761,Tarkasteltava_verkko_2024_harva!$E$2:$I$1804,5,FALSE)</f>
        <v>0</v>
      </c>
      <c r="AQ761" s="52">
        <f>VLOOKUP(D761,Tarkasteltava_verkko_2024_harva!$E$2:$I$1804,4,FALSE)</f>
        <v>0</v>
      </c>
      <c r="AR761" s="148">
        <v>0</v>
      </c>
      <c r="AS761" s="170" t="str">
        <f>IFERROR(VLOOKUP(C761,'2015'!$C$12:$AG$1887,30,FALSE),"-")</f>
        <v/>
      </c>
      <c r="AT761" s="148">
        <v>0</v>
      </c>
      <c r="AU761" s="170">
        <f>IFERROR(VLOOKUP(C761,'2015'!$C$12:$AG$1887,31,FALSE),"-")</f>
        <v>0</v>
      </c>
      <c r="AV761" s="106"/>
      <c r="AW761" s="63">
        <f>IFERROR(VLOOKUP(C761,Merkittävyysluokitus!$A$2:$J$1705,10,FALSE),"-")</f>
        <v>3</v>
      </c>
      <c r="AX761" s="175">
        <f>IFERROR(VLOOKUP(C761,Merkittävyysluokitus!$A$2:$J$1705,6,FALSE),"-")</f>
        <v>3.269602739726027</v>
      </c>
      <c r="AY761" s="175">
        <f>IFERROR(VLOOKUP(C761,Merkittävyysluokitus!$A$2:$J$1705,7,FALSE),"-")</f>
        <v>1.0703333333333331</v>
      </c>
      <c r="AZ761" s="175">
        <f>IFERROR(VLOOKUP(C761,Merkittävyysluokitus!$A$2:$J$1705,8,FALSE),"-")</f>
        <v>1.6992694063926941</v>
      </c>
      <c r="BA761" s="175">
        <f>IFERROR(VLOOKUP(C761,Merkittävyysluokitus!$A$2:$J$1705,9,FALSE),"-")</f>
        <v>0.5</v>
      </c>
      <c r="BB761" s="203"/>
      <c r="BC761" s="203" t="str">
        <f t="shared" si="177"/>
        <v/>
      </c>
      <c r="BD761" s="39" t="str">
        <f t="shared" si="190"/>
        <v>musta</v>
      </c>
      <c r="BE761" s="68" t="str">
        <f t="shared" si="172"/>
        <v>punainen</v>
      </c>
      <c r="BF761" s="68" t="str">
        <f t="shared" si="173"/>
        <v>musta</v>
      </c>
      <c r="BG761" s="68" t="str">
        <f t="shared" si="174"/>
        <v>musta</v>
      </c>
      <c r="BH761" s="208" t="str">
        <f t="shared" si="175"/>
        <v>musta</v>
      </c>
      <c r="BI761" s="39"/>
      <c r="BJ761" s="39" t="str">
        <f>IF(F761="ei löydy","uusi tie",IF(E761=0,"tieosoite muuttunut",IF(E761=1,VLOOKUP(D761,'2015'!$F$12:$AL$1887,31,FALSE),"-")))</f>
        <v>musta</v>
      </c>
      <c r="BK761" s="67" t="str">
        <f>IF(E761=1,VLOOKUP(D761,'2015'!$F$12:$AL$1887,32,FALSE),"-")</f>
        <v>musta</v>
      </c>
      <c r="BL761" s="39" t="str">
        <f>IF(F761="ei löydy","uusi tie",IF(E761=0,"tieosoite muuttunut",IF(E761=1,VLOOKUP(D761,'2015'!$F$12:$AL$1887,33,FALSE),"-")))</f>
        <v>musta</v>
      </c>
      <c r="BM761" s="39"/>
      <c r="BN761" s="217" t="str">
        <f>VLOOKUP(D761,'2015'!$F$12:$AL$1887,33,FALSE)</f>
        <v>musta</v>
      </c>
      <c r="BO761" s="39"/>
      <c r="BP761" s="115" t="s">
        <v>10</v>
      </c>
      <c r="BQ761" s="30"/>
      <c r="BS761" s="5"/>
      <c r="BU761" s="37"/>
      <c r="BV761" s="30">
        <v>44</v>
      </c>
      <c r="BX761" t="str">
        <f>IF(E761=1,VLOOKUP(D761,'2015'!$F$12:$AX$1887,43,FALSE),"-")</f>
        <v>musta</v>
      </c>
      <c r="BY761" t="str">
        <f>IF(E761=1,VLOOKUP(D761,'2015'!$F$12:$AX$1887,44,FALSE),"-")</f>
        <v>musta</v>
      </c>
      <c r="BZ761" t="str">
        <f>IF(E761=1,VLOOKUP(D761,'2015'!$F$12:$AX$1887,45,FALSE),"-")</f>
        <v>musta</v>
      </c>
      <c r="CA761" s="31">
        <f t="shared" si="185"/>
        <v>1</v>
      </c>
      <c r="CB761" s="31">
        <f t="shared" si="186"/>
        <v>1</v>
      </c>
      <c r="CC761" s="31">
        <f t="shared" si="187"/>
        <v>0</v>
      </c>
      <c r="CD761" s="31">
        <f t="shared" si="188"/>
        <v>0</v>
      </c>
      <c r="CE761" s="31">
        <f t="shared" si="189"/>
        <v>0</v>
      </c>
      <c r="CO761" s="32" t="s">
        <v>34</v>
      </c>
      <c r="CP761" s="2" t="s">
        <v>35</v>
      </c>
    </row>
    <row r="762" spans="1:94" ht="15.75" thickBot="1" x14ac:dyDescent="0.3">
      <c r="A762" s="50"/>
      <c r="B762" s="50"/>
      <c r="C762" s="50" t="str">
        <f t="shared" si="183"/>
        <v>1763_1_1435</v>
      </c>
      <c r="D762" s="51" t="str">
        <f t="shared" si="184"/>
        <v>1763_1</v>
      </c>
      <c r="E762" s="224">
        <f>IFERROR(VLOOKUP(C762,'2015'!$C$12:$D$1887,2,FALSE),0)</f>
        <v>1</v>
      </c>
      <c r="F762" s="51">
        <f>IFERROR(K762-IFERROR(VLOOKUP(D762,'2015'!$F$12:$I$1887,4,FALSE),"ei löydy"),"ei löydy")</f>
        <v>0</v>
      </c>
      <c r="G762" s="224">
        <f>IFERROR(VLOOKUP(Työfile_2024!C762,Liikennemalli!$D$6:$G$1921,4,FALSE),0)</f>
        <v>1</v>
      </c>
      <c r="H762" s="225">
        <f>K762-IFERROR(VLOOKUP(Työfile_2024!D762,Liikennemalli!$C$6:$H$1921,6,FALSE),"ei löydy")</f>
        <v>0</v>
      </c>
      <c r="I762" s="80">
        <v>1763</v>
      </c>
      <c r="J762" s="52">
        <v>1</v>
      </c>
      <c r="K762" s="52">
        <v>1435</v>
      </c>
      <c r="L762" s="53"/>
      <c r="M762" s="54"/>
      <c r="N762" s="54"/>
      <c r="O762" s="54"/>
      <c r="P762" s="54"/>
      <c r="Q762" s="55"/>
      <c r="R762" s="55"/>
      <c r="S762" s="55"/>
      <c r="T762" s="55"/>
      <c r="U762" s="52"/>
      <c r="V762" s="56">
        <v>57</v>
      </c>
      <c r="W762" s="56">
        <v>5</v>
      </c>
      <c r="X762" s="56">
        <v>58</v>
      </c>
      <c r="Y762" s="56">
        <f>VLOOKUP(D762,Liikennemalli24!$D$2:$F$1804,2,FALSE)</f>
        <v>1395</v>
      </c>
      <c r="Z762" s="57">
        <f>VLOOKUP(D762,Liikennemalli24!$D$2:$F$1804,3,FALSE)</f>
        <v>0.59699999999999998</v>
      </c>
      <c r="AA762" s="178">
        <f>IF(G762=1,VLOOKUP(C762,Liikennemalli!$D$6:$H$1921,2,FALSE),"-")</f>
        <v>0</v>
      </c>
      <c r="AB762" s="197">
        <f>IF(G762=1,VLOOKUP(C762,Liikennemalli!$D$6:$H$1921,3,FALSE),"-")</f>
        <v>0</v>
      </c>
      <c r="AC762" s="134">
        <f>IF(E762=1,VLOOKUP(Työfile_2024!D762,'2015'!$F$12:$X$1887,18,FALSE),"-")</f>
        <v>32</v>
      </c>
      <c r="AD762" s="127">
        <f>IF(E762=1,VLOOKUP(Työfile_2024!D762,'2015'!$F$12:$X$1887,19,FALSE),"-")</f>
        <v>0.49</v>
      </c>
      <c r="AI762" s="127">
        <f>IF(E762=1,VLOOKUP(Työfile_2024!D762,'2015'!$F$12:$AB$1887,20,FALSE),"-")</f>
        <v>0</v>
      </c>
      <c r="AJ762" s="127">
        <f>IF(E762=1,VLOOKUP(Työfile_2024!D762,'2015'!$F$12:$AB$1887,21,FALSE),"-")</f>
        <v>0</v>
      </c>
      <c r="AK762" s="127">
        <f>IF(E762=1,VLOOKUP(Työfile_2024!D762,'2015'!$F$12:$AB$1887,22,FALSE),"-")</f>
        <v>0</v>
      </c>
      <c r="AL762" s="127">
        <f>IF(E762=1,VLOOKUP(Työfile_2024!D762,'2015'!$F$12:$AB$1887,23,FALSE),"-")</f>
        <v>0</v>
      </c>
      <c r="AM762" s="56">
        <f>VLOOKUP(Työfile_2024!D762,Tmatkat_20km_tarkasteltava_verk!$C$2:$D$1804,2,FALSE)</f>
        <v>7</v>
      </c>
      <c r="AN762" s="148">
        <f t="shared" si="176"/>
        <v>0.12280701754385964</v>
      </c>
      <c r="AO762" s="178">
        <f>IF(E762=1,VLOOKUP(Työfile_2024!D762,'2015'!$F$12:$AC$1887,24,FALSE),"-")</f>
        <v>0</v>
      </c>
      <c r="AP762" s="52">
        <f>VLOOKUP(D762,Tarkasteltava_verkko_2024_harva!$E$2:$I$1804,5,FALSE)</f>
        <v>0</v>
      </c>
      <c r="AQ762" s="52">
        <f>VLOOKUP(D762,Tarkasteltava_verkko_2024_harva!$E$2:$I$1804,4,FALSE)</f>
        <v>0</v>
      </c>
      <c r="AR762" s="148">
        <v>0</v>
      </c>
      <c r="AS762" s="170" t="str">
        <f>IFERROR(VLOOKUP(C762,'2015'!$C$12:$AG$1887,30,FALSE),"-")</f>
        <v/>
      </c>
      <c r="AT762" s="148">
        <v>0</v>
      </c>
      <c r="AU762" s="170">
        <f>IFERROR(VLOOKUP(C762,'2015'!$C$12:$AG$1887,31,FALSE),"-")</f>
        <v>0</v>
      </c>
      <c r="AV762" s="106"/>
      <c r="AW762" s="63">
        <f>IFERROR(VLOOKUP(C762,Merkittävyysluokitus!$A$2:$J$1705,10,FALSE),"-")</f>
        <v>4</v>
      </c>
      <c r="AX762" s="175">
        <f>IFERROR(VLOOKUP(C762,Merkittävyysluokitus!$A$2:$J$1705,6,FALSE),"-")</f>
        <v>0.95857990867579901</v>
      </c>
      <c r="AY762" s="175">
        <f>IFERROR(VLOOKUP(C762,Merkittävyysluokitus!$A$2:$J$1705,7,FALSE),"-")</f>
        <v>0.19099999999999998</v>
      </c>
      <c r="AZ762" s="175">
        <f>IFERROR(VLOOKUP(C762,Merkittävyysluokitus!$A$2:$J$1705,8,FALSE),"-")</f>
        <v>0.60091324200913243</v>
      </c>
      <c r="BA762" s="175">
        <f>IFERROR(VLOOKUP(C762,Merkittävyysluokitus!$A$2:$J$1705,9,FALSE),"-")</f>
        <v>0.16666666666666666</v>
      </c>
      <c r="BB762" s="203"/>
      <c r="BC762" s="203" t="str">
        <f t="shared" si="177"/>
        <v/>
      </c>
      <c r="BD762" s="39" t="str">
        <f t="shared" si="190"/>
        <v>musta</v>
      </c>
      <c r="BE762" s="68" t="str">
        <f t="shared" si="172"/>
        <v>musta</v>
      </c>
      <c r="BF762" s="68" t="str">
        <f t="shared" si="173"/>
        <v>musta</v>
      </c>
      <c r="BG762" s="68" t="str">
        <f t="shared" si="174"/>
        <v>musta</v>
      </c>
      <c r="BH762" s="208" t="str">
        <f t="shared" si="175"/>
        <v>musta</v>
      </c>
      <c r="BI762" s="39"/>
      <c r="BJ762" s="39" t="str">
        <f>IF(F762="ei löydy","uusi tie",IF(E762=0,"tieosoite muuttunut",IF(E762=1,VLOOKUP(D762,'2015'!$F$12:$AL$1887,31,FALSE),"-")))</f>
        <v>musta</v>
      </c>
      <c r="BK762" s="67" t="str">
        <f>IF(E762=1,VLOOKUP(D762,'2015'!$F$12:$AL$1887,32,FALSE),"-")</f>
        <v>musta</v>
      </c>
      <c r="BL762" s="39" t="str">
        <f>IF(F762="ei löydy","uusi tie",IF(E762=0,"tieosoite muuttunut",IF(E762=1,VLOOKUP(D762,'2015'!$F$12:$AL$1887,33,FALSE),"-")))</f>
        <v>musta</v>
      </c>
      <c r="BM762" s="39"/>
      <c r="BN762" s="217" t="str">
        <f>VLOOKUP(D762,'2015'!$F$12:$AL$1887,33,FALSE)</f>
        <v>musta</v>
      </c>
      <c r="BO762" s="39"/>
      <c r="BP762" s="115" t="s">
        <v>10</v>
      </c>
      <c r="BQ762" s="30"/>
      <c r="BS762" s="5"/>
      <c r="BU762" s="37"/>
      <c r="BV762" s="30">
        <v>44</v>
      </c>
      <c r="BX762" t="str">
        <f>IF(E762=1,VLOOKUP(D762,'2015'!$F$12:$AX$1887,43,FALSE),"-")</f>
        <v>musta</v>
      </c>
      <c r="BY762" t="str">
        <f>IF(E762=1,VLOOKUP(D762,'2015'!$F$12:$AX$1887,44,FALSE),"-")</f>
        <v>musta</v>
      </c>
      <c r="BZ762" t="str">
        <f>IF(E762=1,VLOOKUP(D762,'2015'!$F$12:$AX$1887,45,FALSE),"-")</f>
        <v>musta</v>
      </c>
      <c r="CA762" s="31">
        <f t="shared" si="185"/>
        <v>1</v>
      </c>
      <c r="CB762" s="31">
        <f t="shared" si="186"/>
        <v>1</v>
      </c>
      <c r="CC762" s="31">
        <f t="shared" si="187"/>
        <v>0</v>
      </c>
      <c r="CD762" s="31">
        <f t="shared" si="188"/>
        <v>0</v>
      </c>
      <c r="CE762" s="31">
        <f t="shared" si="189"/>
        <v>0</v>
      </c>
      <c r="CO762" s="32" t="s">
        <v>34</v>
      </c>
      <c r="CP762" s="2" t="s">
        <v>35</v>
      </c>
    </row>
    <row r="763" spans="1:94" ht="15.75" thickBot="1" x14ac:dyDescent="0.3">
      <c r="A763" s="50"/>
      <c r="B763" s="50"/>
      <c r="C763" s="50" t="str">
        <f t="shared" si="183"/>
        <v>1771_1_5198</v>
      </c>
      <c r="D763" s="51" t="str">
        <f t="shared" si="184"/>
        <v>1771_1</v>
      </c>
      <c r="E763" s="224">
        <f>IFERROR(VLOOKUP(C763,'2015'!$C$12:$D$1887,2,FALSE),0)</f>
        <v>1</v>
      </c>
      <c r="F763" s="51">
        <f>IFERROR(K763-IFERROR(VLOOKUP(D763,'2015'!$F$12:$I$1887,4,FALSE),"ei löydy"),"ei löydy")</f>
        <v>0</v>
      </c>
      <c r="G763" s="224">
        <f>IFERROR(VLOOKUP(Työfile_2024!C763,Liikennemalli!$D$6:$G$1921,4,FALSE),0)</f>
        <v>1</v>
      </c>
      <c r="H763" s="225">
        <f>K763-IFERROR(VLOOKUP(Työfile_2024!D763,Liikennemalli!$C$6:$H$1921,6,FALSE),"ei löydy")</f>
        <v>0</v>
      </c>
      <c r="I763" s="80">
        <v>1771</v>
      </c>
      <c r="J763" s="52">
        <v>1</v>
      </c>
      <c r="K763" s="52">
        <v>5198</v>
      </c>
      <c r="L763" s="53"/>
      <c r="M763" s="54"/>
      <c r="N763" s="54"/>
      <c r="O763" s="54"/>
      <c r="P763" s="54"/>
      <c r="Q763" s="55"/>
      <c r="R763" s="55"/>
      <c r="S763" s="55"/>
      <c r="T763" s="55"/>
      <c r="U763" s="52"/>
      <c r="V763" s="56">
        <v>475</v>
      </c>
      <c r="W763" s="56">
        <v>32</v>
      </c>
      <c r="X763" s="56">
        <v>494</v>
      </c>
      <c r="Y763" s="56">
        <f>VLOOKUP(D763,Liikennemalli24!$D$2:$F$1804,2,FALSE)</f>
        <v>614</v>
      </c>
      <c r="Z763" s="148">
        <f>VLOOKUP(D763,Liikennemalli24!$D$2:$F$1804,3,FALSE)</f>
        <v>0.439</v>
      </c>
      <c r="AA763" s="178">
        <f>IF(G763=1,VLOOKUP(C763,Liikennemalli!$D$6:$H$1921,2,FALSE),"-")</f>
        <v>410.657461512758</v>
      </c>
      <c r="AB763" s="198">
        <f>IF(G763=1,VLOOKUP(C763,Liikennemalli!$D$6:$H$1921,3,FALSE),"-")</f>
        <v>0.67570856564380299</v>
      </c>
      <c r="AC763" s="51">
        <f>IF(E763=1,VLOOKUP(Työfile_2024!D763,'2015'!$F$12:$X$1887,18,FALSE),"-")</f>
        <v>299</v>
      </c>
      <c r="AD763" s="51">
        <f>IF(E763=1,VLOOKUP(Työfile_2024!D763,'2015'!$F$12:$X$1887,19,FALSE),"-")</f>
        <v>0.61</v>
      </c>
      <c r="AI763" s="128">
        <f>IF(E763=1,VLOOKUP(Työfile_2024!D763,'2015'!$F$12:$AB$1887,20,FALSE),"-")</f>
        <v>0</v>
      </c>
      <c r="AJ763" s="128">
        <f>IF(E763=1,VLOOKUP(Työfile_2024!D763,'2015'!$F$12:$AB$1887,21,FALSE),"-")</f>
        <v>0</v>
      </c>
      <c r="AK763" s="128">
        <f>IF(E763=1,VLOOKUP(Työfile_2024!D763,'2015'!$F$12:$AB$1887,22,FALSE),"-")</f>
        <v>0</v>
      </c>
      <c r="AL763" s="128">
        <f>IF(E763=1,VLOOKUP(Työfile_2024!D763,'2015'!$F$12:$AB$1887,23,FALSE),"-")</f>
        <v>0</v>
      </c>
      <c r="AM763" s="56">
        <f>VLOOKUP(Työfile_2024!D763,Tmatkat_20km_tarkasteltava_verk!$C$2:$D$1804,2,FALSE)</f>
        <v>156</v>
      </c>
      <c r="AN763" s="148">
        <f t="shared" si="176"/>
        <v>0.32842105263157895</v>
      </c>
      <c r="AO763" s="178">
        <f>IF(E763=1,VLOOKUP(Työfile_2024!D763,'2015'!$F$12:$AC$1887,24,FALSE),"-")</f>
        <v>53</v>
      </c>
      <c r="AP763" s="52">
        <f>VLOOKUP(D763,Tarkasteltava_verkko_2024_harva!$E$2:$I$1804,5,FALSE)</f>
        <v>0</v>
      </c>
      <c r="AQ763" s="52">
        <f>VLOOKUP(D763,Tarkasteltava_verkko_2024_harva!$E$2:$I$1804,4,FALSE)</f>
        <v>0</v>
      </c>
      <c r="AR763" s="148">
        <v>0.13428241631396692</v>
      </c>
      <c r="AS763" s="170" t="str">
        <f>IFERROR(VLOOKUP(C763,'2015'!$C$12:$AG$1887,30,FALSE),"-")</f>
        <v/>
      </c>
      <c r="AT763" s="148">
        <v>0</v>
      </c>
      <c r="AU763" s="170">
        <f>IFERROR(VLOOKUP(C763,'2015'!$C$12:$AG$1887,31,FALSE),"-")</f>
        <v>0</v>
      </c>
      <c r="AV763" s="106"/>
      <c r="AW763" s="63">
        <f>IFERROR(VLOOKUP(C763,Merkittävyysluokitus!$A$2:$J$1705,10,FALSE),"-")</f>
        <v>3</v>
      </c>
      <c r="AX763" s="175">
        <f>IFERROR(VLOOKUP(C763,Merkittävyysluokitus!$A$2:$J$1705,6,FALSE),"-")</f>
        <v>7.8828082191780808</v>
      </c>
      <c r="AY763" s="175">
        <f>IFERROR(VLOOKUP(C763,Merkittävyysluokitus!$A$2:$J$1705,7,FALSE),"-")</f>
        <v>2.1049999999999995</v>
      </c>
      <c r="AZ763" s="175">
        <f>IFERROR(VLOOKUP(C763,Merkittävyysluokitus!$A$2:$J$1705,8,FALSE),"-")</f>
        <v>4.6111415525114152</v>
      </c>
      <c r="BA763" s="175">
        <f>IFERROR(VLOOKUP(C763,Merkittävyysluokitus!$A$2:$J$1705,9,FALSE),"-")</f>
        <v>1.1666666666666665</v>
      </c>
      <c r="BB763" s="203"/>
      <c r="BC763" s="203" t="str">
        <f t="shared" si="177"/>
        <v/>
      </c>
      <c r="BD763" s="39" t="str">
        <f t="shared" si="190"/>
        <v>musta</v>
      </c>
      <c r="BE763" s="68" t="str">
        <f t="shared" si="172"/>
        <v>musta</v>
      </c>
      <c r="BF763" s="68" t="str">
        <f t="shared" si="173"/>
        <v>musta</v>
      </c>
      <c r="BG763" s="68" t="str">
        <f t="shared" si="174"/>
        <v>musta</v>
      </c>
      <c r="BH763" s="208" t="str">
        <f t="shared" si="175"/>
        <v>musta</v>
      </c>
      <c r="BI763" s="39"/>
      <c r="BJ763" s="39" t="str">
        <f>IF(F763="ei löydy","uusi tie",IF(E763=0,"tieosoite muuttunut",IF(E763=1,VLOOKUP(D763,'2015'!$F$12:$AL$1887,31,FALSE),"-")))</f>
        <v>punainen</v>
      </c>
      <c r="BK763" s="67" t="str">
        <f>IF(E763=1,VLOOKUP(D763,'2015'!$F$12:$AL$1887,32,FALSE),"-")</f>
        <v>musta</v>
      </c>
      <c r="BL763" s="39" t="str">
        <f>IF(F763="ei löydy","uusi tie",IF(E763=0,"tieosoite muuttunut",IF(E763=1,VLOOKUP(D763,'2015'!$F$12:$AL$1887,33,FALSE),"-")))</f>
        <v>musta</v>
      </c>
      <c r="BM763" s="39"/>
      <c r="BN763" s="217" t="str">
        <f>VLOOKUP(D763,'2015'!$F$12:$AL$1887,33,FALSE)</f>
        <v>musta</v>
      </c>
      <c r="BO763" s="39"/>
      <c r="BP763" s="115"/>
      <c r="BQ763" s="26" t="s">
        <v>10</v>
      </c>
      <c r="BS763" s="5"/>
      <c r="BU763" s="37"/>
      <c r="BV763" s="30"/>
      <c r="BX763" t="str">
        <f>IF(E763=1,VLOOKUP(D763,'2015'!$F$12:$AX$1887,43,FALSE),"-")</f>
        <v>punainen</v>
      </c>
      <c r="BY763" t="str">
        <f>IF(E763=1,VLOOKUP(D763,'2015'!$F$12:$AX$1887,44,FALSE),"-")</f>
        <v>musta</v>
      </c>
      <c r="BZ763" t="str">
        <f>IF(E763=1,VLOOKUP(D763,'2015'!$F$12:$AX$1887,45,FALSE),"-")</f>
        <v>musta</v>
      </c>
      <c r="CG763" s="21"/>
      <c r="CH763" s="21"/>
      <c r="CI763" s="21"/>
      <c r="CK763" s="21"/>
      <c r="CL763" s="21"/>
      <c r="CM763" s="21"/>
    </row>
    <row r="764" spans="1:94" ht="15.75" thickBot="1" x14ac:dyDescent="0.3">
      <c r="A764" s="50"/>
      <c r="B764" s="50"/>
      <c r="C764" s="50" t="str">
        <f t="shared" si="183"/>
        <v>1771_2_5220</v>
      </c>
      <c r="D764" s="51" t="str">
        <f t="shared" si="184"/>
        <v>1771_2</v>
      </c>
      <c r="E764" s="224">
        <f>IFERROR(VLOOKUP(C764,'2015'!$C$12:$D$1887,2,FALSE),0)</f>
        <v>1</v>
      </c>
      <c r="F764" s="51">
        <f>IFERROR(K764-IFERROR(VLOOKUP(D764,'2015'!$F$12:$I$1887,4,FALSE),"ei löydy"),"ei löydy")</f>
        <v>0</v>
      </c>
      <c r="G764" s="224">
        <f>IFERROR(VLOOKUP(Työfile_2024!C764,Liikennemalli!$D$6:$G$1921,4,FALSE),0)</f>
        <v>1</v>
      </c>
      <c r="H764" s="225">
        <f>K764-IFERROR(VLOOKUP(Työfile_2024!D764,Liikennemalli!$C$6:$H$1921,6,FALSE),"ei löydy")</f>
        <v>0</v>
      </c>
      <c r="I764" s="80">
        <v>1771</v>
      </c>
      <c r="J764" s="52">
        <v>2</v>
      </c>
      <c r="K764" s="52">
        <v>5220</v>
      </c>
      <c r="L764" s="53"/>
      <c r="M764" s="54"/>
      <c r="N764" s="54"/>
      <c r="O764" s="54"/>
      <c r="P764" s="54"/>
      <c r="Q764" s="55"/>
      <c r="R764" s="55"/>
      <c r="S764" s="55"/>
      <c r="T764" s="55"/>
      <c r="U764" s="52"/>
      <c r="V764" s="56">
        <v>472.97931034482758</v>
      </c>
      <c r="W764" s="56">
        <v>29.474137931034484</v>
      </c>
      <c r="X764" s="56">
        <v>488.94827586206895</v>
      </c>
      <c r="Y764" s="56">
        <f>VLOOKUP(D764,Liikennemalli24!$D$2:$F$1804,2,FALSE)</f>
        <v>471</v>
      </c>
      <c r="Z764" s="148">
        <f>VLOOKUP(D764,Liikennemalli24!$D$2:$F$1804,3,FALSE)</f>
        <v>0.41399999999999998</v>
      </c>
      <c r="AA764" s="178">
        <f>IF(G764=1,VLOOKUP(C764,Liikennemalli!$D$6:$H$1921,2,FALSE),"-")</f>
        <v>196</v>
      </c>
      <c r="AB764" s="198">
        <f>IF(G764=1,VLOOKUP(C764,Liikennemalli!$D$6:$H$1921,3,FALSE),"-")</f>
        <v>0.63022508038585201</v>
      </c>
      <c r="AC764" s="51">
        <f>IF(E764=1,VLOOKUP(Työfile_2024!D764,'2015'!$F$12:$X$1887,18,FALSE),"-")</f>
        <v>251</v>
      </c>
      <c r="AD764" s="51">
        <f>IF(E764=1,VLOOKUP(Työfile_2024!D764,'2015'!$F$12:$X$1887,19,FALSE),"-")</f>
        <v>0.6</v>
      </c>
      <c r="AI764" s="128">
        <f>IF(E764=1,VLOOKUP(Työfile_2024!D764,'2015'!$F$12:$AB$1887,20,FALSE),"-")</f>
        <v>0</v>
      </c>
      <c r="AJ764" s="128">
        <f>IF(E764=1,VLOOKUP(Työfile_2024!D764,'2015'!$F$12:$AB$1887,21,FALSE),"-")</f>
        <v>0</v>
      </c>
      <c r="AK764" s="128">
        <f>IF(E764=1,VLOOKUP(Työfile_2024!D764,'2015'!$F$12:$AB$1887,22,FALSE),"-")</f>
        <v>0</v>
      </c>
      <c r="AL764" s="128">
        <f>IF(E764=1,VLOOKUP(Työfile_2024!D764,'2015'!$F$12:$AB$1887,23,FALSE),"-")</f>
        <v>0</v>
      </c>
      <c r="AM764" s="56">
        <f>VLOOKUP(Työfile_2024!D764,Tmatkat_20km_tarkasteltava_verk!$C$2:$D$1804,2,FALSE)</f>
        <v>91</v>
      </c>
      <c r="AN764" s="148">
        <f t="shared" si="176"/>
        <v>0.19239742206409846</v>
      </c>
      <c r="AO764" s="178">
        <f>IF(E764=1,VLOOKUP(Työfile_2024!D764,'2015'!$F$12:$AC$1887,24,FALSE),"-")</f>
        <v>36</v>
      </c>
      <c r="AP764" s="52">
        <f>VLOOKUP(D764,Tarkasteltava_verkko_2024_harva!$E$2:$I$1804,5,FALSE)</f>
        <v>0</v>
      </c>
      <c r="AQ764" s="52">
        <f>VLOOKUP(D764,Tarkasteltava_verkko_2024_harva!$E$2:$I$1804,4,FALSE)</f>
        <v>0</v>
      </c>
      <c r="AR764" s="148">
        <v>2.8352490421455937E-2</v>
      </c>
      <c r="AS764" s="170" t="str">
        <f>IFERROR(VLOOKUP(C764,'2015'!$C$12:$AG$1887,30,FALSE),"-")</f>
        <v/>
      </c>
      <c r="AT764" s="148">
        <v>0</v>
      </c>
      <c r="AU764" s="170">
        <f>IFERROR(VLOOKUP(C764,'2015'!$C$12:$AG$1887,31,FALSE),"-")</f>
        <v>0</v>
      </c>
      <c r="AV764" s="106"/>
      <c r="AW764" s="63">
        <f>IFERROR(VLOOKUP(C764,Merkittävyysluokitus!$A$2:$J$1705,10,FALSE),"-")</f>
        <v>3</v>
      </c>
      <c r="AX764" s="175">
        <f>IFERROR(VLOOKUP(C764,Merkittävyysluokitus!$A$2:$J$1705,6,FALSE),"-")</f>
        <v>7.6022161549362295</v>
      </c>
      <c r="AY764" s="175">
        <f>IFERROR(VLOOKUP(C764,Merkittävyysluokitus!$A$2:$J$1705,7,FALSE),"-")</f>
        <v>1.792271264367816</v>
      </c>
      <c r="AZ764" s="175">
        <f>IFERROR(VLOOKUP(C764,Merkittävyysluokitus!$A$2:$J$1705,8,FALSE),"-")</f>
        <v>4.4766115572350804</v>
      </c>
      <c r="BA764" s="175">
        <f>IFERROR(VLOOKUP(C764,Merkittävyysluokitus!$A$2:$J$1705,9,FALSE),"-")</f>
        <v>1.3333333333333333</v>
      </c>
      <c r="BB764" s="203"/>
      <c r="BC764" s="203" t="str">
        <f t="shared" si="177"/>
        <v/>
      </c>
      <c r="BD764" s="39" t="str">
        <f t="shared" si="190"/>
        <v>musta</v>
      </c>
      <c r="BE764" s="68" t="str">
        <f t="shared" si="172"/>
        <v>musta</v>
      </c>
      <c r="BF764" s="68" t="str">
        <f t="shared" si="173"/>
        <v>musta</v>
      </c>
      <c r="BG764" s="68" t="str">
        <f t="shared" si="174"/>
        <v>musta</v>
      </c>
      <c r="BH764" s="208" t="str">
        <f t="shared" si="175"/>
        <v>musta</v>
      </c>
      <c r="BI764" s="39"/>
      <c r="BJ764" s="39" t="str">
        <f>IF(F764="ei löydy","uusi tie",IF(E764=0,"tieosoite muuttunut",IF(E764=1,VLOOKUP(D764,'2015'!$F$12:$AL$1887,31,FALSE),"-")))</f>
        <v>punainen</v>
      </c>
      <c r="BK764" s="67" t="str">
        <f>IF(E764=1,VLOOKUP(D764,'2015'!$F$12:$AL$1887,32,FALSE),"-")</f>
        <v>musta</v>
      </c>
      <c r="BL764" s="39" t="str">
        <f>IF(F764="ei löydy","uusi tie",IF(E764=0,"tieosoite muuttunut",IF(E764=1,VLOOKUP(D764,'2015'!$F$12:$AL$1887,33,FALSE),"-")))</f>
        <v>musta</v>
      </c>
      <c r="BM764" s="39"/>
      <c r="BN764" s="217" t="str">
        <f>VLOOKUP(D764,'2015'!$F$12:$AL$1887,33,FALSE)</f>
        <v>musta</v>
      </c>
      <c r="BO764" s="39"/>
      <c r="BP764" s="115"/>
      <c r="BQ764" s="26" t="s">
        <v>10</v>
      </c>
      <c r="BS764" s="5"/>
      <c r="BU764" s="37"/>
      <c r="BV764" s="30"/>
      <c r="BX764" t="str">
        <f>IF(E764=1,VLOOKUP(D764,'2015'!$F$12:$AX$1887,43,FALSE),"-")</f>
        <v>punainen</v>
      </c>
      <c r="BY764" t="str">
        <f>IF(E764=1,VLOOKUP(D764,'2015'!$F$12:$AX$1887,44,FALSE),"-")</f>
        <v>musta</v>
      </c>
      <c r="BZ764" t="str">
        <f>IF(E764=1,VLOOKUP(D764,'2015'!$F$12:$AX$1887,45,FALSE),"-")</f>
        <v>musta</v>
      </c>
      <c r="CG764" s="21"/>
      <c r="CH764" s="21"/>
      <c r="CI764" s="21"/>
      <c r="CK764" s="21"/>
      <c r="CL764" s="21"/>
      <c r="CM764" s="21"/>
    </row>
    <row r="765" spans="1:94" ht="15.75" thickBot="1" x14ac:dyDescent="0.3">
      <c r="A765" s="50"/>
      <c r="B765" s="50"/>
      <c r="C765" s="50" t="str">
        <f t="shared" si="183"/>
        <v>1791_1_15005</v>
      </c>
      <c r="D765" s="51" t="str">
        <f t="shared" si="184"/>
        <v>1791_1</v>
      </c>
      <c r="E765" s="224">
        <f>IFERROR(VLOOKUP(C765,'2015'!$C$12:$D$1887,2,FALSE),0)</f>
        <v>0</v>
      </c>
      <c r="F765" s="51">
        <f>IFERROR(K765-IFERROR(VLOOKUP(D765,'2015'!$F$12:$I$1887,4,FALSE),"ei löydy"),"ei löydy")</f>
        <v>7144</v>
      </c>
      <c r="G765" s="224">
        <f>IFERROR(VLOOKUP(Työfile_2024!C765,Liikennemalli!$D$6:$G$1921,4,FALSE),0)</f>
        <v>1</v>
      </c>
      <c r="H765" s="225">
        <f>K765-IFERROR(VLOOKUP(Työfile_2024!D765,Liikennemalli!$C$6:$H$1921,6,FALSE),"ei löydy")</f>
        <v>0</v>
      </c>
      <c r="I765" s="80">
        <v>1791</v>
      </c>
      <c r="J765" s="52">
        <v>1</v>
      </c>
      <c r="K765" s="52">
        <v>15005</v>
      </c>
      <c r="L765" s="53"/>
      <c r="M765" s="54"/>
      <c r="N765" s="54"/>
      <c r="O765" s="54"/>
      <c r="P765" s="54"/>
      <c r="Q765" s="55"/>
      <c r="R765" s="55"/>
      <c r="S765" s="55"/>
      <c r="T765" s="55"/>
      <c r="U765" s="52"/>
      <c r="V765" s="56">
        <v>102.80573142285904</v>
      </c>
      <c r="W765" s="56">
        <v>3.7182939020326558</v>
      </c>
      <c r="X765" s="56">
        <v>101.50096634455181</v>
      </c>
      <c r="Y765" s="56">
        <f>VLOOKUP(D765,Liikennemalli24!$D$2:$F$1804,2,FALSE)</f>
        <v>0</v>
      </c>
      <c r="Z765" s="148">
        <f>VLOOKUP(D765,Liikennemalli24!$D$2:$F$1804,3,FALSE)</f>
        <v>0</v>
      </c>
      <c r="AA765" s="178">
        <f>IF(G765=1,VLOOKUP(C765,Liikennemalli!$D$6:$H$1921,2,FALSE),"-")</f>
        <v>0</v>
      </c>
      <c r="AB765" s="198">
        <f>IF(G765=1,VLOOKUP(C765,Liikennemalli!$D$6:$H$1921,3,FALSE),"-")</f>
        <v>0</v>
      </c>
      <c r="AC765" s="51" t="str">
        <f>IF(E765=1,VLOOKUP(Työfile_2024!D765,'2015'!$F$12:$X$1887,18,FALSE),"-")</f>
        <v>-</v>
      </c>
      <c r="AD765" s="51" t="str">
        <f>IF(E765=1,VLOOKUP(Työfile_2024!D765,'2015'!$F$12:$X$1887,19,FALSE),"-")</f>
        <v>-</v>
      </c>
      <c r="AI765" s="128" t="str">
        <f>IF(E765=1,VLOOKUP(Työfile_2024!D765,'2015'!$F$12:$AB$1887,20,FALSE),"-")</f>
        <v>-</v>
      </c>
      <c r="AJ765" s="128" t="str">
        <f>IF(E765=1,VLOOKUP(Työfile_2024!D765,'2015'!$F$12:$AB$1887,21,FALSE),"-")</f>
        <v>-</v>
      </c>
      <c r="AK765" s="128" t="str">
        <f>IF(E765=1,VLOOKUP(Työfile_2024!D765,'2015'!$F$12:$AB$1887,22,FALSE),"-")</f>
        <v>-</v>
      </c>
      <c r="AL765" s="128" t="str">
        <f>IF(E765=1,VLOOKUP(Työfile_2024!D765,'2015'!$F$12:$AB$1887,23,FALSE),"-")</f>
        <v>-</v>
      </c>
      <c r="AM765" s="56">
        <f>VLOOKUP(Työfile_2024!D765,Tmatkat_20km_tarkasteltava_verk!$C$2:$D$1804,2,FALSE)</f>
        <v>50</v>
      </c>
      <c r="AN765" s="148">
        <f t="shared" si="176"/>
        <v>0.48635420718267863</v>
      </c>
      <c r="AO765" s="178" t="str">
        <f>IF(E765=1,VLOOKUP(Työfile_2024!D765,'2015'!$F$12:$AC$1887,24,FALSE),"-")</f>
        <v>-</v>
      </c>
      <c r="AP765" s="52">
        <f>VLOOKUP(D765,Tarkasteltava_verkko_2024_harva!$E$2:$I$1804,5,FALSE)</f>
        <v>0</v>
      </c>
      <c r="AQ765" s="52">
        <f>VLOOKUP(D765,Tarkasteltava_verkko_2024_harva!$E$2:$I$1804,4,FALSE)</f>
        <v>0</v>
      </c>
      <c r="AR765" s="148">
        <v>0</v>
      </c>
      <c r="AS765" s="170" t="str">
        <f>IFERROR(VLOOKUP(C765,'2015'!$C$12:$AG$1887,30,FALSE),"-")</f>
        <v>-</v>
      </c>
      <c r="AT765" s="148">
        <v>0</v>
      </c>
      <c r="AU765" s="170" t="str">
        <f>IFERROR(VLOOKUP(C765,'2015'!$C$12:$AG$1887,31,FALSE),"-")</f>
        <v>-</v>
      </c>
      <c r="AV765" s="106"/>
      <c r="AW765" s="63">
        <f>IFERROR(VLOOKUP(C765,Merkittävyysluokitus!$A$2:$J$1705,10,FALSE),"-")</f>
        <v>3</v>
      </c>
      <c r="AX765" s="175">
        <f>IFERROR(VLOOKUP(C765,Merkittävyysluokitus!$A$2:$J$1705,6,FALSE),"-")</f>
        <v>3.4839484245992072</v>
      </c>
      <c r="AY765" s="175">
        <f>IFERROR(VLOOKUP(C765,Merkittävyysluokitus!$A$2:$J$1705,7,FALSE),"-")</f>
        <v>0.993417194268577</v>
      </c>
      <c r="AZ765" s="175">
        <f>IFERROR(VLOOKUP(C765,Merkittävyysluokitus!$A$2:$J$1705,8,FALSE),"-")</f>
        <v>1.4905312303306304</v>
      </c>
      <c r="BA765" s="175">
        <f>IFERROR(VLOOKUP(C765,Merkittävyysluokitus!$A$2:$J$1705,9,FALSE),"-")</f>
        <v>1</v>
      </c>
      <c r="BB765" s="203"/>
      <c r="BC765" s="203" t="str">
        <f t="shared" si="177"/>
        <v>ei mallia</v>
      </c>
      <c r="BD765" s="39" t="str">
        <f t="shared" si="190"/>
        <v>Ei luokiteltu</v>
      </c>
      <c r="BE765" s="68" t="str">
        <f t="shared" si="172"/>
        <v>ei mallia</v>
      </c>
      <c r="BF765" s="68" t="str">
        <f t="shared" si="173"/>
        <v>ei mallia</v>
      </c>
      <c r="BG765" s="68" t="str">
        <f t="shared" si="174"/>
        <v>ei mallia</v>
      </c>
      <c r="BH765" s="208" t="str">
        <f t="shared" si="175"/>
        <v>musta</v>
      </c>
      <c r="BI765" s="39"/>
      <c r="BJ765" s="39" t="str">
        <f>IF(F765="ei löydy","uusi tie",IF(E765=0,"tieosoite muuttunut",IF(E765=1,VLOOKUP(D765,'2015'!$F$12:$AL$1887,31,FALSE),"-")))</f>
        <v>tieosoite muuttunut</v>
      </c>
      <c r="BK765" s="67" t="str">
        <f>IF(E765=1,VLOOKUP(D765,'2015'!$F$12:$AL$1887,32,FALSE),"-")</f>
        <v>-</v>
      </c>
      <c r="BL765" s="39" t="str">
        <f>IF(F765="ei löydy","uusi tie",IF(E765=0,"tieosoite muuttunut",IF(E765=1,VLOOKUP(D765,'2015'!$F$12:$AL$1887,33,FALSE),"-")))</f>
        <v>tieosoite muuttunut</v>
      </c>
      <c r="BM765" s="39"/>
      <c r="BN765" s="217" t="str">
        <f>VLOOKUP(D765,'2015'!$F$12:$AL$1887,33,FALSE)</f>
        <v>musta</v>
      </c>
      <c r="BO765" s="39"/>
      <c r="BP765" s="115"/>
      <c r="BQ765" s="26" t="s">
        <v>10</v>
      </c>
      <c r="BS765" s="5"/>
      <c r="BU765" s="37"/>
      <c r="BV765" s="30"/>
      <c r="BX765" t="str">
        <f>IF(E765=1,VLOOKUP(D765,'2015'!$F$12:$AX$1887,43,FALSE),"-")</f>
        <v>-</v>
      </c>
      <c r="BY765" t="str">
        <f>IF(E765=1,VLOOKUP(D765,'2015'!$F$12:$AX$1887,44,FALSE),"-")</f>
        <v>-</v>
      </c>
      <c r="BZ765" t="str">
        <f>IF(E765=1,VLOOKUP(D765,'2015'!$F$12:$AX$1887,45,FALSE),"-")</f>
        <v>-</v>
      </c>
      <c r="CG765" s="21"/>
      <c r="CH765" s="21"/>
      <c r="CI765" s="21"/>
      <c r="CK765" s="21"/>
      <c r="CL765" s="21"/>
      <c r="CM765" s="21"/>
    </row>
    <row r="766" spans="1:94" ht="15.75" thickBot="1" x14ac:dyDescent="0.3">
      <c r="A766" s="50"/>
      <c r="B766" s="50"/>
      <c r="C766" s="50" t="str">
        <f t="shared" si="183"/>
        <v>1792_1_4234</v>
      </c>
      <c r="D766" s="51" t="str">
        <f t="shared" si="184"/>
        <v>1792_1</v>
      </c>
      <c r="E766" s="224">
        <f>IFERROR(VLOOKUP(C766,'2015'!$C$12:$D$1887,2,FALSE),0)</f>
        <v>1</v>
      </c>
      <c r="F766" s="51">
        <f>IFERROR(K766-IFERROR(VLOOKUP(D766,'2015'!$F$12:$I$1887,4,FALSE),"ei löydy"),"ei löydy")</f>
        <v>0</v>
      </c>
      <c r="G766" s="224">
        <f>IFERROR(VLOOKUP(Työfile_2024!C766,Liikennemalli!$D$6:$G$1921,4,FALSE),0)</f>
        <v>1</v>
      </c>
      <c r="H766" s="225">
        <f>K766-IFERROR(VLOOKUP(Työfile_2024!D766,Liikennemalli!$C$6:$H$1921,6,FALSE),"ei löydy")</f>
        <v>0</v>
      </c>
      <c r="I766" s="80">
        <v>1792</v>
      </c>
      <c r="J766" s="52">
        <v>1</v>
      </c>
      <c r="K766" s="52">
        <v>4234</v>
      </c>
      <c r="L766" s="53"/>
      <c r="M766" s="54"/>
      <c r="N766" s="54"/>
      <c r="O766" s="54"/>
      <c r="P766" s="54"/>
      <c r="Q766" s="55"/>
      <c r="R766" s="55"/>
      <c r="S766" s="55"/>
      <c r="T766" s="55"/>
      <c r="U766" s="52"/>
      <c r="V766" s="56">
        <v>1368</v>
      </c>
      <c r="W766" s="56">
        <v>65</v>
      </c>
      <c r="X766" s="56">
        <v>1451</v>
      </c>
      <c r="Y766" s="56">
        <f>VLOOKUP(D766,Liikennemalli24!$D$2:$F$1804,2,FALSE)</f>
        <v>0</v>
      </c>
      <c r="Z766" s="57">
        <f>VLOOKUP(D766,Liikennemalli24!$D$2:$F$1804,3,FALSE)</f>
        <v>0</v>
      </c>
      <c r="AA766" s="178">
        <f>IF(G766=1,VLOOKUP(C766,Liikennemalli!$D$6:$H$1921,2,FALSE),"-")</f>
        <v>0</v>
      </c>
      <c r="AB766" s="197">
        <f>IF(G766=1,VLOOKUP(C766,Liikennemalli!$D$6:$H$1921,3,FALSE),"-")</f>
        <v>0</v>
      </c>
      <c r="AC766" s="134">
        <f>IF(E766=1,VLOOKUP(Työfile_2024!D766,'2015'!$F$12:$X$1887,18,FALSE),"-")</f>
        <v>678</v>
      </c>
      <c r="AD766" s="127">
        <f>IF(E766=1,VLOOKUP(Työfile_2024!D766,'2015'!$F$12:$X$1887,19,FALSE),"-")</f>
        <v>0.66</v>
      </c>
      <c r="AI766" s="127">
        <f>IF(E766=1,VLOOKUP(Työfile_2024!D766,'2015'!$F$12:$AB$1887,20,FALSE),"-")</f>
        <v>0</v>
      </c>
      <c r="AJ766" s="127">
        <f>IF(E766=1,VLOOKUP(Työfile_2024!D766,'2015'!$F$12:$AB$1887,21,FALSE),"-")</f>
        <v>0</v>
      </c>
      <c r="AK766" s="127">
        <f>IF(E766=1,VLOOKUP(Työfile_2024!D766,'2015'!$F$12:$AB$1887,22,FALSE),"-")</f>
        <v>0</v>
      </c>
      <c r="AL766" s="127">
        <f>IF(E766=1,VLOOKUP(Työfile_2024!D766,'2015'!$F$12:$AB$1887,23,FALSE),"-")</f>
        <v>0</v>
      </c>
      <c r="AM766" s="56">
        <f>VLOOKUP(Työfile_2024!D766,Tmatkat_20km_tarkasteltava_verk!$C$2:$D$1804,2,FALSE)</f>
        <v>276</v>
      </c>
      <c r="AN766" s="148">
        <f t="shared" si="176"/>
        <v>0.20175438596491227</v>
      </c>
      <c r="AO766" s="178">
        <f>IF(E766=1,VLOOKUP(Työfile_2024!D766,'2015'!$F$12:$AC$1887,24,FALSE),"-")</f>
        <v>87</v>
      </c>
      <c r="AP766" s="52">
        <f>VLOOKUP(D766,Tarkasteltava_verkko_2024_harva!$E$2:$I$1804,5,FALSE)</f>
        <v>0</v>
      </c>
      <c r="AQ766" s="52">
        <f>VLOOKUP(D766,Tarkasteltava_verkko_2024_harva!$E$2:$I$1804,4,FALSE)</f>
        <v>0</v>
      </c>
      <c r="AR766" s="148">
        <v>0.29829948039678789</v>
      </c>
      <c r="AS766" s="170" t="str">
        <f>IFERROR(VLOOKUP(C766,'2015'!$C$12:$AG$1887,30,FALSE),"-")</f>
        <v/>
      </c>
      <c r="AT766" s="148">
        <v>0.15753424657534246</v>
      </c>
      <c r="AU766" s="170">
        <f>IFERROR(VLOOKUP(C766,'2015'!$C$12:$AG$1887,31,FALSE),"-")</f>
        <v>0</v>
      </c>
      <c r="AV766" s="106"/>
      <c r="AW766" s="63">
        <f>IFERROR(VLOOKUP(C766,Merkittävyysluokitus!$A$2:$J$1705,10,FALSE),"-")</f>
        <v>2</v>
      </c>
      <c r="AX766" s="175">
        <f>IFERROR(VLOOKUP(C766,Merkittävyysluokitus!$A$2:$J$1705,6,FALSE),"-")</f>
        <v>11.92574581430746</v>
      </c>
      <c r="AY766" s="175">
        <f>IFERROR(VLOOKUP(C766,Merkittävyysluokitus!$A$2:$J$1705,7,FALSE),"-")</f>
        <v>4.1150000000000002</v>
      </c>
      <c r="AZ766" s="175">
        <f>IFERROR(VLOOKUP(C766,Merkittävyysluokitus!$A$2:$J$1705,8,FALSE),"-")</f>
        <v>5.6440791476407925</v>
      </c>
      <c r="BA766" s="175">
        <f>IFERROR(VLOOKUP(C766,Merkittävyysluokitus!$A$2:$J$1705,9,FALSE),"-")</f>
        <v>2.1666666666666665</v>
      </c>
      <c r="BB766" s="203"/>
      <c r="BC766" s="203" t="str">
        <f t="shared" si="177"/>
        <v>ei mallia</v>
      </c>
      <c r="BD766" s="39" t="str">
        <f t="shared" si="190"/>
        <v>Ei luokiteltu</v>
      </c>
      <c r="BE766" s="68" t="str">
        <f t="shared" si="172"/>
        <v>ei mallia</v>
      </c>
      <c r="BF766" s="68" t="str">
        <f t="shared" si="173"/>
        <v>ei mallia</v>
      </c>
      <c r="BG766" s="68" t="str">
        <f t="shared" si="174"/>
        <v>ei mallia</v>
      </c>
      <c r="BH766" s="208" t="str">
        <f t="shared" si="175"/>
        <v>musta</v>
      </c>
      <c r="BI766" s="39"/>
      <c r="BJ766" s="39" t="str">
        <f>IF(F766="ei löydy","uusi tie",IF(E766=0,"tieosoite muuttunut",IF(E766=1,VLOOKUP(D766,'2015'!$F$12:$AL$1887,31,FALSE),"-")))</f>
        <v>punainen</v>
      </c>
      <c r="BK766" s="67" t="str">
        <f>IF(E766=1,VLOOKUP(D766,'2015'!$F$12:$AL$1887,32,FALSE),"-")</f>
        <v>punainen</v>
      </c>
      <c r="BL766" s="39" t="str">
        <f>IF(F766="ei löydy","uusi tie",IF(E766=0,"tieosoite muuttunut",IF(E766=1,VLOOKUP(D766,'2015'!$F$12:$AL$1887,33,FALSE),"-")))</f>
        <v>musta</v>
      </c>
      <c r="BM766" s="39"/>
      <c r="BN766" s="217" t="str">
        <f>VLOOKUP(D766,'2015'!$F$12:$AL$1887,33,FALSE)</f>
        <v>musta</v>
      </c>
      <c r="BO766" s="39"/>
      <c r="BP766" s="115" t="s">
        <v>10</v>
      </c>
      <c r="BQ766" s="30"/>
      <c r="BS766" s="5"/>
      <c r="BU766" s="37"/>
      <c r="BV766" s="30" t="s">
        <v>10</v>
      </c>
      <c r="BX766" t="str">
        <f>IF(E766=1,VLOOKUP(D766,'2015'!$F$12:$AX$1887,43,FALSE),"-")</f>
        <v>musta</v>
      </c>
      <c r="BY766" t="str">
        <f>IF(E766=1,VLOOKUP(D766,'2015'!$F$12:$AX$1887,44,FALSE),"-")</f>
        <v>musta</v>
      </c>
      <c r="BZ766" t="str">
        <f>IF(E766=1,VLOOKUP(D766,'2015'!$F$12:$AX$1887,45,FALSE),"-")</f>
        <v>musta</v>
      </c>
      <c r="CA766" s="31">
        <f t="shared" ref="CA766:CA773" si="191">SUM(CB766:CE766)</f>
        <v>11</v>
      </c>
      <c r="CB766" s="31">
        <f t="shared" ref="CB766:CB773" si="192">IF(AD766&gt;0.59999,10,IF(AD766&gt;0.39999,1,0))</f>
        <v>10</v>
      </c>
      <c r="CC766" s="31">
        <f t="shared" ref="CC766:CC773" si="193">IF(AC766&gt;1999,10,IF(AC766&gt;999,1,0))</f>
        <v>0</v>
      </c>
      <c r="CD766" s="31">
        <f t="shared" ref="CD766:CD773" si="194">IF(AM766&gt;499,10,IF(AM766&gt;99,1,0))</f>
        <v>1</v>
      </c>
      <c r="CE766" s="31">
        <f t="shared" ref="CE766:CE773" si="195">IF(AQ766="osa seud. yht",10,IF(AP766="osa seud. yht",1,0))</f>
        <v>0</v>
      </c>
      <c r="CO766" s="32" t="s">
        <v>34</v>
      </c>
      <c r="CP766" s="2" t="s">
        <v>35</v>
      </c>
    </row>
    <row r="767" spans="1:94" ht="15.75" thickBot="1" x14ac:dyDescent="0.3">
      <c r="A767" s="50"/>
      <c r="B767" s="50"/>
      <c r="C767" s="50" t="str">
        <f t="shared" si="183"/>
        <v>1792_2_7037</v>
      </c>
      <c r="D767" s="51" t="str">
        <f t="shared" si="184"/>
        <v>1792_2</v>
      </c>
      <c r="E767" s="224">
        <f>IFERROR(VLOOKUP(C767,'2015'!$C$12:$D$1887,2,FALSE),0)</f>
        <v>1</v>
      </c>
      <c r="F767" s="51">
        <f>IFERROR(K767-IFERROR(VLOOKUP(D767,'2015'!$F$12:$I$1887,4,FALSE),"ei löydy"),"ei löydy")</f>
        <v>0</v>
      </c>
      <c r="G767" s="224">
        <f>IFERROR(VLOOKUP(Työfile_2024!C767,Liikennemalli!$D$6:$G$1921,4,FALSE),0)</f>
        <v>1</v>
      </c>
      <c r="H767" s="225">
        <f>K767-IFERROR(VLOOKUP(Työfile_2024!D767,Liikennemalli!$C$6:$H$1921,6,FALSE),"ei löydy")</f>
        <v>0</v>
      </c>
      <c r="I767" s="80">
        <v>1792</v>
      </c>
      <c r="J767" s="52">
        <v>2</v>
      </c>
      <c r="K767" s="52">
        <v>7037</v>
      </c>
      <c r="L767" s="53"/>
      <c r="M767" s="54"/>
      <c r="N767" s="54"/>
      <c r="O767" s="54"/>
      <c r="P767" s="54"/>
      <c r="Q767" s="55"/>
      <c r="R767" s="55"/>
      <c r="S767" s="55"/>
      <c r="T767" s="55"/>
      <c r="U767" s="52"/>
      <c r="V767" s="56">
        <v>549</v>
      </c>
      <c r="W767" s="56">
        <v>32</v>
      </c>
      <c r="X767" s="56">
        <v>596</v>
      </c>
      <c r="Y767" s="56">
        <f>VLOOKUP(D767,Liikennemalli24!$D$2:$F$1804,2,FALSE)</f>
        <v>0</v>
      </c>
      <c r="Z767" s="57">
        <f>VLOOKUP(D767,Liikennemalli24!$D$2:$F$1804,3,FALSE)</f>
        <v>0</v>
      </c>
      <c r="AA767" s="178">
        <f>IF(G767=1,VLOOKUP(C767,Liikennemalli!$D$6:$H$1921,2,FALSE),"-")</f>
        <v>0</v>
      </c>
      <c r="AB767" s="197">
        <f>IF(G767=1,VLOOKUP(C767,Liikennemalli!$D$6:$H$1921,3,FALSE),"-")</f>
        <v>0</v>
      </c>
      <c r="AC767" s="134">
        <f>IF(E767=1,VLOOKUP(Työfile_2024!D767,'2015'!$F$12:$X$1887,18,FALSE),"-")</f>
        <v>608</v>
      </c>
      <c r="AD767" s="127">
        <f>IF(E767=1,VLOOKUP(Työfile_2024!D767,'2015'!$F$12:$X$1887,19,FALSE),"-")</f>
        <v>0.75</v>
      </c>
      <c r="AI767" s="127">
        <f>IF(E767=1,VLOOKUP(Työfile_2024!D767,'2015'!$F$12:$AB$1887,20,FALSE),"-")</f>
        <v>0</v>
      </c>
      <c r="AJ767" s="127">
        <f>IF(E767=1,VLOOKUP(Työfile_2024!D767,'2015'!$F$12:$AB$1887,21,FALSE),"-")</f>
        <v>0</v>
      </c>
      <c r="AK767" s="127">
        <f>IF(E767=1,VLOOKUP(Työfile_2024!D767,'2015'!$F$12:$AB$1887,22,FALSE),"-")</f>
        <v>0</v>
      </c>
      <c r="AL767" s="127">
        <f>IF(E767=1,VLOOKUP(Työfile_2024!D767,'2015'!$F$12:$AB$1887,23,FALSE),"-")</f>
        <v>0</v>
      </c>
      <c r="AM767" s="56">
        <f>VLOOKUP(Työfile_2024!D767,Tmatkat_20km_tarkasteltava_verk!$C$2:$D$1804,2,FALSE)</f>
        <v>161</v>
      </c>
      <c r="AN767" s="148">
        <f t="shared" si="176"/>
        <v>0.29326047358834245</v>
      </c>
      <c r="AO767" s="178">
        <f>IF(E767=1,VLOOKUP(Työfile_2024!D767,'2015'!$F$12:$AC$1887,24,FALSE),"-")</f>
        <v>24</v>
      </c>
      <c r="AP767" s="52">
        <f>VLOOKUP(D767,Tarkasteltava_verkko_2024_harva!$E$2:$I$1804,5,FALSE)</f>
        <v>0</v>
      </c>
      <c r="AQ767" s="52">
        <f>VLOOKUP(D767,Tarkasteltava_verkko_2024_harva!$E$2:$I$1804,4,FALSE)</f>
        <v>0</v>
      </c>
      <c r="AR767" s="148">
        <v>8.2705698451044474E-2</v>
      </c>
      <c r="AS767" s="170" t="str">
        <f>IFERROR(VLOOKUP(C767,'2015'!$C$12:$AG$1887,30,FALSE),"-")</f>
        <v/>
      </c>
      <c r="AT767" s="148">
        <v>6.6931931220690633E-2</v>
      </c>
      <c r="AU767" s="170">
        <f>IFERROR(VLOOKUP(C767,'2015'!$C$12:$AG$1887,31,FALSE),"-")</f>
        <v>0</v>
      </c>
      <c r="AV767" s="106"/>
      <c r="AW767" s="63">
        <f>IFERROR(VLOOKUP(C767,Merkittävyysluokitus!$A$2:$J$1705,10,FALSE),"-")</f>
        <v>3</v>
      </c>
      <c r="AX767" s="175">
        <f>IFERROR(VLOOKUP(C767,Merkittävyysluokitus!$A$2:$J$1705,6,FALSE),"-")</f>
        <v>8.0586514459665146</v>
      </c>
      <c r="AY767" s="175">
        <f>IFERROR(VLOOKUP(C767,Merkittävyysluokitus!$A$2:$J$1705,7,FALSE),"-")</f>
        <v>2.2553333333333332</v>
      </c>
      <c r="AZ767" s="175">
        <f>IFERROR(VLOOKUP(C767,Merkittävyysluokitus!$A$2:$J$1705,8,FALSE),"-")</f>
        <v>4.4699847792998479</v>
      </c>
      <c r="BA767" s="175">
        <f>IFERROR(VLOOKUP(C767,Merkittävyysluokitus!$A$2:$J$1705,9,FALSE),"-")</f>
        <v>1.3333333333333333</v>
      </c>
      <c r="BB767" s="203"/>
      <c r="BC767" s="203" t="str">
        <f t="shared" si="177"/>
        <v>ei mallia</v>
      </c>
      <c r="BD767" s="39" t="str">
        <f t="shared" si="190"/>
        <v>Ei luokiteltu</v>
      </c>
      <c r="BE767" s="68" t="str">
        <f t="shared" si="172"/>
        <v>ei mallia</v>
      </c>
      <c r="BF767" s="68" t="str">
        <f t="shared" si="173"/>
        <v>ei mallia</v>
      </c>
      <c r="BG767" s="68" t="str">
        <f t="shared" si="174"/>
        <v>ei mallia</v>
      </c>
      <c r="BH767" s="208" t="str">
        <f t="shared" si="175"/>
        <v>musta</v>
      </c>
      <c r="BI767" s="39"/>
      <c r="BJ767" s="39" t="str">
        <f>IF(F767="ei löydy","uusi tie",IF(E767=0,"tieosoite muuttunut",IF(E767=1,VLOOKUP(D767,'2015'!$F$12:$AL$1887,31,FALSE),"-")))</f>
        <v>punainen</v>
      </c>
      <c r="BK767" s="67" t="str">
        <f>IF(E767=1,VLOOKUP(D767,'2015'!$F$12:$AL$1887,32,FALSE),"-")</f>
        <v>punainen</v>
      </c>
      <c r="BL767" s="39" t="str">
        <f>IF(F767="ei löydy","uusi tie",IF(E767=0,"tieosoite muuttunut",IF(E767=1,VLOOKUP(D767,'2015'!$F$12:$AL$1887,33,FALSE),"-")))</f>
        <v>musta</v>
      </c>
      <c r="BM767" s="39"/>
      <c r="BN767" s="217" t="str">
        <f>VLOOKUP(D767,'2015'!$F$12:$AL$1887,33,FALSE)</f>
        <v>musta</v>
      </c>
      <c r="BO767" s="39"/>
      <c r="BP767" s="115" t="s">
        <v>10</v>
      </c>
      <c r="BQ767" s="30"/>
      <c r="BS767" s="5"/>
      <c r="BU767" s="37"/>
      <c r="BV767" s="30" t="s">
        <v>10</v>
      </c>
      <c r="BX767" t="str">
        <f>IF(E767=1,VLOOKUP(D767,'2015'!$F$12:$AX$1887,43,FALSE),"-")</f>
        <v>musta</v>
      </c>
      <c r="BY767" t="str">
        <f>IF(E767=1,VLOOKUP(D767,'2015'!$F$12:$AX$1887,44,FALSE),"-")</f>
        <v>musta</v>
      </c>
      <c r="BZ767" t="str">
        <f>IF(E767=1,VLOOKUP(D767,'2015'!$F$12:$AX$1887,45,FALSE),"-")</f>
        <v>musta</v>
      </c>
      <c r="CA767" s="31">
        <f t="shared" si="191"/>
        <v>11</v>
      </c>
      <c r="CB767" s="31">
        <f t="shared" si="192"/>
        <v>10</v>
      </c>
      <c r="CC767" s="31">
        <f t="shared" si="193"/>
        <v>0</v>
      </c>
      <c r="CD767" s="31">
        <f t="shared" si="194"/>
        <v>1</v>
      </c>
      <c r="CE767" s="31">
        <f t="shared" si="195"/>
        <v>0</v>
      </c>
      <c r="CO767" s="32" t="s">
        <v>34</v>
      </c>
      <c r="CP767" s="2" t="s">
        <v>35</v>
      </c>
    </row>
    <row r="768" spans="1:94" ht="15.75" thickBot="1" x14ac:dyDescent="0.3">
      <c r="A768" s="50"/>
      <c r="B768" s="50"/>
      <c r="C768" s="50" t="str">
        <f t="shared" si="183"/>
        <v>1792_3_4476</v>
      </c>
      <c r="D768" s="51" t="str">
        <f t="shared" si="184"/>
        <v>1792_3</v>
      </c>
      <c r="E768" s="224">
        <f>IFERROR(VLOOKUP(C768,'2015'!$C$12:$D$1887,2,FALSE),0)</f>
        <v>1</v>
      </c>
      <c r="F768" s="51">
        <f>IFERROR(K768-IFERROR(VLOOKUP(D768,'2015'!$F$12:$I$1887,4,FALSE),"ei löydy"),"ei löydy")</f>
        <v>0</v>
      </c>
      <c r="G768" s="224">
        <f>IFERROR(VLOOKUP(Työfile_2024!C768,Liikennemalli!$D$6:$G$1921,4,FALSE),0)</f>
        <v>1</v>
      </c>
      <c r="H768" s="225">
        <f>K768-IFERROR(VLOOKUP(Työfile_2024!D768,Liikennemalli!$C$6:$H$1921,6,FALSE),"ei löydy")</f>
        <v>0</v>
      </c>
      <c r="I768" s="80">
        <v>1792</v>
      </c>
      <c r="J768" s="52">
        <v>3</v>
      </c>
      <c r="K768" s="52">
        <v>4476</v>
      </c>
      <c r="L768" s="53"/>
      <c r="M768" s="54"/>
      <c r="N768" s="54"/>
      <c r="O768" s="54"/>
      <c r="P768" s="54"/>
      <c r="Q768" s="55"/>
      <c r="R768" s="55"/>
      <c r="S768" s="55"/>
      <c r="T768" s="55"/>
      <c r="U768" s="52"/>
      <c r="V768" s="56">
        <v>549</v>
      </c>
      <c r="W768" s="56">
        <v>32</v>
      </c>
      <c r="X768" s="56">
        <v>596</v>
      </c>
      <c r="Y768" s="56">
        <f>VLOOKUP(D768,Liikennemalli24!$D$2:$F$1804,2,FALSE)</f>
        <v>0</v>
      </c>
      <c r="Z768" s="57">
        <f>VLOOKUP(D768,Liikennemalli24!$D$2:$F$1804,3,FALSE)</f>
        <v>0</v>
      </c>
      <c r="AA768" s="178">
        <f>IF(G768=1,VLOOKUP(C768,Liikennemalli!$D$6:$H$1921,2,FALSE),"-")</f>
        <v>0</v>
      </c>
      <c r="AB768" s="197">
        <f>IF(G768=1,VLOOKUP(C768,Liikennemalli!$D$6:$H$1921,3,FALSE),"-")</f>
        <v>0</v>
      </c>
      <c r="AC768" s="134">
        <f>IF(E768=1,VLOOKUP(Työfile_2024!D768,'2015'!$F$12:$X$1887,18,FALSE),"-")</f>
        <v>348</v>
      </c>
      <c r="AD768" s="127">
        <f>IF(E768=1,VLOOKUP(Työfile_2024!D768,'2015'!$F$12:$X$1887,19,FALSE),"-")</f>
        <v>0.71</v>
      </c>
      <c r="AI768" s="127">
        <f>IF(E768=1,VLOOKUP(Työfile_2024!D768,'2015'!$F$12:$AB$1887,20,FALSE),"-")</f>
        <v>0</v>
      </c>
      <c r="AJ768" s="127">
        <f>IF(E768=1,VLOOKUP(Työfile_2024!D768,'2015'!$F$12:$AB$1887,21,FALSE),"-")</f>
        <v>0</v>
      </c>
      <c r="AK768" s="127">
        <f>IF(E768=1,VLOOKUP(Työfile_2024!D768,'2015'!$F$12:$AB$1887,22,FALSE),"-")</f>
        <v>0</v>
      </c>
      <c r="AL768" s="127">
        <f>IF(E768=1,VLOOKUP(Työfile_2024!D768,'2015'!$F$12:$AB$1887,23,FALSE),"-")</f>
        <v>0</v>
      </c>
      <c r="AM768" s="56">
        <f>VLOOKUP(Työfile_2024!D768,Tmatkat_20km_tarkasteltava_verk!$C$2:$D$1804,2,FALSE)</f>
        <v>128</v>
      </c>
      <c r="AN768" s="148">
        <f t="shared" si="176"/>
        <v>0.2331511839708561</v>
      </c>
      <c r="AO768" s="178">
        <f>IF(E768=1,VLOOKUP(Työfile_2024!D768,'2015'!$F$12:$AC$1887,24,FALSE),"-")</f>
        <v>22</v>
      </c>
      <c r="AP768" s="52">
        <f>VLOOKUP(D768,Tarkasteltava_verkko_2024_harva!$E$2:$I$1804,5,FALSE)</f>
        <v>0</v>
      </c>
      <c r="AQ768" s="52">
        <f>VLOOKUP(D768,Tarkasteltava_verkko_2024_harva!$E$2:$I$1804,4,FALSE)</f>
        <v>0</v>
      </c>
      <c r="AR768" s="148">
        <v>0</v>
      </c>
      <c r="AS768" s="170" t="str">
        <f>IFERROR(VLOOKUP(C768,'2015'!$C$12:$AG$1887,30,FALSE),"-")</f>
        <v/>
      </c>
      <c r="AT768" s="148">
        <v>0</v>
      </c>
      <c r="AU768" s="170">
        <f>IFERROR(VLOOKUP(C768,'2015'!$C$12:$AG$1887,31,FALSE),"-")</f>
        <v>0</v>
      </c>
      <c r="AV768" s="106"/>
      <c r="AW768" s="63">
        <f>IFERROR(VLOOKUP(C768,Merkittävyysluokitus!$A$2:$J$1705,10,FALSE),"-")</f>
        <v>3</v>
      </c>
      <c r="AX768" s="175">
        <f>IFERROR(VLOOKUP(C768,Merkittävyysluokitus!$A$2:$J$1705,6,FALSE),"-")</f>
        <v>5.675683409436834</v>
      </c>
      <c r="AY768" s="175">
        <f>IFERROR(VLOOKUP(C768,Merkittävyysluokitus!$A$2:$J$1705,7,FALSE),"-")</f>
        <v>2.1986666666666665</v>
      </c>
      <c r="AZ768" s="175">
        <f>IFERROR(VLOOKUP(C768,Merkittävyysluokitus!$A$2:$J$1705,8,FALSE),"-")</f>
        <v>2.310350076103501</v>
      </c>
      <c r="BA768" s="175">
        <f>IFERROR(VLOOKUP(C768,Merkittävyysluokitus!$A$2:$J$1705,9,FALSE),"-")</f>
        <v>1.1666666666666665</v>
      </c>
      <c r="BB768" s="203"/>
      <c r="BC768" s="203" t="str">
        <f t="shared" si="177"/>
        <v>ei mallia</v>
      </c>
      <c r="BD768" s="39" t="str">
        <f t="shared" si="190"/>
        <v>Ei luokiteltu</v>
      </c>
      <c r="BE768" s="68" t="str">
        <f t="shared" si="172"/>
        <v>ei mallia</v>
      </c>
      <c r="BF768" s="68" t="str">
        <f t="shared" si="173"/>
        <v>ei mallia</v>
      </c>
      <c r="BG768" s="68" t="str">
        <f t="shared" si="174"/>
        <v>ei mallia</v>
      </c>
      <c r="BH768" s="208" t="str">
        <f t="shared" si="175"/>
        <v>musta</v>
      </c>
      <c r="BI768" s="39"/>
      <c r="BJ768" s="39" t="str">
        <f>IF(F768="ei löydy","uusi tie",IF(E768=0,"tieosoite muuttunut",IF(E768=1,VLOOKUP(D768,'2015'!$F$12:$AL$1887,31,FALSE),"-")))</f>
        <v>punainen</v>
      </c>
      <c r="BK768" s="67" t="str">
        <f>IF(E768=1,VLOOKUP(D768,'2015'!$F$12:$AL$1887,32,FALSE),"-")</f>
        <v>punainen</v>
      </c>
      <c r="BL768" s="39" t="str">
        <f>IF(F768="ei löydy","uusi tie",IF(E768=0,"tieosoite muuttunut",IF(E768=1,VLOOKUP(D768,'2015'!$F$12:$AL$1887,33,FALSE),"-")))</f>
        <v>musta</v>
      </c>
      <c r="BM768" s="39"/>
      <c r="BN768" s="217" t="str">
        <f>VLOOKUP(D768,'2015'!$F$12:$AL$1887,33,FALSE)</f>
        <v>musta</v>
      </c>
      <c r="BO768" s="39"/>
      <c r="BP768" s="115" t="s">
        <v>10</v>
      </c>
      <c r="BQ768" s="30"/>
      <c r="BS768" s="5"/>
      <c r="BU768" s="37"/>
      <c r="BV768" s="30" t="s">
        <v>10</v>
      </c>
      <c r="BX768" t="str">
        <f>IF(E768=1,VLOOKUP(D768,'2015'!$F$12:$AX$1887,43,FALSE),"-")</f>
        <v>musta</v>
      </c>
      <c r="BY768" t="str">
        <f>IF(E768=1,VLOOKUP(D768,'2015'!$F$12:$AX$1887,44,FALSE),"-")</f>
        <v>musta</v>
      </c>
      <c r="BZ768" t="str">
        <f>IF(E768=1,VLOOKUP(D768,'2015'!$F$12:$AX$1887,45,FALSE),"-")</f>
        <v>musta</v>
      </c>
      <c r="CA768" s="31">
        <f t="shared" si="191"/>
        <v>11</v>
      </c>
      <c r="CB768" s="31">
        <f t="shared" si="192"/>
        <v>10</v>
      </c>
      <c r="CC768" s="31">
        <f t="shared" si="193"/>
        <v>0</v>
      </c>
      <c r="CD768" s="31">
        <f t="shared" si="194"/>
        <v>1</v>
      </c>
      <c r="CE768" s="31">
        <f t="shared" si="195"/>
        <v>0</v>
      </c>
      <c r="CO768" s="32" t="s">
        <v>34</v>
      </c>
      <c r="CP768" s="2" t="s">
        <v>35</v>
      </c>
    </row>
    <row r="769" spans="1:94" ht="15.75" thickBot="1" x14ac:dyDescent="0.3">
      <c r="A769" s="50"/>
      <c r="B769" s="50"/>
      <c r="C769" s="50" t="str">
        <f t="shared" si="183"/>
        <v>1792_4_2722</v>
      </c>
      <c r="D769" s="51" t="str">
        <f t="shared" si="184"/>
        <v>1792_4</v>
      </c>
      <c r="E769" s="224">
        <f>IFERROR(VLOOKUP(C769,'2015'!$C$12:$D$1887,2,FALSE),0)</f>
        <v>1</v>
      </c>
      <c r="F769" s="51">
        <f>IFERROR(K769-IFERROR(VLOOKUP(D769,'2015'!$F$12:$I$1887,4,FALSE),"ei löydy"),"ei löydy")</f>
        <v>0</v>
      </c>
      <c r="G769" s="224">
        <f>IFERROR(VLOOKUP(Työfile_2024!C769,Liikennemalli!$D$6:$G$1921,4,FALSE),0)</f>
        <v>1</v>
      </c>
      <c r="H769" s="225">
        <f>K769-IFERROR(VLOOKUP(Työfile_2024!D769,Liikennemalli!$C$6:$H$1921,6,FALSE),"ei löydy")</f>
        <v>0</v>
      </c>
      <c r="I769" s="80">
        <v>1792</v>
      </c>
      <c r="J769" s="52">
        <v>4</v>
      </c>
      <c r="K769" s="52">
        <v>2722</v>
      </c>
      <c r="L769" s="53"/>
      <c r="M769" s="54"/>
      <c r="N769" s="54"/>
      <c r="O769" s="54"/>
      <c r="P769" s="54"/>
      <c r="Q769" s="55"/>
      <c r="R769" s="55"/>
      <c r="S769" s="55"/>
      <c r="T769" s="55"/>
      <c r="U769" s="52"/>
      <c r="V769" s="56">
        <v>464</v>
      </c>
      <c r="W769" s="56">
        <v>23</v>
      </c>
      <c r="X769" s="56">
        <v>463</v>
      </c>
      <c r="Y769" s="56">
        <f>VLOOKUP(D769,Liikennemalli24!$D$2:$F$1804,2,FALSE)</f>
        <v>0</v>
      </c>
      <c r="Z769" s="57">
        <f>VLOOKUP(D769,Liikennemalli24!$D$2:$F$1804,3,FALSE)</f>
        <v>0</v>
      </c>
      <c r="AA769" s="178">
        <f>IF(G769=1,VLOOKUP(C769,Liikennemalli!$D$6:$H$1921,2,FALSE),"-")</f>
        <v>0</v>
      </c>
      <c r="AB769" s="197">
        <f>IF(G769=1,VLOOKUP(C769,Liikennemalli!$D$6:$H$1921,3,FALSE),"-")</f>
        <v>0</v>
      </c>
      <c r="AC769" s="134">
        <f>IF(E769=1,VLOOKUP(Työfile_2024!D769,'2015'!$F$12:$X$1887,18,FALSE),"-")</f>
        <v>372</v>
      </c>
      <c r="AD769" s="127">
        <f>IF(E769=1,VLOOKUP(Työfile_2024!D769,'2015'!$F$12:$X$1887,19,FALSE),"-")</f>
        <v>0.57999999999999996</v>
      </c>
      <c r="AI769" s="127">
        <f>IF(E769=1,VLOOKUP(Työfile_2024!D769,'2015'!$F$12:$AB$1887,20,FALSE),"-")</f>
        <v>0</v>
      </c>
      <c r="AJ769" s="127">
        <f>IF(E769=1,VLOOKUP(Työfile_2024!D769,'2015'!$F$12:$AB$1887,21,FALSE),"-")</f>
        <v>0</v>
      </c>
      <c r="AK769" s="127">
        <f>IF(E769=1,VLOOKUP(Työfile_2024!D769,'2015'!$F$12:$AB$1887,22,FALSE),"-")</f>
        <v>0</v>
      </c>
      <c r="AL769" s="127">
        <f>IF(E769=1,VLOOKUP(Työfile_2024!D769,'2015'!$F$12:$AB$1887,23,FALSE),"-")</f>
        <v>0</v>
      </c>
      <c r="AM769" s="56">
        <f>VLOOKUP(Työfile_2024!D769,Tmatkat_20km_tarkasteltava_verk!$C$2:$D$1804,2,FALSE)</f>
        <v>74</v>
      </c>
      <c r="AN769" s="148">
        <f t="shared" si="176"/>
        <v>0.15948275862068967</v>
      </c>
      <c r="AO769" s="178">
        <f>IF(E769=1,VLOOKUP(Työfile_2024!D769,'2015'!$F$12:$AC$1887,24,FALSE),"-")</f>
        <v>28</v>
      </c>
      <c r="AP769" s="52">
        <f>VLOOKUP(D769,Tarkasteltava_verkko_2024_harva!$E$2:$I$1804,5,FALSE)</f>
        <v>0</v>
      </c>
      <c r="AQ769" s="52">
        <f>VLOOKUP(D769,Tarkasteltava_verkko_2024_harva!$E$2:$I$1804,4,FALSE)</f>
        <v>0</v>
      </c>
      <c r="AR769" s="148">
        <v>0</v>
      </c>
      <c r="AS769" s="170" t="str">
        <f>IFERROR(VLOOKUP(C769,'2015'!$C$12:$AG$1887,30,FALSE),"-")</f>
        <v/>
      </c>
      <c r="AT769" s="148">
        <v>0</v>
      </c>
      <c r="AU769" s="170">
        <f>IFERROR(VLOOKUP(C769,'2015'!$C$12:$AG$1887,31,FALSE),"-")</f>
        <v>0</v>
      </c>
      <c r="AV769" s="106"/>
      <c r="AW769" s="63">
        <f>IFERROR(VLOOKUP(C769,Merkittävyysluokitus!$A$2:$J$1705,10,FALSE),"-")</f>
        <v>3</v>
      </c>
      <c r="AX769" s="175">
        <f>IFERROR(VLOOKUP(C769,Merkittävyysluokitus!$A$2:$J$1705,6,FALSE),"-")</f>
        <v>5.1330654490106538</v>
      </c>
      <c r="AY769" s="175">
        <f>IFERROR(VLOOKUP(C769,Merkittävyysluokitus!$A$2:$J$1705,7,FALSE),"-")</f>
        <v>1.5653333333333332</v>
      </c>
      <c r="AZ769" s="175">
        <f>IFERROR(VLOOKUP(C769,Merkittävyysluokitus!$A$2:$J$1705,8,FALSE),"-")</f>
        <v>2.7343987823439879</v>
      </c>
      <c r="BA769" s="175">
        <f>IFERROR(VLOOKUP(C769,Merkittävyysluokitus!$A$2:$J$1705,9,FALSE),"-")</f>
        <v>0.83333333333333326</v>
      </c>
      <c r="BB769" s="203"/>
      <c r="BC769" s="203" t="str">
        <f t="shared" si="177"/>
        <v>ei mallia</v>
      </c>
      <c r="BD769" s="39" t="str">
        <f t="shared" si="190"/>
        <v>Ei luokiteltu</v>
      </c>
      <c r="BE769" s="68" t="str">
        <f t="shared" si="172"/>
        <v>ei mallia</v>
      </c>
      <c r="BF769" s="68" t="str">
        <f t="shared" si="173"/>
        <v>ei mallia</v>
      </c>
      <c r="BG769" s="68" t="str">
        <f t="shared" si="174"/>
        <v>ei mallia</v>
      </c>
      <c r="BH769" s="208" t="str">
        <f t="shared" si="175"/>
        <v>musta</v>
      </c>
      <c r="BI769" s="39"/>
      <c r="BJ769" s="39" t="str">
        <f>IF(F769="ei löydy","uusi tie",IF(E769=0,"tieosoite muuttunut",IF(E769=1,VLOOKUP(D769,'2015'!$F$12:$AL$1887,31,FALSE),"-")))</f>
        <v>punainen</v>
      </c>
      <c r="BK769" s="67" t="str">
        <f>IF(E769=1,VLOOKUP(D769,'2015'!$F$12:$AL$1887,32,FALSE),"-")</f>
        <v>punainen</v>
      </c>
      <c r="BL769" s="39" t="str">
        <f>IF(F769="ei löydy","uusi tie",IF(E769=0,"tieosoite muuttunut",IF(E769=1,VLOOKUP(D769,'2015'!$F$12:$AL$1887,33,FALSE),"-")))</f>
        <v>musta</v>
      </c>
      <c r="BM769" s="39"/>
      <c r="BN769" s="217" t="str">
        <f>VLOOKUP(D769,'2015'!$F$12:$AL$1887,33,FALSE)</f>
        <v>musta</v>
      </c>
      <c r="BO769" s="39"/>
      <c r="BP769" s="115" t="s">
        <v>10</v>
      </c>
      <c r="BQ769" s="30"/>
      <c r="BS769" s="5"/>
      <c r="BU769" s="37"/>
      <c r="BV769" s="30" t="s">
        <v>9</v>
      </c>
      <c r="BX769" t="str">
        <f>IF(E769=1,VLOOKUP(D769,'2015'!$F$12:$AX$1887,43,FALSE),"-")</f>
        <v>musta</v>
      </c>
      <c r="BY769" t="str">
        <f>IF(E769=1,VLOOKUP(D769,'2015'!$F$12:$AX$1887,44,FALSE),"-")</f>
        <v>musta</v>
      </c>
      <c r="BZ769" t="str">
        <f>IF(E769=1,VLOOKUP(D769,'2015'!$F$12:$AX$1887,45,FALSE),"-")</f>
        <v>musta</v>
      </c>
      <c r="CA769" s="31">
        <f t="shared" si="191"/>
        <v>1</v>
      </c>
      <c r="CB769" s="31">
        <f t="shared" si="192"/>
        <v>1</v>
      </c>
      <c r="CC769" s="31">
        <f t="shared" si="193"/>
        <v>0</v>
      </c>
      <c r="CD769" s="31">
        <f t="shared" si="194"/>
        <v>0</v>
      </c>
      <c r="CE769" s="31">
        <f t="shared" si="195"/>
        <v>0</v>
      </c>
      <c r="CO769" s="32" t="s">
        <v>34</v>
      </c>
      <c r="CP769" s="2" t="s">
        <v>35</v>
      </c>
    </row>
    <row r="770" spans="1:94" ht="15.75" thickBot="1" x14ac:dyDescent="0.3">
      <c r="A770" s="50"/>
      <c r="B770" s="50"/>
      <c r="C770" s="50" t="str">
        <f t="shared" si="183"/>
        <v>1873_3_5965</v>
      </c>
      <c r="D770" s="51" t="str">
        <f t="shared" si="184"/>
        <v>1873_3</v>
      </c>
      <c r="E770" s="224">
        <f>IFERROR(VLOOKUP(C770,'2015'!$C$12:$D$1887,2,FALSE),0)</f>
        <v>1</v>
      </c>
      <c r="F770" s="51">
        <f>IFERROR(K770-IFERROR(VLOOKUP(D770,'2015'!$F$12:$I$1887,4,FALSE),"ei löydy"),"ei löydy")</f>
        <v>0</v>
      </c>
      <c r="G770" s="224">
        <f>IFERROR(VLOOKUP(Työfile_2024!C770,Liikennemalli!$D$6:$G$1921,4,FALSE),0)</f>
        <v>1</v>
      </c>
      <c r="H770" s="225">
        <f>K770-IFERROR(VLOOKUP(Työfile_2024!D770,Liikennemalli!$C$6:$H$1921,6,FALSE),"ei löydy")</f>
        <v>0</v>
      </c>
      <c r="I770" s="80">
        <v>1873</v>
      </c>
      <c r="J770" s="52">
        <v>3</v>
      </c>
      <c r="K770" s="52">
        <v>5965</v>
      </c>
      <c r="L770" s="53"/>
      <c r="M770" s="54"/>
      <c r="N770" s="54"/>
      <c r="O770" s="54"/>
      <c r="P770" s="54"/>
      <c r="Q770" s="55"/>
      <c r="R770" s="55"/>
      <c r="S770" s="55"/>
      <c r="T770" s="55"/>
      <c r="U770" s="52"/>
      <c r="V770" s="56">
        <v>155</v>
      </c>
      <c r="W770" s="56">
        <v>5</v>
      </c>
      <c r="X770" s="56">
        <v>154</v>
      </c>
      <c r="Y770" s="56">
        <f>VLOOKUP(D770,Liikennemalli24!$D$2:$F$1804,2,FALSE)</f>
        <v>2487</v>
      </c>
      <c r="Z770" s="57">
        <f>VLOOKUP(D770,Liikennemalli24!$D$2:$F$1804,3,FALSE)</f>
        <v>0.65800000000000003</v>
      </c>
      <c r="AA770" s="178">
        <f>IF(G770=1,VLOOKUP(C770,Liikennemalli!$D$6:$H$1921,2,FALSE),"-")</f>
        <v>80</v>
      </c>
      <c r="AB770" s="197">
        <f>IF(G770=1,VLOOKUP(C770,Liikennemalli!$D$6:$H$1921,3,FALSE),"-")</f>
        <v>0.52631578947368396</v>
      </c>
      <c r="AC770" s="134">
        <f>IF(E770=1,VLOOKUP(Työfile_2024!D770,'2015'!$F$12:$X$1887,18,FALSE),"-")</f>
        <v>53</v>
      </c>
      <c r="AD770" s="127">
        <f>IF(E770=1,VLOOKUP(Työfile_2024!D770,'2015'!$F$12:$X$1887,19,FALSE),"-")</f>
        <v>0.67</v>
      </c>
      <c r="AI770" s="127">
        <f>IF(E770=1,VLOOKUP(Työfile_2024!D770,'2015'!$F$12:$AB$1887,20,FALSE),"-")</f>
        <v>0</v>
      </c>
      <c r="AJ770" s="127">
        <f>IF(E770=1,VLOOKUP(Työfile_2024!D770,'2015'!$F$12:$AB$1887,21,FALSE),"-")</f>
        <v>0</v>
      </c>
      <c r="AK770" s="127">
        <f>IF(E770=1,VLOOKUP(Työfile_2024!D770,'2015'!$F$12:$AB$1887,22,FALSE),"-")</f>
        <v>0</v>
      </c>
      <c r="AL770" s="127">
        <f>IF(E770=1,VLOOKUP(Työfile_2024!D770,'2015'!$F$12:$AB$1887,23,FALSE),"-")</f>
        <v>0</v>
      </c>
      <c r="AM770" s="56">
        <f>VLOOKUP(Työfile_2024!D770,Tmatkat_20km_tarkasteltava_verk!$C$2:$D$1804,2,FALSE)</f>
        <v>17</v>
      </c>
      <c r="AN770" s="148">
        <f t="shared" si="176"/>
        <v>0.10967741935483871</v>
      </c>
      <c r="AO770" s="178">
        <f>IF(E770=1,VLOOKUP(Työfile_2024!D770,'2015'!$F$12:$AC$1887,24,FALSE),"-")</f>
        <v>19</v>
      </c>
      <c r="AP770" s="52">
        <f>VLOOKUP(D770,Tarkasteltava_verkko_2024_harva!$E$2:$I$1804,5,FALSE)</f>
        <v>0</v>
      </c>
      <c r="AQ770" s="52">
        <f>VLOOKUP(D770,Tarkasteltava_verkko_2024_harva!$E$2:$I$1804,4,FALSE)</f>
        <v>0</v>
      </c>
      <c r="AR770" s="148">
        <v>0</v>
      </c>
      <c r="AS770" s="170" t="str">
        <f>IFERROR(VLOOKUP(C770,'2015'!$C$12:$AG$1887,30,FALSE),"-")</f>
        <v/>
      </c>
      <c r="AT770" s="148">
        <v>0</v>
      </c>
      <c r="AU770" s="170">
        <f>IFERROR(VLOOKUP(C770,'2015'!$C$12:$AG$1887,31,FALSE),"-")</f>
        <v>0</v>
      </c>
      <c r="AV770" s="106"/>
      <c r="AW770" s="63">
        <f>IFERROR(VLOOKUP(C770,Merkittävyysluokitus!$A$2:$J$1705,10,FALSE),"-")</f>
        <v>4</v>
      </c>
      <c r="AX770" s="175">
        <f>IFERROR(VLOOKUP(C770,Merkittävyysluokitus!$A$2:$J$1705,6,FALSE),"-")</f>
        <v>2.2327625570776255</v>
      </c>
      <c r="AY770" s="175">
        <f>IFERROR(VLOOKUP(C770,Merkittävyysluokitus!$A$2:$J$1705,7,FALSE),"-")</f>
        <v>0.58499999999999996</v>
      </c>
      <c r="AZ770" s="175">
        <f>IFERROR(VLOOKUP(C770,Merkittävyysluokitus!$A$2:$J$1705,8,FALSE),"-")</f>
        <v>0.98109589041095879</v>
      </c>
      <c r="BA770" s="175">
        <f>IFERROR(VLOOKUP(C770,Merkittävyysluokitus!$A$2:$J$1705,9,FALSE),"-")</f>
        <v>0.66666666666666663</v>
      </c>
      <c r="BB770" s="203"/>
      <c r="BC770" s="203" t="str">
        <f t="shared" si="177"/>
        <v>muutos</v>
      </c>
      <c r="BD770" s="39" t="str">
        <f t="shared" si="190"/>
        <v>punainen</v>
      </c>
      <c r="BE770" s="68" t="str">
        <f t="shared" si="172"/>
        <v>punainen</v>
      </c>
      <c r="BF770" s="68" t="str">
        <f t="shared" si="173"/>
        <v>punainen</v>
      </c>
      <c r="BG770" s="68" t="str">
        <f t="shared" si="174"/>
        <v>punainen</v>
      </c>
      <c r="BH770" s="208" t="str">
        <f t="shared" si="175"/>
        <v>musta</v>
      </c>
      <c r="BI770" s="39"/>
      <c r="BJ770" s="39" t="str">
        <f>IF(F770="ei löydy","uusi tie",IF(E770=0,"tieosoite muuttunut",IF(E770=1,VLOOKUP(D770,'2015'!$F$12:$AL$1887,31,FALSE),"-")))</f>
        <v>punainen</v>
      </c>
      <c r="BK770" s="67" t="str">
        <f>IF(E770=1,VLOOKUP(D770,'2015'!$F$12:$AL$1887,32,FALSE),"-")</f>
        <v>musta</v>
      </c>
      <c r="BL770" s="39" t="str">
        <f>IF(F770="ei löydy","uusi tie",IF(E770=0,"tieosoite muuttunut",IF(E770=1,VLOOKUP(D770,'2015'!$F$12:$AL$1887,33,FALSE),"-")))</f>
        <v>musta</v>
      </c>
      <c r="BM770" s="39"/>
      <c r="BN770" s="217" t="str">
        <f>VLOOKUP(D770,'2015'!$F$12:$AL$1887,33,FALSE)</f>
        <v>musta</v>
      </c>
      <c r="BO770" s="39"/>
      <c r="BP770" s="115" t="s">
        <v>10</v>
      </c>
      <c r="BQ770" s="30"/>
      <c r="BS770" s="5"/>
      <c r="BU770" s="37"/>
      <c r="BV770" s="30">
        <v>44</v>
      </c>
      <c r="BX770" t="str">
        <f>IF(E770=1,VLOOKUP(D770,'2015'!$F$12:$AX$1887,43,FALSE),"-")</f>
        <v>musta</v>
      </c>
      <c r="BY770" t="str">
        <f>IF(E770=1,VLOOKUP(D770,'2015'!$F$12:$AX$1887,44,FALSE),"-")</f>
        <v>musta</v>
      </c>
      <c r="BZ770" t="str">
        <f>IF(E770=1,VLOOKUP(D770,'2015'!$F$12:$AX$1887,45,FALSE),"-")</f>
        <v>musta</v>
      </c>
      <c r="CA770" s="31">
        <f t="shared" si="191"/>
        <v>10</v>
      </c>
      <c r="CB770" s="31">
        <f t="shared" si="192"/>
        <v>10</v>
      </c>
      <c r="CC770" s="31">
        <f t="shared" si="193"/>
        <v>0</v>
      </c>
      <c r="CD770" s="31">
        <f t="shared" si="194"/>
        <v>0</v>
      </c>
      <c r="CE770" s="31">
        <f t="shared" si="195"/>
        <v>0</v>
      </c>
      <c r="CO770" s="32" t="s">
        <v>34</v>
      </c>
      <c r="CP770" s="2" t="s">
        <v>35</v>
      </c>
    </row>
    <row r="771" spans="1:94" ht="15.75" thickBot="1" x14ac:dyDescent="0.3">
      <c r="A771" s="50"/>
      <c r="B771" s="50"/>
      <c r="C771" s="50" t="str">
        <f t="shared" si="183"/>
        <v>2802_3_6521</v>
      </c>
      <c r="D771" s="51" t="str">
        <f t="shared" si="184"/>
        <v>2802_3</v>
      </c>
      <c r="E771" s="224">
        <f>IFERROR(VLOOKUP(C771,'2015'!$C$12:$D$1887,2,FALSE),0)</f>
        <v>1</v>
      </c>
      <c r="F771" s="51">
        <f>IFERROR(K771-IFERROR(VLOOKUP(D771,'2015'!$F$12:$I$1887,4,FALSE),"ei löydy"),"ei löydy")</f>
        <v>0</v>
      </c>
      <c r="G771" s="224">
        <f>IFERROR(VLOOKUP(Työfile_2024!C771,Liikennemalli!$D$6:$G$1921,4,FALSE),0)</f>
        <v>1</v>
      </c>
      <c r="H771" s="225">
        <f>K771-IFERROR(VLOOKUP(Työfile_2024!D771,Liikennemalli!$C$6:$H$1921,6,FALSE),"ei löydy")</f>
        <v>0</v>
      </c>
      <c r="I771" s="80">
        <v>2802</v>
      </c>
      <c r="J771" s="52">
        <v>3</v>
      </c>
      <c r="K771" s="52">
        <v>6521</v>
      </c>
      <c r="L771" s="53"/>
      <c r="M771" s="54"/>
      <c r="N771" s="54"/>
      <c r="O771" s="54"/>
      <c r="P771" s="54"/>
      <c r="Q771" s="55"/>
      <c r="R771" s="55"/>
      <c r="S771" s="55"/>
      <c r="T771" s="55"/>
      <c r="U771" s="52"/>
      <c r="V771" s="56">
        <v>675</v>
      </c>
      <c r="W771" s="56">
        <v>54</v>
      </c>
      <c r="X771" s="56">
        <v>625</v>
      </c>
      <c r="Y771" s="56">
        <f>VLOOKUP(D771,Liikennemalli24!$D$2:$F$1804,2,FALSE)</f>
        <v>408</v>
      </c>
      <c r="Z771" s="57">
        <f>VLOOKUP(D771,Liikennemalli24!$D$2:$F$1804,3,FALSE)</f>
        <v>0.65300000000000002</v>
      </c>
      <c r="AA771" s="178">
        <f>IF(G771=1,VLOOKUP(C771,Liikennemalli!$D$6:$H$1921,2,FALSE),"-")</f>
        <v>190.36667556476499</v>
      </c>
      <c r="AB771" s="197">
        <f>IF(G771=1,VLOOKUP(C771,Liikennemalli!$D$6:$H$1921,3,FALSE),"-")</f>
        <v>0.69976272919035398</v>
      </c>
      <c r="AC771" s="134">
        <f>IF(E771=1,VLOOKUP(Työfile_2024!D771,'2015'!$F$12:$X$1887,18,FALSE),"-")</f>
        <v>808</v>
      </c>
      <c r="AD771" s="127">
        <f>IF(E771=1,VLOOKUP(Työfile_2024!D771,'2015'!$F$12:$X$1887,19,FALSE),"-")</f>
        <v>0.85</v>
      </c>
      <c r="AI771" s="127">
        <f>IF(E771=1,VLOOKUP(Työfile_2024!D771,'2015'!$F$12:$AB$1887,20,FALSE),"-")</f>
        <v>0</v>
      </c>
      <c r="AJ771" s="127">
        <f>IF(E771=1,VLOOKUP(Työfile_2024!D771,'2015'!$F$12:$AB$1887,21,FALSE),"-")</f>
        <v>0</v>
      </c>
      <c r="AK771" s="127">
        <f>IF(E771=1,VLOOKUP(Työfile_2024!D771,'2015'!$F$12:$AB$1887,22,FALSE),"-")</f>
        <v>0</v>
      </c>
      <c r="AL771" s="127">
        <f>IF(E771=1,VLOOKUP(Työfile_2024!D771,'2015'!$F$12:$AB$1887,23,FALSE),"-")</f>
        <v>0</v>
      </c>
      <c r="AM771" s="56">
        <f>VLOOKUP(Työfile_2024!D771,Tmatkat_20km_tarkasteltava_verk!$C$2:$D$1804,2,FALSE)</f>
        <v>131</v>
      </c>
      <c r="AN771" s="148">
        <f t="shared" si="176"/>
        <v>0.19407407407407407</v>
      </c>
      <c r="AO771" s="178">
        <f>IF(E771=1,VLOOKUP(Työfile_2024!D771,'2015'!$F$12:$AC$1887,24,FALSE),"-")</f>
        <v>56</v>
      </c>
      <c r="AP771" s="52">
        <f>VLOOKUP(D771,Tarkasteltava_verkko_2024_harva!$E$2:$I$1804,5,FALSE)</f>
        <v>0</v>
      </c>
      <c r="AQ771" s="52">
        <f>VLOOKUP(D771,Tarkasteltava_verkko_2024_harva!$E$2:$I$1804,4,FALSE)</f>
        <v>0</v>
      </c>
      <c r="AR771" s="148">
        <v>0</v>
      </c>
      <c r="AS771" s="170" t="str">
        <f>IFERROR(VLOOKUP(C771,'2015'!$C$12:$AG$1887,30,FALSE),"-")</f>
        <v/>
      </c>
      <c r="AT771" s="148">
        <v>0</v>
      </c>
      <c r="AU771" s="170">
        <f>IFERROR(VLOOKUP(C771,'2015'!$C$12:$AG$1887,31,FALSE),"-")</f>
        <v>0</v>
      </c>
      <c r="AV771" s="106"/>
      <c r="AW771" s="63">
        <f>IFERROR(VLOOKUP(C771,Merkittävyysluokitus!$A$2:$J$1705,10,FALSE),"-")</f>
        <v>3</v>
      </c>
      <c r="AX771" s="175">
        <f>IFERROR(VLOOKUP(C771,Merkittävyysluokitus!$A$2:$J$1705,6,FALSE),"-")</f>
        <v>7.6141780821917795</v>
      </c>
      <c r="AY771" s="175">
        <f>IFERROR(VLOOKUP(C771,Merkittävyysluokitus!$A$2:$J$1705,7,FALSE),"-")</f>
        <v>2.3949999999999996</v>
      </c>
      <c r="AZ771" s="175">
        <f>IFERROR(VLOOKUP(C771,Merkittävyysluokitus!$A$2:$J$1705,8,FALSE),"-")</f>
        <v>4.3858447488584469</v>
      </c>
      <c r="BA771" s="175">
        <f>IFERROR(VLOOKUP(C771,Merkittävyysluokitus!$A$2:$J$1705,9,FALSE),"-")</f>
        <v>0.83333333333333326</v>
      </c>
      <c r="BB771" s="203"/>
      <c r="BC771" s="203" t="str">
        <f t="shared" si="177"/>
        <v/>
      </c>
      <c r="BD771" s="39" t="str">
        <f t="shared" si="190"/>
        <v>musta</v>
      </c>
      <c r="BE771" s="68" t="str">
        <f t="shared" si="172"/>
        <v>punainen</v>
      </c>
      <c r="BF771" s="68" t="str">
        <f t="shared" si="173"/>
        <v>musta</v>
      </c>
      <c r="BG771" s="68" t="str">
        <f t="shared" si="174"/>
        <v>musta</v>
      </c>
      <c r="BH771" s="208" t="str">
        <f t="shared" si="175"/>
        <v>musta</v>
      </c>
      <c r="BI771" s="39"/>
      <c r="BJ771" s="39" t="str">
        <f>IF(F771="ei löydy","uusi tie",IF(E771=0,"tieosoite muuttunut",IF(E771=1,VLOOKUP(D771,'2015'!$F$12:$AL$1887,31,FALSE),"-")))</f>
        <v>punainen</v>
      </c>
      <c r="BK771" s="67" t="str">
        <f>IF(E771=1,VLOOKUP(D771,'2015'!$F$12:$AL$1887,32,FALSE),"-")</f>
        <v>musta</v>
      </c>
      <c r="BL771" s="39" t="str">
        <f>IF(F771="ei löydy","uusi tie",IF(E771=0,"tieosoite muuttunut",IF(E771=1,VLOOKUP(D771,'2015'!$F$12:$AL$1887,33,FALSE),"-")))</f>
        <v>musta</v>
      </c>
      <c r="BM771" s="39"/>
      <c r="BN771" s="217" t="str">
        <f>VLOOKUP(D771,'2015'!$F$12:$AL$1887,33,FALSE)</f>
        <v>musta</v>
      </c>
      <c r="BO771" s="39"/>
      <c r="BP771" s="115" t="s">
        <v>10</v>
      </c>
      <c r="BQ771" s="30"/>
      <c r="BS771" s="5"/>
      <c r="BU771" s="37"/>
      <c r="BV771" s="30">
        <v>44</v>
      </c>
      <c r="BX771" t="str">
        <f>IF(E771=1,VLOOKUP(D771,'2015'!$F$12:$AX$1887,43,FALSE),"-")</f>
        <v>musta</v>
      </c>
      <c r="BY771" t="str">
        <f>IF(E771=1,VLOOKUP(D771,'2015'!$F$12:$AX$1887,44,FALSE),"-")</f>
        <v>musta</v>
      </c>
      <c r="BZ771" t="str">
        <f>IF(E771=1,VLOOKUP(D771,'2015'!$F$12:$AX$1887,45,FALSE),"-")</f>
        <v>musta</v>
      </c>
      <c r="CA771" s="31">
        <f t="shared" si="191"/>
        <v>11</v>
      </c>
      <c r="CB771" s="31">
        <f t="shared" si="192"/>
        <v>10</v>
      </c>
      <c r="CC771" s="31">
        <f t="shared" si="193"/>
        <v>0</v>
      </c>
      <c r="CD771" s="31">
        <f t="shared" si="194"/>
        <v>1</v>
      </c>
      <c r="CE771" s="31">
        <f t="shared" si="195"/>
        <v>0</v>
      </c>
      <c r="CO771" s="32" t="s">
        <v>34</v>
      </c>
      <c r="CP771" s="2" t="s">
        <v>35</v>
      </c>
    </row>
    <row r="772" spans="1:94" ht="15.75" thickBot="1" x14ac:dyDescent="0.3">
      <c r="A772" s="50"/>
      <c r="B772" s="50"/>
      <c r="C772" s="50" t="str">
        <f t="shared" si="183"/>
        <v>2804_1_5263</v>
      </c>
      <c r="D772" s="51" t="str">
        <f t="shared" si="184"/>
        <v>2804_1</v>
      </c>
      <c r="E772" s="224">
        <f>IFERROR(VLOOKUP(C772,'2015'!$C$12:$D$1887,2,FALSE),0)</f>
        <v>1</v>
      </c>
      <c r="F772" s="51">
        <f>IFERROR(K772-IFERROR(VLOOKUP(D772,'2015'!$F$12:$I$1887,4,FALSE),"ei löydy"),"ei löydy")</f>
        <v>0</v>
      </c>
      <c r="G772" s="224">
        <f>IFERROR(VLOOKUP(Työfile_2024!C772,Liikennemalli!$D$6:$G$1921,4,FALSE),0)</f>
        <v>1</v>
      </c>
      <c r="H772" s="225">
        <f>K772-IFERROR(VLOOKUP(Työfile_2024!D772,Liikennemalli!$C$6:$H$1921,6,FALSE),"ei löydy")</f>
        <v>0</v>
      </c>
      <c r="I772" s="80">
        <v>2804</v>
      </c>
      <c r="J772" s="52">
        <v>1</v>
      </c>
      <c r="K772" s="52">
        <v>5263</v>
      </c>
      <c r="L772" s="53"/>
      <c r="M772" s="54"/>
      <c r="N772" s="54"/>
      <c r="O772" s="54"/>
      <c r="P772" s="54"/>
      <c r="Q772" s="55"/>
      <c r="R772" s="55"/>
      <c r="S772" s="55"/>
      <c r="T772" s="55"/>
      <c r="U772" s="52"/>
      <c r="V772" s="56">
        <v>1437.3735512065361</v>
      </c>
      <c r="W772" s="56">
        <v>64.859585787573621</v>
      </c>
      <c r="X772" s="56">
        <v>1511.0934828044842</v>
      </c>
      <c r="Y772" s="56">
        <f>VLOOKUP(D772,Liikennemalli24!$D$2:$F$1804,2,FALSE)</f>
        <v>165</v>
      </c>
      <c r="Z772" s="57">
        <f>VLOOKUP(D772,Liikennemalli24!$D$2:$F$1804,3,FALSE)</f>
        <v>7.6999999999999999E-2</v>
      </c>
      <c r="AA772" s="178">
        <f>IF(G772=1,VLOOKUP(C772,Liikennemalli!$D$6:$H$1921,2,FALSE),"-")</f>
        <v>72.821553280273307</v>
      </c>
      <c r="AB772" s="197">
        <f>IF(G772=1,VLOOKUP(C772,Liikennemalli!$D$6:$H$1921,3,FALSE),"-")</f>
        <v>0.111520883871012</v>
      </c>
      <c r="AC772" s="134">
        <f>IF(E772=1,VLOOKUP(Työfile_2024!D772,'2015'!$F$12:$X$1887,18,FALSE),"-")</f>
        <v>746</v>
      </c>
      <c r="AD772" s="127">
        <f>IF(E772=1,VLOOKUP(Työfile_2024!D772,'2015'!$F$12:$X$1887,19,FALSE),"-")</f>
        <v>0.54</v>
      </c>
      <c r="AI772" s="127">
        <f>IF(E772=1,VLOOKUP(Työfile_2024!D772,'2015'!$F$12:$AB$1887,20,FALSE),"-")</f>
        <v>0</v>
      </c>
      <c r="AJ772" s="127">
        <f>IF(E772=1,VLOOKUP(Työfile_2024!D772,'2015'!$F$12:$AB$1887,21,FALSE),"-")</f>
        <v>0</v>
      </c>
      <c r="AK772" s="127">
        <f>IF(E772=1,VLOOKUP(Työfile_2024!D772,'2015'!$F$12:$AB$1887,22,FALSE),"-")</f>
        <v>0</v>
      </c>
      <c r="AL772" s="127">
        <f>IF(E772=1,VLOOKUP(Työfile_2024!D772,'2015'!$F$12:$AB$1887,23,FALSE),"-")</f>
        <v>0</v>
      </c>
      <c r="AM772" s="56">
        <f>VLOOKUP(Työfile_2024!D772,Tmatkat_20km_tarkasteltava_verk!$C$2:$D$1804,2,FALSE)</f>
        <v>176</v>
      </c>
      <c r="AN772" s="148">
        <f t="shared" si="176"/>
        <v>0.12244555345565181</v>
      </c>
      <c r="AO772" s="178">
        <f>IF(E772=1,VLOOKUP(Työfile_2024!D772,'2015'!$F$12:$AC$1887,24,FALSE),"-")</f>
        <v>134</v>
      </c>
      <c r="AP772" s="52" t="str">
        <f>VLOOKUP(D772,Tarkasteltava_verkko_2024_harva!$E$2:$I$1804,5,FALSE)</f>
        <v>tiivis</v>
      </c>
      <c r="AQ772" s="52">
        <f>VLOOKUP(D772,Tarkasteltava_verkko_2024_harva!$E$2:$I$1804,4,FALSE)</f>
        <v>0</v>
      </c>
      <c r="AR772" s="148">
        <v>0.26543796313889417</v>
      </c>
      <c r="AS772" s="170" t="str">
        <f>IFERROR(VLOOKUP(C772,'2015'!$C$12:$AG$1887,30,FALSE),"-")</f>
        <v/>
      </c>
      <c r="AT772" s="148">
        <v>0.22705681170435113</v>
      </c>
      <c r="AU772" s="170">
        <f>IFERROR(VLOOKUP(C772,'2015'!$C$12:$AG$1887,31,FALSE),"-")</f>
        <v>0</v>
      </c>
      <c r="AV772" s="106"/>
      <c r="AW772" s="63">
        <f>IFERROR(VLOOKUP(C772,Merkittävyysluokitus!$A$2:$J$1705,10,FALSE),"-")</f>
        <v>2</v>
      </c>
      <c r="AX772" s="175">
        <f>IFERROR(VLOOKUP(C772,Merkittävyysluokitus!$A$2:$J$1705,6,FALSE),"-")</f>
        <v>11.458211567732114</v>
      </c>
      <c r="AY772" s="175">
        <f>IFERROR(VLOOKUP(C772,Merkittävyysluokitus!$A$2:$J$1705,7,FALSE),"-")</f>
        <v>4.4499999999999993</v>
      </c>
      <c r="AZ772" s="175">
        <f>IFERROR(VLOOKUP(C772,Merkittävyysluokitus!$A$2:$J$1705,8,FALSE),"-")</f>
        <v>5.0082115677321148</v>
      </c>
      <c r="BA772" s="175">
        <f>IFERROR(VLOOKUP(C772,Merkittävyysluokitus!$A$2:$J$1705,9,FALSE),"-")</f>
        <v>2</v>
      </c>
      <c r="BB772" s="203"/>
      <c r="BC772" s="203" t="str">
        <f t="shared" si="177"/>
        <v/>
      </c>
      <c r="BD772" s="39" t="str">
        <f t="shared" si="190"/>
        <v>musta</v>
      </c>
      <c r="BE772" s="68" t="str">
        <f t="shared" si="172"/>
        <v>musta</v>
      </c>
      <c r="BF772" s="68" t="str">
        <f t="shared" si="173"/>
        <v>musta</v>
      </c>
      <c r="BG772" s="68" t="str">
        <f t="shared" si="174"/>
        <v>musta</v>
      </c>
      <c r="BH772" s="208" t="str">
        <f t="shared" si="175"/>
        <v>musta</v>
      </c>
      <c r="BI772" s="39"/>
      <c r="BJ772" s="39" t="str">
        <f>IF(F772="ei löydy","uusi tie",IF(E772=0,"tieosoite muuttunut",IF(E772=1,VLOOKUP(D772,'2015'!$F$12:$AL$1887,31,FALSE),"-")))</f>
        <v>punainen</v>
      </c>
      <c r="BK772" s="67" t="str">
        <f>IF(E772=1,VLOOKUP(D772,'2015'!$F$12:$AL$1887,32,FALSE),"-")</f>
        <v>punainen/musta</v>
      </c>
      <c r="BL772" s="39" t="str">
        <f>IF(F772="ei löydy","uusi tie",IF(E772=0,"tieosoite muuttunut",IF(E772=1,VLOOKUP(D772,'2015'!$F$12:$AL$1887,33,FALSE),"-")))</f>
        <v>musta</v>
      </c>
      <c r="BM772" s="39"/>
      <c r="BN772" s="217" t="str">
        <f>VLOOKUP(D772,'2015'!$F$12:$AL$1887,33,FALSE)</f>
        <v>musta</v>
      </c>
      <c r="BO772" s="39"/>
      <c r="BP772" s="115" t="s">
        <v>10</v>
      </c>
      <c r="BQ772" s="30"/>
      <c r="BS772" s="5"/>
      <c r="BU772" s="37"/>
      <c r="BV772" s="30">
        <v>44</v>
      </c>
      <c r="BX772" t="str">
        <f>IF(E772=1,VLOOKUP(D772,'2015'!$F$12:$AX$1887,43,FALSE),"-")</f>
        <v>musta</v>
      </c>
      <c r="BY772" t="str">
        <f>IF(E772=1,VLOOKUP(D772,'2015'!$F$12:$AX$1887,44,FALSE),"-")</f>
        <v>musta</v>
      </c>
      <c r="BZ772" t="str">
        <f>IF(E772=1,VLOOKUP(D772,'2015'!$F$12:$AX$1887,45,FALSE),"-")</f>
        <v>musta</v>
      </c>
      <c r="CA772" s="31">
        <f t="shared" si="191"/>
        <v>2</v>
      </c>
      <c r="CB772" s="31">
        <f t="shared" si="192"/>
        <v>1</v>
      </c>
      <c r="CC772" s="31">
        <f t="shared" si="193"/>
        <v>0</v>
      </c>
      <c r="CD772" s="31">
        <f t="shared" si="194"/>
        <v>1</v>
      </c>
      <c r="CE772" s="31">
        <f t="shared" si="195"/>
        <v>0</v>
      </c>
      <c r="CO772" s="32" t="s">
        <v>34</v>
      </c>
      <c r="CP772" s="2" t="s">
        <v>35</v>
      </c>
    </row>
    <row r="773" spans="1:94" ht="15.75" thickBot="1" x14ac:dyDescent="0.3">
      <c r="A773" s="50"/>
      <c r="B773" s="50"/>
      <c r="C773" s="50" t="str">
        <f t="shared" si="183"/>
        <v>2804_2_7505</v>
      </c>
      <c r="D773" s="51" t="str">
        <f t="shared" si="184"/>
        <v>2804_2</v>
      </c>
      <c r="E773" s="224">
        <f>IFERROR(VLOOKUP(C773,'2015'!$C$12:$D$1887,2,FALSE),0)</f>
        <v>1</v>
      </c>
      <c r="F773" s="51">
        <f>IFERROR(K773-IFERROR(VLOOKUP(D773,'2015'!$F$12:$I$1887,4,FALSE),"ei löydy"),"ei löydy")</f>
        <v>0</v>
      </c>
      <c r="G773" s="224">
        <f>IFERROR(VLOOKUP(Työfile_2024!C773,Liikennemalli!$D$6:$G$1921,4,FALSE),0)</f>
        <v>0</v>
      </c>
      <c r="H773" s="225">
        <f>K773-IFERROR(VLOOKUP(Työfile_2024!D773,Liikennemalli!$C$6:$H$1921,6,FALSE),"ei löydy")</f>
        <v>-1530</v>
      </c>
      <c r="I773" s="80">
        <v>2804</v>
      </c>
      <c r="J773" s="52">
        <v>2</v>
      </c>
      <c r="K773" s="52">
        <v>7505</v>
      </c>
      <c r="L773" s="53"/>
      <c r="M773" s="54"/>
      <c r="N773" s="54"/>
      <c r="O773" s="54"/>
      <c r="P773" s="54"/>
      <c r="Q773" s="55"/>
      <c r="R773" s="55"/>
      <c r="S773" s="55"/>
      <c r="T773" s="55"/>
      <c r="U773" s="52"/>
      <c r="V773" s="56">
        <v>4729.6706195869419</v>
      </c>
      <c r="W773" s="56">
        <v>235.44543637574949</v>
      </c>
      <c r="X773" s="56">
        <v>5159.3272485009993</v>
      </c>
      <c r="Y773" s="56">
        <f>VLOOKUP(D773,Liikennemalli24!$D$2:$F$1804,2,FALSE)</f>
        <v>560</v>
      </c>
      <c r="Z773" s="57">
        <f>VLOOKUP(D773,Liikennemalli24!$D$2:$F$1804,3,FALSE)</f>
        <v>0.128</v>
      </c>
      <c r="AA773" s="178" t="str">
        <f>IF(G773=1,VLOOKUP(C773,Liikennemalli!$D$6:$H$1921,2,FALSE),"-")</f>
        <v>-</v>
      </c>
      <c r="AB773" s="197" t="str">
        <f>IF(G773=1,VLOOKUP(C773,Liikennemalli!$D$6:$H$1921,3,FALSE),"-")</f>
        <v>-</v>
      </c>
      <c r="AC773" s="134">
        <f>IF(E773=1,VLOOKUP(Työfile_2024!D773,'2015'!$F$12:$X$1887,18,FALSE),"-")</f>
        <v>451</v>
      </c>
      <c r="AD773" s="127">
        <f>IF(E773=1,VLOOKUP(Työfile_2024!D773,'2015'!$F$12:$X$1887,19,FALSE),"-")</f>
        <v>0.17</v>
      </c>
      <c r="AI773" s="127">
        <f>IF(E773=1,VLOOKUP(Työfile_2024!D773,'2015'!$F$12:$AB$1887,20,FALSE),"-")</f>
        <v>0</v>
      </c>
      <c r="AJ773" s="127">
        <f>IF(E773=1,VLOOKUP(Työfile_2024!D773,'2015'!$F$12:$AB$1887,21,FALSE),"-")</f>
        <v>0</v>
      </c>
      <c r="AK773" s="127">
        <f>IF(E773=1,VLOOKUP(Työfile_2024!D773,'2015'!$F$12:$AB$1887,22,FALSE),"-")</f>
        <v>0</v>
      </c>
      <c r="AL773" s="127">
        <f>IF(E773=1,VLOOKUP(Työfile_2024!D773,'2015'!$F$12:$AB$1887,23,FALSE),"-")</f>
        <v>0</v>
      </c>
      <c r="AM773" s="56">
        <f>VLOOKUP(Työfile_2024!D773,Tmatkat_20km_tarkasteltava_verk!$C$2:$D$1804,2,FALSE)</f>
        <v>1242</v>
      </c>
      <c r="AN773" s="148">
        <f t="shared" si="176"/>
        <v>0.26259756754656799</v>
      </c>
      <c r="AO773" s="178">
        <f>IF(E773=1,VLOOKUP(Työfile_2024!D773,'2015'!$F$12:$AC$1887,24,FALSE),"-")</f>
        <v>539</v>
      </c>
      <c r="AP773" s="52" t="str">
        <f>VLOOKUP(D773,Tarkasteltava_verkko_2024_harva!$E$2:$I$1804,5,FALSE)</f>
        <v>tiivis</v>
      </c>
      <c r="AQ773" s="52" t="str">
        <f>VLOOKUP(D773,Tarkasteltava_verkko_2024_harva!$E$2:$I$1804,4,FALSE)</f>
        <v>harva</v>
      </c>
      <c r="AR773" s="148">
        <v>0.39467021985343104</v>
      </c>
      <c r="AS773" s="170" t="str">
        <f>IFERROR(VLOOKUP(C773,'2015'!$C$12:$AG$1887,30,FALSE),"-")</f>
        <v/>
      </c>
      <c r="AT773" s="148">
        <v>0.58694203864090611</v>
      </c>
      <c r="AU773" s="170" t="str">
        <f>IFERROR(VLOOKUP(C773,'2015'!$C$12:$AG$1887,31,FALSE),"-")</f>
        <v>Kyllä</v>
      </c>
      <c r="AV773" s="106"/>
      <c r="AW773" s="63">
        <f>IFERROR(VLOOKUP(C773,Merkittävyysluokitus!$A$2:$J$1705,10,FALSE),"-")</f>
        <v>1</v>
      </c>
      <c r="AX773" s="175">
        <f>IFERROR(VLOOKUP(C773,Merkittävyysluokitus!$A$2:$J$1705,6,FALSE),"-")</f>
        <v>13.145844748858448</v>
      </c>
      <c r="AY773" s="175">
        <f>IFERROR(VLOOKUP(C773,Merkittävyysluokitus!$A$2:$J$1705,7,FALSE),"-")</f>
        <v>5</v>
      </c>
      <c r="AZ773" s="175">
        <f>IFERROR(VLOOKUP(C773,Merkittävyysluokitus!$A$2:$J$1705,8,FALSE),"-")</f>
        <v>6.1458447488584476</v>
      </c>
      <c r="BA773" s="175">
        <f>IFERROR(VLOOKUP(C773,Merkittävyysluokitus!$A$2:$J$1705,9,FALSE),"-")</f>
        <v>2</v>
      </c>
      <c r="BB773" s="203"/>
      <c r="BC773" s="203" t="str">
        <f t="shared" si="177"/>
        <v/>
      </c>
      <c r="BD773" s="39" t="str">
        <f t="shared" si="190"/>
        <v>musta</v>
      </c>
      <c r="BE773" s="68" t="str">
        <f t="shared" si="172"/>
        <v>musta</v>
      </c>
      <c r="BF773" s="68" t="str">
        <f t="shared" si="173"/>
        <v>musta</v>
      </c>
      <c r="BG773" s="68" t="str">
        <f t="shared" si="174"/>
        <v>punainen</v>
      </c>
      <c r="BH773" s="208" t="str">
        <f t="shared" si="175"/>
        <v>musta</v>
      </c>
      <c r="BI773" s="39"/>
      <c r="BJ773" s="39" t="str">
        <f>IF(F773="ei löydy","uusi tie",IF(E773=0,"tieosoite muuttunut",IF(E773=1,VLOOKUP(D773,'2015'!$F$12:$AL$1887,31,FALSE),"-")))</f>
        <v>musta</v>
      </c>
      <c r="BK773" s="67" t="str">
        <f>IF(E773=1,VLOOKUP(D773,'2015'!$F$12:$AL$1887,32,FALSE),"-")</f>
        <v>musta</v>
      </c>
      <c r="BL773" s="39" t="str">
        <f>IF(F773="ei löydy","uusi tie",IF(E773=0,"tieosoite muuttunut",IF(E773=1,VLOOKUP(D773,'2015'!$F$12:$AL$1887,33,FALSE),"-")))</f>
        <v>musta</v>
      </c>
      <c r="BM773" s="39"/>
      <c r="BN773" s="217" t="str">
        <f>VLOOKUP(D773,'2015'!$F$12:$AL$1887,33,FALSE)</f>
        <v>musta</v>
      </c>
      <c r="BO773" s="39"/>
      <c r="BP773" s="115" t="s">
        <v>10</v>
      </c>
      <c r="BQ773" s="30"/>
      <c r="BS773" s="5"/>
      <c r="BU773" s="37"/>
      <c r="BV773" s="30" t="s">
        <v>10</v>
      </c>
      <c r="BX773" t="str">
        <f>IF(E773=1,VLOOKUP(D773,'2015'!$F$12:$AX$1887,43,FALSE),"-")</f>
        <v>musta</v>
      </c>
      <c r="BY773" t="str">
        <f>IF(E773=1,VLOOKUP(D773,'2015'!$F$12:$AX$1887,44,FALSE),"-")</f>
        <v>musta</v>
      </c>
      <c r="BZ773" t="str">
        <f>IF(E773=1,VLOOKUP(D773,'2015'!$F$12:$AX$1887,45,FALSE),"-")</f>
        <v>musta</v>
      </c>
      <c r="CA773" s="31">
        <f t="shared" si="191"/>
        <v>10</v>
      </c>
      <c r="CB773" s="31">
        <f t="shared" si="192"/>
        <v>0</v>
      </c>
      <c r="CC773" s="31">
        <f t="shared" si="193"/>
        <v>0</v>
      </c>
      <c r="CD773" s="31">
        <f t="shared" si="194"/>
        <v>10</v>
      </c>
      <c r="CE773" s="31">
        <f t="shared" si="195"/>
        <v>0</v>
      </c>
      <c r="CO773" s="32" t="s">
        <v>34</v>
      </c>
      <c r="CP773" s="2" t="s">
        <v>35</v>
      </c>
    </row>
    <row r="774" spans="1:94" ht="15.75" thickBot="1" x14ac:dyDescent="0.3">
      <c r="A774" s="50"/>
      <c r="B774" s="50"/>
      <c r="C774" s="50" t="str">
        <f t="shared" si="183"/>
        <v>2805_4_8064</v>
      </c>
      <c r="D774" s="51" t="str">
        <f t="shared" si="184"/>
        <v>2805_4</v>
      </c>
      <c r="E774" s="224">
        <f>IFERROR(VLOOKUP(C774,'2015'!$C$12:$D$1887,2,FALSE),0)</f>
        <v>1</v>
      </c>
      <c r="F774" s="51">
        <f>IFERROR(K774-IFERROR(VLOOKUP(D774,'2015'!$F$12:$I$1887,4,FALSE),"ei löydy"),"ei löydy")</f>
        <v>0</v>
      </c>
      <c r="G774" s="224">
        <f>IFERROR(VLOOKUP(Työfile_2024!C774,Liikennemalli!$D$6:$G$1921,4,FALSE),0)</f>
        <v>1</v>
      </c>
      <c r="H774" s="225">
        <f>K774-IFERROR(VLOOKUP(Työfile_2024!D774,Liikennemalli!$C$6:$H$1921,6,FALSE),"ei löydy")</f>
        <v>0</v>
      </c>
      <c r="I774" s="80">
        <v>2805</v>
      </c>
      <c r="J774" s="52">
        <v>4</v>
      </c>
      <c r="K774" s="52">
        <v>8064</v>
      </c>
      <c r="L774" s="53"/>
      <c r="M774" s="54"/>
      <c r="N774" s="54"/>
      <c r="O774" s="54"/>
      <c r="P774" s="54"/>
      <c r="Q774" s="55"/>
      <c r="R774" s="55"/>
      <c r="S774" s="55"/>
      <c r="T774" s="55"/>
      <c r="U774" s="52"/>
      <c r="V774" s="56">
        <v>470.65587797619048</v>
      </c>
      <c r="W774" s="56">
        <v>26.130332341269842</v>
      </c>
      <c r="X774" s="56">
        <v>478.95709325396825</v>
      </c>
      <c r="Y774" s="56">
        <f>VLOOKUP(D774,Liikennemalli24!$D$2:$F$1804,2,FALSE)</f>
        <v>191</v>
      </c>
      <c r="Z774" s="148">
        <f>VLOOKUP(D774,Liikennemalli24!$D$2:$F$1804,3,FALSE)</f>
        <v>0.25</v>
      </c>
      <c r="AA774" s="178">
        <f>IF(G774=1,VLOOKUP(C774,Liikennemalli!$D$6:$H$1921,2,FALSE),"-")</f>
        <v>40.161217728398803</v>
      </c>
      <c r="AB774" s="198">
        <f>IF(G774=1,VLOOKUP(C774,Liikennemalli!$D$6:$H$1921,3,FALSE),"-")</f>
        <v>0.27914121475779602</v>
      </c>
      <c r="AC774" s="51">
        <f>IF(E774=1,VLOOKUP(Työfile_2024!D774,'2015'!$F$12:$X$1887,18,FALSE),"-")</f>
        <v>272</v>
      </c>
      <c r="AD774" s="51">
        <f>IF(E774=1,VLOOKUP(Työfile_2024!D774,'2015'!$F$12:$X$1887,19,FALSE),"-")</f>
        <v>0.68</v>
      </c>
      <c r="AI774" s="128">
        <f>IF(E774=1,VLOOKUP(Työfile_2024!D774,'2015'!$F$12:$AB$1887,20,FALSE),"-")</f>
        <v>0</v>
      </c>
      <c r="AJ774" s="128">
        <f>IF(E774=1,VLOOKUP(Työfile_2024!D774,'2015'!$F$12:$AB$1887,21,FALSE),"-")</f>
        <v>0</v>
      </c>
      <c r="AK774" s="128">
        <f>IF(E774=1,VLOOKUP(Työfile_2024!D774,'2015'!$F$12:$AB$1887,22,FALSE),"-")</f>
        <v>0</v>
      </c>
      <c r="AL774" s="128">
        <f>IF(E774=1,VLOOKUP(Työfile_2024!D774,'2015'!$F$12:$AB$1887,23,FALSE),"-")</f>
        <v>0</v>
      </c>
      <c r="AM774" s="56">
        <f>VLOOKUP(Työfile_2024!D774,Tmatkat_20km_tarkasteltava_verk!$C$2:$D$1804,2,FALSE)</f>
        <v>283</v>
      </c>
      <c r="AN774" s="148">
        <f t="shared" si="176"/>
        <v>0.60128857036035233</v>
      </c>
      <c r="AO774" s="178">
        <f>IF(E774=1,VLOOKUP(Työfile_2024!D774,'2015'!$F$12:$AC$1887,24,FALSE),"-")</f>
        <v>39</v>
      </c>
      <c r="AP774" s="52" t="str">
        <f>VLOOKUP(D774,Tarkasteltava_verkko_2024_harva!$E$2:$I$1804,5,FALSE)</f>
        <v>tiivis</v>
      </c>
      <c r="AQ774" s="52" t="str">
        <f>VLOOKUP(D774,Tarkasteltava_verkko_2024_harva!$E$2:$I$1804,4,FALSE)</f>
        <v>harva</v>
      </c>
      <c r="AR774" s="148">
        <v>0.12549603174603174</v>
      </c>
      <c r="AS774" s="170" t="str">
        <f>IFERROR(VLOOKUP(C774,'2015'!$C$12:$AG$1887,30,FALSE),"-")</f>
        <v/>
      </c>
      <c r="AT774" s="148">
        <v>0.12921626984126985</v>
      </c>
      <c r="AU774" s="170">
        <f>IFERROR(VLOOKUP(C774,'2015'!$C$12:$AG$1887,31,FALSE),"-")</f>
        <v>0</v>
      </c>
      <c r="AV774" s="106"/>
      <c r="AW774" s="63">
        <f>IFERROR(VLOOKUP(C774,Merkittävyysluokitus!$A$2:$J$1705,10,FALSE),"-")</f>
        <v>3</v>
      </c>
      <c r="AX774" s="175">
        <f>IFERROR(VLOOKUP(C774,Merkittävyysluokitus!$A$2:$J$1705,6,FALSE),"-")</f>
        <v>6.5833250848236924</v>
      </c>
      <c r="AY774" s="175">
        <f>IFERROR(VLOOKUP(C774,Merkittävyysluokitus!$A$2:$J$1705,7,FALSE),"-")</f>
        <v>2.8119676339285711</v>
      </c>
      <c r="AZ774" s="175">
        <f>IFERROR(VLOOKUP(C774,Merkittävyysluokitus!$A$2:$J$1705,8,FALSE),"-")</f>
        <v>2.4380241175617887</v>
      </c>
      <c r="BA774" s="175">
        <f>IFERROR(VLOOKUP(C774,Merkittävyysluokitus!$A$2:$J$1705,9,FALSE),"-")</f>
        <v>1.3333333333333333</v>
      </c>
      <c r="BB774" s="203"/>
      <c r="BC774" s="203" t="str">
        <f t="shared" si="177"/>
        <v/>
      </c>
      <c r="BD774" s="39" t="str">
        <f t="shared" si="190"/>
        <v>musta</v>
      </c>
      <c r="BE774" s="68" t="str">
        <f t="shared" si="172"/>
        <v>musta</v>
      </c>
      <c r="BF774" s="68" t="str">
        <f t="shared" si="173"/>
        <v>musta</v>
      </c>
      <c r="BG774" s="68" t="str">
        <f t="shared" si="174"/>
        <v>musta</v>
      </c>
      <c r="BH774" s="208" t="str">
        <f t="shared" si="175"/>
        <v>musta</v>
      </c>
      <c r="BI774" s="39"/>
      <c r="BJ774" s="39" t="str">
        <f>IF(F774="ei löydy","uusi tie",IF(E774=0,"tieosoite muuttunut",IF(E774=1,VLOOKUP(D774,'2015'!$F$12:$AL$1887,31,FALSE),"-")))</f>
        <v>musta</v>
      </c>
      <c r="BK774" s="67" t="str">
        <f>IF(E774=1,VLOOKUP(D774,'2015'!$F$12:$AL$1887,32,FALSE),"-")</f>
        <v>punainen/musta</v>
      </c>
      <c r="BL774" s="39" t="str">
        <f>IF(F774="ei löydy","uusi tie",IF(E774=0,"tieosoite muuttunut",IF(E774=1,VLOOKUP(D774,'2015'!$F$12:$AL$1887,33,FALSE),"-")))</f>
        <v>musta</v>
      </c>
      <c r="BM774" s="39"/>
      <c r="BN774" s="217" t="str">
        <f>VLOOKUP(D774,'2015'!$F$12:$AL$1887,33,FALSE)</f>
        <v>musta</v>
      </c>
      <c r="BO774" s="39"/>
      <c r="BP774" s="115"/>
      <c r="BQ774" s="26" t="s">
        <v>10</v>
      </c>
      <c r="BS774" s="5"/>
      <c r="BU774" s="37"/>
      <c r="BV774" s="30"/>
      <c r="BX774" t="str">
        <f>IF(E774=1,VLOOKUP(D774,'2015'!$F$12:$AX$1887,43,FALSE),"-")</f>
        <v>punainen</v>
      </c>
      <c r="BY774" t="str">
        <f>IF(E774=1,VLOOKUP(D774,'2015'!$F$12:$AX$1887,44,FALSE),"-")</f>
        <v>musta</v>
      </c>
      <c r="BZ774" t="str">
        <f>IF(E774=1,VLOOKUP(D774,'2015'!$F$12:$AX$1887,45,FALSE),"-")</f>
        <v>musta</v>
      </c>
      <c r="CG774" s="21" t="s">
        <v>10</v>
      </c>
      <c r="CH774" s="21" t="s">
        <v>10</v>
      </c>
      <c r="CI774" s="21" t="s">
        <v>10</v>
      </c>
      <c r="CK774" s="21" t="s">
        <v>10</v>
      </c>
      <c r="CL774" s="21" t="s">
        <v>10</v>
      </c>
      <c r="CM774" s="21" t="s">
        <v>10</v>
      </c>
    </row>
    <row r="775" spans="1:94" ht="15.75" thickBot="1" x14ac:dyDescent="0.3">
      <c r="A775" s="50"/>
      <c r="B775" s="50"/>
      <c r="C775" s="50" t="str">
        <f t="shared" si="183"/>
        <v>2812_2_4063</v>
      </c>
      <c r="D775" s="51" t="str">
        <f t="shared" si="184"/>
        <v>2812_2</v>
      </c>
      <c r="E775" s="224">
        <f>IFERROR(VLOOKUP(C775,'2015'!$C$12:$D$1887,2,FALSE),0)</f>
        <v>1</v>
      </c>
      <c r="F775" s="51">
        <f>IFERROR(K775-IFERROR(VLOOKUP(D775,'2015'!$F$12:$I$1887,4,FALSE),"ei löydy"),"ei löydy")</f>
        <v>0</v>
      </c>
      <c r="G775" s="224">
        <f>IFERROR(VLOOKUP(Työfile_2024!C775,Liikennemalli!$D$6:$G$1921,4,FALSE),0)</f>
        <v>1</v>
      </c>
      <c r="H775" s="225">
        <f>K775-IFERROR(VLOOKUP(Työfile_2024!D775,Liikennemalli!$C$6:$H$1921,6,FALSE),"ei löydy")</f>
        <v>0</v>
      </c>
      <c r="I775" s="80">
        <v>2812</v>
      </c>
      <c r="J775" s="52">
        <v>2</v>
      </c>
      <c r="K775" s="52">
        <v>4063</v>
      </c>
      <c r="L775" s="53"/>
      <c r="M775" s="54"/>
      <c r="N775" s="54"/>
      <c r="O775" s="54"/>
      <c r="P775" s="54"/>
      <c r="Q775" s="55"/>
      <c r="R775" s="55"/>
      <c r="S775" s="55"/>
      <c r="T775" s="55"/>
      <c r="U775" s="52"/>
      <c r="V775" s="56">
        <v>307.5847895643613</v>
      </c>
      <c r="W775" s="56">
        <v>39.647797194191483</v>
      </c>
      <c r="X775" s="56">
        <v>275.17597834112723</v>
      </c>
      <c r="Y775" s="56">
        <f>VLOOKUP(D775,Liikennemalli24!$D$2:$F$1804,2,FALSE)</f>
        <v>43</v>
      </c>
      <c r="Z775" s="148">
        <f>VLOOKUP(D775,Liikennemalli24!$D$2:$F$1804,3,FALSE)</f>
        <v>0.316</v>
      </c>
      <c r="AA775" s="178">
        <f>IF(G775=1,VLOOKUP(C775,Liikennemalli!$D$6:$H$1921,2,FALSE),"-")</f>
        <v>36.3389458156744</v>
      </c>
      <c r="AB775" s="198">
        <f>IF(G775=1,VLOOKUP(C775,Liikennemalli!$D$6:$H$1921,3,FALSE),"-")</f>
        <v>0.34032653968020199</v>
      </c>
      <c r="AC775" s="51">
        <f>IF(E775=1,VLOOKUP(Työfile_2024!D775,'2015'!$F$12:$X$1887,18,FALSE),"-")</f>
        <v>385</v>
      </c>
      <c r="AD775" s="51">
        <f>IF(E775=1,VLOOKUP(Työfile_2024!D775,'2015'!$F$12:$X$1887,19,FALSE),"-")</f>
        <v>0.69</v>
      </c>
      <c r="AI775" s="128">
        <f>IF(E775=1,VLOOKUP(Työfile_2024!D775,'2015'!$F$12:$AB$1887,20,FALSE),"-")</f>
        <v>0</v>
      </c>
      <c r="AJ775" s="128">
        <f>IF(E775=1,VLOOKUP(Työfile_2024!D775,'2015'!$F$12:$AB$1887,21,FALSE),"-")</f>
        <v>0</v>
      </c>
      <c r="AK775" s="128">
        <f>IF(E775=1,VLOOKUP(Työfile_2024!D775,'2015'!$F$12:$AB$1887,22,FALSE),"-")</f>
        <v>0</v>
      </c>
      <c r="AL775" s="128">
        <f>IF(E775=1,VLOOKUP(Työfile_2024!D775,'2015'!$F$12:$AB$1887,23,FALSE),"-")</f>
        <v>0</v>
      </c>
      <c r="AM775" s="56">
        <f>VLOOKUP(Työfile_2024!D775,Tmatkat_20km_tarkasteltava_verk!$C$2:$D$1804,2,FALSE)</f>
        <v>66</v>
      </c>
      <c r="AN775" s="148">
        <f t="shared" si="176"/>
        <v>0.21457497977542117</v>
      </c>
      <c r="AO775" s="178">
        <f>IF(E775=1,VLOOKUP(Työfile_2024!D775,'2015'!$F$12:$AC$1887,24,FALSE),"-")</f>
        <v>23</v>
      </c>
      <c r="AP775" s="52" t="str">
        <f>VLOOKUP(D775,Tarkasteltava_verkko_2024_harva!$E$2:$I$1804,5,FALSE)</f>
        <v>tiivis</v>
      </c>
      <c r="AQ775" s="52">
        <f>VLOOKUP(D775,Tarkasteltava_verkko_2024_harva!$E$2:$I$1804,4,FALSE)</f>
        <v>0</v>
      </c>
      <c r="AR775" s="148">
        <v>0</v>
      </c>
      <c r="AS775" s="170" t="str">
        <f>IFERROR(VLOOKUP(C775,'2015'!$C$12:$AG$1887,30,FALSE),"-")</f>
        <v/>
      </c>
      <c r="AT775" s="148">
        <v>0</v>
      </c>
      <c r="AU775" s="170">
        <f>IFERROR(VLOOKUP(C775,'2015'!$C$12:$AG$1887,31,FALSE),"-")</f>
        <v>0</v>
      </c>
      <c r="AV775" s="106"/>
      <c r="AW775" s="63">
        <f>IFERROR(VLOOKUP(C775,Merkittävyysluokitus!$A$2:$J$1705,10,FALSE),"-")</f>
        <v>3</v>
      </c>
      <c r="AX775" s="175">
        <f>IFERROR(VLOOKUP(C775,Merkittävyysluokitus!$A$2:$J$1705,6,FALSE),"-")</f>
        <v>5.3837419085476794</v>
      </c>
      <c r="AY775" s="175">
        <f>IFERROR(VLOOKUP(C775,Merkittävyysluokitus!$A$2:$J$1705,7,FALSE),"-")</f>
        <v>1.3760877020264171</v>
      </c>
      <c r="AZ775" s="175">
        <f>IFERROR(VLOOKUP(C775,Merkittävyysluokitus!$A$2:$J$1705,8,FALSE),"-")</f>
        <v>3.1743208731879293</v>
      </c>
      <c r="BA775" s="175">
        <f>IFERROR(VLOOKUP(C775,Merkittävyysluokitus!$A$2:$J$1705,9,FALSE),"-")</f>
        <v>0.83333333333333326</v>
      </c>
      <c r="BB775" s="203"/>
      <c r="BC775" s="203" t="str">
        <f t="shared" si="177"/>
        <v/>
      </c>
      <c r="BD775" s="39" t="str">
        <f t="shared" si="190"/>
        <v>musta</v>
      </c>
      <c r="BE775" s="68" t="str">
        <f t="shared" si="172"/>
        <v>musta</v>
      </c>
      <c r="BF775" s="68" t="str">
        <f t="shared" si="173"/>
        <v>musta</v>
      </c>
      <c r="BG775" s="68" t="str">
        <f t="shared" si="174"/>
        <v>musta</v>
      </c>
      <c r="BH775" s="208" t="str">
        <f t="shared" si="175"/>
        <v>musta</v>
      </c>
      <c r="BI775" s="39"/>
      <c r="BJ775" s="39" t="str">
        <f>IF(F775="ei löydy","uusi tie",IF(E775=0,"tieosoite muuttunut",IF(E775=1,VLOOKUP(D775,'2015'!$F$12:$AL$1887,31,FALSE),"-")))</f>
        <v>punainen</v>
      </c>
      <c r="BK775" s="67" t="str">
        <f>IF(E775=1,VLOOKUP(D775,'2015'!$F$12:$AL$1887,32,FALSE),"-")</f>
        <v>musta</v>
      </c>
      <c r="BL775" s="39" t="str">
        <f>IF(F775="ei löydy","uusi tie",IF(E775=0,"tieosoite muuttunut",IF(E775=1,VLOOKUP(D775,'2015'!$F$12:$AL$1887,33,FALSE),"-")))</f>
        <v>musta</v>
      </c>
      <c r="BM775" s="39"/>
      <c r="BN775" s="217" t="str">
        <f>VLOOKUP(D775,'2015'!$F$12:$AL$1887,33,FALSE)</f>
        <v>musta</v>
      </c>
      <c r="BO775" s="39"/>
      <c r="BP775" s="115"/>
      <c r="BQ775" s="26" t="s">
        <v>10</v>
      </c>
      <c r="BS775" s="5"/>
      <c r="BU775" s="37"/>
      <c r="BV775" s="30"/>
      <c r="BX775" t="str">
        <f>IF(E775=1,VLOOKUP(D775,'2015'!$F$12:$AX$1887,43,FALSE),"-")</f>
        <v>punainen</v>
      </c>
      <c r="BY775" t="str">
        <f>IF(E775=1,VLOOKUP(D775,'2015'!$F$12:$AX$1887,44,FALSE),"-")</f>
        <v>musta</v>
      </c>
      <c r="BZ775" t="str">
        <f>IF(E775=1,VLOOKUP(D775,'2015'!$F$12:$AX$1887,45,FALSE),"-")</f>
        <v>musta</v>
      </c>
      <c r="CG775" s="21" t="s">
        <v>10</v>
      </c>
      <c r="CH775" s="21" t="s">
        <v>10</v>
      </c>
      <c r="CI775" s="21" t="s">
        <v>10</v>
      </c>
      <c r="CK775" s="21" t="s">
        <v>10</v>
      </c>
      <c r="CL775" s="21" t="s">
        <v>10</v>
      </c>
      <c r="CM775" s="21" t="s">
        <v>10</v>
      </c>
    </row>
    <row r="776" spans="1:94" ht="15.75" thickBot="1" x14ac:dyDescent="0.3">
      <c r="A776" s="50"/>
      <c r="B776" s="50"/>
      <c r="C776" s="50" t="str">
        <f t="shared" si="183"/>
        <v>2812_3_7427</v>
      </c>
      <c r="D776" s="51" t="str">
        <f t="shared" si="184"/>
        <v>2812_3</v>
      </c>
      <c r="E776" s="224">
        <f>IFERROR(VLOOKUP(C776,'2015'!$C$12:$D$1887,2,FALSE),0)</f>
        <v>1</v>
      </c>
      <c r="F776" s="51">
        <f>IFERROR(K776-IFERROR(VLOOKUP(D776,'2015'!$F$12:$I$1887,4,FALSE),"ei löydy"),"ei löydy")</f>
        <v>0</v>
      </c>
      <c r="G776" s="224">
        <f>IFERROR(VLOOKUP(Työfile_2024!C776,Liikennemalli!$D$6:$G$1921,4,FALSE),0)</f>
        <v>1</v>
      </c>
      <c r="H776" s="225">
        <f>K776-IFERROR(VLOOKUP(Työfile_2024!D776,Liikennemalli!$C$6:$H$1921,6,FALSE),"ei löydy")</f>
        <v>0</v>
      </c>
      <c r="I776" s="80">
        <v>2812</v>
      </c>
      <c r="J776" s="52">
        <v>3</v>
      </c>
      <c r="K776" s="52">
        <v>7427</v>
      </c>
      <c r="L776" s="53"/>
      <c r="M776" s="54"/>
      <c r="N776" s="54"/>
      <c r="O776" s="54"/>
      <c r="P776" s="54"/>
      <c r="Q776" s="55"/>
      <c r="R776" s="55"/>
      <c r="S776" s="55"/>
      <c r="T776" s="55"/>
      <c r="U776" s="52"/>
      <c r="V776" s="56">
        <v>765.03298774740813</v>
      </c>
      <c r="W776" s="56">
        <v>41.81903864278982</v>
      </c>
      <c r="X776" s="56">
        <v>758.67389255419414</v>
      </c>
      <c r="Y776" s="56">
        <f>VLOOKUP(D776,Liikennemalli24!$D$2:$F$1804,2,FALSE)</f>
        <v>619</v>
      </c>
      <c r="Z776" s="148">
        <f>VLOOKUP(D776,Liikennemalli24!$D$2:$F$1804,3,FALSE)</f>
        <v>0.45400000000000001</v>
      </c>
      <c r="AA776" s="178">
        <f>IF(G776=1,VLOOKUP(C776,Liikennemalli!$D$6:$H$1921,2,FALSE),"-")</f>
        <v>238.198961320042</v>
      </c>
      <c r="AB776" s="198">
        <f>IF(G776=1,VLOOKUP(C776,Liikennemalli!$D$6:$H$1921,3,FALSE),"-")</f>
        <v>0.45599602829954999</v>
      </c>
      <c r="AC776" s="51">
        <f>IF(E776=1,VLOOKUP(Työfile_2024!D776,'2015'!$F$12:$X$1887,18,FALSE),"-")</f>
        <v>259</v>
      </c>
      <c r="AD776" s="51">
        <f>IF(E776=1,VLOOKUP(Työfile_2024!D776,'2015'!$F$12:$X$1887,19,FALSE),"-")</f>
        <v>0.53</v>
      </c>
      <c r="AI776" s="128">
        <f>IF(E776=1,VLOOKUP(Työfile_2024!D776,'2015'!$F$12:$AB$1887,20,FALSE),"-")</f>
        <v>0</v>
      </c>
      <c r="AJ776" s="128">
        <f>IF(E776=1,VLOOKUP(Työfile_2024!D776,'2015'!$F$12:$AB$1887,21,FALSE),"-")</f>
        <v>0</v>
      </c>
      <c r="AK776" s="128">
        <f>IF(E776=1,VLOOKUP(Työfile_2024!D776,'2015'!$F$12:$AB$1887,22,FALSE),"-")</f>
        <v>0</v>
      </c>
      <c r="AL776" s="128">
        <f>IF(E776=1,VLOOKUP(Työfile_2024!D776,'2015'!$F$12:$AB$1887,23,FALSE),"-")</f>
        <v>0</v>
      </c>
      <c r="AM776" s="56">
        <f>VLOOKUP(Työfile_2024!D776,Tmatkat_20km_tarkasteltava_verk!$C$2:$D$1804,2,FALSE)</f>
        <v>139</v>
      </c>
      <c r="AN776" s="148">
        <f t="shared" si="176"/>
        <v>0.18169151164223235</v>
      </c>
      <c r="AO776" s="178">
        <f>IF(E776=1,VLOOKUP(Työfile_2024!D776,'2015'!$F$12:$AC$1887,24,FALSE),"-")</f>
        <v>25</v>
      </c>
      <c r="AP776" s="52" t="str">
        <f>VLOOKUP(D776,Tarkasteltava_verkko_2024_harva!$E$2:$I$1804,5,FALSE)</f>
        <v>tiivis</v>
      </c>
      <c r="AQ776" s="52">
        <f>VLOOKUP(D776,Tarkasteltava_verkko_2024_harva!$E$2:$I$1804,4,FALSE)</f>
        <v>0</v>
      </c>
      <c r="AR776" s="148">
        <v>0.2249899017099771</v>
      </c>
      <c r="AS776" s="170" t="str">
        <f>IFERROR(VLOOKUP(C776,'2015'!$C$12:$AG$1887,30,FALSE),"-")</f>
        <v/>
      </c>
      <c r="AT776" s="148">
        <v>0.24235896054934697</v>
      </c>
      <c r="AU776" s="170">
        <f>IFERROR(VLOOKUP(C776,'2015'!$C$12:$AG$1887,31,FALSE),"-")</f>
        <v>0</v>
      </c>
      <c r="AV776" s="106"/>
      <c r="AW776" s="63">
        <f>IFERROR(VLOOKUP(C776,Merkittävyysluokitus!$A$2:$J$1705,10,FALSE),"-")</f>
        <v>3</v>
      </c>
      <c r="AX776" s="175">
        <f>IFERROR(VLOOKUP(C776,Merkittävyysluokitus!$A$2:$J$1705,6,FALSE),"-")</f>
        <v>7.0929819374330236</v>
      </c>
      <c r="AY776" s="175">
        <f>IFERROR(VLOOKUP(C776,Merkittävyysluokitus!$A$2:$J$1705,7,FALSE),"-")</f>
        <v>3.1350989632422239</v>
      </c>
      <c r="AZ776" s="175">
        <f>IFERROR(VLOOKUP(C776,Merkittävyysluokitus!$A$2:$J$1705,8,FALSE),"-")</f>
        <v>2.9578829741907993</v>
      </c>
      <c r="BA776" s="175">
        <f>IFERROR(VLOOKUP(C776,Merkittävyysluokitus!$A$2:$J$1705,9,FALSE),"-")</f>
        <v>1</v>
      </c>
      <c r="BB776" s="203"/>
      <c r="BC776" s="203" t="str">
        <f t="shared" si="177"/>
        <v/>
      </c>
      <c r="BD776" s="39" t="str">
        <f t="shared" si="190"/>
        <v>musta</v>
      </c>
      <c r="BE776" s="68" t="str">
        <f t="shared" si="172"/>
        <v>musta</v>
      </c>
      <c r="BF776" s="68" t="str">
        <f t="shared" si="173"/>
        <v>musta</v>
      </c>
      <c r="BG776" s="68" t="str">
        <f t="shared" si="174"/>
        <v>musta</v>
      </c>
      <c r="BH776" s="208" t="str">
        <f t="shared" si="175"/>
        <v>musta</v>
      </c>
      <c r="BI776" s="39"/>
      <c r="BJ776" s="39" t="str">
        <f>IF(F776="ei löydy","uusi tie",IF(E776=0,"tieosoite muuttunut",IF(E776=1,VLOOKUP(D776,'2015'!$F$12:$AL$1887,31,FALSE),"-")))</f>
        <v>punainen</v>
      </c>
      <c r="BK776" s="67" t="str">
        <f>IF(E776=1,VLOOKUP(D776,'2015'!$F$12:$AL$1887,32,FALSE),"-")</f>
        <v>musta</v>
      </c>
      <c r="BL776" s="39" t="str">
        <f>IF(F776="ei löydy","uusi tie",IF(E776=0,"tieosoite muuttunut",IF(E776=1,VLOOKUP(D776,'2015'!$F$12:$AL$1887,33,FALSE),"-")))</f>
        <v>musta</v>
      </c>
      <c r="BM776" s="39"/>
      <c r="BN776" s="217" t="str">
        <f>VLOOKUP(D776,'2015'!$F$12:$AL$1887,33,FALSE)</f>
        <v>musta</v>
      </c>
      <c r="BO776" s="39"/>
      <c r="BP776" s="115"/>
      <c r="BQ776" s="26" t="s">
        <v>10</v>
      </c>
      <c r="BS776" s="5"/>
      <c r="BU776" s="37"/>
      <c r="BV776" s="30"/>
      <c r="BX776" t="str">
        <f>IF(E776=1,VLOOKUP(D776,'2015'!$F$12:$AX$1887,43,FALSE),"-")</f>
        <v>musta</v>
      </c>
      <c r="BY776" t="str">
        <f>IF(E776=1,VLOOKUP(D776,'2015'!$F$12:$AX$1887,44,FALSE),"-")</f>
        <v>musta</v>
      </c>
      <c r="BZ776" t="str">
        <f>IF(E776=1,VLOOKUP(D776,'2015'!$F$12:$AX$1887,45,FALSE),"-")</f>
        <v>musta</v>
      </c>
      <c r="CG776" s="21" t="s">
        <v>10</v>
      </c>
      <c r="CH776" s="21" t="s">
        <v>10</v>
      </c>
      <c r="CI776" s="21" t="s">
        <v>10</v>
      </c>
      <c r="CK776" s="21" t="s">
        <v>10</v>
      </c>
      <c r="CL776" s="21" t="s">
        <v>10</v>
      </c>
      <c r="CM776" s="21" t="s">
        <v>10</v>
      </c>
    </row>
    <row r="777" spans="1:94" ht="15.75" thickBot="1" x14ac:dyDescent="0.3">
      <c r="A777" s="50"/>
      <c r="B777" s="50"/>
      <c r="C777" s="50" t="str">
        <f t="shared" si="183"/>
        <v>2812_4_8566</v>
      </c>
      <c r="D777" s="51" t="str">
        <f t="shared" si="184"/>
        <v>2812_4</v>
      </c>
      <c r="E777" s="224">
        <f>IFERROR(VLOOKUP(C777,'2015'!$C$12:$D$1887,2,FALSE),0)</f>
        <v>0</v>
      </c>
      <c r="F777" s="51">
        <f>IFERROR(K777-IFERROR(VLOOKUP(D777,'2015'!$F$12:$I$1887,4,FALSE),"ei löydy"),"ei löydy")</f>
        <v>3355</v>
      </c>
      <c r="G777" s="224">
        <f>IFERROR(VLOOKUP(Työfile_2024!C777,Liikennemalli!$D$6:$G$1921,4,FALSE),0)</f>
        <v>1</v>
      </c>
      <c r="H777" s="225">
        <f>K777-IFERROR(VLOOKUP(Työfile_2024!D777,Liikennemalli!$C$6:$H$1921,6,FALSE),"ei löydy")</f>
        <v>0</v>
      </c>
      <c r="I777" s="80">
        <v>2812</v>
      </c>
      <c r="J777" s="52">
        <v>4</v>
      </c>
      <c r="K777" s="52">
        <v>8566</v>
      </c>
      <c r="L777" s="53"/>
      <c r="M777" s="54"/>
      <c r="N777" s="54"/>
      <c r="O777" s="54"/>
      <c r="P777" s="54"/>
      <c r="Q777" s="55"/>
      <c r="R777" s="55"/>
      <c r="S777" s="55"/>
      <c r="T777" s="55"/>
      <c r="U777" s="52"/>
      <c r="V777" s="56">
        <v>1114</v>
      </c>
      <c r="W777" s="56">
        <v>66</v>
      </c>
      <c r="X777" s="56">
        <v>1003</v>
      </c>
      <c r="Y777" s="56">
        <f>VLOOKUP(D777,Liikennemalli24!$D$2:$F$1804,2,FALSE)</f>
        <v>436</v>
      </c>
      <c r="Z777" s="148">
        <f>VLOOKUP(D777,Liikennemalli24!$D$2:$F$1804,3,FALSE)</f>
        <v>0.32600000000000001</v>
      </c>
      <c r="AA777" s="178">
        <f>IF(G777=1,VLOOKUP(C777,Liikennemalli!$D$6:$H$1921,2,FALSE),"-")</f>
        <v>202.363539169174</v>
      </c>
      <c r="AB777" s="198">
        <f>IF(G777=1,VLOOKUP(C777,Liikennemalli!$D$6:$H$1921,3,FALSE),"-")</f>
        <v>0.32081871120210498</v>
      </c>
      <c r="AC777" s="51" t="str">
        <f>IF(E777=1,VLOOKUP(Työfile_2024!D777,'2015'!$F$12:$X$1887,18,FALSE),"-")</f>
        <v>-</v>
      </c>
      <c r="AD777" s="51" t="str">
        <f>IF(E777=1,VLOOKUP(Työfile_2024!D777,'2015'!$F$12:$X$1887,19,FALSE),"-")</f>
        <v>-</v>
      </c>
      <c r="AI777" s="128" t="str">
        <f>IF(E777=1,VLOOKUP(Työfile_2024!D777,'2015'!$F$12:$AB$1887,20,FALSE),"-")</f>
        <v>-</v>
      </c>
      <c r="AJ777" s="128" t="str">
        <f>IF(E777=1,VLOOKUP(Työfile_2024!D777,'2015'!$F$12:$AB$1887,21,FALSE),"-")</f>
        <v>-</v>
      </c>
      <c r="AK777" s="128" t="str">
        <f>IF(E777=1,VLOOKUP(Työfile_2024!D777,'2015'!$F$12:$AB$1887,22,FALSE),"-")</f>
        <v>-</v>
      </c>
      <c r="AL777" s="128" t="str">
        <f>IF(E777=1,VLOOKUP(Työfile_2024!D777,'2015'!$F$12:$AB$1887,23,FALSE),"-")</f>
        <v>-</v>
      </c>
      <c r="AM777" s="56">
        <f>VLOOKUP(Työfile_2024!D777,Tmatkat_20km_tarkasteltava_verk!$C$2:$D$1804,2,FALSE)</f>
        <v>124</v>
      </c>
      <c r="AN777" s="148">
        <f t="shared" si="176"/>
        <v>0.11131059245960502</v>
      </c>
      <c r="AO777" s="178" t="str">
        <f>IF(E777=1,VLOOKUP(Työfile_2024!D777,'2015'!$F$12:$AC$1887,24,FALSE),"-")</f>
        <v>-</v>
      </c>
      <c r="AP777" s="52">
        <f>VLOOKUP(D777,Tarkasteltava_verkko_2024_harva!$E$2:$I$1804,5,FALSE)</f>
        <v>0</v>
      </c>
      <c r="AQ777" s="52">
        <f>VLOOKUP(D777,Tarkasteltava_verkko_2024_harva!$E$2:$I$1804,4,FALSE)</f>
        <v>0</v>
      </c>
      <c r="AR777" s="148">
        <v>0.14382442213401822</v>
      </c>
      <c r="AS777" s="170" t="str">
        <f>IFERROR(VLOOKUP(C777,'2015'!$C$12:$AG$1887,30,FALSE),"-")</f>
        <v>-</v>
      </c>
      <c r="AT777" s="148">
        <v>0.14405790333878124</v>
      </c>
      <c r="AU777" s="170" t="str">
        <f>IFERROR(VLOOKUP(C777,'2015'!$C$12:$AG$1887,31,FALSE),"-")</f>
        <v>-</v>
      </c>
      <c r="AV777" s="106"/>
      <c r="AW777" s="63">
        <f>IFERROR(VLOOKUP(C777,Merkittävyysluokitus!$A$2:$J$1705,10,FALSE),"-")</f>
        <v>3</v>
      </c>
      <c r="AX777" s="175">
        <f>IFERROR(VLOOKUP(C777,Merkittävyysluokitus!$A$2:$J$1705,6,FALSE),"-")</f>
        <v>9.6200913242009118</v>
      </c>
      <c r="AY777" s="175">
        <f>IFERROR(VLOOKUP(C777,Merkittävyysluokitus!$A$2:$J$1705,7,FALSE),"-")</f>
        <v>4.0999999999999996</v>
      </c>
      <c r="AZ777" s="175">
        <f>IFERROR(VLOOKUP(C777,Merkittävyysluokitus!$A$2:$J$1705,8,FALSE),"-")</f>
        <v>3.8534246575342466</v>
      </c>
      <c r="BA777" s="175">
        <f>IFERROR(VLOOKUP(C777,Merkittävyysluokitus!$A$2:$J$1705,9,FALSE),"-")</f>
        <v>1.6666666666666665</v>
      </c>
      <c r="BB777" s="203"/>
      <c r="BC777" s="203" t="str">
        <f t="shared" si="177"/>
        <v>tieosoite muuttunut</v>
      </c>
      <c r="BD777" s="39" t="str">
        <f t="shared" si="190"/>
        <v>musta</v>
      </c>
      <c r="BE777" s="68" t="str">
        <f t="shared" si="172"/>
        <v>musta</v>
      </c>
      <c r="BF777" s="68" t="str">
        <f t="shared" si="173"/>
        <v>musta</v>
      </c>
      <c r="BG777" s="68" t="str">
        <f t="shared" si="174"/>
        <v>musta</v>
      </c>
      <c r="BH777" s="208" t="str">
        <f t="shared" si="175"/>
        <v>musta</v>
      </c>
      <c r="BI777" s="39"/>
      <c r="BJ777" s="39" t="str">
        <f>IF(F777="ei löydy","uusi tie",IF(E777=0,"tieosoite muuttunut",IF(E777=1,VLOOKUP(D777,'2015'!$F$12:$AL$1887,31,FALSE),"-")))</f>
        <v>tieosoite muuttunut</v>
      </c>
      <c r="BK777" s="67" t="str">
        <f>IF(E777=1,VLOOKUP(D777,'2015'!$F$12:$AL$1887,32,FALSE),"-")</f>
        <v>-</v>
      </c>
      <c r="BL777" s="39" t="str">
        <f>IF(F777="ei löydy","uusi tie",IF(E777=0,"tieosoite muuttunut",IF(E777=1,VLOOKUP(D777,'2015'!$F$12:$AL$1887,33,FALSE),"-")))</f>
        <v>tieosoite muuttunut</v>
      </c>
      <c r="BM777" s="39"/>
      <c r="BN777" s="217" t="str">
        <f>VLOOKUP(D777,'2015'!$F$12:$AL$1887,33,FALSE)</f>
        <v>musta</v>
      </c>
      <c r="BO777" s="39"/>
      <c r="BP777" s="115"/>
      <c r="BQ777" s="26" t="s">
        <v>10</v>
      </c>
      <c r="BS777" s="5"/>
      <c r="BU777" s="37"/>
      <c r="BV777" s="30"/>
      <c r="BX777" t="str">
        <f>IF(E777=1,VLOOKUP(D777,'2015'!$F$12:$AX$1887,43,FALSE),"-")</f>
        <v>-</v>
      </c>
      <c r="BY777" t="str">
        <f>IF(E777=1,VLOOKUP(D777,'2015'!$F$12:$AX$1887,44,FALSE),"-")</f>
        <v>-</v>
      </c>
      <c r="BZ777" t="str">
        <f>IF(E777=1,VLOOKUP(D777,'2015'!$F$12:$AX$1887,45,FALSE),"-")</f>
        <v>-</v>
      </c>
      <c r="CG777" s="21" t="s">
        <v>10</v>
      </c>
      <c r="CH777" s="21" t="s">
        <v>10</v>
      </c>
      <c r="CI777" s="21" t="s">
        <v>10</v>
      </c>
      <c r="CK777" s="21" t="s">
        <v>10</v>
      </c>
      <c r="CL777" s="21" t="s">
        <v>10</v>
      </c>
      <c r="CM777" s="21" t="s">
        <v>10</v>
      </c>
    </row>
    <row r="778" spans="1:94" ht="15.75" thickBot="1" x14ac:dyDescent="0.3">
      <c r="A778" s="50"/>
      <c r="B778" s="50"/>
      <c r="C778" s="50" t="str">
        <f t="shared" si="183"/>
        <v>2813_1_7514</v>
      </c>
      <c r="D778" s="51" t="str">
        <f t="shared" si="184"/>
        <v>2813_1</v>
      </c>
      <c r="E778" s="224">
        <f>IFERROR(VLOOKUP(C778,'2015'!$C$12:$D$1887,2,FALSE),0)</f>
        <v>1</v>
      </c>
      <c r="F778" s="51">
        <f>IFERROR(K778-IFERROR(VLOOKUP(D778,'2015'!$F$12:$I$1887,4,FALSE),"ei löydy"),"ei löydy")</f>
        <v>0</v>
      </c>
      <c r="G778" s="224">
        <f>IFERROR(VLOOKUP(Työfile_2024!C778,Liikennemalli!$D$6:$G$1921,4,FALSE),0)</f>
        <v>1</v>
      </c>
      <c r="H778" s="225">
        <f>K778-IFERROR(VLOOKUP(Työfile_2024!D778,Liikennemalli!$C$6:$H$1921,6,FALSE),"ei löydy")</f>
        <v>0</v>
      </c>
      <c r="I778" s="80">
        <v>2813</v>
      </c>
      <c r="J778" s="52">
        <v>1</v>
      </c>
      <c r="K778" s="52">
        <v>7514</v>
      </c>
      <c r="L778" s="53"/>
      <c r="M778" s="54"/>
      <c r="N778" s="54"/>
      <c r="O778" s="54"/>
      <c r="P778" s="54"/>
      <c r="Q778" s="55"/>
      <c r="R778" s="55"/>
      <c r="S778" s="55"/>
      <c r="T778" s="55"/>
      <c r="U778" s="52"/>
      <c r="V778" s="56">
        <v>1456.9965397923875</v>
      </c>
      <c r="W778" s="56">
        <v>60.252595155709344</v>
      </c>
      <c r="X778" s="56">
        <v>1615.4290657439446</v>
      </c>
      <c r="Y778" s="56">
        <f>VLOOKUP(D778,Liikennemalli24!$D$2:$F$1804,2,FALSE)</f>
        <v>171</v>
      </c>
      <c r="Z778" s="57">
        <f>VLOOKUP(D778,Liikennemalli24!$D$2:$F$1804,3,FALSE)</f>
        <v>8.6999999999999994E-2</v>
      </c>
      <c r="AA778" s="178">
        <f>IF(G778=1,VLOOKUP(C778,Liikennemalli!$D$6:$H$1921,2,FALSE),"-")</f>
        <v>78.688177475414193</v>
      </c>
      <c r="AB778" s="197">
        <f>IF(G778=1,VLOOKUP(C778,Liikennemalli!$D$6:$H$1921,3,FALSE),"-")</f>
        <v>0.13282273272379899</v>
      </c>
      <c r="AC778" s="134">
        <f>IF(E778=1,VLOOKUP(Työfile_2024!D778,'2015'!$F$12:$X$1887,18,FALSE),"-")</f>
        <v>276</v>
      </c>
      <c r="AD778" s="127">
        <f>IF(E778=1,VLOOKUP(Työfile_2024!D778,'2015'!$F$12:$X$1887,19,FALSE),"-")</f>
        <v>0.39</v>
      </c>
      <c r="AI778" s="127">
        <f>IF(E778=1,VLOOKUP(Työfile_2024!D778,'2015'!$F$12:$AB$1887,20,FALSE),"-")</f>
        <v>0</v>
      </c>
      <c r="AJ778" s="127">
        <f>IF(E778=1,VLOOKUP(Työfile_2024!D778,'2015'!$F$12:$AB$1887,21,FALSE),"-")</f>
        <v>0</v>
      </c>
      <c r="AK778" s="127">
        <f>IF(E778=1,VLOOKUP(Työfile_2024!D778,'2015'!$F$12:$AB$1887,22,FALSE),"-")</f>
        <v>0</v>
      </c>
      <c r="AL778" s="127">
        <f>IF(E778=1,VLOOKUP(Työfile_2024!D778,'2015'!$F$12:$AB$1887,23,FALSE),"-")</f>
        <v>0</v>
      </c>
      <c r="AM778" s="56">
        <f>VLOOKUP(Työfile_2024!D778,Tmatkat_20km_tarkasteltava_verk!$C$2:$D$1804,2,FALSE)</f>
        <v>214</v>
      </c>
      <c r="AN778" s="148">
        <f t="shared" si="176"/>
        <v>0.14687749363529279</v>
      </c>
      <c r="AO778" s="178">
        <f>IF(E778=1,VLOOKUP(Työfile_2024!D778,'2015'!$F$12:$AC$1887,24,FALSE),"-")</f>
        <v>189</v>
      </c>
      <c r="AP778" s="52" t="str">
        <f>VLOOKUP(D778,Tarkasteltava_verkko_2024_harva!$E$2:$I$1804,5,FALSE)</f>
        <v>tiivis</v>
      </c>
      <c r="AQ778" s="52">
        <f>VLOOKUP(D778,Tarkasteltava_verkko_2024_harva!$E$2:$I$1804,4,FALSE)</f>
        <v>0</v>
      </c>
      <c r="AR778" s="148">
        <v>0.38874101676869843</v>
      </c>
      <c r="AS778" s="170" t="str">
        <f>IFERROR(VLOOKUP(C778,'2015'!$C$12:$AG$1887,30,FALSE),"-")</f>
        <v/>
      </c>
      <c r="AT778" s="148">
        <v>0.3355070535001331</v>
      </c>
      <c r="AU778" s="170">
        <f>IFERROR(VLOOKUP(C778,'2015'!$C$12:$AG$1887,31,FALSE),"-")</f>
        <v>0</v>
      </c>
      <c r="AV778" s="106"/>
      <c r="AW778" s="63">
        <f>IFERROR(VLOOKUP(C778,Merkittävyysluokitus!$A$2:$J$1705,10,FALSE),"-")</f>
        <v>2</v>
      </c>
      <c r="AX778" s="175">
        <f>IFERROR(VLOOKUP(C778,Merkittävyysluokitus!$A$2:$J$1705,6,FALSE),"-")</f>
        <v>11.375745814307455</v>
      </c>
      <c r="AY778" s="175">
        <f>IFERROR(VLOOKUP(C778,Merkittävyysluokitus!$A$2:$J$1705,7,FALSE),"-")</f>
        <v>4.2749999999999995</v>
      </c>
      <c r="AZ778" s="175">
        <f>IFERROR(VLOOKUP(C778,Merkittävyysluokitus!$A$2:$J$1705,8,FALSE),"-")</f>
        <v>4.9340791476407908</v>
      </c>
      <c r="BA778" s="175">
        <f>IFERROR(VLOOKUP(C778,Merkittävyysluokitus!$A$2:$J$1705,9,FALSE),"-")</f>
        <v>2.1666666666666665</v>
      </c>
      <c r="BB778" s="203"/>
      <c r="BC778" s="203" t="str">
        <f t="shared" si="177"/>
        <v/>
      </c>
      <c r="BD778" s="39" t="str">
        <f t="shared" si="190"/>
        <v>musta</v>
      </c>
      <c r="BE778" s="68" t="str">
        <f t="shared" si="172"/>
        <v>musta</v>
      </c>
      <c r="BF778" s="68" t="str">
        <f t="shared" si="173"/>
        <v>musta</v>
      </c>
      <c r="BG778" s="68" t="str">
        <f t="shared" si="174"/>
        <v>musta</v>
      </c>
      <c r="BH778" s="208" t="str">
        <f t="shared" si="175"/>
        <v>musta</v>
      </c>
      <c r="BI778" s="39"/>
      <c r="BJ778" s="39" t="str">
        <f>IF(F778="ei löydy","uusi tie",IF(E778=0,"tieosoite muuttunut",IF(E778=1,VLOOKUP(D778,'2015'!$F$12:$AL$1887,31,FALSE),"-")))</f>
        <v>punainen</v>
      </c>
      <c r="BK778" s="67" t="str">
        <f>IF(E778=1,VLOOKUP(D778,'2015'!$F$12:$AL$1887,32,FALSE),"-")</f>
        <v>musta</v>
      </c>
      <c r="BL778" s="39" t="str">
        <f>IF(F778="ei löydy","uusi tie",IF(E778=0,"tieosoite muuttunut",IF(E778=1,VLOOKUP(D778,'2015'!$F$12:$AL$1887,33,FALSE),"-")))</f>
        <v>musta</v>
      </c>
      <c r="BM778" s="39"/>
      <c r="BN778" s="217" t="str">
        <f>VLOOKUP(D778,'2015'!$F$12:$AL$1887,33,FALSE)</f>
        <v>musta</v>
      </c>
      <c r="BO778" s="39"/>
      <c r="BP778" s="115" t="s">
        <v>10</v>
      </c>
      <c r="BQ778" s="30"/>
      <c r="BS778" s="5"/>
      <c r="BU778" s="37"/>
      <c r="BV778" s="30" t="s">
        <v>10</v>
      </c>
      <c r="BX778" t="str">
        <f>IF(E778=1,VLOOKUP(D778,'2015'!$F$12:$AX$1887,43,FALSE),"-")</f>
        <v>musta</v>
      </c>
      <c r="BY778" t="str">
        <f>IF(E778=1,VLOOKUP(D778,'2015'!$F$12:$AX$1887,44,FALSE),"-")</f>
        <v>musta</v>
      </c>
      <c r="BZ778" t="str">
        <f>IF(E778=1,VLOOKUP(D778,'2015'!$F$12:$AX$1887,45,FALSE),"-")</f>
        <v>musta</v>
      </c>
      <c r="CA778" s="31">
        <f>SUM(CB778:CE778)</f>
        <v>1</v>
      </c>
      <c r="CB778" s="31">
        <f>IF(AD778&gt;0.59999,10,IF(AD778&gt;0.39999,1,0))</f>
        <v>0</v>
      </c>
      <c r="CC778" s="31">
        <f>IF(AC778&gt;1999,10,IF(AC778&gt;999,1,0))</f>
        <v>0</v>
      </c>
      <c r="CD778" s="31">
        <f>IF(AM778&gt;499,10,IF(AM778&gt;99,1,0))</f>
        <v>1</v>
      </c>
      <c r="CE778" s="31">
        <f>IF(AQ778="osa seud. yht",10,IF(AP778="osa seud. yht",1,0))</f>
        <v>0</v>
      </c>
      <c r="CO778" s="2" t="s">
        <v>35</v>
      </c>
      <c r="CP778" s="2" t="s">
        <v>35</v>
      </c>
    </row>
    <row r="779" spans="1:94" ht="15.75" thickBot="1" x14ac:dyDescent="0.3">
      <c r="A779" s="50"/>
      <c r="B779" s="50"/>
      <c r="C779" s="50" t="str">
        <f t="shared" si="183"/>
        <v>2813_2_7480</v>
      </c>
      <c r="D779" s="51" t="str">
        <f t="shared" si="184"/>
        <v>2813_2</v>
      </c>
      <c r="E779" s="224">
        <f>IFERROR(VLOOKUP(C779,'2015'!$C$12:$D$1887,2,FALSE),0)</f>
        <v>1</v>
      </c>
      <c r="F779" s="51">
        <f>IFERROR(K779-IFERROR(VLOOKUP(D779,'2015'!$F$12:$I$1887,4,FALSE),"ei löydy"),"ei löydy")</f>
        <v>0</v>
      </c>
      <c r="G779" s="224">
        <f>IFERROR(VLOOKUP(Työfile_2024!C779,Liikennemalli!$D$6:$G$1921,4,FALSE),0)</f>
        <v>1</v>
      </c>
      <c r="H779" s="225">
        <f>K779-IFERROR(VLOOKUP(Työfile_2024!D779,Liikennemalli!$C$6:$H$1921,6,FALSE),"ei löydy")</f>
        <v>0</v>
      </c>
      <c r="I779" s="80">
        <v>2813</v>
      </c>
      <c r="J779" s="52">
        <v>2</v>
      </c>
      <c r="K779" s="52">
        <v>7480</v>
      </c>
      <c r="L779" s="53"/>
      <c r="M779" s="54"/>
      <c r="N779" s="54"/>
      <c r="O779" s="54"/>
      <c r="P779" s="54"/>
      <c r="Q779" s="55"/>
      <c r="R779" s="55"/>
      <c r="S779" s="55"/>
      <c r="T779" s="55"/>
      <c r="U779" s="52"/>
      <c r="V779" s="56">
        <v>839.50026737967914</v>
      </c>
      <c r="W779" s="56">
        <v>60.3153743315508</v>
      </c>
      <c r="X779" s="56">
        <v>854.05494652406412</v>
      </c>
      <c r="Y779" s="56">
        <f>VLOOKUP(D779,Liikennemalli24!$D$2:$F$1804,2,FALSE)</f>
        <v>309</v>
      </c>
      <c r="Z779" s="148">
        <f>VLOOKUP(D779,Liikennemalli24!$D$2:$F$1804,3,FALSE)</f>
        <v>0.31900000000000001</v>
      </c>
      <c r="AA779" s="178">
        <f>IF(G779=1,VLOOKUP(C779,Liikennemalli!$D$6:$H$1921,2,FALSE),"-")</f>
        <v>126.698153566717</v>
      </c>
      <c r="AB779" s="198">
        <f>IF(G779=1,VLOOKUP(C779,Liikennemalli!$D$6:$H$1921,3,FALSE),"-")</f>
        <v>0.26010120695359201</v>
      </c>
      <c r="AC779" s="51">
        <f>IF(E779=1,VLOOKUP(Työfile_2024!D779,'2015'!$F$12:$X$1887,18,FALSE),"-")</f>
        <v>173</v>
      </c>
      <c r="AD779" s="51">
        <f>IF(E779=1,VLOOKUP(Työfile_2024!D779,'2015'!$F$12:$X$1887,19,FALSE),"-")</f>
        <v>0.34</v>
      </c>
      <c r="AI779" s="128">
        <f>IF(E779=1,VLOOKUP(Työfile_2024!D779,'2015'!$F$12:$AB$1887,20,FALSE),"-")</f>
        <v>0</v>
      </c>
      <c r="AJ779" s="128">
        <f>IF(E779=1,VLOOKUP(Työfile_2024!D779,'2015'!$F$12:$AB$1887,21,FALSE),"-")</f>
        <v>0</v>
      </c>
      <c r="AK779" s="128">
        <f>IF(E779=1,VLOOKUP(Työfile_2024!D779,'2015'!$F$12:$AB$1887,22,FALSE),"-")</f>
        <v>0</v>
      </c>
      <c r="AL779" s="128">
        <f>IF(E779=1,VLOOKUP(Työfile_2024!D779,'2015'!$F$12:$AB$1887,23,FALSE),"-")</f>
        <v>0</v>
      </c>
      <c r="AM779" s="56">
        <f>VLOOKUP(Työfile_2024!D779,Tmatkat_20km_tarkasteltava_verk!$C$2:$D$1804,2,FALSE)</f>
        <v>57</v>
      </c>
      <c r="AN779" s="148">
        <f t="shared" si="176"/>
        <v>6.7897536445001183E-2</v>
      </c>
      <c r="AO779" s="178">
        <f>IF(E779=1,VLOOKUP(Työfile_2024!D779,'2015'!$F$12:$AC$1887,24,FALSE),"-")</f>
        <v>116</v>
      </c>
      <c r="AP779" s="52">
        <f>VLOOKUP(D779,Tarkasteltava_verkko_2024_harva!$E$2:$I$1804,5,FALSE)</f>
        <v>0</v>
      </c>
      <c r="AQ779" s="52">
        <f>VLOOKUP(D779,Tarkasteltava_verkko_2024_harva!$E$2:$I$1804,4,FALSE)</f>
        <v>0</v>
      </c>
      <c r="AR779" s="148">
        <v>3.1417112299465241E-2</v>
      </c>
      <c r="AS779" s="170" t="str">
        <f>IFERROR(VLOOKUP(C779,'2015'!$C$12:$AG$1887,30,FALSE),"-")</f>
        <v/>
      </c>
      <c r="AT779" s="148">
        <v>0.26911764705882352</v>
      </c>
      <c r="AU779" s="170">
        <f>IFERROR(VLOOKUP(C779,'2015'!$C$12:$AG$1887,31,FALSE),"-")</f>
        <v>0</v>
      </c>
      <c r="AV779" s="106"/>
      <c r="AW779" s="63">
        <f>IFERROR(VLOOKUP(C779,Merkittävyysluokitus!$A$2:$J$1705,10,FALSE),"-")</f>
        <v>3</v>
      </c>
      <c r="AX779" s="175">
        <f>IFERROR(VLOOKUP(C779,Merkittävyysluokitus!$A$2:$J$1705,6,FALSE),"-")</f>
        <v>9.3669863424738917</v>
      </c>
      <c r="AY779" s="175">
        <f>IFERROR(VLOOKUP(C779,Merkittävyysluokitus!$A$2:$J$1705,7,FALSE),"-")</f>
        <v>3.1851674688057039</v>
      </c>
      <c r="AZ779" s="175">
        <f>IFERROR(VLOOKUP(C779,Merkittävyysluokitus!$A$2:$J$1705,8,FALSE),"-")</f>
        <v>4.8484855403348543</v>
      </c>
      <c r="BA779" s="175">
        <f>IFERROR(VLOOKUP(C779,Merkittävyysluokitus!$A$2:$J$1705,9,FALSE),"-")</f>
        <v>1.3333333333333333</v>
      </c>
      <c r="BB779" s="203"/>
      <c r="BC779" s="203" t="str">
        <f t="shared" si="177"/>
        <v/>
      </c>
      <c r="BD779" s="39" t="str">
        <f t="shared" si="190"/>
        <v>musta</v>
      </c>
      <c r="BE779" s="68" t="str">
        <f t="shared" si="172"/>
        <v>musta</v>
      </c>
      <c r="BF779" s="68" t="str">
        <f t="shared" si="173"/>
        <v>musta</v>
      </c>
      <c r="BG779" s="68" t="str">
        <f t="shared" si="174"/>
        <v>musta</v>
      </c>
      <c r="BH779" s="208" t="str">
        <f t="shared" si="175"/>
        <v>musta</v>
      </c>
      <c r="BI779" s="39"/>
      <c r="BJ779" s="39" t="str">
        <f>IF(F779="ei löydy","uusi tie",IF(E779=0,"tieosoite muuttunut",IF(E779=1,VLOOKUP(D779,'2015'!$F$12:$AL$1887,31,FALSE),"-")))</f>
        <v>punainen</v>
      </c>
      <c r="BK779" s="67" t="str">
        <f>IF(E779=1,VLOOKUP(D779,'2015'!$F$12:$AL$1887,32,FALSE),"-")</f>
        <v>musta</v>
      </c>
      <c r="BL779" s="39" t="str">
        <f>IF(F779="ei löydy","uusi tie",IF(E779=0,"tieosoite muuttunut",IF(E779=1,VLOOKUP(D779,'2015'!$F$12:$AL$1887,33,FALSE),"-")))</f>
        <v>musta</v>
      </c>
      <c r="BM779" s="39"/>
      <c r="BN779" s="217" t="str">
        <f>VLOOKUP(D779,'2015'!$F$12:$AL$1887,33,FALSE)</f>
        <v>musta</v>
      </c>
      <c r="BO779" s="39"/>
      <c r="BP779" s="115"/>
      <c r="BQ779" s="26" t="s">
        <v>10</v>
      </c>
      <c r="BS779" s="5"/>
      <c r="BU779" s="37"/>
      <c r="BV779" s="30"/>
      <c r="BX779" t="str">
        <f>IF(E779=1,VLOOKUP(D779,'2015'!$F$12:$AX$1887,43,FALSE),"-")</f>
        <v>musta</v>
      </c>
      <c r="BY779" t="str">
        <f>IF(E779=1,VLOOKUP(D779,'2015'!$F$12:$AX$1887,44,FALSE),"-")</f>
        <v>musta</v>
      </c>
      <c r="BZ779" t="str">
        <f>IF(E779=1,VLOOKUP(D779,'2015'!$F$12:$AX$1887,45,FALSE),"-")</f>
        <v>musta</v>
      </c>
      <c r="CG779" s="21"/>
      <c r="CH779" s="21"/>
      <c r="CI779" s="21"/>
      <c r="CK779" s="21"/>
      <c r="CL779" s="21"/>
      <c r="CM779" s="21"/>
    </row>
    <row r="780" spans="1:94" ht="15.75" thickBot="1" x14ac:dyDescent="0.3">
      <c r="A780" s="50"/>
      <c r="B780" s="50"/>
      <c r="C780" s="50" t="str">
        <f t="shared" si="183"/>
        <v>2813_3_755</v>
      </c>
      <c r="D780" s="51" t="str">
        <f t="shared" si="184"/>
        <v>2813_3</v>
      </c>
      <c r="E780" s="224">
        <f>IFERROR(VLOOKUP(C780,'2015'!$C$12:$D$1887,2,FALSE),0)</f>
        <v>1</v>
      </c>
      <c r="F780" s="51">
        <f>IFERROR(K780-IFERROR(VLOOKUP(D780,'2015'!$F$12:$I$1887,4,FALSE),"ei löydy"),"ei löydy")</f>
        <v>0</v>
      </c>
      <c r="G780" s="224">
        <f>IFERROR(VLOOKUP(Työfile_2024!C780,Liikennemalli!$D$6:$G$1921,4,FALSE),0)</f>
        <v>1</v>
      </c>
      <c r="H780" s="225">
        <f>K780-IFERROR(VLOOKUP(Työfile_2024!D780,Liikennemalli!$C$6:$H$1921,6,FALSE),"ei löydy")</f>
        <v>0</v>
      </c>
      <c r="I780" s="80">
        <v>2813</v>
      </c>
      <c r="J780" s="52">
        <v>3</v>
      </c>
      <c r="K780" s="52">
        <v>755</v>
      </c>
      <c r="L780" s="53"/>
      <c r="M780" s="54"/>
      <c r="N780" s="54"/>
      <c r="O780" s="54"/>
      <c r="P780" s="54"/>
      <c r="Q780" s="55"/>
      <c r="R780" s="55"/>
      <c r="S780" s="55"/>
      <c r="T780" s="55"/>
      <c r="U780" s="52"/>
      <c r="V780" s="56">
        <v>1273</v>
      </c>
      <c r="W780" s="56">
        <v>74</v>
      </c>
      <c r="X780" s="56">
        <v>1374</v>
      </c>
      <c r="Y780" s="56">
        <f>VLOOKUP(D780,Liikennemalli24!$D$2:$F$1804,2,FALSE)</f>
        <v>37</v>
      </c>
      <c r="Z780" s="148">
        <f>VLOOKUP(D780,Liikennemalli24!$D$2:$F$1804,3,FALSE)</f>
        <v>3.7999999999999999E-2</v>
      </c>
      <c r="AA780" s="178">
        <f>IF(G780=1,VLOOKUP(C780,Liikennemalli!$D$6:$H$1921,2,FALSE),"-")</f>
        <v>30.825385680133799</v>
      </c>
      <c r="AB780" s="198">
        <f>IF(G780=1,VLOOKUP(C780,Liikennemalli!$D$6:$H$1921,3,FALSE),"-")</f>
        <v>6.1941348495724503E-2</v>
      </c>
      <c r="AC780" s="51">
        <f>IF(E780=1,VLOOKUP(Työfile_2024!D780,'2015'!$F$12:$X$1887,18,FALSE),"-")</f>
        <v>64</v>
      </c>
      <c r="AD780" s="51">
        <f>IF(E780=1,VLOOKUP(Työfile_2024!D780,'2015'!$F$12:$X$1887,19,FALSE),"-")</f>
        <v>0.16</v>
      </c>
      <c r="AI780" s="128">
        <f>IF(E780=1,VLOOKUP(Työfile_2024!D780,'2015'!$F$12:$AB$1887,20,FALSE),"-")</f>
        <v>0</v>
      </c>
      <c r="AJ780" s="128">
        <f>IF(E780=1,VLOOKUP(Työfile_2024!D780,'2015'!$F$12:$AB$1887,21,FALSE),"-")</f>
        <v>0</v>
      </c>
      <c r="AK780" s="128">
        <f>IF(E780=1,VLOOKUP(Työfile_2024!D780,'2015'!$F$12:$AB$1887,22,FALSE),"-")</f>
        <v>0</v>
      </c>
      <c r="AL780" s="128">
        <f>IF(E780=1,VLOOKUP(Työfile_2024!D780,'2015'!$F$12:$AB$1887,23,FALSE),"-")</f>
        <v>0</v>
      </c>
      <c r="AM780" s="56">
        <f>VLOOKUP(Työfile_2024!D780,Tmatkat_20km_tarkasteltava_verk!$C$2:$D$1804,2,FALSE)</f>
        <v>52</v>
      </c>
      <c r="AN780" s="148">
        <f t="shared" si="176"/>
        <v>4.0848389630793402E-2</v>
      </c>
      <c r="AO780" s="178">
        <f>IF(E780=1,VLOOKUP(Työfile_2024!D780,'2015'!$F$12:$AC$1887,24,FALSE),"-")</f>
        <v>77</v>
      </c>
      <c r="AP780" s="52">
        <f>VLOOKUP(D780,Tarkasteltava_verkko_2024_harva!$E$2:$I$1804,5,FALSE)</f>
        <v>0</v>
      </c>
      <c r="AQ780" s="52">
        <f>VLOOKUP(D780,Tarkasteltava_verkko_2024_harva!$E$2:$I$1804,4,FALSE)</f>
        <v>0</v>
      </c>
      <c r="AR780" s="148">
        <v>1.0052980132450331</v>
      </c>
      <c r="AS780" s="170" t="str">
        <f>IFERROR(VLOOKUP(C780,'2015'!$C$12:$AG$1887,30,FALSE),"-")</f>
        <v>Kyllä</v>
      </c>
      <c r="AT780" s="148">
        <v>1.0052980132450331</v>
      </c>
      <c r="AU780" s="170" t="str">
        <f>IFERROR(VLOOKUP(C780,'2015'!$C$12:$AG$1887,31,FALSE),"-")</f>
        <v>Kyllä</v>
      </c>
      <c r="AV780" s="106"/>
      <c r="AW780" s="63">
        <f>IFERROR(VLOOKUP(C780,Merkittävyysluokitus!$A$2:$J$1705,10,FALSE),"-")</f>
        <v>3</v>
      </c>
      <c r="AX780" s="175">
        <f>IFERROR(VLOOKUP(C780,Merkittävyysluokitus!$A$2:$J$1705,6,FALSE),"-")</f>
        <v>9.7261491628614909</v>
      </c>
      <c r="AY780" s="175">
        <f>IFERROR(VLOOKUP(C780,Merkittävyysluokitus!$A$2:$J$1705,7,FALSE),"-")</f>
        <v>3.58</v>
      </c>
      <c r="AZ780" s="175">
        <f>IFERROR(VLOOKUP(C780,Merkittävyysluokitus!$A$2:$J$1705,8,FALSE),"-")</f>
        <v>4.1461491628614908</v>
      </c>
      <c r="BA780" s="175">
        <f>IFERROR(VLOOKUP(C780,Merkittävyysluokitus!$A$2:$J$1705,9,FALSE),"-")</f>
        <v>2</v>
      </c>
      <c r="BB780" s="203"/>
      <c r="BC780" s="203" t="str">
        <f t="shared" si="177"/>
        <v/>
      </c>
      <c r="BD780" s="39" t="str">
        <f t="shared" si="190"/>
        <v>musta</v>
      </c>
      <c r="BE780" s="68" t="str">
        <f t="shared" si="172"/>
        <v>musta</v>
      </c>
      <c r="BF780" s="68" t="str">
        <f t="shared" si="173"/>
        <v>musta</v>
      </c>
      <c r="BG780" s="68" t="str">
        <f t="shared" si="174"/>
        <v>musta</v>
      </c>
      <c r="BH780" s="208" t="str">
        <f t="shared" si="175"/>
        <v>musta</v>
      </c>
      <c r="BI780" s="39"/>
      <c r="BJ780" s="39" t="str">
        <f>IF(F780="ei löydy","uusi tie",IF(E780=0,"tieosoite muuttunut",IF(E780=1,VLOOKUP(D780,'2015'!$F$12:$AL$1887,31,FALSE),"-")))</f>
        <v>punainen</v>
      </c>
      <c r="BK780" s="67" t="str">
        <f>IF(E780=1,VLOOKUP(D780,'2015'!$F$12:$AL$1887,32,FALSE),"-")</f>
        <v>musta</v>
      </c>
      <c r="BL780" s="39" t="str">
        <f>IF(F780="ei löydy","uusi tie",IF(E780=0,"tieosoite muuttunut",IF(E780=1,VLOOKUP(D780,'2015'!$F$12:$AL$1887,33,FALSE),"-")))</f>
        <v>musta</v>
      </c>
      <c r="BM780" s="39"/>
      <c r="BN780" s="217" t="str">
        <f>VLOOKUP(D780,'2015'!$F$12:$AL$1887,33,FALSE)</f>
        <v>musta</v>
      </c>
      <c r="BO780" s="39"/>
      <c r="BP780" s="115"/>
      <c r="BQ780" s="26" t="s">
        <v>10</v>
      </c>
      <c r="BS780" s="5"/>
      <c r="BU780" s="37"/>
      <c r="BV780" s="30"/>
      <c r="BX780" t="str">
        <f>IF(E780=1,VLOOKUP(D780,'2015'!$F$12:$AX$1887,43,FALSE),"-")</f>
        <v>musta</v>
      </c>
      <c r="BY780" t="str">
        <f>IF(E780=1,VLOOKUP(D780,'2015'!$F$12:$AX$1887,44,FALSE),"-")</f>
        <v>musta</v>
      </c>
      <c r="BZ780" t="str">
        <f>IF(E780=1,VLOOKUP(D780,'2015'!$F$12:$AX$1887,45,FALSE),"-")</f>
        <v>musta</v>
      </c>
      <c r="CG780" s="21"/>
      <c r="CH780" s="21"/>
      <c r="CI780" s="21"/>
      <c r="CK780" s="21"/>
      <c r="CL780" s="21"/>
      <c r="CM780" s="21"/>
    </row>
    <row r="781" spans="1:94" ht="15.75" thickBot="1" x14ac:dyDescent="0.3">
      <c r="A781" s="50"/>
      <c r="B781" s="50"/>
      <c r="C781" s="50" t="str">
        <f t="shared" si="183"/>
        <v>2813_4_1764</v>
      </c>
      <c r="D781" s="51" t="str">
        <f t="shared" si="184"/>
        <v>2813_4</v>
      </c>
      <c r="E781" s="224">
        <f>IFERROR(VLOOKUP(C781,'2015'!$C$12:$D$1887,2,FALSE),0)</f>
        <v>1</v>
      </c>
      <c r="F781" s="51">
        <f>IFERROR(K781-IFERROR(VLOOKUP(D781,'2015'!$F$12:$I$1887,4,FALSE),"ei löydy"),"ei löydy")</f>
        <v>0</v>
      </c>
      <c r="G781" s="224">
        <f>IFERROR(VLOOKUP(Työfile_2024!C781,Liikennemalli!$D$6:$G$1921,4,FALSE),0)</f>
        <v>1</v>
      </c>
      <c r="H781" s="225">
        <f>K781-IFERROR(VLOOKUP(Työfile_2024!D781,Liikennemalli!$C$6:$H$1921,6,FALSE),"ei löydy")</f>
        <v>0</v>
      </c>
      <c r="I781" s="80">
        <v>2813</v>
      </c>
      <c r="J781" s="52">
        <v>4</v>
      </c>
      <c r="K781" s="52">
        <v>1764</v>
      </c>
      <c r="L781" s="53"/>
      <c r="M781" s="54"/>
      <c r="N781" s="54"/>
      <c r="O781" s="54"/>
      <c r="P781" s="54"/>
      <c r="Q781" s="55"/>
      <c r="R781" s="55"/>
      <c r="S781" s="55"/>
      <c r="T781" s="55"/>
      <c r="U781" s="52"/>
      <c r="V781" s="56">
        <v>1320</v>
      </c>
      <c r="W781" s="56">
        <v>46</v>
      </c>
      <c r="X781" s="56">
        <v>1445</v>
      </c>
      <c r="Y781" s="56">
        <f>VLOOKUP(D781,Liikennemalli24!$D$2:$F$1804,2,FALSE)</f>
        <v>559</v>
      </c>
      <c r="Z781" s="148">
        <f>VLOOKUP(D781,Liikennemalli24!$D$2:$F$1804,3,FALSE)</f>
        <v>0.42399999999999999</v>
      </c>
      <c r="AA781" s="178">
        <f>IF(G781=1,VLOOKUP(C781,Liikennemalli!$D$6:$H$1921,2,FALSE),"-")</f>
        <v>92.322699544075206</v>
      </c>
      <c r="AB781" s="198">
        <f>IF(G781=1,VLOOKUP(C781,Liikennemalli!$D$6:$H$1921,3,FALSE),"-")</f>
        <v>0.171615384970013</v>
      </c>
      <c r="AC781" s="51">
        <f>IF(E781=1,VLOOKUP(Työfile_2024!D781,'2015'!$F$12:$X$1887,18,FALSE),"-")</f>
        <v>81</v>
      </c>
      <c r="AD781" s="51">
        <f>IF(E781=1,VLOOKUP(Työfile_2024!D781,'2015'!$F$12:$X$1887,19,FALSE),"-")</f>
        <v>0.41</v>
      </c>
      <c r="AI781" s="128">
        <f>IF(E781=1,VLOOKUP(Työfile_2024!D781,'2015'!$F$12:$AB$1887,20,FALSE),"-")</f>
        <v>0</v>
      </c>
      <c r="AJ781" s="128">
        <f>IF(E781=1,VLOOKUP(Työfile_2024!D781,'2015'!$F$12:$AB$1887,21,FALSE),"-")</f>
        <v>0</v>
      </c>
      <c r="AK781" s="128">
        <f>IF(E781=1,VLOOKUP(Työfile_2024!D781,'2015'!$F$12:$AB$1887,22,FALSE),"-")</f>
        <v>0</v>
      </c>
      <c r="AL781" s="128">
        <f>IF(E781=1,VLOOKUP(Työfile_2024!D781,'2015'!$F$12:$AB$1887,23,FALSE),"-")</f>
        <v>0</v>
      </c>
      <c r="AM781" s="56">
        <f>VLOOKUP(Työfile_2024!D781,Tmatkat_20km_tarkasteltava_verk!$C$2:$D$1804,2,FALSE)</f>
        <v>144</v>
      </c>
      <c r="AN781" s="148">
        <f t="shared" si="176"/>
        <v>0.10909090909090909</v>
      </c>
      <c r="AO781" s="178">
        <f>IF(E781=1,VLOOKUP(Työfile_2024!D781,'2015'!$F$12:$AC$1887,24,FALSE),"-")</f>
        <v>140</v>
      </c>
      <c r="AP781" s="63">
        <f>VLOOKUP(D781,Tarkasteltava_verkko_2024_harva!$E$2:$I$1804,5,FALSE)</f>
        <v>0</v>
      </c>
      <c r="AQ781" s="63">
        <f>VLOOKUP(D781,Tarkasteltava_verkko_2024_harva!$E$2:$I$1804,4,FALSE)</f>
        <v>0</v>
      </c>
      <c r="AR781" s="148">
        <v>0.98469387755102045</v>
      </c>
      <c r="AS781" s="170" t="str">
        <f>IFERROR(VLOOKUP(C781,'2015'!$C$12:$AG$1887,30,FALSE),"-")</f>
        <v>Kyllä</v>
      </c>
      <c r="AT781" s="148">
        <v>1.0045351473922903</v>
      </c>
      <c r="AU781" s="170" t="str">
        <f>IFERROR(VLOOKUP(C781,'2015'!$C$12:$AG$1887,31,FALSE),"-")</f>
        <v>Kyllä</v>
      </c>
      <c r="AV781" s="106"/>
      <c r="AW781" s="63">
        <f>IFERROR(VLOOKUP(C781,Merkittävyysluokitus!$A$2:$J$1705,10,FALSE),"-")</f>
        <v>2</v>
      </c>
      <c r="AX781" s="175">
        <f>IFERROR(VLOOKUP(C781,Merkittävyysluokitus!$A$2:$J$1705,6,FALSE),"-")</f>
        <v>10.550136986301368</v>
      </c>
      <c r="AY781" s="175">
        <f>IFERROR(VLOOKUP(C781,Merkittävyysluokitus!$A$2:$J$1705,7,FALSE),"-")</f>
        <v>3.8666666666666663</v>
      </c>
      <c r="AZ781" s="175">
        <f>IFERROR(VLOOKUP(C781,Merkittävyysluokitus!$A$2:$J$1705,8,FALSE),"-")</f>
        <v>4.6834703196347025</v>
      </c>
      <c r="BA781" s="175">
        <f>IFERROR(VLOOKUP(C781,Merkittävyysluokitus!$A$2:$J$1705,9,FALSE),"-")</f>
        <v>2</v>
      </c>
      <c r="BB781" s="203"/>
      <c r="BC781" s="203" t="str">
        <f t="shared" si="177"/>
        <v/>
      </c>
      <c r="BD781" s="39" t="str">
        <f t="shared" si="190"/>
        <v>musta</v>
      </c>
      <c r="BE781" s="68" t="str">
        <f t="shared" si="172"/>
        <v>musta</v>
      </c>
      <c r="BF781" s="68" t="str">
        <f t="shared" si="173"/>
        <v>musta</v>
      </c>
      <c r="BG781" s="68" t="str">
        <f t="shared" si="174"/>
        <v>musta</v>
      </c>
      <c r="BH781" s="208" t="str">
        <f t="shared" si="175"/>
        <v>musta</v>
      </c>
      <c r="BI781" s="39"/>
      <c r="BJ781" s="39" t="str">
        <f>IF(F781="ei löydy","uusi tie",IF(E781=0,"tieosoite muuttunut",IF(E781=1,VLOOKUP(D781,'2015'!$F$12:$AL$1887,31,FALSE),"-")))</f>
        <v>punainen</v>
      </c>
      <c r="BK781" s="67" t="str">
        <f>IF(E781=1,VLOOKUP(D781,'2015'!$F$12:$AL$1887,32,FALSE),"-")</f>
        <v>musta</v>
      </c>
      <c r="BL781" s="39" t="str">
        <f>IF(F781="ei löydy","uusi tie",IF(E781=0,"tieosoite muuttunut",IF(E781=1,VLOOKUP(D781,'2015'!$F$12:$AL$1887,33,FALSE),"-")))</f>
        <v>musta</v>
      </c>
      <c r="BM781" s="39"/>
      <c r="BN781" s="217" t="str">
        <f>VLOOKUP(D781,'2015'!$F$12:$AL$1887,33,FALSE)</f>
        <v>musta</v>
      </c>
      <c r="BO781" s="39"/>
      <c r="BP781" s="115"/>
      <c r="BQ781" s="26" t="s">
        <v>10</v>
      </c>
      <c r="BS781" s="5"/>
      <c r="BU781" s="37"/>
      <c r="BV781" s="30"/>
      <c r="BX781" t="str">
        <f>IF(E781=1,VLOOKUP(D781,'2015'!$F$12:$AX$1887,43,FALSE),"-")</f>
        <v>musta</v>
      </c>
      <c r="BY781" t="str">
        <f>IF(E781=1,VLOOKUP(D781,'2015'!$F$12:$AX$1887,44,FALSE),"-")</f>
        <v>musta</v>
      </c>
      <c r="BZ781" t="str">
        <f>IF(E781=1,VLOOKUP(D781,'2015'!$F$12:$AX$1887,45,FALSE),"-")</f>
        <v>musta</v>
      </c>
      <c r="CG781" s="21" t="s">
        <v>10</v>
      </c>
      <c r="CH781" s="21" t="s">
        <v>10</v>
      </c>
      <c r="CI781" s="21" t="s">
        <v>10</v>
      </c>
      <c r="CK781" s="21" t="s">
        <v>10</v>
      </c>
      <c r="CL781" s="2" t="s">
        <v>9</v>
      </c>
      <c r="CM781" s="21" t="s">
        <v>10</v>
      </c>
    </row>
    <row r="782" spans="1:94" ht="15.75" thickBot="1" x14ac:dyDescent="0.3">
      <c r="A782" s="50"/>
      <c r="B782" s="50"/>
      <c r="C782" s="50" t="str">
        <f t="shared" si="183"/>
        <v>2814_1_844</v>
      </c>
      <c r="D782" s="51" t="str">
        <f t="shared" si="184"/>
        <v>2814_1</v>
      </c>
      <c r="E782" s="224">
        <f>IFERROR(VLOOKUP(C782,'2015'!$C$12:$D$1887,2,FALSE),0)</f>
        <v>1</v>
      </c>
      <c r="F782" s="51">
        <f>IFERROR(K782-IFERROR(VLOOKUP(D782,'2015'!$F$12:$I$1887,4,FALSE),"ei löydy"),"ei löydy")</f>
        <v>0</v>
      </c>
      <c r="G782" s="224">
        <f>IFERROR(VLOOKUP(Työfile_2024!C782,Liikennemalli!$D$6:$G$1921,4,FALSE),0)</f>
        <v>1</v>
      </c>
      <c r="H782" s="225">
        <f>K782-IFERROR(VLOOKUP(Työfile_2024!D782,Liikennemalli!$C$6:$H$1921,6,FALSE),"ei löydy")</f>
        <v>0</v>
      </c>
      <c r="I782" s="80">
        <v>2814</v>
      </c>
      <c r="J782" s="52">
        <v>1</v>
      </c>
      <c r="K782" s="52">
        <v>844</v>
      </c>
      <c r="L782" s="53"/>
      <c r="M782" s="54"/>
      <c r="N782" s="54"/>
      <c r="O782" s="54"/>
      <c r="P782" s="54"/>
      <c r="Q782" s="55"/>
      <c r="R782" s="55"/>
      <c r="S782" s="55"/>
      <c r="T782" s="55"/>
      <c r="U782" s="52"/>
      <c r="V782" s="56">
        <v>1403</v>
      </c>
      <c r="W782" s="56">
        <v>98</v>
      </c>
      <c r="X782" s="56">
        <v>1523</v>
      </c>
      <c r="Y782" s="56">
        <f>VLOOKUP(D782,Liikennemalli24!$D$2:$F$1804,2,FALSE)</f>
        <v>797</v>
      </c>
      <c r="Z782" s="148">
        <f>VLOOKUP(D782,Liikennemalli24!$D$2:$F$1804,3,FALSE)</f>
        <v>0.52600000000000002</v>
      </c>
      <c r="AA782" s="178">
        <f>IF(G782=1,VLOOKUP(C782,Liikennemalli!$D$6:$H$1921,2,FALSE),"-")</f>
        <v>397.51043424553501</v>
      </c>
      <c r="AB782" s="198">
        <f>IF(G782=1,VLOOKUP(C782,Liikennemalli!$D$6:$H$1921,3,FALSE),"-")</f>
        <v>0.51361037678252897</v>
      </c>
      <c r="AC782" s="51">
        <f>IF(E782=1,VLOOKUP(Työfile_2024!D782,'2015'!$F$12:$X$1887,18,FALSE),"-")</f>
        <v>452</v>
      </c>
      <c r="AD782" s="51">
        <f>IF(E782=1,VLOOKUP(Työfile_2024!D782,'2015'!$F$12:$X$1887,19,FALSE),"-")</f>
        <v>0.49</v>
      </c>
      <c r="AI782" s="128">
        <f>IF(E782=1,VLOOKUP(Työfile_2024!D782,'2015'!$F$12:$AB$1887,20,FALSE),"-")</f>
        <v>0</v>
      </c>
      <c r="AJ782" s="128">
        <f>IF(E782=1,VLOOKUP(Työfile_2024!D782,'2015'!$F$12:$AB$1887,21,FALSE),"-")</f>
        <v>0</v>
      </c>
      <c r="AK782" s="128">
        <f>IF(E782=1,VLOOKUP(Työfile_2024!D782,'2015'!$F$12:$AB$1887,22,FALSE),"-")</f>
        <v>0</v>
      </c>
      <c r="AL782" s="128">
        <f>IF(E782=1,VLOOKUP(Työfile_2024!D782,'2015'!$F$12:$AB$1887,23,FALSE),"-")</f>
        <v>0</v>
      </c>
      <c r="AM782" s="56">
        <f>VLOOKUP(Työfile_2024!D782,Tmatkat_20km_tarkasteltava_verk!$C$2:$D$1804,2,FALSE)</f>
        <v>197</v>
      </c>
      <c r="AN782" s="148">
        <f t="shared" si="176"/>
        <v>0.14041339985744833</v>
      </c>
      <c r="AO782" s="178">
        <f>IF(E782=1,VLOOKUP(Työfile_2024!D782,'2015'!$F$12:$AC$1887,24,FALSE),"-")</f>
        <v>93</v>
      </c>
      <c r="AP782" s="63" t="str">
        <f>VLOOKUP(D782,Tarkasteltava_verkko_2024_harva!$E$2:$I$1804,5,FALSE)</f>
        <v>tiivis</v>
      </c>
      <c r="AQ782" s="63">
        <f>VLOOKUP(D782,Tarkasteltava_verkko_2024_harva!$E$2:$I$1804,4,FALSE)</f>
        <v>0</v>
      </c>
      <c r="AR782" s="148">
        <v>0.39336492890995262</v>
      </c>
      <c r="AS782" s="170" t="str">
        <f>IFERROR(VLOOKUP(C782,'2015'!$C$12:$AG$1887,30,FALSE),"-")</f>
        <v/>
      </c>
      <c r="AT782" s="148">
        <v>1.0023696682464456</v>
      </c>
      <c r="AU782" s="170" t="str">
        <f>IFERROR(VLOOKUP(C782,'2015'!$C$12:$AG$1887,31,FALSE),"-")</f>
        <v>Kyllä</v>
      </c>
      <c r="AV782" s="106"/>
      <c r="AW782" s="63">
        <f>IFERROR(VLOOKUP(C782,Merkittävyysluokitus!$A$2:$J$1705,10,FALSE),"-")</f>
        <v>3</v>
      </c>
      <c r="AX782" s="175">
        <f>IFERROR(VLOOKUP(C782,Merkittävyysluokitus!$A$2:$J$1705,6,FALSE),"-")</f>
        <v>9.8575722983257226</v>
      </c>
      <c r="AY782" s="175">
        <f>IFERROR(VLOOKUP(C782,Merkittävyysluokitus!$A$2:$J$1705,7,FALSE),"-")</f>
        <v>3.7099999999999995</v>
      </c>
      <c r="AZ782" s="175">
        <f>IFERROR(VLOOKUP(C782,Merkittävyysluokitus!$A$2:$J$1705,8,FALSE),"-")</f>
        <v>3.81423896499239</v>
      </c>
      <c r="BA782" s="175">
        <f>IFERROR(VLOOKUP(C782,Merkittävyysluokitus!$A$2:$J$1705,9,FALSE),"-")</f>
        <v>2.333333333333333</v>
      </c>
      <c r="BB782" s="203"/>
      <c r="BC782" s="203" t="str">
        <f t="shared" si="177"/>
        <v/>
      </c>
      <c r="BD782" s="39" t="str">
        <f t="shared" si="190"/>
        <v>musta</v>
      </c>
      <c r="BE782" s="68" t="str">
        <f t="shared" ref="BE782:BE845" si="196">IF(Z782="-","ei mallia",IF(Z782=0,"ei mallia",IF(Z782&gt;0.599999,IF(Y782&gt;999,"punainen",IF(AM782&gt;99,"punainen",IF(AP782="tiivis","punainen","musta"))),"musta")))</f>
        <v>musta</v>
      </c>
      <c r="BF782" s="68" t="str">
        <f t="shared" ref="BF782:BF845" si="197">IF(Z782="-","ei mallia",IF(Z782=0,"ei mallia",IF(Z782&gt;0.399999,IF(Y782&gt;1999,"punainen",IF(AM782&gt;499,"punainen",IF(AQ782="harva","punainen","musta"))),"musta")))</f>
        <v>musta</v>
      </c>
      <c r="BG782" s="68" t="str">
        <f t="shared" ref="BG782:BG845" si="198">IF(Z782="-","ei mallia",IF(Y782=0,"ei mallia",(IF(AND(SUM((Z782&gt;$BF$2),(Y782&gt;$BF$3),(AM782&gt;$BF$4),(AQ782=$BF$5))&gt;=2,OR(Z782&gt;$BG$2,Y782&gt;$BG$3,AM782&gt;$BG$4,AP782=$BG$5)),"punainen","musta"))))</f>
        <v>musta</v>
      </c>
      <c r="BH782" s="208" t="str">
        <f t="shared" ref="BH782:BH845" si="199">IF(Z782&gt;0.5,IF(AQ782="harva","punainen","musta"),"musta")</f>
        <v>musta</v>
      </c>
      <c r="BI782" s="39"/>
      <c r="BJ782" s="39" t="str">
        <f>IF(F782="ei löydy","uusi tie",IF(E782=0,"tieosoite muuttunut",IF(E782=1,VLOOKUP(D782,'2015'!$F$12:$AL$1887,31,FALSE),"-")))</f>
        <v>musta</v>
      </c>
      <c r="BK782" s="67" t="str">
        <f>IF(E782=1,VLOOKUP(D782,'2015'!$F$12:$AL$1887,32,FALSE),"-")</f>
        <v>musta</v>
      </c>
      <c r="BL782" s="39" t="str">
        <f>IF(F782="ei löydy","uusi tie",IF(E782=0,"tieosoite muuttunut",IF(E782=1,VLOOKUP(D782,'2015'!$F$12:$AL$1887,33,FALSE),"-")))</f>
        <v>musta</v>
      </c>
      <c r="BM782" s="39"/>
      <c r="BN782" s="217" t="str">
        <f>VLOOKUP(D782,'2015'!$F$12:$AL$1887,33,FALSE)</f>
        <v>musta</v>
      </c>
      <c r="BO782" s="39"/>
      <c r="BP782" s="115"/>
      <c r="BQ782" s="26" t="s">
        <v>10</v>
      </c>
      <c r="BS782" s="5"/>
      <c r="BU782" s="37"/>
      <c r="BV782" s="30"/>
      <c r="BX782" t="str">
        <f>IF(E782=1,VLOOKUP(D782,'2015'!$F$12:$AX$1887,43,FALSE),"-")</f>
        <v>musta</v>
      </c>
      <c r="BY782" t="str">
        <f>IF(E782=1,VLOOKUP(D782,'2015'!$F$12:$AX$1887,44,FALSE),"-")</f>
        <v>musta</v>
      </c>
      <c r="BZ782" t="str">
        <f>IF(E782=1,VLOOKUP(D782,'2015'!$F$12:$AX$1887,45,FALSE),"-")</f>
        <v>musta</v>
      </c>
      <c r="CG782" s="21" t="s">
        <v>10</v>
      </c>
      <c r="CH782" s="2" t="s">
        <v>9</v>
      </c>
      <c r="CI782" s="21" t="s">
        <v>10</v>
      </c>
      <c r="CK782" s="21" t="s">
        <v>10</v>
      </c>
      <c r="CL782" s="2" t="s">
        <v>9</v>
      </c>
      <c r="CM782" s="21" t="s">
        <v>10</v>
      </c>
    </row>
    <row r="783" spans="1:94" ht="15.75" thickBot="1" x14ac:dyDescent="0.3">
      <c r="A783" s="50"/>
      <c r="B783" s="50"/>
      <c r="C783" s="50" t="str">
        <f t="shared" si="183"/>
        <v>2815_2_4020</v>
      </c>
      <c r="D783" s="51" t="str">
        <f t="shared" si="184"/>
        <v>2815_2</v>
      </c>
      <c r="E783" s="224">
        <f>IFERROR(VLOOKUP(C783,'2015'!$C$12:$D$1887,2,FALSE),0)</f>
        <v>1</v>
      </c>
      <c r="F783" s="51">
        <f>IFERROR(K783-IFERROR(VLOOKUP(D783,'2015'!$F$12:$I$1887,4,FALSE),"ei löydy"),"ei löydy")</f>
        <v>0</v>
      </c>
      <c r="G783" s="224">
        <f>IFERROR(VLOOKUP(Työfile_2024!C783,Liikennemalli!$D$6:$G$1921,4,FALSE),0)</f>
        <v>1</v>
      </c>
      <c r="H783" s="225">
        <f>K783-IFERROR(VLOOKUP(Työfile_2024!D783,Liikennemalli!$C$6:$H$1921,6,FALSE),"ei löydy")</f>
        <v>0</v>
      </c>
      <c r="I783" s="80">
        <v>2815</v>
      </c>
      <c r="J783" s="52">
        <v>2</v>
      </c>
      <c r="K783" s="52">
        <v>4020</v>
      </c>
      <c r="L783" s="53"/>
      <c r="M783" s="54"/>
      <c r="N783" s="54"/>
      <c r="O783" s="54"/>
      <c r="P783" s="54"/>
      <c r="Q783" s="55"/>
      <c r="R783" s="55"/>
      <c r="S783" s="55"/>
      <c r="T783" s="55"/>
      <c r="U783" s="52"/>
      <c r="V783" s="56">
        <v>237</v>
      </c>
      <c r="W783" s="56">
        <v>11</v>
      </c>
      <c r="X783" s="56">
        <v>260</v>
      </c>
      <c r="Y783" s="56">
        <f>VLOOKUP(D783,Liikennemalli24!$D$2:$F$1804,2,FALSE)</f>
        <v>76</v>
      </c>
      <c r="Z783" s="148">
        <f>VLOOKUP(D783,Liikennemalli24!$D$2:$F$1804,3,FALSE)</f>
        <v>0.36599999999999999</v>
      </c>
      <c r="AA783" s="178">
        <f>IF(G783=1,VLOOKUP(C783,Liikennemalli!$D$6:$H$1921,2,FALSE),"-")</f>
        <v>31.999945253939298</v>
      </c>
      <c r="AB783" s="198">
        <f>IF(G783=1,VLOOKUP(C783,Liikennemalli!$D$6:$H$1921,3,FALSE),"-")</f>
        <v>0.39065373493275901</v>
      </c>
      <c r="AC783" s="51">
        <f>IF(E783=1,VLOOKUP(Työfile_2024!D783,'2015'!$F$12:$X$1887,18,FALSE),"-")</f>
        <v>156</v>
      </c>
      <c r="AD783" s="51">
        <f>IF(E783=1,VLOOKUP(Työfile_2024!D783,'2015'!$F$12:$X$1887,19,FALSE),"-")</f>
        <v>0.76</v>
      </c>
      <c r="AI783" s="128">
        <f>IF(E783=1,VLOOKUP(Työfile_2024!D783,'2015'!$F$12:$AB$1887,20,FALSE),"-")</f>
        <v>0</v>
      </c>
      <c r="AJ783" s="128">
        <f>IF(E783=1,VLOOKUP(Työfile_2024!D783,'2015'!$F$12:$AB$1887,21,FALSE),"-")</f>
        <v>0</v>
      </c>
      <c r="AK783" s="128">
        <f>IF(E783=1,VLOOKUP(Työfile_2024!D783,'2015'!$F$12:$AB$1887,22,FALSE),"-")</f>
        <v>0</v>
      </c>
      <c r="AL783" s="128">
        <f>IF(E783=1,VLOOKUP(Työfile_2024!D783,'2015'!$F$12:$AB$1887,23,FALSE),"-")</f>
        <v>0</v>
      </c>
      <c r="AM783" s="56">
        <f>VLOOKUP(Työfile_2024!D783,Tmatkat_20km_tarkasteltava_verk!$C$2:$D$1804,2,FALSE)</f>
        <v>27</v>
      </c>
      <c r="AN783" s="148">
        <f t="shared" ref="AN783:AN846" si="200">AM783/V783</f>
        <v>0.11392405063291139</v>
      </c>
      <c r="AO783" s="178">
        <f>IF(E783=1,VLOOKUP(Työfile_2024!D783,'2015'!$F$12:$AC$1887,24,FALSE),"-")</f>
        <v>0</v>
      </c>
      <c r="AP783" s="63">
        <f>VLOOKUP(D783,Tarkasteltava_verkko_2024_harva!$E$2:$I$1804,5,FALSE)</f>
        <v>0</v>
      </c>
      <c r="AQ783" s="63">
        <f>VLOOKUP(D783,Tarkasteltava_verkko_2024_harva!$E$2:$I$1804,4,FALSE)</f>
        <v>0</v>
      </c>
      <c r="AR783" s="148">
        <v>0</v>
      </c>
      <c r="AS783" s="170" t="str">
        <f>IFERROR(VLOOKUP(C783,'2015'!$C$12:$AG$1887,30,FALSE),"-")</f>
        <v/>
      </c>
      <c r="AT783" s="148">
        <v>0</v>
      </c>
      <c r="AU783" s="170">
        <f>IFERROR(VLOOKUP(C783,'2015'!$C$12:$AG$1887,31,FALSE),"-")</f>
        <v>0</v>
      </c>
      <c r="AV783" s="106"/>
      <c r="AW783" s="63">
        <f>IFERROR(VLOOKUP(C783,Merkittävyysluokitus!$A$2:$J$1705,10,FALSE),"-")</f>
        <v>3</v>
      </c>
      <c r="AX783" s="175">
        <f>IFERROR(VLOOKUP(C783,Merkittävyysluokitus!$A$2:$J$1705,6,FALSE),"-")</f>
        <v>3.2681757990867575</v>
      </c>
      <c r="AY783" s="175">
        <f>IFERROR(VLOOKUP(C783,Merkittävyysluokitus!$A$2:$J$1705,7,FALSE),"-")</f>
        <v>0.80766666666666664</v>
      </c>
      <c r="AZ783" s="175">
        <f>IFERROR(VLOOKUP(C783,Merkittävyysluokitus!$A$2:$J$1705,8,FALSE),"-")</f>
        <v>1.9605091324200909</v>
      </c>
      <c r="BA783" s="175">
        <f>IFERROR(VLOOKUP(C783,Merkittävyysluokitus!$A$2:$J$1705,9,FALSE),"-")</f>
        <v>0.5</v>
      </c>
      <c r="BB783" s="203"/>
      <c r="BC783" s="203" t="str">
        <f t="shared" ref="BC783:BC846" si="201">IF(BD783="ei luokiteltu","ei mallia",IF(BL783="tieosoite muuttunut","tieosoite muuttunut",IF(BD783&lt;&gt;BL783,"muutos","")))</f>
        <v/>
      </c>
      <c r="BD783" s="39" t="str">
        <f t="shared" si="190"/>
        <v>musta</v>
      </c>
      <c r="BE783" s="68" t="str">
        <f t="shared" si="196"/>
        <v>musta</v>
      </c>
      <c r="BF783" s="68" t="str">
        <f t="shared" si="197"/>
        <v>musta</v>
      </c>
      <c r="BG783" s="68" t="str">
        <f t="shared" si="198"/>
        <v>musta</v>
      </c>
      <c r="BH783" s="208" t="str">
        <f t="shared" si="199"/>
        <v>musta</v>
      </c>
      <c r="BI783" s="39"/>
      <c r="BJ783" s="39" t="str">
        <f>IF(F783="ei löydy","uusi tie",IF(E783=0,"tieosoite muuttunut",IF(E783=1,VLOOKUP(D783,'2015'!$F$12:$AL$1887,31,FALSE),"-")))</f>
        <v>musta</v>
      </c>
      <c r="BK783" s="67" t="str">
        <f>IF(E783=1,VLOOKUP(D783,'2015'!$F$12:$AL$1887,32,FALSE),"-")</f>
        <v>musta</v>
      </c>
      <c r="BL783" s="39" t="str">
        <f>IF(F783="ei löydy","uusi tie",IF(E783=0,"tieosoite muuttunut",IF(E783=1,VLOOKUP(D783,'2015'!$F$12:$AL$1887,33,FALSE),"-")))</f>
        <v>musta</v>
      </c>
      <c r="BM783" s="39"/>
      <c r="BN783" s="217" t="str">
        <f>VLOOKUP(D783,'2015'!$F$12:$AL$1887,33,FALSE)</f>
        <v>musta</v>
      </c>
      <c r="BO783" s="39"/>
      <c r="BP783" s="115"/>
      <c r="BQ783" s="26" t="s">
        <v>10</v>
      </c>
      <c r="BS783" s="5"/>
      <c r="BU783" s="37"/>
      <c r="BV783" s="30"/>
      <c r="BX783" t="str">
        <f>IF(E783=1,VLOOKUP(D783,'2015'!$F$12:$AX$1887,43,FALSE),"-")</f>
        <v>musta</v>
      </c>
      <c r="BY783" t="str">
        <f>IF(E783=1,VLOOKUP(D783,'2015'!$F$12:$AX$1887,44,FALSE),"-")</f>
        <v>musta</v>
      </c>
      <c r="BZ783" t="str">
        <f>IF(E783=1,VLOOKUP(D783,'2015'!$F$12:$AX$1887,45,FALSE),"-")</f>
        <v>musta</v>
      </c>
      <c r="CG783" s="2" t="s">
        <v>9</v>
      </c>
      <c r="CH783" s="2" t="s">
        <v>9</v>
      </c>
      <c r="CI783" s="2" t="s">
        <v>9</v>
      </c>
      <c r="CK783" s="21" t="s">
        <v>10</v>
      </c>
      <c r="CL783" s="2" t="s">
        <v>9</v>
      </c>
      <c r="CM783" s="21" t="s">
        <v>10</v>
      </c>
    </row>
    <row r="784" spans="1:94" ht="15.75" thickBot="1" x14ac:dyDescent="0.3">
      <c r="A784" s="50"/>
      <c r="B784" s="50"/>
      <c r="C784" s="50" t="str">
        <f t="shared" ref="C784:C847" si="202">CONCATENATE(I784,"_",J784,"_",K784)</f>
        <v>2821_1_3128</v>
      </c>
      <c r="D784" s="51" t="str">
        <f t="shared" ref="D784:D847" si="203">CONCATENATE(I784,"_",J784)</f>
        <v>2821_1</v>
      </c>
      <c r="E784" s="224">
        <f>IFERROR(VLOOKUP(C784,'2015'!$C$12:$D$1887,2,FALSE),0)</f>
        <v>1</v>
      </c>
      <c r="F784" s="51">
        <f>IFERROR(K784-IFERROR(VLOOKUP(D784,'2015'!$F$12:$I$1887,4,FALSE),"ei löydy"),"ei löydy")</f>
        <v>0</v>
      </c>
      <c r="G784" s="224">
        <f>IFERROR(VLOOKUP(Työfile_2024!C784,Liikennemalli!$D$6:$G$1921,4,FALSE),0)</f>
        <v>0</v>
      </c>
      <c r="H784" s="225">
        <f>K784-IFERROR(VLOOKUP(Työfile_2024!D784,Liikennemalli!$C$6:$H$1921,6,FALSE),"ei löydy")</f>
        <v>-2510</v>
      </c>
      <c r="I784" s="80">
        <v>2821</v>
      </c>
      <c r="J784" s="52">
        <v>1</v>
      </c>
      <c r="K784" s="52">
        <v>3128</v>
      </c>
      <c r="L784" s="53"/>
      <c r="M784" s="54"/>
      <c r="N784" s="54"/>
      <c r="O784" s="54"/>
      <c r="P784" s="54"/>
      <c r="Q784" s="55"/>
      <c r="R784" s="55"/>
      <c r="S784" s="55"/>
      <c r="T784" s="55"/>
      <c r="U784" s="52"/>
      <c r="V784" s="56">
        <v>4923</v>
      </c>
      <c r="W784" s="56">
        <v>127</v>
      </c>
      <c r="X784" s="56">
        <v>5239</v>
      </c>
      <c r="Y784" s="56">
        <f>VLOOKUP(D784,Liikennemalli24!$D$2:$F$1804,2,FALSE)</f>
        <v>117</v>
      </c>
      <c r="Z784" s="148">
        <f>VLOOKUP(D784,Liikennemalli24!$D$2:$F$1804,3,FALSE)</f>
        <v>5.6000000000000001E-2</v>
      </c>
      <c r="AA784" s="178" t="str">
        <f>IF(G784=1,VLOOKUP(C784,Liikennemalli!$D$6:$H$1921,2,FALSE),"-")</f>
        <v>-</v>
      </c>
      <c r="AB784" s="198" t="str">
        <f>IF(G784=1,VLOOKUP(C784,Liikennemalli!$D$6:$H$1921,3,FALSE),"-")</f>
        <v>-</v>
      </c>
      <c r="AC784" s="51">
        <f>IF(E784=1,VLOOKUP(Työfile_2024!D784,'2015'!$F$12:$X$1887,18,FALSE),"-")</f>
        <v>422</v>
      </c>
      <c r="AD784" s="51">
        <f>IF(E784=1,VLOOKUP(Työfile_2024!D784,'2015'!$F$12:$X$1887,19,FALSE),"-")</f>
        <v>0.11</v>
      </c>
      <c r="AI784" s="128">
        <f>IF(E784=1,VLOOKUP(Työfile_2024!D784,'2015'!$F$12:$AB$1887,20,FALSE),"-")</f>
        <v>0</v>
      </c>
      <c r="AJ784" s="128">
        <f>IF(E784=1,VLOOKUP(Työfile_2024!D784,'2015'!$F$12:$AB$1887,21,FALSE),"-")</f>
        <v>0</v>
      </c>
      <c r="AK784" s="128">
        <f>IF(E784=1,VLOOKUP(Työfile_2024!D784,'2015'!$F$12:$AB$1887,22,FALSE),"-")</f>
        <v>0</v>
      </c>
      <c r="AL784" s="128">
        <f>IF(E784=1,VLOOKUP(Työfile_2024!D784,'2015'!$F$12:$AB$1887,23,FALSE),"-")</f>
        <v>0</v>
      </c>
      <c r="AM784" s="56">
        <f>VLOOKUP(Työfile_2024!D784,Tmatkat_20km_tarkasteltava_verk!$C$2:$D$1804,2,FALSE)</f>
        <v>146</v>
      </c>
      <c r="AN784" s="148">
        <f t="shared" si="200"/>
        <v>2.9656713386146658E-2</v>
      </c>
      <c r="AO784" s="178">
        <f>IF(E784=1,VLOOKUP(Työfile_2024!D784,'2015'!$F$12:$AC$1887,24,FALSE),"-")</f>
        <v>703</v>
      </c>
      <c r="AP784" s="63" t="str">
        <f>VLOOKUP(D784,Tarkasteltava_verkko_2024_harva!$E$2:$I$1804,5,FALSE)</f>
        <v>tiivis</v>
      </c>
      <c r="AQ784" s="63">
        <f>VLOOKUP(D784,Tarkasteltava_verkko_2024_harva!$E$2:$I$1804,4,FALSE)</f>
        <v>0</v>
      </c>
      <c r="AR784" s="148">
        <v>0.18797953964194372</v>
      </c>
      <c r="AS784" s="170" t="str">
        <f>IFERROR(VLOOKUP(C784,'2015'!$C$12:$AG$1887,30,FALSE),"-")</f>
        <v/>
      </c>
      <c r="AT784" s="148">
        <v>0.58535805626598469</v>
      </c>
      <c r="AU784" s="170" t="str">
        <f>IFERROR(VLOOKUP(C784,'2015'!$C$12:$AG$1887,31,FALSE),"-")</f>
        <v>Kyllä</v>
      </c>
      <c r="AV784" s="106"/>
      <c r="AW784" s="63">
        <f>IFERROR(VLOOKUP(C784,Merkittävyysluokitus!$A$2:$J$1705,10,FALSE),"-")</f>
        <v>2</v>
      </c>
      <c r="AX784" s="175">
        <f>IFERROR(VLOOKUP(C784,Merkittävyysluokitus!$A$2:$J$1705,6,FALSE),"-")</f>
        <v>11.07345509893455</v>
      </c>
      <c r="AY784" s="175">
        <f>IFERROR(VLOOKUP(C784,Merkittävyysluokitus!$A$2:$J$1705,7,FALSE),"-")</f>
        <v>4.5</v>
      </c>
      <c r="AZ784" s="175">
        <f>IFERROR(VLOOKUP(C784,Merkittävyysluokitus!$A$2:$J$1705,8,FALSE),"-")</f>
        <v>4.9067884322678843</v>
      </c>
      <c r="BA784" s="175">
        <f>IFERROR(VLOOKUP(C784,Merkittävyysluokitus!$A$2:$J$1705,9,FALSE),"-")</f>
        <v>1.6666666666666665</v>
      </c>
      <c r="BB784" s="203"/>
      <c r="BC784" s="203" t="str">
        <f t="shared" si="201"/>
        <v/>
      </c>
      <c r="BD784" s="39" t="str">
        <f t="shared" si="190"/>
        <v>musta</v>
      </c>
      <c r="BE784" s="68" t="str">
        <f t="shared" si="196"/>
        <v>musta</v>
      </c>
      <c r="BF784" s="68" t="str">
        <f t="shared" si="197"/>
        <v>musta</v>
      </c>
      <c r="BG784" s="68" t="str">
        <f t="shared" si="198"/>
        <v>musta</v>
      </c>
      <c r="BH784" s="208" t="str">
        <f t="shared" si="199"/>
        <v>musta</v>
      </c>
      <c r="BI784" s="39"/>
      <c r="BJ784" s="39" t="str">
        <f>IF(F784="ei löydy","uusi tie",IF(E784=0,"tieosoite muuttunut",IF(E784=1,VLOOKUP(D784,'2015'!$F$12:$AL$1887,31,FALSE),"-")))</f>
        <v>musta</v>
      </c>
      <c r="BK784" s="67" t="str">
        <f>IF(E784=1,VLOOKUP(D784,'2015'!$F$12:$AL$1887,32,FALSE),"-")</f>
        <v>musta</v>
      </c>
      <c r="BL784" s="39" t="str">
        <f>IF(F784="ei löydy","uusi tie",IF(E784=0,"tieosoite muuttunut",IF(E784=1,VLOOKUP(D784,'2015'!$F$12:$AL$1887,33,FALSE),"-")))</f>
        <v>musta</v>
      </c>
      <c r="BM784" s="39"/>
      <c r="BN784" s="217" t="str">
        <f>VLOOKUP(D784,'2015'!$F$12:$AL$1887,33,FALSE)</f>
        <v>musta</v>
      </c>
      <c r="BO784" s="39"/>
      <c r="BP784" s="115"/>
      <c r="BQ784" s="26" t="s">
        <v>10</v>
      </c>
      <c r="BS784" s="5"/>
      <c r="BU784" s="37"/>
      <c r="BV784" s="30"/>
      <c r="BX784" t="str">
        <f>IF(E784=1,VLOOKUP(D784,'2015'!$F$12:$AX$1887,43,FALSE),"-")</f>
        <v>musta</v>
      </c>
      <c r="BY784" t="str">
        <f>IF(E784=1,VLOOKUP(D784,'2015'!$F$12:$AX$1887,44,FALSE),"-")</f>
        <v>musta</v>
      </c>
      <c r="BZ784" t="str">
        <f>IF(E784=1,VLOOKUP(D784,'2015'!$F$12:$AX$1887,45,FALSE),"-")</f>
        <v>musta</v>
      </c>
      <c r="CG784" s="2" t="s">
        <v>9</v>
      </c>
      <c r="CH784" s="2" t="s">
        <v>9</v>
      </c>
      <c r="CI784" s="2" t="s">
        <v>9</v>
      </c>
      <c r="CK784" s="21" t="s">
        <v>10</v>
      </c>
      <c r="CL784" s="2" t="s">
        <v>9</v>
      </c>
      <c r="CM784" s="21" t="s">
        <v>10</v>
      </c>
    </row>
    <row r="785" spans="1:94" ht="15.75" thickBot="1" x14ac:dyDescent="0.3">
      <c r="A785" s="50"/>
      <c r="B785" s="50"/>
      <c r="C785" s="50" t="str">
        <f t="shared" si="202"/>
        <v>2821_2_5241</v>
      </c>
      <c r="D785" s="51" t="str">
        <f t="shared" si="203"/>
        <v>2821_2</v>
      </c>
      <c r="E785" s="224">
        <f>IFERROR(VLOOKUP(C785,'2015'!$C$12:$D$1887,2,FALSE),0)</f>
        <v>1</v>
      </c>
      <c r="F785" s="51">
        <f>IFERROR(K785-IFERROR(VLOOKUP(D785,'2015'!$F$12:$I$1887,4,FALSE),"ei löydy"),"ei löydy")</f>
        <v>0</v>
      </c>
      <c r="G785" s="224">
        <f>IFERROR(VLOOKUP(Työfile_2024!C785,Liikennemalli!$D$6:$G$1921,4,FALSE),0)</f>
        <v>1</v>
      </c>
      <c r="H785" s="225">
        <f>K785-IFERROR(VLOOKUP(Työfile_2024!D785,Liikennemalli!$C$6:$H$1921,6,FALSE),"ei löydy")</f>
        <v>0</v>
      </c>
      <c r="I785" s="80">
        <v>2821</v>
      </c>
      <c r="J785" s="52">
        <v>2</v>
      </c>
      <c r="K785" s="52">
        <v>5241</v>
      </c>
      <c r="L785" s="53"/>
      <c r="M785" s="54"/>
      <c r="N785" s="54"/>
      <c r="O785" s="54"/>
      <c r="P785" s="54"/>
      <c r="Q785" s="55"/>
      <c r="R785" s="55"/>
      <c r="S785" s="55"/>
      <c r="T785" s="55"/>
      <c r="U785" s="52"/>
      <c r="V785" s="56">
        <v>3631</v>
      </c>
      <c r="W785" s="56">
        <v>119</v>
      </c>
      <c r="X785" s="56">
        <v>3763</v>
      </c>
      <c r="Y785" s="56">
        <f>VLOOKUP(D785,Liikennemalli24!$D$2:$F$1804,2,FALSE)</f>
        <v>303</v>
      </c>
      <c r="Z785" s="148">
        <f>VLOOKUP(D785,Liikennemalli24!$D$2:$F$1804,3,FALSE)</f>
        <v>0.249</v>
      </c>
      <c r="AA785" s="178">
        <f>IF(G785=1,VLOOKUP(C785,Liikennemalli!$D$6:$H$1921,2,FALSE),"-")</f>
        <v>295.82402710057301</v>
      </c>
      <c r="AB785" s="198">
        <f>IF(G785=1,VLOOKUP(C785,Liikennemalli!$D$6:$H$1921,3,FALSE),"-")</f>
        <v>0.10898299225748199</v>
      </c>
      <c r="AC785" s="51">
        <f>IF(E785=1,VLOOKUP(Työfile_2024!D785,'2015'!$F$12:$X$1887,18,FALSE),"-")</f>
        <v>440</v>
      </c>
      <c r="AD785" s="51">
        <f>IF(E785=1,VLOOKUP(Työfile_2024!D785,'2015'!$F$12:$X$1887,19,FALSE),"-")</f>
        <v>0.2</v>
      </c>
      <c r="AI785" s="128">
        <f>IF(E785=1,VLOOKUP(Työfile_2024!D785,'2015'!$F$12:$AB$1887,20,FALSE),"-")</f>
        <v>0</v>
      </c>
      <c r="AJ785" s="128">
        <f>IF(E785=1,VLOOKUP(Työfile_2024!D785,'2015'!$F$12:$AB$1887,21,FALSE),"-")</f>
        <v>0</v>
      </c>
      <c r="AK785" s="128">
        <f>IF(E785=1,VLOOKUP(Työfile_2024!D785,'2015'!$F$12:$AB$1887,22,FALSE),"-")</f>
        <v>0</v>
      </c>
      <c r="AL785" s="128">
        <f>IF(E785=1,VLOOKUP(Työfile_2024!D785,'2015'!$F$12:$AB$1887,23,FALSE),"-")</f>
        <v>0</v>
      </c>
      <c r="AM785" s="56">
        <f>VLOOKUP(Työfile_2024!D785,Tmatkat_20km_tarkasteltava_verk!$C$2:$D$1804,2,FALSE)</f>
        <v>262</v>
      </c>
      <c r="AN785" s="148">
        <f t="shared" si="200"/>
        <v>7.215643073533462E-2</v>
      </c>
      <c r="AO785" s="178">
        <f>IF(E785=1,VLOOKUP(Työfile_2024!D785,'2015'!$F$12:$AC$1887,24,FALSE),"-")</f>
        <v>269</v>
      </c>
      <c r="AP785" s="52" t="str">
        <f>VLOOKUP(D785,Tarkasteltava_verkko_2024_harva!$E$2:$I$1804,5,FALSE)</f>
        <v>tiivis</v>
      </c>
      <c r="AQ785" s="52">
        <f>VLOOKUP(D785,Tarkasteltava_verkko_2024_harva!$E$2:$I$1804,4,FALSE)</f>
        <v>0</v>
      </c>
      <c r="AR785" s="148">
        <v>0.84678496470139286</v>
      </c>
      <c r="AS785" s="170" t="str">
        <f>IFERROR(VLOOKUP(C785,'2015'!$C$12:$AG$1887,30,FALSE),"-")</f>
        <v>Kyllä</v>
      </c>
      <c r="AT785" s="148">
        <v>0.99809196718183557</v>
      </c>
      <c r="AU785" s="170" t="str">
        <f>IFERROR(VLOOKUP(C785,'2015'!$C$12:$AG$1887,31,FALSE),"-")</f>
        <v>Kyllä</v>
      </c>
      <c r="AV785" s="106"/>
      <c r="AW785" s="63">
        <f>IFERROR(VLOOKUP(C785,Merkittävyysluokitus!$A$2:$J$1705,10,FALSE),"-")</f>
        <v>2</v>
      </c>
      <c r="AX785" s="175">
        <f>IFERROR(VLOOKUP(C785,Merkittävyysluokitus!$A$2:$J$1705,6,FALSE),"-")</f>
        <v>11.562381278538812</v>
      </c>
      <c r="AY785" s="175">
        <f>IFERROR(VLOOKUP(C785,Merkittävyysluokitus!$A$2:$J$1705,7,FALSE),"-")</f>
        <v>4.4749999999999996</v>
      </c>
      <c r="AZ785" s="175">
        <f>IFERROR(VLOOKUP(C785,Merkittävyysluokitus!$A$2:$J$1705,8,FALSE),"-")</f>
        <v>5.0873812785388122</v>
      </c>
      <c r="BA785" s="175">
        <f>IFERROR(VLOOKUP(C785,Merkittävyysluokitus!$A$2:$J$1705,9,FALSE),"-")</f>
        <v>2</v>
      </c>
      <c r="BB785" s="203"/>
      <c r="BC785" s="203" t="str">
        <f t="shared" si="201"/>
        <v/>
      </c>
      <c r="BD785" s="39" t="str">
        <f t="shared" si="190"/>
        <v>musta</v>
      </c>
      <c r="BE785" s="68" t="str">
        <f t="shared" si="196"/>
        <v>musta</v>
      </c>
      <c r="BF785" s="68" t="str">
        <f t="shared" si="197"/>
        <v>musta</v>
      </c>
      <c r="BG785" s="68" t="str">
        <f t="shared" si="198"/>
        <v>musta</v>
      </c>
      <c r="BH785" s="208" t="str">
        <f t="shared" si="199"/>
        <v>musta</v>
      </c>
      <c r="BI785" s="39"/>
      <c r="BJ785" s="39" t="str">
        <f>IF(F785="ei löydy","uusi tie",IF(E785=0,"tieosoite muuttunut",IF(E785=1,VLOOKUP(D785,'2015'!$F$12:$AL$1887,31,FALSE),"-")))</f>
        <v>punainen</v>
      </c>
      <c r="BK785" s="67" t="str">
        <f>IF(E785=1,VLOOKUP(D785,'2015'!$F$12:$AL$1887,32,FALSE),"-")</f>
        <v>musta</v>
      </c>
      <c r="BL785" s="39" t="str">
        <f>IF(F785="ei löydy","uusi tie",IF(E785=0,"tieosoite muuttunut",IF(E785=1,VLOOKUP(D785,'2015'!$F$12:$AL$1887,33,FALSE),"-")))</f>
        <v>musta</v>
      </c>
      <c r="BM785" s="39"/>
      <c r="BN785" s="217" t="str">
        <f>VLOOKUP(D785,'2015'!$F$12:$AL$1887,33,FALSE)</f>
        <v>musta</v>
      </c>
      <c r="BO785" s="39"/>
      <c r="BP785" s="115"/>
      <c r="BQ785" s="26" t="s">
        <v>10</v>
      </c>
      <c r="BS785" s="5"/>
      <c r="BU785" s="37"/>
      <c r="BV785" s="30"/>
      <c r="BX785" t="str">
        <f>IF(E785=1,VLOOKUP(D785,'2015'!$F$12:$AX$1887,43,FALSE),"-")</f>
        <v>musta</v>
      </c>
      <c r="BY785" t="str">
        <f>IF(E785=1,VLOOKUP(D785,'2015'!$F$12:$AX$1887,44,FALSE),"-")</f>
        <v>musta</v>
      </c>
      <c r="BZ785" t="str">
        <f>IF(E785=1,VLOOKUP(D785,'2015'!$F$12:$AX$1887,45,FALSE),"-")</f>
        <v>musta</v>
      </c>
      <c r="CG785" s="21"/>
      <c r="CH785" s="21"/>
      <c r="CI785" s="21"/>
      <c r="CK785" s="21"/>
      <c r="CL785" s="21"/>
      <c r="CM785" s="21"/>
    </row>
    <row r="786" spans="1:94" ht="15.75" thickBot="1" x14ac:dyDescent="0.3">
      <c r="A786" s="50"/>
      <c r="B786" s="50"/>
      <c r="C786" s="50" t="str">
        <f t="shared" si="202"/>
        <v>2821_3_2833</v>
      </c>
      <c r="D786" s="51" t="str">
        <f t="shared" si="203"/>
        <v>2821_3</v>
      </c>
      <c r="E786" s="224">
        <f>IFERROR(VLOOKUP(C786,'2015'!$C$12:$D$1887,2,FALSE),0)</f>
        <v>1</v>
      </c>
      <c r="F786" s="51">
        <f>IFERROR(K786-IFERROR(VLOOKUP(D786,'2015'!$F$12:$I$1887,4,FALSE),"ei löydy"),"ei löydy")</f>
        <v>0</v>
      </c>
      <c r="G786" s="224">
        <f>IFERROR(VLOOKUP(Työfile_2024!C786,Liikennemalli!$D$6:$G$1921,4,FALSE),0)</f>
        <v>1</v>
      </c>
      <c r="H786" s="225">
        <f>K786-IFERROR(VLOOKUP(Työfile_2024!D786,Liikennemalli!$C$6:$H$1921,6,FALSE),"ei löydy")</f>
        <v>0</v>
      </c>
      <c r="I786" s="80">
        <v>2821</v>
      </c>
      <c r="J786" s="52">
        <v>3</v>
      </c>
      <c r="K786" s="52">
        <v>2833</v>
      </c>
      <c r="L786" s="53"/>
      <c r="M786" s="54"/>
      <c r="N786" s="54"/>
      <c r="O786" s="54"/>
      <c r="P786" s="54"/>
      <c r="Q786" s="55"/>
      <c r="R786" s="55"/>
      <c r="S786" s="55"/>
      <c r="T786" s="55"/>
      <c r="U786" s="52"/>
      <c r="V786" s="56">
        <v>1802.0490645958348</v>
      </c>
      <c r="W786" s="56">
        <v>105.15954818213908</v>
      </c>
      <c r="X786" s="56">
        <v>1749.3342746205435</v>
      </c>
      <c r="Y786" s="56">
        <f>VLOOKUP(D786,Liikennemalli24!$D$2:$F$1804,2,FALSE)</f>
        <v>1555</v>
      </c>
      <c r="Z786" s="148">
        <f>VLOOKUP(D786,Liikennemalli24!$D$2:$F$1804,3,FALSE)</f>
        <v>0.64400000000000002</v>
      </c>
      <c r="AA786" s="178">
        <f>IF(G786=1,VLOOKUP(C786,Liikennemalli!$D$6:$H$1921,2,FALSE),"-")</f>
        <v>360.76421551722302</v>
      </c>
      <c r="AB786" s="198">
        <f>IF(G786=1,VLOOKUP(C786,Liikennemalli!$D$6:$H$1921,3,FALSE),"-")</f>
        <v>0.52271078500405499</v>
      </c>
      <c r="AC786" s="51">
        <f>IF(E786=1,VLOOKUP(Työfile_2024!D786,'2015'!$F$12:$X$1887,18,FALSE),"-")</f>
        <v>723</v>
      </c>
      <c r="AD786" s="51">
        <f>IF(E786=1,VLOOKUP(Työfile_2024!D786,'2015'!$F$12:$X$1887,19,FALSE),"-")</f>
        <v>0.79</v>
      </c>
      <c r="AI786" s="128">
        <f>IF(E786=1,VLOOKUP(Työfile_2024!D786,'2015'!$F$12:$AB$1887,20,FALSE),"-")</f>
        <v>0</v>
      </c>
      <c r="AJ786" s="128">
        <f>IF(E786=1,VLOOKUP(Työfile_2024!D786,'2015'!$F$12:$AB$1887,21,FALSE),"-")</f>
        <v>0</v>
      </c>
      <c r="AK786" s="128">
        <f>IF(E786=1,VLOOKUP(Työfile_2024!D786,'2015'!$F$12:$AB$1887,22,FALSE),"-")</f>
        <v>0</v>
      </c>
      <c r="AL786" s="128">
        <f>IF(E786=1,VLOOKUP(Työfile_2024!D786,'2015'!$F$12:$AB$1887,23,FALSE),"-")</f>
        <v>0</v>
      </c>
      <c r="AM786" s="56">
        <f>VLOOKUP(Työfile_2024!D786,Tmatkat_20km_tarkasteltava_verk!$C$2:$D$1804,2,FALSE)</f>
        <v>213</v>
      </c>
      <c r="AN786" s="148">
        <f t="shared" si="200"/>
        <v>0.11819877948094151</v>
      </c>
      <c r="AO786" s="178">
        <f>IF(E786=1,VLOOKUP(Työfile_2024!D786,'2015'!$F$12:$AC$1887,24,FALSE),"-")</f>
        <v>167</v>
      </c>
      <c r="AP786" s="52">
        <f>VLOOKUP(D786,Tarkasteltava_verkko_2024_harva!$E$2:$I$1804,5,FALSE)</f>
        <v>0</v>
      </c>
      <c r="AQ786" s="52">
        <f>VLOOKUP(D786,Tarkasteltava_verkko_2024_harva!$E$2:$I$1804,4,FALSE)</f>
        <v>0</v>
      </c>
      <c r="AR786" s="148">
        <v>0.20084715848923404</v>
      </c>
      <c r="AS786" s="170" t="str">
        <f>IFERROR(VLOOKUP(C786,'2015'!$C$12:$AG$1887,30,FALSE),"-")</f>
        <v/>
      </c>
      <c r="AT786" s="148">
        <v>0.55488881044828808</v>
      </c>
      <c r="AU786" s="170">
        <f>IFERROR(VLOOKUP(C786,'2015'!$C$12:$AG$1887,31,FALSE),"-")</f>
        <v>0</v>
      </c>
      <c r="AV786" s="106"/>
      <c r="AW786" s="63">
        <f>IFERROR(VLOOKUP(C786,Merkittävyysluokitus!$A$2:$J$1705,10,FALSE),"-")</f>
        <v>2</v>
      </c>
      <c r="AX786" s="175">
        <f>IFERROR(VLOOKUP(C786,Merkittävyysluokitus!$A$2:$J$1705,6,FALSE),"-")</f>
        <v>10.613987062404869</v>
      </c>
      <c r="AY786" s="175">
        <f>IFERROR(VLOOKUP(C786,Merkittävyysluokitus!$A$2:$J$1705,7,FALSE),"-")</f>
        <v>4</v>
      </c>
      <c r="AZ786" s="175">
        <f>IFERROR(VLOOKUP(C786,Merkittävyysluokitus!$A$2:$J$1705,8,FALSE),"-")</f>
        <v>4.9473203957382035</v>
      </c>
      <c r="BA786" s="175">
        <f>IFERROR(VLOOKUP(C786,Merkittävyysluokitus!$A$2:$J$1705,9,FALSE),"-")</f>
        <v>1.6666666666666665</v>
      </c>
      <c r="BB786" s="203"/>
      <c r="BC786" s="203" t="str">
        <f t="shared" si="201"/>
        <v/>
      </c>
      <c r="BD786" s="39" t="str">
        <f t="shared" si="190"/>
        <v>musta</v>
      </c>
      <c r="BE786" s="68" t="str">
        <f t="shared" si="196"/>
        <v>punainen</v>
      </c>
      <c r="BF786" s="68" t="str">
        <f t="shared" si="197"/>
        <v>musta</v>
      </c>
      <c r="BG786" s="68" t="str">
        <f t="shared" si="198"/>
        <v>musta</v>
      </c>
      <c r="BH786" s="208" t="str">
        <f t="shared" si="199"/>
        <v>musta</v>
      </c>
      <c r="BI786" s="39"/>
      <c r="BJ786" s="39" t="str">
        <f>IF(F786="ei löydy","uusi tie",IF(E786=0,"tieosoite muuttunut",IF(E786=1,VLOOKUP(D786,'2015'!$F$12:$AL$1887,31,FALSE),"-")))</f>
        <v>punainen</v>
      </c>
      <c r="BK786" s="67" t="str">
        <f>IF(E786=1,VLOOKUP(D786,'2015'!$F$12:$AL$1887,32,FALSE),"-")</f>
        <v>musta</v>
      </c>
      <c r="BL786" s="39" t="str">
        <f>IF(F786="ei löydy","uusi tie",IF(E786=0,"tieosoite muuttunut",IF(E786=1,VLOOKUP(D786,'2015'!$F$12:$AL$1887,33,FALSE),"-")))</f>
        <v>musta</v>
      </c>
      <c r="BM786" s="39"/>
      <c r="BN786" s="217" t="str">
        <f>VLOOKUP(D786,'2015'!$F$12:$AL$1887,33,FALSE)</f>
        <v>musta</v>
      </c>
      <c r="BO786" s="39"/>
      <c r="BP786" s="115"/>
      <c r="BQ786" s="26" t="s">
        <v>10</v>
      </c>
      <c r="BS786" s="5"/>
      <c r="BU786" s="37"/>
      <c r="BV786" s="30"/>
      <c r="BX786" t="str">
        <f>IF(E786=1,VLOOKUP(D786,'2015'!$F$12:$AX$1887,43,FALSE),"-")</f>
        <v>punainen</v>
      </c>
      <c r="BY786" t="str">
        <f>IF(E786=1,VLOOKUP(D786,'2015'!$F$12:$AX$1887,44,FALSE),"-")</f>
        <v>musta</v>
      </c>
      <c r="BZ786" t="str">
        <f>IF(E786=1,VLOOKUP(D786,'2015'!$F$12:$AX$1887,45,FALSE),"-")</f>
        <v>musta</v>
      </c>
      <c r="CG786" s="21"/>
      <c r="CH786" s="21"/>
      <c r="CI786" s="21"/>
      <c r="CK786" s="21"/>
      <c r="CL786" s="21"/>
      <c r="CM786" s="21"/>
    </row>
    <row r="787" spans="1:94" ht="15.75" thickBot="1" x14ac:dyDescent="0.3">
      <c r="A787" s="50"/>
      <c r="B787" s="50"/>
      <c r="C787" s="50" t="str">
        <f t="shared" si="202"/>
        <v>2823_1_4063</v>
      </c>
      <c r="D787" s="51" t="str">
        <f t="shared" si="203"/>
        <v>2823_1</v>
      </c>
      <c r="E787" s="224">
        <f>IFERROR(VLOOKUP(C787,'2015'!$C$12:$D$1887,2,FALSE),0)</f>
        <v>1</v>
      </c>
      <c r="F787" s="51">
        <f>IFERROR(K787-IFERROR(VLOOKUP(D787,'2015'!$F$12:$I$1887,4,FALSE),"ei löydy"),"ei löydy")</f>
        <v>0</v>
      </c>
      <c r="G787" s="224">
        <f>IFERROR(VLOOKUP(Työfile_2024!C787,Liikennemalli!$D$6:$G$1921,4,FALSE),0)</f>
        <v>1</v>
      </c>
      <c r="H787" s="225">
        <f>K787-IFERROR(VLOOKUP(Työfile_2024!D787,Liikennemalli!$C$6:$H$1921,6,FALSE),"ei löydy")</f>
        <v>0</v>
      </c>
      <c r="I787" s="80">
        <v>2823</v>
      </c>
      <c r="J787" s="52">
        <v>1</v>
      </c>
      <c r="K787" s="52">
        <v>4063</v>
      </c>
      <c r="L787" s="53"/>
      <c r="M787" s="54"/>
      <c r="N787" s="54"/>
      <c r="O787" s="54"/>
      <c r="P787" s="54"/>
      <c r="Q787" s="55"/>
      <c r="R787" s="55"/>
      <c r="S787" s="55"/>
      <c r="T787" s="55"/>
      <c r="U787" s="52"/>
      <c r="V787" s="56">
        <v>1277</v>
      </c>
      <c r="W787" s="56">
        <v>48</v>
      </c>
      <c r="X787" s="56">
        <v>1165</v>
      </c>
      <c r="Y787" s="56">
        <f>VLOOKUP(D787,Liikennemalli24!$D$2:$F$1804,2,FALSE)</f>
        <v>163</v>
      </c>
      <c r="Z787" s="148">
        <f>VLOOKUP(D787,Liikennemalli24!$D$2:$F$1804,3,FALSE)</f>
        <v>0.13200000000000001</v>
      </c>
      <c r="AA787" s="178">
        <f>IF(G787=1,VLOOKUP(C787,Liikennemalli!$D$6:$H$1921,2,FALSE),"-")</f>
        <v>162.67761337220901</v>
      </c>
      <c r="AB787" s="198">
        <f>IF(G787=1,VLOOKUP(C787,Liikennemalli!$D$6:$H$1921,3,FALSE),"-")</f>
        <v>0.26389732797516602</v>
      </c>
      <c r="AC787" s="51">
        <f>IF(E787=1,VLOOKUP(Työfile_2024!D787,'2015'!$F$12:$X$1887,18,FALSE),"-")</f>
        <v>297</v>
      </c>
      <c r="AD787" s="51">
        <f>IF(E787=1,VLOOKUP(Työfile_2024!D787,'2015'!$F$12:$X$1887,19,FALSE),"-")</f>
        <v>0.56999999999999995</v>
      </c>
      <c r="AI787" s="128">
        <f>IF(E787=1,VLOOKUP(Työfile_2024!D787,'2015'!$F$12:$AB$1887,20,FALSE),"-")</f>
        <v>0</v>
      </c>
      <c r="AJ787" s="128">
        <f>IF(E787=1,VLOOKUP(Työfile_2024!D787,'2015'!$F$12:$AB$1887,21,FALSE),"-")</f>
        <v>0</v>
      </c>
      <c r="AK787" s="128">
        <f>IF(E787=1,VLOOKUP(Työfile_2024!D787,'2015'!$F$12:$AB$1887,22,FALSE),"-")</f>
        <v>0</v>
      </c>
      <c r="AL787" s="128">
        <f>IF(E787=1,VLOOKUP(Työfile_2024!D787,'2015'!$F$12:$AB$1887,23,FALSE),"-")</f>
        <v>0</v>
      </c>
      <c r="AM787" s="56">
        <f>VLOOKUP(Työfile_2024!D787,Tmatkat_20km_tarkasteltava_verk!$C$2:$D$1804,2,FALSE)</f>
        <v>48</v>
      </c>
      <c r="AN787" s="148">
        <f t="shared" si="200"/>
        <v>3.7588097102584185E-2</v>
      </c>
      <c r="AO787" s="178">
        <f>IF(E787=1,VLOOKUP(Työfile_2024!D787,'2015'!$F$12:$AC$1887,24,FALSE),"-")</f>
        <v>88</v>
      </c>
      <c r="AP787" s="52">
        <f>VLOOKUP(D787,Tarkasteltava_verkko_2024_harva!$E$2:$I$1804,5,FALSE)</f>
        <v>0</v>
      </c>
      <c r="AQ787" s="52">
        <f>VLOOKUP(D787,Tarkasteltava_verkko_2024_harva!$E$2:$I$1804,4,FALSE)</f>
        <v>0</v>
      </c>
      <c r="AR787" s="148">
        <v>0.10730986955451637</v>
      </c>
      <c r="AS787" s="170" t="str">
        <f>IFERROR(VLOOKUP(C787,'2015'!$C$12:$AG$1887,30,FALSE),"-")</f>
        <v/>
      </c>
      <c r="AT787" s="148">
        <v>0.24833866601033719</v>
      </c>
      <c r="AU787" s="170">
        <f>IFERROR(VLOOKUP(C787,'2015'!$C$12:$AG$1887,31,FALSE),"-")</f>
        <v>0</v>
      </c>
      <c r="AV787" s="106"/>
      <c r="AW787" s="63">
        <f>IFERROR(VLOOKUP(C787,Merkittävyysluokitus!$A$2:$J$1705,10,FALSE),"-")</f>
        <v>3</v>
      </c>
      <c r="AX787" s="175">
        <f>IFERROR(VLOOKUP(C787,Merkittävyysluokitus!$A$2:$J$1705,6,FALSE),"-")</f>
        <v>9.4699771689497716</v>
      </c>
      <c r="AY787" s="175">
        <f>IFERROR(VLOOKUP(C787,Merkittävyysluokitus!$A$2:$J$1705,7,FALSE),"-")</f>
        <v>3.8216666666666663</v>
      </c>
      <c r="AZ787" s="175">
        <f>IFERROR(VLOOKUP(C787,Merkittävyysluokitus!$A$2:$J$1705,8,FALSE),"-")</f>
        <v>3.9816438356164383</v>
      </c>
      <c r="BA787" s="175">
        <f>IFERROR(VLOOKUP(C787,Merkittävyysluokitus!$A$2:$J$1705,9,FALSE),"-")</f>
        <v>1.6666666666666665</v>
      </c>
      <c r="BB787" s="203"/>
      <c r="BC787" s="203" t="str">
        <f t="shared" si="201"/>
        <v/>
      </c>
      <c r="BD787" s="39" t="str">
        <f t="shared" si="190"/>
        <v>musta</v>
      </c>
      <c r="BE787" s="68" t="str">
        <f t="shared" si="196"/>
        <v>musta</v>
      </c>
      <c r="BF787" s="68" t="str">
        <f t="shared" si="197"/>
        <v>musta</v>
      </c>
      <c r="BG787" s="68" t="str">
        <f t="shared" si="198"/>
        <v>musta</v>
      </c>
      <c r="BH787" s="208" t="str">
        <f t="shared" si="199"/>
        <v>musta</v>
      </c>
      <c r="BI787" s="39"/>
      <c r="BJ787" s="39" t="str">
        <f>IF(F787="ei löydy","uusi tie",IF(E787=0,"tieosoite muuttunut",IF(E787=1,VLOOKUP(D787,'2015'!$F$12:$AL$1887,31,FALSE),"-")))</f>
        <v>musta</v>
      </c>
      <c r="BK787" s="67" t="str">
        <f>IF(E787=1,VLOOKUP(D787,'2015'!$F$12:$AL$1887,32,FALSE),"-")</f>
        <v>musta</v>
      </c>
      <c r="BL787" s="39" t="str">
        <f>IF(F787="ei löydy","uusi tie",IF(E787=0,"tieosoite muuttunut",IF(E787=1,VLOOKUP(D787,'2015'!$F$12:$AL$1887,33,FALSE),"-")))</f>
        <v>musta</v>
      </c>
      <c r="BM787" s="39"/>
      <c r="BN787" s="217" t="str">
        <f>VLOOKUP(D787,'2015'!$F$12:$AL$1887,33,FALSE)</f>
        <v>musta</v>
      </c>
      <c r="BO787" s="39"/>
      <c r="BP787" s="115"/>
      <c r="BQ787" s="26" t="s">
        <v>10</v>
      </c>
      <c r="BS787" s="5"/>
      <c r="BU787" s="37"/>
      <c r="BV787" s="30"/>
      <c r="BX787" t="str">
        <f>IF(E787=1,VLOOKUP(D787,'2015'!$F$12:$AX$1887,43,FALSE),"-")</f>
        <v>musta</v>
      </c>
      <c r="BY787" t="str">
        <f>IF(E787=1,VLOOKUP(D787,'2015'!$F$12:$AX$1887,44,FALSE),"-")</f>
        <v>musta</v>
      </c>
      <c r="BZ787" t="str">
        <f>IF(E787=1,VLOOKUP(D787,'2015'!$F$12:$AX$1887,45,FALSE),"-")</f>
        <v>musta</v>
      </c>
      <c r="CG787" s="2" t="s">
        <v>9</v>
      </c>
      <c r="CH787" s="2" t="s">
        <v>9</v>
      </c>
      <c r="CI787" s="2" t="s">
        <v>9</v>
      </c>
      <c r="CK787" s="2" t="s">
        <v>9</v>
      </c>
      <c r="CL787" s="2" t="s">
        <v>9</v>
      </c>
      <c r="CM787" s="2" t="s">
        <v>9</v>
      </c>
    </row>
    <row r="788" spans="1:94" ht="15.75" thickBot="1" x14ac:dyDescent="0.3">
      <c r="A788" s="50"/>
      <c r="B788" s="50"/>
      <c r="C788" s="50" t="str">
        <f t="shared" si="202"/>
        <v>2823_2_6132</v>
      </c>
      <c r="D788" s="51" t="str">
        <f t="shared" si="203"/>
        <v>2823_2</v>
      </c>
      <c r="E788" s="224">
        <f>IFERROR(VLOOKUP(C788,'2015'!$C$12:$D$1887,2,FALSE),0)</f>
        <v>1</v>
      </c>
      <c r="F788" s="51">
        <f>IFERROR(K788-IFERROR(VLOOKUP(D788,'2015'!$F$12:$I$1887,4,FALSE),"ei löydy"),"ei löydy")</f>
        <v>0</v>
      </c>
      <c r="G788" s="224">
        <f>IFERROR(VLOOKUP(Työfile_2024!C788,Liikennemalli!$D$6:$G$1921,4,FALSE),0)</f>
        <v>1</v>
      </c>
      <c r="H788" s="225">
        <f>K788-IFERROR(VLOOKUP(Työfile_2024!D788,Liikennemalli!$C$6:$H$1921,6,FALSE),"ei löydy")</f>
        <v>0</v>
      </c>
      <c r="I788" s="80">
        <v>2823</v>
      </c>
      <c r="J788" s="52">
        <v>2</v>
      </c>
      <c r="K788" s="52">
        <v>6132</v>
      </c>
      <c r="L788" s="53"/>
      <c r="M788" s="54"/>
      <c r="N788" s="54"/>
      <c r="O788" s="54"/>
      <c r="P788" s="54"/>
      <c r="Q788" s="55"/>
      <c r="R788" s="55"/>
      <c r="S788" s="55"/>
      <c r="T788" s="55"/>
      <c r="U788" s="52"/>
      <c r="V788" s="56">
        <v>926.54370515329424</v>
      </c>
      <c r="W788" s="56">
        <v>49.377038486627526</v>
      </c>
      <c r="X788" s="56">
        <v>864.80560991519894</v>
      </c>
      <c r="Y788" s="56">
        <f>VLOOKUP(D788,Liikennemalli24!$D$2:$F$1804,2,FALSE)</f>
        <v>212</v>
      </c>
      <c r="Z788" s="148">
        <f>VLOOKUP(D788,Liikennemalli24!$D$2:$F$1804,3,FALSE)</f>
        <v>0.36699999999999999</v>
      </c>
      <c r="AA788" s="178">
        <f>IF(G788=1,VLOOKUP(C788,Liikennemalli!$D$6:$H$1921,2,FALSE),"-")</f>
        <v>197.55788229670799</v>
      </c>
      <c r="AB788" s="198">
        <f>IF(G788=1,VLOOKUP(C788,Liikennemalli!$D$6:$H$1921,3,FALSE),"-")</f>
        <v>0.39164422674012001</v>
      </c>
      <c r="AC788" s="51">
        <f>IF(E788=1,VLOOKUP(Työfile_2024!D788,'2015'!$F$12:$X$1887,18,FALSE),"-")</f>
        <v>297</v>
      </c>
      <c r="AD788" s="51">
        <f>IF(E788=1,VLOOKUP(Työfile_2024!D788,'2015'!$F$12:$X$1887,19,FALSE),"-")</f>
        <v>0.56999999999999995</v>
      </c>
      <c r="AI788" s="128">
        <f>IF(E788=1,VLOOKUP(Työfile_2024!D788,'2015'!$F$12:$AB$1887,20,FALSE),"-")</f>
        <v>0</v>
      </c>
      <c r="AJ788" s="128">
        <f>IF(E788=1,VLOOKUP(Työfile_2024!D788,'2015'!$F$12:$AB$1887,21,FALSE),"-")</f>
        <v>0</v>
      </c>
      <c r="AK788" s="128">
        <f>IF(E788=1,VLOOKUP(Työfile_2024!D788,'2015'!$F$12:$AB$1887,22,FALSE),"-")</f>
        <v>0</v>
      </c>
      <c r="AL788" s="128">
        <f>IF(E788=1,VLOOKUP(Työfile_2024!D788,'2015'!$F$12:$AB$1887,23,FALSE),"-")</f>
        <v>0</v>
      </c>
      <c r="AM788" s="56">
        <f>VLOOKUP(Työfile_2024!D788,Tmatkat_20km_tarkasteltava_verk!$C$2:$D$1804,2,FALSE)</f>
        <v>64</v>
      </c>
      <c r="AN788" s="148">
        <f t="shared" si="200"/>
        <v>6.9073913776589058E-2</v>
      </c>
      <c r="AO788" s="178">
        <f>IF(E788=1,VLOOKUP(Työfile_2024!D788,'2015'!$F$12:$AC$1887,24,FALSE),"-")</f>
        <v>94</v>
      </c>
      <c r="AP788" s="52">
        <f>VLOOKUP(D788,Tarkasteltava_verkko_2024_harva!$E$2:$I$1804,5,FALSE)</f>
        <v>0</v>
      </c>
      <c r="AQ788" s="52">
        <f>VLOOKUP(D788,Tarkasteltava_verkko_2024_harva!$E$2:$I$1804,4,FALSE)</f>
        <v>0</v>
      </c>
      <c r="AR788" s="148">
        <v>0</v>
      </c>
      <c r="AS788" s="170" t="str">
        <f>IFERROR(VLOOKUP(C788,'2015'!$C$12:$AG$1887,30,FALSE),"-")</f>
        <v/>
      </c>
      <c r="AT788" s="148">
        <v>0</v>
      </c>
      <c r="AU788" s="170">
        <f>IFERROR(VLOOKUP(C788,'2015'!$C$12:$AG$1887,31,FALSE),"-")</f>
        <v>0</v>
      </c>
      <c r="AV788" s="106"/>
      <c r="AW788" s="63">
        <f>IFERROR(VLOOKUP(C788,Merkittävyysluokitus!$A$2:$J$1705,10,FALSE),"-")</f>
        <v>3</v>
      </c>
      <c r="AX788" s="175">
        <f>IFERROR(VLOOKUP(C788,Merkittävyysluokitus!$A$2:$J$1705,6,FALSE),"-")</f>
        <v>8.9688037616873224</v>
      </c>
      <c r="AY788" s="175">
        <f>IFERROR(VLOOKUP(C788,Merkittävyysluokitus!$A$2:$J$1705,7,FALSE),"-")</f>
        <v>3.4146311154598821</v>
      </c>
      <c r="AZ788" s="175">
        <f>IFERROR(VLOOKUP(C788,Merkittävyysluokitus!$A$2:$J$1705,8,FALSE),"-")</f>
        <v>3.7208393128941073</v>
      </c>
      <c r="BA788" s="175">
        <f>IFERROR(VLOOKUP(C788,Merkittävyysluokitus!$A$2:$J$1705,9,FALSE),"-")</f>
        <v>1.8333333333333333</v>
      </c>
      <c r="BB788" s="203"/>
      <c r="BC788" s="203" t="str">
        <f t="shared" si="201"/>
        <v/>
      </c>
      <c r="BD788" s="39" t="str">
        <f t="shared" si="190"/>
        <v>musta</v>
      </c>
      <c r="BE788" s="68" t="str">
        <f t="shared" si="196"/>
        <v>musta</v>
      </c>
      <c r="BF788" s="68" t="str">
        <f t="shared" si="197"/>
        <v>musta</v>
      </c>
      <c r="BG788" s="68" t="str">
        <f t="shared" si="198"/>
        <v>musta</v>
      </c>
      <c r="BH788" s="208" t="str">
        <f t="shared" si="199"/>
        <v>musta</v>
      </c>
      <c r="BI788" s="39"/>
      <c r="BJ788" s="39" t="str">
        <f>IF(F788="ei löydy","uusi tie",IF(E788=0,"tieosoite muuttunut",IF(E788=1,VLOOKUP(D788,'2015'!$F$12:$AL$1887,31,FALSE),"-")))</f>
        <v>musta</v>
      </c>
      <c r="BK788" s="67" t="str">
        <f>IF(E788=1,VLOOKUP(D788,'2015'!$F$12:$AL$1887,32,FALSE),"-")</f>
        <v>musta</v>
      </c>
      <c r="BL788" s="39" t="str">
        <f>IF(F788="ei löydy","uusi tie",IF(E788=0,"tieosoite muuttunut",IF(E788=1,VLOOKUP(D788,'2015'!$F$12:$AL$1887,33,FALSE),"-")))</f>
        <v>musta</v>
      </c>
      <c r="BM788" s="39"/>
      <c r="BN788" s="217" t="str">
        <f>VLOOKUP(D788,'2015'!$F$12:$AL$1887,33,FALSE)</f>
        <v>musta</v>
      </c>
      <c r="BO788" s="39"/>
      <c r="BP788" s="115"/>
      <c r="BQ788" s="26" t="s">
        <v>10</v>
      </c>
      <c r="BS788" s="5"/>
      <c r="BU788" s="37"/>
      <c r="BV788" s="30"/>
      <c r="BX788" t="str">
        <f>IF(E788=1,VLOOKUP(D788,'2015'!$F$12:$AX$1887,43,FALSE),"-")</f>
        <v>musta</v>
      </c>
      <c r="BY788" t="str">
        <f>IF(E788=1,VLOOKUP(D788,'2015'!$F$12:$AX$1887,44,FALSE),"-")</f>
        <v>musta</v>
      </c>
      <c r="BZ788" t="str">
        <f>IF(E788=1,VLOOKUP(D788,'2015'!$F$12:$AX$1887,45,FALSE),"-")</f>
        <v>musta</v>
      </c>
      <c r="CG788" s="2" t="s">
        <v>9</v>
      </c>
      <c r="CH788" s="21" t="s">
        <v>10</v>
      </c>
      <c r="CI788" s="21" t="s">
        <v>10</v>
      </c>
      <c r="CK788" s="2" t="s">
        <v>9</v>
      </c>
      <c r="CL788" s="21" t="s">
        <v>10</v>
      </c>
      <c r="CM788" s="21" t="s">
        <v>10</v>
      </c>
    </row>
    <row r="789" spans="1:94" ht="15.75" thickBot="1" x14ac:dyDescent="0.3">
      <c r="A789" s="50"/>
      <c r="B789" s="50"/>
      <c r="C789" s="50" t="str">
        <f t="shared" si="202"/>
        <v>2824_1_5809</v>
      </c>
      <c r="D789" s="51" t="str">
        <f t="shared" si="203"/>
        <v>2824_1</v>
      </c>
      <c r="E789" s="224">
        <f>IFERROR(VLOOKUP(C789,'2015'!$C$12:$D$1887,2,FALSE),0)</f>
        <v>1</v>
      </c>
      <c r="F789" s="51">
        <f>IFERROR(K789-IFERROR(VLOOKUP(D789,'2015'!$F$12:$I$1887,4,FALSE),"ei löydy"),"ei löydy")</f>
        <v>0</v>
      </c>
      <c r="G789" s="224">
        <f>IFERROR(VLOOKUP(Työfile_2024!C789,Liikennemalli!$D$6:$G$1921,4,FALSE),0)</f>
        <v>1</v>
      </c>
      <c r="H789" s="225">
        <f>K789-IFERROR(VLOOKUP(Työfile_2024!D789,Liikennemalli!$C$6:$H$1921,6,FALSE),"ei löydy")</f>
        <v>0</v>
      </c>
      <c r="I789" s="80">
        <v>2824</v>
      </c>
      <c r="J789" s="52">
        <v>1</v>
      </c>
      <c r="K789" s="52">
        <v>5809</v>
      </c>
      <c r="L789" s="53"/>
      <c r="M789" s="54"/>
      <c r="N789" s="54"/>
      <c r="O789" s="54"/>
      <c r="P789" s="54"/>
      <c r="Q789" s="55"/>
      <c r="R789" s="55"/>
      <c r="S789" s="55"/>
      <c r="T789" s="55"/>
      <c r="U789" s="52"/>
      <c r="V789" s="56">
        <v>360</v>
      </c>
      <c r="W789" s="56">
        <v>52</v>
      </c>
      <c r="X789" s="56">
        <v>326</v>
      </c>
      <c r="Y789" s="56">
        <f>VLOOKUP(D789,Liikennemalli24!$D$2:$F$1804,2,FALSE)</f>
        <v>129</v>
      </c>
      <c r="Z789" s="148">
        <f>VLOOKUP(D789,Liikennemalli24!$D$2:$F$1804,3,FALSE)</f>
        <v>0.51700000000000002</v>
      </c>
      <c r="AA789" s="178">
        <f>IF(G789=1,VLOOKUP(C789,Liikennemalli!$D$6:$H$1921,2,FALSE),"-")</f>
        <v>70.573474445110094</v>
      </c>
      <c r="AB789" s="198">
        <f>IF(G789=1,VLOOKUP(C789,Liikennemalli!$D$6:$H$1921,3,FALSE),"-")</f>
        <v>0.52169503732535905</v>
      </c>
      <c r="AC789" s="51">
        <f>IF(E789=1,VLOOKUP(Työfile_2024!D789,'2015'!$F$12:$X$1887,18,FALSE),"-")</f>
        <v>654</v>
      </c>
      <c r="AD789" s="51">
        <f>IF(E789=1,VLOOKUP(Työfile_2024!D789,'2015'!$F$12:$X$1887,19,FALSE),"-")</f>
        <v>0.89</v>
      </c>
      <c r="AI789" s="128">
        <f>IF(E789=1,VLOOKUP(Työfile_2024!D789,'2015'!$F$12:$AB$1887,20,FALSE),"-")</f>
        <v>0</v>
      </c>
      <c r="AJ789" s="128">
        <f>IF(E789=1,VLOOKUP(Työfile_2024!D789,'2015'!$F$12:$AB$1887,21,FALSE),"-")</f>
        <v>0</v>
      </c>
      <c r="AK789" s="128">
        <f>IF(E789=1,VLOOKUP(Työfile_2024!D789,'2015'!$F$12:$AB$1887,22,FALSE),"-")</f>
        <v>0</v>
      </c>
      <c r="AL789" s="128">
        <f>IF(E789=1,VLOOKUP(Työfile_2024!D789,'2015'!$F$12:$AB$1887,23,FALSE),"-")</f>
        <v>0</v>
      </c>
      <c r="AM789" s="56">
        <f>VLOOKUP(Työfile_2024!D789,Tmatkat_20km_tarkasteltava_verk!$C$2:$D$1804,2,FALSE)</f>
        <v>140</v>
      </c>
      <c r="AN789" s="148">
        <f t="shared" si="200"/>
        <v>0.3888888888888889</v>
      </c>
      <c r="AO789" s="178">
        <f>IF(E789=1,VLOOKUP(Työfile_2024!D789,'2015'!$F$12:$AC$1887,24,FALSE),"-")</f>
        <v>45</v>
      </c>
      <c r="AP789" s="52">
        <f>VLOOKUP(D789,Tarkasteltava_verkko_2024_harva!$E$2:$I$1804,5,FALSE)</f>
        <v>0</v>
      </c>
      <c r="AQ789" s="52">
        <f>VLOOKUP(D789,Tarkasteltava_verkko_2024_harva!$E$2:$I$1804,4,FALSE)</f>
        <v>0</v>
      </c>
      <c r="AR789" s="148">
        <v>0</v>
      </c>
      <c r="AS789" s="170" t="str">
        <f>IFERROR(VLOOKUP(C789,'2015'!$C$12:$AG$1887,30,FALSE),"-")</f>
        <v/>
      </c>
      <c r="AT789" s="148">
        <v>0</v>
      </c>
      <c r="AU789" s="170">
        <f>IFERROR(VLOOKUP(C789,'2015'!$C$12:$AG$1887,31,FALSE),"-")</f>
        <v>0</v>
      </c>
      <c r="AV789" s="106"/>
      <c r="AW789" s="63">
        <f>IFERROR(VLOOKUP(C789,Merkittävyysluokitus!$A$2:$J$1705,10,FALSE),"-")</f>
        <v>3</v>
      </c>
      <c r="AX789" s="175">
        <f>IFERROR(VLOOKUP(C789,Merkittävyysluokitus!$A$2:$J$1705,6,FALSE),"-")</f>
        <v>8.5299162861491631</v>
      </c>
      <c r="AY789" s="175">
        <f>IFERROR(VLOOKUP(C789,Merkittävyysluokitus!$A$2:$J$1705,7,FALSE),"-")</f>
        <v>1.4833333333333329</v>
      </c>
      <c r="AZ789" s="175">
        <f>IFERROR(VLOOKUP(C789,Merkittävyysluokitus!$A$2:$J$1705,8,FALSE),"-")</f>
        <v>5.2132496194824967</v>
      </c>
      <c r="BA789" s="175">
        <f>IFERROR(VLOOKUP(C789,Merkittävyysluokitus!$A$2:$J$1705,9,FALSE),"-")</f>
        <v>1.8333333333333333</v>
      </c>
      <c r="BB789" s="203"/>
      <c r="BC789" s="203" t="str">
        <f t="shared" si="201"/>
        <v/>
      </c>
      <c r="BD789" s="39" t="str">
        <f t="shared" si="190"/>
        <v>musta</v>
      </c>
      <c r="BE789" s="68" t="str">
        <f t="shared" si="196"/>
        <v>musta</v>
      </c>
      <c r="BF789" s="68" t="str">
        <f t="shared" si="197"/>
        <v>musta</v>
      </c>
      <c r="BG789" s="68" t="str">
        <f t="shared" si="198"/>
        <v>musta</v>
      </c>
      <c r="BH789" s="208" t="str">
        <f t="shared" si="199"/>
        <v>musta</v>
      </c>
      <c r="BI789" s="39"/>
      <c r="BJ789" s="39" t="str">
        <f>IF(F789="ei löydy","uusi tie",IF(E789=0,"tieosoite muuttunut",IF(E789=1,VLOOKUP(D789,'2015'!$F$12:$AL$1887,31,FALSE),"-")))</f>
        <v>punainen</v>
      </c>
      <c r="BK789" s="67" t="str">
        <f>IF(E789=1,VLOOKUP(D789,'2015'!$F$12:$AL$1887,32,FALSE),"-")</f>
        <v>musta</v>
      </c>
      <c r="BL789" s="39" t="str">
        <f>IF(F789="ei löydy","uusi tie",IF(E789=0,"tieosoite muuttunut",IF(E789=1,VLOOKUP(D789,'2015'!$F$12:$AL$1887,33,FALSE),"-")))</f>
        <v>musta</v>
      </c>
      <c r="BM789" s="39"/>
      <c r="BN789" s="217" t="str">
        <f>VLOOKUP(D789,'2015'!$F$12:$AL$1887,33,FALSE)</f>
        <v>musta</v>
      </c>
      <c r="BO789" s="39"/>
      <c r="BP789" s="115"/>
      <c r="BQ789" s="26" t="s">
        <v>10</v>
      </c>
      <c r="BS789" s="5"/>
      <c r="BU789" s="37"/>
      <c r="BV789" s="30"/>
      <c r="BX789" t="str">
        <f>IF(E789=1,VLOOKUP(D789,'2015'!$F$12:$AX$1887,43,FALSE),"-")</f>
        <v>musta</v>
      </c>
      <c r="BY789" t="str">
        <f>IF(E789=1,VLOOKUP(D789,'2015'!$F$12:$AX$1887,44,FALSE),"-")</f>
        <v>musta</v>
      </c>
      <c r="BZ789" t="str">
        <f>IF(E789=1,VLOOKUP(D789,'2015'!$F$12:$AX$1887,45,FALSE),"-")</f>
        <v>musta</v>
      </c>
      <c r="CG789" s="2" t="s">
        <v>9</v>
      </c>
      <c r="CH789" s="21" t="s">
        <v>10</v>
      </c>
      <c r="CI789" s="21" t="s">
        <v>10</v>
      </c>
      <c r="CK789" s="2" t="s">
        <v>9</v>
      </c>
      <c r="CL789" s="21" t="s">
        <v>10</v>
      </c>
      <c r="CM789" s="21" t="s">
        <v>10</v>
      </c>
    </row>
    <row r="790" spans="1:94" ht="15.75" thickBot="1" x14ac:dyDescent="0.3">
      <c r="A790" s="50"/>
      <c r="B790" s="50"/>
      <c r="C790" s="50" t="str">
        <f t="shared" si="202"/>
        <v>2824_2_4479</v>
      </c>
      <c r="D790" s="51" t="str">
        <f t="shared" si="203"/>
        <v>2824_2</v>
      </c>
      <c r="E790" s="224">
        <f>IFERROR(VLOOKUP(C790,'2015'!$C$12:$D$1887,2,FALSE),0)</f>
        <v>1</v>
      </c>
      <c r="F790" s="51">
        <f>IFERROR(K790-IFERROR(VLOOKUP(D790,'2015'!$F$12:$I$1887,4,FALSE),"ei löydy"),"ei löydy")</f>
        <v>0</v>
      </c>
      <c r="G790" s="224">
        <f>IFERROR(VLOOKUP(Työfile_2024!C790,Liikennemalli!$D$6:$G$1921,4,FALSE),0)</f>
        <v>1</v>
      </c>
      <c r="H790" s="225">
        <f>K790-IFERROR(VLOOKUP(Työfile_2024!D790,Liikennemalli!$C$6:$H$1921,6,FALSE),"ei löydy")</f>
        <v>0</v>
      </c>
      <c r="I790" s="80">
        <v>2824</v>
      </c>
      <c r="J790" s="52">
        <v>2</v>
      </c>
      <c r="K790" s="52">
        <v>4479</v>
      </c>
      <c r="L790" s="53"/>
      <c r="M790" s="54"/>
      <c r="N790" s="54"/>
      <c r="O790" s="54"/>
      <c r="P790" s="54"/>
      <c r="Q790" s="55"/>
      <c r="R790" s="55"/>
      <c r="S790" s="55"/>
      <c r="T790" s="55"/>
      <c r="U790" s="52"/>
      <c r="V790" s="56">
        <v>370.12056262558605</v>
      </c>
      <c r="W790" s="56">
        <v>49.90221031480241</v>
      </c>
      <c r="X790" s="56">
        <v>335.2237106496986</v>
      </c>
      <c r="Y790" s="56">
        <f>VLOOKUP(D790,Liikennemalli24!$D$2:$F$1804,2,FALSE)</f>
        <v>173</v>
      </c>
      <c r="Z790" s="148">
        <f>VLOOKUP(D790,Liikennemalli24!$D$2:$F$1804,3,FALSE)</f>
        <v>0.58399999999999996</v>
      </c>
      <c r="AA790" s="178">
        <f>IF(G790=1,VLOOKUP(C790,Liikennemalli!$D$6:$H$1921,2,FALSE),"-")</f>
        <v>46.059261095828603</v>
      </c>
      <c r="AB790" s="198">
        <f>IF(G790=1,VLOOKUP(C790,Liikennemalli!$D$6:$H$1921,3,FALSE),"-")</f>
        <v>0.64796997429564296</v>
      </c>
      <c r="AC790" s="51">
        <f>IF(E790=1,VLOOKUP(Työfile_2024!D790,'2015'!$F$12:$X$1887,18,FALSE),"-")</f>
        <v>766</v>
      </c>
      <c r="AD790" s="51">
        <f>IF(E790=1,VLOOKUP(Työfile_2024!D790,'2015'!$F$12:$X$1887,19,FALSE),"-")</f>
        <v>0.94</v>
      </c>
      <c r="AI790" s="128">
        <f>IF(E790=1,VLOOKUP(Työfile_2024!D790,'2015'!$F$12:$AB$1887,20,FALSE),"-")</f>
        <v>0</v>
      </c>
      <c r="AJ790" s="128">
        <f>IF(E790=1,VLOOKUP(Työfile_2024!D790,'2015'!$F$12:$AB$1887,21,FALSE),"-")</f>
        <v>0</v>
      </c>
      <c r="AK790" s="128">
        <f>IF(E790=1,VLOOKUP(Työfile_2024!D790,'2015'!$F$12:$AB$1887,22,FALSE),"-")</f>
        <v>0</v>
      </c>
      <c r="AL790" s="128">
        <f>IF(E790=1,VLOOKUP(Työfile_2024!D790,'2015'!$F$12:$AB$1887,23,FALSE),"-")</f>
        <v>0</v>
      </c>
      <c r="AM790" s="56">
        <f>VLOOKUP(Työfile_2024!D790,Tmatkat_20km_tarkasteltava_verk!$C$2:$D$1804,2,FALSE)</f>
        <v>104</v>
      </c>
      <c r="AN790" s="148">
        <f t="shared" si="200"/>
        <v>0.28098952206880329</v>
      </c>
      <c r="AO790" s="178">
        <f>IF(E790=1,VLOOKUP(Työfile_2024!D790,'2015'!$F$12:$AC$1887,24,FALSE),"-")</f>
        <v>68</v>
      </c>
      <c r="AP790" s="52">
        <f>VLOOKUP(D790,Tarkasteltava_verkko_2024_harva!$E$2:$I$1804,5,FALSE)</f>
        <v>0</v>
      </c>
      <c r="AQ790" s="52">
        <f>VLOOKUP(D790,Tarkasteltava_verkko_2024_harva!$E$2:$I$1804,4,FALSE)</f>
        <v>0</v>
      </c>
      <c r="AR790" s="148">
        <v>0</v>
      </c>
      <c r="AS790" s="170" t="str">
        <f>IFERROR(VLOOKUP(C790,'2015'!$C$12:$AG$1887,30,FALSE),"-")</f>
        <v/>
      </c>
      <c r="AT790" s="148">
        <v>0</v>
      </c>
      <c r="AU790" s="170">
        <f>IFERROR(VLOOKUP(C790,'2015'!$C$12:$AG$1887,31,FALSE),"-")</f>
        <v>0</v>
      </c>
      <c r="AV790" s="106"/>
      <c r="AW790" s="63">
        <f>IFERROR(VLOOKUP(C790,Merkittävyysluokitus!$A$2:$J$1705,10,FALSE),"-")</f>
        <v>3</v>
      </c>
      <c r="AX790" s="175">
        <f>IFERROR(VLOOKUP(C790,Merkittävyysluokitus!$A$2:$J$1705,6,FALSE),"-")</f>
        <v>9.7927109259751983</v>
      </c>
      <c r="AY790" s="175">
        <f>IFERROR(VLOOKUP(C790,Merkittävyysluokitus!$A$2:$J$1705,7,FALSE),"-")</f>
        <v>1.7020283545434247</v>
      </c>
      <c r="AZ790" s="175">
        <f>IFERROR(VLOOKUP(C790,Merkittävyysluokitus!$A$2:$J$1705,8,FALSE),"-")</f>
        <v>5.924015904765108</v>
      </c>
      <c r="BA790" s="175">
        <f>IFERROR(VLOOKUP(C790,Merkittävyysluokitus!$A$2:$J$1705,9,FALSE),"-")</f>
        <v>2.1666666666666665</v>
      </c>
      <c r="BB790" s="203"/>
      <c r="BC790" s="203" t="str">
        <f t="shared" si="201"/>
        <v/>
      </c>
      <c r="BD790" s="39" t="str">
        <f t="shared" si="190"/>
        <v>musta</v>
      </c>
      <c r="BE790" s="68" t="str">
        <f t="shared" si="196"/>
        <v>musta</v>
      </c>
      <c r="BF790" s="68" t="str">
        <f t="shared" si="197"/>
        <v>musta</v>
      </c>
      <c r="BG790" s="68" t="str">
        <f t="shared" si="198"/>
        <v>musta</v>
      </c>
      <c r="BH790" s="208" t="str">
        <f t="shared" si="199"/>
        <v>musta</v>
      </c>
      <c r="BI790" s="39"/>
      <c r="BJ790" s="39" t="str">
        <f>IF(F790="ei löydy","uusi tie",IF(E790=0,"tieosoite muuttunut",IF(E790=1,VLOOKUP(D790,'2015'!$F$12:$AL$1887,31,FALSE),"-")))</f>
        <v>punainen</v>
      </c>
      <c r="BK790" s="67" t="str">
        <f>IF(E790=1,VLOOKUP(D790,'2015'!$F$12:$AL$1887,32,FALSE),"-")</f>
        <v>musta</v>
      </c>
      <c r="BL790" s="39" t="str">
        <f>IF(F790="ei löydy","uusi tie",IF(E790=0,"tieosoite muuttunut",IF(E790=1,VLOOKUP(D790,'2015'!$F$12:$AL$1887,33,FALSE),"-")))</f>
        <v>musta</v>
      </c>
      <c r="BM790" s="39"/>
      <c r="BN790" s="217" t="str">
        <f>VLOOKUP(D790,'2015'!$F$12:$AL$1887,33,FALSE)</f>
        <v>musta</v>
      </c>
      <c r="BO790" s="39"/>
      <c r="BP790" s="115"/>
      <c r="BQ790" s="26" t="s">
        <v>10</v>
      </c>
      <c r="BS790" s="5"/>
      <c r="BU790" s="37"/>
      <c r="BV790" s="30"/>
      <c r="BX790" t="str">
        <f>IF(E790=1,VLOOKUP(D790,'2015'!$F$12:$AX$1887,43,FALSE),"-")</f>
        <v>punainen</v>
      </c>
      <c r="BY790" t="str">
        <f>IF(E790=1,VLOOKUP(D790,'2015'!$F$12:$AX$1887,44,FALSE),"-")</f>
        <v>musta</v>
      </c>
      <c r="BZ790" t="str">
        <f>IF(E790=1,VLOOKUP(D790,'2015'!$F$12:$AX$1887,45,FALSE),"-")</f>
        <v>musta</v>
      </c>
      <c r="CG790" s="2" t="s">
        <v>9</v>
      </c>
      <c r="CH790" s="21" t="s">
        <v>10</v>
      </c>
      <c r="CI790" s="21" t="s">
        <v>10</v>
      </c>
      <c r="CK790" s="2" t="s">
        <v>9</v>
      </c>
      <c r="CL790" s="21" t="s">
        <v>10</v>
      </c>
      <c r="CM790" s="21" t="s">
        <v>10</v>
      </c>
    </row>
    <row r="791" spans="1:94" ht="15.75" thickBot="1" x14ac:dyDescent="0.3">
      <c r="A791" s="50"/>
      <c r="B791" s="50"/>
      <c r="C791" s="50" t="str">
        <f t="shared" si="202"/>
        <v>2824_3_6535</v>
      </c>
      <c r="D791" s="51" t="str">
        <f t="shared" si="203"/>
        <v>2824_3</v>
      </c>
      <c r="E791" s="224">
        <f>IFERROR(VLOOKUP(C791,'2015'!$C$12:$D$1887,2,FALSE),0)</f>
        <v>1</v>
      </c>
      <c r="F791" s="51">
        <f>IFERROR(K791-IFERROR(VLOOKUP(D791,'2015'!$F$12:$I$1887,4,FALSE),"ei löydy"),"ei löydy")</f>
        <v>0</v>
      </c>
      <c r="G791" s="224">
        <f>IFERROR(VLOOKUP(Työfile_2024!C791,Liikennemalli!$D$6:$G$1921,4,FALSE),0)</f>
        <v>1</v>
      </c>
      <c r="H791" s="225">
        <f>K791-IFERROR(VLOOKUP(Työfile_2024!D791,Liikennemalli!$C$6:$H$1921,6,FALSE),"ei löydy")</f>
        <v>0</v>
      </c>
      <c r="I791" s="80">
        <v>2824</v>
      </c>
      <c r="J791" s="52">
        <v>3</v>
      </c>
      <c r="K791" s="52">
        <v>6535</v>
      </c>
      <c r="L791" s="53"/>
      <c r="M791" s="54"/>
      <c r="N791" s="54"/>
      <c r="O791" s="54"/>
      <c r="P791" s="54"/>
      <c r="Q791" s="55"/>
      <c r="R791" s="55"/>
      <c r="S791" s="55"/>
      <c r="T791" s="55"/>
      <c r="U791" s="52"/>
      <c r="V791" s="56">
        <v>333</v>
      </c>
      <c r="W791" s="56">
        <v>27</v>
      </c>
      <c r="X791" s="56">
        <v>277</v>
      </c>
      <c r="Y791" s="56">
        <f>VLOOKUP(D791,Liikennemalli24!$D$2:$F$1804,2,FALSE)</f>
        <v>143</v>
      </c>
      <c r="Z791" s="148">
        <f>VLOOKUP(D791,Liikennemalli24!$D$2:$F$1804,3,FALSE)</f>
        <v>0.92500000000000004</v>
      </c>
      <c r="AA791" s="178">
        <f>IF(G791=1,VLOOKUP(C791,Liikennemalli!$D$6:$H$1921,2,FALSE),"-")</f>
        <v>116.666412914719</v>
      </c>
      <c r="AB791" s="198">
        <f>IF(G791=1,VLOOKUP(C791,Liikennemalli!$D$6:$H$1921,3,FALSE),"-")</f>
        <v>0.85090801533891403</v>
      </c>
      <c r="AC791" s="51">
        <f>IF(E791=1,VLOOKUP(Työfile_2024!D791,'2015'!$F$12:$X$1887,18,FALSE),"-")</f>
        <v>730</v>
      </c>
      <c r="AD791" s="51">
        <f>IF(E791=1,VLOOKUP(Työfile_2024!D791,'2015'!$F$12:$X$1887,19,FALSE),"-")</f>
        <v>0.95</v>
      </c>
      <c r="AI791" s="128">
        <f>IF(E791=1,VLOOKUP(Työfile_2024!D791,'2015'!$F$12:$AB$1887,20,FALSE),"-")</f>
        <v>0</v>
      </c>
      <c r="AJ791" s="128">
        <f>IF(E791=1,VLOOKUP(Työfile_2024!D791,'2015'!$F$12:$AB$1887,21,FALSE),"-")</f>
        <v>0</v>
      </c>
      <c r="AK791" s="50">
        <f>IF(E791=1,VLOOKUP(Työfile_2024!D791,'2015'!$F$12:$AB$1887,22,FALSE),"-")</f>
        <v>0</v>
      </c>
      <c r="AL791" s="128">
        <f>IF(E791=1,VLOOKUP(Työfile_2024!D791,'2015'!$F$12:$AB$1887,23,FALSE),"-")</f>
        <v>0</v>
      </c>
      <c r="AM791" s="56">
        <f>VLOOKUP(Työfile_2024!D791,Tmatkat_20km_tarkasteltava_verk!$C$2:$D$1804,2,FALSE)</f>
        <v>114</v>
      </c>
      <c r="AN791" s="148">
        <f t="shared" si="200"/>
        <v>0.34234234234234234</v>
      </c>
      <c r="AO791" s="178">
        <f>IF(E791=1,VLOOKUP(Työfile_2024!D791,'2015'!$F$12:$AC$1887,24,FALSE),"-")</f>
        <v>50</v>
      </c>
      <c r="AP791" s="52">
        <f>VLOOKUP(D791,Tarkasteltava_verkko_2024_harva!$E$2:$I$1804,5,FALSE)</f>
        <v>0</v>
      </c>
      <c r="AQ791" s="52">
        <f>VLOOKUP(D791,Tarkasteltava_verkko_2024_harva!$E$2:$I$1804,4,FALSE)</f>
        <v>0</v>
      </c>
      <c r="AR791" s="148">
        <v>0</v>
      </c>
      <c r="AS791" s="170" t="str">
        <f>IFERROR(VLOOKUP(C791,'2015'!$C$12:$AG$1887,30,FALSE),"-")</f>
        <v/>
      </c>
      <c r="AT791" s="148">
        <v>0</v>
      </c>
      <c r="AU791" s="170">
        <f>IFERROR(VLOOKUP(C791,'2015'!$C$12:$AG$1887,31,FALSE),"-")</f>
        <v>0</v>
      </c>
      <c r="AV791" s="106"/>
      <c r="AW791" s="63">
        <f>IFERROR(VLOOKUP(C791,Merkittävyysluokitus!$A$2:$J$1705,10,FALSE),"-")</f>
        <v>3</v>
      </c>
      <c r="AX791" s="175">
        <f>IFERROR(VLOOKUP(C791,Merkittävyysluokitus!$A$2:$J$1705,6,FALSE),"-")</f>
        <v>7.0463059360730593</v>
      </c>
      <c r="AY791" s="175">
        <f>IFERROR(VLOOKUP(C791,Merkittävyysluokitus!$A$2:$J$1705,7,FALSE),"-")</f>
        <v>1.3739999999999999</v>
      </c>
      <c r="AZ791" s="175">
        <f>IFERROR(VLOOKUP(C791,Merkittävyysluokitus!$A$2:$J$1705,8,FALSE),"-")</f>
        <v>3.6723059360730592</v>
      </c>
      <c r="BA791" s="175">
        <f>IFERROR(VLOOKUP(C791,Merkittävyysluokitus!$A$2:$J$1705,9,FALSE),"-")</f>
        <v>2</v>
      </c>
      <c r="BB791" s="203"/>
      <c r="BC791" s="203" t="str">
        <f t="shared" si="201"/>
        <v/>
      </c>
      <c r="BD791" s="39" t="str">
        <f t="shared" si="190"/>
        <v>musta</v>
      </c>
      <c r="BE791" s="68" t="str">
        <f t="shared" si="196"/>
        <v>punainen</v>
      </c>
      <c r="BF791" s="68" t="str">
        <f t="shared" si="197"/>
        <v>musta</v>
      </c>
      <c r="BG791" s="68" t="str">
        <f t="shared" si="198"/>
        <v>musta</v>
      </c>
      <c r="BH791" s="208" t="str">
        <f t="shared" si="199"/>
        <v>musta</v>
      </c>
      <c r="BI791" s="39"/>
      <c r="BJ791" s="39" t="str">
        <f>IF(F791="ei löydy","uusi tie",IF(E791=0,"tieosoite muuttunut",IF(E791=1,VLOOKUP(D791,'2015'!$F$12:$AL$1887,31,FALSE),"-")))</f>
        <v>punainen</v>
      </c>
      <c r="BK791" s="67" t="str">
        <f>IF(E791=1,VLOOKUP(D791,'2015'!$F$12:$AL$1887,32,FALSE),"-")</f>
        <v>musta</v>
      </c>
      <c r="BL791" s="39" t="str">
        <f>IF(F791="ei löydy","uusi tie",IF(E791=0,"tieosoite muuttunut",IF(E791=1,VLOOKUP(D791,'2015'!$F$12:$AL$1887,33,FALSE),"-")))</f>
        <v>musta</v>
      </c>
      <c r="BM791" s="39"/>
      <c r="BN791" s="217" t="str">
        <f>VLOOKUP(D791,'2015'!$F$12:$AL$1887,33,FALSE)</f>
        <v>musta</v>
      </c>
      <c r="BO791" s="39"/>
      <c r="BP791" s="115"/>
      <c r="BQ791" s="26" t="s">
        <v>10</v>
      </c>
      <c r="BS791" s="5"/>
      <c r="BU791" s="37"/>
      <c r="BV791" s="30"/>
      <c r="BX791" t="str">
        <f>IF(E791=1,VLOOKUP(D791,'2015'!$F$12:$AX$1887,43,FALSE),"-")</f>
        <v>punainen</v>
      </c>
      <c r="BY791" t="str">
        <f>IF(E791=1,VLOOKUP(D791,'2015'!$F$12:$AX$1887,44,FALSE),"-")</f>
        <v>musta</v>
      </c>
      <c r="BZ791" t="str">
        <f>IF(E791=1,VLOOKUP(D791,'2015'!$F$12:$AX$1887,45,FALSE),"-")</f>
        <v>musta</v>
      </c>
      <c r="CG791" s="2" t="s">
        <v>37</v>
      </c>
      <c r="CH791" s="2" t="s">
        <v>37</v>
      </c>
      <c r="CI791" s="2" t="s">
        <v>37</v>
      </c>
      <c r="CK791" s="21" t="s">
        <v>10</v>
      </c>
      <c r="CL791" s="21" t="s">
        <v>10</v>
      </c>
      <c r="CM791" s="21" t="s">
        <v>10</v>
      </c>
    </row>
    <row r="792" spans="1:94" ht="15.75" thickBot="1" x14ac:dyDescent="0.3">
      <c r="A792" s="50"/>
      <c r="B792" s="50"/>
      <c r="C792" s="50" t="str">
        <f t="shared" si="202"/>
        <v>2824_4_3469</v>
      </c>
      <c r="D792" s="51" t="str">
        <f t="shared" si="203"/>
        <v>2824_4</v>
      </c>
      <c r="E792" s="224">
        <f>IFERROR(VLOOKUP(C792,'2015'!$C$12:$D$1887,2,FALSE),0)</f>
        <v>1</v>
      </c>
      <c r="F792" s="51">
        <f>IFERROR(K792-IFERROR(VLOOKUP(D792,'2015'!$F$12:$I$1887,4,FALSE),"ei löydy"),"ei löydy")</f>
        <v>0</v>
      </c>
      <c r="G792" s="224">
        <f>IFERROR(VLOOKUP(Työfile_2024!C792,Liikennemalli!$D$6:$G$1921,4,FALSE),0)</f>
        <v>1</v>
      </c>
      <c r="H792" s="225">
        <f>K792-IFERROR(VLOOKUP(Työfile_2024!D792,Liikennemalli!$C$6:$H$1921,6,FALSE),"ei löydy")</f>
        <v>0</v>
      </c>
      <c r="I792" s="80">
        <v>2824</v>
      </c>
      <c r="J792" s="52">
        <v>4</v>
      </c>
      <c r="K792" s="52">
        <v>3469</v>
      </c>
      <c r="L792" s="53"/>
      <c r="M792" s="54"/>
      <c r="N792" s="54"/>
      <c r="O792" s="54"/>
      <c r="P792" s="54"/>
      <c r="Q792" s="55"/>
      <c r="R792" s="55"/>
      <c r="S792" s="55"/>
      <c r="T792" s="55"/>
      <c r="U792" s="52"/>
      <c r="V792" s="56">
        <v>333</v>
      </c>
      <c r="W792" s="56">
        <v>27</v>
      </c>
      <c r="X792" s="56">
        <v>277</v>
      </c>
      <c r="Y792" s="56">
        <f>VLOOKUP(D792,Liikennemalli24!$D$2:$F$1804,2,FALSE)</f>
        <v>280</v>
      </c>
      <c r="Z792" s="148">
        <f>VLOOKUP(D792,Liikennemalli24!$D$2:$F$1804,3,FALSE)</f>
        <v>0.98699999999999999</v>
      </c>
      <c r="AA792" s="178">
        <f>IF(G792=1,VLOOKUP(C792,Liikennemalli!$D$6:$H$1921,2,FALSE),"-")</f>
        <v>140.65294500892401</v>
      </c>
      <c r="AB792" s="198">
        <f>IF(G792=1,VLOOKUP(C792,Liikennemalli!$D$6:$H$1921,3,FALSE),"-")</f>
        <v>0.98139989159075802</v>
      </c>
      <c r="AC792" s="51">
        <f>IF(E792=1,VLOOKUP(Työfile_2024!D792,'2015'!$F$12:$X$1887,18,FALSE),"-")</f>
        <v>680</v>
      </c>
      <c r="AD792" s="51">
        <f>IF(E792=1,VLOOKUP(Työfile_2024!D792,'2015'!$F$12:$X$1887,19,FALSE),"-")</f>
        <v>0.98</v>
      </c>
      <c r="AI792" s="128">
        <f>IF(E792=1,VLOOKUP(Työfile_2024!D792,'2015'!$F$12:$AB$1887,20,FALSE),"-")</f>
        <v>0</v>
      </c>
      <c r="AJ792" s="128">
        <f>IF(E792=1,VLOOKUP(Työfile_2024!D792,'2015'!$F$12:$AB$1887,21,FALSE),"-")</f>
        <v>0</v>
      </c>
      <c r="AK792" s="50">
        <f>IF(E792=1,VLOOKUP(Työfile_2024!D792,'2015'!$F$12:$AB$1887,22,FALSE),"-")</f>
        <v>0</v>
      </c>
      <c r="AL792" s="128">
        <f>IF(E792=1,VLOOKUP(Työfile_2024!D792,'2015'!$F$12:$AB$1887,23,FALSE),"-")</f>
        <v>0</v>
      </c>
      <c r="AM792" s="56">
        <f>VLOOKUP(Työfile_2024!D792,Tmatkat_20km_tarkasteltava_verk!$C$2:$D$1804,2,FALSE)</f>
        <v>79</v>
      </c>
      <c r="AN792" s="148">
        <f t="shared" si="200"/>
        <v>0.23723723723723725</v>
      </c>
      <c r="AO792" s="178">
        <f>IF(E792=1,VLOOKUP(Työfile_2024!D792,'2015'!$F$12:$AC$1887,24,FALSE),"-")</f>
        <v>33</v>
      </c>
      <c r="AP792" s="52">
        <f>VLOOKUP(D792,Tarkasteltava_verkko_2024_harva!$E$2:$I$1804,5,FALSE)</f>
        <v>0</v>
      </c>
      <c r="AQ792" s="52">
        <f>VLOOKUP(D792,Tarkasteltava_verkko_2024_harva!$E$2:$I$1804,4,FALSE)</f>
        <v>0</v>
      </c>
      <c r="AR792" s="148">
        <v>0</v>
      </c>
      <c r="AS792" s="170" t="str">
        <f>IFERROR(VLOOKUP(C792,'2015'!$C$12:$AG$1887,30,FALSE),"-")</f>
        <v/>
      </c>
      <c r="AT792" s="148">
        <v>0</v>
      </c>
      <c r="AU792" s="170">
        <f>IFERROR(VLOOKUP(C792,'2015'!$C$12:$AG$1887,31,FALSE),"-")</f>
        <v>0</v>
      </c>
      <c r="AV792" s="106"/>
      <c r="AW792" s="63">
        <f>IFERROR(VLOOKUP(C792,Merkittävyysluokitus!$A$2:$J$1705,10,FALSE),"-")</f>
        <v>3</v>
      </c>
      <c r="AX792" s="175">
        <f>IFERROR(VLOOKUP(C792,Merkittävyysluokitus!$A$2:$J$1705,6,FALSE),"-")</f>
        <v>5.8918234398782339</v>
      </c>
      <c r="AY792" s="175">
        <f>IFERROR(VLOOKUP(C792,Merkittävyysluokitus!$A$2:$J$1705,7,FALSE),"-")</f>
        <v>1.2106666666666666</v>
      </c>
      <c r="AZ792" s="175">
        <f>IFERROR(VLOOKUP(C792,Merkittävyysluokitus!$A$2:$J$1705,8,FALSE),"-")</f>
        <v>3.0144901065449012</v>
      </c>
      <c r="BA792" s="175">
        <f>IFERROR(VLOOKUP(C792,Merkittävyysluokitus!$A$2:$J$1705,9,FALSE),"-")</f>
        <v>1.6666666666666665</v>
      </c>
      <c r="BB792" s="203"/>
      <c r="BC792" s="203" t="str">
        <f t="shared" si="201"/>
        <v/>
      </c>
      <c r="BD792" s="39" t="str">
        <f t="shared" si="190"/>
        <v>musta</v>
      </c>
      <c r="BE792" s="68" t="str">
        <f t="shared" si="196"/>
        <v>musta</v>
      </c>
      <c r="BF792" s="68" t="str">
        <f t="shared" si="197"/>
        <v>musta</v>
      </c>
      <c r="BG792" s="68" t="str">
        <f t="shared" si="198"/>
        <v>musta</v>
      </c>
      <c r="BH792" s="208" t="str">
        <f t="shared" si="199"/>
        <v>musta</v>
      </c>
      <c r="BI792" s="39"/>
      <c r="BJ792" s="39" t="str">
        <f>IF(F792="ei löydy","uusi tie",IF(E792=0,"tieosoite muuttunut",IF(E792=1,VLOOKUP(D792,'2015'!$F$12:$AL$1887,31,FALSE),"-")))</f>
        <v>punainen</v>
      </c>
      <c r="BK792" s="67" t="str">
        <f>IF(E792=1,VLOOKUP(D792,'2015'!$F$12:$AL$1887,32,FALSE),"-")</f>
        <v>musta</v>
      </c>
      <c r="BL792" s="39" t="str">
        <f>IF(F792="ei löydy","uusi tie",IF(E792=0,"tieosoite muuttunut",IF(E792=1,VLOOKUP(D792,'2015'!$F$12:$AL$1887,33,FALSE),"-")))</f>
        <v>musta</v>
      </c>
      <c r="BM792" s="39"/>
      <c r="BN792" s="217" t="str">
        <f>VLOOKUP(D792,'2015'!$F$12:$AL$1887,33,FALSE)</f>
        <v>musta</v>
      </c>
      <c r="BO792" s="39"/>
      <c r="BP792" s="115"/>
      <c r="BQ792" s="26" t="s">
        <v>10</v>
      </c>
      <c r="BS792" s="5"/>
      <c r="BU792" s="37"/>
      <c r="BV792" s="30"/>
      <c r="BX792" t="str">
        <f>IF(E792=1,VLOOKUP(D792,'2015'!$F$12:$AX$1887,43,FALSE),"-")</f>
        <v>punainen</v>
      </c>
      <c r="BY792" t="str">
        <f>IF(E792=1,VLOOKUP(D792,'2015'!$F$12:$AX$1887,44,FALSE),"-")</f>
        <v>musta</v>
      </c>
      <c r="BZ792" t="str">
        <f>IF(E792=1,VLOOKUP(D792,'2015'!$F$12:$AX$1887,45,FALSE),"-")</f>
        <v>musta</v>
      </c>
      <c r="CG792" s="2" t="s">
        <v>37</v>
      </c>
      <c r="CH792" s="2" t="s">
        <v>37</v>
      </c>
      <c r="CI792" s="2" t="s">
        <v>37</v>
      </c>
      <c r="CK792" s="21" t="s">
        <v>10</v>
      </c>
      <c r="CL792" s="21" t="s">
        <v>10</v>
      </c>
      <c r="CM792" s="21" t="s">
        <v>10</v>
      </c>
    </row>
    <row r="793" spans="1:94" ht="15.75" thickBot="1" x14ac:dyDescent="0.3">
      <c r="A793" s="50"/>
      <c r="B793" s="50"/>
      <c r="C793" s="50" t="str">
        <f t="shared" si="202"/>
        <v>2824_5_5414</v>
      </c>
      <c r="D793" s="51" t="str">
        <f t="shared" si="203"/>
        <v>2824_5</v>
      </c>
      <c r="E793" s="224">
        <f>IFERROR(VLOOKUP(C793,'2015'!$C$12:$D$1887,2,FALSE),0)</f>
        <v>1</v>
      </c>
      <c r="F793" s="51">
        <f>IFERROR(K793-IFERROR(VLOOKUP(D793,'2015'!$F$12:$I$1887,4,FALSE),"ei löydy"),"ei löydy")</f>
        <v>0</v>
      </c>
      <c r="G793" s="224">
        <f>IFERROR(VLOOKUP(Työfile_2024!C793,Liikennemalli!$D$6:$G$1921,4,FALSE),0)</f>
        <v>1</v>
      </c>
      <c r="H793" s="225">
        <f>K793-IFERROR(VLOOKUP(Työfile_2024!D793,Liikennemalli!$C$6:$H$1921,6,FALSE),"ei löydy")</f>
        <v>0</v>
      </c>
      <c r="I793" s="80">
        <v>2824</v>
      </c>
      <c r="J793" s="52">
        <v>5</v>
      </c>
      <c r="K793" s="52">
        <v>5414</v>
      </c>
      <c r="L793" s="53"/>
      <c r="M793" s="54"/>
      <c r="N793" s="54"/>
      <c r="O793" s="54"/>
      <c r="P793" s="54"/>
      <c r="Q793" s="55"/>
      <c r="R793" s="55"/>
      <c r="S793" s="55"/>
      <c r="T793" s="55"/>
      <c r="U793" s="52"/>
      <c r="V793" s="56">
        <v>457.32434429257478</v>
      </c>
      <c r="W793" s="56">
        <v>33.413557443664573</v>
      </c>
      <c r="X793" s="56">
        <v>367.7765053564832</v>
      </c>
      <c r="Y793" s="56">
        <f>VLOOKUP(D793,Liikennemalli24!$D$2:$F$1804,2,FALSE)</f>
        <v>18</v>
      </c>
      <c r="Z793" s="57">
        <f>VLOOKUP(D793,Liikennemalli24!$D$2:$F$1804,3,FALSE)</f>
        <v>1</v>
      </c>
      <c r="AA793" s="178">
        <f>IF(G793=1,VLOOKUP(C793,Liikennemalli!$D$6:$H$1921,2,FALSE),"-")</f>
        <v>8.9999999999999893</v>
      </c>
      <c r="AB793" s="197">
        <f>IF(G793=1,VLOOKUP(C793,Liikennemalli!$D$6:$H$1921,3,FALSE),"-")</f>
        <v>1</v>
      </c>
      <c r="AC793" s="134">
        <f>IF(E793=1,VLOOKUP(Työfile_2024!D793,'2015'!$F$12:$X$1887,18,FALSE),"-")</f>
        <v>388</v>
      </c>
      <c r="AD793" s="127">
        <f>IF(E793=1,VLOOKUP(Työfile_2024!D793,'2015'!$F$12:$X$1887,19,FALSE),"-")</f>
        <v>0.95</v>
      </c>
      <c r="AI793" s="127">
        <f>IF(E793=1,VLOOKUP(Työfile_2024!D793,'2015'!$F$12:$AB$1887,20,FALSE),"-")</f>
        <v>0</v>
      </c>
      <c r="AJ793" s="127">
        <f>IF(E793=1,VLOOKUP(Työfile_2024!D793,'2015'!$F$12:$AB$1887,21,FALSE),"-")</f>
        <v>0</v>
      </c>
      <c r="AK793" s="127">
        <f>IF(E793=1,VLOOKUP(Työfile_2024!D793,'2015'!$F$12:$AB$1887,22,FALSE),"-")</f>
        <v>0</v>
      </c>
      <c r="AL793" s="127">
        <f>IF(E793=1,VLOOKUP(Työfile_2024!D793,'2015'!$F$12:$AB$1887,23,FALSE),"-")</f>
        <v>0</v>
      </c>
      <c r="AM793" s="56">
        <f>VLOOKUP(Työfile_2024!D793,Tmatkat_20km_tarkasteltava_verk!$C$2:$D$1804,2,FALSE)</f>
        <v>73</v>
      </c>
      <c r="AN793" s="148">
        <f t="shared" si="200"/>
        <v>0.15962412871967735</v>
      </c>
      <c r="AO793" s="178">
        <f>IF(E793=1,VLOOKUP(Työfile_2024!D793,'2015'!$F$12:$AC$1887,24,FALSE),"-")</f>
        <v>22</v>
      </c>
      <c r="AP793" s="52">
        <f>VLOOKUP(D793,Tarkasteltava_verkko_2024_harva!$E$2:$I$1804,5,FALSE)</f>
        <v>0</v>
      </c>
      <c r="AQ793" s="52">
        <f>VLOOKUP(D793,Tarkasteltava_verkko_2024_harva!$E$2:$I$1804,4,FALSE)</f>
        <v>0</v>
      </c>
      <c r="AR793" s="148">
        <v>0</v>
      </c>
      <c r="AS793" s="170" t="str">
        <f>IFERROR(VLOOKUP(C793,'2015'!$C$12:$AG$1887,30,FALSE),"-")</f>
        <v/>
      </c>
      <c r="AT793" s="148">
        <v>0</v>
      </c>
      <c r="AU793" s="170">
        <f>IFERROR(VLOOKUP(C793,'2015'!$C$12:$AG$1887,31,FALSE),"-")</f>
        <v>0</v>
      </c>
      <c r="AV793" s="106"/>
      <c r="AW793" s="63">
        <f>IFERROR(VLOOKUP(C793,Merkittävyysluokitus!$A$2:$J$1705,10,FALSE),"-")</f>
        <v>3</v>
      </c>
      <c r="AX793" s="175">
        <f>IFERROR(VLOOKUP(C793,Merkittävyysluokitus!$A$2:$J$1705,6,FALSE),"-")</f>
        <v>5.2082455638153284</v>
      </c>
      <c r="AY793" s="175">
        <f>IFERROR(VLOOKUP(C793,Merkittävyysluokitus!$A$2:$J$1705,7,FALSE),"-")</f>
        <v>1.6103063662110575</v>
      </c>
      <c r="AZ793" s="175">
        <f>IFERROR(VLOOKUP(C793,Merkittävyysluokitus!$A$2:$J$1705,8,FALSE),"-")</f>
        <v>2.4312725309376049</v>
      </c>
      <c r="BA793" s="175">
        <f>IFERROR(VLOOKUP(C793,Merkittävyysluokitus!$A$2:$J$1705,9,FALSE),"-")</f>
        <v>1.1666666666666665</v>
      </c>
      <c r="BB793" s="203"/>
      <c r="BC793" s="203" t="str">
        <f t="shared" si="201"/>
        <v/>
      </c>
      <c r="BD793" s="39" t="str">
        <f t="shared" si="190"/>
        <v>musta</v>
      </c>
      <c r="BE793" s="68" t="str">
        <f t="shared" si="196"/>
        <v>musta</v>
      </c>
      <c r="BF793" s="68" t="str">
        <f t="shared" si="197"/>
        <v>musta</v>
      </c>
      <c r="BG793" s="68" t="str">
        <f t="shared" si="198"/>
        <v>musta</v>
      </c>
      <c r="BH793" s="208" t="str">
        <f t="shared" si="199"/>
        <v>musta</v>
      </c>
      <c r="BI793" s="39"/>
      <c r="BJ793" s="39" t="str">
        <f>IF(F793="ei löydy","uusi tie",IF(E793=0,"tieosoite muuttunut",IF(E793=1,VLOOKUP(D793,'2015'!$F$12:$AL$1887,31,FALSE),"-")))</f>
        <v>punainen</v>
      </c>
      <c r="BK793" s="67" t="str">
        <f>IF(E793=1,VLOOKUP(D793,'2015'!$F$12:$AL$1887,32,FALSE),"-")</f>
        <v>musta</v>
      </c>
      <c r="BL793" s="39" t="str">
        <f>IF(F793="ei löydy","uusi tie",IF(E793=0,"tieosoite muuttunut",IF(E793=1,VLOOKUP(D793,'2015'!$F$12:$AL$1887,33,FALSE),"-")))</f>
        <v>musta</v>
      </c>
      <c r="BM793" s="39"/>
      <c r="BN793" s="217" t="str">
        <f>VLOOKUP(D793,'2015'!$F$12:$AL$1887,33,FALSE)</f>
        <v>musta</v>
      </c>
      <c r="BO793" s="39"/>
      <c r="BP793" s="115" t="s">
        <v>10</v>
      </c>
      <c r="BQ793" s="30"/>
      <c r="BS793" s="5"/>
      <c r="BU793" s="37"/>
      <c r="BV793" s="30" t="s">
        <v>10</v>
      </c>
      <c r="BX793" t="str">
        <f>IF(E793=1,VLOOKUP(D793,'2015'!$F$12:$AX$1887,43,FALSE),"-")</f>
        <v>musta</v>
      </c>
      <c r="BY793" t="str">
        <f>IF(E793=1,VLOOKUP(D793,'2015'!$F$12:$AX$1887,44,FALSE),"-")</f>
        <v>musta</v>
      </c>
      <c r="BZ793" t="str">
        <f>IF(E793=1,VLOOKUP(D793,'2015'!$F$12:$AX$1887,45,FALSE),"-")</f>
        <v>musta</v>
      </c>
      <c r="CA793" s="31">
        <f>SUM(CB793:CE793)</f>
        <v>10</v>
      </c>
      <c r="CB793" s="31">
        <f>IF(AD793&gt;0.59999,10,IF(AD793&gt;0.39999,1,0))</f>
        <v>10</v>
      </c>
      <c r="CC793" s="31">
        <f>IF(AC793&gt;1999,10,IF(AC793&gt;999,1,0))</f>
        <v>0</v>
      </c>
      <c r="CD793" s="31">
        <f>IF(AM793&gt;499,10,IF(AM793&gt;99,1,0))</f>
        <v>0</v>
      </c>
      <c r="CE793" s="31">
        <f>IF(AQ793="osa seud. yht",10,IF(AP793="osa seud. yht",1,0))</f>
        <v>0</v>
      </c>
      <c r="CO793" s="32" t="s">
        <v>34</v>
      </c>
      <c r="CP793" s="2" t="s">
        <v>35</v>
      </c>
    </row>
    <row r="794" spans="1:94" ht="15.75" thickBot="1" x14ac:dyDescent="0.3">
      <c r="A794" s="50"/>
      <c r="B794" s="50"/>
      <c r="C794" s="50" t="str">
        <f t="shared" si="202"/>
        <v>2825_1_10493</v>
      </c>
      <c r="D794" s="51" t="str">
        <f t="shared" si="203"/>
        <v>2825_1</v>
      </c>
      <c r="E794" s="224">
        <f>IFERROR(VLOOKUP(C794,'2015'!$C$12:$D$1887,2,FALSE),0)</f>
        <v>0</v>
      </c>
      <c r="F794" s="51">
        <f>IFERROR(K794-IFERROR(VLOOKUP(D794,'2015'!$F$12:$I$1887,4,FALSE),"ei löydy"),"ei löydy")</f>
        <v>7823</v>
      </c>
      <c r="G794" s="224">
        <f>IFERROR(VLOOKUP(Työfile_2024!C794,Liikennemalli!$D$6:$G$1921,4,FALSE),0)</f>
        <v>1</v>
      </c>
      <c r="H794" s="225">
        <f>K794-IFERROR(VLOOKUP(Työfile_2024!D794,Liikennemalli!$C$6:$H$1921,6,FALSE),"ei löydy")</f>
        <v>0</v>
      </c>
      <c r="I794" s="80">
        <v>2825</v>
      </c>
      <c r="J794" s="52">
        <v>1</v>
      </c>
      <c r="K794" s="52">
        <v>10493</v>
      </c>
      <c r="L794" s="53"/>
      <c r="M794" s="54"/>
      <c r="N794" s="54"/>
      <c r="O794" s="54"/>
      <c r="P794" s="54"/>
      <c r="Q794" s="55"/>
      <c r="R794" s="55"/>
      <c r="S794" s="55"/>
      <c r="T794" s="55"/>
      <c r="U794" s="52"/>
      <c r="V794" s="56">
        <v>315.75831506718765</v>
      </c>
      <c r="W794" s="56">
        <v>18.305060516534834</v>
      </c>
      <c r="X794" s="56">
        <v>276.86000190603261</v>
      </c>
      <c r="Y794" s="56">
        <f>VLOOKUP(D794,Liikennemalli24!$D$2:$F$1804,2,FALSE)</f>
        <v>127</v>
      </c>
      <c r="Z794" s="57">
        <f>VLOOKUP(D794,Liikennemalli24!$D$2:$F$1804,3,FALSE)</f>
        <v>0.85</v>
      </c>
      <c r="AA794" s="178">
        <f>IF(G794=1,VLOOKUP(C794,Liikennemalli!$D$6:$H$1921,2,FALSE),"-")</f>
        <v>78.723702026005796</v>
      </c>
      <c r="AB794" s="197">
        <f>IF(G794=1,VLOOKUP(C794,Liikennemalli!$D$6:$H$1921,3,FALSE),"-")</f>
        <v>0.85810999197054105</v>
      </c>
      <c r="AC794" s="134" t="str">
        <f>IF(E794=1,VLOOKUP(Työfile_2024!D794,'2015'!$F$12:$X$1887,18,FALSE),"-")</f>
        <v>-</v>
      </c>
      <c r="AD794" s="127" t="str">
        <f>IF(E794=1,VLOOKUP(Työfile_2024!D794,'2015'!$F$12:$X$1887,19,FALSE),"-")</f>
        <v>-</v>
      </c>
      <c r="AI794" s="127" t="str">
        <f>IF(E794=1,VLOOKUP(Työfile_2024!D794,'2015'!$F$12:$AB$1887,20,FALSE),"-")</f>
        <v>-</v>
      </c>
      <c r="AJ794" s="127" t="str">
        <f>IF(E794=1,VLOOKUP(Työfile_2024!D794,'2015'!$F$12:$AB$1887,21,FALSE),"-")</f>
        <v>-</v>
      </c>
      <c r="AK794" s="127" t="str">
        <f>IF(E794=1,VLOOKUP(Työfile_2024!D794,'2015'!$F$12:$AB$1887,22,FALSE),"-")</f>
        <v>-</v>
      </c>
      <c r="AL794" s="127" t="str">
        <f>IF(E794=1,VLOOKUP(Työfile_2024!D794,'2015'!$F$12:$AB$1887,23,FALSE),"-")</f>
        <v>-</v>
      </c>
      <c r="AM794" s="56">
        <f>VLOOKUP(Työfile_2024!D794,Tmatkat_20km_tarkasteltava_verk!$C$2:$D$1804,2,FALSE)</f>
        <v>726</v>
      </c>
      <c r="AN794" s="148">
        <f t="shared" si="200"/>
        <v>2.299226862309296</v>
      </c>
      <c r="AO794" s="178" t="str">
        <f>IF(E794=1,VLOOKUP(Työfile_2024!D794,'2015'!$F$12:$AC$1887,24,FALSE),"-")</f>
        <v>-</v>
      </c>
      <c r="AP794" s="52" t="str">
        <f>VLOOKUP(D794,Tarkasteltava_verkko_2024_harva!$E$2:$I$1804,5,FALSE)</f>
        <v>tiivis</v>
      </c>
      <c r="AQ794" s="52" t="str">
        <f>VLOOKUP(D794,Tarkasteltava_verkko_2024_harva!$E$2:$I$1804,4,FALSE)</f>
        <v>harva</v>
      </c>
      <c r="AR794" s="148">
        <v>0</v>
      </c>
      <c r="AS794" s="170" t="str">
        <f>IFERROR(VLOOKUP(C794,'2015'!$C$12:$AG$1887,30,FALSE),"-")</f>
        <v>-</v>
      </c>
      <c r="AT794" s="148">
        <v>0</v>
      </c>
      <c r="AU794" s="170" t="str">
        <f>IFERROR(VLOOKUP(C794,'2015'!$C$12:$AG$1887,31,FALSE),"-")</f>
        <v>-</v>
      </c>
      <c r="AV794" s="106"/>
      <c r="AW794" s="63">
        <f>IFERROR(VLOOKUP(C794,Merkittävyysluokitus!$A$2:$J$1705,10,FALSE),"-")</f>
        <v>3</v>
      </c>
      <c r="AX794" s="175">
        <f>IFERROR(VLOOKUP(C794,Merkittävyysluokitus!$A$2:$J$1705,6,FALSE),"-")</f>
        <v>5.2003865441351698</v>
      </c>
      <c r="AY794" s="175">
        <f>IFERROR(VLOOKUP(C794,Merkittävyysluokitus!$A$2:$J$1705,7,FALSE),"-")</f>
        <v>1.5256082785348961</v>
      </c>
      <c r="AZ794" s="175">
        <f>IFERROR(VLOOKUP(C794,Merkittävyysluokitus!$A$2:$J$1705,8,FALSE),"-")</f>
        <v>2.8414449322669411</v>
      </c>
      <c r="BA794" s="175">
        <f>IFERROR(VLOOKUP(C794,Merkittävyysluokitus!$A$2:$J$1705,9,FALSE),"-")</f>
        <v>0.83333333333333326</v>
      </c>
      <c r="BB794" s="203"/>
      <c r="BC794" s="203" t="str">
        <f t="shared" si="201"/>
        <v>tieosoite muuttunut</v>
      </c>
      <c r="BD794" s="39" t="str">
        <f t="shared" si="190"/>
        <v>punainen</v>
      </c>
      <c r="BE794" s="68" t="str">
        <f t="shared" si="196"/>
        <v>punainen</v>
      </c>
      <c r="BF794" s="68" t="str">
        <f t="shared" si="197"/>
        <v>punainen</v>
      </c>
      <c r="BG794" s="68" t="str">
        <f t="shared" si="198"/>
        <v>punainen</v>
      </c>
      <c r="BH794" s="208" t="str">
        <f t="shared" si="199"/>
        <v>punainen</v>
      </c>
      <c r="BI794" s="39"/>
      <c r="BJ794" s="39" t="str">
        <f>IF(F794="ei löydy","uusi tie",IF(E794=0,"tieosoite muuttunut",IF(E794=1,VLOOKUP(D794,'2015'!$F$12:$AL$1887,31,FALSE),"-")))</f>
        <v>tieosoite muuttunut</v>
      </c>
      <c r="BK794" s="67" t="str">
        <f>IF(E794=1,VLOOKUP(D794,'2015'!$F$12:$AL$1887,32,FALSE),"-")</f>
        <v>-</v>
      </c>
      <c r="BL794" s="39" t="str">
        <f>IF(F794="ei löydy","uusi tie",IF(E794=0,"tieosoite muuttunut",IF(E794=1,VLOOKUP(D794,'2015'!$F$12:$AL$1887,33,FALSE),"-")))</f>
        <v>tieosoite muuttunut</v>
      </c>
      <c r="BM794" s="39"/>
      <c r="BN794" s="217" t="str">
        <f>VLOOKUP(D794,'2015'!$F$12:$AL$1887,33,FALSE)</f>
        <v>musta</v>
      </c>
      <c r="BO794" s="39"/>
      <c r="BP794" s="115" t="s">
        <v>10</v>
      </c>
      <c r="BQ794" s="30"/>
      <c r="BS794" s="5"/>
      <c r="BU794" s="37"/>
      <c r="BV794" s="30" t="s">
        <v>10</v>
      </c>
      <c r="BX794" t="str">
        <f>IF(E794=1,VLOOKUP(D794,'2015'!$F$12:$AX$1887,43,FALSE),"-")</f>
        <v>-</v>
      </c>
      <c r="BY794" t="str">
        <f>IF(E794=1,VLOOKUP(D794,'2015'!$F$12:$AX$1887,44,FALSE),"-")</f>
        <v>-</v>
      </c>
      <c r="BZ794" t="str">
        <f>IF(E794=1,VLOOKUP(D794,'2015'!$F$12:$AX$1887,45,FALSE),"-")</f>
        <v>-</v>
      </c>
      <c r="CA794" s="31">
        <f>SUM(CB794:CE794)</f>
        <v>30</v>
      </c>
      <c r="CB794" s="31">
        <f>IF(AD794&gt;0.59999,10,IF(AD794&gt;0.39999,1,0))</f>
        <v>10</v>
      </c>
      <c r="CC794" s="31">
        <f>IF(AC794&gt;1999,10,IF(AC794&gt;999,1,0))</f>
        <v>10</v>
      </c>
      <c r="CD794" s="31">
        <f>IF(AM794&gt;499,10,IF(AM794&gt;99,1,0))</f>
        <v>10</v>
      </c>
      <c r="CE794" s="31">
        <f>IF(AQ794="osa seud. yht",10,IF(AP794="osa seud. yht",1,0))</f>
        <v>0</v>
      </c>
      <c r="CO794" s="2" t="s">
        <v>35</v>
      </c>
      <c r="CP794" s="2" t="s">
        <v>35</v>
      </c>
    </row>
    <row r="795" spans="1:94" ht="15.75" thickBot="1" x14ac:dyDescent="0.3">
      <c r="A795" s="50"/>
      <c r="B795" s="50"/>
      <c r="C795" s="50" t="str">
        <f t="shared" si="202"/>
        <v>2825_3_6055</v>
      </c>
      <c r="D795" s="51" t="str">
        <f t="shared" si="203"/>
        <v>2825_3</v>
      </c>
      <c r="E795" s="224">
        <f>IFERROR(VLOOKUP(C795,'2015'!$C$12:$D$1887,2,FALSE),0)</f>
        <v>1</v>
      </c>
      <c r="F795" s="51">
        <f>IFERROR(K795-IFERROR(VLOOKUP(D795,'2015'!$F$12:$I$1887,4,FALSE),"ei löydy"),"ei löydy")</f>
        <v>0</v>
      </c>
      <c r="G795" s="224">
        <f>IFERROR(VLOOKUP(Työfile_2024!C795,Liikennemalli!$D$6:$G$1921,4,FALSE),0)</f>
        <v>1</v>
      </c>
      <c r="H795" s="225">
        <f>K795-IFERROR(VLOOKUP(Työfile_2024!D795,Liikennemalli!$C$6:$H$1921,6,FALSE),"ei löydy")</f>
        <v>0</v>
      </c>
      <c r="I795" s="80">
        <v>2825</v>
      </c>
      <c r="J795" s="52">
        <v>3</v>
      </c>
      <c r="K795" s="52">
        <v>6055</v>
      </c>
      <c r="L795" s="53"/>
      <c r="M795" s="54"/>
      <c r="N795" s="54"/>
      <c r="O795" s="54"/>
      <c r="P795" s="54"/>
      <c r="Q795" s="55"/>
      <c r="R795" s="55"/>
      <c r="S795" s="55"/>
      <c r="T795" s="55"/>
      <c r="U795" s="52"/>
      <c r="V795" s="56">
        <v>373</v>
      </c>
      <c r="W795" s="56">
        <v>27</v>
      </c>
      <c r="X795" s="56">
        <v>337</v>
      </c>
      <c r="Y795" s="56">
        <f>VLOOKUP(D795,Liikennemalli24!$D$2:$F$1804,2,FALSE)</f>
        <v>157</v>
      </c>
      <c r="Z795" s="148">
        <f>VLOOKUP(D795,Liikennemalli24!$D$2:$F$1804,3,FALSE)</f>
        <v>0.68899999999999995</v>
      </c>
      <c r="AA795" s="178">
        <f>IF(G795=1,VLOOKUP(C795,Liikennemalli!$D$6:$H$1921,2,FALSE),"-")</f>
        <v>79.172555466028399</v>
      </c>
      <c r="AB795" s="198">
        <f>IF(G795=1,VLOOKUP(C795,Liikennemalli!$D$6:$H$1921,3,FALSE),"-")</f>
        <v>0.63490821348215698</v>
      </c>
      <c r="AC795" s="51">
        <f>IF(E795=1,VLOOKUP(Työfile_2024!D795,'2015'!$F$12:$X$1887,18,FALSE),"-")</f>
        <v>205</v>
      </c>
      <c r="AD795" s="51">
        <f>IF(E795=1,VLOOKUP(Työfile_2024!D795,'2015'!$F$12:$X$1887,19,FALSE),"-")</f>
        <v>0.77</v>
      </c>
      <c r="AI795" s="128">
        <f>IF(E795=1,VLOOKUP(Työfile_2024!D795,'2015'!$F$12:$AB$1887,20,FALSE),"-")</f>
        <v>0</v>
      </c>
      <c r="AJ795" s="128">
        <f>IF(E795=1,VLOOKUP(Työfile_2024!D795,'2015'!$F$12:$AB$1887,21,FALSE),"-")</f>
        <v>0</v>
      </c>
      <c r="AK795" s="50">
        <f>IF(E795=1,VLOOKUP(Työfile_2024!D795,'2015'!$F$12:$AB$1887,22,FALSE),"-")</f>
        <v>0</v>
      </c>
      <c r="AL795" s="128">
        <f>IF(E795=1,VLOOKUP(Työfile_2024!D795,'2015'!$F$12:$AB$1887,23,FALSE),"-")</f>
        <v>0</v>
      </c>
      <c r="AM795" s="56">
        <f>VLOOKUP(Työfile_2024!D795,Tmatkat_20km_tarkasteltava_verk!$C$2:$D$1804,2,FALSE)</f>
        <v>39</v>
      </c>
      <c r="AN795" s="148">
        <f t="shared" si="200"/>
        <v>0.10455764075067024</v>
      </c>
      <c r="AO795" s="178">
        <f>IF(E795=1,VLOOKUP(Työfile_2024!D795,'2015'!$F$12:$AC$1887,24,FALSE),"-")</f>
        <v>75</v>
      </c>
      <c r="AP795" s="52">
        <f>VLOOKUP(D795,Tarkasteltava_verkko_2024_harva!$E$2:$I$1804,5,FALSE)</f>
        <v>0</v>
      </c>
      <c r="AQ795" s="52">
        <f>VLOOKUP(D795,Tarkasteltava_verkko_2024_harva!$E$2:$I$1804,4,FALSE)</f>
        <v>0</v>
      </c>
      <c r="AR795" s="148">
        <v>0</v>
      </c>
      <c r="AS795" s="170" t="str">
        <f>IFERROR(VLOOKUP(C795,'2015'!$C$12:$AG$1887,30,FALSE),"-")</f>
        <v/>
      </c>
      <c r="AT795" s="148">
        <v>0</v>
      </c>
      <c r="AU795" s="170">
        <f>IFERROR(VLOOKUP(C795,'2015'!$C$12:$AG$1887,31,FALSE),"-")</f>
        <v>0</v>
      </c>
      <c r="AV795" s="106"/>
      <c r="AW795" s="63">
        <f>IFERROR(VLOOKUP(C795,Merkittävyysluokitus!$A$2:$J$1705,10,FALSE),"-")</f>
        <v>3</v>
      </c>
      <c r="AX795" s="175">
        <f>IFERROR(VLOOKUP(C795,Merkittävyysluokitus!$A$2:$J$1705,6,FALSE),"-")</f>
        <v>5.4575920852359205</v>
      </c>
      <c r="AY795" s="175">
        <f>IFERROR(VLOOKUP(C795,Merkittävyysluokitus!$A$2:$J$1705,7,FALSE),"-")</f>
        <v>1.6139999999999999</v>
      </c>
      <c r="AZ795" s="175">
        <f>IFERROR(VLOOKUP(C795,Merkittävyysluokitus!$A$2:$J$1705,8,FALSE),"-")</f>
        <v>2.8435920852359207</v>
      </c>
      <c r="BA795" s="175">
        <f>IFERROR(VLOOKUP(C795,Merkittävyysluokitus!$A$2:$J$1705,9,FALSE),"-")</f>
        <v>1</v>
      </c>
      <c r="BB795" s="203"/>
      <c r="BC795" s="203" t="str">
        <f t="shared" si="201"/>
        <v/>
      </c>
      <c r="BD795" s="39" t="str">
        <f t="shared" si="190"/>
        <v>musta</v>
      </c>
      <c r="BE795" s="68" t="str">
        <f t="shared" si="196"/>
        <v>musta</v>
      </c>
      <c r="BF795" s="68" t="str">
        <f t="shared" si="197"/>
        <v>musta</v>
      </c>
      <c r="BG795" s="68" t="str">
        <f t="shared" si="198"/>
        <v>musta</v>
      </c>
      <c r="BH795" s="208" t="str">
        <f t="shared" si="199"/>
        <v>musta</v>
      </c>
      <c r="BI795" s="39"/>
      <c r="BJ795" s="39" t="str">
        <f>IF(F795="ei löydy","uusi tie",IF(E795=0,"tieosoite muuttunut",IF(E795=1,VLOOKUP(D795,'2015'!$F$12:$AL$1887,31,FALSE),"-")))</f>
        <v>musta</v>
      </c>
      <c r="BK795" s="67" t="str">
        <f>IF(E795=1,VLOOKUP(D795,'2015'!$F$12:$AL$1887,32,FALSE),"-")</f>
        <v>musta</v>
      </c>
      <c r="BL795" s="39" t="str">
        <f>IF(F795="ei löydy","uusi tie",IF(E795=0,"tieosoite muuttunut",IF(E795=1,VLOOKUP(D795,'2015'!$F$12:$AL$1887,33,FALSE),"-")))</f>
        <v>musta</v>
      </c>
      <c r="BM795" s="39"/>
      <c r="BN795" s="217" t="str">
        <f>VLOOKUP(D795,'2015'!$F$12:$AL$1887,33,FALSE)</f>
        <v>musta</v>
      </c>
      <c r="BO795" s="39"/>
      <c r="BP795" s="115"/>
      <c r="BQ795" s="26" t="s">
        <v>10</v>
      </c>
      <c r="BS795" s="5"/>
      <c r="BU795" s="37"/>
      <c r="BV795" s="30"/>
      <c r="BX795" t="str">
        <f>IF(E795=1,VLOOKUP(D795,'2015'!$F$12:$AX$1887,43,FALSE),"-")</f>
        <v>punainen</v>
      </c>
      <c r="BY795" t="str">
        <f>IF(E795=1,VLOOKUP(D795,'2015'!$F$12:$AX$1887,44,FALSE),"-")</f>
        <v>musta</v>
      </c>
      <c r="BZ795" t="str">
        <f>IF(E795=1,VLOOKUP(D795,'2015'!$F$12:$AX$1887,45,FALSE),"-")</f>
        <v>musta</v>
      </c>
      <c r="CG795" s="2" t="s">
        <v>37</v>
      </c>
      <c r="CH795" s="2" t="s">
        <v>37</v>
      </c>
      <c r="CI795" s="2" t="s">
        <v>37</v>
      </c>
      <c r="CK795" s="21" t="s">
        <v>10</v>
      </c>
      <c r="CL795" s="21" t="s">
        <v>10</v>
      </c>
      <c r="CM795" s="21" t="s">
        <v>10</v>
      </c>
    </row>
    <row r="796" spans="1:94" ht="15.75" thickBot="1" x14ac:dyDescent="0.3">
      <c r="A796" s="50"/>
      <c r="B796" s="50"/>
      <c r="C796" s="50" t="str">
        <f t="shared" si="202"/>
        <v>2826_1_3892</v>
      </c>
      <c r="D796" s="51" t="str">
        <f t="shared" si="203"/>
        <v>2826_1</v>
      </c>
      <c r="E796" s="224">
        <f>IFERROR(VLOOKUP(C796,'2015'!$C$12:$D$1887,2,FALSE),0)</f>
        <v>1</v>
      </c>
      <c r="F796" s="51">
        <f>IFERROR(K796-IFERROR(VLOOKUP(D796,'2015'!$F$12:$I$1887,4,FALSE),"ei löydy"),"ei löydy")</f>
        <v>0</v>
      </c>
      <c r="G796" s="224">
        <f>IFERROR(VLOOKUP(Työfile_2024!C796,Liikennemalli!$D$6:$G$1921,4,FALSE),0)</f>
        <v>1</v>
      </c>
      <c r="H796" s="225">
        <f>K796-IFERROR(VLOOKUP(Työfile_2024!D796,Liikennemalli!$C$6:$H$1921,6,FALSE),"ei löydy")</f>
        <v>0</v>
      </c>
      <c r="I796" s="80">
        <v>2826</v>
      </c>
      <c r="J796" s="52">
        <v>1</v>
      </c>
      <c r="K796" s="52">
        <v>3892</v>
      </c>
      <c r="L796" s="53"/>
      <c r="M796" s="54"/>
      <c r="N796" s="54"/>
      <c r="O796" s="54"/>
      <c r="P796" s="54"/>
      <c r="Q796" s="55"/>
      <c r="R796" s="55"/>
      <c r="S796" s="55"/>
      <c r="T796" s="55"/>
      <c r="U796" s="52"/>
      <c r="V796" s="56">
        <v>1682.5704008221994</v>
      </c>
      <c r="W796" s="56">
        <v>91.378211716341212</v>
      </c>
      <c r="X796" s="56">
        <v>1754.2322713257965</v>
      </c>
      <c r="Y796" s="56">
        <f>VLOOKUP(D796,Liikennemalli24!$D$2:$F$1804,2,FALSE)</f>
        <v>172</v>
      </c>
      <c r="Z796" s="148">
        <f>VLOOKUP(D796,Liikennemalli24!$D$2:$F$1804,3,FALSE)</f>
        <v>0.17199999999999999</v>
      </c>
      <c r="AA796" s="178">
        <f>IF(G796=1,VLOOKUP(C796,Liikennemalli!$D$6:$H$1921,2,FALSE),"-")</f>
        <v>82.8482679175778</v>
      </c>
      <c r="AB796" s="198">
        <f>IF(G796=1,VLOOKUP(C796,Liikennemalli!$D$6:$H$1921,3,FALSE),"-")</f>
        <v>0.17577311760754799</v>
      </c>
      <c r="AC796" s="51">
        <f>IF(E796=1,VLOOKUP(Työfile_2024!D796,'2015'!$F$12:$X$1887,18,FALSE),"-")</f>
        <v>349</v>
      </c>
      <c r="AD796" s="51">
        <f>IF(E796=1,VLOOKUP(Työfile_2024!D796,'2015'!$F$12:$X$1887,19,FALSE),"-")</f>
        <v>0.56999999999999995</v>
      </c>
      <c r="AI796" s="130">
        <f>IF(E796=1,VLOOKUP(Työfile_2024!D796,'2015'!$F$12:$AB$1887,20,FALSE),"-")</f>
        <v>0</v>
      </c>
      <c r="AJ796" s="128">
        <f>IF(E796=1,VLOOKUP(Työfile_2024!D796,'2015'!$F$12:$AB$1887,21,FALSE),"-")</f>
        <v>0</v>
      </c>
      <c r="AK796" s="128">
        <f>IF(E796=1,VLOOKUP(Työfile_2024!D796,'2015'!$F$12:$AB$1887,22,FALSE),"-")</f>
        <v>0</v>
      </c>
      <c r="AL796" s="128">
        <f>IF(E796=1,VLOOKUP(Työfile_2024!D796,'2015'!$F$12:$AB$1887,23,FALSE),"-")</f>
        <v>0</v>
      </c>
      <c r="AM796" s="56">
        <f>VLOOKUP(Työfile_2024!D796,Tmatkat_20km_tarkasteltava_verk!$C$2:$D$1804,2,FALSE)</f>
        <v>212</v>
      </c>
      <c r="AN796" s="148">
        <f t="shared" si="200"/>
        <v>0.12599769964835039</v>
      </c>
      <c r="AO796" s="178">
        <f>IF(E796=1,VLOOKUP(Työfile_2024!D796,'2015'!$F$12:$AC$1887,24,FALSE),"-")</f>
        <v>141</v>
      </c>
      <c r="AP796" s="52" t="str">
        <f>VLOOKUP(D796,Tarkasteltava_verkko_2024_harva!$E$2:$I$1804,5,FALSE)</f>
        <v>tiivis</v>
      </c>
      <c r="AQ796" s="52">
        <f>VLOOKUP(D796,Tarkasteltava_verkko_2024_harva!$E$2:$I$1804,4,FALSE)</f>
        <v>0</v>
      </c>
      <c r="AR796" s="148">
        <v>0</v>
      </c>
      <c r="AS796" s="170" t="str">
        <f>IFERROR(VLOOKUP(C796,'2015'!$C$12:$AG$1887,30,FALSE),"-")</f>
        <v/>
      </c>
      <c r="AT796" s="148">
        <v>0.10174717368961973</v>
      </c>
      <c r="AU796" s="170">
        <f>IFERROR(VLOOKUP(C796,'2015'!$C$12:$AG$1887,31,FALSE),"-")</f>
        <v>0</v>
      </c>
      <c r="AV796" s="106"/>
      <c r="AW796" s="63">
        <f>IFERROR(VLOOKUP(C796,Merkittävyysluokitus!$A$2:$J$1705,10,FALSE),"-")</f>
        <v>2</v>
      </c>
      <c r="AX796" s="175">
        <f>IFERROR(VLOOKUP(C796,Merkittävyysluokitus!$A$2:$J$1705,6,FALSE),"-")</f>
        <v>10.848081430745813</v>
      </c>
      <c r="AY796" s="175">
        <f>IFERROR(VLOOKUP(C796,Merkittävyysluokitus!$A$2:$J$1705,7,FALSE),"-")</f>
        <v>4</v>
      </c>
      <c r="AZ796" s="175">
        <f>IFERROR(VLOOKUP(C796,Merkittävyysluokitus!$A$2:$J$1705,8,FALSE),"-")</f>
        <v>5.5147480974124798</v>
      </c>
      <c r="BA796" s="175">
        <f>IFERROR(VLOOKUP(C796,Merkittävyysluokitus!$A$2:$J$1705,9,FALSE),"-")</f>
        <v>1.3333333333333333</v>
      </c>
      <c r="BB796" s="203"/>
      <c r="BC796" s="203" t="str">
        <f t="shared" si="201"/>
        <v/>
      </c>
      <c r="BD796" s="39" t="str">
        <f t="shared" si="190"/>
        <v>musta</v>
      </c>
      <c r="BE796" s="68" t="str">
        <f t="shared" si="196"/>
        <v>musta</v>
      </c>
      <c r="BF796" s="68" t="str">
        <f t="shared" si="197"/>
        <v>musta</v>
      </c>
      <c r="BG796" s="68" t="str">
        <f t="shared" si="198"/>
        <v>musta</v>
      </c>
      <c r="BH796" s="208" t="str">
        <f t="shared" si="199"/>
        <v>musta</v>
      </c>
      <c r="BI796" s="39"/>
      <c r="BJ796" s="39" t="str">
        <f>IF(F796="ei löydy","uusi tie",IF(E796=0,"tieosoite muuttunut",IF(E796=1,VLOOKUP(D796,'2015'!$F$12:$AL$1887,31,FALSE),"-")))</f>
        <v>musta</v>
      </c>
      <c r="BK796" s="67" t="str">
        <f>IF(E796=1,VLOOKUP(D796,'2015'!$F$12:$AL$1887,32,FALSE),"-")</f>
        <v>musta</v>
      </c>
      <c r="BL796" s="39" t="str">
        <f>IF(F796="ei löydy","uusi tie",IF(E796=0,"tieosoite muuttunut",IF(E796=1,VLOOKUP(D796,'2015'!$F$12:$AL$1887,33,FALSE),"-")))</f>
        <v>musta</v>
      </c>
      <c r="BM796" s="39"/>
      <c r="BN796" s="217" t="str">
        <f>VLOOKUP(D796,'2015'!$F$12:$AL$1887,33,FALSE)</f>
        <v>musta</v>
      </c>
      <c r="BO796" s="39"/>
      <c r="BP796" s="115"/>
      <c r="BQ796" s="26" t="s">
        <v>10</v>
      </c>
      <c r="BS796" s="5"/>
      <c r="BU796" s="37"/>
      <c r="BV796" s="30"/>
      <c r="BX796" t="str">
        <f>IF(E796=1,VLOOKUP(D796,'2015'!$F$12:$AX$1887,43,FALSE),"-")</f>
        <v>musta</v>
      </c>
      <c r="BY796" t="str">
        <f>IF(E796=1,VLOOKUP(D796,'2015'!$F$12:$AX$1887,44,FALSE),"-")</f>
        <v>musta</v>
      </c>
      <c r="BZ796" t="str">
        <f>IF(E796=1,VLOOKUP(D796,'2015'!$F$12:$AX$1887,45,FALSE),"-")</f>
        <v>musta</v>
      </c>
      <c r="CG796" s="2" t="s">
        <v>37</v>
      </c>
      <c r="CH796" s="2" t="s">
        <v>37</v>
      </c>
      <c r="CI796" s="2" t="s">
        <v>37</v>
      </c>
      <c r="CK796" s="21" t="s">
        <v>10</v>
      </c>
      <c r="CL796" s="21" t="s">
        <v>10</v>
      </c>
      <c r="CM796" s="21" t="s">
        <v>10</v>
      </c>
    </row>
    <row r="797" spans="1:94" ht="15.75" thickBot="1" x14ac:dyDescent="0.3">
      <c r="A797" s="50"/>
      <c r="B797" s="50"/>
      <c r="C797" s="50" t="str">
        <f t="shared" si="202"/>
        <v>2831_1_6725</v>
      </c>
      <c r="D797" s="51" t="str">
        <f t="shared" si="203"/>
        <v>2831_1</v>
      </c>
      <c r="E797" s="224">
        <f>IFERROR(VLOOKUP(C797,'2015'!$C$12:$D$1887,2,FALSE),0)</f>
        <v>1</v>
      </c>
      <c r="F797" s="51">
        <f>IFERROR(K797-IFERROR(VLOOKUP(D797,'2015'!$F$12:$I$1887,4,FALSE),"ei löydy"),"ei löydy")</f>
        <v>0</v>
      </c>
      <c r="G797" s="224">
        <f>IFERROR(VLOOKUP(Työfile_2024!C797,Liikennemalli!$D$6:$G$1921,4,FALSE),0)</f>
        <v>1</v>
      </c>
      <c r="H797" s="225">
        <f>K797-IFERROR(VLOOKUP(Työfile_2024!D797,Liikennemalli!$C$6:$H$1921,6,FALSE),"ei löydy")</f>
        <v>0</v>
      </c>
      <c r="I797" s="80">
        <v>2831</v>
      </c>
      <c r="J797" s="52">
        <v>1</v>
      </c>
      <c r="K797" s="52">
        <v>6725</v>
      </c>
      <c r="L797" s="53"/>
      <c r="M797" s="54"/>
      <c r="N797" s="54"/>
      <c r="O797" s="54"/>
      <c r="P797" s="54"/>
      <c r="Q797" s="55"/>
      <c r="R797" s="55"/>
      <c r="S797" s="55"/>
      <c r="T797" s="55"/>
      <c r="U797" s="52"/>
      <c r="V797" s="56">
        <v>103.45130111524163</v>
      </c>
      <c r="W797" s="56">
        <v>5.5400743494423788</v>
      </c>
      <c r="X797" s="56">
        <v>98.543643122676585</v>
      </c>
      <c r="Y797" s="56">
        <f>VLOOKUP(D797,Liikennemalli24!$D$2:$F$1804,2,FALSE)</f>
        <v>568</v>
      </c>
      <c r="Z797" s="57">
        <f>VLOOKUP(D797,Liikennemalli24!$D$2:$F$1804,3,FALSE)</f>
        <v>0.94599999999999995</v>
      </c>
      <c r="AA797" s="178">
        <f>IF(G797=1,VLOOKUP(C797,Liikennemalli!$D$6:$H$1921,2,FALSE),"-")</f>
        <v>181.49935187620801</v>
      </c>
      <c r="AB797" s="197">
        <f>IF(G797=1,VLOOKUP(C797,Liikennemalli!$D$6:$H$1921,3,FALSE),"-")</f>
        <v>0.964307919889135</v>
      </c>
      <c r="AC797" s="134">
        <f>IF(E797=1,VLOOKUP(Työfile_2024!D797,'2015'!$F$12:$X$1887,18,FALSE),"-")</f>
        <v>352</v>
      </c>
      <c r="AD797" s="127">
        <f>IF(E797=1,VLOOKUP(Työfile_2024!D797,'2015'!$F$12:$X$1887,19,FALSE),"-")</f>
        <v>0.96</v>
      </c>
      <c r="AI797" s="127">
        <f>IF(E797=1,VLOOKUP(Työfile_2024!D797,'2015'!$F$12:$AB$1887,20,FALSE),"-")</f>
        <v>0</v>
      </c>
      <c r="AJ797" s="127">
        <f>IF(E797=1,VLOOKUP(Työfile_2024!D797,'2015'!$F$12:$AB$1887,21,FALSE),"-")</f>
        <v>0</v>
      </c>
      <c r="AK797" s="127">
        <f>IF(E797=1,VLOOKUP(Työfile_2024!D797,'2015'!$F$12:$AB$1887,22,FALSE),"-")</f>
        <v>0</v>
      </c>
      <c r="AL797" s="127">
        <f>IF(E797=1,VLOOKUP(Työfile_2024!D797,'2015'!$F$12:$AB$1887,23,FALSE),"-")</f>
        <v>0</v>
      </c>
      <c r="AM797" s="56">
        <f>VLOOKUP(Työfile_2024!D797,Tmatkat_20km_tarkasteltava_verk!$C$2:$D$1804,2,FALSE)</f>
        <v>113</v>
      </c>
      <c r="AN797" s="148">
        <f t="shared" si="200"/>
        <v>1.0923013899469607</v>
      </c>
      <c r="AO797" s="178">
        <f>IF(E797=1,VLOOKUP(Työfile_2024!D797,'2015'!$F$12:$AC$1887,24,FALSE),"-")</f>
        <v>59</v>
      </c>
      <c r="AP797" s="52">
        <f>VLOOKUP(D797,Tarkasteltava_verkko_2024_harva!$E$2:$I$1804,5,FALSE)</f>
        <v>0</v>
      </c>
      <c r="AQ797" s="52">
        <f>VLOOKUP(D797,Tarkasteltava_verkko_2024_harva!$E$2:$I$1804,4,FALSE)</f>
        <v>0</v>
      </c>
      <c r="AR797" s="148">
        <v>0</v>
      </c>
      <c r="AS797" s="170" t="str">
        <f>IFERROR(VLOOKUP(C797,'2015'!$C$12:$AG$1887,30,FALSE),"-")</f>
        <v/>
      </c>
      <c r="AT797" s="148">
        <v>0</v>
      </c>
      <c r="AU797" s="170">
        <f>IFERROR(VLOOKUP(C797,'2015'!$C$12:$AG$1887,31,FALSE),"-")</f>
        <v>0</v>
      </c>
      <c r="AV797" s="106"/>
      <c r="AW797" s="63">
        <f>IFERROR(VLOOKUP(C797,Merkittävyysluokitus!$A$2:$J$1705,10,FALSE),"-")</f>
        <v>4</v>
      </c>
      <c r="AX797" s="175">
        <f>IFERROR(VLOOKUP(C797,Merkittävyysluokitus!$A$2:$J$1705,6,FALSE),"-")</f>
        <v>2.7362507149202466</v>
      </c>
      <c r="AY797" s="175">
        <f>IFERROR(VLOOKUP(C797,Merkittävyysluokitus!$A$2:$J$1705,7,FALSE),"-")</f>
        <v>0.70035390334572478</v>
      </c>
      <c r="AZ797" s="175">
        <f>IFERROR(VLOOKUP(C797,Merkittävyysluokitus!$A$2:$J$1705,8,FALSE),"-")</f>
        <v>1.2025634782411887</v>
      </c>
      <c r="BA797" s="175">
        <f>IFERROR(VLOOKUP(C797,Merkittävyysluokitus!$A$2:$J$1705,9,FALSE),"-")</f>
        <v>0.83333333333333326</v>
      </c>
      <c r="BB797" s="203"/>
      <c r="BC797" s="203" t="str">
        <f t="shared" si="201"/>
        <v/>
      </c>
      <c r="BD797" s="39" t="str">
        <f t="shared" si="190"/>
        <v>musta</v>
      </c>
      <c r="BE797" s="68" t="str">
        <f t="shared" si="196"/>
        <v>punainen</v>
      </c>
      <c r="BF797" s="68" t="str">
        <f t="shared" si="197"/>
        <v>musta</v>
      </c>
      <c r="BG797" s="68" t="str">
        <f t="shared" si="198"/>
        <v>musta</v>
      </c>
      <c r="BH797" s="208" t="str">
        <f t="shared" si="199"/>
        <v>musta</v>
      </c>
      <c r="BI797" s="39"/>
      <c r="BJ797" s="39" t="str">
        <f>IF(F797="ei löydy","uusi tie",IF(E797=0,"tieosoite muuttunut",IF(E797=1,VLOOKUP(D797,'2015'!$F$12:$AL$1887,31,FALSE),"-")))</f>
        <v>musta</v>
      </c>
      <c r="BK797" s="67" t="str">
        <f>IF(E797=1,VLOOKUP(D797,'2015'!$F$12:$AL$1887,32,FALSE),"-")</f>
        <v>musta</v>
      </c>
      <c r="BL797" s="39" t="str">
        <f>IF(F797="ei löydy","uusi tie",IF(E797=0,"tieosoite muuttunut",IF(E797=1,VLOOKUP(D797,'2015'!$F$12:$AL$1887,33,FALSE),"-")))</f>
        <v>musta</v>
      </c>
      <c r="BM797" s="39"/>
      <c r="BN797" s="217" t="str">
        <f>VLOOKUP(D797,'2015'!$F$12:$AL$1887,33,FALSE)</f>
        <v>musta</v>
      </c>
      <c r="BO797" s="39"/>
      <c r="BP797" s="115" t="s">
        <v>10</v>
      </c>
      <c r="BQ797" s="30"/>
      <c r="BS797" s="5"/>
      <c r="BU797" s="37"/>
      <c r="BV797" s="30" t="s">
        <v>10</v>
      </c>
      <c r="BX797" t="str">
        <f>IF(E797=1,VLOOKUP(D797,'2015'!$F$12:$AX$1887,43,FALSE),"-")</f>
        <v>musta</v>
      </c>
      <c r="BY797" t="str">
        <f>IF(E797=1,VLOOKUP(D797,'2015'!$F$12:$AX$1887,44,FALSE),"-")</f>
        <v>musta</v>
      </c>
      <c r="BZ797" t="str">
        <f>IF(E797=1,VLOOKUP(D797,'2015'!$F$12:$AX$1887,45,FALSE),"-")</f>
        <v>musta</v>
      </c>
      <c r="CA797" s="31">
        <f t="shared" ref="CA797:CA828" si="204">SUM(CB797:CE797)</f>
        <v>11</v>
      </c>
      <c r="CB797" s="31">
        <f t="shared" ref="CB797:CB828" si="205">IF(AD797&gt;0.59999,10,IF(AD797&gt;0.39999,1,0))</f>
        <v>10</v>
      </c>
      <c r="CC797" s="31">
        <f t="shared" ref="CC797:CC828" si="206">IF(AC797&gt;1999,10,IF(AC797&gt;999,1,0))</f>
        <v>0</v>
      </c>
      <c r="CD797" s="31">
        <f t="shared" ref="CD797:CD828" si="207">IF(AM797&gt;499,10,IF(AM797&gt;99,1,0))</f>
        <v>1</v>
      </c>
      <c r="CE797" s="31">
        <f t="shared" ref="CE797:CE828" si="208">IF(AQ797="osa seud. yht",10,IF(AP797="osa seud. yht",1,0))</f>
        <v>0</v>
      </c>
      <c r="CO797" s="32" t="s">
        <v>34</v>
      </c>
      <c r="CP797" s="2" t="s">
        <v>35</v>
      </c>
    </row>
    <row r="798" spans="1:94" ht="15.75" thickBot="1" x14ac:dyDescent="0.3">
      <c r="A798" s="50"/>
      <c r="B798" s="50"/>
      <c r="C798" s="50" t="str">
        <f t="shared" si="202"/>
        <v>2831_2_3838</v>
      </c>
      <c r="D798" s="51" t="str">
        <f t="shared" si="203"/>
        <v>2831_2</v>
      </c>
      <c r="E798" s="224">
        <f>IFERROR(VLOOKUP(C798,'2015'!$C$12:$D$1887,2,FALSE),0)</f>
        <v>1</v>
      </c>
      <c r="F798" s="51">
        <f>IFERROR(K798-IFERROR(VLOOKUP(D798,'2015'!$F$12:$I$1887,4,FALSE),"ei löydy"),"ei löydy")</f>
        <v>0</v>
      </c>
      <c r="G798" s="224">
        <f>IFERROR(VLOOKUP(Työfile_2024!C798,Liikennemalli!$D$6:$G$1921,4,FALSE),0)</f>
        <v>1</v>
      </c>
      <c r="H798" s="225">
        <f>K798-IFERROR(VLOOKUP(Työfile_2024!D798,Liikennemalli!$C$6:$H$1921,6,FALSE),"ei löydy")</f>
        <v>0</v>
      </c>
      <c r="I798" s="80">
        <v>2831</v>
      </c>
      <c r="J798" s="52">
        <v>2</v>
      </c>
      <c r="K798" s="52">
        <v>3838</v>
      </c>
      <c r="L798" s="53"/>
      <c r="M798" s="54"/>
      <c r="N798" s="54"/>
      <c r="O798" s="54"/>
      <c r="P798" s="54"/>
      <c r="Q798" s="55"/>
      <c r="R798" s="55"/>
      <c r="S798" s="55"/>
      <c r="T798" s="55"/>
      <c r="U798" s="52"/>
      <c r="V798" s="56">
        <v>59</v>
      </c>
      <c r="W798" s="56">
        <v>3</v>
      </c>
      <c r="X798" s="56">
        <v>50</v>
      </c>
      <c r="Y798" s="56">
        <f>VLOOKUP(D798,Liikennemalli24!$D$2:$F$1804,2,FALSE)</f>
        <v>328</v>
      </c>
      <c r="Z798" s="57">
        <f>VLOOKUP(D798,Liikennemalli24!$D$2:$F$1804,3,FALSE)</f>
        <v>0.98</v>
      </c>
      <c r="AA798" s="178">
        <f>IF(G798=1,VLOOKUP(C798,Liikennemalli!$D$6:$H$1921,2,FALSE),"-")</f>
        <v>153.54103100299901</v>
      </c>
      <c r="AB798" s="197">
        <f>IF(G798=1,VLOOKUP(C798,Liikennemalli!$D$6:$H$1921,3,FALSE),"-")</f>
        <v>0.98774251854318995</v>
      </c>
      <c r="AC798" s="134">
        <f>IF(E798=1,VLOOKUP(Työfile_2024!D798,'2015'!$F$12:$X$1887,18,FALSE),"-")</f>
        <v>352</v>
      </c>
      <c r="AD798" s="127">
        <f>IF(E798=1,VLOOKUP(Työfile_2024!D798,'2015'!$F$12:$X$1887,19,FALSE),"-")</f>
        <v>0.96</v>
      </c>
      <c r="AI798" s="127">
        <f>IF(E798=1,VLOOKUP(Työfile_2024!D798,'2015'!$F$12:$AB$1887,20,FALSE),"-")</f>
        <v>0</v>
      </c>
      <c r="AJ798" s="127">
        <f>IF(E798=1,VLOOKUP(Työfile_2024!D798,'2015'!$F$12:$AB$1887,21,FALSE),"-")</f>
        <v>0</v>
      </c>
      <c r="AK798" s="127">
        <f>IF(E798=1,VLOOKUP(Työfile_2024!D798,'2015'!$F$12:$AB$1887,22,FALSE),"-")</f>
        <v>0</v>
      </c>
      <c r="AL798" s="127">
        <f>IF(E798=1,VLOOKUP(Työfile_2024!D798,'2015'!$F$12:$AB$1887,23,FALSE),"-")</f>
        <v>0</v>
      </c>
      <c r="AM798" s="56">
        <f>VLOOKUP(Työfile_2024!D798,Tmatkat_20km_tarkasteltava_verk!$C$2:$D$1804,2,FALSE)</f>
        <v>5</v>
      </c>
      <c r="AN798" s="148">
        <f t="shared" si="200"/>
        <v>8.4745762711864403E-2</v>
      </c>
      <c r="AO798" s="178">
        <f>IF(E798=1,VLOOKUP(Työfile_2024!D798,'2015'!$F$12:$AC$1887,24,FALSE),"-")</f>
        <v>17</v>
      </c>
      <c r="AP798" s="52">
        <f>VLOOKUP(D798,Tarkasteltava_verkko_2024_harva!$E$2:$I$1804,5,FALSE)</f>
        <v>0</v>
      </c>
      <c r="AQ798" s="52">
        <f>VLOOKUP(D798,Tarkasteltava_verkko_2024_harva!$E$2:$I$1804,4,FALSE)</f>
        <v>0</v>
      </c>
      <c r="AR798" s="148">
        <v>0</v>
      </c>
      <c r="AS798" s="170" t="str">
        <f>IFERROR(VLOOKUP(C798,'2015'!$C$12:$AG$1887,30,FALSE),"-")</f>
        <v/>
      </c>
      <c r="AT798" s="148">
        <v>0</v>
      </c>
      <c r="AU798" s="170">
        <f>IFERROR(VLOOKUP(C798,'2015'!$C$12:$AG$1887,31,FALSE),"-")</f>
        <v>0</v>
      </c>
      <c r="AV798" s="106"/>
      <c r="AW798" s="63">
        <f>IFERROR(VLOOKUP(C798,Merkittävyysluokitus!$A$2:$J$1705,10,FALSE),"-")</f>
        <v>4</v>
      </c>
      <c r="AX798" s="175">
        <f>IFERROR(VLOOKUP(C798,Merkittävyysluokitus!$A$2:$J$1705,6,FALSE),"-")</f>
        <v>1.6369999999999998</v>
      </c>
      <c r="AY798" s="175">
        <f>IFERROR(VLOOKUP(C798,Merkittävyysluokitus!$A$2:$J$1705,7,FALSE),"-")</f>
        <v>0.20033333333333331</v>
      </c>
      <c r="AZ798" s="175">
        <f>IFERROR(VLOOKUP(C798,Merkittävyysluokitus!$A$2:$J$1705,8,FALSE),"-")</f>
        <v>0.60333333333333328</v>
      </c>
      <c r="BA798" s="175">
        <f>IFERROR(VLOOKUP(C798,Merkittävyysluokitus!$A$2:$J$1705,9,FALSE),"-")</f>
        <v>0.83333333333333326</v>
      </c>
      <c r="BB798" s="203"/>
      <c r="BC798" s="203" t="str">
        <f t="shared" si="201"/>
        <v/>
      </c>
      <c r="BD798" s="39" t="str">
        <f t="shared" si="190"/>
        <v>musta</v>
      </c>
      <c r="BE798" s="68" t="str">
        <f t="shared" si="196"/>
        <v>musta</v>
      </c>
      <c r="BF798" s="68" t="str">
        <f t="shared" si="197"/>
        <v>musta</v>
      </c>
      <c r="BG798" s="68" t="str">
        <f t="shared" si="198"/>
        <v>musta</v>
      </c>
      <c r="BH798" s="208" t="str">
        <f t="shared" si="199"/>
        <v>musta</v>
      </c>
      <c r="BI798" s="39"/>
      <c r="BJ798" s="39" t="str">
        <f>IF(F798="ei löydy","uusi tie",IF(E798=0,"tieosoite muuttunut",IF(E798=1,VLOOKUP(D798,'2015'!$F$12:$AL$1887,31,FALSE),"-")))</f>
        <v>musta</v>
      </c>
      <c r="BK798" s="67" t="str">
        <f>IF(E798=1,VLOOKUP(D798,'2015'!$F$12:$AL$1887,32,FALSE),"-")</f>
        <v>musta</v>
      </c>
      <c r="BL798" s="39" t="str">
        <f>IF(F798="ei löydy","uusi tie",IF(E798=0,"tieosoite muuttunut",IF(E798=1,VLOOKUP(D798,'2015'!$F$12:$AL$1887,33,FALSE),"-")))</f>
        <v>musta</v>
      </c>
      <c r="BM798" s="39"/>
      <c r="BN798" s="217" t="str">
        <f>VLOOKUP(D798,'2015'!$F$12:$AL$1887,33,FALSE)</f>
        <v>musta</v>
      </c>
      <c r="BO798" s="39"/>
      <c r="BP798" s="115" t="s">
        <v>10</v>
      </c>
      <c r="BQ798" s="30"/>
      <c r="BS798" s="5"/>
      <c r="BU798" s="37"/>
      <c r="BV798" s="30" t="s">
        <v>10</v>
      </c>
      <c r="BX798" t="str">
        <f>IF(E798=1,VLOOKUP(D798,'2015'!$F$12:$AX$1887,43,FALSE),"-")</f>
        <v>musta</v>
      </c>
      <c r="BY798" t="str">
        <f>IF(E798=1,VLOOKUP(D798,'2015'!$F$12:$AX$1887,44,FALSE),"-")</f>
        <v>musta</v>
      </c>
      <c r="BZ798" t="str">
        <f>IF(E798=1,VLOOKUP(D798,'2015'!$F$12:$AX$1887,45,FALSE),"-")</f>
        <v>musta</v>
      </c>
      <c r="CA798" s="31">
        <f t="shared" si="204"/>
        <v>10</v>
      </c>
      <c r="CB798" s="31">
        <f t="shared" si="205"/>
        <v>10</v>
      </c>
      <c r="CC798" s="31">
        <f t="shared" si="206"/>
        <v>0</v>
      </c>
      <c r="CD798" s="31">
        <f t="shared" si="207"/>
        <v>0</v>
      </c>
      <c r="CE798" s="31">
        <f t="shared" si="208"/>
        <v>0</v>
      </c>
      <c r="CO798" s="2" t="s">
        <v>35</v>
      </c>
      <c r="CP798" s="2" t="s">
        <v>35</v>
      </c>
    </row>
    <row r="799" spans="1:94" ht="15.75" thickBot="1" x14ac:dyDescent="0.3">
      <c r="A799" s="50"/>
      <c r="B799" s="50"/>
      <c r="C799" s="50" t="str">
        <f t="shared" si="202"/>
        <v>2831_3_3485</v>
      </c>
      <c r="D799" s="51" t="str">
        <f t="shared" si="203"/>
        <v>2831_3</v>
      </c>
      <c r="E799" s="224">
        <f>IFERROR(VLOOKUP(C799,'2015'!$C$12:$D$1887,2,FALSE),0)</f>
        <v>1</v>
      </c>
      <c r="F799" s="51">
        <f>IFERROR(K799-IFERROR(VLOOKUP(D799,'2015'!$F$12:$I$1887,4,FALSE),"ei löydy"),"ei löydy")</f>
        <v>0</v>
      </c>
      <c r="G799" s="224">
        <f>IFERROR(VLOOKUP(Työfile_2024!C799,Liikennemalli!$D$6:$G$1921,4,FALSE),0)</f>
        <v>1</v>
      </c>
      <c r="H799" s="225">
        <f>K799-IFERROR(VLOOKUP(Työfile_2024!D799,Liikennemalli!$C$6:$H$1921,6,FALSE),"ei löydy")</f>
        <v>0</v>
      </c>
      <c r="I799" s="80">
        <v>2831</v>
      </c>
      <c r="J799" s="52">
        <v>3</v>
      </c>
      <c r="K799" s="52">
        <v>3485</v>
      </c>
      <c r="L799" s="53"/>
      <c r="M799" s="54"/>
      <c r="N799" s="54"/>
      <c r="O799" s="54"/>
      <c r="P799" s="54"/>
      <c r="Q799" s="55"/>
      <c r="R799" s="55"/>
      <c r="S799" s="55"/>
      <c r="T799" s="55"/>
      <c r="U799" s="52"/>
      <c r="V799" s="56">
        <v>196</v>
      </c>
      <c r="W799" s="56">
        <v>11</v>
      </c>
      <c r="X799" s="56">
        <v>159</v>
      </c>
      <c r="Y799" s="56">
        <f>VLOOKUP(D799,Liikennemalli24!$D$2:$F$1804,2,FALSE)</f>
        <v>167</v>
      </c>
      <c r="Z799" s="57">
        <f>VLOOKUP(D799,Liikennemalli24!$D$2:$F$1804,3,FALSE)</f>
        <v>0.99099999999999999</v>
      </c>
      <c r="AA799" s="178">
        <f>IF(G799=1,VLOOKUP(C799,Liikennemalli!$D$6:$H$1921,2,FALSE),"-")</f>
        <v>142.12886035561399</v>
      </c>
      <c r="AB799" s="197">
        <f>IF(G799=1,VLOOKUP(C799,Liikennemalli!$D$6:$H$1921,3,FALSE),"-")</f>
        <v>0.98168464487809204</v>
      </c>
      <c r="AC799" s="134">
        <f>IF(E799=1,VLOOKUP(Työfile_2024!D799,'2015'!$F$12:$X$1887,18,FALSE),"-")</f>
        <v>337</v>
      </c>
      <c r="AD799" s="127">
        <f>IF(E799=1,VLOOKUP(Työfile_2024!D799,'2015'!$F$12:$X$1887,19,FALSE),"-")</f>
        <v>0.97</v>
      </c>
      <c r="AI799" s="127">
        <f>IF(E799=1,VLOOKUP(Työfile_2024!D799,'2015'!$F$12:$AB$1887,20,FALSE),"-")</f>
        <v>0</v>
      </c>
      <c r="AJ799" s="127">
        <f>IF(E799=1,VLOOKUP(Työfile_2024!D799,'2015'!$F$12:$AB$1887,21,FALSE),"-")</f>
        <v>0</v>
      </c>
      <c r="AK799" s="127">
        <f>IF(E799=1,VLOOKUP(Työfile_2024!D799,'2015'!$F$12:$AB$1887,22,FALSE),"-")</f>
        <v>0</v>
      </c>
      <c r="AL799" s="127">
        <f>IF(E799=1,VLOOKUP(Työfile_2024!D799,'2015'!$F$12:$AB$1887,23,FALSE),"-")</f>
        <v>0</v>
      </c>
      <c r="AM799" s="56">
        <f>VLOOKUP(Työfile_2024!D799,Tmatkat_20km_tarkasteltava_verk!$C$2:$D$1804,2,FALSE)</f>
        <v>47</v>
      </c>
      <c r="AN799" s="148">
        <f t="shared" si="200"/>
        <v>0.23979591836734693</v>
      </c>
      <c r="AO799" s="178">
        <f>IF(E799=1,VLOOKUP(Työfile_2024!D799,'2015'!$F$12:$AC$1887,24,FALSE),"-")</f>
        <v>17</v>
      </c>
      <c r="AP799" s="52">
        <f>VLOOKUP(D799,Tarkasteltava_verkko_2024_harva!$E$2:$I$1804,5,FALSE)</f>
        <v>0</v>
      </c>
      <c r="AQ799" s="52">
        <f>VLOOKUP(D799,Tarkasteltava_verkko_2024_harva!$E$2:$I$1804,4,FALSE)</f>
        <v>0</v>
      </c>
      <c r="AR799" s="148">
        <v>0</v>
      </c>
      <c r="AS799" s="170" t="str">
        <f>IFERROR(VLOOKUP(C799,'2015'!$C$12:$AG$1887,30,FALSE),"-")</f>
        <v/>
      </c>
      <c r="AT799" s="148">
        <v>0</v>
      </c>
      <c r="AU799" s="170">
        <f>IFERROR(VLOOKUP(C799,'2015'!$C$12:$AG$1887,31,FALSE),"-")</f>
        <v>0</v>
      </c>
      <c r="AV799" s="106"/>
      <c r="AW799" s="63">
        <f>IFERROR(VLOOKUP(C799,Merkittävyysluokitus!$A$2:$J$1705,10,FALSE),"-")</f>
        <v>3</v>
      </c>
      <c r="AX799" s="175">
        <f>IFERROR(VLOOKUP(C799,Merkittävyysluokitus!$A$2:$J$1705,6,FALSE),"-")</f>
        <v>3.0135707762557074</v>
      </c>
      <c r="AY799" s="175">
        <f>IFERROR(VLOOKUP(C799,Merkittävyysluokitus!$A$2:$J$1705,7,FALSE),"-")</f>
        <v>0.69799999999999995</v>
      </c>
      <c r="AZ799" s="175">
        <f>IFERROR(VLOOKUP(C799,Merkittävyysluokitus!$A$2:$J$1705,8,FALSE),"-")</f>
        <v>0.98223744292237436</v>
      </c>
      <c r="BA799" s="175">
        <f>IFERROR(VLOOKUP(C799,Merkittävyysluokitus!$A$2:$J$1705,9,FALSE),"-")</f>
        <v>1.3333333333333333</v>
      </c>
      <c r="BB799" s="203"/>
      <c r="BC799" s="203" t="str">
        <f t="shared" si="201"/>
        <v/>
      </c>
      <c r="BD799" s="39" t="str">
        <f t="shared" si="190"/>
        <v>musta</v>
      </c>
      <c r="BE799" s="68" t="str">
        <f t="shared" si="196"/>
        <v>musta</v>
      </c>
      <c r="BF799" s="68" t="str">
        <f t="shared" si="197"/>
        <v>musta</v>
      </c>
      <c r="BG799" s="68" t="str">
        <f t="shared" si="198"/>
        <v>musta</v>
      </c>
      <c r="BH799" s="208" t="str">
        <f t="shared" si="199"/>
        <v>musta</v>
      </c>
      <c r="BI799" s="39"/>
      <c r="BJ799" s="39" t="str">
        <f>IF(F799="ei löydy","uusi tie",IF(E799=0,"tieosoite muuttunut",IF(E799=1,VLOOKUP(D799,'2015'!$F$12:$AL$1887,31,FALSE),"-")))</f>
        <v>musta</v>
      </c>
      <c r="BK799" s="67" t="str">
        <f>IF(E799=1,VLOOKUP(D799,'2015'!$F$12:$AL$1887,32,FALSE),"-")</f>
        <v>musta</v>
      </c>
      <c r="BL799" s="39" t="str">
        <f>IF(F799="ei löydy","uusi tie",IF(E799=0,"tieosoite muuttunut",IF(E799=1,VLOOKUP(D799,'2015'!$F$12:$AL$1887,33,FALSE),"-")))</f>
        <v>musta</v>
      </c>
      <c r="BM799" s="39"/>
      <c r="BN799" s="217" t="str">
        <f>VLOOKUP(D799,'2015'!$F$12:$AL$1887,33,FALSE)</f>
        <v>musta</v>
      </c>
      <c r="BO799" s="39"/>
      <c r="BP799" s="115" t="s">
        <v>10</v>
      </c>
      <c r="BQ799" s="30"/>
      <c r="BS799" s="5"/>
      <c r="BU799" s="37"/>
      <c r="BV799" s="30" t="s">
        <v>10</v>
      </c>
      <c r="BX799" t="str">
        <f>IF(E799=1,VLOOKUP(D799,'2015'!$F$12:$AX$1887,43,FALSE),"-")</f>
        <v>punainen</v>
      </c>
      <c r="BY799" t="str">
        <f>IF(E799=1,VLOOKUP(D799,'2015'!$F$12:$AX$1887,44,FALSE),"-")</f>
        <v>musta</v>
      </c>
      <c r="BZ799" t="str">
        <f>IF(E799=1,VLOOKUP(D799,'2015'!$F$12:$AX$1887,45,FALSE),"-")</f>
        <v>musta</v>
      </c>
      <c r="CA799" s="31">
        <f t="shared" si="204"/>
        <v>10</v>
      </c>
      <c r="CB799" s="31">
        <f t="shared" si="205"/>
        <v>10</v>
      </c>
      <c r="CC799" s="31">
        <f t="shared" si="206"/>
        <v>0</v>
      </c>
      <c r="CD799" s="31">
        <f t="shared" si="207"/>
        <v>0</v>
      </c>
      <c r="CE799" s="31">
        <f t="shared" si="208"/>
        <v>0</v>
      </c>
      <c r="CO799" s="2" t="s">
        <v>35</v>
      </c>
      <c r="CP799" s="2" t="s">
        <v>35</v>
      </c>
    </row>
    <row r="800" spans="1:94" ht="15.75" thickBot="1" x14ac:dyDescent="0.3">
      <c r="A800" s="50"/>
      <c r="B800" s="50"/>
      <c r="C800" s="50" t="str">
        <f t="shared" si="202"/>
        <v>2832_1_6305</v>
      </c>
      <c r="D800" s="51" t="str">
        <f t="shared" si="203"/>
        <v>2832_1</v>
      </c>
      <c r="E800" s="224">
        <f>IFERROR(VLOOKUP(C800,'2015'!$C$12:$D$1887,2,FALSE),0)</f>
        <v>1</v>
      </c>
      <c r="F800" s="51">
        <f>IFERROR(K800-IFERROR(VLOOKUP(D800,'2015'!$F$12:$I$1887,4,FALSE),"ei löydy"),"ei löydy")</f>
        <v>0</v>
      </c>
      <c r="G800" s="224">
        <f>IFERROR(VLOOKUP(Työfile_2024!C800,Liikennemalli!$D$6:$G$1921,4,FALSE),0)</f>
        <v>1</v>
      </c>
      <c r="H800" s="225">
        <f>K800-IFERROR(VLOOKUP(Työfile_2024!D800,Liikennemalli!$C$6:$H$1921,6,FALSE),"ei löydy")</f>
        <v>0</v>
      </c>
      <c r="I800" s="80">
        <v>2832</v>
      </c>
      <c r="J800" s="52">
        <v>1</v>
      </c>
      <c r="K800" s="52">
        <v>6305</v>
      </c>
      <c r="L800" s="53"/>
      <c r="M800" s="54"/>
      <c r="N800" s="54"/>
      <c r="O800" s="54"/>
      <c r="P800" s="54"/>
      <c r="Q800" s="55"/>
      <c r="R800" s="55"/>
      <c r="S800" s="55"/>
      <c r="T800" s="55"/>
      <c r="U800" s="52"/>
      <c r="V800" s="56">
        <v>388</v>
      </c>
      <c r="W800" s="56">
        <v>30</v>
      </c>
      <c r="X800" s="56">
        <v>358</v>
      </c>
      <c r="Y800" s="56">
        <f>VLOOKUP(D800,Liikennemalli24!$D$2:$F$1804,2,FALSE)</f>
        <v>70</v>
      </c>
      <c r="Z800" s="57">
        <f>VLOOKUP(D800,Liikennemalli24!$D$2:$F$1804,3,FALSE)</f>
        <v>0.66300000000000003</v>
      </c>
      <c r="AA800" s="178">
        <f>IF(G800=1,VLOOKUP(C800,Liikennemalli!$D$6:$H$1921,2,FALSE),"-")</f>
        <v>12</v>
      </c>
      <c r="AB800" s="197">
        <f>IF(G800=1,VLOOKUP(C800,Liikennemalli!$D$6:$H$1921,3,FALSE),"-")</f>
        <v>0.66666666666666596</v>
      </c>
      <c r="AC800" s="134">
        <f>IF(E800=1,VLOOKUP(Työfile_2024!D800,'2015'!$F$12:$X$1887,18,FALSE),"-")</f>
        <v>161</v>
      </c>
      <c r="AD800" s="127">
        <f>IF(E800=1,VLOOKUP(Työfile_2024!D800,'2015'!$F$12:$X$1887,19,FALSE),"-")</f>
        <v>0.81</v>
      </c>
      <c r="AI800" s="127">
        <f>IF(E800=1,VLOOKUP(Työfile_2024!D800,'2015'!$F$12:$AB$1887,20,FALSE),"-")</f>
        <v>0</v>
      </c>
      <c r="AJ800" s="127">
        <f>IF(E800=1,VLOOKUP(Työfile_2024!D800,'2015'!$F$12:$AB$1887,21,FALSE),"-")</f>
        <v>0</v>
      </c>
      <c r="AK800" s="127">
        <f>IF(E800=1,VLOOKUP(Työfile_2024!D800,'2015'!$F$12:$AB$1887,22,FALSE),"-")</f>
        <v>0</v>
      </c>
      <c r="AL800" s="127">
        <f>IF(E800=1,VLOOKUP(Työfile_2024!D800,'2015'!$F$12:$AB$1887,23,FALSE),"-")</f>
        <v>0</v>
      </c>
      <c r="AM800" s="56">
        <f>VLOOKUP(Työfile_2024!D800,Tmatkat_20km_tarkasteltava_verk!$C$2:$D$1804,2,FALSE)</f>
        <v>25</v>
      </c>
      <c r="AN800" s="148">
        <f t="shared" si="200"/>
        <v>6.4432989690721643E-2</v>
      </c>
      <c r="AO800" s="178">
        <f>IF(E800=1,VLOOKUP(Työfile_2024!D800,'2015'!$F$12:$AC$1887,24,FALSE),"-")</f>
        <v>5</v>
      </c>
      <c r="AP800" s="52">
        <f>VLOOKUP(D800,Tarkasteltava_verkko_2024_harva!$E$2:$I$1804,5,FALSE)</f>
        <v>0</v>
      </c>
      <c r="AQ800" s="52">
        <f>VLOOKUP(D800,Tarkasteltava_verkko_2024_harva!$E$2:$I$1804,4,FALSE)</f>
        <v>0</v>
      </c>
      <c r="AR800" s="148">
        <v>0</v>
      </c>
      <c r="AS800" s="170" t="str">
        <f>IFERROR(VLOOKUP(C800,'2015'!$C$12:$AG$1887,30,FALSE),"-")</f>
        <v/>
      </c>
      <c r="AT800" s="148">
        <v>0</v>
      </c>
      <c r="AU800" s="170">
        <f>IFERROR(VLOOKUP(C800,'2015'!$C$12:$AG$1887,31,FALSE),"-")</f>
        <v>0</v>
      </c>
      <c r="AV800" s="106"/>
      <c r="AW800" s="63">
        <f>IFERROR(VLOOKUP(C800,Merkittävyysluokitus!$A$2:$J$1705,10,FALSE),"-")</f>
        <v>3</v>
      </c>
      <c r="AX800" s="175">
        <f>IFERROR(VLOOKUP(C800,Merkittävyysluokitus!$A$2:$J$1705,6,FALSE),"-")</f>
        <v>4.0922191780821908</v>
      </c>
      <c r="AY800" s="175">
        <f>IFERROR(VLOOKUP(C800,Merkittävyysluokitus!$A$2:$J$1705,7,FALSE),"-")</f>
        <v>1.257333333333333</v>
      </c>
      <c r="AZ800" s="175">
        <f>IFERROR(VLOOKUP(C800,Merkittävyysluokitus!$A$2:$J$1705,8,FALSE),"-")</f>
        <v>1.6682191780821916</v>
      </c>
      <c r="BA800" s="175">
        <f>IFERROR(VLOOKUP(C800,Merkittävyysluokitus!$A$2:$J$1705,9,FALSE),"-")</f>
        <v>1.1666666666666665</v>
      </c>
      <c r="BB800" s="203"/>
      <c r="BC800" s="203" t="str">
        <f t="shared" si="201"/>
        <v/>
      </c>
      <c r="BD800" s="39" t="str">
        <f t="shared" si="190"/>
        <v>musta</v>
      </c>
      <c r="BE800" s="68" t="str">
        <f t="shared" si="196"/>
        <v>musta</v>
      </c>
      <c r="BF800" s="68" t="str">
        <f t="shared" si="197"/>
        <v>musta</v>
      </c>
      <c r="BG800" s="68" t="str">
        <f t="shared" si="198"/>
        <v>musta</v>
      </c>
      <c r="BH800" s="208" t="str">
        <f t="shared" si="199"/>
        <v>musta</v>
      </c>
      <c r="BI800" s="39"/>
      <c r="BJ800" s="39" t="str">
        <f>IF(F800="ei löydy","uusi tie",IF(E800=0,"tieosoite muuttunut",IF(E800=1,VLOOKUP(D800,'2015'!$F$12:$AL$1887,31,FALSE),"-")))</f>
        <v>musta</v>
      </c>
      <c r="BK800" s="67" t="str">
        <f>IF(E800=1,VLOOKUP(D800,'2015'!$F$12:$AL$1887,32,FALSE),"-")</f>
        <v>musta</v>
      </c>
      <c r="BL800" s="39" t="str">
        <f>IF(F800="ei löydy","uusi tie",IF(E800=0,"tieosoite muuttunut",IF(E800=1,VLOOKUP(D800,'2015'!$F$12:$AL$1887,33,FALSE),"-")))</f>
        <v>musta</v>
      </c>
      <c r="BM800" s="39"/>
      <c r="BN800" s="217" t="str">
        <f>VLOOKUP(D800,'2015'!$F$12:$AL$1887,33,FALSE)</f>
        <v>musta</v>
      </c>
      <c r="BO800" s="39"/>
      <c r="BP800" s="115" t="s">
        <v>10</v>
      </c>
      <c r="BQ800" s="30"/>
      <c r="BS800" s="5"/>
      <c r="BU800" s="37"/>
      <c r="BV800" s="30" t="s">
        <v>10</v>
      </c>
      <c r="BX800" t="str">
        <f>IF(E800=1,VLOOKUP(D800,'2015'!$F$12:$AX$1887,43,FALSE),"-")</f>
        <v>musta</v>
      </c>
      <c r="BY800" t="str">
        <f>IF(E800=1,VLOOKUP(D800,'2015'!$F$12:$AX$1887,44,FALSE),"-")</f>
        <v>musta</v>
      </c>
      <c r="BZ800" t="str">
        <f>IF(E800=1,VLOOKUP(D800,'2015'!$F$12:$AX$1887,45,FALSE),"-")</f>
        <v>musta</v>
      </c>
      <c r="CA800" s="31">
        <f t="shared" si="204"/>
        <v>10</v>
      </c>
      <c r="CB800" s="31">
        <f t="shared" si="205"/>
        <v>10</v>
      </c>
      <c r="CC800" s="31">
        <f t="shared" si="206"/>
        <v>0</v>
      </c>
      <c r="CD800" s="31">
        <f t="shared" si="207"/>
        <v>0</v>
      </c>
      <c r="CE800" s="31">
        <f t="shared" si="208"/>
        <v>0</v>
      </c>
      <c r="CO800" s="2" t="s">
        <v>35</v>
      </c>
      <c r="CP800" s="2" t="s">
        <v>35</v>
      </c>
    </row>
    <row r="801" spans="1:94" ht="15.75" thickBot="1" x14ac:dyDescent="0.3">
      <c r="A801" s="50"/>
      <c r="B801" s="50"/>
      <c r="C801" s="50" t="str">
        <f t="shared" si="202"/>
        <v>2832_2_4570</v>
      </c>
      <c r="D801" s="51" t="str">
        <f t="shared" si="203"/>
        <v>2832_2</v>
      </c>
      <c r="E801" s="224">
        <f>IFERROR(VLOOKUP(C801,'2015'!$C$12:$D$1887,2,FALSE),0)</f>
        <v>1</v>
      </c>
      <c r="F801" s="51">
        <f>IFERROR(K801-IFERROR(VLOOKUP(D801,'2015'!$F$12:$I$1887,4,FALSE),"ei löydy"),"ei löydy")</f>
        <v>0</v>
      </c>
      <c r="G801" s="224">
        <f>IFERROR(VLOOKUP(Työfile_2024!C801,Liikennemalli!$D$6:$G$1921,4,FALSE),0)</f>
        <v>1</v>
      </c>
      <c r="H801" s="225">
        <f>K801-IFERROR(VLOOKUP(Työfile_2024!D801,Liikennemalli!$C$6:$H$1921,6,FALSE),"ei löydy")</f>
        <v>0</v>
      </c>
      <c r="I801" s="80">
        <v>2832</v>
      </c>
      <c r="J801" s="52">
        <v>2</v>
      </c>
      <c r="K801" s="52">
        <v>4570</v>
      </c>
      <c r="L801" s="53"/>
      <c r="M801" s="54"/>
      <c r="N801" s="54"/>
      <c r="O801" s="54"/>
      <c r="P801" s="54"/>
      <c r="Q801" s="55"/>
      <c r="R801" s="55"/>
      <c r="S801" s="55"/>
      <c r="T801" s="55"/>
      <c r="U801" s="52"/>
      <c r="V801" s="56">
        <v>307</v>
      </c>
      <c r="W801" s="56">
        <v>19</v>
      </c>
      <c r="X801" s="56">
        <v>272</v>
      </c>
      <c r="Y801" s="56">
        <f>VLOOKUP(D801,Liikennemalli24!$D$2:$F$1804,2,FALSE)</f>
        <v>0</v>
      </c>
      <c r="Z801" s="57">
        <f>VLOOKUP(D801,Liikennemalli24!$D$2:$F$1804,3,FALSE)</f>
        <v>0</v>
      </c>
      <c r="AA801" s="178">
        <f>IF(G801=1,VLOOKUP(C801,Liikennemalli!$D$6:$H$1921,2,FALSE),"-")</f>
        <v>0</v>
      </c>
      <c r="AB801" s="197">
        <f>IF(G801=1,VLOOKUP(C801,Liikennemalli!$D$6:$H$1921,3,FALSE),"-")</f>
        <v>0</v>
      </c>
      <c r="AC801" s="134">
        <f>IF(E801=1,VLOOKUP(Työfile_2024!D801,'2015'!$F$12:$X$1887,18,FALSE),"-")</f>
        <v>157</v>
      </c>
      <c r="AD801" s="127">
        <f>IF(E801=1,VLOOKUP(Työfile_2024!D801,'2015'!$F$12:$X$1887,19,FALSE),"-")</f>
        <v>0.94</v>
      </c>
      <c r="AI801" s="127">
        <f>IF(E801=1,VLOOKUP(Työfile_2024!D801,'2015'!$F$12:$AB$1887,20,FALSE),"-")</f>
        <v>0</v>
      </c>
      <c r="AJ801" s="127">
        <f>IF(E801=1,VLOOKUP(Työfile_2024!D801,'2015'!$F$12:$AB$1887,21,FALSE),"-")</f>
        <v>0</v>
      </c>
      <c r="AK801" s="127">
        <f>IF(E801=1,VLOOKUP(Työfile_2024!D801,'2015'!$F$12:$AB$1887,22,FALSE),"-")</f>
        <v>0</v>
      </c>
      <c r="AL801" s="127">
        <f>IF(E801=1,VLOOKUP(Työfile_2024!D801,'2015'!$F$12:$AB$1887,23,FALSE),"-")</f>
        <v>0</v>
      </c>
      <c r="AM801" s="56">
        <f>VLOOKUP(Työfile_2024!D801,Tmatkat_20km_tarkasteltava_verk!$C$2:$D$1804,2,FALSE)</f>
        <v>24</v>
      </c>
      <c r="AN801" s="148">
        <f t="shared" si="200"/>
        <v>7.8175895765472306E-2</v>
      </c>
      <c r="AO801" s="178">
        <f>IF(E801=1,VLOOKUP(Työfile_2024!D801,'2015'!$F$12:$AC$1887,24,FALSE),"-")</f>
        <v>6</v>
      </c>
      <c r="AP801" s="52">
        <f>VLOOKUP(D801,Tarkasteltava_verkko_2024_harva!$E$2:$I$1804,5,FALSE)</f>
        <v>0</v>
      </c>
      <c r="AQ801" s="52">
        <f>VLOOKUP(D801,Tarkasteltava_verkko_2024_harva!$E$2:$I$1804,4,FALSE)</f>
        <v>0</v>
      </c>
      <c r="AR801" s="148">
        <v>0</v>
      </c>
      <c r="AS801" s="170" t="str">
        <f>IFERROR(VLOOKUP(C801,'2015'!$C$12:$AG$1887,30,FALSE),"-")</f>
        <v/>
      </c>
      <c r="AT801" s="148">
        <v>0</v>
      </c>
      <c r="AU801" s="170">
        <f>IFERROR(VLOOKUP(C801,'2015'!$C$12:$AG$1887,31,FALSE),"-")</f>
        <v>0</v>
      </c>
      <c r="AV801" s="106"/>
      <c r="AW801" s="63">
        <f>IFERROR(VLOOKUP(C801,Merkittävyysluokitus!$A$2:$J$1705,10,FALSE),"-")</f>
        <v>3</v>
      </c>
      <c r="AX801" s="175">
        <f>IFERROR(VLOOKUP(C801,Merkittävyysluokitus!$A$2:$J$1705,6,FALSE),"-")</f>
        <v>3.2317305936073057</v>
      </c>
      <c r="AY801" s="175">
        <f>IFERROR(VLOOKUP(C801,Merkittävyysluokitus!$A$2:$J$1705,7,FALSE),"-")</f>
        <v>1.0076666666666665</v>
      </c>
      <c r="AZ801" s="175">
        <f>IFERROR(VLOOKUP(C801,Merkittävyysluokitus!$A$2:$J$1705,8,FALSE),"-")</f>
        <v>1.0573972602739725</v>
      </c>
      <c r="BA801" s="175">
        <f>IFERROR(VLOOKUP(C801,Merkittävyysluokitus!$A$2:$J$1705,9,FALSE),"-")</f>
        <v>1.1666666666666665</v>
      </c>
      <c r="BB801" s="203"/>
      <c r="BC801" s="203" t="str">
        <f t="shared" si="201"/>
        <v>ei mallia</v>
      </c>
      <c r="BD801" s="39" t="str">
        <f t="shared" si="190"/>
        <v>Ei luokiteltu</v>
      </c>
      <c r="BE801" s="68" t="str">
        <f t="shared" si="196"/>
        <v>ei mallia</v>
      </c>
      <c r="BF801" s="68" t="str">
        <f t="shared" si="197"/>
        <v>ei mallia</v>
      </c>
      <c r="BG801" s="68" t="str">
        <f t="shared" si="198"/>
        <v>ei mallia</v>
      </c>
      <c r="BH801" s="208" t="str">
        <f t="shared" si="199"/>
        <v>musta</v>
      </c>
      <c r="BI801" s="39"/>
      <c r="BJ801" s="39" t="str">
        <f>IF(F801="ei löydy","uusi tie",IF(E801=0,"tieosoite muuttunut",IF(E801=1,VLOOKUP(D801,'2015'!$F$12:$AL$1887,31,FALSE),"-")))</f>
        <v>musta</v>
      </c>
      <c r="BK801" s="67" t="str">
        <f>IF(E801=1,VLOOKUP(D801,'2015'!$F$12:$AL$1887,32,FALSE),"-")</f>
        <v>musta</v>
      </c>
      <c r="BL801" s="39" t="str">
        <f>IF(F801="ei löydy","uusi tie",IF(E801=0,"tieosoite muuttunut",IF(E801=1,VLOOKUP(D801,'2015'!$F$12:$AL$1887,33,FALSE),"-")))</f>
        <v>musta</v>
      </c>
      <c r="BM801" s="39"/>
      <c r="BN801" s="217" t="str">
        <f>VLOOKUP(D801,'2015'!$F$12:$AL$1887,33,FALSE)</f>
        <v>musta</v>
      </c>
      <c r="BO801" s="39"/>
      <c r="BP801" s="115" t="s">
        <v>10</v>
      </c>
      <c r="BQ801" s="30"/>
      <c r="BS801" s="5"/>
      <c r="BU801" s="37"/>
      <c r="BV801" s="30" t="s">
        <v>10</v>
      </c>
      <c r="BX801" t="str">
        <f>IF(E801=1,VLOOKUP(D801,'2015'!$F$12:$AX$1887,43,FALSE),"-")</f>
        <v>musta</v>
      </c>
      <c r="BY801" t="str">
        <f>IF(E801=1,VLOOKUP(D801,'2015'!$F$12:$AX$1887,44,FALSE),"-")</f>
        <v>musta</v>
      </c>
      <c r="BZ801" t="str">
        <f>IF(E801=1,VLOOKUP(D801,'2015'!$F$12:$AX$1887,45,FALSE),"-")</f>
        <v>musta</v>
      </c>
      <c r="CA801" s="31">
        <f t="shared" si="204"/>
        <v>10</v>
      </c>
      <c r="CB801" s="31">
        <f t="shared" si="205"/>
        <v>10</v>
      </c>
      <c r="CC801" s="31">
        <f t="shared" si="206"/>
        <v>0</v>
      </c>
      <c r="CD801" s="31">
        <f t="shared" si="207"/>
        <v>0</v>
      </c>
      <c r="CE801" s="31">
        <f t="shared" si="208"/>
        <v>0</v>
      </c>
      <c r="CO801" s="2" t="s">
        <v>35</v>
      </c>
      <c r="CP801" s="2" t="s">
        <v>35</v>
      </c>
    </row>
    <row r="802" spans="1:94" ht="15.75" thickBot="1" x14ac:dyDescent="0.3">
      <c r="A802" s="50"/>
      <c r="B802" s="50"/>
      <c r="C802" s="50" t="str">
        <f t="shared" si="202"/>
        <v>2832_3_5935</v>
      </c>
      <c r="D802" s="51" t="str">
        <f t="shared" si="203"/>
        <v>2832_3</v>
      </c>
      <c r="E802" s="224">
        <f>IFERROR(VLOOKUP(C802,'2015'!$C$12:$D$1887,2,FALSE),0)</f>
        <v>1</v>
      </c>
      <c r="F802" s="51">
        <f>IFERROR(K802-IFERROR(VLOOKUP(D802,'2015'!$F$12:$I$1887,4,FALSE),"ei löydy"),"ei löydy")</f>
        <v>0</v>
      </c>
      <c r="G802" s="224">
        <f>IFERROR(VLOOKUP(Työfile_2024!C802,Liikennemalli!$D$6:$G$1921,4,FALSE),0)</f>
        <v>1</v>
      </c>
      <c r="H802" s="225">
        <f>K802-IFERROR(VLOOKUP(Työfile_2024!D802,Liikennemalli!$C$6:$H$1921,6,FALSE),"ei löydy")</f>
        <v>0</v>
      </c>
      <c r="I802" s="80">
        <v>2832</v>
      </c>
      <c r="J802" s="52">
        <v>3</v>
      </c>
      <c r="K802" s="52">
        <v>5935</v>
      </c>
      <c r="L802" s="53"/>
      <c r="M802" s="54"/>
      <c r="N802" s="54"/>
      <c r="O802" s="54"/>
      <c r="P802" s="54"/>
      <c r="Q802" s="55"/>
      <c r="R802" s="55"/>
      <c r="S802" s="55"/>
      <c r="T802" s="55"/>
      <c r="U802" s="52"/>
      <c r="V802" s="56">
        <v>307</v>
      </c>
      <c r="W802" s="56">
        <v>19</v>
      </c>
      <c r="X802" s="56">
        <v>272</v>
      </c>
      <c r="Y802" s="56">
        <f>VLOOKUP(D802,Liikennemalli24!$D$2:$F$1804,2,FALSE)</f>
        <v>0</v>
      </c>
      <c r="Z802" s="57">
        <f>VLOOKUP(D802,Liikennemalli24!$D$2:$F$1804,3,FALSE)</f>
        <v>0</v>
      </c>
      <c r="AA802" s="178">
        <f>IF(G802=1,VLOOKUP(C802,Liikennemalli!$D$6:$H$1921,2,FALSE),"-")</f>
        <v>1</v>
      </c>
      <c r="AB802" s="197">
        <f>IF(G802=1,VLOOKUP(C802,Liikennemalli!$D$6:$H$1921,3,FALSE),"-")</f>
        <v>1</v>
      </c>
      <c r="AC802" s="134">
        <f>IF(E802=1,VLOOKUP(Työfile_2024!D802,'2015'!$F$12:$X$1887,18,FALSE),"-")</f>
        <v>157</v>
      </c>
      <c r="AD802" s="127">
        <f>IF(E802=1,VLOOKUP(Työfile_2024!D802,'2015'!$F$12:$X$1887,19,FALSE),"-")</f>
        <v>0.94</v>
      </c>
      <c r="AI802" s="127">
        <f>IF(E802=1,VLOOKUP(Työfile_2024!D802,'2015'!$F$12:$AB$1887,20,FALSE),"-")</f>
        <v>0</v>
      </c>
      <c r="AJ802" s="127">
        <f>IF(E802=1,VLOOKUP(Työfile_2024!D802,'2015'!$F$12:$AB$1887,21,FALSE),"-")</f>
        <v>0</v>
      </c>
      <c r="AK802" s="127">
        <f>IF(E802=1,VLOOKUP(Työfile_2024!D802,'2015'!$F$12:$AB$1887,22,FALSE),"-")</f>
        <v>0</v>
      </c>
      <c r="AL802" s="127">
        <f>IF(E802=1,VLOOKUP(Työfile_2024!D802,'2015'!$F$12:$AB$1887,23,FALSE),"-")</f>
        <v>0</v>
      </c>
      <c r="AM802" s="56">
        <f>VLOOKUP(Työfile_2024!D802,Tmatkat_20km_tarkasteltava_verk!$C$2:$D$1804,2,FALSE)</f>
        <v>17</v>
      </c>
      <c r="AN802" s="148">
        <f t="shared" si="200"/>
        <v>5.5374592833876218E-2</v>
      </c>
      <c r="AO802" s="178">
        <f>IF(E802=1,VLOOKUP(Työfile_2024!D802,'2015'!$F$12:$AC$1887,24,FALSE),"-")</f>
        <v>4</v>
      </c>
      <c r="AP802" s="52">
        <f>VLOOKUP(D802,Tarkasteltava_verkko_2024_harva!$E$2:$I$1804,5,FALSE)</f>
        <v>0</v>
      </c>
      <c r="AQ802" s="52">
        <f>VLOOKUP(D802,Tarkasteltava_verkko_2024_harva!$E$2:$I$1804,4,FALSE)</f>
        <v>0</v>
      </c>
      <c r="AR802" s="148">
        <v>0</v>
      </c>
      <c r="AS802" s="170" t="str">
        <f>IFERROR(VLOOKUP(C802,'2015'!$C$12:$AG$1887,30,FALSE),"-")</f>
        <v/>
      </c>
      <c r="AT802" s="148">
        <v>0</v>
      </c>
      <c r="AU802" s="170">
        <f>IFERROR(VLOOKUP(C802,'2015'!$C$12:$AG$1887,31,FALSE),"-")</f>
        <v>0</v>
      </c>
      <c r="AV802" s="106"/>
      <c r="AW802" s="63">
        <f>IFERROR(VLOOKUP(C802,Merkittävyysluokitus!$A$2:$J$1705,10,FALSE),"-")</f>
        <v>3</v>
      </c>
      <c r="AX802" s="175">
        <f>IFERROR(VLOOKUP(C802,Merkittävyysluokitus!$A$2:$J$1705,6,FALSE),"-")</f>
        <v>3.871319634703196</v>
      </c>
      <c r="AY802" s="175">
        <f>IFERROR(VLOOKUP(C802,Merkittävyysluokitus!$A$2:$J$1705,7,FALSE),"-")</f>
        <v>0.99099999999999988</v>
      </c>
      <c r="AZ802" s="175">
        <f>IFERROR(VLOOKUP(C802,Merkittävyysluokitus!$A$2:$J$1705,8,FALSE),"-")</f>
        <v>1.7136529680365293</v>
      </c>
      <c r="BA802" s="175">
        <f>IFERROR(VLOOKUP(C802,Merkittävyysluokitus!$A$2:$J$1705,9,FALSE),"-")</f>
        <v>1.1666666666666665</v>
      </c>
      <c r="BB802" s="203"/>
      <c r="BC802" s="203" t="str">
        <f t="shared" si="201"/>
        <v>ei mallia</v>
      </c>
      <c r="BD802" s="39" t="str">
        <f t="shared" si="190"/>
        <v>Ei luokiteltu</v>
      </c>
      <c r="BE802" s="68" t="str">
        <f t="shared" si="196"/>
        <v>ei mallia</v>
      </c>
      <c r="BF802" s="68" t="str">
        <f t="shared" si="197"/>
        <v>ei mallia</v>
      </c>
      <c r="BG802" s="68" t="str">
        <f t="shared" si="198"/>
        <v>ei mallia</v>
      </c>
      <c r="BH802" s="208" t="str">
        <f t="shared" si="199"/>
        <v>musta</v>
      </c>
      <c r="BI802" s="39"/>
      <c r="BJ802" s="39" t="str">
        <f>IF(F802="ei löydy","uusi tie",IF(E802=0,"tieosoite muuttunut",IF(E802=1,VLOOKUP(D802,'2015'!$F$12:$AL$1887,31,FALSE),"-")))</f>
        <v>musta</v>
      </c>
      <c r="BK802" s="67" t="str">
        <f>IF(E802=1,VLOOKUP(D802,'2015'!$F$12:$AL$1887,32,FALSE),"-")</f>
        <v>musta</v>
      </c>
      <c r="BL802" s="39" t="str">
        <f>IF(F802="ei löydy","uusi tie",IF(E802=0,"tieosoite muuttunut",IF(E802=1,VLOOKUP(D802,'2015'!$F$12:$AL$1887,33,FALSE),"-")))</f>
        <v>musta</v>
      </c>
      <c r="BM802" s="39"/>
      <c r="BN802" s="217" t="str">
        <f>VLOOKUP(D802,'2015'!$F$12:$AL$1887,33,FALSE)</f>
        <v>musta</v>
      </c>
      <c r="BO802" s="39"/>
      <c r="BP802" s="115" t="s">
        <v>10</v>
      </c>
      <c r="BQ802" s="30"/>
      <c r="BS802" s="5"/>
      <c r="BU802" s="37"/>
      <c r="BV802" s="30" t="s">
        <v>10</v>
      </c>
      <c r="BX802" t="str">
        <f>IF(E802=1,VLOOKUP(D802,'2015'!$F$12:$AX$1887,43,FALSE),"-")</f>
        <v>musta</v>
      </c>
      <c r="BY802" t="str">
        <f>IF(E802=1,VLOOKUP(D802,'2015'!$F$12:$AX$1887,44,FALSE),"-")</f>
        <v>musta</v>
      </c>
      <c r="BZ802" t="str">
        <f>IF(E802=1,VLOOKUP(D802,'2015'!$F$12:$AX$1887,45,FALSE),"-")</f>
        <v>musta</v>
      </c>
      <c r="CA802" s="31">
        <f t="shared" si="204"/>
        <v>10</v>
      </c>
      <c r="CB802" s="31">
        <f t="shared" si="205"/>
        <v>10</v>
      </c>
      <c r="CC802" s="31">
        <f t="shared" si="206"/>
        <v>0</v>
      </c>
      <c r="CD802" s="31">
        <f t="shared" si="207"/>
        <v>0</v>
      </c>
      <c r="CE802" s="31">
        <f t="shared" si="208"/>
        <v>0</v>
      </c>
      <c r="CO802" s="2" t="s">
        <v>35</v>
      </c>
      <c r="CP802" s="2" t="s">
        <v>35</v>
      </c>
    </row>
    <row r="803" spans="1:94" ht="15.75" thickBot="1" x14ac:dyDescent="0.3">
      <c r="A803" s="50"/>
      <c r="B803" s="50"/>
      <c r="C803" s="50" t="str">
        <f t="shared" si="202"/>
        <v>2832_4_4864</v>
      </c>
      <c r="D803" s="51" t="str">
        <f t="shared" si="203"/>
        <v>2832_4</v>
      </c>
      <c r="E803" s="224">
        <f>IFERROR(VLOOKUP(C803,'2015'!$C$12:$D$1887,2,FALSE),0)</f>
        <v>1</v>
      </c>
      <c r="F803" s="51">
        <f>IFERROR(K803-IFERROR(VLOOKUP(D803,'2015'!$F$12:$I$1887,4,FALSE),"ei löydy"),"ei löydy")</f>
        <v>0</v>
      </c>
      <c r="G803" s="224">
        <f>IFERROR(VLOOKUP(Työfile_2024!C803,Liikennemalli!$D$6:$G$1921,4,FALSE),0)</f>
        <v>1</v>
      </c>
      <c r="H803" s="225">
        <f>K803-IFERROR(VLOOKUP(Työfile_2024!D803,Liikennemalli!$C$6:$H$1921,6,FALSE),"ei löydy")</f>
        <v>0</v>
      </c>
      <c r="I803" s="80">
        <v>2832</v>
      </c>
      <c r="J803" s="52">
        <v>4</v>
      </c>
      <c r="K803" s="52">
        <v>4864</v>
      </c>
      <c r="L803" s="53"/>
      <c r="M803" s="54"/>
      <c r="N803" s="54"/>
      <c r="O803" s="54"/>
      <c r="P803" s="54"/>
      <c r="Q803" s="55"/>
      <c r="R803" s="55"/>
      <c r="S803" s="55"/>
      <c r="T803" s="55"/>
      <c r="U803" s="52"/>
      <c r="V803" s="56">
        <v>495.81023848684208</v>
      </c>
      <c r="W803" s="56">
        <v>41.786595394736842</v>
      </c>
      <c r="X803" s="56">
        <v>423.10958059210526</v>
      </c>
      <c r="Y803" s="56">
        <f>VLOOKUP(D803,Liikennemalli24!$D$2:$F$1804,2,FALSE)</f>
        <v>126</v>
      </c>
      <c r="Z803" s="57">
        <f>VLOOKUP(D803,Liikennemalli24!$D$2:$F$1804,3,FALSE)</f>
        <v>0.86299999999999999</v>
      </c>
      <c r="AA803" s="178">
        <f>IF(G803=1,VLOOKUP(C803,Liikennemalli!$D$6:$H$1921,2,FALSE),"-")</f>
        <v>125</v>
      </c>
      <c r="AB803" s="197">
        <f>IF(G803=1,VLOOKUP(C803,Liikennemalli!$D$6:$H$1921,3,FALSE),"-")</f>
        <v>0.72674418604651103</v>
      </c>
      <c r="AC803" s="134">
        <f>IF(E803=1,VLOOKUP(Työfile_2024!D803,'2015'!$F$12:$X$1887,18,FALSE),"-")</f>
        <v>371</v>
      </c>
      <c r="AD803" s="127">
        <f>IF(E803=1,VLOOKUP(Työfile_2024!D803,'2015'!$F$12:$X$1887,19,FALSE),"-")</f>
        <v>0.9</v>
      </c>
      <c r="AI803" s="127">
        <f>IF(E803=1,VLOOKUP(Työfile_2024!D803,'2015'!$F$12:$AB$1887,20,FALSE),"-")</f>
        <v>0</v>
      </c>
      <c r="AJ803" s="127">
        <f>IF(E803=1,VLOOKUP(Työfile_2024!D803,'2015'!$F$12:$AB$1887,21,FALSE),"-")</f>
        <v>0</v>
      </c>
      <c r="AK803" s="127">
        <f>IF(E803=1,VLOOKUP(Työfile_2024!D803,'2015'!$F$12:$AB$1887,22,FALSE),"-")</f>
        <v>0</v>
      </c>
      <c r="AL803" s="127">
        <f>IF(E803=1,VLOOKUP(Työfile_2024!D803,'2015'!$F$12:$AB$1887,23,FALSE),"-")</f>
        <v>0</v>
      </c>
      <c r="AM803" s="56">
        <f>VLOOKUP(Työfile_2024!D803,Tmatkat_20km_tarkasteltava_verk!$C$2:$D$1804,2,FALSE)</f>
        <v>155</v>
      </c>
      <c r="AN803" s="148">
        <f t="shared" si="200"/>
        <v>0.3126196031631836</v>
      </c>
      <c r="AO803" s="178">
        <f>IF(E803=1,VLOOKUP(Työfile_2024!D803,'2015'!$F$12:$AC$1887,24,FALSE),"-")</f>
        <v>38</v>
      </c>
      <c r="AP803" s="52" t="str">
        <f>VLOOKUP(D803,Tarkasteltava_verkko_2024_harva!$E$2:$I$1804,5,FALSE)</f>
        <v>tiivis</v>
      </c>
      <c r="AQ803" s="52">
        <f>VLOOKUP(D803,Tarkasteltava_verkko_2024_harva!$E$2:$I$1804,4,FALSE)</f>
        <v>0</v>
      </c>
      <c r="AR803" s="148">
        <v>0</v>
      </c>
      <c r="AS803" s="170" t="str">
        <f>IFERROR(VLOOKUP(C803,'2015'!$C$12:$AG$1887,30,FALSE),"-")</f>
        <v/>
      </c>
      <c r="AT803" s="148">
        <v>0</v>
      </c>
      <c r="AU803" s="170">
        <f>IFERROR(VLOOKUP(C803,'2015'!$C$12:$AG$1887,31,FALSE),"-")</f>
        <v>0</v>
      </c>
      <c r="AV803" s="106"/>
      <c r="AW803" s="63">
        <f>IFERROR(VLOOKUP(C803,Merkittävyysluokitus!$A$2:$J$1705,10,FALSE),"-")</f>
        <v>3</v>
      </c>
      <c r="AX803" s="175">
        <f>IFERROR(VLOOKUP(C803,Merkittävyysluokitus!$A$2:$J$1705,6,FALSE),"-")</f>
        <v>8.322160247624268</v>
      </c>
      <c r="AY803" s="175">
        <f>IFERROR(VLOOKUP(C803,Merkittävyysluokitus!$A$2:$J$1705,7,FALSE),"-")</f>
        <v>2.0240973821271928</v>
      </c>
      <c r="AZ803" s="175">
        <f>IFERROR(VLOOKUP(C803,Merkittävyysluokitus!$A$2:$J$1705,8,FALSE),"-")</f>
        <v>4.4647295321637417</v>
      </c>
      <c r="BA803" s="175">
        <f>IFERROR(VLOOKUP(C803,Merkittävyysluokitus!$A$2:$J$1705,9,FALSE),"-")</f>
        <v>1.8333333333333333</v>
      </c>
      <c r="BB803" s="203"/>
      <c r="BC803" s="203" t="str">
        <f t="shared" si="201"/>
        <v/>
      </c>
      <c r="BD803" s="39" t="str">
        <f t="shared" si="190"/>
        <v>musta</v>
      </c>
      <c r="BE803" s="68" t="str">
        <f t="shared" si="196"/>
        <v>punainen</v>
      </c>
      <c r="BF803" s="68" t="str">
        <f t="shared" si="197"/>
        <v>musta</v>
      </c>
      <c r="BG803" s="68" t="str">
        <f t="shared" si="198"/>
        <v>musta</v>
      </c>
      <c r="BH803" s="208" t="str">
        <f t="shared" si="199"/>
        <v>musta</v>
      </c>
      <c r="BI803" s="39"/>
      <c r="BJ803" s="39" t="str">
        <f>IF(F803="ei löydy","uusi tie",IF(E803=0,"tieosoite muuttunut",IF(E803=1,VLOOKUP(D803,'2015'!$F$12:$AL$1887,31,FALSE),"-")))</f>
        <v>musta</v>
      </c>
      <c r="BK803" s="67" t="str">
        <f>IF(E803=1,VLOOKUP(D803,'2015'!$F$12:$AL$1887,32,FALSE),"-")</f>
        <v>musta</v>
      </c>
      <c r="BL803" s="39" t="str">
        <f>IF(F803="ei löydy","uusi tie",IF(E803=0,"tieosoite muuttunut",IF(E803=1,VLOOKUP(D803,'2015'!$F$12:$AL$1887,33,FALSE),"-")))</f>
        <v>musta</v>
      </c>
      <c r="BM803" s="39"/>
      <c r="BN803" s="217" t="str">
        <f>VLOOKUP(D803,'2015'!$F$12:$AL$1887,33,FALSE)</f>
        <v>musta</v>
      </c>
      <c r="BO803" s="39"/>
      <c r="BP803" s="115" t="s">
        <v>10</v>
      </c>
      <c r="BQ803" s="30"/>
      <c r="BS803" s="5"/>
      <c r="BU803" s="37"/>
      <c r="BV803" s="30" t="s">
        <v>10</v>
      </c>
      <c r="BX803" t="str">
        <f>IF(E803=1,VLOOKUP(D803,'2015'!$F$12:$AX$1887,43,FALSE),"-")</f>
        <v>musta</v>
      </c>
      <c r="BY803" t="str">
        <f>IF(E803=1,VLOOKUP(D803,'2015'!$F$12:$AX$1887,44,FALSE),"-")</f>
        <v>musta</v>
      </c>
      <c r="BZ803" t="str">
        <f>IF(E803=1,VLOOKUP(D803,'2015'!$F$12:$AX$1887,45,FALSE),"-")</f>
        <v>musta</v>
      </c>
      <c r="CA803" s="31">
        <f t="shared" si="204"/>
        <v>11</v>
      </c>
      <c r="CB803" s="31">
        <f t="shared" si="205"/>
        <v>10</v>
      </c>
      <c r="CC803" s="31">
        <f t="shared" si="206"/>
        <v>0</v>
      </c>
      <c r="CD803" s="31">
        <f t="shared" si="207"/>
        <v>1</v>
      </c>
      <c r="CE803" s="31">
        <f t="shared" si="208"/>
        <v>0</v>
      </c>
      <c r="CO803" s="32" t="s">
        <v>34</v>
      </c>
      <c r="CP803" s="2" t="s">
        <v>35</v>
      </c>
    </row>
    <row r="804" spans="1:94" ht="15.75" thickBot="1" x14ac:dyDescent="0.3">
      <c r="A804" s="50"/>
      <c r="B804" s="50"/>
      <c r="C804" s="50" t="str">
        <f t="shared" si="202"/>
        <v>2832_5_7522</v>
      </c>
      <c r="D804" s="51" t="str">
        <f t="shared" si="203"/>
        <v>2832_5</v>
      </c>
      <c r="E804" s="224">
        <f>IFERROR(VLOOKUP(C804,'2015'!$C$12:$D$1887,2,FALSE),0)</f>
        <v>1</v>
      </c>
      <c r="F804" s="51">
        <f>IFERROR(K804-IFERROR(VLOOKUP(D804,'2015'!$F$12:$I$1887,4,FALSE),"ei löydy"),"ei löydy")</f>
        <v>0</v>
      </c>
      <c r="G804" s="224">
        <f>IFERROR(VLOOKUP(Työfile_2024!C804,Liikennemalli!$D$6:$G$1921,4,FALSE),0)</f>
        <v>1</v>
      </c>
      <c r="H804" s="225">
        <f>K804-IFERROR(VLOOKUP(Työfile_2024!D804,Liikennemalli!$C$6:$H$1921,6,FALSE),"ei löydy")</f>
        <v>0</v>
      </c>
      <c r="I804" s="80">
        <v>2832</v>
      </c>
      <c r="J804" s="52">
        <v>5</v>
      </c>
      <c r="K804" s="52">
        <v>7522</v>
      </c>
      <c r="L804" s="53"/>
      <c r="M804" s="54"/>
      <c r="N804" s="54"/>
      <c r="O804" s="54"/>
      <c r="P804" s="54"/>
      <c r="Q804" s="55"/>
      <c r="R804" s="55"/>
      <c r="S804" s="55"/>
      <c r="T804" s="55"/>
      <c r="U804" s="52"/>
      <c r="V804" s="56">
        <v>485</v>
      </c>
      <c r="W804" s="56">
        <v>89</v>
      </c>
      <c r="X804" s="56">
        <v>440</v>
      </c>
      <c r="Y804" s="56">
        <f>VLOOKUP(D804,Liikennemalli24!$D$2:$F$1804,2,FALSE)</f>
        <v>58</v>
      </c>
      <c r="Z804" s="57">
        <f>VLOOKUP(D804,Liikennemalli24!$D$2:$F$1804,3,FALSE)</f>
        <v>0.876</v>
      </c>
      <c r="AA804" s="178">
        <f>IF(G804=1,VLOOKUP(C804,Liikennemalli!$D$6:$H$1921,2,FALSE),"-")</f>
        <v>0</v>
      </c>
      <c r="AB804" s="197">
        <f>IF(G804=1,VLOOKUP(C804,Liikennemalli!$D$6:$H$1921,3,FALSE),"-")</f>
        <v>0</v>
      </c>
      <c r="AC804" s="134">
        <f>IF(E804=1,VLOOKUP(Työfile_2024!D804,'2015'!$F$12:$X$1887,18,FALSE),"-")</f>
        <v>252</v>
      </c>
      <c r="AD804" s="127">
        <f>IF(E804=1,VLOOKUP(Työfile_2024!D804,'2015'!$F$12:$X$1887,19,FALSE),"-")</f>
        <v>0.84</v>
      </c>
      <c r="AI804" s="127">
        <f>IF(E804=1,VLOOKUP(Työfile_2024!D804,'2015'!$F$12:$AB$1887,20,FALSE),"-")</f>
        <v>0</v>
      </c>
      <c r="AJ804" s="127">
        <f>IF(E804=1,VLOOKUP(Työfile_2024!D804,'2015'!$F$12:$AB$1887,21,FALSE),"-")</f>
        <v>0</v>
      </c>
      <c r="AK804" s="127">
        <f>IF(E804=1,VLOOKUP(Työfile_2024!D804,'2015'!$F$12:$AB$1887,22,FALSE),"-")</f>
        <v>0</v>
      </c>
      <c r="AL804" s="127">
        <f>IF(E804=1,VLOOKUP(Työfile_2024!D804,'2015'!$F$12:$AB$1887,23,FALSE),"-")</f>
        <v>0</v>
      </c>
      <c r="AM804" s="56">
        <f>VLOOKUP(Työfile_2024!D804,Tmatkat_20km_tarkasteltava_verk!$C$2:$D$1804,2,FALSE)</f>
        <v>37</v>
      </c>
      <c r="AN804" s="148">
        <f t="shared" si="200"/>
        <v>7.628865979381444E-2</v>
      </c>
      <c r="AO804" s="178">
        <f>IF(E804=1,VLOOKUP(Työfile_2024!D804,'2015'!$F$12:$AC$1887,24,FALSE),"-")</f>
        <v>10</v>
      </c>
      <c r="AP804" s="52">
        <f>VLOOKUP(D804,Tarkasteltava_verkko_2024_harva!$E$2:$I$1804,5,FALSE)</f>
        <v>0</v>
      </c>
      <c r="AQ804" s="52">
        <f>VLOOKUP(D804,Tarkasteltava_verkko_2024_harva!$E$2:$I$1804,4,FALSE)</f>
        <v>0</v>
      </c>
      <c r="AR804" s="148">
        <v>0</v>
      </c>
      <c r="AS804" s="170" t="str">
        <f>IFERROR(VLOOKUP(C804,'2015'!$C$12:$AG$1887,30,FALSE),"-")</f>
        <v/>
      </c>
      <c r="AT804" s="148">
        <v>0</v>
      </c>
      <c r="AU804" s="170">
        <f>IFERROR(VLOOKUP(C804,'2015'!$C$12:$AG$1887,31,FALSE),"-")</f>
        <v>0</v>
      </c>
      <c r="AV804" s="106"/>
      <c r="AW804" s="63">
        <f>IFERROR(VLOOKUP(C804,Merkittävyysluokitus!$A$2:$J$1705,10,FALSE),"-")</f>
        <v>3</v>
      </c>
      <c r="AX804" s="175">
        <f>IFERROR(VLOOKUP(C804,Merkittävyysluokitus!$A$2:$J$1705,6,FALSE),"-")</f>
        <v>7.6636757990867572</v>
      </c>
      <c r="AY804" s="175">
        <f>IFERROR(VLOOKUP(C804,Merkittävyysluokitus!$A$2:$J$1705,7,FALSE),"-")</f>
        <v>1.6349999999999998</v>
      </c>
      <c r="AZ804" s="175">
        <f>IFERROR(VLOOKUP(C804,Merkittävyysluokitus!$A$2:$J$1705,8,FALSE),"-")</f>
        <v>4.3620091324200914</v>
      </c>
      <c r="BA804" s="175">
        <f>IFERROR(VLOOKUP(C804,Merkittävyysluokitus!$A$2:$J$1705,9,FALSE),"-")</f>
        <v>1.6666666666666665</v>
      </c>
      <c r="BB804" s="203"/>
      <c r="BC804" s="203" t="str">
        <f t="shared" si="201"/>
        <v/>
      </c>
      <c r="BD804" s="39" t="str">
        <f t="shared" si="190"/>
        <v>musta</v>
      </c>
      <c r="BE804" s="68" t="str">
        <f t="shared" si="196"/>
        <v>musta</v>
      </c>
      <c r="BF804" s="68" t="str">
        <f t="shared" si="197"/>
        <v>musta</v>
      </c>
      <c r="BG804" s="68" t="str">
        <f t="shared" si="198"/>
        <v>musta</v>
      </c>
      <c r="BH804" s="208" t="str">
        <f t="shared" si="199"/>
        <v>musta</v>
      </c>
      <c r="BI804" s="39"/>
      <c r="BJ804" s="39" t="str">
        <f>IF(F804="ei löydy","uusi tie",IF(E804=0,"tieosoite muuttunut",IF(E804=1,VLOOKUP(D804,'2015'!$F$12:$AL$1887,31,FALSE),"-")))</f>
        <v>musta</v>
      </c>
      <c r="BK804" s="67" t="str">
        <f>IF(E804=1,VLOOKUP(D804,'2015'!$F$12:$AL$1887,32,FALSE),"-")</f>
        <v>musta</v>
      </c>
      <c r="BL804" s="39" t="str">
        <f>IF(F804="ei löydy","uusi tie",IF(E804=0,"tieosoite muuttunut",IF(E804=1,VLOOKUP(D804,'2015'!$F$12:$AL$1887,33,FALSE),"-")))</f>
        <v>musta</v>
      </c>
      <c r="BM804" s="39"/>
      <c r="BN804" s="217" t="str">
        <f>VLOOKUP(D804,'2015'!$F$12:$AL$1887,33,FALSE)</f>
        <v>musta</v>
      </c>
      <c r="BO804" s="39"/>
      <c r="BP804" s="115" t="s">
        <v>10</v>
      </c>
      <c r="BQ804" s="30"/>
      <c r="BS804" s="5"/>
      <c r="BU804" s="37"/>
      <c r="BV804" s="30" t="s">
        <v>10</v>
      </c>
      <c r="BX804" t="str">
        <f>IF(E804=1,VLOOKUP(D804,'2015'!$F$12:$AX$1887,43,FALSE),"-")</f>
        <v>musta</v>
      </c>
      <c r="BY804" t="str">
        <f>IF(E804=1,VLOOKUP(D804,'2015'!$F$12:$AX$1887,44,FALSE),"-")</f>
        <v>musta</v>
      </c>
      <c r="BZ804" t="str">
        <f>IF(E804=1,VLOOKUP(D804,'2015'!$F$12:$AX$1887,45,FALSE),"-")</f>
        <v>musta</v>
      </c>
      <c r="CA804" s="31">
        <f t="shared" si="204"/>
        <v>10</v>
      </c>
      <c r="CB804" s="31">
        <f t="shared" si="205"/>
        <v>10</v>
      </c>
      <c r="CC804" s="31">
        <f t="shared" si="206"/>
        <v>0</v>
      </c>
      <c r="CD804" s="31">
        <f t="shared" si="207"/>
        <v>0</v>
      </c>
      <c r="CE804" s="31">
        <f t="shared" si="208"/>
        <v>0</v>
      </c>
      <c r="CO804" s="32" t="s">
        <v>34</v>
      </c>
      <c r="CP804" s="2" t="s">
        <v>35</v>
      </c>
    </row>
    <row r="805" spans="1:94" ht="15.75" thickBot="1" x14ac:dyDescent="0.3">
      <c r="A805" s="50"/>
      <c r="B805" s="50"/>
      <c r="C805" s="50" t="str">
        <f t="shared" si="202"/>
        <v>2834_1_6247</v>
      </c>
      <c r="D805" s="51" t="str">
        <f t="shared" si="203"/>
        <v>2834_1</v>
      </c>
      <c r="E805" s="224">
        <f>IFERROR(VLOOKUP(C805,'2015'!$C$12:$D$1887,2,FALSE),0)</f>
        <v>1</v>
      </c>
      <c r="F805" s="51">
        <f>IFERROR(K805-IFERROR(VLOOKUP(D805,'2015'!$F$12:$I$1887,4,FALSE),"ei löydy"),"ei löydy")</f>
        <v>0</v>
      </c>
      <c r="G805" s="224">
        <f>IFERROR(VLOOKUP(Työfile_2024!C805,Liikennemalli!$D$6:$G$1921,4,FALSE),0)</f>
        <v>1</v>
      </c>
      <c r="H805" s="225">
        <f>K805-IFERROR(VLOOKUP(Työfile_2024!D805,Liikennemalli!$C$6:$H$1921,6,FALSE),"ei löydy")</f>
        <v>0</v>
      </c>
      <c r="I805" s="80">
        <v>2834</v>
      </c>
      <c r="J805" s="52">
        <v>1</v>
      </c>
      <c r="K805" s="52">
        <v>6247</v>
      </c>
      <c r="L805" s="53"/>
      <c r="M805" s="54"/>
      <c r="N805" s="54"/>
      <c r="O805" s="54"/>
      <c r="P805" s="54"/>
      <c r="Q805" s="55"/>
      <c r="R805" s="55"/>
      <c r="S805" s="55"/>
      <c r="T805" s="55"/>
      <c r="U805" s="52"/>
      <c r="V805" s="56">
        <v>1469.124539779094</v>
      </c>
      <c r="W805" s="56">
        <v>53.224107571634384</v>
      </c>
      <c r="X805" s="56">
        <v>1512.6249399711862</v>
      </c>
      <c r="Y805" s="56">
        <f>VLOOKUP(D805,Liikennemalli24!$D$2:$F$1804,2,FALSE)</f>
        <v>649</v>
      </c>
      <c r="Z805" s="57">
        <f>VLOOKUP(D805,Liikennemalli24!$D$2:$F$1804,3,FALSE)</f>
        <v>0.81499999999999995</v>
      </c>
      <c r="AA805" s="178">
        <f>IF(G805=1,VLOOKUP(C805,Liikennemalli!$D$6:$H$1921,2,FALSE),"-")</f>
        <v>0</v>
      </c>
      <c r="AB805" s="197">
        <f>IF(G805=1,VLOOKUP(C805,Liikennemalli!$D$6:$H$1921,3,FALSE),"-")</f>
        <v>0</v>
      </c>
      <c r="AC805" s="134">
        <f>IF(E805=1,VLOOKUP(Työfile_2024!D805,'2015'!$F$12:$X$1887,18,FALSE),"-")</f>
        <v>2220</v>
      </c>
      <c r="AD805" s="127">
        <f>IF(E805=1,VLOOKUP(Työfile_2024!D805,'2015'!$F$12:$X$1887,19,FALSE),"-")</f>
        <v>0.87</v>
      </c>
      <c r="AI805" s="127">
        <f>IF(E805=1,VLOOKUP(Työfile_2024!D805,'2015'!$F$12:$AB$1887,20,FALSE),"-")</f>
        <v>0</v>
      </c>
      <c r="AJ805" s="127">
        <f>IF(E805=1,VLOOKUP(Työfile_2024!D805,'2015'!$F$12:$AB$1887,21,FALSE),"-")</f>
        <v>0</v>
      </c>
      <c r="AK805" s="127">
        <f>IF(E805=1,VLOOKUP(Työfile_2024!D805,'2015'!$F$12:$AB$1887,22,FALSE),"-")</f>
        <v>0</v>
      </c>
      <c r="AL805" s="127">
        <f>IF(E805=1,VLOOKUP(Työfile_2024!D805,'2015'!$F$12:$AB$1887,23,FALSE),"-")</f>
        <v>0</v>
      </c>
      <c r="AM805" s="56">
        <f>VLOOKUP(Työfile_2024!D805,Tmatkat_20km_tarkasteltava_verk!$C$2:$D$1804,2,FALSE)</f>
        <v>143</v>
      </c>
      <c r="AN805" s="148">
        <f t="shared" si="200"/>
        <v>9.7336880657852398E-2</v>
      </c>
      <c r="AO805" s="178">
        <f>IF(E805=1,VLOOKUP(Työfile_2024!D805,'2015'!$F$12:$AC$1887,24,FALSE),"-")</f>
        <v>545</v>
      </c>
      <c r="AP805" s="52">
        <f>VLOOKUP(D805,Tarkasteltava_verkko_2024_harva!$E$2:$I$1804,5,FALSE)</f>
        <v>0</v>
      </c>
      <c r="AQ805" s="52">
        <f>VLOOKUP(D805,Tarkasteltava_verkko_2024_harva!$E$2:$I$1804,4,FALSE)</f>
        <v>0</v>
      </c>
      <c r="AR805" s="148">
        <v>0</v>
      </c>
      <c r="AS805" s="170" t="str">
        <f>IFERROR(VLOOKUP(C805,'2015'!$C$12:$AG$1887,30,FALSE),"-")</f>
        <v/>
      </c>
      <c r="AT805" s="148">
        <v>0.51288618536897712</v>
      </c>
      <c r="AU805" s="170">
        <f>IFERROR(VLOOKUP(C805,'2015'!$C$12:$AG$1887,31,FALSE),"-")</f>
        <v>0</v>
      </c>
      <c r="AV805" s="106"/>
      <c r="AW805" s="63">
        <f>IFERROR(VLOOKUP(C805,Merkittävyysluokitus!$A$2:$J$1705,10,FALSE),"-")</f>
        <v>2</v>
      </c>
      <c r="AX805" s="175">
        <f>IFERROR(VLOOKUP(C805,Merkittävyysluokitus!$A$2:$J$1705,6,FALSE),"-")</f>
        <v>11.386111111111109</v>
      </c>
      <c r="AY805" s="175">
        <f>IFERROR(VLOOKUP(C805,Merkittävyysluokitus!$A$2:$J$1705,7,FALSE),"-")</f>
        <v>4.9399999999999995</v>
      </c>
      <c r="AZ805" s="175">
        <f>IFERROR(VLOOKUP(C805,Merkittävyysluokitus!$A$2:$J$1705,8,FALSE),"-")</f>
        <v>4.9461111111111107</v>
      </c>
      <c r="BA805" s="175">
        <f>IFERROR(VLOOKUP(C805,Merkittävyysluokitus!$A$2:$J$1705,9,FALSE),"-")</f>
        <v>1.5</v>
      </c>
      <c r="BB805" s="203"/>
      <c r="BC805" s="203" t="str">
        <f t="shared" si="201"/>
        <v/>
      </c>
      <c r="BD805" s="39" t="str">
        <f t="shared" si="190"/>
        <v>musta</v>
      </c>
      <c r="BE805" s="68" t="str">
        <f t="shared" si="196"/>
        <v>punainen</v>
      </c>
      <c r="BF805" s="68" t="str">
        <f t="shared" si="197"/>
        <v>musta</v>
      </c>
      <c r="BG805" s="68" t="str">
        <f t="shared" si="198"/>
        <v>musta</v>
      </c>
      <c r="BH805" s="208" t="str">
        <f t="shared" si="199"/>
        <v>musta</v>
      </c>
      <c r="BI805" s="39"/>
      <c r="BJ805" s="39" t="str">
        <f>IF(F805="ei löydy","uusi tie",IF(E805=0,"tieosoite muuttunut",IF(E805=1,VLOOKUP(D805,'2015'!$F$12:$AL$1887,31,FALSE),"-")))</f>
        <v>musta</v>
      </c>
      <c r="BK805" s="67" t="str">
        <f>IF(E805=1,VLOOKUP(D805,'2015'!$F$12:$AL$1887,32,FALSE),"-")</f>
        <v>musta</v>
      </c>
      <c r="BL805" s="39" t="str">
        <f>IF(F805="ei löydy","uusi tie",IF(E805=0,"tieosoite muuttunut",IF(E805=1,VLOOKUP(D805,'2015'!$F$12:$AL$1887,33,FALSE),"-")))</f>
        <v>musta</v>
      </c>
      <c r="BM805" s="39"/>
      <c r="BN805" s="217" t="str">
        <f>VLOOKUP(D805,'2015'!$F$12:$AL$1887,33,FALSE)</f>
        <v>musta</v>
      </c>
      <c r="BO805" s="39"/>
      <c r="BP805" s="115" t="s">
        <v>10</v>
      </c>
      <c r="BQ805" s="30"/>
      <c r="BS805" s="5"/>
      <c r="BU805" s="37"/>
      <c r="BV805" s="30" t="s">
        <v>10</v>
      </c>
      <c r="BX805" t="str">
        <f>IF(E805=1,VLOOKUP(D805,'2015'!$F$12:$AX$1887,43,FALSE),"-")</f>
        <v>punainen</v>
      </c>
      <c r="BY805" t="str">
        <f>IF(E805=1,VLOOKUP(D805,'2015'!$F$12:$AX$1887,44,FALSE),"-")</f>
        <v>punainen</v>
      </c>
      <c r="BZ805" t="str">
        <f>IF(E805=1,VLOOKUP(D805,'2015'!$F$12:$AX$1887,45,FALSE),"-")</f>
        <v>punainen</v>
      </c>
      <c r="CA805" s="31">
        <f t="shared" si="204"/>
        <v>21</v>
      </c>
      <c r="CB805" s="31">
        <f t="shared" si="205"/>
        <v>10</v>
      </c>
      <c r="CC805" s="31">
        <f t="shared" si="206"/>
        <v>10</v>
      </c>
      <c r="CD805" s="31">
        <f t="shared" si="207"/>
        <v>1</v>
      </c>
      <c r="CE805" s="31">
        <f t="shared" si="208"/>
        <v>0</v>
      </c>
      <c r="CO805" s="2" t="s">
        <v>35</v>
      </c>
      <c r="CP805" s="2" t="s">
        <v>35</v>
      </c>
    </row>
    <row r="806" spans="1:94" ht="15.75" thickBot="1" x14ac:dyDescent="0.3">
      <c r="A806" s="50"/>
      <c r="B806" s="50"/>
      <c r="C806" s="50" t="str">
        <f t="shared" si="202"/>
        <v>2841_2_5696</v>
      </c>
      <c r="D806" s="51" t="str">
        <f t="shared" si="203"/>
        <v>2841_2</v>
      </c>
      <c r="E806" s="224">
        <f>IFERROR(VLOOKUP(C806,'2015'!$C$12:$D$1887,2,FALSE),0)</f>
        <v>1</v>
      </c>
      <c r="F806" s="51">
        <f>IFERROR(K806-IFERROR(VLOOKUP(D806,'2015'!$F$12:$I$1887,4,FALSE),"ei löydy"),"ei löydy")</f>
        <v>0</v>
      </c>
      <c r="G806" s="224">
        <f>IFERROR(VLOOKUP(Työfile_2024!C806,Liikennemalli!$D$6:$G$1921,4,FALSE),0)</f>
        <v>1</v>
      </c>
      <c r="H806" s="225">
        <f>K806-IFERROR(VLOOKUP(Työfile_2024!D806,Liikennemalli!$C$6:$H$1921,6,FALSE),"ei löydy")</f>
        <v>0</v>
      </c>
      <c r="I806" s="80">
        <v>2841</v>
      </c>
      <c r="J806" s="52">
        <v>2</v>
      </c>
      <c r="K806" s="52">
        <v>5696</v>
      </c>
      <c r="L806" s="53"/>
      <c r="M806" s="54"/>
      <c r="N806" s="54"/>
      <c r="O806" s="54"/>
      <c r="P806" s="54"/>
      <c r="Q806" s="55"/>
      <c r="R806" s="55"/>
      <c r="S806" s="55"/>
      <c r="T806" s="55"/>
      <c r="U806" s="52"/>
      <c r="V806" s="56">
        <v>175.27317415730337</v>
      </c>
      <c r="W806" s="56">
        <v>20.491573033707866</v>
      </c>
      <c r="X806" s="56">
        <v>171.56811797752809</v>
      </c>
      <c r="Y806" s="56">
        <f>VLOOKUP(D806,Liikennemalli24!$D$2:$F$1804,2,FALSE)</f>
        <v>85</v>
      </c>
      <c r="Z806" s="57">
        <f>VLOOKUP(D806,Liikennemalli24!$D$2:$F$1804,3,FALSE)</f>
        <v>0.69699999999999995</v>
      </c>
      <c r="AA806" s="178">
        <f>IF(G806=1,VLOOKUP(C806,Liikennemalli!$D$6:$H$1921,2,FALSE),"-")</f>
        <v>51.621732267085697</v>
      </c>
      <c r="AB806" s="197">
        <f>IF(G806=1,VLOOKUP(C806,Liikennemalli!$D$6:$H$1921,3,FALSE),"-")</f>
        <v>0.66030424630220297</v>
      </c>
      <c r="AC806" s="134">
        <f>IF(E806=1,VLOOKUP(Työfile_2024!D806,'2015'!$F$12:$X$1887,18,FALSE),"-")</f>
        <v>125</v>
      </c>
      <c r="AD806" s="127">
        <f>IF(E806=1,VLOOKUP(Työfile_2024!D806,'2015'!$F$12:$X$1887,19,FALSE),"-")</f>
        <v>0.64</v>
      </c>
      <c r="AI806" s="127">
        <f>IF(E806=1,VLOOKUP(Työfile_2024!D806,'2015'!$F$12:$AB$1887,20,FALSE),"-")</f>
        <v>0</v>
      </c>
      <c r="AJ806" s="127">
        <f>IF(E806=1,VLOOKUP(Työfile_2024!D806,'2015'!$F$12:$AB$1887,21,FALSE),"-")</f>
        <v>0</v>
      </c>
      <c r="AK806" s="127">
        <f>IF(E806=1,VLOOKUP(Työfile_2024!D806,'2015'!$F$12:$AB$1887,22,FALSE),"-")</f>
        <v>0</v>
      </c>
      <c r="AL806" s="127">
        <f>IF(E806=1,VLOOKUP(Työfile_2024!D806,'2015'!$F$12:$AB$1887,23,FALSE),"-")</f>
        <v>0</v>
      </c>
      <c r="AM806" s="56">
        <f>VLOOKUP(Työfile_2024!D806,Tmatkat_20km_tarkasteltava_verk!$C$2:$D$1804,2,FALSE)</f>
        <v>159</v>
      </c>
      <c r="AN806" s="148">
        <f t="shared" si="200"/>
        <v>0.90715536341745828</v>
      </c>
      <c r="AO806" s="178">
        <f>IF(E806=1,VLOOKUP(Työfile_2024!D806,'2015'!$F$12:$AC$1887,24,FALSE),"-")</f>
        <v>176</v>
      </c>
      <c r="AP806" s="52">
        <f>VLOOKUP(D806,Tarkasteltava_verkko_2024_harva!$E$2:$I$1804,5,FALSE)</f>
        <v>0</v>
      </c>
      <c r="AQ806" s="52">
        <f>VLOOKUP(D806,Tarkasteltava_verkko_2024_harva!$E$2:$I$1804,4,FALSE)</f>
        <v>0</v>
      </c>
      <c r="AR806" s="148">
        <v>0</v>
      </c>
      <c r="AS806" s="170" t="str">
        <f>IFERROR(VLOOKUP(C806,'2015'!$C$12:$AG$1887,30,FALSE),"-")</f>
        <v/>
      </c>
      <c r="AT806" s="148">
        <v>0</v>
      </c>
      <c r="AU806" s="170">
        <f>IFERROR(VLOOKUP(C806,'2015'!$C$12:$AG$1887,31,FALSE),"-")</f>
        <v>0</v>
      </c>
      <c r="AV806" s="106"/>
      <c r="AW806" s="63">
        <f>IFERROR(VLOOKUP(C806,Merkittävyysluokitus!$A$2:$J$1705,10,FALSE),"-")</f>
        <v>3</v>
      </c>
      <c r="AX806" s="175">
        <f>IFERROR(VLOOKUP(C806,Merkittävyysluokitus!$A$2:$J$1705,6,FALSE),"-")</f>
        <v>4.7598982425649439</v>
      </c>
      <c r="AY806" s="175">
        <f>IFERROR(VLOOKUP(C806,Merkittävyysluokitus!$A$2:$J$1705,7,FALSE),"-")</f>
        <v>0.91748618913857671</v>
      </c>
      <c r="AZ806" s="175">
        <f>IFERROR(VLOOKUP(C806,Merkittävyysluokitus!$A$2:$J$1705,8,FALSE),"-")</f>
        <v>3.0090787200930338</v>
      </c>
      <c r="BA806" s="175">
        <f>IFERROR(VLOOKUP(C806,Merkittävyysluokitus!$A$2:$J$1705,9,FALSE),"-")</f>
        <v>0.83333333333333326</v>
      </c>
      <c r="BB806" s="203"/>
      <c r="BC806" s="203" t="str">
        <f t="shared" si="201"/>
        <v/>
      </c>
      <c r="BD806" s="39" t="str">
        <f t="shared" si="190"/>
        <v>musta</v>
      </c>
      <c r="BE806" s="68" t="str">
        <f t="shared" si="196"/>
        <v>punainen</v>
      </c>
      <c r="BF806" s="68" t="str">
        <f t="shared" si="197"/>
        <v>musta</v>
      </c>
      <c r="BG806" s="68" t="str">
        <f t="shared" si="198"/>
        <v>musta</v>
      </c>
      <c r="BH806" s="208" t="str">
        <f t="shared" si="199"/>
        <v>musta</v>
      </c>
      <c r="BI806" s="39"/>
      <c r="BJ806" s="39" t="str">
        <f>IF(F806="ei löydy","uusi tie",IF(E806=0,"tieosoite muuttunut",IF(E806=1,VLOOKUP(D806,'2015'!$F$12:$AL$1887,31,FALSE),"-")))</f>
        <v>musta</v>
      </c>
      <c r="BK806" s="67" t="str">
        <f>IF(E806=1,VLOOKUP(D806,'2015'!$F$12:$AL$1887,32,FALSE),"-")</f>
        <v>musta</v>
      </c>
      <c r="BL806" s="39" t="str">
        <f>IF(F806="ei löydy","uusi tie",IF(E806=0,"tieosoite muuttunut",IF(E806=1,VLOOKUP(D806,'2015'!$F$12:$AL$1887,33,FALSE),"-")))</f>
        <v>musta</v>
      </c>
      <c r="BM806" s="39"/>
      <c r="BN806" s="217" t="str">
        <f>VLOOKUP(D806,'2015'!$F$12:$AL$1887,33,FALSE)</f>
        <v>musta</v>
      </c>
      <c r="BO806" s="39"/>
      <c r="BP806" s="115" t="s">
        <v>10</v>
      </c>
      <c r="BQ806" s="30"/>
      <c r="BS806" s="5"/>
      <c r="BU806" s="37"/>
      <c r="BV806" s="30" t="s">
        <v>10</v>
      </c>
      <c r="BX806" t="str">
        <f>IF(E806=1,VLOOKUP(D806,'2015'!$F$12:$AX$1887,43,FALSE),"-")</f>
        <v>punainen</v>
      </c>
      <c r="BY806" t="str">
        <f>IF(E806=1,VLOOKUP(D806,'2015'!$F$12:$AX$1887,44,FALSE),"-")</f>
        <v>musta</v>
      </c>
      <c r="BZ806" t="str">
        <f>IF(E806=1,VLOOKUP(D806,'2015'!$F$12:$AX$1887,45,FALSE),"-")</f>
        <v>musta</v>
      </c>
      <c r="CA806" s="31">
        <f t="shared" si="204"/>
        <v>11</v>
      </c>
      <c r="CB806" s="31">
        <f t="shared" si="205"/>
        <v>10</v>
      </c>
      <c r="CC806" s="31">
        <f t="shared" si="206"/>
        <v>0</v>
      </c>
      <c r="CD806" s="31">
        <f t="shared" si="207"/>
        <v>1</v>
      </c>
      <c r="CE806" s="31">
        <f t="shared" si="208"/>
        <v>0</v>
      </c>
      <c r="CO806" s="2" t="s">
        <v>35</v>
      </c>
      <c r="CP806" s="2" t="s">
        <v>35</v>
      </c>
    </row>
    <row r="807" spans="1:94" ht="15.75" thickBot="1" x14ac:dyDescent="0.3">
      <c r="A807" s="50"/>
      <c r="B807" s="50"/>
      <c r="C807" s="50" t="str">
        <f t="shared" si="202"/>
        <v>2841_3_6504</v>
      </c>
      <c r="D807" s="51" t="str">
        <f t="shared" si="203"/>
        <v>2841_3</v>
      </c>
      <c r="E807" s="224">
        <f>IFERROR(VLOOKUP(C807,'2015'!$C$12:$D$1887,2,FALSE),0)</f>
        <v>1</v>
      </c>
      <c r="F807" s="51">
        <f>IFERROR(K807-IFERROR(VLOOKUP(D807,'2015'!$F$12:$I$1887,4,FALSE),"ei löydy"),"ei löydy")</f>
        <v>0</v>
      </c>
      <c r="G807" s="224">
        <f>IFERROR(VLOOKUP(Työfile_2024!C807,Liikennemalli!$D$6:$G$1921,4,FALSE),0)</f>
        <v>1</v>
      </c>
      <c r="H807" s="225">
        <f>K807-IFERROR(VLOOKUP(Työfile_2024!D807,Liikennemalli!$C$6:$H$1921,6,FALSE),"ei löydy")</f>
        <v>0</v>
      </c>
      <c r="I807" s="80">
        <v>2841</v>
      </c>
      <c r="J807" s="52">
        <v>3</v>
      </c>
      <c r="K807" s="52">
        <v>6504</v>
      </c>
      <c r="L807" s="53"/>
      <c r="M807" s="54"/>
      <c r="N807" s="54"/>
      <c r="O807" s="54"/>
      <c r="P807" s="54"/>
      <c r="Q807" s="55"/>
      <c r="R807" s="55"/>
      <c r="S807" s="55"/>
      <c r="T807" s="55"/>
      <c r="U807" s="52"/>
      <c r="V807" s="56">
        <v>566</v>
      </c>
      <c r="W807" s="56">
        <v>44</v>
      </c>
      <c r="X807" s="56">
        <v>579</v>
      </c>
      <c r="Y807" s="56">
        <f>VLOOKUP(D807,Liikennemalli24!$D$2:$F$1804,2,FALSE)</f>
        <v>632</v>
      </c>
      <c r="Z807" s="57">
        <f>VLOOKUP(D807,Liikennemalli24!$D$2:$F$1804,3,FALSE)</f>
        <v>0.44</v>
      </c>
      <c r="AA807" s="178">
        <f>IF(G807=1,VLOOKUP(C807,Liikennemalli!$D$6:$H$1921,2,FALSE),"-")</f>
        <v>209.938876657105</v>
      </c>
      <c r="AB807" s="197">
        <f>IF(G807=1,VLOOKUP(C807,Liikennemalli!$D$6:$H$1921,3,FALSE),"-")</f>
        <v>0.44429063804924401</v>
      </c>
      <c r="AC807" s="134">
        <f>IF(E807=1,VLOOKUP(Työfile_2024!D807,'2015'!$F$12:$X$1887,18,FALSE),"-")</f>
        <v>498</v>
      </c>
      <c r="AD807" s="127">
        <f>IF(E807=1,VLOOKUP(Työfile_2024!D807,'2015'!$F$12:$X$1887,19,FALSE),"-")</f>
        <v>0.77</v>
      </c>
      <c r="AI807" s="127">
        <f>IF(E807=1,VLOOKUP(Työfile_2024!D807,'2015'!$F$12:$AB$1887,20,FALSE),"-")</f>
        <v>0</v>
      </c>
      <c r="AJ807" s="127">
        <f>IF(E807=1,VLOOKUP(Työfile_2024!D807,'2015'!$F$12:$AB$1887,21,FALSE),"-")</f>
        <v>0</v>
      </c>
      <c r="AK807" s="127">
        <f>IF(E807=1,VLOOKUP(Työfile_2024!D807,'2015'!$F$12:$AB$1887,22,FALSE),"-")</f>
        <v>0</v>
      </c>
      <c r="AL807" s="127">
        <f>IF(E807=1,VLOOKUP(Työfile_2024!D807,'2015'!$F$12:$AB$1887,23,FALSE),"-")</f>
        <v>0</v>
      </c>
      <c r="AM807" s="56">
        <f>VLOOKUP(Työfile_2024!D807,Tmatkat_20km_tarkasteltava_verk!$C$2:$D$1804,2,FALSE)</f>
        <v>199</v>
      </c>
      <c r="AN807" s="148">
        <f t="shared" si="200"/>
        <v>0.35159010600706714</v>
      </c>
      <c r="AO807" s="178">
        <f>IF(E807=1,VLOOKUP(Työfile_2024!D807,'2015'!$F$12:$AC$1887,24,FALSE),"-")</f>
        <v>178</v>
      </c>
      <c r="AP807" s="52">
        <f>VLOOKUP(D807,Tarkasteltava_verkko_2024_harva!$E$2:$I$1804,5,FALSE)</f>
        <v>0</v>
      </c>
      <c r="AQ807" s="52">
        <f>VLOOKUP(D807,Tarkasteltava_verkko_2024_harva!$E$2:$I$1804,4,FALSE)</f>
        <v>0</v>
      </c>
      <c r="AR807" s="148">
        <v>0</v>
      </c>
      <c r="AS807" s="170" t="str">
        <f>IFERROR(VLOOKUP(C807,'2015'!$C$12:$AG$1887,30,FALSE),"-")</f>
        <v/>
      </c>
      <c r="AT807" s="148">
        <v>0</v>
      </c>
      <c r="AU807" s="170">
        <f>IFERROR(VLOOKUP(C807,'2015'!$C$12:$AG$1887,31,FALSE),"-")</f>
        <v>0</v>
      </c>
      <c r="AV807" s="106"/>
      <c r="AW807" s="63">
        <f>IFERROR(VLOOKUP(C807,Merkittävyysluokitus!$A$2:$J$1705,10,FALSE),"-")</f>
        <v>3</v>
      </c>
      <c r="AX807" s="175">
        <f>IFERROR(VLOOKUP(C807,Merkittävyysluokitus!$A$2:$J$1705,6,FALSE),"-")</f>
        <v>8.1071780821917798</v>
      </c>
      <c r="AY807" s="175">
        <f>IFERROR(VLOOKUP(C807,Merkittävyysluokitus!$A$2:$J$1705,7,FALSE),"-")</f>
        <v>2.4163333333333328</v>
      </c>
      <c r="AZ807" s="175">
        <f>IFERROR(VLOOKUP(C807,Merkittävyysluokitus!$A$2:$J$1705,8,FALSE),"-")</f>
        <v>4.8575114155251136</v>
      </c>
      <c r="BA807" s="175">
        <f>IFERROR(VLOOKUP(C807,Merkittävyysluokitus!$A$2:$J$1705,9,FALSE),"-")</f>
        <v>0.83333333333333326</v>
      </c>
      <c r="BB807" s="203"/>
      <c r="BC807" s="203" t="str">
        <f t="shared" si="201"/>
        <v/>
      </c>
      <c r="BD807" s="39" t="str">
        <f t="shared" si="190"/>
        <v>musta</v>
      </c>
      <c r="BE807" s="68" t="str">
        <f t="shared" si="196"/>
        <v>musta</v>
      </c>
      <c r="BF807" s="68" t="str">
        <f t="shared" si="197"/>
        <v>musta</v>
      </c>
      <c r="BG807" s="68" t="str">
        <f t="shared" si="198"/>
        <v>musta</v>
      </c>
      <c r="BH807" s="208" t="str">
        <f t="shared" si="199"/>
        <v>musta</v>
      </c>
      <c r="BI807" s="39"/>
      <c r="BJ807" s="39" t="str">
        <f>IF(F807="ei löydy","uusi tie",IF(E807=0,"tieosoite muuttunut",IF(E807=1,VLOOKUP(D807,'2015'!$F$12:$AL$1887,31,FALSE),"-")))</f>
        <v>musta</v>
      </c>
      <c r="BK807" s="67" t="str">
        <f>IF(E807=1,VLOOKUP(D807,'2015'!$F$12:$AL$1887,32,FALSE),"-")</f>
        <v>musta</v>
      </c>
      <c r="BL807" s="39" t="str">
        <f>IF(F807="ei löydy","uusi tie",IF(E807=0,"tieosoite muuttunut",IF(E807=1,VLOOKUP(D807,'2015'!$F$12:$AL$1887,33,FALSE),"-")))</f>
        <v>musta</v>
      </c>
      <c r="BM807" s="39"/>
      <c r="BN807" s="217" t="str">
        <f>VLOOKUP(D807,'2015'!$F$12:$AL$1887,33,FALSE)</f>
        <v>musta</v>
      </c>
      <c r="BO807" s="39"/>
      <c r="BP807" s="115" t="s">
        <v>10</v>
      </c>
      <c r="BQ807" s="30"/>
      <c r="BS807" s="5"/>
      <c r="BU807" s="37"/>
      <c r="BV807" s="30" t="s">
        <v>10</v>
      </c>
      <c r="BX807" t="str">
        <f>IF(E807=1,VLOOKUP(D807,'2015'!$F$12:$AX$1887,43,FALSE),"-")</f>
        <v>punainen</v>
      </c>
      <c r="BY807" t="str">
        <f>IF(E807=1,VLOOKUP(D807,'2015'!$F$12:$AX$1887,44,FALSE),"-")</f>
        <v>musta</v>
      </c>
      <c r="BZ807" t="str">
        <f>IF(E807=1,VLOOKUP(D807,'2015'!$F$12:$AX$1887,45,FALSE),"-")</f>
        <v>musta</v>
      </c>
      <c r="CA807" s="31">
        <f t="shared" si="204"/>
        <v>11</v>
      </c>
      <c r="CB807" s="31">
        <f t="shared" si="205"/>
        <v>10</v>
      </c>
      <c r="CC807" s="31">
        <f t="shared" si="206"/>
        <v>0</v>
      </c>
      <c r="CD807" s="31">
        <f t="shared" si="207"/>
        <v>1</v>
      </c>
      <c r="CE807" s="31">
        <f t="shared" si="208"/>
        <v>0</v>
      </c>
      <c r="CO807" s="2" t="s">
        <v>35</v>
      </c>
      <c r="CP807" s="2" t="s">
        <v>35</v>
      </c>
    </row>
    <row r="808" spans="1:94" ht="15.75" thickBot="1" x14ac:dyDescent="0.3">
      <c r="A808" s="50"/>
      <c r="B808" s="50"/>
      <c r="C808" s="50" t="str">
        <f t="shared" si="202"/>
        <v>2843_1_9890</v>
      </c>
      <c r="D808" s="51" t="str">
        <f t="shared" si="203"/>
        <v>2843_1</v>
      </c>
      <c r="E808" s="224">
        <f>IFERROR(VLOOKUP(C808,'2015'!$C$12:$D$1887,2,FALSE),0)</f>
        <v>1</v>
      </c>
      <c r="F808" s="51">
        <f>IFERROR(K808-IFERROR(VLOOKUP(D808,'2015'!$F$12:$I$1887,4,FALSE),"ei löydy"),"ei löydy")</f>
        <v>0</v>
      </c>
      <c r="G808" s="224">
        <f>IFERROR(VLOOKUP(Työfile_2024!C808,Liikennemalli!$D$6:$G$1921,4,FALSE),0)</f>
        <v>1</v>
      </c>
      <c r="H808" s="225">
        <f>K808-IFERROR(VLOOKUP(Työfile_2024!D808,Liikennemalli!$C$6:$H$1921,6,FALSE),"ei löydy")</f>
        <v>0</v>
      </c>
      <c r="I808" s="80">
        <v>2843</v>
      </c>
      <c r="J808" s="52">
        <v>1</v>
      </c>
      <c r="K808" s="52">
        <v>9890</v>
      </c>
      <c r="L808" s="53"/>
      <c r="M808" s="54"/>
      <c r="N808" s="54"/>
      <c r="O808" s="54"/>
      <c r="P808" s="54"/>
      <c r="Q808" s="55"/>
      <c r="R808" s="55"/>
      <c r="S808" s="55"/>
      <c r="T808" s="55"/>
      <c r="U808" s="52"/>
      <c r="V808" s="56">
        <v>626.20111223458036</v>
      </c>
      <c r="W808" s="56">
        <v>41.009201213346813</v>
      </c>
      <c r="X808" s="56">
        <v>628.53751263902927</v>
      </c>
      <c r="Y808" s="56">
        <f>VLOOKUP(D808,Liikennemalli24!$D$2:$F$1804,2,FALSE)</f>
        <v>508</v>
      </c>
      <c r="Z808" s="57">
        <f>VLOOKUP(D808,Liikennemalli24!$D$2:$F$1804,3,FALSE)</f>
        <v>0.81200000000000006</v>
      </c>
      <c r="AA808" s="178">
        <f>IF(G808=1,VLOOKUP(C808,Liikennemalli!$D$6:$H$1921,2,FALSE),"-")</f>
        <v>298.75521327461001</v>
      </c>
      <c r="AB808" s="197">
        <f>IF(G808=1,VLOOKUP(C808,Liikennemalli!$D$6:$H$1921,3,FALSE),"-")</f>
        <v>0.71225090424651605</v>
      </c>
      <c r="AC808" s="134">
        <f>IF(E808=1,VLOOKUP(Työfile_2024!D808,'2015'!$F$12:$X$1887,18,FALSE),"-")</f>
        <v>481</v>
      </c>
      <c r="AD808" s="127">
        <f>IF(E808=1,VLOOKUP(Työfile_2024!D808,'2015'!$F$12:$X$1887,19,FALSE),"-")</f>
        <v>0.86</v>
      </c>
      <c r="AI808" s="127">
        <f>IF(E808=1,VLOOKUP(Työfile_2024!D808,'2015'!$F$12:$AB$1887,20,FALSE),"-")</f>
        <v>0</v>
      </c>
      <c r="AJ808" s="127">
        <f>IF(E808=1,VLOOKUP(Työfile_2024!D808,'2015'!$F$12:$AB$1887,21,FALSE),"-")</f>
        <v>0</v>
      </c>
      <c r="AK808" s="127">
        <f>IF(E808=1,VLOOKUP(Työfile_2024!D808,'2015'!$F$12:$AB$1887,22,FALSE),"-")</f>
        <v>0</v>
      </c>
      <c r="AL808" s="127">
        <f>IF(E808=1,VLOOKUP(Työfile_2024!D808,'2015'!$F$12:$AB$1887,23,FALSE),"-")</f>
        <v>0</v>
      </c>
      <c r="AM808" s="56">
        <f>VLOOKUP(Työfile_2024!D808,Tmatkat_20km_tarkasteltava_verk!$C$2:$D$1804,2,FALSE)</f>
        <v>125</v>
      </c>
      <c r="AN808" s="148">
        <f t="shared" si="200"/>
        <v>0.1996163813154869</v>
      </c>
      <c r="AO808" s="178">
        <f>IF(E808=1,VLOOKUP(Työfile_2024!D808,'2015'!$F$12:$AC$1887,24,FALSE),"-")</f>
        <v>102</v>
      </c>
      <c r="AP808" s="52" t="str">
        <f>VLOOKUP(D808,Tarkasteltava_verkko_2024_harva!$E$2:$I$1804,5,FALSE)</f>
        <v>tiivis</v>
      </c>
      <c r="AQ808" s="52">
        <f>VLOOKUP(D808,Tarkasteltava_verkko_2024_harva!$E$2:$I$1804,4,FALSE)</f>
        <v>0</v>
      </c>
      <c r="AR808" s="148">
        <v>0</v>
      </c>
      <c r="AS808" s="170" t="str">
        <f>IFERROR(VLOOKUP(C808,'2015'!$C$12:$AG$1887,30,FALSE),"-")</f>
        <v/>
      </c>
      <c r="AT808" s="148">
        <v>0</v>
      </c>
      <c r="AU808" s="170">
        <f>IFERROR(VLOOKUP(C808,'2015'!$C$12:$AG$1887,31,FALSE),"-")</f>
        <v>0</v>
      </c>
      <c r="AV808" s="106"/>
      <c r="AW808" s="63">
        <f>IFERROR(VLOOKUP(C808,Merkittävyysluokitus!$A$2:$J$1705,10,FALSE),"-")</f>
        <v>3</v>
      </c>
      <c r="AX808" s="175">
        <f>IFERROR(VLOOKUP(C808,Merkittävyysluokitus!$A$2:$J$1705,6,FALSE),"-")</f>
        <v>7.9317736723440335</v>
      </c>
      <c r="AY808" s="175">
        <f>IFERROR(VLOOKUP(C808,Merkittävyysluokitus!$A$2:$J$1705,7,FALSE),"-")</f>
        <v>2.3652700033704077</v>
      </c>
      <c r="AZ808" s="175">
        <f>IFERROR(VLOOKUP(C808,Merkittävyysluokitus!$A$2:$J$1705,8,FALSE),"-")</f>
        <v>4.5665036689736258</v>
      </c>
      <c r="BA808" s="175">
        <f>IFERROR(VLOOKUP(C808,Merkittävyysluokitus!$A$2:$J$1705,9,FALSE),"-")</f>
        <v>1</v>
      </c>
      <c r="BB808" s="203"/>
      <c r="BC808" s="203" t="str">
        <f t="shared" si="201"/>
        <v/>
      </c>
      <c r="BD808" s="39" t="str">
        <f t="shared" si="190"/>
        <v>musta</v>
      </c>
      <c r="BE808" s="68" t="str">
        <f t="shared" si="196"/>
        <v>punainen</v>
      </c>
      <c r="BF808" s="68" t="str">
        <f t="shared" si="197"/>
        <v>musta</v>
      </c>
      <c r="BG808" s="68" t="str">
        <f t="shared" si="198"/>
        <v>musta</v>
      </c>
      <c r="BH808" s="208" t="str">
        <f t="shared" si="199"/>
        <v>musta</v>
      </c>
      <c r="BI808" s="39"/>
      <c r="BJ808" s="39" t="str">
        <f>IF(F808="ei löydy","uusi tie",IF(E808=0,"tieosoite muuttunut",IF(E808=1,VLOOKUP(D808,'2015'!$F$12:$AL$1887,31,FALSE),"-")))</f>
        <v>musta</v>
      </c>
      <c r="BK808" s="67" t="str">
        <f>IF(E808=1,VLOOKUP(D808,'2015'!$F$12:$AL$1887,32,FALSE),"-")</f>
        <v>musta</v>
      </c>
      <c r="BL808" s="39" t="str">
        <f>IF(F808="ei löydy","uusi tie",IF(E808=0,"tieosoite muuttunut",IF(E808=1,VLOOKUP(D808,'2015'!$F$12:$AL$1887,33,FALSE),"-")))</f>
        <v>musta</v>
      </c>
      <c r="BM808" s="39"/>
      <c r="BN808" s="217" t="str">
        <f>VLOOKUP(D808,'2015'!$F$12:$AL$1887,33,FALSE)</f>
        <v>musta</v>
      </c>
      <c r="BO808" s="39"/>
      <c r="BP808" s="115" t="s">
        <v>10</v>
      </c>
      <c r="BQ808" s="30"/>
      <c r="BS808" s="5"/>
      <c r="BU808" s="37"/>
      <c r="BV808" s="30" t="s">
        <v>10</v>
      </c>
      <c r="BX808" t="str">
        <f>IF(E808=1,VLOOKUP(D808,'2015'!$F$12:$AX$1887,43,FALSE),"-")</f>
        <v>punainen</v>
      </c>
      <c r="BY808" t="str">
        <f>IF(E808=1,VLOOKUP(D808,'2015'!$F$12:$AX$1887,44,FALSE),"-")</f>
        <v>musta</v>
      </c>
      <c r="BZ808" t="str">
        <f>IF(E808=1,VLOOKUP(D808,'2015'!$F$12:$AX$1887,45,FALSE),"-")</f>
        <v>musta</v>
      </c>
      <c r="CA808" s="31">
        <f t="shared" si="204"/>
        <v>11</v>
      </c>
      <c r="CB808" s="31">
        <f t="shared" si="205"/>
        <v>10</v>
      </c>
      <c r="CC808" s="31">
        <f t="shared" si="206"/>
        <v>0</v>
      </c>
      <c r="CD808" s="31">
        <f t="shared" si="207"/>
        <v>1</v>
      </c>
      <c r="CE808" s="31">
        <f t="shared" si="208"/>
        <v>0</v>
      </c>
      <c r="CO808" s="2" t="s">
        <v>35</v>
      </c>
      <c r="CP808" s="2" t="s">
        <v>35</v>
      </c>
    </row>
    <row r="809" spans="1:94" ht="15.75" thickBot="1" x14ac:dyDescent="0.3">
      <c r="A809" s="50"/>
      <c r="B809" s="50"/>
      <c r="C809" s="50" t="str">
        <f t="shared" si="202"/>
        <v>2846_1_2930</v>
      </c>
      <c r="D809" s="51" t="str">
        <f t="shared" si="203"/>
        <v>2846_1</v>
      </c>
      <c r="E809" s="224">
        <f>IFERROR(VLOOKUP(C809,'2015'!$C$12:$D$1887,2,FALSE),0)</f>
        <v>1</v>
      </c>
      <c r="F809" s="51">
        <f>IFERROR(K809-IFERROR(VLOOKUP(D809,'2015'!$F$12:$I$1887,4,FALSE),"ei löydy"),"ei löydy")</f>
        <v>0</v>
      </c>
      <c r="G809" s="224">
        <f>IFERROR(VLOOKUP(Työfile_2024!C809,Liikennemalli!$D$6:$G$1921,4,FALSE),0)</f>
        <v>1</v>
      </c>
      <c r="H809" s="225">
        <f>K809-IFERROR(VLOOKUP(Työfile_2024!D809,Liikennemalli!$C$6:$H$1921,6,FALSE),"ei löydy")</f>
        <v>0</v>
      </c>
      <c r="I809" s="80">
        <v>2846</v>
      </c>
      <c r="J809" s="52">
        <v>1</v>
      </c>
      <c r="K809" s="52">
        <v>2930</v>
      </c>
      <c r="L809" s="53"/>
      <c r="M809" s="54"/>
      <c r="N809" s="54"/>
      <c r="O809" s="54"/>
      <c r="P809" s="54"/>
      <c r="Q809" s="55"/>
      <c r="R809" s="55"/>
      <c r="S809" s="55"/>
      <c r="T809" s="55"/>
      <c r="U809" s="52"/>
      <c r="V809" s="56">
        <v>246.03003412969284</v>
      </c>
      <c r="W809" s="56">
        <v>24.253924914675768</v>
      </c>
      <c r="X809" s="56">
        <v>243.27918088737201</v>
      </c>
      <c r="Y809" s="56">
        <f>VLOOKUP(D809,Liikennemalli24!$D$2:$F$1804,2,FALSE)</f>
        <v>401</v>
      </c>
      <c r="Z809" s="57">
        <f>VLOOKUP(D809,Liikennemalli24!$D$2:$F$1804,3,FALSE)</f>
        <v>0.94099999999999995</v>
      </c>
      <c r="AA809" s="178">
        <f>IF(G809=1,VLOOKUP(C809,Liikennemalli!$D$6:$H$1921,2,FALSE),"-")</f>
        <v>190.26087538041401</v>
      </c>
      <c r="AB809" s="197">
        <f>IF(G809=1,VLOOKUP(C809,Liikennemalli!$D$6:$H$1921,3,FALSE),"-")</f>
        <v>0.93661681691080001</v>
      </c>
      <c r="AC809" s="134">
        <f>IF(E809=1,VLOOKUP(Työfile_2024!D809,'2015'!$F$12:$X$1887,18,FALSE),"-")</f>
        <v>420</v>
      </c>
      <c r="AD809" s="127">
        <f>IF(E809=1,VLOOKUP(Työfile_2024!D809,'2015'!$F$12:$X$1887,19,FALSE),"-")</f>
        <v>0.88</v>
      </c>
      <c r="AI809" s="127">
        <f>IF(E809=1,VLOOKUP(Työfile_2024!D809,'2015'!$F$12:$AB$1887,20,FALSE),"-")</f>
        <v>0</v>
      </c>
      <c r="AJ809" s="127">
        <f>IF(E809=1,VLOOKUP(Työfile_2024!D809,'2015'!$F$12:$AB$1887,21,FALSE),"-")</f>
        <v>0</v>
      </c>
      <c r="AK809" s="127">
        <f>IF(E809=1,VLOOKUP(Työfile_2024!D809,'2015'!$F$12:$AB$1887,22,FALSE),"-")</f>
        <v>0</v>
      </c>
      <c r="AL809" s="127">
        <f>IF(E809=1,VLOOKUP(Työfile_2024!D809,'2015'!$F$12:$AB$1887,23,FALSE),"-")</f>
        <v>0</v>
      </c>
      <c r="AM809" s="56">
        <f>VLOOKUP(Työfile_2024!D809,Tmatkat_20km_tarkasteltava_verk!$C$2:$D$1804,2,FALSE)</f>
        <v>54</v>
      </c>
      <c r="AN809" s="148">
        <f t="shared" si="200"/>
        <v>0.21948539815888624</v>
      </c>
      <c r="AO809" s="178">
        <f>IF(E809=1,VLOOKUP(Työfile_2024!D809,'2015'!$F$12:$AC$1887,24,FALSE),"-")</f>
        <v>49</v>
      </c>
      <c r="AP809" s="52" t="str">
        <f>VLOOKUP(D809,Tarkasteltava_verkko_2024_harva!$E$2:$I$1804,5,FALSE)</f>
        <v>tiivis</v>
      </c>
      <c r="AQ809" s="52">
        <f>VLOOKUP(D809,Tarkasteltava_verkko_2024_harva!$E$2:$I$1804,4,FALSE)</f>
        <v>0</v>
      </c>
      <c r="AR809" s="148">
        <v>0</v>
      </c>
      <c r="AS809" s="170" t="str">
        <f>IFERROR(VLOOKUP(C809,'2015'!$C$12:$AG$1887,30,FALSE),"-")</f>
        <v/>
      </c>
      <c r="AT809" s="148">
        <v>0</v>
      </c>
      <c r="AU809" s="170">
        <f>IFERROR(VLOOKUP(C809,'2015'!$C$12:$AG$1887,31,FALSE),"-")</f>
        <v>0</v>
      </c>
      <c r="AV809" s="106"/>
      <c r="AW809" s="63">
        <f>IFERROR(VLOOKUP(C809,Merkittävyysluokitus!$A$2:$J$1705,10,FALSE),"-")</f>
        <v>3</v>
      </c>
      <c r="AX809" s="175">
        <f>IFERROR(VLOOKUP(C809,Merkittävyysluokitus!$A$2:$J$1705,6,FALSE),"-")</f>
        <v>4.1762218056010099</v>
      </c>
      <c r="AY809" s="175">
        <f>IFERROR(VLOOKUP(C809,Merkittävyysluokitus!$A$2:$J$1705,7,FALSE),"-")</f>
        <v>0.89809010238907838</v>
      </c>
      <c r="AZ809" s="175">
        <f>IFERROR(VLOOKUP(C809,Merkittävyysluokitus!$A$2:$J$1705,8,FALSE),"-")</f>
        <v>2.7781317032119315</v>
      </c>
      <c r="BA809" s="175">
        <f>IFERROR(VLOOKUP(C809,Merkittävyysluokitus!$A$2:$J$1705,9,FALSE),"-")</f>
        <v>0.5</v>
      </c>
      <c r="BB809" s="203"/>
      <c r="BC809" s="203" t="str">
        <f t="shared" si="201"/>
        <v/>
      </c>
      <c r="BD809" s="39" t="str">
        <f t="shared" si="190"/>
        <v>musta</v>
      </c>
      <c r="BE809" s="68" t="str">
        <f t="shared" si="196"/>
        <v>punainen</v>
      </c>
      <c r="BF809" s="68" t="str">
        <f t="shared" si="197"/>
        <v>musta</v>
      </c>
      <c r="BG809" s="68" t="str">
        <f t="shared" si="198"/>
        <v>musta</v>
      </c>
      <c r="BH809" s="208" t="str">
        <f t="shared" si="199"/>
        <v>musta</v>
      </c>
      <c r="BI809" s="39"/>
      <c r="BJ809" s="39" t="str">
        <f>IF(F809="ei löydy","uusi tie",IF(E809=0,"tieosoite muuttunut",IF(E809=1,VLOOKUP(D809,'2015'!$F$12:$AL$1887,31,FALSE),"-")))</f>
        <v>punainen</v>
      </c>
      <c r="BK809" s="67" t="str">
        <f>IF(E809=1,VLOOKUP(D809,'2015'!$F$12:$AL$1887,32,FALSE),"-")</f>
        <v>musta</v>
      </c>
      <c r="BL809" s="39" t="str">
        <f>IF(F809="ei löydy","uusi tie",IF(E809=0,"tieosoite muuttunut",IF(E809=1,VLOOKUP(D809,'2015'!$F$12:$AL$1887,33,FALSE),"-")))</f>
        <v>musta</v>
      </c>
      <c r="BM809" s="39"/>
      <c r="BN809" s="217" t="str">
        <f>VLOOKUP(D809,'2015'!$F$12:$AL$1887,33,FALSE)</f>
        <v>musta</v>
      </c>
      <c r="BO809" s="39"/>
      <c r="BP809" s="115" t="s">
        <v>10</v>
      </c>
      <c r="BQ809" s="30"/>
      <c r="BS809" s="5"/>
      <c r="BU809" s="37"/>
      <c r="BV809" s="30" t="s">
        <v>10</v>
      </c>
      <c r="BX809" t="str">
        <f>IF(E809=1,VLOOKUP(D809,'2015'!$F$12:$AX$1887,43,FALSE),"-")</f>
        <v>punainen</v>
      </c>
      <c r="BY809" t="str">
        <f>IF(E809=1,VLOOKUP(D809,'2015'!$F$12:$AX$1887,44,FALSE),"-")</f>
        <v>musta</v>
      </c>
      <c r="BZ809" t="str">
        <f>IF(E809=1,VLOOKUP(D809,'2015'!$F$12:$AX$1887,45,FALSE),"-")</f>
        <v>musta</v>
      </c>
      <c r="CA809" s="31">
        <f t="shared" si="204"/>
        <v>10</v>
      </c>
      <c r="CB809" s="31">
        <f t="shared" si="205"/>
        <v>10</v>
      </c>
      <c r="CC809" s="31">
        <f t="shared" si="206"/>
        <v>0</v>
      </c>
      <c r="CD809" s="31">
        <f t="shared" si="207"/>
        <v>0</v>
      </c>
      <c r="CE809" s="31">
        <f t="shared" si="208"/>
        <v>0</v>
      </c>
      <c r="CO809" s="2" t="s">
        <v>35</v>
      </c>
      <c r="CP809" s="2" t="s">
        <v>35</v>
      </c>
    </row>
    <row r="810" spans="1:94" ht="15.75" thickBot="1" x14ac:dyDescent="0.3">
      <c r="A810" s="50"/>
      <c r="B810" s="50"/>
      <c r="C810" s="50" t="str">
        <f t="shared" si="202"/>
        <v>2846_2_7275</v>
      </c>
      <c r="D810" s="51" t="str">
        <f t="shared" si="203"/>
        <v>2846_2</v>
      </c>
      <c r="E810" s="224">
        <f>IFERROR(VLOOKUP(C810,'2015'!$C$12:$D$1887,2,FALSE),0)</f>
        <v>1</v>
      </c>
      <c r="F810" s="51">
        <f>IFERROR(K810-IFERROR(VLOOKUP(D810,'2015'!$F$12:$I$1887,4,FALSE),"ei löydy"),"ei löydy")</f>
        <v>0</v>
      </c>
      <c r="G810" s="224">
        <f>IFERROR(VLOOKUP(Työfile_2024!C810,Liikennemalli!$D$6:$G$1921,4,FALSE),0)</f>
        <v>1</v>
      </c>
      <c r="H810" s="225">
        <f>K810-IFERROR(VLOOKUP(Työfile_2024!D810,Liikennemalli!$C$6:$H$1921,6,FALSE),"ei löydy")</f>
        <v>0</v>
      </c>
      <c r="I810" s="80">
        <v>2846</v>
      </c>
      <c r="J810" s="52">
        <v>2</v>
      </c>
      <c r="K810" s="52">
        <v>7275</v>
      </c>
      <c r="L810" s="53"/>
      <c r="M810" s="54"/>
      <c r="N810" s="54"/>
      <c r="O810" s="54"/>
      <c r="P810" s="54"/>
      <c r="Q810" s="55"/>
      <c r="R810" s="55"/>
      <c r="S810" s="55"/>
      <c r="T810" s="55"/>
      <c r="U810" s="52"/>
      <c r="V810" s="56">
        <v>114</v>
      </c>
      <c r="W810" s="56">
        <v>7</v>
      </c>
      <c r="X810" s="56">
        <v>115</v>
      </c>
      <c r="Y810" s="56">
        <f>VLOOKUP(D810,Liikennemalli24!$D$2:$F$1804,2,FALSE)</f>
        <v>161</v>
      </c>
      <c r="Z810" s="57">
        <f>VLOOKUP(D810,Liikennemalli24!$D$2:$F$1804,3,FALSE)</f>
        <v>0.96099999999999997</v>
      </c>
      <c r="AA810" s="178">
        <f>IF(G810=1,VLOOKUP(C810,Liikennemalli!$D$6:$H$1921,2,FALSE),"-")</f>
        <v>80.696364372977499</v>
      </c>
      <c r="AB810" s="197">
        <f>IF(G810=1,VLOOKUP(C810,Liikennemalli!$D$6:$H$1921,3,FALSE),"-")</f>
        <v>0.95788658380234504</v>
      </c>
      <c r="AC810" s="134">
        <f>IF(E810=1,VLOOKUP(Työfile_2024!D810,'2015'!$F$12:$X$1887,18,FALSE),"-")</f>
        <v>348</v>
      </c>
      <c r="AD810" s="127">
        <f>IF(E810=1,VLOOKUP(Työfile_2024!D810,'2015'!$F$12:$X$1887,19,FALSE),"-")</f>
        <v>0.96</v>
      </c>
      <c r="AI810" s="127">
        <f>IF(E810=1,VLOOKUP(Työfile_2024!D810,'2015'!$F$12:$AB$1887,20,FALSE),"-")</f>
        <v>0</v>
      </c>
      <c r="AJ810" s="127">
        <f>IF(E810=1,VLOOKUP(Työfile_2024!D810,'2015'!$F$12:$AB$1887,21,FALSE),"-")</f>
        <v>0</v>
      </c>
      <c r="AK810" s="127">
        <f>IF(E810=1,VLOOKUP(Työfile_2024!D810,'2015'!$F$12:$AB$1887,22,FALSE),"-")</f>
        <v>0</v>
      </c>
      <c r="AL810" s="127">
        <f>IF(E810=1,VLOOKUP(Työfile_2024!D810,'2015'!$F$12:$AB$1887,23,FALSE),"-")</f>
        <v>0</v>
      </c>
      <c r="AM810" s="56">
        <f>VLOOKUP(Työfile_2024!D810,Tmatkat_20km_tarkasteltava_verk!$C$2:$D$1804,2,FALSE)</f>
        <v>27</v>
      </c>
      <c r="AN810" s="148">
        <f t="shared" si="200"/>
        <v>0.23684210526315788</v>
      </c>
      <c r="AO810" s="178">
        <f>IF(E810=1,VLOOKUP(Työfile_2024!D810,'2015'!$F$12:$AC$1887,24,FALSE),"-")</f>
        <v>41</v>
      </c>
      <c r="AP810" s="52" t="str">
        <f>VLOOKUP(D810,Tarkasteltava_verkko_2024_harva!$E$2:$I$1804,5,FALSE)</f>
        <v>tiivis</v>
      </c>
      <c r="AQ810" s="52">
        <f>VLOOKUP(D810,Tarkasteltava_verkko_2024_harva!$E$2:$I$1804,4,FALSE)</f>
        <v>0</v>
      </c>
      <c r="AR810" s="148">
        <v>0</v>
      </c>
      <c r="AS810" s="170" t="str">
        <f>IFERROR(VLOOKUP(C810,'2015'!$C$12:$AG$1887,30,FALSE),"-")</f>
        <v/>
      </c>
      <c r="AT810" s="148">
        <v>0</v>
      </c>
      <c r="AU810" s="170">
        <f>IFERROR(VLOOKUP(C810,'2015'!$C$12:$AG$1887,31,FALSE),"-")</f>
        <v>0</v>
      </c>
      <c r="AV810" s="106"/>
      <c r="AW810" s="63">
        <f>IFERROR(VLOOKUP(C810,Merkittävyysluokitus!$A$2:$J$1705,10,FALSE),"-")</f>
        <v>4</v>
      </c>
      <c r="AX810" s="175">
        <f>IFERROR(VLOOKUP(C810,Merkittävyysluokitus!$A$2:$J$1705,6,FALSE),"-")</f>
        <v>2.1609421613394213</v>
      </c>
      <c r="AY810" s="175">
        <f>IFERROR(VLOOKUP(C810,Merkittävyysluokitus!$A$2:$J$1705,7,FALSE),"-")</f>
        <v>0.42533333333333334</v>
      </c>
      <c r="AZ810" s="175">
        <f>IFERROR(VLOOKUP(C810,Merkittävyysluokitus!$A$2:$J$1705,8,FALSE),"-")</f>
        <v>1.2356088280060882</v>
      </c>
      <c r="BA810" s="175">
        <f>IFERROR(VLOOKUP(C810,Merkittävyysluokitus!$A$2:$J$1705,9,FALSE),"-")</f>
        <v>0.5</v>
      </c>
      <c r="BB810" s="203"/>
      <c r="BC810" s="203" t="str">
        <f t="shared" si="201"/>
        <v/>
      </c>
      <c r="BD810" s="39" t="str">
        <f t="shared" si="190"/>
        <v>musta</v>
      </c>
      <c r="BE810" s="68" t="str">
        <f t="shared" si="196"/>
        <v>punainen</v>
      </c>
      <c r="BF810" s="68" t="str">
        <f t="shared" si="197"/>
        <v>musta</v>
      </c>
      <c r="BG810" s="68" t="str">
        <f t="shared" si="198"/>
        <v>musta</v>
      </c>
      <c r="BH810" s="208" t="str">
        <f t="shared" si="199"/>
        <v>musta</v>
      </c>
      <c r="BI810" s="39"/>
      <c r="BJ810" s="39" t="str">
        <f>IF(F810="ei löydy","uusi tie",IF(E810=0,"tieosoite muuttunut",IF(E810=1,VLOOKUP(D810,'2015'!$F$12:$AL$1887,31,FALSE),"-")))</f>
        <v>punainen</v>
      </c>
      <c r="BK810" s="67" t="str">
        <f>IF(E810=1,VLOOKUP(D810,'2015'!$F$12:$AL$1887,32,FALSE),"-")</f>
        <v>musta</v>
      </c>
      <c r="BL810" s="39" t="str">
        <f>IF(F810="ei löydy","uusi tie",IF(E810=0,"tieosoite muuttunut",IF(E810=1,VLOOKUP(D810,'2015'!$F$12:$AL$1887,33,FALSE),"-")))</f>
        <v>musta</v>
      </c>
      <c r="BM810" s="39"/>
      <c r="BN810" s="217" t="str">
        <f>VLOOKUP(D810,'2015'!$F$12:$AL$1887,33,FALSE)</f>
        <v>musta</v>
      </c>
      <c r="BO810" s="39"/>
      <c r="BP810" s="115" t="s">
        <v>10</v>
      </c>
      <c r="BQ810" s="30"/>
      <c r="BS810" s="5"/>
      <c r="BU810" s="37"/>
      <c r="BV810" s="30" t="s">
        <v>10</v>
      </c>
      <c r="BX810" t="str">
        <f>IF(E810=1,VLOOKUP(D810,'2015'!$F$12:$AX$1887,43,FALSE),"-")</f>
        <v>punainen</v>
      </c>
      <c r="BY810" t="str">
        <f>IF(E810=1,VLOOKUP(D810,'2015'!$F$12:$AX$1887,44,FALSE),"-")</f>
        <v>musta</v>
      </c>
      <c r="BZ810" t="str">
        <f>IF(E810=1,VLOOKUP(D810,'2015'!$F$12:$AX$1887,45,FALSE),"-")</f>
        <v>musta</v>
      </c>
      <c r="CA810" s="31">
        <f t="shared" si="204"/>
        <v>10</v>
      </c>
      <c r="CB810" s="31">
        <f t="shared" si="205"/>
        <v>10</v>
      </c>
      <c r="CC810" s="31">
        <f t="shared" si="206"/>
        <v>0</v>
      </c>
      <c r="CD810" s="31">
        <f t="shared" si="207"/>
        <v>0</v>
      </c>
      <c r="CE810" s="31">
        <f t="shared" si="208"/>
        <v>0</v>
      </c>
      <c r="CO810" s="2" t="s">
        <v>35</v>
      </c>
      <c r="CP810" s="2" t="s">
        <v>35</v>
      </c>
    </row>
    <row r="811" spans="1:94" ht="15.75" thickBot="1" x14ac:dyDescent="0.3">
      <c r="A811" s="50"/>
      <c r="B811" s="50"/>
      <c r="C811" s="50" t="str">
        <f t="shared" si="202"/>
        <v>2846_3_4593</v>
      </c>
      <c r="D811" s="51" t="str">
        <f t="shared" si="203"/>
        <v>2846_3</v>
      </c>
      <c r="E811" s="224">
        <f>IFERROR(VLOOKUP(C811,'2015'!$C$12:$D$1887,2,FALSE),0)</f>
        <v>1</v>
      </c>
      <c r="F811" s="51">
        <f>IFERROR(K811-IFERROR(VLOOKUP(D811,'2015'!$F$12:$I$1887,4,FALSE),"ei löydy"),"ei löydy")</f>
        <v>0</v>
      </c>
      <c r="G811" s="224">
        <f>IFERROR(VLOOKUP(Työfile_2024!C811,Liikennemalli!$D$6:$G$1921,4,FALSE),0)</f>
        <v>1</v>
      </c>
      <c r="H811" s="225">
        <f>K811-IFERROR(VLOOKUP(Työfile_2024!D811,Liikennemalli!$C$6:$H$1921,6,FALSE),"ei löydy")</f>
        <v>0</v>
      </c>
      <c r="I811" s="80">
        <v>2846</v>
      </c>
      <c r="J811" s="52">
        <v>3</v>
      </c>
      <c r="K811" s="52">
        <v>4593</v>
      </c>
      <c r="L811" s="53"/>
      <c r="M811" s="54"/>
      <c r="N811" s="54"/>
      <c r="O811" s="54"/>
      <c r="P811" s="54"/>
      <c r="Q811" s="55"/>
      <c r="R811" s="55"/>
      <c r="S811" s="55"/>
      <c r="T811" s="55"/>
      <c r="U811" s="52"/>
      <c r="V811" s="56">
        <v>114</v>
      </c>
      <c r="W811" s="56">
        <v>7</v>
      </c>
      <c r="X811" s="56">
        <v>115</v>
      </c>
      <c r="Y811" s="56">
        <f>VLOOKUP(D811,Liikennemalli24!$D$2:$F$1804,2,FALSE)</f>
        <v>175</v>
      </c>
      <c r="Z811" s="57">
        <f>VLOOKUP(D811,Liikennemalli24!$D$2:$F$1804,3,FALSE)</f>
        <v>0.99399999999999999</v>
      </c>
      <c r="AA811" s="178">
        <f>IF(G811=1,VLOOKUP(C811,Liikennemalli!$D$6:$H$1921,2,FALSE),"-")</f>
        <v>79.723044521623706</v>
      </c>
      <c r="AB811" s="197">
        <f>IF(G811=1,VLOOKUP(C811,Liikennemalli!$D$6:$H$1921,3,FALSE),"-")</f>
        <v>0.99757079697434303</v>
      </c>
      <c r="AC811" s="134">
        <f>IF(E811=1,VLOOKUP(Työfile_2024!D811,'2015'!$F$12:$X$1887,18,FALSE),"-")</f>
        <v>517</v>
      </c>
      <c r="AD811" s="127">
        <f>IF(E811=1,VLOOKUP(Työfile_2024!D811,'2015'!$F$12:$X$1887,19,FALSE),"-")</f>
        <v>0.91</v>
      </c>
      <c r="AI811" s="127">
        <f>IF(E811=1,VLOOKUP(Työfile_2024!D811,'2015'!$F$12:$AB$1887,20,FALSE),"-")</f>
        <v>0</v>
      </c>
      <c r="AJ811" s="127">
        <f>IF(E811=1,VLOOKUP(Työfile_2024!D811,'2015'!$F$12:$AB$1887,21,FALSE),"-")</f>
        <v>0</v>
      </c>
      <c r="AK811" s="127">
        <f>IF(E811=1,VLOOKUP(Työfile_2024!D811,'2015'!$F$12:$AB$1887,22,FALSE),"-")</f>
        <v>0</v>
      </c>
      <c r="AL811" s="127">
        <f>IF(E811=1,VLOOKUP(Työfile_2024!D811,'2015'!$F$12:$AB$1887,23,FALSE),"-")</f>
        <v>0</v>
      </c>
      <c r="AM811" s="56">
        <f>VLOOKUP(Työfile_2024!D811,Tmatkat_20km_tarkasteltava_verk!$C$2:$D$1804,2,FALSE)</f>
        <v>34</v>
      </c>
      <c r="AN811" s="148">
        <f t="shared" si="200"/>
        <v>0.2982456140350877</v>
      </c>
      <c r="AO811" s="178">
        <f>IF(E811=1,VLOOKUP(Työfile_2024!D811,'2015'!$F$12:$AC$1887,24,FALSE),"-")</f>
        <v>53</v>
      </c>
      <c r="AP811" s="52" t="str">
        <f>VLOOKUP(D811,Tarkasteltava_verkko_2024_harva!$E$2:$I$1804,5,FALSE)</f>
        <v>tiivis</v>
      </c>
      <c r="AQ811" s="52">
        <f>VLOOKUP(D811,Tarkasteltava_verkko_2024_harva!$E$2:$I$1804,4,FALSE)</f>
        <v>0</v>
      </c>
      <c r="AR811" s="148">
        <v>0</v>
      </c>
      <c r="AS811" s="170" t="str">
        <f>IFERROR(VLOOKUP(C811,'2015'!$C$12:$AG$1887,30,FALSE),"-")</f>
        <v/>
      </c>
      <c r="AT811" s="148">
        <v>0</v>
      </c>
      <c r="AU811" s="170">
        <f>IFERROR(VLOOKUP(C811,'2015'!$C$12:$AG$1887,31,FALSE),"-")</f>
        <v>0</v>
      </c>
      <c r="AV811" s="106"/>
      <c r="AW811" s="63">
        <f>IFERROR(VLOOKUP(C811,Merkittävyysluokitus!$A$2:$J$1705,10,FALSE),"-")</f>
        <v>4</v>
      </c>
      <c r="AX811" s="175">
        <f>IFERROR(VLOOKUP(C811,Merkittävyysluokitus!$A$2:$J$1705,6,FALSE),"-")</f>
        <v>2.0895342465753424</v>
      </c>
      <c r="AY811" s="175">
        <f>IFERROR(VLOOKUP(C811,Merkittävyysluokitus!$A$2:$J$1705,7,FALSE),"-")</f>
        <v>0.432</v>
      </c>
      <c r="AZ811" s="175">
        <f>IFERROR(VLOOKUP(C811,Merkittävyysluokitus!$A$2:$J$1705,8,FALSE),"-")</f>
        <v>1.1575342465753424</v>
      </c>
      <c r="BA811" s="175">
        <f>IFERROR(VLOOKUP(C811,Merkittävyysluokitus!$A$2:$J$1705,9,FALSE),"-")</f>
        <v>0.5</v>
      </c>
      <c r="BB811" s="203"/>
      <c r="BC811" s="203" t="str">
        <f t="shared" si="201"/>
        <v/>
      </c>
      <c r="BD811" s="39" t="str">
        <f t="shared" si="190"/>
        <v>musta</v>
      </c>
      <c r="BE811" s="68" t="str">
        <f t="shared" si="196"/>
        <v>punainen</v>
      </c>
      <c r="BF811" s="68" t="str">
        <f t="shared" si="197"/>
        <v>musta</v>
      </c>
      <c r="BG811" s="68" t="str">
        <f t="shared" si="198"/>
        <v>musta</v>
      </c>
      <c r="BH811" s="208" t="str">
        <f t="shared" si="199"/>
        <v>musta</v>
      </c>
      <c r="BI811" s="39"/>
      <c r="BJ811" s="39" t="str">
        <f>IF(F811="ei löydy","uusi tie",IF(E811=0,"tieosoite muuttunut",IF(E811=1,VLOOKUP(D811,'2015'!$F$12:$AL$1887,31,FALSE),"-")))</f>
        <v>punainen</v>
      </c>
      <c r="BK811" s="67" t="str">
        <f>IF(E811=1,VLOOKUP(D811,'2015'!$F$12:$AL$1887,32,FALSE),"-")</f>
        <v>musta</v>
      </c>
      <c r="BL811" s="39" t="str">
        <f>IF(F811="ei löydy","uusi tie",IF(E811=0,"tieosoite muuttunut",IF(E811=1,VLOOKUP(D811,'2015'!$F$12:$AL$1887,33,FALSE),"-")))</f>
        <v>musta</v>
      </c>
      <c r="BM811" s="39"/>
      <c r="BN811" s="217" t="str">
        <f>VLOOKUP(D811,'2015'!$F$12:$AL$1887,33,FALSE)</f>
        <v>musta</v>
      </c>
      <c r="BO811" s="39"/>
      <c r="BP811" s="115" t="s">
        <v>10</v>
      </c>
      <c r="BQ811" s="30"/>
      <c r="BS811" s="5"/>
      <c r="BU811" s="37"/>
      <c r="BV811" s="30" t="s">
        <v>10</v>
      </c>
      <c r="BX811" t="str">
        <f>IF(E811=1,VLOOKUP(D811,'2015'!$F$12:$AX$1887,43,FALSE),"-")</f>
        <v>punainen</v>
      </c>
      <c r="BY811" t="str">
        <f>IF(E811=1,VLOOKUP(D811,'2015'!$F$12:$AX$1887,44,FALSE),"-")</f>
        <v>musta</v>
      </c>
      <c r="BZ811" t="str">
        <f>IF(E811=1,VLOOKUP(D811,'2015'!$F$12:$AX$1887,45,FALSE),"-")</f>
        <v>musta</v>
      </c>
      <c r="CA811" s="31">
        <f t="shared" si="204"/>
        <v>10</v>
      </c>
      <c r="CB811" s="31">
        <f t="shared" si="205"/>
        <v>10</v>
      </c>
      <c r="CC811" s="31">
        <f t="shared" si="206"/>
        <v>0</v>
      </c>
      <c r="CD811" s="31">
        <f t="shared" si="207"/>
        <v>0</v>
      </c>
      <c r="CE811" s="31">
        <f t="shared" si="208"/>
        <v>0</v>
      </c>
      <c r="CO811" s="2" t="s">
        <v>35</v>
      </c>
      <c r="CP811" s="2" t="s">
        <v>35</v>
      </c>
    </row>
    <row r="812" spans="1:94" ht="15.75" thickBot="1" x14ac:dyDescent="0.3">
      <c r="A812" s="50"/>
      <c r="B812" s="50"/>
      <c r="C812" s="50" t="str">
        <f t="shared" si="202"/>
        <v>2846_4_5715</v>
      </c>
      <c r="D812" s="51" t="str">
        <f t="shared" si="203"/>
        <v>2846_4</v>
      </c>
      <c r="E812" s="224">
        <f>IFERROR(VLOOKUP(C812,'2015'!$C$12:$D$1887,2,FALSE),0)</f>
        <v>1</v>
      </c>
      <c r="F812" s="51">
        <f>IFERROR(K812-IFERROR(VLOOKUP(D812,'2015'!$F$12:$I$1887,4,FALSE),"ei löydy"),"ei löydy")</f>
        <v>0</v>
      </c>
      <c r="G812" s="224">
        <f>IFERROR(VLOOKUP(Työfile_2024!C812,Liikennemalli!$D$6:$G$1921,4,FALSE),0)</f>
        <v>1</v>
      </c>
      <c r="H812" s="225">
        <f>K812-IFERROR(VLOOKUP(Työfile_2024!D812,Liikennemalli!$C$6:$H$1921,6,FALSE),"ei löydy")</f>
        <v>0</v>
      </c>
      <c r="I812" s="80">
        <v>2846</v>
      </c>
      <c r="J812" s="52">
        <v>4</v>
      </c>
      <c r="K812" s="52">
        <v>5715</v>
      </c>
      <c r="L812" s="53"/>
      <c r="M812" s="54"/>
      <c r="N812" s="54"/>
      <c r="O812" s="54"/>
      <c r="P812" s="54"/>
      <c r="Q812" s="55"/>
      <c r="R812" s="55"/>
      <c r="S812" s="55"/>
      <c r="T812" s="55"/>
      <c r="U812" s="52"/>
      <c r="V812" s="56">
        <v>273</v>
      </c>
      <c r="W812" s="56">
        <v>17</v>
      </c>
      <c r="X812" s="56">
        <v>274</v>
      </c>
      <c r="Y812" s="56">
        <f>VLOOKUP(D812,Liikennemalli24!$D$2:$F$1804,2,FALSE)</f>
        <v>58</v>
      </c>
      <c r="Z812" s="57">
        <f>VLOOKUP(D812,Liikennemalli24!$D$2:$F$1804,3,FALSE)</f>
        <v>0.94799999999999995</v>
      </c>
      <c r="AA812" s="178">
        <f>IF(G812=1,VLOOKUP(C812,Liikennemalli!$D$6:$H$1921,2,FALSE),"-")</f>
        <v>55.867215478768699</v>
      </c>
      <c r="AB812" s="197">
        <f>IF(G812=1,VLOOKUP(C812,Liikennemalli!$D$6:$H$1921,3,FALSE),"-")</f>
        <v>0.89594610261758101</v>
      </c>
      <c r="AC812" s="134">
        <f>IF(E812=1,VLOOKUP(Työfile_2024!D812,'2015'!$F$12:$X$1887,18,FALSE),"-")</f>
        <v>422</v>
      </c>
      <c r="AD812" s="127">
        <f>IF(E812=1,VLOOKUP(Työfile_2024!D812,'2015'!$F$12:$X$1887,19,FALSE),"-")</f>
        <v>0.99</v>
      </c>
      <c r="AI812" s="127">
        <f>IF(E812=1,VLOOKUP(Työfile_2024!D812,'2015'!$F$12:$AB$1887,20,FALSE),"-")</f>
        <v>0</v>
      </c>
      <c r="AJ812" s="127">
        <f>IF(E812=1,VLOOKUP(Työfile_2024!D812,'2015'!$F$12:$AB$1887,21,FALSE),"-")</f>
        <v>0</v>
      </c>
      <c r="AK812" s="127">
        <f>IF(E812=1,VLOOKUP(Työfile_2024!D812,'2015'!$F$12:$AB$1887,22,FALSE),"-")</f>
        <v>0</v>
      </c>
      <c r="AL812" s="127">
        <f>IF(E812=1,VLOOKUP(Työfile_2024!D812,'2015'!$F$12:$AB$1887,23,FALSE),"-")</f>
        <v>0</v>
      </c>
      <c r="AM812" s="56">
        <f>VLOOKUP(Työfile_2024!D812,Tmatkat_20km_tarkasteltava_verk!$C$2:$D$1804,2,FALSE)</f>
        <v>27</v>
      </c>
      <c r="AN812" s="148">
        <f t="shared" si="200"/>
        <v>9.8901098901098897E-2</v>
      </c>
      <c r="AO812" s="178">
        <f>IF(E812=1,VLOOKUP(Työfile_2024!D812,'2015'!$F$12:$AC$1887,24,FALSE),"-")</f>
        <v>31</v>
      </c>
      <c r="AP812" s="52" t="str">
        <f>VLOOKUP(D812,Tarkasteltava_verkko_2024_harva!$E$2:$I$1804,5,FALSE)</f>
        <v>tiivis</v>
      </c>
      <c r="AQ812" s="52">
        <f>VLOOKUP(D812,Tarkasteltava_verkko_2024_harva!$E$2:$I$1804,4,FALSE)</f>
        <v>0</v>
      </c>
      <c r="AR812" s="148">
        <v>0</v>
      </c>
      <c r="AS812" s="170" t="str">
        <f>IFERROR(VLOOKUP(C812,'2015'!$C$12:$AG$1887,30,FALSE),"-")</f>
        <v/>
      </c>
      <c r="AT812" s="148">
        <v>0</v>
      </c>
      <c r="AU812" s="170">
        <f>IFERROR(VLOOKUP(C812,'2015'!$C$12:$AG$1887,31,FALSE),"-")</f>
        <v>0</v>
      </c>
      <c r="AV812" s="106"/>
      <c r="AW812" s="63">
        <f>IFERROR(VLOOKUP(C812,Merkittävyysluokitus!$A$2:$J$1705,10,FALSE),"-")</f>
        <v>3</v>
      </c>
      <c r="AX812" s="175">
        <f>IFERROR(VLOOKUP(C812,Merkittävyysluokitus!$A$2:$J$1705,6,FALSE),"-")</f>
        <v>3.2510395738203961</v>
      </c>
      <c r="AY812" s="175">
        <f>IFERROR(VLOOKUP(C812,Merkittävyysluokitus!$A$2:$J$1705,7,FALSE),"-")</f>
        <v>0.88233333333333319</v>
      </c>
      <c r="AZ812" s="175">
        <f>IFERROR(VLOOKUP(C812,Merkittävyysluokitus!$A$2:$J$1705,8,FALSE),"-")</f>
        <v>1.8687062404870627</v>
      </c>
      <c r="BA812" s="175">
        <f>IFERROR(VLOOKUP(C812,Merkittävyysluokitus!$A$2:$J$1705,9,FALSE),"-")</f>
        <v>0.5</v>
      </c>
      <c r="BB812" s="203"/>
      <c r="BC812" s="203" t="str">
        <f t="shared" si="201"/>
        <v/>
      </c>
      <c r="BD812" s="39" t="str">
        <f t="shared" si="190"/>
        <v>musta</v>
      </c>
      <c r="BE812" s="68" t="str">
        <f t="shared" si="196"/>
        <v>punainen</v>
      </c>
      <c r="BF812" s="68" t="str">
        <f t="shared" si="197"/>
        <v>musta</v>
      </c>
      <c r="BG812" s="68" t="str">
        <f t="shared" si="198"/>
        <v>musta</v>
      </c>
      <c r="BH812" s="208" t="str">
        <f t="shared" si="199"/>
        <v>musta</v>
      </c>
      <c r="BI812" s="39"/>
      <c r="BJ812" s="39" t="str">
        <f>IF(F812="ei löydy","uusi tie",IF(E812=0,"tieosoite muuttunut",IF(E812=1,VLOOKUP(D812,'2015'!$F$12:$AL$1887,31,FALSE),"-")))</f>
        <v>punainen</v>
      </c>
      <c r="BK812" s="67" t="str">
        <f>IF(E812=1,VLOOKUP(D812,'2015'!$F$12:$AL$1887,32,FALSE),"-")</f>
        <v>musta</v>
      </c>
      <c r="BL812" s="39" t="str">
        <f>IF(F812="ei löydy","uusi tie",IF(E812=0,"tieosoite muuttunut",IF(E812=1,VLOOKUP(D812,'2015'!$F$12:$AL$1887,33,FALSE),"-")))</f>
        <v>musta</v>
      </c>
      <c r="BM812" s="39"/>
      <c r="BN812" s="217" t="str">
        <f>VLOOKUP(D812,'2015'!$F$12:$AL$1887,33,FALSE)</f>
        <v>musta</v>
      </c>
      <c r="BO812" s="39"/>
      <c r="BP812" s="115" t="s">
        <v>10</v>
      </c>
      <c r="BQ812" s="30"/>
      <c r="BS812" s="5"/>
      <c r="BU812" s="37"/>
      <c r="BV812" s="30" t="s">
        <v>10</v>
      </c>
      <c r="BX812" t="str">
        <f>IF(E812=1,VLOOKUP(D812,'2015'!$F$12:$AX$1887,43,FALSE),"-")</f>
        <v>punainen</v>
      </c>
      <c r="BY812" t="str">
        <f>IF(E812=1,VLOOKUP(D812,'2015'!$F$12:$AX$1887,44,FALSE),"-")</f>
        <v>musta</v>
      </c>
      <c r="BZ812" t="str">
        <f>IF(E812=1,VLOOKUP(D812,'2015'!$F$12:$AX$1887,45,FALSE),"-")</f>
        <v>musta</v>
      </c>
      <c r="CA812" s="31">
        <f t="shared" si="204"/>
        <v>10</v>
      </c>
      <c r="CB812" s="31">
        <f t="shared" si="205"/>
        <v>10</v>
      </c>
      <c r="CC812" s="31">
        <f t="shared" si="206"/>
        <v>0</v>
      </c>
      <c r="CD812" s="31">
        <f t="shared" si="207"/>
        <v>0</v>
      </c>
      <c r="CE812" s="31">
        <f t="shared" si="208"/>
        <v>0</v>
      </c>
      <c r="CO812" s="2" t="s">
        <v>35</v>
      </c>
      <c r="CP812" s="2" t="s">
        <v>35</v>
      </c>
    </row>
    <row r="813" spans="1:94" ht="15.75" thickBot="1" x14ac:dyDescent="0.3">
      <c r="A813" s="50"/>
      <c r="B813" s="50"/>
      <c r="C813" s="50" t="str">
        <f t="shared" si="202"/>
        <v>2846_5_9420</v>
      </c>
      <c r="D813" s="51" t="str">
        <f t="shared" si="203"/>
        <v>2846_5</v>
      </c>
      <c r="E813" s="224">
        <f>IFERROR(VLOOKUP(C813,'2015'!$C$12:$D$1887,2,FALSE),0)</f>
        <v>1</v>
      </c>
      <c r="F813" s="51">
        <f>IFERROR(K813-IFERROR(VLOOKUP(D813,'2015'!$F$12:$I$1887,4,FALSE),"ei löydy"),"ei löydy")</f>
        <v>0</v>
      </c>
      <c r="G813" s="224">
        <f>IFERROR(VLOOKUP(Työfile_2024!C813,Liikennemalli!$D$6:$G$1921,4,FALSE),0)</f>
        <v>1</v>
      </c>
      <c r="H813" s="225">
        <f>K813-IFERROR(VLOOKUP(Työfile_2024!D813,Liikennemalli!$C$6:$H$1921,6,FALSE),"ei löydy")</f>
        <v>0</v>
      </c>
      <c r="I813" s="80">
        <v>2846</v>
      </c>
      <c r="J813" s="52">
        <v>5</v>
      </c>
      <c r="K813" s="52">
        <v>9420</v>
      </c>
      <c r="L813" s="53"/>
      <c r="M813" s="54"/>
      <c r="N813" s="54"/>
      <c r="O813" s="54"/>
      <c r="P813" s="54"/>
      <c r="Q813" s="55"/>
      <c r="R813" s="55"/>
      <c r="S813" s="55"/>
      <c r="T813" s="55"/>
      <c r="U813" s="52"/>
      <c r="V813" s="56">
        <v>314.23131634819532</v>
      </c>
      <c r="W813" s="56">
        <v>19.461571125265394</v>
      </c>
      <c r="X813" s="56">
        <v>304.15424628450108</v>
      </c>
      <c r="Y813" s="56">
        <f>VLOOKUP(D813,Liikennemalli24!$D$2:$F$1804,2,FALSE)</f>
        <v>361</v>
      </c>
      <c r="Z813" s="57">
        <f>VLOOKUP(D813,Liikennemalli24!$D$2:$F$1804,3,FALSE)</f>
        <v>0.76700000000000002</v>
      </c>
      <c r="AA813" s="178">
        <f>IF(G813=1,VLOOKUP(C813,Liikennemalli!$D$6:$H$1921,2,FALSE),"-")</f>
        <v>168.46717332641799</v>
      </c>
      <c r="AB813" s="197">
        <f>IF(G813=1,VLOOKUP(C813,Liikennemalli!$D$6:$H$1921,3,FALSE),"-")</f>
        <v>0.77986232928338295</v>
      </c>
      <c r="AC813" s="134">
        <f>IF(E813=1,VLOOKUP(Työfile_2024!D813,'2015'!$F$12:$X$1887,18,FALSE),"-")</f>
        <v>357</v>
      </c>
      <c r="AD813" s="127">
        <f>IF(E813=1,VLOOKUP(Työfile_2024!D813,'2015'!$F$12:$X$1887,19,FALSE),"-")</f>
        <v>0.96</v>
      </c>
      <c r="AI813" s="127">
        <f>IF(E813=1,VLOOKUP(Työfile_2024!D813,'2015'!$F$12:$AB$1887,20,FALSE),"-")</f>
        <v>0</v>
      </c>
      <c r="AJ813" s="127">
        <f>IF(E813=1,VLOOKUP(Työfile_2024!D813,'2015'!$F$12:$AB$1887,21,FALSE),"-")</f>
        <v>0</v>
      </c>
      <c r="AK813" s="127">
        <f>IF(E813=1,VLOOKUP(Työfile_2024!D813,'2015'!$F$12:$AB$1887,22,FALSE),"-")</f>
        <v>0</v>
      </c>
      <c r="AL813" s="127">
        <f>IF(E813=1,VLOOKUP(Työfile_2024!D813,'2015'!$F$12:$AB$1887,23,FALSE),"-")</f>
        <v>0</v>
      </c>
      <c r="AM813" s="56">
        <f>VLOOKUP(Työfile_2024!D813,Tmatkat_20km_tarkasteltava_verk!$C$2:$D$1804,2,FALSE)</f>
        <v>62</v>
      </c>
      <c r="AN813" s="148">
        <f t="shared" si="200"/>
        <v>0.19730687800479654</v>
      </c>
      <c r="AO813" s="178">
        <f>IF(E813=1,VLOOKUP(Työfile_2024!D813,'2015'!$F$12:$AC$1887,24,FALSE),"-")</f>
        <v>50</v>
      </c>
      <c r="AP813" s="52" t="str">
        <f>VLOOKUP(D813,Tarkasteltava_verkko_2024_harva!$E$2:$I$1804,5,FALSE)</f>
        <v>tiivis</v>
      </c>
      <c r="AQ813" s="52">
        <f>VLOOKUP(D813,Tarkasteltava_verkko_2024_harva!$E$2:$I$1804,4,FALSE)</f>
        <v>0</v>
      </c>
      <c r="AR813" s="148">
        <v>0</v>
      </c>
      <c r="AS813" s="170" t="str">
        <f>IFERROR(VLOOKUP(C813,'2015'!$C$12:$AG$1887,30,FALSE),"-")</f>
        <v/>
      </c>
      <c r="AT813" s="148">
        <v>0</v>
      </c>
      <c r="AU813" s="170">
        <f>IFERROR(VLOOKUP(C813,'2015'!$C$12:$AG$1887,31,FALSE),"-")</f>
        <v>0</v>
      </c>
      <c r="AV813" s="106"/>
      <c r="AW813" s="63">
        <f>IFERROR(VLOOKUP(C813,Merkittävyysluokitus!$A$2:$J$1705,10,FALSE),"-")</f>
        <v>3</v>
      </c>
      <c r="AX813" s="175">
        <f>IFERROR(VLOOKUP(C813,Merkittävyysluokitus!$A$2:$J$1705,6,FALSE),"-")</f>
        <v>4.6340081837923783</v>
      </c>
      <c r="AY813" s="175">
        <f>IFERROR(VLOOKUP(C813,Merkittävyysluokitus!$A$2:$J$1705,7,FALSE),"-")</f>
        <v>1.1160272823779191</v>
      </c>
      <c r="AZ813" s="175">
        <f>IFERROR(VLOOKUP(C813,Merkittävyysluokitus!$A$2:$J$1705,8,FALSE),"-")</f>
        <v>2.6846475680811257</v>
      </c>
      <c r="BA813" s="175">
        <f>IFERROR(VLOOKUP(C813,Merkittävyysluokitus!$A$2:$J$1705,9,FALSE),"-")</f>
        <v>0.83333333333333326</v>
      </c>
      <c r="BB813" s="203"/>
      <c r="BC813" s="203" t="str">
        <f t="shared" si="201"/>
        <v/>
      </c>
      <c r="BD813" s="39" t="str">
        <f t="shared" si="190"/>
        <v>musta</v>
      </c>
      <c r="BE813" s="68" t="str">
        <f t="shared" si="196"/>
        <v>punainen</v>
      </c>
      <c r="BF813" s="68" t="str">
        <f t="shared" si="197"/>
        <v>musta</v>
      </c>
      <c r="BG813" s="68" t="str">
        <f t="shared" si="198"/>
        <v>musta</v>
      </c>
      <c r="BH813" s="208" t="str">
        <f t="shared" si="199"/>
        <v>musta</v>
      </c>
      <c r="BI813" s="39"/>
      <c r="BJ813" s="39" t="str">
        <f>IF(F813="ei löydy","uusi tie",IF(E813=0,"tieosoite muuttunut",IF(E813=1,VLOOKUP(D813,'2015'!$F$12:$AL$1887,31,FALSE),"-")))</f>
        <v>punainen</v>
      </c>
      <c r="BK813" s="67" t="str">
        <f>IF(E813=1,VLOOKUP(D813,'2015'!$F$12:$AL$1887,32,FALSE),"-")</f>
        <v>musta</v>
      </c>
      <c r="BL813" s="39" t="str">
        <f>IF(F813="ei löydy","uusi tie",IF(E813=0,"tieosoite muuttunut",IF(E813=1,VLOOKUP(D813,'2015'!$F$12:$AL$1887,33,FALSE),"-")))</f>
        <v>musta</v>
      </c>
      <c r="BM813" s="39"/>
      <c r="BN813" s="217" t="str">
        <f>VLOOKUP(D813,'2015'!$F$12:$AL$1887,33,FALSE)</f>
        <v>musta</v>
      </c>
      <c r="BO813" s="39"/>
      <c r="BP813" s="115" t="s">
        <v>10</v>
      </c>
      <c r="BQ813" s="30"/>
      <c r="BS813" s="5"/>
      <c r="BU813" s="37"/>
      <c r="BV813" s="30" t="s">
        <v>10</v>
      </c>
      <c r="BX813" t="str">
        <f>IF(E813=1,VLOOKUP(D813,'2015'!$F$12:$AX$1887,43,FALSE),"-")</f>
        <v>punainen</v>
      </c>
      <c r="BY813" t="str">
        <f>IF(E813=1,VLOOKUP(D813,'2015'!$F$12:$AX$1887,44,FALSE),"-")</f>
        <v>musta</v>
      </c>
      <c r="BZ813" t="str">
        <f>IF(E813=1,VLOOKUP(D813,'2015'!$F$12:$AX$1887,45,FALSE),"-")</f>
        <v>musta</v>
      </c>
      <c r="CA813" s="31">
        <f t="shared" si="204"/>
        <v>10</v>
      </c>
      <c r="CB813" s="31">
        <f t="shared" si="205"/>
        <v>10</v>
      </c>
      <c r="CC813" s="31">
        <f t="shared" si="206"/>
        <v>0</v>
      </c>
      <c r="CD813" s="31">
        <f t="shared" si="207"/>
        <v>0</v>
      </c>
      <c r="CE813" s="31">
        <f t="shared" si="208"/>
        <v>0</v>
      </c>
      <c r="CO813" s="32" t="s">
        <v>34</v>
      </c>
      <c r="CP813" s="2" t="s">
        <v>35</v>
      </c>
    </row>
    <row r="814" spans="1:94" ht="15.75" thickBot="1" x14ac:dyDescent="0.3">
      <c r="A814" s="50"/>
      <c r="B814" s="50"/>
      <c r="C814" s="50" t="str">
        <f t="shared" si="202"/>
        <v>2846_6_1156</v>
      </c>
      <c r="D814" s="51" t="str">
        <f t="shared" si="203"/>
        <v>2846_6</v>
      </c>
      <c r="E814" s="224">
        <f>IFERROR(VLOOKUP(C814,'2015'!$C$12:$D$1887,2,FALSE),0)</f>
        <v>1</v>
      </c>
      <c r="F814" s="51">
        <f>IFERROR(K814-IFERROR(VLOOKUP(D814,'2015'!$F$12:$I$1887,4,FALSE),"ei löydy"),"ei löydy")</f>
        <v>0</v>
      </c>
      <c r="G814" s="224">
        <f>IFERROR(VLOOKUP(Työfile_2024!C814,Liikennemalli!$D$6:$G$1921,4,FALSE),0)</f>
        <v>1</v>
      </c>
      <c r="H814" s="225">
        <f>K814-IFERROR(VLOOKUP(Työfile_2024!D814,Liikennemalli!$C$6:$H$1921,6,FALSE),"ei löydy")</f>
        <v>0</v>
      </c>
      <c r="I814" s="81">
        <v>2846</v>
      </c>
      <c r="J814" s="52">
        <v>6</v>
      </c>
      <c r="K814" s="52">
        <v>1156</v>
      </c>
      <c r="L814" s="53"/>
      <c r="M814" s="54"/>
      <c r="N814" s="54"/>
      <c r="O814" s="54"/>
      <c r="P814" s="54"/>
      <c r="Q814" s="55"/>
      <c r="R814" s="55"/>
      <c r="S814" s="55"/>
      <c r="T814" s="55"/>
      <c r="U814" s="52"/>
      <c r="V814" s="56">
        <v>319</v>
      </c>
      <c r="W814" s="56">
        <v>10</v>
      </c>
      <c r="X814" s="56">
        <v>329</v>
      </c>
      <c r="Y814" s="56">
        <f>VLOOKUP(D814,Liikennemalli24!$D$2:$F$1804,2,FALSE)</f>
        <v>48</v>
      </c>
      <c r="Z814" s="57">
        <f>VLOOKUP(D814,Liikennemalli24!$D$2:$F$1804,3,FALSE)</f>
        <v>0.47399999999999998</v>
      </c>
      <c r="AA814" s="178">
        <f>IF(G814=1,VLOOKUP(C814,Liikennemalli!$D$6:$H$1921,2,FALSE),"-")</f>
        <v>15.351686152867201</v>
      </c>
      <c r="AB814" s="197">
        <f>IF(G814=1,VLOOKUP(C814,Liikennemalli!$D$6:$H$1921,3,FALSE),"-")</f>
        <v>0.507743401388281</v>
      </c>
      <c r="AC814" s="134">
        <f>IF(E814=1,VLOOKUP(Työfile_2024!D814,'2015'!$F$12:$X$1887,18,FALSE),"-")</f>
        <v>244</v>
      </c>
      <c r="AD814" s="127">
        <f>IF(E814=1,VLOOKUP(Työfile_2024!D814,'2015'!$F$12:$X$1887,19,FALSE),"-")</f>
        <v>0.77</v>
      </c>
      <c r="AI814" s="127">
        <f>IF(E814=1,VLOOKUP(Työfile_2024!D814,'2015'!$F$12:$AB$1887,20,FALSE),"-")</f>
        <v>0</v>
      </c>
      <c r="AJ814" s="127">
        <f>IF(E814=1,VLOOKUP(Työfile_2024!D814,'2015'!$F$12:$AB$1887,21,FALSE),"-")</f>
        <v>0</v>
      </c>
      <c r="AK814" s="127">
        <f>IF(E814=1,VLOOKUP(Työfile_2024!D814,'2015'!$F$12:$AB$1887,22,FALSE),"-")</f>
        <v>0</v>
      </c>
      <c r="AL814" s="127">
        <f>IF(E814=1,VLOOKUP(Työfile_2024!D814,'2015'!$F$12:$AB$1887,23,FALSE),"-")</f>
        <v>0</v>
      </c>
      <c r="AM814" s="56">
        <f>VLOOKUP(Työfile_2024!D814,Tmatkat_20km_tarkasteltava_verk!$C$2:$D$1804,2,FALSE)</f>
        <v>23</v>
      </c>
      <c r="AN814" s="148">
        <f t="shared" si="200"/>
        <v>7.2100313479623826E-2</v>
      </c>
      <c r="AO814" s="178">
        <f>IF(E814=1,VLOOKUP(Työfile_2024!D814,'2015'!$F$12:$AC$1887,24,FALSE),"-")</f>
        <v>42</v>
      </c>
      <c r="AP814" s="52" t="str">
        <f>VLOOKUP(D814,Tarkasteltava_verkko_2024_harva!$E$2:$I$1804,5,FALSE)</f>
        <v>tiivis</v>
      </c>
      <c r="AQ814" s="52">
        <f>VLOOKUP(D814,Tarkasteltava_verkko_2024_harva!$E$2:$I$1804,4,FALSE)</f>
        <v>0</v>
      </c>
      <c r="AR814" s="148">
        <v>0</v>
      </c>
      <c r="AS814" s="170" t="str">
        <f>IFERROR(VLOOKUP(C814,'2015'!$C$12:$AG$1887,30,FALSE),"-")</f>
        <v/>
      </c>
      <c r="AT814" s="148">
        <v>0</v>
      </c>
      <c r="AU814" s="170">
        <f>IFERROR(VLOOKUP(C814,'2015'!$C$12:$AG$1887,31,FALSE),"-")</f>
        <v>0</v>
      </c>
      <c r="AV814" s="106"/>
      <c r="AW814" s="63">
        <f>IFERROR(VLOOKUP(C814,Merkittävyysluokitus!$A$2:$J$1705,10,FALSE),"-")</f>
        <v>3</v>
      </c>
      <c r="AX814" s="175">
        <f>IFERROR(VLOOKUP(C814,Merkittävyysluokitus!$A$2:$J$1705,6,FALSE),"-")</f>
        <v>3.6126316590563166</v>
      </c>
      <c r="AY814" s="175">
        <f>IFERROR(VLOOKUP(C814,Merkittävyysluokitus!$A$2:$J$1705,7,FALSE),"-")</f>
        <v>0.99033333333333329</v>
      </c>
      <c r="AZ814" s="175">
        <f>IFERROR(VLOOKUP(C814,Merkittävyysluokitus!$A$2:$J$1705,8,FALSE),"-")</f>
        <v>1.4556316590563168</v>
      </c>
      <c r="BA814" s="175">
        <f>IFERROR(VLOOKUP(C814,Merkittävyysluokitus!$A$2:$J$1705,9,FALSE),"-")</f>
        <v>1.1666666666666665</v>
      </c>
      <c r="BB814" s="203"/>
      <c r="BC814" s="203" t="str">
        <f t="shared" si="201"/>
        <v/>
      </c>
      <c r="BD814" s="39" t="str">
        <f t="shared" si="190"/>
        <v>musta</v>
      </c>
      <c r="BE814" s="68" t="str">
        <f t="shared" si="196"/>
        <v>musta</v>
      </c>
      <c r="BF814" s="68" t="str">
        <f t="shared" si="197"/>
        <v>musta</v>
      </c>
      <c r="BG814" s="68" t="str">
        <f t="shared" si="198"/>
        <v>musta</v>
      </c>
      <c r="BH814" s="208" t="str">
        <f t="shared" si="199"/>
        <v>musta</v>
      </c>
      <c r="BI814" s="39"/>
      <c r="BJ814" s="39" t="str">
        <f>IF(F814="ei löydy","uusi tie",IF(E814=0,"tieosoite muuttunut",IF(E814=1,VLOOKUP(D814,'2015'!$F$12:$AL$1887,31,FALSE),"-")))</f>
        <v>punainen</v>
      </c>
      <c r="BK814" s="67" t="str">
        <f>IF(E814=1,VLOOKUP(D814,'2015'!$F$12:$AL$1887,32,FALSE),"-")</f>
        <v>musta</v>
      </c>
      <c r="BL814" s="39" t="str">
        <f>IF(F814="ei löydy","uusi tie",IF(E814=0,"tieosoite muuttunut",IF(E814=1,VLOOKUP(D814,'2015'!$F$12:$AL$1887,33,FALSE),"-")))</f>
        <v>musta</v>
      </c>
      <c r="BM814" s="39"/>
      <c r="BN814" s="217" t="str">
        <f>VLOOKUP(D814,'2015'!$F$12:$AL$1887,33,FALSE)</f>
        <v>musta</v>
      </c>
      <c r="BO814" s="39"/>
      <c r="BP814" s="115" t="s">
        <v>10</v>
      </c>
      <c r="BQ814" s="30"/>
      <c r="BS814" s="5"/>
      <c r="BU814" s="37"/>
      <c r="BV814" s="30" t="s">
        <v>10</v>
      </c>
      <c r="BX814" t="str">
        <f>IF(E814=1,VLOOKUP(D814,'2015'!$F$12:$AX$1887,43,FALSE),"-")</f>
        <v>punainen</v>
      </c>
      <c r="BY814" t="str">
        <f>IF(E814=1,VLOOKUP(D814,'2015'!$F$12:$AX$1887,44,FALSE),"-")</f>
        <v>musta</v>
      </c>
      <c r="BZ814" t="str">
        <f>IF(E814=1,VLOOKUP(D814,'2015'!$F$12:$AX$1887,45,FALSE),"-")</f>
        <v>musta</v>
      </c>
      <c r="CA814" s="31">
        <f t="shared" si="204"/>
        <v>10</v>
      </c>
      <c r="CB814" s="31">
        <f t="shared" si="205"/>
        <v>10</v>
      </c>
      <c r="CC814" s="31">
        <f t="shared" si="206"/>
        <v>0</v>
      </c>
      <c r="CD814" s="31">
        <f t="shared" si="207"/>
        <v>0</v>
      </c>
      <c r="CE814" s="31">
        <f t="shared" si="208"/>
        <v>0</v>
      </c>
      <c r="CO814" s="29" t="s">
        <v>34</v>
      </c>
      <c r="CP814" s="29" t="s">
        <v>34</v>
      </c>
    </row>
    <row r="815" spans="1:94" ht="15.75" thickBot="1" x14ac:dyDescent="0.3">
      <c r="A815" s="50"/>
      <c r="B815" s="50"/>
      <c r="C815" s="50" t="str">
        <f t="shared" si="202"/>
        <v>2850_1_7910</v>
      </c>
      <c r="D815" s="51" t="str">
        <f t="shared" si="203"/>
        <v>2850_1</v>
      </c>
      <c r="E815" s="224">
        <f>IFERROR(VLOOKUP(C815,'2015'!$C$12:$D$1887,2,FALSE),0)</f>
        <v>0</v>
      </c>
      <c r="F815" s="51">
        <f>IFERROR(K815-IFERROR(VLOOKUP(D815,'2015'!$F$12:$I$1887,4,FALSE),"ei löydy"),"ei löydy")</f>
        <v>1040</v>
      </c>
      <c r="G815" s="224">
        <f>IFERROR(VLOOKUP(Työfile_2024!C815,Liikennemalli!$D$6:$G$1921,4,FALSE),0)</f>
        <v>0</v>
      </c>
      <c r="H815" s="225">
        <f>K815-IFERROR(VLOOKUP(Työfile_2024!D815,Liikennemalli!$C$6:$H$1921,6,FALSE),"ei löydy")</f>
        <v>-682</v>
      </c>
      <c r="I815" s="80">
        <v>2850</v>
      </c>
      <c r="J815" s="52">
        <v>1</v>
      </c>
      <c r="K815" s="52">
        <v>7910</v>
      </c>
      <c r="L815" s="53"/>
      <c r="M815" s="54"/>
      <c r="N815" s="54"/>
      <c r="O815" s="54"/>
      <c r="P815" s="54"/>
      <c r="Q815" s="55"/>
      <c r="R815" s="55"/>
      <c r="S815" s="55"/>
      <c r="T815" s="55"/>
      <c r="U815" s="52"/>
      <c r="V815" s="56">
        <v>5232.298230088496</v>
      </c>
      <c r="W815" s="56">
        <v>210.77522123893806</v>
      </c>
      <c r="X815" s="56">
        <v>5753.1734513274332</v>
      </c>
      <c r="Y815" s="56">
        <f>VLOOKUP(D815,Liikennemalli24!$D$2:$F$1804,2,FALSE)</f>
        <v>17</v>
      </c>
      <c r="Z815" s="57">
        <f>VLOOKUP(D815,Liikennemalli24!$D$2:$F$1804,3,FALSE)</f>
        <v>0.48699999999999999</v>
      </c>
      <c r="AA815" s="178" t="str">
        <f>IF(G815=1,VLOOKUP(C815,Liikennemalli!$D$6:$H$1921,2,FALSE),"-")</f>
        <v>-</v>
      </c>
      <c r="AB815" s="197" t="str">
        <f>IF(G815=1,VLOOKUP(C815,Liikennemalli!$D$6:$H$1921,3,FALSE),"-")</f>
        <v>-</v>
      </c>
      <c r="AC815" s="134" t="str">
        <f>IF(E815=1,VLOOKUP(Työfile_2024!D815,'2015'!$F$12:$X$1887,18,FALSE),"-")</f>
        <v>-</v>
      </c>
      <c r="AD815" s="127" t="str">
        <f>IF(E815=1,VLOOKUP(Työfile_2024!D815,'2015'!$F$12:$X$1887,19,FALSE),"-")</f>
        <v>-</v>
      </c>
      <c r="AI815" s="127" t="str">
        <f>IF(E815=1,VLOOKUP(Työfile_2024!D815,'2015'!$F$12:$AB$1887,20,FALSE),"-")</f>
        <v>-</v>
      </c>
      <c r="AJ815" s="127" t="str">
        <f>IF(E815=1,VLOOKUP(Työfile_2024!D815,'2015'!$F$12:$AB$1887,21,FALSE),"-")</f>
        <v>-</v>
      </c>
      <c r="AK815" s="127" t="str">
        <f>IF(E815=1,VLOOKUP(Työfile_2024!D815,'2015'!$F$12:$AB$1887,22,FALSE),"-")</f>
        <v>-</v>
      </c>
      <c r="AL815" s="127" t="str">
        <f>IF(E815=1,VLOOKUP(Työfile_2024!D815,'2015'!$F$12:$AB$1887,23,FALSE),"-")</f>
        <v>-</v>
      </c>
      <c r="AM815" s="56">
        <f>VLOOKUP(Työfile_2024!D815,Tmatkat_20km_tarkasteltava_verk!$C$2:$D$1804,2,FALSE)</f>
        <v>319</v>
      </c>
      <c r="AN815" s="148">
        <f t="shared" si="200"/>
        <v>6.0967472795335029E-2</v>
      </c>
      <c r="AO815" s="178" t="str">
        <f>IF(E815=1,VLOOKUP(Työfile_2024!D815,'2015'!$F$12:$AC$1887,24,FALSE),"-")</f>
        <v>-</v>
      </c>
      <c r="AP815" s="52" t="str">
        <f>VLOOKUP(D815,Tarkasteltava_verkko_2024_harva!$E$2:$I$1804,5,FALSE)</f>
        <v>tiivis</v>
      </c>
      <c r="AQ815" s="52" t="str">
        <f>VLOOKUP(D815,Tarkasteltava_verkko_2024_harva!$E$2:$I$1804,4,FALSE)</f>
        <v>harva</v>
      </c>
      <c r="AR815" s="148">
        <v>3.8432364096080911E-2</v>
      </c>
      <c r="AS815" s="170" t="str">
        <f>IFERROR(VLOOKUP(C815,'2015'!$C$12:$AG$1887,30,FALSE),"-")</f>
        <v>-</v>
      </c>
      <c r="AT815" s="148">
        <v>0.16675094816687738</v>
      </c>
      <c r="AU815" s="170" t="str">
        <f>IFERROR(VLOOKUP(C815,'2015'!$C$12:$AG$1887,31,FALSE),"-")</f>
        <v>-</v>
      </c>
      <c r="AV815" s="106"/>
      <c r="AW815" s="63">
        <f>IFERROR(VLOOKUP(C815,Merkittävyysluokitus!$A$2:$J$1705,10,FALSE),"-")</f>
        <v>3</v>
      </c>
      <c r="AX815" s="175">
        <f>IFERROR(VLOOKUP(C815,Merkittävyysluokitus!$A$2:$J$1705,6,FALSE),"-")</f>
        <v>9.0888888888888886</v>
      </c>
      <c r="AY815" s="175">
        <f>IFERROR(VLOOKUP(C815,Merkittävyysluokitus!$A$2:$J$1705,7,FALSE),"-")</f>
        <v>4.1999999999999993</v>
      </c>
      <c r="AZ815" s="175">
        <f>IFERROR(VLOOKUP(C815,Merkittävyysluokitus!$A$2:$J$1705,8,FALSE),"-")</f>
        <v>3.5555555555555554</v>
      </c>
      <c r="BA815" s="175">
        <f>IFERROR(VLOOKUP(C815,Merkittävyysluokitus!$A$2:$J$1705,9,FALSE),"-")</f>
        <v>1.3333333333333333</v>
      </c>
      <c r="BB815" s="203"/>
      <c r="BC815" s="203" t="str">
        <f t="shared" si="201"/>
        <v>tieosoite muuttunut</v>
      </c>
      <c r="BD815" s="39" t="str">
        <f t="shared" si="190"/>
        <v>musta</v>
      </c>
      <c r="BE815" s="68" t="str">
        <f t="shared" si="196"/>
        <v>musta</v>
      </c>
      <c r="BF815" s="68" t="str">
        <f t="shared" si="197"/>
        <v>punainen</v>
      </c>
      <c r="BG815" s="68" t="str">
        <f t="shared" si="198"/>
        <v>musta</v>
      </c>
      <c r="BH815" s="208" t="str">
        <f t="shared" si="199"/>
        <v>musta</v>
      </c>
      <c r="BI815" s="39"/>
      <c r="BJ815" s="39" t="str">
        <f>IF(F815="ei löydy","uusi tie",IF(E815=0,"tieosoite muuttunut",IF(E815=1,VLOOKUP(D815,'2015'!$F$12:$AL$1887,31,FALSE),"-")))</f>
        <v>tieosoite muuttunut</v>
      </c>
      <c r="BK815" s="67" t="str">
        <f>IF(E815=1,VLOOKUP(D815,'2015'!$F$12:$AL$1887,32,FALSE),"-")</f>
        <v>-</v>
      </c>
      <c r="BL815" s="39" t="str">
        <f>IF(F815="ei löydy","uusi tie",IF(E815=0,"tieosoite muuttunut",IF(E815=1,VLOOKUP(D815,'2015'!$F$12:$AL$1887,33,FALSE),"-")))</f>
        <v>tieosoite muuttunut</v>
      </c>
      <c r="BM815" s="39"/>
      <c r="BN815" s="217" t="str">
        <f>VLOOKUP(D815,'2015'!$F$12:$AL$1887,33,FALSE)</f>
        <v>musta</v>
      </c>
      <c r="BO815" s="39"/>
      <c r="BP815" s="115" t="s">
        <v>10</v>
      </c>
      <c r="BQ815" s="30"/>
      <c r="BS815" s="5"/>
      <c r="BU815" s="37"/>
      <c r="BV815" s="30" t="s">
        <v>10</v>
      </c>
      <c r="BX815" t="str">
        <f>IF(E815=1,VLOOKUP(D815,'2015'!$F$12:$AX$1887,43,FALSE),"-")</f>
        <v>-</v>
      </c>
      <c r="BY815" t="str">
        <f>IF(E815=1,VLOOKUP(D815,'2015'!$F$12:$AX$1887,44,FALSE),"-")</f>
        <v>-</v>
      </c>
      <c r="BZ815" t="str">
        <f>IF(E815=1,VLOOKUP(D815,'2015'!$F$12:$AX$1887,45,FALSE),"-")</f>
        <v>-</v>
      </c>
      <c r="CA815" s="31">
        <f t="shared" si="204"/>
        <v>21</v>
      </c>
      <c r="CB815" s="31">
        <f t="shared" si="205"/>
        <v>10</v>
      </c>
      <c r="CC815" s="31">
        <f t="shared" si="206"/>
        <v>10</v>
      </c>
      <c r="CD815" s="31">
        <f t="shared" si="207"/>
        <v>1</v>
      </c>
      <c r="CE815" s="31">
        <f t="shared" si="208"/>
        <v>0</v>
      </c>
      <c r="CO815" s="29" t="s">
        <v>34</v>
      </c>
      <c r="CP815" s="29" t="s">
        <v>34</v>
      </c>
    </row>
    <row r="816" spans="1:94" ht="15.75" thickBot="1" x14ac:dyDescent="0.3">
      <c r="A816" s="50"/>
      <c r="B816" s="50"/>
      <c r="C816" s="50" t="str">
        <f t="shared" si="202"/>
        <v>2853_1_597</v>
      </c>
      <c r="D816" s="51" t="str">
        <f t="shared" si="203"/>
        <v>2853_1</v>
      </c>
      <c r="E816" s="224">
        <f>IFERROR(VLOOKUP(C816,'2015'!$C$12:$D$1887,2,FALSE),0)</f>
        <v>1</v>
      </c>
      <c r="F816" s="51">
        <f>IFERROR(K816-IFERROR(VLOOKUP(D816,'2015'!$F$12:$I$1887,4,FALSE),"ei löydy"),"ei löydy")</f>
        <v>0</v>
      </c>
      <c r="G816" s="224">
        <f>IFERROR(VLOOKUP(Työfile_2024!C816,Liikennemalli!$D$6:$G$1921,4,FALSE),0)</f>
        <v>1</v>
      </c>
      <c r="H816" s="225">
        <f>K816-IFERROR(VLOOKUP(Työfile_2024!D816,Liikennemalli!$C$6:$H$1921,6,FALSE),"ei löydy")</f>
        <v>0</v>
      </c>
      <c r="I816" s="80">
        <v>2853</v>
      </c>
      <c r="J816" s="52">
        <v>1</v>
      </c>
      <c r="K816" s="52">
        <v>597</v>
      </c>
      <c r="L816" s="53"/>
      <c r="M816" s="54"/>
      <c r="N816" s="54"/>
      <c r="O816" s="54"/>
      <c r="P816" s="54"/>
      <c r="Q816" s="55"/>
      <c r="R816" s="55"/>
      <c r="S816" s="55"/>
      <c r="T816" s="55"/>
      <c r="U816" s="52"/>
      <c r="V816" s="56">
        <v>3114</v>
      </c>
      <c r="W816" s="56">
        <v>338</v>
      </c>
      <c r="X816" s="56">
        <v>3174</v>
      </c>
      <c r="Y816" s="56">
        <f>VLOOKUP(D816,Liikennemalli24!$D$2:$F$1804,2,FALSE)</f>
        <v>1588</v>
      </c>
      <c r="Z816" s="57">
        <f>VLOOKUP(D816,Liikennemalli24!$D$2:$F$1804,3,FALSE)</f>
        <v>0.81599999999999995</v>
      </c>
      <c r="AA816" s="178">
        <f>IF(G816=1,VLOOKUP(C816,Liikennemalli!$D$6:$H$1921,2,FALSE),"-")</f>
        <v>1525.492204619816</v>
      </c>
      <c r="AB816" s="197">
        <f>IF(G816=1,VLOOKUP(C816,Liikennemalli!$D$6:$H$1921,3,FALSE),"-")</f>
        <v>0.79799683703750202</v>
      </c>
      <c r="AC816" s="134">
        <f>IF(E816=1,VLOOKUP(Työfile_2024!D816,'2015'!$F$12:$X$1887,18,FALSE),"-")</f>
        <v>329</v>
      </c>
      <c r="AD816" s="127">
        <f>IF(E816=1,VLOOKUP(Työfile_2024!D816,'2015'!$F$12:$X$1887,19,FALSE),"-")</f>
        <v>0.73</v>
      </c>
      <c r="AI816" s="127">
        <f>IF(E816=1,VLOOKUP(Työfile_2024!D816,'2015'!$F$12:$AB$1887,20,FALSE),"-")</f>
        <v>0</v>
      </c>
      <c r="AJ816" s="127">
        <f>IF(E816=1,VLOOKUP(Työfile_2024!D816,'2015'!$F$12:$AB$1887,21,FALSE),"-")</f>
        <v>0</v>
      </c>
      <c r="AK816" s="127">
        <f>IF(E816=1,VLOOKUP(Työfile_2024!D816,'2015'!$F$12:$AB$1887,22,FALSE),"-")</f>
        <v>0</v>
      </c>
      <c r="AL816" s="127">
        <f>IF(E816=1,VLOOKUP(Työfile_2024!D816,'2015'!$F$12:$AB$1887,23,FALSE),"-")</f>
        <v>0</v>
      </c>
      <c r="AM816" s="56">
        <f>VLOOKUP(Työfile_2024!D816,Tmatkat_20km_tarkasteltava_verk!$C$2:$D$1804,2,FALSE)</f>
        <v>907</v>
      </c>
      <c r="AN816" s="148">
        <f t="shared" si="200"/>
        <v>0.29126525369299938</v>
      </c>
      <c r="AO816" s="178">
        <f>IF(E816=1,VLOOKUP(Työfile_2024!D816,'2015'!$F$12:$AC$1887,24,FALSE),"-")</f>
        <v>40</v>
      </c>
      <c r="AP816" s="52" t="str">
        <f>VLOOKUP(D816,Tarkasteltava_verkko_2024_harva!$E$2:$I$1804,5,FALSE)</f>
        <v>tiivis</v>
      </c>
      <c r="AQ816" s="52">
        <f>VLOOKUP(D816,Tarkasteltava_verkko_2024_harva!$E$2:$I$1804,4,FALSE)</f>
        <v>0</v>
      </c>
      <c r="AR816" s="148">
        <v>1.0083752093802345</v>
      </c>
      <c r="AS816" s="170" t="str">
        <f>IFERROR(VLOOKUP(C816,'2015'!$C$12:$AG$1887,30,FALSE),"-")</f>
        <v>Kyllä</v>
      </c>
      <c r="AT816" s="148">
        <v>0.90117252931323288</v>
      </c>
      <c r="AU816" s="170" t="str">
        <f>IFERROR(VLOOKUP(C816,'2015'!$C$12:$AG$1887,31,FALSE),"-")</f>
        <v>Kyllä</v>
      </c>
      <c r="AV816" s="106"/>
      <c r="AW816" s="63">
        <f>IFERROR(VLOOKUP(C816,Merkittävyysluokitus!$A$2:$J$1705,10,FALSE),"-")</f>
        <v>1</v>
      </c>
      <c r="AX816" s="175">
        <f>IFERROR(VLOOKUP(C816,Merkittävyysluokitus!$A$2:$J$1705,6,FALSE),"-")</f>
        <v>13.526301369863013</v>
      </c>
      <c r="AY816" s="175">
        <f>IFERROR(VLOOKUP(C816,Merkittävyysluokitus!$A$2:$J$1705,7,FALSE),"-")</f>
        <v>5</v>
      </c>
      <c r="AZ816" s="175">
        <f>IFERROR(VLOOKUP(C816,Merkittävyysluokitus!$A$2:$J$1705,8,FALSE),"-")</f>
        <v>6.1929680365296793</v>
      </c>
      <c r="BA816" s="175">
        <f>IFERROR(VLOOKUP(C816,Merkittävyysluokitus!$A$2:$J$1705,9,FALSE),"-")</f>
        <v>2.333333333333333</v>
      </c>
      <c r="BB816" s="203"/>
      <c r="BC816" s="203" t="str">
        <f t="shared" si="201"/>
        <v>muutos</v>
      </c>
      <c r="BD816" s="39" t="str">
        <f t="shared" si="190"/>
        <v>punainen</v>
      </c>
      <c r="BE816" s="68" t="str">
        <f t="shared" si="196"/>
        <v>punainen</v>
      </c>
      <c r="BF816" s="68" t="str">
        <f t="shared" si="197"/>
        <v>punainen</v>
      </c>
      <c r="BG816" s="68" t="str">
        <f t="shared" si="198"/>
        <v>punainen</v>
      </c>
      <c r="BH816" s="208" t="str">
        <f t="shared" si="199"/>
        <v>musta</v>
      </c>
      <c r="BI816" s="39"/>
      <c r="BJ816" s="39" t="str">
        <f>IF(F816="ei löydy","uusi tie",IF(E816=0,"tieosoite muuttunut",IF(E816=1,VLOOKUP(D816,'2015'!$F$12:$AL$1887,31,FALSE),"-")))</f>
        <v>musta</v>
      </c>
      <c r="BK816" s="67" t="str">
        <f>IF(E816=1,VLOOKUP(D816,'2015'!$F$12:$AL$1887,32,FALSE),"-")</f>
        <v>musta</v>
      </c>
      <c r="BL816" s="39" t="str">
        <f>IF(F816="ei löydy","uusi tie",IF(E816=0,"tieosoite muuttunut",IF(E816=1,VLOOKUP(D816,'2015'!$F$12:$AL$1887,33,FALSE),"-")))</f>
        <v>musta</v>
      </c>
      <c r="BM816" s="39"/>
      <c r="BN816" s="217" t="str">
        <f>VLOOKUP(D816,'2015'!$F$12:$AL$1887,33,FALSE)</f>
        <v>musta</v>
      </c>
      <c r="BO816" s="39"/>
      <c r="BP816" s="115" t="s">
        <v>10</v>
      </c>
      <c r="BQ816" s="30"/>
      <c r="BS816" s="5"/>
      <c r="BU816" s="37"/>
      <c r="BV816" s="30" t="s">
        <v>10</v>
      </c>
      <c r="BX816" t="str">
        <f>IF(E816=1,VLOOKUP(D816,'2015'!$F$12:$AX$1887,43,FALSE),"-")</f>
        <v>punainen</v>
      </c>
      <c r="BY816" t="str">
        <f>IF(E816=1,VLOOKUP(D816,'2015'!$F$12:$AX$1887,44,FALSE),"-")</f>
        <v>musta</v>
      </c>
      <c r="BZ816" t="str">
        <f>IF(E816=1,VLOOKUP(D816,'2015'!$F$12:$AX$1887,45,FALSE),"-")</f>
        <v>musta</v>
      </c>
      <c r="CA816" s="31">
        <f t="shared" si="204"/>
        <v>20</v>
      </c>
      <c r="CB816" s="31">
        <f t="shared" si="205"/>
        <v>10</v>
      </c>
      <c r="CC816" s="31">
        <f t="shared" si="206"/>
        <v>0</v>
      </c>
      <c r="CD816" s="31">
        <f t="shared" si="207"/>
        <v>10</v>
      </c>
      <c r="CE816" s="31">
        <f t="shared" si="208"/>
        <v>0</v>
      </c>
      <c r="CO816" s="32" t="s">
        <v>34</v>
      </c>
      <c r="CP816" s="2" t="s">
        <v>35</v>
      </c>
    </row>
    <row r="817" spans="1:94" ht="15.75" thickBot="1" x14ac:dyDescent="0.3">
      <c r="A817" s="50"/>
      <c r="B817" s="50"/>
      <c r="C817" s="50" t="str">
        <f t="shared" si="202"/>
        <v>2853_2_1226</v>
      </c>
      <c r="D817" s="51" t="str">
        <f t="shared" si="203"/>
        <v>2853_2</v>
      </c>
      <c r="E817" s="224">
        <f>IFERROR(VLOOKUP(C817,'2015'!$C$12:$D$1887,2,FALSE),0)</f>
        <v>0</v>
      </c>
      <c r="F817" s="51">
        <f>IFERROR(K817-IFERROR(VLOOKUP(D817,'2015'!$F$12:$I$1887,4,FALSE),"ei löydy"),"ei löydy")</f>
        <v>-166</v>
      </c>
      <c r="G817" s="224">
        <f>IFERROR(VLOOKUP(Työfile_2024!C817,Liikennemalli!$D$6:$G$1921,4,FALSE),0)</f>
        <v>0</v>
      </c>
      <c r="H817" s="225">
        <f>K817-IFERROR(VLOOKUP(Työfile_2024!D817,Liikennemalli!$C$6:$H$1921,6,FALSE),"ei löydy")</f>
        <v>-166</v>
      </c>
      <c r="I817" s="80">
        <v>2853</v>
      </c>
      <c r="J817" s="52">
        <v>2</v>
      </c>
      <c r="K817" s="52">
        <v>1226</v>
      </c>
      <c r="L817" s="53"/>
      <c r="M817" s="54"/>
      <c r="N817" s="54"/>
      <c r="O817" s="54"/>
      <c r="P817" s="54"/>
      <c r="Q817" s="55"/>
      <c r="R817" s="55"/>
      <c r="S817" s="55"/>
      <c r="T817" s="55"/>
      <c r="U817" s="52"/>
      <c r="V817" s="56">
        <v>3473</v>
      </c>
      <c r="W817" s="56">
        <v>132</v>
      </c>
      <c r="X817" s="56">
        <v>3675</v>
      </c>
      <c r="Y817" s="56">
        <f>VLOOKUP(D817,Liikennemalli24!$D$2:$F$1804,2,FALSE)</f>
        <v>488</v>
      </c>
      <c r="Z817" s="57">
        <f>VLOOKUP(D817,Liikennemalli24!$D$2:$F$1804,3,FALSE)</f>
        <v>0.60699999999999998</v>
      </c>
      <c r="AA817" s="178" t="str">
        <f>IF(G817=1,VLOOKUP(C817,Liikennemalli!$D$6:$H$1921,2,FALSE),"-")</f>
        <v>-</v>
      </c>
      <c r="AB817" s="197" t="str">
        <f>IF(G817=1,VLOOKUP(C817,Liikennemalli!$D$6:$H$1921,3,FALSE),"-")</f>
        <v>-</v>
      </c>
      <c r="AC817" s="134" t="str">
        <f>IF(E817=1,VLOOKUP(Työfile_2024!D817,'2015'!$F$12:$X$1887,18,FALSE),"-")</f>
        <v>-</v>
      </c>
      <c r="AD817" s="127" t="str">
        <f>IF(E817=1,VLOOKUP(Työfile_2024!D817,'2015'!$F$12:$X$1887,19,FALSE),"-")</f>
        <v>-</v>
      </c>
      <c r="AI817" s="127" t="str">
        <f>IF(E817=1,VLOOKUP(Työfile_2024!D817,'2015'!$F$12:$AB$1887,20,FALSE),"-")</f>
        <v>-</v>
      </c>
      <c r="AJ817" s="127" t="str">
        <f>IF(E817=1,VLOOKUP(Työfile_2024!D817,'2015'!$F$12:$AB$1887,21,FALSE),"-")</f>
        <v>-</v>
      </c>
      <c r="AK817" s="127" t="str">
        <f>IF(E817=1,VLOOKUP(Työfile_2024!D817,'2015'!$F$12:$AB$1887,22,FALSE),"-")</f>
        <v>-</v>
      </c>
      <c r="AL817" s="127" t="str">
        <f>IF(E817=1,VLOOKUP(Työfile_2024!D817,'2015'!$F$12:$AB$1887,23,FALSE),"-")</f>
        <v>-</v>
      </c>
      <c r="AM817" s="56">
        <f>VLOOKUP(Työfile_2024!D817,Tmatkat_20km_tarkasteltava_verk!$C$2:$D$1804,2,FALSE)</f>
        <v>703</v>
      </c>
      <c r="AN817" s="148">
        <f t="shared" si="200"/>
        <v>0.2024186582205586</v>
      </c>
      <c r="AO817" s="178" t="str">
        <f>IF(E817=1,VLOOKUP(Työfile_2024!D817,'2015'!$F$12:$AC$1887,24,FALSE),"-")</f>
        <v>-</v>
      </c>
      <c r="AP817" s="52" t="str">
        <f>VLOOKUP(D817,Tarkasteltava_verkko_2024_harva!$E$2:$I$1804,5,FALSE)</f>
        <v>tiivis</v>
      </c>
      <c r="AQ817" s="52">
        <f>VLOOKUP(D817,Tarkasteltava_verkko_2024_harva!$E$2:$I$1804,4,FALSE)</f>
        <v>0</v>
      </c>
      <c r="AR817" s="148">
        <v>0.9975530179445351</v>
      </c>
      <c r="AS817" s="170" t="str">
        <f>IFERROR(VLOOKUP(C817,'2015'!$C$12:$AG$1887,30,FALSE),"-")</f>
        <v>-</v>
      </c>
      <c r="AT817" s="148">
        <v>0.9975530179445351</v>
      </c>
      <c r="AU817" s="170" t="str">
        <f>IFERROR(VLOOKUP(C817,'2015'!$C$12:$AG$1887,31,FALSE),"-")</f>
        <v>-</v>
      </c>
      <c r="AV817" s="106"/>
      <c r="AW817" s="63">
        <f>IFERROR(VLOOKUP(C817,Merkittävyysluokitus!$A$2:$J$1705,10,FALSE),"-")</f>
        <v>2</v>
      </c>
      <c r="AX817" s="175">
        <f>IFERROR(VLOOKUP(C817,Merkittävyysluokitus!$A$2:$J$1705,6,FALSE),"-")</f>
        <v>11.565616438356162</v>
      </c>
      <c r="AY817" s="175">
        <f>IFERROR(VLOOKUP(C817,Merkittävyysluokitus!$A$2:$J$1705,7,FALSE),"-")</f>
        <v>4.5</v>
      </c>
      <c r="AZ817" s="175">
        <f>IFERROR(VLOOKUP(C817,Merkittävyysluokitus!$A$2:$J$1705,8,FALSE),"-")</f>
        <v>4.7322831050228302</v>
      </c>
      <c r="BA817" s="175">
        <f>IFERROR(VLOOKUP(C817,Merkittävyysluokitus!$A$2:$J$1705,9,FALSE),"-")</f>
        <v>2.333333333333333</v>
      </c>
      <c r="BB817" s="203"/>
      <c r="BC817" s="203" t="str">
        <f t="shared" si="201"/>
        <v>tieosoite muuttunut</v>
      </c>
      <c r="BD817" s="39" t="str">
        <f t="shared" si="190"/>
        <v>punainen</v>
      </c>
      <c r="BE817" s="68" t="str">
        <f t="shared" si="196"/>
        <v>punainen</v>
      </c>
      <c r="BF817" s="68" t="str">
        <f t="shared" si="197"/>
        <v>punainen</v>
      </c>
      <c r="BG817" s="68" t="str">
        <f t="shared" si="198"/>
        <v>punainen</v>
      </c>
      <c r="BH817" s="208" t="str">
        <f t="shared" si="199"/>
        <v>musta</v>
      </c>
      <c r="BI817" s="39"/>
      <c r="BJ817" s="39" t="str">
        <f>IF(F817="ei löydy","uusi tie",IF(E817=0,"tieosoite muuttunut",IF(E817=1,VLOOKUP(D817,'2015'!$F$12:$AL$1887,31,FALSE),"-")))</f>
        <v>tieosoite muuttunut</v>
      </c>
      <c r="BK817" s="67" t="str">
        <f>IF(E817=1,VLOOKUP(D817,'2015'!$F$12:$AL$1887,32,FALSE),"-")</f>
        <v>-</v>
      </c>
      <c r="BL817" s="39" t="str">
        <f>IF(F817="ei löydy","uusi tie",IF(E817=0,"tieosoite muuttunut",IF(E817=1,VLOOKUP(D817,'2015'!$F$12:$AL$1887,33,FALSE),"-")))</f>
        <v>tieosoite muuttunut</v>
      </c>
      <c r="BM817" s="39"/>
      <c r="BN817" s="217" t="str">
        <f>VLOOKUP(D817,'2015'!$F$12:$AL$1887,33,FALSE)</f>
        <v>musta</v>
      </c>
      <c r="BO817" s="39"/>
      <c r="BP817" s="115" t="s">
        <v>10</v>
      </c>
      <c r="BQ817" s="30"/>
      <c r="BS817" s="5"/>
      <c r="BU817" s="37"/>
      <c r="BV817" s="30" t="s">
        <v>10</v>
      </c>
      <c r="BX817" t="str">
        <f>IF(E817=1,VLOOKUP(D817,'2015'!$F$12:$AX$1887,43,FALSE),"-")</f>
        <v>-</v>
      </c>
      <c r="BY817" t="str">
        <f>IF(E817=1,VLOOKUP(D817,'2015'!$F$12:$AX$1887,44,FALSE),"-")</f>
        <v>-</v>
      </c>
      <c r="BZ817" t="str">
        <f>IF(E817=1,VLOOKUP(D817,'2015'!$F$12:$AX$1887,45,FALSE),"-")</f>
        <v>-</v>
      </c>
      <c r="CA817" s="31">
        <f t="shared" si="204"/>
        <v>30</v>
      </c>
      <c r="CB817" s="31">
        <f t="shared" si="205"/>
        <v>10</v>
      </c>
      <c r="CC817" s="31">
        <f t="shared" si="206"/>
        <v>10</v>
      </c>
      <c r="CD817" s="31">
        <f t="shared" si="207"/>
        <v>10</v>
      </c>
      <c r="CE817" s="31">
        <f t="shared" si="208"/>
        <v>0</v>
      </c>
      <c r="CO817" s="32" t="s">
        <v>34</v>
      </c>
      <c r="CP817" s="2" t="s">
        <v>35</v>
      </c>
    </row>
    <row r="818" spans="1:94" ht="15.75" thickBot="1" x14ac:dyDescent="0.3">
      <c r="A818" s="50"/>
      <c r="B818" s="50"/>
      <c r="C818" s="50" t="str">
        <f t="shared" si="202"/>
        <v>2853_3_5163</v>
      </c>
      <c r="D818" s="51" t="str">
        <f t="shared" si="203"/>
        <v>2853_3</v>
      </c>
      <c r="E818" s="224">
        <f>IFERROR(VLOOKUP(C818,'2015'!$C$12:$D$1887,2,FALSE),0)</f>
        <v>0</v>
      </c>
      <c r="F818" s="51">
        <f>IFERROR(K818-IFERROR(VLOOKUP(D818,'2015'!$F$12:$I$1887,4,FALSE),"ei löydy"),"ei löydy")</f>
        <v>-962</v>
      </c>
      <c r="G818" s="224">
        <f>IFERROR(VLOOKUP(Työfile_2024!C818,Liikennemalli!$D$6:$G$1921,4,FALSE),0)</f>
        <v>0</v>
      </c>
      <c r="H818" s="225">
        <f>K818-IFERROR(VLOOKUP(Työfile_2024!D818,Liikennemalli!$C$6:$H$1921,6,FALSE),"ei löydy")</f>
        <v>-962</v>
      </c>
      <c r="I818" s="80">
        <v>2853</v>
      </c>
      <c r="J818" s="52">
        <v>3</v>
      </c>
      <c r="K818" s="52">
        <v>5163</v>
      </c>
      <c r="L818" s="53"/>
      <c r="M818" s="54"/>
      <c r="N818" s="54"/>
      <c r="O818" s="54"/>
      <c r="P818" s="54"/>
      <c r="Q818" s="55"/>
      <c r="R818" s="55"/>
      <c r="S818" s="55"/>
      <c r="T818" s="55"/>
      <c r="U818" s="52"/>
      <c r="V818" s="56">
        <v>1106</v>
      </c>
      <c r="W818" s="56">
        <v>47</v>
      </c>
      <c r="X818" s="56">
        <v>1101</v>
      </c>
      <c r="Y818" s="56">
        <f>VLOOKUP(D818,Liikennemalli24!$D$2:$F$1804,2,FALSE)</f>
        <v>503</v>
      </c>
      <c r="Z818" s="57">
        <f>VLOOKUP(D818,Liikennemalli24!$D$2:$F$1804,3,FALSE)</f>
        <v>0.443</v>
      </c>
      <c r="AA818" s="178" t="str">
        <f>IF(G818=1,VLOOKUP(C818,Liikennemalli!$D$6:$H$1921,2,FALSE),"-")</f>
        <v>-</v>
      </c>
      <c r="AB818" s="197" t="str">
        <f>IF(G818=1,VLOOKUP(C818,Liikennemalli!$D$6:$H$1921,3,FALSE),"-")</f>
        <v>-</v>
      </c>
      <c r="AC818" s="134" t="str">
        <f>IF(E818=1,VLOOKUP(Työfile_2024!D818,'2015'!$F$12:$X$1887,18,FALSE),"-")</f>
        <v>-</v>
      </c>
      <c r="AD818" s="127" t="str">
        <f>IF(E818=1,VLOOKUP(Työfile_2024!D818,'2015'!$F$12:$X$1887,19,FALSE),"-")</f>
        <v>-</v>
      </c>
      <c r="AI818" s="127" t="str">
        <f>IF(E818=1,VLOOKUP(Työfile_2024!D818,'2015'!$F$12:$AB$1887,20,FALSE),"-")</f>
        <v>-</v>
      </c>
      <c r="AJ818" s="127" t="str">
        <f>IF(E818=1,VLOOKUP(Työfile_2024!D818,'2015'!$F$12:$AB$1887,21,FALSE),"-")</f>
        <v>-</v>
      </c>
      <c r="AK818" s="127" t="str">
        <f>IF(E818=1,VLOOKUP(Työfile_2024!D818,'2015'!$F$12:$AB$1887,22,FALSE),"-")</f>
        <v>-</v>
      </c>
      <c r="AL818" s="127" t="str">
        <f>IF(E818=1,VLOOKUP(Työfile_2024!D818,'2015'!$F$12:$AB$1887,23,FALSE),"-")</f>
        <v>-</v>
      </c>
      <c r="AM818" s="56">
        <f>VLOOKUP(Työfile_2024!D818,Tmatkat_20km_tarkasteltava_verk!$C$2:$D$1804,2,FALSE)</f>
        <v>90</v>
      </c>
      <c r="AN818" s="148">
        <f t="shared" si="200"/>
        <v>8.1374321880650996E-2</v>
      </c>
      <c r="AO818" s="178" t="str">
        <f>IF(E818=1,VLOOKUP(Työfile_2024!D818,'2015'!$F$12:$AC$1887,24,FALSE),"-")</f>
        <v>-</v>
      </c>
      <c r="AP818" s="52">
        <f>VLOOKUP(D818,Tarkasteltava_verkko_2024_harva!$E$2:$I$1804,5,FALSE)</f>
        <v>0</v>
      </c>
      <c r="AQ818" s="52">
        <f>VLOOKUP(D818,Tarkasteltava_verkko_2024_harva!$E$2:$I$1804,4,FALSE)</f>
        <v>0</v>
      </c>
      <c r="AR818" s="148">
        <v>0.15088127057912068</v>
      </c>
      <c r="AS818" s="170" t="str">
        <f>IFERROR(VLOOKUP(C818,'2015'!$C$12:$AG$1887,30,FALSE),"-")</f>
        <v>-</v>
      </c>
      <c r="AT818" s="148">
        <v>0.4849893472787139</v>
      </c>
      <c r="AU818" s="170" t="str">
        <f>IFERROR(VLOOKUP(C818,'2015'!$C$12:$AG$1887,31,FALSE),"-")</f>
        <v>-</v>
      </c>
      <c r="AV818" s="106"/>
      <c r="AW818" s="63">
        <f>IFERROR(VLOOKUP(C818,Merkittävyysluokitus!$A$2:$J$1705,10,FALSE),"-")</f>
        <v>3</v>
      </c>
      <c r="AX818" s="175">
        <f>IFERROR(VLOOKUP(C818,Merkittävyysluokitus!$A$2:$J$1705,6,FALSE),"-")</f>
        <v>8.5609132420091321</v>
      </c>
      <c r="AY818" s="175">
        <f>IFERROR(VLOOKUP(C818,Merkittävyysluokitus!$A$2:$J$1705,7,FALSE),"-")</f>
        <v>3.6533333333333333</v>
      </c>
      <c r="AZ818" s="175">
        <f>IFERROR(VLOOKUP(C818,Merkittävyysluokitus!$A$2:$J$1705,8,FALSE),"-")</f>
        <v>3.5742465753424657</v>
      </c>
      <c r="BA818" s="175">
        <f>IFERROR(VLOOKUP(C818,Merkittävyysluokitus!$A$2:$J$1705,9,FALSE),"-")</f>
        <v>1.3333333333333333</v>
      </c>
      <c r="BB818" s="203"/>
      <c r="BC818" s="203" t="str">
        <f t="shared" si="201"/>
        <v>tieosoite muuttunut</v>
      </c>
      <c r="BD818" s="39" t="str">
        <f t="shared" si="190"/>
        <v>musta</v>
      </c>
      <c r="BE818" s="68" t="str">
        <f t="shared" si="196"/>
        <v>musta</v>
      </c>
      <c r="BF818" s="68" t="str">
        <f t="shared" si="197"/>
        <v>musta</v>
      </c>
      <c r="BG818" s="68" t="str">
        <f t="shared" si="198"/>
        <v>musta</v>
      </c>
      <c r="BH818" s="208" t="str">
        <f t="shared" si="199"/>
        <v>musta</v>
      </c>
      <c r="BI818" s="39"/>
      <c r="BJ818" s="39" t="str">
        <f>IF(F818="ei löydy","uusi tie",IF(E818=0,"tieosoite muuttunut",IF(E818=1,VLOOKUP(D818,'2015'!$F$12:$AL$1887,31,FALSE),"-")))</f>
        <v>tieosoite muuttunut</v>
      </c>
      <c r="BK818" s="67" t="str">
        <f>IF(E818=1,VLOOKUP(D818,'2015'!$F$12:$AL$1887,32,FALSE),"-")</f>
        <v>-</v>
      </c>
      <c r="BL818" s="39" t="str">
        <f>IF(F818="ei löydy","uusi tie",IF(E818=0,"tieosoite muuttunut",IF(E818=1,VLOOKUP(D818,'2015'!$F$12:$AL$1887,33,FALSE),"-")))</f>
        <v>tieosoite muuttunut</v>
      </c>
      <c r="BM818" s="39"/>
      <c r="BN818" s="217" t="str">
        <f>VLOOKUP(D818,'2015'!$F$12:$AL$1887,33,FALSE)</f>
        <v>musta</v>
      </c>
      <c r="BO818" s="39"/>
      <c r="BP818" s="115" t="s">
        <v>10</v>
      </c>
      <c r="BQ818" s="30"/>
      <c r="BS818" s="5"/>
      <c r="BU818" s="37"/>
      <c r="BV818" s="30" t="s">
        <v>10</v>
      </c>
      <c r="BX818" t="str">
        <f>IF(E818=1,VLOOKUP(D818,'2015'!$F$12:$AX$1887,43,FALSE),"-")</f>
        <v>-</v>
      </c>
      <c r="BY818" t="str">
        <f>IF(E818=1,VLOOKUP(D818,'2015'!$F$12:$AX$1887,44,FALSE),"-")</f>
        <v>-</v>
      </c>
      <c r="BZ818" t="str">
        <f>IF(E818=1,VLOOKUP(D818,'2015'!$F$12:$AX$1887,45,FALSE),"-")</f>
        <v>-</v>
      </c>
      <c r="CA818" s="31">
        <f t="shared" si="204"/>
        <v>20</v>
      </c>
      <c r="CB818" s="31">
        <f t="shared" si="205"/>
        <v>10</v>
      </c>
      <c r="CC818" s="31">
        <f t="shared" si="206"/>
        <v>10</v>
      </c>
      <c r="CD818" s="31">
        <f t="shared" si="207"/>
        <v>0</v>
      </c>
      <c r="CE818" s="31">
        <f t="shared" si="208"/>
        <v>0</v>
      </c>
      <c r="CO818" s="32" t="s">
        <v>34</v>
      </c>
      <c r="CP818" s="2" t="s">
        <v>35</v>
      </c>
    </row>
    <row r="819" spans="1:94" ht="15.75" thickBot="1" x14ac:dyDescent="0.3">
      <c r="A819" s="50"/>
      <c r="B819" s="50"/>
      <c r="C819" s="50" t="str">
        <f t="shared" si="202"/>
        <v>2855_1_8640</v>
      </c>
      <c r="D819" s="51" t="str">
        <f t="shared" si="203"/>
        <v>2855_1</v>
      </c>
      <c r="E819" s="224">
        <f>IFERROR(VLOOKUP(C819,'2015'!$C$12:$D$1887,2,FALSE),0)</f>
        <v>1</v>
      </c>
      <c r="F819" s="51">
        <f>IFERROR(K819-IFERROR(VLOOKUP(D819,'2015'!$F$12:$I$1887,4,FALSE),"ei löydy"),"ei löydy")</f>
        <v>0</v>
      </c>
      <c r="G819" s="224">
        <f>IFERROR(VLOOKUP(Työfile_2024!C819,Liikennemalli!$D$6:$G$1921,4,FALSE),0)</f>
        <v>0</v>
      </c>
      <c r="H819" s="225">
        <f>K819-IFERROR(VLOOKUP(Työfile_2024!D819,Liikennemalli!$C$6:$H$1921,6,FALSE),"ei löydy")</f>
        <v>-1250</v>
      </c>
      <c r="I819" s="80">
        <v>2855</v>
      </c>
      <c r="J819" s="52">
        <v>1</v>
      </c>
      <c r="K819" s="52">
        <v>8640</v>
      </c>
      <c r="L819" s="53"/>
      <c r="M819" s="54"/>
      <c r="N819" s="54"/>
      <c r="O819" s="54"/>
      <c r="P819" s="54"/>
      <c r="Q819" s="55"/>
      <c r="R819" s="55"/>
      <c r="S819" s="55"/>
      <c r="T819" s="55"/>
      <c r="U819" s="52"/>
      <c r="V819" s="56">
        <v>1340.0930555555556</v>
      </c>
      <c r="W819" s="56">
        <v>46.371527777777779</v>
      </c>
      <c r="X819" s="56">
        <v>1368.3578703703704</v>
      </c>
      <c r="Y819" s="56">
        <f>VLOOKUP(D819,Liikennemalli24!$D$2:$F$1804,2,FALSE)</f>
        <v>167</v>
      </c>
      <c r="Z819" s="57">
        <f>VLOOKUP(D819,Liikennemalli24!$D$2:$F$1804,3,FALSE)</f>
        <v>0.105</v>
      </c>
      <c r="AA819" s="178" t="str">
        <f>IF(G819=1,VLOOKUP(C819,Liikennemalli!$D$6:$H$1921,2,FALSE),"-")</f>
        <v>-</v>
      </c>
      <c r="AB819" s="197" t="str">
        <f>IF(G819=1,VLOOKUP(C819,Liikennemalli!$D$6:$H$1921,3,FALSE),"-")</f>
        <v>-</v>
      </c>
      <c r="AC819" s="134">
        <f>IF(E819=1,VLOOKUP(Työfile_2024!D819,'2015'!$F$12:$X$1887,18,FALSE),"-")</f>
        <v>62</v>
      </c>
      <c r="AD819" s="127">
        <f>IF(E819=1,VLOOKUP(Työfile_2024!D819,'2015'!$F$12:$X$1887,19,FALSE),"-")</f>
        <v>0.11</v>
      </c>
      <c r="AI819" s="127">
        <f>IF(E819=1,VLOOKUP(Työfile_2024!D819,'2015'!$F$12:$AB$1887,20,FALSE),"-")</f>
        <v>0</v>
      </c>
      <c r="AJ819" s="127">
        <f>IF(E819=1,VLOOKUP(Työfile_2024!D819,'2015'!$F$12:$AB$1887,21,FALSE),"-")</f>
        <v>0</v>
      </c>
      <c r="AK819" s="127">
        <f>IF(E819=1,VLOOKUP(Työfile_2024!D819,'2015'!$F$12:$AB$1887,22,FALSE),"-")</f>
        <v>0</v>
      </c>
      <c r="AL819" s="127">
        <f>IF(E819=1,VLOOKUP(Työfile_2024!D819,'2015'!$F$12:$AB$1887,23,FALSE),"-")</f>
        <v>0</v>
      </c>
      <c r="AM819" s="56">
        <f>VLOOKUP(Työfile_2024!D819,Tmatkat_20km_tarkasteltava_verk!$C$2:$D$1804,2,FALSE)</f>
        <v>119</v>
      </c>
      <c r="AN819" s="148">
        <f t="shared" si="200"/>
        <v>8.8799803496233162E-2</v>
      </c>
      <c r="AO819" s="178">
        <f>IF(E819=1,VLOOKUP(Työfile_2024!D819,'2015'!$F$12:$AC$1887,24,FALSE),"-")</f>
        <v>894</v>
      </c>
      <c r="AP819" s="52">
        <f>VLOOKUP(D819,Tarkasteltava_verkko_2024_harva!$E$2:$I$1804,5,FALSE)</f>
        <v>0</v>
      </c>
      <c r="AQ819" s="52">
        <f>VLOOKUP(D819,Tarkasteltava_verkko_2024_harva!$E$2:$I$1804,4,FALSE)</f>
        <v>0</v>
      </c>
      <c r="AR819" s="148">
        <v>0</v>
      </c>
      <c r="AS819" s="170" t="str">
        <f>IFERROR(VLOOKUP(C819,'2015'!$C$12:$AG$1887,30,FALSE),"-")</f>
        <v/>
      </c>
      <c r="AT819" s="148">
        <v>0.13726851851851851</v>
      </c>
      <c r="AU819" s="170">
        <f>IFERROR(VLOOKUP(C819,'2015'!$C$12:$AG$1887,31,FALSE),"-")</f>
        <v>0</v>
      </c>
      <c r="AV819" s="106"/>
      <c r="AW819" s="63">
        <f>IFERROR(VLOOKUP(C819,Merkittävyysluokitus!$A$2:$J$1705,10,FALSE),"-")</f>
        <v>2</v>
      </c>
      <c r="AX819" s="175">
        <f>IFERROR(VLOOKUP(C819,Merkittävyysluokitus!$A$2:$J$1705,6,FALSE),"-")</f>
        <v>10.720507356671739</v>
      </c>
      <c r="AY819" s="175">
        <f>IFERROR(VLOOKUP(C819,Merkittävyysluokitus!$A$2:$J$1705,7,FALSE),"-")</f>
        <v>5</v>
      </c>
      <c r="AZ819" s="175">
        <f>IFERROR(VLOOKUP(C819,Merkittävyysluokitus!$A$2:$J$1705,8,FALSE),"-")</f>
        <v>3.7205073566717397</v>
      </c>
      <c r="BA819" s="175">
        <f>IFERROR(VLOOKUP(C819,Merkittävyysluokitus!$A$2:$J$1705,9,FALSE),"-")</f>
        <v>2</v>
      </c>
      <c r="BB819" s="203"/>
      <c r="BC819" s="203" t="str">
        <f t="shared" si="201"/>
        <v/>
      </c>
      <c r="BD819" s="39" t="str">
        <f t="shared" ref="BD819:BD882" si="209">IF(BL819="pinkki","pinkki",IF(I819&lt;100,"punainen",IF(COUNTIF(BE819:BG819,"musta")&gt;=2,"musta",IF(COUNTIF(BE819:BG819,"punainen")&gt;=2,"punainen","Ei luokiteltu"))))</f>
        <v>musta</v>
      </c>
      <c r="BE819" s="68" t="str">
        <f t="shared" si="196"/>
        <v>musta</v>
      </c>
      <c r="BF819" s="68" t="str">
        <f t="shared" si="197"/>
        <v>musta</v>
      </c>
      <c r="BG819" s="68" t="str">
        <f t="shared" si="198"/>
        <v>musta</v>
      </c>
      <c r="BH819" s="208" t="str">
        <f t="shared" si="199"/>
        <v>musta</v>
      </c>
      <c r="BI819" s="39"/>
      <c r="BJ819" s="39" t="str">
        <f>IF(F819="ei löydy","uusi tie",IF(E819=0,"tieosoite muuttunut",IF(E819=1,VLOOKUP(D819,'2015'!$F$12:$AL$1887,31,FALSE),"-")))</f>
        <v>musta</v>
      </c>
      <c r="BK819" s="67" t="str">
        <f>IF(E819=1,VLOOKUP(D819,'2015'!$F$12:$AL$1887,32,FALSE),"-")</f>
        <v>musta</v>
      </c>
      <c r="BL819" s="39" t="str">
        <f>IF(F819="ei löydy","uusi tie",IF(E819=0,"tieosoite muuttunut",IF(E819=1,VLOOKUP(D819,'2015'!$F$12:$AL$1887,33,FALSE),"-")))</f>
        <v>musta</v>
      </c>
      <c r="BM819" s="39"/>
      <c r="BN819" s="217" t="str">
        <f>VLOOKUP(D819,'2015'!$F$12:$AL$1887,33,FALSE)</f>
        <v>musta</v>
      </c>
      <c r="BO819" s="39"/>
      <c r="BP819" s="115" t="s">
        <v>10</v>
      </c>
      <c r="BQ819" s="30"/>
      <c r="BS819" s="5"/>
      <c r="BU819" s="37"/>
      <c r="BV819" s="30" t="s">
        <v>10</v>
      </c>
      <c r="BX819" t="str">
        <f>IF(E819=1,VLOOKUP(D819,'2015'!$F$12:$AX$1887,43,FALSE),"-")</f>
        <v>musta</v>
      </c>
      <c r="BY819" t="str">
        <f>IF(E819=1,VLOOKUP(D819,'2015'!$F$12:$AX$1887,44,FALSE),"-")</f>
        <v>musta</v>
      </c>
      <c r="BZ819" t="str">
        <f>IF(E819=1,VLOOKUP(D819,'2015'!$F$12:$AX$1887,45,FALSE),"-")</f>
        <v>musta</v>
      </c>
      <c r="CA819" s="31">
        <f t="shared" si="204"/>
        <v>1</v>
      </c>
      <c r="CB819" s="31">
        <f t="shared" si="205"/>
        <v>0</v>
      </c>
      <c r="CC819" s="31">
        <f t="shared" si="206"/>
        <v>0</v>
      </c>
      <c r="CD819" s="31">
        <f t="shared" si="207"/>
        <v>1</v>
      </c>
      <c r="CE819" s="31">
        <f t="shared" si="208"/>
        <v>0</v>
      </c>
      <c r="CO819" s="32" t="s">
        <v>34</v>
      </c>
      <c r="CP819" s="2" t="s">
        <v>35</v>
      </c>
    </row>
    <row r="820" spans="1:94" ht="15.75" thickBot="1" x14ac:dyDescent="0.3">
      <c r="A820" s="50"/>
      <c r="B820" s="50"/>
      <c r="C820" s="50" t="str">
        <f t="shared" si="202"/>
        <v>2855_3_6172</v>
      </c>
      <c r="D820" s="51" t="str">
        <f t="shared" si="203"/>
        <v>2855_3</v>
      </c>
      <c r="E820" s="224">
        <f>IFERROR(VLOOKUP(C820,'2015'!$C$12:$D$1887,2,FALSE),0)</f>
        <v>1</v>
      </c>
      <c r="F820" s="51">
        <f>IFERROR(K820-IFERROR(VLOOKUP(D820,'2015'!$F$12:$I$1887,4,FALSE),"ei löydy"),"ei löydy")</f>
        <v>0</v>
      </c>
      <c r="G820" s="224">
        <f>IFERROR(VLOOKUP(Työfile_2024!C820,Liikennemalli!$D$6:$G$1921,4,FALSE),0)</f>
        <v>1</v>
      </c>
      <c r="H820" s="225">
        <f>K820-IFERROR(VLOOKUP(Työfile_2024!D820,Liikennemalli!$C$6:$H$1921,6,FALSE),"ei löydy")</f>
        <v>0</v>
      </c>
      <c r="I820" s="80">
        <v>2855</v>
      </c>
      <c r="J820" s="52">
        <v>3</v>
      </c>
      <c r="K820" s="52">
        <v>6172</v>
      </c>
      <c r="L820" s="53"/>
      <c r="M820" s="54"/>
      <c r="N820" s="54"/>
      <c r="O820" s="54"/>
      <c r="P820" s="54"/>
      <c r="Q820" s="55"/>
      <c r="R820" s="55"/>
      <c r="S820" s="55"/>
      <c r="T820" s="55"/>
      <c r="U820" s="52"/>
      <c r="V820" s="56">
        <v>411</v>
      </c>
      <c r="W820" s="56">
        <v>26</v>
      </c>
      <c r="X820" s="56">
        <v>417</v>
      </c>
      <c r="Y820" s="56">
        <f>VLOOKUP(D820,Liikennemalli24!$D$2:$F$1804,2,FALSE)</f>
        <v>112</v>
      </c>
      <c r="Z820" s="57">
        <f>VLOOKUP(D820,Liikennemalli24!$D$2:$F$1804,3,FALSE)</f>
        <v>0.55300000000000005</v>
      </c>
      <c r="AA820" s="178">
        <f>IF(G820=1,VLOOKUP(C820,Liikennemalli!$D$6:$H$1921,2,FALSE),"-")</f>
        <v>80.387580646117897</v>
      </c>
      <c r="AB820" s="197">
        <f>IF(G820=1,VLOOKUP(C820,Liikennemalli!$D$6:$H$1921,3,FALSE),"-")</f>
        <v>0.70096201345519604</v>
      </c>
      <c r="AC820" s="134">
        <f>IF(E820=1,VLOOKUP(Työfile_2024!D820,'2015'!$F$12:$X$1887,18,FALSE),"-")</f>
        <v>89</v>
      </c>
      <c r="AD820" s="127">
        <f>IF(E820=1,VLOOKUP(Työfile_2024!D820,'2015'!$F$12:$X$1887,19,FALSE),"-")</f>
        <v>0.52</v>
      </c>
      <c r="AI820" s="127">
        <f>IF(E820=1,VLOOKUP(Työfile_2024!D820,'2015'!$F$12:$AB$1887,20,FALSE),"-")</f>
        <v>0</v>
      </c>
      <c r="AJ820" s="127">
        <f>IF(E820=1,VLOOKUP(Työfile_2024!D820,'2015'!$F$12:$AB$1887,21,FALSE),"-")</f>
        <v>0</v>
      </c>
      <c r="AK820" s="127">
        <f>IF(E820=1,VLOOKUP(Työfile_2024!D820,'2015'!$F$12:$AB$1887,22,FALSE),"-")</f>
        <v>0</v>
      </c>
      <c r="AL820" s="127">
        <f>IF(E820=1,VLOOKUP(Työfile_2024!D820,'2015'!$F$12:$AB$1887,23,FALSE),"-")</f>
        <v>0</v>
      </c>
      <c r="AM820" s="56">
        <f>VLOOKUP(Työfile_2024!D820,Tmatkat_20km_tarkasteltava_verk!$C$2:$D$1804,2,FALSE)</f>
        <v>18</v>
      </c>
      <c r="AN820" s="148">
        <f t="shared" si="200"/>
        <v>4.3795620437956206E-2</v>
      </c>
      <c r="AO820" s="178">
        <f>IF(E820=1,VLOOKUP(Työfile_2024!D820,'2015'!$F$12:$AC$1887,24,FALSE),"-")</f>
        <v>14</v>
      </c>
      <c r="AP820" s="52">
        <f>VLOOKUP(D820,Tarkasteltava_verkko_2024_harva!$E$2:$I$1804,5,FALSE)</f>
        <v>0</v>
      </c>
      <c r="AQ820" s="52">
        <f>VLOOKUP(D820,Tarkasteltava_verkko_2024_harva!$E$2:$I$1804,4,FALSE)</f>
        <v>0</v>
      </c>
      <c r="AR820" s="148">
        <v>0</v>
      </c>
      <c r="AS820" s="170" t="str">
        <f>IFERROR(VLOOKUP(C820,'2015'!$C$12:$AG$1887,30,FALSE),"-")</f>
        <v/>
      </c>
      <c r="AT820" s="148">
        <v>0</v>
      </c>
      <c r="AU820" s="170">
        <f>IFERROR(VLOOKUP(C820,'2015'!$C$12:$AG$1887,31,FALSE),"-")</f>
        <v>0</v>
      </c>
      <c r="AV820" s="106"/>
      <c r="AW820" s="63">
        <f>IFERROR(VLOOKUP(C820,Merkittävyysluokitus!$A$2:$J$1705,10,FALSE),"-")</f>
        <v>3</v>
      </c>
      <c r="AX820" s="175">
        <f>IFERROR(VLOOKUP(C820,Merkittävyysluokitus!$A$2:$J$1705,6,FALSE),"-")</f>
        <v>4.6844611872146116</v>
      </c>
      <c r="AY820" s="175">
        <f>IFERROR(VLOOKUP(C820,Merkittävyysluokitus!$A$2:$J$1705,7,FALSE),"-")</f>
        <v>1.423</v>
      </c>
      <c r="AZ820" s="175">
        <f>IFERROR(VLOOKUP(C820,Merkittävyysluokitus!$A$2:$J$1705,8,FALSE),"-")</f>
        <v>1.7614611872146118</v>
      </c>
      <c r="BA820" s="175">
        <f>IFERROR(VLOOKUP(C820,Merkittävyysluokitus!$A$2:$J$1705,9,FALSE),"-")</f>
        <v>1.5</v>
      </c>
      <c r="BB820" s="203"/>
      <c r="BC820" s="203" t="str">
        <f t="shared" si="201"/>
        <v/>
      </c>
      <c r="BD820" s="39" t="str">
        <f t="shared" si="209"/>
        <v>musta</v>
      </c>
      <c r="BE820" s="68" t="str">
        <f t="shared" si="196"/>
        <v>musta</v>
      </c>
      <c r="BF820" s="68" t="str">
        <f t="shared" si="197"/>
        <v>musta</v>
      </c>
      <c r="BG820" s="68" t="str">
        <f t="shared" si="198"/>
        <v>musta</v>
      </c>
      <c r="BH820" s="208" t="str">
        <f t="shared" si="199"/>
        <v>musta</v>
      </c>
      <c r="BI820" s="39"/>
      <c r="BJ820" s="39" t="str">
        <f>IF(F820="ei löydy","uusi tie",IF(E820=0,"tieosoite muuttunut",IF(E820=1,VLOOKUP(D820,'2015'!$F$12:$AL$1887,31,FALSE),"-")))</f>
        <v>musta</v>
      </c>
      <c r="BK820" s="67" t="str">
        <f>IF(E820=1,VLOOKUP(D820,'2015'!$F$12:$AL$1887,32,FALSE),"-")</f>
        <v>musta</v>
      </c>
      <c r="BL820" s="39" t="str">
        <f>IF(F820="ei löydy","uusi tie",IF(E820=0,"tieosoite muuttunut",IF(E820=1,VLOOKUP(D820,'2015'!$F$12:$AL$1887,33,FALSE),"-")))</f>
        <v>musta</v>
      </c>
      <c r="BM820" s="39"/>
      <c r="BN820" s="217" t="str">
        <f>VLOOKUP(D820,'2015'!$F$12:$AL$1887,33,FALSE)</f>
        <v>musta</v>
      </c>
      <c r="BO820" s="39"/>
      <c r="BP820" s="115" t="s">
        <v>10</v>
      </c>
      <c r="BQ820" s="30"/>
      <c r="BS820" s="5"/>
      <c r="BU820" s="37"/>
      <c r="BV820" s="30" t="s">
        <v>10</v>
      </c>
      <c r="BX820" t="str">
        <f>IF(E820=1,VLOOKUP(D820,'2015'!$F$12:$AX$1887,43,FALSE),"-")</f>
        <v>musta</v>
      </c>
      <c r="BY820" t="str">
        <f>IF(E820=1,VLOOKUP(D820,'2015'!$F$12:$AX$1887,44,FALSE),"-")</f>
        <v>musta</v>
      </c>
      <c r="BZ820" t="str">
        <f>IF(E820=1,VLOOKUP(D820,'2015'!$F$12:$AX$1887,45,FALSE),"-")</f>
        <v>musta</v>
      </c>
      <c r="CA820" s="31">
        <f t="shared" si="204"/>
        <v>1</v>
      </c>
      <c r="CB820" s="31">
        <f t="shared" si="205"/>
        <v>1</v>
      </c>
      <c r="CC820" s="31">
        <f t="shared" si="206"/>
        <v>0</v>
      </c>
      <c r="CD820" s="31">
        <f t="shared" si="207"/>
        <v>0</v>
      </c>
      <c r="CE820" s="31">
        <f t="shared" si="208"/>
        <v>0</v>
      </c>
      <c r="CO820" s="32" t="s">
        <v>34</v>
      </c>
      <c r="CP820" s="2" t="s">
        <v>35</v>
      </c>
    </row>
    <row r="821" spans="1:94" ht="15.75" thickBot="1" x14ac:dyDescent="0.3">
      <c r="A821" s="50"/>
      <c r="B821" s="50"/>
      <c r="C821" s="50" t="str">
        <f t="shared" si="202"/>
        <v>2855_4_6001</v>
      </c>
      <c r="D821" s="51" t="str">
        <f t="shared" si="203"/>
        <v>2855_4</v>
      </c>
      <c r="E821" s="224">
        <f>IFERROR(VLOOKUP(C821,'2015'!$C$12:$D$1887,2,FALSE),0)</f>
        <v>1</v>
      </c>
      <c r="F821" s="51">
        <f>IFERROR(K821-IFERROR(VLOOKUP(D821,'2015'!$F$12:$I$1887,4,FALSE),"ei löydy"),"ei löydy")</f>
        <v>0</v>
      </c>
      <c r="G821" s="224">
        <f>IFERROR(VLOOKUP(Työfile_2024!C821,Liikennemalli!$D$6:$G$1921,4,FALSE),0)</f>
        <v>1</v>
      </c>
      <c r="H821" s="225">
        <f>K821-IFERROR(VLOOKUP(Työfile_2024!D821,Liikennemalli!$C$6:$H$1921,6,FALSE),"ei löydy")</f>
        <v>0</v>
      </c>
      <c r="I821" s="80">
        <v>2855</v>
      </c>
      <c r="J821" s="52">
        <v>4</v>
      </c>
      <c r="K821" s="52">
        <v>6001</v>
      </c>
      <c r="L821" s="53"/>
      <c r="M821" s="54"/>
      <c r="N821" s="54"/>
      <c r="O821" s="54"/>
      <c r="P821" s="54"/>
      <c r="Q821" s="55"/>
      <c r="R821" s="55"/>
      <c r="S821" s="55"/>
      <c r="T821" s="55"/>
      <c r="U821" s="52"/>
      <c r="V821" s="56">
        <v>453</v>
      </c>
      <c r="W821" s="56">
        <v>28</v>
      </c>
      <c r="X821" s="56">
        <v>437</v>
      </c>
      <c r="Y821" s="56">
        <f>VLOOKUP(D821,Liikennemalli24!$D$2:$F$1804,2,FALSE)</f>
        <v>156</v>
      </c>
      <c r="Z821" s="57">
        <f>VLOOKUP(D821,Liikennemalli24!$D$2:$F$1804,3,FALSE)</f>
        <v>0.62</v>
      </c>
      <c r="AA821" s="178">
        <f>IF(G821=1,VLOOKUP(C821,Liikennemalli!$D$6:$H$1921,2,FALSE),"-")</f>
        <v>76.311867505901702</v>
      </c>
      <c r="AB821" s="197">
        <f>IF(G821=1,VLOOKUP(C821,Liikennemalli!$D$6:$H$1921,3,FALSE),"-")</f>
        <v>0.75166317168626995</v>
      </c>
      <c r="AC821" s="134">
        <f>IF(E821=1,VLOOKUP(Työfile_2024!D821,'2015'!$F$12:$X$1887,18,FALSE),"-")</f>
        <v>109</v>
      </c>
      <c r="AD821" s="127">
        <f>IF(E821=1,VLOOKUP(Työfile_2024!D821,'2015'!$F$12:$X$1887,19,FALSE),"-")</f>
        <v>0.46</v>
      </c>
      <c r="AI821" s="127">
        <f>IF(E821=1,VLOOKUP(Työfile_2024!D821,'2015'!$F$12:$AB$1887,20,FALSE),"-")</f>
        <v>0</v>
      </c>
      <c r="AJ821" s="127">
        <f>IF(E821=1,VLOOKUP(Työfile_2024!D821,'2015'!$F$12:$AB$1887,21,FALSE),"-")</f>
        <v>0</v>
      </c>
      <c r="AK821" s="127">
        <f>IF(E821=1,VLOOKUP(Työfile_2024!D821,'2015'!$F$12:$AB$1887,22,FALSE),"-")</f>
        <v>0</v>
      </c>
      <c r="AL821" s="127">
        <f>IF(E821=1,VLOOKUP(Työfile_2024!D821,'2015'!$F$12:$AB$1887,23,FALSE),"-")</f>
        <v>0</v>
      </c>
      <c r="AM821" s="56">
        <f>VLOOKUP(Työfile_2024!D821,Tmatkat_20km_tarkasteltava_verk!$C$2:$D$1804,2,FALSE)</f>
        <v>38</v>
      </c>
      <c r="AN821" s="148">
        <f t="shared" si="200"/>
        <v>8.3885209713024281E-2</v>
      </c>
      <c r="AO821" s="178">
        <f>IF(E821=1,VLOOKUP(Työfile_2024!D821,'2015'!$F$12:$AC$1887,24,FALSE),"-")</f>
        <v>17</v>
      </c>
      <c r="AP821" s="52">
        <f>VLOOKUP(D821,Tarkasteltava_verkko_2024_harva!$E$2:$I$1804,5,FALSE)</f>
        <v>0</v>
      </c>
      <c r="AQ821" s="52">
        <f>VLOOKUP(D821,Tarkasteltava_verkko_2024_harva!$E$2:$I$1804,4,FALSE)</f>
        <v>0</v>
      </c>
      <c r="AR821" s="148">
        <v>5.1658056990501579E-3</v>
      </c>
      <c r="AS821" s="170" t="str">
        <f>IFERROR(VLOOKUP(C821,'2015'!$C$12:$AG$1887,30,FALSE),"-")</f>
        <v/>
      </c>
      <c r="AT821" s="148">
        <v>0.12381269788368605</v>
      </c>
      <c r="AU821" s="170">
        <f>IFERROR(VLOOKUP(C821,'2015'!$C$12:$AG$1887,31,FALSE),"-")</f>
        <v>0</v>
      </c>
      <c r="AV821" s="106"/>
      <c r="AW821" s="63">
        <f>IFERROR(VLOOKUP(C821,Merkittävyysluokitus!$A$2:$J$1705,10,FALSE),"-")</f>
        <v>3</v>
      </c>
      <c r="AX821" s="175">
        <f>IFERROR(VLOOKUP(C821,Merkittävyysluokitus!$A$2:$J$1705,6,FALSE),"-")</f>
        <v>6.3365646879756472</v>
      </c>
      <c r="AY821" s="175">
        <f>IFERROR(VLOOKUP(C821,Merkittävyysluokitus!$A$2:$J$1705,7,FALSE),"-")</f>
        <v>1.5190000000000001</v>
      </c>
      <c r="AZ821" s="175">
        <f>IFERROR(VLOOKUP(C821,Merkittävyysluokitus!$A$2:$J$1705,8,FALSE),"-")</f>
        <v>3.1508980213089801</v>
      </c>
      <c r="BA821" s="175">
        <f>IFERROR(VLOOKUP(C821,Merkittävyysluokitus!$A$2:$J$1705,9,FALSE),"-")</f>
        <v>1.6666666666666665</v>
      </c>
      <c r="BB821" s="203"/>
      <c r="BC821" s="203" t="str">
        <f t="shared" si="201"/>
        <v/>
      </c>
      <c r="BD821" s="39" t="str">
        <f t="shared" si="209"/>
        <v>musta</v>
      </c>
      <c r="BE821" s="68" t="str">
        <f t="shared" si="196"/>
        <v>musta</v>
      </c>
      <c r="BF821" s="68" t="str">
        <f t="shared" si="197"/>
        <v>musta</v>
      </c>
      <c r="BG821" s="68" t="str">
        <f t="shared" si="198"/>
        <v>musta</v>
      </c>
      <c r="BH821" s="208" t="str">
        <f t="shared" si="199"/>
        <v>musta</v>
      </c>
      <c r="BI821" s="39"/>
      <c r="BJ821" s="39" t="str">
        <f>IF(F821="ei löydy","uusi tie",IF(E821=0,"tieosoite muuttunut",IF(E821=1,VLOOKUP(D821,'2015'!$F$12:$AL$1887,31,FALSE),"-")))</f>
        <v>musta</v>
      </c>
      <c r="BK821" s="67" t="str">
        <f>IF(E821=1,VLOOKUP(D821,'2015'!$F$12:$AL$1887,32,FALSE),"-")</f>
        <v>musta</v>
      </c>
      <c r="BL821" s="39" t="str">
        <f>IF(F821="ei löydy","uusi tie",IF(E821=0,"tieosoite muuttunut",IF(E821=1,VLOOKUP(D821,'2015'!$F$12:$AL$1887,33,FALSE),"-")))</f>
        <v>musta</v>
      </c>
      <c r="BM821" s="39"/>
      <c r="BN821" s="217" t="str">
        <f>VLOOKUP(D821,'2015'!$F$12:$AL$1887,33,FALSE)</f>
        <v>musta</v>
      </c>
      <c r="BO821" s="39"/>
      <c r="BP821" s="115" t="s">
        <v>10</v>
      </c>
      <c r="BQ821" s="30"/>
      <c r="BS821" s="5"/>
      <c r="BU821" s="37"/>
      <c r="BV821" s="30" t="s">
        <v>10</v>
      </c>
      <c r="BX821" t="str">
        <f>IF(E821=1,VLOOKUP(D821,'2015'!$F$12:$AX$1887,43,FALSE),"-")</f>
        <v>musta</v>
      </c>
      <c r="BY821" t="str">
        <f>IF(E821=1,VLOOKUP(D821,'2015'!$F$12:$AX$1887,44,FALSE),"-")</f>
        <v>musta</v>
      </c>
      <c r="BZ821" t="str">
        <f>IF(E821=1,VLOOKUP(D821,'2015'!$F$12:$AX$1887,45,FALSE),"-")</f>
        <v>musta</v>
      </c>
      <c r="CA821" s="31">
        <f t="shared" si="204"/>
        <v>1</v>
      </c>
      <c r="CB821" s="31">
        <f t="shared" si="205"/>
        <v>1</v>
      </c>
      <c r="CC821" s="31">
        <f t="shared" si="206"/>
        <v>0</v>
      </c>
      <c r="CD821" s="31">
        <f t="shared" si="207"/>
        <v>0</v>
      </c>
      <c r="CE821" s="31">
        <f t="shared" si="208"/>
        <v>0</v>
      </c>
      <c r="CO821" s="32" t="s">
        <v>34</v>
      </c>
      <c r="CP821" s="2" t="s">
        <v>35</v>
      </c>
    </row>
    <row r="822" spans="1:94" ht="15.75" thickBot="1" x14ac:dyDescent="0.3">
      <c r="A822" s="50"/>
      <c r="B822" s="50"/>
      <c r="C822" s="50" t="str">
        <f t="shared" si="202"/>
        <v>2862_1_2176</v>
      </c>
      <c r="D822" s="51" t="str">
        <f t="shared" si="203"/>
        <v>2862_1</v>
      </c>
      <c r="E822" s="224">
        <f>IFERROR(VLOOKUP(C822,'2015'!$C$12:$D$1887,2,FALSE),0)</f>
        <v>1</v>
      </c>
      <c r="F822" s="51">
        <f>IFERROR(K822-IFERROR(VLOOKUP(D822,'2015'!$F$12:$I$1887,4,FALSE),"ei löydy"),"ei löydy")</f>
        <v>0</v>
      </c>
      <c r="G822" s="224">
        <f>IFERROR(VLOOKUP(Työfile_2024!C822,Liikennemalli!$D$6:$G$1921,4,FALSE),0)</f>
        <v>0</v>
      </c>
      <c r="H822" s="225">
        <f>K822-IFERROR(VLOOKUP(Työfile_2024!D822,Liikennemalli!$C$6:$H$1921,6,FALSE),"ei löydy")</f>
        <v>-1751</v>
      </c>
      <c r="I822" s="80">
        <v>2862</v>
      </c>
      <c r="J822" s="52">
        <v>1</v>
      </c>
      <c r="K822" s="52">
        <v>2176</v>
      </c>
      <c r="L822" s="53"/>
      <c r="M822" s="54"/>
      <c r="N822" s="54"/>
      <c r="O822" s="54"/>
      <c r="P822" s="54"/>
      <c r="Q822" s="55"/>
      <c r="R822" s="55"/>
      <c r="S822" s="55"/>
      <c r="T822" s="55"/>
      <c r="U822" s="52"/>
      <c r="V822" s="56">
        <v>1419</v>
      </c>
      <c r="W822" s="56">
        <v>56</v>
      </c>
      <c r="X822" s="56">
        <v>1504</v>
      </c>
      <c r="Y822" s="56">
        <f>VLOOKUP(D822,Liikennemalli24!$D$2:$F$1804,2,FALSE)</f>
        <v>461</v>
      </c>
      <c r="Z822" s="57">
        <f>VLOOKUP(D822,Liikennemalli24!$D$2:$F$1804,3,FALSE)</f>
        <v>0.18099999999999999</v>
      </c>
      <c r="AA822" s="178" t="str">
        <f>IF(G822=1,VLOOKUP(C822,Liikennemalli!$D$6:$H$1921,2,FALSE),"-")</f>
        <v>-</v>
      </c>
      <c r="AB822" s="197" t="str">
        <f>IF(G822=1,VLOOKUP(C822,Liikennemalli!$D$6:$H$1921,3,FALSE),"-")</f>
        <v>-</v>
      </c>
      <c r="AC822" s="134">
        <f>IF(E822=1,VLOOKUP(Työfile_2024!D822,'2015'!$F$12:$X$1887,18,FALSE),"-")</f>
        <v>395</v>
      </c>
      <c r="AD822" s="127">
        <f>IF(E822=1,VLOOKUP(Työfile_2024!D822,'2015'!$F$12:$X$1887,19,FALSE),"-")</f>
        <v>0.48</v>
      </c>
      <c r="AI822" s="127">
        <f>IF(E822=1,VLOOKUP(Työfile_2024!D822,'2015'!$F$12:$AB$1887,20,FALSE),"-")</f>
        <v>0</v>
      </c>
      <c r="AJ822" s="127">
        <f>IF(E822=1,VLOOKUP(Työfile_2024!D822,'2015'!$F$12:$AB$1887,21,FALSE),"-")</f>
        <v>0</v>
      </c>
      <c r="AK822" s="127">
        <f>IF(E822=1,VLOOKUP(Työfile_2024!D822,'2015'!$F$12:$AB$1887,22,FALSE),"-")</f>
        <v>0</v>
      </c>
      <c r="AL822" s="127">
        <f>IF(E822=1,VLOOKUP(Työfile_2024!D822,'2015'!$F$12:$AB$1887,23,FALSE),"-")</f>
        <v>0</v>
      </c>
      <c r="AM822" s="56">
        <f>VLOOKUP(Työfile_2024!D822,Tmatkat_20km_tarkasteltava_verk!$C$2:$D$1804,2,FALSE)</f>
        <v>233</v>
      </c>
      <c r="AN822" s="148">
        <f t="shared" si="200"/>
        <v>0.164200140944327</v>
      </c>
      <c r="AO822" s="178">
        <f>IF(E822=1,VLOOKUP(Työfile_2024!D822,'2015'!$F$12:$AC$1887,24,FALSE),"-")</f>
        <v>754</v>
      </c>
      <c r="AP822" s="52">
        <f>VLOOKUP(D822,Tarkasteltava_verkko_2024_harva!$E$2:$I$1804,5,FALSE)</f>
        <v>0</v>
      </c>
      <c r="AQ822" s="52">
        <f>VLOOKUP(D822,Tarkasteltava_verkko_2024_harva!$E$2:$I$1804,4,FALSE)</f>
        <v>0</v>
      </c>
      <c r="AR822" s="148">
        <v>0.22058823529411764</v>
      </c>
      <c r="AS822" s="170" t="str">
        <f>IFERROR(VLOOKUP(C822,'2015'!$C$12:$AG$1887,30,FALSE),"-")</f>
        <v/>
      </c>
      <c r="AT822" s="148">
        <v>0.35340073529411764</v>
      </c>
      <c r="AU822" s="170">
        <f>IFERROR(VLOOKUP(C822,'2015'!$C$12:$AG$1887,31,FALSE),"-")</f>
        <v>0</v>
      </c>
      <c r="AV822" s="106"/>
      <c r="AW822" s="63">
        <f>IFERROR(VLOOKUP(C822,Merkittävyysluokitus!$A$2:$J$1705,10,FALSE),"-")</f>
        <v>3</v>
      </c>
      <c r="AX822" s="175">
        <f>IFERROR(VLOOKUP(C822,Merkittävyysluokitus!$A$2:$J$1705,6,FALSE),"-")</f>
        <v>10.35290715372907</v>
      </c>
      <c r="AY822" s="175">
        <f>IFERROR(VLOOKUP(C822,Merkittävyysluokitus!$A$2:$J$1705,7,FALSE),"-")</f>
        <v>5</v>
      </c>
      <c r="AZ822" s="175">
        <f>IFERROR(VLOOKUP(C822,Merkittävyysluokitus!$A$2:$J$1705,8,FALSE),"-")</f>
        <v>3.6862404870624048</v>
      </c>
      <c r="BA822" s="175">
        <f>IFERROR(VLOOKUP(C822,Merkittävyysluokitus!$A$2:$J$1705,9,FALSE),"-")</f>
        <v>1.6666666666666665</v>
      </c>
      <c r="BB822" s="203"/>
      <c r="BC822" s="203" t="str">
        <f t="shared" si="201"/>
        <v/>
      </c>
      <c r="BD822" s="39" t="str">
        <f t="shared" si="209"/>
        <v>musta</v>
      </c>
      <c r="BE822" s="68" t="str">
        <f t="shared" si="196"/>
        <v>musta</v>
      </c>
      <c r="BF822" s="68" t="str">
        <f t="shared" si="197"/>
        <v>musta</v>
      </c>
      <c r="BG822" s="68" t="str">
        <f t="shared" si="198"/>
        <v>musta</v>
      </c>
      <c r="BH822" s="208" t="str">
        <f t="shared" si="199"/>
        <v>musta</v>
      </c>
      <c r="BI822" s="39"/>
      <c r="BJ822" s="39" t="str">
        <f>IF(F822="ei löydy","uusi tie",IF(E822=0,"tieosoite muuttunut",IF(E822=1,VLOOKUP(D822,'2015'!$F$12:$AL$1887,31,FALSE),"-")))</f>
        <v>musta</v>
      </c>
      <c r="BK822" s="67" t="str">
        <f>IF(E822=1,VLOOKUP(D822,'2015'!$F$12:$AL$1887,32,FALSE),"-")</f>
        <v>musta</v>
      </c>
      <c r="BL822" s="39" t="str">
        <f>IF(F822="ei löydy","uusi tie",IF(E822=0,"tieosoite muuttunut",IF(E822=1,VLOOKUP(D822,'2015'!$F$12:$AL$1887,33,FALSE),"-")))</f>
        <v>musta</v>
      </c>
      <c r="BM822" s="39"/>
      <c r="BN822" s="217" t="str">
        <f>VLOOKUP(D822,'2015'!$F$12:$AL$1887,33,FALSE)</f>
        <v>musta</v>
      </c>
      <c r="BO822" s="39"/>
      <c r="BP822" s="115" t="s">
        <v>10</v>
      </c>
      <c r="BQ822" s="30"/>
      <c r="BS822" s="5"/>
      <c r="BU822" s="37"/>
      <c r="BV822" s="30" t="s">
        <v>10</v>
      </c>
      <c r="BX822" t="str">
        <f>IF(E822=1,VLOOKUP(D822,'2015'!$F$12:$AX$1887,43,FALSE),"-")</f>
        <v>musta</v>
      </c>
      <c r="BY822" t="str">
        <f>IF(E822=1,VLOOKUP(D822,'2015'!$F$12:$AX$1887,44,FALSE),"-")</f>
        <v>punainen</v>
      </c>
      <c r="BZ822" t="str">
        <f>IF(E822=1,VLOOKUP(D822,'2015'!$F$12:$AX$1887,45,FALSE),"-")</f>
        <v>musta</v>
      </c>
      <c r="CA822" s="31">
        <f t="shared" si="204"/>
        <v>2</v>
      </c>
      <c r="CB822" s="31">
        <f t="shared" si="205"/>
        <v>1</v>
      </c>
      <c r="CC822" s="31">
        <f t="shared" si="206"/>
        <v>0</v>
      </c>
      <c r="CD822" s="31">
        <f t="shared" si="207"/>
        <v>1</v>
      </c>
      <c r="CE822" s="31">
        <f t="shared" si="208"/>
        <v>0</v>
      </c>
      <c r="CO822" s="32" t="s">
        <v>34</v>
      </c>
      <c r="CP822" s="2" t="s">
        <v>35</v>
      </c>
    </row>
    <row r="823" spans="1:94" ht="15.75" thickBot="1" x14ac:dyDescent="0.3">
      <c r="A823" s="50"/>
      <c r="B823" s="50"/>
      <c r="C823" s="50" t="str">
        <f t="shared" si="202"/>
        <v>2871_1_4115</v>
      </c>
      <c r="D823" s="51" t="str">
        <f t="shared" si="203"/>
        <v>2871_1</v>
      </c>
      <c r="E823" s="224">
        <f>IFERROR(VLOOKUP(C823,'2015'!$C$12:$D$1887,2,FALSE),0)</f>
        <v>1</v>
      </c>
      <c r="F823" s="51">
        <f>IFERROR(K823-IFERROR(VLOOKUP(D823,'2015'!$F$12:$I$1887,4,FALSE),"ei löydy"),"ei löydy")</f>
        <v>0</v>
      </c>
      <c r="G823" s="224">
        <f>IFERROR(VLOOKUP(Työfile_2024!C823,Liikennemalli!$D$6:$G$1921,4,FALSE),0)</f>
        <v>1</v>
      </c>
      <c r="H823" s="225">
        <f>K823-IFERROR(VLOOKUP(Työfile_2024!D823,Liikennemalli!$C$6:$H$1921,6,FALSE),"ei löydy")</f>
        <v>0</v>
      </c>
      <c r="I823" s="80">
        <v>2871</v>
      </c>
      <c r="J823" s="52">
        <v>1</v>
      </c>
      <c r="K823" s="52">
        <v>4115</v>
      </c>
      <c r="L823" s="53"/>
      <c r="M823" s="54"/>
      <c r="N823" s="54"/>
      <c r="O823" s="54"/>
      <c r="P823" s="54"/>
      <c r="Q823" s="55"/>
      <c r="R823" s="55"/>
      <c r="S823" s="55"/>
      <c r="T823" s="55"/>
      <c r="U823" s="52"/>
      <c r="V823" s="56">
        <v>1137.7049817739976</v>
      </c>
      <c r="W823" s="56">
        <v>73.097934386391245</v>
      </c>
      <c r="X823" s="56">
        <v>1209.254191980559</v>
      </c>
      <c r="Y823" s="56">
        <f>VLOOKUP(D823,Liikennemalli24!$D$2:$F$1804,2,FALSE)</f>
        <v>1018</v>
      </c>
      <c r="Z823" s="57">
        <f>VLOOKUP(D823,Liikennemalli24!$D$2:$F$1804,3,FALSE)</f>
        <v>0.75800000000000001</v>
      </c>
      <c r="AA823" s="178">
        <f>IF(G823=1,VLOOKUP(C823,Liikennemalli!$D$6:$H$1921,2,FALSE),"-")</f>
        <v>515.12301665967402</v>
      </c>
      <c r="AB823" s="197">
        <f>IF(G823=1,VLOOKUP(C823,Liikennemalli!$D$6:$H$1921,3,FALSE),"-")</f>
        <v>0.70556773908628101</v>
      </c>
      <c r="AC823" s="134">
        <f>IF(E823=1,VLOOKUP(Työfile_2024!D823,'2015'!$F$12:$X$1887,18,FALSE),"-")</f>
        <v>514</v>
      </c>
      <c r="AD823" s="127">
        <f>IF(E823=1,VLOOKUP(Työfile_2024!D823,'2015'!$F$12:$X$1887,19,FALSE),"-")</f>
        <v>0.66</v>
      </c>
      <c r="AI823" s="127">
        <f>IF(E823=1,VLOOKUP(Työfile_2024!D823,'2015'!$F$12:$AB$1887,20,FALSE),"-")</f>
        <v>0</v>
      </c>
      <c r="AJ823" s="127">
        <f>IF(E823=1,VLOOKUP(Työfile_2024!D823,'2015'!$F$12:$AB$1887,21,FALSE),"-")</f>
        <v>0</v>
      </c>
      <c r="AK823" s="127">
        <f>IF(E823=1,VLOOKUP(Työfile_2024!D823,'2015'!$F$12:$AB$1887,22,FALSE),"-")</f>
        <v>0</v>
      </c>
      <c r="AL823" s="127">
        <f>IF(E823=1,VLOOKUP(Työfile_2024!D823,'2015'!$F$12:$AB$1887,23,FALSE),"-")</f>
        <v>0</v>
      </c>
      <c r="AM823" s="56">
        <f>VLOOKUP(Työfile_2024!D823,Tmatkat_20km_tarkasteltava_verk!$C$2:$D$1804,2,FALSE)</f>
        <v>166</v>
      </c>
      <c r="AN823" s="148">
        <f t="shared" si="200"/>
        <v>0.14590777280517833</v>
      </c>
      <c r="AO823" s="178">
        <f>IF(E823=1,VLOOKUP(Työfile_2024!D823,'2015'!$F$12:$AC$1887,24,FALSE),"-")</f>
        <v>168</v>
      </c>
      <c r="AP823" s="52">
        <f>VLOOKUP(D823,Tarkasteltava_verkko_2024_harva!$E$2:$I$1804,5,FALSE)</f>
        <v>0</v>
      </c>
      <c r="AQ823" s="52">
        <f>VLOOKUP(D823,Tarkasteltava_verkko_2024_harva!$E$2:$I$1804,4,FALSE)</f>
        <v>0</v>
      </c>
      <c r="AR823" s="148">
        <v>5.4434993924665859E-2</v>
      </c>
      <c r="AS823" s="170" t="str">
        <f>IFERROR(VLOOKUP(C823,'2015'!$C$12:$AG$1887,30,FALSE),"-")</f>
        <v/>
      </c>
      <c r="AT823" s="148">
        <v>0.61895504252733902</v>
      </c>
      <c r="AU823" s="170" t="str">
        <f>IFERROR(VLOOKUP(C823,'2015'!$C$12:$AG$1887,31,FALSE),"-")</f>
        <v>Kyllä</v>
      </c>
      <c r="AV823" s="106"/>
      <c r="AW823" s="63">
        <f>IFERROR(VLOOKUP(C823,Merkittävyysluokitus!$A$2:$J$1705,10,FALSE),"-")</f>
        <v>2</v>
      </c>
      <c r="AX823" s="175">
        <f>IFERROR(VLOOKUP(C823,Merkittävyysluokitus!$A$2:$J$1705,6,FALSE),"-")</f>
        <v>10.979528158295281</v>
      </c>
      <c r="AY823" s="175">
        <f>IFERROR(VLOOKUP(C823,Merkittävyysluokitus!$A$2:$J$1705,7,FALSE),"-")</f>
        <v>4.7766666666666673</v>
      </c>
      <c r="AZ823" s="175">
        <f>IFERROR(VLOOKUP(C823,Merkittävyysluokitus!$A$2:$J$1705,8,FALSE),"-")</f>
        <v>4.5361948249619477</v>
      </c>
      <c r="BA823" s="175">
        <f>IFERROR(VLOOKUP(C823,Merkittävyysluokitus!$A$2:$J$1705,9,FALSE),"-")</f>
        <v>1.6666666666666665</v>
      </c>
      <c r="BB823" s="203"/>
      <c r="BC823" s="203" t="str">
        <f t="shared" si="201"/>
        <v/>
      </c>
      <c r="BD823" s="39" t="str">
        <f t="shared" si="209"/>
        <v>musta</v>
      </c>
      <c r="BE823" s="68" t="str">
        <f t="shared" si="196"/>
        <v>punainen</v>
      </c>
      <c r="BF823" s="68" t="str">
        <f t="shared" si="197"/>
        <v>musta</v>
      </c>
      <c r="BG823" s="68" t="str">
        <f t="shared" si="198"/>
        <v>musta</v>
      </c>
      <c r="BH823" s="208" t="str">
        <f t="shared" si="199"/>
        <v>musta</v>
      </c>
      <c r="BI823" s="39"/>
      <c r="BJ823" s="39" t="str">
        <f>IF(F823="ei löydy","uusi tie",IF(E823=0,"tieosoite muuttunut",IF(E823=1,VLOOKUP(D823,'2015'!$F$12:$AL$1887,31,FALSE),"-")))</f>
        <v>punainen</v>
      </c>
      <c r="BK823" s="67" t="str">
        <f>IF(E823=1,VLOOKUP(D823,'2015'!$F$12:$AL$1887,32,FALSE),"-")</f>
        <v>musta</v>
      </c>
      <c r="BL823" s="39" t="str">
        <f>IF(F823="ei löydy","uusi tie",IF(E823=0,"tieosoite muuttunut",IF(E823=1,VLOOKUP(D823,'2015'!$F$12:$AL$1887,33,FALSE),"-")))</f>
        <v>musta</v>
      </c>
      <c r="BM823" s="39"/>
      <c r="BN823" s="217" t="str">
        <f>VLOOKUP(D823,'2015'!$F$12:$AL$1887,33,FALSE)</f>
        <v>musta</v>
      </c>
      <c r="BO823" s="39"/>
      <c r="BP823" s="115" t="s">
        <v>10</v>
      </c>
      <c r="BQ823" s="30"/>
      <c r="BS823" s="5"/>
      <c r="BU823" s="37"/>
      <c r="BV823" s="30" t="s">
        <v>10</v>
      </c>
      <c r="BX823" t="str">
        <f>IF(E823=1,VLOOKUP(D823,'2015'!$F$12:$AX$1887,43,FALSE),"-")</f>
        <v>punainen</v>
      </c>
      <c r="BY823" t="str">
        <f>IF(E823=1,VLOOKUP(D823,'2015'!$F$12:$AX$1887,44,FALSE),"-")</f>
        <v>musta</v>
      </c>
      <c r="BZ823" t="str">
        <f>IF(E823=1,VLOOKUP(D823,'2015'!$F$12:$AX$1887,45,FALSE),"-")</f>
        <v>musta</v>
      </c>
      <c r="CA823" s="31">
        <f t="shared" si="204"/>
        <v>11</v>
      </c>
      <c r="CB823" s="31">
        <f t="shared" si="205"/>
        <v>10</v>
      </c>
      <c r="CC823" s="31">
        <f t="shared" si="206"/>
        <v>0</v>
      </c>
      <c r="CD823" s="31">
        <f t="shared" si="207"/>
        <v>1</v>
      </c>
      <c r="CE823" s="31">
        <f t="shared" si="208"/>
        <v>0</v>
      </c>
      <c r="CO823" s="2" t="s">
        <v>35</v>
      </c>
      <c r="CP823" s="2" t="s">
        <v>35</v>
      </c>
    </row>
    <row r="824" spans="1:94" ht="15.75" thickBot="1" x14ac:dyDescent="0.3">
      <c r="A824" s="50"/>
      <c r="B824" s="50"/>
      <c r="C824" s="50" t="str">
        <f t="shared" si="202"/>
        <v>2871_2_5321</v>
      </c>
      <c r="D824" s="51" t="str">
        <f t="shared" si="203"/>
        <v>2871_2</v>
      </c>
      <c r="E824" s="224">
        <f>IFERROR(VLOOKUP(C824,'2015'!$C$12:$D$1887,2,FALSE),0)</f>
        <v>1</v>
      </c>
      <c r="F824" s="51">
        <f>IFERROR(K824-IFERROR(VLOOKUP(D824,'2015'!$F$12:$I$1887,4,FALSE),"ei löydy"),"ei löydy")</f>
        <v>0</v>
      </c>
      <c r="G824" s="224">
        <f>IFERROR(VLOOKUP(Työfile_2024!C824,Liikennemalli!$D$6:$G$1921,4,FALSE),0)</f>
        <v>1</v>
      </c>
      <c r="H824" s="225">
        <f>K824-IFERROR(VLOOKUP(Työfile_2024!D824,Liikennemalli!$C$6:$H$1921,6,FALSE),"ei löydy")</f>
        <v>0</v>
      </c>
      <c r="I824" s="80">
        <v>2871</v>
      </c>
      <c r="J824" s="52">
        <v>2</v>
      </c>
      <c r="K824" s="52">
        <v>5321</v>
      </c>
      <c r="L824" s="53"/>
      <c r="M824" s="54"/>
      <c r="N824" s="54"/>
      <c r="O824" s="54"/>
      <c r="P824" s="54"/>
      <c r="Q824" s="55"/>
      <c r="R824" s="55"/>
      <c r="S824" s="55"/>
      <c r="T824" s="55"/>
      <c r="U824" s="52"/>
      <c r="V824" s="56">
        <v>451</v>
      </c>
      <c r="W824" s="56">
        <v>32</v>
      </c>
      <c r="X824" s="56">
        <v>437</v>
      </c>
      <c r="Y824" s="56">
        <f>VLOOKUP(D824,Liikennemalli24!$D$2:$F$1804,2,FALSE)</f>
        <v>224</v>
      </c>
      <c r="Z824" s="57">
        <f>VLOOKUP(D824,Liikennemalli24!$D$2:$F$1804,3,FALSE)</f>
        <v>0.75</v>
      </c>
      <c r="AA824" s="178">
        <f>IF(G824=1,VLOOKUP(C824,Liikennemalli!$D$6:$H$1921,2,FALSE),"-")</f>
        <v>220.06715910877799</v>
      </c>
      <c r="AB824" s="197">
        <f>IF(G824=1,VLOOKUP(C824,Liikennemalli!$D$6:$H$1921,3,FALSE),"-")</f>
        <v>0.83429402598398095</v>
      </c>
      <c r="AC824" s="134">
        <f>IF(E824=1,VLOOKUP(Työfile_2024!D824,'2015'!$F$12:$X$1887,18,FALSE),"-")</f>
        <v>173</v>
      </c>
      <c r="AD824" s="127">
        <f>IF(E824=1,VLOOKUP(Työfile_2024!D824,'2015'!$F$12:$X$1887,19,FALSE),"-")</f>
        <v>0.72</v>
      </c>
      <c r="AI824" s="127">
        <f>IF(E824=1,VLOOKUP(Työfile_2024!D824,'2015'!$F$12:$AB$1887,20,FALSE),"-")</f>
        <v>0</v>
      </c>
      <c r="AJ824" s="127">
        <f>IF(E824=1,VLOOKUP(Työfile_2024!D824,'2015'!$F$12:$AB$1887,21,FALSE),"-")</f>
        <v>0</v>
      </c>
      <c r="AK824" s="127">
        <f>IF(E824=1,VLOOKUP(Työfile_2024!D824,'2015'!$F$12:$AB$1887,22,FALSE),"-")</f>
        <v>0</v>
      </c>
      <c r="AL824" s="127">
        <f>IF(E824=1,VLOOKUP(Työfile_2024!D824,'2015'!$F$12:$AB$1887,23,FALSE),"-")</f>
        <v>0</v>
      </c>
      <c r="AM824" s="56">
        <f>VLOOKUP(Työfile_2024!D824,Tmatkat_20km_tarkasteltava_verk!$C$2:$D$1804,2,FALSE)</f>
        <v>81</v>
      </c>
      <c r="AN824" s="148">
        <f t="shared" si="200"/>
        <v>0.17960088691796008</v>
      </c>
      <c r="AO824" s="178">
        <f>IF(E824=1,VLOOKUP(Työfile_2024!D824,'2015'!$F$12:$AC$1887,24,FALSE),"-")</f>
        <v>80</v>
      </c>
      <c r="AP824" s="52">
        <f>VLOOKUP(D824,Tarkasteltava_verkko_2024_harva!$E$2:$I$1804,5,FALSE)</f>
        <v>0</v>
      </c>
      <c r="AQ824" s="52">
        <f>VLOOKUP(D824,Tarkasteltava_verkko_2024_harva!$E$2:$I$1804,4,FALSE)</f>
        <v>0</v>
      </c>
      <c r="AR824" s="148">
        <v>0</v>
      </c>
      <c r="AS824" s="170" t="str">
        <f>IFERROR(VLOOKUP(C824,'2015'!$C$12:$AG$1887,30,FALSE),"-")</f>
        <v/>
      </c>
      <c r="AT824" s="148">
        <v>0</v>
      </c>
      <c r="AU824" s="170">
        <f>IFERROR(VLOOKUP(C824,'2015'!$C$12:$AG$1887,31,FALSE),"-")</f>
        <v>0</v>
      </c>
      <c r="AV824" s="106"/>
      <c r="AW824" s="63">
        <f>IFERROR(VLOOKUP(C824,Merkittävyysluokitus!$A$2:$J$1705,10,FALSE),"-")</f>
        <v>3</v>
      </c>
      <c r="AX824" s="175">
        <f>IFERROR(VLOOKUP(C824,Merkittävyysluokitus!$A$2:$J$1705,6,FALSE),"-")</f>
        <v>6.1396742770167423</v>
      </c>
      <c r="AY824" s="175">
        <f>IFERROR(VLOOKUP(C824,Merkittävyysluokitus!$A$2:$J$1705,7,FALSE),"-")</f>
        <v>2.2179999999999995</v>
      </c>
      <c r="AZ824" s="175">
        <f>IFERROR(VLOOKUP(C824,Merkittävyysluokitus!$A$2:$J$1705,8,FALSE),"-")</f>
        <v>3.0883409436834093</v>
      </c>
      <c r="BA824" s="175">
        <f>IFERROR(VLOOKUP(C824,Merkittävyysluokitus!$A$2:$J$1705,9,FALSE),"-")</f>
        <v>0.83333333333333326</v>
      </c>
      <c r="BB824" s="203"/>
      <c r="BC824" s="203" t="str">
        <f t="shared" si="201"/>
        <v/>
      </c>
      <c r="BD824" s="39" t="str">
        <f t="shared" si="209"/>
        <v>musta</v>
      </c>
      <c r="BE824" s="68" t="str">
        <f t="shared" si="196"/>
        <v>musta</v>
      </c>
      <c r="BF824" s="68" t="str">
        <f t="shared" si="197"/>
        <v>musta</v>
      </c>
      <c r="BG824" s="68" t="str">
        <f t="shared" si="198"/>
        <v>musta</v>
      </c>
      <c r="BH824" s="208" t="str">
        <f t="shared" si="199"/>
        <v>musta</v>
      </c>
      <c r="BI824" s="39"/>
      <c r="BJ824" s="39" t="str">
        <f>IF(F824="ei löydy","uusi tie",IF(E824=0,"tieosoite muuttunut",IF(E824=1,VLOOKUP(D824,'2015'!$F$12:$AL$1887,31,FALSE),"-")))</f>
        <v>punainen</v>
      </c>
      <c r="BK824" s="67" t="str">
        <f>IF(E824=1,VLOOKUP(D824,'2015'!$F$12:$AL$1887,32,FALSE),"-")</f>
        <v>musta</v>
      </c>
      <c r="BL824" s="39" t="str">
        <f>IF(F824="ei löydy","uusi tie",IF(E824=0,"tieosoite muuttunut",IF(E824=1,VLOOKUP(D824,'2015'!$F$12:$AL$1887,33,FALSE),"-")))</f>
        <v>musta</v>
      </c>
      <c r="BM824" s="39"/>
      <c r="BN824" s="217" t="str">
        <f>VLOOKUP(D824,'2015'!$F$12:$AL$1887,33,FALSE)</f>
        <v>musta</v>
      </c>
      <c r="BO824" s="39"/>
      <c r="BP824" s="115" t="s">
        <v>10</v>
      </c>
      <c r="BQ824" s="30"/>
      <c r="BS824" s="5"/>
      <c r="BU824" s="37"/>
      <c r="BV824" s="30" t="s">
        <v>10</v>
      </c>
      <c r="BX824" t="str">
        <f>IF(E824=1,VLOOKUP(D824,'2015'!$F$12:$AX$1887,43,FALSE),"-")</f>
        <v>punainen</v>
      </c>
      <c r="BY824" t="str">
        <f>IF(E824=1,VLOOKUP(D824,'2015'!$F$12:$AX$1887,44,FALSE),"-")</f>
        <v>musta</v>
      </c>
      <c r="BZ824" t="str">
        <f>IF(E824=1,VLOOKUP(D824,'2015'!$F$12:$AX$1887,45,FALSE),"-")</f>
        <v>musta</v>
      </c>
      <c r="CA824" s="31">
        <f t="shared" si="204"/>
        <v>10</v>
      </c>
      <c r="CB824" s="31">
        <f t="shared" si="205"/>
        <v>10</v>
      </c>
      <c r="CC824" s="31">
        <f t="shared" si="206"/>
        <v>0</v>
      </c>
      <c r="CD824" s="31">
        <f t="shared" si="207"/>
        <v>0</v>
      </c>
      <c r="CE824" s="31">
        <f t="shared" si="208"/>
        <v>0</v>
      </c>
      <c r="CO824" s="32" t="s">
        <v>34</v>
      </c>
      <c r="CP824" s="2" t="s">
        <v>35</v>
      </c>
    </row>
    <row r="825" spans="1:94" ht="15.75" thickBot="1" x14ac:dyDescent="0.3">
      <c r="A825" s="50"/>
      <c r="B825" s="50"/>
      <c r="C825" s="50" t="str">
        <f t="shared" si="202"/>
        <v>2871_3_3135</v>
      </c>
      <c r="D825" s="51" t="str">
        <f t="shared" si="203"/>
        <v>2871_3</v>
      </c>
      <c r="E825" s="224">
        <f>IFERROR(VLOOKUP(C825,'2015'!$C$12:$D$1887,2,FALSE),0)</f>
        <v>1</v>
      </c>
      <c r="F825" s="51">
        <f>IFERROR(K825-IFERROR(VLOOKUP(D825,'2015'!$F$12:$I$1887,4,FALSE),"ei löydy"),"ei löydy")</f>
        <v>0</v>
      </c>
      <c r="G825" s="224">
        <f>IFERROR(VLOOKUP(Työfile_2024!C825,Liikennemalli!$D$6:$G$1921,4,FALSE),0)</f>
        <v>1</v>
      </c>
      <c r="H825" s="225">
        <f>K825-IFERROR(VLOOKUP(Työfile_2024!D825,Liikennemalli!$C$6:$H$1921,6,FALSE),"ei löydy")</f>
        <v>0</v>
      </c>
      <c r="I825" s="80">
        <v>2871</v>
      </c>
      <c r="J825" s="52">
        <v>3</v>
      </c>
      <c r="K825" s="52">
        <v>3135</v>
      </c>
      <c r="L825" s="53"/>
      <c r="M825" s="54"/>
      <c r="N825" s="54"/>
      <c r="O825" s="54"/>
      <c r="P825" s="54"/>
      <c r="Q825" s="55"/>
      <c r="R825" s="55"/>
      <c r="S825" s="55"/>
      <c r="T825" s="55"/>
      <c r="U825" s="52"/>
      <c r="V825" s="56">
        <v>451</v>
      </c>
      <c r="W825" s="56">
        <v>32</v>
      </c>
      <c r="X825" s="56">
        <v>437</v>
      </c>
      <c r="Y825" s="56">
        <f>VLOOKUP(D825,Liikennemalli24!$D$2:$F$1804,2,FALSE)</f>
        <v>249</v>
      </c>
      <c r="Z825" s="57">
        <f>VLOOKUP(D825,Liikennemalli24!$D$2:$F$1804,3,FALSE)</f>
        <v>0.84499999999999997</v>
      </c>
      <c r="AA825" s="178">
        <f>IF(G825=1,VLOOKUP(C825,Liikennemalli!$D$6:$H$1921,2,FALSE),"-")</f>
        <v>97.366827306529999</v>
      </c>
      <c r="AB825" s="197">
        <f>IF(G825=1,VLOOKUP(C825,Liikennemalli!$D$6:$H$1921,3,FALSE),"-")</f>
        <v>0.84650555309331299</v>
      </c>
      <c r="AC825" s="134">
        <f>IF(E825=1,VLOOKUP(Työfile_2024!D825,'2015'!$F$12:$X$1887,18,FALSE),"-")</f>
        <v>166</v>
      </c>
      <c r="AD825" s="127">
        <f>IF(E825=1,VLOOKUP(Työfile_2024!D825,'2015'!$F$12:$X$1887,19,FALSE),"-")</f>
        <v>0.93</v>
      </c>
      <c r="AI825" s="127">
        <f>IF(E825=1,VLOOKUP(Työfile_2024!D825,'2015'!$F$12:$AB$1887,20,FALSE),"-")</f>
        <v>0</v>
      </c>
      <c r="AJ825" s="127">
        <f>IF(E825=1,VLOOKUP(Työfile_2024!D825,'2015'!$F$12:$AB$1887,21,FALSE),"-")</f>
        <v>0</v>
      </c>
      <c r="AK825" s="127">
        <f>IF(E825=1,VLOOKUP(Työfile_2024!D825,'2015'!$F$12:$AB$1887,22,FALSE),"-")</f>
        <v>0</v>
      </c>
      <c r="AL825" s="127">
        <f>IF(E825=1,VLOOKUP(Työfile_2024!D825,'2015'!$F$12:$AB$1887,23,FALSE),"-")</f>
        <v>0</v>
      </c>
      <c r="AM825" s="56">
        <f>VLOOKUP(Työfile_2024!D825,Tmatkat_20km_tarkasteltava_verk!$C$2:$D$1804,2,FALSE)</f>
        <v>56</v>
      </c>
      <c r="AN825" s="148">
        <f t="shared" si="200"/>
        <v>0.12416851441241686</v>
      </c>
      <c r="AO825" s="178">
        <f>IF(E825=1,VLOOKUP(Työfile_2024!D825,'2015'!$F$12:$AC$1887,24,FALSE),"-")</f>
        <v>57</v>
      </c>
      <c r="AP825" s="52">
        <f>VLOOKUP(D825,Tarkasteltava_verkko_2024_harva!$E$2:$I$1804,5,FALSE)</f>
        <v>0</v>
      </c>
      <c r="AQ825" s="52">
        <f>VLOOKUP(D825,Tarkasteltava_verkko_2024_harva!$E$2:$I$1804,4,FALSE)</f>
        <v>0</v>
      </c>
      <c r="AR825" s="148">
        <v>0</v>
      </c>
      <c r="AS825" s="170" t="str">
        <f>IFERROR(VLOOKUP(C825,'2015'!$C$12:$AG$1887,30,FALSE),"-")</f>
        <v/>
      </c>
      <c r="AT825" s="148">
        <v>0</v>
      </c>
      <c r="AU825" s="170">
        <f>IFERROR(VLOOKUP(C825,'2015'!$C$12:$AG$1887,31,FALSE),"-")</f>
        <v>0</v>
      </c>
      <c r="AV825" s="106"/>
      <c r="AW825" s="63">
        <f>IFERROR(VLOOKUP(C825,Merkittävyysluokitus!$A$2:$J$1705,10,FALSE),"-")</f>
        <v>3</v>
      </c>
      <c r="AX825" s="175">
        <f>IFERROR(VLOOKUP(C825,Merkittävyysluokitus!$A$2:$J$1705,6,FALSE),"-")</f>
        <v>5.9300852359208518</v>
      </c>
      <c r="AY825" s="175">
        <f>IFERROR(VLOOKUP(C825,Merkittävyysluokitus!$A$2:$J$1705,7,FALSE),"-")</f>
        <v>1.8579999999999997</v>
      </c>
      <c r="AZ825" s="175">
        <f>IFERROR(VLOOKUP(C825,Merkittävyysluokitus!$A$2:$J$1705,8,FALSE),"-")</f>
        <v>3.2387519025875191</v>
      </c>
      <c r="BA825" s="175">
        <f>IFERROR(VLOOKUP(C825,Merkittävyysluokitus!$A$2:$J$1705,9,FALSE),"-")</f>
        <v>0.83333333333333326</v>
      </c>
      <c r="BB825" s="203"/>
      <c r="BC825" s="203" t="str">
        <f t="shared" si="201"/>
        <v/>
      </c>
      <c r="BD825" s="39" t="str">
        <f t="shared" si="209"/>
        <v>musta</v>
      </c>
      <c r="BE825" s="68" t="str">
        <f t="shared" si="196"/>
        <v>musta</v>
      </c>
      <c r="BF825" s="68" t="str">
        <f t="shared" si="197"/>
        <v>musta</v>
      </c>
      <c r="BG825" s="68" t="str">
        <f t="shared" si="198"/>
        <v>musta</v>
      </c>
      <c r="BH825" s="208" t="str">
        <f t="shared" si="199"/>
        <v>musta</v>
      </c>
      <c r="BI825" s="39"/>
      <c r="BJ825" s="39" t="str">
        <f>IF(F825="ei löydy","uusi tie",IF(E825=0,"tieosoite muuttunut",IF(E825=1,VLOOKUP(D825,'2015'!$F$12:$AL$1887,31,FALSE),"-")))</f>
        <v>punainen</v>
      </c>
      <c r="BK825" s="67" t="str">
        <f>IF(E825=1,VLOOKUP(D825,'2015'!$F$12:$AL$1887,32,FALSE),"-")</f>
        <v>musta</v>
      </c>
      <c r="BL825" s="39" t="str">
        <f>IF(F825="ei löydy","uusi tie",IF(E825=0,"tieosoite muuttunut",IF(E825=1,VLOOKUP(D825,'2015'!$F$12:$AL$1887,33,FALSE),"-")))</f>
        <v>musta</v>
      </c>
      <c r="BM825" s="39"/>
      <c r="BN825" s="217" t="str">
        <f>VLOOKUP(D825,'2015'!$F$12:$AL$1887,33,FALSE)</f>
        <v>musta</v>
      </c>
      <c r="BO825" s="39"/>
      <c r="BP825" s="115" t="s">
        <v>10</v>
      </c>
      <c r="BQ825" s="30"/>
      <c r="BS825" s="5"/>
      <c r="BU825" s="37"/>
      <c r="BV825" s="30" t="s">
        <v>10</v>
      </c>
      <c r="BX825" t="str">
        <f>IF(E825=1,VLOOKUP(D825,'2015'!$F$12:$AX$1887,43,FALSE),"-")</f>
        <v>punainen</v>
      </c>
      <c r="BY825" t="str">
        <f>IF(E825=1,VLOOKUP(D825,'2015'!$F$12:$AX$1887,44,FALSE),"-")</f>
        <v>musta</v>
      </c>
      <c r="BZ825" t="str">
        <f>IF(E825=1,VLOOKUP(D825,'2015'!$F$12:$AX$1887,45,FALSE),"-")</f>
        <v>musta</v>
      </c>
      <c r="CA825" s="31">
        <f t="shared" si="204"/>
        <v>10</v>
      </c>
      <c r="CB825" s="31">
        <f t="shared" si="205"/>
        <v>10</v>
      </c>
      <c r="CC825" s="31">
        <f t="shared" si="206"/>
        <v>0</v>
      </c>
      <c r="CD825" s="31">
        <f t="shared" si="207"/>
        <v>0</v>
      </c>
      <c r="CE825" s="31">
        <f t="shared" si="208"/>
        <v>0</v>
      </c>
      <c r="CO825" s="2" t="s">
        <v>35</v>
      </c>
      <c r="CP825" s="2" t="s">
        <v>35</v>
      </c>
    </row>
    <row r="826" spans="1:94" ht="15.75" thickBot="1" x14ac:dyDescent="0.3">
      <c r="A826" s="50"/>
      <c r="B826" s="50"/>
      <c r="C826" s="50" t="str">
        <f t="shared" si="202"/>
        <v>2871_4_6532</v>
      </c>
      <c r="D826" s="51" t="str">
        <f t="shared" si="203"/>
        <v>2871_4</v>
      </c>
      <c r="E826" s="224">
        <f>IFERROR(VLOOKUP(C826,'2015'!$C$12:$D$1887,2,FALSE),0)</f>
        <v>1</v>
      </c>
      <c r="F826" s="51">
        <f>IFERROR(K826-IFERROR(VLOOKUP(D826,'2015'!$F$12:$I$1887,4,FALSE),"ei löydy"),"ei löydy")</f>
        <v>0</v>
      </c>
      <c r="G826" s="224">
        <f>IFERROR(VLOOKUP(Työfile_2024!C826,Liikennemalli!$D$6:$G$1921,4,FALSE),0)</f>
        <v>1</v>
      </c>
      <c r="H826" s="225">
        <f>K826-IFERROR(VLOOKUP(Työfile_2024!D826,Liikennemalli!$C$6:$H$1921,6,FALSE),"ei löydy")</f>
        <v>0</v>
      </c>
      <c r="I826" s="81">
        <v>2871</v>
      </c>
      <c r="J826" s="52">
        <v>4</v>
      </c>
      <c r="K826" s="52">
        <v>6532</v>
      </c>
      <c r="L826" s="53"/>
      <c r="M826" s="54"/>
      <c r="N826" s="54"/>
      <c r="O826" s="54"/>
      <c r="P826" s="54"/>
      <c r="Q826" s="55"/>
      <c r="R826" s="55"/>
      <c r="S826" s="55"/>
      <c r="T826" s="55"/>
      <c r="U826" s="52"/>
      <c r="V826" s="56">
        <v>410</v>
      </c>
      <c r="W826" s="56">
        <v>24</v>
      </c>
      <c r="X826" s="56">
        <v>402</v>
      </c>
      <c r="Y826" s="56">
        <f>VLOOKUP(D826,Liikennemalli24!$D$2:$F$1804,2,FALSE)</f>
        <v>47</v>
      </c>
      <c r="Z826" s="57">
        <f>VLOOKUP(D826,Liikennemalli24!$D$2:$F$1804,3,FALSE)</f>
        <v>0.98599999999999999</v>
      </c>
      <c r="AA826" s="178">
        <f>IF(G826=1,VLOOKUP(C826,Liikennemalli!$D$6:$H$1921,2,FALSE),"-")</f>
        <v>24.448069300333199</v>
      </c>
      <c r="AB826" s="197">
        <f>IF(G826=1,VLOOKUP(C826,Liikennemalli!$D$6:$H$1921,3,FALSE),"-")</f>
        <v>0.97211708215239501</v>
      </c>
      <c r="AC826" s="134">
        <f>IF(E826=1,VLOOKUP(Työfile_2024!D826,'2015'!$F$12:$X$1887,18,FALSE),"-")</f>
        <v>260</v>
      </c>
      <c r="AD826" s="127">
        <f>IF(E826=1,VLOOKUP(Työfile_2024!D826,'2015'!$F$12:$X$1887,19,FALSE),"-")</f>
        <v>0.92</v>
      </c>
      <c r="AI826" s="127">
        <f>IF(E826=1,VLOOKUP(Työfile_2024!D826,'2015'!$F$12:$AB$1887,20,FALSE),"-")</f>
        <v>0</v>
      </c>
      <c r="AJ826" s="127">
        <f>IF(E826=1,VLOOKUP(Työfile_2024!D826,'2015'!$F$12:$AB$1887,21,FALSE),"-")</f>
        <v>0</v>
      </c>
      <c r="AK826" s="127">
        <f>IF(E826=1,VLOOKUP(Työfile_2024!D826,'2015'!$F$12:$AB$1887,22,FALSE),"-")</f>
        <v>0</v>
      </c>
      <c r="AL826" s="127">
        <f>IF(E826=1,VLOOKUP(Työfile_2024!D826,'2015'!$F$12:$AB$1887,23,FALSE),"-")</f>
        <v>0</v>
      </c>
      <c r="AM826" s="56">
        <f>VLOOKUP(Työfile_2024!D826,Tmatkat_20km_tarkasteltava_verk!$C$2:$D$1804,2,FALSE)</f>
        <v>64</v>
      </c>
      <c r="AN826" s="148">
        <f t="shared" si="200"/>
        <v>0.15609756097560976</v>
      </c>
      <c r="AO826" s="178">
        <f>IF(E826=1,VLOOKUP(Työfile_2024!D826,'2015'!$F$12:$AC$1887,24,FALSE),"-")</f>
        <v>37</v>
      </c>
      <c r="AP826" s="52">
        <f>VLOOKUP(D826,Tarkasteltava_verkko_2024_harva!$E$2:$I$1804,5,FALSE)</f>
        <v>0</v>
      </c>
      <c r="AQ826" s="52">
        <f>VLOOKUP(D826,Tarkasteltava_verkko_2024_harva!$E$2:$I$1804,4,FALSE)</f>
        <v>0</v>
      </c>
      <c r="AR826" s="148">
        <v>0</v>
      </c>
      <c r="AS826" s="170" t="str">
        <f>IFERROR(VLOOKUP(C826,'2015'!$C$12:$AG$1887,30,FALSE),"-")</f>
        <v/>
      </c>
      <c r="AT826" s="148">
        <v>0</v>
      </c>
      <c r="AU826" s="170">
        <f>IFERROR(VLOOKUP(C826,'2015'!$C$12:$AG$1887,31,FALSE),"-")</f>
        <v>0</v>
      </c>
      <c r="AV826" s="106"/>
      <c r="AW826" s="63">
        <f>IFERROR(VLOOKUP(C826,Merkittävyysluokitus!$A$2:$J$1705,10,FALSE),"-")</f>
        <v>3</v>
      </c>
      <c r="AX826" s="175">
        <f>IFERROR(VLOOKUP(C826,Merkittävyysluokitus!$A$2:$J$1705,6,FALSE),"-")</f>
        <v>5.2660121765601211</v>
      </c>
      <c r="AY826" s="175">
        <f>IFERROR(VLOOKUP(C826,Merkittävyysluokitus!$A$2:$J$1705,7,FALSE),"-")</f>
        <v>1.5416666666666665</v>
      </c>
      <c r="AZ826" s="175">
        <f>IFERROR(VLOOKUP(C826,Merkittävyysluokitus!$A$2:$J$1705,8,FALSE),"-")</f>
        <v>2.5576788432267881</v>
      </c>
      <c r="BA826" s="175">
        <f>IFERROR(VLOOKUP(C826,Merkittävyysluokitus!$A$2:$J$1705,9,FALSE),"-")</f>
        <v>1.1666666666666665</v>
      </c>
      <c r="BB826" s="203"/>
      <c r="BC826" s="203" t="str">
        <f t="shared" si="201"/>
        <v/>
      </c>
      <c r="BD826" s="39" t="str">
        <f t="shared" si="209"/>
        <v>musta</v>
      </c>
      <c r="BE826" s="68" t="str">
        <f t="shared" si="196"/>
        <v>musta</v>
      </c>
      <c r="BF826" s="68" t="str">
        <f t="shared" si="197"/>
        <v>musta</v>
      </c>
      <c r="BG826" s="68" t="str">
        <f t="shared" si="198"/>
        <v>musta</v>
      </c>
      <c r="BH826" s="208" t="str">
        <f t="shared" si="199"/>
        <v>musta</v>
      </c>
      <c r="BI826" s="39"/>
      <c r="BJ826" s="39" t="str">
        <f>IF(F826="ei löydy","uusi tie",IF(E826=0,"tieosoite muuttunut",IF(E826=1,VLOOKUP(D826,'2015'!$F$12:$AL$1887,31,FALSE),"-")))</f>
        <v>punainen</v>
      </c>
      <c r="BK826" s="67" t="str">
        <f>IF(E826=1,VLOOKUP(D826,'2015'!$F$12:$AL$1887,32,FALSE),"-")</f>
        <v>musta</v>
      </c>
      <c r="BL826" s="39" t="str">
        <f>IF(F826="ei löydy","uusi tie",IF(E826=0,"tieosoite muuttunut",IF(E826=1,VLOOKUP(D826,'2015'!$F$12:$AL$1887,33,FALSE),"-")))</f>
        <v>musta</v>
      </c>
      <c r="BM826" s="39"/>
      <c r="BN826" s="217" t="str">
        <f>VLOOKUP(D826,'2015'!$F$12:$AL$1887,33,FALSE)</f>
        <v>musta</v>
      </c>
      <c r="BO826" s="39"/>
      <c r="BP826" s="115" t="s">
        <v>10</v>
      </c>
      <c r="BQ826" s="30"/>
      <c r="BS826" s="5"/>
      <c r="BU826" s="37"/>
      <c r="BV826" s="30" t="s">
        <v>10</v>
      </c>
      <c r="BX826" t="str">
        <f>IF(E826=1,VLOOKUP(D826,'2015'!$F$12:$AX$1887,43,FALSE),"-")</f>
        <v>punainen</v>
      </c>
      <c r="BY826" t="str">
        <f>IF(E826=1,VLOOKUP(D826,'2015'!$F$12:$AX$1887,44,FALSE),"-")</f>
        <v>musta</v>
      </c>
      <c r="BZ826" t="str">
        <f>IF(E826=1,VLOOKUP(D826,'2015'!$F$12:$AX$1887,45,FALSE),"-")</f>
        <v>musta</v>
      </c>
      <c r="CA826" s="31">
        <f t="shared" si="204"/>
        <v>10</v>
      </c>
      <c r="CB826" s="31">
        <f t="shared" si="205"/>
        <v>10</v>
      </c>
      <c r="CC826" s="31">
        <f t="shared" si="206"/>
        <v>0</v>
      </c>
      <c r="CD826" s="31">
        <f t="shared" si="207"/>
        <v>0</v>
      </c>
      <c r="CE826" s="31">
        <f t="shared" si="208"/>
        <v>0</v>
      </c>
      <c r="CO826" s="29" t="s">
        <v>34</v>
      </c>
      <c r="CP826" s="29" t="s">
        <v>34</v>
      </c>
    </row>
    <row r="827" spans="1:94" ht="15.75" thickBot="1" x14ac:dyDescent="0.3">
      <c r="A827" s="50"/>
      <c r="B827" s="50"/>
      <c r="C827" s="50" t="str">
        <f t="shared" si="202"/>
        <v>2872_1_5910</v>
      </c>
      <c r="D827" s="51" t="str">
        <f t="shared" si="203"/>
        <v>2872_1</v>
      </c>
      <c r="E827" s="224">
        <f>IFERROR(VLOOKUP(C827,'2015'!$C$12:$D$1887,2,FALSE),0)</f>
        <v>1</v>
      </c>
      <c r="F827" s="51">
        <f>IFERROR(K827-IFERROR(VLOOKUP(D827,'2015'!$F$12:$I$1887,4,FALSE),"ei löydy"),"ei löydy")</f>
        <v>0</v>
      </c>
      <c r="G827" s="224">
        <f>IFERROR(VLOOKUP(Työfile_2024!C827,Liikennemalli!$D$6:$G$1921,4,FALSE),0)</f>
        <v>1</v>
      </c>
      <c r="H827" s="225">
        <f>K827-IFERROR(VLOOKUP(Työfile_2024!D827,Liikennemalli!$C$6:$H$1921,6,FALSE),"ei löydy")</f>
        <v>0</v>
      </c>
      <c r="I827" s="80">
        <v>2872</v>
      </c>
      <c r="J827" s="52">
        <v>1</v>
      </c>
      <c r="K827" s="52">
        <v>5910</v>
      </c>
      <c r="L827" s="53"/>
      <c r="M827" s="54"/>
      <c r="N827" s="54"/>
      <c r="O827" s="54"/>
      <c r="P827" s="54"/>
      <c r="Q827" s="55"/>
      <c r="R827" s="55"/>
      <c r="S827" s="55"/>
      <c r="T827" s="55"/>
      <c r="U827" s="52"/>
      <c r="V827" s="56">
        <v>373.88291032148902</v>
      </c>
      <c r="W827" s="56">
        <v>29.928595600676818</v>
      </c>
      <c r="X827" s="56">
        <v>381.54145516074448</v>
      </c>
      <c r="Y827" s="56">
        <f>VLOOKUP(D827,Liikennemalli24!$D$2:$F$1804,2,FALSE)</f>
        <v>184</v>
      </c>
      <c r="Z827" s="57">
        <f>VLOOKUP(D827,Liikennemalli24!$D$2:$F$1804,3,FALSE)</f>
        <v>0.59499999999999997</v>
      </c>
      <c r="AA827" s="178">
        <f>IF(G827=1,VLOOKUP(C827,Liikennemalli!$D$6:$H$1921,2,FALSE),"-")</f>
        <v>169.50912538839199</v>
      </c>
      <c r="AB827" s="197">
        <f>IF(G827=1,VLOOKUP(C827,Liikennemalli!$D$6:$H$1921,3,FALSE),"-")</f>
        <v>0.77806857232132898</v>
      </c>
      <c r="AC827" s="134">
        <f>IF(E827=1,VLOOKUP(Työfile_2024!D827,'2015'!$F$12:$X$1887,18,FALSE),"-")</f>
        <v>374</v>
      </c>
      <c r="AD827" s="127">
        <f>IF(E827=1,VLOOKUP(Työfile_2024!D827,'2015'!$F$12:$X$1887,19,FALSE),"-")</f>
        <v>0.9</v>
      </c>
      <c r="AI827" s="127">
        <f>IF(E827=1,VLOOKUP(Työfile_2024!D827,'2015'!$F$12:$AB$1887,20,FALSE),"-")</f>
        <v>0</v>
      </c>
      <c r="AJ827" s="127">
        <f>IF(E827=1,VLOOKUP(Työfile_2024!D827,'2015'!$F$12:$AB$1887,21,FALSE),"-")</f>
        <v>0</v>
      </c>
      <c r="AK827" s="127">
        <f>IF(E827=1,VLOOKUP(Työfile_2024!D827,'2015'!$F$12:$AB$1887,22,FALSE),"-")</f>
        <v>0</v>
      </c>
      <c r="AL827" s="127">
        <f>IF(E827=1,VLOOKUP(Työfile_2024!D827,'2015'!$F$12:$AB$1887,23,FALSE),"-")</f>
        <v>0</v>
      </c>
      <c r="AM827" s="56">
        <f>VLOOKUP(Työfile_2024!D827,Tmatkat_20km_tarkasteltava_verk!$C$2:$D$1804,2,FALSE)</f>
        <v>91</v>
      </c>
      <c r="AN827" s="148">
        <f t="shared" si="200"/>
        <v>0.24339170763850168</v>
      </c>
      <c r="AO827" s="178">
        <f>IF(E827=1,VLOOKUP(Työfile_2024!D827,'2015'!$F$12:$AC$1887,24,FALSE),"-")</f>
        <v>88</v>
      </c>
      <c r="AP827" s="52">
        <f>VLOOKUP(D827,Tarkasteltava_verkko_2024_harva!$E$2:$I$1804,5,FALSE)</f>
        <v>0</v>
      </c>
      <c r="AQ827" s="52">
        <f>VLOOKUP(D827,Tarkasteltava_verkko_2024_harva!$E$2:$I$1804,4,FALSE)</f>
        <v>0</v>
      </c>
      <c r="AR827" s="148">
        <v>0</v>
      </c>
      <c r="AS827" s="170" t="str">
        <f>IFERROR(VLOOKUP(C827,'2015'!$C$12:$AG$1887,30,FALSE),"-")</f>
        <v/>
      </c>
      <c r="AT827" s="148">
        <v>0</v>
      </c>
      <c r="AU827" s="170">
        <f>IFERROR(VLOOKUP(C827,'2015'!$C$12:$AG$1887,31,FALSE),"-")</f>
        <v>0</v>
      </c>
      <c r="AV827" s="106"/>
      <c r="AW827" s="63">
        <f>IFERROR(VLOOKUP(C827,Merkittävyysluokitus!$A$2:$J$1705,10,FALSE),"-")</f>
        <v>3</v>
      </c>
      <c r="AX827" s="175">
        <f>IFERROR(VLOOKUP(C827,Merkittävyysluokitus!$A$2:$J$1705,6,FALSE),"-")</f>
        <v>6.7316281675667726</v>
      </c>
      <c r="AY827" s="175">
        <f>IFERROR(VLOOKUP(C827,Merkittävyysluokitus!$A$2:$J$1705,7,FALSE),"-")</f>
        <v>1.8449820642978001</v>
      </c>
      <c r="AZ827" s="175">
        <f>IFERROR(VLOOKUP(C827,Merkittävyysluokitus!$A$2:$J$1705,8,FALSE),"-")</f>
        <v>4.0533127699356397</v>
      </c>
      <c r="BA827" s="175">
        <f>IFERROR(VLOOKUP(C827,Merkittävyysluokitus!$A$2:$J$1705,9,FALSE),"-")</f>
        <v>0.83333333333333326</v>
      </c>
      <c r="BB827" s="203"/>
      <c r="BC827" s="203" t="str">
        <f t="shared" si="201"/>
        <v/>
      </c>
      <c r="BD827" s="39" t="str">
        <f t="shared" si="209"/>
        <v>musta</v>
      </c>
      <c r="BE827" s="68" t="str">
        <f t="shared" si="196"/>
        <v>musta</v>
      </c>
      <c r="BF827" s="68" t="str">
        <f t="shared" si="197"/>
        <v>musta</v>
      </c>
      <c r="BG827" s="68" t="str">
        <f t="shared" si="198"/>
        <v>musta</v>
      </c>
      <c r="BH827" s="208" t="str">
        <f t="shared" si="199"/>
        <v>musta</v>
      </c>
      <c r="BI827" s="39"/>
      <c r="BJ827" s="39" t="str">
        <f>IF(F827="ei löydy","uusi tie",IF(E827=0,"tieosoite muuttunut",IF(E827=1,VLOOKUP(D827,'2015'!$F$12:$AL$1887,31,FALSE),"-")))</f>
        <v>punainen</v>
      </c>
      <c r="BK827" s="67" t="str">
        <f>IF(E827=1,VLOOKUP(D827,'2015'!$F$12:$AL$1887,32,FALSE),"-")</f>
        <v>musta</v>
      </c>
      <c r="BL827" s="39" t="str">
        <f>IF(F827="ei löydy","uusi tie",IF(E827=0,"tieosoite muuttunut",IF(E827=1,VLOOKUP(D827,'2015'!$F$12:$AL$1887,33,FALSE),"-")))</f>
        <v>musta</v>
      </c>
      <c r="BM827" s="39"/>
      <c r="BN827" s="217" t="str">
        <f>VLOOKUP(D827,'2015'!$F$12:$AL$1887,33,FALSE)</f>
        <v>musta</v>
      </c>
      <c r="BO827" s="39"/>
      <c r="BP827" s="115" t="s">
        <v>10</v>
      </c>
      <c r="BQ827" s="30"/>
      <c r="BS827" s="5"/>
      <c r="BU827" s="37"/>
      <c r="BV827" s="30" t="s">
        <v>10</v>
      </c>
      <c r="BX827" t="str">
        <f>IF(E827=1,VLOOKUP(D827,'2015'!$F$12:$AX$1887,43,FALSE),"-")</f>
        <v>musta</v>
      </c>
      <c r="BY827" t="str">
        <f>IF(E827=1,VLOOKUP(D827,'2015'!$F$12:$AX$1887,44,FALSE),"-")</f>
        <v>musta</v>
      </c>
      <c r="BZ827" t="str">
        <f>IF(E827=1,VLOOKUP(D827,'2015'!$F$12:$AX$1887,45,FALSE),"-")</f>
        <v>musta</v>
      </c>
      <c r="CA827" s="31">
        <f t="shared" si="204"/>
        <v>10</v>
      </c>
      <c r="CB827" s="31">
        <f t="shared" si="205"/>
        <v>10</v>
      </c>
      <c r="CC827" s="31">
        <f t="shared" si="206"/>
        <v>0</v>
      </c>
      <c r="CD827" s="31">
        <f t="shared" si="207"/>
        <v>0</v>
      </c>
      <c r="CE827" s="31">
        <f t="shared" si="208"/>
        <v>0</v>
      </c>
      <c r="CO827" s="32" t="s">
        <v>34</v>
      </c>
      <c r="CP827" s="2" t="s">
        <v>35</v>
      </c>
    </row>
    <row r="828" spans="1:94" ht="15.75" thickBot="1" x14ac:dyDescent="0.3">
      <c r="A828" s="50"/>
      <c r="B828" s="50"/>
      <c r="C828" s="50" t="str">
        <f t="shared" si="202"/>
        <v>2872_2_4862</v>
      </c>
      <c r="D828" s="51" t="str">
        <f t="shared" si="203"/>
        <v>2872_2</v>
      </c>
      <c r="E828" s="224">
        <f>IFERROR(VLOOKUP(C828,'2015'!$C$12:$D$1887,2,FALSE),0)</f>
        <v>1</v>
      </c>
      <c r="F828" s="51">
        <f>IFERROR(K828-IFERROR(VLOOKUP(D828,'2015'!$F$12:$I$1887,4,FALSE),"ei löydy"),"ei löydy")</f>
        <v>0</v>
      </c>
      <c r="G828" s="224">
        <f>IFERROR(VLOOKUP(Työfile_2024!C828,Liikennemalli!$D$6:$G$1921,4,FALSE),0)</f>
        <v>1</v>
      </c>
      <c r="H828" s="225">
        <f>K828-IFERROR(VLOOKUP(Työfile_2024!D828,Liikennemalli!$C$6:$H$1921,6,FALSE),"ei löydy")</f>
        <v>0</v>
      </c>
      <c r="I828" s="80">
        <v>2872</v>
      </c>
      <c r="J828" s="52">
        <v>2</v>
      </c>
      <c r="K828" s="52">
        <v>4862</v>
      </c>
      <c r="L828" s="53"/>
      <c r="M828" s="54"/>
      <c r="N828" s="54"/>
      <c r="O828" s="54"/>
      <c r="P828" s="54"/>
      <c r="Q828" s="55"/>
      <c r="R828" s="55"/>
      <c r="S828" s="55"/>
      <c r="T828" s="55"/>
      <c r="U828" s="52"/>
      <c r="V828" s="56">
        <v>191</v>
      </c>
      <c r="W828" s="56">
        <v>17</v>
      </c>
      <c r="X828" s="56">
        <v>215</v>
      </c>
      <c r="Y828" s="56">
        <f>VLOOKUP(D828,Liikennemalli24!$D$2:$F$1804,2,FALSE)</f>
        <v>64</v>
      </c>
      <c r="Z828" s="57">
        <f>VLOOKUP(D828,Liikennemalli24!$D$2:$F$1804,3,FALSE)</f>
        <v>0.42399999999999999</v>
      </c>
      <c r="AA828" s="178">
        <f>IF(G828=1,VLOOKUP(C828,Liikennemalli!$D$6:$H$1921,2,FALSE),"-")</f>
        <v>26.5517094720066</v>
      </c>
      <c r="AB828" s="197">
        <f>IF(G828=1,VLOOKUP(C828,Liikennemalli!$D$6:$H$1921,3,FALSE),"-")</f>
        <v>0.46336040179653598</v>
      </c>
      <c r="AC828" s="134">
        <f>IF(E828=1,VLOOKUP(Työfile_2024!D828,'2015'!$F$12:$X$1887,18,FALSE),"-")</f>
        <v>374</v>
      </c>
      <c r="AD828" s="127">
        <f>IF(E828=1,VLOOKUP(Työfile_2024!D828,'2015'!$F$12:$X$1887,19,FALSE),"-")</f>
        <v>0.9</v>
      </c>
      <c r="AI828" s="127">
        <f>IF(E828=1,VLOOKUP(Työfile_2024!D828,'2015'!$F$12:$AB$1887,20,FALSE),"-")</f>
        <v>0</v>
      </c>
      <c r="AJ828" s="127">
        <f>IF(E828=1,VLOOKUP(Työfile_2024!D828,'2015'!$F$12:$AB$1887,21,FALSE),"-")</f>
        <v>0</v>
      </c>
      <c r="AK828" s="127">
        <f>IF(E828=1,VLOOKUP(Työfile_2024!D828,'2015'!$F$12:$AB$1887,22,FALSE),"-")</f>
        <v>0</v>
      </c>
      <c r="AL828" s="127">
        <f>IF(E828=1,VLOOKUP(Työfile_2024!D828,'2015'!$F$12:$AB$1887,23,FALSE),"-")</f>
        <v>0</v>
      </c>
      <c r="AM828" s="56">
        <f>VLOOKUP(Työfile_2024!D828,Tmatkat_20km_tarkasteltava_verk!$C$2:$D$1804,2,FALSE)</f>
        <v>9</v>
      </c>
      <c r="AN828" s="148">
        <f t="shared" si="200"/>
        <v>4.712041884816754E-2</v>
      </c>
      <c r="AO828" s="178">
        <f>IF(E828=1,VLOOKUP(Työfile_2024!D828,'2015'!$F$12:$AC$1887,24,FALSE),"-")</f>
        <v>35</v>
      </c>
      <c r="AP828" s="52">
        <f>VLOOKUP(D828,Tarkasteltava_verkko_2024_harva!$E$2:$I$1804,5,FALSE)</f>
        <v>0</v>
      </c>
      <c r="AQ828" s="52">
        <f>VLOOKUP(D828,Tarkasteltava_verkko_2024_harva!$E$2:$I$1804,4,FALSE)</f>
        <v>0</v>
      </c>
      <c r="AR828" s="148">
        <v>0</v>
      </c>
      <c r="AS828" s="170" t="str">
        <f>IFERROR(VLOOKUP(C828,'2015'!$C$12:$AG$1887,30,FALSE),"-")</f>
        <v/>
      </c>
      <c r="AT828" s="148">
        <v>0</v>
      </c>
      <c r="AU828" s="170">
        <f>IFERROR(VLOOKUP(C828,'2015'!$C$12:$AG$1887,31,FALSE),"-")</f>
        <v>0</v>
      </c>
      <c r="AV828" s="106"/>
      <c r="AW828" s="63">
        <f>IFERROR(VLOOKUP(C828,Merkittävyysluokitus!$A$2:$J$1705,10,FALSE),"-")</f>
        <v>3</v>
      </c>
      <c r="AX828" s="175">
        <f>IFERROR(VLOOKUP(C828,Merkittävyysluokitus!$A$2:$J$1705,6,FALSE),"-")</f>
        <v>4.6951308980213087</v>
      </c>
      <c r="AY828" s="175">
        <f>IFERROR(VLOOKUP(C828,Merkittävyysluokitus!$A$2:$J$1705,7,FALSE),"-")</f>
        <v>0.71466666666666667</v>
      </c>
      <c r="AZ828" s="175">
        <f>IFERROR(VLOOKUP(C828,Merkittävyysluokitus!$A$2:$J$1705,8,FALSE),"-")</f>
        <v>3.1471308980213086</v>
      </c>
      <c r="BA828" s="175">
        <f>IFERROR(VLOOKUP(C828,Merkittävyysluokitus!$A$2:$J$1705,9,FALSE),"-")</f>
        <v>0.83333333333333326</v>
      </c>
      <c r="BB828" s="203"/>
      <c r="BC828" s="203" t="str">
        <f t="shared" si="201"/>
        <v/>
      </c>
      <c r="BD828" s="39" t="str">
        <f t="shared" si="209"/>
        <v>musta</v>
      </c>
      <c r="BE828" s="68" t="str">
        <f t="shared" si="196"/>
        <v>musta</v>
      </c>
      <c r="BF828" s="68" t="str">
        <f t="shared" si="197"/>
        <v>musta</v>
      </c>
      <c r="BG828" s="68" t="str">
        <f t="shared" si="198"/>
        <v>musta</v>
      </c>
      <c r="BH828" s="208" t="str">
        <f t="shared" si="199"/>
        <v>musta</v>
      </c>
      <c r="BI828" s="39"/>
      <c r="BJ828" s="39" t="str">
        <f>IF(F828="ei löydy","uusi tie",IF(E828=0,"tieosoite muuttunut",IF(E828=1,VLOOKUP(D828,'2015'!$F$12:$AL$1887,31,FALSE),"-")))</f>
        <v>punainen</v>
      </c>
      <c r="BK828" s="67" t="str">
        <f>IF(E828=1,VLOOKUP(D828,'2015'!$F$12:$AL$1887,32,FALSE),"-")</f>
        <v>musta</v>
      </c>
      <c r="BL828" s="39" t="str">
        <f>IF(F828="ei löydy","uusi tie",IF(E828=0,"tieosoite muuttunut",IF(E828=1,VLOOKUP(D828,'2015'!$F$12:$AL$1887,33,FALSE),"-")))</f>
        <v>musta</v>
      </c>
      <c r="BM828" s="39"/>
      <c r="BN828" s="217" t="str">
        <f>VLOOKUP(D828,'2015'!$F$12:$AL$1887,33,FALSE)</f>
        <v>musta</v>
      </c>
      <c r="BO828" s="39"/>
      <c r="BP828" s="115" t="s">
        <v>10</v>
      </c>
      <c r="BQ828" s="30"/>
      <c r="BS828" s="5"/>
      <c r="BU828" s="37"/>
      <c r="BV828" s="30" t="s">
        <v>10</v>
      </c>
      <c r="BX828" t="str">
        <f>IF(E828=1,VLOOKUP(D828,'2015'!$F$12:$AX$1887,43,FALSE),"-")</f>
        <v>musta</v>
      </c>
      <c r="BY828" t="str">
        <f>IF(E828=1,VLOOKUP(D828,'2015'!$F$12:$AX$1887,44,FALSE),"-")</f>
        <v>musta</v>
      </c>
      <c r="BZ828" t="str">
        <f>IF(E828=1,VLOOKUP(D828,'2015'!$F$12:$AX$1887,45,FALSE),"-")</f>
        <v>musta</v>
      </c>
      <c r="CA828" s="31">
        <f t="shared" si="204"/>
        <v>10</v>
      </c>
      <c r="CB828" s="31">
        <f t="shared" si="205"/>
        <v>10</v>
      </c>
      <c r="CC828" s="31">
        <f t="shared" si="206"/>
        <v>0</v>
      </c>
      <c r="CD828" s="31">
        <f t="shared" si="207"/>
        <v>0</v>
      </c>
      <c r="CE828" s="31">
        <f t="shared" si="208"/>
        <v>0</v>
      </c>
      <c r="CO828" s="32" t="s">
        <v>34</v>
      </c>
      <c r="CP828" s="2" t="s">
        <v>35</v>
      </c>
    </row>
    <row r="829" spans="1:94" ht="15.75" thickBot="1" x14ac:dyDescent="0.3">
      <c r="A829" s="50"/>
      <c r="B829" s="50"/>
      <c r="C829" s="50" t="str">
        <f t="shared" si="202"/>
        <v>2872_3_3926</v>
      </c>
      <c r="D829" s="51" t="str">
        <f t="shared" si="203"/>
        <v>2872_3</v>
      </c>
      <c r="E829" s="224">
        <f>IFERROR(VLOOKUP(C829,'2015'!$C$12:$D$1887,2,FALSE),0)</f>
        <v>1</v>
      </c>
      <c r="F829" s="51">
        <f>IFERROR(K829-IFERROR(VLOOKUP(D829,'2015'!$F$12:$I$1887,4,FALSE),"ei löydy"),"ei löydy")</f>
        <v>0</v>
      </c>
      <c r="G829" s="224">
        <f>IFERROR(VLOOKUP(Työfile_2024!C829,Liikennemalli!$D$6:$G$1921,4,FALSE),0)</f>
        <v>1</v>
      </c>
      <c r="H829" s="225">
        <f>K829-IFERROR(VLOOKUP(Työfile_2024!D829,Liikennemalli!$C$6:$H$1921,6,FALSE),"ei löydy")</f>
        <v>0</v>
      </c>
      <c r="I829" s="80">
        <v>2872</v>
      </c>
      <c r="J829" s="52">
        <v>3</v>
      </c>
      <c r="K829" s="52">
        <v>3926</v>
      </c>
      <c r="L829" s="53"/>
      <c r="M829" s="54"/>
      <c r="N829" s="54"/>
      <c r="O829" s="54"/>
      <c r="P829" s="54"/>
      <c r="Q829" s="55"/>
      <c r="R829" s="55"/>
      <c r="S829" s="55"/>
      <c r="T829" s="55"/>
      <c r="U829" s="52"/>
      <c r="V829" s="56">
        <v>191</v>
      </c>
      <c r="W829" s="56">
        <v>17</v>
      </c>
      <c r="X829" s="56">
        <v>215</v>
      </c>
      <c r="Y829" s="56">
        <f>VLOOKUP(D829,Liikennemalli24!$D$2:$F$1804,2,FALSE)</f>
        <v>384</v>
      </c>
      <c r="Z829" s="57">
        <f>VLOOKUP(D829,Liikennemalli24!$D$2:$F$1804,3,FALSE)</f>
        <v>0.45200000000000001</v>
      </c>
      <c r="AA829" s="178">
        <f>IF(G829=1,VLOOKUP(C829,Liikennemalli!$D$6:$H$1921,2,FALSE),"-")</f>
        <v>20.5447362123213</v>
      </c>
      <c r="AB829" s="197">
        <f>IF(G829=1,VLOOKUP(C829,Liikennemalli!$D$6:$H$1921,3,FALSE),"-")</f>
        <v>0.21827527849966599</v>
      </c>
      <c r="AC829" s="134">
        <f>IF(E829=1,VLOOKUP(Työfile_2024!D829,'2015'!$F$12:$X$1887,18,FALSE),"-")</f>
        <v>482</v>
      </c>
      <c r="AD829" s="127">
        <f>IF(E829=1,VLOOKUP(Työfile_2024!D829,'2015'!$F$12:$X$1887,19,FALSE),"-")</f>
        <v>0.82</v>
      </c>
      <c r="AI829" s="127">
        <f>IF(E829=1,VLOOKUP(Työfile_2024!D829,'2015'!$F$12:$AB$1887,20,FALSE),"-")</f>
        <v>0</v>
      </c>
      <c r="AJ829" s="127">
        <f>IF(E829=1,VLOOKUP(Työfile_2024!D829,'2015'!$F$12:$AB$1887,21,FALSE),"-")</f>
        <v>0</v>
      </c>
      <c r="AK829" s="127">
        <f>IF(E829=1,VLOOKUP(Työfile_2024!D829,'2015'!$F$12:$AB$1887,22,FALSE),"-")</f>
        <v>0</v>
      </c>
      <c r="AL829" s="127">
        <f>IF(E829=1,VLOOKUP(Työfile_2024!D829,'2015'!$F$12:$AB$1887,23,FALSE),"-")</f>
        <v>0</v>
      </c>
      <c r="AM829" s="56">
        <f>VLOOKUP(Työfile_2024!D829,Tmatkat_20km_tarkasteltava_verk!$C$2:$D$1804,2,FALSE)</f>
        <v>16</v>
      </c>
      <c r="AN829" s="148">
        <f t="shared" si="200"/>
        <v>8.3769633507853408E-2</v>
      </c>
      <c r="AO829" s="178">
        <f>IF(E829=1,VLOOKUP(Työfile_2024!D829,'2015'!$F$12:$AC$1887,24,FALSE),"-")</f>
        <v>63</v>
      </c>
      <c r="AP829" s="52">
        <f>VLOOKUP(D829,Tarkasteltava_verkko_2024_harva!$E$2:$I$1804,5,FALSE)</f>
        <v>0</v>
      </c>
      <c r="AQ829" s="52">
        <f>VLOOKUP(D829,Tarkasteltava_verkko_2024_harva!$E$2:$I$1804,4,FALSE)</f>
        <v>0</v>
      </c>
      <c r="AR829" s="148">
        <v>0</v>
      </c>
      <c r="AS829" s="170" t="str">
        <f>IFERROR(VLOOKUP(C829,'2015'!$C$12:$AG$1887,30,FALSE),"-")</f>
        <v/>
      </c>
      <c r="AT829" s="148">
        <v>0</v>
      </c>
      <c r="AU829" s="170">
        <f>IFERROR(VLOOKUP(C829,'2015'!$C$12:$AG$1887,31,FALSE),"-")</f>
        <v>0</v>
      </c>
      <c r="AV829" s="106"/>
      <c r="AW829" s="63">
        <f>IFERROR(VLOOKUP(C829,Merkittävyysluokitus!$A$2:$J$1705,10,FALSE),"-")</f>
        <v>3</v>
      </c>
      <c r="AX829" s="175">
        <f>IFERROR(VLOOKUP(C829,Merkittävyysluokitus!$A$2:$J$1705,6,FALSE),"-")</f>
        <v>3.7788675799086757</v>
      </c>
      <c r="AY829" s="175">
        <f>IFERROR(VLOOKUP(C829,Merkittävyysluokitus!$A$2:$J$1705,7,FALSE),"-")</f>
        <v>0.84799999999999998</v>
      </c>
      <c r="AZ829" s="175">
        <f>IFERROR(VLOOKUP(C829,Merkittävyysluokitus!$A$2:$J$1705,8,FALSE),"-")</f>
        <v>2.0975342465753424</v>
      </c>
      <c r="BA829" s="175">
        <f>IFERROR(VLOOKUP(C829,Merkittävyysluokitus!$A$2:$J$1705,9,FALSE),"-")</f>
        <v>0.83333333333333326</v>
      </c>
      <c r="BB829" s="203"/>
      <c r="BC829" s="203" t="str">
        <f t="shared" si="201"/>
        <v/>
      </c>
      <c r="BD829" s="39" t="str">
        <f t="shared" si="209"/>
        <v>musta</v>
      </c>
      <c r="BE829" s="68" t="str">
        <f t="shared" si="196"/>
        <v>musta</v>
      </c>
      <c r="BF829" s="68" t="str">
        <f t="shared" si="197"/>
        <v>musta</v>
      </c>
      <c r="BG829" s="68" t="str">
        <f t="shared" si="198"/>
        <v>musta</v>
      </c>
      <c r="BH829" s="208" t="str">
        <f t="shared" si="199"/>
        <v>musta</v>
      </c>
      <c r="BI829" s="39"/>
      <c r="BJ829" s="39" t="str">
        <f>IF(F829="ei löydy","uusi tie",IF(E829=0,"tieosoite muuttunut",IF(E829=1,VLOOKUP(D829,'2015'!$F$12:$AL$1887,31,FALSE),"-")))</f>
        <v>punainen</v>
      </c>
      <c r="BK829" s="67" t="str">
        <f>IF(E829=1,VLOOKUP(D829,'2015'!$F$12:$AL$1887,32,FALSE),"-")</f>
        <v>musta</v>
      </c>
      <c r="BL829" s="39" t="str">
        <f>IF(F829="ei löydy","uusi tie",IF(E829=0,"tieosoite muuttunut",IF(E829=1,VLOOKUP(D829,'2015'!$F$12:$AL$1887,33,FALSE),"-")))</f>
        <v>musta</v>
      </c>
      <c r="BM829" s="39"/>
      <c r="BN829" s="217" t="str">
        <f>VLOOKUP(D829,'2015'!$F$12:$AL$1887,33,FALSE)</f>
        <v>musta</v>
      </c>
      <c r="BO829" s="39"/>
      <c r="BP829" s="115" t="s">
        <v>10</v>
      </c>
      <c r="BQ829" s="30"/>
      <c r="BS829" s="5"/>
      <c r="BU829" s="37"/>
      <c r="BV829" s="30" t="s">
        <v>10</v>
      </c>
      <c r="BX829" t="str">
        <f>IF(E829=1,VLOOKUP(D829,'2015'!$F$12:$AX$1887,43,FALSE),"-")</f>
        <v>musta</v>
      </c>
      <c r="BY829" t="str">
        <f>IF(E829=1,VLOOKUP(D829,'2015'!$F$12:$AX$1887,44,FALSE),"-")</f>
        <v>musta</v>
      </c>
      <c r="BZ829" t="str">
        <f>IF(E829=1,VLOOKUP(D829,'2015'!$F$12:$AX$1887,45,FALSE),"-")</f>
        <v>musta</v>
      </c>
      <c r="CA829" s="31">
        <f t="shared" ref="CA829:CA860" si="210">SUM(CB829:CE829)</f>
        <v>10</v>
      </c>
      <c r="CB829" s="31">
        <f t="shared" ref="CB829:CB860" si="211">IF(AD829&gt;0.59999,10,IF(AD829&gt;0.39999,1,0))</f>
        <v>10</v>
      </c>
      <c r="CC829" s="31">
        <f t="shared" ref="CC829:CC860" si="212">IF(AC829&gt;1999,10,IF(AC829&gt;999,1,0))</f>
        <v>0</v>
      </c>
      <c r="CD829" s="31">
        <f t="shared" ref="CD829:CD860" si="213">IF(AM829&gt;499,10,IF(AM829&gt;99,1,0))</f>
        <v>0</v>
      </c>
      <c r="CE829" s="31">
        <f t="shared" ref="CE829:CE860" si="214">IF(AQ829="osa seud. yht",10,IF(AP829="osa seud. yht",1,0))</f>
        <v>0</v>
      </c>
      <c r="CO829" s="2" t="s">
        <v>35</v>
      </c>
      <c r="CP829" s="2" t="s">
        <v>35</v>
      </c>
    </row>
    <row r="830" spans="1:94" ht="15.75" thickBot="1" x14ac:dyDescent="0.3">
      <c r="A830" s="50"/>
      <c r="B830" s="50"/>
      <c r="C830" s="50" t="str">
        <f t="shared" si="202"/>
        <v>2873_1_5836</v>
      </c>
      <c r="D830" s="51" t="str">
        <f t="shared" si="203"/>
        <v>2873_1</v>
      </c>
      <c r="E830" s="224">
        <f>IFERROR(VLOOKUP(C830,'2015'!$C$12:$D$1887,2,FALSE),0)</f>
        <v>1</v>
      </c>
      <c r="F830" s="51">
        <f>IFERROR(K830-IFERROR(VLOOKUP(D830,'2015'!$F$12:$I$1887,4,FALSE),"ei löydy"),"ei löydy")</f>
        <v>0</v>
      </c>
      <c r="G830" s="224">
        <f>IFERROR(VLOOKUP(Työfile_2024!C830,Liikennemalli!$D$6:$G$1921,4,FALSE),0)</f>
        <v>1</v>
      </c>
      <c r="H830" s="225">
        <f>K830-IFERROR(VLOOKUP(Työfile_2024!D830,Liikennemalli!$C$6:$H$1921,6,FALSE),"ei löydy")</f>
        <v>0</v>
      </c>
      <c r="I830" s="80">
        <v>2873</v>
      </c>
      <c r="J830" s="52">
        <v>1</v>
      </c>
      <c r="K830" s="52">
        <v>5836</v>
      </c>
      <c r="L830" s="53"/>
      <c r="M830" s="54"/>
      <c r="N830" s="54"/>
      <c r="O830" s="54"/>
      <c r="P830" s="54"/>
      <c r="Q830" s="55"/>
      <c r="R830" s="55"/>
      <c r="S830" s="55"/>
      <c r="T830" s="55"/>
      <c r="U830" s="52"/>
      <c r="V830" s="56">
        <v>192.08636052090472</v>
      </c>
      <c r="W830" s="56">
        <v>18.610692254969155</v>
      </c>
      <c r="X830" s="56">
        <v>203.28101439342015</v>
      </c>
      <c r="Y830" s="56">
        <f>VLOOKUP(D830,Liikennemalli24!$D$2:$F$1804,2,FALSE)</f>
        <v>1738</v>
      </c>
      <c r="Z830" s="57">
        <f>VLOOKUP(D830,Liikennemalli24!$D$2:$F$1804,3,FALSE)</f>
        <v>0.879</v>
      </c>
      <c r="AA830" s="178">
        <f>IF(G830=1,VLOOKUP(C830,Liikennemalli!$D$6:$H$1921,2,FALSE),"-")</f>
        <v>332.36261039744198</v>
      </c>
      <c r="AB830" s="197">
        <f>IF(G830=1,VLOOKUP(C830,Liikennemalli!$D$6:$H$1921,3,FALSE),"-")</f>
        <v>0.76953413094825696</v>
      </c>
      <c r="AC830" s="134">
        <f>IF(E830=1,VLOOKUP(Työfile_2024!D830,'2015'!$F$12:$X$1887,18,FALSE),"-")</f>
        <v>563</v>
      </c>
      <c r="AD830" s="127">
        <f>IF(E830=1,VLOOKUP(Työfile_2024!D830,'2015'!$F$12:$X$1887,19,FALSE),"-")</f>
        <v>0.92</v>
      </c>
      <c r="AI830" s="127">
        <f>IF(E830=1,VLOOKUP(Työfile_2024!D830,'2015'!$F$12:$AB$1887,20,FALSE),"-")</f>
        <v>0</v>
      </c>
      <c r="AJ830" s="127">
        <f>IF(E830=1,VLOOKUP(Työfile_2024!D830,'2015'!$F$12:$AB$1887,21,FALSE),"-")</f>
        <v>0</v>
      </c>
      <c r="AK830" s="127">
        <f>IF(E830=1,VLOOKUP(Työfile_2024!D830,'2015'!$F$12:$AB$1887,22,FALSE),"-")</f>
        <v>0</v>
      </c>
      <c r="AL830" s="127">
        <f>IF(E830=1,VLOOKUP(Työfile_2024!D830,'2015'!$F$12:$AB$1887,23,FALSE),"-")</f>
        <v>0</v>
      </c>
      <c r="AM830" s="56">
        <f>VLOOKUP(Työfile_2024!D830,Tmatkat_20km_tarkasteltava_verk!$C$2:$D$1804,2,FALSE)</f>
        <v>41</v>
      </c>
      <c r="AN830" s="148">
        <f t="shared" si="200"/>
        <v>0.21344566000842094</v>
      </c>
      <c r="AO830" s="178">
        <f>IF(E830=1,VLOOKUP(Työfile_2024!D830,'2015'!$F$12:$AC$1887,24,FALSE),"-")</f>
        <v>131</v>
      </c>
      <c r="AP830" s="52">
        <f>VLOOKUP(D830,Tarkasteltava_verkko_2024_harva!$E$2:$I$1804,5,FALSE)</f>
        <v>0</v>
      </c>
      <c r="AQ830" s="52">
        <f>VLOOKUP(D830,Tarkasteltava_verkko_2024_harva!$E$2:$I$1804,4,FALSE)</f>
        <v>0</v>
      </c>
      <c r="AR830" s="148">
        <v>0</v>
      </c>
      <c r="AS830" s="170" t="str">
        <f>IFERROR(VLOOKUP(C830,'2015'!$C$12:$AG$1887,30,FALSE),"-")</f>
        <v/>
      </c>
      <c r="AT830" s="148">
        <v>0</v>
      </c>
      <c r="AU830" s="170">
        <f>IFERROR(VLOOKUP(C830,'2015'!$C$12:$AG$1887,31,FALSE),"-")</f>
        <v>0</v>
      </c>
      <c r="AV830" s="106"/>
      <c r="AW830" s="63">
        <f>IFERROR(VLOOKUP(C830,Merkittävyysluokitus!$A$2:$J$1705,10,FALSE),"-")</f>
        <v>3</v>
      </c>
      <c r="AX830" s="175">
        <f>IFERROR(VLOOKUP(C830,Merkittävyysluokitus!$A$2:$J$1705,6,FALSE),"-")</f>
        <v>3.1377562758003386</v>
      </c>
      <c r="AY830" s="175">
        <f>IFERROR(VLOOKUP(C830,Merkittävyysluokitus!$A$2:$J$1705,7,FALSE),"-")</f>
        <v>0.92125908156271419</v>
      </c>
      <c r="AZ830" s="175">
        <f>IFERROR(VLOOKUP(C830,Merkittävyysluokitus!$A$2:$J$1705,8,FALSE),"-")</f>
        <v>1.2164971942376241</v>
      </c>
      <c r="BA830" s="175">
        <f>IFERROR(VLOOKUP(C830,Merkittävyysluokitus!$A$2:$J$1705,9,FALSE),"-")</f>
        <v>1</v>
      </c>
      <c r="BB830" s="203"/>
      <c r="BC830" s="203" t="str">
        <f t="shared" si="201"/>
        <v/>
      </c>
      <c r="BD830" s="39" t="str">
        <f t="shared" si="209"/>
        <v>musta</v>
      </c>
      <c r="BE830" s="68" t="str">
        <f t="shared" si="196"/>
        <v>punainen</v>
      </c>
      <c r="BF830" s="68" t="str">
        <f t="shared" si="197"/>
        <v>musta</v>
      </c>
      <c r="BG830" s="68" t="str">
        <f t="shared" si="198"/>
        <v>musta</v>
      </c>
      <c r="BH830" s="208" t="str">
        <f t="shared" si="199"/>
        <v>musta</v>
      </c>
      <c r="BI830" s="39"/>
      <c r="BJ830" s="39" t="str">
        <f>IF(F830="ei löydy","uusi tie",IF(E830=0,"tieosoite muuttunut",IF(E830=1,VLOOKUP(D830,'2015'!$F$12:$AL$1887,31,FALSE),"-")))</f>
        <v>musta</v>
      </c>
      <c r="BK830" s="67" t="str">
        <f>IF(E830=1,VLOOKUP(D830,'2015'!$F$12:$AL$1887,32,FALSE),"-")</f>
        <v>musta</v>
      </c>
      <c r="BL830" s="39" t="str">
        <f>IF(F830="ei löydy","uusi tie",IF(E830=0,"tieosoite muuttunut",IF(E830=1,VLOOKUP(D830,'2015'!$F$12:$AL$1887,33,FALSE),"-")))</f>
        <v>musta</v>
      </c>
      <c r="BM830" s="39"/>
      <c r="BN830" s="217" t="str">
        <f>VLOOKUP(D830,'2015'!$F$12:$AL$1887,33,FALSE)</f>
        <v>musta</v>
      </c>
      <c r="BO830" s="39"/>
      <c r="BP830" s="115" t="s">
        <v>10</v>
      </c>
      <c r="BQ830" s="30"/>
      <c r="BS830" s="5"/>
      <c r="BU830" s="37"/>
      <c r="BV830" s="30" t="s">
        <v>10</v>
      </c>
      <c r="BX830" t="str">
        <f>IF(E830=1,VLOOKUP(D830,'2015'!$F$12:$AX$1887,43,FALSE),"-")</f>
        <v>punainen</v>
      </c>
      <c r="BY830" t="str">
        <f>IF(E830=1,VLOOKUP(D830,'2015'!$F$12:$AX$1887,44,FALSE),"-")</f>
        <v>musta</v>
      </c>
      <c r="BZ830" t="str">
        <f>IF(E830=1,VLOOKUP(D830,'2015'!$F$12:$AX$1887,45,FALSE),"-")</f>
        <v>musta</v>
      </c>
      <c r="CA830" s="31">
        <f t="shared" si="210"/>
        <v>10</v>
      </c>
      <c r="CB830" s="31">
        <f t="shared" si="211"/>
        <v>10</v>
      </c>
      <c r="CC830" s="31">
        <f t="shared" si="212"/>
        <v>0</v>
      </c>
      <c r="CD830" s="31">
        <f t="shared" si="213"/>
        <v>0</v>
      </c>
      <c r="CE830" s="31">
        <f t="shared" si="214"/>
        <v>0</v>
      </c>
      <c r="CO830" s="2" t="s">
        <v>35</v>
      </c>
      <c r="CP830" s="2" t="s">
        <v>35</v>
      </c>
    </row>
    <row r="831" spans="1:94" ht="15.75" thickBot="1" x14ac:dyDescent="0.3">
      <c r="A831" s="50"/>
      <c r="B831" s="50"/>
      <c r="C831" s="50" t="str">
        <f t="shared" si="202"/>
        <v>2873_2_8140</v>
      </c>
      <c r="D831" s="51" t="str">
        <f t="shared" si="203"/>
        <v>2873_2</v>
      </c>
      <c r="E831" s="224">
        <f>IFERROR(VLOOKUP(C831,'2015'!$C$12:$D$1887,2,FALSE),0)</f>
        <v>1</v>
      </c>
      <c r="F831" s="51">
        <f>IFERROR(K831-IFERROR(VLOOKUP(D831,'2015'!$F$12:$I$1887,4,FALSE),"ei löydy"),"ei löydy")</f>
        <v>0</v>
      </c>
      <c r="G831" s="224">
        <f>IFERROR(VLOOKUP(Työfile_2024!C831,Liikennemalli!$D$6:$G$1921,4,FALSE),0)</f>
        <v>1</v>
      </c>
      <c r="H831" s="225">
        <f>K831-IFERROR(VLOOKUP(Työfile_2024!D831,Liikennemalli!$C$6:$H$1921,6,FALSE),"ei löydy")</f>
        <v>0</v>
      </c>
      <c r="I831" s="80">
        <v>2873</v>
      </c>
      <c r="J831" s="52">
        <v>2</v>
      </c>
      <c r="K831" s="52">
        <v>8140</v>
      </c>
      <c r="L831" s="53"/>
      <c r="M831" s="54"/>
      <c r="N831" s="54"/>
      <c r="O831" s="54"/>
      <c r="P831" s="54"/>
      <c r="Q831" s="55"/>
      <c r="R831" s="55"/>
      <c r="S831" s="55"/>
      <c r="T831" s="55"/>
      <c r="U831" s="52"/>
      <c r="V831" s="56">
        <v>104.25945945945946</v>
      </c>
      <c r="W831" s="56">
        <v>7.6702702702702705</v>
      </c>
      <c r="X831" s="56">
        <v>103.86289926289926</v>
      </c>
      <c r="Y831" s="56">
        <f>VLOOKUP(D831,Liikennemalli24!$D$2:$F$1804,2,FALSE)</f>
        <v>321</v>
      </c>
      <c r="Z831" s="57">
        <f>VLOOKUP(D831,Liikennemalli24!$D$2:$F$1804,3,FALSE)</f>
        <v>0.60699999999999998</v>
      </c>
      <c r="AA831" s="178">
        <f>IF(G831=1,VLOOKUP(C831,Liikennemalli!$D$6:$H$1921,2,FALSE),"-")</f>
        <v>228.01535719563299</v>
      </c>
      <c r="AB831" s="197">
        <f>IF(G831=1,VLOOKUP(C831,Liikennemalli!$D$6:$H$1921,3,FALSE),"-")</f>
        <v>0.901833492831978</v>
      </c>
      <c r="AC831" s="134">
        <f>IF(E831=1,VLOOKUP(Työfile_2024!D831,'2015'!$F$12:$X$1887,18,FALSE),"-")</f>
        <v>541</v>
      </c>
      <c r="AD831" s="127">
        <f>IF(E831=1,VLOOKUP(Työfile_2024!D831,'2015'!$F$12:$X$1887,19,FALSE),"-")</f>
        <v>0.96</v>
      </c>
      <c r="AI831" s="127">
        <f>IF(E831=1,VLOOKUP(Työfile_2024!D831,'2015'!$F$12:$AB$1887,20,FALSE),"-")</f>
        <v>0</v>
      </c>
      <c r="AJ831" s="127">
        <f>IF(E831=1,VLOOKUP(Työfile_2024!D831,'2015'!$F$12:$AB$1887,21,FALSE),"-")</f>
        <v>0</v>
      </c>
      <c r="AK831" s="127">
        <f>IF(E831=1,VLOOKUP(Työfile_2024!D831,'2015'!$F$12:$AB$1887,22,FALSE),"-")</f>
        <v>0</v>
      </c>
      <c r="AL831" s="127">
        <f>IF(E831=1,VLOOKUP(Työfile_2024!D831,'2015'!$F$12:$AB$1887,23,FALSE),"-")</f>
        <v>0</v>
      </c>
      <c r="AM831" s="56">
        <f>VLOOKUP(Työfile_2024!D831,Tmatkat_20km_tarkasteltava_verk!$C$2:$D$1804,2,FALSE)</f>
        <v>65</v>
      </c>
      <c r="AN831" s="148">
        <f t="shared" si="200"/>
        <v>0.62344462878473661</v>
      </c>
      <c r="AO831" s="178">
        <f>IF(E831=1,VLOOKUP(Työfile_2024!D831,'2015'!$F$12:$AC$1887,24,FALSE),"-")</f>
        <v>106</v>
      </c>
      <c r="AP831" s="52">
        <f>VLOOKUP(D831,Tarkasteltava_verkko_2024_harva!$E$2:$I$1804,5,FALSE)</f>
        <v>0</v>
      </c>
      <c r="AQ831" s="52">
        <f>VLOOKUP(D831,Tarkasteltava_verkko_2024_harva!$E$2:$I$1804,4,FALSE)</f>
        <v>0</v>
      </c>
      <c r="AR831" s="148">
        <v>0</v>
      </c>
      <c r="AS831" s="170" t="str">
        <f>IFERROR(VLOOKUP(C831,'2015'!$C$12:$AG$1887,30,FALSE),"-")</f>
        <v/>
      </c>
      <c r="AT831" s="148">
        <v>0</v>
      </c>
      <c r="AU831" s="170">
        <f>IFERROR(VLOOKUP(C831,'2015'!$C$12:$AG$1887,31,FALSE),"-")</f>
        <v>0</v>
      </c>
      <c r="AV831" s="106"/>
      <c r="AW831" s="63">
        <f>IFERROR(VLOOKUP(C831,Merkittävyysluokitus!$A$2:$J$1705,10,FALSE),"-")</f>
        <v>3</v>
      </c>
      <c r="AX831" s="175">
        <f>IFERROR(VLOOKUP(C831,Merkittävyysluokitus!$A$2:$J$1705,6,FALSE),"-")</f>
        <v>4.8186433255172982</v>
      </c>
      <c r="AY831" s="175">
        <f>IFERROR(VLOOKUP(C831,Merkittävyysluokitus!$A$2:$J$1705,7,FALSE),"-")</f>
        <v>1.0644450450450451</v>
      </c>
      <c r="AZ831" s="175">
        <f>IFERROR(VLOOKUP(C831,Merkittävyysluokitus!$A$2:$J$1705,8,FALSE),"-")</f>
        <v>2.4208649471389201</v>
      </c>
      <c r="BA831" s="175">
        <f>IFERROR(VLOOKUP(C831,Merkittävyysluokitus!$A$2:$J$1705,9,FALSE),"-")</f>
        <v>1.3333333333333333</v>
      </c>
      <c r="BB831" s="203"/>
      <c r="BC831" s="203" t="str">
        <f t="shared" si="201"/>
        <v/>
      </c>
      <c r="BD831" s="39" t="str">
        <f t="shared" si="209"/>
        <v>musta</v>
      </c>
      <c r="BE831" s="68" t="str">
        <f t="shared" si="196"/>
        <v>musta</v>
      </c>
      <c r="BF831" s="68" t="str">
        <f t="shared" si="197"/>
        <v>musta</v>
      </c>
      <c r="BG831" s="68" t="str">
        <f t="shared" si="198"/>
        <v>musta</v>
      </c>
      <c r="BH831" s="208" t="str">
        <f t="shared" si="199"/>
        <v>musta</v>
      </c>
      <c r="BI831" s="39"/>
      <c r="BJ831" s="39" t="str">
        <f>IF(F831="ei löydy","uusi tie",IF(E831=0,"tieosoite muuttunut",IF(E831=1,VLOOKUP(D831,'2015'!$F$12:$AL$1887,31,FALSE),"-")))</f>
        <v>musta</v>
      </c>
      <c r="BK831" s="67" t="str">
        <f>IF(E831=1,VLOOKUP(D831,'2015'!$F$12:$AL$1887,32,FALSE),"-")</f>
        <v>musta</v>
      </c>
      <c r="BL831" s="39" t="str">
        <f>IF(F831="ei löydy","uusi tie",IF(E831=0,"tieosoite muuttunut",IF(E831=1,VLOOKUP(D831,'2015'!$F$12:$AL$1887,33,FALSE),"-")))</f>
        <v>musta</v>
      </c>
      <c r="BM831" s="39"/>
      <c r="BN831" s="217" t="str">
        <f>VLOOKUP(D831,'2015'!$F$12:$AL$1887,33,FALSE)</f>
        <v>musta</v>
      </c>
      <c r="BO831" s="39"/>
      <c r="BP831" s="115" t="s">
        <v>10</v>
      </c>
      <c r="BQ831" s="30"/>
      <c r="BS831" s="5"/>
      <c r="BU831" s="37"/>
      <c r="BV831" s="30" t="s">
        <v>10</v>
      </c>
      <c r="BX831" t="str">
        <f>IF(E831=1,VLOOKUP(D831,'2015'!$F$12:$AX$1887,43,FALSE),"-")</f>
        <v>punainen</v>
      </c>
      <c r="BY831" t="str">
        <f>IF(E831=1,VLOOKUP(D831,'2015'!$F$12:$AX$1887,44,FALSE),"-")</f>
        <v>musta</v>
      </c>
      <c r="BZ831" t="str">
        <f>IF(E831=1,VLOOKUP(D831,'2015'!$F$12:$AX$1887,45,FALSE),"-")</f>
        <v>musta</v>
      </c>
      <c r="CA831" s="31">
        <f t="shared" si="210"/>
        <v>10</v>
      </c>
      <c r="CB831" s="31">
        <f t="shared" si="211"/>
        <v>10</v>
      </c>
      <c r="CC831" s="31">
        <f t="shared" si="212"/>
        <v>0</v>
      </c>
      <c r="CD831" s="31">
        <f t="shared" si="213"/>
        <v>0</v>
      </c>
      <c r="CE831" s="31">
        <f t="shared" si="214"/>
        <v>0</v>
      </c>
      <c r="CO831" s="2" t="s">
        <v>35</v>
      </c>
      <c r="CP831" s="2" t="s">
        <v>35</v>
      </c>
    </row>
    <row r="832" spans="1:94" ht="15.75" thickBot="1" x14ac:dyDescent="0.3">
      <c r="A832" s="50"/>
      <c r="B832" s="50"/>
      <c r="C832" s="50" t="str">
        <f t="shared" si="202"/>
        <v>2873_3_6141</v>
      </c>
      <c r="D832" s="51" t="str">
        <f t="shared" si="203"/>
        <v>2873_3</v>
      </c>
      <c r="E832" s="224">
        <f>IFERROR(VLOOKUP(C832,'2015'!$C$12:$D$1887,2,FALSE),0)</f>
        <v>1</v>
      </c>
      <c r="F832" s="51">
        <f>IFERROR(K832-IFERROR(VLOOKUP(D832,'2015'!$F$12:$I$1887,4,FALSE),"ei löydy"),"ei löydy")</f>
        <v>0</v>
      </c>
      <c r="G832" s="224">
        <f>IFERROR(VLOOKUP(Työfile_2024!C832,Liikennemalli!$D$6:$G$1921,4,FALSE),0)</f>
        <v>1</v>
      </c>
      <c r="H832" s="225">
        <f>K832-IFERROR(VLOOKUP(Työfile_2024!D832,Liikennemalli!$C$6:$H$1921,6,FALSE),"ei löydy")</f>
        <v>0</v>
      </c>
      <c r="I832" s="80">
        <v>2873</v>
      </c>
      <c r="J832" s="52">
        <v>3</v>
      </c>
      <c r="K832" s="52">
        <v>6141</v>
      </c>
      <c r="L832" s="53"/>
      <c r="M832" s="54"/>
      <c r="N832" s="54"/>
      <c r="O832" s="54"/>
      <c r="P832" s="54"/>
      <c r="Q832" s="55"/>
      <c r="R832" s="55"/>
      <c r="S832" s="55"/>
      <c r="T832" s="55"/>
      <c r="U832" s="52"/>
      <c r="V832" s="56">
        <v>1256.7249633610161</v>
      </c>
      <c r="W832" s="56">
        <v>65.770884220810942</v>
      </c>
      <c r="X832" s="56">
        <v>1274.0376160234489</v>
      </c>
      <c r="Y832" s="56">
        <f>VLOOKUP(D832,Liikennemalli24!$D$2:$F$1804,2,FALSE)</f>
        <v>75</v>
      </c>
      <c r="Z832" s="57">
        <f>VLOOKUP(D832,Liikennemalli24!$D$2:$F$1804,3,FALSE)</f>
        <v>0.5</v>
      </c>
      <c r="AA832" s="178">
        <f>IF(G832=1,VLOOKUP(C832,Liikennemalli!$D$6:$H$1921,2,FALSE),"-")</f>
        <v>39.9235723338357</v>
      </c>
      <c r="AB832" s="197">
        <f>IF(G832=1,VLOOKUP(C832,Liikennemalli!$D$6:$H$1921,3,FALSE),"-")</f>
        <v>0.21848679962943299</v>
      </c>
      <c r="AC832" s="134">
        <f>IF(E832=1,VLOOKUP(Työfile_2024!D832,'2015'!$F$12:$X$1887,18,FALSE),"-")</f>
        <v>823</v>
      </c>
      <c r="AD832" s="127">
        <f>IF(E832=1,VLOOKUP(Työfile_2024!D832,'2015'!$F$12:$X$1887,19,FALSE),"-")</f>
        <v>0.73</v>
      </c>
      <c r="AI832" s="127">
        <f>IF(E832=1,VLOOKUP(Työfile_2024!D832,'2015'!$F$12:$AB$1887,20,FALSE),"-")</f>
        <v>0</v>
      </c>
      <c r="AJ832" s="127">
        <f>IF(E832=1,VLOOKUP(Työfile_2024!D832,'2015'!$F$12:$AB$1887,21,FALSE),"-")</f>
        <v>0</v>
      </c>
      <c r="AK832" s="127">
        <f>IF(E832=1,VLOOKUP(Työfile_2024!D832,'2015'!$F$12:$AB$1887,22,FALSE),"-")</f>
        <v>0</v>
      </c>
      <c r="AL832" s="127">
        <f>IF(E832=1,VLOOKUP(Työfile_2024!D832,'2015'!$F$12:$AB$1887,23,FALSE),"-")</f>
        <v>0</v>
      </c>
      <c r="AM832" s="56">
        <f>VLOOKUP(Työfile_2024!D832,Tmatkat_20km_tarkasteltava_verk!$C$2:$D$1804,2,FALSE)</f>
        <v>221</v>
      </c>
      <c r="AN832" s="148">
        <f t="shared" si="200"/>
        <v>0.17585391111270057</v>
      </c>
      <c r="AO832" s="178">
        <f>IF(E832=1,VLOOKUP(Työfile_2024!D832,'2015'!$F$12:$AC$1887,24,FALSE),"-")</f>
        <v>154</v>
      </c>
      <c r="AP832" s="52">
        <f>VLOOKUP(D832,Tarkasteltava_verkko_2024_harva!$E$2:$I$1804,5,FALSE)</f>
        <v>0</v>
      </c>
      <c r="AQ832" s="52">
        <f>VLOOKUP(D832,Tarkasteltava_verkko_2024_harva!$E$2:$I$1804,4,FALSE)</f>
        <v>0</v>
      </c>
      <c r="AR832" s="148">
        <v>0.12131574662107149</v>
      </c>
      <c r="AS832" s="170" t="str">
        <f>IFERROR(VLOOKUP(C832,'2015'!$C$12:$AG$1887,30,FALSE),"-")</f>
        <v/>
      </c>
      <c r="AT832" s="148">
        <v>0.13808825924116594</v>
      </c>
      <c r="AU832" s="170">
        <f>IFERROR(VLOOKUP(C832,'2015'!$C$12:$AG$1887,31,FALSE),"-")</f>
        <v>0</v>
      </c>
      <c r="AV832" s="106"/>
      <c r="AW832" s="63">
        <f>IFERROR(VLOOKUP(C832,Merkittävyysluokitus!$A$2:$J$1705,10,FALSE),"-")</f>
        <v>2</v>
      </c>
      <c r="AX832" s="175">
        <f>IFERROR(VLOOKUP(C832,Merkittävyysluokitus!$A$2:$J$1705,6,FALSE),"-")</f>
        <v>10.977047184170472</v>
      </c>
      <c r="AY832" s="175">
        <f>IFERROR(VLOOKUP(C832,Merkittävyysluokitus!$A$2:$J$1705,7,FALSE),"-")</f>
        <v>4.55</v>
      </c>
      <c r="AZ832" s="175">
        <f>IFERROR(VLOOKUP(C832,Merkittävyysluokitus!$A$2:$J$1705,8,FALSE),"-")</f>
        <v>4.9270471841704717</v>
      </c>
      <c r="BA832" s="175">
        <f>IFERROR(VLOOKUP(C832,Merkittävyysluokitus!$A$2:$J$1705,9,FALSE),"-")</f>
        <v>1.5</v>
      </c>
      <c r="BB832" s="203"/>
      <c r="BC832" s="203" t="str">
        <f t="shared" si="201"/>
        <v/>
      </c>
      <c r="BD832" s="39" t="str">
        <f t="shared" si="209"/>
        <v>musta</v>
      </c>
      <c r="BE832" s="68" t="str">
        <f t="shared" si="196"/>
        <v>musta</v>
      </c>
      <c r="BF832" s="68" t="str">
        <f t="shared" si="197"/>
        <v>musta</v>
      </c>
      <c r="BG832" s="68" t="str">
        <f t="shared" si="198"/>
        <v>musta</v>
      </c>
      <c r="BH832" s="208" t="str">
        <f t="shared" si="199"/>
        <v>musta</v>
      </c>
      <c r="BI832" s="39"/>
      <c r="BJ832" s="39" t="str">
        <f>IF(F832="ei löydy","uusi tie",IF(E832=0,"tieosoite muuttunut",IF(E832=1,VLOOKUP(D832,'2015'!$F$12:$AL$1887,31,FALSE),"-")))</f>
        <v>punainen</v>
      </c>
      <c r="BK832" s="67" t="str">
        <f>IF(E832=1,VLOOKUP(D832,'2015'!$F$12:$AL$1887,32,FALSE),"-")</f>
        <v>musta</v>
      </c>
      <c r="BL832" s="39" t="str">
        <f>IF(F832="ei löydy","uusi tie",IF(E832=0,"tieosoite muuttunut",IF(E832=1,VLOOKUP(D832,'2015'!$F$12:$AL$1887,33,FALSE),"-")))</f>
        <v>musta</v>
      </c>
      <c r="BM832" s="39"/>
      <c r="BN832" s="217" t="str">
        <f>VLOOKUP(D832,'2015'!$F$12:$AL$1887,33,FALSE)</f>
        <v>musta</v>
      </c>
      <c r="BO832" s="39"/>
      <c r="BP832" s="115" t="s">
        <v>10</v>
      </c>
      <c r="BQ832" s="30"/>
      <c r="BS832" s="5"/>
      <c r="BU832" s="37"/>
      <c r="BV832" s="30" t="s">
        <v>10</v>
      </c>
      <c r="BX832" t="str">
        <f>IF(E832=1,VLOOKUP(D832,'2015'!$F$12:$AX$1887,43,FALSE),"-")</f>
        <v>punainen</v>
      </c>
      <c r="BY832" t="str">
        <f>IF(E832=1,VLOOKUP(D832,'2015'!$F$12:$AX$1887,44,FALSE),"-")</f>
        <v>musta</v>
      </c>
      <c r="BZ832" t="str">
        <f>IF(E832=1,VLOOKUP(D832,'2015'!$F$12:$AX$1887,45,FALSE),"-")</f>
        <v>musta</v>
      </c>
      <c r="CA832" s="31">
        <f t="shared" si="210"/>
        <v>11</v>
      </c>
      <c r="CB832" s="31">
        <f t="shared" si="211"/>
        <v>10</v>
      </c>
      <c r="CC832" s="31">
        <f t="shared" si="212"/>
        <v>0</v>
      </c>
      <c r="CD832" s="31">
        <f t="shared" si="213"/>
        <v>1</v>
      </c>
      <c r="CE832" s="31">
        <f t="shared" si="214"/>
        <v>0</v>
      </c>
      <c r="CO832" s="2" t="s">
        <v>35</v>
      </c>
      <c r="CP832" s="2" t="s">
        <v>35</v>
      </c>
    </row>
    <row r="833" spans="1:94" ht="15.75" thickBot="1" x14ac:dyDescent="0.3">
      <c r="A833" s="50"/>
      <c r="B833" s="50"/>
      <c r="C833" s="50" t="str">
        <f t="shared" si="202"/>
        <v>2874_1_7510</v>
      </c>
      <c r="D833" s="51" t="str">
        <f t="shared" si="203"/>
        <v>2874_1</v>
      </c>
      <c r="E833" s="224">
        <f>IFERROR(VLOOKUP(C833,'2015'!$C$12:$D$1887,2,FALSE),0)</f>
        <v>1</v>
      </c>
      <c r="F833" s="51">
        <f>IFERROR(K833-IFERROR(VLOOKUP(D833,'2015'!$F$12:$I$1887,4,FALSE),"ei löydy"),"ei löydy")</f>
        <v>0</v>
      </c>
      <c r="G833" s="224">
        <f>IFERROR(VLOOKUP(Työfile_2024!C833,Liikennemalli!$D$6:$G$1921,4,FALSE),0)</f>
        <v>1</v>
      </c>
      <c r="H833" s="225">
        <f>K833-IFERROR(VLOOKUP(Työfile_2024!D833,Liikennemalli!$C$6:$H$1921,6,FALSE),"ei löydy")</f>
        <v>0</v>
      </c>
      <c r="I833" s="80">
        <v>2874</v>
      </c>
      <c r="J833" s="52">
        <v>1</v>
      </c>
      <c r="K833" s="52">
        <v>7510</v>
      </c>
      <c r="L833" s="53"/>
      <c r="M833" s="54"/>
      <c r="N833" s="54"/>
      <c r="O833" s="54"/>
      <c r="P833" s="54"/>
      <c r="Q833" s="55"/>
      <c r="R833" s="55"/>
      <c r="S833" s="55"/>
      <c r="T833" s="55"/>
      <c r="U833" s="52"/>
      <c r="V833" s="56">
        <v>2274.6175765645808</v>
      </c>
      <c r="W833" s="56">
        <v>81.615579227696401</v>
      </c>
      <c r="X833" s="56">
        <v>2443.1014647137149</v>
      </c>
      <c r="Y833" s="56">
        <f>VLOOKUP(D833,Liikennemalli24!$D$2:$F$1804,2,FALSE)</f>
        <v>73</v>
      </c>
      <c r="Z833" s="57">
        <f>VLOOKUP(D833,Liikennemalli24!$D$2:$F$1804,3,FALSE)</f>
        <v>0.48799999999999999</v>
      </c>
      <c r="AA833" s="178">
        <f>IF(G833=1,VLOOKUP(C833,Liikennemalli!$D$6:$H$1921,2,FALSE),"-")</f>
        <v>128.76556067562001</v>
      </c>
      <c r="AB833" s="197">
        <f>IF(G833=1,VLOOKUP(C833,Liikennemalli!$D$6:$H$1921,3,FALSE),"-")</f>
        <v>0.20927505847111</v>
      </c>
      <c r="AC833" s="134">
        <f>IF(E833=1,VLOOKUP(Työfile_2024!D833,'2015'!$F$12:$X$1887,18,FALSE),"-")</f>
        <v>329</v>
      </c>
      <c r="AD833" s="127">
        <f>IF(E833=1,VLOOKUP(Työfile_2024!D833,'2015'!$F$12:$X$1887,19,FALSE),"-")</f>
        <v>0.48</v>
      </c>
      <c r="AI833" s="127">
        <f>IF(E833=1,VLOOKUP(Työfile_2024!D833,'2015'!$F$12:$AB$1887,20,FALSE),"-")</f>
        <v>0</v>
      </c>
      <c r="AJ833" s="127">
        <f>IF(E833=1,VLOOKUP(Työfile_2024!D833,'2015'!$F$12:$AB$1887,21,FALSE),"-")</f>
        <v>0</v>
      </c>
      <c r="AK833" s="127">
        <f>IF(E833=1,VLOOKUP(Työfile_2024!D833,'2015'!$F$12:$AB$1887,22,FALSE),"-")</f>
        <v>0</v>
      </c>
      <c r="AL833" s="127">
        <f>IF(E833=1,VLOOKUP(Työfile_2024!D833,'2015'!$F$12:$AB$1887,23,FALSE),"-")</f>
        <v>0</v>
      </c>
      <c r="AM833" s="56">
        <f>VLOOKUP(Työfile_2024!D833,Tmatkat_20km_tarkasteltava_verk!$C$2:$D$1804,2,FALSE)</f>
        <v>1007</v>
      </c>
      <c r="AN833" s="148">
        <f t="shared" si="200"/>
        <v>0.44271178169690423</v>
      </c>
      <c r="AO833" s="178">
        <f>IF(E833=1,VLOOKUP(Työfile_2024!D833,'2015'!$F$12:$AC$1887,24,FALSE),"-")</f>
        <v>437</v>
      </c>
      <c r="AP833" s="52" t="str">
        <f>VLOOKUP(D833,Tarkasteltava_verkko_2024_harva!$E$2:$I$1804,5,FALSE)</f>
        <v>tiivis</v>
      </c>
      <c r="AQ833" s="52">
        <f>VLOOKUP(D833,Tarkasteltava_verkko_2024_harva!$E$2:$I$1804,4,FALSE)</f>
        <v>0</v>
      </c>
      <c r="AR833" s="148">
        <v>0.518375499334221</v>
      </c>
      <c r="AS833" s="170" t="str">
        <f>IFERROR(VLOOKUP(C833,'2015'!$C$12:$AG$1887,30,FALSE),"-")</f>
        <v>Kyllä</v>
      </c>
      <c r="AT833" s="148">
        <v>0.4844207723035952</v>
      </c>
      <c r="AU833" s="170">
        <f>IFERROR(VLOOKUP(C833,'2015'!$C$12:$AG$1887,31,FALSE),"-")</f>
        <v>0</v>
      </c>
      <c r="AV833" s="106"/>
      <c r="AW833" s="63">
        <f>IFERROR(VLOOKUP(C833,Merkittävyysluokitus!$A$2:$J$1705,10,FALSE),"-")</f>
        <v>2</v>
      </c>
      <c r="AX833" s="175">
        <f>IFERROR(VLOOKUP(C833,Merkittävyysluokitus!$A$2:$J$1705,6,FALSE),"-")</f>
        <v>12.442229832572298</v>
      </c>
      <c r="AY833" s="175">
        <f>IFERROR(VLOOKUP(C833,Merkittävyysluokitus!$A$2:$J$1705,7,FALSE),"-")</f>
        <v>5</v>
      </c>
      <c r="AZ833" s="175">
        <f>IFERROR(VLOOKUP(C833,Merkittävyysluokitus!$A$2:$J$1705,8,FALSE),"-")</f>
        <v>5.1088964992389645</v>
      </c>
      <c r="BA833" s="175">
        <f>IFERROR(VLOOKUP(C833,Merkittävyysluokitus!$A$2:$J$1705,9,FALSE),"-")</f>
        <v>2.333333333333333</v>
      </c>
      <c r="BB833" s="203"/>
      <c r="BC833" s="203" t="str">
        <f t="shared" si="201"/>
        <v/>
      </c>
      <c r="BD833" s="39" t="str">
        <f t="shared" si="209"/>
        <v>musta</v>
      </c>
      <c r="BE833" s="68" t="str">
        <f t="shared" si="196"/>
        <v>musta</v>
      </c>
      <c r="BF833" s="68" t="str">
        <f t="shared" si="197"/>
        <v>punainen</v>
      </c>
      <c r="BG833" s="68" t="str">
        <f t="shared" si="198"/>
        <v>musta</v>
      </c>
      <c r="BH833" s="208" t="str">
        <f t="shared" si="199"/>
        <v>musta</v>
      </c>
      <c r="BI833" s="39"/>
      <c r="BJ833" s="39" t="str">
        <f>IF(F833="ei löydy","uusi tie",IF(E833=0,"tieosoite muuttunut",IF(E833=1,VLOOKUP(D833,'2015'!$F$12:$AL$1887,31,FALSE),"-")))</f>
        <v>punainen</v>
      </c>
      <c r="BK833" s="67" t="str">
        <f>IF(E833=1,VLOOKUP(D833,'2015'!$F$12:$AL$1887,32,FALSE),"-")</f>
        <v>musta</v>
      </c>
      <c r="BL833" s="39" t="str">
        <f>IF(F833="ei löydy","uusi tie",IF(E833=0,"tieosoite muuttunut",IF(E833=1,VLOOKUP(D833,'2015'!$F$12:$AL$1887,33,FALSE),"-")))</f>
        <v>musta</v>
      </c>
      <c r="BM833" s="39"/>
      <c r="BN833" s="217" t="str">
        <f>VLOOKUP(D833,'2015'!$F$12:$AL$1887,33,FALSE)</f>
        <v>musta</v>
      </c>
      <c r="BO833" s="39"/>
      <c r="BP833" s="115" t="s">
        <v>10</v>
      </c>
      <c r="BQ833" s="30"/>
      <c r="BS833" s="5"/>
      <c r="BU833" s="37"/>
      <c r="BV833" s="30" t="s">
        <v>10</v>
      </c>
      <c r="BX833" t="str">
        <f>IF(E833=1,VLOOKUP(D833,'2015'!$F$12:$AX$1887,43,FALSE),"-")</f>
        <v>musta</v>
      </c>
      <c r="BY833" t="str">
        <f>IF(E833=1,VLOOKUP(D833,'2015'!$F$12:$AX$1887,44,FALSE),"-")</f>
        <v>musta</v>
      </c>
      <c r="BZ833" t="str">
        <f>IF(E833=1,VLOOKUP(D833,'2015'!$F$12:$AX$1887,45,FALSE),"-")</f>
        <v>musta</v>
      </c>
      <c r="CA833" s="31">
        <f t="shared" si="210"/>
        <v>11</v>
      </c>
      <c r="CB833" s="31">
        <f t="shared" si="211"/>
        <v>1</v>
      </c>
      <c r="CC833" s="31">
        <f t="shared" si="212"/>
        <v>0</v>
      </c>
      <c r="CD833" s="31">
        <f t="shared" si="213"/>
        <v>10</v>
      </c>
      <c r="CE833" s="31">
        <f t="shared" si="214"/>
        <v>0</v>
      </c>
      <c r="CO833" s="2" t="s">
        <v>35</v>
      </c>
      <c r="CP833" s="2" t="s">
        <v>35</v>
      </c>
    </row>
    <row r="834" spans="1:94" ht="15.75" thickBot="1" x14ac:dyDescent="0.3">
      <c r="A834" s="50"/>
      <c r="B834" s="50"/>
      <c r="C834" s="50" t="str">
        <f t="shared" si="202"/>
        <v>2875_1_2275</v>
      </c>
      <c r="D834" s="51" t="str">
        <f t="shared" si="203"/>
        <v>2875_1</v>
      </c>
      <c r="E834" s="224">
        <f>IFERROR(VLOOKUP(C834,'2015'!$C$12:$D$1887,2,FALSE),0)</f>
        <v>1</v>
      </c>
      <c r="F834" s="51">
        <f>IFERROR(K834-IFERROR(VLOOKUP(D834,'2015'!$F$12:$I$1887,4,FALSE),"ei löydy"),"ei löydy")</f>
        <v>0</v>
      </c>
      <c r="G834" s="224">
        <f>IFERROR(VLOOKUP(Työfile_2024!C834,Liikennemalli!$D$6:$G$1921,4,FALSE),0)</f>
        <v>1</v>
      </c>
      <c r="H834" s="225">
        <f>K834-IFERROR(VLOOKUP(Työfile_2024!D834,Liikennemalli!$C$6:$H$1921,6,FALSE),"ei löydy")</f>
        <v>0</v>
      </c>
      <c r="I834" s="80">
        <v>2875</v>
      </c>
      <c r="J834" s="52">
        <v>1</v>
      </c>
      <c r="K834" s="52">
        <v>2275</v>
      </c>
      <c r="L834" s="53"/>
      <c r="M834" s="54"/>
      <c r="N834" s="54"/>
      <c r="O834" s="54"/>
      <c r="P834" s="54"/>
      <c r="Q834" s="55"/>
      <c r="R834" s="55"/>
      <c r="S834" s="55"/>
      <c r="T834" s="55"/>
      <c r="U834" s="52"/>
      <c r="V834" s="56">
        <v>841.60043956043955</v>
      </c>
      <c r="W834" s="56">
        <v>31.873846153846152</v>
      </c>
      <c r="X834" s="56">
        <v>931.2967032967033</v>
      </c>
      <c r="Y834" s="56">
        <f>VLOOKUP(D834,Liikennemalli24!$D$2:$F$1804,2,FALSE)</f>
        <v>561</v>
      </c>
      <c r="Z834" s="57">
        <f>VLOOKUP(D834,Liikennemalli24!$D$2:$F$1804,3,FALSE)</f>
        <v>0.48799999999999999</v>
      </c>
      <c r="AA834" s="178">
        <f>IF(G834=1,VLOOKUP(C834,Liikennemalli!$D$6:$H$1921,2,FALSE),"-")</f>
        <v>94.266703004751704</v>
      </c>
      <c r="AB834" s="197">
        <f>IF(G834=1,VLOOKUP(C834,Liikennemalli!$D$6:$H$1921,3,FALSE),"-")</f>
        <v>0.265504445440161</v>
      </c>
      <c r="AC834" s="134">
        <f>IF(E834=1,VLOOKUP(Työfile_2024!D834,'2015'!$F$12:$X$1887,18,FALSE),"-")</f>
        <v>425</v>
      </c>
      <c r="AD834" s="127">
        <f>IF(E834=1,VLOOKUP(Työfile_2024!D834,'2015'!$F$12:$X$1887,19,FALSE),"-")</f>
        <v>0.61</v>
      </c>
      <c r="AI834" s="127">
        <f>IF(E834=1,VLOOKUP(Työfile_2024!D834,'2015'!$F$12:$AB$1887,20,FALSE),"-")</f>
        <v>0</v>
      </c>
      <c r="AJ834" s="127">
        <f>IF(E834=1,VLOOKUP(Työfile_2024!D834,'2015'!$F$12:$AB$1887,21,FALSE),"-")</f>
        <v>0</v>
      </c>
      <c r="AK834" s="127">
        <f>IF(E834=1,VLOOKUP(Työfile_2024!D834,'2015'!$F$12:$AB$1887,22,FALSE),"-")</f>
        <v>0</v>
      </c>
      <c r="AL834" s="127">
        <f>IF(E834=1,VLOOKUP(Työfile_2024!D834,'2015'!$F$12:$AB$1887,23,FALSE),"-")</f>
        <v>0</v>
      </c>
      <c r="AM834" s="56">
        <f>VLOOKUP(Työfile_2024!D834,Tmatkat_20km_tarkasteltava_verk!$C$2:$D$1804,2,FALSE)</f>
        <v>127</v>
      </c>
      <c r="AN834" s="148">
        <f t="shared" si="200"/>
        <v>0.15090296300977574</v>
      </c>
      <c r="AO834" s="178">
        <f>IF(E834=1,VLOOKUP(Työfile_2024!D834,'2015'!$F$12:$AC$1887,24,FALSE),"-")</f>
        <v>357</v>
      </c>
      <c r="AP834" s="52">
        <f>VLOOKUP(D834,Tarkasteltava_verkko_2024_harva!$E$2:$I$1804,5,FALSE)</f>
        <v>0</v>
      </c>
      <c r="AQ834" s="52">
        <f>VLOOKUP(D834,Tarkasteltava_verkko_2024_harva!$E$2:$I$1804,4,FALSE)</f>
        <v>0</v>
      </c>
      <c r="AR834" s="148">
        <v>0.84967032967032963</v>
      </c>
      <c r="AS834" s="170" t="str">
        <f>IFERROR(VLOOKUP(C834,'2015'!$C$12:$AG$1887,30,FALSE),"-")</f>
        <v>Kyllä</v>
      </c>
      <c r="AT834" s="148">
        <v>0.98725274725274725</v>
      </c>
      <c r="AU834" s="170" t="str">
        <f>IFERROR(VLOOKUP(C834,'2015'!$C$12:$AG$1887,31,FALSE),"-")</f>
        <v>Kyllä</v>
      </c>
      <c r="AV834" s="106"/>
      <c r="AW834" s="63">
        <f>IFERROR(VLOOKUP(C834,Merkittävyysluokitus!$A$2:$J$1705,10,FALSE),"-")</f>
        <v>3</v>
      </c>
      <c r="AX834" s="175">
        <f>IFERROR(VLOOKUP(C834,Merkittävyysluokitus!$A$2:$J$1705,6,FALSE),"-")</f>
        <v>8.7278402368407839</v>
      </c>
      <c r="AY834" s="175">
        <f>IFERROR(VLOOKUP(C834,Merkittävyysluokitus!$A$2:$J$1705,7,FALSE),"-")</f>
        <v>4.2114679853479853</v>
      </c>
      <c r="AZ834" s="175">
        <f>IFERROR(VLOOKUP(C834,Merkittävyysluokitus!$A$2:$J$1705,8,FALSE),"-")</f>
        <v>2.8497055848261326</v>
      </c>
      <c r="BA834" s="175">
        <f>IFERROR(VLOOKUP(C834,Merkittävyysluokitus!$A$2:$J$1705,9,FALSE),"-")</f>
        <v>1.6666666666666665</v>
      </c>
      <c r="BB834" s="203"/>
      <c r="BC834" s="203" t="str">
        <f t="shared" si="201"/>
        <v/>
      </c>
      <c r="BD834" s="39" t="str">
        <f t="shared" si="209"/>
        <v>musta</v>
      </c>
      <c r="BE834" s="68" t="str">
        <f t="shared" si="196"/>
        <v>musta</v>
      </c>
      <c r="BF834" s="68" t="str">
        <f t="shared" si="197"/>
        <v>musta</v>
      </c>
      <c r="BG834" s="68" t="str">
        <f t="shared" si="198"/>
        <v>musta</v>
      </c>
      <c r="BH834" s="208" t="str">
        <f t="shared" si="199"/>
        <v>musta</v>
      </c>
      <c r="BI834" s="39"/>
      <c r="BJ834" s="39" t="str">
        <f>IF(F834="ei löydy","uusi tie",IF(E834=0,"tieosoite muuttunut",IF(E834=1,VLOOKUP(D834,'2015'!$F$12:$AL$1887,31,FALSE),"-")))</f>
        <v>musta</v>
      </c>
      <c r="BK834" s="67" t="str">
        <f>IF(E834=1,VLOOKUP(D834,'2015'!$F$12:$AL$1887,32,FALSE),"-")</f>
        <v>musta</v>
      </c>
      <c r="BL834" s="39" t="str">
        <f>IF(F834="ei löydy","uusi tie",IF(E834=0,"tieosoite muuttunut",IF(E834=1,VLOOKUP(D834,'2015'!$F$12:$AL$1887,33,FALSE),"-")))</f>
        <v>musta</v>
      </c>
      <c r="BM834" s="39"/>
      <c r="BN834" s="217" t="str">
        <f>VLOOKUP(D834,'2015'!$F$12:$AL$1887,33,FALSE)</f>
        <v>musta</v>
      </c>
      <c r="BO834" s="39"/>
      <c r="BP834" s="115" t="s">
        <v>10</v>
      </c>
      <c r="BQ834" s="30"/>
      <c r="BS834" s="5"/>
      <c r="BU834" s="37"/>
      <c r="BV834" s="30" t="s">
        <v>10</v>
      </c>
      <c r="BX834" t="str">
        <f>IF(E834=1,VLOOKUP(D834,'2015'!$F$12:$AX$1887,43,FALSE),"-")</f>
        <v>punainen</v>
      </c>
      <c r="BY834" t="str">
        <f>IF(E834=1,VLOOKUP(D834,'2015'!$F$12:$AX$1887,44,FALSE),"-")</f>
        <v>musta</v>
      </c>
      <c r="BZ834" t="str">
        <f>IF(E834=1,VLOOKUP(D834,'2015'!$F$12:$AX$1887,45,FALSE),"-")</f>
        <v>musta</v>
      </c>
      <c r="CA834" s="31">
        <f t="shared" si="210"/>
        <v>11</v>
      </c>
      <c r="CB834" s="31">
        <f t="shared" si="211"/>
        <v>10</v>
      </c>
      <c r="CC834" s="31">
        <f t="shared" si="212"/>
        <v>0</v>
      </c>
      <c r="CD834" s="31">
        <f t="shared" si="213"/>
        <v>1</v>
      </c>
      <c r="CE834" s="31">
        <f t="shared" si="214"/>
        <v>0</v>
      </c>
      <c r="CO834" s="2" t="s">
        <v>35</v>
      </c>
      <c r="CP834" s="2" t="s">
        <v>35</v>
      </c>
    </row>
    <row r="835" spans="1:94" ht="15.75" thickBot="1" x14ac:dyDescent="0.3">
      <c r="A835" s="50"/>
      <c r="B835" s="50"/>
      <c r="C835" s="50" t="str">
        <f t="shared" si="202"/>
        <v>2878_1_1054</v>
      </c>
      <c r="D835" s="51" t="str">
        <f t="shared" si="203"/>
        <v>2878_1</v>
      </c>
      <c r="E835" s="224">
        <f>IFERROR(VLOOKUP(C835,'2015'!$C$12:$D$1887,2,FALSE),0)</f>
        <v>1</v>
      </c>
      <c r="F835" s="51">
        <f>IFERROR(K835-IFERROR(VLOOKUP(D835,'2015'!$F$12:$I$1887,4,FALSE),"ei löydy"),"ei löydy")</f>
        <v>0</v>
      </c>
      <c r="G835" s="224">
        <f>IFERROR(VLOOKUP(Työfile_2024!C835,Liikennemalli!$D$6:$G$1921,4,FALSE),0)</f>
        <v>0</v>
      </c>
      <c r="H835" s="225">
        <f>K835-IFERROR(VLOOKUP(Työfile_2024!D835,Liikennemalli!$C$6:$H$1921,6,FALSE),"ei löydy")</f>
        <v>-4968</v>
      </c>
      <c r="I835" s="80">
        <v>2878</v>
      </c>
      <c r="J835" s="52">
        <v>1</v>
      </c>
      <c r="K835" s="52">
        <v>1054</v>
      </c>
      <c r="L835" s="53"/>
      <c r="M835" s="54"/>
      <c r="N835" s="54"/>
      <c r="O835" s="54"/>
      <c r="P835" s="54"/>
      <c r="Q835" s="55"/>
      <c r="R835" s="55"/>
      <c r="S835" s="55"/>
      <c r="T835" s="55"/>
      <c r="U835" s="52"/>
      <c r="V835" s="56">
        <v>3420.4705882352941</v>
      </c>
      <c r="W835" s="56">
        <v>122.88235294117646</v>
      </c>
      <c r="X835" s="56">
        <v>3695.6204933586337</v>
      </c>
      <c r="Y835" s="56">
        <f>VLOOKUP(D835,Liikennemalli24!$D$2:$F$1804,2,FALSE)</f>
        <v>3303</v>
      </c>
      <c r="Z835" s="57">
        <f>VLOOKUP(D835,Liikennemalli24!$D$2:$F$1804,3,FALSE)</f>
        <v>0.91100000000000003</v>
      </c>
      <c r="AA835" s="178" t="str">
        <f>IF(G835=1,VLOOKUP(C835,Liikennemalli!$D$6:$H$1921,2,FALSE),"-")</f>
        <v>-</v>
      </c>
      <c r="AB835" s="197" t="str">
        <f>IF(G835=1,VLOOKUP(C835,Liikennemalli!$D$6:$H$1921,3,FALSE),"-")</f>
        <v>-</v>
      </c>
      <c r="AC835" s="134">
        <f>IF(E835=1,VLOOKUP(Työfile_2024!D835,'2015'!$F$12:$X$1887,18,FALSE),"-")</f>
        <v>942</v>
      </c>
      <c r="AD835" s="127">
        <f>IF(E835=1,VLOOKUP(Työfile_2024!D835,'2015'!$F$12:$X$1887,19,FALSE),"-")</f>
        <v>0.36</v>
      </c>
      <c r="AI835" s="127">
        <f>IF(E835=1,VLOOKUP(Työfile_2024!D835,'2015'!$F$12:$AB$1887,20,FALSE),"-")</f>
        <v>0</v>
      </c>
      <c r="AJ835" s="127">
        <f>IF(E835=1,VLOOKUP(Työfile_2024!D835,'2015'!$F$12:$AB$1887,21,FALSE),"-")</f>
        <v>0</v>
      </c>
      <c r="AK835" s="127">
        <f>IF(E835=1,VLOOKUP(Työfile_2024!D835,'2015'!$F$12:$AB$1887,22,FALSE),"-")</f>
        <v>0</v>
      </c>
      <c r="AL835" s="127">
        <f>IF(E835=1,VLOOKUP(Työfile_2024!D835,'2015'!$F$12:$AB$1887,23,FALSE),"-")</f>
        <v>0</v>
      </c>
      <c r="AM835" s="56">
        <f>VLOOKUP(Työfile_2024!D835,Tmatkat_20km_tarkasteltava_verk!$C$2:$D$1804,2,FALSE)</f>
        <v>501</v>
      </c>
      <c r="AN835" s="148">
        <f t="shared" si="200"/>
        <v>0.14647107381165303</v>
      </c>
      <c r="AO835" s="178">
        <f>IF(E835=1,VLOOKUP(Työfile_2024!D835,'2015'!$F$12:$AC$1887,24,FALSE),"-")</f>
        <v>2089</v>
      </c>
      <c r="AP835" s="52" t="str">
        <f>VLOOKUP(D835,Tarkasteltava_verkko_2024_harva!$E$2:$I$1804,5,FALSE)</f>
        <v>tiivis</v>
      </c>
      <c r="AQ835" s="52" t="str">
        <f>VLOOKUP(D835,Tarkasteltava_verkko_2024_harva!$E$2:$I$1804,4,FALSE)</f>
        <v>harva</v>
      </c>
      <c r="AR835" s="148">
        <v>0.98102466793168885</v>
      </c>
      <c r="AS835" s="170" t="str">
        <f>IFERROR(VLOOKUP(C835,'2015'!$C$12:$AG$1887,30,FALSE),"-")</f>
        <v>Kyllä</v>
      </c>
      <c r="AT835" s="148">
        <v>0.69639468690702089</v>
      </c>
      <c r="AU835" s="170" t="str">
        <f>IFERROR(VLOOKUP(C835,'2015'!$C$12:$AG$1887,31,FALSE),"-")</f>
        <v>Kyllä</v>
      </c>
      <c r="AV835" s="106"/>
      <c r="AW835" s="63">
        <f>IFERROR(VLOOKUP(C835,Merkittävyysluokitus!$A$2:$J$1705,10,FALSE),"-")</f>
        <v>3</v>
      </c>
      <c r="AX835" s="175">
        <f>IFERROR(VLOOKUP(C835,Merkittävyysluokitus!$A$2:$J$1705,6,FALSE),"-")</f>
        <v>9.5080821917808223</v>
      </c>
      <c r="AY835" s="175">
        <f>IFERROR(VLOOKUP(C835,Merkittävyysluokitus!$A$2:$J$1705,7,FALSE),"-")</f>
        <v>4.25</v>
      </c>
      <c r="AZ835" s="175">
        <f>IFERROR(VLOOKUP(C835,Merkittävyysluokitus!$A$2:$J$1705,8,FALSE),"-")</f>
        <v>3.7580821917808223</v>
      </c>
      <c r="BA835" s="175">
        <f>IFERROR(VLOOKUP(C835,Merkittävyysluokitus!$A$2:$J$1705,9,FALSE),"-")</f>
        <v>1.5</v>
      </c>
      <c r="BB835" s="203"/>
      <c r="BC835" s="203" t="str">
        <f t="shared" si="201"/>
        <v>muutos</v>
      </c>
      <c r="BD835" s="39" t="str">
        <f t="shared" si="209"/>
        <v>punainen</v>
      </c>
      <c r="BE835" s="68" t="str">
        <f t="shared" si="196"/>
        <v>punainen</v>
      </c>
      <c r="BF835" s="68" t="str">
        <f t="shared" si="197"/>
        <v>punainen</v>
      </c>
      <c r="BG835" s="68" t="str">
        <f t="shared" si="198"/>
        <v>punainen</v>
      </c>
      <c r="BH835" s="208" t="str">
        <f t="shared" si="199"/>
        <v>punainen</v>
      </c>
      <c r="BI835" s="39"/>
      <c r="BJ835" s="39" t="str">
        <f>IF(F835="ei löydy","uusi tie",IF(E835=0,"tieosoite muuttunut",IF(E835=1,VLOOKUP(D835,'2015'!$F$12:$AL$1887,31,FALSE),"-")))</f>
        <v>musta</v>
      </c>
      <c r="BK835" s="67" t="str">
        <f>IF(E835=1,VLOOKUP(D835,'2015'!$F$12:$AL$1887,32,FALSE),"-")</f>
        <v>musta</v>
      </c>
      <c r="BL835" s="39" t="str">
        <f>IF(F835="ei löydy","uusi tie",IF(E835=0,"tieosoite muuttunut",IF(E835=1,VLOOKUP(D835,'2015'!$F$12:$AL$1887,33,FALSE),"-")))</f>
        <v>musta</v>
      </c>
      <c r="BM835" s="39"/>
      <c r="BN835" s="217" t="str">
        <f>VLOOKUP(D835,'2015'!$F$12:$AL$1887,33,FALSE)</f>
        <v>musta</v>
      </c>
      <c r="BO835" s="39"/>
      <c r="BP835" s="115" t="s">
        <v>10</v>
      </c>
      <c r="BQ835" s="30"/>
      <c r="BS835" s="5"/>
      <c r="BU835" s="37"/>
      <c r="BV835" s="30" t="s">
        <v>10</v>
      </c>
      <c r="BX835" t="str">
        <f>IF(E835=1,VLOOKUP(D835,'2015'!$F$12:$AX$1887,43,FALSE),"-")</f>
        <v>musta</v>
      </c>
      <c r="BY835" t="str">
        <f>IF(E835=1,VLOOKUP(D835,'2015'!$F$12:$AX$1887,44,FALSE),"-")</f>
        <v>musta</v>
      </c>
      <c r="BZ835" t="str">
        <f>IF(E835=1,VLOOKUP(D835,'2015'!$F$12:$AX$1887,45,FALSE),"-")</f>
        <v>musta</v>
      </c>
      <c r="CA835" s="31">
        <f t="shared" si="210"/>
        <v>10</v>
      </c>
      <c r="CB835" s="31">
        <f t="shared" si="211"/>
        <v>0</v>
      </c>
      <c r="CC835" s="31">
        <f t="shared" si="212"/>
        <v>0</v>
      </c>
      <c r="CD835" s="31">
        <f t="shared" si="213"/>
        <v>10</v>
      </c>
      <c r="CE835" s="31">
        <f t="shared" si="214"/>
        <v>0</v>
      </c>
      <c r="CO835" s="2" t="s">
        <v>35</v>
      </c>
      <c r="CP835" s="2" t="s">
        <v>35</v>
      </c>
    </row>
    <row r="836" spans="1:94" ht="15.75" thickBot="1" x14ac:dyDescent="0.3">
      <c r="A836" s="50"/>
      <c r="B836" s="50"/>
      <c r="C836" s="50" t="str">
        <f t="shared" si="202"/>
        <v>2879_1_6765</v>
      </c>
      <c r="D836" s="51" t="str">
        <f t="shared" si="203"/>
        <v>2879_1</v>
      </c>
      <c r="E836" s="224">
        <f>IFERROR(VLOOKUP(C836,'2015'!$C$12:$D$1887,2,FALSE),0)</f>
        <v>1</v>
      </c>
      <c r="F836" s="51">
        <f>IFERROR(K836-IFERROR(VLOOKUP(D836,'2015'!$F$12:$I$1887,4,FALSE),"ei löydy"),"ei löydy")</f>
        <v>0</v>
      </c>
      <c r="G836" s="224">
        <f>IFERROR(VLOOKUP(Työfile_2024!C836,Liikennemalli!$D$6:$G$1921,4,FALSE),0)</f>
        <v>0</v>
      </c>
      <c r="H836" s="225">
        <f>K836-IFERROR(VLOOKUP(Työfile_2024!D836,Liikennemalli!$C$6:$H$1921,6,FALSE),"ei löydy")</f>
        <v>-1614</v>
      </c>
      <c r="I836" s="80">
        <v>2879</v>
      </c>
      <c r="J836" s="52">
        <v>1</v>
      </c>
      <c r="K836" s="52">
        <v>6765</v>
      </c>
      <c r="L836" s="53"/>
      <c r="M836" s="54"/>
      <c r="N836" s="54"/>
      <c r="O836" s="54"/>
      <c r="P836" s="54"/>
      <c r="Q836" s="55"/>
      <c r="R836" s="55"/>
      <c r="S836" s="55"/>
      <c r="T836" s="55"/>
      <c r="U836" s="52"/>
      <c r="V836" s="56">
        <v>2139.3658536585367</v>
      </c>
      <c r="W836" s="56">
        <v>48.344124168514412</v>
      </c>
      <c r="X836" s="56">
        <v>2227.8682926829269</v>
      </c>
      <c r="Y836" s="56">
        <f>VLOOKUP(D836,Liikennemalli24!$D$2:$F$1804,2,FALSE)</f>
        <v>62</v>
      </c>
      <c r="Z836" s="57">
        <f>VLOOKUP(D836,Liikennemalli24!$D$2:$F$1804,3,FALSE)</f>
        <v>0.77700000000000002</v>
      </c>
      <c r="AA836" s="178" t="str">
        <f>IF(G836=1,VLOOKUP(C836,Liikennemalli!$D$6:$H$1921,2,FALSE),"-")</f>
        <v>-</v>
      </c>
      <c r="AB836" s="197" t="str">
        <f>IF(G836=1,VLOOKUP(C836,Liikennemalli!$D$6:$H$1921,3,FALSE),"-")</f>
        <v>-</v>
      </c>
      <c r="AC836" s="134">
        <f>IF(E836=1,VLOOKUP(Työfile_2024!D836,'2015'!$F$12:$X$1887,18,FALSE),"-")</f>
        <v>478</v>
      </c>
      <c r="AD836" s="127">
        <f>IF(E836=1,VLOOKUP(Työfile_2024!D836,'2015'!$F$12:$X$1887,19,FALSE),"-")</f>
        <v>0.3</v>
      </c>
      <c r="AI836" s="127">
        <f>IF(E836=1,VLOOKUP(Työfile_2024!D836,'2015'!$F$12:$AB$1887,20,FALSE),"-")</f>
        <v>0</v>
      </c>
      <c r="AJ836" s="127">
        <f>IF(E836=1,VLOOKUP(Työfile_2024!D836,'2015'!$F$12:$AB$1887,21,FALSE),"-")</f>
        <v>0</v>
      </c>
      <c r="AK836" s="127">
        <f>IF(E836=1,VLOOKUP(Työfile_2024!D836,'2015'!$F$12:$AB$1887,22,FALSE),"-")</f>
        <v>0</v>
      </c>
      <c r="AL836" s="127">
        <f>IF(E836=1,VLOOKUP(Työfile_2024!D836,'2015'!$F$12:$AB$1887,23,FALSE),"-")</f>
        <v>0</v>
      </c>
      <c r="AM836" s="56">
        <f>VLOOKUP(Työfile_2024!D836,Tmatkat_20km_tarkasteltava_verk!$C$2:$D$1804,2,FALSE)</f>
        <v>277</v>
      </c>
      <c r="AN836" s="148">
        <f t="shared" si="200"/>
        <v>0.12947762044827507</v>
      </c>
      <c r="AO836" s="178">
        <f>IF(E836=1,VLOOKUP(Työfile_2024!D836,'2015'!$F$12:$AC$1887,24,FALSE),"-")</f>
        <v>527</v>
      </c>
      <c r="AP836" s="52">
        <f>VLOOKUP(D836,Tarkasteltava_verkko_2024_harva!$E$2:$I$1804,5,FALSE)</f>
        <v>0</v>
      </c>
      <c r="AQ836" s="52">
        <f>VLOOKUP(D836,Tarkasteltava_verkko_2024_harva!$E$2:$I$1804,4,FALSE)</f>
        <v>0</v>
      </c>
      <c r="AR836" s="148">
        <v>1.197339246119734E-2</v>
      </c>
      <c r="AS836" s="170" t="str">
        <f>IFERROR(VLOOKUP(C836,'2015'!$C$12:$AG$1887,30,FALSE),"-")</f>
        <v/>
      </c>
      <c r="AT836" s="148">
        <v>0.29371766444937175</v>
      </c>
      <c r="AU836" s="170">
        <f>IFERROR(VLOOKUP(C836,'2015'!$C$12:$AG$1887,31,FALSE),"-")</f>
        <v>0</v>
      </c>
      <c r="AV836" s="106"/>
      <c r="AW836" s="63">
        <f>IFERROR(VLOOKUP(C836,Merkittävyysluokitus!$A$2:$J$1705,10,FALSE),"-")</f>
        <v>2</v>
      </c>
      <c r="AX836" s="175">
        <f>IFERROR(VLOOKUP(C836,Merkittävyysluokitus!$A$2:$J$1705,6,FALSE),"-")</f>
        <v>11.676412649718028</v>
      </c>
      <c r="AY836" s="175">
        <f>IFERROR(VLOOKUP(C836,Merkittävyysluokitus!$A$2:$J$1705,7,FALSE),"-")</f>
        <v>4.4249999999999998</v>
      </c>
      <c r="AZ836" s="175">
        <f>IFERROR(VLOOKUP(C836,Merkittävyysluokitus!$A$2:$J$1705,8,FALSE),"-")</f>
        <v>5.2514126497180289</v>
      </c>
      <c r="BA836" s="175">
        <f>IFERROR(VLOOKUP(C836,Merkittävyysluokitus!$A$2:$J$1705,9,FALSE),"-")</f>
        <v>2</v>
      </c>
      <c r="BB836" s="203"/>
      <c r="BC836" s="203" t="str">
        <f t="shared" si="201"/>
        <v/>
      </c>
      <c r="BD836" s="39" t="str">
        <f t="shared" si="209"/>
        <v>musta</v>
      </c>
      <c r="BE836" s="68" t="str">
        <f t="shared" si="196"/>
        <v>punainen</v>
      </c>
      <c r="BF836" s="68" t="str">
        <f t="shared" si="197"/>
        <v>musta</v>
      </c>
      <c r="BG836" s="68" t="str">
        <f t="shared" si="198"/>
        <v>musta</v>
      </c>
      <c r="BH836" s="208" t="str">
        <f t="shared" si="199"/>
        <v>musta</v>
      </c>
      <c r="BI836" s="39"/>
      <c r="BJ836" s="39" t="str">
        <f>IF(F836="ei löydy","uusi tie",IF(E836=0,"tieosoite muuttunut",IF(E836=1,VLOOKUP(D836,'2015'!$F$12:$AL$1887,31,FALSE),"-")))</f>
        <v>musta</v>
      </c>
      <c r="BK836" s="67" t="str">
        <f>IF(E836=1,VLOOKUP(D836,'2015'!$F$12:$AL$1887,32,FALSE),"-")</f>
        <v>musta</v>
      </c>
      <c r="BL836" s="39" t="str">
        <f>IF(F836="ei löydy","uusi tie",IF(E836=0,"tieosoite muuttunut",IF(E836=1,VLOOKUP(D836,'2015'!$F$12:$AL$1887,33,FALSE),"-")))</f>
        <v>musta</v>
      </c>
      <c r="BM836" s="39"/>
      <c r="BN836" s="217" t="str">
        <f>VLOOKUP(D836,'2015'!$F$12:$AL$1887,33,FALSE)</f>
        <v>musta</v>
      </c>
      <c r="BO836" s="39"/>
      <c r="BP836" s="115" t="s">
        <v>10</v>
      </c>
      <c r="BQ836" s="30"/>
      <c r="BS836" s="5"/>
      <c r="BU836" s="37"/>
      <c r="BV836" s="30" t="s">
        <v>10</v>
      </c>
      <c r="BX836" t="str">
        <f>IF(E836=1,VLOOKUP(D836,'2015'!$F$12:$AX$1887,43,FALSE),"-")</f>
        <v>musta</v>
      </c>
      <c r="BY836" t="str">
        <f>IF(E836=1,VLOOKUP(D836,'2015'!$F$12:$AX$1887,44,FALSE),"-")</f>
        <v>musta</v>
      </c>
      <c r="BZ836" t="str">
        <f>IF(E836=1,VLOOKUP(D836,'2015'!$F$12:$AX$1887,45,FALSE),"-")</f>
        <v>musta</v>
      </c>
      <c r="CA836" s="31">
        <f t="shared" si="210"/>
        <v>1</v>
      </c>
      <c r="CB836" s="31">
        <f t="shared" si="211"/>
        <v>0</v>
      </c>
      <c r="CC836" s="31">
        <f t="shared" si="212"/>
        <v>0</v>
      </c>
      <c r="CD836" s="31">
        <f t="shared" si="213"/>
        <v>1</v>
      </c>
      <c r="CE836" s="31">
        <f t="shared" si="214"/>
        <v>0</v>
      </c>
      <c r="CO836" s="2" t="s">
        <v>35</v>
      </c>
      <c r="CP836" s="2" t="s">
        <v>35</v>
      </c>
    </row>
    <row r="837" spans="1:94" ht="15.75" thickBot="1" x14ac:dyDescent="0.3">
      <c r="A837" s="50"/>
      <c r="B837" s="50"/>
      <c r="C837" s="50" t="str">
        <f t="shared" si="202"/>
        <v>2891_1_4438</v>
      </c>
      <c r="D837" s="51" t="str">
        <f t="shared" si="203"/>
        <v>2891_1</v>
      </c>
      <c r="E837" s="224">
        <f>IFERROR(VLOOKUP(C837,'2015'!$C$12:$D$1887,2,FALSE),0)</f>
        <v>1</v>
      </c>
      <c r="F837" s="51">
        <f>IFERROR(K837-IFERROR(VLOOKUP(D837,'2015'!$F$12:$I$1887,4,FALSE),"ei löydy"),"ei löydy")</f>
        <v>0</v>
      </c>
      <c r="G837" s="224">
        <f>IFERROR(VLOOKUP(Työfile_2024!C837,Liikennemalli!$D$6:$G$1921,4,FALSE),0)</f>
        <v>1</v>
      </c>
      <c r="H837" s="225">
        <f>K837-IFERROR(VLOOKUP(Työfile_2024!D837,Liikennemalli!$C$6:$H$1921,6,FALSE),"ei löydy")</f>
        <v>0</v>
      </c>
      <c r="I837" s="80">
        <v>2891</v>
      </c>
      <c r="J837" s="52">
        <v>1</v>
      </c>
      <c r="K837" s="52">
        <v>4438</v>
      </c>
      <c r="L837" s="53"/>
      <c r="M837" s="54"/>
      <c r="N837" s="54"/>
      <c r="O837" s="54"/>
      <c r="P837" s="54"/>
      <c r="Q837" s="55"/>
      <c r="R837" s="55"/>
      <c r="S837" s="55"/>
      <c r="T837" s="55"/>
      <c r="U837" s="52"/>
      <c r="V837" s="56">
        <v>1000.9177557458314</v>
      </c>
      <c r="W837" s="56">
        <v>54.16719242902208</v>
      </c>
      <c r="X837" s="56">
        <v>1044.9869310500226</v>
      </c>
      <c r="Y837" s="56">
        <f>VLOOKUP(D837,Liikennemalli24!$D$2:$F$1804,2,FALSE)</f>
        <v>1543</v>
      </c>
      <c r="Z837" s="57">
        <f>VLOOKUP(D837,Liikennemalli24!$D$2:$F$1804,3,FALSE)</f>
        <v>0.65100000000000002</v>
      </c>
      <c r="AA837" s="178">
        <f>IF(G837=1,VLOOKUP(C837,Liikennemalli!$D$6:$H$1921,2,FALSE),"-")</f>
        <v>141.92450291855801</v>
      </c>
      <c r="AB837" s="197">
        <f>IF(G837=1,VLOOKUP(C837,Liikennemalli!$D$6:$H$1921,3,FALSE),"-")</f>
        <v>0.32384802770100601</v>
      </c>
      <c r="AC837" s="134">
        <f>IF(E837=1,VLOOKUP(Työfile_2024!D837,'2015'!$F$12:$X$1887,18,FALSE),"-")</f>
        <v>157</v>
      </c>
      <c r="AD837" s="127">
        <f>IF(E837=1,VLOOKUP(Työfile_2024!D837,'2015'!$F$12:$X$1887,19,FALSE),"-")</f>
        <v>0.28000000000000003</v>
      </c>
      <c r="AI837" s="127">
        <f>IF(E837=1,VLOOKUP(Työfile_2024!D837,'2015'!$F$12:$AB$1887,20,FALSE),"-")</f>
        <v>0</v>
      </c>
      <c r="AJ837" s="127">
        <f>IF(E837=1,VLOOKUP(Työfile_2024!D837,'2015'!$F$12:$AB$1887,21,FALSE),"-")</f>
        <v>0</v>
      </c>
      <c r="AK837" s="127">
        <f>IF(E837=1,VLOOKUP(Työfile_2024!D837,'2015'!$F$12:$AB$1887,22,FALSE),"-")</f>
        <v>0</v>
      </c>
      <c r="AL837" s="127">
        <f>IF(E837=1,VLOOKUP(Työfile_2024!D837,'2015'!$F$12:$AB$1887,23,FALSE),"-")</f>
        <v>0</v>
      </c>
      <c r="AM837" s="56">
        <f>VLOOKUP(Työfile_2024!D837,Tmatkat_20km_tarkasteltava_verk!$C$2:$D$1804,2,FALSE)</f>
        <v>360</v>
      </c>
      <c r="AN837" s="148">
        <f t="shared" si="200"/>
        <v>0.3596699108726939</v>
      </c>
      <c r="AO837" s="178">
        <f>IF(E837=1,VLOOKUP(Työfile_2024!D837,'2015'!$F$12:$AC$1887,24,FALSE),"-")</f>
        <v>178</v>
      </c>
      <c r="AP837" s="52">
        <f>VLOOKUP(D837,Tarkasteltava_verkko_2024_harva!$E$2:$I$1804,5,FALSE)</f>
        <v>0</v>
      </c>
      <c r="AQ837" s="52">
        <f>VLOOKUP(D837,Tarkasteltava_verkko_2024_harva!$E$2:$I$1804,4,FALSE)</f>
        <v>0</v>
      </c>
      <c r="AR837" s="148">
        <v>0</v>
      </c>
      <c r="AS837" s="170" t="str">
        <f>IFERROR(VLOOKUP(C837,'2015'!$C$12:$AG$1887,30,FALSE),"-")</f>
        <v/>
      </c>
      <c r="AT837" s="148">
        <v>0</v>
      </c>
      <c r="AU837" s="170">
        <f>IFERROR(VLOOKUP(C837,'2015'!$C$12:$AG$1887,31,FALSE),"-")</f>
        <v>0</v>
      </c>
      <c r="AV837" s="106"/>
      <c r="AW837" s="63">
        <f>IFERROR(VLOOKUP(C837,Merkittävyysluokitus!$A$2:$J$1705,10,FALSE),"-")</f>
        <v>3</v>
      </c>
      <c r="AX837" s="175">
        <f>IFERROR(VLOOKUP(C837,Merkittävyysluokitus!$A$2:$J$1705,6,FALSE),"-")</f>
        <v>9.4148021308980212</v>
      </c>
      <c r="AY837" s="175">
        <f>IFERROR(VLOOKUP(C837,Merkittävyysluokitus!$A$2:$J$1705,7,FALSE),"-")</f>
        <v>4.25</v>
      </c>
      <c r="AZ837" s="175">
        <f>IFERROR(VLOOKUP(C837,Merkittävyysluokitus!$A$2:$J$1705,8,FALSE),"-")</f>
        <v>3.8314687975646877</v>
      </c>
      <c r="BA837" s="175">
        <f>IFERROR(VLOOKUP(C837,Merkittävyysluokitus!$A$2:$J$1705,9,FALSE),"-")</f>
        <v>1.3333333333333333</v>
      </c>
      <c r="BB837" s="203"/>
      <c r="BC837" s="203" t="str">
        <f t="shared" si="201"/>
        <v/>
      </c>
      <c r="BD837" s="39" t="str">
        <f t="shared" si="209"/>
        <v>musta</v>
      </c>
      <c r="BE837" s="68" t="str">
        <f t="shared" si="196"/>
        <v>punainen</v>
      </c>
      <c r="BF837" s="68" t="str">
        <f t="shared" si="197"/>
        <v>musta</v>
      </c>
      <c r="BG837" s="68" t="str">
        <f t="shared" si="198"/>
        <v>musta</v>
      </c>
      <c r="BH837" s="208" t="str">
        <f t="shared" si="199"/>
        <v>musta</v>
      </c>
      <c r="BI837" s="39"/>
      <c r="BJ837" s="39" t="str">
        <f>IF(F837="ei löydy","uusi tie",IF(E837=0,"tieosoite muuttunut",IF(E837=1,VLOOKUP(D837,'2015'!$F$12:$AL$1887,31,FALSE),"-")))</f>
        <v>musta</v>
      </c>
      <c r="BK837" s="67" t="str">
        <f>IF(E837=1,VLOOKUP(D837,'2015'!$F$12:$AL$1887,32,FALSE),"-")</f>
        <v>musta</v>
      </c>
      <c r="BL837" s="39" t="str">
        <f>IF(F837="ei löydy","uusi tie",IF(E837=0,"tieosoite muuttunut",IF(E837=1,VLOOKUP(D837,'2015'!$F$12:$AL$1887,33,FALSE),"-")))</f>
        <v>musta</v>
      </c>
      <c r="BM837" s="39"/>
      <c r="BN837" s="217" t="str">
        <f>VLOOKUP(D837,'2015'!$F$12:$AL$1887,33,FALSE)</f>
        <v>musta</v>
      </c>
      <c r="BO837" s="39"/>
      <c r="BP837" s="115" t="s">
        <v>10</v>
      </c>
      <c r="BQ837" s="30"/>
      <c r="BS837" s="5"/>
      <c r="BU837" s="37"/>
      <c r="BV837" s="30" t="s">
        <v>10</v>
      </c>
      <c r="BX837" t="str">
        <f>IF(E837=1,VLOOKUP(D837,'2015'!$F$12:$AX$1887,43,FALSE),"-")</f>
        <v>musta</v>
      </c>
      <c r="BY837" t="str">
        <f>IF(E837=1,VLOOKUP(D837,'2015'!$F$12:$AX$1887,44,FALSE),"-")</f>
        <v>musta</v>
      </c>
      <c r="BZ837" t="str">
        <f>IF(E837=1,VLOOKUP(D837,'2015'!$F$12:$AX$1887,45,FALSE),"-")</f>
        <v>musta</v>
      </c>
      <c r="CA837" s="31">
        <f t="shared" si="210"/>
        <v>1</v>
      </c>
      <c r="CB837" s="31">
        <f t="shared" si="211"/>
        <v>0</v>
      </c>
      <c r="CC837" s="31">
        <f t="shared" si="212"/>
        <v>0</v>
      </c>
      <c r="CD837" s="31">
        <f t="shared" si="213"/>
        <v>1</v>
      </c>
      <c r="CE837" s="31">
        <f t="shared" si="214"/>
        <v>0</v>
      </c>
      <c r="CO837" s="2" t="s">
        <v>35</v>
      </c>
      <c r="CP837" s="2" t="s">
        <v>35</v>
      </c>
    </row>
    <row r="838" spans="1:94" ht="15.75" thickBot="1" x14ac:dyDescent="0.3">
      <c r="A838" s="50"/>
      <c r="B838" s="50"/>
      <c r="C838" s="50" t="str">
        <f t="shared" si="202"/>
        <v>2892_1_1885</v>
      </c>
      <c r="D838" s="51" t="str">
        <f t="shared" si="203"/>
        <v>2892_1</v>
      </c>
      <c r="E838" s="224">
        <f>IFERROR(VLOOKUP(C838,'2015'!$C$12:$D$1887,2,FALSE),0)</f>
        <v>1</v>
      </c>
      <c r="F838" s="51">
        <f>IFERROR(K838-IFERROR(VLOOKUP(D838,'2015'!$F$12:$I$1887,4,FALSE),"ei löydy"),"ei löydy")</f>
        <v>0</v>
      </c>
      <c r="G838" s="224">
        <f>IFERROR(VLOOKUP(Työfile_2024!C838,Liikennemalli!$D$6:$G$1921,4,FALSE),0)</f>
        <v>1</v>
      </c>
      <c r="H838" s="225">
        <f>K838-IFERROR(VLOOKUP(Työfile_2024!D838,Liikennemalli!$C$6:$H$1921,6,FALSE),"ei löydy")</f>
        <v>0</v>
      </c>
      <c r="I838" s="80">
        <v>2892</v>
      </c>
      <c r="J838" s="52">
        <v>1</v>
      </c>
      <c r="K838" s="52">
        <v>1885</v>
      </c>
      <c r="L838" s="53"/>
      <c r="M838" s="54"/>
      <c r="N838" s="54"/>
      <c r="O838" s="54"/>
      <c r="P838" s="54"/>
      <c r="Q838" s="55"/>
      <c r="R838" s="55"/>
      <c r="S838" s="55"/>
      <c r="T838" s="55"/>
      <c r="U838" s="52"/>
      <c r="V838" s="56">
        <v>1557</v>
      </c>
      <c r="W838" s="56">
        <v>74</v>
      </c>
      <c r="X838" s="56">
        <v>1640</v>
      </c>
      <c r="Y838" s="56">
        <f>VLOOKUP(D838,Liikennemalli24!$D$2:$F$1804,2,FALSE)</f>
        <v>6400</v>
      </c>
      <c r="Z838" s="57">
        <f>VLOOKUP(D838,Liikennemalli24!$D$2:$F$1804,3,FALSE)</f>
        <v>0.94</v>
      </c>
      <c r="AA838" s="178">
        <f>IF(G838=1,VLOOKUP(C838,Liikennemalli!$D$6:$H$1921,2,FALSE),"-")</f>
        <v>74.613980756538595</v>
      </c>
      <c r="AB838" s="197">
        <f>IF(G838=1,VLOOKUP(C838,Liikennemalli!$D$6:$H$1921,3,FALSE),"-")</f>
        <v>0.17986673771397499</v>
      </c>
      <c r="AC838" s="134">
        <f>IF(E838=1,VLOOKUP(Työfile_2024!D838,'2015'!$F$12:$X$1887,18,FALSE),"-")</f>
        <v>830</v>
      </c>
      <c r="AD838" s="127">
        <f>IF(E838=1,VLOOKUP(Työfile_2024!D838,'2015'!$F$12:$X$1887,19,FALSE),"-")</f>
        <v>0.73</v>
      </c>
      <c r="AI838" s="127">
        <f>IF(E838=1,VLOOKUP(Työfile_2024!D838,'2015'!$F$12:$AB$1887,20,FALSE),"-")</f>
        <v>0</v>
      </c>
      <c r="AJ838" s="127">
        <f>IF(E838=1,VLOOKUP(Työfile_2024!D838,'2015'!$F$12:$AB$1887,21,FALSE),"-")</f>
        <v>0</v>
      </c>
      <c r="AK838" s="127">
        <f>IF(E838=1,VLOOKUP(Työfile_2024!D838,'2015'!$F$12:$AB$1887,22,FALSE),"-")</f>
        <v>0</v>
      </c>
      <c r="AL838" s="127">
        <f>IF(E838=1,VLOOKUP(Työfile_2024!D838,'2015'!$F$12:$AB$1887,23,FALSE),"-")</f>
        <v>0</v>
      </c>
      <c r="AM838" s="56">
        <f>VLOOKUP(Työfile_2024!D838,Tmatkat_20km_tarkasteltava_verk!$C$2:$D$1804,2,FALSE)</f>
        <v>93</v>
      </c>
      <c r="AN838" s="148">
        <f t="shared" si="200"/>
        <v>5.9730250481695571E-2</v>
      </c>
      <c r="AO838" s="178">
        <f>IF(E838=1,VLOOKUP(Työfile_2024!D838,'2015'!$F$12:$AC$1887,24,FALSE),"-")</f>
        <v>296</v>
      </c>
      <c r="AP838" s="52" t="str">
        <f>VLOOKUP(D838,Tarkasteltava_verkko_2024_harva!$E$2:$I$1804,5,FALSE)</f>
        <v>tiivis</v>
      </c>
      <c r="AQ838" s="52">
        <f>VLOOKUP(D838,Tarkasteltava_verkko_2024_harva!$E$2:$I$1804,4,FALSE)</f>
        <v>0</v>
      </c>
      <c r="AR838" s="148">
        <v>0</v>
      </c>
      <c r="AS838" s="170" t="str">
        <f>IFERROR(VLOOKUP(C838,'2015'!$C$12:$AG$1887,30,FALSE),"-")</f>
        <v/>
      </c>
      <c r="AT838" s="148">
        <v>0</v>
      </c>
      <c r="AU838" s="170">
        <f>IFERROR(VLOOKUP(C838,'2015'!$C$12:$AG$1887,31,FALSE),"-")</f>
        <v>0</v>
      </c>
      <c r="AV838" s="106"/>
      <c r="AW838" s="63">
        <f>IFERROR(VLOOKUP(C838,Merkittävyysluokitus!$A$2:$J$1705,10,FALSE),"-")</f>
        <v>3</v>
      </c>
      <c r="AX838" s="175">
        <f>IFERROR(VLOOKUP(C838,Merkittävyysluokitus!$A$2:$J$1705,6,FALSE),"-")</f>
        <v>9.3343302891933018</v>
      </c>
      <c r="AY838" s="175">
        <f>IFERROR(VLOOKUP(C838,Merkittävyysluokitus!$A$2:$J$1705,7,FALSE),"-")</f>
        <v>3.7199999999999998</v>
      </c>
      <c r="AZ838" s="175">
        <f>IFERROR(VLOOKUP(C838,Merkittävyysluokitus!$A$2:$J$1705,8,FALSE),"-")</f>
        <v>4.280996955859969</v>
      </c>
      <c r="BA838" s="175">
        <f>IFERROR(VLOOKUP(C838,Merkittävyysluokitus!$A$2:$J$1705,9,FALSE),"-")</f>
        <v>1.3333333333333333</v>
      </c>
      <c r="BB838" s="203"/>
      <c r="BC838" s="203" t="str">
        <f t="shared" si="201"/>
        <v>muutos</v>
      </c>
      <c r="BD838" s="39" t="str">
        <f t="shared" si="209"/>
        <v>punainen</v>
      </c>
      <c r="BE838" s="68" t="str">
        <f t="shared" si="196"/>
        <v>punainen</v>
      </c>
      <c r="BF838" s="68" t="str">
        <f t="shared" si="197"/>
        <v>punainen</v>
      </c>
      <c r="BG838" s="68" t="str">
        <f t="shared" si="198"/>
        <v>punainen</v>
      </c>
      <c r="BH838" s="208" t="str">
        <f t="shared" si="199"/>
        <v>musta</v>
      </c>
      <c r="BI838" s="39"/>
      <c r="BJ838" s="39" t="str">
        <f>IF(F838="ei löydy","uusi tie",IF(E838=0,"tieosoite muuttunut",IF(E838=1,VLOOKUP(D838,'2015'!$F$12:$AL$1887,31,FALSE),"-")))</f>
        <v>musta</v>
      </c>
      <c r="BK838" s="67" t="str">
        <f>IF(E838=1,VLOOKUP(D838,'2015'!$F$12:$AL$1887,32,FALSE),"-")</f>
        <v>musta</v>
      </c>
      <c r="BL838" s="39" t="str">
        <f>IF(F838="ei löydy","uusi tie",IF(E838=0,"tieosoite muuttunut",IF(E838=1,VLOOKUP(D838,'2015'!$F$12:$AL$1887,33,FALSE),"-")))</f>
        <v>musta</v>
      </c>
      <c r="BM838" s="39"/>
      <c r="BN838" s="217" t="str">
        <f>VLOOKUP(D838,'2015'!$F$12:$AL$1887,33,FALSE)</f>
        <v>musta</v>
      </c>
      <c r="BO838" s="39"/>
      <c r="BP838" s="115" t="s">
        <v>10</v>
      </c>
      <c r="BQ838" s="30"/>
      <c r="BS838" s="5"/>
      <c r="BU838" s="37"/>
      <c r="BV838" s="30" t="s">
        <v>10</v>
      </c>
      <c r="BX838" t="str">
        <f>IF(E838=1,VLOOKUP(D838,'2015'!$F$12:$AX$1887,43,FALSE),"-")</f>
        <v>punainen</v>
      </c>
      <c r="BY838" t="str">
        <f>IF(E838=1,VLOOKUP(D838,'2015'!$F$12:$AX$1887,44,FALSE),"-")</f>
        <v>musta</v>
      </c>
      <c r="BZ838" t="str">
        <f>IF(E838=1,VLOOKUP(D838,'2015'!$F$12:$AX$1887,45,FALSE),"-")</f>
        <v>musta</v>
      </c>
      <c r="CA838" s="31">
        <f t="shared" si="210"/>
        <v>10</v>
      </c>
      <c r="CB838" s="31">
        <f t="shared" si="211"/>
        <v>10</v>
      </c>
      <c r="CC838" s="31">
        <f t="shared" si="212"/>
        <v>0</v>
      </c>
      <c r="CD838" s="31">
        <f t="shared" si="213"/>
        <v>0</v>
      </c>
      <c r="CE838" s="31">
        <f t="shared" si="214"/>
        <v>0</v>
      </c>
      <c r="CO838" s="2" t="s">
        <v>35</v>
      </c>
      <c r="CP838" s="2" t="s">
        <v>35</v>
      </c>
    </row>
    <row r="839" spans="1:94" ht="15.75" thickBot="1" x14ac:dyDescent="0.3">
      <c r="A839" s="50"/>
      <c r="B839" s="50"/>
      <c r="C839" s="50" t="str">
        <f t="shared" si="202"/>
        <v>2894_1_7766</v>
      </c>
      <c r="D839" s="51" t="str">
        <f t="shared" si="203"/>
        <v>2894_1</v>
      </c>
      <c r="E839" s="224">
        <f>IFERROR(VLOOKUP(C839,'2015'!$C$12:$D$1887,2,FALSE),0)</f>
        <v>0</v>
      </c>
      <c r="F839" s="51">
        <f>IFERROR(K839-IFERROR(VLOOKUP(D839,'2015'!$F$12:$I$1887,4,FALSE),"ei löydy"),"ei löydy")</f>
        <v>6845</v>
      </c>
      <c r="G839" s="224">
        <f>IFERROR(VLOOKUP(Työfile_2024!C839,Liikennemalli!$D$6:$G$1921,4,FALSE),0)</f>
        <v>1</v>
      </c>
      <c r="H839" s="225">
        <f>K839-IFERROR(VLOOKUP(Työfile_2024!D839,Liikennemalli!$C$6:$H$1921,6,FALSE),"ei löydy")</f>
        <v>0</v>
      </c>
      <c r="I839" s="80">
        <v>2894</v>
      </c>
      <c r="J839" s="52">
        <v>1</v>
      </c>
      <c r="K839" s="52">
        <v>7766</v>
      </c>
      <c r="L839" s="53"/>
      <c r="M839" s="54"/>
      <c r="N839" s="54"/>
      <c r="O839" s="54"/>
      <c r="P839" s="54"/>
      <c r="Q839" s="55"/>
      <c r="R839" s="55"/>
      <c r="S839" s="55"/>
      <c r="T839" s="55"/>
      <c r="U839" s="52"/>
      <c r="V839" s="56">
        <v>473.18323461241306</v>
      </c>
      <c r="W839" s="56">
        <v>25.215426216842648</v>
      </c>
      <c r="X839" s="56">
        <v>508.093226886428</v>
      </c>
      <c r="Y839" s="56">
        <f>VLOOKUP(D839,Liikennemalli24!$D$2:$F$1804,2,FALSE)</f>
        <v>46</v>
      </c>
      <c r="Z839" s="57">
        <f>VLOOKUP(D839,Liikennemalli24!$D$2:$F$1804,3,FALSE)</f>
        <v>0.438</v>
      </c>
      <c r="AA839" s="178">
        <f>IF(G839=1,VLOOKUP(C839,Liikennemalli!$D$6:$H$1921,2,FALSE),"-")</f>
        <v>787.01301525243503</v>
      </c>
      <c r="AB839" s="197">
        <f>IF(G839=1,VLOOKUP(C839,Liikennemalli!$D$6:$H$1921,3,FALSE),"-")</f>
        <v>0.86561373507349804</v>
      </c>
      <c r="AC839" s="134" t="str">
        <f>IF(E839=1,VLOOKUP(Työfile_2024!D839,'2015'!$F$12:$X$1887,18,FALSE),"-")</f>
        <v>-</v>
      </c>
      <c r="AD839" s="127" t="str">
        <f>IF(E839=1,VLOOKUP(Työfile_2024!D839,'2015'!$F$12:$X$1887,19,FALSE),"-")</f>
        <v>-</v>
      </c>
      <c r="AI839" s="127" t="str">
        <f>IF(E839=1,VLOOKUP(Työfile_2024!D839,'2015'!$F$12:$AB$1887,20,FALSE),"-")</f>
        <v>-</v>
      </c>
      <c r="AJ839" s="127" t="str">
        <f>IF(E839=1,VLOOKUP(Työfile_2024!D839,'2015'!$F$12:$AB$1887,21,FALSE),"-")</f>
        <v>-</v>
      </c>
      <c r="AK839" s="127" t="str">
        <f>IF(E839=1,VLOOKUP(Työfile_2024!D839,'2015'!$F$12:$AB$1887,22,FALSE),"-")</f>
        <v>-</v>
      </c>
      <c r="AL839" s="127" t="str">
        <f>IF(E839=1,VLOOKUP(Työfile_2024!D839,'2015'!$F$12:$AB$1887,23,FALSE),"-")</f>
        <v>-</v>
      </c>
      <c r="AM839" s="56">
        <f>VLOOKUP(Työfile_2024!D839,Tmatkat_20km_tarkasteltava_verk!$C$2:$D$1804,2,FALSE)</f>
        <v>194</v>
      </c>
      <c r="AN839" s="148">
        <f t="shared" si="200"/>
        <v>0.40998916658344087</v>
      </c>
      <c r="AO839" s="178" t="str">
        <f>IF(E839=1,VLOOKUP(Työfile_2024!D839,'2015'!$F$12:$AC$1887,24,FALSE),"-")</f>
        <v>-</v>
      </c>
      <c r="AP839" s="52" t="str">
        <f>VLOOKUP(D839,Tarkasteltava_verkko_2024_harva!$E$2:$I$1804,5,FALSE)</f>
        <v>tiivis</v>
      </c>
      <c r="AQ839" s="52">
        <f>VLOOKUP(D839,Tarkasteltava_verkko_2024_harva!$E$2:$I$1804,4,FALSE)</f>
        <v>0</v>
      </c>
      <c r="AR839" s="148">
        <v>0</v>
      </c>
      <c r="AS839" s="170" t="str">
        <f>IFERROR(VLOOKUP(C839,'2015'!$C$12:$AG$1887,30,FALSE),"-")</f>
        <v>-</v>
      </c>
      <c r="AT839" s="148">
        <v>0</v>
      </c>
      <c r="AU839" s="170" t="str">
        <f>IFERROR(VLOOKUP(C839,'2015'!$C$12:$AG$1887,31,FALSE),"-")</f>
        <v>-</v>
      </c>
      <c r="AV839" s="106"/>
      <c r="AW839" s="63">
        <f>IFERROR(VLOOKUP(C839,Merkittävyysluokitus!$A$2:$J$1705,10,FALSE),"-")</f>
        <v>3</v>
      </c>
      <c r="AX839" s="175">
        <f>IFERROR(VLOOKUP(C839,Merkittävyysluokitus!$A$2:$J$1705,6,FALSE),"-")</f>
        <v>6.1584668037431243</v>
      </c>
      <c r="AY839" s="175">
        <f>IFERROR(VLOOKUP(C839,Merkittävyysluokitus!$A$2:$J$1705,7,FALSE),"-")</f>
        <v>2.3195497038372386</v>
      </c>
      <c r="AZ839" s="175">
        <f>IFERROR(VLOOKUP(C839,Merkittävyysluokitus!$A$2:$J$1705,8,FALSE),"-")</f>
        <v>3.1722504332392187</v>
      </c>
      <c r="BA839" s="175">
        <f>IFERROR(VLOOKUP(C839,Merkittävyysluokitus!$A$2:$J$1705,9,FALSE),"-")</f>
        <v>0.66666666666666663</v>
      </c>
      <c r="BB839" s="203"/>
      <c r="BC839" s="203" t="str">
        <f t="shared" si="201"/>
        <v>tieosoite muuttunut</v>
      </c>
      <c r="BD839" s="39" t="str">
        <f t="shared" si="209"/>
        <v>musta</v>
      </c>
      <c r="BE839" s="68" t="str">
        <f t="shared" si="196"/>
        <v>musta</v>
      </c>
      <c r="BF839" s="68" t="str">
        <f t="shared" si="197"/>
        <v>musta</v>
      </c>
      <c r="BG839" s="68" t="str">
        <f t="shared" si="198"/>
        <v>musta</v>
      </c>
      <c r="BH839" s="208" t="str">
        <f t="shared" si="199"/>
        <v>musta</v>
      </c>
      <c r="BI839" s="39"/>
      <c r="BJ839" s="39" t="str">
        <f>IF(F839="ei löydy","uusi tie",IF(E839=0,"tieosoite muuttunut",IF(E839=1,VLOOKUP(D839,'2015'!$F$12:$AL$1887,31,FALSE),"-")))</f>
        <v>tieosoite muuttunut</v>
      </c>
      <c r="BK839" s="67" t="str">
        <f>IF(E839=1,VLOOKUP(D839,'2015'!$F$12:$AL$1887,32,FALSE),"-")</f>
        <v>-</v>
      </c>
      <c r="BL839" s="39" t="str">
        <f>IF(F839="ei löydy","uusi tie",IF(E839=0,"tieosoite muuttunut",IF(E839=1,VLOOKUP(D839,'2015'!$F$12:$AL$1887,33,FALSE),"-")))</f>
        <v>tieosoite muuttunut</v>
      </c>
      <c r="BM839" s="39"/>
      <c r="BN839" s="217" t="str">
        <f>VLOOKUP(D839,'2015'!$F$12:$AL$1887,33,FALSE)</f>
        <v>musta</v>
      </c>
      <c r="BO839" s="39"/>
      <c r="BP839" s="115" t="s">
        <v>10</v>
      </c>
      <c r="BQ839" s="30"/>
      <c r="BS839" s="5"/>
      <c r="BU839" s="37"/>
      <c r="BV839" s="30" t="s">
        <v>10</v>
      </c>
      <c r="BX839" t="str">
        <f>IF(E839=1,VLOOKUP(D839,'2015'!$F$12:$AX$1887,43,FALSE),"-")</f>
        <v>-</v>
      </c>
      <c r="BY839" t="str">
        <f>IF(E839=1,VLOOKUP(D839,'2015'!$F$12:$AX$1887,44,FALSE),"-")</f>
        <v>-</v>
      </c>
      <c r="BZ839" t="str">
        <f>IF(E839=1,VLOOKUP(D839,'2015'!$F$12:$AX$1887,45,FALSE),"-")</f>
        <v>-</v>
      </c>
      <c r="CA839" s="31">
        <f t="shared" si="210"/>
        <v>21</v>
      </c>
      <c r="CB839" s="31">
        <f t="shared" si="211"/>
        <v>10</v>
      </c>
      <c r="CC839" s="31">
        <f t="shared" si="212"/>
        <v>10</v>
      </c>
      <c r="CD839" s="31">
        <f t="shared" si="213"/>
        <v>1</v>
      </c>
      <c r="CE839" s="31">
        <f t="shared" si="214"/>
        <v>0</v>
      </c>
      <c r="CO839" s="32" t="s">
        <v>34</v>
      </c>
      <c r="CP839" s="2" t="s">
        <v>35</v>
      </c>
    </row>
    <row r="840" spans="1:94" ht="15.75" thickBot="1" x14ac:dyDescent="0.3">
      <c r="A840" s="50"/>
      <c r="B840" s="50"/>
      <c r="C840" s="50" t="str">
        <f t="shared" si="202"/>
        <v>2896_1_1955</v>
      </c>
      <c r="D840" s="51" t="str">
        <f t="shared" si="203"/>
        <v>2896_1</v>
      </c>
      <c r="E840" s="224">
        <f>IFERROR(VLOOKUP(C840,'2015'!$C$12:$D$1887,2,FALSE),0)</f>
        <v>1</v>
      </c>
      <c r="F840" s="51">
        <f>IFERROR(K840-IFERROR(VLOOKUP(D840,'2015'!$F$12:$I$1887,4,FALSE),"ei löydy"),"ei löydy")</f>
        <v>0</v>
      </c>
      <c r="G840" s="224">
        <f>IFERROR(VLOOKUP(Työfile_2024!C840,Liikennemalli!$D$6:$G$1921,4,FALSE),0)</f>
        <v>1</v>
      </c>
      <c r="H840" s="225">
        <f>K840-IFERROR(VLOOKUP(Työfile_2024!D840,Liikennemalli!$C$6:$H$1921,6,FALSE),"ei löydy")</f>
        <v>0</v>
      </c>
      <c r="I840" s="80">
        <v>2896</v>
      </c>
      <c r="J840" s="52">
        <v>1</v>
      </c>
      <c r="K840" s="52">
        <v>1955</v>
      </c>
      <c r="L840" s="53"/>
      <c r="M840" s="54"/>
      <c r="N840" s="54"/>
      <c r="O840" s="54"/>
      <c r="P840" s="54"/>
      <c r="Q840" s="55"/>
      <c r="R840" s="55"/>
      <c r="S840" s="55"/>
      <c r="T840" s="55"/>
      <c r="U840" s="52"/>
      <c r="V840" s="56">
        <v>3441</v>
      </c>
      <c r="W840" s="56">
        <v>226</v>
      </c>
      <c r="X840" s="56">
        <v>3842</v>
      </c>
      <c r="Y840" s="56">
        <f>VLOOKUP(D840,Liikennemalli24!$D$2:$F$1804,2,FALSE)</f>
        <v>3706</v>
      </c>
      <c r="Z840" s="57">
        <f>VLOOKUP(D840,Liikennemalli24!$D$2:$F$1804,3,FALSE)</f>
        <v>0.625</v>
      </c>
      <c r="AA840" s="178">
        <f>IF(G840=1,VLOOKUP(C840,Liikennemalli!$D$6:$H$1921,2,FALSE),"-")</f>
        <v>750.51293270009796</v>
      </c>
      <c r="AB840" s="197">
        <f>IF(G840=1,VLOOKUP(C840,Liikennemalli!$D$6:$H$1921,3,FALSE),"-")</f>
        <v>0.60583890684394903</v>
      </c>
      <c r="AC840" s="134">
        <f>IF(E840=1,VLOOKUP(Työfile_2024!D840,'2015'!$F$12:$X$1887,18,FALSE),"-")</f>
        <v>202</v>
      </c>
      <c r="AD840" s="127">
        <f>IF(E840=1,VLOOKUP(Työfile_2024!D840,'2015'!$F$12:$X$1887,19,FALSE),"-")</f>
        <v>0.26</v>
      </c>
      <c r="AI840" s="127">
        <f>IF(E840=1,VLOOKUP(Työfile_2024!D840,'2015'!$F$12:$AB$1887,20,FALSE),"-")</f>
        <v>0</v>
      </c>
      <c r="AJ840" s="127">
        <f>IF(E840=1,VLOOKUP(Työfile_2024!D840,'2015'!$F$12:$AB$1887,21,FALSE),"-")</f>
        <v>0</v>
      </c>
      <c r="AK840" s="127">
        <f>IF(E840=1,VLOOKUP(Työfile_2024!D840,'2015'!$F$12:$AB$1887,22,FALSE),"-")</f>
        <v>0</v>
      </c>
      <c r="AL840" s="127">
        <f>IF(E840=1,VLOOKUP(Työfile_2024!D840,'2015'!$F$12:$AB$1887,23,FALSE),"-")</f>
        <v>0</v>
      </c>
      <c r="AM840" s="56">
        <f>VLOOKUP(Työfile_2024!D840,Tmatkat_20km_tarkasteltava_verk!$C$2:$D$1804,2,FALSE)</f>
        <v>1693</v>
      </c>
      <c r="AN840" s="148">
        <f t="shared" si="200"/>
        <v>0.49200813716942748</v>
      </c>
      <c r="AO840" s="178">
        <f>IF(E840=1,VLOOKUP(Työfile_2024!D840,'2015'!$F$12:$AC$1887,24,FALSE),"-")</f>
        <v>3651</v>
      </c>
      <c r="AP840" s="52" t="str">
        <f>VLOOKUP(D840,Tarkasteltava_verkko_2024_harva!$E$2:$I$1804,5,FALSE)</f>
        <v>tiivis</v>
      </c>
      <c r="AQ840" s="52">
        <f>VLOOKUP(D840,Tarkasteltava_verkko_2024_harva!$E$2:$I$1804,4,FALSE)</f>
        <v>0</v>
      </c>
      <c r="AR840" s="148">
        <v>0.34015345268542202</v>
      </c>
      <c r="AS840" s="170" t="str">
        <f>IFERROR(VLOOKUP(C840,'2015'!$C$12:$AG$1887,30,FALSE),"-")</f>
        <v/>
      </c>
      <c r="AT840" s="148">
        <v>0.48951406649616369</v>
      </c>
      <c r="AU840" s="170">
        <f>IFERROR(VLOOKUP(C840,'2015'!$C$12:$AG$1887,31,FALSE),"-")</f>
        <v>0</v>
      </c>
      <c r="AV840" s="106"/>
      <c r="AW840" s="63">
        <f>IFERROR(VLOOKUP(C840,Merkittävyysluokitus!$A$2:$J$1705,10,FALSE),"-")</f>
        <v>1</v>
      </c>
      <c r="AX840" s="175">
        <f>IFERROR(VLOOKUP(C840,Merkittävyysluokitus!$A$2:$J$1705,6,FALSE),"-")</f>
        <v>14.319086757990867</v>
      </c>
      <c r="AY840" s="175">
        <f>IFERROR(VLOOKUP(C840,Merkittävyysluokitus!$A$2:$J$1705,7,FALSE),"-")</f>
        <v>5</v>
      </c>
      <c r="AZ840" s="175">
        <f>IFERROR(VLOOKUP(C840,Merkittävyysluokitus!$A$2:$J$1705,8,FALSE),"-")</f>
        <v>7.1524200913242009</v>
      </c>
      <c r="BA840" s="175">
        <f>IFERROR(VLOOKUP(C840,Merkittävyysluokitus!$A$2:$J$1705,9,FALSE),"-")</f>
        <v>2.1666666666666665</v>
      </c>
      <c r="BB840" s="203"/>
      <c r="BC840" s="203" t="str">
        <f t="shared" si="201"/>
        <v>muutos</v>
      </c>
      <c r="BD840" s="39" t="str">
        <f t="shared" si="209"/>
        <v>punainen</v>
      </c>
      <c r="BE840" s="68" t="str">
        <f t="shared" si="196"/>
        <v>punainen</v>
      </c>
      <c r="BF840" s="68" t="str">
        <f t="shared" si="197"/>
        <v>punainen</v>
      </c>
      <c r="BG840" s="68" t="str">
        <f t="shared" si="198"/>
        <v>punainen</v>
      </c>
      <c r="BH840" s="208" t="str">
        <f t="shared" si="199"/>
        <v>musta</v>
      </c>
      <c r="BI840" s="39"/>
      <c r="BJ840" s="39" t="str">
        <f>IF(F840="ei löydy","uusi tie",IF(E840=0,"tieosoite muuttunut",IF(E840=1,VLOOKUP(D840,'2015'!$F$12:$AL$1887,31,FALSE),"-")))</f>
        <v>musta</v>
      </c>
      <c r="BK840" s="67" t="str">
        <f>IF(E840=1,VLOOKUP(D840,'2015'!$F$12:$AL$1887,32,FALSE),"-")</f>
        <v>musta</v>
      </c>
      <c r="BL840" s="39" t="str">
        <f>IF(F840="ei löydy","uusi tie",IF(E840=0,"tieosoite muuttunut",IF(E840=1,VLOOKUP(D840,'2015'!$F$12:$AL$1887,33,FALSE),"-")))</f>
        <v>musta</v>
      </c>
      <c r="BM840" s="39"/>
      <c r="BN840" s="217" t="str">
        <f>VLOOKUP(D840,'2015'!$F$12:$AL$1887,33,FALSE)</f>
        <v>musta</v>
      </c>
      <c r="BO840" s="39"/>
      <c r="BP840" s="115" t="s">
        <v>10</v>
      </c>
      <c r="BQ840" s="30"/>
      <c r="BS840" s="5"/>
      <c r="BU840" s="37"/>
      <c r="BV840" s="30" t="s">
        <v>10</v>
      </c>
      <c r="BX840" t="str">
        <f>IF(E840=1,VLOOKUP(D840,'2015'!$F$12:$AX$1887,43,FALSE),"-")</f>
        <v>musta</v>
      </c>
      <c r="BY840" t="str">
        <f>IF(E840=1,VLOOKUP(D840,'2015'!$F$12:$AX$1887,44,FALSE),"-")</f>
        <v>musta</v>
      </c>
      <c r="BZ840" t="str">
        <f>IF(E840=1,VLOOKUP(D840,'2015'!$F$12:$AX$1887,45,FALSE),"-")</f>
        <v>musta</v>
      </c>
      <c r="CA840" s="31">
        <f t="shared" si="210"/>
        <v>10</v>
      </c>
      <c r="CB840" s="31">
        <f t="shared" si="211"/>
        <v>0</v>
      </c>
      <c r="CC840" s="31">
        <f t="shared" si="212"/>
        <v>0</v>
      </c>
      <c r="CD840" s="31">
        <f t="shared" si="213"/>
        <v>10</v>
      </c>
      <c r="CE840" s="31">
        <f t="shared" si="214"/>
        <v>0</v>
      </c>
      <c r="CO840" s="32" t="s">
        <v>34</v>
      </c>
      <c r="CP840" s="2" t="s">
        <v>35</v>
      </c>
    </row>
    <row r="841" spans="1:94" ht="15.75" thickBot="1" x14ac:dyDescent="0.3">
      <c r="A841" s="50"/>
      <c r="B841" s="50"/>
      <c r="C841" s="50" t="str">
        <f t="shared" si="202"/>
        <v>2896_2_9245</v>
      </c>
      <c r="D841" s="51" t="str">
        <f t="shared" si="203"/>
        <v>2896_2</v>
      </c>
      <c r="E841" s="224">
        <f>IFERROR(VLOOKUP(C841,'2015'!$C$12:$D$1887,2,FALSE),0)</f>
        <v>1</v>
      </c>
      <c r="F841" s="51">
        <f>IFERROR(K841-IFERROR(VLOOKUP(D841,'2015'!$F$12:$I$1887,4,FALSE),"ei löydy"),"ei löydy")</f>
        <v>0</v>
      </c>
      <c r="G841" s="224">
        <f>IFERROR(VLOOKUP(Työfile_2024!C841,Liikennemalli!$D$6:$G$1921,4,FALSE),0)</f>
        <v>1</v>
      </c>
      <c r="H841" s="225">
        <f>K841-IFERROR(VLOOKUP(Työfile_2024!D841,Liikennemalli!$C$6:$H$1921,6,FALSE),"ei löydy")</f>
        <v>0</v>
      </c>
      <c r="I841" s="80">
        <v>2896</v>
      </c>
      <c r="J841" s="52">
        <v>2</v>
      </c>
      <c r="K841" s="52">
        <v>9245</v>
      </c>
      <c r="L841" s="53"/>
      <c r="M841" s="54"/>
      <c r="N841" s="54"/>
      <c r="O841" s="54"/>
      <c r="P841" s="54"/>
      <c r="Q841" s="55"/>
      <c r="R841" s="55"/>
      <c r="S841" s="55"/>
      <c r="T841" s="55"/>
      <c r="U841" s="52"/>
      <c r="V841" s="56">
        <v>1072.5075175770687</v>
      </c>
      <c r="W841" s="56">
        <v>65.853866955110874</v>
      </c>
      <c r="X841" s="56">
        <v>1150.1818280151433</v>
      </c>
      <c r="Y841" s="56">
        <f>VLOOKUP(D841,Liikennemalli24!$D$2:$F$1804,2,FALSE)</f>
        <v>14</v>
      </c>
      <c r="Z841" s="57">
        <f>VLOOKUP(D841,Liikennemalli24!$D$2:$F$1804,3,FALSE)</f>
        <v>0.184</v>
      </c>
      <c r="AA841" s="178">
        <f>IF(G841=1,VLOOKUP(C841,Liikennemalli!$D$6:$H$1921,2,FALSE),"-")</f>
        <v>119.219697481357</v>
      </c>
      <c r="AB841" s="197">
        <f>IF(G841=1,VLOOKUP(C841,Liikennemalli!$D$6:$H$1921,3,FALSE),"-")</f>
        <v>0.415548551303147</v>
      </c>
      <c r="AC841" s="134">
        <f>IF(E841=1,VLOOKUP(Työfile_2024!D841,'2015'!$F$12:$X$1887,18,FALSE),"-")</f>
        <v>670</v>
      </c>
      <c r="AD841" s="127">
        <f>IF(E841=1,VLOOKUP(Työfile_2024!D841,'2015'!$F$12:$X$1887,19,FALSE),"-")</f>
        <v>0.59</v>
      </c>
      <c r="AI841" s="127">
        <f>IF(E841=1,VLOOKUP(Työfile_2024!D841,'2015'!$F$12:$AB$1887,20,FALSE),"-")</f>
        <v>0</v>
      </c>
      <c r="AJ841" s="127">
        <f>IF(E841=1,VLOOKUP(Työfile_2024!D841,'2015'!$F$12:$AB$1887,21,FALSE),"-")</f>
        <v>0</v>
      </c>
      <c r="AK841" s="127">
        <f>IF(E841=1,VLOOKUP(Työfile_2024!D841,'2015'!$F$12:$AB$1887,22,FALSE),"-")</f>
        <v>0</v>
      </c>
      <c r="AL841" s="127">
        <f>IF(E841=1,VLOOKUP(Työfile_2024!D841,'2015'!$F$12:$AB$1887,23,FALSE),"-")</f>
        <v>0</v>
      </c>
      <c r="AM841" s="56">
        <f>VLOOKUP(Työfile_2024!D841,Tmatkat_20km_tarkasteltava_verk!$C$2:$D$1804,2,FALSE)</f>
        <v>433</v>
      </c>
      <c r="AN841" s="148">
        <f t="shared" si="200"/>
        <v>0.40372677384882322</v>
      </c>
      <c r="AO841" s="178">
        <f>IF(E841=1,VLOOKUP(Työfile_2024!D841,'2015'!$F$12:$AC$1887,24,FALSE),"-")</f>
        <v>132</v>
      </c>
      <c r="AP841" s="52">
        <f>VLOOKUP(D841,Tarkasteltava_verkko_2024_harva!$E$2:$I$1804,5,FALSE)</f>
        <v>0</v>
      </c>
      <c r="AQ841" s="52">
        <f>VLOOKUP(D841,Tarkasteltava_verkko_2024_harva!$E$2:$I$1804,4,FALSE)</f>
        <v>0</v>
      </c>
      <c r="AR841" s="148">
        <v>0.22260681449432126</v>
      </c>
      <c r="AS841" s="170" t="str">
        <f>IFERROR(VLOOKUP(C841,'2015'!$C$12:$AG$1887,30,FALSE),"-")</f>
        <v/>
      </c>
      <c r="AT841" s="148">
        <v>0.29940508382909681</v>
      </c>
      <c r="AU841" s="170">
        <f>IFERROR(VLOOKUP(C841,'2015'!$C$12:$AG$1887,31,FALSE),"-")</f>
        <v>0</v>
      </c>
      <c r="AV841" s="106"/>
      <c r="AW841" s="63">
        <f>IFERROR(VLOOKUP(C841,Merkittävyysluokitus!$A$2:$J$1705,10,FALSE),"-")</f>
        <v>2</v>
      </c>
      <c r="AX841" s="175">
        <f>IFERROR(VLOOKUP(C841,Merkittävyysluokitus!$A$2:$J$1705,6,FALSE),"-")</f>
        <v>12.102071537290714</v>
      </c>
      <c r="AY841" s="175">
        <f>IFERROR(VLOOKUP(C841,Merkittävyysluokitus!$A$2:$J$1705,7,FALSE),"-")</f>
        <v>4.5749999999999993</v>
      </c>
      <c r="AZ841" s="175">
        <f>IFERROR(VLOOKUP(C841,Merkittävyysluokitus!$A$2:$J$1705,8,FALSE),"-")</f>
        <v>5.5270715372907144</v>
      </c>
      <c r="BA841" s="175">
        <f>IFERROR(VLOOKUP(C841,Merkittävyysluokitus!$A$2:$J$1705,9,FALSE),"-")</f>
        <v>2</v>
      </c>
      <c r="BB841" s="203"/>
      <c r="BC841" s="203" t="str">
        <f t="shared" si="201"/>
        <v/>
      </c>
      <c r="BD841" s="39" t="str">
        <f t="shared" si="209"/>
        <v>musta</v>
      </c>
      <c r="BE841" s="68" t="str">
        <f t="shared" si="196"/>
        <v>musta</v>
      </c>
      <c r="BF841" s="68" t="str">
        <f t="shared" si="197"/>
        <v>musta</v>
      </c>
      <c r="BG841" s="68" t="str">
        <f t="shared" si="198"/>
        <v>musta</v>
      </c>
      <c r="BH841" s="208" t="str">
        <f t="shared" si="199"/>
        <v>musta</v>
      </c>
      <c r="BI841" s="39"/>
      <c r="BJ841" s="39" t="str">
        <f>IF(F841="ei löydy","uusi tie",IF(E841=0,"tieosoite muuttunut",IF(E841=1,VLOOKUP(D841,'2015'!$F$12:$AL$1887,31,FALSE),"-")))</f>
        <v>musta</v>
      </c>
      <c r="BK841" s="67" t="str">
        <f>IF(E841=1,VLOOKUP(D841,'2015'!$F$12:$AL$1887,32,FALSE),"-")</f>
        <v>musta</v>
      </c>
      <c r="BL841" s="39" t="str">
        <f>IF(F841="ei löydy","uusi tie",IF(E841=0,"tieosoite muuttunut",IF(E841=1,VLOOKUP(D841,'2015'!$F$12:$AL$1887,33,FALSE),"-")))</f>
        <v>musta</v>
      </c>
      <c r="BM841" s="39"/>
      <c r="BN841" s="217" t="str">
        <f>VLOOKUP(D841,'2015'!$F$12:$AL$1887,33,FALSE)</f>
        <v>musta</v>
      </c>
      <c r="BO841" s="39"/>
      <c r="BP841" s="115" t="s">
        <v>10</v>
      </c>
      <c r="BQ841" s="30"/>
      <c r="BS841" s="5"/>
      <c r="BU841" s="37"/>
      <c r="BV841" s="30" t="s">
        <v>10</v>
      </c>
      <c r="BX841" t="str">
        <f>IF(E841=1,VLOOKUP(D841,'2015'!$F$12:$AX$1887,43,FALSE),"-")</f>
        <v>musta</v>
      </c>
      <c r="BY841" t="str">
        <f>IF(E841=1,VLOOKUP(D841,'2015'!$F$12:$AX$1887,44,FALSE),"-")</f>
        <v>musta</v>
      </c>
      <c r="BZ841" t="str">
        <f>IF(E841=1,VLOOKUP(D841,'2015'!$F$12:$AX$1887,45,FALSE),"-")</f>
        <v>musta</v>
      </c>
      <c r="CA841" s="31">
        <f t="shared" si="210"/>
        <v>2</v>
      </c>
      <c r="CB841" s="31">
        <f t="shared" si="211"/>
        <v>1</v>
      </c>
      <c r="CC841" s="31">
        <f t="shared" si="212"/>
        <v>0</v>
      </c>
      <c r="CD841" s="31">
        <f t="shared" si="213"/>
        <v>1</v>
      </c>
      <c r="CE841" s="31">
        <f t="shared" si="214"/>
        <v>0</v>
      </c>
      <c r="CO841" s="2" t="s">
        <v>35</v>
      </c>
      <c r="CP841" s="2" t="s">
        <v>35</v>
      </c>
    </row>
    <row r="842" spans="1:94" ht="15.75" thickBot="1" x14ac:dyDescent="0.3">
      <c r="A842" s="50"/>
      <c r="B842" s="50"/>
      <c r="C842" s="50" t="str">
        <f t="shared" si="202"/>
        <v>2951_1_10425</v>
      </c>
      <c r="D842" s="51" t="str">
        <f t="shared" si="203"/>
        <v>2951_1</v>
      </c>
      <c r="E842" s="224">
        <f>IFERROR(VLOOKUP(C842,'2015'!$C$12:$D$1887,2,FALSE),0)</f>
        <v>1</v>
      </c>
      <c r="F842" s="51">
        <f>IFERROR(K842-IFERROR(VLOOKUP(D842,'2015'!$F$12:$I$1887,4,FALSE),"ei löydy"),"ei löydy")</f>
        <v>0</v>
      </c>
      <c r="G842" s="224">
        <f>IFERROR(VLOOKUP(Työfile_2024!C842,Liikennemalli!$D$6:$G$1921,4,FALSE),0)</f>
        <v>1</v>
      </c>
      <c r="H842" s="225">
        <f>K842-IFERROR(VLOOKUP(Työfile_2024!D842,Liikennemalli!$C$6:$H$1921,6,FALSE),"ei löydy")</f>
        <v>0</v>
      </c>
      <c r="I842" s="80">
        <v>2951</v>
      </c>
      <c r="J842" s="52">
        <v>1</v>
      </c>
      <c r="K842" s="52">
        <v>10425</v>
      </c>
      <c r="L842" s="53"/>
      <c r="M842" s="54"/>
      <c r="N842" s="54"/>
      <c r="O842" s="54"/>
      <c r="P842" s="54"/>
      <c r="Q842" s="55"/>
      <c r="R842" s="55"/>
      <c r="S842" s="55"/>
      <c r="T842" s="55"/>
      <c r="U842" s="52"/>
      <c r="V842" s="56">
        <v>510.31702637889686</v>
      </c>
      <c r="W842" s="56">
        <v>37.648441247002395</v>
      </c>
      <c r="X842" s="56">
        <v>508.20095923261391</v>
      </c>
      <c r="Y842" s="56">
        <f>VLOOKUP(D842,Liikennemalli24!$D$2:$F$1804,2,FALSE)</f>
        <v>5162</v>
      </c>
      <c r="Z842" s="57">
        <f>VLOOKUP(D842,Liikennemalli24!$D$2:$F$1804,3,FALSE)</f>
        <v>0.95499999999999996</v>
      </c>
      <c r="AA842" s="178">
        <f>IF(G842=1,VLOOKUP(C842,Liikennemalli!$D$6:$H$1921,2,FALSE),"-")</f>
        <v>0</v>
      </c>
      <c r="AB842" s="197">
        <f>IF(G842=1,VLOOKUP(C842,Liikennemalli!$D$6:$H$1921,3,FALSE),"-")</f>
        <v>0</v>
      </c>
      <c r="AC842" s="134">
        <f>IF(E842=1,VLOOKUP(Työfile_2024!D842,'2015'!$F$12:$X$1887,18,FALSE),"-")</f>
        <v>213</v>
      </c>
      <c r="AD842" s="127">
        <f>IF(E842=1,VLOOKUP(Työfile_2024!D842,'2015'!$F$12:$X$1887,19,FALSE),"-")</f>
        <v>0.76</v>
      </c>
      <c r="AI842" s="127">
        <f>IF(E842=1,VLOOKUP(Työfile_2024!D842,'2015'!$F$12:$AB$1887,20,FALSE),"-")</f>
        <v>0</v>
      </c>
      <c r="AJ842" s="127">
        <f>IF(E842=1,VLOOKUP(Työfile_2024!D842,'2015'!$F$12:$AB$1887,21,FALSE),"-")</f>
        <v>0</v>
      </c>
      <c r="AK842" s="127">
        <f>IF(E842=1,VLOOKUP(Työfile_2024!D842,'2015'!$F$12:$AB$1887,22,FALSE),"-")</f>
        <v>0</v>
      </c>
      <c r="AL842" s="127">
        <f>IF(E842=1,VLOOKUP(Työfile_2024!D842,'2015'!$F$12:$AB$1887,23,FALSE),"-")</f>
        <v>0</v>
      </c>
      <c r="AM842" s="56">
        <f>VLOOKUP(Työfile_2024!D842,Tmatkat_20km_tarkasteltava_verk!$C$2:$D$1804,2,FALSE)</f>
        <v>122</v>
      </c>
      <c r="AN842" s="148">
        <f t="shared" si="200"/>
        <v>0.23906707731405033</v>
      </c>
      <c r="AO842" s="178">
        <f>IF(E842=1,VLOOKUP(Työfile_2024!D842,'2015'!$F$12:$AC$1887,24,FALSE),"-")</f>
        <v>84</v>
      </c>
      <c r="AP842" s="52" t="str">
        <f>VLOOKUP(D842,Tarkasteltava_verkko_2024_harva!$E$2:$I$1804,5,FALSE)</f>
        <v>tiivis</v>
      </c>
      <c r="AQ842" s="52">
        <f>VLOOKUP(D842,Tarkasteltava_verkko_2024_harva!$E$2:$I$1804,4,FALSE)</f>
        <v>0</v>
      </c>
      <c r="AR842" s="148">
        <v>0</v>
      </c>
      <c r="AS842" s="170" t="str">
        <f>IFERROR(VLOOKUP(C842,'2015'!$C$12:$AG$1887,30,FALSE),"-")</f>
        <v/>
      </c>
      <c r="AT842" s="148">
        <v>0</v>
      </c>
      <c r="AU842" s="170">
        <f>IFERROR(VLOOKUP(C842,'2015'!$C$12:$AG$1887,31,FALSE),"-")</f>
        <v>0</v>
      </c>
      <c r="AV842" s="106"/>
      <c r="AW842" s="63">
        <f>IFERROR(VLOOKUP(C842,Merkittävyysluokitus!$A$2:$J$1705,10,FALSE),"-")</f>
        <v>3</v>
      </c>
      <c r="AX842" s="175">
        <f>IFERROR(VLOOKUP(C842,Merkittävyysluokitus!$A$2:$J$1705,6,FALSE),"-")</f>
        <v>6.1486852972416584</v>
      </c>
      <c r="AY842" s="175">
        <f>IFERROR(VLOOKUP(C842,Merkittävyysluokitus!$A$2:$J$1705,7,FALSE),"-")</f>
        <v>2.114284412470024</v>
      </c>
      <c r="AZ842" s="175">
        <f>IFERROR(VLOOKUP(C842,Merkittävyysluokitus!$A$2:$J$1705,8,FALSE),"-")</f>
        <v>3.2010675514383014</v>
      </c>
      <c r="BA842" s="175">
        <f>IFERROR(VLOOKUP(C842,Merkittävyysluokitus!$A$2:$J$1705,9,FALSE),"-")</f>
        <v>0.83333333333333326</v>
      </c>
      <c r="BB842" s="203"/>
      <c r="BC842" s="203" t="str">
        <f t="shared" si="201"/>
        <v>muutos</v>
      </c>
      <c r="BD842" s="39" t="str">
        <f t="shared" si="209"/>
        <v>punainen</v>
      </c>
      <c r="BE842" s="68" t="str">
        <f t="shared" si="196"/>
        <v>punainen</v>
      </c>
      <c r="BF842" s="68" t="str">
        <f t="shared" si="197"/>
        <v>punainen</v>
      </c>
      <c r="BG842" s="68" t="str">
        <f t="shared" si="198"/>
        <v>punainen</v>
      </c>
      <c r="BH842" s="208" t="str">
        <f t="shared" si="199"/>
        <v>musta</v>
      </c>
      <c r="BI842" s="39"/>
      <c r="BJ842" s="39" t="str">
        <f>IF(F842="ei löydy","uusi tie",IF(E842=0,"tieosoite muuttunut",IF(E842=1,VLOOKUP(D842,'2015'!$F$12:$AL$1887,31,FALSE),"-")))</f>
        <v>punainen</v>
      </c>
      <c r="BK842" s="67" t="str">
        <f>IF(E842=1,VLOOKUP(D842,'2015'!$F$12:$AL$1887,32,FALSE),"-")</f>
        <v>punainen</v>
      </c>
      <c r="BL842" s="39" t="str">
        <f>IF(F842="ei löydy","uusi tie",IF(E842=0,"tieosoite muuttunut",IF(E842=1,VLOOKUP(D842,'2015'!$F$12:$AL$1887,33,FALSE),"-")))</f>
        <v>musta</v>
      </c>
      <c r="BM842" s="39"/>
      <c r="BN842" s="217" t="str">
        <f>VLOOKUP(D842,'2015'!$F$12:$AL$1887,33,FALSE)</f>
        <v>musta</v>
      </c>
      <c r="BO842" s="39"/>
      <c r="BP842" s="115" t="s">
        <v>10</v>
      </c>
      <c r="BQ842" s="30"/>
      <c r="BS842" s="5"/>
      <c r="BU842" s="37"/>
      <c r="BV842" s="30" t="s">
        <v>10</v>
      </c>
      <c r="BX842" t="str">
        <f>IF(E842=1,VLOOKUP(D842,'2015'!$F$12:$AX$1887,43,FALSE),"-")</f>
        <v>punainen</v>
      </c>
      <c r="BY842" t="str">
        <f>IF(E842=1,VLOOKUP(D842,'2015'!$F$12:$AX$1887,44,FALSE),"-")</f>
        <v>musta</v>
      </c>
      <c r="BZ842" t="str">
        <f>IF(E842=1,VLOOKUP(D842,'2015'!$F$12:$AX$1887,45,FALSE),"-")</f>
        <v>musta</v>
      </c>
      <c r="CA842" s="31">
        <f t="shared" si="210"/>
        <v>11</v>
      </c>
      <c r="CB842" s="31">
        <f t="shared" si="211"/>
        <v>10</v>
      </c>
      <c r="CC842" s="31">
        <f t="shared" si="212"/>
        <v>0</v>
      </c>
      <c r="CD842" s="31">
        <f t="shared" si="213"/>
        <v>1</v>
      </c>
      <c r="CE842" s="31">
        <f t="shared" si="214"/>
        <v>0</v>
      </c>
      <c r="CO842" s="2" t="s">
        <v>35</v>
      </c>
      <c r="CP842" s="2" t="s">
        <v>35</v>
      </c>
    </row>
    <row r="843" spans="1:94" ht="15.75" thickBot="1" x14ac:dyDescent="0.3">
      <c r="A843" s="50"/>
      <c r="B843" s="50"/>
      <c r="C843" s="50" t="str">
        <f t="shared" si="202"/>
        <v>2951_2_5015</v>
      </c>
      <c r="D843" s="51" t="str">
        <f t="shared" si="203"/>
        <v>2951_2</v>
      </c>
      <c r="E843" s="224">
        <f>IFERROR(VLOOKUP(C843,'2015'!$C$12:$D$1887,2,FALSE),0)</f>
        <v>0</v>
      </c>
      <c r="F843" s="51">
        <f>IFERROR(K843-IFERROR(VLOOKUP(D843,'2015'!$F$12:$I$1887,4,FALSE),"ei löydy"),"ei löydy")</f>
        <v>2940</v>
      </c>
      <c r="G843" s="224">
        <f>IFERROR(VLOOKUP(Työfile_2024!C843,Liikennemalli!$D$6:$G$1921,4,FALSE),0)</f>
        <v>1</v>
      </c>
      <c r="H843" s="225">
        <f>K843-IFERROR(VLOOKUP(Työfile_2024!D843,Liikennemalli!$C$6:$H$1921,6,FALSE),"ei löydy")</f>
        <v>0</v>
      </c>
      <c r="I843" s="80">
        <v>2951</v>
      </c>
      <c r="J843" s="52">
        <v>2</v>
      </c>
      <c r="K843" s="52">
        <v>5015</v>
      </c>
      <c r="L843" s="53"/>
      <c r="M843" s="54"/>
      <c r="N843" s="54"/>
      <c r="O843" s="54"/>
      <c r="P843" s="54"/>
      <c r="Q843" s="55"/>
      <c r="R843" s="55"/>
      <c r="S843" s="55"/>
      <c r="T843" s="55"/>
      <c r="U843" s="52"/>
      <c r="V843" s="56">
        <v>400</v>
      </c>
      <c r="W843" s="56">
        <v>43</v>
      </c>
      <c r="X843" s="56">
        <v>383</v>
      </c>
      <c r="Y843" s="56">
        <f>VLOOKUP(D843,Liikennemalli24!$D$2:$F$1804,2,FALSE)</f>
        <v>15</v>
      </c>
      <c r="Z843" s="57">
        <f>VLOOKUP(D843,Liikennemalli24!$D$2:$F$1804,3,FALSE)</f>
        <v>0.64800000000000002</v>
      </c>
      <c r="AA843" s="178">
        <f>IF(G843=1,VLOOKUP(C843,Liikennemalli!$D$6:$H$1921,2,FALSE),"-")</f>
        <v>6.6921868107739098</v>
      </c>
      <c r="AB843" s="197">
        <f>IF(G843=1,VLOOKUP(C843,Liikennemalli!$D$6:$H$1921,3,FALSE),"-")</f>
        <v>0.62935825040264703</v>
      </c>
      <c r="AC843" s="134" t="str">
        <f>IF(E843=1,VLOOKUP(Työfile_2024!D843,'2015'!$F$12:$X$1887,18,FALSE),"-")</f>
        <v>-</v>
      </c>
      <c r="AD843" s="127" t="str">
        <f>IF(E843=1,VLOOKUP(Työfile_2024!D843,'2015'!$F$12:$X$1887,19,FALSE),"-")</f>
        <v>-</v>
      </c>
      <c r="AI843" s="127" t="str">
        <f>IF(E843=1,VLOOKUP(Työfile_2024!D843,'2015'!$F$12:$AB$1887,20,FALSE),"-")</f>
        <v>-</v>
      </c>
      <c r="AJ843" s="127" t="str">
        <f>IF(E843=1,VLOOKUP(Työfile_2024!D843,'2015'!$F$12:$AB$1887,21,FALSE),"-")</f>
        <v>-</v>
      </c>
      <c r="AK843" s="127" t="str">
        <f>IF(E843=1,VLOOKUP(Työfile_2024!D843,'2015'!$F$12:$AB$1887,22,FALSE),"-")</f>
        <v>-</v>
      </c>
      <c r="AL843" s="127" t="str">
        <f>IF(E843=1,VLOOKUP(Työfile_2024!D843,'2015'!$F$12:$AB$1887,23,FALSE),"-")</f>
        <v>-</v>
      </c>
      <c r="AM843" s="56">
        <f>VLOOKUP(Työfile_2024!D843,Tmatkat_20km_tarkasteltava_verk!$C$2:$D$1804,2,FALSE)</f>
        <v>71</v>
      </c>
      <c r="AN843" s="148">
        <f t="shared" si="200"/>
        <v>0.17749999999999999</v>
      </c>
      <c r="AO843" s="178" t="str">
        <f>IF(E843=1,VLOOKUP(Työfile_2024!D843,'2015'!$F$12:$AC$1887,24,FALSE),"-")</f>
        <v>-</v>
      </c>
      <c r="AP843" s="52" t="str">
        <f>VLOOKUP(D843,Tarkasteltava_verkko_2024_harva!$E$2:$I$1804,5,FALSE)</f>
        <v>tiivis</v>
      </c>
      <c r="AQ843" s="52">
        <f>VLOOKUP(D843,Tarkasteltava_verkko_2024_harva!$E$2:$I$1804,4,FALSE)</f>
        <v>0</v>
      </c>
      <c r="AR843" s="148">
        <v>0</v>
      </c>
      <c r="AS843" s="170" t="str">
        <f>IFERROR(VLOOKUP(C843,'2015'!$C$12:$AG$1887,30,FALSE),"-")</f>
        <v>-</v>
      </c>
      <c r="AT843" s="148">
        <v>0</v>
      </c>
      <c r="AU843" s="170" t="str">
        <f>IFERROR(VLOOKUP(C843,'2015'!$C$12:$AG$1887,31,FALSE),"-")</f>
        <v>-</v>
      </c>
      <c r="AV843" s="106"/>
      <c r="AW843" s="63">
        <f>IFERROR(VLOOKUP(C843,Merkittävyysluokitus!$A$2:$J$1705,10,FALSE),"-")</f>
        <v>3</v>
      </c>
      <c r="AX843" s="175">
        <f>IFERROR(VLOOKUP(C843,Merkittävyysluokitus!$A$2:$J$1705,6,FALSE),"-")</f>
        <v>5.8366210045662088</v>
      </c>
      <c r="AY843" s="175">
        <f>IFERROR(VLOOKUP(C843,Merkittävyysluokitus!$A$2:$J$1705,7,FALSE),"-")</f>
        <v>1.5399999999999996</v>
      </c>
      <c r="AZ843" s="175">
        <f>IFERROR(VLOOKUP(C843,Merkittävyysluokitus!$A$2:$J$1705,8,FALSE),"-")</f>
        <v>3.4632876712328766</v>
      </c>
      <c r="BA843" s="175">
        <f>IFERROR(VLOOKUP(C843,Merkittävyysluokitus!$A$2:$J$1705,9,FALSE),"-")</f>
        <v>0.83333333333333326</v>
      </c>
      <c r="BB843" s="203"/>
      <c r="BC843" s="203" t="str">
        <f t="shared" si="201"/>
        <v>tieosoite muuttunut</v>
      </c>
      <c r="BD843" s="39" t="str">
        <f t="shared" si="209"/>
        <v>musta</v>
      </c>
      <c r="BE843" s="68" t="str">
        <f t="shared" si="196"/>
        <v>punainen</v>
      </c>
      <c r="BF843" s="68" t="str">
        <f t="shared" si="197"/>
        <v>musta</v>
      </c>
      <c r="BG843" s="68" t="str">
        <f t="shared" si="198"/>
        <v>musta</v>
      </c>
      <c r="BH843" s="208" t="str">
        <f t="shared" si="199"/>
        <v>musta</v>
      </c>
      <c r="BI843" s="39"/>
      <c r="BJ843" s="39" t="str">
        <f>IF(F843="ei löydy","uusi tie",IF(E843=0,"tieosoite muuttunut",IF(E843=1,VLOOKUP(D843,'2015'!$F$12:$AL$1887,31,FALSE),"-")))</f>
        <v>tieosoite muuttunut</v>
      </c>
      <c r="BK843" s="67" t="str">
        <f>IF(E843=1,VLOOKUP(D843,'2015'!$F$12:$AL$1887,32,FALSE),"-")</f>
        <v>-</v>
      </c>
      <c r="BL843" s="39" t="str">
        <f>IF(F843="ei löydy","uusi tie",IF(E843=0,"tieosoite muuttunut",IF(E843=1,VLOOKUP(D843,'2015'!$F$12:$AL$1887,33,FALSE),"-")))</f>
        <v>tieosoite muuttunut</v>
      </c>
      <c r="BM843" s="39"/>
      <c r="BN843" s="217" t="str">
        <f>VLOOKUP(D843,'2015'!$F$12:$AL$1887,33,FALSE)</f>
        <v>musta</v>
      </c>
      <c r="BO843" s="39"/>
      <c r="BP843" s="115" t="s">
        <v>10</v>
      </c>
      <c r="BQ843" s="30"/>
      <c r="BS843" s="5"/>
      <c r="BU843" s="37"/>
      <c r="BV843" s="30" t="s">
        <v>10</v>
      </c>
      <c r="BX843" t="str">
        <f>IF(E843=1,VLOOKUP(D843,'2015'!$F$12:$AX$1887,43,FALSE),"-")</f>
        <v>-</v>
      </c>
      <c r="BY843" t="str">
        <f>IF(E843=1,VLOOKUP(D843,'2015'!$F$12:$AX$1887,44,FALSE),"-")</f>
        <v>-</v>
      </c>
      <c r="BZ843" t="str">
        <f>IF(E843=1,VLOOKUP(D843,'2015'!$F$12:$AX$1887,45,FALSE),"-")</f>
        <v>-</v>
      </c>
      <c r="CA843" s="31">
        <f t="shared" si="210"/>
        <v>20</v>
      </c>
      <c r="CB843" s="31">
        <f t="shared" si="211"/>
        <v>10</v>
      </c>
      <c r="CC843" s="31">
        <f t="shared" si="212"/>
        <v>10</v>
      </c>
      <c r="CD843" s="31">
        <f t="shared" si="213"/>
        <v>0</v>
      </c>
      <c r="CE843" s="31">
        <f t="shared" si="214"/>
        <v>0</v>
      </c>
      <c r="CO843" s="32" t="s">
        <v>34</v>
      </c>
      <c r="CP843" s="2" t="s">
        <v>35</v>
      </c>
    </row>
    <row r="844" spans="1:94" ht="15.75" thickBot="1" x14ac:dyDescent="0.3">
      <c r="A844" s="50"/>
      <c r="B844" s="50"/>
      <c r="C844" s="50" t="str">
        <f t="shared" si="202"/>
        <v>2951_3_8508</v>
      </c>
      <c r="D844" s="51" t="str">
        <f t="shared" si="203"/>
        <v>2951_3</v>
      </c>
      <c r="E844" s="224">
        <f>IFERROR(VLOOKUP(C844,'2015'!$C$12:$D$1887,2,FALSE),0)</f>
        <v>1</v>
      </c>
      <c r="F844" s="51">
        <f>IFERROR(K844-IFERROR(VLOOKUP(D844,'2015'!$F$12:$I$1887,4,FALSE),"ei löydy"),"ei löydy")</f>
        <v>0</v>
      </c>
      <c r="G844" s="224">
        <f>IFERROR(VLOOKUP(Työfile_2024!C844,Liikennemalli!$D$6:$G$1921,4,FALSE),0)</f>
        <v>1</v>
      </c>
      <c r="H844" s="225">
        <f>K844-IFERROR(VLOOKUP(Työfile_2024!D844,Liikennemalli!$C$6:$H$1921,6,FALSE),"ei löydy")</f>
        <v>0</v>
      </c>
      <c r="I844" s="80">
        <v>2951</v>
      </c>
      <c r="J844" s="52">
        <v>3</v>
      </c>
      <c r="K844" s="52">
        <v>8508</v>
      </c>
      <c r="L844" s="53"/>
      <c r="M844" s="54"/>
      <c r="N844" s="54"/>
      <c r="O844" s="54"/>
      <c r="P844" s="54"/>
      <c r="Q844" s="55"/>
      <c r="R844" s="55"/>
      <c r="S844" s="55"/>
      <c r="T844" s="55"/>
      <c r="U844" s="52"/>
      <c r="V844" s="56">
        <v>400</v>
      </c>
      <c r="W844" s="56">
        <v>43</v>
      </c>
      <c r="X844" s="56">
        <v>383</v>
      </c>
      <c r="Y844" s="56">
        <f>VLOOKUP(D844,Liikennemalli24!$D$2:$F$1804,2,FALSE)</f>
        <v>8</v>
      </c>
      <c r="Z844" s="57">
        <f>VLOOKUP(D844,Liikennemalli24!$D$2:$F$1804,3,FALSE)</f>
        <v>0.30099999999999999</v>
      </c>
      <c r="AA844" s="178">
        <f>IF(G844=1,VLOOKUP(C844,Liikennemalli!$D$6:$H$1921,2,FALSE),"-")</f>
        <v>8.4301840618319694</v>
      </c>
      <c r="AB844" s="197">
        <f>IF(G844=1,VLOOKUP(C844,Liikennemalli!$D$6:$H$1921,3,FALSE),"-")</f>
        <v>0.60186451499243798</v>
      </c>
      <c r="AC844" s="134">
        <f>IF(E844=1,VLOOKUP(Työfile_2024!D844,'2015'!$F$12:$X$1887,18,FALSE),"-")</f>
        <v>0</v>
      </c>
      <c r="AD844" s="127">
        <f>IF(E844=1,VLOOKUP(Työfile_2024!D844,'2015'!$F$12:$X$1887,19,FALSE),"-")</f>
        <v>0</v>
      </c>
      <c r="AI844" s="127">
        <f>IF(E844=1,VLOOKUP(Työfile_2024!D844,'2015'!$F$12:$AB$1887,20,FALSE),"-")</f>
        <v>0</v>
      </c>
      <c r="AJ844" s="127" t="str">
        <f>IF(E844=1,VLOOKUP(Työfile_2024!D844,'2015'!$F$12:$AB$1887,21,FALSE),"-")</f>
        <v>0-1 000</v>
      </c>
      <c r="AK844" s="127">
        <f>IF(E844=1,VLOOKUP(Työfile_2024!D844,'2015'!$F$12:$AB$1887,22,FALSE),"-")</f>
        <v>0</v>
      </c>
      <c r="AL844" s="127" t="str">
        <f>IF(E844=1,VLOOKUP(Työfile_2024!D844,'2015'!$F$12:$AB$1887,23,FALSE),"-")</f>
        <v>80-100 %</v>
      </c>
      <c r="AM844" s="56">
        <f>VLOOKUP(Työfile_2024!D844,Tmatkat_20km_tarkasteltava_verk!$C$2:$D$1804,2,FALSE)</f>
        <v>88</v>
      </c>
      <c r="AN844" s="148">
        <f t="shared" si="200"/>
        <v>0.22</v>
      </c>
      <c r="AO844" s="178">
        <f>IF(E844=1,VLOOKUP(Työfile_2024!D844,'2015'!$F$12:$AC$1887,24,FALSE),"-")</f>
        <v>7</v>
      </c>
      <c r="AP844" s="52" t="str">
        <f>VLOOKUP(D844,Tarkasteltava_verkko_2024_harva!$E$2:$I$1804,5,FALSE)</f>
        <v>tiivis</v>
      </c>
      <c r="AQ844" s="52">
        <f>VLOOKUP(D844,Tarkasteltava_verkko_2024_harva!$E$2:$I$1804,4,FALSE)</f>
        <v>0</v>
      </c>
      <c r="AR844" s="148">
        <v>0</v>
      </c>
      <c r="AS844" s="170">
        <f>IFERROR(VLOOKUP(C844,'2015'!$C$12:$AG$1887,30,FALSE),"-")</f>
        <v>0</v>
      </c>
      <c r="AT844" s="148">
        <v>0</v>
      </c>
      <c r="AU844" s="170">
        <f>IFERROR(VLOOKUP(C844,'2015'!$C$12:$AG$1887,31,FALSE),"-")</f>
        <v>0</v>
      </c>
      <c r="AV844" s="106"/>
      <c r="AW844" s="63">
        <f>IFERROR(VLOOKUP(C844,Merkittävyysluokitus!$A$2:$J$1705,10,FALSE),"-")</f>
        <v>3</v>
      </c>
      <c r="AX844" s="175">
        <f>IFERROR(VLOOKUP(C844,Merkittävyysluokitus!$A$2:$J$1705,6,FALSE),"-")</f>
        <v>7.0866210045662097</v>
      </c>
      <c r="AY844" s="175">
        <f>IFERROR(VLOOKUP(C844,Merkittävyysluokitus!$A$2:$J$1705,7,FALSE),"-")</f>
        <v>1.67</v>
      </c>
      <c r="AZ844" s="175">
        <f>IFERROR(VLOOKUP(C844,Merkittävyysluokitus!$A$2:$J$1705,8,FALSE),"-")</f>
        <v>4.2499543378995428</v>
      </c>
      <c r="BA844" s="175">
        <f>IFERROR(VLOOKUP(C844,Merkittävyysluokitus!$A$2:$J$1705,9,FALSE),"-")</f>
        <v>1.1666666666666665</v>
      </c>
      <c r="BB844" s="203"/>
      <c r="BC844" s="203" t="str">
        <f t="shared" si="201"/>
        <v/>
      </c>
      <c r="BD844" s="39" t="str">
        <f t="shared" si="209"/>
        <v>musta</v>
      </c>
      <c r="BE844" s="68" t="str">
        <f t="shared" si="196"/>
        <v>musta</v>
      </c>
      <c r="BF844" s="68" t="str">
        <f t="shared" si="197"/>
        <v>musta</v>
      </c>
      <c r="BG844" s="68" t="str">
        <f t="shared" si="198"/>
        <v>musta</v>
      </c>
      <c r="BH844" s="208" t="str">
        <f t="shared" si="199"/>
        <v>musta</v>
      </c>
      <c r="BI844" s="39"/>
      <c r="BJ844" s="39" t="str">
        <f>IF(F844="ei löydy","uusi tie",IF(E844=0,"tieosoite muuttunut",IF(E844=1,VLOOKUP(D844,'2015'!$F$12:$AL$1887,31,FALSE),"-")))</f>
        <v>punainen</v>
      </c>
      <c r="BK844" s="67" t="str">
        <f>IF(E844=1,VLOOKUP(D844,'2015'!$F$12:$AL$1887,32,FALSE),"-")</f>
        <v>punainen</v>
      </c>
      <c r="BL844" s="39" t="str">
        <f>IF(F844="ei löydy","uusi tie",IF(E844=0,"tieosoite muuttunut",IF(E844=1,VLOOKUP(D844,'2015'!$F$12:$AL$1887,33,FALSE),"-")))</f>
        <v>musta</v>
      </c>
      <c r="BM844" s="39"/>
      <c r="BN844" s="217" t="str">
        <f>VLOOKUP(D844,'2015'!$F$12:$AL$1887,33,FALSE)</f>
        <v>musta</v>
      </c>
      <c r="BO844" s="39"/>
      <c r="BP844" s="115" t="s">
        <v>10</v>
      </c>
      <c r="BQ844" s="30"/>
      <c r="BS844" s="5"/>
      <c r="BU844" s="37"/>
      <c r="BV844" s="30" t="s">
        <v>10</v>
      </c>
      <c r="BX844">
        <f>IF(E844=1,VLOOKUP(D844,'2015'!$F$12:$AX$1887,43,FALSE),"-")</f>
        <v>0</v>
      </c>
      <c r="BY844">
        <f>IF(E844=1,VLOOKUP(D844,'2015'!$F$12:$AX$1887,44,FALSE),"-")</f>
        <v>0</v>
      </c>
      <c r="BZ844">
        <f>IF(E844=1,VLOOKUP(D844,'2015'!$F$12:$AX$1887,45,FALSE),"-")</f>
        <v>0</v>
      </c>
      <c r="CA844" s="31">
        <f t="shared" si="210"/>
        <v>0</v>
      </c>
      <c r="CB844" s="31">
        <f t="shared" si="211"/>
        <v>0</v>
      </c>
      <c r="CC844" s="31">
        <f t="shared" si="212"/>
        <v>0</v>
      </c>
      <c r="CD844" s="31">
        <f t="shared" si="213"/>
        <v>0</v>
      </c>
      <c r="CE844" s="31">
        <f t="shared" si="214"/>
        <v>0</v>
      </c>
      <c r="CO844" s="32" t="s">
        <v>34</v>
      </c>
      <c r="CP844" s="2" t="s">
        <v>35</v>
      </c>
    </row>
    <row r="845" spans="1:94" ht="15.75" thickBot="1" x14ac:dyDescent="0.3">
      <c r="A845" s="50"/>
      <c r="B845" s="50"/>
      <c r="C845" s="50" t="str">
        <f t="shared" si="202"/>
        <v>2951_4_5695</v>
      </c>
      <c r="D845" s="51" t="str">
        <f t="shared" si="203"/>
        <v>2951_4</v>
      </c>
      <c r="E845" s="224">
        <f>IFERROR(VLOOKUP(C845,'2015'!$C$12:$D$1887,2,FALSE),0)</f>
        <v>0</v>
      </c>
      <c r="F845" s="51">
        <f>IFERROR(K845-IFERROR(VLOOKUP(D845,'2015'!$F$12:$I$1887,4,FALSE),"ei löydy"),"ei löydy")</f>
        <v>1655</v>
      </c>
      <c r="G845" s="224">
        <f>IFERROR(VLOOKUP(Työfile_2024!C845,Liikennemalli!$D$6:$G$1921,4,FALSE),0)</f>
        <v>1</v>
      </c>
      <c r="H845" s="225">
        <f>K845-IFERROR(VLOOKUP(Työfile_2024!D845,Liikennemalli!$C$6:$H$1921,6,FALSE),"ei löydy")</f>
        <v>0</v>
      </c>
      <c r="I845" s="80">
        <v>2951</v>
      </c>
      <c r="J845" s="52">
        <v>4</v>
      </c>
      <c r="K845" s="52">
        <v>5695</v>
      </c>
      <c r="L845" s="53"/>
      <c r="M845" s="54"/>
      <c r="N845" s="54"/>
      <c r="O845" s="54"/>
      <c r="P845" s="54"/>
      <c r="Q845" s="55"/>
      <c r="R845" s="55"/>
      <c r="S845" s="55"/>
      <c r="T845" s="55"/>
      <c r="U845" s="52"/>
      <c r="V845" s="56">
        <v>517.0763827919227</v>
      </c>
      <c r="W845" s="56">
        <v>45.765583845478488</v>
      </c>
      <c r="X845" s="56">
        <v>485.32660228270413</v>
      </c>
      <c r="Y845" s="56">
        <f>VLOOKUP(D845,Liikennemalli24!$D$2:$F$1804,2,FALSE)</f>
        <v>8</v>
      </c>
      <c r="Z845" s="57">
        <f>VLOOKUP(D845,Liikennemalli24!$D$2:$F$1804,3,FALSE)</f>
        <v>0.111</v>
      </c>
      <c r="AA845" s="178">
        <f>IF(G845=1,VLOOKUP(C845,Liikennemalli!$D$6:$H$1921,2,FALSE),"-")</f>
        <v>7.8738816515423498</v>
      </c>
      <c r="AB845" s="197">
        <f>IF(G845=1,VLOOKUP(C845,Liikennemalli!$D$6:$H$1921,3,FALSE),"-")</f>
        <v>0.22154363013723699</v>
      </c>
      <c r="AC845" s="134" t="str">
        <f>IF(E845=1,VLOOKUP(Työfile_2024!D845,'2015'!$F$12:$X$1887,18,FALSE),"-")</f>
        <v>-</v>
      </c>
      <c r="AD845" s="127" t="str">
        <f>IF(E845=1,VLOOKUP(Työfile_2024!D845,'2015'!$F$12:$X$1887,19,FALSE),"-")</f>
        <v>-</v>
      </c>
      <c r="AI845" s="127" t="str">
        <f>IF(E845=1,VLOOKUP(Työfile_2024!D845,'2015'!$F$12:$AB$1887,20,FALSE),"-")</f>
        <v>-</v>
      </c>
      <c r="AJ845" s="127" t="str">
        <f>IF(E845=1,VLOOKUP(Työfile_2024!D845,'2015'!$F$12:$AB$1887,21,FALSE),"-")</f>
        <v>-</v>
      </c>
      <c r="AK845" s="127" t="str">
        <f>IF(E845=1,VLOOKUP(Työfile_2024!D845,'2015'!$F$12:$AB$1887,22,FALSE),"-")</f>
        <v>-</v>
      </c>
      <c r="AL845" s="127" t="str">
        <f>IF(E845=1,VLOOKUP(Työfile_2024!D845,'2015'!$F$12:$AB$1887,23,FALSE),"-")</f>
        <v>-</v>
      </c>
      <c r="AM845" s="56">
        <f>VLOOKUP(Työfile_2024!D845,Tmatkat_20km_tarkasteltava_verk!$C$2:$D$1804,2,FALSE)</f>
        <v>84</v>
      </c>
      <c r="AN845" s="148">
        <f t="shared" si="200"/>
        <v>0.16245182103743952</v>
      </c>
      <c r="AO845" s="178" t="str">
        <f>IF(E845=1,VLOOKUP(Työfile_2024!D845,'2015'!$F$12:$AC$1887,24,FALSE),"-")</f>
        <v>-</v>
      </c>
      <c r="AP845" s="52" t="str">
        <f>VLOOKUP(D845,Tarkasteltava_verkko_2024_harva!$E$2:$I$1804,5,FALSE)</f>
        <v>tiivis</v>
      </c>
      <c r="AQ845" s="52">
        <f>VLOOKUP(D845,Tarkasteltava_verkko_2024_harva!$E$2:$I$1804,4,FALSE)</f>
        <v>0</v>
      </c>
      <c r="AR845" s="148">
        <v>3.0201931518876207E-2</v>
      </c>
      <c r="AS845" s="170" t="str">
        <f>IFERROR(VLOOKUP(C845,'2015'!$C$12:$AG$1887,30,FALSE),"-")</f>
        <v>-</v>
      </c>
      <c r="AT845" s="148">
        <v>0</v>
      </c>
      <c r="AU845" s="170" t="str">
        <f>IFERROR(VLOOKUP(C845,'2015'!$C$12:$AG$1887,31,FALSE),"-")</f>
        <v>-</v>
      </c>
      <c r="AV845" s="106"/>
      <c r="AW845" s="63">
        <f>IFERROR(VLOOKUP(C845,Merkittävyysluokitus!$A$2:$J$1705,10,FALSE),"-")</f>
        <v>3</v>
      </c>
      <c r="AX845" s="175">
        <f>IFERROR(VLOOKUP(C845,Merkittävyysluokitus!$A$2:$J$1705,6,FALSE),"-")</f>
        <v>7.5077299976079832</v>
      </c>
      <c r="AY845" s="175">
        <f>IFERROR(VLOOKUP(C845,Merkittävyysluokitus!$A$2:$J$1705,7,FALSE),"-")</f>
        <v>2.0812291483757677</v>
      </c>
      <c r="AZ845" s="175">
        <f>IFERROR(VLOOKUP(C845,Merkittävyysluokitus!$A$2:$J$1705,8,FALSE),"-")</f>
        <v>4.426500849232216</v>
      </c>
      <c r="BA845" s="175">
        <f>IFERROR(VLOOKUP(C845,Merkittävyysluokitus!$A$2:$J$1705,9,FALSE),"-")</f>
        <v>1</v>
      </c>
      <c r="BB845" s="203"/>
      <c r="BC845" s="203" t="str">
        <f t="shared" si="201"/>
        <v>tieosoite muuttunut</v>
      </c>
      <c r="BD845" s="39" t="str">
        <f t="shared" si="209"/>
        <v>musta</v>
      </c>
      <c r="BE845" s="68" t="str">
        <f t="shared" si="196"/>
        <v>musta</v>
      </c>
      <c r="BF845" s="68" t="str">
        <f t="shared" si="197"/>
        <v>musta</v>
      </c>
      <c r="BG845" s="68" t="str">
        <f t="shared" si="198"/>
        <v>musta</v>
      </c>
      <c r="BH845" s="208" t="str">
        <f t="shared" si="199"/>
        <v>musta</v>
      </c>
      <c r="BI845" s="39"/>
      <c r="BJ845" s="39" t="str">
        <f>IF(F845="ei löydy","uusi tie",IF(E845=0,"tieosoite muuttunut",IF(E845=1,VLOOKUP(D845,'2015'!$F$12:$AL$1887,31,FALSE),"-")))</f>
        <v>tieosoite muuttunut</v>
      </c>
      <c r="BK845" s="67" t="str">
        <f>IF(E845=1,VLOOKUP(D845,'2015'!$F$12:$AL$1887,32,FALSE),"-")</f>
        <v>-</v>
      </c>
      <c r="BL845" s="39" t="str">
        <f>IF(F845="ei löydy","uusi tie",IF(E845=0,"tieosoite muuttunut",IF(E845=1,VLOOKUP(D845,'2015'!$F$12:$AL$1887,33,FALSE),"-")))</f>
        <v>tieosoite muuttunut</v>
      </c>
      <c r="BM845" s="39"/>
      <c r="BN845" s="217" t="str">
        <f>VLOOKUP(D845,'2015'!$F$12:$AL$1887,33,FALSE)</f>
        <v>musta</v>
      </c>
      <c r="BO845" s="39"/>
      <c r="BP845" s="115" t="s">
        <v>10</v>
      </c>
      <c r="BQ845" s="30"/>
      <c r="BS845" s="5"/>
      <c r="BU845" s="37"/>
      <c r="BV845" s="30" t="s">
        <v>10</v>
      </c>
      <c r="BX845" t="str">
        <f>IF(E845=1,VLOOKUP(D845,'2015'!$F$12:$AX$1887,43,FALSE),"-")</f>
        <v>-</v>
      </c>
      <c r="BY845" t="str">
        <f>IF(E845=1,VLOOKUP(D845,'2015'!$F$12:$AX$1887,44,FALSE),"-")</f>
        <v>-</v>
      </c>
      <c r="BZ845" t="str">
        <f>IF(E845=1,VLOOKUP(D845,'2015'!$F$12:$AX$1887,45,FALSE),"-")</f>
        <v>-</v>
      </c>
      <c r="CA845" s="31">
        <f t="shared" si="210"/>
        <v>20</v>
      </c>
      <c r="CB845" s="31">
        <f t="shared" si="211"/>
        <v>10</v>
      </c>
      <c r="CC845" s="31">
        <f t="shared" si="212"/>
        <v>10</v>
      </c>
      <c r="CD845" s="31">
        <f t="shared" si="213"/>
        <v>0</v>
      </c>
      <c r="CE845" s="31">
        <f t="shared" si="214"/>
        <v>0</v>
      </c>
      <c r="CO845" s="32" t="s">
        <v>34</v>
      </c>
      <c r="CP845" s="2" t="s">
        <v>35</v>
      </c>
    </row>
    <row r="846" spans="1:94" ht="15.75" thickBot="1" x14ac:dyDescent="0.3">
      <c r="A846" s="50"/>
      <c r="B846" s="50"/>
      <c r="C846" s="50" t="str">
        <f t="shared" si="202"/>
        <v>2953_1_7050</v>
      </c>
      <c r="D846" s="51" t="str">
        <f t="shared" si="203"/>
        <v>2953_1</v>
      </c>
      <c r="E846" s="224">
        <f>IFERROR(VLOOKUP(C846,'2015'!$C$12:$D$1887,2,FALSE),0)</f>
        <v>1</v>
      </c>
      <c r="F846" s="51">
        <f>IFERROR(K846-IFERROR(VLOOKUP(D846,'2015'!$F$12:$I$1887,4,FALSE),"ei löydy"),"ei löydy")</f>
        <v>0</v>
      </c>
      <c r="G846" s="224">
        <f>IFERROR(VLOOKUP(Työfile_2024!C846,Liikennemalli!$D$6:$G$1921,4,FALSE),0)</f>
        <v>1</v>
      </c>
      <c r="H846" s="225">
        <f>K846-IFERROR(VLOOKUP(Työfile_2024!D846,Liikennemalli!$C$6:$H$1921,6,FALSE),"ei löydy")</f>
        <v>0</v>
      </c>
      <c r="I846" s="80">
        <v>2953</v>
      </c>
      <c r="J846" s="52">
        <v>1</v>
      </c>
      <c r="K846" s="52">
        <v>7050</v>
      </c>
      <c r="L846" s="53"/>
      <c r="M846" s="54"/>
      <c r="N846" s="54"/>
      <c r="O846" s="54"/>
      <c r="P846" s="54"/>
      <c r="Q846" s="55"/>
      <c r="R846" s="55"/>
      <c r="S846" s="55"/>
      <c r="T846" s="55"/>
      <c r="U846" s="52"/>
      <c r="V846" s="56">
        <v>282</v>
      </c>
      <c r="W846" s="56">
        <v>26</v>
      </c>
      <c r="X846" s="56">
        <v>270</v>
      </c>
      <c r="Y846" s="56">
        <f>VLOOKUP(D846,Liikennemalli24!$D$2:$F$1804,2,FALSE)</f>
        <v>141</v>
      </c>
      <c r="Z846" s="57">
        <f>VLOOKUP(D846,Liikennemalli24!$D$2:$F$1804,3,FALSE)</f>
        <v>0.56999999999999995</v>
      </c>
      <c r="AA846" s="178">
        <f>IF(G846=1,VLOOKUP(C846,Liikennemalli!$D$6:$H$1921,2,FALSE),"-")</f>
        <v>101.128525004294</v>
      </c>
      <c r="AB846" s="197">
        <f>IF(G846=1,VLOOKUP(C846,Liikennemalli!$D$6:$H$1921,3,FALSE),"-")</f>
        <v>0.714792464337207</v>
      </c>
      <c r="AC846" s="134">
        <f>IF(E846=1,VLOOKUP(Työfile_2024!D846,'2015'!$F$12:$X$1887,18,FALSE),"-")</f>
        <v>0</v>
      </c>
      <c r="AD846" s="127">
        <f>IF(E846=1,VLOOKUP(Työfile_2024!D846,'2015'!$F$12:$X$1887,19,FALSE),"-")</f>
        <v>0</v>
      </c>
      <c r="AI846" s="127" t="str">
        <f>IF(E846=1,VLOOKUP(Työfile_2024!D846,'2015'!$F$12:$AB$1887,20,FALSE),"-")</f>
        <v>0-1 000</v>
      </c>
      <c r="AJ846" s="127" t="str">
        <f>IF(E846=1,VLOOKUP(Työfile_2024!D846,'2015'!$F$12:$AB$1887,21,FALSE),"-")</f>
        <v>0-1 000</v>
      </c>
      <c r="AK846" s="127" t="str">
        <f>IF(E846=1,VLOOKUP(Työfile_2024!D846,'2015'!$F$12:$AB$1887,22,FALSE),"-")</f>
        <v>80-100 %</v>
      </c>
      <c r="AL846" s="127" t="str">
        <f>IF(E846=1,VLOOKUP(Työfile_2024!D846,'2015'!$F$12:$AB$1887,23,FALSE),"-")</f>
        <v>80-100 %</v>
      </c>
      <c r="AM846" s="56">
        <f>VLOOKUP(Työfile_2024!D846,Tmatkat_20km_tarkasteltava_verk!$C$2:$D$1804,2,FALSE)</f>
        <v>25</v>
      </c>
      <c r="AN846" s="148">
        <f t="shared" si="200"/>
        <v>8.8652482269503549E-2</v>
      </c>
      <c r="AO846" s="178">
        <f>IF(E846=1,VLOOKUP(Työfile_2024!D846,'2015'!$F$12:$AC$1887,24,FALSE),"-")</f>
        <v>28</v>
      </c>
      <c r="AP846" s="52" t="str">
        <f>VLOOKUP(D846,Tarkasteltava_verkko_2024_harva!$E$2:$I$1804,5,FALSE)</f>
        <v>tiivis</v>
      </c>
      <c r="AQ846" s="52">
        <f>VLOOKUP(D846,Tarkasteltava_verkko_2024_harva!$E$2:$I$1804,4,FALSE)</f>
        <v>0</v>
      </c>
      <c r="AR846" s="148">
        <v>0</v>
      </c>
      <c r="AS846" s="170">
        <f>IFERROR(VLOOKUP(C846,'2015'!$C$12:$AG$1887,30,FALSE),"-")</f>
        <v>0</v>
      </c>
      <c r="AT846" s="148">
        <v>0</v>
      </c>
      <c r="AU846" s="170">
        <f>IFERROR(VLOOKUP(C846,'2015'!$C$12:$AG$1887,31,FALSE),"-")</f>
        <v>0</v>
      </c>
      <c r="AV846" s="106"/>
      <c r="AW846" s="63">
        <f>IFERROR(VLOOKUP(C846,Merkittävyysluokitus!$A$2:$J$1705,10,FALSE),"-")</f>
        <v>3</v>
      </c>
      <c r="AX846" s="175">
        <f>IFERROR(VLOOKUP(C846,Merkittävyysluokitus!$A$2:$J$1705,6,FALSE),"-")</f>
        <v>4.6456651445966504</v>
      </c>
      <c r="AY846" s="175">
        <f>IFERROR(VLOOKUP(C846,Merkittävyysluokitus!$A$2:$J$1705,7,FALSE),"-")</f>
        <v>1.0709999999999997</v>
      </c>
      <c r="AZ846" s="175">
        <f>IFERROR(VLOOKUP(C846,Merkittävyysluokitus!$A$2:$J$1705,8,FALSE),"-")</f>
        <v>2.7413318112633176</v>
      </c>
      <c r="BA846" s="175">
        <f>IFERROR(VLOOKUP(C846,Merkittävyysluokitus!$A$2:$J$1705,9,FALSE),"-")</f>
        <v>0.83333333333333326</v>
      </c>
      <c r="BB846" s="203"/>
      <c r="BC846" s="203" t="str">
        <f t="shared" si="201"/>
        <v/>
      </c>
      <c r="BD846" s="39" t="str">
        <f t="shared" si="209"/>
        <v>musta</v>
      </c>
      <c r="BE846" s="68" t="str">
        <f t="shared" ref="BE846:BE909" si="215">IF(Z846="-","ei mallia",IF(Z846=0,"ei mallia",IF(Z846&gt;0.599999,IF(Y846&gt;999,"punainen",IF(AM846&gt;99,"punainen",IF(AP846="tiivis","punainen","musta"))),"musta")))</f>
        <v>musta</v>
      </c>
      <c r="BF846" s="68" t="str">
        <f t="shared" ref="BF846:BF909" si="216">IF(Z846="-","ei mallia",IF(Z846=0,"ei mallia",IF(Z846&gt;0.399999,IF(Y846&gt;1999,"punainen",IF(AM846&gt;499,"punainen",IF(AQ846="harva","punainen","musta"))),"musta")))</f>
        <v>musta</v>
      </c>
      <c r="BG846" s="68" t="str">
        <f t="shared" ref="BG846:BG909" si="217">IF(Z846="-","ei mallia",IF(Y846=0,"ei mallia",(IF(AND(SUM((Z846&gt;$BF$2),(Y846&gt;$BF$3),(AM846&gt;$BF$4),(AQ846=$BF$5))&gt;=2,OR(Z846&gt;$BG$2,Y846&gt;$BG$3,AM846&gt;$BG$4,AP846=$BG$5)),"punainen","musta"))))</f>
        <v>musta</v>
      </c>
      <c r="BH846" s="208" t="str">
        <f t="shared" ref="BH846:BH909" si="218">IF(Z846&gt;0.5,IF(AQ846="harva","punainen","musta"),"musta")</f>
        <v>musta</v>
      </c>
      <c r="BI846" s="39"/>
      <c r="BJ846" s="39" t="str">
        <f>IF(F846="ei löydy","uusi tie",IF(E846=0,"tieosoite muuttunut",IF(E846=1,VLOOKUP(D846,'2015'!$F$12:$AL$1887,31,FALSE),"-")))</f>
        <v>punainen</v>
      </c>
      <c r="BK846" s="67" t="str">
        <f>IF(E846=1,VLOOKUP(D846,'2015'!$F$12:$AL$1887,32,FALSE),"-")</f>
        <v>musta</v>
      </c>
      <c r="BL846" s="39" t="str">
        <f>IF(F846="ei löydy","uusi tie",IF(E846=0,"tieosoite muuttunut",IF(E846=1,VLOOKUP(D846,'2015'!$F$12:$AL$1887,33,FALSE),"-")))</f>
        <v>musta</v>
      </c>
      <c r="BM846" s="39"/>
      <c r="BN846" s="217" t="str">
        <f>VLOOKUP(D846,'2015'!$F$12:$AL$1887,33,FALSE)</f>
        <v>musta</v>
      </c>
      <c r="BO846" s="39"/>
      <c r="BP846" s="115" t="s">
        <v>10</v>
      </c>
      <c r="BQ846" s="30"/>
      <c r="BS846" s="5"/>
      <c r="BU846" s="37"/>
      <c r="BV846" s="30" t="s">
        <v>10</v>
      </c>
      <c r="BX846">
        <f>IF(E846=1,VLOOKUP(D846,'2015'!$F$12:$AX$1887,43,FALSE),"-")</f>
        <v>0</v>
      </c>
      <c r="BY846">
        <f>IF(E846=1,VLOOKUP(D846,'2015'!$F$12:$AX$1887,44,FALSE),"-")</f>
        <v>0</v>
      </c>
      <c r="BZ846">
        <f>IF(E846=1,VLOOKUP(D846,'2015'!$F$12:$AX$1887,45,FALSE),"-")</f>
        <v>0</v>
      </c>
      <c r="CA846" s="31">
        <f t="shared" si="210"/>
        <v>0</v>
      </c>
      <c r="CB846" s="31">
        <f t="shared" si="211"/>
        <v>0</v>
      </c>
      <c r="CC846" s="31">
        <f t="shared" si="212"/>
        <v>0</v>
      </c>
      <c r="CD846" s="31">
        <f t="shared" si="213"/>
        <v>0</v>
      </c>
      <c r="CE846" s="31">
        <f t="shared" si="214"/>
        <v>0</v>
      </c>
      <c r="CO846" s="32" t="s">
        <v>34</v>
      </c>
      <c r="CP846" s="2" t="s">
        <v>35</v>
      </c>
    </row>
    <row r="847" spans="1:94" ht="15.75" thickBot="1" x14ac:dyDescent="0.3">
      <c r="A847" s="50"/>
      <c r="B847" s="50"/>
      <c r="C847" s="50" t="str">
        <f t="shared" si="202"/>
        <v>2953_2_3913</v>
      </c>
      <c r="D847" s="51" t="str">
        <f t="shared" si="203"/>
        <v>2953_2</v>
      </c>
      <c r="E847" s="224">
        <f>IFERROR(VLOOKUP(C847,'2015'!$C$12:$D$1887,2,FALSE),0)</f>
        <v>1</v>
      </c>
      <c r="F847" s="51">
        <f>IFERROR(K847-IFERROR(VLOOKUP(D847,'2015'!$F$12:$I$1887,4,FALSE),"ei löydy"),"ei löydy")</f>
        <v>0</v>
      </c>
      <c r="G847" s="224">
        <f>IFERROR(VLOOKUP(Työfile_2024!C847,Liikennemalli!$D$6:$G$1921,4,FALSE),0)</f>
        <v>1</v>
      </c>
      <c r="H847" s="225">
        <f>K847-IFERROR(VLOOKUP(Työfile_2024!D847,Liikennemalli!$C$6:$H$1921,6,FALSE),"ei löydy")</f>
        <v>0</v>
      </c>
      <c r="I847" s="80">
        <v>2953</v>
      </c>
      <c r="J847" s="52">
        <v>2</v>
      </c>
      <c r="K847" s="52">
        <v>3913</v>
      </c>
      <c r="L847" s="53"/>
      <c r="M847" s="54"/>
      <c r="N847" s="54"/>
      <c r="O847" s="54"/>
      <c r="P847" s="54"/>
      <c r="Q847" s="55"/>
      <c r="R847" s="55"/>
      <c r="S847" s="55"/>
      <c r="T847" s="55"/>
      <c r="U847" s="52"/>
      <c r="V847" s="56">
        <v>328</v>
      </c>
      <c r="W847" s="56">
        <v>19</v>
      </c>
      <c r="X847" s="56">
        <v>317</v>
      </c>
      <c r="Y847" s="56">
        <f>VLOOKUP(D847,Liikennemalli24!$D$2:$F$1804,2,FALSE)</f>
        <v>116</v>
      </c>
      <c r="Z847" s="57">
        <f>VLOOKUP(D847,Liikennemalli24!$D$2:$F$1804,3,FALSE)</f>
        <v>0.36399999999999999</v>
      </c>
      <c r="AA847" s="178">
        <f>IF(G847=1,VLOOKUP(C847,Liikennemalli!$D$6:$H$1921,2,FALSE),"-")</f>
        <v>155.19613514582699</v>
      </c>
      <c r="AB847" s="197">
        <f>IF(G847=1,VLOOKUP(C847,Liikennemalli!$D$6:$H$1921,3,FALSE),"-")</f>
        <v>0.67666618736802397</v>
      </c>
      <c r="AC847" s="134">
        <f>IF(E847=1,VLOOKUP(Työfile_2024!D847,'2015'!$F$12:$X$1887,18,FALSE),"-")</f>
        <v>0</v>
      </c>
      <c r="AD847" s="127">
        <f>IF(E847=1,VLOOKUP(Työfile_2024!D847,'2015'!$F$12:$X$1887,19,FALSE),"-")</f>
        <v>0</v>
      </c>
      <c r="AI847" s="127" t="str">
        <f>IF(E847=1,VLOOKUP(Työfile_2024!D847,'2015'!$F$12:$AB$1887,20,FALSE),"-")</f>
        <v>0-1 000</v>
      </c>
      <c r="AJ847" s="127" t="str">
        <f>IF(E847=1,VLOOKUP(Työfile_2024!D847,'2015'!$F$12:$AB$1887,21,FALSE),"-")</f>
        <v>0-1 000</v>
      </c>
      <c r="AK847" s="127" t="str">
        <f>IF(E847=1,VLOOKUP(Työfile_2024!D847,'2015'!$F$12:$AB$1887,22,FALSE),"-")</f>
        <v>80-100 %</v>
      </c>
      <c r="AL847" s="127" t="str">
        <f>IF(E847=1,VLOOKUP(Työfile_2024!D847,'2015'!$F$12:$AB$1887,23,FALSE),"-")</f>
        <v>80-100 %</v>
      </c>
      <c r="AM847" s="56">
        <f>VLOOKUP(Työfile_2024!D847,Tmatkat_20km_tarkasteltava_verk!$C$2:$D$1804,2,FALSE)</f>
        <v>44</v>
      </c>
      <c r="AN847" s="148">
        <f t="shared" ref="AN847:AN910" si="219">AM847/V847</f>
        <v>0.13414634146341464</v>
      </c>
      <c r="AO847" s="178">
        <f>IF(E847=1,VLOOKUP(Työfile_2024!D847,'2015'!$F$12:$AC$1887,24,FALSE),"-")</f>
        <v>35</v>
      </c>
      <c r="AP847" s="52" t="str">
        <f>VLOOKUP(D847,Tarkasteltava_verkko_2024_harva!$E$2:$I$1804,5,FALSE)</f>
        <v>tiivis</v>
      </c>
      <c r="AQ847" s="52">
        <f>VLOOKUP(D847,Tarkasteltava_verkko_2024_harva!$E$2:$I$1804,4,FALSE)</f>
        <v>0</v>
      </c>
      <c r="AR847" s="148">
        <v>0</v>
      </c>
      <c r="AS847" s="170">
        <f>IFERROR(VLOOKUP(C847,'2015'!$C$12:$AG$1887,30,FALSE),"-")</f>
        <v>0</v>
      </c>
      <c r="AT847" s="148">
        <v>1.9933554817275746E-2</v>
      </c>
      <c r="AU847" s="170">
        <f>IFERROR(VLOOKUP(C847,'2015'!$C$12:$AG$1887,31,FALSE),"-")</f>
        <v>0</v>
      </c>
      <c r="AV847" s="106"/>
      <c r="AW847" s="63">
        <f>IFERROR(VLOOKUP(C847,Merkittävyysluokitus!$A$2:$J$1705,10,FALSE),"-")</f>
        <v>3</v>
      </c>
      <c r="AX847" s="175">
        <f>IFERROR(VLOOKUP(C847,Merkittävyysluokitus!$A$2:$J$1705,6,FALSE),"-")</f>
        <v>4.1752100456620997</v>
      </c>
      <c r="AY847" s="175">
        <f>IFERROR(VLOOKUP(C847,Merkittävyysluokitus!$A$2:$J$1705,7,FALSE),"-")</f>
        <v>1.194</v>
      </c>
      <c r="AZ847" s="175">
        <f>IFERROR(VLOOKUP(C847,Merkittävyysluokitus!$A$2:$J$1705,8,FALSE),"-")</f>
        <v>2.1478767123287668</v>
      </c>
      <c r="BA847" s="175">
        <f>IFERROR(VLOOKUP(C847,Merkittävyysluokitus!$A$2:$J$1705,9,FALSE),"-")</f>
        <v>0.83333333333333326</v>
      </c>
      <c r="BB847" s="203"/>
      <c r="BC847" s="203" t="str">
        <f t="shared" ref="BC847:BC910" si="220">IF(BD847="ei luokiteltu","ei mallia",IF(BL847="tieosoite muuttunut","tieosoite muuttunut",IF(BD847&lt;&gt;BL847,"muutos","")))</f>
        <v/>
      </c>
      <c r="BD847" s="39" t="str">
        <f t="shared" si="209"/>
        <v>musta</v>
      </c>
      <c r="BE847" s="68" t="str">
        <f t="shared" si="215"/>
        <v>musta</v>
      </c>
      <c r="BF847" s="68" t="str">
        <f t="shared" si="216"/>
        <v>musta</v>
      </c>
      <c r="BG847" s="68" t="str">
        <f t="shared" si="217"/>
        <v>musta</v>
      </c>
      <c r="BH847" s="208" t="str">
        <f t="shared" si="218"/>
        <v>musta</v>
      </c>
      <c r="BI847" s="39"/>
      <c r="BJ847" s="39" t="str">
        <f>IF(F847="ei löydy","uusi tie",IF(E847=0,"tieosoite muuttunut",IF(E847=1,VLOOKUP(D847,'2015'!$F$12:$AL$1887,31,FALSE),"-")))</f>
        <v>punainen</v>
      </c>
      <c r="BK847" s="67" t="str">
        <f>IF(E847=1,VLOOKUP(D847,'2015'!$F$12:$AL$1887,32,FALSE),"-")</f>
        <v>musta</v>
      </c>
      <c r="BL847" s="39" t="str">
        <f>IF(F847="ei löydy","uusi tie",IF(E847=0,"tieosoite muuttunut",IF(E847=1,VLOOKUP(D847,'2015'!$F$12:$AL$1887,33,FALSE),"-")))</f>
        <v>musta</v>
      </c>
      <c r="BM847" s="39"/>
      <c r="BN847" s="217" t="str">
        <f>VLOOKUP(D847,'2015'!$F$12:$AL$1887,33,FALSE)</f>
        <v>musta</v>
      </c>
      <c r="BO847" s="39"/>
      <c r="BP847" s="115" t="s">
        <v>10</v>
      </c>
      <c r="BQ847" s="30"/>
      <c r="BS847" s="5"/>
      <c r="BU847" s="37"/>
      <c r="BV847" s="30" t="s">
        <v>10</v>
      </c>
      <c r="BX847">
        <f>IF(E847=1,VLOOKUP(D847,'2015'!$F$12:$AX$1887,43,FALSE),"-")</f>
        <v>0</v>
      </c>
      <c r="BY847">
        <f>IF(E847=1,VLOOKUP(D847,'2015'!$F$12:$AX$1887,44,FALSE),"-")</f>
        <v>0</v>
      </c>
      <c r="BZ847">
        <f>IF(E847=1,VLOOKUP(D847,'2015'!$F$12:$AX$1887,45,FALSE),"-")</f>
        <v>0</v>
      </c>
      <c r="CA847" s="31">
        <f t="shared" si="210"/>
        <v>0</v>
      </c>
      <c r="CB847" s="31">
        <f t="shared" si="211"/>
        <v>0</v>
      </c>
      <c r="CC847" s="31">
        <f t="shared" si="212"/>
        <v>0</v>
      </c>
      <c r="CD847" s="31">
        <f t="shared" si="213"/>
        <v>0</v>
      </c>
      <c r="CE847" s="31">
        <f t="shared" si="214"/>
        <v>0</v>
      </c>
      <c r="CO847" s="2" t="s">
        <v>35</v>
      </c>
      <c r="CP847" s="2" t="s">
        <v>35</v>
      </c>
    </row>
    <row r="848" spans="1:94" ht="15.75" thickBot="1" x14ac:dyDescent="0.3">
      <c r="A848" s="50"/>
      <c r="B848" s="50"/>
      <c r="C848" s="50" t="str">
        <f t="shared" ref="C848:C911" si="221">CONCATENATE(I848,"_",J848,"_",K848)</f>
        <v>2954_1_11712</v>
      </c>
      <c r="D848" s="51" t="str">
        <f t="shared" ref="D848:D911" si="222">CONCATENATE(I848,"_",J848)</f>
        <v>2954_1</v>
      </c>
      <c r="E848" s="224">
        <f>IFERROR(VLOOKUP(C848,'2015'!$C$12:$D$1887,2,FALSE),0)</f>
        <v>0</v>
      </c>
      <c r="F848" s="51">
        <f>IFERROR(K848-IFERROR(VLOOKUP(D848,'2015'!$F$12:$I$1887,4,FALSE),"ei löydy"),"ei löydy")</f>
        <v>6469</v>
      </c>
      <c r="G848" s="224">
        <f>IFERROR(VLOOKUP(Työfile_2024!C848,Liikennemalli!$D$6:$G$1921,4,FALSE),0)</f>
        <v>1</v>
      </c>
      <c r="H848" s="225">
        <f>K848-IFERROR(VLOOKUP(Työfile_2024!D848,Liikennemalli!$C$6:$H$1921,6,FALSE),"ei löydy")</f>
        <v>0</v>
      </c>
      <c r="I848" s="80">
        <v>2954</v>
      </c>
      <c r="J848" s="52">
        <v>1</v>
      </c>
      <c r="K848" s="52">
        <v>11712</v>
      </c>
      <c r="L848" s="53"/>
      <c r="M848" s="54"/>
      <c r="N848" s="54"/>
      <c r="O848" s="54"/>
      <c r="P848" s="54"/>
      <c r="Q848" s="55"/>
      <c r="R848" s="55"/>
      <c r="S848" s="55"/>
      <c r="T848" s="55"/>
      <c r="U848" s="52"/>
      <c r="V848" s="56">
        <v>208.98258196721312</v>
      </c>
      <c r="W848" s="56">
        <v>12.221738387978142</v>
      </c>
      <c r="X848" s="56">
        <v>220.88200136612022</v>
      </c>
      <c r="Y848" s="56">
        <f>VLOOKUP(D848,Liikennemalli24!$D$2:$F$1804,2,FALSE)</f>
        <v>56</v>
      </c>
      <c r="Z848" s="57">
        <f>VLOOKUP(D848,Liikennemalli24!$D$2:$F$1804,3,FALSE)</f>
        <v>0.34599999999999997</v>
      </c>
      <c r="AA848" s="178">
        <f>IF(G848=1,VLOOKUP(C848,Liikennemalli!$D$6:$H$1921,2,FALSE),"-")</f>
        <v>267.78107106553398</v>
      </c>
      <c r="AB848" s="197">
        <f>IF(G848=1,VLOOKUP(C848,Liikennemalli!$D$6:$H$1921,3,FALSE),"-")</f>
        <v>0.89085505584552604</v>
      </c>
      <c r="AC848" s="134" t="str">
        <f>IF(E848=1,VLOOKUP(Työfile_2024!D848,'2015'!$F$12:$X$1887,18,FALSE),"-")</f>
        <v>-</v>
      </c>
      <c r="AD848" s="127" t="str">
        <f>IF(E848=1,VLOOKUP(Työfile_2024!D848,'2015'!$F$12:$X$1887,19,FALSE),"-")</f>
        <v>-</v>
      </c>
      <c r="AI848" s="127" t="str">
        <f>IF(E848=1,VLOOKUP(Työfile_2024!D848,'2015'!$F$12:$AB$1887,20,FALSE),"-")</f>
        <v>-</v>
      </c>
      <c r="AJ848" s="127" t="str">
        <f>IF(E848=1,VLOOKUP(Työfile_2024!D848,'2015'!$F$12:$AB$1887,21,FALSE),"-")</f>
        <v>-</v>
      </c>
      <c r="AK848" s="127" t="str">
        <f>IF(E848=1,VLOOKUP(Työfile_2024!D848,'2015'!$F$12:$AB$1887,22,FALSE),"-")</f>
        <v>-</v>
      </c>
      <c r="AL848" s="127" t="str">
        <f>IF(E848=1,VLOOKUP(Työfile_2024!D848,'2015'!$F$12:$AB$1887,23,FALSE),"-")</f>
        <v>-</v>
      </c>
      <c r="AM848" s="56">
        <f>VLOOKUP(Työfile_2024!D848,Tmatkat_20km_tarkasteltava_verk!$C$2:$D$1804,2,FALSE)</f>
        <v>178</v>
      </c>
      <c r="AN848" s="148">
        <f t="shared" si="219"/>
        <v>0.85174562551785338</v>
      </c>
      <c r="AO848" s="178" t="str">
        <f>IF(E848=1,VLOOKUP(Työfile_2024!D848,'2015'!$F$12:$AC$1887,24,FALSE),"-")</f>
        <v>-</v>
      </c>
      <c r="AP848" s="52">
        <f>VLOOKUP(D848,Tarkasteltava_verkko_2024_harva!$E$2:$I$1804,5,FALSE)</f>
        <v>0</v>
      </c>
      <c r="AQ848" s="52">
        <f>VLOOKUP(D848,Tarkasteltava_verkko_2024_harva!$E$2:$I$1804,4,FALSE)</f>
        <v>0</v>
      </c>
      <c r="AR848" s="148">
        <v>0</v>
      </c>
      <c r="AS848" s="170" t="str">
        <f>IFERROR(VLOOKUP(C848,'2015'!$C$12:$AG$1887,30,FALSE),"-")</f>
        <v>-</v>
      </c>
      <c r="AT848" s="148">
        <v>0</v>
      </c>
      <c r="AU848" s="170" t="str">
        <f>IFERROR(VLOOKUP(C848,'2015'!$C$12:$AG$1887,31,FALSE),"-")</f>
        <v>-</v>
      </c>
      <c r="AV848" s="106"/>
      <c r="AW848" s="63">
        <f>IFERROR(VLOOKUP(C848,Merkittävyysluokitus!$A$2:$J$1705,10,FALSE),"-")</f>
        <v>3</v>
      </c>
      <c r="AX848" s="175">
        <f>IFERROR(VLOOKUP(C848,Merkittävyysluokitus!$A$2:$J$1705,6,FALSE),"-")</f>
        <v>4.7192608556653441</v>
      </c>
      <c r="AY848" s="175">
        <f>IFERROR(VLOOKUP(C848,Merkittävyysluokitus!$A$2:$J$1705,7,FALSE),"-")</f>
        <v>1.438614412568306</v>
      </c>
      <c r="AZ848" s="175">
        <f>IFERROR(VLOOKUP(C848,Merkittävyysluokitus!$A$2:$J$1705,8,FALSE),"-")</f>
        <v>2.2806464430970381</v>
      </c>
      <c r="BA848" s="175">
        <f>IFERROR(VLOOKUP(C848,Merkittävyysluokitus!$A$2:$J$1705,9,FALSE),"-")</f>
        <v>1</v>
      </c>
      <c r="BB848" s="203"/>
      <c r="BC848" s="203" t="str">
        <f t="shared" si="220"/>
        <v>tieosoite muuttunut</v>
      </c>
      <c r="BD848" s="39" t="str">
        <f t="shared" si="209"/>
        <v>musta</v>
      </c>
      <c r="BE848" s="68" t="str">
        <f t="shared" si="215"/>
        <v>musta</v>
      </c>
      <c r="BF848" s="68" t="str">
        <f t="shared" si="216"/>
        <v>musta</v>
      </c>
      <c r="BG848" s="68" t="str">
        <f t="shared" si="217"/>
        <v>musta</v>
      </c>
      <c r="BH848" s="208" t="str">
        <f t="shared" si="218"/>
        <v>musta</v>
      </c>
      <c r="BI848" s="39"/>
      <c r="BJ848" s="39" t="str">
        <f>IF(F848="ei löydy","uusi tie",IF(E848=0,"tieosoite muuttunut",IF(E848=1,VLOOKUP(D848,'2015'!$F$12:$AL$1887,31,FALSE),"-")))</f>
        <v>tieosoite muuttunut</v>
      </c>
      <c r="BK848" s="67" t="str">
        <f>IF(E848=1,VLOOKUP(D848,'2015'!$F$12:$AL$1887,32,FALSE),"-")</f>
        <v>-</v>
      </c>
      <c r="BL848" s="39" t="str">
        <f>IF(F848="ei löydy","uusi tie",IF(E848=0,"tieosoite muuttunut",IF(E848=1,VLOOKUP(D848,'2015'!$F$12:$AL$1887,33,FALSE),"-")))</f>
        <v>tieosoite muuttunut</v>
      </c>
      <c r="BM848" s="39"/>
      <c r="BN848" s="217" t="str">
        <f>VLOOKUP(D848,'2015'!$F$12:$AL$1887,33,FALSE)</f>
        <v>musta</v>
      </c>
      <c r="BO848" s="39"/>
      <c r="BP848" s="115" t="s">
        <v>10</v>
      </c>
      <c r="BQ848" s="30"/>
      <c r="BS848" s="5"/>
      <c r="BU848" s="37"/>
      <c r="BV848" s="30" t="s">
        <v>10</v>
      </c>
      <c r="BX848" t="str">
        <f>IF(E848=1,VLOOKUP(D848,'2015'!$F$12:$AX$1887,43,FALSE),"-")</f>
        <v>-</v>
      </c>
      <c r="BY848" t="str">
        <f>IF(E848=1,VLOOKUP(D848,'2015'!$F$12:$AX$1887,44,FALSE),"-")</f>
        <v>-</v>
      </c>
      <c r="BZ848" t="str">
        <f>IF(E848=1,VLOOKUP(D848,'2015'!$F$12:$AX$1887,45,FALSE),"-")</f>
        <v>-</v>
      </c>
      <c r="CA848" s="31">
        <f t="shared" si="210"/>
        <v>21</v>
      </c>
      <c r="CB848" s="31">
        <f t="shared" si="211"/>
        <v>10</v>
      </c>
      <c r="CC848" s="31">
        <f t="shared" si="212"/>
        <v>10</v>
      </c>
      <c r="CD848" s="31">
        <f t="shared" si="213"/>
        <v>1</v>
      </c>
      <c r="CE848" s="31">
        <f t="shared" si="214"/>
        <v>0</v>
      </c>
      <c r="CO848" s="2" t="s">
        <v>35</v>
      </c>
      <c r="CP848" s="2" t="s">
        <v>35</v>
      </c>
    </row>
    <row r="849" spans="1:94" ht="15.75" thickBot="1" x14ac:dyDescent="0.3">
      <c r="A849" s="50"/>
      <c r="B849" s="50"/>
      <c r="C849" s="50" t="str">
        <f t="shared" si="221"/>
        <v>2954_3_2677</v>
      </c>
      <c r="D849" s="51" t="str">
        <f t="shared" si="222"/>
        <v>2954_3</v>
      </c>
      <c r="E849" s="224">
        <f>IFERROR(VLOOKUP(C849,'2015'!$C$12:$D$1887,2,FALSE),0)</f>
        <v>0</v>
      </c>
      <c r="F849" s="51">
        <f>IFERROR(K849-IFERROR(VLOOKUP(D849,'2015'!$F$12:$I$1887,4,FALSE),"ei löydy"),"ei löydy")</f>
        <v>37</v>
      </c>
      <c r="G849" s="224">
        <f>IFERROR(VLOOKUP(Työfile_2024!C849,Liikennemalli!$D$6:$G$1921,4,FALSE),0)</f>
        <v>1</v>
      </c>
      <c r="H849" s="225">
        <f>K849-IFERROR(VLOOKUP(Työfile_2024!D849,Liikennemalli!$C$6:$H$1921,6,FALSE),"ei löydy")</f>
        <v>0</v>
      </c>
      <c r="I849" s="80">
        <v>2954</v>
      </c>
      <c r="J849" s="52">
        <v>3</v>
      </c>
      <c r="K849" s="52">
        <v>2677</v>
      </c>
      <c r="L849" s="53"/>
      <c r="M849" s="54"/>
      <c r="N849" s="54"/>
      <c r="O849" s="54"/>
      <c r="P849" s="54"/>
      <c r="Q849" s="55"/>
      <c r="R849" s="55"/>
      <c r="S849" s="55"/>
      <c r="T849" s="55"/>
      <c r="U849" s="52"/>
      <c r="V849" s="56">
        <v>489</v>
      </c>
      <c r="W849" s="56">
        <v>32</v>
      </c>
      <c r="X849" s="56">
        <v>500</v>
      </c>
      <c r="Y849" s="56">
        <f>VLOOKUP(D849,Liikennemalli24!$D$2:$F$1804,2,FALSE)</f>
        <v>27</v>
      </c>
      <c r="Z849" s="57">
        <f>VLOOKUP(D849,Liikennemalli24!$D$2:$F$1804,3,FALSE)</f>
        <v>0.109</v>
      </c>
      <c r="AA849" s="178">
        <f>IF(G849=1,VLOOKUP(C849,Liikennemalli!$D$6:$H$1921,2,FALSE),"-")</f>
        <v>111.133741733758</v>
      </c>
      <c r="AB849" s="197">
        <f>IF(G849=1,VLOOKUP(C849,Liikennemalli!$D$6:$H$1921,3,FALSE),"-")</f>
        <v>0.51531352203296399</v>
      </c>
      <c r="AC849" s="134" t="str">
        <f>IF(E849=1,VLOOKUP(Työfile_2024!D849,'2015'!$F$12:$X$1887,18,FALSE),"-")</f>
        <v>-</v>
      </c>
      <c r="AD849" s="127" t="str">
        <f>IF(E849=1,VLOOKUP(Työfile_2024!D849,'2015'!$F$12:$X$1887,19,FALSE),"-")</f>
        <v>-</v>
      </c>
      <c r="AI849" s="127" t="str">
        <f>IF(E849=1,VLOOKUP(Työfile_2024!D849,'2015'!$F$12:$AB$1887,20,FALSE),"-")</f>
        <v>-</v>
      </c>
      <c r="AJ849" s="127" t="str">
        <f>IF(E849=1,VLOOKUP(Työfile_2024!D849,'2015'!$F$12:$AB$1887,21,FALSE),"-")</f>
        <v>-</v>
      </c>
      <c r="AK849" s="127" t="str">
        <f>IF(E849=1,VLOOKUP(Työfile_2024!D849,'2015'!$F$12:$AB$1887,22,FALSE),"-")</f>
        <v>-</v>
      </c>
      <c r="AL849" s="127" t="str">
        <f>IF(E849=1,VLOOKUP(Työfile_2024!D849,'2015'!$F$12:$AB$1887,23,FALSE),"-")</f>
        <v>-</v>
      </c>
      <c r="AM849" s="56">
        <f>VLOOKUP(Työfile_2024!D849,Tmatkat_20km_tarkasteltava_verk!$C$2:$D$1804,2,FALSE)</f>
        <v>111</v>
      </c>
      <c r="AN849" s="148">
        <f t="shared" si="219"/>
        <v>0.22699386503067484</v>
      </c>
      <c r="AO849" s="178" t="str">
        <f>IF(E849=1,VLOOKUP(Työfile_2024!D849,'2015'!$F$12:$AC$1887,24,FALSE),"-")</f>
        <v>-</v>
      </c>
      <c r="AP849" s="52">
        <f>VLOOKUP(D849,Tarkasteltava_verkko_2024_harva!$E$2:$I$1804,5,FALSE)</f>
        <v>0</v>
      </c>
      <c r="AQ849" s="52">
        <f>VLOOKUP(D849,Tarkasteltava_verkko_2024_harva!$E$2:$I$1804,4,FALSE)</f>
        <v>0</v>
      </c>
      <c r="AR849" s="148">
        <v>0.31901382144191259</v>
      </c>
      <c r="AS849" s="170" t="str">
        <f>IFERROR(VLOOKUP(C849,'2015'!$C$12:$AG$1887,30,FALSE),"-")</f>
        <v>-</v>
      </c>
      <c r="AT849" s="148">
        <v>0.62308554351886436</v>
      </c>
      <c r="AU849" s="170" t="str">
        <f>IFERROR(VLOOKUP(C849,'2015'!$C$12:$AG$1887,31,FALSE),"-")</f>
        <v>-</v>
      </c>
      <c r="AV849" s="106"/>
      <c r="AW849" s="63">
        <f>IFERROR(VLOOKUP(C849,Merkittävyysluokitus!$A$2:$J$1705,10,FALSE),"-")</f>
        <v>3</v>
      </c>
      <c r="AX849" s="175">
        <f>IFERROR(VLOOKUP(C849,Merkittävyysluokitus!$A$2:$J$1705,6,FALSE),"-")</f>
        <v>5.8597625570776248</v>
      </c>
      <c r="AY849" s="175">
        <f>IFERROR(VLOOKUP(C849,Merkittävyysluokitus!$A$2:$J$1705,7,FALSE),"-")</f>
        <v>2.2519999999999998</v>
      </c>
      <c r="AZ849" s="175">
        <f>IFERROR(VLOOKUP(C849,Merkittävyysluokitus!$A$2:$J$1705,8,FALSE),"-")</f>
        <v>2.441095890410959</v>
      </c>
      <c r="BA849" s="175">
        <f>IFERROR(VLOOKUP(C849,Merkittävyysluokitus!$A$2:$J$1705,9,FALSE),"-")</f>
        <v>1.1666666666666665</v>
      </c>
      <c r="BB849" s="203"/>
      <c r="BC849" s="203" t="str">
        <f t="shared" si="220"/>
        <v>tieosoite muuttunut</v>
      </c>
      <c r="BD849" s="39" t="str">
        <f t="shared" si="209"/>
        <v>musta</v>
      </c>
      <c r="BE849" s="68" t="str">
        <f t="shared" si="215"/>
        <v>musta</v>
      </c>
      <c r="BF849" s="68" t="str">
        <f t="shared" si="216"/>
        <v>musta</v>
      </c>
      <c r="BG849" s="68" t="str">
        <f t="shared" si="217"/>
        <v>musta</v>
      </c>
      <c r="BH849" s="208" t="str">
        <f t="shared" si="218"/>
        <v>musta</v>
      </c>
      <c r="BI849" s="39"/>
      <c r="BJ849" s="39" t="str">
        <f>IF(F849="ei löydy","uusi tie",IF(E849=0,"tieosoite muuttunut",IF(E849=1,VLOOKUP(D849,'2015'!$F$12:$AL$1887,31,FALSE),"-")))</f>
        <v>tieosoite muuttunut</v>
      </c>
      <c r="BK849" s="67" t="str">
        <f>IF(E849=1,VLOOKUP(D849,'2015'!$F$12:$AL$1887,32,FALSE),"-")</f>
        <v>-</v>
      </c>
      <c r="BL849" s="39" t="str">
        <f>IF(F849="ei löydy","uusi tie",IF(E849=0,"tieosoite muuttunut",IF(E849=1,VLOOKUP(D849,'2015'!$F$12:$AL$1887,33,FALSE),"-")))</f>
        <v>tieosoite muuttunut</v>
      </c>
      <c r="BM849" s="39"/>
      <c r="BN849" s="217" t="str">
        <f>VLOOKUP(D849,'2015'!$F$12:$AL$1887,33,FALSE)</f>
        <v>musta</v>
      </c>
      <c r="BO849" s="39"/>
      <c r="BP849" s="115" t="s">
        <v>10</v>
      </c>
      <c r="BQ849" s="30"/>
      <c r="BS849" s="5"/>
      <c r="BU849" s="37"/>
      <c r="BV849" s="30" t="s">
        <v>10</v>
      </c>
      <c r="BX849" t="str">
        <f>IF(E849=1,VLOOKUP(D849,'2015'!$F$12:$AX$1887,43,FALSE),"-")</f>
        <v>-</v>
      </c>
      <c r="BY849" t="str">
        <f>IF(E849=1,VLOOKUP(D849,'2015'!$F$12:$AX$1887,44,FALSE),"-")</f>
        <v>-</v>
      </c>
      <c r="BZ849" t="str">
        <f>IF(E849=1,VLOOKUP(D849,'2015'!$F$12:$AX$1887,45,FALSE),"-")</f>
        <v>-</v>
      </c>
      <c r="CA849" s="31">
        <f t="shared" si="210"/>
        <v>21</v>
      </c>
      <c r="CB849" s="31">
        <f t="shared" si="211"/>
        <v>10</v>
      </c>
      <c r="CC849" s="31">
        <f t="shared" si="212"/>
        <v>10</v>
      </c>
      <c r="CD849" s="31">
        <f t="shared" si="213"/>
        <v>1</v>
      </c>
      <c r="CE849" s="31">
        <f t="shared" si="214"/>
        <v>0</v>
      </c>
      <c r="CO849" s="2" t="s">
        <v>35</v>
      </c>
      <c r="CP849" s="2" t="s">
        <v>35</v>
      </c>
    </row>
    <row r="850" spans="1:94" ht="15.75" thickBot="1" x14ac:dyDescent="0.3">
      <c r="A850" s="50"/>
      <c r="B850" s="50"/>
      <c r="C850" s="50" t="str">
        <f t="shared" si="221"/>
        <v>2954_4_7363</v>
      </c>
      <c r="D850" s="51" t="str">
        <f t="shared" si="222"/>
        <v>2954_4</v>
      </c>
      <c r="E850" s="224">
        <f>IFERROR(VLOOKUP(C850,'2015'!$C$12:$D$1887,2,FALSE),0)</f>
        <v>1</v>
      </c>
      <c r="F850" s="51">
        <f>IFERROR(K850-IFERROR(VLOOKUP(D850,'2015'!$F$12:$I$1887,4,FALSE),"ei löydy"),"ei löydy")</f>
        <v>0</v>
      </c>
      <c r="G850" s="224">
        <f>IFERROR(VLOOKUP(Työfile_2024!C850,Liikennemalli!$D$6:$G$1921,4,FALSE),0)</f>
        <v>1</v>
      </c>
      <c r="H850" s="225">
        <f>K850-IFERROR(VLOOKUP(Työfile_2024!D850,Liikennemalli!$C$6:$H$1921,6,FALSE),"ei löydy")</f>
        <v>0</v>
      </c>
      <c r="I850" s="80">
        <v>2954</v>
      </c>
      <c r="J850" s="52">
        <v>4</v>
      </c>
      <c r="K850" s="52">
        <v>7363</v>
      </c>
      <c r="L850" s="53"/>
      <c r="M850" s="54"/>
      <c r="N850" s="54"/>
      <c r="O850" s="54"/>
      <c r="P850" s="54"/>
      <c r="Q850" s="55"/>
      <c r="R850" s="55"/>
      <c r="S850" s="55"/>
      <c r="T850" s="55"/>
      <c r="U850" s="52"/>
      <c r="V850" s="56">
        <v>500</v>
      </c>
      <c r="W850" s="56">
        <v>46</v>
      </c>
      <c r="X850" s="56">
        <v>534</v>
      </c>
      <c r="Y850" s="56">
        <f>VLOOKUP(D850,Liikennemalli24!$D$2:$F$1804,2,FALSE)</f>
        <v>47</v>
      </c>
      <c r="Z850" s="57">
        <f>VLOOKUP(D850,Liikennemalli24!$D$2:$F$1804,3,FALSE)</f>
        <v>0.20899999999999999</v>
      </c>
      <c r="AA850" s="178">
        <f>IF(G850=1,VLOOKUP(C850,Liikennemalli!$D$6:$H$1921,2,FALSE),"-")</f>
        <v>59.180103075131903</v>
      </c>
      <c r="AB850" s="197">
        <f>IF(G850=1,VLOOKUP(C850,Liikennemalli!$D$6:$H$1921,3,FALSE),"-")</f>
        <v>0.176060493550799</v>
      </c>
      <c r="AC850" s="134">
        <f>IF(E850=1,VLOOKUP(Työfile_2024!D850,'2015'!$F$12:$X$1887,18,FALSE),"-")</f>
        <v>0</v>
      </c>
      <c r="AD850" s="127">
        <f>IF(E850=1,VLOOKUP(Työfile_2024!D850,'2015'!$F$12:$X$1887,19,FALSE),"-")</f>
        <v>0</v>
      </c>
      <c r="AI850" s="127">
        <f>IF(E850=1,VLOOKUP(Työfile_2024!D850,'2015'!$F$12:$AB$1887,20,FALSE),"-")</f>
        <v>0</v>
      </c>
      <c r="AJ850" s="127">
        <f>IF(E850=1,VLOOKUP(Työfile_2024!D850,'2015'!$F$12:$AB$1887,21,FALSE),"-")</f>
        <v>0</v>
      </c>
      <c r="AK850" s="127">
        <f>IF(E850=1,VLOOKUP(Työfile_2024!D850,'2015'!$F$12:$AB$1887,22,FALSE),"-")</f>
        <v>0</v>
      </c>
      <c r="AL850" s="127">
        <f>IF(E850=1,VLOOKUP(Työfile_2024!D850,'2015'!$F$12:$AB$1887,23,FALSE),"-")</f>
        <v>0</v>
      </c>
      <c r="AM850" s="56">
        <f>VLOOKUP(Työfile_2024!D850,Tmatkat_20km_tarkasteltava_verk!$C$2:$D$1804,2,FALSE)</f>
        <v>62</v>
      </c>
      <c r="AN850" s="148">
        <f t="shared" si="219"/>
        <v>0.124</v>
      </c>
      <c r="AO850" s="178">
        <f>IF(E850=1,VLOOKUP(Työfile_2024!D850,'2015'!$F$12:$AC$1887,24,FALSE),"-")</f>
        <v>63</v>
      </c>
      <c r="AP850" s="52">
        <f>VLOOKUP(D850,Tarkasteltava_verkko_2024_harva!$E$2:$I$1804,5,FALSE)</f>
        <v>0</v>
      </c>
      <c r="AQ850" s="52">
        <f>VLOOKUP(D850,Tarkasteltava_verkko_2024_harva!$E$2:$I$1804,4,FALSE)</f>
        <v>0</v>
      </c>
      <c r="AR850" s="148">
        <v>0.11028113540676354</v>
      </c>
      <c r="AS850" s="170">
        <f>IFERROR(VLOOKUP(C850,'2015'!$C$12:$AG$1887,30,FALSE),"-")</f>
        <v>0</v>
      </c>
      <c r="AT850" s="148">
        <v>0.15170446828738285</v>
      </c>
      <c r="AU850" s="170">
        <f>IFERROR(VLOOKUP(C850,'2015'!$C$12:$AG$1887,31,FALSE),"-")</f>
        <v>0</v>
      </c>
      <c r="AV850" s="106"/>
      <c r="AW850" s="63">
        <f>IFERROR(VLOOKUP(C850,Merkittävyysluokitus!$A$2:$J$1705,10,FALSE),"-")</f>
        <v>3</v>
      </c>
      <c r="AX850" s="175">
        <f>IFERROR(VLOOKUP(C850,Merkittävyysluokitus!$A$2:$J$1705,6,FALSE),"-")</f>
        <v>6.4126940639269403</v>
      </c>
      <c r="AY850" s="175">
        <f>IFERROR(VLOOKUP(C850,Merkittävyysluokitus!$A$2:$J$1705,7,FALSE),"-")</f>
        <v>2.2733333333333334</v>
      </c>
      <c r="AZ850" s="175">
        <f>IFERROR(VLOOKUP(C850,Merkittävyysluokitus!$A$2:$J$1705,8,FALSE),"-")</f>
        <v>3.1393607305936069</v>
      </c>
      <c r="BA850" s="175">
        <f>IFERROR(VLOOKUP(C850,Merkittävyysluokitus!$A$2:$J$1705,9,FALSE),"-")</f>
        <v>1</v>
      </c>
      <c r="BB850" s="203"/>
      <c r="BC850" s="203" t="str">
        <f t="shared" si="220"/>
        <v/>
      </c>
      <c r="BD850" s="39" t="str">
        <f t="shared" si="209"/>
        <v>musta</v>
      </c>
      <c r="BE850" s="68" t="str">
        <f t="shared" si="215"/>
        <v>musta</v>
      </c>
      <c r="BF850" s="68" t="str">
        <f t="shared" si="216"/>
        <v>musta</v>
      </c>
      <c r="BG850" s="68" t="str">
        <f t="shared" si="217"/>
        <v>musta</v>
      </c>
      <c r="BH850" s="208" t="str">
        <f t="shared" si="218"/>
        <v>musta</v>
      </c>
      <c r="BI850" s="39"/>
      <c r="BJ850" s="39" t="str">
        <f>IF(F850="ei löydy","uusi tie",IF(E850=0,"tieosoite muuttunut",IF(E850=1,VLOOKUP(D850,'2015'!$F$12:$AL$1887,31,FALSE),"-")))</f>
        <v>musta</v>
      </c>
      <c r="BK850" s="67" t="str">
        <f>IF(E850=1,VLOOKUP(D850,'2015'!$F$12:$AL$1887,32,FALSE),"-")</f>
        <v>musta</v>
      </c>
      <c r="BL850" s="39" t="str">
        <f>IF(F850="ei löydy","uusi tie",IF(E850=0,"tieosoite muuttunut",IF(E850=1,VLOOKUP(D850,'2015'!$F$12:$AL$1887,33,FALSE),"-")))</f>
        <v>musta</v>
      </c>
      <c r="BM850" s="39"/>
      <c r="BN850" s="217" t="str">
        <f>VLOOKUP(D850,'2015'!$F$12:$AL$1887,33,FALSE)</f>
        <v>musta</v>
      </c>
      <c r="BO850" s="39"/>
      <c r="BP850" s="115" t="s">
        <v>10</v>
      </c>
      <c r="BQ850" s="30"/>
      <c r="BS850" s="5"/>
      <c r="BU850" s="37"/>
      <c r="BV850" s="30" t="s">
        <v>10</v>
      </c>
      <c r="BX850">
        <f>IF(E850=1,VLOOKUP(D850,'2015'!$F$12:$AX$1887,43,FALSE),"-")</f>
        <v>0</v>
      </c>
      <c r="BY850">
        <f>IF(E850=1,VLOOKUP(D850,'2015'!$F$12:$AX$1887,44,FALSE),"-")</f>
        <v>0</v>
      </c>
      <c r="BZ850">
        <f>IF(E850=1,VLOOKUP(D850,'2015'!$F$12:$AX$1887,45,FALSE),"-")</f>
        <v>0</v>
      </c>
      <c r="CA850" s="31">
        <f t="shared" si="210"/>
        <v>0</v>
      </c>
      <c r="CB850" s="31">
        <f t="shared" si="211"/>
        <v>0</v>
      </c>
      <c r="CC850" s="31">
        <f t="shared" si="212"/>
        <v>0</v>
      </c>
      <c r="CD850" s="31">
        <f t="shared" si="213"/>
        <v>0</v>
      </c>
      <c r="CE850" s="31">
        <f t="shared" si="214"/>
        <v>0</v>
      </c>
      <c r="CO850" s="2" t="s">
        <v>35</v>
      </c>
      <c r="CP850" s="2" t="s">
        <v>35</v>
      </c>
    </row>
    <row r="851" spans="1:94" ht="15.75" thickBot="1" x14ac:dyDescent="0.3">
      <c r="A851" s="50"/>
      <c r="B851" s="50"/>
      <c r="C851" s="50" t="str">
        <f t="shared" si="221"/>
        <v>2954_5_4126</v>
      </c>
      <c r="D851" s="51" t="str">
        <f t="shared" si="222"/>
        <v>2954_5</v>
      </c>
      <c r="E851" s="224">
        <f>IFERROR(VLOOKUP(C851,'2015'!$C$12:$D$1887,2,FALSE),0)</f>
        <v>1</v>
      </c>
      <c r="F851" s="51">
        <f>IFERROR(K851-IFERROR(VLOOKUP(D851,'2015'!$F$12:$I$1887,4,FALSE),"ei löydy"),"ei löydy")</f>
        <v>0</v>
      </c>
      <c r="G851" s="224">
        <f>IFERROR(VLOOKUP(Työfile_2024!C851,Liikennemalli!$D$6:$G$1921,4,FALSE),0)</f>
        <v>1</v>
      </c>
      <c r="H851" s="225">
        <f>K851-IFERROR(VLOOKUP(Työfile_2024!D851,Liikennemalli!$C$6:$H$1921,6,FALSE),"ei löydy")</f>
        <v>0</v>
      </c>
      <c r="I851" s="80">
        <v>2954</v>
      </c>
      <c r="J851" s="52">
        <v>5</v>
      </c>
      <c r="K851" s="52">
        <v>4126</v>
      </c>
      <c r="L851" s="53"/>
      <c r="M851" s="54"/>
      <c r="N851" s="54"/>
      <c r="O851" s="54"/>
      <c r="P851" s="54"/>
      <c r="Q851" s="55"/>
      <c r="R851" s="55"/>
      <c r="S851" s="55"/>
      <c r="T851" s="55"/>
      <c r="U851" s="52"/>
      <c r="V851" s="56">
        <v>372</v>
      </c>
      <c r="W851" s="56">
        <v>61</v>
      </c>
      <c r="X851" s="56">
        <v>403</v>
      </c>
      <c r="Y851" s="56">
        <f>VLOOKUP(D851,Liikennemalli24!$D$2:$F$1804,2,FALSE)</f>
        <v>37</v>
      </c>
      <c r="Z851" s="57">
        <f>VLOOKUP(D851,Liikennemalli24!$D$2:$F$1804,3,FALSE)</f>
        <v>0.22500000000000001</v>
      </c>
      <c r="AA851" s="178">
        <f>IF(G851=1,VLOOKUP(C851,Liikennemalli!$D$6:$H$1921,2,FALSE),"-")</f>
        <v>49.772942028395498</v>
      </c>
      <c r="AB851" s="197">
        <f>IF(G851=1,VLOOKUP(C851,Liikennemalli!$D$6:$H$1921,3,FALSE),"-")</f>
        <v>0.23288971245589599</v>
      </c>
      <c r="AC851" s="134">
        <f>IF(E851=1,VLOOKUP(Työfile_2024!D851,'2015'!$F$12:$X$1887,18,FALSE),"-")</f>
        <v>0</v>
      </c>
      <c r="AD851" s="127">
        <f>IF(E851=1,VLOOKUP(Työfile_2024!D851,'2015'!$F$12:$X$1887,19,FALSE),"-")</f>
        <v>0</v>
      </c>
      <c r="AI851" s="127">
        <f>IF(E851=1,VLOOKUP(Työfile_2024!D851,'2015'!$F$12:$AB$1887,20,FALSE),"-")</f>
        <v>0</v>
      </c>
      <c r="AJ851" s="127">
        <f>IF(E851=1,VLOOKUP(Työfile_2024!D851,'2015'!$F$12:$AB$1887,21,FALSE),"-")</f>
        <v>0</v>
      </c>
      <c r="AK851" s="127">
        <f>IF(E851=1,VLOOKUP(Työfile_2024!D851,'2015'!$F$12:$AB$1887,22,FALSE),"-")</f>
        <v>0</v>
      </c>
      <c r="AL851" s="127">
        <f>IF(E851=1,VLOOKUP(Työfile_2024!D851,'2015'!$F$12:$AB$1887,23,FALSE),"-")</f>
        <v>0</v>
      </c>
      <c r="AM851" s="56">
        <f>VLOOKUP(Työfile_2024!D851,Tmatkat_20km_tarkasteltava_verk!$C$2:$D$1804,2,FALSE)</f>
        <v>116</v>
      </c>
      <c r="AN851" s="148">
        <f t="shared" si="219"/>
        <v>0.31182795698924731</v>
      </c>
      <c r="AO851" s="178">
        <f>IF(E851=1,VLOOKUP(Työfile_2024!D851,'2015'!$F$12:$AC$1887,24,FALSE),"-")</f>
        <v>52</v>
      </c>
      <c r="AP851" s="52">
        <f>VLOOKUP(D851,Tarkasteltava_verkko_2024_harva!$E$2:$I$1804,5,FALSE)</f>
        <v>0</v>
      </c>
      <c r="AQ851" s="52">
        <f>VLOOKUP(D851,Tarkasteltava_verkko_2024_harva!$E$2:$I$1804,4,FALSE)</f>
        <v>0</v>
      </c>
      <c r="AR851" s="148">
        <v>0</v>
      </c>
      <c r="AS851" s="170">
        <f>IFERROR(VLOOKUP(C851,'2015'!$C$12:$AG$1887,30,FALSE),"-")</f>
        <v>0</v>
      </c>
      <c r="AT851" s="148">
        <v>0</v>
      </c>
      <c r="AU851" s="170">
        <f>IFERROR(VLOOKUP(C851,'2015'!$C$12:$AG$1887,31,FALSE),"-")</f>
        <v>0</v>
      </c>
      <c r="AV851" s="106"/>
      <c r="AW851" s="63">
        <f>IFERROR(VLOOKUP(C851,Merkittävyysluokitus!$A$2:$J$1705,10,FALSE),"-")</f>
        <v>3</v>
      </c>
      <c r="AX851" s="175">
        <f>IFERROR(VLOOKUP(C851,Merkittävyysluokitus!$A$2:$J$1705,6,FALSE),"-")</f>
        <v>7.6824992389649918</v>
      </c>
      <c r="AY851" s="175">
        <f>IFERROR(VLOOKUP(C851,Merkittävyysluokitus!$A$2:$J$1705,7,FALSE),"-")</f>
        <v>2.7409999999999997</v>
      </c>
      <c r="AZ851" s="175">
        <f>IFERROR(VLOOKUP(C851,Merkittävyysluokitus!$A$2:$J$1705,8,FALSE),"-")</f>
        <v>3.7748325722983251</v>
      </c>
      <c r="BA851" s="175">
        <f>IFERROR(VLOOKUP(C851,Merkittävyysluokitus!$A$2:$J$1705,9,FALSE),"-")</f>
        <v>1.1666666666666665</v>
      </c>
      <c r="BB851" s="203"/>
      <c r="BC851" s="203" t="str">
        <f t="shared" si="220"/>
        <v/>
      </c>
      <c r="BD851" s="39" t="str">
        <f t="shared" si="209"/>
        <v>musta</v>
      </c>
      <c r="BE851" s="68" t="str">
        <f t="shared" si="215"/>
        <v>musta</v>
      </c>
      <c r="BF851" s="68" t="str">
        <f t="shared" si="216"/>
        <v>musta</v>
      </c>
      <c r="BG851" s="68" t="str">
        <f t="shared" si="217"/>
        <v>musta</v>
      </c>
      <c r="BH851" s="208" t="str">
        <f t="shared" si="218"/>
        <v>musta</v>
      </c>
      <c r="BI851" s="39"/>
      <c r="BJ851" s="39" t="str">
        <f>IF(F851="ei löydy","uusi tie",IF(E851=0,"tieosoite muuttunut",IF(E851=1,VLOOKUP(D851,'2015'!$F$12:$AL$1887,31,FALSE),"-")))</f>
        <v>musta</v>
      </c>
      <c r="BK851" s="67" t="str">
        <f>IF(E851=1,VLOOKUP(D851,'2015'!$F$12:$AL$1887,32,FALSE),"-")</f>
        <v>musta</v>
      </c>
      <c r="BL851" s="39" t="str">
        <f>IF(F851="ei löydy","uusi tie",IF(E851=0,"tieosoite muuttunut",IF(E851=1,VLOOKUP(D851,'2015'!$F$12:$AL$1887,33,FALSE),"-")))</f>
        <v>musta</v>
      </c>
      <c r="BM851" s="39"/>
      <c r="BN851" s="217" t="str">
        <f>VLOOKUP(D851,'2015'!$F$12:$AL$1887,33,FALSE)</f>
        <v>musta</v>
      </c>
      <c r="BO851" s="39"/>
      <c r="BP851" s="115" t="s">
        <v>10</v>
      </c>
      <c r="BQ851" s="30"/>
      <c r="BS851" s="5"/>
      <c r="BU851" s="37"/>
      <c r="BV851" s="30" t="s">
        <v>10</v>
      </c>
      <c r="BX851">
        <f>IF(E851=1,VLOOKUP(D851,'2015'!$F$12:$AX$1887,43,FALSE),"-")</f>
        <v>0</v>
      </c>
      <c r="BY851">
        <f>IF(E851=1,VLOOKUP(D851,'2015'!$F$12:$AX$1887,44,FALSE),"-")</f>
        <v>0</v>
      </c>
      <c r="BZ851">
        <f>IF(E851=1,VLOOKUP(D851,'2015'!$F$12:$AX$1887,45,FALSE),"-")</f>
        <v>0</v>
      </c>
      <c r="CA851" s="31">
        <f t="shared" si="210"/>
        <v>1</v>
      </c>
      <c r="CB851" s="31">
        <f t="shared" si="211"/>
        <v>0</v>
      </c>
      <c r="CC851" s="31">
        <f t="shared" si="212"/>
        <v>0</v>
      </c>
      <c r="CD851" s="31">
        <f t="shared" si="213"/>
        <v>1</v>
      </c>
      <c r="CE851" s="31">
        <f t="shared" si="214"/>
        <v>0</v>
      </c>
      <c r="CO851" s="32" t="s">
        <v>34</v>
      </c>
      <c r="CP851" s="2" t="s">
        <v>35</v>
      </c>
    </row>
    <row r="852" spans="1:94" ht="15.75" thickBot="1" x14ac:dyDescent="0.3">
      <c r="A852" s="50"/>
      <c r="B852" s="50"/>
      <c r="C852" s="50" t="str">
        <f t="shared" si="221"/>
        <v>2955_1_4446</v>
      </c>
      <c r="D852" s="51" t="str">
        <f t="shared" si="222"/>
        <v>2955_1</v>
      </c>
      <c r="E852" s="224">
        <f>IFERROR(VLOOKUP(C852,'2015'!$C$12:$D$1887,2,FALSE),0)</f>
        <v>1</v>
      </c>
      <c r="F852" s="51">
        <f>IFERROR(K852-IFERROR(VLOOKUP(D852,'2015'!$F$12:$I$1887,4,FALSE),"ei löydy"),"ei löydy")</f>
        <v>0</v>
      </c>
      <c r="G852" s="224">
        <f>IFERROR(VLOOKUP(Työfile_2024!C852,Liikennemalli!$D$6:$G$1921,4,FALSE),0)</f>
        <v>1</v>
      </c>
      <c r="H852" s="225">
        <f>K852-IFERROR(VLOOKUP(Työfile_2024!D852,Liikennemalli!$C$6:$H$1921,6,FALSE),"ei löydy")</f>
        <v>0</v>
      </c>
      <c r="I852" s="80">
        <v>2955</v>
      </c>
      <c r="J852" s="52">
        <v>1</v>
      </c>
      <c r="K852" s="52">
        <v>4446</v>
      </c>
      <c r="L852" s="53"/>
      <c r="M852" s="54"/>
      <c r="N852" s="54"/>
      <c r="O852" s="54"/>
      <c r="P852" s="54"/>
      <c r="Q852" s="55"/>
      <c r="R852" s="55"/>
      <c r="S852" s="55"/>
      <c r="T852" s="55"/>
      <c r="U852" s="52"/>
      <c r="V852" s="56">
        <v>3439.3360323886641</v>
      </c>
      <c r="W852" s="56">
        <v>164.25730994152048</v>
      </c>
      <c r="X852" s="56">
        <v>3652.1497975708503</v>
      </c>
      <c r="Y852" s="56">
        <f>VLOOKUP(D852,Liikennemalli24!$D$2:$F$1804,2,FALSE)</f>
        <v>87</v>
      </c>
      <c r="Z852" s="57">
        <f>VLOOKUP(D852,Liikennemalli24!$D$2:$F$1804,3,FALSE)</f>
        <v>0.09</v>
      </c>
      <c r="AA852" s="178">
        <f>IF(G852=1,VLOOKUP(C852,Liikennemalli!$D$6:$H$1921,2,FALSE),"-")</f>
        <v>241.28812952972899</v>
      </c>
      <c r="AB852" s="197">
        <f>IF(G852=1,VLOOKUP(C852,Liikennemalli!$D$6:$H$1921,3,FALSE),"-")</f>
        <v>9.1678758888694797E-2</v>
      </c>
      <c r="AC852" s="134">
        <f>IF(E852=1,VLOOKUP(Työfile_2024!D852,'2015'!$F$12:$X$1887,18,FALSE),"-")</f>
        <v>0</v>
      </c>
      <c r="AD852" s="127">
        <f>IF(E852=1,VLOOKUP(Työfile_2024!D852,'2015'!$F$12:$X$1887,19,FALSE),"-")</f>
        <v>0</v>
      </c>
      <c r="AI852" s="127">
        <f>IF(E852=1,VLOOKUP(Työfile_2024!D852,'2015'!$F$12:$AB$1887,20,FALSE),"-")</f>
        <v>0</v>
      </c>
      <c r="AJ852" s="127">
        <f>IF(E852=1,VLOOKUP(Työfile_2024!D852,'2015'!$F$12:$AB$1887,21,FALSE),"-")</f>
        <v>0</v>
      </c>
      <c r="AK852" s="127">
        <f>IF(E852=1,VLOOKUP(Työfile_2024!D852,'2015'!$F$12:$AB$1887,22,FALSE),"-")</f>
        <v>0</v>
      </c>
      <c r="AL852" s="127">
        <f>IF(E852=1,VLOOKUP(Työfile_2024!D852,'2015'!$F$12:$AB$1887,23,FALSE),"-")</f>
        <v>0</v>
      </c>
      <c r="AM852" s="56">
        <f>VLOOKUP(Työfile_2024!D852,Tmatkat_20km_tarkasteltava_verk!$C$2:$D$1804,2,FALSE)</f>
        <v>735</v>
      </c>
      <c r="AN852" s="148">
        <f t="shared" si="219"/>
        <v>0.21370403853488337</v>
      </c>
      <c r="AO852" s="178">
        <f>IF(E852=1,VLOOKUP(Työfile_2024!D852,'2015'!$F$12:$AC$1887,24,FALSE),"-")</f>
        <v>530</v>
      </c>
      <c r="AP852" s="52">
        <f>VLOOKUP(D852,Tarkasteltava_verkko_2024_harva!$E$2:$I$1804,5,FALSE)</f>
        <v>0</v>
      </c>
      <c r="AQ852" s="52">
        <f>VLOOKUP(D852,Tarkasteltava_verkko_2024_harva!$E$2:$I$1804,4,FALSE)</f>
        <v>0</v>
      </c>
      <c r="AR852" s="148">
        <v>0.36437246963562753</v>
      </c>
      <c r="AS852" s="170" t="str">
        <f>IFERROR(VLOOKUP(C852,'2015'!$C$12:$AG$1887,30,FALSE),"-")</f>
        <v>kyllä</v>
      </c>
      <c r="AT852" s="148">
        <v>0.66621682411156091</v>
      </c>
      <c r="AU852" s="170">
        <f>IFERROR(VLOOKUP(C852,'2015'!$C$12:$AG$1887,31,FALSE),"-")</f>
        <v>0</v>
      </c>
      <c r="AV852" s="106"/>
      <c r="AW852" s="63">
        <f>IFERROR(VLOOKUP(C852,Merkittävyysluokitus!$A$2:$J$1705,10,FALSE),"-")</f>
        <v>2</v>
      </c>
      <c r="AX852" s="175">
        <f>IFERROR(VLOOKUP(C852,Merkittävyysluokitus!$A$2:$J$1705,6,FALSE),"-")</f>
        <v>11.426248097412479</v>
      </c>
      <c r="AY852" s="175">
        <f>IFERROR(VLOOKUP(C852,Merkittävyysluokitus!$A$2:$J$1705,7,FALSE),"-")</f>
        <v>5</v>
      </c>
      <c r="AZ852" s="175">
        <f>IFERROR(VLOOKUP(C852,Merkittävyysluokitus!$A$2:$J$1705,8,FALSE),"-")</f>
        <v>4.092914764079147</v>
      </c>
      <c r="BA852" s="175">
        <f>IFERROR(VLOOKUP(C852,Merkittävyysluokitus!$A$2:$J$1705,9,FALSE),"-")</f>
        <v>2.333333333333333</v>
      </c>
      <c r="BB852" s="203"/>
      <c r="BC852" s="203" t="str">
        <f t="shared" si="220"/>
        <v/>
      </c>
      <c r="BD852" s="39" t="str">
        <f t="shared" si="209"/>
        <v>musta</v>
      </c>
      <c r="BE852" s="68" t="str">
        <f t="shared" si="215"/>
        <v>musta</v>
      </c>
      <c r="BF852" s="68" t="str">
        <f t="shared" si="216"/>
        <v>musta</v>
      </c>
      <c r="BG852" s="68" t="str">
        <f t="shared" si="217"/>
        <v>musta</v>
      </c>
      <c r="BH852" s="208" t="str">
        <f t="shared" si="218"/>
        <v>musta</v>
      </c>
      <c r="BI852" s="39"/>
      <c r="BJ852" s="39" t="str">
        <f>IF(F852="ei löydy","uusi tie",IF(E852=0,"tieosoite muuttunut",IF(E852=1,VLOOKUP(D852,'2015'!$F$12:$AL$1887,31,FALSE),"-")))</f>
        <v>musta</v>
      </c>
      <c r="BK852" s="67" t="str">
        <f>IF(E852=1,VLOOKUP(D852,'2015'!$F$12:$AL$1887,32,FALSE),"-")</f>
        <v>musta</v>
      </c>
      <c r="BL852" s="39" t="str">
        <f>IF(F852="ei löydy","uusi tie",IF(E852=0,"tieosoite muuttunut",IF(E852=1,VLOOKUP(D852,'2015'!$F$12:$AL$1887,33,FALSE),"-")))</f>
        <v>musta</v>
      </c>
      <c r="BM852" s="39"/>
      <c r="BN852" s="217" t="str">
        <f>VLOOKUP(D852,'2015'!$F$12:$AL$1887,33,FALSE)</f>
        <v>musta</v>
      </c>
      <c r="BO852" s="39"/>
      <c r="BP852" s="115" t="s">
        <v>10</v>
      </c>
      <c r="BQ852" s="30"/>
      <c r="BS852" s="5"/>
      <c r="BU852" s="37"/>
      <c r="BV852" s="30" t="s">
        <v>10</v>
      </c>
      <c r="BX852">
        <f>IF(E852=1,VLOOKUP(D852,'2015'!$F$12:$AX$1887,43,FALSE),"-")</f>
        <v>0</v>
      </c>
      <c r="BY852">
        <f>IF(E852=1,VLOOKUP(D852,'2015'!$F$12:$AX$1887,44,FALSE),"-")</f>
        <v>0</v>
      </c>
      <c r="BZ852">
        <f>IF(E852=1,VLOOKUP(D852,'2015'!$F$12:$AX$1887,45,FALSE),"-")</f>
        <v>0</v>
      </c>
      <c r="CA852" s="31">
        <f t="shared" si="210"/>
        <v>10</v>
      </c>
      <c r="CB852" s="31">
        <f t="shared" si="211"/>
        <v>0</v>
      </c>
      <c r="CC852" s="31">
        <f t="shared" si="212"/>
        <v>0</v>
      </c>
      <c r="CD852" s="31">
        <f t="shared" si="213"/>
        <v>10</v>
      </c>
      <c r="CE852" s="31">
        <f t="shared" si="214"/>
        <v>0</v>
      </c>
      <c r="CO852" s="32" t="s">
        <v>34</v>
      </c>
      <c r="CP852" s="2" t="s">
        <v>35</v>
      </c>
    </row>
    <row r="853" spans="1:94" ht="15.75" thickBot="1" x14ac:dyDescent="0.3">
      <c r="A853" s="50"/>
      <c r="B853" s="50"/>
      <c r="C853" s="50" t="str">
        <f t="shared" si="221"/>
        <v>2956_2_4210</v>
      </c>
      <c r="D853" s="51" t="str">
        <f t="shared" si="222"/>
        <v>2956_2</v>
      </c>
      <c r="E853" s="224">
        <f>IFERROR(VLOOKUP(C853,'2015'!$C$12:$D$1887,2,FALSE),0)</f>
        <v>0</v>
      </c>
      <c r="F853" s="51">
        <f>IFERROR(K853-IFERROR(VLOOKUP(D853,'2015'!$F$12:$I$1887,4,FALSE),"ei löydy"),"ei löydy")</f>
        <v>220</v>
      </c>
      <c r="G853" s="224">
        <f>IFERROR(VLOOKUP(Työfile_2024!C853,Liikennemalli!$D$6:$G$1921,4,FALSE),0)</f>
        <v>0</v>
      </c>
      <c r="H853" s="225">
        <f>K853-IFERROR(VLOOKUP(Työfile_2024!D853,Liikennemalli!$C$6:$H$1921,6,FALSE),"ei löydy")</f>
        <v>-5</v>
      </c>
      <c r="I853" s="80">
        <v>2956</v>
      </c>
      <c r="J853" s="52">
        <v>2</v>
      </c>
      <c r="K853" s="52">
        <v>4210</v>
      </c>
      <c r="L853" s="53"/>
      <c r="M853" s="54"/>
      <c r="N853" s="54"/>
      <c r="O853" s="54"/>
      <c r="P853" s="54"/>
      <c r="Q853" s="55"/>
      <c r="R853" s="55"/>
      <c r="S853" s="55"/>
      <c r="T853" s="55"/>
      <c r="U853" s="52"/>
      <c r="V853" s="56">
        <v>2557.7600950118763</v>
      </c>
      <c r="W853" s="56">
        <v>103.66745843230404</v>
      </c>
      <c r="X853" s="56">
        <v>2627.0166270783848</v>
      </c>
      <c r="Y853" s="56">
        <f>VLOOKUP(D853,Liikennemalli24!$D$2:$F$1804,2,FALSE)</f>
        <v>89</v>
      </c>
      <c r="Z853" s="57">
        <f>VLOOKUP(D853,Liikennemalli24!$D$2:$F$1804,3,FALSE)</f>
        <v>8.6999999999999994E-2</v>
      </c>
      <c r="AA853" s="178" t="str">
        <f>IF(G853=1,VLOOKUP(C853,Liikennemalli!$D$6:$H$1921,2,FALSE),"-")</f>
        <v>-</v>
      </c>
      <c r="AB853" s="197" t="str">
        <f>IF(G853=1,VLOOKUP(C853,Liikennemalli!$D$6:$H$1921,3,FALSE),"-")</f>
        <v>-</v>
      </c>
      <c r="AC853" s="134" t="str">
        <f>IF(E853=1,VLOOKUP(Työfile_2024!D853,'2015'!$F$12:$X$1887,18,FALSE),"-")</f>
        <v>-</v>
      </c>
      <c r="AD853" s="127" t="str">
        <f>IF(E853=1,VLOOKUP(Työfile_2024!D853,'2015'!$F$12:$X$1887,19,FALSE),"-")</f>
        <v>-</v>
      </c>
      <c r="AI853" s="127" t="str">
        <f>IF(E853=1,VLOOKUP(Työfile_2024!D853,'2015'!$F$12:$AB$1887,20,FALSE),"-")</f>
        <v>-</v>
      </c>
      <c r="AJ853" s="127" t="str">
        <f>IF(E853=1,VLOOKUP(Työfile_2024!D853,'2015'!$F$12:$AB$1887,21,FALSE),"-")</f>
        <v>-</v>
      </c>
      <c r="AK853" s="127" t="str">
        <f>IF(E853=1,VLOOKUP(Työfile_2024!D853,'2015'!$F$12:$AB$1887,22,FALSE),"-")</f>
        <v>-</v>
      </c>
      <c r="AL853" s="127" t="str">
        <f>IF(E853=1,VLOOKUP(Työfile_2024!D853,'2015'!$F$12:$AB$1887,23,FALSE),"-")</f>
        <v>-</v>
      </c>
      <c r="AM853" s="56">
        <f>VLOOKUP(Työfile_2024!D853,Tmatkat_20km_tarkasteltava_verk!$C$2:$D$1804,2,FALSE)</f>
        <v>195</v>
      </c>
      <c r="AN853" s="148">
        <f t="shared" si="219"/>
        <v>7.6238580928792918E-2</v>
      </c>
      <c r="AO853" s="178" t="str">
        <f>IF(E853=1,VLOOKUP(Työfile_2024!D853,'2015'!$F$12:$AC$1887,24,FALSE),"-")</f>
        <v>-</v>
      </c>
      <c r="AP853" s="52">
        <f>VLOOKUP(D853,Tarkasteltava_verkko_2024_harva!$E$2:$I$1804,5,FALSE)</f>
        <v>0</v>
      </c>
      <c r="AQ853" s="52">
        <f>VLOOKUP(D853,Tarkasteltava_verkko_2024_harva!$E$2:$I$1804,4,FALSE)</f>
        <v>0</v>
      </c>
      <c r="AR853" s="148">
        <v>2.6128266033254156E-3</v>
      </c>
      <c r="AS853" s="170" t="str">
        <f>IFERROR(VLOOKUP(C853,'2015'!$C$12:$AG$1887,30,FALSE),"-")</f>
        <v>-</v>
      </c>
      <c r="AT853" s="148">
        <v>0.11258907363420427</v>
      </c>
      <c r="AU853" s="170" t="str">
        <f>IFERROR(VLOOKUP(C853,'2015'!$C$12:$AG$1887,31,FALSE),"-")</f>
        <v>-</v>
      </c>
      <c r="AV853" s="106"/>
      <c r="AW853" s="63">
        <f>IFERROR(VLOOKUP(C853,Merkittävyysluokitus!$A$2:$J$1705,10,FALSE),"-")</f>
        <v>3</v>
      </c>
      <c r="AX853" s="175">
        <f>IFERROR(VLOOKUP(C853,Merkittävyysluokitus!$A$2:$J$1705,6,FALSE),"-")</f>
        <v>9.7279452054794522</v>
      </c>
      <c r="AY853" s="175">
        <f>IFERROR(VLOOKUP(C853,Merkittävyysluokitus!$A$2:$J$1705,7,FALSE),"-")</f>
        <v>4.6749999999999998</v>
      </c>
      <c r="AZ853" s="175">
        <f>IFERROR(VLOOKUP(C853,Merkittävyysluokitus!$A$2:$J$1705,8,FALSE),"-")</f>
        <v>3.0529452054794519</v>
      </c>
      <c r="BA853" s="175">
        <f>IFERROR(VLOOKUP(C853,Merkittävyysluokitus!$A$2:$J$1705,9,FALSE),"-")</f>
        <v>2</v>
      </c>
      <c r="BB853" s="203"/>
      <c r="BC853" s="203" t="str">
        <f t="shared" si="220"/>
        <v>tieosoite muuttunut</v>
      </c>
      <c r="BD853" s="39" t="str">
        <f t="shared" si="209"/>
        <v>musta</v>
      </c>
      <c r="BE853" s="68" t="str">
        <f t="shared" si="215"/>
        <v>musta</v>
      </c>
      <c r="BF853" s="68" t="str">
        <f t="shared" si="216"/>
        <v>musta</v>
      </c>
      <c r="BG853" s="68" t="str">
        <f t="shared" si="217"/>
        <v>musta</v>
      </c>
      <c r="BH853" s="208" t="str">
        <f t="shared" si="218"/>
        <v>musta</v>
      </c>
      <c r="BI853" s="39"/>
      <c r="BJ853" s="39" t="str">
        <f>IF(F853="ei löydy","uusi tie",IF(E853=0,"tieosoite muuttunut",IF(E853=1,VLOOKUP(D853,'2015'!$F$12:$AL$1887,31,FALSE),"-")))</f>
        <v>tieosoite muuttunut</v>
      </c>
      <c r="BK853" s="67" t="str">
        <f>IF(E853=1,VLOOKUP(D853,'2015'!$F$12:$AL$1887,32,FALSE),"-")</f>
        <v>-</v>
      </c>
      <c r="BL853" s="39" t="str">
        <f>IF(F853="ei löydy","uusi tie",IF(E853=0,"tieosoite muuttunut",IF(E853=1,VLOOKUP(D853,'2015'!$F$12:$AL$1887,33,FALSE),"-")))</f>
        <v>tieosoite muuttunut</v>
      </c>
      <c r="BM853" s="39"/>
      <c r="BN853" s="217" t="str">
        <f>VLOOKUP(D853,'2015'!$F$12:$AL$1887,33,FALSE)</f>
        <v>musta</v>
      </c>
      <c r="BO853" s="39"/>
      <c r="BP853" s="115" t="s">
        <v>10</v>
      </c>
      <c r="BQ853" s="30"/>
      <c r="BS853" s="5"/>
      <c r="BU853" s="37"/>
      <c r="BV853" s="30" t="s">
        <v>10</v>
      </c>
      <c r="BX853" t="str">
        <f>IF(E853=1,VLOOKUP(D853,'2015'!$F$12:$AX$1887,43,FALSE),"-")</f>
        <v>-</v>
      </c>
      <c r="BY853" t="str">
        <f>IF(E853=1,VLOOKUP(D853,'2015'!$F$12:$AX$1887,44,FALSE),"-")</f>
        <v>-</v>
      </c>
      <c r="BZ853" t="str">
        <f>IF(E853=1,VLOOKUP(D853,'2015'!$F$12:$AX$1887,45,FALSE),"-")</f>
        <v>-</v>
      </c>
      <c r="CA853" s="31">
        <f t="shared" si="210"/>
        <v>21</v>
      </c>
      <c r="CB853" s="31">
        <f t="shared" si="211"/>
        <v>10</v>
      </c>
      <c r="CC853" s="31">
        <f t="shared" si="212"/>
        <v>10</v>
      </c>
      <c r="CD853" s="31">
        <f t="shared" si="213"/>
        <v>1</v>
      </c>
      <c r="CE853" s="31">
        <f t="shared" si="214"/>
        <v>0</v>
      </c>
      <c r="CO853" s="32" t="s">
        <v>34</v>
      </c>
      <c r="CP853" s="2" t="s">
        <v>35</v>
      </c>
    </row>
    <row r="854" spans="1:94" ht="15.75" thickBot="1" x14ac:dyDescent="0.3">
      <c r="A854" s="50"/>
      <c r="B854" s="50"/>
      <c r="C854" s="50" t="str">
        <f t="shared" si="221"/>
        <v>2956_3_6688</v>
      </c>
      <c r="D854" s="51" t="str">
        <f t="shared" si="222"/>
        <v>2956_3</v>
      </c>
      <c r="E854" s="224">
        <f>IFERROR(VLOOKUP(C854,'2015'!$C$12:$D$1887,2,FALSE),0)</f>
        <v>1</v>
      </c>
      <c r="F854" s="51">
        <f>IFERROR(K854-IFERROR(VLOOKUP(D854,'2015'!$F$12:$I$1887,4,FALSE),"ei löydy"),"ei löydy")</f>
        <v>0</v>
      </c>
      <c r="G854" s="224">
        <f>IFERROR(VLOOKUP(Työfile_2024!C854,Liikennemalli!$D$6:$G$1921,4,FALSE),0)</f>
        <v>1</v>
      </c>
      <c r="H854" s="225">
        <f>K854-IFERROR(VLOOKUP(Työfile_2024!D854,Liikennemalli!$C$6:$H$1921,6,FALSE),"ei löydy")</f>
        <v>0</v>
      </c>
      <c r="I854" s="80">
        <v>2956</v>
      </c>
      <c r="J854" s="52">
        <v>3</v>
      </c>
      <c r="K854" s="52">
        <v>6688</v>
      </c>
      <c r="L854" s="53"/>
      <c r="M854" s="54"/>
      <c r="N854" s="54"/>
      <c r="O854" s="54"/>
      <c r="P854" s="54"/>
      <c r="Q854" s="55"/>
      <c r="R854" s="55"/>
      <c r="S854" s="55"/>
      <c r="T854" s="55"/>
      <c r="U854" s="52"/>
      <c r="V854" s="56">
        <v>1640.8983253588517</v>
      </c>
      <c r="W854" s="56">
        <v>72.726076555023923</v>
      </c>
      <c r="X854" s="56">
        <v>1655.5011961722489</v>
      </c>
      <c r="Y854" s="56">
        <f>VLOOKUP(D854,Liikennemalli24!$D$2:$F$1804,2,FALSE)</f>
        <v>67</v>
      </c>
      <c r="Z854" s="57">
        <f>VLOOKUP(D854,Liikennemalli24!$D$2:$F$1804,3,FALSE)</f>
        <v>0.191</v>
      </c>
      <c r="AA854" s="178">
        <f>IF(G854=1,VLOOKUP(C854,Liikennemalli!$D$6:$H$1921,2,FALSE),"-")</f>
        <v>231.70815004454099</v>
      </c>
      <c r="AB854" s="197">
        <f>IF(G854=1,VLOOKUP(C854,Liikennemalli!$D$6:$H$1921,3,FALSE),"-")</f>
        <v>0.22070142275748</v>
      </c>
      <c r="AC854" s="134">
        <f>IF(E854=1,VLOOKUP(Työfile_2024!D854,'2015'!$F$12:$X$1887,18,FALSE),"-")</f>
        <v>0</v>
      </c>
      <c r="AD854" s="127">
        <f>IF(E854=1,VLOOKUP(Työfile_2024!D854,'2015'!$F$12:$X$1887,19,FALSE),"-")</f>
        <v>0</v>
      </c>
      <c r="AI854" s="127">
        <f>IF(E854=1,VLOOKUP(Työfile_2024!D854,'2015'!$F$12:$AB$1887,20,FALSE),"-")</f>
        <v>0</v>
      </c>
      <c r="AJ854" s="127">
        <f>IF(E854=1,VLOOKUP(Työfile_2024!D854,'2015'!$F$12:$AB$1887,21,FALSE),"-")</f>
        <v>0</v>
      </c>
      <c r="AK854" s="127">
        <f>IF(E854=1,VLOOKUP(Työfile_2024!D854,'2015'!$F$12:$AB$1887,22,FALSE),"-")</f>
        <v>0</v>
      </c>
      <c r="AL854" s="127">
        <f>IF(E854=1,VLOOKUP(Työfile_2024!D854,'2015'!$F$12:$AB$1887,23,FALSE),"-")</f>
        <v>0</v>
      </c>
      <c r="AM854" s="56">
        <f>VLOOKUP(Työfile_2024!D854,Tmatkat_20km_tarkasteltava_verk!$C$2:$D$1804,2,FALSE)</f>
        <v>187</v>
      </c>
      <c r="AN854" s="148">
        <f t="shared" si="219"/>
        <v>0.11396196650947557</v>
      </c>
      <c r="AO854" s="178">
        <f>IF(E854=1,VLOOKUP(Työfile_2024!D854,'2015'!$F$12:$AC$1887,24,FALSE),"-")</f>
        <v>355</v>
      </c>
      <c r="AP854" s="52">
        <f>VLOOKUP(D854,Tarkasteltava_verkko_2024_harva!$E$2:$I$1804,5,FALSE)</f>
        <v>0</v>
      </c>
      <c r="AQ854" s="52">
        <f>VLOOKUP(D854,Tarkasteltava_verkko_2024_harva!$E$2:$I$1804,4,FALSE)</f>
        <v>0</v>
      </c>
      <c r="AR854" s="148">
        <v>9.5394736842105268E-2</v>
      </c>
      <c r="AS854" s="170">
        <f>IFERROR(VLOOKUP(C854,'2015'!$C$12:$AG$1887,30,FALSE),"-")</f>
        <v>0</v>
      </c>
      <c r="AT854" s="148">
        <v>0.25224282296650719</v>
      </c>
      <c r="AU854" s="170">
        <f>IFERROR(VLOOKUP(C854,'2015'!$C$12:$AG$1887,31,FALSE),"-")</f>
        <v>0</v>
      </c>
      <c r="AV854" s="106"/>
      <c r="AW854" s="63">
        <f>IFERROR(VLOOKUP(C854,Merkittävyysluokitus!$A$2:$J$1705,10,FALSE),"-")</f>
        <v>2</v>
      </c>
      <c r="AX854" s="175">
        <f>IFERROR(VLOOKUP(C854,Merkittävyysluokitus!$A$2:$J$1705,6,FALSE),"-")</f>
        <v>10.865273972602738</v>
      </c>
      <c r="AY854" s="175">
        <f>IFERROR(VLOOKUP(C854,Merkittävyysluokitus!$A$2:$J$1705,7,FALSE),"-")</f>
        <v>5</v>
      </c>
      <c r="AZ854" s="175">
        <f>IFERROR(VLOOKUP(C854,Merkittävyysluokitus!$A$2:$J$1705,8,FALSE),"-")</f>
        <v>3.6986073059360729</v>
      </c>
      <c r="BA854" s="175">
        <f>IFERROR(VLOOKUP(C854,Merkittävyysluokitus!$A$2:$J$1705,9,FALSE),"-")</f>
        <v>2.1666666666666665</v>
      </c>
      <c r="BB854" s="203"/>
      <c r="BC854" s="203" t="str">
        <f t="shared" si="220"/>
        <v/>
      </c>
      <c r="BD854" s="39" t="str">
        <f t="shared" si="209"/>
        <v>musta</v>
      </c>
      <c r="BE854" s="68" t="str">
        <f t="shared" si="215"/>
        <v>musta</v>
      </c>
      <c r="BF854" s="68" t="str">
        <f t="shared" si="216"/>
        <v>musta</v>
      </c>
      <c r="BG854" s="68" t="str">
        <f t="shared" si="217"/>
        <v>musta</v>
      </c>
      <c r="BH854" s="208" t="str">
        <f t="shared" si="218"/>
        <v>musta</v>
      </c>
      <c r="BI854" s="39"/>
      <c r="BJ854" s="39" t="str">
        <f>IF(F854="ei löydy","uusi tie",IF(E854=0,"tieosoite muuttunut",IF(E854=1,VLOOKUP(D854,'2015'!$F$12:$AL$1887,31,FALSE),"-")))</f>
        <v>musta</v>
      </c>
      <c r="BK854" s="67" t="str">
        <f>IF(E854=1,VLOOKUP(D854,'2015'!$F$12:$AL$1887,32,FALSE),"-")</f>
        <v>musta</v>
      </c>
      <c r="BL854" s="39" t="str">
        <f>IF(F854="ei löydy","uusi tie",IF(E854=0,"tieosoite muuttunut",IF(E854=1,VLOOKUP(D854,'2015'!$F$12:$AL$1887,33,FALSE),"-")))</f>
        <v>musta</v>
      </c>
      <c r="BM854" s="39"/>
      <c r="BN854" s="217" t="str">
        <f>VLOOKUP(D854,'2015'!$F$12:$AL$1887,33,FALSE)</f>
        <v>musta</v>
      </c>
      <c r="BO854" s="39"/>
      <c r="BP854" s="115" t="s">
        <v>10</v>
      </c>
      <c r="BQ854" s="30"/>
      <c r="BS854" s="5"/>
      <c r="BU854" s="37"/>
      <c r="BV854" s="30" t="s">
        <v>10</v>
      </c>
      <c r="BX854">
        <f>IF(E854=1,VLOOKUP(D854,'2015'!$F$12:$AX$1887,43,FALSE),"-")</f>
        <v>0</v>
      </c>
      <c r="BY854">
        <f>IF(E854=1,VLOOKUP(D854,'2015'!$F$12:$AX$1887,44,FALSE),"-")</f>
        <v>0</v>
      </c>
      <c r="BZ854">
        <f>IF(E854=1,VLOOKUP(D854,'2015'!$F$12:$AX$1887,45,FALSE),"-")</f>
        <v>0</v>
      </c>
      <c r="CA854" s="31">
        <f t="shared" si="210"/>
        <v>1</v>
      </c>
      <c r="CB854" s="31">
        <f t="shared" si="211"/>
        <v>0</v>
      </c>
      <c r="CC854" s="31">
        <f t="shared" si="212"/>
        <v>0</v>
      </c>
      <c r="CD854" s="31">
        <f t="shared" si="213"/>
        <v>1</v>
      </c>
      <c r="CE854" s="31">
        <f t="shared" si="214"/>
        <v>0</v>
      </c>
      <c r="CO854" s="32" t="s">
        <v>34</v>
      </c>
      <c r="CP854" s="2" t="s">
        <v>35</v>
      </c>
    </row>
    <row r="855" spans="1:94" ht="15.75" thickBot="1" x14ac:dyDescent="0.3">
      <c r="A855" s="50"/>
      <c r="B855" s="50"/>
      <c r="C855" s="50" t="str">
        <f t="shared" si="221"/>
        <v>3051_1_3346</v>
      </c>
      <c r="D855" s="51" t="str">
        <f t="shared" si="222"/>
        <v>3051_1</v>
      </c>
      <c r="E855" s="224">
        <f>IFERROR(VLOOKUP(C855,'2015'!$C$12:$D$1887,2,FALSE),0)</f>
        <v>0</v>
      </c>
      <c r="F855" s="51">
        <f>IFERROR(K855-IFERROR(VLOOKUP(D855,'2015'!$F$12:$I$1887,4,FALSE),"ei löydy"),"ei löydy")</f>
        <v>-2154</v>
      </c>
      <c r="G855" s="224">
        <f>IFERROR(VLOOKUP(Työfile_2024!C855,Liikennemalli!$D$6:$G$1921,4,FALSE),0)</f>
        <v>0</v>
      </c>
      <c r="H855" s="225">
        <f>K855-IFERROR(VLOOKUP(Työfile_2024!D855,Liikennemalli!$C$6:$H$1921,6,FALSE),"ei löydy")</f>
        <v>-2154</v>
      </c>
      <c r="I855" s="80">
        <v>3051</v>
      </c>
      <c r="J855" s="52">
        <v>1</v>
      </c>
      <c r="K855" s="52">
        <v>3346</v>
      </c>
      <c r="L855" s="53"/>
      <c r="M855" s="54"/>
      <c r="N855" s="54"/>
      <c r="O855" s="54"/>
      <c r="P855" s="54"/>
      <c r="Q855" s="55"/>
      <c r="R855" s="55"/>
      <c r="S855" s="55"/>
      <c r="T855" s="55"/>
      <c r="U855" s="52"/>
      <c r="V855" s="56">
        <v>1496.9261805140466</v>
      </c>
      <c r="W855" s="56">
        <v>66.626718469814705</v>
      </c>
      <c r="X855" s="56">
        <v>1548.2704722056187</v>
      </c>
      <c r="Y855" s="56">
        <f>VLOOKUP(D855,Liikennemalli24!$D$2:$F$1804,2,FALSE)</f>
        <v>684</v>
      </c>
      <c r="Z855" s="57">
        <f>VLOOKUP(D855,Liikennemalli24!$D$2:$F$1804,3,FALSE)</f>
        <v>0.185</v>
      </c>
      <c r="AA855" s="178" t="str">
        <f>IF(G855=1,VLOOKUP(C855,Liikennemalli!$D$6:$H$1921,2,FALSE),"-")</f>
        <v>-</v>
      </c>
      <c r="AB855" s="197" t="str">
        <f>IF(G855=1,VLOOKUP(C855,Liikennemalli!$D$6:$H$1921,3,FALSE),"-")</f>
        <v>-</v>
      </c>
      <c r="AC855" s="134" t="str">
        <f>IF(E855=1,VLOOKUP(Työfile_2024!D855,'2015'!$F$12:$X$1887,18,FALSE),"-")</f>
        <v>-</v>
      </c>
      <c r="AD855" s="127" t="str">
        <f>IF(E855=1,VLOOKUP(Työfile_2024!D855,'2015'!$F$12:$X$1887,19,FALSE),"-")</f>
        <v>-</v>
      </c>
      <c r="AI855" s="127" t="str">
        <f>IF(E855=1,VLOOKUP(Työfile_2024!D855,'2015'!$F$12:$AB$1887,20,FALSE),"-")</f>
        <v>-</v>
      </c>
      <c r="AJ855" s="127" t="str">
        <f>IF(E855=1,VLOOKUP(Työfile_2024!D855,'2015'!$F$12:$AB$1887,21,FALSE),"-")</f>
        <v>-</v>
      </c>
      <c r="AK855" s="127" t="str">
        <f>IF(E855=1,VLOOKUP(Työfile_2024!D855,'2015'!$F$12:$AB$1887,22,FALSE),"-")</f>
        <v>-</v>
      </c>
      <c r="AL855" s="127" t="str">
        <f>IF(E855=1,VLOOKUP(Työfile_2024!D855,'2015'!$F$12:$AB$1887,23,FALSE),"-")</f>
        <v>-</v>
      </c>
      <c r="AM855" s="56">
        <f>VLOOKUP(Työfile_2024!D855,Tmatkat_20km_tarkasteltava_verk!$C$2:$D$1804,2,FALSE)</f>
        <v>1077</v>
      </c>
      <c r="AN855" s="148">
        <f t="shared" si="219"/>
        <v>0.71947435619714839</v>
      </c>
      <c r="AO855" s="178" t="str">
        <f>IF(E855=1,VLOOKUP(Työfile_2024!D855,'2015'!$F$12:$AC$1887,24,FALSE),"-")</f>
        <v>-</v>
      </c>
      <c r="AP855" s="52" t="str">
        <f>VLOOKUP(D855,Tarkasteltava_verkko_2024_harva!$E$2:$I$1804,5,FALSE)</f>
        <v>tiivis</v>
      </c>
      <c r="AQ855" s="52">
        <f>VLOOKUP(D855,Tarkasteltava_verkko_2024_harva!$E$2:$I$1804,4,FALSE)</f>
        <v>0</v>
      </c>
      <c r="AR855" s="148">
        <v>0.23640167364016737</v>
      </c>
      <c r="AS855" s="170" t="str">
        <f>IFERROR(VLOOKUP(C855,'2015'!$C$12:$AG$1887,30,FALSE),"-")</f>
        <v>-</v>
      </c>
      <c r="AT855" s="148">
        <v>0.27495517035265987</v>
      </c>
      <c r="AU855" s="170" t="str">
        <f>IFERROR(VLOOKUP(C855,'2015'!$C$12:$AG$1887,31,FALSE),"-")</f>
        <v>-</v>
      </c>
      <c r="AV855" s="106"/>
      <c r="AW855" s="63">
        <f>IFERROR(VLOOKUP(C855,Merkittävyysluokitus!$A$2:$J$1705,10,FALSE),"-")</f>
        <v>1</v>
      </c>
      <c r="AX855" s="175">
        <f>IFERROR(VLOOKUP(C855,Merkittävyysluokitus!$A$2:$J$1705,6,FALSE),"-")</f>
        <v>14.030296803652966</v>
      </c>
      <c r="AY855" s="175">
        <f>IFERROR(VLOOKUP(C855,Merkittävyysluokitus!$A$2:$J$1705,7,FALSE),"-")</f>
        <v>5</v>
      </c>
      <c r="AZ855" s="175">
        <f>IFERROR(VLOOKUP(C855,Merkittävyysluokitus!$A$2:$J$1705,8,FALSE),"-")</f>
        <v>6.696963470319635</v>
      </c>
      <c r="BA855" s="175">
        <f>IFERROR(VLOOKUP(C855,Merkittävyysluokitus!$A$2:$J$1705,9,FALSE),"-")</f>
        <v>2.333333333333333</v>
      </c>
      <c r="BB855" s="203"/>
      <c r="BC855" s="203" t="str">
        <f t="shared" si="220"/>
        <v>tieosoite muuttunut</v>
      </c>
      <c r="BD855" s="39" t="str">
        <f t="shared" si="209"/>
        <v>musta</v>
      </c>
      <c r="BE855" s="68" t="str">
        <f t="shared" si="215"/>
        <v>musta</v>
      </c>
      <c r="BF855" s="68" t="str">
        <f t="shared" si="216"/>
        <v>musta</v>
      </c>
      <c r="BG855" s="68" t="str">
        <f t="shared" si="217"/>
        <v>musta</v>
      </c>
      <c r="BH855" s="208" t="str">
        <f t="shared" si="218"/>
        <v>musta</v>
      </c>
      <c r="BI855" s="39"/>
      <c r="BJ855" s="39" t="str">
        <f>IF(F855="ei löydy","uusi tie",IF(E855=0,"tieosoite muuttunut",IF(E855=1,VLOOKUP(D855,'2015'!$F$12:$AL$1887,31,FALSE),"-")))</f>
        <v>tieosoite muuttunut</v>
      </c>
      <c r="BK855" s="67" t="str">
        <f>IF(E855=1,VLOOKUP(D855,'2015'!$F$12:$AL$1887,32,FALSE),"-")</f>
        <v>-</v>
      </c>
      <c r="BL855" s="39" t="str">
        <f>IF(F855="ei löydy","uusi tie",IF(E855=0,"tieosoite muuttunut",IF(E855=1,VLOOKUP(D855,'2015'!$F$12:$AL$1887,33,FALSE),"-")))</f>
        <v>tieosoite muuttunut</v>
      </c>
      <c r="BM855" s="39"/>
      <c r="BN855" s="217" t="str">
        <f>VLOOKUP(D855,'2015'!$F$12:$AL$1887,33,FALSE)</f>
        <v>musta</v>
      </c>
      <c r="BO855" s="39"/>
      <c r="BP855" s="115" t="s">
        <v>10</v>
      </c>
      <c r="BQ855" s="30"/>
      <c r="BS855" s="5"/>
      <c r="BU855" s="37"/>
      <c r="BV855" s="30" t="s">
        <v>10</v>
      </c>
      <c r="BX855" t="str">
        <f>IF(E855=1,VLOOKUP(D855,'2015'!$F$12:$AX$1887,43,FALSE),"-")</f>
        <v>-</v>
      </c>
      <c r="BY855" t="str">
        <f>IF(E855=1,VLOOKUP(D855,'2015'!$F$12:$AX$1887,44,FALSE),"-")</f>
        <v>-</v>
      </c>
      <c r="BZ855" t="str">
        <f>IF(E855=1,VLOOKUP(D855,'2015'!$F$12:$AX$1887,45,FALSE),"-")</f>
        <v>-</v>
      </c>
      <c r="CA855" s="31">
        <f t="shared" si="210"/>
        <v>30</v>
      </c>
      <c r="CB855" s="31">
        <f t="shared" si="211"/>
        <v>10</v>
      </c>
      <c r="CC855" s="31">
        <f t="shared" si="212"/>
        <v>10</v>
      </c>
      <c r="CD855" s="31">
        <f t="shared" si="213"/>
        <v>10</v>
      </c>
      <c r="CE855" s="31">
        <f t="shared" si="214"/>
        <v>0</v>
      </c>
      <c r="CO855" s="32" t="s">
        <v>34</v>
      </c>
      <c r="CP855" s="2" t="s">
        <v>35</v>
      </c>
    </row>
    <row r="856" spans="1:94" ht="15.75" thickBot="1" x14ac:dyDescent="0.3">
      <c r="A856" s="50"/>
      <c r="B856" s="50"/>
      <c r="C856" s="50" t="str">
        <f t="shared" si="221"/>
        <v>3052_1_4205</v>
      </c>
      <c r="D856" s="51" t="str">
        <f t="shared" si="222"/>
        <v>3052_1</v>
      </c>
      <c r="E856" s="224">
        <f>IFERROR(VLOOKUP(C856,'2015'!$C$12:$D$1887,2,FALSE),0)</f>
        <v>1</v>
      </c>
      <c r="F856" s="51">
        <f>IFERROR(K856-IFERROR(VLOOKUP(D856,'2015'!$F$12:$I$1887,4,FALSE),"ei löydy"),"ei löydy")</f>
        <v>0</v>
      </c>
      <c r="G856" s="224">
        <f>IFERROR(VLOOKUP(Työfile_2024!C856,Liikennemalli!$D$6:$G$1921,4,FALSE),0)</f>
        <v>1</v>
      </c>
      <c r="H856" s="225">
        <f>K856-IFERROR(VLOOKUP(Työfile_2024!D856,Liikennemalli!$C$6:$H$1921,6,FALSE),"ei löydy")</f>
        <v>0</v>
      </c>
      <c r="I856" s="80">
        <v>3052</v>
      </c>
      <c r="J856" s="52">
        <v>1</v>
      </c>
      <c r="K856" s="52">
        <v>4205</v>
      </c>
      <c r="L856" s="53"/>
      <c r="M856" s="54"/>
      <c r="N856" s="54"/>
      <c r="O856" s="54"/>
      <c r="P856" s="54"/>
      <c r="Q856" s="55"/>
      <c r="R856" s="55"/>
      <c r="S856" s="55"/>
      <c r="T856" s="55"/>
      <c r="U856" s="52"/>
      <c r="V856" s="56">
        <v>1749.7063020214032</v>
      </c>
      <c r="W856" s="56">
        <v>53.443519619500591</v>
      </c>
      <c r="X856" s="56">
        <v>1939.6872770511295</v>
      </c>
      <c r="Y856" s="56">
        <f>VLOOKUP(D856,Liikennemalli24!$D$2:$F$1804,2,FALSE)</f>
        <v>101</v>
      </c>
      <c r="Z856" s="57">
        <f>VLOOKUP(D856,Liikennemalli24!$D$2:$F$1804,3,FALSE)</f>
        <v>0.11600000000000001</v>
      </c>
      <c r="AA856" s="178">
        <f>IF(G856=1,VLOOKUP(C856,Liikennemalli!$D$6:$H$1921,2,FALSE),"-")</f>
        <v>8.9562068314905101</v>
      </c>
      <c r="AB856" s="197">
        <f>IF(G856=1,VLOOKUP(C856,Liikennemalli!$D$6:$H$1921,3,FALSE),"-")</f>
        <v>4.1028179340730803E-2</v>
      </c>
      <c r="AC856" s="134">
        <f>IF(E856=1,VLOOKUP(Työfile_2024!D856,'2015'!$F$12:$X$1887,18,FALSE),"-")</f>
        <v>20</v>
      </c>
      <c r="AD856" s="127">
        <f>IF(E856=1,VLOOKUP(Työfile_2024!D856,'2015'!$F$12:$X$1887,19,FALSE),"-")</f>
        <v>0.04</v>
      </c>
      <c r="AI856" s="127">
        <f>IF(E856=1,VLOOKUP(Työfile_2024!D856,'2015'!$F$12:$AB$1887,20,FALSE),"-")</f>
        <v>0</v>
      </c>
      <c r="AJ856" s="127">
        <f>IF(E856=1,VLOOKUP(Työfile_2024!D856,'2015'!$F$12:$AB$1887,21,FALSE),"-")</f>
        <v>0</v>
      </c>
      <c r="AK856" s="127">
        <f>IF(E856=1,VLOOKUP(Työfile_2024!D856,'2015'!$F$12:$AB$1887,22,FALSE),"-")</f>
        <v>0</v>
      </c>
      <c r="AL856" s="127">
        <f>IF(E856=1,VLOOKUP(Työfile_2024!D856,'2015'!$F$12:$AB$1887,23,FALSE),"-")</f>
        <v>0</v>
      </c>
      <c r="AM856" s="56">
        <f>VLOOKUP(Työfile_2024!D856,Tmatkat_20km_tarkasteltava_verk!$C$2:$D$1804,2,FALSE)</f>
        <v>327</v>
      </c>
      <c r="AN856" s="148">
        <f t="shared" si="219"/>
        <v>0.18688850787256295</v>
      </c>
      <c r="AO856" s="178">
        <f>IF(E856=1,VLOOKUP(Työfile_2024!D856,'2015'!$F$12:$AC$1887,24,FALSE),"-")</f>
        <v>720</v>
      </c>
      <c r="AP856" s="52">
        <f>VLOOKUP(D856,Tarkasteltava_verkko_2024_harva!$E$2:$I$1804,5,FALSE)</f>
        <v>0</v>
      </c>
      <c r="AQ856" s="52">
        <f>VLOOKUP(D856,Tarkasteltava_verkko_2024_harva!$E$2:$I$1804,4,FALSE)</f>
        <v>0</v>
      </c>
      <c r="AR856" s="148">
        <v>0</v>
      </c>
      <c r="AS856" s="170" t="str">
        <f>IFERROR(VLOOKUP(C856,'2015'!$C$12:$AG$1887,30,FALSE),"-")</f>
        <v/>
      </c>
      <c r="AT856" s="148">
        <v>0.14244946492271107</v>
      </c>
      <c r="AU856" s="170">
        <f>IFERROR(VLOOKUP(C856,'2015'!$C$12:$AG$1887,31,FALSE),"-")</f>
        <v>0</v>
      </c>
      <c r="AV856" s="106"/>
      <c r="AW856" s="63">
        <f>IFERROR(VLOOKUP(C856,Merkittävyysluokitus!$A$2:$J$1705,10,FALSE),"-")</f>
        <v>3</v>
      </c>
      <c r="AX856" s="175">
        <f>IFERROR(VLOOKUP(C856,Merkittävyysluokitus!$A$2:$J$1705,6,FALSE),"-")</f>
        <v>9.5125114155251147</v>
      </c>
      <c r="AY856" s="175">
        <f>IFERROR(VLOOKUP(C856,Merkittävyysluokitus!$A$2:$J$1705,7,FALSE),"-")</f>
        <v>5</v>
      </c>
      <c r="AZ856" s="175">
        <f>IFERROR(VLOOKUP(C856,Merkittävyysluokitus!$A$2:$J$1705,8,FALSE),"-")</f>
        <v>3.0125114155251138</v>
      </c>
      <c r="BA856" s="175">
        <f>IFERROR(VLOOKUP(C856,Merkittävyysluokitus!$A$2:$J$1705,9,FALSE),"-")</f>
        <v>1.5</v>
      </c>
      <c r="BB856" s="203"/>
      <c r="BC856" s="203" t="str">
        <f t="shared" si="220"/>
        <v/>
      </c>
      <c r="BD856" s="39" t="str">
        <f t="shared" si="209"/>
        <v>musta</v>
      </c>
      <c r="BE856" s="68" t="str">
        <f t="shared" si="215"/>
        <v>musta</v>
      </c>
      <c r="BF856" s="68" t="str">
        <f t="shared" si="216"/>
        <v>musta</v>
      </c>
      <c r="BG856" s="68" t="str">
        <f t="shared" si="217"/>
        <v>musta</v>
      </c>
      <c r="BH856" s="208" t="str">
        <f t="shared" si="218"/>
        <v>musta</v>
      </c>
      <c r="BI856" s="39"/>
      <c r="BJ856" s="39" t="str">
        <f>IF(F856="ei löydy","uusi tie",IF(E856=0,"tieosoite muuttunut",IF(E856=1,VLOOKUP(D856,'2015'!$F$12:$AL$1887,31,FALSE),"-")))</f>
        <v>musta</v>
      </c>
      <c r="BK856" s="67" t="str">
        <f>IF(E856=1,VLOOKUP(D856,'2015'!$F$12:$AL$1887,32,FALSE),"-")</f>
        <v>musta</v>
      </c>
      <c r="BL856" s="39" t="str">
        <f>IF(F856="ei löydy","uusi tie",IF(E856=0,"tieosoite muuttunut",IF(E856=1,VLOOKUP(D856,'2015'!$F$12:$AL$1887,33,FALSE),"-")))</f>
        <v>musta</v>
      </c>
      <c r="BM856" s="39"/>
      <c r="BN856" s="217" t="str">
        <f>VLOOKUP(D856,'2015'!$F$12:$AL$1887,33,FALSE)</f>
        <v>musta</v>
      </c>
      <c r="BO856" s="39"/>
      <c r="BP856" s="115" t="s">
        <v>10</v>
      </c>
      <c r="BQ856" s="30"/>
      <c r="BS856" s="5"/>
      <c r="BU856" s="37"/>
      <c r="BV856" s="30" t="s">
        <v>10</v>
      </c>
      <c r="BX856" t="str">
        <f>IF(E856=1,VLOOKUP(D856,'2015'!$F$12:$AX$1887,43,FALSE),"-")</f>
        <v>musta</v>
      </c>
      <c r="BY856" t="str">
        <f>IF(E856=1,VLOOKUP(D856,'2015'!$F$12:$AX$1887,44,FALSE),"-")</f>
        <v>musta</v>
      </c>
      <c r="BZ856" t="str">
        <f>IF(E856=1,VLOOKUP(D856,'2015'!$F$12:$AX$1887,45,FALSE),"-")</f>
        <v>musta</v>
      </c>
      <c r="CA856" s="31">
        <f t="shared" si="210"/>
        <v>1</v>
      </c>
      <c r="CB856" s="31">
        <f t="shared" si="211"/>
        <v>0</v>
      </c>
      <c r="CC856" s="31">
        <f t="shared" si="212"/>
        <v>0</v>
      </c>
      <c r="CD856" s="31">
        <f t="shared" si="213"/>
        <v>1</v>
      </c>
      <c r="CE856" s="31">
        <f t="shared" si="214"/>
        <v>0</v>
      </c>
      <c r="CO856" s="32" t="s">
        <v>34</v>
      </c>
      <c r="CP856" s="2" t="s">
        <v>35</v>
      </c>
    </row>
    <row r="857" spans="1:94" ht="15.75" thickBot="1" x14ac:dyDescent="0.3">
      <c r="A857" s="50"/>
      <c r="B857" s="50"/>
      <c r="C857" s="50" t="str">
        <f t="shared" si="221"/>
        <v>3053_1_7167</v>
      </c>
      <c r="D857" s="51" t="str">
        <f t="shared" si="222"/>
        <v>3053_1</v>
      </c>
      <c r="E857" s="224">
        <f>IFERROR(VLOOKUP(C857,'2015'!$C$12:$D$1887,2,FALSE),0)</f>
        <v>0</v>
      </c>
      <c r="F857" s="51">
        <f>IFERROR(K857-IFERROR(VLOOKUP(D857,'2015'!$F$12:$I$1887,4,FALSE),"ei löydy"),"ei löydy")</f>
        <v>5685</v>
      </c>
      <c r="G857" s="224">
        <f>IFERROR(VLOOKUP(Työfile_2024!C857,Liikennemalli!$D$6:$G$1921,4,FALSE),0)</f>
        <v>0</v>
      </c>
      <c r="H857" s="225">
        <f>K857-IFERROR(VLOOKUP(Työfile_2024!D857,Liikennemalli!$C$6:$H$1921,6,FALSE),"ei löydy")</f>
        <v>-4315</v>
      </c>
      <c r="I857" s="80">
        <v>3053</v>
      </c>
      <c r="J857" s="52">
        <v>1</v>
      </c>
      <c r="K857" s="52">
        <v>7167</v>
      </c>
      <c r="L857" s="53"/>
      <c r="M857" s="54"/>
      <c r="N857" s="54"/>
      <c r="O857" s="54"/>
      <c r="P857" s="54"/>
      <c r="Q857" s="55"/>
      <c r="R857" s="55"/>
      <c r="S857" s="55"/>
      <c r="T857" s="55"/>
      <c r="U857" s="52"/>
      <c r="V857" s="56">
        <v>3233.832984512348</v>
      </c>
      <c r="W857" s="56">
        <v>79.7252685921585</v>
      </c>
      <c r="X857" s="56">
        <v>3471.7999162829637</v>
      </c>
      <c r="Y857" s="56">
        <f>VLOOKUP(D857,Liikennemalli24!$D$2:$F$1804,2,FALSE)</f>
        <v>736</v>
      </c>
      <c r="Z857" s="57">
        <f>VLOOKUP(D857,Liikennemalli24!$D$2:$F$1804,3,FALSE)</f>
        <v>0.14099999999999999</v>
      </c>
      <c r="AA857" s="178" t="str">
        <f>IF(G857=1,VLOOKUP(C857,Liikennemalli!$D$6:$H$1921,2,FALSE),"-")</f>
        <v>-</v>
      </c>
      <c r="AB857" s="197" t="str">
        <f>IF(G857=1,VLOOKUP(C857,Liikennemalli!$D$6:$H$1921,3,FALSE),"-")</f>
        <v>-</v>
      </c>
      <c r="AC857" s="134" t="str">
        <f>IF(E857=1,VLOOKUP(Työfile_2024!D857,'2015'!$F$12:$X$1887,18,FALSE),"-")</f>
        <v>-</v>
      </c>
      <c r="AD857" s="127" t="str">
        <f>IF(E857=1,VLOOKUP(Työfile_2024!D857,'2015'!$F$12:$X$1887,19,FALSE),"-")</f>
        <v>-</v>
      </c>
      <c r="AI857" s="127" t="str">
        <f>IF(E857=1,VLOOKUP(Työfile_2024!D857,'2015'!$F$12:$AB$1887,20,FALSE),"-")</f>
        <v>-</v>
      </c>
      <c r="AJ857" s="127" t="str">
        <f>IF(E857=1,VLOOKUP(Työfile_2024!D857,'2015'!$F$12:$AB$1887,21,FALSE),"-")</f>
        <v>-</v>
      </c>
      <c r="AK857" s="127" t="str">
        <f>IF(E857=1,VLOOKUP(Työfile_2024!D857,'2015'!$F$12:$AB$1887,22,FALSE),"-")</f>
        <v>-</v>
      </c>
      <c r="AL857" s="127" t="str">
        <f>IF(E857=1,VLOOKUP(Työfile_2024!D857,'2015'!$F$12:$AB$1887,23,FALSE),"-")</f>
        <v>-</v>
      </c>
      <c r="AM857" s="56">
        <f>VLOOKUP(Työfile_2024!D857,Tmatkat_20km_tarkasteltava_verk!$C$2:$D$1804,2,FALSE)</f>
        <v>308</v>
      </c>
      <c r="AN857" s="148">
        <f t="shared" si="219"/>
        <v>9.5243013932720291E-2</v>
      </c>
      <c r="AO857" s="178" t="str">
        <f>IF(E857=1,VLOOKUP(Työfile_2024!D857,'2015'!$F$12:$AC$1887,24,FALSE),"-")</f>
        <v>-</v>
      </c>
      <c r="AP857" s="52">
        <f>VLOOKUP(D857,Tarkasteltava_verkko_2024_harva!$E$2:$I$1804,5,FALSE)</f>
        <v>0</v>
      </c>
      <c r="AQ857" s="52">
        <f>VLOOKUP(D857,Tarkasteltava_verkko_2024_harva!$E$2:$I$1804,4,FALSE)</f>
        <v>0</v>
      </c>
      <c r="AR857" s="148">
        <v>9.808846100181387E-2</v>
      </c>
      <c r="AS857" s="170" t="str">
        <f>IFERROR(VLOOKUP(C857,'2015'!$C$12:$AG$1887,30,FALSE),"-")</f>
        <v>-</v>
      </c>
      <c r="AT857" s="148">
        <v>0.68341007395004882</v>
      </c>
      <c r="AU857" s="170" t="str">
        <f>IFERROR(VLOOKUP(C857,'2015'!$C$12:$AG$1887,31,FALSE),"-")</f>
        <v>-</v>
      </c>
      <c r="AV857" s="106"/>
      <c r="AW857" s="63">
        <f>IFERROR(VLOOKUP(C857,Merkittävyysluokitus!$A$2:$J$1705,10,FALSE),"-")</f>
        <v>2</v>
      </c>
      <c r="AX857" s="175">
        <f>IFERROR(VLOOKUP(C857,Merkittävyysluokitus!$A$2:$J$1705,6,FALSE),"-")</f>
        <v>11.681133942161338</v>
      </c>
      <c r="AY857" s="175">
        <f>IFERROR(VLOOKUP(C857,Merkittävyysluokitus!$A$2:$J$1705,7,FALSE),"-")</f>
        <v>5</v>
      </c>
      <c r="AZ857" s="175">
        <f>IFERROR(VLOOKUP(C857,Merkittävyysluokitus!$A$2:$J$1705,8,FALSE),"-")</f>
        <v>4.6811339421613392</v>
      </c>
      <c r="BA857" s="175">
        <f>IFERROR(VLOOKUP(C857,Merkittävyysluokitus!$A$2:$J$1705,9,FALSE),"-")</f>
        <v>2</v>
      </c>
      <c r="BB857" s="203"/>
      <c r="BC857" s="203" t="str">
        <f t="shared" si="220"/>
        <v>tieosoite muuttunut</v>
      </c>
      <c r="BD857" s="39" t="str">
        <f t="shared" si="209"/>
        <v>musta</v>
      </c>
      <c r="BE857" s="68" t="str">
        <f t="shared" si="215"/>
        <v>musta</v>
      </c>
      <c r="BF857" s="68" t="str">
        <f t="shared" si="216"/>
        <v>musta</v>
      </c>
      <c r="BG857" s="68" t="str">
        <f t="shared" si="217"/>
        <v>musta</v>
      </c>
      <c r="BH857" s="208" t="str">
        <f t="shared" si="218"/>
        <v>musta</v>
      </c>
      <c r="BI857" s="39"/>
      <c r="BJ857" s="39" t="str">
        <f>IF(F857="ei löydy","uusi tie",IF(E857=0,"tieosoite muuttunut",IF(E857=1,VLOOKUP(D857,'2015'!$F$12:$AL$1887,31,FALSE),"-")))</f>
        <v>tieosoite muuttunut</v>
      </c>
      <c r="BK857" s="67" t="str">
        <f>IF(E857=1,VLOOKUP(D857,'2015'!$F$12:$AL$1887,32,FALSE),"-")</f>
        <v>-</v>
      </c>
      <c r="BL857" s="39" t="str">
        <f>IF(F857="ei löydy","uusi tie",IF(E857=0,"tieosoite muuttunut",IF(E857=1,VLOOKUP(D857,'2015'!$F$12:$AL$1887,33,FALSE),"-")))</f>
        <v>tieosoite muuttunut</v>
      </c>
      <c r="BM857" s="39"/>
      <c r="BN857" s="217" t="str">
        <f>VLOOKUP(D857,'2015'!$F$12:$AL$1887,33,FALSE)</f>
        <v>musta</v>
      </c>
      <c r="BO857" s="39"/>
      <c r="BP857" s="115" t="s">
        <v>10</v>
      </c>
      <c r="BQ857" s="30"/>
      <c r="BS857" s="5"/>
      <c r="BU857" s="37"/>
      <c r="BV857" s="30" t="s">
        <v>10</v>
      </c>
      <c r="BX857" t="str">
        <f>IF(E857=1,VLOOKUP(D857,'2015'!$F$12:$AX$1887,43,FALSE),"-")</f>
        <v>-</v>
      </c>
      <c r="BY857" t="str">
        <f>IF(E857=1,VLOOKUP(D857,'2015'!$F$12:$AX$1887,44,FALSE),"-")</f>
        <v>-</v>
      </c>
      <c r="BZ857" t="str">
        <f>IF(E857=1,VLOOKUP(D857,'2015'!$F$12:$AX$1887,45,FALSE),"-")</f>
        <v>-</v>
      </c>
      <c r="CA857" s="31">
        <f t="shared" si="210"/>
        <v>21</v>
      </c>
      <c r="CB857" s="31">
        <f t="shared" si="211"/>
        <v>10</v>
      </c>
      <c r="CC857" s="31">
        <f t="shared" si="212"/>
        <v>10</v>
      </c>
      <c r="CD857" s="31">
        <f t="shared" si="213"/>
        <v>1</v>
      </c>
      <c r="CE857" s="31">
        <f t="shared" si="214"/>
        <v>0</v>
      </c>
      <c r="CO857" s="2" t="s">
        <v>35</v>
      </c>
      <c r="CP857" s="2" t="s">
        <v>35</v>
      </c>
    </row>
    <row r="858" spans="1:94" ht="15.75" thickBot="1" x14ac:dyDescent="0.3">
      <c r="A858" s="50"/>
      <c r="B858" s="50"/>
      <c r="C858" s="50" t="str">
        <f t="shared" si="221"/>
        <v>3055_1_4928</v>
      </c>
      <c r="D858" s="51" t="str">
        <f t="shared" si="222"/>
        <v>3055_1</v>
      </c>
      <c r="E858" s="224">
        <f>IFERROR(VLOOKUP(C858,'2015'!$C$12:$D$1887,2,FALSE),0)</f>
        <v>1</v>
      </c>
      <c r="F858" s="51">
        <f>IFERROR(K858-IFERROR(VLOOKUP(D858,'2015'!$F$12:$I$1887,4,FALSE),"ei löydy"),"ei löydy")</f>
        <v>0</v>
      </c>
      <c r="G858" s="224">
        <f>IFERROR(VLOOKUP(Työfile_2024!C858,Liikennemalli!$D$6:$G$1921,4,FALSE),0)</f>
        <v>1</v>
      </c>
      <c r="H858" s="225">
        <f>K858-IFERROR(VLOOKUP(Työfile_2024!D858,Liikennemalli!$C$6:$H$1921,6,FALSE),"ei löydy")</f>
        <v>0</v>
      </c>
      <c r="I858" s="80">
        <v>3055</v>
      </c>
      <c r="J858" s="52">
        <v>1</v>
      </c>
      <c r="K858" s="52">
        <v>4928</v>
      </c>
      <c r="L858" s="53"/>
      <c r="M858" s="54"/>
      <c r="N858" s="54"/>
      <c r="O858" s="54"/>
      <c r="P858" s="54"/>
      <c r="Q858" s="55"/>
      <c r="R858" s="55"/>
      <c r="S858" s="55"/>
      <c r="T858" s="55"/>
      <c r="U858" s="52"/>
      <c r="V858" s="56">
        <v>208</v>
      </c>
      <c r="W858" s="56">
        <v>16</v>
      </c>
      <c r="X858" s="56">
        <v>214</v>
      </c>
      <c r="Y858" s="56">
        <f>VLOOKUP(D858,Liikennemalli24!$D$2:$F$1804,2,FALSE)</f>
        <v>234</v>
      </c>
      <c r="Z858" s="57">
        <f>VLOOKUP(D858,Liikennemalli24!$D$2:$F$1804,3,FALSE)</f>
        <v>0.83099999999999996</v>
      </c>
      <c r="AA858" s="178">
        <f>IF(G858=1,VLOOKUP(C858,Liikennemalli!$D$6:$H$1921,2,FALSE),"-")</f>
        <v>119.705687663452</v>
      </c>
      <c r="AB858" s="197">
        <f>IF(G858=1,VLOOKUP(C858,Liikennemalli!$D$6:$H$1921,3,FALSE),"-")</f>
        <v>0.835195505409285</v>
      </c>
      <c r="AC858" s="134">
        <f>IF(E858=1,VLOOKUP(Työfile_2024!D858,'2015'!$F$12:$X$1887,18,FALSE),"-")</f>
        <v>188</v>
      </c>
      <c r="AD858" s="127">
        <f>IF(E858=1,VLOOKUP(Työfile_2024!D858,'2015'!$F$12:$X$1887,19,FALSE),"-")</f>
        <v>0.74</v>
      </c>
      <c r="AI858" s="127">
        <f>IF(E858=1,VLOOKUP(Työfile_2024!D858,'2015'!$F$12:$AB$1887,20,FALSE),"-")</f>
        <v>0</v>
      </c>
      <c r="AJ858" s="127">
        <f>IF(E858=1,VLOOKUP(Työfile_2024!D858,'2015'!$F$12:$AB$1887,21,FALSE),"-")</f>
        <v>0</v>
      </c>
      <c r="AK858" s="127">
        <f>IF(E858=1,VLOOKUP(Työfile_2024!D858,'2015'!$F$12:$AB$1887,22,FALSE),"-")</f>
        <v>0</v>
      </c>
      <c r="AL858" s="127">
        <f>IF(E858=1,VLOOKUP(Työfile_2024!D858,'2015'!$F$12:$AB$1887,23,FALSE),"-")</f>
        <v>0</v>
      </c>
      <c r="AM858" s="56">
        <f>VLOOKUP(Työfile_2024!D858,Tmatkat_20km_tarkasteltava_verk!$C$2:$D$1804,2,FALSE)</f>
        <v>39</v>
      </c>
      <c r="AN858" s="148">
        <f t="shared" si="219"/>
        <v>0.1875</v>
      </c>
      <c r="AO858" s="178">
        <f>IF(E858=1,VLOOKUP(Työfile_2024!D858,'2015'!$F$12:$AC$1887,24,FALSE),"-")</f>
        <v>64</v>
      </c>
      <c r="AP858" s="52">
        <f>VLOOKUP(D858,Tarkasteltava_verkko_2024_harva!$E$2:$I$1804,5,FALSE)</f>
        <v>0</v>
      </c>
      <c r="AQ858" s="52">
        <f>VLOOKUP(D858,Tarkasteltava_verkko_2024_harva!$E$2:$I$1804,4,FALSE)</f>
        <v>0</v>
      </c>
      <c r="AR858" s="148">
        <v>0</v>
      </c>
      <c r="AS858" s="170" t="str">
        <f>IFERROR(VLOOKUP(C858,'2015'!$C$12:$AG$1887,30,FALSE),"-")</f>
        <v/>
      </c>
      <c r="AT858" s="148">
        <v>0</v>
      </c>
      <c r="AU858" s="170">
        <f>IFERROR(VLOOKUP(C858,'2015'!$C$12:$AG$1887,31,FALSE),"-")</f>
        <v>0</v>
      </c>
      <c r="AV858" s="106"/>
      <c r="AW858" s="63">
        <f>IFERROR(VLOOKUP(C858,Merkittävyysluokitus!$A$2:$J$1705,10,FALSE),"-")</f>
        <v>3</v>
      </c>
      <c r="AX858" s="175">
        <f>IFERROR(VLOOKUP(C858,Merkittävyysluokitus!$A$2:$J$1705,6,FALSE),"-")</f>
        <v>4.6938888888888881</v>
      </c>
      <c r="AY858" s="175">
        <f>IFERROR(VLOOKUP(C858,Merkittävyysluokitus!$A$2:$J$1705,7,FALSE),"-")</f>
        <v>0.79566666666666663</v>
      </c>
      <c r="AZ858" s="175">
        <f>IFERROR(VLOOKUP(C858,Merkittävyysluokitus!$A$2:$J$1705,8,FALSE),"-")</f>
        <v>3.0648888888888886</v>
      </c>
      <c r="BA858" s="175">
        <f>IFERROR(VLOOKUP(C858,Merkittävyysluokitus!$A$2:$J$1705,9,FALSE),"-")</f>
        <v>0.83333333333333326</v>
      </c>
      <c r="BB858" s="203"/>
      <c r="BC858" s="203" t="str">
        <f t="shared" si="220"/>
        <v/>
      </c>
      <c r="BD858" s="39" t="str">
        <f t="shared" si="209"/>
        <v>musta</v>
      </c>
      <c r="BE858" s="68" t="str">
        <f t="shared" si="215"/>
        <v>musta</v>
      </c>
      <c r="BF858" s="68" t="str">
        <f t="shared" si="216"/>
        <v>musta</v>
      </c>
      <c r="BG858" s="68" t="str">
        <f t="shared" si="217"/>
        <v>musta</v>
      </c>
      <c r="BH858" s="208" t="str">
        <f t="shared" si="218"/>
        <v>musta</v>
      </c>
      <c r="BI858" s="39"/>
      <c r="BJ858" s="39" t="str">
        <f>IF(F858="ei löydy","uusi tie",IF(E858=0,"tieosoite muuttunut",IF(E858=1,VLOOKUP(D858,'2015'!$F$12:$AL$1887,31,FALSE),"-")))</f>
        <v>musta</v>
      </c>
      <c r="BK858" s="67" t="str">
        <f>IF(E858=1,VLOOKUP(D858,'2015'!$F$12:$AL$1887,32,FALSE),"-")</f>
        <v>musta</v>
      </c>
      <c r="BL858" s="39" t="str">
        <f>IF(F858="ei löydy","uusi tie",IF(E858=0,"tieosoite muuttunut",IF(E858=1,VLOOKUP(D858,'2015'!$F$12:$AL$1887,33,FALSE),"-")))</f>
        <v>musta</v>
      </c>
      <c r="BM858" s="39"/>
      <c r="BN858" s="217" t="str">
        <f>VLOOKUP(D858,'2015'!$F$12:$AL$1887,33,FALSE)</f>
        <v>musta</v>
      </c>
      <c r="BO858" s="39"/>
      <c r="BP858" s="115" t="s">
        <v>10</v>
      </c>
      <c r="BQ858" s="30"/>
      <c r="BS858" s="5"/>
      <c r="BU858" s="37"/>
      <c r="BV858" s="30" t="s">
        <v>10</v>
      </c>
      <c r="BX858" t="str">
        <f>IF(E858=1,VLOOKUP(D858,'2015'!$F$12:$AX$1887,43,FALSE),"-")</f>
        <v>musta</v>
      </c>
      <c r="BY858" t="str">
        <f>IF(E858=1,VLOOKUP(D858,'2015'!$F$12:$AX$1887,44,FALSE),"-")</f>
        <v>musta</v>
      </c>
      <c r="BZ858" t="str">
        <f>IF(E858=1,VLOOKUP(D858,'2015'!$F$12:$AX$1887,45,FALSE),"-")</f>
        <v>musta</v>
      </c>
      <c r="CA858" s="31">
        <f t="shared" si="210"/>
        <v>10</v>
      </c>
      <c r="CB858" s="31">
        <f t="shared" si="211"/>
        <v>10</v>
      </c>
      <c r="CC858" s="31">
        <f t="shared" si="212"/>
        <v>0</v>
      </c>
      <c r="CD858" s="31">
        <f t="shared" si="213"/>
        <v>0</v>
      </c>
      <c r="CE858" s="31">
        <f t="shared" si="214"/>
        <v>0</v>
      </c>
      <c r="CO858" s="2" t="s">
        <v>35</v>
      </c>
      <c r="CP858" s="2" t="s">
        <v>35</v>
      </c>
    </row>
    <row r="859" spans="1:94" ht="15.75" thickBot="1" x14ac:dyDescent="0.3">
      <c r="A859" s="50"/>
      <c r="B859" s="50"/>
      <c r="C859" s="50" t="str">
        <f t="shared" si="221"/>
        <v>3056_1_131</v>
      </c>
      <c r="D859" s="51" t="str">
        <f t="shared" si="222"/>
        <v>3056_1</v>
      </c>
      <c r="E859" s="224">
        <f>IFERROR(VLOOKUP(C859,'2015'!$C$12:$D$1887,2,FALSE),0)</f>
        <v>1</v>
      </c>
      <c r="F859" s="51">
        <f>IFERROR(K859-IFERROR(VLOOKUP(D859,'2015'!$F$12:$I$1887,4,FALSE),"ei löydy"),"ei löydy")</f>
        <v>0</v>
      </c>
      <c r="G859" s="224">
        <f>IFERROR(VLOOKUP(Työfile_2024!C859,Liikennemalli!$D$6:$G$1921,4,FALSE),0)</f>
        <v>0</v>
      </c>
      <c r="H859" s="225">
        <f>K859-IFERROR(VLOOKUP(Työfile_2024!D859,Liikennemalli!$C$6:$H$1921,6,FALSE),"ei löydy")</f>
        <v>-3114</v>
      </c>
      <c r="I859" s="80">
        <v>3056</v>
      </c>
      <c r="J859" s="52">
        <v>1</v>
      </c>
      <c r="K859" s="52">
        <v>131</v>
      </c>
      <c r="L859" s="53"/>
      <c r="M859" s="54"/>
      <c r="N859" s="54"/>
      <c r="O859" s="54"/>
      <c r="P859" s="54"/>
      <c r="Q859" s="55"/>
      <c r="R859" s="55"/>
      <c r="S859" s="55"/>
      <c r="T859" s="55"/>
      <c r="U859" s="52"/>
      <c r="V859" s="56">
        <v>8486</v>
      </c>
      <c r="W859" s="56">
        <v>331</v>
      </c>
      <c r="X859" s="56">
        <v>9010</v>
      </c>
      <c r="Y859" s="56">
        <f>VLOOKUP(D859,Liikennemalli24!$D$2:$F$1804,2,FALSE)</f>
        <v>4096</v>
      </c>
      <c r="Z859" s="57">
        <f>VLOOKUP(D859,Liikennemalli24!$D$2:$F$1804,3,FALSE)</f>
        <v>0.30299999999999999</v>
      </c>
      <c r="AA859" s="178" t="str">
        <f>IF(G859=1,VLOOKUP(C859,Liikennemalli!$D$6:$H$1921,2,FALSE),"-")</f>
        <v>-</v>
      </c>
      <c r="AB859" s="197" t="str">
        <f>IF(G859=1,VLOOKUP(C859,Liikennemalli!$D$6:$H$1921,3,FALSE),"-")</f>
        <v>-</v>
      </c>
      <c r="AC859" s="134">
        <f>IF(E859=1,VLOOKUP(Työfile_2024!D859,'2015'!$F$12:$X$1887,18,FALSE),"-")</f>
        <v>1634</v>
      </c>
      <c r="AD859" s="127">
        <f>IF(E859=1,VLOOKUP(Työfile_2024!D859,'2015'!$F$12:$X$1887,19,FALSE),"-")</f>
        <v>0.42</v>
      </c>
      <c r="AI859" s="127">
        <f>IF(E859=1,VLOOKUP(Työfile_2024!D859,'2015'!$F$12:$AB$1887,20,FALSE),"-")</f>
        <v>0</v>
      </c>
      <c r="AJ859" s="127">
        <f>IF(E859=1,VLOOKUP(Työfile_2024!D859,'2015'!$F$12:$AB$1887,21,FALSE),"-")</f>
        <v>0</v>
      </c>
      <c r="AK859" s="127">
        <f>IF(E859=1,VLOOKUP(Työfile_2024!D859,'2015'!$F$12:$AB$1887,22,FALSE),"-")</f>
        <v>0</v>
      </c>
      <c r="AL859" s="127">
        <f>IF(E859=1,VLOOKUP(Työfile_2024!D859,'2015'!$F$12:$AB$1887,23,FALSE),"-")</f>
        <v>0</v>
      </c>
      <c r="AM859" s="56">
        <f>VLOOKUP(Työfile_2024!D859,Tmatkat_20km_tarkasteltava_verk!$C$2:$D$1804,2,FALSE)</f>
        <v>1194</v>
      </c>
      <c r="AN859" s="148">
        <f t="shared" si="219"/>
        <v>0.14070233325477258</v>
      </c>
      <c r="AO859" s="178">
        <f>IF(E859=1,VLOOKUP(Työfile_2024!D859,'2015'!$F$12:$AC$1887,24,FALSE),"-")</f>
        <v>3364</v>
      </c>
      <c r="AP859" s="52" t="str">
        <f>VLOOKUP(D859,Tarkasteltava_verkko_2024_harva!$E$2:$I$1804,5,FALSE)</f>
        <v>tiivis</v>
      </c>
      <c r="AQ859" s="52" t="str">
        <f>VLOOKUP(D859,Tarkasteltava_verkko_2024_harva!$E$2:$I$1804,4,FALSE)</f>
        <v>harva</v>
      </c>
      <c r="AR859" s="148">
        <v>1.0076335877862594</v>
      </c>
      <c r="AS859" s="170" t="str">
        <f>IFERROR(VLOOKUP(C859,'2015'!$C$12:$AG$1887,30,FALSE),"-")</f>
        <v>Kyllä</v>
      </c>
      <c r="AT859" s="148">
        <v>1.0076335877862594</v>
      </c>
      <c r="AU859" s="170" t="str">
        <f>IFERROR(VLOOKUP(C859,'2015'!$C$12:$AG$1887,31,FALSE),"-")</f>
        <v>Kyllä</v>
      </c>
      <c r="AV859" s="106"/>
      <c r="AW859" s="63">
        <f>IFERROR(VLOOKUP(C859,Merkittävyysluokitus!$A$2:$J$1705,10,FALSE),"-")</f>
        <v>2</v>
      </c>
      <c r="AX859" s="175">
        <f>IFERROR(VLOOKUP(C859,Merkittävyysluokitus!$A$2:$J$1705,6,FALSE),"-")</f>
        <v>11.055882800608828</v>
      </c>
      <c r="AY859" s="175">
        <f>IFERROR(VLOOKUP(C859,Merkittävyysluokitus!$A$2:$J$1705,7,FALSE),"-")</f>
        <v>5</v>
      </c>
      <c r="AZ859" s="175">
        <f>IFERROR(VLOOKUP(C859,Merkittävyysluokitus!$A$2:$J$1705,8,FALSE),"-")</f>
        <v>3.7225494672754946</v>
      </c>
      <c r="BA859" s="175">
        <f>IFERROR(VLOOKUP(C859,Merkittävyysluokitus!$A$2:$J$1705,9,FALSE),"-")</f>
        <v>2.333333333333333</v>
      </c>
      <c r="BB859" s="203"/>
      <c r="BC859" s="203" t="str">
        <f t="shared" si="220"/>
        <v/>
      </c>
      <c r="BD859" s="39" t="str">
        <f t="shared" si="209"/>
        <v>musta</v>
      </c>
      <c r="BE859" s="68" t="str">
        <f t="shared" si="215"/>
        <v>musta</v>
      </c>
      <c r="BF859" s="68" t="str">
        <f t="shared" si="216"/>
        <v>musta</v>
      </c>
      <c r="BG859" s="68" t="str">
        <f t="shared" si="217"/>
        <v>punainen</v>
      </c>
      <c r="BH859" s="208" t="str">
        <f t="shared" si="218"/>
        <v>musta</v>
      </c>
      <c r="BI859" s="39"/>
      <c r="BJ859" s="39" t="str">
        <f>IF(F859="ei löydy","uusi tie",IF(E859=0,"tieosoite muuttunut",IF(E859=1,VLOOKUP(D859,'2015'!$F$12:$AL$1887,31,FALSE),"-")))</f>
        <v>musta</v>
      </c>
      <c r="BK859" s="67" t="str">
        <f>IF(E859=1,VLOOKUP(D859,'2015'!$F$12:$AL$1887,32,FALSE),"-")</f>
        <v>musta</v>
      </c>
      <c r="BL859" s="39" t="str">
        <f>IF(F859="ei löydy","uusi tie",IF(E859=0,"tieosoite muuttunut",IF(E859=1,VLOOKUP(D859,'2015'!$F$12:$AL$1887,33,FALSE),"-")))</f>
        <v>musta</v>
      </c>
      <c r="BM859" s="39"/>
      <c r="BN859" s="217" t="str">
        <f>VLOOKUP(D859,'2015'!$F$12:$AL$1887,33,FALSE)</f>
        <v>musta</v>
      </c>
      <c r="BO859" s="39"/>
      <c r="BP859" s="115" t="s">
        <v>10</v>
      </c>
      <c r="BQ859" s="30"/>
      <c r="BS859" s="5"/>
      <c r="BU859" s="37"/>
      <c r="BV859" s="30" t="s">
        <v>10</v>
      </c>
      <c r="BX859" t="str">
        <f>IF(E859=1,VLOOKUP(D859,'2015'!$F$12:$AX$1887,43,FALSE),"-")</f>
        <v>musta</v>
      </c>
      <c r="BY859" t="str">
        <f>IF(E859=1,VLOOKUP(D859,'2015'!$F$12:$AX$1887,44,FALSE),"-")</f>
        <v>punainen</v>
      </c>
      <c r="BZ859" t="str">
        <f>IF(E859=1,VLOOKUP(D859,'2015'!$F$12:$AX$1887,45,FALSE),"-")</f>
        <v>punainen</v>
      </c>
      <c r="CA859" s="31">
        <f t="shared" si="210"/>
        <v>12</v>
      </c>
      <c r="CB859" s="31">
        <f t="shared" si="211"/>
        <v>1</v>
      </c>
      <c r="CC859" s="31">
        <f t="shared" si="212"/>
        <v>1</v>
      </c>
      <c r="CD859" s="31">
        <f t="shared" si="213"/>
        <v>10</v>
      </c>
      <c r="CE859" s="31">
        <f t="shared" si="214"/>
        <v>0</v>
      </c>
      <c r="CO859" s="2" t="s">
        <v>35</v>
      </c>
      <c r="CP859" s="2" t="s">
        <v>35</v>
      </c>
    </row>
    <row r="860" spans="1:94" ht="15.75" thickBot="1" x14ac:dyDescent="0.3">
      <c r="A860" s="50"/>
      <c r="B860" s="50"/>
      <c r="C860" s="50" t="str">
        <f t="shared" si="221"/>
        <v>3057_1_319</v>
      </c>
      <c r="D860" s="51" t="str">
        <f t="shared" si="222"/>
        <v>3057_1</v>
      </c>
      <c r="E860" s="224">
        <f>IFERROR(VLOOKUP(C860,'2015'!$C$12:$D$1887,2,FALSE),0)</f>
        <v>1</v>
      </c>
      <c r="F860" s="51">
        <f>IFERROR(K860-IFERROR(VLOOKUP(D860,'2015'!$F$12:$I$1887,4,FALSE),"ei löydy"),"ei löydy")</f>
        <v>0</v>
      </c>
      <c r="G860" s="224">
        <f>IFERROR(VLOOKUP(Työfile_2024!C860,Liikennemalli!$D$6:$G$1921,4,FALSE),0)</f>
        <v>0</v>
      </c>
      <c r="H860" s="225">
        <f>K860-IFERROR(VLOOKUP(Työfile_2024!D860,Liikennemalli!$C$6:$H$1921,6,FALSE),"ei löydy")</f>
        <v>-3916</v>
      </c>
      <c r="I860" s="80">
        <v>3057</v>
      </c>
      <c r="J860" s="52">
        <v>1</v>
      </c>
      <c r="K860" s="52">
        <v>319</v>
      </c>
      <c r="L860" s="53"/>
      <c r="M860" s="54"/>
      <c r="N860" s="54"/>
      <c r="O860" s="54"/>
      <c r="P860" s="54"/>
      <c r="Q860" s="55"/>
      <c r="R860" s="55"/>
      <c r="S860" s="55"/>
      <c r="T860" s="55"/>
      <c r="U860" s="52"/>
      <c r="V860" s="56">
        <v>4025</v>
      </c>
      <c r="W860" s="56">
        <v>92</v>
      </c>
      <c r="X860" s="56">
        <v>4413</v>
      </c>
      <c r="Y860" s="56">
        <f>VLOOKUP(D860,Liikennemalli24!$D$2:$F$1804,2,FALSE)</f>
        <v>1098</v>
      </c>
      <c r="Z860" s="57">
        <f>VLOOKUP(D860,Liikennemalli24!$D$2:$F$1804,3,FALSE)</f>
        <v>0.126</v>
      </c>
      <c r="AA860" s="178" t="str">
        <f>IF(G860=1,VLOOKUP(C860,Liikennemalli!$D$6:$H$1921,2,FALSE),"-")</f>
        <v>-</v>
      </c>
      <c r="AB860" s="197" t="str">
        <f>IF(G860=1,VLOOKUP(C860,Liikennemalli!$D$6:$H$1921,3,FALSE),"-")</f>
        <v>-</v>
      </c>
      <c r="AC860" s="134">
        <f>IF(E860=1,VLOOKUP(Työfile_2024!D860,'2015'!$F$12:$X$1887,18,FALSE),"-")</f>
        <v>271</v>
      </c>
      <c r="AD860" s="127">
        <f>IF(E860=1,VLOOKUP(Työfile_2024!D860,'2015'!$F$12:$X$1887,19,FALSE),"-")</f>
        <v>0.15</v>
      </c>
      <c r="AI860" s="127">
        <f>IF(E860=1,VLOOKUP(Työfile_2024!D860,'2015'!$F$12:$AB$1887,20,FALSE),"-")</f>
        <v>0</v>
      </c>
      <c r="AJ860" s="127">
        <f>IF(E860=1,VLOOKUP(Työfile_2024!D860,'2015'!$F$12:$AB$1887,21,FALSE),"-")</f>
        <v>0</v>
      </c>
      <c r="AK860" s="127">
        <f>IF(E860=1,VLOOKUP(Työfile_2024!D860,'2015'!$F$12:$AB$1887,22,FALSE),"-")</f>
        <v>0</v>
      </c>
      <c r="AL860" s="127">
        <f>IF(E860=1,VLOOKUP(Työfile_2024!D860,'2015'!$F$12:$AB$1887,23,FALSE),"-")</f>
        <v>0</v>
      </c>
      <c r="AM860" s="56">
        <f>VLOOKUP(Työfile_2024!D860,Tmatkat_20km_tarkasteltava_verk!$C$2:$D$1804,2,FALSE)</f>
        <v>143</v>
      </c>
      <c r="AN860" s="148">
        <f t="shared" si="219"/>
        <v>3.5527950310559005E-2</v>
      </c>
      <c r="AO860" s="178">
        <f>IF(E860=1,VLOOKUP(Työfile_2024!D860,'2015'!$F$12:$AC$1887,24,FALSE),"-")</f>
        <v>1034</v>
      </c>
      <c r="AP860" s="52">
        <f>VLOOKUP(D860,Tarkasteltava_verkko_2024_harva!$E$2:$I$1804,5,FALSE)</f>
        <v>0</v>
      </c>
      <c r="AQ860" s="52">
        <f>VLOOKUP(D860,Tarkasteltava_verkko_2024_harva!$E$2:$I$1804,4,FALSE)</f>
        <v>0</v>
      </c>
      <c r="AR860" s="148">
        <v>1</v>
      </c>
      <c r="AS860" s="170" t="str">
        <f>IFERROR(VLOOKUP(C860,'2015'!$C$12:$AG$1887,30,FALSE),"-")</f>
        <v>Kyllä</v>
      </c>
      <c r="AT860" s="148">
        <v>1</v>
      </c>
      <c r="AU860" s="170" t="str">
        <f>IFERROR(VLOOKUP(C860,'2015'!$C$12:$AG$1887,31,FALSE),"-")</f>
        <v>Kyllä</v>
      </c>
      <c r="AV860" s="106"/>
      <c r="AW860" s="63">
        <f>IFERROR(VLOOKUP(C860,Merkittävyysluokitus!$A$2:$J$1705,10,FALSE),"-")</f>
        <v>3</v>
      </c>
      <c r="AX860" s="175">
        <f>IFERROR(VLOOKUP(C860,Merkittävyysluokitus!$A$2:$J$1705,6,FALSE),"-")</f>
        <v>10.222222222222221</v>
      </c>
      <c r="AY860" s="175">
        <f>IFERROR(VLOOKUP(C860,Merkittävyysluokitus!$A$2:$J$1705,7,FALSE),"-")</f>
        <v>5</v>
      </c>
      <c r="AZ860" s="175">
        <f>IFERROR(VLOOKUP(C860,Merkittävyysluokitus!$A$2:$J$1705,8,FALSE),"-")</f>
        <v>3.5555555555555554</v>
      </c>
      <c r="BA860" s="175">
        <f>IFERROR(VLOOKUP(C860,Merkittävyysluokitus!$A$2:$J$1705,9,FALSE),"-")</f>
        <v>1.6666666666666665</v>
      </c>
      <c r="BB860" s="203"/>
      <c r="BC860" s="203" t="str">
        <f t="shared" si="220"/>
        <v/>
      </c>
      <c r="BD860" s="39" t="str">
        <f t="shared" si="209"/>
        <v>musta</v>
      </c>
      <c r="BE860" s="68" t="str">
        <f t="shared" si="215"/>
        <v>musta</v>
      </c>
      <c r="BF860" s="68" t="str">
        <f t="shared" si="216"/>
        <v>musta</v>
      </c>
      <c r="BG860" s="68" t="str">
        <f t="shared" si="217"/>
        <v>musta</v>
      </c>
      <c r="BH860" s="208" t="str">
        <f t="shared" si="218"/>
        <v>musta</v>
      </c>
      <c r="BI860" s="39"/>
      <c r="BJ860" s="39" t="str">
        <f>IF(F860="ei löydy","uusi tie",IF(E860=0,"tieosoite muuttunut",IF(E860=1,VLOOKUP(D860,'2015'!$F$12:$AL$1887,31,FALSE),"-")))</f>
        <v>musta</v>
      </c>
      <c r="BK860" s="67" t="str">
        <f>IF(E860=1,VLOOKUP(D860,'2015'!$F$12:$AL$1887,32,FALSE),"-")</f>
        <v>musta</v>
      </c>
      <c r="BL860" s="39" t="str">
        <f>IF(F860="ei löydy","uusi tie",IF(E860=0,"tieosoite muuttunut",IF(E860=1,VLOOKUP(D860,'2015'!$F$12:$AL$1887,33,FALSE),"-")))</f>
        <v>musta</v>
      </c>
      <c r="BM860" s="39"/>
      <c r="BN860" s="217" t="str">
        <f>VLOOKUP(D860,'2015'!$F$12:$AL$1887,33,FALSE)</f>
        <v>musta</v>
      </c>
      <c r="BO860" s="39"/>
      <c r="BP860" s="115" t="s">
        <v>10</v>
      </c>
      <c r="BQ860" s="30"/>
      <c r="BS860" s="5"/>
      <c r="BU860" s="37"/>
      <c r="BV860" s="30" t="s">
        <v>10</v>
      </c>
      <c r="BX860" t="str">
        <f>IF(E860=1,VLOOKUP(D860,'2015'!$F$12:$AX$1887,43,FALSE),"-")</f>
        <v>musta</v>
      </c>
      <c r="BY860" t="str">
        <f>IF(E860=1,VLOOKUP(D860,'2015'!$F$12:$AX$1887,44,FALSE),"-")</f>
        <v>musta</v>
      </c>
      <c r="BZ860" t="str">
        <f>IF(E860=1,VLOOKUP(D860,'2015'!$F$12:$AX$1887,45,FALSE),"-")</f>
        <v>musta</v>
      </c>
      <c r="CA860" s="31">
        <f t="shared" si="210"/>
        <v>1</v>
      </c>
      <c r="CB860" s="31">
        <f t="shared" si="211"/>
        <v>0</v>
      </c>
      <c r="CC860" s="31">
        <f t="shared" si="212"/>
        <v>0</v>
      </c>
      <c r="CD860" s="31">
        <f t="shared" si="213"/>
        <v>1</v>
      </c>
      <c r="CE860" s="31">
        <f t="shared" si="214"/>
        <v>0</v>
      </c>
      <c r="CO860" s="32" t="s">
        <v>34</v>
      </c>
      <c r="CP860" s="2" t="s">
        <v>35</v>
      </c>
    </row>
    <row r="861" spans="1:94" ht="15.75" thickBot="1" x14ac:dyDescent="0.3">
      <c r="A861" s="50"/>
      <c r="B861" s="50"/>
      <c r="C861" s="50" t="str">
        <f t="shared" si="221"/>
        <v>3061_1_6620</v>
      </c>
      <c r="D861" s="51" t="str">
        <f t="shared" si="222"/>
        <v>3061_1</v>
      </c>
      <c r="E861" s="224">
        <f>IFERROR(VLOOKUP(C861,'2015'!$C$12:$D$1887,2,FALSE),0)</f>
        <v>1</v>
      </c>
      <c r="F861" s="51">
        <f>IFERROR(K861-IFERROR(VLOOKUP(D861,'2015'!$F$12:$I$1887,4,FALSE),"ei löydy"),"ei löydy")</f>
        <v>0</v>
      </c>
      <c r="G861" s="224">
        <f>IFERROR(VLOOKUP(Työfile_2024!C861,Liikennemalli!$D$6:$G$1921,4,FALSE),0)</f>
        <v>1</v>
      </c>
      <c r="H861" s="225">
        <f>K861-IFERROR(VLOOKUP(Työfile_2024!D861,Liikennemalli!$C$6:$H$1921,6,FALSE),"ei löydy")</f>
        <v>0</v>
      </c>
      <c r="I861" s="80">
        <v>3061</v>
      </c>
      <c r="J861" s="52">
        <v>1</v>
      </c>
      <c r="K861" s="52">
        <v>6620</v>
      </c>
      <c r="L861" s="53"/>
      <c r="M861" s="54"/>
      <c r="N861" s="54"/>
      <c r="O861" s="54"/>
      <c r="P861" s="54"/>
      <c r="Q861" s="55"/>
      <c r="R861" s="55"/>
      <c r="S861" s="55"/>
      <c r="T861" s="55"/>
      <c r="U861" s="52"/>
      <c r="V861" s="56">
        <v>1297</v>
      </c>
      <c r="W861" s="56">
        <v>46</v>
      </c>
      <c r="X861" s="56">
        <v>1357</v>
      </c>
      <c r="Y861" s="56">
        <f>VLOOKUP(D861,Liikennemalli24!$D$2:$F$1804,2,FALSE)</f>
        <v>1983</v>
      </c>
      <c r="Z861" s="57">
        <f>VLOOKUP(D861,Liikennemalli24!$D$2:$F$1804,3,FALSE)</f>
        <v>0.47599999999999998</v>
      </c>
      <c r="AA861" s="178">
        <f>IF(G861=1,VLOOKUP(C861,Liikennemalli!$D$6:$H$1921,2,FALSE),"-")</f>
        <v>204.35290552277701</v>
      </c>
      <c r="AB861" s="197">
        <f>IF(G861=1,VLOOKUP(C861,Liikennemalli!$D$6:$H$1921,3,FALSE),"-")</f>
        <v>0.23562284451653201</v>
      </c>
      <c r="AC861" s="134">
        <f>IF(E861=1,VLOOKUP(Työfile_2024!D861,'2015'!$F$12:$X$1887,18,FALSE),"-")</f>
        <v>109</v>
      </c>
      <c r="AD861" s="127">
        <f>IF(E861=1,VLOOKUP(Työfile_2024!D861,'2015'!$F$12:$X$1887,19,FALSE),"-")</f>
        <v>0.44</v>
      </c>
      <c r="AI861" s="127">
        <f>IF(E861=1,VLOOKUP(Työfile_2024!D861,'2015'!$F$12:$AB$1887,20,FALSE),"-")</f>
        <v>0</v>
      </c>
      <c r="AJ861" s="127">
        <f>IF(E861=1,VLOOKUP(Työfile_2024!D861,'2015'!$F$12:$AB$1887,21,FALSE),"-")</f>
        <v>0</v>
      </c>
      <c r="AK861" s="127">
        <f>IF(E861=1,VLOOKUP(Työfile_2024!D861,'2015'!$F$12:$AB$1887,22,FALSE),"-")</f>
        <v>0</v>
      </c>
      <c r="AL861" s="127">
        <f>IF(E861=1,VLOOKUP(Työfile_2024!D861,'2015'!$F$12:$AB$1887,23,FALSE),"-")</f>
        <v>0</v>
      </c>
      <c r="AM861" s="56">
        <f>VLOOKUP(Työfile_2024!D861,Tmatkat_20km_tarkasteltava_verk!$C$2:$D$1804,2,FALSE)</f>
        <v>126</v>
      </c>
      <c r="AN861" s="148">
        <f t="shared" si="219"/>
        <v>9.7147262914417887E-2</v>
      </c>
      <c r="AO861" s="178">
        <f>IF(E861=1,VLOOKUP(Työfile_2024!D861,'2015'!$F$12:$AC$1887,24,FALSE),"-")</f>
        <v>43</v>
      </c>
      <c r="AP861" s="52">
        <f>VLOOKUP(D861,Tarkasteltava_verkko_2024_harva!$E$2:$I$1804,5,FALSE)</f>
        <v>0</v>
      </c>
      <c r="AQ861" s="52">
        <f>VLOOKUP(D861,Tarkasteltava_verkko_2024_harva!$E$2:$I$1804,4,FALSE)</f>
        <v>0</v>
      </c>
      <c r="AR861" s="148">
        <v>0</v>
      </c>
      <c r="AS861" s="170" t="str">
        <f>IFERROR(VLOOKUP(C861,'2015'!$C$12:$AG$1887,30,FALSE),"-")</f>
        <v/>
      </c>
      <c r="AT861" s="148">
        <v>0.24138972809667675</v>
      </c>
      <c r="AU861" s="170">
        <f>IFERROR(VLOOKUP(C861,'2015'!$C$12:$AG$1887,31,FALSE),"-")</f>
        <v>0</v>
      </c>
      <c r="AV861" s="106"/>
      <c r="AW861" s="63">
        <f>IFERROR(VLOOKUP(C861,Merkittävyysluokitus!$A$2:$J$1705,10,FALSE),"-")</f>
        <v>3</v>
      </c>
      <c r="AX861" s="175">
        <f>IFERROR(VLOOKUP(C861,Merkittävyysluokitus!$A$2:$J$1705,6,FALSE),"-")</f>
        <v>9.2728310502283087</v>
      </c>
      <c r="AY861" s="175">
        <f>IFERROR(VLOOKUP(C861,Merkittävyysluokitus!$A$2:$J$1705,7,FALSE),"-")</f>
        <v>4.6433333333333326</v>
      </c>
      <c r="AZ861" s="175">
        <f>IFERROR(VLOOKUP(C861,Merkittävyysluokitus!$A$2:$J$1705,8,FALSE),"-")</f>
        <v>3.1294977168949769</v>
      </c>
      <c r="BA861" s="175">
        <f>IFERROR(VLOOKUP(C861,Merkittävyysluokitus!$A$2:$J$1705,9,FALSE),"-")</f>
        <v>1.5</v>
      </c>
      <c r="BB861" s="203"/>
      <c r="BC861" s="203" t="str">
        <f t="shared" si="220"/>
        <v/>
      </c>
      <c r="BD861" s="39" t="str">
        <f t="shared" si="209"/>
        <v>musta</v>
      </c>
      <c r="BE861" s="68" t="str">
        <f t="shared" si="215"/>
        <v>musta</v>
      </c>
      <c r="BF861" s="68" t="str">
        <f t="shared" si="216"/>
        <v>musta</v>
      </c>
      <c r="BG861" s="68" t="str">
        <f t="shared" si="217"/>
        <v>musta</v>
      </c>
      <c r="BH861" s="208" t="str">
        <f t="shared" si="218"/>
        <v>musta</v>
      </c>
      <c r="BI861" s="39"/>
      <c r="BJ861" s="39" t="str">
        <f>IF(F861="ei löydy","uusi tie",IF(E861=0,"tieosoite muuttunut",IF(E861=1,VLOOKUP(D861,'2015'!$F$12:$AL$1887,31,FALSE),"-")))</f>
        <v>musta</v>
      </c>
      <c r="BK861" s="67" t="str">
        <f>IF(E861=1,VLOOKUP(D861,'2015'!$F$12:$AL$1887,32,FALSE),"-")</f>
        <v>musta</v>
      </c>
      <c r="BL861" s="39" t="str">
        <f>IF(F861="ei löydy","uusi tie",IF(E861=0,"tieosoite muuttunut",IF(E861=1,VLOOKUP(D861,'2015'!$F$12:$AL$1887,33,FALSE),"-")))</f>
        <v>musta</v>
      </c>
      <c r="BM861" s="39"/>
      <c r="BN861" s="217" t="str">
        <f>VLOOKUP(D861,'2015'!$F$12:$AL$1887,33,FALSE)</f>
        <v>musta</v>
      </c>
      <c r="BO861" s="39"/>
      <c r="BP861" s="115" t="s">
        <v>10</v>
      </c>
      <c r="BQ861" s="30"/>
      <c r="BS861" s="5"/>
      <c r="BU861" s="37"/>
      <c r="BV861" s="30" t="s">
        <v>10</v>
      </c>
      <c r="BX861" t="str">
        <f>IF(E861=1,VLOOKUP(D861,'2015'!$F$12:$AX$1887,43,FALSE),"-")</f>
        <v>musta</v>
      </c>
      <c r="BY861" t="str">
        <f>IF(E861=1,VLOOKUP(D861,'2015'!$F$12:$AX$1887,44,FALSE),"-")</f>
        <v>musta</v>
      </c>
      <c r="BZ861" t="str">
        <f>IF(E861=1,VLOOKUP(D861,'2015'!$F$12:$AX$1887,45,FALSE),"-")</f>
        <v>musta</v>
      </c>
      <c r="CA861" s="31">
        <f t="shared" ref="CA861:CA887" si="223">SUM(CB861:CE861)</f>
        <v>2</v>
      </c>
      <c r="CB861" s="31">
        <f t="shared" ref="CB861:CB887" si="224">IF(AD861&gt;0.59999,10,IF(AD861&gt;0.39999,1,0))</f>
        <v>1</v>
      </c>
      <c r="CC861" s="31">
        <f t="shared" ref="CC861:CC887" si="225">IF(AC861&gt;1999,10,IF(AC861&gt;999,1,0))</f>
        <v>0</v>
      </c>
      <c r="CD861" s="31">
        <f t="shared" ref="CD861:CD887" si="226">IF(AM861&gt;499,10,IF(AM861&gt;99,1,0))</f>
        <v>1</v>
      </c>
      <c r="CE861" s="31">
        <f t="shared" ref="CE861:CE887" si="227">IF(AQ861="osa seud. yht",10,IF(AP861="osa seud. yht",1,0))</f>
        <v>0</v>
      </c>
      <c r="CO861" s="32" t="s">
        <v>34</v>
      </c>
      <c r="CP861" s="2" t="s">
        <v>35</v>
      </c>
    </row>
    <row r="862" spans="1:94" ht="15.75" thickBot="1" x14ac:dyDescent="0.3">
      <c r="A862" s="50"/>
      <c r="B862" s="50"/>
      <c r="C862" s="50" t="str">
        <f t="shared" si="221"/>
        <v>3061_2_5795</v>
      </c>
      <c r="D862" s="51" t="str">
        <f t="shared" si="222"/>
        <v>3061_2</v>
      </c>
      <c r="E862" s="224">
        <f>IFERROR(VLOOKUP(C862,'2015'!$C$12:$D$1887,2,FALSE),0)</f>
        <v>1</v>
      </c>
      <c r="F862" s="51">
        <f>IFERROR(K862-IFERROR(VLOOKUP(D862,'2015'!$F$12:$I$1887,4,FALSE),"ei löydy"),"ei löydy")</f>
        <v>0</v>
      </c>
      <c r="G862" s="224">
        <f>IFERROR(VLOOKUP(Työfile_2024!C862,Liikennemalli!$D$6:$G$1921,4,FALSE),0)</f>
        <v>1</v>
      </c>
      <c r="H862" s="225">
        <f>K862-IFERROR(VLOOKUP(Työfile_2024!D862,Liikennemalli!$C$6:$H$1921,6,FALSE),"ei löydy")</f>
        <v>0</v>
      </c>
      <c r="I862" s="80">
        <v>3061</v>
      </c>
      <c r="J862" s="52">
        <v>2</v>
      </c>
      <c r="K862" s="52">
        <v>5795</v>
      </c>
      <c r="L862" s="53"/>
      <c r="M862" s="54"/>
      <c r="N862" s="54"/>
      <c r="O862" s="54"/>
      <c r="P862" s="54"/>
      <c r="Q862" s="55"/>
      <c r="R862" s="55"/>
      <c r="S862" s="55"/>
      <c r="T862" s="55"/>
      <c r="U862" s="52"/>
      <c r="V862" s="56">
        <v>377</v>
      </c>
      <c r="W862" s="56">
        <v>28</v>
      </c>
      <c r="X862" s="56">
        <v>376</v>
      </c>
      <c r="Y862" s="56">
        <f>VLOOKUP(D862,Liikennemalli24!$D$2:$F$1804,2,FALSE)</f>
        <v>146</v>
      </c>
      <c r="Z862" s="57">
        <f>VLOOKUP(D862,Liikennemalli24!$D$2:$F$1804,3,FALSE)</f>
        <v>0.64100000000000001</v>
      </c>
      <c r="AA862" s="178">
        <f>IF(G862=1,VLOOKUP(C862,Liikennemalli!$D$6:$H$1921,2,FALSE),"-")</f>
        <v>88.306191678877596</v>
      </c>
      <c r="AB862" s="197">
        <f>IF(G862=1,VLOOKUP(C862,Liikennemalli!$D$6:$H$1921,3,FALSE),"-")</f>
        <v>0.57546086741839597</v>
      </c>
      <c r="AC862" s="134">
        <f>IF(E862=1,VLOOKUP(Työfile_2024!D862,'2015'!$F$12:$X$1887,18,FALSE),"-")</f>
        <v>93</v>
      </c>
      <c r="AD862" s="127">
        <f>IF(E862=1,VLOOKUP(Työfile_2024!D862,'2015'!$F$12:$X$1887,19,FALSE),"-")</f>
        <v>0.56000000000000005</v>
      </c>
      <c r="AI862" s="127">
        <f>IF(E862=1,VLOOKUP(Työfile_2024!D862,'2015'!$F$12:$AB$1887,20,FALSE),"-")</f>
        <v>0</v>
      </c>
      <c r="AJ862" s="127">
        <f>IF(E862=1,VLOOKUP(Työfile_2024!D862,'2015'!$F$12:$AB$1887,21,FALSE),"-")</f>
        <v>0</v>
      </c>
      <c r="AK862" s="127">
        <f>IF(E862=1,VLOOKUP(Työfile_2024!D862,'2015'!$F$12:$AB$1887,22,FALSE),"-")</f>
        <v>0</v>
      </c>
      <c r="AL862" s="127">
        <f>IF(E862=1,VLOOKUP(Työfile_2024!D862,'2015'!$F$12:$AB$1887,23,FALSE),"-")</f>
        <v>0</v>
      </c>
      <c r="AM862" s="56">
        <f>VLOOKUP(Työfile_2024!D862,Tmatkat_20km_tarkasteltava_verk!$C$2:$D$1804,2,FALSE)</f>
        <v>45</v>
      </c>
      <c r="AN862" s="148">
        <f t="shared" si="219"/>
        <v>0.11936339522546419</v>
      </c>
      <c r="AO862" s="178">
        <f>IF(E862=1,VLOOKUP(Työfile_2024!D862,'2015'!$F$12:$AC$1887,24,FALSE),"-")</f>
        <v>19</v>
      </c>
      <c r="AP862" s="52">
        <f>VLOOKUP(D862,Tarkasteltava_verkko_2024_harva!$E$2:$I$1804,5,FALSE)</f>
        <v>0</v>
      </c>
      <c r="AQ862" s="52">
        <f>VLOOKUP(D862,Tarkasteltava_verkko_2024_harva!$E$2:$I$1804,4,FALSE)</f>
        <v>0</v>
      </c>
      <c r="AR862" s="148">
        <v>0</v>
      </c>
      <c r="AS862" s="170" t="str">
        <f>IFERROR(VLOOKUP(C862,'2015'!$C$12:$AG$1887,30,FALSE),"-")</f>
        <v/>
      </c>
      <c r="AT862" s="148">
        <v>0</v>
      </c>
      <c r="AU862" s="170">
        <f>IFERROR(VLOOKUP(C862,'2015'!$C$12:$AG$1887,31,FALSE),"-")</f>
        <v>0</v>
      </c>
      <c r="AV862" s="106"/>
      <c r="AW862" s="63">
        <f>IFERROR(VLOOKUP(C862,Merkittävyysluokitus!$A$2:$J$1705,10,FALSE),"-")</f>
        <v>3</v>
      </c>
      <c r="AX862" s="175">
        <f>IFERROR(VLOOKUP(C862,Merkittävyysluokitus!$A$2:$J$1705,6,FALSE),"-")</f>
        <v>5.3386255707762551</v>
      </c>
      <c r="AY862" s="175">
        <f>IFERROR(VLOOKUP(C862,Merkittävyysluokitus!$A$2:$J$1705,7,FALSE),"-")</f>
        <v>2.1743333333333332</v>
      </c>
      <c r="AZ862" s="175">
        <f>IFERROR(VLOOKUP(C862,Merkittävyysluokitus!$A$2:$J$1705,8,FALSE),"-")</f>
        <v>2.1642922374429223</v>
      </c>
      <c r="BA862" s="175">
        <f>IFERROR(VLOOKUP(C862,Merkittävyysluokitus!$A$2:$J$1705,9,FALSE),"-")</f>
        <v>1</v>
      </c>
      <c r="BB862" s="203"/>
      <c r="BC862" s="203" t="str">
        <f t="shared" si="220"/>
        <v/>
      </c>
      <c r="BD862" s="39" t="str">
        <f t="shared" si="209"/>
        <v>musta</v>
      </c>
      <c r="BE862" s="68" t="str">
        <f t="shared" si="215"/>
        <v>musta</v>
      </c>
      <c r="BF862" s="68" t="str">
        <f t="shared" si="216"/>
        <v>musta</v>
      </c>
      <c r="BG862" s="68" t="str">
        <f t="shared" si="217"/>
        <v>musta</v>
      </c>
      <c r="BH862" s="208" t="str">
        <f t="shared" si="218"/>
        <v>musta</v>
      </c>
      <c r="BI862" s="39"/>
      <c r="BJ862" s="39" t="str">
        <f>IF(F862="ei löydy","uusi tie",IF(E862=0,"tieosoite muuttunut",IF(E862=1,VLOOKUP(D862,'2015'!$F$12:$AL$1887,31,FALSE),"-")))</f>
        <v>musta</v>
      </c>
      <c r="BK862" s="67" t="str">
        <f>IF(E862=1,VLOOKUP(D862,'2015'!$F$12:$AL$1887,32,FALSE),"-")</f>
        <v>musta</v>
      </c>
      <c r="BL862" s="39" t="str">
        <f>IF(F862="ei löydy","uusi tie",IF(E862=0,"tieosoite muuttunut",IF(E862=1,VLOOKUP(D862,'2015'!$F$12:$AL$1887,33,FALSE),"-")))</f>
        <v>musta</v>
      </c>
      <c r="BM862" s="39"/>
      <c r="BN862" s="217" t="str">
        <f>VLOOKUP(D862,'2015'!$F$12:$AL$1887,33,FALSE)</f>
        <v>musta</v>
      </c>
      <c r="BO862" s="39"/>
      <c r="BP862" s="115" t="s">
        <v>10</v>
      </c>
      <c r="BQ862" s="30"/>
      <c r="BS862" s="5"/>
      <c r="BU862" s="37"/>
      <c r="BV862" s="30" t="s">
        <v>10</v>
      </c>
      <c r="BX862" t="str">
        <f>IF(E862=1,VLOOKUP(D862,'2015'!$F$12:$AX$1887,43,FALSE),"-")</f>
        <v>musta</v>
      </c>
      <c r="BY862" t="str">
        <f>IF(E862=1,VLOOKUP(D862,'2015'!$F$12:$AX$1887,44,FALSE),"-")</f>
        <v>musta</v>
      </c>
      <c r="BZ862" t="str">
        <f>IF(E862=1,VLOOKUP(D862,'2015'!$F$12:$AX$1887,45,FALSE),"-")</f>
        <v>musta</v>
      </c>
      <c r="CA862" s="31">
        <f t="shared" si="223"/>
        <v>1</v>
      </c>
      <c r="CB862" s="31">
        <f t="shared" si="224"/>
        <v>1</v>
      </c>
      <c r="CC862" s="31">
        <f t="shared" si="225"/>
        <v>0</v>
      </c>
      <c r="CD862" s="31">
        <f t="shared" si="226"/>
        <v>0</v>
      </c>
      <c r="CE862" s="31">
        <f t="shared" si="227"/>
        <v>0</v>
      </c>
      <c r="CO862" s="2" t="s">
        <v>35</v>
      </c>
      <c r="CP862" s="2" t="s">
        <v>35</v>
      </c>
    </row>
    <row r="863" spans="1:94" ht="15.75" thickBot="1" x14ac:dyDescent="0.3">
      <c r="A863" s="50"/>
      <c r="B863" s="50"/>
      <c r="C863" s="50" t="str">
        <f t="shared" si="221"/>
        <v>3062_1_6435</v>
      </c>
      <c r="D863" s="51" t="str">
        <f t="shared" si="222"/>
        <v>3062_1</v>
      </c>
      <c r="E863" s="224">
        <f>IFERROR(VLOOKUP(C863,'2015'!$C$12:$D$1887,2,FALSE),0)</f>
        <v>1</v>
      </c>
      <c r="F863" s="51">
        <f>IFERROR(K863-IFERROR(VLOOKUP(D863,'2015'!$F$12:$I$1887,4,FALSE),"ei löydy"),"ei löydy")</f>
        <v>0</v>
      </c>
      <c r="G863" s="224">
        <f>IFERROR(VLOOKUP(Työfile_2024!C863,Liikennemalli!$D$6:$G$1921,4,FALSE),0)</f>
        <v>1</v>
      </c>
      <c r="H863" s="225">
        <f>K863-IFERROR(VLOOKUP(Työfile_2024!D863,Liikennemalli!$C$6:$H$1921,6,FALSE),"ei löydy")</f>
        <v>0</v>
      </c>
      <c r="I863" s="81">
        <v>3062</v>
      </c>
      <c r="J863" s="52">
        <v>1</v>
      </c>
      <c r="K863" s="52">
        <v>6435</v>
      </c>
      <c r="L863" s="53"/>
      <c r="M863" s="54"/>
      <c r="N863" s="54"/>
      <c r="O863" s="54"/>
      <c r="P863" s="54"/>
      <c r="Q863" s="55"/>
      <c r="R863" s="55"/>
      <c r="S863" s="55"/>
      <c r="T863" s="55"/>
      <c r="U863" s="52"/>
      <c r="V863" s="56">
        <v>1081</v>
      </c>
      <c r="W863" s="56">
        <v>66</v>
      </c>
      <c r="X863" s="56">
        <v>1089</v>
      </c>
      <c r="Y863" s="56">
        <f>VLOOKUP(D863,Liikennemalli24!$D$2:$F$1804,2,FALSE)</f>
        <v>437</v>
      </c>
      <c r="Z863" s="57">
        <f>VLOOKUP(D863,Liikennemalli24!$D$2:$F$1804,3,FALSE)</f>
        <v>0.83</v>
      </c>
      <c r="AA863" s="178">
        <f>IF(G863=1,VLOOKUP(C863,Liikennemalli!$D$6:$H$1921,2,FALSE),"-")</f>
        <v>431.48131540800699</v>
      </c>
      <c r="AB863" s="197">
        <f>IF(G863=1,VLOOKUP(C863,Liikennemalli!$D$6:$H$1921,3,FALSE),"-")</f>
        <v>0.80246869994763403</v>
      </c>
      <c r="AC863" s="134">
        <f>IF(E863=1,VLOOKUP(Työfile_2024!D863,'2015'!$F$12:$X$1887,18,FALSE),"-")</f>
        <v>1182</v>
      </c>
      <c r="AD863" s="127">
        <f>IF(E863=1,VLOOKUP(Työfile_2024!D863,'2015'!$F$12:$X$1887,19,FALSE),"-")</f>
        <v>0.94</v>
      </c>
      <c r="AI863" s="127">
        <f>IF(E863=1,VLOOKUP(Työfile_2024!D863,'2015'!$F$12:$AB$1887,20,FALSE),"-")</f>
        <v>0</v>
      </c>
      <c r="AJ863" s="127">
        <f>IF(E863=1,VLOOKUP(Työfile_2024!D863,'2015'!$F$12:$AB$1887,21,FALSE),"-")</f>
        <v>0</v>
      </c>
      <c r="AK863" s="127">
        <f>IF(E863=1,VLOOKUP(Työfile_2024!D863,'2015'!$F$12:$AB$1887,22,FALSE),"-")</f>
        <v>0</v>
      </c>
      <c r="AL863" s="127">
        <f>IF(E863=1,VLOOKUP(Työfile_2024!D863,'2015'!$F$12:$AB$1887,23,FALSE),"-")</f>
        <v>0</v>
      </c>
      <c r="AM863" s="56">
        <f>VLOOKUP(Työfile_2024!D863,Tmatkat_20km_tarkasteltava_verk!$C$2:$D$1804,2,FALSE)</f>
        <v>268</v>
      </c>
      <c r="AN863" s="148">
        <f t="shared" si="219"/>
        <v>0.2479185938945421</v>
      </c>
      <c r="AO863" s="178">
        <f>IF(E863=1,VLOOKUP(Työfile_2024!D863,'2015'!$F$12:$AC$1887,24,FALSE),"-")</f>
        <v>155</v>
      </c>
      <c r="AP863" s="52">
        <f>VLOOKUP(D863,Tarkasteltava_verkko_2024_harva!$E$2:$I$1804,5,FALSE)</f>
        <v>0</v>
      </c>
      <c r="AQ863" s="52">
        <f>VLOOKUP(D863,Tarkasteltava_verkko_2024_harva!$E$2:$I$1804,4,FALSE)</f>
        <v>0</v>
      </c>
      <c r="AR863" s="148">
        <v>0</v>
      </c>
      <c r="AS863" s="170" t="str">
        <f>IFERROR(VLOOKUP(C863,'2015'!$C$12:$AG$1887,30,FALSE),"-")</f>
        <v/>
      </c>
      <c r="AT863" s="148">
        <v>0</v>
      </c>
      <c r="AU863" s="170">
        <f>IFERROR(VLOOKUP(C863,'2015'!$C$12:$AG$1887,31,FALSE),"-")</f>
        <v>0</v>
      </c>
      <c r="AV863" s="106"/>
      <c r="AW863" s="63">
        <f>IFERROR(VLOOKUP(C863,Merkittävyysluokitus!$A$2:$J$1705,10,FALSE),"-")</f>
        <v>2</v>
      </c>
      <c r="AX863" s="175">
        <f>IFERROR(VLOOKUP(C863,Merkittävyysluokitus!$A$2:$J$1705,6,FALSE),"-")</f>
        <v>11.761925418569254</v>
      </c>
      <c r="AY863" s="175">
        <f>IFERROR(VLOOKUP(C863,Merkittävyysluokitus!$A$2:$J$1705,7,FALSE),"-")</f>
        <v>4.1816666666666666</v>
      </c>
      <c r="AZ863" s="175">
        <f>IFERROR(VLOOKUP(C863,Merkittävyysluokitus!$A$2:$J$1705,8,FALSE),"-")</f>
        <v>6.080258751902587</v>
      </c>
      <c r="BA863" s="175">
        <f>IFERROR(VLOOKUP(C863,Merkittävyysluokitus!$A$2:$J$1705,9,FALSE),"-")</f>
        <v>1.5</v>
      </c>
      <c r="BB863" s="203"/>
      <c r="BC863" s="203" t="str">
        <f t="shared" si="220"/>
        <v/>
      </c>
      <c r="BD863" s="39" t="str">
        <f t="shared" si="209"/>
        <v>musta</v>
      </c>
      <c r="BE863" s="68" t="str">
        <f t="shared" si="215"/>
        <v>punainen</v>
      </c>
      <c r="BF863" s="68" t="str">
        <f t="shared" si="216"/>
        <v>musta</v>
      </c>
      <c r="BG863" s="68" t="str">
        <f t="shared" si="217"/>
        <v>musta</v>
      </c>
      <c r="BH863" s="208" t="str">
        <f t="shared" si="218"/>
        <v>musta</v>
      </c>
      <c r="BI863" s="39"/>
      <c r="BJ863" s="39" t="str">
        <f>IF(F863="ei löydy","uusi tie",IF(E863=0,"tieosoite muuttunut",IF(E863=1,VLOOKUP(D863,'2015'!$F$12:$AL$1887,31,FALSE),"-")))</f>
        <v>punainen</v>
      </c>
      <c r="BK863" s="67" t="str">
        <f>IF(E863=1,VLOOKUP(D863,'2015'!$F$12:$AL$1887,32,FALSE),"-")</f>
        <v>musta</v>
      </c>
      <c r="BL863" s="39" t="str">
        <f>IF(F863="ei löydy","uusi tie",IF(E863=0,"tieosoite muuttunut",IF(E863=1,VLOOKUP(D863,'2015'!$F$12:$AL$1887,33,FALSE),"-")))</f>
        <v>musta</v>
      </c>
      <c r="BM863" s="39"/>
      <c r="BN863" s="217" t="str">
        <f>VLOOKUP(D863,'2015'!$F$12:$AL$1887,33,FALSE)</f>
        <v>musta</v>
      </c>
      <c r="BO863" s="39"/>
      <c r="BP863" s="115" t="s">
        <v>10</v>
      </c>
      <c r="BQ863" s="30"/>
      <c r="BS863" s="5"/>
      <c r="BU863" s="37"/>
      <c r="BV863" s="30" t="s">
        <v>10</v>
      </c>
      <c r="BX863" t="str">
        <f>IF(E863=1,VLOOKUP(D863,'2015'!$F$12:$AX$1887,43,FALSE),"-")</f>
        <v>punainen</v>
      </c>
      <c r="BY863" t="str">
        <f>IF(E863=1,VLOOKUP(D863,'2015'!$F$12:$AX$1887,44,FALSE),"-")</f>
        <v>musta</v>
      </c>
      <c r="BZ863" t="str">
        <f>IF(E863=1,VLOOKUP(D863,'2015'!$F$12:$AX$1887,45,FALSE),"-")</f>
        <v>musta</v>
      </c>
      <c r="CA863" s="31">
        <f t="shared" si="223"/>
        <v>12</v>
      </c>
      <c r="CB863" s="31">
        <f t="shared" si="224"/>
        <v>10</v>
      </c>
      <c r="CC863" s="31">
        <f t="shared" si="225"/>
        <v>1</v>
      </c>
      <c r="CD863" s="31">
        <f t="shared" si="226"/>
        <v>1</v>
      </c>
      <c r="CE863" s="31">
        <f t="shared" si="227"/>
        <v>0</v>
      </c>
      <c r="CO863" s="2" t="s">
        <v>35</v>
      </c>
      <c r="CP863" s="2" t="s">
        <v>35</v>
      </c>
    </row>
    <row r="864" spans="1:94" ht="15.75" thickBot="1" x14ac:dyDescent="0.3">
      <c r="A864" s="50"/>
      <c r="B864" s="50"/>
      <c r="C864" s="50" t="str">
        <f t="shared" si="221"/>
        <v>3073_2_5584</v>
      </c>
      <c r="D864" s="51" t="str">
        <f t="shared" si="222"/>
        <v>3073_2</v>
      </c>
      <c r="E864" s="224">
        <f>IFERROR(VLOOKUP(C864,'2015'!$C$12:$D$1887,2,FALSE),0)</f>
        <v>1</v>
      </c>
      <c r="F864" s="51">
        <f>IFERROR(K864-IFERROR(VLOOKUP(D864,'2015'!$F$12:$I$1887,4,FALSE),"ei löydy"),"ei löydy")</f>
        <v>0</v>
      </c>
      <c r="G864" s="224">
        <f>IFERROR(VLOOKUP(Työfile_2024!C864,Liikennemalli!$D$6:$G$1921,4,FALSE),0)</f>
        <v>1</v>
      </c>
      <c r="H864" s="225">
        <f>K864-IFERROR(VLOOKUP(Työfile_2024!D864,Liikennemalli!$C$6:$H$1921,6,FALSE),"ei löydy")</f>
        <v>0</v>
      </c>
      <c r="I864" s="80">
        <v>3073</v>
      </c>
      <c r="J864" s="52">
        <v>2</v>
      </c>
      <c r="K864" s="52">
        <v>5584</v>
      </c>
      <c r="L864" s="53"/>
      <c r="M864" s="54"/>
      <c r="N864" s="54"/>
      <c r="O864" s="54"/>
      <c r="P864" s="54"/>
      <c r="Q864" s="55"/>
      <c r="R864" s="55"/>
      <c r="S864" s="55"/>
      <c r="T864" s="55"/>
      <c r="U864" s="52"/>
      <c r="V864" s="56">
        <v>193</v>
      </c>
      <c r="W864" s="56">
        <v>13</v>
      </c>
      <c r="X864" s="56">
        <v>194</v>
      </c>
      <c r="Y864" s="56">
        <f>VLOOKUP(D864,Liikennemalli24!$D$2:$F$1804,2,FALSE)</f>
        <v>150</v>
      </c>
      <c r="Z864" s="57">
        <f>VLOOKUP(D864,Liikennemalli24!$D$2:$F$1804,3,FALSE)</f>
        <v>0.82299999999999995</v>
      </c>
      <c r="AA864" s="178">
        <f>IF(G864=1,VLOOKUP(C864,Liikennemalli!$D$6:$H$1921,2,FALSE),"-")</f>
        <v>65.636237124047298</v>
      </c>
      <c r="AB864" s="197">
        <f>IF(G864=1,VLOOKUP(C864,Liikennemalli!$D$6:$H$1921,3,FALSE),"-")</f>
        <v>0.82333759428306896</v>
      </c>
      <c r="AC864" s="134">
        <f>IF(E864=1,VLOOKUP(Työfile_2024!D864,'2015'!$F$12:$X$1887,18,FALSE),"-")</f>
        <v>714</v>
      </c>
      <c r="AD864" s="127">
        <f>IF(E864=1,VLOOKUP(Työfile_2024!D864,'2015'!$F$12:$X$1887,19,FALSE),"-")</f>
        <v>0.95</v>
      </c>
      <c r="AI864" s="127">
        <f>IF(E864=1,VLOOKUP(Työfile_2024!D864,'2015'!$F$12:$AB$1887,20,FALSE),"-")</f>
        <v>0</v>
      </c>
      <c r="AJ864" s="127">
        <f>IF(E864=1,VLOOKUP(Työfile_2024!D864,'2015'!$F$12:$AB$1887,21,FALSE),"-")</f>
        <v>0</v>
      </c>
      <c r="AK864" s="127">
        <f>IF(E864=1,VLOOKUP(Työfile_2024!D864,'2015'!$F$12:$AB$1887,22,FALSE),"-")</f>
        <v>0</v>
      </c>
      <c r="AL864" s="127">
        <f>IF(E864=1,VLOOKUP(Työfile_2024!D864,'2015'!$F$12:$AB$1887,23,FALSE),"-")</f>
        <v>0</v>
      </c>
      <c r="AM864" s="56">
        <f>VLOOKUP(Työfile_2024!D864,Tmatkat_20km_tarkasteltava_verk!$C$2:$D$1804,2,FALSE)</f>
        <v>50</v>
      </c>
      <c r="AN864" s="148">
        <f t="shared" si="219"/>
        <v>0.25906735751295334</v>
      </c>
      <c r="AO864" s="178">
        <f>IF(E864=1,VLOOKUP(Työfile_2024!D864,'2015'!$F$12:$AC$1887,24,FALSE),"-")</f>
        <v>76</v>
      </c>
      <c r="AP864" s="52">
        <f>VLOOKUP(D864,Tarkasteltava_verkko_2024_harva!$E$2:$I$1804,5,FALSE)</f>
        <v>0</v>
      </c>
      <c r="AQ864" s="52">
        <f>VLOOKUP(D864,Tarkasteltava_verkko_2024_harva!$E$2:$I$1804,4,FALSE)</f>
        <v>0</v>
      </c>
      <c r="AR864" s="148">
        <v>0</v>
      </c>
      <c r="AS864" s="170" t="str">
        <f>IFERROR(VLOOKUP(C864,'2015'!$C$12:$AG$1887,30,FALSE),"-")</f>
        <v/>
      </c>
      <c r="AT864" s="148">
        <v>0</v>
      </c>
      <c r="AU864" s="170">
        <f>IFERROR(VLOOKUP(C864,'2015'!$C$12:$AG$1887,31,FALSE),"-")</f>
        <v>0</v>
      </c>
      <c r="AV864" s="106"/>
      <c r="AW864" s="63">
        <f>IFERROR(VLOOKUP(C864,Merkittävyysluokitus!$A$2:$J$1705,10,FALSE),"-")</f>
        <v>3</v>
      </c>
      <c r="AX864" s="175">
        <f>IFERROR(VLOOKUP(C864,Merkittävyysluokitus!$A$2:$J$1705,6,FALSE),"-")</f>
        <v>3.6369680365296801</v>
      </c>
      <c r="AY864" s="175">
        <f>IFERROR(VLOOKUP(C864,Merkittävyysluokitus!$A$2:$J$1705,7,FALSE),"-")</f>
        <v>1.0906666666666667</v>
      </c>
      <c r="AZ864" s="175">
        <f>IFERROR(VLOOKUP(C864,Merkittävyysluokitus!$A$2:$J$1705,8,FALSE),"-")</f>
        <v>1.7129680365296802</v>
      </c>
      <c r="BA864" s="175">
        <f>IFERROR(VLOOKUP(C864,Merkittävyysluokitus!$A$2:$J$1705,9,FALSE),"-")</f>
        <v>0.83333333333333326</v>
      </c>
      <c r="BB864" s="203"/>
      <c r="BC864" s="203" t="str">
        <f t="shared" si="220"/>
        <v/>
      </c>
      <c r="BD864" s="39" t="str">
        <f t="shared" si="209"/>
        <v>musta</v>
      </c>
      <c r="BE864" s="68" t="str">
        <f t="shared" si="215"/>
        <v>musta</v>
      </c>
      <c r="BF864" s="68" t="str">
        <f t="shared" si="216"/>
        <v>musta</v>
      </c>
      <c r="BG864" s="68" t="str">
        <f t="shared" si="217"/>
        <v>musta</v>
      </c>
      <c r="BH864" s="208" t="str">
        <f t="shared" si="218"/>
        <v>musta</v>
      </c>
      <c r="BI864" s="39"/>
      <c r="BJ864" s="39" t="str">
        <f>IF(F864="ei löydy","uusi tie",IF(E864=0,"tieosoite muuttunut",IF(E864=1,VLOOKUP(D864,'2015'!$F$12:$AL$1887,31,FALSE),"-")))</f>
        <v>punainen</v>
      </c>
      <c r="BK864" s="67" t="str">
        <f>IF(E864=1,VLOOKUP(D864,'2015'!$F$12:$AL$1887,32,FALSE),"-")</f>
        <v>musta</v>
      </c>
      <c r="BL864" s="39" t="str">
        <f>IF(F864="ei löydy","uusi tie",IF(E864=0,"tieosoite muuttunut",IF(E864=1,VLOOKUP(D864,'2015'!$F$12:$AL$1887,33,FALSE),"-")))</f>
        <v>musta</v>
      </c>
      <c r="BM864" s="39"/>
      <c r="BN864" s="217" t="str">
        <f>VLOOKUP(D864,'2015'!$F$12:$AL$1887,33,FALSE)</f>
        <v>musta</v>
      </c>
      <c r="BO864" s="39"/>
      <c r="BP864" s="115" t="s">
        <v>10</v>
      </c>
      <c r="BQ864" s="30"/>
      <c r="BS864" s="5"/>
      <c r="BU864" s="37"/>
      <c r="BV864" s="30" t="s">
        <v>10</v>
      </c>
      <c r="BX864" t="str">
        <f>IF(E864=1,VLOOKUP(D864,'2015'!$F$12:$AX$1887,43,FALSE),"-")</f>
        <v>musta</v>
      </c>
      <c r="BY864" t="str">
        <f>IF(E864=1,VLOOKUP(D864,'2015'!$F$12:$AX$1887,44,FALSE),"-")</f>
        <v>musta</v>
      </c>
      <c r="BZ864" t="str">
        <f>IF(E864=1,VLOOKUP(D864,'2015'!$F$12:$AX$1887,45,FALSE),"-")</f>
        <v>musta</v>
      </c>
      <c r="CA864" s="31">
        <f t="shared" si="223"/>
        <v>10</v>
      </c>
      <c r="CB864" s="31">
        <f t="shared" si="224"/>
        <v>10</v>
      </c>
      <c r="CC864" s="31">
        <f t="shared" si="225"/>
        <v>0</v>
      </c>
      <c r="CD864" s="31">
        <f t="shared" si="226"/>
        <v>0</v>
      </c>
      <c r="CE864" s="31">
        <f t="shared" si="227"/>
        <v>0</v>
      </c>
      <c r="CO864" s="2" t="s">
        <v>35</v>
      </c>
      <c r="CP864" s="2" t="s">
        <v>35</v>
      </c>
    </row>
    <row r="865" spans="1:94" ht="15.75" thickBot="1" x14ac:dyDescent="0.3">
      <c r="A865" s="50"/>
      <c r="B865" s="50"/>
      <c r="C865" s="50" t="str">
        <f t="shared" si="221"/>
        <v>3073_3_5010</v>
      </c>
      <c r="D865" s="51" t="str">
        <f t="shared" si="222"/>
        <v>3073_3</v>
      </c>
      <c r="E865" s="224">
        <f>IFERROR(VLOOKUP(C865,'2015'!$C$12:$D$1887,2,FALSE),0)</f>
        <v>1</v>
      </c>
      <c r="F865" s="51">
        <f>IFERROR(K865-IFERROR(VLOOKUP(D865,'2015'!$F$12:$I$1887,4,FALSE),"ei löydy"),"ei löydy")</f>
        <v>0</v>
      </c>
      <c r="G865" s="224">
        <f>IFERROR(VLOOKUP(Työfile_2024!C865,Liikennemalli!$D$6:$G$1921,4,FALSE),0)</f>
        <v>1</v>
      </c>
      <c r="H865" s="225">
        <f>K865-IFERROR(VLOOKUP(Työfile_2024!D865,Liikennemalli!$C$6:$H$1921,6,FALSE),"ei löydy")</f>
        <v>0</v>
      </c>
      <c r="I865" s="80">
        <v>3073</v>
      </c>
      <c r="J865" s="52">
        <v>3</v>
      </c>
      <c r="K865" s="52">
        <v>5010</v>
      </c>
      <c r="L865" s="53"/>
      <c r="M865" s="54"/>
      <c r="N865" s="54"/>
      <c r="O865" s="54"/>
      <c r="P865" s="54"/>
      <c r="Q865" s="55"/>
      <c r="R865" s="55"/>
      <c r="S865" s="55"/>
      <c r="T865" s="55"/>
      <c r="U865" s="52"/>
      <c r="V865" s="56">
        <v>193</v>
      </c>
      <c r="W865" s="56">
        <v>13</v>
      </c>
      <c r="X865" s="56">
        <v>194</v>
      </c>
      <c r="Y865" s="56">
        <f>VLOOKUP(D865,Liikennemalli24!$D$2:$F$1804,2,FALSE)</f>
        <v>365</v>
      </c>
      <c r="Z865" s="57">
        <f>VLOOKUP(D865,Liikennemalli24!$D$2:$F$1804,3,FALSE)</f>
        <v>0.82899999999999996</v>
      </c>
      <c r="AA865" s="178">
        <f>IF(G865=1,VLOOKUP(C865,Liikennemalli!$D$6:$H$1921,2,FALSE),"-")</f>
        <v>157.67439820022901</v>
      </c>
      <c r="AB865" s="197">
        <f>IF(G865=1,VLOOKUP(C865,Liikennemalli!$D$6:$H$1921,3,FALSE),"-")</f>
        <v>0.79490217874616698</v>
      </c>
      <c r="AC865" s="134">
        <f>IF(E865=1,VLOOKUP(Työfile_2024!D865,'2015'!$F$12:$X$1887,18,FALSE),"-")</f>
        <v>714</v>
      </c>
      <c r="AD865" s="127">
        <f>IF(E865=1,VLOOKUP(Työfile_2024!D865,'2015'!$F$12:$X$1887,19,FALSE),"-")</f>
        <v>0.95</v>
      </c>
      <c r="AI865" s="127">
        <f>IF(E865=1,VLOOKUP(Työfile_2024!D865,'2015'!$F$12:$AB$1887,20,FALSE),"-")</f>
        <v>0</v>
      </c>
      <c r="AJ865" s="127">
        <f>IF(E865=1,VLOOKUP(Työfile_2024!D865,'2015'!$F$12:$AB$1887,21,FALSE),"-")</f>
        <v>0</v>
      </c>
      <c r="AK865" s="127">
        <f>IF(E865=1,VLOOKUP(Työfile_2024!D865,'2015'!$F$12:$AB$1887,22,FALSE),"-")</f>
        <v>0</v>
      </c>
      <c r="AL865" s="127">
        <f>IF(E865=1,VLOOKUP(Työfile_2024!D865,'2015'!$F$12:$AB$1887,23,FALSE),"-")</f>
        <v>0</v>
      </c>
      <c r="AM865" s="56">
        <f>VLOOKUP(Työfile_2024!D865,Tmatkat_20km_tarkasteltava_verk!$C$2:$D$1804,2,FALSE)</f>
        <v>58</v>
      </c>
      <c r="AN865" s="148">
        <f t="shared" si="219"/>
        <v>0.30051813471502592</v>
      </c>
      <c r="AO865" s="178">
        <f>IF(E865=1,VLOOKUP(Työfile_2024!D865,'2015'!$F$12:$AC$1887,24,FALSE),"-")</f>
        <v>78</v>
      </c>
      <c r="AP865" s="52">
        <f>VLOOKUP(D865,Tarkasteltava_verkko_2024_harva!$E$2:$I$1804,5,FALSE)</f>
        <v>0</v>
      </c>
      <c r="AQ865" s="52">
        <f>VLOOKUP(D865,Tarkasteltava_verkko_2024_harva!$E$2:$I$1804,4,FALSE)</f>
        <v>0</v>
      </c>
      <c r="AR865" s="148">
        <v>0</v>
      </c>
      <c r="AS865" s="170" t="str">
        <f>IFERROR(VLOOKUP(C865,'2015'!$C$12:$AG$1887,30,FALSE),"-")</f>
        <v/>
      </c>
      <c r="AT865" s="148">
        <v>0</v>
      </c>
      <c r="AU865" s="170">
        <f>IFERROR(VLOOKUP(C865,'2015'!$C$12:$AG$1887,31,FALSE),"-")</f>
        <v>0</v>
      </c>
      <c r="AV865" s="106"/>
      <c r="AW865" s="63">
        <f>IFERROR(VLOOKUP(C865,Merkittävyysluokitus!$A$2:$J$1705,10,FALSE),"-")</f>
        <v>3</v>
      </c>
      <c r="AX865" s="175">
        <f>IFERROR(VLOOKUP(C865,Merkittävyysluokitus!$A$2:$J$1705,6,FALSE),"-")</f>
        <v>4.979639269406392</v>
      </c>
      <c r="AY865" s="175">
        <f>IFERROR(VLOOKUP(C865,Merkittävyysluokitus!$A$2:$J$1705,7,FALSE),"-")</f>
        <v>1.0923333333333334</v>
      </c>
      <c r="AZ865" s="175">
        <f>IFERROR(VLOOKUP(C865,Merkittävyysluokitus!$A$2:$J$1705,8,FALSE),"-")</f>
        <v>3.0539726027397256</v>
      </c>
      <c r="BA865" s="175">
        <f>IFERROR(VLOOKUP(C865,Merkittävyysluokitus!$A$2:$J$1705,9,FALSE),"-")</f>
        <v>0.83333333333333326</v>
      </c>
      <c r="BB865" s="203"/>
      <c r="BC865" s="203" t="str">
        <f t="shared" si="220"/>
        <v/>
      </c>
      <c r="BD865" s="39" t="str">
        <f t="shared" si="209"/>
        <v>musta</v>
      </c>
      <c r="BE865" s="68" t="str">
        <f t="shared" si="215"/>
        <v>musta</v>
      </c>
      <c r="BF865" s="68" t="str">
        <f t="shared" si="216"/>
        <v>musta</v>
      </c>
      <c r="BG865" s="68" t="str">
        <f t="shared" si="217"/>
        <v>musta</v>
      </c>
      <c r="BH865" s="208" t="str">
        <f t="shared" si="218"/>
        <v>musta</v>
      </c>
      <c r="BI865" s="39"/>
      <c r="BJ865" s="39" t="str">
        <f>IF(F865="ei löydy","uusi tie",IF(E865=0,"tieosoite muuttunut",IF(E865=1,VLOOKUP(D865,'2015'!$F$12:$AL$1887,31,FALSE),"-")))</f>
        <v>punainen</v>
      </c>
      <c r="BK865" s="67" t="str">
        <f>IF(E865=1,VLOOKUP(D865,'2015'!$F$12:$AL$1887,32,FALSE),"-")</f>
        <v>musta</v>
      </c>
      <c r="BL865" s="39" t="str">
        <f>IF(F865="ei löydy","uusi tie",IF(E865=0,"tieosoite muuttunut",IF(E865=1,VLOOKUP(D865,'2015'!$F$12:$AL$1887,33,FALSE),"-")))</f>
        <v>musta</v>
      </c>
      <c r="BM865" s="39"/>
      <c r="BN865" s="217" t="str">
        <f>VLOOKUP(D865,'2015'!$F$12:$AL$1887,33,FALSE)</f>
        <v>musta</v>
      </c>
      <c r="BO865" s="39"/>
      <c r="BP865" s="115" t="s">
        <v>10</v>
      </c>
      <c r="BQ865" s="30"/>
      <c r="BS865" s="5"/>
      <c r="BU865" s="37"/>
      <c r="BV865" s="30" t="s">
        <v>10</v>
      </c>
      <c r="BX865" t="str">
        <f>IF(E865=1,VLOOKUP(D865,'2015'!$F$12:$AX$1887,43,FALSE),"-")</f>
        <v>musta</v>
      </c>
      <c r="BY865" t="str">
        <f>IF(E865=1,VLOOKUP(D865,'2015'!$F$12:$AX$1887,44,FALSE),"-")</f>
        <v>musta</v>
      </c>
      <c r="BZ865" t="str">
        <f>IF(E865=1,VLOOKUP(D865,'2015'!$F$12:$AX$1887,45,FALSE),"-")</f>
        <v>musta</v>
      </c>
      <c r="CA865" s="31">
        <f t="shared" si="223"/>
        <v>10</v>
      </c>
      <c r="CB865" s="31">
        <f t="shared" si="224"/>
        <v>10</v>
      </c>
      <c r="CC865" s="31">
        <f t="shared" si="225"/>
        <v>0</v>
      </c>
      <c r="CD865" s="31">
        <f t="shared" si="226"/>
        <v>0</v>
      </c>
      <c r="CE865" s="31">
        <f t="shared" si="227"/>
        <v>0</v>
      </c>
      <c r="CO865" s="2" t="s">
        <v>35</v>
      </c>
      <c r="CP865" s="2" t="s">
        <v>35</v>
      </c>
    </row>
    <row r="866" spans="1:94" ht="15.75" thickBot="1" x14ac:dyDescent="0.3">
      <c r="A866" s="50"/>
      <c r="B866" s="50"/>
      <c r="C866" s="50" t="str">
        <f t="shared" si="221"/>
        <v>3131_1_4260</v>
      </c>
      <c r="D866" s="51" t="str">
        <f t="shared" si="222"/>
        <v>3131_1</v>
      </c>
      <c r="E866" s="224">
        <f>IFERROR(VLOOKUP(C866,'2015'!$C$12:$D$1887,2,FALSE),0)</f>
        <v>1</v>
      </c>
      <c r="F866" s="51">
        <f>IFERROR(K866-IFERROR(VLOOKUP(D866,'2015'!$F$12:$I$1887,4,FALSE),"ei löydy"),"ei löydy")</f>
        <v>0</v>
      </c>
      <c r="G866" s="224">
        <f>IFERROR(VLOOKUP(Työfile_2024!C866,Liikennemalli!$D$6:$G$1921,4,FALSE),0)</f>
        <v>1</v>
      </c>
      <c r="H866" s="225">
        <f>K866-IFERROR(VLOOKUP(Työfile_2024!D866,Liikennemalli!$C$6:$H$1921,6,FALSE),"ei löydy")</f>
        <v>0</v>
      </c>
      <c r="I866" s="81">
        <v>3131</v>
      </c>
      <c r="J866" s="52">
        <v>1</v>
      </c>
      <c r="K866" s="52">
        <v>4260</v>
      </c>
      <c r="L866" s="53"/>
      <c r="M866" s="54"/>
      <c r="N866" s="54"/>
      <c r="O866" s="54"/>
      <c r="P866" s="54"/>
      <c r="Q866" s="55"/>
      <c r="R866" s="55"/>
      <c r="S866" s="55"/>
      <c r="T866" s="55"/>
      <c r="U866" s="52"/>
      <c r="V866" s="56">
        <v>1393</v>
      </c>
      <c r="W866" s="56">
        <v>70</v>
      </c>
      <c r="X866" s="56">
        <v>1387</v>
      </c>
      <c r="Y866" s="56">
        <f>VLOOKUP(D866,Liikennemalli24!$D$2:$F$1804,2,FALSE)</f>
        <v>154</v>
      </c>
      <c r="Z866" s="57">
        <f>VLOOKUP(D866,Liikennemalli24!$D$2:$F$1804,3,FALSE)</f>
        <v>0.32700000000000001</v>
      </c>
      <c r="AA866" s="178">
        <f>IF(G866=1,VLOOKUP(C866,Liikennemalli!$D$6:$H$1921,2,FALSE),"-")</f>
        <v>482.20430318469101</v>
      </c>
      <c r="AB866" s="197">
        <f>IF(G866=1,VLOOKUP(C866,Liikennemalli!$D$6:$H$1921,3,FALSE),"-")</f>
        <v>0.63603293633609903</v>
      </c>
      <c r="AC866" s="134">
        <f>IF(E866=1,VLOOKUP(Työfile_2024!D866,'2015'!$F$12:$X$1887,18,FALSE),"-")</f>
        <v>0</v>
      </c>
      <c r="AD866" s="127">
        <f>IF(E866=1,VLOOKUP(Työfile_2024!D866,'2015'!$F$12:$X$1887,19,FALSE),"-")</f>
        <v>0</v>
      </c>
      <c r="AI866" s="127">
        <f>IF(E866=1,VLOOKUP(Työfile_2024!D866,'2015'!$F$12:$AB$1887,20,FALSE),"-")</f>
        <v>0</v>
      </c>
      <c r="AJ866" s="127">
        <f>IF(E866=1,VLOOKUP(Työfile_2024!D866,'2015'!$F$12:$AB$1887,21,FALSE),"-")</f>
        <v>0</v>
      </c>
      <c r="AK866" s="127">
        <f>IF(E866=1,VLOOKUP(Työfile_2024!D866,'2015'!$F$12:$AB$1887,22,FALSE),"-")</f>
        <v>0</v>
      </c>
      <c r="AL866" s="127">
        <f>IF(E866=1,VLOOKUP(Työfile_2024!D866,'2015'!$F$12:$AB$1887,23,FALSE),"-")</f>
        <v>0</v>
      </c>
      <c r="AM866" s="56">
        <f>VLOOKUP(Työfile_2024!D866,Tmatkat_20km_tarkasteltava_verk!$C$2:$D$1804,2,FALSE)</f>
        <v>209</v>
      </c>
      <c r="AN866" s="148">
        <f t="shared" si="219"/>
        <v>0.15003589375448673</v>
      </c>
      <c r="AO866" s="178">
        <f>IF(E866=1,VLOOKUP(Työfile_2024!D866,'2015'!$F$12:$AC$1887,24,FALSE),"-")</f>
        <v>270</v>
      </c>
      <c r="AP866" s="52">
        <f>VLOOKUP(D866,Tarkasteltava_verkko_2024_harva!$E$2:$I$1804,5,FALSE)</f>
        <v>0</v>
      </c>
      <c r="AQ866" s="52">
        <f>VLOOKUP(D866,Tarkasteltava_verkko_2024_harva!$E$2:$I$1804,4,FALSE)</f>
        <v>0</v>
      </c>
      <c r="AR866" s="148">
        <v>0</v>
      </c>
      <c r="AS866" s="170">
        <f>IFERROR(VLOOKUP(C866,'2015'!$C$12:$AG$1887,30,FALSE),"-")</f>
        <v>0</v>
      </c>
      <c r="AT866" s="148">
        <v>0.99530516431924887</v>
      </c>
      <c r="AU866" s="170">
        <f>IFERROR(VLOOKUP(C866,'2015'!$C$12:$AG$1887,31,FALSE),"-")</f>
        <v>0</v>
      </c>
      <c r="AV866" s="106"/>
      <c r="AW866" s="63">
        <f>IFERROR(VLOOKUP(C866,Merkittävyysluokitus!$A$2:$J$1705,10,FALSE),"-")</f>
        <v>2</v>
      </c>
      <c r="AX866" s="175">
        <f>IFERROR(VLOOKUP(C866,Merkittävyysluokitus!$A$2:$J$1705,6,FALSE),"-")</f>
        <v>11.636111111111111</v>
      </c>
      <c r="AY866" s="175">
        <f>IFERROR(VLOOKUP(C866,Merkittävyysluokitus!$A$2:$J$1705,7,FALSE),"-")</f>
        <v>5</v>
      </c>
      <c r="AZ866" s="175">
        <f>IFERROR(VLOOKUP(C866,Merkittävyysluokitus!$A$2:$J$1705,8,FALSE),"-")</f>
        <v>4.4694444444444441</v>
      </c>
      <c r="BA866" s="175">
        <f>IFERROR(VLOOKUP(C866,Merkittävyysluokitus!$A$2:$J$1705,9,FALSE),"-")</f>
        <v>2.1666666666666665</v>
      </c>
      <c r="BB866" s="203"/>
      <c r="BC866" s="203" t="str">
        <f t="shared" si="220"/>
        <v/>
      </c>
      <c r="BD866" s="39" t="str">
        <f t="shared" si="209"/>
        <v>musta</v>
      </c>
      <c r="BE866" s="68" t="str">
        <f t="shared" si="215"/>
        <v>musta</v>
      </c>
      <c r="BF866" s="68" t="str">
        <f t="shared" si="216"/>
        <v>musta</v>
      </c>
      <c r="BG866" s="68" t="str">
        <f t="shared" si="217"/>
        <v>musta</v>
      </c>
      <c r="BH866" s="208" t="str">
        <f t="shared" si="218"/>
        <v>musta</v>
      </c>
      <c r="BI866" s="39"/>
      <c r="BJ866" s="39" t="str">
        <f>IF(F866="ei löydy","uusi tie",IF(E866=0,"tieosoite muuttunut",IF(E866=1,VLOOKUP(D866,'2015'!$F$12:$AL$1887,31,FALSE),"-")))</f>
        <v>musta</v>
      </c>
      <c r="BK866" s="67" t="str">
        <f>IF(E866=1,VLOOKUP(D866,'2015'!$F$12:$AL$1887,32,FALSE),"-")</f>
        <v>musta</v>
      </c>
      <c r="BL866" s="39" t="str">
        <f>IF(F866="ei löydy","uusi tie",IF(E866=0,"tieosoite muuttunut",IF(E866=1,VLOOKUP(D866,'2015'!$F$12:$AL$1887,33,FALSE),"-")))</f>
        <v>musta</v>
      </c>
      <c r="BM866" s="39"/>
      <c r="BN866" s="217" t="str">
        <f>VLOOKUP(D866,'2015'!$F$12:$AL$1887,33,FALSE)</f>
        <v>musta</v>
      </c>
      <c r="BO866" s="39"/>
      <c r="BP866" s="115" t="s">
        <v>10</v>
      </c>
      <c r="BQ866" s="30"/>
      <c r="BS866" s="5"/>
      <c r="BU866" s="37"/>
      <c r="BV866" s="30" t="s">
        <v>10</v>
      </c>
      <c r="BX866">
        <f>IF(E866=1,VLOOKUP(D866,'2015'!$F$12:$AX$1887,43,FALSE),"-")</f>
        <v>0</v>
      </c>
      <c r="BY866">
        <f>IF(E866=1,VLOOKUP(D866,'2015'!$F$12:$AX$1887,44,FALSE),"-")</f>
        <v>0</v>
      </c>
      <c r="BZ866">
        <f>IF(E866=1,VLOOKUP(D866,'2015'!$F$12:$AX$1887,45,FALSE),"-")</f>
        <v>0</v>
      </c>
      <c r="CA866" s="31">
        <f t="shared" si="223"/>
        <v>1</v>
      </c>
      <c r="CB866" s="31">
        <f t="shared" si="224"/>
        <v>0</v>
      </c>
      <c r="CC866" s="31">
        <f t="shared" si="225"/>
        <v>0</v>
      </c>
      <c r="CD866" s="31">
        <f t="shared" si="226"/>
        <v>1</v>
      </c>
      <c r="CE866" s="31">
        <f t="shared" si="227"/>
        <v>0</v>
      </c>
      <c r="CO866" s="2" t="s">
        <v>35</v>
      </c>
      <c r="CP866" s="2" t="s">
        <v>35</v>
      </c>
    </row>
    <row r="867" spans="1:94" ht="15.75" thickBot="1" x14ac:dyDescent="0.3">
      <c r="A867" s="50"/>
      <c r="B867" s="50"/>
      <c r="C867" s="50" t="str">
        <f t="shared" si="221"/>
        <v>3132_1_7298</v>
      </c>
      <c r="D867" s="51" t="str">
        <f t="shared" si="222"/>
        <v>3132_1</v>
      </c>
      <c r="E867" s="224">
        <f>IFERROR(VLOOKUP(C867,'2015'!$C$12:$D$1887,2,FALSE),0)</f>
        <v>1</v>
      </c>
      <c r="F867" s="51">
        <f>IFERROR(K867-IFERROR(VLOOKUP(D867,'2015'!$F$12:$I$1887,4,FALSE),"ei löydy"),"ei löydy")</f>
        <v>0</v>
      </c>
      <c r="G867" s="224">
        <f>IFERROR(VLOOKUP(Työfile_2024!C867,Liikennemalli!$D$6:$G$1921,4,FALSE),0)</f>
        <v>1</v>
      </c>
      <c r="H867" s="225">
        <f>K867-IFERROR(VLOOKUP(Työfile_2024!D867,Liikennemalli!$C$6:$H$1921,6,FALSE),"ei löydy")</f>
        <v>0</v>
      </c>
      <c r="I867" s="80">
        <v>3132</v>
      </c>
      <c r="J867" s="52">
        <v>1</v>
      </c>
      <c r="K867" s="52">
        <v>7298</v>
      </c>
      <c r="L867" s="53"/>
      <c r="M867" s="54"/>
      <c r="N867" s="54"/>
      <c r="O867" s="54"/>
      <c r="P867" s="54"/>
      <c r="Q867" s="55"/>
      <c r="R867" s="55"/>
      <c r="S867" s="55"/>
      <c r="T867" s="55"/>
      <c r="U867" s="52"/>
      <c r="V867" s="56">
        <v>634</v>
      </c>
      <c r="W867" s="56">
        <v>38</v>
      </c>
      <c r="X867" s="56">
        <v>602</v>
      </c>
      <c r="Y867" s="56">
        <f>VLOOKUP(D867,Liikennemalli24!$D$2:$F$1804,2,FALSE)</f>
        <v>140</v>
      </c>
      <c r="Z867" s="57">
        <f>VLOOKUP(D867,Liikennemalli24!$D$2:$F$1804,3,FALSE)</f>
        <v>0.38900000000000001</v>
      </c>
      <c r="AA867" s="178">
        <f>IF(G867=1,VLOOKUP(C867,Liikennemalli!$D$6:$H$1921,2,FALSE),"-")</f>
        <v>371.43061852199298</v>
      </c>
      <c r="AB867" s="197">
        <f>IF(G867=1,VLOOKUP(C867,Liikennemalli!$D$6:$H$1921,3,FALSE),"-")</f>
        <v>0.90967571386512902</v>
      </c>
      <c r="AC867" s="134">
        <f>IF(E867=1,VLOOKUP(Työfile_2024!D867,'2015'!$F$12:$X$1887,18,FALSE),"-")</f>
        <v>0</v>
      </c>
      <c r="AD867" s="127">
        <f>IF(E867=1,VLOOKUP(Työfile_2024!D867,'2015'!$F$12:$X$1887,19,FALSE),"-")</f>
        <v>0</v>
      </c>
      <c r="AI867" s="127" t="str">
        <f>IF(E867=1,VLOOKUP(Työfile_2024!D867,'2015'!$F$12:$AB$1887,20,FALSE),"-")</f>
        <v>0-1 000</v>
      </c>
      <c r="AJ867" s="127" t="str">
        <f>IF(E867=1,VLOOKUP(Työfile_2024!D867,'2015'!$F$12:$AB$1887,21,FALSE),"-")</f>
        <v>0-1 000</v>
      </c>
      <c r="AK867" s="127" t="str">
        <f>IF(E867=1,VLOOKUP(Työfile_2024!D867,'2015'!$F$12:$AB$1887,22,FALSE),"-")</f>
        <v>80-100 %</v>
      </c>
      <c r="AL867" s="127" t="str">
        <f>IF(E867=1,VLOOKUP(Työfile_2024!D867,'2015'!$F$12:$AB$1887,23,FALSE),"-")</f>
        <v>80-100 %</v>
      </c>
      <c r="AM867" s="56">
        <f>VLOOKUP(Työfile_2024!D867,Tmatkat_20km_tarkasteltava_verk!$C$2:$D$1804,2,FALSE)</f>
        <v>94</v>
      </c>
      <c r="AN867" s="148">
        <f t="shared" si="219"/>
        <v>0.14826498422712933</v>
      </c>
      <c r="AO867" s="178">
        <f>IF(E867=1,VLOOKUP(Työfile_2024!D867,'2015'!$F$12:$AC$1887,24,FALSE),"-")</f>
        <v>90</v>
      </c>
      <c r="AP867" s="52">
        <f>VLOOKUP(D867,Tarkasteltava_verkko_2024_harva!$E$2:$I$1804,5,FALSE)</f>
        <v>0</v>
      </c>
      <c r="AQ867" s="52">
        <f>VLOOKUP(D867,Tarkasteltava_verkko_2024_harva!$E$2:$I$1804,4,FALSE)</f>
        <v>0</v>
      </c>
      <c r="AR867" s="148">
        <v>0</v>
      </c>
      <c r="AS867" s="170">
        <f>IFERROR(VLOOKUP(C867,'2015'!$C$12:$AG$1887,30,FALSE),"-")</f>
        <v>0</v>
      </c>
      <c r="AT867" s="148">
        <v>0</v>
      </c>
      <c r="AU867" s="170">
        <f>IFERROR(VLOOKUP(C867,'2015'!$C$12:$AG$1887,31,FALSE),"-")</f>
        <v>0</v>
      </c>
      <c r="AV867" s="106"/>
      <c r="AW867" s="63">
        <f>IFERROR(VLOOKUP(C867,Merkittävyysluokitus!$A$2:$J$1705,10,FALSE),"-")</f>
        <v>3</v>
      </c>
      <c r="AX867" s="175">
        <f>IFERROR(VLOOKUP(C867,Merkittävyysluokitus!$A$2:$J$1705,6,FALSE),"-")</f>
        <v>8.1575859969558593</v>
      </c>
      <c r="AY867" s="175">
        <f>IFERROR(VLOOKUP(C867,Merkittävyysluokitus!$A$2:$J$1705,7,FALSE),"-")</f>
        <v>2.2553333333333332</v>
      </c>
      <c r="AZ867" s="175">
        <f>IFERROR(VLOOKUP(C867,Merkittävyysluokitus!$A$2:$J$1705,8,FALSE),"-")</f>
        <v>4.5689193302891926</v>
      </c>
      <c r="BA867" s="175">
        <f>IFERROR(VLOOKUP(C867,Merkittävyysluokitus!$A$2:$J$1705,9,FALSE),"-")</f>
        <v>1.3333333333333333</v>
      </c>
      <c r="BB867" s="203"/>
      <c r="BC867" s="203" t="str">
        <f t="shared" si="220"/>
        <v/>
      </c>
      <c r="BD867" s="39" t="str">
        <f t="shared" si="209"/>
        <v>musta</v>
      </c>
      <c r="BE867" s="68" t="str">
        <f t="shared" si="215"/>
        <v>musta</v>
      </c>
      <c r="BF867" s="68" t="str">
        <f t="shared" si="216"/>
        <v>musta</v>
      </c>
      <c r="BG867" s="68" t="str">
        <f t="shared" si="217"/>
        <v>musta</v>
      </c>
      <c r="BH867" s="208" t="str">
        <f t="shared" si="218"/>
        <v>musta</v>
      </c>
      <c r="BI867" s="39"/>
      <c r="BJ867" s="39" t="str">
        <f>IF(F867="ei löydy","uusi tie",IF(E867=0,"tieosoite muuttunut",IF(E867=1,VLOOKUP(D867,'2015'!$F$12:$AL$1887,31,FALSE),"-")))</f>
        <v>punainen</v>
      </c>
      <c r="BK867" s="67" t="str">
        <f>IF(E867=1,VLOOKUP(D867,'2015'!$F$12:$AL$1887,32,FALSE),"-")</f>
        <v>musta</v>
      </c>
      <c r="BL867" s="39" t="str">
        <f>IF(F867="ei löydy","uusi tie",IF(E867=0,"tieosoite muuttunut",IF(E867=1,VLOOKUP(D867,'2015'!$F$12:$AL$1887,33,FALSE),"-")))</f>
        <v>musta</v>
      </c>
      <c r="BM867" s="39"/>
      <c r="BN867" s="217" t="str">
        <f>VLOOKUP(D867,'2015'!$F$12:$AL$1887,33,FALSE)</f>
        <v>musta</v>
      </c>
      <c r="BO867" s="39"/>
      <c r="BP867" s="115" t="s">
        <v>10</v>
      </c>
      <c r="BQ867" s="30"/>
      <c r="BS867" s="5"/>
      <c r="BU867" s="37"/>
      <c r="BV867" s="30" t="s">
        <v>10</v>
      </c>
      <c r="BX867">
        <f>IF(E867=1,VLOOKUP(D867,'2015'!$F$12:$AX$1887,43,FALSE),"-")</f>
        <v>0</v>
      </c>
      <c r="BY867">
        <f>IF(E867=1,VLOOKUP(D867,'2015'!$F$12:$AX$1887,44,FALSE),"-")</f>
        <v>0</v>
      </c>
      <c r="BZ867">
        <f>IF(E867=1,VLOOKUP(D867,'2015'!$F$12:$AX$1887,45,FALSE),"-")</f>
        <v>0</v>
      </c>
      <c r="CA867" s="31">
        <f t="shared" si="223"/>
        <v>0</v>
      </c>
      <c r="CB867" s="31">
        <f t="shared" si="224"/>
        <v>0</v>
      </c>
      <c r="CC867" s="31">
        <f t="shared" si="225"/>
        <v>0</v>
      </c>
      <c r="CD867" s="31">
        <f t="shared" si="226"/>
        <v>0</v>
      </c>
      <c r="CE867" s="31">
        <f t="shared" si="227"/>
        <v>0</v>
      </c>
      <c r="CO867" s="2" t="s">
        <v>35</v>
      </c>
      <c r="CP867" s="2" t="s">
        <v>35</v>
      </c>
    </row>
    <row r="868" spans="1:94" ht="15.75" thickBot="1" x14ac:dyDescent="0.3">
      <c r="A868" s="50"/>
      <c r="B868" s="50"/>
      <c r="C868" s="50" t="str">
        <f t="shared" si="221"/>
        <v>3132_2_6107</v>
      </c>
      <c r="D868" s="51" t="str">
        <f t="shared" si="222"/>
        <v>3132_2</v>
      </c>
      <c r="E868" s="224">
        <f>IFERROR(VLOOKUP(C868,'2015'!$C$12:$D$1887,2,FALSE),0)</f>
        <v>1</v>
      </c>
      <c r="F868" s="51">
        <f>IFERROR(K868-IFERROR(VLOOKUP(D868,'2015'!$F$12:$I$1887,4,FALSE),"ei löydy"),"ei löydy")</f>
        <v>0</v>
      </c>
      <c r="G868" s="224">
        <f>IFERROR(VLOOKUP(Työfile_2024!C868,Liikennemalli!$D$6:$G$1921,4,FALSE),0)</f>
        <v>1</v>
      </c>
      <c r="H868" s="225">
        <f>K868-IFERROR(VLOOKUP(Työfile_2024!D868,Liikennemalli!$C$6:$H$1921,6,FALSE),"ei löydy")</f>
        <v>0</v>
      </c>
      <c r="I868" s="80">
        <v>3132</v>
      </c>
      <c r="J868" s="52">
        <v>2</v>
      </c>
      <c r="K868" s="52">
        <v>6107</v>
      </c>
      <c r="L868" s="53"/>
      <c r="M868" s="54"/>
      <c r="N868" s="54"/>
      <c r="O868" s="54"/>
      <c r="P868" s="54"/>
      <c r="Q868" s="55"/>
      <c r="R868" s="55"/>
      <c r="S868" s="55"/>
      <c r="T868" s="55"/>
      <c r="U868" s="52"/>
      <c r="V868" s="56">
        <v>612</v>
      </c>
      <c r="W868" s="56">
        <v>25</v>
      </c>
      <c r="X868" s="56">
        <v>528</v>
      </c>
      <c r="Y868" s="56">
        <f>VLOOKUP(D868,Liikennemalli24!$D$2:$F$1804,2,FALSE)</f>
        <v>121</v>
      </c>
      <c r="Z868" s="57">
        <f>VLOOKUP(D868,Liikennemalli24!$D$2:$F$1804,3,FALSE)</f>
        <v>0.38200000000000001</v>
      </c>
      <c r="AA868" s="178">
        <f>IF(G868=1,VLOOKUP(C868,Liikennemalli!$D$6:$H$1921,2,FALSE),"-")</f>
        <v>325.844296445206</v>
      </c>
      <c r="AB868" s="197">
        <f>IF(G868=1,VLOOKUP(C868,Liikennemalli!$D$6:$H$1921,3,FALSE),"-")</f>
        <v>0.96176859204677101</v>
      </c>
      <c r="AC868" s="134">
        <f>IF(E868=1,VLOOKUP(Työfile_2024!D868,'2015'!$F$12:$X$1887,18,FALSE),"-")</f>
        <v>0</v>
      </c>
      <c r="AD868" s="127">
        <f>IF(E868=1,VLOOKUP(Työfile_2024!D868,'2015'!$F$12:$X$1887,19,FALSE),"-")</f>
        <v>0</v>
      </c>
      <c r="AI868" s="127" t="str">
        <f>IF(E868=1,VLOOKUP(Työfile_2024!D868,'2015'!$F$12:$AB$1887,20,FALSE),"-")</f>
        <v>0-1 000</v>
      </c>
      <c r="AJ868" s="127" t="str">
        <f>IF(E868=1,VLOOKUP(Työfile_2024!D868,'2015'!$F$12:$AB$1887,21,FALSE),"-")</f>
        <v>0-1 000</v>
      </c>
      <c r="AK868" s="127" t="str">
        <f>IF(E868=1,VLOOKUP(Työfile_2024!D868,'2015'!$F$12:$AB$1887,22,FALSE),"-")</f>
        <v>80-100 %</v>
      </c>
      <c r="AL868" s="127" t="str">
        <f>IF(E868=1,VLOOKUP(Työfile_2024!D868,'2015'!$F$12:$AB$1887,23,FALSE),"-")</f>
        <v>80-100 %</v>
      </c>
      <c r="AM868" s="56">
        <f>VLOOKUP(Työfile_2024!D868,Tmatkat_20km_tarkasteltava_verk!$C$2:$D$1804,2,FALSE)</f>
        <v>86</v>
      </c>
      <c r="AN868" s="148">
        <f t="shared" si="219"/>
        <v>0.14052287581699346</v>
      </c>
      <c r="AO868" s="178">
        <f>IF(E868=1,VLOOKUP(Työfile_2024!D868,'2015'!$F$12:$AC$1887,24,FALSE),"-")</f>
        <v>78</v>
      </c>
      <c r="AP868" s="52">
        <f>VLOOKUP(D868,Tarkasteltava_verkko_2024_harva!$E$2:$I$1804,5,FALSE)</f>
        <v>0</v>
      </c>
      <c r="AQ868" s="52">
        <f>VLOOKUP(D868,Tarkasteltava_verkko_2024_harva!$E$2:$I$1804,4,FALSE)</f>
        <v>0</v>
      </c>
      <c r="AR868" s="148">
        <v>0</v>
      </c>
      <c r="AS868" s="170">
        <f>IFERROR(VLOOKUP(C868,'2015'!$C$12:$AG$1887,30,FALSE),"-")</f>
        <v>0</v>
      </c>
      <c r="AT868" s="148">
        <v>0</v>
      </c>
      <c r="AU868" s="170">
        <f>IFERROR(VLOOKUP(C868,'2015'!$C$12:$AG$1887,31,FALSE),"-")</f>
        <v>0</v>
      </c>
      <c r="AV868" s="106"/>
      <c r="AW868" s="63">
        <f>IFERROR(VLOOKUP(C868,Merkittävyysluokitus!$A$2:$J$1705,10,FALSE),"-")</f>
        <v>3</v>
      </c>
      <c r="AX868" s="175">
        <f>IFERROR(VLOOKUP(C868,Merkittävyysluokitus!$A$2:$J$1705,6,FALSE),"-")</f>
        <v>6.7890898021308974</v>
      </c>
      <c r="AY868" s="175">
        <f>IFERROR(VLOOKUP(C868,Merkittävyysluokitus!$A$2:$J$1705,7,FALSE),"-")</f>
        <v>2.1493333333333333</v>
      </c>
      <c r="AZ868" s="175">
        <f>IFERROR(VLOOKUP(C868,Merkittävyysluokitus!$A$2:$J$1705,8,FALSE),"-")</f>
        <v>2.9730898021308976</v>
      </c>
      <c r="BA868" s="175">
        <f>IFERROR(VLOOKUP(C868,Merkittävyysluokitus!$A$2:$J$1705,9,FALSE),"-")</f>
        <v>1.6666666666666665</v>
      </c>
      <c r="BB868" s="203"/>
      <c r="BC868" s="203" t="str">
        <f t="shared" si="220"/>
        <v/>
      </c>
      <c r="BD868" s="39" t="str">
        <f t="shared" si="209"/>
        <v>musta</v>
      </c>
      <c r="BE868" s="68" t="str">
        <f t="shared" si="215"/>
        <v>musta</v>
      </c>
      <c r="BF868" s="68" t="str">
        <f t="shared" si="216"/>
        <v>musta</v>
      </c>
      <c r="BG868" s="68" t="str">
        <f t="shared" si="217"/>
        <v>musta</v>
      </c>
      <c r="BH868" s="208" t="str">
        <f t="shared" si="218"/>
        <v>musta</v>
      </c>
      <c r="BI868" s="39"/>
      <c r="BJ868" s="39" t="str">
        <f>IF(F868="ei löydy","uusi tie",IF(E868=0,"tieosoite muuttunut",IF(E868=1,VLOOKUP(D868,'2015'!$F$12:$AL$1887,31,FALSE),"-")))</f>
        <v>punainen</v>
      </c>
      <c r="BK868" s="67" t="str">
        <f>IF(E868=1,VLOOKUP(D868,'2015'!$F$12:$AL$1887,32,FALSE),"-")</f>
        <v>musta</v>
      </c>
      <c r="BL868" s="39" t="str">
        <f>IF(F868="ei löydy","uusi tie",IF(E868=0,"tieosoite muuttunut",IF(E868=1,VLOOKUP(D868,'2015'!$F$12:$AL$1887,33,FALSE),"-")))</f>
        <v>musta</v>
      </c>
      <c r="BM868" s="39"/>
      <c r="BN868" s="217" t="str">
        <f>VLOOKUP(D868,'2015'!$F$12:$AL$1887,33,FALSE)</f>
        <v>musta</v>
      </c>
      <c r="BO868" s="39"/>
      <c r="BP868" s="115" t="s">
        <v>10</v>
      </c>
      <c r="BQ868" s="30"/>
      <c r="BS868" s="5"/>
      <c r="BU868" s="37"/>
      <c r="BV868" s="30" t="s">
        <v>10</v>
      </c>
      <c r="BX868">
        <f>IF(E868=1,VLOOKUP(D868,'2015'!$F$12:$AX$1887,43,FALSE),"-")</f>
        <v>0</v>
      </c>
      <c r="BY868">
        <f>IF(E868=1,VLOOKUP(D868,'2015'!$F$12:$AX$1887,44,FALSE),"-")</f>
        <v>0</v>
      </c>
      <c r="BZ868">
        <f>IF(E868=1,VLOOKUP(D868,'2015'!$F$12:$AX$1887,45,FALSE),"-")</f>
        <v>0</v>
      </c>
      <c r="CA868" s="31">
        <f t="shared" si="223"/>
        <v>0</v>
      </c>
      <c r="CB868" s="31">
        <f t="shared" si="224"/>
        <v>0</v>
      </c>
      <c r="CC868" s="31">
        <f t="shared" si="225"/>
        <v>0</v>
      </c>
      <c r="CD868" s="31">
        <f t="shared" si="226"/>
        <v>0</v>
      </c>
      <c r="CE868" s="31">
        <f t="shared" si="227"/>
        <v>0</v>
      </c>
      <c r="CO868" s="2" t="s">
        <v>35</v>
      </c>
      <c r="CP868" s="2" t="s">
        <v>35</v>
      </c>
    </row>
    <row r="869" spans="1:94" ht="15.75" thickBot="1" x14ac:dyDescent="0.3">
      <c r="A869" s="50"/>
      <c r="B869" s="50"/>
      <c r="C869" s="50" t="str">
        <f t="shared" si="221"/>
        <v>3132_3_3770</v>
      </c>
      <c r="D869" s="51" t="str">
        <f t="shared" si="222"/>
        <v>3132_3</v>
      </c>
      <c r="E869" s="224">
        <f>IFERROR(VLOOKUP(C869,'2015'!$C$12:$D$1887,2,FALSE),0)</f>
        <v>1</v>
      </c>
      <c r="F869" s="51">
        <f>IFERROR(K869-IFERROR(VLOOKUP(D869,'2015'!$F$12:$I$1887,4,FALSE),"ei löydy"),"ei löydy")</f>
        <v>0</v>
      </c>
      <c r="G869" s="224">
        <f>IFERROR(VLOOKUP(Työfile_2024!C869,Liikennemalli!$D$6:$G$1921,4,FALSE),0)</f>
        <v>1</v>
      </c>
      <c r="H869" s="225">
        <f>K869-IFERROR(VLOOKUP(Työfile_2024!D869,Liikennemalli!$C$6:$H$1921,6,FALSE),"ei löydy")</f>
        <v>0</v>
      </c>
      <c r="I869" s="80">
        <v>3132</v>
      </c>
      <c r="J869" s="52">
        <v>3</v>
      </c>
      <c r="K869" s="52">
        <v>3770</v>
      </c>
      <c r="L869" s="53"/>
      <c r="M869" s="54"/>
      <c r="N869" s="54"/>
      <c r="O869" s="54"/>
      <c r="P869" s="54"/>
      <c r="Q869" s="55"/>
      <c r="R869" s="55"/>
      <c r="S869" s="55"/>
      <c r="T869" s="55"/>
      <c r="U869" s="52"/>
      <c r="V869" s="56">
        <v>419.20557029177718</v>
      </c>
      <c r="W869" s="56">
        <v>22.331564986737401</v>
      </c>
      <c r="X869" s="56">
        <v>374.56498673740055</v>
      </c>
      <c r="Y869" s="56">
        <f>VLOOKUP(D869,Liikennemalli24!$D$2:$F$1804,2,FALSE)</f>
        <v>111</v>
      </c>
      <c r="Z869" s="57">
        <f>VLOOKUP(D869,Liikennemalli24!$D$2:$F$1804,3,FALSE)</f>
        <v>0.47899999999999998</v>
      </c>
      <c r="AA869" s="178">
        <f>IF(G869=1,VLOOKUP(C869,Liikennemalli!$D$6:$H$1921,2,FALSE),"-")</f>
        <v>231.81258971023101</v>
      </c>
      <c r="AB869" s="197">
        <f>IF(G869=1,VLOOKUP(C869,Liikennemalli!$D$6:$H$1921,3,FALSE),"-")</f>
        <v>0.91535182030459805</v>
      </c>
      <c r="AC869" s="134">
        <f>IF(E869=1,VLOOKUP(Työfile_2024!D869,'2015'!$F$12:$X$1887,18,FALSE),"-")</f>
        <v>0</v>
      </c>
      <c r="AD869" s="127">
        <f>IF(E869=1,VLOOKUP(Työfile_2024!D869,'2015'!$F$12:$X$1887,19,FALSE),"-")</f>
        <v>0</v>
      </c>
      <c r="AI869" s="127" t="str">
        <f>IF(E869=1,VLOOKUP(Työfile_2024!D869,'2015'!$F$12:$AB$1887,20,FALSE),"-")</f>
        <v>0-1 000</v>
      </c>
      <c r="AJ869" s="127" t="str">
        <f>IF(E869=1,VLOOKUP(Työfile_2024!D869,'2015'!$F$12:$AB$1887,21,FALSE),"-")</f>
        <v>0-1 000</v>
      </c>
      <c r="AK869" s="127" t="str">
        <f>IF(E869=1,VLOOKUP(Työfile_2024!D869,'2015'!$F$12:$AB$1887,22,FALSE),"-")</f>
        <v>80-100 %</v>
      </c>
      <c r="AL869" s="127" t="str">
        <f>IF(E869=1,VLOOKUP(Työfile_2024!D869,'2015'!$F$12:$AB$1887,23,FALSE),"-")</f>
        <v>80-100 %</v>
      </c>
      <c r="AM869" s="56">
        <f>VLOOKUP(Työfile_2024!D869,Tmatkat_20km_tarkasteltava_verk!$C$2:$D$1804,2,FALSE)</f>
        <v>72</v>
      </c>
      <c r="AN869" s="148">
        <f t="shared" si="219"/>
        <v>0.17175344294658648</v>
      </c>
      <c r="AO869" s="178">
        <f>IF(E869=1,VLOOKUP(Työfile_2024!D869,'2015'!$F$12:$AC$1887,24,FALSE),"-")</f>
        <v>54</v>
      </c>
      <c r="AP869" s="52">
        <f>VLOOKUP(D869,Tarkasteltava_verkko_2024_harva!$E$2:$I$1804,5,FALSE)</f>
        <v>0</v>
      </c>
      <c r="AQ869" s="52">
        <f>VLOOKUP(D869,Tarkasteltava_verkko_2024_harva!$E$2:$I$1804,4,FALSE)</f>
        <v>0</v>
      </c>
      <c r="AR869" s="148">
        <v>0</v>
      </c>
      <c r="AS869" s="170">
        <f>IFERROR(VLOOKUP(C869,'2015'!$C$12:$AG$1887,30,FALSE),"-")</f>
        <v>0</v>
      </c>
      <c r="AT869" s="148">
        <v>0</v>
      </c>
      <c r="AU869" s="170">
        <f>IFERROR(VLOOKUP(C869,'2015'!$C$12:$AG$1887,31,FALSE),"-")</f>
        <v>0</v>
      </c>
      <c r="AV869" s="106"/>
      <c r="AW869" s="63">
        <f>IFERROR(VLOOKUP(C869,Merkittävyysluokitus!$A$2:$J$1705,10,FALSE),"-")</f>
        <v>3</v>
      </c>
      <c r="AX869" s="175">
        <f>IFERROR(VLOOKUP(C869,Merkittävyysluokitus!$A$2:$J$1705,6,FALSE),"-")</f>
        <v>6.0517537536991952</v>
      </c>
      <c r="AY869" s="175">
        <f>IFERROR(VLOOKUP(C869,Merkittävyysluokitus!$A$2:$J$1705,7,FALSE),"-")</f>
        <v>1.5176167108753313</v>
      </c>
      <c r="AZ869" s="175">
        <f>IFERROR(VLOOKUP(C869,Merkittävyysluokitus!$A$2:$J$1705,8,FALSE),"-")</f>
        <v>3.0341370428238639</v>
      </c>
      <c r="BA869" s="175">
        <f>IFERROR(VLOOKUP(C869,Merkittävyysluokitus!$A$2:$J$1705,9,FALSE),"-")</f>
        <v>1.5</v>
      </c>
      <c r="BB869" s="203"/>
      <c r="BC869" s="203" t="str">
        <f t="shared" si="220"/>
        <v/>
      </c>
      <c r="BD869" s="39" t="str">
        <f t="shared" si="209"/>
        <v>musta</v>
      </c>
      <c r="BE869" s="68" t="str">
        <f t="shared" si="215"/>
        <v>musta</v>
      </c>
      <c r="BF869" s="68" t="str">
        <f t="shared" si="216"/>
        <v>musta</v>
      </c>
      <c r="BG869" s="68" t="str">
        <f t="shared" si="217"/>
        <v>musta</v>
      </c>
      <c r="BH869" s="208" t="str">
        <f t="shared" si="218"/>
        <v>musta</v>
      </c>
      <c r="BI869" s="39"/>
      <c r="BJ869" s="39" t="str">
        <f>IF(F869="ei löydy","uusi tie",IF(E869=0,"tieosoite muuttunut",IF(E869=1,VLOOKUP(D869,'2015'!$F$12:$AL$1887,31,FALSE),"-")))</f>
        <v>punainen</v>
      </c>
      <c r="BK869" s="67" t="str">
        <f>IF(E869=1,VLOOKUP(D869,'2015'!$F$12:$AL$1887,32,FALSE),"-")</f>
        <v>musta</v>
      </c>
      <c r="BL869" s="39" t="str">
        <f>IF(F869="ei löydy","uusi tie",IF(E869=0,"tieosoite muuttunut",IF(E869=1,VLOOKUP(D869,'2015'!$F$12:$AL$1887,33,FALSE),"-")))</f>
        <v>musta</v>
      </c>
      <c r="BM869" s="39"/>
      <c r="BN869" s="217" t="str">
        <f>VLOOKUP(D869,'2015'!$F$12:$AL$1887,33,FALSE)</f>
        <v>musta</v>
      </c>
      <c r="BO869" s="39"/>
      <c r="BP869" s="115" t="s">
        <v>10</v>
      </c>
      <c r="BQ869" s="30"/>
      <c r="BS869" s="5"/>
      <c r="BU869" s="37"/>
      <c r="BV869" s="30" t="s">
        <v>10</v>
      </c>
      <c r="BX869">
        <f>IF(E869=1,VLOOKUP(D869,'2015'!$F$12:$AX$1887,43,FALSE),"-")</f>
        <v>0</v>
      </c>
      <c r="BY869">
        <f>IF(E869=1,VLOOKUP(D869,'2015'!$F$12:$AX$1887,44,FALSE),"-")</f>
        <v>0</v>
      </c>
      <c r="BZ869">
        <f>IF(E869=1,VLOOKUP(D869,'2015'!$F$12:$AX$1887,45,FALSE),"-")</f>
        <v>0</v>
      </c>
      <c r="CA869" s="31">
        <f t="shared" si="223"/>
        <v>0</v>
      </c>
      <c r="CB869" s="31">
        <f t="shared" si="224"/>
        <v>0</v>
      </c>
      <c r="CC869" s="31">
        <f t="shared" si="225"/>
        <v>0</v>
      </c>
      <c r="CD869" s="31">
        <f t="shared" si="226"/>
        <v>0</v>
      </c>
      <c r="CE869" s="31">
        <f t="shared" si="227"/>
        <v>0</v>
      </c>
      <c r="CO869" s="2" t="s">
        <v>35</v>
      </c>
      <c r="CP869" s="2" t="s">
        <v>35</v>
      </c>
    </row>
    <row r="870" spans="1:94" ht="15.75" thickBot="1" x14ac:dyDescent="0.3">
      <c r="A870" s="50"/>
      <c r="B870" s="50"/>
      <c r="C870" s="50" t="str">
        <f t="shared" si="221"/>
        <v>3132_4_5557</v>
      </c>
      <c r="D870" s="51" t="str">
        <f t="shared" si="222"/>
        <v>3132_4</v>
      </c>
      <c r="E870" s="224">
        <f>IFERROR(VLOOKUP(C870,'2015'!$C$12:$D$1887,2,FALSE),0)</f>
        <v>1</v>
      </c>
      <c r="F870" s="51">
        <f>IFERROR(K870-IFERROR(VLOOKUP(D870,'2015'!$F$12:$I$1887,4,FALSE),"ei löydy"),"ei löydy")</f>
        <v>0</v>
      </c>
      <c r="G870" s="224">
        <f>IFERROR(VLOOKUP(Työfile_2024!C870,Liikennemalli!$D$6:$G$1921,4,FALSE),0)</f>
        <v>1</v>
      </c>
      <c r="H870" s="225">
        <f>K870-IFERROR(VLOOKUP(Työfile_2024!D870,Liikennemalli!$C$6:$H$1921,6,FALSE),"ei löydy")</f>
        <v>0</v>
      </c>
      <c r="I870" s="80">
        <v>3132</v>
      </c>
      <c r="J870" s="52">
        <v>4</v>
      </c>
      <c r="K870" s="52">
        <v>5557</v>
      </c>
      <c r="L870" s="53"/>
      <c r="M870" s="54"/>
      <c r="N870" s="54"/>
      <c r="O870" s="54"/>
      <c r="P870" s="54"/>
      <c r="Q870" s="55"/>
      <c r="R870" s="55"/>
      <c r="S870" s="55"/>
      <c r="T870" s="55"/>
      <c r="U870" s="52"/>
      <c r="V870" s="56">
        <v>353.4048947273709</v>
      </c>
      <c r="W870" s="56">
        <v>21.50674824545618</v>
      </c>
      <c r="X870" s="56">
        <v>330.93863595465177</v>
      </c>
      <c r="Y870" s="56">
        <f>VLOOKUP(D870,Liikennemalli24!$D$2:$F$1804,2,FALSE)</f>
        <v>88</v>
      </c>
      <c r="Z870" s="57">
        <f>VLOOKUP(D870,Liikennemalli24!$D$2:$F$1804,3,FALSE)</f>
        <v>0.40899999999999997</v>
      </c>
      <c r="AA870" s="178">
        <f>IF(G870=1,VLOOKUP(C870,Liikennemalli!$D$6:$H$1921,2,FALSE),"-")</f>
        <v>189.83649274509699</v>
      </c>
      <c r="AB870" s="197">
        <f>IF(G870=1,VLOOKUP(C870,Liikennemalli!$D$6:$H$1921,3,FALSE),"-")</f>
        <v>0.76444054470887701</v>
      </c>
      <c r="AC870" s="134">
        <f>IF(E870=1,VLOOKUP(Työfile_2024!D870,'2015'!$F$12:$X$1887,18,FALSE),"-")</f>
        <v>0</v>
      </c>
      <c r="AD870" s="127">
        <f>IF(E870=1,VLOOKUP(Työfile_2024!D870,'2015'!$F$12:$X$1887,19,FALSE),"-")</f>
        <v>0</v>
      </c>
      <c r="AI870" s="127" t="str">
        <f>IF(E870=1,VLOOKUP(Työfile_2024!D870,'2015'!$F$12:$AB$1887,20,FALSE),"-")</f>
        <v>0-1 000</v>
      </c>
      <c r="AJ870" s="127" t="str">
        <f>IF(E870=1,VLOOKUP(Työfile_2024!D870,'2015'!$F$12:$AB$1887,21,FALSE),"-")</f>
        <v>0-1 000</v>
      </c>
      <c r="AK870" s="127" t="str">
        <f>IF(E870=1,VLOOKUP(Työfile_2024!D870,'2015'!$F$12:$AB$1887,22,FALSE),"-")</f>
        <v>80-100 %</v>
      </c>
      <c r="AL870" s="127" t="str">
        <f>IF(E870=1,VLOOKUP(Työfile_2024!D870,'2015'!$F$12:$AB$1887,23,FALSE),"-")</f>
        <v>80-100 %</v>
      </c>
      <c r="AM870" s="56">
        <f>VLOOKUP(Työfile_2024!D870,Tmatkat_20km_tarkasteltava_verk!$C$2:$D$1804,2,FALSE)</f>
        <v>59</v>
      </c>
      <c r="AN870" s="148">
        <f t="shared" si="219"/>
        <v>0.16694731985960382</v>
      </c>
      <c r="AO870" s="178">
        <f>IF(E870=1,VLOOKUP(Työfile_2024!D870,'2015'!$F$12:$AC$1887,24,FALSE),"-")</f>
        <v>52</v>
      </c>
      <c r="AP870" s="52">
        <f>VLOOKUP(D870,Tarkasteltava_verkko_2024_harva!$E$2:$I$1804,5,FALSE)</f>
        <v>0</v>
      </c>
      <c r="AQ870" s="52">
        <f>VLOOKUP(D870,Tarkasteltava_verkko_2024_harva!$E$2:$I$1804,4,FALSE)</f>
        <v>0</v>
      </c>
      <c r="AR870" s="148">
        <v>0</v>
      </c>
      <c r="AS870" s="170">
        <f>IFERROR(VLOOKUP(C870,'2015'!$C$12:$AG$1887,30,FALSE),"-")</f>
        <v>0</v>
      </c>
      <c r="AT870" s="148">
        <v>0</v>
      </c>
      <c r="AU870" s="170">
        <f>IFERROR(VLOOKUP(C870,'2015'!$C$12:$AG$1887,31,FALSE),"-")</f>
        <v>0</v>
      </c>
      <c r="AV870" s="106"/>
      <c r="AW870" s="63">
        <f>IFERROR(VLOOKUP(C870,Merkittävyysluokitus!$A$2:$J$1705,10,FALSE),"-")</f>
        <v>3</v>
      </c>
      <c r="AX870" s="175">
        <f>IFERROR(VLOOKUP(C870,Merkittävyysluokitus!$A$2:$J$1705,6,FALSE),"-")</f>
        <v>5.9463584566642806</v>
      </c>
      <c r="AY870" s="175">
        <f>IFERROR(VLOOKUP(C870,Merkittävyysluokitus!$A$2:$J$1705,7,FALSE),"-")</f>
        <v>1.2802146841821127</v>
      </c>
      <c r="AZ870" s="175">
        <f>IFERROR(VLOOKUP(C870,Merkittävyysluokitus!$A$2:$J$1705,8,FALSE),"-")</f>
        <v>3.3328104391488349</v>
      </c>
      <c r="BA870" s="175">
        <f>IFERROR(VLOOKUP(C870,Merkittävyysluokitus!$A$2:$J$1705,9,FALSE),"-")</f>
        <v>1.3333333333333333</v>
      </c>
      <c r="BB870" s="203"/>
      <c r="BC870" s="203" t="str">
        <f t="shared" si="220"/>
        <v/>
      </c>
      <c r="BD870" s="39" t="str">
        <f t="shared" si="209"/>
        <v>musta</v>
      </c>
      <c r="BE870" s="68" t="str">
        <f t="shared" si="215"/>
        <v>musta</v>
      </c>
      <c r="BF870" s="68" t="str">
        <f t="shared" si="216"/>
        <v>musta</v>
      </c>
      <c r="BG870" s="68" t="str">
        <f t="shared" si="217"/>
        <v>musta</v>
      </c>
      <c r="BH870" s="208" t="str">
        <f t="shared" si="218"/>
        <v>musta</v>
      </c>
      <c r="BI870" s="39"/>
      <c r="BJ870" s="39" t="str">
        <f>IF(F870="ei löydy","uusi tie",IF(E870=0,"tieosoite muuttunut",IF(E870=1,VLOOKUP(D870,'2015'!$F$12:$AL$1887,31,FALSE),"-")))</f>
        <v>punainen</v>
      </c>
      <c r="BK870" s="67" t="str">
        <f>IF(E870=1,VLOOKUP(D870,'2015'!$F$12:$AL$1887,32,FALSE),"-")</f>
        <v>musta</v>
      </c>
      <c r="BL870" s="39" t="str">
        <f>IF(F870="ei löydy","uusi tie",IF(E870=0,"tieosoite muuttunut",IF(E870=1,VLOOKUP(D870,'2015'!$F$12:$AL$1887,33,FALSE),"-")))</f>
        <v>musta</v>
      </c>
      <c r="BM870" s="39"/>
      <c r="BN870" s="217" t="str">
        <f>VLOOKUP(D870,'2015'!$F$12:$AL$1887,33,FALSE)</f>
        <v>musta</v>
      </c>
      <c r="BO870" s="39"/>
      <c r="BP870" s="115" t="s">
        <v>10</v>
      </c>
      <c r="BQ870" s="30"/>
      <c r="BS870" s="5"/>
      <c r="BU870" s="37"/>
      <c r="BV870" s="30" t="s">
        <v>10</v>
      </c>
      <c r="BX870">
        <f>IF(E870=1,VLOOKUP(D870,'2015'!$F$12:$AX$1887,43,FALSE),"-")</f>
        <v>0</v>
      </c>
      <c r="BY870">
        <f>IF(E870=1,VLOOKUP(D870,'2015'!$F$12:$AX$1887,44,FALSE),"-")</f>
        <v>0</v>
      </c>
      <c r="BZ870">
        <f>IF(E870=1,VLOOKUP(D870,'2015'!$F$12:$AX$1887,45,FALSE),"-")</f>
        <v>0</v>
      </c>
      <c r="CA870" s="31">
        <f t="shared" si="223"/>
        <v>0</v>
      </c>
      <c r="CB870" s="31">
        <f t="shared" si="224"/>
        <v>0</v>
      </c>
      <c r="CC870" s="31">
        <f t="shared" si="225"/>
        <v>0</v>
      </c>
      <c r="CD870" s="31">
        <f t="shared" si="226"/>
        <v>0</v>
      </c>
      <c r="CE870" s="31">
        <f t="shared" si="227"/>
        <v>0</v>
      </c>
      <c r="CO870" s="2" t="s">
        <v>35</v>
      </c>
      <c r="CP870" s="2" t="s">
        <v>35</v>
      </c>
    </row>
    <row r="871" spans="1:94" ht="15.75" thickBot="1" x14ac:dyDescent="0.3">
      <c r="A871" s="50"/>
      <c r="B871" s="50"/>
      <c r="C871" s="50" t="str">
        <f t="shared" si="221"/>
        <v>3132_5_10024</v>
      </c>
      <c r="D871" s="51" t="str">
        <f t="shared" si="222"/>
        <v>3132_5</v>
      </c>
      <c r="E871" s="224">
        <f>IFERROR(VLOOKUP(C871,'2015'!$C$12:$D$1887,2,FALSE),0)</f>
        <v>0</v>
      </c>
      <c r="F871" s="51">
        <f>IFERROR(K871-IFERROR(VLOOKUP(D871,'2015'!$F$12:$I$1887,4,FALSE),"ei löydy"),"ei löydy")</f>
        <v>2310</v>
      </c>
      <c r="G871" s="224">
        <f>IFERROR(VLOOKUP(Työfile_2024!C871,Liikennemalli!$D$6:$G$1921,4,FALSE),0)</f>
        <v>1</v>
      </c>
      <c r="H871" s="225">
        <f>K871-IFERROR(VLOOKUP(Työfile_2024!D871,Liikennemalli!$C$6:$H$1921,6,FALSE),"ei löydy")</f>
        <v>0</v>
      </c>
      <c r="I871" s="80">
        <v>3132</v>
      </c>
      <c r="J871" s="52">
        <v>5</v>
      </c>
      <c r="K871" s="52">
        <v>10024</v>
      </c>
      <c r="L871" s="53"/>
      <c r="M871" s="54"/>
      <c r="N871" s="54"/>
      <c r="O871" s="54"/>
      <c r="P871" s="54"/>
      <c r="Q871" s="55"/>
      <c r="R871" s="55"/>
      <c r="S871" s="55"/>
      <c r="T871" s="55"/>
      <c r="U871" s="52"/>
      <c r="V871" s="56">
        <v>206.81245011971268</v>
      </c>
      <c r="W871" s="56">
        <v>15.45071827613727</v>
      </c>
      <c r="X871" s="56">
        <v>194.86252992817239</v>
      </c>
      <c r="Y871" s="56">
        <f>VLOOKUP(D871,Liikennemalli24!$D$2:$F$1804,2,FALSE)</f>
        <v>55</v>
      </c>
      <c r="Z871" s="57">
        <f>VLOOKUP(D871,Liikennemalli24!$D$2:$F$1804,3,FALSE)</f>
        <v>0.39800000000000002</v>
      </c>
      <c r="AA871" s="178">
        <f>IF(G871=1,VLOOKUP(C871,Liikennemalli!$D$6:$H$1921,2,FALSE),"-")</f>
        <v>103.187908589762</v>
      </c>
      <c r="AB871" s="197">
        <f>IF(G871=1,VLOOKUP(C871,Liikennemalli!$D$6:$H$1921,3,FALSE),"-")</f>
        <v>0.63830613771692302</v>
      </c>
      <c r="AC871" s="134" t="str">
        <f>IF(E871=1,VLOOKUP(Työfile_2024!D871,'2015'!$F$12:$X$1887,18,FALSE),"-")</f>
        <v>-</v>
      </c>
      <c r="AD871" s="127" t="str">
        <f>IF(E871=1,VLOOKUP(Työfile_2024!D871,'2015'!$F$12:$X$1887,19,FALSE),"-")</f>
        <v>-</v>
      </c>
      <c r="AI871" s="127" t="str">
        <f>IF(E871=1,VLOOKUP(Työfile_2024!D871,'2015'!$F$12:$AB$1887,20,FALSE),"-")</f>
        <v>-</v>
      </c>
      <c r="AJ871" s="127" t="str">
        <f>IF(E871=1,VLOOKUP(Työfile_2024!D871,'2015'!$F$12:$AB$1887,21,FALSE),"-")</f>
        <v>-</v>
      </c>
      <c r="AK871" s="127" t="str">
        <f>IF(E871=1,VLOOKUP(Työfile_2024!D871,'2015'!$F$12:$AB$1887,22,FALSE),"-")</f>
        <v>-</v>
      </c>
      <c r="AL871" s="127" t="str">
        <f>IF(E871=1,VLOOKUP(Työfile_2024!D871,'2015'!$F$12:$AB$1887,23,FALSE),"-")</f>
        <v>-</v>
      </c>
      <c r="AM871" s="56">
        <f>VLOOKUP(Työfile_2024!D871,Tmatkat_20km_tarkasteltava_verk!$C$2:$D$1804,2,FALSE)</f>
        <v>47</v>
      </c>
      <c r="AN871" s="148">
        <f t="shared" si="219"/>
        <v>0.22725904544331935</v>
      </c>
      <c r="AO871" s="178" t="str">
        <f>IF(E871=1,VLOOKUP(Työfile_2024!D871,'2015'!$F$12:$AC$1887,24,FALSE),"-")</f>
        <v>-</v>
      </c>
      <c r="AP871" s="52">
        <f>VLOOKUP(D871,Tarkasteltava_verkko_2024_harva!$E$2:$I$1804,5,FALSE)</f>
        <v>0</v>
      </c>
      <c r="AQ871" s="52">
        <f>VLOOKUP(D871,Tarkasteltava_verkko_2024_harva!$E$2:$I$1804,4,FALSE)</f>
        <v>0</v>
      </c>
      <c r="AR871" s="148">
        <v>0</v>
      </c>
      <c r="AS871" s="170" t="str">
        <f>IFERROR(VLOOKUP(C871,'2015'!$C$12:$AG$1887,30,FALSE),"-")</f>
        <v>-</v>
      </c>
      <c r="AT871" s="148">
        <v>0</v>
      </c>
      <c r="AU871" s="170" t="str">
        <f>IFERROR(VLOOKUP(C871,'2015'!$C$12:$AG$1887,31,FALSE),"-")</f>
        <v>-</v>
      </c>
      <c r="AV871" s="106"/>
      <c r="AW871" s="63">
        <f>IFERROR(VLOOKUP(C871,Merkittävyysluokitus!$A$2:$J$1705,10,FALSE),"-")</f>
        <v>3</v>
      </c>
      <c r="AX871" s="175">
        <f>IFERROR(VLOOKUP(C871,Merkittävyysluokitus!$A$2:$J$1705,6,FALSE),"-")</f>
        <v>6.2602511530925469</v>
      </c>
      <c r="AY871" s="175">
        <f>IFERROR(VLOOKUP(C871,Merkittävyysluokitus!$A$2:$J$1705,7,FALSE),"-")</f>
        <v>0.88043735035913795</v>
      </c>
      <c r="AZ871" s="175">
        <f>IFERROR(VLOOKUP(C871,Merkittävyysluokitus!$A$2:$J$1705,8,FALSE),"-")</f>
        <v>4.046480469400076</v>
      </c>
      <c r="BA871" s="175">
        <f>IFERROR(VLOOKUP(C871,Merkittävyysluokitus!$A$2:$J$1705,9,FALSE),"-")</f>
        <v>1.3333333333333333</v>
      </c>
      <c r="BB871" s="203"/>
      <c r="BC871" s="203" t="str">
        <f t="shared" si="220"/>
        <v>tieosoite muuttunut</v>
      </c>
      <c r="BD871" s="39" t="str">
        <f t="shared" si="209"/>
        <v>musta</v>
      </c>
      <c r="BE871" s="68" t="str">
        <f t="shared" si="215"/>
        <v>musta</v>
      </c>
      <c r="BF871" s="68" t="str">
        <f t="shared" si="216"/>
        <v>musta</v>
      </c>
      <c r="BG871" s="68" t="str">
        <f t="shared" si="217"/>
        <v>musta</v>
      </c>
      <c r="BH871" s="208" t="str">
        <f t="shared" si="218"/>
        <v>musta</v>
      </c>
      <c r="BI871" s="39"/>
      <c r="BJ871" s="39" t="str">
        <f>IF(F871="ei löydy","uusi tie",IF(E871=0,"tieosoite muuttunut",IF(E871=1,VLOOKUP(D871,'2015'!$F$12:$AL$1887,31,FALSE),"-")))</f>
        <v>tieosoite muuttunut</v>
      </c>
      <c r="BK871" s="67" t="str">
        <f>IF(E871=1,VLOOKUP(D871,'2015'!$F$12:$AL$1887,32,FALSE),"-")</f>
        <v>-</v>
      </c>
      <c r="BL871" s="39" t="str">
        <f>IF(F871="ei löydy","uusi tie",IF(E871=0,"tieosoite muuttunut",IF(E871=1,VLOOKUP(D871,'2015'!$F$12:$AL$1887,33,FALSE),"-")))</f>
        <v>tieosoite muuttunut</v>
      </c>
      <c r="BM871" s="39"/>
      <c r="BN871" s="217" t="str">
        <f>VLOOKUP(D871,'2015'!$F$12:$AL$1887,33,FALSE)</f>
        <v>musta</v>
      </c>
      <c r="BO871" s="39"/>
      <c r="BP871" s="115" t="s">
        <v>10</v>
      </c>
      <c r="BQ871" s="30"/>
      <c r="BS871" s="5"/>
      <c r="BU871" s="37"/>
      <c r="BV871" s="30" t="s">
        <v>10</v>
      </c>
      <c r="BX871" t="str">
        <f>IF(E871=1,VLOOKUP(D871,'2015'!$F$12:$AX$1887,43,FALSE),"-")</f>
        <v>-</v>
      </c>
      <c r="BY871" t="str">
        <f>IF(E871=1,VLOOKUP(D871,'2015'!$F$12:$AX$1887,44,FALSE),"-")</f>
        <v>-</v>
      </c>
      <c r="BZ871" t="str">
        <f>IF(E871=1,VLOOKUP(D871,'2015'!$F$12:$AX$1887,45,FALSE),"-")</f>
        <v>-</v>
      </c>
      <c r="CA871" s="31">
        <f t="shared" si="223"/>
        <v>20</v>
      </c>
      <c r="CB871" s="31">
        <f t="shared" si="224"/>
        <v>10</v>
      </c>
      <c r="CC871" s="31">
        <f t="shared" si="225"/>
        <v>10</v>
      </c>
      <c r="CD871" s="31">
        <f t="shared" si="226"/>
        <v>0</v>
      </c>
      <c r="CE871" s="31">
        <f t="shared" si="227"/>
        <v>0</v>
      </c>
      <c r="CO871" s="2" t="s">
        <v>35</v>
      </c>
      <c r="CP871" s="2" t="s">
        <v>35</v>
      </c>
    </row>
    <row r="872" spans="1:94" ht="15.75" thickBot="1" x14ac:dyDescent="0.3">
      <c r="A872" s="50"/>
      <c r="B872" s="50"/>
      <c r="C872" s="50" t="str">
        <f t="shared" si="221"/>
        <v>3132_8_4631</v>
      </c>
      <c r="D872" s="51" t="str">
        <f t="shared" si="222"/>
        <v>3132_8</v>
      </c>
      <c r="E872" s="224">
        <f>IFERROR(VLOOKUP(C872,'2015'!$C$12:$D$1887,2,FALSE),0)</f>
        <v>1</v>
      </c>
      <c r="F872" s="51">
        <f>IFERROR(K872-IFERROR(VLOOKUP(D872,'2015'!$F$12:$I$1887,4,FALSE),"ei löydy"),"ei löydy")</f>
        <v>0</v>
      </c>
      <c r="G872" s="224">
        <f>IFERROR(VLOOKUP(Työfile_2024!C872,Liikennemalli!$D$6:$G$1921,4,FALSE),0)</f>
        <v>1</v>
      </c>
      <c r="H872" s="225">
        <f>K872-IFERROR(VLOOKUP(Työfile_2024!D872,Liikennemalli!$C$6:$H$1921,6,FALSE),"ei löydy")</f>
        <v>0</v>
      </c>
      <c r="I872" s="80">
        <v>3132</v>
      </c>
      <c r="J872" s="52">
        <v>8</v>
      </c>
      <c r="K872" s="52">
        <v>4631</v>
      </c>
      <c r="L872" s="53"/>
      <c r="M872" s="54"/>
      <c r="N872" s="54"/>
      <c r="O872" s="54"/>
      <c r="P872" s="54"/>
      <c r="Q872" s="55"/>
      <c r="R872" s="55"/>
      <c r="S872" s="55"/>
      <c r="T872" s="55"/>
      <c r="U872" s="52"/>
      <c r="V872" s="56">
        <v>199</v>
      </c>
      <c r="W872" s="56">
        <v>15</v>
      </c>
      <c r="X872" s="56">
        <v>187</v>
      </c>
      <c r="Y872" s="56">
        <f>VLOOKUP(D872,Liikennemalli24!$D$2:$F$1804,2,FALSE)</f>
        <v>47</v>
      </c>
      <c r="Z872" s="57">
        <f>VLOOKUP(D872,Liikennemalli24!$D$2:$F$1804,3,FALSE)</f>
        <v>0.45700000000000002</v>
      </c>
      <c r="AA872" s="178">
        <f>IF(G872=1,VLOOKUP(C872,Liikennemalli!$D$6:$H$1921,2,FALSE),"-")</f>
        <v>66.462728061467502</v>
      </c>
      <c r="AB872" s="197">
        <f>IF(G872=1,VLOOKUP(C872,Liikennemalli!$D$6:$H$1921,3,FALSE),"-")</f>
        <v>0.71636231943204898</v>
      </c>
      <c r="AC872" s="134">
        <f>IF(E872=1,VLOOKUP(Työfile_2024!D872,'2015'!$F$12:$X$1887,18,FALSE),"-")</f>
        <v>0</v>
      </c>
      <c r="AD872" s="127">
        <f>IF(E872=1,VLOOKUP(Työfile_2024!D872,'2015'!$F$12:$X$1887,19,FALSE),"-")</f>
        <v>0</v>
      </c>
      <c r="AI872" s="127" t="str">
        <f>IF(E872=1,VLOOKUP(Työfile_2024!D872,'2015'!$F$12:$AB$1887,20,FALSE),"-")</f>
        <v>0-1 000</v>
      </c>
      <c r="AJ872" s="127" t="str">
        <f>IF(E872=1,VLOOKUP(Työfile_2024!D872,'2015'!$F$12:$AB$1887,21,FALSE),"-")</f>
        <v>0-1 000</v>
      </c>
      <c r="AK872" s="127" t="str">
        <f>IF(E872=1,VLOOKUP(Työfile_2024!D872,'2015'!$F$12:$AB$1887,22,FALSE),"-")</f>
        <v>80-100 %</v>
      </c>
      <c r="AL872" s="127" t="str">
        <f>IF(E872=1,VLOOKUP(Työfile_2024!D872,'2015'!$F$12:$AB$1887,23,FALSE),"-")</f>
        <v>80-100 %</v>
      </c>
      <c r="AM872" s="56">
        <f>VLOOKUP(Työfile_2024!D872,Tmatkat_20km_tarkasteltava_verk!$C$2:$D$1804,2,FALSE)</f>
        <v>20</v>
      </c>
      <c r="AN872" s="148">
        <f t="shared" si="219"/>
        <v>0.10050251256281408</v>
      </c>
      <c r="AO872" s="178">
        <f>IF(E872=1,VLOOKUP(Työfile_2024!D872,'2015'!$F$12:$AC$1887,24,FALSE),"-")</f>
        <v>40</v>
      </c>
      <c r="AP872" s="52">
        <f>VLOOKUP(D872,Tarkasteltava_verkko_2024_harva!$E$2:$I$1804,5,FALSE)</f>
        <v>0</v>
      </c>
      <c r="AQ872" s="52">
        <f>VLOOKUP(D872,Tarkasteltava_verkko_2024_harva!$E$2:$I$1804,4,FALSE)</f>
        <v>0</v>
      </c>
      <c r="AR872" s="148">
        <v>0</v>
      </c>
      <c r="AS872" s="170">
        <f>IFERROR(VLOOKUP(C872,'2015'!$C$12:$AG$1887,30,FALSE),"-")</f>
        <v>0</v>
      </c>
      <c r="AT872" s="148">
        <v>0</v>
      </c>
      <c r="AU872" s="170">
        <f>IFERROR(VLOOKUP(C872,'2015'!$C$12:$AG$1887,31,FALSE),"-")</f>
        <v>0</v>
      </c>
      <c r="AV872" s="106"/>
      <c r="AW872" s="63">
        <f>IFERROR(VLOOKUP(C872,Merkittävyysluokitus!$A$2:$J$1705,10,FALSE),"-")</f>
        <v>3</v>
      </c>
      <c r="AX872" s="175">
        <f>IFERROR(VLOOKUP(C872,Merkittävyysluokitus!$A$2:$J$1705,6,FALSE),"-")</f>
        <v>4.5944429223744283</v>
      </c>
      <c r="AY872" s="175">
        <f>IFERROR(VLOOKUP(C872,Merkittävyysluokitus!$A$2:$J$1705,7,FALSE),"-")</f>
        <v>0.73033333333333328</v>
      </c>
      <c r="AZ872" s="175">
        <f>IFERROR(VLOOKUP(C872,Merkittävyysluokitus!$A$2:$J$1705,8,FALSE),"-")</f>
        <v>2.697442922374429</v>
      </c>
      <c r="BA872" s="175">
        <f>IFERROR(VLOOKUP(C872,Merkittävyysluokitus!$A$2:$J$1705,9,FALSE),"-")</f>
        <v>1.1666666666666665</v>
      </c>
      <c r="BB872" s="203"/>
      <c r="BC872" s="203" t="str">
        <f t="shared" si="220"/>
        <v/>
      </c>
      <c r="BD872" s="39" t="str">
        <f t="shared" si="209"/>
        <v>musta</v>
      </c>
      <c r="BE872" s="68" t="str">
        <f t="shared" si="215"/>
        <v>musta</v>
      </c>
      <c r="BF872" s="68" t="str">
        <f t="shared" si="216"/>
        <v>musta</v>
      </c>
      <c r="BG872" s="68" t="str">
        <f t="shared" si="217"/>
        <v>musta</v>
      </c>
      <c r="BH872" s="208" t="str">
        <f t="shared" si="218"/>
        <v>musta</v>
      </c>
      <c r="BI872" s="39"/>
      <c r="BJ872" s="39" t="str">
        <f>IF(F872="ei löydy","uusi tie",IF(E872=0,"tieosoite muuttunut",IF(E872=1,VLOOKUP(D872,'2015'!$F$12:$AL$1887,31,FALSE),"-")))</f>
        <v>punainen</v>
      </c>
      <c r="BK872" s="67" t="str">
        <f>IF(E872=1,VLOOKUP(D872,'2015'!$F$12:$AL$1887,32,FALSE),"-")</f>
        <v>musta</v>
      </c>
      <c r="BL872" s="39" t="str">
        <f>IF(F872="ei löydy","uusi tie",IF(E872=0,"tieosoite muuttunut",IF(E872=1,VLOOKUP(D872,'2015'!$F$12:$AL$1887,33,FALSE),"-")))</f>
        <v>musta</v>
      </c>
      <c r="BM872" s="39"/>
      <c r="BN872" s="217" t="str">
        <f>VLOOKUP(D872,'2015'!$F$12:$AL$1887,33,FALSE)</f>
        <v>musta</v>
      </c>
      <c r="BO872" s="39"/>
      <c r="BP872" s="115" t="s">
        <v>10</v>
      </c>
      <c r="BQ872" s="30"/>
      <c r="BS872" s="5"/>
      <c r="BU872" s="37"/>
      <c r="BV872" s="30" t="s">
        <v>10</v>
      </c>
      <c r="BX872">
        <f>IF(E872=1,VLOOKUP(D872,'2015'!$F$12:$AX$1887,43,FALSE),"-")</f>
        <v>0</v>
      </c>
      <c r="BY872">
        <f>IF(E872=1,VLOOKUP(D872,'2015'!$F$12:$AX$1887,44,FALSE),"-")</f>
        <v>0</v>
      </c>
      <c r="BZ872">
        <f>IF(E872=1,VLOOKUP(D872,'2015'!$F$12:$AX$1887,45,FALSE),"-")</f>
        <v>0</v>
      </c>
      <c r="CA872" s="31">
        <f t="shared" si="223"/>
        <v>0</v>
      </c>
      <c r="CB872" s="31">
        <f t="shared" si="224"/>
        <v>0</v>
      </c>
      <c r="CC872" s="31">
        <f t="shared" si="225"/>
        <v>0</v>
      </c>
      <c r="CD872" s="31">
        <f t="shared" si="226"/>
        <v>0</v>
      </c>
      <c r="CE872" s="31">
        <f t="shared" si="227"/>
        <v>0</v>
      </c>
      <c r="CO872" s="2" t="s">
        <v>35</v>
      </c>
      <c r="CP872" s="2" t="s">
        <v>35</v>
      </c>
    </row>
    <row r="873" spans="1:94" ht="15.75" thickBot="1" x14ac:dyDescent="0.3">
      <c r="A873" s="50"/>
      <c r="B873" s="50"/>
      <c r="C873" s="50" t="str">
        <f t="shared" si="221"/>
        <v>3132_9_5414</v>
      </c>
      <c r="D873" s="51" t="str">
        <f t="shared" si="222"/>
        <v>3132_9</v>
      </c>
      <c r="E873" s="224">
        <f>IFERROR(VLOOKUP(C873,'2015'!$C$12:$D$1887,2,FALSE),0)</f>
        <v>1</v>
      </c>
      <c r="F873" s="51">
        <f>IFERROR(K873-IFERROR(VLOOKUP(D873,'2015'!$F$12:$I$1887,4,FALSE),"ei löydy"),"ei löydy")</f>
        <v>0</v>
      </c>
      <c r="G873" s="224">
        <f>IFERROR(VLOOKUP(Työfile_2024!C873,Liikennemalli!$D$6:$G$1921,4,FALSE),0)</f>
        <v>1</v>
      </c>
      <c r="H873" s="225">
        <f>K873-IFERROR(VLOOKUP(Työfile_2024!D873,Liikennemalli!$C$6:$H$1921,6,FALSE),"ei löydy")</f>
        <v>0</v>
      </c>
      <c r="I873" s="80">
        <v>3132</v>
      </c>
      <c r="J873" s="52">
        <v>9</v>
      </c>
      <c r="K873" s="52">
        <v>5414</v>
      </c>
      <c r="L873" s="53"/>
      <c r="M873" s="54"/>
      <c r="N873" s="54"/>
      <c r="O873" s="54"/>
      <c r="P873" s="54"/>
      <c r="Q873" s="55"/>
      <c r="R873" s="55"/>
      <c r="S873" s="55"/>
      <c r="T873" s="55"/>
      <c r="U873" s="52"/>
      <c r="V873" s="56">
        <v>426</v>
      </c>
      <c r="W873" s="56">
        <v>34</v>
      </c>
      <c r="X873" s="56">
        <v>453</v>
      </c>
      <c r="Y873" s="56">
        <f>VLOOKUP(D873,Liikennemalli24!$D$2:$F$1804,2,FALSE)</f>
        <v>44</v>
      </c>
      <c r="Z873" s="57">
        <f>VLOOKUP(D873,Liikennemalli24!$D$2:$F$1804,3,FALSE)</f>
        <v>0.23599999999999999</v>
      </c>
      <c r="AA873" s="178">
        <f>IF(G873=1,VLOOKUP(C873,Liikennemalli!$D$6:$H$1921,2,FALSE),"-")</f>
        <v>92.422054502378401</v>
      </c>
      <c r="AB873" s="197">
        <f>IF(G873=1,VLOOKUP(C873,Liikennemalli!$D$6:$H$1921,3,FALSE),"-")</f>
        <v>0.57000350824747203</v>
      </c>
      <c r="AC873" s="134">
        <f>IF(E873=1,VLOOKUP(Työfile_2024!D873,'2015'!$F$12:$X$1887,18,FALSE),"-")</f>
        <v>0</v>
      </c>
      <c r="AD873" s="127">
        <f>IF(E873=1,VLOOKUP(Työfile_2024!D873,'2015'!$F$12:$X$1887,19,FALSE),"-")</f>
        <v>0</v>
      </c>
      <c r="AI873" s="127" t="str">
        <f>IF(E873=1,VLOOKUP(Työfile_2024!D873,'2015'!$F$12:$AB$1887,20,FALSE),"-")</f>
        <v>0-1 000</v>
      </c>
      <c r="AJ873" s="127" t="str">
        <f>IF(E873=1,VLOOKUP(Työfile_2024!D873,'2015'!$F$12:$AB$1887,21,FALSE),"-")</f>
        <v>0-1 000</v>
      </c>
      <c r="AK873" s="127" t="str">
        <f>IF(E873=1,VLOOKUP(Työfile_2024!D873,'2015'!$F$12:$AB$1887,22,FALSE),"-")</f>
        <v>80-100 %</v>
      </c>
      <c r="AL873" s="127" t="str">
        <f>IF(E873=1,VLOOKUP(Työfile_2024!D873,'2015'!$F$12:$AB$1887,23,FALSE),"-")</f>
        <v>80-100 %</v>
      </c>
      <c r="AM873" s="56">
        <f>VLOOKUP(Työfile_2024!D873,Tmatkat_20km_tarkasteltava_verk!$C$2:$D$1804,2,FALSE)</f>
        <v>45</v>
      </c>
      <c r="AN873" s="148">
        <f t="shared" si="219"/>
        <v>0.10563380281690141</v>
      </c>
      <c r="AO873" s="178">
        <f>IF(E873=1,VLOOKUP(Työfile_2024!D873,'2015'!$F$12:$AC$1887,24,FALSE),"-")</f>
        <v>44</v>
      </c>
      <c r="AP873" s="52">
        <f>VLOOKUP(D873,Tarkasteltava_verkko_2024_harva!$E$2:$I$1804,5,FALSE)</f>
        <v>0</v>
      </c>
      <c r="AQ873" s="52">
        <f>VLOOKUP(D873,Tarkasteltava_verkko_2024_harva!$E$2:$I$1804,4,FALSE)</f>
        <v>0</v>
      </c>
      <c r="AR873" s="148">
        <v>0</v>
      </c>
      <c r="AS873" s="170">
        <f>IFERROR(VLOOKUP(C873,'2015'!$C$12:$AG$1887,30,FALSE),"-")</f>
        <v>0</v>
      </c>
      <c r="AT873" s="148">
        <v>0</v>
      </c>
      <c r="AU873" s="170">
        <f>IFERROR(VLOOKUP(C873,'2015'!$C$12:$AG$1887,31,FALSE),"-")</f>
        <v>0</v>
      </c>
      <c r="AV873" s="106"/>
      <c r="AW873" s="63">
        <f>IFERROR(VLOOKUP(C873,Merkittävyysluokitus!$A$2:$J$1705,10,FALSE),"-")</f>
        <v>3</v>
      </c>
      <c r="AX873" s="175">
        <f>IFERROR(VLOOKUP(C873,Merkittävyysluokitus!$A$2:$J$1705,6,FALSE),"-")</f>
        <v>8.5806179604261796</v>
      </c>
      <c r="AY873" s="175">
        <f>IFERROR(VLOOKUP(C873,Merkittävyysluokitus!$A$2:$J$1705,7,FALSE),"-")</f>
        <v>1.5379999999999998</v>
      </c>
      <c r="AZ873" s="175">
        <f>IFERROR(VLOOKUP(C873,Merkittävyysluokitus!$A$2:$J$1705,8,FALSE),"-")</f>
        <v>5.2092846270928463</v>
      </c>
      <c r="BA873" s="175">
        <f>IFERROR(VLOOKUP(C873,Merkittävyysluokitus!$A$2:$J$1705,9,FALSE),"-")</f>
        <v>1.8333333333333333</v>
      </c>
      <c r="BB873" s="203"/>
      <c r="BC873" s="203" t="str">
        <f t="shared" si="220"/>
        <v/>
      </c>
      <c r="BD873" s="39" t="str">
        <f t="shared" si="209"/>
        <v>musta</v>
      </c>
      <c r="BE873" s="68" t="str">
        <f t="shared" si="215"/>
        <v>musta</v>
      </c>
      <c r="BF873" s="68" t="str">
        <f t="shared" si="216"/>
        <v>musta</v>
      </c>
      <c r="BG873" s="68" t="str">
        <f t="shared" si="217"/>
        <v>musta</v>
      </c>
      <c r="BH873" s="208" t="str">
        <f t="shared" si="218"/>
        <v>musta</v>
      </c>
      <c r="BI873" s="39"/>
      <c r="BJ873" s="39" t="str">
        <f>IF(F873="ei löydy","uusi tie",IF(E873=0,"tieosoite muuttunut",IF(E873=1,VLOOKUP(D873,'2015'!$F$12:$AL$1887,31,FALSE),"-")))</f>
        <v>punainen</v>
      </c>
      <c r="BK873" s="67" t="str">
        <f>IF(E873=1,VLOOKUP(D873,'2015'!$F$12:$AL$1887,32,FALSE),"-")</f>
        <v>musta</v>
      </c>
      <c r="BL873" s="39" t="str">
        <f>IF(F873="ei löydy","uusi tie",IF(E873=0,"tieosoite muuttunut",IF(E873=1,VLOOKUP(D873,'2015'!$F$12:$AL$1887,33,FALSE),"-")))</f>
        <v>musta</v>
      </c>
      <c r="BM873" s="39"/>
      <c r="BN873" s="217" t="str">
        <f>VLOOKUP(D873,'2015'!$F$12:$AL$1887,33,FALSE)</f>
        <v>musta</v>
      </c>
      <c r="BO873" s="39"/>
      <c r="BP873" s="115" t="s">
        <v>10</v>
      </c>
      <c r="BQ873" s="30"/>
      <c r="BS873" s="5"/>
      <c r="BU873" s="37"/>
      <c r="BV873" s="30" t="s">
        <v>10</v>
      </c>
      <c r="BX873">
        <f>IF(E873=1,VLOOKUP(D873,'2015'!$F$12:$AX$1887,43,FALSE),"-")</f>
        <v>0</v>
      </c>
      <c r="BY873">
        <f>IF(E873=1,VLOOKUP(D873,'2015'!$F$12:$AX$1887,44,FALSE),"-")</f>
        <v>0</v>
      </c>
      <c r="BZ873">
        <f>IF(E873=1,VLOOKUP(D873,'2015'!$F$12:$AX$1887,45,FALSE),"-")</f>
        <v>0</v>
      </c>
      <c r="CA873" s="31">
        <f t="shared" si="223"/>
        <v>0</v>
      </c>
      <c r="CB873" s="31">
        <f t="shared" si="224"/>
        <v>0</v>
      </c>
      <c r="CC873" s="31">
        <f t="shared" si="225"/>
        <v>0</v>
      </c>
      <c r="CD873" s="31">
        <f t="shared" si="226"/>
        <v>0</v>
      </c>
      <c r="CE873" s="31">
        <f t="shared" si="227"/>
        <v>0</v>
      </c>
      <c r="CO873" s="2" t="s">
        <v>35</v>
      </c>
      <c r="CP873" s="2" t="s">
        <v>35</v>
      </c>
    </row>
    <row r="874" spans="1:94" ht="15.75" thickBot="1" x14ac:dyDescent="0.3">
      <c r="A874" s="50"/>
      <c r="B874" s="50"/>
      <c r="C874" s="50" t="str">
        <f t="shared" si="221"/>
        <v>3134_1_4508</v>
      </c>
      <c r="D874" s="51" t="str">
        <f t="shared" si="222"/>
        <v>3134_1</v>
      </c>
      <c r="E874" s="224">
        <f>IFERROR(VLOOKUP(C874,'2015'!$C$12:$D$1887,2,FALSE),0)</f>
        <v>1</v>
      </c>
      <c r="F874" s="51">
        <f>IFERROR(K874-IFERROR(VLOOKUP(D874,'2015'!$F$12:$I$1887,4,FALSE),"ei löydy"),"ei löydy")</f>
        <v>0</v>
      </c>
      <c r="G874" s="224">
        <f>IFERROR(VLOOKUP(Työfile_2024!C874,Liikennemalli!$D$6:$G$1921,4,FALSE),0)</f>
        <v>1</v>
      </c>
      <c r="H874" s="225">
        <f>K874-IFERROR(VLOOKUP(Työfile_2024!D874,Liikennemalli!$C$6:$H$1921,6,FALSE),"ei löydy")</f>
        <v>0</v>
      </c>
      <c r="I874" s="80">
        <v>3134</v>
      </c>
      <c r="J874" s="52">
        <v>1</v>
      </c>
      <c r="K874" s="52">
        <v>4508</v>
      </c>
      <c r="L874" s="53"/>
      <c r="M874" s="54"/>
      <c r="N874" s="54"/>
      <c r="O874" s="54"/>
      <c r="P874" s="54"/>
      <c r="Q874" s="55"/>
      <c r="R874" s="55"/>
      <c r="S874" s="55"/>
      <c r="T874" s="55"/>
      <c r="U874" s="52"/>
      <c r="V874" s="56">
        <v>1865.9616237799466</v>
      </c>
      <c r="W874" s="56">
        <v>68.074755989352269</v>
      </c>
      <c r="X874" s="56">
        <v>1963.4063886424135</v>
      </c>
      <c r="Y874" s="56">
        <f>VLOOKUP(D874,Liikennemalli24!$D$2:$F$1804,2,FALSE)</f>
        <v>195</v>
      </c>
      <c r="Z874" s="57">
        <f>VLOOKUP(D874,Liikennemalli24!$D$2:$F$1804,3,FALSE)</f>
        <v>0.23599999999999999</v>
      </c>
      <c r="AA874" s="178">
        <f>IF(G874=1,VLOOKUP(C874,Liikennemalli!$D$6:$H$1921,2,FALSE),"-")</f>
        <v>428.61653762143499</v>
      </c>
      <c r="AB874" s="197">
        <f>IF(G874=1,VLOOKUP(C874,Liikennemalli!$D$6:$H$1921,3,FALSE),"-")</f>
        <v>0.39995020870384801</v>
      </c>
      <c r="AC874" s="134">
        <f>IF(E874=1,VLOOKUP(Työfile_2024!D874,'2015'!$F$12:$X$1887,18,FALSE),"-")</f>
        <v>0</v>
      </c>
      <c r="AD874" s="127">
        <f>IF(E874=1,VLOOKUP(Työfile_2024!D874,'2015'!$F$12:$X$1887,19,FALSE),"-")</f>
        <v>0</v>
      </c>
      <c r="AI874" s="127" t="str">
        <f>IF(E874=1,VLOOKUP(Työfile_2024!D874,'2015'!$F$12:$AB$1887,20,FALSE),"-")</f>
        <v>0-1 000</v>
      </c>
      <c r="AJ874" s="127" t="str">
        <f>IF(E874=1,VLOOKUP(Työfile_2024!D874,'2015'!$F$12:$AB$1887,21,FALSE),"-")</f>
        <v>1 000-2 000</v>
      </c>
      <c r="AK874" s="127" t="str">
        <f>IF(E874=1,VLOOKUP(Työfile_2024!D874,'2015'!$F$12:$AB$1887,22,FALSE),"-")</f>
        <v>60-80 %</v>
      </c>
      <c r="AL874" s="127" t="str">
        <f>IF(E874=1,VLOOKUP(Työfile_2024!D874,'2015'!$F$12:$AB$1887,23,FALSE),"-")</f>
        <v>60-80 %</v>
      </c>
      <c r="AM874" s="56">
        <f>VLOOKUP(Työfile_2024!D874,Tmatkat_20km_tarkasteltava_verk!$C$2:$D$1804,2,FALSE)</f>
        <v>338</v>
      </c>
      <c r="AN874" s="148">
        <f t="shared" si="219"/>
        <v>0.18113984537115027</v>
      </c>
      <c r="AO874" s="178">
        <f>IF(E874=1,VLOOKUP(Työfile_2024!D874,'2015'!$F$12:$AC$1887,24,FALSE),"-")</f>
        <v>550</v>
      </c>
      <c r="AP874" s="52" t="str">
        <f>VLOOKUP(D874,Tarkasteltava_verkko_2024_harva!$E$2:$I$1804,5,FALSE)</f>
        <v>tiivis</v>
      </c>
      <c r="AQ874" s="52">
        <f>VLOOKUP(D874,Tarkasteltava_verkko_2024_harva!$E$2:$I$1804,4,FALSE)</f>
        <v>0</v>
      </c>
      <c r="AR874" s="148">
        <v>0.6149068322981367</v>
      </c>
      <c r="AS874" s="170" t="str">
        <f>IFERROR(VLOOKUP(C874,'2015'!$C$12:$AG$1887,30,FALSE),"-")</f>
        <v>kyllä</v>
      </c>
      <c r="AT874" s="148">
        <v>0.56588287488908606</v>
      </c>
      <c r="AU874" s="170">
        <f>IFERROR(VLOOKUP(C874,'2015'!$C$12:$AG$1887,31,FALSE),"-")</f>
        <v>0</v>
      </c>
      <c r="AV874" s="106"/>
      <c r="AW874" s="63">
        <f>IFERROR(VLOOKUP(C874,Merkittävyysluokitus!$A$2:$J$1705,10,FALSE),"-")</f>
        <v>2</v>
      </c>
      <c r="AX874" s="175">
        <f>IFERROR(VLOOKUP(C874,Merkittävyysluokitus!$A$2:$J$1705,6,FALSE),"-")</f>
        <v>11.388584474885842</v>
      </c>
      <c r="AY874" s="175">
        <f>IFERROR(VLOOKUP(C874,Merkittävyysluokitus!$A$2:$J$1705,7,FALSE),"-")</f>
        <v>5</v>
      </c>
      <c r="AZ874" s="175">
        <f>IFERROR(VLOOKUP(C874,Merkittävyysluokitus!$A$2:$J$1705,8,FALSE),"-")</f>
        <v>4.0552511415525112</v>
      </c>
      <c r="BA874" s="175">
        <f>IFERROR(VLOOKUP(C874,Merkittävyysluokitus!$A$2:$J$1705,9,FALSE),"-")</f>
        <v>2.333333333333333</v>
      </c>
      <c r="BB874" s="203"/>
      <c r="BC874" s="203" t="str">
        <f t="shared" si="220"/>
        <v/>
      </c>
      <c r="BD874" s="39" t="str">
        <f t="shared" si="209"/>
        <v>musta</v>
      </c>
      <c r="BE874" s="68" t="str">
        <f t="shared" si="215"/>
        <v>musta</v>
      </c>
      <c r="BF874" s="68" t="str">
        <f t="shared" si="216"/>
        <v>musta</v>
      </c>
      <c r="BG874" s="68" t="str">
        <f t="shared" si="217"/>
        <v>musta</v>
      </c>
      <c r="BH874" s="208" t="str">
        <f t="shared" si="218"/>
        <v>musta</v>
      </c>
      <c r="BI874" s="39"/>
      <c r="BJ874" s="39" t="str">
        <f>IF(F874="ei löydy","uusi tie",IF(E874=0,"tieosoite muuttunut",IF(E874=1,VLOOKUP(D874,'2015'!$F$12:$AL$1887,31,FALSE),"-")))</f>
        <v>punainen</v>
      </c>
      <c r="BK874" s="67" t="str">
        <f>IF(E874=1,VLOOKUP(D874,'2015'!$F$12:$AL$1887,32,FALSE),"-")</f>
        <v>musta</v>
      </c>
      <c r="BL874" s="39" t="str">
        <f>IF(F874="ei löydy","uusi tie",IF(E874=0,"tieosoite muuttunut",IF(E874=1,VLOOKUP(D874,'2015'!$F$12:$AL$1887,33,FALSE),"-")))</f>
        <v>musta</v>
      </c>
      <c r="BM874" s="39"/>
      <c r="BN874" s="217" t="str">
        <f>VLOOKUP(D874,'2015'!$F$12:$AL$1887,33,FALSE)</f>
        <v>musta</v>
      </c>
      <c r="BO874" s="39"/>
      <c r="BP874" s="115" t="s">
        <v>10</v>
      </c>
      <c r="BQ874" s="30"/>
      <c r="BS874" s="5"/>
      <c r="BU874" s="37"/>
      <c r="BV874" s="30" t="s">
        <v>10</v>
      </c>
      <c r="BX874">
        <f>IF(E874=1,VLOOKUP(D874,'2015'!$F$12:$AX$1887,43,FALSE),"-")</f>
        <v>0</v>
      </c>
      <c r="BY874">
        <f>IF(E874=1,VLOOKUP(D874,'2015'!$F$12:$AX$1887,44,FALSE),"-")</f>
        <v>0</v>
      </c>
      <c r="BZ874">
        <f>IF(E874=1,VLOOKUP(D874,'2015'!$F$12:$AX$1887,45,FALSE),"-")</f>
        <v>0</v>
      </c>
      <c r="CA874" s="31">
        <f t="shared" si="223"/>
        <v>1</v>
      </c>
      <c r="CB874" s="31">
        <f t="shared" si="224"/>
        <v>0</v>
      </c>
      <c r="CC874" s="31">
        <f t="shared" si="225"/>
        <v>0</v>
      </c>
      <c r="CD874" s="31">
        <f t="shared" si="226"/>
        <v>1</v>
      </c>
      <c r="CE874" s="31">
        <f t="shared" si="227"/>
        <v>0</v>
      </c>
      <c r="CO874" s="2" t="s">
        <v>35</v>
      </c>
      <c r="CP874" s="2" t="s">
        <v>35</v>
      </c>
    </row>
    <row r="875" spans="1:94" ht="15.75" thickBot="1" x14ac:dyDescent="0.3">
      <c r="A875" s="50"/>
      <c r="B875" s="50"/>
      <c r="C875" s="50" t="str">
        <f t="shared" si="221"/>
        <v>3134_2_6766</v>
      </c>
      <c r="D875" s="51" t="str">
        <f t="shared" si="222"/>
        <v>3134_2</v>
      </c>
      <c r="E875" s="224">
        <f>IFERROR(VLOOKUP(C875,'2015'!$C$12:$D$1887,2,FALSE),0)</f>
        <v>1</v>
      </c>
      <c r="F875" s="51">
        <f>IFERROR(K875-IFERROR(VLOOKUP(D875,'2015'!$F$12:$I$1887,4,FALSE),"ei löydy"),"ei löydy")</f>
        <v>0</v>
      </c>
      <c r="G875" s="224">
        <f>IFERROR(VLOOKUP(Työfile_2024!C875,Liikennemalli!$D$6:$G$1921,4,FALSE),0)</f>
        <v>1</v>
      </c>
      <c r="H875" s="225">
        <f>K875-IFERROR(VLOOKUP(Työfile_2024!D875,Liikennemalli!$C$6:$H$1921,6,FALSE),"ei löydy")</f>
        <v>0</v>
      </c>
      <c r="I875" s="80">
        <v>3134</v>
      </c>
      <c r="J875" s="52">
        <v>2</v>
      </c>
      <c r="K875" s="52">
        <v>6766</v>
      </c>
      <c r="L875" s="53"/>
      <c r="M875" s="54"/>
      <c r="N875" s="54"/>
      <c r="O875" s="54"/>
      <c r="P875" s="54"/>
      <c r="Q875" s="55"/>
      <c r="R875" s="55"/>
      <c r="S875" s="55"/>
      <c r="T875" s="55"/>
      <c r="U875" s="52"/>
      <c r="V875" s="56">
        <v>343</v>
      </c>
      <c r="W875" s="56">
        <v>15</v>
      </c>
      <c r="X875" s="56">
        <v>328</v>
      </c>
      <c r="Y875" s="56">
        <f>VLOOKUP(D875,Liikennemalli24!$D$2:$F$1804,2,FALSE)</f>
        <v>35</v>
      </c>
      <c r="Z875" s="57">
        <f>VLOOKUP(D875,Liikennemalli24!$D$2:$F$1804,3,FALSE)</f>
        <v>0.154</v>
      </c>
      <c r="AA875" s="178">
        <f>IF(G875=1,VLOOKUP(C875,Liikennemalli!$D$6:$H$1921,2,FALSE),"-")</f>
        <v>102.714366324105</v>
      </c>
      <c r="AB875" s="197">
        <f>IF(G875=1,VLOOKUP(C875,Liikennemalli!$D$6:$H$1921,3,FALSE),"-")</f>
        <v>0.36569522527609699</v>
      </c>
      <c r="AC875" s="134">
        <f>IF(E875=1,VLOOKUP(Työfile_2024!D875,'2015'!$F$12:$X$1887,18,FALSE),"-")</f>
        <v>0</v>
      </c>
      <c r="AD875" s="127">
        <f>IF(E875=1,VLOOKUP(Työfile_2024!D875,'2015'!$F$12:$X$1887,19,FALSE),"-")</f>
        <v>0</v>
      </c>
      <c r="AI875" s="127" t="str">
        <f>IF(E875=1,VLOOKUP(Työfile_2024!D875,'2015'!$F$12:$AB$1887,20,FALSE),"-")</f>
        <v>0-1 000</v>
      </c>
      <c r="AJ875" s="127" t="str">
        <f>IF(E875=1,VLOOKUP(Työfile_2024!D875,'2015'!$F$12:$AB$1887,21,FALSE),"-")</f>
        <v>0-1 000</v>
      </c>
      <c r="AK875" s="127" t="str">
        <f>IF(E875=1,VLOOKUP(Työfile_2024!D875,'2015'!$F$12:$AB$1887,22,FALSE),"-")</f>
        <v>40-60 %</v>
      </c>
      <c r="AL875" s="127" t="str">
        <f>IF(E875=1,VLOOKUP(Työfile_2024!D875,'2015'!$F$12:$AB$1887,23,FALSE),"-")</f>
        <v>40-60 %</v>
      </c>
      <c r="AM875" s="56">
        <f>VLOOKUP(Työfile_2024!D875,Tmatkat_20km_tarkasteltava_verk!$C$2:$D$1804,2,FALSE)</f>
        <v>43</v>
      </c>
      <c r="AN875" s="148">
        <f t="shared" si="219"/>
        <v>0.12536443148688048</v>
      </c>
      <c r="AO875" s="178">
        <f>IF(E875=1,VLOOKUP(Työfile_2024!D875,'2015'!$F$12:$AC$1887,24,FALSE),"-")</f>
        <v>51</v>
      </c>
      <c r="AP875" s="52">
        <f>VLOOKUP(D875,Tarkasteltava_verkko_2024_harva!$E$2:$I$1804,5,FALSE)</f>
        <v>0</v>
      </c>
      <c r="AQ875" s="52">
        <f>VLOOKUP(D875,Tarkasteltava_verkko_2024_harva!$E$2:$I$1804,4,FALSE)</f>
        <v>0</v>
      </c>
      <c r="AR875" s="148">
        <v>0</v>
      </c>
      <c r="AS875" s="170">
        <f>IFERROR(VLOOKUP(C875,'2015'!$C$12:$AG$1887,30,FALSE),"-")</f>
        <v>0</v>
      </c>
      <c r="AT875" s="148">
        <v>0</v>
      </c>
      <c r="AU875" s="170">
        <f>IFERROR(VLOOKUP(C875,'2015'!$C$12:$AG$1887,31,FALSE),"-")</f>
        <v>0</v>
      </c>
      <c r="AV875" s="106"/>
      <c r="AW875" s="63">
        <f>IFERROR(VLOOKUP(C875,Merkittävyysluokitus!$A$2:$J$1705,10,FALSE),"-")</f>
        <v>3</v>
      </c>
      <c r="AX875" s="175">
        <f>IFERROR(VLOOKUP(C875,Merkittävyysluokitus!$A$2:$J$1705,6,FALSE),"-")</f>
        <v>4.4691750380517501</v>
      </c>
      <c r="AY875" s="175">
        <f>IFERROR(VLOOKUP(C875,Merkittävyysluokitus!$A$2:$J$1705,7,FALSE),"-")</f>
        <v>1.3773333333333331</v>
      </c>
      <c r="AZ875" s="175">
        <f>IFERROR(VLOOKUP(C875,Merkittävyysluokitus!$A$2:$J$1705,8,FALSE),"-")</f>
        <v>1.9251750380517505</v>
      </c>
      <c r="BA875" s="175">
        <f>IFERROR(VLOOKUP(C875,Merkittävyysluokitus!$A$2:$J$1705,9,FALSE),"-")</f>
        <v>1.1666666666666665</v>
      </c>
      <c r="BB875" s="203"/>
      <c r="BC875" s="203" t="str">
        <f t="shared" si="220"/>
        <v/>
      </c>
      <c r="BD875" s="39" t="str">
        <f t="shared" si="209"/>
        <v>musta</v>
      </c>
      <c r="BE875" s="68" t="str">
        <f t="shared" si="215"/>
        <v>musta</v>
      </c>
      <c r="BF875" s="68" t="str">
        <f t="shared" si="216"/>
        <v>musta</v>
      </c>
      <c r="BG875" s="68" t="str">
        <f t="shared" si="217"/>
        <v>musta</v>
      </c>
      <c r="BH875" s="208" t="str">
        <f t="shared" si="218"/>
        <v>musta</v>
      </c>
      <c r="BI875" s="39"/>
      <c r="BJ875" s="39" t="str">
        <f>IF(F875="ei löydy","uusi tie",IF(E875=0,"tieosoite muuttunut",IF(E875=1,VLOOKUP(D875,'2015'!$F$12:$AL$1887,31,FALSE),"-")))</f>
        <v>punainen</v>
      </c>
      <c r="BK875" s="67" t="str">
        <f>IF(E875=1,VLOOKUP(D875,'2015'!$F$12:$AL$1887,32,FALSE),"-")</f>
        <v>musta</v>
      </c>
      <c r="BL875" s="39" t="str">
        <f>IF(F875="ei löydy","uusi tie",IF(E875=0,"tieosoite muuttunut",IF(E875=1,VLOOKUP(D875,'2015'!$F$12:$AL$1887,33,FALSE),"-")))</f>
        <v>musta</v>
      </c>
      <c r="BM875" s="39"/>
      <c r="BN875" s="217" t="str">
        <f>VLOOKUP(D875,'2015'!$F$12:$AL$1887,33,FALSE)</f>
        <v>musta</v>
      </c>
      <c r="BO875" s="39"/>
      <c r="BP875" s="115" t="s">
        <v>10</v>
      </c>
      <c r="BQ875" s="30"/>
      <c r="BS875" s="5"/>
      <c r="BU875" s="37"/>
      <c r="BV875" s="30" t="s">
        <v>10</v>
      </c>
      <c r="BX875">
        <f>IF(E875=1,VLOOKUP(D875,'2015'!$F$12:$AX$1887,43,FALSE),"-")</f>
        <v>0</v>
      </c>
      <c r="BY875">
        <f>IF(E875=1,VLOOKUP(D875,'2015'!$F$12:$AX$1887,44,FALSE),"-")</f>
        <v>0</v>
      </c>
      <c r="BZ875">
        <f>IF(E875=1,VLOOKUP(D875,'2015'!$F$12:$AX$1887,45,FALSE),"-")</f>
        <v>0</v>
      </c>
      <c r="CA875" s="31">
        <f t="shared" si="223"/>
        <v>0</v>
      </c>
      <c r="CB875" s="31">
        <f t="shared" si="224"/>
        <v>0</v>
      </c>
      <c r="CC875" s="31">
        <f t="shared" si="225"/>
        <v>0</v>
      </c>
      <c r="CD875" s="31">
        <f t="shared" si="226"/>
        <v>0</v>
      </c>
      <c r="CE875" s="31">
        <f t="shared" si="227"/>
        <v>0</v>
      </c>
      <c r="CO875" s="2" t="s">
        <v>35</v>
      </c>
      <c r="CP875" s="2" t="s">
        <v>35</v>
      </c>
    </row>
    <row r="876" spans="1:94" ht="15.75" thickBot="1" x14ac:dyDescent="0.3">
      <c r="A876" s="50"/>
      <c r="B876" s="50"/>
      <c r="C876" s="50" t="str">
        <f t="shared" si="221"/>
        <v>3134_3_6850</v>
      </c>
      <c r="D876" s="51" t="str">
        <f t="shared" si="222"/>
        <v>3134_3</v>
      </c>
      <c r="E876" s="224">
        <f>IFERROR(VLOOKUP(C876,'2015'!$C$12:$D$1887,2,FALSE),0)</f>
        <v>1</v>
      </c>
      <c r="F876" s="51">
        <f>IFERROR(K876-IFERROR(VLOOKUP(D876,'2015'!$F$12:$I$1887,4,FALSE),"ei löydy"),"ei löydy")</f>
        <v>0</v>
      </c>
      <c r="G876" s="224">
        <f>IFERROR(VLOOKUP(Työfile_2024!C876,Liikennemalli!$D$6:$G$1921,4,FALSE),0)</f>
        <v>1</v>
      </c>
      <c r="H876" s="225">
        <f>K876-IFERROR(VLOOKUP(Työfile_2024!D876,Liikennemalli!$C$6:$H$1921,6,FALSE),"ei löydy")</f>
        <v>0</v>
      </c>
      <c r="I876" s="80">
        <v>3134</v>
      </c>
      <c r="J876" s="52">
        <v>3</v>
      </c>
      <c r="K876" s="52">
        <v>6850</v>
      </c>
      <c r="L876" s="53"/>
      <c r="M876" s="54"/>
      <c r="N876" s="54"/>
      <c r="O876" s="54"/>
      <c r="P876" s="54"/>
      <c r="Q876" s="55"/>
      <c r="R876" s="55"/>
      <c r="S876" s="55"/>
      <c r="T876" s="55"/>
      <c r="U876" s="52"/>
      <c r="V876" s="56">
        <v>239.32335766423358</v>
      </c>
      <c r="W876" s="56">
        <v>13.421167883211679</v>
      </c>
      <c r="X876" s="56">
        <v>231.16496350364963</v>
      </c>
      <c r="Y876" s="56">
        <f>VLOOKUP(D876,Liikennemalli24!$D$2:$F$1804,2,FALSE)</f>
        <v>38</v>
      </c>
      <c r="Z876" s="57">
        <f>VLOOKUP(D876,Liikennemalli24!$D$2:$F$1804,3,FALSE)</f>
        <v>0.19600000000000001</v>
      </c>
      <c r="AA876" s="178">
        <f>IF(G876=1,VLOOKUP(C876,Liikennemalli!$D$6:$H$1921,2,FALSE),"-")</f>
        <v>78.689489109107996</v>
      </c>
      <c r="AB876" s="197">
        <f>IF(G876=1,VLOOKUP(C876,Liikennemalli!$D$6:$H$1921,3,FALSE),"-")</f>
        <v>0.53932531208158296</v>
      </c>
      <c r="AC876" s="134">
        <f>IF(E876=1,VLOOKUP(Työfile_2024!D876,'2015'!$F$12:$X$1887,18,FALSE),"-")</f>
        <v>0</v>
      </c>
      <c r="AD876" s="127">
        <f>IF(E876=1,VLOOKUP(Työfile_2024!D876,'2015'!$F$12:$X$1887,19,FALSE),"-")</f>
        <v>0</v>
      </c>
      <c r="AI876" s="127" t="str">
        <f>IF(E876=1,VLOOKUP(Työfile_2024!D876,'2015'!$F$12:$AB$1887,20,FALSE),"-")</f>
        <v>0-1 000</v>
      </c>
      <c r="AJ876" s="127" t="str">
        <f>IF(E876=1,VLOOKUP(Työfile_2024!D876,'2015'!$F$12:$AB$1887,21,FALSE),"-")</f>
        <v>0-1 000</v>
      </c>
      <c r="AK876" s="127" t="str">
        <f>IF(E876=1,VLOOKUP(Työfile_2024!D876,'2015'!$F$12:$AB$1887,22,FALSE),"-")</f>
        <v>40-60 %</v>
      </c>
      <c r="AL876" s="127" t="str">
        <f>IF(E876=1,VLOOKUP(Työfile_2024!D876,'2015'!$F$12:$AB$1887,23,FALSE),"-")</f>
        <v>40-60 %</v>
      </c>
      <c r="AM876" s="56">
        <f>VLOOKUP(Työfile_2024!D876,Tmatkat_20km_tarkasteltava_verk!$C$2:$D$1804,2,FALSE)</f>
        <v>34</v>
      </c>
      <c r="AN876" s="148">
        <f t="shared" si="219"/>
        <v>0.14206720284988394</v>
      </c>
      <c r="AO876" s="178">
        <f>IF(E876=1,VLOOKUP(Työfile_2024!D876,'2015'!$F$12:$AC$1887,24,FALSE),"-")</f>
        <v>55</v>
      </c>
      <c r="AP876" s="52">
        <f>VLOOKUP(D876,Tarkasteltava_verkko_2024_harva!$E$2:$I$1804,5,FALSE)</f>
        <v>0</v>
      </c>
      <c r="AQ876" s="52">
        <f>VLOOKUP(D876,Tarkasteltava_verkko_2024_harva!$E$2:$I$1804,4,FALSE)</f>
        <v>0</v>
      </c>
      <c r="AR876" s="148">
        <v>0</v>
      </c>
      <c r="AS876" s="170">
        <f>IFERROR(VLOOKUP(C876,'2015'!$C$12:$AG$1887,30,FALSE),"-")</f>
        <v>0</v>
      </c>
      <c r="AT876" s="148">
        <v>0</v>
      </c>
      <c r="AU876" s="170">
        <f>IFERROR(VLOOKUP(C876,'2015'!$C$12:$AG$1887,31,FALSE),"-")</f>
        <v>0</v>
      </c>
      <c r="AV876" s="106"/>
      <c r="AW876" s="63">
        <f>IFERROR(VLOOKUP(C876,Merkittävyysluokitus!$A$2:$J$1705,10,FALSE),"-")</f>
        <v>3</v>
      </c>
      <c r="AX876" s="175">
        <f>IFERROR(VLOOKUP(C876,Merkittävyysluokitus!$A$2:$J$1705,6,FALSE),"-")</f>
        <v>3.4791157695341575</v>
      </c>
      <c r="AY876" s="175">
        <f>IFERROR(VLOOKUP(C876,Merkittävyysluokitus!$A$2:$J$1705,7,FALSE),"-")</f>
        <v>1.0329700729927007</v>
      </c>
      <c r="AZ876" s="175">
        <f>IFERROR(VLOOKUP(C876,Merkittävyysluokitus!$A$2:$J$1705,8,FALSE),"-")</f>
        <v>1.6128123632081239</v>
      </c>
      <c r="BA876" s="175">
        <f>IFERROR(VLOOKUP(C876,Merkittävyysluokitus!$A$2:$J$1705,9,FALSE),"-")</f>
        <v>0.83333333333333326</v>
      </c>
      <c r="BB876" s="203"/>
      <c r="BC876" s="203" t="str">
        <f t="shared" si="220"/>
        <v/>
      </c>
      <c r="BD876" s="39" t="str">
        <f t="shared" si="209"/>
        <v>musta</v>
      </c>
      <c r="BE876" s="68" t="str">
        <f t="shared" si="215"/>
        <v>musta</v>
      </c>
      <c r="BF876" s="68" t="str">
        <f t="shared" si="216"/>
        <v>musta</v>
      </c>
      <c r="BG876" s="68" t="str">
        <f t="shared" si="217"/>
        <v>musta</v>
      </c>
      <c r="BH876" s="208" t="str">
        <f t="shared" si="218"/>
        <v>musta</v>
      </c>
      <c r="BI876" s="39"/>
      <c r="BJ876" s="39" t="str">
        <f>IF(F876="ei löydy","uusi tie",IF(E876=0,"tieosoite muuttunut",IF(E876=1,VLOOKUP(D876,'2015'!$F$12:$AL$1887,31,FALSE),"-")))</f>
        <v>punainen/musta</v>
      </c>
      <c r="BK876" s="67" t="str">
        <f>IF(E876=1,VLOOKUP(D876,'2015'!$F$12:$AL$1887,32,FALSE),"-")</f>
        <v>musta</v>
      </c>
      <c r="BL876" s="39" t="str">
        <f>IF(F876="ei löydy","uusi tie",IF(E876=0,"tieosoite muuttunut",IF(E876=1,VLOOKUP(D876,'2015'!$F$12:$AL$1887,33,FALSE),"-")))</f>
        <v>musta</v>
      </c>
      <c r="BM876" s="39"/>
      <c r="BN876" s="217" t="str">
        <f>VLOOKUP(D876,'2015'!$F$12:$AL$1887,33,FALSE)</f>
        <v>musta</v>
      </c>
      <c r="BO876" s="39"/>
      <c r="BP876" s="115" t="s">
        <v>10</v>
      </c>
      <c r="BQ876" s="30"/>
      <c r="BS876" s="5"/>
      <c r="BU876" s="37"/>
      <c r="BV876" s="30" t="s">
        <v>10</v>
      </c>
      <c r="BX876">
        <f>IF(E876=1,VLOOKUP(D876,'2015'!$F$12:$AX$1887,43,FALSE),"-")</f>
        <v>0</v>
      </c>
      <c r="BY876">
        <f>IF(E876=1,VLOOKUP(D876,'2015'!$F$12:$AX$1887,44,FALSE),"-")</f>
        <v>0</v>
      </c>
      <c r="BZ876">
        <f>IF(E876=1,VLOOKUP(D876,'2015'!$F$12:$AX$1887,45,FALSE),"-")</f>
        <v>0</v>
      </c>
      <c r="CA876" s="31">
        <f t="shared" si="223"/>
        <v>0</v>
      </c>
      <c r="CB876" s="31">
        <f t="shared" si="224"/>
        <v>0</v>
      </c>
      <c r="CC876" s="31">
        <f t="shared" si="225"/>
        <v>0</v>
      </c>
      <c r="CD876" s="31">
        <f t="shared" si="226"/>
        <v>0</v>
      </c>
      <c r="CE876" s="31">
        <f t="shared" si="227"/>
        <v>0</v>
      </c>
      <c r="CO876" s="2" t="s">
        <v>35</v>
      </c>
      <c r="CP876" s="2" t="s">
        <v>35</v>
      </c>
    </row>
    <row r="877" spans="1:94" ht="15.75" thickBot="1" x14ac:dyDescent="0.3">
      <c r="A877" s="50"/>
      <c r="B877" s="50"/>
      <c r="C877" s="50" t="str">
        <f t="shared" si="221"/>
        <v>3136_1_8285</v>
      </c>
      <c r="D877" s="51" t="str">
        <f t="shared" si="222"/>
        <v>3136_1</v>
      </c>
      <c r="E877" s="224">
        <f>IFERROR(VLOOKUP(C877,'2015'!$C$12:$D$1887,2,FALSE),0)</f>
        <v>1</v>
      </c>
      <c r="F877" s="51">
        <f>IFERROR(K877-IFERROR(VLOOKUP(D877,'2015'!$F$12:$I$1887,4,FALSE),"ei löydy"),"ei löydy")</f>
        <v>0</v>
      </c>
      <c r="G877" s="224">
        <f>IFERROR(VLOOKUP(Työfile_2024!C877,Liikennemalli!$D$6:$G$1921,4,FALSE),0)</f>
        <v>1</v>
      </c>
      <c r="H877" s="225">
        <f>K877-IFERROR(VLOOKUP(Työfile_2024!D877,Liikennemalli!$C$6:$H$1921,6,FALSE),"ei löydy")</f>
        <v>0</v>
      </c>
      <c r="I877" s="80">
        <v>3136</v>
      </c>
      <c r="J877" s="52">
        <v>1</v>
      </c>
      <c r="K877" s="52">
        <v>8285</v>
      </c>
      <c r="L877" s="53"/>
      <c r="M877" s="54"/>
      <c r="N877" s="54"/>
      <c r="O877" s="54"/>
      <c r="P877" s="54"/>
      <c r="Q877" s="55"/>
      <c r="R877" s="55"/>
      <c r="S877" s="55"/>
      <c r="T877" s="55"/>
      <c r="U877" s="52"/>
      <c r="V877" s="56">
        <v>608.60772480386242</v>
      </c>
      <c r="W877" s="56">
        <v>25.396499698249848</v>
      </c>
      <c r="X877" s="56">
        <v>611.01569100784548</v>
      </c>
      <c r="Y877" s="56">
        <f>VLOOKUP(D877,Liikennemalli24!$D$2:$F$1804,2,FALSE)</f>
        <v>39</v>
      </c>
      <c r="Z877" s="57">
        <f>VLOOKUP(D877,Liikennemalli24!$D$2:$F$1804,3,FALSE)</f>
        <v>0.27500000000000002</v>
      </c>
      <c r="AA877" s="178">
        <f>IF(G877=1,VLOOKUP(C877,Liikennemalli!$D$6:$H$1921,2,FALSE),"-")</f>
        <v>95.061575450432599</v>
      </c>
      <c r="AB877" s="197">
        <f>IF(G877=1,VLOOKUP(C877,Liikennemalli!$D$6:$H$1921,3,FALSE),"-")</f>
        <v>0.31805376437955801</v>
      </c>
      <c r="AC877" s="134">
        <f>IF(E877=1,VLOOKUP(Työfile_2024!D877,'2015'!$F$12:$X$1887,18,FALSE),"-")</f>
        <v>0</v>
      </c>
      <c r="AD877" s="127">
        <f>IF(E877=1,VLOOKUP(Työfile_2024!D877,'2015'!$F$12:$X$1887,19,FALSE),"-")</f>
        <v>0</v>
      </c>
      <c r="AI877" s="127">
        <f>IF(E877=1,VLOOKUP(Työfile_2024!D877,'2015'!$F$12:$AB$1887,20,FALSE),"-")</f>
        <v>0</v>
      </c>
      <c r="AJ877" s="127">
        <f>IF(E877=1,VLOOKUP(Työfile_2024!D877,'2015'!$F$12:$AB$1887,21,FALSE),"-")</f>
        <v>0</v>
      </c>
      <c r="AK877" s="127">
        <f>IF(E877=1,VLOOKUP(Työfile_2024!D877,'2015'!$F$12:$AB$1887,22,FALSE),"-")</f>
        <v>0</v>
      </c>
      <c r="AL877" s="127">
        <f>IF(E877=1,VLOOKUP(Työfile_2024!D877,'2015'!$F$12:$AB$1887,23,FALSE),"-")</f>
        <v>0</v>
      </c>
      <c r="AM877" s="56">
        <f>VLOOKUP(Työfile_2024!D877,Tmatkat_20km_tarkasteltava_verk!$C$2:$D$1804,2,FALSE)</f>
        <v>269</v>
      </c>
      <c r="AN877" s="148">
        <f t="shared" si="219"/>
        <v>0.44199241816506901</v>
      </c>
      <c r="AO877" s="178">
        <f>IF(E877=1,VLOOKUP(Työfile_2024!D877,'2015'!$F$12:$AC$1887,24,FALSE),"-")</f>
        <v>100</v>
      </c>
      <c r="AP877" s="52">
        <f>VLOOKUP(D877,Tarkasteltava_verkko_2024_harva!$E$2:$I$1804,5,FALSE)</f>
        <v>0</v>
      </c>
      <c r="AQ877" s="52">
        <f>VLOOKUP(D877,Tarkasteltava_verkko_2024_harva!$E$2:$I$1804,4,FALSE)</f>
        <v>0</v>
      </c>
      <c r="AR877" s="148">
        <v>0.12564876282438142</v>
      </c>
      <c r="AS877" s="170">
        <f>IFERROR(VLOOKUP(C877,'2015'!$C$12:$AG$1887,30,FALSE),"-")</f>
        <v>0</v>
      </c>
      <c r="AT877" s="148">
        <v>0.34942667471333738</v>
      </c>
      <c r="AU877" s="170">
        <f>IFERROR(VLOOKUP(C877,'2015'!$C$12:$AG$1887,31,FALSE),"-")</f>
        <v>0</v>
      </c>
      <c r="AV877" s="106"/>
      <c r="AW877" s="63">
        <f>IFERROR(VLOOKUP(C877,Merkittävyysluokitus!$A$2:$J$1705,10,FALSE),"-")</f>
        <v>3</v>
      </c>
      <c r="AX877" s="175">
        <f>IFERROR(VLOOKUP(C877,Merkittävyysluokitus!$A$2:$J$1705,6,FALSE),"-")</f>
        <v>9.0461022450762361</v>
      </c>
      <c r="AY877" s="175">
        <f>IFERROR(VLOOKUP(C877,Merkittävyysluokitus!$A$2:$J$1705,7,FALSE),"-")</f>
        <v>3.8258231744115871</v>
      </c>
      <c r="AZ877" s="175">
        <f>IFERROR(VLOOKUP(C877,Merkittävyysluokitus!$A$2:$J$1705,8,FALSE),"-")</f>
        <v>3.3869457373313154</v>
      </c>
      <c r="BA877" s="175">
        <f>IFERROR(VLOOKUP(C877,Merkittävyysluokitus!$A$2:$J$1705,9,FALSE),"-")</f>
        <v>1.8333333333333333</v>
      </c>
      <c r="BB877" s="203"/>
      <c r="BC877" s="203" t="str">
        <f t="shared" si="220"/>
        <v/>
      </c>
      <c r="BD877" s="39" t="str">
        <f t="shared" si="209"/>
        <v>musta</v>
      </c>
      <c r="BE877" s="68" t="str">
        <f t="shared" si="215"/>
        <v>musta</v>
      </c>
      <c r="BF877" s="68" t="str">
        <f t="shared" si="216"/>
        <v>musta</v>
      </c>
      <c r="BG877" s="68" t="str">
        <f t="shared" si="217"/>
        <v>musta</v>
      </c>
      <c r="BH877" s="208" t="str">
        <f t="shared" si="218"/>
        <v>musta</v>
      </c>
      <c r="BI877" s="39"/>
      <c r="BJ877" s="39" t="str">
        <f>IF(F877="ei löydy","uusi tie",IF(E877=0,"tieosoite muuttunut",IF(E877=1,VLOOKUP(D877,'2015'!$F$12:$AL$1887,31,FALSE),"-")))</f>
        <v>musta</v>
      </c>
      <c r="BK877" s="67" t="str">
        <f>IF(E877=1,VLOOKUP(D877,'2015'!$F$12:$AL$1887,32,FALSE),"-")</f>
        <v>musta</v>
      </c>
      <c r="BL877" s="39" t="str">
        <f>IF(F877="ei löydy","uusi tie",IF(E877=0,"tieosoite muuttunut",IF(E877=1,VLOOKUP(D877,'2015'!$F$12:$AL$1887,33,FALSE),"-")))</f>
        <v>musta</v>
      </c>
      <c r="BM877" s="39"/>
      <c r="BN877" s="217" t="str">
        <f>VLOOKUP(D877,'2015'!$F$12:$AL$1887,33,FALSE)</f>
        <v>musta</v>
      </c>
      <c r="BO877" s="39"/>
      <c r="BP877" s="115" t="s">
        <v>10</v>
      </c>
      <c r="BQ877" s="30"/>
      <c r="BS877" s="5"/>
      <c r="BU877" s="37"/>
      <c r="BV877" s="30" t="s">
        <v>10</v>
      </c>
      <c r="BX877">
        <f>IF(E877=1,VLOOKUP(D877,'2015'!$F$12:$AX$1887,43,FALSE),"-")</f>
        <v>0</v>
      </c>
      <c r="BY877">
        <f>IF(E877=1,VLOOKUP(D877,'2015'!$F$12:$AX$1887,44,FALSE),"-")</f>
        <v>0</v>
      </c>
      <c r="BZ877">
        <f>IF(E877=1,VLOOKUP(D877,'2015'!$F$12:$AX$1887,45,FALSE),"-")</f>
        <v>0</v>
      </c>
      <c r="CA877" s="31">
        <f t="shared" si="223"/>
        <v>1</v>
      </c>
      <c r="CB877" s="31">
        <f t="shared" si="224"/>
        <v>0</v>
      </c>
      <c r="CC877" s="31">
        <f t="shared" si="225"/>
        <v>0</v>
      </c>
      <c r="CD877" s="31">
        <f t="shared" si="226"/>
        <v>1</v>
      </c>
      <c r="CE877" s="31">
        <f t="shared" si="227"/>
        <v>0</v>
      </c>
      <c r="CO877" s="2" t="s">
        <v>35</v>
      </c>
      <c r="CP877" s="2" t="s">
        <v>35</v>
      </c>
    </row>
    <row r="878" spans="1:94" ht="15.75" thickBot="1" x14ac:dyDescent="0.3">
      <c r="A878" s="50"/>
      <c r="B878" s="50"/>
      <c r="C878" s="50" t="str">
        <f t="shared" si="221"/>
        <v>3136_2_6439</v>
      </c>
      <c r="D878" s="51" t="str">
        <f t="shared" si="222"/>
        <v>3136_2</v>
      </c>
      <c r="E878" s="224">
        <f>IFERROR(VLOOKUP(C878,'2015'!$C$12:$D$1887,2,FALSE),0)</f>
        <v>1</v>
      </c>
      <c r="F878" s="51">
        <f>IFERROR(K878-IFERROR(VLOOKUP(D878,'2015'!$F$12:$I$1887,4,FALSE),"ei löydy"),"ei löydy")</f>
        <v>0</v>
      </c>
      <c r="G878" s="224">
        <f>IFERROR(VLOOKUP(Työfile_2024!C878,Liikennemalli!$D$6:$G$1921,4,FALSE),0)</f>
        <v>1</v>
      </c>
      <c r="H878" s="225">
        <f>K878-IFERROR(VLOOKUP(Työfile_2024!D878,Liikennemalli!$C$6:$H$1921,6,FALSE),"ei löydy")</f>
        <v>0</v>
      </c>
      <c r="I878" s="80">
        <v>3136</v>
      </c>
      <c r="J878" s="52">
        <v>2</v>
      </c>
      <c r="K878" s="52">
        <v>6439</v>
      </c>
      <c r="L878" s="53"/>
      <c r="M878" s="54"/>
      <c r="N878" s="54"/>
      <c r="O878" s="54"/>
      <c r="P878" s="54"/>
      <c r="Q878" s="55"/>
      <c r="R878" s="55"/>
      <c r="S878" s="55"/>
      <c r="T878" s="55"/>
      <c r="U878" s="52"/>
      <c r="V878" s="56">
        <v>241.97064761608945</v>
      </c>
      <c r="W878" s="56">
        <v>22.096598850753221</v>
      </c>
      <c r="X878" s="56">
        <v>241.29290262463115</v>
      </c>
      <c r="Y878" s="56">
        <f>VLOOKUP(D878,Liikennemalli24!$D$2:$F$1804,2,FALSE)</f>
        <v>94</v>
      </c>
      <c r="Z878" s="57">
        <f>VLOOKUP(D878,Liikennemalli24!$D$2:$F$1804,3,FALSE)</f>
        <v>0.55500000000000005</v>
      </c>
      <c r="AA878" s="178">
        <f>IF(G878=1,VLOOKUP(C878,Liikennemalli!$D$6:$H$1921,2,FALSE),"-")</f>
        <v>83.399027038156106</v>
      </c>
      <c r="AB878" s="197">
        <f>IF(G878=1,VLOOKUP(C878,Liikennemalli!$D$6:$H$1921,3,FALSE),"-")</f>
        <v>0.523375265041088</v>
      </c>
      <c r="AC878" s="134">
        <f>IF(E878=1,VLOOKUP(Työfile_2024!D878,'2015'!$F$12:$X$1887,18,FALSE),"-")</f>
        <v>0</v>
      </c>
      <c r="AD878" s="127">
        <f>IF(E878=1,VLOOKUP(Työfile_2024!D878,'2015'!$F$12:$X$1887,19,FALSE),"-")</f>
        <v>0</v>
      </c>
      <c r="AI878" s="127">
        <f>IF(E878=1,VLOOKUP(Työfile_2024!D878,'2015'!$F$12:$AB$1887,20,FALSE),"-")</f>
        <v>0</v>
      </c>
      <c r="AJ878" s="127">
        <f>IF(E878=1,VLOOKUP(Työfile_2024!D878,'2015'!$F$12:$AB$1887,21,FALSE),"-")</f>
        <v>0</v>
      </c>
      <c r="AK878" s="127">
        <f>IF(E878=1,VLOOKUP(Työfile_2024!D878,'2015'!$F$12:$AB$1887,22,FALSE),"-")</f>
        <v>0</v>
      </c>
      <c r="AL878" s="127">
        <f>IF(E878=1,VLOOKUP(Työfile_2024!D878,'2015'!$F$12:$AB$1887,23,FALSE),"-")</f>
        <v>0</v>
      </c>
      <c r="AM878" s="56">
        <f>VLOOKUP(Työfile_2024!D878,Tmatkat_20km_tarkasteltava_verk!$C$2:$D$1804,2,FALSE)</f>
        <v>69</v>
      </c>
      <c r="AN878" s="148">
        <f t="shared" si="219"/>
        <v>0.28515855406344731</v>
      </c>
      <c r="AO878" s="178">
        <f>IF(E878=1,VLOOKUP(Työfile_2024!D878,'2015'!$F$12:$AC$1887,24,FALSE),"-")</f>
        <v>80</v>
      </c>
      <c r="AP878" s="52">
        <f>VLOOKUP(D878,Tarkasteltava_verkko_2024_harva!$E$2:$I$1804,5,FALSE)</f>
        <v>0</v>
      </c>
      <c r="AQ878" s="52">
        <f>VLOOKUP(D878,Tarkasteltava_verkko_2024_harva!$E$2:$I$1804,4,FALSE)</f>
        <v>0</v>
      </c>
      <c r="AR878" s="148">
        <v>0</v>
      </c>
      <c r="AS878" s="170">
        <f>IFERROR(VLOOKUP(C878,'2015'!$C$12:$AG$1887,30,FALSE),"-")</f>
        <v>0</v>
      </c>
      <c r="AT878" s="148">
        <v>0</v>
      </c>
      <c r="AU878" s="170">
        <f>IFERROR(VLOOKUP(C878,'2015'!$C$12:$AG$1887,31,FALSE),"-")</f>
        <v>0</v>
      </c>
      <c r="AV878" s="106"/>
      <c r="AW878" s="63">
        <f>IFERROR(VLOOKUP(C878,Merkittävyysluokitus!$A$2:$J$1705,10,FALSE),"-")</f>
        <v>3</v>
      </c>
      <c r="AX878" s="175">
        <f>IFERROR(VLOOKUP(C878,Merkittävyysluokitus!$A$2:$J$1705,6,FALSE),"-")</f>
        <v>5.1516498785109661</v>
      </c>
      <c r="AY878" s="175">
        <f>IFERROR(VLOOKUP(C878,Merkittävyysluokitus!$A$2:$J$1705,7,FALSE),"-")</f>
        <v>0.93257860951493499</v>
      </c>
      <c r="AZ878" s="175">
        <f>IFERROR(VLOOKUP(C878,Merkittävyysluokitus!$A$2:$J$1705,8,FALSE),"-")</f>
        <v>3.0524046023293652</v>
      </c>
      <c r="BA878" s="175">
        <f>IFERROR(VLOOKUP(C878,Merkittävyysluokitus!$A$2:$J$1705,9,FALSE),"-")</f>
        <v>1.1666666666666665</v>
      </c>
      <c r="BB878" s="203"/>
      <c r="BC878" s="203" t="str">
        <f t="shared" si="220"/>
        <v/>
      </c>
      <c r="BD878" s="39" t="str">
        <f t="shared" si="209"/>
        <v>musta</v>
      </c>
      <c r="BE878" s="68" t="str">
        <f t="shared" si="215"/>
        <v>musta</v>
      </c>
      <c r="BF878" s="68" t="str">
        <f t="shared" si="216"/>
        <v>musta</v>
      </c>
      <c r="BG878" s="68" t="str">
        <f t="shared" si="217"/>
        <v>musta</v>
      </c>
      <c r="BH878" s="208" t="str">
        <f t="shared" si="218"/>
        <v>musta</v>
      </c>
      <c r="BI878" s="39"/>
      <c r="BJ878" s="39" t="str">
        <f>IF(F878="ei löydy","uusi tie",IF(E878=0,"tieosoite muuttunut",IF(E878=1,VLOOKUP(D878,'2015'!$F$12:$AL$1887,31,FALSE),"-")))</f>
        <v>musta</v>
      </c>
      <c r="BK878" s="67" t="str">
        <f>IF(E878=1,VLOOKUP(D878,'2015'!$F$12:$AL$1887,32,FALSE),"-")</f>
        <v>musta</v>
      </c>
      <c r="BL878" s="39" t="str">
        <f>IF(F878="ei löydy","uusi tie",IF(E878=0,"tieosoite muuttunut",IF(E878=1,VLOOKUP(D878,'2015'!$F$12:$AL$1887,33,FALSE),"-")))</f>
        <v>musta</v>
      </c>
      <c r="BM878" s="39"/>
      <c r="BN878" s="217" t="str">
        <f>VLOOKUP(D878,'2015'!$F$12:$AL$1887,33,FALSE)</f>
        <v>musta</v>
      </c>
      <c r="BO878" s="39"/>
      <c r="BP878" s="115" t="s">
        <v>10</v>
      </c>
      <c r="BQ878" s="30"/>
      <c r="BS878" s="5"/>
      <c r="BU878" s="37"/>
      <c r="BV878" s="30" t="s">
        <v>10</v>
      </c>
      <c r="BX878">
        <f>IF(E878=1,VLOOKUP(D878,'2015'!$F$12:$AX$1887,43,FALSE),"-")</f>
        <v>0</v>
      </c>
      <c r="BY878">
        <f>IF(E878=1,VLOOKUP(D878,'2015'!$F$12:$AX$1887,44,FALSE),"-")</f>
        <v>0</v>
      </c>
      <c r="BZ878">
        <f>IF(E878=1,VLOOKUP(D878,'2015'!$F$12:$AX$1887,45,FALSE),"-")</f>
        <v>0</v>
      </c>
      <c r="CA878" s="31">
        <f t="shared" si="223"/>
        <v>0</v>
      </c>
      <c r="CB878" s="31">
        <f t="shared" si="224"/>
        <v>0</v>
      </c>
      <c r="CC878" s="31">
        <f t="shared" si="225"/>
        <v>0</v>
      </c>
      <c r="CD878" s="31">
        <f t="shared" si="226"/>
        <v>0</v>
      </c>
      <c r="CE878" s="31">
        <f t="shared" si="227"/>
        <v>0</v>
      </c>
      <c r="CO878" s="2" t="s">
        <v>35</v>
      </c>
      <c r="CP878" s="2" t="s">
        <v>35</v>
      </c>
    </row>
    <row r="879" spans="1:94" ht="15.75" thickBot="1" x14ac:dyDescent="0.3">
      <c r="A879" s="50"/>
      <c r="B879" s="50"/>
      <c r="C879" s="50" t="str">
        <f t="shared" si="221"/>
        <v>3136_3_3686</v>
      </c>
      <c r="D879" s="51" t="str">
        <f t="shared" si="222"/>
        <v>3136_3</v>
      </c>
      <c r="E879" s="224">
        <f>IFERROR(VLOOKUP(C879,'2015'!$C$12:$D$1887,2,FALSE),0)</f>
        <v>1</v>
      </c>
      <c r="F879" s="51">
        <f>IFERROR(K879-IFERROR(VLOOKUP(D879,'2015'!$F$12:$I$1887,4,FALSE),"ei löydy"),"ei löydy")</f>
        <v>0</v>
      </c>
      <c r="G879" s="224">
        <f>IFERROR(VLOOKUP(Työfile_2024!C879,Liikennemalli!$D$6:$G$1921,4,FALSE),0)</f>
        <v>1</v>
      </c>
      <c r="H879" s="225">
        <f>K879-IFERROR(VLOOKUP(Työfile_2024!D879,Liikennemalli!$C$6:$H$1921,6,FALSE),"ei löydy")</f>
        <v>0</v>
      </c>
      <c r="I879" s="81">
        <v>3136</v>
      </c>
      <c r="J879" s="52">
        <v>3</v>
      </c>
      <c r="K879" s="52">
        <v>3686</v>
      </c>
      <c r="L879" s="53"/>
      <c r="M879" s="54"/>
      <c r="N879" s="54"/>
      <c r="O879" s="54"/>
      <c r="P879" s="54"/>
      <c r="Q879" s="55"/>
      <c r="R879" s="55"/>
      <c r="S879" s="55"/>
      <c r="T879" s="55"/>
      <c r="U879" s="52"/>
      <c r="V879" s="56">
        <v>227</v>
      </c>
      <c r="W879" s="56">
        <v>23</v>
      </c>
      <c r="X879" s="56">
        <v>228</v>
      </c>
      <c r="Y879" s="56">
        <f>VLOOKUP(D879,Liikennemalli24!$D$2:$F$1804,2,FALSE)</f>
        <v>0</v>
      </c>
      <c r="Z879" s="57">
        <f>VLOOKUP(D879,Liikennemalli24!$D$2:$F$1804,3,FALSE)</f>
        <v>0</v>
      </c>
      <c r="AA879" s="178">
        <f>IF(G879=1,VLOOKUP(C879,Liikennemalli!$D$6:$H$1921,2,FALSE),"-")</f>
        <v>67.246017816943805</v>
      </c>
      <c r="AB879" s="197">
        <f>IF(G879=1,VLOOKUP(C879,Liikennemalli!$D$6:$H$1921,3,FALSE),"-")</f>
        <v>0.68790597671032006</v>
      </c>
      <c r="AC879" s="134">
        <f>IF(E879=1,VLOOKUP(Työfile_2024!D879,'2015'!$F$12:$X$1887,18,FALSE),"-")</f>
        <v>0</v>
      </c>
      <c r="AD879" s="127">
        <f>IF(E879=1,VLOOKUP(Työfile_2024!D879,'2015'!$F$12:$X$1887,19,FALSE),"-")</f>
        <v>0</v>
      </c>
      <c r="AI879" s="127">
        <f>IF(E879=1,VLOOKUP(Työfile_2024!D879,'2015'!$F$12:$AB$1887,20,FALSE),"-")</f>
        <v>0</v>
      </c>
      <c r="AJ879" s="127">
        <f>IF(E879=1,VLOOKUP(Työfile_2024!D879,'2015'!$F$12:$AB$1887,21,FALSE),"-")</f>
        <v>0</v>
      </c>
      <c r="AK879" s="127">
        <f>IF(E879=1,VLOOKUP(Työfile_2024!D879,'2015'!$F$12:$AB$1887,22,FALSE),"-")</f>
        <v>0</v>
      </c>
      <c r="AL879" s="127">
        <f>IF(E879=1,VLOOKUP(Työfile_2024!D879,'2015'!$F$12:$AB$1887,23,FALSE),"-")</f>
        <v>0</v>
      </c>
      <c r="AM879" s="56">
        <f>VLOOKUP(Työfile_2024!D879,Tmatkat_20km_tarkasteltava_verk!$C$2:$D$1804,2,FALSE)</f>
        <v>33</v>
      </c>
      <c r="AN879" s="148">
        <f t="shared" si="219"/>
        <v>0.14537444933920704</v>
      </c>
      <c r="AO879" s="178">
        <f>IF(E879=1,VLOOKUP(Työfile_2024!D879,'2015'!$F$12:$AC$1887,24,FALSE),"-")</f>
        <v>40</v>
      </c>
      <c r="AP879" s="52">
        <f>VLOOKUP(D879,Tarkasteltava_verkko_2024_harva!$E$2:$I$1804,5,FALSE)</f>
        <v>0</v>
      </c>
      <c r="AQ879" s="52">
        <f>VLOOKUP(D879,Tarkasteltava_verkko_2024_harva!$E$2:$I$1804,4,FALSE)</f>
        <v>0</v>
      </c>
      <c r="AR879" s="148">
        <v>0</v>
      </c>
      <c r="AS879" s="170">
        <f>IFERROR(VLOOKUP(C879,'2015'!$C$12:$AG$1887,30,FALSE),"-")</f>
        <v>0</v>
      </c>
      <c r="AT879" s="148">
        <v>0</v>
      </c>
      <c r="AU879" s="170">
        <f>IFERROR(VLOOKUP(C879,'2015'!$C$12:$AG$1887,31,FALSE),"-")</f>
        <v>0</v>
      </c>
      <c r="AV879" s="106"/>
      <c r="AW879" s="63">
        <f>IFERROR(VLOOKUP(C879,Merkittävyysluokitus!$A$2:$J$1705,10,FALSE),"-")</f>
        <v>3</v>
      </c>
      <c r="AX879" s="175">
        <f>IFERROR(VLOOKUP(C879,Merkittävyysluokitus!$A$2:$J$1705,6,FALSE),"-")</f>
        <v>3.4955662100456619</v>
      </c>
      <c r="AY879" s="175">
        <f>IFERROR(VLOOKUP(C879,Merkittävyysluokitus!$A$2:$J$1705,7,FALSE),"-")</f>
        <v>0.7643333333333332</v>
      </c>
      <c r="AZ879" s="175">
        <f>IFERROR(VLOOKUP(C879,Merkittävyysluokitus!$A$2:$J$1705,8,FALSE),"-")</f>
        <v>1.8978995433789951</v>
      </c>
      <c r="BA879" s="175">
        <f>IFERROR(VLOOKUP(C879,Merkittävyysluokitus!$A$2:$J$1705,9,FALSE),"-")</f>
        <v>0.83333333333333326</v>
      </c>
      <c r="BB879" s="203"/>
      <c r="BC879" s="203" t="str">
        <f t="shared" si="220"/>
        <v>ei mallia</v>
      </c>
      <c r="BD879" s="39" t="str">
        <f t="shared" si="209"/>
        <v>Ei luokiteltu</v>
      </c>
      <c r="BE879" s="68" t="str">
        <f t="shared" si="215"/>
        <v>ei mallia</v>
      </c>
      <c r="BF879" s="68" t="str">
        <f t="shared" si="216"/>
        <v>ei mallia</v>
      </c>
      <c r="BG879" s="68" t="str">
        <f t="shared" si="217"/>
        <v>ei mallia</v>
      </c>
      <c r="BH879" s="208" t="str">
        <f t="shared" si="218"/>
        <v>musta</v>
      </c>
      <c r="BI879" s="39"/>
      <c r="BJ879" s="39" t="str">
        <f>IF(F879="ei löydy","uusi tie",IF(E879=0,"tieosoite muuttunut",IF(E879=1,VLOOKUP(D879,'2015'!$F$12:$AL$1887,31,FALSE),"-")))</f>
        <v>musta</v>
      </c>
      <c r="BK879" s="67" t="str">
        <f>IF(E879=1,VLOOKUP(D879,'2015'!$F$12:$AL$1887,32,FALSE),"-")</f>
        <v>musta</v>
      </c>
      <c r="BL879" s="39" t="str">
        <f>IF(F879="ei löydy","uusi tie",IF(E879=0,"tieosoite muuttunut",IF(E879=1,VLOOKUP(D879,'2015'!$F$12:$AL$1887,33,FALSE),"-")))</f>
        <v>musta</v>
      </c>
      <c r="BM879" s="39"/>
      <c r="BN879" s="217" t="str">
        <f>VLOOKUP(D879,'2015'!$F$12:$AL$1887,33,FALSE)</f>
        <v>musta</v>
      </c>
      <c r="BO879" s="39"/>
      <c r="BP879" s="115" t="s">
        <v>10</v>
      </c>
      <c r="BQ879" s="30"/>
      <c r="BS879" s="5"/>
      <c r="BU879" s="37"/>
      <c r="BV879" s="30" t="s">
        <v>10</v>
      </c>
      <c r="BX879">
        <f>IF(E879=1,VLOOKUP(D879,'2015'!$F$12:$AX$1887,43,FALSE),"-")</f>
        <v>0</v>
      </c>
      <c r="BY879">
        <f>IF(E879=1,VLOOKUP(D879,'2015'!$F$12:$AX$1887,44,FALSE),"-")</f>
        <v>0</v>
      </c>
      <c r="BZ879">
        <f>IF(E879=1,VLOOKUP(D879,'2015'!$F$12:$AX$1887,45,FALSE),"-")</f>
        <v>0</v>
      </c>
      <c r="CA879" s="31">
        <f t="shared" si="223"/>
        <v>0</v>
      </c>
      <c r="CB879" s="31">
        <f t="shared" si="224"/>
        <v>0</v>
      </c>
      <c r="CC879" s="31">
        <f t="shared" si="225"/>
        <v>0</v>
      </c>
      <c r="CD879" s="31">
        <f t="shared" si="226"/>
        <v>0</v>
      </c>
      <c r="CE879" s="31">
        <f t="shared" si="227"/>
        <v>0</v>
      </c>
      <c r="CO879" s="29" t="s">
        <v>34</v>
      </c>
      <c r="CP879" s="29" t="s">
        <v>34</v>
      </c>
    </row>
    <row r="880" spans="1:94" ht="15.75" thickBot="1" x14ac:dyDescent="0.3">
      <c r="A880" s="50"/>
      <c r="B880" s="50"/>
      <c r="C880" s="50" t="str">
        <f t="shared" si="221"/>
        <v>3136_4_3390</v>
      </c>
      <c r="D880" s="51" t="str">
        <f t="shared" si="222"/>
        <v>3136_4</v>
      </c>
      <c r="E880" s="224">
        <f>IFERROR(VLOOKUP(C880,'2015'!$C$12:$D$1887,2,FALSE),0)</f>
        <v>0</v>
      </c>
      <c r="F880" s="51">
        <f>IFERROR(K880-IFERROR(VLOOKUP(D880,'2015'!$F$12:$I$1887,4,FALSE),"ei löydy"),"ei löydy")</f>
        <v>851</v>
      </c>
      <c r="G880" s="224">
        <f>IFERROR(VLOOKUP(Työfile_2024!C880,Liikennemalli!$D$6:$G$1921,4,FALSE),0)</f>
        <v>1</v>
      </c>
      <c r="H880" s="225">
        <f>K880-IFERROR(VLOOKUP(Työfile_2024!D880,Liikennemalli!$C$6:$H$1921,6,FALSE),"ei löydy")</f>
        <v>0</v>
      </c>
      <c r="I880" s="81">
        <v>3136</v>
      </c>
      <c r="J880" s="52">
        <v>4</v>
      </c>
      <c r="K880" s="52">
        <v>3390</v>
      </c>
      <c r="L880" s="53"/>
      <c r="M880" s="54"/>
      <c r="N880" s="54"/>
      <c r="O880" s="54"/>
      <c r="P880" s="54"/>
      <c r="Q880" s="55"/>
      <c r="R880" s="55"/>
      <c r="S880" s="55"/>
      <c r="T880" s="55"/>
      <c r="U880" s="52"/>
      <c r="V880" s="56">
        <v>171.01651917404129</v>
      </c>
      <c r="W880" s="56">
        <v>7.5020648967551624</v>
      </c>
      <c r="X880" s="56">
        <v>153.01651917404129</v>
      </c>
      <c r="Y880" s="56">
        <f>VLOOKUP(D880,Liikennemalli24!$D$2:$F$1804,2,FALSE)</f>
        <v>21</v>
      </c>
      <c r="Z880" s="57">
        <f>VLOOKUP(D880,Liikennemalli24!$D$2:$F$1804,3,FALSE)</f>
        <v>0.192</v>
      </c>
      <c r="AA880" s="178">
        <f>IF(G880=1,VLOOKUP(C880,Liikennemalli!$D$6:$H$1921,2,FALSE),"-")</f>
        <v>11.6206229694188</v>
      </c>
      <c r="AB880" s="197">
        <f>IF(G880=1,VLOOKUP(C880,Liikennemalli!$D$6:$H$1921,3,FALSE),"-")</f>
        <v>0.61384307243664504</v>
      </c>
      <c r="AC880" s="134" t="str">
        <f>IF(E880=1,VLOOKUP(Työfile_2024!D880,'2015'!$F$12:$X$1887,18,FALSE),"-")</f>
        <v>-</v>
      </c>
      <c r="AD880" s="127" t="str">
        <f>IF(E880=1,VLOOKUP(Työfile_2024!D880,'2015'!$F$12:$X$1887,19,FALSE),"-")</f>
        <v>-</v>
      </c>
      <c r="AI880" s="127" t="str">
        <f>IF(E880=1,VLOOKUP(Työfile_2024!D880,'2015'!$F$12:$AB$1887,20,FALSE),"-")</f>
        <v>-</v>
      </c>
      <c r="AJ880" s="127" t="str">
        <f>IF(E880=1,VLOOKUP(Työfile_2024!D880,'2015'!$F$12:$AB$1887,21,FALSE),"-")</f>
        <v>-</v>
      </c>
      <c r="AK880" s="127" t="str">
        <f>IF(E880=1,VLOOKUP(Työfile_2024!D880,'2015'!$F$12:$AB$1887,22,FALSE),"-")</f>
        <v>-</v>
      </c>
      <c r="AL880" s="127" t="str">
        <f>IF(E880=1,VLOOKUP(Työfile_2024!D880,'2015'!$F$12:$AB$1887,23,FALSE),"-")</f>
        <v>-</v>
      </c>
      <c r="AM880" s="56">
        <f>VLOOKUP(Työfile_2024!D880,Tmatkat_20km_tarkasteltava_verk!$C$2:$D$1804,2,FALSE)</f>
        <v>13</v>
      </c>
      <c r="AN880" s="148">
        <f t="shared" si="219"/>
        <v>7.6016048407406001E-2</v>
      </c>
      <c r="AO880" s="178" t="str">
        <f>IF(E880=1,VLOOKUP(Työfile_2024!D880,'2015'!$F$12:$AC$1887,24,FALSE),"-")</f>
        <v>-</v>
      </c>
      <c r="AP880" s="52">
        <f>VLOOKUP(D880,Tarkasteltava_verkko_2024_harva!$E$2:$I$1804,5,FALSE)</f>
        <v>0</v>
      </c>
      <c r="AQ880" s="52">
        <f>VLOOKUP(D880,Tarkasteltava_verkko_2024_harva!$E$2:$I$1804,4,FALSE)</f>
        <v>0</v>
      </c>
      <c r="AR880" s="148">
        <v>0</v>
      </c>
      <c r="AS880" s="170" t="str">
        <f>IFERROR(VLOOKUP(C880,'2015'!$C$12:$AG$1887,30,FALSE),"-")</f>
        <v>-</v>
      </c>
      <c r="AT880" s="148">
        <v>0</v>
      </c>
      <c r="AU880" s="170" t="str">
        <f>IFERROR(VLOOKUP(C880,'2015'!$C$12:$AG$1887,31,FALSE),"-")</f>
        <v>-</v>
      </c>
      <c r="AV880" s="106"/>
      <c r="AW880" s="63">
        <f>IFERROR(VLOOKUP(C880,Merkittävyysluokitus!$A$2:$J$1705,10,FALSE),"-")</f>
        <v>4</v>
      </c>
      <c r="AX880" s="175">
        <f>IFERROR(VLOOKUP(C880,Merkittävyysluokitus!$A$2:$J$1705,6,FALSE),"-")</f>
        <v>2.6298263520157326</v>
      </c>
      <c r="AY880" s="175">
        <f>IFERROR(VLOOKUP(C880,Merkittävyysluokitus!$A$2:$J$1705,7,FALSE),"-")</f>
        <v>0.56304955752212371</v>
      </c>
      <c r="AZ880" s="175">
        <f>IFERROR(VLOOKUP(C880,Merkittävyysluokitus!$A$2:$J$1705,8,FALSE),"-")</f>
        <v>1.0667767944936086</v>
      </c>
      <c r="BA880" s="175">
        <f>IFERROR(VLOOKUP(C880,Merkittävyysluokitus!$A$2:$J$1705,9,FALSE),"-")</f>
        <v>1</v>
      </c>
      <c r="BB880" s="203"/>
      <c r="BC880" s="203" t="str">
        <f t="shared" si="220"/>
        <v>tieosoite muuttunut</v>
      </c>
      <c r="BD880" s="39" t="str">
        <f t="shared" si="209"/>
        <v>musta</v>
      </c>
      <c r="BE880" s="68" t="str">
        <f t="shared" si="215"/>
        <v>musta</v>
      </c>
      <c r="BF880" s="68" t="str">
        <f t="shared" si="216"/>
        <v>musta</v>
      </c>
      <c r="BG880" s="68" t="str">
        <f t="shared" si="217"/>
        <v>musta</v>
      </c>
      <c r="BH880" s="208" t="str">
        <f t="shared" si="218"/>
        <v>musta</v>
      </c>
      <c r="BI880" s="39"/>
      <c r="BJ880" s="39" t="str">
        <f>IF(F880="ei löydy","uusi tie",IF(E880=0,"tieosoite muuttunut",IF(E880=1,VLOOKUP(D880,'2015'!$F$12:$AL$1887,31,FALSE),"-")))</f>
        <v>tieosoite muuttunut</v>
      </c>
      <c r="BK880" s="67" t="str">
        <f>IF(E880=1,VLOOKUP(D880,'2015'!$F$12:$AL$1887,32,FALSE),"-")</f>
        <v>-</v>
      </c>
      <c r="BL880" s="39" t="str">
        <f>IF(F880="ei löydy","uusi tie",IF(E880=0,"tieosoite muuttunut",IF(E880=1,VLOOKUP(D880,'2015'!$F$12:$AL$1887,33,FALSE),"-")))</f>
        <v>tieosoite muuttunut</v>
      </c>
      <c r="BM880" s="39"/>
      <c r="BN880" s="217" t="str">
        <f>VLOOKUP(D880,'2015'!$F$12:$AL$1887,33,FALSE)</f>
        <v>musta</v>
      </c>
      <c r="BO880" s="39"/>
      <c r="BP880" s="115" t="s">
        <v>10</v>
      </c>
      <c r="BQ880" s="30"/>
      <c r="BS880" s="5"/>
      <c r="BU880" s="37"/>
      <c r="BV880" s="30" t="s">
        <v>10</v>
      </c>
      <c r="BX880" t="str">
        <f>IF(E880=1,VLOOKUP(D880,'2015'!$F$12:$AX$1887,43,FALSE),"-")</f>
        <v>-</v>
      </c>
      <c r="BY880" t="str">
        <f>IF(E880=1,VLOOKUP(D880,'2015'!$F$12:$AX$1887,44,FALSE),"-")</f>
        <v>-</v>
      </c>
      <c r="BZ880" t="str">
        <f>IF(E880=1,VLOOKUP(D880,'2015'!$F$12:$AX$1887,45,FALSE),"-")</f>
        <v>-</v>
      </c>
      <c r="CA880" s="31">
        <f t="shared" si="223"/>
        <v>20</v>
      </c>
      <c r="CB880" s="31">
        <f t="shared" si="224"/>
        <v>10</v>
      </c>
      <c r="CC880" s="31">
        <f t="shared" si="225"/>
        <v>10</v>
      </c>
      <c r="CD880" s="31">
        <f t="shared" si="226"/>
        <v>0</v>
      </c>
      <c r="CE880" s="31">
        <f t="shared" si="227"/>
        <v>0</v>
      </c>
      <c r="CO880" s="2" t="s">
        <v>35</v>
      </c>
      <c r="CP880" s="2" t="s">
        <v>35</v>
      </c>
    </row>
    <row r="881" spans="1:94" ht="15.75" thickBot="1" x14ac:dyDescent="0.3">
      <c r="A881" s="50"/>
      <c r="B881" s="50"/>
      <c r="C881" s="50" t="str">
        <f t="shared" si="221"/>
        <v>3137_1_4382</v>
      </c>
      <c r="D881" s="51" t="str">
        <f t="shared" si="222"/>
        <v>3137_1</v>
      </c>
      <c r="E881" s="224">
        <f>IFERROR(VLOOKUP(C881,'2015'!$C$12:$D$1887,2,FALSE),0)</f>
        <v>1</v>
      </c>
      <c r="F881" s="51">
        <f>IFERROR(K881-IFERROR(VLOOKUP(D881,'2015'!$F$12:$I$1887,4,FALSE),"ei löydy"),"ei löydy")</f>
        <v>0</v>
      </c>
      <c r="G881" s="224">
        <f>IFERROR(VLOOKUP(Työfile_2024!C881,Liikennemalli!$D$6:$G$1921,4,FALSE),0)</f>
        <v>1</v>
      </c>
      <c r="H881" s="225">
        <f>K881-IFERROR(VLOOKUP(Työfile_2024!D881,Liikennemalli!$C$6:$H$1921,6,FALSE),"ei löydy")</f>
        <v>0</v>
      </c>
      <c r="I881" s="80">
        <v>3137</v>
      </c>
      <c r="J881" s="52">
        <v>1</v>
      </c>
      <c r="K881" s="52">
        <v>4382</v>
      </c>
      <c r="L881" s="53"/>
      <c r="M881" s="54"/>
      <c r="N881" s="54"/>
      <c r="O881" s="54"/>
      <c r="P881" s="54"/>
      <c r="Q881" s="55"/>
      <c r="R881" s="55"/>
      <c r="S881" s="55"/>
      <c r="T881" s="55"/>
      <c r="U881" s="52"/>
      <c r="V881" s="56">
        <v>239</v>
      </c>
      <c r="W881" s="56">
        <v>10</v>
      </c>
      <c r="X881" s="56">
        <v>264</v>
      </c>
      <c r="Y881" s="56">
        <f>VLOOKUP(D881,Liikennemalli24!$D$2:$F$1804,2,FALSE)</f>
        <v>0</v>
      </c>
      <c r="Z881" s="57">
        <f>VLOOKUP(D881,Liikennemalli24!$D$2:$F$1804,3,FALSE)</f>
        <v>0</v>
      </c>
      <c r="AA881" s="178">
        <f>IF(G881=1,VLOOKUP(C881,Liikennemalli!$D$6:$H$1921,2,FALSE),"-")</f>
        <v>92.167627535351201</v>
      </c>
      <c r="AB881" s="197">
        <f>IF(G881=1,VLOOKUP(C881,Liikennemalli!$D$6:$H$1921,3,FALSE),"-")</f>
        <v>0.69117534526948199</v>
      </c>
      <c r="AC881" s="134">
        <f>IF(E881=1,VLOOKUP(Työfile_2024!D881,'2015'!$F$12:$X$1887,18,FALSE),"-")</f>
        <v>0</v>
      </c>
      <c r="AD881" s="127">
        <f>IF(E881=1,VLOOKUP(Työfile_2024!D881,'2015'!$F$12:$X$1887,19,FALSE),"-")</f>
        <v>0</v>
      </c>
      <c r="AI881" s="127">
        <f>IF(E881=1,VLOOKUP(Työfile_2024!D881,'2015'!$F$12:$AB$1887,20,FALSE),"-")</f>
        <v>0</v>
      </c>
      <c r="AJ881" s="127">
        <f>IF(E881=1,VLOOKUP(Työfile_2024!D881,'2015'!$F$12:$AB$1887,21,FALSE),"-")</f>
        <v>0</v>
      </c>
      <c r="AK881" s="127">
        <f>IF(E881=1,VLOOKUP(Työfile_2024!D881,'2015'!$F$12:$AB$1887,22,FALSE),"-")</f>
        <v>0</v>
      </c>
      <c r="AL881" s="127">
        <f>IF(E881=1,VLOOKUP(Työfile_2024!D881,'2015'!$F$12:$AB$1887,23,FALSE),"-")</f>
        <v>0</v>
      </c>
      <c r="AM881" s="56">
        <f>VLOOKUP(Työfile_2024!D881,Tmatkat_20km_tarkasteltava_verk!$C$2:$D$1804,2,FALSE)</f>
        <v>29</v>
      </c>
      <c r="AN881" s="148">
        <f t="shared" si="219"/>
        <v>0.12133891213389121</v>
      </c>
      <c r="AO881" s="178">
        <f>IF(E881=1,VLOOKUP(Työfile_2024!D881,'2015'!$F$12:$AC$1887,24,FALSE),"-")</f>
        <v>51</v>
      </c>
      <c r="AP881" s="52">
        <f>VLOOKUP(D881,Tarkasteltava_verkko_2024_harva!$E$2:$I$1804,5,FALSE)</f>
        <v>0</v>
      </c>
      <c r="AQ881" s="52">
        <f>VLOOKUP(D881,Tarkasteltava_verkko_2024_harva!$E$2:$I$1804,4,FALSE)</f>
        <v>0</v>
      </c>
      <c r="AR881" s="148">
        <v>0</v>
      </c>
      <c r="AS881" s="170">
        <f>IFERROR(VLOOKUP(C881,'2015'!$C$12:$AG$1887,30,FALSE),"-")</f>
        <v>0</v>
      </c>
      <c r="AT881" s="148">
        <v>0</v>
      </c>
      <c r="AU881" s="170">
        <f>IFERROR(VLOOKUP(C881,'2015'!$C$12:$AG$1887,31,FALSE),"-")</f>
        <v>0</v>
      </c>
      <c r="AV881" s="106"/>
      <c r="AW881" s="63">
        <f>IFERROR(VLOOKUP(C881,Merkittävyysluokitus!$A$2:$J$1705,10,FALSE),"-")</f>
        <v>3</v>
      </c>
      <c r="AX881" s="175">
        <f>IFERROR(VLOOKUP(C881,Merkittävyysluokitus!$A$2:$J$1705,6,FALSE),"-")</f>
        <v>3.4158888888888885</v>
      </c>
      <c r="AY881" s="175">
        <f>IFERROR(VLOOKUP(C881,Merkittävyysluokitus!$A$2:$J$1705,7,FALSE),"-")</f>
        <v>0.82699999999999996</v>
      </c>
      <c r="AZ881" s="175">
        <f>IFERROR(VLOOKUP(C881,Merkittävyysluokitus!$A$2:$J$1705,8,FALSE),"-")</f>
        <v>1.7555555555555555</v>
      </c>
      <c r="BA881" s="175">
        <f>IFERROR(VLOOKUP(C881,Merkittävyysluokitus!$A$2:$J$1705,9,FALSE),"-")</f>
        <v>0.83333333333333326</v>
      </c>
      <c r="BB881" s="203"/>
      <c r="BC881" s="203" t="str">
        <f t="shared" si="220"/>
        <v>ei mallia</v>
      </c>
      <c r="BD881" s="39" t="str">
        <f t="shared" si="209"/>
        <v>Ei luokiteltu</v>
      </c>
      <c r="BE881" s="68" t="str">
        <f t="shared" si="215"/>
        <v>ei mallia</v>
      </c>
      <c r="BF881" s="68" t="str">
        <f t="shared" si="216"/>
        <v>ei mallia</v>
      </c>
      <c r="BG881" s="68" t="str">
        <f t="shared" si="217"/>
        <v>ei mallia</v>
      </c>
      <c r="BH881" s="208" t="str">
        <f t="shared" si="218"/>
        <v>musta</v>
      </c>
      <c r="BI881" s="39"/>
      <c r="BJ881" s="39" t="str">
        <f>IF(F881="ei löydy","uusi tie",IF(E881=0,"tieosoite muuttunut",IF(E881=1,VLOOKUP(D881,'2015'!$F$12:$AL$1887,31,FALSE),"-")))</f>
        <v>musta</v>
      </c>
      <c r="BK881" s="67" t="str">
        <f>IF(E881=1,VLOOKUP(D881,'2015'!$F$12:$AL$1887,32,FALSE),"-")</f>
        <v>musta</v>
      </c>
      <c r="BL881" s="39" t="str">
        <f>IF(F881="ei löydy","uusi tie",IF(E881=0,"tieosoite muuttunut",IF(E881=1,VLOOKUP(D881,'2015'!$F$12:$AL$1887,33,FALSE),"-")))</f>
        <v>musta</v>
      </c>
      <c r="BM881" s="39"/>
      <c r="BN881" s="217" t="str">
        <f>VLOOKUP(D881,'2015'!$F$12:$AL$1887,33,FALSE)</f>
        <v>musta</v>
      </c>
      <c r="BO881" s="39"/>
      <c r="BP881" s="115" t="s">
        <v>10</v>
      </c>
      <c r="BQ881" s="30"/>
      <c r="BS881" s="5"/>
      <c r="BU881" s="37"/>
      <c r="BV881" s="30" t="s">
        <v>10</v>
      </c>
      <c r="BX881">
        <f>IF(E881=1,VLOOKUP(D881,'2015'!$F$12:$AX$1887,43,FALSE),"-")</f>
        <v>0</v>
      </c>
      <c r="BY881">
        <f>IF(E881=1,VLOOKUP(D881,'2015'!$F$12:$AX$1887,44,FALSE),"-")</f>
        <v>0</v>
      </c>
      <c r="BZ881">
        <f>IF(E881=1,VLOOKUP(D881,'2015'!$F$12:$AX$1887,45,FALSE),"-")</f>
        <v>0</v>
      </c>
      <c r="CA881" s="31">
        <f t="shared" si="223"/>
        <v>0</v>
      </c>
      <c r="CB881" s="31">
        <f t="shared" si="224"/>
        <v>0</v>
      </c>
      <c r="CC881" s="31">
        <f t="shared" si="225"/>
        <v>0</v>
      </c>
      <c r="CD881" s="31">
        <f t="shared" si="226"/>
        <v>0</v>
      </c>
      <c r="CE881" s="31">
        <f t="shared" si="227"/>
        <v>0</v>
      </c>
      <c r="CO881" s="2" t="s">
        <v>35</v>
      </c>
      <c r="CP881" s="2" t="s">
        <v>35</v>
      </c>
    </row>
    <row r="882" spans="1:94" ht="15.75" thickBot="1" x14ac:dyDescent="0.3">
      <c r="A882" s="50"/>
      <c r="B882" s="50"/>
      <c r="C882" s="50" t="str">
        <f t="shared" si="221"/>
        <v>3138_1_1506</v>
      </c>
      <c r="D882" s="51" t="str">
        <f t="shared" si="222"/>
        <v>3138_1</v>
      </c>
      <c r="E882" s="224">
        <f>IFERROR(VLOOKUP(C882,'2015'!$C$12:$D$1887,2,FALSE),0)</f>
        <v>1</v>
      </c>
      <c r="F882" s="51">
        <f>IFERROR(K882-IFERROR(VLOOKUP(D882,'2015'!$F$12:$I$1887,4,FALSE),"ei löydy"),"ei löydy")</f>
        <v>0</v>
      </c>
      <c r="G882" s="224">
        <f>IFERROR(VLOOKUP(Työfile_2024!C882,Liikennemalli!$D$6:$G$1921,4,FALSE),0)</f>
        <v>1</v>
      </c>
      <c r="H882" s="225">
        <f>K882-IFERROR(VLOOKUP(Työfile_2024!D882,Liikennemalli!$C$6:$H$1921,6,FALSE),"ei löydy")</f>
        <v>0</v>
      </c>
      <c r="I882" s="80">
        <v>3138</v>
      </c>
      <c r="J882" s="52">
        <v>1</v>
      </c>
      <c r="K882" s="52">
        <v>1506</v>
      </c>
      <c r="L882" s="53"/>
      <c r="M882" s="54"/>
      <c r="N882" s="54"/>
      <c r="O882" s="54"/>
      <c r="P882" s="54"/>
      <c r="Q882" s="55"/>
      <c r="R882" s="55"/>
      <c r="S882" s="55"/>
      <c r="T882" s="55"/>
      <c r="U882" s="52"/>
      <c r="V882" s="56">
        <v>3987</v>
      </c>
      <c r="W882" s="56">
        <v>185</v>
      </c>
      <c r="X882" s="56">
        <v>4313</v>
      </c>
      <c r="Y882" s="56">
        <f>VLOOKUP(D882,Liikennemalli24!$D$2:$F$1804,2,FALSE)</f>
        <v>37</v>
      </c>
      <c r="Z882" s="57">
        <f>VLOOKUP(D882,Liikennemalli24!$D$2:$F$1804,3,FALSE)</f>
        <v>2.9000000000000001E-2</v>
      </c>
      <c r="AA882" s="178">
        <f>IF(G882=1,VLOOKUP(C882,Liikennemalli!$D$6:$H$1921,2,FALSE),"-")</f>
        <v>743.97744084420242</v>
      </c>
      <c r="AB882" s="197">
        <f>IF(G882=1,VLOOKUP(C882,Liikennemalli!$D$6:$H$1921,3,FALSE),"-")</f>
        <v>0.26367674082333598</v>
      </c>
      <c r="AC882" s="134">
        <f>IF(E882=1,VLOOKUP(Työfile_2024!D882,'2015'!$F$12:$X$1887,18,FALSE),"-")</f>
        <v>0</v>
      </c>
      <c r="AD882" s="127">
        <f>IF(E882=1,VLOOKUP(Työfile_2024!D882,'2015'!$F$12:$X$1887,19,FALSE),"-")</f>
        <v>0</v>
      </c>
      <c r="AI882" s="127">
        <f>IF(E882=1,VLOOKUP(Työfile_2024!D882,'2015'!$F$12:$AB$1887,20,FALSE),"-")</f>
        <v>0</v>
      </c>
      <c r="AJ882" s="127">
        <f>IF(E882=1,VLOOKUP(Työfile_2024!D882,'2015'!$F$12:$AB$1887,21,FALSE),"-")</f>
        <v>0</v>
      </c>
      <c r="AK882" s="127">
        <f>IF(E882=1,VLOOKUP(Työfile_2024!D882,'2015'!$F$12:$AB$1887,22,FALSE),"-")</f>
        <v>0</v>
      </c>
      <c r="AL882" s="127">
        <f>IF(E882=1,VLOOKUP(Työfile_2024!D882,'2015'!$F$12:$AB$1887,23,FALSE),"-")</f>
        <v>0</v>
      </c>
      <c r="AM882" s="56">
        <f>VLOOKUP(Työfile_2024!D882,Tmatkat_20km_tarkasteltava_verk!$C$2:$D$1804,2,FALSE)</f>
        <v>360</v>
      </c>
      <c r="AN882" s="148">
        <f t="shared" si="219"/>
        <v>9.0293453724604969E-2</v>
      </c>
      <c r="AO882" s="178">
        <f>IF(E882=1,VLOOKUP(Työfile_2024!D882,'2015'!$F$12:$AC$1887,24,FALSE),"-")</f>
        <v>712</v>
      </c>
      <c r="AP882" s="52" t="str">
        <f>VLOOKUP(D882,Tarkasteltava_verkko_2024_harva!$E$2:$I$1804,5,FALSE)</f>
        <v>tiivis</v>
      </c>
      <c r="AQ882" s="52">
        <f>VLOOKUP(D882,Tarkasteltava_verkko_2024_harva!$E$2:$I$1804,4,FALSE)</f>
        <v>0</v>
      </c>
      <c r="AR882" s="148">
        <v>0.99269588313413015</v>
      </c>
      <c r="AS882" s="170" t="str">
        <f>IFERROR(VLOOKUP(C882,'2015'!$C$12:$AG$1887,30,FALSE),"-")</f>
        <v>kyllä</v>
      </c>
      <c r="AT882" s="148">
        <v>0.99269588313413015</v>
      </c>
      <c r="AU882" s="170">
        <f>IFERROR(VLOOKUP(C882,'2015'!$C$12:$AG$1887,31,FALSE),"-")</f>
        <v>0</v>
      </c>
      <c r="AV882" s="106"/>
      <c r="AW882" s="63">
        <f>IFERROR(VLOOKUP(C882,Merkittävyysluokitus!$A$2:$J$1705,10,FALSE),"-")</f>
        <v>2</v>
      </c>
      <c r="AX882" s="175">
        <f>IFERROR(VLOOKUP(C882,Merkittävyysluokitus!$A$2:$J$1705,6,FALSE),"-")</f>
        <v>11.376986301369861</v>
      </c>
      <c r="AY882" s="175">
        <f>IFERROR(VLOOKUP(C882,Merkittävyysluokitus!$A$2:$J$1705,7,FALSE),"-")</f>
        <v>5</v>
      </c>
      <c r="AZ882" s="175">
        <f>IFERROR(VLOOKUP(C882,Merkittävyysluokitus!$A$2:$J$1705,8,FALSE),"-")</f>
        <v>4.043652968036529</v>
      </c>
      <c r="BA882" s="175">
        <f>IFERROR(VLOOKUP(C882,Merkittävyysluokitus!$A$2:$J$1705,9,FALSE),"-")</f>
        <v>2.333333333333333</v>
      </c>
      <c r="BB882" s="203"/>
      <c r="BC882" s="203" t="str">
        <f t="shared" si="220"/>
        <v/>
      </c>
      <c r="BD882" s="39" t="str">
        <f t="shared" si="209"/>
        <v>musta</v>
      </c>
      <c r="BE882" s="68" t="str">
        <f t="shared" si="215"/>
        <v>musta</v>
      </c>
      <c r="BF882" s="68" t="str">
        <f t="shared" si="216"/>
        <v>musta</v>
      </c>
      <c r="BG882" s="68" t="str">
        <f t="shared" si="217"/>
        <v>musta</v>
      </c>
      <c r="BH882" s="208" t="str">
        <f t="shared" si="218"/>
        <v>musta</v>
      </c>
      <c r="BI882" s="39"/>
      <c r="BJ882" s="39" t="str">
        <f>IF(F882="ei löydy","uusi tie",IF(E882=0,"tieosoite muuttunut",IF(E882=1,VLOOKUP(D882,'2015'!$F$12:$AL$1887,31,FALSE),"-")))</f>
        <v>musta</v>
      </c>
      <c r="BK882" s="67" t="str">
        <f>IF(E882=1,VLOOKUP(D882,'2015'!$F$12:$AL$1887,32,FALSE),"-")</f>
        <v>musta</v>
      </c>
      <c r="BL882" s="39" t="str">
        <f>IF(F882="ei löydy","uusi tie",IF(E882=0,"tieosoite muuttunut",IF(E882=1,VLOOKUP(D882,'2015'!$F$12:$AL$1887,33,FALSE),"-")))</f>
        <v>musta</v>
      </c>
      <c r="BM882" s="39"/>
      <c r="BN882" s="217" t="str">
        <f>VLOOKUP(D882,'2015'!$F$12:$AL$1887,33,FALSE)</f>
        <v>musta</v>
      </c>
      <c r="BO882" s="39"/>
      <c r="BP882" s="115" t="s">
        <v>10</v>
      </c>
      <c r="BQ882" s="30"/>
      <c r="BS882" s="5"/>
      <c r="BU882" s="37"/>
      <c r="BV882" s="30" t="s">
        <v>10</v>
      </c>
      <c r="BX882">
        <f>IF(E882=1,VLOOKUP(D882,'2015'!$F$12:$AX$1887,43,FALSE),"-")</f>
        <v>0</v>
      </c>
      <c r="BY882">
        <f>IF(E882=1,VLOOKUP(D882,'2015'!$F$12:$AX$1887,44,FALSE),"-")</f>
        <v>0</v>
      </c>
      <c r="BZ882">
        <f>IF(E882=1,VLOOKUP(D882,'2015'!$F$12:$AX$1887,45,FALSE),"-")</f>
        <v>0</v>
      </c>
      <c r="CA882" s="31">
        <f t="shared" si="223"/>
        <v>1</v>
      </c>
      <c r="CB882" s="31">
        <f t="shared" si="224"/>
        <v>0</v>
      </c>
      <c r="CC882" s="31">
        <f t="shared" si="225"/>
        <v>0</v>
      </c>
      <c r="CD882" s="31">
        <f t="shared" si="226"/>
        <v>1</v>
      </c>
      <c r="CE882" s="31">
        <f t="shared" si="227"/>
        <v>0</v>
      </c>
      <c r="CO882" s="32" t="s">
        <v>34</v>
      </c>
      <c r="CP882" s="2" t="s">
        <v>35</v>
      </c>
    </row>
    <row r="883" spans="1:94" ht="15.75" thickBot="1" x14ac:dyDescent="0.3">
      <c r="A883" s="50"/>
      <c r="B883" s="50"/>
      <c r="C883" s="50" t="str">
        <f t="shared" si="221"/>
        <v>3141_1_3897</v>
      </c>
      <c r="D883" s="51" t="str">
        <f t="shared" si="222"/>
        <v>3141_1</v>
      </c>
      <c r="E883" s="224">
        <f>IFERROR(VLOOKUP(C883,'2015'!$C$12:$D$1887,2,FALSE),0)</f>
        <v>1</v>
      </c>
      <c r="F883" s="51">
        <f>IFERROR(K883-IFERROR(VLOOKUP(D883,'2015'!$F$12:$I$1887,4,FALSE),"ei löydy"),"ei löydy")</f>
        <v>0</v>
      </c>
      <c r="G883" s="224">
        <f>IFERROR(VLOOKUP(Työfile_2024!C883,Liikennemalli!$D$6:$G$1921,4,FALSE),0)</f>
        <v>1</v>
      </c>
      <c r="H883" s="225">
        <f>K883-IFERROR(VLOOKUP(Työfile_2024!D883,Liikennemalli!$C$6:$H$1921,6,FALSE),"ei löydy")</f>
        <v>0</v>
      </c>
      <c r="I883" s="80">
        <v>3141</v>
      </c>
      <c r="J883" s="52">
        <v>1</v>
      </c>
      <c r="K883" s="52">
        <v>3897</v>
      </c>
      <c r="L883" s="53"/>
      <c r="M883" s="54"/>
      <c r="N883" s="54"/>
      <c r="O883" s="54"/>
      <c r="P883" s="54"/>
      <c r="Q883" s="55"/>
      <c r="R883" s="55"/>
      <c r="S883" s="55"/>
      <c r="T883" s="55"/>
      <c r="U883" s="52"/>
      <c r="V883" s="56">
        <v>289</v>
      </c>
      <c r="W883" s="56">
        <v>25</v>
      </c>
      <c r="X883" s="56">
        <v>266</v>
      </c>
      <c r="Y883" s="56">
        <f>VLOOKUP(D883,Liikennemalli24!$D$2:$F$1804,2,FALSE)</f>
        <v>80</v>
      </c>
      <c r="Z883" s="57">
        <f>VLOOKUP(D883,Liikennemalli24!$D$2:$F$1804,3,FALSE)</f>
        <v>0.48099999999999998</v>
      </c>
      <c r="AA883" s="178">
        <f>IF(G883=1,VLOOKUP(C883,Liikennemalli!$D$6:$H$1921,2,FALSE),"-")</f>
        <v>53.4431107770449</v>
      </c>
      <c r="AB883" s="197">
        <f>IF(G883=1,VLOOKUP(C883,Liikennemalli!$D$6:$H$1921,3,FALSE),"-")</f>
        <v>0.61692072714427104</v>
      </c>
      <c r="AC883" s="134">
        <f>IF(E883=1,VLOOKUP(Työfile_2024!D883,'2015'!$F$12:$X$1887,18,FALSE),"-")</f>
        <v>0</v>
      </c>
      <c r="AD883" s="127">
        <f>IF(E883=1,VLOOKUP(Työfile_2024!D883,'2015'!$F$12:$X$1887,19,FALSE),"-")</f>
        <v>0</v>
      </c>
      <c r="AI883" s="127" t="str">
        <f>IF(E883=1,VLOOKUP(Työfile_2024!D883,'2015'!$F$12:$AB$1887,20,FALSE),"-")</f>
        <v>0-1 000</v>
      </c>
      <c r="AJ883" s="127" t="str">
        <f>IF(E883=1,VLOOKUP(Työfile_2024!D883,'2015'!$F$12:$AB$1887,21,FALSE),"-")</f>
        <v>0-1 000</v>
      </c>
      <c r="AK883" s="127" t="str">
        <f>IF(E883=1,VLOOKUP(Työfile_2024!D883,'2015'!$F$12:$AB$1887,22,FALSE),"-")</f>
        <v>60-80 %</v>
      </c>
      <c r="AL883" s="127" t="str">
        <f>IF(E883=1,VLOOKUP(Työfile_2024!D883,'2015'!$F$12:$AB$1887,23,FALSE),"-")</f>
        <v>80-100 %</v>
      </c>
      <c r="AM883" s="56">
        <f>VLOOKUP(Työfile_2024!D883,Tmatkat_20km_tarkasteltava_verk!$C$2:$D$1804,2,FALSE)</f>
        <v>35</v>
      </c>
      <c r="AN883" s="148">
        <f t="shared" si="219"/>
        <v>0.12110726643598616</v>
      </c>
      <c r="AO883" s="178">
        <f>IF(E883=1,VLOOKUP(Työfile_2024!D883,'2015'!$F$12:$AC$1887,24,FALSE),"-")</f>
        <v>24</v>
      </c>
      <c r="AP883" s="52" t="str">
        <f>VLOOKUP(D883,Tarkasteltava_verkko_2024_harva!$E$2:$I$1804,5,FALSE)</f>
        <v>tiivis</v>
      </c>
      <c r="AQ883" s="52">
        <f>VLOOKUP(D883,Tarkasteltava_verkko_2024_harva!$E$2:$I$1804,4,FALSE)</f>
        <v>0</v>
      </c>
      <c r="AR883" s="148">
        <v>0</v>
      </c>
      <c r="AS883" s="170">
        <f>IFERROR(VLOOKUP(C883,'2015'!$C$12:$AG$1887,30,FALSE),"-")</f>
        <v>0</v>
      </c>
      <c r="AT883" s="148">
        <v>0</v>
      </c>
      <c r="AU883" s="170">
        <f>IFERROR(VLOOKUP(C883,'2015'!$C$12:$AG$1887,31,FALSE),"-")</f>
        <v>0</v>
      </c>
      <c r="AV883" s="106"/>
      <c r="AW883" s="63">
        <f>IFERROR(VLOOKUP(C883,Merkittävyysluokitus!$A$2:$J$1705,10,FALSE),"-")</f>
        <v>3</v>
      </c>
      <c r="AX883" s="175">
        <f>IFERROR(VLOOKUP(C883,Merkittävyysluokitus!$A$2:$J$1705,6,FALSE),"-")</f>
        <v>4.8236666666666661</v>
      </c>
      <c r="AY883" s="175">
        <f>IFERROR(VLOOKUP(C883,Merkittävyysluokitus!$A$2:$J$1705,7,FALSE),"-")</f>
        <v>0.99033333333333329</v>
      </c>
      <c r="AZ883" s="175">
        <f>IFERROR(VLOOKUP(C883,Merkittävyysluokitus!$A$2:$J$1705,8,FALSE),"-")</f>
        <v>2.833333333333333</v>
      </c>
      <c r="BA883" s="175">
        <f>IFERROR(VLOOKUP(C883,Merkittävyysluokitus!$A$2:$J$1705,9,FALSE),"-")</f>
        <v>1</v>
      </c>
      <c r="BB883" s="203"/>
      <c r="BC883" s="203" t="str">
        <f t="shared" si="220"/>
        <v/>
      </c>
      <c r="BD883" s="39" t="str">
        <f t="shared" ref="BD883:BD946" si="228">IF(BL883="pinkki","pinkki",IF(I883&lt;100,"punainen",IF(COUNTIF(BE883:BG883,"musta")&gt;=2,"musta",IF(COUNTIF(BE883:BG883,"punainen")&gt;=2,"punainen","Ei luokiteltu"))))</f>
        <v>musta</v>
      </c>
      <c r="BE883" s="68" t="str">
        <f t="shared" si="215"/>
        <v>musta</v>
      </c>
      <c r="BF883" s="68" t="str">
        <f t="shared" si="216"/>
        <v>musta</v>
      </c>
      <c r="BG883" s="68" t="str">
        <f t="shared" si="217"/>
        <v>musta</v>
      </c>
      <c r="BH883" s="208" t="str">
        <f t="shared" si="218"/>
        <v>musta</v>
      </c>
      <c r="BI883" s="39"/>
      <c r="BJ883" s="39" t="str">
        <f>IF(F883="ei löydy","uusi tie",IF(E883=0,"tieosoite muuttunut",IF(E883=1,VLOOKUP(D883,'2015'!$F$12:$AL$1887,31,FALSE),"-")))</f>
        <v>punainen</v>
      </c>
      <c r="BK883" s="67" t="str">
        <f>IF(E883=1,VLOOKUP(D883,'2015'!$F$12:$AL$1887,32,FALSE),"-")</f>
        <v>musta</v>
      </c>
      <c r="BL883" s="39" t="str">
        <f>IF(F883="ei löydy","uusi tie",IF(E883=0,"tieosoite muuttunut",IF(E883=1,VLOOKUP(D883,'2015'!$F$12:$AL$1887,33,FALSE),"-")))</f>
        <v>musta</v>
      </c>
      <c r="BM883" s="39"/>
      <c r="BN883" s="217" t="str">
        <f>VLOOKUP(D883,'2015'!$F$12:$AL$1887,33,FALSE)</f>
        <v>musta</v>
      </c>
      <c r="BO883" s="39"/>
      <c r="BP883" s="115" t="s">
        <v>10</v>
      </c>
      <c r="BQ883" s="30"/>
      <c r="BS883" s="5"/>
      <c r="BU883" s="37"/>
      <c r="BV883" s="30" t="s">
        <v>10</v>
      </c>
      <c r="BX883">
        <f>IF(E883=1,VLOOKUP(D883,'2015'!$F$12:$AX$1887,43,FALSE),"-")</f>
        <v>0</v>
      </c>
      <c r="BY883">
        <f>IF(E883=1,VLOOKUP(D883,'2015'!$F$12:$AX$1887,44,FALSE),"-")</f>
        <v>0</v>
      </c>
      <c r="BZ883">
        <f>IF(E883=1,VLOOKUP(D883,'2015'!$F$12:$AX$1887,45,FALSE),"-")</f>
        <v>0</v>
      </c>
      <c r="CA883" s="31">
        <f t="shared" si="223"/>
        <v>0</v>
      </c>
      <c r="CB883" s="31">
        <f t="shared" si="224"/>
        <v>0</v>
      </c>
      <c r="CC883" s="31">
        <f t="shared" si="225"/>
        <v>0</v>
      </c>
      <c r="CD883" s="31">
        <f t="shared" si="226"/>
        <v>0</v>
      </c>
      <c r="CE883" s="31">
        <f t="shared" si="227"/>
        <v>0</v>
      </c>
      <c r="CO883" s="32" t="s">
        <v>34</v>
      </c>
      <c r="CP883" s="2" t="s">
        <v>35</v>
      </c>
    </row>
    <row r="884" spans="1:94" ht="15.75" thickBot="1" x14ac:dyDescent="0.3">
      <c r="A884" s="50"/>
      <c r="B884" s="50"/>
      <c r="C884" s="50" t="str">
        <f t="shared" si="221"/>
        <v>3142_1_7058</v>
      </c>
      <c r="D884" s="51" t="str">
        <f t="shared" si="222"/>
        <v>3142_1</v>
      </c>
      <c r="E884" s="224">
        <f>IFERROR(VLOOKUP(C884,'2015'!$C$12:$D$1887,2,FALSE),0)</f>
        <v>1</v>
      </c>
      <c r="F884" s="51">
        <f>IFERROR(K884-IFERROR(VLOOKUP(D884,'2015'!$F$12:$I$1887,4,FALSE),"ei löydy"),"ei löydy")</f>
        <v>0</v>
      </c>
      <c r="G884" s="224">
        <f>IFERROR(VLOOKUP(Työfile_2024!C884,Liikennemalli!$D$6:$G$1921,4,FALSE),0)</f>
        <v>1</v>
      </c>
      <c r="H884" s="225">
        <f>K884-IFERROR(VLOOKUP(Työfile_2024!D884,Liikennemalli!$C$6:$H$1921,6,FALSE),"ei löydy")</f>
        <v>0</v>
      </c>
      <c r="I884" s="80">
        <v>3142</v>
      </c>
      <c r="J884" s="52">
        <v>1</v>
      </c>
      <c r="K884" s="52">
        <v>7058</v>
      </c>
      <c r="L884" s="53"/>
      <c r="M884" s="54"/>
      <c r="N884" s="54"/>
      <c r="O884" s="54"/>
      <c r="P884" s="54"/>
      <c r="Q884" s="55"/>
      <c r="R884" s="55"/>
      <c r="S884" s="55"/>
      <c r="T884" s="55"/>
      <c r="U884" s="52"/>
      <c r="V884" s="56">
        <v>509</v>
      </c>
      <c r="W884" s="56">
        <v>35</v>
      </c>
      <c r="X884" s="56">
        <v>464</v>
      </c>
      <c r="Y884" s="56">
        <f>VLOOKUP(D884,Liikennemalli24!$D$2:$F$1804,2,FALSE)</f>
        <v>23</v>
      </c>
      <c r="Z884" s="57">
        <f>VLOOKUP(D884,Liikennemalli24!$D$2:$F$1804,3,FALSE)</f>
        <v>0.314</v>
      </c>
      <c r="AA884" s="178">
        <f>IF(G884=1,VLOOKUP(C884,Liikennemalli!$D$6:$H$1921,2,FALSE),"-")</f>
        <v>121.519543136172</v>
      </c>
      <c r="AB884" s="197">
        <f>IF(G884=1,VLOOKUP(C884,Liikennemalli!$D$6:$H$1921,3,FALSE),"-")</f>
        <v>0.61865606209201396</v>
      </c>
      <c r="AC884" s="134">
        <f>IF(E884=1,VLOOKUP(Työfile_2024!D884,'2015'!$F$12:$X$1887,18,FALSE),"-")</f>
        <v>0</v>
      </c>
      <c r="AD884" s="127">
        <f>IF(E884=1,VLOOKUP(Työfile_2024!D884,'2015'!$F$12:$X$1887,19,FALSE),"-")</f>
        <v>0</v>
      </c>
      <c r="AI884" s="127">
        <f>IF(E884=1,VLOOKUP(Työfile_2024!D884,'2015'!$F$12:$AB$1887,20,FALSE),"-")</f>
        <v>0</v>
      </c>
      <c r="AJ884" s="127">
        <f>IF(E884=1,VLOOKUP(Työfile_2024!D884,'2015'!$F$12:$AB$1887,21,FALSE),"-")</f>
        <v>0</v>
      </c>
      <c r="AK884" s="127">
        <f>IF(E884=1,VLOOKUP(Työfile_2024!D884,'2015'!$F$12:$AB$1887,22,FALSE),"-")</f>
        <v>0</v>
      </c>
      <c r="AL884" s="127">
        <f>IF(E884=1,VLOOKUP(Työfile_2024!D884,'2015'!$F$12:$AB$1887,23,FALSE),"-")</f>
        <v>0</v>
      </c>
      <c r="AM884" s="56">
        <f>VLOOKUP(Työfile_2024!D884,Tmatkat_20km_tarkasteltava_verk!$C$2:$D$1804,2,FALSE)</f>
        <v>38</v>
      </c>
      <c r="AN884" s="148">
        <f t="shared" si="219"/>
        <v>7.4656188605108059E-2</v>
      </c>
      <c r="AO884" s="178">
        <f>IF(E884=1,VLOOKUP(Työfile_2024!D884,'2015'!$F$12:$AC$1887,24,FALSE),"-")</f>
        <v>35</v>
      </c>
      <c r="AP884" s="52">
        <f>VLOOKUP(D884,Tarkasteltava_verkko_2024_harva!$E$2:$I$1804,5,FALSE)</f>
        <v>0</v>
      </c>
      <c r="AQ884" s="52">
        <f>VLOOKUP(D884,Tarkasteltava_verkko_2024_harva!$E$2:$I$1804,4,FALSE)</f>
        <v>0</v>
      </c>
      <c r="AR884" s="148">
        <v>0</v>
      </c>
      <c r="AS884" s="170">
        <f>IFERROR(VLOOKUP(C884,'2015'!$C$12:$AG$1887,30,FALSE),"-")</f>
        <v>0</v>
      </c>
      <c r="AT884" s="148">
        <v>0</v>
      </c>
      <c r="AU884" s="170">
        <f>IFERROR(VLOOKUP(C884,'2015'!$C$12:$AG$1887,31,FALSE),"-")</f>
        <v>0</v>
      </c>
      <c r="AV884" s="106"/>
      <c r="AW884" s="63">
        <f>IFERROR(VLOOKUP(C884,Merkittävyysluokitus!$A$2:$J$1705,10,FALSE),"-")</f>
        <v>3</v>
      </c>
      <c r="AX884" s="175">
        <f>IFERROR(VLOOKUP(C884,Merkittävyysluokitus!$A$2:$J$1705,6,FALSE),"-")</f>
        <v>6.2210943683409434</v>
      </c>
      <c r="AY884" s="175">
        <f>IFERROR(VLOOKUP(C884,Merkittävyysluokitus!$A$2:$J$1705,7,FALSE),"-")</f>
        <v>1.7469999999999999</v>
      </c>
      <c r="AZ884" s="175">
        <f>IFERROR(VLOOKUP(C884,Merkittävyysluokitus!$A$2:$J$1705,8,FALSE),"-")</f>
        <v>3.1407610350076105</v>
      </c>
      <c r="BA884" s="175">
        <f>IFERROR(VLOOKUP(C884,Merkittävyysluokitus!$A$2:$J$1705,9,FALSE),"-")</f>
        <v>1.3333333333333333</v>
      </c>
      <c r="BB884" s="203"/>
      <c r="BC884" s="203" t="str">
        <f t="shared" si="220"/>
        <v/>
      </c>
      <c r="BD884" s="39" t="str">
        <f t="shared" si="228"/>
        <v>musta</v>
      </c>
      <c r="BE884" s="68" t="str">
        <f t="shared" si="215"/>
        <v>musta</v>
      </c>
      <c r="BF884" s="68" t="str">
        <f t="shared" si="216"/>
        <v>musta</v>
      </c>
      <c r="BG884" s="68" t="str">
        <f t="shared" si="217"/>
        <v>musta</v>
      </c>
      <c r="BH884" s="208" t="str">
        <f t="shared" si="218"/>
        <v>musta</v>
      </c>
      <c r="BI884" s="39"/>
      <c r="BJ884" s="39" t="str">
        <f>IF(F884="ei löydy","uusi tie",IF(E884=0,"tieosoite muuttunut",IF(E884=1,VLOOKUP(D884,'2015'!$F$12:$AL$1887,31,FALSE),"-")))</f>
        <v>musta</v>
      </c>
      <c r="BK884" s="67" t="str">
        <f>IF(E884=1,VLOOKUP(D884,'2015'!$F$12:$AL$1887,32,FALSE),"-")</f>
        <v>musta</v>
      </c>
      <c r="BL884" s="39" t="str">
        <f>IF(F884="ei löydy","uusi tie",IF(E884=0,"tieosoite muuttunut",IF(E884=1,VLOOKUP(D884,'2015'!$F$12:$AL$1887,33,FALSE),"-")))</f>
        <v>musta</v>
      </c>
      <c r="BM884" s="39"/>
      <c r="BN884" s="217" t="str">
        <f>VLOOKUP(D884,'2015'!$F$12:$AL$1887,33,FALSE)</f>
        <v>musta</v>
      </c>
      <c r="BO884" s="39"/>
      <c r="BP884" s="115" t="s">
        <v>10</v>
      </c>
      <c r="BQ884" s="30"/>
      <c r="BS884" s="5"/>
      <c r="BU884" s="37"/>
      <c r="BV884" s="30" t="s">
        <v>10</v>
      </c>
      <c r="BX884">
        <f>IF(E884=1,VLOOKUP(D884,'2015'!$F$12:$AX$1887,43,FALSE),"-")</f>
        <v>0</v>
      </c>
      <c r="BY884">
        <f>IF(E884=1,VLOOKUP(D884,'2015'!$F$12:$AX$1887,44,FALSE),"-")</f>
        <v>0</v>
      </c>
      <c r="BZ884">
        <f>IF(E884=1,VLOOKUP(D884,'2015'!$F$12:$AX$1887,45,FALSE),"-")</f>
        <v>0</v>
      </c>
      <c r="CA884" s="31">
        <f t="shared" si="223"/>
        <v>0</v>
      </c>
      <c r="CB884" s="31">
        <f t="shared" si="224"/>
        <v>0</v>
      </c>
      <c r="CC884" s="31">
        <f t="shared" si="225"/>
        <v>0</v>
      </c>
      <c r="CD884" s="31">
        <f t="shared" si="226"/>
        <v>0</v>
      </c>
      <c r="CE884" s="31">
        <f t="shared" si="227"/>
        <v>0</v>
      </c>
      <c r="CO884" s="32" t="s">
        <v>34</v>
      </c>
      <c r="CP884" s="2" t="s">
        <v>35</v>
      </c>
    </row>
    <row r="885" spans="1:94" ht="15.75" thickBot="1" x14ac:dyDescent="0.3">
      <c r="A885" s="50"/>
      <c r="B885" s="50"/>
      <c r="C885" s="50" t="str">
        <f t="shared" si="221"/>
        <v>3143_1_2148</v>
      </c>
      <c r="D885" s="51" t="str">
        <f t="shared" si="222"/>
        <v>3143_1</v>
      </c>
      <c r="E885" s="224">
        <f>IFERROR(VLOOKUP(C885,'2015'!$C$12:$D$1887,2,FALSE),0)</f>
        <v>1</v>
      </c>
      <c r="F885" s="51">
        <f>IFERROR(K885-IFERROR(VLOOKUP(D885,'2015'!$F$12:$I$1887,4,FALSE),"ei löydy"),"ei löydy")</f>
        <v>0</v>
      </c>
      <c r="G885" s="224">
        <f>IFERROR(VLOOKUP(Työfile_2024!C885,Liikennemalli!$D$6:$G$1921,4,FALSE),0)</f>
        <v>1</v>
      </c>
      <c r="H885" s="225">
        <f>K885-IFERROR(VLOOKUP(Työfile_2024!D885,Liikennemalli!$C$6:$H$1921,6,FALSE),"ei löydy")</f>
        <v>0</v>
      </c>
      <c r="I885" s="80">
        <v>3143</v>
      </c>
      <c r="J885" s="52">
        <v>1</v>
      </c>
      <c r="K885" s="52">
        <v>2148</v>
      </c>
      <c r="L885" s="53"/>
      <c r="M885" s="54"/>
      <c r="N885" s="54"/>
      <c r="O885" s="54"/>
      <c r="P885" s="54"/>
      <c r="Q885" s="55"/>
      <c r="R885" s="55"/>
      <c r="S885" s="55"/>
      <c r="T885" s="55"/>
      <c r="U885" s="52"/>
      <c r="V885" s="56">
        <v>2280.4851024208565</v>
      </c>
      <c r="W885" s="56">
        <v>122.49627560521415</v>
      </c>
      <c r="X885" s="56">
        <v>2292.0530726256984</v>
      </c>
      <c r="Y885" s="56">
        <f>VLOOKUP(D885,Liikennemalli24!$D$2:$F$1804,2,FALSE)</f>
        <v>175</v>
      </c>
      <c r="Z885" s="57">
        <f>VLOOKUP(D885,Liikennemalli24!$D$2:$F$1804,3,FALSE)</f>
        <v>0.109</v>
      </c>
      <c r="AA885" s="178">
        <f>IF(G885=1,VLOOKUP(C885,Liikennemalli!$D$6:$H$1921,2,FALSE),"-")</f>
        <v>431.05397184074002</v>
      </c>
      <c r="AB885" s="197">
        <f>IF(G885=1,VLOOKUP(C885,Liikennemalli!$D$6:$H$1921,3,FALSE),"-")</f>
        <v>0.30275957888414401</v>
      </c>
      <c r="AC885" s="134">
        <f>IF(E885=1,VLOOKUP(Työfile_2024!D885,'2015'!$F$12:$X$1887,18,FALSE),"-")</f>
        <v>0</v>
      </c>
      <c r="AD885" s="127">
        <f>IF(E885=1,VLOOKUP(Työfile_2024!D885,'2015'!$F$12:$X$1887,19,FALSE),"-")</f>
        <v>0</v>
      </c>
      <c r="AI885" s="127">
        <f>IF(E885=1,VLOOKUP(Työfile_2024!D885,'2015'!$F$12:$AB$1887,20,FALSE),"-")</f>
        <v>0</v>
      </c>
      <c r="AJ885" s="127">
        <f>IF(E885=1,VLOOKUP(Työfile_2024!D885,'2015'!$F$12:$AB$1887,21,FALSE),"-")</f>
        <v>0</v>
      </c>
      <c r="AK885" s="127">
        <f>IF(E885=1,VLOOKUP(Työfile_2024!D885,'2015'!$F$12:$AB$1887,22,FALSE),"-")</f>
        <v>0</v>
      </c>
      <c r="AL885" s="127">
        <f>IF(E885=1,VLOOKUP(Työfile_2024!D885,'2015'!$F$12:$AB$1887,23,FALSE),"-")</f>
        <v>0</v>
      </c>
      <c r="AM885" s="56">
        <f>VLOOKUP(Työfile_2024!D885,Tmatkat_20km_tarkasteltava_verk!$C$2:$D$1804,2,FALSE)</f>
        <v>290</v>
      </c>
      <c r="AN885" s="148">
        <f t="shared" si="219"/>
        <v>0.1271659260971052</v>
      </c>
      <c r="AO885" s="178">
        <f>IF(E885=1,VLOOKUP(Työfile_2024!D885,'2015'!$F$12:$AC$1887,24,FALSE),"-")</f>
        <v>460</v>
      </c>
      <c r="AP885" s="52" t="str">
        <f>VLOOKUP(D885,Tarkasteltava_verkko_2024_harva!$E$2:$I$1804,5,FALSE)</f>
        <v>tiivis</v>
      </c>
      <c r="AQ885" s="52">
        <f>VLOOKUP(D885,Tarkasteltava_verkko_2024_harva!$E$2:$I$1804,4,FALSE)</f>
        <v>0</v>
      </c>
      <c r="AR885" s="148">
        <v>0.49813780260707635</v>
      </c>
      <c r="AS885" s="170" t="str">
        <f>IFERROR(VLOOKUP(C885,'2015'!$C$12:$AG$1887,30,FALSE),"-")</f>
        <v>kyllä</v>
      </c>
      <c r="AT885" s="148">
        <v>0.9981378026070763</v>
      </c>
      <c r="AU885" s="170">
        <f>IFERROR(VLOOKUP(C885,'2015'!$C$12:$AG$1887,31,FALSE),"-")</f>
        <v>0</v>
      </c>
      <c r="AV885" s="106"/>
      <c r="AW885" s="63">
        <f>IFERROR(VLOOKUP(C885,Merkittävyysluokitus!$A$2:$J$1705,10,FALSE),"-")</f>
        <v>2</v>
      </c>
      <c r="AX885" s="175">
        <f>IFERROR(VLOOKUP(C885,Merkittävyysluokitus!$A$2:$J$1705,6,FALSE),"-")</f>
        <v>11.525753424657534</v>
      </c>
      <c r="AY885" s="175">
        <f>IFERROR(VLOOKUP(C885,Merkittävyysluokitus!$A$2:$J$1705,7,FALSE),"-")</f>
        <v>4.5</v>
      </c>
      <c r="AZ885" s="175">
        <f>IFERROR(VLOOKUP(C885,Merkittävyysluokitus!$A$2:$J$1705,8,FALSE),"-")</f>
        <v>5.0257534246575339</v>
      </c>
      <c r="BA885" s="175">
        <f>IFERROR(VLOOKUP(C885,Merkittävyysluokitus!$A$2:$J$1705,9,FALSE),"-")</f>
        <v>2</v>
      </c>
      <c r="BB885" s="203"/>
      <c r="BC885" s="203" t="str">
        <f t="shared" si="220"/>
        <v/>
      </c>
      <c r="BD885" s="39" t="str">
        <f t="shared" si="228"/>
        <v>musta</v>
      </c>
      <c r="BE885" s="68" t="str">
        <f t="shared" si="215"/>
        <v>musta</v>
      </c>
      <c r="BF885" s="68" t="str">
        <f t="shared" si="216"/>
        <v>musta</v>
      </c>
      <c r="BG885" s="68" t="str">
        <f t="shared" si="217"/>
        <v>musta</v>
      </c>
      <c r="BH885" s="208" t="str">
        <f t="shared" si="218"/>
        <v>musta</v>
      </c>
      <c r="BI885" s="39"/>
      <c r="BJ885" s="39" t="str">
        <f>IF(F885="ei löydy","uusi tie",IF(E885=0,"tieosoite muuttunut",IF(E885=1,VLOOKUP(D885,'2015'!$F$12:$AL$1887,31,FALSE),"-")))</f>
        <v>musta</v>
      </c>
      <c r="BK885" s="67" t="str">
        <f>IF(E885=1,VLOOKUP(D885,'2015'!$F$12:$AL$1887,32,FALSE),"-")</f>
        <v>musta</v>
      </c>
      <c r="BL885" s="39" t="str">
        <f>IF(F885="ei löydy","uusi tie",IF(E885=0,"tieosoite muuttunut",IF(E885=1,VLOOKUP(D885,'2015'!$F$12:$AL$1887,33,FALSE),"-")))</f>
        <v>musta</v>
      </c>
      <c r="BM885" s="39"/>
      <c r="BN885" s="217" t="str">
        <f>VLOOKUP(D885,'2015'!$F$12:$AL$1887,33,FALSE)</f>
        <v>musta</v>
      </c>
      <c r="BO885" s="39"/>
      <c r="BP885" s="115" t="s">
        <v>10</v>
      </c>
      <c r="BQ885" s="30"/>
      <c r="BS885" s="5"/>
      <c r="BU885" s="37"/>
      <c r="BV885" s="30" t="s">
        <v>10</v>
      </c>
      <c r="BX885">
        <f>IF(E885=1,VLOOKUP(D885,'2015'!$F$12:$AX$1887,43,FALSE),"-")</f>
        <v>0</v>
      </c>
      <c r="BY885">
        <f>IF(E885=1,VLOOKUP(D885,'2015'!$F$12:$AX$1887,44,FALSE),"-")</f>
        <v>0</v>
      </c>
      <c r="BZ885">
        <f>IF(E885=1,VLOOKUP(D885,'2015'!$F$12:$AX$1887,45,FALSE),"-")</f>
        <v>0</v>
      </c>
      <c r="CA885" s="31">
        <f t="shared" si="223"/>
        <v>1</v>
      </c>
      <c r="CB885" s="31">
        <f t="shared" si="224"/>
        <v>0</v>
      </c>
      <c r="CC885" s="31">
        <f t="shared" si="225"/>
        <v>0</v>
      </c>
      <c r="CD885" s="31">
        <f t="shared" si="226"/>
        <v>1</v>
      </c>
      <c r="CE885" s="31">
        <f t="shared" si="227"/>
        <v>0</v>
      </c>
      <c r="CO885" s="2" t="s">
        <v>35</v>
      </c>
      <c r="CP885" s="2" t="s">
        <v>35</v>
      </c>
    </row>
    <row r="886" spans="1:94" ht="15.75" thickBot="1" x14ac:dyDescent="0.3">
      <c r="A886" s="50"/>
      <c r="B886" s="50"/>
      <c r="C886" s="50" t="str">
        <f t="shared" si="221"/>
        <v>3161_1_5005</v>
      </c>
      <c r="D886" s="51" t="str">
        <f t="shared" si="222"/>
        <v>3161_1</v>
      </c>
      <c r="E886" s="224">
        <f>IFERROR(VLOOKUP(C886,'2015'!$C$12:$D$1887,2,FALSE),0)</f>
        <v>1</v>
      </c>
      <c r="F886" s="51">
        <f>IFERROR(K886-IFERROR(VLOOKUP(D886,'2015'!$F$12:$I$1887,4,FALSE),"ei löydy"),"ei löydy")</f>
        <v>0</v>
      </c>
      <c r="G886" s="224">
        <f>IFERROR(VLOOKUP(Työfile_2024!C886,Liikennemalli!$D$6:$G$1921,4,FALSE),0)</f>
        <v>1</v>
      </c>
      <c r="H886" s="225">
        <f>K886-IFERROR(VLOOKUP(Työfile_2024!D886,Liikennemalli!$C$6:$H$1921,6,FALSE),"ei löydy")</f>
        <v>0</v>
      </c>
      <c r="I886" s="80">
        <v>3161</v>
      </c>
      <c r="J886" s="52">
        <v>1</v>
      </c>
      <c r="K886" s="52">
        <v>5005</v>
      </c>
      <c r="L886" s="53"/>
      <c r="M886" s="54"/>
      <c r="N886" s="54"/>
      <c r="O886" s="54"/>
      <c r="P886" s="54"/>
      <c r="Q886" s="55"/>
      <c r="R886" s="55"/>
      <c r="S886" s="55"/>
      <c r="T886" s="55"/>
      <c r="U886" s="52"/>
      <c r="V886" s="56">
        <v>1502.1948051948052</v>
      </c>
      <c r="W886" s="56">
        <v>66.462537462537469</v>
      </c>
      <c r="X886" s="56">
        <v>1497.7232767232767</v>
      </c>
      <c r="Y886" s="56">
        <f>VLOOKUP(D886,Liikennemalli24!$D$2:$F$1804,2,FALSE)</f>
        <v>65</v>
      </c>
      <c r="Z886" s="57">
        <f>VLOOKUP(D886,Liikennemalli24!$D$2:$F$1804,3,FALSE)</f>
        <v>9.7000000000000003E-2</v>
      </c>
      <c r="AA886" s="178">
        <f>IF(G886=1,VLOOKUP(C886,Liikennemalli!$D$6:$H$1921,2,FALSE),"-")</f>
        <v>213.37789839408001</v>
      </c>
      <c r="AB886" s="197">
        <f>IF(G886=1,VLOOKUP(C886,Liikennemalli!$D$6:$H$1921,3,FALSE),"-")</f>
        <v>0.189929222355772</v>
      </c>
      <c r="AC886" s="134">
        <f>IF(E886=1,VLOOKUP(Työfile_2024!D886,'2015'!$F$12:$X$1887,18,FALSE),"-")</f>
        <v>0</v>
      </c>
      <c r="AD886" s="127">
        <f>IF(E886=1,VLOOKUP(Työfile_2024!D886,'2015'!$F$12:$X$1887,19,FALSE),"-")</f>
        <v>0</v>
      </c>
      <c r="AI886" s="127">
        <f>IF(E886=1,VLOOKUP(Työfile_2024!D886,'2015'!$F$12:$AB$1887,20,FALSE),"-")</f>
        <v>0</v>
      </c>
      <c r="AJ886" s="127">
        <f>IF(E886=1,VLOOKUP(Työfile_2024!D886,'2015'!$F$12:$AB$1887,21,FALSE),"-")</f>
        <v>0</v>
      </c>
      <c r="AK886" s="127">
        <f>IF(E886=1,VLOOKUP(Työfile_2024!D886,'2015'!$F$12:$AB$1887,22,FALSE),"-")</f>
        <v>0</v>
      </c>
      <c r="AL886" s="127">
        <f>IF(E886=1,VLOOKUP(Työfile_2024!D886,'2015'!$F$12:$AB$1887,23,FALSE),"-")</f>
        <v>0</v>
      </c>
      <c r="AM886" s="56">
        <f>VLOOKUP(Työfile_2024!D886,Tmatkat_20km_tarkasteltava_verk!$C$2:$D$1804,2,FALSE)</f>
        <v>245</v>
      </c>
      <c r="AN886" s="148">
        <f t="shared" si="219"/>
        <v>0.16309469261427004</v>
      </c>
      <c r="AO886" s="178">
        <f>IF(E886=1,VLOOKUP(Työfile_2024!D886,'2015'!$F$12:$AC$1887,24,FALSE),"-")</f>
        <v>400</v>
      </c>
      <c r="AP886" s="52">
        <f>VLOOKUP(D886,Tarkasteltava_verkko_2024_harva!$E$2:$I$1804,5,FALSE)</f>
        <v>0</v>
      </c>
      <c r="AQ886" s="52">
        <f>VLOOKUP(D886,Tarkasteltava_verkko_2024_harva!$E$2:$I$1804,4,FALSE)</f>
        <v>0</v>
      </c>
      <c r="AR886" s="148">
        <v>0.11668331668331669</v>
      </c>
      <c r="AS886" s="170">
        <f>IFERROR(VLOOKUP(C886,'2015'!$C$12:$AG$1887,30,FALSE),"-")</f>
        <v>0</v>
      </c>
      <c r="AT886" s="148">
        <v>0.3964035964035964</v>
      </c>
      <c r="AU886" s="170">
        <f>IFERROR(VLOOKUP(C886,'2015'!$C$12:$AG$1887,31,FALSE),"-")</f>
        <v>0</v>
      </c>
      <c r="AV886" s="106"/>
      <c r="AW886" s="63">
        <f>IFERROR(VLOOKUP(C886,Merkittävyysluokitus!$A$2:$J$1705,10,FALSE),"-")</f>
        <v>3</v>
      </c>
      <c r="AX886" s="175">
        <f>IFERROR(VLOOKUP(C886,Merkittävyysluokitus!$A$2:$J$1705,6,FALSE),"-")</f>
        <v>10.396575342465754</v>
      </c>
      <c r="AY886" s="175">
        <f>IFERROR(VLOOKUP(C886,Merkittävyysluokitus!$A$2:$J$1705,7,FALSE),"-")</f>
        <v>4.55</v>
      </c>
      <c r="AZ886" s="175">
        <f>IFERROR(VLOOKUP(C886,Merkittävyysluokitus!$A$2:$J$1705,8,FALSE),"-")</f>
        <v>4.0132420091324192</v>
      </c>
      <c r="BA886" s="175">
        <f>IFERROR(VLOOKUP(C886,Merkittävyysluokitus!$A$2:$J$1705,9,FALSE),"-")</f>
        <v>1.8333333333333333</v>
      </c>
      <c r="BB886" s="203"/>
      <c r="BC886" s="203" t="str">
        <f t="shared" si="220"/>
        <v/>
      </c>
      <c r="BD886" s="39" t="str">
        <f t="shared" si="228"/>
        <v>musta</v>
      </c>
      <c r="BE886" s="68" t="str">
        <f t="shared" si="215"/>
        <v>musta</v>
      </c>
      <c r="BF886" s="68" t="str">
        <f t="shared" si="216"/>
        <v>musta</v>
      </c>
      <c r="BG886" s="68" t="str">
        <f t="shared" si="217"/>
        <v>musta</v>
      </c>
      <c r="BH886" s="208" t="str">
        <f t="shared" si="218"/>
        <v>musta</v>
      </c>
      <c r="BI886" s="39"/>
      <c r="BJ886" s="39" t="str">
        <f>IF(F886="ei löydy","uusi tie",IF(E886=0,"tieosoite muuttunut",IF(E886=1,VLOOKUP(D886,'2015'!$F$12:$AL$1887,31,FALSE),"-")))</f>
        <v>musta</v>
      </c>
      <c r="BK886" s="67" t="str">
        <f>IF(E886=1,VLOOKUP(D886,'2015'!$F$12:$AL$1887,32,FALSE),"-")</f>
        <v>musta</v>
      </c>
      <c r="BL886" s="39" t="str">
        <f>IF(F886="ei löydy","uusi tie",IF(E886=0,"tieosoite muuttunut",IF(E886=1,VLOOKUP(D886,'2015'!$F$12:$AL$1887,33,FALSE),"-")))</f>
        <v>musta</v>
      </c>
      <c r="BM886" s="39"/>
      <c r="BN886" s="217" t="str">
        <f>VLOOKUP(D886,'2015'!$F$12:$AL$1887,33,FALSE)</f>
        <v>musta</v>
      </c>
      <c r="BO886" s="39"/>
      <c r="BP886" s="115" t="s">
        <v>10</v>
      </c>
      <c r="BQ886" s="30"/>
      <c r="BS886" s="5"/>
      <c r="BU886" s="37"/>
      <c r="BV886" s="30" t="s">
        <v>10</v>
      </c>
      <c r="BX886">
        <f>IF(E886=1,VLOOKUP(D886,'2015'!$F$12:$AX$1887,43,FALSE),"-")</f>
        <v>0</v>
      </c>
      <c r="BY886">
        <f>IF(E886=1,VLOOKUP(D886,'2015'!$F$12:$AX$1887,44,FALSE),"-")</f>
        <v>0</v>
      </c>
      <c r="BZ886">
        <f>IF(E886=1,VLOOKUP(D886,'2015'!$F$12:$AX$1887,45,FALSE),"-")</f>
        <v>0</v>
      </c>
      <c r="CA886" s="31">
        <f t="shared" si="223"/>
        <v>1</v>
      </c>
      <c r="CB886" s="31">
        <f t="shared" si="224"/>
        <v>0</v>
      </c>
      <c r="CC886" s="31">
        <f t="shared" si="225"/>
        <v>0</v>
      </c>
      <c r="CD886" s="31">
        <f t="shared" si="226"/>
        <v>1</v>
      </c>
      <c r="CE886" s="31">
        <f t="shared" si="227"/>
        <v>0</v>
      </c>
      <c r="CO886" s="2" t="s">
        <v>35</v>
      </c>
      <c r="CP886" s="2" t="s">
        <v>35</v>
      </c>
    </row>
    <row r="887" spans="1:94" ht="15.75" thickBot="1" x14ac:dyDescent="0.3">
      <c r="A887" s="50"/>
      <c r="B887" s="50"/>
      <c r="C887" s="50" t="str">
        <f t="shared" si="221"/>
        <v>3161_2_599</v>
      </c>
      <c r="D887" s="51" t="str">
        <f t="shared" si="222"/>
        <v>3161_2</v>
      </c>
      <c r="E887" s="224">
        <f>IFERROR(VLOOKUP(C887,'2015'!$C$12:$D$1887,2,FALSE),0)</f>
        <v>0</v>
      </c>
      <c r="F887" s="51">
        <f>IFERROR(K887-IFERROR(VLOOKUP(D887,'2015'!$F$12:$I$1887,4,FALSE),"ei löydy"),"ei löydy")</f>
        <v>-2421</v>
      </c>
      <c r="G887" s="224">
        <f>IFERROR(VLOOKUP(Työfile_2024!C887,Liikennemalli!$D$6:$G$1921,4,FALSE),0)</f>
        <v>0</v>
      </c>
      <c r="H887" s="225">
        <f>K887-IFERROR(VLOOKUP(Työfile_2024!D887,Liikennemalli!$C$6:$H$1921,6,FALSE),"ei löydy")</f>
        <v>-2421</v>
      </c>
      <c r="I887" s="80">
        <v>3161</v>
      </c>
      <c r="J887" s="52">
        <v>2</v>
      </c>
      <c r="K887" s="52">
        <v>599</v>
      </c>
      <c r="L887" s="53"/>
      <c r="M887" s="54"/>
      <c r="N887" s="54"/>
      <c r="O887" s="54"/>
      <c r="P887" s="54"/>
      <c r="Q887" s="55"/>
      <c r="R887" s="55"/>
      <c r="S887" s="55"/>
      <c r="T887" s="55"/>
      <c r="U887" s="52"/>
      <c r="V887" s="56">
        <v>1217</v>
      </c>
      <c r="W887" s="56">
        <v>65</v>
      </c>
      <c r="X887" s="56">
        <v>1199</v>
      </c>
      <c r="Y887" s="56">
        <f>VLOOKUP(D887,Liikennemalli24!$D$2:$F$1804,2,FALSE)</f>
        <v>40</v>
      </c>
      <c r="Z887" s="57">
        <f>VLOOKUP(D887,Liikennemalli24!$D$2:$F$1804,3,FALSE)</f>
        <v>0.20300000000000001</v>
      </c>
      <c r="AA887" s="178" t="str">
        <f>IF(G887=1,VLOOKUP(C887,Liikennemalli!$D$6:$H$1921,2,FALSE),"-")</f>
        <v>-</v>
      </c>
      <c r="AB887" s="197" t="str">
        <f>IF(G887=1,VLOOKUP(C887,Liikennemalli!$D$6:$H$1921,3,FALSE),"-")</f>
        <v>-</v>
      </c>
      <c r="AC887" s="134" t="str">
        <f>IF(E887=1,VLOOKUP(Työfile_2024!D887,'2015'!$F$12:$X$1887,18,FALSE),"-")</f>
        <v>-</v>
      </c>
      <c r="AD887" s="127" t="str">
        <f>IF(E887=1,VLOOKUP(Työfile_2024!D887,'2015'!$F$12:$X$1887,19,FALSE),"-")</f>
        <v>-</v>
      </c>
      <c r="AI887" s="127" t="str">
        <f>IF(E887=1,VLOOKUP(Työfile_2024!D887,'2015'!$F$12:$AB$1887,20,FALSE),"-")</f>
        <v>-</v>
      </c>
      <c r="AJ887" s="127" t="str">
        <f>IF(E887=1,VLOOKUP(Työfile_2024!D887,'2015'!$F$12:$AB$1887,21,FALSE),"-")</f>
        <v>-</v>
      </c>
      <c r="AK887" s="127" t="str">
        <f>IF(E887=1,VLOOKUP(Työfile_2024!D887,'2015'!$F$12:$AB$1887,22,FALSE),"-")</f>
        <v>-</v>
      </c>
      <c r="AL887" s="127" t="str">
        <f>IF(E887=1,VLOOKUP(Työfile_2024!D887,'2015'!$F$12:$AB$1887,23,FALSE),"-")</f>
        <v>-</v>
      </c>
      <c r="AM887" s="56">
        <f>VLOOKUP(Työfile_2024!D887,Tmatkat_20km_tarkasteltava_verk!$C$2:$D$1804,2,FALSE)</f>
        <v>145</v>
      </c>
      <c r="AN887" s="148">
        <f t="shared" si="219"/>
        <v>0.11914543960558752</v>
      </c>
      <c r="AO887" s="178" t="str">
        <f>IF(E887=1,VLOOKUP(Työfile_2024!D887,'2015'!$F$12:$AC$1887,24,FALSE),"-")</f>
        <v>-</v>
      </c>
      <c r="AP887" s="52">
        <f>VLOOKUP(D887,Tarkasteltava_verkko_2024_harva!$E$2:$I$1804,5,FALSE)</f>
        <v>0</v>
      </c>
      <c r="AQ887" s="52">
        <f>VLOOKUP(D887,Tarkasteltava_verkko_2024_harva!$E$2:$I$1804,4,FALSE)</f>
        <v>0</v>
      </c>
      <c r="AR887" s="148">
        <v>3.3388981636060101E-3</v>
      </c>
      <c r="AS887" s="170" t="str">
        <f>IFERROR(VLOOKUP(C887,'2015'!$C$12:$AG$1887,30,FALSE),"-")</f>
        <v>-</v>
      </c>
      <c r="AT887" s="148">
        <v>9.3489148580968282E-2</v>
      </c>
      <c r="AU887" s="170" t="str">
        <f>IFERROR(VLOOKUP(C887,'2015'!$C$12:$AG$1887,31,FALSE),"-")</f>
        <v>-</v>
      </c>
      <c r="AV887" s="106"/>
      <c r="AW887" s="63">
        <f>IFERROR(VLOOKUP(C887,Merkittävyysluokitus!$A$2:$J$1705,10,FALSE),"-")</f>
        <v>3</v>
      </c>
      <c r="AX887" s="175">
        <f>IFERROR(VLOOKUP(C887,Merkittävyysluokitus!$A$2:$J$1705,6,FALSE),"-")</f>
        <v>8.6677625570776264</v>
      </c>
      <c r="AY887" s="175">
        <f>IFERROR(VLOOKUP(C887,Merkittävyysluokitus!$A$2:$J$1705,7,FALSE),"-")</f>
        <v>4.4933333333333332</v>
      </c>
      <c r="AZ887" s="175">
        <f>IFERROR(VLOOKUP(C887,Merkittävyysluokitus!$A$2:$J$1705,8,FALSE),"-")</f>
        <v>2.6744292237442924</v>
      </c>
      <c r="BA887" s="175">
        <f>IFERROR(VLOOKUP(C887,Merkittävyysluokitus!$A$2:$J$1705,9,FALSE),"-")</f>
        <v>1.5</v>
      </c>
      <c r="BB887" s="203"/>
      <c r="BC887" s="203" t="str">
        <f t="shared" si="220"/>
        <v>tieosoite muuttunut</v>
      </c>
      <c r="BD887" s="39" t="str">
        <f t="shared" si="228"/>
        <v>musta</v>
      </c>
      <c r="BE887" s="68" t="str">
        <f t="shared" si="215"/>
        <v>musta</v>
      </c>
      <c r="BF887" s="68" t="str">
        <f t="shared" si="216"/>
        <v>musta</v>
      </c>
      <c r="BG887" s="68" t="str">
        <f t="shared" si="217"/>
        <v>musta</v>
      </c>
      <c r="BH887" s="208" t="str">
        <f t="shared" si="218"/>
        <v>musta</v>
      </c>
      <c r="BI887" s="39"/>
      <c r="BJ887" s="39" t="str">
        <f>IF(F887="ei löydy","uusi tie",IF(E887=0,"tieosoite muuttunut",IF(E887=1,VLOOKUP(D887,'2015'!$F$12:$AL$1887,31,FALSE),"-")))</f>
        <v>tieosoite muuttunut</v>
      </c>
      <c r="BK887" s="67" t="str">
        <f>IF(E887=1,VLOOKUP(D887,'2015'!$F$12:$AL$1887,32,FALSE),"-")</f>
        <v>-</v>
      </c>
      <c r="BL887" s="39" t="str">
        <f>IF(F887="ei löydy","uusi tie",IF(E887=0,"tieosoite muuttunut",IF(E887=1,VLOOKUP(D887,'2015'!$F$12:$AL$1887,33,FALSE),"-")))</f>
        <v>tieosoite muuttunut</v>
      </c>
      <c r="BM887" s="39"/>
      <c r="BN887" s="217" t="str">
        <f>VLOOKUP(D887,'2015'!$F$12:$AL$1887,33,FALSE)</f>
        <v>musta</v>
      </c>
      <c r="BO887" s="39"/>
      <c r="BP887" s="115" t="s">
        <v>10</v>
      </c>
      <c r="BQ887" s="30"/>
      <c r="BS887" s="5"/>
      <c r="BU887" s="37"/>
      <c r="BV887" s="30" t="s">
        <v>10</v>
      </c>
      <c r="BX887" t="str">
        <f>IF(E887=1,VLOOKUP(D887,'2015'!$F$12:$AX$1887,43,FALSE),"-")</f>
        <v>-</v>
      </c>
      <c r="BY887" t="str">
        <f>IF(E887=1,VLOOKUP(D887,'2015'!$F$12:$AX$1887,44,FALSE),"-")</f>
        <v>-</v>
      </c>
      <c r="BZ887" t="str">
        <f>IF(E887=1,VLOOKUP(D887,'2015'!$F$12:$AX$1887,45,FALSE),"-")</f>
        <v>-</v>
      </c>
      <c r="CA887" s="31">
        <f t="shared" si="223"/>
        <v>21</v>
      </c>
      <c r="CB887" s="31">
        <f t="shared" si="224"/>
        <v>10</v>
      </c>
      <c r="CC887" s="31">
        <f t="shared" si="225"/>
        <v>10</v>
      </c>
      <c r="CD887" s="31">
        <f t="shared" si="226"/>
        <v>1</v>
      </c>
      <c r="CE887" s="31">
        <f t="shared" si="227"/>
        <v>0</v>
      </c>
      <c r="CO887" s="32" t="s">
        <v>34</v>
      </c>
      <c r="CP887" s="2" t="s">
        <v>35</v>
      </c>
    </row>
    <row r="888" spans="1:94" ht="15.75" thickBot="1" x14ac:dyDescent="0.3">
      <c r="A888" s="50"/>
      <c r="B888" s="50"/>
      <c r="C888" s="50" t="str">
        <f t="shared" si="221"/>
        <v>3161_3_6680</v>
      </c>
      <c r="D888" s="51" t="str">
        <f t="shared" si="222"/>
        <v>3161_3</v>
      </c>
      <c r="E888" s="224">
        <f>IFERROR(VLOOKUP(C888,'2015'!$C$12:$D$1887,2,FALSE),0)</f>
        <v>1</v>
      </c>
      <c r="F888" s="51">
        <f>IFERROR(K888-IFERROR(VLOOKUP(D888,'2015'!$F$12:$I$1887,4,FALSE),"ei löydy"),"ei löydy")</f>
        <v>0</v>
      </c>
      <c r="G888" s="224">
        <f>IFERROR(VLOOKUP(Työfile_2024!C888,Liikennemalli!$D$6:$G$1921,4,FALSE),0)</f>
        <v>1</v>
      </c>
      <c r="H888" s="225">
        <f>K888-IFERROR(VLOOKUP(Työfile_2024!D888,Liikennemalli!$C$6:$H$1921,6,FALSE),"ei löydy")</f>
        <v>0</v>
      </c>
      <c r="I888" s="80">
        <v>3161</v>
      </c>
      <c r="J888" s="52">
        <v>3</v>
      </c>
      <c r="K888" s="52">
        <v>6680</v>
      </c>
      <c r="L888" s="53"/>
      <c r="M888" s="54"/>
      <c r="N888" s="54"/>
      <c r="O888" s="54"/>
      <c r="P888" s="54"/>
      <c r="Q888" s="55"/>
      <c r="R888" s="55"/>
      <c r="S888" s="55"/>
      <c r="T888" s="55"/>
      <c r="U888" s="52"/>
      <c r="V888" s="56">
        <v>506.73053892215569</v>
      </c>
      <c r="W888" s="56">
        <v>22.664670658682635</v>
      </c>
      <c r="X888" s="56">
        <v>449.01796407185628</v>
      </c>
      <c r="Y888" s="56">
        <f>VLOOKUP(D888,Liikennemalli24!$D$2:$F$1804,2,FALSE)</f>
        <v>65</v>
      </c>
      <c r="Z888" s="148">
        <f>VLOOKUP(D888,Liikennemalli24!$D$2:$F$1804,3,FALSE)</f>
        <v>0.20899999999999999</v>
      </c>
      <c r="AA888" s="178">
        <f>IF(G888=1,VLOOKUP(C888,Liikennemalli!$D$6:$H$1921,2,FALSE),"-")</f>
        <v>96.510745788509197</v>
      </c>
      <c r="AB888" s="198">
        <f>IF(G888=1,VLOOKUP(C888,Liikennemalli!$D$6:$H$1921,3,FALSE),"-")</f>
        <v>0.36770871200407002</v>
      </c>
      <c r="AC888" s="51">
        <f>IF(E888=1,VLOOKUP(Työfile_2024!D888,'2015'!$F$12:$X$1887,18,FALSE),"-")</f>
        <v>0</v>
      </c>
      <c r="AD888" s="51">
        <f>IF(E888=1,VLOOKUP(Työfile_2024!D888,'2015'!$F$12:$X$1887,19,FALSE),"-")</f>
        <v>0</v>
      </c>
      <c r="AI888" s="128">
        <f>IF(E888=1,VLOOKUP(Työfile_2024!D888,'2015'!$F$12:$AB$1887,20,FALSE),"-")</f>
        <v>0</v>
      </c>
      <c r="AJ888" s="128">
        <f>IF(E888=1,VLOOKUP(Työfile_2024!D888,'2015'!$F$12:$AB$1887,21,FALSE),"-")</f>
        <v>0</v>
      </c>
      <c r="AK888" s="128">
        <f>IF(E888=1,VLOOKUP(Työfile_2024!D888,'2015'!$F$12:$AB$1887,22,FALSE),"-")</f>
        <v>0</v>
      </c>
      <c r="AL888" s="128">
        <f>IF(E888=1,VLOOKUP(Työfile_2024!D888,'2015'!$F$12:$AB$1887,23,FALSE),"-")</f>
        <v>0</v>
      </c>
      <c r="AM888" s="56">
        <f>VLOOKUP(Työfile_2024!D888,Tmatkat_20km_tarkasteltava_verk!$C$2:$D$1804,2,FALSE)</f>
        <v>95</v>
      </c>
      <c r="AN888" s="148">
        <f t="shared" si="219"/>
        <v>0.18747636604273019</v>
      </c>
      <c r="AO888" s="178">
        <f>IF(E888=1,VLOOKUP(Työfile_2024!D888,'2015'!$F$12:$AC$1887,24,FALSE),"-")</f>
        <v>50</v>
      </c>
      <c r="AP888" s="52">
        <f>VLOOKUP(D888,Tarkasteltava_verkko_2024_harva!$E$2:$I$1804,5,FALSE)</f>
        <v>0</v>
      </c>
      <c r="AQ888" s="52">
        <f>VLOOKUP(D888,Tarkasteltava_verkko_2024_harva!$E$2:$I$1804,4,FALSE)</f>
        <v>0</v>
      </c>
      <c r="AR888" s="148">
        <v>0</v>
      </c>
      <c r="AS888" s="170">
        <f>IFERROR(VLOOKUP(C888,'2015'!$C$12:$AG$1887,30,FALSE),"-")</f>
        <v>0</v>
      </c>
      <c r="AT888" s="148">
        <v>0.38532934131736529</v>
      </c>
      <c r="AU888" s="170">
        <f>IFERROR(VLOOKUP(C888,'2015'!$C$12:$AG$1887,31,FALSE),"-")</f>
        <v>0</v>
      </c>
      <c r="AV888" s="106"/>
      <c r="AW888" s="63">
        <f>IFERROR(VLOOKUP(C888,Merkittävyysluokitus!$A$2:$J$1705,10,FALSE),"-")</f>
        <v>3</v>
      </c>
      <c r="AX888" s="175">
        <f>IFERROR(VLOOKUP(C888,Merkittävyysluokitus!$A$2:$J$1705,6,FALSE),"-")</f>
        <v>5.8069877505263436</v>
      </c>
      <c r="AY888" s="175">
        <f>IFERROR(VLOOKUP(C888,Merkittävyysluokitus!$A$2:$J$1705,7,FALSE),"-")</f>
        <v>2.0751916167664666</v>
      </c>
      <c r="AZ888" s="175">
        <f>IFERROR(VLOOKUP(C888,Merkittävyysluokitus!$A$2:$J$1705,8,FALSE),"-")</f>
        <v>2.2317961337598771</v>
      </c>
      <c r="BA888" s="175">
        <f>IFERROR(VLOOKUP(C888,Merkittävyysluokitus!$A$2:$J$1705,9,FALSE),"-")</f>
        <v>1.5</v>
      </c>
      <c r="BB888" s="203"/>
      <c r="BC888" s="203" t="str">
        <f t="shared" si="220"/>
        <v/>
      </c>
      <c r="BD888" s="39" t="str">
        <f t="shared" si="228"/>
        <v>musta</v>
      </c>
      <c r="BE888" s="68" t="str">
        <f t="shared" si="215"/>
        <v>musta</v>
      </c>
      <c r="BF888" s="68" t="str">
        <f t="shared" si="216"/>
        <v>musta</v>
      </c>
      <c r="BG888" s="68" t="str">
        <f t="shared" si="217"/>
        <v>musta</v>
      </c>
      <c r="BH888" s="208" t="str">
        <f t="shared" si="218"/>
        <v>musta</v>
      </c>
      <c r="BI888" s="39"/>
      <c r="BJ888" s="39" t="str">
        <f>IF(F888="ei löydy","uusi tie",IF(E888=0,"tieosoite muuttunut",IF(E888=1,VLOOKUP(D888,'2015'!$F$12:$AL$1887,31,FALSE),"-")))</f>
        <v>musta</v>
      </c>
      <c r="BK888" s="67" t="str">
        <f>IF(E888=1,VLOOKUP(D888,'2015'!$F$12:$AL$1887,32,FALSE),"-")</f>
        <v>musta</v>
      </c>
      <c r="BL888" s="39" t="str">
        <f>IF(F888="ei löydy","uusi tie",IF(E888=0,"tieosoite muuttunut",IF(E888=1,VLOOKUP(D888,'2015'!$F$12:$AL$1887,33,FALSE),"-")))</f>
        <v>musta</v>
      </c>
      <c r="BM888" s="39"/>
      <c r="BN888" s="217" t="str">
        <f>VLOOKUP(D888,'2015'!$F$12:$AL$1887,33,FALSE)</f>
        <v>musta</v>
      </c>
      <c r="BO888" s="39"/>
      <c r="BP888" s="115"/>
      <c r="BQ888" s="26" t="s">
        <v>10</v>
      </c>
      <c r="BS888" s="5"/>
      <c r="BU888" s="37"/>
      <c r="BV888" s="30"/>
      <c r="BX888">
        <f>IF(E888=1,VLOOKUP(D888,'2015'!$F$12:$AX$1887,43,FALSE),"-")</f>
        <v>0</v>
      </c>
      <c r="BY888">
        <f>IF(E888=1,VLOOKUP(D888,'2015'!$F$12:$AX$1887,44,FALSE),"-")</f>
        <v>0</v>
      </c>
      <c r="BZ888">
        <f>IF(E888=1,VLOOKUP(D888,'2015'!$F$12:$AX$1887,45,FALSE),"-")</f>
        <v>0</v>
      </c>
      <c r="CG888" s="2" t="s">
        <v>37</v>
      </c>
      <c r="CH888" s="2" t="s">
        <v>37</v>
      </c>
      <c r="CI888" s="2" t="s">
        <v>37</v>
      </c>
      <c r="CK888" s="21" t="s">
        <v>10</v>
      </c>
      <c r="CL888" s="21" t="s">
        <v>10</v>
      </c>
      <c r="CM888" s="21" t="s">
        <v>10</v>
      </c>
    </row>
    <row r="889" spans="1:94" ht="15.75" thickBot="1" x14ac:dyDescent="0.3">
      <c r="A889" s="50"/>
      <c r="B889" s="50"/>
      <c r="C889" s="50" t="str">
        <f t="shared" si="221"/>
        <v>3171_1_3367</v>
      </c>
      <c r="D889" s="51" t="str">
        <f t="shared" si="222"/>
        <v>3171_1</v>
      </c>
      <c r="E889" s="224">
        <f>IFERROR(VLOOKUP(C889,'2015'!$C$12:$D$1887,2,FALSE),0)</f>
        <v>1</v>
      </c>
      <c r="F889" s="51">
        <f>IFERROR(K889-IFERROR(VLOOKUP(D889,'2015'!$F$12:$I$1887,4,FALSE),"ei löydy"),"ei löydy")</f>
        <v>0</v>
      </c>
      <c r="G889" s="224">
        <f>IFERROR(VLOOKUP(Työfile_2024!C889,Liikennemalli!$D$6:$G$1921,4,FALSE),0)</f>
        <v>1</v>
      </c>
      <c r="H889" s="225">
        <f>K889-IFERROR(VLOOKUP(Työfile_2024!D889,Liikennemalli!$C$6:$H$1921,6,FALSE),"ei löydy")</f>
        <v>0</v>
      </c>
      <c r="I889" s="80">
        <v>3171</v>
      </c>
      <c r="J889" s="52">
        <v>1</v>
      </c>
      <c r="K889" s="52">
        <v>3367</v>
      </c>
      <c r="L889" s="53"/>
      <c r="M889" s="54"/>
      <c r="N889" s="54"/>
      <c r="O889" s="54"/>
      <c r="P889" s="54"/>
      <c r="Q889" s="55"/>
      <c r="R889" s="55"/>
      <c r="S889" s="55"/>
      <c r="T889" s="55"/>
      <c r="U889" s="52"/>
      <c r="V889" s="56">
        <v>682</v>
      </c>
      <c r="W889" s="56">
        <v>37</v>
      </c>
      <c r="X889" s="56">
        <v>683</v>
      </c>
      <c r="Y889" s="56">
        <f>VLOOKUP(D889,Liikennemalli24!$D$2:$F$1804,2,FALSE)</f>
        <v>86</v>
      </c>
      <c r="Z889" s="148">
        <f>VLOOKUP(D889,Liikennemalli24!$D$2:$F$1804,3,FALSE)</f>
        <v>0.153</v>
      </c>
      <c r="AA889" s="178">
        <f>IF(G889=1,VLOOKUP(C889,Liikennemalli!$D$6:$H$1921,2,FALSE),"-")</f>
        <v>131.25924523661701</v>
      </c>
      <c r="AB889" s="198">
        <f>IF(G889=1,VLOOKUP(C889,Liikennemalli!$D$6:$H$1921,3,FALSE),"-")</f>
        <v>0.429124491669713</v>
      </c>
      <c r="AC889" s="51">
        <f>IF(E889=1,VLOOKUP(Työfile_2024!D889,'2015'!$F$12:$X$1887,18,FALSE),"-")</f>
        <v>0</v>
      </c>
      <c r="AD889" s="51">
        <f>IF(E889=1,VLOOKUP(Työfile_2024!D889,'2015'!$F$12:$X$1887,19,FALSE),"-")</f>
        <v>0</v>
      </c>
      <c r="AI889" s="128" t="str">
        <f>IF(E889=1,VLOOKUP(Työfile_2024!D889,'2015'!$F$12:$AB$1887,20,FALSE),"-")</f>
        <v>0-1 000</v>
      </c>
      <c r="AJ889" s="128" t="str">
        <f>IF(E889=1,VLOOKUP(Työfile_2024!D889,'2015'!$F$12:$AB$1887,21,FALSE),"-")</f>
        <v>0-1 000</v>
      </c>
      <c r="AK889" s="128" t="str">
        <f>IF(E889=1,VLOOKUP(Työfile_2024!D889,'2015'!$F$12:$AB$1887,22,FALSE),"-")</f>
        <v>80-100 %</v>
      </c>
      <c r="AL889" s="128" t="str">
        <f>IF(E889=1,VLOOKUP(Työfile_2024!D889,'2015'!$F$12:$AB$1887,23,FALSE),"-")</f>
        <v>40-60 %</v>
      </c>
      <c r="AM889" s="56">
        <f>VLOOKUP(Työfile_2024!D889,Tmatkat_20km_tarkasteltava_verk!$C$2:$D$1804,2,FALSE)</f>
        <v>125</v>
      </c>
      <c r="AN889" s="148">
        <f t="shared" si="219"/>
        <v>0.18328445747800587</v>
      </c>
      <c r="AO889" s="178">
        <f>IF(E889=1,VLOOKUP(Työfile_2024!D889,'2015'!$F$12:$AC$1887,24,FALSE),"-")</f>
        <v>122</v>
      </c>
      <c r="AP889" s="52">
        <f>VLOOKUP(D889,Tarkasteltava_verkko_2024_harva!$E$2:$I$1804,5,FALSE)</f>
        <v>0</v>
      </c>
      <c r="AQ889" s="52">
        <f>VLOOKUP(D889,Tarkasteltava_verkko_2024_harva!$E$2:$I$1804,4,FALSE)</f>
        <v>0</v>
      </c>
      <c r="AR889" s="148">
        <v>0.57558657558657556</v>
      </c>
      <c r="AS889" s="170" t="str">
        <f>IFERROR(VLOOKUP(C889,'2015'!$C$12:$AG$1887,30,FALSE),"-")</f>
        <v>kyllä</v>
      </c>
      <c r="AT889" s="148">
        <v>0.82179982179982181</v>
      </c>
      <c r="AU889" s="170" t="str">
        <f>IFERROR(VLOOKUP(C889,'2015'!$C$12:$AG$1887,31,FALSE),"-")</f>
        <v>kyllä</v>
      </c>
      <c r="AV889" s="106"/>
      <c r="AW889" s="63">
        <f>IFERROR(VLOOKUP(C889,Merkittävyysluokitus!$A$2:$J$1705,10,FALSE),"-")</f>
        <v>3</v>
      </c>
      <c r="AX889" s="175">
        <f>IFERROR(VLOOKUP(C889,Merkittävyysluokitus!$A$2:$J$1705,6,FALSE),"-")</f>
        <v>7.9398888888888886</v>
      </c>
      <c r="AY889" s="175">
        <f>IFERROR(VLOOKUP(C889,Merkittävyysluokitus!$A$2:$J$1705,7,FALSE),"-")</f>
        <v>2.5893333333333333</v>
      </c>
      <c r="AZ889" s="175">
        <f>IFERROR(VLOOKUP(C889,Merkittävyysluokitus!$A$2:$J$1705,8,FALSE),"-")</f>
        <v>3.8505555555555553</v>
      </c>
      <c r="BA889" s="175">
        <f>IFERROR(VLOOKUP(C889,Merkittävyysluokitus!$A$2:$J$1705,9,FALSE),"-")</f>
        <v>1.5</v>
      </c>
      <c r="BB889" s="203"/>
      <c r="BC889" s="203" t="str">
        <f t="shared" si="220"/>
        <v/>
      </c>
      <c r="BD889" s="39" t="str">
        <f t="shared" si="228"/>
        <v>musta</v>
      </c>
      <c r="BE889" s="68" t="str">
        <f t="shared" si="215"/>
        <v>musta</v>
      </c>
      <c r="BF889" s="68" t="str">
        <f t="shared" si="216"/>
        <v>musta</v>
      </c>
      <c r="BG889" s="68" t="str">
        <f t="shared" si="217"/>
        <v>musta</v>
      </c>
      <c r="BH889" s="208" t="str">
        <f t="shared" si="218"/>
        <v>musta</v>
      </c>
      <c r="BI889" s="39"/>
      <c r="BJ889" s="39" t="str">
        <f>IF(F889="ei löydy","uusi tie",IF(E889=0,"tieosoite muuttunut",IF(E889=1,VLOOKUP(D889,'2015'!$F$12:$AL$1887,31,FALSE),"-")))</f>
        <v>punainen</v>
      </c>
      <c r="BK889" s="67" t="str">
        <f>IF(E889=1,VLOOKUP(D889,'2015'!$F$12:$AL$1887,32,FALSE),"-")</f>
        <v>musta</v>
      </c>
      <c r="BL889" s="39" t="str">
        <f>IF(F889="ei löydy","uusi tie",IF(E889=0,"tieosoite muuttunut",IF(E889=1,VLOOKUP(D889,'2015'!$F$12:$AL$1887,33,FALSE),"-")))</f>
        <v>musta</v>
      </c>
      <c r="BM889" s="39"/>
      <c r="BN889" s="217" t="str">
        <f>VLOOKUP(D889,'2015'!$F$12:$AL$1887,33,FALSE)</f>
        <v>musta</v>
      </c>
      <c r="BO889" s="39"/>
      <c r="BP889" s="115"/>
      <c r="BQ889" s="26" t="s">
        <v>10</v>
      </c>
      <c r="BS889" s="5"/>
      <c r="BU889" s="37"/>
      <c r="BV889" s="30"/>
      <c r="BX889">
        <f>IF(E889=1,VLOOKUP(D889,'2015'!$F$12:$AX$1887,43,FALSE),"-")</f>
        <v>0</v>
      </c>
      <c r="BY889">
        <f>IF(E889=1,VLOOKUP(D889,'2015'!$F$12:$AX$1887,44,FALSE),"-")</f>
        <v>0</v>
      </c>
      <c r="BZ889">
        <f>IF(E889=1,VLOOKUP(D889,'2015'!$F$12:$AX$1887,45,FALSE),"-")</f>
        <v>0</v>
      </c>
      <c r="CG889" s="2" t="s">
        <v>37</v>
      </c>
      <c r="CH889" s="2" t="s">
        <v>37</v>
      </c>
      <c r="CI889" s="2" t="s">
        <v>37</v>
      </c>
      <c r="CK889" s="21" t="s">
        <v>10</v>
      </c>
      <c r="CL889" s="21" t="s">
        <v>10</v>
      </c>
      <c r="CM889" s="21" t="s">
        <v>10</v>
      </c>
    </row>
    <row r="890" spans="1:94" ht="15.75" thickBot="1" x14ac:dyDescent="0.3">
      <c r="A890" s="50"/>
      <c r="B890" s="50"/>
      <c r="C890" s="50" t="str">
        <f t="shared" si="221"/>
        <v>3171_2_7507</v>
      </c>
      <c r="D890" s="51" t="str">
        <f t="shared" si="222"/>
        <v>3171_2</v>
      </c>
      <c r="E890" s="224">
        <f>IFERROR(VLOOKUP(C890,'2015'!$C$12:$D$1887,2,FALSE),0)</f>
        <v>1</v>
      </c>
      <c r="F890" s="51">
        <f>IFERROR(K890-IFERROR(VLOOKUP(D890,'2015'!$F$12:$I$1887,4,FALSE),"ei löydy"),"ei löydy")</f>
        <v>0</v>
      </c>
      <c r="G890" s="224">
        <f>IFERROR(VLOOKUP(Työfile_2024!C890,Liikennemalli!$D$6:$G$1921,4,FALSE),0)</f>
        <v>1</v>
      </c>
      <c r="H890" s="225">
        <f>K890-IFERROR(VLOOKUP(Työfile_2024!D890,Liikennemalli!$C$6:$H$1921,6,FALSE),"ei löydy")</f>
        <v>0</v>
      </c>
      <c r="I890" s="80">
        <v>3171</v>
      </c>
      <c r="J890" s="52">
        <v>2</v>
      </c>
      <c r="K890" s="52">
        <v>7507</v>
      </c>
      <c r="L890" s="53"/>
      <c r="M890" s="54"/>
      <c r="N890" s="54"/>
      <c r="O890" s="54"/>
      <c r="P890" s="54"/>
      <c r="Q890" s="55"/>
      <c r="R890" s="55"/>
      <c r="S890" s="55"/>
      <c r="T890" s="55"/>
      <c r="U890" s="52"/>
      <c r="V890" s="56">
        <v>232</v>
      </c>
      <c r="W890" s="56">
        <v>17</v>
      </c>
      <c r="X890" s="56">
        <v>216</v>
      </c>
      <c r="Y890" s="56">
        <f>VLOOKUP(D890,Liikennemalli24!$D$2:$F$1804,2,FALSE)</f>
        <v>115</v>
      </c>
      <c r="Z890" s="148">
        <f>VLOOKUP(D890,Liikennemalli24!$D$2:$F$1804,3,FALSE)</f>
        <v>0.20300000000000001</v>
      </c>
      <c r="AA890" s="178">
        <f>IF(G890=1,VLOOKUP(C890,Liikennemalli!$D$6:$H$1921,2,FALSE),"-")</f>
        <v>84.506842684274503</v>
      </c>
      <c r="AB890" s="198">
        <f>IF(G890=1,VLOOKUP(C890,Liikennemalli!$D$6:$H$1921,3,FALSE),"-")</f>
        <v>0.58807411272366905</v>
      </c>
      <c r="AC890" s="51">
        <f>IF(E890=1,VLOOKUP(Työfile_2024!D890,'2015'!$F$12:$X$1887,18,FALSE),"-")</f>
        <v>0</v>
      </c>
      <c r="AD890" s="51">
        <f>IF(E890=1,VLOOKUP(Työfile_2024!D890,'2015'!$F$12:$X$1887,19,FALSE),"-")</f>
        <v>0</v>
      </c>
      <c r="AI890" s="128" t="str">
        <f>IF(E890=1,VLOOKUP(Työfile_2024!D890,'2015'!$F$12:$AB$1887,20,FALSE),"-")</f>
        <v>0-1 000</v>
      </c>
      <c r="AJ890" s="128" t="str">
        <f>IF(E890=1,VLOOKUP(Työfile_2024!D890,'2015'!$F$12:$AB$1887,21,FALSE),"-")</f>
        <v>0-1 000</v>
      </c>
      <c r="AK890" s="128" t="str">
        <f>IF(E890=1,VLOOKUP(Työfile_2024!D890,'2015'!$F$12:$AB$1887,22,FALSE),"-")</f>
        <v>80-100 %</v>
      </c>
      <c r="AL890" s="128" t="str">
        <f>IF(E890=1,VLOOKUP(Työfile_2024!D890,'2015'!$F$12:$AB$1887,23,FALSE),"-")</f>
        <v>80-100 %</v>
      </c>
      <c r="AM890" s="56">
        <f>VLOOKUP(Työfile_2024!D890,Tmatkat_20km_tarkasteltava_verk!$C$2:$D$1804,2,FALSE)</f>
        <v>46</v>
      </c>
      <c r="AN890" s="148">
        <f t="shared" si="219"/>
        <v>0.19827586206896552</v>
      </c>
      <c r="AO890" s="178">
        <f>IF(E890=1,VLOOKUP(Työfile_2024!D890,'2015'!$F$12:$AC$1887,24,FALSE),"-")</f>
        <v>54</v>
      </c>
      <c r="AP890" s="52">
        <f>VLOOKUP(D890,Tarkasteltava_verkko_2024_harva!$E$2:$I$1804,5,FALSE)</f>
        <v>0</v>
      </c>
      <c r="AQ890" s="52">
        <f>VLOOKUP(D890,Tarkasteltava_verkko_2024_harva!$E$2:$I$1804,4,FALSE)</f>
        <v>0</v>
      </c>
      <c r="AR890" s="148">
        <v>0</v>
      </c>
      <c r="AS890" s="170">
        <f>IFERROR(VLOOKUP(C890,'2015'!$C$12:$AG$1887,30,FALSE),"-")</f>
        <v>0</v>
      </c>
      <c r="AT890" s="148">
        <v>0</v>
      </c>
      <c r="AU890" s="170">
        <f>IFERROR(VLOOKUP(C890,'2015'!$C$12:$AG$1887,31,FALSE),"-")</f>
        <v>0</v>
      </c>
      <c r="AV890" s="106"/>
      <c r="AW890" s="63">
        <f>IFERROR(VLOOKUP(C890,Merkittävyysluokitus!$A$2:$J$1705,10,FALSE),"-")</f>
        <v>3</v>
      </c>
      <c r="AX890" s="175">
        <f>IFERROR(VLOOKUP(C890,Merkittävyysluokitus!$A$2:$J$1705,6,FALSE),"-")</f>
        <v>4.1898888888888886</v>
      </c>
      <c r="AY890" s="175">
        <f>IFERROR(VLOOKUP(C890,Merkittävyysluokitus!$A$2:$J$1705,7,FALSE),"-")</f>
        <v>0.8793333333333333</v>
      </c>
      <c r="AZ890" s="175">
        <f>IFERROR(VLOOKUP(C890,Merkittävyysluokitus!$A$2:$J$1705,8,FALSE),"-")</f>
        <v>2.4772222222222222</v>
      </c>
      <c r="BA890" s="175">
        <f>IFERROR(VLOOKUP(C890,Merkittävyysluokitus!$A$2:$J$1705,9,FALSE),"-")</f>
        <v>0.83333333333333326</v>
      </c>
      <c r="BB890" s="203"/>
      <c r="BC890" s="203" t="str">
        <f t="shared" si="220"/>
        <v/>
      </c>
      <c r="BD890" s="39" t="str">
        <f t="shared" si="228"/>
        <v>musta</v>
      </c>
      <c r="BE890" s="68" t="str">
        <f t="shared" si="215"/>
        <v>musta</v>
      </c>
      <c r="BF890" s="68" t="str">
        <f t="shared" si="216"/>
        <v>musta</v>
      </c>
      <c r="BG890" s="68" t="str">
        <f t="shared" si="217"/>
        <v>musta</v>
      </c>
      <c r="BH890" s="208" t="str">
        <f t="shared" si="218"/>
        <v>musta</v>
      </c>
      <c r="BI890" s="39"/>
      <c r="BJ890" s="39" t="str">
        <f>IF(F890="ei löydy","uusi tie",IF(E890=0,"tieosoite muuttunut",IF(E890=1,VLOOKUP(D890,'2015'!$F$12:$AL$1887,31,FALSE),"-")))</f>
        <v>punainen</v>
      </c>
      <c r="BK890" s="67" t="str">
        <f>IF(E890=1,VLOOKUP(D890,'2015'!$F$12:$AL$1887,32,FALSE),"-")</f>
        <v>musta</v>
      </c>
      <c r="BL890" s="39" t="str">
        <f>IF(F890="ei löydy","uusi tie",IF(E890=0,"tieosoite muuttunut",IF(E890=1,VLOOKUP(D890,'2015'!$F$12:$AL$1887,33,FALSE),"-")))</f>
        <v>musta</v>
      </c>
      <c r="BM890" s="39"/>
      <c r="BN890" s="217" t="str">
        <f>VLOOKUP(D890,'2015'!$F$12:$AL$1887,33,FALSE)</f>
        <v>musta</v>
      </c>
      <c r="BO890" s="39"/>
      <c r="BP890" s="115"/>
      <c r="BQ890" s="26" t="s">
        <v>10</v>
      </c>
      <c r="BS890" s="5"/>
      <c r="BU890" s="37"/>
      <c r="BV890" s="30"/>
      <c r="BX890">
        <f>IF(E890=1,VLOOKUP(D890,'2015'!$F$12:$AX$1887,43,FALSE),"-")</f>
        <v>0</v>
      </c>
      <c r="BY890">
        <f>IF(E890=1,VLOOKUP(D890,'2015'!$F$12:$AX$1887,44,FALSE),"-")</f>
        <v>0</v>
      </c>
      <c r="BZ890">
        <f>IF(E890=1,VLOOKUP(D890,'2015'!$F$12:$AX$1887,45,FALSE),"-")</f>
        <v>0</v>
      </c>
      <c r="CG890" s="2" t="s">
        <v>37</v>
      </c>
      <c r="CH890" s="2" t="s">
        <v>37</v>
      </c>
      <c r="CI890" s="2" t="s">
        <v>37</v>
      </c>
      <c r="CK890" s="21" t="s">
        <v>10</v>
      </c>
      <c r="CL890" s="21" t="s">
        <v>10</v>
      </c>
      <c r="CM890" s="21" t="s">
        <v>10</v>
      </c>
    </row>
    <row r="891" spans="1:94" ht="15.75" thickBot="1" x14ac:dyDescent="0.3">
      <c r="A891" s="50"/>
      <c r="B891" s="50"/>
      <c r="C891" s="50" t="str">
        <f t="shared" si="221"/>
        <v>3172_1_3926</v>
      </c>
      <c r="D891" s="51" t="str">
        <f t="shared" si="222"/>
        <v>3172_1</v>
      </c>
      <c r="E891" s="224">
        <f>IFERROR(VLOOKUP(C891,'2015'!$C$12:$D$1887,2,FALSE),0)</f>
        <v>1</v>
      </c>
      <c r="F891" s="51">
        <f>IFERROR(K891-IFERROR(VLOOKUP(D891,'2015'!$F$12:$I$1887,4,FALSE),"ei löydy"),"ei löydy")</f>
        <v>0</v>
      </c>
      <c r="G891" s="224">
        <f>IFERROR(VLOOKUP(Työfile_2024!C891,Liikennemalli!$D$6:$G$1921,4,FALSE),0)</f>
        <v>1</v>
      </c>
      <c r="H891" s="225">
        <f>K891-IFERROR(VLOOKUP(Työfile_2024!D891,Liikennemalli!$C$6:$H$1921,6,FALSE),"ei löydy")</f>
        <v>0</v>
      </c>
      <c r="I891" s="80">
        <v>3172</v>
      </c>
      <c r="J891" s="52">
        <v>1</v>
      </c>
      <c r="K891" s="52">
        <v>3926</v>
      </c>
      <c r="L891" s="53"/>
      <c r="M891" s="54"/>
      <c r="N891" s="54"/>
      <c r="O891" s="54"/>
      <c r="P891" s="54"/>
      <c r="Q891" s="55"/>
      <c r="R891" s="55"/>
      <c r="S891" s="55"/>
      <c r="T891" s="55"/>
      <c r="U891" s="52"/>
      <c r="V891" s="56">
        <v>695.62098828323997</v>
      </c>
      <c r="W891" s="56">
        <v>48.950076413652575</v>
      </c>
      <c r="X891" s="56">
        <v>696.58991339786041</v>
      </c>
      <c r="Y891" s="56">
        <f>VLOOKUP(D891,Liikennemalli24!$D$2:$F$1804,2,FALSE)</f>
        <v>116</v>
      </c>
      <c r="Z891" s="148">
        <f>VLOOKUP(D891,Liikennemalli24!$D$2:$F$1804,3,FALSE)</f>
        <v>0.35299999999999998</v>
      </c>
      <c r="AA891" s="178">
        <f>IF(G891=1,VLOOKUP(C891,Liikennemalli!$D$6:$H$1921,2,FALSE),"-")</f>
        <v>87.835716699960798</v>
      </c>
      <c r="AB891" s="198">
        <f>IF(G891=1,VLOOKUP(C891,Liikennemalli!$D$6:$H$1921,3,FALSE),"-")</f>
        <v>0.27276147980715099</v>
      </c>
      <c r="AC891" s="51">
        <f>IF(E891=1,VLOOKUP(Työfile_2024!D891,'2015'!$F$12:$X$1887,18,FALSE),"-")</f>
        <v>0</v>
      </c>
      <c r="AD891" s="51">
        <f>IF(E891=1,VLOOKUP(Työfile_2024!D891,'2015'!$F$12:$X$1887,19,FALSE),"-")</f>
        <v>0</v>
      </c>
      <c r="AI891" s="128">
        <f>IF(E891=1,VLOOKUP(Työfile_2024!D891,'2015'!$F$12:$AB$1887,20,FALSE),"-")</f>
        <v>0</v>
      </c>
      <c r="AJ891" s="128">
        <f>IF(E891=1,VLOOKUP(Työfile_2024!D891,'2015'!$F$12:$AB$1887,21,FALSE),"-")</f>
        <v>0</v>
      </c>
      <c r="AK891" s="128">
        <f>IF(E891=1,VLOOKUP(Työfile_2024!D891,'2015'!$F$12:$AB$1887,22,FALSE),"-")</f>
        <v>0</v>
      </c>
      <c r="AL891" s="128">
        <f>IF(E891=1,VLOOKUP(Työfile_2024!D891,'2015'!$F$12:$AB$1887,23,FALSE),"-")</f>
        <v>0</v>
      </c>
      <c r="AM891" s="56">
        <f>VLOOKUP(Työfile_2024!D891,Tmatkat_20km_tarkasteltava_verk!$C$2:$D$1804,2,FALSE)</f>
        <v>223</v>
      </c>
      <c r="AN891" s="148">
        <f t="shared" si="219"/>
        <v>0.32057687125046869</v>
      </c>
      <c r="AO891" s="178">
        <f>IF(E891=1,VLOOKUP(Työfile_2024!D891,'2015'!$F$12:$AC$1887,24,FALSE),"-")</f>
        <v>124</v>
      </c>
      <c r="AP891" s="63">
        <f>VLOOKUP(D891,Tarkasteltava_verkko_2024_harva!$E$2:$I$1804,5,FALSE)</f>
        <v>0</v>
      </c>
      <c r="AQ891" s="52">
        <f>VLOOKUP(D891,Tarkasteltava_verkko_2024_harva!$E$2:$I$1804,4,FALSE)</f>
        <v>0</v>
      </c>
      <c r="AR891" s="148">
        <v>0.52725420275089152</v>
      </c>
      <c r="AS891" s="170" t="str">
        <f>IFERROR(VLOOKUP(C891,'2015'!$C$12:$AG$1887,30,FALSE),"-")</f>
        <v>kyllä</v>
      </c>
      <c r="AT891" s="148">
        <v>0.61869587366276113</v>
      </c>
      <c r="AU891" s="170">
        <f>IFERROR(VLOOKUP(C891,'2015'!$C$12:$AG$1887,31,FALSE),"-")</f>
        <v>0</v>
      </c>
      <c r="AV891" s="106"/>
      <c r="AW891" s="63">
        <f>IFERROR(VLOOKUP(C891,Merkittävyysluokitus!$A$2:$J$1705,10,FALSE),"-")</f>
        <v>3</v>
      </c>
      <c r="AX891" s="175">
        <f>IFERROR(VLOOKUP(C891,Merkittävyysluokitus!$A$2:$J$1705,6,FALSE),"-")</f>
        <v>10.241422595800078</v>
      </c>
      <c r="AY891" s="175">
        <f>IFERROR(VLOOKUP(C891,Merkittävyysluokitus!$A$2:$J$1705,7,FALSE),"-")</f>
        <v>4.0868629648497192</v>
      </c>
      <c r="AZ891" s="175">
        <f>IFERROR(VLOOKUP(C891,Merkittävyysluokitus!$A$2:$J$1705,8,FALSE),"-")</f>
        <v>4.4878929642836924</v>
      </c>
      <c r="BA891" s="175">
        <f>IFERROR(VLOOKUP(C891,Merkittävyysluokitus!$A$2:$J$1705,9,FALSE),"-")</f>
        <v>1.6666666666666665</v>
      </c>
      <c r="BB891" s="203"/>
      <c r="BC891" s="203" t="str">
        <f t="shared" si="220"/>
        <v/>
      </c>
      <c r="BD891" s="39" t="str">
        <f t="shared" si="228"/>
        <v>musta</v>
      </c>
      <c r="BE891" s="68" t="str">
        <f t="shared" si="215"/>
        <v>musta</v>
      </c>
      <c r="BF891" s="68" t="str">
        <f t="shared" si="216"/>
        <v>musta</v>
      </c>
      <c r="BG891" s="68" t="str">
        <f t="shared" si="217"/>
        <v>musta</v>
      </c>
      <c r="BH891" s="208" t="str">
        <f t="shared" si="218"/>
        <v>musta</v>
      </c>
      <c r="BI891" s="39"/>
      <c r="BJ891" s="39" t="str">
        <f>IF(F891="ei löydy","uusi tie",IF(E891=0,"tieosoite muuttunut",IF(E891=1,VLOOKUP(D891,'2015'!$F$12:$AL$1887,31,FALSE),"-")))</f>
        <v>punainen/musta</v>
      </c>
      <c r="BK891" s="67" t="str">
        <f>IF(E891=1,VLOOKUP(D891,'2015'!$F$12:$AL$1887,32,FALSE),"-")</f>
        <v>musta</v>
      </c>
      <c r="BL891" s="39" t="str">
        <f>IF(F891="ei löydy","uusi tie",IF(E891=0,"tieosoite muuttunut",IF(E891=1,VLOOKUP(D891,'2015'!$F$12:$AL$1887,33,FALSE),"-")))</f>
        <v>musta</v>
      </c>
      <c r="BM891" s="39"/>
      <c r="BN891" s="217" t="str">
        <f>VLOOKUP(D891,'2015'!$F$12:$AL$1887,33,FALSE)</f>
        <v>musta</v>
      </c>
      <c r="BO891" s="39"/>
      <c r="BP891" s="115"/>
      <c r="BQ891" s="26" t="s">
        <v>10</v>
      </c>
      <c r="BS891" s="5"/>
      <c r="BU891" s="37"/>
      <c r="BV891" s="30"/>
      <c r="BX891">
        <f>IF(E891=1,VLOOKUP(D891,'2015'!$F$12:$AX$1887,43,FALSE),"-")</f>
        <v>0</v>
      </c>
      <c r="BY891">
        <f>IF(E891=1,VLOOKUP(D891,'2015'!$F$12:$AX$1887,44,FALSE),"-")</f>
        <v>0</v>
      </c>
      <c r="BZ891">
        <f>IF(E891=1,VLOOKUP(D891,'2015'!$F$12:$AX$1887,45,FALSE),"-")</f>
        <v>0</v>
      </c>
      <c r="CG891" s="2" t="s">
        <v>9</v>
      </c>
      <c r="CH891" s="21" t="s">
        <v>10</v>
      </c>
      <c r="CI891" s="21" t="s">
        <v>10</v>
      </c>
      <c r="CK891" s="2" t="s">
        <v>9</v>
      </c>
      <c r="CL891" s="21" t="s">
        <v>10</v>
      </c>
      <c r="CM891" s="21" t="s">
        <v>10</v>
      </c>
    </row>
    <row r="892" spans="1:94" ht="15.75" thickBot="1" x14ac:dyDescent="0.3">
      <c r="A892" s="50"/>
      <c r="B892" s="50"/>
      <c r="C892" s="50" t="str">
        <f t="shared" si="221"/>
        <v>3173_1_3101</v>
      </c>
      <c r="D892" s="51" t="str">
        <f t="shared" si="222"/>
        <v>3173_1</v>
      </c>
      <c r="E892" s="224">
        <f>IFERROR(VLOOKUP(C892,'2015'!$C$12:$D$1887,2,FALSE),0)</f>
        <v>1</v>
      </c>
      <c r="F892" s="51">
        <f>IFERROR(K892-IFERROR(VLOOKUP(D892,'2015'!$F$12:$I$1887,4,FALSE),"ei löydy"),"ei löydy")</f>
        <v>0</v>
      </c>
      <c r="G892" s="224">
        <f>IFERROR(VLOOKUP(Työfile_2024!C892,Liikennemalli!$D$6:$G$1921,4,FALSE),0)</f>
        <v>1</v>
      </c>
      <c r="H892" s="225">
        <f>K892-IFERROR(VLOOKUP(Työfile_2024!D892,Liikennemalli!$C$6:$H$1921,6,FALSE),"ei löydy")</f>
        <v>0</v>
      </c>
      <c r="I892" s="80">
        <v>3173</v>
      </c>
      <c r="J892" s="52">
        <v>1</v>
      </c>
      <c r="K892" s="52">
        <v>3101</v>
      </c>
      <c r="L892" s="53"/>
      <c r="M892" s="54"/>
      <c r="N892" s="54"/>
      <c r="O892" s="54"/>
      <c r="P892" s="54"/>
      <c r="Q892" s="55"/>
      <c r="R892" s="55"/>
      <c r="S892" s="55"/>
      <c r="T892" s="55"/>
      <c r="U892" s="52"/>
      <c r="V892" s="56">
        <v>730</v>
      </c>
      <c r="W892" s="56">
        <v>59</v>
      </c>
      <c r="X892" s="56">
        <v>718</v>
      </c>
      <c r="Y892" s="56">
        <f>VLOOKUP(D892,Liikennemalli24!$D$2:$F$1804,2,FALSE)</f>
        <v>201</v>
      </c>
      <c r="Z892" s="148">
        <f>VLOOKUP(D892,Liikennemalli24!$D$2:$F$1804,3,FALSE)</f>
        <v>0.46100000000000002</v>
      </c>
      <c r="AA892" s="178">
        <f>IF(G892=1,VLOOKUP(C892,Liikennemalli!$D$6:$H$1921,2,FALSE),"-")</f>
        <v>124.839275539574</v>
      </c>
      <c r="AB892" s="198">
        <f>IF(G892=1,VLOOKUP(C892,Liikennemalli!$D$6:$H$1921,3,FALSE),"-")</f>
        <v>0.58993625694381202</v>
      </c>
      <c r="AC892" s="51">
        <f>IF(E892=1,VLOOKUP(Työfile_2024!D892,'2015'!$F$12:$X$1887,18,FALSE),"-")</f>
        <v>0</v>
      </c>
      <c r="AD892" s="51">
        <f>IF(E892=1,VLOOKUP(Työfile_2024!D892,'2015'!$F$12:$X$1887,19,FALSE),"-")</f>
        <v>0</v>
      </c>
      <c r="AI892" s="128" t="str">
        <f>IF(E892=1,VLOOKUP(Työfile_2024!D892,'2015'!$F$12:$AB$1887,20,FALSE),"-")</f>
        <v>1 000-2 000</v>
      </c>
      <c r="AJ892" s="128" t="str">
        <f>IF(E892=1,VLOOKUP(Työfile_2024!D892,'2015'!$F$12:$AB$1887,21,FALSE),"-")</f>
        <v>0-1 000</v>
      </c>
      <c r="AK892" s="128" t="str">
        <f>IF(E892=1,VLOOKUP(Työfile_2024!D892,'2015'!$F$12:$AB$1887,22,FALSE),"-")</f>
        <v>80-100 %</v>
      </c>
      <c r="AL892" s="128" t="str">
        <f>IF(E892=1,VLOOKUP(Työfile_2024!D892,'2015'!$F$12:$AB$1887,23,FALSE),"-")</f>
        <v>80-100 %</v>
      </c>
      <c r="AM892" s="56">
        <f>VLOOKUP(Työfile_2024!D892,Tmatkat_20km_tarkasteltava_verk!$C$2:$D$1804,2,FALSE)</f>
        <v>153</v>
      </c>
      <c r="AN892" s="148">
        <f t="shared" si="219"/>
        <v>0.20958904109589041</v>
      </c>
      <c r="AO892" s="178">
        <f>IF(E892=1,VLOOKUP(Työfile_2024!D892,'2015'!$F$12:$AC$1887,24,FALSE),"-")</f>
        <v>186</v>
      </c>
      <c r="AP892" s="63" t="str">
        <f>VLOOKUP(D892,Tarkasteltava_verkko_2024_harva!$E$2:$I$1804,5,FALSE)</f>
        <v>tiivis</v>
      </c>
      <c r="AQ892" s="52">
        <f>VLOOKUP(D892,Tarkasteltava_verkko_2024_harva!$E$2:$I$1804,4,FALSE)</f>
        <v>0</v>
      </c>
      <c r="AR892" s="148">
        <v>0</v>
      </c>
      <c r="AS892" s="170">
        <f>IFERROR(VLOOKUP(C892,'2015'!$C$12:$AG$1887,30,FALSE),"-")</f>
        <v>0</v>
      </c>
      <c r="AT892" s="148">
        <v>0</v>
      </c>
      <c r="AU892" s="170">
        <f>IFERROR(VLOOKUP(C892,'2015'!$C$12:$AG$1887,31,FALSE),"-")</f>
        <v>0</v>
      </c>
      <c r="AV892" s="106"/>
      <c r="AW892" s="63">
        <f>IFERROR(VLOOKUP(C892,Merkittävyysluokitus!$A$2:$J$1705,10,FALSE),"-")</f>
        <v>3</v>
      </c>
      <c r="AX892" s="175">
        <f>IFERROR(VLOOKUP(C892,Merkittävyysluokitus!$A$2:$J$1705,6,FALSE),"-")</f>
        <v>9.3016210045662095</v>
      </c>
      <c r="AY892" s="175">
        <f>IFERROR(VLOOKUP(C892,Merkittävyysluokitus!$A$2:$J$1705,7,FALSE),"-")</f>
        <v>2.918333333333333</v>
      </c>
      <c r="AZ892" s="175">
        <f>IFERROR(VLOOKUP(C892,Merkittävyysluokitus!$A$2:$J$1705,8,FALSE),"-")</f>
        <v>5.2166210045662096</v>
      </c>
      <c r="BA892" s="175">
        <f>IFERROR(VLOOKUP(C892,Merkittävyysluokitus!$A$2:$J$1705,9,FALSE),"-")</f>
        <v>1.1666666666666665</v>
      </c>
      <c r="BB892" s="203"/>
      <c r="BC892" s="203" t="str">
        <f t="shared" si="220"/>
        <v/>
      </c>
      <c r="BD892" s="39" t="str">
        <f t="shared" si="228"/>
        <v>musta</v>
      </c>
      <c r="BE892" s="68" t="str">
        <f t="shared" si="215"/>
        <v>musta</v>
      </c>
      <c r="BF892" s="68" t="str">
        <f t="shared" si="216"/>
        <v>musta</v>
      </c>
      <c r="BG892" s="68" t="str">
        <f t="shared" si="217"/>
        <v>musta</v>
      </c>
      <c r="BH892" s="208" t="str">
        <f t="shared" si="218"/>
        <v>musta</v>
      </c>
      <c r="BI892" s="39"/>
      <c r="BJ892" s="39" t="str">
        <f>IF(F892="ei löydy","uusi tie",IF(E892=0,"tieosoite muuttunut",IF(E892=1,VLOOKUP(D892,'2015'!$F$12:$AL$1887,31,FALSE),"-")))</f>
        <v>punainen</v>
      </c>
      <c r="BK892" s="67" t="str">
        <f>IF(E892=1,VLOOKUP(D892,'2015'!$F$12:$AL$1887,32,FALSE),"-")</f>
        <v>musta</v>
      </c>
      <c r="BL892" s="39" t="str">
        <f>IF(F892="ei löydy","uusi tie",IF(E892=0,"tieosoite muuttunut",IF(E892=1,VLOOKUP(D892,'2015'!$F$12:$AL$1887,33,FALSE),"-")))</f>
        <v>musta</v>
      </c>
      <c r="BM892" s="39"/>
      <c r="BN892" s="217" t="str">
        <f>VLOOKUP(D892,'2015'!$F$12:$AL$1887,33,FALSE)</f>
        <v>musta</v>
      </c>
      <c r="BO892" s="39"/>
      <c r="BP892" s="115"/>
      <c r="BQ892" s="26" t="s">
        <v>10</v>
      </c>
      <c r="BS892" s="5"/>
      <c r="BU892" s="37"/>
      <c r="BV892" s="30"/>
      <c r="BX892">
        <f>IF(E892=1,VLOOKUP(D892,'2015'!$F$12:$AX$1887,43,FALSE),"-")</f>
        <v>0</v>
      </c>
      <c r="BY892">
        <f>IF(E892=1,VLOOKUP(D892,'2015'!$F$12:$AX$1887,44,FALSE),"-")</f>
        <v>0</v>
      </c>
      <c r="BZ892">
        <f>IF(E892=1,VLOOKUP(D892,'2015'!$F$12:$AX$1887,45,FALSE),"-")</f>
        <v>0</v>
      </c>
      <c r="CG892" s="2" t="s">
        <v>9</v>
      </c>
      <c r="CH892" s="21" t="s">
        <v>10</v>
      </c>
      <c r="CI892" s="21" t="s">
        <v>10</v>
      </c>
      <c r="CK892" s="2" t="s">
        <v>9</v>
      </c>
      <c r="CL892" s="21" t="s">
        <v>10</v>
      </c>
      <c r="CM892" s="21" t="s">
        <v>10</v>
      </c>
    </row>
    <row r="893" spans="1:94" ht="15.75" thickBot="1" x14ac:dyDescent="0.3">
      <c r="A893" s="50"/>
      <c r="B893" s="50"/>
      <c r="C893" s="50" t="str">
        <f t="shared" si="221"/>
        <v>3173_2_7145</v>
      </c>
      <c r="D893" s="51" t="str">
        <f t="shared" si="222"/>
        <v>3173_2</v>
      </c>
      <c r="E893" s="224">
        <f>IFERROR(VLOOKUP(C893,'2015'!$C$12:$D$1887,2,FALSE),0)</f>
        <v>1</v>
      </c>
      <c r="F893" s="51">
        <f>IFERROR(K893-IFERROR(VLOOKUP(D893,'2015'!$F$12:$I$1887,4,FALSE),"ei löydy"),"ei löydy")</f>
        <v>0</v>
      </c>
      <c r="G893" s="224">
        <f>IFERROR(VLOOKUP(Työfile_2024!C893,Liikennemalli!$D$6:$G$1921,4,FALSE),0)</f>
        <v>1</v>
      </c>
      <c r="H893" s="225">
        <f>K893-IFERROR(VLOOKUP(Työfile_2024!D893,Liikennemalli!$C$6:$H$1921,6,FALSE),"ei löydy")</f>
        <v>0</v>
      </c>
      <c r="I893" s="80">
        <v>3173</v>
      </c>
      <c r="J893" s="52">
        <v>2</v>
      </c>
      <c r="K893" s="52">
        <v>7145</v>
      </c>
      <c r="L893" s="53"/>
      <c r="M893" s="54"/>
      <c r="N893" s="54"/>
      <c r="O893" s="54"/>
      <c r="P893" s="54"/>
      <c r="Q893" s="55"/>
      <c r="R893" s="55"/>
      <c r="S893" s="55"/>
      <c r="T893" s="55"/>
      <c r="U893" s="52"/>
      <c r="V893" s="56">
        <v>552.89489153254021</v>
      </c>
      <c r="W893" s="56">
        <v>48.383344996501052</v>
      </c>
      <c r="X893" s="56">
        <v>538.48201539538138</v>
      </c>
      <c r="Y893" s="56">
        <f>VLOOKUP(D893,Liikennemalli24!$D$2:$F$1804,2,FALSE)</f>
        <v>48</v>
      </c>
      <c r="Z893" s="148">
        <f>VLOOKUP(D893,Liikennemalli24!$D$2:$F$1804,3,FALSE)</f>
        <v>0.30299999999999999</v>
      </c>
      <c r="AA893" s="178">
        <f>IF(G893=1,VLOOKUP(C893,Liikennemalli!$D$6:$H$1921,2,FALSE),"-")</f>
        <v>455.44624201949802</v>
      </c>
      <c r="AB893" s="198">
        <f>IF(G893=1,VLOOKUP(C893,Liikennemalli!$D$6:$H$1921,3,FALSE),"-")</f>
        <v>0.86222732723722195</v>
      </c>
      <c r="AC893" s="51">
        <f>IF(E893=1,VLOOKUP(Työfile_2024!D893,'2015'!$F$12:$X$1887,18,FALSE),"-")</f>
        <v>0</v>
      </c>
      <c r="AD893" s="51">
        <f>IF(E893=1,VLOOKUP(Työfile_2024!D893,'2015'!$F$12:$X$1887,19,FALSE),"-")</f>
        <v>0</v>
      </c>
      <c r="AI893" s="128" t="str">
        <f>IF(E893=1,VLOOKUP(Työfile_2024!D893,'2015'!$F$12:$AB$1887,20,FALSE),"-")</f>
        <v>1 000-2 000</v>
      </c>
      <c r="AJ893" s="128" t="str">
        <f>IF(E893=1,VLOOKUP(Työfile_2024!D893,'2015'!$F$12:$AB$1887,21,FALSE),"-")</f>
        <v>0-1 000</v>
      </c>
      <c r="AK893" s="128" t="str">
        <f>IF(E893=1,VLOOKUP(Työfile_2024!D893,'2015'!$F$12:$AB$1887,22,FALSE),"-")</f>
        <v>80-100 %</v>
      </c>
      <c r="AL893" s="128" t="str">
        <f>IF(E893=1,VLOOKUP(Työfile_2024!D893,'2015'!$F$12:$AB$1887,23,FALSE),"-")</f>
        <v>80-100 %</v>
      </c>
      <c r="AM893" s="56">
        <f>VLOOKUP(Työfile_2024!D893,Tmatkat_20km_tarkasteltava_verk!$C$2:$D$1804,2,FALSE)</f>
        <v>105</v>
      </c>
      <c r="AN893" s="148">
        <f t="shared" si="219"/>
        <v>0.18990951373950307</v>
      </c>
      <c r="AO893" s="178">
        <f>IF(E893=1,VLOOKUP(Työfile_2024!D893,'2015'!$F$12:$AC$1887,24,FALSE),"-")</f>
        <v>119</v>
      </c>
      <c r="AP893" s="52" t="str">
        <f>VLOOKUP(D893,Tarkasteltava_verkko_2024_harva!$E$2:$I$1804,5,FALSE)</f>
        <v>tiivis</v>
      </c>
      <c r="AQ893" s="52">
        <f>VLOOKUP(D893,Tarkasteltava_verkko_2024_harva!$E$2:$I$1804,4,FALSE)</f>
        <v>0</v>
      </c>
      <c r="AR893" s="148">
        <v>0</v>
      </c>
      <c r="AS893" s="170">
        <f>IFERROR(VLOOKUP(C893,'2015'!$C$12:$AG$1887,30,FALSE),"-")</f>
        <v>0</v>
      </c>
      <c r="AT893" s="148">
        <v>0</v>
      </c>
      <c r="AU893" s="170">
        <f>IFERROR(VLOOKUP(C893,'2015'!$C$12:$AG$1887,31,FALSE),"-")</f>
        <v>0</v>
      </c>
      <c r="AV893" s="106"/>
      <c r="AW893" s="63">
        <f>IFERROR(VLOOKUP(C893,Merkittävyysluokitus!$A$2:$J$1705,10,FALSE),"-")</f>
        <v>3</v>
      </c>
      <c r="AX893" s="175">
        <f>IFERROR(VLOOKUP(C893,Merkittävyysluokitus!$A$2:$J$1705,6,FALSE),"-")</f>
        <v>7.9775315675616945</v>
      </c>
      <c r="AY893" s="175">
        <f>IFERROR(VLOOKUP(C893,Merkittävyysluokitus!$A$2:$J$1705,7,FALSE),"-")</f>
        <v>2.0286846745976206</v>
      </c>
      <c r="AZ893" s="175">
        <f>IFERROR(VLOOKUP(C893,Merkittävyysluokitus!$A$2:$J$1705,8,FALSE),"-")</f>
        <v>4.4488468929640739</v>
      </c>
      <c r="BA893" s="175">
        <f>IFERROR(VLOOKUP(C893,Merkittävyysluokitus!$A$2:$J$1705,9,FALSE),"-")</f>
        <v>1.5</v>
      </c>
      <c r="BB893" s="203"/>
      <c r="BC893" s="203" t="str">
        <f t="shared" si="220"/>
        <v/>
      </c>
      <c r="BD893" s="39" t="str">
        <f t="shared" si="228"/>
        <v>musta</v>
      </c>
      <c r="BE893" s="68" t="str">
        <f t="shared" si="215"/>
        <v>musta</v>
      </c>
      <c r="BF893" s="68" t="str">
        <f t="shared" si="216"/>
        <v>musta</v>
      </c>
      <c r="BG893" s="68" t="str">
        <f t="shared" si="217"/>
        <v>musta</v>
      </c>
      <c r="BH893" s="208" t="str">
        <f t="shared" si="218"/>
        <v>musta</v>
      </c>
      <c r="BI893" s="39"/>
      <c r="BJ893" s="39" t="str">
        <f>IF(F893="ei löydy","uusi tie",IF(E893=0,"tieosoite muuttunut",IF(E893=1,VLOOKUP(D893,'2015'!$F$12:$AL$1887,31,FALSE),"-")))</f>
        <v>punainen</v>
      </c>
      <c r="BK893" s="67" t="str">
        <f>IF(E893=1,VLOOKUP(D893,'2015'!$F$12:$AL$1887,32,FALSE),"-")</f>
        <v>musta</v>
      </c>
      <c r="BL893" s="39" t="str">
        <f>IF(F893="ei löydy","uusi tie",IF(E893=0,"tieosoite muuttunut",IF(E893=1,VLOOKUP(D893,'2015'!$F$12:$AL$1887,33,FALSE),"-")))</f>
        <v>musta</v>
      </c>
      <c r="BM893" s="39"/>
      <c r="BN893" s="217" t="str">
        <f>VLOOKUP(D893,'2015'!$F$12:$AL$1887,33,FALSE)</f>
        <v>musta</v>
      </c>
      <c r="BO893" s="39"/>
      <c r="BP893" s="115"/>
      <c r="BQ893" s="26" t="s">
        <v>10</v>
      </c>
      <c r="BS893" s="5"/>
      <c r="BU893" s="37"/>
      <c r="BV893" s="30"/>
      <c r="BX893">
        <f>IF(E893=1,VLOOKUP(D893,'2015'!$F$12:$AX$1887,43,FALSE),"-")</f>
        <v>0</v>
      </c>
      <c r="BY893">
        <f>IF(E893=1,VLOOKUP(D893,'2015'!$F$12:$AX$1887,44,FALSE),"-")</f>
        <v>0</v>
      </c>
      <c r="BZ893">
        <f>IF(E893=1,VLOOKUP(D893,'2015'!$F$12:$AX$1887,45,FALSE),"-")</f>
        <v>0</v>
      </c>
      <c r="CG893" s="21"/>
      <c r="CH893" s="21"/>
      <c r="CI893" s="21"/>
      <c r="CK893" s="21"/>
      <c r="CL893" s="21"/>
      <c r="CM893" s="21"/>
    </row>
    <row r="894" spans="1:94" ht="15.75" thickBot="1" x14ac:dyDescent="0.3">
      <c r="A894" s="50"/>
      <c r="B894" s="50"/>
      <c r="C894" s="50" t="str">
        <f t="shared" si="221"/>
        <v>3173_3_9390</v>
      </c>
      <c r="D894" s="51" t="str">
        <f t="shared" si="222"/>
        <v>3173_3</v>
      </c>
      <c r="E894" s="224">
        <f>IFERROR(VLOOKUP(C894,'2015'!$C$12:$D$1887,2,FALSE),0)</f>
        <v>0</v>
      </c>
      <c r="F894" s="51">
        <f>IFERROR(K894-IFERROR(VLOOKUP(D894,'2015'!$F$12:$I$1887,4,FALSE),"ei löydy"),"ei löydy")</f>
        <v>4517</v>
      </c>
      <c r="G894" s="224">
        <f>IFERROR(VLOOKUP(Työfile_2024!C894,Liikennemalli!$D$6:$G$1921,4,FALSE),0)</f>
        <v>1</v>
      </c>
      <c r="H894" s="225">
        <f>K894-IFERROR(VLOOKUP(Työfile_2024!D894,Liikennemalli!$C$6:$H$1921,6,FALSE),"ei löydy")</f>
        <v>0</v>
      </c>
      <c r="I894" s="80">
        <v>3173</v>
      </c>
      <c r="J894" s="52">
        <v>3</v>
      </c>
      <c r="K894" s="52">
        <v>9390</v>
      </c>
      <c r="L894" s="53"/>
      <c r="M894" s="54"/>
      <c r="N894" s="54"/>
      <c r="O894" s="54"/>
      <c r="P894" s="54"/>
      <c r="Q894" s="55"/>
      <c r="R894" s="55"/>
      <c r="S894" s="55"/>
      <c r="T894" s="55"/>
      <c r="U894" s="52"/>
      <c r="V894" s="56">
        <v>363</v>
      </c>
      <c r="W894" s="56">
        <v>37</v>
      </c>
      <c r="X894" s="56">
        <v>346</v>
      </c>
      <c r="Y894" s="56">
        <f>VLOOKUP(D894,Liikennemalli24!$D$2:$F$1804,2,FALSE)</f>
        <v>133</v>
      </c>
      <c r="Z894" s="148">
        <f>VLOOKUP(D894,Liikennemalli24!$D$2:$F$1804,3,FALSE)</f>
        <v>0.50900000000000001</v>
      </c>
      <c r="AA894" s="178">
        <f>IF(G894=1,VLOOKUP(C894,Liikennemalli!$D$6:$H$1921,2,FALSE),"-")</f>
        <v>343.555752782377</v>
      </c>
      <c r="AB894" s="198">
        <f>IF(G894=1,VLOOKUP(C894,Liikennemalli!$D$6:$H$1921,3,FALSE),"-")</f>
        <v>0.90424150103527101</v>
      </c>
      <c r="AC894" s="51" t="str">
        <f>IF(E894=1,VLOOKUP(Työfile_2024!D894,'2015'!$F$12:$X$1887,18,FALSE),"-")</f>
        <v>-</v>
      </c>
      <c r="AD894" s="51" t="str">
        <f>IF(E894=1,VLOOKUP(Työfile_2024!D894,'2015'!$F$12:$X$1887,19,FALSE),"-")</f>
        <v>-</v>
      </c>
      <c r="AI894" s="128" t="str">
        <f>IF(E894=1,VLOOKUP(Työfile_2024!D894,'2015'!$F$12:$AB$1887,20,FALSE),"-")</f>
        <v>-</v>
      </c>
      <c r="AJ894" s="128" t="str">
        <f>IF(E894=1,VLOOKUP(Työfile_2024!D894,'2015'!$F$12:$AB$1887,21,FALSE),"-")</f>
        <v>-</v>
      </c>
      <c r="AK894" s="128" t="str">
        <f>IF(E894=1,VLOOKUP(Työfile_2024!D894,'2015'!$F$12:$AB$1887,22,FALSE),"-")</f>
        <v>-</v>
      </c>
      <c r="AL894" s="128" t="str">
        <f>IF(E894=1,VLOOKUP(Työfile_2024!D894,'2015'!$F$12:$AB$1887,23,FALSE),"-")</f>
        <v>-</v>
      </c>
      <c r="AM894" s="56">
        <f>VLOOKUP(Työfile_2024!D894,Tmatkat_20km_tarkasteltava_verk!$C$2:$D$1804,2,FALSE)</f>
        <v>65</v>
      </c>
      <c r="AN894" s="148">
        <f t="shared" si="219"/>
        <v>0.1790633608815427</v>
      </c>
      <c r="AO894" s="178" t="str">
        <f>IF(E894=1,VLOOKUP(Työfile_2024!D894,'2015'!$F$12:$AC$1887,24,FALSE),"-")</f>
        <v>-</v>
      </c>
      <c r="AP894" s="52" t="str">
        <f>VLOOKUP(D894,Tarkasteltava_verkko_2024_harva!$E$2:$I$1804,5,FALSE)</f>
        <v>tiivis</v>
      </c>
      <c r="AQ894" s="52">
        <f>VLOOKUP(D894,Tarkasteltava_verkko_2024_harva!$E$2:$I$1804,4,FALSE)</f>
        <v>0</v>
      </c>
      <c r="AR894" s="148">
        <v>0</v>
      </c>
      <c r="AS894" s="170" t="str">
        <f>IFERROR(VLOOKUP(C894,'2015'!$C$12:$AG$1887,30,FALSE),"-")</f>
        <v>-</v>
      </c>
      <c r="AT894" s="148">
        <v>0</v>
      </c>
      <c r="AU894" s="170" t="str">
        <f>IFERROR(VLOOKUP(C894,'2015'!$C$12:$AG$1887,31,FALSE),"-")</f>
        <v>-</v>
      </c>
      <c r="AV894" s="106"/>
      <c r="AW894" s="63">
        <f>IFERROR(VLOOKUP(C894,Merkittävyysluokitus!$A$2:$J$1705,10,FALSE),"-")</f>
        <v>3</v>
      </c>
      <c r="AX894" s="175">
        <f>IFERROR(VLOOKUP(C894,Merkittävyysluokitus!$A$2:$J$1705,6,FALSE),"-")</f>
        <v>6.6550730593607303</v>
      </c>
      <c r="AY894" s="175">
        <f>IFERROR(VLOOKUP(C894,Merkittävyysluokitus!$A$2:$J$1705,7,FALSE),"-")</f>
        <v>1.3123333333333331</v>
      </c>
      <c r="AZ894" s="175">
        <f>IFERROR(VLOOKUP(C894,Merkittävyysluokitus!$A$2:$J$1705,8,FALSE),"-")</f>
        <v>3.8427397260273972</v>
      </c>
      <c r="BA894" s="175">
        <f>IFERROR(VLOOKUP(C894,Merkittävyysluokitus!$A$2:$J$1705,9,FALSE),"-")</f>
        <v>1.5</v>
      </c>
      <c r="BB894" s="203"/>
      <c r="BC894" s="203" t="str">
        <f t="shared" si="220"/>
        <v>tieosoite muuttunut</v>
      </c>
      <c r="BD894" s="39" t="str">
        <f t="shared" si="228"/>
        <v>musta</v>
      </c>
      <c r="BE894" s="68" t="str">
        <f t="shared" si="215"/>
        <v>musta</v>
      </c>
      <c r="BF894" s="68" t="str">
        <f t="shared" si="216"/>
        <v>musta</v>
      </c>
      <c r="BG894" s="68" t="str">
        <f t="shared" si="217"/>
        <v>musta</v>
      </c>
      <c r="BH894" s="208" t="str">
        <f t="shared" si="218"/>
        <v>musta</v>
      </c>
      <c r="BI894" s="39"/>
      <c r="BJ894" s="39" t="str">
        <f>IF(F894="ei löydy","uusi tie",IF(E894=0,"tieosoite muuttunut",IF(E894=1,VLOOKUP(D894,'2015'!$F$12:$AL$1887,31,FALSE),"-")))</f>
        <v>tieosoite muuttunut</v>
      </c>
      <c r="BK894" s="67" t="str">
        <f>IF(E894=1,VLOOKUP(D894,'2015'!$F$12:$AL$1887,32,FALSE),"-")</f>
        <v>-</v>
      </c>
      <c r="BL894" s="39" t="str">
        <f>IF(F894="ei löydy","uusi tie",IF(E894=0,"tieosoite muuttunut",IF(E894=1,VLOOKUP(D894,'2015'!$F$12:$AL$1887,33,FALSE),"-")))</f>
        <v>tieosoite muuttunut</v>
      </c>
      <c r="BM894" s="39"/>
      <c r="BN894" s="217" t="str">
        <f>VLOOKUP(D894,'2015'!$F$12:$AL$1887,33,FALSE)</f>
        <v>musta</v>
      </c>
      <c r="BO894" s="39"/>
      <c r="BP894" s="115"/>
      <c r="BQ894" s="26" t="s">
        <v>10</v>
      </c>
      <c r="BS894" s="5"/>
      <c r="BU894" s="37"/>
      <c r="BV894" s="30"/>
      <c r="BX894" t="str">
        <f>IF(E894=1,VLOOKUP(D894,'2015'!$F$12:$AX$1887,43,FALSE),"-")</f>
        <v>-</v>
      </c>
      <c r="BY894" t="str">
        <f>IF(E894=1,VLOOKUP(D894,'2015'!$F$12:$AX$1887,44,FALSE),"-")</f>
        <v>-</v>
      </c>
      <c r="BZ894" t="str">
        <f>IF(E894=1,VLOOKUP(D894,'2015'!$F$12:$AX$1887,45,FALSE),"-")</f>
        <v>-</v>
      </c>
      <c r="CG894" s="21"/>
      <c r="CH894" s="21"/>
      <c r="CI894" s="21"/>
      <c r="CK894" s="21"/>
      <c r="CL894" s="21"/>
      <c r="CM894" s="21"/>
    </row>
    <row r="895" spans="1:94" ht="15.75" thickBot="1" x14ac:dyDescent="0.3">
      <c r="A895" s="50"/>
      <c r="B895" s="50"/>
      <c r="C895" s="50" t="str">
        <f t="shared" si="221"/>
        <v>3174_1_2819</v>
      </c>
      <c r="D895" s="51" t="str">
        <f t="shared" si="222"/>
        <v>3174_1</v>
      </c>
      <c r="E895" s="224">
        <f>IFERROR(VLOOKUP(C895,'2015'!$C$12:$D$1887,2,FALSE),0)</f>
        <v>1</v>
      </c>
      <c r="F895" s="51">
        <f>IFERROR(K895-IFERROR(VLOOKUP(D895,'2015'!$F$12:$I$1887,4,FALSE),"ei löydy"),"ei löydy")</f>
        <v>0</v>
      </c>
      <c r="G895" s="224">
        <f>IFERROR(VLOOKUP(Työfile_2024!C895,Liikennemalli!$D$6:$G$1921,4,FALSE),0)</f>
        <v>1</v>
      </c>
      <c r="H895" s="225">
        <f>K895-IFERROR(VLOOKUP(Työfile_2024!D895,Liikennemalli!$C$6:$H$1921,6,FALSE),"ei löydy")</f>
        <v>0</v>
      </c>
      <c r="I895" s="80">
        <v>3174</v>
      </c>
      <c r="J895" s="52">
        <v>1</v>
      </c>
      <c r="K895" s="52">
        <v>2819</v>
      </c>
      <c r="L895" s="53"/>
      <c r="M895" s="54"/>
      <c r="N895" s="54"/>
      <c r="O895" s="54"/>
      <c r="P895" s="54"/>
      <c r="Q895" s="55"/>
      <c r="R895" s="55"/>
      <c r="S895" s="55"/>
      <c r="T895" s="55"/>
      <c r="U895" s="52"/>
      <c r="V895" s="56">
        <v>331</v>
      </c>
      <c r="W895" s="56">
        <v>37</v>
      </c>
      <c r="X895" s="56">
        <v>309</v>
      </c>
      <c r="Y895" s="56">
        <f>VLOOKUP(D895,Liikennemalli24!$D$2:$F$1804,2,FALSE)</f>
        <v>490</v>
      </c>
      <c r="Z895" s="148">
        <f>VLOOKUP(D895,Liikennemalli24!$D$2:$F$1804,3,FALSE)</f>
        <v>0.85599999999999998</v>
      </c>
      <c r="AA895" s="178">
        <f>IF(G895=1,VLOOKUP(C895,Liikennemalli!$D$6:$H$1921,2,FALSE),"-")</f>
        <v>180.39128815193001</v>
      </c>
      <c r="AB895" s="198">
        <f>IF(G895=1,VLOOKUP(C895,Liikennemalli!$D$6:$H$1921,3,FALSE),"-")</f>
        <v>0.739355026518001</v>
      </c>
      <c r="AC895" s="51">
        <f>IF(E895=1,VLOOKUP(Työfile_2024!D895,'2015'!$F$12:$X$1887,18,FALSE),"-")</f>
        <v>0</v>
      </c>
      <c r="AD895" s="51">
        <f>IF(E895=1,VLOOKUP(Työfile_2024!D895,'2015'!$F$12:$X$1887,19,FALSE),"-")</f>
        <v>0</v>
      </c>
      <c r="AI895" s="128">
        <f>IF(E895=1,VLOOKUP(Työfile_2024!D895,'2015'!$F$12:$AB$1887,20,FALSE),"-")</f>
        <v>0</v>
      </c>
      <c r="AJ895" s="128">
        <f>IF(E895=1,VLOOKUP(Työfile_2024!D895,'2015'!$F$12:$AB$1887,21,FALSE),"-")</f>
        <v>0</v>
      </c>
      <c r="AK895" s="128">
        <f>IF(E895=1,VLOOKUP(Työfile_2024!D895,'2015'!$F$12:$AB$1887,22,FALSE),"-")</f>
        <v>0</v>
      </c>
      <c r="AL895" s="128">
        <f>IF(E895=1,VLOOKUP(Työfile_2024!D895,'2015'!$F$12:$AB$1887,23,FALSE),"-")</f>
        <v>0</v>
      </c>
      <c r="AM895" s="56">
        <f>VLOOKUP(Työfile_2024!D895,Tmatkat_20km_tarkasteltava_verk!$C$2:$D$1804,2,FALSE)</f>
        <v>43</v>
      </c>
      <c r="AN895" s="148">
        <f t="shared" si="219"/>
        <v>0.12990936555891239</v>
      </c>
      <c r="AO895" s="178">
        <f>IF(E895=1,VLOOKUP(Työfile_2024!D895,'2015'!$F$12:$AC$1887,24,FALSE),"-")</f>
        <v>67</v>
      </c>
      <c r="AP895" s="52" t="str">
        <f>VLOOKUP(D895,Tarkasteltava_verkko_2024_harva!$E$2:$I$1804,5,FALSE)</f>
        <v>tiivis</v>
      </c>
      <c r="AQ895" s="52">
        <f>VLOOKUP(D895,Tarkasteltava_verkko_2024_harva!$E$2:$I$1804,4,FALSE)</f>
        <v>0</v>
      </c>
      <c r="AR895" s="148">
        <v>0</v>
      </c>
      <c r="AS895" s="170">
        <f>IFERROR(VLOOKUP(C895,'2015'!$C$12:$AG$1887,30,FALSE),"-")</f>
        <v>0</v>
      </c>
      <c r="AT895" s="148">
        <v>0</v>
      </c>
      <c r="AU895" s="170">
        <f>IFERROR(VLOOKUP(C895,'2015'!$C$12:$AG$1887,31,FALSE),"-")</f>
        <v>0</v>
      </c>
      <c r="AV895" s="106"/>
      <c r="AW895" s="63">
        <f>IFERROR(VLOOKUP(C895,Merkittävyysluokitus!$A$2:$J$1705,10,FALSE),"-")</f>
        <v>3</v>
      </c>
      <c r="AX895" s="175">
        <f>IFERROR(VLOOKUP(C895,Merkittävyysluokitus!$A$2:$J$1705,6,FALSE),"-")</f>
        <v>6.860777777777777</v>
      </c>
      <c r="AY895" s="175">
        <f>IFERROR(VLOOKUP(C895,Merkittävyysluokitus!$A$2:$J$1705,7,FALSE),"-")</f>
        <v>1.6229999999999998</v>
      </c>
      <c r="AZ895" s="175">
        <f>IFERROR(VLOOKUP(C895,Merkittävyysluokitus!$A$2:$J$1705,8,FALSE),"-")</f>
        <v>4.0711111111111107</v>
      </c>
      <c r="BA895" s="175">
        <f>IFERROR(VLOOKUP(C895,Merkittävyysluokitus!$A$2:$J$1705,9,FALSE),"-")</f>
        <v>1.1666666666666665</v>
      </c>
      <c r="BB895" s="203"/>
      <c r="BC895" s="203" t="str">
        <f t="shared" si="220"/>
        <v/>
      </c>
      <c r="BD895" s="39" t="str">
        <f t="shared" si="228"/>
        <v>musta</v>
      </c>
      <c r="BE895" s="68" t="str">
        <f t="shared" si="215"/>
        <v>punainen</v>
      </c>
      <c r="BF895" s="68" t="str">
        <f t="shared" si="216"/>
        <v>musta</v>
      </c>
      <c r="BG895" s="68" t="str">
        <f t="shared" si="217"/>
        <v>musta</v>
      </c>
      <c r="BH895" s="208" t="str">
        <f t="shared" si="218"/>
        <v>musta</v>
      </c>
      <c r="BI895" s="39"/>
      <c r="BJ895" s="39" t="str">
        <f>IF(F895="ei löydy","uusi tie",IF(E895=0,"tieosoite muuttunut",IF(E895=1,VLOOKUP(D895,'2015'!$F$12:$AL$1887,31,FALSE),"-")))</f>
        <v>musta</v>
      </c>
      <c r="BK895" s="67" t="str">
        <f>IF(E895=1,VLOOKUP(D895,'2015'!$F$12:$AL$1887,32,FALSE),"-")</f>
        <v>musta</v>
      </c>
      <c r="BL895" s="39" t="str">
        <f>IF(F895="ei löydy","uusi tie",IF(E895=0,"tieosoite muuttunut",IF(E895=1,VLOOKUP(D895,'2015'!$F$12:$AL$1887,33,FALSE),"-")))</f>
        <v>musta</v>
      </c>
      <c r="BM895" s="39"/>
      <c r="BN895" s="217" t="str">
        <f>VLOOKUP(D895,'2015'!$F$12:$AL$1887,33,FALSE)</f>
        <v>musta</v>
      </c>
      <c r="BO895" s="39"/>
      <c r="BP895" s="115"/>
      <c r="BQ895" s="26" t="s">
        <v>10</v>
      </c>
      <c r="BS895" s="5"/>
      <c r="BU895" s="37"/>
      <c r="BV895" s="30"/>
      <c r="BX895">
        <f>IF(E895=1,VLOOKUP(D895,'2015'!$F$12:$AX$1887,43,FALSE),"-")</f>
        <v>0</v>
      </c>
      <c r="BY895">
        <f>IF(E895=1,VLOOKUP(D895,'2015'!$F$12:$AX$1887,44,FALSE),"-")</f>
        <v>0</v>
      </c>
      <c r="BZ895">
        <f>IF(E895=1,VLOOKUP(D895,'2015'!$F$12:$AX$1887,45,FALSE),"-")</f>
        <v>0</v>
      </c>
      <c r="CG895" s="21"/>
      <c r="CH895" s="21"/>
      <c r="CI895" s="21"/>
      <c r="CK895" s="21"/>
      <c r="CL895" s="21"/>
      <c r="CM895" s="21"/>
    </row>
    <row r="896" spans="1:94" ht="15.75" thickBot="1" x14ac:dyDescent="0.3">
      <c r="A896" s="50"/>
      <c r="B896" s="50"/>
      <c r="C896" s="50" t="str">
        <f t="shared" si="221"/>
        <v>3190_1_2272</v>
      </c>
      <c r="D896" s="51" t="str">
        <f t="shared" si="222"/>
        <v>3190_1</v>
      </c>
      <c r="E896" s="224">
        <f>IFERROR(VLOOKUP(C896,'2015'!$C$12:$D$1887,2,FALSE),0)</f>
        <v>1</v>
      </c>
      <c r="F896" s="51">
        <f>IFERROR(K896-IFERROR(VLOOKUP(D896,'2015'!$F$12:$I$1887,4,FALSE),"ei löydy"),"ei löydy")</f>
        <v>0</v>
      </c>
      <c r="G896" s="224">
        <f>IFERROR(VLOOKUP(Työfile_2024!C896,Liikennemalli!$D$6:$G$1921,4,FALSE),0)</f>
        <v>1</v>
      </c>
      <c r="H896" s="225">
        <f>K896-IFERROR(VLOOKUP(Työfile_2024!D896,Liikennemalli!$C$6:$H$1921,6,FALSE),"ei löydy")</f>
        <v>0</v>
      </c>
      <c r="I896" s="80">
        <v>3190</v>
      </c>
      <c r="J896" s="52">
        <v>1</v>
      </c>
      <c r="K896" s="52">
        <v>2272</v>
      </c>
      <c r="L896" s="53"/>
      <c r="M896" s="54"/>
      <c r="N896" s="54"/>
      <c r="O896" s="54"/>
      <c r="P896" s="54"/>
      <c r="Q896" s="55"/>
      <c r="R896" s="55"/>
      <c r="S896" s="55"/>
      <c r="T896" s="55"/>
      <c r="U896" s="52"/>
      <c r="V896" s="56">
        <v>414.61003521126759</v>
      </c>
      <c r="W896" s="56">
        <v>17.242957746478872</v>
      </c>
      <c r="X896" s="56">
        <v>441.85299295774649</v>
      </c>
      <c r="Y896" s="56">
        <f>VLOOKUP(D896,Liikennemalli24!$D$2:$F$1804,2,FALSE)</f>
        <v>540</v>
      </c>
      <c r="Z896" s="148">
        <f>VLOOKUP(D896,Liikennemalli24!$D$2:$F$1804,3,FALSE)</f>
        <v>0.443</v>
      </c>
      <c r="AA896" s="178">
        <f>IF(G896=1,VLOOKUP(C896,Liikennemalli!$D$6:$H$1921,2,FALSE),"-")</f>
        <v>290.55954526163703</v>
      </c>
      <c r="AB896" s="198">
        <f>IF(G896=1,VLOOKUP(C896,Liikennemalli!$D$6:$H$1921,3,FALSE),"-")</f>
        <v>0.55558522836745095</v>
      </c>
      <c r="AC896" s="51">
        <f>IF(E896=1,VLOOKUP(Työfile_2024!D896,'2015'!$F$12:$X$1887,18,FALSE),"-")</f>
        <v>488</v>
      </c>
      <c r="AD896" s="51">
        <f>IF(E896=1,VLOOKUP(Työfile_2024!D896,'2015'!$F$12:$X$1887,19,FALSE),"-")</f>
        <v>0.51</v>
      </c>
      <c r="AI896" s="128">
        <f>IF(E896=1,VLOOKUP(Työfile_2024!D896,'2015'!$F$12:$AB$1887,20,FALSE),"-")</f>
        <v>0</v>
      </c>
      <c r="AJ896" s="128">
        <f>IF(E896=1,VLOOKUP(Työfile_2024!D896,'2015'!$F$12:$AB$1887,21,FALSE),"-")</f>
        <v>0</v>
      </c>
      <c r="AK896" s="128">
        <f>IF(E896=1,VLOOKUP(Työfile_2024!D896,'2015'!$F$12:$AB$1887,22,FALSE),"-")</f>
        <v>0</v>
      </c>
      <c r="AL896" s="128">
        <f>IF(E896=1,VLOOKUP(Työfile_2024!D896,'2015'!$F$12:$AB$1887,23,FALSE),"-")</f>
        <v>0</v>
      </c>
      <c r="AM896" s="56">
        <f>VLOOKUP(Työfile_2024!D896,Tmatkat_20km_tarkasteltava_verk!$C$2:$D$1804,2,FALSE)</f>
        <v>78</v>
      </c>
      <c r="AN896" s="148">
        <f t="shared" si="219"/>
        <v>0.18812858680628539</v>
      </c>
      <c r="AO896" s="178">
        <f>IF(E896=1,VLOOKUP(Työfile_2024!D896,'2015'!$F$12:$AC$1887,24,FALSE),"-")</f>
        <v>171</v>
      </c>
      <c r="AP896" s="52" t="str">
        <f>VLOOKUP(D896,Tarkasteltava_verkko_2024_harva!$E$2:$I$1804,5,FALSE)</f>
        <v>tiivis</v>
      </c>
      <c r="AQ896" s="52">
        <f>VLOOKUP(D896,Tarkasteltava_verkko_2024_harva!$E$2:$I$1804,4,FALSE)</f>
        <v>0</v>
      </c>
      <c r="AR896" s="148">
        <v>0.37147887323943662</v>
      </c>
      <c r="AS896" s="170" t="str">
        <f>IFERROR(VLOOKUP(C896,'2015'!$C$12:$AG$1887,30,FALSE),"-")</f>
        <v/>
      </c>
      <c r="AT896" s="148">
        <v>0.45070422535211269</v>
      </c>
      <c r="AU896" s="170">
        <f>IFERROR(VLOOKUP(C896,'2015'!$C$12:$AG$1887,31,FALSE),"-")</f>
        <v>0</v>
      </c>
      <c r="AV896" s="106"/>
      <c r="AW896" s="63">
        <f>IFERROR(VLOOKUP(C896,Merkittävyysluokitus!$A$2:$J$1705,10,FALSE),"-")</f>
        <v>3</v>
      </c>
      <c r="AX896" s="175">
        <f>IFERROR(VLOOKUP(C896,Merkittävyysluokitus!$A$2:$J$1705,6,FALSE),"-")</f>
        <v>4.650098354395781</v>
      </c>
      <c r="AY896" s="175">
        <f>IFERROR(VLOOKUP(C896,Merkittävyysluokitus!$A$2:$J$1705,7,FALSE),"-")</f>
        <v>1.7288301056338027</v>
      </c>
      <c r="AZ896" s="175">
        <f>IFERROR(VLOOKUP(C896,Merkittävyysluokitus!$A$2:$J$1705,8,FALSE),"-")</f>
        <v>1.9212682487619781</v>
      </c>
      <c r="BA896" s="175">
        <f>IFERROR(VLOOKUP(C896,Merkittävyysluokitus!$A$2:$J$1705,9,FALSE),"-")</f>
        <v>1</v>
      </c>
      <c r="BB896" s="203"/>
      <c r="BC896" s="203" t="str">
        <f t="shared" si="220"/>
        <v/>
      </c>
      <c r="BD896" s="39" t="str">
        <f t="shared" si="228"/>
        <v>musta</v>
      </c>
      <c r="BE896" s="68" t="str">
        <f t="shared" si="215"/>
        <v>musta</v>
      </c>
      <c r="BF896" s="68" t="str">
        <f t="shared" si="216"/>
        <v>musta</v>
      </c>
      <c r="BG896" s="68" t="str">
        <f t="shared" si="217"/>
        <v>musta</v>
      </c>
      <c r="BH896" s="208" t="str">
        <f t="shared" si="218"/>
        <v>musta</v>
      </c>
      <c r="BI896" s="39"/>
      <c r="BJ896" s="39" t="str">
        <f>IF(F896="ei löydy","uusi tie",IF(E896=0,"tieosoite muuttunut",IF(E896=1,VLOOKUP(D896,'2015'!$F$12:$AL$1887,31,FALSE),"-")))</f>
        <v>musta</v>
      </c>
      <c r="BK896" s="67" t="str">
        <f>IF(E896=1,VLOOKUP(D896,'2015'!$F$12:$AL$1887,32,FALSE),"-")</f>
        <v>musta</v>
      </c>
      <c r="BL896" s="39" t="str">
        <f>IF(F896="ei löydy","uusi tie",IF(E896=0,"tieosoite muuttunut",IF(E896=1,VLOOKUP(D896,'2015'!$F$12:$AL$1887,33,FALSE),"-")))</f>
        <v>musta</v>
      </c>
      <c r="BM896" s="39"/>
      <c r="BN896" s="217" t="str">
        <f>VLOOKUP(D896,'2015'!$F$12:$AL$1887,33,FALSE)</f>
        <v>musta</v>
      </c>
      <c r="BO896" s="39"/>
      <c r="BP896" s="115"/>
      <c r="BQ896" s="26" t="s">
        <v>10</v>
      </c>
      <c r="BS896" s="5"/>
      <c r="BU896" s="37"/>
      <c r="BV896" s="30"/>
      <c r="BX896" t="str">
        <f>IF(E896=1,VLOOKUP(D896,'2015'!$F$12:$AX$1887,43,FALSE),"-")</f>
        <v>musta</v>
      </c>
      <c r="BY896" t="str">
        <f>IF(E896=1,VLOOKUP(D896,'2015'!$F$12:$AX$1887,44,FALSE),"-")</f>
        <v>musta</v>
      </c>
      <c r="BZ896" t="str">
        <f>IF(E896=1,VLOOKUP(D896,'2015'!$F$12:$AX$1887,45,FALSE),"-")</f>
        <v>musta</v>
      </c>
      <c r="CG896" s="21"/>
      <c r="CH896" s="21"/>
      <c r="CI896" s="21"/>
      <c r="CK896" s="21"/>
      <c r="CL896" s="21"/>
      <c r="CM896" s="21"/>
    </row>
    <row r="897" spans="1:94" ht="15.75" thickBot="1" x14ac:dyDescent="0.3">
      <c r="A897" s="50"/>
      <c r="B897" s="50"/>
      <c r="C897" s="50" t="str">
        <f t="shared" si="221"/>
        <v>3191_1_2764</v>
      </c>
      <c r="D897" s="51" t="str">
        <f t="shared" si="222"/>
        <v>3191_1</v>
      </c>
      <c r="E897" s="224">
        <f>IFERROR(VLOOKUP(C897,'2015'!$C$12:$D$1887,2,FALSE),0)</f>
        <v>1</v>
      </c>
      <c r="F897" s="51">
        <f>IFERROR(K897-IFERROR(VLOOKUP(D897,'2015'!$F$12:$I$1887,4,FALSE),"ei löydy"),"ei löydy")</f>
        <v>0</v>
      </c>
      <c r="G897" s="224">
        <f>IFERROR(VLOOKUP(Työfile_2024!C897,Liikennemalli!$D$6:$G$1921,4,FALSE),0)</f>
        <v>1</v>
      </c>
      <c r="H897" s="225">
        <f>K897-IFERROR(VLOOKUP(Työfile_2024!D897,Liikennemalli!$C$6:$H$1921,6,FALSE),"ei löydy")</f>
        <v>0</v>
      </c>
      <c r="I897" s="80">
        <v>3191</v>
      </c>
      <c r="J897" s="52">
        <v>1</v>
      </c>
      <c r="K897" s="52">
        <v>2764</v>
      </c>
      <c r="L897" s="53"/>
      <c r="M897" s="54"/>
      <c r="N897" s="54"/>
      <c r="O897" s="54"/>
      <c r="P897" s="54"/>
      <c r="Q897" s="55"/>
      <c r="R897" s="55"/>
      <c r="S897" s="55"/>
      <c r="T897" s="55"/>
      <c r="U897" s="52"/>
      <c r="V897" s="56">
        <v>1885</v>
      </c>
      <c r="W897" s="56">
        <v>113</v>
      </c>
      <c r="X897" s="56">
        <v>2014</v>
      </c>
      <c r="Y897" s="56">
        <f>VLOOKUP(D897,Liikennemalli24!$D$2:$F$1804,2,FALSE)</f>
        <v>48</v>
      </c>
      <c r="Z897" s="148">
        <f>VLOOKUP(D897,Liikennemalli24!$D$2:$F$1804,3,FALSE)</f>
        <v>7.3999999999999996E-2</v>
      </c>
      <c r="AA897" s="178">
        <f>IF(G897=1,VLOOKUP(C897,Liikennemalli!$D$6:$H$1921,2,FALSE),"-")</f>
        <v>22.598500852897502</v>
      </c>
      <c r="AB897" s="198">
        <f>IF(G897=1,VLOOKUP(C897,Liikennemalli!$D$6:$H$1921,3,FALSE),"-")</f>
        <v>7.0877653384141995E-2</v>
      </c>
      <c r="AC897" s="51">
        <f>IF(E897=1,VLOOKUP(Työfile_2024!D897,'2015'!$F$12:$X$1887,18,FALSE),"-")</f>
        <v>1410</v>
      </c>
      <c r="AD897" s="51">
        <f>IF(E897=1,VLOOKUP(Työfile_2024!D897,'2015'!$F$12:$X$1887,19,FALSE),"-")</f>
        <v>0.73</v>
      </c>
      <c r="AI897" s="128">
        <f>IF(E897=1,VLOOKUP(Työfile_2024!D897,'2015'!$F$12:$AB$1887,20,FALSE),"-")</f>
        <v>0</v>
      </c>
      <c r="AJ897" s="128">
        <f>IF(E897=1,VLOOKUP(Työfile_2024!D897,'2015'!$F$12:$AB$1887,21,FALSE),"-")</f>
        <v>0</v>
      </c>
      <c r="AK897" s="128">
        <f>IF(E897=1,VLOOKUP(Työfile_2024!D897,'2015'!$F$12:$AB$1887,22,FALSE),"-")</f>
        <v>0</v>
      </c>
      <c r="AL897" s="128">
        <f>IF(E897=1,VLOOKUP(Työfile_2024!D897,'2015'!$F$12:$AB$1887,23,FALSE),"-")</f>
        <v>0</v>
      </c>
      <c r="AM897" s="56">
        <f>VLOOKUP(Työfile_2024!D897,Tmatkat_20km_tarkasteltava_verk!$C$2:$D$1804,2,FALSE)</f>
        <v>293</v>
      </c>
      <c r="AN897" s="148">
        <f t="shared" si="219"/>
        <v>0.15543766578249338</v>
      </c>
      <c r="AO897" s="178">
        <f>IF(E897=1,VLOOKUP(Työfile_2024!D897,'2015'!$F$12:$AC$1887,24,FALSE),"-")</f>
        <v>609</v>
      </c>
      <c r="AP897" s="52" t="str">
        <f>VLOOKUP(D897,Tarkasteltava_verkko_2024_harva!$E$2:$I$1804,5,FALSE)</f>
        <v>tiivis</v>
      </c>
      <c r="AQ897" s="52">
        <f>VLOOKUP(D897,Tarkasteltava_verkko_2024_harva!$E$2:$I$1804,4,FALSE)</f>
        <v>0</v>
      </c>
      <c r="AR897" s="148">
        <v>0.32923299565846598</v>
      </c>
      <c r="AS897" s="170" t="str">
        <f>IFERROR(VLOOKUP(C897,'2015'!$C$12:$AG$1887,30,FALSE),"-")</f>
        <v/>
      </c>
      <c r="AT897" s="148">
        <v>0.57850940665701878</v>
      </c>
      <c r="AU897" s="170" t="str">
        <f>IFERROR(VLOOKUP(C897,'2015'!$C$12:$AG$1887,31,FALSE),"-")</f>
        <v>Kyllä</v>
      </c>
      <c r="AV897" s="106"/>
      <c r="AW897" s="63">
        <f>IFERROR(VLOOKUP(C897,Merkittävyysluokitus!$A$2:$J$1705,10,FALSE),"-")</f>
        <v>2</v>
      </c>
      <c r="AX897" s="175">
        <f>IFERROR(VLOOKUP(C897,Merkittävyysluokitus!$A$2:$J$1705,6,FALSE),"-")</f>
        <v>10.857077625570776</v>
      </c>
      <c r="AY897" s="175">
        <f>IFERROR(VLOOKUP(C897,Merkittävyysluokitus!$A$2:$J$1705,7,FALSE),"-")</f>
        <v>5</v>
      </c>
      <c r="AZ897" s="175">
        <f>IFERROR(VLOOKUP(C897,Merkittävyysluokitus!$A$2:$J$1705,8,FALSE),"-")</f>
        <v>3.8570776255707764</v>
      </c>
      <c r="BA897" s="175">
        <f>IFERROR(VLOOKUP(C897,Merkittävyysluokitus!$A$2:$J$1705,9,FALSE),"-")</f>
        <v>2</v>
      </c>
      <c r="BB897" s="203"/>
      <c r="BC897" s="203" t="str">
        <f t="shared" si="220"/>
        <v/>
      </c>
      <c r="BD897" s="39" t="str">
        <f t="shared" si="228"/>
        <v>musta</v>
      </c>
      <c r="BE897" s="68" t="str">
        <f t="shared" si="215"/>
        <v>musta</v>
      </c>
      <c r="BF897" s="68" t="str">
        <f t="shared" si="216"/>
        <v>musta</v>
      </c>
      <c r="BG897" s="68" t="str">
        <f t="shared" si="217"/>
        <v>musta</v>
      </c>
      <c r="BH897" s="208" t="str">
        <f t="shared" si="218"/>
        <v>musta</v>
      </c>
      <c r="BI897" s="39"/>
      <c r="BJ897" s="39" t="str">
        <f>IF(F897="ei löydy","uusi tie",IF(E897=0,"tieosoite muuttunut",IF(E897=1,VLOOKUP(D897,'2015'!$F$12:$AL$1887,31,FALSE),"-")))</f>
        <v>punainen</v>
      </c>
      <c r="BK897" s="67" t="str">
        <f>IF(E897=1,VLOOKUP(D897,'2015'!$F$12:$AL$1887,32,FALSE),"-")</f>
        <v>musta</v>
      </c>
      <c r="BL897" s="39" t="str">
        <f>IF(F897="ei löydy","uusi tie",IF(E897=0,"tieosoite muuttunut",IF(E897=1,VLOOKUP(D897,'2015'!$F$12:$AL$1887,33,FALSE),"-")))</f>
        <v>musta</v>
      </c>
      <c r="BM897" s="39"/>
      <c r="BN897" s="217" t="str">
        <f>VLOOKUP(D897,'2015'!$F$12:$AL$1887,33,FALSE)</f>
        <v>musta</v>
      </c>
      <c r="BO897" s="39"/>
      <c r="BP897" s="115"/>
      <c r="BQ897" s="26" t="s">
        <v>10</v>
      </c>
      <c r="BS897" s="5"/>
      <c r="BU897" s="37"/>
      <c r="BV897" s="30"/>
      <c r="BX897" t="str">
        <f>IF(E897=1,VLOOKUP(D897,'2015'!$F$12:$AX$1887,43,FALSE),"-")</f>
        <v>punainen</v>
      </c>
      <c r="BY897" t="str">
        <f>IF(E897=1,VLOOKUP(D897,'2015'!$F$12:$AX$1887,44,FALSE),"-")</f>
        <v>punainen</v>
      </c>
      <c r="BZ897" t="str">
        <f>IF(E897=1,VLOOKUP(D897,'2015'!$F$12:$AX$1887,45,FALSE),"-")</f>
        <v>punainen</v>
      </c>
      <c r="CG897" s="21"/>
      <c r="CH897" s="21"/>
      <c r="CI897" s="21"/>
      <c r="CK897" s="21"/>
      <c r="CL897" s="21"/>
      <c r="CM897" s="21"/>
    </row>
    <row r="898" spans="1:94" ht="15.75" thickBot="1" x14ac:dyDescent="0.3">
      <c r="A898" s="50"/>
      <c r="B898" s="50"/>
      <c r="C898" s="50" t="str">
        <f t="shared" si="221"/>
        <v>3191_2_6888</v>
      </c>
      <c r="D898" s="51" t="str">
        <f t="shared" si="222"/>
        <v>3191_2</v>
      </c>
      <c r="E898" s="224">
        <f>IFERROR(VLOOKUP(C898,'2015'!$C$12:$D$1887,2,FALSE),0)</f>
        <v>1</v>
      </c>
      <c r="F898" s="51">
        <f>IFERROR(K898-IFERROR(VLOOKUP(D898,'2015'!$F$12:$I$1887,4,FALSE),"ei löydy"),"ei löydy")</f>
        <v>0</v>
      </c>
      <c r="G898" s="224">
        <f>IFERROR(VLOOKUP(Työfile_2024!C898,Liikennemalli!$D$6:$G$1921,4,FALSE),0)</f>
        <v>1</v>
      </c>
      <c r="H898" s="225">
        <f>K898-IFERROR(VLOOKUP(Työfile_2024!D898,Liikennemalli!$C$6:$H$1921,6,FALSE),"ei löydy")</f>
        <v>0</v>
      </c>
      <c r="I898" s="80">
        <v>3191</v>
      </c>
      <c r="J898" s="52">
        <v>2</v>
      </c>
      <c r="K898" s="52">
        <v>6888</v>
      </c>
      <c r="L898" s="53"/>
      <c r="M898" s="54"/>
      <c r="N898" s="54"/>
      <c r="O898" s="54"/>
      <c r="P898" s="54"/>
      <c r="Q898" s="55"/>
      <c r="R898" s="55"/>
      <c r="S898" s="55"/>
      <c r="T898" s="55"/>
      <c r="U898" s="52"/>
      <c r="V898" s="56">
        <v>1165</v>
      </c>
      <c r="W898" s="56">
        <v>70</v>
      </c>
      <c r="X898" s="56">
        <v>1154</v>
      </c>
      <c r="Y898" s="56">
        <f>VLOOKUP(D898,Liikennemalli24!$D$2:$F$1804,2,FALSE)</f>
        <v>169</v>
      </c>
      <c r="Z898" s="148">
        <f>VLOOKUP(D898,Liikennemalli24!$D$2:$F$1804,3,FALSE)</f>
        <v>0.13400000000000001</v>
      </c>
      <c r="AA898" s="178">
        <f>IF(G898=1,VLOOKUP(C898,Liikennemalli!$D$6:$H$1921,2,FALSE),"-")</f>
        <v>102.0233116293</v>
      </c>
      <c r="AB898" s="198">
        <f>IF(G898=1,VLOOKUP(C898,Liikennemalli!$D$6:$H$1921,3,FALSE),"-")</f>
        <v>0.22015342903614901</v>
      </c>
      <c r="AC898" s="51">
        <f>IF(E898=1,VLOOKUP(Työfile_2024!D898,'2015'!$F$12:$X$1887,18,FALSE),"-")</f>
        <v>1215</v>
      </c>
      <c r="AD898" s="51">
        <f>IF(E898=1,VLOOKUP(Työfile_2024!D898,'2015'!$F$12:$X$1887,19,FALSE),"-")</f>
        <v>0.86</v>
      </c>
      <c r="AI898" s="128">
        <f>IF(E898=1,VLOOKUP(Työfile_2024!D898,'2015'!$F$12:$AB$1887,20,FALSE),"-")</f>
        <v>0</v>
      </c>
      <c r="AJ898" s="128">
        <f>IF(E898=1,VLOOKUP(Työfile_2024!D898,'2015'!$F$12:$AB$1887,21,FALSE),"-")</f>
        <v>0</v>
      </c>
      <c r="AK898" s="128">
        <f>IF(E898=1,VLOOKUP(Työfile_2024!D898,'2015'!$F$12:$AB$1887,22,FALSE),"-")</f>
        <v>0</v>
      </c>
      <c r="AL898" s="128">
        <f>IF(E898=1,VLOOKUP(Työfile_2024!D898,'2015'!$F$12:$AB$1887,23,FALSE),"-")</f>
        <v>0</v>
      </c>
      <c r="AM898" s="56">
        <f>VLOOKUP(Työfile_2024!D898,Tmatkat_20km_tarkasteltava_verk!$C$2:$D$1804,2,FALSE)</f>
        <v>232</v>
      </c>
      <c r="AN898" s="148">
        <f t="shared" si="219"/>
        <v>0.19914163090128756</v>
      </c>
      <c r="AO898" s="178">
        <f>IF(E898=1,VLOOKUP(Työfile_2024!D898,'2015'!$F$12:$AC$1887,24,FALSE),"-")</f>
        <v>454</v>
      </c>
      <c r="AP898" s="52" t="str">
        <f>VLOOKUP(D898,Tarkasteltava_verkko_2024_harva!$E$2:$I$1804,5,FALSE)</f>
        <v>tiivis</v>
      </c>
      <c r="AQ898" s="52">
        <f>VLOOKUP(D898,Tarkasteltava_verkko_2024_harva!$E$2:$I$1804,4,FALSE)</f>
        <v>0</v>
      </c>
      <c r="AR898" s="148">
        <v>0.31184668989547037</v>
      </c>
      <c r="AS898" s="170" t="str">
        <f>IFERROR(VLOOKUP(C898,'2015'!$C$12:$AG$1887,30,FALSE),"-")</f>
        <v/>
      </c>
      <c r="AT898" s="148">
        <v>0.24070847851335656</v>
      </c>
      <c r="AU898" s="170">
        <f>IFERROR(VLOOKUP(C898,'2015'!$C$12:$AG$1887,31,FALSE),"-")</f>
        <v>0</v>
      </c>
      <c r="AV898" s="106"/>
      <c r="AW898" s="63">
        <f>IFERROR(VLOOKUP(C898,Merkittävyysluokitus!$A$2:$J$1705,10,FALSE),"-")</f>
        <v>2</v>
      </c>
      <c r="AX898" s="175">
        <f>IFERROR(VLOOKUP(C898,Merkittävyysluokitus!$A$2:$J$1705,6,FALSE),"-")</f>
        <v>11.175433789954337</v>
      </c>
      <c r="AY898" s="175">
        <f>IFERROR(VLOOKUP(C898,Merkittävyysluokitus!$A$2:$J$1705,7,FALSE),"-")</f>
        <v>5</v>
      </c>
      <c r="AZ898" s="175">
        <f>IFERROR(VLOOKUP(C898,Merkittävyysluokitus!$A$2:$J$1705,8,FALSE),"-")</f>
        <v>4.1754337899543374</v>
      </c>
      <c r="BA898" s="175">
        <f>IFERROR(VLOOKUP(C898,Merkittävyysluokitus!$A$2:$J$1705,9,FALSE),"-")</f>
        <v>2</v>
      </c>
      <c r="BB898" s="203"/>
      <c r="BC898" s="203" t="str">
        <f t="shared" si="220"/>
        <v/>
      </c>
      <c r="BD898" s="39" t="str">
        <f t="shared" si="228"/>
        <v>musta</v>
      </c>
      <c r="BE898" s="68" t="str">
        <f t="shared" si="215"/>
        <v>musta</v>
      </c>
      <c r="BF898" s="68" t="str">
        <f t="shared" si="216"/>
        <v>musta</v>
      </c>
      <c r="BG898" s="68" t="str">
        <f t="shared" si="217"/>
        <v>musta</v>
      </c>
      <c r="BH898" s="208" t="str">
        <f t="shared" si="218"/>
        <v>musta</v>
      </c>
      <c r="BI898" s="39"/>
      <c r="BJ898" s="39" t="str">
        <f>IF(F898="ei löydy","uusi tie",IF(E898=0,"tieosoite muuttunut",IF(E898=1,VLOOKUP(D898,'2015'!$F$12:$AL$1887,31,FALSE),"-")))</f>
        <v>punainen</v>
      </c>
      <c r="BK898" s="67" t="str">
        <f>IF(E898=1,VLOOKUP(D898,'2015'!$F$12:$AL$1887,32,FALSE),"-")</f>
        <v>musta</v>
      </c>
      <c r="BL898" s="39" t="str">
        <f>IF(F898="ei löydy","uusi tie",IF(E898=0,"tieosoite muuttunut",IF(E898=1,VLOOKUP(D898,'2015'!$F$12:$AL$1887,33,FALSE),"-")))</f>
        <v>musta</v>
      </c>
      <c r="BM898" s="39"/>
      <c r="BN898" s="217" t="str">
        <f>VLOOKUP(D898,'2015'!$F$12:$AL$1887,33,FALSE)</f>
        <v>musta</v>
      </c>
      <c r="BO898" s="39"/>
      <c r="BP898" s="115"/>
      <c r="BQ898" s="26" t="s">
        <v>10</v>
      </c>
      <c r="BS898" s="5"/>
      <c r="BU898" s="37"/>
      <c r="BV898" s="30"/>
      <c r="BX898" t="str">
        <f>IF(E898=1,VLOOKUP(D898,'2015'!$F$12:$AX$1887,43,FALSE),"-")</f>
        <v>punainen</v>
      </c>
      <c r="BY898" t="str">
        <f>IF(E898=1,VLOOKUP(D898,'2015'!$F$12:$AX$1887,44,FALSE),"-")</f>
        <v>musta</v>
      </c>
      <c r="BZ898" t="str">
        <f>IF(E898=1,VLOOKUP(D898,'2015'!$F$12:$AX$1887,45,FALSE),"-")</f>
        <v>musta</v>
      </c>
      <c r="CG898" s="21"/>
      <c r="CH898" s="21"/>
      <c r="CI898" s="21"/>
      <c r="CK898" s="21"/>
      <c r="CL898" s="21"/>
      <c r="CM898" s="21"/>
    </row>
    <row r="899" spans="1:94" ht="15.75" thickBot="1" x14ac:dyDescent="0.3">
      <c r="A899" s="50"/>
      <c r="B899" s="50"/>
      <c r="C899" s="50" t="str">
        <f t="shared" si="221"/>
        <v>3192_1_3724</v>
      </c>
      <c r="D899" s="51" t="str">
        <f t="shared" si="222"/>
        <v>3192_1</v>
      </c>
      <c r="E899" s="224">
        <f>IFERROR(VLOOKUP(C899,'2015'!$C$12:$D$1887,2,FALSE),0)</f>
        <v>1</v>
      </c>
      <c r="F899" s="51">
        <f>IFERROR(K899-IFERROR(VLOOKUP(D899,'2015'!$F$12:$I$1887,4,FALSE),"ei löydy"),"ei löydy")</f>
        <v>0</v>
      </c>
      <c r="G899" s="224">
        <f>IFERROR(VLOOKUP(Työfile_2024!C899,Liikennemalli!$D$6:$G$1921,4,FALSE),0)</f>
        <v>1</v>
      </c>
      <c r="H899" s="225">
        <f>K899-IFERROR(VLOOKUP(Työfile_2024!D899,Liikennemalli!$C$6:$H$1921,6,FALSE),"ei löydy")</f>
        <v>0</v>
      </c>
      <c r="I899" s="80">
        <v>3192</v>
      </c>
      <c r="J899" s="52">
        <v>1</v>
      </c>
      <c r="K899" s="52">
        <v>3724</v>
      </c>
      <c r="L899" s="53"/>
      <c r="M899" s="54"/>
      <c r="N899" s="54"/>
      <c r="O899" s="54"/>
      <c r="P899" s="54"/>
      <c r="Q899" s="55"/>
      <c r="R899" s="55"/>
      <c r="S899" s="55"/>
      <c r="T899" s="55"/>
      <c r="U899" s="52"/>
      <c r="V899" s="56">
        <v>650</v>
      </c>
      <c r="W899" s="56">
        <v>46</v>
      </c>
      <c r="X899" s="56">
        <v>633</v>
      </c>
      <c r="Y899" s="56">
        <f>VLOOKUP(D899,Liikennemalli24!$D$2:$F$1804,2,FALSE)</f>
        <v>428</v>
      </c>
      <c r="Z899" s="148">
        <f>VLOOKUP(D899,Liikennemalli24!$D$2:$F$1804,3,FALSE)</f>
        <v>0.51900000000000002</v>
      </c>
      <c r="AA899" s="178">
        <f>IF(G899=1,VLOOKUP(C899,Liikennemalli!$D$6:$H$1921,2,FALSE),"-")</f>
        <v>200.85349948860701</v>
      </c>
      <c r="AB899" s="198">
        <f>IF(G899=1,VLOOKUP(C899,Liikennemalli!$D$6:$H$1921,3,FALSE),"-")</f>
        <v>0.526144324487689</v>
      </c>
      <c r="AC899" s="51">
        <f>IF(E899=1,VLOOKUP(Työfile_2024!D899,'2015'!$F$12:$X$1887,18,FALSE),"-")</f>
        <v>376</v>
      </c>
      <c r="AD899" s="51">
        <f>IF(E899=1,VLOOKUP(Työfile_2024!D899,'2015'!$F$12:$X$1887,19,FALSE),"-")</f>
        <v>0.69</v>
      </c>
      <c r="AI899" s="128">
        <f>IF(E899=1,VLOOKUP(Työfile_2024!D899,'2015'!$F$12:$AB$1887,20,FALSE),"-")</f>
        <v>0</v>
      </c>
      <c r="AJ899" s="128">
        <f>IF(E899=1,VLOOKUP(Työfile_2024!D899,'2015'!$F$12:$AB$1887,21,FALSE),"-")</f>
        <v>0</v>
      </c>
      <c r="AK899" s="128">
        <f>IF(E899=1,VLOOKUP(Työfile_2024!D899,'2015'!$F$12:$AB$1887,22,FALSE),"-")</f>
        <v>0</v>
      </c>
      <c r="AL899" s="128">
        <f>IF(E899=1,VLOOKUP(Työfile_2024!D899,'2015'!$F$12:$AB$1887,23,FALSE),"-")</f>
        <v>0</v>
      </c>
      <c r="AM899" s="56">
        <f>VLOOKUP(Työfile_2024!D899,Tmatkat_20km_tarkasteltava_verk!$C$2:$D$1804,2,FALSE)</f>
        <v>82</v>
      </c>
      <c r="AN899" s="148">
        <f t="shared" si="219"/>
        <v>0.12615384615384614</v>
      </c>
      <c r="AO899" s="178">
        <f>IF(E899=1,VLOOKUP(Työfile_2024!D899,'2015'!$F$12:$AC$1887,24,FALSE),"-")</f>
        <v>62</v>
      </c>
      <c r="AP899" s="52">
        <f>VLOOKUP(D899,Tarkasteltava_verkko_2024_harva!$E$2:$I$1804,5,FALSE)</f>
        <v>0</v>
      </c>
      <c r="AQ899" s="52">
        <f>VLOOKUP(D899,Tarkasteltava_verkko_2024_harva!$E$2:$I$1804,4,FALSE)</f>
        <v>0</v>
      </c>
      <c r="AR899" s="148">
        <v>0</v>
      </c>
      <c r="AS899" s="170" t="str">
        <f>IFERROR(VLOOKUP(C899,'2015'!$C$12:$AG$1887,30,FALSE),"-")</f>
        <v/>
      </c>
      <c r="AT899" s="148">
        <v>0</v>
      </c>
      <c r="AU899" s="170">
        <f>IFERROR(VLOOKUP(C899,'2015'!$C$12:$AG$1887,31,FALSE),"-")</f>
        <v>0</v>
      </c>
      <c r="AV899" s="106"/>
      <c r="AW899" s="63">
        <f>IFERROR(VLOOKUP(C899,Merkittävyysluokitus!$A$2:$J$1705,10,FALSE),"-")</f>
        <v>3</v>
      </c>
      <c r="AX899" s="175">
        <f>IFERROR(VLOOKUP(C899,Merkittävyysluokitus!$A$2:$J$1705,6,FALSE),"-")</f>
        <v>7.4942275494672757</v>
      </c>
      <c r="AY899" s="175">
        <f>IFERROR(VLOOKUP(C899,Merkittävyysluokitus!$A$2:$J$1705,7,FALSE),"-")</f>
        <v>2.2666666666666666</v>
      </c>
      <c r="AZ899" s="175">
        <f>IFERROR(VLOOKUP(C899,Merkittävyysluokitus!$A$2:$J$1705,8,FALSE),"-")</f>
        <v>4.0608942161339421</v>
      </c>
      <c r="BA899" s="175">
        <f>IFERROR(VLOOKUP(C899,Merkittävyysluokitus!$A$2:$J$1705,9,FALSE),"-")</f>
        <v>1.1666666666666665</v>
      </c>
      <c r="BB899" s="203"/>
      <c r="BC899" s="203" t="str">
        <f t="shared" si="220"/>
        <v/>
      </c>
      <c r="BD899" s="39" t="str">
        <f t="shared" si="228"/>
        <v>musta</v>
      </c>
      <c r="BE899" s="68" t="str">
        <f t="shared" si="215"/>
        <v>musta</v>
      </c>
      <c r="BF899" s="68" t="str">
        <f t="shared" si="216"/>
        <v>musta</v>
      </c>
      <c r="BG899" s="68" t="str">
        <f t="shared" si="217"/>
        <v>musta</v>
      </c>
      <c r="BH899" s="208" t="str">
        <f t="shared" si="218"/>
        <v>musta</v>
      </c>
      <c r="BI899" s="39"/>
      <c r="BJ899" s="39" t="str">
        <f>IF(F899="ei löydy","uusi tie",IF(E899=0,"tieosoite muuttunut",IF(E899=1,VLOOKUP(D899,'2015'!$F$12:$AL$1887,31,FALSE),"-")))</f>
        <v>punainen</v>
      </c>
      <c r="BK899" s="67" t="str">
        <f>IF(E899=1,VLOOKUP(D899,'2015'!$F$12:$AL$1887,32,FALSE),"-")</f>
        <v>musta</v>
      </c>
      <c r="BL899" s="39" t="str">
        <f>IF(F899="ei löydy","uusi tie",IF(E899=0,"tieosoite muuttunut",IF(E899=1,VLOOKUP(D899,'2015'!$F$12:$AL$1887,33,FALSE),"-")))</f>
        <v>musta</v>
      </c>
      <c r="BM899" s="39"/>
      <c r="BN899" s="217" t="str">
        <f>VLOOKUP(D899,'2015'!$F$12:$AL$1887,33,FALSE)</f>
        <v>musta</v>
      </c>
      <c r="BO899" s="39"/>
      <c r="BP899" s="115"/>
      <c r="BQ899" s="26" t="s">
        <v>10</v>
      </c>
      <c r="BS899" s="5"/>
      <c r="BU899" s="37"/>
      <c r="BV899" s="30"/>
      <c r="BX899" t="str">
        <f>IF(E899=1,VLOOKUP(D899,'2015'!$F$12:$AX$1887,43,FALSE),"-")</f>
        <v>musta</v>
      </c>
      <c r="BY899" t="str">
        <f>IF(E899=1,VLOOKUP(D899,'2015'!$F$12:$AX$1887,44,FALSE),"-")</f>
        <v>musta</v>
      </c>
      <c r="BZ899" t="str">
        <f>IF(E899=1,VLOOKUP(D899,'2015'!$F$12:$AX$1887,45,FALSE),"-")</f>
        <v>musta</v>
      </c>
      <c r="CG899" s="21"/>
      <c r="CH899" s="21"/>
      <c r="CI899" s="21"/>
      <c r="CK899" s="21"/>
      <c r="CL899" s="21"/>
      <c r="CM899" s="21"/>
    </row>
    <row r="900" spans="1:94" ht="15.75" thickBot="1" x14ac:dyDescent="0.3">
      <c r="A900" s="50"/>
      <c r="B900" s="50"/>
      <c r="C900" s="50" t="str">
        <f t="shared" si="221"/>
        <v>3192_2_4930</v>
      </c>
      <c r="D900" s="51" t="str">
        <f t="shared" si="222"/>
        <v>3192_2</v>
      </c>
      <c r="E900" s="224">
        <f>IFERROR(VLOOKUP(C900,'2015'!$C$12:$D$1887,2,FALSE),0)</f>
        <v>1</v>
      </c>
      <c r="F900" s="51">
        <f>IFERROR(K900-IFERROR(VLOOKUP(D900,'2015'!$F$12:$I$1887,4,FALSE),"ei löydy"),"ei löydy")</f>
        <v>0</v>
      </c>
      <c r="G900" s="224">
        <f>IFERROR(VLOOKUP(Työfile_2024!C900,Liikennemalli!$D$6:$G$1921,4,FALSE),0)</f>
        <v>1</v>
      </c>
      <c r="H900" s="225">
        <f>K900-IFERROR(VLOOKUP(Työfile_2024!D900,Liikennemalli!$C$6:$H$1921,6,FALSE),"ei löydy")</f>
        <v>0</v>
      </c>
      <c r="I900" s="80">
        <v>3192</v>
      </c>
      <c r="J900" s="52">
        <v>2</v>
      </c>
      <c r="K900" s="52">
        <v>4930</v>
      </c>
      <c r="L900" s="53"/>
      <c r="M900" s="54"/>
      <c r="N900" s="54"/>
      <c r="O900" s="54"/>
      <c r="P900" s="54"/>
      <c r="Q900" s="55"/>
      <c r="R900" s="55"/>
      <c r="S900" s="55"/>
      <c r="T900" s="55"/>
      <c r="U900" s="52"/>
      <c r="V900" s="56">
        <v>284</v>
      </c>
      <c r="W900" s="56">
        <v>16</v>
      </c>
      <c r="X900" s="56">
        <v>244</v>
      </c>
      <c r="Y900" s="56">
        <f>VLOOKUP(D900,Liikennemalli24!$D$2:$F$1804,2,FALSE)</f>
        <v>191</v>
      </c>
      <c r="Z900" s="148">
        <f>VLOOKUP(D900,Liikennemalli24!$D$2:$F$1804,3,FALSE)</f>
        <v>0.755</v>
      </c>
      <c r="AA900" s="178">
        <f>IF(G900=1,VLOOKUP(C900,Liikennemalli!$D$6:$H$1921,2,FALSE),"-")</f>
        <v>100.75196976399801</v>
      </c>
      <c r="AB900" s="198">
        <f>IF(G900=1,VLOOKUP(C900,Liikennemalli!$D$6:$H$1921,3,FALSE),"-")</f>
        <v>0.71444868621785496</v>
      </c>
      <c r="AC900" s="51">
        <f>IF(E900=1,VLOOKUP(Työfile_2024!D900,'2015'!$F$12:$X$1887,18,FALSE),"-")</f>
        <v>97</v>
      </c>
      <c r="AD900" s="51">
        <f>IF(E900=1,VLOOKUP(Työfile_2024!D900,'2015'!$F$12:$X$1887,19,FALSE),"-")</f>
        <v>0.97</v>
      </c>
      <c r="AI900" s="128">
        <f>IF(E900=1,VLOOKUP(Työfile_2024!D900,'2015'!$F$12:$AB$1887,20,FALSE),"-")</f>
        <v>0</v>
      </c>
      <c r="AJ900" s="128">
        <f>IF(E900=1,VLOOKUP(Työfile_2024!D900,'2015'!$F$12:$AB$1887,21,FALSE),"-")</f>
        <v>0</v>
      </c>
      <c r="AK900" s="128">
        <f>IF(E900=1,VLOOKUP(Työfile_2024!D900,'2015'!$F$12:$AB$1887,22,FALSE),"-")</f>
        <v>0</v>
      </c>
      <c r="AL900" s="128">
        <f>IF(E900=1,VLOOKUP(Työfile_2024!D900,'2015'!$F$12:$AB$1887,23,FALSE),"-")</f>
        <v>0</v>
      </c>
      <c r="AM900" s="56">
        <f>VLOOKUP(Työfile_2024!D900,Tmatkat_20km_tarkasteltava_verk!$C$2:$D$1804,2,FALSE)</f>
        <v>39</v>
      </c>
      <c r="AN900" s="148">
        <f t="shared" si="219"/>
        <v>0.13732394366197184</v>
      </c>
      <c r="AO900" s="178">
        <f>IF(E900=1,VLOOKUP(Työfile_2024!D900,'2015'!$F$12:$AC$1887,24,FALSE),"-")</f>
        <v>39</v>
      </c>
      <c r="AP900" s="52">
        <f>VLOOKUP(D900,Tarkasteltava_verkko_2024_harva!$E$2:$I$1804,5,FALSE)</f>
        <v>0</v>
      </c>
      <c r="AQ900" s="52">
        <f>VLOOKUP(D900,Tarkasteltava_verkko_2024_harva!$E$2:$I$1804,4,FALSE)</f>
        <v>0</v>
      </c>
      <c r="AR900" s="148">
        <v>0</v>
      </c>
      <c r="AS900" s="170" t="str">
        <f>IFERROR(VLOOKUP(C900,'2015'!$C$12:$AG$1887,30,FALSE),"-")</f>
        <v/>
      </c>
      <c r="AT900" s="148">
        <v>0</v>
      </c>
      <c r="AU900" s="170">
        <f>IFERROR(VLOOKUP(C900,'2015'!$C$12:$AG$1887,31,FALSE),"-")</f>
        <v>0</v>
      </c>
      <c r="AV900" s="106"/>
      <c r="AW900" s="63">
        <f>IFERROR(VLOOKUP(C900,Merkittävyysluokitus!$A$2:$J$1705,10,FALSE),"-")</f>
        <v>3</v>
      </c>
      <c r="AX900" s="175">
        <f>IFERROR(VLOOKUP(C900,Merkittävyysluokitus!$A$2:$J$1705,6,FALSE),"-")</f>
        <v>3.8844238964992384</v>
      </c>
      <c r="AY900" s="175">
        <f>IFERROR(VLOOKUP(C900,Merkittävyysluokitus!$A$2:$J$1705,7,FALSE),"-")</f>
        <v>1.0019999999999998</v>
      </c>
      <c r="AZ900" s="175">
        <f>IFERROR(VLOOKUP(C900,Merkittävyysluokitus!$A$2:$J$1705,8,FALSE),"-")</f>
        <v>1.3824238964992388</v>
      </c>
      <c r="BA900" s="175">
        <f>IFERROR(VLOOKUP(C900,Merkittävyysluokitus!$A$2:$J$1705,9,FALSE),"-")</f>
        <v>1.5</v>
      </c>
      <c r="BB900" s="203"/>
      <c r="BC900" s="203" t="str">
        <f t="shared" si="220"/>
        <v/>
      </c>
      <c r="BD900" s="39" t="str">
        <f t="shared" si="228"/>
        <v>musta</v>
      </c>
      <c r="BE900" s="68" t="str">
        <f t="shared" si="215"/>
        <v>musta</v>
      </c>
      <c r="BF900" s="68" t="str">
        <f t="shared" si="216"/>
        <v>musta</v>
      </c>
      <c r="BG900" s="68" t="str">
        <f t="shared" si="217"/>
        <v>musta</v>
      </c>
      <c r="BH900" s="208" t="str">
        <f t="shared" si="218"/>
        <v>musta</v>
      </c>
      <c r="BI900" s="39"/>
      <c r="BJ900" s="39" t="str">
        <f>IF(F900="ei löydy","uusi tie",IF(E900=0,"tieosoite muuttunut",IF(E900=1,VLOOKUP(D900,'2015'!$F$12:$AL$1887,31,FALSE),"-")))</f>
        <v>punainen</v>
      </c>
      <c r="BK900" s="67" t="str">
        <f>IF(E900=1,VLOOKUP(D900,'2015'!$F$12:$AL$1887,32,FALSE),"-")</f>
        <v>musta</v>
      </c>
      <c r="BL900" s="39" t="str">
        <f>IF(F900="ei löydy","uusi tie",IF(E900=0,"tieosoite muuttunut",IF(E900=1,VLOOKUP(D900,'2015'!$F$12:$AL$1887,33,FALSE),"-")))</f>
        <v>musta</v>
      </c>
      <c r="BM900" s="39"/>
      <c r="BN900" s="217" t="str">
        <f>VLOOKUP(D900,'2015'!$F$12:$AL$1887,33,FALSE)</f>
        <v>musta</v>
      </c>
      <c r="BO900" s="39"/>
      <c r="BP900" s="115"/>
      <c r="BQ900" s="26" t="s">
        <v>10</v>
      </c>
      <c r="BS900" s="5"/>
      <c r="BU900" s="37"/>
      <c r="BV900" s="30"/>
      <c r="BX900" t="str">
        <f>IF(E900=1,VLOOKUP(D900,'2015'!$F$12:$AX$1887,43,FALSE),"-")</f>
        <v>musta</v>
      </c>
      <c r="BY900" t="str">
        <f>IF(E900=1,VLOOKUP(D900,'2015'!$F$12:$AX$1887,44,FALSE),"-")</f>
        <v>musta</v>
      </c>
      <c r="BZ900" t="str">
        <f>IF(E900=1,VLOOKUP(D900,'2015'!$F$12:$AX$1887,45,FALSE),"-")</f>
        <v>musta</v>
      </c>
      <c r="CG900" s="21"/>
      <c r="CH900" s="21"/>
      <c r="CI900" s="21"/>
      <c r="CK900" s="21"/>
      <c r="CL900" s="21"/>
      <c r="CM900" s="21"/>
    </row>
    <row r="901" spans="1:94" ht="15.75" thickBot="1" x14ac:dyDescent="0.3">
      <c r="A901" s="50"/>
      <c r="B901" s="50"/>
      <c r="C901" s="50" t="str">
        <f t="shared" si="221"/>
        <v>3192_3_6357</v>
      </c>
      <c r="D901" s="51" t="str">
        <f t="shared" si="222"/>
        <v>3192_3</v>
      </c>
      <c r="E901" s="224">
        <f>IFERROR(VLOOKUP(C901,'2015'!$C$12:$D$1887,2,FALSE),0)</f>
        <v>1</v>
      </c>
      <c r="F901" s="51">
        <f>IFERROR(K901-IFERROR(VLOOKUP(D901,'2015'!$F$12:$I$1887,4,FALSE),"ei löydy"),"ei löydy")</f>
        <v>0</v>
      </c>
      <c r="G901" s="224">
        <f>IFERROR(VLOOKUP(Työfile_2024!C901,Liikennemalli!$D$6:$G$1921,4,FALSE),0)</f>
        <v>1</v>
      </c>
      <c r="H901" s="225">
        <f>K901-IFERROR(VLOOKUP(Työfile_2024!D901,Liikennemalli!$C$6:$H$1921,6,FALSE),"ei löydy")</f>
        <v>0</v>
      </c>
      <c r="I901" s="80">
        <v>3192</v>
      </c>
      <c r="J901" s="52">
        <v>3</v>
      </c>
      <c r="K901" s="52">
        <v>6357</v>
      </c>
      <c r="L901" s="53"/>
      <c r="M901" s="54"/>
      <c r="N901" s="54"/>
      <c r="O901" s="54"/>
      <c r="P901" s="54"/>
      <c r="Q901" s="55"/>
      <c r="R901" s="55"/>
      <c r="S901" s="55"/>
      <c r="T901" s="55"/>
      <c r="U901" s="52"/>
      <c r="V901" s="56">
        <v>284</v>
      </c>
      <c r="W901" s="56">
        <v>16</v>
      </c>
      <c r="X901" s="56">
        <v>244</v>
      </c>
      <c r="Y901" s="56">
        <f>VLOOKUP(D901,Liikennemalli24!$D$2:$F$1804,2,FALSE)</f>
        <v>171</v>
      </c>
      <c r="Z901" s="148">
        <f>VLOOKUP(D901,Liikennemalli24!$D$2:$F$1804,3,FALSE)</f>
        <v>0.76500000000000001</v>
      </c>
      <c r="AA901" s="178">
        <f>IF(G901=1,VLOOKUP(C901,Liikennemalli!$D$6:$H$1921,2,FALSE),"-")</f>
        <v>85.560772319724094</v>
      </c>
      <c r="AB901" s="198">
        <f>IF(G901=1,VLOOKUP(C901,Liikennemalli!$D$6:$H$1921,3,FALSE),"-")</f>
        <v>0.76471994541933297</v>
      </c>
      <c r="AC901" s="51">
        <f>IF(E901=1,VLOOKUP(Työfile_2024!D901,'2015'!$F$12:$X$1887,18,FALSE),"-")</f>
        <v>97</v>
      </c>
      <c r="AD901" s="51">
        <f>IF(E901=1,VLOOKUP(Työfile_2024!D901,'2015'!$F$12:$X$1887,19,FALSE),"-")</f>
        <v>0.97</v>
      </c>
      <c r="AI901" s="128">
        <f>IF(E901=1,VLOOKUP(Työfile_2024!D901,'2015'!$F$12:$AB$1887,20,FALSE),"-")</f>
        <v>0</v>
      </c>
      <c r="AJ901" s="128">
        <f>IF(E901=1,VLOOKUP(Työfile_2024!D901,'2015'!$F$12:$AB$1887,21,FALSE),"-")</f>
        <v>0</v>
      </c>
      <c r="AK901" s="128">
        <f>IF(E901=1,VLOOKUP(Työfile_2024!D901,'2015'!$F$12:$AB$1887,22,FALSE),"-")</f>
        <v>0</v>
      </c>
      <c r="AL901" s="128">
        <f>IF(E901=1,VLOOKUP(Työfile_2024!D901,'2015'!$F$12:$AB$1887,23,FALSE),"-")</f>
        <v>0</v>
      </c>
      <c r="AM901" s="56">
        <f>VLOOKUP(Työfile_2024!D901,Tmatkat_20km_tarkasteltava_verk!$C$2:$D$1804,2,FALSE)</f>
        <v>30</v>
      </c>
      <c r="AN901" s="148">
        <f t="shared" si="219"/>
        <v>0.10563380281690141</v>
      </c>
      <c r="AO901" s="178">
        <f>IF(E901=1,VLOOKUP(Työfile_2024!D901,'2015'!$F$12:$AC$1887,24,FALSE),"-")</f>
        <v>28</v>
      </c>
      <c r="AP901" s="52">
        <f>VLOOKUP(D901,Tarkasteltava_verkko_2024_harva!$E$2:$I$1804,5,FALSE)</f>
        <v>0</v>
      </c>
      <c r="AQ901" s="52">
        <f>VLOOKUP(D901,Tarkasteltava_verkko_2024_harva!$E$2:$I$1804,4,FALSE)</f>
        <v>0</v>
      </c>
      <c r="AR901" s="148">
        <v>0</v>
      </c>
      <c r="AS901" s="170" t="str">
        <f>IFERROR(VLOOKUP(C901,'2015'!$C$12:$AG$1887,30,FALSE),"-")</f>
        <v/>
      </c>
      <c r="AT901" s="148">
        <v>0</v>
      </c>
      <c r="AU901" s="170">
        <f>IFERROR(VLOOKUP(C901,'2015'!$C$12:$AG$1887,31,FALSE),"-")</f>
        <v>0</v>
      </c>
      <c r="AV901" s="106"/>
      <c r="AW901" s="63">
        <f>IFERROR(VLOOKUP(C901,Merkittävyysluokitus!$A$2:$J$1705,10,FALSE),"-")</f>
        <v>3</v>
      </c>
      <c r="AX901" s="175">
        <f>IFERROR(VLOOKUP(C901,Merkittävyysluokitus!$A$2:$J$1705,6,FALSE),"-")</f>
        <v>3.8471179604261794</v>
      </c>
      <c r="AY901" s="175">
        <f>IFERROR(VLOOKUP(C901,Merkittävyysluokitus!$A$2:$J$1705,7,FALSE),"-")</f>
        <v>0.97866666666666646</v>
      </c>
      <c r="AZ901" s="175">
        <f>IFERROR(VLOOKUP(C901,Merkittävyysluokitus!$A$2:$J$1705,8,FALSE),"-")</f>
        <v>1.368451293759513</v>
      </c>
      <c r="BA901" s="175">
        <f>IFERROR(VLOOKUP(C901,Merkittävyysluokitus!$A$2:$J$1705,9,FALSE),"-")</f>
        <v>1.5</v>
      </c>
      <c r="BB901" s="203"/>
      <c r="BC901" s="203" t="str">
        <f t="shared" si="220"/>
        <v/>
      </c>
      <c r="BD901" s="39" t="str">
        <f t="shared" si="228"/>
        <v>musta</v>
      </c>
      <c r="BE901" s="68" t="str">
        <f t="shared" si="215"/>
        <v>musta</v>
      </c>
      <c r="BF901" s="68" t="str">
        <f t="shared" si="216"/>
        <v>musta</v>
      </c>
      <c r="BG901" s="68" t="str">
        <f t="shared" si="217"/>
        <v>musta</v>
      </c>
      <c r="BH901" s="208" t="str">
        <f t="shared" si="218"/>
        <v>musta</v>
      </c>
      <c r="BI901" s="39"/>
      <c r="BJ901" s="39" t="str">
        <f>IF(F901="ei löydy","uusi tie",IF(E901=0,"tieosoite muuttunut",IF(E901=1,VLOOKUP(D901,'2015'!$F$12:$AL$1887,31,FALSE),"-")))</f>
        <v>punainen</v>
      </c>
      <c r="BK901" s="67" t="str">
        <f>IF(E901=1,VLOOKUP(D901,'2015'!$F$12:$AL$1887,32,FALSE),"-")</f>
        <v>musta</v>
      </c>
      <c r="BL901" s="39" t="str">
        <f>IF(F901="ei löydy","uusi tie",IF(E901=0,"tieosoite muuttunut",IF(E901=1,VLOOKUP(D901,'2015'!$F$12:$AL$1887,33,FALSE),"-")))</f>
        <v>musta</v>
      </c>
      <c r="BM901" s="39"/>
      <c r="BN901" s="217" t="str">
        <f>VLOOKUP(D901,'2015'!$F$12:$AL$1887,33,FALSE)</f>
        <v>musta</v>
      </c>
      <c r="BO901" s="39"/>
      <c r="BP901" s="115"/>
      <c r="BQ901" s="26" t="s">
        <v>10</v>
      </c>
      <c r="BS901" s="5"/>
      <c r="BU901" s="37"/>
      <c r="BV901" s="30"/>
      <c r="BX901" t="str">
        <f>IF(E901=1,VLOOKUP(D901,'2015'!$F$12:$AX$1887,43,FALSE),"-")</f>
        <v>musta</v>
      </c>
      <c r="BY901" t="str">
        <f>IF(E901=1,VLOOKUP(D901,'2015'!$F$12:$AX$1887,44,FALSE),"-")</f>
        <v>musta</v>
      </c>
      <c r="BZ901" t="str">
        <f>IF(E901=1,VLOOKUP(D901,'2015'!$F$12:$AX$1887,45,FALSE),"-")</f>
        <v>musta</v>
      </c>
      <c r="CG901" s="21"/>
      <c r="CH901" s="21"/>
      <c r="CI901" s="21"/>
      <c r="CK901" s="21"/>
      <c r="CL901" s="21"/>
      <c r="CM901" s="21"/>
    </row>
    <row r="902" spans="1:94" ht="15.75" thickBot="1" x14ac:dyDescent="0.3">
      <c r="A902" s="50"/>
      <c r="B902" s="50"/>
      <c r="C902" s="50" t="str">
        <f t="shared" si="221"/>
        <v>3192_4_7813</v>
      </c>
      <c r="D902" s="51" t="str">
        <f t="shared" si="222"/>
        <v>3192_4</v>
      </c>
      <c r="E902" s="224">
        <f>IFERROR(VLOOKUP(C902,'2015'!$C$12:$D$1887,2,FALSE),0)</f>
        <v>1</v>
      </c>
      <c r="F902" s="51">
        <f>IFERROR(K902-IFERROR(VLOOKUP(D902,'2015'!$F$12:$I$1887,4,FALSE),"ei löydy"),"ei löydy")</f>
        <v>0</v>
      </c>
      <c r="G902" s="224">
        <f>IFERROR(VLOOKUP(Työfile_2024!C902,Liikennemalli!$D$6:$G$1921,4,FALSE),0)</f>
        <v>1</v>
      </c>
      <c r="H902" s="225">
        <f>K902-IFERROR(VLOOKUP(Työfile_2024!D902,Liikennemalli!$C$6:$H$1921,6,FALSE),"ei löydy")</f>
        <v>0</v>
      </c>
      <c r="I902" s="80">
        <v>3192</v>
      </c>
      <c r="J902" s="52">
        <v>4</v>
      </c>
      <c r="K902" s="52">
        <v>7813</v>
      </c>
      <c r="L902" s="53"/>
      <c r="M902" s="54"/>
      <c r="N902" s="54"/>
      <c r="O902" s="54"/>
      <c r="P902" s="54"/>
      <c r="Q902" s="55"/>
      <c r="R902" s="55"/>
      <c r="S902" s="55"/>
      <c r="T902" s="55"/>
      <c r="U902" s="52"/>
      <c r="V902" s="56">
        <v>85</v>
      </c>
      <c r="W902" s="56">
        <v>6</v>
      </c>
      <c r="X902" s="56">
        <v>72</v>
      </c>
      <c r="Y902" s="56">
        <f>VLOOKUP(D902,Liikennemalli24!$D$2:$F$1804,2,FALSE)</f>
        <v>108</v>
      </c>
      <c r="Z902" s="57">
        <f>VLOOKUP(D902,Liikennemalli24!$D$2:$F$1804,3,FALSE)</f>
        <v>0.78400000000000003</v>
      </c>
      <c r="AA902" s="178">
        <f>IF(G902=1,VLOOKUP(C902,Liikennemalli!$D$6:$H$1921,2,FALSE),"-")</f>
        <v>31.073929309513002</v>
      </c>
      <c r="AB902" s="197">
        <f>IF(G902=1,VLOOKUP(C902,Liikennemalli!$D$6:$H$1921,3,FALSE),"-")</f>
        <v>0.83530637268474295</v>
      </c>
      <c r="AC902" s="134">
        <f>IF(E902=1,VLOOKUP(Työfile_2024!D902,'2015'!$F$12:$X$1887,18,FALSE),"-")</f>
        <v>25</v>
      </c>
      <c r="AD902" s="127">
        <f>IF(E902=1,VLOOKUP(Työfile_2024!D902,'2015'!$F$12:$X$1887,19,FALSE),"-")</f>
        <v>1</v>
      </c>
      <c r="AI902" s="127">
        <f>IF(E902=1,VLOOKUP(Työfile_2024!D902,'2015'!$F$12:$AB$1887,20,FALSE),"-")</f>
        <v>0</v>
      </c>
      <c r="AJ902" s="127">
        <f>IF(E902=1,VLOOKUP(Työfile_2024!D902,'2015'!$F$12:$AB$1887,21,FALSE),"-")</f>
        <v>0</v>
      </c>
      <c r="AK902" s="127">
        <f>IF(E902=1,VLOOKUP(Työfile_2024!D902,'2015'!$F$12:$AB$1887,22,FALSE),"-")</f>
        <v>0</v>
      </c>
      <c r="AL902" s="127">
        <f>IF(E902=1,VLOOKUP(Työfile_2024!D902,'2015'!$F$12:$AB$1887,23,FALSE),"-")</f>
        <v>0</v>
      </c>
      <c r="AM902" s="56">
        <f>VLOOKUP(Työfile_2024!D902,Tmatkat_20km_tarkasteltava_verk!$C$2:$D$1804,2,FALSE)</f>
        <v>15</v>
      </c>
      <c r="AN902" s="148">
        <f t="shared" si="219"/>
        <v>0.17647058823529413</v>
      </c>
      <c r="AO902" s="178">
        <f>IF(E902=1,VLOOKUP(Työfile_2024!D902,'2015'!$F$12:$AC$1887,24,FALSE),"-")</f>
        <v>16</v>
      </c>
      <c r="AP902" s="52">
        <f>VLOOKUP(D902,Tarkasteltava_verkko_2024_harva!$E$2:$I$1804,5,FALSE)</f>
        <v>0</v>
      </c>
      <c r="AQ902" s="52">
        <f>VLOOKUP(D902,Tarkasteltava_verkko_2024_harva!$E$2:$I$1804,4,FALSE)</f>
        <v>0</v>
      </c>
      <c r="AR902" s="148">
        <v>0</v>
      </c>
      <c r="AS902" s="170" t="str">
        <f>IFERROR(VLOOKUP(C902,'2015'!$C$12:$AG$1887,30,FALSE),"-")</f>
        <v/>
      </c>
      <c r="AT902" s="148">
        <v>0</v>
      </c>
      <c r="AU902" s="170">
        <f>IFERROR(VLOOKUP(C902,'2015'!$C$12:$AG$1887,31,FALSE),"-")</f>
        <v>0</v>
      </c>
      <c r="AV902" s="106"/>
      <c r="AW902" s="63">
        <f>IFERROR(VLOOKUP(C902,Merkittävyysluokitus!$A$2:$J$1705,10,FALSE),"-")</f>
        <v>4</v>
      </c>
      <c r="AX902" s="175">
        <f>IFERROR(VLOOKUP(C902,Merkittävyysluokitus!$A$2:$J$1705,6,FALSE),"-")</f>
        <v>1.8595205479452053</v>
      </c>
      <c r="AY902" s="175">
        <f>IFERROR(VLOOKUP(C902,Merkittävyysluokitus!$A$2:$J$1705,7,FALSE),"-")</f>
        <v>0.35166666666666663</v>
      </c>
      <c r="AZ902" s="175">
        <f>IFERROR(VLOOKUP(C902,Merkittävyysluokitus!$A$2:$J$1705,8,FALSE),"-")</f>
        <v>0.67452054794520544</v>
      </c>
      <c r="BA902" s="175">
        <f>IFERROR(VLOOKUP(C902,Merkittävyysluokitus!$A$2:$J$1705,9,FALSE),"-")</f>
        <v>0.83333333333333326</v>
      </c>
      <c r="BB902" s="203"/>
      <c r="BC902" s="203" t="str">
        <f t="shared" si="220"/>
        <v/>
      </c>
      <c r="BD902" s="39" t="str">
        <f t="shared" si="228"/>
        <v>musta</v>
      </c>
      <c r="BE902" s="68" t="str">
        <f t="shared" si="215"/>
        <v>musta</v>
      </c>
      <c r="BF902" s="68" t="str">
        <f t="shared" si="216"/>
        <v>musta</v>
      </c>
      <c r="BG902" s="68" t="str">
        <f t="shared" si="217"/>
        <v>musta</v>
      </c>
      <c r="BH902" s="208" t="str">
        <f t="shared" si="218"/>
        <v>musta</v>
      </c>
      <c r="BI902" s="39"/>
      <c r="BJ902" s="39" t="str">
        <f>IF(F902="ei löydy","uusi tie",IF(E902=0,"tieosoite muuttunut",IF(E902=1,VLOOKUP(D902,'2015'!$F$12:$AL$1887,31,FALSE),"-")))</f>
        <v>punainen</v>
      </c>
      <c r="BK902" s="67" t="str">
        <f>IF(E902=1,VLOOKUP(D902,'2015'!$F$12:$AL$1887,32,FALSE),"-")</f>
        <v>musta</v>
      </c>
      <c r="BL902" s="39" t="str">
        <f>IF(F902="ei löydy","uusi tie",IF(E902=0,"tieosoite muuttunut",IF(E902=1,VLOOKUP(D902,'2015'!$F$12:$AL$1887,33,FALSE),"-")))</f>
        <v>musta</v>
      </c>
      <c r="BM902" s="39"/>
      <c r="BN902" s="217" t="str">
        <f>VLOOKUP(D902,'2015'!$F$12:$AL$1887,33,FALSE)</f>
        <v>musta</v>
      </c>
      <c r="BO902" s="39"/>
      <c r="BP902" s="115" t="s">
        <v>10</v>
      </c>
      <c r="BQ902" s="30"/>
      <c r="BS902" s="5"/>
      <c r="BU902" s="37"/>
      <c r="BV902" s="30" t="s">
        <v>10</v>
      </c>
      <c r="BX902" t="str">
        <f>IF(E902=1,VLOOKUP(D902,'2015'!$F$12:$AX$1887,43,FALSE),"-")</f>
        <v>musta</v>
      </c>
      <c r="BY902" t="str">
        <f>IF(E902=1,VLOOKUP(D902,'2015'!$F$12:$AX$1887,44,FALSE),"-")</f>
        <v>musta</v>
      </c>
      <c r="BZ902" t="str">
        <f>IF(E902=1,VLOOKUP(D902,'2015'!$F$12:$AX$1887,45,FALSE),"-")</f>
        <v>musta</v>
      </c>
      <c r="CA902" s="31">
        <f t="shared" ref="CA902:CA913" si="229">SUM(CB902:CE902)</f>
        <v>10</v>
      </c>
      <c r="CB902" s="31">
        <f t="shared" ref="CB902:CB913" si="230">IF(AD902&gt;0.59999,10,IF(AD902&gt;0.39999,1,0))</f>
        <v>10</v>
      </c>
      <c r="CC902" s="31">
        <f t="shared" ref="CC902:CC913" si="231">IF(AC902&gt;1999,10,IF(AC902&gt;999,1,0))</f>
        <v>0</v>
      </c>
      <c r="CD902" s="31">
        <f t="shared" ref="CD902:CD913" si="232">IF(AM902&gt;499,10,IF(AM902&gt;99,1,0))</f>
        <v>0</v>
      </c>
      <c r="CE902" s="31">
        <f t="shared" ref="CE902:CE913" si="233">IF(AQ902="osa seud. yht",10,IF(AP902="osa seud. yht",1,0))</f>
        <v>0</v>
      </c>
      <c r="CO902" s="32" t="s">
        <v>34</v>
      </c>
      <c r="CP902" s="2" t="s">
        <v>35</v>
      </c>
    </row>
    <row r="903" spans="1:94" ht="15.75" thickBot="1" x14ac:dyDescent="0.3">
      <c r="A903" s="50"/>
      <c r="B903" s="50"/>
      <c r="C903" s="50" t="str">
        <f t="shared" si="221"/>
        <v>3200_1_3747</v>
      </c>
      <c r="D903" s="51" t="str">
        <f t="shared" si="222"/>
        <v>3200_1</v>
      </c>
      <c r="E903" s="224">
        <f>IFERROR(VLOOKUP(C903,'2015'!$C$12:$D$1887,2,FALSE),0)</f>
        <v>1</v>
      </c>
      <c r="F903" s="51">
        <f>IFERROR(K903-IFERROR(VLOOKUP(D903,'2015'!$F$12:$I$1887,4,FALSE),"ei löydy"),"ei löydy")</f>
        <v>0</v>
      </c>
      <c r="G903" s="224">
        <f>IFERROR(VLOOKUP(Työfile_2024!C903,Liikennemalli!$D$6:$G$1921,4,FALSE),0)</f>
        <v>1</v>
      </c>
      <c r="H903" s="225">
        <f>K903-IFERROR(VLOOKUP(Työfile_2024!D903,Liikennemalli!$C$6:$H$1921,6,FALSE),"ei löydy")</f>
        <v>0</v>
      </c>
      <c r="I903" s="80">
        <v>3200</v>
      </c>
      <c r="J903" s="52">
        <v>1</v>
      </c>
      <c r="K903" s="52">
        <v>3747</v>
      </c>
      <c r="L903" s="53"/>
      <c r="M903" s="54"/>
      <c r="N903" s="54"/>
      <c r="O903" s="54"/>
      <c r="P903" s="54"/>
      <c r="Q903" s="55"/>
      <c r="R903" s="55"/>
      <c r="S903" s="55"/>
      <c r="T903" s="55"/>
      <c r="U903" s="52"/>
      <c r="V903" s="56">
        <v>308</v>
      </c>
      <c r="W903" s="56">
        <v>27</v>
      </c>
      <c r="X903" s="56">
        <v>271</v>
      </c>
      <c r="Y903" s="56">
        <f>VLOOKUP(D903,Liikennemalli24!$D$2:$F$1804,2,FALSE)</f>
        <v>88</v>
      </c>
      <c r="Z903" s="57">
        <f>VLOOKUP(D903,Liikennemalli24!$D$2:$F$1804,3,FALSE)</f>
        <v>0.26200000000000001</v>
      </c>
      <c r="AA903" s="178">
        <f>IF(G903=1,VLOOKUP(C903,Liikennemalli!$D$6:$H$1921,2,FALSE),"-")</f>
        <v>122.76295958422401</v>
      </c>
      <c r="AB903" s="197">
        <f>IF(G903=1,VLOOKUP(C903,Liikennemalli!$D$6:$H$1921,3,FALSE),"-")</f>
        <v>0.58998803440619696</v>
      </c>
      <c r="AC903" s="134">
        <f>IF(E903=1,VLOOKUP(Työfile_2024!D903,'2015'!$F$12:$X$1887,18,FALSE),"-")</f>
        <v>0</v>
      </c>
      <c r="AD903" s="127">
        <f>IF(E903=1,VLOOKUP(Työfile_2024!D903,'2015'!$F$12:$X$1887,19,FALSE),"-")</f>
        <v>0</v>
      </c>
      <c r="AI903" s="127" t="str">
        <f>IF(E903=1,VLOOKUP(Työfile_2024!D903,'2015'!$F$12:$AB$1887,20,FALSE),"-")</f>
        <v>0-1 000</v>
      </c>
      <c r="AJ903" s="127" t="str">
        <f>IF(E903=1,VLOOKUP(Työfile_2024!D903,'2015'!$F$12:$AB$1887,21,FALSE),"-")</f>
        <v>0-1 000</v>
      </c>
      <c r="AK903" s="127" t="str">
        <f>IF(E903=1,VLOOKUP(Työfile_2024!D903,'2015'!$F$12:$AB$1887,22,FALSE),"-")</f>
        <v>80-100 %</v>
      </c>
      <c r="AL903" s="127" t="str">
        <f>IF(E903=1,VLOOKUP(Työfile_2024!D903,'2015'!$F$12:$AB$1887,23,FALSE),"-")</f>
        <v>80-100 %</v>
      </c>
      <c r="AM903" s="56">
        <f>VLOOKUP(Työfile_2024!D903,Tmatkat_20km_tarkasteltava_verk!$C$2:$D$1804,2,FALSE)</f>
        <v>20</v>
      </c>
      <c r="AN903" s="148">
        <f t="shared" si="219"/>
        <v>6.4935064935064929E-2</v>
      </c>
      <c r="AO903" s="178">
        <f>IF(E903=1,VLOOKUP(Työfile_2024!D903,'2015'!$F$12:$AC$1887,24,FALSE),"-")</f>
        <v>36</v>
      </c>
      <c r="AP903" s="52">
        <f>VLOOKUP(D903,Tarkasteltava_verkko_2024_harva!$E$2:$I$1804,5,FALSE)</f>
        <v>0</v>
      </c>
      <c r="AQ903" s="52">
        <f>VLOOKUP(D903,Tarkasteltava_verkko_2024_harva!$E$2:$I$1804,4,FALSE)</f>
        <v>0</v>
      </c>
      <c r="AR903" s="148">
        <v>0</v>
      </c>
      <c r="AS903" s="170">
        <f>IFERROR(VLOOKUP(C903,'2015'!$C$12:$AG$1887,30,FALSE),"-")</f>
        <v>0</v>
      </c>
      <c r="AT903" s="148">
        <v>0</v>
      </c>
      <c r="AU903" s="170">
        <f>IFERROR(VLOOKUP(C903,'2015'!$C$12:$AG$1887,31,FALSE),"-")</f>
        <v>0</v>
      </c>
      <c r="AV903" s="106"/>
      <c r="AW903" s="63">
        <f>IFERROR(VLOOKUP(C903,Merkittävyysluokitus!$A$2:$J$1705,10,FALSE),"-")</f>
        <v>3</v>
      </c>
      <c r="AX903" s="175">
        <f>IFERROR(VLOOKUP(C903,Merkittävyysluokitus!$A$2:$J$1705,6,FALSE),"-")</f>
        <v>5.1250350076103501</v>
      </c>
      <c r="AY903" s="175">
        <f>IFERROR(VLOOKUP(C903,Merkittävyysluokitus!$A$2:$J$1705,7,FALSE),"-")</f>
        <v>1.0106666666666666</v>
      </c>
      <c r="AZ903" s="175">
        <f>IFERROR(VLOOKUP(C903,Merkittävyysluokitus!$A$2:$J$1705,8,FALSE),"-")</f>
        <v>3.1143683409436838</v>
      </c>
      <c r="BA903" s="175">
        <f>IFERROR(VLOOKUP(C903,Merkittävyysluokitus!$A$2:$J$1705,9,FALSE),"-")</f>
        <v>1</v>
      </c>
      <c r="BB903" s="203"/>
      <c r="BC903" s="203" t="str">
        <f t="shared" si="220"/>
        <v/>
      </c>
      <c r="BD903" s="39" t="str">
        <f t="shared" si="228"/>
        <v>musta</v>
      </c>
      <c r="BE903" s="68" t="str">
        <f t="shared" si="215"/>
        <v>musta</v>
      </c>
      <c r="BF903" s="68" t="str">
        <f t="shared" si="216"/>
        <v>musta</v>
      </c>
      <c r="BG903" s="68" t="str">
        <f t="shared" si="217"/>
        <v>musta</v>
      </c>
      <c r="BH903" s="208" t="str">
        <f t="shared" si="218"/>
        <v>musta</v>
      </c>
      <c r="BI903" s="39"/>
      <c r="BJ903" s="39" t="str">
        <f>IF(F903="ei löydy","uusi tie",IF(E903=0,"tieosoite muuttunut",IF(E903=1,VLOOKUP(D903,'2015'!$F$12:$AL$1887,31,FALSE),"-")))</f>
        <v>punainen</v>
      </c>
      <c r="BK903" s="67" t="str">
        <f>IF(E903=1,VLOOKUP(D903,'2015'!$F$12:$AL$1887,32,FALSE),"-")</f>
        <v>musta</v>
      </c>
      <c r="BL903" s="39" t="str">
        <f>IF(F903="ei löydy","uusi tie",IF(E903=0,"tieosoite muuttunut",IF(E903=1,VLOOKUP(D903,'2015'!$F$12:$AL$1887,33,FALSE),"-")))</f>
        <v>musta</v>
      </c>
      <c r="BM903" s="39"/>
      <c r="BN903" s="217" t="str">
        <f>VLOOKUP(D903,'2015'!$F$12:$AL$1887,33,FALSE)</f>
        <v>musta</v>
      </c>
      <c r="BO903" s="39"/>
      <c r="BP903" s="115" t="s">
        <v>10</v>
      </c>
      <c r="BQ903" s="30"/>
      <c r="BS903" s="5"/>
      <c r="BU903" s="37"/>
      <c r="BV903" s="30" t="s">
        <v>10</v>
      </c>
      <c r="BX903">
        <f>IF(E903=1,VLOOKUP(D903,'2015'!$F$12:$AX$1887,43,FALSE),"-")</f>
        <v>0</v>
      </c>
      <c r="BY903">
        <f>IF(E903=1,VLOOKUP(D903,'2015'!$F$12:$AX$1887,44,FALSE),"-")</f>
        <v>0</v>
      </c>
      <c r="BZ903">
        <f>IF(E903=1,VLOOKUP(D903,'2015'!$F$12:$AX$1887,45,FALSE),"-")</f>
        <v>0</v>
      </c>
      <c r="CA903" s="31">
        <f t="shared" si="229"/>
        <v>0</v>
      </c>
      <c r="CB903" s="31">
        <f t="shared" si="230"/>
        <v>0</v>
      </c>
      <c r="CC903" s="31">
        <f t="shared" si="231"/>
        <v>0</v>
      </c>
      <c r="CD903" s="31">
        <f t="shared" si="232"/>
        <v>0</v>
      </c>
      <c r="CE903" s="31">
        <f t="shared" si="233"/>
        <v>0</v>
      </c>
      <c r="CO903" s="2" t="s">
        <v>35</v>
      </c>
      <c r="CP903" s="2" t="s">
        <v>35</v>
      </c>
    </row>
    <row r="904" spans="1:94" ht="15.75" thickBot="1" x14ac:dyDescent="0.3">
      <c r="A904" s="50"/>
      <c r="B904" s="50"/>
      <c r="C904" s="50" t="str">
        <f t="shared" si="221"/>
        <v>3200_2_8330</v>
      </c>
      <c r="D904" s="51" t="str">
        <f t="shared" si="222"/>
        <v>3200_2</v>
      </c>
      <c r="E904" s="224">
        <f>IFERROR(VLOOKUP(C904,'2015'!$C$12:$D$1887,2,FALSE),0)</f>
        <v>1</v>
      </c>
      <c r="F904" s="51">
        <f>IFERROR(K904-IFERROR(VLOOKUP(D904,'2015'!$F$12:$I$1887,4,FALSE),"ei löydy"),"ei löydy")</f>
        <v>0</v>
      </c>
      <c r="G904" s="224">
        <f>IFERROR(VLOOKUP(Työfile_2024!C904,Liikennemalli!$D$6:$G$1921,4,FALSE),0)</f>
        <v>1</v>
      </c>
      <c r="H904" s="225">
        <f>K904-IFERROR(VLOOKUP(Työfile_2024!D904,Liikennemalli!$C$6:$H$1921,6,FALSE),"ei löydy")</f>
        <v>0</v>
      </c>
      <c r="I904" s="80">
        <v>3200</v>
      </c>
      <c r="J904" s="52">
        <v>2</v>
      </c>
      <c r="K904" s="52">
        <v>8330</v>
      </c>
      <c r="L904" s="53"/>
      <c r="M904" s="54"/>
      <c r="N904" s="54"/>
      <c r="O904" s="54"/>
      <c r="P904" s="54"/>
      <c r="Q904" s="55"/>
      <c r="R904" s="55"/>
      <c r="S904" s="55"/>
      <c r="T904" s="55"/>
      <c r="U904" s="52"/>
      <c r="V904" s="56">
        <v>257.79159663865545</v>
      </c>
      <c r="W904" s="56">
        <v>23.13781512605042</v>
      </c>
      <c r="X904" s="56">
        <v>228.79183673469387</v>
      </c>
      <c r="Y904" s="56">
        <f>VLOOKUP(D904,Liikennemalli24!$D$2:$F$1804,2,FALSE)</f>
        <v>47</v>
      </c>
      <c r="Z904" s="57">
        <f>VLOOKUP(D904,Liikennemalli24!$D$2:$F$1804,3,FALSE)</f>
        <v>0.73</v>
      </c>
      <c r="AA904" s="178">
        <f>IF(G904=1,VLOOKUP(C904,Liikennemalli!$D$6:$H$1921,2,FALSE),"-")</f>
        <v>94.447805010161602</v>
      </c>
      <c r="AB904" s="197">
        <f>IF(G904=1,VLOOKUP(C904,Liikennemalli!$D$6:$H$1921,3,FALSE),"-")</f>
        <v>0.77741089746277203</v>
      </c>
      <c r="AC904" s="134">
        <f>IF(E904=1,VLOOKUP(Työfile_2024!D904,'2015'!$F$12:$X$1887,18,FALSE),"-")</f>
        <v>0</v>
      </c>
      <c r="AD904" s="127">
        <f>IF(E904=1,VLOOKUP(Työfile_2024!D904,'2015'!$F$12:$X$1887,19,FALSE),"-")</f>
        <v>0</v>
      </c>
      <c r="AI904" s="127" t="str">
        <f>IF(E904=1,VLOOKUP(Työfile_2024!D904,'2015'!$F$12:$AB$1887,20,FALSE),"-")</f>
        <v>0-1 000</v>
      </c>
      <c r="AJ904" s="127" t="str">
        <f>IF(E904=1,VLOOKUP(Työfile_2024!D904,'2015'!$F$12:$AB$1887,21,FALSE),"-")</f>
        <v>0-1 000</v>
      </c>
      <c r="AK904" s="127" t="str">
        <f>IF(E904=1,VLOOKUP(Työfile_2024!D904,'2015'!$F$12:$AB$1887,22,FALSE),"-")</f>
        <v>80-100 %</v>
      </c>
      <c r="AL904" s="127" t="str">
        <f>IF(E904=1,VLOOKUP(Työfile_2024!D904,'2015'!$F$12:$AB$1887,23,FALSE),"-")</f>
        <v>80-100 %</v>
      </c>
      <c r="AM904" s="56">
        <f>VLOOKUP(Työfile_2024!D904,Tmatkat_20km_tarkasteltava_verk!$C$2:$D$1804,2,FALSE)</f>
        <v>13</v>
      </c>
      <c r="AN904" s="148">
        <f t="shared" si="219"/>
        <v>5.0428331138435062E-2</v>
      </c>
      <c r="AO904" s="178">
        <f>IF(E904=1,VLOOKUP(Työfile_2024!D904,'2015'!$F$12:$AC$1887,24,FALSE),"-")</f>
        <v>37</v>
      </c>
      <c r="AP904" s="52">
        <f>VLOOKUP(D904,Tarkasteltava_verkko_2024_harva!$E$2:$I$1804,5,FALSE)</f>
        <v>0</v>
      </c>
      <c r="AQ904" s="52">
        <f>VLOOKUP(D904,Tarkasteltava_verkko_2024_harva!$E$2:$I$1804,4,FALSE)</f>
        <v>0</v>
      </c>
      <c r="AR904" s="148">
        <v>0</v>
      </c>
      <c r="AS904" s="170">
        <f>IFERROR(VLOOKUP(C904,'2015'!$C$12:$AG$1887,30,FALSE),"-")</f>
        <v>0</v>
      </c>
      <c r="AT904" s="148">
        <v>0</v>
      </c>
      <c r="AU904" s="170">
        <f>IFERROR(VLOOKUP(C904,'2015'!$C$12:$AG$1887,31,FALSE),"-")</f>
        <v>0</v>
      </c>
      <c r="AV904" s="106"/>
      <c r="AW904" s="63">
        <f>IFERROR(VLOOKUP(C904,Merkittävyysluokitus!$A$2:$J$1705,10,FALSE),"-")</f>
        <v>3</v>
      </c>
      <c r="AX904" s="175">
        <f>IFERROR(VLOOKUP(C904,Merkittävyysluokitus!$A$2:$J$1705,6,FALSE),"-")</f>
        <v>3.214819298312932</v>
      </c>
      <c r="AY904" s="175">
        <f>IFERROR(VLOOKUP(C904,Merkittävyysluokitus!$A$2:$J$1705,7,FALSE),"-")</f>
        <v>0.82004145658263294</v>
      </c>
      <c r="AZ904" s="175">
        <f>IFERROR(VLOOKUP(C904,Merkittävyysluokitus!$A$2:$J$1705,8,FALSE),"-")</f>
        <v>1.5614445083969661</v>
      </c>
      <c r="BA904" s="175">
        <f>IFERROR(VLOOKUP(C904,Merkittävyysluokitus!$A$2:$J$1705,9,FALSE),"-")</f>
        <v>0.83333333333333326</v>
      </c>
      <c r="BB904" s="203"/>
      <c r="BC904" s="203" t="str">
        <f t="shared" si="220"/>
        <v/>
      </c>
      <c r="BD904" s="39" t="str">
        <f t="shared" si="228"/>
        <v>musta</v>
      </c>
      <c r="BE904" s="68" t="str">
        <f t="shared" si="215"/>
        <v>musta</v>
      </c>
      <c r="BF904" s="68" t="str">
        <f t="shared" si="216"/>
        <v>musta</v>
      </c>
      <c r="BG904" s="68" t="str">
        <f t="shared" si="217"/>
        <v>musta</v>
      </c>
      <c r="BH904" s="208" t="str">
        <f t="shared" si="218"/>
        <v>musta</v>
      </c>
      <c r="BI904" s="39"/>
      <c r="BJ904" s="39" t="str">
        <f>IF(F904="ei löydy","uusi tie",IF(E904=0,"tieosoite muuttunut",IF(E904=1,VLOOKUP(D904,'2015'!$F$12:$AL$1887,31,FALSE),"-")))</f>
        <v>punainen</v>
      </c>
      <c r="BK904" s="67" t="str">
        <f>IF(E904=1,VLOOKUP(D904,'2015'!$F$12:$AL$1887,32,FALSE),"-")</f>
        <v>musta</v>
      </c>
      <c r="BL904" s="39" t="str">
        <f>IF(F904="ei löydy","uusi tie",IF(E904=0,"tieosoite muuttunut",IF(E904=1,VLOOKUP(D904,'2015'!$F$12:$AL$1887,33,FALSE),"-")))</f>
        <v>musta</v>
      </c>
      <c r="BM904" s="39"/>
      <c r="BN904" s="217" t="str">
        <f>VLOOKUP(D904,'2015'!$F$12:$AL$1887,33,FALSE)</f>
        <v>musta</v>
      </c>
      <c r="BO904" s="39"/>
      <c r="BP904" s="115" t="s">
        <v>10</v>
      </c>
      <c r="BQ904" s="30"/>
      <c r="BS904" s="5"/>
      <c r="BU904" s="37"/>
      <c r="BV904" s="30" t="s">
        <v>10</v>
      </c>
      <c r="BX904">
        <f>IF(E904=1,VLOOKUP(D904,'2015'!$F$12:$AX$1887,43,FALSE),"-")</f>
        <v>0</v>
      </c>
      <c r="BY904">
        <f>IF(E904=1,VLOOKUP(D904,'2015'!$F$12:$AX$1887,44,FALSE),"-")</f>
        <v>0</v>
      </c>
      <c r="BZ904">
        <f>IF(E904=1,VLOOKUP(D904,'2015'!$F$12:$AX$1887,45,FALSE),"-")</f>
        <v>0</v>
      </c>
      <c r="CA904" s="31">
        <f t="shared" si="229"/>
        <v>0</v>
      </c>
      <c r="CB904" s="31">
        <f t="shared" si="230"/>
        <v>0</v>
      </c>
      <c r="CC904" s="31">
        <f t="shared" si="231"/>
        <v>0</v>
      </c>
      <c r="CD904" s="31">
        <f t="shared" si="232"/>
        <v>0</v>
      </c>
      <c r="CE904" s="31">
        <f t="shared" si="233"/>
        <v>0</v>
      </c>
      <c r="CO904" s="2" t="s">
        <v>35</v>
      </c>
      <c r="CP904" s="2" t="s">
        <v>35</v>
      </c>
    </row>
    <row r="905" spans="1:94" ht="15.75" thickBot="1" x14ac:dyDescent="0.3">
      <c r="A905" s="50"/>
      <c r="B905" s="50"/>
      <c r="C905" s="50" t="str">
        <f t="shared" si="221"/>
        <v>3200_3_2600</v>
      </c>
      <c r="D905" s="51" t="str">
        <f t="shared" si="222"/>
        <v>3200_3</v>
      </c>
      <c r="E905" s="224">
        <f>IFERROR(VLOOKUP(C905,'2015'!$C$12:$D$1887,2,FALSE),0)</f>
        <v>1</v>
      </c>
      <c r="F905" s="51">
        <f>IFERROR(K905-IFERROR(VLOOKUP(D905,'2015'!$F$12:$I$1887,4,FALSE),"ei löydy"),"ei löydy")</f>
        <v>0</v>
      </c>
      <c r="G905" s="224">
        <f>IFERROR(VLOOKUP(Työfile_2024!C905,Liikennemalli!$D$6:$G$1921,4,FALSE),0)</f>
        <v>1</v>
      </c>
      <c r="H905" s="225">
        <f>K905-IFERROR(VLOOKUP(Työfile_2024!D905,Liikennemalli!$C$6:$H$1921,6,FALSE),"ei löydy")</f>
        <v>0</v>
      </c>
      <c r="I905" s="81">
        <v>3200</v>
      </c>
      <c r="J905" s="52">
        <v>3</v>
      </c>
      <c r="K905" s="52">
        <v>2600</v>
      </c>
      <c r="L905" s="53"/>
      <c r="M905" s="54"/>
      <c r="N905" s="54"/>
      <c r="O905" s="54"/>
      <c r="P905" s="54"/>
      <c r="Q905" s="55"/>
      <c r="R905" s="55"/>
      <c r="S905" s="55"/>
      <c r="T905" s="55"/>
      <c r="U905" s="52"/>
      <c r="V905" s="56">
        <v>126</v>
      </c>
      <c r="W905" s="56">
        <v>13</v>
      </c>
      <c r="X905" s="56">
        <v>118</v>
      </c>
      <c r="Y905" s="56">
        <f>VLOOKUP(D905,Liikennemalli24!$D$2:$F$1804,2,FALSE)</f>
        <v>38</v>
      </c>
      <c r="Z905" s="57">
        <f>VLOOKUP(D905,Liikennemalli24!$D$2:$F$1804,3,FALSE)</f>
        <v>0.93300000000000005</v>
      </c>
      <c r="AA905" s="178">
        <f>IF(G905=1,VLOOKUP(C905,Liikennemalli!$D$6:$H$1921,2,FALSE),"-")</f>
        <v>34.974024622519998</v>
      </c>
      <c r="AB905" s="197">
        <f>IF(G905=1,VLOOKUP(C905,Liikennemalli!$D$6:$H$1921,3,FALSE),"-")</f>
        <v>0.88489194870509802</v>
      </c>
      <c r="AC905" s="134">
        <f>IF(E905=1,VLOOKUP(Työfile_2024!D905,'2015'!$F$12:$X$1887,18,FALSE),"-")</f>
        <v>0</v>
      </c>
      <c r="AD905" s="127">
        <f>IF(E905=1,VLOOKUP(Työfile_2024!D905,'2015'!$F$12:$X$1887,19,FALSE),"-")</f>
        <v>0</v>
      </c>
      <c r="AI905" s="127" t="str">
        <f>IF(E905=1,VLOOKUP(Työfile_2024!D905,'2015'!$F$12:$AB$1887,20,FALSE),"-")</f>
        <v>0-1 000</v>
      </c>
      <c r="AJ905" s="127" t="str">
        <f>IF(E905=1,VLOOKUP(Työfile_2024!D905,'2015'!$F$12:$AB$1887,21,FALSE),"-")</f>
        <v>0-1 000</v>
      </c>
      <c r="AK905" s="127" t="str">
        <f>IF(E905=1,VLOOKUP(Työfile_2024!D905,'2015'!$F$12:$AB$1887,22,FALSE),"-")</f>
        <v>80-100 %</v>
      </c>
      <c r="AL905" s="127" t="str">
        <f>IF(E905=1,VLOOKUP(Työfile_2024!D905,'2015'!$F$12:$AB$1887,23,FALSE),"-")</f>
        <v>80-100 %</v>
      </c>
      <c r="AM905" s="56">
        <f>VLOOKUP(Työfile_2024!D905,Tmatkat_20km_tarkasteltava_verk!$C$2:$D$1804,2,FALSE)</f>
        <v>15</v>
      </c>
      <c r="AN905" s="148">
        <f t="shared" si="219"/>
        <v>0.11904761904761904</v>
      </c>
      <c r="AO905" s="178">
        <f>IF(E905=1,VLOOKUP(Työfile_2024!D905,'2015'!$F$12:$AC$1887,24,FALSE),"-")</f>
        <v>20</v>
      </c>
      <c r="AP905" s="52">
        <f>VLOOKUP(D905,Tarkasteltava_verkko_2024_harva!$E$2:$I$1804,5,FALSE)</f>
        <v>0</v>
      </c>
      <c r="AQ905" s="52">
        <f>VLOOKUP(D905,Tarkasteltava_verkko_2024_harva!$E$2:$I$1804,4,FALSE)</f>
        <v>0</v>
      </c>
      <c r="AR905" s="148">
        <v>0</v>
      </c>
      <c r="AS905" s="170">
        <f>IFERROR(VLOOKUP(C905,'2015'!$C$12:$AG$1887,30,FALSE),"-")</f>
        <v>0</v>
      </c>
      <c r="AT905" s="148">
        <v>0</v>
      </c>
      <c r="AU905" s="170">
        <f>IFERROR(VLOOKUP(C905,'2015'!$C$12:$AG$1887,31,FALSE),"-")</f>
        <v>0</v>
      </c>
      <c r="AV905" s="106"/>
      <c r="AW905" s="63">
        <f>IFERROR(VLOOKUP(C905,Merkittävyysluokitus!$A$2:$J$1705,10,FALSE),"-")</f>
        <v>4</v>
      </c>
      <c r="AX905" s="175">
        <f>IFERROR(VLOOKUP(C905,Merkittävyysluokitus!$A$2:$J$1705,6,FALSE),"-")</f>
        <v>2.3976613394216133</v>
      </c>
      <c r="AY905" s="175">
        <f>IFERROR(VLOOKUP(C905,Merkittävyysluokitus!$A$2:$J$1705,7,FALSE),"-")</f>
        <v>0.41133333333333333</v>
      </c>
      <c r="AZ905" s="175">
        <f>IFERROR(VLOOKUP(C905,Merkittävyysluokitus!$A$2:$J$1705,8,FALSE),"-")</f>
        <v>1.48632800608828</v>
      </c>
      <c r="BA905" s="175">
        <f>IFERROR(VLOOKUP(C905,Merkittävyysluokitus!$A$2:$J$1705,9,FALSE),"-")</f>
        <v>0.5</v>
      </c>
      <c r="BB905" s="203"/>
      <c r="BC905" s="203" t="str">
        <f t="shared" si="220"/>
        <v/>
      </c>
      <c r="BD905" s="39" t="str">
        <f t="shared" si="228"/>
        <v>musta</v>
      </c>
      <c r="BE905" s="68" t="str">
        <f t="shared" si="215"/>
        <v>musta</v>
      </c>
      <c r="BF905" s="68" t="str">
        <f t="shared" si="216"/>
        <v>musta</v>
      </c>
      <c r="BG905" s="68" t="str">
        <f t="shared" si="217"/>
        <v>musta</v>
      </c>
      <c r="BH905" s="208" t="str">
        <f t="shared" si="218"/>
        <v>musta</v>
      </c>
      <c r="BI905" s="39"/>
      <c r="BJ905" s="39" t="str">
        <f>IF(F905="ei löydy","uusi tie",IF(E905=0,"tieosoite muuttunut",IF(E905=1,VLOOKUP(D905,'2015'!$F$12:$AL$1887,31,FALSE),"-")))</f>
        <v>musta</v>
      </c>
      <c r="BK905" s="67" t="str">
        <f>IF(E905=1,VLOOKUP(D905,'2015'!$F$12:$AL$1887,32,FALSE),"-")</f>
        <v>musta</v>
      </c>
      <c r="BL905" s="39" t="str">
        <f>IF(F905="ei löydy","uusi tie",IF(E905=0,"tieosoite muuttunut",IF(E905=1,VLOOKUP(D905,'2015'!$F$12:$AL$1887,33,FALSE),"-")))</f>
        <v>musta</v>
      </c>
      <c r="BM905" s="39"/>
      <c r="BN905" s="217" t="str">
        <f>VLOOKUP(D905,'2015'!$F$12:$AL$1887,33,FALSE)</f>
        <v>musta</v>
      </c>
      <c r="BO905" s="39"/>
      <c r="BP905" s="115" t="s">
        <v>10</v>
      </c>
      <c r="BQ905" s="30"/>
      <c r="BS905" s="5"/>
      <c r="BU905" s="37"/>
      <c r="BV905" s="30" t="s">
        <v>10</v>
      </c>
      <c r="BX905">
        <f>IF(E905=1,VLOOKUP(D905,'2015'!$F$12:$AX$1887,43,FALSE),"-")</f>
        <v>0</v>
      </c>
      <c r="BY905">
        <f>IF(E905=1,VLOOKUP(D905,'2015'!$F$12:$AX$1887,44,FALSE),"-")</f>
        <v>0</v>
      </c>
      <c r="BZ905">
        <f>IF(E905=1,VLOOKUP(D905,'2015'!$F$12:$AX$1887,45,FALSE),"-")</f>
        <v>0</v>
      </c>
      <c r="CA905" s="31">
        <f t="shared" si="229"/>
        <v>0</v>
      </c>
      <c r="CB905" s="31">
        <f t="shared" si="230"/>
        <v>0</v>
      </c>
      <c r="CC905" s="31">
        <f t="shared" si="231"/>
        <v>0</v>
      </c>
      <c r="CD905" s="31">
        <f t="shared" si="232"/>
        <v>0</v>
      </c>
      <c r="CE905" s="31">
        <f t="shared" si="233"/>
        <v>0</v>
      </c>
      <c r="CO905" s="2" t="s">
        <v>35</v>
      </c>
      <c r="CP905" s="2" t="s">
        <v>35</v>
      </c>
    </row>
    <row r="906" spans="1:94" ht="15.75" thickBot="1" x14ac:dyDescent="0.3">
      <c r="A906" s="50"/>
      <c r="B906" s="50"/>
      <c r="C906" s="50" t="str">
        <f t="shared" si="221"/>
        <v>3201_1_4129</v>
      </c>
      <c r="D906" s="51" t="str">
        <f t="shared" si="222"/>
        <v>3201_1</v>
      </c>
      <c r="E906" s="224">
        <f>IFERROR(VLOOKUP(C906,'2015'!$C$12:$D$1887,2,FALSE),0)</f>
        <v>1</v>
      </c>
      <c r="F906" s="51">
        <f>IFERROR(K906-IFERROR(VLOOKUP(D906,'2015'!$F$12:$I$1887,4,FALSE),"ei löydy"),"ei löydy")</f>
        <v>0</v>
      </c>
      <c r="G906" s="224">
        <f>IFERROR(VLOOKUP(Työfile_2024!C906,Liikennemalli!$D$6:$G$1921,4,FALSE),0)</f>
        <v>1</v>
      </c>
      <c r="H906" s="225">
        <f>K906-IFERROR(VLOOKUP(Työfile_2024!D906,Liikennemalli!$C$6:$H$1921,6,FALSE),"ei löydy")</f>
        <v>0</v>
      </c>
      <c r="I906" s="80">
        <v>3201</v>
      </c>
      <c r="J906" s="52">
        <v>1</v>
      </c>
      <c r="K906" s="52">
        <v>4129</v>
      </c>
      <c r="L906" s="53"/>
      <c r="M906" s="54"/>
      <c r="N906" s="54"/>
      <c r="O906" s="54"/>
      <c r="P906" s="54"/>
      <c r="Q906" s="55"/>
      <c r="R906" s="55"/>
      <c r="S906" s="55"/>
      <c r="T906" s="55"/>
      <c r="U906" s="52"/>
      <c r="V906" s="56">
        <v>238</v>
      </c>
      <c r="W906" s="56">
        <v>25</v>
      </c>
      <c r="X906" s="56">
        <v>210</v>
      </c>
      <c r="Y906" s="56">
        <f>VLOOKUP(D906,Liikennemalli24!$D$2:$F$1804,2,FALSE)</f>
        <v>15</v>
      </c>
      <c r="Z906" s="57">
        <f>VLOOKUP(D906,Liikennemalli24!$D$2:$F$1804,3,FALSE)</f>
        <v>0.44</v>
      </c>
      <c r="AA906" s="178">
        <f>IF(G906=1,VLOOKUP(C906,Liikennemalli!$D$6:$H$1921,2,FALSE),"-")</f>
        <v>9.1561509682195794</v>
      </c>
      <c r="AB906" s="197">
        <f>IF(G906=1,VLOOKUP(C906,Liikennemalli!$D$6:$H$1921,3,FALSE),"-")</f>
        <v>0.45106325296449701</v>
      </c>
      <c r="AC906" s="134">
        <f>IF(E906=1,VLOOKUP(Työfile_2024!D906,'2015'!$F$12:$X$1887,18,FALSE),"-")</f>
        <v>72</v>
      </c>
      <c r="AD906" s="127">
        <f>IF(E906=1,VLOOKUP(Työfile_2024!D906,'2015'!$F$12:$X$1887,19,FALSE),"-")</f>
        <v>0.98</v>
      </c>
      <c r="AI906" s="127">
        <f>IF(E906=1,VLOOKUP(Työfile_2024!D906,'2015'!$F$12:$AB$1887,20,FALSE),"-")</f>
        <v>0</v>
      </c>
      <c r="AJ906" s="127">
        <f>IF(E906=1,VLOOKUP(Työfile_2024!D906,'2015'!$F$12:$AB$1887,21,FALSE),"-")</f>
        <v>0</v>
      </c>
      <c r="AK906" s="127">
        <f>IF(E906=1,VLOOKUP(Työfile_2024!D906,'2015'!$F$12:$AB$1887,22,FALSE),"-")</f>
        <v>0</v>
      </c>
      <c r="AL906" s="127">
        <f>IF(E906=1,VLOOKUP(Työfile_2024!D906,'2015'!$F$12:$AB$1887,23,FALSE),"-")</f>
        <v>0</v>
      </c>
      <c r="AM906" s="56">
        <f>VLOOKUP(Työfile_2024!D906,Tmatkat_20km_tarkasteltava_verk!$C$2:$D$1804,2,FALSE)</f>
        <v>7</v>
      </c>
      <c r="AN906" s="148">
        <f t="shared" si="219"/>
        <v>2.9411764705882353E-2</v>
      </c>
      <c r="AO906" s="178">
        <f>IF(E906=1,VLOOKUP(Työfile_2024!D906,'2015'!$F$12:$AC$1887,24,FALSE),"-")</f>
        <v>11</v>
      </c>
      <c r="AP906" s="52">
        <f>VLOOKUP(D906,Tarkasteltava_verkko_2024_harva!$E$2:$I$1804,5,FALSE)</f>
        <v>0</v>
      </c>
      <c r="AQ906" s="52">
        <f>VLOOKUP(D906,Tarkasteltava_verkko_2024_harva!$E$2:$I$1804,4,FALSE)</f>
        <v>0</v>
      </c>
      <c r="AR906" s="148">
        <v>0</v>
      </c>
      <c r="AS906" s="170" t="str">
        <f>IFERROR(VLOOKUP(C906,'2015'!$C$12:$AG$1887,30,FALSE),"-")</f>
        <v/>
      </c>
      <c r="AT906" s="148">
        <v>0</v>
      </c>
      <c r="AU906" s="170">
        <f>IFERROR(VLOOKUP(C906,'2015'!$C$12:$AG$1887,31,FALSE),"-")</f>
        <v>0</v>
      </c>
      <c r="AV906" s="106"/>
      <c r="AW906" s="63">
        <f>IFERROR(VLOOKUP(C906,Merkittävyysluokitus!$A$2:$J$1705,10,FALSE),"-")</f>
        <v>3</v>
      </c>
      <c r="AX906" s="175">
        <f>IFERROR(VLOOKUP(C906,Merkittävyysluokitus!$A$2:$J$1705,6,FALSE),"-")</f>
        <v>4.4585205479452048</v>
      </c>
      <c r="AY906" s="175">
        <f>IFERROR(VLOOKUP(C906,Merkittävyysluokitus!$A$2:$J$1705,7,FALSE),"-")</f>
        <v>0.72399999999999987</v>
      </c>
      <c r="AZ906" s="175">
        <f>IFERROR(VLOOKUP(C906,Merkittävyysluokitus!$A$2:$J$1705,8,FALSE),"-")</f>
        <v>3.0678538812785385</v>
      </c>
      <c r="BA906" s="175">
        <f>IFERROR(VLOOKUP(C906,Merkittävyysluokitus!$A$2:$J$1705,9,FALSE),"-")</f>
        <v>0.66666666666666663</v>
      </c>
      <c r="BB906" s="203"/>
      <c r="BC906" s="203" t="str">
        <f t="shared" si="220"/>
        <v/>
      </c>
      <c r="BD906" s="39" t="str">
        <f t="shared" si="228"/>
        <v>musta</v>
      </c>
      <c r="BE906" s="68" t="str">
        <f t="shared" si="215"/>
        <v>musta</v>
      </c>
      <c r="BF906" s="68" t="str">
        <f t="shared" si="216"/>
        <v>musta</v>
      </c>
      <c r="BG906" s="68" t="str">
        <f t="shared" si="217"/>
        <v>musta</v>
      </c>
      <c r="BH906" s="208" t="str">
        <f t="shared" si="218"/>
        <v>musta</v>
      </c>
      <c r="BI906" s="39"/>
      <c r="BJ906" s="39" t="str">
        <f>IF(F906="ei löydy","uusi tie",IF(E906=0,"tieosoite muuttunut",IF(E906=1,VLOOKUP(D906,'2015'!$F$12:$AL$1887,31,FALSE),"-")))</f>
        <v>musta</v>
      </c>
      <c r="BK906" s="67" t="str">
        <f>IF(E906=1,VLOOKUP(D906,'2015'!$F$12:$AL$1887,32,FALSE),"-")</f>
        <v>musta</v>
      </c>
      <c r="BL906" s="39" t="str">
        <f>IF(F906="ei löydy","uusi tie",IF(E906=0,"tieosoite muuttunut",IF(E906=1,VLOOKUP(D906,'2015'!$F$12:$AL$1887,33,FALSE),"-")))</f>
        <v>musta</v>
      </c>
      <c r="BM906" s="39"/>
      <c r="BN906" s="217" t="str">
        <f>VLOOKUP(D906,'2015'!$F$12:$AL$1887,33,FALSE)</f>
        <v>musta</v>
      </c>
      <c r="BO906" s="39"/>
      <c r="BP906" s="115" t="s">
        <v>10</v>
      </c>
      <c r="BQ906" s="30"/>
      <c r="BS906" s="5"/>
      <c r="BU906" s="37"/>
      <c r="BV906" s="30" t="s">
        <v>10</v>
      </c>
      <c r="BX906" t="str">
        <f>IF(E906=1,VLOOKUP(D906,'2015'!$F$12:$AX$1887,43,FALSE),"-")</f>
        <v>musta</v>
      </c>
      <c r="BY906" t="str">
        <f>IF(E906=1,VLOOKUP(D906,'2015'!$F$12:$AX$1887,44,FALSE),"-")</f>
        <v>musta</v>
      </c>
      <c r="BZ906" t="str">
        <f>IF(E906=1,VLOOKUP(D906,'2015'!$F$12:$AX$1887,45,FALSE),"-")</f>
        <v>musta</v>
      </c>
      <c r="CA906" s="31">
        <f t="shared" si="229"/>
        <v>10</v>
      </c>
      <c r="CB906" s="31">
        <f t="shared" si="230"/>
        <v>10</v>
      </c>
      <c r="CC906" s="31">
        <f t="shared" si="231"/>
        <v>0</v>
      </c>
      <c r="CD906" s="31">
        <f t="shared" si="232"/>
        <v>0</v>
      </c>
      <c r="CE906" s="31">
        <f t="shared" si="233"/>
        <v>0</v>
      </c>
      <c r="CO906" s="2" t="s">
        <v>35</v>
      </c>
      <c r="CP906" s="2" t="s">
        <v>35</v>
      </c>
    </row>
    <row r="907" spans="1:94" ht="15.75" thickBot="1" x14ac:dyDescent="0.3">
      <c r="A907" s="50"/>
      <c r="B907" s="50"/>
      <c r="C907" s="50" t="str">
        <f t="shared" si="221"/>
        <v>3202_2_5484</v>
      </c>
      <c r="D907" s="51" t="str">
        <f t="shared" si="222"/>
        <v>3202_2</v>
      </c>
      <c r="E907" s="224">
        <f>IFERROR(VLOOKUP(C907,'2015'!$C$12:$D$1887,2,FALSE),0)</f>
        <v>1</v>
      </c>
      <c r="F907" s="51">
        <f>IFERROR(K907-IFERROR(VLOOKUP(D907,'2015'!$F$12:$I$1887,4,FALSE),"ei löydy"),"ei löydy")</f>
        <v>0</v>
      </c>
      <c r="G907" s="224">
        <f>IFERROR(VLOOKUP(Työfile_2024!C907,Liikennemalli!$D$6:$G$1921,4,FALSE),0)</f>
        <v>1</v>
      </c>
      <c r="H907" s="225">
        <f>K907-IFERROR(VLOOKUP(Työfile_2024!D907,Liikennemalli!$C$6:$H$1921,6,FALSE),"ei löydy")</f>
        <v>0</v>
      </c>
      <c r="I907" s="81">
        <v>3202</v>
      </c>
      <c r="J907" s="52">
        <v>2</v>
      </c>
      <c r="K907" s="52">
        <v>5484</v>
      </c>
      <c r="L907" s="53"/>
      <c r="M907" s="54"/>
      <c r="N907" s="54"/>
      <c r="O907" s="54"/>
      <c r="P907" s="54"/>
      <c r="Q907" s="55"/>
      <c r="R907" s="55"/>
      <c r="S907" s="55"/>
      <c r="T907" s="55"/>
      <c r="U907" s="52"/>
      <c r="V907" s="56">
        <v>48.584245076586434</v>
      </c>
      <c r="W907" s="56">
        <v>3.9318016046681254</v>
      </c>
      <c r="X907" s="56">
        <v>35.782275711159734</v>
      </c>
      <c r="Y907" s="56">
        <f>VLOOKUP(D907,Liikennemalli24!$D$2:$F$1804,2,FALSE)</f>
        <v>33</v>
      </c>
      <c r="Z907" s="57">
        <f>VLOOKUP(D907,Liikennemalli24!$D$2:$F$1804,3,FALSE)</f>
        <v>0.57599999999999996</v>
      </c>
      <c r="AA907" s="178">
        <f>IF(G907=1,VLOOKUP(C907,Liikennemalli!$D$6:$H$1921,2,FALSE),"-")</f>
        <v>27.075351692726901</v>
      </c>
      <c r="AB907" s="197">
        <f>IF(G907=1,VLOOKUP(C907,Liikennemalli!$D$6:$H$1921,3,FALSE),"-")</f>
        <v>0.93853719215018006</v>
      </c>
      <c r="AC907" s="134">
        <f>IF(E907=1,VLOOKUP(Työfile_2024!D907,'2015'!$F$12:$X$1887,18,FALSE),"-")</f>
        <v>0</v>
      </c>
      <c r="AD907" s="127">
        <f>IF(E907=1,VLOOKUP(Työfile_2024!D907,'2015'!$F$12:$X$1887,19,FALSE),"-")</f>
        <v>0</v>
      </c>
      <c r="AI907" s="127">
        <f>IF(E907=1,VLOOKUP(Työfile_2024!D907,'2015'!$F$12:$AB$1887,20,FALSE),"-")</f>
        <v>0</v>
      </c>
      <c r="AJ907" s="127">
        <f>IF(E907=1,VLOOKUP(Työfile_2024!D907,'2015'!$F$12:$AB$1887,21,FALSE),"-")</f>
        <v>0</v>
      </c>
      <c r="AK907" s="127">
        <f>IF(E907=1,VLOOKUP(Työfile_2024!D907,'2015'!$F$12:$AB$1887,22,FALSE),"-")</f>
        <v>0</v>
      </c>
      <c r="AL907" s="127">
        <f>IF(E907=1,VLOOKUP(Työfile_2024!D907,'2015'!$F$12:$AB$1887,23,FALSE),"-")</f>
        <v>0</v>
      </c>
      <c r="AM907" s="56">
        <f>VLOOKUP(Työfile_2024!D907,Tmatkat_20km_tarkasteltava_verk!$C$2:$D$1804,2,FALSE)</f>
        <v>5</v>
      </c>
      <c r="AN907" s="148">
        <f t="shared" si="219"/>
        <v>0.10291402062784308</v>
      </c>
      <c r="AO907" s="178">
        <f>IF(E907=1,VLOOKUP(Työfile_2024!D907,'2015'!$F$12:$AC$1887,24,FALSE),"-")</f>
        <v>10</v>
      </c>
      <c r="AP907" s="52">
        <f>VLOOKUP(D907,Tarkasteltava_verkko_2024_harva!$E$2:$I$1804,5,FALSE)</f>
        <v>0</v>
      </c>
      <c r="AQ907" s="52">
        <f>VLOOKUP(D907,Tarkasteltava_verkko_2024_harva!$E$2:$I$1804,4,FALSE)</f>
        <v>0</v>
      </c>
      <c r="AR907" s="148">
        <v>0</v>
      </c>
      <c r="AS907" s="170">
        <f>IFERROR(VLOOKUP(C907,'2015'!$C$12:$AG$1887,30,FALSE),"-")</f>
        <v>0</v>
      </c>
      <c r="AT907" s="148">
        <v>0</v>
      </c>
      <c r="AU907" s="170">
        <f>IFERROR(VLOOKUP(C907,'2015'!$C$12:$AG$1887,31,FALSE),"-")</f>
        <v>0</v>
      </c>
      <c r="AV907" s="106"/>
      <c r="AW907" s="63">
        <f>IFERROR(VLOOKUP(C907,Merkittävyysluokitus!$A$2:$J$1705,10,FALSE),"-")</f>
        <v>4</v>
      </c>
      <c r="AX907" s="175">
        <f>IFERROR(VLOOKUP(C907,Merkittävyysluokitus!$A$2:$J$1705,6,FALSE),"-")</f>
        <v>0.96691000802667115</v>
      </c>
      <c r="AY907" s="175">
        <f>IFERROR(VLOOKUP(C907,Merkittävyysluokitus!$A$2:$J$1705,7,FALSE),"-")</f>
        <v>0.14908606856309262</v>
      </c>
      <c r="AZ907" s="175">
        <f>IFERROR(VLOOKUP(C907,Merkittävyysluokitus!$A$2:$J$1705,8,FALSE),"-")</f>
        <v>0.31782393946357856</v>
      </c>
      <c r="BA907" s="175">
        <f>IFERROR(VLOOKUP(C907,Merkittävyysluokitus!$A$2:$J$1705,9,FALSE),"-")</f>
        <v>0.5</v>
      </c>
      <c r="BB907" s="203"/>
      <c r="BC907" s="203" t="str">
        <f t="shared" si="220"/>
        <v/>
      </c>
      <c r="BD907" s="39" t="str">
        <f t="shared" si="228"/>
        <v>musta</v>
      </c>
      <c r="BE907" s="68" t="str">
        <f t="shared" si="215"/>
        <v>musta</v>
      </c>
      <c r="BF907" s="68" t="str">
        <f t="shared" si="216"/>
        <v>musta</v>
      </c>
      <c r="BG907" s="68" t="str">
        <f t="shared" si="217"/>
        <v>musta</v>
      </c>
      <c r="BH907" s="208" t="str">
        <f t="shared" si="218"/>
        <v>musta</v>
      </c>
      <c r="BI907" s="39"/>
      <c r="BJ907" s="39" t="str">
        <f>IF(F907="ei löydy","uusi tie",IF(E907=0,"tieosoite muuttunut",IF(E907=1,VLOOKUP(D907,'2015'!$F$12:$AL$1887,31,FALSE),"-")))</f>
        <v>musta</v>
      </c>
      <c r="BK907" s="67" t="str">
        <f>IF(E907=1,VLOOKUP(D907,'2015'!$F$12:$AL$1887,32,FALSE),"-")</f>
        <v>musta</v>
      </c>
      <c r="BL907" s="39" t="str">
        <f>IF(F907="ei löydy","uusi tie",IF(E907=0,"tieosoite muuttunut",IF(E907=1,VLOOKUP(D907,'2015'!$F$12:$AL$1887,33,FALSE),"-")))</f>
        <v>musta</v>
      </c>
      <c r="BM907" s="39"/>
      <c r="BN907" s="217" t="str">
        <f>VLOOKUP(D907,'2015'!$F$12:$AL$1887,33,FALSE)</f>
        <v>musta</v>
      </c>
      <c r="BO907" s="39"/>
      <c r="BP907" s="115" t="s">
        <v>10</v>
      </c>
      <c r="BQ907" s="30"/>
      <c r="BS907" s="5"/>
      <c r="BU907" s="37"/>
      <c r="BV907" s="30">
        <v>2</v>
      </c>
      <c r="BX907">
        <f>IF(E907=1,VLOOKUP(D907,'2015'!$F$12:$AX$1887,43,FALSE),"-")</f>
        <v>0</v>
      </c>
      <c r="BY907">
        <f>IF(E907=1,VLOOKUP(D907,'2015'!$F$12:$AX$1887,44,FALSE),"-")</f>
        <v>0</v>
      </c>
      <c r="BZ907">
        <f>IF(E907=1,VLOOKUP(D907,'2015'!$F$12:$AX$1887,45,FALSE),"-")</f>
        <v>0</v>
      </c>
      <c r="CA907" s="31">
        <f t="shared" si="229"/>
        <v>0</v>
      </c>
      <c r="CB907" s="31">
        <f t="shared" si="230"/>
        <v>0</v>
      </c>
      <c r="CC907" s="31">
        <f t="shared" si="231"/>
        <v>0</v>
      </c>
      <c r="CD907" s="31">
        <f t="shared" si="232"/>
        <v>0</v>
      </c>
      <c r="CE907" s="31">
        <f t="shared" si="233"/>
        <v>0</v>
      </c>
      <c r="CF907" s="6" t="s">
        <v>54</v>
      </c>
      <c r="CO907" s="29" t="s">
        <v>34</v>
      </c>
      <c r="CP907" s="29" t="s">
        <v>34</v>
      </c>
    </row>
    <row r="908" spans="1:94" ht="15.75" thickBot="1" x14ac:dyDescent="0.3">
      <c r="A908" s="50"/>
      <c r="B908" s="50"/>
      <c r="C908" s="50" t="str">
        <f t="shared" si="221"/>
        <v>3203_1_5041</v>
      </c>
      <c r="D908" s="51" t="str">
        <f t="shared" si="222"/>
        <v>3203_1</v>
      </c>
      <c r="E908" s="224">
        <f>IFERROR(VLOOKUP(C908,'2015'!$C$12:$D$1887,2,FALSE),0)</f>
        <v>1</v>
      </c>
      <c r="F908" s="51">
        <f>IFERROR(K908-IFERROR(VLOOKUP(D908,'2015'!$F$12:$I$1887,4,FALSE),"ei löydy"),"ei löydy")</f>
        <v>0</v>
      </c>
      <c r="G908" s="224">
        <f>IFERROR(VLOOKUP(Työfile_2024!C908,Liikennemalli!$D$6:$G$1921,4,FALSE),0)</f>
        <v>1</v>
      </c>
      <c r="H908" s="225">
        <f>K908-IFERROR(VLOOKUP(Työfile_2024!D908,Liikennemalli!$C$6:$H$1921,6,FALSE),"ei löydy")</f>
        <v>0</v>
      </c>
      <c r="I908" s="81">
        <v>3203</v>
      </c>
      <c r="J908" s="52">
        <v>1</v>
      </c>
      <c r="K908" s="52">
        <v>5041</v>
      </c>
      <c r="L908" s="53"/>
      <c r="M908" s="54"/>
      <c r="N908" s="54"/>
      <c r="O908" s="54"/>
      <c r="P908" s="54"/>
      <c r="Q908" s="55"/>
      <c r="R908" s="55"/>
      <c r="S908" s="55"/>
      <c r="T908" s="55"/>
      <c r="U908" s="52"/>
      <c r="V908" s="56">
        <v>47</v>
      </c>
      <c r="W908" s="56">
        <v>6</v>
      </c>
      <c r="X908" s="56">
        <v>46</v>
      </c>
      <c r="Y908" s="56">
        <f>VLOOKUP(D908,Liikennemalli24!$D$2:$F$1804,2,FALSE)</f>
        <v>48</v>
      </c>
      <c r="Z908" s="57">
        <f>VLOOKUP(D908,Liikennemalli24!$D$2:$F$1804,3,FALSE)</f>
        <v>0.32</v>
      </c>
      <c r="AA908" s="178">
        <f>IF(G908=1,VLOOKUP(C908,Liikennemalli!$D$6:$H$1921,2,FALSE),"-")</f>
        <v>4.6257459500437701</v>
      </c>
      <c r="AB908" s="197">
        <f>IF(G908=1,VLOOKUP(C908,Liikennemalli!$D$6:$H$1921,3,FALSE),"-")</f>
        <v>0.33767404446841798</v>
      </c>
      <c r="AC908" s="134">
        <f>IF(E908=1,VLOOKUP(Työfile_2024!D908,'2015'!$F$12:$X$1887,18,FALSE),"-")</f>
        <v>0</v>
      </c>
      <c r="AD908" s="127">
        <f>IF(E908=1,VLOOKUP(Työfile_2024!D908,'2015'!$F$12:$X$1887,19,FALSE),"-")</f>
        <v>0</v>
      </c>
      <c r="AI908" s="127">
        <f>IF(E908=1,VLOOKUP(Työfile_2024!D908,'2015'!$F$12:$AB$1887,20,FALSE),"-")</f>
        <v>0</v>
      </c>
      <c r="AJ908" s="127">
        <f>IF(E908=1,VLOOKUP(Työfile_2024!D908,'2015'!$F$12:$AB$1887,21,FALSE),"-")</f>
        <v>0</v>
      </c>
      <c r="AK908" s="127">
        <f>IF(E908=1,VLOOKUP(Työfile_2024!D908,'2015'!$F$12:$AB$1887,22,FALSE),"-")</f>
        <v>0</v>
      </c>
      <c r="AL908" s="127">
        <f>IF(E908=1,VLOOKUP(Työfile_2024!D908,'2015'!$F$12:$AB$1887,23,FALSE),"-")</f>
        <v>0</v>
      </c>
      <c r="AM908" s="56">
        <f>VLOOKUP(Työfile_2024!D908,Tmatkat_20km_tarkasteltava_verk!$C$2:$D$1804,2,FALSE)</f>
        <v>3</v>
      </c>
      <c r="AN908" s="148">
        <f t="shared" si="219"/>
        <v>6.3829787234042548E-2</v>
      </c>
      <c r="AO908" s="178">
        <f>IF(E908=1,VLOOKUP(Työfile_2024!D908,'2015'!$F$12:$AC$1887,24,FALSE),"-")</f>
        <v>7</v>
      </c>
      <c r="AP908" s="52">
        <f>VLOOKUP(D908,Tarkasteltava_verkko_2024_harva!$E$2:$I$1804,5,FALSE)</f>
        <v>0</v>
      </c>
      <c r="AQ908" s="52">
        <f>VLOOKUP(D908,Tarkasteltava_verkko_2024_harva!$E$2:$I$1804,4,FALSE)</f>
        <v>0</v>
      </c>
      <c r="AR908" s="148">
        <v>0</v>
      </c>
      <c r="AS908" s="170">
        <f>IFERROR(VLOOKUP(C908,'2015'!$C$12:$AG$1887,30,FALSE),"-")</f>
        <v>0</v>
      </c>
      <c r="AT908" s="148">
        <v>0</v>
      </c>
      <c r="AU908" s="170">
        <f>IFERROR(VLOOKUP(C908,'2015'!$C$12:$AG$1887,31,FALSE),"-")</f>
        <v>0</v>
      </c>
      <c r="AV908" s="106"/>
      <c r="AW908" s="63">
        <f>IFERROR(VLOOKUP(C908,Merkittävyysluokitus!$A$2:$J$1705,10,FALSE),"-")</f>
        <v>4</v>
      </c>
      <c r="AX908" s="175">
        <f>IFERROR(VLOOKUP(C908,Merkittävyysluokitus!$A$2:$J$1705,6,FALSE),"-")</f>
        <v>2.1705890410958903</v>
      </c>
      <c r="AY908" s="175">
        <f>IFERROR(VLOOKUP(C908,Merkittävyysluokitus!$A$2:$J$1705,7,FALSE),"-")</f>
        <v>0.14766666666666667</v>
      </c>
      <c r="AZ908" s="175">
        <f>IFERROR(VLOOKUP(C908,Merkittävyysluokitus!$A$2:$J$1705,8,FALSE),"-")</f>
        <v>1.356255707762557</v>
      </c>
      <c r="BA908" s="175">
        <f>IFERROR(VLOOKUP(C908,Merkittävyysluokitus!$A$2:$J$1705,9,FALSE),"-")</f>
        <v>0.66666666666666663</v>
      </c>
      <c r="BB908" s="203"/>
      <c r="BC908" s="203" t="str">
        <f t="shared" si="220"/>
        <v/>
      </c>
      <c r="BD908" s="39" t="str">
        <f t="shared" si="228"/>
        <v>musta</v>
      </c>
      <c r="BE908" s="68" t="str">
        <f t="shared" si="215"/>
        <v>musta</v>
      </c>
      <c r="BF908" s="68" t="str">
        <f t="shared" si="216"/>
        <v>musta</v>
      </c>
      <c r="BG908" s="68" t="str">
        <f t="shared" si="217"/>
        <v>musta</v>
      </c>
      <c r="BH908" s="208" t="str">
        <f t="shared" si="218"/>
        <v>musta</v>
      </c>
      <c r="BI908" s="39"/>
      <c r="BJ908" s="39" t="str">
        <f>IF(F908="ei löydy","uusi tie",IF(E908=0,"tieosoite muuttunut",IF(E908=1,VLOOKUP(D908,'2015'!$F$12:$AL$1887,31,FALSE),"-")))</f>
        <v>musta</v>
      </c>
      <c r="BK908" s="67" t="str">
        <f>IF(E908=1,VLOOKUP(D908,'2015'!$F$12:$AL$1887,32,FALSE),"-")</f>
        <v>musta</v>
      </c>
      <c r="BL908" s="39" t="str">
        <f>IF(F908="ei löydy","uusi tie",IF(E908=0,"tieosoite muuttunut",IF(E908=1,VLOOKUP(D908,'2015'!$F$12:$AL$1887,33,FALSE),"-")))</f>
        <v>musta</v>
      </c>
      <c r="BM908" s="39"/>
      <c r="BN908" s="217" t="str">
        <f>VLOOKUP(D908,'2015'!$F$12:$AL$1887,33,FALSE)</f>
        <v>musta</v>
      </c>
      <c r="BO908" s="39"/>
      <c r="BP908" s="115" t="s">
        <v>10</v>
      </c>
      <c r="BQ908" s="30"/>
      <c r="BS908" s="5"/>
      <c r="BU908" s="37"/>
      <c r="BV908" s="30" t="s">
        <v>10</v>
      </c>
      <c r="BX908">
        <f>IF(E908=1,VLOOKUP(D908,'2015'!$F$12:$AX$1887,43,FALSE),"-")</f>
        <v>0</v>
      </c>
      <c r="BY908">
        <f>IF(E908=1,VLOOKUP(D908,'2015'!$F$12:$AX$1887,44,FALSE),"-")</f>
        <v>0</v>
      </c>
      <c r="BZ908">
        <f>IF(E908=1,VLOOKUP(D908,'2015'!$F$12:$AX$1887,45,FALSE),"-")</f>
        <v>0</v>
      </c>
      <c r="CA908" s="31">
        <f t="shared" si="229"/>
        <v>0</v>
      </c>
      <c r="CB908" s="31">
        <f t="shared" si="230"/>
        <v>0</v>
      </c>
      <c r="CC908" s="31">
        <f t="shared" si="231"/>
        <v>0</v>
      </c>
      <c r="CD908" s="31">
        <f t="shared" si="232"/>
        <v>0</v>
      </c>
      <c r="CE908" s="31">
        <f t="shared" si="233"/>
        <v>0</v>
      </c>
      <c r="CO908" s="29" t="s">
        <v>34</v>
      </c>
      <c r="CP908" s="29" t="s">
        <v>34</v>
      </c>
    </row>
    <row r="909" spans="1:94" ht="15.75" thickBot="1" x14ac:dyDescent="0.3">
      <c r="A909" s="50"/>
      <c r="B909" s="50"/>
      <c r="C909" s="50" t="str">
        <f t="shared" si="221"/>
        <v>3203_2_4197</v>
      </c>
      <c r="D909" s="51" t="str">
        <f t="shared" si="222"/>
        <v>3203_2</v>
      </c>
      <c r="E909" s="224">
        <f>IFERROR(VLOOKUP(C909,'2015'!$C$12:$D$1887,2,FALSE),0)</f>
        <v>1</v>
      </c>
      <c r="F909" s="51">
        <f>IFERROR(K909-IFERROR(VLOOKUP(D909,'2015'!$F$12:$I$1887,4,FALSE),"ei löydy"),"ei löydy")</f>
        <v>0</v>
      </c>
      <c r="G909" s="224">
        <f>IFERROR(VLOOKUP(Työfile_2024!C909,Liikennemalli!$D$6:$G$1921,4,FALSE),0)</f>
        <v>1</v>
      </c>
      <c r="H909" s="225">
        <f>K909-IFERROR(VLOOKUP(Työfile_2024!D909,Liikennemalli!$C$6:$H$1921,6,FALSE),"ei löydy")</f>
        <v>0</v>
      </c>
      <c r="I909" s="80">
        <v>3203</v>
      </c>
      <c r="J909" s="52">
        <v>2</v>
      </c>
      <c r="K909" s="52">
        <v>4197</v>
      </c>
      <c r="L909" s="53"/>
      <c r="M909" s="54"/>
      <c r="N909" s="54"/>
      <c r="O909" s="54"/>
      <c r="P909" s="54"/>
      <c r="Q909" s="55"/>
      <c r="R909" s="55"/>
      <c r="S909" s="55"/>
      <c r="T909" s="55"/>
      <c r="U909" s="52"/>
      <c r="V909" s="56">
        <v>47</v>
      </c>
      <c r="W909" s="56">
        <v>6</v>
      </c>
      <c r="X909" s="56">
        <v>46</v>
      </c>
      <c r="Y909" s="56">
        <f>VLOOKUP(D909,Liikennemalli24!$D$2:$F$1804,2,FALSE)</f>
        <v>1</v>
      </c>
      <c r="Z909" s="57">
        <f>VLOOKUP(D909,Liikennemalli24!$D$2:$F$1804,3,FALSE)</f>
        <v>1.2999999999999999E-2</v>
      </c>
      <c r="AA909" s="178">
        <f>IF(G909=1,VLOOKUP(C909,Liikennemalli!$D$6:$H$1921,2,FALSE),"-")</f>
        <v>15.4141728083401</v>
      </c>
      <c r="AB909" s="197">
        <f>IF(G909=1,VLOOKUP(C909,Liikennemalli!$D$6:$H$1921,3,FALSE),"-")</f>
        <v>0.58165156812131802</v>
      </c>
      <c r="AC909" s="134">
        <f>IF(E909=1,VLOOKUP(Työfile_2024!D909,'2015'!$F$12:$X$1887,18,FALSE),"-")</f>
        <v>0</v>
      </c>
      <c r="AD909" s="127">
        <f>IF(E909=1,VLOOKUP(Työfile_2024!D909,'2015'!$F$12:$X$1887,19,FALSE),"-")</f>
        <v>0</v>
      </c>
      <c r="AI909" s="127">
        <f>IF(E909=1,VLOOKUP(Työfile_2024!D909,'2015'!$F$12:$AB$1887,20,FALSE),"-")</f>
        <v>0</v>
      </c>
      <c r="AJ909" s="127">
        <f>IF(E909=1,VLOOKUP(Työfile_2024!D909,'2015'!$F$12:$AB$1887,21,FALSE),"-")</f>
        <v>0</v>
      </c>
      <c r="AK909" s="127">
        <f>IF(E909=1,VLOOKUP(Työfile_2024!D909,'2015'!$F$12:$AB$1887,22,FALSE),"-")</f>
        <v>0</v>
      </c>
      <c r="AL909" s="127">
        <f>IF(E909=1,VLOOKUP(Työfile_2024!D909,'2015'!$F$12:$AB$1887,23,FALSE),"-")</f>
        <v>0</v>
      </c>
      <c r="AM909" s="56">
        <f>VLOOKUP(Työfile_2024!D909,Tmatkat_20km_tarkasteltava_verk!$C$2:$D$1804,2,FALSE)</f>
        <v>4</v>
      </c>
      <c r="AN909" s="148">
        <f t="shared" si="219"/>
        <v>8.5106382978723402E-2</v>
      </c>
      <c r="AO909" s="178">
        <f>IF(E909=1,VLOOKUP(Työfile_2024!D909,'2015'!$F$12:$AC$1887,24,FALSE),"-")</f>
        <v>8</v>
      </c>
      <c r="AP909" s="52">
        <f>VLOOKUP(D909,Tarkasteltava_verkko_2024_harva!$E$2:$I$1804,5,FALSE)</f>
        <v>0</v>
      </c>
      <c r="AQ909" s="52">
        <f>VLOOKUP(D909,Tarkasteltava_verkko_2024_harva!$E$2:$I$1804,4,FALSE)</f>
        <v>0</v>
      </c>
      <c r="AR909" s="148">
        <v>0</v>
      </c>
      <c r="AS909" s="170">
        <f>IFERROR(VLOOKUP(C909,'2015'!$C$12:$AG$1887,30,FALSE),"-")</f>
        <v>0</v>
      </c>
      <c r="AT909" s="148">
        <v>0</v>
      </c>
      <c r="AU909" s="170">
        <f>IFERROR(VLOOKUP(C909,'2015'!$C$12:$AG$1887,31,FALSE),"-")</f>
        <v>0</v>
      </c>
      <c r="AV909" s="106"/>
      <c r="AW909" s="63">
        <f>IFERROR(VLOOKUP(C909,Merkittävyysluokitus!$A$2:$J$1705,10,FALSE),"-")</f>
        <v>4</v>
      </c>
      <c r="AX909" s="175">
        <f>IFERROR(VLOOKUP(C909,Merkittävyysluokitus!$A$2:$J$1705,6,FALSE),"-")</f>
        <v>1.4944703196347031</v>
      </c>
      <c r="AY909" s="175">
        <f>IFERROR(VLOOKUP(C909,Merkittävyysluokitus!$A$2:$J$1705,7,FALSE),"-")</f>
        <v>0.15766666666666665</v>
      </c>
      <c r="AZ909" s="175">
        <f>IFERROR(VLOOKUP(C909,Merkittävyysluokitus!$A$2:$J$1705,8,FALSE),"-")</f>
        <v>0.67013698630136986</v>
      </c>
      <c r="BA909" s="175">
        <f>IFERROR(VLOOKUP(C909,Merkittävyysluokitus!$A$2:$J$1705,9,FALSE),"-")</f>
        <v>0.66666666666666663</v>
      </c>
      <c r="BB909" s="203"/>
      <c r="BC909" s="203" t="str">
        <f t="shared" si="220"/>
        <v/>
      </c>
      <c r="BD909" s="39" t="str">
        <f t="shared" si="228"/>
        <v>musta</v>
      </c>
      <c r="BE909" s="68" t="str">
        <f t="shared" si="215"/>
        <v>musta</v>
      </c>
      <c r="BF909" s="68" t="str">
        <f t="shared" si="216"/>
        <v>musta</v>
      </c>
      <c r="BG909" s="68" t="str">
        <f t="shared" si="217"/>
        <v>musta</v>
      </c>
      <c r="BH909" s="208" t="str">
        <f t="shared" si="218"/>
        <v>musta</v>
      </c>
      <c r="BI909" s="39"/>
      <c r="BJ909" s="39" t="str">
        <f>IF(F909="ei löydy","uusi tie",IF(E909=0,"tieosoite muuttunut",IF(E909=1,VLOOKUP(D909,'2015'!$F$12:$AL$1887,31,FALSE),"-")))</f>
        <v>musta</v>
      </c>
      <c r="BK909" s="67" t="str">
        <f>IF(E909=1,VLOOKUP(D909,'2015'!$F$12:$AL$1887,32,FALSE),"-")</f>
        <v>musta</v>
      </c>
      <c r="BL909" s="39" t="str">
        <f>IF(F909="ei löydy","uusi tie",IF(E909=0,"tieosoite muuttunut",IF(E909=1,VLOOKUP(D909,'2015'!$F$12:$AL$1887,33,FALSE),"-")))</f>
        <v>musta</v>
      </c>
      <c r="BM909" s="39"/>
      <c r="BN909" s="217" t="str">
        <f>VLOOKUP(D909,'2015'!$F$12:$AL$1887,33,FALSE)</f>
        <v>musta</v>
      </c>
      <c r="BO909" s="39"/>
      <c r="BP909" s="115" t="s">
        <v>10</v>
      </c>
      <c r="BQ909" s="30"/>
      <c r="BS909" s="5"/>
      <c r="BU909" s="37"/>
      <c r="BV909" s="30" t="s">
        <v>10</v>
      </c>
      <c r="BX909">
        <f>IF(E909=1,VLOOKUP(D909,'2015'!$F$12:$AX$1887,43,FALSE),"-")</f>
        <v>0</v>
      </c>
      <c r="BY909">
        <f>IF(E909=1,VLOOKUP(D909,'2015'!$F$12:$AX$1887,44,FALSE),"-")</f>
        <v>0</v>
      </c>
      <c r="BZ909">
        <f>IF(E909=1,VLOOKUP(D909,'2015'!$F$12:$AX$1887,45,FALSE),"-")</f>
        <v>0</v>
      </c>
      <c r="CA909" s="31">
        <f t="shared" si="229"/>
        <v>0</v>
      </c>
      <c r="CB909" s="31">
        <f t="shared" si="230"/>
        <v>0</v>
      </c>
      <c r="CC909" s="31">
        <f t="shared" si="231"/>
        <v>0</v>
      </c>
      <c r="CD909" s="31">
        <f t="shared" si="232"/>
        <v>0</v>
      </c>
      <c r="CE909" s="31">
        <f t="shared" si="233"/>
        <v>0</v>
      </c>
      <c r="CO909" s="2" t="s">
        <v>35</v>
      </c>
      <c r="CP909" s="2" t="s">
        <v>35</v>
      </c>
    </row>
    <row r="910" spans="1:94" ht="15.75" thickBot="1" x14ac:dyDescent="0.3">
      <c r="A910" s="50"/>
      <c r="B910" s="50"/>
      <c r="C910" s="50" t="str">
        <f t="shared" si="221"/>
        <v>3222_1_7381</v>
      </c>
      <c r="D910" s="51" t="str">
        <f t="shared" si="222"/>
        <v>3222_1</v>
      </c>
      <c r="E910" s="224">
        <f>IFERROR(VLOOKUP(C910,'2015'!$C$12:$D$1887,2,FALSE),0)</f>
        <v>0</v>
      </c>
      <c r="F910" s="51">
        <f>IFERROR(K910-IFERROR(VLOOKUP(D910,'2015'!$F$12:$I$1887,4,FALSE),"ei löydy"),"ei löydy")</f>
        <v>-399</v>
      </c>
      <c r="G910" s="224">
        <f>IFERROR(VLOOKUP(Työfile_2024!C910,Liikennemalli!$D$6:$G$1921,4,FALSE),0)</f>
        <v>1</v>
      </c>
      <c r="H910" s="225">
        <f>K910-IFERROR(VLOOKUP(Työfile_2024!D910,Liikennemalli!$C$6:$H$1921,6,FALSE),"ei löydy")</f>
        <v>0</v>
      </c>
      <c r="I910" s="80">
        <v>3222</v>
      </c>
      <c r="J910" s="52">
        <v>1</v>
      </c>
      <c r="K910" s="52">
        <v>7381</v>
      </c>
      <c r="L910" s="53"/>
      <c r="M910" s="54"/>
      <c r="N910" s="54"/>
      <c r="O910" s="54"/>
      <c r="P910" s="54"/>
      <c r="Q910" s="55"/>
      <c r="R910" s="55"/>
      <c r="S910" s="55"/>
      <c r="T910" s="55"/>
      <c r="U910" s="52"/>
      <c r="V910" s="56">
        <v>547.82495596802596</v>
      </c>
      <c r="W910" s="56">
        <v>36.656415119902455</v>
      </c>
      <c r="X910" s="56">
        <v>553.33152689337487</v>
      </c>
      <c r="Y910" s="56">
        <f>VLOOKUP(D910,Liikennemalli24!$D$2:$F$1804,2,FALSE)</f>
        <v>189</v>
      </c>
      <c r="Z910" s="57">
        <f>VLOOKUP(D910,Liikennemalli24!$D$2:$F$1804,3,FALSE)</f>
        <v>0.57999999999999996</v>
      </c>
      <c r="AA910" s="178">
        <f>IF(G910=1,VLOOKUP(C910,Liikennemalli!$D$6:$H$1921,2,FALSE),"-")</f>
        <v>178.938689508164</v>
      </c>
      <c r="AB910" s="197">
        <f>IF(G910=1,VLOOKUP(C910,Liikennemalli!$D$6:$H$1921,3,FALSE),"-")</f>
        <v>0.60387237075543299</v>
      </c>
      <c r="AC910" s="134" t="str">
        <f>IF(E910=1,VLOOKUP(Työfile_2024!D910,'2015'!$F$12:$X$1887,18,FALSE),"-")</f>
        <v>-</v>
      </c>
      <c r="AD910" s="127" t="str">
        <f>IF(E910=1,VLOOKUP(Työfile_2024!D910,'2015'!$F$12:$X$1887,19,FALSE),"-")</f>
        <v>-</v>
      </c>
      <c r="AI910" s="127" t="str">
        <f>IF(E910=1,VLOOKUP(Työfile_2024!D910,'2015'!$F$12:$AB$1887,20,FALSE),"-")</f>
        <v>-</v>
      </c>
      <c r="AJ910" s="127" t="str">
        <f>IF(E910=1,VLOOKUP(Työfile_2024!D910,'2015'!$F$12:$AB$1887,21,FALSE),"-")</f>
        <v>-</v>
      </c>
      <c r="AK910" s="127" t="str">
        <f>IF(E910=1,VLOOKUP(Työfile_2024!D910,'2015'!$F$12:$AB$1887,22,FALSE),"-")</f>
        <v>-</v>
      </c>
      <c r="AL910" s="127" t="str">
        <f>IF(E910=1,VLOOKUP(Työfile_2024!D910,'2015'!$F$12:$AB$1887,23,FALSE),"-")</f>
        <v>-</v>
      </c>
      <c r="AM910" s="56">
        <f>VLOOKUP(Työfile_2024!D910,Tmatkat_20km_tarkasteltava_verk!$C$2:$D$1804,2,FALSE)</f>
        <v>90</v>
      </c>
      <c r="AN910" s="148">
        <f t="shared" si="219"/>
        <v>0.16428605345473324</v>
      </c>
      <c r="AO910" s="178" t="str">
        <f>IF(E910=1,VLOOKUP(Työfile_2024!D910,'2015'!$F$12:$AC$1887,24,FALSE),"-")</f>
        <v>-</v>
      </c>
      <c r="AP910" s="52">
        <f>VLOOKUP(D910,Tarkasteltava_verkko_2024_harva!$E$2:$I$1804,5,FALSE)</f>
        <v>0</v>
      </c>
      <c r="AQ910" s="52">
        <f>VLOOKUP(D910,Tarkasteltava_verkko_2024_harva!$E$2:$I$1804,4,FALSE)</f>
        <v>0</v>
      </c>
      <c r="AR910" s="148">
        <v>0</v>
      </c>
      <c r="AS910" s="170" t="str">
        <f>IFERROR(VLOOKUP(C910,'2015'!$C$12:$AG$1887,30,FALSE),"-")</f>
        <v>-</v>
      </c>
      <c r="AT910" s="148">
        <v>0</v>
      </c>
      <c r="AU910" s="170" t="str">
        <f>IFERROR(VLOOKUP(C910,'2015'!$C$12:$AG$1887,31,FALSE),"-")</f>
        <v>-</v>
      </c>
      <c r="AV910" s="106"/>
      <c r="AW910" s="63">
        <f>IFERROR(VLOOKUP(C910,Merkittävyysluokitus!$A$2:$J$1705,10,FALSE),"-")</f>
        <v>3</v>
      </c>
      <c r="AX910" s="175">
        <f>IFERROR(VLOOKUP(C910,Merkittävyysluokitus!$A$2:$J$1705,6,FALSE),"-")</f>
        <v>6.6226160943901986</v>
      </c>
      <c r="AY910" s="175">
        <f>IFERROR(VLOOKUP(C910,Merkittävyysluokitus!$A$2:$J$1705,7,FALSE),"-")</f>
        <v>2.0984748679040774</v>
      </c>
      <c r="AZ910" s="175">
        <f>IFERROR(VLOOKUP(C910,Merkittävyysluokitus!$A$2:$J$1705,8,FALSE),"-")</f>
        <v>3.1908078931527886</v>
      </c>
      <c r="BA910" s="175">
        <f>IFERROR(VLOOKUP(C910,Merkittävyysluokitus!$A$2:$J$1705,9,FALSE),"-")</f>
        <v>1.3333333333333333</v>
      </c>
      <c r="BB910" s="203"/>
      <c r="BC910" s="203" t="str">
        <f t="shared" si="220"/>
        <v>tieosoite muuttunut</v>
      </c>
      <c r="BD910" s="39" t="str">
        <f t="shared" si="228"/>
        <v>musta</v>
      </c>
      <c r="BE910" s="68" t="str">
        <f t="shared" ref="BE910:BE973" si="234">IF(Z910="-","ei mallia",IF(Z910=0,"ei mallia",IF(Z910&gt;0.599999,IF(Y910&gt;999,"punainen",IF(AM910&gt;99,"punainen",IF(AP910="tiivis","punainen","musta"))),"musta")))</f>
        <v>musta</v>
      </c>
      <c r="BF910" s="68" t="str">
        <f t="shared" ref="BF910:BF973" si="235">IF(Z910="-","ei mallia",IF(Z910=0,"ei mallia",IF(Z910&gt;0.399999,IF(Y910&gt;1999,"punainen",IF(AM910&gt;499,"punainen",IF(AQ910="harva","punainen","musta"))),"musta")))</f>
        <v>musta</v>
      </c>
      <c r="BG910" s="68" t="str">
        <f t="shared" ref="BG910:BG973" si="236">IF(Z910="-","ei mallia",IF(Y910=0,"ei mallia",(IF(AND(SUM((Z910&gt;$BF$2),(Y910&gt;$BF$3),(AM910&gt;$BF$4),(AQ910=$BF$5))&gt;=2,OR(Z910&gt;$BG$2,Y910&gt;$BG$3,AM910&gt;$BG$4,AP910=$BG$5)),"punainen","musta"))))</f>
        <v>musta</v>
      </c>
      <c r="BH910" s="208" t="str">
        <f t="shared" ref="BH910:BH973" si="237">IF(Z910&gt;0.5,IF(AQ910="harva","punainen","musta"),"musta")</f>
        <v>musta</v>
      </c>
      <c r="BI910" s="39"/>
      <c r="BJ910" s="39" t="str">
        <f>IF(F910="ei löydy","uusi tie",IF(E910=0,"tieosoite muuttunut",IF(E910=1,VLOOKUP(D910,'2015'!$F$12:$AL$1887,31,FALSE),"-")))</f>
        <v>tieosoite muuttunut</v>
      </c>
      <c r="BK910" s="67" t="str">
        <f>IF(E910=1,VLOOKUP(D910,'2015'!$F$12:$AL$1887,32,FALSE),"-")</f>
        <v>-</v>
      </c>
      <c r="BL910" s="39" t="str">
        <f>IF(F910="ei löydy","uusi tie",IF(E910=0,"tieosoite muuttunut",IF(E910=1,VLOOKUP(D910,'2015'!$F$12:$AL$1887,33,FALSE),"-")))</f>
        <v>tieosoite muuttunut</v>
      </c>
      <c r="BM910" s="39"/>
      <c r="BN910" s="217" t="str">
        <f>VLOOKUP(D910,'2015'!$F$12:$AL$1887,33,FALSE)</f>
        <v>musta</v>
      </c>
      <c r="BO910" s="39"/>
      <c r="BP910" s="115" t="s">
        <v>10</v>
      </c>
      <c r="BQ910" s="30"/>
      <c r="BS910" s="5"/>
      <c r="BU910" s="37"/>
      <c r="BV910" s="30" t="s">
        <v>10</v>
      </c>
      <c r="BX910" t="str">
        <f>IF(E910=1,VLOOKUP(D910,'2015'!$F$12:$AX$1887,43,FALSE),"-")</f>
        <v>-</v>
      </c>
      <c r="BY910" t="str">
        <f>IF(E910=1,VLOOKUP(D910,'2015'!$F$12:$AX$1887,44,FALSE),"-")</f>
        <v>-</v>
      </c>
      <c r="BZ910" t="str">
        <f>IF(E910=1,VLOOKUP(D910,'2015'!$F$12:$AX$1887,45,FALSE),"-")</f>
        <v>-</v>
      </c>
      <c r="CA910" s="31">
        <f t="shared" si="229"/>
        <v>20</v>
      </c>
      <c r="CB910" s="31">
        <f t="shared" si="230"/>
        <v>10</v>
      </c>
      <c r="CC910" s="31">
        <f t="shared" si="231"/>
        <v>10</v>
      </c>
      <c r="CD910" s="31">
        <f t="shared" si="232"/>
        <v>0</v>
      </c>
      <c r="CE910" s="31">
        <f t="shared" si="233"/>
        <v>0</v>
      </c>
      <c r="CO910" s="2" t="s">
        <v>35</v>
      </c>
      <c r="CP910" s="2" t="s">
        <v>35</v>
      </c>
    </row>
    <row r="911" spans="1:94" ht="15.75" thickBot="1" x14ac:dyDescent="0.3">
      <c r="A911" s="50"/>
      <c r="B911" s="50"/>
      <c r="C911" s="50" t="str">
        <f t="shared" si="221"/>
        <v>3222_2_7019</v>
      </c>
      <c r="D911" s="51" t="str">
        <f t="shared" si="222"/>
        <v>3222_2</v>
      </c>
      <c r="E911" s="224">
        <f>IFERROR(VLOOKUP(C911,'2015'!$C$12:$D$1887,2,FALSE),0)</f>
        <v>0</v>
      </c>
      <c r="F911" s="51">
        <f>IFERROR(K911-IFERROR(VLOOKUP(D911,'2015'!$F$12:$I$1887,4,FALSE),"ei löydy"),"ei löydy")</f>
        <v>399</v>
      </c>
      <c r="G911" s="224">
        <f>IFERROR(VLOOKUP(Työfile_2024!C911,Liikennemalli!$D$6:$G$1921,4,FALSE),0)</f>
        <v>1</v>
      </c>
      <c r="H911" s="225">
        <f>K911-IFERROR(VLOOKUP(Työfile_2024!D911,Liikennemalli!$C$6:$H$1921,6,FALSE),"ei löydy")</f>
        <v>0</v>
      </c>
      <c r="I911" s="80">
        <v>3222</v>
      </c>
      <c r="J911" s="52">
        <v>2</v>
      </c>
      <c r="K911" s="52">
        <v>7019</v>
      </c>
      <c r="L911" s="53"/>
      <c r="M911" s="54"/>
      <c r="N911" s="54"/>
      <c r="O911" s="54"/>
      <c r="P911" s="54"/>
      <c r="Q911" s="55"/>
      <c r="R911" s="55"/>
      <c r="S911" s="55"/>
      <c r="T911" s="55"/>
      <c r="U911" s="52"/>
      <c r="V911" s="56">
        <v>371.8048155007836</v>
      </c>
      <c r="W911" s="56">
        <v>35.127938452771048</v>
      </c>
      <c r="X911" s="56">
        <v>351.31329249180794</v>
      </c>
      <c r="Y911" s="56">
        <f>VLOOKUP(D911,Liikennemalli24!$D$2:$F$1804,2,FALSE)</f>
        <v>138</v>
      </c>
      <c r="Z911" s="57">
        <f>VLOOKUP(D911,Liikennemalli24!$D$2:$F$1804,3,FALSE)</f>
        <v>0.63800000000000001</v>
      </c>
      <c r="AA911" s="178">
        <f>IF(G911=1,VLOOKUP(C911,Liikennemalli!$D$6:$H$1921,2,FALSE),"-")</f>
        <v>51.649075191613399</v>
      </c>
      <c r="AB911" s="197">
        <f>IF(G911=1,VLOOKUP(C911,Liikennemalli!$D$6:$H$1921,3,FALSE),"-")</f>
        <v>0.62887637820693099</v>
      </c>
      <c r="AC911" s="134" t="str">
        <f>IF(E911=1,VLOOKUP(Työfile_2024!D911,'2015'!$F$12:$X$1887,18,FALSE),"-")</f>
        <v>-</v>
      </c>
      <c r="AD911" s="127" t="str">
        <f>IF(E911=1,VLOOKUP(Työfile_2024!D911,'2015'!$F$12:$X$1887,19,FALSE),"-")</f>
        <v>-</v>
      </c>
      <c r="AI911" s="127" t="str">
        <f>IF(E911=1,VLOOKUP(Työfile_2024!D911,'2015'!$F$12:$AB$1887,20,FALSE),"-")</f>
        <v>-</v>
      </c>
      <c r="AJ911" s="127" t="str">
        <f>IF(E911=1,VLOOKUP(Työfile_2024!D911,'2015'!$F$12:$AB$1887,21,FALSE),"-")</f>
        <v>-</v>
      </c>
      <c r="AK911" s="127" t="str">
        <f>IF(E911=1,VLOOKUP(Työfile_2024!D911,'2015'!$F$12:$AB$1887,22,FALSE),"-")</f>
        <v>-</v>
      </c>
      <c r="AL911" s="127" t="str">
        <f>IF(E911=1,VLOOKUP(Työfile_2024!D911,'2015'!$F$12:$AB$1887,23,FALSE),"-")</f>
        <v>-</v>
      </c>
      <c r="AM911" s="56">
        <f>VLOOKUP(Työfile_2024!D911,Tmatkat_20km_tarkasteltava_verk!$C$2:$D$1804,2,FALSE)</f>
        <v>47</v>
      </c>
      <c r="AN911" s="148">
        <f t="shared" ref="AN911:AN974" si="238">AM911/V911</f>
        <v>0.1264104122392706</v>
      </c>
      <c r="AO911" s="178" t="str">
        <f>IF(E911=1,VLOOKUP(Työfile_2024!D911,'2015'!$F$12:$AC$1887,24,FALSE),"-")</f>
        <v>-</v>
      </c>
      <c r="AP911" s="52">
        <f>VLOOKUP(D911,Tarkasteltava_verkko_2024_harva!$E$2:$I$1804,5,FALSE)</f>
        <v>0</v>
      </c>
      <c r="AQ911" s="52">
        <f>VLOOKUP(D911,Tarkasteltava_verkko_2024_harva!$E$2:$I$1804,4,FALSE)</f>
        <v>0</v>
      </c>
      <c r="AR911" s="148">
        <v>0</v>
      </c>
      <c r="AS911" s="170" t="str">
        <f>IFERROR(VLOOKUP(C911,'2015'!$C$12:$AG$1887,30,FALSE),"-")</f>
        <v>-</v>
      </c>
      <c r="AT911" s="148">
        <v>0</v>
      </c>
      <c r="AU911" s="170" t="str">
        <f>IFERROR(VLOOKUP(C911,'2015'!$C$12:$AG$1887,31,FALSE),"-")</f>
        <v>-</v>
      </c>
      <c r="AV911" s="106"/>
      <c r="AW911" s="63">
        <f>IFERROR(VLOOKUP(C911,Merkittävyysluokitus!$A$2:$J$1705,10,FALSE),"-")</f>
        <v>3</v>
      </c>
      <c r="AX911" s="175">
        <f>IFERROR(VLOOKUP(C911,Merkittävyysluokitus!$A$2:$J$1705,6,FALSE),"-")</f>
        <v>5.4501525947292873</v>
      </c>
      <c r="AY911" s="175">
        <f>IFERROR(VLOOKUP(C911,Merkittävyysluokitus!$A$2:$J$1705,7,FALSE),"-")</f>
        <v>1.3120811131690173</v>
      </c>
      <c r="AZ911" s="175">
        <f>IFERROR(VLOOKUP(C911,Merkittävyysluokitus!$A$2:$J$1705,8,FALSE),"-")</f>
        <v>3.3047381482269369</v>
      </c>
      <c r="BA911" s="175">
        <f>IFERROR(VLOOKUP(C911,Merkittävyysluokitus!$A$2:$J$1705,9,FALSE),"-")</f>
        <v>0.83333333333333326</v>
      </c>
      <c r="BB911" s="203"/>
      <c r="BC911" s="203" t="str">
        <f t="shared" ref="BC911:BC974" si="239">IF(BD911="ei luokiteltu","ei mallia",IF(BL911="tieosoite muuttunut","tieosoite muuttunut",IF(BD911&lt;&gt;BL911,"muutos","")))</f>
        <v>tieosoite muuttunut</v>
      </c>
      <c r="BD911" s="39" t="str">
        <f t="shared" si="228"/>
        <v>musta</v>
      </c>
      <c r="BE911" s="68" t="str">
        <f t="shared" si="234"/>
        <v>musta</v>
      </c>
      <c r="BF911" s="68" t="str">
        <f t="shared" si="235"/>
        <v>musta</v>
      </c>
      <c r="BG911" s="68" t="str">
        <f t="shared" si="236"/>
        <v>musta</v>
      </c>
      <c r="BH911" s="208" t="str">
        <f t="shared" si="237"/>
        <v>musta</v>
      </c>
      <c r="BI911" s="39"/>
      <c r="BJ911" s="39" t="str">
        <f>IF(F911="ei löydy","uusi tie",IF(E911=0,"tieosoite muuttunut",IF(E911=1,VLOOKUP(D911,'2015'!$F$12:$AL$1887,31,FALSE),"-")))</f>
        <v>tieosoite muuttunut</v>
      </c>
      <c r="BK911" s="67" t="str">
        <f>IF(E911=1,VLOOKUP(D911,'2015'!$F$12:$AL$1887,32,FALSE),"-")</f>
        <v>-</v>
      </c>
      <c r="BL911" s="39" t="str">
        <f>IF(F911="ei löydy","uusi tie",IF(E911=0,"tieosoite muuttunut",IF(E911=1,VLOOKUP(D911,'2015'!$F$12:$AL$1887,33,FALSE),"-")))</f>
        <v>tieosoite muuttunut</v>
      </c>
      <c r="BM911" s="39"/>
      <c r="BN911" s="217" t="str">
        <f>VLOOKUP(D911,'2015'!$F$12:$AL$1887,33,FALSE)</f>
        <v>musta</v>
      </c>
      <c r="BO911" s="39"/>
      <c r="BP911" s="115" t="s">
        <v>10</v>
      </c>
      <c r="BQ911" s="30"/>
      <c r="BS911" s="5"/>
      <c r="BU911" s="37"/>
      <c r="BV911" s="30" t="s">
        <v>10</v>
      </c>
      <c r="BX911" t="str">
        <f>IF(E911=1,VLOOKUP(D911,'2015'!$F$12:$AX$1887,43,FALSE),"-")</f>
        <v>-</v>
      </c>
      <c r="BY911" t="str">
        <f>IF(E911=1,VLOOKUP(D911,'2015'!$F$12:$AX$1887,44,FALSE),"-")</f>
        <v>-</v>
      </c>
      <c r="BZ911" t="str">
        <f>IF(E911=1,VLOOKUP(D911,'2015'!$F$12:$AX$1887,45,FALSE),"-")</f>
        <v>-</v>
      </c>
      <c r="CA911" s="31">
        <f t="shared" si="229"/>
        <v>20</v>
      </c>
      <c r="CB911" s="31">
        <f t="shared" si="230"/>
        <v>10</v>
      </c>
      <c r="CC911" s="31">
        <f t="shared" si="231"/>
        <v>10</v>
      </c>
      <c r="CD911" s="31">
        <f t="shared" si="232"/>
        <v>0</v>
      </c>
      <c r="CE911" s="31">
        <f t="shared" si="233"/>
        <v>0</v>
      </c>
      <c r="CO911" s="2" t="s">
        <v>35</v>
      </c>
      <c r="CP911" s="2" t="s">
        <v>35</v>
      </c>
    </row>
    <row r="912" spans="1:94" ht="15.75" thickBot="1" x14ac:dyDescent="0.3">
      <c r="A912" s="50"/>
      <c r="B912" s="50"/>
      <c r="C912" s="50" t="str">
        <f t="shared" ref="C912:C975" si="240">CONCATENATE(I912,"_",J912,"_",K912)</f>
        <v>3222_3_3016</v>
      </c>
      <c r="D912" s="51" t="str">
        <f t="shared" ref="D912:D975" si="241">CONCATENATE(I912,"_",J912)</f>
        <v>3222_3</v>
      </c>
      <c r="E912" s="224">
        <f>IFERROR(VLOOKUP(C912,'2015'!$C$12:$D$1887,2,FALSE),0)</f>
        <v>1</v>
      </c>
      <c r="F912" s="51">
        <f>IFERROR(K912-IFERROR(VLOOKUP(D912,'2015'!$F$12:$I$1887,4,FALSE),"ei löydy"),"ei löydy")</f>
        <v>0</v>
      </c>
      <c r="G912" s="224">
        <f>IFERROR(VLOOKUP(Työfile_2024!C912,Liikennemalli!$D$6:$G$1921,4,FALSE),0)</f>
        <v>1</v>
      </c>
      <c r="H912" s="225">
        <f>K912-IFERROR(VLOOKUP(Työfile_2024!D912,Liikennemalli!$C$6:$H$1921,6,FALSE),"ei löydy")</f>
        <v>0</v>
      </c>
      <c r="I912" s="80">
        <v>3222</v>
      </c>
      <c r="J912" s="52">
        <v>3</v>
      </c>
      <c r="K912" s="52">
        <v>3016</v>
      </c>
      <c r="L912" s="53"/>
      <c r="M912" s="54"/>
      <c r="N912" s="54"/>
      <c r="O912" s="54"/>
      <c r="P912" s="54"/>
      <c r="Q912" s="55"/>
      <c r="R912" s="55"/>
      <c r="S912" s="55"/>
      <c r="T912" s="55"/>
      <c r="U912" s="52"/>
      <c r="V912" s="56">
        <v>432.553050397878</v>
      </c>
      <c r="W912" s="56">
        <v>34.577917771883293</v>
      </c>
      <c r="X912" s="56">
        <v>384.10079575596819</v>
      </c>
      <c r="Y912" s="56">
        <f>VLOOKUP(D912,Liikennemalli24!$D$2:$F$1804,2,FALSE)</f>
        <v>53</v>
      </c>
      <c r="Z912" s="57">
        <f>VLOOKUP(D912,Liikennemalli24!$D$2:$F$1804,3,FALSE)</f>
        <v>0.46600000000000003</v>
      </c>
      <c r="AA912" s="178">
        <f>IF(G912=1,VLOOKUP(C912,Liikennemalli!$D$6:$H$1921,2,FALSE),"-")</f>
        <v>42.839478335490398</v>
      </c>
      <c r="AB912" s="197">
        <f>IF(G912=1,VLOOKUP(C912,Liikennemalli!$D$6:$H$1921,3,FALSE),"-")</f>
        <v>0.49726937673242599</v>
      </c>
      <c r="AC912" s="134">
        <f>IF(E912=1,VLOOKUP(Työfile_2024!D912,'2015'!$F$12:$X$1887,18,FALSE),"-")</f>
        <v>159</v>
      </c>
      <c r="AD912" s="127">
        <f>IF(E912=1,VLOOKUP(Työfile_2024!D912,'2015'!$F$12:$X$1887,19,FALSE),"-")</f>
        <v>0.7</v>
      </c>
      <c r="AI912" s="127">
        <f>IF(E912=1,VLOOKUP(Työfile_2024!D912,'2015'!$F$12:$AB$1887,20,FALSE),"-")</f>
        <v>0</v>
      </c>
      <c r="AJ912" s="127">
        <f>IF(E912=1,VLOOKUP(Työfile_2024!D912,'2015'!$F$12:$AB$1887,21,FALSE),"-")</f>
        <v>0</v>
      </c>
      <c r="AK912" s="127">
        <f>IF(E912=1,VLOOKUP(Työfile_2024!D912,'2015'!$F$12:$AB$1887,22,FALSE),"-")</f>
        <v>0</v>
      </c>
      <c r="AL912" s="127">
        <f>IF(E912=1,VLOOKUP(Työfile_2024!D912,'2015'!$F$12:$AB$1887,23,FALSE),"-")</f>
        <v>0</v>
      </c>
      <c r="AM912" s="56">
        <f>VLOOKUP(Työfile_2024!D912,Tmatkat_20km_tarkasteltava_verk!$C$2:$D$1804,2,FALSE)</f>
        <v>30</v>
      </c>
      <c r="AN912" s="148">
        <f t="shared" si="238"/>
        <v>6.9355654693464566E-2</v>
      </c>
      <c r="AO912" s="178">
        <f>IF(E912=1,VLOOKUP(Työfile_2024!D912,'2015'!$F$12:$AC$1887,24,FALSE),"-")</f>
        <v>41</v>
      </c>
      <c r="AP912" s="52">
        <f>VLOOKUP(D912,Tarkasteltava_verkko_2024_harva!$E$2:$I$1804,5,FALSE)</f>
        <v>0</v>
      </c>
      <c r="AQ912" s="52">
        <f>VLOOKUP(D912,Tarkasteltava_verkko_2024_harva!$E$2:$I$1804,4,FALSE)</f>
        <v>0</v>
      </c>
      <c r="AR912" s="148">
        <v>0</v>
      </c>
      <c r="AS912" s="170" t="str">
        <f>IFERROR(VLOOKUP(C912,'2015'!$C$12:$AG$1887,30,FALSE),"-")</f>
        <v/>
      </c>
      <c r="AT912" s="148">
        <v>0</v>
      </c>
      <c r="AU912" s="170">
        <f>IFERROR(VLOOKUP(C912,'2015'!$C$12:$AG$1887,31,FALSE),"-")</f>
        <v>0</v>
      </c>
      <c r="AV912" s="106"/>
      <c r="AW912" s="63">
        <f>IFERROR(VLOOKUP(C912,Merkittävyysluokitus!$A$2:$J$1705,10,FALSE),"-")</f>
        <v>3</v>
      </c>
      <c r="AX912" s="175">
        <f>IFERROR(VLOOKUP(C912,Merkittävyysluokitus!$A$2:$J$1705,6,FALSE),"-")</f>
        <v>6.3396229848721575</v>
      </c>
      <c r="AY912" s="175">
        <f>IFERROR(VLOOKUP(C912,Merkittävyysluokitus!$A$2:$J$1705,7,FALSE),"-")</f>
        <v>1.5326591511936338</v>
      </c>
      <c r="AZ912" s="175">
        <f>IFERROR(VLOOKUP(C912,Merkittävyysluokitus!$A$2:$J$1705,8,FALSE),"-")</f>
        <v>3.6402971670118576</v>
      </c>
      <c r="BA912" s="175">
        <f>IFERROR(VLOOKUP(C912,Merkittävyysluokitus!$A$2:$J$1705,9,FALSE),"-")</f>
        <v>1.1666666666666665</v>
      </c>
      <c r="BB912" s="203"/>
      <c r="BC912" s="203" t="str">
        <f t="shared" si="239"/>
        <v/>
      </c>
      <c r="BD912" s="39" t="str">
        <f t="shared" si="228"/>
        <v>musta</v>
      </c>
      <c r="BE912" s="68" t="str">
        <f t="shared" si="234"/>
        <v>musta</v>
      </c>
      <c r="BF912" s="68" t="str">
        <f t="shared" si="235"/>
        <v>musta</v>
      </c>
      <c r="BG912" s="69" t="str">
        <f t="shared" si="236"/>
        <v>musta</v>
      </c>
      <c r="BH912" s="209" t="str">
        <f t="shared" si="237"/>
        <v>musta</v>
      </c>
      <c r="BI912" s="39"/>
      <c r="BJ912" s="39" t="str">
        <f>IF(F912="ei löydy","uusi tie",IF(E912=0,"tieosoite muuttunut",IF(E912=1,VLOOKUP(D912,'2015'!$F$12:$AL$1887,31,FALSE),"-")))</f>
        <v>punainen</v>
      </c>
      <c r="BK912" s="67" t="str">
        <f>IF(E912=1,VLOOKUP(D912,'2015'!$F$12:$AL$1887,32,FALSE),"-")</f>
        <v>punainen</v>
      </c>
      <c r="BL912" s="39" t="str">
        <f>IF(F912="ei löydy","uusi tie",IF(E912=0,"tieosoite muuttunut",IF(E912=1,VLOOKUP(D912,'2015'!$F$12:$AL$1887,33,FALSE),"-")))</f>
        <v>musta</v>
      </c>
      <c r="BM912" s="39"/>
      <c r="BN912" s="217" t="str">
        <f>VLOOKUP(D912,'2015'!$F$12:$AL$1887,33,FALSE)</f>
        <v>musta</v>
      </c>
      <c r="BO912" s="39"/>
      <c r="BP912" s="115" t="s">
        <v>10</v>
      </c>
      <c r="BQ912" s="30"/>
      <c r="BS912" s="5"/>
      <c r="BU912" s="37"/>
      <c r="BV912" s="30" t="s">
        <v>10</v>
      </c>
      <c r="BX912" t="str">
        <f>IF(E912=1,VLOOKUP(D912,'2015'!$F$12:$AX$1887,43,FALSE),"-")</f>
        <v>musta</v>
      </c>
      <c r="BY912" t="str">
        <f>IF(E912=1,VLOOKUP(D912,'2015'!$F$12:$AX$1887,44,FALSE),"-")</f>
        <v>musta</v>
      </c>
      <c r="BZ912" t="str">
        <f>IF(E912=1,VLOOKUP(D912,'2015'!$F$12:$AX$1887,45,FALSE),"-")</f>
        <v>musta</v>
      </c>
      <c r="CA912" s="31">
        <f t="shared" si="229"/>
        <v>10</v>
      </c>
      <c r="CB912" s="31">
        <f t="shared" si="230"/>
        <v>10</v>
      </c>
      <c r="CC912" s="31">
        <f t="shared" si="231"/>
        <v>0</v>
      </c>
      <c r="CD912" s="31">
        <f t="shared" si="232"/>
        <v>0</v>
      </c>
      <c r="CE912" s="31">
        <f t="shared" si="233"/>
        <v>0</v>
      </c>
      <c r="CO912" s="2" t="s">
        <v>35</v>
      </c>
      <c r="CP912" s="2" t="s">
        <v>35</v>
      </c>
    </row>
    <row r="913" spans="1:94" ht="15.75" thickBot="1" x14ac:dyDescent="0.3">
      <c r="A913" s="50"/>
      <c r="B913" s="50"/>
      <c r="C913" s="50" t="str">
        <f t="shared" si="240"/>
        <v>3223_1_3028</v>
      </c>
      <c r="D913" s="51" t="str">
        <f t="shared" si="241"/>
        <v>3223_1</v>
      </c>
      <c r="E913" s="224">
        <f>IFERROR(VLOOKUP(C913,'2015'!$C$12:$D$1887,2,FALSE),0)</f>
        <v>1</v>
      </c>
      <c r="F913" s="51">
        <f>IFERROR(K913-IFERROR(VLOOKUP(D913,'2015'!$F$12:$I$1887,4,FALSE),"ei löydy"),"ei löydy")</f>
        <v>0</v>
      </c>
      <c r="G913" s="224">
        <f>IFERROR(VLOOKUP(Työfile_2024!C913,Liikennemalli!$D$6:$G$1921,4,FALSE),0)</f>
        <v>1</v>
      </c>
      <c r="H913" s="225">
        <f>K913-IFERROR(VLOOKUP(Työfile_2024!D913,Liikennemalli!$C$6:$H$1921,6,FALSE),"ei löydy")</f>
        <v>0</v>
      </c>
      <c r="I913" s="80">
        <v>3223</v>
      </c>
      <c r="J913" s="52">
        <v>1</v>
      </c>
      <c r="K913" s="52">
        <v>3028</v>
      </c>
      <c r="L913" s="53"/>
      <c r="M913" s="54"/>
      <c r="N913" s="54"/>
      <c r="O913" s="54"/>
      <c r="P913" s="54"/>
      <c r="Q913" s="55"/>
      <c r="R913" s="55"/>
      <c r="S913" s="55"/>
      <c r="T913" s="55"/>
      <c r="U913" s="52"/>
      <c r="V913" s="56">
        <v>783</v>
      </c>
      <c r="W913" s="56">
        <v>46</v>
      </c>
      <c r="X913" s="56">
        <v>788</v>
      </c>
      <c r="Y913" s="56">
        <f>VLOOKUP(D913,Liikennemalli24!$D$2:$F$1804,2,FALSE)</f>
        <v>176</v>
      </c>
      <c r="Z913" s="57">
        <f>VLOOKUP(D913,Liikennemalli24!$D$2:$F$1804,3,FALSE)</f>
        <v>0.36</v>
      </c>
      <c r="AA913" s="178">
        <f>IF(G913=1,VLOOKUP(C913,Liikennemalli!$D$6:$H$1921,2,FALSE),"-")</f>
        <v>143.762345478398</v>
      </c>
      <c r="AB913" s="197">
        <f>IF(G913=1,VLOOKUP(C913,Liikennemalli!$D$6:$H$1921,3,FALSE),"-")</f>
        <v>0.36783384603807201</v>
      </c>
      <c r="AC913" s="134">
        <f>IF(E913=1,VLOOKUP(Työfile_2024!D913,'2015'!$F$12:$X$1887,18,FALSE),"-")</f>
        <v>323</v>
      </c>
      <c r="AD913" s="127">
        <f>IF(E913=1,VLOOKUP(Työfile_2024!D913,'2015'!$F$12:$X$1887,19,FALSE),"-")</f>
        <v>0.56000000000000005</v>
      </c>
      <c r="AI913" s="127">
        <f>IF(E913=1,VLOOKUP(Työfile_2024!D913,'2015'!$F$12:$AB$1887,20,FALSE),"-")</f>
        <v>0</v>
      </c>
      <c r="AJ913" s="127">
        <f>IF(E913=1,VLOOKUP(Työfile_2024!D913,'2015'!$F$12:$AB$1887,21,FALSE),"-")</f>
        <v>0</v>
      </c>
      <c r="AK913" s="127">
        <f>IF(E913=1,VLOOKUP(Työfile_2024!D913,'2015'!$F$12:$AB$1887,22,FALSE),"-")</f>
        <v>0</v>
      </c>
      <c r="AL913" s="127">
        <f>IF(E913=1,VLOOKUP(Työfile_2024!D913,'2015'!$F$12:$AB$1887,23,FALSE),"-")</f>
        <v>0</v>
      </c>
      <c r="AM913" s="56">
        <f>VLOOKUP(Työfile_2024!D913,Tmatkat_20km_tarkasteltava_verk!$C$2:$D$1804,2,FALSE)</f>
        <v>59</v>
      </c>
      <c r="AN913" s="148">
        <f t="shared" si="238"/>
        <v>7.5351213282247767E-2</v>
      </c>
      <c r="AO913" s="178">
        <f>IF(E913=1,VLOOKUP(Työfile_2024!D913,'2015'!$F$12:$AC$1887,24,FALSE),"-")</f>
        <v>52</v>
      </c>
      <c r="AP913" s="52">
        <f>VLOOKUP(D913,Tarkasteltava_verkko_2024_harva!$E$2:$I$1804,5,FALSE)</f>
        <v>0</v>
      </c>
      <c r="AQ913" s="52">
        <f>VLOOKUP(D913,Tarkasteltava_verkko_2024_harva!$E$2:$I$1804,4,FALSE)</f>
        <v>0</v>
      </c>
      <c r="AR913" s="148">
        <v>0</v>
      </c>
      <c r="AS913" s="170" t="str">
        <f>IFERROR(VLOOKUP(C913,'2015'!$C$12:$AG$1887,30,FALSE),"-")</f>
        <v/>
      </c>
      <c r="AT913" s="148">
        <v>0</v>
      </c>
      <c r="AU913" s="170">
        <f>IFERROR(VLOOKUP(C913,'2015'!$C$12:$AG$1887,31,FALSE),"-")</f>
        <v>0</v>
      </c>
      <c r="AV913" s="106"/>
      <c r="AW913" s="63">
        <f>IFERROR(VLOOKUP(C913,Merkittävyysluokitus!$A$2:$J$1705,10,FALSE),"-")</f>
        <v>3</v>
      </c>
      <c r="AX913" s="175">
        <f>IFERROR(VLOOKUP(C913,Merkittävyysluokitus!$A$2:$J$1705,6,FALSE),"-")</f>
        <v>9.1251111111111101</v>
      </c>
      <c r="AY913" s="175">
        <f>IFERROR(VLOOKUP(C913,Merkittävyysluokitus!$A$2:$J$1705,7,FALSE),"-")</f>
        <v>2.8156666666666661</v>
      </c>
      <c r="AZ913" s="175">
        <f>IFERROR(VLOOKUP(C913,Merkittävyysluokitus!$A$2:$J$1705,8,FALSE),"-")</f>
        <v>4.642777777777777</v>
      </c>
      <c r="BA913" s="175">
        <f>IFERROR(VLOOKUP(C913,Merkittävyysluokitus!$A$2:$J$1705,9,FALSE),"-")</f>
        <v>1.6666666666666665</v>
      </c>
      <c r="BB913" s="203"/>
      <c r="BC913" s="203" t="str">
        <f t="shared" si="239"/>
        <v/>
      </c>
      <c r="BD913" s="39" t="str">
        <f t="shared" si="228"/>
        <v>musta</v>
      </c>
      <c r="BE913" s="68" t="str">
        <f t="shared" si="234"/>
        <v>musta</v>
      </c>
      <c r="BF913" s="68" t="str">
        <f t="shared" si="235"/>
        <v>musta</v>
      </c>
      <c r="BG913" s="69" t="str">
        <f t="shared" si="236"/>
        <v>musta</v>
      </c>
      <c r="BH913" s="209" t="str">
        <f t="shared" si="237"/>
        <v>musta</v>
      </c>
      <c r="BI913" s="39"/>
      <c r="BJ913" s="39" t="str">
        <f>IF(F913="ei löydy","uusi tie",IF(E913=0,"tieosoite muuttunut",IF(E913=1,VLOOKUP(D913,'2015'!$F$12:$AL$1887,31,FALSE),"-")))</f>
        <v>punainen</v>
      </c>
      <c r="BK913" s="67" t="str">
        <f>IF(E913=1,VLOOKUP(D913,'2015'!$F$12:$AL$1887,32,FALSE),"-")</f>
        <v>musta</v>
      </c>
      <c r="BL913" s="39" t="str">
        <f>IF(F913="ei löydy","uusi tie",IF(E913=0,"tieosoite muuttunut",IF(E913=1,VLOOKUP(D913,'2015'!$F$12:$AL$1887,33,FALSE),"-")))</f>
        <v>musta</v>
      </c>
      <c r="BM913" s="39"/>
      <c r="BN913" s="217" t="str">
        <f>VLOOKUP(D913,'2015'!$F$12:$AL$1887,33,FALSE)</f>
        <v>musta</v>
      </c>
      <c r="BO913" s="39"/>
      <c r="BP913" s="115" t="s">
        <v>10</v>
      </c>
      <c r="BQ913" s="30"/>
      <c r="BS913" s="5"/>
      <c r="BU913" s="37"/>
      <c r="BV913" s="30" t="s">
        <v>10</v>
      </c>
      <c r="BX913" t="str">
        <f>IF(E913=1,VLOOKUP(D913,'2015'!$F$12:$AX$1887,43,FALSE),"-")</f>
        <v>musta</v>
      </c>
      <c r="BY913" t="str">
        <f>IF(E913=1,VLOOKUP(D913,'2015'!$F$12:$AX$1887,44,FALSE),"-")</f>
        <v>musta</v>
      </c>
      <c r="BZ913" t="str">
        <f>IF(E913=1,VLOOKUP(D913,'2015'!$F$12:$AX$1887,45,FALSE),"-")</f>
        <v>musta</v>
      </c>
      <c r="CA913" s="31">
        <f t="shared" si="229"/>
        <v>1</v>
      </c>
      <c r="CB913" s="31">
        <f t="shared" si="230"/>
        <v>1</v>
      </c>
      <c r="CC913" s="31">
        <f t="shared" si="231"/>
        <v>0</v>
      </c>
      <c r="CD913" s="31">
        <f t="shared" si="232"/>
        <v>0</v>
      </c>
      <c r="CE913" s="31">
        <f t="shared" si="233"/>
        <v>0</v>
      </c>
      <c r="CO913" s="2" t="s">
        <v>35</v>
      </c>
      <c r="CP913" s="2" t="s">
        <v>35</v>
      </c>
    </row>
    <row r="914" spans="1:94" ht="15.75" thickBot="1" x14ac:dyDescent="0.3">
      <c r="A914" s="50"/>
      <c r="B914" s="50"/>
      <c r="C914" s="50" t="str">
        <f t="shared" si="240"/>
        <v>3223_2_7402</v>
      </c>
      <c r="D914" s="51" t="str">
        <f t="shared" si="241"/>
        <v>3223_2</v>
      </c>
      <c r="E914" s="224">
        <f>IFERROR(VLOOKUP(C914,'2015'!$C$12:$D$1887,2,FALSE),0)</f>
        <v>1</v>
      </c>
      <c r="F914" s="51">
        <f>IFERROR(K914-IFERROR(VLOOKUP(D914,'2015'!$F$12:$I$1887,4,FALSE),"ei löydy"),"ei löydy")</f>
        <v>0</v>
      </c>
      <c r="G914" s="224">
        <f>IFERROR(VLOOKUP(Työfile_2024!C914,Liikennemalli!$D$6:$G$1921,4,FALSE),0)</f>
        <v>1</v>
      </c>
      <c r="H914" s="225">
        <f>K914-IFERROR(VLOOKUP(Työfile_2024!D914,Liikennemalli!$C$6:$H$1921,6,FALSE),"ei löydy")</f>
        <v>0</v>
      </c>
      <c r="I914" s="80">
        <v>3223</v>
      </c>
      <c r="J914" s="52">
        <v>2</v>
      </c>
      <c r="K914" s="52">
        <v>7402</v>
      </c>
      <c r="L914" s="53"/>
      <c r="M914" s="54"/>
      <c r="N914" s="54"/>
      <c r="O914" s="54"/>
      <c r="P914" s="54"/>
      <c r="Q914" s="55"/>
      <c r="R914" s="55"/>
      <c r="S914" s="55"/>
      <c r="T914" s="55"/>
      <c r="U914" s="52"/>
      <c r="V914" s="56">
        <v>253</v>
      </c>
      <c r="W914" s="56">
        <v>17</v>
      </c>
      <c r="X914" s="56">
        <v>240</v>
      </c>
      <c r="Y914" s="56">
        <f>VLOOKUP(D914,Liikennemalli24!$D$2:$F$1804,2,FALSE)</f>
        <v>111</v>
      </c>
      <c r="Z914" s="148">
        <f>VLOOKUP(D914,Liikennemalli24!$D$2:$F$1804,3,FALSE)</f>
        <v>0.46300000000000002</v>
      </c>
      <c r="AA914" s="178">
        <f>IF(G914=1,VLOOKUP(C914,Liikennemalli!$D$6:$H$1921,2,FALSE),"-")</f>
        <v>45.841914154544803</v>
      </c>
      <c r="AB914" s="198">
        <f>IF(G914=1,VLOOKUP(C914,Liikennemalli!$D$6:$H$1921,3,FALSE),"-")</f>
        <v>0.42563675601038597</v>
      </c>
      <c r="AC914" s="51">
        <f>IF(E914=1,VLOOKUP(Työfile_2024!D914,'2015'!$F$12:$X$1887,18,FALSE),"-")</f>
        <v>112</v>
      </c>
      <c r="AD914" s="51">
        <f>IF(E914=1,VLOOKUP(Työfile_2024!D914,'2015'!$F$12:$X$1887,19,FALSE),"-")</f>
        <v>0.45</v>
      </c>
      <c r="AI914" s="128">
        <f>IF(E914=1,VLOOKUP(Työfile_2024!D914,'2015'!$F$12:$AB$1887,20,FALSE),"-")</f>
        <v>0</v>
      </c>
      <c r="AJ914" s="128">
        <f>IF(E914=1,VLOOKUP(Työfile_2024!D914,'2015'!$F$12:$AB$1887,21,FALSE),"-")</f>
        <v>0</v>
      </c>
      <c r="AK914" s="128">
        <f>IF(E914=1,VLOOKUP(Työfile_2024!D914,'2015'!$F$12:$AB$1887,22,FALSE),"-")</f>
        <v>0</v>
      </c>
      <c r="AL914" s="128">
        <f>IF(E914=1,VLOOKUP(Työfile_2024!D914,'2015'!$F$12:$AB$1887,23,FALSE),"-")</f>
        <v>0</v>
      </c>
      <c r="AM914" s="56">
        <f>VLOOKUP(Työfile_2024!D914,Tmatkat_20km_tarkasteltava_verk!$C$2:$D$1804,2,FALSE)</f>
        <v>15</v>
      </c>
      <c r="AN914" s="148">
        <f t="shared" si="238"/>
        <v>5.9288537549407112E-2</v>
      </c>
      <c r="AO914" s="178">
        <f>IF(E914=1,VLOOKUP(Työfile_2024!D914,'2015'!$F$12:$AC$1887,24,FALSE),"-")</f>
        <v>36</v>
      </c>
      <c r="AP914" s="52">
        <f>VLOOKUP(D914,Tarkasteltava_verkko_2024_harva!$E$2:$I$1804,5,FALSE)</f>
        <v>0</v>
      </c>
      <c r="AQ914" s="52">
        <f>VLOOKUP(D914,Tarkasteltava_verkko_2024_harva!$E$2:$I$1804,4,FALSE)</f>
        <v>0</v>
      </c>
      <c r="AR914" s="148">
        <v>0</v>
      </c>
      <c r="AS914" s="170" t="str">
        <f>IFERROR(VLOOKUP(C914,'2015'!$C$12:$AG$1887,30,FALSE),"-")</f>
        <v/>
      </c>
      <c r="AT914" s="148">
        <v>0</v>
      </c>
      <c r="AU914" s="170">
        <f>IFERROR(VLOOKUP(C914,'2015'!$C$12:$AG$1887,31,FALSE),"-")</f>
        <v>0</v>
      </c>
      <c r="AV914" s="106"/>
      <c r="AW914" s="63">
        <f>IFERROR(VLOOKUP(C914,Merkittävyysluokitus!$A$2:$J$1705,10,FALSE),"-")</f>
        <v>3</v>
      </c>
      <c r="AX914" s="175">
        <f>IFERROR(VLOOKUP(C914,Merkittävyysluokitus!$A$2:$J$1705,6,FALSE),"-")</f>
        <v>5.1001643835616441</v>
      </c>
      <c r="AY914" s="175">
        <f>IFERROR(VLOOKUP(C914,Merkittävyysluokitus!$A$2:$J$1705,7,FALSE),"-")</f>
        <v>0.91233333333333322</v>
      </c>
      <c r="AZ914" s="175">
        <f>IFERROR(VLOOKUP(C914,Merkittävyysluokitus!$A$2:$J$1705,8,FALSE),"-")</f>
        <v>2.6878310502283105</v>
      </c>
      <c r="BA914" s="175">
        <f>IFERROR(VLOOKUP(C914,Merkittävyysluokitus!$A$2:$J$1705,9,FALSE),"-")</f>
        <v>1.5</v>
      </c>
      <c r="BB914" s="203"/>
      <c r="BC914" s="203" t="str">
        <f t="shared" si="239"/>
        <v/>
      </c>
      <c r="BD914" s="39" t="str">
        <f t="shared" si="228"/>
        <v>musta</v>
      </c>
      <c r="BE914" s="68" t="str">
        <f t="shared" si="234"/>
        <v>musta</v>
      </c>
      <c r="BF914" s="68" t="str">
        <f t="shared" si="235"/>
        <v>musta</v>
      </c>
      <c r="BG914" s="69" t="str">
        <f t="shared" si="236"/>
        <v>musta</v>
      </c>
      <c r="BH914" s="209" t="str">
        <f t="shared" si="237"/>
        <v>musta</v>
      </c>
      <c r="BI914" s="39"/>
      <c r="BJ914" s="39" t="str">
        <f>IF(F914="ei löydy","uusi tie",IF(E914=0,"tieosoite muuttunut",IF(E914=1,VLOOKUP(D914,'2015'!$F$12:$AL$1887,31,FALSE),"-")))</f>
        <v>punainen</v>
      </c>
      <c r="BK914" s="67" t="str">
        <f>IF(E914=1,VLOOKUP(D914,'2015'!$F$12:$AL$1887,32,FALSE),"-")</f>
        <v>musta</v>
      </c>
      <c r="BL914" s="39" t="str">
        <f>IF(F914="ei löydy","uusi tie",IF(E914=0,"tieosoite muuttunut",IF(E914=1,VLOOKUP(D914,'2015'!$F$12:$AL$1887,33,FALSE),"-")))</f>
        <v>musta</v>
      </c>
      <c r="BM914" s="39"/>
      <c r="BN914" s="217" t="str">
        <f>VLOOKUP(D914,'2015'!$F$12:$AL$1887,33,FALSE)</f>
        <v>musta</v>
      </c>
      <c r="BO914" s="39"/>
      <c r="BP914" s="115"/>
      <c r="BQ914" s="26" t="s">
        <v>10</v>
      </c>
      <c r="BS914" s="5"/>
      <c r="BU914" s="37"/>
      <c r="BV914" s="30"/>
      <c r="BX914" t="str">
        <f>IF(E914=1,VLOOKUP(D914,'2015'!$F$12:$AX$1887,43,FALSE),"-")</f>
        <v>musta</v>
      </c>
      <c r="BY914" t="str">
        <f>IF(E914=1,VLOOKUP(D914,'2015'!$F$12:$AX$1887,44,FALSE),"-")</f>
        <v>musta</v>
      </c>
      <c r="BZ914" t="str">
        <f>IF(E914=1,VLOOKUP(D914,'2015'!$F$12:$AX$1887,45,FALSE),"-")</f>
        <v>musta</v>
      </c>
      <c r="CG914" s="21"/>
      <c r="CH914" s="21"/>
      <c r="CI914" s="21"/>
      <c r="CK914" s="21"/>
      <c r="CL914" s="21"/>
      <c r="CM914" s="21"/>
    </row>
    <row r="915" spans="1:94" ht="15.75" thickBot="1" x14ac:dyDescent="0.3">
      <c r="A915" s="50"/>
      <c r="B915" s="50"/>
      <c r="C915" s="50" t="str">
        <f t="shared" si="240"/>
        <v>3254_3_4780</v>
      </c>
      <c r="D915" s="51" t="str">
        <f t="shared" si="241"/>
        <v>3254_3</v>
      </c>
      <c r="E915" s="224">
        <f>IFERROR(VLOOKUP(C915,'2015'!$C$12:$D$1887,2,FALSE),0)</f>
        <v>1</v>
      </c>
      <c r="F915" s="51">
        <f>IFERROR(K915-IFERROR(VLOOKUP(D915,'2015'!$F$12:$I$1887,4,FALSE),"ei löydy"),"ei löydy")</f>
        <v>0</v>
      </c>
      <c r="G915" s="224">
        <f>IFERROR(VLOOKUP(Työfile_2024!C915,Liikennemalli!$D$6:$G$1921,4,FALSE),0)</f>
        <v>1</v>
      </c>
      <c r="H915" s="225">
        <f>K915-IFERROR(VLOOKUP(Työfile_2024!D915,Liikennemalli!$C$6:$H$1921,6,FALSE),"ei löydy")</f>
        <v>0</v>
      </c>
      <c r="I915" s="80">
        <v>3254</v>
      </c>
      <c r="J915" s="52">
        <v>3</v>
      </c>
      <c r="K915" s="52">
        <v>4780</v>
      </c>
      <c r="L915" s="53"/>
      <c r="M915" s="54"/>
      <c r="N915" s="54"/>
      <c r="O915" s="54"/>
      <c r="P915" s="54"/>
      <c r="Q915" s="55"/>
      <c r="R915" s="55"/>
      <c r="S915" s="55"/>
      <c r="T915" s="55"/>
      <c r="U915" s="52"/>
      <c r="V915" s="56">
        <v>398</v>
      </c>
      <c r="W915" s="56">
        <v>33</v>
      </c>
      <c r="X915" s="56">
        <v>341</v>
      </c>
      <c r="Y915" s="56">
        <f>VLOOKUP(D915,Liikennemalli24!$D$2:$F$1804,2,FALSE)</f>
        <v>173</v>
      </c>
      <c r="Z915" s="148">
        <f>VLOOKUP(D915,Liikennemalli24!$D$2:$F$1804,3,FALSE)</f>
        <v>0.90600000000000003</v>
      </c>
      <c r="AA915" s="178">
        <f>IF(G915=1,VLOOKUP(C915,Liikennemalli!$D$6:$H$1921,2,FALSE),"-")</f>
        <v>13</v>
      </c>
      <c r="AB915" s="198">
        <f>IF(G915=1,VLOOKUP(C915,Liikennemalli!$D$6:$H$1921,3,FALSE),"-")</f>
        <v>0.92857142857142805</v>
      </c>
      <c r="AC915" s="51">
        <f>IF(E915=1,VLOOKUP(Työfile_2024!D915,'2015'!$F$12:$X$1887,18,FALSE),"-")</f>
        <v>0</v>
      </c>
      <c r="AD915" s="51">
        <f>IF(E915=1,VLOOKUP(Työfile_2024!D915,'2015'!$F$12:$X$1887,19,FALSE),"-")</f>
        <v>0</v>
      </c>
      <c r="AI915" s="128" t="str">
        <f>IF(E915=1,VLOOKUP(Työfile_2024!D915,'2015'!$F$12:$AB$1887,20,FALSE),"-")</f>
        <v>0-1 000</v>
      </c>
      <c r="AJ915" s="128" t="str">
        <f>IF(E915=1,VLOOKUP(Työfile_2024!D915,'2015'!$F$12:$AB$1887,21,FALSE),"-")</f>
        <v>0-1 000</v>
      </c>
      <c r="AK915" s="128" t="str">
        <f>IF(E915=1,VLOOKUP(Työfile_2024!D915,'2015'!$F$12:$AB$1887,22,FALSE),"-")</f>
        <v>80-100 %</v>
      </c>
      <c r="AL915" s="128" t="str">
        <f>IF(E915=1,VLOOKUP(Työfile_2024!D915,'2015'!$F$12:$AB$1887,23,FALSE),"-")</f>
        <v>80-100 %</v>
      </c>
      <c r="AM915" s="56">
        <f>VLOOKUP(Työfile_2024!D915,Tmatkat_20km_tarkasteltava_verk!$C$2:$D$1804,2,FALSE)</f>
        <v>22</v>
      </c>
      <c r="AN915" s="148">
        <f t="shared" si="238"/>
        <v>5.5276381909547742E-2</v>
      </c>
      <c r="AO915" s="178">
        <f>IF(E915=1,VLOOKUP(Työfile_2024!D915,'2015'!$F$12:$AC$1887,24,FALSE),"-")</f>
        <v>16</v>
      </c>
      <c r="AP915" s="52" t="str">
        <f>VLOOKUP(D915,Tarkasteltava_verkko_2024_harva!$E$2:$I$1804,5,FALSE)</f>
        <v>tiivis</v>
      </c>
      <c r="AQ915" s="52">
        <f>VLOOKUP(D915,Tarkasteltava_verkko_2024_harva!$E$2:$I$1804,4,FALSE)</f>
        <v>0</v>
      </c>
      <c r="AR915" s="148">
        <v>0</v>
      </c>
      <c r="AS915" s="170">
        <f>IFERROR(VLOOKUP(C915,'2015'!$C$12:$AG$1887,30,FALSE),"-")</f>
        <v>0</v>
      </c>
      <c r="AT915" s="148">
        <v>0</v>
      </c>
      <c r="AU915" s="170">
        <f>IFERROR(VLOOKUP(C915,'2015'!$C$12:$AG$1887,31,FALSE),"-")</f>
        <v>0</v>
      </c>
      <c r="AV915" s="106"/>
      <c r="AW915" s="63">
        <f>IFERROR(VLOOKUP(C915,Merkittävyysluokitus!$A$2:$J$1705,10,FALSE),"-")</f>
        <v>3</v>
      </c>
      <c r="AX915" s="175">
        <f>IFERROR(VLOOKUP(C915,Merkittävyysluokitus!$A$2:$J$1705,6,FALSE),"-")</f>
        <v>4.7666940639269404</v>
      </c>
      <c r="AY915" s="175">
        <f>IFERROR(VLOOKUP(C915,Merkittävyysluokitus!$A$2:$J$1705,7,FALSE),"-")</f>
        <v>1.234</v>
      </c>
      <c r="AZ915" s="175">
        <f>IFERROR(VLOOKUP(C915,Merkittävyysluokitus!$A$2:$J$1705,8,FALSE),"-")</f>
        <v>2.6993607305936074</v>
      </c>
      <c r="BA915" s="175">
        <f>IFERROR(VLOOKUP(C915,Merkittävyysluokitus!$A$2:$J$1705,9,FALSE),"-")</f>
        <v>0.83333333333333326</v>
      </c>
      <c r="BB915" s="203"/>
      <c r="BC915" s="203" t="str">
        <f t="shared" si="239"/>
        <v/>
      </c>
      <c r="BD915" s="39" t="str">
        <f t="shared" si="228"/>
        <v>musta</v>
      </c>
      <c r="BE915" s="68" t="str">
        <f t="shared" si="234"/>
        <v>punainen</v>
      </c>
      <c r="BF915" s="68" t="str">
        <f t="shared" si="235"/>
        <v>musta</v>
      </c>
      <c r="BG915" s="68" t="str">
        <f t="shared" si="236"/>
        <v>musta</v>
      </c>
      <c r="BH915" s="208" t="str">
        <f t="shared" si="237"/>
        <v>musta</v>
      </c>
      <c r="BI915" s="39"/>
      <c r="BJ915" s="39" t="str">
        <f>IF(F915="ei löydy","uusi tie",IF(E915=0,"tieosoite muuttunut",IF(E915=1,VLOOKUP(D915,'2015'!$F$12:$AL$1887,31,FALSE),"-")))</f>
        <v>punainen</v>
      </c>
      <c r="BK915" s="67" t="str">
        <f>IF(E915=1,VLOOKUP(D915,'2015'!$F$12:$AL$1887,32,FALSE),"-")</f>
        <v>musta</v>
      </c>
      <c r="BL915" s="39" t="str">
        <f>IF(F915="ei löydy","uusi tie",IF(E915=0,"tieosoite muuttunut",IF(E915=1,VLOOKUP(D915,'2015'!$F$12:$AL$1887,33,FALSE),"-")))</f>
        <v>musta</v>
      </c>
      <c r="BM915" s="39"/>
      <c r="BN915" s="217" t="str">
        <f>VLOOKUP(D915,'2015'!$F$12:$AL$1887,33,FALSE)</f>
        <v>musta</v>
      </c>
      <c r="BO915" s="39"/>
      <c r="BP915" s="115"/>
      <c r="BQ915" s="26" t="s">
        <v>10</v>
      </c>
      <c r="BS915" s="5"/>
      <c r="BU915" s="37"/>
      <c r="BV915" s="30"/>
      <c r="BX915">
        <f>IF(E915=1,VLOOKUP(D915,'2015'!$F$12:$AX$1887,43,FALSE),"-")</f>
        <v>0</v>
      </c>
      <c r="BY915">
        <f>IF(E915=1,VLOOKUP(D915,'2015'!$F$12:$AX$1887,44,FALSE),"-")</f>
        <v>0</v>
      </c>
      <c r="BZ915">
        <f>IF(E915=1,VLOOKUP(D915,'2015'!$F$12:$AX$1887,45,FALSE),"-")</f>
        <v>0</v>
      </c>
      <c r="CG915" s="21" t="s">
        <v>10</v>
      </c>
      <c r="CH915" s="21" t="s">
        <v>10</v>
      </c>
      <c r="CI915" s="21" t="s">
        <v>10</v>
      </c>
      <c r="CK915" s="21" t="s">
        <v>10</v>
      </c>
      <c r="CL915" s="21" t="s">
        <v>10</v>
      </c>
      <c r="CM915" s="21" t="s">
        <v>10</v>
      </c>
    </row>
    <row r="916" spans="1:94" ht="15.75" thickBot="1" x14ac:dyDescent="0.3">
      <c r="A916" s="50"/>
      <c r="B916" s="50"/>
      <c r="C916" s="50" t="str">
        <f t="shared" si="240"/>
        <v>3254_4_9360</v>
      </c>
      <c r="D916" s="51" t="str">
        <f t="shared" si="241"/>
        <v>3254_4</v>
      </c>
      <c r="E916" s="224">
        <f>IFERROR(VLOOKUP(C916,'2015'!$C$12:$D$1887,2,FALSE),0)</f>
        <v>1</v>
      </c>
      <c r="F916" s="51">
        <f>IFERROR(K916-IFERROR(VLOOKUP(D916,'2015'!$F$12:$I$1887,4,FALSE),"ei löydy"),"ei löydy")</f>
        <v>0</v>
      </c>
      <c r="G916" s="224">
        <f>IFERROR(VLOOKUP(Työfile_2024!C916,Liikennemalli!$D$6:$G$1921,4,FALSE),0)</f>
        <v>1</v>
      </c>
      <c r="H916" s="225">
        <f>K916-IFERROR(VLOOKUP(Työfile_2024!D916,Liikennemalli!$C$6:$H$1921,6,FALSE),"ei löydy")</f>
        <v>0</v>
      </c>
      <c r="I916" s="80">
        <v>3254</v>
      </c>
      <c r="J916" s="52">
        <v>4</v>
      </c>
      <c r="K916" s="52">
        <v>9360</v>
      </c>
      <c r="L916" s="53"/>
      <c r="M916" s="54"/>
      <c r="N916" s="54"/>
      <c r="O916" s="54"/>
      <c r="P916" s="54"/>
      <c r="Q916" s="55"/>
      <c r="R916" s="55"/>
      <c r="S916" s="55"/>
      <c r="T916" s="55"/>
      <c r="U916" s="52"/>
      <c r="V916" s="56">
        <v>445</v>
      </c>
      <c r="W916" s="56">
        <v>27</v>
      </c>
      <c r="X916" s="56">
        <v>417</v>
      </c>
      <c r="Y916" s="56">
        <f>VLOOKUP(D916,Liikennemalli24!$D$2:$F$1804,2,FALSE)</f>
        <v>105</v>
      </c>
      <c r="Z916" s="148">
        <f>VLOOKUP(D916,Liikennemalli24!$D$2:$F$1804,3,FALSE)</f>
        <v>0.34599999999999997</v>
      </c>
      <c r="AA916" s="178">
        <f>IF(G916=1,VLOOKUP(C916,Liikennemalli!$D$6:$H$1921,2,FALSE),"-")</f>
        <v>89.728467878310795</v>
      </c>
      <c r="AB916" s="198">
        <f>IF(G916=1,VLOOKUP(C916,Liikennemalli!$D$6:$H$1921,3,FALSE),"-")</f>
        <v>0.55021725052475001</v>
      </c>
      <c r="AC916" s="51">
        <f>IF(E916=1,VLOOKUP(Työfile_2024!D916,'2015'!$F$12:$X$1887,18,FALSE),"-")</f>
        <v>0</v>
      </c>
      <c r="AD916" s="51">
        <f>IF(E916=1,VLOOKUP(Työfile_2024!D916,'2015'!$F$12:$X$1887,19,FALSE),"-")</f>
        <v>0</v>
      </c>
      <c r="AI916" s="128" t="str">
        <f>IF(E916=1,VLOOKUP(Työfile_2024!D916,'2015'!$F$12:$AB$1887,20,FALSE),"-")</f>
        <v>0-1 000</v>
      </c>
      <c r="AJ916" s="128" t="str">
        <f>IF(E916=1,VLOOKUP(Työfile_2024!D916,'2015'!$F$12:$AB$1887,21,FALSE),"-")</f>
        <v>1 000-2 000</v>
      </c>
      <c r="AK916" s="128" t="str">
        <f>IF(E916=1,VLOOKUP(Työfile_2024!D916,'2015'!$F$12:$AB$1887,22,FALSE),"-")</f>
        <v>80-100 %</v>
      </c>
      <c r="AL916" s="128" t="str">
        <f>IF(E916=1,VLOOKUP(Työfile_2024!D916,'2015'!$F$12:$AB$1887,23,FALSE),"-")</f>
        <v>80-100 %</v>
      </c>
      <c r="AM916" s="56">
        <f>VLOOKUP(Työfile_2024!D916,Tmatkat_20km_tarkasteltava_verk!$C$2:$D$1804,2,FALSE)</f>
        <v>36</v>
      </c>
      <c r="AN916" s="148">
        <f t="shared" si="238"/>
        <v>8.0898876404494377E-2</v>
      </c>
      <c r="AO916" s="178">
        <f>IF(E916=1,VLOOKUP(Työfile_2024!D916,'2015'!$F$12:$AC$1887,24,FALSE),"-")</f>
        <v>29</v>
      </c>
      <c r="AP916" s="52" t="str">
        <f>VLOOKUP(D916,Tarkasteltava_verkko_2024_harva!$E$2:$I$1804,5,FALSE)</f>
        <v>tiivis</v>
      </c>
      <c r="AQ916" s="52">
        <f>VLOOKUP(D916,Tarkasteltava_verkko_2024_harva!$E$2:$I$1804,4,FALSE)</f>
        <v>0</v>
      </c>
      <c r="AR916" s="148">
        <v>0</v>
      </c>
      <c r="AS916" s="170">
        <f>IFERROR(VLOOKUP(C916,'2015'!$C$12:$AG$1887,30,FALSE),"-")</f>
        <v>0</v>
      </c>
      <c r="AT916" s="148">
        <v>0</v>
      </c>
      <c r="AU916" s="170">
        <f>IFERROR(VLOOKUP(C916,'2015'!$C$12:$AG$1887,31,FALSE),"-")</f>
        <v>0</v>
      </c>
      <c r="AV916" s="106"/>
      <c r="AW916" s="63">
        <f>IFERROR(VLOOKUP(C916,Merkittävyysluokitus!$A$2:$J$1705,10,FALSE),"-")</f>
        <v>3</v>
      </c>
      <c r="AX916" s="175">
        <f>IFERROR(VLOOKUP(C916,Merkittävyysluokitus!$A$2:$J$1705,6,FALSE),"-")</f>
        <v>3.955821917808219</v>
      </c>
      <c r="AY916" s="175">
        <f>IFERROR(VLOOKUP(C916,Merkittävyysluokitus!$A$2:$J$1705,7,FALSE),"-")</f>
        <v>1.4616666666666664</v>
      </c>
      <c r="AZ916" s="175">
        <f>IFERROR(VLOOKUP(C916,Merkittävyysluokitus!$A$2:$J$1705,8,FALSE),"-")</f>
        <v>1.9941552511415526</v>
      </c>
      <c r="BA916" s="175">
        <f>IFERROR(VLOOKUP(C916,Merkittävyysluokitus!$A$2:$J$1705,9,FALSE),"-")</f>
        <v>0.5</v>
      </c>
      <c r="BB916" s="203"/>
      <c r="BC916" s="203" t="str">
        <f t="shared" si="239"/>
        <v/>
      </c>
      <c r="BD916" s="39" t="str">
        <f t="shared" si="228"/>
        <v>musta</v>
      </c>
      <c r="BE916" s="68" t="str">
        <f t="shared" si="234"/>
        <v>musta</v>
      </c>
      <c r="BF916" s="68" t="str">
        <f t="shared" si="235"/>
        <v>musta</v>
      </c>
      <c r="BG916" s="68" t="str">
        <f t="shared" si="236"/>
        <v>musta</v>
      </c>
      <c r="BH916" s="208" t="str">
        <f t="shared" si="237"/>
        <v>musta</v>
      </c>
      <c r="BI916" s="39"/>
      <c r="BJ916" s="39" t="str">
        <f>IF(F916="ei löydy","uusi tie",IF(E916=0,"tieosoite muuttunut",IF(E916=1,VLOOKUP(D916,'2015'!$F$12:$AL$1887,31,FALSE),"-")))</f>
        <v>punainen</v>
      </c>
      <c r="BK916" s="67" t="str">
        <f>IF(E916=1,VLOOKUP(D916,'2015'!$F$12:$AL$1887,32,FALSE),"-")</f>
        <v>musta</v>
      </c>
      <c r="BL916" s="39" t="str">
        <f>IF(F916="ei löydy","uusi tie",IF(E916=0,"tieosoite muuttunut",IF(E916=1,VLOOKUP(D916,'2015'!$F$12:$AL$1887,33,FALSE),"-")))</f>
        <v>musta</v>
      </c>
      <c r="BM916" s="39"/>
      <c r="BN916" s="217" t="str">
        <f>VLOOKUP(D916,'2015'!$F$12:$AL$1887,33,FALSE)</f>
        <v>musta</v>
      </c>
      <c r="BO916" s="39"/>
      <c r="BP916" s="115"/>
      <c r="BQ916" s="26" t="s">
        <v>10</v>
      </c>
      <c r="BS916" s="5"/>
      <c r="BU916" s="37"/>
      <c r="BV916" s="30"/>
      <c r="BX916">
        <f>IF(E916=1,VLOOKUP(D916,'2015'!$F$12:$AX$1887,43,FALSE),"-")</f>
        <v>0</v>
      </c>
      <c r="BY916">
        <f>IF(E916=1,VLOOKUP(D916,'2015'!$F$12:$AX$1887,44,FALSE),"-")</f>
        <v>0</v>
      </c>
      <c r="BZ916">
        <f>IF(E916=1,VLOOKUP(D916,'2015'!$F$12:$AX$1887,45,FALSE),"-")</f>
        <v>0</v>
      </c>
      <c r="CG916" s="21" t="s">
        <v>10</v>
      </c>
      <c r="CH916" s="21" t="s">
        <v>10</v>
      </c>
      <c r="CI916" s="21" t="s">
        <v>10</v>
      </c>
      <c r="CK916" s="21" t="s">
        <v>10</v>
      </c>
      <c r="CL916" s="21" t="s">
        <v>10</v>
      </c>
      <c r="CM916" s="21" t="s">
        <v>10</v>
      </c>
    </row>
    <row r="917" spans="1:94" ht="15.75" thickBot="1" x14ac:dyDescent="0.3">
      <c r="A917" s="50"/>
      <c r="B917" s="50"/>
      <c r="C917" s="50" t="str">
        <f t="shared" si="240"/>
        <v>3255_1_3260</v>
      </c>
      <c r="D917" s="51" t="str">
        <f t="shared" si="241"/>
        <v>3255_1</v>
      </c>
      <c r="E917" s="224">
        <f>IFERROR(VLOOKUP(C917,'2015'!$C$12:$D$1887,2,FALSE),0)</f>
        <v>1</v>
      </c>
      <c r="F917" s="51">
        <f>IFERROR(K917-IFERROR(VLOOKUP(D917,'2015'!$F$12:$I$1887,4,FALSE),"ei löydy"),"ei löydy")</f>
        <v>0</v>
      </c>
      <c r="G917" s="224">
        <f>IFERROR(VLOOKUP(Työfile_2024!C917,Liikennemalli!$D$6:$G$1921,4,FALSE),0)</f>
        <v>1</v>
      </c>
      <c r="H917" s="225">
        <f>K917-IFERROR(VLOOKUP(Työfile_2024!D917,Liikennemalli!$C$6:$H$1921,6,FALSE),"ei löydy")</f>
        <v>0</v>
      </c>
      <c r="I917" s="80">
        <v>3255</v>
      </c>
      <c r="J917" s="52">
        <v>1</v>
      </c>
      <c r="K917" s="52">
        <v>3260</v>
      </c>
      <c r="L917" s="53"/>
      <c r="M917" s="54"/>
      <c r="N917" s="54"/>
      <c r="O917" s="54"/>
      <c r="P917" s="54"/>
      <c r="Q917" s="55"/>
      <c r="R917" s="55"/>
      <c r="S917" s="55"/>
      <c r="T917" s="55"/>
      <c r="U917" s="52"/>
      <c r="V917" s="56">
        <v>71</v>
      </c>
      <c r="W917" s="56">
        <v>7</v>
      </c>
      <c r="X917" s="56">
        <v>71</v>
      </c>
      <c r="Y917" s="56">
        <f>VLOOKUP(D917,Liikennemalli24!$D$2:$F$1804,2,FALSE)</f>
        <v>32</v>
      </c>
      <c r="Z917" s="148">
        <f>VLOOKUP(D917,Liikennemalli24!$D$2:$F$1804,3,FALSE)</f>
        <v>0.58699999999999997</v>
      </c>
      <c r="AA917" s="178">
        <f>IF(G917=1,VLOOKUP(C917,Liikennemalli!$D$6:$H$1921,2,FALSE),"-")</f>
        <v>7.9865171357993203</v>
      </c>
      <c r="AB917" s="198">
        <f>IF(G917=1,VLOOKUP(C917,Liikennemalli!$D$6:$H$1921,3,FALSE),"-")</f>
        <v>0.40913294331473099</v>
      </c>
      <c r="AC917" s="51">
        <f>IF(E917=1,VLOOKUP(Työfile_2024!D917,'2015'!$F$12:$X$1887,18,FALSE),"-")</f>
        <v>0</v>
      </c>
      <c r="AD917" s="51">
        <f>IF(E917=1,VLOOKUP(Työfile_2024!D917,'2015'!$F$12:$X$1887,19,FALSE),"-")</f>
        <v>0</v>
      </c>
      <c r="AI917" s="128">
        <f>IF(E917=1,VLOOKUP(Työfile_2024!D917,'2015'!$F$12:$AB$1887,20,FALSE),"-")</f>
        <v>0</v>
      </c>
      <c r="AJ917" s="128">
        <f>IF(E917=1,VLOOKUP(Työfile_2024!D917,'2015'!$F$12:$AB$1887,21,FALSE),"-")</f>
        <v>0</v>
      </c>
      <c r="AK917" s="128">
        <f>IF(E917=1,VLOOKUP(Työfile_2024!D917,'2015'!$F$12:$AB$1887,22,FALSE),"-")</f>
        <v>0</v>
      </c>
      <c r="AL917" s="128">
        <f>IF(E917=1,VLOOKUP(Työfile_2024!D917,'2015'!$F$12:$AB$1887,23,FALSE),"-")</f>
        <v>0</v>
      </c>
      <c r="AM917" s="56">
        <f>VLOOKUP(Työfile_2024!D917,Tmatkat_20km_tarkasteltava_verk!$C$2:$D$1804,2,FALSE)</f>
        <v>7</v>
      </c>
      <c r="AN917" s="148">
        <f t="shared" si="238"/>
        <v>9.8591549295774641E-2</v>
      </c>
      <c r="AO917" s="178">
        <f>IF(E917=1,VLOOKUP(Työfile_2024!D917,'2015'!$F$12:$AC$1887,24,FALSE),"-")</f>
        <v>7</v>
      </c>
      <c r="AP917" s="52">
        <f>VLOOKUP(D917,Tarkasteltava_verkko_2024_harva!$E$2:$I$1804,5,FALSE)</f>
        <v>0</v>
      </c>
      <c r="AQ917" s="52">
        <f>VLOOKUP(D917,Tarkasteltava_verkko_2024_harva!$E$2:$I$1804,4,FALSE)</f>
        <v>0</v>
      </c>
      <c r="AR917" s="148">
        <v>0</v>
      </c>
      <c r="AS917" s="170">
        <f>IFERROR(VLOOKUP(C917,'2015'!$C$12:$AG$1887,30,FALSE),"-")</f>
        <v>0</v>
      </c>
      <c r="AT917" s="148">
        <v>0</v>
      </c>
      <c r="AU917" s="170">
        <f>IFERROR(VLOOKUP(C917,'2015'!$C$12:$AG$1887,31,FALSE),"-")</f>
        <v>0</v>
      </c>
      <c r="AV917" s="106"/>
      <c r="AW917" s="63">
        <f>IFERROR(VLOOKUP(C917,Merkittävyysluokitus!$A$2:$J$1705,10,FALSE),"-")</f>
        <v>4</v>
      </c>
      <c r="AX917" s="175">
        <f>IFERROR(VLOOKUP(C917,Merkittävyysluokitus!$A$2:$J$1705,6,FALSE),"-")</f>
        <v>2.0834870624048705</v>
      </c>
      <c r="AY917" s="175">
        <f>IFERROR(VLOOKUP(C917,Merkittävyysluokitus!$A$2:$J$1705,7,FALSE),"-")</f>
        <v>0.22966666666666663</v>
      </c>
      <c r="AZ917" s="175">
        <f>IFERROR(VLOOKUP(C917,Merkittävyysluokitus!$A$2:$J$1705,8,FALSE),"-")</f>
        <v>1.353820395738204</v>
      </c>
      <c r="BA917" s="175">
        <f>IFERROR(VLOOKUP(C917,Merkittävyysluokitus!$A$2:$J$1705,9,FALSE),"-")</f>
        <v>0.5</v>
      </c>
      <c r="BB917" s="203"/>
      <c r="BC917" s="203" t="str">
        <f t="shared" si="239"/>
        <v/>
      </c>
      <c r="BD917" s="39" t="str">
        <f t="shared" si="228"/>
        <v>musta</v>
      </c>
      <c r="BE917" s="68" t="str">
        <f t="shared" si="234"/>
        <v>musta</v>
      </c>
      <c r="BF917" s="68" t="str">
        <f t="shared" si="235"/>
        <v>musta</v>
      </c>
      <c r="BG917" s="68" t="str">
        <f t="shared" si="236"/>
        <v>musta</v>
      </c>
      <c r="BH917" s="208" t="str">
        <f t="shared" si="237"/>
        <v>musta</v>
      </c>
      <c r="BI917" s="39"/>
      <c r="BJ917" s="39" t="str">
        <f>IF(F917="ei löydy","uusi tie",IF(E917=0,"tieosoite muuttunut",IF(E917=1,VLOOKUP(D917,'2015'!$F$12:$AL$1887,31,FALSE),"-")))</f>
        <v>musta</v>
      </c>
      <c r="BK917" s="67" t="str">
        <f>IF(E917=1,VLOOKUP(D917,'2015'!$F$12:$AL$1887,32,FALSE),"-")</f>
        <v>musta</v>
      </c>
      <c r="BL917" s="39" t="str">
        <f>IF(F917="ei löydy","uusi tie",IF(E917=0,"tieosoite muuttunut",IF(E917=1,VLOOKUP(D917,'2015'!$F$12:$AL$1887,33,FALSE),"-")))</f>
        <v>musta</v>
      </c>
      <c r="BM917" s="39"/>
      <c r="BN917" s="217" t="str">
        <f>VLOOKUP(D917,'2015'!$F$12:$AL$1887,33,FALSE)</f>
        <v>musta</v>
      </c>
      <c r="BO917" s="39"/>
      <c r="BP917" s="115"/>
      <c r="BQ917" s="26" t="s">
        <v>10</v>
      </c>
      <c r="BS917" s="5"/>
      <c r="BU917" s="37"/>
      <c r="BV917" s="30"/>
      <c r="BX917">
        <f>IF(E917=1,VLOOKUP(D917,'2015'!$F$12:$AX$1887,43,FALSE),"-")</f>
        <v>0</v>
      </c>
      <c r="BY917">
        <f>IF(E917=1,VLOOKUP(D917,'2015'!$F$12:$AX$1887,44,FALSE),"-")</f>
        <v>0</v>
      </c>
      <c r="BZ917">
        <f>IF(E917=1,VLOOKUP(D917,'2015'!$F$12:$AX$1887,45,FALSE),"-")</f>
        <v>0</v>
      </c>
      <c r="CG917" s="21" t="s">
        <v>10</v>
      </c>
      <c r="CH917" s="21" t="s">
        <v>10</v>
      </c>
      <c r="CI917" s="21" t="s">
        <v>10</v>
      </c>
      <c r="CK917" s="21" t="s">
        <v>10</v>
      </c>
      <c r="CL917" s="21" t="s">
        <v>10</v>
      </c>
      <c r="CM917" s="21" t="s">
        <v>10</v>
      </c>
    </row>
    <row r="918" spans="1:94" ht="15.75" thickBot="1" x14ac:dyDescent="0.3">
      <c r="A918" s="50"/>
      <c r="B918" s="50"/>
      <c r="C918" s="50" t="str">
        <f t="shared" si="240"/>
        <v>3531_1_263</v>
      </c>
      <c r="D918" s="51" t="str">
        <f t="shared" si="241"/>
        <v>3531_1</v>
      </c>
      <c r="E918" s="224">
        <f>IFERROR(VLOOKUP(C918,'2015'!$C$12:$D$1887,2,FALSE),0)</f>
        <v>1</v>
      </c>
      <c r="F918" s="51">
        <f>IFERROR(K918-IFERROR(VLOOKUP(D918,'2015'!$F$12:$I$1887,4,FALSE),"ei löydy"),"ei löydy")</f>
        <v>0</v>
      </c>
      <c r="G918" s="224">
        <f>IFERROR(VLOOKUP(Työfile_2024!C918,Liikennemalli!$D$6:$G$1921,4,FALSE),0)</f>
        <v>1</v>
      </c>
      <c r="H918" s="225">
        <f>K918-IFERROR(VLOOKUP(Työfile_2024!D918,Liikennemalli!$C$6:$H$1921,6,FALSE),"ei löydy")</f>
        <v>0</v>
      </c>
      <c r="I918" s="80">
        <v>3531</v>
      </c>
      <c r="J918" s="52">
        <v>1</v>
      </c>
      <c r="K918" s="52">
        <v>263</v>
      </c>
      <c r="L918" s="53"/>
      <c r="M918" s="54"/>
      <c r="N918" s="54"/>
      <c r="O918" s="54"/>
      <c r="P918" s="54"/>
      <c r="Q918" s="55"/>
      <c r="R918" s="55"/>
      <c r="S918" s="55"/>
      <c r="T918" s="55"/>
      <c r="U918" s="52"/>
      <c r="V918" s="56">
        <v>141</v>
      </c>
      <c r="W918" s="56">
        <v>7</v>
      </c>
      <c r="X918" s="56">
        <v>139</v>
      </c>
      <c r="Y918" s="56">
        <f>VLOOKUP(D918,Liikennemalli24!$D$2:$F$1804,2,FALSE)</f>
        <v>0</v>
      </c>
      <c r="Z918" s="148">
        <f>VLOOKUP(D918,Liikennemalli24!$D$2:$F$1804,3,FALSE)</f>
        <v>0</v>
      </c>
      <c r="AA918" s="178">
        <f>IF(G918=1,VLOOKUP(C918,Liikennemalli!$D$6:$H$1921,2,FALSE),"-")</f>
        <v>0</v>
      </c>
      <c r="AB918" s="198">
        <f>IF(G918=1,VLOOKUP(C918,Liikennemalli!$D$6:$H$1921,3,FALSE),"-")</f>
        <v>0</v>
      </c>
      <c r="AC918" s="51">
        <f>IF(E918=1,VLOOKUP(Työfile_2024!D918,'2015'!$F$12:$X$1887,18,FALSE),"-")</f>
        <v>149</v>
      </c>
      <c r="AD918" s="51">
        <f>IF(E918=1,VLOOKUP(Työfile_2024!D918,'2015'!$F$12:$X$1887,19,FALSE),"-")</f>
        <v>0.67</v>
      </c>
      <c r="AI918" s="128">
        <f>IF(E918=1,VLOOKUP(Työfile_2024!D918,'2015'!$F$12:$AB$1887,20,FALSE),"-")</f>
        <v>0</v>
      </c>
      <c r="AJ918" s="128">
        <f>IF(E918=1,VLOOKUP(Työfile_2024!D918,'2015'!$F$12:$AB$1887,21,FALSE),"-")</f>
        <v>0</v>
      </c>
      <c r="AK918" s="128">
        <f>IF(E918=1,VLOOKUP(Työfile_2024!D918,'2015'!$F$12:$AB$1887,22,FALSE),"-")</f>
        <v>0</v>
      </c>
      <c r="AL918" s="128">
        <f>IF(E918=1,VLOOKUP(Työfile_2024!D918,'2015'!$F$12:$AB$1887,23,FALSE),"-")</f>
        <v>0</v>
      </c>
      <c r="AM918" s="56">
        <f>VLOOKUP(Työfile_2024!D918,Tmatkat_20km_tarkasteltava_verk!$C$2:$D$1804,2,FALSE)</f>
        <v>13</v>
      </c>
      <c r="AN918" s="148">
        <f t="shared" si="238"/>
        <v>9.2198581560283682E-2</v>
      </c>
      <c r="AO918" s="178">
        <f>IF(E918=1,VLOOKUP(Työfile_2024!D918,'2015'!$F$12:$AC$1887,24,FALSE),"-")</f>
        <v>11</v>
      </c>
      <c r="AP918" s="52">
        <f>VLOOKUP(D918,Tarkasteltava_verkko_2024_harva!$E$2:$I$1804,5,FALSE)</f>
        <v>0</v>
      </c>
      <c r="AQ918" s="52">
        <f>VLOOKUP(D918,Tarkasteltava_verkko_2024_harva!$E$2:$I$1804,4,FALSE)</f>
        <v>0</v>
      </c>
      <c r="AR918" s="148">
        <v>0</v>
      </c>
      <c r="AS918" s="170" t="str">
        <f>IFERROR(VLOOKUP(C918,'2015'!$C$12:$AG$1887,30,FALSE),"-")</f>
        <v/>
      </c>
      <c r="AT918" s="148">
        <v>0</v>
      </c>
      <c r="AU918" s="170">
        <f>IFERROR(VLOOKUP(C918,'2015'!$C$12:$AG$1887,31,FALSE),"-")</f>
        <v>0</v>
      </c>
      <c r="AV918" s="106"/>
      <c r="AW918" s="63">
        <f>IFERROR(VLOOKUP(C918,Merkittävyysluokitus!$A$2:$J$1705,10,FALSE),"-")</f>
        <v>4</v>
      </c>
      <c r="AX918" s="175">
        <f>IFERROR(VLOOKUP(C918,Merkittävyysluokitus!$A$2:$J$1705,6,FALSE),"-")</f>
        <v>2.371447488584475</v>
      </c>
      <c r="AY918" s="175">
        <f>IFERROR(VLOOKUP(C918,Merkittävyysluokitus!$A$2:$J$1705,7,FALSE),"-")</f>
        <v>0.49299999999999994</v>
      </c>
      <c r="AZ918" s="175">
        <f>IFERROR(VLOOKUP(C918,Merkittävyysluokitus!$A$2:$J$1705,8,FALSE),"-")</f>
        <v>1.3784474885844749</v>
      </c>
      <c r="BA918" s="175">
        <f>IFERROR(VLOOKUP(C918,Merkittävyysluokitus!$A$2:$J$1705,9,FALSE),"-")</f>
        <v>0.5</v>
      </c>
      <c r="BB918" s="203"/>
      <c r="BC918" s="203" t="str">
        <f t="shared" si="239"/>
        <v>ei mallia</v>
      </c>
      <c r="BD918" s="39" t="str">
        <f t="shared" si="228"/>
        <v>Ei luokiteltu</v>
      </c>
      <c r="BE918" s="68" t="str">
        <f t="shared" si="234"/>
        <v>ei mallia</v>
      </c>
      <c r="BF918" s="68" t="str">
        <f t="shared" si="235"/>
        <v>ei mallia</v>
      </c>
      <c r="BG918" s="68" t="str">
        <f t="shared" si="236"/>
        <v>ei mallia</v>
      </c>
      <c r="BH918" s="208" t="str">
        <f t="shared" si="237"/>
        <v>musta</v>
      </c>
      <c r="BI918" s="39"/>
      <c r="BJ918" s="39" t="str">
        <f>IF(F918="ei löydy","uusi tie",IF(E918=0,"tieosoite muuttunut",IF(E918=1,VLOOKUP(D918,'2015'!$F$12:$AL$1887,31,FALSE),"-")))</f>
        <v>musta</v>
      </c>
      <c r="BK918" s="67" t="str">
        <f>IF(E918=1,VLOOKUP(D918,'2015'!$F$12:$AL$1887,32,FALSE),"-")</f>
        <v>musta</v>
      </c>
      <c r="BL918" s="39" t="str">
        <f>IF(F918="ei löydy","uusi tie",IF(E918=0,"tieosoite muuttunut",IF(E918=1,VLOOKUP(D918,'2015'!$F$12:$AL$1887,33,FALSE),"-")))</f>
        <v>musta</v>
      </c>
      <c r="BM918" s="39"/>
      <c r="BN918" s="217" t="str">
        <f>VLOOKUP(D918,'2015'!$F$12:$AL$1887,33,FALSE)</f>
        <v>musta</v>
      </c>
      <c r="BO918" s="39"/>
      <c r="BP918" s="115"/>
      <c r="BQ918" s="26" t="s">
        <v>10</v>
      </c>
      <c r="BS918" s="5"/>
      <c r="BU918" s="37"/>
      <c r="BV918" s="30"/>
      <c r="BX918" t="str">
        <f>IF(E918=1,VLOOKUP(D918,'2015'!$F$12:$AX$1887,43,FALSE),"-")</f>
        <v>musta</v>
      </c>
      <c r="BY918" t="str">
        <f>IF(E918=1,VLOOKUP(D918,'2015'!$F$12:$AX$1887,44,FALSE),"-")</f>
        <v>musta</v>
      </c>
      <c r="BZ918" t="str">
        <f>IF(E918=1,VLOOKUP(D918,'2015'!$F$12:$AX$1887,45,FALSE),"-")</f>
        <v>musta</v>
      </c>
      <c r="CG918" s="21" t="s">
        <v>10</v>
      </c>
      <c r="CH918" s="21" t="s">
        <v>10</v>
      </c>
      <c r="CI918" s="21" t="s">
        <v>10</v>
      </c>
      <c r="CK918" s="21" t="s">
        <v>10</v>
      </c>
      <c r="CL918" s="21" t="s">
        <v>10</v>
      </c>
      <c r="CM918" s="21" t="s">
        <v>10</v>
      </c>
    </row>
    <row r="919" spans="1:94" ht="15.75" thickBot="1" x14ac:dyDescent="0.3">
      <c r="A919" s="50"/>
      <c r="B919" s="50"/>
      <c r="C919" s="50" t="str">
        <f t="shared" si="240"/>
        <v>3601_1_2790</v>
      </c>
      <c r="D919" s="51" t="str">
        <f t="shared" si="241"/>
        <v>3601_1</v>
      </c>
      <c r="E919" s="224">
        <f>IFERROR(VLOOKUP(C919,'2015'!$C$12:$D$1887,2,FALSE),0)</f>
        <v>1</v>
      </c>
      <c r="F919" s="51">
        <f>IFERROR(K919-IFERROR(VLOOKUP(D919,'2015'!$F$12:$I$1887,4,FALSE),"ei löydy"),"ei löydy")</f>
        <v>0</v>
      </c>
      <c r="G919" s="224">
        <f>IFERROR(VLOOKUP(Työfile_2024!C919,Liikennemalli!$D$6:$G$1921,4,FALSE),0)</f>
        <v>1</v>
      </c>
      <c r="H919" s="225">
        <f>K919-IFERROR(VLOOKUP(Työfile_2024!D919,Liikennemalli!$C$6:$H$1921,6,FALSE),"ei löydy")</f>
        <v>0</v>
      </c>
      <c r="I919" s="80">
        <v>3601</v>
      </c>
      <c r="J919" s="52">
        <v>1</v>
      </c>
      <c r="K919" s="52">
        <v>2790</v>
      </c>
      <c r="L919" s="53"/>
      <c r="M919" s="54"/>
      <c r="N919" s="54"/>
      <c r="O919" s="54"/>
      <c r="P919" s="54"/>
      <c r="Q919" s="55"/>
      <c r="R919" s="55"/>
      <c r="S919" s="55"/>
      <c r="T919" s="55"/>
      <c r="U919" s="52"/>
      <c r="V919" s="56">
        <v>275</v>
      </c>
      <c r="W919" s="56">
        <v>12</v>
      </c>
      <c r="X919" s="56">
        <v>295</v>
      </c>
      <c r="Y919" s="56">
        <f>VLOOKUP(D919,Liikennemalli24!$D$2:$F$1804,2,FALSE)</f>
        <v>58</v>
      </c>
      <c r="Z919" s="148">
        <f>VLOOKUP(D919,Liikennemalli24!$D$2:$F$1804,3,FALSE)</f>
        <v>0.97499999999999998</v>
      </c>
      <c r="AA919" s="178">
        <f>IF(G919=1,VLOOKUP(C919,Liikennemalli!$D$6:$H$1921,2,FALSE),"-")</f>
        <v>0</v>
      </c>
      <c r="AB919" s="198">
        <f>IF(G919=1,VLOOKUP(C919,Liikennemalli!$D$6:$H$1921,3,FALSE),"-")</f>
        <v>0</v>
      </c>
      <c r="AC919" s="51">
        <f>IF(E919=1,VLOOKUP(Työfile_2024!D919,'2015'!$F$12:$X$1887,18,FALSE),"-")</f>
        <v>261</v>
      </c>
      <c r="AD919" s="51">
        <f>IF(E919=1,VLOOKUP(Työfile_2024!D919,'2015'!$F$12:$X$1887,19,FALSE),"-")</f>
        <v>0.82</v>
      </c>
      <c r="AI919" s="128">
        <f>IF(E919=1,VLOOKUP(Työfile_2024!D919,'2015'!$F$12:$AB$1887,20,FALSE),"-")</f>
        <v>0</v>
      </c>
      <c r="AJ919" s="128">
        <f>IF(E919=1,VLOOKUP(Työfile_2024!D919,'2015'!$F$12:$AB$1887,21,FALSE),"-")</f>
        <v>0</v>
      </c>
      <c r="AK919" s="128">
        <f>IF(E919=1,VLOOKUP(Työfile_2024!D919,'2015'!$F$12:$AB$1887,22,FALSE),"-")</f>
        <v>0</v>
      </c>
      <c r="AL919" s="128">
        <f>IF(E919=1,VLOOKUP(Työfile_2024!D919,'2015'!$F$12:$AB$1887,23,FALSE),"-")</f>
        <v>0</v>
      </c>
      <c r="AM919" s="56">
        <f>VLOOKUP(Työfile_2024!D919,Tmatkat_20km_tarkasteltava_verk!$C$2:$D$1804,2,FALSE)</f>
        <v>69</v>
      </c>
      <c r="AN919" s="148">
        <f t="shared" si="238"/>
        <v>0.25090909090909091</v>
      </c>
      <c r="AO919" s="178">
        <f>IF(E919=1,VLOOKUP(Työfile_2024!D919,'2015'!$F$12:$AC$1887,24,FALSE),"-")</f>
        <v>29</v>
      </c>
      <c r="AP919" s="52" t="str">
        <f>VLOOKUP(D919,Tarkasteltava_verkko_2024_harva!$E$2:$I$1804,5,FALSE)</f>
        <v>tiivis</v>
      </c>
      <c r="AQ919" s="52">
        <f>VLOOKUP(D919,Tarkasteltava_verkko_2024_harva!$E$2:$I$1804,4,FALSE)</f>
        <v>0</v>
      </c>
      <c r="AR919" s="148">
        <v>0</v>
      </c>
      <c r="AS919" s="170" t="str">
        <f>IFERROR(VLOOKUP(C919,'2015'!$C$12:$AG$1887,30,FALSE),"-")</f>
        <v/>
      </c>
      <c r="AT919" s="148">
        <v>0</v>
      </c>
      <c r="AU919" s="170">
        <f>IFERROR(VLOOKUP(C919,'2015'!$C$12:$AG$1887,31,FALSE),"-")</f>
        <v>0</v>
      </c>
      <c r="AV919" s="106"/>
      <c r="AW919" s="63">
        <f>IFERROR(VLOOKUP(C919,Merkittävyysluokitus!$A$2:$J$1705,10,FALSE),"-")</f>
        <v>3</v>
      </c>
      <c r="AX919" s="175">
        <f>IFERROR(VLOOKUP(C919,Merkittävyysluokitus!$A$2:$J$1705,6,FALSE),"-")</f>
        <v>4.2449010654490094</v>
      </c>
      <c r="AY919" s="175">
        <f>IFERROR(VLOOKUP(C919,Merkittävyysluokitus!$A$2:$J$1705,7,FALSE),"-")</f>
        <v>1.0649999999999997</v>
      </c>
      <c r="AZ919" s="175">
        <f>IFERROR(VLOOKUP(C919,Merkittävyysluokitus!$A$2:$J$1705,8,FALSE),"-")</f>
        <v>2.3465677321156768</v>
      </c>
      <c r="BA919" s="175">
        <f>IFERROR(VLOOKUP(C919,Merkittävyysluokitus!$A$2:$J$1705,9,FALSE),"-")</f>
        <v>0.83333333333333326</v>
      </c>
      <c r="BB919" s="203"/>
      <c r="BC919" s="203" t="str">
        <f t="shared" si="239"/>
        <v/>
      </c>
      <c r="BD919" s="39" t="str">
        <f t="shared" si="228"/>
        <v>musta</v>
      </c>
      <c r="BE919" s="68" t="str">
        <f t="shared" si="234"/>
        <v>punainen</v>
      </c>
      <c r="BF919" s="68" t="str">
        <f t="shared" si="235"/>
        <v>musta</v>
      </c>
      <c r="BG919" s="68" t="str">
        <f t="shared" si="236"/>
        <v>musta</v>
      </c>
      <c r="BH919" s="208" t="str">
        <f t="shared" si="237"/>
        <v>musta</v>
      </c>
      <c r="BI919" s="39"/>
      <c r="BJ919" s="39" t="str">
        <f>IF(F919="ei löydy","uusi tie",IF(E919=0,"tieosoite muuttunut",IF(E919=1,VLOOKUP(D919,'2015'!$F$12:$AL$1887,31,FALSE),"-")))</f>
        <v>musta</v>
      </c>
      <c r="BK919" s="67" t="str">
        <f>IF(E919=1,VLOOKUP(D919,'2015'!$F$12:$AL$1887,32,FALSE),"-")</f>
        <v>musta</v>
      </c>
      <c r="BL919" s="39" t="str">
        <f>IF(F919="ei löydy","uusi tie",IF(E919=0,"tieosoite muuttunut",IF(E919=1,VLOOKUP(D919,'2015'!$F$12:$AL$1887,33,FALSE),"-")))</f>
        <v>musta</v>
      </c>
      <c r="BM919" s="39"/>
      <c r="BN919" s="217" t="str">
        <f>VLOOKUP(D919,'2015'!$F$12:$AL$1887,33,FALSE)</f>
        <v>musta</v>
      </c>
      <c r="BO919" s="39"/>
      <c r="BP919" s="115"/>
      <c r="BQ919" s="26" t="s">
        <v>10</v>
      </c>
      <c r="BS919" s="5"/>
      <c r="BU919" s="37"/>
      <c r="BV919" s="30"/>
      <c r="BX919" t="str">
        <f>IF(E919=1,VLOOKUP(D919,'2015'!$F$12:$AX$1887,43,FALSE),"-")</f>
        <v>punainen</v>
      </c>
      <c r="BY919" t="str">
        <f>IF(E919=1,VLOOKUP(D919,'2015'!$F$12:$AX$1887,44,FALSE),"-")</f>
        <v>musta</v>
      </c>
      <c r="BZ919" t="str">
        <f>IF(E919=1,VLOOKUP(D919,'2015'!$F$12:$AX$1887,45,FALSE),"-")</f>
        <v>musta</v>
      </c>
      <c r="CG919" s="21" t="s">
        <v>10</v>
      </c>
      <c r="CH919" s="21" t="s">
        <v>10</v>
      </c>
      <c r="CI919" s="21" t="s">
        <v>10</v>
      </c>
      <c r="CK919" s="21" t="s">
        <v>10</v>
      </c>
      <c r="CL919" s="21" t="s">
        <v>10</v>
      </c>
      <c r="CM919" s="21" t="s">
        <v>10</v>
      </c>
    </row>
    <row r="920" spans="1:94" ht="15.75" thickBot="1" x14ac:dyDescent="0.3">
      <c r="A920" s="50"/>
      <c r="B920" s="50"/>
      <c r="C920" s="50" t="str">
        <f t="shared" si="240"/>
        <v>3601_3_6422</v>
      </c>
      <c r="D920" s="51" t="str">
        <f t="shared" si="241"/>
        <v>3601_3</v>
      </c>
      <c r="E920" s="224">
        <f>IFERROR(VLOOKUP(C920,'2015'!$C$12:$D$1887,2,FALSE),0)</f>
        <v>0</v>
      </c>
      <c r="F920" s="51" t="str">
        <f>IFERROR(K920-IFERROR(VLOOKUP(D920,'2015'!$F$12:$I$1887,4,FALSE),"ei löydy"),"ei löydy")</f>
        <v>ei löydy</v>
      </c>
      <c r="G920" s="224">
        <f>IFERROR(VLOOKUP(Työfile_2024!C920,Liikennemalli!$D$6:$G$1921,4,FALSE),0)</f>
        <v>1</v>
      </c>
      <c r="H920" s="225">
        <f>K920-IFERROR(VLOOKUP(Työfile_2024!D920,Liikennemalli!$C$6:$H$1921,6,FALSE),"ei löydy")</f>
        <v>0</v>
      </c>
      <c r="I920" s="80">
        <v>3601</v>
      </c>
      <c r="J920" s="52">
        <v>3</v>
      </c>
      <c r="K920" s="52">
        <v>6422</v>
      </c>
      <c r="L920" s="53"/>
      <c r="M920" s="54"/>
      <c r="N920" s="54"/>
      <c r="O920" s="54"/>
      <c r="P920" s="54"/>
      <c r="Q920" s="55"/>
      <c r="R920" s="55"/>
      <c r="S920" s="55"/>
      <c r="T920" s="55"/>
      <c r="U920" s="52"/>
      <c r="V920" s="56">
        <v>167.50918716910618</v>
      </c>
      <c r="W920" s="56">
        <v>11.490812830893802</v>
      </c>
      <c r="X920" s="56">
        <v>183.82809093740269</v>
      </c>
      <c r="Y920" s="56">
        <f>VLOOKUP(D920,Liikennemalli24!$D$2:$F$1804,2,FALSE)</f>
        <v>70</v>
      </c>
      <c r="Z920" s="148">
        <f>VLOOKUP(D920,Liikennemalli24!$D$2:$F$1804,3,FALSE)</f>
        <v>0.71599999999999997</v>
      </c>
      <c r="AA920" s="178">
        <f>IF(G920=1,VLOOKUP(C920,Liikennemalli!$D$6:$H$1921,2,FALSE),"-")</f>
        <v>0</v>
      </c>
      <c r="AB920" s="198">
        <f>IF(G920=1,VLOOKUP(C920,Liikennemalli!$D$6:$H$1921,3,FALSE),"-")</f>
        <v>0</v>
      </c>
      <c r="AC920" s="51" t="str">
        <f>IF(E920=1,VLOOKUP(Työfile_2024!D920,'2015'!$F$12:$X$1887,18,FALSE),"-")</f>
        <v>-</v>
      </c>
      <c r="AD920" s="51" t="str">
        <f>IF(E920=1,VLOOKUP(Työfile_2024!D920,'2015'!$F$12:$X$1887,19,FALSE),"-")</f>
        <v>-</v>
      </c>
      <c r="AI920" s="128" t="str">
        <f>IF(E920=1,VLOOKUP(Työfile_2024!D920,'2015'!$F$12:$AB$1887,20,FALSE),"-")</f>
        <v>-</v>
      </c>
      <c r="AJ920" s="128" t="str">
        <f>IF(E920=1,VLOOKUP(Työfile_2024!D920,'2015'!$F$12:$AB$1887,21,FALSE),"-")</f>
        <v>-</v>
      </c>
      <c r="AK920" s="128" t="str">
        <f>IF(E920=1,VLOOKUP(Työfile_2024!D920,'2015'!$F$12:$AB$1887,22,FALSE),"-")</f>
        <v>-</v>
      </c>
      <c r="AL920" s="128" t="str">
        <f>IF(E920=1,VLOOKUP(Työfile_2024!D920,'2015'!$F$12:$AB$1887,23,FALSE),"-")</f>
        <v>-</v>
      </c>
      <c r="AM920" s="56">
        <f>VLOOKUP(Työfile_2024!D920,Tmatkat_20km_tarkasteltava_verk!$C$2:$D$1804,2,FALSE)</f>
        <v>70</v>
      </c>
      <c r="AN920" s="148">
        <f t="shared" si="238"/>
        <v>0.41788752714400457</v>
      </c>
      <c r="AO920" s="178" t="str">
        <f>IF(E920=1,VLOOKUP(Työfile_2024!D920,'2015'!$F$12:$AC$1887,24,FALSE),"-")</f>
        <v>-</v>
      </c>
      <c r="AP920" s="52" t="str">
        <f>VLOOKUP(D920,Tarkasteltava_verkko_2024_harva!$E$2:$I$1804,5,FALSE)</f>
        <v>tiivis</v>
      </c>
      <c r="AQ920" s="52">
        <f>VLOOKUP(D920,Tarkasteltava_verkko_2024_harva!$E$2:$I$1804,4,FALSE)</f>
        <v>0</v>
      </c>
      <c r="AR920" s="148">
        <v>0</v>
      </c>
      <c r="AS920" s="170" t="str">
        <f>IFERROR(VLOOKUP(C920,'2015'!$C$12:$AG$1887,30,FALSE),"-")</f>
        <v>-</v>
      </c>
      <c r="AT920" s="148">
        <v>0</v>
      </c>
      <c r="AU920" s="170" t="str">
        <f>IFERROR(VLOOKUP(C920,'2015'!$C$12:$AG$1887,31,FALSE),"-")</f>
        <v>-</v>
      </c>
      <c r="AV920" s="106"/>
      <c r="AW920" s="63">
        <f>IFERROR(VLOOKUP(C920,Merkittävyysluokitus!$A$2:$J$1705,10,FALSE),"-")</f>
        <v>3</v>
      </c>
      <c r="AX920" s="175">
        <f>IFERROR(VLOOKUP(C920,Merkittävyysluokitus!$A$2:$J$1705,6,FALSE),"-")</f>
        <v>4.3641760875263724</v>
      </c>
      <c r="AY920" s="175">
        <f>IFERROR(VLOOKUP(C920,Merkittävyysluokitus!$A$2:$J$1705,7,FALSE),"-")</f>
        <v>0.71252756150731855</v>
      </c>
      <c r="AZ920" s="175">
        <f>IFERROR(VLOOKUP(C920,Merkittävyysluokitus!$A$2:$J$1705,8,FALSE),"-")</f>
        <v>2.6516485260190543</v>
      </c>
      <c r="BA920" s="175">
        <f>IFERROR(VLOOKUP(C920,Merkittävyysluokitus!$A$2:$J$1705,9,FALSE),"-")</f>
        <v>1</v>
      </c>
      <c r="BB920" s="203"/>
      <c r="BC920" s="203" t="str">
        <f t="shared" si="239"/>
        <v>muutos</v>
      </c>
      <c r="BD920" s="39" t="str">
        <f t="shared" si="228"/>
        <v>musta</v>
      </c>
      <c r="BE920" s="68" t="str">
        <f t="shared" si="234"/>
        <v>punainen</v>
      </c>
      <c r="BF920" s="68" t="str">
        <f t="shared" si="235"/>
        <v>musta</v>
      </c>
      <c r="BG920" s="68" t="str">
        <f t="shared" si="236"/>
        <v>musta</v>
      </c>
      <c r="BH920" s="208" t="str">
        <f t="shared" si="237"/>
        <v>musta</v>
      </c>
      <c r="BI920" s="39"/>
      <c r="BJ920" s="39" t="str">
        <f>IF(F920="ei löydy","uusi tie",IF(E920=0,"tieosoite muuttunut",IF(E920=1,VLOOKUP(D920,'2015'!$F$12:$AL$1887,31,FALSE),"-")))</f>
        <v>uusi tie</v>
      </c>
      <c r="BK920" s="67" t="str">
        <f>IF(E920=1,VLOOKUP(D920,'2015'!$F$12:$AL$1887,32,FALSE),"-")</f>
        <v>-</v>
      </c>
      <c r="BL920" s="39" t="str">
        <f>IF(F920="ei löydy","uusi tie",IF(E920=0,"tieosoite muuttunut",IF(E920=1,VLOOKUP(D920,'2015'!$F$12:$AL$1887,33,FALSE),"-")))</f>
        <v>uusi tie</v>
      </c>
      <c r="BM920" s="39"/>
      <c r="BN920" s="217" t="e">
        <f>VLOOKUP(D920,'2015'!$F$12:$AL$1887,33,FALSE)</f>
        <v>#N/A</v>
      </c>
      <c r="BO920" s="39"/>
      <c r="BP920" s="115"/>
      <c r="BQ920" s="26" t="s">
        <v>10</v>
      </c>
      <c r="BS920" s="5"/>
      <c r="BU920" s="37"/>
      <c r="BV920" s="30"/>
      <c r="BX920" t="str">
        <f>IF(E920=1,VLOOKUP(D920,'2015'!$F$12:$AX$1887,43,FALSE),"-")</f>
        <v>-</v>
      </c>
      <c r="BY920" t="str">
        <f>IF(E920=1,VLOOKUP(D920,'2015'!$F$12:$AX$1887,44,FALSE),"-")</f>
        <v>-</v>
      </c>
      <c r="BZ920" t="str">
        <f>IF(E920=1,VLOOKUP(D920,'2015'!$F$12:$AX$1887,45,FALSE),"-")</f>
        <v>-</v>
      </c>
      <c r="CG920" s="21" t="s">
        <v>10</v>
      </c>
      <c r="CH920" s="21" t="s">
        <v>10</v>
      </c>
      <c r="CI920" s="21" t="s">
        <v>10</v>
      </c>
      <c r="CK920" s="21" t="s">
        <v>10</v>
      </c>
      <c r="CL920" s="21" t="s">
        <v>10</v>
      </c>
      <c r="CM920" s="21" t="s">
        <v>10</v>
      </c>
    </row>
    <row r="921" spans="1:94" ht="15.75" thickBot="1" x14ac:dyDescent="0.3">
      <c r="A921" s="50"/>
      <c r="B921" s="50"/>
      <c r="C921" s="50" t="str">
        <f t="shared" si="240"/>
        <v>3603_1_7658</v>
      </c>
      <c r="D921" s="51" t="str">
        <f t="shared" si="241"/>
        <v>3603_1</v>
      </c>
      <c r="E921" s="224">
        <f>IFERROR(VLOOKUP(C921,'2015'!$C$12:$D$1887,2,FALSE),0)</f>
        <v>0</v>
      </c>
      <c r="F921" s="51" t="str">
        <f>IFERROR(K921-IFERROR(VLOOKUP(D921,'2015'!$F$12:$I$1887,4,FALSE),"ei löydy"),"ei löydy")</f>
        <v>ei löydy</v>
      </c>
      <c r="G921" s="224">
        <f>IFERROR(VLOOKUP(Työfile_2024!C921,Liikennemalli!$D$6:$G$1921,4,FALSE),0)</f>
        <v>1</v>
      </c>
      <c r="H921" s="225">
        <f>K921-IFERROR(VLOOKUP(Työfile_2024!D921,Liikennemalli!$C$6:$H$1921,6,FALSE),"ei löydy")</f>
        <v>0</v>
      </c>
      <c r="I921" s="80">
        <v>3603</v>
      </c>
      <c r="J921" s="52">
        <v>1</v>
      </c>
      <c r="K921" s="52">
        <v>7658</v>
      </c>
      <c r="L921" s="53"/>
      <c r="M921" s="54"/>
      <c r="N921" s="54"/>
      <c r="O921" s="54"/>
      <c r="P921" s="54"/>
      <c r="Q921" s="55"/>
      <c r="R921" s="55"/>
      <c r="S921" s="55"/>
      <c r="T921" s="55"/>
      <c r="U921" s="52"/>
      <c r="V921" s="56">
        <v>296.85923217550277</v>
      </c>
      <c r="W921" s="56">
        <v>16.850091407678246</v>
      </c>
      <c r="X921" s="56">
        <v>288.09506398537479</v>
      </c>
      <c r="Y921" s="56">
        <f>VLOOKUP(D921,Liikennemalli24!$D$2:$F$1804,2,FALSE)</f>
        <v>133</v>
      </c>
      <c r="Z921" s="148">
        <f>VLOOKUP(D921,Liikennemalli24!$D$2:$F$1804,3,FALSE)</f>
        <v>0.52900000000000003</v>
      </c>
      <c r="AA921" s="178">
        <f>IF(G921=1,VLOOKUP(C921,Liikennemalli!$D$6:$H$1921,2,FALSE),"-")</f>
        <v>0</v>
      </c>
      <c r="AB921" s="198">
        <f>IF(G921=1,VLOOKUP(C921,Liikennemalli!$D$6:$H$1921,3,FALSE),"-")</f>
        <v>0</v>
      </c>
      <c r="AC921" s="51" t="str">
        <f>IF(E921=1,VLOOKUP(Työfile_2024!D921,'2015'!$F$12:$X$1887,18,FALSE),"-")</f>
        <v>-</v>
      </c>
      <c r="AD921" s="51" t="str">
        <f>IF(E921=1,VLOOKUP(Työfile_2024!D921,'2015'!$F$12:$X$1887,19,FALSE),"-")</f>
        <v>-</v>
      </c>
      <c r="AI921" s="128" t="str">
        <f>IF(E921=1,VLOOKUP(Työfile_2024!D921,'2015'!$F$12:$AB$1887,20,FALSE),"-")</f>
        <v>-</v>
      </c>
      <c r="AJ921" s="128" t="str">
        <f>IF(E921=1,VLOOKUP(Työfile_2024!D921,'2015'!$F$12:$AB$1887,21,FALSE),"-")</f>
        <v>-</v>
      </c>
      <c r="AK921" s="128" t="str">
        <f>IF(E921=1,VLOOKUP(Työfile_2024!D921,'2015'!$F$12:$AB$1887,22,FALSE),"-")</f>
        <v>-</v>
      </c>
      <c r="AL921" s="128" t="str">
        <f>IF(E921=1,VLOOKUP(Työfile_2024!D921,'2015'!$F$12:$AB$1887,23,FALSE),"-")</f>
        <v>-</v>
      </c>
      <c r="AM921" s="56">
        <f>VLOOKUP(Työfile_2024!D921,Tmatkat_20km_tarkasteltava_verk!$C$2:$D$1804,2,FALSE)</f>
        <v>56</v>
      </c>
      <c r="AN921" s="148">
        <f t="shared" si="238"/>
        <v>0.18864159820669776</v>
      </c>
      <c r="AO921" s="178" t="str">
        <f>IF(E921=1,VLOOKUP(Työfile_2024!D921,'2015'!$F$12:$AC$1887,24,FALSE),"-")</f>
        <v>-</v>
      </c>
      <c r="AP921" s="52" t="str">
        <f>VLOOKUP(D921,Tarkasteltava_verkko_2024_harva!$E$2:$I$1804,5,FALSE)</f>
        <v>tiivis</v>
      </c>
      <c r="AQ921" s="52">
        <f>VLOOKUP(D921,Tarkasteltava_verkko_2024_harva!$E$2:$I$1804,4,FALSE)</f>
        <v>0</v>
      </c>
      <c r="AR921" s="148">
        <v>0</v>
      </c>
      <c r="AS921" s="170" t="str">
        <f>IFERROR(VLOOKUP(C921,'2015'!$C$12:$AG$1887,30,FALSE),"-")</f>
        <v>-</v>
      </c>
      <c r="AT921" s="148">
        <v>0</v>
      </c>
      <c r="AU921" s="170" t="str">
        <f>IFERROR(VLOOKUP(C921,'2015'!$C$12:$AG$1887,31,FALSE),"-")</f>
        <v>-</v>
      </c>
      <c r="AV921" s="106"/>
      <c r="AW921" s="63">
        <f>IFERROR(VLOOKUP(C921,Merkittävyysluokitus!$A$2:$J$1705,10,FALSE),"-")</f>
        <v>3</v>
      </c>
      <c r="AX921" s="175">
        <f>IFERROR(VLOOKUP(C921,Merkittävyysluokitus!$A$2:$J$1705,6,FALSE),"-")</f>
        <v>4.0093405624702614</v>
      </c>
      <c r="AY921" s="175">
        <f>IFERROR(VLOOKUP(C921,Merkittävyysluokitus!$A$2:$J$1705,7,FALSE),"-")</f>
        <v>1.097244363193175</v>
      </c>
      <c r="AZ921" s="175">
        <f>IFERROR(VLOOKUP(C921,Merkittävyysluokitus!$A$2:$J$1705,8,FALSE),"-")</f>
        <v>2.2454295326104194</v>
      </c>
      <c r="BA921" s="175">
        <f>IFERROR(VLOOKUP(C921,Merkittävyysluokitus!$A$2:$J$1705,9,FALSE),"-")</f>
        <v>0.66666666666666663</v>
      </c>
      <c r="BB921" s="203"/>
      <c r="BC921" s="203" t="str">
        <f t="shared" si="239"/>
        <v>muutos</v>
      </c>
      <c r="BD921" s="39" t="str">
        <f t="shared" si="228"/>
        <v>musta</v>
      </c>
      <c r="BE921" s="68" t="str">
        <f t="shared" si="234"/>
        <v>musta</v>
      </c>
      <c r="BF921" s="68" t="str">
        <f t="shared" si="235"/>
        <v>musta</v>
      </c>
      <c r="BG921" s="68" t="str">
        <f t="shared" si="236"/>
        <v>musta</v>
      </c>
      <c r="BH921" s="208" t="str">
        <f t="shared" si="237"/>
        <v>musta</v>
      </c>
      <c r="BI921" s="39"/>
      <c r="BJ921" s="39" t="str">
        <f>IF(F921="ei löydy","uusi tie",IF(E921=0,"tieosoite muuttunut",IF(E921=1,VLOOKUP(D921,'2015'!$F$12:$AL$1887,31,FALSE),"-")))</f>
        <v>uusi tie</v>
      </c>
      <c r="BK921" s="67" t="str">
        <f>IF(E921=1,VLOOKUP(D921,'2015'!$F$12:$AL$1887,32,FALSE),"-")</f>
        <v>-</v>
      </c>
      <c r="BL921" s="39" t="str">
        <f>IF(F921="ei löydy","uusi tie",IF(E921=0,"tieosoite muuttunut",IF(E921=1,VLOOKUP(D921,'2015'!$F$12:$AL$1887,33,FALSE),"-")))</f>
        <v>uusi tie</v>
      </c>
      <c r="BM921" s="39"/>
      <c r="BN921" s="217" t="e">
        <f>VLOOKUP(D921,'2015'!$F$12:$AL$1887,33,FALSE)</f>
        <v>#N/A</v>
      </c>
      <c r="BO921" s="39"/>
      <c r="BP921" s="115"/>
      <c r="BQ921" s="26" t="s">
        <v>10</v>
      </c>
      <c r="BS921" s="5"/>
      <c r="BU921" s="37"/>
      <c r="BV921" s="30"/>
      <c r="BX921" t="str">
        <f>IF(E921=1,VLOOKUP(D921,'2015'!$F$12:$AX$1887,43,FALSE),"-")</f>
        <v>-</v>
      </c>
      <c r="BY921" t="str">
        <f>IF(E921=1,VLOOKUP(D921,'2015'!$F$12:$AX$1887,44,FALSE),"-")</f>
        <v>-</v>
      </c>
      <c r="BZ921" t="str">
        <f>IF(E921=1,VLOOKUP(D921,'2015'!$F$12:$AX$1887,45,FALSE),"-")</f>
        <v>-</v>
      </c>
      <c r="CG921" s="21" t="s">
        <v>10</v>
      </c>
      <c r="CH921" s="21" t="s">
        <v>10</v>
      </c>
      <c r="CI921" s="21" t="s">
        <v>10</v>
      </c>
      <c r="CK921" s="21" t="s">
        <v>10</v>
      </c>
      <c r="CL921" s="21" t="s">
        <v>10</v>
      </c>
      <c r="CM921" s="21" t="s">
        <v>10</v>
      </c>
    </row>
    <row r="922" spans="1:94" ht="15.75" thickBot="1" x14ac:dyDescent="0.3">
      <c r="A922" s="50"/>
      <c r="B922" s="50"/>
      <c r="C922" s="50" t="str">
        <f t="shared" si="240"/>
        <v>3621_1_5148</v>
      </c>
      <c r="D922" s="51" t="str">
        <f t="shared" si="241"/>
        <v>3621_1</v>
      </c>
      <c r="E922" s="224">
        <f>IFERROR(VLOOKUP(C922,'2015'!$C$12:$D$1887,2,FALSE),0)</f>
        <v>0</v>
      </c>
      <c r="F922" s="51" t="str">
        <f>IFERROR(K922-IFERROR(VLOOKUP(D922,'2015'!$F$12:$I$1887,4,FALSE),"ei löydy"),"ei löydy")</f>
        <v>ei löydy</v>
      </c>
      <c r="G922" s="224">
        <f>IFERROR(VLOOKUP(Työfile_2024!C922,Liikennemalli!$D$6:$G$1921,4,FALSE),0)</f>
        <v>1</v>
      </c>
      <c r="H922" s="225">
        <f>K922-IFERROR(VLOOKUP(Työfile_2024!D922,Liikennemalli!$C$6:$H$1921,6,FALSE),"ei löydy")</f>
        <v>0</v>
      </c>
      <c r="I922" s="80">
        <v>3621</v>
      </c>
      <c r="J922" s="52">
        <v>1</v>
      </c>
      <c r="K922" s="52">
        <v>5148</v>
      </c>
      <c r="L922" s="53"/>
      <c r="M922" s="54"/>
      <c r="N922" s="54"/>
      <c r="O922" s="54"/>
      <c r="P922" s="54"/>
      <c r="Q922" s="55"/>
      <c r="R922" s="55"/>
      <c r="S922" s="55"/>
      <c r="T922" s="55"/>
      <c r="U922" s="52"/>
      <c r="V922" s="56">
        <v>206</v>
      </c>
      <c r="W922" s="56">
        <v>15</v>
      </c>
      <c r="X922" s="56">
        <v>194</v>
      </c>
      <c r="Y922" s="56">
        <f>VLOOKUP(D922,Liikennemalli24!$D$2:$F$1804,2,FALSE)</f>
        <v>41</v>
      </c>
      <c r="Z922" s="148">
        <f>VLOOKUP(D922,Liikennemalli24!$D$2:$F$1804,3,FALSE)</f>
        <v>0.16400000000000001</v>
      </c>
      <c r="AA922" s="178">
        <f>IF(G922=1,VLOOKUP(C922,Liikennemalli!$D$6:$H$1921,2,FALSE),"-")</f>
        <v>0</v>
      </c>
      <c r="AB922" s="198">
        <f>IF(G922=1,VLOOKUP(C922,Liikennemalli!$D$6:$H$1921,3,FALSE),"-")</f>
        <v>0</v>
      </c>
      <c r="AC922" s="51" t="str">
        <f>IF(E922=1,VLOOKUP(Työfile_2024!D922,'2015'!$F$12:$X$1887,18,FALSE),"-")</f>
        <v>-</v>
      </c>
      <c r="AD922" s="51" t="str">
        <f>IF(E922=1,VLOOKUP(Työfile_2024!D922,'2015'!$F$12:$X$1887,19,FALSE),"-")</f>
        <v>-</v>
      </c>
      <c r="AI922" s="128" t="str">
        <f>IF(E922=1,VLOOKUP(Työfile_2024!D922,'2015'!$F$12:$AB$1887,20,FALSE),"-")</f>
        <v>-</v>
      </c>
      <c r="AJ922" s="128" t="str">
        <f>IF(E922=1,VLOOKUP(Työfile_2024!D922,'2015'!$F$12:$AB$1887,21,FALSE),"-")</f>
        <v>-</v>
      </c>
      <c r="AK922" s="128" t="str">
        <f>IF(E922=1,VLOOKUP(Työfile_2024!D922,'2015'!$F$12:$AB$1887,22,FALSE),"-")</f>
        <v>-</v>
      </c>
      <c r="AL922" s="128" t="str">
        <f>IF(E922=1,VLOOKUP(Työfile_2024!D922,'2015'!$F$12:$AB$1887,23,FALSE),"-")</f>
        <v>-</v>
      </c>
      <c r="AM922" s="56">
        <f>VLOOKUP(Työfile_2024!D922,Tmatkat_20km_tarkasteltava_verk!$C$2:$D$1804,2,FALSE)</f>
        <v>92</v>
      </c>
      <c r="AN922" s="148">
        <f t="shared" si="238"/>
        <v>0.44660194174757284</v>
      </c>
      <c r="AO922" s="178" t="str">
        <f>IF(E922=1,VLOOKUP(Työfile_2024!D922,'2015'!$F$12:$AC$1887,24,FALSE),"-")</f>
        <v>-</v>
      </c>
      <c r="AP922" s="52">
        <f>VLOOKUP(D922,Tarkasteltava_verkko_2024_harva!$E$2:$I$1804,5,FALSE)</f>
        <v>0</v>
      </c>
      <c r="AQ922" s="52">
        <f>VLOOKUP(D922,Tarkasteltava_verkko_2024_harva!$E$2:$I$1804,4,FALSE)</f>
        <v>0</v>
      </c>
      <c r="AR922" s="148">
        <v>4.5066045066045064E-2</v>
      </c>
      <c r="AS922" s="170" t="str">
        <f>IFERROR(VLOOKUP(C922,'2015'!$C$12:$AG$1887,30,FALSE),"-")</f>
        <v>-</v>
      </c>
      <c r="AT922" s="148">
        <v>5.944055944055944E-2</v>
      </c>
      <c r="AU922" s="170" t="str">
        <f>IFERROR(VLOOKUP(C922,'2015'!$C$12:$AG$1887,31,FALSE),"-")</f>
        <v>-</v>
      </c>
      <c r="AV922" s="106"/>
      <c r="AW922" s="63">
        <f>IFERROR(VLOOKUP(C922,Merkittävyysluokitus!$A$2:$J$1705,10,FALSE),"-")</f>
        <v>3</v>
      </c>
      <c r="AX922" s="175">
        <f>IFERROR(VLOOKUP(C922,Merkittävyysluokitus!$A$2:$J$1705,6,FALSE),"-")</f>
        <v>4.2169726027397259</v>
      </c>
      <c r="AY922" s="175">
        <f>IFERROR(VLOOKUP(C922,Merkittävyysluokitus!$A$2:$J$1705,7,FALSE),"-")</f>
        <v>0.7679999999999999</v>
      </c>
      <c r="AZ922" s="175">
        <f>IFERROR(VLOOKUP(C922,Merkittävyysluokitus!$A$2:$J$1705,8,FALSE),"-")</f>
        <v>2.6156392694063926</v>
      </c>
      <c r="BA922" s="175">
        <f>IFERROR(VLOOKUP(C922,Merkittävyysluokitus!$A$2:$J$1705,9,FALSE),"-")</f>
        <v>0.83333333333333326</v>
      </c>
      <c r="BB922" s="203"/>
      <c r="BC922" s="203" t="str">
        <f t="shared" si="239"/>
        <v>muutos</v>
      </c>
      <c r="BD922" s="39" t="str">
        <f t="shared" si="228"/>
        <v>musta</v>
      </c>
      <c r="BE922" s="68" t="str">
        <f t="shared" si="234"/>
        <v>musta</v>
      </c>
      <c r="BF922" s="68" t="str">
        <f t="shared" si="235"/>
        <v>musta</v>
      </c>
      <c r="BG922" s="68" t="str">
        <f t="shared" si="236"/>
        <v>musta</v>
      </c>
      <c r="BH922" s="208" t="str">
        <f t="shared" si="237"/>
        <v>musta</v>
      </c>
      <c r="BI922" s="39"/>
      <c r="BJ922" s="39" t="str">
        <f>IF(F922="ei löydy","uusi tie",IF(E922=0,"tieosoite muuttunut",IF(E922=1,VLOOKUP(D922,'2015'!$F$12:$AL$1887,31,FALSE),"-")))</f>
        <v>uusi tie</v>
      </c>
      <c r="BK922" s="67" t="str">
        <f>IF(E922=1,VLOOKUP(D922,'2015'!$F$12:$AL$1887,32,FALSE),"-")</f>
        <v>-</v>
      </c>
      <c r="BL922" s="39" t="str">
        <f>IF(F922="ei löydy","uusi tie",IF(E922=0,"tieosoite muuttunut",IF(E922=1,VLOOKUP(D922,'2015'!$F$12:$AL$1887,33,FALSE),"-")))</f>
        <v>uusi tie</v>
      </c>
      <c r="BM922" s="39"/>
      <c r="BN922" s="217" t="e">
        <f>VLOOKUP(D922,'2015'!$F$12:$AL$1887,33,FALSE)</f>
        <v>#N/A</v>
      </c>
      <c r="BO922" s="39"/>
      <c r="BP922" s="115"/>
      <c r="BQ922" s="26" t="s">
        <v>10</v>
      </c>
      <c r="BS922" s="5"/>
      <c r="BU922" s="37"/>
      <c r="BV922" s="30"/>
      <c r="BX922" t="str">
        <f>IF(E922=1,VLOOKUP(D922,'2015'!$F$12:$AX$1887,43,FALSE),"-")</f>
        <v>-</v>
      </c>
      <c r="BY922" t="str">
        <f>IF(E922=1,VLOOKUP(D922,'2015'!$F$12:$AX$1887,44,FALSE),"-")</f>
        <v>-</v>
      </c>
      <c r="BZ922" t="str">
        <f>IF(E922=1,VLOOKUP(D922,'2015'!$F$12:$AX$1887,45,FALSE),"-")</f>
        <v>-</v>
      </c>
      <c r="CG922" s="21" t="s">
        <v>10</v>
      </c>
      <c r="CH922" s="21" t="s">
        <v>10</v>
      </c>
      <c r="CI922" s="21" t="s">
        <v>10</v>
      </c>
      <c r="CK922" s="21" t="s">
        <v>10</v>
      </c>
      <c r="CL922" s="21" t="s">
        <v>10</v>
      </c>
      <c r="CM922" s="21" t="s">
        <v>10</v>
      </c>
    </row>
    <row r="923" spans="1:94" ht="15.75" thickBot="1" x14ac:dyDescent="0.3">
      <c r="A923" s="50"/>
      <c r="B923" s="50"/>
      <c r="C923" s="50" t="str">
        <f t="shared" si="240"/>
        <v>3622_1_3236</v>
      </c>
      <c r="D923" s="51" t="str">
        <f t="shared" si="241"/>
        <v>3622_1</v>
      </c>
      <c r="E923" s="224">
        <f>IFERROR(VLOOKUP(C923,'2015'!$C$12:$D$1887,2,FALSE),0)</f>
        <v>0</v>
      </c>
      <c r="F923" s="51" t="str">
        <f>IFERROR(K923-IFERROR(VLOOKUP(D923,'2015'!$F$12:$I$1887,4,FALSE),"ei löydy"),"ei löydy")</f>
        <v>ei löydy</v>
      </c>
      <c r="G923" s="224">
        <f>IFERROR(VLOOKUP(Työfile_2024!C923,Liikennemalli!$D$6:$G$1921,4,FALSE),0)</f>
        <v>1</v>
      </c>
      <c r="H923" s="225">
        <f>K923-IFERROR(VLOOKUP(Työfile_2024!D923,Liikennemalli!$C$6:$H$1921,6,FALSE),"ei löydy")</f>
        <v>0</v>
      </c>
      <c r="I923" s="80">
        <v>3622</v>
      </c>
      <c r="J923" s="52">
        <v>1</v>
      </c>
      <c r="K923" s="52">
        <v>3236</v>
      </c>
      <c r="L923" s="53"/>
      <c r="M923" s="54"/>
      <c r="N923" s="54"/>
      <c r="O923" s="54"/>
      <c r="P923" s="54"/>
      <c r="Q923" s="55"/>
      <c r="R923" s="55"/>
      <c r="S923" s="55"/>
      <c r="T923" s="55"/>
      <c r="U923" s="52"/>
      <c r="V923" s="56">
        <v>547</v>
      </c>
      <c r="W923" s="56">
        <v>25</v>
      </c>
      <c r="X923" s="56">
        <v>535</v>
      </c>
      <c r="Y923" s="56">
        <f>VLOOKUP(D923,Liikennemalli24!$D$2:$F$1804,2,FALSE)</f>
        <v>151</v>
      </c>
      <c r="Z923" s="148">
        <f>VLOOKUP(D923,Liikennemalli24!$D$2:$F$1804,3,FALSE)</f>
        <v>0.53100000000000003</v>
      </c>
      <c r="AA923" s="178">
        <f>IF(G923=1,VLOOKUP(C923,Liikennemalli!$D$6:$H$1921,2,FALSE),"-")</f>
        <v>0</v>
      </c>
      <c r="AB923" s="198">
        <f>IF(G923=1,VLOOKUP(C923,Liikennemalli!$D$6:$H$1921,3,FALSE),"-")</f>
        <v>0</v>
      </c>
      <c r="AC923" s="51" t="str">
        <f>IF(E923=1,VLOOKUP(Työfile_2024!D923,'2015'!$F$12:$X$1887,18,FALSE),"-")</f>
        <v>-</v>
      </c>
      <c r="AD923" s="51" t="str">
        <f>IF(E923=1,VLOOKUP(Työfile_2024!D923,'2015'!$F$12:$X$1887,19,FALSE),"-")</f>
        <v>-</v>
      </c>
      <c r="AI923" s="128" t="str">
        <f>IF(E923=1,VLOOKUP(Työfile_2024!D923,'2015'!$F$12:$AB$1887,20,FALSE),"-")</f>
        <v>-</v>
      </c>
      <c r="AJ923" s="128" t="str">
        <f>IF(E923=1,VLOOKUP(Työfile_2024!D923,'2015'!$F$12:$AB$1887,21,FALSE),"-")</f>
        <v>-</v>
      </c>
      <c r="AK923" s="128" t="str">
        <f>IF(E923=1,VLOOKUP(Työfile_2024!D923,'2015'!$F$12:$AB$1887,22,FALSE),"-")</f>
        <v>-</v>
      </c>
      <c r="AL923" s="128" t="str">
        <f>IF(E923=1,VLOOKUP(Työfile_2024!D923,'2015'!$F$12:$AB$1887,23,FALSE),"-")</f>
        <v>-</v>
      </c>
      <c r="AM923" s="56">
        <f>VLOOKUP(Työfile_2024!D923,Tmatkat_20km_tarkasteltava_verk!$C$2:$D$1804,2,FALSE)</f>
        <v>33</v>
      </c>
      <c r="AN923" s="148">
        <f t="shared" si="238"/>
        <v>6.0329067641681902E-2</v>
      </c>
      <c r="AO923" s="178" t="str">
        <f>IF(E923=1,VLOOKUP(Työfile_2024!D923,'2015'!$F$12:$AC$1887,24,FALSE),"-")</f>
        <v>-</v>
      </c>
      <c r="AP923" s="63">
        <f>VLOOKUP(D923,Tarkasteltava_verkko_2024_harva!$E$2:$I$1804,5,FALSE)</f>
        <v>0</v>
      </c>
      <c r="AQ923" s="63">
        <f>VLOOKUP(D923,Tarkasteltava_verkko_2024_harva!$E$2:$I$1804,4,FALSE)</f>
        <v>0</v>
      </c>
      <c r="AR923" s="148">
        <v>0</v>
      </c>
      <c r="AS923" s="170" t="str">
        <f>IFERROR(VLOOKUP(C923,'2015'!$C$12:$AG$1887,30,FALSE),"-")</f>
        <v>-</v>
      </c>
      <c r="AT923" s="148">
        <v>0.20395550061804696</v>
      </c>
      <c r="AU923" s="170" t="str">
        <f>IFERROR(VLOOKUP(C923,'2015'!$C$12:$AG$1887,31,FALSE),"-")</f>
        <v>-</v>
      </c>
      <c r="AV923" s="106"/>
      <c r="AW923" s="63">
        <f>IFERROR(VLOOKUP(C923,Merkittävyysluokitus!$A$2:$J$1705,10,FALSE),"-")</f>
        <v>3</v>
      </c>
      <c r="AX923" s="175">
        <f>IFERROR(VLOOKUP(C923,Merkittävyysluokitus!$A$2:$J$1705,6,FALSE),"-")</f>
        <v>5.6901856925418564</v>
      </c>
      <c r="AY923" s="175">
        <f>IFERROR(VLOOKUP(C923,Merkittävyysluokitus!$A$2:$J$1705,7,FALSE),"-")</f>
        <v>1.7843333333333331</v>
      </c>
      <c r="AZ923" s="175">
        <f>IFERROR(VLOOKUP(C923,Merkittävyysluokitus!$A$2:$J$1705,8,FALSE),"-")</f>
        <v>3.0725190258751902</v>
      </c>
      <c r="BA923" s="175">
        <f>IFERROR(VLOOKUP(C923,Merkittävyysluokitus!$A$2:$J$1705,9,FALSE),"-")</f>
        <v>0.83333333333333326</v>
      </c>
      <c r="BB923" s="203"/>
      <c r="BC923" s="203" t="str">
        <f t="shared" si="239"/>
        <v>muutos</v>
      </c>
      <c r="BD923" s="39" t="str">
        <f t="shared" si="228"/>
        <v>musta</v>
      </c>
      <c r="BE923" s="68" t="str">
        <f t="shared" si="234"/>
        <v>musta</v>
      </c>
      <c r="BF923" s="68" t="str">
        <f t="shared" si="235"/>
        <v>musta</v>
      </c>
      <c r="BG923" s="68" t="str">
        <f t="shared" si="236"/>
        <v>musta</v>
      </c>
      <c r="BH923" s="208" t="str">
        <f t="shared" si="237"/>
        <v>musta</v>
      </c>
      <c r="BI923" s="39"/>
      <c r="BJ923" s="39" t="str">
        <f>IF(F923="ei löydy","uusi tie",IF(E923=0,"tieosoite muuttunut",IF(E923=1,VLOOKUP(D923,'2015'!$F$12:$AL$1887,31,FALSE),"-")))</f>
        <v>uusi tie</v>
      </c>
      <c r="BK923" s="67" t="str">
        <f>IF(E923=1,VLOOKUP(D923,'2015'!$F$12:$AL$1887,32,FALSE),"-")</f>
        <v>-</v>
      </c>
      <c r="BL923" s="39" t="str">
        <f>IF(F923="ei löydy","uusi tie",IF(E923=0,"tieosoite muuttunut",IF(E923=1,VLOOKUP(D923,'2015'!$F$12:$AL$1887,33,FALSE),"-")))</f>
        <v>uusi tie</v>
      </c>
      <c r="BM923" s="39"/>
      <c r="BN923" s="217" t="e">
        <f>VLOOKUP(D923,'2015'!$F$12:$AL$1887,33,FALSE)</f>
        <v>#N/A</v>
      </c>
      <c r="BO923" s="39"/>
      <c r="BP923" s="115"/>
      <c r="BQ923" s="26" t="s">
        <v>10</v>
      </c>
      <c r="BS923" s="5"/>
      <c r="BU923" s="37"/>
      <c r="BV923" s="30"/>
      <c r="BX923" t="str">
        <f>IF(E923=1,VLOOKUP(D923,'2015'!$F$12:$AX$1887,43,FALSE),"-")</f>
        <v>-</v>
      </c>
      <c r="BY923" t="str">
        <f>IF(E923=1,VLOOKUP(D923,'2015'!$F$12:$AX$1887,44,FALSE),"-")</f>
        <v>-</v>
      </c>
      <c r="BZ923" t="str">
        <f>IF(E923=1,VLOOKUP(D923,'2015'!$F$12:$AX$1887,45,FALSE),"-")</f>
        <v>-</v>
      </c>
      <c r="CG923" s="2" t="s">
        <v>9</v>
      </c>
      <c r="CH923" s="2" t="s">
        <v>9</v>
      </c>
      <c r="CI923" s="2" t="s">
        <v>9</v>
      </c>
      <c r="CK923" s="2" t="s">
        <v>9</v>
      </c>
      <c r="CL923" s="2" t="s">
        <v>9</v>
      </c>
      <c r="CM923" s="2" t="s">
        <v>9</v>
      </c>
    </row>
    <row r="924" spans="1:94" ht="15.75" thickBot="1" x14ac:dyDescent="0.3">
      <c r="A924" s="50"/>
      <c r="B924" s="50"/>
      <c r="C924" s="50" t="str">
        <f t="shared" si="240"/>
        <v>3622_2_6364</v>
      </c>
      <c r="D924" s="51" t="str">
        <f t="shared" si="241"/>
        <v>3622_2</v>
      </c>
      <c r="E924" s="224">
        <f>IFERROR(VLOOKUP(C924,'2015'!$C$12:$D$1887,2,FALSE),0)</f>
        <v>0</v>
      </c>
      <c r="F924" s="51" t="str">
        <f>IFERROR(K924-IFERROR(VLOOKUP(D924,'2015'!$F$12:$I$1887,4,FALSE),"ei löydy"),"ei löydy")</f>
        <v>ei löydy</v>
      </c>
      <c r="G924" s="224">
        <f>IFERROR(VLOOKUP(Työfile_2024!C924,Liikennemalli!$D$6:$G$1921,4,FALSE),0)</f>
        <v>1</v>
      </c>
      <c r="H924" s="225">
        <f>K924-IFERROR(VLOOKUP(Työfile_2024!D924,Liikennemalli!$C$6:$H$1921,6,FALSE),"ei löydy")</f>
        <v>0</v>
      </c>
      <c r="I924" s="80">
        <v>3622</v>
      </c>
      <c r="J924" s="52">
        <v>2</v>
      </c>
      <c r="K924" s="52">
        <v>6364</v>
      </c>
      <c r="L924" s="53"/>
      <c r="M924" s="54"/>
      <c r="N924" s="54"/>
      <c r="O924" s="54"/>
      <c r="P924" s="54"/>
      <c r="Q924" s="55"/>
      <c r="R924" s="55"/>
      <c r="S924" s="55"/>
      <c r="T924" s="55"/>
      <c r="U924" s="52"/>
      <c r="V924" s="56">
        <v>772</v>
      </c>
      <c r="W924" s="56">
        <v>26</v>
      </c>
      <c r="X924" s="56">
        <v>751</v>
      </c>
      <c r="Y924" s="56">
        <f>VLOOKUP(D924,Liikennemalli24!$D$2:$F$1804,2,FALSE)</f>
        <v>130</v>
      </c>
      <c r="Z924" s="148">
        <f>VLOOKUP(D924,Liikennemalli24!$D$2:$F$1804,3,FALSE)</f>
        <v>0.68700000000000006</v>
      </c>
      <c r="AA924" s="178">
        <f>IF(G924=1,VLOOKUP(C924,Liikennemalli!$D$6:$H$1921,2,FALSE),"-")</f>
        <v>0</v>
      </c>
      <c r="AB924" s="198">
        <f>IF(G924=1,VLOOKUP(C924,Liikennemalli!$D$6:$H$1921,3,FALSE),"-")</f>
        <v>0</v>
      </c>
      <c r="AC924" s="51" t="str">
        <f>IF(E924=1,VLOOKUP(Työfile_2024!D924,'2015'!$F$12:$X$1887,18,FALSE),"-")</f>
        <v>-</v>
      </c>
      <c r="AD924" s="51" t="str">
        <f>IF(E924=1,VLOOKUP(Työfile_2024!D924,'2015'!$F$12:$X$1887,19,FALSE),"-")</f>
        <v>-</v>
      </c>
      <c r="AI924" s="128" t="str">
        <f>IF(E924=1,VLOOKUP(Työfile_2024!D924,'2015'!$F$12:$AB$1887,20,FALSE),"-")</f>
        <v>-</v>
      </c>
      <c r="AJ924" s="128" t="str">
        <f>IF(E924=1,VLOOKUP(Työfile_2024!D924,'2015'!$F$12:$AB$1887,21,FALSE),"-")</f>
        <v>-</v>
      </c>
      <c r="AK924" s="128" t="str">
        <f>IF(E924=1,VLOOKUP(Työfile_2024!D924,'2015'!$F$12:$AB$1887,22,FALSE),"-")</f>
        <v>-</v>
      </c>
      <c r="AL924" s="128" t="str">
        <f>IF(E924=1,VLOOKUP(Työfile_2024!D924,'2015'!$F$12:$AB$1887,23,FALSE),"-")</f>
        <v>-</v>
      </c>
      <c r="AM924" s="56">
        <f>VLOOKUP(Työfile_2024!D924,Tmatkat_20km_tarkasteltava_verk!$C$2:$D$1804,2,FALSE)</f>
        <v>37</v>
      </c>
      <c r="AN924" s="148">
        <f t="shared" si="238"/>
        <v>4.792746113989637E-2</v>
      </c>
      <c r="AO924" s="178" t="str">
        <f>IF(E924=1,VLOOKUP(Työfile_2024!D924,'2015'!$F$12:$AC$1887,24,FALSE),"-")</f>
        <v>-</v>
      </c>
      <c r="AP924" s="52">
        <f>VLOOKUP(D924,Tarkasteltava_verkko_2024_harva!$E$2:$I$1804,5,FALSE)</f>
        <v>0</v>
      </c>
      <c r="AQ924" s="52">
        <f>VLOOKUP(D924,Tarkasteltava_verkko_2024_harva!$E$2:$I$1804,4,FALSE)</f>
        <v>0</v>
      </c>
      <c r="AR924" s="148">
        <v>0</v>
      </c>
      <c r="AS924" s="170" t="str">
        <f>IFERROR(VLOOKUP(C924,'2015'!$C$12:$AG$1887,30,FALSE),"-")</f>
        <v>-</v>
      </c>
      <c r="AT924" s="148">
        <v>0</v>
      </c>
      <c r="AU924" s="170" t="str">
        <f>IFERROR(VLOOKUP(C924,'2015'!$C$12:$AG$1887,31,FALSE),"-")</f>
        <v>-</v>
      </c>
      <c r="AV924" s="106"/>
      <c r="AW924" s="63">
        <f>IFERROR(VLOOKUP(C924,Merkittävyysluokitus!$A$2:$J$1705,10,FALSE),"-")</f>
        <v>3</v>
      </c>
      <c r="AX924" s="175">
        <f>IFERROR(VLOOKUP(C924,Merkittävyysluokitus!$A$2:$J$1705,6,FALSE),"-")</f>
        <v>6.3588843226788416</v>
      </c>
      <c r="AY924" s="175">
        <f>IFERROR(VLOOKUP(C924,Merkittävyysluokitus!$A$2:$J$1705,7,FALSE),"-")</f>
        <v>2.4059999999999997</v>
      </c>
      <c r="AZ924" s="175">
        <f>IFERROR(VLOOKUP(C924,Merkittävyysluokitus!$A$2:$J$1705,8,FALSE),"-")</f>
        <v>2.7862176560121759</v>
      </c>
      <c r="BA924" s="175">
        <f>IFERROR(VLOOKUP(C924,Merkittävyysluokitus!$A$2:$J$1705,9,FALSE),"-")</f>
        <v>1.1666666666666665</v>
      </c>
      <c r="BB924" s="203"/>
      <c r="BC924" s="203" t="str">
        <f t="shared" si="239"/>
        <v>muutos</v>
      </c>
      <c r="BD924" s="39" t="str">
        <f t="shared" si="228"/>
        <v>musta</v>
      </c>
      <c r="BE924" s="68" t="str">
        <f t="shared" si="234"/>
        <v>musta</v>
      </c>
      <c r="BF924" s="68" t="str">
        <f t="shared" si="235"/>
        <v>musta</v>
      </c>
      <c r="BG924" s="68" t="str">
        <f t="shared" si="236"/>
        <v>musta</v>
      </c>
      <c r="BH924" s="208" t="str">
        <f t="shared" si="237"/>
        <v>musta</v>
      </c>
      <c r="BI924" s="39"/>
      <c r="BJ924" s="39" t="str">
        <f>IF(F924="ei löydy","uusi tie",IF(E924=0,"tieosoite muuttunut",IF(E924=1,VLOOKUP(D924,'2015'!$F$12:$AL$1887,31,FALSE),"-")))</f>
        <v>uusi tie</v>
      </c>
      <c r="BK924" s="67" t="str">
        <f>IF(E924=1,VLOOKUP(D924,'2015'!$F$12:$AL$1887,32,FALSE),"-")</f>
        <v>-</v>
      </c>
      <c r="BL924" s="39" t="str">
        <f>IF(F924="ei löydy","uusi tie",IF(E924=0,"tieosoite muuttunut",IF(E924=1,VLOOKUP(D924,'2015'!$F$12:$AL$1887,33,FALSE),"-")))</f>
        <v>uusi tie</v>
      </c>
      <c r="BM924" s="39"/>
      <c r="BN924" s="217" t="e">
        <f>VLOOKUP(D924,'2015'!$F$12:$AL$1887,33,FALSE)</f>
        <v>#N/A</v>
      </c>
      <c r="BO924" s="39"/>
      <c r="BP924" s="115"/>
      <c r="BQ924" s="26" t="s">
        <v>10</v>
      </c>
      <c r="BS924" s="5"/>
      <c r="BU924" s="37"/>
      <c r="BV924" s="30"/>
      <c r="BX924" t="str">
        <f>IF(E924=1,VLOOKUP(D924,'2015'!$F$12:$AX$1887,43,FALSE),"-")</f>
        <v>-</v>
      </c>
      <c r="BY924" t="str">
        <f>IF(E924=1,VLOOKUP(D924,'2015'!$F$12:$AX$1887,44,FALSE),"-")</f>
        <v>-</v>
      </c>
      <c r="BZ924" t="str">
        <f>IF(E924=1,VLOOKUP(D924,'2015'!$F$12:$AX$1887,45,FALSE),"-")</f>
        <v>-</v>
      </c>
      <c r="CG924" s="21" t="s">
        <v>10</v>
      </c>
      <c r="CH924" s="21" t="s">
        <v>10</v>
      </c>
      <c r="CI924" s="21" t="s">
        <v>10</v>
      </c>
      <c r="CK924" s="21" t="s">
        <v>10</v>
      </c>
      <c r="CL924" s="21" t="s">
        <v>10</v>
      </c>
      <c r="CM924" s="21" t="s">
        <v>10</v>
      </c>
    </row>
    <row r="925" spans="1:94" ht="15.75" thickBot="1" x14ac:dyDescent="0.3">
      <c r="A925" s="50"/>
      <c r="B925" s="50"/>
      <c r="C925" s="50" t="str">
        <f t="shared" si="240"/>
        <v>3623_1_1500</v>
      </c>
      <c r="D925" s="51" t="str">
        <f t="shared" si="241"/>
        <v>3623_1</v>
      </c>
      <c r="E925" s="224">
        <f>IFERROR(VLOOKUP(C925,'2015'!$C$12:$D$1887,2,FALSE),0)</f>
        <v>0</v>
      </c>
      <c r="F925" s="51" t="str">
        <f>IFERROR(K925-IFERROR(VLOOKUP(D925,'2015'!$F$12:$I$1887,4,FALSE),"ei löydy"),"ei löydy")</f>
        <v>ei löydy</v>
      </c>
      <c r="G925" s="224">
        <f>IFERROR(VLOOKUP(Työfile_2024!C925,Liikennemalli!$D$6:$G$1921,4,FALSE),0)</f>
        <v>1</v>
      </c>
      <c r="H925" s="225">
        <f>K925-IFERROR(VLOOKUP(Työfile_2024!D925,Liikennemalli!$C$6:$H$1921,6,FALSE),"ei löydy")</f>
        <v>0</v>
      </c>
      <c r="I925" s="80">
        <v>3623</v>
      </c>
      <c r="J925" s="52">
        <v>1</v>
      </c>
      <c r="K925" s="52">
        <v>1500</v>
      </c>
      <c r="L925" s="53"/>
      <c r="M925" s="54"/>
      <c r="N925" s="54"/>
      <c r="O925" s="54"/>
      <c r="P925" s="54"/>
      <c r="Q925" s="55"/>
      <c r="R925" s="55"/>
      <c r="S925" s="55"/>
      <c r="T925" s="55"/>
      <c r="U925" s="52"/>
      <c r="V925" s="56">
        <v>114</v>
      </c>
      <c r="W925" s="56">
        <v>7</v>
      </c>
      <c r="X925" s="56">
        <v>123</v>
      </c>
      <c r="Y925" s="56">
        <f>VLOOKUP(D925,Liikennemalli24!$D$2:$F$1804,2,FALSE)</f>
        <v>0</v>
      </c>
      <c r="Z925" s="148">
        <f>VLOOKUP(D925,Liikennemalli24!$D$2:$F$1804,3,FALSE)</f>
        <v>0</v>
      </c>
      <c r="AA925" s="178">
        <f>IF(G925=1,VLOOKUP(C925,Liikennemalli!$D$6:$H$1921,2,FALSE),"-")</f>
        <v>0</v>
      </c>
      <c r="AB925" s="198">
        <f>IF(G925=1,VLOOKUP(C925,Liikennemalli!$D$6:$H$1921,3,FALSE),"-")</f>
        <v>0</v>
      </c>
      <c r="AC925" s="51" t="str">
        <f>IF(E925=1,VLOOKUP(Työfile_2024!D925,'2015'!$F$12:$X$1887,18,FALSE),"-")</f>
        <v>-</v>
      </c>
      <c r="AD925" s="51" t="str">
        <f>IF(E925=1,VLOOKUP(Työfile_2024!D925,'2015'!$F$12:$X$1887,19,FALSE),"-")</f>
        <v>-</v>
      </c>
      <c r="AI925" s="128" t="str">
        <f>IF(E925=1,VLOOKUP(Työfile_2024!D925,'2015'!$F$12:$AB$1887,20,FALSE),"-")</f>
        <v>-</v>
      </c>
      <c r="AJ925" s="128" t="str">
        <f>IF(E925=1,VLOOKUP(Työfile_2024!D925,'2015'!$F$12:$AB$1887,21,FALSE),"-")</f>
        <v>-</v>
      </c>
      <c r="AK925" s="128" t="str">
        <f>IF(E925=1,VLOOKUP(Työfile_2024!D925,'2015'!$F$12:$AB$1887,22,FALSE),"-")</f>
        <v>-</v>
      </c>
      <c r="AL925" s="128" t="str">
        <f>IF(E925=1,VLOOKUP(Työfile_2024!D925,'2015'!$F$12:$AB$1887,23,FALSE),"-")</f>
        <v>-</v>
      </c>
      <c r="AM925" s="56">
        <f>VLOOKUP(Työfile_2024!D925,Tmatkat_20km_tarkasteltava_verk!$C$2:$D$1804,2,FALSE)</f>
        <v>2</v>
      </c>
      <c r="AN925" s="148">
        <f t="shared" si="238"/>
        <v>1.7543859649122806E-2</v>
      </c>
      <c r="AO925" s="178" t="str">
        <f>IF(E925=1,VLOOKUP(Työfile_2024!D925,'2015'!$F$12:$AC$1887,24,FALSE),"-")</f>
        <v>-</v>
      </c>
      <c r="AP925" s="52">
        <f>VLOOKUP(D925,Tarkasteltava_verkko_2024_harva!$E$2:$I$1804,5,FALSE)</f>
        <v>0</v>
      </c>
      <c r="AQ925" s="52">
        <f>VLOOKUP(D925,Tarkasteltava_verkko_2024_harva!$E$2:$I$1804,4,FALSE)</f>
        <v>0</v>
      </c>
      <c r="AR925" s="148">
        <v>0</v>
      </c>
      <c r="AS925" s="170" t="str">
        <f>IFERROR(VLOOKUP(C925,'2015'!$C$12:$AG$1887,30,FALSE),"-")</f>
        <v>-</v>
      </c>
      <c r="AT925" s="148">
        <v>0</v>
      </c>
      <c r="AU925" s="170" t="str">
        <f>IFERROR(VLOOKUP(C925,'2015'!$C$12:$AG$1887,31,FALSE),"-")</f>
        <v>-</v>
      </c>
      <c r="AV925" s="106"/>
      <c r="AW925" s="63" t="str">
        <f>IFERROR(VLOOKUP(C925,Merkittävyysluokitus!$A$2:$J$1705,10,FALSE),"-")</f>
        <v>-</v>
      </c>
      <c r="AX925" s="175" t="str">
        <f>IFERROR(VLOOKUP(C925,Merkittävyysluokitus!$A$2:$J$1705,6,FALSE),"-")</f>
        <v>-</v>
      </c>
      <c r="AY925" s="175" t="str">
        <f>IFERROR(VLOOKUP(C925,Merkittävyysluokitus!$A$2:$J$1705,7,FALSE),"-")</f>
        <v>-</v>
      </c>
      <c r="AZ925" s="175" t="str">
        <f>IFERROR(VLOOKUP(C925,Merkittävyysluokitus!$A$2:$J$1705,8,FALSE),"-")</f>
        <v>-</v>
      </c>
      <c r="BA925" s="175" t="str">
        <f>IFERROR(VLOOKUP(C925,Merkittävyysluokitus!$A$2:$J$1705,9,FALSE),"-")</f>
        <v>-</v>
      </c>
      <c r="BB925" s="203"/>
      <c r="BC925" s="203" t="str">
        <f t="shared" si="239"/>
        <v>ei mallia</v>
      </c>
      <c r="BD925" s="39" t="str">
        <f t="shared" si="228"/>
        <v>Ei luokiteltu</v>
      </c>
      <c r="BE925" s="68" t="str">
        <f t="shared" si="234"/>
        <v>ei mallia</v>
      </c>
      <c r="BF925" s="68" t="str">
        <f t="shared" si="235"/>
        <v>ei mallia</v>
      </c>
      <c r="BG925" s="68" t="str">
        <f t="shared" si="236"/>
        <v>ei mallia</v>
      </c>
      <c r="BH925" s="208" t="str">
        <f t="shared" si="237"/>
        <v>musta</v>
      </c>
      <c r="BI925" s="39"/>
      <c r="BJ925" s="39" t="str">
        <f>IF(F925="ei löydy","uusi tie",IF(E925=0,"tieosoite muuttunut",IF(E925=1,VLOOKUP(D925,'2015'!$F$12:$AL$1887,31,FALSE),"-")))</f>
        <v>uusi tie</v>
      </c>
      <c r="BK925" s="67" t="str">
        <f>IF(E925=1,VLOOKUP(D925,'2015'!$F$12:$AL$1887,32,FALSE),"-")</f>
        <v>-</v>
      </c>
      <c r="BL925" s="39" t="str">
        <f>IF(F925="ei löydy","uusi tie",IF(E925=0,"tieosoite muuttunut",IF(E925=1,VLOOKUP(D925,'2015'!$F$12:$AL$1887,33,FALSE),"-")))</f>
        <v>uusi tie</v>
      </c>
      <c r="BM925" s="39"/>
      <c r="BN925" s="217" t="e">
        <f>VLOOKUP(D925,'2015'!$F$12:$AL$1887,33,FALSE)</f>
        <v>#N/A</v>
      </c>
      <c r="BO925" s="39"/>
      <c r="BP925" s="115"/>
      <c r="BQ925" s="26" t="s">
        <v>10</v>
      </c>
      <c r="BS925" s="5"/>
      <c r="BU925" s="37"/>
      <c r="BV925" s="30"/>
      <c r="BX925" t="str">
        <f>IF(E925=1,VLOOKUP(D925,'2015'!$F$12:$AX$1887,43,FALSE),"-")</f>
        <v>-</v>
      </c>
      <c r="BY925" t="str">
        <f>IF(E925=1,VLOOKUP(D925,'2015'!$F$12:$AX$1887,44,FALSE),"-")</f>
        <v>-</v>
      </c>
      <c r="BZ925" t="str">
        <f>IF(E925=1,VLOOKUP(D925,'2015'!$F$12:$AX$1887,45,FALSE),"-")</f>
        <v>-</v>
      </c>
      <c r="CG925" s="21" t="s">
        <v>10</v>
      </c>
      <c r="CH925" s="21" t="s">
        <v>10</v>
      </c>
      <c r="CI925" s="21" t="s">
        <v>10</v>
      </c>
      <c r="CK925" s="21" t="s">
        <v>10</v>
      </c>
      <c r="CL925" s="21" t="s">
        <v>10</v>
      </c>
      <c r="CM925" s="21" t="s">
        <v>10</v>
      </c>
    </row>
    <row r="926" spans="1:94" ht="15.75" thickBot="1" x14ac:dyDescent="0.3">
      <c r="A926" s="50"/>
      <c r="B926" s="50"/>
      <c r="C926" s="50" t="str">
        <f t="shared" si="240"/>
        <v>3623_3_1642</v>
      </c>
      <c r="D926" s="51" t="str">
        <f t="shared" si="241"/>
        <v>3623_3</v>
      </c>
      <c r="E926" s="224">
        <f>IFERROR(VLOOKUP(C926,'2015'!$C$12:$D$1887,2,FALSE),0)</f>
        <v>0</v>
      </c>
      <c r="F926" s="51" t="str">
        <f>IFERROR(K926-IFERROR(VLOOKUP(D926,'2015'!$F$12:$I$1887,4,FALSE),"ei löydy"),"ei löydy")</f>
        <v>ei löydy</v>
      </c>
      <c r="G926" s="224">
        <f>IFERROR(VLOOKUP(Työfile_2024!C926,Liikennemalli!$D$6:$G$1921,4,FALSE),0)</f>
        <v>1</v>
      </c>
      <c r="H926" s="225">
        <f>K926-IFERROR(VLOOKUP(Työfile_2024!D926,Liikennemalli!$C$6:$H$1921,6,FALSE),"ei löydy")</f>
        <v>0</v>
      </c>
      <c r="I926" s="80">
        <v>3623</v>
      </c>
      <c r="J926" s="52">
        <v>3</v>
      </c>
      <c r="K926" s="52">
        <v>1642</v>
      </c>
      <c r="L926" s="53"/>
      <c r="M926" s="54"/>
      <c r="N926" s="54"/>
      <c r="O926" s="54"/>
      <c r="P926" s="54"/>
      <c r="Q926" s="55"/>
      <c r="R926" s="55"/>
      <c r="S926" s="55"/>
      <c r="T926" s="55"/>
      <c r="U926" s="52"/>
      <c r="V926" s="56">
        <v>57</v>
      </c>
      <c r="W926" s="56">
        <v>5</v>
      </c>
      <c r="X926" s="56">
        <v>57</v>
      </c>
      <c r="Y926" s="56">
        <f>VLOOKUP(D926,Liikennemalli24!$D$2:$F$1804,2,FALSE)</f>
        <v>0</v>
      </c>
      <c r="Z926" s="148">
        <f>VLOOKUP(D926,Liikennemalli24!$D$2:$F$1804,3,FALSE)</f>
        <v>0</v>
      </c>
      <c r="AA926" s="178">
        <f>IF(G926=1,VLOOKUP(C926,Liikennemalli!$D$6:$H$1921,2,FALSE),"-")</f>
        <v>0</v>
      </c>
      <c r="AB926" s="198">
        <f>IF(G926=1,VLOOKUP(C926,Liikennemalli!$D$6:$H$1921,3,FALSE),"-")</f>
        <v>0</v>
      </c>
      <c r="AC926" s="51" t="str">
        <f>IF(E926=1,VLOOKUP(Työfile_2024!D926,'2015'!$F$12:$X$1887,18,FALSE),"-")</f>
        <v>-</v>
      </c>
      <c r="AD926" s="51" t="str">
        <f>IF(E926=1,VLOOKUP(Työfile_2024!D926,'2015'!$F$12:$X$1887,19,FALSE),"-")</f>
        <v>-</v>
      </c>
      <c r="AI926" s="128" t="str">
        <f>IF(E926=1,VLOOKUP(Työfile_2024!D926,'2015'!$F$12:$AB$1887,20,FALSE),"-")</f>
        <v>-</v>
      </c>
      <c r="AJ926" s="128" t="str">
        <f>IF(E926=1,VLOOKUP(Työfile_2024!D926,'2015'!$F$12:$AB$1887,21,FALSE),"-")</f>
        <v>-</v>
      </c>
      <c r="AK926" s="128" t="str">
        <f>IF(E926=1,VLOOKUP(Työfile_2024!D926,'2015'!$F$12:$AB$1887,22,FALSE),"-")</f>
        <v>-</v>
      </c>
      <c r="AL926" s="128" t="str">
        <f>IF(E926=1,VLOOKUP(Työfile_2024!D926,'2015'!$F$12:$AB$1887,23,FALSE),"-")</f>
        <v>-</v>
      </c>
      <c r="AM926" s="56">
        <f>VLOOKUP(Työfile_2024!D926,Tmatkat_20km_tarkasteltava_verk!$C$2:$D$1804,2,FALSE)</f>
        <v>4</v>
      </c>
      <c r="AN926" s="148">
        <f t="shared" si="238"/>
        <v>7.0175438596491224E-2</v>
      </c>
      <c r="AO926" s="178" t="str">
        <f>IF(E926=1,VLOOKUP(Työfile_2024!D926,'2015'!$F$12:$AC$1887,24,FALSE),"-")</f>
        <v>-</v>
      </c>
      <c r="AP926" s="52">
        <f>VLOOKUP(D926,Tarkasteltava_verkko_2024_harva!$E$2:$I$1804,5,FALSE)</f>
        <v>0</v>
      </c>
      <c r="AQ926" s="52">
        <f>VLOOKUP(D926,Tarkasteltava_verkko_2024_harva!$E$2:$I$1804,4,FALSE)</f>
        <v>0</v>
      </c>
      <c r="AR926" s="148">
        <v>0</v>
      </c>
      <c r="AS926" s="170" t="str">
        <f>IFERROR(VLOOKUP(C926,'2015'!$C$12:$AG$1887,30,FALSE),"-")</f>
        <v>-</v>
      </c>
      <c r="AT926" s="148">
        <v>0</v>
      </c>
      <c r="AU926" s="170" t="str">
        <f>IFERROR(VLOOKUP(C926,'2015'!$C$12:$AG$1887,31,FALSE),"-")</f>
        <v>-</v>
      </c>
      <c r="AV926" s="106"/>
      <c r="AW926" s="63" t="str">
        <f>IFERROR(VLOOKUP(C926,Merkittävyysluokitus!$A$2:$J$1705,10,FALSE),"-")</f>
        <v>-</v>
      </c>
      <c r="AX926" s="175" t="str">
        <f>IFERROR(VLOOKUP(C926,Merkittävyysluokitus!$A$2:$J$1705,6,FALSE),"-")</f>
        <v>-</v>
      </c>
      <c r="AY926" s="175" t="str">
        <f>IFERROR(VLOOKUP(C926,Merkittävyysluokitus!$A$2:$J$1705,7,FALSE),"-")</f>
        <v>-</v>
      </c>
      <c r="AZ926" s="175" t="str">
        <f>IFERROR(VLOOKUP(C926,Merkittävyysluokitus!$A$2:$J$1705,8,FALSE),"-")</f>
        <v>-</v>
      </c>
      <c r="BA926" s="175" t="str">
        <f>IFERROR(VLOOKUP(C926,Merkittävyysluokitus!$A$2:$J$1705,9,FALSE),"-")</f>
        <v>-</v>
      </c>
      <c r="BB926" s="203"/>
      <c r="BC926" s="203" t="str">
        <f t="shared" si="239"/>
        <v>ei mallia</v>
      </c>
      <c r="BD926" s="39" t="str">
        <f t="shared" si="228"/>
        <v>Ei luokiteltu</v>
      </c>
      <c r="BE926" s="68" t="str">
        <f t="shared" si="234"/>
        <v>ei mallia</v>
      </c>
      <c r="BF926" s="68" t="str">
        <f t="shared" si="235"/>
        <v>ei mallia</v>
      </c>
      <c r="BG926" s="68" t="str">
        <f t="shared" si="236"/>
        <v>ei mallia</v>
      </c>
      <c r="BH926" s="208" t="str">
        <f t="shared" si="237"/>
        <v>musta</v>
      </c>
      <c r="BI926" s="39"/>
      <c r="BJ926" s="39" t="str">
        <f>IF(F926="ei löydy","uusi tie",IF(E926=0,"tieosoite muuttunut",IF(E926=1,VLOOKUP(D926,'2015'!$F$12:$AL$1887,31,FALSE),"-")))</f>
        <v>uusi tie</v>
      </c>
      <c r="BK926" s="67" t="str">
        <f>IF(E926=1,VLOOKUP(D926,'2015'!$F$12:$AL$1887,32,FALSE),"-")</f>
        <v>-</v>
      </c>
      <c r="BL926" s="39" t="str">
        <f>IF(F926="ei löydy","uusi tie",IF(E926=0,"tieosoite muuttunut",IF(E926=1,VLOOKUP(D926,'2015'!$F$12:$AL$1887,33,FALSE),"-")))</f>
        <v>uusi tie</v>
      </c>
      <c r="BM926" s="39"/>
      <c r="BN926" s="217" t="e">
        <f>VLOOKUP(D926,'2015'!$F$12:$AL$1887,33,FALSE)</f>
        <v>#N/A</v>
      </c>
      <c r="BO926" s="39"/>
      <c r="BP926" s="115"/>
      <c r="BQ926" s="26" t="s">
        <v>10</v>
      </c>
      <c r="BS926" s="5"/>
      <c r="BU926" s="37"/>
      <c r="BV926" s="30"/>
      <c r="BX926" t="str">
        <f>IF(E926=1,VLOOKUP(D926,'2015'!$F$12:$AX$1887,43,FALSE),"-")</f>
        <v>-</v>
      </c>
      <c r="BY926" t="str">
        <f>IF(E926=1,VLOOKUP(D926,'2015'!$F$12:$AX$1887,44,FALSE),"-")</f>
        <v>-</v>
      </c>
      <c r="BZ926" t="str">
        <f>IF(E926=1,VLOOKUP(D926,'2015'!$F$12:$AX$1887,45,FALSE),"-")</f>
        <v>-</v>
      </c>
      <c r="CG926" s="21"/>
      <c r="CH926" s="21"/>
      <c r="CI926" s="21"/>
      <c r="CK926" s="21"/>
      <c r="CL926" s="21"/>
      <c r="CM926" s="21"/>
    </row>
    <row r="927" spans="1:94" ht="15.75" thickBot="1" x14ac:dyDescent="0.3">
      <c r="A927" s="50"/>
      <c r="B927" s="50"/>
      <c r="C927" s="50" t="str">
        <f t="shared" si="240"/>
        <v>3631_1_6950</v>
      </c>
      <c r="D927" s="51" t="str">
        <f t="shared" si="241"/>
        <v>3631_1</v>
      </c>
      <c r="E927" s="224">
        <f>IFERROR(VLOOKUP(C927,'2015'!$C$12:$D$1887,2,FALSE),0)</f>
        <v>0</v>
      </c>
      <c r="F927" s="51" t="str">
        <f>IFERROR(K927-IFERROR(VLOOKUP(D927,'2015'!$F$12:$I$1887,4,FALSE),"ei löydy"),"ei löydy")</f>
        <v>ei löydy</v>
      </c>
      <c r="G927" s="224">
        <f>IFERROR(VLOOKUP(Työfile_2024!C927,Liikennemalli!$D$6:$G$1921,4,FALSE),0)</f>
        <v>1</v>
      </c>
      <c r="H927" s="225">
        <f>K927-IFERROR(VLOOKUP(Työfile_2024!D927,Liikennemalli!$C$6:$H$1921,6,FALSE),"ei löydy")</f>
        <v>0</v>
      </c>
      <c r="I927" s="80">
        <v>3631</v>
      </c>
      <c r="J927" s="52">
        <v>1</v>
      </c>
      <c r="K927" s="52">
        <v>6950</v>
      </c>
      <c r="L927" s="53"/>
      <c r="M927" s="54"/>
      <c r="N927" s="54"/>
      <c r="O927" s="54"/>
      <c r="P927" s="54"/>
      <c r="Q927" s="55"/>
      <c r="R927" s="55"/>
      <c r="S927" s="55"/>
      <c r="T927" s="55"/>
      <c r="U927" s="52"/>
      <c r="V927" s="56">
        <v>163</v>
      </c>
      <c r="W927" s="56">
        <v>8</v>
      </c>
      <c r="X927" s="56">
        <v>162</v>
      </c>
      <c r="Y927" s="56">
        <f>VLOOKUP(D927,Liikennemalli24!$D$2:$F$1804,2,FALSE)</f>
        <v>124</v>
      </c>
      <c r="Z927" s="148">
        <f>VLOOKUP(D927,Liikennemalli24!$D$2:$F$1804,3,FALSE)</f>
        <v>0.44500000000000001</v>
      </c>
      <c r="AA927" s="178">
        <f>IF(G927=1,VLOOKUP(C927,Liikennemalli!$D$6:$H$1921,2,FALSE),"-")</f>
        <v>0</v>
      </c>
      <c r="AB927" s="198">
        <f>IF(G927=1,VLOOKUP(C927,Liikennemalli!$D$6:$H$1921,3,FALSE),"-")</f>
        <v>0</v>
      </c>
      <c r="AC927" s="51" t="str">
        <f>IF(E927=1,VLOOKUP(Työfile_2024!D927,'2015'!$F$12:$X$1887,18,FALSE),"-")</f>
        <v>-</v>
      </c>
      <c r="AD927" s="51" t="str">
        <f>IF(E927=1,VLOOKUP(Työfile_2024!D927,'2015'!$F$12:$X$1887,19,FALSE),"-")</f>
        <v>-</v>
      </c>
      <c r="AI927" s="128" t="str">
        <f>IF(E927=1,VLOOKUP(Työfile_2024!D927,'2015'!$F$12:$AB$1887,20,FALSE),"-")</f>
        <v>-</v>
      </c>
      <c r="AJ927" s="128" t="str">
        <f>IF(E927=1,VLOOKUP(Työfile_2024!D927,'2015'!$F$12:$AB$1887,21,FALSE),"-")</f>
        <v>-</v>
      </c>
      <c r="AK927" s="128" t="str">
        <f>IF(E927=1,VLOOKUP(Työfile_2024!D927,'2015'!$F$12:$AB$1887,22,FALSE),"-")</f>
        <v>-</v>
      </c>
      <c r="AL927" s="128" t="str">
        <f>IF(E927=1,VLOOKUP(Työfile_2024!D927,'2015'!$F$12:$AB$1887,23,FALSE),"-")</f>
        <v>-</v>
      </c>
      <c r="AM927" s="56">
        <f>VLOOKUP(Työfile_2024!D927,Tmatkat_20km_tarkasteltava_verk!$C$2:$D$1804,2,FALSE)</f>
        <v>67</v>
      </c>
      <c r="AN927" s="148">
        <f t="shared" si="238"/>
        <v>0.41104294478527609</v>
      </c>
      <c r="AO927" s="178" t="str">
        <f>IF(E927=1,VLOOKUP(Työfile_2024!D927,'2015'!$F$12:$AC$1887,24,FALSE),"-")</f>
        <v>-</v>
      </c>
      <c r="AP927" s="52">
        <f>VLOOKUP(D927,Tarkasteltava_verkko_2024_harva!$E$2:$I$1804,5,FALSE)</f>
        <v>0</v>
      </c>
      <c r="AQ927" s="52">
        <f>VLOOKUP(D927,Tarkasteltava_verkko_2024_harva!$E$2:$I$1804,4,FALSE)</f>
        <v>0</v>
      </c>
      <c r="AR927" s="148">
        <v>0</v>
      </c>
      <c r="AS927" s="170" t="str">
        <f>IFERROR(VLOOKUP(C927,'2015'!$C$12:$AG$1887,30,FALSE),"-")</f>
        <v>-</v>
      </c>
      <c r="AT927" s="148">
        <v>0</v>
      </c>
      <c r="AU927" s="170" t="str">
        <f>IFERROR(VLOOKUP(C927,'2015'!$C$12:$AG$1887,31,FALSE),"-")</f>
        <v>-</v>
      </c>
      <c r="AV927" s="106"/>
      <c r="AW927" s="63">
        <f>IFERROR(VLOOKUP(C927,Merkittävyysluokitus!$A$2:$J$1705,10,FALSE),"-")</f>
        <v>3</v>
      </c>
      <c r="AX927" s="175">
        <f>IFERROR(VLOOKUP(C927,Merkittävyysluokitus!$A$2:$J$1705,6,FALSE),"-")</f>
        <v>3.4053013698630137</v>
      </c>
      <c r="AY927" s="175">
        <f>IFERROR(VLOOKUP(C927,Merkittävyysluokitus!$A$2:$J$1705,7,FALSE),"-")</f>
        <v>0.75900000000000001</v>
      </c>
      <c r="AZ927" s="175">
        <f>IFERROR(VLOOKUP(C927,Merkittävyysluokitus!$A$2:$J$1705,8,FALSE),"-")</f>
        <v>1.8129680365296803</v>
      </c>
      <c r="BA927" s="175">
        <f>IFERROR(VLOOKUP(C927,Merkittävyysluokitus!$A$2:$J$1705,9,FALSE),"-")</f>
        <v>0.83333333333333326</v>
      </c>
      <c r="BB927" s="203"/>
      <c r="BC927" s="203" t="str">
        <f t="shared" si="239"/>
        <v>muutos</v>
      </c>
      <c r="BD927" s="39" t="str">
        <f t="shared" si="228"/>
        <v>musta</v>
      </c>
      <c r="BE927" s="68" t="str">
        <f t="shared" si="234"/>
        <v>musta</v>
      </c>
      <c r="BF927" s="68" t="str">
        <f t="shared" si="235"/>
        <v>musta</v>
      </c>
      <c r="BG927" s="68" t="str">
        <f t="shared" si="236"/>
        <v>musta</v>
      </c>
      <c r="BH927" s="208" t="str">
        <f t="shared" si="237"/>
        <v>musta</v>
      </c>
      <c r="BI927" s="39"/>
      <c r="BJ927" s="39" t="str">
        <f>IF(F927="ei löydy","uusi tie",IF(E927=0,"tieosoite muuttunut",IF(E927=1,VLOOKUP(D927,'2015'!$F$12:$AL$1887,31,FALSE),"-")))</f>
        <v>uusi tie</v>
      </c>
      <c r="BK927" s="67" t="str">
        <f>IF(E927=1,VLOOKUP(D927,'2015'!$F$12:$AL$1887,32,FALSE),"-")</f>
        <v>-</v>
      </c>
      <c r="BL927" s="39" t="str">
        <f>IF(F927="ei löydy","uusi tie",IF(E927=0,"tieosoite muuttunut",IF(E927=1,VLOOKUP(D927,'2015'!$F$12:$AL$1887,33,FALSE),"-")))</f>
        <v>uusi tie</v>
      </c>
      <c r="BM927" s="39"/>
      <c r="BN927" s="217" t="e">
        <f>VLOOKUP(D927,'2015'!$F$12:$AL$1887,33,FALSE)</f>
        <v>#N/A</v>
      </c>
      <c r="BO927" s="39"/>
      <c r="BP927" s="115"/>
      <c r="BQ927" s="26" t="s">
        <v>10</v>
      </c>
      <c r="BS927" s="5"/>
      <c r="BU927" s="37"/>
      <c r="BV927" s="30"/>
      <c r="BX927" t="str">
        <f>IF(E927=1,VLOOKUP(D927,'2015'!$F$12:$AX$1887,43,FALSE),"-")</f>
        <v>-</v>
      </c>
      <c r="BY927" t="str">
        <f>IF(E927=1,VLOOKUP(D927,'2015'!$F$12:$AX$1887,44,FALSE),"-")</f>
        <v>-</v>
      </c>
      <c r="BZ927" t="str">
        <f>IF(E927=1,VLOOKUP(D927,'2015'!$F$12:$AX$1887,45,FALSE),"-")</f>
        <v>-</v>
      </c>
      <c r="CG927" s="21"/>
      <c r="CH927" s="21"/>
      <c r="CI927" s="21"/>
      <c r="CK927" s="21"/>
      <c r="CL927" s="21"/>
      <c r="CM927" s="21"/>
    </row>
    <row r="928" spans="1:94" ht="15.75" thickBot="1" x14ac:dyDescent="0.3">
      <c r="A928" s="50"/>
      <c r="B928" s="50"/>
      <c r="C928" s="50" t="str">
        <f t="shared" si="240"/>
        <v>3631_2_6887</v>
      </c>
      <c r="D928" s="51" t="str">
        <f t="shared" si="241"/>
        <v>3631_2</v>
      </c>
      <c r="E928" s="224">
        <f>IFERROR(VLOOKUP(C928,'2015'!$C$12:$D$1887,2,FALSE),0)</f>
        <v>0</v>
      </c>
      <c r="F928" s="51" t="str">
        <f>IFERROR(K928-IFERROR(VLOOKUP(D928,'2015'!$F$12:$I$1887,4,FALSE),"ei löydy"),"ei löydy")</f>
        <v>ei löydy</v>
      </c>
      <c r="G928" s="224">
        <f>IFERROR(VLOOKUP(Työfile_2024!C928,Liikennemalli!$D$6:$G$1921,4,FALSE),0)</f>
        <v>1</v>
      </c>
      <c r="H928" s="225">
        <f>K928-IFERROR(VLOOKUP(Työfile_2024!D928,Liikennemalli!$C$6:$H$1921,6,FALSE),"ei löydy")</f>
        <v>0</v>
      </c>
      <c r="I928" s="80">
        <v>3631</v>
      </c>
      <c r="J928" s="52">
        <v>2</v>
      </c>
      <c r="K928" s="52">
        <v>6887</v>
      </c>
      <c r="L928" s="53"/>
      <c r="M928" s="54"/>
      <c r="N928" s="54"/>
      <c r="O928" s="54"/>
      <c r="P928" s="54"/>
      <c r="Q928" s="55"/>
      <c r="R928" s="55"/>
      <c r="S928" s="55"/>
      <c r="T928" s="55"/>
      <c r="U928" s="52"/>
      <c r="V928" s="56">
        <v>84</v>
      </c>
      <c r="W928" s="56">
        <v>5</v>
      </c>
      <c r="X928" s="56">
        <v>81</v>
      </c>
      <c r="Y928" s="56">
        <f>VLOOKUP(D928,Liikennemalli24!$D$2:$F$1804,2,FALSE)</f>
        <v>91</v>
      </c>
      <c r="Z928" s="148">
        <f>VLOOKUP(D928,Liikennemalli24!$D$2:$F$1804,3,FALSE)</f>
        <v>0.41899999999999998</v>
      </c>
      <c r="AA928" s="178">
        <f>IF(G928=1,VLOOKUP(C928,Liikennemalli!$D$6:$H$1921,2,FALSE),"-")</f>
        <v>0</v>
      </c>
      <c r="AB928" s="198">
        <f>IF(G928=1,VLOOKUP(C928,Liikennemalli!$D$6:$H$1921,3,FALSE),"-")</f>
        <v>0</v>
      </c>
      <c r="AC928" s="51" t="str">
        <f>IF(E928=1,VLOOKUP(Työfile_2024!D928,'2015'!$F$12:$X$1887,18,FALSE),"-")</f>
        <v>-</v>
      </c>
      <c r="AD928" s="51" t="str">
        <f>IF(E928=1,VLOOKUP(Työfile_2024!D928,'2015'!$F$12:$X$1887,19,FALSE),"-")</f>
        <v>-</v>
      </c>
      <c r="AI928" s="128" t="str">
        <f>IF(E928=1,VLOOKUP(Työfile_2024!D928,'2015'!$F$12:$AB$1887,20,FALSE),"-")</f>
        <v>-</v>
      </c>
      <c r="AJ928" s="128" t="str">
        <f>IF(E928=1,VLOOKUP(Työfile_2024!D928,'2015'!$F$12:$AB$1887,21,FALSE),"-")</f>
        <v>-</v>
      </c>
      <c r="AK928" s="128" t="str">
        <f>IF(E928=1,VLOOKUP(Työfile_2024!D928,'2015'!$F$12:$AB$1887,22,FALSE),"-")</f>
        <v>-</v>
      </c>
      <c r="AL928" s="128" t="str">
        <f>IF(E928=1,VLOOKUP(Työfile_2024!D928,'2015'!$F$12:$AB$1887,23,FALSE),"-")</f>
        <v>-</v>
      </c>
      <c r="AM928" s="56">
        <f>VLOOKUP(Työfile_2024!D928,Tmatkat_20km_tarkasteltava_verk!$C$2:$D$1804,2,FALSE)</f>
        <v>27</v>
      </c>
      <c r="AN928" s="148">
        <f t="shared" si="238"/>
        <v>0.32142857142857145</v>
      </c>
      <c r="AO928" s="178" t="str">
        <f>IF(E928=1,VLOOKUP(Työfile_2024!D928,'2015'!$F$12:$AC$1887,24,FALSE),"-")</f>
        <v>-</v>
      </c>
      <c r="AP928" s="52">
        <f>VLOOKUP(D928,Tarkasteltava_verkko_2024_harva!$E$2:$I$1804,5,FALSE)</f>
        <v>0</v>
      </c>
      <c r="AQ928" s="52">
        <f>VLOOKUP(D928,Tarkasteltava_verkko_2024_harva!$E$2:$I$1804,4,FALSE)</f>
        <v>0</v>
      </c>
      <c r="AR928" s="148">
        <v>0</v>
      </c>
      <c r="AS928" s="170" t="str">
        <f>IFERROR(VLOOKUP(C928,'2015'!$C$12:$AG$1887,30,FALSE),"-")</f>
        <v>-</v>
      </c>
      <c r="AT928" s="148">
        <v>0</v>
      </c>
      <c r="AU928" s="170" t="str">
        <f>IFERROR(VLOOKUP(C928,'2015'!$C$12:$AG$1887,31,FALSE),"-")</f>
        <v>-</v>
      </c>
      <c r="AV928" s="106"/>
      <c r="AW928" s="63">
        <f>IFERROR(VLOOKUP(C928,Merkittävyysluokitus!$A$2:$J$1705,10,FALSE),"-")</f>
        <v>4</v>
      </c>
      <c r="AX928" s="175">
        <f>IFERROR(VLOOKUP(C928,Merkittävyysluokitus!$A$2:$J$1705,6,FALSE),"-")</f>
        <v>1.850706240487062</v>
      </c>
      <c r="AY928" s="175">
        <f>IFERROR(VLOOKUP(C928,Merkittävyysluokitus!$A$2:$J$1705,7,FALSE),"-")</f>
        <v>0.32199999999999995</v>
      </c>
      <c r="AZ928" s="175">
        <f>IFERROR(VLOOKUP(C928,Merkittävyysluokitus!$A$2:$J$1705,8,FALSE),"-")</f>
        <v>0.86203957382039564</v>
      </c>
      <c r="BA928" s="175">
        <f>IFERROR(VLOOKUP(C928,Merkittävyysluokitus!$A$2:$J$1705,9,FALSE),"-")</f>
        <v>0.66666666666666663</v>
      </c>
      <c r="BB928" s="203"/>
      <c r="BC928" s="203" t="str">
        <f t="shared" si="239"/>
        <v>muutos</v>
      </c>
      <c r="BD928" s="39" t="str">
        <f t="shared" si="228"/>
        <v>musta</v>
      </c>
      <c r="BE928" s="68" t="str">
        <f t="shared" si="234"/>
        <v>musta</v>
      </c>
      <c r="BF928" s="68" t="str">
        <f t="shared" si="235"/>
        <v>musta</v>
      </c>
      <c r="BG928" s="68" t="str">
        <f t="shared" si="236"/>
        <v>musta</v>
      </c>
      <c r="BH928" s="208" t="str">
        <f t="shared" si="237"/>
        <v>musta</v>
      </c>
      <c r="BI928" s="39"/>
      <c r="BJ928" s="39" t="str">
        <f>IF(F928="ei löydy","uusi tie",IF(E928=0,"tieosoite muuttunut",IF(E928=1,VLOOKUP(D928,'2015'!$F$12:$AL$1887,31,FALSE),"-")))</f>
        <v>uusi tie</v>
      </c>
      <c r="BK928" s="67" t="str">
        <f>IF(E928=1,VLOOKUP(D928,'2015'!$F$12:$AL$1887,32,FALSE),"-")</f>
        <v>-</v>
      </c>
      <c r="BL928" s="39" t="str">
        <f>IF(F928="ei löydy","uusi tie",IF(E928=0,"tieosoite muuttunut",IF(E928=1,VLOOKUP(D928,'2015'!$F$12:$AL$1887,33,FALSE),"-")))</f>
        <v>uusi tie</v>
      </c>
      <c r="BM928" s="39"/>
      <c r="BN928" s="217" t="e">
        <f>VLOOKUP(D928,'2015'!$F$12:$AL$1887,33,FALSE)</f>
        <v>#N/A</v>
      </c>
      <c r="BO928" s="39"/>
      <c r="BP928" s="115"/>
      <c r="BQ928" s="26" t="s">
        <v>10</v>
      </c>
      <c r="BS928" s="5"/>
      <c r="BU928" s="37"/>
      <c r="BV928" s="30"/>
      <c r="BX928" t="str">
        <f>IF(E928=1,VLOOKUP(D928,'2015'!$F$12:$AX$1887,43,FALSE),"-")</f>
        <v>-</v>
      </c>
      <c r="BY928" t="str">
        <f>IF(E928=1,VLOOKUP(D928,'2015'!$F$12:$AX$1887,44,FALSE),"-")</f>
        <v>-</v>
      </c>
      <c r="BZ928" t="str">
        <f>IF(E928=1,VLOOKUP(D928,'2015'!$F$12:$AX$1887,45,FALSE),"-")</f>
        <v>-</v>
      </c>
      <c r="CG928" s="21"/>
      <c r="CH928" s="21"/>
      <c r="CI928" s="21"/>
      <c r="CK928" s="21"/>
      <c r="CL928" s="21"/>
      <c r="CM928" s="21"/>
    </row>
    <row r="929" spans="1:91" ht="15.75" thickBot="1" x14ac:dyDescent="0.3">
      <c r="A929" s="50"/>
      <c r="B929" s="50"/>
      <c r="C929" s="50" t="str">
        <f t="shared" si="240"/>
        <v>3631_3_11044</v>
      </c>
      <c r="D929" s="51" t="str">
        <f t="shared" si="241"/>
        <v>3631_3</v>
      </c>
      <c r="E929" s="224">
        <f>IFERROR(VLOOKUP(C929,'2015'!$C$12:$D$1887,2,FALSE),0)</f>
        <v>0</v>
      </c>
      <c r="F929" s="51" t="str">
        <f>IFERROR(K929-IFERROR(VLOOKUP(D929,'2015'!$F$12:$I$1887,4,FALSE),"ei löydy"),"ei löydy")</f>
        <v>ei löydy</v>
      </c>
      <c r="G929" s="224">
        <f>IFERROR(VLOOKUP(Työfile_2024!C929,Liikennemalli!$D$6:$G$1921,4,FALSE),0)</f>
        <v>1</v>
      </c>
      <c r="H929" s="225">
        <f>K929-IFERROR(VLOOKUP(Työfile_2024!D929,Liikennemalli!$C$6:$H$1921,6,FALSE),"ei löydy")</f>
        <v>0</v>
      </c>
      <c r="I929" s="80">
        <v>3631</v>
      </c>
      <c r="J929" s="52">
        <v>3</v>
      </c>
      <c r="K929" s="52">
        <v>11044</v>
      </c>
      <c r="L929" s="53"/>
      <c r="M929" s="54"/>
      <c r="N929" s="54"/>
      <c r="O929" s="54"/>
      <c r="P929" s="54"/>
      <c r="Q929" s="55"/>
      <c r="R929" s="55"/>
      <c r="S929" s="55"/>
      <c r="T929" s="55"/>
      <c r="U929" s="52"/>
      <c r="V929" s="56">
        <v>45.150217312567911</v>
      </c>
      <c r="W929" s="56">
        <v>2.788301340094169</v>
      </c>
      <c r="X929" s="56">
        <v>38.949203187250994</v>
      </c>
      <c r="Y929" s="56">
        <f>VLOOKUP(D929,Liikennemalli24!$D$2:$F$1804,2,FALSE)</f>
        <v>153</v>
      </c>
      <c r="Z929" s="148">
        <f>VLOOKUP(D929,Liikennemalli24!$D$2:$F$1804,3,FALSE)</f>
        <v>0.67500000000000004</v>
      </c>
      <c r="AA929" s="178">
        <f>IF(G929=1,VLOOKUP(C929,Liikennemalli!$D$6:$H$1921,2,FALSE),"-")</f>
        <v>0</v>
      </c>
      <c r="AB929" s="198">
        <f>IF(G929=1,VLOOKUP(C929,Liikennemalli!$D$6:$H$1921,3,FALSE),"-")</f>
        <v>0</v>
      </c>
      <c r="AC929" s="51" t="str">
        <f>IF(E929=1,VLOOKUP(Työfile_2024!D929,'2015'!$F$12:$X$1887,18,FALSE),"-")</f>
        <v>-</v>
      </c>
      <c r="AD929" s="51" t="str">
        <f>IF(E929=1,VLOOKUP(Työfile_2024!D929,'2015'!$F$12:$X$1887,19,FALSE),"-")</f>
        <v>-</v>
      </c>
      <c r="AI929" s="128" t="str">
        <f>IF(E929=1,VLOOKUP(Työfile_2024!D929,'2015'!$F$12:$AB$1887,20,FALSE),"-")</f>
        <v>-</v>
      </c>
      <c r="AJ929" s="128" t="str">
        <f>IF(E929=1,VLOOKUP(Työfile_2024!D929,'2015'!$F$12:$AB$1887,21,FALSE),"-")</f>
        <v>-</v>
      </c>
      <c r="AK929" s="128" t="str">
        <f>IF(E929=1,VLOOKUP(Työfile_2024!D929,'2015'!$F$12:$AB$1887,22,FALSE),"-")</f>
        <v>-</v>
      </c>
      <c r="AL929" s="128" t="str">
        <f>IF(E929=1,VLOOKUP(Työfile_2024!D929,'2015'!$F$12:$AB$1887,23,FALSE),"-")</f>
        <v>-</v>
      </c>
      <c r="AM929" s="56">
        <f>VLOOKUP(Työfile_2024!D929,Tmatkat_20km_tarkasteltava_verk!$C$2:$D$1804,2,FALSE)</f>
        <v>23</v>
      </c>
      <c r="AN929" s="148">
        <f t="shared" si="238"/>
        <v>0.50941061569592427</v>
      </c>
      <c r="AO929" s="178" t="str">
        <f>IF(E929=1,VLOOKUP(Työfile_2024!D929,'2015'!$F$12:$AC$1887,24,FALSE),"-")</f>
        <v>-</v>
      </c>
      <c r="AP929" s="52">
        <f>VLOOKUP(D929,Tarkasteltava_verkko_2024_harva!$E$2:$I$1804,5,FALSE)</f>
        <v>0</v>
      </c>
      <c r="AQ929" s="52">
        <f>VLOOKUP(D929,Tarkasteltava_verkko_2024_harva!$E$2:$I$1804,4,FALSE)</f>
        <v>0</v>
      </c>
      <c r="AR929" s="148">
        <v>0</v>
      </c>
      <c r="AS929" s="170" t="str">
        <f>IFERROR(VLOOKUP(C929,'2015'!$C$12:$AG$1887,30,FALSE),"-")</f>
        <v>-</v>
      </c>
      <c r="AT929" s="148">
        <v>0</v>
      </c>
      <c r="AU929" s="170" t="str">
        <f>IFERROR(VLOOKUP(C929,'2015'!$C$12:$AG$1887,31,FALSE),"-")</f>
        <v>-</v>
      </c>
      <c r="AV929" s="106"/>
      <c r="AW929" s="63">
        <f>IFERROR(VLOOKUP(C929,Merkittävyysluokitus!$A$2:$J$1705,10,FALSE),"-")</f>
        <v>4</v>
      </c>
      <c r="AX929" s="175">
        <f>IFERROR(VLOOKUP(C929,Merkittävyysluokitus!$A$2:$J$1705,6,FALSE),"-")</f>
        <v>1.7545101328462267</v>
      </c>
      <c r="AY929" s="175">
        <f>IFERROR(VLOOKUP(C929,Merkittävyysluokitus!$A$2:$J$1705,7,FALSE),"-")</f>
        <v>0.20211731860437038</v>
      </c>
      <c r="AZ929" s="175">
        <f>IFERROR(VLOOKUP(C929,Merkittävyysluokitus!$A$2:$J$1705,8,FALSE),"-")</f>
        <v>0.71905948090852312</v>
      </c>
      <c r="BA929" s="175">
        <f>IFERROR(VLOOKUP(C929,Merkittävyysluokitus!$A$2:$J$1705,9,FALSE),"-")</f>
        <v>0.83333333333333326</v>
      </c>
      <c r="BB929" s="203"/>
      <c r="BC929" s="203" t="str">
        <f t="shared" si="239"/>
        <v>muutos</v>
      </c>
      <c r="BD929" s="39" t="str">
        <f t="shared" si="228"/>
        <v>musta</v>
      </c>
      <c r="BE929" s="68" t="str">
        <f t="shared" si="234"/>
        <v>musta</v>
      </c>
      <c r="BF929" s="68" t="str">
        <f t="shared" si="235"/>
        <v>musta</v>
      </c>
      <c r="BG929" s="68" t="str">
        <f t="shared" si="236"/>
        <v>musta</v>
      </c>
      <c r="BH929" s="208" t="str">
        <f t="shared" si="237"/>
        <v>musta</v>
      </c>
      <c r="BI929" s="39"/>
      <c r="BJ929" s="39" t="str">
        <f>IF(F929="ei löydy","uusi tie",IF(E929=0,"tieosoite muuttunut",IF(E929=1,VLOOKUP(D929,'2015'!$F$12:$AL$1887,31,FALSE),"-")))</f>
        <v>uusi tie</v>
      </c>
      <c r="BK929" s="67" t="str">
        <f>IF(E929=1,VLOOKUP(D929,'2015'!$F$12:$AL$1887,32,FALSE),"-")</f>
        <v>-</v>
      </c>
      <c r="BL929" s="39" t="str">
        <f>IF(F929="ei löydy","uusi tie",IF(E929=0,"tieosoite muuttunut",IF(E929=1,VLOOKUP(D929,'2015'!$F$12:$AL$1887,33,FALSE),"-")))</f>
        <v>uusi tie</v>
      </c>
      <c r="BM929" s="39"/>
      <c r="BN929" s="217" t="e">
        <f>VLOOKUP(D929,'2015'!$F$12:$AL$1887,33,FALSE)</f>
        <v>#N/A</v>
      </c>
      <c r="BO929" s="39"/>
      <c r="BP929" s="115"/>
      <c r="BQ929" s="26" t="s">
        <v>10</v>
      </c>
      <c r="BS929" s="5"/>
      <c r="BU929" s="37"/>
      <c r="BV929" s="30"/>
      <c r="BX929" t="str">
        <f>IF(E929=1,VLOOKUP(D929,'2015'!$F$12:$AX$1887,43,FALSE),"-")</f>
        <v>-</v>
      </c>
      <c r="BY929" t="str">
        <f>IF(E929=1,VLOOKUP(D929,'2015'!$F$12:$AX$1887,44,FALSE),"-")</f>
        <v>-</v>
      </c>
      <c r="BZ929" t="str">
        <f>IF(E929=1,VLOOKUP(D929,'2015'!$F$12:$AX$1887,45,FALSE),"-")</f>
        <v>-</v>
      </c>
      <c r="CG929" s="21"/>
      <c r="CH929" s="21"/>
      <c r="CI929" s="21"/>
      <c r="CK929" s="21"/>
      <c r="CL929" s="21"/>
      <c r="CM929" s="21"/>
    </row>
    <row r="930" spans="1:91" ht="15.75" thickBot="1" x14ac:dyDescent="0.3">
      <c r="A930" s="50"/>
      <c r="B930" s="50"/>
      <c r="C930" s="50" t="str">
        <f t="shared" si="240"/>
        <v>4131_1_6317</v>
      </c>
      <c r="D930" s="51" t="str">
        <f t="shared" si="241"/>
        <v>4131_1</v>
      </c>
      <c r="E930" s="224">
        <f>IFERROR(VLOOKUP(C930,'2015'!$C$12:$D$1887,2,FALSE),0)</f>
        <v>1</v>
      </c>
      <c r="F930" s="51">
        <f>IFERROR(K930-IFERROR(VLOOKUP(D930,'2015'!$F$12:$I$1887,4,FALSE),"ei löydy"),"ei löydy")</f>
        <v>0</v>
      </c>
      <c r="G930" s="224">
        <f>IFERROR(VLOOKUP(Työfile_2024!C930,Liikennemalli!$D$6:$G$1921,4,FALSE),0)</f>
        <v>1</v>
      </c>
      <c r="H930" s="225">
        <f>K930-IFERROR(VLOOKUP(Työfile_2024!D930,Liikennemalli!$C$6:$H$1921,6,FALSE),"ei löydy")</f>
        <v>0</v>
      </c>
      <c r="I930" s="80">
        <v>4131</v>
      </c>
      <c r="J930" s="52">
        <v>1</v>
      </c>
      <c r="K930" s="52">
        <v>6317</v>
      </c>
      <c r="L930" s="53"/>
      <c r="M930" s="54"/>
      <c r="N930" s="54"/>
      <c r="O930" s="54"/>
      <c r="P930" s="54"/>
      <c r="Q930" s="55"/>
      <c r="R930" s="55"/>
      <c r="S930" s="55"/>
      <c r="T930" s="55"/>
      <c r="U930" s="52"/>
      <c r="V930" s="56">
        <v>618</v>
      </c>
      <c r="W930" s="56">
        <v>26</v>
      </c>
      <c r="X930" s="56">
        <v>558</v>
      </c>
      <c r="Y930" s="56">
        <f>VLOOKUP(D930,Liikennemalli24!$D$2:$F$1804,2,FALSE)</f>
        <v>48</v>
      </c>
      <c r="Z930" s="148">
        <f>VLOOKUP(D930,Liikennemalli24!$D$2:$F$1804,3,FALSE)</f>
        <v>0.27</v>
      </c>
      <c r="AA930" s="178">
        <f>IF(G930=1,VLOOKUP(C930,Liikennemalli!$D$6:$H$1921,2,FALSE),"-")</f>
        <v>30.329872090460199</v>
      </c>
      <c r="AB930" s="198">
        <f>IF(G930=1,VLOOKUP(C930,Liikennemalli!$D$6:$H$1921,3,FALSE),"-")</f>
        <v>0.16009393492448801</v>
      </c>
      <c r="AC930" s="51">
        <f>IF(E930=1,VLOOKUP(Työfile_2024!D930,'2015'!$F$12:$X$1887,18,FALSE),"-")</f>
        <v>0</v>
      </c>
      <c r="AD930" s="51">
        <f>IF(E930=1,VLOOKUP(Työfile_2024!D930,'2015'!$F$12:$X$1887,19,FALSE),"-")</f>
        <v>0</v>
      </c>
      <c r="AI930" s="128">
        <f>IF(E930=1,VLOOKUP(Työfile_2024!D930,'2015'!$F$12:$AB$1887,20,FALSE),"-")</f>
        <v>0</v>
      </c>
      <c r="AJ930" s="128">
        <f>IF(E930=1,VLOOKUP(Työfile_2024!D930,'2015'!$F$12:$AB$1887,21,FALSE),"-")</f>
        <v>0</v>
      </c>
      <c r="AK930" s="128">
        <f>IF(E930=1,VLOOKUP(Työfile_2024!D930,'2015'!$F$12:$AB$1887,22,FALSE),"-")</f>
        <v>0</v>
      </c>
      <c r="AL930" s="128">
        <f>IF(E930=1,VLOOKUP(Työfile_2024!D930,'2015'!$F$12:$AB$1887,23,FALSE),"-")</f>
        <v>0</v>
      </c>
      <c r="AM930" s="56">
        <f>VLOOKUP(Työfile_2024!D930,Tmatkat_20km_tarkasteltava_verk!$C$2:$D$1804,2,FALSE)</f>
        <v>38</v>
      </c>
      <c r="AN930" s="148">
        <f t="shared" si="238"/>
        <v>6.1488673139158574E-2</v>
      </c>
      <c r="AO930" s="178">
        <f>IF(E930=1,VLOOKUP(Työfile_2024!D930,'2015'!$F$12:$AC$1887,24,FALSE),"-")</f>
        <v>45</v>
      </c>
      <c r="AP930" s="52">
        <f>VLOOKUP(D930,Tarkasteltava_verkko_2024_harva!$E$2:$I$1804,5,FALSE)</f>
        <v>0</v>
      </c>
      <c r="AQ930" s="52">
        <f>VLOOKUP(D930,Tarkasteltava_verkko_2024_harva!$E$2:$I$1804,4,FALSE)</f>
        <v>0</v>
      </c>
      <c r="AR930" s="148">
        <v>0.13614057305683078</v>
      </c>
      <c r="AS930" s="170">
        <f>IFERROR(VLOOKUP(C930,'2015'!$C$12:$AG$1887,30,FALSE),"-")</f>
        <v>0</v>
      </c>
      <c r="AT930" s="148">
        <v>0.19772043691625771</v>
      </c>
      <c r="AU930" s="170">
        <f>IFERROR(VLOOKUP(C930,'2015'!$C$12:$AG$1887,31,FALSE),"-")</f>
        <v>0</v>
      </c>
      <c r="AV930" s="106"/>
      <c r="AW930" s="63">
        <f>IFERROR(VLOOKUP(C930,Merkittävyysluokitus!$A$2:$J$1705,10,FALSE),"-")</f>
        <v>3</v>
      </c>
      <c r="AX930" s="175">
        <f>IFERROR(VLOOKUP(C930,Merkittävyysluokitus!$A$2:$J$1705,6,FALSE),"-")</f>
        <v>6.3647382039573817</v>
      </c>
      <c r="AY930" s="175">
        <f>IFERROR(VLOOKUP(C930,Merkittävyysluokitus!$A$2:$J$1705,7,FALSE),"-")</f>
        <v>2.2139999999999995</v>
      </c>
      <c r="AZ930" s="175">
        <f>IFERROR(VLOOKUP(C930,Merkittävyysluokitus!$A$2:$J$1705,8,FALSE),"-")</f>
        <v>2.4840715372907152</v>
      </c>
      <c r="BA930" s="175">
        <f>IFERROR(VLOOKUP(C930,Merkittävyysluokitus!$A$2:$J$1705,9,FALSE),"-")</f>
        <v>1.6666666666666665</v>
      </c>
      <c r="BB930" s="203"/>
      <c r="BC930" s="203" t="str">
        <f t="shared" si="239"/>
        <v/>
      </c>
      <c r="BD930" s="39" t="str">
        <f t="shared" si="228"/>
        <v>musta</v>
      </c>
      <c r="BE930" s="68" t="str">
        <f t="shared" si="234"/>
        <v>musta</v>
      </c>
      <c r="BF930" s="68" t="str">
        <f t="shared" si="235"/>
        <v>musta</v>
      </c>
      <c r="BG930" s="68" t="str">
        <f t="shared" si="236"/>
        <v>musta</v>
      </c>
      <c r="BH930" s="208" t="str">
        <f t="shared" si="237"/>
        <v>musta</v>
      </c>
      <c r="BI930" s="39"/>
      <c r="BJ930" s="39" t="str">
        <f>IF(F930="ei löydy","uusi tie",IF(E930=0,"tieosoite muuttunut",IF(E930=1,VLOOKUP(D930,'2015'!$F$12:$AL$1887,31,FALSE),"-")))</f>
        <v>musta</v>
      </c>
      <c r="BK930" s="67" t="str">
        <f>IF(E930=1,VLOOKUP(D930,'2015'!$F$12:$AL$1887,32,FALSE),"-")</f>
        <v>musta</v>
      </c>
      <c r="BL930" s="39" t="str">
        <f>IF(F930="ei löydy","uusi tie",IF(E930=0,"tieosoite muuttunut",IF(E930=1,VLOOKUP(D930,'2015'!$F$12:$AL$1887,33,FALSE),"-")))</f>
        <v>musta</v>
      </c>
      <c r="BM930" s="39"/>
      <c r="BN930" s="217" t="str">
        <f>VLOOKUP(D930,'2015'!$F$12:$AL$1887,33,FALSE)</f>
        <v>musta</v>
      </c>
      <c r="BO930" s="39"/>
      <c r="BP930" s="115"/>
      <c r="BQ930" s="26" t="s">
        <v>10</v>
      </c>
      <c r="BS930" s="5"/>
      <c r="BU930" s="37"/>
      <c r="BV930" s="30"/>
      <c r="BX930">
        <f>IF(E930=1,VLOOKUP(D930,'2015'!$F$12:$AX$1887,43,FALSE),"-")</f>
        <v>0</v>
      </c>
      <c r="BY930">
        <f>IF(E930=1,VLOOKUP(D930,'2015'!$F$12:$AX$1887,44,FALSE),"-")</f>
        <v>0</v>
      </c>
      <c r="BZ930">
        <f>IF(E930=1,VLOOKUP(D930,'2015'!$F$12:$AX$1887,45,FALSE),"-")</f>
        <v>0</v>
      </c>
      <c r="CG930" s="21"/>
      <c r="CH930" s="21"/>
      <c r="CI930" s="21"/>
      <c r="CK930" s="21"/>
      <c r="CL930" s="21"/>
      <c r="CM930" s="21"/>
    </row>
    <row r="931" spans="1:91" ht="15.75" thickBot="1" x14ac:dyDescent="0.3">
      <c r="A931" s="50"/>
      <c r="B931" s="50"/>
      <c r="C931" s="50" t="str">
        <f t="shared" si="240"/>
        <v>4141_1_470</v>
      </c>
      <c r="D931" s="51" t="str">
        <f t="shared" si="241"/>
        <v>4141_1</v>
      </c>
      <c r="E931" s="224">
        <f>IFERROR(VLOOKUP(C931,'2015'!$C$12:$D$1887,2,FALSE),0)</f>
        <v>1</v>
      </c>
      <c r="F931" s="51">
        <f>IFERROR(K931-IFERROR(VLOOKUP(D931,'2015'!$F$12:$I$1887,4,FALSE),"ei löydy"),"ei löydy")</f>
        <v>0</v>
      </c>
      <c r="G931" s="224">
        <f>IFERROR(VLOOKUP(Työfile_2024!C931,Liikennemalli!$D$6:$G$1921,4,FALSE),0)</f>
        <v>1</v>
      </c>
      <c r="H931" s="225">
        <f>K931-IFERROR(VLOOKUP(Työfile_2024!D931,Liikennemalli!$C$6:$H$1921,6,FALSE),"ei löydy")</f>
        <v>0</v>
      </c>
      <c r="I931" s="80">
        <v>4141</v>
      </c>
      <c r="J931" s="52">
        <v>1</v>
      </c>
      <c r="K931" s="52">
        <v>470</v>
      </c>
      <c r="L931" s="53"/>
      <c r="M931" s="54"/>
      <c r="N931" s="54"/>
      <c r="O931" s="54"/>
      <c r="P931" s="54"/>
      <c r="Q931" s="55"/>
      <c r="R931" s="55"/>
      <c r="S931" s="55"/>
      <c r="T931" s="55"/>
      <c r="U931" s="52"/>
      <c r="V931" s="56">
        <v>410</v>
      </c>
      <c r="W931" s="56">
        <v>26</v>
      </c>
      <c r="X931" s="56">
        <v>519</v>
      </c>
      <c r="Y931" s="56">
        <f>VLOOKUP(D931,Liikennemalli24!$D$2:$F$1804,2,FALSE)</f>
        <v>99</v>
      </c>
      <c r="Z931" s="148">
        <f>VLOOKUP(D931,Liikennemalli24!$D$2:$F$1804,3,FALSE)</f>
        <v>0.22900000000000001</v>
      </c>
      <c r="AA931" s="178">
        <f>IF(G931=1,VLOOKUP(C931,Liikennemalli!$D$6:$H$1921,2,FALSE),"-")</f>
        <v>68.969663680013696</v>
      </c>
      <c r="AB931" s="198">
        <f>IF(G931=1,VLOOKUP(C931,Liikennemalli!$D$6:$H$1921,3,FALSE),"-")</f>
        <v>0.47447693464747798</v>
      </c>
      <c r="AC931" s="51">
        <f>IF(E931=1,VLOOKUP(Työfile_2024!D931,'2015'!$F$12:$X$1887,18,FALSE),"-")</f>
        <v>0</v>
      </c>
      <c r="AD931" s="51">
        <f>IF(E931=1,VLOOKUP(Työfile_2024!D931,'2015'!$F$12:$X$1887,19,FALSE),"-")</f>
        <v>0</v>
      </c>
      <c r="AI931" s="128">
        <f>IF(E931=1,VLOOKUP(Työfile_2024!D931,'2015'!$F$12:$AB$1887,20,FALSE),"-")</f>
        <v>0</v>
      </c>
      <c r="AJ931" s="128">
        <f>IF(E931=1,VLOOKUP(Työfile_2024!D931,'2015'!$F$12:$AB$1887,21,FALSE),"-")</f>
        <v>0</v>
      </c>
      <c r="AK931" s="128">
        <f>IF(E931=1,VLOOKUP(Työfile_2024!D931,'2015'!$F$12:$AB$1887,22,FALSE),"-")</f>
        <v>0</v>
      </c>
      <c r="AL931" s="128">
        <f>IF(E931=1,VLOOKUP(Työfile_2024!D931,'2015'!$F$12:$AB$1887,23,FALSE),"-")</f>
        <v>0</v>
      </c>
      <c r="AM931" s="56">
        <f>VLOOKUP(Työfile_2024!D931,Tmatkat_20km_tarkasteltava_verk!$C$2:$D$1804,2,FALSE)</f>
        <v>38</v>
      </c>
      <c r="AN931" s="148">
        <f t="shared" si="238"/>
        <v>9.2682926829268292E-2</v>
      </c>
      <c r="AO931" s="178">
        <f>IF(E931=1,VLOOKUP(Työfile_2024!D931,'2015'!$F$12:$AC$1887,24,FALSE),"-")</f>
        <v>62</v>
      </c>
      <c r="AP931" s="52">
        <f>VLOOKUP(D931,Tarkasteltava_verkko_2024_harva!$E$2:$I$1804,5,FALSE)</f>
        <v>0</v>
      </c>
      <c r="AQ931" s="52">
        <f>VLOOKUP(D931,Tarkasteltava_verkko_2024_harva!$E$2:$I$1804,4,FALSE)</f>
        <v>0</v>
      </c>
      <c r="AR931" s="148">
        <v>0.96170212765957441</v>
      </c>
      <c r="AS931" s="170" t="str">
        <f>IFERROR(VLOOKUP(C931,'2015'!$C$12:$AG$1887,30,FALSE),"-")</f>
        <v>kyllä</v>
      </c>
      <c r="AT931" s="148">
        <v>0.96170212765957441</v>
      </c>
      <c r="AU931" s="170">
        <f>IFERROR(VLOOKUP(C931,'2015'!$C$12:$AG$1887,31,FALSE),"-")</f>
        <v>0</v>
      </c>
      <c r="AV931" s="106"/>
      <c r="AW931" s="63">
        <f>IFERROR(VLOOKUP(C931,Merkittävyysluokitus!$A$2:$J$1705,10,FALSE),"-")</f>
        <v>3</v>
      </c>
      <c r="AX931" s="175">
        <f>IFERROR(VLOOKUP(C931,Merkittävyysluokitus!$A$2:$J$1705,6,FALSE),"-")</f>
        <v>4.7958219178082189</v>
      </c>
      <c r="AY931" s="175">
        <f>IFERROR(VLOOKUP(C931,Merkittävyysluokitus!$A$2:$J$1705,7,FALSE),"-")</f>
        <v>1.553333333333333</v>
      </c>
      <c r="AZ931" s="175">
        <f>IFERROR(VLOOKUP(C931,Merkittävyysluokitus!$A$2:$J$1705,8,FALSE),"-")</f>
        <v>2.5758219178082191</v>
      </c>
      <c r="BA931" s="175">
        <f>IFERROR(VLOOKUP(C931,Merkittävyysluokitus!$A$2:$J$1705,9,FALSE),"-")</f>
        <v>0.66666666666666663</v>
      </c>
      <c r="BB931" s="203"/>
      <c r="BC931" s="203" t="str">
        <f t="shared" si="239"/>
        <v/>
      </c>
      <c r="BD931" s="39" t="str">
        <f t="shared" si="228"/>
        <v>musta</v>
      </c>
      <c r="BE931" s="68" t="str">
        <f t="shared" si="234"/>
        <v>musta</v>
      </c>
      <c r="BF931" s="68" t="str">
        <f t="shared" si="235"/>
        <v>musta</v>
      </c>
      <c r="BG931" s="68" t="str">
        <f t="shared" si="236"/>
        <v>musta</v>
      </c>
      <c r="BH931" s="208" t="str">
        <f t="shared" si="237"/>
        <v>musta</v>
      </c>
      <c r="BI931" s="39"/>
      <c r="BJ931" s="39" t="str">
        <f>IF(F931="ei löydy","uusi tie",IF(E931=0,"tieosoite muuttunut",IF(E931=1,VLOOKUP(D931,'2015'!$F$12:$AL$1887,31,FALSE),"-")))</f>
        <v>musta</v>
      </c>
      <c r="BK931" s="67" t="str">
        <f>IF(E931=1,VLOOKUP(D931,'2015'!$F$12:$AL$1887,32,FALSE),"-")</f>
        <v>musta</v>
      </c>
      <c r="BL931" s="39" t="str">
        <f>IF(F931="ei löydy","uusi tie",IF(E931=0,"tieosoite muuttunut",IF(E931=1,VLOOKUP(D931,'2015'!$F$12:$AL$1887,33,FALSE),"-")))</f>
        <v>musta</v>
      </c>
      <c r="BM931" s="39"/>
      <c r="BN931" s="217" t="str">
        <f>VLOOKUP(D931,'2015'!$F$12:$AL$1887,33,FALSE)</f>
        <v>musta</v>
      </c>
      <c r="BO931" s="39"/>
      <c r="BP931" s="115"/>
      <c r="BQ931" s="26" t="s">
        <v>10</v>
      </c>
      <c r="BS931" s="5"/>
      <c r="BU931" s="37"/>
      <c r="BV931" s="30"/>
      <c r="BX931">
        <f>IF(E931=1,VLOOKUP(D931,'2015'!$F$12:$AX$1887,43,FALSE),"-")</f>
        <v>0</v>
      </c>
      <c r="BY931">
        <f>IF(E931=1,VLOOKUP(D931,'2015'!$F$12:$AX$1887,44,FALSE),"-")</f>
        <v>0</v>
      </c>
      <c r="BZ931">
        <f>IF(E931=1,VLOOKUP(D931,'2015'!$F$12:$AX$1887,45,FALSE),"-")</f>
        <v>0</v>
      </c>
      <c r="CG931" s="21"/>
      <c r="CH931" s="21"/>
      <c r="CI931" s="21"/>
      <c r="CK931" s="21"/>
      <c r="CL931" s="21"/>
      <c r="CM931" s="21"/>
    </row>
    <row r="932" spans="1:91" ht="15.75" thickBot="1" x14ac:dyDescent="0.3">
      <c r="A932" s="50"/>
      <c r="B932" s="50"/>
      <c r="C932" s="50" t="str">
        <f t="shared" si="240"/>
        <v>4142_1_3700</v>
      </c>
      <c r="D932" s="51" t="str">
        <f t="shared" si="241"/>
        <v>4142_1</v>
      </c>
      <c r="E932" s="224">
        <f>IFERROR(VLOOKUP(C932,'2015'!$C$12:$D$1887,2,FALSE),0)</f>
        <v>1</v>
      </c>
      <c r="F932" s="51">
        <f>IFERROR(K932-IFERROR(VLOOKUP(D932,'2015'!$F$12:$I$1887,4,FALSE),"ei löydy"),"ei löydy")</f>
        <v>0</v>
      </c>
      <c r="G932" s="224">
        <f>IFERROR(VLOOKUP(Työfile_2024!C932,Liikennemalli!$D$6:$G$1921,4,FALSE),0)</f>
        <v>1</v>
      </c>
      <c r="H932" s="225">
        <f>K932-IFERROR(VLOOKUP(Työfile_2024!D932,Liikennemalli!$C$6:$H$1921,6,FALSE),"ei löydy")</f>
        <v>0</v>
      </c>
      <c r="I932" s="80">
        <v>4142</v>
      </c>
      <c r="J932" s="52">
        <v>1</v>
      </c>
      <c r="K932" s="52">
        <v>3700</v>
      </c>
      <c r="L932" s="53"/>
      <c r="M932" s="54"/>
      <c r="N932" s="54"/>
      <c r="O932" s="54"/>
      <c r="P932" s="54"/>
      <c r="Q932" s="55"/>
      <c r="R932" s="55"/>
      <c r="S932" s="55"/>
      <c r="T932" s="55"/>
      <c r="U932" s="52"/>
      <c r="V932" s="56">
        <v>565</v>
      </c>
      <c r="W932" s="56">
        <v>45</v>
      </c>
      <c r="X932" s="56">
        <v>603</v>
      </c>
      <c r="Y932" s="56">
        <f>VLOOKUP(D932,Liikennemalli24!$D$2:$F$1804,2,FALSE)</f>
        <v>42</v>
      </c>
      <c r="Z932" s="148">
        <f>VLOOKUP(D932,Liikennemalli24!$D$2:$F$1804,3,FALSE)</f>
        <v>0.24199999999999999</v>
      </c>
      <c r="AA932" s="178">
        <f>IF(G932=1,VLOOKUP(C932,Liikennemalli!$D$6:$H$1921,2,FALSE),"-")</f>
        <v>43.984249092987802</v>
      </c>
      <c r="AB932" s="198">
        <f>IF(G932=1,VLOOKUP(C932,Liikennemalli!$D$6:$H$1921,3,FALSE),"-")</f>
        <v>0.11382449315076899</v>
      </c>
      <c r="AC932" s="51">
        <f>IF(E932=1,VLOOKUP(Työfile_2024!D932,'2015'!$F$12:$X$1887,18,FALSE),"-")</f>
        <v>0</v>
      </c>
      <c r="AD932" s="51">
        <f>IF(E932=1,VLOOKUP(Työfile_2024!D932,'2015'!$F$12:$X$1887,19,FALSE),"-")</f>
        <v>0</v>
      </c>
      <c r="AI932" s="128">
        <f>IF(E932=1,VLOOKUP(Työfile_2024!D932,'2015'!$F$12:$AB$1887,20,FALSE),"-")</f>
        <v>0</v>
      </c>
      <c r="AJ932" s="128">
        <f>IF(E932=1,VLOOKUP(Työfile_2024!D932,'2015'!$F$12:$AB$1887,21,FALSE),"-")</f>
        <v>0</v>
      </c>
      <c r="AK932" s="128">
        <f>IF(E932=1,VLOOKUP(Työfile_2024!D932,'2015'!$F$12:$AB$1887,22,FALSE),"-")</f>
        <v>0</v>
      </c>
      <c r="AL932" s="128">
        <f>IF(E932=1,VLOOKUP(Työfile_2024!D932,'2015'!$F$12:$AB$1887,23,FALSE),"-")</f>
        <v>0</v>
      </c>
      <c r="AM932" s="56">
        <f>VLOOKUP(Työfile_2024!D932,Tmatkat_20km_tarkasteltava_verk!$C$2:$D$1804,2,FALSE)</f>
        <v>31</v>
      </c>
      <c r="AN932" s="148">
        <f t="shared" si="238"/>
        <v>5.4867256637168141E-2</v>
      </c>
      <c r="AO932" s="178">
        <f>IF(E932=1,VLOOKUP(Työfile_2024!D932,'2015'!$F$12:$AC$1887,24,FALSE),"-")</f>
        <v>135</v>
      </c>
      <c r="AP932" s="63">
        <f>VLOOKUP(D932,Tarkasteltava_verkko_2024_harva!$E$2:$I$1804,5,FALSE)</f>
        <v>0</v>
      </c>
      <c r="AQ932" s="52">
        <f>VLOOKUP(D932,Tarkasteltava_verkko_2024_harva!$E$2:$I$1804,4,FALSE)</f>
        <v>0</v>
      </c>
      <c r="AR932" s="148">
        <v>0.16864864864864865</v>
      </c>
      <c r="AS932" s="170">
        <f>IFERROR(VLOOKUP(C932,'2015'!$C$12:$AG$1887,30,FALSE),"-")</f>
        <v>0</v>
      </c>
      <c r="AT932" s="148">
        <v>0</v>
      </c>
      <c r="AU932" s="170">
        <f>IFERROR(VLOOKUP(C932,'2015'!$C$12:$AG$1887,31,FALSE),"-")</f>
        <v>0</v>
      </c>
      <c r="AV932" s="106"/>
      <c r="AW932" s="63">
        <f>IFERROR(VLOOKUP(C932,Merkittävyysluokitus!$A$2:$J$1705,10,FALSE),"-")</f>
        <v>3</v>
      </c>
      <c r="AX932" s="175">
        <f>IFERROR(VLOOKUP(C932,Merkittävyysluokitus!$A$2:$J$1705,6,FALSE),"-")</f>
        <v>6.3900989345509887</v>
      </c>
      <c r="AY932" s="175">
        <f>IFERROR(VLOOKUP(C932,Merkittävyysluokitus!$A$2:$J$1705,7,FALSE),"-")</f>
        <v>2.9283333333333332</v>
      </c>
      <c r="AZ932" s="175">
        <f>IFERROR(VLOOKUP(C932,Merkittävyysluokitus!$A$2:$J$1705,8,FALSE),"-")</f>
        <v>2.6284322678843228</v>
      </c>
      <c r="BA932" s="175">
        <f>IFERROR(VLOOKUP(C932,Merkittävyysluokitus!$A$2:$J$1705,9,FALSE),"-")</f>
        <v>0.83333333333333326</v>
      </c>
      <c r="BB932" s="203"/>
      <c r="BC932" s="203" t="str">
        <f t="shared" si="239"/>
        <v/>
      </c>
      <c r="BD932" s="39" t="str">
        <f t="shared" si="228"/>
        <v>musta</v>
      </c>
      <c r="BE932" s="68" t="str">
        <f t="shared" si="234"/>
        <v>musta</v>
      </c>
      <c r="BF932" s="68" t="str">
        <f t="shared" si="235"/>
        <v>musta</v>
      </c>
      <c r="BG932" s="68" t="str">
        <f t="shared" si="236"/>
        <v>musta</v>
      </c>
      <c r="BH932" s="208" t="str">
        <f t="shared" si="237"/>
        <v>musta</v>
      </c>
      <c r="BI932" s="39"/>
      <c r="BJ932" s="39" t="str">
        <f>IF(F932="ei löydy","uusi tie",IF(E932=0,"tieosoite muuttunut",IF(E932=1,VLOOKUP(D932,'2015'!$F$12:$AL$1887,31,FALSE),"-")))</f>
        <v>musta</v>
      </c>
      <c r="BK932" s="67" t="str">
        <f>IF(E932=1,VLOOKUP(D932,'2015'!$F$12:$AL$1887,32,FALSE),"-")</f>
        <v>musta</v>
      </c>
      <c r="BL932" s="39" t="str">
        <f>IF(F932="ei löydy","uusi tie",IF(E932=0,"tieosoite muuttunut",IF(E932=1,VLOOKUP(D932,'2015'!$F$12:$AL$1887,33,FALSE),"-")))</f>
        <v>musta</v>
      </c>
      <c r="BM932" s="39"/>
      <c r="BN932" s="217" t="str">
        <f>VLOOKUP(D932,'2015'!$F$12:$AL$1887,33,FALSE)</f>
        <v>musta</v>
      </c>
      <c r="BO932" s="39"/>
      <c r="BP932" s="115"/>
      <c r="BQ932" s="26" t="s">
        <v>10</v>
      </c>
      <c r="BS932" s="5"/>
      <c r="BU932" s="37"/>
      <c r="BV932" s="30"/>
      <c r="BX932">
        <f>IF(E932=1,VLOOKUP(D932,'2015'!$F$12:$AX$1887,43,FALSE),"-")</f>
        <v>0</v>
      </c>
      <c r="BY932">
        <f>IF(E932=1,VLOOKUP(D932,'2015'!$F$12:$AX$1887,44,FALSE),"-")</f>
        <v>0</v>
      </c>
      <c r="BZ932">
        <f>IF(E932=1,VLOOKUP(D932,'2015'!$F$12:$AX$1887,45,FALSE),"-")</f>
        <v>0</v>
      </c>
      <c r="CG932" s="2" t="s">
        <v>9</v>
      </c>
      <c r="CH932" s="21" t="s">
        <v>10</v>
      </c>
      <c r="CI932" s="21" t="s">
        <v>10</v>
      </c>
      <c r="CK932" s="21" t="s">
        <v>10</v>
      </c>
      <c r="CL932" s="21" t="s">
        <v>10</v>
      </c>
      <c r="CM932" s="21" t="s">
        <v>10</v>
      </c>
    </row>
    <row r="933" spans="1:91" ht="15.75" thickBot="1" x14ac:dyDescent="0.3">
      <c r="A933" s="50"/>
      <c r="B933" s="50"/>
      <c r="C933" s="50" t="str">
        <f t="shared" si="240"/>
        <v>4142_2_1614</v>
      </c>
      <c r="D933" s="51" t="str">
        <f t="shared" si="241"/>
        <v>4142_2</v>
      </c>
      <c r="E933" s="224">
        <f>IFERROR(VLOOKUP(C933,'2015'!$C$12:$D$1887,2,FALSE),0)</f>
        <v>1</v>
      </c>
      <c r="F933" s="51">
        <f>IFERROR(K933-IFERROR(VLOOKUP(D933,'2015'!$F$12:$I$1887,4,FALSE),"ei löydy"),"ei löydy")</f>
        <v>0</v>
      </c>
      <c r="G933" s="224">
        <f>IFERROR(VLOOKUP(Työfile_2024!C933,Liikennemalli!$D$6:$G$1921,4,FALSE),0)</f>
        <v>1</v>
      </c>
      <c r="H933" s="225">
        <f>K933-IFERROR(VLOOKUP(Työfile_2024!D933,Liikennemalli!$C$6:$H$1921,6,FALSE),"ei löydy")</f>
        <v>0</v>
      </c>
      <c r="I933" s="80">
        <v>4142</v>
      </c>
      <c r="J933" s="52">
        <v>2</v>
      </c>
      <c r="K933" s="52">
        <v>1614</v>
      </c>
      <c r="L933" s="53"/>
      <c r="M933" s="54"/>
      <c r="N933" s="54"/>
      <c r="O933" s="54"/>
      <c r="P933" s="54"/>
      <c r="Q933" s="55"/>
      <c r="R933" s="55"/>
      <c r="S933" s="55"/>
      <c r="T933" s="55"/>
      <c r="U933" s="52"/>
      <c r="V933" s="56">
        <v>1216</v>
      </c>
      <c r="W933" s="56">
        <v>58</v>
      </c>
      <c r="X933" s="56">
        <v>1113</v>
      </c>
      <c r="Y933" s="56">
        <f>VLOOKUP(D933,Liikennemalli24!$D$2:$F$1804,2,FALSE)</f>
        <v>275</v>
      </c>
      <c r="Z933" s="148">
        <f>VLOOKUP(D933,Liikennemalli24!$D$2:$F$1804,3,FALSE)</f>
        <v>0.81599999999999995</v>
      </c>
      <c r="AA933" s="178">
        <f>IF(G933=1,VLOOKUP(C933,Liikennemalli!$D$6:$H$1921,2,FALSE),"-")</f>
        <v>189.48822225504199</v>
      </c>
      <c r="AB933" s="198">
        <f>IF(G933=1,VLOOKUP(C933,Liikennemalli!$D$6:$H$1921,3,FALSE),"-")</f>
        <v>0.658791995490697</v>
      </c>
      <c r="AC933" s="51">
        <f>IF(E933=1,VLOOKUP(Työfile_2024!D933,'2015'!$F$12:$X$1887,18,FALSE),"-")</f>
        <v>0</v>
      </c>
      <c r="AD933" s="51">
        <f>IF(E933=1,VLOOKUP(Työfile_2024!D933,'2015'!$F$12:$X$1887,19,FALSE),"-")</f>
        <v>0</v>
      </c>
      <c r="AI933" s="128">
        <f>IF(E933=1,VLOOKUP(Työfile_2024!D933,'2015'!$F$12:$AB$1887,20,FALSE),"-")</f>
        <v>0</v>
      </c>
      <c r="AJ933" s="128">
        <f>IF(E933=1,VLOOKUP(Työfile_2024!D933,'2015'!$F$12:$AB$1887,21,FALSE),"-")</f>
        <v>0</v>
      </c>
      <c r="AK933" s="128">
        <f>IF(E933=1,VLOOKUP(Työfile_2024!D933,'2015'!$F$12:$AB$1887,22,FALSE),"-")</f>
        <v>0</v>
      </c>
      <c r="AL933" s="128">
        <f>IF(E933=1,VLOOKUP(Työfile_2024!D933,'2015'!$F$12:$AB$1887,23,FALSE),"-")</f>
        <v>0</v>
      </c>
      <c r="AM933" s="56">
        <f>VLOOKUP(Työfile_2024!D933,Tmatkat_20km_tarkasteltava_verk!$C$2:$D$1804,2,FALSE)</f>
        <v>178</v>
      </c>
      <c r="AN933" s="148">
        <f t="shared" si="238"/>
        <v>0.14638157894736842</v>
      </c>
      <c r="AO933" s="178">
        <f>IF(E933=1,VLOOKUP(Työfile_2024!D933,'2015'!$F$12:$AC$1887,24,FALSE),"-")</f>
        <v>202</v>
      </c>
      <c r="AP933" s="52">
        <f>VLOOKUP(D933,Tarkasteltava_verkko_2024_harva!$E$2:$I$1804,5,FALSE)</f>
        <v>0</v>
      </c>
      <c r="AQ933" s="52">
        <f>VLOOKUP(D933,Tarkasteltava_verkko_2024_harva!$E$2:$I$1804,4,FALSE)</f>
        <v>0</v>
      </c>
      <c r="AR933" s="148">
        <v>0.98946716232961585</v>
      </c>
      <c r="AS933" s="170" t="str">
        <f>IFERROR(VLOOKUP(C933,'2015'!$C$12:$AG$1887,30,FALSE),"-")</f>
        <v>kyllä</v>
      </c>
      <c r="AT933" s="148">
        <v>0</v>
      </c>
      <c r="AU933" s="170">
        <f>IFERROR(VLOOKUP(C933,'2015'!$C$12:$AG$1887,31,FALSE),"-")</f>
        <v>0</v>
      </c>
      <c r="AV933" s="106"/>
      <c r="AW933" s="63">
        <f>IFERROR(VLOOKUP(C933,Merkittävyysluokitus!$A$2:$J$1705,10,FALSE),"-")</f>
        <v>3</v>
      </c>
      <c r="AX933" s="175">
        <f>IFERROR(VLOOKUP(C933,Merkittävyysluokitus!$A$2:$J$1705,6,FALSE),"-")</f>
        <v>9.0659512937595128</v>
      </c>
      <c r="AY933" s="175">
        <f>IFERROR(VLOOKUP(C933,Merkittävyysluokitus!$A$2:$J$1705,7,FALSE),"-")</f>
        <v>4.2633333333333328</v>
      </c>
      <c r="AZ933" s="175">
        <f>IFERROR(VLOOKUP(C933,Merkittävyysluokitus!$A$2:$J$1705,8,FALSE),"-")</f>
        <v>3.4692846270928461</v>
      </c>
      <c r="BA933" s="175">
        <f>IFERROR(VLOOKUP(C933,Merkittävyysluokitus!$A$2:$J$1705,9,FALSE),"-")</f>
        <v>1.3333333333333333</v>
      </c>
      <c r="BB933" s="203"/>
      <c r="BC933" s="203" t="str">
        <f t="shared" si="239"/>
        <v/>
      </c>
      <c r="BD933" s="39" t="str">
        <f t="shared" si="228"/>
        <v>musta</v>
      </c>
      <c r="BE933" s="68" t="str">
        <f t="shared" si="234"/>
        <v>punainen</v>
      </c>
      <c r="BF933" s="68" t="str">
        <f t="shared" si="235"/>
        <v>musta</v>
      </c>
      <c r="BG933" s="68" t="str">
        <f t="shared" si="236"/>
        <v>musta</v>
      </c>
      <c r="BH933" s="208" t="str">
        <f t="shared" si="237"/>
        <v>musta</v>
      </c>
      <c r="BI933" s="39"/>
      <c r="BJ933" s="39" t="str">
        <f>IF(F933="ei löydy","uusi tie",IF(E933=0,"tieosoite muuttunut",IF(E933=1,VLOOKUP(D933,'2015'!$F$12:$AL$1887,31,FALSE),"-")))</f>
        <v>musta</v>
      </c>
      <c r="BK933" s="67" t="str">
        <f>IF(E933=1,VLOOKUP(D933,'2015'!$F$12:$AL$1887,32,FALSE),"-")</f>
        <v>musta</v>
      </c>
      <c r="BL933" s="39" t="str">
        <f>IF(F933="ei löydy","uusi tie",IF(E933=0,"tieosoite muuttunut",IF(E933=1,VLOOKUP(D933,'2015'!$F$12:$AL$1887,33,FALSE),"-")))</f>
        <v>musta</v>
      </c>
      <c r="BM933" s="39"/>
      <c r="BN933" s="217" t="str">
        <f>VLOOKUP(D933,'2015'!$F$12:$AL$1887,33,FALSE)</f>
        <v>musta</v>
      </c>
      <c r="BO933" s="39"/>
      <c r="BP933" s="115"/>
      <c r="BQ933" s="26" t="s">
        <v>10</v>
      </c>
      <c r="BS933" s="5"/>
      <c r="BU933" s="37"/>
      <c r="BV933" s="30"/>
      <c r="BX933">
        <f>IF(E933=1,VLOOKUP(D933,'2015'!$F$12:$AX$1887,43,FALSE),"-")</f>
        <v>0</v>
      </c>
      <c r="BY933">
        <f>IF(E933=1,VLOOKUP(D933,'2015'!$F$12:$AX$1887,44,FALSE),"-")</f>
        <v>0</v>
      </c>
      <c r="BZ933">
        <f>IF(E933=1,VLOOKUP(D933,'2015'!$F$12:$AX$1887,45,FALSE),"-")</f>
        <v>0</v>
      </c>
      <c r="CG933" s="21"/>
      <c r="CH933" s="21"/>
      <c r="CI933" s="21"/>
      <c r="CK933" s="21"/>
      <c r="CL933" s="21"/>
      <c r="CM933" s="21"/>
    </row>
    <row r="934" spans="1:91" ht="15.75" thickBot="1" x14ac:dyDescent="0.3">
      <c r="A934" s="50"/>
      <c r="B934" s="50"/>
      <c r="C934" s="50" t="str">
        <f t="shared" si="240"/>
        <v>4143_1_2899</v>
      </c>
      <c r="D934" s="51" t="str">
        <f t="shared" si="241"/>
        <v>4143_1</v>
      </c>
      <c r="E934" s="224">
        <f>IFERROR(VLOOKUP(C934,'2015'!$C$12:$D$1887,2,FALSE),0)</f>
        <v>1</v>
      </c>
      <c r="F934" s="51">
        <f>IFERROR(K934-IFERROR(VLOOKUP(D934,'2015'!$F$12:$I$1887,4,FALSE),"ei löydy"),"ei löydy")</f>
        <v>0</v>
      </c>
      <c r="G934" s="224">
        <f>IFERROR(VLOOKUP(Työfile_2024!C934,Liikennemalli!$D$6:$G$1921,4,FALSE),0)</f>
        <v>1</v>
      </c>
      <c r="H934" s="225">
        <f>K934-IFERROR(VLOOKUP(Työfile_2024!D934,Liikennemalli!$C$6:$H$1921,6,FALSE),"ei löydy")</f>
        <v>0</v>
      </c>
      <c r="I934" s="80">
        <v>4143</v>
      </c>
      <c r="J934" s="52">
        <v>1</v>
      </c>
      <c r="K934" s="52">
        <v>2899</v>
      </c>
      <c r="L934" s="53"/>
      <c r="M934" s="54"/>
      <c r="N934" s="54"/>
      <c r="O934" s="54"/>
      <c r="P934" s="54"/>
      <c r="Q934" s="55"/>
      <c r="R934" s="55"/>
      <c r="S934" s="55"/>
      <c r="T934" s="55"/>
      <c r="U934" s="52"/>
      <c r="V934" s="56">
        <v>828</v>
      </c>
      <c r="W934" s="56">
        <v>67</v>
      </c>
      <c r="X934" s="56">
        <v>784</v>
      </c>
      <c r="Y934" s="56">
        <f>VLOOKUP(D934,Liikennemalli24!$D$2:$F$1804,2,FALSE)</f>
        <v>98</v>
      </c>
      <c r="Z934" s="148">
        <f>VLOOKUP(D934,Liikennemalli24!$D$2:$F$1804,3,FALSE)</f>
        <v>0.31900000000000001</v>
      </c>
      <c r="AA934" s="178">
        <f>IF(G934=1,VLOOKUP(C934,Liikennemalli!$D$6:$H$1921,2,FALSE),"-")</f>
        <v>228.24308918312599</v>
      </c>
      <c r="AB934" s="198">
        <f>IF(G934=1,VLOOKUP(C934,Liikennemalli!$D$6:$H$1921,3,FALSE),"-")</f>
        <v>0.77762296818830101</v>
      </c>
      <c r="AC934" s="51">
        <f>IF(E934=1,VLOOKUP(Työfile_2024!D934,'2015'!$F$12:$X$1887,18,FALSE),"-")</f>
        <v>0</v>
      </c>
      <c r="AD934" s="51">
        <f>IF(E934=1,VLOOKUP(Työfile_2024!D934,'2015'!$F$12:$X$1887,19,FALSE),"-")</f>
        <v>0</v>
      </c>
      <c r="AI934" s="128">
        <f>IF(E934=1,VLOOKUP(Työfile_2024!D934,'2015'!$F$12:$AB$1887,20,FALSE),"-")</f>
        <v>0</v>
      </c>
      <c r="AJ934" s="128">
        <f>IF(E934=1,VLOOKUP(Työfile_2024!D934,'2015'!$F$12:$AB$1887,21,FALSE),"-")</f>
        <v>0</v>
      </c>
      <c r="AK934" s="128">
        <f>IF(E934=1,VLOOKUP(Työfile_2024!D934,'2015'!$F$12:$AB$1887,22,FALSE),"-")</f>
        <v>0</v>
      </c>
      <c r="AL934" s="128">
        <f>IF(E934=1,VLOOKUP(Työfile_2024!D934,'2015'!$F$12:$AB$1887,23,FALSE),"-")</f>
        <v>0</v>
      </c>
      <c r="AM934" s="56">
        <f>VLOOKUP(Työfile_2024!D934,Tmatkat_20km_tarkasteltava_verk!$C$2:$D$1804,2,FALSE)</f>
        <v>40</v>
      </c>
      <c r="AN934" s="148">
        <f t="shared" si="238"/>
        <v>4.8309178743961352E-2</v>
      </c>
      <c r="AO934" s="178">
        <f>IF(E934=1,VLOOKUP(Työfile_2024!D934,'2015'!$F$12:$AC$1887,24,FALSE),"-")</f>
        <v>43</v>
      </c>
      <c r="AP934" s="63">
        <f>VLOOKUP(D934,Tarkasteltava_verkko_2024_harva!$E$2:$I$1804,5,FALSE)</f>
        <v>0</v>
      </c>
      <c r="AQ934" s="52">
        <f>VLOOKUP(D934,Tarkasteltava_verkko_2024_harva!$E$2:$I$1804,4,FALSE)</f>
        <v>0</v>
      </c>
      <c r="AR934" s="148">
        <v>0</v>
      </c>
      <c r="AS934" s="170">
        <f>IFERROR(VLOOKUP(C934,'2015'!$C$12:$AG$1887,30,FALSE),"-")</f>
        <v>0</v>
      </c>
      <c r="AT934" s="148">
        <v>0</v>
      </c>
      <c r="AU934" s="170">
        <f>IFERROR(VLOOKUP(C934,'2015'!$C$12:$AG$1887,31,FALSE),"-")</f>
        <v>0</v>
      </c>
      <c r="AV934" s="106"/>
      <c r="AW934" s="63">
        <f>IFERROR(VLOOKUP(C934,Merkittävyysluokitus!$A$2:$J$1705,10,FALSE),"-")</f>
        <v>3</v>
      </c>
      <c r="AX934" s="175">
        <f>IFERROR(VLOOKUP(C934,Merkittävyysluokitus!$A$2:$J$1705,6,FALSE),"-")</f>
        <v>7.1000426179604261</v>
      </c>
      <c r="AY934" s="175">
        <f>IFERROR(VLOOKUP(C934,Merkittävyysluokitus!$A$2:$J$1705,7,FALSE),"-")</f>
        <v>2.6339999999999995</v>
      </c>
      <c r="AZ934" s="175">
        <f>IFERROR(VLOOKUP(C934,Merkittävyysluokitus!$A$2:$J$1705,8,FALSE),"-")</f>
        <v>3.4660426179604262</v>
      </c>
      <c r="BA934" s="175">
        <f>IFERROR(VLOOKUP(C934,Merkittävyysluokitus!$A$2:$J$1705,9,FALSE),"-")</f>
        <v>1</v>
      </c>
      <c r="BB934" s="203"/>
      <c r="BC934" s="203" t="str">
        <f t="shared" si="239"/>
        <v/>
      </c>
      <c r="BD934" s="39" t="str">
        <f t="shared" si="228"/>
        <v>musta</v>
      </c>
      <c r="BE934" s="68" t="str">
        <f t="shared" si="234"/>
        <v>musta</v>
      </c>
      <c r="BF934" s="68" t="str">
        <f t="shared" si="235"/>
        <v>musta</v>
      </c>
      <c r="BG934" s="68" t="str">
        <f t="shared" si="236"/>
        <v>musta</v>
      </c>
      <c r="BH934" s="208" t="str">
        <f t="shared" si="237"/>
        <v>musta</v>
      </c>
      <c r="BI934" s="39"/>
      <c r="BJ934" s="39" t="str">
        <f>IF(F934="ei löydy","uusi tie",IF(E934=0,"tieosoite muuttunut",IF(E934=1,VLOOKUP(D934,'2015'!$F$12:$AL$1887,31,FALSE),"-")))</f>
        <v>musta</v>
      </c>
      <c r="BK934" s="67" t="str">
        <f>IF(E934=1,VLOOKUP(D934,'2015'!$F$12:$AL$1887,32,FALSE),"-")</f>
        <v>musta</v>
      </c>
      <c r="BL934" s="39" t="str">
        <f>IF(F934="ei löydy","uusi tie",IF(E934=0,"tieosoite muuttunut",IF(E934=1,VLOOKUP(D934,'2015'!$F$12:$AL$1887,33,FALSE),"-")))</f>
        <v>musta</v>
      </c>
      <c r="BM934" s="39"/>
      <c r="BN934" s="217" t="str">
        <f>VLOOKUP(D934,'2015'!$F$12:$AL$1887,33,FALSE)</f>
        <v>musta</v>
      </c>
      <c r="BO934" s="39"/>
      <c r="BP934" s="115"/>
      <c r="BQ934" s="26" t="s">
        <v>10</v>
      </c>
      <c r="BS934" s="5"/>
      <c r="BU934" s="37"/>
      <c r="BV934" s="30"/>
      <c r="BX934">
        <f>IF(E934=1,VLOOKUP(D934,'2015'!$F$12:$AX$1887,43,FALSE),"-")</f>
        <v>0</v>
      </c>
      <c r="BY934">
        <f>IF(E934=1,VLOOKUP(D934,'2015'!$F$12:$AX$1887,44,FALSE),"-")</f>
        <v>0</v>
      </c>
      <c r="BZ934">
        <f>IF(E934=1,VLOOKUP(D934,'2015'!$F$12:$AX$1887,45,FALSE),"-")</f>
        <v>0</v>
      </c>
      <c r="CG934" s="21"/>
      <c r="CH934" s="21"/>
      <c r="CI934" s="21"/>
      <c r="CK934" s="21"/>
      <c r="CL934" s="21"/>
      <c r="CM934" s="21"/>
    </row>
    <row r="935" spans="1:91" ht="15.75" thickBot="1" x14ac:dyDescent="0.3">
      <c r="A935" s="50"/>
      <c r="B935" s="50"/>
      <c r="C935" s="50" t="str">
        <f t="shared" si="240"/>
        <v>4143_2_6791</v>
      </c>
      <c r="D935" s="51" t="str">
        <f t="shared" si="241"/>
        <v>4143_2</v>
      </c>
      <c r="E935" s="224">
        <f>IFERROR(VLOOKUP(C935,'2015'!$C$12:$D$1887,2,FALSE),0)</f>
        <v>1</v>
      </c>
      <c r="F935" s="51">
        <f>IFERROR(K935-IFERROR(VLOOKUP(D935,'2015'!$F$12:$I$1887,4,FALSE),"ei löydy"),"ei löydy")</f>
        <v>0</v>
      </c>
      <c r="G935" s="224">
        <f>IFERROR(VLOOKUP(Työfile_2024!C935,Liikennemalli!$D$6:$G$1921,4,FALSE),0)</f>
        <v>1</v>
      </c>
      <c r="H935" s="225">
        <f>K935-IFERROR(VLOOKUP(Työfile_2024!D935,Liikennemalli!$C$6:$H$1921,6,FALSE),"ei löydy")</f>
        <v>0</v>
      </c>
      <c r="I935" s="80">
        <v>4143</v>
      </c>
      <c r="J935" s="52">
        <v>2</v>
      </c>
      <c r="K935" s="52">
        <v>6791</v>
      </c>
      <c r="L935" s="53"/>
      <c r="M935" s="54"/>
      <c r="N935" s="54"/>
      <c r="O935" s="54"/>
      <c r="P935" s="54"/>
      <c r="Q935" s="55"/>
      <c r="R935" s="55"/>
      <c r="S935" s="55"/>
      <c r="T935" s="55"/>
      <c r="U935" s="52"/>
      <c r="V935" s="56">
        <v>710</v>
      </c>
      <c r="W935" s="56">
        <v>46</v>
      </c>
      <c r="X935" s="56">
        <v>591</v>
      </c>
      <c r="Y935" s="56">
        <f>VLOOKUP(D935,Liikennemalli24!$D$2:$F$1804,2,FALSE)</f>
        <v>91</v>
      </c>
      <c r="Z935" s="148">
        <f>VLOOKUP(D935,Liikennemalli24!$D$2:$F$1804,3,FALSE)</f>
        <v>0.48399999999999999</v>
      </c>
      <c r="AA935" s="178">
        <f>IF(G935=1,VLOOKUP(C935,Liikennemalli!$D$6:$H$1921,2,FALSE),"-")</f>
        <v>199.069933129031</v>
      </c>
      <c r="AB935" s="198">
        <f>IF(G935=1,VLOOKUP(C935,Liikennemalli!$D$6:$H$1921,3,FALSE),"-")</f>
        <v>0.90680212956824502</v>
      </c>
      <c r="AC935" s="51">
        <f>IF(E935=1,VLOOKUP(Työfile_2024!D935,'2015'!$F$12:$X$1887,18,FALSE),"-")</f>
        <v>0</v>
      </c>
      <c r="AD935" s="51">
        <f>IF(E935=1,VLOOKUP(Työfile_2024!D935,'2015'!$F$12:$X$1887,19,FALSE),"-")</f>
        <v>0</v>
      </c>
      <c r="AI935" s="128">
        <f>IF(E935=1,VLOOKUP(Työfile_2024!D935,'2015'!$F$12:$AB$1887,20,FALSE),"-")</f>
        <v>0</v>
      </c>
      <c r="AJ935" s="128">
        <f>IF(E935=1,VLOOKUP(Työfile_2024!D935,'2015'!$F$12:$AB$1887,21,FALSE),"-")</f>
        <v>0</v>
      </c>
      <c r="AK935" s="128">
        <f>IF(E935=1,VLOOKUP(Työfile_2024!D935,'2015'!$F$12:$AB$1887,22,FALSE),"-")</f>
        <v>0</v>
      </c>
      <c r="AL935" s="128">
        <f>IF(E935=1,VLOOKUP(Työfile_2024!D935,'2015'!$F$12:$AB$1887,23,FALSE),"-")</f>
        <v>0</v>
      </c>
      <c r="AM935" s="56">
        <f>VLOOKUP(Työfile_2024!D935,Tmatkat_20km_tarkasteltava_verk!$C$2:$D$1804,2,FALSE)</f>
        <v>34</v>
      </c>
      <c r="AN935" s="148">
        <f t="shared" si="238"/>
        <v>4.788732394366197E-2</v>
      </c>
      <c r="AO935" s="178">
        <f>IF(E935=1,VLOOKUP(Työfile_2024!D935,'2015'!$F$12:$AC$1887,24,FALSE),"-")</f>
        <v>36</v>
      </c>
      <c r="AP935" s="52">
        <f>VLOOKUP(D935,Tarkasteltava_verkko_2024_harva!$E$2:$I$1804,5,FALSE)</f>
        <v>0</v>
      </c>
      <c r="AQ935" s="52">
        <f>VLOOKUP(D935,Tarkasteltava_verkko_2024_harva!$E$2:$I$1804,4,FALSE)</f>
        <v>0</v>
      </c>
      <c r="AR935" s="148">
        <v>0</v>
      </c>
      <c r="AS935" s="170">
        <f>IFERROR(VLOOKUP(C935,'2015'!$C$12:$AG$1887,30,FALSE),"-")</f>
        <v>0</v>
      </c>
      <c r="AT935" s="148">
        <v>0</v>
      </c>
      <c r="AU935" s="170">
        <f>IFERROR(VLOOKUP(C935,'2015'!$C$12:$AG$1887,31,FALSE),"-")</f>
        <v>0</v>
      </c>
      <c r="AV935" s="106"/>
      <c r="AW935" s="63">
        <f>IFERROR(VLOOKUP(C935,Merkittävyysluokitus!$A$2:$J$1705,10,FALSE),"-")</f>
        <v>3</v>
      </c>
      <c r="AX935" s="175">
        <f>IFERROR(VLOOKUP(C935,Merkittävyysluokitus!$A$2:$J$1705,6,FALSE),"-")</f>
        <v>6.0022526636225253</v>
      </c>
      <c r="AY935" s="175">
        <f>IFERROR(VLOOKUP(C935,Merkittävyysluokitus!$A$2:$J$1705,7,FALSE),"-")</f>
        <v>2.2399999999999998</v>
      </c>
      <c r="AZ935" s="175">
        <f>IFERROR(VLOOKUP(C935,Merkittävyysluokitus!$A$2:$J$1705,8,FALSE),"-")</f>
        <v>2.9289193302891929</v>
      </c>
      <c r="BA935" s="175">
        <f>IFERROR(VLOOKUP(C935,Merkittävyysluokitus!$A$2:$J$1705,9,FALSE),"-")</f>
        <v>0.83333333333333326</v>
      </c>
      <c r="BB935" s="203"/>
      <c r="BC935" s="203" t="str">
        <f t="shared" si="239"/>
        <v/>
      </c>
      <c r="BD935" s="39" t="str">
        <f t="shared" si="228"/>
        <v>musta</v>
      </c>
      <c r="BE935" s="68" t="str">
        <f t="shared" si="234"/>
        <v>musta</v>
      </c>
      <c r="BF935" s="68" t="str">
        <f t="shared" si="235"/>
        <v>musta</v>
      </c>
      <c r="BG935" s="68" t="str">
        <f t="shared" si="236"/>
        <v>musta</v>
      </c>
      <c r="BH935" s="208" t="str">
        <f t="shared" si="237"/>
        <v>musta</v>
      </c>
      <c r="BI935" s="39"/>
      <c r="BJ935" s="39" t="str">
        <f>IF(F935="ei löydy","uusi tie",IF(E935=0,"tieosoite muuttunut",IF(E935=1,VLOOKUP(D935,'2015'!$F$12:$AL$1887,31,FALSE),"-")))</f>
        <v>musta</v>
      </c>
      <c r="BK935" s="67" t="str">
        <f>IF(E935=1,VLOOKUP(D935,'2015'!$F$12:$AL$1887,32,FALSE),"-")</f>
        <v>musta</v>
      </c>
      <c r="BL935" s="39" t="str">
        <f>IF(F935="ei löydy","uusi tie",IF(E935=0,"tieosoite muuttunut",IF(E935=1,VLOOKUP(D935,'2015'!$F$12:$AL$1887,33,FALSE),"-")))</f>
        <v>musta</v>
      </c>
      <c r="BM935" s="39"/>
      <c r="BN935" s="217" t="str">
        <f>VLOOKUP(D935,'2015'!$F$12:$AL$1887,33,FALSE)</f>
        <v>musta</v>
      </c>
      <c r="BO935" s="39"/>
      <c r="BP935" s="115"/>
      <c r="BQ935" s="26" t="s">
        <v>10</v>
      </c>
      <c r="BS935" s="5"/>
      <c r="BU935" s="37"/>
      <c r="BV935" s="30"/>
      <c r="BX935">
        <f>IF(E935=1,VLOOKUP(D935,'2015'!$F$12:$AX$1887,43,FALSE),"-")</f>
        <v>0</v>
      </c>
      <c r="BY935">
        <f>IF(E935=1,VLOOKUP(D935,'2015'!$F$12:$AX$1887,44,FALSE),"-")</f>
        <v>0</v>
      </c>
      <c r="BZ935">
        <f>IF(E935=1,VLOOKUP(D935,'2015'!$F$12:$AX$1887,45,FALSE),"-")</f>
        <v>0</v>
      </c>
      <c r="CG935" s="21"/>
      <c r="CH935" s="21"/>
      <c r="CI935" s="21"/>
      <c r="CK935" s="21"/>
      <c r="CL935" s="21"/>
      <c r="CM935" s="21"/>
    </row>
    <row r="936" spans="1:91" ht="15.75" thickBot="1" x14ac:dyDescent="0.3">
      <c r="A936" s="50"/>
      <c r="B936" s="50"/>
      <c r="C936" s="50" t="str">
        <f t="shared" si="240"/>
        <v>4143_3_4408</v>
      </c>
      <c r="D936" s="51" t="str">
        <f t="shared" si="241"/>
        <v>4143_3</v>
      </c>
      <c r="E936" s="224">
        <f>IFERROR(VLOOKUP(C936,'2015'!$C$12:$D$1887,2,FALSE),0)</f>
        <v>1</v>
      </c>
      <c r="F936" s="51">
        <f>IFERROR(K936-IFERROR(VLOOKUP(D936,'2015'!$F$12:$I$1887,4,FALSE),"ei löydy"),"ei löydy")</f>
        <v>0</v>
      </c>
      <c r="G936" s="224">
        <f>IFERROR(VLOOKUP(Työfile_2024!C936,Liikennemalli!$D$6:$G$1921,4,FALSE),0)</f>
        <v>1</v>
      </c>
      <c r="H936" s="225">
        <f>K936-IFERROR(VLOOKUP(Työfile_2024!D936,Liikennemalli!$C$6:$H$1921,6,FALSE),"ei löydy")</f>
        <v>0</v>
      </c>
      <c r="I936" s="80">
        <v>4143</v>
      </c>
      <c r="J936" s="52">
        <v>3</v>
      </c>
      <c r="K936" s="52">
        <v>4408</v>
      </c>
      <c r="L936" s="53"/>
      <c r="M936" s="54"/>
      <c r="N936" s="54"/>
      <c r="O936" s="54"/>
      <c r="P936" s="54"/>
      <c r="Q936" s="55"/>
      <c r="R936" s="55"/>
      <c r="S936" s="55"/>
      <c r="T936" s="55"/>
      <c r="U936" s="52"/>
      <c r="V936" s="56">
        <v>381.5235934664247</v>
      </c>
      <c r="W936" s="56">
        <v>22.891107078039926</v>
      </c>
      <c r="X936" s="56">
        <v>309.56669691470057</v>
      </c>
      <c r="Y936" s="56">
        <f>VLOOKUP(D936,Liikennemalli24!$D$2:$F$1804,2,FALSE)</f>
        <v>58</v>
      </c>
      <c r="Z936" s="148">
        <f>VLOOKUP(D936,Liikennemalli24!$D$2:$F$1804,3,FALSE)</f>
        <v>0.79</v>
      </c>
      <c r="AA936" s="178">
        <f>IF(G936=1,VLOOKUP(C936,Liikennemalli!$D$6:$H$1921,2,FALSE),"-")</f>
        <v>47.185280563351398</v>
      </c>
      <c r="AB936" s="198">
        <f>IF(G936=1,VLOOKUP(C936,Liikennemalli!$D$6:$H$1921,3,FALSE),"-")</f>
        <v>0.96573891220734398</v>
      </c>
      <c r="AC936" s="51">
        <f>IF(E936=1,VLOOKUP(Työfile_2024!D936,'2015'!$F$12:$X$1887,18,FALSE),"-")</f>
        <v>0</v>
      </c>
      <c r="AD936" s="51">
        <f>IF(E936=1,VLOOKUP(Työfile_2024!D936,'2015'!$F$12:$X$1887,19,FALSE),"-")</f>
        <v>0</v>
      </c>
      <c r="AI936" s="128">
        <f>IF(E936=1,VLOOKUP(Työfile_2024!D936,'2015'!$F$12:$AB$1887,20,FALSE),"-")</f>
        <v>0</v>
      </c>
      <c r="AJ936" s="128">
        <f>IF(E936=1,VLOOKUP(Työfile_2024!D936,'2015'!$F$12:$AB$1887,21,FALSE),"-")</f>
        <v>0</v>
      </c>
      <c r="AK936" s="128">
        <f>IF(E936=1,VLOOKUP(Työfile_2024!D936,'2015'!$F$12:$AB$1887,22,FALSE),"-")</f>
        <v>0</v>
      </c>
      <c r="AL936" s="128">
        <f>IF(E936=1,VLOOKUP(Työfile_2024!D936,'2015'!$F$12:$AB$1887,23,FALSE),"-")</f>
        <v>0</v>
      </c>
      <c r="AM936" s="56">
        <f>VLOOKUP(Työfile_2024!D936,Tmatkat_20km_tarkasteltava_verk!$C$2:$D$1804,2,FALSE)</f>
        <v>24</v>
      </c>
      <c r="AN936" s="148">
        <f t="shared" si="238"/>
        <v>6.2905677161252879E-2</v>
      </c>
      <c r="AO936" s="178">
        <f>IF(E936=1,VLOOKUP(Työfile_2024!D936,'2015'!$F$12:$AC$1887,24,FALSE),"-")</f>
        <v>16</v>
      </c>
      <c r="AP936" s="52">
        <f>VLOOKUP(D936,Tarkasteltava_verkko_2024_harva!$E$2:$I$1804,5,FALSE)</f>
        <v>0</v>
      </c>
      <c r="AQ936" s="52">
        <f>VLOOKUP(D936,Tarkasteltava_verkko_2024_harva!$E$2:$I$1804,4,FALSE)</f>
        <v>0</v>
      </c>
      <c r="AR936" s="148">
        <v>0</v>
      </c>
      <c r="AS936" s="170">
        <f>IFERROR(VLOOKUP(C936,'2015'!$C$12:$AG$1887,30,FALSE),"-")</f>
        <v>0</v>
      </c>
      <c r="AT936" s="148">
        <v>0</v>
      </c>
      <c r="AU936" s="170">
        <f>IFERROR(VLOOKUP(C936,'2015'!$C$12:$AG$1887,31,FALSE),"-")</f>
        <v>0</v>
      </c>
      <c r="AV936" s="106"/>
      <c r="AW936" s="63">
        <f>IFERROR(VLOOKUP(C936,Merkittävyysluokitus!$A$2:$J$1705,10,FALSE),"-")</f>
        <v>3</v>
      </c>
      <c r="AX936" s="175">
        <f>IFERROR(VLOOKUP(C936,Merkittävyysluokitus!$A$2:$J$1705,6,FALSE),"-")</f>
        <v>3.4146079067531838</v>
      </c>
      <c r="AY936" s="175">
        <f>IFERROR(VLOOKUP(C936,Merkittävyysluokitus!$A$2:$J$1705,7,FALSE),"-")</f>
        <v>1.2079041137326072</v>
      </c>
      <c r="AZ936" s="175">
        <f>IFERROR(VLOOKUP(C936,Merkittävyysluokitus!$A$2:$J$1705,8,FALSE),"-")</f>
        <v>1.3733704596872436</v>
      </c>
      <c r="BA936" s="175">
        <f>IFERROR(VLOOKUP(C936,Merkittävyysluokitus!$A$2:$J$1705,9,FALSE),"-")</f>
        <v>0.83333333333333326</v>
      </c>
      <c r="BB936" s="203"/>
      <c r="BC936" s="203" t="str">
        <f t="shared" si="239"/>
        <v/>
      </c>
      <c r="BD936" s="39" t="str">
        <f t="shared" si="228"/>
        <v>musta</v>
      </c>
      <c r="BE936" s="68" t="str">
        <f t="shared" si="234"/>
        <v>musta</v>
      </c>
      <c r="BF936" s="68" t="str">
        <f t="shared" si="235"/>
        <v>musta</v>
      </c>
      <c r="BG936" s="68" t="str">
        <f t="shared" si="236"/>
        <v>musta</v>
      </c>
      <c r="BH936" s="208" t="str">
        <f t="shared" si="237"/>
        <v>musta</v>
      </c>
      <c r="BI936" s="39"/>
      <c r="BJ936" s="39" t="str">
        <f>IF(F936="ei löydy","uusi tie",IF(E936=0,"tieosoite muuttunut",IF(E936=1,VLOOKUP(D936,'2015'!$F$12:$AL$1887,31,FALSE),"-")))</f>
        <v>musta</v>
      </c>
      <c r="BK936" s="67" t="str">
        <f>IF(E936=1,VLOOKUP(D936,'2015'!$F$12:$AL$1887,32,FALSE),"-")</f>
        <v>musta</v>
      </c>
      <c r="BL936" s="39" t="str">
        <f>IF(F936="ei löydy","uusi tie",IF(E936=0,"tieosoite muuttunut",IF(E936=1,VLOOKUP(D936,'2015'!$F$12:$AL$1887,33,FALSE),"-")))</f>
        <v>musta</v>
      </c>
      <c r="BM936" s="39"/>
      <c r="BN936" s="217" t="str">
        <f>VLOOKUP(D936,'2015'!$F$12:$AL$1887,33,FALSE)</f>
        <v>musta</v>
      </c>
      <c r="BO936" s="39"/>
      <c r="BP936" s="115"/>
      <c r="BQ936" s="26" t="s">
        <v>10</v>
      </c>
      <c r="BS936" s="5"/>
      <c r="BU936" s="37"/>
      <c r="BV936" s="30"/>
      <c r="BX936">
        <f>IF(E936=1,VLOOKUP(D936,'2015'!$F$12:$AX$1887,43,FALSE),"-")</f>
        <v>0</v>
      </c>
      <c r="BY936">
        <f>IF(E936=1,VLOOKUP(D936,'2015'!$F$12:$AX$1887,44,FALSE),"-")</f>
        <v>0</v>
      </c>
      <c r="BZ936">
        <f>IF(E936=1,VLOOKUP(D936,'2015'!$F$12:$AX$1887,45,FALSE),"-")</f>
        <v>0</v>
      </c>
      <c r="CG936" s="21"/>
      <c r="CH936" s="21"/>
      <c r="CI936" s="21"/>
      <c r="CK936" s="21"/>
      <c r="CL936" s="21"/>
      <c r="CM936" s="21"/>
    </row>
    <row r="937" spans="1:91" ht="15.75" thickBot="1" x14ac:dyDescent="0.3">
      <c r="A937" s="50"/>
      <c r="B937" s="50"/>
      <c r="C937" s="50" t="str">
        <f t="shared" si="240"/>
        <v>4143_4_4683</v>
      </c>
      <c r="D937" s="51" t="str">
        <f t="shared" si="241"/>
        <v>4143_4</v>
      </c>
      <c r="E937" s="224">
        <f>IFERROR(VLOOKUP(C937,'2015'!$C$12:$D$1887,2,FALSE),0)</f>
        <v>1</v>
      </c>
      <c r="F937" s="51">
        <f>IFERROR(K937-IFERROR(VLOOKUP(D937,'2015'!$F$12:$I$1887,4,FALSE),"ei löydy"),"ei löydy")</f>
        <v>0</v>
      </c>
      <c r="G937" s="224">
        <f>IFERROR(VLOOKUP(Työfile_2024!C937,Liikennemalli!$D$6:$G$1921,4,FALSE),0)</f>
        <v>1</v>
      </c>
      <c r="H937" s="225">
        <f>K937-IFERROR(VLOOKUP(Työfile_2024!D937,Liikennemalli!$C$6:$H$1921,6,FALSE),"ei löydy")</f>
        <v>0</v>
      </c>
      <c r="I937" s="80">
        <v>4143</v>
      </c>
      <c r="J937" s="52">
        <v>4</v>
      </c>
      <c r="K937" s="52">
        <v>4683</v>
      </c>
      <c r="L937" s="53"/>
      <c r="M937" s="54"/>
      <c r="N937" s="54"/>
      <c r="O937" s="54"/>
      <c r="P937" s="54"/>
      <c r="Q937" s="55"/>
      <c r="R937" s="55"/>
      <c r="S937" s="55"/>
      <c r="T937" s="55"/>
      <c r="U937" s="52"/>
      <c r="V937" s="56">
        <v>312</v>
      </c>
      <c r="W937" s="56">
        <v>18</v>
      </c>
      <c r="X937" s="56">
        <v>250</v>
      </c>
      <c r="Y937" s="56">
        <f>VLOOKUP(D937,Liikennemalli24!$D$2:$F$1804,2,FALSE)</f>
        <v>62</v>
      </c>
      <c r="Z937" s="148">
        <f>VLOOKUP(D937,Liikennemalli24!$D$2:$F$1804,3,FALSE)</f>
        <v>0.98899999999999999</v>
      </c>
      <c r="AA937" s="178">
        <f>IF(G937=1,VLOOKUP(C937,Liikennemalli!$D$6:$H$1921,2,FALSE),"-")</f>
        <v>26.088925082692299</v>
      </c>
      <c r="AB937" s="198">
        <f>IF(G937=1,VLOOKUP(C937,Liikennemalli!$D$6:$H$1921,3,FALSE),"-")</f>
        <v>0.97640235486244098</v>
      </c>
      <c r="AC937" s="51">
        <f>IF(E937=1,VLOOKUP(Työfile_2024!D937,'2015'!$F$12:$X$1887,18,FALSE),"-")</f>
        <v>0</v>
      </c>
      <c r="AD937" s="51">
        <f>IF(E937=1,VLOOKUP(Työfile_2024!D937,'2015'!$F$12:$X$1887,19,FALSE),"-")</f>
        <v>0</v>
      </c>
      <c r="AI937" s="128">
        <f>IF(E937=1,VLOOKUP(Työfile_2024!D937,'2015'!$F$12:$AB$1887,20,FALSE),"-")</f>
        <v>0</v>
      </c>
      <c r="AJ937" s="128">
        <f>IF(E937=1,VLOOKUP(Työfile_2024!D937,'2015'!$F$12:$AB$1887,21,FALSE),"-")</f>
        <v>0</v>
      </c>
      <c r="AK937" s="128">
        <f>IF(E937=1,VLOOKUP(Työfile_2024!D937,'2015'!$F$12:$AB$1887,22,FALSE),"-")</f>
        <v>0</v>
      </c>
      <c r="AL937" s="128">
        <f>IF(E937=1,VLOOKUP(Työfile_2024!D937,'2015'!$F$12:$AB$1887,23,FALSE),"-")</f>
        <v>0</v>
      </c>
      <c r="AM937" s="56">
        <f>VLOOKUP(Työfile_2024!D937,Tmatkat_20km_tarkasteltava_verk!$C$2:$D$1804,2,FALSE)</f>
        <v>19</v>
      </c>
      <c r="AN937" s="148">
        <f t="shared" si="238"/>
        <v>6.0897435897435896E-2</v>
      </c>
      <c r="AO937" s="178">
        <f>IF(E937=1,VLOOKUP(Työfile_2024!D937,'2015'!$F$12:$AC$1887,24,FALSE),"-")</f>
        <v>15</v>
      </c>
      <c r="AP937" s="52">
        <f>VLOOKUP(D937,Tarkasteltava_verkko_2024_harva!$E$2:$I$1804,5,FALSE)</f>
        <v>0</v>
      </c>
      <c r="AQ937" s="52">
        <f>VLOOKUP(D937,Tarkasteltava_verkko_2024_harva!$E$2:$I$1804,4,FALSE)</f>
        <v>0</v>
      </c>
      <c r="AR937" s="148">
        <v>0</v>
      </c>
      <c r="AS937" s="170">
        <f>IFERROR(VLOOKUP(C937,'2015'!$C$12:$AG$1887,30,FALSE),"-")</f>
        <v>0</v>
      </c>
      <c r="AT937" s="148">
        <v>0</v>
      </c>
      <c r="AU937" s="170">
        <f>IFERROR(VLOOKUP(C937,'2015'!$C$12:$AG$1887,31,FALSE),"-")</f>
        <v>0</v>
      </c>
      <c r="AV937" s="106"/>
      <c r="AW937" s="63">
        <f>IFERROR(VLOOKUP(C937,Merkittävyysluokitus!$A$2:$J$1705,10,FALSE),"-")</f>
        <v>4</v>
      </c>
      <c r="AX937" s="175">
        <f>IFERROR(VLOOKUP(C937,Merkittävyysluokitus!$A$2:$J$1705,6,FALSE),"-")</f>
        <v>2.9579178082191779</v>
      </c>
      <c r="AY937" s="175">
        <f>IFERROR(VLOOKUP(C937,Merkittävyysluokitus!$A$2:$J$1705,7,FALSE),"-")</f>
        <v>0.97599999999999998</v>
      </c>
      <c r="AZ937" s="175">
        <f>IFERROR(VLOOKUP(C937,Merkittävyysluokitus!$A$2:$J$1705,8,FALSE),"-")</f>
        <v>1.3152511415525114</v>
      </c>
      <c r="BA937" s="175">
        <f>IFERROR(VLOOKUP(C937,Merkittävyysluokitus!$A$2:$J$1705,9,FALSE),"-")</f>
        <v>0.66666666666666663</v>
      </c>
      <c r="BB937" s="203"/>
      <c r="BC937" s="203" t="str">
        <f t="shared" si="239"/>
        <v/>
      </c>
      <c r="BD937" s="39" t="str">
        <f t="shared" si="228"/>
        <v>musta</v>
      </c>
      <c r="BE937" s="68" t="str">
        <f t="shared" si="234"/>
        <v>musta</v>
      </c>
      <c r="BF937" s="68" t="str">
        <f t="shared" si="235"/>
        <v>musta</v>
      </c>
      <c r="BG937" s="68" t="str">
        <f t="shared" si="236"/>
        <v>musta</v>
      </c>
      <c r="BH937" s="208" t="str">
        <f t="shared" si="237"/>
        <v>musta</v>
      </c>
      <c r="BI937" s="39"/>
      <c r="BJ937" s="39" t="str">
        <f>IF(F937="ei löydy","uusi tie",IF(E937=0,"tieosoite muuttunut",IF(E937=1,VLOOKUP(D937,'2015'!$F$12:$AL$1887,31,FALSE),"-")))</f>
        <v>musta</v>
      </c>
      <c r="BK937" s="67" t="str">
        <f>IF(E937=1,VLOOKUP(D937,'2015'!$F$12:$AL$1887,32,FALSE),"-")</f>
        <v>musta</v>
      </c>
      <c r="BL937" s="39" t="str">
        <f>IF(F937="ei löydy","uusi tie",IF(E937=0,"tieosoite muuttunut",IF(E937=1,VLOOKUP(D937,'2015'!$F$12:$AL$1887,33,FALSE),"-")))</f>
        <v>musta</v>
      </c>
      <c r="BM937" s="39"/>
      <c r="BN937" s="217" t="str">
        <f>VLOOKUP(D937,'2015'!$F$12:$AL$1887,33,FALSE)</f>
        <v>musta</v>
      </c>
      <c r="BO937" s="39"/>
      <c r="BP937" s="115"/>
      <c r="BQ937" s="26" t="s">
        <v>10</v>
      </c>
      <c r="BS937" s="5"/>
      <c r="BU937" s="37"/>
      <c r="BV937" s="30"/>
      <c r="BX937">
        <f>IF(E937=1,VLOOKUP(D937,'2015'!$F$12:$AX$1887,43,FALSE),"-")</f>
        <v>0</v>
      </c>
      <c r="BY937">
        <f>IF(E937=1,VLOOKUP(D937,'2015'!$F$12:$AX$1887,44,FALSE),"-")</f>
        <v>0</v>
      </c>
      <c r="BZ937">
        <f>IF(E937=1,VLOOKUP(D937,'2015'!$F$12:$AX$1887,45,FALSE),"-")</f>
        <v>0</v>
      </c>
      <c r="CG937" s="21"/>
      <c r="CH937" s="21"/>
      <c r="CI937" s="21"/>
      <c r="CK937" s="21"/>
      <c r="CL937" s="21"/>
      <c r="CM937" s="21"/>
    </row>
    <row r="938" spans="1:91" ht="15.75" thickBot="1" x14ac:dyDescent="0.3">
      <c r="A938" s="50"/>
      <c r="B938" s="50"/>
      <c r="C938" s="50" t="str">
        <f t="shared" si="240"/>
        <v>4143_5_4918</v>
      </c>
      <c r="D938" s="51" t="str">
        <f t="shared" si="241"/>
        <v>4143_5</v>
      </c>
      <c r="E938" s="224">
        <f>IFERROR(VLOOKUP(C938,'2015'!$C$12:$D$1887,2,FALSE),0)</f>
        <v>1</v>
      </c>
      <c r="F938" s="51">
        <f>IFERROR(K938-IFERROR(VLOOKUP(D938,'2015'!$F$12:$I$1887,4,FALSE),"ei löydy"),"ei löydy")</f>
        <v>0</v>
      </c>
      <c r="G938" s="224">
        <f>IFERROR(VLOOKUP(Työfile_2024!C938,Liikennemalli!$D$6:$G$1921,4,FALSE),0)</f>
        <v>1</v>
      </c>
      <c r="H938" s="225">
        <f>K938-IFERROR(VLOOKUP(Työfile_2024!D938,Liikennemalli!$C$6:$H$1921,6,FALSE),"ei löydy")</f>
        <v>0</v>
      </c>
      <c r="I938" s="80">
        <v>4143</v>
      </c>
      <c r="J938" s="52">
        <v>5</v>
      </c>
      <c r="K938" s="52">
        <v>4918</v>
      </c>
      <c r="L938" s="53"/>
      <c r="M938" s="54"/>
      <c r="N938" s="54"/>
      <c r="O938" s="54"/>
      <c r="P938" s="54"/>
      <c r="Q938" s="55"/>
      <c r="R938" s="55"/>
      <c r="S938" s="55"/>
      <c r="T938" s="55"/>
      <c r="U938" s="52"/>
      <c r="V938" s="56">
        <v>138</v>
      </c>
      <c r="W938" s="56">
        <v>5</v>
      </c>
      <c r="X938" s="56">
        <v>107</v>
      </c>
      <c r="Y938" s="56">
        <f>VLOOKUP(D938,Liikennemalli24!$D$2:$F$1804,2,FALSE)</f>
        <v>63</v>
      </c>
      <c r="Z938" s="148">
        <f>VLOOKUP(D938,Liikennemalli24!$D$2:$F$1804,3,FALSE)</f>
        <v>0.99299999999999999</v>
      </c>
      <c r="AA938" s="178">
        <f>IF(G938=1,VLOOKUP(C938,Liikennemalli!$D$6:$H$1921,2,FALSE),"-")</f>
        <v>16.2137947004491</v>
      </c>
      <c r="AB938" s="198">
        <f>IF(G938=1,VLOOKUP(C938,Liikennemalli!$D$6:$H$1921,3,FALSE),"-")</f>
        <v>1</v>
      </c>
      <c r="AC938" s="51">
        <f>IF(E938=1,VLOOKUP(Työfile_2024!D938,'2015'!$F$12:$X$1887,18,FALSE),"-")</f>
        <v>0</v>
      </c>
      <c r="AD938" s="51">
        <f>IF(E938=1,VLOOKUP(Työfile_2024!D938,'2015'!$F$12:$X$1887,19,FALSE),"-")</f>
        <v>0</v>
      </c>
      <c r="AI938" s="128">
        <f>IF(E938=1,VLOOKUP(Työfile_2024!D938,'2015'!$F$12:$AB$1887,20,FALSE),"-")</f>
        <v>0</v>
      </c>
      <c r="AJ938" s="128">
        <f>IF(E938=1,VLOOKUP(Työfile_2024!D938,'2015'!$F$12:$AB$1887,21,FALSE),"-")</f>
        <v>0</v>
      </c>
      <c r="AK938" s="128">
        <f>IF(E938=1,VLOOKUP(Työfile_2024!D938,'2015'!$F$12:$AB$1887,22,FALSE),"-")</f>
        <v>0</v>
      </c>
      <c r="AL938" s="128">
        <f>IF(E938=1,VLOOKUP(Työfile_2024!D938,'2015'!$F$12:$AB$1887,23,FALSE),"-")</f>
        <v>0</v>
      </c>
      <c r="AM938" s="56">
        <f>VLOOKUP(Työfile_2024!D938,Tmatkat_20km_tarkasteltava_verk!$C$2:$D$1804,2,FALSE)</f>
        <v>15</v>
      </c>
      <c r="AN938" s="148">
        <f t="shared" si="238"/>
        <v>0.10869565217391304</v>
      </c>
      <c r="AO938" s="178">
        <f>IF(E938=1,VLOOKUP(Työfile_2024!D938,'2015'!$F$12:$AC$1887,24,FALSE),"-")</f>
        <v>10</v>
      </c>
      <c r="AP938" s="63">
        <f>VLOOKUP(D938,Tarkasteltava_verkko_2024_harva!$E$2:$I$1804,5,FALSE)</f>
        <v>0</v>
      </c>
      <c r="AQ938" s="52">
        <f>VLOOKUP(D938,Tarkasteltava_verkko_2024_harva!$E$2:$I$1804,4,FALSE)</f>
        <v>0</v>
      </c>
      <c r="AR938" s="148">
        <v>0</v>
      </c>
      <c r="AS938" s="170">
        <f>IFERROR(VLOOKUP(C938,'2015'!$C$12:$AG$1887,30,FALSE),"-")</f>
        <v>0</v>
      </c>
      <c r="AT938" s="148">
        <v>0</v>
      </c>
      <c r="AU938" s="170">
        <f>IFERROR(VLOOKUP(C938,'2015'!$C$12:$AG$1887,31,FALSE),"-")</f>
        <v>0</v>
      </c>
      <c r="AV938" s="106"/>
      <c r="AW938" s="63">
        <f>IFERROR(VLOOKUP(C938,Merkittävyysluokitus!$A$2:$J$1705,10,FALSE),"-")</f>
        <v>4</v>
      </c>
      <c r="AX938" s="175">
        <f>IFERROR(VLOOKUP(C938,Merkittävyysluokitus!$A$2:$J$1705,6,FALSE),"-")</f>
        <v>2.0568310502283103</v>
      </c>
      <c r="AY938" s="175">
        <f>IFERROR(VLOOKUP(C938,Merkittävyysluokitus!$A$2:$J$1705,7,FALSE),"-")</f>
        <v>0.44066666666666665</v>
      </c>
      <c r="AZ938" s="175">
        <f>IFERROR(VLOOKUP(C938,Merkittävyysluokitus!$A$2:$J$1705,8,FALSE),"-")</f>
        <v>0.61616438356164382</v>
      </c>
      <c r="BA938" s="175">
        <f>IFERROR(VLOOKUP(C938,Merkittävyysluokitus!$A$2:$J$1705,9,FALSE),"-")</f>
        <v>1</v>
      </c>
      <c r="BB938" s="203"/>
      <c r="BC938" s="203" t="str">
        <f t="shared" si="239"/>
        <v/>
      </c>
      <c r="BD938" s="39" t="str">
        <f t="shared" si="228"/>
        <v>musta</v>
      </c>
      <c r="BE938" s="68" t="str">
        <f t="shared" si="234"/>
        <v>musta</v>
      </c>
      <c r="BF938" s="68" t="str">
        <f t="shared" si="235"/>
        <v>musta</v>
      </c>
      <c r="BG938" s="68" t="str">
        <f t="shared" si="236"/>
        <v>musta</v>
      </c>
      <c r="BH938" s="208" t="str">
        <f t="shared" si="237"/>
        <v>musta</v>
      </c>
      <c r="BI938" s="39"/>
      <c r="BJ938" s="39" t="str">
        <f>IF(F938="ei löydy","uusi tie",IF(E938=0,"tieosoite muuttunut",IF(E938=1,VLOOKUP(D938,'2015'!$F$12:$AL$1887,31,FALSE),"-")))</f>
        <v>musta</v>
      </c>
      <c r="BK938" s="67" t="str">
        <f>IF(E938=1,VLOOKUP(D938,'2015'!$F$12:$AL$1887,32,FALSE),"-")</f>
        <v>musta</v>
      </c>
      <c r="BL938" s="39" t="str">
        <f>IF(F938="ei löydy","uusi tie",IF(E938=0,"tieosoite muuttunut",IF(E938=1,VLOOKUP(D938,'2015'!$F$12:$AL$1887,33,FALSE),"-")))</f>
        <v>musta</v>
      </c>
      <c r="BM938" s="39"/>
      <c r="BN938" s="217" t="str">
        <f>VLOOKUP(D938,'2015'!$F$12:$AL$1887,33,FALSE)</f>
        <v>musta</v>
      </c>
      <c r="BO938" s="39"/>
      <c r="BP938" s="115"/>
      <c r="BQ938" s="26" t="s">
        <v>10</v>
      </c>
      <c r="BS938" s="5"/>
      <c r="BU938" s="37"/>
      <c r="BV938" s="30"/>
      <c r="BX938">
        <f>IF(E938=1,VLOOKUP(D938,'2015'!$F$12:$AX$1887,43,FALSE),"-")</f>
        <v>0</v>
      </c>
      <c r="BY938">
        <f>IF(E938=1,VLOOKUP(D938,'2015'!$F$12:$AX$1887,44,FALSE),"-")</f>
        <v>0</v>
      </c>
      <c r="BZ938">
        <f>IF(E938=1,VLOOKUP(D938,'2015'!$F$12:$AX$1887,45,FALSE),"-")</f>
        <v>0</v>
      </c>
      <c r="CG938" s="2" t="s">
        <v>9</v>
      </c>
      <c r="CH938" s="21" t="s">
        <v>10</v>
      </c>
      <c r="CI938" s="21" t="s">
        <v>10</v>
      </c>
      <c r="CK938" s="21" t="s">
        <v>10</v>
      </c>
      <c r="CL938" s="21" t="s">
        <v>10</v>
      </c>
      <c r="CM938" s="21" t="s">
        <v>10</v>
      </c>
    </row>
    <row r="939" spans="1:91" ht="15.75" thickBot="1" x14ac:dyDescent="0.3">
      <c r="A939" s="50"/>
      <c r="B939" s="50"/>
      <c r="C939" s="50" t="str">
        <f t="shared" si="240"/>
        <v>4231_1_694</v>
      </c>
      <c r="D939" s="51" t="str">
        <f t="shared" si="241"/>
        <v>4231_1</v>
      </c>
      <c r="E939" s="224">
        <f>IFERROR(VLOOKUP(C939,'2015'!$C$12:$D$1887,2,FALSE),0)</f>
        <v>1</v>
      </c>
      <c r="F939" s="51">
        <f>IFERROR(K939-IFERROR(VLOOKUP(D939,'2015'!$F$12:$I$1887,4,FALSE),"ei löydy"),"ei löydy")</f>
        <v>0</v>
      </c>
      <c r="G939" s="224">
        <f>IFERROR(VLOOKUP(Työfile_2024!C939,Liikennemalli!$D$6:$G$1921,4,FALSE),0)</f>
        <v>1</v>
      </c>
      <c r="H939" s="225">
        <f>K939-IFERROR(VLOOKUP(Työfile_2024!D939,Liikennemalli!$C$6:$H$1921,6,FALSE),"ei löydy")</f>
        <v>0</v>
      </c>
      <c r="I939" s="80">
        <v>4231</v>
      </c>
      <c r="J939" s="52">
        <v>1</v>
      </c>
      <c r="K939" s="52">
        <v>694</v>
      </c>
      <c r="L939" s="53"/>
      <c r="M939" s="54"/>
      <c r="N939" s="54"/>
      <c r="O939" s="54"/>
      <c r="P939" s="54"/>
      <c r="Q939" s="55"/>
      <c r="R939" s="55"/>
      <c r="S939" s="55"/>
      <c r="T939" s="55"/>
      <c r="U939" s="52"/>
      <c r="V939" s="56">
        <v>1653</v>
      </c>
      <c r="W939" s="56">
        <v>72</v>
      </c>
      <c r="X939" s="56">
        <v>1760</v>
      </c>
      <c r="Y939" s="56">
        <f>VLOOKUP(D939,Liikennemalli24!$D$2:$F$1804,2,FALSE)</f>
        <v>122</v>
      </c>
      <c r="Z939" s="148">
        <f>VLOOKUP(D939,Liikennemalli24!$D$2:$F$1804,3,FALSE)</f>
        <v>0.19700000000000001</v>
      </c>
      <c r="AA939" s="178">
        <f>IF(G939=1,VLOOKUP(C939,Liikennemalli!$D$6:$H$1921,2,FALSE),"-")</f>
        <v>244.21988819417399</v>
      </c>
      <c r="AB939" s="198">
        <f>IF(G939=1,VLOOKUP(C939,Liikennemalli!$D$6:$H$1921,3,FALSE),"-")</f>
        <v>0.26360115013844299</v>
      </c>
      <c r="AC939" s="51">
        <f>IF(E939=1,VLOOKUP(Työfile_2024!D939,'2015'!$F$12:$X$1887,18,FALSE),"-")</f>
        <v>0</v>
      </c>
      <c r="AD939" s="51">
        <f>IF(E939=1,VLOOKUP(Työfile_2024!D939,'2015'!$F$12:$X$1887,19,FALSE),"-")</f>
        <v>0</v>
      </c>
      <c r="AI939" s="128">
        <f>IF(E939=1,VLOOKUP(Työfile_2024!D939,'2015'!$F$12:$AB$1887,20,FALSE),"-")</f>
        <v>0</v>
      </c>
      <c r="AJ939" s="128">
        <f>IF(E939=1,VLOOKUP(Työfile_2024!D939,'2015'!$F$12:$AB$1887,21,FALSE),"-")</f>
        <v>0</v>
      </c>
      <c r="AK939" s="128">
        <f>IF(E939=1,VLOOKUP(Työfile_2024!D939,'2015'!$F$12:$AB$1887,22,FALSE),"-")</f>
        <v>0</v>
      </c>
      <c r="AL939" s="128">
        <f>IF(E939=1,VLOOKUP(Työfile_2024!D939,'2015'!$F$12:$AB$1887,23,FALSE),"-")</f>
        <v>0</v>
      </c>
      <c r="AM939" s="56">
        <f>VLOOKUP(Työfile_2024!D939,Tmatkat_20km_tarkasteltava_verk!$C$2:$D$1804,2,FALSE)</f>
        <v>176</v>
      </c>
      <c r="AN939" s="148">
        <f t="shared" si="238"/>
        <v>0.10647307924984876</v>
      </c>
      <c r="AO939" s="178">
        <f>IF(E939=1,VLOOKUP(Työfile_2024!D939,'2015'!$F$12:$AC$1887,24,FALSE),"-")</f>
        <v>220</v>
      </c>
      <c r="AP939" s="63" t="str">
        <f>VLOOKUP(D939,Tarkasteltava_verkko_2024_harva!$E$2:$I$1804,5,FALSE)</f>
        <v>tiivis</v>
      </c>
      <c r="AQ939" s="52">
        <f>VLOOKUP(D939,Tarkasteltava_verkko_2024_harva!$E$2:$I$1804,4,FALSE)</f>
        <v>0</v>
      </c>
      <c r="AR939" s="148">
        <v>1.0028818443804035</v>
      </c>
      <c r="AS939" s="170" t="str">
        <f>IFERROR(VLOOKUP(C939,'2015'!$C$12:$AG$1887,30,FALSE),"-")</f>
        <v>kyllä</v>
      </c>
      <c r="AT939" s="148">
        <v>1.0028818443804035</v>
      </c>
      <c r="AU939" s="170">
        <f>IFERROR(VLOOKUP(C939,'2015'!$C$12:$AG$1887,31,FALSE),"-")</f>
        <v>0</v>
      </c>
      <c r="AV939" s="106"/>
      <c r="AW939" s="63">
        <f>IFERROR(VLOOKUP(C939,Merkittävyysluokitus!$A$2:$J$1705,10,FALSE),"-")</f>
        <v>3</v>
      </c>
      <c r="AX939" s="175">
        <f>IFERROR(VLOOKUP(C939,Merkittävyysluokitus!$A$2:$J$1705,6,FALSE),"-")</f>
        <v>9.5424961948249614</v>
      </c>
      <c r="AY939" s="175">
        <f>IFERROR(VLOOKUP(C939,Merkittävyysluokitus!$A$2:$J$1705,7,FALSE),"-")</f>
        <v>3.9866666666666668</v>
      </c>
      <c r="AZ939" s="175">
        <f>IFERROR(VLOOKUP(C939,Merkittävyysluokitus!$A$2:$J$1705,8,FALSE),"-")</f>
        <v>3.555829528158295</v>
      </c>
      <c r="BA939" s="175">
        <f>IFERROR(VLOOKUP(C939,Merkittävyysluokitus!$A$2:$J$1705,9,FALSE),"-")</f>
        <v>2</v>
      </c>
      <c r="BB939" s="203"/>
      <c r="BC939" s="203" t="str">
        <f t="shared" si="239"/>
        <v/>
      </c>
      <c r="BD939" s="39" t="str">
        <f t="shared" si="228"/>
        <v>musta</v>
      </c>
      <c r="BE939" s="68" t="str">
        <f t="shared" si="234"/>
        <v>musta</v>
      </c>
      <c r="BF939" s="68" t="str">
        <f t="shared" si="235"/>
        <v>musta</v>
      </c>
      <c r="BG939" s="68" t="str">
        <f t="shared" si="236"/>
        <v>musta</v>
      </c>
      <c r="BH939" s="208" t="str">
        <f t="shared" si="237"/>
        <v>musta</v>
      </c>
      <c r="BI939" s="39"/>
      <c r="BJ939" s="39" t="str">
        <f>IF(F939="ei löydy","uusi tie",IF(E939=0,"tieosoite muuttunut",IF(E939=1,VLOOKUP(D939,'2015'!$F$12:$AL$1887,31,FALSE),"-")))</f>
        <v>musta</v>
      </c>
      <c r="BK939" s="67" t="str">
        <f>IF(E939=1,VLOOKUP(D939,'2015'!$F$12:$AL$1887,32,FALSE),"-")</f>
        <v>musta</v>
      </c>
      <c r="BL939" s="39" t="str">
        <f>IF(F939="ei löydy","uusi tie",IF(E939=0,"tieosoite muuttunut",IF(E939=1,VLOOKUP(D939,'2015'!$F$12:$AL$1887,33,FALSE),"-")))</f>
        <v>musta</v>
      </c>
      <c r="BM939" s="39"/>
      <c r="BN939" s="217" t="str">
        <f>VLOOKUP(D939,'2015'!$F$12:$AL$1887,33,FALSE)</f>
        <v>musta</v>
      </c>
      <c r="BO939" s="39"/>
      <c r="BP939" s="115"/>
      <c r="BQ939" s="26" t="s">
        <v>10</v>
      </c>
      <c r="BS939" s="5"/>
      <c r="BU939" s="37"/>
      <c r="BV939" s="30"/>
      <c r="BX939">
        <f>IF(E939=1,VLOOKUP(D939,'2015'!$F$12:$AX$1887,43,FALSE),"-")</f>
        <v>0</v>
      </c>
      <c r="BY939">
        <f>IF(E939=1,VLOOKUP(D939,'2015'!$F$12:$AX$1887,44,FALSE),"-")</f>
        <v>0</v>
      </c>
      <c r="BZ939">
        <f>IF(E939=1,VLOOKUP(D939,'2015'!$F$12:$AX$1887,45,FALSE),"-")</f>
        <v>0</v>
      </c>
      <c r="CG939" s="2" t="s">
        <v>9</v>
      </c>
      <c r="CH939" s="21" t="s">
        <v>10</v>
      </c>
      <c r="CI939" s="21" t="s">
        <v>10</v>
      </c>
      <c r="CK939" s="2" t="s">
        <v>9</v>
      </c>
      <c r="CL939" s="21" t="s">
        <v>10</v>
      </c>
      <c r="CM939" s="21" t="s">
        <v>10</v>
      </c>
    </row>
    <row r="940" spans="1:91" ht="15.75" thickBot="1" x14ac:dyDescent="0.3">
      <c r="A940" s="50"/>
      <c r="B940" s="50"/>
      <c r="C940" s="50" t="str">
        <f t="shared" si="240"/>
        <v>4251_1_15098</v>
      </c>
      <c r="D940" s="51" t="str">
        <f t="shared" si="241"/>
        <v>4251_1</v>
      </c>
      <c r="E940" s="224">
        <f>IFERROR(VLOOKUP(C940,'2015'!$C$12:$D$1887,2,FALSE),0)</f>
        <v>0</v>
      </c>
      <c r="F940" s="51">
        <f>IFERROR(K940-IFERROR(VLOOKUP(D940,'2015'!$F$12:$I$1887,4,FALSE),"ei löydy"),"ei löydy")</f>
        <v>7390</v>
      </c>
      <c r="G940" s="224">
        <f>IFERROR(VLOOKUP(Työfile_2024!C940,Liikennemalli!$D$6:$G$1921,4,FALSE),0)</f>
        <v>1</v>
      </c>
      <c r="H940" s="225">
        <f>K940-IFERROR(VLOOKUP(Työfile_2024!D940,Liikennemalli!$C$6:$H$1921,6,FALSE),"ei löydy")</f>
        <v>0</v>
      </c>
      <c r="I940" s="80">
        <v>4251</v>
      </c>
      <c r="J940" s="52">
        <v>1</v>
      </c>
      <c r="K940" s="52">
        <v>15098</v>
      </c>
      <c r="L940" s="53"/>
      <c r="M940" s="54"/>
      <c r="N940" s="54"/>
      <c r="O940" s="54"/>
      <c r="P940" s="54"/>
      <c r="Q940" s="55"/>
      <c r="R940" s="55"/>
      <c r="S940" s="55"/>
      <c r="T940" s="55"/>
      <c r="U940" s="52"/>
      <c r="V940" s="56">
        <v>252.60339117763942</v>
      </c>
      <c r="W940" s="56">
        <v>20.2573850841171</v>
      </c>
      <c r="X940" s="56">
        <v>247.24413829646312</v>
      </c>
      <c r="Y940" s="56">
        <f>VLOOKUP(D940,Liikennemalli24!$D$2:$F$1804,2,FALSE)</f>
        <v>195</v>
      </c>
      <c r="Z940" s="148">
        <f>VLOOKUP(D940,Liikennemalli24!$D$2:$F$1804,3,FALSE)</f>
        <v>0.58099999999999996</v>
      </c>
      <c r="AA940" s="178">
        <f>IF(G940=1,VLOOKUP(C940,Liikennemalli!$D$6:$H$1921,2,FALSE),"-")</f>
        <v>166.51209375494801</v>
      </c>
      <c r="AB940" s="198">
        <f>IF(G940=1,VLOOKUP(C940,Liikennemalli!$D$6:$H$1921,3,FALSE),"-")</f>
        <v>0.95693009597885803</v>
      </c>
      <c r="AC940" s="51" t="str">
        <f>IF(E940=1,VLOOKUP(Työfile_2024!D940,'2015'!$F$12:$X$1887,18,FALSE),"-")</f>
        <v>-</v>
      </c>
      <c r="AD940" s="51" t="str">
        <f>IF(E940=1,VLOOKUP(Työfile_2024!D940,'2015'!$F$12:$X$1887,19,FALSE),"-")</f>
        <v>-</v>
      </c>
      <c r="AI940" s="128" t="str">
        <f>IF(E940=1,VLOOKUP(Työfile_2024!D940,'2015'!$F$12:$AB$1887,20,FALSE),"-")</f>
        <v>-</v>
      </c>
      <c r="AJ940" s="128" t="str">
        <f>IF(E940=1,VLOOKUP(Työfile_2024!D940,'2015'!$F$12:$AB$1887,21,FALSE),"-")</f>
        <v>-</v>
      </c>
      <c r="AK940" s="128" t="str">
        <f>IF(E940=1,VLOOKUP(Työfile_2024!D940,'2015'!$F$12:$AB$1887,22,FALSE),"-")</f>
        <v>-</v>
      </c>
      <c r="AL940" s="128" t="str">
        <f>IF(E940=1,VLOOKUP(Työfile_2024!D940,'2015'!$F$12:$AB$1887,23,FALSE),"-")</f>
        <v>-</v>
      </c>
      <c r="AM940" s="56">
        <f>VLOOKUP(Työfile_2024!D940,Tmatkat_20km_tarkasteltava_verk!$C$2:$D$1804,2,FALSE)</f>
        <v>61</v>
      </c>
      <c r="AN940" s="148">
        <f t="shared" si="238"/>
        <v>0.24148527743676526</v>
      </c>
      <c r="AO940" s="178" t="str">
        <f>IF(E940=1,VLOOKUP(Työfile_2024!D940,'2015'!$F$12:$AC$1887,24,FALSE),"-")</f>
        <v>-</v>
      </c>
      <c r="AP940" s="63">
        <f>VLOOKUP(D940,Tarkasteltava_verkko_2024_harva!$E$2:$I$1804,5,FALSE)</f>
        <v>0</v>
      </c>
      <c r="AQ940" s="52">
        <f>VLOOKUP(D940,Tarkasteltava_verkko_2024_harva!$E$2:$I$1804,4,FALSE)</f>
        <v>0</v>
      </c>
      <c r="AR940" s="148">
        <v>0</v>
      </c>
      <c r="AS940" s="170" t="str">
        <f>IFERROR(VLOOKUP(C940,'2015'!$C$12:$AG$1887,30,FALSE),"-")</f>
        <v>-</v>
      </c>
      <c r="AT940" s="148">
        <v>0</v>
      </c>
      <c r="AU940" s="170" t="str">
        <f>IFERROR(VLOOKUP(C940,'2015'!$C$12:$AG$1887,31,FALSE),"-")</f>
        <v>-</v>
      </c>
      <c r="AV940" s="106"/>
      <c r="AW940" s="63">
        <f>IFERROR(VLOOKUP(C940,Merkittävyysluokitus!$A$2:$J$1705,10,FALSE),"-")</f>
        <v>3</v>
      </c>
      <c r="AX940" s="175">
        <f>IFERROR(VLOOKUP(C940,Merkittävyysluokitus!$A$2:$J$1705,6,FALSE),"-")</f>
        <v>3.4656013049598027</v>
      </c>
      <c r="AY940" s="175">
        <f>IFERROR(VLOOKUP(C940,Merkittävyysluokitus!$A$2:$J$1705,7,FALSE),"-")</f>
        <v>0.96447684019958491</v>
      </c>
      <c r="AZ940" s="175">
        <f>IFERROR(VLOOKUP(C940,Merkittävyysluokitus!$A$2:$J$1705,8,FALSE),"-")</f>
        <v>1.6677911314268843</v>
      </c>
      <c r="BA940" s="175">
        <f>IFERROR(VLOOKUP(C940,Merkittävyysluokitus!$A$2:$J$1705,9,FALSE),"-")</f>
        <v>0.83333333333333326</v>
      </c>
      <c r="BB940" s="203"/>
      <c r="BC940" s="203" t="str">
        <f t="shared" si="239"/>
        <v>tieosoite muuttunut</v>
      </c>
      <c r="BD940" s="39" t="str">
        <f t="shared" si="228"/>
        <v>musta</v>
      </c>
      <c r="BE940" s="68" t="str">
        <f t="shared" si="234"/>
        <v>musta</v>
      </c>
      <c r="BF940" s="68" t="str">
        <f t="shared" si="235"/>
        <v>musta</v>
      </c>
      <c r="BG940" s="68" t="str">
        <f t="shared" si="236"/>
        <v>musta</v>
      </c>
      <c r="BH940" s="208" t="str">
        <f t="shared" si="237"/>
        <v>musta</v>
      </c>
      <c r="BI940" s="39"/>
      <c r="BJ940" s="39" t="str">
        <f>IF(F940="ei löydy","uusi tie",IF(E940=0,"tieosoite muuttunut",IF(E940=1,VLOOKUP(D940,'2015'!$F$12:$AL$1887,31,FALSE),"-")))</f>
        <v>tieosoite muuttunut</v>
      </c>
      <c r="BK940" s="67" t="str">
        <f>IF(E940=1,VLOOKUP(D940,'2015'!$F$12:$AL$1887,32,FALSE),"-")</f>
        <v>-</v>
      </c>
      <c r="BL940" s="39" t="str">
        <f>IF(F940="ei löydy","uusi tie",IF(E940=0,"tieosoite muuttunut",IF(E940=1,VLOOKUP(D940,'2015'!$F$12:$AL$1887,33,FALSE),"-")))</f>
        <v>tieosoite muuttunut</v>
      </c>
      <c r="BM940" s="39"/>
      <c r="BN940" s="217" t="str">
        <f>VLOOKUP(D940,'2015'!$F$12:$AL$1887,33,FALSE)</f>
        <v>musta</v>
      </c>
      <c r="BO940" s="39"/>
      <c r="BP940" s="115"/>
      <c r="BQ940" s="26" t="s">
        <v>10</v>
      </c>
      <c r="BS940" s="5"/>
      <c r="BU940" s="37"/>
      <c r="BV940" s="30"/>
      <c r="BX940" t="str">
        <f>IF(E940=1,VLOOKUP(D940,'2015'!$F$12:$AX$1887,43,FALSE),"-")</f>
        <v>-</v>
      </c>
      <c r="BY940" t="str">
        <f>IF(E940=1,VLOOKUP(D940,'2015'!$F$12:$AX$1887,44,FALSE),"-")</f>
        <v>-</v>
      </c>
      <c r="BZ940" t="str">
        <f>IF(E940=1,VLOOKUP(D940,'2015'!$F$12:$AX$1887,45,FALSE),"-")</f>
        <v>-</v>
      </c>
      <c r="CG940" s="21"/>
      <c r="CH940" s="21"/>
      <c r="CI940" s="21"/>
      <c r="CK940" s="21"/>
      <c r="CL940" s="21"/>
      <c r="CM940" s="21"/>
    </row>
    <row r="941" spans="1:91" ht="15.75" thickBot="1" x14ac:dyDescent="0.3">
      <c r="A941" s="50"/>
      <c r="B941" s="50"/>
      <c r="C941" s="50" t="str">
        <f t="shared" si="240"/>
        <v>4251_3_3316</v>
      </c>
      <c r="D941" s="51" t="str">
        <f t="shared" si="241"/>
        <v>4251_3</v>
      </c>
      <c r="E941" s="224">
        <f>IFERROR(VLOOKUP(C941,'2015'!$C$12:$D$1887,2,FALSE),0)</f>
        <v>1</v>
      </c>
      <c r="F941" s="51">
        <f>IFERROR(K941-IFERROR(VLOOKUP(D941,'2015'!$F$12:$I$1887,4,FALSE),"ei löydy"),"ei löydy")</f>
        <v>0</v>
      </c>
      <c r="G941" s="224">
        <f>IFERROR(VLOOKUP(Työfile_2024!C941,Liikennemalli!$D$6:$G$1921,4,FALSE),0)</f>
        <v>1</v>
      </c>
      <c r="H941" s="225">
        <f>K941-IFERROR(VLOOKUP(Työfile_2024!D941,Liikennemalli!$C$6:$H$1921,6,FALSE),"ei löydy")</f>
        <v>0</v>
      </c>
      <c r="I941" s="80">
        <v>4251</v>
      </c>
      <c r="J941" s="52">
        <v>3</v>
      </c>
      <c r="K941" s="52">
        <v>3316</v>
      </c>
      <c r="L941" s="53"/>
      <c r="M941" s="54"/>
      <c r="N941" s="54"/>
      <c r="O941" s="54"/>
      <c r="P941" s="54"/>
      <c r="Q941" s="55"/>
      <c r="R941" s="55"/>
      <c r="S941" s="55"/>
      <c r="T941" s="55"/>
      <c r="U941" s="52"/>
      <c r="V941" s="56">
        <v>91</v>
      </c>
      <c r="W941" s="56">
        <v>15</v>
      </c>
      <c r="X941" s="56">
        <v>100</v>
      </c>
      <c r="Y941" s="56">
        <f>VLOOKUP(D941,Liikennemalli24!$D$2:$F$1804,2,FALSE)</f>
        <v>134</v>
      </c>
      <c r="Z941" s="148">
        <f>VLOOKUP(D941,Liikennemalli24!$D$2:$F$1804,3,FALSE)</f>
        <v>0.59799999999999998</v>
      </c>
      <c r="AA941" s="178">
        <f>IF(G941=1,VLOOKUP(C941,Liikennemalli!$D$6:$H$1921,2,FALSE),"-")</f>
        <v>94.9176115407883</v>
      </c>
      <c r="AB941" s="198">
        <f>IF(G941=1,VLOOKUP(C941,Liikennemalli!$D$6:$H$1921,3,FALSE),"-")</f>
        <v>0.90267370927930801</v>
      </c>
      <c r="AC941" s="51">
        <f>IF(E941=1,VLOOKUP(Työfile_2024!D941,'2015'!$F$12:$X$1887,18,FALSE),"-")</f>
        <v>0</v>
      </c>
      <c r="AD941" s="51">
        <f>IF(E941=1,VLOOKUP(Työfile_2024!D941,'2015'!$F$12:$X$1887,19,FALSE),"-")</f>
        <v>0</v>
      </c>
      <c r="AI941" s="128">
        <f>IF(E941=1,VLOOKUP(Työfile_2024!D941,'2015'!$F$12:$AB$1887,20,FALSE),"-")</f>
        <v>0</v>
      </c>
      <c r="AJ941" s="128" t="str">
        <f>IF(E941=1,VLOOKUP(Työfile_2024!D941,'2015'!$F$12:$AB$1887,21,FALSE),"-")</f>
        <v>0-1 000</v>
      </c>
      <c r="AK941" s="128">
        <f>IF(E941=1,VLOOKUP(Työfile_2024!D941,'2015'!$F$12:$AB$1887,22,FALSE),"-")</f>
        <v>0</v>
      </c>
      <c r="AL941" s="128" t="str">
        <f>IF(E941=1,VLOOKUP(Työfile_2024!D941,'2015'!$F$12:$AB$1887,23,FALSE),"-")</f>
        <v>80-100 %</v>
      </c>
      <c r="AM941" s="56">
        <f>VLOOKUP(Työfile_2024!D941,Tmatkat_20km_tarkasteltava_verk!$C$2:$D$1804,2,FALSE)</f>
        <v>38</v>
      </c>
      <c r="AN941" s="148">
        <f t="shared" si="238"/>
        <v>0.4175824175824176</v>
      </c>
      <c r="AO941" s="178">
        <f>IF(E941=1,VLOOKUP(Työfile_2024!D941,'2015'!$F$12:$AC$1887,24,FALSE),"-")</f>
        <v>27</v>
      </c>
      <c r="AP941" s="63">
        <f>VLOOKUP(D941,Tarkasteltava_verkko_2024_harva!$E$2:$I$1804,5,FALSE)</f>
        <v>0</v>
      </c>
      <c r="AQ941" s="52">
        <f>VLOOKUP(D941,Tarkasteltava_verkko_2024_harva!$E$2:$I$1804,4,FALSE)</f>
        <v>0</v>
      </c>
      <c r="AR941" s="148">
        <v>0</v>
      </c>
      <c r="AS941" s="170">
        <f>IFERROR(VLOOKUP(C941,'2015'!$C$12:$AG$1887,30,FALSE),"-")</f>
        <v>0</v>
      </c>
      <c r="AT941" s="148">
        <v>0</v>
      </c>
      <c r="AU941" s="170">
        <f>IFERROR(VLOOKUP(C941,'2015'!$C$12:$AG$1887,31,FALSE),"-")</f>
        <v>0</v>
      </c>
      <c r="AV941" s="106"/>
      <c r="AW941" s="63">
        <f>IFERROR(VLOOKUP(C941,Merkittävyysluokitus!$A$2:$J$1705,10,FALSE),"-")</f>
        <v>4</v>
      </c>
      <c r="AX941" s="175">
        <f>IFERROR(VLOOKUP(C941,Merkittävyysluokitus!$A$2:$J$1705,6,FALSE),"-")</f>
        <v>1.8256484018264838</v>
      </c>
      <c r="AY941" s="175">
        <f>IFERROR(VLOOKUP(C941,Merkittävyysluokitus!$A$2:$J$1705,7,FALSE),"-")</f>
        <v>0.34299999999999997</v>
      </c>
      <c r="AZ941" s="175">
        <f>IFERROR(VLOOKUP(C941,Merkittävyysluokitus!$A$2:$J$1705,8,FALSE),"-")</f>
        <v>0.81598173515981731</v>
      </c>
      <c r="BA941" s="175">
        <f>IFERROR(VLOOKUP(C941,Merkittävyysluokitus!$A$2:$J$1705,9,FALSE),"-")</f>
        <v>0.66666666666666663</v>
      </c>
      <c r="BB941" s="203"/>
      <c r="BC941" s="203" t="str">
        <f t="shared" si="239"/>
        <v/>
      </c>
      <c r="BD941" s="39" t="str">
        <f t="shared" si="228"/>
        <v>musta</v>
      </c>
      <c r="BE941" s="68" t="str">
        <f t="shared" si="234"/>
        <v>musta</v>
      </c>
      <c r="BF941" s="68" t="str">
        <f t="shared" si="235"/>
        <v>musta</v>
      </c>
      <c r="BG941" s="68" t="str">
        <f t="shared" si="236"/>
        <v>musta</v>
      </c>
      <c r="BH941" s="208" t="str">
        <f t="shared" si="237"/>
        <v>musta</v>
      </c>
      <c r="BI941" s="39"/>
      <c r="BJ941" s="39" t="str">
        <f>IF(F941="ei löydy","uusi tie",IF(E941=0,"tieosoite muuttunut",IF(E941=1,VLOOKUP(D941,'2015'!$F$12:$AL$1887,31,FALSE),"-")))</f>
        <v>punainen</v>
      </c>
      <c r="BK941" s="67" t="str">
        <f>IF(E941=1,VLOOKUP(D941,'2015'!$F$12:$AL$1887,32,FALSE),"-")</f>
        <v>musta</v>
      </c>
      <c r="BL941" s="39" t="str">
        <f>IF(F941="ei löydy","uusi tie",IF(E941=0,"tieosoite muuttunut",IF(E941=1,VLOOKUP(D941,'2015'!$F$12:$AL$1887,33,FALSE),"-")))</f>
        <v>musta</v>
      </c>
      <c r="BM941" s="39"/>
      <c r="BN941" s="217" t="str">
        <f>VLOOKUP(D941,'2015'!$F$12:$AL$1887,33,FALSE)</f>
        <v>musta</v>
      </c>
      <c r="BO941" s="39"/>
      <c r="BP941" s="115"/>
      <c r="BQ941" s="26" t="s">
        <v>10</v>
      </c>
      <c r="BS941" s="5"/>
      <c r="BU941" s="37"/>
      <c r="BV941" s="30"/>
      <c r="BX941">
        <f>IF(E941=1,VLOOKUP(D941,'2015'!$F$12:$AX$1887,43,FALSE),"-")</f>
        <v>0</v>
      </c>
      <c r="BY941">
        <f>IF(E941=1,VLOOKUP(D941,'2015'!$F$12:$AX$1887,44,FALSE),"-")</f>
        <v>0</v>
      </c>
      <c r="BZ941">
        <f>IF(E941=1,VLOOKUP(D941,'2015'!$F$12:$AX$1887,45,FALSE),"-")</f>
        <v>0</v>
      </c>
      <c r="CG941" s="2" t="s">
        <v>9</v>
      </c>
      <c r="CH941" s="21" t="s">
        <v>10</v>
      </c>
      <c r="CI941" s="21" t="s">
        <v>10</v>
      </c>
      <c r="CK941" s="2" t="s">
        <v>9</v>
      </c>
      <c r="CL941" s="21" t="s">
        <v>10</v>
      </c>
      <c r="CM941" s="21" t="s">
        <v>10</v>
      </c>
    </row>
    <row r="942" spans="1:91" ht="15.75" thickBot="1" x14ac:dyDescent="0.3">
      <c r="A942" s="50"/>
      <c r="B942" s="50"/>
      <c r="C942" s="50" t="str">
        <f t="shared" si="240"/>
        <v>4251_4_4771</v>
      </c>
      <c r="D942" s="51" t="str">
        <f t="shared" si="241"/>
        <v>4251_4</v>
      </c>
      <c r="E942" s="224">
        <f>IFERROR(VLOOKUP(C942,'2015'!$C$12:$D$1887,2,FALSE),0)</f>
        <v>1</v>
      </c>
      <c r="F942" s="51">
        <f>IFERROR(K942-IFERROR(VLOOKUP(D942,'2015'!$F$12:$I$1887,4,FALSE),"ei löydy"),"ei löydy")</f>
        <v>0</v>
      </c>
      <c r="G942" s="224">
        <f>IFERROR(VLOOKUP(Työfile_2024!C942,Liikennemalli!$D$6:$G$1921,4,FALSE),0)</f>
        <v>1</v>
      </c>
      <c r="H942" s="225">
        <f>K942-IFERROR(VLOOKUP(Työfile_2024!D942,Liikennemalli!$C$6:$H$1921,6,FALSE),"ei löydy")</f>
        <v>0</v>
      </c>
      <c r="I942" s="80">
        <v>4251</v>
      </c>
      <c r="J942" s="52">
        <v>4</v>
      </c>
      <c r="K942" s="52">
        <v>4771</v>
      </c>
      <c r="L942" s="53"/>
      <c r="M942" s="54"/>
      <c r="N942" s="54"/>
      <c r="O942" s="54"/>
      <c r="P942" s="54"/>
      <c r="Q942" s="55"/>
      <c r="R942" s="55"/>
      <c r="S942" s="55"/>
      <c r="T942" s="55"/>
      <c r="U942" s="52"/>
      <c r="V942" s="56">
        <v>91</v>
      </c>
      <c r="W942" s="56">
        <v>15</v>
      </c>
      <c r="X942" s="56">
        <v>100</v>
      </c>
      <c r="Y942" s="56">
        <f>VLOOKUP(D942,Liikennemalli24!$D$2:$F$1804,2,FALSE)</f>
        <v>177</v>
      </c>
      <c r="Z942" s="148">
        <f>VLOOKUP(D942,Liikennemalli24!$D$2:$F$1804,3,FALSE)</f>
        <v>0.79</v>
      </c>
      <c r="AA942" s="178">
        <f>IF(G942=1,VLOOKUP(C942,Liikennemalli!$D$6:$H$1921,2,FALSE),"-")</f>
        <v>82.537443262983501</v>
      </c>
      <c r="AB942" s="198">
        <f>IF(G942=1,VLOOKUP(C942,Liikennemalli!$D$6:$H$1921,3,FALSE),"-")</f>
        <v>0.76478195469982702</v>
      </c>
      <c r="AC942" s="51">
        <f>IF(E942=1,VLOOKUP(Työfile_2024!D942,'2015'!$F$12:$X$1887,18,FALSE),"-")</f>
        <v>0</v>
      </c>
      <c r="AD942" s="51">
        <f>IF(E942=1,VLOOKUP(Työfile_2024!D942,'2015'!$F$12:$X$1887,19,FALSE),"-")</f>
        <v>0</v>
      </c>
      <c r="AI942" s="128">
        <f>IF(E942=1,VLOOKUP(Työfile_2024!D942,'2015'!$F$12:$AB$1887,20,FALSE),"-")</f>
        <v>0</v>
      </c>
      <c r="AJ942" s="128" t="str">
        <f>IF(E942=1,VLOOKUP(Työfile_2024!D942,'2015'!$F$12:$AB$1887,21,FALSE),"-")</f>
        <v>0-1 000</v>
      </c>
      <c r="AK942" s="128">
        <f>IF(E942=1,VLOOKUP(Työfile_2024!D942,'2015'!$F$12:$AB$1887,22,FALSE),"-")</f>
        <v>0</v>
      </c>
      <c r="AL942" s="128" t="str">
        <f>IF(E942=1,VLOOKUP(Työfile_2024!D942,'2015'!$F$12:$AB$1887,23,FALSE),"-")</f>
        <v>80-100 %</v>
      </c>
      <c r="AM942" s="56">
        <f>VLOOKUP(Työfile_2024!D942,Tmatkat_20km_tarkasteltava_verk!$C$2:$D$1804,2,FALSE)</f>
        <v>42</v>
      </c>
      <c r="AN942" s="148">
        <f t="shared" si="238"/>
        <v>0.46153846153846156</v>
      </c>
      <c r="AO942" s="178">
        <f>IF(E942=1,VLOOKUP(Työfile_2024!D942,'2015'!$F$12:$AC$1887,24,FALSE),"-")</f>
        <v>35</v>
      </c>
      <c r="AP942" s="63">
        <f>VLOOKUP(D942,Tarkasteltava_verkko_2024_harva!$E$2:$I$1804,5,FALSE)</f>
        <v>0</v>
      </c>
      <c r="AQ942" s="52">
        <f>VLOOKUP(D942,Tarkasteltava_verkko_2024_harva!$E$2:$I$1804,4,FALSE)</f>
        <v>0</v>
      </c>
      <c r="AR942" s="148">
        <v>0</v>
      </c>
      <c r="AS942" s="170">
        <f>IFERROR(VLOOKUP(C942,'2015'!$C$12:$AG$1887,30,FALSE),"-")</f>
        <v>0</v>
      </c>
      <c r="AT942" s="148">
        <v>0</v>
      </c>
      <c r="AU942" s="170">
        <f>IFERROR(VLOOKUP(C942,'2015'!$C$12:$AG$1887,31,FALSE),"-")</f>
        <v>0</v>
      </c>
      <c r="AV942" s="106"/>
      <c r="AW942" s="63">
        <f>IFERROR(VLOOKUP(C942,Merkittävyysluokitus!$A$2:$J$1705,10,FALSE),"-")</f>
        <v>4</v>
      </c>
      <c r="AX942" s="175">
        <f>IFERROR(VLOOKUP(C942,Merkittävyysluokitus!$A$2:$J$1705,6,FALSE),"-")</f>
        <v>2.8970030441400301</v>
      </c>
      <c r="AY942" s="175">
        <f>IFERROR(VLOOKUP(C942,Merkittävyysluokitus!$A$2:$J$1705,7,FALSE),"-")</f>
        <v>0.35966666666666663</v>
      </c>
      <c r="AZ942" s="175">
        <f>IFERROR(VLOOKUP(C942,Merkittävyysluokitus!$A$2:$J$1705,8,FALSE),"-")</f>
        <v>1.7040030441400305</v>
      </c>
      <c r="BA942" s="175">
        <f>IFERROR(VLOOKUP(C942,Merkittävyysluokitus!$A$2:$J$1705,9,FALSE),"-")</f>
        <v>0.83333333333333326</v>
      </c>
      <c r="BB942" s="203"/>
      <c r="BC942" s="203" t="str">
        <f t="shared" si="239"/>
        <v/>
      </c>
      <c r="BD942" s="39" t="str">
        <f t="shared" si="228"/>
        <v>musta</v>
      </c>
      <c r="BE942" s="68" t="str">
        <f t="shared" si="234"/>
        <v>musta</v>
      </c>
      <c r="BF942" s="68" t="str">
        <f t="shared" si="235"/>
        <v>musta</v>
      </c>
      <c r="BG942" s="68" t="str">
        <f t="shared" si="236"/>
        <v>musta</v>
      </c>
      <c r="BH942" s="208" t="str">
        <f t="shared" si="237"/>
        <v>musta</v>
      </c>
      <c r="BI942" s="39"/>
      <c r="BJ942" s="39" t="str">
        <f>IF(F942="ei löydy","uusi tie",IF(E942=0,"tieosoite muuttunut",IF(E942=1,VLOOKUP(D942,'2015'!$F$12:$AL$1887,31,FALSE),"-")))</f>
        <v>punainen</v>
      </c>
      <c r="BK942" s="67" t="str">
        <f>IF(E942=1,VLOOKUP(D942,'2015'!$F$12:$AL$1887,32,FALSE),"-")</f>
        <v>musta</v>
      </c>
      <c r="BL942" s="39" t="str">
        <f>IF(F942="ei löydy","uusi tie",IF(E942=0,"tieosoite muuttunut",IF(E942=1,VLOOKUP(D942,'2015'!$F$12:$AL$1887,33,FALSE),"-")))</f>
        <v>musta</v>
      </c>
      <c r="BM942" s="39"/>
      <c r="BN942" s="217" t="str">
        <f>VLOOKUP(D942,'2015'!$F$12:$AL$1887,33,FALSE)</f>
        <v>musta</v>
      </c>
      <c r="BO942" s="39"/>
      <c r="BP942" s="115"/>
      <c r="BQ942" s="26" t="s">
        <v>10</v>
      </c>
      <c r="BS942" s="5"/>
      <c r="BU942" s="37"/>
      <c r="BV942" s="30"/>
      <c r="BX942">
        <f>IF(E942=1,VLOOKUP(D942,'2015'!$F$12:$AX$1887,43,FALSE),"-")</f>
        <v>0</v>
      </c>
      <c r="BY942">
        <f>IF(E942=1,VLOOKUP(D942,'2015'!$F$12:$AX$1887,44,FALSE),"-")</f>
        <v>0</v>
      </c>
      <c r="BZ942">
        <f>IF(E942=1,VLOOKUP(D942,'2015'!$F$12:$AX$1887,45,FALSE),"-")</f>
        <v>0</v>
      </c>
      <c r="CG942" s="2" t="s">
        <v>9</v>
      </c>
      <c r="CH942" s="21" t="s">
        <v>10</v>
      </c>
      <c r="CI942" s="21" t="s">
        <v>10</v>
      </c>
      <c r="CK942" s="2" t="s">
        <v>9</v>
      </c>
      <c r="CL942" s="21" t="s">
        <v>10</v>
      </c>
      <c r="CM942" s="21" t="s">
        <v>10</v>
      </c>
    </row>
    <row r="943" spans="1:91" ht="15.75" thickBot="1" x14ac:dyDescent="0.3">
      <c r="A943" s="50"/>
      <c r="B943" s="50"/>
      <c r="C943" s="50" t="str">
        <f t="shared" si="240"/>
        <v>4251_5_2856</v>
      </c>
      <c r="D943" s="51" t="str">
        <f t="shared" si="241"/>
        <v>4251_5</v>
      </c>
      <c r="E943" s="224">
        <f>IFERROR(VLOOKUP(C943,'2015'!$C$12:$D$1887,2,FALSE),0)</f>
        <v>1</v>
      </c>
      <c r="F943" s="51">
        <f>IFERROR(K943-IFERROR(VLOOKUP(D943,'2015'!$F$12:$I$1887,4,FALSE),"ei löydy"),"ei löydy")</f>
        <v>0</v>
      </c>
      <c r="G943" s="224">
        <f>IFERROR(VLOOKUP(Työfile_2024!C943,Liikennemalli!$D$6:$G$1921,4,FALSE),0)</f>
        <v>1</v>
      </c>
      <c r="H943" s="225">
        <f>K943-IFERROR(VLOOKUP(Työfile_2024!D943,Liikennemalli!$C$6:$H$1921,6,FALSE),"ei löydy")</f>
        <v>0</v>
      </c>
      <c r="I943" s="80">
        <v>4251</v>
      </c>
      <c r="J943" s="52">
        <v>5</v>
      </c>
      <c r="K943" s="52">
        <v>2856</v>
      </c>
      <c r="L943" s="53"/>
      <c r="M943" s="54"/>
      <c r="N943" s="54"/>
      <c r="O943" s="54"/>
      <c r="P943" s="54"/>
      <c r="Q943" s="55"/>
      <c r="R943" s="55"/>
      <c r="S943" s="55"/>
      <c r="T943" s="55"/>
      <c r="U943" s="52"/>
      <c r="V943" s="56">
        <v>179</v>
      </c>
      <c r="W943" s="56">
        <v>18</v>
      </c>
      <c r="X943" s="56">
        <v>194</v>
      </c>
      <c r="Y943" s="56">
        <f>VLOOKUP(D943,Liikennemalli24!$D$2:$F$1804,2,FALSE)</f>
        <v>40</v>
      </c>
      <c r="Z943" s="148">
        <f>VLOOKUP(D943,Liikennemalli24!$D$2:$F$1804,3,FALSE)</f>
        <v>0.65700000000000003</v>
      </c>
      <c r="AA943" s="178">
        <f>IF(G943=1,VLOOKUP(C943,Liikennemalli!$D$6:$H$1921,2,FALSE),"-")</f>
        <v>53.0418578001794</v>
      </c>
      <c r="AB943" s="198">
        <f>IF(G943=1,VLOOKUP(C943,Liikennemalli!$D$6:$H$1921,3,FALSE),"-")</f>
        <v>0.57176582755541905</v>
      </c>
      <c r="AC943" s="51">
        <f>IF(E943=1,VLOOKUP(Työfile_2024!D943,'2015'!$F$12:$X$1887,18,FALSE),"-")</f>
        <v>0</v>
      </c>
      <c r="AD943" s="51">
        <f>IF(E943=1,VLOOKUP(Työfile_2024!D943,'2015'!$F$12:$X$1887,19,FALSE),"-")</f>
        <v>0</v>
      </c>
      <c r="AI943" s="128">
        <f>IF(E943=1,VLOOKUP(Työfile_2024!D943,'2015'!$F$12:$AB$1887,20,FALSE),"-")</f>
        <v>0</v>
      </c>
      <c r="AJ943" s="128" t="str">
        <f>IF(E943=1,VLOOKUP(Työfile_2024!D943,'2015'!$F$12:$AB$1887,21,FALSE),"-")</f>
        <v>0-1 000</v>
      </c>
      <c r="AK943" s="128">
        <f>IF(E943=1,VLOOKUP(Työfile_2024!D943,'2015'!$F$12:$AB$1887,22,FALSE),"-")</f>
        <v>0</v>
      </c>
      <c r="AL943" s="128" t="str">
        <f>IF(E943=1,VLOOKUP(Työfile_2024!D943,'2015'!$F$12:$AB$1887,23,FALSE),"-")</f>
        <v>80-100 %</v>
      </c>
      <c r="AM943" s="56">
        <f>VLOOKUP(Työfile_2024!D943,Tmatkat_20km_tarkasteltava_verk!$C$2:$D$1804,2,FALSE)</f>
        <v>25</v>
      </c>
      <c r="AN943" s="148">
        <f t="shared" si="238"/>
        <v>0.13966480446927373</v>
      </c>
      <c r="AO943" s="178">
        <f>IF(E943=1,VLOOKUP(Työfile_2024!D943,'2015'!$F$12:$AC$1887,24,FALSE),"-")</f>
        <v>22</v>
      </c>
      <c r="AP943" s="63">
        <f>VLOOKUP(D943,Tarkasteltava_verkko_2024_harva!$E$2:$I$1804,5,FALSE)</f>
        <v>0</v>
      </c>
      <c r="AQ943" s="52">
        <f>VLOOKUP(D943,Tarkasteltava_verkko_2024_harva!$E$2:$I$1804,4,FALSE)</f>
        <v>0</v>
      </c>
      <c r="AR943" s="148">
        <v>0</v>
      </c>
      <c r="AS943" s="170">
        <f>IFERROR(VLOOKUP(C943,'2015'!$C$12:$AG$1887,30,FALSE),"-")</f>
        <v>0</v>
      </c>
      <c r="AT943" s="148">
        <v>0</v>
      </c>
      <c r="AU943" s="170">
        <f>IFERROR(VLOOKUP(C943,'2015'!$C$12:$AG$1887,31,FALSE),"-")</f>
        <v>0</v>
      </c>
      <c r="AV943" s="106"/>
      <c r="AW943" s="63">
        <f>IFERROR(VLOOKUP(C943,Merkittävyysluokitus!$A$2:$J$1705,10,FALSE),"-")</f>
        <v>4</v>
      </c>
      <c r="AX943" s="175">
        <f>IFERROR(VLOOKUP(C943,Merkittävyysluokitus!$A$2:$J$1705,6,FALSE),"-")</f>
        <v>2.0635296803652965</v>
      </c>
      <c r="AY943" s="175">
        <f>IFERROR(VLOOKUP(C943,Merkittävyysluokitus!$A$2:$J$1705,7,FALSE),"-")</f>
        <v>0.58033333333333337</v>
      </c>
      <c r="AZ943" s="175">
        <f>IFERROR(VLOOKUP(C943,Merkittävyysluokitus!$A$2:$J$1705,8,FALSE),"-")</f>
        <v>0.98319634703196335</v>
      </c>
      <c r="BA943" s="175">
        <f>IFERROR(VLOOKUP(C943,Merkittävyysluokitus!$A$2:$J$1705,9,FALSE),"-")</f>
        <v>0.5</v>
      </c>
      <c r="BB943" s="203"/>
      <c r="BC943" s="203" t="str">
        <f t="shared" si="239"/>
        <v/>
      </c>
      <c r="BD943" s="39" t="str">
        <f t="shared" si="228"/>
        <v>musta</v>
      </c>
      <c r="BE943" s="68" t="str">
        <f t="shared" si="234"/>
        <v>musta</v>
      </c>
      <c r="BF943" s="68" t="str">
        <f t="shared" si="235"/>
        <v>musta</v>
      </c>
      <c r="BG943" s="68" t="str">
        <f t="shared" si="236"/>
        <v>musta</v>
      </c>
      <c r="BH943" s="208" t="str">
        <f t="shared" si="237"/>
        <v>musta</v>
      </c>
      <c r="BI943" s="39"/>
      <c r="BJ943" s="39" t="str">
        <f>IF(F943="ei löydy","uusi tie",IF(E943=0,"tieosoite muuttunut",IF(E943=1,VLOOKUP(D943,'2015'!$F$12:$AL$1887,31,FALSE),"-")))</f>
        <v>punainen</v>
      </c>
      <c r="BK943" s="67" t="str">
        <f>IF(E943=1,VLOOKUP(D943,'2015'!$F$12:$AL$1887,32,FALSE),"-")</f>
        <v>musta</v>
      </c>
      <c r="BL943" s="39" t="str">
        <f>IF(F943="ei löydy","uusi tie",IF(E943=0,"tieosoite muuttunut",IF(E943=1,VLOOKUP(D943,'2015'!$F$12:$AL$1887,33,FALSE),"-")))</f>
        <v>musta</v>
      </c>
      <c r="BM943" s="39"/>
      <c r="BN943" s="217" t="str">
        <f>VLOOKUP(D943,'2015'!$F$12:$AL$1887,33,FALSE)</f>
        <v>musta</v>
      </c>
      <c r="BO943" s="39"/>
      <c r="BP943" s="115"/>
      <c r="BQ943" s="26" t="s">
        <v>10</v>
      </c>
      <c r="BS943" s="5"/>
      <c r="BU943" s="37"/>
      <c r="BV943" s="30"/>
      <c r="BX943">
        <f>IF(E943=1,VLOOKUP(D943,'2015'!$F$12:$AX$1887,43,FALSE),"-")</f>
        <v>0</v>
      </c>
      <c r="BY943">
        <f>IF(E943=1,VLOOKUP(D943,'2015'!$F$12:$AX$1887,44,FALSE),"-")</f>
        <v>0</v>
      </c>
      <c r="BZ943">
        <f>IF(E943=1,VLOOKUP(D943,'2015'!$F$12:$AX$1887,45,FALSE),"-")</f>
        <v>0</v>
      </c>
      <c r="CG943" s="2" t="s">
        <v>9</v>
      </c>
      <c r="CH943" s="21" t="s">
        <v>10</v>
      </c>
      <c r="CI943" s="21" t="s">
        <v>10</v>
      </c>
      <c r="CK943" s="2" t="s">
        <v>9</v>
      </c>
      <c r="CL943" s="21" t="s">
        <v>10</v>
      </c>
      <c r="CM943" s="21" t="s">
        <v>10</v>
      </c>
    </row>
    <row r="944" spans="1:91" ht="15.75" thickBot="1" x14ac:dyDescent="0.3">
      <c r="A944" s="50"/>
      <c r="B944" s="50"/>
      <c r="C944" s="50" t="str">
        <f t="shared" si="240"/>
        <v>4251_6_5694</v>
      </c>
      <c r="D944" s="51" t="str">
        <f t="shared" si="241"/>
        <v>4251_6</v>
      </c>
      <c r="E944" s="224">
        <f>IFERROR(VLOOKUP(C944,'2015'!$C$12:$D$1887,2,FALSE),0)</f>
        <v>1</v>
      </c>
      <c r="F944" s="51">
        <f>IFERROR(K944-IFERROR(VLOOKUP(D944,'2015'!$F$12:$I$1887,4,FALSE),"ei löydy"),"ei löydy")</f>
        <v>0</v>
      </c>
      <c r="G944" s="224">
        <f>IFERROR(VLOOKUP(Työfile_2024!C944,Liikennemalli!$D$6:$G$1921,4,FALSE),0)</f>
        <v>1</v>
      </c>
      <c r="H944" s="225">
        <f>K944-IFERROR(VLOOKUP(Työfile_2024!D944,Liikennemalli!$C$6:$H$1921,6,FALSE),"ei löydy")</f>
        <v>0</v>
      </c>
      <c r="I944" s="80">
        <v>4251</v>
      </c>
      <c r="J944" s="52">
        <v>6</v>
      </c>
      <c r="K944" s="52">
        <v>5694</v>
      </c>
      <c r="L944" s="53"/>
      <c r="M944" s="54"/>
      <c r="N944" s="54"/>
      <c r="O944" s="54"/>
      <c r="P944" s="54"/>
      <c r="Q944" s="55"/>
      <c r="R944" s="55"/>
      <c r="S944" s="55"/>
      <c r="T944" s="55"/>
      <c r="U944" s="52"/>
      <c r="V944" s="56">
        <v>104</v>
      </c>
      <c r="W944" s="56">
        <v>10</v>
      </c>
      <c r="X944" s="56">
        <v>109</v>
      </c>
      <c r="Y944" s="56">
        <f>VLOOKUP(D944,Liikennemalli24!$D$2:$F$1804,2,FALSE)</f>
        <v>50</v>
      </c>
      <c r="Z944" s="148">
        <f>VLOOKUP(D944,Liikennemalli24!$D$2:$F$1804,3,FALSE)</f>
        <v>0.69</v>
      </c>
      <c r="AA944" s="178">
        <f>IF(G944=1,VLOOKUP(C944,Liikennemalli!$D$6:$H$1921,2,FALSE),"-")</f>
        <v>52.932187318014698</v>
      </c>
      <c r="AB944" s="198">
        <f>IF(G944=1,VLOOKUP(C944,Liikennemalli!$D$6:$H$1921,3,FALSE),"-")</f>
        <v>0.71047515909499204</v>
      </c>
      <c r="AC944" s="51">
        <f>IF(E944=1,VLOOKUP(Työfile_2024!D944,'2015'!$F$12:$X$1887,18,FALSE),"-")</f>
        <v>0</v>
      </c>
      <c r="AD944" s="51">
        <f>IF(E944=1,VLOOKUP(Työfile_2024!D944,'2015'!$F$12:$X$1887,19,FALSE),"-")</f>
        <v>0</v>
      </c>
      <c r="AI944" s="128">
        <f>IF(E944=1,VLOOKUP(Työfile_2024!D944,'2015'!$F$12:$AB$1887,20,FALSE),"-")</f>
        <v>0</v>
      </c>
      <c r="AJ944" s="128" t="str">
        <f>IF(E944=1,VLOOKUP(Työfile_2024!D944,'2015'!$F$12:$AB$1887,21,FALSE),"-")</f>
        <v>0-1 000</v>
      </c>
      <c r="AK944" s="128">
        <f>IF(E944=1,VLOOKUP(Työfile_2024!D944,'2015'!$F$12:$AB$1887,22,FALSE),"-")</f>
        <v>0</v>
      </c>
      <c r="AL944" s="128" t="str">
        <f>IF(E944=1,VLOOKUP(Työfile_2024!D944,'2015'!$F$12:$AB$1887,23,FALSE),"-")</f>
        <v>80-100 %</v>
      </c>
      <c r="AM944" s="56">
        <f>VLOOKUP(Työfile_2024!D944,Tmatkat_20km_tarkasteltava_verk!$C$2:$D$1804,2,FALSE)</f>
        <v>28</v>
      </c>
      <c r="AN944" s="148">
        <f t="shared" si="238"/>
        <v>0.26923076923076922</v>
      </c>
      <c r="AO944" s="178">
        <f>IF(E944=1,VLOOKUP(Työfile_2024!D944,'2015'!$F$12:$AC$1887,24,FALSE),"-")</f>
        <v>18</v>
      </c>
      <c r="AP944" s="63">
        <f>VLOOKUP(D944,Tarkasteltava_verkko_2024_harva!$E$2:$I$1804,5,FALSE)</f>
        <v>0</v>
      </c>
      <c r="AQ944" s="52">
        <f>VLOOKUP(D944,Tarkasteltava_verkko_2024_harva!$E$2:$I$1804,4,FALSE)</f>
        <v>0</v>
      </c>
      <c r="AR944" s="148">
        <v>0</v>
      </c>
      <c r="AS944" s="170">
        <f>IFERROR(VLOOKUP(C944,'2015'!$C$12:$AG$1887,30,FALSE),"-")</f>
        <v>0</v>
      </c>
      <c r="AT944" s="148">
        <v>0</v>
      </c>
      <c r="AU944" s="170">
        <f>IFERROR(VLOOKUP(C944,'2015'!$C$12:$AG$1887,31,FALSE),"-")</f>
        <v>0</v>
      </c>
      <c r="AV944" s="106"/>
      <c r="AW944" s="63">
        <f>IFERROR(VLOOKUP(C944,Merkittävyysluokitus!$A$2:$J$1705,10,FALSE),"-")</f>
        <v>4</v>
      </c>
      <c r="AX944" s="175">
        <f>IFERROR(VLOOKUP(C944,Merkittävyysluokitus!$A$2:$J$1705,6,FALSE),"-")</f>
        <v>1.461041095890411</v>
      </c>
      <c r="AY944" s="175">
        <f>IFERROR(VLOOKUP(C944,Merkittävyysluokitus!$A$2:$J$1705,7,FALSE),"-")</f>
        <v>0.39199999999999996</v>
      </c>
      <c r="AZ944" s="175">
        <f>IFERROR(VLOOKUP(C944,Merkittävyysluokitus!$A$2:$J$1705,8,FALSE),"-")</f>
        <v>0.56904109589041096</v>
      </c>
      <c r="BA944" s="175">
        <f>IFERROR(VLOOKUP(C944,Merkittävyysluokitus!$A$2:$J$1705,9,FALSE),"-")</f>
        <v>0.5</v>
      </c>
      <c r="BB944" s="203"/>
      <c r="BC944" s="203" t="str">
        <f t="shared" si="239"/>
        <v/>
      </c>
      <c r="BD944" s="39" t="str">
        <f t="shared" si="228"/>
        <v>musta</v>
      </c>
      <c r="BE944" s="68" t="str">
        <f t="shared" si="234"/>
        <v>musta</v>
      </c>
      <c r="BF944" s="68" t="str">
        <f t="shared" si="235"/>
        <v>musta</v>
      </c>
      <c r="BG944" s="68" t="str">
        <f t="shared" si="236"/>
        <v>musta</v>
      </c>
      <c r="BH944" s="208" t="str">
        <f t="shared" si="237"/>
        <v>musta</v>
      </c>
      <c r="BI944" s="39"/>
      <c r="BJ944" s="39" t="str">
        <f>IF(F944="ei löydy","uusi tie",IF(E944=0,"tieosoite muuttunut",IF(E944=1,VLOOKUP(D944,'2015'!$F$12:$AL$1887,31,FALSE),"-")))</f>
        <v>punainen</v>
      </c>
      <c r="BK944" s="67" t="str">
        <f>IF(E944=1,VLOOKUP(D944,'2015'!$F$12:$AL$1887,32,FALSE),"-")</f>
        <v>musta</v>
      </c>
      <c r="BL944" s="39" t="str">
        <f>IF(F944="ei löydy","uusi tie",IF(E944=0,"tieosoite muuttunut",IF(E944=1,VLOOKUP(D944,'2015'!$F$12:$AL$1887,33,FALSE),"-")))</f>
        <v>musta</v>
      </c>
      <c r="BM944" s="39"/>
      <c r="BN944" s="217" t="str">
        <f>VLOOKUP(D944,'2015'!$F$12:$AL$1887,33,FALSE)</f>
        <v>musta</v>
      </c>
      <c r="BO944" s="39"/>
      <c r="BP944" s="115"/>
      <c r="BQ944" s="26" t="s">
        <v>10</v>
      </c>
      <c r="BS944" s="5"/>
      <c r="BU944" s="37"/>
      <c r="BV944" s="30"/>
      <c r="BX944">
        <f>IF(E944=1,VLOOKUP(D944,'2015'!$F$12:$AX$1887,43,FALSE),"-")</f>
        <v>0</v>
      </c>
      <c r="BY944">
        <f>IF(E944=1,VLOOKUP(D944,'2015'!$F$12:$AX$1887,44,FALSE),"-")</f>
        <v>0</v>
      </c>
      <c r="BZ944">
        <f>IF(E944=1,VLOOKUP(D944,'2015'!$F$12:$AX$1887,45,FALSE),"-")</f>
        <v>0</v>
      </c>
      <c r="CG944" s="2" t="s">
        <v>9</v>
      </c>
      <c r="CH944" s="21" t="s">
        <v>10</v>
      </c>
      <c r="CI944" s="21" t="s">
        <v>10</v>
      </c>
      <c r="CK944" s="2" t="s">
        <v>9</v>
      </c>
      <c r="CL944" s="21" t="s">
        <v>10</v>
      </c>
      <c r="CM944" s="21" t="s">
        <v>10</v>
      </c>
    </row>
    <row r="945" spans="1:94" ht="15.75" thickBot="1" x14ac:dyDescent="0.3">
      <c r="A945" s="50"/>
      <c r="B945" s="50"/>
      <c r="C945" s="50" t="str">
        <f t="shared" si="240"/>
        <v>4251_7_5812</v>
      </c>
      <c r="D945" s="51" t="str">
        <f t="shared" si="241"/>
        <v>4251_7</v>
      </c>
      <c r="E945" s="224">
        <f>IFERROR(VLOOKUP(C945,'2015'!$C$12:$D$1887,2,FALSE),0)</f>
        <v>1</v>
      </c>
      <c r="F945" s="51">
        <f>IFERROR(K945-IFERROR(VLOOKUP(D945,'2015'!$F$12:$I$1887,4,FALSE),"ei löydy"),"ei löydy")</f>
        <v>0</v>
      </c>
      <c r="G945" s="224">
        <f>IFERROR(VLOOKUP(Työfile_2024!C945,Liikennemalli!$D$6:$G$1921,4,FALSE),0)</f>
        <v>1</v>
      </c>
      <c r="H945" s="225">
        <f>K945-IFERROR(VLOOKUP(Työfile_2024!D945,Liikennemalli!$C$6:$H$1921,6,FALSE),"ei löydy")</f>
        <v>0</v>
      </c>
      <c r="I945" s="80">
        <v>4251</v>
      </c>
      <c r="J945" s="52">
        <v>7</v>
      </c>
      <c r="K945" s="52">
        <v>5812</v>
      </c>
      <c r="L945" s="53"/>
      <c r="M945" s="54"/>
      <c r="N945" s="54"/>
      <c r="O945" s="54"/>
      <c r="P945" s="54"/>
      <c r="Q945" s="55"/>
      <c r="R945" s="55"/>
      <c r="S945" s="55"/>
      <c r="T945" s="55"/>
      <c r="U945" s="52"/>
      <c r="V945" s="56">
        <v>104</v>
      </c>
      <c r="W945" s="56">
        <v>10</v>
      </c>
      <c r="X945" s="56">
        <v>109</v>
      </c>
      <c r="Y945" s="56">
        <f>VLOOKUP(D945,Liikennemalli24!$D$2:$F$1804,2,FALSE)</f>
        <v>38</v>
      </c>
      <c r="Z945" s="148">
        <f>VLOOKUP(D945,Liikennemalli24!$D$2:$F$1804,3,FALSE)</f>
        <v>0.90300000000000002</v>
      </c>
      <c r="AA945" s="178">
        <f>IF(G945=1,VLOOKUP(C945,Liikennemalli!$D$6:$H$1921,2,FALSE),"-")</f>
        <v>43.898915769740597</v>
      </c>
      <c r="AB945" s="198">
        <f>IF(G945=1,VLOOKUP(C945,Liikennemalli!$D$6:$H$1921,3,FALSE),"-")</f>
        <v>0.70603379315215997</v>
      </c>
      <c r="AC945" s="51">
        <f>IF(E945=1,VLOOKUP(Työfile_2024!D945,'2015'!$F$12:$X$1887,18,FALSE),"-")</f>
        <v>0</v>
      </c>
      <c r="AD945" s="51">
        <f>IF(E945=1,VLOOKUP(Työfile_2024!D945,'2015'!$F$12:$X$1887,19,FALSE),"-")</f>
        <v>0</v>
      </c>
      <c r="AI945" s="128">
        <f>IF(E945=1,VLOOKUP(Työfile_2024!D945,'2015'!$F$12:$AB$1887,20,FALSE),"-")</f>
        <v>0</v>
      </c>
      <c r="AJ945" s="128" t="str">
        <f>IF(E945=1,VLOOKUP(Työfile_2024!D945,'2015'!$F$12:$AB$1887,21,FALSE),"-")</f>
        <v>0-1 000</v>
      </c>
      <c r="AK945" s="128">
        <f>IF(E945=1,VLOOKUP(Työfile_2024!D945,'2015'!$F$12:$AB$1887,22,FALSE),"-")</f>
        <v>0</v>
      </c>
      <c r="AL945" s="128" t="str">
        <f>IF(E945=1,VLOOKUP(Työfile_2024!D945,'2015'!$F$12:$AB$1887,23,FALSE),"-")</f>
        <v>80-100 %</v>
      </c>
      <c r="AM945" s="56">
        <f>VLOOKUP(Työfile_2024!D945,Tmatkat_20km_tarkasteltava_verk!$C$2:$D$1804,2,FALSE)</f>
        <v>38</v>
      </c>
      <c r="AN945" s="148">
        <f t="shared" si="238"/>
        <v>0.36538461538461536</v>
      </c>
      <c r="AO945" s="178">
        <f>IF(E945=1,VLOOKUP(Työfile_2024!D945,'2015'!$F$12:$AC$1887,24,FALSE),"-")</f>
        <v>12</v>
      </c>
      <c r="AP945" s="63">
        <f>VLOOKUP(D945,Tarkasteltava_verkko_2024_harva!$E$2:$I$1804,5,FALSE)</f>
        <v>0</v>
      </c>
      <c r="AQ945" s="52">
        <f>VLOOKUP(D945,Tarkasteltava_verkko_2024_harva!$E$2:$I$1804,4,FALSE)</f>
        <v>0</v>
      </c>
      <c r="AR945" s="148">
        <v>0</v>
      </c>
      <c r="AS945" s="170">
        <f>IFERROR(VLOOKUP(C945,'2015'!$C$12:$AG$1887,30,FALSE),"-")</f>
        <v>0</v>
      </c>
      <c r="AT945" s="148">
        <v>0</v>
      </c>
      <c r="AU945" s="170">
        <f>IFERROR(VLOOKUP(C945,'2015'!$C$12:$AG$1887,31,FALSE),"-")</f>
        <v>0</v>
      </c>
      <c r="AV945" s="106"/>
      <c r="AW945" s="63">
        <f>IFERROR(VLOOKUP(C945,Merkittävyysluokitus!$A$2:$J$1705,10,FALSE),"-")</f>
        <v>4</v>
      </c>
      <c r="AX945" s="175">
        <f>IFERROR(VLOOKUP(C945,Merkittävyysluokitus!$A$2:$J$1705,6,FALSE),"-")</f>
        <v>2.0381035007610349</v>
      </c>
      <c r="AY945" s="175">
        <f>IFERROR(VLOOKUP(C945,Merkittävyysluokitus!$A$2:$J$1705,7,FALSE),"-")</f>
        <v>0.42199999999999999</v>
      </c>
      <c r="AZ945" s="175">
        <f>IFERROR(VLOOKUP(C945,Merkittävyysluokitus!$A$2:$J$1705,8,FALSE),"-")</f>
        <v>1.2827701674277017</v>
      </c>
      <c r="BA945" s="175">
        <f>IFERROR(VLOOKUP(C945,Merkittävyysluokitus!$A$2:$J$1705,9,FALSE),"-")</f>
        <v>0.33333333333333331</v>
      </c>
      <c r="BB945" s="203"/>
      <c r="BC945" s="203" t="str">
        <f t="shared" si="239"/>
        <v/>
      </c>
      <c r="BD945" s="39" t="str">
        <f t="shared" si="228"/>
        <v>musta</v>
      </c>
      <c r="BE945" s="68" t="str">
        <f t="shared" si="234"/>
        <v>musta</v>
      </c>
      <c r="BF945" s="68" t="str">
        <f t="shared" si="235"/>
        <v>musta</v>
      </c>
      <c r="BG945" s="68" t="str">
        <f t="shared" si="236"/>
        <v>musta</v>
      </c>
      <c r="BH945" s="208" t="str">
        <f t="shared" si="237"/>
        <v>musta</v>
      </c>
      <c r="BI945" s="39"/>
      <c r="BJ945" s="39" t="str">
        <f>IF(F945="ei löydy","uusi tie",IF(E945=0,"tieosoite muuttunut",IF(E945=1,VLOOKUP(D945,'2015'!$F$12:$AL$1887,31,FALSE),"-")))</f>
        <v>punainen</v>
      </c>
      <c r="BK945" s="67" t="str">
        <f>IF(E945=1,VLOOKUP(D945,'2015'!$F$12:$AL$1887,32,FALSE),"-")</f>
        <v>musta</v>
      </c>
      <c r="BL945" s="39" t="str">
        <f>IF(F945="ei löydy","uusi tie",IF(E945=0,"tieosoite muuttunut",IF(E945=1,VLOOKUP(D945,'2015'!$F$12:$AL$1887,33,FALSE),"-")))</f>
        <v>musta</v>
      </c>
      <c r="BM945" s="39"/>
      <c r="BN945" s="217" t="str">
        <f>VLOOKUP(D945,'2015'!$F$12:$AL$1887,33,FALSE)</f>
        <v>musta</v>
      </c>
      <c r="BO945" s="39"/>
      <c r="BP945" s="115"/>
      <c r="BQ945" s="26" t="s">
        <v>10</v>
      </c>
      <c r="BS945" s="5"/>
      <c r="BU945" s="37"/>
      <c r="BV945" s="30"/>
      <c r="BX945">
        <f>IF(E945=1,VLOOKUP(D945,'2015'!$F$12:$AX$1887,43,FALSE),"-")</f>
        <v>0</v>
      </c>
      <c r="BY945">
        <f>IF(E945=1,VLOOKUP(D945,'2015'!$F$12:$AX$1887,44,FALSE),"-")</f>
        <v>0</v>
      </c>
      <c r="BZ945">
        <f>IF(E945=1,VLOOKUP(D945,'2015'!$F$12:$AX$1887,45,FALSE),"-")</f>
        <v>0</v>
      </c>
      <c r="CG945" s="21"/>
      <c r="CH945" s="21"/>
      <c r="CI945" s="21"/>
      <c r="CK945" s="21"/>
      <c r="CL945" s="21"/>
      <c r="CM945" s="21"/>
    </row>
    <row r="946" spans="1:94" ht="15.75" thickBot="1" x14ac:dyDescent="0.3">
      <c r="A946" s="50"/>
      <c r="B946" s="50"/>
      <c r="C946" s="50" t="str">
        <f t="shared" si="240"/>
        <v>6134_1_3585</v>
      </c>
      <c r="D946" s="51" t="str">
        <f t="shared" si="241"/>
        <v>6134_1</v>
      </c>
      <c r="E946" s="224">
        <f>IFERROR(VLOOKUP(C946,'2015'!$C$12:$D$1887,2,FALSE),0)</f>
        <v>1</v>
      </c>
      <c r="F946" s="51">
        <f>IFERROR(K946-IFERROR(VLOOKUP(D946,'2015'!$F$12:$I$1887,4,FALSE),"ei löydy"),"ei löydy")</f>
        <v>0</v>
      </c>
      <c r="G946" s="224">
        <f>IFERROR(VLOOKUP(Työfile_2024!C946,Liikennemalli!$D$6:$G$1921,4,FALSE),0)</f>
        <v>1</v>
      </c>
      <c r="H946" s="225">
        <f>K946-IFERROR(VLOOKUP(Työfile_2024!D946,Liikennemalli!$C$6:$H$1921,6,FALSE),"ei löydy")</f>
        <v>0</v>
      </c>
      <c r="I946" s="80">
        <v>6134</v>
      </c>
      <c r="J946" s="52">
        <v>1</v>
      </c>
      <c r="K946" s="52">
        <v>3585</v>
      </c>
      <c r="L946" s="53"/>
      <c r="M946" s="54"/>
      <c r="N946" s="54"/>
      <c r="O946" s="54"/>
      <c r="P946" s="54"/>
      <c r="Q946" s="55"/>
      <c r="R946" s="55"/>
      <c r="S946" s="55"/>
      <c r="T946" s="55"/>
      <c r="U946" s="52"/>
      <c r="V946" s="56">
        <v>436</v>
      </c>
      <c r="W946" s="56">
        <v>46</v>
      </c>
      <c r="X946" s="56">
        <v>440</v>
      </c>
      <c r="Y946" s="56">
        <f>VLOOKUP(D946,Liikennemalli24!$D$2:$F$1804,2,FALSE)</f>
        <v>48</v>
      </c>
      <c r="Z946" s="57">
        <f>VLOOKUP(D946,Liikennemalli24!$D$2:$F$1804,3,FALSE)</f>
        <v>0.28799999999999998</v>
      </c>
      <c r="AA946" s="178">
        <f>IF(G946=1,VLOOKUP(C946,Liikennemalli!$D$6:$H$1921,2,FALSE),"-")</f>
        <v>111.255933037113</v>
      </c>
      <c r="AB946" s="197">
        <f>IF(G946=1,VLOOKUP(C946,Liikennemalli!$D$6:$H$1921,3,FALSE),"-")</f>
        <v>0.43664189132263698</v>
      </c>
      <c r="AC946" s="134">
        <f>IF(E946=1,VLOOKUP(Työfile_2024!D946,'2015'!$F$12:$X$1887,18,FALSE),"-")</f>
        <v>0</v>
      </c>
      <c r="AD946" s="127">
        <f>IF(E946=1,VLOOKUP(Työfile_2024!D946,'2015'!$F$12:$X$1887,19,FALSE),"-")</f>
        <v>0</v>
      </c>
      <c r="AI946" s="127">
        <f>IF(E946=1,VLOOKUP(Työfile_2024!D946,'2015'!$F$12:$AB$1887,20,FALSE),"-")</f>
        <v>0</v>
      </c>
      <c r="AJ946" s="127">
        <f>IF(E946=1,VLOOKUP(Työfile_2024!D946,'2015'!$F$12:$AB$1887,21,FALSE),"-")</f>
        <v>0</v>
      </c>
      <c r="AK946" s="127">
        <f>IF(E946=1,VLOOKUP(Työfile_2024!D946,'2015'!$F$12:$AB$1887,22,FALSE),"-")</f>
        <v>0</v>
      </c>
      <c r="AL946" s="127">
        <f>IF(E946=1,VLOOKUP(Työfile_2024!D946,'2015'!$F$12:$AB$1887,23,FALSE),"-")</f>
        <v>0</v>
      </c>
      <c r="AM946" s="56">
        <f>VLOOKUP(Työfile_2024!D946,Tmatkat_20km_tarkasteltava_verk!$C$2:$D$1804,2,FALSE)</f>
        <v>41</v>
      </c>
      <c r="AN946" s="148">
        <f t="shared" si="238"/>
        <v>9.4036697247706427E-2</v>
      </c>
      <c r="AO946" s="178">
        <f>IF(E946=1,VLOOKUP(Työfile_2024!D946,'2015'!$F$12:$AC$1887,24,FALSE),"-")</f>
        <v>76</v>
      </c>
      <c r="AP946" s="52">
        <f>VLOOKUP(D946,Tarkasteltava_verkko_2024_harva!$E$2:$I$1804,5,FALSE)</f>
        <v>0</v>
      </c>
      <c r="AQ946" s="52">
        <f>VLOOKUP(D946,Tarkasteltava_verkko_2024_harva!$E$2:$I$1804,4,FALSE)</f>
        <v>0</v>
      </c>
      <c r="AR946" s="148">
        <v>0</v>
      </c>
      <c r="AS946" s="170">
        <f>IFERROR(VLOOKUP(C946,'2015'!$C$12:$AG$1887,30,FALSE),"-")</f>
        <v>0</v>
      </c>
      <c r="AT946" s="148">
        <v>0</v>
      </c>
      <c r="AU946" s="170">
        <f>IFERROR(VLOOKUP(C946,'2015'!$C$12:$AG$1887,31,FALSE),"-")</f>
        <v>0</v>
      </c>
      <c r="AV946" s="106"/>
      <c r="AW946" s="63">
        <f>IFERROR(VLOOKUP(C946,Merkittävyysluokitus!$A$2:$J$1705,10,FALSE),"-")</f>
        <v>3</v>
      </c>
      <c r="AX946" s="175">
        <f>IFERROR(VLOOKUP(C946,Merkittävyysluokitus!$A$2:$J$1705,6,FALSE),"-")</f>
        <v>6.4858691019786905</v>
      </c>
      <c r="AY946" s="175">
        <f>IFERROR(VLOOKUP(C946,Merkittävyysluokitus!$A$2:$J$1705,7,FALSE),"-")</f>
        <v>1.5246666666666666</v>
      </c>
      <c r="AZ946" s="175">
        <f>IFERROR(VLOOKUP(C946,Merkittävyysluokitus!$A$2:$J$1705,8,FALSE),"-")</f>
        <v>4.1278691019786908</v>
      </c>
      <c r="BA946" s="175">
        <f>IFERROR(VLOOKUP(C946,Merkittävyysluokitus!$A$2:$J$1705,9,FALSE),"-")</f>
        <v>0.83333333333333326</v>
      </c>
      <c r="BB946" s="203"/>
      <c r="BC946" s="203" t="str">
        <f t="shared" si="239"/>
        <v/>
      </c>
      <c r="BD946" s="39" t="str">
        <f t="shared" si="228"/>
        <v>musta</v>
      </c>
      <c r="BE946" s="68" t="str">
        <f t="shared" si="234"/>
        <v>musta</v>
      </c>
      <c r="BF946" s="68" t="str">
        <f t="shared" si="235"/>
        <v>musta</v>
      </c>
      <c r="BG946" s="68" t="str">
        <f t="shared" si="236"/>
        <v>musta</v>
      </c>
      <c r="BH946" s="208" t="str">
        <f t="shared" si="237"/>
        <v>musta</v>
      </c>
      <c r="BI946" s="39"/>
      <c r="BJ946" s="39" t="str">
        <f>IF(F946="ei löydy","uusi tie",IF(E946=0,"tieosoite muuttunut",IF(E946=1,VLOOKUP(D946,'2015'!$F$12:$AL$1887,31,FALSE),"-")))</f>
        <v>musta</v>
      </c>
      <c r="BK946" s="67" t="str">
        <f>IF(E946=1,VLOOKUP(D946,'2015'!$F$12:$AL$1887,32,FALSE),"-")</f>
        <v>musta</v>
      </c>
      <c r="BL946" s="39" t="str">
        <f>IF(F946="ei löydy","uusi tie",IF(E946=0,"tieosoite muuttunut",IF(E946=1,VLOOKUP(D946,'2015'!$F$12:$AL$1887,33,FALSE),"-")))</f>
        <v>musta</v>
      </c>
      <c r="BM946" s="39"/>
      <c r="BN946" s="217" t="str">
        <f>VLOOKUP(D946,'2015'!$F$12:$AL$1887,33,FALSE)</f>
        <v>musta</v>
      </c>
      <c r="BO946" s="39"/>
      <c r="BP946" s="115" t="s">
        <v>10</v>
      </c>
      <c r="BQ946" s="30"/>
      <c r="BS946" s="5"/>
      <c r="BU946" s="37"/>
      <c r="BV946" s="30" t="s">
        <v>10</v>
      </c>
      <c r="BX946">
        <f>IF(E946=1,VLOOKUP(D946,'2015'!$F$12:$AX$1887,43,FALSE),"-")</f>
        <v>0</v>
      </c>
      <c r="BY946">
        <f>IF(E946=1,VLOOKUP(D946,'2015'!$F$12:$AX$1887,44,FALSE),"-")</f>
        <v>0</v>
      </c>
      <c r="BZ946">
        <f>IF(E946=1,VLOOKUP(D946,'2015'!$F$12:$AX$1887,45,FALSE),"-")</f>
        <v>0</v>
      </c>
      <c r="CA946" s="31">
        <f t="shared" ref="CA946:CA952" si="242">SUM(CB946:CE946)</f>
        <v>0</v>
      </c>
      <c r="CB946" s="31">
        <f t="shared" ref="CB946:CB952" si="243">IF(AD946&gt;0.59999,10,IF(AD946&gt;0.39999,1,0))</f>
        <v>0</v>
      </c>
      <c r="CC946" s="31">
        <f t="shared" ref="CC946:CC952" si="244">IF(AC946&gt;1999,10,IF(AC946&gt;999,1,0))</f>
        <v>0</v>
      </c>
      <c r="CD946" s="31">
        <f t="shared" ref="CD946:CD952" si="245">IF(AM946&gt;499,10,IF(AM946&gt;99,1,0))</f>
        <v>0</v>
      </c>
      <c r="CE946" s="31">
        <f t="shared" ref="CE946:CE952" si="246">IF(AQ946="osa seud. yht",10,IF(AP946="osa seud. yht",1,0))</f>
        <v>0</v>
      </c>
      <c r="CO946" s="2" t="s">
        <v>35</v>
      </c>
      <c r="CP946" s="2" t="s">
        <v>35</v>
      </c>
    </row>
    <row r="947" spans="1:94" ht="15.75" thickBot="1" x14ac:dyDescent="0.3">
      <c r="A947" s="50"/>
      <c r="B947" s="50"/>
      <c r="C947" s="50" t="str">
        <f t="shared" si="240"/>
        <v>6134_2_4470</v>
      </c>
      <c r="D947" s="51" t="str">
        <f t="shared" si="241"/>
        <v>6134_2</v>
      </c>
      <c r="E947" s="224">
        <f>IFERROR(VLOOKUP(C947,'2015'!$C$12:$D$1887,2,FALSE),0)</f>
        <v>1</v>
      </c>
      <c r="F947" s="51">
        <f>IFERROR(K947-IFERROR(VLOOKUP(D947,'2015'!$F$12:$I$1887,4,FALSE),"ei löydy"),"ei löydy")</f>
        <v>0</v>
      </c>
      <c r="G947" s="224">
        <f>IFERROR(VLOOKUP(Työfile_2024!C947,Liikennemalli!$D$6:$G$1921,4,FALSE),0)</f>
        <v>1</v>
      </c>
      <c r="H947" s="225">
        <f>K947-IFERROR(VLOOKUP(Työfile_2024!D947,Liikennemalli!$C$6:$H$1921,6,FALSE),"ei löydy")</f>
        <v>0</v>
      </c>
      <c r="I947" s="80">
        <v>6134</v>
      </c>
      <c r="J947" s="52">
        <v>2</v>
      </c>
      <c r="K947" s="52">
        <v>4470</v>
      </c>
      <c r="L947" s="53"/>
      <c r="M947" s="54"/>
      <c r="N947" s="54"/>
      <c r="O947" s="54"/>
      <c r="P947" s="54"/>
      <c r="Q947" s="55"/>
      <c r="R947" s="55"/>
      <c r="S947" s="55"/>
      <c r="T947" s="55"/>
      <c r="U947" s="52"/>
      <c r="V947" s="56">
        <v>249.57046979865771</v>
      </c>
      <c r="W947" s="56">
        <v>22.876957494407158</v>
      </c>
      <c r="X947" s="56">
        <v>249.23489932885906</v>
      </c>
      <c r="Y947" s="56">
        <f>VLOOKUP(D947,Liikennemalli24!$D$2:$F$1804,2,FALSE)</f>
        <v>52</v>
      </c>
      <c r="Z947" s="57">
        <f>VLOOKUP(D947,Liikennemalli24!$D$2:$F$1804,3,FALSE)</f>
        <v>0.47499999999999998</v>
      </c>
      <c r="AA947" s="178">
        <f>IF(G947=1,VLOOKUP(C947,Liikennemalli!$D$6:$H$1921,2,FALSE),"-")</f>
        <v>100.827086586118</v>
      </c>
      <c r="AB947" s="197">
        <f>IF(G947=1,VLOOKUP(C947,Liikennemalli!$D$6:$H$1921,3,FALSE),"-")</f>
        <v>0.552100422618366</v>
      </c>
      <c r="AC947" s="134">
        <f>IF(E947=1,VLOOKUP(Työfile_2024!D947,'2015'!$F$12:$X$1887,18,FALSE),"-")</f>
        <v>0</v>
      </c>
      <c r="AD947" s="127">
        <f>IF(E947=1,VLOOKUP(Työfile_2024!D947,'2015'!$F$12:$X$1887,19,FALSE),"-")</f>
        <v>0</v>
      </c>
      <c r="AI947" s="127">
        <f>IF(E947=1,VLOOKUP(Työfile_2024!D947,'2015'!$F$12:$AB$1887,20,FALSE),"-")</f>
        <v>0</v>
      </c>
      <c r="AJ947" s="127">
        <f>IF(E947=1,VLOOKUP(Työfile_2024!D947,'2015'!$F$12:$AB$1887,21,FALSE),"-")</f>
        <v>0</v>
      </c>
      <c r="AK947" s="127">
        <f>IF(E947=1,VLOOKUP(Työfile_2024!D947,'2015'!$F$12:$AB$1887,22,FALSE),"-")</f>
        <v>0</v>
      </c>
      <c r="AL947" s="127">
        <f>IF(E947=1,VLOOKUP(Työfile_2024!D947,'2015'!$F$12:$AB$1887,23,FALSE),"-")</f>
        <v>0</v>
      </c>
      <c r="AM947" s="56">
        <f>VLOOKUP(Työfile_2024!D947,Tmatkat_20km_tarkasteltava_verk!$C$2:$D$1804,2,FALSE)</f>
        <v>44</v>
      </c>
      <c r="AN947" s="148">
        <f t="shared" si="238"/>
        <v>0.17630290969719786</v>
      </c>
      <c r="AO947" s="178">
        <f>IF(E947=1,VLOOKUP(Työfile_2024!D947,'2015'!$F$12:$AC$1887,24,FALSE),"-")</f>
        <v>30</v>
      </c>
      <c r="AP947" s="52">
        <f>VLOOKUP(D947,Tarkasteltava_verkko_2024_harva!$E$2:$I$1804,5,FALSE)</f>
        <v>0</v>
      </c>
      <c r="AQ947" s="52">
        <f>VLOOKUP(D947,Tarkasteltava_verkko_2024_harva!$E$2:$I$1804,4,FALSE)</f>
        <v>0</v>
      </c>
      <c r="AR947" s="148">
        <v>0</v>
      </c>
      <c r="AS947" s="170">
        <f>IFERROR(VLOOKUP(C947,'2015'!$C$12:$AG$1887,30,FALSE),"-")</f>
        <v>0</v>
      </c>
      <c r="AT947" s="148">
        <v>0</v>
      </c>
      <c r="AU947" s="170">
        <f>IFERROR(VLOOKUP(C947,'2015'!$C$12:$AG$1887,31,FALSE),"-")</f>
        <v>0</v>
      </c>
      <c r="AV947" s="106"/>
      <c r="AW947" s="63">
        <f>IFERROR(VLOOKUP(C947,Merkittävyysluokitus!$A$2:$J$1705,10,FALSE),"-")</f>
        <v>3</v>
      </c>
      <c r="AX947" s="175">
        <f>IFERROR(VLOOKUP(C947,Merkittävyysluokitus!$A$2:$J$1705,6,FALSE),"-")</f>
        <v>4.2905814103153439</v>
      </c>
      <c r="AY947" s="175">
        <f>IFERROR(VLOOKUP(C947,Merkittävyysluokitus!$A$2:$J$1705,7,FALSE),"-")</f>
        <v>0.9653780760626397</v>
      </c>
      <c r="AZ947" s="175">
        <f>IFERROR(VLOOKUP(C947,Merkittävyysluokitus!$A$2:$J$1705,8,FALSE),"-")</f>
        <v>2.6585366675860378</v>
      </c>
      <c r="BA947" s="175">
        <f>IFERROR(VLOOKUP(C947,Merkittävyysluokitus!$A$2:$J$1705,9,FALSE),"-")</f>
        <v>0.66666666666666663</v>
      </c>
      <c r="BB947" s="203"/>
      <c r="BC947" s="203" t="str">
        <f t="shared" si="239"/>
        <v/>
      </c>
      <c r="BD947" s="39" t="str">
        <f t="shared" ref="BD947:BD1010" si="247">IF(BL947="pinkki","pinkki",IF(I947&lt;100,"punainen",IF(COUNTIF(BE947:BG947,"musta")&gt;=2,"musta",IF(COUNTIF(BE947:BG947,"punainen")&gt;=2,"punainen","Ei luokiteltu"))))</f>
        <v>musta</v>
      </c>
      <c r="BE947" s="68" t="str">
        <f t="shared" si="234"/>
        <v>musta</v>
      </c>
      <c r="BF947" s="68" t="str">
        <f t="shared" si="235"/>
        <v>musta</v>
      </c>
      <c r="BG947" s="68" t="str">
        <f t="shared" si="236"/>
        <v>musta</v>
      </c>
      <c r="BH947" s="208" t="str">
        <f t="shared" si="237"/>
        <v>musta</v>
      </c>
      <c r="BI947" s="39"/>
      <c r="BJ947" s="39" t="str">
        <f>IF(F947="ei löydy","uusi tie",IF(E947=0,"tieosoite muuttunut",IF(E947=1,VLOOKUP(D947,'2015'!$F$12:$AL$1887,31,FALSE),"-")))</f>
        <v>musta</v>
      </c>
      <c r="BK947" s="67" t="str">
        <f>IF(E947=1,VLOOKUP(D947,'2015'!$F$12:$AL$1887,32,FALSE),"-")</f>
        <v>musta</v>
      </c>
      <c r="BL947" s="39" t="str">
        <f>IF(F947="ei löydy","uusi tie",IF(E947=0,"tieosoite muuttunut",IF(E947=1,VLOOKUP(D947,'2015'!$F$12:$AL$1887,33,FALSE),"-")))</f>
        <v>musta</v>
      </c>
      <c r="BM947" s="39"/>
      <c r="BN947" s="217" t="str">
        <f>VLOOKUP(D947,'2015'!$F$12:$AL$1887,33,FALSE)</f>
        <v>musta</v>
      </c>
      <c r="BO947" s="39"/>
      <c r="BP947" s="115" t="s">
        <v>10</v>
      </c>
      <c r="BQ947" s="30"/>
      <c r="BS947" s="5"/>
      <c r="BU947" s="37"/>
      <c r="BV947" s="30" t="s">
        <v>10</v>
      </c>
      <c r="BX947">
        <f>IF(E947=1,VLOOKUP(D947,'2015'!$F$12:$AX$1887,43,FALSE),"-")</f>
        <v>0</v>
      </c>
      <c r="BY947">
        <f>IF(E947=1,VLOOKUP(D947,'2015'!$F$12:$AX$1887,44,FALSE),"-")</f>
        <v>0</v>
      </c>
      <c r="BZ947">
        <f>IF(E947=1,VLOOKUP(D947,'2015'!$F$12:$AX$1887,45,FALSE),"-")</f>
        <v>0</v>
      </c>
      <c r="CA947" s="31">
        <f t="shared" si="242"/>
        <v>0</v>
      </c>
      <c r="CB947" s="31">
        <f t="shared" si="243"/>
        <v>0</v>
      </c>
      <c r="CC947" s="31">
        <f t="shared" si="244"/>
        <v>0</v>
      </c>
      <c r="CD947" s="31">
        <f t="shared" si="245"/>
        <v>0</v>
      </c>
      <c r="CE947" s="31">
        <f t="shared" si="246"/>
        <v>0</v>
      </c>
      <c r="CO947" s="32" t="s">
        <v>34</v>
      </c>
      <c r="CP947" s="2" t="s">
        <v>35</v>
      </c>
    </row>
    <row r="948" spans="1:94" ht="15.75" thickBot="1" x14ac:dyDescent="0.3">
      <c r="A948" s="50"/>
      <c r="B948" s="50"/>
      <c r="C948" s="50" t="str">
        <f t="shared" si="240"/>
        <v>6134_3_12646</v>
      </c>
      <c r="D948" s="51" t="str">
        <f t="shared" si="241"/>
        <v>6134_3</v>
      </c>
      <c r="E948" s="224">
        <f>IFERROR(VLOOKUP(C948,'2015'!$C$12:$D$1887,2,FALSE),0)</f>
        <v>0</v>
      </c>
      <c r="F948" s="51">
        <f>IFERROR(K948-IFERROR(VLOOKUP(D948,'2015'!$F$12:$I$1887,4,FALSE),"ei löydy"),"ei löydy")</f>
        <v>7010</v>
      </c>
      <c r="G948" s="224">
        <f>IFERROR(VLOOKUP(Työfile_2024!C948,Liikennemalli!$D$6:$G$1921,4,FALSE),0)</f>
        <v>1</v>
      </c>
      <c r="H948" s="225">
        <f>K948-IFERROR(VLOOKUP(Työfile_2024!D948,Liikennemalli!$C$6:$H$1921,6,FALSE),"ei löydy")</f>
        <v>0</v>
      </c>
      <c r="I948" s="80">
        <v>6134</v>
      </c>
      <c r="J948" s="52">
        <v>3</v>
      </c>
      <c r="K948" s="52">
        <v>12646</v>
      </c>
      <c r="L948" s="53"/>
      <c r="M948" s="54"/>
      <c r="N948" s="54"/>
      <c r="O948" s="54"/>
      <c r="P948" s="54"/>
      <c r="Q948" s="55"/>
      <c r="R948" s="55"/>
      <c r="S948" s="55"/>
      <c r="T948" s="55"/>
      <c r="U948" s="52"/>
      <c r="V948" s="56">
        <v>178</v>
      </c>
      <c r="W948" s="56">
        <v>14</v>
      </c>
      <c r="X948" s="56">
        <v>176</v>
      </c>
      <c r="Y948" s="56">
        <f>VLOOKUP(D948,Liikennemalli24!$D$2:$F$1804,2,FALSE)</f>
        <v>49</v>
      </c>
      <c r="Z948" s="57">
        <f>VLOOKUP(D948,Liikennemalli24!$D$2:$F$1804,3,FALSE)</f>
        <v>0.72099999999999997</v>
      </c>
      <c r="AA948" s="178">
        <f>IF(G948=1,VLOOKUP(C948,Liikennemalli!$D$6:$H$1921,2,FALSE),"-")</f>
        <v>62.771307920345699</v>
      </c>
      <c r="AB948" s="197">
        <f>IF(G948=1,VLOOKUP(C948,Liikennemalli!$D$6:$H$1921,3,FALSE),"-")</f>
        <v>0.80894713847602695</v>
      </c>
      <c r="AC948" s="134" t="str">
        <f>IF(E948=1,VLOOKUP(Työfile_2024!D948,'2015'!$F$12:$X$1887,18,FALSE),"-")</f>
        <v>-</v>
      </c>
      <c r="AD948" s="127" t="str">
        <f>IF(E948=1,VLOOKUP(Työfile_2024!D948,'2015'!$F$12:$X$1887,19,FALSE),"-")</f>
        <v>-</v>
      </c>
      <c r="AI948" s="127" t="str">
        <f>IF(E948=1,VLOOKUP(Työfile_2024!D948,'2015'!$F$12:$AB$1887,20,FALSE),"-")</f>
        <v>-</v>
      </c>
      <c r="AJ948" s="127" t="str">
        <f>IF(E948=1,VLOOKUP(Työfile_2024!D948,'2015'!$F$12:$AB$1887,21,FALSE),"-")</f>
        <v>-</v>
      </c>
      <c r="AK948" s="127" t="str">
        <f>IF(E948=1,VLOOKUP(Työfile_2024!D948,'2015'!$F$12:$AB$1887,22,FALSE),"-")</f>
        <v>-</v>
      </c>
      <c r="AL948" s="127" t="str">
        <f>IF(E948=1,VLOOKUP(Työfile_2024!D948,'2015'!$F$12:$AB$1887,23,FALSE),"-")</f>
        <v>-</v>
      </c>
      <c r="AM948" s="56">
        <f>VLOOKUP(Työfile_2024!D948,Tmatkat_20km_tarkasteltava_verk!$C$2:$D$1804,2,FALSE)</f>
        <v>13</v>
      </c>
      <c r="AN948" s="148">
        <f t="shared" si="238"/>
        <v>7.3033707865168537E-2</v>
      </c>
      <c r="AO948" s="178" t="str">
        <f>IF(E948=1,VLOOKUP(Työfile_2024!D948,'2015'!$F$12:$AC$1887,24,FALSE),"-")</f>
        <v>-</v>
      </c>
      <c r="AP948" s="52">
        <f>VLOOKUP(D948,Tarkasteltava_verkko_2024_harva!$E$2:$I$1804,5,FALSE)</f>
        <v>0</v>
      </c>
      <c r="AQ948" s="52">
        <f>VLOOKUP(D948,Tarkasteltava_verkko_2024_harva!$E$2:$I$1804,4,FALSE)</f>
        <v>0</v>
      </c>
      <c r="AR948" s="148">
        <v>0</v>
      </c>
      <c r="AS948" s="170" t="str">
        <f>IFERROR(VLOOKUP(C948,'2015'!$C$12:$AG$1887,30,FALSE),"-")</f>
        <v>-</v>
      </c>
      <c r="AT948" s="148">
        <v>0</v>
      </c>
      <c r="AU948" s="170" t="str">
        <f>IFERROR(VLOOKUP(C948,'2015'!$C$12:$AG$1887,31,FALSE),"-")</f>
        <v>-</v>
      </c>
      <c r="AV948" s="106"/>
      <c r="AW948" s="63">
        <f>IFERROR(VLOOKUP(C948,Merkittävyysluokitus!$A$2:$J$1705,10,FALSE),"-")</f>
        <v>3</v>
      </c>
      <c r="AX948" s="175">
        <f>IFERROR(VLOOKUP(C948,Merkittävyysluokitus!$A$2:$J$1705,6,FALSE),"-")</f>
        <v>4.1558721461187211</v>
      </c>
      <c r="AY948" s="175">
        <f>IFERROR(VLOOKUP(C948,Merkittävyysluokitus!$A$2:$J$1705,7,FALSE),"-")</f>
        <v>0.62066666666666659</v>
      </c>
      <c r="AZ948" s="175">
        <f>IFERROR(VLOOKUP(C948,Merkittävyysluokitus!$A$2:$J$1705,8,FALSE),"-")</f>
        <v>2.3685388127853879</v>
      </c>
      <c r="BA948" s="175">
        <f>IFERROR(VLOOKUP(C948,Merkittävyysluokitus!$A$2:$J$1705,9,FALSE),"-")</f>
        <v>1.1666666666666665</v>
      </c>
      <c r="BB948" s="203"/>
      <c r="BC948" s="203" t="str">
        <f t="shared" si="239"/>
        <v>tieosoite muuttunut</v>
      </c>
      <c r="BD948" s="39" t="str">
        <f t="shared" si="247"/>
        <v>musta</v>
      </c>
      <c r="BE948" s="68" t="str">
        <f t="shared" si="234"/>
        <v>musta</v>
      </c>
      <c r="BF948" s="68" t="str">
        <f t="shared" si="235"/>
        <v>musta</v>
      </c>
      <c r="BG948" s="69" t="str">
        <f t="shared" si="236"/>
        <v>musta</v>
      </c>
      <c r="BH948" s="209" t="str">
        <f t="shared" si="237"/>
        <v>musta</v>
      </c>
      <c r="BI948" s="39"/>
      <c r="BJ948" s="39" t="str">
        <f>IF(F948="ei löydy","uusi tie",IF(E948=0,"tieosoite muuttunut",IF(E948=1,VLOOKUP(D948,'2015'!$F$12:$AL$1887,31,FALSE),"-")))</f>
        <v>tieosoite muuttunut</v>
      </c>
      <c r="BK948" s="67" t="str">
        <f>IF(E948=1,VLOOKUP(D948,'2015'!$F$12:$AL$1887,32,FALSE),"-")</f>
        <v>-</v>
      </c>
      <c r="BL948" s="39" t="str">
        <f>IF(F948="ei löydy","uusi tie",IF(E948=0,"tieosoite muuttunut",IF(E948=1,VLOOKUP(D948,'2015'!$F$12:$AL$1887,33,FALSE),"-")))</f>
        <v>tieosoite muuttunut</v>
      </c>
      <c r="BM948" s="39"/>
      <c r="BN948" s="217" t="str">
        <f>VLOOKUP(D948,'2015'!$F$12:$AL$1887,33,FALSE)</f>
        <v>musta</v>
      </c>
      <c r="BO948" s="39"/>
      <c r="BP948" s="115" t="s">
        <v>10</v>
      </c>
      <c r="BQ948" s="30"/>
      <c r="BS948" s="5"/>
      <c r="BU948" s="37"/>
      <c r="BV948" s="30" t="s">
        <v>10</v>
      </c>
      <c r="BX948" t="str">
        <f>IF(E948=1,VLOOKUP(D948,'2015'!$F$12:$AX$1887,43,FALSE),"-")</f>
        <v>-</v>
      </c>
      <c r="BY948" t="str">
        <f>IF(E948=1,VLOOKUP(D948,'2015'!$F$12:$AX$1887,44,FALSE),"-")</f>
        <v>-</v>
      </c>
      <c r="BZ948" t="str">
        <f>IF(E948=1,VLOOKUP(D948,'2015'!$F$12:$AX$1887,45,FALSE),"-")</f>
        <v>-</v>
      </c>
      <c r="CA948" s="31">
        <f t="shared" si="242"/>
        <v>20</v>
      </c>
      <c r="CB948" s="31">
        <f t="shared" si="243"/>
        <v>10</v>
      </c>
      <c r="CC948" s="31">
        <f t="shared" si="244"/>
        <v>10</v>
      </c>
      <c r="CD948" s="31">
        <f t="shared" si="245"/>
        <v>0</v>
      </c>
      <c r="CE948" s="31">
        <f t="shared" si="246"/>
        <v>0</v>
      </c>
      <c r="CO948" s="32" t="s">
        <v>34</v>
      </c>
      <c r="CP948" s="2" t="s">
        <v>35</v>
      </c>
    </row>
    <row r="949" spans="1:94" ht="15.75" thickBot="1" x14ac:dyDescent="0.3">
      <c r="A949" s="50"/>
      <c r="B949" s="50"/>
      <c r="C949" s="50" t="str">
        <f t="shared" si="240"/>
        <v>6134_5_2945</v>
      </c>
      <c r="D949" s="51" t="str">
        <f t="shared" si="241"/>
        <v>6134_5</v>
      </c>
      <c r="E949" s="224">
        <f>IFERROR(VLOOKUP(C949,'2015'!$C$12:$D$1887,2,FALSE),0)</f>
        <v>1</v>
      </c>
      <c r="F949" s="51">
        <f>IFERROR(K949-IFERROR(VLOOKUP(D949,'2015'!$F$12:$I$1887,4,FALSE),"ei löydy"),"ei löydy")</f>
        <v>0</v>
      </c>
      <c r="G949" s="224">
        <f>IFERROR(VLOOKUP(Työfile_2024!C949,Liikennemalli!$D$6:$G$1921,4,FALSE),0)</f>
        <v>1</v>
      </c>
      <c r="H949" s="225">
        <f>K949-IFERROR(VLOOKUP(Työfile_2024!D949,Liikennemalli!$C$6:$H$1921,6,FALSE),"ei löydy")</f>
        <v>0</v>
      </c>
      <c r="I949" s="80">
        <v>6134</v>
      </c>
      <c r="J949" s="52">
        <v>5</v>
      </c>
      <c r="K949" s="52">
        <v>2945</v>
      </c>
      <c r="L949" s="53"/>
      <c r="M949" s="54"/>
      <c r="N949" s="54"/>
      <c r="O949" s="54"/>
      <c r="P949" s="54"/>
      <c r="Q949" s="55"/>
      <c r="R949" s="55"/>
      <c r="S949" s="55"/>
      <c r="T949" s="55"/>
      <c r="U949" s="52"/>
      <c r="V949" s="56">
        <v>34</v>
      </c>
      <c r="W949" s="56">
        <v>2</v>
      </c>
      <c r="X949" s="56">
        <v>30</v>
      </c>
      <c r="Y949" s="56">
        <f>VLOOKUP(D949,Liikennemalli24!$D$2:$F$1804,2,FALSE)</f>
        <v>19</v>
      </c>
      <c r="Z949" s="57">
        <f>VLOOKUP(D949,Liikennemalli24!$D$2:$F$1804,3,FALSE)</f>
        <v>0.97699999999999998</v>
      </c>
      <c r="AA949" s="178">
        <f>IF(G949=1,VLOOKUP(C949,Liikennemalli!$D$6:$H$1921,2,FALSE),"-")</f>
        <v>3.1315926287446199</v>
      </c>
      <c r="AB949" s="197">
        <f>IF(G949=1,VLOOKUP(C949,Liikennemalli!$D$6:$H$1921,3,FALSE),"-")</f>
        <v>0.68272961136833799</v>
      </c>
      <c r="AC949" s="134">
        <f>IF(E949=1,VLOOKUP(Työfile_2024!D949,'2015'!$F$12:$X$1887,18,FALSE),"-")</f>
        <v>0</v>
      </c>
      <c r="AD949" s="127">
        <f>IF(E949=1,VLOOKUP(Työfile_2024!D949,'2015'!$F$12:$X$1887,19,FALSE),"-")</f>
        <v>0</v>
      </c>
      <c r="AI949" s="127">
        <f>IF(E949=1,VLOOKUP(Työfile_2024!D949,'2015'!$F$12:$AB$1887,20,FALSE),"-")</f>
        <v>0</v>
      </c>
      <c r="AJ949" s="127">
        <f>IF(E949=1,VLOOKUP(Työfile_2024!D949,'2015'!$F$12:$AB$1887,21,FALSE),"-")</f>
        <v>0</v>
      </c>
      <c r="AK949" s="127">
        <f>IF(E949=1,VLOOKUP(Työfile_2024!D949,'2015'!$F$12:$AB$1887,22,FALSE),"-")</f>
        <v>0</v>
      </c>
      <c r="AL949" s="127">
        <f>IF(E949=1,VLOOKUP(Työfile_2024!D949,'2015'!$F$12:$AB$1887,23,FALSE),"-")</f>
        <v>0</v>
      </c>
      <c r="AM949" s="56">
        <f>VLOOKUP(Työfile_2024!D949,Tmatkat_20km_tarkasteltava_verk!$C$2:$D$1804,2,FALSE)</f>
        <v>3</v>
      </c>
      <c r="AN949" s="148">
        <f t="shared" si="238"/>
        <v>8.8235294117647065E-2</v>
      </c>
      <c r="AO949" s="178">
        <f>IF(E949=1,VLOOKUP(Työfile_2024!D949,'2015'!$F$12:$AC$1887,24,FALSE),"-")</f>
        <v>11</v>
      </c>
      <c r="AP949" s="52">
        <f>VLOOKUP(D949,Tarkasteltava_verkko_2024_harva!$E$2:$I$1804,5,FALSE)</f>
        <v>0</v>
      </c>
      <c r="AQ949" s="52">
        <f>VLOOKUP(D949,Tarkasteltava_verkko_2024_harva!$E$2:$I$1804,4,FALSE)</f>
        <v>0</v>
      </c>
      <c r="AR949" s="148">
        <v>0</v>
      </c>
      <c r="AS949" s="170">
        <f>IFERROR(VLOOKUP(C949,'2015'!$C$12:$AG$1887,30,FALSE),"-")</f>
        <v>0</v>
      </c>
      <c r="AT949" s="148">
        <v>0</v>
      </c>
      <c r="AU949" s="170">
        <f>IFERROR(VLOOKUP(C949,'2015'!$C$12:$AG$1887,31,FALSE),"-")</f>
        <v>0</v>
      </c>
      <c r="AV949" s="106"/>
      <c r="AW949" s="63">
        <f>IFERROR(VLOOKUP(C949,Merkittävyysluokitus!$A$2:$J$1705,10,FALSE),"-")</f>
        <v>4</v>
      </c>
      <c r="AX949" s="175">
        <f>IFERROR(VLOOKUP(C949,Merkittävyysluokitus!$A$2:$J$1705,6,FALSE),"-")</f>
        <v>1.5863987823439878</v>
      </c>
      <c r="AY949" s="175">
        <f>IFERROR(VLOOKUP(C949,Merkittävyysluokitus!$A$2:$J$1705,7,FALSE),"-")</f>
        <v>0.11866666666666666</v>
      </c>
      <c r="AZ949" s="175">
        <f>IFERROR(VLOOKUP(C949,Merkittävyysluokitus!$A$2:$J$1705,8,FALSE),"-")</f>
        <v>0.63439878234398772</v>
      </c>
      <c r="BA949" s="175">
        <f>IFERROR(VLOOKUP(C949,Merkittävyysluokitus!$A$2:$J$1705,9,FALSE),"-")</f>
        <v>0.83333333333333326</v>
      </c>
      <c r="BB949" s="203"/>
      <c r="BC949" s="203" t="str">
        <f t="shared" si="239"/>
        <v/>
      </c>
      <c r="BD949" s="39" t="str">
        <f t="shared" si="247"/>
        <v>musta</v>
      </c>
      <c r="BE949" s="68" t="str">
        <f t="shared" si="234"/>
        <v>musta</v>
      </c>
      <c r="BF949" s="68" t="str">
        <f t="shared" si="235"/>
        <v>musta</v>
      </c>
      <c r="BG949" s="69" t="str">
        <f t="shared" si="236"/>
        <v>musta</v>
      </c>
      <c r="BH949" s="209" t="str">
        <f t="shared" si="237"/>
        <v>musta</v>
      </c>
      <c r="BI949" s="39"/>
      <c r="BJ949" s="39" t="str">
        <f>IF(F949="ei löydy","uusi tie",IF(E949=0,"tieosoite muuttunut",IF(E949=1,VLOOKUP(D949,'2015'!$F$12:$AL$1887,31,FALSE),"-")))</f>
        <v>musta</v>
      </c>
      <c r="BK949" s="67" t="str">
        <f>IF(E949=1,VLOOKUP(D949,'2015'!$F$12:$AL$1887,32,FALSE),"-")</f>
        <v>musta</v>
      </c>
      <c r="BL949" s="39" t="str">
        <f>IF(F949="ei löydy","uusi tie",IF(E949=0,"tieosoite muuttunut",IF(E949=1,VLOOKUP(D949,'2015'!$F$12:$AL$1887,33,FALSE),"-")))</f>
        <v>musta</v>
      </c>
      <c r="BM949" s="39"/>
      <c r="BN949" s="217" t="str">
        <f>VLOOKUP(D949,'2015'!$F$12:$AL$1887,33,FALSE)</f>
        <v>musta</v>
      </c>
      <c r="BO949" s="39"/>
      <c r="BP949" s="115" t="s">
        <v>10</v>
      </c>
      <c r="BQ949" s="30"/>
      <c r="BS949" s="5"/>
      <c r="BU949" s="37"/>
      <c r="BV949" s="30" t="s">
        <v>10</v>
      </c>
      <c r="BX949">
        <f>IF(E949=1,VLOOKUP(D949,'2015'!$F$12:$AX$1887,43,FALSE),"-")</f>
        <v>0</v>
      </c>
      <c r="BY949">
        <f>IF(E949=1,VLOOKUP(D949,'2015'!$F$12:$AX$1887,44,FALSE),"-")</f>
        <v>0</v>
      </c>
      <c r="BZ949">
        <f>IF(E949=1,VLOOKUP(D949,'2015'!$F$12:$AX$1887,45,FALSE),"-")</f>
        <v>0</v>
      </c>
      <c r="CA949" s="31">
        <f t="shared" si="242"/>
        <v>0</v>
      </c>
      <c r="CB949" s="31">
        <f t="shared" si="243"/>
        <v>0</v>
      </c>
      <c r="CC949" s="31">
        <f t="shared" si="244"/>
        <v>0</v>
      </c>
      <c r="CD949" s="31">
        <f t="shared" si="245"/>
        <v>0</v>
      </c>
      <c r="CE949" s="31">
        <f t="shared" si="246"/>
        <v>0</v>
      </c>
      <c r="CO949" s="2" t="s">
        <v>35</v>
      </c>
      <c r="CP949" s="2" t="s">
        <v>35</v>
      </c>
    </row>
    <row r="950" spans="1:94" ht="15.75" thickBot="1" x14ac:dyDescent="0.3">
      <c r="A950" s="50"/>
      <c r="B950" s="50"/>
      <c r="C950" s="50" t="str">
        <f t="shared" si="240"/>
        <v>6134_7_818</v>
      </c>
      <c r="D950" s="51" t="str">
        <f t="shared" si="241"/>
        <v>6134_7</v>
      </c>
      <c r="E950" s="224">
        <f>IFERROR(VLOOKUP(C950,'2015'!$C$12:$D$1887,2,FALSE),0)</f>
        <v>1</v>
      </c>
      <c r="F950" s="51">
        <f>IFERROR(K950-IFERROR(VLOOKUP(D950,'2015'!$F$12:$I$1887,4,FALSE),"ei löydy"),"ei löydy")</f>
        <v>0</v>
      </c>
      <c r="G950" s="224">
        <f>IFERROR(VLOOKUP(Työfile_2024!C950,Liikennemalli!$D$6:$G$1921,4,FALSE),0)</f>
        <v>1</v>
      </c>
      <c r="H950" s="225">
        <f>K950-IFERROR(VLOOKUP(Työfile_2024!D950,Liikennemalli!$C$6:$H$1921,6,FALSE),"ei löydy")</f>
        <v>0</v>
      </c>
      <c r="I950" s="80">
        <v>6134</v>
      </c>
      <c r="J950" s="52">
        <v>7</v>
      </c>
      <c r="K950" s="52">
        <v>818</v>
      </c>
      <c r="L950" s="53"/>
      <c r="M950" s="54"/>
      <c r="N950" s="54"/>
      <c r="O950" s="54"/>
      <c r="P950" s="54"/>
      <c r="Q950" s="55"/>
      <c r="R950" s="55"/>
      <c r="S950" s="55"/>
      <c r="T950" s="55"/>
      <c r="U950" s="52"/>
      <c r="V950" s="56">
        <v>42</v>
      </c>
      <c r="W950" s="56">
        <v>5</v>
      </c>
      <c r="X950" s="56">
        <v>34</v>
      </c>
      <c r="Y950" s="56">
        <f>VLOOKUP(D950,Liikennemalli24!$D$2:$F$1804,2,FALSE)</f>
        <v>19</v>
      </c>
      <c r="Z950" s="57">
        <f>VLOOKUP(D950,Liikennemalli24!$D$2:$F$1804,3,FALSE)</f>
        <v>0.97699999999999998</v>
      </c>
      <c r="AA950" s="178">
        <f>IF(G950=1,VLOOKUP(C950,Liikennemalli!$D$6:$H$1921,2,FALSE),"-")</f>
        <v>0</v>
      </c>
      <c r="AB950" s="197">
        <f>IF(G950=1,VLOOKUP(C950,Liikennemalli!$D$6:$H$1921,3,FALSE),"-")</f>
        <v>0</v>
      </c>
      <c r="AC950" s="134">
        <f>IF(E950=1,VLOOKUP(Työfile_2024!D950,'2015'!$F$12:$X$1887,18,FALSE),"-")</f>
        <v>0</v>
      </c>
      <c r="AD950" s="127">
        <f>IF(E950=1,VLOOKUP(Työfile_2024!D950,'2015'!$F$12:$X$1887,19,FALSE),"-")</f>
        <v>0</v>
      </c>
      <c r="AI950" s="127">
        <f>IF(E950=1,VLOOKUP(Työfile_2024!D950,'2015'!$F$12:$AB$1887,20,FALSE),"-")</f>
        <v>0</v>
      </c>
      <c r="AJ950" s="127">
        <f>IF(E950=1,VLOOKUP(Työfile_2024!D950,'2015'!$F$12:$AB$1887,21,FALSE),"-")</f>
        <v>0</v>
      </c>
      <c r="AK950" s="127">
        <f>IF(E950=1,VLOOKUP(Työfile_2024!D950,'2015'!$F$12:$AB$1887,22,FALSE),"-")</f>
        <v>0</v>
      </c>
      <c r="AL950" s="127">
        <f>IF(E950=1,VLOOKUP(Työfile_2024!D950,'2015'!$F$12:$AB$1887,23,FALSE),"-")</f>
        <v>0</v>
      </c>
      <c r="AM950" s="56">
        <f>VLOOKUP(Työfile_2024!D950,Tmatkat_20km_tarkasteltava_verk!$C$2:$D$1804,2,FALSE)</f>
        <v>3</v>
      </c>
      <c r="AN950" s="148">
        <f t="shared" si="238"/>
        <v>7.1428571428571425E-2</v>
      </c>
      <c r="AO950" s="178">
        <f>IF(E950=1,VLOOKUP(Työfile_2024!D950,'2015'!$F$12:$AC$1887,24,FALSE),"-")</f>
        <v>8</v>
      </c>
      <c r="AP950" s="52">
        <f>VLOOKUP(D950,Tarkasteltava_verkko_2024_harva!$E$2:$I$1804,5,FALSE)</f>
        <v>0</v>
      </c>
      <c r="AQ950" s="52">
        <f>VLOOKUP(D950,Tarkasteltava_verkko_2024_harva!$E$2:$I$1804,4,FALSE)</f>
        <v>0</v>
      </c>
      <c r="AR950" s="148">
        <v>0</v>
      </c>
      <c r="AS950" s="170">
        <f>IFERROR(VLOOKUP(C950,'2015'!$C$12:$AG$1887,30,FALSE),"-")</f>
        <v>0</v>
      </c>
      <c r="AT950" s="148">
        <v>0</v>
      </c>
      <c r="AU950" s="170">
        <f>IFERROR(VLOOKUP(C950,'2015'!$C$12:$AG$1887,31,FALSE),"-")</f>
        <v>0</v>
      </c>
      <c r="AV950" s="106"/>
      <c r="AW950" s="63">
        <f>IFERROR(VLOOKUP(C950,Merkittävyysluokitus!$A$2:$J$1705,10,FALSE),"-")</f>
        <v>4</v>
      </c>
      <c r="AX950" s="175">
        <f>IFERROR(VLOOKUP(C950,Merkittävyysluokitus!$A$2:$J$1705,6,FALSE),"-")</f>
        <v>1.1087397260273972</v>
      </c>
      <c r="AY950" s="175">
        <f>IFERROR(VLOOKUP(C950,Merkittävyysluokitus!$A$2:$J$1705,7,FALSE),"-")</f>
        <v>0.13266666666666665</v>
      </c>
      <c r="AZ950" s="175">
        <f>IFERROR(VLOOKUP(C950,Merkittävyysluokitus!$A$2:$J$1705,8,FALSE),"-")</f>
        <v>0.30940639269406389</v>
      </c>
      <c r="BA950" s="175">
        <f>IFERROR(VLOOKUP(C950,Merkittävyysluokitus!$A$2:$J$1705,9,FALSE),"-")</f>
        <v>0.66666666666666663</v>
      </c>
      <c r="BB950" s="203"/>
      <c r="BC950" s="203" t="str">
        <f t="shared" si="239"/>
        <v/>
      </c>
      <c r="BD950" s="39" t="str">
        <f t="shared" si="247"/>
        <v>musta</v>
      </c>
      <c r="BE950" s="68" t="str">
        <f t="shared" si="234"/>
        <v>musta</v>
      </c>
      <c r="BF950" s="68" t="str">
        <f t="shared" si="235"/>
        <v>musta</v>
      </c>
      <c r="BG950" s="68" t="str">
        <f t="shared" si="236"/>
        <v>musta</v>
      </c>
      <c r="BH950" s="208" t="str">
        <f t="shared" si="237"/>
        <v>musta</v>
      </c>
      <c r="BI950" s="39"/>
      <c r="BJ950" s="39" t="str">
        <f>IF(F950="ei löydy","uusi tie",IF(E950=0,"tieosoite muuttunut",IF(E950=1,VLOOKUP(D950,'2015'!$F$12:$AL$1887,31,FALSE),"-")))</f>
        <v>musta</v>
      </c>
      <c r="BK950" s="67" t="str">
        <f>IF(E950=1,VLOOKUP(D950,'2015'!$F$12:$AL$1887,32,FALSE),"-")</f>
        <v>musta</v>
      </c>
      <c r="BL950" s="39" t="str">
        <f>IF(F950="ei löydy","uusi tie",IF(E950=0,"tieosoite muuttunut",IF(E950=1,VLOOKUP(D950,'2015'!$F$12:$AL$1887,33,FALSE),"-")))</f>
        <v>musta</v>
      </c>
      <c r="BM950" s="39"/>
      <c r="BN950" s="217" t="str">
        <f>VLOOKUP(D950,'2015'!$F$12:$AL$1887,33,FALSE)</f>
        <v>musta</v>
      </c>
      <c r="BO950" s="39"/>
      <c r="BP950" s="115" t="s">
        <v>10</v>
      </c>
      <c r="BQ950" s="30"/>
      <c r="BS950" s="5"/>
      <c r="BU950" s="37"/>
      <c r="BV950" s="30" t="s">
        <v>10</v>
      </c>
      <c r="BX950">
        <f>IF(E950=1,VLOOKUP(D950,'2015'!$F$12:$AX$1887,43,FALSE),"-")</f>
        <v>0</v>
      </c>
      <c r="BY950">
        <f>IF(E950=1,VLOOKUP(D950,'2015'!$F$12:$AX$1887,44,FALSE),"-")</f>
        <v>0</v>
      </c>
      <c r="BZ950">
        <f>IF(E950=1,VLOOKUP(D950,'2015'!$F$12:$AX$1887,45,FALSE),"-")</f>
        <v>0</v>
      </c>
      <c r="CA950" s="31">
        <f t="shared" si="242"/>
        <v>0</v>
      </c>
      <c r="CB950" s="31">
        <f t="shared" si="243"/>
        <v>0</v>
      </c>
      <c r="CC950" s="31">
        <f t="shared" si="244"/>
        <v>0</v>
      </c>
      <c r="CD950" s="31">
        <f t="shared" si="245"/>
        <v>0</v>
      </c>
      <c r="CE950" s="31">
        <f t="shared" si="246"/>
        <v>0</v>
      </c>
      <c r="CO950" s="2" t="s">
        <v>35</v>
      </c>
      <c r="CP950" s="2" t="s">
        <v>35</v>
      </c>
    </row>
    <row r="951" spans="1:94" ht="15.75" thickBot="1" x14ac:dyDescent="0.3">
      <c r="A951" s="50"/>
      <c r="B951" s="50"/>
      <c r="C951" s="50" t="str">
        <f t="shared" si="240"/>
        <v>11001_1_5773</v>
      </c>
      <c r="D951" s="51" t="str">
        <f t="shared" si="241"/>
        <v>11001_1</v>
      </c>
      <c r="E951" s="224">
        <f>IFERROR(VLOOKUP(C951,'2015'!$C$12:$D$1887,2,FALSE),0)</f>
        <v>1</v>
      </c>
      <c r="F951" s="51">
        <f>IFERROR(K951-IFERROR(VLOOKUP(D951,'2015'!$F$12:$I$1887,4,FALSE),"ei löydy"),"ei löydy")</f>
        <v>0</v>
      </c>
      <c r="G951" s="224">
        <f>IFERROR(VLOOKUP(Työfile_2024!C951,Liikennemalli!$D$6:$G$1921,4,FALSE),0)</f>
        <v>1</v>
      </c>
      <c r="H951" s="225">
        <f>K951-IFERROR(VLOOKUP(Työfile_2024!D951,Liikennemalli!$C$6:$H$1921,6,FALSE),"ei löydy")</f>
        <v>0</v>
      </c>
      <c r="I951" s="80">
        <v>11001</v>
      </c>
      <c r="J951" s="52">
        <v>1</v>
      </c>
      <c r="K951" s="52">
        <v>5773</v>
      </c>
      <c r="L951" s="53"/>
      <c r="M951" s="54"/>
      <c r="N951" s="54"/>
      <c r="O951" s="54"/>
      <c r="P951" s="54"/>
      <c r="Q951" s="55"/>
      <c r="R951" s="55"/>
      <c r="S951" s="55"/>
      <c r="T951" s="55"/>
      <c r="U951" s="52"/>
      <c r="V951" s="56">
        <v>113</v>
      </c>
      <c r="W951" s="56">
        <v>5</v>
      </c>
      <c r="X951" s="56">
        <v>103</v>
      </c>
      <c r="Y951" s="56">
        <f>VLOOKUP(D951,Liikennemalli24!$D$2:$F$1804,2,FALSE)</f>
        <v>62</v>
      </c>
      <c r="Z951" s="57">
        <f>VLOOKUP(D951,Liikennemalli24!$D$2:$F$1804,3,FALSE)</f>
        <v>0.52100000000000002</v>
      </c>
      <c r="AA951" s="178">
        <f>IF(G951=1,VLOOKUP(C951,Liikennemalli!$D$6:$H$1921,2,FALSE),"-")</f>
        <v>0</v>
      </c>
      <c r="AB951" s="197">
        <f>IF(G951=1,VLOOKUP(C951,Liikennemalli!$D$6:$H$1921,3,FALSE),"-")</f>
        <v>0</v>
      </c>
      <c r="AC951" s="134">
        <f>IF(E951=1,VLOOKUP(Työfile_2024!D951,'2015'!$F$12:$X$1887,18,FALSE),"-")</f>
        <v>70</v>
      </c>
      <c r="AD951" s="127">
        <f>IF(E951=1,VLOOKUP(Työfile_2024!D951,'2015'!$F$12:$X$1887,19,FALSE),"-")</f>
        <v>0.78</v>
      </c>
      <c r="AI951" s="127">
        <f>IF(E951=1,VLOOKUP(Työfile_2024!D951,'2015'!$F$12:$AB$1887,20,FALSE),"-")</f>
        <v>0</v>
      </c>
      <c r="AJ951" s="127">
        <f>IF(E951=1,VLOOKUP(Työfile_2024!D951,'2015'!$F$12:$AB$1887,21,FALSE),"-")</f>
        <v>0</v>
      </c>
      <c r="AK951" s="127">
        <f>IF(E951=1,VLOOKUP(Työfile_2024!D951,'2015'!$F$12:$AB$1887,22,FALSE),"-")</f>
        <v>0</v>
      </c>
      <c r="AL951" s="127">
        <f>IF(E951=1,VLOOKUP(Työfile_2024!D951,'2015'!$F$12:$AB$1887,23,FALSE),"-")</f>
        <v>0</v>
      </c>
      <c r="AM951" s="56">
        <f>VLOOKUP(Työfile_2024!D951,Tmatkat_20km_tarkasteltava_verk!$C$2:$D$1804,2,FALSE)</f>
        <v>21</v>
      </c>
      <c r="AN951" s="148">
        <f t="shared" si="238"/>
        <v>0.18584070796460178</v>
      </c>
      <c r="AO951" s="178">
        <f>IF(E951=1,VLOOKUP(Työfile_2024!D951,'2015'!$F$12:$AC$1887,24,FALSE),"-")</f>
        <v>11</v>
      </c>
      <c r="AP951" s="52">
        <f>VLOOKUP(D951,Tarkasteltava_verkko_2024_harva!$E$2:$I$1804,5,FALSE)</f>
        <v>0</v>
      </c>
      <c r="AQ951" s="52">
        <f>VLOOKUP(D951,Tarkasteltava_verkko_2024_harva!$E$2:$I$1804,4,FALSE)</f>
        <v>0</v>
      </c>
      <c r="AR951" s="148">
        <v>0</v>
      </c>
      <c r="AS951" s="170" t="str">
        <f>IFERROR(VLOOKUP(C951,'2015'!$C$12:$AG$1887,30,FALSE),"-")</f>
        <v/>
      </c>
      <c r="AT951" s="148">
        <v>0</v>
      </c>
      <c r="AU951" s="170">
        <f>IFERROR(VLOOKUP(C951,'2015'!$C$12:$AG$1887,31,FALSE),"-")</f>
        <v>0</v>
      </c>
      <c r="AV951" s="106"/>
      <c r="AW951" s="63">
        <f>IFERROR(VLOOKUP(C951,Merkittävyysluokitus!$A$2:$J$1705,10,FALSE),"-")</f>
        <v>4</v>
      </c>
      <c r="AX951" s="175">
        <f>IFERROR(VLOOKUP(C951,Merkittävyysluokitus!$A$2:$J$1705,6,FALSE),"-")</f>
        <v>1.5024703196347029</v>
      </c>
      <c r="AY951" s="175">
        <f>IFERROR(VLOOKUP(C951,Merkittävyysluokitus!$A$2:$J$1705,7,FALSE),"-")</f>
        <v>0.39899999999999991</v>
      </c>
      <c r="AZ951" s="175">
        <f>IFERROR(VLOOKUP(C951,Merkittävyysluokitus!$A$2:$J$1705,8,FALSE),"-")</f>
        <v>0.6034703196347031</v>
      </c>
      <c r="BA951" s="175">
        <f>IFERROR(VLOOKUP(C951,Merkittävyysluokitus!$A$2:$J$1705,9,FALSE),"-")</f>
        <v>0.5</v>
      </c>
      <c r="BB951" s="203"/>
      <c r="BC951" s="203" t="str">
        <f t="shared" si="239"/>
        <v/>
      </c>
      <c r="BD951" s="39" t="str">
        <f t="shared" si="247"/>
        <v>musta</v>
      </c>
      <c r="BE951" s="68" t="str">
        <f t="shared" si="234"/>
        <v>musta</v>
      </c>
      <c r="BF951" s="68" t="str">
        <f t="shared" si="235"/>
        <v>musta</v>
      </c>
      <c r="BG951" s="68" t="str">
        <f t="shared" si="236"/>
        <v>musta</v>
      </c>
      <c r="BH951" s="208" t="str">
        <f t="shared" si="237"/>
        <v>musta</v>
      </c>
      <c r="BI951" s="39"/>
      <c r="BJ951" s="39" t="str">
        <f>IF(F951="ei löydy","uusi tie",IF(E951=0,"tieosoite muuttunut",IF(E951=1,VLOOKUP(D951,'2015'!$F$12:$AL$1887,31,FALSE),"-")))</f>
        <v>musta</v>
      </c>
      <c r="BK951" s="67" t="str">
        <f>IF(E951=1,VLOOKUP(D951,'2015'!$F$12:$AL$1887,32,FALSE),"-")</f>
        <v>musta</v>
      </c>
      <c r="BL951" s="39" t="str">
        <f>IF(F951="ei löydy","uusi tie",IF(E951=0,"tieosoite muuttunut",IF(E951=1,VLOOKUP(D951,'2015'!$F$12:$AL$1887,33,FALSE),"-")))</f>
        <v>musta</v>
      </c>
      <c r="BM951" s="39"/>
      <c r="BN951" s="217" t="str">
        <f>VLOOKUP(D951,'2015'!$F$12:$AL$1887,33,FALSE)</f>
        <v>musta</v>
      </c>
      <c r="BO951" s="39"/>
      <c r="BP951" s="115" t="s">
        <v>10</v>
      </c>
      <c r="BQ951" s="30"/>
      <c r="BS951" s="5"/>
      <c r="BU951" s="37"/>
      <c r="BV951" s="30" t="s">
        <v>10</v>
      </c>
      <c r="BX951" t="str">
        <f>IF(E951=1,VLOOKUP(D951,'2015'!$F$12:$AX$1887,43,FALSE),"-")</f>
        <v>musta</v>
      </c>
      <c r="BY951" t="str">
        <f>IF(E951=1,VLOOKUP(D951,'2015'!$F$12:$AX$1887,44,FALSE),"-")</f>
        <v>musta</v>
      </c>
      <c r="BZ951" t="str">
        <f>IF(E951=1,VLOOKUP(D951,'2015'!$F$12:$AX$1887,45,FALSE),"-")</f>
        <v>musta</v>
      </c>
      <c r="CA951" s="31">
        <f t="shared" si="242"/>
        <v>10</v>
      </c>
      <c r="CB951" s="31">
        <f t="shared" si="243"/>
        <v>10</v>
      </c>
      <c r="CC951" s="31">
        <f t="shared" si="244"/>
        <v>0</v>
      </c>
      <c r="CD951" s="31">
        <f t="shared" si="245"/>
        <v>0</v>
      </c>
      <c r="CE951" s="31">
        <f t="shared" si="246"/>
        <v>0</v>
      </c>
      <c r="CO951" s="2" t="s">
        <v>35</v>
      </c>
      <c r="CP951" s="2" t="s">
        <v>35</v>
      </c>
    </row>
    <row r="952" spans="1:94" ht="15.75" thickBot="1" x14ac:dyDescent="0.3">
      <c r="A952" s="50"/>
      <c r="B952" s="50"/>
      <c r="C952" s="50" t="str">
        <f t="shared" si="240"/>
        <v>11001_2_9913</v>
      </c>
      <c r="D952" s="51" t="str">
        <f t="shared" si="241"/>
        <v>11001_2</v>
      </c>
      <c r="E952" s="224">
        <f>IFERROR(VLOOKUP(C952,'2015'!$C$12:$D$1887,2,FALSE),0)</f>
        <v>1</v>
      </c>
      <c r="F952" s="51">
        <f>IFERROR(K952-IFERROR(VLOOKUP(D952,'2015'!$F$12:$I$1887,4,FALSE),"ei löydy"),"ei löydy")</f>
        <v>0</v>
      </c>
      <c r="G952" s="224">
        <f>IFERROR(VLOOKUP(Työfile_2024!C952,Liikennemalli!$D$6:$G$1921,4,FALSE),0)</f>
        <v>1</v>
      </c>
      <c r="H952" s="225">
        <f>K952-IFERROR(VLOOKUP(Työfile_2024!D952,Liikennemalli!$C$6:$H$1921,6,FALSE),"ei löydy")</f>
        <v>0</v>
      </c>
      <c r="I952" s="80">
        <v>11001</v>
      </c>
      <c r="J952" s="52">
        <v>2</v>
      </c>
      <c r="K952" s="52">
        <v>9913</v>
      </c>
      <c r="L952" s="53"/>
      <c r="M952" s="54"/>
      <c r="N952" s="54"/>
      <c r="O952" s="54"/>
      <c r="P952" s="54"/>
      <c r="Q952" s="55"/>
      <c r="R952" s="55"/>
      <c r="S952" s="55"/>
      <c r="T952" s="55"/>
      <c r="U952" s="52"/>
      <c r="V952" s="56">
        <v>63</v>
      </c>
      <c r="W952" s="56">
        <v>3</v>
      </c>
      <c r="X952" s="56">
        <v>56</v>
      </c>
      <c r="Y952" s="56">
        <f>VLOOKUP(D952,Liikennemalli24!$D$2:$F$1804,2,FALSE)</f>
        <v>0</v>
      </c>
      <c r="Z952" s="57">
        <f>VLOOKUP(D952,Liikennemalli24!$D$2:$F$1804,3,FALSE)</f>
        <v>0</v>
      </c>
      <c r="AA952" s="178">
        <f>IF(G952=1,VLOOKUP(C952,Liikennemalli!$D$6:$H$1921,2,FALSE),"-")</f>
        <v>0</v>
      </c>
      <c r="AB952" s="197">
        <f>IF(G952=1,VLOOKUP(C952,Liikennemalli!$D$6:$H$1921,3,FALSE),"-")</f>
        <v>0</v>
      </c>
      <c r="AC952" s="134">
        <f>IF(E952=1,VLOOKUP(Työfile_2024!D952,'2015'!$F$12:$X$1887,18,FALSE),"-")</f>
        <v>71</v>
      </c>
      <c r="AD952" s="127">
        <f>IF(E952=1,VLOOKUP(Työfile_2024!D952,'2015'!$F$12:$X$1887,19,FALSE),"-")</f>
        <v>0.74</v>
      </c>
      <c r="AI952" s="127">
        <f>IF(E952=1,VLOOKUP(Työfile_2024!D952,'2015'!$F$12:$AB$1887,20,FALSE),"-")</f>
        <v>0</v>
      </c>
      <c r="AJ952" s="127">
        <f>IF(E952=1,VLOOKUP(Työfile_2024!D952,'2015'!$F$12:$AB$1887,21,FALSE),"-")</f>
        <v>0</v>
      </c>
      <c r="AK952" s="127">
        <f>IF(E952=1,VLOOKUP(Työfile_2024!D952,'2015'!$F$12:$AB$1887,22,FALSE),"-")</f>
        <v>0</v>
      </c>
      <c r="AL952" s="127">
        <f>IF(E952=1,VLOOKUP(Työfile_2024!D952,'2015'!$F$12:$AB$1887,23,FALSE),"-")</f>
        <v>0</v>
      </c>
      <c r="AM952" s="56">
        <f>VLOOKUP(Työfile_2024!D952,Tmatkat_20km_tarkasteltava_verk!$C$2:$D$1804,2,FALSE)</f>
        <v>11</v>
      </c>
      <c r="AN952" s="148">
        <f t="shared" si="238"/>
        <v>0.17460317460317459</v>
      </c>
      <c r="AO952" s="178">
        <f>IF(E952=1,VLOOKUP(Työfile_2024!D952,'2015'!$F$12:$AC$1887,24,FALSE),"-")</f>
        <v>2</v>
      </c>
      <c r="AP952" s="52">
        <f>VLOOKUP(D952,Tarkasteltava_verkko_2024_harva!$E$2:$I$1804,5,FALSE)</f>
        <v>0</v>
      </c>
      <c r="AQ952" s="52">
        <f>VLOOKUP(D952,Tarkasteltava_verkko_2024_harva!$E$2:$I$1804,4,FALSE)</f>
        <v>0</v>
      </c>
      <c r="AR952" s="148">
        <v>0</v>
      </c>
      <c r="AS952" s="170" t="str">
        <f>IFERROR(VLOOKUP(C952,'2015'!$C$12:$AG$1887,30,FALSE),"-")</f>
        <v/>
      </c>
      <c r="AT952" s="148">
        <v>0</v>
      </c>
      <c r="AU952" s="170">
        <f>IFERROR(VLOOKUP(C952,'2015'!$C$12:$AG$1887,31,FALSE),"-")</f>
        <v>0</v>
      </c>
      <c r="AV952" s="106"/>
      <c r="AW952" s="63">
        <f>IFERROR(VLOOKUP(C952,Merkittävyysluokitus!$A$2:$J$1705,10,FALSE),"-")</f>
        <v>4</v>
      </c>
      <c r="AX952" s="175">
        <f>IFERROR(VLOOKUP(C952,Merkittävyysluokitus!$A$2:$J$1705,6,FALSE),"-")</f>
        <v>0.37379452054794515</v>
      </c>
      <c r="AY952" s="175">
        <f>IFERROR(VLOOKUP(C952,Merkittävyysluokitus!$A$2:$J$1705,7,FALSE),"-")</f>
        <v>0.21233333333333332</v>
      </c>
      <c r="AZ952" s="175">
        <f>IFERROR(VLOOKUP(C952,Merkittävyysluokitus!$A$2:$J$1705,8,FALSE),"-")</f>
        <v>0.16146118721461186</v>
      </c>
      <c r="BA952" s="175">
        <f>IFERROR(VLOOKUP(C952,Merkittävyysluokitus!$A$2:$J$1705,9,FALSE),"-")</f>
        <v>0</v>
      </c>
      <c r="BB952" s="203"/>
      <c r="BC952" s="203" t="str">
        <f t="shared" si="239"/>
        <v>ei mallia</v>
      </c>
      <c r="BD952" s="39" t="str">
        <f t="shared" si="247"/>
        <v>Ei luokiteltu</v>
      </c>
      <c r="BE952" s="68" t="str">
        <f t="shared" si="234"/>
        <v>ei mallia</v>
      </c>
      <c r="BF952" s="68" t="str">
        <f t="shared" si="235"/>
        <v>ei mallia</v>
      </c>
      <c r="BG952" s="68" t="str">
        <f t="shared" si="236"/>
        <v>ei mallia</v>
      </c>
      <c r="BH952" s="208" t="str">
        <f t="shared" si="237"/>
        <v>musta</v>
      </c>
      <c r="BI952" s="39"/>
      <c r="BJ952" s="39" t="str">
        <f>IF(F952="ei löydy","uusi tie",IF(E952=0,"tieosoite muuttunut",IF(E952=1,VLOOKUP(D952,'2015'!$F$12:$AL$1887,31,FALSE),"-")))</f>
        <v>musta</v>
      </c>
      <c r="BK952" s="67" t="str">
        <f>IF(E952=1,VLOOKUP(D952,'2015'!$F$12:$AL$1887,32,FALSE),"-")</f>
        <v>musta</v>
      </c>
      <c r="BL952" s="39" t="str">
        <f>IF(F952="ei löydy","uusi tie",IF(E952=0,"tieosoite muuttunut",IF(E952=1,VLOOKUP(D952,'2015'!$F$12:$AL$1887,33,FALSE),"-")))</f>
        <v>musta</v>
      </c>
      <c r="BM952" s="39"/>
      <c r="BN952" s="217" t="str">
        <f>VLOOKUP(D952,'2015'!$F$12:$AL$1887,33,FALSE)</f>
        <v>musta</v>
      </c>
      <c r="BO952" s="39"/>
      <c r="BP952" s="115" t="s">
        <v>10</v>
      </c>
      <c r="BQ952" s="30"/>
      <c r="BS952" s="5"/>
      <c r="BU952" s="37"/>
      <c r="BV952" s="30" t="s">
        <v>10</v>
      </c>
      <c r="BX952" t="str">
        <f>IF(E952=1,VLOOKUP(D952,'2015'!$F$12:$AX$1887,43,FALSE),"-")</f>
        <v>musta</v>
      </c>
      <c r="BY952" t="str">
        <f>IF(E952=1,VLOOKUP(D952,'2015'!$F$12:$AX$1887,44,FALSE),"-")</f>
        <v>musta</v>
      </c>
      <c r="BZ952" t="str">
        <f>IF(E952=1,VLOOKUP(D952,'2015'!$F$12:$AX$1887,45,FALSE),"-")</f>
        <v>musta</v>
      </c>
      <c r="CA952" s="31">
        <f t="shared" si="242"/>
        <v>10</v>
      </c>
      <c r="CB952" s="31">
        <f t="shared" si="243"/>
        <v>10</v>
      </c>
      <c r="CC952" s="31">
        <f t="shared" si="244"/>
        <v>0</v>
      </c>
      <c r="CD952" s="31">
        <f t="shared" si="245"/>
        <v>0</v>
      </c>
      <c r="CE952" s="31">
        <f t="shared" si="246"/>
        <v>0</v>
      </c>
      <c r="CO952" s="2" t="s">
        <v>35</v>
      </c>
      <c r="CP952" s="2" t="s">
        <v>35</v>
      </c>
    </row>
    <row r="953" spans="1:94" ht="15.75" thickBot="1" x14ac:dyDescent="0.3">
      <c r="A953" s="50"/>
      <c r="B953" s="50"/>
      <c r="C953" s="50" t="str">
        <f t="shared" si="240"/>
        <v>11002_1_3418</v>
      </c>
      <c r="D953" s="51" t="str">
        <f t="shared" si="241"/>
        <v>11002_1</v>
      </c>
      <c r="E953" s="224">
        <f>IFERROR(VLOOKUP(C953,'2015'!$C$12:$D$1887,2,FALSE),0)</f>
        <v>1</v>
      </c>
      <c r="F953" s="51">
        <f>IFERROR(K953-IFERROR(VLOOKUP(D953,'2015'!$F$12:$I$1887,4,FALSE),"ei löydy"),"ei löydy")</f>
        <v>0</v>
      </c>
      <c r="G953" s="224">
        <f>IFERROR(VLOOKUP(Työfile_2024!C953,Liikennemalli!$D$6:$G$1921,4,FALSE),0)</f>
        <v>1</v>
      </c>
      <c r="H953" s="225">
        <f>K953-IFERROR(VLOOKUP(Työfile_2024!D953,Liikennemalli!$C$6:$H$1921,6,FALSE),"ei löydy")</f>
        <v>0</v>
      </c>
      <c r="I953" s="80">
        <v>11002</v>
      </c>
      <c r="J953" s="52">
        <v>1</v>
      </c>
      <c r="K953" s="52">
        <v>3418</v>
      </c>
      <c r="L953" s="53"/>
      <c r="M953" s="54"/>
      <c r="N953" s="54"/>
      <c r="O953" s="54"/>
      <c r="P953" s="54"/>
      <c r="Q953" s="55"/>
      <c r="R953" s="55"/>
      <c r="S953" s="55"/>
      <c r="T953" s="55"/>
      <c r="U953" s="52"/>
      <c r="V953" s="56">
        <v>144</v>
      </c>
      <c r="W953" s="56">
        <v>7</v>
      </c>
      <c r="X953" s="56">
        <v>121</v>
      </c>
      <c r="Y953" s="56">
        <f>VLOOKUP(D953,Liikennemalli24!$D$2:$F$1804,2,FALSE)</f>
        <v>144</v>
      </c>
      <c r="Z953" s="148">
        <f>VLOOKUP(D953,Liikennemalli24!$D$2:$F$1804,3,FALSE)</f>
        <v>0.77600000000000002</v>
      </c>
      <c r="AA953" s="178">
        <f>IF(G953=1,VLOOKUP(C953,Liikennemalli!$D$6:$H$1921,2,FALSE),"-")</f>
        <v>0</v>
      </c>
      <c r="AB953" s="198">
        <f>IF(G953=1,VLOOKUP(C953,Liikennemalli!$D$6:$H$1921,3,FALSE),"-")</f>
        <v>0</v>
      </c>
      <c r="AC953" s="51">
        <f>IF(E953=1,VLOOKUP(Työfile_2024!D953,'2015'!$F$12:$X$1887,18,FALSE),"-")</f>
        <v>98</v>
      </c>
      <c r="AD953" s="51">
        <f>IF(E953=1,VLOOKUP(Työfile_2024!D953,'2015'!$F$12:$X$1887,19,FALSE),"-")</f>
        <v>0.81</v>
      </c>
      <c r="AI953" s="128">
        <f>IF(E953=1,VLOOKUP(Työfile_2024!D953,'2015'!$F$12:$AB$1887,20,FALSE),"-")</f>
        <v>0</v>
      </c>
      <c r="AJ953" s="128">
        <f>IF(E953=1,VLOOKUP(Työfile_2024!D953,'2015'!$F$12:$AB$1887,21,FALSE),"-")</f>
        <v>0</v>
      </c>
      <c r="AK953" s="128">
        <f>IF(E953=1,VLOOKUP(Työfile_2024!D953,'2015'!$F$12:$AB$1887,22,FALSE),"-")</f>
        <v>0</v>
      </c>
      <c r="AL953" s="128">
        <f>IF(E953=1,VLOOKUP(Työfile_2024!D953,'2015'!$F$12:$AB$1887,23,FALSE),"-")</f>
        <v>0</v>
      </c>
      <c r="AM953" s="56">
        <f>VLOOKUP(Työfile_2024!D953,Tmatkat_20km_tarkasteltava_verk!$C$2:$D$1804,2,FALSE)</f>
        <v>21</v>
      </c>
      <c r="AN953" s="148">
        <f t="shared" si="238"/>
        <v>0.14583333333333334</v>
      </c>
      <c r="AO953" s="178">
        <f>IF(E953=1,VLOOKUP(Työfile_2024!D953,'2015'!$F$12:$AC$1887,24,FALSE),"-")</f>
        <v>20</v>
      </c>
      <c r="AP953" s="52">
        <f>VLOOKUP(D953,Tarkasteltava_verkko_2024_harva!$E$2:$I$1804,5,FALSE)</f>
        <v>0</v>
      </c>
      <c r="AQ953" s="52">
        <f>VLOOKUP(D953,Tarkasteltava_verkko_2024_harva!$E$2:$I$1804,4,FALSE)</f>
        <v>0</v>
      </c>
      <c r="AR953" s="148">
        <v>0</v>
      </c>
      <c r="AS953" s="170" t="str">
        <f>IFERROR(VLOOKUP(C953,'2015'!$C$12:$AG$1887,30,FALSE),"-")</f>
        <v/>
      </c>
      <c r="AT953" s="148">
        <v>0</v>
      </c>
      <c r="AU953" s="170">
        <f>IFERROR(VLOOKUP(C953,'2015'!$C$12:$AG$1887,31,FALSE),"-")</f>
        <v>0</v>
      </c>
      <c r="AV953" s="106"/>
      <c r="AW953" s="63">
        <f>IFERROR(VLOOKUP(C953,Merkittävyysluokitus!$A$2:$J$1705,10,FALSE),"-")</f>
        <v>4</v>
      </c>
      <c r="AX953" s="175">
        <f>IFERROR(VLOOKUP(C953,Merkittävyysluokitus!$A$2:$J$1705,6,FALSE),"-")</f>
        <v>1.8843363774733637</v>
      </c>
      <c r="AY953" s="175">
        <f>IFERROR(VLOOKUP(C953,Merkittävyysluokitus!$A$2:$J$1705,7,FALSE),"-")</f>
        <v>0.52866666666666662</v>
      </c>
      <c r="AZ953" s="175">
        <f>IFERROR(VLOOKUP(C953,Merkittävyysluokitus!$A$2:$J$1705,8,FALSE),"-")</f>
        <v>0.85566971080669707</v>
      </c>
      <c r="BA953" s="175">
        <f>IFERROR(VLOOKUP(C953,Merkittävyysluokitus!$A$2:$J$1705,9,FALSE),"-")</f>
        <v>0.5</v>
      </c>
      <c r="BB953" s="203"/>
      <c r="BC953" s="203" t="str">
        <f t="shared" si="239"/>
        <v/>
      </c>
      <c r="BD953" s="39" t="str">
        <f t="shared" si="247"/>
        <v>musta</v>
      </c>
      <c r="BE953" s="68" t="str">
        <f t="shared" si="234"/>
        <v>musta</v>
      </c>
      <c r="BF953" s="68" t="str">
        <f t="shared" si="235"/>
        <v>musta</v>
      </c>
      <c r="BG953" s="68" t="str">
        <f t="shared" si="236"/>
        <v>musta</v>
      </c>
      <c r="BH953" s="208" t="str">
        <f t="shared" si="237"/>
        <v>musta</v>
      </c>
      <c r="BI953" s="39"/>
      <c r="BJ953" s="39" t="str">
        <f>IF(F953="ei löydy","uusi tie",IF(E953=0,"tieosoite muuttunut",IF(E953=1,VLOOKUP(D953,'2015'!$F$12:$AL$1887,31,FALSE),"-")))</f>
        <v>musta</v>
      </c>
      <c r="BK953" s="67" t="str">
        <f>IF(E953=1,VLOOKUP(D953,'2015'!$F$12:$AL$1887,32,FALSE),"-")</f>
        <v>musta</v>
      </c>
      <c r="BL953" s="39" t="str">
        <f>IF(F953="ei löydy","uusi tie",IF(E953=0,"tieosoite muuttunut",IF(E953=1,VLOOKUP(D953,'2015'!$F$12:$AL$1887,33,FALSE),"-")))</f>
        <v>musta</v>
      </c>
      <c r="BM953" s="39"/>
      <c r="BN953" s="217" t="str">
        <f>VLOOKUP(D953,'2015'!$F$12:$AL$1887,33,FALSE)</f>
        <v>musta</v>
      </c>
      <c r="BO953" s="39"/>
      <c r="BP953" s="115"/>
      <c r="BQ953" s="26" t="s">
        <v>10</v>
      </c>
      <c r="BS953" s="5"/>
      <c r="BU953" s="37"/>
      <c r="BV953" s="30"/>
      <c r="BX953" t="str">
        <f>IF(E953=1,VLOOKUP(D953,'2015'!$F$12:$AX$1887,43,FALSE),"-")</f>
        <v>musta</v>
      </c>
      <c r="BY953" t="str">
        <f>IF(E953=1,VLOOKUP(D953,'2015'!$F$12:$AX$1887,44,FALSE),"-")</f>
        <v>musta</v>
      </c>
      <c r="BZ953" t="str">
        <f>IF(E953=1,VLOOKUP(D953,'2015'!$F$12:$AX$1887,45,FALSE),"-")</f>
        <v>musta</v>
      </c>
      <c r="CG953" s="21" t="s">
        <v>10</v>
      </c>
      <c r="CH953" s="21" t="s">
        <v>10</v>
      </c>
      <c r="CI953" s="21" t="s">
        <v>10</v>
      </c>
      <c r="CK953" s="21" t="s">
        <v>10</v>
      </c>
      <c r="CL953" s="21" t="s">
        <v>10</v>
      </c>
      <c r="CM953" s="21" t="s">
        <v>10</v>
      </c>
    </row>
    <row r="954" spans="1:94" ht="15.75" thickBot="1" x14ac:dyDescent="0.3">
      <c r="A954" s="50"/>
      <c r="B954" s="50"/>
      <c r="C954" s="50" t="str">
        <f t="shared" si="240"/>
        <v>11003_1_5435</v>
      </c>
      <c r="D954" s="51" t="str">
        <f t="shared" si="241"/>
        <v>11003_1</v>
      </c>
      <c r="E954" s="224">
        <f>IFERROR(VLOOKUP(C954,'2015'!$C$12:$D$1887,2,FALSE),0)</f>
        <v>1</v>
      </c>
      <c r="F954" s="51">
        <f>IFERROR(K954-IFERROR(VLOOKUP(D954,'2015'!$F$12:$I$1887,4,FALSE),"ei löydy"),"ei löydy")</f>
        <v>0</v>
      </c>
      <c r="G954" s="224">
        <f>IFERROR(VLOOKUP(Työfile_2024!C954,Liikennemalli!$D$6:$G$1921,4,FALSE),0)</f>
        <v>1</v>
      </c>
      <c r="H954" s="225">
        <f>K954-IFERROR(VLOOKUP(Työfile_2024!D954,Liikennemalli!$C$6:$H$1921,6,FALSE),"ei löydy")</f>
        <v>0</v>
      </c>
      <c r="I954" s="80">
        <v>11003</v>
      </c>
      <c r="J954" s="52">
        <v>1</v>
      </c>
      <c r="K954" s="52">
        <v>5435</v>
      </c>
      <c r="L954" s="53"/>
      <c r="M954" s="54"/>
      <c r="N954" s="54"/>
      <c r="O954" s="54"/>
      <c r="P954" s="54"/>
      <c r="Q954" s="55"/>
      <c r="R954" s="55"/>
      <c r="S954" s="55"/>
      <c r="T954" s="55"/>
      <c r="U954" s="52"/>
      <c r="V954" s="56">
        <v>85</v>
      </c>
      <c r="W954" s="56">
        <v>6</v>
      </c>
      <c r="X954" s="56">
        <v>76</v>
      </c>
      <c r="Y954" s="56">
        <f>VLOOKUP(D954,Liikennemalli24!$D$2:$F$1804,2,FALSE)</f>
        <v>0</v>
      </c>
      <c r="Z954" s="148">
        <f>VLOOKUP(D954,Liikennemalli24!$D$2:$F$1804,3,FALSE)</f>
        <v>0</v>
      </c>
      <c r="AA954" s="178">
        <f>IF(G954=1,VLOOKUP(C954,Liikennemalli!$D$6:$H$1921,2,FALSE),"-")</f>
        <v>0</v>
      </c>
      <c r="AB954" s="198">
        <f>IF(G954=1,VLOOKUP(C954,Liikennemalli!$D$6:$H$1921,3,FALSE),"-")</f>
        <v>0</v>
      </c>
      <c r="AC954" s="51">
        <f>IF(E954=1,VLOOKUP(Työfile_2024!D954,'2015'!$F$12:$X$1887,18,FALSE),"-")</f>
        <v>26</v>
      </c>
      <c r="AD954" s="51">
        <f>IF(E954=1,VLOOKUP(Työfile_2024!D954,'2015'!$F$12:$X$1887,19,FALSE),"-")</f>
        <v>1</v>
      </c>
      <c r="AI954" s="128">
        <f>IF(E954=1,VLOOKUP(Työfile_2024!D954,'2015'!$F$12:$AB$1887,20,FALSE),"-")</f>
        <v>0</v>
      </c>
      <c r="AJ954" s="128">
        <f>IF(E954=1,VLOOKUP(Työfile_2024!D954,'2015'!$F$12:$AB$1887,21,FALSE),"-")</f>
        <v>0</v>
      </c>
      <c r="AK954" s="128">
        <f>IF(E954=1,VLOOKUP(Työfile_2024!D954,'2015'!$F$12:$AB$1887,22,FALSE),"-")</f>
        <v>0</v>
      </c>
      <c r="AL954" s="128">
        <f>IF(E954=1,VLOOKUP(Työfile_2024!D954,'2015'!$F$12:$AB$1887,23,FALSE),"-")</f>
        <v>0</v>
      </c>
      <c r="AM954" s="56">
        <f>VLOOKUP(Työfile_2024!D954,Tmatkat_20km_tarkasteltava_verk!$C$2:$D$1804,2,FALSE)</f>
        <v>6</v>
      </c>
      <c r="AN954" s="148">
        <f t="shared" si="238"/>
        <v>7.0588235294117646E-2</v>
      </c>
      <c r="AO954" s="178">
        <f>IF(E954=1,VLOOKUP(Työfile_2024!D954,'2015'!$F$12:$AC$1887,24,FALSE),"-")</f>
        <v>8</v>
      </c>
      <c r="AP954" s="52">
        <f>VLOOKUP(D954,Tarkasteltava_verkko_2024_harva!$E$2:$I$1804,5,FALSE)</f>
        <v>0</v>
      </c>
      <c r="AQ954" s="52">
        <f>VLOOKUP(D954,Tarkasteltava_verkko_2024_harva!$E$2:$I$1804,4,FALSE)</f>
        <v>0</v>
      </c>
      <c r="AR954" s="148">
        <v>0</v>
      </c>
      <c r="AS954" s="170" t="str">
        <f>IFERROR(VLOOKUP(C954,'2015'!$C$12:$AG$1887,30,FALSE),"-")</f>
        <v/>
      </c>
      <c r="AT954" s="148">
        <v>0</v>
      </c>
      <c r="AU954" s="170">
        <f>IFERROR(VLOOKUP(C954,'2015'!$C$12:$AG$1887,31,FALSE),"-")</f>
        <v>0</v>
      </c>
      <c r="AV954" s="106"/>
      <c r="AW954" s="63">
        <f>IFERROR(VLOOKUP(C954,Merkittävyysluokitus!$A$2:$J$1705,10,FALSE),"-")</f>
        <v>4</v>
      </c>
      <c r="AX954" s="175">
        <f>IFERROR(VLOOKUP(C954,Merkittävyysluokitus!$A$2:$J$1705,6,FALSE),"-")</f>
        <v>1.2711643835616437</v>
      </c>
      <c r="AY954" s="175">
        <f>IFERROR(VLOOKUP(C954,Merkittävyysluokitus!$A$2:$J$1705,7,FALSE),"-")</f>
        <v>0.28166666666666662</v>
      </c>
      <c r="AZ954" s="175">
        <f>IFERROR(VLOOKUP(C954,Merkittävyysluokitus!$A$2:$J$1705,8,FALSE),"-")</f>
        <v>0.65616438356164375</v>
      </c>
      <c r="BA954" s="175">
        <f>IFERROR(VLOOKUP(C954,Merkittävyysluokitus!$A$2:$J$1705,9,FALSE),"-")</f>
        <v>0.33333333333333331</v>
      </c>
      <c r="BB954" s="203"/>
      <c r="BC954" s="203" t="str">
        <f t="shared" si="239"/>
        <v>ei mallia</v>
      </c>
      <c r="BD954" s="39" t="str">
        <f t="shared" si="247"/>
        <v>Ei luokiteltu</v>
      </c>
      <c r="BE954" s="68" t="str">
        <f t="shared" si="234"/>
        <v>ei mallia</v>
      </c>
      <c r="BF954" s="68" t="str">
        <f t="shared" si="235"/>
        <v>ei mallia</v>
      </c>
      <c r="BG954" s="68" t="str">
        <f t="shared" si="236"/>
        <v>ei mallia</v>
      </c>
      <c r="BH954" s="208" t="str">
        <f t="shared" si="237"/>
        <v>musta</v>
      </c>
      <c r="BI954" s="39"/>
      <c r="BJ954" s="39" t="str">
        <f>IF(F954="ei löydy","uusi tie",IF(E954=0,"tieosoite muuttunut",IF(E954=1,VLOOKUP(D954,'2015'!$F$12:$AL$1887,31,FALSE),"-")))</f>
        <v>musta</v>
      </c>
      <c r="BK954" s="67" t="str">
        <f>IF(E954=1,VLOOKUP(D954,'2015'!$F$12:$AL$1887,32,FALSE),"-")</f>
        <v>musta</v>
      </c>
      <c r="BL954" s="39" t="str">
        <f>IF(F954="ei löydy","uusi tie",IF(E954=0,"tieosoite muuttunut",IF(E954=1,VLOOKUP(D954,'2015'!$F$12:$AL$1887,33,FALSE),"-")))</f>
        <v>musta</v>
      </c>
      <c r="BM954" s="39"/>
      <c r="BN954" s="217" t="str">
        <f>VLOOKUP(D954,'2015'!$F$12:$AL$1887,33,FALSE)</f>
        <v>musta</v>
      </c>
      <c r="BO954" s="39"/>
      <c r="BP954" s="115"/>
      <c r="BQ954" s="26" t="s">
        <v>10</v>
      </c>
      <c r="BS954" s="5"/>
      <c r="BU954" s="37"/>
      <c r="BV954" s="30"/>
      <c r="BX954" t="str">
        <f>IF(E954=1,VLOOKUP(D954,'2015'!$F$12:$AX$1887,43,FALSE),"-")</f>
        <v>musta</v>
      </c>
      <c r="BY954" t="str">
        <f>IF(E954=1,VLOOKUP(D954,'2015'!$F$12:$AX$1887,44,FALSE),"-")</f>
        <v>musta</v>
      </c>
      <c r="BZ954" t="str">
        <f>IF(E954=1,VLOOKUP(D954,'2015'!$F$12:$AX$1887,45,FALSE),"-")</f>
        <v>musta</v>
      </c>
      <c r="CG954" s="21" t="s">
        <v>10</v>
      </c>
      <c r="CH954" s="21" t="s">
        <v>10</v>
      </c>
      <c r="CI954" s="21" t="s">
        <v>10</v>
      </c>
      <c r="CK954" s="21" t="s">
        <v>10</v>
      </c>
      <c r="CL954" s="21" t="s">
        <v>10</v>
      </c>
      <c r="CM954" s="21" t="s">
        <v>10</v>
      </c>
    </row>
    <row r="955" spans="1:94" ht="15.75" thickBot="1" x14ac:dyDescent="0.3">
      <c r="A955" s="50"/>
      <c r="B955" s="50"/>
      <c r="C955" s="50" t="str">
        <f t="shared" si="240"/>
        <v>11003_2_3392</v>
      </c>
      <c r="D955" s="51" t="str">
        <f t="shared" si="241"/>
        <v>11003_2</v>
      </c>
      <c r="E955" s="224">
        <f>IFERROR(VLOOKUP(C955,'2015'!$C$12:$D$1887,2,FALSE),0)</f>
        <v>1</v>
      </c>
      <c r="F955" s="51">
        <f>IFERROR(K955-IFERROR(VLOOKUP(D955,'2015'!$F$12:$I$1887,4,FALSE),"ei löydy"),"ei löydy")</f>
        <v>0</v>
      </c>
      <c r="G955" s="224">
        <f>IFERROR(VLOOKUP(Työfile_2024!C955,Liikennemalli!$D$6:$G$1921,4,FALSE),0)</f>
        <v>1</v>
      </c>
      <c r="H955" s="225">
        <f>K955-IFERROR(VLOOKUP(Työfile_2024!D955,Liikennemalli!$C$6:$H$1921,6,FALSE),"ei löydy")</f>
        <v>0</v>
      </c>
      <c r="I955" s="80">
        <v>11003</v>
      </c>
      <c r="J955" s="52">
        <v>2</v>
      </c>
      <c r="K955" s="52">
        <v>3392</v>
      </c>
      <c r="L955" s="53"/>
      <c r="M955" s="54"/>
      <c r="N955" s="54"/>
      <c r="O955" s="54"/>
      <c r="P955" s="54"/>
      <c r="Q955" s="55"/>
      <c r="R955" s="55"/>
      <c r="S955" s="55"/>
      <c r="T955" s="55"/>
      <c r="U955" s="52"/>
      <c r="V955" s="56">
        <v>37</v>
      </c>
      <c r="W955" s="56">
        <v>1</v>
      </c>
      <c r="X955" s="56">
        <v>30</v>
      </c>
      <c r="Y955" s="56">
        <f>VLOOKUP(D955,Liikennemalli24!$D$2:$F$1804,2,FALSE)</f>
        <v>0</v>
      </c>
      <c r="Z955" s="148">
        <f>VLOOKUP(D955,Liikennemalli24!$D$2:$F$1804,3,FALSE)</f>
        <v>0</v>
      </c>
      <c r="AA955" s="178">
        <f>IF(G955=1,VLOOKUP(C955,Liikennemalli!$D$6:$H$1921,2,FALSE),"-")</f>
        <v>0</v>
      </c>
      <c r="AB955" s="198">
        <f>IF(G955=1,VLOOKUP(C955,Liikennemalli!$D$6:$H$1921,3,FALSE),"-")</f>
        <v>0</v>
      </c>
      <c r="AC955" s="51">
        <f>IF(E955=1,VLOOKUP(Työfile_2024!D955,'2015'!$F$12:$X$1887,18,FALSE),"-")</f>
        <v>2</v>
      </c>
      <c r="AD955" s="51">
        <f>IF(E955=1,VLOOKUP(Työfile_2024!D955,'2015'!$F$12:$X$1887,19,FALSE),"-")</f>
        <v>0.1</v>
      </c>
      <c r="AI955" s="128">
        <f>IF(E955=1,VLOOKUP(Työfile_2024!D955,'2015'!$F$12:$AB$1887,20,FALSE),"-")</f>
        <v>0</v>
      </c>
      <c r="AJ955" s="128">
        <f>IF(E955=1,VLOOKUP(Työfile_2024!D955,'2015'!$F$12:$AB$1887,21,FALSE),"-")</f>
        <v>0</v>
      </c>
      <c r="AK955" s="128">
        <f>IF(E955=1,VLOOKUP(Työfile_2024!D955,'2015'!$F$12:$AB$1887,22,FALSE),"-")</f>
        <v>0</v>
      </c>
      <c r="AL955" s="128">
        <f>IF(E955=1,VLOOKUP(Työfile_2024!D955,'2015'!$F$12:$AB$1887,23,FALSE),"-")</f>
        <v>0</v>
      </c>
      <c r="AM955" s="56">
        <f>VLOOKUP(Työfile_2024!D955,Tmatkat_20km_tarkasteltava_verk!$C$2:$D$1804,2,FALSE)</f>
        <v>3</v>
      </c>
      <c r="AN955" s="148">
        <f t="shared" si="238"/>
        <v>8.1081081081081086E-2</v>
      </c>
      <c r="AO955" s="178">
        <f>IF(E955=1,VLOOKUP(Työfile_2024!D955,'2015'!$F$12:$AC$1887,24,FALSE),"-")</f>
        <v>4</v>
      </c>
      <c r="AP955" s="52">
        <f>VLOOKUP(D955,Tarkasteltava_verkko_2024_harva!$E$2:$I$1804,5,FALSE)</f>
        <v>0</v>
      </c>
      <c r="AQ955" s="52">
        <f>VLOOKUP(D955,Tarkasteltava_verkko_2024_harva!$E$2:$I$1804,4,FALSE)</f>
        <v>0</v>
      </c>
      <c r="AR955" s="148">
        <v>0</v>
      </c>
      <c r="AS955" s="170" t="str">
        <f>IFERROR(VLOOKUP(C955,'2015'!$C$12:$AG$1887,30,FALSE),"-")</f>
        <v/>
      </c>
      <c r="AT955" s="148">
        <v>0</v>
      </c>
      <c r="AU955" s="170">
        <f>IFERROR(VLOOKUP(C955,'2015'!$C$12:$AG$1887,31,FALSE),"-")</f>
        <v>0</v>
      </c>
      <c r="AV955" s="106"/>
      <c r="AW955" s="63">
        <f>IFERROR(VLOOKUP(C955,Merkittävyysluokitus!$A$2:$J$1705,10,FALSE),"-")</f>
        <v>4</v>
      </c>
      <c r="AX955" s="175">
        <f>IFERROR(VLOOKUP(C955,Merkittävyysluokitus!$A$2:$J$1705,6,FALSE),"-")</f>
        <v>0.51173059360730588</v>
      </c>
      <c r="AY955" s="175">
        <f>IFERROR(VLOOKUP(C955,Merkittävyysluokitus!$A$2:$J$1705,7,FALSE),"-")</f>
        <v>0.12433333333333331</v>
      </c>
      <c r="AZ955" s="175">
        <f>IFERROR(VLOOKUP(C955,Merkittävyysluokitus!$A$2:$J$1705,8,FALSE),"-")</f>
        <v>5.4063926940639273E-2</v>
      </c>
      <c r="BA955" s="175">
        <f>IFERROR(VLOOKUP(C955,Merkittävyysluokitus!$A$2:$J$1705,9,FALSE),"-")</f>
        <v>0.33333333333333331</v>
      </c>
      <c r="BB955" s="203"/>
      <c r="BC955" s="203" t="str">
        <f t="shared" si="239"/>
        <v>ei mallia</v>
      </c>
      <c r="BD955" s="39" t="str">
        <f t="shared" si="247"/>
        <v>Ei luokiteltu</v>
      </c>
      <c r="BE955" s="68" t="str">
        <f t="shared" si="234"/>
        <v>ei mallia</v>
      </c>
      <c r="BF955" s="68" t="str">
        <f t="shared" si="235"/>
        <v>ei mallia</v>
      </c>
      <c r="BG955" s="68" t="str">
        <f t="shared" si="236"/>
        <v>ei mallia</v>
      </c>
      <c r="BH955" s="208" t="str">
        <f t="shared" si="237"/>
        <v>musta</v>
      </c>
      <c r="BI955" s="39"/>
      <c r="BJ955" s="39" t="str">
        <f>IF(F955="ei löydy","uusi tie",IF(E955=0,"tieosoite muuttunut",IF(E955=1,VLOOKUP(D955,'2015'!$F$12:$AL$1887,31,FALSE),"-")))</f>
        <v>musta</v>
      </c>
      <c r="BK955" s="67" t="str">
        <f>IF(E955=1,VLOOKUP(D955,'2015'!$F$12:$AL$1887,32,FALSE),"-")</f>
        <v>musta</v>
      </c>
      <c r="BL955" s="39" t="str">
        <f>IF(F955="ei löydy","uusi tie",IF(E955=0,"tieosoite muuttunut",IF(E955=1,VLOOKUP(D955,'2015'!$F$12:$AL$1887,33,FALSE),"-")))</f>
        <v>musta</v>
      </c>
      <c r="BM955" s="39"/>
      <c r="BN955" s="217" t="str">
        <f>VLOOKUP(D955,'2015'!$F$12:$AL$1887,33,FALSE)</f>
        <v>musta</v>
      </c>
      <c r="BO955" s="39"/>
      <c r="BP955" s="115"/>
      <c r="BQ955" s="26" t="s">
        <v>10</v>
      </c>
      <c r="BS955" s="5"/>
      <c r="BU955" s="37"/>
      <c r="BV955" s="30"/>
      <c r="BX955" t="str">
        <f>IF(E955=1,VLOOKUP(D955,'2015'!$F$12:$AX$1887,43,FALSE),"-")</f>
        <v>musta</v>
      </c>
      <c r="BY955" t="str">
        <f>IF(E955=1,VLOOKUP(D955,'2015'!$F$12:$AX$1887,44,FALSE),"-")</f>
        <v>musta</v>
      </c>
      <c r="BZ955" t="str">
        <f>IF(E955=1,VLOOKUP(D955,'2015'!$F$12:$AX$1887,45,FALSE),"-")</f>
        <v>musta</v>
      </c>
      <c r="CG955" s="21" t="s">
        <v>10</v>
      </c>
      <c r="CH955" s="21" t="s">
        <v>10</v>
      </c>
      <c r="CI955" s="21" t="s">
        <v>10</v>
      </c>
      <c r="CK955" s="21" t="s">
        <v>10</v>
      </c>
      <c r="CL955" s="21" t="s">
        <v>10</v>
      </c>
      <c r="CM955" s="21" t="s">
        <v>10</v>
      </c>
    </row>
    <row r="956" spans="1:94" ht="15.75" thickBot="1" x14ac:dyDescent="0.3">
      <c r="A956" s="50"/>
      <c r="B956" s="50"/>
      <c r="C956" s="50" t="str">
        <f t="shared" si="240"/>
        <v>11004_1_2698</v>
      </c>
      <c r="D956" s="51" t="str">
        <f t="shared" si="241"/>
        <v>11004_1</v>
      </c>
      <c r="E956" s="224">
        <f>IFERROR(VLOOKUP(C956,'2015'!$C$12:$D$1887,2,FALSE),0)</f>
        <v>1</v>
      </c>
      <c r="F956" s="51">
        <f>IFERROR(K956-IFERROR(VLOOKUP(D956,'2015'!$F$12:$I$1887,4,FALSE),"ei löydy"),"ei löydy")</f>
        <v>0</v>
      </c>
      <c r="G956" s="224">
        <f>IFERROR(VLOOKUP(Työfile_2024!C956,Liikennemalli!$D$6:$G$1921,4,FALSE),0)</f>
        <v>1</v>
      </c>
      <c r="H956" s="225">
        <f>K956-IFERROR(VLOOKUP(Työfile_2024!D956,Liikennemalli!$C$6:$H$1921,6,FALSE),"ei löydy")</f>
        <v>0</v>
      </c>
      <c r="I956" s="80">
        <v>11004</v>
      </c>
      <c r="J956" s="52">
        <v>1</v>
      </c>
      <c r="K956" s="52">
        <v>2698</v>
      </c>
      <c r="L956" s="53"/>
      <c r="M956" s="54"/>
      <c r="N956" s="54"/>
      <c r="O956" s="54"/>
      <c r="P956" s="54"/>
      <c r="Q956" s="55"/>
      <c r="R956" s="55"/>
      <c r="S956" s="55"/>
      <c r="T956" s="55"/>
      <c r="U956" s="52"/>
      <c r="V956" s="56">
        <v>24</v>
      </c>
      <c r="W956" s="56">
        <v>2</v>
      </c>
      <c r="X956" s="56">
        <v>24</v>
      </c>
      <c r="Y956" s="56">
        <f>VLOOKUP(D956,Liikennemalli24!$D$2:$F$1804,2,FALSE)</f>
        <v>0</v>
      </c>
      <c r="Z956" s="57">
        <f>VLOOKUP(D956,Liikennemalli24!$D$2:$F$1804,3,FALSE)</f>
        <v>0</v>
      </c>
      <c r="AA956" s="178">
        <f>IF(G956=1,VLOOKUP(C956,Liikennemalli!$D$6:$H$1921,2,FALSE),"-")</f>
        <v>0</v>
      </c>
      <c r="AB956" s="197">
        <f>IF(G956=1,VLOOKUP(C956,Liikennemalli!$D$6:$H$1921,3,FALSE),"-")</f>
        <v>0</v>
      </c>
      <c r="AC956" s="134">
        <f>IF(E956=1,VLOOKUP(Työfile_2024!D956,'2015'!$F$12:$X$1887,18,FALSE),"-")</f>
        <v>15</v>
      </c>
      <c r="AD956" s="127">
        <f>IF(E956=1,VLOOKUP(Työfile_2024!D956,'2015'!$F$12:$X$1887,19,FALSE),"-")</f>
        <v>1</v>
      </c>
      <c r="AI956" s="127">
        <f>IF(E956=1,VLOOKUP(Työfile_2024!D956,'2015'!$F$12:$AB$1887,20,FALSE),"-")</f>
        <v>0</v>
      </c>
      <c r="AJ956" s="127">
        <f>IF(E956=1,VLOOKUP(Työfile_2024!D956,'2015'!$F$12:$AB$1887,21,FALSE),"-")</f>
        <v>0</v>
      </c>
      <c r="AK956" s="127">
        <f>IF(E956=1,VLOOKUP(Työfile_2024!D956,'2015'!$F$12:$AB$1887,22,FALSE),"-")</f>
        <v>0</v>
      </c>
      <c r="AL956" s="127">
        <f>IF(E956=1,VLOOKUP(Työfile_2024!D956,'2015'!$F$12:$AB$1887,23,FALSE),"-")</f>
        <v>0</v>
      </c>
      <c r="AM956" s="56">
        <f>VLOOKUP(Työfile_2024!D956,Tmatkat_20km_tarkasteltava_verk!$C$2:$D$1804,2,FALSE)</f>
        <v>0</v>
      </c>
      <c r="AN956" s="148">
        <f t="shared" si="238"/>
        <v>0</v>
      </c>
      <c r="AO956" s="178">
        <f>IF(E956=1,VLOOKUP(Työfile_2024!D956,'2015'!$F$12:$AC$1887,24,FALSE),"-")</f>
        <v>2</v>
      </c>
      <c r="AP956" s="52">
        <f>VLOOKUP(D956,Tarkasteltava_verkko_2024_harva!$E$2:$I$1804,5,FALSE)</f>
        <v>0</v>
      </c>
      <c r="AQ956" s="52">
        <f>VLOOKUP(D956,Tarkasteltava_verkko_2024_harva!$E$2:$I$1804,4,FALSE)</f>
        <v>0</v>
      </c>
      <c r="AR956" s="148">
        <v>0</v>
      </c>
      <c r="AS956" s="170" t="str">
        <f>IFERROR(VLOOKUP(C956,'2015'!$C$12:$AG$1887,30,FALSE),"-")</f>
        <v/>
      </c>
      <c r="AT956" s="148">
        <v>0</v>
      </c>
      <c r="AU956" s="170">
        <f>IFERROR(VLOOKUP(C956,'2015'!$C$12:$AG$1887,31,FALSE),"-")</f>
        <v>0</v>
      </c>
      <c r="AV956" s="106"/>
      <c r="AW956" s="63">
        <f>IFERROR(VLOOKUP(C956,Merkittävyysluokitus!$A$2:$J$1705,10,FALSE),"-")</f>
        <v>4</v>
      </c>
      <c r="AX956" s="175">
        <f>IFERROR(VLOOKUP(C956,Merkittävyysluokitus!$A$2:$J$1705,6,FALSE),"-")</f>
        <v>0.1792146118721461</v>
      </c>
      <c r="AY956" s="175">
        <f>IFERROR(VLOOKUP(C956,Merkittävyysluokitus!$A$2:$J$1705,7,FALSE),"-")</f>
        <v>7.1999999999999981E-2</v>
      </c>
      <c r="AZ956" s="175">
        <f>IFERROR(VLOOKUP(C956,Merkittävyysluokitus!$A$2:$J$1705,8,FALSE),"-")</f>
        <v>0.10721461187214612</v>
      </c>
      <c r="BA956" s="175">
        <f>IFERROR(VLOOKUP(C956,Merkittävyysluokitus!$A$2:$J$1705,9,FALSE),"-")</f>
        <v>0</v>
      </c>
      <c r="BB956" s="203"/>
      <c r="BC956" s="203" t="str">
        <f t="shared" si="239"/>
        <v>ei mallia</v>
      </c>
      <c r="BD956" s="39" t="str">
        <f t="shared" si="247"/>
        <v>Ei luokiteltu</v>
      </c>
      <c r="BE956" s="68" t="str">
        <f t="shared" si="234"/>
        <v>ei mallia</v>
      </c>
      <c r="BF956" s="68" t="str">
        <f t="shared" si="235"/>
        <v>ei mallia</v>
      </c>
      <c r="BG956" s="68" t="str">
        <f t="shared" si="236"/>
        <v>ei mallia</v>
      </c>
      <c r="BH956" s="208" t="str">
        <f t="shared" si="237"/>
        <v>musta</v>
      </c>
      <c r="BI956" s="39"/>
      <c r="BJ956" s="39" t="str">
        <f>IF(F956="ei löydy","uusi tie",IF(E956=0,"tieosoite muuttunut",IF(E956=1,VLOOKUP(D956,'2015'!$F$12:$AL$1887,31,FALSE),"-")))</f>
        <v>musta</v>
      </c>
      <c r="BK956" s="67" t="str">
        <f>IF(E956=1,VLOOKUP(D956,'2015'!$F$12:$AL$1887,32,FALSE),"-")</f>
        <v>musta</v>
      </c>
      <c r="BL956" s="39" t="str">
        <f>IF(F956="ei löydy","uusi tie",IF(E956=0,"tieosoite muuttunut",IF(E956=1,VLOOKUP(D956,'2015'!$F$12:$AL$1887,33,FALSE),"-")))</f>
        <v>musta</v>
      </c>
      <c r="BM956" s="39"/>
      <c r="BN956" s="217" t="str">
        <f>VLOOKUP(D956,'2015'!$F$12:$AL$1887,33,FALSE)</f>
        <v>musta</v>
      </c>
      <c r="BO956" s="39"/>
      <c r="BP956" s="115" t="s">
        <v>10</v>
      </c>
      <c r="BQ956" s="30"/>
      <c r="BS956" s="5"/>
      <c r="BU956" s="37"/>
      <c r="BV956" s="30" t="s">
        <v>10</v>
      </c>
      <c r="BX956" t="str">
        <f>IF(E956=1,VLOOKUP(D956,'2015'!$F$12:$AX$1887,43,FALSE),"-")</f>
        <v>musta</v>
      </c>
      <c r="BY956" t="str">
        <f>IF(E956=1,VLOOKUP(D956,'2015'!$F$12:$AX$1887,44,FALSE),"-")</f>
        <v>musta</v>
      </c>
      <c r="BZ956" t="str">
        <f>IF(E956=1,VLOOKUP(D956,'2015'!$F$12:$AX$1887,45,FALSE),"-")</f>
        <v>musta</v>
      </c>
      <c r="CA956" s="31">
        <f>SUM(CB956:CE956)</f>
        <v>10</v>
      </c>
      <c r="CB956" s="31">
        <f>IF(AD956&gt;0.59999,10,IF(AD956&gt;0.39999,1,0))</f>
        <v>10</v>
      </c>
      <c r="CC956" s="31">
        <f>IF(AC956&gt;1999,10,IF(AC956&gt;999,1,0))</f>
        <v>0</v>
      </c>
      <c r="CD956" s="31">
        <f>IF(AM956&gt;499,10,IF(AM956&gt;99,1,0))</f>
        <v>0</v>
      </c>
      <c r="CE956" s="31">
        <f>IF(AQ956="osa seud. yht",10,IF(AP956="osa seud. yht",1,0))</f>
        <v>0</v>
      </c>
      <c r="CO956" s="2" t="s">
        <v>35</v>
      </c>
      <c r="CP956" s="2" t="s">
        <v>35</v>
      </c>
    </row>
    <row r="957" spans="1:94" ht="15.75" thickBot="1" x14ac:dyDescent="0.3">
      <c r="A957" s="50"/>
      <c r="B957" s="50"/>
      <c r="C957" s="50" t="str">
        <f t="shared" si="240"/>
        <v>11005_1_4280</v>
      </c>
      <c r="D957" s="51" t="str">
        <f t="shared" si="241"/>
        <v>11005_1</v>
      </c>
      <c r="E957" s="224">
        <f>IFERROR(VLOOKUP(C957,'2015'!$C$12:$D$1887,2,FALSE),0)</f>
        <v>1</v>
      </c>
      <c r="F957" s="51">
        <f>IFERROR(K957-IFERROR(VLOOKUP(D957,'2015'!$F$12:$I$1887,4,FALSE),"ei löydy"),"ei löydy")</f>
        <v>0</v>
      </c>
      <c r="G957" s="224">
        <f>IFERROR(VLOOKUP(Työfile_2024!C957,Liikennemalli!$D$6:$G$1921,4,FALSE),0)</f>
        <v>1</v>
      </c>
      <c r="H957" s="225">
        <f>K957-IFERROR(VLOOKUP(Työfile_2024!D957,Liikennemalli!$C$6:$H$1921,6,FALSE),"ei löydy")</f>
        <v>0</v>
      </c>
      <c r="I957" s="80">
        <v>11005</v>
      </c>
      <c r="J957" s="52">
        <v>1</v>
      </c>
      <c r="K957" s="52">
        <v>4280</v>
      </c>
      <c r="L957" s="53"/>
      <c r="M957" s="54"/>
      <c r="N957" s="54"/>
      <c r="O957" s="54"/>
      <c r="P957" s="54"/>
      <c r="Q957" s="55"/>
      <c r="R957" s="55"/>
      <c r="S957" s="55"/>
      <c r="T957" s="55"/>
      <c r="U957" s="52"/>
      <c r="V957" s="56">
        <v>113</v>
      </c>
      <c r="W957" s="56">
        <v>5</v>
      </c>
      <c r="X957" s="56">
        <v>91</v>
      </c>
      <c r="Y957" s="56">
        <f>VLOOKUP(D957,Liikennemalli24!$D$2:$F$1804,2,FALSE)</f>
        <v>0</v>
      </c>
      <c r="Z957" s="148">
        <f>VLOOKUP(D957,Liikennemalli24!$D$2:$F$1804,3,FALSE)</f>
        <v>0</v>
      </c>
      <c r="AA957" s="178">
        <f>IF(G957=1,VLOOKUP(C957,Liikennemalli!$D$6:$H$1921,2,FALSE),"-")</f>
        <v>0</v>
      </c>
      <c r="AB957" s="198">
        <f>IF(G957=1,VLOOKUP(C957,Liikennemalli!$D$6:$H$1921,3,FALSE),"-")</f>
        <v>0</v>
      </c>
      <c r="AC957" s="51">
        <f>IF(E957=1,VLOOKUP(Työfile_2024!D957,'2015'!$F$12:$X$1887,18,FALSE),"-")</f>
        <v>14</v>
      </c>
      <c r="AD957" s="51">
        <f>IF(E957=1,VLOOKUP(Työfile_2024!D957,'2015'!$F$12:$X$1887,19,FALSE),"-")</f>
        <v>0.22</v>
      </c>
      <c r="AI957" s="128">
        <f>IF(E957=1,VLOOKUP(Työfile_2024!D957,'2015'!$F$12:$AB$1887,20,FALSE),"-")</f>
        <v>0</v>
      </c>
      <c r="AJ957" s="128">
        <f>IF(E957=1,VLOOKUP(Työfile_2024!D957,'2015'!$F$12:$AB$1887,21,FALSE),"-")</f>
        <v>0</v>
      </c>
      <c r="AK957" s="128">
        <f>IF(E957=1,VLOOKUP(Työfile_2024!D957,'2015'!$F$12:$AB$1887,22,FALSE),"-")</f>
        <v>0</v>
      </c>
      <c r="AL957" s="128">
        <f>IF(E957=1,VLOOKUP(Työfile_2024!D957,'2015'!$F$12:$AB$1887,23,FALSE),"-")</f>
        <v>0</v>
      </c>
      <c r="AM957" s="56">
        <f>VLOOKUP(Työfile_2024!D957,Tmatkat_20km_tarkasteltava_verk!$C$2:$D$1804,2,FALSE)</f>
        <v>7</v>
      </c>
      <c r="AN957" s="148">
        <f t="shared" si="238"/>
        <v>6.1946902654867256E-2</v>
      </c>
      <c r="AO957" s="178">
        <f>IF(E957=1,VLOOKUP(Työfile_2024!D957,'2015'!$F$12:$AC$1887,24,FALSE),"-")</f>
        <v>6</v>
      </c>
      <c r="AP957" s="52">
        <f>VLOOKUP(D957,Tarkasteltava_verkko_2024_harva!$E$2:$I$1804,5,FALSE)</f>
        <v>0</v>
      </c>
      <c r="AQ957" s="52">
        <f>VLOOKUP(D957,Tarkasteltava_verkko_2024_harva!$E$2:$I$1804,4,FALSE)</f>
        <v>0</v>
      </c>
      <c r="AR957" s="148">
        <v>0</v>
      </c>
      <c r="AS957" s="170" t="str">
        <f>IFERROR(VLOOKUP(C957,'2015'!$C$12:$AG$1887,30,FALSE),"-")</f>
        <v/>
      </c>
      <c r="AT957" s="148">
        <v>0</v>
      </c>
      <c r="AU957" s="170">
        <f>IFERROR(VLOOKUP(C957,'2015'!$C$12:$AG$1887,31,FALSE),"-")</f>
        <v>0</v>
      </c>
      <c r="AV957" s="106"/>
      <c r="AW957" s="63">
        <f>IFERROR(VLOOKUP(C957,Merkittävyysluokitus!$A$2:$J$1705,10,FALSE),"-")</f>
        <v>4</v>
      </c>
      <c r="AX957" s="175">
        <f>IFERROR(VLOOKUP(C957,Merkittävyysluokitus!$A$2:$J$1705,6,FALSE),"-")</f>
        <v>1.1332465753424659</v>
      </c>
      <c r="AY957" s="175">
        <f>IFERROR(VLOOKUP(C957,Merkittävyysluokitus!$A$2:$J$1705,7,FALSE),"-")</f>
        <v>0.36566666666666664</v>
      </c>
      <c r="AZ957" s="175">
        <f>IFERROR(VLOOKUP(C957,Merkittävyysluokitus!$A$2:$J$1705,8,FALSE),"-")</f>
        <v>0.60091324200913243</v>
      </c>
      <c r="BA957" s="175">
        <f>IFERROR(VLOOKUP(C957,Merkittävyysluokitus!$A$2:$J$1705,9,FALSE),"-")</f>
        <v>0.16666666666666666</v>
      </c>
      <c r="BB957" s="203"/>
      <c r="BC957" s="203" t="str">
        <f t="shared" si="239"/>
        <v>ei mallia</v>
      </c>
      <c r="BD957" s="39" t="str">
        <f t="shared" si="247"/>
        <v>Ei luokiteltu</v>
      </c>
      <c r="BE957" s="68" t="str">
        <f t="shared" si="234"/>
        <v>ei mallia</v>
      </c>
      <c r="BF957" s="68" t="str">
        <f t="shared" si="235"/>
        <v>ei mallia</v>
      </c>
      <c r="BG957" s="68" t="str">
        <f t="shared" si="236"/>
        <v>ei mallia</v>
      </c>
      <c r="BH957" s="208" t="str">
        <f t="shared" si="237"/>
        <v>musta</v>
      </c>
      <c r="BI957" s="39"/>
      <c r="BJ957" s="39" t="str">
        <f>IF(F957="ei löydy","uusi tie",IF(E957=0,"tieosoite muuttunut",IF(E957=1,VLOOKUP(D957,'2015'!$F$12:$AL$1887,31,FALSE),"-")))</f>
        <v>musta</v>
      </c>
      <c r="BK957" s="67" t="str">
        <f>IF(E957=1,VLOOKUP(D957,'2015'!$F$12:$AL$1887,32,FALSE),"-")</f>
        <v>musta</v>
      </c>
      <c r="BL957" s="39" t="str">
        <f>IF(F957="ei löydy","uusi tie",IF(E957=0,"tieosoite muuttunut",IF(E957=1,VLOOKUP(D957,'2015'!$F$12:$AL$1887,33,FALSE),"-")))</f>
        <v>musta</v>
      </c>
      <c r="BM957" s="39"/>
      <c r="BN957" s="217" t="str">
        <f>VLOOKUP(D957,'2015'!$F$12:$AL$1887,33,FALSE)</f>
        <v>musta</v>
      </c>
      <c r="BO957" s="39"/>
      <c r="BP957" s="115"/>
      <c r="BQ957" s="26" t="s">
        <v>10</v>
      </c>
      <c r="BS957" s="5"/>
      <c r="BU957" s="37"/>
      <c r="BV957" s="30"/>
      <c r="BX957" t="str">
        <f>IF(E957=1,VLOOKUP(D957,'2015'!$F$12:$AX$1887,43,FALSE),"-")</f>
        <v>musta</v>
      </c>
      <c r="BY957" t="str">
        <f>IF(E957=1,VLOOKUP(D957,'2015'!$F$12:$AX$1887,44,FALSE),"-")</f>
        <v>musta</v>
      </c>
      <c r="BZ957" t="str">
        <f>IF(E957=1,VLOOKUP(D957,'2015'!$F$12:$AX$1887,45,FALSE),"-")</f>
        <v>musta</v>
      </c>
      <c r="CG957" s="21"/>
      <c r="CH957" s="21"/>
      <c r="CI957" s="21"/>
      <c r="CK957" s="21"/>
      <c r="CL957" s="21"/>
      <c r="CM957" s="21"/>
    </row>
    <row r="958" spans="1:94" ht="15.75" thickBot="1" x14ac:dyDescent="0.3">
      <c r="A958" s="50"/>
      <c r="B958" s="50"/>
      <c r="C958" s="50" t="str">
        <f t="shared" si="240"/>
        <v>11006_1_5810</v>
      </c>
      <c r="D958" s="51" t="str">
        <f t="shared" si="241"/>
        <v>11006_1</v>
      </c>
      <c r="E958" s="224">
        <f>IFERROR(VLOOKUP(C958,'2015'!$C$12:$D$1887,2,FALSE),0)</f>
        <v>1</v>
      </c>
      <c r="F958" s="51">
        <f>IFERROR(K958-IFERROR(VLOOKUP(D958,'2015'!$F$12:$I$1887,4,FALSE),"ei löydy"),"ei löydy")</f>
        <v>0</v>
      </c>
      <c r="G958" s="224">
        <f>IFERROR(VLOOKUP(Työfile_2024!C958,Liikennemalli!$D$6:$G$1921,4,FALSE),0)</f>
        <v>1</v>
      </c>
      <c r="H958" s="225">
        <f>K958-IFERROR(VLOOKUP(Työfile_2024!D958,Liikennemalli!$C$6:$H$1921,6,FALSE),"ei löydy")</f>
        <v>0</v>
      </c>
      <c r="I958" s="80">
        <v>11006</v>
      </c>
      <c r="J958" s="52">
        <v>1</v>
      </c>
      <c r="K958" s="52">
        <v>5810</v>
      </c>
      <c r="L958" s="53"/>
      <c r="M958" s="54"/>
      <c r="N958" s="54"/>
      <c r="O958" s="54"/>
      <c r="P958" s="54"/>
      <c r="Q958" s="55"/>
      <c r="R958" s="55"/>
      <c r="S958" s="55"/>
      <c r="T958" s="55"/>
      <c r="U958" s="52"/>
      <c r="V958" s="56">
        <v>55</v>
      </c>
      <c r="W958" s="56">
        <v>2</v>
      </c>
      <c r="X958" s="56">
        <v>46</v>
      </c>
      <c r="Y958" s="56">
        <f>VLOOKUP(D958,Liikennemalli24!$D$2:$F$1804,2,FALSE)</f>
        <v>65</v>
      </c>
      <c r="Z958" s="148">
        <f>VLOOKUP(D958,Liikennemalli24!$D$2:$F$1804,3,FALSE)</f>
        <v>0.32400000000000001</v>
      </c>
      <c r="AA958" s="178">
        <f>IF(G958=1,VLOOKUP(C958,Liikennemalli!$D$6:$H$1921,2,FALSE),"-")</f>
        <v>0</v>
      </c>
      <c r="AB958" s="198">
        <f>IF(G958=1,VLOOKUP(C958,Liikennemalli!$D$6:$H$1921,3,FALSE),"-")</f>
        <v>0</v>
      </c>
      <c r="AC958" s="51">
        <f>IF(E958=1,VLOOKUP(Työfile_2024!D958,'2015'!$F$12:$X$1887,18,FALSE),"-")</f>
        <v>81</v>
      </c>
      <c r="AD958" s="51">
        <f>IF(E958=1,VLOOKUP(Työfile_2024!D958,'2015'!$F$12:$X$1887,19,FALSE),"-")</f>
        <v>1</v>
      </c>
      <c r="AI958" s="128">
        <f>IF(E958=1,VLOOKUP(Työfile_2024!D958,'2015'!$F$12:$AB$1887,20,FALSE),"-")</f>
        <v>0</v>
      </c>
      <c r="AJ958" s="128">
        <f>IF(E958=1,VLOOKUP(Työfile_2024!D958,'2015'!$F$12:$AB$1887,21,FALSE),"-")</f>
        <v>0</v>
      </c>
      <c r="AK958" s="128">
        <f>IF(E958=1,VLOOKUP(Työfile_2024!D958,'2015'!$F$12:$AB$1887,22,FALSE),"-")</f>
        <v>0</v>
      </c>
      <c r="AL958" s="128">
        <f>IF(E958=1,VLOOKUP(Työfile_2024!D958,'2015'!$F$12:$AB$1887,23,FALSE),"-")</f>
        <v>0</v>
      </c>
      <c r="AM958" s="56">
        <f>VLOOKUP(Työfile_2024!D958,Tmatkat_20km_tarkasteltava_verk!$C$2:$D$1804,2,FALSE)</f>
        <v>5</v>
      </c>
      <c r="AN958" s="148">
        <f t="shared" si="238"/>
        <v>9.0909090909090912E-2</v>
      </c>
      <c r="AO958" s="178">
        <f>IF(E958=1,VLOOKUP(Työfile_2024!D958,'2015'!$F$12:$AC$1887,24,FALSE),"-")</f>
        <v>2</v>
      </c>
      <c r="AP958" s="52">
        <f>VLOOKUP(D958,Tarkasteltava_verkko_2024_harva!$E$2:$I$1804,5,FALSE)</f>
        <v>0</v>
      </c>
      <c r="AQ958" s="52">
        <f>VLOOKUP(D958,Tarkasteltava_verkko_2024_harva!$E$2:$I$1804,4,FALSE)</f>
        <v>0</v>
      </c>
      <c r="AR958" s="148">
        <v>0</v>
      </c>
      <c r="AS958" s="170" t="str">
        <f>IFERROR(VLOOKUP(C958,'2015'!$C$12:$AG$1887,30,FALSE),"-")</f>
        <v/>
      </c>
      <c r="AT958" s="148">
        <v>0</v>
      </c>
      <c r="AU958" s="170">
        <f>IFERROR(VLOOKUP(C958,'2015'!$C$12:$AG$1887,31,FALSE),"-")</f>
        <v>0</v>
      </c>
      <c r="AV958" s="106"/>
      <c r="AW958" s="63">
        <f>IFERROR(VLOOKUP(C958,Merkittävyysluokitus!$A$2:$J$1705,10,FALSE),"-")</f>
        <v>4</v>
      </c>
      <c r="AX958" s="175">
        <f>IFERROR(VLOOKUP(C958,Merkittävyysluokitus!$A$2:$J$1705,6,FALSE),"-")</f>
        <v>0.65162100456621008</v>
      </c>
      <c r="AY958" s="175">
        <f>IFERROR(VLOOKUP(C958,Merkittävyysluokitus!$A$2:$J$1705,7,FALSE),"-")</f>
        <v>0.19166666666666665</v>
      </c>
      <c r="AZ958" s="175">
        <f>IFERROR(VLOOKUP(C958,Merkittävyysluokitus!$A$2:$J$1705,8,FALSE),"-")</f>
        <v>0.45995433789954343</v>
      </c>
      <c r="BA958" s="175">
        <f>IFERROR(VLOOKUP(C958,Merkittävyysluokitus!$A$2:$J$1705,9,FALSE),"-")</f>
        <v>0</v>
      </c>
      <c r="BB958" s="203"/>
      <c r="BC958" s="203" t="str">
        <f t="shared" si="239"/>
        <v/>
      </c>
      <c r="BD958" s="39" t="str">
        <f t="shared" si="247"/>
        <v>musta</v>
      </c>
      <c r="BE958" s="68" t="str">
        <f t="shared" si="234"/>
        <v>musta</v>
      </c>
      <c r="BF958" s="68" t="str">
        <f t="shared" si="235"/>
        <v>musta</v>
      </c>
      <c r="BG958" s="68" t="str">
        <f t="shared" si="236"/>
        <v>musta</v>
      </c>
      <c r="BH958" s="208" t="str">
        <f t="shared" si="237"/>
        <v>musta</v>
      </c>
      <c r="BI958" s="39"/>
      <c r="BJ958" s="39" t="str">
        <f>IF(F958="ei löydy","uusi tie",IF(E958=0,"tieosoite muuttunut",IF(E958=1,VLOOKUP(D958,'2015'!$F$12:$AL$1887,31,FALSE),"-")))</f>
        <v>musta</v>
      </c>
      <c r="BK958" s="67" t="str">
        <f>IF(E958=1,VLOOKUP(D958,'2015'!$F$12:$AL$1887,32,FALSE),"-")</f>
        <v>musta</v>
      </c>
      <c r="BL958" s="39" t="str">
        <f>IF(F958="ei löydy","uusi tie",IF(E958=0,"tieosoite muuttunut",IF(E958=1,VLOOKUP(D958,'2015'!$F$12:$AL$1887,33,FALSE),"-")))</f>
        <v>musta</v>
      </c>
      <c r="BM958" s="39"/>
      <c r="BN958" s="217" t="str">
        <f>VLOOKUP(D958,'2015'!$F$12:$AL$1887,33,FALSE)</f>
        <v>musta</v>
      </c>
      <c r="BO958" s="39"/>
      <c r="BP958" s="115"/>
      <c r="BQ958" s="26" t="s">
        <v>10</v>
      </c>
      <c r="BS958" s="5"/>
      <c r="BU958" s="37"/>
      <c r="BV958" s="30"/>
      <c r="BX958" t="str">
        <f>IF(E958=1,VLOOKUP(D958,'2015'!$F$12:$AX$1887,43,FALSE),"-")</f>
        <v>musta</v>
      </c>
      <c r="BY958" t="str">
        <f>IF(E958=1,VLOOKUP(D958,'2015'!$F$12:$AX$1887,44,FALSE),"-")</f>
        <v>musta</v>
      </c>
      <c r="BZ958" t="str">
        <f>IF(E958=1,VLOOKUP(D958,'2015'!$F$12:$AX$1887,45,FALSE),"-")</f>
        <v>musta</v>
      </c>
      <c r="CG958" s="21"/>
      <c r="CH958" s="21"/>
      <c r="CI958" s="21"/>
      <c r="CK958" s="21"/>
      <c r="CL958" s="21"/>
      <c r="CM958" s="21"/>
    </row>
    <row r="959" spans="1:94" ht="15.75" thickBot="1" x14ac:dyDescent="0.3">
      <c r="A959" s="50"/>
      <c r="B959" s="50"/>
      <c r="C959" s="50" t="str">
        <f t="shared" si="240"/>
        <v>11007_1_3616</v>
      </c>
      <c r="D959" s="51" t="str">
        <f t="shared" si="241"/>
        <v>11007_1</v>
      </c>
      <c r="E959" s="224">
        <f>IFERROR(VLOOKUP(C959,'2015'!$C$12:$D$1887,2,FALSE),0)</f>
        <v>1</v>
      </c>
      <c r="F959" s="51">
        <f>IFERROR(K959-IFERROR(VLOOKUP(D959,'2015'!$F$12:$I$1887,4,FALSE),"ei löydy"),"ei löydy")</f>
        <v>0</v>
      </c>
      <c r="G959" s="224">
        <f>IFERROR(VLOOKUP(Työfile_2024!C959,Liikennemalli!$D$6:$G$1921,4,FALSE),0)</f>
        <v>1</v>
      </c>
      <c r="H959" s="225">
        <f>K959-IFERROR(VLOOKUP(Työfile_2024!D959,Liikennemalli!$C$6:$H$1921,6,FALSE),"ei löydy")</f>
        <v>0</v>
      </c>
      <c r="I959" s="80">
        <v>11007</v>
      </c>
      <c r="J959" s="52">
        <v>1</v>
      </c>
      <c r="K959" s="52">
        <v>3616</v>
      </c>
      <c r="L959" s="53"/>
      <c r="M959" s="54"/>
      <c r="N959" s="54"/>
      <c r="O959" s="54"/>
      <c r="P959" s="54"/>
      <c r="Q959" s="55"/>
      <c r="R959" s="55"/>
      <c r="S959" s="55"/>
      <c r="T959" s="55"/>
      <c r="U959" s="52"/>
      <c r="V959" s="56">
        <v>409</v>
      </c>
      <c r="W959" s="56">
        <v>38</v>
      </c>
      <c r="X959" s="56">
        <v>434</v>
      </c>
      <c r="Y959" s="56">
        <f>VLOOKUP(D959,Liikennemalli24!$D$2:$F$1804,2,FALSE)</f>
        <v>11</v>
      </c>
      <c r="Z959" s="148">
        <f>VLOOKUP(D959,Liikennemalli24!$D$2:$F$1804,3,FALSE)</f>
        <v>0.186</v>
      </c>
      <c r="AA959" s="178">
        <f>IF(G959=1,VLOOKUP(C959,Liikennemalli!$D$6:$H$1921,2,FALSE),"-")</f>
        <v>0</v>
      </c>
      <c r="AB959" s="198">
        <f>IF(G959=1,VLOOKUP(C959,Liikennemalli!$D$6:$H$1921,3,FALSE),"-")</f>
        <v>0</v>
      </c>
      <c r="AC959" s="51">
        <f>IF(E959=1,VLOOKUP(Työfile_2024!D959,'2015'!$F$12:$X$1887,18,FALSE),"-")</f>
        <v>46</v>
      </c>
      <c r="AD959" s="51">
        <f>IF(E959=1,VLOOKUP(Työfile_2024!D959,'2015'!$F$12:$X$1887,19,FALSE),"-")</f>
        <v>0.33</v>
      </c>
      <c r="AI959" s="128">
        <f>IF(E959=1,VLOOKUP(Työfile_2024!D959,'2015'!$F$12:$AB$1887,20,FALSE),"-")</f>
        <v>0</v>
      </c>
      <c r="AJ959" s="128">
        <f>IF(E959=1,VLOOKUP(Työfile_2024!D959,'2015'!$F$12:$AB$1887,21,FALSE),"-")</f>
        <v>0</v>
      </c>
      <c r="AK959" s="128">
        <f>IF(E959=1,VLOOKUP(Työfile_2024!D959,'2015'!$F$12:$AB$1887,22,FALSE),"-")</f>
        <v>0</v>
      </c>
      <c r="AL959" s="128">
        <f>IF(E959=1,VLOOKUP(Työfile_2024!D959,'2015'!$F$12:$AB$1887,23,FALSE),"-")</f>
        <v>0</v>
      </c>
      <c r="AM959" s="56">
        <f>VLOOKUP(Työfile_2024!D959,Tmatkat_20km_tarkasteltava_verk!$C$2:$D$1804,2,FALSE)</f>
        <v>37</v>
      </c>
      <c r="AN959" s="148">
        <f t="shared" si="238"/>
        <v>9.0464547677261614E-2</v>
      </c>
      <c r="AO959" s="178">
        <f>IF(E959=1,VLOOKUP(Työfile_2024!D959,'2015'!$F$12:$AC$1887,24,FALSE),"-")</f>
        <v>35</v>
      </c>
      <c r="AP959" s="52">
        <f>VLOOKUP(D959,Tarkasteltava_verkko_2024_harva!$E$2:$I$1804,5,FALSE)</f>
        <v>0</v>
      </c>
      <c r="AQ959" s="52">
        <f>VLOOKUP(D959,Tarkasteltava_verkko_2024_harva!$E$2:$I$1804,4,FALSE)</f>
        <v>0</v>
      </c>
      <c r="AR959" s="148">
        <v>0.47317477876106195</v>
      </c>
      <c r="AS959" s="170" t="str">
        <f>IFERROR(VLOOKUP(C959,'2015'!$C$12:$AG$1887,30,FALSE),"-")</f>
        <v/>
      </c>
      <c r="AT959" s="148">
        <v>0.18888274336283187</v>
      </c>
      <c r="AU959" s="170">
        <f>IFERROR(VLOOKUP(C959,'2015'!$C$12:$AG$1887,31,FALSE),"-")</f>
        <v>0</v>
      </c>
      <c r="AV959" s="106"/>
      <c r="AW959" s="63">
        <f>IFERROR(VLOOKUP(C959,Merkittävyysluokitus!$A$2:$J$1705,10,FALSE),"-")</f>
        <v>3</v>
      </c>
      <c r="AX959" s="175">
        <f>IFERROR(VLOOKUP(C959,Merkittävyysluokitus!$A$2:$J$1705,6,FALSE),"-")</f>
        <v>6.7125251141552509</v>
      </c>
      <c r="AY959" s="175">
        <f>IFERROR(VLOOKUP(C959,Merkittävyysluokitus!$A$2:$J$1705,7,FALSE),"-")</f>
        <v>1.4436666666666664</v>
      </c>
      <c r="AZ959" s="175">
        <f>IFERROR(VLOOKUP(C959,Merkittävyysluokitus!$A$2:$J$1705,8,FALSE),"-")</f>
        <v>3.4355251141552512</v>
      </c>
      <c r="BA959" s="175">
        <f>IFERROR(VLOOKUP(C959,Merkittävyysluokitus!$A$2:$J$1705,9,FALSE),"-")</f>
        <v>1.8333333333333333</v>
      </c>
      <c r="BB959" s="203"/>
      <c r="BC959" s="203" t="str">
        <f t="shared" si="239"/>
        <v/>
      </c>
      <c r="BD959" s="39" t="str">
        <f t="shared" si="247"/>
        <v>musta</v>
      </c>
      <c r="BE959" s="68" t="str">
        <f t="shared" si="234"/>
        <v>musta</v>
      </c>
      <c r="BF959" s="68" t="str">
        <f t="shared" si="235"/>
        <v>musta</v>
      </c>
      <c r="BG959" s="68" t="str">
        <f t="shared" si="236"/>
        <v>musta</v>
      </c>
      <c r="BH959" s="208" t="str">
        <f t="shared" si="237"/>
        <v>musta</v>
      </c>
      <c r="BI959" s="39"/>
      <c r="BJ959" s="39" t="str">
        <f>IF(F959="ei löydy","uusi tie",IF(E959=0,"tieosoite muuttunut",IF(E959=1,VLOOKUP(D959,'2015'!$F$12:$AL$1887,31,FALSE),"-")))</f>
        <v>musta</v>
      </c>
      <c r="BK959" s="67" t="str">
        <f>IF(E959=1,VLOOKUP(D959,'2015'!$F$12:$AL$1887,32,FALSE),"-")</f>
        <v>musta</v>
      </c>
      <c r="BL959" s="39" t="str">
        <f>IF(F959="ei löydy","uusi tie",IF(E959=0,"tieosoite muuttunut",IF(E959=1,VLOOKUP(D959,'2015'!$F$12:$AL$1887,33,FALSE),"-")))</f>
        <v>musta</v>
      </c>
      <c r="BM959" s="39"/>
      <c r="BN959" s="217" t="str">
        <f>VLOOKUP(D959,'2015'!$F$12:$AL$1887,33,FALSE)</f>
        <v>musta</v>
      </c>
      <c r="BO959" s="39"/>
      <c r="BP959" s="115"/>
      <c r="BQ959" s="26" t="s">
        <v>10</v>
      </c>
      <c r="BS959" s="5"/>
      <c r="BU959" s="37"/>
      <c r="BV959" s="30"/>
      <c r="BX959" t="str">
        <f>IF(E959=1,VLOOKUP(D959,'2015'!$F$12:$AX$1887,43,FALSE),"-")</f>
        <v>musta</v>
      </c>
      <c r="BY959" t="str">
        <f>IF(E959=1,VLOOKUP(D959,'2015'!$F$12:$AX$1887,44,FALSE),"-")</f>
        <v>musta</v>
      </c>
      <c r="BZ959" t="str">
        <f>IF(E959=1,VLOOKUP(D959,'2015'!$F$12:$AX$1887,45,FALSE),"-")</f>
        <v>musta</v>
      </c>
      <c r="CG959" s="21"/>
      <c r="CH959" s="21"/>
      <c r="CI959" s="21"/>
      <c r="CK959" s="21"/>
      <c r="CL959" s="21"/>
      <c r="CM959" s="21"/>
    </row>
    <row r="960" spans="1:94" ht="15.75" thickBot="1" x14ac:dyDescent="0.3">
      <c r="A960" s="50"/>
      <c r="B960" s="50"/>
      <c r="C960" s="50" t="str">
        <f t="shared" si="240"/>
        <v>11007_2_4795</v>
      </c>
      <c r="D960" s="51" t="str">
        <f t="shared" si="241"/>
        <v>11007_2</v>
      </c>
      <c r="E960" s="224">
        <f>IFERROR(VLOOKUP(C960,'2015'!$C$12:$D$1887,2,FALSE),0)</f>
        <v>1</v>
      </c>
      <c r="F960" s="51">
        <f>IFERROR(K960-IFERROR(VLOOKUP(D960,'2015'!$F$12:$I$1887,4,FALSE),"ei löydy"),"ei löydy")</f>
        <v>0</v>
      </c>
      <c r="G960" s="224">
        <f>IFERROR(VLOOKUP(Työfile_2024!C960,Liikennemalli!$D$6:$G$1921,4,FALSE),0)</f>
        <v>1</v>
      </c>
      <c r="H960" s="225">
        <f>K960-IFERROR(VLOOKUP(Työfile_2024!D960,Liikennemalli!$C$6:$H$1921,6,FALSE),"ei löydy")</f>
        <v>0</v>
      </c>
      <c r="I960" s="80">
        <v>11007</v>
      </c>
      <c r="J960" s="52">
        <v>2</v>
      </c>
      <c r="K960" s="52">
        <v>4795</v>
      </c>
      <c r="L960" s="53"/>
      <c r="M960" s="54"/>
      <c r="N960" s="54"/>
      <c r="O960" s="54"/>
      <c r="P960" s="54"/>
      <c r="Q960" s="55"/>
      <c r="R960" s="55"/>
      <c r="S960" s="55"/>
      <c r="T960" s="55"/>
      <c r="U960" s="52"/>
      <c r="V960" s="56">
        <v>285</v>
      </c>
      <c r="W960" s="56">
        <v>16</v>
      </c>
      <c r="X960" s="56">
        <v>282</v>
      </c>
      <c r="Y960" s="56">
        <f>VLOOKUP(D960,Liikennemalli24!$D$2:$F$1804,2,FALSE)</f>
        <v>202</v>
      </c>
      <c r="Z960" s="57">
        <f>VLOOKUP(D960,Liikennemalli24!$D$2:$F$1804,3,FALSE)</f>
        <v>0.86799999999999999</v>
      </c>
      <c r="AA960" s="178">
        <f>IF(G960=1,VLOOKUP(C960,Liikennemalli!$D$6:$H$1921,2,FALSE),"-")</f>
        <v>0</v>
      </c>
      <c r="AB960" s="197">
        <f>IF(G960=1,VLOOKUP(C960,Liikennemalli!$D$6:$H$1921,3,FALSE),"-")</f>
        <v>0</v>
      </c>
      <c r="AC960" s="134">
        <f>IF(E960=1,VLOOKUP(Työfile_2024!D960,'2015'!$F$12:$X$1887,18,FALSE),"-")</f>
        <v>27</v>
      </c>
      <c r="AD960" s="127">
        <f>IF(E960=1,VLOOKUP(Työfile_2024!D960,'2015'!$F$12:$X$1887,19,FALSE),"-")</f>
        <v>0.53</v>
      </c>
      <c r="AI960" s="127">
        <f>IF(E960=1,VLOOKUP(Työfile_2024!D960,'2015'!$F$12:$AB$1887,20,FALSE),"-")</f>
        <v>0</v>
      </c>
      <c r="AJ960" s="127">
        <f>IF(E960=1,VLOOKUP(Työfile_2024!D960,'2015'!$F$12:$AB$1887,21,FALSE),"-")</f>
        <v>0</v>
      </c>
      <c r="AK960" s="127">
        <f>IF(E960=1,VLOOKUP(Työfile_2024!D960,'2015'!$F$12:$AB$1887,22,FALSE),"-")</f>
        <v>0</v>
      </c>
      <c r="AL960" s="127">
        <f>IF(E960=1,VLOOKUP(Työfile_2024!D960,'2015'!$F$12:$AB$1887,23,FALSE),"-")</f>
        <v>0</v>
      </c>
      <c r="AM960" s="56">
        <f>VLOOKUP(Työfile_2024!D960,Tmatkat_20km_tarkasteltava_verk!$C$2:$D$1804,2,FALSE)</f>
        <v>11</v>
      </c>
      <c r="AN960" s="148">
        <f t="shared" si="238"/>
        <v>3.8596491228070177E-2</v>
      </c>
      <c r="AO960" s="178">
        <f>IF(E960=1,VLOOKUP(Työfile_2024!D960,'2015'!$F$12:$AC$1887,24,FALSE),"-")</f>
        <v>8</v>
      </c>
      <c r="AP960" s="52">
        <f>VLOOKUP(D960,Tarkasteltava_verkko_2024_harva!$E$2:$I$1804,5,FALSE)</f>
        <v>0</v>
      </c>
      <c r="AQ960" s="52">
        <f>VLOOKUP(D960,Tarkasteltava_verkko_2024_harva!$E$2:$I$1804,4,FALSE)</f>
        <v>0</v>
      </c>
      <c r="AR960" s="148">
        <v>0.2684045881126173</v>
      </c>
      <c r="AS960" s="170" t="str">
        <f>IFERROR(VLOOKUP(C960,'2015'!$C$12:$AG$1887,30,FALSE),"-")</f>
        <v/>
      </c>
      <c r="AT960" s="148">
        <v>0</v>
      </c>
      <c r="AU960" s="170">
        <f>IFERROR(VLOOKUP(C960,'2015'!$C$12:$AG$1887,31,FALSE),"-")</f>
        <v>0</v>
      </c>
      <c r="AV960" s="106"/>
      <c r="AW960" s="63">
        <f>IFERROR(VLOOKUP(C960,Merkittävyysluokitus!$A$2:$J$1705,10,FALSE),"-")</f>
        <v>3</v>
      </c>
      <c r="AX960" s="175">
        <f>IFERROR(VLOOKUP(C960,Merkittävyysluokitus!$A$2:$J$1705,6,FALSE),"-")</f>
        <v>4.1444977168949775</v>
      </c>
      <c r="AY960" s="175">
        <f>IFERROR(VLOOKUP(C960,Merkittävyysluokitus!$A$2:$J$1705,7,FALSE),"-")</f>
        <v>0.91500000000000004</v>
      </c>
      <c r="AZ960" s="175">
        <f>IFERROR(VLOOKUP(C960,Merkittävyysluokitus!$A$2:$J$1705,8,FALSE),"-")</f>
        <v>1.896164383561644</v>
      </c>
      <c r="BA960" s="175">
        <f>IFERROR(VLOOKUP(C960,Merkittävyysluokitus!$A$2:$J$1705,9,FALSE),"-")</f>
        <v>1.3333333333333333</v>
      </c>
      <c r="BB960" s="203"/>
      <c r="BC960" s="203" t="str">
        <f t="shared" si="239"/>
        <v/>
      </c>
      <c r="BD960" s="39" t="str">
        <f t="shared" si="247"/>
        <v>musta</v>
      </c>
      <c r="BE960" s="68" t="str">
        <f t="shared" si="234"/>
        <v>musta</v>
      </c>
      <c r="BF960" s="68" t="str">
        <f t="shared" si="235"/>
        <v>musta</v>
      </c>
      <c r="BG960" s="68" t="str">
        <f t="shared" si="236"/>
        <v>musta</v>
      </c>
      <c r="BH960" s="208" t="str">
        <f t="shared" si="237"/>
        <v>musta</v>
      </c>
      <c r="BI960" s="39"/>
      <c r="BJ960" s="39" t="str">
        <f>IF(F960="ei löydy","uusi tie",IF(E960=0,"tieosoite muuttunut",IF(E960=1,VLOOKUP(D960,'2015'!$F$12:$AL$1887,31,FALSE),"-")))</f>
        <v>musta</v>
      </c>
      <c r="BK960" s="67" t="str">
        <f>IF(E960=1,VLOOKUP(D960,'2015'!$F$12:$AL$1887,32,FALSE),"-")</f>
        <v>musta</v>
      </c>
      <c r="BL960" s="39" t="str">
        <f>IF(F960="ei löydy","uusi tie",IF(E960=0,"tieosoite muuttunut",IF(E960=1,VLOOKUP(D960,'2015'!$F$12:$AL$1887,33,FALSE),"-")))</f>
        <v>musta</v>
      </c>
      <c r="BM960" s="39"/>
      <c r="BN960" s="217" t="str">
        <f>VLOOKUP(D960,'2015'!$F$12:$AL$1887,33,FALSE)</f>
        <v>musta</v>
      </c>
      <c r="BO960" s="39"/>
      <c r="BP960" s="115" t="s">
        <v>10</v>
      </c>
      <c r="BQ960" s="30"/>
      <c r="BS960" s="5"/>
      <c r="BU960" s="37"/>
      <c r="BV960" s="30" t="s">
        <v>10</v>
      </c>
      <c r="BX960" t="str">
        <f>IF(E960=1,VLOOKUP(D960,'2015'!$F$12:$AX$1887,43,FALSE),"-")</f>
        <v>musta</v>
      </c>
      <c r="BY960" t="str">
        <f>IF(E960=1,VLOOKUP(D960,'2015'!$F$12:$AX$1887,44,FALSE),"-")</f>
        <v>musta</v>
      </c>
      <c r="BZ960" t="str">
        <f>IF(E960=1,VLOOKUP(D960,'2015'!$F$12:$AX$1887,45,FALSE),"-")</f>
        <v>musta</v>
      </c>
      <c r="CA960" s="31">
        <f>SUM(CB960:CE960)</f>
        <v>1</v>
      </c>
      <c r="CB960" s="31">
        <f>IF(AD960&gt;0.59999,10,IF(AD960&gt;0.39999,1,0))</f>
        <v>1</v>
      </c>
      <c r="CC960" s="31">
        <f>IF(AC960&gt;1999,10,IF(AC960&gt;999,1,0))</f>
        <v>0</v>
      </c>
      <c r="CD960" s="31">
        <f>IF(AM960&gt;499,10,IF(AM960&gt;99,1,0))</f>
        <v>0</v>
      </c>
      <c r="CE960" s="31">
        <f>IF(AQ960="osa seud. yht",10,IF(AP960="osa seud. yht",1,0))</f>
        <v>0</v>
      </c>
      <c r="CO960" s="2" t="s">
        <v>35</v>
      </c>
      <c r="CP960" s="2" t="s">
        <v>35</v>
      </c>
    </row>
    <row r="961" spans="1:94" ht="15.75" thickBot="1" x14ac:dyDescent="0.3">
      <c r="A961" s="50"/>
      <c r="B961" s="50"/>
      <c r="C961" s="50" t="str">
        <f t="shared" si="240"/>
        <v>11007_3_5897</v>
      </c>
      <c r="D961" s="51" t="str">
        <f t="shared" si="241"/>
        <v>11007_3</v>
      </c>
      <c r="E961" s="224">
        <f>IFERROR(VLOOKUP(C961,'2015'!$C$12:$D$1887,2,FALSE),0)</f>
        <v>1</v>
      </c>
      <c r="F961" s="51">
        <f>IFERROR(K961-IFERROR(VLOOKUP(D961,'2015'!$F$12:$I$1887,4,FALSE),"ei löydy"),"ei löydy")</f>
        <v>0</v>
      </c>
      <c r="G961" s="224">
        <f>IFERROR(VLOOKUP(Työfile_2024!C961,Liikennemalli!$D$6:$G$1921,4,FALSE),0)</f>
        <v>1</v>
      </c>
      <c r="H961" s="225">
        <f>K961-IFERROR(VLOOKUP(Työfile_2024!D961,Liikennemalli!$C$6:$H$1921,6,FALSE),"ei löydy")</f>
        <v>0</v>
      </c>
      <c r="I961" s="80">
        <v>11007</v>
      </c>
      <c r="J961" s="52">
        <v>3</v>
      </c>
      <c r="K961" s="52">
        <v>5897</v>
      </c>
      <c r="L961" s="53"/>
      <c r="M961" s="54"/>
      <c r="N961" s="54"/>
      <c r="O961" s="54"/>
      <c r="P961" s="54"/>
      <c r="Q961" s="55"/>
      <c r="R961" s="55"/>
      <c r="S961" s="55"/>
      <c r="T961" s="55"/>
      <c r="U961" s="52"/>
      <c r="V961" s="56">
        <v>285</v>
      </c>
      <c r="W961" s="56">
        <v>16</v>
      </c>
      <c r="X961" s="56">
        <v>282</v>
      </c>
      <c r="Y961" s="56">
        <f>VLOOKUP(D961,Liikennemalli24!$D$2:$F$1804,2,FALSE)</f>
        <v>0</v>
      </c>
      <c r="Z961" s="57">
        <f>VLOOKUP(D961,Liikennemalli24!$D$2:$F$1804,3,FALSE)</f>
        <v>0</v>
      </c>
      <c r="AA961" s="178">
        <f>IF(G961=1,VLOOKUP(C961,Liikennemalli!$D$6:$H$1921,2,FALSE),"-")</f>
        <v>0</v>
      </c>
      <c r="AB961" s="197">
        <f>IF(G961=1,VLOOKUP(C961,Liikennemalli!$D$6:$H$1921,3,FALSE),"-")</f>
        <v>0</v>
      </c>
      <c r="AC961" s="134">
        <f>IF(E961=1,VLOOKUP(Työfile_2024!D961,'2015'!$F$12:$X$1887,18,FALSE),"-")</f>
        <v>27</v>
      </c>
      <c r="AD961" s="127">
        <f>IF(E961=1,VLOOKUP(Työfile_2024!D961,'2015'!$F$12:$X$1887,19,FALSE),"-")</f>
        <v>0.53</v>
      </c>
      <c r="AI961" s="127">
        <f>IF(E961=1,VLOOKUP(Työfile_2024!D961,'2015'!$F$12:$AB$1887,20,FALSE),"-")</f>
        <v>0</v>
      </c>
      <c r="AJ961" s="127">
        <f>IF(E961=1,VLOOKUP(Työfile_2024!D961,'2015'!$F$12:$AB$1887,21,FALSE),"-")</f>
        <v>0</v>
      </c>
      <c r="AK961" s="127">
        <f>IF(E961=1,VLOOKUP(Työfile_2024!D961,'2015'!$F$12:$AB$1887,22,FALSE),"-")</f>
        <v>0</v>
      </c>
      <c r="AL961" s="127">
        <f>IF(E961=1,VLOOKUP(Työfile_2024!D961,'2015'!$F$12:$AB$1887,23,FALSE),"-")</f>
        <v>0</v>
      </c>
      <c r="AM961" s="56">
        <f>VLOOKUP(Työfile_2024!D961,Tmatkat_20km_tarkasteltava_verk!$C$2:$D$1804,2,FALSE)</f>
        <v>0</v>
      </c>
      <c r="AN961" s="148">
        <f t="shared" si="238"/>
        <v>0</v>
      </c>
      <c r="AO961" s="178">
        <f>IF(E961=1,VLOOKUP(Työfile_2024!D961,'2015'!$F$12:$AC$1887,24,FALSE),"-")</f>
        <v>1</v>
      </c>
      <c r="AP961" s="52">
        <f>VLOOKUP(D961,Tarkasteltava_verkko_2024_harva!$E$2:$I$1804,5,FALSE)</f>
        <v>0</v>
      </c>
      <c r="AQ961" s="52">
        <f>VLOOKUP(D961,Tarkasteltava_verkko_2024_harva!$E$2:$I$1804,4,FALSE)</f>
        <v>0</v>
      </c>
      <c r="AR961" s="148">
        <v>0</v>
      </c>
      <c r="AS961" s="170" t="str">
        <f>IFERROR(VLOOKUP(C961,'2015'!$C$12:$AG$1887,30,FALSE),"-")</f>
        <v/>
      </c>
      <c r="AT961" s="148">
        <v>0</v>
      </c>
      <c r="AU961" s="170">
        <f>IFERROR(VLOOKUP(C961,'2015'!$C$12:$AG$1887,31,FALSE),"-")</f>
        <v>0</v>
      </c>
      <c r="AV961" s="106"/>
      <c r="AW961" s="63">
        <f>IFERROR(VLOOKUP(C961,Merkittävyysluokitus!$A$2:$J$1705,10,FALSE),"-")</f>
        <v>3</v>
      </c>
      <c r="AX961" s="175">
        <f>IFERROR(VLOOKUP(C961,Merkittävyysluokitus!$A$2:$J$1705,6,FALSE),"-")</f>
        <v>3.9638584474885845</v>
      </c>
      <c r="AY961" s="175">
        <f>IFERROR(VLOOKUP(C961,Merkittävyysluokitus!$A$2:$J$1705,7,FALSE),"-")</f>
        <v>0.91500000000000004</v>
      </c>
      <c r="AZ961" s="175">
        <f>IFERROR(VLOOKUP(C961,Merkittävyysluokitus!$A$2:$J$1705,8,FALSE),"-")</f>
        <v>1.5488584474885845</v>
      </c>
      <c r="BA961" s="175">
        <f>IFERROR(VLOOKUP(C961,Merkittävyysluokitus!$A$2:$J$1705,9,FALSE),"-")</f>
        <v>1.5</v>
      </c>
      <c r="BB961" s="203"/>
      <c r="BC961" s="203" t="str">
        <f t="shared" si="239"/>
        <v>ei mallia</v>
      </c>
      <c r="BD961" s="39" t="str">
        <f t="shared" si="247"/>
        <v>Ei luokiteltu</v>
      </c>
      <c r="BE961" s="68" t="str">
        <f t="shared" si="234"/>
        <v>ei mallia</v>
      </c>
      <c r="BF961" s="68" t="str">
        <f t="shared" si="235"/>
        <v>ei mallia</v>
      </c>
      <c r="BG961" s="68" t="str">
        <f t="shared" si="236"/>
        <v>ei mallia</v>
      </c>
      <c r="BH961" s="208" t="str">
        <f t="shared" si="237"/>
        <v>musta</v>
      </c>
      <c r="BI961" s="39"/>
      <c r="BJ961" s="39" t="str">
        <f>IF(F961="ei löydy","uusi tie",IF(E961=0,"tieosoite muuttunut",IF(E961=1,VLOOKUP(D961,'2015'!$F$12:$AL$1887,31,FALSE),"-")))</f>
        <v>musta</v>
      </c>
      <c r="BK961" s="67" t="str">
        <f>IF(E961=1,VLOOKUP(D961,'2015'!$F$12:$AL$1887,32,FALSE),"-")</f>
        <v>musta</v>
      </c>
      <c r="BL961" s="39" t="str">
        <f>IF(F961="ei löydy","uusi tie",IF(E961=0,"tieosoite muuttunut",IF(E961=1,VLOOKUP(D961,'2015'!$F$12:$AL$1887,33,FALSE),"-")))</f>
        <v>musta</v>
      </c>
      <c r="BM961" s="39"/>
      <c r="BN961" s="217" t="str">
        <f>VLOOKUP(D961,'2015'!$F$12:$AL$1887,33,FALSE)</f>
        <v>musta</v>
      </c>
      <c r="BO961" s="39"/>
      <c r="BP961" s="115" t="s">
        <v>10</v>
      </c>
      <c r="BQ961" s="30"/>
      <c r="BS961" s="5"/>
      <c r="BU961" s="37"/>
      <c r="BV961" s="30" t="s">
        <v>10</v>
      </c>
      <c r="BX961" t="str">
        <f>IF(E961=1,VLOOKUP(D961,'2015'!$F$12:$AX$1887,43,FALSE),"-")</f>
        <v>musta</v>
      </c>
      <c r="BY961" t="str">
        <f>IF(E961=1,VLOOKUP(D961,'2015'!$F$12:$AX$1887,44,FALSE),"-")</f>
        <v>musta</v>
      </c>
      <c r="BZ961" t="str">
        <f>IF(E961=1,VLOOKUP(D961,'2015'!$F$12:$AX$1887,45,FALSE),"-")</f>
        <v>musta</v>
      </c>
      <c r="CA961" s="31">
        <f>SUM(CB961:CE961)</f>
        <v>1</v>
      </c>
      <c r="CB961" s="31">
        <f>IF(AD961&gt;0.59999,10,IF(AD961&gt;0.39999,1,0))</f>
        <v>1</v>
      </c>
      <c r="CC961" s="31">
        <f>IF(AC961&gt;1999,10,IF(AC961&gt;999,1,0))</f>
        <v>0</v>
      </c>
      <c r="CD961" s="31">
        <f>IF(AM961&gt;499,10,IF(AM961&gt;99,1,0))</f>
        <v>0</v>
      </c>
      <c r="CE961" s="31">
        <f>IF(AQ961="osa seud. yht",10,IF(AP961="osa seud. yht",1,0))</f>
        <v>0</v>
      </c>
      <c r="CO961" s="2" t="s">
        <v>35</v>
      </c>
      <c r="CP961" s="2" t="s">
        <v>35</v>
      </c>
    </row>
    <row r="962" spans="1:94" ht="15.75" thickBot="1" x14ac:dyDescent="0.3">
      <c r="A962" s="50"/>
      <c r="B962" s="50"/>
      <c r="C962" s="50" t="str">
        <f t="shared" si="240"/>
        <v>11007_4_6475</v>
      </c>
      <c r="D962" s="51" t="str">
        <f t="shared" si="241"/>
        <v>11007_4</v>
      </c>
      <c r="E962" s="224">
        <f>IFERROR(VLOOKUP(C962,'2015'!$C$12:$D$1887,2,FALSE),0)</f>
        <v>1</v>
      </c>
      <c r="F962" s="51">
        <f>IFERROR(K962-IFERROR(VLOOKUP(D962,'2015'!$F$12:$I$1887,4,FALSE),"ei löydy"),"ei löydy")</f>
        <v>0</v>
      </c>
      <c r="G962" s="224">
        <f>IFERROR(VLOOKUP(Työfile_2024!C962,Liikennemalli!$D$6:$G$1921,4,FALSE),0)</f>
        <v>1</v>
      </c>
      <c r="H962" s="225">
        <f>K962-IFERROR(VLOOKUP(Työfile_2024!D962,Liikennemalli!$C$6:$H$1921,6,FALSE),"ei löydy")</f>
        <v>0</v>
      </c>
      <c r="I962" s="80">
        <v>11007</v>
      </c>
      <c r="J962" s="52">
        <v>4</v>
      </c>
      <c r="K962" s="52">
        <v>6475</v>
      </c>
      <c r="L962" s="53"/>
      <c r="M962" s="54"/>
      <c r="N962" s="54"/>
      <c r="O962" s="54"/>
      <c r="P962" s="54"/>
      <c r="Q962" s="55"/>
      <c r="R962" s="55"/>
      <c r="S962" s="55"/>
      <c r="T962" s="55"/>
      <c r="U962" s="52"/>
      <c r="V962" s="56">
        <v>285</v>
      </c>
      <c r="W962" s="56">
        <v>16</v>
      </c>
      <c r="X962" s="56">
        <v>282</v>
      </c>
      <c r="Y962" s="56">
        <f>VLOOKUP(D962,Liikennemalli24!$D$2:$F$1804,2,FALSE)</f>
        <v>197</v>
      </c>
      <c r="Z962" s="57">
        <f>VLOOKUP(D962,Liikennemalli24!$D$2:$F$1804,3,FALSE)</f>
        <v>0.29099999999999998</v>
      </c>
      <c r="AA962" s="178">
        <f>IF(G962=1,VLOOKUP(C962,Liikennemalli!$D$6:$H$1921,2,FALSE),"-")</f>
        <v>0</v>
      </c>
      <c r="AB962" s="197">
        <f>IF(G962=1,VLOOKUP(C962,Liikennemalli!$D$6:$H$1921,3,FALSE),"-")</f>
        <v>0</v>
      </c>
      <c r="AC962" s="134">
        <f>IF(E962=1,VLOOKUP(Työfile_2024!D962,'2015'!$F$12:$X$1887,18,FALSE),"-")</f>
        <v>165</v>
      </c>
      <c r="AD962" s="127">
        <f>IF(E962=1,VLOOKUP(Työfile_2024!D962,'2015'!$F$12:$X$1887,19,FALSE),"-")</f>
        <v>0.4</v>
      </c>
      <c r="AI962" s="127">
        <f>IF(E962=1,VLOOKUP(Työfile_2024!D962,'2015'!$F$12:$AB$1887,20,FALSE),"-")</f>
        <v>0</v>
      </c>
      <c r="AJ962" s="127">
        <f>IF(E962=1,VLOOKUP(Työfile_2024!D962,'2015'!$F$12:$AB$1887,21,FALSE),"-")</f>
        <v>0</v>
      </c>
      <c r="AK962" s="127">
        <f>IF(E962=1,VLOOKUP(Työfile_2024!D962,'2015'!$F$12:$AB$1887,22,FALSE),"-")</f>
        <v>0</v>
      </c>
      <c r="AL962" s="127">
        <f>IF(E962=1,VLOOKUP(Työfile_2024!D962,'2015'!$F$12:$AB$1887,23,FALSE),"-")</f>
        <v>0</v>
      </c>
      <c r="AM962" s="56">
        <f>VLOOKUP(Työfile_2024!D962,Tmatkat_20km_tarkasteltava_verk!$C$2:$D$1804,2,FALSE)</f>
        <v>25</v>
      </c>
      <c r="AN962" s="148">
        <f t="shared" si="238"/>
        <v>8.771929824561403E-2</v>
      </c>
      <c r="AO962" s="178">
        <f>IF(E962=1,VLOOKUP(Työfile_2024!D962,'2015'!$F$12:$AC$1887,24,FALSE),"-")</f>
        <v>3</v>
      </c>
      <c r="AP962" s="52">
        <f>VLOOKUP(D962,Tarkasteltava_verkko_2024_harva!$E$2:$I$1804,5,FALSE)</f>
        <v>0</v>
      </c>
      <c r="AQ962" s="52">
        <f>VLOOKUP(D962,Tarkasteltava_verkko_2024_harva!$E$2:$I$1804,4,FALSE)</f>
        <v>0</v>
      </c>
      <c r="AR962" s="148">
        <v>0</v>
      </c>
      <c r="AS962" s="170" t="str">
        <f>IFERROR(VLOOKUP(C962,'2015'!$C$12:$AG$1887,30,FALSE),"-")</f>
        <v/>
      </c>
      <c r="AT962" s="148">
        <v>0.64648648648648643</v>
      </c>
      <c r="AU962" s="170" t="str">
        <f>IFERROR(VLOOKUP(C962,'2015'!$C$12:$AG$1887,31,FALSE),"-")</f>
        <v>Kyllä</v>
      </c>
      <c r="AV962" s="106"/>
      <c r="AW962" s="63">
        <f>IFERROR(VLOOKUP(C962,Merkittävyysluokitus!$A$2:$J$1705,10,FALSE),"-")</f>
        <v>3</v>
      </c>
      <c r="AX962" s="175">
        <f>IFERROR(VLOOKUP(C962,Merkittävyysluokitus!$A$2:$J$1705,6,FALSE),"-")</f>
        <v>5.617663622526635</v>
      </c>
      <c r="AY962" s="175">
        <f>IFERROR(VLOOKUP(C962,Merkittävyysluokitus!$A$2:$J$1705,7,FALSE),"-")</f>
        <v>1.3549999999999998</v>
      </c>
      <c r="AZ962" s="175">
        <f>IFERROR(VLOOKUP(C962,Merkittävyysluokitus!$A$2:$J$1705,8,FALSE),"-")</f>
        <v>2.9293302891933024</v>
      </c>
      <c r="BA962" s="175">
        <f>IFERROR(VLOOKUP(C962,Merkittävyysluokitus!$A$2:$J$1705,9,FALSE),"-")</f>
        <v>1.3333333333333333</v>
      </c>
      <c r="BB962" s="203"/>
      <c r="BC962" s="203" t="str">
        <f t="shared" si="239"/>
        <v/>
      </c>
      <c r="BD962" s="39" t="str">
        <f t="shared" si="247"/>
        <v>musta</v>
      </c>
      <c r="BE962" s="68" t="str">
        <f t="shared" si="234"/>
        <v>musta</v>
      </c>
      <c r="BF962" s="68" t="str">
        <f t="shared" si="235"/>
        <v>musta</v>
      </c>
      <c r="BG962" s="68" t="str">
        <f t="shared" si="236"/>
        <v>musta</v>
      </c>
      <c r="BH962" s="208" t="str">
        <f t="shared" si="237"/>
        <v>musta</v>
      </c>
      <c r="BI962" s="39"/>
      <c r="BJ962" s="39" t="str">
        <f>IF(F962="ei löydy","uusi tie",IF(E962=0,"tieosoite muuttunut",IF(E962=1,VLOOKUP(D962,'2015'!$F$12:$AL$1887,31,FALSE),"-")))</f>
        <v>musta</v>
      </c>
      <c r="BK962" s="67" t="str">
        <f>IF(E962=1,VLOOKUP(D962,'2015'!$F$12:$AL$1887,32,FALSE),"-")</f>
        <v>musta</v>
      </c>
      <c r="BL962" s="39" t="str">
        <f>IF(F962="ei löydy","uusi tie",IF(E962=0,"tieosoite muuttunut",IF(E962=1,VLOOKUP(D962,'2015'!$F$12:$AL$1887,33,FALSE),"-")))</f>
        <v>musta</v>
      </c>
      <c r="BM962" s="39"/>
      <c r="BN962" s="217" t="str">
        <f>VLOOKUP(D962,'2015'!$F$12:$AL$1887,33,FALSE)</f>
        <v>musta</v>
      </c>
      <c r="BO962" s="39"/>
      <c r="BP962" s="115" t="s">
        <v>10</v>
      </c>
      <c r="BQ962" s="30"/>
      <c r="BS962" s="5"/>
      <c r="BU962" s="37"/>
      <c r="BV962" s="30" t="s">
        <v>10</v>
      </c>
      <c r="BX962" t="str">
        <f>IF(E962=1,VLOOKUP(D962,'2015'!$F$12:$AX$1887,43,FALSE),"-")</f>
        <v>musta</v>
      </c>
      <c r="BY962" t="str">
        <f>IF(E962=1,VLOOKUP(D962,'2015'!$F$12:$AX$1887,44,FALSE),"-")</f>
        <v>musta</v>
      </c>
      <c r="BZ962" t="str">
        <f>IF(E962=1,VLOOKUP(D962,'2015'!$F$12:$AX$1887,45,FALSE),"-")</f>
        <v>musta</v>
      </c>
      <c r="CA962" s="31">
        <f>SUM(CB962:CE962)</f>
        <v>1</v>
      </c>
      <c r="CB962" s="31">
        <f>IF(AD962&gt;0.59999,10,IF(AD962&gt;0.39999,1,0))</f>
        <v>1</v>
      </c>
      <c r="CC962" s="31">
        <f>IF(AC962&gt;1999,10,IF(AC962&gt;999,1,0))</f>
        <v>0</v>
      </c>
      <c r="CD962" s="31">
        <f>IF(AM962&gt;499,10,IF(AM962&gt;99,1,0))</f>
        <v>0</v>
      </c>
      <c r="CE962" s="31">
        <f>IF(AQ962="osa seud. yht",10,IF(AP962="osa seud. yht",1,0))</f>
        <v>0</v>
      </c>
      <c r="CO962" s="2" t="s">
        <v>35</v>
      </c>
      <c r="CP962" s="2" t="s">
        <v>35</v>
      </c>
    </row>
    <row r="963" spans="1:94" ht="15.75" thickBot="1" x14ac:dyDescent="0.3">
      <c r="A963" s="50"/>
      <c r="B963" s="50"/>
      <c r="C963" s="50" t="str">
        <f t="shared" si="240"/>
        <v>11008_1_3875</v>
      </c>
      <c r="D963" s="51" t="str">
        <f t="shared" si="241"/>
        <v>11008_1</v>
      </c>
      <c r="E963" s="224">
        <f>IFERROR(VLOOKUP(C963,'2015'!$C$12:$D$1887,2,FALSE),0)</f>
        <v>1</v>
      </c>
      <c r="F963" s="51">
        <f>IFERROR(K963-IFERROR(VLOOKUP(D963,'2015'!$F$12:$I$1887,4,FALSE),"ei löydy"),"ei löydy")</f>
        <v>0</v>
      </c>
      <c r="G963" s="224">
        <f>IFERROR(VLOOKUP(Työfile_2024!C963,Liikennemalli!$D$6:$G$1921,4,FALSE),0)</f>
        <v>1</v>
      </c>
      <c r="H963" s="225">
        <f>K963-IFERROR(VLOOKUP(Työfile_2024!D963,Liikennemalli!$C$6:$H$1921,6,FALSE),"ei löydy")</f>
        <v>0</v>
      </c>
      <c r="I963" s="80">
        <v>11008</v>
      </c>
      <c r="J963" s="52">
        <v>1</v>
      </c>
      <c r="K963" s="52">
        <v>3875</v>
      </c>
      <c r="L963" s="53"/>
      <c r="M963" s="54"/>
      <c r="N963" s="54"/>
      <c r="O963" s="54"/>
      <c r="P963" s="54"/>
      <c r="Q963" s="55"/>
      <c r="R963" s="55"/>
      <c r="S963" s="55"/>
      <c r="T963" s="55"/>
      <c r="U963" s="52"/>
      <c r="V963" s="56">
        <v>207</v>
      </c>
      <c r="W963" s="56">
        <v>6</v>
      </c>
      <c r="X963" s="56">
        <v>188</v>
      </c>
      <c r="Y963" s="56">
        <f>VLOOKUP(D963,Liikennemalli24!$D$2:$F$1804,2,FALSE)</f>
        <v>1010</v>
      </c>
      <c r="Z963" s="57">
        <f>VLOOKUP(D963,Liikennemalli24!$D$2:$F$1804,3,FALSE)</f>
        <v>0.72799999999999998</v>
      </c>
      <c r="AA963" s="178">
        <f>IF(G963=1,VLOOKUP(C963,Liikennemalli!$D$6:$H$1921,2,FALSE),"-")</f>
        <v>0</v>
      </c>
      <c r="AB963" s="197">
        <f>IF(G963=1,VLOOKUP(C963,Liikennemalli!$D$6:$H$1921,3,FALSE),"-")</f>
        <v>0</v>
      </c>
      <c r="AC963" s="134">
        <f>IF(E963=1,VLOOKUP(Työfile_2024!D963,'2015'!$F$12:$X$1887,18,FALSE),"-")</f>
        <v>173</v>
      </c>
      <c r="AD963" s="127">
        <f>IF(E963=1,VLOOKUP(Työfile_2024!D963,'2015'!$F$12:$X$1887,19,FALSE),"-")</f>
        <v>0.65</v>
      </c>
      <c r="AI963" s="127">
        <f>IF(E963=1,VLOOKUP(Työfile_2024!D963,'2015'!$F$12:$AB$1887,20,FALSE),"-")</f>
        <v>0</v>
      </c>
      <c r="AJ963" s="127">
        <f>IF(E963=1,VLOOKUP(Työfile_2024!D963,'2015'!$F$12:$AB$1887,21,FALSE),"-")</f>
        <v>0</v>
      </c>
      <c r="AK963" s="127">
        <f>IF(E963=1,VLOOKUP(Työfile_2024!D963,'2015'!$F$12:$AB$1887,22,FALSE),"-")</f>
        <v>0</v>
      </c>
      <c r="AL963" s="127">
        <f>IF(E963=1,VLOOKUP(Työfile_2024!D963,'2015'!$F$12:$AB$1887,23,FALSE),"-")</f>
        <v>0</v>
      </c>
      <c r="AM963" s="56">
        <f>VLOOKUP(Työfile_2024!D963,Tmatkat_20km_tarkasteltava_verk!$C$2:$D$1804,2,FALSE)</f>
        <v>32</v>
      </c>
      <c r="AN963" s="148">
        <f t="shared" si="238"/>
        <v>0.15458937198067632</v>
      </c>
      <c r="AO963" s="178">
        <f>IF(E963=1,VLOOKUP(Työfile_2024!D963,'2015'!$F$12:$AC$1887,24,FALSE),"-")</f>
        <v>4</v>
      </c>
      <c r="AP963" s="52">
        <f>VLOOKUP(D963,Tarkasteltava_verkko_2024_harva!$E$2:$I$1804,5,FALSE)</f>
        <v>0</v>
      </c>
      <c r="AQ963" s="52">
        <f>VLOOKUP(D963,Tarkasteltava_verkko_2024_harva!$E$2:$I$1804,4,FALSE)</f>
        <v>0</v>
      </c>
      <c r="AR963" s="148">
        <v>0</v>
      </c>
      <c r="AS963" s="170" t="str">
        <f>IFERROR(VLOOKUP(C963,'2015'!$C$12:$AG$1887,30,FALSE),"-")</f>
        <v/>
      </c>
      <c r="AT963" s="148">
        <v>8.6451612903225811E-2</v>
      </c>
      <c r="AU963" s="170">
        <f>IFERROR(VLOOKUP(C963,'2015'!$C$12:$AG$1887,31,FALSE),"-")</f>
        <v>0</v>
      </c>
      <c r="AV963" s="106"/>
      <c r="AW963" s="63">
        <f>IFERROR(VLOOKUP(C963,Merkittävyysluokitus!$A$2:$J$1705,10,FALSE),"-")</f>
        <v>3</v>
      </c>
      <c r="AX963" s="175">
        <f>IFERROR(VLOOKUP(C963,Merkittävyysluokitus!$A$2:$J$1705,6,FALSE),"-")</f>
        <v>4.0415175038051743</v>
      </c>
      <c r="AY963" s="175">
        <f>IFERROR(VLOOKUP(C963,Merkittävyysluokitus!$A$2:$J$1705,7,FALSE),"-")</f>
        <v>0.81766666666666654</v>
      </c>
      <c r="AZ963" s="175">
        <f>IFERROR(VLOOKUP(C963,Merkittävyysluokitus!$A$2:$J$1705,8,FALSE),"-")</f>
        <v>2.3905175038051749</v>
      </c>
      <c r="BA963" s="175">
        <f>IFERROR(VLOOKUP(C963,Merkittävyysluokitus!$A$2:$J$1705,9,FALSE),"-")</f>
        <v>0.83333333333333326</v>
      </c>
      <c r="BB963" s="203"/>
      <c r="BC963" s="203" t="str">
        <f t="shared" si="239"/>
        <v/>
      </c>
      <c r="BD963" s="39" t="str">
        <f t="shared" si="247"/>
        <v>musta</v>
      </c>
      <c r="BE963" s="68" t="str">
        <f t="shared" si="234"/>
        <v>punainen</v>
      </c>
      <c r="BF963" s="68" t="str">
        <f t="shared" si="235"/>
        <v>musta</v>
      </c>
      <c r="BG963" s="69" t="str">
        <f t="shared" si="236"/>
        <v>musta</v>
      </c>
      <c r="BH963" s="209" t="str">
        <f t="shared" si="237"/>
        <v>musta</v>
      </c>
      <c r="BI963" s="39"/>
      <c r="BJ963" s="39" t="str">
        <f>IF(F963="ei löydy","uusi tie",IF(E963=0,"tieosoite muuttunut",IF(E963=1,VLOOKUP(D963,'2015'!$F$12:$AL$1887,31,FALSE),"-")))</f>
        <v>musta</v>
      </c>
      <c r="BK963" s="67" t="str">
        <f>IF(E963=1,VLOOKUP(D963,'2015'!$F$12:$AL$1887,32,FALSE),"-")</f>
        <v>musta</v>
      </c>
      <c r="BL963" s="39" t="str">
        <f>IF(F963="ei löydy","uusi tie",IF(E963=0,"tieosoite muuttunut",IF(E963=1,VLOOKUP(D963,'2015'!$F$12:$AL$1887,33,FALSE),"-")))</f>
        <v>musta</v>
      </c>
      <c r="BM963" s="39"/>
      <c r="BN963" s="217" t="str">
        <f>VLOOKUP(D963,'2015'!$F$12:$AL$1887,33,FALSE)</f>
        <v>musta</v>
      </c>
      <c r="BO963" s="39"/>
      <c r="BP963" s="115" t="s">
        <v>10</v>
      </c>
      <c r="BQ963" s="30"/>
      <c r="BS963" s="5"/>
      <c r="BU963" s="37"/>
      <c r="BV963" s="30" t="s">
        <v>10</v>
      </c>
      <c r="BX963" t="str">
        <f>IF(E963=1,VLOOKUP(D963,'2015'!$F$12:$AX$1887,43,FALSE),"-")</f>
        <v>musta</v>
      </c>
      <c r="BY963" t="str">
        <f>IF(E963=1,VLOOKUP(D963,'2015'!$F$12:$AX$1887,44,FALSE),"-")</f>
        <v>musta</v>
      </c>
      <c r="BZ963" t="str">
        <f>IF(E963=1,VLOOKUP(D963,'2015'!$F$12:$AX$1887,45,FALSE),"-")</f>
        <v>musta</v>
      </c>
      <c r="CA963" s="31">
        <f>SUM(CB963:CE963)</f>
        <v>10</v>
      </c>
      <c r="CB963" s="31">
        <f>IF(AD963&gt;0.59999,10,IF(AD963&gt;0.39999,1,0))</f>
        <v>10</v>
      </c>
      <c r="CC963" s="31">
        <f>IF(AC963&gt;1999,10,IF(AC963&gt;999,1,0))</f>
        <v>0</v>
      </c>
      <c r="CD963" s="31">
        <f>IF(AM963&gt;499,10,IF(AM963&gt;99,1,0))</f>
        <v>0</v>
      </c>
      <c r="CE963" s="31">
        <f>IF(AQ963="osa seud. yht",10,IF(AP963="osa seud. yht",1,0))</f>
        <v>0</v>
      </c>
      <c r="CO963" s="2" t="s">
        <v>35</v>
      </c>
      <c r="CP963" s="2" t="s">
        <v>35</v>
      </c>
    </row>
    <row r="964" spans="1:94" ht="15.75" thickBot="1" x14ac:dyDescent="0.3">
      <c r="A964" s="50"/>
      <c r="B964" s="50"/>
      <c r="C964" s="50" t="str">
        <f t="shared" si="240"/>
        <v>11009_1_4662</v>
      </c>
      <c r="D964" s="51" t="str">
        <f t="shared" si="241"/>
        <v>11009_1</v>
      </c>
      <c r="E964" s="224">
        <f>IFERROR(VLOOKUP(C964,'2015'!$C$12:$D$1887,2,FALSE),0)</f>
        <v>1</v>
      </c>
      <c r="F964" s="51">
        <f>IFERROR(K964-IFERROR(VLOOKUP(D964,'2015'!$F$12:$I$1887,4,FALSE),"ei löydy"),"ei löydy")</f>
        <v>0</v>
      </c>
      <c r="G964" s="224">
        <f>IFERROR(VLOOKUP(Työfile_2024!C964,Liikennemalli!$D$6:$G$1921,4,FALSE),0)</f>
        <v>1</v>
      </c>
      <c r="H964" s="225">
        <f>K964-IFERROR(VLOOKUP(Työfile_2024!D964,Liikennemalli!$C$6:$H$1921,6,FALSE),"ei löydy")</f>
        <v>0</v>
      </c>
      <c r="I964" s="80">
        <v>11009</v>
      </c>
      <c r="J964" s="52">
        <v>1</v>
      </c>
      <c r="K964" s="52">
        <v>4662</v>
      </c>
      <c r="L964" s="53"/>
      <c r="M964" s="54"/>
      <c r="N964" s="54"/>
      <c r="O964" s="54"/>
      <c r="P964" s="54"/>
      <c r="Q964" s="55"/>
      <c r="R964" s="55"/>
      <c r="S964" s="55"/>
      <c r="T964" s="55"/>
      <c r="U964" s="52"/>
      <c r="V964" s="56">
        <v>143</v>
      </c>
      <c r="W964" s="56">
        <v>9</v>
      </c>
      <c r="X964" s="56">
        <v>152</v>
      </c>
      <c r="Y964" s="56">
        <f>VLOOKUP(D964,Liikennemalli24!$D$2:$F$1804,2,FALSE)</f>
        <v>685</v>
      </c>
      <c r="Z964" s="57">
        <f>VLOOKUP(D964,Liikennemalli24!$D$2:$F$1804,3,FALSE)</f>
        <v>0.72299999999999998</v>
      </c>
      <c r="AA964" s="178">
        <f>IF(G964=1,VLOOKUP(C964,Liikennemalli!$D$6:$H$1921,2,FALSE),"-")</f>
        <v>0</v>
      </c>
      <c r="AB964" s="197">
        <f>IF(G964=1,VLOOKUP(C964,Liikennemalli!$D$6:$H$1921,3,FALSE),"-")</f>
        <v>0</v>
      </c>
      <c r="AC964" s="134">
        <f>IF(E964=1,VLOOKUP(Työfile_2024!D964,'2015'!$F$12:$X$1887,18,FALSE),"-")</f>
        <v>13</v>
      </c>
      <c r="AD964" s="127">
        <f>IF(E964=1,VLOOKUP(Työfile_2024!D964,'2015'!$F$12:$X$1887,19,FALSE),"-")</f>
        <v>0.24</v>
      </c>
      <c r="AI964" s="127">
        <f>IF(E964=1,VLOOKUP(Työfile_2024!D964,'2015'!$F$12:$AB$1887,20,FALSE),"-")</f>
        <v>0</v>
      </c>
      <c r="AJ964" s="127">
        <f>IF(E964=1,VLOOKUP(Työfile_2024!D964,'2015'!$F$12:$AB$1887,21,FALSE),"-")</f>
        <v>0</v>
      </c>
      <c r="AK964" s="127">
        <f>IF(E964=1,VLOOKUP(Työfile_2024!D964,'2015'!$F$12:$AB$1887,22,FALSE),"-")</f>
        <v>0</v>
      </c>
      <c r="AL964" s="127">
        <f>IF(E964=1,VLOOKUP(Työfile_2024!D964,'2015'!$F$12:$AB$1887,23,FALSE),"-")</f>
        <v>0</v>
      </c>
      <c r="AM964" s="56">
        <f>VLOOKUP(Työfile_2024!D964,Tmatkat_20km_tarkasteltava_verk!$C$2:$D$1804,2,FALSE)</f>
        <v>3</v>
      </c>
      <c r="AN964" s="148">
        <f t="shared" si="238"/>
        <v>2.097902097902098E-2</v>
      </c>
      <c r="AO964" s="178">
        <f>IF(E964=1,VLOOKUP(Työfile_2024!D964,'2015'!$F$12:$AC$1887,24,FALSE),"-")</f>
        <v>6</v>
      </c>
      <c r="AP964" s="52">
        <f>VLOOKUP(D964,Tarkasteltava_verkko_2024_harva!$E$2:$I$1804,5,FALSE)</f>
        <v>0</v>
      </c>
      <c r="AQ964" s="52">
        <f>VLOOKUP(D964,Tarkasteltava_verkko_2024_harva!$E$2:$I$1804,4,FALSE)</f>
        <v>0</v>
      </c>
      <c r="AR964" s="148">
        <v>0.17074217074217074</v>
      </c>
      <c r="AS964" s="170" t="str">
        <f>IFERROR(VLOOKUP(C964,'2015'!$C$12:$AG$1887,30,FALSE),"-")</f>
        <v/>
      </c>
      <c r="AT964" s="148">
        <v>0</v>
      </c>
      <c r="AU964" s="170">
        <f>IFERROR(VLOOKUP(C964,'2015'!$C$12:$AG$1887,31,FALSE),"-")</f>
        <v>0</v>
      </c>
      <c r="AV964" s="106"/>
      <c r="AW964" s="63">
        <f>IFERROR(VLOOKUP(C964,Merkittävyysluokitus!$A$2:$J$1705,10,FALSE),"-")</f>
        <v>3</v>
      </c>
      <c r="AX964" s="175">
        <f>IFERROR(VLOOKUP(C964,Merkittävyysluokitus!$A$2:$J$1705,6,FALSE),"-")</f>
        <v>3.1745251141552511</v>
      </c>
      <c r="AY964" s="175">
        <f>IFERROR(VLOOKUP(C964,Merkittävyysluokitus!$A$2:$J$1705,7,FALSE),"-")</f>
        <v>0.52566666666666662</v>
      </c>
      <c r="AZ964" s="175">
        <f>IFERROR(VLOOKUP(C964,Merkittävyysluokitus!$A$2:$J$1705,8,FALSE),"-")</f>
        <v>1.1488584474885843</v>
      </c>
      <c r="BA964" s="175">
        <f>IFERROR(VLOOKUP(C964,Merkittävyysluokitus!$A$2:$J$1705,9,FALSE),"-")</f>
        <v>1.5</v>
      </c>
      <c r="BB964" s="203"/>
      <c r="BC964" s="203" t="str">
        <f t="shared" si="239"/>
        <v/>
      </c>
      <c r="BD964" s="39" t="str">
        <f t="shared" si="247"/>
        <v>musta</v>
      </c>
      <c r="BE964" s="68" t="str">
        <f t="shared" si="234"/>
        <v>musta</v>
      </c>
      <c r="BF964" s="68" t="str">
        <f t="shared" si="235"/>
        <v>musta</v>
      </c>
      <c r="BG964" s="69" t="str">
        <f t="shared" si="236"/>
        <v>musta</v>
      </c>
      <c r="BH964" s="209" t="str">
        <f t="shared" si="237"/>
        <v>musta</v>
      </c>
      <c r="BI964" s="39"/>
      <c r="BJ964" s="39" t="str">
        <f>IF(F964="ei löydy","uusi tie",IF(E964=0,"tieosoite muuttunut",IF(E964=1,VLOOKUP(D964,'2015'!$F$12:$AL$1887,31,FALSE),"-")))</f>
        <v>musta</v>
      </c>
      <c r="BK964" s="67" t="str">
        <f>IF(E964=1,VLOOKUP(D964,'2015'!$F$12:$AL$1887,32,FALSE),"-")</f>
        <v>musta</v>
      </c>
      <c r="BL964" s="39" t="str">
        <f>IF(F964="ei löydy","uusi tie",IF(E964=0,"tieosoite muuttunut",IF(E964=1,VLOOKUP(D964,'2015'!$F$12:$AL$1887,33,FALSE),"-")))</f>
        <v>musta</v>
      </c>
      <c r="BM964" s="39"/>
      <c r="BN964" s="217" t="str">
        <f>VLOOKUP(D964,'2015'!$F$12:$AL$1887,33,FALSE)</f>
        <v>musta</v>
      </c>
      <c r="BO964" s="39"/>
      <c r="BP964" s="115" t="s">
        <v>10</v>
      </c>
      <c r="BQ964" s="30"/>
      <c r="BS964" s="5"/>
      <c r="BU964" s="37"/>
      <c r="BV964" s="30" t="s">
        <v>10</v>
      </c>
      <c r="BX964" t="str">
        <f>IF(E964=1,VLOOKUP(D964,'2015'!$F$12:$AX$1887,43,FALSE),"-")</f>
        <v>musta</v>
      </c>
      <c r="BY964" t="str">
        <f>IF(E964=1,VLOOKUP(D964,'2015'!$F$12:$AX$1887,44,FALSE),"-")</f>
        <v>musta</v>
      </c>
      <c r="BZ964" t="str">
        <f>IF(E964=1,VLOOKUP(D964,'2015'!$F$12:$AX$1887,45,FALSE),"-")</f>
        <v>musta</v>
      </c>
      <c r="CA964" s="31">
        <f>SUM(CB964:CE964)</f>
        <v>0</v>
      </c>
      <c r="CB964" s="31">
        <f>IF(AD964&gt;0.59999,10,IF(AD964&gt;0.39999,1,0))</f>
        <v>0</v>
      </c>
      <c r="CC964" s="31">
        <f>IF(AC964&gt;1999,10,IF(AC964&gt;999,1,0))</f>
        <v>0</v>
      </c>
      <c r="CD964" s="31">
        <f>IF(AM964&gt;499,10,IF(AM964&gt;99,1,0))</f>
        <v>0</v>
      </c>
      <c r="CE964" s="31">
        <f>IF(AQ964="osa seud. yht",10,IF(AP964="osa seud. yht",1,0))</f>
        <v>0</v>
      </c>
      <c r="CO964" s="2" t="s">
        <v>35</v>
      </c>
      <c r="CP964" s="2" t="s">
        <v>35</v>
      </c>
    </row>
    <row r="965" spans="1:94" ht="15.75" thickBot="1" x14ac:dyDescent="0.3">
      <c r="A965" s="50"/>
      <c r="B965" s="50"/>
      <c r="C965" s="50" t="str">
        <f t="shared" si="240"/>
        <v>11013_1_2075</v>
      </c>
      <c r="D965" s="51" t="str">
        <f t="shared" si="241"/>
        <v>11013_1</v>
      </c>
      <c r="E965" s="224">
        <f>IFERROR(VLOOKUP(C965,'2015'!$C$12:$D$1887,2,FALSE),0)</f>
        <v>1</v>
      </c>
      <c r="F965" s="51">
        <f>IFERROR(K965-IFERROR(VLOOKUP(D965,'2015'!$F$12:$I$1887,4,FALSE),"ei löydy"),"ei löydy")</f>
        <v>0</v>
      </c>
      <c r="G965" s="224">
        <f>IFERROR(VLOOKUP(Työfile_2024!C965,Liikennemalli!$D$6:$G$1921,4,FALSE),0)</f>
        <v>1</v>
      </c>
      <c r="H965" s="225">
        <f>K965-IFERROR(VLOOKUP(Työfile_2024!D965,Liikennemalli!$C$6:$H$1921,6,FALSE),"ei löydy")</f>
        <v>0</v>
      </c>
      <c r="I965" s="80">
        <v>11013</v>
      </c>
      <c r="J965" s="52">
        <v>1</v>
      </c>
      <c r="K965" s="52">
        <v>2075</v>
      </c>
      <c r="L965" s="53"/>
      <c r="M965" s="54"/>
      <c r="N965" s="54"/>
      <c r="O965" s="54"/>
      <c r="P965" s="54"/>
      <c r="Q965" s="55"/>
      <c r="R965" s="55"/>
      <c r="S965" s="55"/>
      <c r="T965" s="55"/>
      <c r="U965" s="52"/>
      <c r="V965" s="56">
        <v>115</v>
      </c>
      <c r="W965" s="56">
        <v>17</v>
      </c>
      <c r="X965" s="56">
        <v>131</v>
      </c>
      <c r="Y965" s="56">
        <f>VLOOKUP(D965,Liikennemalli24!$D$2:$F$1804,2,FALSE)</f>
        <v>0</v>
      </c>
      <c r="Z965" s="148">
        <f>VLOOKUP(D965,Liikennemalli24!$D$2:$F$1804,3,FALSE)</f>
        <v>0</v>
      </c>
      <c r="AA965" s="178">
        <f>IF(G965=1,VLOOKUP(C965,Liikennemalli!$D$6:$H$1921,2,FALSE),"-")</f>
        <v>0</v>
      </c>
      <c r="AB965" s="198">
        <f>IF(G965=1,VLOOKUP(C965,Liikennemalli!$D$6:$H$1921,3,FALSE),"-")</f>
        <v>0</v>
      </c>
      <c r="AC965" s="51" t="str">
        <f>IF(E965=1,VLOOKUP(Työfile_2024!D965,'2015'!$F$12:$X$1887,18,FALSE),"-")</f>
        <v>ei mallia</v>
      </c>
      <c r="AD965" s="51" t="str">
        <f>IF(E965=1,VLOOKUP(Työfile_2024!D965,'2015'!$F$12:$X$1887,19,FALSE),"-")</f>
        <v>ei mallia</v>
      </c>
      <c r="AI965" s="128">
        <f>IF(E965=1,VLOOKUP(Työfile_2024!D965,'2015'!$F$12:$AB$1887,20,FALSE),"-")</f>
        <v>0</v>
      </c>
      <c r="AJ965" s="128">
        <f>IF(E965=1,VLOOKUP(Työfile_2024!D965,'2015'!$F$12:$AB$1887,21,FALSE),"-")</f>
        <v>0</v>
      </c>
      <c r="AK965" s="128">
        <f>IF(E965=1,VLOOKUP(Työfile_2024!D965,'2015'!$F$12:$AB$1887,22,FALSE),"-")</f>
        <v>0</v>
      </c>
      <c r="AL965" s="128">
        <f>IF(E965=1,VLOOKUP(Työfile_2024!D965,'2015'!$F$12:$AB$1887,23,FALSE),"-")</f>
        <v>0</v>
      </c>
      <c r="AM965" s="56">
        <f>VLOOKUP(Työfile_2024!D965,Tmatkat_20km_tarkasteltava_verk!$C$2:$D$1804,2,FALSE)</f>
        <v>46</v>
      </c>
      <c r="AN965" s="148">
        <f t="shared" si="238"/>
        <v>0.4</v>
      </c>
      <c r="AO965" s="178">
        <f>IF(E965=1,VLOOKUP(Työfile_2024!D965,'2015'!$F$12:$AC$1887,24,FALSE),"-")</f>
        <v>33</v>
      </c>
      <c r="AP965" s="52">
        <f>VLOOKUP(D965,Tarkasteltava_verkko_2024_harva!$E$2:$I$1804,5,FALSE)</f>
        <v>0</v>
      </c>
      <c r="AQ965" s="52">
        <f>VLOOKUP(D965,Tarkasteltava_verkko_2024_harva!$E$2:$I$1804,4,FALSE)</f>
        <v>0</v>
      </c>
      <c r="AR965" s="148">
        <v>0.37927710843373497</v>
      </c>
      <c r="AS965" s="170" t="str">
        <f>IFERROR(VLOOKUP(C965,'2015'!$C$12:$AG$1887,30,FALSE),"-")</f>
        <v/>
      </c>
      <c r="AT965" s="148">
        <v>0</v>
      </c>
      <c r="AU965" s="170">
        <f>IFERROR(VLOOKUP(C965,'2015'!$C$12:$AG$1887,31,FALSE),"-")</f>
        <v>0</v>
      </c>
      <c r="AV965" s="106"/>
      <c r="AW965" s="63">
        <f>IFERROR(VLOOKUP(C965,Merkittävyysluokitus!$A$2:$J$1705,10,FALSE),"-")</f>
        <v>3</v>
      </c>
      <c r="AX965" s="175">
        <f>IFERROR(VLOOKUP(C965,Merkittävyysluokitus!$A$2:$J$1705,6,FALSE),"-")</f>
        <v>4.3632496194824961</v>
      </c>
      <c r="AY965" s="175">
        <f>IFERROR(VLOOKUP(C965,Merkittävyysluokitus!$A$2:$J$1705,7,FALSE),"-")</f>
        <v>0.86833333333333329</v>
      </c>
      <c r="AZ965" s="175">
        <f>IFERROR(VLOOKUP(C965,Merkittävyysluokitus!$A$2:$J$1705,8,FALSE),"-")</f>
        <v>2.1615829528158299</v>
      </c>
      <c r="BA965" s="175">
        <f>IFERROR(VLOOKUP(C965,Merkittävyysluokitus!$A$2:$J$1705,9,FALSE),"-")</f>
        <v>1.3333333333333333</v>
      </c>
      <c r="BB965" s="203"/>
      <c r="BC965" s="203" t="str">
        <f t="shared" si="239"/>
        <v>ei mallia</v>
      </c>
      <c r="BD965" s="39" t="str">
        <f t="shared" si="247"/>
        <v>Ei luokiteltu</v>
      </c>
      <c r="BE965" s="68" t="str">
        <f t="shared" si="234"/>
        <v>ei mallia</v>
      </c>
      <c r="BF965" s="68" t="str">
        <f t="shared" si="235"/>
        <v>ei mallia</v>
      </c>
      <c r="BG965" s="69" t="str">
        <f t="shared" si="236"/>
        <v>ei mallia</v>
      </c>
      <c r="BH965" s="209" t="str">
        <f t="shared" si="237"/>
        <v>musta</v>
      </c>
      <c r="BI965" s="39"/>
      <c r="BJ965" s="39" t="str">
        <f>IF(F965="ei löydy","uusi tie",IF(E965=0,"tieosoite muuttunut",IF(E965=1,VLOOKUP(D965,'2015'!$F$12:$AL$1887,31,FALSE),"-")))</f>
        <v>musta</v>
      </c>
      <c r="BK965" s="67" t="str">
        <f>IF(E965=1,VLOOKUP(D965,'2015'!$F$12:$AL$1887,32,FALSE),"-")</f>
        <v>musta</v>
      </c>
      <c r="BL965" s="39" t="str">
        <f>IF(F965="ei löydy","uusi tie",IF(E965=0,"tieosoite muuttunut",IF(E965=1,VLOOKUP(D965,'2015'!$F$12:$AL$1887,33,FALSE),"-")))</f>
        <v>musta</v>
      </c>
      <c r="BM965" s="39"/>
      <c r="BN965" s="217" t="str">
        <f>VLOOKUP(D965,'2015'!$F$12:$AL$1887,33,FALSE)</f>
        <v>musta</v>
      </c>
      <c r="BO965" s="39"/>
      <c r="BP965" s="115"/>
      <c r="BQ965" s="26" t="s">
        <v>10</v>
      </c>
      <c r="BS965" s="5"/>
      <c r="BU965" s="37"/>
      <c r="BV965" s="30"/>
      <c r="BX965" t="str">
        <f>IF(E965=1,VLOOKUP(D965,'2015'!$F$12:$AX$1887,43,FALSE),"-")</f>
        <v>ei mallia</v>
      </c>
      <c r="BY965" t="str">
        <f>IF(E965=1,VLOOKUP(D965,'2015'!$F$12:$AX$1887,44,FALSE),"-")</f>
        <v>ei mallia</v>
      </c>
      <c r="BZ965" t="str">
        <f>IF(E965=1,VLOOKUP(D965,'2015'!$F$12:$AX$1887,45,FALSE),"-")</f>
        <v>ei mallia</v>
      </c>
      <c r="CG965" s="21" t="s">
        <v>10</v>
      </c>
      <c r="CH965" s="21" t="s">
        <v>10</v>
      </c>
      <c r="CI965" s="21" t="s">
        <v>10</v>
      </c>
      <c r="CK965" s="21" t="s">
        <v>10</v>
      </c>
      <c r="CL965" s="21" t="s">
        <v>10</v>
      </c>
      <c r="CM965" s="21" t="s">
        <v>10</v>
      </c>
    </row>
    <row r="966" spans="1:94" ht="15.75" thickBot="1" x14ac:dyDescent="0.3">
      <c r="A966" s="50"/>
      <c r="B966" s="50"/>
      <c r="C966" s="50" t="str">
        <f t="shared" si="240"/>
        <v>11015_1_6630</v>
      </c>
      <c r="D966" s="51" t="str">
        <f t="shared" si="241"/>
        <v>11015_1</v>
      </c>
      <c r="E966" s="224">
        <f>IFERROR(VLOOKUP(C966,'2015'!$C$12:$D$1887,2,FALSE),0)</f>
        <v>1</v>
      </c>
      <c r="F966" s="51">
        <f>IFERROR(K966-IFERROR(VLOOKUP(D966,'2015'!$F$12:$I$1887,4,FALSE),"ei löydy"),"ei löydy")</f>
        <v>0</v>
      </c>
      <c r="G966" s="224">
        <f>IFERROR(VLOOKUP(Työfile_2024!C966,Liikennemalli!$D$6:$G$1921,4,FALSE),0)</f>
        <v>1</v>
      </c>
      <c r="H966" s="225">
        <f>K966-IFERROR(VLOOKUP(Työfile_2024!D966,Liikennemalli!$C$6:$H$1921,6,FALSE),"ei löydy")</f>
        <v>0</v>
      </c>
      <c r="I966" s="80">
        <v>11015</v>
      </c>
      <c r="J966" s="52">
        <v>1</v>
      </c>
      <c r="K966" s="52">
        <v>6630</v>
      </c>
      <c r="L966" s="53"/>
      <c r="M966" s="54"/>
      <c r="N966" s="54"/>
      <c r="O966" s="54"/>
      <c r="P966" s="54"/>
      <c r="Q966" s="55"/>
      <c r="R966" s="55"/>
      <c r="S966" s="55"/>
      <c r="T966" s="55"/>
      <c r="U966" s="52"/>
      <c r="V966" s="56">
        <v>139.74570135746606</v>
      </c>
      <c r="W966" s="56">
        <v>7.3837104072398194</v>
      </c>
      <c r="X966" s="56">
        <v>127.48325791855204</v>
      </c>
      <c r="Y966" s="56">
        <f>VLOOKUP(D966,Liikennemalli24!$D$2:$F$1804,2,FALSE)</f>
        <v>797</v>
      </c>
      <c r="Z966" s="148">
        <f>VLOOKUP(D966,Liikennemalli24!$D$2:$F$1804,3,FALSE)</f>
        <v>0.58799999999999997</v>
      </c>
      <c r="AA966" s="178">
        <f>IF(G966=1,VLOOKUP(C966,Liikennemalli!$D$6:$H$1921,2,FALSE),"-")</f>
        <v>0</v>
      </c>
      <c r="AB966" s="198">
        <f>IF(G966=1,VLOOKUP(C966,Liikennemalli!$D$6:$H$1921,3,FALSE),"-")</f>
        <v>0</v>
      </c>
      <c r="AC966" s="51">
        <f>IF(E966=1,VLOOKUP(Työfile_2024!D966,'2015'!$F$12:$X$1887,18,FALSE),"-")</f>
        <v>171</v>
      </c>
      <c r="AD966" s="51">
        <f>IF(E966=1,VLOOKUP(Työfile_2024!D966,'2015'!$F$12:$X$1887,19,FALSE),"-")</f>
        <v>0.86</v>
      </c>
      <c r="AI966" s="128">
        <f>IF(E966=1,VLOOKUP(Työfile_2024!D966,'2015'!$F$12:$AB$1887,20,FALSE),"-")</f>
        <v>0</v>
      </c>
      <c r="AJ966" s="128">
        <f>IF(E966=1,VLOOKUP(Työfile_2024!D966,'2015'!$F$12:$AB$1887,21,FALSE),"-")</f>
        <v>0</v>
      </c>
      <c r="AK966" s="128">
        <f>IF(E966=1,VLOOKUP(Työfile_2024!D966,'2015'!$F$12:$AB$1887,22,FALSE),"-")</f>
        <v>0</v>
      </c>
      <c r="AL966" s="128">
        <f>IF(E966=1,VLOOKUP(Työfile_2024!D966,'2015'!$F$12:$AB$1887,23,FALSE),"-")</f>
        <v>0</v>
      </c>
      <c r="AM966" s="56">
        <f>VLOOKUP(Työfile_2024!D966,Tmatkat_20km_tarkasteltava_verk!$C$2:$D$1804,2,FALSE)</f>
        <v>32</v>
      </c>
      <c r="AN966" s="148">
        <f t="shared" si="238"/>
        <v>0.22898736554439544</v>
      </c>
      <c r="AO966" s="178">
        <f>IF(E966=1,VLOOKUP(Työfile_2024!D966,'2015'!$F$12:$AC$1887,24,FALSE),"-")</f>
        <v>166</v>
      </c>
      <c r="AP966" s="52">
        <f>VLOOKUP(D966,Tarkasteltava_verkko_2024_harva!$E$2:$I$1804,5,FALSE)</f>
        <v>0</v>
      </c>
      <c r="AQ966" s="52">
        <f>VLOOKUP(D966,Tarkasteltava_verkko_2024_harva!$E$2:$I$1804,4,FALSE)</f>
        <v>0</v>
      </c>
      <c r="AR966" s="148">
        <v>0</v>
      </c>
      <c r="AS966" s="170" t="str">
        <f>IFERROR(VLOOKUP(C966,'2015'!$C$12:$AG$1887,30,FALSE),"-")</f>
        <v/>
      </c>
      <c r="AT966" s="148">
        <v>7.2398190045248872E-3</v>
      </c>
      <c r="AU966" s="170">
        <f>IFERROR(VLOOKUP(C966,'2015'!$C$12:$AG$1887,31,FALSE),"-")</f>
        <v>0</v>
      </c>
      <c r="AV966" s="106"/>
      <c r="AW966" s="63">
        <f>IFERROR(VLOOKUP(C966,Merkittävyysluokitus!$A$2:$J$1705,10,FALSE),"-")</f>
        <v>4</v>
      </c>
      <c r="AX966" s="175">
        <f>IFERROR(VLOOKUP(C966,Merkittävyysluokitus!$A$2:$J$1705,6,FALSE),"-")</f>
        <v>2.6366879604950513</v>
      </c>
      <c r="AY966" s="175">
        <f>IFERROR(VLOOKUP(C966,Merkittävyysluokitus!$A$2:$J$1705,7,FALSE),"-")</f>
        <v>0.54923710407239812</v>
      </c>
      <c r="AZ966" s="175">
        <f>IFERROR(VLOOKUP(C966,Merkittävyysluokitus!$A$2:$J$1705,8,FALSE),"-")</f>
        <v>0.7541175230893199</v>
      </c>
      <c r="BA966" s="175">
        <f>IFERROR(VLOOKUP(C966,Merkittävyysluokitus!$A$2:$J$1705,9,FALSE),"-")</f>
        <v>1.3333333333333333</v>
      </c>
      <c r="BB966" s="203"/>
      <c r="BC966" s="203" t="str">
        <f t="shared" si="239"/>
        <v/>
      </c>
      <c r="BD966" s="39" t="str">
        <f t="shared" si="247"/>
        <v>musta</v>
      </c>
      <c r="BE966" s="68" t="str">
        <f t="shared" si="234"/>
        <v>musta</v>
      </c>
      <c r="BF966" s="68" t="str">
        <f t="shared" si="235"/>
        <v>musta</v>
      </c>
      <c r="BG966" s="69" t="str">
        <f t="shared" si="236"/>
        <v>musta</v>
      </c>
      <c r="BH966" s="209" t="str">
        <f t="shared" si="237"/>
        <v>musta</v>
      </c>
      <c r="BI966" s="39"/>
      <c r="BJ966" s="39" t="str">
        <f>IF(F966="ei löydy","uusi tie",IF(E966=0,"tieosoite muuttunut",IF(E966=1,VLOOKUP(D966,'2015'!$F$12:$AL$1887,31,FALSE),"-")))</f>
        <v>musta</v>
      </c>
      <c r="BK966" s="67" t="str">
        <f>IF(E966=1,VLOOKUP(D966,'2015'!$F$12:$AL$1887,32,FALSE),"-")</f>
        <v>musta</v>
      </c>
      <c r="BL966" s="39" t="str">
        <f>IF(F966="ei löydy","uusi tie",IF(E966=0,"tieosoite muuttunut",IF(E966=1,VLOOKUP(D966,'2015'!$F$12:$AL$1887,33,FALSE),"-")))</f>
        <v>musta</v>
      </c>
      <c r="BM966" s="39"/>
      <c r="BN966" s="217" t="str">
        <f>VLOOKUP(D966,'2015'!$F$12:$AL$1887,33,FALSE)</f>
        <v>musta</v>
      </c>
      <c r="BO966" s="39"/>
      <c r="BP966" s="115"/>
      <c r="BQ966" s="26" t="s">
        <v>10</v>
      </c>
      <c r="BS966" s="5"/>
      <c r="BU966" s="37"/>
      <c r="BV966" s="30"/>
      <c r="BX966" t="str">
        <f>IF(E966=1,VLOOKUP(D966,'2015'!$F$12:$AX$1887,43,FALSE),"-")</f>
        <v>punainen</v>
      </c>
      <c r="BY966" t="str">
        <f>IF(E966=1,VLOOKUP(D966,'2015'!$F$12:$AX$1887,44,FALSE),"-")</f>
        <v>musta</v>
      </c>
      <c r="BZ966" t="str">
        <f>IF(E966=1,VLOOKUP(D966,'2015'!$F$12:$AX$1887,45,FALSE),"-")</f>
        <v>musta</v>
      </c>
      <c r="CG966" s="21" t="s">
        <v>10</v>
      </c>
      <c r="CH966" s="21" t="s">
        <v>10</v>
      </c>
      <c r="CI966" s="21" t="s">
        <v>10</v>
      </c>
      <c r="CK966" s="2" t="s">
        <v>9</v>
      </c>
      <c r="CL966" s="21" t="s">
        <v>10</v>
      </c>
      <c r="CM966" s="21" t="s">
        <v>10</v>
      </c>
    </row>
    <row r="967" spans="1:94" ht="15.75" thickBot="1" x14ac:dyDescent="0.3">
      <c r="A967" s="50"/>
      <c r="B967" s="50"/>
      <c r="C967" s="50" t="str">
        <f t="shared" si="240"/>
        <v>11017_1_2526</v>
      </c>
      <c r="D967" s="51" t="str">
        <f t="shared" si="241"/>
        <v>11017_1</v>
      </c>
      <c r="E967" s="224">
        <f>IFERROR(VLOOKUP(C967,'2015'!$C$12:$D$1887,2,FALSE),0)</f>
        <v>1</v>
      </c>
      <c r="F967" s="51">
        <f>IFERROR(K967-IFERROR(VLOOKUP(D967,'2015'!$F$12:$I$1887,4,FALSE),"ei löydy"),"ei löydy")</f>
        <v>0</v>
      </c>
      <c r="G967" s="224">
        <f>IFERROR(VLOOKUP(Työfile_2024!C967,Liikennemalli!$D$6:$G$1921,4,FALSE),0)</f>
        <v>1</v>
      </c>
      <c r="H967" s="225">
        <f>K967-IFERROR(VLOOKUP(Työfile_2024!D967,Liikennemalli!$C$6:$H$1921,6,FALSE),"ei löydy")</f>
        <v>0</v>
      </c>
      <c r="I967" s="80">
        <v>11017</v>
      </c>
      <c r="J967" s="52">
        <v>1</v>
      </c>
      <c r="K967" s="52">
        <v>2526</v>
      </c>
      <c r="L967" s="53"/>
      <c r="M967" s="54"/>
      <c r="N967" s="54"/>
      <c r="O967" s="54"/>
      <c r="P967" s="54"/>
      <c r="Q967" s="55"/>
      <c r="R967" s="55"/>
      <c r="S967" s="55"/>
      <c r="T967" s="55"/>
      <c r="U967" s="52"/>
      <c r="V967" s="56">
        <v>63</v>
      </c>
      <c r="W967" s="56">
        <v>2</v>
      </c>
      <c r="X967" s="56">
        <v>57</v>
      </c>
      <c r="Y967" s="56">
        <f>VLOOKUP(D967,Liikennemalli24!$D$2:$F$1804,2,FALSE)</f>
        <v>0</v>
      </c>
      <c r="Z967" s="148">
        <f>VLOOKUP(D967,Liikennemalli24!$D$2:$F$1804,3,FALSE)</f>
        <v>0</v>
      </c>
      <c r="AA967" s="178">
        <f>IF(G967=1,VLOOKUP(C967,Liikennemalli!$D$6:$H$1921,2,FALSE),"-")</f>
        <v>0</v>
      </c>
      <c r="AB967" s="198">
        <f>IF(G967=1,VLOOKUP(C967,Liikennemalli!$D$6:$H$1921,3,FALSE),"-")</f>
        <v>0</v>
      </c>
      <c r="AC967" s="51">
        <f>IF(E967=1,VLOOKUP(Työfile_2024!D967,'2015'!$F$12:$X$1887,18,FALSE),"-")</f>
        <v>129</v>
      </c>
      <c r="AD967" s="51">
        <f>IF(E967=1,VLOOKUP(Työfile_2024!D967,'2015'!$F$12:$X$1887,19,FALSE),"-")</f>
        <v>0.53</v>
      </c>
      <c r="AI967" s="128">
        <f>IF(E967=1,VLOOKUP(Työfile_2024!D967,'2015'!$F$12:$AB$1887,20,FALSE),"-")</f>
        <v>0</v>
      </c>
      <c r="AJ967" s="128">
        <f>IF(E967=1,VLOOKUP(Työfile_2024!D967,'2015'!$F$12:$AB$1887,21,FALSE),"-")</f>
        <v>0</v>
      </c>
      <c r="AK967" s="128">
        <f>IF(E967=1,VLOOKUP(Työfile_2024!D967,'2015'!$F$12:$AB$1887,22,FALSE),"-")</f>
        <v>0</v>
      </c>
      <c r="AL967" s="128">
        <f>IF(E967=1,VLOOKUP(Työfile_2024!D967,'2015'!$F$12:$AB$1887,23,FALSE),"-")</f>
        <v>0</v>
      </c>
      <c r="AM967" s="56">
        <f>VLOOKUP(Työfile_2024!D967,Tmatkat_20km_tarkasteltava_verk!$C$2:$D$1804,2,FALSE)</f>
        <v>9</v>
      </c>
      <c r="AN967" s="148">
        <f t="shared" si="238"/>
        <v>0.14285714285714285</v>
      </c>
      <c r="AO967" s="178">
        <f>IF(E967=1,VLOOKUP(Työfile_2024!D967,'2015'!$F$12:$AC$1887,24,FALSE),"-")</f>
        <v>144</v>
      </c>
      <c r="AP967" s="52">
        <f>VLOOKUP(D967,Tarkasteltava_verkko_2024_harva!$E$2:$I$1804,5,FALSE)</f>
        <v>0</v>
      </c>
      <c r="AQ967" s="52">
        <f>VLOOKUP(D967,Tarkasteltava_verkko_2024_harva!$E$2:$I$1804,4,FALSE)</f>
        <v>0</v>
      </c>
      <c r="AR967" s="148">
        <v>0</v>
      </c>
      <c r="AS967" s="170" t="str">
        <f>IFERROR(VLOOKUP(C967,'2015'!$C$12:$AG$1887,30,FALSE),"-")</f>
        <v/>
      </c>
      <c r="AT967" s="148">
        <v>0</v>
      </c>
      <c r="AU967" s="170">
        <f>IFERROR(VLOOKUP(C967,'2015'!$C$12:$AG$1887,31,FALSE),"-")</f>
        <v>0</v>
      </c>
      <c r="AV967" s="106"/>
      <c r="AW967" s="63">
        <f>IFERROR(VLOOKUP(C967,Merkittävyysluokitus!$A$2:$J$1705,10,FALSE),"-")</f>
        <v>4</v>
      </c>
      <c r="AX967" s="175">
        <f>IFERROR(VLOOKUP(C967,Merkittävyysluokitus!$A$2:$J$1705,6,FALSE),"-")</f>
        <v>1.9019071537290717</v>
      </c>
      <c r="AY967" s="175">
        <f>IFERROR(VLOOKUP(C967,Merkittävyysluokitus!$A$2:$J$1705,7,FALSE),"-")</f>
        <v>0.22899999999999998</v>
      </c>
      <c r="AZ967" s="175">
        <f>IFERROR(VLOOKUP(C967,Merkittävyysluokitus!$A$2:$J$1705,8,FALSE),"-")</f>
        <v>0.67290715372907162</v>
      </c>
      <c r="BA967" s="175">
        <f>IFERROR(VLOOKUP(C967,Merkittävyysluokitus!$A$2:$J$1705,9,FALSE),"-")</f>
        <v>1</v>
      </c>
      <c r="BB967" s="203"/>
      <c r="BC967" s="203" t="str">
        <f t="shared" si="239"/>
        <v>ei mallia</v>
      </c>
      <c r="BD967" s="39" t="str">
        <f t="shared" si="247"/>
        <v>Ei luokiteltu</v>
      </c>
      <c r="BE967" s="68" t="str">
        <f t="shared" si="234"/>
        <v>ei mallia</v>
      </c>
      <c r="BF967" s="68" t="str">
        <f t="shared" si="235"/>
        <v>ei mallia</v>
      </c>
      <c r="BG967" s="69" t="str">
        <f t="shared" si="236"/>
        <v>ei mallia</v>
      </c>
      <c r="BH967" s="209" t="str">
        <f t="shared" si="237"/>
        <v>musta</v>
      </c>
      <c r="BI967" s="39"/>
      <c r="BJ967" s="39" t="str">
        <f>IF(F967="ei löydy","uusi tie",IF(E967=0,"tieosoite muuttunut",IF(E967=1,VLOOKUP(D967,'2015'!$F$12:$AL$1887,31,FALSE),"-")))</f>
        <v>musta</v>
      </c>
      <c r="BK967" s="67" t="str">
        <f>IF(E967=1,VLOOKUP(D967,'2015'!$F$12:$AL$1887,32,FALSE),"-")</f>
        <v>musta</v>
      </c>
      <c r="BL967" s="39" t="str">
        <f>IF(F967="ei löydy","uusi tie",IF(E967=0,"tieosoite muuttunut",IF(E967=1,VLOOKUP(D967,'2015'!$F$12:$AL$1887,33,FALSE),"-")))</f>
        <v>musta</v>
      </c>
      <c r="BM967" s="39"/>
      <c r="BN967" s="217" t="str">
        <f>VLOOKUP(D967,'2015'!$F$12:$AL$1887,33,FALSE)</f>
        <v>musta</v>
      </c>
      <c r="BO967" s="39"/>
      <c r="BP967" s="115"/>
      <c r="BQ967" s="26" t="s">
        <v>10</v>
      </c>
      <c r="BS967" s="5"/>
      <c r="BU967" s="37"/>
      <c r="BV967" s="30"/>
      <c r="BX967" t="str">
        <f>IF(E967=1,VLOOKUP(D967,'2015'!$F$12:$AX$1887,43,FALSE),"-")</f>
        <v>musta</v>
      </c>
      <c r="BY967" t="str">
        <f>IF(E967=1,VLOOKUP(D967,'2015'!$F$12:$AX$1887,44,FALSE),"-")</f>
        <v>musta</v>
      </c>
      <c r="BZ967" t="str">
        <f>IF(E967=1,VLOOKUP(D967,'2015'!$F$12:$AX$1887,45,FALSE),"-")</f>
        <v>musta</v>
      </c>
      <c r="CG967" s="21"/>
      <c r="CH967" s="21"/>
      <c r="CI967" s="21"/>
      <c r="CK967" s="21"/>
      <c r="CL967" s="21"/>
      <c r="CM967" s="21"/>
    </row>
    <row r="968" spans="1:94" ht="15.75" thickBot="1" x14ac:dyDescent="0.3">
      <c r="A968" s="50"/>
      <c r="B968" s="50"/>
      <c r="C968" s="50" t="str">
        <f t="shared" si="240"/>
        <v>11017_2_8606</v>
      </c>
      <c r="D968" s="51" t="str">
        <f t="shared" si="241"/>
        <v>11017_2</v>
      </c>
      <c r="E968" s="224">
        <f>IFERROR(VLOOKUP(C968,'2015'!$C$12:$D$1887,2,FALSE),0)</f>
        <v>1</v>
      </c>
      <c r="F968" s="51">
        <f>IFERROR(K968-IFERROR(VLOOKUP(D968,'2015'!$F$12:$I$1887,4,FALSE),"ei löydy"),"ei löydy")</f>
        <v>0</v>
      </c>
      <c r="G968" s="224">
        <f>IFERROR(VLOOKUP(Työfile_2024!C968,Liikennemalli!$D$6:$G$1921,4,FALSE),0)</f>
        <v>1</v>
      </c>
      <c r="H968" s="225">
        <f>K968-IFERROR(VLOOKUP(Työfile_2024!D968,Liikennemalli!$C$6:$H$1921,6,FALSE),"ei löydy")</f>
        <v>0</v>
      </c>
      <c r="I968" s="80">
        <v>11017</v>
      </c>
      <c r="J968" s="52">
        <v>2</v>
      </c>
      <c r="K968" s="52">
        <v>8606</v>
      </c>
      <c r="L968" s="53"/>
      <c r="M968" s="54"/>
      <c r="N968" s="54"/>
      <c r="O968" s="54"/>
      <c r="P968" s="54"/>
      <c r="Q968" s="55"/>
      <c r="R968" s="55"/>
      <c r="S968" s="55"/>
      <c r="T968" s="55"/>
      <c r="U968" s="52"/>
      <c r="V968" s="56">
        <v>63</v>
      </c>
      <c r="W968" s="56">
        <v>2</v>
      </c>
      <c r="X968" s="56">
        <v>57</v>
      </c>
      <c r="Y968" s="56">
        <f>VLOOKUP(D968,Liikennemalli24!$D$2:$F$1804,2,FALSE)</f>
        <v>0</v>
      </c>
      <c r="Z968" s="57">
        <f>VLOOKUP(D968,Liikennemalli24!$D$2:$F$1804,3,FALSE)</f>
        <v>0</v>
      </c>
      <c r="AA968" s="178">
        <f>IF(G968=1,VLOOKUP(C968,Liikennemalli!$D$6:$H$1921,2,FALSE),"-")</f>
        <v>0</v>
      </c>
      <c r="AB968" s="197">
        <f>IF(G968=1,VLOOKUP(C968,Liikennemalli!$D$6:$H$1921,3,FALSE),"-")</f>
        <v>0</v>
      </c>
      <c r="AC968" s="134">
        <f>IF(E968=1,VLOOKUP(Työfile_2024!D968,'2015'!$F$12:$X$1887,18,FALSE),"-")</f>
        <v>170</v>
      </c>
      <c r="AD968" s="127">
        <f>IF(E968=1,VLOOKUP(Työfile_2024!D968,'2015'!$F$12:$X$1887,19,FALSE),"-")</f>
        <v>0.73</v>
      </c>
      <c r="AI968" s="127">
        <f>IF(E968=1,VLOOKUP(Työfile_2024!D968,'2015'!$F$12:$AB$1887,20,FALSE),"-")</f>
        <v>0</v>
      </c>
      <c r="AJ968" s="127">
        <f>IF(E968=1,VLOOKUP(Työfile_2024!D968,'2015'!$F$12:$AB$1887,21,FALSE),"-")</f>
        <v>0</v>
      </c>
      <c r="AK968" s="127">
        <f>IF(E968=1,VLOOKUP(Työfile_2024!D968,'2015'!$F$12:$AB$1887,22,FALSE),"-")</f>
        <v>0</v>
      </c>
      <c r="AL968" s="127">
        <f>IF(E968=1,VLOOKUP(Työfile_2024!D968,'2015'!$F$12:$AB$1887,23,FALSE),"-")</f>
        <v>0</v>
      </c>
      <c r="AM968" s="56">
        <f>VLOOKUP(Työfile_2024!D968,Tmatkat_20km_tarkasteltava_verk!$C$2:$D$1804,2,FALSE)</f>
        <v>29</v>
      </c>
      <c r="AN968" s="148">
        <f t="shared" si="238"/>
        <v>0.46031746031746029</v>
      </c>
      <c r="AO968" s="178">
        <f>IF(E968=1,VLOOKUP(Työfile_2024!D968,'2015'!$F$12:$AC$1887,24,FALSE),"-")</f>
        <v>149</v>
      </c>
      <c r="AP968" s="52">
        <f>VLOOKUP(D968,Tarkasteltava_verkko_2024_harva!$E$2:$I$1804,5,FALSE)</f>
        <v>0</v>
      </c>
      <c r="AQ968" s="52">
        <f>VLOOKUP(D968,Tarkasteltava_verkko_2024_harva!$E$2:$I$1804,4,FALSE)</f>
        <v>0</v>
      </c>
      <c r="AR968" s="148">
        <v>0</v>
      </c>
      <c r="AS968" s="170" t="str">
        <f>IFERROR(VLOOKUP(C968,'2015'!$C$12:$AG$1887,30,FALSE),"-")</f>
        <v/>
      </c>
      <c r="AT968" s="148">
        <v>0</v>
      </c>
      <c r="AU968" s="170">
        <f>IFERROR(VLOOKUP(C968,'2015'!$C$12:$AG$1887,31,FALSE),"-")</f>
        <v>0</v>
      </c>
      <c r="AV968" s="106"/>
      <c r="AW968" s="63">
        <f>IFERROR(VLOOKUP(C968,Merkittävyysluokitus!$A$2:$J$1705,10,FALSE),"-")</f>
        <v>4</v>
      </c>
      <c r="AX968" s="175">
        <f>IFERROR(VLOOKUP(C968,Merkittävyysluokitus!$A$2:$J$1705,6,FALSE),"-")</f>
        <v>1.9064885844748858</v>
      </c>
      <c r="AY968" s="175">
        <f>IFERROR(VLOOKUP(C968,Merkittävyysluokitus!$A$2:$J$1705,7,FALSE),"-")</f>
        <v>0.28566666666666662</v>
      </c>
      <c r="AZ968" s="175">
        <f>IFERROR(VLOOKUP(C968,Merkittävyysluokitus!$A$2:$J$1705,8,FALSE),"-")</f>
        <v>0.45415525114155253</v>
      </c>
      <c r="BA968" s="175">
        <f>IFERROR(VLOOKUP(C968,Merkittävyysluokitus!$A$2:$J$1705,9,FALSE),"-")</f>
        <v>1.1666666666666665</v>
      </c>
      <c r="BB968" s="203"/>
      <c r="BC968" s="203" t="str">
        <f t="shared" si="239"/>
        <v>ei mallia</v>
      </c>
      <c r="BD968" s="39" t="str">
        <f t="shared" si="247"/>
        <v>Ei luokiteltu</v>
      </c>
      <c r="BE968" s="68" t="str">
        <f t="shared" si="234"/>
        <v>ei mallia</v>
      </c>
      <c r="BF968" s="68" t="str">
        <f t="shared" si="235"/>
        <v>ei mallia</v>
      </c>
      <c r="BG968" s="68" t="str">
        <f t="shared" si="236"/>
        <v>ei mallia</v>
      </c>
      <c r="BH968" s="208" t="str">
        <f t="shared" si="237"/>
        <v>musta</v>
      </c>
      <c r="BI968" s="39"/>
      <c r="BJ968" s="39" t="str">
        <f>IF(F968="ei löydy","uusi tie",IF(E968=0,"tieosoite muuttunut",IF(E968=1,VLOOKUP(D968,'2015'!$F$12:$AL$1887,31,FALSE),"-")))</f>
        <v>musta</v>
      </c>
      <c r="BK968" s="67" t="str">
        <f>IF(E968=1,VLOOKUP(D968,'2015'!$F$12:$AL$1887,32,FALSE),"-")</f>
        <v>musta</v>
      </c>
      <c r="BL968" s="39" t="str">
        <f>IF(F968="ei löydy","uusi tie",IF(E968=0,"tieosoite muuttunut",IF(E968=1,VLOOKUP(D968,'2015'!$F$12:$AL$1887,33,FALSE),"-")))</f>
        <v>musta</v>
      </c>
      <c r="BM968" s="39"/>
      <c r="BN968" s="217" t="str">
        <f>VLOOKUP(D968,'2015'!$F$12:$AL$1887,33,FALSE)</f>
        <v>musta</v>
      </c>
      <c r="BO968" s="39"/>
      <c r="BP968" s="115" t="s">
        <v>10</v>
      </c>
      <c r="BQ968" s="30"/>
      <c r="BS968" s="5"/>
      <c r="BU968" s="37"/>
      <c r="BV968" s="30" t="s">
        <v>10</v>
      </c>
      <c r="BX968" t="str">
        <f>IF(E968=1,VLOOKUP(D968,'2015'!$F$12:$AX$1887,43,FALSE),"-")</f>
        <v>punainen</v>
      </c>
      <c r="BY968" t="str">
        <f>IF(E968=1,VLOOKUP(D968,'2015'!$F$12:$AX$1887,44,FALSE),"-")</f>
        <v>musta</v>
      </c>
      <c r="BZ968" t="str">
        <f>IF(E968=1,VLOOKUP(D968,'2015'!$F$12:$AX$1887,45,FALSE),"-")</f>
        <v>musta</v>
      </c>
      <c r="CA968" s="31">
        <f>SUM(CB968:CE968)</f>
        <v>10</v>
      </c>
      <c r="CB968" s="31">
        <f>IF(AD968&gt;0.59999,10,IF(AD968&gt;0.39999,1,0))</f>
        <v>10</v>
      </c>
      <c r="CC968" s="31">
        <f>IF(AC968&gt;1999,10,IF(AC968&gt;999,1,0))</f>
        <v>0</v>
      </c>
      <c r="CD968" s="31">
        <f>IF(AM968&gt;499,10,IF(AM968&gt;99,1,0))</f>
        <v>0</v>
      </c>
      <c r="CE968" s="31">
        <f>IF(AQ968="osa seud. yht",10,IF(AP968="osa seud. yht",1,0))</f>
        <v>0</v>
      </c>
      <c r="CO968" s="2" t="s">
        <v>35</v>
      </c>
      <c r="CP968" s="2" t="s">
        <v>35</v>
      </c>
    </row>
    <row r="969" spans="1:94" ht="15.75" thickBot="1" x14ac:dyDescent="0.3">
      <c r="A969" s="50"/>
      <c r="B969" s="50"/>
      <c r="C969" s="50" t="str">
        <f t="shared" si="240"/>
        <v>11019_1_2680</v>
      </c>
      <c r="D969" s="51" t="str">
        <f t="shared" si="241"/>
        <v>11019_1</v>
      </c>
      <c r="E969" s="224">
        <f>IFERROR(VLOOKUP(C969,'2015'!$C$12:$D$1887,2,FALSE),0)</f>
        <v>1</v>
      </c>
      <c r="F969" s="51">
        <f>IFERROR(K969-IFERROR(VLOOKUP(D969,'2015'!$F$12:$I$1887,4,FALSE),"ei löydy"),"ei löydy")</f>
        <v>0</v>
      </c>
      <c r="G969" s="224">
        <f>IFERROR(VLOOKUP(Työfile_2024!C969,Liikennemalli!$D$6:$G$1921,4,FALSE),0)</f>
        <v>1</v>
      </c>
      <c r="H969" s="225">
        <f>K969-IFERROR(VLOOKUP(Työfile_2024!D969,Liikennemalli!$C$6:$H$1921,6,FALSE),"ei löydy")</f>
        <v>0</v>
      </c>
      <c r="I969" s="80">
        <v>11019</v>
      </c>
      <c r="J969" s="52">
        <v>1</v>
      </c>
      <c r="K969" s="52">
        <v>2680</v>
      </c>
      <c r="L969" s="53"/>
      <c r="M969" s="54"/>
      <c r="N969" s="54"/>
      <c r="O969" s="54"/>
      <c r="P969" s="54"/>
      <c r="Q969" s="55"/>
      <c r="R969" s="55"/>
      <c r="S969" s="55"/>
      <c r="T969" s="55"/>
      <c r="U969" s="52"/>
      <c r="V969" s="56">
        <v>59</v>
      </c>
      <c r="W969" s="56">
        <v>3</v>
      </c>
      <c r="X969" s="56">
        <v>61</v>
      </c>
      <c r="Y969" s="56">
        <f>VLOOKUP(D969,Liikennemalli24!$D$2:$F$1804,2,FALSE)</f>
        <v>0</v>
      </c>
      <c r="Z969" s="57">
        <f>VLOOKUP(D969,Liikennemalli24!$D$2:$F$1804,3,FALSE)</f>
        <v>0</v>
      </c>
      <c r="AA969" s="178">
        <f>IF(G969=1,VLOOKUP(C969,Liikennemalli!$D$6:$H$1921,2,FALSE),"-")</f>
        <v>0</v>
      </c>
      <c r="AB969" s="197">
        <f>IF(G969=1,VLOOKUP(C969,Liikennemalli!$D$6:$H$1921,3,FALSE),"-")</f>
        <v>0</v>
      </c>
      <c r="AC969" s="134">
        <f>IF(E969=1,VLOOKUP(Työfile_2024!D969,'2015'!$F$12:$X$1887,18,FALSE),"-")</f>
        <v>37</v>
      </c>
      <c r="AD969" s="127">
        <f>IF(E969=1,VLOOKUP(Työfile_2024!D969,'2015'!$F$12:$X$1887,19,FALSE),"-")</f>
        <v>0.64</v>
      </c>
      <c r="AI969" s="127">
        <f>IF(E969=1,VLOOKUP(Työfile_2024!D969,'2015'!$F$12:$AB$1887,20,FALSE),"-")</f>
        <v>0</v>
      </c>
      <c r="AJ969" s="127">
        <f>IF(E969=1,VLOOKUP(Työfile_2024!D969,'2015'!$F$12:$AB$1887,21,FALSE),"-")</f>
        <v>0</v>
      </c>
      <c r="AK969" s="127">
        <f>IF(E969=1,VLOOKUP(Työfile_2024!D969,'2015'!$F$12:$AB$1887,22,FALSE),"-")</f>
        <v>0</v>
      </c>
      <c r="AL969" s="127">
        <f>IF(E969=1,VLOOKUP(Työfile_2024!D969,'2015'!$F$12:$AB$1887,23,FALSE),"-")</f>
        <v>0</v>
      </c>
      <c r="AM969" s="56">
        <f>VLOOKUP(Työfile_2024!D969,Tmatkat_20km_tarkasteltava_verk!$C$2:$D$1804,2,FALSE)</f>
        <v>25</v>
      </c>
      <c r="AN969" s="148">
        <f t="shared" si="238"/>
        <v>0.42372881355932202</v>
      </c>
      <c r="AO969" s="178">
        <f>IF(E969=1,VLOOKUP(Työfile_2024!D969,'2015'!$F$12:$AC$1887,24,FALSE),"-")</f>
        <v>19</v>
      </c>
      <c r="AP969" s="52">
        <f>VLOOKUP(D969,Tarkasteltava_verkko_2024_harva!$E$2:$I$1804,5,FALSE)</f>
        <v>0</v>
      </c>
      <c r="AQ969" s="52">
        <f>VLOOKUP(D969,Tarkasteltava_verkko_2024_harva!$E$2:$I$1804,4,FALSE)</f>
        <v>0</v>
      </c>
      <c r="AR969" s="148">
        <v>0</v>
      </c>
      <c r="AS969" s="170" t="str">
        <f>IFERROR(VLOOKUP(C969,'2015'!$C$12:$AG$1887,30,FALSE),"-")</f>
        <v/>
      </c>
      <c r="AT969" s="148">
        <v>0</v>
      </c>
      <c r="AU969" s="170">
        <f>IFERROR(VLOOKUP(C969,'2015'!$C$12:$AG$1887,31,FALSE),"-")</f>
        <v>0</v>
      </c>
      <c r="AV969" s="106"/>
      <c r="AW969" s="63">
        <f>IFERROR(VLOOKUP(C969,Merkittävyysluokitus!$A$2:$J$1705,10,FALSE),"-")</f>
        <v>4</v>
      </c>
      <c r="AX969" s="175">
        <f>IFERROR(VLOOKUP(C969,Merkittävyysluokitus!$A$2:$J$1705,6,FALSE),"-")</f>
        <v>1.2572739726027395</v>
      </c>
      <c r="AY969" s="175">
        <f>IFERROR(VLOOKUP(C969,Merkittävyysluokitus!$A$2:$J$1705,7,FALSE),"-")</f>
        <v>0.25699999999999995</v>
      </c>
      <c r="AZ969" s="175">
        <f>IFERROR(VLOOKUP(C969,Merkittävyysluokitus!$A$2:$J$1705,8,FALSE),"-")</f>
        <v>0.50027397260273965</v>
      </c>
      <c r="BA969" s="175">
        <f>IFERROR(VLOOKUP(C969,Merkittävyysluokitus!$A$2:$J$1705,9,FALSE),"-")</f>
        <v>0.5</v>
      </c>
      <c r="BB969" s="203"/>
      <c r="BC969" s="203" t="str">
        <f t="shared" si="239"/>
        <v>ei mallia</v>
      </c>
      <c r="BD969" s="39" t="str">
        <f t="shared" si="247"/>
        <v>Ei luokiteltu</v>
      </c>
      <c r="BE969" s="68" t="str">
        <f t="shared" si="234"/>
        <v>ei mallia</v>
      </c>
      <c r="BF969" s="68" t="str">
        <f t="shared" si="235"/>
        <v>ei mallia</v>
      </c>
      <c r="BG969" s="68" t="str">
        <f t="shared" si="236"/>
        <v>ei mallia</v>
      </c>
      <c r="BH969" s="208" t="str">
        <f t="shared" si="237"/>
        <v>musta</v>
      </c>
      <c r="BI969" s="39"/>
      <c r="BJ969" s="39" t="str">
        <f>IF(F969="ei löydy","uusi tie",IF(E969=0,"tieosoite muuttunut",IF(E969=1,VLOOKUP(D969,'2015'!$F$12:$AL$1887,31,FALSE),"-")))</f>
        <v>musta</v>
      </c>
      <c r="BK969" s="67" t="str">
        <f>IF(E969=1,VLOOKUP(D969,'2015'!$F$12:$AL$1887,32,FALSE),"-")</f>
        <v>musta</v>
      </c>
      <c r="BL969" s="39" t="str">
        <f>IF(F969="ei löydy","uusi tie",IF(E969=0,"tieosoite muuttunut",IF(E969=1,VLOOKUP(D969,'2015'!$F$12:$AL$1887,33,FALSE),"-")))</f>
        <v>musta</v>
      </c>
      <c r="BM969" s="39"/>
      <c r="BN969" s="217" t="str">
        <f>VLOOKUP(D969,'2015'!$F$12:$AL$1887,33,FALSE)</f>
        <v>musta</v>
      </c>
      <c r="BO969" s="39"/>
      <c r="BP969" s="115" t="s">
        <v>10</v>
      </c>
      <c r="BQ969" s="30"/>
      <c r="BS969" s="5"/>
      <c r="BU969" s="37"/>
      <c r="BV969" s="30" t="s">
        <v>10</v>
      </c>
      <c r="BX969" t="str">
        <f>IF(E969=1,VLOOKUP(D969,'2015'!$F$12:$AX$1887,43,FALSE),"-")</f>
        <v>musta</v>
      </c>
      <c r="BY969" t="str">
        <f>IF(E969=1,VLOOKUP(D969,'2015'!$F$12:$AX$1887,44,FALSE),"-")</f>
        <v>musta</v>
      </c>
      <c r="BZ969" t="str">
        <f>IF(E969=1,VLOOKUP(D969,'2015'!$F$12:$AX$1887,45,FALSE),"-")</f>
        <v>musta</v>
      </c>
      <c r="CA969" s="31">
        <f>SUM(CB969:CE969)</f>
        <v>10</v>
      </c>
      <c r="CB969" s="31">
        <f>IF(AD969&gt;0.59999,10,IF(AD969&gt;0.39999,1,0))</f>
        <v>10</v>
      </c>
      <c r="CC969" s="31">
        <f>IF(AC969&gt;1999,10,IF(AC969&gt;999,1,0))</f>
        <v>0</v>
      </c>
      <c r="CD969" s="31">
        <f>IF(AM969&gt;499,10,IF(AM969&gt;99,1,0))</f>
        <v>0</v>
      </c>
      <c r="CE969" s="31">
        <f>IF(AQ969="osa seud. yht",10,IF(AP969="osa seud. yht",1,0))</f>
        <v>0</v>
      </c>
      <c r="CO969" s="2" t="s">
        <v>35</v>
      </c>
      <c r="CP969" s="2" t="s">
        <v>35</v>
      </c>
    </row>
    <row r="970" spans="1:94" ht="15.75" thickBot="1" x14ac:dyDescent="0.3">
      <c r="A970" s="50"/>
      <c r="B970" s="50"/>
      <c r="C970" s="50" t="str">
        <f t="shared" si="240"/>
        <v>11022_1_2498</v>
      </c>
      <c r="D970" s="51" t="str">
        <f t="shared" si="241"/>
        <v>11022_1</v>
      </c>
      <c r="E970" s="224">
        <f>IFERROR(VLOOKUP(C970,'2015'!$C$12:$D$1887,2,FALSE),0)</f>
        <v>1</v>
      </c>
      <c r="F970" s="51">
        <f>IFERROR(K970-IFERROR(VLOOKUP(D970,'2015'!$F$12:$I$1887,4,FALSE),"ei löydy"),"ei löydy")</f>
        <v>0</v>
      </c>
      <c r="G970" s="224">
        <f>IFERROR(VLOOKUP(Työfile_2024!C970,Liikennemalli!$D$6:$G$1921,4,FALSE),0)</f>
        <v>1</v>
      </c>
      <c r="H970" s="225">
        <f>K970-IFERROR(VLOOKUP(Työfile_2024!D970,Liikennemalli!$C$6:$H$1921,6,FALSE),"ei löydy")</f>
        <v>0</v>
      </c>
      <c r="I970" s="80">
        <v>11022</v>
      </c>
      <c r="J970" s="52">
        <v>1</v>
      </c>
      <c r="K970" s="52">
        <v>2498</v>
      </c>
      <c r="L970" s="53"/>
      <c r="M970" s="54"/>
      <c r="N970" s="54"/>
      <c r="O970" s="54"/>
      <c r="P970" s="54"/>
      <c r="Q970" s="55"/>
      <c r="R970" s="55"/>
      <c r="S970" s="55"/>
      <c r="T970" s="55"/>
      <c r="U970" s="52"/>
      <c r="V970" s="56">
        <v>42</v>
      </c>
      <c r="W970" s="56">
        <v>1</v>
      </c>
      <c r="X970" s="56">
        <v>39</v>
      </c>
      <c r="Y970" s="56">
        <f>VLOOKUP(D970,Liikennemalli24!$D$2:$F$1804,2,FALSE)</f>
        <v>0</v>
      </c>
      <c r="Z970" s="148">
        <f>VLOOKUP(D970,Liikennemalli24!$D$2:$F$1804,3,FALSE)</f>
        <v>0</v>
      </c>
      <c r="AA970" s="178">
        <f>IF(G970=1,VLOOKUP(C970,Liikennemalli!$D$6:$H$1921,2,FALSE),"-")</f>
        <v>0</v>
      </c>
      <c r="AB970" s="198">
        <f>IF(G970=1,VLOOKUP(C970,Liikennemalli!$D$6:$H$1921,3,FALSE),"-")</f>
        <v>0</v>
      </c>
      <c r="AC970" s="51">
        <f>IF(E970=1,VLOOKUP(Työfile_2024!D970,'2015'!$F$12:$X$1887,18,FALSE),"-")</f>
        <v>14</v>
      </c>
      <c r="AD970" s="51">
        <f>IF(E970=1,VLOOKUP(Työfile_2024!D970,'2015'!$F$12:$X$1887,19,FALSE),"-")</f>
        <v>1</v>
      </c>
      <c r="AI970" s="128">
        <f>IF(E970=1,VLOOKUP(Työfile_2024!D970,'2015'!$F$12:$AB$1887,20,FALSE),"-")</f>
        <v>0</v>
      </c>
      <c r="AJ970" s="128">
        <f>IF(E970=1,VLOOKUP(Työfile_2024!D970,'2015'!$F$12:$AB$1887,21,FALSE),"-")</f>
        <v>0</v>
      </c>
      <c r="AK970" s="128">
        <f>IF(E970=1,VLOOKUP(Työfile_2024!D970,'2015'!$F$12:$AB$1887,22,FALSE),"-")</f>
        <v>0</v>
      </c>
      <c r="AL970" s="128">
        <f>IF(E970=1,VLOOKUP(Työfile_2024!D970,'2015'!$F$12:$AB$1887,23,FALSE),"-")</f>
        <v>0</v>
      </c>
      <c r="AM970" s="56">
        <f>VLOOKUP(Työfile_2024!D970,Tmatkat_20km_tarkasteltava_verk!$C$2:$D$1804,2,FALSE)</f>
        <v>3</v>
      </c>
      <c r="AN970" s="148">
        <f t="shared" si="238"/>
        <v>7.1428571428571425E-2</v>
      </c>
      <c r="AO970" s="178">
        <f>IF(E970=1,VLOOKUP(Työfile_2024!D970,'2015'!$F$12:$AC$1887,24,FALSE),"-")</f>
        <v>4</v>
      </c>
      <c r="AP970" s="52">
        <f>VLOOKUP(D970,Tarkasteltava_verkko_2024_harva!$E$2:$I$1804,5,FALSE)</f>
        <v>0</v>
      </c>
      <c r="AQ970" s="52">
        <f>VLOOKUP(D970,Tarkasteltava_verkko_2024_harva!$E$2:$I$1804,4,FALSE)</f>
        <v>0</v>
      </c>
      <c r="AR970" s="148">
        <v>0</v>
      </c>
      <c r="AS970" s="170" t="str">
        <f>IFERROR(VLOOKUP(C970,'2015'!$C$12:$AG$1887,30,FALSE),"-")</f>
        <v/>
      </c>
      <c r="AT970" s="148">
        <v>0</v>
      </c>
      <c r="AU970" s="170">
        <f>IFERROR(VLOOKUP(C970,'2015'!$C$12:$AG$1887,31,FALSE),"-")</f>
        <v>0</v>
      </c>
      <c r="AV970" s="106"/>
      <c r="AW970" s="63">
        <f>IFERROR(VLOOKUP(C970,Merkittävyysluokitus!$A$2:$J$1705,10,FALSE),"-")</f>
        <v>4</v>
      </c>
      <c r="AX970" s="175">
        <f>IFERROR(VLOOKUP(C970,Merkittävyysluokitus!$A$2:$J$1705,6,FALSE),"-")</f>
        <v>1.0342191780821917</v>
      </c>
      <c r="AY970" s="175">
        <f>IFERROR(VLOOKUP(C970,Merkittävyysluokitus!$A$2:$J$1705,7,FALSE),"-")</f>
        <v>0.14599999999999996</v>
      </c>
      <c r="AZ970" s="175">
        <f>IFERROR(VLOOKUP(C970,Merkittävyysluokitus!$A$2:$J$1705,8,FALSE),"-")</f>
        <v>0.38821917808219175</v>
      </c>
      <c r="BA970" s="175">
        <f>IFERROR(VLOOKUP(C970,Merkittävyysluokitus!$A$2:$J$1705,9,FALSE),"-")</f>
        <v>0.5</v>
      </c>
      <c r="BB970" s="203"/>
      <c r="BC970" s="203" t="str">
        <f t="shared" si="239"/>
        <v>ei mallia</v>
      </c>
      <c r="BD970" s="39" t="str">
        <f t="shared" si="247"/>
        <v>Ei luokiteltu</v>
      </c>
      <c r="BE970" s="68" t="str">
        <f t="shared" si="234"/>
        <v>ei mallia</v>
      </c>
      <c r="BF970" s="68" t="str">
        <f t="shared" si="235"/>
        <v>ei mallia</v>
      </c>
      <c r="BG970" s="68" t="str">
        <f t="shared" si="236"/>
        <v>ei mallia</v>
      </c>
      <c r="BH970" s="208" t="str">
        <f t="shared" si="237"/>
        <v>musta</v>
      </c>
      <c r="BI970" s="39"/>
      <c r="BJ970" s="39" t="str">
        <f>IF(F970="ei löydy","uusi tie",IF(E970=0,"tieosoite muuttunut",IF(E970=1,VLOOKUP(D970,'2015'!$F$12:$AL$1887,31,FALSE),"-")))</f>
        <v>musta</v>
      </c>
      <c r="BK970" s="67" t="str">
        <f>IF(E970=1,VLOOKUP(D970,'2015'!$F$12:$AL$1887,32,FALSE),"-")</f>
        <v>musta</v>
      </c>
      <c r="BL970" s="39" t="str">
        <f>IF(F970="ei löydy","uusi tie",IF(E970=0,"tieosoite muuttunut",IF(E970=1,VLOOKUP(D970,'2015'!$F$12:$AL$1887,33,FALSE),"-")))</f>
        <v>musta</v>
      </c>
      <c r="BM970" s="39"/>
      <c r="BN970" s="217" t="str">
        <f>VLOOKUP(D970,'2015'!$F$12:$AL$1887,33,FALSE)</f>
        <v>musta</v>
      </c>
      <c r="BO970" s="39"/>
      <c r="BP970" s="115"/>
      <c r="BQ970" s="26" t="s">
        <v>10</v>
      </c>
      <c r="BS970" s="5"/>
      <c r="BU970" s="37"/>
      <c r="BV970" s="30"/>
      <c r="BX970" t="str">
        <f>IF(E970=1,VLOOKUP(D970,'2015'!$F$12:$AX$1887,43,FALSE),"-")</f>
        <v>musta</v>
      </c>
      <c r="BY970" t="str">
        <f>IF(E970=1,VLOOKUP(D970,'2015'!$F$12:$AX$1887,44,FALSE),"-")</f>
        <v>musta</v>
      </c>
      <c r="BZ970" t="str">
        <f>IF(E970=1,VLOOKUP(D970,'2015'!$F$12:$AX$1887,45,FALSE),"-")</f>
        <v>musta</v>
      </c>
      <c r="CG970" s="21"/>
      <c r="CH970" s="21"/>
      <c r="CI970" s="21"/>
      <c r="CK970" s="21"/>
      <c r="CL970" s="21"/>
      <c r="CM970" s="21"/>
    </row>
    <row r="971" spans="1:94" ht="15.75" thickBot="1" x14ac:dyDescent="0.3">
      <c r="A971" s="50"/>
      <c r="B971" s="50"/>
      <c r="C971" s="50" t="str">
        <f t="shared" si="240"/>
        <v>11023_1_6466</v>
      </c>
      <c r="D971" s="51" t="str">
        <f t="shared" si="241"/>
        <v>11023_1</v>
      </c>
      <c r="E971" s="224">
        <f>IFERROR(VLOOKUP(C971,'2015'!$C$12:$D$1887,2,FALSE),0)</f>
        <v>1</v>
      </c>
      <c r="F971" s="51">
        <f>IFERROR(K971-IFERROR(VLOOKUP(D971,'2015'!$F$12:$I$1887,4,FALSE),"ei löydy"),"ei löydy")</f>
        <v>0</v>
      </c>
      <c r="G971" s="224">
        <f>IFERROR(VLOOKUP(Työfile_2024!C971,Liikennemalli!$D$6:$G$1921,4,FALSE),0)</f>
        <v>1</v>
      </c>
      <c r="H971" s="225">
        <f>K971-IFERROR(VLOOKUP(Työfile_2024!D971,Liikennemalli!$C$6:$H$1921,6,FALSE),"ei löydy")</f>
        <v>0</v>
      </c>
      <c r="I971" s="80">
        <v>11023</v>
      </c>
      <c r="J971" s="52">
        <v>1</v>
      </c>
      <c r="K971" s="52">
        <v>6466</v>
      </c>
      <c r="L971" s="53"/>
      <c r="M971" s="54"/>
      <c r="N971" s="54"/>
      <c r="O971" s="54"/>
      <c r="P971" s="54"/>
      <c r="Q971" s="55"/>
      <c r="R971" s="55"/>
      <c r="S971" s="55"/>
      <c r="T971" s="55"/>
      <c r="U971" s="52"/>
      <c r="V971" s="56">
        <v>206.71589854624187</v>
      </c>
      <c r="W971" s="56">
        <v>10.825703680791834</v>
      </c>
      <c r="X971" s="56">
        <v>213.86266625425301</v>
      </c>
      <c r="Y971" s="56">
        <f>VLOOKUP(D971,Liikennemalli24!$D$2:$F$1804,2,FALSE)</f>
        <v>220</v>
      </c>
      <c r="Z971" s="148">
        <f>VLOOKUP(D971,Liikennemalli24!$D$2:$F$1804,3,FALSE)</f>
        <v>0.69899999999999995</v>
      </c>
      <c r="AA971" s="178">
        <f>IF(G971=1,VLOOKUP(C971,Liikennemalli!$D$6:$H$1921,2,FALSE),"-")</f>
        <v>0</v>
      </c>
      <c r="AB971" s="198">
        <f>IF(G971=1,VLOOKUP(C971,Liikennemalli!$D$6:$H$1921,3,FALSE),"-")</f>
        <v>0</v>
      </c>
      <c r="AC971" s="51">
        <f>IF(E971=1,VLOOKUP(Työfile_2024!D971,'2015'!$F$12:$X$1887,18,FALSE),"-")</f>
        <v>118</v>
      </c>
      <c r="AD971" s="51">
        <f>IF(E971=1,VLOOKUP(Työfile_2024!D971,'2015'!$F$12:$X$1887,19,FALSE),"-")</f>
        <v>0.56999999999999995</v>
      </c>
      <c r="AI971" s="128">
        <f>IF(E971=1,VLOOKUP(Työfile_2024!D971,'2015'!$F$12:$AB$1887,20,FALSE),"-")</f>
        <v>0</v>
      </c>
      <c r="AJ971" s="128">
        <f>IF(E971=1,VLOOKUP(Työfile_2024!D971,'2015'!$F$12:$AB$1887,21,FALSE),"-")</f>
        <v>0</v>
      </c>
      <c r="AK971" s="128">
        <f>IF(E971=1,VLOOKUP(Työfile_2024!D971,'2015'!$F$12:$AB$1887,22,FALSE),"-")</f>
        <v>0</v>
      </c>
      <c r="AL971" s="128">
        <f>IF(E971=1,VLOOKUP(Työfile_2024!D971,'2015'!$F$12:$AB$1887,23,FALSE),"-")</f>
        <v>0</v>
      </c>
      <c r="AM971" s="56">
        <f>VLOOKUP(Työfile_2024!D971,Tmatkat_20km_tarkasteltava_verk!$C$2:$D$1804,2,FALSE)</f>
        <v>33</v>
      </c>
      <c r="AN971" s="148">
        <f t="shared" si="238"/>
        <v>0.15963939025530721</v>
      </c>
      <c r="AO971" s="178">
        <f>IF(E971=1,VLOOKUP(Työfile_2024!D971,'2015'!$F$12:$AC$1887,24,FALSE),"-")</f>
        <v>41</v>
      </c>
      <c r="AP971" s="52">
        <f>VLOOKUP(D971,Tarkasteltava_verkko_2024_harva!$E$2:$I$1804,5,FALSE)</f>
        <v>0</v>
      </c>
      <c r="AQ971" s="52">
        <f>VLOOKUP(D971,Tarkasteltava_verkko_2024_harva!$E$2:$I$1804,4,FALSE)</f>
        <v>0</v>
      </c>
      <c r="AR971" s="148">
        <v>0</v>
      </c>
      <c r="AS971" s="170" t="str">
        <f>IFERROR(VLOOKUP(C971,'2015'!$C$12:$AG$1887,30,FALSE),"-")</f>
        <v/>
      </c>
      <c r="AT971" s="148">
        <v>0</v>
      </c>
      <c r="AU971" s="170">
        <f>IFERROR(VLOOKUP(C971,'2015'!$C$12:$AG$1887,31,FALSE),"-")</f>
        <v>0</v>
      </c>
      <c r="AV971" s="106"/>
      <c r="AW971" s="63">
        <f>IFERROR(VLOOKUP(C971,Merkittävyysluokitus!$A$2:$J$1705,10,FALSE),"-")</f>
        <v>4</v>
      </c>
      <c r="AX971" s="175">
        <f>IFERROR(VLOOKUP(C971,Merkittävyysluokitus!$A$2:$J$1705,6,FALSE),"-")</f>
        <v>2.8622293653113982</v>
      </c>
      <c r="AY971" s="175">
        <f>IFERROR(VLOOKUP(C971,Merkittävyysluokitus!$A$2:$J$1705,7,FALSE),"-")</f>
        <v>0.78348102897205885</v>
      </c>
      <c r="AZ971" s="175">
        <f>IFERROR(VLOOKUP(C971,Merkittävyysluokitus!$A$2:$J$1705,8,FALSE),"-")</f>
        <v>1.5787483363393391</v>
      </c>
      <c r="BA971" s="175">
        <f>IFERROR(VLOOKUP(C971,Merkittävyysluokitus!$A$2:$J$1705,9,FALSE),"-")</f>
        <v>0.5</v>
      </c>
      <c r="BB971" s="203"/>
      <c r="BC971" s="203" t="str">
        <f t="shared" si="239"/>
        <v/>
      </c>
      <c r="BD971" s="39" t="str">
        <f t="shared" si="247"/>
        <v>musta</v>
      </c>
      <c r="BE971" s="68" t="str">
        <f t="shared" si="234"/>
        <v>musta</v>
      </c>
      <c r="BF971" s="68" t="str">
        <f t="shared" si="235"/>
        <v>musta</v>
      </c>
      <c r="BG971" s="68" t="str">
        <f t="shared" si="236"/>
        <v>musta</v>
      </c>
      <c r="BH971" s="208" t="str">
        <f t="shared" si="237"/>
        <v>musta</v>
      </c>
      <c r="BI971" s="39"/>
      <c r="BJ971" s="39" t="str">
        <f>IF(F971="ei löydy","uusi tie",IF(E971=0,"tieosoite muuttunut",IF(E971=1,VLOOKUP(D971,'2015'!$F$12:$AL$1887,31,FALSE),"-")))</f>
        <v>musta</v>
      </c>
      <c r="BK971" s="67" t="str">
        <f>IF(E971=1,VLOOKUP(D971,'2015'!$F$12:$AL$1887,32,FALSE),"-")</f>
        <v>musta</v>
      </c>
      <c r="BL971" s="39" t="str">
        <f>IF(F971="ei löydy","uusi tie",IF(E971=0,"tieosoite muuttunut",IF(E971=1,VLOOKUP(D971,'2015'!$F$12:$AL$1887,33,FALSE),"-")))</f>
        <v>musta</v>
      </c>
      <c r="BM971" s="39"/>
      <c r="BN971" s="217" t="str">
        <f>VLOOKUP(D971,'2015'!$F$12:$AL$1887,33,FALSE)</f>
        <v>musta</v>
      </c>
      <c r="BO971" s="39"/>
      <c r="BP971" s="115"/>
      <c r="BQ971" s="26" t="s">
        <v>10</v>
      </c>
      <c r="BS971" s="5"/>
      <c r="BU971" s="37"/>
      <c r="BV971" s="30"/>
      <c r="BX971" t="str">
        <f>IF(E971=1,VLOOKUP(D971,'2015'!$F$12:$AX$1887,43,FALSE),"-")</f>
        <v>musta</v>
      </c>
      <c r="BY971" t="str">
        <f>IF(E971=1,VLOOKUP(D971,'2015'!$F$12:$AX$1887,44,FALSE),"-")</f>
        <v>musta</v>
      </c>
      <c r="BZ971" t="str">
        <f>IF(E971=1,VLOOKUP(D971,'2015'!$F$12:$AX$1887,45,FALSE),"-")</f>
        <v>musta</v>
      </c>
      <c r="CG971" s="21"/>
      <c r="CH971" s="21"/>
      <c r="CI971" s="21"/>
      <c r="CK971" s="21"/>
      <c r="CL971" s="21"/>
      <c r="CM971" s="21"/>
    </row>
    <row r="972" spans="1:94" ht="15.75" thickBot="1" x14ac:dyDescent="0.3">
      <c r="A972" s="50"/>
      <c r="B972" s="50"/>
      <c r="C972" s="50" t="str">
        <f t="shared" si="240"/>
        <v>11024_1_6050</v>
      </c>
      <c r="D972" s="51" t="str">
        <f t="shared" si="241"/>
        <v>11024_1</v>
      </c>
      <c r="E972" s="224">
        <f>IFERROR(VLOOKUP(C972,'2015'!$C$12:$D$1887,2,FALSE),0)</f>
        <v>1</v>
      </c>
      <c r="F972" s="51">
        <f>IFERROR(K972-IFERROR(VLOOKUP(D972,'2015'!$F$12:$I$1887,4,FALSE),"ei löydy"),"ei löydy")</f>
        <v>0</v>
      </c>
      <c r="G972" s="224">
        <f>IFERROR(VLOOKUP(Työfile_2024!C972,Liikennemalli!$D$6:$G$1921,4,FALSE),0)</f>
        <v>1</v>
      </c>
      <c r="H972" s="225">
        <f>K972-IFERROR(VLOOKUP(Työfile_2024!D972,Liikennemalli!$C$6:$H$1921,6,FALSE),"ei löydy")</f>
        <v>0</v>
      </c>
      <c r="I972" s="80">
        <v>11024</v>
      </c>
      <c r="J972" s="52">
        <v>1</v>
      </c>
      <c r="K972" s="52">
        <v>6050</v>
      </c>
      <c r="L972" s="53"/>
      <c r="M972" s="54"/>
      <c r="N972" s="54"/>
      <c r="O972" s="54"/>
      <c r="P972" s="54"/>
      <c r="Q972" s="55"/>
      <c r="R972" s="55"/>
      <c r="S972" s="55"/>
      <c r="T972" s="55"/>
      <c r="U972" s="52"/>
      <c r="V972" s="56">
        <v>124</v>
      </c>
      <c r="W972" s="56">
        <v>5</v>
      </c>
      <c r="X972" s="56">
        <v>108</v>
      </c>
      <c r="Y972" s="56">
        <f>VLOOKUP(D972,Liikennemalli24!$D$2:$F$1804,2,FALSE)</f>
        <v>220</v>
      </c>
      <c r="Z972" s="148">
        <f>VLOOKUP(D972,Liikennemalli24!$D$2:$F$1804,3,FALSE)</f>
        <v>0.69899999999999995</v>
      </c>
      <c r="AA972" s="178">
        <f>IF(G972=1,VLOOKUP(C972,Liikennemalli!$D$6:$H$1921,2,FALSE),"-")</f>
        <v>0</v>
      </c>
      <c r="AB972" s="198">
        <f>IF(G972=1,VLOOKUP(C972,Liikennemalli!$D$6:$H$1921,3,FALSE),"-")</f>
        <v>0</v>
      </c>
      <c r="AC972" s="51">
        <f>IF(E972=1,VLOOKUP(Työfile_2024!D972,'2015'!$F$12:$X$1887,18,FALSE),"-")</f>
        <v>25</v>
      </c>
      <c r="AD972" s="51">
        <f>IF(E972=1,VLOOKUP(Työfile_2024!D972,'2015'!$F$12:$X$1887,19,FALSE),"-")</f>
        <v>0.79</v>
      </c>
      <c r="AI972" s="128">
        <f>IF(E972=1,VLOOKUP(Työfile_2024!D972,'2015'!$F$12:$AB$1887,20,FALSE),"-")</f>
        <v>0</v>
      </c>
      <c r="AJ972" s="128">
        <f>IF(E972=1,VLOOKUP(Työfile_2024!D972,'2015'!$F$12:$AB$1887,21,FALSE),"-")</f>
        <v>0</v>
      </c>
      <c r="AK972" s="128">
        <f>IF(E972=1,VLOOKUP(Työfile_2024!D972,'2015'!$F$12:$AB$1887,22,FALSE),"-")</f>
        <v>0</v>
      </c>
      <c r="AL972" s="128">
        <f>IF(E972=1,VLOOKUP(Työfile_2024!D972,'2015'!$F$12:$AB$1887,23,FALSE),"-")</f>
        <v>0</v>
      </c>
      <c r="AM972" s="56">
        <f>VLOOKUP(Työfile_2024!D972,Tmatkat_20km_tarkasteltava_verk!$C$2:$D$1804,2,FALSE)</f>
        <v>16</v>
      </c>
      <c r="AN972" s="148">
        <f t="shared" si="238"/>
        <v>0.12903225806451613</v>
      </c>
      <c r="AO972" s="178">
        <f>IF(E972=1,VLOOKUP(Työfile_2024!D972,'2015'!$F$12:$AC$1887,24,FALSE),"-")</f>
        <v>20</v>
      </c>
      <c r="AP972" s="52">
        <f>VLOOKUP(D972,Tarkasteltava_verkko_2024_harva!$E$2:$I$1804,5,FALSE)</f>
        <v>0</v>
      </c>
      <c r="AQ972" s="52">
        <f>VLOOKUP(D972,Tarkasteltava_verkko_2024_harva!$E$2:$I$1804,4,FALSE)</f>
        <v>0</v>
      </c>
      <c r="AR972" s="148">
        <v>0</v>
      </c>
      <c r="AS972" s="170" t="str">
        <f>IFERROR(VLOOKUP(C972,'2015'!$C$12:$AG$1887,30,FALSE),"-")</f>
        <v/>
      </c>
      <c r="AT972" s="148">
        <v>0</v>
      </c>
      <c r="AU972" s="170">
        <f>IFERROR(VLOOKUP(C972,'2015'!$C$12:$AG$1887,31,FALSE),"-")</f>
        <v>0</v>
      </c>
      <c r="AV972" s="106"/>
      <c r="AW972" s="63">
        <f>IFERROR(VLOOKUP(C972,Merkittävyysluokitus!$A$2:$J$1705,10,FALSE),"-")</f>
        <v>4</v>
      </c>
      <c r="AX972" s="175">
        <f>IFERROR(VLOOKUP(C972,Merkittävyysluokitus!$A$2:$J$1705,6,FALSE),"-")</f>
        <v>1.6358127853881279</v>
      </c>
      <c r="AY972" s="175">
        <f>IFERROR(VLOOKUP(C972,Merkittävyysluokitus!$A$2:$J$1705,7,FALSE),"-")</f>
        <v>0.44533333333333325</v>
      </c>
      <c r="AZ972" s="175">
        <f>IFERROR(VLOOKUP(C972,Merkittävyysluokitus!$A$2:$J$1705,8,FALSE),"-")</f>
        <v>0.69047945205479455</v>
      </c>
      <c r="BA972" s="175">
        <f>IFERROR(VLOOKUP(C972,Merkittävyysluokitus!$A$2:$J$1705,9,FALSE),"-")</f>
        <v>0.5</v>
      </c>
      <c r="BB972" s="203"/>
      <c r="BC972" s="203" t="str">
        <f t="shared" si="239"/>
        <v/>
      </c>
      <c r="BD972" s="39" t="str">
        <f t="shared" si="247"/>
        <v>musta</v>
      </c>
      <c r="BE972" s="68" t="str">
        <f t="shared" si="234"/>
        <v>musta</v>
      </c>
      <c r="BF972" s="68" t="str">
        <f t="shared" si="235"/>
        <v>musta</v>
      </c>
      <c r="BG972" s="68" t="str">
        <f t="shared" si="236"/>
        <v>musta</v>
      </c>
      <c r="BH972" s="208" t="str">
        <f t="shared" si="237"/>
        <v>musta</v>
      </c>
      <c r="BI972" s="39"/>
      <c r="BJ972" s="39" t="str">
        <f>IF(F972="ei löydy","uusi tie",IF(E972=0,"tieosoite muuttunut",IF(E972=1,VLOOKUP(D972,'2015'!$F$12:$AL$1887,31,FALSE),"-")))</f>
        <v>musta</v>
      </c>
      <c r="BK972" s="67" t="str">
        <f>IF(E972=1,VLOOKUP(D972,'2015'!$F$12:$AL$1887,32,FALSE),"-")</f>
        <v>musta</v>
      </c>
      <c r="BL972" s="39" t="str">
        <f>IF(F972="ei löydy","uusi tie",IF(E972=0,"tieosoite muuttunut",IF(E972=1,VLOOKUP(D972,'2015'!$F$12:$AL$1887,33,FALSE),"-")))</f>
        <v>musta</v>
      </c>
      <c r="BM972" s="39"/>
      <c r="BN972" s="217" t="str">
        <f>VLOOKUP(D972,'2015'!$F$12:$AL$1887,33,FALSE)</f>
        <v>musta</v>
      </c>
      <c r="BO972" s="39"/>
      <c r="BP972" s="115"/>
      <c r="BQ972" s="26" t="s">
        <v>10</v>
      </c>
      <c r="BS972" s="5"/>
      <c r="BU972" s="37"/>
      <c r="BV972" s="30"/>
      <c r="BX972" t="str">
        <f>IF(E972=1,VLOOKUP(D972,'2015'!$F$12:$AX$1887,43,FALSE),"-")</f>
        <v>musta</v>
      </c>
      <c r="BY972" t="str">
        <f>IF(E972=1,VLOOKUP(D972,'2015'!$F$12:$AX$1887,44,FALSE),"-")</f>
        <v>musta</v>
      </c>
      <c r="BZ972" t="str">
        <f>IF(E972=1,VLOOKUP(D972,'2015'!$F$12:$AX$1887,45,FALSE),"-")</f>
        <v>musta</v>
      </c>
      <c r="CG972" s="21"/>
      <c r="CH972" s="21"/>
      <c r="CI972" s="21"/>
      <c r="CK972" s="21"/>
      <c r="CL972" s="21"/>
      <c r="CM972" s="21"/>
    </row>
    <row r="973" spans="1:94" ht="15.75" thickBot="1" x14ac:dyDescent="0.3">
      <c r="A973" s="50"/>
      <c r="B973" s="50"/>
      <c r="C973" s="50" t="str">
        <f t="shared" si="240"/>
        <v>11025_1_6689</v>
      </c>
      <c r="D973" s="51" t="str">
        <f t="shared" si="241"/>
        <v>11025_1</v>
      </c>
      <c r="E973" s="224">
        <f>IFERROR(VLOOKUP(C973,'2015'!$C$12:$D$1887,2,FALSE),0)</f>
        <v>1</v>
      </c>
      <c r="F973" s="51">
        <f>IFERROR(K973-IFERROR(VLOOKUP(D973,'2015'!$F$12:$I$1887,4,FALSE),"ei löydy"),"ei löydy")</f>
        <v>0</v>
      </c>
      <c r="G973" s="224">
        <f>IFERROR(VLOOKUP(Työfile_2024!C973,Liikennemalli!$D$6:$G$1921,4,FALSE),0)</f>
        <v>1</v>
      </c>
      <c r="H973" s="225">
        <f>K973-IFERROR(VLOOKUP(Työfile_2024!D973,Liikennemalli!$C$6:$H$1921,6,FALSE),"ei löydy")</f>
        <v>0</v>
      </c>
      <c r="I973" s="80">
        <v>11025</v>
      </c>
      <c r="J973" s="52">
        <v>1</v>
      </c>
      <c r="K973" s="52">
        <v>6689</v>
      </c>
      <c r="L973" s="53"/>
      <c r="M973" s="54"/>
      <c r="N973" s="54"/>
      <c r="O973" s="54"/>
      <c r="P973" s="54"/>
      <c r="Q973" s="55"/>
      <c r="R973" s="55"/>
      <c r="S973" s="55"/>
      <c r="T973" s="55"/>
      <c r="U973" s="52"/>
      <c r="V973" s="56">
        <v>250</v>
      </c>
      <c r="W973" s="56">
        <v>15</v>
      </c>
      <c r="X973" s="56">
        <v>235</v>
      </c>
      <c r="Y973" s="56">
        <f>VLOOKUP(D973,Liikennemalli24!$D$2:$F$1804,2,FALSE)</f>
        <v>220</v>
      </c>
      <c r="Z973" s="148">
        <f>VLOOKUP(D973,Liikennemalli24!$D$2:$F$1804,3,FALSE)</f>
        <v>0.69899999999999995</v>
      </c>
      <c r="AA973" s="178">
        <f>IF(G973=1,VLOOKUP(C973,Liikennemalli!$D$6:$H$1921,2,FALSE),"-")</f>
        <v>0</v>
      </c>
      <c r="AB973" s="198">
        <f>IF(G973=1,VLOOKUP(C973,Liikennemalli!$D$6:$H$1921,3,FALSE),"-")</f>
        <v>0</v>
      </c>
      <c r="AC973" s="51">
        <f>IF(E973=1,VLOOKUP(Työfile_2024!D973,'2015'!$F$12:$X$1887,18,FALSE),"-")</f>
        <v>72</v>
      </c>
      <c r="AD973" s="51">
        <f>IF(E973=1,VLOOKUP(Työfile_2024!D973,'2015'!$F$12:$X$1887,19,FALSE),"-")</f>
        <v>0.56000000000000005</v>
      </c>
      <c r="AI973" s="128">
        <f>IF(E973=1,VLOOKUP(Työfile_2024!D973,'2015'!$F$12:$AB$1887,20,FALSE),"-")</f>
        <v>0</v>
      </c>
      <c r="AJ973" s="128">
        <f>IF(E973=1,VLOOKUP(Työfile_2024!D973,'2015'!$F$12:$AB$1887,21,FALSE),"-")</f>
        <v>0</v>
      </c>
      <c r="AK973" s="128">
        <f>IF(E973=1,VLOOKUP(Työfile_2024!D973,'2015'!$F$12:$AB$1887,22,FALSE),"-")</f>
        <v>0</v>
      </c>
      <c r="AL973" s="128">
        <f>IF(E973=1,VLOOKUP(Työfile_2024!D973,'2015'!$F$12:$AB$1887,23,FALSE),"-")</f>
        <v>0</v>
      </c>
      <c r="AM973" s="56">
        <f>VLOOKUP(Työfile_2024!D973,Tmatkat_20km_tarkasteltava_verk!$C$2:$D$1804,2,FALSE)</f>
        <v>40</v>
      </c>
      <c r="AN973" s="148">
        <f t="shared" si="238"/>
        <v>0.16</v>
      </c>
      <c r="AO973" s="178">
        <f>IF(E973=1,VLOOKUP(Työfile_2024!D973,'2015'!$F$12:$AC$1887,24,FALSE),"-")</f>
        <v>36</v>
      </c>
      <c r="AP973" s="52">
        <f>VLOOKUP(D973,Tarkasteltava_verkko_2024_harva!$E$2:$I$1804,5,FALSE)</f>
        <v>0</v>
      </c>
      <c r="AQ973" s="52">
        <f>VLOOKUP(D973,Tarkasteltava_verkko_2024_harva!$E$2:$I$1804,4,FALSE)</f>
        <v>0</v>
      </c>
      <c r="AR973" s="148">
        <v>0</v>
      </c>
      <c r="AS973" s="170" t="str">
        <f>IFERROR(VLOOKUP(C973,'2015'!$C$12:$AG$1887,30,FALSE),"-")</f>
        <v/>
      </c>
      <c r="AT973" s="148">
        <v>0</v>
      </c>
      <c r="AU973" s="170">
        <f>IFERROR(VLOOKUP(C973,'2015'!$C$12:$AG$1887,31,FALSE),"-")</f>
        <v>0</v>
      </c>
      <c r="AV973" s="106"/>
      <c r="AW973" s="63">
        <f>IFERROR(VLOOKUP(C973,Merkittävyysluokitus!$A$2:$J$1705,10,FALSE),"-")</f>
        <v>3</v>
      </c>
      <c r="AX973" s="175">
        <f>IFERROR(VLOOKUP(C973,Merkittävyysluokitus!$A$2:$J$1705,6,FALSE),"-")</f>
        <v>3.7021156773211561</v>
      </c>
      <c r="AY973" s="175">
        <f>IFERROR(VLOOKUP(C973,Merkittävyysluokitus!$A$2:$J$1705,7,FALSE),"-")</f>
        <v>1.0333333333333332</v>
      </c>
      <c r="AZ973" s="175">
        <f>IFERROR(VLOOKUP(C973,Merkittävyysluokitus!$A$2:$J$1705,8,FALSE),"-")</f>
        <v>1.5021156773211566</v>
      </c>
      <c r="BA973" s="175">
        <f>IFERROR(VLOOKUP(C973,Merkittävyysluokitus!$A$2:$J$1705,9,FALSE),"-")</f>
        <v>1.1666666666666665</v>
      </c>
      <c r="BB973" s="203"/>
      <c r="BC973" s="203" t="str">
        <f t="shared" si="239"/>
        <v/>
      </c>
      <c r="BD973" s="39" t="str">
        <f t="shared" si="247"/>
        <v>musta</v>
      </c>
      <c r="BE973" s="68" t="str">
        <f t="shared" si="234"/>
        <v>musta</v>
      </c>
      <c r="BF973" s="68" t="str">
        <f t="shared" si="235"/>
        <v>musta</v>
      </c>
      <c r="BG973" s="68" t="str">
        <f t="shared" si="236"/>
        <v>musta</v>
      </c>
      <c r="BH973" s="208" t="str">
        <f t="shared" si="237"/>
        <v>musta</v>
      </c>
      <c r="BI973" s="39"/>
      <c r="BJ973" s="39" t="str">
        <f>IF(F973="ei löydy","uusi tie",IF(E973=0,"tieosoite muuttunut",IF(E973=1,VLOOKUP(D973,'2015'!$F$12:$AL$1887,31,FALSE),"-")))</f>
        <v>musta</v>
      </c>
      <c r="BK973" s="67" t="str">
        <f>IF(E973=1,VLOOKUP(D973,'2015'!$F$12:$AL$1887,32,FALSE),"-")</f>
        <v>musta</v>
      </c>
      <c r="BL973" s="39" t="str">
        <f>IF(F973="ei löydy","uusi tie",IF(E973=0,"tieosoite muuttunut",IF(E973=1,VLOOKUP(D973,'2015'!$F$12:$AL$1887,33,FALSE),"-")))</f>
        <v>musta</v>
      </c>
      <c r="BM973" s="39"/>
      <c r="BN973" s="217" t="str">
        <f>VLOOKUP(D973,'2015'!$F$12:$AL$1887,33,FALSE)</f>
        <v>musta</v>
      </c>
      <c r="BO973" s="39"/>
      <c r="BP973" s="115"/>
      <c r="BQ973" s="26" t="s">
        <v>10</v>
      </c>
      <c r="BS973" s="5"/>
      <c r="BU973" s="37"/>
      <c r="BV973" s="30"/>
      <c r="BX973" t="str">
        <f>IF(E973=1,VLOOKUP(D973,'2015'!$F$12:$AX$1887,43,FALSE),"-")</f>
        <v>musta</v>
      </c>
      <c r="BY973" t="str">
        <f>IF(E973=1,VLOOKUP(D973,'2015'!$F$12:$AX$1887,44,FALSE),"-")</f>
        <v>musta</v>
      </c>
      <c r="BZ973" t="str">
        <f>IF(E973=1,VLOOKUP(D973,'2015'!$F$12:$AX$1887,45,FALSE),"-")</f>
        <v>musta</v>
      </c>
      <c r="CG973" s="21"/>
      <c r="CH973" s="21"/>
      <c r="CI973" s="21"/>
      <c r="CK973" s="21"/>
      <c r="CL973" s="21"/>
      <c r="CM973" s="21"/>
    </row>
    <row r="974" spans="1:94" ht="15.75" thickBot="1" x14ac:dyDescent="0.3">
      <c r="A974" s="50"/>
      <c r="B974" s="50"/>
      <c r="C974" s="50" t="str">
        <f t="shared" si="240"/>
        <v>11027_1_7150</v>
      </c>
      <c r="D974" s="51" t="str">
        <f t="shared" si="241"/>
        <v>11027_1</v>
      </c>
      <c r="E974" s="224">
        <f>IFERROR(VLOOKUP(C974,'2015'!$C$12:$D$1887,2,FALSE),0)</f>
        <v>1</v>
      </c>
      <c r="F974" s="51">
        <f>IFERROR(K974-IFERROR(VLOOKUP(D974,'2015'!$F$12:$I$1887,4,FALSE),"ei löydy"),"ei löydy")</f>
        <v>0</v>
      </c>
      <c r="G974" s="224">
        <f>IFERROR(VLOOKUP(Työfile_2024!C974,Liikennemalli!$D$6:$G$1921,4,FALSE),0)</f>
        <v>1</v>
      </c>
      <c r="H974" s="225">
        <f>K974-IFERROR(VLOOKUP(Työfile_2024!D974,Liikennemalli!$C$6:$H$1921,6,FALSE),"ei löydy")</f>
        <v>0</v>
      </c>
      <c r="I974" s="80">
        <v>11027</v>
      </c>
      <c r="J974" s="52">
        <v>1</v>
      </c>
      <c r="K974" s="52">
        <v>7150</v>
      </c>
      <c r="L974" s="53"/>
      <c r="M974" s="54"/>
      <c r="N974" s="54"/>
      <c r="O974" s="54"/>
      <c r="P974" s="54"/>
      <c r="Q974" s="55"/>
      <c r="R974" s="55"/>
      <c r="S974" s="55"/>
      <c r="T974" s="55"/>
      <c r="U974" s="52"/>
      <c r="V974" s="56">
        <v>83</v>
      </c>
      <c r="W974" s="56">
        <v>5</v>
      </c>
      <c r="X974" s="56">
        <v>82</v>
      </c>
      <c r="Y974" s="56">
        <f>VLOOKUP(D974,Liikennemalli24!$D$2:$F$1804,2,FALSE)</f>
        <v>0</v>
      </c>
      <c r="Z974" s="148">
        <f>VLOOKUP(D974,Liikennemalli24!$D$2:$F$1804,3,FALSE)</f>
        <v>0</v>
      </c>
      <c r="AA974" s="178">
        <f>IF(G974=1,VLOOKUP(C974,Liikennemalli!$D$6:$H$1921,2,FALSE),"-")</f>
        <v>0</v>
      </c>
      <c r="AB974" s="198">
        <f>IF(G974=1,VLOOKUP(C974,Liikennemalli!$D$6:$H$1921,3,FALSE),"-")</f>
        <v>0</v>
      </c>
      <c r="AC974" s="51">
        <f>IF(E974=1,VLOOKUP(Työfile_2024!D974,'2015'!$F$12:$X$1887,18,FALSE),"-")</f>
        <v>229</v>
      </c>
      <c r="AD974" s="51">
        <f>IF(E974=1,VLOOKUP(Työfile_2024!D974,'2015'!$F$12:$X$1887,19,FALSE),"-")</f>
        <v>0.71</v>
      </c>
      <c r="AI974" s="128">
        <f>IF(E974=1,VLOOKUP(Työfile_2024!D974,'2015'!$F$12:$AB$1887,20,FALSE),"-")</f>
        <v>0</v>
      </c>
      <c r="AJ974" s="128">
        <f>IF(E974=1,VLOOKUP(Työfile_2024!D974,'2015'!$F$12:$AB$1887,21,FALSE),"-")</f>
        <v>0</v>
      </c>
      <c r="AK974" s="128">
        <f>IF(E974=1,VLOOKUP(Työfile_2024!D974,'2015'!$F$12:$AB$1887,22,FALSE),"-")</f>
        <v>0</v>
      </c>
      <c r="AL974" s="128">
        <f>IF(E974=1,VLOOKUP(Työfile_2024!D974,'2015'!$F$12:$AB$1887,23,FALSE),"-")</f>
        <v>0</v>
      </c>
      <c r="AM974" s="56">
        <f>VLOOKUP(Työfile_2024!D974,Tmatkat_20km_tarkasteltava_verk!$C$2:$D$1804,2,FALSE)</f>
        <v>30</v>
      </c>
      <c r="AN974" s="148">
        <f t="shared" si="238"/>
        <v>0.36144578313253012</v>
      </c>
      <c r="AO974" s="178">
        <f>IF(E974=1,VLOOKUP(Työfile_2024!D974,'2015'!$F$12:$AC$1887,24,FALSE),"-")</f>
        <v>159</v>
      </c>
      <c r="AP974" s="52">
        <f>VLOOKUP(D974,Tarkasteltava_verkko_2024_harva!$E$2:$I$1804,5,FALSE)</f>
        <v>0</v>
      </c>
      <c r="AQ974" s="52">
        <f>VLOOKUP(D974,Tarkasteltava_verkko_2024_harva!$E$2:$I$1804,4,FALSE)</f>
        <v>0</v>
      </c>
      <c r="AR974" s="148">
        <v>1.1188811188811189E-3</v>
      </c>
      <c r="AS974" s="170" t="str">
        <f>IFERROR(VLOOKUP(C974,'2015'!$C$12:$AG$1887,30,FALSE),"-")</f>
        <v/>
      </c>
      <c r="AT974" s="148">
        <v>0.13188811188811189</v>
      </c>
      <c r="AU974" s="170">
        <f>IFERROR(VLOOKUP(C974,'2015'!$C$12:$AG$1887,31,FALSE),"-")</f>
        <v>0</v>
      </c>
      <c r="AV974" s="106"/>
      <c r="AW974" s="63">
        <f>IFERROR(VLOOKUP(C974,Merkittävyysluokitus!$A$2:$J$1705,10,FALSE),"-")</f>
        <v>4</v>
      </c>
      <c r="AX974" s="175">
        <f>IFERROR(VLOOKUP(C974,Merkittävyysluokitus!$A$2:$J$1705,6,FALSE),"-")</f>
        <v>2.1853013698630135</v>
      </c>
      <c r="AY974" s="175">
        <f>IFERROR(VLOOKUP(C974,Merkittävyysluokitus!$A$2:$J$1705,7,FALSE),"-")</f>
        <v>0.42899999999999994</v>
      </c>
      <c r="AZ974" s="175">
        <f>IFERROR(VLOOKUP(C974,Merkittävyysluokitus!$A$2:$J$1705,8,FALSE),"-")</f>
        <v>0.75630136986301366</v>
      </c>
      <c r="BA974" s="175">
        <f>IFERROR(VLOOKUP(C974,Merkittävyysluokitus!$A$2:$J$1705,9,FALSE),"-")</f>
        <v>1</v>
      </c>
      <c r="BB974" s="203"/>
      <c r="BC974" s="203" t="str">
        <f t="shared" si="239"/>
        <v>ei mallia</v>
      </c>
      <c r="BD974" s="39" t="str">
        <f t="shared" si="247"/>
        <v>Ei luokiteltu</v>
      </c>
      <c r="BE974" s="68" t="str">
        <f t="shared" ref="BE974:BE1037" si="248">IF(Z974="-","ei mallia",IF(Z974=0,"ei mallia",IF(Z974&gt;0.599999,IF(Y974&gt;999,"punainen",IF(AM974&gt;99,"punainen",IF(AP974="tiivis","punainen","musta"))),"musta")))</f>
        <v>ei mallia</v>
      </c>
      <c r="BF974" s="68" t="str">
        <f t="shared" ref="BF974:BF1037" si="249">IF(Z974="-","ei mallia",IF(Z974=0,"ei mallia",IF(Z974&gt;0.399999,IF(Y974&gt;1999,"punainen",IF(AM974&gt;499,"punainen",IF(AQ974="harva","punainen","musta"))),"musta")))</f>
        <v>ei mallia</v>
      </c>
      <c r="BG974" s="68" t="str">
        <f t="shared" ref="BG974:BG1037" si="250">IF(Z974="-","ei mallia",IF(Y974=0,"ei mallia",(IF(AND(SUM((Z974&gt;$BF$2),(Y974&gt;$BF$3),(AM974&gt;$BF$4),(AQ974=$BF$5))&gt;=2,OR(Z974&gt;$BG$2,Y974&gt;$BG$3,AM974&gt;$BG$4,AP974=$BG$5)),"punainen","musta"))))</f>
        <v>ei mallia</v>
      </c>
      <c r="BH974" s="208" t="str">
        <f t="shared" ref="BH974:BH1037" si="251">IF(Z974&gt;0.5,IF(AQ974="harva","punainen","musta"),"musta")</f>
        <v>musta</v>
      </c>
      <c r="BI974" s="39"/>
      <c r="BJ974" s="39" t="str">
        <f>IF(F974="ei löydy","uusi tie",IF(E974=0,"tieosoite muuttunut",IF(E974=1,VLOOKUP(D974,'2015'!$F$12:$AL$1887,31,FALSE),"-")))</f>
        <v>musta</v>
      </c>
      <c r="BK974" s="67" t="str">
        <f>IF(E974=1,VLOOKUP(D974,'2015'!$F$12:$AL$1887,32,FALSE),"-")</f>
        <v>musta</v>
      </c>
      <c r="BL974" s="39" t="str">
        <f>IF(F974="ei löydy","uusi tie",IF(E974=0,"tieosoite muuttunut",IF(E974=1,VLOOKUP(D974,'2015'!$F$12:$AL$1887,33,FALSE),"-")))</f>
        <v>musta</v>
      </c>
      <c r="BM974" s="39"/>
      <c r="BN974" s="217" t="str">
        <f>VLOOKUP(D974,'2015'!$F$12:$AL$1887,33,FALSE)</f>
        <v>musta</v>
      </c>
      <c r="BO974" s="39"/>
      <c r="BP974" s="115"/>
      <c r="BQ974" s="26" t="s">
        <v>10</v>
      </c>
      <c r="BS974" s="5"/>
      <c r="BU974" s="37"/>
      <c r="BV974" s="30"/>
      <c r="BX974" t="str">
        <f>IF(E974=1,VLOOKUP(D974,'2015'!$F$12:$AX$1887,43,FALSE),"-")</f>
        <v>punainen</v>
      </c>
      <c r="BY974" t="str">
        <f>IF(E974=1,VLOOKUP(D974,'2015'!$F$12:$AX$1887,44,FALSE),"-")</f>
        <v>musta</v>
      </c>
      <c r="BZ974" t="str">
        <f>IF(E974=1,VLOOKUP(D974,'2015'!$F$12:$AX$1887,45,FALSE),"-")</f>
        <v>musta</v>
      </c>
      <c r="CG974" s="21"/>
      <c r="CH974" s="21"/>
      <c r="CI974" s="21"/>
      <c r="CK974" s="21"/>
      <c r="CL974" s="21"/>
      <c r="CM974" s="21"/>
    </row>
    <row r="975" spans="1:94" ht="15.75" thickBot="1" x14ac:dyDescent="0.3">
      <c r="A975" s="50"/>
      <c r="B975" s="50"/>
      <c r="C975" s="50" t="str">
        <f t="shared" si="240"/>
        <v>11029_1_6827</v>
      </c>
      <c r="D975" s="51" t="str">
        <f t="shared" si="241"/>
        <v>11029_1</v>
      </c>
      <c r="E975" s="224">
        <f>IFERROR(VLOOKUP(C975,'2015'!$C$12:$D$1887,2,FALSE),0)</f>
        <v>1</v>
      </c>
      <c r="F975" s="51">
        <f>IFERROR(K975-IFERROR(VLOOKUP(D975,'2015'!$F$12:$I$1887,4,FALSE),"ei löydy"),"ei löydy")</f>
        <v>0</v>
      </c>
      <c r="G975" s="224">
        <f>IFERROR(VLOOKUP(Työfile_2024!C975,Liikennemalli!$D$6:$G$1921,4,FALSE),0)</f>
        <v>1</v>
      </c>
      <c r="H975" s="225">
        <f>K975-IFERROR(VLOOKUP(Työfile_2024!D975,Liikennemalli!$C$6:$H$1921,6,FALSE),"ei löydy")</f>
        <v>0</v>
      </c>
      <c r="I975" s="80">
        <v>11029</v>
      </c>
      <c r="J975" s="52">
        <v>1</v>
      </c>
      <c r="K975" s="52">
        <v>6827</v>
      </c>
      <c r="L975" s="53"/>
      <c r="M975" s="54"/>
      <c r="N975" s="54"/>
      <c r="O975" s="54"/>
      <c r="P975" s="54"/>
      <c r="Q975" s="55"/>
      <c r="R975" s="55"/>
      <c r="S975" s="55"/>
      <c r="T975" s="55"/>
      <c r="U975" s="52"/>
      <c r="V975" s="56">
        <v>170</v>
      </c>
      <c r="W975" s="56">
        <v>13</v>
      </c>
      <c r="X975" s="56">
        <v>166</v>
      </c>
      <c r="Y975" s="56">
        <f>VLOOKUP(D975,Liikennemalli24!$D$2:$F$1804,2,FALSE)</f>
        <v>0</v>
      </c>
      <c r="Z975" s="148">
        <f>VLOOKUP(D975,Liikennemalli24!$D$2:$F$1804,3,FALSE)</f>
        <v>0</v>
      </c>
      <c r="AA975" s="178">
        <f>IF(G975=1,VLOOKUP(C975,Liikennemalli!$D$6:$H$1921,2,FALSE),"-")</f>
        <v>0</v>
      </c>
      <c r="AB975" s="198">
        <f>IF(G975=1,VLOOKUP(C975,Liikennemalli!$D$6:$H$1921,3,FALSE),"-")</f>
        <v>0</v>
      </c>
      <c r="AC975" s="51">
        <f>IF(E975=1,VLOOKUP(Työfile_2024!D975,'2015'!$F$12:$X$1887,18,FALSE),"-")</f>
        <v>77</v>
      </c>
      <c r="AD975" s="51">
        <f>IF(E975=1,VLOOKUP(Työfile_2024!D975,'2015'!$F$12:$X$1887,19,FALSE),"-")</f>
        <v>0.82</v>
      </c>
      <c r="AI975" s="128">
        <f>IF(E975=1,VLOOKUP(Työfile_2024!D975,'2015'!$F$12:$AB$1887,20,FALSE),"-")</f>
        <v>0</v>
      </c>
      <c r="AJ975" s="128">
        <f>IF(E975=1,VLOOKUP(Työfile_2024!D975,'2015'!$F$12:$AB$1887,21,FALSE),"-")</f>
        <v>0</v>
      </c>
      <c r="AK975" s="128">
        <f>IF(E975=1,VLOOKUP(Työfile_2024!D975,'2015'!$F$12:$AB$1887,22,FALSE),"-")</f>
        <v>0</v>
      </c>
      <c r="AL975" s="128">
        <f>IF(E975=1,VLOOKUP(Työfile_2024!D975,'2015'!$F$12:$AB$1887,23,FALSE),"-")</f>
        <v>0</v>
      </c>
      <c r="AM975" s="56">
        <f>VLOOKUP(Työfile_2024!D975,Tmatkat_20km_tarkasteltava_verk!$C$2:$D$1804,2,FALSE)</f>
        <v>29</v>
      </c>
      <c r="AN975" s="148">
        <f t="shared" ref="AN975:AN1038" si="252">AM975/V975</f>
        <v>0.17058823529411765</v>
      </c>
      <c r="AO975" s="178">
        <f>IF(E975=1,VLOOKUP(Työfile_2024!D975,'2015'!$F$12:$AC$1887,24,FALSE),"-")</f>
        <v>37</v>
      </c>
      <c r="AP975" s="52">
        <f>VLOOKUP(D975,Tarkasteltava_verkko_2024_harva!$E$2:$I$1804,5,FALSE)</f>
        <v>0</v>
      </c>
      <c r="AQ975" s="52">
        <f>VLOOKUP(D975,Tarkasteltava_verkko_2024_harva!$E$2:$I$1804,4,FALSE)</f>
        <v>0</v>
      </c>
      <c r="AR975" s="148">
        <v>0</v>
      </c>
      <c r="AS975" s="170" t="str">
        <f>IFERROR(VLOOKUP(C975,'2015'!$C$12:$AG$1887,30,FALSE),"-")</f>
        <v/>
      </c>
      <c r="AT975" s="148">
        <v>0</v>
      </c>
      <c r="AU975" s="170">
        <f>IFERROR(VLOOKUP(C975,'2015'!$C$12:$AG$1887,31,FALSE),"-")</f>
        <v>0</v>
      </c>
      <c r="AV975" s="106"/>
      <c r="AW975" s="63">
        <f>IFERROR(VLOOKUP(C975,Merkittävyysluokitus!$A$2:$J$1705,10,FALSE),"-")</f>
        <v>3</v>
      </c>
      <c r="AX975" s="175">
        <f>IFERROR(VLOOKUP(C975,Merkittävyysluokitus!$A$2:$J$1705,6,FALSE),"-")</f>
        <v>4.04986301369863</v>
      </c>
      <c r="AY975" s="175">
        <f>IFERROR(VLOOKUP(C975,Merkittävyysluokitus!$A$2:$J$1705,7,FALSE),"-")</f>
        <v>0.65333333333333321</v>
      </c>
      <c r="AZ975" s="175">
        <f>IFERROR(VLOOKUP(C975,Merkittävyysluokitus!$A$2:$J$1705,8,FALSE),"-")</f>
        <v>2.5631963470319636</v>
      </c>
      <c r="BA975" s="175">
        <f>IFERROR(VLOOKUP(C975,Merkittävyysluokitus!$A$2:$J$1705,9,FALSE),"-")</f>
        <v>0.83333333333333326</v>
      </c>
      <c r="BB975" s="203"/>
      <c r="BC975" s="203" t="str">
        <f t="shared" ref="BC975:BC1038" si="253">IF(BD975="ei luokiteltu","ei mallia",IF(BL975="tieosoite muuttunut","tieosoite muuttunut",IF(BD975&lt;&gt;BL975,"muutos","")))</f>
        <v>ei mallia</v>
      </c>
      <c r="BD975" s="39" t="str">
        <f t="shared" si="247"/>
        <v>Ei luokiteltu</v>
      </c>
      <c r="BE975" s="68" t="str">
        <f t="shared" si="248"/>
        <v>ei mallia</v>
      </c>
      <c r="BF975" s="68" t="str">
        <f t="shared" si="249"/>
        <v>ei mallia</v>
      </c>
      <c r="BG975" s="68" t="str">
        <f t="shared" si="250"/>
        <v>ei mallia</v>
      </c>
      <c r="BH975" s="208" t="str">
        <f t="shared" si="251"/>
        <v>musta</v>
      </c>
      <c r="BI975" s="39"/>
      <c r="BJ975" s="39" t="str">
        <f>IF(F975="ei löydy","uusi tie",IF(E975=0,"tieosoite muuttunut",IF(E975=1,VLOOKUP(D975,'2015'!$F$12:$AL$1887,31,FALSE),"-")))</f>
        <v>musta</v>
      </c>
      <c r="BK975" s="67" t="str">
        <f>IF(E975=1,VLOOKUP(D975,'2015'!$F$12:$AL$1887,32,FALSE),"-")</f>
        <v>musta</v>
      </c>
      <c r="BL975" s="39" t="str">
        <f>IF(F975="ei löydy","uusi tie",IF(E975=0,"tieosoite muuttunut",IF(E975=1,VLOOKUP(D975,'2015'!$F$12:$AL$1887,33,FALSE),"-")))</f>
        <v>musta</v>
      </c>
      <c r="BM975" s="39"/>
      <c r="BN975" s="217" t="str">
        <f>VLOOKUP(D975,'2015'!$F$12:$AL$1887,33,FALSE)</f>
        <v>musta</v>
      </c>
      <c r="BO975" s="39"/>
      <c r="BP975" s="115"/>
      <c r="BQ975" s="26" t="s">
        <v>10</v>
      </c>
      <c r="BS975" s="5"/>
      <c r="BU975" s="37"/>
      <c r="BV975" s="30"/>
      <c r="BX975" t="str">
        <f>IF(E975=1,VLOOKUP(D975,'2015'!$F$12:$AX$1887,43,FALSE),"-")</f>
        <v>musta</v>
      </c>
      <c r="BY975" t="str">
        <f>IF(E975=1,VLOOKUP(D975,'2015'!$F$12:$AX$1887,44,FALSE),"-")</f>
        <v>musta</v>
      </c>
      <c r="BZ975" t="str">
        <f>IF(E975=1,VLOOKUP(D975,'2015'!$F$12:$AX$1887,45,FALSE),"-")</f>
        <v>musta</v>
      </c>
      <c r="CG975" s="21"/>
      <c r="CH975" s="21"/>
      <c r="CI975" s="21"/>
      <c r="CK975" s="21"/>
      <c r="CL975" s="21"/>
      <c r="CM975" s="21"/>
    </row>
    <row r="976" spans="1:94" ht="15.75" thickBot="1" x14ac:dyDescent="0.3">
      <c r="A976" s="50"/>
      <c r="B976" s="50"/>
      <c r="C976" s="50" t="str">
        <f t="shared" ref="C976:C1039" si="254">CONCATENATE(I976,"_",J976,"_",K976)</f>
        <v>11029_2_6728</v>
      </c>
      <c r="D976" s="51" t="str">
        <f t="shared" ref="D976:D1039" si="255">CONCATENATE(I976,"_",J976)</f>
        <v>11029_2</v>
      </c>
      <c r="E976" s="224">
        <f>IFERROR(VLOOKUP(C976,'2015'!$C$12:$D$1887,2,FALSE),0)</f>
        <v>1</v>
      </c>
      <c r="F976" s="51">
        <f>IFERROR(K976-IFERROR(VLOOKUP(D976,'2015'!$F$12:$I$1887,4,FALSE),"ei löydy"),"ei löydy")</f>
        <v>0</v>
      </c>
      <c r="G976" s="224">
        <f>IFERROR(VLOOKUP(Työfile_2024!C976,Liikennemalli!$D$6:$G$1921,4,FALSE),0)</f>
        <v>1</v>
      </c>
      <c r="H976" s="225">
        <f>K976-IFERROR(VLOOKUP(Työfile_2024!D976,Liikennemalli!$C$6:$H$1921,6,FALSE),"ei löydy")</f>
        <v>0</v>
      </c>
      <c r="I976" s="80">
        <v>11029</v>
      </c>
      <c r="J976" s="52">
        <v>2</v>
      </c>
      <c r="K976" s="52">
        <v>6728</v>
      </c>
      <c r="L976" s="53"/>
      <c r="M976" s="54"/>
      <c r="N976" s="54"/>
      <c r="O976" s="54"/>
      <c r="P976" s="54"/>
      <c r="Q976" s="55"/>
      <c r="R976" s="55"/>
      <c r="S976" s="55"/>
      <c r="T976" s="55"/>
      <c r="U976" s="52"/>
      <c r="V976" s="56">
        <v>170</v>
      </c>
      <c r="W976" s="56">
        <v>13</v>
      </c>
      <c r="X976" s="56">
        <v>166</v>
      </c>
      <c r="Y976" s="56">
        <f>VLOOKUP(D976,Liikennemalli24!$D$2:$F$1804,2,FALSE)</f>
        <v>0</v>
      </c>
      <c r="Z976" s="148">
        <f>VLOOKUP(D976,Liikennemalli24!$D$2:$F$1804,3,FALSE)</f>
        <v>0</v>
      </c>
      <c r="AA976" s="178">
        <f>IF(G976=1,VLOOKUP(C976,Liikennemalli!$D$6:$H$1921,2,FALSE),"-")</f>
        <v>0</v>
      </c>
      <c r="AB976" s="198">
        <f>IF(G976=1,VLOOKUP(C976,Liikennemalli!$D$6:$H$1921,3,FALSE),"-")</f>
        <v>0</v>
      </c>
      <c r="AC976" s="51">
        <f>IF(E976=1,VLOOKUP(Työfile_2024!D976,'2015'!$F$12:$X$1887,18,FALSE),"-")</f>
        <v>77</v>
      </c>
      <c r="AD976" s="51">
        <f>IF(E976=1,VLOOKUP(Työfile_2024!D976,'2015'!$F$12:$X$1887,19,FALSE),"-")</f>
        <v>0.82</v>
      </c>
      <c r="AI976" s="128">
        <f>IF(E976=1,VLOOKUP(Työfile_2024!D976,'2015'!$F$12:$AB$1887,20,FALSE),"-")</f>
        <v>0</v>
      </c>
      <c r="AJ976" s="128">
        <f>IF(E976=1,VLOOKUP(Työfile_2024!D976,'2015'!$F$12:$AB$1887,21,FALSE),"-")</f>
        <v>0</v>
      </c>
      <c r="AK976" s="128">
        <f>IF(E976=1,VLOOKUP(Työfile_2024!D976,'2015'!$F$12:$AB$1887,22,FALSE),"-")</f>
        <v>0</v>
      </c>
      <c r="AL976" s="128">
        <f>IF(E976=1,VLOOKUP(Työfile_2024!D976,'2015'!$F$12:$AB$1887,23,FALSE),"-")</f>
        <v>0</v>
      </c>
      <c r="AM976" s="56">
        <f>VLOOKUP(Työfile_2024!D976,Tmatkat_20km_tarkasteltava_verk!$C$2:$D$1804,2,FALSE)</f>
        <v>15</v>
      </c>
      <c r="AN976" s="148">
        <f t="shared" si="252"/>
        <v>8.8235294117647065E-2</v>
      </c>
      <c r="AO976" s="178">
        <f>IF(E976=1,VLOOKUP(Työfile_2024!D976,'2015'!$F$12:$AC$1887,24,FALSE),"-")</f>
        <v>20</v>
      </c>
      <c r="AP976" s="52">
        <f>VLOOKUP(D976,Tarkasteltava_verkko_2024_harva!$E$2:$I$1804,5,FALSE)</f>
        <v>0</v>
      </c>
      <c r="AQ976" s="52">
        <f>VLOOKUP(D976,Tarkasteltava_verkko_2024_harva!$E$2:$I$1804,4,FALSE)</f>
        <v>0</v>
      </c>
      <c r="AR976" s="148">
        <v>0</v>
      </c>
      <c r="AS976" s="170" t="str">
        <f>IFERROR(VLOOKUP(C976,'2015'!$C$12:$AG$1887,30,FALSE),"-")</f>
        <v/>
      </c>
      <c r="AT976" s="148">
        <v>0</v>
      </c>
      <c r="AU976" s="170">
        <f>IFERROR(VLOOKUP(C976,'2015'!$C$12:$AG$1887,31,FALSE),"-")</f>
        <v>0</v>
      </c>
      <c r="AV976" s="106"/>
      <c r="AW976" s="63">
        <f>IFERROR(VLOOKUP(C976,Merkittävyysluokitus!$A$2:$J$1705,10,FALSE),"-")</f>
        <v>4</v>
      </c>
      <c r="AX976" s="175">
        <f>IFERROR(VLOOKUP(C976,Merkittävyysluokitus!$A$2:$J$1705,6,FALSE),"-")</f>
        <v>2.9224809741248094</v>
      </c>
      <c r="AY976" s="175">
        <f>IFERROR(VLOOKUP(C976,Merkittävyysluokitus!$A$2:$J$1705,7,FALSE),"-")</f>
        <v>0.58999999999999986</v>
      </c>
      <c r="AZ976" s="175">
        <f>IFERROR(VLOOKUP(C976,Merkittävyysluokitus!$A$2:$J$1705,8,FALSE),"-")</f>
        <v>1.4991476407914761</v>
      </c>
      <c r="BA976" s="175">
        <f>IFERROR(VLOOKUP(C976,Merkittävyysluokitus!$A$2:$J$1705,9,FALSE),"-")</f>
        <v>0.83333333333333326</v>
      </c>
      <c r="BB976" s="203"/>
      <c r="BC976" s="203" t="str">
        <f t="shared" si="253"/>
        <v>ei mallia</v>
      </c>
      <c r="BD976" s="39" t="str">
        <f t="shared" si="247"/>
        <v>Ei luokiteltu</v>
      </c>
      <c r="BE976" s="68" t="str">
        <f t="shared" si="248"/>
        <v>ei mallia</v>
      </c>
      <c r="BF976" s="68" t="str">
        <f t="shared" si="249"/>
        <v>ei mallia</v>
      </c>
      <c r="BG976" s="68" t="str">
        <f t="shared" si="250"/>
        <v>ei mallia</v>
      </c>
      <c r="BH976" s="208" t="str">
        <f t="shared" si="251"/>
        <v>musta</v>
      </c>
      <c r="BI976" s="39"/>
      <c r="BJ976" s="39" t="str">
        <f>IF(F976="ei löydy","uusi tie",IF(E976=0,"tieosoite muuttunut",IF(E976=1,VLOOKUP(D976,'2015'!$F$12:$AL$1887,31,FALSE),"-")))</f>
        <v>musta</v>
      </c>
      <c r="BK976" s="67" t="str">
        <f>IF(E976=1,VLOOKUP(D976,'2015'!$F$12:$AL$1887,32,FALSE),"-")</f>
        <v>musta</v>
      </c>
      <c r="BL976" s="39" t="str">
        <f>IF(F976="ei löydy","uusi tie",IF(E976=0,"tieosoite muuttunut",IF(E976=1,VLOOKUP(D976,'2015'!$F$12:$AL$1887,33,FALSE),"-")))</f>
        <v>musta</v>
      </c>
      <c r="BM976" s="39"/>
      <c r="BN976" s="217" t="str">
        <f>VLOOKUP(D976,'2015'!$F$12:$AL$1887,33,FALSE)</f>
        <v>musta</v>
      </c>
      <c r="BO976" s="39"/>
      <c r="BP976" s="115"/>
      <c r="BQ976" s="26" t="s">
        <v>10</v>
      </c>
      <c r="BS976" s="5"/>
      <c r="BU976" s="37"/>
      <c r="BV976" s="30"/>
      <c r="BX976" t="str">
        <f>IF(E976=1,VLOOKUP(D976,'2015'!$F$12:$AX$1887,43,FALSE),"-")</f>
        <v>musta</v>
      </c>
      <c r="BY976" t="str">
        <f>IF(E976=1,VLOOKUP(D976,'2015'!$F$12:$AX$1887,44,FALSE),"-")</f>
        <v>musta</v>
      </c>
      <c r="BZ976" t="str">
        <f>IF(E976=1,VLOOKUP(D976,'2015'!$F$12:$AX$1887,45,FALSE),"-")</f>
        <v>musta</v>
      </c>
      <c r="CG976" s="21"/>
      <c r="CH976" s="21"/>
      <c r="CI976" s="21"/>
      <c r="CK976" s="21"/>
      <c r="CL976" s="21"/>
      <c r="CM976" s="21"/>
    </row>
    <row r="977" spans="1:91" ht="15.75" thickBot="1" x14ac:dyDescent="0.3">
      <c r="A977" s="50"/>
      <c r="B977" s="50"/>
      <c r="C977" s="50" t="str">
        <f t="shared" si="254"/>
        <v>11029_3_4747</v>
      </c>
      <c r="D977" s="51" t="str">
        <f t="shared" si="255"/>
        <v>11029_3</v>
      </c>
      <c r="E977" s="224">
        <f>IFERROR(VLOOKUP(C977,'2015'!$C$12:$D$1887,2,FALSE),0)</f>
        <v>1</v>
      </c>
      <c r="F977" s="51">
        <f>IFERROR(K977-IFERROR(VLOOKUP(D977,'2015'!$F$12:$I$1887,4,FALSE),"ei löydy"),"ei löydy")</f>
        <v>0</v>
      </c>
      <c r="G977" s="224">
        <f>IFERROR(VLOOKUP(Työfile_2024!C977,Liikennemalli!$D$6:$G$1921,4,FALSE),0)</f>
        <v>1</v>
      </c>
      <c r="H977" s="225">
        <f>K977-IFERROR(VLOOKUP(Työfile_2024!D977,Liikennemalli!$C$6:$H$1921,6,FALSE),"ei löydy")</f>
        <v>0</v>
      </c>
      <c r="I977" s="80">
        <v>11029</v>
      </c>
      <c r="J977" s="52">
        <v>3</v>
      </c>
      <c r="K977" s="52">
        <v>4747</v>
      </c>
      <c r="L977" s="53"/>
      <c r="M977" s="54"/>
      <c r="N977" s="54"/>
      <c r="O977" s="54"/>
      <c r="P977" s="54"/>
      <c r="Q977" s="55"/>
      <c r="R977" s="55"/>
      <c r="S977" s="55"/>
      <c r="T977" s="55"/>
      <c r="U977" s="52"/>
      <c r="V977" s="56">
        <v>170</v>
      </c>
      <c r="W977" s="56">
        <v>13</v>
      </c>
      <c r="X977" s="56">
        <v>166</v>
      </c>
      <c r="Y977" s="56">
        <f>VLOOKUP(D977,Liikennemalli24!$D$2:$F$1804,2,FALSE)</f>
        <v>0</v>
      </c>
      <c r="Z977" s="148">
        <f>VLOOKUP(D977,Liikennemalli24!$D$2:$F$1804,3,FALSE)</f>
        <v>0</v>
      </c>
      <c r="AA977" s="178">
        <f>IF(G977=1,VLOOKUP(C977,Liikennemalli!$D$6:$H$1921,2,FALSE),"-")</f>
        <v>0</v>
      </c>
      <c r="AB977" s="198">
        <f>IF(G977=1,VLOOKUP(C977,Liikennemalli!$D$6:$H$1921,3,FALSE),"-")</f>
        <v>0</v>
      </c>
      <c r="AC977" s="51">
        <f>IF(E977=1,VLOOKUP(Työfile_2024!D977,'2015'!$F$12:$X$1887,18,FALSE),"-")</f>
        <v>77</v>
      </c>
      <c r="AD977" s="51">
        <f>IF(E977=1,VLOOKUP(Työfile_2024!D977,'2015'!$F$12:$X$1887,19,FALSE),"-")</f>
        <v>0.82</v>
      </c>
      <c r="AI977" s="128">
        <f>IF(E977=1,VLOOKUP(Työfile_2024!D977,'2015'!$F$12:$AB$1887,20,FALSE),"-")</f>
        <v>0</v>
      </c>
      <c r="AJ977" s="128">
        <f>IF(E977=1,VLOOKUP(Työfile_2024!D977,'2015'!$F$12:$AB$1887,21,FALSE),"-")</f>
        <v>0</v>
      </c>
      <c r="AK977" s="128">
        <f>IF(E977=1,VLOOKUP(Työfile_2024!D977,'2015'!$F$12:$AB$1887,22,FALSE),"-")</f>
        <v>0</v>
      </c>
      <c r="AL977" s="128">
        <f>IF(E977=1,VLOOKUP(Työfile_2024!D977,'2015'!$F$12:$AB$1887,23,FALSE),"-")</f>
        <v>0</v>
      </c>
      <c r="AM977" s="56">
        <f>VLOOKUP(Työfile_2024!D977,Tmatkat_20km_tarkasteltava_verk!$C$2:$D$1804,2,FALSE)</f>
        <v>4</v>
      </c>
      <c r="AN977" s="148">
        <f t="shared" si="252"/>
        <v>2.3529411764705882E-2</v>
      </c>
      <c r="AO977" s="178">
        <f>IF(E977=1,VLOOKUP(Työfile_2024!D977,'2015'!$F$12:$AC$1887,24,FALSE),"-")</f>
        <v>3</v>
      </c>
      <c r="AP977" s="52">
        <f>VLOOKUP(D977,Tarkasteltava_verkko_2024_harva!$E$2:$I$1804,5,FALSE)</f>
        <v>0</v>
      </c>
      <c r="AQ977" s="52">
        <f>VLOOKUP(D977,Tarkasteltava_verkko_2024_harva!$E$2:$I$1804,4,FALSE)</f>
        <v>0</v>
      </c>
      <c r="AR977" s="148">
        <v>0</v>
      </c>
      <c r="AS977" s="170" t="str">
        <f>IFERROR(VLOOKUP(C977,'2015'!$C$12:$AG$1887,30,FALSE),"-")</f>
        <v/>
      </c>
      <c r="AT977" s="148">
        <v>0</v>
      </c>
      <c r="AU977" s="170">
        <f>IFERROR(VLOOKUP(C977,'2015'!$C$12:$AG$1887,31,FALSE),"-")</f>
        <v>0</v>
      </c>
      <c r="AV977" s="106"/>
      <c r="AW977" s="63">
        <f>IFERROR(VLOOKUP(C977,Merkittävyysluokitus!$A$2:$J$1705,10,FALSE),"-")</f>
        <v>4</v>
      </c>
      <c r="AX977" s="175">
        <f>IFERROR(VLOOKUP(C977,Merkittävyysluokitus!$A$2:$J$1705,6,FALSE),"-")</f>
        <v>2.1249162861491628</v>
      </c>
      <c r="AY977" s="175">
        <f>IFERROR(VLOOKUP(C977,Merkittävyysluokitus!$A$2:$J$1705,7,FALSE),"-")</f>
        <v>0.51666666666666661</v>
      </c>
      <c r="AZ977" s="175">
        <f>IFERROR(VLOOKUP(C977,Merkittävyysluokitus!$A$2:$J$1705,8,FALSE),"-")</f>
        <v>0.94158295281582949</v>
      </c>
      <c r="BA977" s="175">
        <f>IFERROR(VLOOKUP(C977,Merkittävyysluokitus!$A$2:$J$1705,9,FALSE),"-")</f>
        <v>0.66666666666666663</v>
      </c>
      <c r="BB977" s="203"/>
      <c r="BC977" s="203" t="str">
        <f t="shared" si="253"/>
        <v>ei mallia</v>
      </c>
      <c r="BD977" s="39" t="str">
        <f t="shared" si="247"/>
        <v>Ei luokiteltu</v>
      </c>
      <c r="BE977" s="68" t="str">
        <f t="shared" si="248"/>
        <v>ei mallia</v>
      </c>
      <c r="BF977" s="68" t="str">
        <f t="shared" si="249"/>
        <v>ei mallia</v>
      </c>
      <c r="BG977" s="68" t="str">
        <f t="shared" si="250"/>
        <v>ei mallia</v>
      </c>
      <c r="BH977" s="208" t="str">
        <f t="shared" si="251"/>
        <v>musta</v>
      </c>
      <c r="BI977" s="39"/>
      <c r="BJ977" s="39" t="str">
        <f>IF(F977="ei löydy","uusi tie",IF(E977=0,"tieosoite muuttunut",IF(E977=1,VLOOKUP(D977,'2015'!$F$12:$AL$1887,31,FALSE),"-")))</f>
        <v>musta</v>
      </c>
      <c r="BK977" s="67" t="str">
        <f>IF(E977=1,VLOOKUP(D977,'2015'!$F$12:$AL$1887,32,FALSE),"-")</f>
        <v>musta</v>
      </c>
      <c r="BL977" s="39" t="str">
        <f>IF(F977="ei löydy","uusi tie",IF(E977=0,"tieosoite muuttunut",IF(E977=1,VLOOKUP(D977,'2015'!$F$12:$AL$1887,33,FALSE),"-")))</f>
        <v>musta</v>
      </c>
      <c r="BM977" s="39"/>
      <c r="BN977" s="217" t="str">
        <f>VLOOKUP(D977,'2015'!$F$12:$AL$1887,33,FALSE)</f>
        <v>musta</v>
      </c>
      <c r="BO977" s="39"/>
      <c r="BP977" s="115"/>
      <c r="BQ977" s="26" t="s">
        <v>10</v>
      </c>
      <c r="BS977" s="5"/>
      <c r="BU977" s="37"/>
      <c r="BV977" s="30"/>
      <c r="BX977" t="str">
        <f>IF(E977=1,VLOOKUP(D977,'2015'!$F$12:$AX$1887,43,FALSE),"-")</f>
        <v>musta</v>
      </c>
      <c r="BY977" t="str">
        <f>IF(E977=1,VLOOKUP(D977,'2015'!$F$12:$AX$1887,44,FALSE),"-")</f>
        <v>musta</v>
      </c>
      <c r="BZ977" t="str">
        <f>IF(E977=1,VLOOKUP(D977,'2015'!$F$12:$AX$1887,45,FALSE),"-")</f>
        <v>musta</v>
      </c>
      <c r="CG977" s="21"/>
      <c r="CH977" s="21"/>
      <c r="CI977" s="21"/>
      <c r="CK977" s="21"/>
      <c r="CL977" s="21"/>
      <c r="CM977" s="21"/>
    </row>
    <row r="978" spans="1:91" ht="15.75" thickBot="1" x14ac:dyDescent="0.3">
      <c r="A978" s="50"/>
      <c r="B978" s="50"/>
      <c r="C978" s="50" t="str">
        <f t="shared" si="254"/>
        <v>11031_1_2636</v>
      </c>
      <c r="D978" s="51" t="str">
        <f t="shared" si="255"/>
        <v>11031_1</v>
      </c>
      <c r="E978" s="224">
        <f>IFERROR(VLOOKUP(C978,'2015'!$C$12:$D$1887,2,FALSE),0)</f>
        <v>1</v>
      </c>
      <c r="F978" s="51">
        <f>IFERROR(K978-IFERROR(VLOOKUP(D978,'2015'!$F$12:$I$1887,4,FALSE),"ei löydy"),"ei löydy")</f>
        <v>0</v>
      </c>
      <c r="G978" s="224">
        <f>IFERROR(VLOOKUP(Työfile_2024!C978,Liikennemalli!$D$6:$G$1921,4,FALSE),0)</f>
        <v>1</v>
      </c>
      <c r="H978" s="225">
        <f>K978-IFERROR(VLOOKUP(Työfile_2024!D978,Liikennemalli!$C$6:$H$1921,6,FALSE),"ei löydy")</f>
        <v>0</v>
      </c>
      <c r="I978" s="80">
        <v>11031</v>
      </c>
      <c r="J978" s="52">
        <v>1</v>
      </c>
      <c r="K978" s="52">
        <v>2636</v>
      </c>
      <c r="L978" s="53"/>
      <c r="M978" s="54"/>
      <c r="N978" s="54"/>
      <c r="O978" s="54"/>
      <c r="P978" s="54"/>
      <c r="Q978" s="55"/>
      <c r="R978" s="55"/>
      <c r="S978" s="55"/>
      <c r="T978" s="55"/>
      <c r="U978" s="52"/>
      <c r="V978" s="56">
        <v>387</v>
      </c>
      <c r="W978" s="56">
        <v>24</v>
      </c>
      <c r="X978" s="56">
        <v>420</v>
      </c>
      <c r="Y978" s="56">
        <f>VLOOKUP(D978,Liikennemalli24!$D$2:$F$1804,2,FALSE)</f>
        <v>1919</v>
      </c>
      <c r="Z978" s="148">
        <f>VLOOKUP(D978,Liikennemalli24!$D$2:$F$1804,3,FALSE)</f>
        <v>0.47699999999999998</v>
      </c>
      <c r="AA978" s="178">
        <f>IF(G978=1,VLOOKUP(C978,Liikennemalli!$D$6:$H$1921,2,FALSE),"-")</f>
        <v>0</v>
      </c>
      <c r="AB978" s="198">
        <f>IF(G978=1,VLOOKUP(C978,Liikennemalli!$D$6:$H$1921,3,FALSE),"-")</f>
        <v>0</v>
      </c>
      <c r="AC978" s="51">
        <f>IF(E978=1,VLOOKUP(Työfile_2024!D978,'2015'!$F$12:$X$1887,18,FALSE),"-")</f>
        <v>170</v>
      </c>
      <c r="AD978" s="51">
        <f>IF(E978=1,VLOOKUP(Työfile_2024!D978,'2015'!$F$12:$X$1887,19,FALSE),"-")</f>
        <v>0.47</v>
      </c>
      <c r="AI978" s="128">
        <f>IF(E978=1,VLOOKUP(Työfile_2024!D978,'2015'!$F$12:$AB$1887,20,FALSE),"-")</f>
        <v>0</v>
      </c>
      <c r="AJ978" s="128">
        <f>IF(E978=1,VLOOKUP(Työfile_2024!D978,'2015'!$F$12:$AB$1887,21,FALSE),"-")</f>
        <v>0</v>
      </c>
      <c r="AK978" s="128">
        <f>IF(E978=1,VLOOKUP(Työfile_2024!D978,'2015'!$F$12:$AB$1887,22,FALSE),"-")</f>
        <v>0</v>
      </c>
      <c r="AL978" s="128">
        <f>IF(E978=1,VLOOKUP(Työfile_2024!D978,'2015'!$F$12:$AB$1887,23,FALSE),"-")</f>
        <v>0</v>
      </c>
      <c r="AM978" s="56">
        <f>VLOOKUP(Työfile_2024!D978,Tmatkat_20km_tarkasteltava_verk!$C$2:$D$1804,2,FALSE)</f>
        <v>70</v>
      </c>
      <c r="AN978" s="148">
        <f t="shared" si="252"/>
        <v>0.18087855297157623</v>
      </c>
      <c r="AO978" s="178">
        <f>IF(E978=1,VLOOKUP(Työfile_2024!D978,'2015'!$F$12:$AC$1887,24,FALSE),"-")</f>
        <v>117</v>
      </c>
      <c r="AP978" s="52">
        <f>VLOOKUP(D978,Tarkasteltava_verkko_2024_harva!$E$2:$I$1804,5,FALSE)</f>
        <v>0</v>
      </c>
      <c r="AQ978" s="52">
        <f>VLOOKUP(D978,Tarkasteltava_verkko_2024_harva!$E$2:$I$1804,4,FALSE)</f>
        <v>0</v>
      </c>
      <c r="AR978" s="148">
        <v>0</v>
      </c>
      <c r="AS978" s="170" t="str">
        <f>IFERROR(VLOOKUP(C978,'2015'!$C$12:$AG$1887,30,FALSE),"-")</f>
        <v/>
      </c>
      <c r="AT978" s="148">
        <v>0</v>
      </c>
      <c r="AU978" s="170">
        <f>IFERROR(VLOOKUP(C978,'2015'!$C$12:$AG$1887,31,FALSE),"-")</f>
        <v>0</v>
      </c>
      <c r="AV978" s="106"/>
      <c r="AW978" s="63">
        <f>IFERROR(VLOOKUP(C978,Merkittävyysluokitus!$A$2:$J$1705,10,FALSE),"-")</f>
        <v>3</v>
      </c>
      <c r="AX978" s="175">
        <f>IFERROR(VLOOKUP(C978,Merkittävyysluokitus!$A$2:$J$1705,6,FALSE),"-")</f>
        <v>4.4729178082191776</v>
      </c>
      <c r="AY978" s="175">
        <f>IFERROR(VLOOKUP(C978,Merkittävyysluokitus!$A$2:$J$1705,7,FALSE),"-")</f>
        <v>1.664333333333333</v>
      </c>
      <c r="AZ978" s="175">
        <f>IFERROR(VLOOKUP(C978,Merkittävyysluokitus!$A$2:$J$1705,8,FALSE),"-")</f>
        <v>1.9752511415525114</v>
      </c>
      <c r="BA978" s="175">
        <f>IFERROR(VLOOKUP(C978,Merkittävyysluokitus!$A$2:$J$1705,9,FALSE),"-")</f>
        <v>0.83333333333333326</v>
      </c>
      <c r="BB978" s="203"/>
      <c r="BC978" s="203" t="str">
        <f t="shared" si="253"/>
        <v/>
      </c>
      <c r="BD978" s="39" t="str">
        <f t="shared" si="247"/>
        <v>musta</v>
      </c>
      <c r="BE978" s="68" t="str">
        <f t="shared" si="248"/>
        <v>musta</v>
      </c>
      <c r="BF978" s="68" t="str">
        <f t="shared" si="249"/>
        <v>musta</v>
      </c>
      <c r="BG978" s="68" t="str">
        <f t="shared" si="250"/>
        <v>musta</v>
      </c>
      <c r="BH978" s="208" t="str">
        <f t="shared" si="251"/>
        <v>musta</v>
      </c>
      <c r="BI978" s="39"/>
      <c r="BJ978" s="39" t="str">
        <f>IF(F978="ei löydy","uusi tie",IF(E978=0,"tieosoite muuttunut",IF(E978=1,VLOOKUP(D978,'2015'!$F$12:$AL$1887,31,FALSE),"-")))</f>
        <v>musta</v>
      </c>
      <c r="BK978" s="67" t="str">
        <f>IF(E978=1,VLOOKUP(D978,'2015'!$F$12:$AL$1887,32,FALSE),"-")</f>
        <v>musta</v>
      </c>
      <c r="BL978" s="39" t="str">
        <f>IF(F978="ei löydy","uusi tie",IF(E978=0,"tieosoite muuttunut",IF(E978=1,VLOOKUP(D978,'2015'!$F$12:$AL$1887,33,FALSE),"-")))</f>
        <v>musta</v>
      </c>
      <c r="BM978" s="39"/>
      <c r="BN978" s="217" t="str">
        <f>VLOOKUP(D978,'2015'!$F$12:$AL$1887,33,FALSE)</f>
        <v>musta</v>
      </c>
      <c r="BO978" s="39"/>
      <c r="BP978" s="115"/>
      <c r="BQ978" s="26" t="s">
        <v>10</v>
      </c>
      <c r="BS978" s="5"/>
      <c r="BU978" s="37"/>
      <c r="BV978" s="30"/>
      <c r="BX978" t="str">
        <f>IF(E978=1,VLOOKUP(D978,'2015'!$F$12:$AX$1887,43,FALSE),"-")</f>
        <v>musta</v>
      </c>
      <c r="BY978" t="str">
        <f>IF(E978=1,VLOOKUP(D978,'2015'!$F$12:$AX$1887,44,FALSE),"-")</f>
        <v>musta</v>
      </c>
      <c r="BZ978" t="str">
        <f>IF(E978=1,VLOOKUP(D978,'2015'!$F$12:$AX$1887,45,FALSE),"-")</f>
        <v>musta</v>
      </c>
      <c r="CG978" s="21"/>
      <c r="CH978" s="21"/>
      <c r="CI978" s="21"/>
      <c r="CK978" s="21"/>
      <c r="CL978" s="21"/>
      <c r="CM978" s="21"/>
    </row>
    <row r="979" spans="1:91" ht="15.75" thickBot="1" x14ac:dyDescent="0.3">
      <c r="A979" s="50"/>
      <c r="B979" s="50"/>
      <c r="C979" s="50" t="str">
        <f t="shared" si="254"/>
        <v>11033_1_4068</v>
      </c>
      <c r="D979" s="51" t="str">
        <f t="shared" si="255"/>
        <v>11033_1</v>
      </c>
      <c r="E979" s="224">
        <f>IFERROR(VLOOKUP(C979,'2015'!$C$12:$D$1887,2,FALSE),0)</f>
        <v>1</v>
      </c>
      <c r="F979" s="51">
        <f>IFERROR(K979-IFERROR(VLOOKUP(D979,'2015'!$F$12:$I$1887,4,FALSE),"ei löydy"),"ei löydy")</f>
        <v>0</v>
      </c>
      <c r="G979" s="224">
        <f>IFERROR(VLOOKUP(Työfile_2024!C979,Liikennemalli!$D$6:$G$1921,4,FALSE),0)</f>
        <v>1</v>
      </c>
      <c r="H979" s="225">
        <f>K979-IFERROR(VLOOKUP(Työfile_2024!D979,Liikennemalli!$C$6:$H$1921,6,FALSE),"ei löydy")</f>
        <v>0</v>
      </c>
      <c r="I979" s="80">
        <v>11033</v>
      </c>
      <c r="J979" s="52">
        <v>1</v>
      </c>
      <c r="K979" s="52">
        <v>4068</v>
      </c>
      <c r="L979" s="53"/>
      <c r="M979" s="54"/>
      <c r="N979" s="54"/>
      <c r="O979" s="54"/>
      <c r="P979" s="54"/>
      <c r="Q979" s="55"/>
      <c r="R979" s="55"/>
      <c r="S979" s="55"/>
      <c r="T979" s="55"/>
      <c r="U979" s="52"/>
      <c r="V979" s="56">
        <v>63</v>
      </c>
      <c r="W979" s="56">
        <v>2</v>
      </c>
      <c r="X979" s="56">
        <v>69</v>
      </c>
      <c r="Y979" s="56">
        <f>VLOOKUP(D979,Liikennemalli24!$D$2:$F$1804,2,FALSE)</f>
        <v>0</v>
      </c>
      <c r="Z979" s="148">
        <f>VLOOKUP(D979,Liikennemalli24!$D$2:$F$1804,3,FALSE)</f>
        <v>0</v>
      </c>
      <c r="AA979" s="178">
        <f>IF(G979=1,VLOOKUP(C979,Liikennemalli!$D$6:$H$1921,2,FALSE),"-")</f>
        <v>0</v>
      </c>
      <c r="AB979" s="198">
        <f>IF(G979=1,VLOOKUP(C979,Liikennemalli!$D$6:$H$1921,3,FALSE),"-")</f>
        <v>0</v>
      </c>
      <c r="AC979" s="51">
        <f>IF(E979=1,VLOOKUP(Työfile_2024!D979,'2015'!$F$12:$X$1887,18,FALSE),"-")</f>
        <v>29</v>
      </c>
      <c r="AD979" s="51">
        <f>IF(E979=1,VLOOKUP(Työfile_2024!D979,'2015'!$F$12:$X$1887,19,FALSE),"-")</f>
        <v>0.26</v>
      </c>
      <c r="AI979" s="128">
        <f>IF(E979=1,VLOOKUP(Työfile_2024!D979,'2015'!$F$12:$AB$1887,20,FALSE),"-")</f>
        <v>0</v>
      </c>
      <c r="AJ979" s="128">
        <f>IF(E979=1,VLOOKUP(Työfile_2024!D979,'2015'!$F$12:$AB$1887,21,FALSE),"-")</f>
        <v>0</v>
      </c>
      <c r="AK979" s="128">
        <f>IF(E979=1,VLOOKUP(Työfile_2024!D979,'2015'!$F$12:$AB$1887,22,FALSE),"-")</f>
        <v>0</v>
      </c>
      <c r="AL979" s="128">
        <f>IF(E979=1,VLOOKUP(Työfile_2024!D979,'2015'!$F$12:$AB$1887,23,FALSE),"-")</f>
        <v>0</v>
      </c>
      <c r="AM979" s="56">
        <f>VLOOKUP(Työfile_2024!D979,Tmatkat_20km_tarkasteltava_verk!$C$2:$D$1804,2,FALSE)</f>
        <v>42</v>
      </c>
      <c r="AN979" s="148">
        <f t="shared" si="252"/>
        <v>0.66666666666666663</v>
      </c>
      <c r="AO979" s="178">
        <f>IF(E979=1,VLOOKUP(Työfile_2024!D979,'2015'!$F$12:$AC$1887,24,FALSE),"-")</f>
        <v>10</v>
      </c>
      <c r="AP979" s="63">
        <f>VLOOKUP(D979,Tarkasteltava_verkko_2024_harva!$E$2:$I$1804,5,FALSE)</f>
        <v>0</v>
      </c>
      <c r="AQ979" s="52">
        <f>VLOOKUP(D979,Tarkasteltava_verkko_2024_harva!$E$2:$I$1804,4,FALSE)</f>
        <v>0</v>
      </c>
      <c r="AR979" s="148">
        <v>0</v>
      </c>
      <c r="AS979" s="170" t="str">
        <f>IFERROR(VLOOKUP(C979,'2015'!$C$12:$AG$1887,30,FALSE),"-")</f>
        <v/>
      </c>
      <c r="AT979" s="148">
        <v>0</v>
      </c>
      <c r="AU979" s="170">
        <f>IFERROR(VLOOKUP(C979,'2015'!$C$12:$AG$1887,31,FALSE),"-")</f>
        <v>0</v>
      </c>
      <c r="AV979" s="106"/>
      <c r="AW979" s="63">
        <f>IFERROR(VLOOKUP(C979,Merkittävyysluokitus!$A$2:$J$1705,10,FALSE),"-")</f>
        <v>4</v>
      </c>
      <c r="AX979" s="175">
        <f>IFERROR(VLOOKUP(C979,Merkittävyysluokitus!$A$2:$J$1705,6,FALSE),"-")</f>
        <v>2.1470517503805171</v>
      </c>
      <c r="AY979" s="175">
        <f>IFERROR(VLOOKUP(C979,Merkittävyysluokitus!$A$2:$J$1705,7,FALSE),"-")</f>
        <v>0.41566666666666663</v>
      </c>
      <c r="AZ979" s="175">
        <f>IFERROR(VLOOKUP(C979,Merkittävyysluokitus!$A$2:$J$1705,8,FALSE),"-")</f>
        <v>1.2313850837138507</v>
      </c>
      <c r="BA979" s="175">
        <f>IFERROR(VLOOKUP(C979,Merkittävyysluokitus!$A$2:$J$1705,9,FALSE),"-")</f>
        <v>0.5</v>
      </c>
      <c r="BB979" s="203"/>
      <c r="BC979" s="203" t="str">
        <f t="shared" si="253"/>
        <v>ei mallia</v>
      </c>
      <c r="BD979" s="39" t="str">
        <f t="shared" si="247"/>
        <v>Ei luokiteltu</v>
      </c>
      <c r="BE979" s="68" t="str">
        <f t="shared" si="248"/>
        <v>ei mallia</v>
      </c>
      <c r="BF979" s="68" t="str">
        <f t="shared" si="249"/>
        <v>ei mallia</v>
      </c>
      <c r="BG979" s="68" t="str">
        <f t="shared" si="250"/>
        <v>ei mallia</v>
      </c>
      <c r="BH979" s="208" t="str">
        <f t="shared" si="251"/>
        <v>musta</v>
      </c>
      <c r="BI979" s="39"/>
      <c r="BJ979" s="39" t="str">
        <f>IF(F979="ei löydy","uusi tie",IF(E979=0,"tieosoite muuttunut",IF(E979=1,VLOOKUP(D979,'2015'!$F$12:$AL$1887,31,FALSE),"-")))</f>
        <v>musta</v>
      </c>
      <c r="BK979" s="67" t="str">
        <f>IF(E979=1,VLOOKUP(D979,'2015'!$F$12:$AL$1887,32,FALSE),"-")</f>
        <v>musta</v>
      </c>
      <c r="BL979" s="39" t="str">
        <f>IF(F979="ei löydy","uusi tie",IF(E979=0,"tieosoite muuttunut",IF(E979=1,VLOOKUP(D979,'2015'!$F$12:$AL$1887,33,FALSE),"-")))</f>
        <v>musta</v>
      </c>
      <c r="BM979" s="39"/>
      <c r="BN979" s="217" t="str">
        <f>VLOOKUP(D979,'2015'!$F$12:$AL$1887,33,FALSE)</f>
        <v>musta</v>
      </c>
      <c r="BO979" s="39"/>
      <c r="BP979" s="115"/>
      <c r="BQ979" s="26" t="s">
        <v>10</v>
      </c>
      <c r="BS979" s="5"/>
      <c r="BU979" s="37"/>
      <c r="BV979" s="30"/>
      <c r="BX979" t="str">
        <f>IF(E979=1,VLOOKUP(D979,'2015'!$F$12:$AX$1887,43,FALSE),"-")</f>
        <v>musta</v>
      </c>
      <c r="BY979" t="str">
        <f>IF(E979=1,VLOOKUP(D979,'2015'!$F$12:$AX$1887,44,FALSE),"-")</f>
        <v>musta</v>
      </c>
      <c r="BZ979" t="str">
        <f>IF(E979=1,VLOOKUP(D979,'2015'!$F$12:$AX$1887,45,FALSE),"-")</f>
        <v>musta</v>
      </c>
      <c r="CG979" s="21"/>
      <c r="CH979" s="21"/>
      <c r="CI979" s="21"/>
      <c r="CK979" s="21"/>
      <c r="CL979" s="21"/>
      <c r="CM979" s="21"/>
    </row>
    <row r="980" spans="1:91" ht="15.75" thickBot="1" x14ac:dyDescent="0.3">
      <c r="A980" s="50"/>
      <c r="B980" s="50"/>
      <c r="C980" s="50" t="str">
        <f t="shared" si="254"/>
        <v>11035_1_6822</v>
      </c>
      <c r="D980" s="51" t="str">
        <f t="shared" si="255"/>
        <v>11035_1</v>
      </c>
      <c r="E980" s="224">
        <f>IFERROR(VLOOKUP(C980,'2015'!$C$12:$D$1887,2,FALSE),0)</f>
        <v>0</v>
      </c>
      <c r="F980" s="51">
        <f>IFERROR(K980-IFERROR(VLOOKUP(D980,'2015'!$F$12:$I$1887,4,FALSE),"ei löydy"),"ei löydy")</f>
        <v>82</v>
      </c>
      <c r="G980" s="224">
        <f>IFERROR(VLOOKUP(Työfile_2024!C980,Liikennemalli!$D$6:$G$1921,4,FALSE),0)</f>
        <v>1</v>
      </c>
      <c r="H980" s="225">
        <f>K980-IFERROR(VLOOKUP(Työfile_2024!D980,Liikennemalli!$C$6:$H$1921,6,FALSE),"ei löydy")</f>
        <v>0</v>
      </c>
      <c r="I980" s="80">
        <v>11035</v>
      </c>
      <c r="J980" s="52">
        <v>1</v>
      </c>
      <c r="K980" s="52">
        <v>6822</v>
      </c>
      <c r="L980" s="53"/>
      <c r="M980" s="54"/>
      <c r="N980" s="54"/>
      <c r="O980" s="54"/>
      <c r="P980" s="54"/>
      <c r="Q980" s="55"/>
      <c r="R980" s="55"/>
      <c r="S980" s="55"/>
      <c r="T980" s="55"/>
      <c r="U980" s="52"/>
      <c r="V980" s="56">
        <v>32.07211961301671</v>
      </c>
      <c r="W980" s="56">
        <v>1.6786866021694518</v>
      </c>
      <c r="X980" s="56">
        <v>33.07211961301671</v>
      </c>
      <c r="Y980" s="56">
        <f>VLOOKUP(D980,Liikennemalli24!$D$2:$F$1804,2,FALSE)</f>
        <v>1919</v>
      </c>
      <c r="Z980" s="148">
        <f>VLOOKUP(D980,Liikennemalli24!$D$2:$F$1804,3,FALSE)</f>
        <v>0.47699999999999998</v>
      </c>
      <c r="AA980" s="178">
        <f>IF(G980=1,VLOOKUP(C980,Liikennemalli!$D$6:$H$1921,2,FALSE),"-")</f>
        <v>0</v>
      </c>
      <c r="AB980" s="198">
        <f>IF(G980=1,VLOOKUP(C980,Liikennemalli!$D$6:$H$1921,3,FALSE),"-")</f>
        <v>0</v>
      </c>
      <c r="AC980" s="51" t="str">
        <f>IF(E980=1,VLOOKUP(Työfile_2024!D980,'2015'!$F$12:$X$1887,18,FALSE),"-")</f>
        <v>-</v>
      </c>
      <c r="AD980" s="51" t="str">
        <f>IF(E980=1,VLOOKUP(Työfile_2024!D980,'2015'!$F$12:$X$1887,19,FALSE),"-")</f>
        <v>-</v>
      </c>
      <c r="AI980" s="128" t="str">
        <f>IF(E980=1,VLOOKUP(Työfile_2024!D980,'2015'!$F$12:$AB$1887,20,FALSE),"-")</f>
        <v>-</v>
      </c>
      <c r="AJ980" s="128" t="str">
        <f>IF(E980=1,VLOOKUP(Työfile_2024!D980,'2015'!$F$12:$AB$1887,21,FALSE),"-")</f>
        <v>-</v>
      </c>
      <c r="AK980" s="128" t="str">
        <f>IF(E980=1,VLOOKUP(Työfile_2024!D980,'2015'!$F$12:$AB$1887,22,FALSE),"-")</f>
        <v>-</v>
      </c>
      <c r="AL980" s="128" t="str">
        <f>IF(E980=1,VLOOKUP(Työfile_2024!D980,'2015'!$F$12:$AB$1887,23,FALSE),"-")</f>
        <v>-</v>
      </c>
      <c r="AM980" s="56">
        <f>VLOOKUP(Työfile_2024!D980,Tmatkat_20km_tarkasteltava_verk!$C$2:$D$1804,2,FALSE)</f>
        <v>42</v>
      </c>
      <c r="AN980" s="148">
        <f t="shared" si="252"/>
        <v>1.3095486206329183</v>
      </c>
      <c r="AO980" s="178" t="str">
        <f>IF(E980=1,VLOOKUP(Työfile_2024!D980,'2015'!$F$12:$AC$1887,24,FALSE),"-")</f>
        <v>-</v>
      </c>
      <c r="AP980" s="52">
        <f>VLOOKUP(D980,Tarkasteltava_verkko_2024_harva!$E$2:$I$1804,5,FALSE)</f>
        <v>0</v>
      </c>
      <c r="AQ980" s="52">
        <f>VLOOKUP(D980,Tarkasteltava_verkko_2024_harva!$E$2:$I$1804,4,FALSE)</f>
        <v>0</v>
      </c>
      <c r="AR980" s="148">
        <v>0</v>
      </c>
      <c r="AS980" s="170" t="str">
        <f>IFERROR(VLOOKUP(C980,'2015'!$C$12:$AG$1887,30,FALSE),"-")</f>
        <v>-</v>
      </c>
      <c r="AT980" s="148">
        <v>0</v>
      </c>
      <c r="AU980" s="170" t="str">
        <f>IFERROR(VLOOKUP(C980,'2015'!$C$12:$AG$1887,31,FALSE),"-")</f>
        <v>-</v>
      </c>
      <c r="AV980" s="106"/>
      <c r="AW980" s="63">
        <f>IFERROR(VLOOKUP(C980,Merkittävyysluokitus!$A$2:$J$1705,10,FALSE),"-")</f>
        <v>4</v>
      </c>
      <c r="AX980" s="175">
        <f>IFERROR(VLOOKUP(C980,Merkittävyysluokitus!$A$2:$J$1705,6,FALSE),"-")</f>
        <v>1.560814804105439</v>
      </c>
      <c r="AY980" s="175">
        <f>IFERROR(VLOOKUP(C980,Merkittävyysluokitus!$A$2:$J$1705,7,FALSE),"-")</f>
        <v>0.29621635883905012</v>
      </c>
      <c r="AZ980" s="175">
        <f>IFERROR(VLOOKUP(C980,Merkittävyysluokitus!$A$2:$J$1705,8,FALSE),"-")</f>
        <v>0.43126511193305572</v>
      </c>
      <c r="BA980" s="175">
        <f>IFERROR(VLOOKUP(C980,Merkittävyysluokitus!$A$2:$J$1705,9,FALSE),"-")</f>
        <v>0.83333333333333326</v>
      </c>
      <c r="BB980" s="203"/>
      <c r="BC980" s="203" t="str">
        <f t="shared" si="253"/>
        <v>tieosoite muuttunut</v>
      </c>
      <c r="BD980" s="39" t="str">
        <f t="shared" si="247"/>
        <v>musta</v>
      </c>
      <c r="BE980" s="68" t="str">
        <f t="shared" si="248"/>
        <v>musta</v>
      </c>
      <c r="BF980" s="68" t="str">
        <f t="shared" si="249"/>
        <v>musta</v>
      </c>
      <c r="BG980" s="68" t="str">
        <f t="shared" si="250"/>
        <v>musta</v>
      </c>
      <c r="BH980" s="208" t="str">
        <f t="shared" si="251"/>
        <v>musta</v>
      </c>
      <c r="BI980" s="39"/>
      <c r="BJ980" s="39" t="str">
        <f>IF(F980="ei löydy","uusi tie",IF(E980=0,"tieosoite muuttunut",IF(E980=1,VLOOKUP(D980,'2015'!$F$12:$AL$1887,31,FALSE),"-")))</f>
        <v>tieosoite muuttunut</v>
      </c>
      <c r="BK980" s="67" t="str">
        <f>IF(E980=1,VLOOKUP(D980,'2015'!$F$12:$AL$1887,32,FALSE),"-")</f>
        <v>-</v>
      </c>
      <c r="BL980" s="39" t="str">
        <f>IF(F980="ei löydy","uusi tie",IF(E980=0,"tieosoite muuttunut",IF(E980=1,VLOOKUP(D980,'2015'!$F$12:$AL$1887,33,FALSE),"-")))</f>
        <v>tieosoite muuttunut</v>
      </c>
      <c r="BM980" s="39"/>
      <c r="BN980" s="217" t="str">
        <f>VLOOKUP(D980,'2015'!$F$12:$AL$1887,33,FALSE)</f>
        <v>musta</v>
      </c>
      <c r="BO980" s="39"/>
      <c r="BP980" s="115"/>
      <c r="BQ980" s="26" t="s">
        <v>10</v>
      </c>
      <c r="BS980" s="5"/>
      <c r="BU980" s="37"/>
      <c r="BV980" s="30"/>
      <c r="BX980" t="str">
        <f>IF(E980=1,VLOOKUP(D980,'2015'!$F$12:$AX$1887,43,FALSE),"-")</f>
        <v>-</v>
      </c>
      <c r="BY980" t="str">
        <f>IF(E980=1,VLOOKUP(D980,'2015'!$F$12:$AX$1887,44,FALSE),"-")</f>
        <v>-</v>
      </c>
      <c r="BZ980" t="str">
        <f>IF(E980=1,VLOOKUP(D980,'2015'!$F$12:$AX$1887,45,FALSE),"-")</f>
        <v>-</v>
      </c>
      <c r="CG980" s="21" t="s">
        <v>10</v>
      </c>
      <c r="CH980" s="21" t="s">
        <v>10</v>
      </c>
      <c r="CI980" s="21" t="s">
        <v>10</v>
      </c>
      <c r="CK980" s="21" t="s">
        <v>10</v>
      </c>
      <c r="CL980" s="21" t="s">
        <v>10</v>
      </c>
      <c r="CM980" s="21" t="s">
        <v>10</v>
      </c>
    </row>
    <row r="981" spans="1:91" ht="15.75" thickBot="1" x14ac:dyDescent="0.3">
      <c r="A981" s="50"/>
      <c r="B981" s="50"/>
      <c r="C981" s="50" t="str">
        <f t="shared" si="254"/>
        <v>11039_1_6124</v>
      </c>
      <c r="D981" s="51" t="str">
        <f t="shared" si="255"/>
        <v>11039_1</v>
      </c>
      <c r="E981" s="224">
        <f>IFERROR(VLOOKUP(C981,'2015'!$C$12:$D$1887,2,FALSE),0)</f>
        <v>1</v>
      </c>
      <c r="F981" s="51">
        <f>IFERROR(K981-IFERROR(VLOOKUP(D981,'2015'!$F$12:$I$1887,4,FALSE),"ei löydy"),"ei löydy")</f>
        <v>0</v>
      </c>
      <c r="G981" s="224">
        <f>IFERROR(VLOOKUP(Työfile_2024!C981,Liikennemalli!$D$6:$G$1921,4,FALSE),0)</f>
        <v>1</v>
      </c>
      <c r="H981" s="225">
        <f>K981-IFERROR(VLOOKUP(Työfile_2024!D981,Liikennemalli!$C$6:$H$1921,6,FALSE),"ei löydy")</f>
        <v>0</v>
      </c>
      <c r="I981" s="80">
        <v>11039</v>
      </c>
      <c r="J981" s="52">
        <v>1</v>
      </c>
      <c r="K981" s="52">
        <v>6124</v>
      </c>
      <c r="L981" s="53"/>
      <c r="M981" s="54"/>
      <c r="N981" s="54"/>
      <c r="O981" s="54"/>
      <c r="P981" s="54"/>
      <c r="Q981" s="55"/>
      <c r="R981" s="55"/>
      <c r="S981" s="55"/>
      <c r="T981" s="55"/>
      <c r="U981" s="52"/>
      <c r="V981" s="56">
        <v>333.97844546048333</v>
      </c>
      <c r="W981" s="56">
        <v>21.567929457870672</v>
      </c>
      <c r="X981" s="56">
        <v>313.23416067929458</v>
      </c>
      <c r="Y981" s="56">
        <f>VLOOKUP(D981,Liikennemalli24!$D$2:$F$1804,2,FALSE)</f>
        <v>0</v>
      </c>
      <c r="Z981" s="148">
        <f>VLOOKUP(D981,Liikennemalli24!$D$2:$F$1804,3,FALSE)</f>
        <v>0</v>
      </c>
      <c r="AA981" s="178">
        <f>IF(G981=1,VLOOKUP(C981,Liikennemalli!$D$6:$H$1921,2,FALSE),"-")</f>
        <v>0</v>
      </c>
      <c r="AB981" s="198">
        <f>IF(G981=1,VLOOKUP(C981,Liikennemalli!$D$6:$H$1921,3,FALSE),"-")</f>
        <v>0</v>
      </c>
      <c r="AC981" s="51">
        <f>IF(E981=1,VLOOKUP(Työfile_2024!D981,'2015'!$F$12:$X$1887,18,FALSE),"-")</f>
        <v>41</v>
      </c>
      <c r="AD981" s="51">
        <f>IF(E981=1,VLOOKUP(Työfile_2024!D981,'2015'!$F$12:$X$1887,19,FALSE),"-")</f>
        <v>0.18</v>
      </c>
      <c r="AI981" s="128">
        <f>IF(E981=1,VLOOKUP(Työfile_2024!D981,'2015'!$F$12:$AB$1887,20,FALSE),"-")</f>
        <v>0</v>
      </c>
      <c r="AJ981" s="128">
        <f>IF(E981=1,VLOOKUP(Työfile_2024!D981,'2015'!$F$12:$AB$1887,21,FALSE),"-")</f>
        <v>0</v>
      </c>
      <c r="AK981" s="128">
        <f>IF(E981=1,VLOOKUP(Työfile_2024!D981,'2015'!$F$12:$AB$1887,22,FALSE),"-")</f>
        <v>0</v>
      </c>
      <c r="AL981" s="128">
        <f>IF(E981=1,VLOOKUP(Työfile_2024!D981,'2015'!$F$12:$AB$1887,23,FALSE),"-")</f>
        <v>0</v>
      </c>
      <c r="AM981" s="56">
        <f>VLOOKUP(Työfile_2024!D981,Tmatkat_20km_tarkasteltava_verk!$C$2:$D$1804,2,FALSE)</f>
        <v>39</v>
      </c>
      <c r="AN981" s="148">
        <f t="shared" si="252"/>
        <v>0.11677400302354099</v>
      </c>
      <c r="AO981" s="178">
        <f>IF(E981=1,VLOOKUP(Työfile_2024!D981,'2015'!$F$12:$AC$1887,24,FALSE),"-")</f>
        <v>49</v>
      </c>
      <c r="AP981" s="52">
        <f>VLOOKUP(D981,Tarkasteltava_verkko_2024_harva!$E$2:$I$1804,5,FALSE)</f>
        <v>0</v>
      </c>
      <c r="AQ981" s="52">
        <f>VLOOKUP(D981,Tarkasteltava_verkko_2024_harva!$E$2:$I$1804,4,FALSE)</f>
        <v>0</v>
      </c>
      <c r="AR981" s="148">
        <v>0</v>
      </c>
      <c r="AS981" s="170" t="str">
        <f>IFERROR(VLOOKUP(C981,'2015'!$C$12:$AG$1887,30,FALSE),"-")</f>
        <v/>
      </c>
      <c r="AT981" s="148">
        <v>0</v>
      </c>
      <c r="AU981" s="170">
        <f>IFERROR(VLOOKUP(C981,'2015'!$C$12:$AG$1887,31,FALSE),"-")</f>
        <v>0</v>
      </c>
      <c r="AV981" s="106"/>
      <c r="AW981" s="63">
        <f>IFERROR(VLOOKUP(C981,Merkittävyysluokitus!$A$2:$J$1705,10,FALSE),"-")</f>
        <v>3</v>
      </c>
      <c r="AX981" s="175">
        <f>IFERROR(VLOOKUP(C981,Merkittävyysluokitus!$A$2:$J$1705,6,FALSE),"-")</f>
        <v>4.2300026852456627</v>
      </c>
      <c r="AY981" s="175">
        <f>IFERROR(VLOOKUP(C981,Merkittävyysluokitus!$A$2:$J$1705,7,FALSE),"-")</f>
        <v>1.3019353363814499</v>
      </c>
      <c r="AZ981" s="175">
        <f>IFERROR(VLOOKUP(C981,Merkittävyysluokitus!$A$2:$J$1705,8,FALSE),"-")</f>
        <v>2.09473401553088</v>
      </c>
      <c r="BA981" s="175">
        <f>IFERROR(VLOOKUP(C981,Merkittävyysluokitus!$A$2:$J$1705,9,FALSE),"-")</f>
        <v>0.83333333333333326</v>
      </c>
      <c r="BB981" s="203"/>
      <c r="BC981" s="203" t="str">
        <f t="shared" si="253"/>
        <v>ei mallia</v>
      </c>
      <c r="BD981" s="39" t="str">
        <f t="shared" si="247"/>
        <v>Ei luokiteltu</v>
      </c>
      <c r="BE981" s="68" t="str">
        <f t="shared" si="248"/>
        <v>ei mallia</v>
      </c>
      <c r="BF981" s="68" t="str">
        <f t="shared" si="249"/>
        <v>ei mallia</v>
      </c>
      <c r="BG981" s="68" t="str">
        <f t="shared" si="250"/>
        <v>ei mallia</v>
      </c>
      <c r="BH981" s="208" t="str">
        <f t="shared" si="251"/>
        <v>musta</v>
      </c>
      <c r="BI981" s="39"/>
      <c r="BJ981" s="39" t="str">
        <f>IF(F981="ei löydy","uusi tie",IF(E981=0,"tieosoite muuttunut",IF(E981=1,VLOOKUP(D981,'2015'!$F$12:$AL$1887,31,FALSE),"-")))</f>
        <v>musta</v>
      </c>
      <c r="BK981" s="67" t="str">
        <f>IF(E981=1,VLOOKUP(D981,'2015'!$F$12:$AL$1887,32,FALSE),"-")</f>
        <v>musta</v>
      </c>
      <c r="BL981" s="39" t="str">
        <f>IF(F981="ei löydy","uusi tie",IF(E981=0,"tieosoite muuttunut",IF(E981=1,VLOOKUP(D981,'2015'!$F$12:$AL$1887,33,FALSE),"-")))</f>
        <v>musta</v>
      </c>
      <c r="BM981" s="39"/>
      <c r="BN981" s="217" t="str">
        <f>VLOOKUP(D981,'2015'!$F$12:$AL$1887,33,FALSE)</f>
        <v>musta</v>
      </c>
      <c r="BO981" s="39"/>
      <c r="BP981" s="115"/>
      <c r="BQ981" s="26" t="s">
        <v>10</v>
      </c>
      <c r="BS981" s="5"/>
      <c r="BU981" s="37"/>
      <c r="BV981" s="30"/>
      <c r="BX981" t="str">
        <f>IF(E981=1,VLOOKUP(D981,'2015'!$F$12:$AX$1887,43,FALSE),"-")</f>
        <v>musta</v>
      </c>
      <c r="BY981" t="str">
        <f>IF(E981=1,VLOOKUP(D981,'2015'!$F$12:$AX$1887,44,FALSE),"-")</f>
        <v>musta</v>
      </c>
      <c r="BZ981" t="str">
        <f>IF(E981=1,VLOOKUP(D981,'2015'!$F$12:$AX$1887,45,FALSE),"-")</f>
        <v>musta</v>
      </c>
      <c r="CG981" s="2" t="s">
        <v>37</v>
      </c>
      <c r="CH981" s="2" t="s">
        <v>37</v>
      </c>
      <c r="CI981" s="2" t="s">
        <v>37</v>
      </c>
      <c r="CK981" s="21" t="s">
        <v>10</v>
      </c>
      <c r="CL981" s="21" t="s">
        <v>10</v>
      </c>
      <c r="CM981" s="21" t="s">
        <v>10</v>
      </c>
    </row>
    <row r="982" spans="1:91" ht="15.75" thickBot="1" x14ac:dyDescent="0.3">
      <c r="A982" s="50"/>
      <c r="B982" s="50"/>
      <c r="C982" s="50" t="str">
        <f t="shared" si="254"/>
        <v>11040_1_4700</v>
      </c>
      <c r="D982" s="51" t="str">
        <f t="shared" si="255"/>
        <v>11040_1</v>
      </c>
      <c r="E982" s="224">
        <f>IFERROR(VLOOKUP(C982,'2015'!$C$12:$D$1887,2,FALSE),0)</f>
        <v>1</v>
      </c>
      <c r="F982" s="51">
        <f>IFERROR(K982-IFERROR(VLOOKUP(D982,'2015'!$F$12:$I$1887,4,FALSE),"ei löydy"),"ei löydy")</f>
        <v>0</v>
      </c>
      <c r="G982" s="224">
        <f>IFERROR(VLOOKUP(Työfile_2024!C982,Liikennemalli!$D$6:$G$1921,4,FALSE),0)</f>
        <v>1</v>
      </c>
      <c r="H982" s="225">
        <f>K982-IFERROR(VLOOKUP(Työfile_2024!D982,Liikennemalli!$C$6:$H$1921,6,FALSE),"ei löydy")</f>
        <v>0</v>
      </c>
      <c r="I982" s="80">
        <v>11040</v>
      </c>
      <c r="J982" s="52">
        <v>1</v>
      </c>
      <c r="K982" s="52">
        <v>4700</v>
      </c>
      <c r="L982" s="53"/>
      <c r="M982" s="54"/>
      <c r="N982" s="54"/>
      <c r="O982" s="54"/>
      <c r="P982" s="54"/>
      <c r="Q982" s="55"/>
      <c r="R982" s="55"/>
      <c r="S982" s="55"/>
      <c r="T982" s="55"/>
      <c r="U982" s="52"/>
      <c r="V982" s="56">
        <v>313</v>
      </c>
      <c r="W982" s="56">
        <v>19</v>
      </c>
      <c r="X982" s="56">
        <v>292</v>
      </c>
      <c r="Y982" s="56">
        <f>VLOOKUP(D982,Liikennemalli24!$D$2:$F$1804,2,FALSE)</f>
        <v>0</v>
      </c>
      <c r="Z982" s="148">
        <f>VLOOKUP(D982,Liikennemalli24!$D$2:$F$1804,3,FALSE)</f>
        <v>0</v>
      </c>
      <c r="AA982" s="178">
        <f>IF(G982=1,VLOOKUP(C982,Liikennemalli!$D$6:$H$1921,2,FALSE),"-")</f>
        <v>0</v>
      </c>
      <c r="AB982" s="198">
        <f>IF(G982=1,VLOOKUP(C982,Liikennemalli!$D$6:$H$1921,3,FALSE),"-")</f>
        <v>0</v>
      </c>
      <c r="AC982" s="51">
        <f>IF(E982=1,VLOOKUP(Työfile_2024!D982,'2015'!$F$12:$X$1887,18,FALSE),"-")</f>
        <v>28</v>
      </c>
      <c r="AD982" s="51">
        <f>IF(E982=1,VLOOKUP(Työfile_2024!D982,'2015'!$F$12:$X$1887,19,FALSE),"-")</f>
        <v>0.21</v>
      </c>
      <c r="AI982" s="128">
        <f>IF(E982=1,VLOOKUP(Työfile_2024!D982,'2015'!$F$12:$AB$1887,20,FALSE),"-")</f>
        <v>0</v>
      </c>
      <c r="AJ982" s="128">
        <f>IF(E982=1,VLOOKUP(Työfile_2024!D982,'2015'!$F$12:$AB$1887,21,FALSE),"-")</f>
        <v>0</v>
      </c>
      <c r="AK982" s="128">
        <f>IF(E982=1,VLOOKUP(Työfile_2024!D982,'2015'!$F$12:$AB$1887,22,FALSE),"-")</f>
        <v>0</v>
      </c>
      <c r="AL982" s="128">
        <f>IF(E982=1,VLOOKUP(Työfile_2024!D982,'2015'!$F$12:$AB$1887,23,FALSE),"-")</f>
        <v>0</v>
      </c>
      <c r="AM982" s="56">
        <f>VLOOKUP(Työfile_2024!D982,Tmatkat_20km_tarkasteltava_verk!$C$2:$D$1804,2,FALSE)</f>
        <v>18</v>
      </c>
      <c r="AN982" s="148">
        <f t="shared" si="252"/>
        <v>5.7507987220447282E-2</v>
      </c>
      <c r="AO982" s="178">
        <f>IF(E982=1,VLOOKUP(Työfile_2024!D982,'2015'!$F$12:$AC$1887,24,FALSE),"-")</f>
        <v>38</v>
      </c>
      <c r="AP982" s="52">
        <f>VLOOKUP(D982,Tarkasteltava_verkko_2024_harva!$E$2:$I$1804,5,FALSE)</f>
        <v>0</v>
      </c>
      <c r="AQ982" s="52">
        <f>VLOOKUP(D982,Tarkasteltava_verkko_2024_harva!$E$2:$I$1804,4,FALSE)</f>
        <v>0</v>
      </c>
      <c r="AR982" s="148">
        <v>0</v>
      </c>
      <c r="AS982" s="170" t="str">
        <f>IFERROR(VLOOKUP(C982,'2015'!$C$12:$AG$1887,30,FALSE),"-")</f>
        <v/>
      </c>
      <c r="AT982" s="148">
        <v>0</v>
      </c>
      <c r="AU982" s="170">
        <f>IFERROR(VLOOKUP(C982,'2015'!$C$12:$AG$1887,31,FALSE),"-")</f>
        <v>0</v>
      </c>
      <c r="AV982" s="106"/>
      <c r="AW982" s="63">
        <f>IFERROR(VLOOKUP(C982,Merkittävyysluokitus!$A$2:$J$1705,10,FALSE),"-")</f>
        <v>3</v>
      </c>
      <c r="AX982" s="175">
        <f>IFERROR(VLOOKUP(C982,Merkittävyysluokitus!$A$2:$J$1705,6,FALSE),"-")</f>
        <v>4.2534444444444439</v>
      </c>
      <c r="AY982" s="175">
        <f>IFERROR(VLOOKUP(C982,Merkittävyysluokitus!$A$2:$J$1705,7,FALSE),"-")</f>
        <v>1.1456666666666666</v>
      </c>
      <c r="AZ982" s="175">
        <f>IFERROR(VLOOKUP(C982,Merkittävyysluokitus!$A$2:$J$1705,8,FALSE),"-")</f>
        <v>1.941111111111111</v>
      </c>
      <c r="BA982" s="175">
        <f>IFERROR(VLOOKUP(C982,Merkittävyysluokitus!$A$2:$J$1705,9,FALSE),"-")</f>
        <v>1.1666666666666665</v>
      </c>
      <c r="BB982" s="203"/>
      <c r="BC982" s="203" t="str">
        <f t="shared" si="253"/>
        <v>ei mallia</v>
      </c>
      <c r="BD982" s="39" t="str">
        <f t="shared" si="247"/>
        <v>Ei luokiteltu</v>
      </c>
      <c r="BE982" s="68" t="str">
        <f t="shared" si="248"/>
        <v>ei mallia</v>
      </c>
      <c r="BF982" s="68" t="str">
        <f t="shared" si="249"/>
        <v>ei mallia</v>
      </c>
      <c r="BG982" s="68" t="str">
        <f t="shared" si="250"/>
        <v>ei mallia</v>
      </c>
      <c r="BH982" s="208" t="str">
        <f t="shared" si="251"/>
        <v>musta</v>
      </c>
      <c r="BI982" s="39"/>
      <c r="BJ982" s="39" t="str">
        <f>IF(F982="ei löydy","uusi tie",IF(E982=0,"tieosoite muuttunut",IF(E982=1,VLOOKUP(D982,'2015'!$F$12:$AL$1887,31,FALSE),"-")))</f>
        <v>musta</v>
      </c>
      <c r="BK982" s="67" t="str">
        <f>IF(E982=1,VLOOKUP(D982,'2015'!$F$12:$AL$1887,32,FALSE),"-")</f>
        <v>musta</v>
      </c>
      <c r="BL982" s="39" t="str">
        <f>IF(F982="ei löydy","uusi tie",IF(E982=0,"tieosoite muuttunut",IF(E982=1,VLOOKUP(D982,'2015'!$F$12:$AL$1887,33,FALSE),"-")))</f>
        <v>musta</v>
      </c>
      <c r="BM982" s="39"/>
      <c r="BN982" s="217" t="str">
        <f>VLOOKUP(D982,'2015'!$F$12:$AL$1887,33,FALSE)</f>
        <v>musta</v>
      </c>
      <c r="BO982" s="39"/>
      <c r="BP982" s="115"/>
      <c r="BQ982" s="26" t="s">
        <v>10</v>
      </c>
      <c r="BS982" s="5"/>
      <c r="BU982" s="37"/>
      <c r="BV982" s="30"/>
      <c r="BX982" t="str">
        <f>IF(E982=1,VLOOKUP(D982,'2015'!$F$12:$AX$1887,43,FALSE),"-")</f>
        <v>musta</v>
      </c>
      <c r="BY982" t="str">
        <f>IF(E982=1,VLOOKUP(D982,'2015'!$F$12:$AX$1887,44,FALSE),"-")</f>
        <v>musta</v>
      </c>
      <c r="BZ982" t="str">
        <f>IF(E982=1,VLOOKUP(D982,'2015'!$F$12:$AX$1887,45,FALSE),"-")</f>
        <v>musta</v>
      </c>
      <c r="CG982" s="2" t="s">
        <v>37</v>
      </c>
      <c r="CH982" s="2" t="s">
        <v>37</v>
      </c>
      <c r="CI982" s="2" t="s">
        <v>37</v>
      </c>
      <c r="CK982" s="21" t="s">
        <v>10</v>
      </c>
      <c r="CL982" s="21" t="s">
        <v>10</v>
      </c>
      <c r="CM982" s="21" t="s">
        <v>10</v>
      </c>
    </row>
    <row r="983" spans="1:91" ht="15.75" thickBot="1" x14ac:dyDescent="0.3">
      <c r="A983" s="50"/>
      <c r="B983" s="50"/>
      <c r="C983" s="50" t="str">
        <f t="shared" si="254"/>
        <v>11041_1_7092</v>
      </c>
      <c r="D983" s="51" t="str">
        <f t="shared" si="255"/>
        <v>11041_1</v>
      </c>
      <c r="E983" s="224">
        <f>IFERROR(VLOOKUP(C983,'2015'!$C$12:$D$1887,2,FALSE),0)</f>
        <v>1</v>
      </c>
      <c r="F983" s="51">
        <f>IFERROR(K983-IFERROR(VLOOKUP(D983,'2015'!$F$12:$I$1887,4,FALSE),"ei löydy"),"ei löydy")</f>
        <v>0</v>
      </c>
      <c r="G983" s="224">
        <f>IFERROR(VLOOKUP(Työfile_2024!C983,Liikennemalli!$D$6:$G$1921,4,FALSE),0)</f>
        <v>1</v>
      </c>
      <c r="H983" s="225">
        <f>K983-IFERROR(VLOOKUP(Työfile_2024!D983,Liikennemalli!$C$6:$H$1921,6,FALSE),"ei löydy")</f>
        <v>0</v>
      </c>
      <c r="I983" s="80">
        <v>11041</v>
      </c>
      <c r="J983" s="52">
        <v>1</v>
      </c>
      <c r="K983" s="52">
        <v>7092</v>
      </c>
      <c r="L983" s="53"/>
      <c r="M983" s="54"/>
      <c r="N983" s="54"/>
      <c r="O983" s="54"/>
      <c r="P983" s="54"/>
      <c r="Q983" s="55"/>
      <c r="R983" s="55"/>
      <c r="S983" s="55"/>
      <c r="T983" s="55"/>
      <c r="U983" s="52"/>
      <c r="V983" s="56">
        <v>119</v>
      </c>
      <c r="W983" s="56">
        <v>8</v>
      </c>
      <c r="X983" s="56">
        <v>98</v>
      </c>
      <c r="Y983" s="56">
        <f>VLOOKUP(D983,Liikennemalli24!$D$2:$F$1804,2,FALSE)</f>
        <v>0</v>
      </c>
      <c r="Z983" s="148">
        <f>VLOOKUP(D983,Liikennemalli24!$D$2:$F$1804,3,FALSE)</f>
        <v>0</v>
      </c>
      <c r="AA983" s="178">
        <f>IF(G983=1,VLOOKUP(C983,Liikennemalli!$D$6:$H$1921,2,FALSE),"-")</f>
        <v>0</v>
      </c>
      <c r="AB983" s="198">
        <f>IF(G983=1,VLOOKUP(C983,Liikennemalli!$D$6:$H$1921,3,FALSE),"-")</f>
        <v>0</v>
      </c>
      <c r="AC983" s="51">
        <f>IF(E983=1,VLOOKUP(Työfile_2024!D983,'2015'!$F$12:$X$1887,18,FALSE),"-")</f>
        <v>37</v>
      </c>
      <c r="AD983" s="51">
        <f>IF(E983=1,VLOOKUP(Työfile_2024!D983,'2015'!$F$12:$X$1887,19,FALSE),"-")</f>
        <v>0.61</v>
      </c>
      <c r="AI983" s="128">
        <f>IF(E983=1,VLOOKUP(Työfile_2024!D983,'2015'!$F$12:$AB$1887,20,FALSE),"-")</f>
        <v>0</v>
      </c>
      <c r="AJ983" s="128">
        <f>IF(E983=1,VLOOKUP(Työfile_2024!D983,'2015'!$F$12:$AB$1887,21,FALSE),"-")</f>
        <v>0</v>
      </c>
      <c r="AK983" s="128">
        <f>IF(E983=1,VLOOKUP(Työfile_2024!D983,'2015'!$F$12:$AB$1887,22,FALSE),"-")</f>
        <v>0</v>
      </c>
      <c r="AL983" s="128">
        <f>IF(E983=1,VLOOKUP(Työfile_2024!D983,'2015'!$F$12:$AB$1887,23,FALSE),"-")</f>
        <v>0</v>
      </c>
      <c r="AM983" s="56">
        <f>VLOOKUP(Työfile_2024!D983,Tmatkat_20km_tarkasteltava_verk!$C$2:$D$1804,2,FALSE)</f>
        <v>3</v>
      </c>
      <c r="AN983" s="148">
        <f t="shared" si="252"/>
        <v>2.5210084033613446E-2</v>
      </c>
      <c r="AO983" s="178">
        <f>IF(E983=1,VLOOKUP(Työfile_2024!D983,'2015'!$F$12:$AC$1887,24,FALSE),"-")</f>
        <v>3</v>
      </c>
      <c r="AP983" s="52">
        <f>VLOOKUP(D983,Tarkasteltava_verkko_2024_harva!$E$2:$I$1804,5,FALSE)</f>
        <v>0</v>
      </c>
      <c r="AQ983" s="52">
        <f>VLOOKUP(D983,Tarkasteltava_verkko_2024_harva!$E$2:$I$1804,4,FALSE)</f>
        <v>0</v>
      </c>
      <c r="AR983" s="148">
        <v>0</v>
      </c>
      <c r="AS983" s="170" t="str">
        <f>IFERROR(VLOOKUP(C983,'2015'!$C$12:$AG$1887,30,FALSE),"-")</f>
        <v/>
      </c>
      <c r="AT983" s="148">
        <v>0</v>
      </c>
      <c r="AU983" s="170">
        <f>IFERROR(VLOOKUP(C983,'2015'!$C$12:$AG$1887,31,FALSE),"-")</f>
        <v>0</v>
      </c>
      <c r="AV983" s="106"/>
      <c r="AW983" s="63">
        <f>IFERROR(VLOOKUP(C983,Merkittävyysluokitus!$A$2:$J$1705,10,FALSE),"-")</f>
        <v>4</v>
      </c>
      <c r="AX983" s="175">
        <f>IFERROR(VLOOKUP(C983,Merkittävyysluokitus!$A$2:$J$1705,6,FALSE),"-")</f>
        <v>0.79366666666666663</v>
      </c>
      <c r="AY983" s="175">
        <f>IFERROR(VLOOKUP(C983,Merkittävyysluokitus!$A$2:$J$1705,7,FALSE),"-")</f>
        <v>0.36699999999999999</v>
      </c>
      <c r="AZ983" s="175">
        <f>IFERROR(VLOOKUP(C983,Merkittävyysluokitus!$A$2:$J$1705,8,FALSE),"-")</f>
        <v>0.42666666666666664</v>
      </c>
      <c r="BA983" s="175">
        <f>IFERROR(VLOOKUP(C983,Merkittävyysluokitus!$A$2:$J$1705,9,FALSE),"-")</f>
        <v>0</v>
      </c>
      <c r="BB983" s="203"/>
      <c r="BC983" s="203" t="str">
        <f t="shared" si="253"/>
        <v>ei mallia</v>
      </c>
      <c r="BD983" s="39" t="str">
        <f t="shared" si="247"/>
        <v>Ei luokiteltu</v>
      </c>
      <c r="BE983" s="68" t="str">
        <f t="shared" si="248"/>
        <v>ei mallia</v>
      </c>
      <c r="BF983" s="68" t="str">
        <f t="shared" si="249"/>
        <v>ei mallia</v>
      </c>
      <c r="BG983" s="68" t="str">
        <f t="shared" si="250"/>
        <v>ei mallia</v>
      </c>
      <c r="BH983" s="208" t="str">
        <f t="shared" si="251"/>
        <v>musta</v>
      </c>
      <c r="BI983" s="39"/>
      <c r="BJ983" s="39" t="str">
        <f>IF(F983="ei löydy","uusi tie",IF(E983=0,"tieosoite muuttunut",IF(E983=1,VLOOKUP(D983,'2015'!$F$12:$AL$1887,31,FALSE),"-")))</f>
        <v>musta</v>
      </c>
      <c r="BK983" s="67" t="str">
        <f>IF(E983=1,VLOOKUP(D983,'2015'!$F$12:$AL$1887,32,FALSE),"-")</f>
        <v>musta</v>
      </c>
      <c r="BL983" s="39" t="str">
        <f>IF(F983="ei löydy","uusi tie",IF(E983=0,"tieosoite muuttunut",IF(E983=1,VLOOKUP(D983,'2015'!$F$12:$AL$1887,33,FALSE),"-")))</f>
        <v>musta</v>
      </c>
      <c r="BM983" s="39"/>
      <c r="BN983" s="217" t="str">
        <f>VLOOKUP(D983,'2015'!$F$12:$AL$1887,33,FALSE)</f>
        <v>musta</v>
      </c>
      <c r="BO983" s="39"/>
      <c r="BP983" s="115"/>
      <c r="BQ983" s="26" t="s">
        <v>10</v>
      </c>
      <c r="BS983" s="5"/>
      <c r="BU983" s="37"/>
      <c r="BV983" s="30"/>
      <c r="BX983" t="str">
        <f>IF(E983=1,VLOOKUP(D983,'2015'!$F$12:$AX$1887,43,FALSE),"-")</f>
        <v>musta</v>
      </c>
      <c r="BY983" t="str">
        <f>IF(E983=1,VLOOKUP(D983,'2015'!$F$12:$AX$1887,44,FALSE),"-")</f>
        <v>musta</v>
      </c>
      <c r="BZ983" t="str">
        <f>IF(E983=1,VLOOKUP(D983,'2015'!$F$12:$AX$1887,45,FALSE),"-")</f>
        <v>musta</v>
      </c>
      <c r="CG983" s="2" t="s">
        <v>37</v>
      </c>
      <c r="CH983" s="2" t="s">
        <v>37</v>
      </c>
      <c r="CI983" s="2" t="s">
        <v>37</v>
      </c>
      <c r="CK983" s="21" t="s">
        <v>10</v>
      </c>
      <c r="CL983" s="21" t="s">
        <v>10</v>
      </c>
      <c r="CM983" s="21" t="s">
        <v>10</v>
      </c>
    </row>
    <row r="984" spans="1:91" ht="15.75" thickBot="1" x14ac:dyDescent="0.3">
      <c r="A984" s="50"/>
      <c r="B984" s="50"/>
      <c r="C984" s="50" t="str">
        <f t="shared" si="254"/>
        <v>11042_1_966</v>
      </c>
      <c r="D984" s="51" t="str">
        <f t="shared" si="255"/>
        <v>11042_1</v>
      </c>
      <c r="E984" s="224">
        <f>IFERROR(VLOOKUP(C984,'2015'!$C$12:$D$1887,2,FALSE),0)</f>
        <v>1</v>
      </c>
      <c r="F984" s="51">
        <f>IFERROR(K984-IFERROR(VLOOKUP(D984,'2015'!$F$12:$I$1887,4,FALSE),"ei löydy"),"ei löydy")</f>
        <v>0</v>
      </c>
      <c r="G984" s="224">
        <f>IFERROR(VLOOKUP(Työfile_2024!C984,Liikennemalli!$D$6:$G$1921,4,FALSE),0)</f>
        <v>1</v>
      </c>
      <c r="H984" s="225">
        <f>K984-IFERROR(VLOOKUP(Työfile_2024!D984,Liikennemalli!$C$6:$H$1921,6,FALSE),"ei löydy")</f>
        <v>0</v>
      </c>
      <c r="I984" s="80">
        <v>11042</v>
      </c>
      <c r="J984" s="52">
        <v>1</v>
      </c>
      <c r="K984" s="52">
        <v>966</v>
      </c>
      <c r="L984" s="53"/>
      <c r="M984" s="54"/>
      <c r="N984" s="54"/>
      <c r="O984" s="54"/>
      <c r="P984" s="54"/>
      <c r="Q984" s="55"/>
      <c r="R984" s="55"/>
      <c r="S984" s="55"/>
      <c r="T984" s="55"/>
      <c r="U984" s="52"/>
      <c r="V984" s="56">
        <v>150</v>
      </c>
      <c r="W984" s="56">
        <v>7</v>
      </c>
      <c r="X984" s="56">
        <v>138</v>
      </c>
      <c r="Y984" s="56">
        <f>VLOOKUP(D984,Liikennemalli24!$D$2:$F$1804,2,FALSE)</f>
        <v>0</v>
      </c>
      <c r="Z984" s="148">
        <f>VLOOKUP(D984,Liikennemalli24!$D$2:$F$1804,3,FALSE)</f>
        <v>0</v>
      </c>
      <c r="AA984" s="178">
        <f>IF(G984=1,VLOOKUP(C984,Liikennemalli!$D$6:$H$1921,2,FALSE),"-")</f>
        <v>0</v>
      </c>
      <c r="AB984" s="198">
        <f>IF(G984=1,VLOOKUP(C984,Liikennemalli!$D$6:$H$1921,3,FALSE),"-")</f>
        <v>0</v>
      </c>
      <c r="AC984" s="51" t="str">
        <f>IF(E984=1,VLOOKUP(Työfile_2024!D984,'2015'!$F$12:$X$1887,18,FALSE),"-")</f>
        <v>ei mallia</v>
      </c>
      <c r="AD984" s="51" t="str">
        <f>IF(E984=1,VLOOKUP(Työfile_2024!D984,'2015'!$F$12:$X$1887,19,FALSE),"-")</f>
        <v>ei mallia</v>
      </c>
      <c r="AI984" s="128">
        <f>IF(E984=1,VLOOKUP(Työfile_2024!D984,'2015'!$F$12:$AB$1887,20,FALSE),"-")</f>
        <v>0</v>
      </c>
      <c r="AJ984" s="128">
        <f>IF(E984=1,VLOOKUP(Työfile_2024!D984,'2015'!$F$12:$AB$1887,21,FALSE),"-")</f>
        <v>0</v>
      </c>
      <c r="AK984" s="128">
        <f>IF(E984=1,VLOOKUP(Työfile_2024!D984,'2015'!$F$12:$AB$1887,22,FALSE),"-")</f>
        <v>0</v>
      </c>
      <c r="AL984" s="128">
        <f>IF(E984=1,VLOOKUP(Työfile_2024!D984,'2015'!$F$12:$AB$1887,23,FALSE),"-")</f>
        <v>0</v>
      </c>
      <c r="AM984" s="56">
        <f>VLOOKUP(Työfile_2024!D984,Tmatkat_20km_tarkasteltava_verk!$C$2:$D$1804,2,FALSE)</f>
        <v>7</v>
      </c>
      <c r="AN984" s="148">
        <f t="shared" si="252"/>
        <v>4.6666666666666669E-2</v>
      </c>
      <c r="AO984" s="178">
        <f>IF(E984=1,VLOOKUP(Työfile_2024!D984,'2015'!$F$12:$AC$1887,24,FALSE),"-")</f>
        <v>17</v>
      </c>
      <c r="AP984" s="52">
        <f>VLOOKUP(D984,Tarkasteltava_verkko_2024_harva!$E$2:$I$1804,5,FALSE)</f>
        <v>0</v>
      </c>
      <c r="AQ984" s="52">
        <f>VLOOKUP(D984,Tarkasteltava_verkko_2024_harva!$E$2:$I$1804,4,FALSE)</f>
        <v>0</v>
      </c>
      <c r="AR984" s="148">
        <v>0</v>
      </c>
      <c r="AS984" s="170" t="str">
        <f>IFERROR(VLOOKUP(C984,'2015'!$C$12:$AG$1887,30,FALSE),"-")</f>
        <v/>
      </c>
      <c r="AT984" s="148">
        <v>0</v>
      </c>
      <c r="AU984" s="170">
        <f>IFERROR(VLOOKUP(C984,'2015'!$C$12:$AG$1887,31,FALSE),"-")</f>
        <v>0</v>
      </c>
      <c r="AV984" s="106"/>
      <c r="AW984" s="63">
        <f>IFERROR(VLOOKUP(C984,Merkittävyysluokitus!$A$2:$J$1705,10,FALSE),"-")</f>
        <v>4</v>
      </c>
      <c r="AX984" s="175">
        <f>IFERROR(VLOOKUP(C984,Merkittävyysluokitus!$A$2:$J$1705,6,FALSE),"-")</f>
        <v>2.0466666666666669</v>
      </c>
      <c r="AY984" s="175">
        <f>IFERROR(VLOOKUP(C984,Merkittävyysluokitus!$A$2:$J$1705,7,FALSE),"-")</f>
        <v>0.5066666666666666</v>
      </c>
      <c r="AZ984" s="175">
        <f>IFERROR(VLOOKUP(C984,Merkittävyysluokitus!$A$2:$J$1705,8,FALSE),"-")</f>
        <v>1.04</v>
      </c>
      <c r="BA984" s="175">
        <f>IFERROR(VLOOKUP(C984,Merkittävyysluokitus!$A$2:$J$1705,9,FALSE),"-")</f>
        <v>0.5</v>
      </c>
      <c r="BB984" s="203"/>
      <c r="BC984" s="203" t="str">
        <f t="shared" si="253"/>
        <v>ei mallia</v>
      </c>
      <c r="BD984" s="39" t="str">
        <f t="shared" si="247"/>
        <v>Ei luokiteltu</v>
      </c>
      <c r="BE984" s="68" t="str">
        <f t="shared" si="248"/>
        <v>ei mallia</v>
      </c>
      <c r="BF984" s="68" t="str">
        <f t="shared" si="249"/>
        <v>ei mallia</v>
      </c>
      <c r="BG984" s="68" t="str">
        <f t="shared" si="250"/>
        <v>ei mallia</v>
      </c>
      <c r="BH984" s="208" t="str">
        <f t="shared" si="251"/>
        <v>musta</v>
      </c>
      <c r="BI984" s="39"/>
      <c r="BJ984" s="39" t="str">
        <f>IF(F984="ei löydy","uusi tie",IF(E984=0,"tieosoite muuttunut",IF(E984=1,VLOOKUP(D984,'2015'!$F$12:$AL$1887,31,FALSE),"-")))</f>
        <v>musta</v>
      </c>
      <c r="BK984" s="67" t="str">
        <f>IF(E984=1,VLOOKUP(D984,'2015'!$F$12:$AL$1887,32,FALSE),"-")</f>
        <v>musta</v>
      </c>
      <c r="BL984" s="39" t="str">
        <f>IF(F984="ei löydy","uusi tie",IF(E984=0,"tieosoite muuttunut",IF(E984=1,VLOOKUP(D984,'2015'!$F$12:$AL$1887,33,FALSE),"-")))</f>
        <v>musta</v>
      </c>
      <c r="BM984" s="39"/>
      <c r="BN984" s="217" t="str">
        <f>VLOOKUP(D984,'2015'!$F$12:$AL$1887,33,FALSE)</f>
        <v>musta</v>
      </c>
      <c r="BO984" s="39"/>
      <c r="BP984" s="115"/>
      <c r="BQ984" s="26" t="s">
        <v>10</v>
      </c>
      <c r="BS984" s="5"/>
      <c r="BU984" s="37"/>
      <c r="BV984" s="30"/>
      <c r="BX984" t="str">
        <f>IF(E984=1,VLOOKUP(D984,'2015'!$F$12:$AX$1887,43,FALSE),"-")</f>
        <v>ei mallia</v>
      </c>
      <c r="BY984" t="str">
        <f>IF(E984=1,VLOOKUP(D984,'2015'!$F$12:$AX$1887,44,FALSE),"-")</f>
        <v>ei mallia</v>
      </c>
      <c r="BZ984" t="str">
        <f>IF(E984=1,VLOOKUP(D984,'2015'!$F$12:$AX$1887,45,FALSE),"-")</f>
        <v>ei mallia</v>
      </c>
      <c r="CG984" s="2" t="s">
        <v>37</v>
      </c>
      <c r="CH984" s="2" t="s">
        <v>37</v>
      </c>
      <c r="CI984" s="2" t="s">
        <v>37</v>
      </c>
      <c r="CK984" s="21" t="s">
        <v>10</v>
      </c>
      <c r="CL984" s="21" t="s">
        <v>10</v>
      </c>
      <c r="CM984" s="21" t="s">
        <v>10</v>
      </c>
    </row>
    <row r="985" spans="1:91" ht="15.75" thickBot="1" x14ac:dyDescent="0.3">
      <c r="A985" s="50"/>
      <c r="B985" s="50"/>
      <c r="C985" s="50" t="str">
        <f t="shared" si="254"/>
        <v>11043_1_3233</v>
      </c>
      <c r="D985" s="51" t="str">
        <f t="shared" si="255"/>
        <v>11043_1</v>
      </c>
      <c r="E985" s="224">
        <f>IFERROR(VLOOKUP(C985,'2015'!$C$12:$D$1887,2,FALSE),0)</f>
        <v>1</v>
      </c>
      <c r="F985" s="51">
        <f>IFERROR(K985-IFERROR(VLOOKUP(D985,'2015'!$F$12:$I$1887,4,FALSE),"ei löydy"),"ei löydy")</f>
        <v>0</v>
      </c>
      <c r="G985" s="224">
        <f>IFERROR(VLOOKUP(Työfile_2024!C985,Liikennemalli!$D$6:$G$1921,4,FALSE),0)</f>
        <v>1</v>
      </c>
      <c r="H985" s="225">
        <f>K985-IFERROR(VLOOKUP(Työfile_2024!D985,Liikennemalli!$C$6:$H$1921,6,FALSE),"ei löydy")</f>
        <v>0</v>
      </c>
      <c r="I985" s="80">
        <v>11043</v>
      </c>
      <c r="J985" s="52">
        <v>1</v>
      </c>
      <c r="K985" s="52">
        <v>3233</v>
      </c>
      <c r="L985" s="53"/>
      <c r="M985" s="54"/>
      <c r="N985" s="54"/>
      <c r="O985" s="54"/>
      <c r="P985" s="54"/>
      <c r="Q985" s="55"/>
      <c r="R985" s="55"/>
      <c r="S985" s="55"/>
      <c r="T985" s="55"/>
      <c r="U985" s="52"/>
      <c r="V985" s="56">
        <v>135</v>
      </c>
      <c r="W985" s="56">
        <v>8</v>
      </c>
      <c r="X985" s="56">
        <v>113</v>
      </c>
      <c r="Y985" s="56">
        <f>VLOOKUP(D985,Liikennemalli24!$D$2:$F$1804,2,FALSE)</f>
        <v>0</v>
      </c>
      <c r="Z985" s="148">
        <f>VLOOKUP(D985,Liikennemalli24!$D$2:$F$1804,3,FALSE)</f>
        <v>0</v>
      </c>
      <c r="AA985" s="178">
        <f>IF(G985=1,VLOOKUP(C985,Liikennemalli!$D$6:$H$1921,2,FALSE),"-")</f>
        <v>0</v>
      </c>
      <c r="AB985" s="198">
        <f>IF(G985=1,VLOOKUP(C985,Liikennemalli!$D$6:$H$1921,3,FALSE),"-")</f>
        <v>0</v>
      </c>
      <c r="AC985" s="51" t="str">
        <f>IF(E985=1,VLOOKUP(Työfile_2024!D985,'2015'!$F$12:$X$1887,18,FALSE),"-")</f>
        <v>ei mallia</v>
      </c>
      <c r="AD985" s="51" t="str">
        <f>IF(E985=1,VLOOKUP(Työfile_2024!D985,'2015'!$F$12:$X$1887,19,FALSE),"-")</f>
        <v>ei mallia</v>
      </c>
      <c r="AI985" s="128">
        <f>IF(E985=1,VLOOKUP(Työfile_2024!D985,'2015'!$F$12:$AB$1887,20,FALSE),"-")</f>
        <v>0</v>
      </c>
      <c r="AJ985" s="128">
        <f>IF(E985=1,VLOOKUP(Työfile_2024!D985,'2015'!$F$12:$AB$1887,21,FALSE),"-")</f>
        <v>0</v>
      </c>
      <c r="AK985" s="128">
        <f>IF(E985=1,VLOOKUP(Työfile_2024!D985,'2015'!$F$12:$AB$1887,22,FALSE),"-")</f>
        <v>0</v>
      </c>
      <c r="AL985" s="128">
        <f>IF(E985=1,VLOOKUP(Työfile_2024!D985,'2015'!$F$12:$AB$1887,23,FALSE),"-")</f>
        <v>0</v>
      </c>
      <c r="AM985" s="56">
        <f>VLOOKUP(Työfile_2024!D985,Tmatkat_20km_tarkasteltava_verk!$C$2:$D$1804,2,FALSE)</f>
        <v>4</v>
      </c>
      <c r="AN985" s="148">
        <f t="shared" si="252"/>
        <v>2.9629629629629631E-2</v>
      </c>
      <c r="AO985" s="178">
        <f>IF(E985=1,VLOOKUP(Työfile_2024!D985,'2015'!$F$12:$AC$1887,24,FALSE),"-")</f>
        <v>5</v>
      </c>
      <c r="AP985" s="52">
        <f>VLOOKUP(D985,Tarkasteltava_verkko_2024_harva!$E$2:$I$1804,5,FALSE)</f>
        <v>0</v>
      </c>
      <c r="AQ985" s="52">
        <f>VLOOKUP(D985,Tarkasteltava_verkko_2024_harva!$E$2:$I$1804,4,FALSE)</f>
        <v>0</v>
      </c>
      <c r="AR985" s="148">
        <v>0</v>
      </c>
      <c r="AS985" s="170" t="str">
        <f>IFERROR(VLOOKUP(C985,'2015'!$C$12:$AG$1887,30,FALSE),"-")</f>
        <v/>
      </c>
      <c r="AT985" s="148">
        <v>0</v>
      </c>
      <c r="AU985" s="170">
        <f>IFERROR(VLOOKUP(C985,'2015'!$C$12:$AG$1887,31,FALSE),"-")</f>
        <v>0</v>
      </c>
      <c r="AV985" s="106"/>
      <c r="AW985" s="63">
        <f>IFERROR(VLOOKUP(C985,Merkittävyysluokitus!$A$2:$J$1705,10,FALSE),"-")</f>
        <v>4</v>
      </c>
      <c r="AX985" s="175">
        <f>IFERROR(VLOOKUP(C985,Merkittävyysluokitus!$A$2:$J$1705,6,FALSE),"-")</f>
        <v>1.1175646879756469</v>
      </c>
      <c r="AY985" s="175">
        <f>IFERROR(VLOOKUP(C985,Merkittävyysluokitus!$A$2:$J$1705,7,FALSE),"-")</f>
        <v>0.41833333333333328</v>
      </c>
      <c r="AZ985" s="175">
        <f>IFERROR(VLOOKUP(C985,Merkittävyysluokitus!$A$2:$J$1705,8,FALSE),"-")</f>
        <v>0.69923135464231356</v>
      </c>
      <c r="BA985" s="175">
        <f>IFERROR(VLOOKUP(C985,Merkittävyysluokitus!$A$2:$J$1705,9,FALSE),"-")</f>
        <v>0</v>
      </c>
      <c r="BB985" s="203"/>
      <c r="BC985" s="203" t="str">
        <f t="shared" si="253"/>
        <v>ei mallia</v>
      </c>
      <c r="BD985" s="39" t="str">
        <f t="shared" si="247"/>
        <v>Ei luokiteltu</v>
      </c>
      <c r="BE985" s="68" t="str">
        <f t="shared" si="248"/>
        <v>ei mallia</v>
      </c>
      <c r="BF985" s="68" t="str">
        <f t="shared" si="249"/>
        <v>ei mallia</v>
      </c>
      <c r="BG985" s="68" t="str">
        <f t="shared" si="250"/>
        <v>ei mallia</v>
      </c>
      <c r="BH985" s="208" t="str">
        <f t="shared" si="251"/>
        <v>musta</v>
      </c>
      <c r="BI985" s="39"/>
      <c r="BJ985" s="39" t="str">
        <f>IF(F985="ei löydy","uusi tie",IF(E985=0,"tieosoite muuttunut",IF(E985=1,VLOOKUP(D985,'2015'!$F$12:$AL$1887,31,FALSE),"-")))</f>
        <v>musta</v>
      </c>
      <c r="BK985" s="67" t="str">
        <f>IF(E985=1,VLOOKUP(D985,'2015'!$F$12:$AL$1887,32,FALSE),"-")</f>
        <v>musta</v>
      </c>
      <c r="BL985" s="39" t="str">
        <f>IF(F985="ei löydy","uusi tie",IF(E985=0,"tieosoite muuttunut",IF(E985=1,VLOOKUP(D985,'2015'!$F$12:$AL$1887,33,FALSE),"-")))</f>
        <v>musta</v>
      </c>
      <c r="BM985" s="39"/>
      <c r="BN985" s="217" t="str">
        <f>VLOOKUP(D985,'2015'!$F$12:$AL$1887,33,FALSE)</f>
        <v>musta</v>
      </c>
      <c r="BO985" s="39"/>
      <c r="BP985" s="115"/>
      <c r="BQ985" s="26" t="s">
        <v>10</v>
      </c>
      <c r="BS985" s="5"/>
      <c r="BU985" s="37"/>
      <c r="BV985" s="30"/>
      <c r="BX985" t="str">
        <f>IF(E985=1,VLOOKUP(D985,'2015'!$F$12:$AX$1887,43,FALSE),"-")</f>
        <v>ei mallia</v>
      </c>
      <c r="BY985" t="str">
        <f>IF(E985=1,VLOOKUP(D985,'2015'!$F$12:$AX$1887,44,FALSE),"-")</f>
        <v>ei mallia</v>
      </c>
      <c r="BZ985" t="str">
        <f>IF(E985=1,VLOOKUP(D985,'2015'!$F$12:$AX$1887,45,FALSE),"-")</f>
        <v>ei mallia</v>
      </c>
      <c r="CG985" s="2" t="s">
        <v>37</v>
      </c>
      <c r="CH985" s="2" t="s">
        <v>37</v>
      </c>
      <c r="CI985" s="2" t="s">
        <v>37</v>
      </c>
      <c r="CK985" s="21" t="s">
        <v>10</v>
      </c>
      <c r="CL985" s="21" t="s">
        <v>10</v>
      </c>
      <c r="CM985" s="21" t="s">
        <v>10</v>
      </c>
    </row>
    <row r="986" spans="1:91" ht="15.75" thickBot="1" x14ac:dyDescent="0.3">
      <c r="A986" s="50"/>
      <c r="B986" s="50"/>
      <c r="C986" s="50" t="str">
        <f t="shared" si="254"/>
        <v>11044_1_1044</v>
      </c>
      <c r="D986" s="51" t="str">
        <f t="shared" si="255"/>
        <v>11044_1</v>
      </c>
      <c r="E986" s="224">
        <f>IFERROR(VLOOKUP(C986,'2015'!$C$12:$D$1887,2,FALSE),0)</f>
        <v>1</v>
      </c>
      <c r="F986" s="51">
        <f>IFERROR(K986-IFERROR(VLOOKUP(D986,'2015'!$F$12:$I$1887,4,FALSE),"ei löydy"),"ei löydy")</f>
        <v>0</v>
      </c>
      <c r="G986" s="224">
        <f>IFERROR(VLOOKUP(Työfile_2024!C986,Liikennemalli!$D$6:$G$1921,4,FALSE),0)</f>
        <v>1</v>
      </c>
      <c r="H986" s="225">
        <f>K986-IFERROR(VLOOKUP(Työfile_2024!D986,Liikennemalli!$C$6:$H$1921,6,FALSE),"ei löydy")</f>
        <v>0</v>
      </c>
      <c r="I986" s="80">
        <v>11044</v>
      </c>
      <c r="J986" s="52">
        <v>1</v>
      </c>
      <c r="K986" s="52">
        <v>1044</v>
      </c>
      <c r="L986" s="53"/>
      <c r="M986" s="54"/>
      <c r="N986" s="54"/>
      <c r="O986" s="54"/>
      <c r="P986" s="54"/>
      <c r="Q986" s="55"/>
      <c r="R986" s="55"/>
      <c r="S986" s="55"/>
      <c r="T986" s="55"/>
      <c r="U986" s="52"/>
      <c r="V986" s="56">
        <v>39</v>
      </c>
      <c r="W986" s="56">
        <v>1</v>
      </c>
      <c r="X986" s="56">
        <v>37</v>
      </c>
      <c r="Y986" s="56">
        <f>VLOOKUP(D986,Liikennemalli24!$D$2:$F$1804,2,FALSE)</f>
        <v>0</v>
      </c>
      <c r="Z986" s="148">
        <f>VLOOKUP(D986,Liikennemalli24!$D$2:$F$1804,3,FALSE)</f>
        <v>0</v>
      </c>
      <c r="AA986" s="178">
        <f>IF(G986=1,VLOOKUP(C986,Liikennemalli!$D$6:$H$1921,2,FALSE),"-")</f>
        <v>0</v>
      </c>
      <c r="AB986" s="198">
        <f>IF(G986=1,VLOOKUP(C986,Liikennemalli!$D$6:$H$1921,3,FALSE),"-")</f>
        <v>0</v>
      </c>
      <c r="AC986" s="51">
        <f>IF(E986=1,VLOOKUP(Työfile_2024!D986,'2015'!$F$12:$X$1887,18,FALSE),"-")</f>
        <v>1</v>
      </c>
      <c r="AD986" s="51">
        <f>IF(E986=1,VLOOKUP(Työfile_2024!D986,'2015'!$F$12:$X$1887,19,FALSE),"-")</f>
        <v>1</v>
      </c>
      <c r="AI986" s="128">
        <f>IF(E986=1,VLOOKUP(Työfile_2024!D986,'2015'!$F$12:$AB$1887,20,FALSE),"-")</f>
        <v>0</v>
      </c>
      <c r="AJ986" s="128">
        <f>IF(E986=1,VLOOKUP(Työfile_2024!D986,'2015'!$F$12:$AB$1887,21,FALSE),"-")</f>
        <v>0</v>
      </c>
      <c r="AK986" s="128">
        <f>IF(E986=1,VLOOKUP(Työfile_2024!D986,'2015'!$F$12:$AB$1887,22,FALSE),"-")</f>
        <v>0</v>
      </c>
      <c r="AL986" s="128">
        <f>IF(E986=1,VLOOKUP(Työfile_2024!D986,'2015'!$F$12:$AB$1887,23,FALSE),"-")</f>
        <v>0</v>
      </c>
      <c r="AM986" s="56">
        <f>VLOOKUP(Työfile_2024!D986,Tmatkat_20km_tarkasteltava_verk!$C$2:$D$1804,2,FALSE)</f>
        <v>0</v>
      </c>
      <c r="AN986" s="148">
        <f t="shared" si="252"/>
        <v>0</v>
      </c>
      <c r="AO986" s="178">
        <f>IF(E986=1,VLOOKUP(Työfile_2024!D986,'2015'!$F$12:$AC$1887,24,FALSE),"-")</f>
        <v>2</v>
      </c>
      <c r="AP986" s="52">
        <f>VLOOKUP(D986,Tarkasteltava_verkko_2024_harva!$E$2:$I$1804,5,FALSE)</f>
        <v>0</v>
      </c>
      <c r="AQ986" s="52">
        <f>VLOOKUP(D986,Tarkasteltava_verkko_2024_harva!$E$2:$I$1804,4,FALSE)</f>
        <v>0</v>
      </c>
      <c r="AR986" s="148">
        <v>0</v>
      </c>
      <c r="AS986" s="170" t="str">
        <f>IFERROR(VLOOKUP(C986,'2015'!$C$12:$AG$1887,30,FALSE),"-")</f>
        <v/>
      </c>
      <c r="AT986" s="148">
        <v>0</v>
      </c>
      <c r="AU986" s="170">
        <f>IFERROR(VLOOKUP(C986,'2015'!$C$12:$AG$1887,31,FALSE),"-")</f>
        <v>0</v>
      </c>
      <c r="AV986" s="106"/>
      <c r="AW986" s="63">
        <f>IFERROR(VLOOKUP(C986,Merkittävyysluokitus!$A$2:$J$1705,10,FALSE),"-")</f>
        <v>4</v>
      </c>
      <c r="AX986" s="175">
        <f>IFERROR(VLOOKUP(C986,Merkittävyysluokitus!$A$2:$J$1705,6,FALSE),"-")</f>
        <v>0.34699999999999998</v>
      </c>
      <c r="AY986" s="175">
        <f>IFERROR(VLOOKUP(C986,Merkittävyysluokitus!$A$2:$J$1705,7,FALSE),"-")</f>
        <v>0.127</v>
      </c>
      <c r="AZ986" s="175">
        <f>IFERROR(VLOOKUP(C986,Merkittävyysluokitus!$A$2:$J$1705,8,FALSE),"-")</f>
        <v>5.333333333333333E-2</v>
      </c>
      <c r="BA986" s="175">
        <f>IFERROR(VLOOKUP(C986,Merkittävyysluokitus!$A$2:$J$1705,9,FALSE),"-")</f>
        <v>0.16666666666666666</v>
      </c>
      <c r="BB986" s="203"/>
      <c r="BC986" s="203" t="str">
        <f t="shared" si="253"/>
        <v>ei mallia</v>
      </c>
      <c r="BD986" s="39" t="str">
        <f t="shared" si="247"/>
        <v>Ei luokiteltu</v>
      </c>
      <c r="BE986" s="68" t="str">
        <f t="shared" si="248"/>
        <v>ei mallia</v>
      </c>
      <c r="BF986" s="68" t="str">
        <f t="shared" si="249"/>
        <v>ei mallia</v>
      </c>
      <c r="BG986" s="68" t="str">
        <f t="shared" si="250"/>
        <v>ei mallia</v>
      </c>
      <c r="BH986" s="208" t="str">
        <f t="shared" si="251"/>
        <v>musta</v>
      </c>
      <c r="BI986" s="39"/>
      <c r="BJ986" s="39" t="str">
        <f>IF(F986="ei löydy","uusi tie",IF(E986=0,"tieosoite muuttunut",IF(E986=1,VLOOKUP(D986,'2015'!$F$12:$AL$1887,31,FALSE),"-")))</f>
        <v>musta</v>
      </c>
      <c r="BK986" s="67" t="str">
        <f>IF(E986=1,VLOOKUP(D986,'2015'!$F$12:$AL$1887,32,FALSE),"-")</f>
        <v>musta</v>
      </c>
      <c r="BL986" s="39" t="str">
        <f>IF(F986="ei löydy","uusi tie",IF(E986=0,"tieosoite muuttunut",IF(E986=1,VLOOKUP(D986,'2015'!$F$12:$AL$1887,33,FALSE),"-")))</f>
        <v>musta</v>
      </c>
      <c r="BM986" s="39"/>
      <c r="BN986" s="217" t="str">
        <f>VLOOKUP(D986,'2015'!$F$12:$AL$1887,33,FALSE)</f>
        <v>musta</v>
      </c>
      <c r="BO986" s="39"/>
      <c r="BP986" s="115"/>
      <c r="BQ986" s="26" t="s">
        <v>10</v>
      </c>
      <c r="BS986" s="5"/>
      <c r="BU986" s="37"/>
      <c r="BV986" s="30"/>
      <c r="BX986" t="str">
        <f>IF(E986=1,VLOOKUP(D986,'2015'!$F$12:$AX$1887,43,FALSE),"-")</f>
        <v>musta</v>
      </c>
      <c r="BY986" t="str">
        <f>IF(E986=1,VLOOKUP(D986,'2015'!$F$12:$AX$1887,44,FALSE),"-")</f>
        <v>musta</v>
      </c>
      <c r="BZ986" t="str">
        <f>IF(E986=1,VLOOKUP(D986,'2015'!$F$12:$AX$1887,45,FALSE),"-")</f>
        <v>musta</v>
      </c>
      <c r="CG986" s="2" t="s">
        <v>37</v>
      </c>
      <c r="CH986" s="2" t="s">
        <v>37</v>
      </c>
      <c r="CI986" s="2" t="s">
        <v>37</v>
      </c>
      <c r="CK986" s="21" t="s">
        <v>10</v>
      </c>
      <c r="CL986" s="21" t="s">
        <v>10</v>
      </c>
      <c r="CM986" s="21" t="s">
        <v>10</v>
      </c>
    </row>
    <row r="987" spans="1:91" ht="15.75" thickBot="1" x14ac:dyDescent="0.3">
      <c r="A987" s="50"/>
      <c r="B987" s="50"/>
      <c r="C987" s="50" t="str">
        <f t="shared" si="254"/>
        <v>11047_1_5984</v>
      </c>
      <c r="D987" s="51" t="str">
        <f t="shared" si="255"/>
        <v>11047_1</v>
      </c>
      <c r="E987" s="224">
        <f>IFERROR(VLOOKUP(C987,'2015'!$C$12:$D$1887,2,FALSE),0)</f>
        <v>1</v>
      </c>
      <c r="F987" s="51">
        <f>IFERROR(K987-IFERROR(VLOOKUP(D987,'2015'!$F$12:$I$1887,4,FALSE),"ei löydy"),"ei löydy")</f>
        <v>0</v>
      </c>
      <c r="G987" s="224">
        <f>IFERROR(VLOOKUP(Työfile_2024!C987,Liikennemalli!$D$6:$G$1921,4,FALSE),0)</f>
        <v>1</v>
      </c>
      <c r="H987" s="225">
        <f>K987-IFERROR(VLOOKUP(Työfile_2024!D987,Liikennemalli!$C$6:$H$1921,6,FALSE),"ei löydy")</f>
        <v>0</v>
      </c>
      <c r="I987" s="80">
        <v>11047</v>
      </c>
      <c r="J987" s="52">
        <v>1</v>
      </c>
      <c r="K987" s="52">
        <v>5984</v>
      </c>
      <c r="L987" s="53"/>
      <c r="M987" s="54"/>
      <c r="N987" s="54"/>
      <c r="O987" s="54"/>
      <c r="P987" s="54"/>
      <c r="Q987" s="55"/>
      <c r="R987" s="55"/>
      <c r="S987" s="55"/>
      <c r="T987" s="55"/>
      <c r="U987" s="52"/>
      <c r="V987" s="56">
        <v>385.29211229946526</v>
      </c>
      <c r="W987" s="56">
        <v>23.520721925133689</v>
      </c>
      <c r="X987" s="56">
        <v>398.32754010695186</v>
      </c>
      <c r="Y987" s="56">
        <f>VLOOKUP(D987,Liikennemalli24!$D$2:$F$1804,2,FALSE)</f>
        <v>13</v>
      </c>
      <c r="Z987" s="148">
        <f>VLOOKUP(D987,Liikennemalli24!$D$2:$F$1804,3,FALSE)</f>
        <v>0.28799999999999998</v>
      </c>
      <c r="AA987" s="178">
        <f>IF(G987=1,VLOOKUP(C987,Liikennemalli!$D$6:$H$1921,2,FALSE),"-")</f>
        <v>0</v>
      </c>
      <c r="AB987" s="198">
        <f>IF(G987=1,VLOOKUP(C987,Liikennemalli!$D$6:$H$1921,3,FALSE),"-")</f>
        <v>0</v>
      </c>
      <c r="AC987" s="51">
        <f>IF(E987=1,VLOOKUP(Työfile_2024!D987,'2015'!$F$12:$X$1887,18,FALSE),"-")</f>
        <v>11</v>
      </c>
      <c r="AD987" s="51">
        <f>IF(E987=1,VLOOKUP(Työfile_2024!D987,'2015'!$F$12:$X$1887,19,FALSE),"-")</f>
        <v>0.14000000000000001</v>
      </c>
      <c r="AI987" s="128">
        <f>IF(E987=1,VLOOKUP(Työfile_2024!D987,'2015'!$F$12:$AB$1887,20,FALSE),"-")</f>
        <v>0</v>
      </c>
      <c r="AJ987" s="128">
        <f>IF(E987=1,VLOOKUP(Työfile_2024!D987,'2015'!$F$12:$AB$1887,21,FALSE),"-")</f>
        <v>0</v>
      </c>
      <c r="AK987" s="128">
        <f>IF(E987=1,VLOOKUP(Työfile_2024!D987,'2015'!$F$12:$AB$1887,22,FALSE),"-")</f>
        <v>0</v>
      </c>
      <c r="AL987" s="128">
        <f>IF(E987=1,VLOOKUP(Työfile_2024!D987,'2015'!$F$12:$AB$1887,23,FALSE),"-")</f>
        <v>0</v>
      </c>
      <c r="AM987" s="56">
        <f>VLOOKUP(Työfile_2024!D987,Tmatkat_20km_tarkasteltava_verk!$C$2:$D$1804,2,FALSE)</f>
        <v>41</v>
      </c>
      <c r="AN987" s="148">
        <f t="shared" si="252"/>
        <v>0.10641276758900549</v>
      </c>
      <c r="AO987" s="178">
        <f>IF(E987=1,VLOOKUP(Työfile_2024!D987,'2015'!$F$12:$AC$1887,24,FALSE),"-")</f>
        <v>60</v>
      </c>
      <c r="AP987" s="52">
        <f>VLOOKUP(D987,Tarkasteltava_verkko_2024_harva!$E$2:$I$1804,5,FALSE)</f>
        <v>0</v>
      </c>
      <c r="AQ987" s="52">
        <f>VLOOKUP(D987,Tarkasteltava_verkko_2024_harva!$E$2:$I$1804,4,FALSE)</f>
        <v>0</v>
      </c>
      <c r="AR987" s="148">
        <v>0</v>
      </c>
      <c r="AS987" s="170" t="str">
        <f>IFERROR(VLOOKUP(C987,'2015'!$C$12:$AG$1887,30,FALSE),"-")</f>
        <v/>
      </c>
      <c r="AT987" s="148">
        <v>0</v>
      </c>
      <c r="AU987" s="170">
        <f>IFERROR(VLOOKUP(C987,'2015'!$C$12:$AG$1887,31,FALSE),"-")</f>
        <v>0</v>
      </c>
      <c r="AV987" s="106"/>
      <c r="AW987" s="63">
        <f>IFERROR(VLOOKUP(C987,Merkittävyysluokitus!$A$2:$J$1705,10,FALSE),"-")</f>
        <v>3</v>
      </c>
      <c r="AX987" s="175">
        <f>IFERROR(VLOOKUP(C987,Merkittävyysluokitus!$A$2:$J$1705,6,FALSE),"-")</f>
        <v>4.6554670465737145</v>
      </c>
      <c r="AY987" s="175">
        <f>IFERROR(VLOOKUP(C987,Merkittävyysluokitus!$A$2:$J$1705,7,FALSE),"-")</f>
        <v>1.489209670231729</v>
      </c>
      <c r="AZ987" s="175">
        <f>IFERROR(VLOOKUP(C987,Merkittävyysluokitus!$A$2:$J$1705,8,FALSE),"-")</f>
        <v>1.8329240430086522</v>
      </c>
      <c r="BA987" s="175">
        <f>IFERROR(VLOOKUP(C987,Merkittävyysluokitus!$A$2:$J$1705,9,FALSE),"-")</f>
        <v>1.3333333333333333</v>
      </c>
      <c r="BB987" s="203"/>
      <c r="BC987" s="203" t="str">
        <f t="shared" si="253"/>
        <v/>
      </c>
      <c r="BD987" s="39" t="str">
        <f t="shared" si="247"/>
        <v>musta</v>
      </c>
      <c r="BE987" s="68" t="str">
        <f t="shared" si="248"/>
        <v>musta</v>
      </c>
      <c r="BF987" s="68" t="str">
        <f t="shared" si="249"/>
        <v>musta</v>
      </c>
      <c r="BG987" s="68" t="str">
        <f t="shared" si="250"/>
        <v>musta</v>
      </c>
      <c r="BH987" s="208" t="str">
        <f t="shared" si="251"/>
        <v>musta</v>
      </c>
      <c r="BI987" s="39"/>
      <c r="BJ987" s="39" t="str">
        <f>IF(F987="ei löydy","uusi tie",IF(E987=0,"tieosoite muuttunut",IF(E987=1,VLOOKUP(D987,'2015'!$F$12:$AL$1887,31,FALSE),"-")))</f>
        <v>musta</v>
      </c>
      <c r="BK987" s="67" t="str">
        <f>IF(E987=1,VLOOKUP(D987,'2015'!$F$12:$AL$1887,32,FALSE),"-")</f>
        <v>musta</v>
      </c>
      <c r="BL987" s="39" t="str">
        <f>IF(F987="ei löydy","uusi tie",IF(E987=0,"tieosoite muuttunut",IF(E987=1,VLOOKUP(D987,'2015'!$F$12:$AL$1887,33,FALSE),"-")))</f>
        <v>musta</v>
      </c>
      <c r="BM987" s="39"/>
      <c r="BN987" s="217" t="str">
        <f>VLOOKUP(D987,'2015'!$F$12:$AL$1887,33,FALSE)</f>
        <v>musta</v>
      </c>
      <c r="BO987" s="39"/>
      <c r="BP987" s="115"/>
      <c r="BQ987" s="26" t="s">
        <v>10</v>
      </c>
      <c r="BS987" s="5"/>
      <c r="BU987" s="37"/>
      <c r="BV987" s="30"/>
      <c r="BX987" t="str">
        <f>IF(E987=1,VLOOKUP(D987,'2015'!$F$12:$AX$1887,43,FALSE),"-")</f>
        <v>musta</v>
      </c>
      <c r="BY987" t="str">
        <f>IF(E987=1,VLOOKUP(D987,'2015'!$F$12:$AX$1887,44,FALSE),"-")</f>
        <v>musta</v>
      </c>
      <c r="BZ987" t="str">
        <f>IF(E987=1,VLOOKUP(D987,'2015'!$F$12:$AX$1887,45,FALSE),"-")</f>
        <v>musta</v>
      </c>
      <c r="CG987" s="21"/>
      <c r="CH987" s="21"/>
      <c r="CI987" s="21"/>
      <c r="CK987" s="21"/>
      <c r="CL987" s="21"/>
      <c r="CM987" s="21"/>
    </row>
    <row r="988" spans="1:91" ht="15.75" thickBot="1" x14ac:dyDescent="0.3">
      <c r="A988" s="50"/>
      <c r="B988" s="50"/>
      <c r="C988" s="50" t="str">
        <f t="shared" si="254"/>
        <v>11047_2_3440</v>
      </c>
      <c r="D988" s="51" t="str">
        <f t="shared" si="255"/>
        <v>11047_2</v>
      </c>
      <c r="E988" s="224">
        <f>IFERROR(VLOOKUP(C988,'2015'!$C$12:$D$1887,2,FALSE),0)</f>
        <v>1</v>
      </c>
      <c r="F988" s="51">
        <f>IFERROR(K988-IFERROR(VLOOKUP(D988,'2015'!$F$12:$I$1887,4,FALSE),"ei löydy"),"ei löydy")</f>
        <v>0</v>
      </c>
      <c r="G988" s="224">
        <f>IFERROR(VLOOKUP(Työfile_2024!C988,Liikennemalli!$D$6:$G$1921,4,FALSE),0)</f>
        <v>1</v>
      </c>
      <c r="H988" s="225">
        <f>K988-IFERROR(VLOOKUP(Työfile_2024!D988,Liikennemalli!$C$6:$H$1921,6,FALSE),"ei löydy")</f>
        <v>0</v>
      </c>
      <c r="I988" s="80">
        <v>11047</v>
      </c>
      <c r="J988" s="52">
        <v>2</v>
      </c>
      <c r="K988" s="52">
        <v>3440</v>
      </c>
      <c r="L988" s="53"/>
      <c r="M988" s="54"/>
      <c r="N988" s="54"/>
      <c r="O988" s="54"/>
      <c r="P988" s="54"/>
      <c r="Q988" s="55"/>
      <c r="R988" s="55"/>
      <c r="S988" s="55"/>
      <c r="T988" s="55"/>
      <c r="U988" s="52"/>
      <c r="V988" s="56">
        <v>343</v>
      </c>
      <c r="W988" s="56">
        <v>21</v>
      </c>
      <c r="X988" s="56">
        <v>372</v>
      </c>
      <c r="Y988" s="56">
        <f>VLOOKUP(D988,Liikennemalli24!$D$2:$F$1804,2,FALSE)</f>
        <v>0</v>
      </c>
      <c r="Z988" s="148">
        <f>VLOOKUP(D988,Liikennemalli24!$D$2:$F$1804,3,FALSE)</f>
        <v>0</v>
      </c>
      <c r="AA988" s="178">
        <f>IF(G988=1,VLOOKUP(C988,Liikennemalli!$D$6:$H$1921,2,FALSE),"-")</f>
        <v>0</v>
      </c>
      <c r="AB988" s="198">
        <f>IF(G988=1,VLOOKUP(C988,Liikennemalli!$D$6:$H$1921,3,FALSE),"-")</f>
        <v>0</v>
      </c>
      <c r="AC988" s="51">
        <f>IF(E988=1,VLOOKUP(Työfile_2024!D988,'2015'!$F$12:$X$1887,18,FALSE),"-")</f>
        <v>87</v>
      </c>
      <c r="AD988" s="51">
        <f>IF(E988=1,VLOOKUP(Työfile_2024!D988,'2015'!$F$12:$X$1887,19,FALSE),"-")</f>
        <v>0.25</v>
      </c>
      <c r="AI988" s="128">
        <f>IF(E988=1,VLOOKUP(Työfile_2024!D988,'2015'!$F$12:$AB$1887,20,FALSE),"-")</f>
        <v>0</v>
      </c>
      <c r="AJ988" s="128">
        <f>IF(E988=1,VLOOKUP(Työfile_2024!D988,'2015'!$F$12:$AB$1887,21,FALSE),"-")</f>
        <v>0</v>
      </c>
      <c r="AK988" s="128">
        <f>IF(E988=1,VLOOKUP(Työfile_2024!D988,'2015'!$F$12:$AB$1887,22,FALSE),"-")</f>
        <v>0</v>
      </c>
      <c r="AL988" s="128">
        <f>IF(E988=1,VLOOKUP(Työfile_2024!D988,'2015'!$F$12:$AB$1887,23,FALSE),"-")</f>
        <v>0</v>
      </c>
      <c r="AM988" s="56">
        <f>VLOOKUP(Työfile_2024!D988,Tmatkat_20km_tarkasteltava_verk!$C$2:$D$1804,2,FALSE)</f>
        <v>21</v>
      </c>
      <c r="AN988" s="148">
        <f t="shared" si="252"/>
        <v>6.1224489795918366E-2</v>
      </c>
      <c r="AO988" s="178">
        <f>IF(E988=1,VLOOKUP(Työfile_2024!D988,'2015'!$F$12:$AC$1887,24,FALSE),"-")</f>
        <v>57</v>
      </c>
      <c r="AP988" s="52">
        <f>VLOOKUP(D988,Tarkasteltava_verkko_2024_harva!$E$2:$I$1804,5,FALSE)</f>
        <v>0</v>
      </c>
      <c r="AQ988" s="52">
        <f>VLOOKUP(D988,Tarkasteltava_verkko_2024_harva!$E$2:$I$1804,4,FALSE)</f>
        <v>0</v>
      </c>
      <c r="AR988" s="148">
        <v>0</v>
      </c>
      <c r="AS988" s="170" t="str">
        <f>IFERROR(VLOOKUP(C988,'2015'!$C$12:$AG$1887,30,FALSE),"-")</f>
        <v/>
      </c>
      <c r="AT988" s="148">
        <v>0</v>
      </c>
      <c r="AU988" s="170">
        <f>IFERROR(VLOOKUP(C988,'2015'!$C$12:$AG$1887,31,FALSE),"-")</f>
        <v>0</v>
      </c>
      <c r="AV988" s="106"/>
      <c r="AW988" s="63">
        <f>IFERROR(VLOOKUP(C988,Merkittävyysluokitus!$A$2:$J$1705,10,FALSE),"-")</f>
        <v>3</v>
      </c>
      <c r="AX988" s="175">
        <f>IFERROR(VLOOKUP(C988,Merkittävyysluokitus!$A$2:$J$1705,6,FALSE),"-")</f>
        <v>3.9415570776255699</v>
      </c>
      <c r="AY988" s="175">
        <f>IFERROR(VLOOKUP(C988,Merkittävyysluokitus!$A$2:$J$1705,7,FALSE),"-")</f>
        <v>1.3123333333333331</v>
      </c>
      <c r="AZ988" s="175">
        <f>IFERROR(VLOOKUP(C988,Merkittävyysluokitus!$A$2:$J$1705,8,FALSE),"-")</f>
        <v>1.4625570776255705</v>
      </c>
      <c r="BA988" s="175">
        <f>IFERROR(VLOOKUP(C988,Merkittävyysluokitus!$A$2:$J$1705,9,FALSE),"-")</f>
        <v>1.1666666666666665</v>
      </c>
      <c r="BB988" s="203"/>
      <c r="BC988" s="203" t="str">
        <f t="shared" si="253"/>
        <v>ei mallia</v>
      </c>
      <c r="BD988" s="39" t="str">
        <f t="shared" si="247"/>
        <v>Ei luokiteltu</v>
      </c>
      <c r="BE988" s="68" t="str">
        <f t="shared" si="248"/>
        <v>ei mallia</v>
      </c>
      <c r="BF988" s="68" t="str">
        <f t="shared" si="249"/>
        <v>ei mallia</v>
      </c>
      <c r="BG988" s="68" t="str">
        <f t="shared" si="250"/>
        <v>ei mallia</v>
      </c>
      <c r="BH988" s="208" t="str">
        <f t="shared" si="251"/>
        <v>musta</v>
      </c>
      <c r="BI988" s="39"/>
      <c r="BJ988" s="39" t="str">
        <f>IF(F988="ei löydy","uusi tie",IF(E988=0,"tieosoite muuttunut",IF(E988=1,VLOOKUP(D988,'2015'!$F$12:$AL$1887,31,FALSE),"-")))</f>
        <v>musta</v>
      </c>
      <c r="BK988" s="67" t="str">
        <f>IF(E988=1,VLOOKUP(D988,'2015'!$F$12:$AL$1887,32,FALSE),"-")</f>
        <v>musta</v>
      </c>
      <c r="BL988" s="39" t="str">
        <f>IF(F988="ei löydy","uusi tie",IF(E988=0,"tieosoite muuttunut",IF(E988=1,VLOOKUP(D988,'2015'!$F$12:$AL$1887,33,FALSE),"-")))</f>
        <v>musta</v>
      </c>
      <c r="BM988" s="39"/>
      <c r="BN988" s="217" t="str">
        <f>VLOOKUP(D988,'2015'!$F$12:$AL$1887,33,FALSE)</f>
        <v>musta</v>
      </c>
      <c r="BO988" s="39"/>
      <c r="BP988" s="115"/>
      <c r="BQ988" s="26" t="s">
        <v>10</v>
      </c>
      <c r="BS988" s="5"/>
      <c r="BU988" s="37"/>
      <c r="BV988" s="30"/>
      <c r="BX988" t="str">
        <f>IF(E988=1,VLOOKUP(D988,'2015'!$F$12:$AX$1887,43,FALSE),"-")</f>
        <v>musta</v>
      </c>
      <c r="BY988" t="str">
        <f>IF(E988=1,VLOOKUP(D988,'2015'!$F$12:$AX$1887,44,FALSE),"-")</f>
        <v>musta</v>
      </c>
      <c r="BZ988" t="str">
        <f>IF(E988=1,VLOOKUP(D988,'2015'!$F$12:$AX$1887,45,FALSE),"-")</f>
        <v>musta</v>
      </c>
      <c r="CG988" s="21"/>
      <c r="CH988" s="21"/>
      <c r="CI988" s="21"/>
      <c r="CK988" s="21"/>
      <c r="CL988" s="21"/>
      <c r="CM988" s="21"/>
    </row>
    <row r="989" spans="1:91" ht="15.75" thickBot="1" x14ac:dyDescent="0.3">
      <c r="A989" s="50"/>
      <c r="B989" s="50"/>
      <c r="C989" s="50" t="str">
        <f t="shared" si="254"/>
        <v>11049_1_6653</v>
      </c>
      <c r="D989" s="51" t="str">
        <f t="shared" si="255"/>
        <v>11049_1</v>
      </c>
      <c r="E989" s="224">
        <f>IFERROR(VLOOKUP(C989,'2015'!$C$12:$D$1887,2,FALSE),0)</f>
        <v>1</v>
      </c>
      <c r="F989" s="51">
        <f>IFERROR(K989-IFERROR(VLOOKUP(D989,'2015'!$F$12:$I$1887,4,FALSE),"ei löydy"),"ei löydy")</f>
        <v>0</v>
      </c>
      <c r="G989" s="224">
        <f>IFERROR(VLOOKUP(Työfile_2024!C989,Liikennemalli!$D$6:$G$1921,4,FALSE),0)</f>
        <v>1</v>
      </c>
      <c r="H989" s="225">
        <f>K989-IFERROR(VLOOKUP(Työfile_2024!D989,Liikennemalli!$C$6:$H$1921,6,FALSE),"ei löydy")</f>
        <v>0</v>
      </c>
      <c r="I989" s="80">
        <v>11049</v>
      </c>
      <c r="J989" s="52">
        <v>1</v>
      </c>
      <c r="K989" s="52">
        <v>6653</v>
      </c>
      <c r="L989" s="53"/>
      <c r="M989" s="54"/>
      <c r="N989" s="54"/>
      <c r="O989" s="54"/>
      <c r="P989" s="54"/>
      <c r="Q989" s="55"/>
      <c r="R989" s="55"/>
      <c r="S989" s="55"/>
      <c r="T989" s="55"/>
      <c r="U989" s="52"/>
      <c r="V989" s="56">
        <v>153</v>
      </c>
      <c r="W989" s="56">
        <v>11</v>
      </c>
      <c r="X989" s="56">
        <v>155</v>
      </c>
      <c r="Y989" s="56">
        <f>VLOOKUP(D989,Liikennemalli24!$D$2:$F$1804,2,FALSE)</f>
        <v>0</v>
      </c>
      <c r="Z989" s="148">
        <f>VLOOKUP(D989,Liikennemalli24!$D$2:$F$1804,3,FALSE)</f>
        <v>0</v>
      </c>
      <c r="AA989" s="178">
        <f>IF(G989=1,VLOOKUP(C989,Liikennemalli!$D$6:$H$1921,2,FALSE),"-")</f>
        <v>0</v>
      </c>
      <c r="AB989" s="198">
        <f>IF(G989=1,VLOOKUP(C989,Liikennemalli!$D$6:$H$1921,3,FALSE),"-")</f>
        <v>0</v>
      </c>
      <c r="AC989" s="51">
        <f>IF(E989=1,VLOOKUP(Työfile_2024!D989,'2015'!$F$12:$X$1887,18,FALSE),"-")</f>
        <v>1</v>
      </c>
      <c r="AD989" s="51">
        <f>IF(E989=1,VLOOKUP(Työfile_2024!D989,'2015'!$F$12:$X$1887,19,FALSE),"-")</f>
        <v>0.91</v>
      </c>
      <c r="AI989" s="128">
        <f>IF(E989=1,VLOOKUP(Työfile_2024!D989,'2015'!$F$12:$AB$1887,20,FALSE),"-")</f>
        <v>0</v>
      </c>
      <c r="AJ989" s="128">
        <f>IF(E989=1,VLOOKUP(Työfile_2024!D989,'2015'!$F$12:$AB$1887,21,FALSE),"-")</f>
        <v>0</v>
      </c>
      <c r="AK989" s="128">
        <f>IF(E989=1,VLOOKUP(Työfile_2024!D989,'2015'!$F$12:$AB$1887,22,FALSE),"-")</f>
        <v>0</v>
      </c>
      <c r="AL989" s="128">
        <f>IF(E989=1,VLOOKUP(Työfile_2024!D989,'2015'!$F$12:$AB$1887,23,FALSE),"-")</f>
        <v>0</v>
      </c>
      <c r="AM989" s="56">
        <f>VLOOKUP(Työfile_2024!D989,Tmatkat_20km_tarkasteltava_verk!$C$2:$D$1804,2,FALSE)</f>
        <v>19</v>
      </c>
      <c r="AN989" s="148">
        <f t="shared" si="252"/>
        <v>0.12418300653594772</v>
      </c>
      <c r="AO989" s="178">
        <f>IF(E989=1,VLOOKUP(Työfile_2024!D989,'2015'!$F$12:$AC$1887,24,FALSE),"-")</f>
        <v>29</v>
      </c>
      <c r="AP989" s="52">
        <f>VLOOKUP(D989,Tarkasteltava_verkko_2024_harva!$E$2:$I$1804,5,FALSE)</f>
        <v>0</v>
      </c>
      <c r="AQ989" s="52">
        <f>VLOOKUP(D989,Tarkasteltava_verkko_2024_harva!$E$2:$I$1804,4,FALSE)</f>
        <v>0</v>
      </c>
      <c r="AR989" s="148">
        <v>0</v>
      </c>
      <c r="AS989" s="170" t="str">
        <f>IFERROR(VLOOKUP(C989,'2015'!$C$12:$AG$1887,30,FALSE),"-")</f>
        <v/>
      </c>
      <c r="AT989" s="148">
        <v>0</v>
      </c>
      <c r="AU989" s="170">
        <f>IFERROR(VLOOKUP(C989,'2015'!$C$12:$AG$1887,31,FALSE),"-")</f>
        <v>0</v>
      </c>
      <c r="AV989" s="106"/>
      <c r="AW989" s="63">
        <f>IFERROR(VLOOKUP(C989,Merkittävyysluokitus!$A$2:$J$1705,10,FALSE),"-")</f>
        <v>4</v>
      </c>
      <c r="AX989" s="175">
        <f>IFERROR(VLOOKUP(C989,Merkittävyysluokitus!$A$2:$J$1705,6,FALSE),"-")</f>
        <v>2.0645479452054794</v>
      </c>
      <c r="AY989" s="175">
        <f>IFERROR(VLOOKUP(C989,Merkittävyysluokitus!$A$2:$J$1705,7,FALSE),"-")</f>
        <v>0.60899999999999999</v>
      </c>
      <c r="AZ989" s="175">
        <f>IFERROR(VLOOKUP(C989,Merkittävyysluokitus!$A$2:$J$1705,8,FALSE),"-")</f>
        <v>0.95554794520547937</v>
      </c>
      <c r="BA989" s="175">
        <f>IFERROR(VLOOKUP(C989,Merkittävyysluokitus!$A$2:$J$1705,9,FALSE),"-")</f>
        <v>0.5</v>
      </c>
      <c r="BB989" s="203"/>
      <c r="BC989" s="203" t="str">
        <f t="shared" si="253"/>
        <v>ei mallia</v>
      </c>
      <c r="BD989" s="39" t="str">
        <f t="shared" si="247"/>
        <v>Ei luokiteltu</v>
      </c>
      <c r="BE989" s="68" t="str">
        <f t="shared" si="248"/>
        <v>ei mallia</v>
      </c>
      <c r="BF989" s="68" t="str">
        <f t="shared" si="249"/>
        <v>ei mallia</v>
      </c>
      <c r="BG989" s="68" t="str">
        <f t="shared" si="250"/>
        <v>ei mallia</v>
      </c>
      <c r="BH989" s="208" t="str">
        <f t="shared" si="251"/>
        <v>musta</v>
      </c>
      <c r="BI989" s="39"/>
      <c r="BJ989" s="39" t="str">
        <f>IF(F989="ei löydy","uusi tie",IF(E989=0,"tieosoite muuttunut",IF(E989=1,VLOOKUP(D989,'2015'!$F$12:$AL$1887,31,FALSE),"-")))</f>
        <v>musta</v>
      </c>
      <c r="BK989" s="67" t="str">
        <f>IF(E989=1,VLOOKUP(D989,'2015'!$F$12:$AL$1887,32,FALSE),"-")</f>
        <v>musta</v>
      </c>
      <c r="BL989" s="39" t="str">
        <f>IF(F989="ei löydy","uusi tie",IF(E989=0,"tieosoite muuttunut",IF(E989=1,VLOOKUP(D989,'2015'!$F$12:$AL$1887,33,FALSE),"-")))</f>
        <v>musta</v>
      </c>
      <c r="BM989" s="39"/>
      <c r="BN989" s="217" t="str">
        <f>VLOOKUP(D989,'2015'!$F$12:$AL$1887,33,FALSE)</f>
        <v>musta</v>
      </c>
      <c r="BO989" s="39"/>
      <c r="BP989" s="115"/>
      <c r="BQ989" s="26" t="s">
        <v>10</v>
      </c>
      <c r="BS989" s="5"/>
      <c r="BU989" s="37"/>
      <c r="BV989" s="30"/>
      <c r="BX989" t="str">
        <f>IF(E989=1,VLOOKUP(D989,'2015'!$F$12:$AX$1887,43,FALSE),"-")</f>
        <v>musta</v>
      </c>
      <c r="BY989" t="str">
        <f>IF(E989=1,VLOOKUP(D989,'2015'!$F$12:$AX$1887,44,FALSE),"-")</f>
        <v>musta</v>
      </c>
      <c r="BZ989" t="str">
        <f>IF(E989=1,VLOOKUP(D989,'2015'!$F$12:$AX$1887,45,FALSE),"-")</f>
        <v>musta</v>
      </c>
      <c r="CG989" s="21"/>
      <c r="CH989" s="21"/>
      <c r="CI989" s="21"/>
      <c r="CK989" s="21"/>
      <c r="CL989" s="21"/>
      <c r="CM989" s="21"/>
    </row>
    <row r="990" spans="1:91" ht="15.75" thickBot="1" x14ac:dyDescent="0.3">
      <c r="A990" s="50"/>
      <c r="B990" s="50"/>
      <c r="C990" s="50" t="str">
        <f t="shared" si="254"/>
        <v>11051_1_4889</v>
      </c>
      <c r="D990" s="51" t="str">
        <f t="shared" si="255"/>
        <v>11051_1</v>
      </c>
      <c r="E990" s="224">
        <f>IFERROR(VLOOKUP(C990,'2015'!$C$12:$D$1887,2,FALSE),0)</f>
        <v>1</v>
      </c>
      <c r="F990" s="51">
        <f>IFERROR(K990-IFERROR(VLOOKUP(D990,'2015'!$F$12:$I$1887,4,FALSE),"ei löydy"),"ei löydy")</f>
        <v>0</v>
      </c>
      <c r="G990" s="224">
        <f>IFERROR(VLOOKUP(Työfile_2024!C990,Liikennemalli!$D$6:$G$1921,4,FALSE),0)</f>
        <v>1</v>
      </c>
      <c r="H990" s="225">
        <f>K990-IFERROR(VLOOKUP(Työfile_2024!D990,Liikennemalli!$C$6:$H$1921,6,FALSE),"ei löydy")</f>
        <v>0</v>
      </c>
      <c r="I990" s="80">
        <v>11051</v>
      </c>
      <c r="J990" s="52">
        <v>1</v>
      </c>
      <c r="K990" s="52">
        <v>4889</v>
      </c>
      <c r="L990" s="53"/>
      <c r="M990" s="54"/>
      <c r="N990" s="54"/>
      <c r="O990" s="54"/>
      <c r="P990" s="54"/>
      <c r="Q990" s="55"/>
      <c r="R990" s="55"/>
      <c r="S990" s="55"/>
      <c r="T990" s="55"/>
      <c r="U990" s="52"/>
      <c r="V990" s="56">
        <v>397</v>
      </c>
      <c r="W990" s="56">
        <v>39</v>
      </c>
      <c r="X990" s="56">
        <v>380</v>
      </c>
      <c r="Y990" s="56">
        <f>VLOOKUP(D990,Liikennemalli24!$D$2:$F$1804,2,FALSE)</f>
        <v>0</v>
      </c>
      <c r="Z990" s="148">
        <f>VLOOKUP(D990,Liikennemalli24!$D$2:$F$1804,3,FALSE)</f>
        <v>0</v>
      </c>
      <c r="AA990" s="178">
        <f>IF(G990=1,VLOOKUP(C990,Liikennemalli!$D$6:$H$1921,2,FALSE),"-")</f>
        <v>0</v>
      </c>
      <c r="AB990" s="198">
        <f>IF(G990=1,VLOOKUP(C990,Liikennemalli!$D$6:$H$1921,3,FALSE),"-")</f>
        <v>0</v>
      </c>
      <c r="AC990" s="51">
        <f>IF(E990=1,VLOOKUP(Työfile_2024!D990,'2015'!$F$12:$X$1887,18,FALSE),"-")</f>
        <v>13</v>
      </c>
      <c r="AD990" s="51">
        <f>IF(E990=1,VLOOKUP(Työfile_2024!D990,'2015'!$F$12:$X$1887,19,FALSE),"-")</f>
        <v>0.36</v>
      </c>
      <c r="AI990" s="128">
        <f>IF(E990=1,VLOOKUP(Työfile_2024!D990,'2015'!$F$12:$AB$1887,20,FALSE),"-")</f>
        <v>0</v>
      </c>
      <c r="AJ990" s="128">
        <f>IF(E990=1,VLOOKUP(Työfile_2024!D990,'2015'!$F$12:$AB$1887,21,FALSE),"-")</f>
        <v>0</v>
      </c>
      <c r="AK990" s="128">
        <f>IF(E990=1,VLOOKUP(Työfile_2024!D990,'2015'!$F$12:$AB$1887,22,FALSE),"-")</f>
        <v>0</v>
      </c>
      <c r="AL990" s="128">
        <f>IF(E990=1,VLOOKUP(Työfile_2024!D990,'2015'!$F$12:$AB$1887,23,FALSE),"-")</f>
        <v>0</v>
      </c>
      <c r="AM990" s="56">
        <f>VLOOKUP(Työfile_2024!D990,Tmatkat_20km_tarkasteltava_verk!$C$2:$D$1804,2,FALSE)</f>
        <v>16</v>
      </c>
      <c r="AN990" s="148">
        <f t="shared" si="252"/>
        <v>4.0302267002518891E-2</v>
      </c>
      <c r="AO990" s="178">
        <f>IF(E990=1,VLOOKUP(Työfile_2024!D990,'2015'!$F$12:$AC$1887,24,FALSE),"-")</f>
        <v>12</v>
      </c>
      <c r="AP990" s="52">
        <f>VLOOKUP(D990,Tarkasteltava_verkko_2024_harva!$E$2:$I$1804,5,FALSE)</f>
        <v>0</v>
      </c>
      <c r="AQ990" s="52">
        <f>VLOOKUP(D990,Tarkasteltava_verkko_2024_harva!$E$2:$I$1804,4,FALSE)</f>
        <v>0</v>
      </c>
      <c r="AR990" s="148">
        <v>0</v>
      </c>
      <c r="AS990" s="170" t="str">
        <f>IFERROR(VLOOKUP(C990,'2015'!$C$12:$AG$1887,30,FALSE),"-")</f>
        <v/>
      </c>
      <c r="AT990" s="148">
        <v>0</v>
      </c>
      <c r="AU990" s="170">
        <f>IFERROR(VLOOKUP(C990,'2015'!$C$12:$AG$1887,31,FALSE),"-")</f>
        <v>0</v>
      </c>
      <c r="AV990" s="106"/>
      <c r="AW990" s="63">
        <f>IFERROR(VLOOKUP(C990,Merkittävyysluokitus!$A$2:$J$1705,10,FALSE),"-")</f>
        <v>3</v>
      </c>
      <c r="AX990" s="175">
        <f>IFERROR(VLOOKUP(C990,Merkittävyysluokitus!$A$2:$J$1705,6,FALSE),"-")</f>
        <v>4.4456042617960421</v>
      </c>
      <c r="AY990" s="175">
        <f>IFERROR(VLOOKUP(C990,Merkittävyysluokitus!$A$2:$J$1705,7,FALSE),"-")</f>
        <v>1.3009999999999997</v>
      </c>
      <c r="AZ990" s="175">
        <f>IFERROR(VLOOKUP(C990,Merkittävyysluokitus!$A$2:$J$1705,8,FALSE),"-")</f>
        <v>2.6446042617960424</v>
      </c>
      <c r="BA990" s="175">
        <f>IFERROR(VLOOKUP(C990,Merkittävyysluokitus!$A$2:$J$1705,9,FALSE),"-")</f>
        <v>0.5</v>
      </c>
      <c r="BB990" s="203"/>
      <c r="BC990" s="203" t="str">
        <f t="shared" si="253"/>
        <v>ei mallia</v>
      </c>
      <c r="BD990" s="39" t="str">
        <f t="shared" si="247"/>
        <v>Ei luokiteltu</v>
      </c>
      <c r="BE990" s="68" t="str">
        <f t="shared" si="248"/>
        <v>ei mallia</v>
      </c>
      <c r="BF990" s="68" t="str">
        <f t="shared" si="249"/>
        <v>ei mallia</v>
      </c>
      <c r="BG990" s="68" t="str">
        <f t="shared" si="250"/>
        <v>ei mallia</v>
      </c>
      <c r="BH990" s="208" t="str">
        <f t="shared" si="251"/>
        <v>musta</v>
      </c>
      <c r="BI990" s="39"/>
      <c r="BJ990" s="39" t="str">
        <f>IF(F990="ei löydy","uusi tie",IF(E990=0,"tieosoite muuttunut",IF(E990=1,VLOOKUP(D990,'2015'!$F$12:$AL$1887,31,FALSE),"-")))</f>
        <v>musta</v>
      </c>
      <c r="BK990" s="67" t="str">
        <f>IF(E990=1,VLOOKUP(D990,'2015'!$F$12:$AL$1887,32,FALSE),"-")</f>
        <v>musta</v>
      </c>
      <c r="BL990" s="39" t="str">
        <f>IF(F990="ei löydy","uusi tie",IF(E990=0,"tieosoite muuttunut",IF(E990=1,VLOOKUP(D990,'2015'!$F$12:$AL$1887,33,FALSE),"-")))</f>
        <v>musta</v>
      </c>
      <c r="BM990" s="39"/>
      <c r="BN990" s="217" t="str">
        <f>VLOOKUP(D990,'2015'!$F$12:$AL$1887,33,FALSE)</f>
        <v>musta</v>
      </c>
      <c r="BO990" s="39"/>
      <c r="BP990" s="115"/>
      <c r="BQ990" s="26" t="s">
        <v>10</v>
      </c>
      <c r="BS990" s="5"/>
      <c r="BU990" s="37"/>
      <c r="BV990" s="30"/>
      <c r="BX990" t="str">
        <f>IF(E990=1,VLOOKUP(D990,'2015'!$F$12:$AX$1887,43,FALSE),"-")</f>
        <v>musta</v>
      </c>
      <c r="BY990" t="str">
        <f>IF(E990=1,VLOOKUP(D990,'2015'!$F$12:$AX$1887,44,FALSE),"-")</f>
        <v>musta</v>
      </c>
      <c r="BZ990" t="str">
        <f>IF(E990=1,VLOOKUP(D990,'2015'!$F$12:$AX$1887,45,FALSE),"-")</f>
        <v>musta</v>
      </c>
      <c r="CG990" s="21"/>
      <c r="CH990" s="21"/>
      <c r="CI990" s="21"/>
      <c r="CK990" s="21"/>
      <c r="CL990" s="21"/>
      <c r="CM990" s="21"/>
    </row>
    <row r="991" spans="1:91" ht="15.75" thickBot="1" x14ac:dyDescent="0.3">
      <c r="A991" s="50"/>
      <c r="B991" s="50"/>
      <c r="C991" s="50" t="str">
        <f t="shared" si="254"/>
        <v>11051_2_2220</v>
      </c>
      <c r="D991" s="51" t="str">
        <f t="shared" si="255"/>
        <v>11051_2</v>
      </c>
      <c r="E991" s="224">
        <f>IFERROR(VLOOKUP(C991,'2015'!$C$12:$D$1887,2,FALSE),0)</f>
        <v>1</v>
      </c>
      <c r="F991" s="51">
        <f>IFERROR(K991-IFERROR(VLOOKUP(D991,'2015'!$F$12:$I$1887,4,FALSE),"ei löydy"),"ei löydy")</f>
        <v>0</v>
      </c>
      <c r="G991" s="224">
        <f>IFERROR(VLOOKUP(Työfile_2024!C991,Liikennemalli!$D$6:$G$1921,4,FALSE),0)</f>
        <v>1</v>
      </c>
      <c r="H991" s="225">
        <f>K991-IFERROR(VLOOKUP(Työfile_2024!D991,Liikennemalli!$C$6:$H$1921,6,FALSE),"ei löydy")</f>
        <v>0</v>
      </c>
      <c r="I991" s="80">
        <v>11051</v>
      </c>
      <c r="J991" s="52">
        <v>2</v>
      </c>
      <c r="K991" s="52">
        <v>2220</v>
      </c>
      <c r="L991" s="53"/>
      <c r="M991" s="54"/>
      <c r="N991" s="54"/>
      <c r="O991" s="54"/>
      <c r="P991" s="54"/>
      <c r="Q991" s="55"/>
      <c r="R991" s="55"/>
      <c r="S991" s="55"/>
      <c r="T991" s="55"/>
      <c r="U991" s="52"/>
      <c r="V991" s="56">
        <v>140</v>
      </c>
      <c r="W991" s="56">
        <v>11</v>
      </c>
      <c r="X991" s="56">
        <v>119</v>
      </c>
      <c r="Y991" s="56">
        <f>VLOOKUP(D991,Liikennemalli24!$D$2:$F$1804,2,FALSE)</f>
        <v>0</v>
      </c>
      <c r="Z991" s="148">
        <f>VLOOKUP(D991,Liikennemalli24!$D$2:$F$1804,3,FALSE)</f>
        <v>0</v>
      </c>
      <c r="AA991" s="178">
        <f>IF(G991=1,VLOOKUP(C991,Liikennemalli!$D$6:$H$1921,2,FALSE),"-")</f>
        <v>0</v>
      </c>
      <c r="AB991" s="198">
        <f>IF(G991=1,VLOOKUP(C991,Liikennemalli!$D$6:$H$1921,3,FALSE),"-")</f>
        <v>0</v>
      </c>
      <c r="AC991" s="51">
        <f>IF(E991=1,VLOOKUP(Työfile_2024!D991,'2015'!$F$12:$X$1887,18,FALSE),"-")</f>
        <v>1</v>
      </c>
      <c r="AD991" s="51">
        <f>IF(E991=1,VLOOKUP(Työfile_2024!D991,'2015'!$F$12:$X$1887,19,FALSE),"-")</f>
        <v>0.5</v>
      </c>
      <c r="AI991" s="128">
        <f>IF(E991=1,VLOOKUP(Työfile_2024!D991,'2015'!$F$12:$AB$1887,20,FALSE),"-")</f>
        <v>0</v>
      </c>
      <c r="AJ991" s="128">
        <f>IF(E991=1,VLOOKUP(Työfile_2024!D991,'2015'!$F$12:$AB$1887,21,FALSE),"-")</f>
        <v>0</v>
      </c>
      <c r="AK991" s="128">
        <f>IF(E991=1,VLOOKUP(Työfile_2024!D991,'2015'!$F$12:$AB$1887,22,FALSE),"-")</f>
        <v>0</v>
      </c>
      <c r="AL991" s="128">
        <f>IF(E991=1,VLOOKUP(Työfile_2024!D991,'2015'!$F$12:$AB$1887,23,FALSE),"-")</f>
        <v>0</v>
      </c>
      <c r="AM991" s="56">
        <f>VLOOKUP(Työfile_2024!D991,Tmatkat_20km_tarkasteltava_verk!$C$2:$D$1804,2,FALSE)</f>
        <v>10</v>
      </c>
      <c r="AN991" s="148">
        <f t="shared" si="252"/>
        <v>7.1428571428571425E-2</v>
      </c>
      <c r="AO991" s="178">
        <f>IF(E991=1,VLOOKUP(Työfile_2024!D991,'2015'!$F$12:$AC$1887,24,FALSE),"-")</f>
        <v>16</v>
      </c>
      <c r="AP991" s="52">
        <f>VLOOKUP(D991,Tarkasteltava_verkko_2024_harva!$E$2:$I$1804,5,FALSE)</f>
        <v>0</v>
      </c>
      <c r="AQ991" s="52">
        <f>VLOOKUP(D991,Tarkasteltava_verkko_2024_harva!$E$2:$I$1804,4,FALSE)</f>
        <v>0</v>
      </c>
      <c r="AR991" s="148">
        <v>0</v>
      </c>
      <c r="AS991" s="170" t="str">
        <f>IFERROR(VLOOKUP(C991,'2015'!$C$12:$AG$1887,30,FALSE),"-")</f>
        <v/>
      </c>
      <c r="AT991" s="148">
        <v>0</v>
      </c>
      <c r="AU991" s="170">
        <f>IFERROR(VLOOKUP(C991,'2015'!$C$12:$AG$1887,31,FALSE),"-")</f>
        <v>0</v>
      </c>
      <c r="AV991" s="106"/>
      <c r="AW991" s="63">
        <f>IFERROR(VLOOKUP(C991,Merkittävyysluokitus!$A$2:$J$1705,10,FALSE),"-")</f>
        <v>4</v>
      </c>
      <c r="AX991" s="175">
        <f>IFERROR(VLOOKUP(C991,Merkittävyysluokitus!$A$2:$J$1705,6,FALSE),"-")</f>
        <v>1.5902054794520546</v>
      </c>
      <c r="AY991" s="175">
        <f>IFERROR(VLOOKUP(C991,Merkittävyysluokitus!$A$2:$J$1705,7,FALSE),"-")</f>
        <v>0.47</v>
      </c>
      <c r="AZ991" s="175">
        <f>IFERROR(VLOOKUP(C991,Merkittävyysluokitus!$A$2:$J$1705,8,FALSE),"-")</f>
        <v>0.62020547945205473</v>
      </c>
      <c r="BA991" s="175">
        <f>IFERROR(VLOOKUP(C991,Merkittävyysluokitus!$A$2:$J$1705,9,FALSE),"-")</f>
        <v>0.5</v>
      </c>
      <c r="BB991" s="203"/>
      <c r="BC991" s="203" t="str">
        <f t="shared" si="253"/>
        <v>ei mallia</v>
      </c>
      <c r="BD991" s="39" t="str">
        <f t="shared" si="247"/>
        <v>Ei luokiteltu</v>
      </c>
      <c r="BE991" s="68" t="str">
        <f t="shared" si="248"/>
        <v>ei mallia</v>
      </c>
      <c r="BF991" s="68" t="str">
        <f t="shared" si="249"/>
        <v>ei mallia</v>
      </c>
      <c r="BG991" s="68" t="str">
        <f t="shared" si="250"/>
        <v>ei mallia</v>
      </c>
      <c r="BH991" s="208" t="str">
        <f t="shared" si="251"/>
        <v>musta</v>
      </c>
      <c r="BI991" s="39"/>
      <c r="BJ991" s="39" t="str">
        <f>IF(F991="ei löydy","uusi tie",IF(E991=0,"tieosoite muuttunut",IF(E991=1,VLOOKUP(D991,'2015'!$F$12:$AL$1887,31,FALSE),"-")))</f>
        <v>musta</v>
      </c>
      <c r="BK991" s="67" t="str">
        <f>IF(E991=1,VLOOKUP(D991,'2015'!$F$12:$AL$1887,32,FALSE),"-")</f>
        <v>musta</v>
      </c>
      <c r="BL991" s="39" t="str">
        <f>IF(F991="ei löydy","uusi tie",IF(E991=0,"tieosoite muuttunut",IF(E991=1,VLOOKUP(D991,'2015'!$F$12:$AL$1887,33,FALSE),"-")))</f>
        <v>musta</v>
      </c>
      <c r="BM991" s="39"/>
      <c r="BN991" s="217" t="str">
        <f>VLOOKUP(D991,'2015'!$F$12:$AL$1887,33,FALSE)</f>
        <v>musta</v>
      </c>
      <c r="BO991" s="39"/>
      <c r="BP991" s="115"/>
      <c r="BQ991" s="26" t="s">
        <v>10</v>
      </c>
      <c r="BS991" s="5"/>
      <c r="BU991" s="37"/>
      <c r="BV991" s="30"/>
      <c r="BX991" t="str">
        <f>IF(E991=1,VLOOKUP(D991,'2015'!$F$12:$AX$1887,43,FALSE),"-")</f>
        <v>musta</v>
      </c>
      <c r="BY991" t="str">
        <f>IF(E991=1,VLOOKUP(D991,'2015'!$F$12:$AX$1887,44,FALSE),"-")</f>
        <v>musta</v>
      </c>
      <c r="BZ991" t="str">
        <f>IF(E991=1,VLOOKUP(D991,'2015'!$F$12:$AX$1887,45,FALSE),"-")</f>
        <v>musta</v>
      </c>
      <c r="CG991" s="21"/>
      <c r="CH991" s="21"/>
      <c r="CI991" s="21"/>
      <c r="CK991" s="21"/>
      <c r="CL991" s="21"/>
      <c r="CM991" s="21"/>
    </row>
    <row r="992" spans="1:91" ht="15.75" thickBot="1" x14ac:dyDescent="0.3">
      <c r="A992" s="50"/>
      <c r="B992" s="50"/>
      <c r="C992" s="50" t="str">
        <f t="shared" si="254"/>
        <v>11053_1_4935</v>
      </c>
      <c r="D992" s="51" t="str">
        <f t="shared" si="255"/>
        <v>11053_1</v>
      </c>
      <c r="E992" s="224">
        <f>IFERROR(VLOOKUP(C992,'2015'!$C$12:$D$1887,2,FALSE),0)</f>
        <v>1</v>
      </c>
      <c r="F992" s="51">
        <f>IFERROR(K992-IFERROR(VLOOKUP(D992,'2015'!$F$12:$I$1887,4,FALSE),"ei löydy"),"ei löydy")</f>
        <v>0</v>
      </c>
      <c r="G992" s="224">
        <f>IFERROR(VLOOKUP(Työfile_2024!C992,Liikennemalli!$D$6:$G$1921,4,FALSE),0)</f>
        <v>1</v>
      </c>
      <c r="H992" s="225">
        <f>K992-IFERROR(VLOOKUP(Työfile_2024!D992,Liikennemalli!$C$6:$H$1921,6,FALSE),"ei löydy")</f>
        <v>0</v>
      </c>
      <c r="I992" s="80">
        <v>11053</v>
      </c>
      <c r="J992" s="52">
        <v>1</v>
      </c>
      <c r="K992" s="52">
        <v>4935</v>
      </c>
      <c r="L992" s="53"/>
      <c r="M992" s="54"/>
      <c r="N992" s="54"/>
      <c r="O992" s="54"/>
      <c r="P992" s="54"/>
      <c r="Q992" s="55"/>
      <c r="R992" s="55"/>
      <c r="S992" s="55"/>
      <c r="T992" s="55"/>
      <c r="U992" s="52"/>
      <c r="V992" s="56">
        <v>180</v>
      </c>
      <c r="W992" s="56">
        <v>16</v>
      </c>
      <c r="X992" s="56">
        <v>162</v>
      </c>
      <c r="Y992" s="56">
        <f>VLOOKUP(D992,Liikennemalli24!$D$2:$F$1804,2,FALSE)</f>
        <v>0</v>
      </c>
      <c r="Z992" s="148">
        <f>VLOOKUP(D992,Liikennemalli24!$D$2:$F$1804,3,FALSE)</f>
        <v>0</v>
      </c>
      <c r="AA992" s="178">
        <f>IF(G992=1,VLOOKUP(C992,Liikennemalli!$D$6:$H$1921,2,FALSE),"-")</f>
        <v>0</v>
      </c>
      <c r="AB992" s="198">
        <f>IF(G992=1,VLOOKUP(C992,Liikennemalli!$D$6:$H$1921,3,FALSE),"-")</f>
        <v>0</v>
      </c>
      <c r="AC992" s="51">
        <f>IF(E992=1,VLOOKUP(Työfile_2024!D992,'2015'!$F$12:$X$1887,18,FALSE),"-")</f>
        <v>5</v>
      </c>
      <c r="AD992" s="51">
        <f>IF(E992=1,VLOOKUP(Työfile_2024!D992,'2015'!$F$12:$X$1887,19,FALSE),"-")</f>
        <v>0.33</v>
      </c>
      <c r="AI992" s="128">
        <f>IF(E992=1,VLOOKUP(Työfile_2024!D992,'2015'!$F$12:$AB$1887,20,FALSE),"-")</f>
        <v>0</v>
      </c>
      <c r="AJ992" s="128">
        <f>IF(E992=1,VLOOKUP(Työfile_2024!D992,'2015'!$F$12:$AB$1887,21,FALSE),"-")</f>
        <v>0</v>
      </c>
      <c r="AK992" s="128">
        <f>IF(E992=1,VLOOKUP(Työfile_2024!D992,'2015'!$F$12:$AB$1887,22,FALSE),"-")</f>
        <v>0</v>
      </c>
      <c r="AL992" s="128">
        <f>IF(E992=1,VLOOKUP(Työfile_2024!D992,'2015'!$F$12:$AB$1887,23,FALSE),"-")</f>
        <v>0</v>
      </c>
      <c r="AM992" s="56">
        <f>VLOOKUP(Työfile_2024!D992,Tmatkat_20km_tarkasteltava_verk!$C$2:$D$1804,2,FALSE)</f>
        <v>13</v>
      </c>
      <c r="AN992" s="148">
        <f t="shared" si="252"/>
        <v>7.2222222222222215E-2</v>
      </c>
      <c r="AO992" s="178">
        <f>IF(E992=1,VLOOKUP(Työfile_2024!D992,'2015'!$F$12:$AC$1887,24,FALSE),"-")</f>
        <v>13</v>
      </c>
      <c r="AP992" s="52">
        <f>VLOOKUP(D992,Tarkasteltava_verkko_2024_harva!$E$2:$I$1804,5,FALSE)</f>
        <v>0</v>
      </c>
      <c r="AQ992" s="52">
        <f>VLOOKUP(D992,Tarkasteltava_verkko_2024_harva!$E$2:$I$1804,4,FALSE)</f>
        <v>0</v>
      </c>
      <c r="AR992" s="148">
        <v>0</v>
      </c>
      <c r="AS992" s="170" t="str">
        <f>IFERROR(VLOOKUP(C992,'2015'!$C$12:$AG$1887,30,FALSE),"-")</f>
        <v/>
      </c>
      <c r="AT992" s="148">
        <v>0</v>
      </c>
      <c r="AU992" s="170">
        <f>IFERROR(VLOOKUP(C992,'2015'!$C$12:$AG$1887,31,FALSE),"-")</f>
        <v>0</v>
      </c>
      <c r="AV992" s="106"/>
      <c r="AW992" s="63">
        <f>IFERROR(VLOOKUP(C992,Merkittävyysluokitus!$A$2:$J$1705,10,FALSE),"-")</f>
        <v>4</v>
      </c>
      <c r="AX992" s="175">
        <f>IFERROR(VLOOKUP(C992,Merkittävyysluokitus!$A$2:$J$1705,6,FALSE),"-")</f>
        <v>2.5018645357686449</v>
      </c>
      <c r="AY992" s="175">
        <f>IFERROR(VLOOKUP(C992,Merkittävyysluokitus!$A$2:$J$1705,7,FALSE),"-")</f>
        <v>0.59333333333333327</v>
      </c>
      <c r="AZ992" s="175">
        <f>IFERROR(VLOOKUP(C992,Merkittävyysluokitus!$A$2:$J$1705,8,FALSE),"-")</f>
        <v>1.0751978691019786</v>
      </c>
      <c r="BA992" s="175">
        <f>IFERROR(VLOOKUP(C992,Merkittävyysluokitus!$A$2:$J$1705,9,FALSE),"-")</f>
        <v>0.83333333333333326</v>
      </c>
      <c r="BB992" s="203"/>
      <c r="BC992" s="203" t="str">
        <f t="shared" si="253"/>
        <v>ei mallia</v>
      </c>
      <c r="BD992" s="39" t="str">
        <f t="shared" si="247"/>
        <v>Ei luokiteltu</v>
      </c>
      <c r="BE992" s="68" t="str">
        <f t="shared" si="248"/>
        <v>ei mallia</v>
      </c>
      <c r="BF992" s="68" t="str">
        <f t="shared" si="249"/>
        <v>ei mallia</v>
      </c>
      <c r="BG992" s="68" t="str">
        <f t="shared" si="250"/>
        <v>ei mallia</v>
      </c>
      <c r="BH992" s="208" t="str">
        <f t="shared" si="251"/>
        <v>musta</v>
      </c>
      <c r="BI992" s="39"/>
      <c r="BJ992" s="39" t="str">
        <f>IF(F992="ei löydy","uusi tie",IF(E992=0,"tieosoite muuttunut",IF(E992=1,VLOOKUP(D992,'2015'!$F$12:$AL$1887,31,FALSE),"-")))</f>
        <v>musta</v>
      </c>
      <c r="BK992" s="67" t="str">
        <f>IF(E992=1,VLOOKUP(D992,'2015'!$F$12:$AL$1887,32,FALSE),"-")</f>
        <v>musta</v>
      </c>
      <c r="BL992" s="39" t="str">
        <f>IF(F992="ei löydy","uusi tie",IF(E992=0,"tieosoite muuttunut",IF(E992=1,VLOOKUP(D992,'2015'!$F$12:$AL$1887,33,FALSE),"-")))</f>
        <v>musta</v>
      </c>
      <c r="BM992" s="39"/>
      <c r="BN992" s="217" t="str">
        <f>VLOOKUP(D992,'2015'!$F$12:$AL$1887,33,FALSE)</f>
        <v>musta</v>
      </c>
      <c r="BO992" s="39"/>
      <c r="BP992" s="115"/>
      <c r="BQ992" s="26" t="s">
        <v>10</v>
      </c>
      <c r="BS992" s="5"/>
      <c r="BU992" s="37"/>
      <c r="BV992" s="30"/>
      <c r="BX992" t="str">
        <f>IF(E992=1,VLOOKUP(D992,'2015'!$F$12:$AX$1887,43,FALSE),"-")</f>
        <v>musta</v>
      </c>
      <c r="BY992" t="str">
        <f>IF(E992=1,VLOOKUP(D992,'2015'!$F$12:$AX$1887,44,FALSE),"-")</f>
        <v>musta</v>
      </c>
      <c r="BZ992" t="str">
        <f>IF(E992=1,VLOOKUP(D992,'2015'!$F$12:$AX$1887,45,FALSE),"-")</f>
        <v>musta</v>
      </c>
      <c r="CG992" s="21"/>
      <c r="CH992" s="21"/>
      <c r="CI992" s="21"/>
      <c r="CK992" s="21"/>
      <c r="CL992" s="21"/>
      <c r="CM992" s="21"/>
    </row>
    <row r="993" spans="1:94" ht="15.75" thickBot="1" x14ac:dyDescent="0.3">
      <c r="A993" s="50"/>
      <c r="B993" s="50"/>
      <c r="C993" s="50" t="str">
        <f t="shared" si="254"/>
        <v>11054_1_3782</v>
      </c>
      <c r="D993" s="51" t="str">
        <f t="shared" si="255"/>
        <v>11054_1</v>
      </c>
      <c r="E993" s="224">
        <f>IFERROR(VLOOKUP(C993,'2015'!$C$12:$D$1887,2,FALSE),0)</f>
        <v>1</v>
      </c>
      <c r="F993" s="51">
        <f>IFERROR(K993-IFERROR(VLOOKUP(D993,'2015'!$F$12:$I$1887,4,FALSE),"ei löydy"),"ei löydy")</f>
        <v>0</v>
      </c>
      <c r="G993" s="224">
        <f>IFERROR(VLOOKUP(Työfile_2024!C993,Liikennemalli!$D$6:$G$1921,4,FALSE),0)</f>
        <v>1</v>
      </c>
      <c r="H993" s="225">
        <f>K993-IFERROR(VLOOKUP(Työfile_2024!D993,Liikennemalli!$C$6:$H$1921,6,FALSE),"ei löydy")</f>
        <v>0</v>
      </c>
      <c r="I993" s="80">
        <v>11054</v>
      </c>
      <c r="J993" s="52">
        <v>1</v>
      </c>
      <c r="K993" s="52">
        <v>3782</v>
      </c>
      <c r="L993" s="53"/>
      <c r="M993" s="54"/>
      <c r="N993" s="54"/>
      <c r="O993" s="54"/>
      <c r="P993" s="54"/>
      <c r="Q993" s="55"/>
      <c r="R993" s="55"/>
      <c r="S993" s="55"/>
      <c r="T993" s="55"/>
      <c r="U993" s="52"/>
      <c r="V993" s="56">
        <v>88</v>
      </c>
      <c r="W993" s="56">
        <v>7</v>
      </c>
      <c r="X993" s="56">
        <v>81</v>
      </c>
      <c r="Y993" s="56">
        <f>VLOOKUP(D993,Liikennemalli24!$D$2:$F$1804,2,FALSE)</f>
        <v>0</v>
      </c>
      <c r="Z993" s="57">
        <f>VLOOKUP(D993,Liikennemalli24!$D$2:$F$1804,3,FALSE)</f>
        <v>0</v>
      </c>
      <c r="AA993" s="178">
        <f>IF(G993=1,VLOOKUP(C993,Liikennemalli!$D$6:$H$1921,2,FALSE),"-")</f>
        <v>0</v>
      </c>
      <c r="AB993" s="197">
        <f>IF(G993=1,VLOOKUP(C993,Liikennemalli!$D$6:$H$1921,3,FALSE),"-")</f>
        <v>0</v>
      </c>
      <c r="AC993" s="134">
        <f>IF(E993=1,VLOOKUP(Työfile_2024!D993,'2015'!$F$12:$X$1887,18,FALSE),"-")</f>
        <v>6</v>
      </c>
      <c r="AD993" s="127">
        <f>IF(E993=1,VLOOKUP(Työfile_2024!D993,'2015'!$F$12:$X$1887,19,FALSE),"-")</f>
        <v>0.28999999999999998</v>
      </c>
      <c r="AI993" s="127">
        <f>IF(E993=1,VLOOKUP(Työfile_2024!D993,'2015'!$F$12:$AB$1887,20,FALSE),"-")</f>
        <v>0</v>
      </c>
      <c r="AJ993" s="127">
        <f>IF(E993=1,VLOOKUP(Työfile_2024!D993,'2015'!$F$12:$AB$1887,21,FALSE),"-")</f>
        <v>0</v>
      </c>
      <c r="AK993" s="127">
        <f>IF(E993=1,VLOOKUP(Työfile_2024!D993,'2015'!$F$12:$AB$1887,22,FALSE),"-")</f>
        <v>0</v>
      </c>
      <c r="AL993" s="127">
        <f>IF(E993=1,VLOOKUP(Työfile_2024!D993,'2015'!$F$12:$AB$1887,23,FALSE),"-")</f>
        <v>0</v>
      </c>
      <c r="AM993" s="56">
        <f>VLOOKUP(Työfile_2024!D993,Tmatkat_20km_tarkasteltava_verk!$C$2:$D$1804,2,FALSE)</f>
        <v>8</v>
      </c>
      <c r="AN993" s="148">
        <f t="shared" si="252"/>
        <v>9.0909090909090912E-2</v>
      </c>
      <c r="AO993" s="178">
        <f>IF(E993=1,VLOOKUP(Työfile_2024!D993,'2015'!$F$12:$AC$1887,24,FALSE),"-")</f>
        <v>9</v>
      </c>
      <c r="AP993" s="52">
        <f>VLOOKUP(D993,Tarkasteltava_verkko_2024_harva!$E$2:$I$1804,5,FALSE)</f>
        <v>0</v>
      </c>
      <c r="AQ993" s="52">
        <f>VLOOKUP(D993,Tarkasteltava_verkko_2024_harva!$E$2:$I$1804,4,FALSE)</f>
        <v>0</v>
      </c>
      <c r="AR993" s="148">
        <v>0</v>
      </c>
      <c r="AS993" s="170" t="str">
        <f>IFERROR(VLOOKUP(C993,'2015'!$C$12:$AG$1887,30,FALSE),"-")</f>
        <v/>
      </c>
      <c r="AT993" s="148">
        <v>0</v>
      </c>
      <c r="AU993" s="170">
        <f>IFERROR(VLOOKUP(C993,'2015'!$C$12:$AG$1887,31,FALSE),"-")</f>
        <v>0</v>
      </c>
      <c r="AV993" s="106"/>
      <c r="AW993" s="63">
        <f>IFERROR(VLOOKUP(C993,Merkittävyysluokitus!$A$2:$J$1705,10,FALSE),"-")</f>
        <v>4</v>
      </c>
      <c r="AX993" s="175">
        <f>IFERROR(VLOOKUP(C993,Merkittävyysluokitus!$A$2:$J$1705,6,FALSE),"-")</f>
        <v>0.65879452054794518</v>
      </c>
      <c r="AY993" s="175">
        <f>IFERROR(VLOOKUP(C993,Merkittävyysluokitus!$A$2:$J$1705,7,FALSE),"-")</f>
        <v>0.28399999999999992</v>
      </c>
      <c r="AZ993" s="175">
        <f>IFERROR(VLOOKUP(C993,Merkittävyysluokitus!$A$2:$J$1705,8,FALSE),"-")</f>
        <v>0.37479452054794526</v>
      </c>
      <c r="BA993" s="175">
        <f>IFERROR(VLOOKUP(C993,Merkittävyysluokitus!$A$2:$J$1705,9,FALSE),"-")</f>
        <v>0</v>
      </c>
      <c r="BB993" s="203"/>
      <c r="BC993" s="203" t="str">
        <f t="shared" si="253"/>
        <v>ei mallia</v>
      </c>
      <c r="BD993" s="39" t="str">
        <f t="shared" si="247"/>
        <v>Ei luokiteltu</v>
      </c>
      <c r="BE993" s="68" t="str">
        <f t="shared" si="248"/>
        <v>ei mallia</v>
      </c>
      <c r="BF993" s="68" t="str">
        <f t="shared" si="249"/>
        <v>ei mallia</v>
      </c>
      <c r="BG993" s="68" t="str">
        <f t="shared" si="250"/>
        <v>ei mallia</v>
      </c>
      <c r="BH993" s="208" t="str">
        <f t="shared" si="251"/>
        <v>musta</v>
      </c>
      <c r="BI993" s="39"/>
      <c r="BJ993" s="39" t="str">
        <f>IF(F993="ei löydy","uusi tie",IF(E993=0,"tieosoite muuttunut",IF(E993=1,VLOOKUP(D993,'2015'!$F$12:$AL$1887,31,FALSE),"-")))</f>
        <v>musta</v>
      </c>
      <c r="BK993" s="67" t="str">
        <f>IF(E993=1,VLOOKUP(D993,'2015'!$F$12:$AL$1887,32,FALSE),"-")</f>
        <v>musta</v>
      </c>
      <c r="BL993" s="39" t="str">
        <f>IF(F993="ei löydy","uusi tie",IF(E993=0,"tieosoite muuttunut",IF(E993=1,VLOOKUP(D993,'2015'!$F$12:$AL$1887,33,FALSE),"-")))</f>
        <v>musta</v>
      </c>
      <c r="BM993" s="39"/>
      <c r="BN993" s="217" t="str">
        <f>VLOOKUP(D993,'2015'!$F$12:$AL$1887,33,FALSE)</f>
        <v>musta</v>
      </c>
      <c r="BO993" s="39"/>
      <c r="BP993" s="115" t="s">
        <v>10</v>
      </c>
      <c r="BQ993" s="30"/>
      <c r="BS993" s="5"/>
      <c r="BU993" s="37"/>
      <c r="BV993" s="30" t="s">
        <v>10</v>
      </c>
      <c r="BX993" t="str">
        <f>IF(E993=1,VLOOKUP(D993,'2015'!$F$12:$AX$1887,43,FALSE),"-")</f>
        <v>musta</v>
      </c>
      <c r="BY993" t="str">
        <f>IF(E993=1,VLOOKUP(D993,'2015'!$F$12:$AX$1887,44,FALSE),"-")</f>
        <v>musta</v>
      </c>
      <c r="BZ993" t="str">
        <f>IF(E993=1,VLOOKUP(D993,'2015'!$F$12:$AX$1887,45,FALSE),"-")</f>
        <v>musta</v>
      </c>
      <c r="CA993" s="31">
        <f t="shared" ref="CA993:CA1056" si="256">SUM(CB993:CE993)</f>
        <v>0</v>
      </c>
      <c r="CB993" s="31">
        <f t="shared" ref="CB993:CB1056" si="257">IF(AD993&gt;0.59999,10,IF(AD993&gt;0.39999,1,0))</f>
        <v>0</v>
      </c>
      <c r="CC993" s="31">
        <f t="shared" ref="CC993:CC1056" si="258">IF(AC993&gt;1999,10,IF(AC993&gt;999,1,0))</f>
        <v>0</v>
      </c>
      <c r="CD993" s="31">
        <f t="shared" ref="CD993:CD1056" si="259">IF(AM993&gt;499,10,IF(AM993&gt;99,1,0))</f>
        <v>0</v>
      </c>
      <c r="CE993" s="31">
        <f t="shared" ref="CE993:CE1056" si="260">IF(AQ993="osa seud. yht",10,IF(AP993="osa seud. yht",1,0))</f>
        <v>0</v>
      </c>
      <c r="CO993" s="2" t="s">
        <v>35</v>
      </c>
      <c r="CP993" s="2" t="s">
        <v>35</v>
      </c>
    </row>
    <row r="994" spans="1:94" ht="15.75" thickBot="1" x14ac:dyDescent="0.3">
      <c r="A994" s="50"/>
      <c r="B994" s="50"/>
      <c r="C994" s="50" t="str">
        <f t="shared" si="254"/>
        <v>11055_1_3919</v>
      </c>
      <c r="D994" s="51" t="str">
        <f t="shared" si="255"/>
        <v>11055_1</v>
      </c>
      <c r="E994" s="224">
        <f>IFERROR(VLOOKUP(C994,'2015'!$C$12:$D$1887,2,FALSE),0)</f>
        <v>1</v>
      </c>
      <c r="F994" s="51">
        <f>IFERROR(K994-IFERROR(VLOOKUP(D994,'2015'!$F$12:$I$1887,4,FALSE),"ei löydy"),"ei löydy")</f>
        <v>0</v>
      </c>
      <c r="G994" s="224">
        <f>IFERROR(VLOOKUP(Työfile_2024!C994,Liikennemalli!$D$6:$G$1921,4,FALSE),0)</f>
        <v>0</v>
      </c>
      <c r="H994" s="225">
        <f>K994-IFERROR(VLOOKUP(Työfile_2024!D994,Liikennemalli!$C$6:$H$1921,6,FALSE),"ei löydy")</f>
        <v>-1051</v>
      </c>
      <c r="I994" s="80">
        <v>11055</v>
      </c>
      <c r="J994" s="52">
        <v>1</v>
      </c>
      <c r="K994" s="52">
        <v>3919</v>
      </c>
      <c r="L994" s="53"/>
      <c r="M994" s="54"/>
      <c r="N994" s="54"/>
      <c r="O994" s="54"/>
      <c r="P994" s="54"/>
      <c r="Q994" s="55"/>
      <c r="R994" s="55"/>
      <c r="S994" s="55"/>
      <c r="T994" s="55"/>
      <c r="U994" s="52"/>
      <c r="V994" s="56">
        <v>121</v>
      </c>
      <c r="W994" s="56">
        <v>6</v>
      </c>
      <c r="X994" s="56">
        <v>125</v>
      </c>
      <c r="Y994" s="56">
        <f>VLOOKUP(D994,Liikennemalli24!$D$2:$F$1804,2,FALSE)</f>
        <v>0</v>
      </c>
      <c r="Z994" s="57">
        <f>VLOOKUP(D994,Liikennemalli24!$D$2:$F$1804,3,FALSE)</f>
        <v>0</v>
      </c>
      <c r="AA994" s="178" t="str">
        <f>IF(G994=1,VLOOKUP(C994,Liikennemalli!$D$6:$H$1921,2,FALSE),"-")</f>
        <v>-</v>
      </c>
      <c r="AB994" s="197" t="str">
        <f>IF(G994=1,VLOOKUP(C994,Liikennemalli!$D$6:$H$1921,3,FALSE),"-")</f>
        <v>-</v>
      </c>
      <c r="AC994" s="134">
        <f>IF(E994=1,VLOOKUP(Työfile_2024!D994,'2015'!$F$12:$X$1887,18,FALSE),"-")</f>
        <v>79</v>
      </c>
      <c r="AD994" s="127">
        <f>IF(E994=1,VLOOKUP(Työfile_2024!D994,'2015'!$F$12:$X$1887,19,FALSE),"-")</f>
        <v>0.21</v>
      </c>
      <c r="AI994" s="127">
        <f>IF(E994=1,VLOOKUP(Työfile_2024!D994,'2015'!$F$12:$AB$1887,20,FALSE),"-")</f>
        <v>0</v>
      </c>
      <c r="AJ994" s="127">
        <f>IF(E994=1,VLOOKUP(Työfile_2024!D994,'2015'!$F$12:$AB$1887,21,FALSE),"-")</f>
        <v>0</v>
      </c>
      <c r="AK994" s="127">
        <f>IF(E994=1,VLOOKUP(Työfile_2024!D994,'2015'!$F$12:$AB$1887,22,FALSE),"-")</f>
        <v>0</v>
      </c>
      <c r="AL994" s="127">
        <f>IF(E994=1,VLOOKUP(Työfile_2024!D994,'2015'!$F$12:$AB$1887,23,FALSE),"-")</f>
        <v>0</v>
      </c>
      <c r="AM994" s="56">
        <f>VLOOKUP(Työfile_2024!D994,Tmatkat_20km_tarkasteltava_verk!$C$2:$D$1804,2,FALSE)</f>
        <v>19</v>
      </c>
      <c r="AN994" s="148">
        <f t="shared" si="252"/>
        <v>0.15702479338842976</v>
      </c>
      <c r="AO994" s="178">
        <f>IF(E994=1,VLOOKUP(Työfile_2024!D994,'2015'!$F$12:$AC$1887,24,FALSE),"-")</f>
        <v>131</v>
      </c>
      <c r="AP994" s="52">
        <f>VLOOKUP(D994,Tarkasteltava_verkko_2024_harva!$E$2:$I$1804,5,FALSE)</f>
        <v>0</v>
      </c>
      <c r="AQ994" s="52">
        <f>VLOOKUP(D994,Tarkasteltava_verkko_2024_harva!$E$2:$I$1804,4,FALSE)</f>
        <v>0</v>
      </c>
      <c r="AR994" s="148">
        <v>0.24674661903546824</v>
      </c>
      <c r="AS994" s="170" t="str">
        <f>IFERROR(VLOOKUP(C994,'2015'!$C$12:$AG$1887,30,FALSE),"-")</f>
        <v/>
      </c>
      <c r="AT994" s="148">
        <v>0.41541209492217401</v>
      </c>
      <c r="AU994" s="170">
        <f>IFERROR(VLOOKUP(C994,'2015'!$C$12:$AG$1887,31,FALSE),"-")</f>
        <v>0</v>
      </c>
      <c r="AV994" s="106"/>
      <c r="AW994" s="63">
        <f>IFERROR(VLOOKUP(C994,Merkittävyysluokitus!$A$2:$J$1705,10,FALSE),"-")</f>
        <v>4</v>
      </c>
      <c r="AX994" s="175">
        <f>IFERROR(VLOOKUP(C994,Merkittävyysluokitus!$A$2:$J$1705,6,FALSE),"-")</f>
        <v>1.9598949771689496</v>
      </c>
      <c r="AY994" s="175">
        <f>IFERROR(VLOOKUP(C994,Merkittävyysluokitus!$A$2:$J$1705,7,FALSE),"-")</f>
        <v>0.79299999999999993</v>
      </c>
      <c r="AZ994" s="175">
        <f>IFERROR(VLOOKUP(C994,Merkittävyysluokitus!$A$2:$J$1705,8,FALSE),"-")</f>
        <v>0.33356164383561643</v>
      </c>
      <c r="BA994" s="175">
        <f>IFERROR(VLOOKUP(C994,Merkittävyysluokitus!$A$2:$J$1705,9,FALSE),"-")</f>
        <v>0.83333333333333326</v>
      </c>
      <c r="BB994" s="203"/>
      <c r="BC994" s="203" t="str">
        <f t="shared" si="253"/>
        <v>ei mallia</v>
      </c>
      <c r="BD994" s="39" t="str">
        <f t="shared" si="247"/>
        <v>Ei luokiteltu</v>
      </c>
      <c r="BE994" s="68" t="str">
        <f t="shared" si="248"/>
        <v>ei mallia</v>
      </c>
      <c r="BF994" s="68" t="str">
        <f t="shared" si="249"/>
        <v>ei mallia</v>
      </c>
      <c r="BG994" s="68" t="str">
        <f t="shared" si="250"/>
        <v>ei mallia</v>
      </c>
      <c r="BH994" s="208" t="str">
        <f t="shared" si="251"/>
        <v>musta</v>
      </c>
      <c r="BI994" s="39"/>
      <c r="BJ994" s="39" t="str">
        <f>IF(F994="ei löydy","uusi tie",IF(E994=0,"tieosoite muuttunut",IF(E994=1,VLOOKUP(D994,'2015'!$F$12:$AL$1887,31,FALSE),"-")))</f>
        <v>musta</v>
      </c>
      <c r="BK994" s="67" t="str">
        <f>IF(E994=1,VLOOKUP(D994,'2015'!$F$12:$AL$1887,32,FALSE),"-")</f>
        <v>musta</v>
      </c>
      <c r="BL994" s="39" t="str">
        <f>IF(F994="ei löydy","uusi tie",IF(E994=0,"tieosoite muuttunut",IF(E994=1,VLOOKUP(D994,'2015'!$F$12:$AL$1887,33,FALSE),"-")))</f>
        <v>musta</v>
      </c>
      <c r="BM994" s="39"/>
      <c r="BN994" s="217" t="str">
        <f>VLOOKUP(D994,'2015'!$F$12:$AL$1887,33,FALSE)</f>
        <v>musta</v>
      </c>
      <c r="BO994" s="39"/>
      <c r="BP994" s="115" t="s">
        <v>10</v>
      </c>
      <c r="BQ994" s="30"/>
      <c r="BS994" s="5"/>
      <c r="BU994" s="37"/>
      <c r="BV994" s="30" t="s">
        <v>10</v>
      </c>
      <c r="BX994" t="str">
        <f>IF(E994=1,VLOOKUP(D994,'2015'!$F$12:$AX$1887,43,FALSE),"-")</f>
        <v>musta</v>
      </c>
      <c r="BY994" t="str">
        <f>IF(E994=1,VLOOKUP(D994,'2015'!$F$12:$AX$1887,44,FALSE),"-")</f>
        <v>musta</v>
      </c>
      <c r="BZ994" t="str">
        <f>IF(E994=1,VLOOKUP(D994,'2015'!$F$12:$AX$1887,45,FALSE),"-")</f>
        <v>musta</v>
      </c>
      <c r="CA994" s="31">
        <f t="shared" si="256"/>
        <v>0</v>
      </c>
      <c r="CB994" s="31">
        <f t="shared" si="257"/>
        <v>0</v>
      </c>
      <c r="CC994" s="31">
        <f t="shared" si="258"/>
        <v>0</v>
      </c>
      <c r="CD994" s="31">
        <f t="shared" si="259"/>
        <v>0</v>
      </c>
      <c r="CE994" s="31">
        <f t="shared" si="260"/>
        <v>0</v>
      </c>
      <c r="CO994" s="2" t="s">
        <v>35</v>
      </c>
      <c r="CP994" s="2" t="s">
        <v>35</v>
      </c>
    </row>
    <row r="995" spans="1:94" ht="15.75" thickBot="1" x14ac:dyDescent="0.3">
      <c r="A995" s="50"/>
      <c r="B995" s="50"/>
      <c r="C995" s="50" t="str">
        <f t="shared" si="254"/>
        <v>11057_1_3055</v>
      </c>
      <c r="D995" s="51" t="str">
        <f t="shared" si="255"/>
        <v>11057_1</v>
      </c>
      <c r="E995" s="224">
        <f>IFERROR(VLOOKUP(C995,'2015'!$C$12:$D$1887,2,FALSE),0)</f>
        <v>1</v>
      </c>
      <c r="F995" s="51">
        <f>IFERROR(K995-IFERROR(VLOOKUP(D995,'2015'!$F$12:$I$1887,4,FALSE),"ei löydy"),"ei löydy")</f>
        <v>0</v>
      </c>
      <c r="G995" s="224">
        <f>IFERROR(VLOOKUP(Työfile_2024!C995,Liikennemalli!$D$6:$G$1921,4,FALSE),0)</f>
        <v>0</v>
      </c>
      <c r="H995" s="225">
        <f>K995-IFERROR(VLOOKUP(Työfile_2024!D995,Liikennemalli!$C$6:$H$1921,6,FALSE),"ei löydy")</f>
        <v>-215</v>
      </c>
      <c r="I995" s="80">
        <v>11057</v>
      </c>
      <c r="J995" s="52">
        <v>1</v>
      </c>
      <c r="K995" s="52">
        <v>3055</v>
      </c>
      <c r="L995" s="53"/>
      <c r="M995" s="54"/>
      <c r="N995" s="54"/>
      <c r="O995" s="54"/>
      <c r="P995" s="54"/>
      <c r="Q995" s="55"/>
      <c r="R995" s="55"/>
      <c r="S995" s="55"/>
      <c r="T995" s="55"/>
      <c r="U995" s="52"/>
      <c r="V995" s="56">
        <v>69</v>
      </c>
      <c r="W995" s="56">
        <v>5</v>
      </c>
      <c r="X995" s="56">
        <v>80</v>
      </c>
      <c r="Y995" s="56">
        <f>VLOOKUP(D995,Liikennemalli24!$D$2:$F$1804,2,FALSE)</f>
        <v>0</v>
      </c>
      <c r="Z995" s="57">
        <f>VLOOKUP(D995,Liikennemalli24!$D$2:$F$1804,3,FALSE)</f>
        <v>0</v>
      </c>
      <c r="AA995" s="178" t="str">
        <f>IF(G995=1,VLOOKUP(C995,Liikennemalli!$D$6:$H$1921,2,FALSE),"-")</f>
        <v>-</v>
      </c>
      <c r="AB995" s="197" t="str">
        <f>IF(G995=1,VLOOKUP(C995,Liikennemalli!$D$6:$H$1921,3,FALSE),"-")</f>
        <v>-</v>
      </c>
      <c r="AC995" s="134">
        <f>IF(E995=1,VLOOKUP(Työfile_2024!D995,'2015'!$F$12:$X$1887,18,FALSE),"-")</f>
        <v>63</v>
      </c>
      <c r="AD995" s="127">
        <f>IF(E995=1,VLOOKUP(Työfile_2024!D995,'2015'!$F$12:$X$1887,19,FALSE),"-")</f>
        <v>0.34</v>
      </c>
      <c r="AI995" s="127">
        <f>IF(E995=1,VLOOKUP(Työfile_2024!D995,'2015'!$F$12:$AB$1887,20,FALSE),"-")</f>
        <v>0</v>
      </c>
      <c r="AJ995" s="127">
        <f>IF(E995=1,VLOOKUP(Työfile_2024!D995,'2015'!$F$12:$AB$1887,21,FALSE),"-")</f>
        <v>0</v>
      </c>
      <c r="AK995" s="127">
        <f>IF(E995=1,VLOOKUP(Työfile_2024!D995,'2015'!$F$12:$AB$1887,22,FALSE),"-")</f>
        <v>0</v>
      </c>
      <c r="AL995" s="127">
        <f>IF(E995=1,VLOOKUP(Työfile_2024!D995,'2015'!$F$12:$AB$1887,23,FALSE),"-")</f>
        <v>0</v>
      </c>
      <c r="AM995" s="56">
        <f>VLOOKUP(Työfile_2024!D995,Tmatkat_20km_tarkasteltava_verk!$C$2:$D$1804,2,FALSE)</f>
        <v>6</v>
      </c>
      <c r="AN995" s="148">
        <f t="shared" si="252"/>
        <v>8.6956521739130432E-2</v>
      </c>
      <c r="AO995" s="178">
        <f>IF(E995=1,VLOOKUP(Työfile_2024!D995,'2015'!$F$12:$AC$1887,24,FALSE),"-")</f>
        <v>25</v>
      </c>
      <c r="AP995" s="52">
        <f>VLOOKUP(D995,Tarkasteltava_verkko_2024_harva!$E$2:$I$1804,5,FALSE)</f>
        <v>0</v>
      </c>
      <c r="AQ995" s="52">
        <f>VLOOKUP(D995,Tarkasteltava_verkko_2024_harva!$E$2:$I$1804,4,FALSE)</f>
        <v>0</v>
      </c>
      <c r="AR995" s="148">
        <v>0</v>
      </c>
      <c r="AS995" s="170" t="str">
        <f>IFERROR(VLOOKUP(C995,'2015'!$C$12:$AG$1887,30,FALSE),"-")</f>
        <v/>
      </c>
      <c r="AT995" s="148">
        <v>0</v>
      </c>
      <c r="AU995" s="170">
        <f>IFERROR(VLOOKUP(C995,'2015'!$C$12:$AG$1887,31,FALSE),"-")</f>
        <v>0</v>
      </c>
      <c r="AV995" s="106"/>
      <c r="AW995" s="63">
        <f>IFERROR(VLOOKUP(C995,Merkittävyysluokitus!$A$2:$J$1705,10,FALSE),"-")</f>
        <v>4</v>
      </c>
      <c r="AX995" s="175">
        <f>IFERROR(VLOOKUP(C995,Merkittävyysluokitus!$A$2:$J$1705,6,FALSE),"-")</f>
        <v>0.77563013698630134</v>
      </c>
      <c r="AY995" s="175">
        <f>IFERROR(VLOOKUP(C995,Merkittävyysluokitus!$A$2:$J$1705,7,FALSE),"-")</f>
        <v>0.33033333333333331</v>
      </c>
      <c r="AZ995" s="175">
        <f>IFERROR(VLOOKUP(C995,Merkittävyysluokitus!$A$2:$J$1705,8,FALSE),"-")</f>
        <v>0.27863013698630135</v>
      </c>
      <c r="BA995" s="175">
        <f>IFERROR(VLOOKUP(C995,Merkittävyysluokitus!$A$2:$J$1705,9,FALSE),"-")</f>
        <v>0.16666666666666666</v>
      </c>
      <c r="BB995" s="203"/>
      <c r="BC995" s="203" t="str">
        <f t="shared" si="253"/>
        <v>ei mallia</v>
      </c>
      <c r="BD995" s="39" t="str">
        <f t="shared" si="247"/>
        <v>Ei luokiteltu</v>
      </c>
      <c r="BE995" s="68" t="str">
        <f t="shared" si="248"/>
        <v>ei mallia</v>
      </c>
      <c r="BF995" s="68" t="str">
        <f t="shared" si="249"/>
        <v>ei mallia</v>
      </c>
      <c r="BG995" s="68" t="str">
        <f t="shared" si="250"/>
        <v>ei mallia</v>
      </c>
      <c r="BH995" s="208" t="str">
        <f t="shared" si="251"/>
        <v>musta</v>
      </c>
      <c r="BI995" s="39"/>
      <c r="BJ995" s="39" t="str">
        <f>IF(F995="ei löydy","uusi tie",IF(E995=0,"tieosoite muuttunut",IF(E995=1,VLOOKUP(D995,'2015'!$F$12:$AL$1887,31,FALSE),"-")))</f>
        <v>musta</v>
      </c>
      <c r="BK995" s="67" t="str">
        <f>IF(E995=1,VLOOKUP(D995,'2015'!$F$12:$AL$1887,32,FALSE),"-")</f>
        <v>musta</v>
      </c>
      <c r="BL995" s="39" t="str">
        <f>IF(F995="ei löydy","uusi tie",IF(E995=0,"tieosoite muuttunut",IF(E995=1,VLOOKUP(D995,'2015'!$F$12:$AL$1887,33,FALSE),"-")))</f>
        <v>musta</v>
      </c>
      <c r="BM995" s="39"/>
      <c r="BN995" s="217" t="str">
        <f>VLOOKUP(D995,'2015'!$F$12:$AL$1887,33,FALSE)</f>
        <v>musta</v>
      </c>
      <c r="BO995" s="39"/>
      <c r="BP995" s="115" t="s">
        <v>10</v>
      </c>
      <c r="BQ995" s="30"/>
      <c r="BS995" s="5"/>
      <c r="BU995" s="37"/>
      <c r="BV995" s="30" t="s">
        <v>10</v>
      </c>
      <c r="BX995" t="str">
        <f>IF(E995=1,VLOOKUP(D995,'2015'!$F$12:$AX$1887,43,FALSE),"-")</f>
        <v>musta</v>
      </c>
      <c r="BY995" t="str">
        <f>IF(E995=1,VLOOKUP(D995,'2015'!$F$12:$AX$1887,44,FALSE),"-")</f>
        <v>musta</v>
      </c>
      <c r="BZ995" t="str">
        <f>IF(E995=1,VLOOKUP(D995,'2015'!$F$12:$AX$1887,45,FALSE),"-")</f>
        <v>musta</v>
      </c>
      <c r="CA995" s="31">
        <f t="shared" si="256"/>
        <v>0</v>
      </c>
      <c r="CB995" s="31">
        <f t="shared" si="257"/>
        <v>0</v>
      </c>
      <c r="CC995" s="31">
        <f t="shared" si="258"/>
        <v>0</v>
      </c>
      <c r="CD995" s="31">
        <f t="shared" si="259"/>
        <v>0</v>
      </c>
      <c r="CE995" s="31">
        <f t="shared" si="260"/>
        <v>0</v>
      </c>
      <c r="CO995" s="2" t="s">
        <v>35</v>
      </c>
      <c r="CP995" s="2" t="s">
        <v>35</v>
      </c>
    </row>
    <row r="996" spans="1:94" ht="15.75" thickBot="1" x14ac:dyDescent="0.3">
      <c r="A996" s="50"/>
      <c r="B996" s="50"/>
      <c r="C996" s="50" t="str">
        <f t="shared" si="254"/>
        <v>11059_1_3520</v>
      </c>
      <c r="D996" s="51" t="str">
        <f t="shared" si="255"/>
        <v>11059_1</v>
      </c>
      <c r="E996" s="224">
        <f>IFERROR(VLOOKUP(C996,'2015'!$C$12:$D$1887,2,FALSE),0)</f>
        <v>1</v>
      </c>
      <c r="F996" s="51">
        <f>IFERROR(K996-IFERROR(VLOOKUP(D996,'2015'!$F$12:$I$1887,4,FALSE),"ei löydy"),"ei löydy")</f>
        <v>0</v>
      </c>
      <c r="G996" s="224">
        <f>IFERROR(VLOOKUP(Työfile_2024!C996,Liikennemalli!$D$6:$G$1921,4,FALSE),0)</f>
        <v>1</v>
      </c>
      <c r="H996" s="225">
        <f>K996-IFERROR(VLOOKUP(Työfile_2024!D996,Liikennemalli!$C$6:$H$1921,6,FALSE),"ei löydy")</f>
        <v>0</v>
      </c>
      <c r="I996" s="80">
        <v>11059</v>
      </c>
      <c r="J996" s="52">
        <v>1</v>
      </c>
      <c r="K996" s="52">
        <v>3520</v>
      </c>
      <c r="L996" s="53"/>
      <c r="M996" s="54"/>
      <c r="N996" s="54"/>
      <c r="O996" s="54"/>
      <c r="P996" s="54"/>
      <c r="Q996" s="55"/>
      <c r="R996" s="55"/>
      <c r="S996" s="55"/>
      <c r="T996" s="55"/>
      <c r="U996" s="52"/>
      <c r="V996" s="56">
        <v>296.68181818181819</v>
      </c>
      <c r="W996" s="56">
        <v>16.386363636363637</v>
      </c>
      <c r="X996" s="56">
        <v>312.76136363636363</v>
      </c>
      <c r="Y996" s="56">
        <f>VLOOKUP(D996,Liikennemalli24!$D$2:$F$1804,2,FALSE)</f>
        <v>0</v>
      </c>
      <c r="Z996" s="57">
        <f>VLOOKUP(D996,Liikennemalli24!$D$2:$F$1804,3,FALSE)</f>
        <v>0</v>
      </c>
      <c r="AA996" s="178">
        <f>IF(G996=1,VLOOKUP(C996,Liikennemalli!$D$6:$H$1921,2,FALSE),"-")</f>
        <v>0</v>
      </c>
      <c r="AB996" s="197">
        <f>IF(G996=1,VLOOKUP(C996,Liikennemalli!$D$6:$H$1921,3,FALSE),"-")</f>
        <v>0</v>
      </c>
      <c r="AC996" s="134">
        <f>IF(E996=1,VLOOKUP(Työfile_2024!D996,'2015'!$F$12:$X$1887,18,FALSE),"-")</f>
        <v>102</v>
      </c>
      <c r="AD996" s="127">
        <f>IF(E996=1,VLOOKUP(Työfile_2024!D996,'2015'!$F$12:$X$1887,19,FALSE),"-")</f>
        <v>0.52</v>
      </c>
      <c r="AI996" s="127">
        <f>IF(E996=1,VLOOKUP(Työfile_2024!D996,'2015'!$F$12:$AB$1887,20,FALSE),"-")</f>
        <v>0</v>
      </c>
      <c r="AJ996" s="127">
        <f>IF(E996=1,VLOOKUP(Työfile_2024!D996,'2015'!$F$12:$AB$1887,21,FALSE),"-")</f>
        <v>0</v>
      </c>
      <c r="AK996" s="127">
        <f>IF(E996=1,VLOOKUP(Työfile_2024!D996,'2015'!$F$12:$AB$1887,22,FALSE),"-")</f>
        <v>0</v>
      </c>
      <c r="AL996" s="127">
        <f>IF(E996=1,VLOOKUP(Työfile_2024!D996,'2015'!$F$12:$AB$1887,23,FALSE),"-")</f>
        <v>0</v>
      </c>
      <c r="AM996" s="56">
        <f>VLOOKUP(Työfile_2024!D996,Tmatkat_20km_tarkasteltava_verk!$C$2:$D$1804,2,FALSE)</f>
        <v>118</v>
      </c>
      <c r="AN996" s="148">
        <f t="shared" si="252"/>
        <v>0.39773249578673203</v>
      </c>
      <c r="AO996" s="178">
        <f>IF(E996=1,VLOOKUP(Työfile_2024!D996,'2015'!$F$12:$AC$1887,24,FALSE),"-")</f>
        <v>93</v>
      </c>
      <c r="AP996" s="52">
        <f>VLOOKUP(D996,Tarkasteltava_verkko_2024_harva!$E$2:$I$1804,5,FALSE)</f>
        <v>0</v>
      </c>
      <c r="AQ996" s="52">
        <f>VLOOKUP(D996,Tarkasteltava_verkko_2024_harva!$E$2:$I$1804,4,FALSE)</f>
        <v>0</v>
      </c>
      <c r="AR996" s="148">
        <v>0.75511363636363638</v>
      </c>
      <c r="AS996" s="170" t="str">
        <f>IFERROR(VLOOKUP(C996,'2015'!$C$12:$AG$1887,30,FALSE),"-")</f>
        <v>Kyllä</v>
      </c>
      <c r="AT996" s="148">
        <v>0.6826704545454545</v>
      </c>
      <c r="AU996" s="170" t="str">
        <f>IFERROR(VLOOKUP(C996,'2015'!$C$12:$AG$1887,31,FALSE),"-")</f>
        <v>Kyllä</v>
      </c>
      <c r="AV996" s="106"/>
      <c r="AW996" s="63">
        <f>IFERROR(VLOOKUP(C996,Merkittävyysluokitus!$A$2:$J$1705,10,FALSE),"-")</f>
        <v>3</v>
      </c>
      <c r="AX996" s="175">
        <f>IFERROR(VLOOKUP(C996,Merkittävyysluokitus!$A$2:$J$1705,6,FALSE),"-")</f>
        <v>6.4381400996264002</v>
      </c>
      <c r="AY996" s="175">
        <f>IFERROR(VLOOKUP(C996,Merkittävyysluokitus!$A$2:$J$1705,7,FALSE),"-")</f>
        <v>2.4250454545454545</v>
      </c>
      <c r="AZ996" s="175">
        <f>IFERROR(VLOOKUP(C996,Merkittävyysluokitus!$A$2:$J$1705,8,FALSE),"-")</f>
        <v>2.3464279784142796</v>
      </c>
      <c r="BA996" s="175">
        <f>IFERROR(VLOOKUP(C996,Merkittävyysluokitus!$A$2:$J$1705,9,FALSE),"-")</f>
        <v>1.6666666666666665</v>
      </c>
      <c r="BB996" s="203"/>
      <c r="BC996" s="203" t="str">
        <f t="shared" si="253"/>
        <v>ei mallia</v>
      </c>
      <c r="BD996" s="39" t="str">
        <f t="shared" si="247"/>
        <v>Ei luokiteltu</v>
      </c>
      <c r="BE996" s="68" t="str">
        <f t="shared" si="248"/>
        <v>ei mallia</v>
      </c>
      <c r="BF996" s="68" t="str">
        <f t="shared" si="249"/>
        <v>ei mallia</v>
      </c>
      <c r="BG996" s="68" t="str">
        <f t="shared" si="250"/>
        <v>ei mallia</v>
      </c>
      <c r="BH996" s="208" t="str">
        <f t="shared" si="251"/>
        <v>musta</v>
      </c>
      <c r="BI996" s="39"/>
      <c r="BJ996" s="39" t="str">
        <f>IF(F996="ei löydy","uusi tie",IF(E996=0,"tieosoite muuttunut",IF(E996=1,VLOOKUP(D996,'2015'!$F$12:$AL$1887,31,FALSE),"-")))</f>
        <v>musta</v>
      </c>
      <c r="BK996" s="67" t="str">
        <f>IF(E996=1,VLOOKUP(D996,'2015'!$F$12:$AL$1887,32,FALSE),"-")</f>
        <v>musta</v>
      </c>
      <c r="BL996" s="39" t="str">
        <f>IF(F996="ei löydy","uusi tie",IF(E996=0,"tieosoite muuttunut",IF(E996=1,VLOOKUP(D996,'2015'!$F$12:$AL$1887,33,FALSE),"-")))</f>
        <v>musta</v>
      </c>
      <c r="BM996" s="39"/>
      <c r="BN996" s="217" t="str">
        <f>VLOOKUP(D996,'2015'!$F$12:$AL$1887,33,FALSE)</f>
        <v>musta</v>
      </c>
      <c r="BO996" s="39"/>
      <c r="BP996" s="115" t="s">
        <v>10</v>
      </c>
      <c r="BQ996" s="30"/>
      <c r="BS996" s="5"/>
      <c r="BU996" s="37"/>
      <c r="BV996" s="30" t="s">
        <v>10</v>
      </c>
      <c r="BX996" t="str">
        <f>IF(E996=1,VLOOKUP(D996,'2015'!$F$12:$AX$1887,43,FALSE),"-")</f>
        <v>musta</v>
      </c>
      <c r="BY996" t="str">
        <f>IF(E996=1,VLOOKUP(D996,'2015'!$F$12:$AX$1887,44,FALSE),"-")</f>
        <v>musta</v>
      </c>
      <c r="BZ996" t="str">
        <f>IF(E996=1,VLOOKUP(D996,'2015'!$F$12:$AX$1887,45,FALSE),"-")</f>
        <v>musta</v>
      </c>
      <c r="CA996" s="31">
        <f t="shared" si="256"/>
        <v>2</v>
      </c>
      <c r="CB996" s="31">
        <f t="shared" si="257"/>
        <v>1</v>
      </c>
      <c r="CC996" s="31">
        <f t="shared" si="258"/>
        <v>0</v>
      </c>
      <c r="CD996" s="31">
        <f t="shared" si="259"/>
        <v>1</v>
      </c>
      <c r="CE996" s="31">
        <f t="shared" si="260"/>
        <v>0</v>
      </c>
      <c r="CO996" s="2" t="s">
        <v>35</v>
      </c>
      <c r="CP996" s="2" t="s">
        <v>35</v>
      </c>
    </row>
    <row r="997" spans="1:94" ht="15.75" thickBot="1" x14ac:dyDescent="0.3">
      <c r="A997" s="50"/>
      <c r="B997" s="50"/>
      <c r="C997" s="50" t="str">
        <f t="shared" si="254"/>
        <v>11061_1_8765</v>
      </c>
      <c r="D997" s="51" t="str">
        <f t="shared" si="255"/>
        <v>11061_1</v>
      </c>
      <c r="E997" s="224">
        <f>IFERROR(VLOOKUP(C997,'2015'!$C$12:$D$1887,2,FALSE),0)</f>
        <v>1</v>
      </c>
      <c r="F997" s="51">
        <f>IFERROR(K997-IFERROR(VLOOKUP(D997,'2015'!$F$12:$I$1887,4,FALSE),"ei löydy"),"ei löydy")</f>
        <v>0</v>
      </c>
      <c r="G997" s="224">
        <f>IFERROR(VLOOKUP(Työfile_2024!C997,Liikennemalli!$D$6:$G$1921,4,FALSE),0)</f>
        <v>1</v>
      </c>
      <c r="H997" s="225">
        <f>K997-IFERROR(VLOOKUP(Työfile_2024!D997,Liikennemalli!$C$6:$H$1921,6,FALSE),"ei löydy")</f>
        <v>0</v>
      </c>
      <c r="I997" s="80">
        <v>11061</v>
      </c>
      <c r="J997" s="52">
        <v>1</v>
      </c>
      <c r="K997" s="52">
        <v>8765</v>
      </c>
      <c r="L997" s="53"/>
      <c r="M997" s="54"/>
      <c r="N997" s="54"/>
      <c r="O997" s="54"/>
      <c r="P997" s="54"/>
      <c r="Q997" s="55"/>
      <c r="R997" s="55"/>
      <c r="S997" s="55"/>
      <c r="T997" s="55"/>
      <c r="U997" s="52"/>
      <c r="V997" s="56">
        <v>358</v>
      </c>
      <c r="W997" s="56">
        <v>16</v>
      </c>
      <c r="X997" s="56">
        <v>353</v>
      </c>
      <c r="Y997" s="56">
        <f>VLOOKUP(D997,Liikennemalli24!$D$2:$F$1804,2,FALSE)</f>
        <v>110</v>
      </c>
      <c r="Z997" s="57">
        <f>VLOOKUP(D997,Liikennemalli24!$D$2:$F$1804,3,FALSE)</f>
        <v>0.53800000000000003</v>
      </c>
      <c r="AA997" s="178">
        <f>IF(G997=1,VLOOKUP(C997,Liikennemalli!$D$6:$H$1921,2,FALSE),"-")</f>
        <v>0</v>
      </c>
      <c r="AB997" s="197">
        <f>IF(G997=1,VLOOKUP(C997,Liikennemalli!$D$6:$H$1921,3,FALSE),"-")</f>
        <v>0</v>
      </c>
      <c r="AC997" s="134">
        <f>IF(E997=1,VLOOKUP(Työfile_2024!D997,'2015'!$F$12:$X$1887,18,FALSE),"-")</f>
        <v>81</v>
      </c>
      <c r="AD997" s="127">
        <f>IF(E997=1,VLOOKUP(Työfile_2024!D997,'2015'!$F$12:$X$1887,19,FALSE),"-")</f>
        <v>0.32</v>
      </c>
      <c r="AI997" s="127">
        <f>IF(E997=1,VLOOKUP(Työfile_2024!D997,'2015'!$F$12:$AB$1887,20,FALSE),"-")</f>
        <v>0</v>
      </c>
      <c r="AJ997" s="127">
        <f>IF(E997=1,VLOOKUP(Työfile_2024!D997,'2015'!$F$12:$AB$1887,21,FALSE),"-")</f>
        <v>0</v>
      </c>
      <c r="AK997" s="127">
        <f>IF(E997=1,VLOOKUP(Työfile_2024!D997,'2015'!$F$12:$AB$1887,22,FALSE),"-")</f>
        <v>0</v>
      </c>
      <c r="AL997" s="127">
        <f>IF(E997=1,VLOOKUP(Työfile_2024!D997,'2015'!$F$12:$AB$1887,23,FALSE),"-")</f>
        <v>0</v>
      </c>
      <c r="AM997" s="56">
        <f>VLOOKUP(Työfile_2024!D997,Tmatkat_20km_tarkasteltava_verk!$C$2:$D$1804,2,FALSE)</f>
        <v>31</v>
      </c>
      <c r="AN997" s="148">
        <f t="shared" si="252"/>
        <v>8.6592178770949726E-2</v>
      </c>
      <c r="AO997" s="178">
        <f>IF(E997=1,VLOOKUP(Työfile_2024!D997,'2015'!$F$12:$AC$1887,24,FALSE),"-")</f>
        <v>55</v>
      </c>
      <c r="AP997" s="52">
        <f>VLOOKUP(D997,Tarkasteltava_verkko_2024_harva!$E$2:$I$1804,5,FALSE)</f>
        <v>0</v>
      </c>
      <c r="AQ997" s="52">
        <f>VLOOKUP(D997,Tarkasteltava_verkko_2024_harva!$E$2:$I$1804,4,FALSE)</f>
        <v>0</v>
      </c>
      <c r="AR997" s="148">
        <v>3.2972047917855109E-2</v>
      </c>
      <c r="AS997" s="170" t="str">
        <f>IFERROR(VLOOKUP(C997,'2015'!$C$12:$AG$1887,30,FALSE),"-")</f>
        <v/>
      </c>
      <c r="AT997" s="148">
        <v>6.8454078722190531E-2</v>
      </c>
      <c r="AU997" s="170">
        <f>IFERROR(VLOOKUP(C997,'2015'!$C$12:$AG$1887,31,FALSE),"-")</f>
        <v>0</v>
      </c>
      <c r="AV997" s="106"/>
      <c r="AW997" s="63">
        <f>IFERROR(VLOOKUP(C997,Merkittävyysluokitus!$A$2:$J$1705,10,FALSE),"-")</f>
        <v>3</v>
      </c>
      <c r="AX997" s="175">
        <f>IFERROR(VLOOKUP(C997,Merkittävyysluokitus!$A$2:$J$1705,6,FALSE),"-")</f>
        <v>4.9426301369863008</v>
      </c>
      <c r="AY997" s="175">
        <f>IFERROR(VLOOKUP(C997,Merkittävyysluokitus!$A$2:$J$1705,7,FALSE),"-")</f>
        <v>1.3006666666666666</v>
      </c>
      <c r="AZ997" s="175">
        <f>IFERROR(VLOOKUP(C997,Merkittävyysluokitus!$A$2:$J$1705,8,FALSE),"-")</f>
        <v>2.3086301369863014</v>
      </c>
      <c r="BA997" s="175">
        <f>IFERROR(VLOOKUP(C997,Merkittävyysluokitus!$A$2:$J$1705,9,FALSE),"-")</f>
        <v>1.3333333333333333</v>
      </c>
      <c r="BB997" s="203"/>
      <c r="BC997" s="203" t="str">
        <f t="shared" si="253"/>
        <v/>
      </c>
      <c r="BD997" s="39" t="str">
        <f t="shared" si="247"/>
        <v>musta</v>
      </c>
      <c r="BE997" s="68" t="str">
        <f t="shared" si="248"/>
        <v>musta</v>
      </c>
      <c r="BF997" s="68" t="str">
        <f t="shared" si="249"/>
        <v>musta</v>
      </c>
      <c r="BG997" s="68" t="str">
        <f t="shared" si="250"/>
        <v>musta</v>
      </c>
      <c r="BH997" s="208" t="str">
        <f t="shared" si="251"/>
        <v>musta</v>
      </c>
      <c r="BI997" s="39"/>
      <c r="BJ997" s="39" t="str">
        <f>IF(F997="ei löydy","uusi tie",IF(E997=0,"tieosoite muuttunut",IF(E997=1,VLOOKUP(D997,'2015'!$F$12:$AL$1887,31,FALSE),"-")))</f>
        <v>musta</v>
      </c>
      <c r="BK997" s="67" t="str">
        <f>IF(E997=1,VLOOKUP(D997,'2015'!$F$12:$AL$1887,32,FALSE),"-")</f>
        <v>musta</v>
      </c>
      <c r="BL997" s="39" t="str">
        <f>IF(F997="ei löydy","uusi tie",IF(E997=0,"tieosoite muuttunut",IF(E997=1,VLOOKUP(D997,'2015'!$F$12:$AL$1887,33,FALSE),"-")))</f>
        <v>musta</v>
      </c>
      <c r="BM997" s="39"/>
      <c r="BN997" s="217" t="str">
        <f>VLOOKUP(D997,'2015'!$F$12:$AL$1887,33,FALSE)</f>
        <v>musta</v>
      </c>
      <c r="BO997" s="39"/>
      <c r="BP997" s="115" t="s">
        <v>10</v>
      </c>
      <c r="BQ997" s="30"/>
      <c r="BS997" s="5"/>
      <c r="BU997" s="37"/>
      <c r="BV997" s="30" t="s">
        <v>10</v>
      </c>
      <c r="BX997" t="str">
        <f>IF(E997=1,VLOOKUP(D997,'2015'!$F$12:$AX$1887,43,FALSE),"-")</f>
        <v>musta</v>
      </c>
      <c r="BY997" t="str">
        <f>IF(E997=1,VLOOKUP(D997,'2015'!$F$12:$AX$1887,44,FALSE),"-")</f>
        <v>musta</v>
      </c>
      <c r="BZ997" t="str">
        <f>IF(E997=1,VLOOKUP(D997,'2015'!$F$12:$AX$1887,45,FALSE),"-")</f>
        <v>musta</v>
      </c>
      <c r="CA997" s="31">
        <f t="shared" si="256"/>
        <v>0</v>
      </c>
      <c r="CB997" s="31">
        <f t="shared" si="257"/>
        <v>0</v>
      </c>
      <c r="CC997" s="31">
        <f t="shared" si="258"/>
        <v>0</v>
      </c>
      <c r="CD997" s="31">
        <f t="shared" si="259"/>
        <v>0</v>
      </c>
      <c r="CE997" s="31">
        <f t="shared" si="260"/>
        <v>0</v>
      </c>
      <c r="CO997" s="2" t="s">
        <v>35</v>
      </c>
      <c r="CP997" s="2" t="s">
        <v>35</v>
      </c>
    </row>
    <row r="998" spans="1:94" ht="15.75" thickBot="1" x14ac:dyDescent="0.3">
      <c r="A998" s="50"/>
      <c r="B998" s="50"/>
      <c r="C998" s="50" t="str">
        <f t="shared" si="254"/>
        <v>11061_2_2324</v>
      </c>
      <c r="D998" s="51" t="str">
        <f t="shared" si="255"/>
        <v>11061_2</v>
      </c>
      <c r="E998" s="224">
        <f>IFERROR(VLOOKUP(C998,'2015'!$C$12:$D$1887,2,FALSE),0)</f>
        <v>1</v>
      </c>
      <c r="F998" s="51">
        <f>IFERROR(K998-IFERROR(VLOOKUP(D998,'2015'!$F$12:$I$1887,4,FALSE),"ei löydy"),"ei löydy")</f>
        <v>0</v>
      </c>
      <c r="G998" s="224">
        <f>IFERROR(VLOOKUP(Työfile_2024!C998,Liikennemalli!$D$6:$G$1921,4,FALSE),0)</f>
        <v>1</v>
      </c>
      <c r="H998" s="225">
        <f>K998-IFERROR(VLOOKUP(Työfile_2024!D998,Liikennemalli!$C$6:$H$1921,6,FALSE),"ei löydy")</f>
        <v>0</v>
      </c>
      <c r="I998" s="80">
        <v>11061</v>
      </c>
      <c r="J998" s="52">
        <v>2</v>
      </c>
      <c r="K998" s="52">
        <v>2324</v>
      </c>
      <c r="L998" s="53"/>
      <c r="M998" s="54"/>
      <c r="N998" s="54"/>
      <c r="O998" s="54"/>
      <c r="P998" s="54"/>
      <c r="Q998" s="55"/>
      <c r="R998" s="55"/>
      <c r="S998" s="55"/>
      <c r="T998" s="55"/>
      <c r="U998" s="52"/>
      <c r="V998" s="56">
        <v>358</v>
      </c>
      <c r="W998" s="56">
        <v>16</v>
      </c>
      <c r="X998" s="56">
        <v>353</v>
      </c>
      <c r="Y998" s="56">
        <f>VLOOKUP(D998,Liikennemalli24!$D$2:$F$1804,2,FALSE)</f>
        <v>0</v>
      </c>
      <c r="Z998" s="57">
        <f>VLOOKUP(D998,Liikennemalli24!$D$2:$F$1804,3,FALSE)</f>
        <v>0</v>
      </c>
      <c r="AA998" s="178">
        <f>IF(G998=1,VLOOKUP(C998,Liikennemalli!$D$6:$H$1921,2,FALSE),"-")</f>
        <v>0</v>
      </c>
      <c r="AB998" s="197">
        <f>IF(G998=1,VLOOKUP(C998,Liikennemalli!$D$6:$H$1921,3,FALSE),"-")</f>
        <v>0</v>
      </c>
      <c r="AC998" s="134">
        <f>IF(E998=1,VLOOKUP(Työfile_2024!D998,'2015'!$F$12:$X$1887,18,FALSE),"-")</f>
        <v>81</v>
      </c>
      <c r="AD998" s="127">
        <f>IF(E998=1,VLOOKUP(Työfile_2024!D998,'2015'!$F$12:$X$1887,19,FALSE),"-")</f>
        <v>0.32</v>
      </c>
      <c r="AI998" s="127">
        <f>IF(E998=1,VLOOKUP(Työfile_2024!D998,'2015'!$F$12:$AB$1887,20,FALSE),"-")</f>
        <v>0</v>
      </c>
      <c r="AJ998" s="127">
        <f>IF(E998=1,VLOOKUP(Työfile_2024!D998,'2015'!$F$12:$AB$1887,21,FALSE),"-")</f>
        <v>0</v>
      </c>
      <c r="AK998" s="127">
        <f>IF(E998=1,VLOOKUP(Työfile_2024!D998,'2015'!$F$12:$AB$1887,22,FALSE),"-")</f>
        <v>0</v>
      </c>
      <c r="AL998" s="127">
        <f>IF(E998=1,VLOOKUP(Työfile_2024!D998,'2015'!$F$12:$AB$1887,23,FALSE),"-")</f>
        <v>0</v>
      </c>
      <c r="AM998" s="56">
        <f>VLOOKUP(Työfile_2024!D998,Tmatkat_20km_tarkasteltava_verk!$C$2:$D$1804,2,FALSE)</f>
        <v>6</v>
      </c>
      <c r="AN998" s="148">
        <f t="shared" si="252"/>
        <v>1.6759776536312849E-2</v>
      </c>
      <c r="AO998" s="178">
        <f>IF(E998=1,VLOOKUP(Työfile_2024!D998,'2015'!$F$12:$AC$1887,24,FALSE),"-")</f>
        <v>19</v>
      </c>
      <c r="AP998" s="52">
        <f>VLOOKUP(D998,Tarkasteltava_verkko_2024_harva!$E$2:$I$1804,5,FALSE)</f>
        <v>0</v>
      </c>
      <c r="AQ998" s="52">
        <f>VLOOKUP(D998,Tarkasteltava_verkko_2024_harva!$E$2:$I$1804,4,FALSE)</f>
        <v>0</v>
      </c>
      <c r="AR998" s="148">
        <v>0</v>
      </c>
      <c r="AS998" s="170" t="str">
        <f>IFERROR(VLOOKUP(C998,'2015'!$C$12:$AG$1887,30,FALSE),"-")</f>
        <v/>
      </c>
      <c r="AT998" s="148">
        <v>0</v>
      </c>
      <c r="AU998" s="170">
        <f>IFERROR(VLOOKUP(C998,'2015'!$C$12:$AG$1887,31,FALSE),"-")</f>
        <v>0</v>
      </c>
      <c r="AV998" s="106"/>
      <c r="AW998" s="63">
        <f>IFERROR(VLOOKUP(C998,Merkittävyysluokitus!$A$2:$J$1705,10,FALSE),"-")</f>
        <v>4</v>
      </c>
      <c r="AX998" s="175">
        <f>IFERROR(VLOOKUP(C998,Merkittävyysluokitus!$A$2:$J$1705,6,FALSE),"-")</f>
        <v>2.309296803652968</v>
      </c>
      <c r="AY998" s="175">
        <f>IFERROR(VLOOKUP(C998,Merkittävyysluokitus!$A$2:$J$1705,7,FALSE),"-")</f>
        <v>1.1173333333333333</v>
      </c>
      <c r="AZ998" s="175">
        <f>IFERROR(VLOOKUP(C998,Merkittävyysluokitus!$A$2:$J$1705,8,FALSE),"-")</f>
        <v>0.85863013698630131</v>
      </c>
      <c r="BA998" s="175">
        <f>IFERROR(VLOOKUP(C998,Merkittävyysluokitus!$A$2:$J$1705,9,FALSE),"-")</f>
        <v>0.33333333333333331</v>
      </c>
      <c r="BB998" s="203"/>
      <c r="BC998" s="203" t="str">
        <f t="shared" si="253"/>
        <v>ei mallia</v>
      </c>
      <c r="BD998" s="39" t="str">
        <f t="shared" si="247"/>
        <v>Ei luokiteltu</v>
      </c>
      <c r="BE998" s="68" t="str">
        <f t="shared" si="248"/>
        <v>ei mallia</v>
      </c>
      <c r="BF998" s="68" t="str">
        <f t="shared" si="249"/>
        <v>ei mallia</v>
      </c>
      <c r="BG998" s="68" t="str">
        <f t="shared" si="250"/>
        <v>ei mallia</v>
      </c>
      <c r="BH998" s="208" t="str">
        <f t="shared" si="251"/>
        <v>musta</v>
      </c>
      <c r="BI998" s="39"/>
      <c r="BJ998" s="39" t="str">
        <f>IF(F998="ei löydy","uusi tie",IF(E998=0,"tieosoite muuttunut",IF(E998=1,VLOOKUP(D998,'2015'!$F$12:$AL$1887,31,FALSE),"-")))</f>
        <v>musta</v>
      </c>
      <c r="BK998" s="67" t="str">
        <f>IF(E998=1,VLOOKUP(D998,'2015'!$F$12:$AL$1887,32,FALSE),"-")</f>
        <v>musta</v>
      </c>
      <c r="BL998" s="39" t="str">
        <f>IF(F998="ei löydy","uusi tie",IF(E998=0,"tieosoite muuttunut",IF(E998=1,VLOOKUP(D998,'2015'!$F$12:$AL$1887,33,FALSE),"-")))</f>
        <v>musta</v>
      </c>
      <c r="BM998" s="39"/>
      <c r="BN998" s="217" t="str">
        <f>VLOOKUP(D998,'2015'!$F$12:$AL$1887,33,FALSE)</f>
        <v>musta</v>
      </c>
      <c r="BO998" s="39"/>
      <c r="BP998" s="115" t="s">
        <v>10</v>
      </c>
      <c r="BQ998" s="30"/>
      <c r="BS998" s="5"/>
      <c r="BU998" s="37"/>
      <c r="BV998" s="30" t="s">
        <v>10</v>
      </c>
      <c r="BX998" t="str">
        <f>IF(E998=1,VLOOKUP(D998,'2015'!$F$12:$AX$1887,43,FALSE),"-")</f>
        <v>musta</v>
      </c>
      <c r="BY998" t="str">
        <f>IF(E998=1,VLOOKUP(D998,'2015'!$F$12:$AX$1887,44,FALSE),"-")</f>
        <v>musta</v>
      </c>
      <c r="BZ998" t="str">
        <f>IF(E998=1,VLOOKUP(D998,'2015'!$F$12:$AX$1887,45,FALSE),"-")</f>
        <v>musta</v>
      </c>
      <c r="CA998" s="31">
        <f t="shared" si="256"/>
        <v>0</v>
      </c>
      <c r="CB998" s="31">
        <f t="shared" si="257"/>
        <v>0</v>
      </c>
      <c r="CC998" s="31">
        <f t="shared" si="258"/>
        <v>0</v>
      </c>
      <c r="CD998" s="31">
        <f t="shared" si="259"/>
        <v>0</v>
      </c>
      <c r="CE998" s="31">
        <f t="shared" si="260"/>
        <v>0</v>
      </c>
      <c r="CO998" s="2" t="s">
        <v>35</v>
      </c>
      <c r="CP998" s="2" t="s">
        <v>35</v>
      </c>
    </row>
    <row r="999" spans="1:94" ht="15.75" thickBot="1" x14ac:dyDescent="0.3">
      <c r="A999" s="50"/>
      <c r="B999" s="50"/>
      <c r="C999" s="50" t="str">
        <f t="shared" si="254"/>
        <v>11063_1_414</v>
      </c>
      <c r="D999" s="51" t="str">
        <f t="shared" si="255"/>
        <v>11063_1</v>
      </c>
      <c r="E999" s="224">
        <f>IFERROR(VLOOKUP(C999,'2015'!$C$12:$D$1887,2,FALSE),0)</f>
        <v>1</v>
      </c>
      <c r="F999" s="51">
        <f>IFERROR(K999-IFERROR(VLOOKUP(D999,'2015'!$F$12:$I$1887,4,FALSE),"ei löydy"),"ei löydy")</f>
        <v>0</v>
      </c>
      <c r="G999" s="224">
        <f>IFERROR(VLOOKUP(Työfile_2024!C999,Liikennemalli!$D$6:$G$1921,4,FALSE),0)</f>
        <v>1</v>
      </c>
      <c r="H999" s="225">
        <f>K999-IFERROR(VLOOKUP(Työfile_2024!D999,Liikennemalli!$C$6:$H$1921,6,FALSE),"ei löydy")</f>
        <v>0</v>
      </c>
      <c r="I999" s="80">
        <v>11063</v>
      </c>
      <c r="J999" s="52">
        <v>1</v>
      </c>
      <c r="K999" s="52">
        <v>414</v>
      </c>
      <c r="L999" s="53"/>
      <c r="M999" s="54"/>
      <c r="N999" s="54"/>
      <c r="O999" s="54"/>
      <c r="P999" s="54"/>
      <c r="Q999" s="55"/>
      <c r="R999" s="55"/>
      <c r="S999" s="55"/>
      <c r="T999" s="55"/>
      <c r="U999" s="52"/>
      <c r="V999" s="56">
        <v>1874</v>
      </c>
      <c r="W999" s="56">
        <v>66</v>
      </c>
      <c r="X999" s="56">
        <v>2010</v>
      </c>
      <c r="Y999" s="56">
        <f>VLOOKUP(D999,Liikennemalli24!$D$2:$F$1804,2,FALSE)</f>
        <v>3025</v>
      </c>
      <c r="Z999" s="57">
        <f>VLOOKUP(D999,Liikennemalli24!$D$2:$F$1804,3,FALSE)</f>
        <v>0.80100000000000005</v>
      </c>
      <c r="AA999" s="178">
        <f>IF(G999=1,VLOOKUP(C999,Liikennemalli!$D$6:$H$1921,2,FALSE),"-")</f>
        <v>0</v>
      </c>
      <c r="AB999" s="197">
        <f>IF(G999=1,VLOOKUP(C999,Liikennemalli!$D$6:$H$1921,3,FALSE),"-")</f>
        <v>0</v>
      </c>
      <c r="AC999" s="134" t="str">
        <f>IF(E999=1,VLOOKUP(Työfile_2024!D999,'2015'!$F$12:$X$1887,18,FALSE),"-")</f>
        <v>ei mallia</v>
      </c>
      <c r="AD999" s="127" t="str">
        <f>IF(E999=1,VLOOKUP(Työfile_2024!D999,'2015'!$F$12:$X$1887,19,FALSE),"-")</f>
        <v>ei mallia</v>
      </c>
      <c r="AI999" s="127">
        <f>IF(E999=1,VLOOKUP(Työfile_2024!D999,'2015'!$F$12:$AB$1887,20,FALSE),"-")</f>
        <v>0</v>
      </c>
      <c r="AJ999" s="127">
        <f>IF(E999=1,VLOOKUP(Työfile_2024!D999,'2015'!$F$12:$AB$1887,21,FALSE),"-")</f>
        <v>0</v>
      </c>
      <c r="AK999" s="127">
        <f>IF(E999=1,VLOOKUP(Työfile_2024!D999,'2015'!$F$12:$AB$1887,22,FALSE),"-")</f>
        <v>0</v>
      </c>
      <c r="AL999" s="127">
        <f>IF(E999=1,VLOOKUP(Työfile_2024!D999,'2015'!$F$12:$AB$1887,23,FALSE),"-")</f>
        <v>0</v>
      </c>
      <c r="AM999" s="56">
        <f>VLOOKUP(Työfile_2024!D999,Tmatkat_20km_tarkasteltava_verk!$C$2:$D$1804,2,FALSE)</f>
        <v>70</v>
      </c>
      <c r="AN999" s="148">
        <f t="shared" si="252"/>
        <v>3.7353255069370331E-2</v>
      </c>
      <c r="AO999" s="178">
        <f>IF(E999=1,VLOOKUP(Työfile_2024!D999,'2015'!$F$12:$AC$1887,24,FALSE),"-")</f>
        <v>35</v>
      </c>
      <c r="AP999" s="52">
        <f>VLOOKUP(D999,Tarkasteltava_verkko_2024_harva!$E$2:$I$1804,5,FALSE)</f>
        <v>0</v>
      </c>
      <c r="AQ999" s="52">
        <f>VLOOKUP(D999,Tarkasteltava_verkko_2024_harva!$E$2:$I$1804,4,FALSE)</f>
        <v>0</v>
      </c>
      <c r="AR999" s="148">
        <v>0.99758454106280192</v>
      </c>
      <c r="AS999" s="170" t="str">
        <f>IFERROR(VLOOKUP(C999,'2015'!$C$12:$AG$1887,30,FALSE),"-")</f>
        <v>Kyllä</v>
      </c>
      <c r="AT999" s="148">
        <v>0.99758454106280192</v>
      </c>
      <c r="AU999" s="170" t="str">
        <f>IFERROR(VLOOKUP(C999,'2015'!$C$12:$AG$1887,31,FALSE),"-")</f>
        <v>Kyllä</v>
      </c>
      <c r="AV999" s="106"/>
      <c r="AW999" s="63">
        <f>IFERROR(VLOOKUP(C999,Merkittävyysluokitus!$A$2:$J$1705,10,FALSE),"-")</f>
        <v>2</v>
      </c>
      <c r="AX999" s="175">
        <f>IFERROR(VLOOKUP(C999,Merkittävyysluokitus!$A$2:$J$1705,6,FALSE),"-")</f>
        <v>10.776849315068493</v>
      </c>
      <c r="AY999" s="175">
        <f>IFERROR(VLOOKUP(C999,Merkittävyysluokitus!$A$2:$J$1705,7,FALSE),"-")</f>
        <v>4.3049999999999997</v>
      </c>
      <c r="AZ999" s="175">
        <f>IFERROR(VLOOKUP(C999,Merkittävyysluokitus!$A$2:$J$1705,8,FALSE),"-")</f>
        <v>4.4718493150684928</v>
      </c>
      <c r="BA999" s="175">
        <f>IFERROR(VLOOKUP(C999,Merkittävyysluokitus!$A$2:$J$1705,9,FALSE),"-")</f>
        <v>2</v>
      </c>
      <c r="BB999" s="203"/>
      <c r="BC999" s="203" t="str">
        <f t="shared" si="253"/>
        <v>muutos</v>
      </c>
      <c r="BD999" s="39" t="str">
        <f t="shared" si="247"/>
        <v>punainen</v>
      </c>
      <c r="BE999" s="68" t="str">
        <f t="shared" si="248"/>
        <v>punainen</v>
      </c>
      <c r="BF999" s="68" t="str">
        <f t="shared" si="249"/>
        <v>punainen</v>
      </c>
      <c r="BG999" s="68" t="str">
        <f t="shared" si="250"/>
        <v>punainen</v>
      </c>
      <c r="BH999" s="208" t="str">
        <f t="shared" si="251"/>
        <v>musta</v>
      </c>
      <c r="BI999" s="39"/>
      <c r="BJ999" s="39" t="str">
        <f>IF(F999="ei löydy","uusi tie",IF(E999=0,"tieosoite muuttunut",IF(E999=1,VLOOKUP(D999,'2015'!$F$12:$AL$1887,31,FALSE),"-")))</f>
        <v>musta</v>
      </c>
      <c r="BK999" s="67" t="str">
        <f>IF(E999=1,VLOOKUP(D999,'2015'!$F$12:$AL$1887,32,FALSE),"-")</f>
        <v>musta</v>
      </c>
      <c r="BL999" s="39" t="str">
        <f>IF(F999="ei löydy","uusi tie",IF(E999=0,"tieosoite muuttunut",IF(E999=1,VLOOKUP(D999,'2015'!$F$12:$AL$1887,33,FALSE),"-")))</f>
        <v>musta</v>
      </c>
      <c r="BM999" s="39"/>
      <c r="BN999" s="217" t="str">
        <f>VLOOKUP(D999,'2015'!$F$12:$AL$1887,33,FALSE)</f>
        <v>musta</v>
      </c>
      <c r="BO999" s="39"/>
      <c r="BP999" s="115" t="s">
        <v>10</v>
      </c>
      <c r="BQ999" s="30"/>
      <c r="BS999" s="5"/>
      <c r="BU999" s="37"/>
      <c r="BV999" s="30" t="s">
        <v>10</v>
      </c>
      <c r="BX999" t="str">
        <f>IF(E999=1,VLOOKUP(D999,'2015'!$F$12:$AX$1887,43,FALSE),"-")</f>
        <v>ei mallia</v>
      </c>
      <c r="BY999" t="str">
        <f>IF(E999=1,VLOOKUP(D999,'2015'!$F$12:$AX$1887,44,FALSE),"-")</f>
        <v>ei mallia</v>
      </c>
      <c r="BZ999" t="str">
        <f>IF(E999=1,VLOOKUP(D999,'2015'!$F$12:$AX$1887,45,FALSE),"-")</f>
        <v>ei mallia</v>
      </c>
      <c r="CA999" s="31">
        <f t="shared" si="256"/>
        <v>20</v>
      </c>
      <c r="CB999" s="31">
        <f t="shared" si="257"/>
        <v>10</v>
      </c>
      <c r="CC999" s="31">
        <f t="shared" si="258"/>
        <v>10</v>
      </c>
      <c r="CD999" s="31">
        <f t="shared" si="259"/>
        <v>0</v>
      </c>
      <c r="CE999" s="31">
        <f t="shared" si="260"/>
        <v>0</v>
      </c>
      <c r="CO999" s="2" t="s">
        <v>35</v>
      </c>
      <c r="CP999" s="2" t="s">
        <v>35</v>
      </c>
    </row>
    <row r="1000" spans="1:94" ht="15.75" thickBot="1" x14ac:dyDescent="0.3">
      <c r="A1000" s="50"/>
      <c r="B1000" s="50"/>
      <c r="C1000" s="50" t="str">
        <f t="shared" si="254"/>
        <v>11065_1_6500</v>
      </c>
      <c r="D1000" s="51" t="str">
        <f t="shared" si="255"/>
        <v>11065_1</v>
      </c>
      <c r="E1000" s="224">
        <f>IFERROR(VLOOKUP(C1000,'2015'!$C$12:$D$1887,2,FALSE),0)</f>
        <v>1</v>
      </c>
      <c r="F1000" s="51">
        <f>IFERROR(K1000-IFERROR(VLOOKUP(D1000,'2015'!$F$12:$I$1887,4,FALSE),"ei löydy"),"ei löydy")</f>
        <v>0</v>
      </c>
      <c r="G1000" s="224">
        <f>IFERROR(VLOOKUP(Työfile_2024!C1000,Liikennemalli!$D$6:$G$1921,4,FALSE),0)</f>
        <v>1</v>
      </c>
      <c r="H1000" s="225">
        <f>K1000-IFERROR(VLOOKUP(Työfile_2024!D1000,Liikennemalli!$C$6:$H$1921,6,FALSE),"ei löydy")</f>
        <v>0</v>
      </c>
      <c r="I1000" s="80">
        <v>11065</v>
      </c>
      <c r="J1000" s="52">
        <v>1</v>
      </c>
      <c r="K1000" s="52">
        <v>6500</v>
      </c>
      <c r="L1000" s="53"/>
      <c r="M1000" s="54"/>
      <c r="N1000" s="54"/>
      <c r="O1000" s="54"/>
      <c r="P1000" s="54"/>
      <c r="Q1000" s="55"/>
      <c r="R1000" s="55"/>
      <c r="S1000" s="55"/>
      <c r="T1000" s="55"/>
      <c r="U1000" s="52"/>
      <c r="V1000" s="56">
        <v>185.92923076923077</v>
      </c>
      <c r="W1000" s="56">
        <v>5.9630769230769234</v>
      </c>
      <c r="X1000" s="56">
        <v>200.06923076923076</v>
      </c>
      <c r="Y1000" s="56">
        <f>VLOOKUP(D1000,Liikennemalli24!$D$2:$F$1804,2,FALSE)</f>
        <v>0</v>
      </c>
      <c r="Z1000" s="57">
        <f>VLOOKUP(D1000,Liikennemalli24!$D$2:$F$1804,3,FALSE)</f>
        <v>0</v>
      </c>
      <c r="AA1000" s="178">
        <f>IF(G1000=1,VLOOKUP(C1000,Liikennemalli!$D$6:$H$1921,2,FALSE),"-")</f>
        <v>8</v>
      </c>
      <c r="AB1000" s="197">
        <f>IF(G1000=1,VLOOKUP(C1000,Liikennemalli!$D$6:$H$1921,3,FALSE),"-")</f>
        <v>0.13793103448275801</v>
      </c>
      <c r="AC1000" s="134">
        <f>IF(E1000=1,VLOOKUP(Työfile_2024!D1000,'2015'!$F$12:$X$1887,18,FALSE),"-")</f>
        <v>10</v>
      </c>
      <c r="AD1000" s="127">
        <f>IF(E1000=1,VLOOKUP(Työfile_2024!D1000,'2015'!$F$12:$X$1887,19,FALSE),"-")</f>
        <v>7.0000000000000007E-2</v>
      </c>
      <c r="AI1000" s="127">
        <f>IF(E1000=1,VLOOKUP(Työfile_2024!D1000,'2015'!$F$12:$AB$1887,20,FALSE),"-")</f>
        <v>0</v>
      </c>
      <c r="AJ1000" s="127">
        <f>IF(E1000=1,VLOOKUP(Työfile_2024!D1000,'2015'!$F$12:$AB$1887,21,FALSE),"-")</f>
        <v>0</v>
      </c>
      <c r="AK1000" s="127">
        <f>IF(E1000=1,VLOOKUP(Työfile_2024!D1000,'2015'!$F$12:$AB$1887,22,FALSE),"-")</f>
        <v>0</v>
      </c>
      <c r="AL1000" s="127">
        <f>IF(E1000=1,VLOOKUP(Työfile_2024!D1000,'2015'!$F$12:$AB$1887,23,FALSE),"-")</f>
        <v>0</v>
      </c>
      <c r="AM1000" s="56">
        <f>VLOOKUP(Työfile_2024!D1000,Tmatkat_20km_tarkasteltava_verk!$C$2:$D$1804,2,FALSE)</f>
        <v>49</v>
      </c>
      <c r="AN1000" s="148">
        <f t="shared" si="252"/>
        <v>0.2635411322753074</v>
      </c>
      <c r="AO1000" s="178">
        <f>IF(E1000=1,VLOOKUP(Työfile_2024!D1000,'2015'!$F$12:$AC$1887,24,FALSE),"-")</f>
        <v>123</v>
      </c>
      <c r="AP1000" s="52">
        <f>VLOOKUP(D1000,Tarkasteltava_verkko_2024_harva!$E$2:$I$1804,5,FALSE)</f>
        <v>0</v>
      </c>
      <c r="AQ1000" s="52">
        <f>VLOOKUP(D1000,Tarkasteltava_verkko_2024_harva!$E$2:$I$1804,4,FALSE)</f>
        <v>0</v>
      </c>
      <c r="AR1000" s="148">
        <v>8.9846153846153839E-2</v>
      </c>
      <c r="AS1000" s="170" t="str">
        <f>IFERROR(VLOOKUP(C1000,'2015'!$C$12:$AG$1887,30,FALSE),"-")</f>
        <v/>
      </c>
      <c r="AT1000" s="148">
        <v>0.43092307692307691</v>
      </c>
      <c r="AU1000" s="170">
        <f>IFERROR(VLOOKUP(C1000,'2015'!$C$12:$AG$1887,31,FALSE),"-")</f>
        <v>0</v>
      </c>
      <c r="AV1000" s="106"/>
      <c r="AW1000" s="63">
        <f>IFERROR(VLOOKUP(C1000,Merkittävyysluokitus!$A$2:$J$1705,10,FALSE),"-")</f>
        <v>3</v>
      </c>
      <c r="AX1000" s="175">
        <f>IFERROR(VLOOKUP(C1000,Merkittävyysluokitus!$A$2:$J$1705,6,FALSE),"-")</f>
        <v>3.3627438801077152</v>
      </c>
      <c r="AY1000" s="175">
        <f>IFERROR(VLOOKUP(C1000,Merkittävyysluokitus!$A$2:$J$1705,7,FALSE),"-")</f>
        <v>0.98112102564102543</v>
      </c>
      <c r="AZ1000" s="175">
        <f>IFERROR(VLOOKUP(C1000,Merkittävyysluokitus!$A$2:$J$1705,8,FALSE),"-")</f>
        <v>1.2149561878000235</v>
      </c>
      <c r="BA1000" s="175">
        <f>IFERROR(VLOOKUP(C1000,Merkittävyysluokitus!$A$2:$J$1705,9,FALSE),"-")</f>
        <v>1.1666666666666665</v>
      </c>
      <c r="BB1000" s="203"/>
      <c r="BC1000" s="203" t="str">
        <f t="shared" si="253"/>
        <v>ei mallia</v>
      </c>
      <c r="BD1000" s="39" t="str">
        <f t="shared" si="247"/>
        <v>Ei luokiteltu</v>
      </c>
      <c r="BE1000" s="68" t="str">
        <f t="shared" si="248"/>
        <v>ei mallia</v>
      </c>
      <c r="BF1000" s="68" t="str">
        <f t="shared" si="249"/>
        <v>ei mallia</v>
      </c>
      <c r="BG1000" s="68" t="str">
        <f t="shared" si="250"/>
        <v>ei mallia</v>
      </c>
      <c r="BH1000" s="208" t="str">
        <f t="shared" si="251"/>
        <v>musta</v>
      </c>
      <c r="BI1000" s="39"/>
      <c r="BJ1000" s="39" t="str">
        <f>IF(F1000="ei löydy","uusi tie",IF(E1000=0,"tieosoite muuttunut",IF(E1000=1,VLOOKUP(D1000,'2015'!$F$12:$AL$1887,31,FALSE),"-")))</f>
        <v>musta</v>
      </c>
      <c r="BK1000" s="67" t="str">
        <f>IF(E1000=1,VLOOKUP(D1000,'2015'!$F$12:$AL$1887,32,FALSE),"-")</f>
        <v>musta</v>
      </c>
      <c r="BL1000" s="39" t="str">
        <f>IF(F1000="ei löydy","uusi tie",IF(E1000=0,"tieosoite muuttunut",IF(E1000=1,VLOOKUP(D1000,'2015'!$F$12:$AL$1887,33,FALSE),"-")))</f>
        <v>musta</v>
      </c>
      <c r="BM1000" s="39"/>
      <c r="BN1000" s="217" t="str">
        <f>VLOOKUP(D1000,'2015'!$F$12:$AL$1887,33,FALSE)</f>
        <v>musta</v>
      </c>
      <c r="BO1000" s="39"/>
      <c r="BP1000" s="115" t="s">
        <v>10</v>
      </c>
      <c r="BQ1000" s="30"/>
      <c r="BS1000" s="5"/>
      <c r="BU1000" s="37"/>
      <c r="BV1000" s="30" t="s">
        <v>10</v>
      </c>
      <c r="BX1000" t="str">
        <f>IF(E1000=1,VLOOKUP(D1000,'2015'!$F$12:$AX$1887,43,FALSE),"-")</f>
        <v>musta</v>
      </c>
      <c r="BY1000" t="str">
        <f>IF(E1000=1,VLOOKUP(D1000,'2015'!$F$12:$AX$1887,44,FALSE),"-")</f>
        <v>musta</v>
      </c>
      <c r="BZ1000" t="str">
        <f>IF(E1000=1,VLOOKUP(D1000,'2015'!$F$12:$AX$1887,45,FALSE),"-")</f>
        <v>musta</v>
      </c>
      <c r="CA1000" s="31">
        <f t="shared" si="256"/>
        <v>0</v>
      </c>
      <c r="CB1000" s="31">
        <f t="shared" si="257"/>
        <v>0</v>
      </c>
      <c r="CC1000" s="31">
        <f t="shared" si="258"/>
        <v>0</v>
      </c>
      <c r="CD1000" s="31">
        <f t="shared" si="259"/>
        <v>0</v>
      </c>
      <c r="CE1000" s="31">
        <f t="shared" si="260"/>
        <v>0</v>
      </c>
      <c r="CO1000" s="2" t="s">
        <v>35</v>
      </c>
      <c r="CP1000" s="2" t="s">
        <v>35</v>
      </c>
    </row>
    <row r="1001" spans="1:94" ht="15.75" thickBot="1" x14ac:dyDescent="0.3">
      <c r="A1001" s="50"/>
      <c r="B1001" s="50"/>
      <c r="C1001" s="50" t="str">
        <f t="shared" si="254"/>
        <v>11067_1_7148</v>
      </c>
      <c r="D1001" s="51" t="str">
        <f t="shared" si="255"/>
        <v>11067_1</v>
      </c>
      <c r="E1001" s="224">
        <f>IFERROR(VLOOKUP(C1001,'2015'!$C$12:$D$1887,2,FALSE),0)</f>
        <v>1</v>
      </c>
      <c r="F1001" s="51">
        <f>IFERROR(K1001-IFERROR(VLOOKUP(D1001,'2015'!$F$12:$I$1887,4,FALSE),"ei löydy"),"ei löydy")</f>
        <v>0</v>
      </c>
      <c r="G1001" s="224">
        <f>IFERROR(VLOOKUP(Työfile_2024!C1001,Liikennemalli!$D$6:$G$1921,4,FALSE),0)</f>
        <v>1</v>
      </c>
      <c r="H1001" s="225">
        <f>K1001-IFERROR(VLOOKUP(Työfile_2024!D1001,Liikennemalli!$C$6:$H$1921,6,FALSE),"ei löydy")</f>
        <v>0</v>
      </c>
      <c r="I1001" s="80">
        <v>11067</v>
      </c>
      <c r="J1001" s="52">
        <v>1</v>
      </c>
      <c r="K1001" s="52">
        <v>7148</v>
      </c>
      <c r="L1001" s="53"/>
      <c r="M1001" s="54"/>
      <c r="N1001" s="54"/>
      <c r="O1001" s="54"/>
      <c r="P1001" s="54"/>
      <c r="Q1001" s="55"/>
      <c r="R1001" s="55"/>
      <c r="S1001" s="55"/>
      <c r="T1001" s="55"/>
      <c r="U1001" s="52"/>
      <c r="V1001" s="56">
        <v>407</v>
      </c>
      <c r="W1001" s="56">
        <v>39</v>
      </c>
      <c r="X1001" s="56">
        <v>379</v>
      </c>
      <c r="Y1001" s="56">
        <f>VLOOKUP(D1001,Liikennemalli24!$D$2:$F$1804,2,FALSE)</f>
        <v>0</v>
      </c>
      <c r="Z1001" s="57">
        <f>VLOOKUP(D1001,Liikennemalli24!$D$2:$F$1804,3,FALSE)</f>
        <v>0</v>
      </c>
      <c r="AA1001" s="178">
        <f>IF(G1001=1,VLOOKUP(C1001,Liikennemalli!$D$6:$H$1921,2,FALSE),"-")</f>
        <v>0</v>
      </c>
      <c r="AB1001" s="197">
        <f>IF(G1001=1,VLOOKUP(C1001,Liikennemalli!$D$6:$H$1921,3,FALSE),"-")</f>
        <v>0</v>
      </c>
      <c r="AC1001" s="134">
        <f>IF(E1001=1,VLOOKUP(Työfile_2024!D1001,'2015'!$F$12:$X$1887,18,FALSE),"-")</f>
        <v>31</v>
      </c>
      <c r="AD1001" s="127">
        <f>IF(E1001=1,VLOOKUP(Työfile_2024!D1001,'2015'!$F$12:$X$1887,19,FALSE),"-")</f>
        <v>0.6</v>
      </c>
      <c r="AI1001" s="127">
        <f>IF(E1001=1,VLOOKUP(Työfile_2024!D1001,'2015'!$F$12:$AB$1887,20,FALSE),"-")</f>
        <v>0</v>
      </c>
      <c r="AJ1001" s="127">
        <f>IF(E1001=1,VLOOKUP(Työfile_2024!D1001,'2015'!$F$12:$AB$1887,21,FALSE),"-")</f>
        <v>0</v>
      </c>
      <c r="AK1001" s="127">
        <f>IF(E1001=1,VLOOKUP(Työfile_2024!D1001,'2015'!$F$12:$AB$1887,22,FALSE),"-")</f>
        <v>0</v>
      </c>
      <c r="AL1001" s="127">
        <f>IF(E1001=1,VLOOKUP(Työfile_2024!D1001,'2015'!$F$12:$AB$1887,23,FALSE),"-")</f>
        <v>0</v>
      </c>
      <c r="AM1001" s="56">
        <f>VLOOKUP(Työfile_2024!D1001,Tmatkat_20km_tarkasteltava_verk!$C$2:$D$1804,2,FALSE)</f>
        <v>23</v>
      </c>
      <c r="AN1001" s="148">
        <f t="shared" si="252"/>
        <v>5.6511056511056514E-2</v>
      </c>
      <c r="AO1001" s="178">
        <f>IF(E1001=1,VLOOKUP(Työfile_2024!D1001,'2015'!$F$12:$AC$1887,24,FALSE),"-")</f>
        <v>43</v>
      </c>
      <c r="AP1001" s="52">
        <f>VLOOKUP(D1001,Tarkasteltava_verkko_2024_harva!$E$2:$I$1804,5,FALSE)</f>
        <v>0</v>
      </c>
      <c r="AQ1001" s="52">
        <f>VLOOKUP(D1001,Tarkasteltava_verkko_2024_harva!$E$2:$I$1804,4,FALSE)</f>
        <v>0</v>
      </c>
      <c r="AR1001" s="148">
        <v>0</v>
      </c>
      <c r="AS1001" s="170" t="str">
        <f>IFERROR(VLOOKUP(C1001,'2015'!$C$12:$AG$1887,30,FALSE),"-")</f>
        <v/>
      </c>
      <c r="AT1001" s="148">
        <v>0</v>
      </c>
      <c r="AU1001" s="170">
        <f>IFERROR(VLOOKUP(C1001,'2015'!$C$12:$AG$1887,31,FALSE),"-")</f>
        <v>0</v>
      </c>
      <c r="AV1001" s="106"/>
      <c r="AW1001" s="63">
        <f>IFERROR(VLOOKUP(C1001,Merkittävyysluokitus!$A$2:$J$1705,10,FALSE),"-")</f>
        <v>3</v>
      </c>
      <c r="AX1001" s="175">
        <f>IFERROR(VLOOKUP(C1001,Merkittävyysluokitus!$A$2:$J$1705,6,FALSE),"-")</f>
        <v>4.9347138508371389</v>
      </c>
      <c r="AY1001" s="175">
        <f>IFERROR(VLOOKUP(C1001,Merkittävyysluokitus!$A$2:$J$1705,7,FALSE),"-")</f>
        <v>1.391</v>
      </c>
      <c r="AZ1001" s="175">
        <f>IFERROR(VLOOKUP(C1001,Merkittävyysluokitus!$A$2:$J$1705,8,FALSE),"-")</f>
        <v>2.8770471841704719</v>
      </c>
      <c r="BA1001" s="175">
        <f>IFERROR(VLOOKUP(C1001,Merkittävyysluokitus!$A$2:$J$1705,9,FALSE),"-")</f>
        <v>0.66666666666666663</v>
      </c>
      <c r="BB1001" s="203"/>
      <c r="BC1001" s="203" t="str">
        <f t="shared" si="253"/>
        <v>ei mallia</v>
      </c>
      <c r="BD1001" s="39" t="str">
        <f t="shared" si="247"/>
        <v>Ei luokiteltu</v>
      </c>
      <c r="BE1001" s="68" t="str">
        <f t="shared" si="248"/>
        <v>ei mallia</v>
      </c>
      <c r="BF1001" s="68" t="str">
        <f t="shared" si="249"/>
        <v>ei mallia</v>
      </c>
      <c r="BG1001" s="68" t="str">
        <f t="shared" si="250"/>
        <v>ei mallia</v>
      </c>
      <c r="BH1001" s="208" t="str">
        <f t="shared" si="251"/>
        <v>musta</v>
      </c>
      <c r="BI1001" s="39"/>
      <c r="BJ1001" s="39" t="str">
        <f>IF(F1001="ei löydy","uusi tie",IF(E1001=0,"tieosoite muuttunut",IF(E1001=1,VLOOKUP(D1001,'2015'!$F$12:$AL$1887,31,FALSE),"-")))</f>
        <v>musta</v>
      </c>
      <c r="BK1001" s="67" t="str">
        <f>IF(E1001=1,VLOOKUP(D1001,'2015'!$F$12:$AL$1887,32,FALSE),"-")</f>
        <v>musta</v>
      </c>
      <c r="BL1001" s="39" t="str">
        <f>IF(F1001="ei löydy","uusi tie",IF(E1001=0,"tieosoite muuttunut",IF(E1001=1,VLOOKUP(D1001,'2015'!$F$12:$AL$1887,33,FALSE),"-")))</f>
        <v>musta</v>
      </c>
      <c r="BM1001" s="39"/>
      <c r="BN1001" s="217" t="str">
        <f>VLOOKUP(D1001,'2015'!$F$12:$AL$1887,33,FALSE)</f>
        <v>musta</v>
      </c>
      <c r="BO1001" s="39"/>
      <c r="BP1001" s="115" t="s">
        <v>10</v>
      </c>
      <c r="BQ1001" s="30"/>
      <c r="BS1001" s="5"/>
      <c r="BU1001" s="37"/>
      <c r="BV1001" s="30" t="s">
        <v>10</v>
      </c>
      <c r="BX1001" t="str">
        <f>IF(E1001=1,VLOOKUP(D1001,'2015'!$F$12:$AX$1887,43,FALSE),"-")</f>
        <v>musta</v>
      </c>
      <c r="BY1001" t="str">
        <f>IF(E1001=1,VLOOKUP(D1001,'2015'!$F$12:$AX$1887,44,FALSE),"-")</f>
        <v>musta</v>
      </c>
      <c r="BZ1001" t="str">
        <f>IF(E1001=1,VLOOKUP(D1001,'2015'!$F$12:$AX$1887,45,FALSE),"-")</f>
        <v>musta</v>
      </c>
      <c r="CA1001" s="31">
        <f t="shared" si="256"/>
        <v>10</v>
      </c>
      <c r="CB1001" s="31">
        <f t="shared" si="257"/>
        <v>10</v>
      </c>
      <c r="CC1001" s="31">
        <f t="shared" si="258"/>
        <v>0</v>
      </c>
      <c r="CD1001" s="31">
        <f t="shared" si="259"/>
        <v>0</v>
      </c>
      <c r="CE1001" s="31">
        <f t="shared" si="260"/>
        <v>0</v>
      </c>
      <c r="CO1001" s="2" t="s">
        <v>35</v>
      </c>
      <c r="CP1001" s="2" t="s">
        <v>35</v>
      </c>
    </row>
    <row r="1002" spans="1:94" ht="15.75" thickBot="1" x14ac:dyDescent="0.3">
      <c r="A1002" s="50"/>
      <c r="B1002" s="50"/>
      <c r="C1002" s="50" t="str">
        <f t="shared" si="254"/>
        <v>11068_1_1309</v>
      </c>
      <c r="D1002" s="51" t="str">
        <f t="shared" si="255"/>
        <v>11068_1</v>
      </c>
      <c r="E1002" s="224">
        <f>IFERROR(VLOOKUP(C1002,'2015'!$C$12:$D$1887,2,FALSE),0)</f>
        <v>1</v>
      </c>
      <c r="F1002" s="51">
        <f>IFERROR(K1002-IFERROR(VLOOKUP(D1002,'2015'!$F$12:$I$1887,4,FALSE),"ei löydy"),"ei löydy")</f>
        <v>0</v>
      </c>
      <c r="G1002" s="224">
        <f>IFERROR(VLOOKUP(Työfile_2024!C1002,Liikennemalli!$D$6:$G$1921,4,FALSE),0)</f>
        <v>1</v>
      </c>
      <c r="H1002" s="225">
        <f>K1002-IFERROR(VLOOKUP(Työfile_2024!D1002,Liikennemalli!$C$6:$H$1921,6,FALSE),"ei löydy")</f>
        <v>0</v>
      </c>
      <c r="I1002" s="80">
        <v>11068</v>
      </c>
      <c r="J1002" s="52">
        <v>1</v>
      </c>
      <c r="K1002" s="52">
        <v>1309</v>
      </c>
      <c r="L1002" s="53"/>
      <c r="M1002" s="54"/>
      <c r="N1002" s="54"/>
      <c r="O1002" s="54"/>
      <c r="P1002" s="54"/>
      <c r="Q1002" s="55"/>
      <c r="R1002" s="55"/>
      <c r="S1002" s="55"/>
      <c r="T1002" s="55"/>
      <c r="U1002" s="52"/>
      <c r="V1002" s="56">
        <v>147</v>
      </c>
      <c r="W1002" s="56">
        <v>9</v>
      </c>
      <c r="X1002" s="56">
        <v>168</v>
      </c>
      <c r="Y1002" s="56">
        <f>VLOOKUP(D1002,Liikennemalli24!$D$2:$F$1804,2,FALSE)</f>
        <v>0</v>
      </c>
      <c r="Z1002" s="57">
        <f>VLOOKUP(D1002,Liikennemalli24!$D$2:$F$1804,3,FALSE)</f>
        <v>0</v>
      </c>
      <c r="AA1002" s="178">
        <f>IF(G1002=1,VLOOKUP(C1002,Liikennemalli!$D$6:$H$1921,2,FALSE),"-")</f>
        <v>0</v>
      </c>
      <c r="AB1002" s="197">
        <f>IF(G1002=1,VLOOKUP(C1002,Liikennemalli!$D$6:$H$1921,3,FALSE),"-")</f>
        <v>0</v>
      </c>
      <c r="AC1002" s="134">
        <f>IF(E1002=1,VLOOKUP(Työfile_2024!D1002,'2015'!$F$12:$X$1887,18,FALSE),"-")</f>
        <v>2</v>
      </c>
      <c r="AD1002" s="127">
        <f>IF(E1002=1,VLOOKUP(Työfile_2024!D1002,'2015'!$F$12:$X$1887,19,FALSE),"-")</f>
        <v>0.06</v>
      </c>
      <c r="AI1002" s="127">
        <f>IF(E1002=1,VLOOKUP(Työfile_2024!D1002,'2015'!$F$12:$AB$1887,20,FALSE),"-")</f>
        <v>0</v>
      </c>
      <c r="AJ1002" s="127">
        <f>IF(E1002=1,VLOOKUP(Työfile_2024!D1002,'2015'!$F$12:$AB$1887,21,FALSE),"-")</f>
        <v>0</v>
      </c>
      <c r="AK1002" s="127">
        <f>IF(E1002=1,VLOOKUP(Työfile_2024!D1002,'2015'!$F$12:$AB$1887,22,FALSE),"-")</f>
        <v>0</v>
      </c>
      <c r="AL1002" s="127">
        <f>IF(E1002=1,VLOOKUP(Työfile_2024!D1002,'2015'!$F$12:$AB$1887,23,FALSE),"-")</f>
        <v>0</v>
      </c>
      <c r="AM1002" s="56">
        <f>VLOOKUP(Työfile_2024!D1002,Tmatkat_20km_tarkasteltava_verk!$C$2:$D$1804,2,FALSE)</f>
        <v>8</v>
      </c>
      <c r="AN1002" s="148">
        <f t="shared" si="252"/>
        <v>5.4421768707482991E-2</v>
      </c>
      <c r="AO1002" s="178">
        <f>IF(E1002=1,VLOOKUP(Työfile_2024!D1002,'2015'!$F$12:$AC$1887,24,FALSE),"-")</f>
        <v>16</v>
      </c>
      <c r="AP1002" s="52">
        <f>VLOOKUP(D1002,Tarkasteltava_verkko_2024_harva!$E$2:$I$1804,5,FALSE)</f>
        <v>0</v>
      </c>
      <c r="AQ1002" s="52">
        <f>VLOOKUP(D1002,Tarkasteltava_verkko_2024_harva!$E$2:$I$1804,4,FALSE)</f>
        <v>0</v>
      </c>
      <c r="AR1002" s="148">
        <v>0</v>
      </c>
      <c r="AS1002" s="170" t="str">
        <f>IFERROR(VLOOKUP(C1002,'2015'!$C$12:$AG$1887,30,FALSE),"-")</f>
        <v/>
      </c>
      <c r="AT1002" s="148">
        <v>0</v>
      </c>
      <c r="AU1002" s="170">
        <f>IFERROR(VLOOKUP(C1002,'2015'!$C$12:$AG$1887,31,FALSE),"-")</f>
        <v>0</v>
      </c>
      <c r="AV1002" s="106"/>
      <c r="AW1002" s="63">
        <f>IFERROR(VLOOKUP(C1002,Merkittävyysluokitus!$A$2:$J$1705,10,FALSE),"-")</f>
        <v>4</v>
      </c>
      <c r="AX1002" s="175">
        <f>IFERROR(VLOOKUP(C1002,Merkittävyysluokitus!$A$2:$J$1705,6,FALSE),"-")</f>
        <v>1.8266164383561643</v>
      </c>
      <c r="AY1002" s="175">
        <f>IFERROR(VLOOKUP(C1002,Merkittävyysluokitus!$A$2:$J$1705,7,FALSE),"-")</f>
        <v>0.5109999999999999</v>
      </c>
      <c r="AZ1002" s="175">
        <f>IFERROR(VLOOKUP(C1002,Merkittävyysluokitus!$A$2:$J$1705,8,FALSE),"-")</f>
        <v>0.482283105022831</v>
      </c>
      <c r="BA1002" s="175">
        <f>IFERROR(VLOOKUP(C1002,Merkittävyysluokitus!$A$2:$J$1705,9,FALSE),"-")</f>
        <v>0.83333333333333326</v>
      </c>
      <c r="BB1002" s="203"/>
      <c r="BC1002" s="203" t="str">
        <f t="shared" si="253"/>
        <v>ei mallia</v>
      </c>
      <c r="BD1002" s="39" t="str">
        <f t="shared" si="247"/>
        <v>Ei luokiteltu</v>
      </c>
      <c r="BE1002" s="68" t="str">
        <f t="shared" si="248"/>
        <v>ei mallia</v>
      </c>
      <c r="BF1002" s="68" t="str">
        <f t="shared" si="249"/>
        <v>ei mallia</v>
      </c>
      <c r="BG1002" s="68" t="str">
        <f t="shared" si="250"/>
        <v>ei mallia</v>
      </c>
      <c r="BH1002" s="208" t="str">
        <f t="shared" si="251"/>
        <v>musta</v>
      </c>
      <c r="BI1002" s="39"/>
      <c r="BJ1002" s="39" t="str">
        <f>IF(F1002="ei löydy","uusi tie",IF(E1002=0,"tieosoite muuttunut",IF(E1002=1,VLOOKUP(D1002,'2015'!$F$12:$AL$1887,31,FALSE),"-")))</f>
        <v>musta</v>
      </c>
      <c r="BK1002" s="67" t="str">
        <f>IF(E1002=1,VLOOKUP(D1002,'2015'!$F$12:$AL$1887,32,FALSE),"-")</f>
        <v>musta</v>
      </c>
      <c r="BL1002" s="39" t="str">
        <f>IF(F1002="ei löydy","uusi tie",IF(E1002=0,"tieosoite muuttunut",IF(E1002=1,VLOOKUP(D1002,'2015'!$F$12:$AL$1887,33,FALSE),"-")))</f>
        <v>musta</v>
      </c>
      <c r="BM1002" s="39"/>
      <c r="BN1002" s="217" t="str">
        <f>VLOOKUP(D1002,'2015'!$F$12:$AL$1887,33,FALSE)</f>
        <v>musta</v>
      </c>
      <c r="BO1002" s="39"/>
      <c r="BP1002" s="115" t="s">
        <v>10</v>
      </c>
      <c r="BQ1002" s="30"/>
      <c r="BS1002" s="5"/>
      <c r="BU1002" s="37"/>
      <c r="BV1002" s="30" t="s">
        <v>10</v>
      </c>
      <c r="BX1002" t="str">
        <f>IF(E1002=1,VLOOKUP(D1002,'2015'!$F$12:$AX$1887,43,FALSE),"-")</f>
        <v>musta</v>
      </c>
      <c r="BY1002" t="str">
        <f>IF(E1002=1,VLOOKUP(D1002,'2015'!$F$12:$AX$1887,44,FALSE),"-")</f>
        <v>musta</v>
      </c>
      <c r="BZ1002" t="str">
        <f>IF(E1002=1,VLOOKUP(D1002,'2015'!$F$12:$AX$1887,45,FALSE),"-")</f>
        <v>musta</v>
      </c>
      <c r="CA1002" s="31">
        <f t="shared" si="256"/>
        <v>0</v>
      </c>
      <c r="CB1002" s="31">
        <f t="shared" si="257"/>
        <v>0</v>
      </c>
      <c r="CC1002" s="31">
        <f t="shared" si="258"/>
        <v>0</v>
      </c>
      <c r="CD1002" s="31">
        <f t="shared" si="259"/>
        <v>0</v>
      </c>
      <c r="CE1002" s="31">
        <f t="shared" si="260"/>
        <v>0</v>
      </c>
      <c r="CO1002" s="2" t="s">
        <v>35</v>
      </c>
      <c r="CP1002" s="2" t="s">
        <v>35</v>
      </c>
    </row>
    <row r="1003" spans="1:94" ht="15.75" thickBot="1" x14ac:dyDescent="0.3">
      <c r="A1003" s="50"/>
      <c r="B1003" s="50"/>
      <c r="C1003" s="50" t="str">
        <f t="shared" si="254"/>
        <v>11069_1_4773</v>
      </c>
      <c r="D1003" s="51" t="str">
        <f t="shared" si="255"/>
        <v>11069_1</v>
      </c>
      <c r="E1003" s="224">
        <f>IFERROR(VLOOKUP(C1003,'2015'!$C$12:$D$1887,2,FALSE),0)</f>
        <v>1</v>
      </c>
      <c r="F1003" s="51">
        <f>IFERROR(K1003-IFERROR(VLOOKUP(D1003,'2015'!$F$12:$I$1887,4,FALSE),"ei löydy"),"ei löydy")</f>
        <v>0</v>
      </c>
      <c r="G1003" s="224">
        <f>IFERROR(VLOOKUP(Työfile_2024!C1003,Liikennemalli!$D$6:$G$1921,4,FALSE),0)</f>
        <v>0</v>
      </c>
      <c r="H1003" s="225">
        <f>K1003-IFERROR(VLOOKUP(Työfile_2024!D1003,Liikennemalli!$C$6:$H$1921,6,FALSE),"ei löydy")</f>
        <v>-336</v>
      </c>
      <c r="I1003" s="80">
        <v>11069</v>
      </c>
      <c r="J1003" s="52">
        <v>1</v>
      </c>
      <c r="K1003" s="52">
        <v>4773</v>
      </c>
      <c r="L1003" s="53"/>
      <c r="M1003" s="54"/>
      <c r="N1003" s="54"/>
      <c r="O1003" s="54"/>
      <c r="P1003" s="54"/>
      <c r="Q1003" s="55"/>
      <c r="R1003" s="55"/>
      <c r="S1003" s="55"/>
      <c r="T1003" s="55"/>
      <c r="U1003" s="52"/>
      <c r="V1003" s="56">
        <v>143</v>
      </c>
      <c r="W1003" s="56">
        <v>4</v>
      </c>
      <c r="X1003" s="56">
        <v>143</v>
      </c>
      <c r="Y1003" s="56">
        <f>VLOOKUP(D1003,Liikennemalli24!$D$2:$F$1804,2,FALSE)</f>
        <v>0</v>
      </c>
      <c r="Z1003" s="57">
        <f>VLOOKUP(D1003,Liikennemalli24!$D$2:$F$1804,3,FALSE)</f>
        <v>0</v>
      </c>
      <c r="AA1003" s="178" t="str">
        <f>IF(G1003=1,VLOOKUP(C1003,Liikennemalli!$D$6:$H$1921,2,FALSE),"-")</f>
        <v>-</v>
      </c>
      <c r="AB1003" s="197" t="str">
        <f>IF(G1003=1,VLOOKUP(C1003,Liikennemalli!$D$6:$H$1921,3,FALSE),"-")</f>
        <v>-</v>
      </c>
      <c r="AC1003" s="134">
        <f>IF(E1003=1,VLOOKUP(Työfile_2024!D1003,'2015'!$F$12:$X$1887,18,FALSE),"-")</f>
        <v>7</v>
      </c>
      <c r="AD1003" s="127">
        <f>IF(E1003=1,VLOOKUP(Työfile_2024!D1003,'2015'!$F$12:$X$1887,19,FALSE),"-")</f>
        <v>7.0000000000000007E-2</v>
      </c>
      <c r="AI1003" s="127">
        <f>IF(E1003=1,VLOOKUP(Työfile_2024!D1003,'2015'!$F$12:$AB$1887,20,FALSE),"-")</f>
        <v>0</v>
      </c>
      <c r="AJ1003" s="127">
        <f>IF(E1003=1,VLOOKUP(Työfile_2024!D1003,'2015'!$F$12:$AB$1887,21,FALSE),"-")</f>
        <v>0</v>
      </c>
      <c r="AK1003" s="127">
        <f>IF(E1003=1,VLOOKUP(Työfile_2024!D1003,'2015'!$F$12:$AB$1887,22,FALSE),"-")</f>
        <v>0</v>
      </c>
      <c r="AL1003" s="127">
        <f>IF(E1003=1,VLOOKUP(Työfile_2024!D1003,'2015'!$F$12:$AB$1887,23,FALSE),"-")</f>
        <v>0</v>
      </c>
      <c r="AM1003" s="56">
        <f>VLOOKUP(Työfile_2024!D1003,Tmatkat_20km_tarkasteltava_verk!$C$2:$D$1804,2,FALSE)</f>
        <v>17</v>
      </c>
      <c r="AN1003" s="148">
        <f t="shared" si="252"/>
        <v>0.11888111888111888</v>
      </c>
      <c r="AO1003" s="178">
        <f>IF(E1003=1,VLOOKUP(Työfile_2024!D1003,'2015'!$F$12:$AC$1887,24,FALSE),"-")</f>
        <v>20</v>
      </c>
      <c r="AP1003" s="52">
        <f>VLOOKUP(D1003,Tarkasteltava_verkko_2024_harva!$E$2:$I$1804,5,FALSE)</f>
        <v>0</v>
      </c>
      <c r="AQ1003" s="52">
        <f>VLOOKUP(D1003,Tarkasteltava_verkko_2024_harva!$E$2:$I$1804,4,FALSE)</f>
        <v>0</v>
      </c>
      <c r="AR1003" s="148">
        <v>6.1805992038550181E-2</v>
      </c>
      <c r="AS1003" s="170" t="str">
        <f>IFERROR(VLOOKUP(C1003,'2015'!$C$12:$AG$1887,30,FALSE),"-")</f>
        <v/>
      </c>
      <c r="AT1003" s="148">
        <v>0.2191493819400796</v>
      </c>
      <c r="AU1003" s="170">
        <f>IFERROR(VLOOKUP(C1003,'2015'!$C$12:$AG$1887,31,FALSE),"-")</f>
        <v>0</v>
      </c>
      <c r="AV1003" s="106"/>
      <c r="AW1003" s="63">
        <f>IFERROR(VLOOKUP(C1003,Merkittävyysluokitus!$A$2:$J$1705,10,FALSE),"-")</f>
        <v>4</v>
      </c>
      <c r="AX1003" s="175">
        <f>IFERROR(VLOOKUP(C1003,Merkittävyysluokitus!$A$2:$J$1705,6,FALSE),"-")</f>
        <v>1.9024018264840179</v>
      </c>
      <c r="AY1003" s="175">
        <f>IFERROR(VLOOKUP(C1003,Merkittävyysluokitus!$A$2:$J$1705,7,FALSE),"-")</f>
        <v>0.58233333333333326</v>
      </c>
      <c r="AZ1003" s="175">
        <f>IFERROR(VLOOKUP(C1003,Merkittävyysluokitus!$A$2:$J$1705,8,FALSE),"-")</f>
        <v>0.65340182648401823</v>
      </c>
      <c r="BA1003" s="175">
        <f>IFERROR(VLOOKUP(C1003,Merkittävyysluokitus!$A$2:$J$1705,9,FALSE),"-")</f>
        <v>0.66666666666666663</v>
      </c>
      <c r="BB1003" s="203"/>
      <c r="BC1003" s="203" t="str">
        <f t="shared" si="253"/>
        <v>ei mallia</v>
      </c>
      <c r="BD1003" s="39" t="str">
        <f t="shared" si="247"/>
        <v>Ei luokiteltu</v>
      </c>
      <c r="BE1003" s="68" t="str">
        <f t="shared" si="248"/>
        <v>ei mallia</v>
      </c>
      <c r="BF1003" s="68" t="str">
        <f t="shared" si="249"/>
        <v>ei mallia</v>
      </c>
      <c r="BG1003" s="68" t="str">
        <f t="shared" si="250"/>
        <v>ei mallia</v>
      </c>
      <c r="BH1003" s="208" t="str">
        <f t="shared" si="251"/>
        <v>musta</v>
      </c>
      <c r="BI1003" s="39"/>
      <c r="BJ1003" s="39" t="str">
        <f>IF(F1003="ei löydy","uusi tie",IF(E1003=0,"tieosoite muuttunut",IF(E1003=1,VLOOKUP(D1003,'2015'!$F$12:$AL$1887,31,FALSE),"-")))</f>
        <v>musta</v>
      </c>
      <c r="BK1003" s="67" t="str">
        <f>IF(E1003=1,VLOOKUP(D1003,'2015'!$F$12:$AL$1887,32,FALSE),"-")</f>
        <v>musta</v>
      </c>
      <c r="BL1003" s="39" t="str">
        <f>IF(F1003="ei löydy","uusi tie",IF(E1003=0,"tieosoite muuttunut",IF(E1003=1,VLOOKUP(D1003,'2015'!$F$12:$AL$1887,33,FALSE),"-")))</f>
        <v>musta</v>
      </c>
      <c r="BM1003" s="39"/>
      <c r="BN1003" s="217" t="str">
        <f>VLOOKUP(D1003,'2015'!$F$12:$AL$1887,33,FALSE)</f>
        <v>musta</v>
      </c>
      <c r="BO1003" s="39"/>
      <c r="BP1003" s="115" t="s">
        <v>10</v>
      </c>
      <c r="BQ1003" s="30"/>
      <c r="BS1003" s="5"/>
      <c r="BU1003" s="37"/>
      <c r="BV1003" s="30" t="s">
        <v>10</v>
      </c>
      <c r="BX1003" t="str">
        <f>IF(E1003=1,VLOOKUP(D1003,'2015'!$F$12:$AX$1887,43,FALSE),"-")</f>
        <v>musta</v>
      </c>
      <c r="BY1003" t="str">
        <f>IF(E1003=1,VLOOKUP(D1003,'2015'!$F$12:$AX$1887,44,FALSE),"-")</f>
        <v>musta</v>
      </c>
      <c r="BZ1003" t="str">
        <f>IF(E1003=1,VLOOKUP(D1003,'2015'!$F$12:$AX$1887,45,FALSE),"-")</f>
        <v>musta</v>
      </c>
      <c r="CA1003" s="31">
        <f t="shared" si="256"/>
        <v>0</v>
      </c>
      <c r="CB1003" s="31">
        <f t="shared" si="257"/>
        <v>0</v>
      </c>
      <c r="CC1003" s="31">
        <f t="shared" si="258"/>
        <v>0</v>
      </c>
      <c r="CD1003" s="31">
        <f t="shared" si="259"/>
        <v>0</v>
      </c>
      <c r="CE1003" s="31">
        <f t="shared" si="260"/>
        <v>0</v>
      </c>
      <c r="CO1003" s="2" t="s">
        <v>35</v>
      </c>
      <c r="CP1003" s="2" t="s">
        <v>35</v>
      </c>
    </row>
    <row r="1004" spans="1:94" ht="15.75" thickBot="1" x14ac:dyDescent="0.3">
      <c r="A1004" s="50"/>
      <c r="B1004" s="50"/>
      <c r="C1004" s="50" t="str">
        <f t="shared" si="254"/>
        <v>11070_1_1609</v>
      </c>
      <c r="D1004" s="51" t="str">
        <f t="shared" si="255"/>
        <v>11070_1</v>
      </c>
      <c r="E1004" s="224">
        <f>IFERROR(VLOOKUP(C1004,'2015'!$C$12:$D$1887,2,FALSE),0)</f>
        <v>1</v>
      </c>
      <c r="F1004" s="51">
        <f>IFERROR(K1004-IFERROR(VLOOKUP(D1004,'2015'!$F$12:$I$1887,4,FALSE),"ei löydy"),"ei löydy")</f>
        <v>0</v>
      </c>
      <c r="G1004" s="224">
        <f>IFERROR(VLOOKUP(Työfile_2024!C1004,Liikennemalli!$D$6:$G$1921,4,FALSE),0)</f>
        <v>1</v>
      </c>
      <c r="H1004" s="225">
        <f>K1004-IFERROR(VLOOKUP(Työfile_2024!D1004,Liikennemalli!$C$6:$H$1921,6,FALSE),"ei löydy")</f>
        <v>0</v>
      </c>
      <c r="I1004" s="80">
        <v>11070</v>
      </c>
      <c r="J1004" s="52">
        <v>1</v>
      </c>
      <c r="K1004" s="52">
        <v>1609</v>
      </c>
      <c r="L1004" s="53"/>
      <c r="M1004" s="54"/>
      <c r="N1004" s="54"/>
      <c r="O1004" s="54"/>
      <c r="P1004" s="54"/>
      <c r="Q1004" s="55"/>
      <c r="R1004" s="55"/>
      <c r="S1004" s="55"/>
      <c r="T1004" s="55"/>
      <c r="U1004" s="52"/>
      <c r="V1004" s="56">
        <v>68</v>
      </c>
      <c r="W1004" s="56">
        <v>6</v>
      </c>
      <c r="X1004" s="56">
        <v>69</v>
      </c>
      <c r="Y1004" s="56">
        <f>VLOOKUP(D1004,Liikennemalli24!$D$2:$F$1804,2,FALSE)</f>
        <v>96</v>
      </c>
      <c r="Z1004" s="57">
        <f>VLOOKUP(D1004,Liikennemalli24!$D$2:$F$1804,3,FALSE)</f>
        <v>0.19500000000000001</v>
      </c>
      <c r="AA1004" s="178">
        <f>IF(G1004=1,VLOOKUP(C1004,Liikennemalli!$D$6:$H$1921,2,FALSE),"-")</f>
        <v>4</v>
      </c>
      <c r="AB1004" s="197">
        <f>IF(G1004=1,VLOOKUP(C1004,Liikennemalli!$D$6:$H$1921,3,FALSE),"-")</f>
        <v>0.36363636363636298</v>
      </c>
      <c r="AC1004" s="134">
        <f>IF(E1004=1,VLOOKUP(Työfile_2024!D1004,'2015'!$F$12:$X$1887,18,FALSE),"-")</f>
        <v>7</v>
      </c>
      <c r="AD1004" s="127">
        <f>IF(E1004=1,VLOOKUP(Työfile_2024!D1004,'2015'!$F$12:$X$1887,19,FALSE),"-")</f>
        <v>0.16</v>
      </c>
      <c r="AI1004" s="127">
        <f>IF(E1004=1,VLOOKUP(Työfile_2024!D1004,'2015'!$F$12:$AB$1887,20,FALSE),"-")</f>
        <v>0</v>
      </c>
      <c r="AJ1004" s="127">
        <f>IF(E1004=1,VLOOKUP(Työfile_2024!D1004,'2015'!$F$12:$AB$1887,21,FALSE),"-")</f>
        <v>0</v>
      </c>
      <c r="AK1004" s="127">
        <f>IF(E1004=1,VLOOKUP(Työfile_2024!D1004,'2015'!$F$12:$AB$1887,22,FALSE),"-")</f>
        <v>0</v>
      </c>
      <c r="AL1004" s="127">
        <f>IF(E1004=1,VLOOKUP(Työfile_2024!D1004,'2015'!$F$12:$AB$1887,23,FALSE),"-")</f>
        <v>0</v>
      </c>
      <c r="AM1004" s="56">
        <f>VLOOKUP(Työfile_2024!D1004,Tmatkat_20km_tarkasteltava_verk!$C$2:$D$1804,2,FALSE)</f>
        <v>3</v>
      </c>
      <c r="AN1004" s="148">
        <f t="shared" si="252"/>
        <v>4.4117647058823532E-2</v>
      </c>
      <c r="AO1004" s="178">
        <f>IF(E1004=1,VLOOKUP(Työfile_2024!D1004,'2015'!$F$12:$AC$1887,24,FALSE),"-")</f>
        <v>5</v>
      </c>
      <c r="AP1004" s="52">
        <f>VLOOKUP(D1004,Tarkasteltava_verkko_2024_harva!$E$2:$I$1804,5,FALSE)</f>
        <v>0</v>
      </c>
      <c r="AQ1004" s="52">
        <f>VLOOKUP(D1004,Tarkasteltava_verkko_2024_harva!$E$2:$I$1804,4,FALSE)</f>
        <v>0</v>
      </c>
      <c r="AR1004" s="148">
        <v>0</v>
      </c>
      <c r="AS1004" s="170" t="str">
        <f>IFERROR(VLOOKUP(C1004,'2015'!$C$12:$AG$1887,30,FALSE),"-")</f>
        <v/>
      </c>
      <c r="AT1004" s="148">
        <v>0</v>
      </c>
      <c r="AU1004" s="170">
        <f>IFERROR(VLOOKUP(C1004,'2015'!$C$12:$AG$1887,31,FALSE),"-")</f>
        <v>0</v>
      </c>
      <c r="AV1004" s="106"/>
      <c r="AW1004" s="63">
        <f>IFERROR(VLOOKUP(C1004,Merkittävyysluokitus!$A$2:$J$1705,10,FALSE),"-")</f>
        <v>4</v>
      </c>
      <c r="AX1004" s="175">
        <f>IFERROR(VLOOKUP(C1004,Merkittävyysluokitus!$A$2:$J$1705,6,FALSE),"-")</f>
        <v>2.0540456621004561</v>
      </c>
      <c r="AY1004" s="175">
        <f>IFERROR(VLOOKUP(C1004,Merkittävyysluokitus!$A$2:$J$1705,7,FALSE),"-")</f>
        <v>0.23066666666666663</v>
      </c>
      <c r="AZ1004" s="175">
        <f>IFERROR(VLOOKUP(C1004,Merkittävyysluokitus!$A$2:$J$1705,8,FALSE),"-")</f>
        <v>1.656712328767123</v>
      </c>
      <c r="BA1004" s="175">
        <f>IFERROR(VLOOKUP(C1004,Merkittävyysluokitus!$A$2:$J$1705,9,FALSE),"-")</f>
        <v>0.16666666666666666</v>
      </c>
      <c r="BB1004" s="203"/>
      <c r="BC1004" s="203" t="str">
        <f t="shared" si="253"/>
        <v/>
      </c>
      <c r="BD1004" s="39" t="str">
        <f t="shared" si="247"/>
        <v>musta</v>
      </c>
      <c r="BE1004" s="68" t="str">
        <f t="shared" si="248"/>
        <v>musta</v>
      </c>
      <c r="BF1004" s="68" t="str">
        <f t="shared" si="249"/>
        <v>musta</v>
      </c>
      <c r="BG1004" s="68" t="str">
        <f t="shared" si="250"/>
        <v>musta</v>
      </c>
      <c r="BH1004" s="208" t="str">
        <f t="shared" si="251"/>
        <v>musta</v>
      </c>
      <c r="BI1004" s="39"/>
      <c r="BJ1004" s="39" t="str">
        <f>IF(F1004="ei löydy","uusi tie",IF(E1004=0,"tieosoite muuttunut",IF(E1004=1,VLOOKUP(D1004,'2015'!$F$12:$AL$1887,31,FALSE),"-")))</f>
        <v>musta</v>
      </c>
      <c r="BK1004" s="67" t="str">
        <f>IF(E1004=1,VLOOKUP(D1004,'2015'!$F$12:$AL$1887,32,FALSE),"-")</f>
        <v>musta</v>
      </c>
      <c r="BL1004" s="39" t="str">
        <f>IF(F1004="ei löydy","uusi tie",IF(E1004=0,"tieosoite muuttunut",IF(E1004=1,VLOOKUP(D1004,'2015'!$F$12:$AL$1887,33,FALSE),"-")))</f>
        <v>musta</v>
      </c>
      <c r="BM1004" s="39"/>
      <c r="BN1004" s="217" t="str">
        <f>VLOOKUP(D1004,'2015'!$F$12:$AL$1887,33,FALSE)</f>
        <v>musta</v>
      </c>
      <c r="BO1004" s="39"/>
      <c r="BP1004" s="115" t="s">
        <v>10</v>
      </c>
      <c r="BQ1004" s="30"/>
      <c r="BS1004" s="5"/>
      <c r="BU1004" s="37"/>
      <c r="BV1004" s="30" t="s">
        <v>10</v>
      </c>
      <c r="BX1004" t="str">
        <f>IF(E1004=1,VLOOKUP(D1004,'2015'!$F$12:$AX$1887,43,FALSE),"-")</f>
        <v>musta</v>
      </c>
      <c r="BY1004" t="str">
        <f>IF(E1004=1,VLOOKUP(D1004,'2015'!$F$12:$AX$1887,44,FALSE),"-")</f>
        <v>musta</v>
      </c>
      <c r="BZ1004" t="str">
        <f>IF(E1004=1,VLOOKUP(D1004,'2015'!$F$12:$AX$1887,45,FALSE),"-")</f>
        <v>musta</v>
      </c>
      <c r="CA1004" s="31">
        <f t="shared" si="256"/>
        <v>0</v>
      </c>
      <c r="CB1004" s="31">
        <f t="shared" si="257"/>
        <v>0</v>
      </c>
      <c r="CC1004" s="31">
        <f t="shared" si="258"/>
        <v>0</v>
      </c>
      <c r="CD1004" s="31">
        <f t="shared" si="259"/>
        <v>0</v>
      </c>
      <c r="CE1004" s="31">
        <f t="shared" si="260"/>
        <v>0</v>
      </c>
      <c r="CO1004" s="2" t="s">
        <v>35</v>
      </c>
      <c r="CP1004" s="2" t="s">
        <v>35</v>
      </c>
    </row>
    <row r="1005" spans="1:94" ht="15.75" thickBot="1" x14ac:dyDescent="0.3">
      <c r="A1005" s="50"/>
      <c r="B1005" s="50"/>
      <c r="C1005" s="50" t="str">
        <f t="shared" si="254"/>
        <v>11071_1_3904</v>
      </c>
      <c r="D1005" s="51" t="str">
        <f t="shared" si="255"/>
        <v>11071_1</v>
      </c>
      <c r="E1005" s="224">
        <f>IFERROR(VLOOKUP(C1005,'2015'!$C$12:$D$1887,2,FALSE),0)</f>
        <v>1</v>
      </c>
      <c r="F1005" s="51">
        <f>IFERROR(K1005-IFERROR(VLOOKUP(D1005,'2015'!$F$12:$I$1887,4,FALSE),"ei löydy"),"ei löydy")</f>
        <v>0</v>
      </c>
      <c r="G1005" s="224">
        <f>IFERROR(VLOOKUP(Työfile_2024!C1005,Liikennemalli!$D$6:$G$1921,4,FALSE),0)</f>
        <v>1</v>
      </c>
      <c r="H1005" s="225">
        <f>K1005-IFERROR(VLOOKUP(Työfile_2024!D1005,Liikennemalli!$C$6:$H$1921,6,FALSE),"ei löydy")</f>
        <v>0</v>
      </c>
      <c r="I1005" s="80">
        <v>11071</v>
      </c>
      <c r="J1005" s="52">
        <v>1</v>
      </c>
      <c r="K1005" s="52">
        <v>3904</v>
      </c>
      <c r="L1005" s="53"/>
      <c r="M1005" s="54"/>
      <c r="N1005" s="54"/>
      <c r="O1005" s="54"/>
      <c r="P1005" s="54"/>
      <c r="Q1005" s="55"/>
      <c r="R1005" s="55"/>
      <c r="S1005" s="55"/>
      <c r="T1005" s="55"/>
      <c r="U1005" s="52"/>
      <c r="V1005" s="56">
        <v>80</v>
      </c>
      <c r="W1005" s="56">
        <v>3</v>
      </c>
      <c r="X1005" s="56">
        <v>76</v>
      </c>
      <c r="Y1005" s="56">
        <f>VLOOKUP(D1005,Liikennemalli24!$D$2:$F$1804,2,FALSE)</f>
        <v>30</v>
      </c>
      <c r="Z1005" s="57">
        <f>VLOOKUP(D1005,Liikennemalli24!$D$2:$F$1804,3,FALSE)</f>
        <v>0.32300000000000001</v>
      </c>
      <c r="AA1005" s="178">
        <f>IF(G1005=1,VLOOKUP(C1005,Liikennemalli!$D$6:$H$1921,2,FALSE),"-")</f>
        <v>0</v>
      </c>
      <c r="AB1005" s="197">
        <f>IF(G1005=1,VLOOKUP(C1005,Liikennemalli!$D$6:$H$1921,3,FALSE),"-")</f>
        <v>0</v>
      </c>
      <c r="AC1005" s="134">
        <f>IF(E1005=1,VLOOKUP(Työfile_2024!D1005,'2015'!$F$12:$X$1887,18,FALSE),"-")</f>
        <v>233</v>
      </c>
      <c r="AD1005" s="127">
        <f>IF(E1005=1,VLOOKUP(Työfile_2024!D1005,'2015'!$F$12:$X$1887,19,FALSE),"-")</f>
        <v>0.74</v>
      </c>
      <c r="AI1005" s="127">
        <f>IF(E1005=1,VLOOKUP(Työfile_2024!D1005,'2015'!$F$12:$AB$1887,20,FALSE),"-")</f>
        <v>0</v>
      </c>
      <c r="AJ1005" s="127">
        <f>IF(E1005=1,VLOOKUP(Työfile_2024!D1005,'2015'!$F$12:$AB$1887,21,FALSE),"-")</f>
        <v>0</v>
      </c>
      <c r="AK1005" s="127">
        <f>IF(E1005=1,VLOOKUP(Työfile_2024!D1005,'2015'!$F$12:$AB$1887,22,FALSE),"-")</f>
        <v>0</v>
      </c>
      <c r="AL1005" s="127">
        <f>IF(E1005=1,VLOOKUP(Työfile_2024!D1005,'2015'!$F$12:$AB$1887,23,FALSE),"-")</f>
        <v>0</v>
      </c>
      <c r="AM1005" s="56">
        <f>VLOOKUP(Työfile_2024!D1005,Tmatkat_20km_tarkasteltava_verk!$C$2:$D$1804,2,FALSE)</f>
        <v>19</v>
      </c>
      <c r="AN1005" s="148">
        <f t="shared" si="252"/>
        <v>0.23749999999999999</v>
      </c>
      <c r="AO1005" s="178">
        <f>IF(E1005=1,VLOOKUP(Työfile_2024!D1005,'2015'!$F$12:$AC$1887,24,FALSE),"-")</f>
        <v>33</v>
      </c>
      <c r="AP1005" s="52">
        <f>VLOOKUP(D1005,Tarkasteltava_verkko_2024_harva!$E$2:$I$1804,5,FALSE)</f>
        <v>0</v>
      </c>
      <c r="AQ1005" s="52">
        <f>VLOOKUP(D1005,Tarkasteltava_verkko_2024_harva!$E$2:$I$1804,4,FALSE)</f>
        <v>0</v>
      </c>
      <c r="AR1005" s="148">
        <v>0</v>
      </c>
      <c r="AS1005" s="170" t="str">
        <f>IFERROR(VLOOKUP(C1005,'2015'!$C$12:$AG$1887,30,FALSE),"-")</f>
        <v/>
      </c>
      <c r="AT1005" s="148">
        <v>0</v>
      </c>
      <c r="AU1005" s="170">
        <f>IFERROR(VLOOKUP(C1005,'2015'!$C$12:$AG$1887,31,FALSE),"-")</f>
        <v>0</v>
      </c>
      <c r="AV1005" s="106"/>
      <c r="AW1005" s="63">
        <f>IFERROR(VLOOKUP(C1005,Merkittävyysluokitus!$A$2:$J$1705,10,FALSE),"-")</f>
        <v>4</v>
      </c>
      <c r="AX1005" s="175">
        <f>IFERROR(VLOOKUP(C1005,Merkittävyysluokitus!$A$2:$J$1705,6,FALSE),"-")</f>
        <v>2.0298173515981732</v>
      </c>
      <c r="AY1005" s="175">
        <f>IFERROR(VLOOKUP(C1005,Merkittävyysluokitus!$A$2:$J$1705,7,FALSE),"-")</f>
        <v>0.35666666666666669</v>
      </c>
      <c r="AZ1005" s="175">
        <f>IFERROR(VLOOKUP(C1005,Merkittävyysluokitus!$A$2:$J$1705,8,FALSE),"-")</f>
        <v>1.1731506849315068</v>
      </c>
      <c r="BA1005" s="175">
        <f>IFERROR(VLOOKUP(C1005,Merkittävyysluokitus!$A$2:$J$1705,9,FALSE),"-")</f>
        <v>0.5</v>
      </c>
      <c r="BB1005" s="203"/>
      <c r="BC1005" s="203" t="str">
        <f t="shared" si="253"/>
        <v/>
      </c>
      <c r="BD1005" s="39" t="str">
        <f t="shared" si="247"/>
        <v>musta</v>
      </c>
      <c r="BE1005" s="68" t="str">
        <f t="shared" si="248"/>
        <v>musta</v>
      </c>
      <c r="BF1005" s="68" t="str">
        <f t="shared" si="249"/>
        <v>musta</v>
      </c>
      <c r="BG1005" s="68" t="str">
        <f t="shared" si="250"/>
        <v>musta</v>
      </c>
      <c r="BH1005" s="208" t="str">
        <f t="shared" si="251"/>
        <v>musta</v>
      </c>
      <c r="BI1005" s="39"/>
      <c r="BJ1005" s="39" t="str">
        <f>IF(F1005="ei löydy","uusi tie",IF(E1005=0,"tieosoite muuttunut",IF(E1005=1,VLOOKUP(D1005,'2015'!$F$12:$AL$1887,31,FALSE),"-")))</f>
        <v>musta</v>
      </c>
      <c r="BK1005" s="67" t="str">
        <f>IF(E1005=1,VLOOKUP(D1005,'2015'!$F$12:$AL$1887,32,FALSE),"-")</f>
        <v>musta</v>
      </c>
      <c r="BL1005" s="39" t="str">
        <f>IF(F1005="ei löydy","uusi tie",IF(E1005=0,"tieosoite muuttunut",IF(E1005=1,VLOOKUP(D1005,'2015'!$F$12:$AL$1887,33,FALSE),"-")))</f>
        <v>musta</v>
      </c>
      <c r="BM1005" s="39"/>
      <c r="BN1005" s="217" t="str">
        <f>VLOOKUP(D1005,'2015'!$F$12:$AL$1887,33,FALSE)</f>
        <v>musta</v>
      </c>
      <c r="BO1005" s="39"/>
      <c r="BP1005" s="115" t="s">
        <v>10</v>
      </c>
      <c r="BQ1005" s="30"/>
      <c r="BS1005" s="5"/>
      <c r="BU1005" s="37"/>
      <c r="BV1005" s="30" t="s">
        <v>10</v>
      </c>
      <c r="BX1005" t="str">
        <f>IF(E1005=1,VLOOKUP(D1005,'2015'!$F$12:$AX$1887,43,FALSE),"-")</f>
        <v>musta</v>
      </c>
      <c r="BY1005" t="str">
        <f>IF(E1005=1,VLOOKUP(D1005,'2015'!$F$12:$AX$1887,44,FALSE),"-")</f>
        <v>musta</v>
      </c>
      <c r="BZ1005" t="str">
        <f>IF(E1005=1,VLOOKUP(D1005,'2015'!$F$12:$AX$1887,45,FALSE),"-")</f>
        <v>musta</v>
      </c>
      <c r="CA1005" s="31">
        <f t="shared" si="256"/>
        <v>10</v>
      </c>
      <c r="CB1005" s="31">
        <f t="shared" si="257"/>
        <v>10</v>
      </c>
      <c r="CC1005" s="31">
        <f t="shared" si="258"/>
        <v>0</v>
      </c>
      <c r="CD1005" s="31">
        <f t="shared" si="259"/>
        <v>0</v>
      </c>
      <c r="CE1005" s="31">
        <f t="shared" si="260"/>
        <v>0</v>
      </c>
      <c r="CO1005" s="2" t="s">
        <v>35</v>
      </c>
      <c r="CP1005" s="2" t="s">
        <v>35</v>
      </c>
    </row>
    <row r="1006" spans="1:94" ht="15.75" thickBot="1" x14ac:dyDescent="0.3">
      <c r="A1006" s="50"/>
      <c r="B1006" s="50"/>
      <c r="C1006" s="50" t="str">
        <f t="shared" si="254"/>
        <v>11071_2_5750</v>
      </c>
      <c r="D1006" s="51" t="str">
        <f t="shared" si="255"/>
        <v>11071_2</v>
      </c>
      <c r="E1006" s="224">
        <f>IFERROR(VLOOKUP(C1006,'2015'!$C$12:$D$1887,2,FALSE),0)</f>
        <v>1</v>
      </c>
      <c r="F1006" s="51">
        <f>IFERROR(K1006-IFERROR(VLOOKUP(D1006,'2015'!$F$12:$I$1887,4,FALSE),"ei löydy"),"ei löydy")</f>
        <v>0</v>
      </c>
      <c r="G1006" s="224">
        <f>IFERROR(VLOOKUP(Työfile_2024!C1006,Liikennemalli!$D$6:$G$1921,4,FALSE),0)</f>
        <v>1</v>
      </c>
      <c r="H1006" s="225">
        <f>K1006-IFERROR(VLOOKUP(Työfile_2024!D1006,Liikennemalli!$C$6:$H$1921,6,FALSE),"ei löydy")</f>
        <v>0</v>
      </c>
      <c r="I1006" s="80">
        <v>11071</v>
      </c>
      <c r="J1006" s="52">
        <v>2</v>
      </c>
      <c r="K1006" s="52">
        <v>5750</v>
      </c>
      <c r="L1006" s="53"/>
      <c r="M1006" s="54"/>
      <c r="N1006" s="54"/>
      <c r="O1006" s="54"/>
      <c r="P1006" s="54"/>
      <c r="Q1006" s="55"/>
      <c r="R1006" s="55"/>
      <c r="S1006" s="55"/>
      <c r="T1006" s="55"/>
      <c r="U1006" s="52"/>
      <c r="V1006" s="56">
        <v>60</v>
      </c>
      <c r="W1006" s="56">
        <v>3</v>
      </c>
      <c r="X1006" s="56">
        <v>60</v>
      </c>
      <c r="Y1006" s="56">
        <f>VLOOKUP(D1006,Liikennemalli24!$D$2:$F$1804,2,FALSE)</f>
        <v>1149</v>
      </c>
      <c r="Z1006" s="57">
        <f>VLOOKUP(D1006,Liikennemalli24!$D$2:$F$1804,3,FALSE)</f>
        <v>0.505</v>
      </c>
      <c r="AA1006" s="178">
        <f>IF(G1006=1,VLOOKUP(C1006,Liikennemalli!$D$6:$H$1921,2,FALSE),"-")</f>
        <v>0</v>
      </c>
      <c r="AB1006" s="197">
        <f>IF(G1006=1,VLOOKUP(C1006,Liikennemalli!$D$6:$H$1921,3,FALSE),"-")</f>
        <v>0</v>
      </c>
      <c r="AC1006" s="134">
        <f>IF(E1006=1,VLOOKUP(Työfile_2024!D1006,'2015'!$F$12:$X$1887,18,FALSE),"-")</f>
        <v>29</v>
      </c>
      <c r="AD1006" s="127">
        <f>IF(E1006=1,VLOOKUP(Työfile_2024!D1006,'2015'!$F$12:$X$1887,19,FALSE),"-")</f>
        <v>0.76</v>
      </c>
      <c r="AI1006" s="127">
        <f>IF(E1006=1,VLOOKUP(Työfile_2024!D1006,'2015'!$F$12:$AB$1887,20,FALSE),"-")</f>
        <v>0</v>
      </c>
      <c r="AJ1006" s="127">
        <f>IF(E1006=1,VLOOKUP(Työfile_2024!D1006,'2015'!$F$12:$AB$1887,21,FALSE),"-")</f>
        <v>0</v>
      </c>
      <c r="AK1006" s="127">
        <f>IF(E1006=1,VLOOKUP(Työfile_2024!D1006,'2015'!$F$12:$AB$1887,22,FALSE),"-")</f>
        <v>0</v>
      </c>
      <c r="AL1006" s="127">
        <f>IF(E1006=1,VLOOKUP(Työfile_2024!D1006,'2015'!$F$12:$AB$1887,23,FALSE),"-")</f>
        <v>0</v>
      </c>
      <c r="AM1006" s="56">
        <f>VLOOKUP(Työfile_2024!D1006,Tmatkat_20km_tarkasteltava_verk!$C$2:$D$1804,2,FALSE)</f>
        <v>8</v>
      </c>
      <c r="AN1006" s="148">
        <f t="shared" si="252"/>
        <v>0.13333333333333333</v>
      </c>
      <c r="AO1006" s="178">
        <f>IF(E1006=1,VLOOKUP(Työfile_2024!D1006,'2015'!$F$12:$AC$1887,24,FALSE),"-")</f>
        <v>15</v>
      </c>
      <c r="AP1006" s="52">
        <f>VLOOKUP(D1006,Tarkasteltava_verkko_2024_harva!$E$2:$I$1804,5,FALSE)</f>
        <v>0</v>
      </c>
      <c r="AQ1006" s="52">
        <f>VLOOKUP(D1006,Tarkasteltava_verkko_2024_harva!$E$2:$I$1804,4,FALSE)</f>
        <v>0</v>
      </c>
      <c r="AR1006" s="148">
        <v>0</v>
      </c>
      <c r="AS1006" s="170" t="str">
        <f>IFERROR(VLOOKUP(C1006,'2015'!$C$12:$AG$1887,30,FALSE),"-")</f>
        <v/>
      </c>
      <c r="AT1006" s="148">
        <v>0</v>
      </c>
      <c r="AU1006" s="170">
        <f>IFERROR(VLOOKUP(C1006,'2015'!$C$12:$AG$1887,31,FALSE),"-")</f>
        <v>0</v>
      </c>
      <c r="AV1006" s="106"/>
      <c r="AW1006" s="63">
        <f>IFERROR(VLOOKUP(C1006,Merkittävyysluokitus!$A$2:$J$1705,10,FALSE),"-")</f>
        <v>4</v>
      </c>
      <c r="AX1006" s="175">
        <f>IFERROR(VLOOKUP(C1006,Merkittävyysluokitus!$A$2:$J$1705,6,FALSE),"-")</f>
        <v>1.9001293759512936</v>
      </c>
      <c r="AY1006" s="175">
        <f>IFERROR(VLOOKUP(C1006,Merkittävyysluokitus!$A$2:$J$1705,7,FALSE),"-")</f>
        <v>0.22666666666666663</v>
      </c>
      <c r="AZ1006" s="175">
        <f>IFERROR(VLOOKUP(C1006,Merkittävyysluokitus!$A$2:$J$1705,8,FALSE),"-")</f>
        <v>1.173462709284627</v>
      </c>
      <c r="BA1006" s="175">
        <f>IFERROR(VLOOKUP(C1006,Merkittävyysluokitus!$A$2:$J$1705,9,FALSE),"-")</f>
        <v>0.5</v>
      </c>
      <c r="BB1006" s="203"/>
      <c r="BC1006" s="203" t="str">
        <f t="shared" si="253"/>
        <v/>
      </c>
      <c r="BD1006" s="39" t="str">
        <f t="shared" si="247"/>
        <v>musta</v>
      </c>
      <c r="BE1006" s="68" t="str">
        <f t="shared" si="248"/>
        <v>musta</v>
      </c>
      <c r="BF1006" s="68" t="str">
        <f t="shared" si="249"/>
        <v>musta</v>
      </c>
      <c r="BG1006" s="68" t="str">
        <f t="shared" si="250"/>
        <v>musta</v>
      </c>
      <c r="BH1006" s="208" t="str">
        <f t="shared" si="251"/>
        <v>musta</v>
      </c>
      <c r="BI1006" s="39"/>
      <c r="BJ1006" s="39" t="str">
        <f>IF(F1006="ei löydy","uusi tie",IF(E1006=0,"tieosoite muuttunut",IF(E1006=1,VLOOKUP(D1006,'2015'!$F$12:$AL$1887,31,FALSE),"-")))</f>
        <v>musta</v>
      </c>
      <c r="BK1006" s="67" t="str">
        <f>IF(E1006=1,VLOOKUP(D1006,'2015'!$F$12:$AL$1887,32,FALSE),"-")</f>
        <v>musta</v>
      </c>
      <c r="BL1006" s="39" t="str">
        <f>IF(F1006="ei löydy","uusi tie",IF(E1006=0,"tieosoite muuttunut",IF(E1006=1,VLOOKUP(D1006,'2015'!$F$12:$AL$1887,33,FALSE),"-")))</f>
        <v>musta</v>
      </c>
      <c r="BM1006" s="39"/>
      <c r="BN1006" s="217" t="str">
        <f>VLOOKUP(D1006,'2015'!$F$12:$AL$1887,33,FALSE)</f>
        <v>musta</v>
      </c>
      <c r="BO1006" s="39"/>
      <c r="BP1006" s="115" t="s">
        <v>10</v>
      </c>
      <c r="BQ1006" s="30"/>
      <c r="BS1006" s="5"/>
      <c r="BU1006" s="37"/>
      <c r="BV1006" s="30" t="s">
        <v>10</v>
      </c>
      <c r="BX1006" t="str">
        <f>IF(E1006=1,VLOOKUP(D1006,'2015'!$F$12:$AX$1887,43,FALSE),"-")</f>
        <v>musta</v>
      </c>
      <c r="BY1006" t="str">
        <f>IF(E1006=1,VLOOKUP(D1006,'2015'!$F$12:$AX$1887,44,FALSE),"-")</f>
        <v>musta</v>
      </c>
      <c r="BZ1006" t="str">
        <f>IF(E1006=1,VLOOKUP(D1006,'2015'!$F$12:$AX$1887,45,FALSE),"-")</f>
        <v>musta</v>
      </c>
      <c r="CA1006" s="31">
        <f t="shared" si="256"/>
        <v>10</v>
      </c>
      <c r="CB1006" s="31">
        <f t="shared" si="257"/>
        <v>10</v>
      </c>
      <c r="CC1006" s="31">
        <f t="shared" si="258"/>
        <v>0</v>
      </c>
      <c r="CD1006" s="31">
        <f t="shared" si="259"/>
        <v>0</v>
      </c>
      <c r="CE1006" s="31">
        <f t="shared" si="260"/>
        <v>0</v>
      </c>
      <c r="CO1006" s="2" t="s">
        <v>35</v>
      </c>
      <c r="CP1006" s="2" t="s">
        <v>35</v>
      </c>
    </row>
    <row r="1007" spans="1:94" ht="15.75" thickBot="1" x14ac:dyDescent="0.3">
      <c r="A1007" s="50"/>
      <c r="B1007" s="50"/>
      <c r="C1007" s="50" t="str">
        <f t="shared" si="254"/>
        <v>11073_1_6310</v>
      </c>
      <c r="D1007" s="51" t="str">
        <f t="shared" si="255"/>
        <v>11073_1</v>
      </c>
      <c r="E1007" s="224">
        <f>IFERROR(VLOOKUP(C1007,'2015'!$C$12:$D$1887,2,FALSE),0)</f>
        <v>1</v>
      </c>
      <c r="F1007" s="51">
        <f>IFERROR(K1007-IFERROR(VLOOKUP(D1007,'2015'!$F$12:$I$1887,4,FALSE),"ei löydy"),"ei löydy")</f>
        <v>0</v>
      </c>
      <c r="G1007" s="224">
        <f>IFERROR(VLOOKUP(Työfile_2024!C1007,Liikennemalli!$D$6:$G$1921,4,FALSE),0)</f>
        <v>1</v>
      </c>
      <c r="H1007" s="225">
        <f>K1007-IFERROR(VLOOKUP(Työfile_2024!D1007,Liikennemalli!$C$6:$H$1921,6,FALSE),"ei löydy")</f>
        <v>0</v>
      </c>
      <c r="I1007" s="80">
        <v>11073</v>
      </c>
      <c r="J1007" s="52">
        <v>1</v>
      </c>
      <c r="K1007" s="52">
        <v>6310</v>
      </c>
      <c r="L1007" s="53"/>
      <c r="M1007" s="54"/>
      <c r="N1007" s="54"/>
      <c r="O1007" s="54"/>
      <c r="P1007" s="54"/>
      <c r="Q1007" s="55"/>
      <c r="R1007" s="55"/>
      <c r="S1007" s="55"/>
      <c r="T1007" s="55"/>
      <c r="U1007" s="52"/>
      <c r="V1007" s="56">
        <v>143</v>
      </c>
      <c r="W1007" s="56">
        <v>6</v>
      </c>
      <c r="X1007" s="56">
        <v>141</v>
      </c>
      <c r="Y1007" s="56">
        <f>VLOOKUP(D1007,Liikennemalli24!$D$2:$F$1804,2,FALSE)</f>
        <v>450</v>
      </c>
      <c r="Z1007" s="57">
        <f>VLOOKUP(D1007,Liikennemalli24!$D$2:$F$1804,3,FALSE)</f>
        <v>0.49099999999999999</v>
      </c>
      <c r="AA1007" s="178">
        <f>IF(G1007=1,VLOOKUP(C1007,Liikennemalli!$D$6:$H$1921,2,FALSE),"-")</f>
        <v>0</v>
      </c>
      <c r="AB1007" s="197">
        <f>IF(G1007=1,VLOOKUP(C1007,Liikennemalli!$D$6:$H$1921,3,FALSE),"-")</f>
        <v>0</v>
      </c>
      <c r="AC1007" s="134">
        <f>IF(E1007=1,VLOOKUP(Työfile_2024!D1007,'2015'!$F$12:$X$1887,18,FALSE),"-")</f>
        <v>164</v>
      </c>
      <c r="AD1007" s="127">
        <f>IF(E1007=1,VLOOKUP(Työfile_2024!D1007,'2015'!$F$12:$X$1887,19,FALSE),"-")</f>
        <v>0.64</v>
      </c>
      <c r="AI1007" s="127">
        <f>IF(E1007=1,VLOOKUP(Työfile_2024!D1007,'2015'!$F$12:$AB$1887,20,FALSE),"-")</f>
        <v>0</v>
      </c>
      <c r="AJ1007" s="127">
        <f>IF(E1007=1,VLOOKUP(Työfile_2024!D1007,'2015'!$F$12:$AB$1887,21,FALSE),"-")</f>
        <v>0</v>
      </c>
      <c r="AK1007" s="127">
        <f>IF(E1007=1,VLOOKUP(Työfile_2024!D1007,'2015'!$F$12:$AB$1887,22,FALSE),"-")</f>
        <v>0</v>
      </c>
      <c r="AL1007" s="127">
        <f>IF(E1007=1,VLOOKUP(Työfile_2024!D1007,'2015'!$F$12:$AB$1887,23,FALSE),"-")</f>
        <v>0</v>
      </c>
      <c r="AM1007" s="56">
        <f>VLOOKUP(Työfile_2024!D1007,Tmatkat_20km_tarkasteltava_verk!$C$2:$D$1804,2,FALSE)</f>
        <v>34</v>
      </c>
      <c r="AN1007" s="148">
        <f t="shared" si="252"/>
        <v>0.23776223776223776</v>
      </c>
      <c r="AO1007" s="178">
        <f>IF(E1007=1,VLOOKUP(Työfile_2024!D1007,'2015'!$F$12:$AC$1887,24,FALSE),"-")</f>
        <v>76</v>
      </c>
      <c r="AP1007" s="52">
        <f>VLOOKUP(D1007,Tarkasteltava_verkko_2024_harva!$E$2:$I$1804,5,FALSE)</f>
        <v>0</v>
      </c>
      <c r="AQ1007" s="52">
        <f>VLOOKUP(D1007,Tarkasteltava_verkko_2024_harva!$E$2:$I$1804,4,FALSE)</f>
        <v>0</v>
      </c>
      <c r="AR1007" s="148">
        <v>0</v>
      </c>
      <c r="AS1007" s="170" t="str">
        <f>IFERROR(VLOOKUP(C1007,'2015'!$C$12:$AG$1887,30,FALSE),"-")</f>
        <v/>
      </c>
      <c r="AT1007" s="148">
        <v>0</v>
      </c>
      <c r="AU1007" s="170">
        <f>IFERROR(VLOOKUP(C1007,'2015'!$C$12:$AG$1887,31,FALSE),"-")</f>
        <v>0</v>
      </c>
      <c r="AV1007" s="106"/>
      <c r="AW1007" s="63">
        <f>IFERROR(VLOOKUP(C1007,Merkittävyysluokitus!$A$2:$J$1705,10,FALSE),"-")</f>
        <v>4</v>
      </c>
      <c r="AX1007" s="175">
        <f>IFERROR(VLOOKUP(C1007,Merkittävyysluokitus!$A$2:$J$1705,6,FALSE),"-")</f>
        <v>2.5021050228310502</v>
      </c>
      <c r="AY1007" s="175">
        <f>IFERROR(VLOOKUP(C1007,Merkittävyysluokitus!$A$2:$J$1705,7,FALSE),"-")</f>
        <v>0.55566666666666653</v>
      </c>
      <c r="AZ1007" s="175">
        <f>IFERROR(VLOOKUP(C1007,Merkittävyysluokitus!$A$2:$J$1705,8,FALSE),"-")</f>
        <v>0.94643835616438354</v>
      </c>
      <c r="BA1007" s="175">
        <f>IFERROR(VLOOKUP(C1007,Merkittävyysluokitus!$A$2:$J$1705,9,FALSE),"-")</f>
        <v>1</v>
      </c>
      <c r="BB1007" s="203"/>
      <c r="BC1007" s="203" t="str">
        <f t="shared" si="253"/>
        <v/>
      </c>
      <c r="BD1007" s="39" t="str">
        <f t="shared" si="247"/>
        <v>musta</v>
      </c>
      <c r="BE1007" s="68" t="str">
        <f t="shared" si="248"/>
        <v>musta</v>
      </c>
      <c r="BF1007" s="68" t="str">
        <f t="shared" si="249"/>
        <v>musta</v>
      </c>
      <c r="BG1007" s="68" t="str">
        <f t="shared" si="250"/>
        <v>musta</v>
      </c>
      <c r="BH1007" s="208" t="str">
        <f t="shared" si="251"/>
        <v>musta</v>
      </c>
      <c r="BI1007" s="39"/>
      <c r="BJ1007" s="39" t="str">
        <f>IF(F1007="ei löydy","uusi tie",IF(E1007=0,"tieosoite muuttunut",IF(E1007=1,VLOOKUP(D1007,'2015'!$F$12:$AL$1887,31,FALSE),"-")))</f>
        <v>musta</v>
      </c>
      <c r="BK1007" s="67" t="str">
        <f>IF(E1007=1,VLOOKUP(D1007,'2015'!$F$12:$AL$1887,32,FALSE),"-")</f>
        <v>musta</v>
      </c>
      <c r="BL1007" s="39" t="str">
        <f>IF(F1007="ei löydy","uusi tie",IF(E1007=0,"tieosoite muuttunut",IF(E1007=1,VLOOKUP(D1007,'2015'!$F$12:$AL$1887,33,FALSE),"-")))</f>
        <v>musta</v>
      </c>
      <c r="BM1007" s="39"/>
      <c r="BN1007" s="217" t="str">
        <f>VLOOKUP(D1007,'2015'!$F$12:$AL$1887,33,FALSE)</f>
        <v>musta</v>
      </c>
      <c r="BO1007" s="39"/>
      <c r="BP1007" s="115" t="s">
        <v>10</v>
      </c>
      <c r="BQ1007" s="30"/>
      <c r="BS1007" s="5"/>
      <c r="BU1007" s="37"/>
      <c r="BV1007" s="30" t="s">
        <v>10</v>
      </c>
      <c r="BX1007" t="str">
        <f>IF(E1007=1,VLOOKUP(D1007,'2015'!$F$12:$AX$1887,43,FALSE),"-")</f>
        <v>musta</v>
      </c>
      <c r="BY1007" t="str">
        <f>IF(E1007=1,VLOOKUP(D1007,'2015'!$F$12:$AX$1887,44,FALSE),"-")</f>
        <v>musta</v>
      </c>
      <c r="BZ1007" t="str">
        <f>IF(E1007=1,VLOOKUP(D1007,'2015'!$F$12:$AX$1887,45,FALSE),"-")</f>
        <v>musta</v>
      </c>
      <c r="CA1007" s="31">
        <f t="shared" si="256"/>
        <v>10</v>
      </c>
      <c r="CB1007" s="31">
        <f t="shared" si="257"/>
        <v>10</v>
      </c>
      <c r="CC1007" s="31">
        <f t="shared" si="258"/>
        <v>0</v>
      </c>
      <c r="CD1007" s="31">
        <f t="shared" si="259"/>
        <v>0</v>
      </c>
      <c r="CE1007" s="31">
        <f t="shared" si="260"/>
        <v>0</v>
      </c>
      <c r="CO1007" s="2" t="s">
        <v>35</v>
      </c>
      <c r="CP1007" s="2" t="s">
        <v>35</v>
      </c>
    </row>
    <row r="1008" spans="1:94" ht="15.75" thickBot="1" x14ac:dyDescent="0.3">
      <c r="A1008" s="50"/>
      <c r="B1008" s="50"/>
      <c r="C1008" s="50" t="str">
        <f t="shared" si="254"/>
        <v>11074_1_4442</v>
      </c>
      <c r="D1008" s="51" t="str">
        <f t="shared" si="255"/>
        <v>11074_1</v>
      </c>
      <c r="E1008" s="224">
        <f>IFERROR(VLOOKUP(C1008,'2015'!$C$12:$D$1887,2,FALSE),0)</f>
        <v>1</v>
      </c>
      <c r="F1008" s="51">
        <f>IFERROR(K1008-IFERROR(VLOOKUP(D1008,'2015'!$F$12:$I$1887,4,FALSE),"ei löydy"),"ei löydy")</f>
        <v>0</v>
      </c>
      <c r="G1008" s="224">
        <f>IFERROR(VLOOKUP(Työfile_2024!C1008,Liikennemalli!$D$6:$G$1921,4,FALSE),0)</f>
        <v>1</v>
      </c>
      <c r="H1008" s="225">
        <f>K1008-IFERROR(VLOOKUP(Työfile_2024!D1008,Liikennemalli!$C$6:$H$1921,6,FALSE),"ei löydy")</f>
        <v>0</v>
      </c>
      <c r="I1008" s="80">
        <v>11074</v>
      </c>
      <c r="J1008" s="52">
        <v>1</v>
      </c>
      <c r="K1008" s="52">
        <v>4442</v>
      </c>
      <c r="L1008" s="53"/>
      <c r="M1008" s="54"/>
      <c r="N1008" s="54"/>
      <c r="O1008" s="54"/>
      <c r="P1008" s="54"/>
      <c r="Q1008" s="55"/>
      <c r="R1008" s="55"/>
      <c r="S1008" s="55"/>
      <c r="T1008" s="55"/>
      <c r="U1008" s="52"/>
      <c r="V1008" s="56">
        <v>92</v>
      </c>
      <c r="W1008" s="56">
        <v>5</v>
      </c>
      <c r="X1008" s="56">
        <v>95</v>
      </c>
      <c r="Y1008" s="56">
        <f>VLOOKUP(D1008,Liikennemalli24!$D$2:$F$1804,2,FALSE)</f>
        <v>331</v>
      </c>
      <c r="Z1008" s="57">
        <f>VLOOKUP(D1008,Liikennemalli24!$D$2:$F$1804,3,FALSE)</f>
        <v>0.84599999999999997</v>
      </c>
      <c r="AA1008" s="178">
        <f>IF(G1008=1,VLOOKUP(C1008,Liikennemalli!$D$6:$H$1921,2,FALSE),"-")</f>
        <v>0</v>
      </c>
      <c r="AB1008" s="197">
        <f>IF(G1008=1,VLOOKUP(C1008,Liikennemalli!$D$6:$H$1921,3,FALSE),"-")</f>
        <v>0</v>
      </c>
      <c r="AC1008" s="134">
        <f>IF(E1008=1,VLOOKUP(Työfile_2024!D1008,'2015'!$F$12:$X$1887,18,FALSE),"-")</f>
        <v>222</v>
      </c>
      <c r="AD1008" s="127">
        <f>IF(E1008=1,VLOOKUP(Työfile_2024!D1008,'2015'!$F$12:$X$1887,19,FALSE),"-")</f>
        <v>0.88</v>
      </c>
      <c r="AI1008" s="127">
        <f>IF(E1008=1,VLOOKUP(Työfile_2024!D1008,'2015'!$F$12:$AB$1887,20,FALSE),"-")</f>
        <v>0</v>
      </c>
      <c r="AJ1008" s="127">
        <f>IF(E1008=1,VLOOKUP(Työfile_2024!D1008,'2015'!$F$12:$AB$1887,21,FALSE),"-")</f>
        <v>0</v>
      </c>
      <c r="AK1008" s="127">
        <f>IF(E1008=1,VLOOKUP(Työfile_2024!D1008,'2015'!$F$12:$AB$1887,22,FALSE),"-")</f>
        <v>0</v>
      </c>
      <c r="AL1008" s="127">
        <f>IF(E1008=1,VLOOKUP(Työfile_2024!D1008,'2015'!$F$12:$AB$1887,23,FALSE),"-")</f>
        <v>0</v>
      </c>
      <c r="AM1008" s="56">
        <f>VLOOKUP(Työfile_2024!D1008,Tmatkat_20km_tarkasteltava_verk!$C$2:$D$1804,2,FALSE)</f>
        <v>16</v>
      </c>
      <c r="AN1008" s="148">
        <f t="shared" si="252"/>
        <v>0.17391304347826086</v>
      </c>
      <c r="AO1008" s="178">
        <f>IF(E1008=1,VLOOKUP(Työfile_2024!D1008,'2015'!$F$12:$AC$1887,24,FALSE),"-")</f>
        <v>19</v>
      </c>
      <c r="AP1008" s="52">
        <f>VLOOKUP(D1008,Tarkasteltava_verkko_2024_harva!$E$2:$I$1804,5,FALSE)</f>
        <v>0</v>
      </c>
      <c r="AQ1008" s="52">
        <f>VLOOKUP(D1008,Tarkasteltava_verkko_2024_harva!$E$2:$I$1804,4,FALSE)</f>
        <v>0</v>
      </c>
      <c r="AR1008" s="148">
        <v>0</v>
      </c>
      <c r="AS1008" s="170" t="str">
        <f>IFERROR(VLOOKUP(C1008,'2015'!$C$12:$AG$1887,30,FALSE),"-")</f>
        <v/>
      </c>
      <c r="AT1008" s="148">
        <v>0</v>
      </c>
      <c r="AU1008" s="170">
        <f>IFERROR(VLOOKUP(C1008,'2015'!$C$12:$AG$1887,31,FALSE),"-")</f>
        <v>0</v>
      </c>
      <c r="AV1008" s="106"/>
      <c r="AW1008" s="63">
        <f>IFERROR(VLOOKUP(C1008,Merkittävyysluokitus!$A$2:$J$1705,10,FALSE),"-")</f>
        <v>4</v>
      </c>
      <c r="AX1008" s="175">
        <f>IFERROR(VLOOKUP(C1008,Merkittävyysluokitus!$A$2:$J$1705,6,FALSE),"-")</f>
        <v>1.7977884322678843</v>
      </c>
      <c r="AY1008" s="175">
        <f>IFERROR(VLOOKUP(C1008,Merkittävyysluokitus!$A$2:$J$1705,7,FALSE),"-")</f>
        <v>0.35933333333333328</v>
      </c>
      <c r="AZ1008" s="175">
        <f>IFERROR(VLOOKUP(C1008,Merkittävyysluokitus!$A$2:$J$1705,8,FALSE),"-")</f>
        <v>0.60512176560121766</v>
      </c>
      <c r="BA1008" s="175">
        <f>IFERROR(VLOOKUP(C1008,Merkittävyysluokitus!$A$2:$J$1705,9,FALSE),"-")</f>
        <v>0.83333333333333326</v>
      </c>
      <c r="BB1008" s="203"/>
      <c r="BC1008" s="203" t="str">
        <f t="shared" si="253"/>
        <v/>
      </c>
      <c r="BD1008" s="39" t="str">
        <f t="shared" si="247"/>
        <v>musta</v>
      </c>
      <c r="BE1008" s="68" t="str">
        <f t="shared" si="248"/>
        <v>musta</v>
      </c>
      <c r="BF1008" s="68" t="str">
        <f t="shared" si="249"/>
        <v>musta</v>
      </c>
      <c r="BG1008" s="68" t="str">
        <f t="shared" si="250"/>
        <v>musta</v>
      </c>
      <c r="BH1008" s="208" t="str">
        <f t="shared" si="251"/>
        <v>musta</v>
      </c>
      <c r="BI1008" s="39"/>
      <c r="BJ1008" s="39" t="str">
        <f>IF(F1008="ei löydy","uusi tie",IF(E1008=0,"tieosoite muuttunut",IF(E1008=1,VLOOKUP(D1008,'2015'!$F$12:$AL$1887,31,FALSE),"-")))</f>
        <v>musta</v>
      </c>
      <c r="BK1008" s="67" t="str">
        <f>IF(E1008=1,VLOOKUP(D1008,'2015'!$F$12:$AL$1887,32,FALSE),"-")</f>
        <v>musta</v>
      </c>
      <c r="BL1008" s="39" t="str">
        <f>IF(F1008="ei löydy","uusi tie",IF(E1008=0,"tieosoite muuttunut",IF(E1008=1,VLOOKUP(D1008,'2015'!$F$12:$AL$1887,33,FALSE),"-")))</f>
        <v>musta</v>
      </c>
      <c r="BM1008" s="39"/>
      <c r="BN1008" s="217" t="str">
        <f>VLOOKUP(D1008,'2015'!$F$12:$AL$1887,33,FALSE)</f>
        <v>musta</v>
      </c>
      <c r="BO1008" s="39"/>
      <c r="BP1008" s="115" t="s">
        <v>10</v>
      </c>
      <c r="BQ1008" s="30"/>
      <c r="BS1008" s="5"/>
      <c r="BU1008" s="37"/>
      <c r="BV1008" s="30" t="s">
        <v>10</v>
      </c>
      <c r="BX1008" t="str">
        <f>IF(E1008=1,VLOOKUP(D1008,'2015'!$F$12:$AX$1887,43,FALSE),"-")</f>
        <v>musta</v>
      </c>
      <c r="BY1008" t="str">
        <f>IF(E1008=1,VLOOKUP(D1008,'2015'!$F$12:$AX$1887,44,FALSE),"-")</f>
        <v>musta</v>
      </c>
      <c r="BZ1008" t="str">
        <f>IF(E1008=1,VLOOKUP(D1008,'2015'!$F$12:$AX$1887,45,FALSE),"-")</f>
        <v>musta</v>
      </c>
      <c r="CA1008" s="31">
        <f t="shared" si="256"/>
        <v>10</v>
      </c>
      <c r="CB1008" s="31">
        <f t="shared" si="257"/>
        <v>10</v>
      </c>
      <c r="CC1008" s="31">
        <f t="shared" si="258"/>
        <v>0</v>
      </c>
      <c r="CD1008" s="31">
        <f t="shared" si="259"/>
        <v>0</v>
      </c>
      <c r="CE1008" s="31">
        <f t="shared" si="260"/>
        <v>0</v>
      </c>
      <c r="CO1008" s="2" t="s">
        <v>35</v>
      </c>
      <c r="CP1008" s="2" t="s">
        <v>35</v>
      </c>
    </row>
    <row r="1009" spans="1:94" ht="15.75" thickBot="1" x14ac:dyDescent="0.3">
      <c r="A1009" s="50"/>
      <c r="B1009" s="50"/>
      <c r="C1009" s="50" t="str">
        <f t="shared" si="254"/>
        <v>11075_1_6417</v>
      </c>
      <c r="D1009" s="51" t="str">
        <f t="shared" si="255"/>
        <v>11075_1</v>
      </c>
      <c r="E1009" s="224">
        <f>IFERROR(VLOOKUP(C1009,'2015'!$C$12:$D$1887,2,FALSE),0)</f>
        <v>0</v>
      </c>
      <c r="F1009" s="51">
        <f>IFERROR(K1009-IFERROR(VLOOKUP(D1009,'2015'!$F$12:$I$1887,4,FALSE),"ei löydy"),"ei löydy")</f>
        <v>236</v>
      </c>
      <c r="G1009" s="224">
        <f>IFERROR(VLOOKUP(Työfile_2024!C1009,Liikennemalli!$D$6:$G$1921,4,FALSE),0)</f>
        <v>1</v>
      </c>
      <c r="H1009" s="225">
        <f>K1009-IFERROR(VLOOKUP(Työfile_2024!D1009,Liikennemalli!$C$6:$H$1921,6,FALSE),"ei löydy")</f>
        <v>0</v>
      </c>
      <c r="I1009" s="80">
        <v>11075</v>
      </c>
      <c r="J1009" s="52">
        <v>1</v>
      </c>
      <c r="K1009" s="52">
        <v>6417</v>
      </c>
      <c r="L1009" s="53"/>
      <c r="M1009" s="54"/>
      <c r="N1009" s="54"/>
      <c r="O1009" s="54"/>
      <c r="P1009" s="54"/>
      <c r="Q1009" s="55"/>
      <c r="R1009" s="55"/>
      <c r="S1009" s="55"/>
      <c r="T1009" s="55"/>
      <c r="U1009" s="52"/>
      <c r="V1009" s="56">
        <v>147</v>
      </c>
      <c r="W1009" s="56">
        <v>7</v>
      </c>
      <c r="X1009" s="56">
        <v>153</v>
      </c>
      <c r="Y1009" s="56">
        <f>VLOOKUP(D1009,Liikennemalli24!$D$2:$F$1804,2,FALSE)</f>
        <v>31</v>
      </c>
      <c r="Z1009" s="57">
        <f>VLOOKUP(D1009,Liikennemalli24!$D$2:$F$1804,3,FALSE)</f>
        <v>0.47499999999999998</v>
      </c>
      <c r="AA1009" s="178">
        <f>IF(G1009=1,VLOOKUP(C1009,Liikennemalli!$D$6:$H$1921,2,FALSE),"-")</f>
        <v>39</v>
      </c>
      <c r="AB1009" s="197">
        <f>IF(G1009=1,VLOOKUP(C1009,Liikennemalli!$D$6:$H$1921,3,FALSE),"-")</f>
        <v>0.38235294117647001</v>
      </c>
      <c r="AC1009" s="134" t="str">
        <f>IF(E1009=1,VLOOKUP(Työfile_2024!D1009,'2015'!$F$12:$X$1887,18,FALSE),"-")</f>
        <v>-</v>
      </c>
      <c r="AD1009" s="127" t="str">
        <f>IF(E1009=1,VLOOKUP(Työfile_2024!D1009,'2015'!$F$12:$X$1887,19,FALSE),"-")</f>
        <v>-</v>
      </c>
      <c r="AI1009" s="127" t="str">
        <f>IF(E1009=1,VLOOKUP(Työfile_2024!D1009,'2015'!$F$12:$AB$1887,20,FALSE),"-")</f>
        <v>-</v>
      </c>
      <c r="AJ1009" s="127" t="str">
        <f>IF(E1009=1,VLOOKUP(Työfile_2024!D1009,'2015'!$F$12:$AB$1887,21,FALSE),"-")</f>
        <v>-</v>
      </c>
      <c r="AK1009" s="127" t="str">
        <f>IF(E1009=1,VLOOKUP(Työfile_2024!D1009,'2015'!$F$12:$AB$1887,22,FALSE),"-")</f>
        <v>-</v>
      </c>
      <c r="AL1009" s="127" t="str">
        <f>IF(E1009=1,VLOOKUP(Työfile_2024!D1009,'2015'!$F$12:$AB$1887,23,FALSE),"-")</f>
        <v>-</v>
      </c>
      <c r="AM1009" s="56">
        <f>VLOOKUP(Työfile_2024!D1009,Tmatkat_20km_tarkasteltava_verk!$C$2:$D$1804,2,FALSE)</f>
        <v>38</v>
      </c>
      <c r="AN1009" s="148">
        <f t="shared" si="252"/>
        <v>0.25850340136054423</v>
      </c>
      <c r="AO1009" s="178" t="str">
        <f>IF(E1009=1,VLOOKUP(Työfile_2024!D1009,'2015'!$F$12:$AC$1887,24,FALSE),"-")</f>
        <v>-</v>
      </c>
      <c r="AP1009" s="52">
        <f>VLOOKUP(D1009,Tarkasteltava_verkko_2024_harva!$E$2:$I$1804,5,FALSE)</f>
        <v>0</v>
      </c>
      <c r="AQ1009" s="52">
        <f>VLOOKUP(D1009,Tarkasteltava_verkko_2024_harva!$E$2:$I$1804,4,FALSE)</f>
        <v>0</v>
      </c>
      <c r="AR1009" s="148">
        <v>0</v>
      </c>
      <c r="AS1009" s="170" t="str">
        <f>IFERROR(VLOOKUP(C1009,'2015'!$C$12:$AG$1887,30,FALSE),"-")</f>
        <v>-</v>
      </c>
      <c r="AT1009" s="148">
        <v>0</v>
      </c>
      <c r="AU1009" s="170" t="str">
        <f>IFERROR(VLOOKUP(C1009,'2015'!$C$12:$AG$1887,31,FALSE),"-")</f>
        <v>-</v>
      </c>
      <c r="AV1009" s="106"/>
      <c r="AW1009" s="63">
        <f>IFERROR(VLOOKUP(C1009,Merkittävyysluokitus!$A$2:$J$1705,10,FALSE),"-")</f>
        <v>4</v>
      </c>
      <c r="AX1009" s="175">
        <f>IFERROR(VLOOKUP(C1009,Merkittävyysluokitus!$A$2:$J$1705,6,FALSE),"-")</f>
        <v>2.5521187214611869</v>
      </c>
      <c r="AY1009" s="175">
        <f>IFERROR(VLOOKUP(C1009,Merkittävyysluokitus!$A$2:$J$1705,7,FALSE),"-")</f>
        <v>0.57433333333333325</v>
      </c>
      <c r="AZ1009" s="175">
        <f>IFERROR(VLOOKUP(C1009,Merkittävyysluokitus!$A$2:$J$1705,8,FALSE),"-")</f>
        <v>0.81111872146118724</v>
      </c>
      <c r="BA1009" s="175">
        <f>IFERROR(VLOOKUP(C1009,Merkittävyysluokitus!$A$2:$J$1705,9,FALSE),"-")</f>
        <v>1.1666666666666665</v>
      </c>
      <c r="BB1009" s="203"/>
      <c r="BC1009" s="203" t="str">
        <f t="shared" si="253"/>
        <v>tieosoite muuttunut</v>
      </c>
      <c r="BD1009" s="39" t="str">
        <f t="shared" si="247"/>
        <v>musta</v>
      </c>
      <c r="BE1009" s="68" t="str">
        <f t="shared" si="248"/>
        <v>musta</v>
      </c>
      <c r="BF1009" s="68" t="str">
        <f t="shared" si="249"/>
        <v>musta</v>
      </c>
      <c r="BG1009" s="68" t="str">
        <f t="shared" si="250"/>
        <v>musta</v>
      </c>
      <c r="BH1009" s="208" t="str">
        <f t="shared" si="251"/>
        <v>musta</v>
      </c>
      <c r="BI1009" s="39"/>
      <c r="BJ1009" s="39" t="str">
        <f>IF(F1009="ei löydy","uusi tie",IF(E1009=0,"tieosoite muuttunut",IF(E1009=1,VLOOKUP(D1009,'2015'!$F$12:$AL$1887,31,FALSE),"-")))</f>
        <v>tieosoite muuttunut</v>
      </c>
      <c r="BK1009" s="67" t="str">
        <f>IF(E1009=1,VLOOKUP(D1009,'2015'!$F$12:$AL$1887,32,FALSE),"-")</f>
        <v>-</v>
      </c>
      <c r="BL1009" s="39" t="str">
        <f>IF(F1009="ei löydy","uusi tie",IF(E1009=0,"tieosoite muuttunut",IF(E1009=1,VLOOKUP(D1009,'2015'!$F$12:$AL$1887,33,FALSE),"-")))</f>
        <v>tieosoite muuttunut</v>
      </c>
      <c r="BM1009" s="39"/>
      <c r="BN1009" s="217" t="str">
        <f>VLOOKUP(D1009,'2015'!$F$12:$AL$1887,33,FALSE)</f>
        <v>musta</v>
      </c>
      <c r="BO1009" s="39"/>
      <c r="BP1009" s="115" t="s">
        <v>10</v>
      </c>
      <c r="BQ1009" s="30"/>
      <c r="BS1009" s="5"/>
      <c r="BU1009" s="37"/>
      <c r="BV1009" s="30" t="s">
        <v>10</v>
      </c>
      <c r="BX1009" t="str">
        <f>IF(E1009=1,VLOOKUP(D1009,'2015'!$F$12:$AX$1887,43,FALSE),"-")</f>
        <v>-</v>
      </c>
      <c r="BY1009" t="str">
        <f>IF(E1009=1,VLOOKUP(D1009,'2015'!$F$12:$AX$1887,44,FALSE),"-")</f>
        <v>-</v>
      </c>
      <c r="BZ1009" t="str">
        <f>IF(E1009=1,VLOOKUP(D1009,'2015'!$F$12:$AX$1887,45,FALSE),"-")</f>
        <v>-</v>
      </c>
      <c r="CA1009" s="31">
        <f t="shared" si="256"/>
        <v>20</v>
      </c>
      <c r="CB1009" s="31">
        <f t="shared" si="257"/>
        <v>10</v>
      </c>
      <c r="CC1009" s="31">
        <f t="shared" si="258"/>
        <v>10</v>
      </c>
      <c r="CD1009" s="31">
        <f t="shared" si="259"/>
        <v>0</v>
      </c>
      <c r="CE1009" s="31">
        <f t="shared" si="260"/>
        <v>0</v>
      </c>
      <c r="CO1009" s="2" t="s">
        <v>35</v>
      </c>
      <c r="CP1009" s="2" t="s">
        <v>35</v>
      </c>
    </row>
    <row r="1010" spans="1:94" ht="15.75" thickBot="1" x14ac:dyDescent="0.3">
      <c r="A1010" s="50"/>
      <c r="B1010" s="50"/>
      <c r="C1010" s="50" t="str">
        <f t="shared" si="254"/>
        <v>11076_1_4561</v>
      </c>
      <c r="D1010" s="51" t="str">
        <f t="shared" si="255"/>
        <v>11076_1</v>
      </c>
      <c r="E1010" s="224">
        <f>IFERROR(VLOOKUP(C1010,'2015'!$C$12:$D$1887,2,FALSE),0)</f>
        <v>1</v>
      </c>
      <c r="F1010" s="51">
        <f>IFERROR(K1010-IFERROR(VLOOKUP(D1010,'2015'!$F$12:$I$1887,4,FALSE),"ei löydy"),"ei löydy")</f>
        <v>0</v>
      </c>
      <c r="G1010" s="224">
        <f>IFERROR(VLOOKUP(Työfile_2024!C1010,Liikennemalli!$D$6:$G$1921,4,FALSE),0)</f>
        <v>0</v>
      </c>
      <c r="H1010" s="225">
        <f>K1010-IFERROR(VLOOKUP(Työfile_2024!D1010,Liikennemalli!$C$6:$H$1921,6,FALSE),"ei löydy")</f>
        <v>-724</v>
      </c>
      <c r="I1010" s="80">
        <v>11076</v>
      </c>
      <c r="J1010" s="52">
        <v>1</v>
      </c>
      <c r="K1010" s="52">
        <v>4561</v>
      </c>
      <c r="L1010" s="53"/>
      <c r="M1010" s="54"/>
      <c r="N1010" s="54"/>
      <c r="O1010" s="54"/>
      <c r="P1010" s="54"/>
      <c r="Q1010" s="55"/>
      <c r="R1010" s="55"/>
      <c r="S1010" s="55"/>
      <c r="T1010" s="55"/>
      <c r="U1010" s="52"/>
      <c r="V1010" s="56">
        <v>497</v>
      </c>
      <c r="W1010" s="56">
        <v>15</v>
      </c>
      <c r="X1010" s="56">
        <v>542</v>
      </c>
      <c r="Y1010" s="56">
        <f>VLOOKUP(D1010,Liikennemalli24!$D$2:$F$1804,2,FALSE)</f>
        <v>1898</v>
      </c>
      <c r="Z1010" s="57">
        <f>VLOOKUP(D1010,Liikennemalli24!$D$2:$F$1804,3,FALSE)</f>
        <v>0.65400000000000003</v>
      </c>
      <c r="AA1010" s="178" t="str">
        <f>IF(G1010=1,VLOOKUP(C1010,Liikennemalli!$D$6:$H$1921,2,FALSE),"-")</f>
        <v>-</v>
      </c>
      <c r="AB1010" s="197" t="str">
        <f>IF(G1010=1,VLOOKUP(C1010,Liikennemalli!$D$6:$H$1921,3,FALSE),"-")</f>
        <v>-</v>
      </c>
      <c r="AC1010" s="134">
        <f>IF(E1010=1,VLOOKUP(Työfile_2024!D1010,'2015'!$F$12:$X$1887,18,FALSE),"-")</f>
        <v>1056</v>
      </c>
      <c r="AD1010" s="127">
        <f>IF(E1010=1,VLOOKUP(Työfile_2024!D1010,'2015'!$F$12:$X$1887,19,FALSE),"-")</f>
        <v>0.76</v>
      </c>
      <c r="AI1010" s="127">
        <f>IF(E1010=1,VLOOKUP(Työfile_2024!D1010,'2015'!$F$12:$AB$1887,20,FALSE),"-")</f>
        <v>0</v>
      </c>
      <c r="AJ1010" s="127">
        <f>IF(E1010=1,VLOOKUP(Työfile_2024!D1010,'2015'!$F$12:$AB$1887,21,FALSE),"-")</f>
        <v>0</v>
      </c>
      <c r="AK1010" s="127">
        <f>IF(E1010=1,VLOOKUP(Työfile_2024!D1010,'2015'!$F$12:$AB$1887,22,FALSE),"-")</f>
        <v>0</v>
      </c>
      <c r="AL1010" s="127">
        <f>IF(E1010=1,VLOOKUP(Työfile_2024!D1010,'2015'!$F$12:$AB$1887,23,FALSE),"-")</f>
        <v>0</v>
      </c>
      <c r="AM1010" s="56">
        <f>VLOOKUP(Työfile_2024!D1010,Tmatkat_20km_tarkasteltava_verk!$C$2:$D$1804,2,FALSE)</f>
        <v>47</v>
      </c>
      <c r="AN1010" s="148">
        <f t="shared" si="252"/>
        <v>9.4567404426559351E-2</v>
      </c>
      <c r="AO1010" s="178">
        <f>IF(E1010=1,VLOOKUP(Työfile_2024!D1010,'2015'!$F$12:$AC$1887,24,FALSE),"-")</f>
        <v>158</v>
      </c>
      <c r="AP1010" s="52">
        <f>VLOOKUP(D1010,Tarkasteltava_verkko_2024_harva!$E$2:$I$1804,5,FALSE)</f>
        <v>0</v>
      </c>
      <c r="AQ1010" s="52">
        <f>VLOOKUP(D1010,Tarkasteltava_verkko_2024_harva!$E$2:$I$1804,4,FALSE)</f>
        <v>0</v>
      </c>
      <c r="AR1010" s="148">
        <v>8.857706643279982E-2</v>
      </c>
      <c r="AS1010" s="170" t="str">
        <f>IFERROR(VLOOKUP(C1010,'2015'!$C$12:$AG$1887,30,FALSE),"-")</f>
        <v/>
      </c>
      <c r="AT1010" s="148">
        <v>0.15720236790177591</v>
      </c>
      <c r="AU1010" s="170">
        <f>IFERROR(VLOOKUP(C1010,'2015'!$C$12:$AG$1887,31,FALSE),"-")</f>
        <v>0</v>
      </c>
      <c r="AV1010" s="106"/>
      <c r="AW1010" s="63">
        <f>IFERROR(VLOOKUP(C1010,Merkittävyysluokitus!$A$2:$J$1705,10,FALSE),"-")</f>
        <v>3</v>
      </c>
      <c r="AX1010" s="175">
        <f>IFERROR(VLOOKUP(C1010,Merkittävyysluokitus!$A$2:$J$1705,6,FALSE),"-")</f>
        <v>5.3769665144596654</v>
      </c>
      <c r="AY1010" s="175">
        <f>IFERROR(VLOOKUP(C1010,Merkittävyysluokitus!$A$2:$J$1705,7,FALSE),"-")</f>
        <v>1.7976666666666667</v>
      </c>
      <c r="AZ1010" s="175">
        <f>IFERROR(VLOOKUP(C1010,Merkittävyysluokitus!$A$2:$J$1705,8,FALSE),"-")</f>
        <v>1.9126331811263322</v>
      </c>
      <c r="BA1010" s="175">
        <f>IFERROR(VLOOKUP(C1010,Merkittävyysluokitus!$A$2:$J$1705,9,FALSE),"-")</f>
        <v>1.6666666666666665</v>
      </c>
      <c r="BB1010" s="203"/>
      <c r="BC1010" s="203" t="str">
        <f t="shared" si="253"/>
        <v/>
      </c>
      <c r="BD1010" s="39" t="str">
        <f t="shared" si="247"/>
        <v>musta</v>
      </c>
      <c r="BE1010" s="68" t="str">
        <f t="shared" si="248"/>
        <v>punainen</v>
      </c>
      <c r="BF1010" s="68" t="str">
        <f t="shared" si="249"/>
        <v>musta</v>
      </c>
      <c r="BG1010" s="68" t="str">
        <f t="shared" si="250"/>
        <v>musta</v>
      </c>
      <c r="BH1010" s="208" t="str">
        <f t="shared" si="251"/>
        <v>musta</v>
      </c>
      <c r="BI1010" s="39"/>
      <c r="BJ1010" s="39" t="str">
        <f>IF(F1010="ei löydy","uusi tie",IF(E1010=0,"tieosoite muuttunut",IF(E1010=1,VLOOKUP(D1010,'2015'!$F$12:$AL$1887,31,FALSE),"-")))</f>
        <v>musta</v>
      </c>
      <c r="BK1010" s="67" t="str">
        <f>IF(E1010=1,VLOOKUP(D1010,'2015'!$F$12:$AL$1887,32,FALSE),"-")</f>
        <v>musta</v>
      </c>
      <c r="BL1010" s="39" t="str">
        <f>IF(F1010="ei löydy","uusi tie",IF(E1010=0,"tieosoite muuttunut",IF(E1010=1,VLOOKUP(D1010,'2015'!$F$12:$AL$1887,33,FALSE),"-")))</f>
        <v>musta</v>
      </c>
      <c r="BM1010" s="39"/>
      <c r="BN1010" s="217" t="str">
        <f>VLOOKUP(D1010,'2015'!$F$12:$AL$1887,33,FALSE)</f>
        <v>musta</v>
      </c>
      <c r="BO1010" s="39"/>
      <c r="BP1010" s="115" t="s">
        <v>10</v>
      </c>
      <c r="BQ1010" s="30"/>
      <c r="BS1010" s="5"/>
      <c r="BU1010" s="37"/>
      <c r="BV1010" s="30" t="s">
        <v>10</v>
      </c>
      <c r="BX1010" t="str">
        <f>IF(E1010=1,VLOOKUP(D1010,'2015'!$F$12:$AX$1887,43,FALSE),"-")</f>
        <v>punainen</v>
      </c>
      <c r="BY1010" t="str">
        <f>IF(E1010=1,VLOOKUP(D1010,'2015'!$F$12:$AX$1887,44,FALSE),"-")</f>
        <v>musta</v>
      </c>
      <c r="BZ1010" t="str">
        <f>IF(E1010=1,VLOOKUP(D1010,'2015'!$F$12:$AX$1887,45,FALSE),"-")</f>
        <v>musta</v>
      </c>
      <c r="CA1010" s="31">
        <f t="shared" si="256"/>
        <v>11</v>
      </c>
      <c r="CB1010" s="31">
        <f t="shared" si="257"/>
        <v>10</v>
      </c>
      <c r="CC1010" s="31">
        <f t="shared" si="258"/>
        <v>1</v>
      </c>
      <c r="CD1010" s="31">
        <f t="shared" si="259"/>
        <v>0</v>
      </c>
      <c r="CE1010" s="31">
        <f t="shared" si="260"/>
        <v>0</v>
      </c>
      <c r="CO1010" s="2" t="s">
        <v>35</v>
      </c>
      <c r="CP1010" s="2" t="s">
        <v>35</v>
      </c>
    </row>
    <row r="1011" spans="1:94" ht="15.75" thickBot="1" x14ac:dyDescent="0.3">
      <c r="A1011" s="50"/>
      <c r="B1011" s="50"/>
      <c r="C1011" s="50" t="str">
        <f t="shared" si="254"/>
        <v>11077_1_3780</v>
      </c>
      <c r="D1011" s="51" t="str">
        <f t="shared" si="255"/>
        <v>11077_1</v>
      </c>
      <c r="E1011" s="224">
        <f>IFERROR(VLOOKUP(C1011,'2015'!$C$12:$D$1887,2,FALSE),0)</f>
        <v>1</v>
      </c>
      <c r="F1011" s="51">
        <f>IFERROR(K1011-IFERROR(VLOOKUP(D1011,'2015'!$F$12:$I$1887,4,FALSE),"ei löydy"),"ei löydy")</f>
        <v>0</v>
      </c>
      <c r="G1011" s="224">
        <f>IFERROR(VLOOKUP(Työfile_2024!C1011,Liikennemalli!$D$6:$G$1921,4,FALSE),0)</f>
        <v>1</v>
      </c>
      <c r="H1011" s="225">
        <f>K1011-IFERROR(VLOOKUP(Työfile_2024!D1011,Liikennemalli!$C$6:$H$1921,6,FALSE),"ei löydy")</f>
        <v>0</v>
      </c>
      <c r="I1011" s="80">
        <v>11077</v>
      </c>
      <c r="J1011" s="52">
        <v>1</v>
      </c>
      <c r="K1011" s="52">
        <v>3780</v>
      </c>
      <c r="L1011" s="53"/>
      <c r="M1011" s="54"/>
      <c r="N1011" s="54"/>
      <c r="O1011" s="54"/>
      <c r="P1011" s="54"/>
      <c r="Q1011" s="55"/>
      <c r="R1011" s="55"/>
      <c r="S1011" s="55"/>
      <c r="T1011" s="55"/>
      <c r="U1011" s="52"/>
      <c r="V1011" s="56">
        <v>178</v>
      </c>
      <c r="W1011" s="56">
        <v>11</v>
      </c>
      <c r="X1011" s="56">
        <v>184</v>
      </c>
      <c r="Y1011" s="56">
        <f>VLOOKUP(D1011,Liikennemalli24!$D$2:$F$1804,2,FALSE)</f>
        <v>17</v>
      </c>
      <c r="Z1011" s="57">
        <f>VLOOKUP(D1011,Liikennemalli24!$D$2:$F$1804,3,FALSE)</f>
        <v>0.314</v>
      </c>
      <c r="AA1011" s="178">
        <f>IF(G1011=1,VLOOKUP(C1011,Liikennemalli!$D$6:$H$1921,2,FALSE),"-")</f>
        <v>0</v>
      </c>
      <c r="AB1011" s="197">
        <f>IF(G1011=1,VLOOKUP(C1011,Liikennemalli!$D$6:$H$1921,3,FALSE),"-")</f>
        <v>0</v>
      </c>
      <c r="AC1011" s="134">
        <f>IF(E1011=1,VLOOKUP(Työfile_2024!D1011,'2015'!$F$12:$X$1887,18,FALSE),"-")</f>
        <v>131</v>
      </c>
      <c r="AD1011" s="127">
        <f>IF(E1011=1,VLOOKUP(Työfile_2024!D1011,'2015'!$F$12:$X$1887,19,FALSE),"-")</f>
        <v>0.64</v>
      </c>
      <c r="AI1011" s="127">
        <f>IF(E1011=1,VLOOKUP(Työfile_2024!D1011,'2015'!$F$12:$AB$1887,20,FALSE),"-")</f>
        <v>0</v>
      </c>
      <c r="AJ1011" s="127">
        <f>IF(E1011=1,VLOOKUP(Työfile_2024!D1011,'2015'!$F$12:$AB$1887,21,FALSE),"-")</f>
        <v>0</v>
      </c>
      <c r="AK1011" s="127">
        <f>IF(E1011=1,VLOOKUP(Työfile_2024!D1011,'2015'!$F$12:$AB$1887,22,FALSE),"-")</f>
        <v>0</v>
      </c>
      <c r="AL1011" s="127">
        <f>IF(E1011=1,VLOOKUP(Työfile_2024!D1011,'2015'!$F$12:$AB$1887,23,FALSE),"-")</f>
        <v>0</v>
      </c>
      <c r="AM1011" s="56">
        <f>VLOOKUP(Työfile_2024!D1011,Tmatkat_20km_tarkasteltava_verk!$C$2:$D$1804,2,FALSE)</f>
        <v>31</v>
      </c>
      <c r="AN1011" s="148">
        <f t="shared" si="252"/>
        <v>0.17415730337078653</v>
      </c>
      <c r="AO1011" s="178">
        <f>IF(E1011=1,VLOOKUP(Työfile_2024!D1011,'2015'!$F$12:$AC$1887,24,FALSE),"-")</f>
        <v>59</v>
      </c>
      <c r="AP1011" s="52">
        <f>VLOOKUP(D1011,Tarkasteltava_verkko_2024_harva!$E$2:$I$1804,5,FALSE)</f>
        <v>0</v>
      </c>
      <c r="AQ1011" s="52">
        <f>VLOOKUP(D1011,Tarkasteltava_verkko_2024_harva!$E$2:$I$1804,4,FALSE)</f>
        <v>0</v>
      </c>
      <c r="AR1011" s="148">
        <v>0</v>
      </c>
      <c r="AS1011" s="170" t="str">
        <f>IFERROR(VLOOKUP(C1011,'2015'!$C$12:$AG$1887,30,FALSE),"-")</f>
        <v/>
      </c>
      <c r="AT1011" s="148">
        <v>0</v>
      </c>
      <c r="AU1011" s="170">
        <f>IFERROR(VLOOKUP(C1011,'2015'!$C$12:$AG$1887,31,FALSE),"-")</f>
        <v>0</v>
      </c>
      <c r="AV1011" s="106"/>
      <c r="AW1011" s="63">
        <f>IFERROR(VLOOKUP(C1011,Merkittävyysluokitus!$A$2:$J$1705,10,FALSE),"-")</f>
        <v>3</v>
      </c>
      <c r="AX1011" s="175">
        <f>IFERROR(VLOOKUP(C1011,Merkittävyysluokitus!$A$2:$J$1705,6,FALSE),"-")</f>
        <v>3.1276986301369858</v>
      </c>
      <c r="AY1011" s="175">
        <f>IFERROR(VLOOKUP(C1011,Merkittävyysluokitus!$A$2:$J$1705,7,FALSE),"-")</f>
        <v>0.70066666666666655</v>
      </c>
      <c r="AZ1011" s="175">
        <f>IFERROR(VLOOKUP(C1011,Merkittävyysluokitus!$A$2:$J$1705,8,FALSE),"-")</f>
        <v>1.2603652968036529</v>
      </c>
      <c r="BA1011" s="175">
        <f>IFERROR(VLOOKUP(C1011,Merkittävyysluokitus!$A$2:$J$1705,9,FALSE),"-")</f>
        <v>1.1666666666666665</v>
      </c>
      <c r="BB1011" s="203"/>
      <c r="BC1011" s="203" t="str">
        <f t="shared" si="253"/>
        <v/>
      </c>
      <c r="BD1011" s="39" t="str">
        <f t="shared" ref="BD1011:BD1074" si="261">IF(BL1011="pinkki","pinkki",IF(I1011&lt;100,"punainen",IF(COUNTIF(BE1011:BG1011,"musta")&gt;=2,"musta",IF(COUNTIF(BE1011:BG1011,"punainen")&gt;=2,"punainen","Ei luokiteltu"))))</f>
        <v>musta</v>
      </c>
      <c r="BE1011" s="68" t="str">
        <f t="shared" si="248"/>
        <v>musta</v>
      </c>
      <c r="BF1011" s="68" t="str">
        <f t="shared" si="249"/>
        <v>musta</v>
      </c>
      <c r="BG1011" s="68" t="str">
        <f t="shared" si="250"/>
        <v>musta</v>
      </c>
      <c r="BH1011" s="208" t="str">
        <f t="shared" si="251"/>
        <v>musta</v>
      </c>
      <c r="BI1011" s="39"/>
      <c r="BJ1011" s="39" t="str">
        <f>IF(F1011="ei löydy","uusi tie",IF(E1011=0,"tieosoite muuttunut",IF(E1011=1,VLOOKUP(D1011,'2015'!$F$12:$AL$1887,31,FALSE),"-")))</f>
        <v>musta</v>
      </c>
      <c r="BK1011" s="67" t="str">
        <f>IF(E1011=1,VLOOKUP(D1011,'2015'!$F$12:$AL$1887,32,FALSE),"-")</f>
        <v>musta</v>
      </c>
      <c r="BL1011" s="39" t="str">
        <f>IF(F1011="ei löydy","uusi tie",IF(E1011=0,"tieosoite muuttunut",IF(E1011=1,VLOOKUP(D1011,'2015'!$F$12:$AL$1887,33,FALSE),"-")))</f>
        <v>musta</v>
      </c>
      <c r="BM1011" s="39"/>
      <c r="BN1011" s="217" t="str">
        <f>VLOOKUP(D1011,'2015'!$F$12:$AL$1887,33,FALSE)</f>
        <v>musta</v>
      </c>
      <c r="BO1011" s="39"/>
      <c r="BP1011" s="115" t="s">
        <v>10</v>
      </c>
      <c r="BQ1011" s="30"/>
      <c r="BS1011" s="5"/>
      <c r="BU1011" s="37"/>
      <c r="BV1011" s="30" t="s">
        <v>10</v>
      </c>
      <c r="BX1011" t="str">
        <f>IF(E1011=1,VLOOKUP(D1011,'2015'!$F$12:$AX$1887,43,FALSE),"-")</f>
        <v>musta</v>
      </c>
      <c r="BY1011" t="str">
        <f>IF(E1011=1,VLOOKUP(D1011,'2015'!$F$12:$AX$1887,44,FALSE),"-")</f>
        <v>musta</v>
      </c>
      <c r="BZ1011" t="str">
        <f>IF(E1011=1,VLOOKUP(D1011,'2015'!$F$12:$AX$1887,45,FALSE),"-")</f>
        <v>musta</v>
      </c>
      <c r="CA1011" s="31">
        <f t="shared" si="256"/>
        <v>10</v>
      </c>
      <c r="CB1011" s="31">
        <f t="shared" si="257"/>
        <v>10</v>
      </c>
      <c r="CC1011" s="31">
        <f t="shared" si="258"/>
        <v>0</v>
      </c>
      <c r="CD1011" s="31">
        <f t="shared" si="259"/>
        <v>0</v>
      </c>
      <c r="CE1011" s="31">
        <f t="shared" si="260"/>
        <v>0</v>
      </c>
      <c r="CO1011" s="2" t="s">
        <v>35</v>
      </c>
      <c r="CP1011" s="2" t="s">
        <v>35</v>
      </c>
    </row>
    <row r="1012" spans="1:94" ht="15.75" thickBot="1" x14ac:dyDescent="0.3">
      <c r="A1012" s="50"/>
      <c r="B1012" s="50"/>
      <c r="C1012" s="50" t="str">
        <f t="shared" si="254"/>
        <v>11077_2_3896</v>
      </c>
      <c r="D1012" s="51" t="str">
        <f t="shared" si="255"/>
        <v>11077_2</v>
      </c>
      <c r="E1012" s="224">
        <f>IFERROR(VLOOKUP(C1012,'2015'!$C$12:$D$1887,2,FALSE),0)</f>
        <v>1</v>
      </c>
      <c r="F1012" s="51">
        <f>IFERROR(K1012-IFERROR(VLOOKUP(D1012,'2015'!$F$12:$I$1887,4,FALSE),"ei löydy"),"ei löydy")</f>
        <v>0</v>
      </c>
      <c r="G1012" s="224">
        <f>IFERROR(VLOOKUP(Työfile_2024!C1012,Liikennemalli!$D$6:$G$1921,4,FALSE),0)</f>
        <v>1</v>
      </c>
      <c r="H1012" s="225">
        <f>K1012-IFERROR(VLOOKUP(Työfile_2024!D1012,Liikennemalli!$C$6:$H$1921,6,FALSE),"ei löydy")</f>
        <v>0</v>
      </c>
      <c r="I1012" s="80">
        <v>11077</v>
      </c>
      <c r="J1012" s="52">
        <v>2</v>
      </c>
      <c r="K1012" s="52">
        <v>3896</v>
      </c>
      <c r="L1012" s="53"/>
      <c r="M1012" s="54"/>
      <c r="N1012" s="54"/>
      <c r="O1012" s="54"/>
      <c r="P1012" s="54"/>
      <c r="Q1012" s="55"/>
      <c r="R1012" s="55"/>
      <c r="S1012" s="55"/>
      <c r="T1012" s="55"/>
      <c r="U1012" s="52"/>
      <c r="V1012" s="56">
        <v>178</v>
      </c>
      <c r="W1012" s="56">
        <v>11</v>
      </c>
      <c r="X1012" s="56">
        <v>184</v>
      </c>
      <c r="Y1012" s="56">
        <f>VLOOKUP(D1012,Liikennemalli24!$D$2:$F$1804,2,FALSE)</f>
        <v>0</v>
      </c>
      <c r="Z1012" s="57">
        <f>VLOOKUP(D1012,Liikennemalli24!$D$2:$F$1804,3,FALSE)</f>
        <v>0</v>
      </c>
      <c r="AA1012" s="178">
        <f>IF(G1012=1,VLOOKUP(C1012,Liikennemalli!$D$6:$H$1921,2,FALSE),"-")</f>
        <v>0</v>
      </c>
      <c r="AB1012" s="197">
        <f>IF(G1012=1,VLOOKUP(C1012,Liikennemalli!$D$6:$H$1921,3,FALSE),"-")</f>
        <v>0</v>
      </c>
      <c r="AC1012" s="134">
        <f>IF(E1012=1,VLOOKUP(Työfile_2024!D1012,'2015'!$F$12:$X$1887,18,FALSE),"-")</f>
        <v>49</v>
      </c>
      <c r="AD1012" s="127">
        <f>IF(E1012=1,VLOOKUP(Työfile_2024!D1012,'2015'!$F$12:$X$1887,19,FALSE),"-")</f>
        <v>0.66</v>
      </c>
      <c r="AI1012" s="127">
        <f>IF(E1012=1,VLOOKUP(Työfile_2024!D1012,'2015'!$F$12:$AB$1887,20,FALSE),"-")</f>
        <v>0</v>
      </c>
      <c r="AJ1012" s="127">
        <f>IF(E1012=1,VLOOKUP(Työfile_2024!D1012,'2015'!$F$12:$AB$1887,21,FALSE),"-")</f>
        <v>0</v>
      </c>
      <c r="AK1012" s="127">
        <f>IF(E1012=1,VLOOKUP(Työfile_2024!D1012,'2015'!$F$12:$AB$1887,22,FALSE),"-")</f>
        <v>0</v>
      </c>
      <c r="AL1012" s="127">
        <f>IF(E1012=1,VLOOKUP(Työfile_2024!D1012,'2015'!$F$12:$AB$1887,23,FALSE),"-")</f>
        <v>0</v>
      </c>
      <c r="AM1012" s="56">
        <f>VLOOKUP(Työfile_2024!D1012,Tmatkat_20km_tarkasteltava_verk!$C$2:$D$1804,2,FALSE)</f>
        <v>9</v>
      </c>
      <c r="AN1012" s="148">
        <f t="shared" si="252"/>
        <v>5.0561797752808987E-2</v>
      </c>
      <c r="AO1012" s="178">
        <f>IF(E1012=1,VLOOKUP(Työfile_2024!D1012,'2015'!$F$12:$AC$1887,24,FALSE),"-")</f>
        <v>11</v>
      </c>
      <c r="AP1012" s="52">
        <f>VLOOKUP(D1012,Tarkasteltava_verkko_2024_harva!$E$2:$I$1804,5,FALSE)</f>
        <v>0</v>
      </c>
      <c r="AQ1012" s="52">
        <f>VLOOKUP(D1012,Tarkasteltava_verkko_2024_harva!$E$2:$I$1804,4,FALSE)</f>
        <v>0</v>
      </c>
      <c r="AR1012" s="148">
        <v>0</v>
      </c>
      <c r="AS1012" s="170" t="str">
        <f>IFERROR(VLOOKUP(C1012,'2015'!$C$12:$AG$1887,30,FALSE),"-")</f>
        <v/>
      </c>
      <c r="AT1012" s="148">
        <v>0</v>
      </c>
      <c r="AU1012" s="170">
        <f>IFERROR(VLOOKUP(C1012,'2015'!$C$12:$AG$1887,31,FALSE),"-")</f>
        <v>0</v>
      </c>
      <c r="AV1012" s="106"/>
      <c r="AW1012" s="63">
        <f>IFERROR(VLOOKUP(C1012,Merkittävyysluokitus!$A$2:$J$1705,10,FALSE),"-")</f>
        <v>4</v>
      </c>
      <c r="AX1012" s="175">
        <f>IFERROR(VLOOKUP(C1012,Merkittävyysluokitus!$A$2:$J$1705,6,FALSE),"-")</f>
        <v>2.6624474885844744</v>
      </c>
      <c r="AY1012" s="175">
        <f>IFERROR(VLOOKUP(C1012,Merkittävyysluokitus!$A$2:$J$1705,7,FALSE),"-")</f>
        <v>0.57066666666666666</v>
      </c>
      <c r="AZ1012" s="175">
        <f>IFERROR(VLOOKUP(C1012,Merkittävyysluokitus!$A$2:$J$1705,8,FALSE),"-")</f>
        <v>1.2584474885844747</v>
      </c>
      <c r="BA1012" s="175">
        <f>IFERROR(VLOOKUP(C1012,Merkittävyysluokitus!$A$2:$J$1705,9,FALSE),"-")</f>
        <v>0.83333333333333326</v>
      </c>
      <c r="BB1012" s="203"/>
      <c r="BC1012" s="203" t="str">
        <f t="shared" si="253"/>
        <v>ei mallia</v>
      </c>
      <c r="BD1012" s="39" t="str">
        <f t="shared" si="261"/>
        <v>Ei luokiteltu</v>
      </c>
      <c r="BE1012" s="68" t="str">
        <f t="shared" si="248"/>
        <v>ei mallia</v>
      </c>
      <c r="BF1012" s="68" t="str">
        <f t="shared" si="249"/>
        <v>ei mallia</v>
      </c>
      <c r="BG1012" s="68" t="str">
        <f t="shared" si="250"/>
        <v>ei mallia</v>
      </c>
      <c r="BH1012" s="208" t="str">
        <f t="shared" si="251"/>
        <v>musta</v>
      </c>
      <c r="BI1012" s="39"/>
      <c r="BJ1012" s="39" t="str">
        <f>IF(F1012="ei löydy","uusi tie",IF(E1012=0,"tieosoite muuttunut",IF(E1012=1,VLOOKUP(D1012,'2015'!$F$12:$AL$1887,31,FALSE),"-")))</f>
        <v>musta</v>
      </c>
      <c r="BK1012" s="67" t="str">
        <f>IF(E1012=1,VLOOKUP(D1012,'2015'!$F$12:$AL$1887,32,FALSE),"-")</f>
        <v>musta</v>
      </c>
      <c r="BL1012" s="39" t="str">
        <f>IF(F1012="ei löydy","uusi tie",IF(E1012=0,"tieosoite muuttunut",IF(E1012=1,VLOOKUP(D1012,'2015'!$F$12:$AL$1887,33,FALSE),"-")))</f>
        <v>musta</v>
      </c>
      <c r="BM1012" s="39"/>
      <c r="BN1012" s="217" t="str">
        <f>VLOOKUP(D1012,'2015'!$F$12:$AL$1887,33,FALSE)</f>
        <v>musta</v>
      </c>
      <c r="BO1012" s="39"/>
      <c r="BP1012" s="115" t="s">
        <v>10</v>
      </c>
      <c r="BQ1012" s="30"/>
      <c r="BS1012" s="5"/>
      <c r="BU1012" s="37"/>
      <c r="BV1012" s="30" t="s">
        <v>10</v>
      </c>
      <c r="BX1012" t="str">
        <f>IF(E1012=1,VLOOKUP(D1012,'2015'!$F$12:$AX$1887,43,FALSE),"-")</f>
        <v>musta</v>
      </c>
      <c r="BY1012" t="str">
        <f>IF(E1012=1,VLOOKUP(D1012,'2015'!$F$12:$AX$1887,44,FALSE),"-")</f>
        <v>musta</v>
      </c>
      <c r="BZ1012" t="str">
        <f>IF(E1012=1,VLOOKUP(D1012,'2015'!$F$12:$AX$1887,45,FALSE),"-")</f>
        <v>musta</v>
      </c>
      <c r="CA1012" s="31">
        <f t="shared" si="256"/>
        <v>10</v>
      </c>
      <c r="CB1012" s="31">
        <f t="shared" si="257"/>
        <v>10</v>
      </c>
      <c r="CC1012" s="31">
        <f t="shared" si="258"/>
        <v>0</v>
      </c>
      <c r="CD1012" s="31">
        <f t="shared" si="259"/>
        <v>0</v>
      </c>
      <c r="CE1012" s="31">
        <f t="shared" si="260"/>
        <v>0</v>
      </c>
      <c r="CO1012" s="2" t="s">
        <v>35</v>
      </c>
      <c r="CP1012" s="2" t="s">
        <v>35</v>
      </c>
    </row>
    <row r="1013" spans="1:94" ht="15.75" thickBot="1" x14ac:dyDescent="0.3">
      <c r="A1013" s="50"/>
      <c r="B1013" s="50"/>
      <c r="C1013" s="50" t="str">
        <f t="shared" si="254"/>
        <v>11078_1_1605</v>
      </c>
      <c r="D1013" s="51" t="str">
        <f t="shared" si="255"/>
        <v>11078_1</v>
      </c>
      <c r="E1013" s="224">
        <f>IFERROR(VLOOKUP(C1013,'2015'!$C$12:$D$1887,2,FALSE),0)</f>
        <v>1</v>
      </c>
      <c r="F1013" s="51">
        <f>IFERROR(K1013-IFERROR(VLOOKUP(D1013,'2015'!$F$12:$I$1887,4,FALSE),"ei löydy"),"ei löydy")</f>
        <v>0</v>
      </c>
      <c r="G1013" s="224">
        <f>IFERROR(VLOOKUP(Työfile_2024!C1013,Liikennemalli!$D$6:$G$1921,4,FALSE),0)</f>
        <v>1</v>
      </c>
      <c r="H1013" s="225">
        <f>K1013-IFERROR(VLOOKUP(Työfile_2024!D1013,Liikennemalli!$C$6:$H$1921,6,FALSE),"ei löydy")</f>
        <v>0</v>
      </c>
      <c r="I1013" s="80">
        <v>11078</v>
      </c>
      <c r="J1013" s="52">
        <v>1</v>
      </c>
      <c r="K1013" s="52">
        <v>1605</v>
      </c>
      <c r="L1013" s="53"/>
      <c r="M1013" s="54"/>
      <c r="N1013" s="54"/>
      <c r="O1013" s="54"/>
      <c r="P1013" s="54"/>
      <c r="Q1013" s="55"/>
      <c r="R1013" s="55"/>
      <c r="S1013" s="55"/>
      <c r="T1013" s="55"/>
      <c r="U1013" s="52"/>
      <c r="V1013" s="56">
        <v>130</v>
      </c>
      <c r="W1013" s="56">
        <v>5</v>
      </c>
      <c r="X1013" s="56">
        <v>138</v>
      </c>
      <c r="Y1013" s="56">
        <f>VLOOKUP(D1013,Liikennemalli24!$D$2:$F$1804,2,FALSE)</f>
        <v>16</v>
      </c>
      <c r="Z1013" s="57">
        <f>VLOOKUP(D1013,Liikennemalli24!$D$2:$F$1804,3,FALSE)</f>
        <v>0.30099999999999999</v>
      </c>
      <c r="AA1013" s="178">
        <f>IF(G1013=1,VLOOKUP(C1013,Liikennemalli!$D$6:$H$1921,2,FALSE),"-")</f>
        <v>0</v>
      </c>
      <c r="AB1013" s="197">
        <f>IF(G1013=1,VLOOKUP(C1013,Liikennemalli!$D$6:$H$1921,3,FALSE),"-")</f>
        <v>0</v>
      </c>
      <c r="AC1013" s="134">
        <f>IF(E1013=1,VLOOKUP(Työfile_2024!D1013,'2015'!$F$12:$X$1887,18,FALSE),"-")</f>
        <v>97</v>
      </c>
      <c r="AD1013" s="127">
        <f>IF(E1013=1,VLOOKUP(Työfile_2024!D1013,'2015'!$F$12:$X$1887,19,FALSE),"-")</f>
        <v>0.59</v>
      </c>
      <c r="AI1013" s="127">
        <f>IF(E1013=1,VLOOKUP(Työfile_2024!D1013,'2015'!$F$12:$AB$1887,20,FALSE),"-")</f>
        <v>0</v>
      </c>
      <c r="AJ1013" s="127">
        <f>IF(E1013=1,VLOOKUP(Työfile_2024!D1013,'2015'!$F$12:$AB$1887,21,FALSE),"-")</f>
        <v>0</v>
      </c>
      <c r="AK1013" s="127">
        <f>IF(E1013=1,VLOOKUP(Työfile_2024!D1013,'2015'!$F$12:$AB$1887,22,FALSE),"-")</f>
        <v>0</v>
      </c>
      <c r="AL1013" s="127">
        <f>IF(E1013=1,VLOOKUP(Työfile_2024!D1013,'2015'!$F$12:$AB$1887,23,FALSE),"-")</f>
        <v>0</v>
      </c>
      <c r="AM1013" s="56">
        <f>VLOOKUP(Työfile_2024!D1013,Tmatkat_20km_tarkasteltava_verk!$C$2:$D$1804,2,FALSE)</f>
        <v>35</v>
      </c>
      <c r="AN1013" s="148">
        <f t="shared" si="252"/>
        <v>0.26923076923076922</v>
      </c>
      <c r="AO1013" s="178">
        <f>IF(E1013=1,VLOOKUP(Työfile_2024!D1013,'2015'!$F$12:$AC$1887,24,FALSE),"-")</f>
        <v>50</v>
      </c>
      <c r="AP1013" s="52">
        <f>VLOOKUP(D1013,Tarkasteltava_verkko_2024_harva!$E$2:$I$1804,5,FALSE)</f>
        <v>0</v>
      </c>
      <c r="AQ1013" s="52">
        <f>VLOOKUP(D1013,Tarkasteltava_verkko_2024_harva!$E$2:$I$1804,4,FALSE)</f>
        <v>0</v>
      </c>
      <c r="AR1013" s="148">
        <v>0</v>
      </c>
      <c r="AS1013" s="170" t="str">
        <f>IFERROR(VLOOKUP(C1013,'2015'!$C$12:$AG$1887,30,FALSE),"-")</f>
        <v/>
      </c>
      <c r="AT1013" s="148">
        <v>0</v>
      </c>
      <c r="AU1013" s="170">
        <f>IFERROR(VLOOKUP(C1013,'2015'!$C$12:$AG$1887,31,FALSE),"-")</f>
        <v>0</v>
      </c>
      <c r="AV1013" s="106"/>
      <c r="AW1013" s="63">
        <f>IFERROR(VLOOKUP(C1013,Merkittävyysluokitus!$A$2:$J$1705,10,FALSE),"-")</f>
        <v>4</v>
      </c>
      <c r="AX1013" s="175">
        <f>IFERROR(VLOOKUP(C1013,Merkittävyysluokitus!$A$2:$J$1705,6,FALSE),"-")</f>
        <v>2.2997716894977165</v>
      </c>
      <c r="AY1013" s="175">
        <f>IFERROR(VLOOKUP(C1013,Merkittävyysluokitus!$A$2:$J$1705,7,FALSE),"-")</f>
        <v>0.52999999999999992</v>
      </c>
      <c r="AZ1013" s="175">
        <f>IFERROR(VLOOKUP(C1013,Merkittävyysluokitus!$A$2:$J$1705,8,FALSE),"-")</f>
        <v>0.93643835616438342</v>
      </c>
      <c r="BA1013" s="175">
        <f>IFERROR(VLOOKUP(C1013,Merkittävyysluokitus!$A$2:$J$1705,9,FALSE),"-")</f>
        <v>0.83333333333333326</v>
      </c>
      <c r="BB1013" s="203"/>
      <c r="BC1013" s="203" t="str">
        <f t="shared" si="253"/>
        <v/>
      </c>
      <c r="BD1013" s="39" t="str">
        <f t="shared" si="261"/>
        <v>musta</v>
      </c>
      <c r="BE1013" s="68" t="str">
        <f t="shared" si="248"/>
        <v>musta</v>
      </c>
      <c r="BF1013" s="68" t="str">
        <f t="shared" si="249"/>
        <v>musta</v>
      </c>
      <c r="BG1013" s="68" t="str">
        <f t="shared" si="250"/>
        <v>musta</v>
      </c>
      <c r="BH1013" s="208" t="str">
        <f t="shared" si="251"/>
        <v>musta</v>
      </c>
      <c r="BI1013" s="39"/>
      <c r="BJ1013" s="39" t="str">
        <f>IF(F1013="ei löydy","uusi tie",IF(E1013=0,"tieosoite muuttunut",IF(E1013=1,VLOOKUP(D1013,'2015'!$F$12:$AL$1887,31,FALSE),"-")))</f>
        <v>musta</v>
      </c>
      <c r="BK1013" s="67" t="str">
        <f>IF(E1013=1,VLOOKUP(D1013,'2015'!$F$12:$AL$1887,32,FALSE),"-")</f>
        <v>musta</v>
      </c>
      <c r="BL1013" s="39" t="str">
        <f>IF(F1013="ei löydy","uusi tie",IF(E1013=0,"tieosoite muuttunut",IF(E1013=1,VLOOKUP(D1013,'2015'!$F$12:$AL$1887,33,FALSE),"-")))</f>
        <v>musta</v>
      </c>
      <c r="BM1013" s="39"/>
      <c r="BN1013" s="217" t="str">
        <f>VLOOKUP(D1013,'2015'!$F$12:$AL$1887,33,FALSE)</f>
        <v>musta</v>
      </c>
      <c r="BO1013" s="39"/>
      <c r="BP1013" s="115" t="s">
        <v>10</v>
      </c>
      <c r="BQ1013" s="30"/>
      <c r="BS1013" s="5"/>
      <c r="BU1013" s="37"/>
      <c r="BV1013" s="30" t="s">
        <v>10</v>
      </c>
      <c r="BX1013" t="str">
        <f>IF(E1013=1,VLOOKUP(D1013,'2015'!$F$12:$AX$1887,43,FALSE),"-")</f>
        <v>musta</v>
      </c>
      <c r="BY1013" t="str">
        <f>IF(E1013=1,VLOOKUP(D1013,'2015'!$F$12:$AX$1887,44,FALSE),"-")</f>
        <v>musta</v>
      </c>
      <c r="BZ1013" t="str">
        <f>IF(E1013=1,VLOOKUP(D1013,'2015'!$F$12:$AX$1887,45,FALSE),"-")</f>
        <v>musta</v>
      </c>
      <c r="CA1013" s="31">
        <f t="shared" si="256"/>
        <v>1</v>
      </c>
      <c r="CB1013" s="31">
        <f t="shared" si="257"/>
        <v>1</v>
      </c>
      <c r="CC1013" s="31">
        <f t="shared" si="258"/>
        <v>0</v>
      </c>
      <c r="CD1013" s="31">
        <f t="shared" si="259"/>
        <v>0</v>
      </c>
      <c r="CE1013" s="31">
        <f t="shared" si="260"/>
        <v>0</v>
      </c>
      <c r="CO1013" s="2" t="s">
        <v>35</v>
      </c>
      <c r="CP1013" s="2" t="s">
        <v>35</v>
      </c>
    </row>
    <row r="1014" spans="1:94" ht="15.75" thickBot="1" x14ac:dyDescent="0.3">
      <c r="A1014" s="50"/>
      <c r="B1014" s="50"/>
      <c r="C1014" s="50" t="str">
        <f t="shared" si="254"/>
        <v>11079_1_5496</v>
      </c>
      <c r="D1014" s="51" t="str">
        <f t="shared" si="255"/>
        <v>11079_1</v>
      </c>
      <c r="E1014" s="224">
        <f>IFERROR(VLOOKUP(C1014,'2015'!$C$12:$D$1887,2,FALSE),0)</f>
        <v>1</v>
      </c>
      <c r="F1014" s="51">
        <f>IFERROR(K1014-IFERROR(VLOOKUP(D1014,'2015'!$F$12:$I$1887,4,FALSE),"ei löydy"),"ei löydy")</f>
        <v>0</v>
      </c>
      <c r="G1014" s="224">
        <f>IFERROR(VLOOKUP(Työfile_2024!C1014,Liikennemalli!$D$6:$G$1921,4,FALSE),0)</f>
        <v>1</v>
      </c>
      <c r="H1014" s="225">
        <f>K1014-IFERROR(VLOOKUP(Työfile_2024!D1014,Liikennemalli!$C$6:$H$1921,6,FALSE),"ei löydy")</f>
        <v>0</v>
      </c>
      <c r="I1014" s="80">
        <v>11079</v>
      </c>
      <c r="J1014" s="52">
        <v>1</v>
      </c>
      <c r="K1014" s="52">
        <v>5496</v>
      </c>
      <c r="L1014" s="53"/>
      <c r="M1014" s="54"/>
      <c r="N1014" s="54"/>
      <c r="O1014" s="54"/>
      <c r="P1014" s="54"/>
      <c r="Q1014" s="55"/>
      <c r="R1014" s="55"/>
      <c r="S1014" s="55"/>
      <c r="T1014" s="55"/>
      <c r="U1014" s="52"/>
      <c r="V1014" s="56">
        <v>71</v>
      </c>
      <c r="W1014" s="56">
        <v>4</v>
      </c>
      <c r="X1014" s="56">
        <v>71</v>
      </c>
      <c r="Y1014" s="56">
        <f>VLOOKUP(D1014,Liikennemalli24!$D$2:$F$1804,2,FALSE)</f>
        <v>1847</v>
      </c>
      <c r="Z1014" s="57">
        <f>VLOOKUP(D1014,Liikennemalli24!$D$2:$F$1804,3,FALSE)</f>
        <v>0.66</v>
      </c>
      <c r="AA1014" s="178">
        <f>IF(G1014=1,VLOOKUP(C1014,Liikennemalli!$D$6:$H$1921,2,FALSE),"-")</f>
        <v>45</v>
      </c>
      <c r="AB1014" s="197">
        <f>IF(G1014=1,VLOOKUP(C1014,Liikennemalli!$D$6:$H$1921,3,FALSE),"-")</f>
        <v>0.46391752577319501</v>
      </c>
      <c r="AC1014" s="134">
        <f>IF(E1014=1,VLOOKUP(Työfile_2024!D1014,'2015'!$F$12:$X$1887,18,FALSE),"-")</f>
        <v>66</v>
      </c>
      <c r="AD1014" s="127">
        <f>IF(E1014=1,VLOOKUP(Työfile_2024!D1014,'2015'!$F$12:$X$1887,19,FALSE),"-")</f>
        <v>0.66</v>
      </c>
      <c r="AI1014" s="127">
        <f>IF(E1014=1,VLOOKUP(Työfile_2024!D1014,'2015'!$F$12:$AB$1887,20,FALSE),"-")</f>
        <v>0</v>
      </c>
      <c r="AJ1014" s="127">
        <f>IF(E1014=1,VLOOKUP(Työfile_2024!D1014,'2015'!$F$12:$AB$1887,21,FALSE),"-")</f>
        <v>0</v>
      </c>
      <c r="AK1014" s="127">
        <f>IF(E1014=1,VLOOKUP(Työfile_2024!D1014,'2015'!$F$12:$AB$1887,22,FALSE),"-")</f>
        <v>0</v>
      </c>
      <c r="AL1014" s="127">
        <f>IF(E1014=1,VLOOKUP(Työfile_2024!D1014,'2015'!$F$12:$AB$1887,23,FALSE),"-")</f>
        <v>0</v>
      </c>
      <c r="AM1014" s="56">
        <f>VLOOKUP(Työfile_2024!D1014,Tmatkat_20km_tarkasteltava_verk!$C$2:$D$1804,2,FALSE)</f>
        <v>21</v>
      </c>
      <c r="AN1014" s="148">
        <f t="shared" si="252"/>
        <v>0.29577464788732394</v>
      </c>
      <c r="AO1014" s="178">
        <f>IF(E1014=1,VLOOKUP(Työfile_2024!D1014,'2015'!$F$12:$AC$1887,24,FALSE),"-")</f>
        <v>11</v>
      </c>
      <c r="AP1014" s="52">
        <f>VLOOKUP(D1014,Tarkasteltava_verkko_2024_harva!$E$2:$I$1804,5,FALSE)</f>
        <v>0</v>
      </c>
      <c r="AQ1014" s="52">
        <f>VLOOKUP(D1014,Tarkasteltava_verkko_2024_harva!$E$2:$I$1804,4,FALSE)</f>
        <v>0</v>
      </c>
      <c r="AR1014" s="148">
        <v>0</v>
      </c>
      <c r="AS1014" s="170" t="str">
        <f>IFERROR(VLOOKUP(C1014,'2015'!$C$12:$AG$1887,30,FALSE),"-")</f>
        <v/>
      </c>
      <c r="AT1014" s="148">
        <v>0</v>
      </c>
      <c r="AU1014" s="170">
        <f>IFERROR(VLOOKUP(C1014,'2015'!$C$12:$AG$1887,31,FALSE),"-")</f>
        <v>0</v>
      </c>
      <c r="AV1014" s="106"/>
      <c r="AW1014" s="63">
        <f>IFERROR(VLOOKUP(C1014,Merkittävyysluokitus!$A$2:$J$1705,10,FALSE),"-")</f>
        <v>3</v>
      </c>
      <c r="AX1014" s="175">
        <f>IFERROR(VLOOKUP(C1014,Merkittävyysluokitus!$A$2:$J$1705,6,FALSE),"-")</f>
        <v>3.2511887366818875</v>
      </c>
      <c r="AY1014" s="175">
        <f>IFERROR(VLOOKUP(C1014,Merkittävyysluokitus!$A$2:$J$1705,7,FALSE),"-")</f>
        <v>0.29299999999999993</v>
      </c>
      <c r="AZ1014" s="175">
        <f>IFERROR(VLOOKUP(C1014,Merkittävyysluokitus!$A$2:$J$1705,8,FALSE),"-")</f>
        <v>2.2915220700152208</v>
      </c>
      <c r="BA1014" s="175">
        <f>IFERROR(VLOOKUP(C1014,Merkittävyysluokitus!$A$2:$J$1705,9,FALSE),"-")</f>
        <v>0.66666666666666663</v>
      </c>
      <c r="BB1014" s="203"/>
      <c r="BC1014" s="203" t="str">
        <f t="shared" si="253"/>
        <v/>
      </c>
      <c r="BD1014" s="39" t="str">
        <f t="shared" si="261"/>
        <v>musta</v>
      </c>
      <c r="BE1014" s="68" t="str">
        <f t="shared" si="248"/>
        <v>punainen</v>
      </c>
      <c r="BF1014" s="68" t="str">
        <f t="shared" si="249"/>
        <v>musta</v>
      </c>
      <c r="BG1014" s="68" t="str">
        <f t="shared" si="250"/>
        <v>musta</v>
      </c>
      <c r="BH1014" s="208" t="str">
        <f t="shared" si="251"/>
        <v>musta</v>
      </c>
      <c r="BI1014" s="39"/>
      <c r="BJ1014" s="39" t="str">
        <f>IF(F1014="ei löydy","uusi tie",IF(E1014=0,"tieosoite muuttunut",IF(E1014=1,VLOOKUP(D1014,'2015'!$F$12:$AL$1887,31,FALSE),"-")))</f>
        <v>musta</v>
      </c>
      <c r="BK1014" s="67" t="str">
        <f>IF(E1014=1,VLOOKUP(D1014,'2015'!$F$12:$AL$1887,32,FALSE),"-")</f>
        <v>musta</v>
      </c>
      <c r="BL1014" s="39" t="str">
        <f>IF(F1014="ei löydy","uusi tie",IF(E1014=0,"tieosoite muuttunut",IF(E1014=1,VLOOKUP(D1014,'2015'!$F$12:$AL$1887,33,FALSE),"-")))</f>
        <v>musta</v>
      </c>
      <c r="BM1014" s="39"/>
      <c r="BN1014" s="217" t="str">
        <f>VLOOKUP(D1014,'2015'!$F$12:$AL$1887,33,FALSE)</f>
        <v>musta</v>
      </c>
      <c r="BO1014" s="39"/>
      <c r="BP1014" s="115" t="s">
        <v>10</v>
      </c>
      <c r="BQ1014" s="30"/>
      <c r="BS1014" s="5"/>
      <c r="BU1014" s="37"/>
      <c r="BV1014" s="30" t="s">
        <v>10</v>
      </c>
      <c r="BX1014" t="str">
        <f>IF(E1014=1,VLOOKUP(D1014,'2015'!$F$12:$AX$1887,43,FALSE),"-")</f>
        <v>musta</v>
      </c>
      <c r="BY1014" t="str">
        <f>IF(E1014=1,VLOOKUP(D1014,'2015'!$F$12:$AX$1887,44,FALSE),"-")</f>
        <v>musta</v>
      </c>
      <c r="BZ1014" t="str">
        <f>IF(E1014=1,VLOOKUP(D1014,'2015'!$F$12:$AX$1887,45,FALSE),"-")</f>
        <v>musta</v>
      </c>
      <c r="CA1014" s="31">
        <f t="shared" si="256"/>
        <v>10</v>
      </c>
      <c r="CB1014" s="31">
        <f t="shared" si="257"/>
        <v>10</v>
      </c>
      <c r="CC1014" s="31">
        <f t="shared" si="258"/>
        <v>0</v>
      </c>
      <c r="CD1014" s="31">
        <f t="shared" si="259"/>
        <v>0</v>
      </c>
      <c r="CE1014" s="31">
        <f t="shared" si="260"/>
        <v>0</v>
      </c>
      <c r="CO1014" s="2" t="s">
        <v>35</v>
      </c>
      <c r="CP1014" s="2" t="s">
        <v>35</v>
      </c>
    </row>
    <row r="1015" spans="1:94" ht="15.75" thickBot="1" x14ac:dyDescent="0.3">
      <c r="A1015" s="50"/>
      <c r="B1015" s="50"/>
      <c r="C1015" s="50" t="str">
        <f t="shared" si="254"/>
        <v>11081_1_7271</v>
      </c>
      <c r="D1015" s="51" t="str">
        <f t="shared" si="255"/>
        <v>11081_1</v>
      </c>
      <c r="E1015" s="224">
        <f>IFERROR(VLOOKUP(C1015,'2015'!$C$12:$D$1887,2,FALSE),0)</f>
        <v>1</v>
      </c>
      <c r="F1015" s="51">
        <f>IFERROR(K1015-IFERROR(VLOOKUP(D1015,'2015'!$F$12:$I$1887,4,FALSE),"ei löydy"),"ei löydy")</f>
        <v>0</v>
      </c>
      <c r="G1015" s="224">
        <f>IFERROR(VLOOKUP(Työfile_2024!C1015,Liikennemalli!$D$6:$G$1921,4,FALSE),0)</f>
        <v>1</v>
      </c>
      <c r="H1015" s="225">
        <f>K1015-IFERROR(VLOOKUP(Työfile_2024!D1015,Liikennemalli!$C$6:$H$1921,6,FALSE),"ei löydy")</f>
        <v>0</v>
      </c>
      <c r="I1015" s="80">
        <v>11081</v>
      </c>
      <c r="J1015" s="52">
        <v>1</v>
      </c>
      <c r="K1015" s="52">
        <v>7271</v>
      </c>
      <c r="L1015" s="53"/>
      <c r="M1015" s="54"/>
      <c r="N1015" s="54"/>
      <c r="O1015" s="54"/>
      <c r="P1015" s="54"/>
      <c r="Q1015" s="55"/>
      <c r="R1015" s="55"/>
      <c r="S1015" s="55"/>
      <c r="T1015" s="55"/>
      <c r="U1015" s="52"/>
      <c r="V1015" s="56">
        <v>184.92958327602807</v>
      </c>
      <c r="W1015" s="56">
        <v>11.512721771420713</v>
      </c>
      <c r="X1015" s="56">
        <v>204.90936597441893</v>
      </c>
      <c r="Y1015" s="56">
        <f>VLOOKUP(D1015,Liikennemalli24!$D$2:$F$1804,2,FALSE)</f>
        <v>0</v>
      </c>
      <c r="Z1015" s="57">
        <f>VLOOKUP(D1015,Liikennemalli24!$D$2:$F$1804,3,FALSE)</f>
        <v>0</v>
      </c>
      <c r="AA1015" s="178">
        <f>IF(G1015=1,VLOOKUP(C1015,Liikennemalli!$D$6:$H$1921,2,FALSE),"-")</f>
        <v>153</v>
      </c>
      <c r="AB1015" s="197">
        <f>IF(G1015=1,VLOOKUP(C1015,Liikennemalli!$D$6:$H$1921,3,FALSE),"-")</f>
        <v>0.44092219020172901</v>
      </c>
      <c r="AC1015" s="134">
        <f>IF(E1015=1,VLOOKUP(Työfile_2024!D1015,'2015'!$F$12:$X$1887,18,FALSE),"-")</f>
        <v>43</v>
      </c>
      <c r="AD1015" s="127">
        <f>IF(E1015=1,VLOOKUP(Työfile_2024!D1015,'2015'!$F$12:$X$1887,19,FALSE),"-")</f>
        <v>0.35</v>
      </c>
      <c r="AI1015" s="127">
        <f>IF(E1015=1,VLOOKUP(Työfile_2024!D1015,'2015'!$F$12:$AB$1887,20,FALSE),"-")</f>
        <v>0</v>
      </c>
      <c r="AJ1015" s="127">
        <f>IF(E1015=1,VLOOKUP(Työfile_2024!D1015,'2015'!$F$12:$AB$1887,21,FALSE),"-")</f>
        <v>0</v>
      </c>
      <c r="AK1015" s="127">
        <f>IF(E1015=1,VLOOKUP(Työfile_2024!D1015,'2015'!$F$12:$AB$1887,22,FALSE),"-")</f>
        <v>0</v>
      </c>
      <c r="AL1015" s="127">
        <f>IF(E1015=1,VLOOKUP(Työfile_2024!D1015,'2015'!$F$12:$AB$1887,23,FALSE),"-")</f>
        <v>0</v>
      </c>
      <c r="AM1015" s="56">
        <f>VLOOKUP(Työfile_2024!D1015,Tmatkat_20km_tarkasteltava_verk!$C$2:$D$1804,2,FALSE)</f>
        <v>51</v>
      </c>
      <c r="AN1015" s="148">
        <f t="shared" si="252"/>
        <v>0.27578064632242644</v>
      </c>
      <c r="AO1015" s="178">
        <f>IF(E1015=1,VLOOKUP(Työfile_2024!D1015,'2015'!$F$12:$AC$1887,24,FALSE),"-")</f>
        <v>47</v>
      </c>
      <c r="AP1015" s="52">
        <f>VLOOKUP(D1015,Tarkasteltava_verkko_2024_harva!$E$2:$I$1804,5,FALSE)</f>
        <v>0</v>
      </c>
      <c r="AQ1015" s="52">
        <f>VLOOKUP(D1015,Tarkasteltava_verkko_2024_harva!$E$2:$I$1804,4,FALSE)</f>
        <v>0</v>
      </c>
      <c r="AR1015" s="148">
        <v>0</v>
      </c>
      <c r="AS1015" s="170" t="str">
        <f>IFERROR(VLOOKUP(C1015,'2015'!$C$12:$AG$1887,30,FALSE),"-")</f>
        <v/>
      </c>
      <c r="AT1015" s="148">
        <v>0</v>
      </c>
      <c r="AU1015" s="170">
        <f>IFERROR(VLOOKUP(C1015,'2015'!$C$12:$AG$1887,31,FALSE),"-")</f>
        <v>0</v>
      </c>
      <c r="AV1015" s="106"/>
      <c r="AW1015" s="63">
        <f>IFERROR(VLOOKUP(C1015,Merkittävyysluokitus!$A$2:$J$1705,10,FALSE),"-")</f>
        <v>3</v>
      </c>
      <c r="AX1015" s="175">
        <f>IFERROR(VLOOKUP(C1015,Merkittävyysluokitus!$A$2:$J$1705,6,FALSE),"-")</f>
        <v>4.8608934239081183</v>
      </c>
      <c r="AY1015" s="175">
        <f>IFERROR(VLOOKUP(C1015,Merkittävyysluokitus!$A$2:$J$1705,7,FALSE),"-")</f>
        <v>1.0031220831614176</v>
      </c>
      <c r="AZ1015" s="175">
        <f>IFERROR(VLOOKUP(C1015,Merkittävyysluokitus!$A$2:$J$1705,8,FALSE),"-")</f>
        <v>2.6911046740800337</v>
      </c>
      <c r="BA1015" s="175">
        <f>IFERROR(VLOOKUP(C1015,Merkittävyysluokitus!$A$2:$J$1705,9,FALSE),"-")</f>
        <v>1.1666666666666665</v>
      </c>
      <c r="BB1015" s="203"/>
      <c r="BC1015" s="203" t="str">
        <f t="shared" si="253"/>
        <v>ei mallia</v>
      </c>
      <c r="BD1015" s="39" t="str">
        <f t="shared" si="261"/>
        <v>Ei luokiteltu</v>
      </c>
      <c r="BE1015" s="68" t="str">
        <f t="shared" si="248"/>
        <v>ei mallia</v>
      </c>
      <c r="BF1015" s="68" t="str">
        <f t="shared" si="249"/>
        <v>ei mallia</v>
      </c>
      <c r="BG1015" s="68" t="str">
        <f t="shared" si="250"/>
        <v>ei mallia</v>
      </c>
      <c r="BH1015" s="208" t="str">
        <f t="shared" si="251"/>
        <v>musta</v>
      </c>
      <c r="BI1015" s="39"/>
      <c r="BJ1015" s="39" t="str">
        <f>IF(F1015="ei löydy","uusi tie",IF(E1015=0,"tieosoite muuttunut",IF(E1015=1,VLOOKUP(D1015,'2015'!$F$12:$AL$1887,31,FALSE),"-")))</f>
        <v>musta</v>
      </c>
      <c r="BK1015" s="67" t="str">
        <f>IF(E1015=1,VLOOKUP(D1015,'2015'!$F$12:$AL$1887,32,FALSE),"-")</f>
        <v>musta</v>
      </c>
      <c r="BL1015" s="39" t="str">
        <f>IF(F1015="ei löydy","uusi tie",IF(E1015=0,"tieosoite muuttunut",IF(E1015=1,VLOOKUP(D1015,'2015'!$F$12:$AL$1887,33,FALSE),"-")))</f>
        <v>musta</v>
      </c>
      <c r="BM1015" s="39"/>
      <c r="BN1015" s="217" t="str">
        <f>VLOOKUP(D1015,'2015'!$F$12:$AL$1887,33,FALSE)</f>
        <v>musta</v>
      </c>
      <c r="BO1015" s="39"/>
      <c r="BP1015" s="115" t="s">
        <v>10</v>
      </c>
      <c r="BQ1015" s="30"/>
      <c r="BS1015" s="5"/>
      <c r="BU1015" s="37"/>
      <c r="BV1015" s="30" t="s">
        <v>10</v>
      </c>
      <c r="BX1015" t="str">
        <f>IF(E1015=1,VLOOKUP(D1015,'2015'!$F$12:$AX$1887,43,FALSE),"-")</f>
        <v>musta</v>
      </c>
      <c r="BY1015" t="str">
        <f>IF(E1015=1,VLOOKUP(D1015,'2015'!$F$12:$AX$1887,44,FALSE),"-")</f>
        <v>musta</v>
      </c>
      <c r="BZ1015" t="str">
        <f>IF(E1015=1,VLOOKUP(D1015,'2015'!$F$12:$AX$1887,45,FALSE),"-")</f>
        <v>musta</v>
      </c>
      <c r="CA1015" s="31">
        <f t="shared" si="256"/>
        <v>0</v>
      </c>
      <c r="CB1015" s="31">
        <f t="shared" si="257"/>
        <v>0</v>
      </c>
      <c r="CC1015" s="31">
        <f t="shared" si="258"/>
        <v>0</v>
      </c>
      <c r="CD1015" s="31">
        <f t="shared" si="259"/>
        <v>0</v>
      </c>
      <c r="CE1015" s="31">
        <f t="shared" si="260"/>
        <v>0</v>
      </c>
      <c r="CO1015" s="2" t="s">
        <v>35</v>
      </c>
      <c r="CP1015" s="2" t="s">
        <v>35</v>
      </c>
    </row>
    <row r="1016" spans="1:94" ht="15.75" thickBot="1" x14ac:dyDescent="0.3">
      <c r="A1016" s="50"/>
      <c r="B1016" s="50"/>
      <c r="C1016" s="50" t="str">
        <f t="shared" si="254"/>
        <v>11083_1_7878</v>
      </c>
      <c r="D1016" s="51" t="str">
        <f t="shared" si="255"/>
        <v>11083_1</v>
      </c>
      <c r="E1016" s="224">
        <f>IFERROR(VLOOKUP(C1016,'2015'!$C$12:$D$1887,2,FALSE),0)</f>
        <v>1</v>
      </c>
      <c r="F1016" s="51">
        <f>IFERROR(K1016-IFERROR(VLOOKUP(D1016,'2015'!$F$12:$I$1887,4,FALSE),"ei löydy"),"ei löydy")</f>
        <v>0</v>
      </c>
      <c r="G1016" s="224">
        <f>IFERROR(VLOOKUP(Työfile_2024!C1016,Liikennemalli!$D$6:$G$1921,4,FALSE),0)</f>
        <v>1</v>
      </c>
      <c r="H1016" s="225">
        <f>K1016-IFERROR(VLOOKUP(Työfile_2024!D1016,Liikennemalli!$C$6:$H$1921,6,FALSE),"ei löydy")</f>
        <v>0</v>
      </c>
      <c r="I1016" s="80">
        <v>11083</v>
      </c>
      <c r="J1016" s="52">
        <v>1</v>
      </c>
      <c r="K1016" s="52">
        <v>7878</v>
      </c>
      <c r="L1016" s="53"/>
      <c r="M1016" s="54"/>
      <c r="N1016" s="54"/>
      <c r="O1016" s="54"/>
      <c r="P1016" s="54"/>
      <c r="Q1016" s="55"/>
      <c r="R1016" s="55"/>
      <c r="S1016" s="55"/>
      <c r="T1016" s="55"/>
      <c r="U1016" s="52"/>
      <c r="V1016" s="56">
        <v>234</v>
      </c>
      <c r="W1016" s="56">
        <v>18</v>
      </c>
      <c r="X1016" s="56">
        <v>237</v>
      </c>
      <c r="Y1016" s="56">
        <f>VLOOKUP(D1016,Liikennemalli24!$D$2:$F$1804,2,FALSE)</f>
        <v>500</v>
      </c>
      <c r="Z1016" s="57">
        <f>VLOOKUP(D1016,Liikennemalli24!$D$2:$F$1804,3,FALSE)</f>
        <v>0.56499999999999995</v>
      </c>
      <c r="AA1016" s="178">
        <f>IF(G1016=1,VLOOKUP(C1016,Liikennemalli!$D$6:$H$1921,2,FALSE),"-")</f>
        <v>32</v>
      </c>
      <c r="AB1016" s="197">
        <f>IF(G1016=1,VLOOKUP(C1016,Liikennemalli!$D$6:$H$1921,3,FALSE),"-")</f>
        <v>0.47058823529411697</v>
      </c>
      <c r="AC1016" s="134">
        <f>IF(E1016=1,VLOOKUP(Työfile_2024!D1016,'2015'!$F$12:$X$1887,18,FALSE),"-")</f>
        <v>6</v>
      </c>
      <c r="AD1016" s="127">
        <f>IF(E1016=1,VLOOKUP(Työfile_2024!D1016,'2015'!$F$12:$X$1887,19,FALSE),"-")</f>
        <v>0.28999999999999998</v>
      </c>
      <c r="AI1016" s="127">
        <f>IF(E1016=1,VLOOKUP(Työfile_2024!D1016,'2015'!$F$12:$AB$1887,20,FALSE),"-")</f>
        <v>0</v>
      </c>
      <c r="AJ1016" s="127">
        <f>IF(E1016=1,VLOOKUP(Työfile_2024!D1016,'2015'!$F$12:$AB$1887,21,FALSE),"-")</f>
        <v>0</v>
      </c>
      <c r="AK1016" s="127">
        <f>IF(E1016=1,VLOOKUP(Työfile_2024!D1016,'2015'!$F$12:$AB$1887,22,FALSE),"-")</f>
        <v>0</v>
      </c>
      <c r="AL1016" s="127">
        <f>IF(E1016=1,VLOOKUP(Työfile_2024!D1016,'2015'!$F$12:$AB$1887,23,FALSE),"-")</f>
        <v>0</v>
      </c>
      <c r="AM1016" s="56">
        <f>VLOOKUP(Työfile_2024!D1016,Tmatkat_20km_tarkasteltava_verk!$C$2:$D$1804,2,FALSE)</f>
        <v>46</v>
      </c>
      <c r="AN1016" s="148">
        <f t="shared" si="252"/>
        <v>0.19658119658119658</v>
      </c>
      <c r="AO1016" s="178">
        <f>IF(E1016=1,VLOOKUP(Työfile_2024!D1016,'2015'!$F$12:$AC$1887,24,FALSE),"-")</f>
        <v>41</v>
      </c>
      <c r="AP1016" s="52">
        <f>VLOOKUP(D1016,Tarkasteltava_verkko_2024_harva!$E$2:$I$1804,5,FALSE)</f>
        <v>0</v>
      </c>
      <c r="AQ1016" s="52">
        <f>VLOOKUP(D1016,Tarkasteltava_verkko_2024_harva!$E$2:$I$1804,4,FALSE)</f>
        <v>0</v>
      </c>
      <c r="AR1016" s="148">
        <v>0</v>
      </c>
      <c r="AS1016" s="170" t="str">
        <f>IFERROR(VLOOKUP(C1016,'2015'!$C$12:$AG$1887,30,FALSE),"-")</f>
        <v/>
      </c>
      <c r="AT1016" s="148">
        <v>0.27354658542777355</v>
      </c>
      <c r="AU1016" s="170">
        <f>IFERROR(VLOOKUP(C1016,'2015'!$C$12:$AG$1887,31,FALSE),"-")</f>
        <v>0</v>
      </c>
      <c r="AV1016" s="106"/>
      <c r="AW1016" s="63">
        <f>IFERROR(VLOOKUP(C1016,Merkittävyysluokitus!$A$2:$J$1705,10,FALSE),"-")</f>
        <v>3</v>
      </c>
      <c r="AX1016" s="175">
        <f>IFERROR(VLOOKUP(C1016,Merkittävyysluokitus!$A$2:$J$1705,6,FALSE),"-")</f>
        <v>4.2400974124809734</v>
      </c>
      <c r="AY1016" s="175">
        <f>IFERROR(VLOOKUP(C1016,Merkittävyysluokitus!$A$2:$J$1705,7,FALSE),"-")</f>
        <v>0.99533333333333318</v>
      </c>
      <c r="AZ1016" s="175">
        <f>IFERROR(VLOOKUP(C1016,Merkittävyysluokitus!$A$2:$J$1705,8,FALSE),"-")</f>
        <v>2.2447640791476404</v>
      </c>
      <c r="BA1016" s="175">
        <f>IFERROR(VLOOKUP(C1016,Merkittävyysluokitus!$A$2:$J$1705,9,FALSE),"-")</f>
        <v>1</v>
      </c>
      <c r="BB1016" s="203"/>
      <c r="BC1016" s="203" t="str">
        <f t="shared" si="253"/>
        <v/>
      </c>
      <c r="BD1016" s="39" t="str">
        <f t="shared" si="261"/>
        <v>musta</v>
      </c>
      <c r="BE1016" s="68" t="str">
        <f t="shared" si="248"/>
        <v>musta</v>
      </c>
      <c r="BF1016" s="68" t="str">
        <f t="shared" si="249"/>
        <v>musta</v>
      </c>
      <c r="BG1016" s="68" t="str">
        <f t="shared" si="250"/>
        <v>musta</v>
      </c>
      <c r="BH1016" s="208" t="str">
        <f t="shared" si="251"/>
        <v>musta</v>
      </c>
      <c r="BI1016" s="39"/>
      <c r="BJ1016" s="39" t="str">
        <f>IF(F1016="ei löydy","uusi tie",IF(E1016=0,"tieosoite muuttunut",IF(E1016=1,VLOOKUP(D1016,'2015'!$F$12:$AL$1887,31,FALSE),"-")))</f>
        <v>musta</v>
      </c>
      <c r="BK1016" s="67" t="str">
        <f>IF(E1016=1,VLOOKUP(D1016,'2015'!$F$12:$AL$1887,32,FALSE),"-")</f>
        <v>musta</v>
      </c>
      <c r="BL1016" s="39" t="str">
        <f>IF(F1016="ei löydy","uusi tie",IF(E1016=0,"tieosoite muuttunut",IF(E1016=1,VLOOKUP(D1016,'2015'!$F$12:$AL$1887,33,FALSE),"-")))</f>
        <v>musta</v>
      </c>
      <c r="BM1016" s="39"/>
      <c r="BN1016" s="217" t="str">
        <f>VLOOKUP(D1016,'2015'!$F$12:$AL$1887,33,FALSE)</f>
        <v>musta</v>
      </c>
      <c r="BO1016" s="39"/>
      <c r="BP1016" s="115" t="s">
        <v>10</v>
      </c>
      <c r="BQ1016" s="30"/>
      <c r="BS1016" s="5"/>
      <c r="BU1016" s="37"/>
      <c r="BV1016" s="30" t="s">
        <v>10</v>
      </c>
      <c r="BX1016" t="str">
        <f>IF(E1016=1,VLOOKUP(D1016,'2015'!$F$12:$AX$1887,43,FALSE),"-")</f>
        <v>musta</v>
      </c>
      <c r="BY1016" t="str">
        <f>IF(E1016=1,VLOOKUP(D1016,'2015'!$F$12:$AX$1887,44,FALSE),"-")</f>
        <v>musta</v>
      </c>
      <c r="BZ1016" t="str">
        <f>IF(E1016=1,VLOOKUP(D1016,'2015'!$F$12:$AX$1887,45,FALSE),"-")</f>
        <v>musta</v>
      </c>
      <c r="CA1016" s="31">
        <f t="shared" si="256"/>
        <v>0</v>
      </c>
      <c r="CB1016" s="31">
        <f t="shared" si="257"/>
        <v>0</v>
      </c>
      <c r="CC1016" s="31">
        <f t="shared" si="258"/>
        <v>0</v>
      </c>
      <c r="CD1016" s="31">
        <f t="shared" si="259"/>
        <v>0</v>
      </c>
      <c r="CE1016" s="31">
        <f t="shared" si="260"/>
        <v>0</v>
      </c>
      <c r="CO1016" s="2" t="s">
        <v>35</v>
      </c>
      <c r="CP1016" s="2" t="s">
        <v>35</v>
      </c>
    </row>
    <row r="1017" spans="1:94" ht="15.75" thickBot="1" x14ac:dyDescent="0.3">
      <c r="A1017" s="50"/>
      <c r="B1017" s="50"/>
      <c r="C1017" s="50" t="str">
        <f t="shared" si="254"/>
        <v>11085_1_8536</v>
      </c>
      <c r="D1017" s="51" t="str">
        <f t="shared" si="255"/>
        <v>11085_1</v>
      </c>
      <c r="E1017" s="224">
        <f>IFERROR(VLOOKUP(C1017,'2015'!$C$12:$D$1887,2,FALSE),0)</f>
        <v>1</v>
      </c>
      <c r="F1017" s="51">
        <f>IFERROR(K1017-IFERROR(VLOOKUP(D1017,'2015'!$F$12:$I$1887,4,FALSE),"ei löydy"),"ei löydy")</f>
        <v>0</v>
      </c>
      <c r="G1017" s="224">
        <f>IFERROR(VLOOKUP(Työfile_2024!C1017,Liikennemalli!$D$6:$G$1921,4,FALSE),0)</f>
        <v>1</v>
      </c>
      <c r="H1017" s="225">
        <f>K1017-IFERROR(VLOOKUP(Työfile_2024!D1017,Liikennemalli!$C$6:$H$1921,6,FALSE),"ei löydy")</f>
        <v>0</v>
      </c>
      <c r="I1017" s="80">
        <v>11085</v>
      </c>
      <c r="J1017" s="52">
        <v>1</v>
      </c>
      <c r="K1017" s="52">
        <v>8536</v>
      </c>
      <c r="L1017" s="53"/>
      <c r="M1017" s="54"/>
      <c r="N1017" s="54"/>
      <c r="O1017" s="54"/>
      <c r="P1017" s="54"/>
      <c r="Q1017" s="55"/>
      <c r="R1017" s="55"/>
      <c r="S1017" s="55"/>
      <c r="T1017" s="55"/>
      <c r="U1017" s="52"/>
      <c r="V1017" s="56">
        <v>318</v>
      </c>
      <c r="W1017" s="56">
        <v>19</v>
      </c>
      <c r="X1017" s="56">
        <v>298</v>
      </c>
      <c r="Y1017" s="56">
        <f>VLOOKUP(D1017,Liikennemalli24!$D$2:$F$1804,2,FALSE)</f>
        <v>644</v>
      </c>
      <c r="Z1017" s="57">
        <f>VLOOKUP(D1017,Liikennemalli24!$D$2:$F$1804,3,FALSE)</f>
        <v>0.79200000000000004</v>
      </c>
      <c r="AA1017" s="178">
        <f>IF(G1017=1,VLOOKUP(C1017,Liikennemalli!$D$6:$H$1921,2,FALSE),"-")</f>
        <v>0</v>
      </c>
      <c r="AB1017" s="197">
        <f>IF(G1017=1,VLOOKUP(C1017,Liikennemalli!$D$6:$H$1921,3,FALSE),"-")</f>
        <v>0</v>
      </c>
      <c r="AC1017" s="134">
        <f>IF(E1017=1,VLOOKUP(Työfile_2024!D1017,'2015'!$F$12:$X$1887,18,FALSE),"-")</f>
        <v>63</v>
      </c>
      <c r="AD1017" s="127">
        <f>IF(E1017=1,VLOOKUP(Työfile_2024!D1017,'2015'!$F$12:$X$1887,19,FALSE),"-")</f>
        <v>0.74</v>
      </c>
      <c r="AI1017" s="127">
        <f>IF(E1017=1,VLOOKUP(Työfile_2024!D1017,'2015'!$F$12:$AB$1887,20,FALSE),"-")</f>
        <v>0</v>
      </c>
      <c r="AJ1017" s="127">
        <f>IF(E1017=1,VLOOKUP(Työfile_2024!D1017,'2015'!$F$12:$AB$1887,21,FALSE),"-")</f>
        <v>0</v>
      </c>
      <c r="AK1017" s="127">
        <f>IF(E1017=1,VLOOKUP(Työfile_2024!D1017,'2015'!$F$12:$AB$1887,22,FALSE),"-")</f>
        <v>0</v>
      </c>
      <c r="AL1017" s="127">
        <f>IF(E1017=1,VLOOKUP(Työfile_2024!D1017,'2015'!$F$12:$AB$1887,23,FALSE),"-")</f>
        <v>0</v>
      </c>
      <c r="AM1017" s="56">
        <f>VLOOKUP(Työfile_2024!D1017,Tmatkat_20km_tarkasteltava_verk!$C$2:$D$1804,2,FALSE)</f>
        <v>29</v>
      </c>
      <c r="AN1017" s="148">
        <f t="shared" si="252"/>
        <v>9.1194968553459113E-2</v>
      </c>
      <c r="AO1017" s="178">
        <f>IF(E1017=1,VLOOKUP(Työfile_2024!D1017,'2015'!$F$12:$AC$1887,24,FALSE),"-")</f>
        <v>18</v>
      </c>
      <c r="AP1017" s="52">
        <f>VLOOKUP(D1017,Tarkasteltava_verkko_2024_harva!$E$2:$I$1804,5,FALSE)</f>
        <v>0</v>
      </c>
      <c r="AQ1017" s="52">
        <f>VLOOKUP(D1017,Tarkasteltava_verkko_2024_harva!$E$2:$I$1804,4,FALSE)</f>
        <v>0</v>
      </c>
      <c r="AR1017" s="148">
        <v>9.7703842549203376E-2</v>
      </c>
      <c r="AS1017" s="170" t="str">
        <f>IFERROR(VLOOKUP(C1017,'2015'!$C$12:$AG$1887,30,FALSE),"-")</f>
        <v/>
      </c>
      <c r="AT1017" s="148">
        <v>0.11082474226804123</v>
      </c>
      <c r="AU1017" s="170">
        <f>IFERROR(VLOOKUP(C1017,'2015'!$C$12:$AG$1887,31,FALSE),"-")</f>
        <v>0</v>
      </c>
      <c r="AV1017" s="106"/>
      <c r="AW1017" s="63">
        <f>IFERROR(VLOOKUP(C1017,Merkittävyysluokitus!$A$2:$J$1705,10,FALSE),"-")</f>
        <v>3</v>
      </c>
      <c r="AX1017" s="175">
        <f>IFERROR(VLOOKUP(C1017,Merkittävyysluokitus!$A$2:$J$1705,6,FALSE),"-")</f>
        <v>3.5630791476407913</v>
      </c>
      <c r="AY1017" s="175">
        <f>IFERROR(VLOOKUP(C1017,Merkittävyysluokitus!$A$2:$J$1705,7,FALSE),"-")</f>
        <v>1.1706666666666665</v>
      </c>
      <c r="AZ1017" s="175">
        <f>IFERROR(VLOOKUP(C1017,Merkittävyysluokitus!$A$2:$J$1705,8,FALSE),"-")</f>
        <v>1.7257458143074582</v>
      </c>
      <c r="BA1017" s="175">
        <f>IFERROR(VLOOKUP(C1017,Merkittävyysluokitus!$A$2:$J$1705,9,FALSE),"-")</f>
        <v>0.66666666666666663</v>
      </c>
      <c r="BB1017" s="203"/>
      <c r="BC1017" s="203" t="str">
        <f t="shared" si="253"/>
        <v/>
      </c>
      <c r="BD1017" s="39" t="str">
        <f t="shared" si="261"/>
        <v>musta</v>
      </c>
      <c r="BE1017" s="68" t="str">
        <f t="shared" si="248"/>
        <v>musta</v>
      </c>
      <c r="BF1017" s="68" t="str">
        <f t="shared" si="249"/>
        <v>musta</v>
      </c>
      <c r="BG1017" s="68" t="str">
        <f t="shared" si="250"/>
        <v>musta</v>
      </c>
      <c r="BH1017" s="208" t="str">
        <f t="shared" si="251"/>
        <v>musta</v>
      </c>
      <c r="BI1017" s="39"/>
      <c r="BJ1017" s="39" t="str">
        <f>IF(F1017="ei löydy","uusi tie",IF(E1017=0,"tieosoite muuttunut",IF(E1017=1,VLOOKUP(D1017,'2015'!$F$12:$AL$1887,31,FALSE),"-")))</f>
        <v>musta</v>
      </c>
      <c r="BK1017" s="67" t="str">
        <f>IF(E1017=1,VLOOKUP(D1017,'2015'!$F$12:$AL$1887,32,FALSE),"-")</f>
        <v>musta</v>
      </c>
      <c r="BL1017" s="39" t="str">
        <f>IF(F1017="ei löydy","uusi tie",IF(E1017=0,"tieosoite muuttunut",IF(E1017=1,VLOOKUP(D1017,'2015'!$F$12:$AL$1887,33,FALSE),"-")))</f>
        <v>musta</v>
      </c>
      <c r="BM1017" s="39"/>
      <c r="BN1017" s="217" t="str">
        <f>VLOOKUP(D1017,'2015'!$F$12:$AL$1887,33,FALSE)</f>
        <v>musta</v>
      </c>
      <c r="BO1017" s="39"/>
      <c r="BP1017" s="115" t="s">
        <v>10</v>
      </c>
      <c r="BQ1017" s="30"/>
      <c r="BS1017" s="5"/>
      <c r="BU1017" s="37"/>
      <c r="BV1017" s="30" t="s">
        <v>10</v>
      </c>
      <c r="BX1017" t="str">
        <f>IF(E1017=1,VLOOKUP(D1017,'2015'!$F$12:$AX$1887,43,FALSE),"-")</f>
        <v>musta</v>
      </c>
      <c r="BY1017" t="str">
        <f>IF(E1017=1,VLOOKUP(D1017,'2015'!$F$12:$AX$1887,44,FALSE),"-")</f>
        <v>musta</v>
      </c>
      <c r="BZ1017" t="str">
        <f>IF(E1017=1,VLOOKUP(D1017,'2015'!$F$12:$AX$1887,45,FALSE),"-")</f>
        <v>musta</v>
      </c>
      <c r="CA1017" s="31">
        <f t="shared" si="256"/>
        <v>10</v>
      </c>
      <c r="CB1017" s="31">
        <f t="shared" si="257"/>
        <v>10</v>
      </c>
      <c r="CC1017" s="31">
        <f t="shared" si="258"/>
        <v>0</v>
      </c>
      <c r="CD1017" s="31">
        <f t="shared" si="259"/>
        <v>0</v>
      </c>
      <c r="CE1017" s="31">
        <f t="shared" si="260"/>
        <v>0</v>
      </c>
      <c r="CO1017" s="2" t="s">
        <v>35</v>
      </c>
      <c r="CP1017" s="2" t="s">
        <v>35</v>
      </c>
    </row>
    <row r="1018" spans="1:94" ht="15.75" thickBot="1" x14ac:dyDescent="0.3">
      <c r="A1018" s="50"/>
      <c r="B1018" s="50"/>
      <c r="C1018" s="50" t="str">
        <f t="shared" si="254"/>
        <v>11086_1_3504</v>
      </c>
      <c r="D1018" s="51" t="str">
        <f t="shared" si="255"/>
        <v>11086_1</v>
      </c>
      <c r="E1018" s="224">
        <f>IFERROR(VLOOKUP(C1018,'2015'!$C$12:$D$1887,2,FALSE),0)</f>
        <v>1</v>
      </c>
      <c r="F1018" s="51">
        <f>IFERROR(K1018-IFERROR(VLOOKUP(D1018,'2015'!$F$12:$I$1887,4,FALSE),"ei löydy"),"ei löydy")</f>
        <v>0</v>
      </c>
      <c r="G1018" s="224">
        <f>IFERROR(VLOOKUP(Työfile_2024!C1018,Liikennemalli!$D$6:$G$1921,4,FALSE),0)</f>
        <v>1</v>
      </c>
      <c r="H1018" s="225">
        <f>K1018-IFERROR(VLOOKUP(Työfile_2024!D1018,Liikennemalli!$C$6:$H$1921,6,FALSE),"ei löydy")</f>
        <v>0</v>
      </c>
      <c r="I1018" s="80">
        <v>11086</v>
      </c>
      <c r="J1018" s="52">
        <v>1</v>
      </c>
      <c r="K1018" s="52">
        <v>3504</v>
      </c>
      <c r="L1018" s="53"/>
      <c r="M1018" s="54"/>
      <c r="N1018" s="54"/>
      <c r="O1018" s="54"/>
      <c r="P1018" s="54"/>
      <c r="Q1018" s="55"/>
      <c r="R1018" s="55"/>
      <c r="S1018" s="55"/>
      <c r="T1018" s="55"/>
      <c r="U1018" s="52"/>
      <c r="V1018" s="56">
        <v>315</v>
      </c>
      <c r="W1018" s="56">
        <v>19</v>
      </c>
      <c r="X1018" s="56">
        <v>312</v>
      </c>
      <c r="Y1018" s="56">
        <f>VLOOKUP(D1018,Liikennemalli24!$D$2:$F$1804,2,FALSE)</f>
        <v>182</v>
      </c>
      <c r="Z1018" s="57">
        <f>VLOOKUP(D1018,Liikennemalli24!$D$2:$F$1804,3,FALSE)</f>
        <v>0.57899999999999996</v>
      </c>
      <c r="AA1018" s="178">
        <f>IF(G1018=1,VLOOKUP(C1018,Liikennemalli!$D$6:$H$1921,2,FALSE),"-")</f>
        <v>106.543007937295</v>
      </c>
      <c r="AB1018" s="197">
        <f>IF(G1018=1,VLOOKUP(C1018,Liikennemalli!$D$6:$H$1921,3,FALSE),"-")</f>
        <v>0.466112460450614</v>
      </c>
      <c r="AC1018" s="134">
        <f>IF(E1018=1,VLOOKUP(Työfile_2024!D1018,'2015'!$F$12:$X$1887,18,FALSE),"-")</f>
        <v>105</v>
      </c>
      <c r="AD1018" s="127">
        <f>IF(E1018=1,VLOOKUP(Työfile_2024!D1018,'2015'!$F$12:$X$1887,19,FALSE),"-")</f>
        <v>0.71</v>
      </c>
      <c r="AI1018" s="127">
        <f>IF(E1018=1,VLOOKUP(Työfile_2024!D1018,'2015'!$F$12:$AB$1887,20,FALSE),"-")</f>
        <v>0</v>
      </c>
      <c r="AJ1018" s="127">
        <f>IF(E1018=1,VLOOKUP(Työfile_2024!D1018,'2015'!$F$12:$AB$1887,21,FALSE),"-")</f>
        <v>0</v>
      </c>
      <c r="AK1018" s="127">
        <f>IF(E1018=1,VLOOKUP(Työfile_2024!D1018,'2015'!$F$12:$AB$1887,22,FALSE),"-")</f>
        <v>0</v>
      </c>
      <c r="AL1018" s="127">
        <f>IF(E1018=1,VLOOKUP(Työfile_2024!D1018,'2015'!$F$12:$AB$1887,23,FALSE),"-")</f>
        <v>0</v>
      </c>
      <c r="AM1018" s="56">
        <f>VLOOKUP(Työfile_2024!D1018,Tmatkat_20km_tarkasteltava_verk!$C$2:$D$1804,2,FALSE)</f>
        <v>78</v>
      </c>
      <c r="AN1018" s="148">
        <f t="shared" si="252"/>
        <v>0.24761904761904763</v>
      </c>
      <c r="AO1018" s="178">
        <f>IF(E1018=1,VLOOKUP(Työfile_2024!D1018,'2015'!$F$12:$AC$1887,24,FALSE),"-")</f>
        <v>9</v>
      </c>
      <c r="AP1018" s="52">
        <f>VLOOKUP(D1018,Tarkasteltava_verkko_2024_harva!$E$2:$I$1804,5,FALSE)</f>
        <v>0</v>
      </c>
      <c r="AQ1018" s="52">
        <f>VLOOKUP(D1018,Tarkasteltava_verkko_2024_harva!$E$2:$I$1804,4,FALSE)</f>
        <v>0</v>
      </c>
      <c r="AR1018" s="148">
        <v>0.22916666666666666</v>
      </c>
      <c r="AS1018" s="170" t="str">
        <f>IFERROR(VLOOKUP(C1018,'2015'!$C$12:$AG$1887,30,FALSE),"-")</f>
        <v/>
      </c>
      <c r="AT1018" s="148">
        <v>0.36529680365296802</v>
      </c>
      <c r="AU1018" s="170">
        <f>IFERROR(VLOOKUP(C1018,'2015'!$C$12:$AG$1887,31,FALSE),"-")</f>
        <v>0</v>
      </c>
      <c r="AV1018" s="106"/>
      <c r="AW1018" s="63">
        <f>IFERROR(VLOOKUP(C1018,Merkittävyysluokitus!$A$2:$J$1705,10,FALSE),"-")</f>
        <v>3</v>
      </c>
      <c r="AX1018" s="175">
        <f>IFERROR(VLOOKUP(C1018,Merkittävyysluokitus!$A$2:$J$1705,6,FALSE),"-")</f>
        <v>4.070555555555555</v>
      </c>
      <c r="AY1018" s="175">
        <f>IFERROR(VLOOKUP(C1018,Merkittävyysluokitus!$A$2:$J$1705,7,FALSE),"-")</f>
        <v>1.3283333333333334</v>
      </c>
      <c r="AZ1018" s="175">
        <f>IFERROR(VLOOKUP(C1018,Merkittävyysluokitus!$A$2:$J$1705,8,FALSE),"-")</f>
        <v>2.4088888888888889</v>
      </c>
      <c r="BA1018" s="175">
        <f>IFERROR(VLOOKUP(C1018,Merkittävyysluokitus!$A$2:$J$1705,9,FALSE),"-")</f>
        <v>0.33333333333333331</v>
      </c>
      <c r="BB1018" s="203"/>
      <c r="BC1018" s="203" t="str">
        <f t="shared" si="253"/>
        <v/>
      </c>
      <c r="BD1018" s="39" t="str">
        <f t="shared" si="261"/>
        <v>musta</v>
      </c>
      <c r="BE1018" s="68" t="str">
        <f t="shared" si="248"/>
        <v>musta</v>
      </c>
      <c r="BF1018" s="68" t="str">
        <f t="shared" si="249"/>
        <v>musta</v>
      </c>
      <c r="BG1018" s="68" t="str">
        <f t="shared" si="250"/>
        <v>musta</v>
      </c>
      <c r="BH1018" s="208" t="str">
        <f t="shared" si="251"/>
        <v>musta</v>
      </c>
      <c r="BI1018" s="39"/>
      <c r="BJ1018" s="39" t="str">
        <f>IF(F1018="ei löydy","uusi tie",IF(E1018=0,"tieosoite muuttunut",IF(E1018=1,VLOOKUP(D1018,'2015'!$F$12:$AL$1887,31,FALSE),"-")))</f>
        <v>musta</v>
      </c>
      <c r="BK1018" s="67" t="str">
        <f>IF(E1018=1,VLOOKUP(D1018,'2015'!$F$12:$AL$1887,32,FALSE),"-")</f>
        <v>musta</v>
      </c>
      <c r="BL1018" s="39" t="str">
        <f>IF(F1018="ei löydy","uusi tie",IF(E1018=0,"tieosoite muuttunut",IF(E1018=1,VLOOKUP(D1018,'2015'!$F$12:$AL$1887,33,FALSE),"-")))</f>
        <v>musta</v>
      </c>
      <c r="BM1018" s="39"/>
      <c r="BN1018" s="217" t="str">
        <f>VLOOKUP(D1018,'2015'!$F$12:$AL$1887,33,FALSE)</f>
        <v>musta</v>
      </c>
      <c r="BO1018" s="39"/>
      <c r="BP1018" s="115" t="s">
        <v>10</v>
      </c>
      <c r="BQ1018" s="30"/>
      <c r="BS1018" s="5"/>
      <c r="BU1018" s="37"/>
      <c r="BV1018" s="30" t="s">
        <v>10</v>
      </c>
      <c r="BX1018" t="str">
        <f>IF(E1018=1,VLOOKUP(D1018,'2015'!$F$12:$AX$1887,43,FALSE),"-")</f>
        <v>musta</v>
      </c>
      <c r="BY1018" t="str">
        <f>IF(E1018=1,VLOOKUP(D1018,'2015'!$F$12:$AX$1887,44,FALSE),"-")</f>
        <v>musta</v>
      </c>
      <c r="BZ1018" t="str">
        <f>IF(E1018=1,VLOOKUP(D1018,'2015'!$F$12:$AX$1887,45,FALSE),"-")</f>
        <v>musta</v>
      </c>
      <c r="CA1018" s="31">
        <f t="shared" si="256"/>
        <v>10</v>
      </c>
      <c r="CB1018" s="31">
        <f t="shared" si="257"/>
        <v>10</v>
      </c>
      <c r="CC1018" s="31">
        <f t="shared" si="258"/>
        <v>0</v>
      </c>
      <c r="CD1018" s="31">
        <f t="shared" si="259"/>
        <v>0</v>
      </c>
      <c r="CE1018" s="31">
        <f t="shared" si="260"/>
        <v>0</v>
      </c>
      <c r="CO1018" s="2" t="s">
        <v>35</v>
      </c>
      <c r="CP1018" s="2" t="s">
        <v>35</v>
      </c>
    </row>
    <row r="1019" spans="1:94" ht="15.75" thickBot="1" x14ac:dyDescent="0.3">
      <c r="A1019" s="50"/>
      <c r="B1019" s="50"/>
      <c r="C1019" s="50" t="str">
        <f t="shared" si="254"/>
        <v>11087_1_9206</v>
      </c>
      <c r="D1019" s="51" t="str">
        <f t="shared" si="255"/>
        <v>11087_1</v>
      </c>
      <c r="E1019" s="224">
        <f>IFERROR(VLOOKUP(C1019,'2015'!$C$12:$D$1887,2,FALSE),0)</f>
        <v>1</v>
      </c>
      <c r="F1019" s="51">
        <f>IFERROR(K1019-IFERROR(VLOOKUP(D1019,'2015'!$F$12:$I$1887,4,FALSE),"ei löydy"),"ei löydy")</f>
        <v>0</v>
      </c>
      <c r="G1019" s="224">
        <f>IFERROR(VLOOKUP(Työfile_2024!C1019,Liikennemalli!$D$6:$G$1921,4,FALSE),0)</f>
        <v>1</v>
      </c>
      <c r="H1019" s="225">
        <f>K1019-IFERROR(VLOOKUP(Työfile_2024!D1019,Liikennemalli!$C$6:$H$1921,6,FALSE),"ei löydy")</f>
        <v>0</v>
      </c>
      <c r="I1019" s="80">
        <v>11087</v>
      </c>
      <c r="J1019" s="52">
        <v>1</v>
      </c>
      <c r="K1019" s="52">
        <v>9206</v>
      </c>
      <c r="L1019" s="53"/>
      <c r="M1019" s="54"/>
      <c r="N1019" s="54"/>
      <c r="O1019" s="54"/>
      <c r="P1019" s="54"/>
      <c r="Q1019" s="55"/>
      <c r="R1019" s="55"/>
      <c r="S1019" s="55"/>
      <c r="T1019" s="55"/>
      <c r="U1019" s="52"/>
      <c r="V1019" s="56">
        <v>769.92504888116446</v>
      </c>
      <c r="W1019" s="56">
        <v>56.697154029980446</v>
      </c>
      <c r="X1019" s="56">
        <v>750.44948946339343</v>
      </c>
      <c r="Y1019" s="56">
        <f>VLOOKUP(D1019,Liikennemalli24!$D$2:$F$1804,2,FALSE)</f>
        <v>235</v>
      </c>
      <c r="Z1019" s="57">
        <f>VLOOKUP(D1019,Liikennemalli24!$D$2:$F$1804,3,FALSE)</f>
        <v>0.57099999999999995</v>
      </c>
      <c r="AA1019" s="178">
        <f>IF(G1019=1,VLOOKUP(C1019,Liikennemalli!$D$6:$H$1921,2,FALSE),"-")</f>
        <v>400.84900238293801</v>
      </c>
      <c r="AB1019" s="197">
        <f>IF(G1019=1,VLOOKUP(C1019,Liikennemalli!$D$6:$H$1921,3,FALSE),"-")</f>
        <v>0.43101444066878197</v>
      </c>
      <c r="AC1019" s="134">
        <f>IF(E1019=1,VLOOKUP(Työfile_2024!D1019,'2015'!$F$12:$X$1887,18,FALSE),"-")</f>
        <v>163</v>
      </c>
      <c r="AD1019" s="127">
        <f>IF(E1019=1,VLOOKUP(Työfile_2024!D1019,'2015'!$F$12:$X$1887,19,FALSE),"-")</f>
        <v>0.55000000000000004</v>
      </c>
      <c r="AI1019" s="127">
        <f>IF(E1019=1,VLOOKUP(Työfile_2024!D1019,'2015'!$F$12:$AB$1887,20,FALSE),"-")</f>
        <v>0</v>
      </c>
      <c r="AJ1019" s="127">
        <f>IF(E1019=1,VLOOKUP(Työfile_2024!D1019,'2015'!$F$12:$AB$1887,21,FALSE),"-")</f>
        <v>0</v>
      </c>
      <c r="AK1019" s="127">
        <f>IF(E1019=1,VLOOKUP(Työfile_2024!D1019,'2015'!$F$12:$AB$1887,22,FALSE),"-")</f>
        <v>0</v>
      </c>
      <c r="AL1019" s="127">
        <f>IF(E1019=1,VLOOKUP(Työfile_2024!D1019,'2015'!$F$12:$AB$1887,23,FALSE),"-")</f>
        <v>0</v>
      </c>
      <c r="AM1019" s="56">
        <f>VLOOKUP(Työfile_2024!D1019,Tmatkat_20km_tarkasteltava_verk!$C$2:$D$1804,2,FALSE)</f>
        <v>337</v>
      </c>
      <c r="AN1019" s="148">
        <f t="shared" si="252"/>
        <v>0.43770494347432892</v>
      </c>
      <c r="AO1019" s="178">
        <f>IF(E1019=1,VLOOKUP(Työfile_2024!D1019,'2015'!$F$12:$AC$1887,24,FALSE),"-")</f>
        <v>100</v>
      </c>
      <c r="AP1019" s="52">
        <f>VLOOKUP(D1019,Tarkasteltava_verkko_2024_harva!$E$2:$I$1804,5,FALSE)</f>
        <v>0</v>
      </c>
      <c r="AQ1019" s="52">
        <f>VLOOKUP(D1019,Tarkasteltava_verkko_2024_harva!$E$2:$I$1804,4,FALSE)</f>
        <v>0</v>
      </c>
      <c r="AR1019" s="148">
        <v>0.29209211383880079</v>
      </c>
      <c r="AS1019" s="170" t="str">
        <f>IFERROR(VLOOKUP(C1019,'2015'!$C$12:$AG$1887,30,FALSE),"-")</f>
        <v/>
      </c>
      <c r="AT1019" s="148">
        <v>0.31674994568759507</v>
      </c>
      <c r="AU1019" s="170">
        <f>IFERROR(VLOOKUP(C1019,'2015'!$C$12:$AG$1887,31,FALSE),"-")</f>
        <v>0</v>
      </c>
      <c r="AV1019" s="106"/>
      <c r="AW1019" s="63">
        <f>IFERROR(VLOOKUP(C1019,Merkittävyysluokitus!$A$2:$J$1705,10,FALSE),"-")</f>
        <v>3</v>
      </c>
      <c r="AX1019" s="175">
        <f>IFERROR(VLOOKUP(C1019,Merkittävyysluokitus!$A$2:$J$1705,6,FALSE),"-")</f>
        <v>10.115581843751558</v>
      </c>
      <c r="AY1019" s="175">
        <f>IFERROR(VLOOKUP(C1019,Merkittävyysluokitus!$A$2:$J$1705,7,FALSE),"-")</f>
        <v>3.309775146643493</v>
      </c>
      <c r="AZ1019" s="175">
        <f>IFERROR(VLOOKUP(C1019,Merkittävyysluokitus!$A$2:$J$1705,8,FALSE),"-")</f>
        <v>5.1391400304413999</v>
      </c>
      <c r="BA1019" s="175">
        <f>IFERROR(VLOOKUP(C1019,Merkittävyysluokitus!$A$2:$J$1705,9,FALSE),"-")</f>
        <v>1.6666666666666665</v>
      </c>
      <c r="BB1019" s="203"/>
      <c r="BC1019" s="203" t="str">
        <f t="shared" si="253"/>
        <v/>
      </c>
      <c r="BD1019" s="39" t="str">
        <f t="shared" si="261"/>
        <v>musta</v>
      </c>
      <c r="BE1019" s="68" t="str">
        <f t="shared" si="248"/>
        <v>musta</v>
      </c>
      <c r="BF1019" s="68" t="str">
        <f t="shared" si="249"/>
        <v>musta</v>
      </c>
      <c r="BG1019" s="68" t="str">
        <f t="shared" si="250"/>
        <v>musta</v>
      </c>
      <c r="BH1019" s="208" t="str">
        <f t="shared" si="251"/>
        <v>musta</v>
      </c>
      <c r="BI1019" s="39"/>
      <c r="BJ1019" s="39" t="str">
        <f>IF(F1019="ei löydy","uusi tie",IF(E1019=0,"tieosoite muuttunut",IF(E1019=1,VLOOKUP(D1019,'2015'!$F$12:$AL$1887,31,FALSE),"-")))</f>
        <v>musta</v>
      </c>
      <c r="BK1019" s="67" t="str">
        <f>IF(E1019=1,VLOOKUP(D1019,'2015'!$F$12:$AL$1887,32,FALSE),"-")</f>
        <v>musta</v>
      </c>
      <c r="BL1019" s="39" t="str">
        <f>IF(F1019="ei löydy","uusi tie",IF(E1019=0,"tieosoite muuttunut",IF(E1019=1,VLOOKUP(D1019,'2015'!$F$12:$AL$1887,33,FALSE),"-")))</f>
        <v>musta</v>
      </c>
      <c r="BM1019" s="39"/>
      <c r="BN1019" s="217" t="str">
        <f>VLOOKUP(D1019,'2015'!$F$12:$AL$1887,33,FALSE)</f>
        <v>musta</v>
      </c>
      <c r="BO1019" s="39"/>
      <c r="BP1019" s="115" t="s">
        <v>10</v>
      </c>
      <c r="BQ1019" s="30"/>
      <c r="BS1019" s="5"/>
      <c r="BU1019" s="37"/>
      <c r="BV1019" s="30" t="s">
        <v>10</v>
      </c>
      <c r="BX1019" t="str">
        <f>IF(E1019=1,VLOOKUP(D1019,'2015'!$F$12:$AX$1887,43,FALSE),"-")</f>
        <v>musta</v>
      </c>
      <c r="BY1019" t="str">
        <f>IF(E1019=1,VLOOKUP(D1019,'2015'!$F$12:$AX$1887,44,FALSE),"-")</f>
        <v>musta</v>
      </c>
      <c r="BZ1019" t="str">
        <f>IF(E1019=1,VLOOKUP(D1019,'2015'!$F$12:$AX$1887,45,FALSE),"-")</f>
        <v>musta</v>
      </c>
      <c r="CA1019" s="31">
        <f t="shared" si="256"/>
        <v>2</v>
      </c>
      <c r="CB1019" s="31">
        <f t="shared" si="257"/>
        <v>1</v>
      </c>
      <c r="CC1019" s="31">
        <f t="shared" si="258"/>
        <v>0</v>
      </c>
      <c r="CD1019" s="31">
        <f t="shared" si="259"/>
        <v>1</v>
      </c>
      <c r="CE1019" s="31">
        <f t="shared" si="260"/>
        <v>0</v>
      </c>
      <c r="CO1019" s="2" t="s">
        <v>35</v>
      </c>
      <c r="CP1019" s="2" t="s">
        <v>35</v>
      </c>
    </row>
    <row r="1020" spans="1:94" ht="15.75" thickBot="1" x14ac:dyDescent="0.3">
      <c r="A1020" s="50"/>
      <c r="B1020" s="50"/>
      <c r="C1020" s="50" t="str">
        <f t="shared" si="254"/>
        <v>11087_2_6366</v>
      </c>
      <c r="D1020" s="51" t="str">
        <f t="shared" si="255"/>
        <v>11087_2</v>
      </c>
      <c r="E1020" s="224">
        <f>IFERROR(VLOOKUP(C1020,'2015'!$C$12:$D$1887,2,FALSE),0)</f>
        <v>1</v>
      </c>
      <c r="F1020" s="51">
        <f>IFERROR(K1020-IFERROR(VLOOKUP(D1020,'2015'!$F$12:$I$1887,4,FALSE),"ei löydy"),"ei löydy")</f>
        <v>0</v>
      </c>
      <c r="G1020" s="224">
        <f>IFERROR(VLOOKUP(Työfile_2024!C1020,Liikennemalli!$D$6:$G$1921,4,FALSE),0)</f>
        <v>1</v>
      </c>
      <c r="H1020" s="225">
        <f>K1020-IFERROR(VLOOKUP(Työfile_2024!D1020,Liikennemalli!$C$6:$H$1921,6,FALSE),"ei löydy")</f>
        <v>0</v>
      </c>
      <c r="I1020" s="80">
        <v>11087</v>
      </c>
      <c r="J1020" s="52">
        <v>2</v>
      </c>
      <c r="K1020" s="52">
        <v>6366</v>
      </c>
      <c r="L1020" s="53"/>
      <c r="M1020" s="54"/>
      <c r="N1020" s="54"/>
      <c r="O1020" s="54"/>
      <c r="P1020" s="54"/>
      <c r="Q1020" s="55"/>
      <c r="R1020" s="55"/>
      <c r="S1020" s="55"/>
      <c r="T1020" s="55"/>
      <c r="U1020" s="52"/>
      <c r="V1020" s="56">
        <v>354</v>
      </c>
      <c r="W1020" s="56">
        <v>24</v>
      </c>
      <c r="X1020" s="56">
        <v>332</v>
      </c>
      <c r="Y1020" s="56">
        <f>VLOOKUP(D1020,Liikennemalli24!$D$2:$F$1804,2,FALSE)</f>
        <v>178</v>
      </c>
      <c r="Z1020" s="57">
        <f>VLOOKUP(D1020,Liikennemalli24!$D$2:$F$1804,3,FALSE)</f>
        <v>0.82</v>
      </c>
      <c r="AA1020" s="178">
        <f>IF(G1020=1,VLOOKUP(C1020,Liikennemalli!$D$6:$H$1921,2,FALSE),"-")</f>
        <v>50</v>
      </c>
      <c r="AB1020" s="197">
        <f>IF(G1020=1,VLOOKUP(C1020,Liikennemalli!$D$6:$H$1921,3,FALSE),"-")</f>
        <v>0.57471264367816</v>
      </c>
      <c r="AC1020" s="134">
        <f>IF(E1020=1,VLOOKUP(Työfile_2024!D1020,'2015'!$F$12:$X$1887,18,FALSE),"-")</f>
        <v>155</v>
      </c>
      <c r="AD1020" s="127">
        <f>IF(E1020=1,VLOOKUP(Työfile_2024!D1020,'2015'!$F$12:$X$1887,19,FALSE),"-")</f>
        <v>0.55000000000000004</v>
      </c>
      <c r="AI1020" s="127">
        <f>IF(E1020=1,VLOOKUP(Työfile_2024!D1020,'2015'!$F$12:$AB$1887,20,FALSE),"-")</f>
        <v>0</v>
      </c>
      <c r="AJ1020" s="127">
        <f>IF(E1020=1,VLOOKUP(Työfile_2024!D1020,'2015'!$F$12:$AB$1887,21,FALSE),"-")</f>
        <v>0</v>
      </c>
      <c r="AK1020" s="127">
        <f>IF(E1020=1,VLOOKUP(Työfile_2024!D1020,'2015'!$F$12:$AB$1887,22,FALSE),"-")</f>
        <v>0</v>
      </c>
      <c r="AL1020" s="127">
        <f>IF(E1020=1,VLOOKUP(Työfile_2024!D1020,'2015'!$F$12:$AB$1887,23,FALSE),"-")</f>
        <v>0</v>
      </c>
      <c r="AM1020" s="56">
        <f>VLOOKUP(Työfile_2024!D1020,Tmatkat_20km_tarkasteltava_verk!$C$2:$D$1804,2,FALSE)</f>
        <v>37</v>
      </c>
      <c r="AN1020" s="148">
        <f t="shared" si="252"/>
        <v>0.10451977401129943</v>
      </c>
      <c r="AO1020" s="178">
        <f>IF(E1020=1,VLOOKUP(Työfile_2024!D1020,'2015'!$F$12:$AC$1887,24,FALSE),"-")</f>
        <v>0</v>
      </c>
      <c r="AP1020" s="52">
        <f>VLOOKUP(D1020,Tarkasteltava_verkko_2024_harva!$E$2:$I$1804,5,FALSE)</f>
        <v>0</v>
      </c>
      <c r="AQ1020" s="52">
        <f>VLOOKUP(D1020,Tarkasteltava_verkko_2024_harva!$E$2:$I$1804,4,FALSE)</f>
        <v>0</v>
      </c>
      <c r="AR1020" s="148">
        <v>0</v>
      </c>
      <c r="AS1020" s="170" t="str">
        <f>IFERROR(VLOOKUP(C1020,'2015'!$C$12:$AG$1887,30,FALSE),"-")</f>
        <v/>
      </c>
      <c r="AT1020" s="148">
        <v>0</v>
      </c>
      <c r="AU1020" s="170">
        <f>IFERROR(VLOOKUP(C1020,'2015'!$C$12:$AG$1887,31,FALSE),"-")</f>
        <v>0</v>
      </c>
      <c r="AV1020" s="106"/>
      <c r="AW1020" s="63">
        <f>IFERROR(VLOOKUP(C1020,Merkittävyysluokitus!$A$2:$J$1705,10,FALSE),"-")</f>
        <v>3</v>
      </c>
      <c r="AX1020" s="175">
        <f>IFERROR(VLOOKUP(C1020,Merkittävyysluokitus!$A$2:$J$1705,6,FALSE),"-")</f>
        <v>3.4949071537290708</v>
      </c>
      <c r="AY1020" s="175">
        <f>IFERROR(VLOOKUP(C1020,Merkittävyysluokitus!$A$2:$J$1705,7,FALSE),"-")</f>
        <v>1.2153333333333332</v>
      </c>
      <c r="AZ1020" s="175">
        <f>IFERROR(VLOOKUP(C1020,Merkittävyysluokitus!$A$2:$J$1705,8,FALSE),"-")</f>
        <v>2.1129071537290711</v>
      </c>
      <c r="BA1020" s="175">
        <f>IFERROR(VLOOKUP(C1020,Merkittävyysluokitus!$A$2:$J$1705,9,FALSE),"-")</f>
        <v>0.16666666666666666</v>
      </c>
      <c r="BB1020" s="203"/>
      <c r="BC1020" s="203" t="str">
        <f t="shared" si="253"/>
        <v/>
      </c>
      <c r="BD1020" s="39" t="str">
        <f t="shared" si="261"/>
        <v>musta</v>
      </c>
      <c r="BE1020" s="68" t="str">
        <f t="shared" si="248"/>
        <v>musta</v>
      </c>
      <c r="BF1020" s="68" t="str">
        <f t="shared" si="249"/>
        <v>musta</v>
      </c>
      <c r="BG1020" s="68" t="str">
        <f t="shared" si="250"/>
        <v>musta</v>
      </c>
      <c r="BH1020" s="208" t="str">
        <f t="shared" si="251"/>
        <v>musta</v>
      </c>
      <c r="BI1020" s="39"/>
      <c r="BJ1020" s="39" t="str">
        <f>IF(F1020="ei löydy","uusi tie",IF(E1020=0,"tieosoite muuttunut",IF(E1020=1,VLOOKUP(D1020,'2015'!$F$12:$AL$1887,31,FALSE),"-")))</f>
        <v>musta</v>
      </c>
      <c r="BK1020" s="67" t="str">
        <f>IF(E1020=1,VLOOKUP(D1020,'2015'!$F$12:$AL$1887,32,FALSE),"-")</f>
        <v>musta</v>
      </c>
      <c r="BL1020" s="39" t="str">
        <f>IF(F1020="ei löydy","uusi tie",IF(E1020=0,"tieosoite muuttunut",IF(E1020=1,VLOOKUP(D1020,'2015'!$F$12:$AL$1887,33,FALSE),"-")))</f>
        <v>musta</v>
      </c>
      <c r="BM1020" s="39"/>
      <c r="BN1020" s="217" t="str">
        <f>VLOOKUP(D1020,'2015'!$F$12:$AL$1887,33,FALSE)</f>
        <v>musta</v>
      </c>
      <c r="BO1020" s="39"/>
      <c r="BP1020" s="115" t="s">
        <v>10</v>
      </c>
      <c r="BQ1020" s="30"/>
      <c r="BS1020" s="5"/>
      <c r="BU1020" s="37"/>
      <c r="BV1020" s="30" t="s">
        <v>10</v>
      </c>
      <c r="BX1020" t="str">
        <f>IF(E1020=1,VLOOKUP(D1020,'2015'!$F$12:$AX$1887,43,FALSE),"-")</f>
        <v>musta</v>
      </c>
      <c r="BY1020" t="str">
        <f>IF(E1020=1,VLOOKUP(D1020,'2015'!$F$12:$AX$1887,44,FALSE),"-")</f>
        <v>musta</v>
      </c>
      <c r="BZ1020" t="str">
        <f>IF(E1020=1,VLOOKUP(D1020,'2015'!$F$12:$AX$1887,45,FALSE),"-")</f>
        <v>musta</v>
      </c>
      <c r="CA1020" s="31">
        <f t="shared" si="256"/>
        <v>1</v>
      </c>
      <c r="CB1020" s="31">
        <f t="shared" si="257"/>
        <v>1</v>
      </c>
      <c r="CC1020" s="31">
        <f t="shared" si="258"/>
        <v>0</v>
      </c>
      <c r="CD1020" s="31">
        <f t="shared" si="259"/>
        <v>0</v>
      </c>
      <c r="CE1020" s="31">
        <f t="shared" si="260"/>
        <v>0</v>
      </c>
      <c r="CO1020" s="2" t="s">
        <v>35</v>
      </c>
      <c r="CP1020" s="2" t="s">
        <v>35</v>
      </c>
    </row>
    <row r="1021" spans="1:94" ht="15.75" thickBot="1" x14ac:dyDescent="0.3">
      <c r="A1021" s="50"/>
      <c r="B1021" s="50"/>
      <c r="C1021" s="50" t="str">
        <f t="shared" si="254"/>
        <v>11088_1_501</v>
      </c>
      <c r="D1021" s="51" t="str">
        <f t="shared" si="255"/>
        <v>11088_1</v>
      </c>
      <c r="E1021" s="224">
        <f>IFERROR(VLOOKUP(C1021,'2015'!$C$12:$D$1887,2,FALSE),0)</f>
        <v>1</v>
      </c>
      <c r="F1021" s="51">
        <f>IFERROR(K1021-IFERROR(VLOOKUP(D1021,'2015'!$F$12:$I$1887,4,FALSE),"ei löydy"),"ei löydy")</f>
        <v>0</v>
      </c>
      <c r="G1021" s="224">
        <f>IFERROR(VLOOKUP(Työfile_2024!C1021,Liikennemalli!$D$6:$G$1921,4,FALSE),0)</f>
        <v>1</v>
      </c>
      <c r="H1021" s="225">
        <f>K1021-IFERROR(VLOOKUP(Työfile_2024!D1021,Liikennemalli!$C$6:$H$1921,6,FALSE),"ei löydy")</f>
        <v>0</v>
      </c>
      <c r="I1021" s="80">
        <v>11088</v>
      </c>
      <c r="J1021" s="52">
        <v>1</v>
      </c>
      <c r="K1021" s="52">
        <v>501</v>
      </c>
      <c r="L1021" s="53"/>
      <c r="M1021" s="54"/>
      <c r="N1021" s="54"/>
      <c r="O1021" s="54"/>
      <c r="P1021" s="54"/>
      <c r="Q1021" s="55"/>
      <c r="R1021" s="55"/>
      <c r="S1021" s="55"/>
      <c r="T1021" s="55"/>
      <c r="U1021" s="52"/>
      <c r="V1021" s="56">
        <v>621</v>
      </c>
      <c r="W1021" s="56">
        <v>39</v>
      </c>
      <c r="X1021" s="56">
        <v>670</v>
      </c>
      <c r="Y1021" s="56">
        <f>VLOOKUP(D1021,Liikennemalli24!$D$2:$F$1804,2,FALSE)</f>
        <v>320</v>
      </c>
      <c r="Z1021" s="57">
        <f>VLOOKUP(D1021,Liikennemalli24!$D$2:$F$1804,3,FALSE)</f>
        <v>0.34399999999999997</v>
      </c>
      <c r="AA1021" s="178">
        <f>IF(G1021=1,VLOOKUP(C1021,Liikennemalli!$D$6:$H$1921,2,FALSE),"-")</f>
        <v>96</v>
      </c>
      <c r="AB1021" s="197">
        <f>IF(G1021=1,VLOOKUP(C1021,Liikennemalli!$D$6:$H$1921,3,FALSE),"-")</f>
        <v>0.52173913043478204</v>
      </c>
      <c r="AC1021" s="134" t="str">
        <f>IF(E1021=1,VLOOKUP(Työfile_2024!D1021,'2015'!$F$12:$X$1887,18,FALSE),"-")</f>
        <v>ei mallia</v>
      </c>
      <c r="AD1021" s="127" t="str">
        <f>IF(E1021=1,VLOOKUP(Työfile_2024!D1021,'2015'!$F$12:$X$1887,19,FALSE),"-")</f>
        <v>ei mallia</v>
      </c>
      <c r="AI1021" s="127">
        <f>IF(E1021=1,VLOOKUP(Työfile_2024!D1021,'2015'!$F$12:$AB$1887,20,FALSE),"-")</f>
        <v>0</v>
      </c>
      <c r="AJ1021" s="127">
        <f>IF(E1021=1,VLOOKUP(Työfile_2024!D1021,'2015'!$F$12:$AB$1887,21,FALSE),"-")</f>
        <v>0</v>
      </c>
      <c r="AK1021" s="127">
        <f>IF(E1021=1,VLOOKUP(Työfile_2024!D1021,'2015'!$F$12:$AB$1887,22,FALSE),"-")</f>
        <v>0</v>
      </c>
      <c r="AL1021" s="127">
        <f>IF(E1021=1,VLOOKUP(Työfile_2024!D1021,'2015'!$F$12:$AB$1887,23,FALSE),"-")</f>
        <v>0</v>
      </c>
      <c r="AM1021" s="56">
        <f>VLOOKUP(Työfile_2024!D1021,Tmatkat_20km_tarkasteltava_verk!$C$2:$D$1804,2,FALSE)</f>
        <v>61</v>
      </c>
      <c r="AN1021" s="148">
        <f t="shared" si="252"/>
        <v>9.8228663446054756E-2</v>
      </c>
      <c r="AO1021" s="178">
        <f>IF(E1021=1,VLOOKUP(Työfile_2024!D1021,'2015'!$F$12:$AC$1887,24,FALSE),"-")</f>
        <v>5</v>
      </c>
      <c r="AP1021" s="52">
        <f>VLOOKUP(D1021,Tarkasteltava_verkko_2024_harva!$E$2:$I$1804,5,FALSE)</f>
        <v>0</v>
      </c>
      <c r="AQ1021" s="52">
        <f>VLOOKUP(D1021,Tarkasteltava_verkko_2024_harva!$E$2:$I$1804,4,FALSE)</f>
        <v>0</v>
      </c>
      <c r="AR1021" s="148">
        <v>1.0099800399201597</v>
      </c>
      <c r="AS1021" s="170" t="str">
        <f>IFERROR(VLOOKUP(C1021,'2015'!$C$12:$AG$1887,30,FALSE),"-")</f>
        <v>Kyllä</v>
      </c>
      <c r="AT1021" s="148">
        <v>0.6706586826347305</v>
      </c>
      <c r="AU1021" s="170" t="str">
        <f>IFERROR(VLOOKUP(C1021,'2015'!$C$12:$AG$1887,31,FALSE),"-")</f>
        <v>Kyllä</v>
      </c>
      <c r="AV1021" s="106"/>
      <c r="AW1021" s="63">
        <f>IFERROR(VLOOKUP(C1021,Merkittävyysluokitus!$A$2:$J$1705,10,FALSE),"-")</f>
        <v>3</v>
      </c>
      <c r="AX1021" s="175">
        <f>IFERROR(VLOOKUP(C1021,Merkittävyysluokitus!$A$2:$J$1705,6,FALSE),"-")</f>
        <v>7.6541111111111109</v>
      </c>
      <c r="AY1021" s="175">
        <f>IFERROR(VLOOKUP(C1021,Merkittävyysluokitus!$A$2:$J$1705,7,FALSE),"-")</f>
        <v>2.4629999999999996</v>
      </c>
      <c r="AZ1021" s="175">
        <f>IFERROR(VLOOKUP(C1021,Merkittävyysluokitus!$A$2:$J$1705,8,FALSE),"-")</f>
        <v>2.8577777777777778</v>
      </c>
      <c r="BA1021" s="175">
        <f>IFERROR(VLOOKUP(C1021,Merkittävyysluokitus!$A$2:$J$1705,9,FALSE),"-")</f>
        <v>2.333333333333333</v>
      </c>
      <c r="BB1021" s="203"/>
      <c r="BC1021" s="203" t="str">
        <f t="shared" si="253"/>
        <v/>
      </c>
      <c r="BD1021" s="39" t="str">
        <f t="shared" si="261"/>
        <v>musta</v>
      </c>
      <c r="BE1021" s="68" t="str">
        <f t="shared" si="248"/>
        <v>musta</v>
      </c>
      <c r="BF1021" s="68" t="str">
        <f t="shared" si="249"/>
        <v>musta</v>
      </c>
      <c r="BG1021" s="68" t="str">
        <f t="shared" si="250"/>
        <v>musta</v>
      </c>
      <c r="BH1021" s="208" t="str">
        <f t="shared" si="251"/>
        <v>musta</v>
      </c>
      <c r="BI1021" s="39"/>
      <c r="BJ1021" s="39" t="str">
        <f>IF(F1021="ei löydy","uusi tie",IF(E1021=0,"tieosoite muuttunut",IF(E1021=1,VLOOKUP(D1021,'2015'!$F$12:$AL$1887,31,FALSE),"-")))</f>
        <v>musta</v>
      </c>
      <c r="BK1021" s="67" t="str">
        <f>IF(E1021=1,VLOOKUP(D1021,'2015'!$F$12:$AL$1887,32,FALSE),"-")</f>
        <v>musta</v>
      </c>
      <c r="BL1021" s="39" t="str">
        <f>IF(F1021="ei löydy","uusi tie",IF(E1021=0,"tieosoite muuttunut",IF(E1021=1,VLOOKUP(D1021,'2015'!$F$12:$AL$1887,33,FALSE),"-")))</f>
        <v>musta</v>
      </c>
      <c r="BM1021" s="39"/>
      <c r="BN1021" s="217" t="str">
        <f>VLOOKUP(D1021,'2015'!$F$12:$AL$1887,33,FALSE)</f>
        <v>musta</v>
      </c>
      <c r="BO1021" s="39"/>
      <c r="BP1021" s="115" t="s">
        <v>10</v>
      </c>
      <c r="BQ1021" s="30"/>
      <c r="BS1021" s="5"/>
      <c r="BU1021" s="37"/>
      <c r="BV1021" s="30" t="s">
        <v>10</v>
      </c>
      <c r="BX1021" t="str">
        <f>IF(E1021=1,VLOOKUP(D1021,'2015'!$F$12:$AX$1887,43,FALSE),"-")</f>
        <v>ei mallia</v>
      </c>
      <c r="BY1021" t="str">
        <f>IF(E1021=1,VLOOKUP(D1021,'2015'!$F$12:$AX$1887,44,FALSE),"-")</f>
        <v>ei mallia</v>
      </c>
      <c r="BZ1021" t="str">
        <f>IF(E1021=1,VLOOKUP(D1021,'2015'!$F$12:$AX$1887,45,FALSE),"-")</f>
        <v>ei mallia</v>
      </c>
      <c r="CA1021" s="31">
        <f t="shared" si="256"/>
        <v>20</v>
      </c>
      <c r="CB1021" s="31">
        <f t="shared" si="257"/>
        <v>10</v>
      </c>
      <c r="CC1021" s="31">
        <f t="shared" si="258"/>
        <v>10</v>
      </c>
      <c r="CD1021" s="31">
        <f t="shared" si="259"/>
        <v>0</v>
      </c>
      <c r="CE1021" s="31">
        <f t="shared" si="260"/>
        <v>0</v>
      </c>
      <c r="CO1021" s="2" t="s">
        <v>35</v>
      </c>
      <c r="CP1021" s="2" t="s">
        <v>35</v>
      </c>
    </row>
    <row r="1022" spans="1:94" ht="15.75" thickBot="1" x14ac:dyDescent="0.3">
      <c r="A1022" s="50"/>
      <c r="B1022" s="50"/>
      <c r="C1022" s="50" t="str">
        <f t="shared" si="254"/>
        <v>11091_1_4244</v>
      </c>
      <c r="D1022" s="51" t="str">
        <f t="shared" si="255"/>
        <v>11091_1</v>
      </c>
      <c r="E1022" s="224">
        <f>IFERROR(VLOOKUP(C1022,'2015'!$C$12:$D$1887,2,FALSE),0)</f>
        <v>1</v>
      </c>
      <c r="F1022" s="51">
        <f>IFERROR(K1022-IFERROR(VLOOKUP(D1022,'2015'!$F$12:$I$1887,4,FALSE),"ei löydy"),"ei löydy")</f>
        <v>0</v>
      </c>
      <c r="G1022" s="224">
        <f>IFERROR(VLOOKUP(Työfile_2024!C1022,Liikennemalli!$D$6:$G$1921,4,FALSE),0)</f>
        <v>1</v>
      </c>
      <c r="H1022" s="225">
        <f>K1022-IFERROR(VLOOKUP(Työfile_2024!D1022,Liikennemalli!$C$6:$H$1921,6,FALSE),"ei löydy")</f>
        <v>0</v>
      </c>
      <c r="I1022" s="80">
        <v>11091</v>
      </c>
      <c r="J1022" s="52">
        <v>1</v>
      </c>
      <c r="K1022" s="52">
        <v>4244</v>
      </c>
      <c r="L1022" s="53"/>
      <c r="M1022" s="54"/>
      <c r="N1022" s="54"/>
      <c r="O1022" s="54"/>
      <c r="P1022" s="54"/>
      <c r="Q1022" s="55"/>
      <c r="R1022" s="55"/>
      <c r="S1022" s="55"/>
      <c r="T1022" s="55"/>
      <c r="U1022" s="52"/>
      <c r="V1022" s="56">
        <v>469</v>
      </c>
      <c r="W1022" s="56">
        <v>33</v>
      </c>
      <c r="X1022" s="56">
        <v>482</v>
      </c>
      <c r="Y1022" s="56">
        <f>VLOOKUP(D1022,Liikennemalli24!$D$2:$F$1804,2,FALSE)</f>
        <v>1398</v>
      </c>
      <c r="Z1022" s="57">
        <f>VLOOKUP(D1022,Liikennemalli24!$D$2:$F$1804,3,FALSE)</f>
        <v>0.42899999999999999</v>
      </c>
      <c r="AA1022" s="178">
        <f>IF(G1022=1,VLOOKUP(C1022,Liikennemalli!$D$6:$H$1921,2,FALSE),"-")</f>
        <v>191.97023868068899</v>
      </c>
      <c r="AB1022" s="197">
        <f>IF(G1022=1,VLOOKUP(C1022,Liikennemalli!$D$6:$H$1921,3,FALSE),"-")</f>
        <v>0.42038327951270099</v>
      </c>
      <c r="AC1022" s="134">
        <f>IF(E1022=1,VLOOKUP(Työfile_2024!D1022,'2015'!$F$12:$X$1887,18,FALSE),"-")</f>
        <v>222</v>
      </c>
      <c r="AD1022" s="127">
        <f>IF(E1022=1,VLOOKUP(Työfile_2024!D1022,'2015'!$F$12:$X$1887,19,FALSE),"-")</f>
        <v>0.51</v>
      </c>
      <c r="AI1022" s="127">
        <f>IF(E1022=1,VLOOKUP(Työfile_2024!D1022,'2015'!$F$12:$AB$1887,20,FALSE),"-")</f>
        <v>0</v>
      </c>
      <c r="AJ1022" s="127">
        <f>IF(E1022=1,VLOOKUP(Työfile_2024!D1022,'2015'!$F$12:$AB$1887,21,FALSE),"-")</f>
        <v>0</v>
      </c>
      <c r="AK1022" s="127">
        <f>IF(E1022=1,VLOOKUP(Työfile_2024!D1022,'2015'!$F$12:$AB$1887,22,FALSE),"-")</f>
        <v>0</v>
      </c>
      <c r="AL1022" s="127">
        <f>IF(E1022=1,VLOOKUP(Työfile_2024!D1022,'2015'!$F$12:$AB$1887,23,FALSE),"-")</f>
        <v>0</v>
      </c>
      <c r="AM1022" s="56">
        <f>VLOOKUP(Työfile_2024!D1022,Tmatkat_20km_tarkasteltava_verk!$C$2:$D$1804,2,FALSE)</f>
        <v>87</v>
      </c>
      <c r="AN1022" s="148">
        <f t="shared" si="252"/>
        <v>0.18550106609808104</v>
      </c>
      <c r="AO1022" s="178">
        <f>IF(E1022=1,VLOOKUP(Työfile_2024!D1022,'2015'!$F$12:$AC$1887,24,FALSE),"-")</f>
        <v>17</v>
      </c>
      <c r="AP1022" s="52">
        <f>VLOOKUP(D1022,Tarkasteltava_verkko_2024_harva!$E$2:$I$1804,5,FALSE)</f>
        <v>0</v>
      </c>
      <c r="AQ1022" s="52">
        <f>VLOOKUP(D1022,Tarkasteltava_verkko_2024_harva!$E$2:$I$1804,4,FALSE)</f>
        <v>0</v>
      </c>
      <c r="AR1022" s="148">
        <v>0.10249764373232799</v>
      </c>
      <c r="AS1022" s="170" t="str">
        <f>IFERROR(VLOOKUP(C1022,'2015'!$C$12:$AG$1887,30,FALSE),"-")</f>
        <v/>
      </c>
      <c r="AT1022" s="148">
        <v>0.18708765315739867</v>
      </c>
      <c r="AU1022" s="170">
        <f>IFERROR(VLOOKUP(C1022,'2015'!$C$12:$AG$1887,31,FALSE),"-")</f>
        <v>0</v>
      </c>
      <c r="AV1022" s="106"/>
      <c r="AW1022" s="63">
        <f>IFERROR(VLOOKUP(C1022,Merkittävyysluokitus!$A$2:$J$1705,10,FALSE),"-")</f>
        <v>3</v>
      </c>
      <c r="AX1022" s="175">
        <f>IFERROR(VLOOKUP(C1022,Merkittävyysluokitus!$A$2:$J$1705,6,FALSE),"-")</f>
        <v>5.7339939117199386</v>
      </c>
      <c r="AY1022" s="175">
        <f>IFERROR(VLOOKUP(C1022,Merkittävyysluokitus!$A$2:$J$1705,7,FALSE),"-")</f>
        <v>2.4253333333333331</v>
      </c>
      <c r="AZ1022" s="175">
        <f>IFERROR(VLOOKUP(C1022,Merkittävyysluokitus!$A$2:$J$1705,8,FALSE),"-")</f>
        <v>2.4753272450532724</v>
      </c>
      <c r="BA1022" s="175">
        <f>IFERROR(VLOOKUP(C1022,Merkittävyysluokitus!$A$2:$J$1705,9,FALSE),"-")</f>
        <v>0.83333333333333326</v>
      </c>
      <c r="BB1022" s="203"/>
      <c r="BC1022" s="203" t="str">
        <f t="shared" si="253"/>
        <v/>
      </c>
      <c r="BD1022" s="39" t="str">
        <f t="shared" si="261"/>
        <v>musta</v>
      </c>
      <c r="BE1022" s="68" t="str">
        <f t="shared" si="248"/>
        <v>musta</v>
      </c>
      <c r="BF1022" s="68" t="str">
        <f t="shared" si="249"/>
        <v>musta</v>
      </c>
      <c r="BG1022" s="68" t="str">
        <f t="shared" si="250"/>
        <v>musta</v>
      </c>
      <c r="BH1022" s="208" t="str">
        <f t="shared" si="251"/>
        <v>musta</v>
      </c>
      <c r="BI1022" s="39"/>
      <c r="BJ1022" s="39" t="str">
        <f>IF(F1022="ei löydy","uusi tie",IF(E1022=0,"tieosoite muuttunut",IF(E1022=1,VLOOKUP(D1022,'2015'!$F$12:$AL$1887,31,FALSE),"-")))</f>
        <v>musta</v>
      </c>
      <c r="BK1022" s="67" t="str">
        <f>IF(E1022=1,VLOOKUP(D1022,'2015'!$F$12:$AL$1887,32,FALSE),"-")</f>
        <v>musta</v>
      </c>
      <c r="BL1022" s="39" t="str">
        <f>IF(F1022="ei löydy","uusi tie",IF(E1022=0,"tieosoite muuttunut",IF(E1022=1,VLOOKUP(D1022,'2015'!$F$12:$AL$1887,33,FALSE),"-")))</f>
        <v>musta</v>
      </c>
      <c r="BM1022" s="39"/>
      <c r="BN1022" s="217" t="str">
        <f>VLOOKUP(D1022,'2015'!$F$12:$AL$1887,33,FALSE)</f>
        <v>musta</v>
      </c>
      <c r="BO1022" s="39"/>
      <c r="BP1022" s="115" t="s">
        <v>10</v>
      </c>
      <c r="BQ1022" s="30"/>
      <c r="BS1022" s="5"/>
      <c r="BU1022" s="37"/>
      <c r="BV1022" s="30" t="s">
        <v>10</v>
      </c>
      <c r="BX1022" t="str">
        <f>IF(E1022=1,VLOOKUP(D1022,'2015'!$F$12:$AX$1887,43,FALSE),"-")</f>
        <v>musta</v>
      </c>
      <c r="BY1022" t="str">
        <f>IF(E1022=1,VLOOKUP(D1022,'2015'!$F$12:$AX$1887,44,FALSE),"-")</f>
        <v>musta</v>
      </c>
      <c r="BZ1022" t="str">
        <f>IF(E1022=1,VLOOKUP(D1022,'2015'!$F$12:$AX$1887,45,FALSE),"-")</f>
        <v>musta</v>
      </c>
      <c r="CA1022" s="31">
        <f t="shared" si="256"/>
        <v>1</v>
      </c>
      <c r="CB1022" s="31">
        <f t="shared" si="257"/>
        <v>1</v>
      </c>
      <c r="CC1022" s="31">
        <f t="shared" si="258"/>
        <v>0</v>
      </c>
      <c r="CD1022" s="31">
        <f t="shared" si="259"/>
        <v>0</v>
      </c>
      <c r="CE1022" s="31">
        <f t="shared" si="260"/>
        <v>0</v>
      </c>
      <c r="CO1022" s="2" t="s">
        <v>35</v>
      </c>
      <c r="CP1022" s="2" t="s">
        <v>35</v>
      </c>
    </row>
    <row r="1023" spans="1:94" ht="15.75" thickBot="1" x14ac:dyDescent="0.3">
      <c r="A1023" s="50"/>
      <c r="B1023" s="50"/>
      <c r="C1023" s="50" t="str">
        <f t="shared" si="254"/>
        <v>11093_1_7675</v>
      </c>
      <c r="D1023" s="51" t="str">
        <f t="shared" si="255"/>
        <v>11093_1</v>
      </c>
      <c r="E1023" s="224">
        <f>IFERROR(VLOOKUP(C1023,'2015'!$C$12:$D$1887,2,FALSE),0)</f>
        <v>1</v>
      </c>
      <c r="F1023" s="51">
        <f>IFERROR(K1023-IFERROR(VLOOKUP(D1023,'2015'!$F$12:$I$1887,4,FALSE),"ei löydy"),"ei löydy")</f>
        <v>0</v>
      </c>
      <c r="G1023" s="224">
        <f>IFERROR(VLOOKUP(Työfile_2024!C1023,Liikennemalli!$D$6:$G$1921,4,FALSE),0)</f>
        <v>1</v>
      </c>
      <c r="H1023" s="225">
        <f>K1023-IFERROR(VLOOKUP(Työfile_2024!D1023,Liikennemalli!$C$6:$H$1921,6,FALSE),"ei löydy")</f>
        <v>0</v>
      </c>
      <c r="I1023" s="80">
        <v>11093</v>
      </c>
      <c r="J1023" s="52">
        <v>1</v>
      </c>
      <c r="K1023" s="52">
        <v>7675</v>
      </c>
      <c r="L1023" s="53"/>
      <c r="M1023" s="54"/>
      <c r="N1023" s="54"/>
      <c r="O1023" s="54"/>
      <c r="P1023" s="54"/>
      <c r="Q1023" s="55"/>
      <c r="R1023" s="55"/>
      <c r="S1023" s="55"/>
      <c r="T1023" s="55"/>
      <c r="U1023" s="52"/>
      <c r="V1023" s="56">
        <v>146</v>
      </c>
      <c r="W1023" s="56">
        <v>3</v>
      </c>
      <c r="X1023" s="56">
        <v>156</v>
      </c>
      <c r="Y1023" s="56">
        <f>VLOOKUP(D1023,Liikennemalli24!$D$2:$F$1804,2,FALSE)</f>
        <v>1494</v>
      </c>
      <c r="Z1023" s="57">
        <f>VLOOKUP(D1023,Liikennemalli24!$D$2:$F$1804,3,FALSE)</f>
        <v>0.44500000000000001</v>
      </c>
      <c r="AA1023" s="178">
        <f>IF(G1023=1,VLOOKUP(C1023,Liikennemalli!$D$6:$H$1921,2,FALSE),"-")</f>
        <v>0</v>
      </c>
      <c r="AB1023" s="197">
        <f>IF(G1023=1,VLOOKUP(C1023,Liikennemalli!$D$6:$H$1921,3,FALSE),"-")</f>
        <v>0</v>
      </c>
      <c r="AC1023" s="134">
        <f>IF(E1023=1,VLOOKUP(Työfile_2024!D1023,'2015'!$F$12:$X$1887,18,FALSE),"-")</f>
        <v>323</v>
      </c>
      <c r="AD1023" s="127">
        <f>IF(E1023=1,VLOOKUP(Työfile_2024!D1023,'2015'!$F$12:$X$1887,19,FALSE),"-")</f>
        <v>0.7</v>
      </c>
      <c r="AI1023" s="127">
        <f>IF(E1023=1,VLOOKUP(Työfile_2024!D1023,'2015'!$F$12:$AB$1887,20,FALSE),"-")</f>
        <v>0</v>
      </c>
      <c r="AJ1023" s="127">
        <f>IF(E1023=1,VLOOKUP(Työfile_2024!D1023,'2015'!$F$12:$AB$1887,21,FALSE),"-")</f>
        <v>0</v>
      </c>
      <c r="AK1023" s="127">
        <f>IF(E1023=1,VLOOKUP(Työfile_2024!D1023,'2015'!$F$12:$AB$1887,22,FALSE),"-")</f>
        <v>0</v>
      </c>
      <c r="AL1023" s="127">
        <f>IF(E1023=1,VLOOKUP(Työfile_2024!D1023,'2015'!$F$12:$AB$1887,23,FALSE),"-")</f>
        <v>0</v>
      </c>
      <c r="AM1023" s="56">
        <f>VLOOKUP(Työfile_2024!D1023,Tmatkat_20km_tarkasteltava_verk!$C$2:$D$1804,2,FALSE)</f>
        <v>192</v>
      </c>
      <c r="AN1023" s="148">
        <f t="shared" si="252"/>
        <v>1.3150684931506849</v>
      </c>
      <c r="AO1023" s="178">
        <f>IF(E1023=1,VLOOKUP(Työfile_2024!D1023,'2015'!$F$12:$AC$1887,24,FALSE),"-")</f>
        <v>6</v>
      </c>
      <c r="AP1023" s="52">
        <f>VLOOKUP(D1023,Tarkasteltava_verkko_2024_harva!$E$2:$I$1804,5,FALSE)</f>
        <v>0</v>
      </c>
      <c r="AQ1023" s="52">
        <f>VLOOKUP(D1023,Tarkasteltava_verkko_2024_harva!$E$2:$I$1804,4,FALSE)</f>
        <v>0</v>
      </c>
      <c r="AR1023" s="148">
        <v>8.5472312703583062E-2</v>
      </c>
      <c r="AS1023" s="170" t="str">
        <f>IFERROR(VLOOKUP(C1023,'2015'!$C$12:$AG$1887,30,FALSE),"-")</f>
        <v/>
      </c>
      <c r="AT1023" s="148">
        <v>0.15270358306188925</v>
      </c>
      <c r="AU1023" s="170">
        <f>IFERROR(VLOOKUP(C1023,'2015'!$C$12:$AG$1887,31,FALSE),"-")</f>
        <v>0</v>
      </c>
      <c r="AV1023" s="106"/>
      <c r="AW1023" s="63">
        <f>IFERROR(VLOOKUP(C1023,Merkittävyysluokitus!$A$2:$J$1705,10,FALSE),"-")</f>
        <v>4</v>
      </c>
      <c r="AX1023" s="175">
        <f>IFERROR(VLOOKUP(C1023,Merkittävyysluokitus!$A$2:$J$1705,6,FALSE),"-")</f>
        <v>2.6465844748858443</v>
      </c>
      <c r="AY1023" s="175">
        <f>IFERROR(VLOOKUP(C1023,Merkittävyysluokitus!$A$2:$J$1705,7,FALSE),"-")</f>
        <v>1.1513333333333331</v>
      </c>
      <c r="AZ1023" s="175">
        <f>IFERROR(VLOOKUP(C1023,Merkittävyysluokitus!$A$2:$J$1705,8,FALSE),"-")</f>
        <v>0.82858447488584475</v>
      </c>
      <c r="BA1023" s="175">
        <f>IFERROR(VLOOKUP(C1023,Merkittävyysluokitus!$A$2:$J$1705,9,FALSE),"-")</f>
        <v>0.66666666666666663</v>
      </c>
      <c r="BB1023" s="203"/>
      <c r="BC1023" s="203" t="str">
        <f t="shared" si="253"/>
        <v/>
      </c>
      <c r="BD1023" s="39" t="str">
        <f t="shared" si="261"/>
        <v>musta</v>
      </c>
      <c r="BE1023" s="68" t="str">
        <f t="shared" si="248"/>
        <v>musta</v>
      </c>
      <c r="BF1023" s="68" t="str">
        <f t="shared" si="249"/>
        <v>musta</v>
      </c>
      <c r="BG1023" s="68" t="str">
        <f t="shared" si="250"/>
        <v>musta</v>
      </c>
      <c r="BH1023" s="208" t="str">
        <f t="shared" si="251"/>
        <v>musta</v>
      </c>
      <c r="BI1023" s="39"/>
      <c r="BJ1023" s="39" t="str">
        <f>IF(F1023="ei löydy","uusi tie",IF(E1023=0,"tieosoite muuttunut",IF(E1023=1,VLOOKUP(D1023,'2015'!$F$12:$AL$1887,31,FALSE),"-")))</f>
        <v>musta</v>
      </c>
      <c r="BK1023" s="67" t="str">
        <f>IF(E1023=1,VLOOKUP(D1023,'2015'!$F$12:$AL$1887,32,FALSE),"-")</f>
        <v>musta</v>
      </c>
      <c r="BL1023" s="39" t="str">
        <f>IF(F1023="ei löydy","uusi tie",IF(E1023=0,"tieosoite muuttunut",IF(E1023=1,VLOOKUP(D1023,'2015'!$F$12:$AL$1887,33,FALSE),"-")))</f>
        <v>musta</v>
      </c>
      <c r="BM1023" s="39"/>
      <c r="BN1023" s="217" t="str">
        <f>VLOOKUP(D1023,'2015'!$F$12:$AL$1887,33,FALSE)</f>
        <v>musta</v>
      </c>
      <c r="BO1023" s="39"/>
      <c r="BP1023" s="115" t="s">
        <v>10</v>
      </c>
      <c r="BQ1023" s="30"/>
      <c r="BS1023" s="5"/>
      <c r="BU1023" s="37"/>
      <c r="BV1023" s="30" t="s">
        <v>10</v>
      </c>
      <c r="BX1023" t="str">
        <f>IF(E1023=1,VLOOKUP(D1023,'2015'!$F$12:$AX$1887,43,FALSE),"-")</f>
        <v>musta</v>
      </c>
      <c r="BY1023" t="str">
        <f>IF(E1023=1,VLOOKUP(D1023,'2015'!$F$12:$AX$1887,44,FALSE),"-")</f>
        <v>musta</v>
      </c>
      <c r="BZ1023" t="str">
        <f>IF(E1023=1,VLOOKUP(D1023,'2015'!$F$12:$AX$1887,45,FALSE),"-")</f>
        <v>musta</v>
      </c>
      <c r="CA1023" s="31">
        <f t="shared" si="256"/>
        <v>11</v>
      </c>
      <c r="CB1023" s="31">
        <f t="shared" si="257"/>
        <v>10</v>
      </c>
      <c r="CC1023" s="31">
        <f t="shared" si="258"/>
        <v>0</v>
      </c>
      <c r="CD1023" s="31">
        <f t="shared" si="259"/>
        <v>1</v>
      </c>
      <c r="CE1023" s="31">
        <f t="shared" si="260"/>
        <v>0</v>
      </c>
      <c r="CO1023" s="2" t="s">
        <v>35</v>
      </c>
      <c r="CP1023" s="2" t="s">
        <v>35</v>
      </c>
    </row>
    <row r="1024" spans="1:94" ht="15.75" thickBot="1" x14ac:dyDescent="0.3">
      <c r="A1024" s="50"/>
      <c r="B1024" s="50"/>
      <c r="C1024" s="50" t="str">
        <f t="shared" si="254"/>
        <v>11097_1_7685</v>
      </c>
      <c r="D1024" s="51" t="str">
        <f t="shared" si="255"/>
        <v>11097_1</v>
      </c>
      <c r="E1024" s="224">
        <f>IFERROR(VLOOKUP(C1024,'2015'!$C$12:$D$1887,2,FALSE),0)</f>
        <v>1</v>
      </c>
      <c r="F1024" s="51">
        <f>IFERROR(K1024-IFERROR(VLOOKUP(D1024,'2015'!$F$12:$I$1887,4,FALSE),"ei löydy"),"ei löydy")</f>
        <v>0</v>
      </c>
      <c r="G1024" s="224">
        <f>IFERROR(VLOOKUP(Työfile_2024!C1024,Liikennemalli!$D$6:$G$1921,4,FALSE),0)</f>
        <v>1</v>
      </c>
      <c r="H1024" s="225">
        <f>K1024-IFERROR(VLOOKUP(Työfile_2024!D1024,Liikennemalli!$C$6:$H$1921,6,FALSE),"ei löydy")</f>
        <v>0</v>
      </c>
      <c r="I1024" s="80">
        <v>11097</v>
      </c>
      <c r="J1024" s="52">
        <v>1</v>
      </c>
      <c r="K1024" s="52">
        <v>7685</v>
      </c>
      <c r="L1024" s="53"/>
      <c r="M1024" s="54"/>
      <c r="N1024" s="54"/>
      <c r="O1024" s="54"/>
      <c r="P1024" s="54"/>
      <c r="Q1024" s="55"/>
      <c r="R1024" s="55"/>
      <c r="S1024" s="55"/>
      <c r="T1024" s="55"/>
      <c r="U1024" s="52"/>
      <c r="V1024" s="56">
        <v>412</v>
      </c>
      <c r="W1024" s="56">
        <v>17</v>
      </c>
      <c r="X1024" s="56">
        <v>429</v>
      </c>
      <c r="Y1024" s="56">
        <f>VLOOKUP(D1024,Liikennemalli24!$D$2:$F$1804,2,FALSE)</f>
        <v>0</v>
      </c>
      <c r="Z1024" s="57">
        <f>VLOOKUP(D1024,Liikennemalli24!$D$2:$F$1804,3,FALSE)</f>
        <v>0</v>
      </c>
      <c r="AA1024" s="178">
        <f>IF(G1024=1,VLOOKUP(C1024,Liikennemalli!$D$6:$H$1921,2,FALSE),"-")</f>
        <v>0</v>
      </c>
      <c r="AB1024" s="197">
        <f>IF(G1024=1,VLOOKUP(C1024,Liikennemalli!$D$6:$H$1921,3,FALSE),"-")</f>
        <v>0</v>
      </c>
      <c r="AC1024" s="134">
        <f>IF(E1024=1,VLOOKUP(Työfile_2024!D1024,'2015'!$F$12:$X$1887,18,FALSE),"-")</f>
        <v>169</v>
      </c>
      <c r="AD1024" s="127">
        <f>IF(E1024=1,VLOOKUP(Työfile_2024!D1024,'2015'!$F$12:$X$1887,19,FALSE),"-")</f>
        <v>0.7</v>
      </c>
      <c r="AI1024" s="127">
        <f>IF(E1024=1,VLOOKUP(Työfile_2024!D1024,'2015'!$F$12:$AB$1887,20,FALSE),"-")</f>
        <v>0</v>
      </c>
      <c r="AJ1024" s="127">
        <f>IF(E1024=1,VLOOKUP(Työfile_2024!D1024,'2015'!$F$12:$AB$1887,21,FALSE),"-")</f>
        <v>0</v>
      </c>
      <c r="AK1024" s="127">
        <f>IF(E1024=1,VLOOKUP(Työfile_2024!D1024,'2015'!$F$12:$AB$1887,22,FALSE),"-")</f>
        <v>0</v>
      </c>
      <c r="AL1024" s="127">
        <f>IF(E1024=1,VLOOKUP(Työfile_2024!D1024,'2015'!$F$12:$AB$1887,23,FALSE),"-")</f>
        <v>0</v>
      </c>
      <c r="AM1024" s="56">
        <f>VLOOKUP(Työfile_2024!D1024,Tmatkat_20km_tarkasteltava_verk!$C$2:$D$1804,2,FALSE)</f>
        <v>58</v>
      </c>
      <c r="AN1024" s="148">
        <f t="shared" si="252"/>
        <v>0.14077669902912621</v>
      </c>
      <c r="AO1024" s="178">
        <f>IF(E1024=1,VLOOKUP(Työfile_2024!D1024,'2015'!$F$12:$AC$1887,24,FALSE),"-")</f>
        <v>20</v>
      </c>
      <c r="AP1024" s="52">
        <f>VLOOKUP(D1024,Tarkasteltava_verkko_2024_harva!$E$2:$I$1804,5,FALSE)</f>
        <v>0</v>
      </c>
      <c r="AQ1024" s="52">
        <f>VLOOKUP(D1024,Tarkasteltava_verkko_2024_harva!$E$2:$I$1804,4,FALSE)</f>
        <v>0</v>
      </c>
      <c r="AR1024" s="148">
        <v>0</v>
      </c>
      <c r="AS1024" s="170" t="str">
        <f>IFERROR(VLOOKUP(C1024,'2015'!$C$12:$AG$1887,30,FALSE),"-")</f>
        <v/>
      </c>
      <c r="AT1024" s="148">
        <v>0</v>
      </c>
      <c r="AU1024" s="170">
        <f>IFERROR(VLOOKUP(C1024,'2015'!$C$12:$AG$1887,31,FALSE),"-")</f>
        <v>0</v>
      </c>
      <c r="AV1024" s="106"/>
      <c r="AW1024" s="63">
        <f>IFERROR(VLOOKUP(C1024,Merkittävyysluokitus!$A$2:$J$1705,10,FALSE),"-")</f>
        <v>3</v>
      </c>
      <c r="AX1024" s="175">
        <f>IFERROR(VLOOKUP(C1024,Merkittävyysluokitus!$A$2:$J$1705,6,FALSE),"-")</f>
        <v>4.1978112633181128</v>
      </c>
      <c r="AY1024" s="175">
        <f>IFERROR(VLOOKUP(C1024,Merkittävyysluokitus!$A$2:$J$1705,7,FALSE),"-")</f>
        <v>1.5526666666666664</v>
      </c>
      <c r="AZ1024" s="175">
        <f>IFERROR(VLOOKUP(C1024,Merkittävyysluokitus!$A$2:$J$1705,8,FALSE),"-")</f>
        <v>1.8118112633181129</v>
      </c>
      <c r="BA1024" s="175">
        <f>IFERROR(VLOOKUP(C1024,Merkittävyysluokitus!$A$2:$J$1705,9,FALSE),"-")</f>
        <v>0.83333333333333326</v>
      </c>
      <c r="BB1024" s="203"/>
      <c r="BC1024" s="203" t="str">
        <f t="shared" si="253"/>
        <v>ei mallia</v>
      </c>
      <c r="BD1024" s="39" t="str">
        <f t="shared" si="261"/>
        <v>Ei luokiteltu</v>
      </c>
      <c r="BE1024" s="68" t="str">
        <f t="shared" si="248"/>
        <v>ei mallia</v>
      </c>
      <c r="BF1024" s="68" t="str">
        <f t="shared" si="249"/>
        <v>ei mallia</v>
      </c>
      <c r="BG1024" s="68" t="str">
        <f t="shared" si="250"/>
        <v>ei mallia</v>
      </c>
      <c r="BH1024" s="208" t="str">
        <f t="shared" si="251"/>
        <v>musta</v>
      </c>
      <c r="BI1024" s="39"/>
      <c r="BJ1024" s="39" t="str">
        <f>IF(F1024="ei löydy","uusi tie",IF(E1024=0,"tieosoite muuttunut",IF(E1024=1,VLOOKUP(D1024,'2015'!$F$12:$AL$1887,31,FALSE),"-")))</f>
        <v>musta</v>
      </c>
      <c r="BK1024" s="67" t="str">
        <f>IF(E1024=1,VLOOKUP(D1024,'2015'!$F$12:$AL$1887,32,FALSE),"-")</f>
        <v>musta</v>
      </c>
      <c r="BL1024" s="39" t="str">
        <f>IF(F1024="ei löydy","uusi tie",IF(E1024=0,"tieosoite muuttunut",IF(E1024=1,VLOOKUP(D1024,'2015'!$F$12:$AL$1887,33,FALSE),"-")))</f>
        <v>musta</v>
      </c>
      <c r="BM1024" s="39"/>
      <c r="BN1024" s="217" t="str">
        <f>VLOOKUP(D1024,'2015'!$F$12:$AL$1887,33,FALSE)</f>
        <v>musta</v>
      </c>
      <c r="BO1024" s="39"/>
      <c r="BP1024" s="115" t="s">
        <v>10</v>
      </c>
      <c r="BQ1024" s="30"/>
      <c r="BS1024" s="5"/>
      <c r="BU1024" s="37"/>
      <c r="BV1024" s="30" t="s">
        <v>10</v>
      </c>
      <c r="BX1024" t="str">
        <f>IF(E1024=1,VLOOKUP(D1024,'2015'!$F$12:$AX$1887,43,FALSE),"-")</f>
        <v>musta</v>
      </c>
      <c r="BY1024" t="str">
        <f>IF(E1024=1,VLOOKUP(D1024,'2015'!$F$12:$AX$1887,44,FALSE),"-")</f>
        <v>musta</v>
      </c>
      <c r="BZ1024" t="str">
        <f>IF(E1024=1,VLOOKUP(D1024,'2015'!$F$12:$AX$1887,45,FALSE),"-")</f>
        <v>musta</v>
      </c>
      <c r="CA1024" s="31">
        <f t="shared" si="256"/>
        <v>10</v>
      </c>
      <c r="CB1024" s="31">
        <f t="shared" si="257"/>
        <v>10</v>
      </c>
      <c r="CC1024" s="31">
        <f t="shared" si="258"/>
        <v>0</v>
      </c>
      <c r="CD1024" s="31">
        <f t="shared" si="259"/>
        <v>0</v>
      </c>
      <c r="CE1024" s="31">
        <f t="shared" si="260"/>
        <v>0</v>
      </c>
      <c r="CO1024" s="2" t="s">
        <v>35</v>
      </c>
      <c r="CP1024" s="2" t="s">
        <v>35</v>
      </c>
    </row>
    <row r="1025" spans="1:94" ht="15.75" thickBot="1" x14ac:dyDescent="0.3">
      <c r="A1025" s="50"/>
      <c r="B1025" s="50"/>
      <c r="C1025" s="50" t="str">
        <f t="shared" si="254"/>
        <v>11099_1_7097</v>
      </c>
      <c r="D1025" s="51" t="str">
        <f t="shared" si="255"/>
        <v>11099_1</v>
      </c>
      <c r="E1025" s="224">
        <f>IFERROR(VLOOKUP(C1025,'2015'!$C$12:$D$1887,2,FALSE),0)</f>
        <v>1</v>
      </c>
      <c r="F1025" s="51">
        <f>IFERROR(K1025-IFERROR(VLOOKUP(D1025,'2015'!$F$12:$I$1887,4,FALSE),"ei löydy"),"ei löydy")</f>
        <v>0</v>
      </c>
      <c r="G1025" s="224">
        <f>IFERROR(VLOOKUP(Työfile_2024!C1025,Liikennemalli!$D$6:$G$1921,4,FALSE),0)</f>
        <v>1</v>
      </c>
      <c r="H1025" s="225">
        <f>K1025-IFERROR(VLOOKUP(Työfile_2024!D1025,Liikennemalli!$C$6:$H$1921,6,FALSE),"ei löydy")</f>
        <v>0</v>
      </c>
      <c r="I1025" s="80">
        <v>11099</v>
      </c>
      <c r="J1025" s="52">
        <v>1</v>
      </c>
      <c r="K1025" s="52">
        <v>7097</v>
      </c>
      <c r="L1025" s="53"/>
      <c r="M1025" s="54"/>
      <c r="N1025" s="54"/>
      <c r="O1025" s="54"/>
      <c r="P1025" s="54"/>
      <c r="Q1025" s="55"/>
      <c r="R1025" s="55"/>
      <c r="S1025" s="55"/>
      <c r="T1025" s="55"/>
      <c r="U1025" s="52"/>
      <c r="V1025" s="56">
        <v>95</v>
      </c>
      <c r="W1025" s="56">
        <v>5</v>
      </c>
      <c r="X1025" s="56">
        <v>91</v>
      </c>
      <c r="Y1025" s="56">
        <f>VLOOKUP(D1025,Liikennemalli24!$D$2:$F$1804,2,FALSE)</f>
        <v>0</v>
      </c>
      <c r="Z1025" s="57">
        <f>VLOOKUP(D1025,Liikennemalli24!$D$2:$F$1804,3,FALSE)</f>
        <v>0</v>
      </c>
      <c r="AA1025" s="178">
        <f>IF(G1025=1,VLOOKUP(C1025,Liikennemalli!$D$6:$H$1921,2,FALSE),"-")</f>
        <v>0</v>
      </c>
      <c r="AB1025" s="197">
        <f>IF(G1025=1,VLOOKUP(C1025,Liikennemalli!$D$6:$H$1921,3,FALSE),"-")</f>
        <v>0</v>
      </c>
      <c r="AC1025" s="134">
        <f>IF(E1025=1,VLOOKUP(Työfile_2024!D1025,'2015'!$F$12:$X$1887,18,FALSE),"-")</f>
        <v>5</v>
      </c>
      <c r="AD1025" s="127">
        <f>IF(E1025=1,VLOOKUP(Työfile_2024!D1025,'2015'!$F$12:$X$1887,19,FALSE),"-")</f>
        <v>0.14000000000000001</v>
      </c>
      <c r="AI1025" s="127">
        <f>IF(E1025=1,VLOOKUP(Työfile_2024!D1025,'2015'!$F$12:$AB$1887,20,FALSE),"-")</f>
        <v>0</v>
      </c>
      <c r="AJ1025" s="127">
        <f>IF(E1025=1,VLOOKUP(Työfile_2024!D1025,'2015'!$F$12:$AB$1887,21,FALSE),"-")</f>
        <v>0</v>
      </c>
      <c r="AK1025" s="127">
        <f>IF(E1025=1,VLOOKUP(Työfile_2024!D1025,'2015'!$F$12:$AB$1887,22,FALSE),"-")</f>
        <v>0</v>
      </c>
      <c r="AL1025" s="127">
        <f>IF(E1025=1,VLOOKUP(Työfile_2024!D1025,'2015'!$F$12:$AB$1887,23,FALSE),"-")</f>
        <v>0</v>
      </c>
      <c r="AM1025" s="56">
        <f>VLOOKUP(Työfile_2024!D1025,Tmatkat_20km_tarkasteltava_verk!$C$2:$D$1804,2,FALSE)</f>
        <v>19</v>
      </c>
      <c r="AN1025" s="148">
        <f t="shared" si="252"/>
        <v>0.2</v>
      </c>
      <c r="AO1025" s="178">
        <f>IF(E1025=1,VLOOKUP(Työfile_2024!D1025,'2015'!$F$12:$AC$1887,24,FALSE),"-")</f>
        <v>1</v>
      </c>
      <c r="AP1025" s="52">
        <f>VLOOKUP(D1025,Tarkasteltava_verkko_2024_harva!$E$2:$I$1804,5,FALSE)</f>
        <v>0</v>
      </c>
      <c r="AQ1025" s="52">
        <f>VLOOKUP(D1025,Tarkasteltava_verkko_2024_harva!$E$2:$I$1804,4,FALSE)</f>
        <v>0</v>
      </c>
      <c r="AR1025" s="148">
        <v>0</v>
      </c>
      <c r="AS1025" s="170" t="str">
        <f>IFERROR(VLOOKUP(C1025,'2015'!$C$12:$AG$1887,30,FALSE),"-")</f>
        <v/>
      </c>
      <c r="AT1025" s="148">
        <v>0</v>
      </c>
      <c r="AU1025" s="170">
        <f>IFERROR(VLOOKUP(C1025,'2015'!$C$12:$AG$1887,31,FALSE),"-")</f>
        <v>0</v>
      </c>
      <c r="AV1025" s="106"/>
      <c r="AW1025" s="63">
        <f>IFERROR(VLOOKUP(C1025,Merkittävyysluokitus!$A$2:$J$1705,10,FALSE),"-")</f>
        <v>4</v>
      </c>
      <c r="AX1025" s="175">
        <f>IFERROR(VLOOKUP(C1025,Merkittävyysluokitus!$A$2:$J$1705,6,FALSE),"-")</f>
        <v>2.2215753424657527</v>
      </c>
      <c r="AY1025" s="175">
        <f>IFERROR(VLOOKUP(C1025,Merkittävyysluokitus!$A$2:$J$1705,7,FALSE),"-")</f>
        <v>0.43333333333333335</v>
      </c>
      <c r="AZ1025" s="175">
        <f>IFERROR(VLOOKUP(C1025,Merkittävyysluokitus!$A$2:$J$1705,8,FALSE),"-")</f>
        <v>1.6215753424657531</v>
      </c>
      <c r="BA1025" s="175">
        <f>IFERROR(VLOOKUP(C1025,Merkittävyysluokitus!$A$2:$J$1705,9,FALSE),"-")</f>
        <v>0.16666666666666666</v>
      </c>
      <c r="BB1025" s="203"/>
      <c r="BC1025" s="203" t="str">
        <f t="shared" si="253"/>
        <v>ei mallia</v>
      </c>
      <c r="BD1025" s="39" t="str">
        <f t="shared" si="261"/>
        <v>Ei luokiteltu</v>
      </c>
      <c r="BE1025" s="68" t="str">
        <f t="shared" si="248"/>
        <v>ei mallia</v>
      </c>
      <c r="BF1025" s="68" t="str">
        <f t="shared" si="249"/>
        <v>ei mallia</v>
      </c>
      <c r="BG1025" s="68" t="str">
        <f t="shared" si="250"/>
        <v>ei mallia</v>
      </c>
      <c r="BH1025" s="208" t="str">
        <f t="shared" si="251"/>
        <v>musta</v>
      </c>
      <c r="BI1025" s="39"/>
      <c r="BJ1025" s="39" t="str">
        <f>IF(F1025="ei löydy","uusi tie",IF(E1025=0,"tieosoite muuttunut",IF(E1025=1,VLOOKUP(D1025,'2015'!$F$12:$AL$1887,31,FALSE),"-")))</f>
        <v>musta</v>
      </c>
      <c r="BK1025" s="67" t="str">
        <f>IF(E1025=1,VLOOKUP(D1025,'2015'!$F$12:$AL$1887,32,FALSE),"-")</f>
        <v>musta</v>
      </c>
      <c r="BL1025" s="39" t="str">
        <f>IF(F1025="ei löydy","uusi tie",IF(E1025=0,"tieosoite muuttunut",IF(E1025=1,VLOOKUP(D1025,'2015'!$F$12:$AL$1887,33,FALSE),"-")))</f>
        <v>musta</v>
      </c>
      <c r="BM1025" s="39"/>
      <c r="BN1025" s="217" t="str">
        <f>VLOOKUP(D1025,'2015'!$F$12:$AL$1887,33,FALSE)</f>
        <v>musta</v>
      </c>
      <c r="BO1025" s="39"/>
      <c r="BP1025" s="115" t="s">
        <v>10</v>
      </c>
      <c r="BQ1025" s="30"/>
      <c r="BS1025" s="5"/>
      <c r="BU1025" s="37"/>
      <c r="BV1025" s="30" t="s">
        <v>10</v>
      </c>
      <c r="BX1025" t="str">
        <f>IF(E1025=1,VLOOKUP(D1025,'2015'!$F$12:$AX$1887,43,FALSE),"-")</f>
        <v>musta</v>
      </c>
      <c r="BY1025" t="str">
        <f>IF(E1025=1,VLOOKUP(D1025,'2015'!$F$12:$AX$1887,44,FALSE),"-")</f>
        <v>musta</v>
      </c>
      <c r="BZ1025" t="str">
        <f>IF(E1025=1,VLOOKUP(D1025,'2015'!$F$12:$AX$1887,45,FALSE),"-")</f>
        <v>musta</v>
      </c>
      <c r="CA1025" s="31">
        <f t="shared" si="256"/>
        <v>0</v>
      </c>
      <c r="CB1025" s="31">
        <f t="shared" si="257"/>
        <v>0</v>
      </c>
      <c r="CC1025" s="31">
        <f t="shared" si="258"/>
        <v>0</v>
      </c>
      <c r="CD1025" s="31">
        <f t="shared" si="259"/>
        <v>0</v>
      </c>
      <c r="CE1025" s="31">
        <f t="shared" si="260"/>
        <v>0</v>
      </c>
      <c r="CO1025" s="2" t="s">
        <v>35</v>
      </c>
      <c r="CP1025" s="2" t="s">
        <v>35</v>
      </c>
    </row>
    <row r="1026" spans="1:94" ht="15.75" thickBot="1" x14ac:dyDescent="0.3">
      <c r="A1026" s="50"/>
      <c r="B1026" s="50"/>
      <c r="C1026" s="50" t="str">
        <f t="shared" si="254"/>
        <v>11101_1_5986</v>
      </c>
      <c r="D1026" s="51" t="str">
        <f t="shared" si="255"/>
        <v>11101_1</v>
      </c>
      <c r="E1026" s="224">
        <f>IFERROR(VLOOKUP(C1026,'2015'!$C$12:$D$1887,2,FALSE),0)</f>
        <v>1</v>
      </c>
      <c r="F1026" s="51">
        <f>IFERROR(K1026-IFERROR(VLOOKUP(D1026,'2015'!$F$12:$I$1887,4,FALSE),"ei löydy"),"ei löydy")</f>
        <v>0</v>
      </c>
      <c r="G1026" s="224">
        <f>IFERROR(VLOOKUP(Työfile_2024!C1026,Liikennemalli!$D$6:$G$1921,4,FALSE),0)</f>
        <v>1</v>
      </c>
      <c r="H1026" s="225">
        <f>K1026-IFERROR(VLOOKUP(Työfile_2024!D1026,Liikennemalli!$C$6:$H$1921,6,FALSE),"ei löydy")</f>
        <v>0</v>
      </c>
      <c r="I1026" s="80">
        <v>11101</v>
      </c>
      <c r="J1026" s="52">
        <v>1</v>
      </c>
      <c r="K1026" s="52">
        <v>5986</v>
      </c>
      <c r="L1026" s="53"/>
      <c r="M1026" s="54"/>
      <c r="N1026" s="54"/>
      <c r="O1026" s="54"/>
      <c r="P1026" s="54"/>
      <c r="Q1026" s="55"/>
      <c r="R1026" s="55"/>
      <c r="S1026" s="55"/>
      <c r="T1026" s="55"/>
      <c r="U1026" s="52"/>
      <c r="V1026" s="56">
        <v>441</v>
      </c>
      <c r="W1026" s="56">
        <v>28</v>
      </c>
      <c r="X1026" s="56">
        <v>446</v>
      </c>
      <c r="Y1026" s="56">
        <f>VLOOKUP(D1026,Liikennemalli24!$D$2:$F$1804,2,FALSE)</f>
        <v>1140</v>
      </c>
      <c r="Z1026" s="57">
        <f>VLOOKUP(D1026,Liikennemalli24!$D$2:$F$1804,3,FALSE)</f>
        <v>0.39300000000000002</v>
      </c>
      <c r="AA1026" s="178">
        <f>IF(G1026=1,VLOOKUP(C1026,Liikennemalli!$D$6:$H$1921,2,FALSE),"-")</f>
        <v>179.195553662485</v>
      </c>
      <c r="AB1026" s="197">
        <f>IF(G1026=1,VLOOKUP(C1026,Liikennemalli!$D$6:$H$1921,3,FALSE),"-")</f>
        <v>0.76680391497924205</v>
      </c>
      <c r="AC1026" s="134">
        <f>IF(E1026=1,VLOOKUP(Työfile_2024!D1026,'2015'!$F$12:$X$1887,18,FALSE),"-")</f>
        <v>427</v>
      </c>
      <c r="AD1026" s="127">
        <f>IF(E1026=1,VLOOKUP(Työfile_2024!D1026,'2015'!$F$12:$X$1887,19,FALSE),"-")</f>
        <v>0.77</v>
      </c>
      <c r="AI1026" s="127">
        <f>IF(E1026=1,VLOOKUP(Työfile_2024!D1026,'2015'!$F$12:$AB$1887,20,FALSE),"-")</f>
        <v>0</v>
      </c>
      <c r="AJ1026" s="127">
        <f>IF(E1026=1,VLOOKUP(Työfile_2024!D1026,'2015'!$F$12:$AB$1887,21,FALSE),"-")</f>
        <v>0</v>
      </c>
      <c r="AK1026" s="127">
        <f>IF(E1026=1,VLOOKUP(Työfile_2024!D1026,'2015'!$F$12:$AB$1887,22,FALSE),"-")</f>
        <v>0</v>
      </c>
      <c r="AL1026" s="127">
        <f>IF(E1026=1,VLOOKUP(Työfile_2024!D1026,'2015'!$F$12:$AB$1887,23,FALSE),"-")</f>
        <v>0</v>
      </c>
      <c r="AM1026" s="56">
        <f>VLOOKUP(Työfile_2024!D1026,Tmatkat_20km_tarkasteltava_verk!$C$2:$D$1804,2,FALSE)</f>
        <v>174</v>
      </c>
      <c r="AN1026" s="148">
        <f t="shared" si="252"/>
        <v>0.39455782312925169</v>
      </c>
      <c r="AO1026" s="178">
        <f>IF(E1026=1,VLOOKUP(Työfile_2024!D1026,'2015'!$F$12:$AC$1887,24,FALSE),"-")</f>
        <v>11</v>
      </c>
      <c r="AP1026" s="52">
        <f>VLOOKUP(D1026,Tarkasteltava_verkko_2024_harva!$E$2:$I$1804,5,FALSE)</f>
        <v>0</v>
      </c>
      <c r="AQ1026" s="52">
        <f>VLOOKUP(D1026,Tarkasteltava_verkko_2024_harva!$E$2:$I$1804,4,FALSE)</f>
        <v>0</v>
      </c>
      <c r="AR1026" s="148">
        <v>0</v>
      </c>
      <c r="AS1026" s="170" t="str">
        <f>IFERROR(VLOOKUP(C1026,'2015'!$C$12:$AG$1887,30,FALSE),"-")</f>
        <v/>
      </c>
      <c r="AT1026" s="148">
        <v>0</v>
      </c>
      <c r="AU1026" s="170">
        <f>IFERROR(VLOOKUP(C1026,'2015'!$C$12:$AG$1887,31,FALSE),"-")</f>
        <v>0</v>
      </c>
      <c r="AV1026" s="106"/>
      <c r="AW1026" s="63">
        <f>IFERROR(VLOOKUP(C1026,Merkittävyysluokitus!$A$2:$J$1705,10,FALSE),"-")</f>
        <v>3</v>
      </c>
      <c r="AX1026" s="175">
        <f>IFERROR(VLOOKUP(C1026,Merkittävyysluokitus!$A$2:$J$1705,6,FALSE),"-")</f>
        <v>6.499522070015221</v>
      </c>
      <c r="AY1026" s="175">
        <f>IFERROR(VLOOKUP(C1026,Merkittävyysluokitus!$A$2:$J$1705,7,FALSE),"-")</f>
        <v>1.9129999999999998</v>
      </c>
      <c r="AZ1026" s="175">
        <f>IFERROR(VLOOKUP(C1026,Merkittävyysluokitus!$A$2:$J$1705,8,FALSE),"-")</f>
        <v>4.0865220700152207</v>
      </c>
      <c r="BA1026" s="175">
        <f>IFERROR(VLOOKUP(C1026,Merkittävyysluokitus!$A$2:$J$1705,9,FALSE),"-")</f>
        <v>0.5</v>
      </c>
      <c r="BB1026" s="203"/>
      <c r="BC1026" s="203" t="str">
        <f t="shared" si="253"/>
        <v/>
      </c>
      <c r="BD1026" s="39" t="str">
        <f t="shared" si="261"/>
        <v>musta</v>
      </c>
      <c r="BE1026" s="68" t="str">
        <f t="shared" si="248"/>
        <v>musta</v>
      </c>
      <c r="BF1026" s="68" t="str">
        <f t="shared" si="249"/>
        <v>musta</v>
      </c>
      <c r="BG1026" s="68" t="str">
        <f t="shared" si="250"/>
        <v>musta</v>
      </c>
      <c r="BH1026" s="208" t="str">
        <f t="shared" si="251"/>
        <v>musta</v>
      </c>
      <c r="BI1026" s="39"/>
      <c r="BJ1026" s="39" t="str">
        <f>IF(F1026="ei löydy","uusi tie",IF(E1026=0,"tieosoite muuttunut",IF(E1026=1,VLOOKUP(D1026,'2015'!$F$12:$AL$1887,31,FALSE),"-")))</f>
        <v>musta</v>
      </c>
      <c r="BK1026" s="67" t="str">
        <f>IF(E1026=1,VLOOKUP(D1026,'2015'!$F$12:$AL$1887,32,FALSE),"-")</f>
        <v>musta</v>
      </c>
      <c r="BL1026" s="39" t="str">
        <f>IF(F1026="ei löydy","uusi tie",IF(E1026=0,"tieosoite muuttunut",IF(E1026=1,VLOOKUP(D1026,'2015'!$F$12:$AL$1887,33,FALSE),"-")))</f>
        <v>musta</v>
      </c>
      <c r="BM1026" s="39"/>
      <c r="BN1026" s="217" t="str">
        <f>VLOOKUP(D1026,'2015'!$F$12:$AL$1887,33,FALSE)</f>
        <v>musta</v>
      </c>
      <c r="BO1026" s="39"/>
      <c r="BP1026" s="115" t="s">
        <v>10</v>
      </c>
      <c r="BQ1026" s="30"/>
      <c r="BS1026" s="5"/>
      <c r="BU1026" s="37"/>
      <c r="BV1026" s="30" t="s">
        <v>10</v>
      </c>
      <c r="BX1026" t="str">
        <f>IF(E1026=1,VLOOKUP(D1026,'2015'!$F$12:$AX$1887,43,FALSE),"-")</f>
        <v>musta</v>
      </c>
      <c r="BY1026" t="str">
        <f>IF(E1026=1,VLOOKUP(D1026,'2015'!$F$12:$AX$1887,44,FALSE),"-")</f>
        <v>musta</v>
      </c>
      <c r="BZ1026" t="str">
        <f>IF(E1026=1,VLOOKUP(D1026,'2015'!$F$12:$AX$1887,45,FALSE),"-")</f>
        <v>musta</v>
      </c>
      <c r="CA1026" s="31">
        <f t="shared" si="256"/>
        <v>11</v>
      </c>
      <c r="CB1026" s="31">
        <f t="shared" si="257"/>
        <v>10</v>
      </c>
      <c r="CC1026" s="31">
        <f t="shared" si="258"/>
        <v>0</v>
      </c>
      <c r="CD1026" s="31">
        <f t="shared" si="259"/>
        <v>1</v>
      </c>
      <c r="CE1026" s="31">
        <f t="shared" si="260"/>
        <v>0</v>
      </c>
      <c r="CO1026" s="2" t="s">
        <v>35</v>
      </c>
      <c r="CP1026" s="2" t="s">
        <v>35</v>
      </c>
    </row>
    <row r="1027" spans="1:94" ht="15.75" thickBot="1" x14ac:dyDescent="0.3">
      <c r="A1027" s="50"/>
      <c r="B1027" s="50"/>
      <c r="C1027" s="50" t="str">
        <f t="shared" si="254"/>
        <v>11101_2_5216</v>
      </c>
      <c r="D1027" s="51" t="str">
        <f t="shared" si="255"/>
        <v>11101_2</v>
      </c>
      <c r="E1027" s="224">
        <f>IFERROR(VLOOKUP(C1027,'2015'!$C$12:$D$1887,2,FALSE),0)</f>
        <v>1</v>
      </c>
      <c r="F1027" s="51">
        <f>IFERROR(K1027-IFERROR(VLOOKUP(D1027,'2015'!$F$12:$I$1887,4,FALSE),"ei löydy"),"ei löydy")</f>
        <v>0</v>
      </c>
      <c r="G1027" s="224">
        <f>IFERROR(VLOOKUP(Työfile_2024!C1027,Liikennemalli!$D$6:$G$1921,4,FALSE),0)</f>
        <v>1</v>
      </c>
      <c r="H1027" s="225">
        <f>K1027-IFERROR(VLOOKUP(Työfile_2024!D1027,Liikennemalli!$C$6:$H$1921,6,FALSE),"ei löydy")</f>
        <v>0</v>
      </c>
      <c r="I1027" s="80">
        <v>11101</v>
      </c>
      <c r="J1027" s="52">
        <v>2</v>
      </c>
      <c r="K1027" s="52">
        <v>5216</v>
      </c>
      <c r="L1027" s="53"/>
      <c r="M1027" s="54"/>
      <c r="N1027" s="54"/>
      <c r="O1027" s="54"/>
      <c r="P1027" s="54"/>
      <c r="Q1027" s="55"/>
      <c r="R1027" s="55"/>
      <c r="S1027" s="55"/>
      <c r="T1027" s="55"/>
      <c r="U1027" s="52"/>
      <c r="V1027" s="56">
        <v>347.89417177914112</v>
      </c>
      <c r="W1027" s="56">
        <v>23.099693251533743</v>
      </c>
      <c r="X1027" s="56">
        <v>352.89417177914112</v>
      </c>
      <c r="Y1027" s="56">
        <f>VLOOKUP(D1027,Liikennemalli24!$D$2:$F$1804,2,FALSE)</f>
        <v>1399</v>
      </c>
      <c r="Z1027" s="57">
        <f>VLOOKUP(D1027,Liikennemalli24!$D$2:$F$1804,3,FALSE)</f>
        <v>0.55700000000000005</v>
      </c>
      <c r="AA1027" s="178">
        <f>IF(G1027=1,VLOOKUP(C1027,Liikennemalli!$D$6:$H$1921,2,FALSE),"-")</f>
        <v>136.011586111204</v>
      </c>
      <c r="AB1027" s="197">
        <f>IF(G1027=1,VLOOKUP(C1027,Liikennemalli!$D$6:$H$1921,3,FALSE),"-")</f>
        <v>0.51595924422358397</v>
      </c>
      <c r="AC1027" s="134">
        <f>IF(E1027=1,VLOOKUP(Työfile_2024!D1027,'2015'!$F$12:$X$1887,18,FALSE),"-")</f>
        <v>323</v>
      </c>
      <c r="AD1027" s="127">
        <f>IF(E1027=1,VLOOKUP(Työfile_2024!D1027,'2015'!$F$12:$X$1887,19,FALSE),"-")</f>
        <v>0.87</v>
      </c>
      <c r="AI1027" s="127">
        <f>IF(E1027=1,VLOOKUP(Työfile_2024!D1027,'2015'!$F$12:$AB$1887,20,FALSE),"-")</f>
        <v>0</v>
      </c>
      <c r="AJ1027" s="127">
        <f>IF(E1027=1,VLOOKUP(Työfile_2024!D1027,'2015'!$F$12:$AB$1887,21,FALSE),"-")</f>
        <v>0</v>
      </c>
      <c r="AK1027" s="127">
        <f>IF(E1027=1,VLOOKUP(Työfile_2024!D1027,'2015'!$F$12:$AB$1887,22,FALSE),"-")</f>
        <v>0</v>
      </c>
      <c r="AL1027" s="127">
        <f>IF(E1027=1,VLOOKUP(Työfile_2024!D1027,'2015'!$F$12:$AB$1887,23,FALSE),"-")</f>
        <v>0</v>
      </c>
      <c r="AM1027" s="56">
        <f>VLOOKUP(Työfile_2024!D1027,Tmatkat_20km_tarkasteltava_verk!$C$2:$D$1804,2,FALSE)</f>
        <v>135</v>
      </c>
      <c r="AN1027" s="148">
        <f t="shared" si="252"/>
        <v>0.3880490417807404</v>
      </c>
      <c r="AO1027" s="178">
        <f>IF(E1027=1,VLOOKUP(Työfile_2024!D1027,'2015'!$F$12:$AC$1887,24,FALSE),"-")</f>
        <v>14</v>
      </c>
      <c r="AP1027" s="52">
        <f>VLOOKUP(D1027,Tarkasteltava_verkko_2024_harva!$E$2:$I$1804,5,FALSE)</f>
        <v>0</v>
      </c>
      <c r="AQ1027" s="52">
        <f>VLOOKUP(D1027,Tarkasteltava_verkko_2024_harva!$E$2:$I$1804,4,FALSE)</f>
        <v>0</v>
      </c>
      <c r="AR1027" s="148">
        <v>0</v>
      </c>
      <c r="AS1027" s="170" t="str">
        <f>IFERROR(VLOOKUP(C1027,'2015'!$C$12:$AG$1887,30,FALSE),"-")</f>
        <v/>
      </c>
      <c r="AT1027" s="148">
        <v>0</v>
      </c>
      <c r="AU1027" s="170">
        <f>IFERROR(VLOOKUP(C1027,'2015'!$C$12:$AG$1887,31,FALSE),"-")</f>
        <v>0</v>
      </c>
      <c r="AV1027" s="106"/>
      <c r="AW1027" s="63">
        <f>IFERROR(VLOOKUP(C1027,Merkittävyysluokitus!$A$2:$J$1705,10,FALSE),"-")</f>
        <v>3</v>
      </c>
      <c r="AX1027" s="175">
        <f>IFERROR(VLOOKUP(C1027,Merkittävyysluokitus!$A$2:$J$1705,6,FALSE),"-")</f>
        <v>5.6104226242167874</v>
      </c>
      <c r="AY1027" s="175">
        <f>IFERROR(VLOOKUP(C1027,Merkittävyysluokitus!$A$2:$J$1705,7,FALSE),"-")</f>
        <v>1.5070158486707563</v>
      </c>
      <c r="AZ1027" s="175">
        <f>IFERROR(VLOOKUP(C1027,Merkittävyysluokitus!$A$2:$J$1705,8,FALSE),"-")</f>
        <v>3.6034067755460311</v>
      </c>
      <c r="BA1027" s="175">
        <f>IFERROR(VLOOKUP(C1027,Merkittävyysluokitus!$A$2:$J$1705,9,FALSE),"-")</f>
        <v>0.5</v>
      </c>
      <c r="BB1027" s="203"/>
      <c r="BC1027" s="203" t="str">
        <f t="shared" si="253"/>
        <v/>
      </c>
      <c r="BD1027" s="39" t="str">
        <f t="shared" si="261"/>
        <v>musta</v>
      </c>
      <c r="BE1027" s="68" t="str">
        <f t="shared" si="248"/>
        <v>musta</v>
      </c>
      <c r="BF1027" s="68" t="str">
        <f t="shared" si="249"/>
        <v>musta</v>
      </c>
      <c r="BG1027" s="68" t="str">
        <f t="shared" si="250"/>
        <v>musta</v>
      </c>
      <c r="BH1027" s="208" t="str">
        <f t="shared" si="251"/>
        <v>musta</v>
      </c>
      <c r="BI1027" s="39"/>
      <c r="BJ1027" s="39" t="str">
        <f>IF(F1027="ei löydy","uusi tie",IF(E1027=0,"tieosoite muuttunut",IF(E1027=1,VLOOKUP(D1027,'2015'!$F$12:$AL$1887,31,FALSE),"-")))</f>
        <v>musta</v>
      </c>
      <c r="BK1027" s="67" t="str">
        <f>IF(E1027=1,VLOOKUP(D1027,'2015'!$F$12:$AL$1887,32,FALSE),"-")</f>
        <v>musta</v>
      </c>
      <c r="BL1027" s="39" t="str">
        <f>IF(F1027="ei löydy","uusi tie",IF(E1027=0,"tieosoite muuttunut",IF(E1027=1,VLOOKUP(D1027,'2015'!$F$12:$AL$1887,33,FALSE),"-")))</f>
        <v>musta</v>
      </c>
      <c r="BM1027" s="39"/>
      <c r="BN1027" s="217" t="str">
        <f>VLOOKUP(D1027,'2015'!$F$12:$AL$1887,33,FALSE)</f>
        <v>musta</v>
      </c>
      <c r="BO1027" s="39"/>
      <c r="BP1027" s="115" t="s">
        <v>10</v>
      </c>
      <c r="BQ1027" s="30"/>
      <c r="BS1027" s="5"/>
      <c r="BU1027" s="37"/>
      <c r="BV1027" s="30" t="s">
        <v>10</v>
      </c>
      <c r="BX1027" t="str">
        <f>IF(E1027=1,VLOOKUP(D1027,'2015'!$F$12:$AX$1887,43,FALSE),"-")</f>
        <v>musta</v>
      </c>
      <c r="BY1027" t="str">
        <f>IF(E1027=1,VLOOKUP(D1027,'2015'!$F$12:$AX$1887,44,FALSE),"-")</f>
        <v>musta</v>
      </c>
      <c r="BZ1027" t="str">
        <f>IF(E1027=1,VLOOKUP(D1027,'2015'!$F$12:$AX$1887,45,FALSE),"-")</f>
        <v>musta</v>
      </c>
      <c r="CA1027" s="31">
        <f t="shared" si="256"/>
        <v>11</v>
      </c>
      <c r="CB1027" s="31">
        <f t="shared" si="257"/>
        <v>10</v>
      </c>
      <c r="CC1027" s="31">
        <f t="shared" si="258"/>
        <v>0</v>
      </c>
      <c r="CD1027" s="31">
        <f t="shared" si="259"/>
        <v>1</v>
      </c>
      <c r="CE1027" s="31">
        <f t="shared" si="260"/>
        <v>0</v>
      </c>
      <c r="CO1027" s="2" t="s">
        <v>35</v>
      </c>
      <c r="CP1027" s="2" t="s">
        <v>35</v>
      </c>
    </row>
    <row r="1028" spans="1:94" ht="15.75" thickBot="1" x14ac:dyDescent="0.3">
      <c r="A1028" s="50"/>
      <c r="B1028" s="50"/>
      <c r="C1028" s="50" t="str">
        <f t="shared" si="254"/>
        <v>11107_1_3908</v>
      </c>
      <c r="D1028" s="51" t="str">
        <f t="shared" si="255"/>
        <v>11107_1</v>
      </c>
      <c r="E1028" s="224">
        <f>IFERROR(VLOOKUP(C1028,'2015'!$C$12:$D$1887,2,FALSE),0)</f>
        <v>1</v>
      </c>
      <c r="F1028" s="51">
        <f>IFERROR(K1028-IFERROR(VLOOKUP(D1028,'2015'!$F$12:$I$1887,4,FALSE),"ei löydy"),"ei löydy")</f>
        <v>0</v>
      </c>
      <c r="G1028" s="224">
        <f>IFERROR(VLOOKUP(Työfile_2024!C1028,Liikennemalli!$D$6:$G$1921,4,FALSE),0)</f>
        <v>1</v>
      </c>
      <c r="H1028" s="225">
        <f>K1028-IFERROR(VLOOKUP(Työfile_2024!D1028,Liikennemalli!$C$6:$H$1921,6,FALSE),"ei löydy")</f>
        <v>0</v>
      </c>
      <c r="I1028" s="80">
        <v>11107</v>
      </c>
      <c r="J1028" s="52">
        <v>1</v>
      </c>
      <c r="K1028" s="52">
        <v>3908</v>
      </c>
      <c r="L1028" s="53"/>
      <c r="M1028" s="54"/>
      <c r="N1028" s="54"/>
      <c r="O1028" s="54"/>
      <c r="P1028" s="54"/>
      <c r="Q1028" s="55"/>
      <c r="R1028" s="55"/>
      <c r="S1028" s="55"/>
      <c r="T1028" s="55"/>
      <c r="U1028" s="52"/>
      <c r="V1028" s="56">
        <v>203</v>
      </c>
      <c r="W1028" s="56">
        <v>10</v>
      </c>
      <c r="X1028" s="56">
        <v>202</v>
      </c>
      <c r="Y1028" s="56">
        <f>VLOOKUP(D1028,Liikennemalli24!$D$2:$F$1804,2,FALSE)</f>
        <v>1618</v>
      </c>
      <c r="Z1028" s="57">
        <f>VLOOKUP(D1028,Liikennemalli24!$D$2:$F$1804,3,FALSE)</f>
        <v>0.876</v>
      </c>
      <c r="AA1028" s="178">
        <f>IF(G1028=1,VLOOKUP(C1028,Liikennemalli!$D$6:$H$1921,2,FALSE),"-")</f>
        <v>0</v>
      </c>
      <c r="AB1028" s="197">
        <f>IF(G1028=1,VLOOKUP(C1028,Liikennemalli!$D$6:$H$1921,3,FALSE),"-")</f>
        <v>0</v>
      </c>
      <c r="AC1028" s="134">
        <f>IF(E1028=1,VLOOKUP(Työfile_2024!D1028,'2015'!$F$12:$X$1887,18,FALSE),"-")</f>
        <v>82</v>
      </c>
      <c r="AD1028" s="127">
        <f>IF(E1028=1,VLOOKUP(Työfile_2024!D1028,'2015'!$F$12:$X$1887,19,FALSE),"-")</f>
        <v>0.64</v>
      </c>
      <c r="AI1028" s="127">
        <f>IF(E1028=1,VLOOKUP(Työfile_2024!D1028,'2015'!$F$12:$AB$1887,20,FALSE),"-")</f>
        <v>0</v>
      </c>
      <c r="AJ1028" s="127">
        <f>IF(E1028=1,VLOOKUP(Työfile_2024!D1028,'2015'!$F$12:$AB$1887,21,FALSE),"-")</f>
        <v>0</v>
      </c>
      <c r="AK1028" s="127">
        <f>IF(E1028=1,VLOOKUP(Työfile_2024!D1028,'2015'!$F$12:$AB$1887,22,FALSE),"-")</f>
        <v>0</v>
      </c>
      <c r="AL1028" s="127">
        <f>IF(E1028=1,VLOOKUP(Työfile_2024!D1028,'2015'!$F$12:$AB$1887,23,FALSE),"-")</f>
        <v>0</v>
      </c>
      <c r="AM1028" s="56">
        <f>VLOOKUP(Työfile_2024!D1028,Tmatkat_20km_tarkasteltava_verk!$C$2:$D$1804,2,FALSE)</f>
        <v>53</v>
      </c>
      <c r="AN1028" s="148">
        <f t="shared" si="252"/>
        <v>0.26108374384236455</v>
      </c>
      <c r="AO1028" s="178">
        <f>IF(E1028=1,VLOOKUP(Työfile_2024!D1028,'2015'!$F$12:$AC$1887,24,FALSE),"-")</f>
        <v>7</v>
      </c>
      <c r="AP1028" s="52">
        <f>VLOOKUP(D1028,Tarkasteltava_verkko_2024_harva!$E$2:$I$1804,5,FALSE)</f>
        <v>0</v>
      </c>
      <c r="AQ1028" s="52">
        <f>VLOOKUP(D1028,Tarkasteltava_verkko_2024_harva!$E$2:$I$1804,4,FALSE)</f>
        <v>0</v>
      </c>
      <c r="AR1028" s="148">
        <v>0</v>
      </c>
      <c r="AS1028" s="170" t="str">
        <f>IFERROR(VLOOKUP(C1028,'2015'!$C$12:$AG$1887,30,FALSE),"-")</f>
        <v/>
      </c>
      <c r="AT1028" s="148">
        <v>0</v>
      </c>
      <c r="AU1028" s="170">
        <f>IFERROR(VLOOKUP(C1028,'2015'!$C$12:$AG$1887,31,FALSE),"-")</f>
        <v>0</v>
      </c>
      <c r="AV1028" s="106"/>
      <c r="AW1028" s="63">
        <f>IFERROR(VLOOKUP(C1028,Merkittävyysluokitus!$A$2:$J$1705,10,FALSE),"-")</f>
        <v>3</v>
      </c>
      <c r="AX1028" s="175">
        <f>IFERROR(VLOOKUP(C1028,Merkittävyysluokitus!$A$2:$J$1705,6,FALSE),"-")</f>
        <v>3.5621506849315061</v>
      </c>
      <c r="AY1028" s="175">
        <f>IFERROR(VLOOKUP(C1028,Merkittävyysluokitus!$A$2:$J$1705,7,FALSE),"-")</f>
        <v>0.84233333333333316</v>
      </c>
      <c r="AZ1028" s="175">
        <f>IFERROR(VLOOKUP(C1028,Merkittävyysluokitus!$A$2:$J$1705,8,FALSE),"-")</f>
        <v>2.2198173515981732</v>
      </c>
      <c r="BA1028" s="175">
        <f>IFERROR(VLOOKUP(C1028,Merkittävyysluokitus!$A$2:$J$1705,9,FALSE),"-")</f>
        <v>0.5</v>
      </c>
      <c r="BB1028" s="203"/>
      <c r="BC1028" s="203" t="str">
        <f t="shared" si="253"/>
        <v/>
      </c>
      <c r="BD1028" s="39" t="str">
        <f t="shared" si="261"/>
        <v>musta</v>
      </c>
      <c r="BE1028" s="68" t="str">
        <f t="shared" si="248"/>
        <v>punainen</v>
      </c>
      <c r="BF1028" s="68" t="str">
        <f t="shared" si="249"/>
        <v>musta</v>
      </c>
      <c r="BG1028" s="68" t="str">
        <f t="shared" si="250"/>
        <v>musta</v>
      </c>
      <c r="BH1028" s="208" t="str">
        <f t="shared" si="251"/>
        <v>musta</v>
      </c>
      <c r="BI1028" s="39"/>
      <c r="BJ1028" s="39" t="str">
        <f>IF(F1028="ei löydy","uusi tie",IF(E1028=0,"tieosoite muuttunut",IF(E1028=1,VLOOKUP(D1028,'2015'!$F$12:$AL$1887,31,FALSE),"-")))</f>
        <v>musta</v>
      </c>
      <c r="BK1028" s="67" t="str">
        <f>IF(E1028=1,VLOOKUP(D1028,'2015'!$F$12:$AL$1887,32,FALSE),"-")</f>
        <v>musta</v>
      </c>
      <c r="BL1028" s="39" t="str">
        <f>IF(F1028="ei löydy","uusi tie",IF(E1028=0,"tieosoite muuttunut",IF(E1028=1,VLOOKUP(D1028,'2015'!$F$12:$AL$1887,33,FALSE),"-")))</f>
        <v>musta</v>
      </c>
      <c r="BM1028" s="39"/>
      <c r="BN1028" s="217" t="str">
        <f>VLOOKUP(D1028,'2015'!$F$12:$AL$1887,33,FALSE)</f>
        <v>musta</v>
      </c>
      <c r="BO1028" s="39"/>
      <c r="BP1028" s="115" t="s">
        <v>10</v>
      </c>
      <c r="BQ1028" s="30"/>
      <c r="BS1028" s="5"/>
      <c r="BU1028" s="37"/>
      <c r="BV1028" s="30" t="s">
        <v>10</v>
      </c>
      <c r="BX1028" t="str">
        <f>IF(E1028=1,VLOOKUP(D1028,'2015'!$F$12:$AX$1887,43,FALSE),"-")</f>
        <v>musta</v>
      </c>
      <c r="BY1028" t="str">
        <f>IF(E1028=1,VLOOKUP(D1028,'2015'!$F$12:$AX$1887,44,FALSE),"-")</f>
        <v>musta</v>
      </c>
      <c r="BZ1028" t="str">
        <f>IF(E1028=1,VLOOKUP(D1028,'2015'!$F$12:$AX$1887,45,FALSE),"-")</f>
        <v>musta</v>
      </c>
      <c r="CA1028" s="31">
        <f t="shared" si="256"/>
        <v>10</v>
      </c>
      <c r="CB1028" s="31">
        <f t="shared" si="257"/>
        <v>10</v>
      </c>
      <c r="CC1028" s="31">
        <f t="shared" si="258"/>
        <v>0</v>
      </c>
      <c r="CD1028" s="31">
        <f t="shared" si="259"/>
        <v>0</v>
      </c>
      <c r="CE1028" s="31">
        <f t="shared" si="260"/>
        <v>0</v>
      </c>
      <c r="CO1028" s="2" t="s">
        <v>35</v>
      </c>
      <c r="CP1028" s="2" t="s">
        <v>35</v>
      </c>
    </row>
    <row r="1029" spans="1:94" ht="15.75" thickBot="1" x14ac:dyDescent="0.3">
      <c r="A1029" s="50"/>
      <c r="B1029" s="50"/>
      <c r="C1029" s="50" t="str">
        <f t="shared" si="254"/>
        <v>11108_1_6120</v>
      </c>
      <c r="D1029" s="51" t="str">
        <f t="shared" si="255"/>
        <v>11108_1</v>
      </c>
      <c r="E1029" s="224">
        <f>IFERROR(VLOOKUP(C1029,'2015'!$C$12:$D$1887,2,FALSE),0)</f>
        <v>1</v>
      </c>
      <c r="F1029" s="51">
        <f>IFERROR(K1029-IFERROR(VLOOKUP(D1029,'2015'!$F$12:$I$1887,4,FALSE),"ei löydy"),"ei löydy")</f>
        <v>0</v>
      </c>
      <c r="G1029" s="224">
        <f>IFERROR(VLOOKUP(Työfile_2024!C1029,Liikennemalli!$D$6:$G$1921,4,FALSE),0)</f>
        <v>1</v>
      </c>
      <c r="H1029" s="225">
        <f>K1029-IFERROR(VLOOKUP(Työfile_2024!D1029,Liikennemalli!$C$6:$H$1921,6,FALSE),"ei löydy")</f>
        <v>0</v>
      </c>
      <c r="I1029" s="80">
        <v>11108</v>
      </c>
      <c r="J1029" s="52">
        <v>1</v>
      </c>
      <c r="K1029" s="52">
        <v>6120</v>
      </c>
      <c r="L1029" s="53"/>
      <c r="M1029" s="54"/>
      <c r="N1029" s="54"/>
      <c r="O1029" s="54"/>
      <c r="P1029" s="54"/>
      <c r="Q1029" s="55"/>
      <c r="R1029" s="55"/>
      <c r="S1029" s="55"/>
      <c r="T1029" s="55"/>
      <c r="U1029" s="52"/>
      <c r="V1029" s="56">
        <v>179</v>
      </c>
      <c r="W1029" s="56">
        <v>9</v>
      </c>
      <c r="X1029" s="56">
        <v>176</v>
      </c>
      <c r="Y1029" s="56">
        <f>VLOOKUP(D1029,Liikennemalli24!$D$2:$F$1804,2,FALSE)</f>
        <v>1344</v>
      </c>
      <c r="Z1029" s="57">
        <f>VLOOKUP(D1029,Liikennemalli24!$D$2:$F$1804,3,FALSE)</f>
        <v>0.56299999999999994</v>
      </c>
      <c r="AA1029" s="178">
        <f>IF(G1029=1,VLOOKUP(C1029,Liikennemalli!$D$6:$H$1921,2,FALSE),"-")</f>
        <v>0</v>
      </c>
      <c r="AB1029" s="197">
        <f>IF(G1029=1,VLOOKUP(C1029,Liikennemalli!$D$6:$H$1921,3,FALSE),"-")</f>
        <v>0</v>
      </c>
      <c r="AC1029" s="134">
        <f>IF(E1029=1,VLOOKUP(Työfile_2024!D1029,'2015'!$F$12:$X$1887,18,FALSE),"-")</f>
        <v>188</v>
      </c>
      <c r="AD1029" s="127">
        <f>IF(E1029=1,VLOOKUP(Työfile_2024!D1029,'2015'!$F$12:$X$1887,19,FALSE),"-")</f>
        <v>0.72</v>
      </c>
      <c r="AI1029" s="127">
        <f>IF(E1029=1,VLOOKUP(Työfile_2024!D1029,'2015'!$F$12:$AB$1887,20,FALSE),"-")</f>
        <v>0</v>
      </c>
      <c r="AJ1029" s="127">
        <f>IF(E1029=1,VLOOKUP(Työfile_2024!D1029,'2015'!$F$12:$AB$1887,21,FALSE),"-")</f>
        <v>0</v>
      </c>
      <c r="AK1029" s="127">
        <f>IF(E1029=1,VLOOKUP(Työfile_2024!D1029,'2015'!$F$12:$AB$1887,22,FALSE),"-")</f>
        <v>0</v>
      </c>
      <c r="AL1029" s="127">
        <f>IF(E1029=1,VLOOKUP(Työfile_2024!D1029,'2015'!$F$12:$AB$1887,23,FALSE),"-")</f>
        <v>0</v>
      </c>
      <c r="AM1029" s="56">
        <f>VLOOKUP(Työfile_2024!D1029,Tmatkat_20km_tarkasteltava_verk!$C$2:$D$1804,2,FALSE)</f>
        <v>72</v>
      </c>
      <c r="AN1029" s="148">
        <f t="shared" si="252"/>
        <v>0.4022346368715084</v>
      </c>
      <c r="AO1029" s="178">
        <f>IF(E1029=1,VLOOKUP(Työfile_2024!D1029,'2015'!$F$12:$AC$1887,24,FALSE),"-")</f>
        <v>15</v>
      </c>
      <c r="AP1029" s="52">
        <f>VLOOKUP(D1029,Tarkasteltava_verkko_2024_harva!$E$2:$I$1804,5,FALSE)</f>
        <v>0</v>
      </c>
      <c r="AQ1029" s="52">
        <f>VLOOKUP(D1029,Tarkasteltava_verkko_2024_harva!$E$2:$I$1804,4,FALSE)</f>
        <v>0</v>
      </c>
      <c r="AR1029" s="148">
        <v>0</v>
      </c>
      <c r="AS1029" s="170" t="str">
        <f>IFERROR(VLOOKUP(C1029,'2015'!$C$12:$AG$1887,30,FALSE),"-")</f>
        <v/>
      </c>
      <c r="AT1029" s="148">
        <v>0</v>
      </c>
      <c r="AU1029" s="170">
        <f>IFERROR(VLOOKUP(C1029,'2015'!$C$12:$AG$1887,31,FALSE),"-")</f>
        <v>0</v>
      </c>
      <c r="AV1029" s="106"/>
      <c r="AW1029" s="63">
        <f>IFERROR(VLOOKUP(C1029,Merkittävyysluokitus!$A$2:$J$1705,10,FALSE),"-")</f>
        <v>3</v>
      </c>
      <c r="AX1029" s="175">
        <f>IFERROR(VLOOKUP(C1029,Merkittävyysluokitus!$A$2:$J$1705,6,FALSE),"-")</f>
        <v>3.2705616438356162</v>
      </c>
      <c r="AY1029" s="175">
        <f>IFERROR(VLOOKUP(C1029,Merkittävyysluokitus!$A$2:$J$1705,7,FALSE),"-")</f>
        <v>0.78033333333333332</v>
      </c>
      <c r="AZ1029" s="175">
        <f>IFERROR(VLOOKUP(C1029,Merkittävyysluokitus!$A$2:$J$1705,8,FALSE),"-")</f>
        <v>1.8235616438356161</v>
      </c>
      <c r="BA1029" s="175">
        <f>IFERROR(VLOOKUP(C1029,Merkittävyysluokitus!$A$2:$J$1705,9,FALSE),"-")</f>
        <v>0.66666666666666663</v>
      </c>
      <c r="BB1029" s="203"/>
      <c r="BC1029" s="203" t="str">
        <f t="shared" si="253"/>
        <v/>
      </c>
      <c r="BD1029" s="39" t="str">
        <f t="shared" si="261"/>
        <v>musta</v>
      </c>
      <c r="BE1029" s="68" t="str">
        <f t="shared" si="248"/>
        <v>musta</v>
      </c>
      <c r="BF1029" s="68" t="str">
        <f t="shared" si="249"/>
        <v>musta</v>
      </c>
      <c r="BG1029" s="68" t="str">
        <f t="shared" si="250"/>
        <v>musta</v>
      </c>
      <c r="BH1029" s="208" t="str">
        <f t="shared" si="251"/>
        <v>musta</v>
      </c>
      <c r="BI1029" s="39"/>
      <c r="BJ1029" s="39" t="str">
        <f>IF(F1029="ei löydy","uusi tie",IF(E1029=0,"tieosoite muuttunut",IF(E1029=1,VLOOKUP(D1029,'2015'!$F$12:$AL$1887,31,FALSE),"-")))</f>
        <v>musta</v>
      </c>
      <c r="BK1029" s="67" t="str">
        <f>IF(E1029=1,VLOOKUP(D1029,'2015'!$F$12:$AL$1887,32,FALSE),"-")</f>
        <v>musta</v>
      </c>
      <c r="BL1029" s="39" t="str">
        <f>IF(F1029="ei löydy","uusi tie",IF(E1029=0,"tieosoite muuttunut",IF(E1029=1,VLOOKUP(D1029,'2015'!$F$12:$AL$1887,33,FALSE),"-")))</f>
        <v>musta</v>
      </c>
      <c r="BM1029" s="39"/>
      <c r="BN1029" s="217" t="str">
        <f>VLOOKUP(D1029,'2015'!$F$12:$AL$1887,33,FALSE)</f>
        <v>musta</v>
      </c>
      <c r="BO1029" s="39"/>
      <c r="BP1029" s="115" t="s">
        <v>10</v>
      </c>
      <c r="BQ1029" s="30"/>
      <c r="BS1029" s="5"/>
      <c r="BU1029" s="37"/>
      <c r="BV1029" s="30" t="s">
        <v>10</v>
      </c>
      <c r="BX1029" t="str">
        <f>IF(E1029=1,VLOOKUP(D1029,'2015'!$F$12:$AX$1887,43,FALSE),"-")</f>
        <v>musta</v>
      </c>
      <c r="BY1029" t="str">
        <f>IF(E1029=1,VLOOKUP(D1029,'2015'!$F$12:$AX$1887,44,FALSE),"-")</f>
        <v>musta</v>
      </c>
      <c r="BZ1029" t="str">
        <f>IF(E1029=1,VLOOKUP(D1029,'2015'!$F$12:$AX$1887,45,FALSE),"-")</f>
        <v>musta</v>
      </c>
      <c r="CA1029" s="31">
        <f t="shared" si="256"/>
        <v>10</v>
      </c>
      <c r="CB1029" s="31">
        <f t="shared" si="257"/>
        <v>10</v>
      </c>
      <c r="CC1029" s="31">
        <f t="shared" si="258"/>
        <v>0</v>
      </c>
      <c r="CD1029" s="31">
        <f t="shared" si="259"/>
        <v>0</v>
      </c>
      <c r="CE1029" s="31">
        <f t="shared" si="260"/>
        <v>0</v>
      </c>
      <c r="CO1029" s="2" t="s">
        <v>35</v>
      </c>
      <c r="CP1029" s="2" t="s">
        <v>35</v>
      </c>
    </row>
    <row r="1030" spans="1:94" ht="15.75" thickBot="1" x14ac:dyDescent="0.3">
      <c r="A1030" s="50"/>
      <c r="B1030" s="50"/>
      <c r="C1030" s="50" t="str">
        <f t="shared" si="254"/>
        <v>11109_1_3732</v>
      </c>
      <c r="D1030" s="51" t="str">
        <f t="shared" si="255"/>
        <v>11109_1</v>
      </c>
      <c r="E1030" s="224">
        <f>IFERROR(VLOOKUP(C1030,'2015'!$C$12:$D$1887,2,FALSE),0)</f>
        <v>1</v>
      </c>
      <c r="F1030" s="51">
        <f>IFERROR(K1030-IFERROR(VLOOKUP(D1030,'2015'!$F$12:$I$1887,4,FALSE),"ei löydy"),"ei löydy")</f>
        <v>0</v>
      </c>
      <c r="G1030" s="224">
        <f>IFERROR(VLOOKUP(Työfile_2024!C1030,Liikennemalli!$D$6:$G$1921,4,FALSE),0)</f>
        <v>1</v>
      </c>
      <c r="H1030" s="225">
        <f>K1030-IFERROR(VLOOKUP(Työfile_2024!D1030,Liikennemalli!$C$6:$H$1921,6,FALSE),"ei löydy")</f>
        <v>0</v>
      </c>
      <c r="I1030" s="80">
        <v>11109</v>
      </c>
      <c r="J1030" s="52">
        <v>1</v>
      </c>
      <c r="K1030" s="52">
        <v>3732</v>
      </c>
      <c r="L1030" s="53"/>
      <c r="M1030" s="54"/>
      <c r="N1030" s="54"/>
      <c r="O1030" s="54"/>
      <c r="P1030" s="54"/>
      <c r="Q1030" s="55"/>
      <c r="R1030" s="55"/>
      <c r="S1030" s="55"/>
      <c r="T1030" s="55"/>
      <c r="U1030" s="52"/>
      <c r="V1030" s="56">
        <v>112</v>
      </c>
      <c r="W1030" s="56">
        <v>3</v>
      </c>
      <c r="X1030" s="56">
        <v>108</v>
      </c>
      <c r="Y1030" s="56">
        <f>VLOOKUP(D1030,Liikennemalli24!$D$2:$F$1804,2,FALSE)</f>
        <v>0</v>
      </c>
      <c r="Z1030" s="57">
        <f>VLOOKUP(D1030,Liikennemalli24!$D$2:$F$1804,3,FALSE)</f>
        <v>0</v>
      </c>
      <c r="AA1030" s="178">
        <f>IF(G1030=1,VLOOKUP(C1030,Liikennemalli!$D$6:$H$1921,2,FALSE),"-")</f>
        <v>24</v>
      </c>
      <c r="AB1030" s="197">
        <f>IF(G1030=1,VLOOKUP(C1030,Liikennemalli!$D$6:$H$1921,3,FALSE),"-")</f>
        <v>0.43636363636363601</v>
      </c>
      <c r="AC1030" s="134">
        <f>IF(E1030=1,VLOOKUP(Työfile_2024!D1030,'2015'!$F$12:$X$1887,18,FALSE),"-")</f>
        <v>6</v>
      </c>
      <c r="AD1030" s="127">
        <f>IF(E1030=1,VLOOKUP(Työfile_2024!D1030,'2015'!$F$12:$X$1887,19,FALSE),"-")</f>
        <v>0.44</v>
      </c>
      <c r="AI1030" s="127">
        <f>IF(E1030=1,VLOOKUP(Työfile_2024!D1030,'2015'!$F$12:$AB$1887,20,FALSE),"-")</f>
        <v>0</v>
      </c>
      <c r="AJ1030" s="127">
        <f>IF(E1030=1,VLOOKUP(Työfile_2024!D1030,'2015'!$F$12:$AB$1887,21,FALSE),"-")</f>
        <v>0</v>
      </c>
      <c r="AK1030" s="127">
        <f>IF(E1030=1,VLOOKUP(Työfile_2024!D1030,'2015'!$F$12:$AB$1887,22,FALSE),"-")</f>
        <v>0</v>
      </c>
      <c r="AL1030" s="127">
        <f>IF(E1030=1,VLOOKUP(Työfile_2024!D1030,'2015'!$F$12:$AB$1887,23,FALSE),"-")</f>
        <v>0</v>
      </c>
      <c r="AM1030" s="56">
        <f>VLOOKUP(Työfile_2024!D1030,Tmatkat_20km_tarkasteltava_verk!$C$2:$D$1804,2,FALSE)</f>
        <v>10</v>
      </c>
      <c r="AN1030" s="148">
        <f t="shared" si="252"/>
        <v>8.9285714285714288E-2</v>
      </c>
      <c r="AO1030" s="178">
        <f>IF(E1030=1,VLOOKUP(Työfile_2024!D1030,'2015'!$F$12:$AC$1887,24,FALSE),"-")</f>
        <v>3</v>
      </c>
      <c r="AP1030" s="52">
        <f>VLOOKUP(D1030,Tarkasteltava_verkko_2024_harva!$E$2:$I$1804,5,FALSE)</f>
        <v>0</v>
      </c>
      <c r="AQ1030" s="52">
        <f>VLOOKUP(D1030,Tarkasteltava_verkko_2024_harva!$E$2:$I$1804,4,FALSE)</f>
        <v>0</v>
      </c>
      <c r="AR1030" s="148">
        <v>0</v>
      </c>
      <c r="AS1030" s="170" t="str">
        <f>IFERROR(VLOOKUP(C1030,'2015'!$C$12:$AG$1887,30,FALSE),"-")</f>
        <v/>
      </c>
      <c r="AT1030" s="148">
        <v>0</v>
      </c>
      <c r="AU1030" s="170">
        <f>IFERROR(VLOOKUP(C1030,'2015'!$C$12:$AG$1887,31,FALSE),"-")</f>
        <v>0</v>
      </c>
      <c r="AV1030" s="106"/>
      <c r="AW1030" s="63">
        <f>IFERROR(VLOOKUP(C1030,Merkittävyysluokitus!$A$2:$J$1705,10,FALSE),"-")</f>
        <v>4</v>
      </c>
      <c r="AX1030" s="175">
        <f>IFERROR(VLOOKUP(C1030,Merkittävyysluokitus!$A$2:$J$1705,6,FALSE),"-")</f>
        <v>1.7183744292237444</v>
      </c>
      <c r="AY1030" s="175">
        <f>IFERROR(VLOOKUP(C1030,Merkittävyysluokitus!$A$2:$J$1705,7,FALSE),"-")</f>
        <v>0.38266666666666671</v>
      </c>
      <c r="AZ1030" s="175">
        <f>IFERROR(VLOOKUP(C1030,Merkittävyysluokitus!$A$2:$J$1705,8,FALSE),"-")</f>
        <v>0.83570776255707768</v>
      </c>
      <c r="BA1030" s="175">
        <f>IFERROR(VLOOKUP(C1030,Merkittävyysluokitus!$A$2:$J$1705,9,FALSE),"-")</f>
        <v>0.5</v>
      </c>
      <c r="BB1030" s="203"/>
      <c r="BC1030" s="203" t="str">
        <f t="shared" si="253"/>
        <v>ei mallia</v>
      </c>
      <c r="BD1030" s="39" t="str">
        <f t="shared" si="261"/>
        <v>Ei luokiteltu</v>
      </c>
      <c r="BE1030" s="68" t="str">
        <f t="shared" si="248"/>
        <v>ei mallia</v>
      </c>
      <c r="BF1030" s="68" t="str">
        <f t="shared" si="249"/>
        <v>ei mallia</v>
      </c>
      <c r="BG1030" s="68" t="str">
        <f t="shared" si="250"/>
        <v>ei mallia</v>
      </c>
      <c r="BH1030" s="208" t="str">
        <f t="shared" si="251"/>
        <v>musta</v>
      </c>
      <c r="BI1030" s="39"/>
      <c r="BJ1030" s="39" t="str">
        <f>IF(F1030="ei löydy","uusi tie",IF(E1030=0,"tieosoite muuttunut",IF(E1030=1,VLOOKUP(D1030,'2015'!$F$12:$AL$1887,31,FALSE),"-")))</f>
        <v>musta</v>
      </c>
      <c r="BK1030" s="67" t="str">
        <f>IF(E1030=1,VLOOKUP(D1030,'2015'!$F$12:$AL$1887,32,FALSE),"-")</f>
        <v>musta</v>
      </c>
      <c r="BL1030" s="39" t="str">
        <f>IF(F1030="ei löydy","uusi tie",IF(E1030=0,"tieosoite muuttunut",IF(E1030=1,VLOOKUP(D1030,'2015'!$F$12:$AL$1887,33,FALSE),"-")))</f>
        <v>musta</v>
      </c>
      <c r="BM1030" s="39"/>
      <c r="BN1030" s="217" t="str">
        <f>VLOOKUP(D1030,'2015'!$F$12:$AL$1887,33,FALSE)</f>
        <v>musta</v>
      </c>
      <c r="BO1030" s="39"/>
      <c r="BP1030" s="115" t="s">
        <v>10</v>
      </c>
      <c r="BQ1030" s="30"/>
      <c r="BS1030" s="5"/>
      <c r="BU1030" s="37"/>
      <c r="BV1030" s="30" t="s">
        <v>10</v>
      </c>
      <c r="BX1030" t="str">
        <f>IF(E1030=1,VLOOKUP(D1030,'2015'!$F$12:$AX$1887,43,FALSE),"-")</f>
        <v>musta</v>
      </c>
      <c r="BY1030" t="str">
        <f>IF(E1030=1,VLOOKUP(D1030,'2015'!$F$12:$AX$1887,44,FALSE),"-")</f>
        <v>musta</v>
      </c>
      <c r="BZ1030" t="str">
        <f>IF(E1030=1,VLOOKUP(D1030,'2015'!$F$12:$AX$1887,45,FALSE),"-")</f>
        <v>musta</v>
      </c>
      <c r="CA1030" s="31">
        <f t="shared" si="256"/>
        <v>1</v>
      </c>
      <c r="CB1030" s="31">
        <f t="shared" si="257"/>
        <v>1</v>
      </c>
      <c r="CC1030" s="31">
        <f t="shared" si="258"/>
        <v>0</v>
      </c>
      <c r="CD1030" s="31">
        <f t="shared" si="259"/>
        <v>0</v>
      </c>
      <c r="CE1030" s="31">
        <f t="shared" si="260"/>
        <v>0</v>
      </c>
      <c r="CO1030" s="2" t="s">
        <v>35</v>
      </c>
      <c r="CP1030" s="2" t="s">
        <v>35</v>
      </c>
    </row>
    <row r="1031" spans="1:94" ht="15.75" thickBot="1" x14ac:dyDescent="0.3">
      <c r="A1031" s="50"/>
      <c r="B1031" s="50"/>
      <c r="C1031" s="50" t="str">
        <f t="shared" si="254"/>
        <v>11112_1_1866</v>
      </c>
      <c r="D1031" s="51" t="str">
        <f t="shared" si="255"/>
        <v>11112_1</v>
      </c>
      <c r="E1031" s="224">
        <f>IFERROR(VLOOKUP(C1031,'2015'!$C$12:$D$1887,2,FALSE),0)</f>
        <v>0</v>
      </c>
      <c r="F1031" s="51">
        <f>IFERROR(K1031-IFERROR(VLOOKUP(D1031,'2015'!$F$12:$I$1887,4,FALSE),"ei löydy"),"ei löydy")</f>
        <v>-1150</v>
      </c>
      <c r="G1031" s="224">
        <f>IFERROR(VLOOKUP(Työfile_2024!C1031,Liikennemalli!$D$6:$G$1921,4,FALSE),0)</f>
        <v>0</v>
      </c>
      <c r="H1031" s="225">
        <f>K1031-IFERROR(VLOOKUP(Työfile_2024!D1031,Liikennemalli!$C$6:$H$1921,6,FALSE),"ei löydy")</f>
        <v>-1150</v>
      </c>
      <c r="I1031" s="80">
        <v>11112</v>
      </c>
      <c r="J1031" s="52">
        <v>1</v>
      </c>
      <c r="K1031" s="52">
        <v>1866</v>
      </c>
      <c r="L1031" s="53"/>
      <c r="M1031" s="54"/>
      <c r="N1031" s="54"/>
      <c r="O1031" s="54"/>
      <c r="P1031" s="54"/>
      <c r="Q1031" s="55"/>
      <c r="R1031" s="55"/>
      <c r="S1031" s="55"/>
      <c r="T1031" s="55"/>
      <c r="U1031" s="52"/>
      <c r="V1031" s="56">
        <v>221.47588424437299</v>
      </c>
      <c r="W1031" s="56">
        <v>10.509110396570204</v>
      </c>
      <c r="X1031" s="56">
        <v>255.48553054662381</v>
      </c>
      <c r="Y1031" s="56">
        <f>VLOOKUP(D1031,Liikennemalli24!$D$2:$F$1804,2,FALSE)</f>
        <v>980</v>
      </c>
      <c r="Z1031" s="57">
        <f>VLOOKUP(D1031,Liikennemalli24!$D$2:$F$1804,3,FALSE)</f>
        <v>0.43</v>
      </c>
      <c r="AA1031" s="178" t="str">
        <f>IF(G1031=1,VLOOKUP(C1031,Liikennemalli!$D$6:$H$1921,2,FALSE),"-")</f>
        <v>-</v>
      </c>
      <c r="AB1031" s="197" t="str">
        <f>IF(G1031=1,VLOOKUP(C1031,Liikennemalli!$D$6:$H$1921,3,FALSE),"-")</f>
        <v>-</v>
      </c>
      <c r="AC1031" s="134" t="str">
        <f>IF(E1031=1,VLOOKUP(Työfile_2024!D1031,'2015'!$F$12:$X$1887,18,FALSE),"-")</f>
        <v>-</v>
      </c>
      <c r="AD1031" s="127" t="str">
        <f>IF(E1031=1,VLOOKUP(Työfile_2024!D1031,'2015'!$F$12:$X$1887,19,FALSE),"-")</f>
        <v>-</v>
      </c>
      <c r="AI1031" s="127" t="str">
        <f>IF(E1031=1,VLOOKUP(Työfile_2024!D1031,'2015'!$F$12:$AB$1887,20,FALSE),"-")</f>
        <v>-</v>
      </c>
      <c r="AJ1031" s="127" t="str">
        <f>IF(E1031=1,VLOOKUP(Työfile_2024!D1031,'2015'!$F$12:$AB$1887,21,FALSE),"-")</f>
        <v>-</v>
      </c>
      <c r="AK1031" s="127" t="str">
        <f>IF(E1031=1,VLOOKUP(Työfile_2024!D1031,'2015'!$F$12:$AB$1887,22,FALSE),"-")</f>
        <v>-</v>
      </c>
      <c r="AL1031" s="127" t="str">
        <f>IF(E1031=1,VLOOKUP(Työfile_2024!D1031,'2015'!$F$12:$AB$1887,23,FALSE),"-")</f>
        <v>-</v>
      </c>
      <c r="AM1031" s="56">
        <f>VLOOKUP(Työfile_2024!D1031,Tmatkat_20km_tarkasteltava_verk!$C$2:$D$1804,2,FALSE)</f>
        <v>50</v>
      </c>
      <c r="AN1031" s="148">
        <f t="shared" si="252"/>
        <v>0.22575821367906038</v>
      </c>
      <c r="AO1031" s="178" t="str">
        <f>IF(E1031=1,VLOOKUP(Työfile_2024!D1031,'2015'!$F$12:$AC$1887,24,FALSE),"-")</f>
        <v>-</v>
      </c>
      <c r="AP1031" s="52">
        <f>VLOOKUP(D1031,Tarkasteltava_verkko_2024_harva!$E$2:$I$1804,5,FALSE)</f>
        <v>0</v>
      </c>
      <c r="AQ1031" s="52">
        <f>VLOOKUP(D1031,Tarkasteltava_verkko_2024_harva!$E$2:$I$1804,4,FALSE)</f>
        <v>0</v>
      </c>
      <c r="AR1031" s="148">
        <v>2.7867095391211148E-2</v>
      </c>
      <c r="AS1031" s="170" t="str">
        <f>IFERROR(VLOOKUP(C1031,'2015'!$C$12:$AG$1887,30,FALSE),"-")</f>
        <v>-</v>
      </c>
      <c r="AT1031" s="148">
        <v>0.17792068595927116</v>
      </c>
      <c r="AU1031" s="170" t="str">
        <f>IFERROR(VLOOKUP(C1031,'2015'!$C$12:$AG$1887,31,FALSE),"-")</f>
        <v>-</v>
      </c>
      <c r="AV1031" s="106"/>
      <c r="AW1031" s="63">
        <f>IFERROR(VLOOKUP(C1031,Merkittävyysluokitus!$A$2:$J$1705,10,FALSE),"-")</f>
        <v>3</v>
      </c>
      <c r="AX1031" s="175">
        <f>IFERROR(VLOOKUP(C1031,Merkittävyysluokitus!$A$2:$J$1705,6,FALSE),"-")</f>
        <v>4.5078359149794203</v>
      </c>
      <c r="AY1031" s="175">
        <f>IFERROR(VLOOKUP(C1031,Merkittävyysluokitus!$A$2:$J$1705,7,FALSE),"-")</f>
        <v>1.0277609860664523</v>
      </c>
      <c r="AZ1031" s="175">
        <f>IFERROR(VLOOKUP(C1031,Merkittävyysluokitus!$A$2:$J$1705,8,FALSE),"-")</f>
        <v>2.1467415955796345</v>
      </c>
      <c r="BA1031" s="175">
        <f>IFERROR(VLOOKUP(C1031,Merkittävyysluokitus!$A$2:$J$1705,9,FALSE),"-")</f>
        <v>1.3333333333333333</v>
      </c>
      <c r="BB1031" s="203"/>
      <c r="BC1031" s="203" t="str">
        <f t="shared" si="253"/>
        <v>tieosoite muuttunut</v>
      </c>
      <c r="BD1031" s="39" t="str">
        <f t="shared" si="261"/>
        <v>musta</v>
      </c>
      <c r="BE1031" s="68" t="str">
        <f t="shared" si="248"/>
        <v>musta</v>
      </c>
      <c r="BF1031" s="68" t="str">
        <f t="shared" si="249"/>
        <v>musta</v>
      </c>
      <c r="BG1031" s="68" t="str">
        <f t="shared" si="250"/>
        <v>musta</v>
      </c>
      <c r="BH1031" s="208" t="str">
        <f t="shared" si="251"/>
        <v>musta</v>
      </c>
      <c r="BI1031" s="39"/>
      <c r="BJ1031" s="39" t="str">
        <f>IF(F1031="ei löydy","uusi tie",IF(E1031=0,"tieosoite muuttunut",IF(E1031=1,VLOOKUP(D1031,'2015'!$F$12:$AL$1887,31,FALSE),"-")))</f>
        <v>tieosoite muuttunut</v>
      </c>
      <c r="BK1031" s="67" t="str">
        <f>IF(E1031=1,VLOOKUP(D1031,'2015'!$F$12:$AL$1887,32,FALSE),"-")</f>
        <v>-</v>
      </c>
      <c r="BL1031" s="39" t="str">
        <f>IF(F1031="ei löydy","uusi tie",IF(E1031=0,"tieosoite muuttunut",IF(E1031=1,VLOOKUP(D1031,'2015'!$F$12:$AL$1887,33,FALSE),"-")))</f>
        <v>tieosoite muuttunut</v>
      </c>
      <c r="BM1031" s="39"/>
      <c r="BN1031" s="217" t="str">
        <f>VLOOKUP(D1031,'2015'!$F$12:$AL$1887,33,FALSE)</f>
        <v>musta</v>
      </c>
      <c r="BO1031" s="39"/>
      <c r="BP1031" s="115" t="s">
        <v>10</v>
      </c>
      <c r="BQ1031" s="30"/>
      <c r="BS1031" s="5"/>
      <c r="BU1031" s="37"/>
      <c r="BV1031" s="30" t="s">
        <v>10</v>
      </c>
      <c r="BX1031" t="str">
        <f>IF(E1031=1,VLOOKUP(D1031,'2015'!$F$12:$AX$1887,43,FALSE),"-")</f>
        <v>-</v>
      </c>
      <c r="BY1031" t="str">
        <f>IF(E1031=1,VLOOKUP(D1031,'2015'!$F$12:$AX$1887,44,FALSE),"-")</f>
        <v>-</v>
      </c>
      <c r="BZ1031" t="str">
        <f>IF(E1031=1,VLOOKUP(D1031,'2015'!$F$12:$AX$1887,45,FALSE),"-")</f>
        <v>-</v>
      </c>
      <c r="CA1031" s="31">
        <f t="shared" si="256"/>
        <v>20</v>
      </c>
      <c r="CB1031" s="31">
        <f t="shared" si="257"/>
        <v>10</v>
      </c>
      <c r="CC1031" s="31">
        <f t="shared" si="258"/>
        <v>10</v>
      </c>
      <c r="CD1031" s="31">
        <f t="shared" si="259"/>
        <v>0</v>
      </c>
      <c r="CE1031" s="31">
        <f t="shared" si="260"/>
        <v>0</v>
      </c>
      <c r="CO1031" s="2" t="s">
        <v>35</v>
      </c>
      <c r="CP1031" s="2" t="s">
        <v>35</v>
      </c>
    </row>
    <row r="1032" spans="1:94" ht="15.75" thickBot="1" x14ac:dyDescent="0.3">
      <c r="A1032" s="50"/>
      <c r="B1032" s="50"/>
      <c r="C1032" s="50" t="str">
        <f t="shared" si="254"/>
        <v>11113_1_4285</v>
      </c>
      <c r="D1032" s="51" t="str">
        <f t="shared" si="255"/>
        <v>11113_1</v>
      </c>
      <c r="E1032" s="224">
        <f>IFERROR(VLOOKUP(C1032,'2015'!$C$12:$D$1887,2,FALSE),0)</f>
        <v>1</v>
      </c>
      <c r="F1032" s="51">
        <f>IFERROR(K1032-IFERROR(VLOOKUP(D1032,'2015'!$F$12:$I$1887,4,FALSE),"ei löydy"),"ei löydy")</f>
        <v>0</v>
      </c>
      <c r="G1032" s="224">
        <f>IFERROR(VLOOKUP(Työfile_2024!C1032,Liikennemalli!$D$6:$G$1921,4,FALSE),0)</f>
        <v>1</v>
      </c>
      <c r="H1032" s="225">
        <f>K1032-IFERROR(VLOOKUP(Työfile_2024!D1032,Liikennemalli!$C$6:$H$1921,6,FALSE),"ei löydy")</f>
        <v>0</v>
      </c>
      <c r="I1032" s="80">
        <v>11113</v>
      </c>
      <c r="J1032" s="52">
        <v>1</v>
      </c>
      <c r="K1032" s="52">
        <v>4285</v>
      </c>
      <c r="L1032" s="53"/>
      <c r="M1032" s="54"/>
      <c r="N1032" s="54"/>
      <c r="O1032" s="54"/>
      <c r="P1032" s="54"/>
      <c r="Q1032" s="55"/>
      <c r="R1032" s="55"/>
      <c r="S1032" s="55"/>
      <c r="T1032" s="55"/>
      <c r="U1032" s="52"/>
      <c r="V1032" s="56">
        <v>244.58063010501749</v>
      </c>
      <c r="W1032" s="56">
        <v>17.822870478413069</v>
      </c>
      <c r="X1032" s="56">
        <v>267.27794632438741</v>
      </c>
      <c r="Y1032" s="56">
        <f>VLOOKUP(D1032,Liikennemalli24!$D$2:$F$1804,2,FALSE)</f>
        <v>0</v>
      </c>
      <c r="Z1032" s="57">
        <f>VLOOKUP(D1032,Liikennemalli24!$D$2:$F$1804,3,FALSE)</f>
        <v>0</v>
      </c>
      <c r="AA1032" s="178">
        <f>IF(G1032=1,VLOOKUP(C1032,Liikennemalli!$D$6:$H$1921,2,FALSE),"-")</f>
        <v>214</v>
      </c>
      <c r="AB1032" s="197">
        <f>IF(G1032=1,VLOOKUP(C1032,Liikennemalli!$D$6:$H$1921,3,FALSE),"-")</f>
        <v>0.27261146496815197</v>
      </c>
      <c r="AC1032" s="134">
        <f>IF(E1032=1,VLOOKUP(Työfile_2024!D1032,'2015'!$F$12:$X$1887,18,FALSE),"-")</f>
        <v>113</v>
      </c>
      <c r="AD1032" s="127">
        <f>IF(E1032=1,VLOOKUP(Työfile_2024!D1032,'2015'!$F$12:$X$1887,19,FALSE),"-")</f>
        <v>0.51</v>
      </c>
      <c r="AI1032" s="127">
        <f>IF(E1032=1,VLOOKUP(Työfile_2024!D1032,'2015'!$F$12:$AB$1887,20,FALSE),"-")</f>
        <v>0</v>
      </c>
      <c r="AJ1032" s="127">
        <f>IF(E1032=1,VLOOKUP(Työfile_2024!D1032,'2015'!$F$12:$AB$1887,21,FALSE),"-")</f>
        <v>0</v>
      </c>
      <c r="AK1032" s="127">
        <f>IF(E1032=1,VLOOKUP(Työfile_2024!D1032,'2015'!$F$12:$AB$1887,22,FALSE),"-")</f>
        <v>0</v>
      </c>
      <c r="AL1032" s="127">
        <f>IF(E1032=1,VLOOKUP(Työfile_2024!D1032,'2015'!$F$12:$AB$1887,23,FALSE),"-")</f>
        <v>0</v>
      </c>
      <c r="AM1032" s="56">
        <f>VLOOKUP(Työfile_2024!D1032,Tmatkat_20km_tarkasteltava_verk!$C$2:$D$1804,2,FALSE)</f>
        <v>183</v>
      </c>
      <c r="AN1032" s="148">
        <f t="shared" si="252"/>
        <v>0.74821951321911251</v>
      </c>
      <c r="AO1032" s="178">
        <f>IF(E1032=1,VLOOKUP(Työfile_2024!D1032,'2015'!$F$12:$AC$1887,24,FALSE),"-")</f>
        <v>229</v>
      </c>
      <c r="AP1032" s="52">
        <f>VLOOKUP(D1032,Tarkasteltava_verkko_2024_harva!$E$2:$I$1804,5,FALSE)</f>
        <v>0</v>
      </c>
      <c r="AQ1032" s="52">
        <f>VLOOKUP(D1032,Tarkasteltava_verkko_2024_harva!$E$2:$I$1804,4,FALSE)</f>
        <v>0</v>
      </c>
      <c r="AR1032" s="148">
        <v>0.42590431738623102</v>
      </c>
      <c r="AS1032" s="170" t="str">
        <f>IFERROR(VLOOKUP(C1032,'2015'!$C$12:$AG$1887,30,FALSE),"-")</f>
        <v/>
      </c>
      <c r="AT1032" s="148">
        <v>0.78039673278879818</v>
      </c>
      <c r="AU1032" s="170" t="str">
        <f>IFERROR(VLOOKUP(C1032,'2015'!$C$12:$AG$1887,31,FALSE),"-")</f>
        <v>Kyllä</v>
      </c>
      <c r="AV1032" s="106"/>
      <c r="AW1032" s="63">
        <f>IFERROR(VLOOKUP(C1032,Merkittävyysluokitus!$A$2:$J$1705,10,FALSE),"-")</f>
        <v>3</v>
      </c>
      <c r="AX1032" s="175">
        <f>IFERROR(VLOOKUP(C1032,Merkittävyysluokitus!$A$2:$J$1705,6,FALSE),"-")</f>
        <v>5.6018063980221964</v>
      </c>
      <c r="AY1032" s="175">
        <f>IFERROR(VLOOKUP(C1032,Merkittävyysluokitus!$A$2:$J$1705,7,FALSE),"-")</f>
        <v>1.7654085569817188</v>
      </c>
      <c r="AZ1032" s="175">
        <f>IFERROR(VLOOKUP(C1032,Merkittävyysluokitus!$A$2:$J$1705,8,FALSE),"-")</f>
        <v>1.8363978410404775</v>
      </c>
      <c r="BA1032" s="175">
        <f>IFERROR(VLOOKUP(C1032,Merkittävyysluokitus!$A$2:$J$1705,9,FALSE),"-")</f>
        <v>2</v>
      </c>
      <c r="BB1032" s="203"/>
      <c r="BC1032" s="203" t="str">
        <f t="shared" si="253"/>
        <v>ei mallia</v>
      </c>
      <c r="BD1032" s="39" t="str">
        <f t="shared" si="261"/>
        <v>Ei luokiteltu</v>
      </c>
      <c r="BE1032" s="68" t="str">
        <f t="shared" si="248"/>
        <v>ei mallia</v>
      </c>
      <c r="BF1032" s="68" t="str">
        <f t="shared" si="249"/>
        <v>ei mallia</v>
      </c>
      <c r="BG1032" s="68" t="str">
        <f t="shared" si="250"/>
        <v>ei mallia</v>
      </c>
      <c r="BH1032" s="208" t="str">
        <f t="shared" si="251"/>
        <v>musta</v>
      </c>
      <c r="BI1032" s="39"/>
      <c r="BJ1032" s="39" t="str">
        <f>IF(F1032="ei löydy","uusi tie",IF(E1032=0,"tieosoite muuttunut",IF(E1032=1,VLOOKUP(D1032,'2015'!$F$12:$AL$1887,31,FALSE),"-")))</f>
        <v>musta</v>
      </c>
      <c r="BK1032" s="67" t="str">
        <f>IF(E1032=1,VLOOKUP(D1032,'2015'!$F$12:$AL$1887,32,FALSE),"-")</f>
        <v>musta</v>
      </c>
      <c r="BL1032" s="39" t="str">
        <f>IF(F1032="ei löydy","uusi tie",IF(E1032=0,"tieosoite muuttunut",IF(E1032=1,VLOOKUP(D1032,'2015'!$F$12:$AL$1887,33,FALSE),"-")))</f>
        <v>musta</v>
      </c>
      <c r="BM1032" s="39"/>
      <c r="BN1032" s="217" t="str">
        <f>VLOOKUP(D1032,'2015'!$F$12:$AL$1887,33,FALSE)</f>
        <v>musta</v>
      </c>
      <c r="BO1032" s="39"/>
      <c r="BP1032" s="115" t="s">
        <v>10</v>
      </c>
      <c r="BQ1032" s="30"/>
      <c r="BS1032" s="5"/>
      <c r="BU1032" s="37"/>
      <c r="BV1032" s="30" t="s">
        <v>10</v>
      </c>
      <c r="BX1032" t="str">
        <f>IF(E1032=1,VLOOKUP(D1032,'2015'!$F$12:$AX$1887,43,FALSE),"-")</f>
        <v>musta</v>
      </c>
      <c r="BY1032" t="str">
        <f>IF(E1032=1,VLOOKUP(D1032,'2015'!$F$12:$AX$1887,44,FALSE),"-")</f>
        <v>musta</v>
      </c>
      <c r="BZ1032" t="str">
        <f>IF(E1032=1,VLOOKUP(D1032,'2015'!$F$12:$AX$1887,45,FALSE),"-")</f>
        <v>musta</v>
      </c>
      <c r="CA1032" s="31">
        <f t="shared" si="256"/>
        <v>2</v>
      </c>
      <c r="CB1032" s="31">
        <f t="shared" si="257"/>
        <v>1</v>
      </c>
      <c r="CC1032" s="31">
        <f t="shared" si="258"/>
        <v>0</v>
      </c>
      <c r="CD1032" s="31">
        <f t="shared" si="259"/>
        <v>1</v>
      </c>
      <c r="CE1032" s="31">
        <f t="shared" si="260"/>
        <v>0</v>
      </c>
      <c r="CO1032" s="2" t="s">
        <v>35</v>
      </c>
      <c r="CP1032" s="2" t="s">
        <v>35</v>
      </c>
    </row>
    <row r="1033" spans="1:94" ht="15.75" thickBot="1" x14ac:dyDescent="0.3">
      <c r="A1033" s="50"/>
      <c r="B1033" s="50"/>
      <c r="C1033" s="50" t="str">
        <f t="shared" si="254"/>
        <v>11114_1_5982</v>
      </c>
      <c r="D1033" s="51" t="str">
        <f t="shared" si="255"/>
        <v>11114_1</v>
      </c>
      <c r="E1033" s="224">
        <f>IFERROR(VLOOKUP(C1033,'2015'!$C$12:$D$1887,2,FALSE),0)</f>
        <v>1</v>
      </c>
      <c r="F1033" s="51">
        <f>IFERROR(K1033-IFERROR(VLOOKUP(D1033,'2015'!$F$12:$I$1887,4,FALSE),"ei löydy"),"ei löydy")</f>
        <v>0</v>
      </c>
      <c r="G1033" s="224">
        <f>IFERROR(VLOOKUP(Työfile_2024!C1033,Liikennemalli!$D$6:$G$1921,4,FALSE),0)</f>
        <v>1</v>
      </c>
      <c r="H1033" s="225">
        <f>K1033-IFERROR(VLOOKUP(Työfile_2024!D1033,Liikennemalli!$C$6:$H$1921,6,FALSE),"ei löydy")</f>
        <v>0</v>
      </c>
      <c r="I1033" s="80">
        <v>11114</v>
      </c>
      <c r="J1033" s="52">
        <v>1</v>
      </c>
      <c r="K1033" s="52">
        <v>5982</v>
      </c>
      <c r="L1033" s="53"/>
      <c r="M1033" s="54"/>
      <c r="N1033" s="54"/>
      <c r="O1033" s="54"/>
      <c r="P1033" s="54"/>
      <c r="Q1033" s="55"/>
      <c r="R1033" s="55"/>
      <c r="S1033" s="55"/>
      <c r="T1033" s="55"/>
      <c r="U1033" s="52"/>
      <c r="V1033" s="56">
        <v>659.23570712136404</v>
      </c>
      <c r="W1033" s="56">
        <v>19.835506519558677</v>
      </c>
      <c r="X1033" s="56">
        <v>732.65596790371114</v>
      </c>
      <c r="Y1033" s="56">
        <f>VLOOKUP(D1033,Liikennemalli24!$D$2:$F$1804,2,FALSE)</f>
        <v>1075</v>
      </c>
      <c r="Z1033" s="57">
        <f>VLOOKUP(D1033,Liikennemalli24!$D$2:$F$1804,3,FALSE)</f>
        <v>0.61699999999999999</v>
      </c>
      <c r="AA1033" s="178">
        <f>IF(G1033=1,VLOOKUP(C1033,Liikennemalli!$D$6:$H$1921,2,FALSE),"-")</f>
        <v>85.658536685984302</v>
      </c>
      <c r="AB1033" s="197">
        <f>IF(G1033=1,VLOOKUP(C1033,Liikennemalli!$D$6:$H$1921,3,FALSE),"-")</f>
        <v>0.136234407760397</v>
      </c>
      <c r="AC1033" s="134">
        <f>IF(E1033=1,VLOOKUP(Työfile_2024!D1033,'2015'!$F$12:$X$1887,18,FALSE),"-")</f>
        <v>180</v>
      </c>
      <c r="AD1033" s="127">
        <f>IF(E1033=1,VLOOKUP(Työfile_2024!D1033,'2015'!$F$12:$X$1887,19,FALSE),"-")</f>
        <v>0.6</v>
      </c>
      <c r="AI1033" s="127">
        <f>IF(E1033=1,VLOOKUP(Työfile_2024!D1033,'2015'!$F$12:$AB$1887,20,FALSE),"-")</f>
        <v>0</v>
      </c>
      <c r="AJ1033" s="127">
        <f>IF(E1033=1,VLOOKUP(Työfile_2024!D1033,'2015'!$F$12:$AB$1887,21,FALSE),"-")</f>
        <v>0</v>
      </c>
      <c r="AK1033" s="127">
        <f>IF(E1033=1,VLOOKUP(Työfile_2024!D1033,'2015'!$F$12:$AB$1887,22,FALSE),"-")</f>
        <v>0</v>
      </c>
      <c r="AL1033" s="127">
        <f>IF(E1033=1,VLOOKUP(Työfile_2024!D1033,'2015'!$F$12:$AB$1887,23,FALSE),"-")</f>
        <v>0</v>
      </c>
      <c r="AM1033" s="56">
        <f>VLOOKUP(Työfile_2024!D1033,Tmatkat_20km_tarkasteltava_verk!$C$2:$D$1804,2,FALSE)</f>
        <v>250</v>
      </c>
      <c r="AN1033" s="148">
        <f t="shared" si="252"/>
        <v>0.37922703108976996</v>
      </c>
      <c r="AO1033" s="178">
        <f>IF(E1033=1,VLOOKUP(Työfile_2024!D1033,'2015'!$F$12:$AC$1887,24,FALSE),"-")</f>
        <v>490</v>
      </c>
      <c r="AP1033" s="52">
        <f>VLOOKUP(D1033,Tarkasteltava_verkko_2024_harva!$E$2:$I$1804,5,FALSE)</f>
        <v>0</v>
      </c>
      <c r="AQ1033" s="52">
        <f>VLOOKUP(D1033,Tarkasteltava_verkko_2024_harva!$E$2:$I$1804,4,FALSE)</f>
        <v>0</v>
      </c>
      <c r="AR1033" s="148">
        <v>0.34720829154129051</v>
      </c>
      <c r="AS1033" s="170" t="str">
        <f>IFERROR(VLOOKUP(C1033,'2015'!$C$12:$AG$1887,30,FALSE),"-")</f>
        <v/>
      </c>
      <c r="AT1033" s="148">
        <v>0.55951186894015381</v>
      </c>
      <c r="AU1033" s="170" t="str">
        <f>IFERROR(VLOOKUP(C1033,'2015'!$C$12:$AG$1887,31,FALSE),"-")</f>
        <v>Kyllä</v>
      </c>
      <c r="AV1033" s="106"/>
      <c r="AW1033" s="63">
        <f>IFERROR(VLOOKUP(C1033,Merkittävyysluokitus!$A$2:$J$1705,10,FALSE),"-")</f>
        <v>3</v>
      </c>
      <c r="AX1033" s="175">
        <f>IFERROR(VLOOKUP(C1033,Merkittävyysluokitus!$A$2:$J$1705,6,FALSE),"-")</f>
        <v>8.2701517917527312</v>
      </c>
      <c r="AY1033" s="175">
        <f>IFERROR(VLOOKUP(C1033,Merkittävyysluokitus!$A$2:$J$1705,7,FALSE),"-")</f>
        <v>3.9777071213640918</v>
      </c>
      <c r="AZ1033" s="175">
        <f>IFERROR(VLOOKUP(C1033,Merkittävyysluokitus!$A$2:$J$1705,8,FALSE),"-")</f>
        <v>2.6257780037219725</v>
      </c>
      <c r="BA1033" s="175">
        <f>IFERROR(VLOOKUP(C1033,Merkittävyysluokitus!$A$2:$J$1705,9,FALSE),"-")</f>
        <v>1.6666666666666665</v>
      </c>
      <c r="BB1033" s="203"/>
      <c r="BC1033" s="203" t="str">
        <f t="shared" si="253"/>
        <v/>
      </c>
      <c r="BD1033" s="39" t="str">
        <f t="shared" si="261"/>
        <v>musta</v>
      </c>
      <c r="BE1033" s="68" t="str">
        <f t="shared" si="248"/>
        <v>punainen</v>
      </c>
      <c r="BF1033" s="68" t="str">
        <f t="shared" si="249"/>
        <v>musta</v>
      </c>
      <c r="BG1033" s="68" t="str">
        <f t="shared" si="250"/>
        <v>musta</v>
      </c>
      <c r="BH1033" s="208" t="str">
        <f t="shared" si="251"/>
        <v>musta</v>
      </c>
      <c r="BI1033" s="39"/>
      <c r="BJ1033" s="39" t="str">
        <f>IF(F1033="ei löydy","uusi tie",IF(E1033=0,"tieosoite muuttunut",IF(E1033=1,VLOOKUP(D1033,'2015'!$F$12:$AL$1887,31,FALSE),"-")))</f>
        <v>musta</v>
      </c>
      <c r="BK1033" s="67" t="str">
        <f>IF(E1033=1,VLOOKUP(D1033,'2015'!$F$12:$AL$1887,32,FALSE),"-")</f>
        <v>musta</v>
      </c>
      <c r="BL1033" s="39" t="str">
        <f>IF(F1033="ei löydy","uusi tie",IF(E1033=0,"tieosoite muuttunut",IF(E1033=1,VLOOKUP(D1033,'2015'!$F$12:$AL$1887,33,FALSE),"-")))</f>
        <v>musta</v>
      </c>
      <c r="BM1033" s="39"/>
      <c r="BN1033" s="217" t="str">
        <f>VLOOKUP(D1033,'2015'!$F$12:$AL$1887,33,FALSE)</f>
        <v>musta</v>
      </c>
      <c r="BO1033" s="39"/>
      <c r="BP1033" s="115" t="s">
        <v>10</v>
      </c>
      <c r="BQ1033" s="30"/>
      <c r="BS1033" s="5"/>
      <c r="BU1033" s="37"/>
      <c r="BV1033" s="30" t="s">
        <v>10</v>
      </c>
      <c r="BX1033" t="str">
        <f>IF(E1033=1,VLOOKUP(D1033,'2015'!$F$12:$AX$1887,43,FALSE),"-")</f>
        <v>punainen</v>
      </c>
      <c r="BY1033" t="str">
        <f>IF(E1033=1,VLOOKUP(D1033,'2015'!$F$12:$AX$1887,44,FALSE),"-")</f>
        <v>musta</v>
      </c>
      <c r="BZ1033" t="str">
        <f>IF(E1033=1,VLOOKUP(D1033,'2015'!$F$12:$AX$1887,45,FALSE),"-")</f>
        <v>musta</v>
      </c>
      <c r="CA1033" s="31">
        <f t="shared" si="256"/>
        <v>11</v>
      </c>
      <c r="CB1033" s="31">
        <f t="shared" si="257"/>
        <v>10</v>
      </c>
      <c r="CC1033" s="31">
        <f t="shared" si="258"/>
        <v>0</v>
      </c>
      <c r="CD1033" s="31">
        <f t="shared" si="259"/>
        <v>1</v>
      </c>
      <c r="CE1033" s="31">
        <f t="shared" si="260"/>
        <v>0</v>
      </c>
      <c r="CO1033" s="2" t="s">
        <v>35</v>
      </c>
      <c r="CP1033" s="2" t="s">
        <v>35</v>
      </c>
    </row>
    <row r="1034" spans="1:94" ht="15.75" thickBot="1" x14ac:dyDescent="0.3">
      <c r="A1034" s="50"/>
      <c r="B1034" s="50"/>
      <c r="C1034" s="50" t="str">
        <f t="shared" si="254"/>
        <v>11115_1_1419</v>
      </c>
      <c r="D1034" s="51" t="str">
        <f t="shared" si="255"/>
        <v>11115_1</v>
      </c>
      <c r="E1034" s="224">
        <f>IFERROR(VLOOKUP(C1034,'2015'!$C$12:$D$1887,2,FALSE),0)</f>
        <v>1</v>
      </c>
      <c r="F1034" s="51">
        <f>IFERROR(K1034-IFERROR(VLOOKUP(D1034,'2015'!$F$12:$I$1887,4,FALSE),"ei löydy"),"ei löydy")</f>
        <v>0</v>
      </c>
      <c r="G1034" s="224">
        <f>IFERROR(VLOOKUP(Työfile_2024!C1034,Liikennemalli!$D$6:$G$1921,4,FALSE),0)</f>
        <v>1</v>
      </c>
      <c r="H1034" s="225">
        <f>K1034-IFERROR(VLOOKUP(Työfile_2024!D1034,Liikennemalli!$C$6:$H$1921,6,FALSE),"ei löydy")</f>
        <v>0</v>
      </c>
      <c r="I1034" s="80">
        <v>11115</v>
      </c>
      <c r="J1034" s="52">
        <v>1</v>
      </c>
      <c r="K1034" s="52">
        <v>1419</v>
      </c>
      <c r="L1034" s="53"/>
      <c r="M1034" s="54"/>
      <c r="N1034" s="54"/>
      <c r="O1034" s="54"/>
      <c r="P1034" s="54"/>
      <c r="Q1034" s="55"/>
      <c r="R1034" s="55"/>
      <c r="S1034" s="55"/>
      <c r="T1034" s="55"/>
      <c r="U1034" s="52"/>
      <c r="V1034" s="56">
        <v>3187</v>
      </c>
      <c r="W1034" s="56">
        <v>148</v>
      </c>
      <c r="X1034" s="56">
        <v>3554</v>
      </c>
      <c r="Y1034" s="56">
        <f>VLOOKUP(D1034,Liikennemalli24!$D$2:$F$1804,2,FALSE)</f>
        <v>1058</v>
      </c>
      <c r="Z1034" s="57">
        <f>VLOOKUP(D1034,Liikennemalli24!$D$2:$F$1804,3,FALSE)</f>
        <v>0.60199999999999998</v>
      </c>
      <c r="AA1034" s="178">
        <f>IF(G1034=1,VLOOKUP(C1034,Liikennemalli!$D$6:$H$1921,2,FALSE),"-")</f>
        <v>443.70137727618999</v>
      </c>
      <c r="AB1034" s="197">
        <f>IF(G1034=1,VLOOKUP(C1034,Liikennemalli!$D$6:$H$1921,3,FALSE),"-")</f>
        <v>0.348199662662804</v>
      </c>
      <c r="AC1034" s="134">
        <f>IF(E1034=1,VLOOKUP(Työfile_2024!D1034,'2015'!$F$12:$X$1887,18,FALSE),"-")</f>
        <v>1064</v>
      </c>
      <c r="AD1034" s="127">
        <f>IF(E1034=1,VLOOKUP(Työfile_2024!D1034,'2015'!$F$12:$X$1887,19,FALSE),"-")</f>
        <v>0.62</v>
      </c>
      <c r="AI1034" s="127">
        <f>IF(E1034=1,VLOOKUP(Työfile_2024!D1034,'2015'!$F$12:$AB$1887,20,FALSE),"-")</f>
        <v>0</v>
      </c>
      <c r="AJ1034" s="127">
        <f>IF(E1034=1,VLOOKUP(Työfile_2024!D1034,'2015'!$F$12:$AB$1887,21,FALSE),"-")</f>
        <v>0</v>
      </c>
      <c r="AK1034" s="127">
        <f>IF(E1034=1,VLOOKUP(Työfile_2024!D1034,'2015'!$F$12:$AB$1887,22,FALSE),"-")</f>
        <v>0</v>
      </c>
      <c r="AL1034" s="127">
        <f>IF(E1034=1,VLOOKUP(Työfile_2024!D1034,'2015'!$F$12:$AB$1887,23,FALSE),"-")</f>
        <v>0</v>
      </c>
      <c r="AM1034" s="56">
        <f>VLOOKUP(Työfile_2024!D1034,Tmatkat_20km_tarkasteltava_verk!$C$2:$D$1804,2,FALSE)</f>
        <v>405</v>
      </c>
      <c r="AN1034" s="148">
        <f t="shared" si="252"/>
        <v>0.12707875745214936</v>
      </c>
      <c r="AO1034" s="178">
        <f>IF(E1034=1,VLOOKUP(Työfile_2024!D1034,'2015'!$F$12:$AC$1887,24,FALSE),"-")</f>
        <v>201</v>
      </c>
      <c r="AP1034" s="52" t="str">
        <f>VLOOKUP(D1034,Tarkasteltava_verkko_2024_harva!$E$2:$I$1804,5,FALSE)</f>
        <v>tiivis</v>
      </c>
      <c r="AQ1034" s="52">
        <f>VLOOKUP(D1034,Tarkasteltava_verkko_2024_harva!$E$2:$I$1804,4,FALSE)</f>
        <v>0</v>
      </c>
      <c r="AR1034" s="148">
        <v>0.93446088794926008</v>
      </c>
      <c r="AS1034" s="170" t="str">
        <f>IFERROR(VLOOKUP(C1034,'2015'!$C$12:$AG$1887,30,FALSE),"-")</f>
        <v>Kyllä</v>
      </c>
      <c r="AT1034" s="148">
        <v>0.98661028893587033</v>
      </c>
      <c r="AU1034" s="170" t="str">
        <f>IFERROR(VLOOKUP(C1034,'2015'!$C$12:$AG$1887,31,FALSE),"-")</f>
        <v>Kyllä</v>
      </c>
      <c r="AV1034" s="106"/>
      <c r="AW1034" s="63">
        <f>IFERROR(VLOOKUP(C1034,Merkittävyysluokitus!$A$2:$J$1705,10,FALSE),"-")</f>
        <v>2</v>
      </c>
      <c r="AX1034" s="175">
        <f>IFERROR(VLOOKUP(C1034,Merkittävyysluokitus!$A$2:$J$1705,6,FALSE),"-")</f>
        <v>12.107884322678842</v>
      </c>
      <c r="AY1034" s="175">
        <f>IFERROR(VLOOKUP(C1034,Merkittävyysluokitus!$A$2:$J$1705,7,FALSE),"-")</f>
        <v>5</v>
      </c>
      <c r="AZ1034" s="175">
        <f>IFERROR(VLOOKUP(C1034,Merkittävyysluokitus!$A$2:$J$1705,8,FALSE),"-")</f>
        <v>4.4412176560121761</v>
      </c>
      <c r="BA1034" s="175">
        <f>IFERROR(VLOOKUP(C1034,Merkittävyysluokitus!$A$2:$J$1705,9,FALSE),"-")</f>
        <v>2.6666666666666665</v>
      </c>
      <c r="BB1034" s="203"/>
      <c r="BC1034" s="203" t="str">
        <f t="shared" si="253"/>
        <v/>
      </c>
      <c r="BD1034" s="39" t="str">
        <f t="shared" si="261"/>
        <v>musta</v>
      </c>
      <c r="BE1034" s="68" t="str">
        <f t="shared" si="248"/>
        <v>punainen</v>
      </c>
      <c r="BF1034" s="68" t="str">
        <f t="shared" si="249"/>
        <v>musta</v>
      </c>
      <c r="BG1034" s="68" t="str">
        <f t="shared" si="250"/>
        <v>musta</v>
      </c>
      <c r="BH1034" s="208" t="str">
        <f t="shared" si="251"/>
        <v>musta</v>
      </c>
      <c r="BI1034" s="39"/>
      <c r="BJ1034" s="39" t="str">
        <f>IF(F1034="ei löydy","uusi tie",IF(E1034=0,"tieosoite muuttunut",IF(E1034=1,VLOOKUP(D1034,'2015'!$F$12:$AL$1887,31,FALSE),"-")))</f>
        <v>musta</v>
      </c>
      <c r="BK1034" s="67" t="str">
        <f>IF(E1034=1,VLOOKUP(D1034,'2015'!$F$12:$AL$1887,32,FALSE),"-")</f>
        <v>musta</v>
      </c>
      <c r="BL1034" s="39" t="str">
        <f>IF(F1034="ei löydy","uusi tie",IF(E1034=0,"tieosoite muuttunut",IF(E1034=1,VLOOKUP(D1034,'2015'!$F$12:$AL$1887,33,FALSE),"-")))</f>
        <v>musta</v>
      </c>
      <c r="BM1034" s="39"/>
      <c r="BN1034" s="217" t="str">
        <f>VLOOKUP(D1034,'2015'!$F$12:$AL$1887,33,FALSE)</f>
        <v>musta</v>
      </c>
      <c r="BO1034" s="39"/>
      <c r="BP1034" s="115" t="s">
        <v>10</v>
      </c>
      <c r="BQ1034" s="30"/>
      <c r="BS1034" s="5"/>
      <c r="BU1034" s="37"/>
      <c r="BV1034" s="30" t="s">
        <v>10</v>
      </c>
      <c r="BX1034" t="str">
        <f>IF(E1034=1,VLOOKUP(D1034,'2015'!$F$12:$AX$1887,43,FALSE),"-")</f>
        <v>punainen</v>
      </c>
      <c r="BY1034" t="str">
        <f>IF(E1034=1,VLOOKUP(D1034,'2015'!$F$12:$AX$1887,44,FALSE),"-")</f>
        <v>musta</v>
      </c>
      <c r="BZ1034" t="str">
        <f>IF(E1034=1,VLOOKUP(D1034,'2015'!$F$12:$AX$1887,45,FALSE),"-")</f>
        <v>musta</v>
      </c>
      <c r="CA1034" s="31">
        <f t="shared" si="256"/>
        <v>12</v>
      </c>
      <c r="CB1034" s="31">
        <f t="shared" si="257"/>
        <v>10</v>
      </c>
      <c r="CC1034" s="31">
        <f t="shared" si="258"/>
        <v>1</v>
      </c>
      <c r="CD1034" s="31">
        <f t="shared" si="259"/>
        <v>1</v>
      </c>
      <c r="CE1034" s="31">
        <f t="shared" si="260"/>
        <v>0</v>
      </c>
      <c r="CO1034" s="2" t="s">
        <v>35</v>
      </c>
      <c r="CP1034" s="2" t="s">
        <v>35</v>
      </c>
    </row>
    <row r="1035" spans="1:94" ht="15.75" thickBot="1" x14ac:dyDescent="0.3">
      <c r="A1035" s="50"/>
      <c r="B1035" s="50"/>
      <c r="C1035" s="50" t="str">
        <f t="shared" si="254"/>
        <v>11116_1_3072</v>
      </c>
      <c r="D1035" s="51" t="str">
        <f t="shared" si="255"/>
        <v>11116_1</v>
      </c>
      <c r="E1035" s="224">
        <f>IFERROR(VLOOKUP(C1035,'2015'!$C$12:$D$1887,2,FALSE),0)</f>
        <v>1</v>
      </c>
      <c r="F1035" s="51">
        <f>IFERROR(K1035-IFERROR(VLOOKUP(D1035,'2015'!$F$12:$I$1887,4,FALSE),"ei löydy"),"ei löydy")</f>
        <v>0</v>
      </c>
      <c r="G1035" s="224">
        <f>IFERROR(VLOOKUP(Työfile_2024!C1035,Liikennemalli!$D$6:$G$1921,4,FALSE),0)</f>
        <v>1</v>
      </c>
      <c r="H1035" s="225">
        <f>K1035-IFERROR(VLOOKUP(Työfile_2024!D1035,Liikennemalli!$C$6:$H$1921,6,FALSE),"ei löydy")</f>
        <v>0</v>
      </c>
      <c r="I1035" s="80">
        <v>11116</v>
      </c>
      <c r="J1035" s="52">
        <v>1</v>
      </c>
      <c r="K1035" s="52">
        <v>3072</v>
      </c>
      <c r="L1035" s="53"/>
      <c r="M1035" s="54"/>
      <c r="N1035" s="54"/>
      <c r="O1035" s="54"/>
      <c r="P1035" s="54"/>
      <c r="Q1035" s="55"/>
      <c r="R1035" s="55"/>
      <c r="S1035" s="55"/>
      <c r="T1035" s="55"/>
      <c r="U1035" s="52"/>
      <c r="V1035" s="56">
        <v>261</v>
      </c>
      <c r="W1035" s="56">
        <v>10</v>
      </c>
      <c r="X1035" s="56">
        <v>245</v>
      </c>
      <c r="Y1035" s="56">
        <f>VLOOKUP(D1035,Liikennemalli24!$D$2:$F$1804,2,FALSE)</f>
        <v>0</v>
      </c>
      <c r="Z1035" s="57">
        <f>VLOOKUP(D1035,Liikennemalli24!$D$2:$F$1804,3,FALSE)</f>
        <v>0</v>
      </c>
      <c r="AA1035" s="178">
        <f>IF(G1035=1,VLOOKUP(C1035,Liikennemalli!$D$6:$H$1921,2,FALSE),"-")</f>
        <v>17.164876253501799</v>
      </c>
      <c r="AB1035" s="197">
        <f>IF(G1035=1,VLOOKUP(C1035,Liikennemalli!$D$6:$H$1921,3,FALSE),"-")</f>
        <v>0.12629621726969201</v>
      </c>
      <c r="AC1035" s="134">
        <f>IF(E1035=1,VLOOKUP(Työfile_2024!D1035,'2015'!$F$12:$X$1887,18,FALSE),"-")</f>
        <v>14</v>
      </c>
      <c r="AD1035" s="127">
        <f>IF(E1035=1,VLOOKUP(Työfile_2024!D1035,'2015'!$F$12:$X$1887,19,FALSE),"-")</f>
        <v>0.24</v>
      </c>
      <c r="AI1035" s="127">
        <f>IF(E1035=1,VLOOKUP(Työfile_2024!D1035,'2015'!$F$12:$AB$1887,20,FALSE),"-")</f>
        <v>0</v>
      </c>
      <c r="AJ1035" s="127">
        <f>IF(E1035=1,VLOOKUP(Työfile_2024!D1035,'2015'!$F$12:$AB$1887,21,FALSE),"-")</f>
        <v>0</v>
      </c>
      <c r="AK1035" s="127">
        <f>IF(E1035=1,VLOOKUP(Työfile_2024!D1035,'2015'!$F$12:$AB$1887,22,FALSE),"-")</f>
        <v>0</v>
      </c>
      <c r="AL1035" s="127">
        <f>IF(E1035=1,VLOOKUP(Työfile_2024!D1035,'2015'!$F$12:$AB$1887,23,FALSE),"-")</f>
        <v>0</v>
      </c>
      <c r="AM1035" s="56">
        <f>VLOOKUP(Työfile_2024!D1035,Tmatkat_20km_tarkasteltava_verk!$C$2:$D$1804,2,FALSE)</f>
        <v>115</v>
      </c>
      <c r="AN1035" s="148">
        <f t="shared" si="252"/>
        <v>0.44061302681992337</v>
      </c>
      <c r="AO1035" s="178">
        <f>IF(E1035=1,VLOOKUP(Työfile_2024!D1035,'2015'!$F$12:$AC$1887,24,FALSE),"-")</f>
        <v>192</v>
      </c>
      <c r="AP1035" s="52">
        <f>VLOOKUP(D1035,Tarkasteltava_verkko_2024_harva!$E$2:$I$1804,5,FALSE)</f>
        <v>0</v>
      </c>
      <c r="AQ1035" s="52">
        <f>VLOOKUP(D1035,Tarkasteltava_verkko_2024_harva!$E$2:$I$1804,4,FALSE)</f>
        <v>0</v>
      </c>
      <c r="AR1035" s="148">
        <v>1.953125E-3</v>
      </c>
      <c r="AS1035" s="170" t="str">
        <f>IFERROR(VLOOKUP(C1035,'2015'!$C$12:$AG$1887,30,FALSE),"-")</f>
        <v/>
      </c>
      <c r="AT1035" s="148">
        <v>0.24967447916666666</v>
      </c>
      <c r="AU1035" s="170">
        <f>IFERROR(VLOOKUP(C1035,'2015'!$C$12:$AG$1887,31,FALSE),"-")</f>
        <v>0</v>
      </c>
      <c r="AV1035" s="106"/>
      <c r="AW1035" s="63">
        <f>IFERROR(VLOOKUP(C1035,Merkittävyysluokitus!$A$2:$J$1705,10,FALSE),"-")</f>
        <v>3</v>
      </c>
      <c r="AX1035" s="175">
        <f>IFERROR(VLOOKUP(C1035,Merkittävyysluokitus!$A$2:$J$1705,6,FALSE),"-")</f>
        <v>4.1469041095890411</v>
      </c>
      <c r="AY1035" s="175">
        <f>IFERROR(VLOOKUP(C1035,Merkittävyysluokitus!$A$2:$J$1705,7,FALSE),"-")</f>
        <v>1.228</v>
      </c>
      <c r="AZ1035" s="175">
        <f>IFERROR(VLOOKUP(C1035,Merkittävyysluokitus!$A$2:$J$1705,8,FALSE),"-")</f>
        <v>1.4189041095890409</v>
      </c>
      <c r="BA1035" s="175">
        <f>IFERROR(VLOOKUP(C1035,Merkittävyysluokitus!$A$2:$J$1705,9,FALSE),"-")</f>
        <v>1.5</v>
      </c>
      <c r="BB1035" s="203"/>
      <c r="BC1035" s="203" t="str">
        <f t="shared" si="253"/>
        <v>ei mallia</v>
      </c>
      <c r="BD1035" s="39" t="str">
        <f t="shared" si="261"/>
        <v>Ei luokiteltu</v>
      </c>
      <c r="BE1035" s="68" t="str">
        <f t="shared" si="248"/>
        <v>ei mallia</v>
      </c>
      <c r="BF1035" s="68" t="str">
        <f t="shared" si="249"/>
        <v>ei mallia</v>
      </c>
      <c r="BG1035" s="68" t="str">
        <f t="shared" si="250"/>
        <v>ei mallia</v>
      </c>
      <c r="BH1035" s="208" t="str">
        <f t="shared" si="251"/>
        <v>musta</v>
      </c>
      <c r="BI1035" s="39"/>
      <c r="BJ1035" s="39" t="str">
        <f>IF(F1035="ei löydy","uusi tie",IF(E1035=0,"tieosoite muuttunut",IF(E1035=1,VLOOKUP(D1035,'2015'!$F$12:$AL$1887,31,FALSE),"-")))</f>
        <v>musta</v>
      </c>
      <c r="BK1035" s="67" t="str">
        <f>IF(E1035=1,VLOOKUP(D1035,'2015'!$F$12:$AL$1887,32,FALSE),"-")</f>
        <v>musta</v>
      </c>
      <c r="BL1035" s="39" t="str">
        <f>IF(F1035="ei löydy","uusi tie",IF(E1035=0,"tieosoite muuttunut",IF(E1035=1,VLOOKUP(D1035,'2015'!$F$12:$AL$1887,33,FALSE),"-")))</f>
        <v>musta</v>
      </c>
      <c r="BM1035" s="39"/>
      <c r="BN1035" s="217" t="str">
        <f>VLOOKUP(D1035,'2015'!$F$12:$AL$1887,33,FALSE)</f>
        <v>musta</v>
      </c>
      <c r="BO1035" s="39"/>
      <c r="BP1035" s="115" t="s">
        <v>10</v>
      </c>
      <c r="BQ1035" s="30"/>
      <c r="BS1035" s="5"/>
      <c r="BU1035" s="37"/>
      <c r="BV1035" s="30" t="s">
        <v>10</v>
      </c>
      <c r="BX1035" t="str">
        <f>IF(E1035=1,VLOOKUP(D1035,'2015'!$F$12:$AX$1887,43,FALSE),"-")</f>
        <v>musta</v>
      </c>
      <c r="BY1035" t="str">
        <f>IF(E1035=1,VLOOKUP(D1035,'2015'!$F$12:$AX$1887,44,FALSE),"-")</f>
        <v>musta</v>
      </c>
      <c r="BZ1035" t="str">
        <f>IF(E1035=1,VLOOKUP(D1035,'2015'!$F$12:$AX$1887,45,FALSE),"-")</f>
        <v>musta</v>
      </c>
      <c r="CA1035" s="31">
        <f t="shared" si="256"/>
        <v>1</v>
      </c>
      <c r="CB1035" s="31">
        <f t="shared" si="257"/>
        <v>0</v>
      </c>
      <c r="CC1035" s="31">
        <f t="shared" si="258"/>
        <v>0</v>
      </c>
      <c r="CD1035" s="31">
        <f t="shared" si="259"/>
        <v>1</v>
      </c>
      <c r="CE1035" s="31">
        <f t="shared" si="260"/>
        <v>0</v>
      </c>
      <c r="CO1035" s="2" t="s">
        <v>35</v>
      </c>
      <c r="CP1035" s="2" t="s">
        <v>35</v>
      </c>
    </row>
    <row r="1036" spans="1:94" ht="15.75" thickBot="1" x14ac:dyDescent="0.3">
      <c r="A1036" s="50"/>
      <c r="B1036" s="50"/>
      <c r="C1036" s="50" t="str">
        <f t="shared" si="254"/>
        <v>11117_1_4358</v>
      </c>
      <c r="D1036" s="51" t="str">
        <f t="shared" si="255"/>
        <v>11117_1</v>
      </c>
      <c r="E1036" s="224">
        <f>IFERROR(VLOOKUP(C1036,'2015'!$C$12:$D$1887,2,FALSE),0)</f>
        <v>1</v>
      </c>
      <c r="F1036" s="51">
        <f>IFERROR(K1036-IFERROR(VLOOKUP(D1036,'2015'!$F$12:$I$1887,4,FALSE),"ei löydy"),"ei löydy")</f>
        <v>0</v>
      </c>
      <c r="G1036" s="224">
        <f>IFERROR(VLOOKUP(Työfile_2024!C1036,Liikennemalli!$D$6:$G$1921,4,FALSE),0)</f>
        <v>1</v>
      </c>
      <c r="H1036" s="225">
        <f>K1036-IFERROR(VLOOKUP(Työfile_2024!D1036,Liikennemalli!$C$6:$H$1921,6,FALSE),"ei löydy")</f>
        <v>0</v>
      </c>
      <c r="I1036" s="81">
        <v>11117</v>
      </c>
      <c r="J1036" s="52">
        <v>1</v>
      </c>
      <c r="K1036" s="52">
        <v>4358</v>
      </c>
      <c r="L1036" s="53"/>
      <c r="M1036" s="54"/>
      <c r="N1036" s="54"/>
      <c r="O1036" s="54"/>
      <c r="P1036" s="54"/>
      <c r="Q1036" s="55"/>
      <c r="R1036" s="55"/>
      <c r="S1036" s="55"/>
      <c r="T1036" s="55"/>
      <c r="U1036" s="52"/>
      <c r="V1036" s="56">
        <v>161</v>
      </c>
      <c r="W1036" s="56">
        <v>13</v>
      </c>
      <c r="X1036" s="56">
        <v>180</v>
      </c>
      <c r="Y1036" s="56">
        <f>VLOOKUP(D1036,Liikennemalli24!$D$2:$F$1804,2,FALSE)</f>
        <v>18</v>
      </c>
      <c r="Z1036" s="57">
        <f>VLOOKUP(D1036,Liikennemalli24!$D$2:$F$1804,3,FALSE)</f>
        <v>0.05</v>
      </c>
      <c r="AA1036" s="178">
        <f>IF(G1036=1,VLOOKUP(C1036,Liikennemalli!$D$6:$H$1921,2,FALSE),"-")</f>
        <v>82</v>
      </c>
      <c r="AB1036" s="197">
        <f>IF(G1036=1,VLOOKUP(C1036,Liikennemalli!$D$6:$H$1921,3,FALSE),"-")</f>
        <v>0.29181494661921697</v>
      </c>
      <c r="AC1036" s="134">
        <f>IF(E1036=1,VLOOKUP(Työfile_2024!D1036,'2015'!$F$12:$X$1887,18,FALSE),"-")</f>
        <v>47</v>
      </c>
      <c r="AD1036" s="127">
        <f>IF(E1036=1,VLOOKUP(Työfile_2024!D1036,'2015'!$F$12:$X$1887,19,FALSE),"-")</f>
        <v>0.19</v>
      </c>
      <c r="AI1036" s="127">
        <f>IF(E1036=1,VLOOKUP(Työfile_2024!D1036,'2015'!$F$12:$AB$1887,20,FALSE),"-")</f>
        <v>0</v>
      </c>
      <c r="AJ1036" s="127">
        <f>IF(E1036=1,VLOOKUP(Työfile_2024!D1036,'2015'!$F$12:$AB$1887,21,FALSE),"-")</f>
        <v>0</v>
      </c>
      <c r="AK1036" s="127">
        <f>IF(E1036=1,VLOOKUP(Työfile_2024!D1036,'2015'!$F$12:$AB$1887,22,FALSE),"-")</f>
        <v>0</v>
      </c>
      <c r="AL1036" s="127">
        <f>IF(E1036=1,VLOOKUP(Työfile_2024!D1036,'2015'!$F$12:$AB$1887,23,FALSE),"-")</f>
        <v>0</v>
      </c>
      <c r="AM1036" s="56">
        <f>VLOOKUP(Työfile_2024!D1036,Tmatkat_20km_tarkasteltava_verk!$C$2:$D$1804,2,FALSE)</f>
        <v>23</v>
      </c>
      <c r="AN1036" s="148">
        <f t="shared" si="252"/>
        <v>0.14285714285714285</v>
      </c>
      <c r="AO1036" s="178">
        <f>IF(E1036=1,VLOOKUP(Työfile_2024!D1036,'2015'!$F$12:$AC$1887,24,FALSE),"-")</f>
        <v>17</v>
      </c>
      <c r="AP1036" s="52">
        <f>VLOOKUP(D1036,Tarkasteltava_verkko_2024_harva!$E$2:$I$1804,5,FALSE)</f>
        <v>0</v>
      </c>
      <c r="AQ1036" s="52">
        <f>VLOOKUP(D1036,Tarkasteltava_verkko_2024_harva!$E$2:$I$1804,4,FALSE)</f>
        <v>0</v>
      </c>
      <c r="AR1036" s="148">
        <v>0</v>
      </c>
      <c r="AS1036" s="170" t="str">
        <f>IFERROR(VLOOKUP(C1036,'2015'!$C$12:$AG$1887,30,FALSE),"-")</f>
        <v/>
      </c>
      <c r="AT1036" s="148">
        <v>0</v>
      </c>
      <c r="AU1036" s="170">
        <f>IFERROR(VLOOKUP(C1036,'2015'!$C$12:$AG$1887,31,FALSE),"-")</f>
        <v>0</v>
      </c>
      <c r="AV1036" s="106"/>
      <c r="AW1036" s="63">
        <f>IFERROR(VLOOKUP(C1036,Merkittävyysluokitus!$A$2:$J$1705,10,FALSE),"-")</f>
        <v>3</v>
      </c>
      <c r="AX1036" s="175">
        <f>IFERROR(VLOOKUP(C1036,Merkittävyysluokitus!$A$2:$J$1705,6,FALSE),"-")</f>
        <v>3.6493774733637738</v>
      </c>
      <c r="AY1036" s="175">
        <f>IFERROR(VLOOKUP(C1036,Merkittävyysluokitus!$A$2:$J$1705,7,FALSE),"-")</f>
        <v>0.71633333333333327</v>
      </c>
      <c r="AZ1036" s="175">
        <f>IFERROR(VLOOKUP(C1036,Merkittävyysluokitus!$A$2:$J$1705,8,FALSE),"-")</f>
        <v>2.2663774733637743</v>
      </c>
      <c r="BA1036" s="175">
        <f>IFERROR(VLOOKUP(C1036,Merkittävyysluokitus!$A$2:$J$1705,9,FALSE),"-")</f>
        <v>0.66666666666666663</v>
      </c>
      <c r="BB1036" s="203"/>
      <c r="BC1036" s="203" t="str">
        <f t="shared" si="253"/>
        <v/>
      </c>
      <c r="BD1036" s="39" t="str">
        <f t="shared" si="261"/>
        <v>musta</v>
      </c>
      <c r="BE1036" s="68" t="str">
        <f t="shared" si="248"/>
        <v>musta</v>
      </c>
      <c r="BF1036" s="68" t="str">
        <f t="shared" si="249"/>
        <v>musta</v>
      </c>
      <c r="BG1036" s="68" t="str">
        <f t="shared" si="250"/>
        <v>musta</v>
      </c>
      <c r="BH1036" s="208" t="str">
        <f t="shared" si="251"/>
        <v>musta</v>
      </c>
      <c r="BI1036" s="39"/>
      <c r="BJ1036" s="39" t="str">
        <f>IF(F1036="ei löydy","uusi tie",IF(E1036=0,"tieosoite muuttunut",IF(E1036=1,VLOOKUP(D1036,'2015'!$F$12:$AL$1887,31,FALSE),"-")))</f>
        <v>musta</v>
      </c>
      <c r="BK1036" s="67" t="str">
        <f>IF(E1036=1,VLOOKUP(D1036,'2015'!$F$12:$AL$1887,32,FALSE),"-")</f>
        <v>musta</v>
      </c>
      <c r="BL1036" s="39" t="str">
        <f>IF(F1036="ei löydy","uusi tie",IF(E1036=0,"tieosoite muuttunut",IF(E1036=1,VLOOKUP(D1036,'2015'!$F$12:$AL$1887,33,FALSE),"-")))</f>
        <v>musta</v>
      </c>
      <c r="BM1036" s="39"/>
      <c r="BN1036" s="217" t="str">
        <f>VLOOKUP(D1036,'2015'!$F$12:$AL$1887,33,FALSE)</f>
        <v>musta</v>
      </c>
      <c r="BO1036" s="39"/>
      <c r="BP1036" s="115" t="s">
        <v>10</v>
      </c>
      <c r="BQ1036" s="30"/>
      <c r="BS1036" s="5"/>
      <c r="BU1036" s="37"/>
      <c r="BV1036" s="30" t="s">
        <v>10</v>
      </c>
      <c r="BX1036" t="str">
        <f>IF(E1036=1,VLOOKUP(D1036,'2015'!$F$12:$AX$1887,43,FALSE),"-")</f>
        <v>musta</v>
      </c>
      <c r="BY1036" t="str">
        <f>IF(E1036=1,VLOOKUP(D1036,'2015'!$F$12:$AX$1887,44,FALSE),"-")</f>
        <v>musta</v>
      </c>
      <c r="BZ1036" t="str">
        <f>IF(E1036=1,VLOOKUP(D1036,'2015'!$F$12:$AX$1887,45,FALSE),"-")</f>
        <v>musta</v>
      </c>
      <c r="CA1036" s="31">
        <f t="shared" si="256"/>
        <v>0</v>
      </c>
      <c r="CB1036" s="31">
        <f t="shared" si="257"/>
        <v>0</v>
      </c>
      <c r="CC1036" s="31">
        <f t="shared" si="258"/>
        <v>0</v>
      </c>
      <c r="CD1036" s="31">
        <f t="shared" si="259"/>
        <v>0</v>
      </c>
      <c r="CE1036" s="31">
        <f t="shared" si="260"/>
        <v>0</v>
      </c>
      <c r="CO1036" s="2" t="s">
        <v>35</v>
      </c>
      <c r="CP1036" s="2" t="s">
        <v>35</v>
      </c>
    </row>
    <row r="1037" spans="1:94" ht="15.75" thickBot="1" x14ac:dyDescent="0.3">
      <c r="A1037" s="50"/>
      <c r="B1037" s="50"/>
      <c r="C1037" s="50" t="str">
        <f t="shared" si="254"/>
        <v>11119_1_2425</v>
      </c>
      <c r="D1037" s="51" t="str">
        <f t="shared" si="255"/>
        <v>11119_1</v>
      </c>
      <c r="E1037" s="224">
        <f>IFERROR(VLOOKUP(C1037,'2015'!$C$12:$D$1887,2,FALSE),0)</f>
        <v>0</v>
      </c>
      <c r="F1037" s="51">
        <f>IFERROR(K1037-IFERROR(VLOOKUP(D1037,'2015'!$F$12:$I$1887,4,FALSE),"ei löydy"),"ei löydy")</f>
        <v>-3573</v>
      </c>
      <c r="G1037" s="224">
        <f>IFERROR(VLOOKUP(Työfile_2024!C1037,Liikennemalli!$D$6:$G$1921,4,FALSE),0)</f>
        <v>0</v>
      </c>
      <c r="H1037" s="225">
        <f>K1037-IFERROR(VLOOKUP(Työfile_2024!D1037,Liikennemalli!$C$6:$H$1921,6,FALSE),"ei löydy")</f>
        <v>-3573</v>
      </c>
      <c r="I1037" s="80">
        <v>11119</v>
      </c>
      <c r="J1037" s="52">
        <v>1</v>
      </c>
      <c r="K1037" s="52">
        <v>2425</v>
      </c>
      <c r="L1037" s="53"/>
      <c r="M1037" s="54"/>
      <c r="N1037" s="54"/>
      <c r="O1037" s="54"/>
      <c r="P1037" s="54"/>
      <c r="Q1037" s="55"/>
      <c r="R1037" s="55"/>
      <c r="S1037" s="55"/>
      <c r="T1037" s="55"/>
      <c r="U1037" s="52"/>
      <c r="V1037" s="56">
        <v>1042</v>
      </c>
      <c r="W1037" s="56">
        <v>38</v>
      </c>
      <c r="X1037" s="56">
        <v>1129</v>
      </c>
      <c r="Y1037" s="56">
        <f>VLOOKUP(D1037,Liikennemalli24!$D$2:$F$1804,2,FALSE)</f>
        <v>42</v>
      </c>
      <c r="Z1037" s="57">
        <f>VLOOKUP(D1037,Liikennemalli24!$D$2:$F$1804,3,FALSE)</f>
        <v>0.20300000000000001</v>
      </c>
      <c r="AA1037" s="178" t="str">
        <f>IF(G1037=1,VLOOKUP(C1037,Liikennemalli!$D$6:$H$1921,2,FALSE),"-")</f>
        <v>-</v>
      </c>
      <c r="AB1037" s="197" t="str">
        <f>IF(G1037=1,VLOOKUP(C1037,Liikennemalli!$D$6:$H$1921,3,FALSE),"-")</f>
        <v>-</v>
      </c>
      <c r="AC1037" s="134" t="str">
        <f>IF(E1037=1,VLOOKUP(Työfile_2024!D1037,'2015'!$F$12:$X$1887,18,FALSE),"-")</f>
        <v>-</v>
      </c>
      <c r="AD1037" s="127" t="str">
        <f>IF(E1037=1,VLOOKUP(Työfile_2024!D1037,'2015'!$F$12:$X$1887,19,FALSE),"-")</f>
        <v>-</v>
      </c>
      <c r="AI1037" s="127" t="str">
        <f>IF(E1037=1,VLOOKUP(Työfile_2024!D1037,'2015'!$F$12:$AB$1887,20,FALSE),"-")</f>
        <v>-</v>
      </c>
      <c r="AJ1037" s="127" t="str">
        <f>IF(E1037=1,VLOOKUP(Työfile_2024!D1037,'2015'!$F$12:$AB$1887,21,FALSE),"-")</f>
        <v>-</v>
      </c>
      <c r="AK1037" s="127" t="str">
        <f>IF(E1037=1,VLOOKUP(Työfile_2024!D1037,'2015'!$F$12:$AB$1887,22,FALSE),"-")</f>
        <v>-</v>
      </c>
      <c r="AL1037" s="127" t="str">
        <f>IF(E1037=1,VLOOKUP(Työfile_2024!D1037,'2015'!$F$12:$AB$1887,23,FALSE),"-")</f>
        <v>-</v>
      </c>
      <c r="AM1037" s="56">
        <f>VLOOKUP(Työfile_2024!D1037,Tmatkat_20km_tarkasteltava_verk!$C$2:$D$1804,2,FALSE)</f>
        <v>45</v>
      </c>
      <c r="AN1037" s="148">
        <f t="shared" si="252"/>
        <v>4.3186180422264873E-2</v>
      </c>
      <c r="AO1037" s="178" t="str">
        <f>IF(E1037=1,VLOOKUP(Työfile_2024!D1037,'2015'!$F$12:$AC$1887,24,FALSE),"-")</f>
        <v>-</v>
      </c>
      <c r="AP1037" s="52">
        <f>VLOOKUP(D1037,Tarkasteltava_verkko_2024_harva!$E$2:$I$1804,5,FALSE)</f>
        <v>0</v>
      </c>
      <c r="AQ1037" s="52">
        <f>VLOOKUP(D1037,Tarkasteltava_verkko_2024_harva!$E$2:$I$1804,4,FALSE)</f>
        <v>0</v>
      </c>
      <c r="AR1037" s="148">
        <v>0.50226804123711344</v>
      </c>
      <c r="AS1037" s="170" t="str">
        <f>IFERROR(VLOOKUP(C1037,'2015'!$C$12:$AG$1887,30,FALSE),"-")</f>
        <v>-</v>
      </c>
      <c r="AT1037" s="148">
        <v>0.63958762886597942</v>
      </c>
      <c r="AU1037" s="170" t="str">
        <f>IFERROR(VLOOKUP(C1037,'2015'!$C$12:$AG$1887,31,FALSE),"-")</f>
        <v>-</v>
      </c>
      <c r="AV1037" s="106"/>
      <c r="AW1037" s="63">
        <f>IFERROR(VLOOKUP(C1037,Merkittävyysluokitus!$A$2:$J$1705,10,FALSE),"-")</f>
        <v>3</v>
      </c>
      <c r="AX1037" s="175">
        <f>IFERROR(VLOOKUP(C1037,Merkittävyysluokitus!$A$2:$J$1705,6,FALSE),"-")</f>
        <v>6.8711872146118713</v>
      </c>
      <c r="AY1037" s="175">
        <f>IFERROR(VLOOKUP(C1037,Merkittävyysluokitus!$A$2:$J$1705,7,FALSE),"-")</f>
        <v>3.51</v>
      </c>
      <c r="AZ1037" s="175">
        <f>IFERROR(VLOOKUP(C1037,Merkittävyysluokitus!$A$2:$J$1705,8,FALSE),"-")</f>
        <v>2.0278538812785385</v>
      </c>
      <c r="BA1037" s="175">
        <f>IFERROR(VLOOKUP(C1037,Merkittävyysluokitus!$A$2:$J$1705,9,FALSE),"-")</f>
        <v>1.3333333333333333</v>
      </c>
      <c r="BB1037" s="203"/>
      <c r="BC1037" s="203" t="str">
        <f t="shared" si="253"/>
        <v>tieosoite muuttunut</v>
      </c>
      <c r="BD1037" s="39" t="str">
        <f t="shared" si="261"/>
        <v>musta</v>
      </c>
      <c r="BE1037" s="68" t="str">
        <f t="shared" si="248"/>
        <v>musta</v>
      </c>
      <c r="BF1037" s="68" t="str">
        <f t="shared" si="249"/>
        <v>musta</v>
      </c>
      <c r="BG1037" s="68" t="str">
        <f t="shared" si="250"/>
        <v>musta</v>
      </c>
      <c r="BH1037" s="208" t="str">
        <f t="shared" si="251"/>
        <v>musta</v>
      </c>
      <c r="BI1037" s="39"/>
      <c r="BJ1037" s="39" t="str">
        <f>IF(F1037="ei löydy","uusi tie",IF(E1037=0,"tieosoite muuttunut",IF(E1037=1,VLOOKUP(D1037,'2015'!$F$12:$AL$1887,31,FALSE),"-")))</f>
        <v>tieosoite muuttunut</v>
      </c>
      <c r="BK1037" s="67" t="str">
        <f>IF(E1037=1,VLOOKUP(D1037,'2015'!$F$12:$AL$1887,32,FALSE),"-")</f>
        <v>-</v>
      </c>
      <c r="BL1037" s="39" t="str">
        <f>IF(F1037="ei löydy","uusi tie",IF(E1037=0,"tieosoite muuttunut",IF(E1037=1,VLOOKUP(D1037,'2015'!$F$12:$AL$1887,33,FALSE),"-")))</f>
        <v>tieosoite muuttunut</v>
      </c>
      <c r="BM1037" s="39"/>
      <c r="BN1037" s="217" t="str">
        <f>VLOOKUP(D1037,'2015'!$F$12:$AL$1887,33,FALSE)</f>
        <v>musta</v>
      </c>
      <c r="BO1037" s="39"/>
      <c r="BP1037" s="115" t="s">
        <v>10</v>
      </c>
      <c r="BQ1037" s="30"/>
      <c r="BS1037" s="5"/>
      <c r="BU1037" s="37"/>
      <c r="BV1037" s="30" t="s">
        <v>10</v>
      </c>
      <c r="BX1037" t="str">
        <f>IF(E1037=1,VLOOKUP(D1037,'2015'!$F$12:$AX$1887,43,FALSE),"-")</f>
        <v>-</v>
      </c>
      <c r="BY1037" t="str">
        <f>IF(E1037=1,VLOOKUP(D1037,'2015'!$F$12:$AX$1887,44,FALSE),"-")</f>
        <v>-</v>
      </c>
      <c r="BZ1037" t="str">
        <f>IF(E1037=1,VLOOKUP(D1037,'2015'!$F$12:$AX$1887,45,FALSE),"-")</f>
        <v>-</v>
      </c>
      <c r="CA1037" s="31">
        <f t="shared" si="256"/>
        <v>20</v>
      </c>
      <c r="CB1037" s="31">
        <f t="shared" si="257"/>
        <v>10</v>
      </c>
      <c r="CC1037" s="31">
        <f t="shared" si="258"/>
        <v>10</v>
      </c>
      <c r="CD1037" s="31">
        <f t="shared" si="259"/>
        <v>0</v>
      </c>
      <c r="CE1037" s="31">
        <f t="shared" si="260"/>
        <v>0</v>
      </c>
      <c r="CO1037" s="2" t="s">
        <v>35</v>
      </c>
      <c r="CP1037" s="2" t="s">
        <v>35</v>
      </c>
    </row>
    <row r="1038" spans="1:94" ht="15.75" thickBot="1" x14ac:dyDescent="0.3">
      <c r="A1038" s="50"/>
      <c r="B1038" s="50"/>
      <c r="C1038" s="50" t="str">
        <f t="shared" si="254"/>
        <v>11121_1_354</v>
      </c>
      <c r="D1038" s="51" t="str">
        <f t="shared" si="255"/>
        <v>11121_1</v>
      </c>
      <c r="E1038" s="224">
        <f>IFERROR(VLOOKUP(C1038,'2015'!$C$12:$D$1887,2,FALSE),0)</f>
        <v>0</v>
      </c>
      <c r="F1038" s="51">
        <f>IFERROR(K1038-IFERROR(VLOOKUP(D1038,'2015'!$F$12:$I$1887,4,FALSE),"ei löydy"),"ei löydy")</f>
        <v>-5314</v>
      </c>
      <c r="G1038" s="224">
        <f>IFERROR(VLOOKUP(Työfile_2024!C1038,Liikennemalli!$D$6:$G$1921,4,FALSE),0)</f>
        <v>0</v>
      </c>
      <c r="H1038" s="225">
        <f>K1038-IFERROR(VLOOKUP(Työfile_2024!D1038,Liikennemalli!$C$6:$H$1921,6,FALSE),"ei löydy")</f>
        <v>-5294</v>
      </c>
      <c r="I1038" s="80">
        <v>11121</v>
      </c>
      <c r="J1038" s="52">
        <v>1</v>
      </c>
      <c r="K1038" s="52">
        <v>354</v>
      </c>
      <c r="L1038" s="53"/>
      <c r="M1038" s="54"/>
      <c r="N1038" s="54"/>
      <c r="O1038" s="54"/>
      <c r="P1038" s="54"/>
      <c r="Q1038" s="55"/>
      <c r="R1038" s="55"/>
      <c r="S1038" s="55"/>
      <c r="T1038" s="55"/>
      <c r="U1038" s="52"/>
      <c r="V1038" s="56">
        <v>11082</v>
      </c>
      <c r="W1038" s="56">
        <v>284</v>
      </c>
      <c r="X1038" s="56">
        <v>12008</v>
      </c>
      <c r="Y1038" s="56">
        <f>VLOOKUP(D1038,Liikennemalli24!$D$2:$F$1804,2,FALSE)</f>
        <v>902</v>
      </c>
      <c r="Z1038" s="57">
        <f>VLOOKUP(D1038,Liikennemalli24!$D$2:$F$1804,3,FALSE)</f>
        <v>0.25600000000000001</v>
      </c>
      <c r="AA1038" s="178" t="str">
        <f>IF(G1038=1,VLOOKUP(C1038,Liikennemalli!$D$6:$H$1921,2,FALSE),"-")</f>
        <v>-</v>
      </c>
      <c r="AB1038" s="197" t="str">
        <f>IF(G1038=1,VLOOKUP(C1038,Liikennemalli!$D$6:$H$1921,3,FALSE),"-")</f>
        <v>-</v>
      </c>
      <c r="AC1038" s="134" t="str">
        <f>IF(E1038=1,VLOOKUP(Työfile_2024!D1038,'2015'!$F$12:$X$1887,18,FALSE),"-")</f>
        <v>-</v>
      </c>
      <c r="AD1038" s="127" t="str">
        <f>IF(E1038=1,VLOOKUP(Työfile_2024!D1038,'2015'!$F$12:$X$1887,19,FALSE),"-")</f>
        <v>-</v>
      </c>
      <c r="AI1038" s="127" t="str">
        <f>IF(E1038=1,VLOOKUP(Työfile_2024!D1038,'2015'!$F$12:$AB$1887,20,FALSE),"-")</f>
        <v>-</v>
      </c>
      <c r="AJ1038" s="127" t="str">
        <f>IF(E1038=1,VLOOKUP(Työfile_2024!D1038,'2015'!$F$12:$AB$1887,21,FALSE),"-")</f>
        <v>-</v>
      </c>
      <c r="AK1038" s="127" t="str">
        <f>IF(E1038=1,VLOOKUP(Työfile_2024!D1038,'2015'!$F$12:$AB$1887,22,FALSE),"-")</f>
        <v>-</v>
      </c>
      <c r="AL1038" s="127" t="str">
        <f>IF(E1038=1,VLOOKUP(Työfile_2024!D1038,'2015'!$F$12:$AB$1887,23,FALSE),"-")</f>
        <v>-</v>
      </c>
      <c r="AM1038" s="56">
        <f>VLOOKUP(Työfile_2024!D1038,Tmatkat_20km_tarkasteltava_verk!$C$2:$D$1804,2,FALSE)</f>
        <v>652</v>
      </c>
      <c r="AN1038" s="148">
        <f t="shared" si="252"/>
        <v>5.8834145461108101E-2</v>
      </c>
      <c r="AO1038" s="178" t="str">
        <f>IF(E1038=1,VLOOKUP(Työfile_2024!D1038,'2015'!$F$12:$AC$1887,24,FALSE),"-")</f>
        <v>-</v>
      </c>
      <c r="AP1038" s="52">
        <f>VLOOKUP(D1038,Tarkasteltava_verkko_2024_harva!$E$2:$I$1804,5,FALSE)</f>
        <v>0</v>
      </c>
      <c r="AQ1038" s="52">
        <f>VLOOKUP(D1038,Tarkasteltava_verkko_2024_harva!$E$2:$I$1804,4,FALSE)</f>
        <v>0</v>
      </c>
      <c r="AR1038" s="148">
        <v>0.93785310734463279</v>
      </c>
      <c r="AS1038" s="170" t="str">
        <f>IFERROR(VLOOKUP(C1038,'2015'!$C$12:$AG$1887,30,FALSE),"-")</f>
        <v>-</v>
      </c>
      <c r="AT1038" s="148">
        <v>0.93785310734463279</v>
      </c>
      <c r="AU1038" s="170" t="str">
        <f>IFERROR(VLOOKUP(C1038,'2015'!$C$12:$AG$1887,31,FALSE),"-")</f>
        <v>-</v>
      </c>
      <c r="AV1038" s="106"/>
      <c r="AW1038" s="63">
        <f>IFERROR(VLOOKUP(C1038,Merkittävyysluokitus!$A$2:$J$1705,10,FALSE),"-")</f>
        <v>2</v>
      </c>
      <c r="AX1038" s="175">
        <f>IFERROR(VLOOKUP(C1038,Merkittävyysluokitus!$A$2:$J$1705,6,FALSE),"-")</f>
        <v>11.355342465753424</v>
      </c>
      <c r="AY1038" s="175">
        <f>IFERROR(VLOOKUP(C1038,Merkittävyysluokitus!$A$2:$J$1705,7,FALSE),"-")</f>
        <v>5</v>
      </c>
      <c r="AZ1038" s="175">
        <f>IFERROR(VLOOKUP(C1038,Merkittävyysluokitus!$A$2:$J$1705,8,FALSE),"-")</f>
        <v>4.3553424657534245</v>
      </c>
      <c r="BA1038" s="175">
        <f>IFERROR(VLOOKUP(C1038,Merkittävyysluokitus!$A$2:$J$1705,9,FALSE),"-")</f>
        <v>2</v>
      </c>
      <c r="BB1038" s="203"/>
      <c r="BC1038" s="203" t="str">
        <f t="shared" si="253"/>
        <v>tieosoite muuttunut</v>
      </c>
      <c r="BD1038" s="39" t="str">
        <f t="shared" si="261"/>
        <v>musta</v>
      </c>
      <c r="BE1038" s="68" t="str">
        <f t="shared" ref="BE1038:BE1101" si="262">IF(Z1038="-","ei mallia",IF(Z1038=0,"ei mallia",IF(Z1038&gt;0.599999,IF(Y1038&gt;999,"punainen",IF(AM1038&gt;99,"punainen",IF(AP1038="tiivis","punainen","musta"))),"musta")))</f>
        <v>musta</v>
      </c>
      <c r="BF1038" s="68" t="str">
        <f t="shared" ref="BF1038:BF1101" si="263">IF(Z1038="-","ei mallia",IF(Z1038=0,"ei mallia",IF(Z1038&gt;0.399999,IF(Y1038&gt;1999,"punainen",IF(AM1038&gt;499,"punainen",IF(AQ1038="harva","punainen","musta"))),"musta")))</f>
        <v>musta</v>
      </c>
      <c r="BG1038" s="68" t="str">
        <f t="shared" ref="BG1038:BG1101" si="264">IF(Z1038="-","ei mallia",IF(Y1038=0,"ei mallia",(IF(AND(SUM((Z1038&gt;$BF$2),(Y1038&gt;$BF$3),(AM1038&gt;$BF$4),(AQ1038=$BF$5))&gt;=2,OR(Z1038&gt;$BG$2,Y1038&gt;$BG$3,AM1038&gt;$BG$4,AP1038=$BG$5)),"punainen","musta"))))</f>
        <v>musta</v>
      </c>
      <c r="BH1038" s="208" t="str">
        <f t="shared" ref="BH1038:BH1101" si="265">IF(Z1038&gt;0.5,IF(AQ1038="harva","punainen","musta"),"musta")</f>
        <v>musta</v>
      </c>
      <c r="BI1038" s="39"/>
      <c r="BJ1038" s="39" t="str">
        <f>IF(F1038="ei löydy","uusi tie",IF(E1038=0,"tieosoite muuttunut",IF(E1038=1,VLOOKUP(D1038,'2015'!$F$12:$AL$1887,31,FALSE),"-")))</f>
        <v>tieosoite muuttunut</v>
      </c>
      <c r="BK1038" s="67" t="str">
        <f>IF(E1038=1,VLOOKUP(D1038,'2015'!$F$12:$AL$1887,32,FALSE),"-")</f>
        <v>-</v>
      </c>
      <c r="BL1038" s="39" t="str">
        <f>IF(F1038="ei löydy","uusi tie",IF(E1038=0,"tieosoite muuttunut",IF(E1038=1,VLOOKUP(D1038,'2015'!$F$12:$AL$1887,33,FALSE),"-")))</f>
        <v>tieosoite muuttunut</v>
      </c>
      <c r="BM1038" s="39"/>
      <c r="BN1038" s="217" t="str">
        <f>VLOOKUP(D1038,'2015'!$F$12:$AL$1887,33,FALSE)</f>
        <v>musta</v>
      </c>
      <c r="BO1038" s="39"/>
      <c r="BP1038" s="115" t="s">
        <v>10</v>
      </c>
      <c r="BQ1038" s="30"/>
      <c r="BS1038" s="5"/>
      <c r="BU1038" s="37"/>
      <c r="BV1038" s="30" t="s">
        <v>10</v>
      </c>
      <c r="BX1038" t="str">
        <f>IF(E1038=1,VLOOKUP(D1038,'2015'!$F$12:$AX$1887,43,FALSE),"-")</f>
        <v>-</v>
      </c>
      <c r="BY1038" t="str">
        <f>IF(E1038=1,VLOOKUP(D1038,'2015'!$F$12:$AX$1887,44,FALSE),"-")</f>
        <v>-</v>
      </c>
      <c r="BZ1038" t="str">
        <f>IF(E1038=1,VLOOKUP(D1038,'2015'!$F$12:$AX$1887,45,FALSE),"-")</f>
        <v>-</v>
      </c>
      <c r="CA1038" s="31">
        <f t="shared" si="256"/>
        <v>30</v>
      </c>
      <c r="CB1038" s="31">
        <f t="shared" si="257"/>
        <v>10</v>
      </c>
      <c r="CC1038" s="31">
        <f t="shared" si="258"/>
        <v>10</v>
      </c>
      <c r="CD1038" s="31">
        <f t="shared" si="259"/>
        <v>10</v>
      </c>
      <c r="CE1038" s="31">
        <f t="shared" si="260"/>
        <v>0</v>
      </c>
      <c r="CO1038" s="2" t="s">
        <v>35</v>
      </c>
      <c r="CP1038" s="2" t="s">
        <v>35</v>
      </c>
    </row>
    <row r="1039" spans="1:94" ht="15.75" thickBot="1" x14ac:dyDescent="0.3">
      <c r="A1039" s="50"/>
      <c r="B1039" s="50"/>
      <c r="C1039" s="50" t="str">
        <f t="shared" si="254"/>
        <v>11123_1_9500</v>
      </c>
      <c r="D1039" s="51" t="str">
        <f t="shared" si="255"/>
        <v>11123_1</v>
      </c>
      <c r="E1039" s="224">
        <f>IFERROR(VLOOKUP(C1039,'2015'!$C$12:$D$1887,2,FALSE),0)</f>
        <v>1</v>
      </c>
      <c r="F1039" s="51">
        <f>IFERROR(K1039-IFERROR(VLOOKUP(D1039,'2015'!$F$12:$I$1887,4,FALSE),"ei löydy"),"ei löydy")</f>
        <v>0</v>
      </c>
      <c r="G1039" s="224">
        <f>IFERROR(VLOOKUP(Työfile_2024!C1039,Liikennemalli!$D$6:$G$1921,4,FALSE),0)</f>
        <v>1</v>
      </c>
      <c r="H1039" s="225">
        <f>K1039-IFERROR(VLOOKUP(Työfile_2024!D1039,Liikennemalli!$C$6:$H$1921,6,FALSE),"ei löydy")</f>
        <v>0</v>
      </c>
      <c r="I1039" s="80">
        <v>11123</v>
      </c>
      <c r="J1039" s="52">
        <v>1</v>
      </c>
      <c r="K1039" s="52">
        <v>9500</v>
      </c>
      <c r="L1039" s="53"/>
      <c r="M1039" s="54"/>
      <c r="N1039" s="54"/>
      <c r="O1039" s="54"/>
      <c r="P1039" s="54"/>
      <c r="Q1039" s="55"/>
      <c r="R1039" s="55"/>
      <c r="S1039" s="55"/>
      <c r="T1039" s="55"/>
      <c r="U1039" s="52"/>
      <c r="V1039" s="56">
        <v>78</v>
      </c>
      <c r="W1039" s="56">
        <v>4</v>
      </c>
      <c r="X1039" s="56">
        <v>79</v>
      </c>
      <c r="Y1039" s="56">
        <f>VLOOKUP(D1039,Liikennemalli24!$D$2:$F$1804,2,FALSE)</f>
        <v>102</v>
      </c>
      <c r="Z1039" s="57">
        <f>VLOOKUP(D1039,Liikennemalli24!$D$2:$F$1804,3,FALSE)</f>
        <v>0.217</v>
      </c>
      <c r="AA1039" s="178">
        <f>IF(G1039=1,VLOOKUP(C1039,Liikennemalli!$D$6:$H$1921,2,FALSE),"-")</f>
        <v>0</v>
      </c>
      <c r="AB1039" s="197">
        <f>IF(G1039=1,VLOOKUP(C1039,Liikennemalli!$D$6:$H$1921,3,FALSE),"-")</f>
        <v>0</v>
      </c>
      <c r="AC1039" s="134">
        <f>IF(E1039=1,VLOOKUP(Työfile_2024!D1039,'2015'!$F$12:$X$1887,18,FALSE),"-")</f>
        <v>102</v>
      </c>
      <c r="AD1039" s="127">
        <f>IF(E1039=1,VLOOKUP(Työfile_2024!D1039,'2015'!$F$12:$X$1887,19,FALSE),"-")</f>
        <v>0.59</v>
      </c>
      <c r="AI1039" s="127">
        <f>IF(E1039=1,VLOOKUP(Työfile_2024!D1039,'2015'!$F$12:$AB$1887,20,FALSE),"-")</f>
        <v>0</v>
      </c>
      <c r="AJ1039" s="127">
        <f>IF(E1039=1,VLOOKUP(Työfile_2024!D1039,'2015'!$F$12:$AB$1887,21,FALSE),"-")</f>
        <v>0</v>
      </c>
      <c r="AK1039" s="127">
        <f>IF(E1039=1,VLOOKUP(Työfile_2024!D1039,'2015'!$F$12:$AB$1887,22,FALSE),"-")</f>
        <v>0</v>
      </c>
      <c r="AL1039" s="127">
        <f>IF(E1039=1,VLOOKUP(Työfile_2024!D1039,'2015'!$F$12:$AB$1887,23,FALSE),"-")</f>
        <v>0</v>
      </c>
      <c r="AM1039" s="56">
        <f>VLOOKUP(Työfile_2024!D1039,Tmatkat_20km_tarkasteltava_verk!$C$2:$D$1804,2,FALSE)</f>
        <v>26</v>
      </c>
      <c r="AN1039" s="148">
        <f t="shared" ref="AN1039:AN1102" si="266">AM1039/V1039</f>
        <v>0.33333333333333331</v>
      </c>
      <c r="AO1039" s="178">
        <f>IF(E1039=1,VLOOKUP(Työfile_2024!D1039,'2015'!$F$12:$AC$1887,24,FALSE),"-")</f>
        <v>3</v>
      </c>
      <c r="AP1039" s="52">
        <f>VLOOKUP(D1039,Tarkasteltava_verkko_2024_harva!$E$2:$I$1804,5,FALSE)</f>
        <v>0</v>
      </c>
      <c r="AQ1039" s="52">
        <f>VLOOKUP(D1039,Tarkasteltava_verkko_2024_harva!$E$2:$I$1804,4,FALSE)</f>
        <v>0</v>
      </c>
      <c r="AR1039" s="148">
        <v>0</v>
      </c>
      <c r="AS1039" s="170" t="str">
        <f>IFERROR(VLOOKUP(C1039,'2015'!$C$12:$AG$1887,30,FALSE),"-")</f>
        <v/>
      </c>
      <c r="AT1039" s="148">
        <v>0</v>
      </c>
      <c r="AU1039" s="170">
        <f>IFERROR(VLOOKUP(C1039,'2015'!$C$12:$AG$1887,31,FALSE),"-")</f>
        <v>0</v>
      </c>
      <c r="AV1039" s="106"/>
      <c r="AW1039" s="63">
        <f>IFERROR(VLOOKUP(C1039,Merkittävyysluokitus!$A$2:$J$1705,10,FALSE),"-")</f>
        <v>4</v>
      </c>
      <c r="AX1039" s="175">
        <f>IFERROR(VLOOKUP(C1039,Merkittävyysluokitus!$A$2:$J$1705,6,FALSE),"-")</f>
        <v>1.0740913242009131</v>
      </c>
      <c r="AY1039" s="175">
        <f>IFERROR(VLOOKUP(C1039,Merkittävyysluokitus!$A$2:$J$1705,7,FALSE),"-")</f>
        <v>0.35399999999999993</v>
      </c>
      <c r="AZ1039" s="175">
        <f>IFERROR(VLOOKUP(C1039,Merkittävyysluokitus!$A$2:$J$1705,8,FALSE),"-")</f>
        <v>0.22009132420091326</v>
      </c>
      <c r="BA1039" s="175">
        <f>IFERROR(VLOOKUP(C1039,Merkittävyysluokitus!$A$2:$J$1705,9,FALSE),"-")</f>
        <v>0.5</v>
      </c>
      <c r="BB1039" s="203"/>
      <c r="BC1039" s="203" t="str">
        <f t="shared" ref="BC1039:BC1102" si="267">IF(BD1039="ei luokiteltu","ei mallia",IF(BL1039="tieosoite muuttunut","tieosoite muuttunut",IF(BD1039&lt;&gt;BL1039,"muutos","")))</f>
        <v/>
      </c>
      <c r="BD1039" s="39" t="str">
        <f t="shared" si="261"/>
        <v>musta</v>
      </c>
      <c r="BE1039" s="68" t="str">
        <f t="shared" si="262"/>
        <v>musta</v>
      </c>
      <c r="BF1039" s="68" t="str">
        <f t="shared" si="263"/>
        <v>musta</v>
      </c>
      <c r="BG1039" s="68" t="str">
        <f t="shared" si="264"/>
        <v>musta</v>
      </c>
      <c r="BH1039" s="208" t="str">
        <f t="shared" si="265"/>
        <v>musta</v>
      </c>
      <c r="BI1039" s="39"/>
      <c r="BJ1039" s="39" t="str">
        <f>IF(F1039="ei löydy","uusi tie",IF(E1039=0,"tieosoite muuttunut",IF(E1039=1,VLOOKUP(D1039,'2015'!$F$12:$AL$1887,31,FALSE),"-")))</f>
        <v>musta</v>
      </c>
      <c r="BK1039" s="67" t="str">
        <f>IF(E1039=1,VLOOKUP(D1039,'2015'!$F$12:$AL$1887,32,FALSE),"-")</f>
        <v>musta</v>
      </c>
      <c r="BL1039" s="39" t="str">
        <f>IF(F1039="ei löydy","uusi tie",IF(E1039=0,"tieosoite muuttunut",IF(E1039=1,VLOOKUP(D1039,'2015'!$F$12:$AL$1887,33,FALSE),"-")))</f>
        <v>musta</v>
      </c>
      <c r="BM1039" s="39"/>
      <c r="BN1039" s="217" t="str">
        <f>VLOOKUP(D1039,'2015'!$F$12:$AL$1887,33,FALSE)</f>
        <v>musta</v>
      </c>
      <c r="BO1039" s="39"/>
      <c r="BP1039" s="115" t="s">
        <v>10</v>
      </c>
      <c r="BQ1039" s="30"/>
      <c r="BS1039" s="5"/>
      <c r="BU1039" s="37"/>
      <c r="BV1039" s="30" t="s">
        <v>10</v>
      </c>
      <c r="BX1039" t="str">
        <f>IF(E1039=1,VLOOKUP(D1039,'2015'!$F$12:$AX$1887,43,FALSE),"-")</f>
        <v>musta</v>
      </c>
      <c r="BY1039" t="str">
        <f>IF(E1039=1,VLOOKUP(D1039,'2015'!$F$12:$AX$1887,44,FALSE),"-")</f>
        <v>musta</v>
      </c>
      <c r="BZ1039" t="str">
        <f>IF(E1039=1,VLOOKUP(D1039,'2015'!$F$12:$AX$1887,45,FALSE),"-")</f>
        <v>musta</v>
      </c>
      <c r="CA1039" s="31">
        <f t="shared" si="256"/>
        <v>1</v>
      </c>
      <c r="CB1039" s="31">
        <f t="shared" si="257"/>
        <v>1</v>
      </c>
      <c r="CC1039" s="31">
        <f t="shared" si="258"/>
        <v>0</v>
      </c>
      <c r="CD1039" s="31">
        <f t="shared" si="259"/>
        <v>0</v>
      </c>
      <c r="CE1039" s="31">
        <f t="shared" si="260"/>
        <v>0</v>
      </c>
      <c r="CO1039" s="2" t="s">
        <v>35</v>
      </c>
      <c r="CP1039" s="2" t="s">
        <v>35</v>
      </c>
    </row>
    <row r="1040" spans="1:94" ht="15.75" thickBot="1" x14ac:dyDescent="0.3">
      <c r="A1040" s="50"/>
      <c r="B1040" s="50"/>
      <c r="C1040" s="50" t="str">
        <f t="shared" ref="C1040:C1103" si="268">CONCATENATE(I1040,"_",J1040,"_",K1040)</f>
        <v>11127_1_6760</v>
      </c>
      <c r="D1040" s="51" t="str">
        <f t="shared" ref="D1040:D1103" si="269">CONCATENATE(I1040,"_",J1040)</f>
        <v>11127_1</v>
      </c>
      <c r="E1040" s="224">
        <f>IFERROR(VLOOKUP(C1040,'2015'!$C$12:$D$1887,2,FALSE),0)</f>
        <v>1</v>
      </c>
      <c r="F1040" s="51">
        <f>IFERROR(K1040-IFERROR(VLOOKUP(D1040,'2015'!$F$12:$I$1887,4,FALSE),"ei löydy"),"ei löydy")</f>
        <v>0</v>
      </c>
      <c r="G1040" s="224">
        <f>IFERROR(VLOOKUP(Työfile_2024!C1040,Liikennemalli!$D$6:$G$1921,4,FALSE),0)</f>
        <v>1</v>
      </c>
      <c r="H1040" s="225">
        <f>K1040-IFERROR(VLOOKUP(Työfile_2024!D1040,Liikennemalli!$C$6:$H$1921,6,FALSE),"ei löydy")</f>
        <v>0</v>
      </c>
      <c r="I1040" s="80">
        <v>11127</v>
      </c>
      <c r="J1040" s="52">
        <v>1</v>
      </c>
      <c r="K1040" s="52">
        <v>6760</v>
      </c>
      <c r="L1040" s="53"/>
      <c r="M1040" s="54"/>
      <c r="N1040" s="54"/>
      <c r="O1040" s="54"/>
      <c r="P1040" s="54"/>
      <c r="Q1040" s="55"/>
      <c r="R1040" s="55"/>
      <c r="S1040" s="55"/>
      <c r="T1040" s="55"/>
      <c r="U1040" s="52"/>
      <c r="V1040" s="56">
        <v>70</v>
      </c>
      <c r="W1040" s="56">
        <v>3</v>
      </c>
      <c r="X1040" s="56">
        <v>69</v>
      </c>
      <c r="Y1040" s="56">
        <f>VLOOKUP(D1040,Liikennemalli24!$D$2:$F$1804,2,FALSE)</f>
        <v>98</v>
      </c>
      <c r="Z1040" s="57">
        <f>VLOOKUP(D1040,Liikennemalli24!$D$2:$F$1804,3,FALSE)</f>
        <v>0.19600000000000001</v>
      </c>
      <c r="AA1040" s="178">
        <f>IF(G1040=1,VLOOKUP(C1040,Liikennemalli!$D$6:$H$1921,2,FALSE),"-")</f>
        <v>165.90355121500301</v>
      </c>
      <c r="AB1040" s="197">
        <f>IF(G1040=1,VLOOKUP(C1040,Liikennemalli!$D$6:$H$1921,3,FALSE),"-")</f>
        <v>0.48501142864000901</v>
      </c>
      <c r="AC1040" s="134">
        <f>IF(E1040=1,VLOOKUP(Työfile_2024!D1040,'2015'!$F$12:$X$1887,18,FALSE),"-")</f>
        <v>16</v>
      </c>
      <c r="AD1040" s="127">
        <f>IF(E1040=1,VLOOKUP(Työfile_2024!D1040,'2015'!$F$12:$X$1887,19,FALSE),"-")</f>
        <v>0.12</v>
      </c>
      <c r="AI1040" s="127">
        <f>IF(E1040=1,VLOOKUP(Työfile_2024!D1040,'2015'!$F$12:$AB$1887,20,FALSE),"-")</f>
        <v>0</v>
      </c>
      <c r="AJ1040" s="127">
        <f>IF(E1040=1,VLOOKUP(Työfile_2024!D1040,'2015'!$F$12:$AB$1887,21,FALSE),"-")</f>
        <v>0</v>
      </c>
      <c r="AK1040" s="127">
        <f>IF(E1040=1,VLOOKUP(Työfile_2024!D1040,'2015'!$F$12:$AB$1887,22,FALSE),"-")</f>
        <v>0</v>
      </c>
      <c r="AL1040" s="127">
        <f>IF(E1040=1,VLOOKUP(Työfile_2024!D1040,'2015'!$F$12:$AB$1887,23,FALSE),"-")</f>
        <v>0</v>
      </c>
      <c r="AM1040" s="56">
        <f>VLOOKUP(Työfile_2024!D1040,Tmatkat_20km_tarkasteltava_verk!$C$2:$D$1804,2,FALSE)</f>
        <v>25</v>
      </c>
      <c r="AN1040" s="148">
        <f t="shared" si="266"/>
        <v>0.35714285714285715</v>
      </c>
      <c r="AO1040" s="178">
        <f>IF(E1040=1,VLOOKUP(Työfile_2024!D1040,'2015'!$F$12:$AC$1887,24,FALSE),"-")</f>
        <v>3</v>
      </c>
      <c r="AP1040" s="52">
        <f>VLOOKUP(D1040,Tarkasteltava_verkko_2024_harva!$E$2:$I$1804,5,FALSE)</f>
        <v>0</v>
      </c>
      <c r="AQ1040" s="52">
        <f>VLOOKUP(D1040,Tarkasteltava_verkko_2024_harva!$E$2:$I$1804,4,FALSE)</f>
        <v>0</v>
      </c>
      <c r="AR1040" s="148">
        <v>0</v>
      </c>
      <c r="AS1040" s="170" t="str">
        <f>IFERROR(VLOOKUP(C1040,'2015'!$C$12:$AG$1887,30,FALSE),"-")</f>
        <v/>
      </c>
      <c r="AT1040" s="148">
        <v>3.0769230769230771E-2</v>
      </c>
      <c r="AU1040" s="170">
        <f>IFERROR(VLOOKUP(C1040,'2015'!$C$12:$AG$1887,31,FALSE),"-")</f>
        <v>0</v>
      </c>
      <c r="AV1040" s="106"/>
      <c r="AW1040" s="63">
        <f>IFERROR(VLOOKUP(C1040,Merkittävyysluokitus!$A$2:$J$1705,10,FALSE),"-")</f>
        <v>4</v>
      </c>
      <c r="AX1040" s="175">
        <f>IFERROR(VLOOKUP(C1040,Merkittävyysluokitus!$A$2:$J$1705,6,FALSE),"-")</f>
        <v>2.2582496194824961</v>
      </c>
      <c r="AY1040" s="175">
        <f>IFERROR(VLOOKUP(C1040,Merkittävyysluokitus!$A$2:$J$1705,7,FALSE),"-")</f>
        <v>0.37</v>
      </c>
      <c r="AZ1040" s="175">
        <f>IFERROR(VLOOKUP(C1040,Merkittävyysluokitus!$A$2:$J$1705,8,FALSE),"-")</f>
        <v>1.388249619482496</v>
      </c>
      <c r="BA1040" s="175">
        <f>IFERROR(VLOOKUP(C1040,Merkittävyysluokitus!$A$2:$J$1705,9,FALSE),"-")</f>
        <v>0.5</v>
      </c>
      <c r="BB1040" s="203"/>
      <c r="BC1040" s="203" t="str">
        <f t="shared" si="267"/>
        <v/>
      </c>
      <c r="BD1040" s="39" t="str">
        <f t="shared" si="261"/>
        <v>musta</v>
      </c>
      <c r="BE1040" s="68" t="str">
        <f t="shared" si="262"/>
        <v>musta</v>
      </c>
      <c r="BF1040" s="68" t="str">
        <f t="shared" si="263"/>
        <v>musta</v>
      </c>
      <c r="BG1040" s="68" t="str">
        <f t="shared" si="264"/>
        <v>musta</v>
      </c>
      <c r="BH1040" s="208" t="str">
        <f t="shared" si="265"/>
        <v>musta</v>
      </c>
      <c r="BI1040" s="39"/>
      <c r="BJ1040" s="39" t="str">
        <f>IF(F1040="ei löydy","uusi tie",IF(E1040=0,"tieosoite muuttunut",IF(E1040=1,VLOOKUP(D1040,'2015'!$F$12:$AL$1887,31,FALSE),"-")))</f>
        <v>musta</v>
      </c>
      <c r="BK1040" s="67" t="str">
        <f>IF(E1040=1,VLOOKUP(D1040,'2015'!$F$12:$AL$1887,32,FALSE),"-")</f>
        <v>musta</v>
      </c>
      <c r="BL1040" s="39" t="str">
        <f>IF(F1040="ei löydy","uusi tie",IF(E1040=0,"tieosoite muuttunut",IF(E1040=1,VLOOKUP(D1040,'2015'!$F$12:$AL$1887,33,FALSE),"-")))</f>
        <v>musta</v>
      </c>
      <c r="BM1040" s="39"/>
      <c r="BN1040" s="217" t="str">
        <f>VLOOKUP(D1040,'2015'!$F$12:$AL$1887,33,FALSE)</f>
        <v>musta</v>
      </c>
      <c r="BO1040" s="39"/>
      <c r="BP1040" s="115" t="s">
        <v>10</v>
      </c>
      <c r="BQ1040" s="30"/>
      <c r="BS1040" s="5"/>
      <c r="BU1040" s="37"/>
      <c r="BV1040" s="30" t="s">
        <v>10</v>
      </c>
      <c r="BX1040" t="str">
        <f>IF(E1040=1,VLOOKUP(D1040,'2015'!$F$12:$AX$1887,43,FALSE),"-")</f>
        <v>musta</v>
      </c>
      <c r="BY1040" t="str">
        <f>IF(E1040=1,VLOOKUP(D1040,'2015'!$F$12:$AX$1887,44,FALSE),"-")</f>
        <v>musta</v>
      </c>
      <c r="BZ1040" t="str">
        <f>IF(E1040=1,VLOOKUP(D1040,'2015'!$F$12:$AX$1887,45,FALSE),"-")</f>
        <v>musta</v>
      </c>
      <c r="CA1040" s="31">
        <f t="shared" si="256"/>
        <v>0</v>
      </c>
      <c r="CB1040" s="31">
        <f t="shared" si="257"/>
        <v>0</v>
      </c>
      <c r="CC1040" s="31">
        <f t="shared" si="258"/>
        <v>0</v>
      </c>
      <c r="CD1040" s="31">
        <f t="shared" si="259"/>
        <v>0</v>
      </c>
      <c r="CE1040" s="31">
        <f t="shared" si="260"/>
        <v>0</v>
      </c>
      <c r="CO1040" s="2" t="s">
        <v>35</v>
      </c>
      <c r="CP1040" s="2" t="s">
        <v>35</v>
      </c>
    </row>
    <row r="1041" spans="1:94" ht="15.75" thickBot="1" x14ac:dyDescent="0.3">
      <c r="A1041" s="50"/>
      <c r="B1041" s="50"/>
      <c r="C1041" s="50" t="str">
        <f t="shared" si="268"/>
        <v>11129_1_4702</v>
      </c>
      <c r="D1041" s="51" t="str">
        <f t="shared" si="269"/>
        <v>11129_1</v>
      </c>
      <c r="E1041" s="224">
        <f>IFERROR(VLOOKUP(C1041,'2015'!$C$12:$D$1887,2,FALSE),0)</f>
        <v>0</v>
      </c>
      <c r="F1041" s="51">
        <f>IFERROR(K1041-IFERROR(VLOOKUP(D1041,'2015'!$F$12:$I$1887,4,FALSE),"ei löydy"),"ei löydy")</f>
        <v>-383</v>
      </c>
      <c r="G1041" s="224">
        <f>IFERROR(VLOOKUP(Työfile_2024!C1041,Liikennemalli!$D$6:$G$1921,4,FALSE),0)</f>
        <v>0</v>
      </c>
      <c r="H1041" s="225">
        <f>K1041-IFERROR(VLOOKUP(Työfile_2024!D1041,Liikennemalli!$C$6:$H$1921,6,FALSE),"ei löydy")</f>
        <v>-383</v>
      </c>
      <c r="I1041" s="80">
        <v>11129</v>
      </c>
      <c r="J1041" s="52">
        <v>1</v>
      </c>
      <c r="K1041" s="52">
        <v>4702</v>
      </c>
      <c r="L1041" s="53"/>
      <c r="M1041" s="54"/>
      <c r="N1041" s="54"/>
      <c r="O1041" s="54"/>
      <c r="P1041" s="54"/>
      <c r="Q1041" s="55"/>
      <c r="R1041" s="55"/>
      <c r="S1041" s="55"/>
      <c r="T1041" s="55"/>
      <c r="U1041" s="52"/>
      <c r="V1041" s="56">
        <v>843</v>
      </c>
      <c r="W1041" s="56">
        <v>47</v>
      </c>
      <c r="X1041" s="56">
        <v>940</v>
      </c>
      <c r="Y1041" s="56">
        <f>VLOOKUP(D1041,Liikennemalli24!$D$2:$F$1804,2,FALSE)</f>
        <v>198</v>
      </c>
      <c r="Z1041" s="57">
        <f>VLOOKUP(D1041,Liikennemalli24!$D$2:$F$1804,3,FALSE)</f>
        <v>0.251</v>
      </c>
      <c r="AA1041" s="178" t="str">
        <f>IF(G1041=1,VLOOKUP(C1041,Liikennemalli!$D$6:$H$1921,2,FALSE),"-")</f>
        <v>-</v>
      </c>
      <c r="AB1041" s="197" t="str">
        <f>IF(G1041=1,VLOOKUP(C1041,Liikennemalli!$D$6:$H$1921,3,FALSE),"-")</f>
        <v>-</v>
      </c>
      <c r="AC1041" s="134" t="str">
        <f>IF(E1041=1,VLOOKUP(Työfile_2024!D1041,'2015'!$F$12:$X$1887,18,FALSE),"-")</f>
        <v>-</v>
      </c>
      <c r="AD1041" s="127" t="str">
        <f>IF(E1041=1,VLOOKUP(Työfile_2024!D1041,'2015'!$F$12:$X$1887,19,FALSE),"-")</f>
        <v>-</v>
      </c>
      <c r="AI1041" s="127" t="str">
        <f>IF(E1041=1,VLOOKUP(Työfile_2024!D1041,'2015'!$F$12:$AB$1887,20,FALSE),"-")</f>
        <v>-</v>
      </c>
      <c r="AJ1041" s="127" t="str">
        <f>IF(E1041=1,VLOOKUP(Työfile_2024!D1041,'2015'!$F$12:$AB$1887,21,FALSE),"-")</f>
        <v>-</v>
      </c>
      <c r="AK1041" s="127" t="str">
        <f>IF(E1041=1,VLOOKUP(Työfile_2024!D1041,'2015'!$F$12:$AB$1887,22,FALSE),"-")</f>
        <v>-</v>
      </c>
      <c r="AL1041" s="127" t="str">
        <f>IF(E1041=1,VLOOKUP(Työfile_2024!D1041,'2015'!$F$12:$AB$1887,23,FALSE),"-")</f>
        <v>-</v>
      </c>
      <c r="AM1041" s="56">
        <f>VLOOKUP(Työfile_2024!D1041,Tmatkat_20km_tarkasteltava_verk!$C$2:$D$1804,2,FALSE)</f>
        <v>158</v>
      </c>
      <c r="AN1041" s="148">
        <f t="shared" si="266"/>
        <v>0.1874258600237248</v>
      </c>
      <c r="AO1041" s="178" t="str">
        <f>IF(E1041=1,VLOOKUP(Työfile_2024!D1041,'2015'!$F$12:$AC$1887,24,FALSE),"-")</f>
        <v>-</v>
      </c>
      <c r="AP1041" s="52">
        <f>VLOOKUP(D1041,Tarkasteltava_verkko_2024_harva!$E$2:$I$1804,5,FALSE)</f>
        <v>0</v>
      </c>
      <c r="AQ1041" s="52">
        <f>VLOOKUP(D1041,Tarkasteltava_verkko_2024_harva!$E$2:$I$1804,4,FALSE)</f>
        <v>0</v>
      </c>
      <c r="AR1041" s="148">
        <v>0</v>
      </c>
      <c r="AS1041" s="170" t="str">
        <f>IFERROR(VLOOKUP(C1041,'2015'!$C$12:$AG$1887,30,FALSE),"-")</f>
        <v>-</v>
      </c>
      <c r="AT1041" s="148">
        <v>0.14270523181624842</v>
      </c>
      <c r="AU1041" s="170" t="str">
        <f>IFERROR(VLOOKUP(C1041,'2015'!$C$12:$AG$1887,31,FALSE),"-")</f>
        <v>-</v>
      </c>
      <c r="AV1041" s="106"/>
      <c r="AW1041" s="63">
        <f>IFERROR(VLOOKUP(C1041,Merkittävyysluokitus!$A$2:$J$1705,10,FALSE),"-")</f>
        <v>3</v>
      </c>
      <c r="AX1041" s="175">
        <f>IFERROR(VLOOKUP(C1041,Merkittävyysluokitus!$A$2:$J$1705,6,FALSE),"-")</f>
        <v>9.7190989345509884</v>
      </c>
      <c r="AY1041" s="175">
        <f>IFERROR(VLOOKUP(C1041,Merkittävyysluokitus!$A$2:$J$1705,7,FALSE),"-")</f>
        <v>3.8106666666666666</v>
      </c>
      <c r="AZ1041" s="175">
        <f>IFERROR(VLOOKUP(C1041,Merkittävyysluokitus!$A$2:$J$1705,8,FALSE),"-")</f>
        <v>4.5750989345509883</v>
      </c>
      <c r="BA1041" s="175">
        <f>IFERROR(VLOOKUP(C1041,Merkittävyysluokitus!$A$2:$J$1705,9,FALSE),"-")</f>
        <v>1.3333333333333333</v>
      </c>
      <c r="BB1041" s="203"/>
      <c r="BC1041" s="203" t="str">
        <f t="shared" si="267"/>
        <v>tieosoite muuttunut</v>
      </c>
      <c r="BD1041" s="39" t="str">
        <f t="shared" si="261"/>
        <v>musta</v>
      </c>
      <c r="BE1041" s="68" t="str">
        <f t="shared" si="262"/>
        <v>musta</v>
      </c>
      <c r="BF1041" s="68" t="str">
        <f t="shared" si="263"/>
        <v>musta</v>
      </c>
      <c r="BG1041" s="68" t="str">
        <f t="shared" si="264"/>
        <v>musta</v>
      </c>
      <c r="BH1041" s="208" t="str">
        <f t="shared" si="265"/>
        <v>musta</v>
      </c>
      <c r="BI1041" s="39"/>
      <c r="BJ1041" s="39" t="str">
        <f>IF(F1041="ei löydy","uusi tie",IF(E1041=0,"tieosoite muuttunut",IF(E1041=1,VLOOKUP(D1041,'2015'!$F$12:$AL$1887,31,FALSE),"-")))</f>
        <v>tieosoite muuttunut</v>
      </c>
      <c r="BK1041" s="67" t="str">
        <f>IF(E1041=1,VLOOKUP(D1041,'2015'!$F$12:$AL$1887,32,FALSE),"-")</f>
        <v>-</v>
      </c>
      <c r="BL1041" s="39" t="str">
        <f>IF(F1041="ei löydy","uusi tie",IF(E1041=0,"tieosoite muuttunut",IF(E1041=1,VLOOKUP(D1041,'2015'!$F$12:$AL$1887,33,FALSE),"-")))</f>
        <v>tieosoite muuttunut</v>
      </c>
      <c r="BM1041" s="39"/>
      <c r="BN1041" s="217" t="str">
        <f>VLOOKUP(D1041,'2015'!$F$12:$AL$1887,33,FALSE)</f>
        <v>musta</v>
      </c>
      <c r="BO1041" s="39"/>
      <c r="BP1041" s="115" t="s">
        <v>10</v>
      </c>
      <c r="BQ1041" s="30"/>
      <c r="BS1041" s="5"/>
      <c r="BU1041" s="37"/>
      <c r="BV1041" s="30" t="s">
        <v>10</v>
      </c>
      <c r="BX1041" t="str">
        <f>IF(E1041=1,VLOOKUP(D1041,'2015'!$F$12:$AX$1887,43,FALSE),"-")</f>
        <v>-</v>
      </c>
      <c r="BY1041" t="str">
        <f>IF(E1041=1,VLOOKUP(D1041,'2015'!$F$12:$AX$1887,44,FALSE),"-")</f>
        <v>-</v>
      </c>
      <c r="BZ1041" t="str">
        <f>IF(E1041=1,VLOOKUP(D1041,'2015'!$F$12:$AX$1887,45,FALSE),"-")</f>
        <v>-</v>
      </c>
      <c r="CA1041" s="31">
        <f t="shared" si="256"/>
        <v>21</v>
      </c>
      <c r="CB1041" s="31">
        <f t="shared" si="257"/>
        <v>10</v>
      </c>
      <c r="CC1041" s="31">
        <f t="shared" si="258"/>
        <v>10</v>
      </c>
      <c r="CD1041" s="31">
        <f t="shared" si="259"/>
        <v>1</v>
      </c>
      <c r="CE1041" s="31">
        <f t="shared" si="260"/>
        <v>0</v>
      </c>
      <c r="CO1041" s="2" t="s">
        <v>35</v>
      </c>
      <c r="CP1041" s="2" t="s">
        <v>35</v>
      </c>
    </row>
    <row r="1042" spans="1:94" ht="15.75" thickBot="1" x14ac:dyDescent="0.3">
      <c r="A1042" s="50"/>
      <c r="B1042" s="50"/>
      <c r="C1042" s="50" t="str">
        <f t="shared" si="268"/>
        <v>11129_2_3196</v>
      </c>
      <c r="D1042" s="51" t="str">
        <f t="shared" si="269"/>
        <v>11129_2</v>
      </c>
      <c r="E1042" s="224">
        <f>IFERROR(VLOOKUP(C1042,'2015'!$C$12:$D$1887,2,FALSE),0)</f>
        <v>1</v>
      </c>
      <c r="F1042" s="51">
        <f>IFERROR(K1042-IFERROR(VLOOKUP(D1042,'2015'!$F$12:$I$1887,4,FALSE),"ei löydy"),"ei löydy")</f>
        <v>0</v>
      </c>
      <c r="G1042" s="224">
        <f>IFERROR(VLOOKUP(Työfile_2024!C1042,Liikennemalli!$D$6:$G$1921,4,FALSE),0)</f>
        <v>1</v>
      </c>
      <c r="H1042" s="225">
        <f>K1042-IFERROR(VLOOKUP(Työfile_2024!D1042,Liikennemalli!$C$6:$H$1921,6,FALSE),"ei löydy")</f>
        <v>0</v>
      </c>
      <c r="I1042" s="80">
        <v>11129</v>
      </c>
      <c r="J1042" s="52">
        <v>2</v>
      </c>
      <c r="K1042" s="52">
        <v>3196</v>
      </c>
      <c r="L1042" s="53"/>
      <c r="M1042" s="54"/>
      <c r="N1042" s="54"/>
      <c r="O1042" s="54"/>
      <c r="P1042" s="54"/>
      <c r="Q1042" s="55"/>
      <c r="R1042" s="55"/>
      <c r="S1042" s="55"/>
      <c r="T1042" s="55"/>
      <c r="U1042" s="52"/>
      <c r="V1042" s="56">
        <v>308</v>
      </c>
      <c r="W1042" s="56">
        <v>22</v>
      </c>
      <c r="X1042" s="56">
        <v>338</v>
      </c>
      <c r="Y1042" s="56">
        <f>VLOOKUP(D1042,Liikennemalli24!$D$2:$F$1804,2,FALSE)</f>
        <v>80</v>
      </c>
      <c r="Z1042" s="57">
        <f>VLOOKUP(D1042,Liikennemalli24!$D$2:$F$1804,3,FALSE)</f>
        <v>0.29299999999999998</v>
      </c>
      <c r="AA1042" s="178">
        <f>IF(G1042=1,VLOOKUP(C1042,Liikennemalli!$D$6:$H$1921,2,FALSE),"-")</f>
        <v>425</v>
      </c>
      <c r="AB1042" s="197">
        <f>IF(G1042=1,VLOOKUP(C1042,Liikennemalli!$D$6:$H$1921,3,FALSE),"-")</f>
        <v>0.67567567567567499</v>
      </c>
      <c r="AC1042" s="134">
        <f>IF(E1042=1,VLOOKUP(Työfile_2024!D1042,'2015'!$F$12:$X$1887,18,FALSE),"-")</f>
        <v>742</v>
      </c>
      <c r="AD1042" s="127">
        <f>IF(E1042=1,VLOOKUP(Työfile_2024!D1042,'2015'!$F$12:$X$1887,19,FALSE),"-")</f>
        <v>0.68</v>
      </c>
      <c r="AI1042" s="127">
        <f>IF(E1042=1,VLOOKUP(Työfile_2024!D1042,'2015'!$F$12:$AB$1887,20,FALSE),"-")</f>
        <v>0</v>
      </c>
      <c r="AJ1042" s="127">
        <f>IF(E1042=1,VLOOKUP(Työfile_2024!D1042,'2015'!$F$12:$AB$1887,21,FALSE),"-")</f>
        <v>0</v>
      </c>
      <c r="AK1042" s="127">
        <f>IF(E1042=1,VLOOKUP(Työfile_2024!D1042,'2015'!$F$12:$AB$1887,22,FALSE),"-")</f>
        <v>0</v>
      </c>
      <c r="AL1042" s="127">
        <f>IF(E1042=1,VLOOKUP(Työfile_2024!D1042,'2015'!$F$12:$AB$1887,23,FALSE),"-")</f>
        <v>0</v>
      </c>
      <c r="AM1042" s="56">
        <f>VLOOKUP(Työfile_2024!D1042,Tmatkat_20km_tarkasteltava_verk!$C$2:$D$1804,2,FALSE)</f>
        <v>66</v>
      </c>
      <c r="AN1042" s="148">
        <f t="shared" si="266"/>
        <v>0.21428571428571427</v>
      </c>
      <c r="AO1042" s="178">
        <f>IF(E1042=1,VLOOKUP(Työfile_2024!D1042,'2015'!$F$12:$AC$1887,24,FALSE),"-")</f>
        <v>98</v>
      </c>
      <c r="AP1042" s="52">
        <f>VLOOKUP(D1042,Tarkasteltava_verkko_2024_harva!$E$2:$I$1804,5,FALSE)</f>
        <v>0</v>
      </c>
      <c r="AQ1042" s="52">
        <f>VLOOKUP(D1042,Tarkasteltava_verkko_2024_harva!$E$2:$I$1804,4,FALSE)</f>
        <v>0</v>
      </c>
      <c r="AR1042" s="148">
        <v>0</v>
      </c>
      <c r="AS1042" s="170" t="str">
        <f>IFERROR(VLOOKUP(C1042,'2015'!$C$12:$AG$1887,30,FALSE),"-")</f>
        <v/>
      </c>
      <c r="AT1042" s="148">
        <v>0</v>
      </c>
      <c r="AU1042" s="170">
        <f>IFERROR(VLOOKUP(C1042,'2015'!$C$12:$AG$1887,31,FALSE),"-")</f>
        <v>0</v>
      </c>
      <c r="AV1042" s="106"/>
      <c r="AW1042" s="63">
        <f>IFERROR(VLOOKUP(C1042,Merkittävyysluokitus!$A$2:$J$1705,10,FALSE),"-")</f>
        <v>3</v>
      </c>
      <c r="AX1042" s="175">
        <f>IFERROR(VLOOKUP(C1042,Merkittävyysluokitus!$A$2:$J$1705,6,FALSE),"-")</f>
        <v>5.6775007610350068</v>
      </c>
      <c r="AY1042" s="175">
        <f>IFERROR(VLOOKUP(C1042,Merkittävyysluokitus!$A$2:$J$1705,7,FALSE),"-")</f>
        <v>1.6006666666666665</v>
      </c>
      <c r="AZ1042" s="175">
        <f>IFERROR(VLOOKUP(C1042,Merkittävyysluokitus!$A$2:$J$1705,8,FALSE),"-")</f>
        <v>3.2435007610350071</v>
      </c>
      <c r="BA1042" s="175">
        <f>IFERROR(VLOOKUP(C1042,Merkittävyysluokitus!$A$2:$J$1705,9,FALSE),"-")</f>
        <v>0.83333333333333326</v>
      </c>
      <c r="BB1042" s="203"/>
      <c r="BC1042" s="203" t="str">
        <f t="shared" si="267"/>
        <v/>
      </c>
      <c r="BD1042" s="39" t="str">
        <f t="shared" si="261"/>
        <v>musta</v>
      </c>
      <c r="BE1042" s="68" t="str">
        <f t="shared" si="262"/>
        <v>musta</v>
      </c>
      <c r="BF1042" s="68" t="str">
        <f t="shared" si="263"/>
        <v>musta</v>
      </c>
      <c r="BG1042" s="68" t="str">
        <f t="shared" si="264"/>
        <v>musta</v>
      </c>
      <c r="BH1042" s="208" t="str">
        <f t="shared" si="265"/>
        <v>musta</v>
      </c>
      <c r="BI1042" s="39"/>
      <c r="BJ1042" s="39" t="str">
        <f>IF(F1042="ei löydy","uusi tie",IF(E1042=0,"tieosoite muuttunut",IF(E1042=1,VLOOKUP(D1042,'2015'!$F$12:$AL$1887,31,FALSE),"-")))</f>
        <v>musta</v>
      </c>
      <c r="BK1042" s="67" t="str">
        <f>IF(E1042=1,VLOOKUP(D1042,'2015'!$F$12:$AL$1887,32,FALSE),"-")</f>
        <v>musta</v>
      </c>
      <c r="BL1042" s="39" t="str">
        <f>IF(F1042="ei löydy","uusi tie",IF(E1042=0,"tieosoite muuttunut",IF(E1042=1,VLOOKUP(D1042,'2015'!$F$12:$AL$1887,33,FALSE),"-")))</f>
        <v>musta</v>
      </c>
      <c r="BM1042" s="39"/>
      <c r="BN1042" s="217" t="str">
        <f>VLOOKUP(D1042,'2015'!$F$12:$AL$1887,33,FALSE)</f>
        <v>musta</v>
      </c>
      <c r="BO1042" s="39"/>
      <c r="BP1042" s="115" t="s">
        <v>10</v>
      </c>
      <c r="BQ1042" s="30"/>
      <c r="BS1042" s="5"/>
      <c r="BU1042" s="37"/>
      <c r="BV1042" s="30" t="s">
        <v>10</v>
      </c>
      <c r="BX1042" t="str">
        <f>IF(E1042=1,VLOOKUP(D1042,'2015'!$F$12:$AX$1887,43,FALSE),"-")</f>
        <v>musta</v>
      </c>
      <c r="BY1042" t="str">
        <f>IF(E1042=1,VLOOKUP(D1042,'2015'!$F$12:$AX$1887,44,FALSE),"-")</f>
        <v>musta</v>
      </c>
      <c r="BZ1042" t="str">
        <f>IF(E1042=1,VLOOKUP(D1042,'2015'!$F$12:$AX$1887,45,FALSE),"-")</f>
        <v>musta</v>
      </c>
      <c r="CA1042" s="31">
        <f t="shared" si="256"/>
        <v>10</v>
      </c>
      <c r="CB1042" s="31">
        <f t="shared" si="257"/>
        <v>10</v>
      </c>
      <c r="CC1042" s="31">
        <f t="shared" si="258"/>
        <v>0</v>
      </c>
      <c r="CD1042" s="31">
        <f t="shared" si="259"/>
        <v>0</v>
      </c>
      <c r="CE1042" s="31">
        <f t="shared" si="260"/>
        <v>0</v>
      </c>
      <c r="CO1042" s="2" t="s">
        <v>35</v>
      </c>
      <c r="CP1042" s="2" t="s">
        <v>35</v>
      </c>
    </row>
    <row r="1043" spans="1:94" ht="15.75" thickBot="1" x14ac:dyDescent="0.3">
      <c r="A1043" s="50"/>
      <c r="B1043" s="50"/>
      <c r="C1043" s="50" t="str">
        <f t="shared" si="268"/>
        <v>11131_1_7302</v>
      </c>
      <c r="D1043" s="51" t="str">
        <f t="shared" si="269"/>
        <v>11131_1</v>
      </c>
      <c r="E1043" s="224">
        <f>IFERROR(VLOOKUP(C1043,'2015'!$C$12:$D$1887,2,FALSE),0)</f>
        <v>1</v>
      </c>
      <c r="F1043" s="51">
        <f>IFERROR(K1043-IFERROR(VLOOKUP(D1043,'2015'!$F$12:$I$1887,4,FALSE),"ei löydy"),"ei löydy")</f>
        <v>0</v>
      </c>
      <c r="G1043" s="224">
        <f>IFERROR(VLOOKUP(Työfile_2024!C1043,Liikennemalli!$D$6:$G$1921,4,FALSE),0)</f>
        <v>1</v>
      </c>
      <c r="H1043" s="225">
        <f>K1043-IFERROR(VLOOKUP(Työfile_2024!D1043,Liikennemalli!$C$6:$H$1921,6,FALSE),"ei löydy")</f>
        <v>0</v>
      </c>
      <c r="I1043" s="80">
        <v>11131</v>
      </c>
      <c r="J1043" s="52">
        <v>1</v>
      </c>
      <c r="K1043" s="52">
        <v>7302</v>
      </c>
      <c r="L1043" s="53"/>
      <c r="M1043" s="54"/>
      <c r="N1043" s="54"/>
      <c r="O1043" s="54"/>
      <c r="P1043" s="54"/>
      <c r="Q1043" s="55"/>
      <c r="R1043" s="55"/>
      <c r="S1043" s="55"/>
      <c r="T1043" s="55"/>
      <c r="U1043" s="52"/>
      <c r="V1043" s="56">
        <v>59</v>
      </c>
      <c r="W1043" s="56">
        <v>5</v>
      </c>
      <c r="X1043" s="56">
        <v>71</v>
      </c>
      <c r="Y1043" s="56">
        <f>VLOOKUP(D1043,Liikennemalli24!$D$2:$F$1804,2,FALSE)</f>
        <v>42</v>
      </c>
      <c r="Z1043" s="57">
        <f>VLOOKUP(D1043,Liikennemalli24!$D$2:$F$1804,3,FALSE)</f>
        <v>0.18</v>
      </c>
      <c r="AA1043" s="178">
        <f>IF(G1043=1,VLOOKUP(C1043,Liikennemalli!$D$6:$H$1921,2,FALSE),"-")</f>
        <v>95.686172102187101</v>
      </c>
      <c r="AB1043" s="197">
        <f>IF(G1043=1,VLOOKUP(C1043,Liikennemalli!$D$6:$H$1921,3,FALSE),"-")</f>
        <v>0.54942336893075405</v>
      </c>
      <c r="AC1043" s="134">
        <f>IF(E1043=1,VLOOKUP(Työfile_2024!D1043,'2015'!$F$12:$X$1887,18,FALSE),"-")</f>
        <v>56</v>
      </c>
      <c r="AD1043" s="127">
        <f>IF(E1043=1,VLOOKUP(Työfile_2024!D1043,'2015'!$F$12:$X$1887,19,FALSE),"-")</f>
        <v>0.35</v>
      </c>
      <c r="AI1043" s="127">
        <f>IF(E1043=1,VLOOKUP(Työfile_2024!D1043,'2015'!$F$12:$AB$1887,20,FALSE),"-")</f>
        <v>0</v>
      </c>
      <c r="AJ1043" s="127">
        <f>IF(E1043=1,VLOOKUP(Työfile_2024!D1043,'2015'!$F$12:$AB$1887,21,FALSE),"-")</f>
        <v>0</v>
      </c>
      <c r="AK1043" s="127">
        <f>IF(E1043=1,VLOOKUP(Työfile_2024!D1043,'2015'!$F$12:$AB$1887,22,FALSE),"-")</f>
        <v>0</v>
      </c>
      <c r="AL1043" s="127">
        <f>IF(E1043=1,VLOOKUP(Työfile_2024!D1043,'2015'!$F$12:$AB$1887,23,FALSE),"-")</f>
        <v>0</v>
      </c>
      <c r="AM1043" s="56">
        <f>VLOOKUP(Työfile_2024!D1043,Tmatkat_20km_tarkasteltava_verk!$C$2:$D$1804,2,FALSE)</f>
        <v>31</v>
      </c>
      <c r="AN1043" s="148">
        <f t="shared" si="266"/>
        <v>0.52542372881355937</v>
      </c>
      <c r="AO1043" s="178">
        <f>IF(E1043=1,VLOOKUP(Työfile_2024!D1043,'2015'!$F$12:$AC$1887,24,FALSE),"-")</f>
        <v>36</v>
      </c>
      <c r="AP1043" s="52">
        <f>VLOOKUP(D1043,Tarkasteltava_verkko_2024_harva!$E$2:$I$1804,5,FALSE)</f>
        <v>0</v>
      </c>
      <c r="AQ1043" s="52">
        <f>VLOOKUP(D1043,Tarkasteltava_verkko_2024_harva!$E$2:$I$1804,4,FALSE)</f>
        <v>0</v>
      </c>
      <c r="AR1043" s="148">
        <v>0</v>
      </c>
      <c r="AS1043" s="170" t="str">
        <f>IFERROR(VLOOKUP(C1043,'2015'!$C$12:$AG$1887,30,FALSE),"-")</f>
        <v/>
      </c>
      <c r="AT1043" s="148">
        <v>0</v>
      </c>
      <c r="AU1043" s="170">
        <f>IFERROR(VLOOKUP(C1043,'2015'!$C$12:$AG$1887,31,FALSE),"-")</f>
        <v>0</v>
      </c>
      <c r="AV1043" s="106"/>
      <c r="AW1043" s="63">
        <f>IFERROR(VLOOKUP(C1043,Merkittävyysluokitus!$A$2:$J$1705,10,FALSE),"-")</f>
        <v>4</v>
      </c>
      <c r="AX1043" s="175">
        <f>IFERROR(VLOOKUP(C1043,Merkittävyysluokitus!$A$2:$J$1705,6,FALSE),"-")</f>
        <v>2.1217716894977166</v>
      </c>
      <c r="AY1043" s="175">
        <f>IFERROR(VLOOKUP(C1043,Merkittävyysluokitus!$A$2:$J$1705,7,FALSE),"-")</f>
        <v>0.35199999999999992</v>
      </c>
      <c r="AZ1043" s="175">
        <f>IFERROR(VLOOKUP(C1043,Merkittävyysluokitus!$A$2:$J$1705,8,FALSE),"-")</f>
        <v>1.2697716894977167</v>
      </c>
      <c r="BA1043" s="175">
        <f>IFERROR(VLOOKUP(C1043,Merkittävyysluokitus!$A$2:$J$1705,9,FALSE),"-")</f>
        <v>0.5</v>
      </c>
      <c r="BB1043" s="203"/>
      <c r="BC1043" s="203" t="str">
        <f t="shared" si="267"/>
        <v/>
      </c>
      <c r="BD1043" s="39" t="str">
        <f t="shared" si="261"/>
        <v>musta</v>
      </c>
      <c r="BE1043" s="68" t="str">
        <f t="shared" si="262"/>
        <v>musta</v>
      </c>
      <c r="BF1043" s="68" t="str">
        <f t="shared" si="263"/>
        <v>musta</v>
      </c>
      <c r="BG1043" s="68" t="str">
        <f t="shared" si="264"/>
        <v>musta</v>
      </c>
      <c r="BH1043" s="208" t="str">
        <f t="shared" si="265"/>
        <v>musta</v>
      </c>
      <c r="BI1043" s="39"/>
      <c r="BJ1043" s="39" t="str">
        <f>IF(F1043="ei löydy","uusi tie",IF(E1043=0,"tieosoite muuttunut",IF(E1043=1,VLOOKUP(D1043,'2015'!$F$12:$AL$1887,31,FALSE),"-")))</f>
        <v>musta</v>
      </c>
      <c r="BK1043" s="67" t="str">
        <f>IF(E1043=1,VLOOKUP(D1043,'2015'!$F$12:$AL$1887,32,FALSE),"-")</f>
        <v>musta</v>
      </c>
      <c r="BL1043" s="39" t="str">
        <f>IF(F1043="ei löydy","uusi tie",IF(E1043=0,"tieosoite muuttunut",IF(E1043=1,VLOOKUP(D1043,'2015'!$F$12:$AL$1887,33,FALSE),"-")))</f>
        <v>musta</v>
      </c>
      <c r="BM1043" s="39"/>
      <c r="BN1043" s="217" t="str">
        <f>VLOOKUP(D1043,'2015'!$F$12:$AL$1887,33,FALSE)</f>
        <v>musta</v>
      </c>
      <c r="BO1043" s="39"/>
      <c r="BP1043" s="115" t="s">
        <v>10</v>
      </c>
      <c r="BQ1043" s="30"/>
      <c r="BS1043" s="5"/>
      <c r="BU1043" s="37"/>
      <c r="BV1043" s="30" t="s">
        <v>10</v>
      </c>
      <c r="BX1043" t="str">
        <f>IF(E1043=1,VLOOKUP(D1043,'2015'!$F$12:$AX$1887,43,FALSE),"-")</f>
        <v>musta</v>
      </c>
      <c r="BY1043" t="str">
        <f>IF(E1043=1,VLOOKUP(D1043,'2015'!$F$12:$AX$1887,44,FALSE),"-")</f>
        <v>musta</v>
      </c>
      <c r="BZ1043" t="str">
        <f>IF(E1043=1,VLOOKUP(D1043,'2015'!$F$12:$AX$1887,45,FALSE),"-")</f>
        <v>musta</v>
      </c>
      <c r="CA1043" s="31">
        <f t="shared" si="256"/>
        <v>0</v>
      </c>
      <c r="CB1043" s="31">
        <f t="shared" si="257"/>
        <v>0</v>
      </c>
      <c r="CC1043" s="31">
        <f t="shared" si="258"/>
        <v>0</v>
      </c>
      <c r="CD1043" s="31">
        <f t="shared" si="259"/>
        <v>0</v>
      </c>
      <c r="CE1043" s="31">
        <f t="shared" si="260"/>
        <v>0</v>
      </c>
      <c r="CO1043" s="2" t="s">
        <v>35</v>
      </c>
      <c r="CP1043" s="2" t="s">
        <v>35</v>
      </c>
    </row>
    <row r="1044" spans="1:94" ht="15.75" thickBot="1" x14ac:dyDescent="0.3">
      <c r="A1044" s="50"/>
      <c r="B1044" s="50"/>
      <c r="C1044" s="50" t="str">
        <f t="shared" si="268"/>
        <v>11131_2_5045</v>
      </c>
      <c r="D1044" s="51" t="str">
        <f t="shared" si="269"/>
        <v>11131_2</v>
      </c>
      <c r="E1044" s="224">
        <f>IFERROR(VLOOKUP(C1044,'2015'!$C$12:$D$1887,2,FALSE),0)</f>
        <v>1</v>
      </c>
      <c r="F1044" s="51">
        <f>IFERROR(K1044-IFERROR(VLOOKUP(D1044,'2015'!$F$12:$I$1887,4,FALSE),"ei löydy"),"ei löydy")</f>
        <v>0</v>
      </c>
      <c r="G1044" s="224">
        <f>IFERROR(VLOOKUP(Työfile_2024!C1044,Liikennemalli!$D$6:$G$1921,4,FALSE),0)</f>
        <v>1</v>
      </c>
      <c r="H1044" s="225">
        <f>K1044-IFERROR(VLOOKUP(Työfile_2024!D1044,Liikennemalli!$C$6:$H$1921,6,FALSE),"ei löydy")</f>
        <v>0</v>
      </c>
      <c r="I1044" s="80">
        <v>11131</v>
      </c>
      <c r="J1044" s="52">
        <v>2</v>
      </c>
      <c r="K1044" s="52">
        <v>5045</v>
      </c>
      <c r="L1044" s="53"/>
      <c r="M1044" s="54"/>
      <c r="N1044" s="54"/>
      <c r="O1044" s="54"/>
      <c r="P1044" s="54"/>
      <c r="Q1044" s="55"/>
      <c r="R1044" s="55"/>
      <c r="S1044" s="55"/>
      <c r="T1044" s="55"/>
      <c r="U1044" s="52"/>
      <c r="V1044" s="56">
        <v>136</v>
      </c>
      <c r="W1044" s="56">
        <v>11</v>
      </c>
      <c r="X1044" s="56">
        <v>147</v>
      </c>
      <c r="Y1044" s="56">
        <f>VLOOKUP(D1044,Liikennemalli24!$D$2:$F$1804,2,FALSE)</f>
        <v>39</v>
      </c>
      <c r="Z1044" s="57">
        <f>VLOOKUP(D1044,Liikennemalli24!$D$2:$F$1804,3,FALSE)</f>
        <v>0.191</v>
      </c>
      <c r="AA1044" s="178">
        <f>IF(G1044=1,VLOOKUP(C1044,Liikennemalli!$D$6:$H$1921,2,FALSE),"-")</f>
        <v>182.62086350409399</v>
      </c>
      <c r="AB1044" s="197">
        <f>IF(G1044=1,VLOOKUP(C1044,Liikennemalli!$D$6:$H$1921,3,FALSE),"-")</f>
        <v>0.555499660614167</v>
      </c>
      <c r="AC1044" s="134">
        <f>IF(E1044=1,VLOOKUP(Työfile_2024!D1044,'2015'!$F$12:$X$1887,18,FALSE),"-")</f>
        <v>172</v>
      </c>
      <c r="AD1044" s="127">
        <f>IF(E1044=1,VLOOKUP(Työfile_2024!D1044,'2015'!$F$12:$X$1887,19,FALSE),"-")</f>
        <v>0.39</v>
      </c>
      <c r="AI1044" s="127">
        <f>IF(E1044=1,VLOOKUP(Työfile_2024!D1044,'2015'!$F$12:$AB$1887,20,FALSE),"-")</f>
        <v>0</v>
      </c>
      <c r="AJ1044" s="127">
        <f>IF(E1044=1,VLOOKUP(Työfile_2024!D1044,'2015'!$F$12:$AB$1887,21,FALSE),"-")</f>
        <v>0</v>
      </c>
      <c r="AK1044" s="127">
        <f>IF(E1044=1,VLOOKUP(Työfile_2024!D1044,'2015'!$F$12:$AB$1887,22,FALSE),"-")</f>
        <v>0</v>
      </c>
      <c r="AL1044" s="127">
        <f>IF(E1044=1,VLOOKUP(Työfile_2024!D1044,'2015'!$F$12:$AB$1887,23,FALSE),"-")</f>
        <v>0</v>
      </c>
      <c r="AM1044" s="56">
        <f>VLOOKUP(Työfile_2024!D1044,Tmatkat_20km_tarkasteltava_verk!$C$2:$D$1804,2,FALSE)</f>
        <v>41</v>
      </c>
      <c r="AN1044" s="148">
        <f t="shared" si="266"/>
        <v>0.3014705882352941</v>
      </c>
      <c r="AO1044" s="178">
        <f>IF(E1044=1,VLOOKUP(Työfile_2024!D1044,'2015'!$F$12:$AC$1887,24,FALSE),"-")</f>
        <v>64</v>
      </c>
      <c r="AP1044" s="52">
        <f>VLOOKUP(D1044,Tarkasteltava_verkko_2024_harva!$E$2:$I$1804,5,FALSE)</f>
        <v>0</v>
      </c>
      <c r="AQ1044" s="52">
        <f>VLOOKUP(D1044,Tarkasteltava_verkko_2024_harva!$E$2:$I$1804,4,FALSE)</f>
        <v>0</v>
      </c>
      <c r="AR1044" s="148">
        <v>0</v>
      </c>
      <c r="AS1044" s="170" t="str">
        <f>IFERROR(VLOOKUP(C1044,'2015'!$C$12:$AG$1887,30,FALSE),"-")</f>
        <v/>
      </c>
      <c r="AT1044" s="148">
        <v>0</v>
      </c>
      <c r="AU1044" s="170">
        <f>IFERROR(VLOOKUP(C1044,'2015'!$C$12:$AG$1887,31,FALSE),"-")</f>
        <v>0</v>
      </c>
      <c r="AV1044" s="106"/>
      <c r="AW1044" s="63">
        <f>IFERROR(VLOOKUP(C1044,Merkittävyysluokitus!$A$2:$J$1705,10,FALSE),"-")</f>
        <v>3</v>
      </c>
      <c r="AX1044" s="175">
        <f>IFERROR(VLOOKUP(C1044,Merkittävyysluokitus!$A$2:$J$1705,6,FALSE),"-")</f>
        <v>3.0368127853881277</v>
      </c>
      <c r="AY1044" s="175">
        <f>IFERROR(VLOOKUP(C1044,Merkittävyysluokitus!$A$2:$J$1705,7,FALSE),"-")</f>
        <v>1.2713333333333332</v>
      </c>
      <c r="AZ1044" s="175">
        <f>IFERROR(VLOOKUP(C1044,Merkittävyysluokitus!$A$2:$J$1705,8,FALSE),"-")</f>
        <v>1.2654794520547945</v>
      </c>
      <c r="BA1044" s="175">
        <f>IFERROR(VLOOKUP(C1044,Merkittävyysluokitus!$A$2:$J$1705,9,FALSE),"-")</f>
        <v>0.5</v>
      </c>
      <c r="BB1044" s="203"/>
      <c r="BC1044" s="203" t="str">
        <f t="shared" si="267"/>
        <v/>
      </c>
      <c r="BD1044" s="39" t="str">
        <f t="shared" si="261"/>
        <v>musta</v>
      </c>
      <c r="BE1044" s="68" t="str">
        <f t="shared" si="262"/>
        <v>musta</v>
      </c>
      <c r="BF1044" s="68" t="str">
        <f t="shared" si="263"/>
        <v>musta</v>
      </c>
      <c r="BG1044" s="68" t="str">
        <f t="shared" si="264"/>
        <v>musta</v>
      </c>
      <c r="BH1044" s="208" t="str">
        <f t="shared" si="265"/>
        <v>musta</v>
      </c>
      <c r="BI1044" s="39"/>
      <c r="BJ1044" s="39" t="str">
        <f>IF(F1044="ei löydy","uusi tie",IF(E1044=0,"tieosoite muuttunut",IF(E1044=1,VLOOKUP(D1044,'2015'!$F$12:$AL$1887,31,FALSE),"-")))</f>
        <v>musta</v>
      </c>
      <c r="BK1044" s="67" t="str">
        <f>IF(E1044=1,VLOOKUP(D1044,'2015'!$F$12:$AL$1887,32,FALSE),"-")</f>
        <v>musta</v>
      </c>
      <c r="BL1044" s="39" t="str">
        <f>IF(F1044="ei löydy","uusi tie",IF(E1044=0,"tieosoite muuttunut",IF(E1044=1,VLOOKUP(D1044,'2015'!$F$12:$AL$1887,33,FALSE),"-")))</f>
        <v>musta</v>
      </c>
      <c r="BM1044" s="39"/>
      <c r="BN1044" s="217" t="str">
        <f>VLOOKUP(D1044,'2015'!$F$12:$AL$1887,33,FALSE)</f>
        <v>musta</v>
      </c>
      <c r="BO1044" s="39"/>
      <c r="BP1044" s="115" t="s">
        <v>10</v>
      </c>
      <c r="BQ1044" s="30"/>
      <c r="BS1044" s="5"/>
      <c r="BU1044" s="37"/>
      <c r="BV1044" s="30" t="s">
        <v>10</v>
      </c>
      <c r="BX1044" t="str">
        <f>IF(E1044=1,VLOOKUP(D1044,'2015'!$F$12:$AX$1887,43,FALSE),"-")</f>
        <v>musta</v>
      </c>
      <c r="BY1044" t="str">
        <f>IF(E1044=1,VLOOKUP(D1044,'2015'!$F$12:$AX$1887,44,FALSE),"-")</f>
        <v>musta</v>
      </c>
      <c r="BZ1044" t="str">
        <f>IF(E1044=1,VLOOKUP(D1044,'2015'!$F$12:$AX$1887,45,FALSE),"-")</f>
        <v>musta</v>
      </c>
      <c r="CA1044" s="31">
        <f t="shared" si="256"/>
        <v>0</v>
      </c>
      <c r="CB1044" s="31">
        <f t="shared" si="257"/>
        <v>0</v>
      </c>
      <c r="CC1044" s="31">
        <f t="shared" si="258"/>
        <v>0</v>
      </c>
      <c r="CD1044" s="31">
        <f t="shared" si="259"/>
        <v>0</v>
      </c>
      <c r="CE1044" s="31">
        <f t="shared" si="260"/>
        <v>0</v>
      </c>
      <c r="CO1044" s="2" t="s">
        <v>35</v>
      </c>
      <c r="CP1044" s="2" t="s">
        <v>35</v>
      </c>
    </row>
    <row r="1045" spans="1:94" ht="15.75" thickBot="1" x14ac:dyDescent="0.3">
      <c r="A1045" s="50"/>
      <c r="B1045" s="50"/>
      <c r="C1045" s="50" t="str">
        <f t="shared" si="268"/>
        <v>11137_1_2886</v>
      </c>
      <c r="D1045" s="51" t="str">
        <f t="shared" si="269"/>
        <v>11137_1</v>
      </c>
      <c r="E1045" s="224">
        <f>IFERROR(VLOOKUP(C1045,'2015'!$C$12:$D$1887,2,FALSE),0)</f>
        <v>1</v>
      </c>
      <c r="F1045" s="51">
        <f>IFERROR(K1045-IFERROR(VLOOKUP(D1045,'2015'!$F$12:$I$1887,4,FALSE),"ei löydy"),"ei löydy")</f>
        <v>0</v>
      </c>
      <c r="G1045" s="224">
        <f>IFERROR(VLOOKUP(Työfile_2024!C1045,Liikennemalli!$D$6:$G$1921,4,FALSE),0)</f>
        <v>1</v>
      </c>
      <c r="H1045" s="225">
        <f>K1045-IFERROR(VLOOKUP(Työfile_2024!D1045,Liikennemalli!$C$6:$H$1921,6,FALSE),"ei löydy")</f>
        <v>0</v>
      </c>
      <c r="I1045" s="80">
        <v>11137</v>
      </c>
      <c r="J1045" s="52">
        <v>1</v>
      </c>
      <c r="K1045" s="52">
        <v>2886</v>
      </c>
      <c r="L1045" s="53"/>
      <c r="M1045" s="54"/>
      <c r="N1045" s="54"/>
      <c r="O1045" s="54"/>
      <c r="P1045" s="54"/>
      <c r="Q1045" s="55"/>
      <c r="R1045" s="55"/>
      <c r="S1045" s="55"/>
      <c r="T1045" s="55"/>
      <c r="U1045" s="52"/>
      <c r="V1045" s="56">
        <v>66</v>
      </c>
      <c r="W1045" s="56">
        <v>4</v>
      </c>
      <c r="X1045" s="56">
        <v>72</v>
      </c>
      <c r="Y1045" s="56">
        <f>VLOOKUP(D1045,Liikennemalli24!$D$2:$F$1804,2,FALSE)</f>
        <v>37</v>
      </c>
      <c r="Z1045" s="57">
        <f>VLOOKUP(D1045,Liikennemalli24!$D$2:$F$1804,3,FALSE)</f>
        <v>0.255</v>
      </c>
      <c r="AA1045" s="178">
        <f>IF(G1045=1,VLOOKUP(C1045,Liikennemalli!$D$6:$H$1921,2,FALSE),"-")</f>
        <v>5</v>
      </c>
      <c r="AB1045" s="197">
        <f>IF(G1045=1,VLOOKUP(C1045,Liikennemalli!$D$6:$H$1921,3,FALSE),"-")</f>
        <v>0.2</v>
      </c>
      <c r="AC1045" s="134">
        <f>IF(E1045=1,VLOOKUP(Työfile_2024!D1045,'2015'!$F$12:$X$1887,18,FALSE),"-")</f>
        <v>21</v>
      </c>
      <c r="AD1045" s="127">
        <f>IF(E1045=1,VLOOKUP(Työfile_2024!D1045,'2015'!$F$12:$X$1887,19,FALSE),"-")</f>
        <v>0.54</v>
      </c>
      <c r="AI1045" s="127">
        <f>IF(E1045=1,VLOOKUP(Työfile_2024!D1045,'2015'!$F$12:$AB$1887,20,FALSE),"-")</f>
        <v>0</v>
      </c>
      <c r="AJ1045" s="127">
        <f>IF(E1045=1,VLOOKUP(Työfile_2024!D1045,'2015'!$F$12:$AB$1887,21,FALSE),"-")</f>
        <v>0</v>
      </c>
      <c r="AK1045" s="127">
        <f>IF(E1045=1,VLOOKUP(Työfile_2024!D1045,'2015'!$F$12:$AB$1887,22,FALSE),"-")</f>
        <v>0</v>
      </c>
      <c r="AL1045" s="127">
        <f>IF(E1045=1,VLOOKUP(Työfile_2024!D1045,'2015'!$F$12:$AB$1887,23,FALSE),"-")</f>
        <v>0</v>
      </c>
      <c r="AM1045" s="56">
        <f>VLOOKUP(Työfile_2024!D1045,Tmatkat_20km_tarkasteltava_verk!$C$2:$D$1804,2,FALSE)</f>
        <v>10</v>
      </c>
      <c r="AN1045" s="148">
        <f t="shared" si="266"/>
        <v>0.15151515151515152</v>
      </c>
      <c r="AO1045" s="178">
        <f>IF(E1045=1,VLOOKUP(Työfile_2024!D1045,'2015'!$F$12:$AC$1887,24,FALSE),"-")</f>
        <v>5</v>
      </c>
      <c r="AP1045" s="52">
        <f>VLOOKUP(D1045,Tarkasteltava_verkko_2024_harva!$E$2:$I$1804,5,FALSE)</f>
        <v>0</v>
      </c>
      <c r="AQ1045" s="52">
        <f>VLOOKUP(D1045,Tarkasteltava_verkko_2024_harva!$E$2:$I$1804,4,FALSE)</f>
        <v>0</v>
      </c>
      <c r="AR1045" s="148">
        <v>0</v>
      </c>
      <c r="AS1045" s="170" t="str">
        <f>IFERROR(VLOOKUP(C1045,'2015'!$C$12:$AG$1887,30,FALSE),"-")</f>
        <v/>
      </c>
      <c r="AT1045" s="148">
        <v>0</v>
      </c>
      <c r="AU1045" s="170">
        <f>IFERROR(VLOOKUP(C1045,'2015'!$C$12:$AG$1887,31,FALSE),"-")</f>
        <v>0</v>
      </c>
      <c r="AV1045" s="106"/>
      <c r="AW1045" s="63">
        <f>IFERROR(VLOOKUP(C1045,Merkittävyysluokitus!$A$2:$J$1705,10,FALSE),"-")</f>
        <v>4</v>
      </c>
      <c r="AX1045" s="175">
        <f>IFERROR(VLOOKUP(C1045,Merkittävyysluokitus!$A$2:$J$1705,6,FALSE),"-")</f>
        <v>1.5580532724505327</v>
      </c>
      <c r="AY1045" s="175">
        <f>IFERROR(VLOOKUP(C1045,Merkittävyysluokitus!$A$2:$J$1705,7,FALSE),"-")</f>
        <v>0.28633333333333333</v>
      </c>
      <c r="AZ1045" s="175">
        <f>IFERROR(VLOOKUP(C1045,Merkittävyysluokitus!$A$2:$J$1705,8,FALSE),"-")</f>
        <v>0.77171993911719938</v>
      </c>
      <c r="BA1045" s="175">
        <f>IFERROR(VLOOKUP(C1045,Merkittävyysluokitus!$A$2:$J$1705,9,FALSE),"-")</f>
        <v>0.5</v>
      </c>
      <c r="BB1045" s="203"/>
      <c r="BC1045" s="203" t="str">
        <f t="shared" si="267"/>
        <v/>
      </c>
      <c r="BD1045" s="39" t="str">
        <f t="shared" si="261"/>
        <v>musta</v>
      </c>
      <c r="BE1045" s="68" t="str">
        <f t="shared" si="262"/>
        <v>musta</v>
      </c>
      <c r="BF1045" s="68" t="str">
        <f t="shared" si="263"/>
        <v>musta</v>
      </c>
      <c r="BG1045" s="68" t="str">
        <f t="shared" si="264"/>
        <v>musta</v>
      </c>
      <c r="BH1045" s="208" t="str">
        <f t="shared" si="265"/>
        <v>musta</v>
      </c>
      <c r="BI1045" s="39"/>
      <c r="BJ1045" s="39" t="str">
        <f>IF(F1045="ei löydy","uusi tie",IF(E1045=0,"tieosoite muuttunut",IF(E1045=1,VLOOKUP(D1045,'2015'!$F$12:$AL$1887,31,FALSE),"-")))</f>
        <v>musta</v>
      </c>
      <c r="BK1045" s="67" t="str">
        <f>IF(E1045=1,VLOOKUP(D1045,'2015'!$F$12:$AL$1887,32,FALSE),"-")</f>
        <v>musta</v>
      </c>
      <c r="BL1045" s="39" t="str">
        <f>IF(F1045="ei löydy","uusi tie",IF(E1045=0,"tieosoite muuttunut",IF(E1045=1,VLOOKUP(D1045,'2015'!$F$12:$AL$1887,33,FALSE),"-")))</f>
        <v>musta</v>
      </c>
      <c r="BM1045" s="39"/>
      <c r="BN1045" s="217" t="str">
        <f>VLOOKUP(D1045,'2015'!$F$12:$AL$1887,33,FALSE)</f>
        <v>musta</v>
      </c>
      <c r="BO1045" s="39"/>
      <c r="BP1045" s="115" t="s">
        <v>10</v>
      </c>
      <c r="BQ1045" s="30"/>
      <c r="BS1045" s="5"/>
      <c r="BU1045" s="37"/>
      <c r="BV1045" s="30" t="s">
        <v>10</v>
      </c>
      <c r="BX1045" t="str">
        <f>IF(E1045=1,VLOOKUP(D1045,'2015'!$F$12:$AX$1887,43,FALSE),"-")</f>
        <v>musta</v>
      </c>
      <c r="BY1045" t="str">
        <f>IF(E1045=1,VLOOKUP(D1045,'2015'!$F$12:$AX$1887,44,FALSE),"-")</f>
        <v>musta</v>
      </c>
      <c r="BZ1045" t="str">
        <f>IF(E1045=1,VLOOKUP(D1045,'2015'!$F$12:$AX$1887,45,FALSE),"-")</f>
        <v>musta</v>
      </c>
      <c r="CA1045" s="31">
        <f t="shared" si="256"/>
        <v>1</v>
      </c>
      <c r="CB1045" s="31">
        <f t="shared" si="257"/>
        <v>1</v>
      </c>
      <c r="CC1045" s="31">
        <f t="shared" si="258"/>
        <v>0</v>
      </c>
      <c r="CD1045" s="31">
        <f t="shared" si="259"/>
        <v>0</v>
      </c>
      <c r="CE1045" s="31">
        <f t="shared" si="260"/>
        <v>0</v>
      </c>
      <c r="CO1045" s="2" t="s">
        <v>35</v>
      </c>
      <c r="CP1045" s="2" t="s">
        <v>35</v>
      </c>
    </row>
    <row r="1046" spans="1:94" ht="15.75" thickBot="1" x14ac:dyDescent="0.3">
      <c r="A1046" s="50"/>
      <c r="B1046" s="50"/>
      <c r="C1046" s="50" t="str">
        <f t="shared" si="268"/>
        <v>11139_1_5166</v>
      </c>
      <c r="D1046" s="51" t="str">
        <f t="shared" si="269"/>
        <v>11139_1</v>
      </c>
      <c r="E1046" s="224">
        <f>IFERROR(VLOOKUP(C1046,'2015'!$C$12:$D$1887,2,FALSE),0)</f>
        <v>1</v>
      </c>
      <c r="F1046" s="51">
        <f>IFERROR(K1046-IFERROR(VLOOKUP(D1046,'2015'!$F$12:$I$1887,4,FALSE),"ei löydy"),"ei löydy")</f>
        <v>0</v>
      </c>
      <c r="G1046" s="224">
        <f>IFERROR(VLOOKUP(Työfile_2024!C1046,Liikennemalli!$D$6:$G$1921,4,FALSE),0)</f>
        <v>1</v>
      </c>
      <c r="H1046" s="225">
        <f>K1046-IFERROR(VLOOKUP(Työfile_2024!D1046,Liikennemalli!$C$6:$H$1921,6,FALSE),"ei löydy")</f>
        <v>0</v>
      </c>
      <c r="I1046" s="80">
        <v>11139</v>
      </c>
      <c r="J1046" s="52">
        <v>1</v>
      </c>
      <c r="K1046" s="52">
        <v>5166</v>
      </c>
      <c r="L1046" s="53"/>
      <c r="M1046" s="54"/>
      <c r="N1046" s="54"/>
      <c r="O1046" s="54"/>
      <c r="P1046" s="54"/>
      <c r="Q1046" s="55"/>
      <c r="R1046" s="55"/>
      <c r="S1046" s="55"/>
      <c r="T1046" s="55"/>
      <c r="U1046" s="52"/>
      <c r="V1046" s="56">
        <v>359.78474641889278</v>
      </c>
      <c r="W1046" s="56">
        <v>14.933410762679056</v>
      </c>
      <c r="X1046" s="56">
        <v>394.70150987224156</v>
      </c>
      <c r="Y1046" s="56">
        <f>VLOOKUP(D1046,Liikennemalli24!$D$2:$F$1804,2,FALSE)</f>
        <v>174</v>
      </c>
      <c r="Z1046" s="57">
        <f>VLOOKUP(D1046,Liikennemalli24!$D$2:$F$1804,3,FALSE)</f>
        <v>0.309</v>
      </c>
      <c r="AA1046" s="178">
        <f>IF(G1046=1,VLOOKUP(C1046,Liikennemalli!$D$6:$H$1921,2,FALSE),"-")</f>
        <v>0</v>
      </c>
      <c r="AB1046" s="197">
        <f>IF(G1046=1,VLOOKUP(C1046,Liikennemalli!$D$6:$H$1921,3,FALSE),"-")</f>
        <v>0</v>
      </c>
      <c r="AC1046" s="134">
        <f>IF(E1046=1,VLOOKUP(Työfile_2024!D1046,'2015'!$F$12:$X$1887,18,FALSE),"-")</f>
        <v>289</v>
      </c>
      <c r="AD1046" s="127">
        <f>IF(E1046=1,VLOOKUP(Työfile_2024!D1046,'2015'!$F$12:$X$1887,19,FALSE),"-")</f>
        <v>0.72</v>
      </c>
      <c r="AI1046" s="127">
        <f>IF(E1046=1,VLOOKUP(Työfile_2024!D1046,'2015'!$F$12:$AB$1887,20,FALSE),"-")</f>
        <v>0</v>
      </c>
      <c r="AJ1046" s="127">
        <f>IF(E1046=1,VLOOKUP(Työfile_2024!D1046,'2015'!$F$12:$AB$1887,21,FALSE),"-")</f>
        <v>0</v>
      </c>
      <c r="AK1046" s="127">
        <f>IF(E1046=1,VLOOKUP(Työfile_2024!D1046,'2015'!$F$12:$AB$1887,22,FALSE),"-")</f>
        <v>0</v>
      </c>
      <c r="AL1046" s="127">
        <f>IF(E1046=1,VLOOKUP(Työfile_2024!D1046,'2015'!$F$12:$AB$1887,23,FALSE),"-")</f>
        <v>0</v>
      </c>
      <c r="AM1046" s="56">
        <f>VLOOKUP(Työfile_2024!D1046,Tmatkat_20km_tarkasteltava_verk!$C$2:$D$1804,2,FALSE)</f>
        <v>189</v>
      </c>
      <c r="AN1046" s="148">
        <f t="shared" si="266"/>
        <v>0.52531409928076744</v>
      </c>
      <c r="AO1046" s="178">
        <f>IF(E1046=1,VLOOKUP(Työfile_2024!D1046,'2015'!$F$12:$AC$1887,24,FALSE),"-")</f>
        <v>263</v>
      </c>
      <c r="AP1046" s="52">
        <f>VLOOKUP(D1046,Tarkasteltava_verkko_2024_harva!$E$2:$I$1804,5,FALSE)</f>
        <v>0</v>
      </c>
      <c r="AQ1046" s="52">
        <f>VLOOKUP(D1046,Tarkasteltava_verkko_2024_harva!$E$2:$I$1804,4,FALSE)</f>
        <v>0</v>
      </c>
      <c r="AR1046" s="148">
        <v>0</v>
      </c>
      <c r="AS1046" s="170" t="str">
        <f>IFERROR(VLOOKUP(C1046,'2015'!$C$12:$AG$1887,30,FALSE),"-")</f>
        <v/>
      </c>
      <c r="AT1046" s="148">
        <v>0</v>
      </c>
      <c r="AU1046" s="170">
        <f>IFERROR(VLOOKUP(C1046,'2015'!$C$12:$AG$1887,31,FALSE),"-")</f>
        <v>0</v>
      </c>
      <c r="AV1046" s="106"/>
      <c r="AW1046" s="63">
        <f>IFERROR(VLOOKUP(C1046,Merkittävyysluokitus!$A$2:$J$1705,10,FALSE),"-")</f>
        <v>3</v>
      </c>
      <c r="AX1046" s="175">
        <f>IFERROR(VLOOKUP(C1046,Merkittävyysluokitus!$A$2:$J$1705,6,FALSE),"-")</f>
        <v>4.923938277497582</v>
      </c>
      <c r="AY1046" s="175">
        <f>IFERROR(VLOOKUP(C1046,Merkittävyysluokitus!$A$2:$J$1705,7,FALSE),"-")</f>
        <v>1.8910209059233449</v>
      </c>
      <c r="AZ1046" s="175">
        <f>IFERROR(VLOOKUP(C1046,Merkittävyysluokitus!$A$2:$J$1705,8,FALSE),"-")</f>
        <v>1.8662507049075709</v>
      </c>
      <c r="BA1046" s="175">
        <f>IFERROR(VLOOKUP(C1046,Merkittävyysluokitus!$A$2:$J$1705,9,FALSE),"-")</f>
        <v>1.1666666666666665</v>
      </c>
      <c r="BB1046" s="203"/>
      <c r="BC1046" s="203" t="str">
        <f t="shared" si="267"/>
        <v/>
      </c>
      <c r="BD1046" s="39" t="str">
        <f t="shared" si="261"/>
        <v>musta</v>
      </c>
      <c r="BE1046" s="68" t="str">
        <f t="shared" si="262"/>
        <v>musta</v>
      </c>
      <c r="BF1046" s="68" t="str">
        <f t="shared" si="263"/>
        <v>musta</v>
      </c>
      <c r="BG1046" s="68" t="str">
        <f t="shared" si="264"/>
        <v>musta</v>
      </c>
      <c r="BH1046" s="208" t="str">
        <f t="shared" si="265"/>
        <v>musta</v>
      </c>
      <c r="BI1046" s="39"/>
      <c r="BJ1046" s="39" t="str">
        <f>IF(F1046="ei löydy","uusi tie",IF(E1046=0,"tieosoite muuttunut",IF(E1046=1,VLOOKUP(D1046,'2015'!$F$12:$AL$1887,31,FALSE),"-")))</f>
        <v>musta</v>
      </c>
      <c r="BK1046" s="67" t="str">
        <f>IF(E1046=1,VLOOKUP(D1046,'2015'!$F$12:$AL$1887,32,FALSE),"-")</f>
        <v>musta</v>
      </c>
      <c r="BL1046" s="39" t="str">
        <f>IF(F1046="ei löydy","uusi tie",IF(E1046=0,"tieosoite muuttunut",IF(E1046=1,VLOOKUP(D1046,'2015'!$F$12:$AL$1887,33,FALSE),"-")))</f>
        <v>musta</v>
      </c>
      <c r="BM1046" s="39"/>
      <c r="BN1046" s="217" t="str">
        <f>VLOOKUP(D1046,'2015'!$F$12:$AL$1887,33,FALSE)</f>
        <v>musta</v>
      </c>
      <c r="BO1046" s="39"/>
      <c r="BP1046" s="115" t="s">
        <v>10</v>
      </c>
      <c r="BQ1046" s="30"/>
      <c r="BS1046" s="5"/>
      <c r="BU1046" s="37"/>
      <c r="BV1046" s="30" t="s">
        <v>10</v>
      </c>
      <c r="BX1046" t="str">
        <f>IF(E1046=1,VLOOKUP(D1046,'2015'!$F$12:$AX$1887,43,FALSE),"-")</f>
        <v>punainen</v>
      </c>
      <c r="BY1046" t="str">
        <f>IF(E1046=1,VLOOKUP(D1046,'2015'!$F$12:$AX$1887,44,FALSE),"-")</f>
        <v>musta</v>
      </c>
      <c r="BZ1046" t="str">
        <f>IF(E1046=1,VLOOKUP(D1046,'2015'!$F$12:$AX$1887,45,FALSE),"-")</f>
        <v>musta</v>
      </c>
      <c r="CA1046" s="31">
        <f t="shared" si="256"/>
        <v>11</v>
      </c>
      <c r="CB1046" s="31">
        <f t="shared" si="257"/>
        <v>10</v>
      </c>
      <c r="CC1046" s="31">
        <f t="shared" si="258"/>
        <v>0</v>
      </c>
      <c r="CD1046" s="31">
        <f t="shared" si="259"/>
        <v>1</v>
      </c>
      <c r="CE1046" s="31">
        <f t="shared" si="260"/>
        <v>0</v>
      </c>
      <c r="CO1046" s="2" t="s">
        <v>35</v>
      </c>
      <c r="CP1046" s="2" t="s">
        <v>35</v>
      </c>
    </row>
    <row r="1047" spans="1:94" ht="15.75" thickBot="1" x14ac:dyDescent="0.3">
      <c r="A1047" s="50"/>
      <c r="B1047" s="50"/>
      <c r="C1047" s="50" t="str">
        <f t="shared" si="268"/>
        <v>11141_1_3521</v>
      </c>
      <c r="D1047" s="51" t="str">
        <f t="shared" si="269"/>
        <v>11141_1</v>
      </c>
      <c r="E1047" s="224">
        <f>IFERROR(VLOOKUP(C1047,'2015'!$C$12:$D$1887,2,FALSE),0)</f>
        <v>1</v>
      </c>
      <c r="F1047" s="51">
        <f>IFERROR(K1047-IFERROR(VLOOKUP(D1047,'2015'!$F$12:$I$1887,4,FALSE),"ei löydy"),"ei löydy")</f>
        <v>0</v>
      </c>
      <c r="G1047" s="224">
        <f>IFERROR(VLOOKUP(Työfile_2024!C1047,Liikennemalli!$D$6:$G$1921,4,FALSE),0)</f>
        <v>1</v>
      </c>
      <c r="H1047" s="225">
        <f>K1047-IFERROR(VLOOKUP(Työfile_2024!D1047,Liikennemalli!$C$6:$H$1921,6,FALSE),"ei löydy")</f>
        <v>0</v>
      </c>
      <c r="I1047" s="80">
        <v>11141</v>
      </c>
      <c r="J1047" s="52">
        <v>1</v>
      </c>
      <c r="K1047" s="52">
        <v>3521</v>
      </c>
      <c r="L1047" s="53"/>
      <c r="M1047" s="54"/>
      <c r="N1047" s="54"/>
      <c r="O1047" s="54"/>
      <c r="P1047" s="54"/>
      <c r="Q1047" s="55"/>
      <c r="R1047" s="55"/>
      <c r="S1047" s="55"/>
      <c r="T1047" s="55"/>
      <c r="U1047" s="52"/>
      <c r="V1047" s="56">
        <v>198</v>
      </c>
      <c r="W1047" s="56">
        <v>4</v>
      </c>
      <c r="X1047" s="56">
        <v>193</v>
      </c>
      <c r="Y1047" s="56">
        <f>VLOOKUP(D1047,Liikennemalli24!$D$2:$F$1804,2,FALSE)</f>
        <v>11</v>
      </c>
      <c r="Z1047" s="57">
        <f>VLOOKUP(D1047,Liikennemalli24!$D$2:$F$1804,3,FALSE)</f>
        <v>9.6000000000000002E-2</v>
      </c>
      <c r="AA1047" s="178">
        <f>IF(G1047=1,VLOOKUP(C1047,Liikennemalli!$D$6:$H$1921,2,FALSE),"-")</f>
        <v>0</v>
      </c>
      <c r="AB1047" s="197">
        <f>IF(G1047=1,VLOOKUP(C1047,Liikennemalli!$D$6:$H$1921,3,FALSE),"-")</f>
        <v>0</v>
      </c>
      <c r="AC1047" s="134">
        <f>IF(E1047=1,VLOOKUP(Työfile_2024!D1047,'2015'!$F$12:$X$1887,18,FALSE),"-")</f>
        <v>48</v>
      </c>
      <c r="AD1047" s="127">
        <f>IF(E1047=1,VLOOKUP(Työfile_2024!D1047,'2015'!$F$12:$X$1887,19,FALSE),"-")</f>
        <v>0.45</v>
      </c>
      <c r="AI1047" s="127">
        <f>IF(E1047=1,VLOOKUP(Työfile_2024!D1047,'2015'!$F$12:$AB$1887,20,FALSE),"-")</f>
        <v>0</v>
      </c>
      <c r="AJ1047" s="127">
        <f>IF(E1047=1,VLOOKUP(Työfile_2024!D1047,'2015'!$F$12:$AB$1887,21,FALSE),"-")</f>
        <v>0</v>
      </c>
      <c r="AK1047" s="127">
        <f>IF(E1047=1,VLOOKUP(Työfile_2024!D1047,'2015'!$F$12:$AB$1887,22,FALSE),"-")</f>
        <v>0</v>
      </c>
      <c r="AL1047" s="127">
        <f>IF(E1047=1,VLOOKUP(Työfile_2024!D1047,'2015'!$F$12:$AB$1887,23,FALSE),"-")</f>
        <v>0</v>
      </c>
      <c r="AM1047" s="56">
        <f>VLOOKUP(Työfile_2024!D1047,Tmatkat_20km_tarkasteltava_verk!$C$2:$D$1804,2,FALSE)</f>
        <v>46</v>
      </c>
      <c r="AN1047" s="148">
        <f t="shared" si="266"/>
        <v>0.23232323232323232</v>
      </c>
      <c r="AO1047" s="178">
        <f>IF(E1047=1,VLOOKUP(Työfile_2024!D1047,'2015'!$F$12:$AC$1887,24,FALSE),"-")</f>
        <v>88</v>
      </c>
      <c r="AP1047" s="52">
        <f>VLOOKUP(D1047,Tarkasteltava_verkko_2024_harva!$E$2:$I$1804,5,FALSE)</f>
        <v>0</v>
      </c>
      <c r="AQ1047" s="52">
        <f>VLOOKUP(D1047,Tarkasteltava_verkko_2024_harva!$E$2:$I$1804,4,FALSE)</f>
        <v>0</v>
      </c>
      <c r="AR1047" s="148">
        <v>0</v>
      </c>
      <c r="AS1047" s="170" t="str">
        <f>IFERROR(VLOOKUP(C1047,'2015'!$C$12:$AG$1887,30,FALSE),"-")</f>
        <v/>
      </c>
      <c r="AT1047" s="148">
        <v>0</v>
      </c>
      <c r="AU1047" s="170">
        <f>IFERROR(VLOOKUP(C1047,'2015'!$C$12:$AG$1887,31,FALSE),"-")</f>
        <v>0</v>
      </c>
      <c r="AV1047" s="106"/>
      <c r="AW1047" s="63">
        <f>IFERROR(VLOOKUP(C1047,Merkittävyysluokitus!$A$2:$J$1705,10,FALSE),"-")</f>
        <v>4</v>
      </c>
      <c r="AX1047" s="175">
        <f>IFERROR(VLOOKUP(C1047,Merkittävyysluokitus!$A$2:$J$1705,6,FALSE),"-")</f>
        <v>2.9160776255707761</v>
      </c>
      <c r="AY1047" s="175">
        <f>IFERROR(VLOOKUP(C1047,Merkittävyysluokitus!$A$2:$J$1705,7,FALSE),"-")</f>
        <v>0.86566666666666647</v>
      </c>
      <c r="AZ1047" s="175">
        <f>IFERROR(VLOOKUP(C1047,Merkittävyysluokitus!$A$2:$J$1705,8,FALSE),"-")</f>
        <v>0.88374429223744289</v>
      </c>
      <c r="BA1047" s="175">
        <f>IFERROR(VLOOKUP(C1047,Merkittävyysluokitus!$A$2:$J$1705,9,FALSE),"-")</f>
        <v>1.1666666666666665</v>
      </c>
      <c r="BB1047" s="203"/>
      <c r="BC1047" s="203" t="str">
        <f t="shared" si="267"/>
        <v/>
      </c>
      <c r="BD1047" s="39" t="str">
        <f t="shared" si="261"/>
        <v>musta</v>
      </c>
      <c r="BE1047" s="68" t="str">
        <f t="shared" si="262"/>
        <v>musta</v>
      </c>
      <c r="BF1047" s="68" t="str">
        <f t="shared" si="263"/>
        <v>musta</v>
      </c>
      <c r="BG1047" s="68" t="str">
        <f t="shared" si="264"/>
        <v>musta</v>
      </c>
      <c r="BH1047" s="208" t="str">
        <f t="shared" si="265"/>
        <v>musta</v>
      </c>
      <c r="BI1047" s="39"/>
      <c r="BJ1047" s="39" t="str">
        <f>IF(F1047="ei löydy","uusi tie",IF(E1047=0,"tieosoite muuttunut",IF(E1047=1,VLOOKUP(D1047,'2015'!$F$12:$AL$1887,31,FALSE),"-")))</f>
        <v>musta</v>
      </c>
      <c r="BK1047" s="67" t="str">
        <f>IF(E1047=1,VLOOKUP(D1047,'2015'!$F$12:$AL$1887,32,FALSE),"-")</f>
        <v>musta</v>
      </c>
      <c r="BL1047" s="39" t="str">
        <f>IF(F1047="ei löydy","uusi tie",IF(E1047=0,"tieosoite muuttunut",IF(E1047=1,VLOOKUP(D1047,'2015'!$F$12:$AL$1887,33,FALSE),"-")))</f>
        <v>musta</v>
      </c>
      <c r="BM1047" s="39"/>
      <c r="BN1047" s="217" t="str">
        <f>VLOOKUP(D1047,'2015'!$F$12:$AL$1887,33,FALSE)</f>
        <v>musta</v>
      </c>
      <c r="BO1047" s="39"/>
      <c r="BP1047" s="115" t="s">
        <v>10</v>
      </c>
      <c r="BQ1047" s="30"/>
      <c r="BS1047" s="5"/>
      <c r="BU1047" s="37"/>
      <c r="BV1047" s="30" t="s">
        <v>10</v>
      </c>
      <c r="BX1047" t="str">
        <f>IF(E1047=1,VLOOKUP(D1047,'2015'!$F$12:$AX$1887,43,FALSE),"-")</f>
        <v>musta</v>
      </c>
      <c r="BY1047" t="str">
        <f>IF(E1047=1,VLOOKUP(D1047,'2015'!$F$12:$AX$1887,44,FALSE),"-")</f>
        <v>musta</v>
      </c>
      <c r="BZ1047" t="str">
        <f>IF(E1047=1,VLOOKUP(D1047,'2015'!$F$12:$AX$1887,45,FALSE),"-")</f>
        <v>musta</v>
      </c>
      <c r="CA1047" s="31">
        <f t="shared" si="256"/>
        <v>1</v>
      </c>
      <c r="CB1047" s="31">
        <f t="shared" si="257"/>
        <v>1</v>
      </c>
      <c r="CC1047" s="31">
        <f t="shared" si="258"/>
        <v>0</v>
      </c>
      <c r="CD1047" s="31">
        <f t="shared" si="259"/>
        <v>0</v>
      </c>
      <c r="CE1047" s="31">
        <f t="shared" si="260"/>
        <v>0</v>
      </c>
      <c r="CO1047" s="2" t="s">
        <v>35</v>
      </c>
      <c r="CP1047" s="2" t="s">
        <v>35</v>
      </c>
    </row>
    <row r="1048" spans="1:94" ht="15.75" thickBot="1" x14ac:dyDescent="0.3">
      <c r="A1048" s="50"/>
      <c r="B1048" s="50"/>
      <c r="C1048" s="50" t="str">
        <f t="shared" si="268"/>
        <v>11141_2_3945</v>
      </c>
      <c r="D1048" s="51" t="str">
        <f t="shared" si="269"/>
        <v>11141_2</v>
      </c>
      <c r="E1048" s="224">
        <f>IFERROR(VLOOKUP(C1048,'2015'!$C$12:$D$1887,2,FALSE),0)</f>
        <v>1</v>
      </c>
      <c r="F1048" s="51">
        <f>IFERROR(K1048-IFERROR(VLOOKUP(D1048,'2015'!$F$12:$I$1887,4,FALSE),"ei löydy"),"ei löydy")</f>
        <v>0</v>
      </c>
      <c r="G1048" s="224">
        <f>IFERROR(VLOOKUP(Työfile_2024!C1048,Liikennemalli!$D$6:$G$1921,4,FALSE),0)</f>
        <v>1</v>
      </c>
      <c r="H1048" s="225">
        <f>K1048-IFERROR(VLOOKUP(Työfile_2024!D1048,Liikennemalli!$C$6:$H$1921,6,FALSE),"ei löydy")</f>
        <v>0</v>
      </c>
      <c r="I1048" s="80">
        <v>11141</v>
      </c>
      <c r="J1048" s="52">
        <v>2</v>
      </c>
      <c r="K1048" s="52">
        <v>3945</v>
      </c>
      <c r="L1048" s="53"/>
      <c r="M1048" s="54"/>
      <c r="N1048" s="54"/>
      <c r="O1048" s="54"/>
      <c r="P1048" s="54"/>
      <c r="Q1048" s="55"/>
      <c r="R1048" s="55"/>
      <c r="S1048" s="55"/>
      <c r="T1048" s="55"/>
      <c r="U1048" s="52"/>
      <c r="V1048" s="56">
        <v>104</v>
      </c>
      <c r="W1048" s="56">
        <v>9</v>
      </c>
      <c r="X1048" s="56">
        <v>108</v>
      </c>
      <c r="Y1048" s="56">
        <f>VLOOKUP(D1048,Liikennemalli24!$D$2:$F$1804,2,FALSE)</f>
        <v>43</v>
      </c>
      <c r="Z1048" s="57">
        <f>VLOOKUP(D1048,Liikennemalli24!$D$2:$F$1804,3,FALSE)</f>
        <v>0.2</v>
      </c>
      <c r="AA1048" s="178">
        <f>IF(G1048=1,VLOOKUP(C1048,Liikennemalli!$D$6:$H$1921,2,FALSE),"-")</f>
        <v>187.70006529808299</v>
      </c>
      <c r="AB1048" s="197">
        <f>IF(G1048=1,VLOOKUP(C1048,Liikennemalli!$D$6:$H$1921,3,FALSE),"-")</f>
        <v>0.61506486646827796</v>
      </c>
      <c r="AC1048" s="134">
        <f>IF(E1048=1,VLOOKUP(Työfile_2024!D1048,'2015'!$F$12:$X$1887,18,FALSE),"-")</f>
        <v>136</v>
      </c>
      <c r="AD1048" s="127">
        <f>IF(E1048=1,VLOOKUP(Työfile_2024!D1048,'2015'!$F$12:$X$1887,19,FALSE),"-")</f>
        <v>0.48</v>
      </c>
      <c r="AI1048" s="127">
        <f>IF(E1048=1,VLOOKUP(Työfile_2024!D1048,'2015'!$F$12:$AB$1887,20,FALSE),"-")</f>
        <v>0</v>
      </c>
      <c r="AJ1048" s="127">
        <f>IF(E1048=1,VLOOKUP(Työfile_2024!D1048,'2015'!$F$12:$AB$1887,21,FALSE),"-")</f>
        <v>0</v>
      </c>
      <c r="AK1048" s="127">
        <f>IF(E1048=1,VLOOKUP(Työfile_2024!D1048,'2015'!$F$12:$AB$1887,22,FALSE),"-")</f>
        <v>0</v>
      </c>
      <c r="AL1048" s="127">
        <f>IF(E1048=1,VLOOKUP(Työfile_2024!D1048,'2015'!$F$12:$AB$1887,23,FALSE),"-")</f>
        <v>0</v>
      </c>
      <c r="AM1048" s="56">
        <f>VLOOKUP(Työfile_2024!D1048,Tmatkat_20km_tarkasteltava_verk!$C$2:$D$1804,2,FALSE)</f>
        <v>43</v>
      </c>
      <c r="AN1048" s="148">
        <f t="shared" si="266"/>
        <v>0.41346153846153844</v>
      </c>
      <c r="AO1048" s="178">
        <f>IF(E1048=1,VLOOKUP(Työfile_2024!D1048,'2015'!$F$12:$AC$1887,24,FALSE),"-")</f>
        <v>48</v>
      </c>
      <c r="AP1048" s="52">
        <f>VLOOKUP(D1048,Tarkasteltava_verkko_2024_harva!$E$2:$I$1804,5,FALSE)</f>
        <v>0</v>
      </c>
      <c r="AQ1048" s="52">
        <f>VLOOKUP(D1048,Tarkasteltava_verkko_2024_harva!$E$2:$I$1804,4,FALSE)</f>
        <v>0</v>
      </c>
      <c r="AR1048" s="148">
        <v>0</v>
      </c>
      <c r="AS1048" s="170" t="str">
        <f>IFERROR(VLOOKUP(C1048,'2015'!$C$12:$AG$1887,30,FALSE),"-")</f>
        <v/>
      </c>
      <c r="AT1048" s="148">
        <v>0</v>
      </c>
      <c r="AU1048" s="170">
        <f>IFERROR(VLOOKUP(C1048,'2015'!$C$12:$AG$1887,31,FALSE),"-")</f>
        <v>0</v>
      </c>
      <c r="AV1048" s="106"/>
      <c r="AW1048" s="63">
        <f>IFERROR(VLOOKUP(C1048,Merkittävyysluokitus!$A$2:$J$1705,10,FALSE),"-")</f>
        <v>4</v>
      </c>
      <c r="AX1048" s="175">
        <f>IFERROR(VLOOKUP(C1048,Merkittävyysluokitus!$A$2:$J$1705,6,FALSE),"-")</f>
        <v>2.1352496194824959</v>
      </c>
      <c r="AY1048" s="175">
        <f>IFERROR(VLOOKUP(C1048,Merkittävyysluokitus!$A$2:$J$1705,7,FALSE),"-")</f>
        <v>0.59366666666666668</v>
      </c>
      <c r="AZ1048" s="175">
        <f>IFERROR(VLOOKUP(C1048,Merkittävyysluokitus!$A$2:$J$1705,8,FALSE),"-")</f>
        <v>1.0415829528158294</v>
      </c>
      <c r="BA1048" s="175">
        <f>IFERROR(VLOOKUP(C1048,Merkittävyysluokitus!$A$2:$J$1705,9,FALSE),"-")</f>
        <v>0.5</v>
      </c>
      <c r="BB1048" s="203"/>
      <c r="BC1048" s="203" t="str">
        <f t="shared" si="267"/>
        <v/>
      </c>
      <c r="BD1048" s="39" t="str">
        <f t="shared" si="261"/>
        <v>musta</v>
      </c>
      <c r="BE1048" s="68" t="str">
        <f t="shared" si="262"/>
        <v>musta</v>
      </c>
      <c r="BF1048" s="68" t="str">
        <f t="shared" si="263"/>
        <v>musta</v>
      </c>
      <c r="BG1048" s="68" t="str">
        <f t="shared" si="264"/>
        <v>musta</v>
      </c>
      <c r="BH1048" s="208" t="str">
        <f t="shared" si="265"/>
        <v>musta</v>
      </c>
      <c r="BI1048" s="39"/>
      <c r="BJ1048" s="39" t="str">
        <f>IF(F1048="ei löydy","uusi tie",IF(E1048=0,"tieosoite muuttunut",IF(E1048=1,VLOOKUP(D1048,'2015'!$F$12:$AL$1887,31,FALSE),"-")))</f>
        <v>musta</v>
      </c>
      <c r="BK1048" s="67" t="str">
        <f>IF(E1048=1,VLOOKUP(D1048,'2015'!$F$12:$AL$1887,32,FALSE),"-")</f>
        <v>musta</v>
      </c>
      <c r="BL1048" s="39" t="str">
        <f>IF(F1048="ei löydy","uusi tie",IF(E1048=0,"tieosoite muuttunut",IF(E1048=1,VLOOKUP(D1048,'2015'!$F$12:$AL$1887,33,FALSE),"-")))</f>
        <v>musta</v>
      </c>
      <c r="BM1048" s="39"/>
      <c r="BN1048" s="217" t="str">
        <f>VLOOKUP(D1048,'2015'!$F$12:$AL$1887,33,FALSE)</f>
        <v>musta</v>
      </c>
      <c r="BO1048" s="39"/>
      <c r="BP1048" s="115" t="s">
        <v>10</v>
      </c>
      <c r="BQ1048" s="30"/>
      <c r="BS1048" s="5"/>
      <c r="BU1048" s="37"/>
      <c r="BV1048" s="30" t="s">
        <v>10</v>
      </c>
      <c r="BX1048" t="str">
        <f>IF(E1048=1,VLOOKUP(D1048,'2015'!$F$12:$AX$1887,43,FALSE),"-")</f>
        <v>musta</v>
      </c>
      <c r="BY1048" t="str">
        <f>IF(E1048=1,VLOOKUP(D1048,'2015'!$F$12:$AX$1887,44,FALSE),"-")</f>
        <v>musta</v>
      </c>
      <c r="BZ1048" t="str">
        <f>IF(E1048=1,VLOOKUP(D1048,'2015'!$F$12:$AX$1887,45,FALSE),"-")</f>
        <v>musta</v>
      </c>
      <c r="CA1048" s="31">
        <f t="shared" si="256"/>
        <v>1</v>
      </c>
      <c r="CB1048" s="31">
        <f t="shared" si="257"/>
        <v>1</v>
      </c>
      <c r="CC1048" s="31">
        <f t="shared" si="258"/>
        <v>0</v>
      </c>
      <c r="CD1048" s="31">
        <f t="shared" si="259"/>
        <v>0</v>
      </c>
      <c r="CE1048" s="31">
        <f t="shared" si="260"/>
        <v>0</v>
      </c>
      <c r="CO1048" s="2" t="s">
        <v>35</v>
      </c>
      <c r="CP1048" s="2" t="s">
        <v>35</v>
      </c>
    </row>
    <row r="1049" spans="1:94" ht="15.75" thickBot="1" x14ac:dyDescent="0.3">
      <c r="A1049" s="50"/>
      <c r="B1049" s="50"/>
      <c r="C1049" s="50" t="str">
        <f t="shared" si="268"/>
        <v>11145_1_3278</v>
      </c>
      <c r="D1049" s="51" t="str">
        <f t="shared" si="269"/>
        <v>11145_1</v>
      </c>
      <c r="E1049" s="224">
        <f>IFERROR(VLOOKUP(C1049,'2015'!$C$12:$D$1887,2,FALSE),0)</f>
        <v>1</v>
      </c>
      <c r="F1049" s="51">
        <f>IFERROR(K1049-IFERROR(VLOOKUP(D1049,'2015'!$F$12:$I$1887,4,FALSE),"ei löydy"),"ei löydy")</f>
        <v>0</v>
      </c>
      <c r="G1049" s="224">
        <f>IFERROR(VLOOKUP(Työfile_2024!C1049,Liikennemalli!$D$6:$G$1921,4,FALSE),0)</f>
        <v>1</v>
      </c>
      <c r="H1049" s="225">
        <f>K1049-IFERROR(VLOOKUP(Työfile_2024!D1049,Liikennemalli!$C$6:$H$1921,6,FALSE),"ei löydy")</f>
        <v>0</v>
      </c>
      <c r="I1049" s="80">
        <v>11145</v>
      </c>
      <c r="J1049" s="52">
        <v>1</v>
      </c>
      <c r="K1049" s="52">
        <v>3278</v>
      </c>
      <c r="L1049" s="53"/>
      <c r="M1049" s="54"/>
      <c r="N1049" s="54"/>
      <c r="O1049" s="54"/>
      <c r="P1049" s="54"/>
      <c r="Q1049" s="55"/>
      <c r="R1049" s="55"/>
      <c r="S1049" s="55"/>
      <c r="T1049" s="55"/>
      <c r="U1049" s="52"/>
      <c r="V1049" s="56">
        <v>80</v>
      </c>
      <c r="W1049" s="56">
        <v>4</v>
      </c>
      <c r="X1049" s="56">
        <v>84</v>
      </c>
      <c r="Y1049" s="56">
        <f>VLOOKUP(D1049,Liikennemalli24!$D$2:$F$1804,2,FALSE)</f>
        <v>0</v>
      </c>
      <c r="Z1049" s="57">
        <f>VLOOKUP(D1049,Liikennemalli24!$D$2:$F$1804,3,FALSE)</f>
        <v>0</v>
      </c>
      <c r="AA1049" s="178">
        <f>IF(G1049=1,VLOOKUP(C1049,Liikennemalli!$D$6:$H$1921,2,FALSE),"-")</f>
        <v>0</v>
      </c>
      <c r="AB1049" s="197">
        <f>IF(G1049=1,VLOOKUP(C1049,Liikennemalli!$D$6:$H$1921,3,FALSE),"-")</f>
        <v>0</v>
      </c>
      <c r="AC1049" s="134">
        <f>IF(E1049=1,VLOOKUP(Työfile_2024!D1049,'2015'!$F$12:$X$1887,18,FALSE),"-")</f>
        <v>53</v>
      </c>
      <c r="AD1049" s="127">
        <f>IF(E1049=1,VLOOKUP(Työfile_2024!D1049,'2015'!$F$12:$X$1887,19,FALSE),"-")</f>
        <v>0.54</v>
      </c>
      <c r="AI1049" s="127">
        <f>IF(E1049=1,VLOOKUP(Työfile_2024!D1049,'2015'!$F$12:$AB$1887,20,FALSE),"-")</f>
        <v>0</v>
      </c>
      <c r="AJ1049" s="127">
        <f>IF(E1049=1,VLOOKUP(Työfile_2024!D1049,'2015'!$F$12:$AB$1887,21,FALSE),"-")</f>
        <v>0</v>
      </c>
      <c r="AK1049" s="127">
        <f>IF(E1049=1,VLOOKUP(Työfile_2024!D1049,'2015'!$F$12:$AB$1887,22,FALSE),"-")</f>
        <v>0</v>
      </c>
      <c r="AL1049" s="127">
        <f>IF(E1049=1,VLOOKUP(Työfile_2024!D1049,'2015'!$F$12:$AB$1887,23,FALSE),"-")</f>
        <v>0</v>
      </c>
      <c r="AM1049" s="56">
        <f>VLOOKUP(Työfile_2024!D1049,Tmatkat_20km_tarkasteltava_verk!$C$2:$D$1804,2,FALSE)</f>
        <v>5</v>
      </c>
      <c r="AN1049" s="148">
        <f t="shared" si="266"/>
        <v>6.25E-2</v>
      </c>
      <c r="AO1049" s="178">
        <f>IF(E1049=1,VLOOKUP(Työfile_2024!D1049,'2015'!$F$12:$AC$1887,24,FALSE),"-")</f>
        <v>10</v>
      </c>
      <c r="AP1049" s="52">
        <f>VLOOKUP(D1049,Tarkasteltava_verkko_2024_harva!$E$2:$I$1804,5,FALSE)</f>
        <v>0</v>
      </c>
      <c r="AQ1049" s="52">
        <f>VLOOKUP(D1049,Tarkasteltava_verkko_2024_harva!$E$2:$I$1804,4,FALSE)</f>
        <v>0</v>
      </c>
      <c r="AR1049" s="148">
        <v>0</v>
      </c>
      <c r="AS1049" s="170" t="str">
        <f>IFERROR(VLOOKUP(C1049,'2015'!$C$12:$AG$1887,30,FALSE),"-")</f>
        <v/>
      </c>
      <c r="AT1049" s="148">
        <v>0</v>
      </c>
      <c r="AU1049" s="170">
        <f>IFERROR(VLOOKUP(C1049,'2015'!$C$12:$AG$1887,31,FALSE),"-")</f>
        <v>0</v>
      </c>
      <c r="AV1049" s="106"/>
      <c r="AW1049" s="63">
        <f>IFERROR(VLOOKUP(C1049,Merkittävyysluokitus!$A$2:$J$1705,10,FALSE),"-")</f>
        <v>4</v>
      </c>
      <c r="AX1049" s="175">
        <f>IFERROR(VLOOKUP(C1049,Merkittävyysluokitus!$A$2:$J$1705,6,FALSE),"-")</f>
        <v>2.3562328767123288</v>
      </c>
      <c r="AY1049" s="175">
        <f>IFERROR(VLOOKUP(C1049,Merkittävyysluokitus!$A$2:$J$1705,7,FALSE),"-")</f>
        <v>0.97166666666666668</v>
      </c>
      <c r="AZ1049" s="175">
        <f>IFERROR(VLOOKUP(C1049,Merkittävyysluokitus!$A$2:$J$1705,8,FALSE),"-")</f>
        <v>0.88456621004566216</v>
      </c>
      <c r="BA1049" s="175">
        <f>IFERROR(VLOOKUP(C1049,Merkittävyysluokitus!$A$2:$J$1705,9,FALSE),"-")</f>
        <v>0.5</v>
      </c>
      <c r="BB1049" s="203"/>
      <c r="BC1049" s="203" t="str">
        <f t="shared" si="267"/>
        <v>ei mallia</v>
      </c>
      <c r="BD1049" s="39" t="str">
        <f t="shared" si="261"/>
        <v>Ei luokiteltu</v>
      </c>
      <c r="BE1049" s="68" t="str">
        <f t="shared" si="262"/>
        <v>ei mallia</v>
      </c>
      <c r="BF1049" s="68" t="str">
        <f t="shared" si="263"/>
        <v>ei mallia</v>
      </c>
      <c r="BG1049" s="68" t="str">
        <f t="shared" si="264"/>
        <v>ei mallia</v>
      </c>
      <c r="BH1049" s="208" t="str">
        <f t="shared" si="265"/>
        <v>musta</v>
      </c>
      <c r="BI1049" s="39"/>
      <c r="BJ1049" s="39" t="str">
        <f>IF(F1049="ei löydy","uusi tie",IF(E1049=0,"tieosoite muuttunut",IF(E1049=1,VLOOKUP(D1049,'2015'!$F$12:$AL$1887,31,FALSE),"-")))</f>
        <v>musta</v>
      </c>
      <c r="BK1049" s="67" t="str">
        <f>IF(E1049=1,VLOOKUP(D1049,'2015'!$F$12:$AL$1887,32,FALSE),"-")</f>
        <v>musta</v>
      </c>
      <c r="BL1049" s="39" t="str">
        <f>IF(F1049="ei löydy","uusi tie",IF(E1049=0,"tieosoite muuttunut",IF(E1049=1,VLOOKUP(D1049,'2015'!$F$12:$AL$1887,33,FALSE),"-")))</f>
        <v>musta</v>
      </c>
      <c r="BM1049" s="39"/>
      <c r="BN1049" s="217" t="str">
        <f>VLOOKUP(D1049,'2015'!$F$12:$AL$1887,33,FALSE)</f>
        <v>musta</v>
      </c>
      <c r="BO1049" s="39"/>
      <c r="BP1049" s="115" t="s">
        <v>10</v>
      </c>
      <c r="BQ1049" s="30"/>
      <c r="BS1049" s="5"/>
      <c r="BU1049" s="37"/>
      <c r="BV1049" s="30" t="s">
        <v>10</v>
      </c>
      <c r="BX1049" t="str">
        <f>IF(E1049=1,VLOOKUP(D1049,'2015'!$F$12:$AX$1887,43,FALSE),"-")</f>
        <v>musta</v>
      </c>
      <c r="BY1049" t="str">
        <f>IF(E1049=1,VLOOKUP(D1049,'2015'!$F$12:$AX$1887,44,FALSE),"-")</f>
        <v>musta</v>
      </c>
      <c r="BZ1049" t="str">
        <f>IF(E1049=1,VLOOKUP(D1049,'2015'!$F$12:$AX$1887,45,FALSE),"-")</f>
        <v>musta</v>
      </c>
      <c r="CA1049" s="31">
        <f t="shared" si="256"/>
        <v>1</v>
      </c>
      <c r="CB1049" s="31">
        <f t="shared" si="257"/>
        <v>1</v>
      </c>
      <c r="CC1049" s="31">
        <f t="shared" si="258"/>
        <v>0</v>
      </c>
      <c r="CD1049" s="31">
        <f t="shared" si="259"/>
        <v>0</v>
      </c>
      <c r="CE1049" s="31">
        <f t="shared" si="260"/>
        <v>0</v>
      </c>
      <c r="CO1049" s="2" t="s">
        <v>35</v>
      </c>
      <c r="CP1049" s="2" t="s">
        <v>35</v>
      </c>
    </row>
    <row r="1050" spans="1:94" ht="15.75" thickBot="1" x14ac:dyDescent="0.3">
      <c r="A1050" s="50"/>
      <c r="B1050" s="50"/>
      <c r="C1050" s="50" t="str">
        <f t="shared" si="268"/>
        <v>11145_2_3114</v>
      </c>
      <c r="D1050" s="51" t="str">
        <f t="shared" si="269"/>
        <v>11145_2</v>
      </c>
      <c r="E1050" s="224">
        <f>IFERROR(VLOOKUP(C1050,'2015'!$C$12:$D$1887,2,FALSE),0)</f>
        <v>1</v>
      </c>
      <c r="F1050" s="51">
        <f>IFERROR(K1050-IFERROR(VLOOKUP(D1050,'2015'!$F$12:$I$1887,4,FALSE),"ei löydy"),"ei löydy")</f>
        <v>0</v>
      </c>
      <c r="G1050" s="224">
        <f>IFERROR(VLOOKUP(Työfile_2024!C1050,Liikennemalli!$D$6:$G$1921,4,FALSE),0)</f>
        <v>1</v>
      </c>
      <c r="H1050" s="225">
        <f>K1050-IFERROR(VLOOKUP(Työfile_2024!D1050,Liikennemalli!$C$6:$H$1921,6,FALSE),"ei löydy")</f>
        <v>0</v>
      </c>
      <c r="I1050" s="80">
        <v>11145</v>
      </c>
      <c r="J1050" s="52">
        <v>2</v>
      </c>
      <c r="K1050" s="52">
        <v>3114</v>
      </c>
      <c r="L1050" s="53"/>
      <c r="M1050" s="54"/>
      <c r="N1050" s="54"/>
      <c r="O1050" s="54"/>
      <c r="P1050" s="54"/>
      <c r="Q1050" s="55"/>
      <c r="R1050" s="55"/>
      <c r="S1050" s="55"/>
      <c r="T1050" s="55"/>
      <c r="U1050" s="52"/>
      <c r="V1050" s="56">
        <v>80</v>
      </c>
      <c r="W1050" s="56">
        <v>4</v>
      </c>
      <c r="X1050" s="56">
        <v>84</v>
      </c>
      <c r="Y1050" s="56">
        <f>VLOOKUP(D1050,Liikennemalli24!$D$2:$F$1804,2,FALSE)</f>
        <v>27</v>
      </c>
      <c r="Z1050" s="57">
        <f>VLOOKUP(D1050,Liikennemalli24!$D$2:$F$1804,3,FALSE)</f>
        <v>0.16900000000000001</v>
      </c>
      <c r="AA1050" s="178">
        <f>IF(G1050=1,VLOOKUP(C1050,Liikennemalli!$D$6:$H$1921,2,FALSE),"-")</f>
        <v>0</v>
      </c>
      <c r="AB1050" s="197">
        <f>IF(G1050=1,VLOOKUP(C1050,Liikennemalli!$D$6:$H$1921,3,FALSE),"-")</f>
        <v>0</v>
      </c>
      <c r="AC1050" s="134">
        <f>IF(E1050=1,VLOOKUP(Työfile_2024!D1050,'2015'!$F$12:$X$1887,18,FALSE),"-")</f>
        <v>53</v>
      </c>
      <c r="AD1050" s="127">
        <f>IF(E1050=1,VLOOKUP(Työfile_2024!D1050,'2015'!$F$12:$X$1887,19,FALSE),"-")</f>
        <v>0.54</v>
      </c>
      <c r="AI1050" s="127">
        <f>IF(E1050=1,VLOOKUP(Työfile_2024!D1050,'2015'!$F$12:$AB$1887,20,FALSE),"-")</f>
        <v>0</v>
      </c>
      <c r="AJ1050" s="127">
        <f>IF(E1050=1,VLOOKUP(Työfile_2024!D1050,'2015'!$F$12:$AB$1887,21,FALSE),"-")</f>
        <v>0</v>
      </c>
      <c r="AK1050" s="127">
        <f>IF(E1050=1,VLOOKUP(Työfile_2024!D1050,'2015'!$F$12:$AB$1887,22,FALSE),"-")</f>
        <v>0</v>
      </c>
      <c r="AL1050" s="127">
        <f>IF(E1050=1,VLOOKUP(Työfile_2024!D1050,'2015'!$F$12:$AB$1887,23,FALSE),"-")</f>
        <v>0</v>
      </c>
      <c r="AM1050" s="56">
        <f>VLOOKUP(Työfile_2024!D1050,Tmatkat_20km_tarkasteltava_verk!$C$2:$D$1804,2,FALSE)</f>
        <v>15</v>
      </c>
      <c r="AN1050" s="148">
        <f t="shared" si="266"/>
        <v>0.1875</v>
      </c>
      <c r="AO1050" s="178">
        <f>IF(E1050=1,VLOOKUP(Työfile_2024!D1050,'2015'!$F$12:$AC$1887,24,FALSE),"-")</f>
        <v>21</v>
      </c>
      <c r="AP1050" s="52">
        <f>VLOOKUP(D1050,Tarkasteltava_verkko_2024_harva!$E$2:$I$1804,5,FALSE)</f>
        <v>0</v>
      </c>
      <c r="AQ1050" s="52">
        <f>VLOOKUP(D1050,Tarkasteltava_verkko_2024_harva!$E$2:$I$1804,4,FALSE)</f>
        <v>0</v>
      </c>
      <c r="AR1050" s="148">
        <v>0</v>
      </c>
      <c r="AS1050" s="170" t="str">
        <f>IFERROR(VLOOKUP(C1050,'2015'!$C$12:$AG$1887,30,FALSE),"-")</f>
        <v/>
      </c>
      <c r="AT1050" s="148">
        <v>0</v>
      </c>
      <c r="AU1050" s="170">
        <f>IFERROR(VLOOKUP(C1050,'2015'!$C$12:$AG$1887,31,FALSE),"-")</f>
        <v>0</v>
      </c>
      <c r="AV1050" s="106"/>
      <c r="AW1050" s="63">
        <f>IFERROR(VLOOKUP(C1050,Merkittävyysluokitus!$A$2:$J$1705,10,FALSE),"-")</f>
        <v>4</v>
      </c>
      <c r="AX1050" s="175">
        <f>IFERROR(VLOOKUP(C1050,Merkittävyysluokitus!$A$2:$J$1705,6,FALSE),"-")</f>
        <v>2.0144063926940641</v>
      </c>
      <c r="AY1050" s="175">
        <f>IFERROR(VLOOKUP(C1050,Merkittävyysluokitus!$A$2:$J$1705,7,FALSE),"-")</f>
        <v>0.96499999999999997</v>
      </c>
      <c r="AZ1050" s="175">
        <f>IFERROR(VLOOKUP(C1050,Merkittävyysluokitus!$A$2:$J$1705,8,FALSE),"-")</f>
        <v>0.54940639269406399</v>
      </c>
      <c r="BA1050" s="175">
        <f>IFERROR(VLOOKUP(C1050,Merkittävyysluokitus!$A$2:$J$1705,9,FALSE),"-")</f>
        <v>0.5</v>
      </c>
      <c r="BB1050" s="203"/>
      <c r="BC1050" s="203" t="str">
        <f t="shared" si="267"/>
        <v/>
      </c>
      <c r="BD1050" s="39" t="str">
        <f t="shared" si="261"/>
        <v>musta</v>
      </c>
      <c r="BE1050" s="68" t="str">
        <f t="shared" si="262"/>
        <v>musta</v>
      </c>
      <c r="BF1050" s="68" t="str">
        <f t="shared" si="263"/>
        <v>musta</v>
      </c>
      <c r="BG1050" s="68" t="str">
        <f t="shared" si="264"/>
        <v>musta</v>
      </c>
      <c r="BH1050" s="208" t="str">
        <f t="shared" si="265"/>
        <v>musta</v>
      </c>
      <c r="BI1050" s="39"/>
      <c r="BJ1050" s="39" t="str">
        <f>IF(F1050="ei löydy","uusi tie",IF(E1050=0,"tieosoite muuttunut",IF(E1050=1,VLOOKUP(D1050,'2015'!$F$12:$AL$1887,31,FALSE),"-")))</f>
        <v>musta</v>
      </c>
      <c r="BK1050" s="67" t="str">
        <f>IF(E1050=1,VLOOKUP(D1050,'2015'!$F$12:$AL$1887,32,FALSE),"-")</f>
        <v>musta</v>
      </c>
      <c r="BL1050" s="39" t="str">
        <f>IF(F1050="ei löydy","uusi tie",IF(E1050=0,"tieosoite muuttunut",IF(E1050=1,VLOOKUP(D1050,'2015'!$F$12:$AL$1887,33,FALSE),"-")))</f>
        <v>musta</v>
      </c>
      <c r="BM1050" s="39"/>
      <c r="BN1050" s="217" t="str">
        <f>VLOOKUP(D1050,'2015'!$F$12:$AL$1887,33,FALSE)</f>
        <v>musta</v>
      </c>
      <c r="BO1050" s="39"/>
      <c r="BP1050" s="115" t="s">
        <v>10</v>
      </c>
      <c r="BQ1050" s="30"/>
      <c r="BS1050" s="5"/>
      <c r="BU1050" s="37"/>
      <c r="BV1050" s="30" t="s">
        <v>10</v>
      </c>
      <c r="BX1050" t="str">
        <f>IF(E1050=1,VLOOKUP(D1050,'2015'!$F$12:$AX$1887,43,FALSE),"-")</f>
        <v>musta</v>
      </c>
      <c r="BY1050" t="str">
        <f>IF(E1050=1,VLOOKUP(D1050,'2015'!$F$12:$AX$1887,44,FALSE),"-")</f>
        <v>musta</v>
      </c>
      <c r="BZ1050" t="str">
        <f>IF(E1050=1,VLOOKUP(D1050,'2015'!$F$12:$AX$1887,45,FALSE),"-")</f>
        <v>musta</v>
      </c>
      <c r="CA1050" s="31">
        <f t="shared" si="256"/>
        <v>1</v>
      </c>
      <c r="CB1050" s="31">
        <f t="shared" si="257"/>
        <v>1</v>
      </c>
      <c r="CC1050" s="31">
        <f t="shared" si="258"/>
        <v>0</v>
      </c>
      <c r="CD1050" s="31">
        <f t="shared" si="259"/>
        <v>0</v>
      </c>
      <c r="CE1050" s="31">
        <f t="shared" si="260"/>
        <v>0</v>
      </c>
      <c r="CO1050" s="2" t="s">
        <v>35</v>
      </c>
      <c r="CP1050" s="2" t="s">
        <v>35</v>
      </c>
    </row>
    <row r="1051" spans="1:94" ht="15.75" thickBot="1" x14ac:dyDescent="0.3">
      <c r="A1051" s="50"/>
      <c r="B1051" s="50"/>
      <c r="C1051" s="50" t="str">
        <f t="shared" si="268"/>
        <v>11146_1_5975</v>
      </c>
      <c r="D1051" s="51" t="str">
        <f t="shared" si="269"/>
        <v>11146_1</v>
      </c>
      <c r="E1051" s="224">
        <f>IFERROR(VLOOKUP(C1051,'2015'!$C$12:$D$1887,2,FALSE),0)</f>
        <v>1</v>
      </c>
      <c r="F1051" s="51">
        <f>IFERROR(K1051-IFERROR(VLOOKUP(D1051,'2015'!$F$12:$I$1887,4,FALSE),"ei löydy"),"ei löydy")</f>
        <v>0</v>
      </c>
      <c r="G1051" s="224">
        <f>IFERROR(VLOOKUP(Työfile_2024!C1051,Liikennemalli!$D$6:$G$1921,4,FALSE),0)</f>
        <v>1</v>
      </c>
      <c r="H1051" s="225">
        <f>K1051-IFERROR(VLOOKUP(Työfile_2024!D1051,Liikennemalli!$C$6:$H$1921,6,FALSE),"ei löydy")</f>
        <v>0</v>
      </c>
      <c r="I1051" s="80">
        <v>11146</v>
      </c>
      <c r="J1051" s="52">
        <v>1</v>
      </c>
      <c r="K1051" s="52">
        <v>5975</v>
      </c>
      <c r="L1051" s="53"/>
      <c r="M1051" s="54"/>
      <c r="N1051" s="54"/>
      <c r="O1051" s="54"/>
      <c r="P1051" s="54"/>
      <c r="Q1051" s="55"/>
      <c r="R1051" s="55"/>
      <c r="S1051" s="55"/>
      <c r="T1051" s="55"/>
      <c r="U1051" s="52"/>
      <c r="V1051" s="56">
        <v>474</v>
      </c>
      <c r="W1051" s="56">
        <v>27</v>
      </c>
      <c r="X1051" s="56">
        <v>495</v>
      </c>
      <c r="Y1051" s="56">
        <f>VLOOKUP(D1051,Liikennemalli24!$D$2:$F$1804,2,FALSE)</f>
        <v>30</v>
      </c>
      <c r="Z1051" s="57">
        <f>VLOOKUP(D1051,Liikennemalli24!$D$2:$F$1804,3,FALSE)</f>
        <v>0.183</v>
      </c>
      <c r="AA1051" s="178">
        <f>IF(G1051=1,VLOOKUP(C1051,Liikennemalli!$D$6:$H$1921,2,FALSE),"-")</f>
        <v>227</v>
      </c>
      <c r="AB1051" s="197">
        <f>IF(G1051=1,VLOOKUP(C1051,Liikennemalli!$D$6:$H$1921,3,FALSE),"-")</f>
        <v>0.718354430379746</v>
      </c>
      <c r="AC1051" s="134">
        <f>IF(E1051=1,VLOOKUP(Työfile_2024!D1051,'2015'!$F$12:$X$1887,18,FALSE),"-")</f>
        <v>186</v>
      </c>
      <c r="AD1051" s="127">
        <f>IF(E1051=1,VLOOKUP(Työfile_2024!D1051,'2015'!$F$12:$X$1887,19,FALSE),"-")</f>
        <v>0.62</v>
      </c>
      <c r="AI1051" s="127">
        <f>IF(E1051=1,VLOOKUP(Työfile_2024!D1051,'2015'!$F$12:$AB$1887,20,FALSE),"-")</f>
        <v>0</v>
      </c>
      <c r="AJ1051" s="127">
        <f>IF(E1051=1,VLOOKUP(Työfile_2024!D1051,'2015'!$F$12:$AB$1887,21,FALSE),"-")</f>
        <v>0</v>
      </c>
      <c r="AK1051" s="127">
        <f>IF(E1051=1,VLOOKUP(Työfile_2024!D1051,'2015'!$F$12:$AB$1887,22,FALSE),"-")</f>
        <v>0</v>
      </c>
      <c r="AL1051" s="127">
        <f>IF(E1051=1,VLOOKUP(Työfile_2024!D1051,'2015'!$F$12:$AB$1887,23,FALSE),"-")</f>
        <v>0</v>
      </c>
      <c r="AM1051" s="56">
        <f>VLOOKUP(Työfile_2024!D1051,Tmatkat_20km_tarkasteltava_verk!$C$2:$D$1804,2,FALSE)</f>
        <v>80</v>
      </c>
      <c r="AN1051" s="148">
        <f t="shared" si="266"/>
        <v>0.16877637130801687</v>
      </c>
      <c r="AO1051" s="178">
        <f>IF(E1051=1,VLOOKUP(Työfile_2024!D1051,'2015'!$F$12:$AC$1887,24,FALSE),"-")</f>
        <v>43</v>
      </c>
      <c r="AP1051" s="52">
        <f>VLOOKUP(D1051,Tarkasteltava_verkko_2024_harva!$E$2:$I$1804,5,FALSE)</f>
        <v>0</v>
      </c>
      <c r="AQ1051" s="52">
        <f>VLOOKUP(D1051,Tarkasteltava_verkko_2024_harva!$E$2:$I$1804,4,FALSE)</f>
        <v>0</v>
      </c>
      <c r="AR1051" s="148">
        <v>2.5271966527196654E-2</v>
      </c>
      <c r="AS1051" s="170" t="str">
        <f>IFERROR(VLOOKUP(C1051,'2015'!$C$12:$AG$1887,30,FALSE),"-")</f>
        <v/>
      </c>
      <c r="AT1051" s="148">
        <v>0</v>
      </c>
      <c r="AU1051" s="170">
        <f>IFERROR(VLOOKUP(C1051,'2015'!$C$12:$AG$1887,31,FALSE),"-")</f>
        <v>0</v>
      </c>
      <c r="AV1051" s="106"/>
      <c r="AW1051" s="63">
        <f>IFERROR(VLOOKUP(C1051,Merkittävyysluokitus!$A$2:$J$1705,10,FALSE),"-")</f>
        <v>3</v>
      </c>
      <c r="AX1051" s="175">
        <f>IFERROR(VLOOKUP(C1051,Merkittävyysluokitus!$A$2:$J$1705,6,FALSE),"-")</f>
        <v>5.1891080669710803</v>
      </c>
      <c r="AY1051" s="175">
        <f>IFERROR(VLOOKUP(C1051,Merkittävyysluokitus!$A$2:$J$1705,7,FALSE),"-")</f>
        <v>1.8519999999999999</v>
      </c>
      <c r="AZ1051" s="175">
        <f>IFERROR(VLOOKUP(C1051,Merkittävyysluokitus!$A$2:$J$1705,8,FALSE),"-")</f>
        <v>2.0037747336377474</v>
      </c>
      <c r="BA1051" s="175">
        <f>IFERROR(VLOOKUP(C1051,Merkittävyysluokitus!$A$2:$J$1705,9,FALSE),"-")</f>
        <v>1.3333333333333333</v>
      </c>
      <c r="BB1051" s="203"/>
      <c r="BC1051" s="203" t="str">
        <f t="shared" si="267"/>
        <v/>
      </c>
      <c r="BD1051" s="39" t="str">
        <f t="shared" si="261"/>
        <v>musta</v>
      </c>
      <c r="BE1051" s="68" t="str">
        <f t="shared" si="262"/>
        <v>musta</v>
      </c>
      <c r="BF1051" s="68" t="str">
        <f t="shared" si="263"/>
        <v>musta</v>
      </c>
      <c r="BG1051" s="68" t="str">
        <f t="shared" si="264"/>
        <v>musta</v>
      </c>
      <c r="BH1051" s="208" t="str">
        <f t="shared" si="265"/>
        <v>musta</v>
      </c>
      <c r="BI1051" s="39"/>
      <c r="BJ1051" s="39" t="str">
        <f>IF(F1051="ei löydy","uusi tie",IF(E1051=0,"tieosoite muuttunut",IF(E1051=1,VLOOKUP(D1051,'2015'!$F$12:$AL$1887,31,FALSE),"-")))</f>
        <v>musta</v>
      </c>
      <c r="BK1051" s="67" t="str">
        <f>IF(E1051=1,VLOOKUP(D1051,'2015'!$F$12:$AL$1887,32,FALSE),"-")</f>
        <v>musta</v>
      </c>
      <c r="BL1051" s="39" t="str">
        <f>IF(F1051="ei löydy","uusi tie",IF(E1051=0,"tieosoite muuttunut",IF(E1051=1,VLOOKUP(D1051,'2015'!$F$12:$AL$1887,33,FALSE),"-")))</f>
        <v>musta</v>
      </c>
      <c r="BM1051" s="39"/>
      <c r="BN1051" s="217" t="str">
        <f>VLOOKUP(D1051,'2015'!$F$12:$AL$1887,33,FALSE)</f>
        <v>musta</v>
      </c>
      <c r="BO1051" s="39"/>
      <c r="BP1051" s="115" t="s">
        <v>10</v>
      </c>
      <c r="BQ1051" s="30"/>
      <c r="BS1051" s="5"/>
      <c r="BU1051" s="37"/>
      <c r="BV1051" s="30" t="s">
        <v>10</v>
      </c>
      <c r="BX1051" t="str">
        <f>IF(E1051=1,VLOOKUP(D1051,'2015'!$F$12:$AX$1887,43,FALSE),"-")</f>
        <v>musta</v>
      </c>
      <c r="BY1051" t="str">
        <f>IF(E1051=1,VLOOKUP(D1051,'2015'!$F$12:$AX$1887,44,FALSE),"-")</f>
        <v>musta</v>
      </c>
      <c r="BZ1051" t="str">
        <f>IF(E1051=1,VLOOKUP(D1051,'2015'!$F$12:$AX$1887,45,FALSE),"-")</f>
        <v>musta</v>
      </c>
      <c r="CA1051" s="31">
        <f t="shared" si="256"/>
        <v>10</v>
      </c>
      <c r="CB1051" s="31">
        <f t="shared" si="257"/>
        <v>10</v>
      </c>
      <c r="CC1051" s="31">
        <f t="shared" si="258"/>
        <v>0</v>
      </c>
      <c r="CD1051" s="31">
        <f t="shared" si="259"/>
        <v>0</v>
      </c>
      <c r="CE1051" s="31">
        <f t="shared" si="260"/>
        <v>0</v>
      </c>
      <c r="CO1051" s="2" t="s">
        <v>35</v>
      </c>
      <c r="CP1051" s="2" t="s">
        <v>35</v>
      </c>
    </row>
    <row r="1052" spans="1:94" ht="15.75" thickBot="1" x14ac:dyDescent="0.3">
      <c r="A1052" s="50"/>
      <c r="B1052" s="50"/>
      <c r="C1052" s="50" t="str">
        <f t="shared" si="268"/>
        <v>11147_1_6477</v>
      </c>
      <c r="D1052" s="51" t="str">
        <f t="shared" si="269"/>
        <v>11147_1</v>
      </c>
      <c r="E1052" s="224">
        <f>IFERROR(VLOOKUP(C1052,'2015'!$C$12:$D$1887,2,FALSE),0)</f>
        <v>1</v>
      </c>
      <c r="F1052" s="51">
        <f>IFERROR(K1052-IFERROR(VLOOKUP(D1052,'2015'!$F$12:$I$1887,4,FALSE),"ei löydy"),"ei löydy")</f>
        <v>0</v>
      </c>
      <c r="G1052" s="224">
        <f>IFERROR(VLOOKUP(Työfile_2024!C1052,Liikennemalli!$D$6:$G$1921,4,FALSE),0)</f>
        <v>1</v>
      </c>
      <c r="H1052" s="225">
        <f>K1052-IFERROR(VLOOKUP(Työfile_2024!D1052,Liikennemalli!$C$6:$H$1921,6,FALSE),"ei löydy")</f>
        <v>0</v>
      </c>
      <c r="I1052" s="81">
        <v>11147</v>
      </c>
      <c r="J1052" s="52">
        <v>1</v>
      </c>
      <c r="K1052" s="52">
        <v>6477</v>
      </c>
      <c r="L1052" s="53"/>
      <c r="M1052" s="54"/>
      <c r="N1052" s="54"/>
      <c r="O1052" s="54"/>
      <c r="P1052" s="54"/>
      <c r="Q1052" s="55"/>
      <c r="R1052" s="55"/>
      <c r="S1052" s="55"/>
      <c r="T1052" s="55"/>
      <c r="U1052" s="52"/>
      <c r="V1052" s="56">
        <v>430</v>
      </c>
      <c r="W1052" s="56">
        <v>23</v>
      </c>
      <c r="X1052" s="56">
        <v>447</v>
      </c>
      <c r="Y1052" s="56">
        <f>VLOOKUP(D1052,Liikennemalli24!$D$2:$F$1804,2,FALSE)</f>
        <v>1260</v>
      </c>
      <c r="Z1052" s="57">
        <f>VLOOKUP(D1052,Liikennemalli24!$D$2:$F$1804,3,FALSE)</f>
        <v>0.41699999999999998</v>
      </c>
      <c r="AA1052" s="178">
        <f>IF(G1052=1,VLOOKUP(C1052,Liikennemalli!$D$6:$H$1921,2,FALSE),"-")</f>
        <v>208.383796848054</v>
      </c>
      <c r="AB1052" s="197">
        <f>IF(G1052=1,VLOOKUP(C1052,Liikennemalli!$D$6:$H$1921,3,FALSE),"-")</f>
        <v>0.55240513061421703</v>
      </c>
      <c r="AC1052" s="134">
        <f>IF(E1052=1,VLOOKUP(Työfile_2024!D1052,'2015'!$F$12:$X$1887,18,FALSE),"-")</f>
        <v>80</v>
      </c>
      <c r="AD1052" s="127">
        <f>IF(E1052=1,VLOOKUP(Työfile_2024!D1052,'2015'!$F$12:$X$1887,19,FALSE),"-")</f>
        <v>0.34</v>
      </c>
      <c r="AI1052" s="127">
        <f>IF(E1052=1,VLOOKUP(Työfile_2024!D1052,'2015'!$F$12:$AB$1887,20,FALSE),"-")</f>
        <v>0</v>
      </c>
      <c r="AJ1052" s="127">
        <f>IF(E1052=1,VLOOKUP(Työfile_2024!D1052,'2015'!$F$12:$AB$1887,21,FALSE),"-")</f>
        <v>0</v>
      </c>
      <c r="AK1052" s="127">
        <f>IF(E1052=1,VLOOKUP(Työfile_2024!D1052,'2015'!$F$12:$AB$1887,22,FALSE),"-")</f>
        <v>0</v>
      </c>
      <c r="AL1052" s="127">
        <f>IF(E1052=1,VLOOKUP(Työfile_2024!D1052,'2015'!$F$12:$AB$1887,23,FALSE),"-")</f>
        <v>0</v>
      </c>
      <c r="AM1052" s="56">
        <f>VLOOKUP(Työfile_2024!D1052,Tmatkat_20km_tarkasteltava_verk!$C$2:$D$1804,2,FALSE)</f>
        <v>167</v>
      </c>
      <c r="AN1052" s="148">
        <f t="shared" si="266"/>
        <v>0.38837209302325582</v>
      </c>
      <c r="AO1052" s="178">
        <f>IF(E1052=1,VLOOKUP(Työfile_2024!D1052,'2015'!$F$12:$AC$1887,24,FALSE),"-")</f>
        <v>173</v>
      </c>
      <c r="AP1052" s="52">
        <f>VLOOKUP(D1052,Tarkasteltava_verkko_2024_harva!$E$2:$I$1804,5,FALSE)</f>
        <v>0</v>
      </c>
      <c r="AQ1052" s="52">
        <f>VLOOKUP(D1052,Tarkasteltava_verkko_2024_harva!$E$2:$I$1804,4,FALSE)</f>
        <v>0</v>
      </c>
      <c r="AR1052" s="148">
        <v>0.16442797591477537</v>
      </c>
      <c r="AS1052" s="170" t="str">
        <f>IFERROR(VLOOKUP(C1052,'2015'!$C$12:$AG$1887,30,FALSE),"-")</f>
        <v/>
      </c>
      <c r="AT1052" s="148">
        <v>0</v>
      </c>
      <c r="AU1052" s="170">
        <f>IFERROR(VLOOKUP(C1052,'2015'!$C$12:$AG$1887,31,FALSE),"-")</f>
        <v>0</v>
      </c>
      <c r="AV1052" s="106"/>
      <c r="AW1052" s="63">
        <f>IFERROR(VLOOKUP(C1052,Merkittävyysluokitus!$A$2:$J$1705,10,FALSE),"-")</f>
        <v>3</v>
      </c>
      <c r="AX1052" s="175">
        <f>IFERROR(VLOOKUP(C1052,Merkittävyysluokitus!$A$2:$J$1705,6,FALSE),"-")</f>
        <v>6.4831050228310492</v>
      </c>
      <c r="AY1052" s="175">
        <f>IFERROR(VLOOKUP(C1052,Merkittävyysluokitus!$A$2:$J$1705,7,FALSE),"-")</f>
        <v>3.0799999999999992</v>
      </c>
      <c r="AZ1052" s="175">
        <f>IFERROR(VLOOKUP(C1052,Merkittävyysluokitus!$A$2:$J$1705,8,FALSE),"-")</f>
        <v>1.9031050228310502</v>
      </c>
      <c r="BA1052" s="175">
        <f>IFERROR(VLOOKUP(C1052,Merkittävyysluokitus!$A$2:$J$1705,9,FALSE),"-")</f>
        <v>1.5</v>
      </c>
      <c r="BB1052" s="203"/>
      <c r="BC1052" s="203" t="str">
        <f t="shared" si="267"/>
        <v/>
      </c>
      <c r="BD1052" s="39" t="str">
        <f t="shared" si="261"/>
        <v>musta</v>
      </c>
      <c r="BE1052" s="68" t="str">
        <f t="shared" si="262"/>
        <v>musta</v>
      </c>
      <c r="BF1052" s="68" t="str">
        <f t="shared" si="263"/>
        <v>musta</v>
      </c>
      <c r="BG1052" s="68" t="str">
        <f t="shared" si="264"/>
        <v>musta</v>
      </c>
      <c r="BH1052" s="208" t="str">
        <f t="shared" si="265"/>
        <v>musta</v>
      </c>
      <c r="BI1052" s="39"/>
      <c r="BJ1052" s="39" t="str">
        <f>IF(F1052="ei löydy","uusi tie",IF(E1052=0,"tieosoite muuttunut",IF(E1052=1,VLOOKUP(D1052,'2015'!$F$12:$AL$1887,31,FALSE),"-")))</f>
        <v>musta</v>
      </c>
      <c r="BK1052" s="67" t="str">
        <f>IF(E1052=1,VLOOKUP(D1052,'2015'!$F$12:$AL$1887,32,FALSE),"-")</f>
        <v>musta</v>
      </c>
      <c r="BL1052" s="39" t="str">
        <f>IF(F1052="ei löydy","uusi tie",IF(E1052=0,"tieosoite muuttunut",IF(E1052=1,VLOOKUP(D1052,'2015'!$F$12:$AL$1887,33,FALSE),"-")))</f>
        <v>musta</v>
      </c>
      <c r="BM1052" s="39"/>
      <c r="BN1052" s="217" t="str">
        <f>VLOOKUP(D1052,'2015'!$F$12:$AL$1887,33,FALSE)</f>
        <v>musta</v>
      </c>
      <c r="BO1052" s="39"/>
      <c r="BP1052" s="115" t="s">
        <v>10</v>
      </c>
      <c r="BQ1052" s="30"/>
      <c r="BS1052" s="5"/>
      <c r="BU1052" s="37"/>
      <c r="BV1052" s="30" t="s">
        <v>10</v>
      </c>
      <c r="BX1052" t="str">
        <f>IF(E1052=1,VLOOKUP(D1052,'2015'!$F$12:$AX$1887,43,FALSE),"-")</f>
        <v>musta</v>
      </c>
      <c r="BY1052" t="str">
        <f>IF(E1052=1,VLOOKUP(D1052,'2015'!$F$12:$AX$1887,44,FALSE),"-")</f>
        <v>musta</v>
      </c>
      <c r="BZ1052" t="str">
        <f>IF(E1052=1,VLOOKUP(D1052,'2015'!$F$12:$AX$1887,45,FALSE),"-")</f>
        <v>musta</v>
      </c>
      <c r="CA1052" s="31">
        <f t="shared" si="256"/>
        <v>1</v>
      </c>
      <c r="CB1052" s="31">
        <f t="shared" si="257"/>
        <v>0</v>
      </c>
      <c r="CC1052" s="31">
        <f t="shared" si="258"/>
        <v>0</v>
      </c>
      <c r="CD1052" s="31">
        <f t="shared" si="259"/>
        <v>1</v>
      </c>
      <c r="CE1052" s="31">
        <f t="shared" si="260"/>
        <v>0</v>
      </c>
      <c r="CO1052" s="2" t="s">
        <v>35</v>
      </c>
      <c r="CP1052" s="2" t="s">
        <v>35</v>
      </c>
    </row>
    <row r="1053" spans="1:94" ht="15.75" thickBot="1" x14ac:dyDescent="0.3">
      <c r="A1053" s="50"/>
      <c r="B1053" s="50"/>
      <c r="C1053" s="50" t="str">
        <f t="shared" si="268"/>
        <v>11149_1_8209</v>
      </c>
      <c r="D1053" s="51" t="str">
        <f t="shared" si="269"/>
        <v>11149_1</v>
      </c>
      <c r="E1053" s="224">
        <f>IFERROR(VLOOKUP(C1053,'2015'!$C$12:$D$1887,2,FALSE),0)</f>
        <v>1</v>
      </c>
      <c r="F1053" s="51">
        <f>IFERROR(K1053-IFERROR(VLOOKUP(D1053,'2015'!$F$12:$I$1887,4,FALSE),"ei löydy"),"ei löydy")</f>
        <v>0</v>
      </c>
      <c r="G1053" s="224">
        <f>IFERROR(VLOOKUP(Työfile_2024!C1053,Liikennemalli!$D$6:$G$1921,4,FALSE),0)</f>
        <v>1</v>
      </c>
      <c r="H1053" s="225">
        <f>K1053-IFERROR(VLOOKUP(Työfile_2024!D1053,Liikennemalli!$C$6:$H$1921,6,FALSE),"ei löydy")</f>
        <v>0</v>
      </c>
      <c r="I1053" s="80">
        <v>11149</v>
      </c>
      <c r="J1053" s="52">
        <v>1</v>
      </c>
      <c r="K1053" s="52">
        <v>8209</v>
      </c>
      <c r="L1053" s="53"/>
      <c r="M1053" s="54"/>
      <c r="N1053" s="54"/>
      <c r="O1053" s="54"/>
      <c r="P1053" s="54"/>
      <c r="Q1053" s="55"/>
      <c r="R1053" s="55"/>
      <c r="S1053" s="55"/>
      <c r="T1053" s="55"/>
      <c r="U1053" s="52"/>
      <c r="V1053" s="56">
        <v>334.25874040687052</v>
      </c>
      <c r="W1053" s="56">
        <v>12.695699841637227</v>
      </c>
      <c r="X1053" s="56">
        <v>348.69387257887684</v>
      </c>
      <c r="Y1053" s="56">
        <f>VLOOKUP(D1053,Liikennemalli24!$D$2:$F$1804,2,FALSE)</f>
        <v>8</v>
      </c>
      <c r="Z1053" s="57">
        <f>VLOOKUP(D1053,Liikennemalli24!$D$2:$F$1804,3,FALSE)</f>
        <v>6.2E-2</v>
      </c>
      <c r="AA1053" s="178">
        <f>IF(G1053=1,VLOOKUP(C1053,Liikennemalli!$D$6:$H$1921,2,FALSE),"-")</f>
        <v>243</v>
      </c>
      <c r="AB1053" s="197">
        <f>IF(G1053=1,VLOOKUP(C1053,Liikennemalli!$D$6:$H$1921,3,FALSE),"-")</f>
        <v>0.41326530612244899</v>
      </c>
      <c r="AC1053" s="134">
        <f>IF(E1053=1,VLOOKUP(Työfile_2024!D1053,'2015'!$F$12:$X$1887,18,FALSE),"-")</f>
        <v>123</v>
      </c>
      <c r="AD1053" s="127">
        <f>IF(E1053=1,VLOOKUP(Työfile_2024!D1053,'2015'!$F$12:$X$1887,19,FALSE),"-")</f>
        <v>0.25</v>
      </c>
      <c r="AI1053" s="127">
        <f>IF(E1053=1,VLOOKUP(Työfile_2024!D1053,'2015'!$F$12:$AB$1887,20,FALSE),"-")</f>
        <v>0</v>
      </c>
      <c r="AJ1053" s="127">
        <f>IF(E1053=1,VLOOKUP(Työfile_2024!D1053,'2015'!$F$12:$AB$1887,21,FALSE),"-")</f>
        <v>0</v>
      </c>
      <c r="AK1053" s="127">
        <f>IF(E1053=1,VLOOKUP(Työfile_2024!D1053,'2015'!$F$12:$AB$1887,22,FALSE),"-")</f>
        <v>0</v>
      </c>
      <c r="AL1053" s="127">
        <f>IF(E1053=1,VLOOKUP(Työfile_2024!D1053,'2015'!$F$12:$AB$1887,23,FALSE),"-")</f>
        <v>0</v>
      </c>
      <c r="AM1053" s="56">
        <f>VLOOKUP(Työfile_2024!D1053,Tmatkat_20km_tarkasteltava_verk!$C$2:$D$1804,2,FALSE)</f>
        <v>98</v>
      </c>
      <c r="AN1053" s="148">
        <f t="shared" si="266"/>
        <v>0.29318605066455777</v>
      </c>
      <c r="AO1053" s="178">
        <f>IF(E1053=1,VLOOKUP(Työfile_2024!D1053,'2015'!$F$12:$AC$1887,24,FALSE),"-")</f>
        <v>110</v>
      </c>
      <c r="AP1053" s="52">
        <f>VLOOKUP(D1053,Tarkasteltava_verkko_2024_harva!$E$2:$I$1804,5,FALSE)</f>
        <v>0</v>
      </c>
      <c r="AQ1053" s="52">
        <f>VLOOKUP(D1053,Tarkasteltava_verkko_2024_harva!$E$2:$I$1804,4,FALSE)</f>
        <v>0</v>
      </c>
      <c r="AR1053" s="148">
        <v>7.4308685588987695E-3</v>
      </c>
      <c r="AS1053" s="170" t="str">
        <f>IFERROR(VLOOKUP(C1053,'2015'!$C$12:$AG$1887,30,FALSE),"-")</f>
        <v/>
      </c>
      <c r="AT1053" s="148">
        <v>1.7907175051772445E-2</v>
      </c>
      <c r="AU1053" s="170">
        <f>IFERROR(VLOOKUP(C1053,'2015'!$C$12:$AG$1887,31,FALSE),"-")</f>
        <v>0</v>
      </c>
      <c r="AV1053" s="106"/>
      <c r="AW1053" s="63">
        <f>IFERROR(VLOOKUP(C1053,Merkittävyysluokitus!$A$2:$J$1705,10,FALSE),"-")</f>
        <v>3</v>
      </c>
      <c r="AX1053" s="175">
        <f>IFERROR(VLOOKUP(C1053,Merkittävyysluokitus!$A$2:$J$1705,6,FALSE),"-")</f>
        <v>4.1968893451946876</v>
      </c>
      <c r="AY1053" s="175">
        <f>IFERROR(VLOOKUP(C1053,Merkittävyysluokitus!$A$2:$J$1705,7,FALSE),"-")</f>
        <v>2.0977762212206112</v>
      </c>
      <c r="AZ1053" s="175">
        <f>IFERROR(VLOOKUP(C1053,Merkittävyysluokitus!$A$2:$J$1705,8,FALSE),"-")</f>
        <v>1.4324464573074098</v>
      </c>
      <c r="BA1053" s="175">
        <f>IFERROR(VLOOKUP(C1053,Merkittävyysluokitus!$A$2:$J$1705,9,FALSE),"-")</f>
        <v>0.66666666666666663</v>
      </c>
      <c r="BB1053" s="203"/>
      <c r="BC1053" s="203" t="str">
        <f t="shared" si="267"/>
        <v/>
      </c>
      <c r="BD1053" s="39" t="str">
        <f t="shared" si="261"/>
        <v>musta</v>
      </c>
      <c r="BE1053" s="68" t="str">
        <f t="shared" si="262"/>
        <v>musta</v>
      </c>
      <c r="BF1053" s="68" t="str">
        <f t="shared" si="263"/>
        <v>musta</v>
      </c>
      <c r="BG1053" s="68" t="str">
        <f t="shared" si="264"/>
        <v>musta</v>
      </c>
      <c r="BH1053" s="208" t="str">
        <f t="shared" si="265"/>
        <v>musta</v>
      </c>
      <c r="BI1053" s="39"/>
      <c r="BJ1053" s="39" t="str">
        <f>IF(F1053="ei löydy","uusi tie",IF(E1053=0,"tieosoite muuttunut",IF(E1053=1,VLOOKUP(D1053,'2015'!$F$12:$AL$1887,31,FALSE),"-")))</f>
        <v>musta</v>
      </c>
      <c r="BK1053" s="67" t="str">
        <f>IF(E1053=1,VLOOKUP(D1053,'2015'!$F$12:$AL$1887,32,FALSE),"-")</f>
        <v>musta</v>
      </c>
      <c r="BL1053" s="39" t="str">
        <f>IF(F1053="ei löydy","uusi tie",IF(E1053=0,"tieosoite muuttunut",IF(E1053=1,VLOOKUP(D1053,'2015'!$F$12:$AL$1887,33,FALSE),"-")))</f>
        <v>musta</v>
      </c>
      <c r="BM1053" s="39"/>
      <c r="BN1053" s="217" t="str">
        <f>VLOOKUP(D1053,'2015'!$F$12:$AL$1887,33,FALSE)</f>
        <v>musta</v>
      </c>
      <c r="BO1053" s="39"/>
      <c r="BP1053" s="115" t="s">
        <v>10</v>
      </c>
      <c r="BQ1053" s="30"/>
      <c r="BS1053" s="5"/>
      <c r="BU1053" s="37"/>
      <c r="BV1053" s="30" t="s">
        <v>10</v>
      </c>
      <c r="BX1053" t="str">
        <f>IF(E1053=1,VLOOKUP(D1053,'2015'!$F$12:$AX$1887,43,FALSE),"-")</f>
        <v>musta</v>
      </c>
      <c r="BY1053" t="str">
        <f>IF(E1053=1,VLOOKUP(D1053,'2015'!$F$12:$AX$1887,44,FALSE),"-")</f>
        <v>musta</v>
      </c>
      <c r="BZ1053" t="str">
        <f>IF(E1053=1,VLOOKUP(D1053,'2015'!$F$12:$AX$1887,45,FALSE),"-")</f>
        <v>musta</v>
      </c>
      <c r="CA1053" s="31">
        <f t="shared" si="256"/>
        <v>0</v>
      </c>
      <c r="CB1053" s="31">
        <f t="shared" si="257"/>
        <v>0</v>
      </c>
      <c r="CC1053" s="31">
        <f t="shared" si="258"/>
        <v>0</v>
      </c>
      <c r="CD1053" s="31">
        <f t="shared" si="259"/>
        <v>0</v>
      </c>
      <c r="CE1053" s="31">
        <f t="shared" si="260"/>
        <v>0</v>
      </c>
      <c r="CO1053" s="2" t="s">
        <v>35</v>
      </c>
      <c r="CP1053" s="2" t="s">
        <v>35</v>
      </c>
    </row>
    <row r="1054" spans="1:94" ht="15.75" thickBot="1" x14ac:dyDescent="0.3">
      <c r="A1054" s="50"/>
      <c r="B1054" s="50"/>
      <c r="C1054" s="50" t="str">
        <f t="shared" si="268"/>
        <v>11151_1_4255</v>
      </c>
      <c r="D1054" s="51" t="str">
        <f t="shared" si="269"/>
        <v>11151_1</v>
      </c>
      <c r="E1054" s="224">
        <f>IFERROR(VLOOKUP(C1054,'2015'!$C$12:$D$1887,2,FALSE),0)</f>
        <v>1</v>
      </c>
      <c r="F1054" s="51">
        <f>IFERROR(K1054-IFERROR(VLOOKUP(D1054,'2015'!$F$12:$I$1887,4,FALSE),"ei löydy"),"ei löydy")</f>
        <v>0</v>
      </c>
      <c r="G1054" s="224">
        <f>IFERROR(VLOOKUP(Työfile_2024!C1054,Liikennemalli!$D$6:$G$1921,4,FALSE),0)</f>
        <v>1</v>
      </c>
      <c r="H1054" s="225">
        <f>K1054-IFERROR(VLOOKUP(Työfile_2024!D1054,Liikennemalli!$C$6:$H$1921,6,FALSE),"ei löydy")</f>
        <v>0</v>
      </c>
      <c r="I1054" s="80">
        <v>11151</v>
      </c>
      <c r="J1054" s="52">
        <v>1</v>
      </c>
      <c r="K1054" s="52">
        <v>4255</v>
      </c>
      <c r="L1054" s="53"/>
      <c r="M1054" s="54"/>
      <c r="N1054" s="54"/>
      <c r="O1054" s="54"/>
      <c r="P1054" s="54"/>
      <c r="Q1054" s="55"/>
      <c r="R1054" s="55"/>
      <c r="S1054" s="55"/>
      <c r="T1054" s="55"/>
      <c r="U1054" s="52"/>
      <c r="V1054" s="56">
        <v>483.98237367802585</v>
      </c>
      <c r="W1054" s="56">
        <v>16.615746180963573</v>
      </c>
      <c r="X1054" s="56">
        <v>476.05287896592245</v>
      </c>
      <c r="Y1054" s="56">
        <f>VLOOKUP(D1054,Liikennemalli24!$D$2:$F$1804,2,FALSE)</f>
        <v>575</v>
      </c>
      <c r="Z1054" s="57">
        <f>VLOOKUP(D1054,Liikennemalli24!$D$2:$F$1804,3,FALSE)</f>
        <v>0.66200000000000003</v>
      </c>
      <c r="AA1054" s="178">
        <f>IF(G1054=1,VLOOKUP(C1054,Liikennemalli!$D$6:$H$1921,2,FALSE),"-")</f>
        <v>0</v>
      </c>
      <c r="AB1054" s="197">
        <f>IF(G1054=1,VLOOKUP(C1054,Liikennemalli!$D$6:$H$1921,3,FALSE),"-")</f>
        <v>0</v>
      </c>
      <c r="AC1054" s="134">
        <f>IF(E1054=1,VLOOKUP(Työfile_2024!D1054,'2015'!$F$12:$X$1887,18,FALSE),"-")</f>
        <v>48</v>
      </c>
      <c r="AD1054" s="127">
        <f>IF(E1054=1,VLOOKUP(Työfile_2024!D1054,'2015'!$F$12:$X$1887,19,FALSE),"-")</f>
        <v>0.6</v>
      </c>
      <c r="AI1054" s="127">
        <f>IF(E1054=1,VLOOKUP(Työfile_2024!D1054,'2015'!$F$12:$AB$1887,20,FALSE),"-")</f>
        <v>0</v>
      </c>
      <c r="AJ1054" s="127">
        <f>IF(E1054=1,VLOOKUP(Työfile_2024!D1054,'2015'!$F$12:$AB$1887,21,FALSE),"-")</f>
        <v>0</v>
      </c>
      <c r="AK1054" s="127">
        <f>IF(E1054=1,VLOOKUP(Työfile_2024!D1054,'2015'!$F$12:$AB$1887,22,FALSE),"-")</f>
        <v>0</v>
      </c>
      <c r="AL1054" s="127">
        <f>IF(E1054=1,VLOOKUP(Työfile_2024!D1054,'2015'!$F$12:$AB$1887,23,FALSE),"-")</f>
        <v>0</v>
      </c>
      <c r="AM1054" s="56">
        <f>VLOOKUP(Työfile_2024!D1054,Tmatkat_20km_tarkasteltava_verk!$C$2:$D$1804,2,FALSE)</f>
        <v>129</v>
      </c>
      <c r="AN1054" s="148">
        <f t="shared" si="266"/>
        <v>0.26653863242924331</v>
      </c>
      <c r="AO1054" s="178">
        <f>IF(E1054=1,VLOOKUP(Työfile_2024!D1054,'2015'!$F$12:$AC$1887,24,FALSE),"-")</f>
        <v>56</v>
      </c>
      <c r="AP1054" s="52">
        <f>VLOOKUP(D1054,Tarkasteltava_verkko_2024_harva!$E$2:$I$1804,5,FALSE)</f>
        <v>0</v>
      </c>
      <c r="AQ1054" s="52">
        <f>VLOOKUP(D1054,Tarkasteltava_verkko_2024_harva!$E$2:$I$1804,4,FALSE)</f>
        <v>0</v>
      </c>
      <c r="AR1054" s="148">
        <v>0.20470035252643948</v>
      </c>
      <c r="AS1054" s="170" t="str">
        <f>IFERROR(VLOOKUP(C1054,'2015'!$C$12:$AG$1887,30,FALSE),"-")</f>
        <v/>
      </c>
      <c r="AT1054" s="148">
        <v>6.4394829612220914E-2</v>
      </c>
      <c r="AU1054" s="170">
        <f>IFERROR(VLOOKUP(C1054,'2015'!$C$12:$AG$1887,31,FALSE),"-")</f>
        <v>0</v>
      </c>
      <c r="AV1054" s="106"/>
      <c r="AW1054" s="63">
        <f>IFERROR(VLOOKUP(C1054,Merkittävyysluokitus!$A$2:$J$1705,10,FALSE),"-")</f>
        <v>3</v>
      </c>
      <c r="AX1054" s="175">
        <f>IFERROR(VLOOKUP(C1054,Merkittävyysluokitus!$A$2:$J$1705,6,FALSE),"-")</f>
        <v>4.9472602811268684</v>
      </c>
      <c r="AY1054" s="175">
        <f>IFERROR(VLOOKUP(C1054,Merkittävyysluokitus!$A$2:$J$1705,7,FALSE),"-")</f>
        <v>2.1419471210340775</v>
      </c>
      <c r="AZ1054" s="175">
        <f>IFERROR(VLOOKUP(C1054,Merkittävyysluokitus!$A$2:$J$1705,8,FALSE),"-")</f>
        <v>1.805313160092791</v>
      </c>
      <c r="BA1054" s="175">
        <f>IFERROR(VLOOKUP(C1054,Merkittävyysluokitus!$A$2:$J$1705,9,FALSE),"-")</f>
        <v>1</v>
      </c>
      <c r="BB1054" s="203"/>
      <c r="BC1054" s="203" t="str">
        <f t="shared" si="267"/>
        <v/>
      </c>
      <c r="BD1054" s="39" t="str">
        <f t="shared" si="261"/>
        <v>musta</v>
      </c>
      <c r="BE1054" s="68" t="str">
        <f t="shared" si="262"/>
        <v>punainen</v>
      </c>
      <c r="BF1054" s="68" t="str">
        <f t="shared" si="263"/>
        <v>musta</v>
      </c>
      <c r="BG1054" s="68" t="str">
        <f t="shared" si="264"/>
        <v>musta</v>
      </c>
      <c r="BH1054" s="208" t="str">
        <f t="shared" si="265"/>
        <v>musta</v>
      </c>
      <c r="BI1054" s="39"/>
      <c r="BJ1054" s="39" t="str">
        <f>IF(F1054="ei löydy","uusi tie",IF(E1054=0,"tieosoite muuttunut",IF(E1054=1,VLOOKUP(D1054,'2015'!$F$12:$AL$1887,31,FALSE),"-")))</f>
        <v>musta</v>
      </c>
      <c r="BK1054" s="67" t="str">
        <f>IF(E1054=1,VLOOKUP(D1054,'2015'!$F$12:$AL$1887,32,FALSE),"-")</f>
        <v>musta</v>
      </c>
      <c r="BL1054" s="39" t="str">
        <f>IF(F1054="ei löydy","uusi tie",IF(E1054=0,"tieosoite muuttunut",IF(E1054=1,VLOOKUP(D1054,'2015'!$F$12:$AL$1887,33,FALSE),"-")))</f>
        <v>musta</v>
      </c>
      <c r="BM1054" s="39"/>
      <c r="BN1054" s="217" t="str">
        <f>VLOOKUP(D1054,'2015'!$F$12:$AL$1887,33,FALSE)</f>
        <v>musta</v>
      </c>
      <c r="BO1054" s="39"/>
      <c r="BP1054" s="115" t="s">
        <v>10</v>
      </c>
      <c r="BQ1054" s="30"/>
      <c r="BS1054" s="5"/>
      <c r="BU1054" s="37"/>
      <c r="BV1054" s="30" t="s">
        <v>10</v>
      </c>
      <c r="BX1054" t="str">
        <f>IF(E1054=1,VLOOKUP(D1054,'2015'!$F$12:$AX$1887,43,FALSE),"-")</f>
        <v>musta</v>
      </c>
      <c r="BY1054" t="str">
        <f>IF(E1054=1,VLOOKUP(D1054,'2015'!$F$12:$AX$1887,44,FALSE),"-")</f>
        <v>musta</v>
      </c>
      <c r="BZ1054" t="str">
        <f>IF(E1054=1,VLOOKUP(D1054,'2015'!$F$12:$AX$1887,45,FALSE),"-")</f>
        <v>musta</v>
      </c>
      <c r="CA1054" s="31">
        <f t="shared" si="256"/>
        <v>11</v>
      </c>
      <c r="CB1054" s="31">
        <f t="shared" si="257"/>
        <v>10</v>
      </c>
      <c r="CC1054" s="31">
        <f t="shared" si="258"/>
        <v>0</v>
      </c>
      <c r="CD1054" s="31">
        <f t="shared" si="259"/>
        <v>1</v>
      </c>
      <c r="CE1054" s="31">
        <f t="shared" si="260"/>
        <v>0</v>
      </c>
      <c r="CO1054" s="2" t="s">
        <v>35</v>
      </c>
      <c r="CP1054" s="2" t="s">
        <v>35</v>
      </c>
    </row>
    <row r="1055" spans="1:94" ht="15.75" thickBot="1" x14ac:dyDescent="0.3">
      <c r="A1055" s="50"/>
      <c r="B1055" s="50"/>
      <c r="C1055" s="50" t="str">
        <f t="shared" si="268"/>
        <v>11152_1_2277</v>
      </c>
      <c r="D1055" s="51" t="str">
        <f t="shared" si="269"/>
        <v>11152_1</v>
      </c>
      <c r="E1055" s="224">
        <f>IFERROR(VLOOKUP(C1055,'2015'!$C$12:$D$1887,2,FALSE),0)</f>
        <v>0</v>
      </c>
      <c r="F1055" s="51">
        <f>IFERROR(K1055-IFERROR(VLOOKUP(D1055,'2015'!$F$12:$I$1887,4,FALSE),"ei löydy"),"ei löydy")</f>
        <v>-503</v>
      </c>
      <c r="G1055" s="224">
        <f>IFERROR(VLOOKUP(Työfile_2024!C1055,Liikennemalli!$D$6:$G$1921,4,FALSE),0)</f>
        <v>0</v>
      </c>
      <c r="H1055" s="225">
        <f>K1055-IFERROR(VLOOKUP(Työfile_2024!D1055,Liikennemalli!$C$6:$H$1921,6,FALSE),"ei löydy")</f>
        <v>-503</v>
      </c>
      <c r="I1055" s="80">
        <v>11152</v>
      </c>
      <c r="J1055" s="52">
        <v>1</v>
      </c>
      <c r="K1055" s="52">
        <v>2277</v>
      </c>
      <c r="L1055" s="53"/>
      <c r="M1055" s="54"/>
      <c r="N1055" s="54"/>
      <c r="O1055" s="54"/>
      <c r="P1055" s="54"/>
      <c r="Q1055" s="55"/>
      <c r="R1055" s="55"/>
      <c r="S1055" s="55"/>
      <c r="T1055" s="55"/>
      <c r="U1055" s="52"/>
      <c r="V1055" s="56">
        <v>731</v>
      </c>
      <c r="W1055" s="56">
        <v>15</v>
      </c>
      <c r="X1055" s="56">
        <v>865</v>
      </c>
      <c r="Y1055" s="56">
        <f>VLOOKUP(D1055,Liikennemalli24!$D$2:$F$1804,2,FALSE)</f>
        <v>0</v>
      </c>
      <c r="Z1055" s="57">
        <f>VLOOKUP(D1055,Liikennemalli24!$D$2:$F$1804,3,FALSE)</f>
        <v>0</v>
      </c>
      <c r="AA1055" s="178" t="str">
        <f>IF(G1055=1,VLOOKUP(C1055,Liikennemalli!$D$6:$H$1921,2,FALSE),"-")</f>
        <v>-</v>
      </c>
      <c r="AB1055" s="197" t="str">
        <f>IF(G1055=1,VLOOKUP(C1055,Liikennemalli!$D$6:$H$1921,3,FALSE),"-")</f>
        <v>-</v>
      </c>
      <c r="AC1055" s="134" t="str">
        <f>IF(E1055=1,VLOOKUP(Työfile_2024!D1055,'2015'!$F$12:$X$1887,18,FALSE),"-")</f>
        <v>-</v>
      </c>
      <c r="AD1055" s="127" t="str">
        <f>IF(E1055=1,VLOOKUP(Työfile_2024!D1055,'2015'!$F$12:$X$1887,19,FALSE),"-")</f>
        <v>-</v>
      </c>
      <c r="AI1055" s="127" t="str">
        <f>IF(E1055=1,VLOOKUP(Työfile_2024!D1055,'2015'!$F$12:$AB$1887,20,FALSE),"-")</f>
        <v>-</v>
      </c>
      <c r="AJ1055" s="127" t="str">
        <f>IF(E1055=1,VLOOKUP(Työfile_2024!D1055,'2015'!$F$12:$AB$1887,21,FALSE),"-")</f>
        <v>-</v>
      </c>
      <c r="AK1055" s="127" t="str">
        <f>IF(E1055=1,VLOOKUP(Työfile_2024!D1055,'2015'!$F$12:$AB$1887,22,FALSE),"-")</f>
        <v>-</v>
      </c>
      <c r="AL1055" s="127" t="str">
        <f>IF(E1055=1,VLOOKUP(Työfile_2024!D1055,'2015'!$F$12:$AB$1887,23,FALSE),"-")</f>
        <v>-</v>
      </c>
      <c r="AM1055" s="56">
        <f>VLOOKUP(Työfile_2024!D1055,Tmatkat_20km_tarkasteltava_verk!$C$2:$D$1804,2,FALSE)</f>
        <v>99</v>
      </c>
      <c r="AN1055" s="148">
        <f t="shared" si="266"/>
        <v>0.13543091655266759</v>
      </c>
      <c r="AO1055" s="178" t="str">
        <f>IF(E1055=1,VLOOKUP(Työfile_2024!D1055,'2015'!$F$12:$AC$1887,24,FALSE),"-")</f>
        <v>-</v>
      </c>
      <c r="AP1055" s="52">
        <f>VLOOKUP(D1055,Tarkasteltava_verkko_2024_harva!$E$2:$I$1804,5,FALSE)</f>
        <v>0</v>
      </c>
      <c r="AQ1055" s="52">
        <f>VLOOKUP(D1055,Tarkasteltava_verkko_2024_harva!$E$2:$I$1804,4,FALSE)</f>
        <v>0</v>
      </c>
      <c r="AR1055" s="148">
        <v>0</v>
      </c>
      <c r="AS1055" s="170" t="str">
        <f>IFERROR(VLOOKUP(C1055,'2015'!$C$12:$AG$1887,30,FALSE),"-")</f>
        <v>-</v>
      </c>
      <c r="AT1055" s="148">
        <v>0</v>
      </c>
      <c r="AU1055" s="170" t="str">
        <f>IFERROR(VLOOKUP(C1055,'2015'!$C$12:$AG$1887,31,FALSE),"-")</f>
        <v>-</v>
      </c>
      <c r="AV1055" s="106"/>
      <c r="AW1055" s="63">
        <f>IFERROR(VLOOKUP(C1055,Merkittävyysluokitus!$A$2:$J$1705,10,FALSE),"-")</f>
        <v>3</v>
      </c>
      <c r="AX1055" s="175">
        <f>IFERROR(VLOOKUP(C1055,Merkittävyysluokitus!$A$2:$J$1705,6,FALSE),"-")</f>
        <v>4.8703135464231346</v>
      </c>
      <c r="AY1055" s="175">
        <f>IFERROR(VLOOKUP(C1055,Merkittävyysluokitus!$A$2:$J$1705,7,FALSE),"-")</f>
        <v>2.6529999999999996</v>
      </c>
      <c r="AZ1055" s="175">
        <f>IFERROR(VLOOKUP(C1055,Merkittävyysluokitus!$A$2:$J$1705,8,FALSE),"-")</f>
        <v>1.3839802130898022</v>
      </c>
      <c r="BA1055" s="175">
        <f>IFERROR(VLOOKUP(C1055,Merkittävyysluokitus!$A$2:$J$1705,9,FALSE),"-")</f>
        <v>0.83333333333333326</v>
      </c>
      <c r="BB1055" s="203"/>
      <c r="BC1055" s="203" t="str">
        <f t="shared" si="267"/>
        <v>ei mallia</v>
      </c>
      <c r="BD1055" s="39" t="str">
        <f t="shared" si="261"/>
        <v>Ei luokiteltu</v>
      </c>
      <c r="BE1055" s="68" t="str">
        <f t="shared" si="262"/>
        <v>ei mallia</v>
      </c>
      <c r="BF1055" s="68" t="str">
        <f t="shared" si="263"/>
        <v>ei mallia</v>
      </c>
      <c r="BG1055" s="68" t="str">
        <f t="shared" si="264"/>
        <v>ei mallia</v>
      </c>
      <c r="BH1055" s="208" t="str">
        <f t="shared" si="265"/>
        <v>musta</v>
      </c>
      <c r="BI1055" s="39"/>
      <c r="BJ1055" s="39" t="str">
        <f>IF(F1055="ei löydy","uusi tie",IF(E1055=0,"tieosoite muuttunut",IF(E1055=1,VLOOKUP(D1055,'2015'!$F$12:$AL$1887,31,FALSE),"-")))</f>
        <v>tieosoite muuttunut</v>
      </c>
      <c r="BK1055" s="67" t="str">
        <f>IF(E1055=1,VLOOKUP(D1055,'2015'!$F$12:$AL$1887,32,FALSE),"-")</f>
        <v>-</v>
      </c>
      <c r="BL1055" s="39" t="str">
        <f>IF(F1055="ei löydy","uusi tie",IF(E1055=0,"tieosoite muuttunut",IF(E1055=1,VLOOKUP(D1055,'2015'!$F$12:$AL$1887,33,FALSE),"-")))</f>
        <v>tieosoite muuttunut</v>
      </c>
      <c r="BM1055" s="39"/>
      <c r="BN1055" s="217" t="str">
        <f>VLOOKUP(D1055,'2015'!$F$12:$AL$1887,33,FALSE)</f>
        <v>musta</v>
      </c>
      <c r="BO1055" s="39"/>
      <c r="BP1055" s="115" t="s">
        <v>10</v>
      </c>
      <c r="BQ1055" s="30"/>
      <c r="BS1055" s="5"/>
      <c r="BU1055" s="37"/>
      <c r="BV1055" s="30" t="s">
        <v>10</v>
      </c>
      <c r="BX1055" t="str">
        <f>IF(E1055=1,VLOOKUP(D1055,'2015'!$F$12:$AX$1887,43,FALSE),"-")</f>
        <v>-</v>
      </c>
      <c r="BY1055" t="str">
        <f>IF(E1055=1,VLOOKUP(D1055,'2015'!$F$12:$AX$1887,44,FALSE),"-")</f>
        <v>-</v>
      </c>
      <c r="BZ1055" t="str">
        <f>IF(E1055=1,VLOOKUP(D1055,'2015'!$F$12:$AX$1887,45,FALSE),"-")</f>
        <v>-</v>
      </c>
      <c r="CA1055" s="31">
        <f t="shared" si="256"/>
        <v>20</v>
      </c>
      <c r="CB1055" s="31">
        <f t="shared" si="257"/>
        <v>10</v>
      </c>
      <c r="CC1055" s="31">
        <f t="shared" si="258"/>
        <v>10</v>
      </c>
      <c r="CD1055" s="31">
        <f t="shared" si="259"/>
        <v>0</v>
      </c>
      <c r="CE1055" s="31">
        <f t="shared" si="260"/>
        <v>0</v>
      </c>
      <c r="CO1055" s="2" t="s">
        <v>35</v>
      </c>
      <c r="CP1055" s="2" t="s">
        <v>35</v>
      </c>
    </row>
    <row r="1056" spans="1:94" ht="15.75" thickBot="1" x14ac:dyDescent="0.3">
      <c r="A1056" s="50"/>
      <c r="B1056" s="50"/>
      <c r="C1056" s="50" t="str">
        <f t="shared" si="268"/>
        <v>11153_1_6272</v>
      </c>
      <c r="D1056" s="51" t="str">
        <f t="shared" si="269"/>
        <v>11153_1</v>
      </c>
      <c r="E1056" s="224">
        <f>IFERROR(VLOOKUP(C1056,'2015'!$C$12:$D$1887,2,FALSE),0)</f>
        <v>1</v>
      </c>
      <c r="F1056" s="51">
        <f>IFERROR(K1056-IFERROR(VLOOKUP(D1056,'2015'!$F$12:$I$1887,4,FALSE),"ei löydy"),"ei löydy")</f>
        <v>0</v>
      </c>
      <c r="G1056" s="224">
        <f>IFERROR(VLOOKUP(Työfile_2024!C1056,Liikennemalli!$D$6:$G$1921,4,FALSE),0)</f>
        <v>1</v>
      </c>
      <c r="H1056" s="225">
        <f>K1056-IFERROR(VLOOKUP(Työfile_2024!D1056,Liikennemalli!$C$6:$H$1921,6,FALSE),"ei löydy")</f>
        <v>0</v>
      </c>
      <c r="I1056" s="80">
        <v>11153</v>
      </c>
      <c r="J1056" s="52">
        <v>1</v>
      </c>
      <c r="K1056" s="52">
        <v>6272</v>
      </c>
      <c r="L1056" s="53"/>
      <c r="M1056" s="54"/>
      <c r="N1056" s="54"/>
      <c r="O1056" s="54"/>
      <c r="P1056" s="54"/>
      <c r="Q1056" s="55"/>
      <c r="R1056" s="55"/>
      <c r="S1056" s="55"/>
      <c r="T1056" s="55"/>
      <c r="U1056" s="52"/>
      <c r="V1056" s="56">
        <v>76</v>
      </c>
      <c r="W1056" s="56">
        <v>2</v>
      </c>
      <c r="X1056" s="56">
        <v>77</v>
      </c>
      <c r="Y1056" s="56">
        <f>VLOOKUP(D1056,Liikennemalli24!$D$2:$F$1804,2,FALSE)</f>
        <v>61</v>
      </c>
      <c r="Z1056" s="57">
        <f>VLOOKUP(D1056,Liikennemalli24!$D$2:$F$1804,3,FALSE)</f>
        <v>0.33200000000000002</v>
      </c>
      <c r="AA1056" s="178">
        <f>IF(G1056=1,VLOOKUP(C1056,Liikennemalli!$D$6:$H$1921,2,FALSE),"-")</f>
        <v>84.005425101378606</v>
      </c>
      <c r="AB1056" s="197">
        <f>IF(G1056=1,VLOOKUP(C1056,Liikennemalli!$D$6:$H$1921,3,FALSE),"-")</f>
        <v>0.58612612270709696</v>
      </c>
      <c r="AC1056" s="134">
        <f>IF(E1056=1,VLOOKUP(Työfile_2024!D1056,'2015'!$F$12:$X$1887,18,FALSE),"-")</f>
        <v>109</v>
      </c>
      <c r="AD1056" s="127">
        <f>IF(E1056=1,VLOOKUP(Työfile_2024!D1056,'2015'!$F$12:$X$1887,19,FALSE),"-")</f>
        <v>0.61</v>
      </c>
      <c r="AI1056" s="127">
        <f>IF(E1056=1,VLOOKUP(Työfile_2024!D1056,'2015'!$F$12:$AB$1887,20,FALSE),"-")</f>
        <v>0</v>
      </c>
      <c r="AJ1056" s="127">
        <f>IF(E1056=1,VLOOKUP(Työfile_2024!D1056,'2015'!$F$12:$AB$1887,21,FALSE),"-")</f>
        <v>0</v>
      </c>
      <c r="AK1056" s="127">
        <f>IF(E1056=1,VLOOKUP(Työfile_2024!D1056,'2015'!$F$12:$AB$1887,22,FALSE),"-")</f>
        <v>0</v>
      </c>
      <c r="AL1056" s="127">
        <f>IF(E1056=1,VLOOKUP(Työfile_2024!D1056,'2015'!$F$12:$AB$1887,23,FALSE),"-")</f>
        <v>0</v>
      </c>
      <c r="AM1056" s="56">
        <f>VLOOKUP(Työfile_2024!D1056,Tmatkat_20km_tarkasteltava_verk!$C$2:$D$1804,2,FALSE)</f>
        <v>24</v>
      </c>
      <c r="AN1056" s="148">
        <f t="shared" si="266"/>
        <v>0.31578947368421051</v>
      </c>
      <c r="AO1056" s="178">
        <f>IF(E1056=1,VLOOKUP(Työfile_2024!D1056,'2015'!$F$12:$AC$1887,24,FALSE),"-")</f>
        <v>1</v>
      </c>
      <c r="AP1056" s="52">
        <f>VLOOKUP(D1056,Tarkasteltava_verkko_2024_harva!$E$2:$I$1804,5,FALSE)</f>
        <v>0</v>
      </c>
      <c r="AQ1056" s="52">
        <f>VLOOKUP(D1056,Tarkasteltava_verkko_2024_harva!$E$2:$I$1804,4,FALSE)</f>
        <v>0</v>
      </c>
      <c r="AR1056" s="148">
        <v>0</v>
      </c>
      <c r="AS1056" s="170" t="str">
        <f>IFERROR(VLOOKUP(C1056,'2015'!$C$12:$AG$1887,30,FALSE),"-")</f>
        <v/>
      </c>
      <c r="AT1056" s="148">
        <v>3.7149234693877549E-2</v>
      </c>
      <c r="AU1056" s="170">
        <f>IFERROR(VLOOKUP(C1056,'2015'!$C$12:$AG$1887,31,FALSE),"-")</f>
        <v>0</v>
      </c>
      <c r="AV1056" s="106"/>
      <c r="AW1056" s="63">
        <f>IFERROR(VLOOKUP(C1056,Merkittävyysluokitus!$A$2:$J$1705,10,FALSE),"-")</f>
        <v>4</v>
      </c>
      <c r="AX1056" s="175">
        <f>IFERROR(VLOOKUP(C1056,Merkittävyysluokitus!$A$2:$J$1705,6,FALSE),"-")</f>
        <v>1.4058082191780821</v>
      </c>
      <c r="AY1056" s="175">
        <f>IFERROR(VLOOKUP(C1056,Merkittävyysluokitus!$A$2:$J$1705,7,FALSE),"-")</f>
        <v>0.34299999999999997</v>
      </c>
      <c r="AZ1056" s="175">
        <f>IFERROR(VLOOKUP(C1056,Merkittävyysluokitus!$A$2:$J$1705,8,FALSE),"-")</f>
        <v>0.5628082191780821</v>
      </c>
      <c r="BA1056" s="175">
        <f>IFERROR(VLOOKUP(C1056,Merkittävyysluokitus!$A$2:$J$1705,9,FALSE),"-")</f>
        <v>0.5</v>
      </c>
      <c r="BB1056" s="203"/>
      <c r="BC1056" s="203" t="str">
        <f t="shared" si="267"/>
        <v/>
      </c>
      <c r="BD1056" s="39" t="str">
        <f t="shared" si="261"/>
        <v>musta</v>
      </c>
      <c r="BE1056" s="68" t="str">
        <f t="shared" si="262"/>
        <v>musta</v>
      </c>
      <c r="BF1056" s="68" t="str">
        <f t="shared" si="263"/>
        <v>musta</v>
      </c>
      <c r="BG1056" s="68" t="str">
        <f t="shared" si="264"/>
        <v>musta</v>
      </c>
      <c r="BH1056" s="208" t="str">
        <f t="shared" si="265"/>
        <v>musta</v>
      </c>
      <c r="BI1056" s="39"/>
      <c r="BJ1056" s="39" t="str">
        <f>IF(F1056="ei löydy","uusi tie",IF(E1056=0,"tieosoite muuttunut",IF(E1056=1,VLOOKUP(D1056,'2015'!$F$12:$AL$1887,31,FALSE),"-")))</f>
        <v>musta</v>
      </c>
      <c r="BK1056" s="67" t="str">
        <f>IF(E1056=1,VLOOKUP(D1056,'2015'!$F$12:$AL$1887,32,FALSE),"-")</f>
        <v>musta</v>
      </c>
      <c r="BL1056" s="39" t="str">
        <f>IF(F1056="ei löydy","uusi tie",IF(E1056=0,"tieosoite muuttunut",IF(E1056=1,VLOOKUP(D1056,'2015'!$F$12:$AL$1887,33,FALSE),"-")))</f>
        <v>musta</v>
      </c>
      <c r="BM1056" s="39"/>
      <c r="BN1056" s="217" t="str">
        <f>VLOOKUP(D1056,'2015'!$F$12:$AL$1887,33,FALSE)</f>
        <v>musta</v>
      </c>
      <c r="BO1056" s="39"/>
      <c r="BP1056" s="115" t="s">
        <v>10</v>
      </c>
      <c r="BQ1056" s="30"/>
      <c r="BS1056" s="5"/>
      <c r="BU1056" s="37"/>
      <c r="BV1056" s="30" t="s">
        <v>10</v>
      </c>
      <c r="BX1056" t="str">
        <f>IF(E1056=1,VLOOKUP(D1056,'2015'!$F$12:$AX$1887,43,FALSE),"-")</f>
        <v>musta</v>
      </c>
      <c r="BY1056" t="str">
        <f>IF(E1056=1,VLOOKUP(D1056,'2015'!$F$12:$AX$1887,44,FALSE),"-")</f>
        <v>musta</v>
      </c>
      <c r="BZ1056" t="str">
        <f>IF(E1056=1,VLOOKUP(D1056,'2015'!$F$12:$AX$1887,45,FALSE),"-")</f>
        <v>musta</v>
      </c>
      <c r="CA1056" s="31">
        <f t="shared" si="256"/>
        <v>10</v>
      </c>
      <c r="CB1056" s="31">
        <f t="shared" si="257"/>
        <v>10</v>
      </c>
      <c r="CC1056" s="31">
        <f t="shared" si="258"/>
        <v>0</v>
      </c>
      <c r="CD1056" s="31">
        <f t="shared" si="259"/>
        <v>0</v>
      </c>
      <c r="CE1056" s="31">
        <f t="shared" si="260"/>
        <v>0</v>
      </c>
      <c r="CO1056" s="2" t="s">
        <v>35</v>
      </c>
      <c r="CP1056" s="2" t="s">
        <v>35</v>
      </c>
    </row>
    <row r="1057" spans="1:94" ht="15.75" thickBot="1" x14ac:dyDescent="0.3">
      <c r="A1057" s="50"/>
      <c r="B1057" s="50"/>
      <c r="C1057" s="50" t="str">
        <f t="shared" si="268"/>
        <v>11155_1_2844</v>
      </c>
      <c r="D1057" s="51" t="str">
        <f t="shared" si="269"/>
        <v>11155_1</v>
      </c>
      <c r="E1057" s="224">
        <f>IFERROR(VLOOKUP(C1057,'2015'!$C$12:$D$1887,2,FALSE),0)</f>
        <v>1</v>
      </c>
      <c r="F1057" s="51">
        <f>IFERROR(K1057-IFERROR(VLOOKUP(D1057,'2015'!$F$12:$I$1887,4,FALSE),"ei löydy"),"ei löydy")</f>
        <v>0</v>
      </c>
      <c r="G1057" s="224">
        <f>IFERROR(VLOOKUP(Työfile_2024!C1057,Liikennemalli!$D$6:$G$1921,4,FALSE),0)</f>
        <v>1</v>
      </c>
      <c r="H1057" s="225">
        <f>K1057-IFERROR(VLOOKUP(Työfile_2024!D1057,Liikennemalli!$C$6:$H$1921,6,FALSE),"ei löydy")</f>
        <v>0</v>
      </c>
      <c r="I1057" s="80">
        <v>11155</v>
      </c>
      <c r="J1057" s="52">
        <v>1</v>
      </c>
      <c r="K1057" s="52">
        <v>2844</v>
      </c>
      <c r="L1057" s="53"/>
      <c r="M1057" s="54"/>
      <c r="N1057" s="54"/>
      <c r="O1057" s="54"/>
      <c r="P1057" s="54"/>
      <c r="Q1057" s="55"/>
      <c r="R1057" s="55"/>
      <c r="S1057" s="55"/>
      <c r="T1057" s="55"/>
      <c r="U1057" s="52"/>
      <c r="V1057" s="56">
        <v>61</v>
      </c>
      <c r="W1057" s="56">
        <v>2</v>
      </c>
      <c r="X1057" s="56">
        <v>62</v>
      </c>
      <c r="Y1057" s="56">
        <f>VLOOKUP(D1057,Liikennemalli24!$D$2:$F$1804,2,FALSE)</f>
        <v>7</v>
      </c>
      <c r="Z1057" s="57">
        <f>VLOOKUP(D1057,Liikennemalli24!$D$2:$F$1804,3,FALSE)</f>
        <v>0.152</v>
      </c>
      <c r="AA1057" s="178">
        <f>IF(G1057=1,VLOOKUP(C1057,Liikennemalli!$D$6:$H$1921,2,FALSE),"-")</f>
        <v>120.803947490765</v>
      </c>
      <c r="AB1057" s="197">
        <f>IF(G1057=1,VLOOKUP(C1057,Liikennemalli!$D$6:$H$1921,3,FALSE),"-")</f>
        <v>0.60379778232202297</v>
      </c>
      <c r="AC1057" s="134">
        <f>IF(E1057=1,VLOOKUP(Työfile_2024!D1057,'2015'!$F$12:$X$1887,18,FALSE),"-")</f>
        <v>86</v>
      </c>
      <c r="AD1057" s="127">
        <f>IF(E1057=1,VLOOKUP(Työfile_2024!D1057,'2015'!$F$12:$X$1887,19,FALSE),"-")</f>
        <v>0.47</v>
      </c>
      <c r="AI1057" s="127">
        <f>IF(E1057=1,VLOOKUP(Työfile_2024!D1057,'2015'!$F$12:$AB$1887,20,FALSE),"-")</f>
        <v>0</v>
      </c>
      <c r="AJ1057" s="127">
        <f>IF(E1057=1,VLOOKUP(Työfile_2024!D1057,'2015'!$F$12:$AB$1887,21,FALSE),"-")</f>
        <v>0</v>
      </c>
      <c r="AK1057" s="127">
        <f>IF(E1057=1,VLOOKUP(Työfile_2024!D1057,'2015'!$F$12:$AB$1887,22,FALSE),"-")</f>
        <v>0</v>
      </c>
      <c r="AL1057" s="127">
        <f>IF(E1057=1,VLOOKUP(Työfile_2024!D1057,'2015'!$F$12:$AB$1887,23,FALSE),"-")</f>
        <v>0</v>
      </c>
      <c r="AM1057" s="56">
        <f>VLOOKUP(Työfile_2024!D1057,Tmatkat_20km_tarkasteltava_verk!$C$2:$D$1804,2,FALSE)</f>
        <v>10</v>
      </c>
      <c r="AN1057" s="148">
        <f t="shared" si="266"/>
        <v>0.16393442622950818</v>
      </c>
      <c r="AO1057" s="178">
        <f>IF(E1057=1,VLOOKUP(Työfile_2024!D1057,'2015'!$F$12:$AC$1887,24,FALSE),"-")</f>
        <v>0</v>
      </c>
      <c r="AP1057" s="52">
        <f>VLOOKUP(D1057,Tarkasteltava_verkko_2024_harva!$E$2:$I$1804,5,FALSE)</f>
        <v>0</v>
      </c>
      <c r="AQ1057" s="52">
        <f>VLOOKUP(D1057,Tarkasteltava_verkko_2024_harva!$E$2:$I$1804,4,FALSE)</f>
        <v>0</v>
      </c>
      <c r="AR1057" s="148">
        <v>0</v>
      </c>
      <c r="AS1057" s="170" t="str">
        <f>IFERROR(VLOOKUP(C1057,'2015'!$C$12:$AG$1887,30,FALSE),"-")</f>
        <v/>
      </c>
      <c r="AT1057" s="148">
        <v>0</v>
      </c>
      <c r="AU1057" s="170">
        <f>IFERROR(VLOOKUP(C1057,'2015'!$C$12:$AG$1887,31,FALSE),"-")</f>
        <v>0</v>
      </c>
      <c r="AV1057" s="106"/>
      <c r="AW1057" s="63">
        <f>IFERROR(VLOOKUP(C1057,Merkittävyysluokitus!$A$2:$J$1705,10,FALSE),"-")</f>
        <v>4</v>
      </c>
      <c r="AX1057" s="175">
        <f>IFERROR(VLOOKUP(C1057,Merkittävyysluokitus!$A$2:$J$1705,6,FALSE),"-")</f>
        <v>1.8541872146118719</v>
      </c>
      <c r="AY1057" s="175">
        <f>IFERROR(VLOOKUP(C1057,Merkittävyysluokitus!$A$2:$J$1705,7,FALSE),"-")</f>
        <v>0.21299999999999997</v>
      </c>
      <c r="AZ1057" s="175">
        <f>IFERROR(VLOOKUP(C1057,Merkittävyysluokitus!$A$2:$J$1705,8,FALSE),"-")</f>
        <v>1.141187214611872</v>
      </c>
      <c r="BA1057" s="175">
        <f>IFERROR(VLOOKUP(C1057,Merkittävyysluokitus!$A$2:$J$1705,9,FALSE),"-")</f>
        <v>0.5</v>
      </c>
      <c r="BB1057" s="203"/>
      <c r="BC1057" s="203" t="str">
        <f t="shared" si="267"/>
        <v/>
      </c>
      <c r="BD1057" s="39" t="str">
        <f t="shared" si="261"/>
        <v>musta</v>
      </c>
      <c r="BE1057" s="68" t="str">
        <f t="shared" si="262"/>
        <v>musta</v>
      </c>
      <c r="BF1057" s="68" t="str">
        <f t="shared" si="263"/>
        <v>musta</v>
      </c>
      <c r="BG1057" s="68" t="str">
        <f t="shared" si="264"/>
        <v>musta</v>
      </c>
      <c r="BH1057" s="208" t="str">
        <f t="shared" si="265"/>
        <v>musta</v>
      </c>
      <c r="BI1057" s="39"/>
      <c r="BJ1057" s="39" t="str">
        <f>IF(F1057="ei löydy","uusi tie",IF(E1057=0,"tieosoite muuttunut",IF(E1057=1,VLOOKUP(D1057,'2015'!$F$12:$AL$1887,31,FALSE),"-")))</f>
        <v>musta</v>
      </c>
      <c r="BK1057" s="67" t="str">
        <f>IF(E1057=1,VLOOKUP(D1057,'2015'!$F$12:$AL$1887,32,FALSE),"-")</f>
        <v>musta</v>
      </c>
      <c r="BL1057" s="39" t="str">
        <f>IF(F1057="ei löydy","uusi tie",IF(E1057=0,"tieosoite muuttunut",IF(E1057=1,VLOOKUP(D1057,'2015'!$F$12:$AL$1887,33,FALSE),"-")))</f>
        <v>musta</v>
      </c>
      <c r="BM1057" s="39"/>
      <c r="BN1057" s="217" t="str">
        <f>VLOOKUP(D1057,'2015'!$F$12:$AL$1887,33,FALSE)</f>
        <v>musta</v>
      </c>
      <c r="BO1057" s="39"/>
      <c r="BP1057" s="115" t="s">
        <v>10</v>
      </c>
      <c r="BQ1057" s="30"/>
      <c r="BS1057" s="5"/>
      <c r="BU1057" s="37"/>
      <c r="BV1057" s="30" t="s">
        <v>10</v>
      </c>
      <c r="BX1057" t="str">
        <f>IF(E1057=1,VLOOKUP(D1057,'2015'!$F$12:$AX$1887,43,FALSE),"-")</f>
        <v>musta</v>
      </c>
      <c r="BY1057" t="str">
        <f>IF(E1057=1,VLOOKUP(D1057,'2015'!$F$12:$AX$1887,44,FALSE),"-")</f>
        <v>musta</v>
      </c>
      <c r="BZ1057" t="str">
        <f>IF(E1057=1,VLOOKUP(D1057,'2015'!$F$12:$AX$1887,45,FALSE),"-")</f>
        <v>musta</v>
      </c>
      <c r="CA1057" s="31">
        <f t="shared" ref="CA1057:CA1120" si="270">SUM(CB1057:CE1057)</f>
        <v>1</v>
      </c>
      <c r="CB1057" s="31">
        <f t="shared" ref="CB1057:CB1120" si="271">IF(AD1057&gt;0.59999,10,IF(AD1057&gt;0.39999,1,0))</f>
        <v>1</v>
      </c>
      <c r="CC1057" s="31">
        <f t="shared" ref="CC1057:CC1120" si="272">IF(AC1057&gt;1999,10,IF(AC1057&gt;999,1,0))</f>
        <v>0</v>
      </c>
      <c r="CD1057" s="31">
        <f t="shared" ref="CD1057:CD1120" si="273">IF(AM1057&gt;499,10,IF(AM1057&gt;99,1,0))</f>
        <v>0</v>
      </c>
      <c r="CE1057" s="31">
        <f t="shared" ref="CE1057:CE1120" si="274">IF(AQ1057="osa seud. yht",10,IF(AP1057="osa seud. yht",1,0))</f>
        <v>0</v>
      </c>
      <c r="CO1057" s="2" t="s">
        <v>35</v>
      </c>
      <c r="CP1057" s="2" t="s">
        <v>35</v>
      </c>
    </row>
    <row r="1058" spans="1:94" ht="15.75" thickBot="1" x14ac:dyDescent="0.3">
      <c r="A1058" s="50"/>
      <c r="B1058" s="50"/>
      <c r="C1058" s="50" t="str">
        <f t="shared" si="268"/>
        <v>11157_1_4904</v>
      </c>
      <c r="D1058" s="51" t="str">
        <f t="shared" si="269"/>
        <v>11157_1</v>
      </c>
      <c r="E1058" s="224">
        <f>IFERROR(VLOOKUP(C1058,'2015'!$C$12:$D$1887,2,FALSE),0)</f>
        <v>1</v>
      </c>
      <c r="F1058" s="51">
        <f>IFERROR(K1058-IFERROR(VLOOKUP(D1058,'2015'!$F$12:$I$1887,4,FALSE),"ei löydy"),"ei löydy")</f>
        <v>0</v>
      </c>
      <c r="G1058" s="224">
        <f>IFERROR(VLOOKUP(Työfile_2024!C1058,Liikennemalli!$D$6:$G$1921,4,FALSE),0)</f>
        <v>1</v>
      </c>
      <c r="H1058" s="225">
        <f>K1058-IFERROR(VLOOKUP(Työfile_2024!D1058,Liikennemalli!$C$6:$H$1921,6,FALSE),"ei löydy")</f>
        <v>0</v>
      </c>
      <c r="I1058" s="80">
        <v>11157</v>
      </c>
      <c r="J1058" s="52">
        <v>1</v>
      </c>
      <c r="K1058" s="52">
        <v>4904</v>
      </c>
      <c r="L1058" s="53"/>
      <c r="M1058" s="54"/>
      <c r="N1058" s="54"/>
      <c r="O1058" s="54"/>
      <c r="P1058" s="54"/>
      <c r="Q1058" s="55"/>
      <c r="R1058" s="55"/>
      <c r="S1058" s="55"/>
      <c r="T1058" s="55"/>
      <c r="U1058" s="52"/>
      <c r="V1058" s="56">
        <v>516</v>
      </c>
      <c r="W1058" s="56">
        <v>17</v>
      </c>
      <c r="X1058" s="56">
        <v>562</v>
      </c>
      <c r="Y1058" s="56">
        <f>VLOOKUP(D1058,Liikennemalli24!$D$2:$F$1804,2,FALSE)</f>
        <v>107</v>
      </c>
      <c r="Z1058" s="57">
        <f>VLOOKUP(D1058,Liikennemalli24!$D$2:$F$1804,3,FALSE)</f>
        <v>0.25</v>
      </c>
      <c r="AA1058" s="178">
        <f>IF(G1058=1,VLOOKUP(C1058,Liikennemalli!$D$6:$H$1921,2,FALSE),"-")</f>
        <v>696</v>
      </c>
      <c r="AB1058" s="197">
        <f>IF(G1058=1,VLOOKUP(C1058,Liikennemalli!$D$6:$H$1921,3,FALSE),"-")</f>
        <v>0.80184331797234998</v>
      </c>
      <c r="AC1058" s="134">
        <f>IF(E1058=1,VLOOKUP(Työfile_2024!D1058,'2015'!$F$12:$X$1887,18,FALSE),"-")</f>
        <v>1304</v>
      </c>
      <c r="AD1058" s="127">
        <f>IF(E1058=1,VLOOKUP(Työfile_2024!D1058,'2015'!$F$12:$X$1887,19,FALSE),"-")</f>
        <v>0.86</v>
      </c>
      <c r="AI1058" s="127">
        <f>IF(E1058=1,VLOOKUP(Työfile_2024!D1058,'2015'!$F$12:$AB$1887,20,FALSE),"-")</f>
        <v>0</v>
      </c>
      <c r="AJ1058" s="127">
        <f>IF(E1058=1,VLOOKUP(Työfile_2024!D1058,'2015'!$F$12:$AB$1887,21,FALSE),"-")</f>
        <v>0</v>
      </c>
      <c r="AK1058" s="127">
        <f>IF(E1058=1,VLOOKUP(Työfile_2024!D1058,'2015'!$F$12:$AB$1887,22,FALSE),"-")</f>
        <v>0</v>
      </c>
      <c r="AL1058" s="127">
        <f>IF(E1058=1,VLOOKUP(Työfile_2024!D1058,'2015'!$F$12:$AB$1887,23,FALSE),"-")</f>
        <v>0</v>
      </c>
      <c r="AM1058" s="56">
        <f>VLOOKUP(Työfile_2024!D1058,Tmatkat_20km_tarkasteltava_verk!$C$2:$D$1804,2,FALSE)</f>
        <v>189</v>
      </c>
      <c r="AN1058" s="148">
        <f t="shared" si="266"/>
        <v>0.36627906976744184</v>
      </c>
      <c r="AO1058" s="178">
        <f>IF(E1058=1,VLOOKUP(Työfile_2024!D1058,'2015'!$F$12:$AC$1887,24,FALSE),"-")</f>
        <v>59</v>
      </c>
      <c r="AP1058" s="52">
        <f>VLOOKUP(D1058,Tarkasteltava_verkko_2024_harva!$E$2:$I$1804,5,FALSE)</f>
        <v>0</v>
      </c>
      <c r="AQ1058" s="52">
        <f>VLOOKUP(D1058,Tarkasteltava_verkko_2024_harva!$E$2:$I$1804,4,FALSE)</f>
        <v>0</v>
      </c>
      <c r="AR1058" s="148">
        <v>0</v>
      </c>
      <c r="AS1058" s="170" t="str">
        <f>IFERROR(VLOOKUP(C1058,'2015'!$C$12:$AG$1887,30,FALSE),"-")</f>
        <v/>
      </c>
      <c r="AT1058" s="148">
        <v>0</v>
      </c>
      <c r="AU1058" s="170">
        <f>IFERROR(VLOOKUP(C1058,'2015'!$C$12:$AG$1887,31,FALSE),"-")</f>
        <v>0</v>
      </c>
      <c r="AV1058" s="106"/>
      <c r="AW1058" s="63">
        <f>IFERROR(VLOOKUP(C1058,Merkittävyysluokitus!$A$2:$J$1705,10,FALSE),"-")</f>
        <v>3</v>
      </c>
      <c r="AX1058" s="175">
        <f>IFERROR(VLOOKUP(C1058,Merkittävyysluokitus!$A$2:$J$1705,6,FALSE),"-")</f>
        <v>4.6532739726027401</v>
      </c>
      <c r="AY1058" s="175">
        <f>IFERROR(VLOOKUP(C1058,Merkittävyysluokitus!$A$2:$J$1705,7,FALSE),"-")</f>
        <v>2.4213333333333331</v>
      </c>
      <c r="AZ1058" s="175">
        <f>IFERROR(VLOOKUP(C1058,Merkittävyysluokitus!$A$2:$J$1705,8,FALSE),"-")</f>
        <v>1.7319406392694066</v>
      </c>
      <c r="BA1058" s="175">
        <f>IFERROR(VLOOKUP(C1058,Merkittävyysluokitus!$A$2:$J$1705,9,FALSE),"-")</f>
        <v>0.5</v>
      </c>
      <c r="BB1058" s="203"/>
      <c r="BC1058" s="203" t="str">
        <f t="shared" si="267"/>
        <v/>
      </c>
      <c r="BD1058" s="39" t="str">
        <f t="shared" si="261"/>
        <v>musta</v>
      </c>
      <c r="BE1058" s="68" t="str">
        <f t="shared" si="262"/>
        <v>musta</v>
      </c>
      <c r="BF1058" s="68" t="str">
        <f t="shared" si="263"/>
        <v>musta</v>
      </c>
      <c r="BG1058" s="68" t="str">
        <f t="shared" si="264"/>
        <v>musta</v>
      </c>
      <c r="BH1058" s="208" t="str">
        <f t="shared" si="265"/>
        <v>musta</v>
      </c>
      <c r="BI1058" s="39"/>
      <c r="BJ1058" s="39" t="str">
        <f>IF(F1058="ei löydy","uusi tie",IF(E1058=0,"tieosoite muuttunut",IF(E1058=1,VLOOKUP(D1058,'2015'!$F$12:$AL$1887,31,FALSE),"-")))</f>
        <v>musta</v>
      </c>
      <c r="BK1058" s="67" t="str">
        <f>IF(E1058=1,VLOOKUP(D1058,'2015'!$F$12:$AL$1887,32,FALSE),"-")</f>
        <v>musta</v>
      </c>
      <c r="BL1058" s="39" t="str">
        <f>IF(F1058="ei löydy","uusi tie",IF(E1058=0,"tieosoite muuttunut",IF(E1058=1,VLOOKUP(D1058,'2015'!$F$12:$AL$1887,33,FALSE),"-")))</f>
        <v>musta</v>
      </c>
      <c r="BM1058" s="39"/>
      <c r="BN1058" s="217" t="str">
        <f>VLOOKUP(D1058,'2015'!$F$12:$AL$1887,33,FALSE)</f>
        <v>musta</v>
      </c>
      <c r="BO1058" s="39"/>
      <c r="BP1058" s="115" t="s">
        <v>10</v>
      </c>
      <c r="BQ1058" s="30"/>
      <c r="BS1058" s="5"/>
      <c r="BU1058" s="37"/>
      <c r="BV1058" s="30" t="s">
        <v>10</v>
      </c>
      <c r="BX1058" t="str">
        <f>IF(E1058=1,VLOOKUP(D1058,'2015'!$F$12:$AX$1887,43,FALSE),"-")</f>
        <v>punainen</v>
      </c>
      <c r="BY1058" t="str">
        <f>IF(E1058=1,VLOOKUP(D1058,'2015'!$F$12:$AX$1887,44,FALSE),"-")</f>
        <v>musta</v>
      </c>
      <c r="BZ1058" t="str">
        <f>IF(E1058=1,VLOOKUP(D1058,'2015'!$F$12:$AX$1887,45,FALSE),"-")</f>
        <v>musta</v>
      </c>
      <c r="CA1058" s="31">
        <f t="shared" si="270"/>
        <v>12</v>
      </c>
      <c r="CB1058" s="31">
        <f t="shared" si="271"/>
        <v>10</v>
      </c>
      <c r="CC1058" s="31">
        <f t="shared" si="272"/>
        <v>1</v>
      </c>
      <c r="CD1058" s="31">
        <f t="shared" si="273"/>
        <v>1</v>
      </c>
      <c r="CE1058" s="31">
        <f t="shared" si="274"/>
        <v>0</v>
      </c>
      <c r="CO1058" s="2" t="s">
        <v>35</v>
      </c>
      <c r="CP1058" s="2" t="s">
        <v>35</v>
      </c>
    </row>
    <row r="1059" spans="1:94" ht="15.75" thickBot="1" x14ac:dyDescent="0.3">
      <c r="A1059" s="50"/>
      <c r="B1059" s="50"/>
      <c r="C1059" s="50" t="str">
        <f t="shared" si="268"/>
        <v>11159_1_1280</v>
      </c>
      <c r="D1059" s="51" t="str">
        <f t="shared" si="269"/>
        <v>11159_1</v>
      </c>
      <c r="E1059" s="224">
        <f>IFERROR(VLOOKUP(C1059,'2015'!$C$12:$D$1887,2,FALSE),0)</f>
        <v>1</v>
      </c>
      <c r="F1059" s="51">
        <f>IFERROR(K1059-IFERROR(VLOOKUP(D1059,'2015'!$F$12:$I$1887,4,FALSE),"ei löydy"),"ei löydy")</f>
        <v>0</v>
      </c>
      <c r="G1059" s="224">
        <f>IFERROR(VLOOKUP(Työfile_2024!C1059,Liikennemalli!$D$6:$G$1921,4,FALSE),0)</f>
        <v>1</v>
      </c>
      <c r="H1059" s="225">
        <f>K1059-IFERROR(VLOOKUP(Työfile_2024!D1059,Liikennemalli!$C$6:$H$1921,6,FALSE),"ei löydy")</f>
        <v>0</v>
      </c>
      <c r="I1059" s="80">
        <v>11159</v>
      </c>
      <c r="J1059" s="52">
        <v>1</v>
      </c>
      <c r="K1059" s="52">
        <v>1280</v>
      </c>
      <c r="L1059" s="53"/>
      <c r="M1059" s="54"/>
      <c r="N1059" s="54"/>
      <c r="O1059" s="54"/>
      <c r="P1059" s="54"/>
      <c r="Q1059" s="55"/>
      <c r="R1059" s="55"/>
      <c r="S1059" s="55"/>
      <c r="T1059" s="55"/>
      <c r="U1059" s="52"/>
      <c r="V1059" s="56">
        <v>91</v>
      </c>
      <c r="W1059" s="56">
        <v>1</v>
      </c>
      <c r="X1059" s="56">
        <v>95</v>
      </c>
      <c r="Y1059" s="56">
        <f>VLOOKUP(D1059,Liikennemalli24!$D$2:$F$1804,2,FALSE)</f>
        <v>815</v>
      </c>
      <c r="Z1059" s="57">
        <f>VLOOKUP(D1059,Liikennemalli24!$D$2:$F$1804,3,FALSE)</f>
        <v>0.60199999999999998</v>
      </c>
      <c r="AA1059" s="178">
        <f>IF(G1059=1,VLOOKUP(C1059,Liikennemalli!$D$6:$H$1921,2,FALSE),"-")</f>
        <v>0</v>
      </c>
      <c r="AB1059" s="197">
        <f>IF(G1059=1,VLOOKUP(C1059,Liikennemalli!$D$6:$H$1921,3,FALSE),"-")</f>
        <v>0</v>
      </c>
      <c r="AC1059" s="134">
        <f>IF(E1059=1,VLOOKUP(Työfile_2024!D1059,'2015'!$F$12:$X$1887,18,FALSE),"-")</f>
        <v>0</v>
      </c>
      <c r="AD1059" s="127">
        <f>IF(E1059=1,VLOOKUP(Työfile_2024!D1059,'2015'!$F$12:$X$1887,19,FALSE),"-")</f>
        <v>0</v>
      </c>
      <c r="AI1059" s="127">
        <f>IF(E1059=1,VLOOKUP(Työfile_2024!D1059,'2015'!$F$12:$AB$1887,20,FALSE),"-")</f>
        <v>0</v>
      </c>
      <c r="AJ1059" s="127">
        <f>IF(E1059=1,VLOOKUP(Työfile_2024!D1059,'2015'!$F$12:$AB$1887,21,FALSE),"-")</f>
        <v>0</v>
      </c>
      <c r="AK1059" s="127">
        <f>IF(E1059=1,VLOOKUP(Työfile_2024!D1059,'2015'!$F$12:$AB$1887,22,FALSE),"-")</f>
        <v>0</v>
      </c>
      <c r="AL1059" s="127">
        <f>IF(E1059=1,VLOOKUP(Työfile_2024!D1059,'2015'!$F$12:$AB$1887,23,FALSE),"-")</f>
        <v>0</v>
      </c>
      <c r="AM1059" s="56">
        <f>VLOOKUP(Työfile_2024!D1059,Tmatkat_20km_tarkasteltava_verk!$C$2:$D$1804,2,FALSE)</f>
        <v>3</v>
      </c>
      <c r="AN1059" s="148">
        <f t="shared" si="266"/>
        <v>3.2967032967032968E-2</v>
      </c>
      <c r="AO1059" s="178">
        <f>IF(E1059=1,VLOOKUP(Työfile_2024!D1059,'2015'!$F$12:$AC$1887,24,FALSE),"-")</f>
        <v>1</v>
      </c>
      <c r="AP1059" s="52">
        <f>VLOOKUP(D1059,Tarkasteltava_verkko_2024_harva!$E$2:$I$1804,5,FALSE)</f>
        <v>0</v>
      </c>
      <c r="AQ1059" s="52">
        <f>VLOOKUP(D1059,Tarkasteltava_verkko_2024_harva!$E$2:$I$1804,4,FALSE)</f>
        <v>0</v>
      </c>
      <c r="AR1059" s="148">
        <v>0</v>
      </c>
      <c r="AS1059" s="170" t="str">
        <f>IFERROR(VLOOKUP(C1059,'2015'!$C$12:$AG$1887,30,FALSE),"-")</f>
        <v/>
      </c>
      <c r="AT1059" s="148">
        <v>0.39296874999999998</v>
      </c>
      <c r="AU1059" s="170">
        <f>IFERROR(VLOOKUP(C1059,'2015'!$C$12:$AG$1887,31,FALSE),"-")</f>
        <v>0</v>
      </c>
      <c r="AV1059" s="106"/>
      <c r="AW1059" s="63">
        <f>IFERROR(VLOOKUP(C1059,Merkittävyysluokitus!$A$2:$J$1705,10,FALSE),"-")</f>
        <v>4</v>
      </c>
      <c r="AX1059" s="175">
        <f>IFERROR(VLOOKUP(C1059,Merkittävyysluokitus!$A$2:$J$1705,6,FALSE),"-")</f>
        <v>1.179849315068493</v>
      </c>
      <c r="AY1059" s="175">
        <f>IFERROR(VLOOKUP(C1059,Merkittävyysluokitus!$A$2:$J$1705,7,FALSE),"-")</f>
        <v>0.29299999999999998</v>
      </c>
      <c r="AZ1059" s="175">
        <f>IFERROR(VLOOKUP(C1059,Merkittävyysluokitus!$A$2:$J$1705,8,FALSE),"-")</f>
        <v>0.38684931506849313</v>
      </c>
      <c r="BA1059" s="175">
        <f>IFERROR(VLOOKUP(C1059,Merkittävyysluokitus!$A$2:$J$1705,9,FALSE),"-")</f>
        <v>0.5</v>
      </c>
      <c r="BB1059" s="203"/>
      <c r="BC1059" s="203" t="str">
        <f t="shared" si="267"/>
        <v/>
      </c>
      <c r="BD1059" s="39" t="str">
        <f t="shared" si="261"/>
        <v>musta</v>
      </c>
      <c r="BE1059" s="68" t="str">
        <f t="shared" si="262"/>
        <v>musta</v>
      </c>
      <c r="BF1059" s="68" t="str">
        <f t="shared" si="263"/>
        <v>musta</v>
      </c>
      <c r="BG1059" s="68" t="str">
        <f t="shared" si="264"/>
        <v>musta</v>
      </c>
      <c r="BH1059" s="208" t="str">
        <f t="shared" si="265"/>
        <v>musta</v>
      </c>
      <c r="BI1059" s="39"/>
      <c r="BJ1059" s="39" t="str">
        <f>IF(F1059="ei löydy","uusi tie",IF(E1059=0,"tieosoite muuttunut",IF(E1059=1,VLOOKUP(D1059,'2015'!$F$12:$AL$1887,31,FALSE),"-")))</f>
        <v>musta</v>
      </c>
      <c r="BK1059" s="67" t="str">
        <f>IF(E1059=1,VLOOKUP(D1059,'2015'!$F$12:$AL$1887,32,FALSE),"-")</f>
        <v>musta</v>
      </c>
      <c r="BL1059" s="39" t="str">
        <f>IF(F1059="ei löydy","uusi tie",IF(E1059=0,"tieosoite muuttunut",IF(E1059=1,VLOOKUP(D1059,'2015'!$F$12:$AL$1887,33,FALSE),"-")))</f>
        <v>musta</v>
      </c>
      <c r="BM1059" s="39"/>
      <c r="BN1059" s="217" t="str">
        <f>VLOOKUP(D1059,'2015'!$F$12:$AL$1887,33,FALSE)</f>
        <v>musta</v>
      </c>
      <c r="BO1059" s="39"/>
      <c r="BP1059" s="115" t="s">
        <v>10</v>
      </c>
      <c r="BQ1059" s="30"/>
      <c r="BS1059" s="5"/>
      <c r="BU1059" s="37"/>
      <c r="BV1059" s="30" t="s">
        <v>10</v>
      </c>
      <c r="BX1059" t="str">
        <f>IF(E1059=1,VLOOKUP(D1059,'2015'!$F$12:$AX$1887,43,FALSE),"-")</f>
        <v>musta</v>
      </c>
      <c r="BY1059" t="str">
        <f>IF(E1059=1,VLOOKUP(D1059,'2015'!$F$12:$AX$1887,44,FALSE),"-")</f>
        <v>musta</v>
      </c>
      <c r="BZ1059" t="str">
        <f>IF(E1059=1,VLOOKUP(D1059,'2015'!$F$12:$AX$1887,45,FALSE),"-")</f>
        <v>musta</v>
      </c>
      <c r="CA1059" s="31">
        <f t="shared" si="270"/>
        <v>0</v>
      </c>
      <c r="CB1059" s="31">
        <f t="shared" si="271"/>
        <v>0</v>
      </c>
      <c r="CC1059" s="31">
        <f t="shared" si="272"/>
        <v>0</v>
      </c>
      <c r="CD1059" s="31">
        <f t="shared" si="273"/>
        <v>0</v>
      </c>
      <c r="CE1059" s="31">
        <f t="shared" si="274"/>
        <v>0</v>
      </c>
      <c r="CO1059" s="2" t="s">
        <v>35</v>
      </c>
      <c r="CP1059" s="2" t="s">
        <v>35</v>
      </c>
    </row>
    <row r="1060" spans="1:94" ht="15.75" thickBot="1" x14ac:dyDescent="0.3">
      <c r="A1060" s="50"/>
      <c r="B1060" s="50"/>
      <c r="C1060" s="50" t="str">
        <f t="shared" si="268"/>
        <v>11161_1_9091</v>
      </c>
      <c r="D1060" s="51" t="str">
        <f t="shared" si="269"/>
        <v>11161_1</v>
      </c>
      <c r="E1060" s="224">
        <f>IFERROR(VLOOKUP(C1060,'2015'!$C$12:$D$1887,2,FALSE),0)</f>
        <v>1</v>
      </c>
      <c r="F1060" s="51">
        <f>IFERROR(K1060-IFERROR(VLOOKUP(D1060,'2015'!$F$12:$I$1887,4,FALSE),"ei löydy"),"ei löydy")</f>
        <v>0</v>
      </c>
      <c r="G1060" s="224">
        <f>IFERROR(VLOOKUP(Työfile_2024!C1060,Liikennemalli!$D$6:$G$1921,4,FALSE),0)</f>
        <v>1</v>
      </c>
      <c r="H1060" s="225">
        <f>K1060-IFERROR(VLOOKUP(Työfile_2024!D1060,Liikennemalli!$C$6:$H$1921,6,FALSE),"ei löydy")</f>
        <v>0</v>
      </c>
      <c r="I1060" s="80">
        <v>11161</v>
      </c>
      <c r="J1060" s="52">
        <v>1</v>
      </c>
      <c r="K1060" s="52">
        <v>9091</v>
      </c>
      <c r="L1060" s="53"/>
      <c r="M1060" s="54"/>
      <c r="N1060" s="54"/>
      <c r="O1060" s="54"/>
      <c r="P1060" s="54"/>
      <c r="Q1060" s="55"/>
      <c r="R1060" s="55"/>
      <c r="S1060" s="55"/>
      <c r="T1060" s="55"/>
      <c r="U1060" s="52"/>
      <c r="V1060" s="56">
        <v>70</v>
      </c>
      <c r="W1060" s="56">
        <v>4</v>
      </c>
      <c r="X1060" s="56">
        <v>68</v>
      </c>
      <c r="Y1060" s="56">
        <f>VLOOKUP(D1060,Liikennemalli24!$D$2:$F$1804,2,FALSE)</f>
        <v>2272</v>
      </c>
      <c r="Z1060" s="57">
        <f>VLOOKUP(D1060,Liikennemalli24!$D$2:$F$1804,3,FALSE)</f>
        <v>0.85499999999999998</v>
      </c>
      <c r="AA1060" s="178">
        <f>IF(G1060=1,VLOOKUP(C1060,Liikennemalli!$D$6:$H$1921,2,FALSE),"-")</f>
        <v>0</v>
      </c>
      <c r="AB1060" s="197">
        <f>IF(G1060=1,VLOOKUP(C1060,Liikennemalli!$D$6:$H$1921,3,FALSE),"-")</f>
        <v>0</v>
      </c>
      <c r="AC1060" s="134">
        <f>IF(E1060=1,VLOOKUP(Työfile_2024!D1060,'2015'!$F$12:$X$1887,18,FALSE),"-")</f>
        <v>25</v>
      </c>
      <c r="AD1060" s="127">
        <f>IF(E1060=1,VLOOKUP(Työfile_2024!D1060,'2015'!$F$12:$X$1887,19,FALSE),"-")</f>
        <v>0.36</v>
      </c>
      <c r="AI1060" s="127">
        <f>IF(E1060=1,VLOOKUP(Työfile_2024!D1060,'2015'!$F$12:$AB$1887,20,FALSE),"-")</f>
        <v>0</v>
      </c>
      <c r="AJ1060" s="127">
        <f>IF(E1060=1,VLOOKUP(Työfile_2024!D1060,'2015'!$F$12:$AB$1887,21,FALSE),"-")</f>
        <v>0</v>
      </c>
      <c r="AK1060" s="127">
        <f>IF(E1060=1,VLOOKUP(Työfile_2024!D1060,'2015'!$F$12:$AB$1887,22,FALSE),"-")</f>
        <v>0</v>
      </c>
      <c r="AL1060" s="127">
        <f>IF(E1060=1,VLOOKUP(Työfile_2024!D1060,'2015'!$F$12:$AB$1887,23,FALSE),"-")</f>
        <v>0</v>
      </c>
      <c r="AM1060" s="56">
        <f>VLOOKUP(Työfile_2024!D1060,Tmatkat_20km_tarkasteltava_verk!$C$2:$D$1804,2,FALSE)</f>
        <v>17</v>
      </c>
      <c r="AN1060" s="148">
        <f t="shared" si="266"/>
        <v>0.24285714285714285</v>
      </c>
      <c r="AO1060" s="178">
        <f>IF(E1060=1,VLOOKUP(Työfile_2024!D1060,'2015'!$F$12:$AC$1887,24,FALSE),"-")</f>
        <v>1</v>
      </c>
      <c r="AP1060" s="52">
        <f>VLOOKUP(D1060,Tarkasteltava_verkko_2024_harva!$E$2:$I$1804,5,FALSE)</f>
        <v>0</v>
      </c>
      <c r="AQ1060" s="52">
        <f>VLOOKUP(D1060,Tarkasteltava_verkko_2024_harva!$E$2:$I$1804,4,FALSE)</f>
        <v>0</v>
      </c>
      <c r="AR1060" s="148">
        <v>0</v>
      </c>
      <c r="AS1060" s="170" t="str">
        <f>IFERROR(VLOOKUP(C1060,'2015'!$C$12:$AG$1887,30,FALSE),"-")</f>
        <v/>
      </c>
      <c r="AT1060" s="148">
        <v>0</v>
      </c>
      <c r="AU1060" s="170">
        <f>IFERROR(VLOOKUP(C1060,'2015'!$C$12:$AG$1887,31,FALSE),"-")</f>
        <v>0</v>
      </c>
      <c r="AV1060" s="106"/>
      <c r="AW1060" s="63">
        <f>IFERROR(VLOOKUP(C1060,Merkittävyysluokitus!$A$2:$J$1705,10,FALSE),"-")</f>
        <v>4</v>
      </c>
      <c r="AX1060" s="175">
        <f>IFERROR(VLOOKUP(C1060,Merkittävyysluokitus!$A$2:$J$1705,6,FALSE),"-")</f>
        <v>2.0345281582952817</v>
      </c>
      <c r="AY1060" s="175">
        <f>IFERROR(VLOOKUP(C1060,Merkittävyysluokitus!$A$2:$J$1705,7,FALSE),"-")</f>
        <v>0.27666666666666667</v>
      </c>
      <c r="AZ1060" s="175">
        <f>IFERROR(VLOOKUP(C1060,Merkittävyysluokitus!$A$2:$J$1705,8,FALSE),"-")</f>
        <v>1.2578614916286148</v>
      </c>
      <c r="BA1060" s="175">
        <f>IFERROR(VLOOKUP(C1060,Merkittävyysluokitus!$A$2:$J$1705,9,FALSE),"-")</f>
        <v>0.5</v>
      </c>
      <c r="BB1060" s="203"/>
      <c r="BC1060" s="203" t="str">
        <f t="shared" si="267"/>
        <v>muutos</v>
      </c>
      <c r="BD1060" s="39" t="str">
        <f t="shared" si="261"/>
        <v>punainen</v>
      </c>
      <c r="BE1060" s="68" t="str">
        <f t="shared" si="262"/>
        <v>punainen</v>
      </c>
      <c r="BF1060" s="68" t="str">
        <f t="shared" si="263"/>
        <v>punainen</v>
      </c>
      <c r="BG1060" s="68" t="str">
        <f t="shared" si="264"/>
        <v>punainen</v>
      </c>
      <c r="BH1060" s="208" t="str">
        <f t="shared" si="265"/>
        <v>musta</v>
      </c>
      <c r="BI1060" s="39"/>
      <c r="BJ1060" s="39" t="str">
        <f>IF(F1060="ei löydy","uusi tie",IF(E1060=0,"tieosoite muuttunut",IF(E1060=1,VLOOKUP(D1060,'2015'!$F$12:$AL$1887,31,FALSE),"-")))</f>
        <v>musta</v>
      </c>
      <c r="BK1060" s="67" t="str">
        <f>IF(E1060=1,VLOOKUP(D1060,'2015'!$F$12:$AL$1887,32,FALSE),"-")</f>
        <v>musta</v>
      </c>
      <c r="BL1060" s="39" t="str">
        <f>IF(F1060="ei löydy","uusi tie",IF(E1060=0,"tieosoite muuttunut",IF(E1060=1,VLOOKUP(D1060,'2015'!$F$12:$AL$1887,33,FALSE),"-")))</f>
        <v>musta</v>
      </c>
      <c r="BM1060" s="39"/>
      <c r="BN1060" s="217" t="str">
        <f>VLOOKUP(D1060,'2015'!$F$12:$AL$1887,33,FALSE)</f>
        <v>musta</v>
      </c>
      <c r="BO1060" s="39"/>
      <c r="BP1060" s="115" t="s">
        <v>10</v>
      </c>
      <c r="BQ1060" s="30"/>
      <c r="BS1060" s="5"/>
      <c r="BU1060" s="37"/>
      <c r="BV1060" s="30" t="s">
        <v>10</v>
      </c>
      <c r="BX1060" t="str">
        <f>IF(E1060=1,VLOOKUP(D1060,'2015'!$F$12:$AX$1887,43,FALSE),"-")</f>
        <v>musta</v>
      </c>
      <c r="BY1060" t="str">
        <f>IF(E1060=1,VLOOKUP(D1060,'2015'!$F$12:$AX$1887,44,FALSE),"-")</f>
        <v>musta</v>
      </c>
      <c r="BZ1060" t="str">
        <f>IF(E1060=1,VLOOKUP(D1060,'2015'!$F$12:$AX$1887,45,FALSE),"-")</f>
        <v>musta</v>
      </c>
      <c r="CA1060" s="31">
        <f t="shared" si="270"/>
        <v>0</v>
      </c>
      <c r="CB1060" s="31">
        <f t="shared" si="271"/>
        <v>0</v>
      </c>
      <c r="CC1060" s="31">
        <f t="shared" si="272"/>
        <v>0</v>
      </c>
      <c r="CD1060" s="31">
        <f t="shared" si="273"/>
        <v>0</v>
      </c>
      <c r="CE1060" s="31">
        <f t="shared" si="274"/>
        <v>0</v>
      </c>
      <c r="CO1060" s="2" t="s">
        <v>35</v>
      </c>
      <c r="CP1060" s="2" t="s">
        <v>35</v>
      </c>
    </row>
    <row r="1061" spans="1:94" ht="15.75" thickBot="1" x14ac:dyDescent="0.3">
      <c r="A1061" s="50"/>
      <c r="B1061" s="50"/>
      <c r="C1061" s="50" t="str">
        <f t="shared" si="268"/>
        <v>11162_1_6006</v>
      </c>
      <c r="D1061" s="51" t="str">
        <f t="shared" si="269"/>
        <v>11162_1</v>
      </c>
      <c r="E1061" s="224">
        <f>IFERROR(VLOOKUP(C1061,'2015'!$C$12:$D$1887,2,FALSE),0)</f>
        <v>1</v>
      </c>
      <c r="F1061" s="51">
        <f>IFERROR(K1061-IFERROR(VLOOKUP(D1061,'2015'!$F$12:$I$1887,4,FALSE),"ei löydy"),"ei löydy")</f>
        <v>0</v>
      </c>
      <c r="G1061" s="224">
        <f>IFERROR(VLOOKUP(Työfile_2024!C1061,Liikennemalli!$D$6:$G$1921,4,FALSE),0)</f>
        <v>1</v>
      </c>
      <c r="H1061" s="225">
        <f>K1061-IFERROR(VLOOKUP(Työfile_2024!D1061,Liikennemalli!$C$6:$H$1921,6,FALSE),"ei löydy")</f>
        <v>0</v>
      </c>
      <c r="I1061" s="80">
        <v>11162</v>
      </c>
      <c r="J1061" s="52">
        <v>1</v>
      </c>
      <c r="K1061" s="52">
        <v>6006</v>
      </c>
      <c r="L1061" s="53"/>
      <c r="M1061" s="54"/>
      <c r="N1061" s="54"/>
      <c r="O1061" s="54"/>
      <c r="P1061" s="54"/>
      <c r="Q1061" s="55"/>
      <c r="R1061" s="55"/>
      <c r="S1061" s="55"/>
      <c r="T1061" s="55"/>
      <c r="U1061" s="52"/>
      <c r="V1061" s="56">
        <v>39</v>
      </c>
      <c r="W1061" s="56">
        <v>1</v>
      </c>
      <c r="X1061" s="56">
        <v>36</v>
      </c>
      <c r="Y1061" s="56">
        <f>VLOOKUP(D1061,Liikennemalli24!$D$2:$F$1804,2,FALSE)</f>
        <v>1283</v>
      </c>
      <c r="Z1061" s="57">
        <f>VLOOKUP(D1061,Liikennemalli24!$D$2:$F$1804,3,FALSE)</f>
        <v>0.68</v>
      </c>
      <c r="AA1061" s="178">
        <f>IF(G1061=1,VLOOKUP(C1061,Liikennemalli!$D$6:$H$1921,2,FALSE),"-")</f>
        <v>0</v>
      </c>
      <c r="AB1061" s="197">
        <f>IF(G1061=1,VLOOKUP(C1061,Liikennemalli!$D$6:$H$1921,3,FALSE),"-")</f>
        <v>0</v>
      </c>
      <c r="AC1061" s="134">
        <f>IF(E1061=1,VLOOKUP(Työfile_2024!D1061,'2015'!$F$12:$X$1887,18,FALSE),"-")</f>
        <v>23</v>
      </c>
      <c r="AD1061" s="127">
        <f>IF(E1061=1,VLOOKUP(Työfile_2024!D1061,'2015'!$F$12:$X$1887,19,FALSE),"-")</f>
        <v>0.63</v>
      </c>
      <c r="AI1061" s="127">
        <f>IF(E1061=1,VLOOKUP(Työfile_2024!D1061,'2015'!$F$12:$AB$1887,20,FALSE),"-")</f>
        <v>0</v>
      </c>
      <c r="AJ1061" s="127">
        <f>IF(E1061=1,VLOOKUP(Työfile_2024!D1061,'2015'!$F$12:$AB$1887,21,FALSE),"-")</f>
        <v>0</v>
      </c>
      <c r="AK1061" s="127">
        <f>IF(E1061=1,VLOOKUP(Työfile_2024!D1061,'2015'!$F$12:$AB$1887,22,FALSE),"-")</f>
        <v>0</v>
      </c>
      <c r="AL1061" s="127">
        <f>IF(E1061=1,VLOOKUP(Työfile_2024!D1061,'2015'!$F$12:$AB$1887,23,FALSE),"-")</f>
        <v>0</v>
      </c>
      <c r="AM1061" s="56">
        <f>VLOOKUP(Työfile_2024!D1061,Tmatkat_20km_tarkasteltava_verk!$C$2:$D$1804,2,FALSE)</f>
        <v>9</v>
      </c>
      <c r="AN1061" s="148">
        <f t="shared" si="266"/>
        <v>0.23076923076923078</v>
      </c>
      <c r="AO1061" s="178">
        <f>IF(E1061=1,VLOOKUP(Työfile_2024!D1061,'2015'!$F$12:$AC$1887,24,FALSE),"-")</f>
        <v>1</v>
      </c>
      <c r="AP1061" s="52">
        <f>VLOOKUP(D1061,Tarkasteltava_verkko_2024_harva!$E$2:$I$1804,5,FALSE)</f>
        <v>0</v>
      </c>
      <c r="AQ1061" s="52">
        <f>VLOOKUP(D1061,Tarkasteltava_verkko_2024_harva!$E$2:$I$1804,4,FALSE)</f>
        <v>0</v>
      </c>
      <c r="AR1061" s="148">
        <v>0</v>
      </c>
      <c r="AS1061" s="170" t="str">
        <f>IFERROR(VLOOKUP(C1061,'2015'!$C$12:$AG$1887,30,FALSE),"-")</f>
        <v/>
      </c>
      <c r="AT1061" s="148">
        <v>0</v>
      </c>
      <c r="AU1061" s="170">
        <f>IFERROR(VLOOKUP(C1061,'2015'!$C$12:$AG$1887,31,FALSE),"-")</f>
        <v>0</v>
      </c>
      <c r="AV1061" s="106"/>
      <c r="AW1061" s="63">
        <f>IFERROR(VLOOKUP(C1061,Merkittävyysluokitus!$A$2:$J$1705,10,FALSE),"-")</f>
        <v>4</v>
      </c>
      <c r="AX1061" s="175">
        <f>IFERROR(VLOOKUP(C1061,Merkittävyysluokitus!$A$2:$J$1705,6,FALSE),"-")</f>
        <v>1.3812009132420089</v>
      </c>
      <c r="AY1061" s="175">
        <f>IFERROR(VLOOKUP(C1061,Merkittävyysluokitus!$A$2:$J$1705,7,FALSE),"-")</f>
        <v>0.15033333333333332</v>
      </c>
      <c r="AZ1061" s="175">
        <f>IFERROR(VLOOKUP(C1061,Merkittävyysluokitus!$A$2:$J$1705,8,FALSE),"-")</f>
        <v>0.39753424657534242</v>
      </c>
      <c r="BA1061" s="175">
        <f>IFERROR(VLOOKUP(C1061,Merkittävyysluokitus!$A$2:$J$1705,9,FALSE),"-")</f>
        <v>0.83333333333333326</v>
      </c>
      <c r="BB1061" s="203"/>
      <c r="BC1061" s="203" t="str">
        <f t="shared" si="267"/>
        <v/>
      </c>
      <c r="BD1061" s="39" t="str">
        <f t="shared" si="261"/>
        <v>musta</v>
      </c>
      <c r="BE1061" s="68" t="str">
        <f t="shared" si="262"/>
        <v>punainen</v>
      </c>
      <c r="BF1061" s="68" t="str">
        <f t="shared" si="263"/>
        <v>musta</v>
      </c>
      <c r="BG1061" s="68" t="str">
        <f t="shared" si="264"/>
        <v>musta</v>
      </c>
      <c r="BH1061" s="208" t="str">
        <f t="shared" si="265"/>
        <v>musta</v>
      </c>
      <c r="BI1061" s="39"/>
      <c r="BJ1061" s="39" t="str">
        <f>IF(F1061="ei löydy","uusi tie",IF(E1061=0,"tieosoite muuttunut",IF(E1061=1,VLOOKUP(D1061,'2015'!$F$12:$AL$1887,31,FALSE),"-")))</f>
        <v>musta</v>
      </c>
      <c r="BK1061" s="67" t="str">
        <f>IF(E1061=1,VLOOKUP(D1061,'2015'!$F$12:$AL$1887,32,FALSE),"-")</f>
        <v>musta</v>
      </c>
      <c r="BL1061" s="39" t="str">
        <f>IF(F1061="ei löydy","uusi tie",IF(E1061=0,"tieosoite muuttunut",IF(E1061=1,VLOOKUP(D1061,'2015'!$F$12:$AL$1887,33,FALSE),"-")))</f>
        <v>musta</v>
      </c>
      <c r="BM1061" s="39"/>
      <c r="BN1061" s="217" t="str">
        <f>VLOOKUP(D1061,'2015'!$F$12:$AL$1887,33,FALSE)</f>
        <v>musta</v>
      </c>
      <c r="BO1061" s="39"/>
      <c r="BP1061" s="115" t="s">
        <v>10</v>
      </c>
      <c r="BQ1061" s="30"/>
      <c r="BS1061" s="5"/>
      <c r="BU1061" s="37"/>
      <c r="BV1061" s="30" t="s">
        <v>10</v>
      </c>
      <c r="BX1061" t="str">
        <f>IF(E1061=1,VLOOKUP(D1061,'2015'!$F$12:$AX$1887,43,FALSE),"-")</f>
        <v>musta</v>
      </c>
      <c r="BY1061" t="str">
        <f>IF(E1061=1,VLOOKUP(D1061,'2015'!$F$12:$AX$1887,44,FALSE),"-")</f>
        <v>musta</v>
      </c>
      <c r="BZ1061" t="str">
        <f>IF(E1061=1,VLOOKUP(D1061,'2015'!$F$12:$AX$1887,45,FALSE),"-")</f>
        <v>musta</v>
      </c>
      <c r="CA1061" s="31">
        <f t="shared" si="270"/>
        <v>10</v>
      </c>
      <c r="CB1061" s="31">
        <f t="shared" si="271"/>
        <v>10</v>
      </c>
      <c r="CC1061" s="31">
        <f t="shared" si="272"/>
        <v>0</v>
      </c>
      <c r="CD1061" s="31">
        <f t="shared" si="273"/>
        <v>0</v>
      </c>
      <c r="CE1061" s="31">
        <f t="shared" si="274"/>
        <v>0</v>
      </c>
      <c r="CO1061" s="2" t="s">
        <v>35</v>
      </c>
      <c r="CP1061" s="2" t="s">
        <v>35</v>
      </c>
    </row>
    <row r="1062" spans="1:94" ht="15.75" thickBot="1" x14ac:dyDescent="0.3">
      <c r="A1062" s="50"/>
      <c r="B1062" s="50"/>
      <c r="C1062" s="50" t="str">
        <f t="shared" si="268"/>
        <v>11163_1_7166</v>
      </c>
      <c r="D1062" s="51" t="str">
        <f t="shared" si="269"/>
        <v>11163_1</v>
      </c>
      <c r="E1062" s="224">
        <f>IFERROR(VLOOKUP(C1062,'2015'!$C$12:$D$1887,2,FALSE),0)</f>
        <v>1</v>
      </c>
      <c r="F1062" s="51">
        <f>IFERROR(K1062-IFERROR(VLOOKUP(D1062,'2015'!$F$12:$I$1887,4,FALSE),"ei löydy"),"ei löydy")</f>
        <v>0</v>
      </c>
      <c r="G1062" s="224">
        <f>IFERROR(VLOOKUP(Työfile_2024!C1062,Liikennemalli!$D$6:$G$1921,4,FALSE),0)</f>
        <v>1</v>
      </c>
      <c r="H1062" s="225">
        <f>K1062-IFERROR(VLOOKUP(Työfile_2024!D1062,Liikennemalli!$C$6:$H$1921,6,FALSE),"ei löydy")</f>
        <v>0</v>
      </c>
      <c r="I1062" s="80">
        <v>11163</v>
      </c>
      <c r="J1062" s="52">
        <v>1</v>
      </c>
      <c r="K1062" s="52">
        <v>7166</v>
      </c>
      <c r="L1062" s="53"/>
      <c r="M1062" s="54"/>
      <c r="N1062" s="54"/>
      <c r="O1062" s="54"/>
      <c r="P1062" s="54"/>
      <c r="Q1062" s="55"/>
      <c r="R1062" s="55"/>
      <c r="S1062" s="55"/>
      <c r="T1062" s="55"/>
      <c r="U1062" s="52"/>
      <c r="V1062" s="56">
        <v>100</v>
      </c>
      <c r="W1062" s="56">
        <v>8</v>
      </c>
      <c r="X1062" s="56">
        <v>91</v>
      </c>
      <c r="Y1062" s="56">
        <f>VLOOKUP(D1062,Liikennemalli24!$D$2:$F$1804,2,FALSE)</f>
        <v>136</v>
      </c>
      <c r="Z1062" s="57">
        <f>VLOOKUP(D1062,Liikennemalli24!$D$2:$F$1804,3,FALSE)</f>
        <v>0.29899999999999999</v>
      </c>
      <c r="AA1062" s="178">
        <f>IF(G1062=1,VLOOKUP(C1062,Liikennemalli!$D$6:$H$1921,2,FALSE),"-")</f>
        <v>0</v>
      </c>
      <c r="AB1062" s="197">
        <f>IF(G1062=1,VLOOKUP(C1062,Liikennemalli!$D$6:$H$1921,3,FALSE),"-")</f>
        <v>0</v>
      </c>
      <c r="AC1062" s="134">
        <f>IF(E1062=1,VLOOKUP(Työfile_2024!D1062,'2015'!$F$12:$X$1887,18,FALSE),"-")</f>
        <v>35</v>
      </c>
      <c r="AD1062" s="127">
        <f>IF(E1062=1,VLOOKUP(Työfile_2024!D1062,'2015'!$F$12:$X$1887,19,FALSE),"-")</f>
        <v>0.77</v>
      </c>
      <c r="AI1062" s="127">
        <f>IF(E1062=1,VLOOKUP(Työfile_2024!D1062,'2015'!$F$12:$AB$1887,20,FALSE),"-")</f>
        <v>0</v>
      </c>
      <c r="AJ1062" s="127">
        <f>IF(E1062=1,VLOOKUP(Työfile_2024!D1062,'2015'!$F$12:$AB$1887,21,FALSE),"-")</f>
        <v>0</v>
      </c>
      <c r="AK1062" s="127">
        <f>IF(E1062=1,VLOOKUP(Työfile_2024!D1062,'2015'!$F$12:$AB$1887,22,FALSE),"-")</f>
        <v>0</v>
      </c>
      <c r="AL1062" s="127">
        <f>IF(E1062=1,VLOOKUP(Työfile_2024!D1062,'2015'!$F$12:$AB$1887,23,FALSE),"-")</f>
        <v>0</v>
      </c>
      <c r="AM1062" s="56">
        <f>VLOOKUP(Työfile_2024!D1062,Tmatkat_20km_tarkasteltava_verk!$C$2:$D$1804,2,FALSE)</f>
        <v>8</v>
      </c>
      <c r="AN1062" s="148">
        <f t="shared" si="266"/>
        <v>0.08</v>
      </c>
      <c r="AO1062" s="178">
        <f>IF(E1062=1,VLOOKUP(Työfile_2024!D1062,'2015'!$F$12:$AC$1887,24,FALSE),"-")</f>
        <v>7</v>
      </c>
      <c r="AP1062" s="52">
        <f>VLOOKUP(D1062,Tarkasteltava_verkko_2024_harva!$E$2:$I$1804,5,FALSE)</f>
        <v>0</v>
      </c>
      <c r="AQ1062" s="52">
        <f>VLOOKUP(D1062,Tarkasteltava_verkko_2024_harva!$E$2:$I$1804,4,FALSE)</f>
        <v>0</v>
      </c>
      <c r="AR1062" s="148">
        <v>0</v>
      </c>
      <c r="AS1062" s="170" t="str">
        <f>IFERROR(VLOOKUP(C1062,'2015'!$C$12:$AG$1887,30,FALSE),"-")</f>
        <v/>
      </c>
      <c r="AT1062" s="148">
        <v>0</v>
      </c>
      <c r="AU1062" s="170">
        <f>IFERROR(VLOOKUP(C1062,'2015'!$C$12:$AG$1887,31,FALSE),"-")</f>
        <v>0</v>
      </c>
      <c r="AV1062" s="106"/>
      <c r="AW1062" s="63">
        <f>IFERROR(VLOOKUP(C1062,Merkittävyysluokitus!$A$2:$J$1705,10,FALSE),"-")</f>
        <v>4</v>
      </c>
      <c r="AX1062" s="175">
        <f>IFERROR(VLOOKUP(C1062,Merkittävyysluokitus!$A$2:$J$1705,6,FALSE),"-")</f>
        <v>2.2718264840182645</v>
      </c>
      <c r="AY1062" s="175">
        <f>IFERROR(VLOOKUP(C1062,Merkittävyysluokitus!$A$2:$J$1705,7,FALSE),"-")</f>
        <v>0.32999999999999996</v>
      </c>
      <c r="AZ1062" s="175">
        <f>IFERROR(VLOOKUP(C1062,Merkittävyysluokitus!$A$2:$J$1705,8,FALSE),"-")</f>
        <v>0.77515981735159811</v>
      </c>
      <c r="BA1062" s="175">
        <f>IFERROR(VLOOKUP(C1062,Merkittävyysluokitus!$A$2:$J$1705,9,FALSE),"-")</f>
        <v>1.1666666666666665</v>
      </c>
      <c r="BB1062" s="203"/>
      <c r="BC1062" s="203" t="str">
        <f t="shared" si="267"/>
        <v/>
      </c>
      <c r="BD1062" s="39" t="str">
        <f t="shared" si="261"/>
        <v>musta</v>
      </c>
      <c r="BE1062" s="68" t="str">
        <f t="shared" si="262"/>
        <v>musta</v>
      </c>
      <c r="BF1062" s="68" t="str">
        <f t="shared" si="263"/>
        <v>musta</v>
      </c>
      <c r="BG1062" s="68" t="str">
        <f t="shared" si="264"/>
        <v>musta</v>
      </c>
      <c r="BH1062" s="208" t="str">
        <f t="shared" si="265"/>
        <v>musta</v>
      </c>
      <c r="BI1062" s="39"/>
      <c r="BJ1062" s="39" t="str">
        <f>IF(F1062="ei löydy","uusi tie",IF(E1062=0,"tieosoite muuttunut",IF(E1062=1,VLOOKUP(D1062,'2015'!$F$12:$AL$1887,31,FALSE),"-")))</f>
        <v>musta</v>
      </c>
      <c r="BK1062" s="67" t="str">
        <f>IF(E1062=1,VLOOKUP(D1062,'2015'!$F$12:$AL$1887,32,FALSE),"-")</f>
        <v>musta</v>
      </c>
      <c r="BL1062" s="39" t="str">
        <f>IF(F1062="ei löydy","uusi tie",IF(E1062=0,"tieosoite muuttunut",IF(E1062=1,VLOOKUP(D1062,'2015'!$F$12:$AL$1887,33,FALSE),"-")))</f>
        <v>musta</v>
      </c>
      <c r="BM1062" s="39"/>
      <c r="BN1062" s="217" t="str">
        <f>VLOOKUP(D1062,'2015'!$F$12:$AL$1887,33,FALSE)</f>
        <v>musta</v>
      </c>
      <c r="BO1062" s="39"/>
      <c r="BP1062" s="115" t="s">
        <v>10</v>
      </c>
      <c r="BQ1062" s="30"/>
      <c r="BS1062" s="5"/>
      <c r="BU1062" s="37"/>
      <c r="BV1062" s="30" t="s">
        <v>10</v>
      </c>
      <c r="BX1062" t="str">
        <f>IF(E1062=1,VLOOKUP(D1062,'2015'!$F$12:$AX$1887,43,FALSE),"-")</f>
        <v>musta</v>
      </c>
      <c r="BY1062" t="str">
        <f>IF(E1062=1,VLOOKUP(D1062,'2015'!$F$12:$AX$1887,44,FALSE),"-")</f>
        <v>musta</v>
      </c>
      <c r="BZ1062" t="str">
        <f>IF(E1062=1,VLOOKUP(D1062,'2015'!$F$12:$AX$1887,45,FALSE),"-")</f>
        <v>musta</v>
      </c>
      <c r="CA1062" s="31">
        <f t="shared" si="270"/>
        <v>10</v>
      </c>
      <c r="CB1062" s="31">
        <f t="shared" si="271"/>
        <v>10</v>
      </c>
      <c r="CC1062" s="31">
        <f t="shared" si="272"/>
        <v>0</v>
      </c>
      <c r="CD1062" s="31">
        <f t="shared" si="273"/>
        <v>0</v>
      </c>
      <c r="CE1062" s="31">
        <f t="shared" si="274"/>
        <v>0</v>
      </c>
      <c r="CO1062" s="2" t="s">
        <v>35</v>
      </c>
      <c r="CP1062" s="2" t="s">
        <v>35</v>
      </c>
    </row>
    <row r="1063" spans="1:94" ht="15.75" thickBot="1" x14ac:dyDescent="0.3">
      <c r="A1063" s="50"/>
      <c r="B1063" s="50"/>
      <c r="C1063" s="50" t="str">
        <f t="shared" si="268"/>
        <v>11164_1_3955</v>
      </c>
      <c r="D1063" s="51" t="str">
        <f t="shared" si="269"/>
        <v>11164_1</v>
      </c>
      <c r="E1063" s="224">
        <f>IFERROR(VLOOKUP(C1063,'2015'!$C$12:$D$1887,2,FALSE),0)</f>
        <v>1</v>
      </c>
      <c r="F1063" s="51">
        <f>IFERROR(K1063-IFERROR(VLOOKUP(D1063,'2015'!$F$12:$I$1887,4,FALSE),"ei löydy"),"ei löydy")</f>
        <v>0</v>
      </c>
      <c r="G1063" s="224">
        <f>IFERROR(VLOOKUP(Työfile_2024!C1063,Liikennemalli!$D$6:$G$1921,4,FALSE),0)</f>
        <v>1</v>
      </c>
      <c r="H1063" s="225">
        <f>K1063-IFERROR(VLOOKUP(Työfile_2024!D1063,Liikennemalli!$C$6:$H$1921,6,FALSE),"ei löydy")</f>
        <v>0</v>
      </c>
      <c r="I1063" s="80">
        <v>11164</v>
      </c>
      <c r="J1063" s="52">
        <v>1</v>
      </c>
      <c r="K1063" s="52">
        <v>3955</v>
      </c>
      <c r="L1063" s="53"/>
      <c r="M1063" s="54"/>
      <c r="N1063" s="54"/>
      <c r="O1063" s="54"/>
      <c r="P1063" s="54"/>
      <c r="Q1063" s="55"/>
      <c r="R1063" s="55"/>
      <c r="S1063" s="55"/>
      <c r="T1063" s="55"/>
      <c r="U1063" s="52"/>
      <c r="V1063" s="56">
        <v>200</v>
      </c>
      <c r="W1063" s="56">
        <v>13</v>
      </c>
      <c r="X1063" s="56">
        <v>210</v>
      </c>
      <c r="Y1063" s="56">
        <f>VLOOKUP(D1063,Liikennemalli24!$D$2:$F$1804,2,FALSE)</f>
        <v>100</v>
      </c>
      <c r="Z1063" s="57">
        <f>VLOOKUP(D1063,Liikennemalli24!$D$2:$F$1804,3,FALSE)</f>
        <v>0.35399999999999998</v>
      </c>
      <c r="AA1063" s="178">
        <f>IF(G1063=1,VLOOKUP(C1063,Liikennemalli!$D$6:$H$1921,2,FALSE),"-")</f>
        <v>0</v>
      </c>
      <c r="AB1063" s="197">
        <f>IF(G1063=1,VLOOKUP(C1063,Liikennemalli!$D$6:$H$1921,3,FALSE),"-")</f>
        <v>0</v>
      </c>
      <c r="AC1063" s="134">
        <f>IF(E1063=1,VLOOKUP(Työfile_2024!D1063,'2015'!$F$12:$X$1887,18,FALSE),"-")</f>
        <v>52</v>
      </c>
      <c r="AD1063" s="127">
        <f>IF(E1063=1,VLOOKUP(Työfile_2024!D1063,'2015'!$F$12:$X$1887,19,FALSE),"-")</f>
        <v>0.56000000000000005</v>
      </c>
      <c r="AI1063" s="127">
        <f>IF(E1063=1,VLOOKUP(Työfile_2024!D1063,'2015'!$F$12:$AB$1887,20,FALSE),"-")</f>
        <v>0</v>
      </c>
      <c r="AJ1063" s="127">
        <f>IF(E1063=1,VLOOKUP(Työfile_2024!D1063,'2015'!$F$12:$AB$1887,21,FALSE),"-")</f>
        <v>0</v>
      </c>
      <c r="AK1063" s="127">
        <f>IF(E1063=1,VLOOKUP(Työfile_2024!D1063,'2015'!$F$12:$AB$1887,22,FALSE),"-")</f>
        <v>0</v>
      </c>
      <c r="AL1063" s="127">
        <f>IF(E1063=1,VLOOKUP(Työfile_2024!D1063,'2015'!$F$12:$AB$1887,23,FALSE),"-")</f>
        <v>0</v>
      </c>
      <c r="AM1063" s="56">
        <f>VLOOKUP(Työfile_2024!D1063,Tmatkat_20km_tarkasteltava_verk!$C$2:$D$1804,2,FALSE)</f>
        <v>29</v>
      </c>
      <c r="AN1063" s="148">
        <f t="shared" si="266"/>
        <v>0.14499999999999999</v>
      </c>
      <c r="AO1063" s="178">
        <f>IF(E1063=1,VLOOKUP(Työfile_2024!D1063,'2015'!$F$12:$AC$1887,24,FALSE),"-")</f>
        <v>4</v>
      </c>
      <c r="AP1063" s="52">
        <f>VLOOKUP(D1063,Tarkasteltava_verkko_2024_harva!$E$2:$I$1804,5,FALSE)</f>
        <v>0</v>
      </c>
      <c r="AQ1063" s="52">
        <f>VLOOKUP(D1063,Tarkasteltava_verkko_2024_harva!$E$2:$I$1804,4,FALSE)</f>
        <v>0</v>
      </c>
      <c r="AR1063" s="148">
        <v>0</v>
      </c>
      <c r="AS1063" s="170" t="str">
        <f>IFERROR(VLOOKUP(C1063,'2015'!$C$12:$AG$1887,30,FALSE),"-")</f>
        <v/>
      </c>
      <c r="AT1063" s="148">
        <v>0</v>
      </c>
      <c r="AU1063" s="170">
        <f>IFERROR(VLOOKUP(C1063,'2015'!$C$12:$AG$1887,31,FALSE),"-")</f>
        <v>0</v>
      </c>
      <c r="AV1063" s="106"/>
      <c r="AW1063" s="63">
        <f>IFERROR(VLOOKUP(C1063,Merkittävyysluokitus!$A$2:$J$1705,10,FALSE),"-")</f>
        <v>4</v>
      </c>
      <c r="AX1063" s="175">
        <f>IFERROR(VLOOKUP(C1063,Merkittävyysluokitus!$A$2:$J$1705,6,FALSE),"-")</f>
        <v>1.5781735159817349</v>
      </c>
      <c r="AY1063" s="175">
        <f>IFERROR(VLOOKUP(C1063,Merkittävyysluokitus!$A$2:$J$1705,7,FALSE),"-")</f>
        <v>0.70666666666666655</v>
      </c>
      <c r="AZ1063" s="175">
        <f>IFERROR(VLOOKUP(C1063,Merkittävyysluokitus!$A$2:$J$1705,8,FALSE),"-")</f>
        <v>0.70484018264840176</v>
      </c>
      <c r="BA1063" s="175">
        <f>IFERROR(VLOOKUP(C1063,Merkittävyysluokitus!$A$2:$J$1705,9,FALSE),"-")</f>
        <v>0.16666666666666666</v>
      </c>
      <c r="BB1063" s="203"/>
      <c r="BC1063" s="203" t="str">
        <f t="shared" si="267"/>
        <v/>
      </c>
      <c r="BD1063" s="39" t="str">
        <f t="shared" si="261"/>
        <v>musta</v>
      </c>
      <c r="BE1063" s="68" t="str">
        <f t="shared" si="262"/>
        <v>musta</v>
      </c>
      <c r="BF1063" s="68" t="str">
        <f t="shared" si="263"/>
        <v>musta</v>
      </c>
      <c r="BG1063" s="68" t="str">
        <f t="shared" si="264"/>
        <v>musta</v>
      </c>
      <c r="BH1063" s="208" t="str">
        <f t="shared" si="265"/>
        <v>musta</v>
      </c>
      <c r="BI1063" s="39"/>
      <c r="BJ1063" s="39" t="str">
        <f>IF(F1063="ei löydy","uusi tie",IF(E1063=0,"tieosoite muuttunut",IF(E1063=1,VLOOKUP(D1063,'2015'!$F$12:$AL$1887,31,FALSE),"-")))</f>
        <v>musta</v>
      </c>
      <c r="BK1063" s="67" t="str">
        <f>IF(E1063=1,VLOOKUP(D1063,'2015'!$F$12:$AL$1887,32,FALSE),"-")</f>
        <v>musta</v>
      </c>
      <c r="BL1063" s="39" t="str">
        <f>IF(F1063="ei löydy","uusi tie",IF(E1063=0,"tieosoite muuttunut",IF(E1063=1,VLOOKUP(D1063,'2015'!$F$12:$AL$1887,33,FALSE),"-")))</f>
        <v>musta</v>
      </c>
      <c r="BM1063" s="39"/>
      <c r="BN1063" s="217" t="str">
        <f>VLOOKUP(D1063,'2015'!$F$12:$AL$1887,33,FALSE)</f>
        <v>musta</v>
      </c>
      <c r="BO1063" s="39"/>
      <c r="BP1063" s="115" t="s">
        <v>10</v>
      </c>
      <c r="BQ1063" s="30"/>
      <c r="BS1063" s="5"/>
      <c r="BU1063" s="37"/>
      <c r="BV1063" s="30" t="s">
        <v>10</v>
      </c>
      <c r="BX1063" t="str">
        <f>IF(E1063=1,VLOOKUP(D1063,'2015'!$F$12:$AX$1887,43,FALSE),"-")</f>
        <v>musta</v>
      </c>
      <c r="BY1063" t="str">
        <f>IF(E1063=1,VLOOKUP(D1063,'2015'!$F$12:$AX$1887,44,FALSE),"-")</f>
        <v>musta</v>
      </c>
      <c r="BZ1063" t="str">
        <f>IF(E1063=1,VLOOKUP(D1063,'2015'!$F$12:$AX$1887,45,FALSE),"-")</f>
        <v>musta</v>
      </c>
      <c r="CA1063" s="31">
        <f t="shared" si="270"/>
        <v>1</v>
      </c>
      <c r="CB1063" s="31">
        <f t="shared" si="271"/>
        <v>1</v>
      </c>
      <c r="CC1063" s="31">
        <f t="shared" si="272"/>
        <v>0</v>
      </c>
      <c r="CD1063" s="31">
        <f t="shared" si="273"/>
        <v>0</v>
      </c>
      <c r="CE1063" s="31">
        <f t="shared" si="274"/>
        <v>0</v>
      </c>
      <c r="CO1063" s="2" t="s">
        <v>35</v>
      </c>
      <c r="CP1063" s="2" t="s">
        <v>35</v>
      </c>
    </row>
    <row r="1064" spans="1:94" ht="15.75" thickBot="1" x14ac:dyDescent="0.3">
      <c r="A1064" s="50"/>
      <c r="B1064" s="50"/>
      <c r="C1064" s="50" t="str">
        <f t="shared" si="268"/>
        <v>11165_1_5961</v>
      </c>
      <c r="D1064" s="51" t="str">
        <f t="shared" si="269"/>
        <v>11165_1</v>
      </c>
      <c r="E1064" s="224">
        <f>IFERROR(VLOOKUP(C1064,'2015'!$C$12:$D$1887,2,FALSE),0)</f>
        <v>1</v>
      </c>
      <c r="F1064" s="51">
        <f>IFERROR(K1064-IFERROR(VLOOKUP(D1064,'2015'!$F$12:$I$1887,4,FALSE),"ei löydy"),"ei löydy")</f>
        <v>0</v>
      </c>
      <c r="G1064" s="224">
        <f>IFERROR(VLOOKUP(Työfile_2024!C1064,Liikennemalli!$D$6:$G$1921,4,FALSE),0)</f>
        <v>1</v>
      </c>
      <c r="H1064" s="225">
        <f>K1064-IFERROR(VLOOKUP(Työfile_2024!D1064,Liikennemalli!$C$6:$H$1921,6,FALSE),"ei löydy")</f>
        <v>0</v>
      </c>
      <c r="I1064" s="80">
        <v>11165</v>
      </c>
      <c r="J1064" s="52">
        <v>1</v>
      </c>
      <c r="K1064" s="52">
        <v>5961</v>
      </c>
      <c r="L1064" s="53"/>
      <c r="M1064" s="54"/>
      <c r="N1064" s="54"/>
      <c r="O1064" s="54"/>
      <c r="P1064" s="54"/>
      <c r="Q1064" s="55"/>
      <c r="R1064" s="55"/>
      <c r="S1064" s="55"/>
      <c r="T1064" s="55"/>
      <c r="U1064" s="52"/>
      <c r="V1064" s="56">
        <v>483</v>
      </c>
      <c r="W1064" s="56">
        <v>21</v>
      </c>
      <c r="X1064" s="56">
        <v>506</v>
      </c>
      <c r="Y1064" s="56">
        <f>VLOOKUP(D1064,Liikennemalli24!$D$2:$F$1804,2,FALSE)</f>
        <v>266</v>
      </c>
      <c r="Z1064" s="57">
        <f>VLOOKUP(D1064,Liikennemalli24!$D$2:$F$1804,3,FALSE)</f>
        <v>0.182</v>
      </c>
      <c r="AA1064" s="178">
        <f>IF(G1064=1,VLOOKUP(C1064,Liikennemalli!$D$6:$H$1921,2,FALSE),"-")</f>
        <v>0</v>
      </c>
      <c r="AB1064" s="197">
        <f>IF(G1064=1,VLOOKUP(C1064,Liikennemalli!$D$6:$H$1921,3,FALSE),"-")</f>
        <v>0</v>
      </c>
      <c r="AC1064" s="134">
        <f>IF(E1064=1,VLOOKUP(Työfile_2024!D1064,'2015'!$F$12:$X$1887,18,FALSE),"-")</f>
        <v>10</v>
      </c>
      <c r="AD1064" s="127">
        <f>IF(E1064=1,VLOOKUP(Työfile_2024!D1064,'2015'!$F$12:$X$1887,19,FALSE),"-")</f>
        <v>0.36</v>
      </c>
      <c r="AI1064" s="127">
        <f>IF(E1064=1,VLOOKUP(Työfile_2024!D1064,'2015'!$F$12:$AB$1887,20,FALSE),"-")</f>
        <v>0</v>
      </c>
      <c r="AJ1064" s="127">
        <f>IF(E1064=1,VLOOKUP(Työfile_2024!D1064,'2015'!$F$12:$AB$1887,21,FALSE),"-")</f>
        <v>0</v>
      </c>
      <c r="AK1064" s="127">
        <f>IF(E1064=1,VLOOKUP(Työfile_2024!D1064,'2015'!$F$12:$AB$1887,22,FALSE),"-")</f>
        <v>0</v>
      </c>
      <c r="AL1064" s="127">
        <f>IF(E1064=1,VLOOKUP(Työfile_2024!D1064,'2015'!$F$12:$AB$1887,23,FALSE),"-")</f>
        <v>0</v>
      </c>
      <c r="AM1064" s="56">
        <f>VLOOKUP(Työfile_2024!D1064,Tmatkat_20km_tarkasteltava_verk!$C$2:$D$1804,2,FALSE)</f>
        <v>93</v>
      </c>
      <c r="AN1064" s="148">
        <f t="shared" si="266"/>
        <v>0.19254658385093168</v>
      </c>
      <c r="AO1064" s="178">
        <f>IF(E1064=1,VLOOKUP(Työfile_2024!D1064,'2015'!$F$12:$AC$1887,24,FALSE),"-")</f>
        <v>1</v>
      </c>
      <c r="AP1064" s="52">
        <f>VLOOKUP(D1064,Tarkasteltava_verkko_2024_harva!$E$2:$I$1804,5,FALSE)</f>
        <v>0</v>
      </c>
      <c r="AQ1064" s="52">
        <f>VLOOKUP(D1064,Tarkasteltava_verkko_2024_harva!$E$2:$I$1804,4,FALSE)</f>
        <v>0</v>
      </c>
      <c r="AR1064" s="148">
        <v>0</v>
      </c>
      <c r="AS1064" s="170" t="str">
        <f>IFERROR(VLOOKUP(C1064,'2015'!$C$12:$AG$1887,30,FALSE),"-")</f>
        <v/>
      </c>
      <c r="AT1064" s="148">
        <v>0.48850863949001844</v>
      </c>
      <c r="AU1064" s="170">
        <f>IFERROR(VLOOKUP(C1064,'2015'!$C$12:$AG$1887,31,FALSE),"-")</f>
        <v>0</v>
      </c>
      <c r="AV1064" s="106"/>
      <c r="AW1064" s="63">
        <f>IFERROR(VLOOKUP(C1064,Merkittävyysluokitus!$A$2:$J$1705,10,FALSE),"-")</f>
        <v>3</v>
      </c>
      <c r="AX1064" s="175">
        <f>IFERROR(VLOOKUP(C1064,Merkittävyysluokitus!$A$2:$J$1705,6,FALSE),"-")</f>
        <v>3.5508721461187207</v>
      </c>
      <c r="AY1064" s="175">
        <f>IFERROR(VLOOKUP(C1064,Merkittävyysluokitus!$A$2:$J$1705,7,FALSE),"-")</f>
        <v>1.9256666666666664</v>
      </c>
      <c r="AZ1064" s="175">
        <f>IFERROR(VLOOKUP(C1064,Merkittävyysluokitus!$A$2:$J$1705,8,FALSE),"-")</f>
        <v>1.4585388127853878</v>
      </c>
      <c r="BA1064" s="175">
        <f>IFERROR(VLOOKUP(C1064,Merkittävyysluokitus!$A$2:$J$1705,9,FALSE),"-")</f>
        <v>0.16666666666666666</v>
      </c>
      <c r="BB1064" s="203"/>
      <c r="BC1064" s="203" t="str">
        <f t="shared" si="267"/>
        <v/>
      </c>
      <c r="BD1064" s="39" t="str">
        <f t="shared" si="261"/>
        <v>musta</v>
      </c>
      <c r="BE1064" s="68" t="str">
        <f t="shared" si="262"/>
        <v>musta</v>
      </c>
      <c r="BF1064" s="68" t="str">
        <f t="shared" si="263"/>
        <v>musta</v>
      </c>
      <c r="BG1064" s="68" t="str">
        <f t="shared" si="264"/>
        <v>musta</v>
      </c>
      <c r="BH1064" s="208" t="str">
        <f t="shared" si="265"/>
        <v>musta</v>
      </c>
      <c r="BI1064" s="39"/>
      <c r="BJ1064" s="39" t="str">
        <f>IF(F1064="ei löydy","uusi tie",IF(E1064=0,"tieosoite muuttunut",IF(E1064=1,VLOOKUP(D1064,'2015'!$F$12:$AL$1887,31,FALSE),"-")))</f>
        <v>musta</v>
      </c>
      <c r="BK1064" s="67" t="str">
        <f>IF(E1064=1,VLOOKUP(D1064,'2015'!$F$12:$AL$1887,32,FALSE),"-")</f>
        <v>musta</v>
      </c>
      <c r="BL1064" s="39" t="str">
        <f>IF(F1064="ei löydy","uusi tie",IF(E1064=0,"tieosoite muuttunut",IF(E1064=1,VLOOKUP(D1064,'2015'!$F$12:$AL$1887,33,FALSE),"-")))</f>
        <v>musta</v>
      </c>
      <c r="BM1064" s="39"/>
      <c r="BN1064" s="217" t="str">
        <f>VLOOKUP(D1064,'2015'!$F$12:$AL$1887,33,FALSE)</f>
        <v>musta</v>
      </c>
      <c r="BO1064" s="39"/>
      <c r="BP1064" s="115" t="s">
        <v>10</v>
      </c>
      <c r="BQ1064" s="30"/>
      <c r="BS1064" s="5"/>
      <c r="BU1064" s="37"/>
      <c r="BV1064" s="30" t="s">
        <v>10</v>
      </c>
      <c r="BX1064" t="str">
        <f>IF(E1064=1,VLOOKUP(D1064,'2015'!$F$12:$AX$1887,43,FALSE),"-")</f>
        <v>musta</v>
      </c>
      <c r="BY1064" t="str">
        <f>IF(E1064=1,VLOOKUP(D1064,'2015'!$F$12:$AX$1887,44,FALSE),"-")</f>
        <v>musta</v>
      </c>
      <c r="BZ1064" t="str">
        <f>IF(E1064=1,VLOOKUP(D1064,'2015'!$F$12:$AX$1887,45,FALSE),"-")</f>
        <v>musta</v>
      </c>
      <c r="CA1064" s="31">
        <f t="shared" si="270"/>
        <v>0</v>
      </c>
      <c r="CB1064" s="31">
        <f t="shared" si="271"/>
        <v>0</v>
      </c>
      <c r="CC1064" s="31">
        <f t="shared" si="272"/>
        <v>0</v>
      </c>
      <c r="CD1064" s="31">
        <f t="shared" si="273"/>
        <v>0</v>
      </c>
      <c r="CE1064" s="31">
        <f t="shared" si="274"/>
        <v>0</v>
      </c>
      <c r="CO1064" s="2" t="s">
        <v>35</v>
      </c>
      <c r="CP1064" s="2" t="s">
        <v>35</v>
      </c>
    </row>
    <row r="1065" spans="1:94" ht="15.75" thickBot="1" x14ac:dyDescent="0.3">
      <c r="A1065" s="50"/>
      <c r="B1065" s="50"/>
      <c r="C1065" s="50" t="str">
        <f t="shared" si="268"/>
        <v>11166_1_7890</v>
      </c>
      <c r="D1065" s="51" t="str">
        <f t="shared" si="269"/>
        <v>11166_1</v>
      </c>
      <c r="E1065" s="224">
        <f>IFERROR(VLOOKUP(C1065,'2015'!$C$12:$D$1887,2,FALSE),0)</f>
        <v>1</v>
      </c>
      <c r="F1065" s="51">
        <f>IFERROR(K1065-IFERROR(VLOOKUP(D1065,'2015'!$F$12:$I$1887,4,FALSE),"ei löydy"),"ei löydy")</f>
        <v>0</v>
      </c>
      <c r="G1065" s="224">
        <f>IFERROR(VLOOKUP(Työfile_2024!C1065,Liikennemalli!$D$6:$G$1921,4,FALSE),0)</f>
        <v>1</v>
      </c>
      <c r="H1065" s="225">
        <f>K1065-IFERROR(VLOOKUP(Työfile_2024!D1065,Liikennemalli!$C$6:$H$1921,6,FALSE),"ei löydy")</f>
        <v>0</v>
      </c>
      <c r="I1065" s="80">
        <v>11166</v>
      </c>
      <c r="J1065" s="52">
        <v>1</v>
      </c>
      <c r="K1065" s="52">
        <v>7890</v>
      </c>
      <c r="L1065" s="53"/>
      <c r="M1065" s="54"/>
      <c r="N1065" s="54"/>
      <c r="O1065" s="54"/>
      <c r="P1065" s="54"/>
      <c r="Q1065" s="55"/>
      <c r="R1065" s="55"/>
      <c r="S1065" s="55"/>
      <c r="T1065" s="55"/>
      <c r="U1065" s="52"/>
      <c r="V1065" s="56">
        <v>94</v>
      </c>
      <c r="W1065" s="56">
        <v>5</v>
      </c>
      <c r="X1065" s="56">
        <v>106</v>
      </c>
      <c r="Y1065" s="56">
        <f>VLOOKUP(D1065,Liikennemalli24!$D$2:$F$1804,2,FALSE)</f>
        <v>5</v>
      </c>
      <c r="Z1065" s="57">
        <f>VLOOKUP(D1065,Liikennemalli24!$D$2:$F$1804,3,FALSE)</f>
        <v>9.4E-2</v>
      </c>
      <c r="AA1065" s="178">
        <f>IF(G1065=1,VLOOKUP(C1065,Liikennemalli!$D$6:$H$1921,2,FALSE),"-")</f>
        <v>57.112432659099703</v>
      </c>
      <c r="AB1065" s="197">
        <f>IF(G1065=1,VLOOKUP(C1065,Liikennemalli!$D$6:$H$1921,3,FALSE),"-")</f>
        <v>0.47220908100208397</v>
      </c>
      <c r="AC1065" s="134">
        <f>IF(E1065=1,VLOOKUP(Työfile_2024!D1065,'2015'!$F$12:$X$1887,18,FALSE),"-")</f>
        <v>68</v>
      </c>
      <c r="AD1065" s="127">
        <f>IF(E1065=1,VLOOKUP(Työfile_2024!D1065,'2015'!$F$12:$X$1887,19,FALSE),"-")</f>
        <v>0.63</v>
      </c>
      <c r="AI1065" s="127">
        <f>IF(E1065=1,VLOOKUP(Työfile_2024!D1065,'2015'!$F$12:$AB$1887,20,FALSE),"-")</f>
        <v>0</v>
      </c>
      <c r="AJ1065" s="127">
        <f>IF(E1065=1,VLOOKUP(Työfile_2024!D1065,'2015'!$F$12:$AB$1887,21,FALSE),"-")</f>
        <v>0</v>
      </c>
      <c r="AK1065" s="127">
        <f>IF(E1065=1,VLOOKUP(Työfile_2024!D1065,'2015'!$F$12:$AB$1887,22,FALSE),"-")</f>
        <v>0</v>
      </c>
      <c r="AL1065" s="127">
        <f>IF(E1065=1,VLOOKUP(Työfile_2024!D1065,'2015'!$F$12:$AB$1887,23,FALSE),"-")</f>
        <v>0</v>
      </c>
      <c r="AM1065" s="56">
        <f>VLOOKUP(Työfile_2024!D1065,Tmatkat_20km_tarkasteltava_verk!$C$2:$D$1804,2,FALSE)</f>
        <v>23</v>
      </c>
      <c r="AN1065" s="148">
        <f t="shared" si="266"/>
        <v>0.24468085106382978</v>
      </c>
      <c r="AO1065" s="178">
        <f>IF(E1065=1,VLOOKUP(Työfile_2024!D1065,'2015'!$F$12:$AC$1887,24,FALSE),"-")</f>
        <v>25</v>
      </c>
      <c r="AP1065" s="52">
        <f>VLOOKUP(D1065,Tarkasteltava_verkko_2024_harva!$E$2:$I$1804,5,FALSE)</f>
        <v>0</v>
      </c>
      <c r="AQ1065" s="52">
        <f>VLOOKUP(D1065,Tarkasteltava_verkko_2024_harva!$E$2:$I$1804,4,FALSE)</f>
        <v>0</v>
      </c>
      <c r="AR1065" s="148">
        <v>0</v>
      </c>
      <c r="AS1065" s="170" t="str">
        <f>IFERROR(VLOOKUP(C1065,'2015'!$C$12:$AG$1887,30,FALSE),"-")</f>
        <v/>
      </c>
      <c r="AT1065" s="148">
        <v>0</v>
      </c>
      <c r="AU1065" s="170">
        <f>IFERROR(VLOOKUP(C1065,'2015'!$C$12:$AG$1887,31,FALSE),"-")</f>
        <v>0</v>
      </c>
      <c r="AV1065" s="106"/>
      <c r="AW1065" s="63">
        <f>IFERROR(VLOOKUP(C1065,Merkittävyysluokitus!$A$2:$J$1705,10,FALSE),"-")</f>
        <v>4</v>
      </c>
      <c r="AX1065" s="175">
        <f>IFERROR(VLOOKUP(C1065,Merkittävyysluokitus!$A$2:$J$1705,6,FALSE),"-")</f>
        <v>1.8949680365296802</v>
      </c>
      <c r="AY1065" s="175">
        <f>IFERROR(VLOOKUP(C1065,Merkittävyysluokitus!$A$2:$J$1705,7,FALSE),"-")</f>
        <v>0.42866666666666664</v>
      </c>
      <c r="AZ1065" s="175">
        <f>IFERROR(VLOOKUP(C1065,Merkittävyysluokitus!$A$2:$J$1705,8,FALSE),"-")</f>
        <v>0.96630136986301363</v>
      </c>
      <c r="BA1065" s="175">
        <f>IFERROR(VLOOKUP(C1065,Merkittävyysluokitus!$A$2:$J$1705,9,FALSE),"-")</f>
        <v>0.5</v>
      </c>
      <c r="BB1065" s="203"/>
      <c r="BC1065" s="203" t="str">
        <f t="shared" si="267"/>
        <v/>
      </c>
      <c r="BD1065" s="39" t="str">
        <f t="shared" si="261"/>
        <v>musta</v>
      </c>
      <c r="BE1065" s="68" t="str">
        <f t="shared" si="262"/>
        <v>musta</v>
      </c>
      <c r="BF1065" s="68" t="str">
        <f t="shared" si="263"/>
        <v>musta</v>
      </c>
      <c r="BG1065" s="68" t="str">
        <f t="shared" si="264"/>
        <v>musta</v>
      </c>
      <c r="BH1065" s="208" t="str">
        <f t="shared" si="265"/>
        <v>musta</v>
      </c>
      <c r="BI1065" s="39"/>
      <c r="BJ1065" s="39" t="str">
        <f>IF(F1065="ei löydy","uusi tie",IF(E1065=0,"tieosoite muuttunut",IF(E1065=1,VLOOKUP(D1065,'2015'!$F$12:$AL$1887,31,FALSE),"-")))</f>
        <v>musta</v>
      </c>
      <c r="BK1065" s="67" t="str">
        <f>IF(E1065=1,VLOOKUP(D1065,'2015'!$F$12:$AL$1887,32,FALSE),"-")</f>
        <v>musta</v>
      </c>
      <c r="BL1065" s="39" t="str">
        <f>IF(F1065="ei löydy","uusi tie",IF(E1065=0,"tieosoite muuttunut",IF(E1065=1,VLOOKUP(D1065,'2015'!$F$12:$AL$1887,33,FALSE),"-")))</f>
        <v>musta</v>
      </c>
      <c r="BM1065" s="39"/>
      <c r="BN1065" s="217" t="str">
        <f>VLOOKUP(D1065,'2015'!$F$12:$AL$1887,33,FALSE)</f>
        <v>musta</v>
      </c>
      <c r="BO1065" s="39"/>
      <c r="BP1065" s="115" t="s">
        <v>10</v>
      </c>
      <c r="BQ1065" s="30"/>
      <c r="BS1065" s="5"/>
      <c r="BU1065" s="37"/>
      <c r="BV1065" s="30" t="s">
        <v>10</v>
      </c>
      <c r="BX1065" t="str">
        <f>IF(E1065=1,VLOOKUP(D1065,'2015'!$F$12:$AX$1887,43,FALSE),"-")</f>
        <v>musta</v>
      </c>
      <c r="BY1065" t="str">
        <f>IF(E1065=1,VLOOKUP(D1065,'2015'!$F$12:$AX$1887,44,FALSE),"-")</f>
        <v>musta</v>
      </c>
      <c r="BZ1065" t="str">
        <f>IF(E1065=1,VLOOKUP(D1065,'2015'!$F$12:$AX$1887,45,FALSE),"-")</f>
        <v>musta</v>
      </c>
      <c r="CA1065" s="31">
        <f t="shared" si="270"/>
        <v>10</v>
      </c>
      <c r="CB1065" s="31">
        <f t="shared" si="271"/>
        <v>10</v>
      </c>
      <c r="CC1065" s="31">
        <f t="shared" si="272"/>
        <v>0</v>
      </c>
      <c r="CD1065" s="31">
        <f t="shared" si="273"/>
        <v>0</v>
      </c>
      <c r="CE1065" s="31">
        <f t="shared" si="274"/>
        <v>0</v>
      </c>
      <c r="CO1065" s="2" t="s">
        <v>35</v>
      </c>
      <c r="CP1065" s="2" t="s">
        <v>35</v>
      </c>
    </row>
    <row r="1066" spans="1:94" ht="15.75" thickBot="1" x14ac:dyDescent="0.3">
      <c r="A1066" s="50"/>
      <c r="B1066" s="50"/>
      <c r="C1066" s="50" t="str">
        <f t="shared" si="268"/>
        <v>11167_1_4175</v>
      </c>
      <c r="D1066" s="51" t="str">
        <f t="shared" si="269"/>
        <v>11167_1</v>
      </c>
      <c r="E1066" s="224">
        <f>IFERROR(VLOOKUP(C1066,'2015'!$C$12:$D$1887,2,FALSE),0)</f>
        <v>1</v>
      </c>
      <c r="F1066" s="51">
        <f>IFERROR(K1066-IFERROR(VLOOKUP(D1066,'2015'!$F$12:$I$1887,4,FALSE),"ei löydy"),"ei löydy")</f>
        <v>0</v>
      </c>
      <c r="G1066" s="224">
        <f>IFERROR(VLOOKUP(Työfile_2024!C1066,Liikennemalli!$D$6:$G$1921,4,FALSE),0)</f>
        <v>1</v>
      </c>
      <c r="H1066" s="225">
        <f>K1066-IFERROR(VLOOKUP(Työfile_2024!D1066,Liikennemalli!$C$6:$H$1921,6,FALSE),"ei löydy")</f>
        <v>0</v>
      </c>
      <c r="I1066" s="80">
        <v>11167</v>
      </c>
      <c r="J1066" s="52">
        <v>1</v>
      </c>
      <c r="K1066" s="52">
        <v>4175</v>
      </c>
      <c r="L1066" s="53"/>
      <c r="M1066" s="54"/>
      <c r="N1066" s="54"/>
      <c r="O1066" s="54"/>
      <c r="P1066" s="54"/>
      <c r="Q1066" s="55"/>
      <c r="R1066" s="55"/>
      <c r="S1066" s="55"/>
      <c r="T1066" s="55"/>
      <c r="U1066" s="52"/>
      <c r="V1066" s="56">
        <v>92</v>
      </c>
      <c r="W1066" s="56">
        <v>5</v>
      </c>
      <c r="X1066" s="56">
        <v>89</v>
      </c>
      <c r="Y1066" s="56">
        <f>VLOOKUP(D1066,Liikennemalli24!$D$2:$F$1804,2,FALSE)</f>
        <v>90</v>
      </c>
      <c r="Z1066" s="57">
        <f>VLOOKUP(D1066,Liikennemalli24!$D$2:$F$1804,3,FALSE)</f>
        <v>0.28599999999999998</v>
      </c>
      <c r="AA1066" s="178">
        <f>IF(G1066=1,VLOOKUP(C1066,Liikennemalli!$D$6:$H$1921,2,FALSE),"-")</f>
        <v>333</v>
      </c>
      <c r="AB1066" s="197">
        <f>IF(G1066=1,VLOOKUP(C1066,Liikennemalli!$D$6:$H$1921,3,FALSE),"-")</f>
        <v>0.78909952606635003</v>
      </c>
      <c r="AC1066" s="134">
        <f>IF(E1066=1,VLOOKUP(Työfile_2024!D1066,'2015'!$F$12:$X$1887,18,FALSE),"-")</f>
        <v>308</v>
      </c>
      <c r="AD1066" s="127">
        <f>IF(E1066=1,VLOOKUP(Työfile_2024!D1066,'2015'!$F$12:$X$1887,19,FALSE),"-")</f>
        <v>0.87</v>
      </c>
      <c r="AI1066" s="127">
        <f>IF(E1066=1,VLOOKUP(Työfile_2024!D1066,'2015'!$F$12:$AB$1887,20,FALSE),"-")</f>
        <v>0</v>
      </c>
      <c r="AJ1066" s="127">
        <f>IF(E1066=1,VLOOKUP(Työfile_2024!D1066,'2015'!$F$12:$AB$1887,21,FALSE),"-")</f>
        <v>0</v>
      </c>
      <c r="AK1066" s="127">
        <f>IF(E1066=1,VLOOKUP(Työfile_2024!D1066,'2015'!$F$12:$AB$1887,22,FALSE),"-")</f>
        <v>0</v>
      </c>
      <c r="AL1066" s="127">
        <f>IF(E1066=1,VLOOKUP(Työfile_2024!D1066,'2015'!$F$12:$AB$1887,23,FALSE),"-")</f>
        <v>0</v>
      </c>
      <c r="AM1066" s="56">
        <f>VLOOKUP(Työfile_2024!D1066,Tmatkat_20km_tarkasteltava_verk!$C$2:$D$1804,2,FALSE)</f>
        <v>77</v>
      </c>
      <c r="AN1066" s="148">
        <f t="shared" si="266"/>
        <v>0.83695652173913049</v>
      </c>
      <c r="AO1066" s="178">
        <f>IF(E1066=1,VLOOKUP(Työfile_2024!D1066,'2015'!$F$12:$AC$1887,24,FALSE),"-")</f>
        <v>40</v>
      </c>
      <c r="AP1066" s="52">
        <f>VLOOKUP(D1066,Tarkasteltava_verkko_2024_harva!$E$2:$I$1804,5,FALSE)</f>
        <v>0</v>
      </c>
      <c r="AQ1066" s="52">
        <f>VLOOKUP(D1066,Tarkasteltava_verkko_2024_harva!$E$2:$I$1804,4,FALSE)</f>
        <v>0</v>
      </c>
      <c r="AR1066" s="148">
        <v>0</v>
      </c>
      <c r="AS1066" s="170" t="str">
        <f>IFERROR(VLOOKUP(C1066,'2015'!$C$12:$AG$1887,30,FALSE),"-")</f>
        <v/>
      </c>
      <c r="AT1066" s="148">
        <v>0</v>
      </c>
      <c r="AU1066" s="170">
        <f>IFERROR(VLOOKUP(C1066,'2015'!$C$12:$AG$1887,31,FALSE),"-")</f>
        <v>0</v>
      </c>
      <c r="AV1066" s="106"/>
      <c r="AW1066" s="63">
        <f>IFERROR(VLOOKUP(C1066,Merkittävyysluokitus!$A$2:$J$1705,10,FALSE),"-")</f>
        <v>4</v>
      </c>
      <c r="AX1066" s="175">
        <f>IFERROR(VLOOKUP(C1066,Merkittävyysluokitus!$A$2:$J$1705,6,FALSE),"-")</f>
        <v>1.9810684931506848</v>
      </c>
      <c r="AY1066" s="175">
        <f>IFERROR(VLOOKUP(C1066,Merkittävyysluokitus!$A$2:$J$1705,7,FALSE),"-")</f>
        <v>0.53933333333333322</v>
      </c>
      <c r="AZ1066" s="175">
        <f>IFERROR(VLOOKUP(C1066,Merkittävyysluokitus!$A$2:$J$1705,8,FALSE),"-")</f>
        <v>0.94173515981735145</v>
      </c>
      <c r="BA1066" s="175">
        <f>IFERROR(VLOOKUP(C1066,Merkittävyysluokitus!$A$2:$J$1705,9,FALSE),"-")</f>
        <v>0.5</v>
      </c>
      <c r="BB1066" s="203"/>
      <c r="BC1066" s="203" t="str">
        <f t="shared" si="267"/>
        <v/>
      </c>
      <c r="BD1066" s="39" t="str">
        <f t="shared" si="261"/>
        <v>musta</v>
      </c>
      <c r="BE1066" s="68" t="str">
        <f t="shared" si="262"/>
        <v>musta</v>
      </c>
      <c r="BF1066" s="68" t="str">
        <f t="shared" si="263"/>
        <v>musta</v>
      </c>
      <c r="BG1066" s="68" t="str">
        <f t="shared" si="264"/>
        <v>musta</v>
      </c>
      <c r="BH1066" s="208" t="str">
        <f t="shared" si="265"/>
        <v>musta</v>
      </c>
      <c r="BI1066" s="39"/>
      <c r="BJ1066" s="39" t="str">
        <f>IF(F1066="ei löydy","uusi tie",IF(E1066=0,"tieosoite muuttunut",IF(E1066=1,VLOOKUP(D1066,'2015'!$F$12:$AL$1887,31,FALSE),"-")))</f>
        <v>musta</v>
      </c>
      <c r="BK1066" s="67" t="str">
        <f>IF(E1066=1,VLOOKUP(D1066,'2015'!$F$12:$AL$1887,32,FALSE),"-")</f>
        <v>musta</v>
      </c>
      <c r="BL1066" s="39" t="str">
        <f>IF(F1066="ei löydy","uusi tie",IF(E1066=0,"tieosoite muuttunut",IF(E1066=1,VLOOKUP(D1066,'2015'!$F$12:$AL$1887,33,FALSE),"-")))</f>
        <v>musta</v>
      </c>
      <c r="BM1066" s="39"/>
      <c r="BN1066" s="217" t="str">
        <f>VLOOKUP(D1066,'2015'!$F$12:$AL$1887,33,FALSE)</f>
        <v>musta</v>
      </c>
      <c r="BO1066" s="39"/>
      <c r="BP1066" s="115" t="s">
        <v>10</v>
      </c>
      <c r="BQ1066" s="30"/>
      <c r="BS1066" s="5"/>
      <c r="BU1066" s="37"/>
      <c r="BV1066" s="30" t="s">
        <v>10</v>
      </c>
      <c r="BX1066" t="str">
        <f>IF(E1066=1,VLOOKUP(D1066,'2015'!$F$12:$AX$1887,43,FALSE),"-")</f>
        <v>musta</v>
      </c>
      <c r="BY1066" t="str">
        <f>IF(E1066=1,VLOOKUP(D1066,'2015'!$F$12:$AX$1887,44,FALSE),"-")</f>
        <v>musta</v>
      </c>
      <c r="BZ1066" t="str">
        <f>IF(E1066=1,VLOOKUP(D1066,'2015'!$F$12:$AX$1887,45,FALSE),"-")</f>
        <v>musta</v>
      </c>
      <c r="CA1066" s="31">
        <f t="shared" si="270"/>
        <v>10</v>
      </c>
      <c r="CB1066" s="31">
        <f t="shared" si="271"/>
        <v>10</v>
      </c>
      <c r="CC1066" s="31">
        <f t="shared" si="272"/>
        <v>0</v>
      </c>
      <c r="CD1066" s="31">
        <f t="shared" si="273"/>
        <v>0</v>
      </c>
      <c r="CE1066" s="31">
        <f t="shared" si="274"/>
        <v>0</v>
      </c>
      <c r="CO1066" s="2" t="s">
        <v>35</v>
      </c>
      <c r="CP1066" s="2" t="s">
        <v>35</v>
      </c>
    </row>
    <row r="1067" spans="1:94" ht="15.75" thickBot="1" x14ac:dyDescent="0.3">
      <c r="A1067" s="50"/>
      <c r="B1067" s="50"/>
      <c r="C1067" s="50" t="str">
        <f t="shared" si="268"/>
        <v>11169_1_2475</v>
      </c>
      <c r="D1067" s="51" t="str">
        <f t="shared" si="269"/>
        <v>11169_1</v>
      </c>
      <c r="E1067" s="224">
        <f>IFERROR(VLOOKUP(C1067,'2015'!$C$12:$D$1887,2,FALSE),0)</f>
        <v>0</v>
      </c>
      <c r="F1067" s="51">
        <f>IFERROR(K1067-IFERROR(VLOOKUP(D1067,'2015'!$F$12:$I$1887,4,FALSE),"ei löydy"),"ei löydy")</f>
        <v>-707</v>
      </c>
      <c r="G1067" s="224">
        <f>IFERROR(VLOOKUP(Työfile_2024!C1067,Liikennemalli!$D$6:$G$1921,4,FALSE),0)</f>
        <v>0</v>
      </c>
      <c r="H1067" s="225">
        <f>K1067-IFERROR(VLOOKUP(Työfile_2024!D1067,Liikennemalli!$C$6:$H$1921,6,FALSE),"ei löydy")</f>
        <v>-707</v>
      </c>
      <c r="I1067" s="80">
        <v>11169</v>
      </c>
      <c r="J1067" s="52">
        <v>1</v>
      </c>
      <c r="K1067" s="52">
        <v>2475</v>
      </c>
      <c r="L1067" s="53"/>
      <c r="M1067" s="54"/>
      <c r="N1067" s="54"/>
      <c r="O1067" s="54"/>
      <c r="P1067" s="54"/>
      <c r="Q1067" s="55"/>
      <c r="R1067" s="55"/>
      <c r="S1067" s="55"/>
      <c r="T1067" s="55"/>
      <c r="U1067" s="52"/>
      <c r="V1067" s="56">
        <v>964</v>
      </c>
      <c r="W1067" s="56">
        <v>35</v>
      </c>
      <c r="X1067" s="56">
        <v>1057</v>
      </c>
      <c r="Y1067" s="56">
        <f>VLOOKUP(D1067,Liikennemalli24!$D$2:$F$1804,2,FALSE)</f>
        <v>9</v>
      </c>
      <c r="Z1067" s="57">
        <f>VLOOKUP(D1067,Liikennemalli24!$D$2:$F$1804,3,FALSE)</f>
        <v>0.19600000000000001</v>
      </c>
      <c r="AA1067" s="178" t="str">
        <f>IF(G1067=1,VLOOKUP(C1067,Liikennemalli!$D$6:$H$1921,2,FALSE),"-")</f>
        <v>-</v>
      </c>
      <c r="AB1067" s="197" t="str">
        <f>IF(G1067=1,VLOOKUP(C1067,Liikennemalli!$D$6:$H$1921,3,FALSE),"-")</f>
        <v>-</v>
      </c>
      <c r="AC1067" s="134" t="str">
        <f>IF(E1067=1,VLOOKUP(Työfile_2024!D1067,'2015'!$F$12:$X$1887,18,FALSE),"-")</f>
        <v>-</v>
      </c>
      <c r="AD1067" s="127" t="str">
        <f>IF(E1067=1,VLOOKUP(Työfile_2024!D1067,'2015'!$F$12:$X$1887,19,FALSE),"-")</f>
        <v>-</v>
      </c>
      <c r="AI1067" s="127" t="str">
        <f>IF(E1067=1,VLOOKUP(Työfile_2024!D1067,'2015'!$F$12:$AB$1887,20,FALSE),"-")</f>
        <v>-</v>
      </c>
      <c r="AJ1067" s="127" t="str">
        <f>IF(E1067=1,VLOOKUP(Työfile_2024!D1067,'2015'!$F$12:$AB$1887,21,FALSE),"-")</f>
        <v>-</v>
      </c>
      <c r="AK1067" s="127" t="str">
        <f>IF(E1067=1,VLOOKUP(Työfile_2024!D1067,'2015'!$F$12:$AB$1887,22,FALSE),"-")</f>
        <v>-</v>
      </c>
      <c r="AL1067" s="127" t="str">
        <f>IF(E1067=1,VLOOKUP(Työfile_2024!D1067,'2015'!$F$12:$AB$1887,23,FALSE),"-")</f>
        <v>-</v>
      </c>
      <c r="AM1067" s="56">
        <f>VLOOKUP(Työfile_2024!D1067,Tmatkat_20km_tarkasteltava_verk!$C$2:$D$1804,2,FALSE)</f>
        <v>48</v>
      </c>
      <c r="AN1067" s="148">
        <f t="shared" si="266"/>
        <v>4.9792531120331947E-2</v>
      </c>
      <c r="AO1067" s="178" t="str">
        <f>IF(E1067=1,VLOOKUP(Työfile_2024!D1067,'2015'!$F$12:$AC$1887,24,FALSE),"-")</f>
        <v>-</v>
      </c>
      <c r="AP1067" s="52">
        <f>VLOOKUP(D1067,Tarkasteltava_verkko_2024_harva!$E$2:$I$1804,5,FALSE)</f>
        <v>0</v>
      </c>
      <c r="AQ1067" s="52">
        <f>VLOOKUP(D1067,Tarkasteltava_verkko_2024_harva!$E$2:$I$1804,4,FALSE)</f>
        <v>0</v>
      </c>
      <c r="AR1067" s="148">
        <v>0</v>
      </c>
      <c r="AS1067" s="170" t="str">
        <f>IFERROR(VLOOKUP(C1067,'2015'!$C$12:$AG$1887,30,FALSE),"-")</f>
        <v>-</v>
      </c>
      <c r="AT1067" s="148">
        <v>0</v>
      </c>
      <c r="AU1067" s="170" t="str">
        <f>IFERROR(VLOOKUP(C1067,'2015'!$C$12:$AG$1887,31,FALSE),"-")</f>
        <v>-</v>
      </c>
      <c r="AV1067" s="106"/>
      <c r="AW1067" s="63">
        <f>IFERROR(VLOOKUP(C1067,Merkittävyysluokitus!$A$2:$J$1705,10,FALSE),"-")</f>
        <v>3</v>
      </c>
      <c r="AX1067" s="175">
        <f>IFERROR(VLOOKUP(C1067,Merkittävyysluokitus!$A$2:$J$1705,6,FALSE),"-")</f>
        <v>6.73916894977169</v>
      </c>
      <c r="AY1067" s="175">
        <f>IFERROR(VLOOKUP(C1067,Merkittävyysluokitus!$A$2:$J$1705,7,FALSE),"-")</f>
        <v>3.282</v>
      </c>
      <c r="AZ1067" s="175">
        <f>IFERROR(VLOOKUP(C1067,Merkittävyysluokitus!$A$2:$J$1705,8,FALSE),"-")</f>
        <v>2.290502283105023</v>
      </c>
      <c r="BA1067" s="175">
        <f>IFERROR(VLOOKUP(C1067,Merkittävyysluokitus!$A$2:$J$1705,9,FALSE),"-")</f>
        <v>1.1666666666666665</v>
      </c>
      <c r="BB1067" s="203"/>
      <c r="BC1067" s="203" t="str">
        <f t="shared" si="267"/>
        <v>tieosoite muuttunut</v>
      </c>
      <c r="BD1067" s="39" t="str">
        <f t="shared" si="261"/>
        <v>musta</v>
      </c>
      <c r="BE1067" s="68" t="str">
        <f t="shared" si="262"/>
        <v>musta</v>
      </c>
      <c r="BF1067" s="68" t="str">
        <f t="shared" si="263"/>
        <v>musta</v>
      </c>
      <c r="BG1067" s="68" t="str">
        <f t="shared" si="264"/>
        <v>musta</v>
      </c>
      <c r="BH1067" s="208" t="str">
        <f t="shared" si="265"/>
        <v>musta</v>
      </c>
      <c r="BI1067" s="39"/>
      <c r="BJ1067" s="39" t="str">
        <f>IF(F1067="ei löydy","uusi tie",IF(E1067=0,"tieosoite muuttunut",IF(E1067=1,VLOOKUP(D1067,'2015'!$F$12:$AL$1887,31,FALSE),"-")))</f>
        <v>tieosoite muuttunut</v>
      </c>
      <c r="BK1067" s="67" t="str">
        <f>IF(E1067=1,VLOOKUP(D1067,'2015'!$F$12:$AL$1887,32,FALSE),"-")</f>
        <v>-</v>
      </c>
      <c r="BL1067" s="39" t="str">
        <f>IF(F1067="ei löydy","uusi tie",IF(E1067=0,"tieosoite muuttunut",IF(E1067=1,VLOOKUP(D1067,'2015'!$F$12:$AL$1887,33,FALSE),"-")))</f>
        <v>tieosoite muuttunut</v>
      </c>
      <c r="BM1067" s="39"/>
      <c r="BN1067" s="217" t="str">
        <f>VLOOKUP(D1067,'2015'!$F$12:$AL$1887,33,FALSE)</f>
        <v>musta</v>
      </c>
      <c r="BO1067" s="39"/>
      <c r="BP1067" s="115" t="s">
        <v>10</v>
      </c>
      <c r="BQ1067" s="30"/>
      <c r="BS1067" s="5"/>
      <c r="BU1067" s="37"/>
      <c r="BV1067" s="30" t="s">
        <v>10</v>
      </c>
      <c r="BX1067" t="str">
        <f>IF(E1067=1,VLOOKUP(D1067,'2015'!$F$12:$AX$1887,43,FALSE),"-")</f>
        <v>-</v>
      </c>
      <c r="BY1067" t="str">
        <f>IF(E1067=1,VLOOKUP(D1067,'2015'!$F$12:$AX$1887,44,FALSE),"-")</f>
        <v>-</v>
      </c>
      <c r="BZ1067" t="str">
        <f>IF(E1067=1,VLOOKUP(D1067,'2015'!$F$12:$AX$1887,45,FALSE),"-")</f>
        <v>-</v>
      </c>
      <c r="CA1067" s="31">
        <f t="shared" si="270"/>
        <v>20</v>
      </c>
      <c r="CB1067" s="31">
        <f t="shared" si="271"/>
        <v>10</v>
      </c>
      <c r="CC1067" s="31">
        <f t="shared" si="272"/>
        <v>10</v>
      </c>
      <c r="CD1067" s="31">
        <f t="shared" si="273"/>
        <v>0</v>
      </c>
      <c r="CE1067" s="31">
        <f t="shared" si="274"/>
        <v>0</v>
      </c>
      <c r="CO1067" s="2" t="s">
        <v>35</v>
      </c>
      <c r="CP1067" s="2" t="s">
        <v>35</v>
      </c>
    </row>
    <row r="1068" spans="1:94" ht="15.75" thickBot="1" x14ac:dyDescent="0.3">
      <c r="A1068" s="50"/>
      <c r="B1068" s="50"/>
      <c r="C1068" s="50" t="str">
        <f t="shared" si="268"/>
        <v>11169_2_6534</v>
      </c>
      <c r="D1068" s="51" t="str">
        <f t="shared" si="269"/>
        <v>11169_2</v>
      </c>
      <c r="E1068" s="224">
        <f>IFERROR(VLOOKUP(C1068,'2015'!$C$12:$D$1887,2,FALSE),0)</f>
        <v>1</v>
      </c>
      <c r="F1068" s="51">
        <f>IFERROR(K1068-IFERROR(VLOOKUP(D1068,'2015'!$F$12:$I$1887,4,FALSE),"ei löydy"),"ei löydy")</f>
        <v>0</v>
      </c>
      <c r="G1068" s="224">
        <f>IFERROR(VLOOKUP(Työfile_2024!C1068,Liikennemalli!$D$6:$G$1921,4,FALSE),0)</f>
        <v>1</v>
      </c>
      <c r="H1068" s="225">
        <f>K1068-IFERROR(VLOOKUP(Työfile_2024!D1068,Liikennemalli!$C$6:$H$1921,6,FALSE),"ei löydy")</f>
        <v>0</v>
      </c>
      <c r="I1068" s="80">
        <v>11169</v>
      </c>
      <c r="J1068" s="52">
        <v>2</v>
      </c>
      <c r="K1068" s="52">
        <v>6534</v>
      </c>
      <c r="L1068" s="53"/>
      <c r="M1068" s="54"/>
      <c r="N1068" s="54"/>
      <c r="O1068" s="54"/>
      <c r="P1068" s="54"/>
      <c r="Q1068" s="55"/>
      <c r="R1068" s="55"/>
      <c r="S1068" s="55"/>
      <c r="T1068" s="55"/>
      <c r="U1068" s="52"/>
      <c r="V1068" s="56">
        <v>341</v>
      </c>
      <c r="W1068" s="56">
        <v>17</v>
      </c>
      <c r="X1068" s="56">
        <v>364</v>
      </c>
      <c r="Y1068" s="56">
        <f>VLOOKUP(D1068,Liikennemalli24!$D$2:$F$1804,2,FALSE)</f>
        <v>270</v>
      </c>
      <c r="Z1068" s="57">
        <f>VLOOKUP(D1068,Liikennemalli24!$D$2:$F$1804,3,FALSE)</f>
        <v>0.42899999999999999</v>
      </c>
      <c r="AA1068" s="178">
        <f>IF(G1068=1,VLOOKUP(C1068,Liikennemalli!$D$6:$H$1921,2,FALSE),"-")</f>
        <v>0</v>
      </c>
      <c r="AB1068" s="197">
        <f>IF(G1068=1,VLOOKUP(C1068,Liikennemalli!$D$6:$H$1921,3,FALSE),"-")</f>
        <v>0</v>
      </c>
      <c r="AC1068" s="134">
        <f>IF(E1068=1,VLOOKUP(Työfile_2024!D1068,'2015'!$F$12:$X$1887,18,FALSE),"-")</f>
        <v>57</v>
      </c>
      <c r="AD1068" s="127">
        <f>IF(E1068=1,VLOOKUP(Työfile_2024!D1068,'2015'!$F$12:$X$1887,19,FALSE),"-")</f>
        <v>0.17</v>
      </c>
      <c r="AI1068" s="127">
        <f>IF(E1068=1,VLOOKUP(Työfile_2024!D1068,'2015'!$F$12:$AB$1887,20,FALSE),"-")</f>
        <v>0</v>
      </c>
      <c r="AJ1068" s="127">
        <f>IF(E1068=1,VLOOKUP(Työfile_2024!D1068,'2015'!$F$12:$AB$1887,21,FALSE),"-")</f>
        <v>0</v>
      </c>
      <c r="AK1068" s="127">
        <f>IF(E1068=1,VLOOKUP(Työfile_2024!D1068,'2015'!$F$12:$AB$1887,22,FALSE),"-")</f>
        <v>0</v>
      </c>
      <c r="AL1068" s="127">
        <f>IF(E1068=1,VLOOKUP(Työfile_2024!D1068,'2015'!$F$12:$AB$1887,23,FALSE),"-")</f>
        <v>0</v>
      </c>
      <c r="AM1068" s="56">
        <f>VLOOKUP(Työfile_2024!D1068,Tmatkat_20km_tarkasteltava_verk!$C$2:$D$1804,2,FALSE)</f>
        <v>72</v>
      </c>
      <c r="AN1068" s="148">
        <f t="shared" si="266"/>
        <v>0.21114369501466276</v>
      </c>
      <c r="AO1068" s="178">
        <f>IF(E1068=1,VLOOKUP(Työfile_2024!D1068,'2015'!$F$12:$AC$1887,24,FALSE),"-")</f>
        <v>5</v>
      </c>
      <c r="AP1068" s="52">
        <f>VLOOKUP(D1068,Tarkasteltava_verkko_2024_harva!$E$2:$I$1804,5,FALSE)</f>
        <v>0</v>
      </c>
      <c r="AQ1068" s="52">
        <f>VLOOKUP(D1068,Tarkasteltava_verkko_2024_harva!$E$2:$I$1804,4,FALSE)</f>
        <v>0</v>
      </c>
      <c r="AR1068" s="148">
        <v>0</v>
      </c>
      <c r="AS1068" s="170" t="str">
        <f>IFERROR(VLOOKUP(C1068,'2015'!$C$12:$AG$1887,30,FALSE),"-")</f>
        <v/>
      </c>
      <c r="AT1068" s="148">
        <v>0</v>
      </c>
      <c r="AU1068" s="170">
        <f>IFERROR(VLOOKUP(C1068,'2015'!$C$12:$AG$1887,31,FALSE),"-")</f>
        <v>0</v>
      </c>
      <c r="AV1068" s="106"/>
      <c r="AW1068" s="63">
        <f>IFERROR(VLOOKUP(C1068,Merkittävyysluokitus!$A$2:$J$1705,10,FALSE),"-")</f>
        <v>3</v>
      </c>
      <c r="AX1068" s="175">
        <f>IFERROR(VLOOKUP(C1068,Merkittävyysluokitus!$A$2:$J$1705,6,FALSE),"-")</f>
        <v>4.791630136986301</v>
      </c>
      <c r="AY1068" s="175">
        <f>IFERROR(VLOOKUP(C1068,Merkittävyysluokitus!$A$2:$J$1705,7,FALSE),"-")</f>
        <v>1.4596666666666664</v>
      </c>
      <c r="AZ1068" s="175">
        <f>IFERROR(VLOOKUP(C1068,Merkittävyysluokitus!$A$2:$J$1705,8,FALSE),"-")</f>
        <v>2.6652968036529678</v>
      </c>
      <c r="BA1068" s="175">
        <f>IFERROR(VLOOKUP(C1068,Merkittävyysluokitus!$A$2:$J$1705,9,FALSE),"-")</f>
        <v>0.66666666666666663</v>
      </c>
      <c r="BB1068" s="203"/>
      <c r="BC1068" s="203" t="str">
        <f t="shared" si="267"/>
        <v/>
      </c>
      <c r="BD1068" s="39" t="str">
        <f t="shared" si="261"/>
        <v>musta</v>
      </c>
      <c r="BE1068" s="68" t="str">
        <f t="shared" si="262"/>
        <v>musta</v>
      </c>
      <c r="BF1068" s="68" t="str">
        <f t="shared" si="263"/>
        <v>musta</v>
      </c>
      <c r="BG1068" s="68" t="str">
        <f t="shared" si="264"/>
        <v>musta</v>
      </c>
      <c r="BH1068" s="208" t="str">
        <f t="shared" si="265"/>
        <v>musta</v>
      </c>
      <c r="BI1068" s="39"/>
      <c r="BJ1068" s="39" t="str">
        <f>IF(F1068="ei löydy","uusi tie",IF(E1068=0,"tieosoite muuttunut",IF(E1068=1,VLOOKUP(D1068,'2015'!$F$12:$AL$1887,31,FALSE),"-")))</f>
        <v>musta</v>
      </c>
      <c r="BK1068" s="67" t="str">
        <f>IF(E1068=1,VLOOKUP(D1068,'2015'!$F$12:$AL$1887,32,FALSE),"-")</f>
        <v>musta</v>
      </c>
      <c r="BL1068" s="39" t="str">
        <f>IF(F1068="ei löydy","uusi tie",IF(E1068=0,"tieosoite muuttunut",IF(E1068=1,VLOOKUP(D1068,'2015'!$F$12:$AL$1887,33,FALSE),"-")))</f>
        <v>musta</v>
      </c>
      <c r="BM1068" s="39"/>
      <c r="BN1068" s="217" t="str">
        <f>VLOOKUP(D1068,'2015'!$F$12:$AL$1887,33,FALSE)</f>
        <v>musta</v>
      </c>
      <c r="BO1068" s="39"/>
      <c r="BP1068" s="115" t="s">
        <v>10</v>
      </c>
      <c r="BQ1068" s="30"/>
      <c r="BS1068" s="5"/>
      <c r="BU1068" s="37"/>
      <c r="BV1068" s="30" t="s">
        <v>10</v>
      </c>
      <c r="BX1068" t="str">
        <f>IF(E1068=1,VLOOKUP(D1068,'2015'!$F$12:$AX$1887,43,FALSE),"-")</f>
        <v>musta</v>
      </c>
      <c r="BY1068" t="str">
        <f>IF(E1068=1,VLOOKUP(D1068,'2015'!$F$12:$AX$1887,44,FALSE),"-")</f>
        <v>musta</v>
      </c>
      <c r="BZ1068" t="str">
        <f>IF(E1068=1,VLOOKUP(D1068,'2015'!$F$12:$AX$1887,45,FALSE),"-")</f>
        <v>musta</v>
      </c>
      <c r="CA1068" s="31">
        <f t="shared" si="270"/>
        <v>0</v>
      </c>
      <c r="CB1068" s="31">
        <f t="shared" si="271"/>
        <v>0</v>
      </c>
      <c r="CC1068" s="31">
        <f t="shared" si="272"/>
        <v>0</v>
      </c>
      <c r="CD1068" s="31">
        <f t="shared" si="273"/>
        <v>0</v>
      </c>
      <c r="CE1068" s="31">
        <f t="shared" si="274"/>
        <v>0</v>
      </c>
      <c r="CO1068" s="32" t="s">
        <v>34</v>
      </c>
      <c r="CP1068" s="2" t="s">
        <v>35</v>
      </c>
    </row>
    <row r="1069" spans="1:94" ht="15.75" thickBot="1" x14ac:dyDescent="0.3">
      <c r="A1069" s="50"/>
      <c r="B1069" s="50"/>
      <c r="C1069" s="50" t="str">
        <f t="shared" si="268"/>
        <v>11170_1_1900</v>
      </c>
      <c r="D1069" s="51" t="str">
        <f t="shared" si="269"/>
        <v>11170_1</v>
      </c>
      <c r="E1069" s="224">
        <f>IFERROR(VLOOKUP(C1069,'2015'!$C$12:$D$1887,2,FALSE),0)</f>
        <v>0</v>
      </c>
      <c r="F1069" s="51">
        <f>IFERROR(K1069-IFERROR(VLOOKUP(D1069,'2015'!$F$12:$I$1887,4,FALSE),"ei löydy"),"ei löydy")</f>
        <v>-1020</v>
      </c>
      <c r="G1069" s="224">
        <f>IFERROR(VLOOKUP(Työfile_2024!C1069,Liikennemalli!$D$6:$G$1921,4,FALSE),0)</f>
        <v>0</v>
      </c>
      <c r="H1069" s="225">
        <f>K1069-IFERROR(VLOOKUP(Työfile_2024!D1069,Liikennemalli!$C$6:$H$1921,6,FALSE),"ei löydy")</f>
        <v>-1020</v>
      </c>
      <c r="I1069" s="80">
        <v>11170</v>
      </c>
      <c r="J1069" s="52">
        <v>1</v>
      </c>
      <c r="K1069" s="52">
        <v>1900</v>
      </c>
      <c r="L1069" s="53"/>
      <c r="M1069" s="54"/>
      <c r="N1069" s="54"/>
      <c r="O1069" s="54"/>
      <c r="P1069" s="54"/>
      <c r="Q1069" s="55"/>
      <c r="R1069" s="55"/>
      <c r="S1069" s="55"/>
      <c r="T1069" s="55"/>
      <c r="U1069" s="52"/>
      <c r="V1069" s="56">
        <v>3586</v>
      </c>
      <c r="W1069" s="56">
        <v>227</v>
      </c>
      <c r="X1069" s="56">
        <v>4008</v>
      </c>
      <c r="Y1069" s="56">
        <f>VLOOKUP(D1069,Liikennemalli24!$D$2:$F$1804,2,FALSE)</f>
        <v>200</v>
      </c>
      <c r="Z1069" s="57">
        <f>VLOOKUP(D1069,Liikennemalli24!$D$2:$F$1804,3,FALSE)</f>
        <v>0.19400000000000001</v>
      </c>
      <c r="AA1069" s="178" t="str">
        <f>IF(G1069=1,VLOOKUP(C1069,Liikennemalli!$D$6:$H$1921,2,FALSE),"-")</f>
        <v>-</v>
      </c>
      <c r="AB1069" s="197" t="str">
        <f>IF(G1069=1,VLOOKUP(C1069,Liikennemalli!$D$6:$H$1921,3,FALSE),"-")</f>
        <v>-</v>
      </c>
      <c r="AC1069" s="134" t="str">
        <f>IF(E1069=1,VLOOKUP(Työfile_2024!D1069,'2015'!$F$12:$X$1887,18,FALSE),"-")</f>
        <v>-</v>
      </c>
      <c r="AD1069" s="127" t="str">
        <f>IF(E1069=1,VLOOKUP(Työfile_2024!D1069,'2015'!$F$12:$X$1887,19,FALSE),"-")</f>
        <v>-</v>
      </c>
      <c r="AI1069" s="127" t="str">
        <f>IF(E1069=1,VLOOKUP(Työfile_2024!D1069,'2015'!$F$12:$AB$1887,20,FALSE),"-")</f>
        <v>-</v>
      </c>
      <c r="AJ1069" s="127" t="str">
        <f>IF(E1069=1,VLOOKUP(Työfile_2024!D1069,'2015'!$F$12:$AB$1887,21,FALSE),"-")</f>
        <v>-</v>
      </c>
      <c r="AK1069" s="127" t="str">
        <f>IF(E1069=1,VLOOKUP(Työfile_2024!D1069,'2015'!$F$12:$AB$1887,22,FALSE),"-")</f>
        <v>-</v>
      </c>
      <c r="AL1069" s="127" t="str">
        <f>IF(E1069=1,VLOOKUP(Työfile_2024!D1069,'2015'!$F$12:$AB$1887,23,FALSE),"-")</f>
        <v>-</v>
      </c>
      <c r="AM1069" s="56">
        <f>VLOOKUP(Työfile_2024!D1069,Tmatkat_20km_tarkasteltava_verk!$C$2:$D$1804,2,FALSE)</f>
        <v>1428</v>
      </c>
      <c r="AN1069" s="148">
        <f t="shared" si="266"/>
        <v>0.39821528165086445</v>
      </c>
      <c r="AO1069" s="178" t="str">
        <f>IF(E1069=1,VLOOKUP(Työfile_2024!D1069,'2015'!$F$12:$AC$1887,24,FALSE),"-")</f>
        <v>-</v>
      </c>
      <c r="AP1069" s="52" t="str">
        <f>VLOOKUP(D1069,Tarkasteltava_verkko_2024_harva!$E$2:$I$1804,5,FALSE)</f>
        <v>tiivis</v>
      </c>
      <c r="AQ1069" s="52">
        <f>VLOOKUP(D1069,Tarkasteltava_verkko_2024_harva!$E$2:$I$1804,4,FALSE)</f>
        <v>0</v>
      </c>
      <c r="AR1069" s="148">
        <v>0.84842105263157896</v>
      </c>
      <c r="AS1069" s="170" t="str">
        <f>IFERROR(VLOOKUP(C1069,'2015'!$C$12:$AG$1887,30,FALSE),"-")</f>
        <v>-</v>
      </c>
      <c r="AT1069" s="148">
        <v>0.99210526315789471</v>
      </c>
      <c r="AU1069" s="170" t="str">
        <f>IFERROR(VLOOKUP(C1069,'2015'!$C$12:$AG$1887,31,FALSE),"-")</f>
        <v>-</v>
      </c>
      <c r="AV1069" s="106"/>
      <c r="AW1069" s="63">
        <f>IFERROR(VLOOKUP(C1069,Merkittävyysluokitus!$A$2:$J$1705,10,FALSE),"-")</f>
        <v>2</v>
      </c>
      <c r="AX1069" s="175">
        <f>IFERROR(VLOOKUP(C1069,Merkittävyysluokitus!$A$2:$J$1705,6,FALSE),"-")</f>
        <v>11.3482800608828</v>
      </c>
      <c r="AY1069" s="175">
        <f>IFERROR(VLOOKUP(C1069,Merkittävyysluokitus!$A$2:$J$1705,7,FALSE),"-")</f>
        <v>5</v>
      </c>
      <c r="AZ1069" s="175">
        <f>IFERROR(VLOOKUP(C1069,Merkittävyysluokitus!$A$2:$J$1705,8,FALSE),"-")</f>
        <v>4.3482800608828001</v>
      </c>
      <c r="BA1069" s="175">
        <f>IFERROR(VLOOKUP(C1069,Merkittävyysluokitus!$A$2:$J$1705,9,FALSE),"-")</f>
        <v>2</v>
      </c>
      <c r="BB1069" s="203"/>
      <c r="BC1069" s="203" t="str">
        <f t="shared" si="267"/>
        <v>tieosoite muuttunut</v>
      </c>
      <c r="BD1069" s="39" t="str">
        <f t="shared" si="261"/>
        <v>musta</v>
      </c>
      <c r="BE1069" s="68" t="str">
        <f t="shared" si="262"/>
        <v>musta</v>
      </c>
      <c r="BF1069" s="68" t="str">
        <f t="shared" si="263"/>
        <v>musta</v>
      </c>
      <c r="BG1069" s="68" t="str">
        <f t="shared" si="264"/>
        <v>musta</v>
      </c>
      <c r="BH1069" s="208" t="str">
        <f t="shared" si="265"/>
        <v>musta</v>
      </c>
      <c r="BI1069" s="39"/>
      <c r="BJ1069" s="39" t="str">
        <f>IF(F1069="ei löydy","uusi tie",IF(E1069=0,"tieosoite muuttunut",IF(E1069=1,VLOOKUP(D1069,'2015'!$F$12:$AL$1887,31,FALSE),"-")))</f>
        <v>tieosoite muuttunut</v>
      </c>
      <c r="BK1069" s="67" t="str">
        <f>IF(E1069=1,VLOOKUP(D1069,'2015'!$F$12:$AL$1887,32,FALSE),"-")</f>
        <v>-</v>
      </c>
      <c r="BL1069" s="39" t="str">
        <f>IF(F1069="ei löydy","uusi tie",IF(E1069=0,"tieosoite muuttunut",IF(E1069=1,VLOOKUP(D1069,'2015'!$F$12:$AL$1887,33,FALSE),"-")))</f>
        <v>tieosoite muuttunut</v>
      </c>
      <c r="BM1069" s="39"/>
      <c r="BN1069" s="217" t="str">
        <f>VLOOKUP(D1069,'2015'!$F$12:$AL$1887,33,FALSE)</f>
        <v>musta</v>
      </c>
      <c r="BO1069" s="39"/>
      <c r="BP1069" s="115" t="s">
        <v>10</v>
      </c>
      <c r="BQ1069" s="30"/>
      <c r="BS1069" s="5"/>
      <c r="BU1069" s="37"/>
      <c r="BV1069" s="30" t="s">
        <v>10</v>
      </c>
      <c r="BX1069" t="str">
        <f>IF(E1069=1,VLOOKUP(D1069,'2015'!$F$12:$AX$1887,43,FALSE),"-")</f>
        <v>-</v>
      </c>
      <c r="BY1069" t="str">
        <f>IF(E1069=1,VLOOKUP(D1069,'2015'!$F$12:$AX$1887,44,FALSE),"-")</f>
        <v>-</v>
      </c>
      <c r="BZ1069" t="str">
        <f>IF(E1069=1,VLOOKUP(D1069,'2015'!$F$12:$AX$1887,45,FALSE),"-")</f>
        <v>-</v>
      </c>
      <c r="CA1069" s="31">
        <f t="shared" si="270"/>
        <v>30</v>
      </c>
      <c r="CB1069" s="31">
        <f t="shared" si="271"/>
        <v>10</v>
      </c>
      <c r="CC1069" s="31">
        <f t="shared" si="272"/>
        <v>10</v>
      </c>
      <c r="CD1069" s="31">
        <f t="shared" si="273"/>
        <v>10</v>
      </c>
      <c r="CE1069" s="31">
        <f t="shared" si="274"/>
        <v>0</v>
      </c>
      <c r="CO1069" s="32" t="s">
        <v>34</v>
      </c>
      <c r="CP1069" s="2" t="s">
        <v>35</v>
      </c>
    </row>
    <row r="1070" spans="1:94" ht="15.75" thickBot="1" x14ac:dyDescent="0.3">
      <c r="A1070" s="50"/>
      <c r="B1070" s="50"/>
      <c r="C1070" s="50" t="str">
        <f t="shared" si="268"/>
        <v>11171_1_1680</v>
      </c>
      <c r="D1070" s="51" t="str">
        <f t="shared" si="269"/>
        <v>11171_1</v>
      </c>
      <c r="E1070" s="224">
        <f>IFERROR(VLOOKUP(C1070,'2015'!$C$12:$D$1887,2,FALSE),0)</f>
        <v>1</v>
      </c>
      <c r="F1070" s="51">
        <f>IFERROR(K1070-IFERROR(VLOOKUP(D1070,'2015'!$F$12:$I$1887,4,FALSE),"ei löydy"),"ei löydy")</f>
        <v>0</v>
      </c>
      <c r="G1070" s="224">
        <f>IFERROR(VLOOKUP(Työfile_2024!C1070,Liikennemalli!$D$6:$G$1921,4,FALSE),0)</f>
        <v>1</v>
      </c>
      <c r="H1070" s="225">
        <f>K1070-IFERROR(VLOOKUP(Työfile_2024!D1070,Liikennemalli!$C$6:$H$1921,6,FALSE),"ei löydy")</f>
        <v>0</v>
      </c>
      <c r="I1070" s="80">
        <v>11171</v>
      </c>
      <c r="J1070" s="52">
        <v>1</v>
      </c>
      <c r="K1070" s="52">
        <v>1680</v>
      </c>
      <c r="L1070" s="53"/>
      <c r="M1070" s="54"/>
      <c r="N1070" s="54"/>
      <c r="O1070" s="54"/>
      <c r="P1070" s="54"/>
      <c r="Q1070" s="55"/>
      <c r="R1070" s="55"/>
      <c r="S1070" s="55"/>
      <c r="T1070" s="55"/>
      <c r="U1070" s="52"/>
      <c r="V1070" s="56">
        <v>178</v>
      </c>
      <c r="W1070" s="56">
        <v>4</v>
      </c>
      <c r="X1070" s="56">
        <v>188</v>
      </c>
      <c r="Y1070" s="56">
        <f>VLOOKUP(D1070,Liikennemalli24!$D$2:$F$1804,2,FALSE)</f>
        <v>67</v>
      </c>
      <c r="Z1070" s="57">
        <f>VLOOKUP(D1070,Liikennemalli24!$D$2:$F$1804,3,FALSE)</f>
        <v>0.44600000000000001</v>
      </c>
      <c r="AA1070" s="178">
        <f>IF(G1070=1,VLOOKUP(C1070,Liikennemalli!$D$6:$H$1921,2,FALSE),"-")</f>
        <v>0</v>
      </c>
      <c r="AB1070" s="197">
        <f>IF(G1070=1,VLOOKUP(C1070,Liikennemalli!$D$6:$H$1921,3,FALSE),"-")</f>
        <v>0</v>
      </c>
      <c r="AC1070" s="134">
        <f>IF(E1070=1,VLOOKUP(Työfile_2024!D1070,'2015'!$F$12:$X$1887,18,FALSE),"-")</f>
        <v>106</v>
      </c>
      <c r="AD1070" s="127">
        <f>IF(E1070=1,VLOOKUP(Työfile_2024!D1070,'2015'!$F$12:$X$1887,19,FALSE),"-")</f>
        <v>0.68</v>
      </c>
      <c r="AI1070" s="127">
        <f>IF(E1070=1,VLOOKUP(Työfile_2024!D1070,'2015'!$F$12:$AB$1887,20,FALSE),"-")</f>
        <v>0</v>
      </c>
      <c r="AJ1070" s="127">
        <f>IF(E1070=1,VLOOKUP(Työfile_2024!D1070,'2015'!$F$12:$AB$1887,21,FALSE),"-")</f>
        <v>0</v>
      </c>
      <c r="AK1070" s="127">
        <f>IF(E1070=1,VLOOKUP(Työfile_2024!D1070,'2015'!$F$12:$AB$1887,22,FALSE),"-")</f>
        <v>0</v>
      </c>
      <c r="AL1070" s="127">
        <f>IF(E1070=1,VLOOKUP(Työfile_2024!D1070,'2015'!$F$12:$AB$1887,23,FALSE),"-")</f>
        <v>0</v>
      </c>
      <c r="AM1070" s="56">
        <f>VLOOKUP(Työfile_2024!D1070,Tmatkat_20km_tarkasteltava_verk!$C$2:$D$1804,2,FALSE)</f>
        <v>59</v>
      </c>
      <c r="AN1070" s="148">
        <f t="shared" si="266"/>
        <v>0.33146067415730335</v>
      </c>
      <c r="AO1070" s="178">
        <f>IF(E1070=1,VLOOKUP(Työfile_2024!D1070,'2015'!$F$12:$AC$1887,24,FALSE),"-")</f>
        <v>78</v>
      </c>
      <c r="AP1070" s="52">
        <f>VLOOKUP(D1070,Tarkasteltava_verkko_2024_harva!$E$2:$I$1804,5,FALSE)</f>
        <v>0</v>
      </c>
      <c r="AQ1070" s="52">
        <f>VLOOKUP(D1070,Tarkasteltava_verkko_2024_harva!$E$2:$I$1804,4,FALSE)</f>
        <v>0</v>
      </c>
      <c r="AR1070" s="148">
        <v>0.63571428571428568</v>
      </c>
      <c r="AS1070" s="170" t="str">
        <f>IFERROR(VLOOKUP(C1070,'2015'!$C$12:$AG$1887,30,FALSE),"-")</f>
        <v/>
      </c>
      <c r="AT1070" s="148">
        <v>0.99404761904761907</v>
      </c>
      <c r="AU1070" s="170" t="str">
        <f>IFERROR(VLOOKUP(C1070,'2015'!$C$12:$AG$1887,31,FALSE),"-")</f>
        <v>Kyllä</v>
      </c>
      <c r="AV1070" s="106"/>
      <c r="AW1070" s="63">
        <f>IFERROR(VLOOKUP(C1070,Merkittävyysluokitus!$A$2:$J$1705,10,FALSE),"-")</f>
        <v>4</v>
      </c>
      <c r="AX1070" s="175">
        <f>IFERROR(VLOOKUP(C1070,Merkittävyysluokitus!$A$2:$J$1705,6,FALSE),"-")</f>
        <v>2.3146849315068492</v>
      </c>
      <c r="AY1070" s="175">
        <f>IFERROR(VLOOKUP(C1070,Merkittävyysluokitus!$A$2:$J$1705,7,FALSE),"-")</f>
        <v>0.7639999999999999</v>
      </c>
      <c r="AZ1070" s="175">
        <f>IFERROR(VLOOKUP(C1070,Merkittävyysluokitus!$A$2:$J$1705,8,FALSE),"-")</f>
        <v>0.88401826484018264</v>
      </c>
      <c r="BA1070" s="175">
        <f>IFERROR(VLOOKUP(C1070,Merkittävyysluokitus!$A$2:$J$1705,9,FALSE),"-")</f>
        <v>0.66666666666666663</v>
      </c>
      <c r="BB1070" s="203"/>
      <c r="BC1070" s="203" t="str">
        <f t="shared" si="267"/>
        <v/>
      </c>
      <c r="BD1070" s="39" t="str">
        <f t="shared" si="261"/>
        <v>musta</v>
      </c>
      <c r="BE1070" s="68" t="str">
        <f t="shared" si="262"/>
        <v>musta</v>
      </c>
      <c r="BF1070" s="68" t="str">
        <f t="shared" si="263"/>
        <v>musta</v>
      </c>
      <c r="BG1070" s="68" t="str">
        <f t="shared" si="264"/>
        <v>musta</v>
      </c>
      <c r="BH1070" s="208" t="str">
        <f t="shared" si="265"/>
        <v>musta</v>
      </c>
      <c r="BI1070" s="39"/>
      <c r="BJ1070" s="39" t="str">
        <f>IF(F1070="ei löydy","uusi tie",IF(E1070=0,"tieosoite muuttunut",IF(E1070=1,VLOOKUP(D1070,'2015'!$F$12:$AL$1887,31,FALSE),"-")))</f>
        <v>musta</v>
      </c>
      <c r="BK1070" s="67" t="str">
        <f>IF(E1070=1,VLOOKUP(D1070,'2015'!$F$12:$AL$1887,32,FALSE),"-")</f>
        <v>musta</v>
      </c>
      <c r="BL1070" s="39" t="str">
        <f>IF(F1070="ei löydy","uusi tie",IF(E1070=0,"tieosoite muuttunut",IF(E1070=1,VLOOKUP(D1070,'2015'!$F$12:$AL$1887,33,FALSE),"-")))</f>
        <v>musta</v>
      </c>
      <c r="BM1070" s="39"/>
      <c r="BN1070" s="217" t="str">
        <f>VLOOKUP(D1070,'2015'!$F$12:$AL$1887,33,FALSE)</f>
        <v>musta</v>
      </c>
      <c r="BO1070" s="39"/>
      <c r="BP1070" s="115" t="s">
        <v>10</v>
      </c>
      <c r="BQ1070" s="30"/>
      <c r="BS1070" s="5"/>
      <c r="BU1070" s="37"/>
      <c r="BV1070" s="30" t="s">
        <v>10</v>
      </c>
      <c r="BX1070" t="str">
        <f>IF(E1070=1,VLOOKUP(D1070,'2015'!$F$12:$AX$1887,43,FALSE),"-")</f>
        <v>musta</v>
      </c>
      <c r="BY1070" t="str">
        <f>IF(E1070=1,VLOOKUP(D1070,'2015'!$F$12:$AX$1887,44,FALSE),"-")</f>
        <v>musta</v>
      </c>
      <c r="BZ1070" t="str">
        <f>IF(E1070=1,VLOOKUP(D1070,'2015'!$F$12:$AX$1887,45,FALSE),"-")</f>
        <v>musta</v>
      </c>
      <c r="CA1070" s="31">
        <f t="shared" si="270"/>
        <v>10</v>
      </c>
      <c r="CB1070" s="31">
        <f t="shared" si="271"/>
        <v>10</v>
      </c>
      <c r="CC1070" s="31">
        <f t="shared" si="272"/>
        <v>0</v>
      </c>
      <c r="CD1070" s="31">
        <f t="shared" si="273"/>
        <v>0</v>
      </c>
      <c r="CE1070" s="31">
        <f t="shared" si="274"/>
        <v>0</v>
      </c>
      <c r="CO1070" s="2" t="s">
        <v>35</v>
      </c>
      <c r="CP1070" s="2" t="s">
        <v>35</v>
      </c>
    </row>
    <row r="1071" spans="1:94" ht="15.75" thickBot="1" x14ac:dyDescent="0.3">
      <c r="A1071" s="50"/>
      <c r="B1071" s="50"/>
      <c r="C1071" s="50" t="str">
        <f t="shared" si="268"/>
        <v>11172_1_1053</v>
      </c>
      <c r="D1071" s="51" t="str">
        <f t="shared" si="269"/>
        <v>11172_1</v>
      </c>
      <c r="E1071" s="224">
        <f>IFERROR(VLOOKUP(C1071,'2015'!$C$12:$D$1887,2,FALSE),0)</f>
        <v>1</v>
      </c>
      <c r="F1071" s="51">
        <f>IFERROR(K1071-IFERROR(VLOOKUP(D1071,'2015'!$F$12:$I$1887,4,FALSE),"ei löydy"),"ei löydy")</f>
        <v>0</v>
      </c>
      <c r="G1071" s="224">
        <f>IFERROR(VLOOKUP(Työfile_2024!C1071,Liikennemalli!$D$6:$G$1921,4,FALSE),0)</f>
        <v>1</v>
      </c>
      <c r="H1071" s="225">
        <f>K1071-IFERROR(VLOOKUP(Työfile_2024!D1071,Liikennemalli!$C$6:$H$1921,6,FALSE),"ei löydy")</f>
        <v>0</v>
      </c>
      <c r="I1071" s="80">
        <v>11172</v>
      </c>
      <c r="J1071" s="52">
        <v>1</v>
      </c>
      <c r="K1071" s="52">
        <v>1053</v>
      </c>
      <c r="L1071" s="53"/>
      <c r="M1071" s="54"/>
      <c r="N1071" s="54"/>
      <c r="O1071" s="54"/>
      <c r="P1071" s="54"/>
      <c r="Q1071" s="55"/>
      <c r="R1071" s="55"/>
      <c r="S1071" s="55"/>
      <c r="T1071" s="55"/>
      <c r="U1071" s="52"/>
      <c r="V1071" s="56">
        <v>1129</v>
      </c>
      <c r="W1071" s="56">
        <v>39</v>
      </c>
      <c r="X1071" s="56">
        <v>1299</v>
      </c>
      <c r="Y1071" s="56">
        <f>VLOOKUP(D1071,Liikennemalli24!$D$2:$F$1804,2,FALSE)</f>
        <v>30</v>
      </c>
      <c r="Z1071" s="57">
        <f>VLOOKUP(D1071,Liikennemalli24!$D$2:$F$1804,3,FALSE)</f>
        <v>0.11899999999999999</v>
      </c>
      <c r="AA1071" s="178">
        <f>IF(G1071=1,VLOOKUP(C1071,Liikennemalli!$D$6:$H$1921,2,FALSE),"-")</f>
        <v>630.19955089820303</v>
      </c>
      <c r="AB1071" s="197">
        <f>IF(G1071=1,VLOOKUP(C1071,Liikennemalli!$D$6:$H$1921,3,FALSE),"-")</f>
        <v>0.627501716236608</v>
      </c>
      <c r="AC1071" s="134">
        <f>IF(E1071=1,VLOOKUP(Työfile_2024!D1071,'2015'!$F$12:$X$1887,18,FALSE),"-")</f>
        <v>556</v>
      </c>
      <c r="AD1071" s="127">
        <f>IF(E1071=1,VLOOKUP(Työfile_2024!D1071,'2015'!$F$12:$X$1887,19,FALSE),"-")</f>
        <v>0.62</v>
      </c>
      <c r="AI1071" s="127">
        <f>IF(E1071=1,VLOOKUP(Työfile_2024!D1071,'2015'!$F$12:$AB$1887,20,FALSE),"-")</f>
        <v>0</v>
      </c>
      <c r="AJ1071" s="127">
        <f>IF(E1071=1,VLOOKUP(Työfile_2024!D1071,'2015'!$F$12:$AB$1887,21,FALSE),"-")</f>
        <v>0</v>
      </c>
      <c r="AK1071" s="127">
        <f>IF(E1071=1,VLOOKUP(Työfile_2024!D1071,'2015'!$F$12:$AB$1887,22,FALSE),"-")</f>
        <v>0</v>
      </c>
      <c r="AL1071" s="127">
        <f>IF(E1071=1,VLOOKUP(Työfile_2024!D1071,'2015'!$F$12:$AB$1887,23,FALSE),"-")</f>
        <v>0</v>
      </c>
      <c r="AM1071" s="56">
        <f>VLOOKUP(Työfile_2024!D1071,Tmatkat_20km_tarkasteltava_verk!$C$2:$D$1804,2,FALSE)</f>
        <v>248</v>
      </c>
      <c r="AN1071" s="148">
        <f t="shared" si="266"/>
        <v>0.21966341895482727</v>
      </c>
      <c r="AO1071" s="178">
        <f>IF(E1071=1,VLOOKUP(Työfile_2024!D1071,'2015'!$F$12:$AC$1887,24,FALSE),"-")</f>
        <v>277</v>
      </c>
      <c r="AP1071" s="52" t="str">
        <f>VLOOKUP(D1071,Tarkasteltava_verkko_2024_harva!$E$2:$I$1804,5,FALSE)</f>
        <v>tiivis</v>
      </c>
      <c r="AQ1071" s="52">
        <f>VLOOKUP(D1071,Tarkasteltava_verkko_2024_harva!$E$2:$I$1804,4,FALSE)</f>
        <v>0</v>
      </c>
      <c r="AR1071" s="148">
        <v>0</v>
      </c>
      <c r="AS1071" s="170" t="str">
        <f>IFERROR(VLOOKUP(C1071,'2015'!$C$12:$AG$1887,30,FALSE),"-")</f>
        <v/>
      </c>
      <c r="AT1071" s="148">
        <v>0.85470085470085466</v>
      </c>
      <c r="AU1071" s="170" t="str">
        <f>IFERROR(VLOOKUP(C1071,'2015'!$C$12:$AG$1887,31,FALSE),"-")</f>
        <v>Kyllä</v>
      </c>
      <c r="AV1071" s="106"/>
      <c r="AW1071" s="63">
        <f>IFERROR(VLOOKUP(C1071,Merkittävyysluokitus!$A$2:$J$1705,10,FALSE),"-")</f>
        <v>2</v>
      </c>
      <c r="AX1071" s="175">
        <f>IFERROR(VLOOKUP(C1071,Merkittävyysluokitus!$A$2:$J$1705,6,FALSE),"-")</f>
        <v>10.980213089802131</v>
      </c>
      <c r="AY1071" s="175">
        <f>IFERROR(VLOOKUP(C1071,Merkittävyysluokitus!$A$2:$J$1705,7,FALSE),"-")</f>
        <v>5</v>
      </c>
      <c r="AZ1071" s="175">
        <f>IFERROR(VLOOKUP(C1071,Merkittävyysluokitus!$A$2:$J$1705,8,FALSE),"-")</f>
        <v>4.6468797564687971</v>
      </c>
      <c r="BA1071" s="175">
        <f>IFERROR(VLOOKUP(C1071,Merkittävyysluokitus!$A$2:$J$1705,9,FALSE),"-")</f>
        <v>1.3333333333333333</v>
      </c>
      <c r="BB1071" s="203"/>
      <c r="BC1071" s="203" t="str">
        <f t="shared" si="267"/>
        <v/>
      </c>
      <c r="BD1071" s="39" t="str">
        <f t="shared" si="261"/>
        <v>musta</v>
      </c>
      <c r="BE1071" s="68" t="str">
        <f t="shared" si="262"/>
        <v>musta</v>
      </c>
      <c r="BF1071" s="68" t="str">
        <f t="shared" si="263"/>
        <v>musta</v>
      </c>
      <c r="BG1071" s="68" t="str">
        <f t="shared" si="264"/>
        <v>musta</v>
      </c>
      <c r="BH1071" s="208" t="str">
        <f t="shared" si="265"/>
        <v>musta</v>
      </c>
      <c r="BI1071" s="39"/>
      <c r="BJ1071" s="39" t="str">
        <f>IF(F1071="ei löydy","uusi tie",IF(E1071=0,"tieosoite muuttunut",IF(E1071=1,VLOOKUP(D1071,'2015'!$F$12:$AL$1887,31,FALSE),"-")))</f>
        <v>musta</v>
      </c>
      <c r="BK1071" s="67" t="str">
        <f>IF(E1071=1,VLOOKUP(D1071,'2015'!$F$12:$AL$1887,32,FALSE),"-")</f>
        <v>musta</v>
      </c>
      <c r="BL1071" s="39" t="str">
        <f>IF(F1071="ei löydy","uusi tie",IF(E1071=0,"tieosoite muuttunut",IF(E1071=1,VLOOKUP(D1071,'2015'!$F$12:$AL$1887,33,FALSE),"-")))</f>
        <v>musta</v>
      </c>
      <c r="BM1071" s="39"/>
      <c r="BN1071" s="217" t="str">
        <f>VLOOKUP(D1071,'2015'!$F$12:$AL$1887,33,FALSE)</f>
        <v>musta</v>
      </c>
      <c r="BO1071" s="39"/>
      <c r="BP1071" s="115" t="s">
        <v>10</v>
      </c>
      <c r="BQ1071" s="30"/>
      <c r="BS1071" s="5"/>
      <c r="BU1071" s="37"/>
      <c r="BV1071" s="30" t="s">
        <v>10</v>
      </c>
      <c r="BX1071" t="str">
        <f>IF(E1071=1,VLOOKUP(D1071,'2015'!$F$12:$AX$1887,43,FALSE),"-")</f>
        <v>punainen</v>
      </c>
      <c r="BY1071" t="str">
        <f>IF(E1071=1,VLOOKUP(D1071,'2015'!$F$12:$AX$1887,44,FALSE),"-")</f>
        <v>musta</v>
      </c>
      <c r="BZ1071" t="str">
        <f>IF(E1071=1,VLOOKUP(D1071,'2015'!$F$12:$AX$1887,45,FALSE),"-")</f>
        <v>musta</v>
      </c>
      <c r="CA1071" s="31">
        <f t="shared" si="270"/>
        <v>11</v>
      </c>
      <c r="CB1071" s="31">
        <f t="shared" si="271"/>
        <v>10</v>
      </c>
      <c r="CC1071" s="31">
        <f t="shared" si="272"/>
        <v>0</v>
      </c>
      <c r="CD1071" s="31">
        <f t="shared" si="273"/>
        <v>1</v>
      </c>
      <c r="CE1071" s="31">
        <f t="shared" si="274"/>
        <v>0</v>
      </c>
      <c r="CO1071" s="32" t="s">
        <v>34</v>
      </c>
      <c r="CP1071" s="2" t="s">
        <v>35</v>
      </c>
    </row>
    <row r="1072" spans="1:94" ht="15.75" thickBot="1" x14ac:dyDescent="0.3">
      <c r="A1072" s="50"/>
      <c r="B1072" s="50"/>
      <c r="C1072" s="50" t="str">
        <f t="shared" si="268"/>
        <v>11173_1_7470</v>
      </c>
      <c r="D1072" s="51" t="str">
        <f t="shared" si="269"/>
        <v>11173_1</v>
      </c>
      <c r="E1072" s="224">
        <f>IFERROR(VLOOKUP(C1072,'2015'!$C$12:$D$1887,2,FALSE),0)</f>
        <v>0</v>
      </c>
      <c r="F1072" s="51">
        <f>IFERROR(K1072-IFERROR(VLOOKUP(D1072,'2015'!$F$12:$I$1887,4,FALSE),"ei löydy"),"ei löydy")</f>
        <v>-934</v>
      </c>
      <c r="G1072" s="224">
        <f>IFERROR(VLOOKUP(Työfile_2024!C1072,Liikennemalli!$D$6:$G$1921,4,FALSE),0)</f>
        <v>0</v>
      </c>
      <c r="H1072" s="225">
        <f>K1072-IFERROR(VLOOKUP(Työfile_2024!D1072,Liikennemalli!$C$6:$H$1921,6,FALSE),"ei löydy")</f>
        <v>-11</v>
      </c>
      <c r="I1072" s="80">
        <v>11173</v>
      </c>
      <c r="J1072" s="52">
        <v>1</v>
      </c>
      <c r="K1072" s="52">
        <v>7470</v>
      </c>
      <c r="L1072" s="53"/>
      <c r="M1072" s="54"/>
      <c r="N1072" s="54"/>
      <c r="O1072" s="54"/>
      <c r="P1072" s="54"/>
      <c r="Q1072" s="55"/>
      <c r="R1072" s="55"/>
      <c r="S1072" s="55"/>
      <c r="T1072" s="55"/>
      <c r="U1072" s="52"/>
      <c r="V1072" s="56">
        <v>214</v>
      </c>
      <c r="W1072" s="56">
        <v>9</v>
      </c>
      <c r="X1072" s="56">
        <v>231</v>
      </c>
      <c r="Y1072" s="56">
        <f>VLOOKUP(D1072,Liikennemalli24!$D$2:$F$1804,2,FALSE)</f>
        <v>164</v>
      </c>
      <c r="Z1072" s="57">
        <f>VLOOKUP(D1072,Liikennemalli24!$D$2:$F$1804,3,FALSE)</f>
        <v>0.20499999999999999</v>
      </c>
      <c r="AA1072" s="178" t="str">
        <f>IF(G1072=1,VLOOKUP(C1072,Liikennemalli!$D$6:$H$1921,2,FALSE),"-")</f>
        <v>-</v>
      </c>
      <c r="AB1072" s="197" t="str">
        <f>IF(G1072=1,VLOOKUP(C1072,Liikennemalli!$D$6:$H$1921,3,FALSE),"-")</f>
        <v>-</v>
      </c>
      <c r="AC1072" s="134" t="str">
        <f>IF(E1072=1,VLOOKUP(Työfile_2024!D1072,'2015'!$F$12:$X$1887,18,FALSE),"-")</f>
        <v>-</v>
      </c>
      <c r="AD1072" s="127" t="str">
        <f>IF(E1072=1,VLOOKUP(Työfile_2024!D1072,'2015'!$F$12:$X$1887,19,FALSE),"-")</f>
        <v>-</v>
      </c>
      <c r="AI1072" s="127" t="str">
        <f>IF(E1072=1,VLOOKUP(Työfile_2024!D1072,'2015'!$F$12:$AB$1887,20,FALSE),"-")</f>
        <v>-</v>
      </c>
      <c r="AJ1072" s="127" t="str">
        <f>IF(E1072=1,VLOOKUP(Työfile_2024!D1072,'2015'!$F$12:$AB$1887,21,FALSE),"-")</f>
        <v>-</v>
      </c>
      <c r="AK1072" s="127" t="str">
        <f>IF(E1072=1,VLOOKUP(Työfile_2024!D1072,'2015'!$F$12:$AB$1887,22,FALSE),"-")</f>
        <v>-</v>
      </c>
      <c r="AL1072" s="127" t="str">
        <f>IF(E1072=1,VLOOKUP(Työfile_2024!D1072,'2015'!$F$12:$AB$1887,23,FALSE),"-")</f>
        <v>-</v>
      </c>
      <c r="AM1072" s="56">
        <f>VLOOKUP(Työfile_2024!D1072,Tmatkat_20km_tarkasteltava_verk!$C$2:$D$1804,2,FALSE)</f>
        <v>104</v>
      </c>
      <c r="AN1072" s="148">
        <f t="shared" si="266"/>
        <v>0.48598130841121495</v>
      </c>
      <c r="AO1072" s="178" t="str">
        <f>IF(E1072=1,VLOOKUP(Työfile_2024!D1072,'2015'!$F$12:$AC$1887,24,FALSE),"-")</f>
        <v>-</v>
      </c>
      <c r="AP1072" s="52">
        <f>VLOOKUP(D1072,Tarkasteltava_verkko_2024_harva!$E$2:$I$1804,5,FALSE)</f>
        <v>0</v>
      </c>
      <c r="AQ1072" s="52">
        <f>VLOOKUP(D1072,Tarkasteltava_verkko_2024_harva!$E$2:$I$1804,4,FALSE)</f>
        <v>0</v>
      </c>
      <c r="AR1072" s="148">
        <v>2.2222222222222223E-2</v>
      </c>
      <c r="AS1072" s="170" t="str">
        <f>IFERROR(VLOOKUP(C1072,'2015'!$C$12:$AG$1887,30,FALSE),"-")</f>
        <v>-</v>
      </c>
      <c r="AT1072" s="148">
        <v>0.26626506024096386</v>
      </c>
      <c r="AU1072" s="170" t="str">
        <f>IFERROR(VLOOKUP(C1072,'2015'!$C$12:$AG$1887,31,FALSE),"-")</f>
        <v>-</v>
      </c>
      <c r="AV1072" s="106"/>
      <c r="AW1072" s="63">
        <f>IFERROR(VLOOKUP(C1072,Merkittävyysluokitus!$A$2:$J$1705,10,FALSE),"-")</f>
        <v>3</v>
      </c>
      <c r="AX1072" s="175">
        <f>IFERROR(VLOOKUP(C1072,Merkittävyysluokitus!$A$2:$J$1705,6,FALSE),"-")</f>
        <v>5.7314824961948236</v>
      </c>
      <c r="AY1072" s="175">
        <f>IFERROR(VLOOKUP(C1072,Merkittävyysluokitus!$A$2:$J$1705,7,FALSE),"-")</f>
        <v>2.3986666666666663</v>
      </c>
      <c r="AZ1072" s="175">
        <f>IFERROR(VLOOKUP(C1072,Merkittävyysluokitus!$A$2:$J$1705,8,FALSE),"-")</f>
        <v>2.3328158295281578</v>
      </c>
      <c r="BA1072" s="175">
        <f>IFERROR(VLOOKUP(C1072,Merkittävyysluokitus!$A$2:$J$1705,9,FALSE),"-")</f>
        <v>1</v>
      </c>
      <c r="BB1072" s="203"/>
      <c r="BC1072" s="203" t="str">
        <f t="shared" si="267"/>
        <v>tieosoite muuttunut</v>
      </c>
      <c r="BD1072" s="39" t="str">
        <f t="shared" si="261"/>
        <v>musta</v>
      </c>
      <c r="BE1072" s="68" t="str">
        <f t="shared" si="262"/>
        <v>musta</v>
      </c>
      <c r="BF1072" s="68" t="str">
        <f t="shared" si="263"/>
        <v>musta</v>
      </c>
      <c r="BG1072" s="68" t="str">
        <f t="shared" si="264"/>
        <v>musta</v>
      </c>
      <c r="BH1072" s="208" t="str">
        <f t="shared" si="265"/>
        <v>musta</v>
      </c>
      <c r="BI1072" s="39"/>
      <c r="BJ1072" s="39" t="str">
        <f>IF(F1072="ei löydy","uusi tie",IF(E1072=0,"tieosoite muuttunut",IF(E1072=1,VLOOKUP(D1072,'2015'!$F$12:$AL$1887,31,FALSE),"-")))</f>
        <v>tieosoite muuttunut</v>
      </c>
      <c r="BK1072" s="67" t="str">
        <f>IF(E1072=1,VLOOKUP(D1072,'2015'!$F$12:$AL$1887,32,FALSE),"-")</f>
        <v>-</v>
      </c>
      <c r="BL1072" s="39" t="str">
        <f>IF(F1072="ei löydy","uusi tie",IF(E1072=0,"tieosoite muuttunut",IF(E1072=1,VLOOKUP(D1072,'2015'!$F$12:$AL$1887,33,FALSE),"-")))</f>
        <v>tieosoite muuttunut</v>
      </c>
      <c r="BM1072" s="39"/>
      <c r="BN1072" s="217" t="str">
        <f>VLOOKUP(D1072,'2015'!$F$12:$AL$1887,33,FALSE)</f>
        <v>musta</v>
      </c>
      <c r="BO1072" s="39"/>
      <c r="BP1072" s="115" t="s">
        <v>10</v>
      </c>
      <c r="BQ1072" s="30"/>
      <c r="BS1072" s="5"/>
      <c r="BU1072" s="37"/>
      <c r="BV1072" s="30" t="s">
        <v>10</v>
      </c>
      <c r="BX1072" t="str">
        <f>IF(E1072=1,VLOOKUP(D1072,'2015'!$F$12:$AX$1887,43,FALSE),"-")</f>
        <v>-</v>
      </c>
      <c r="BY1072" t="str">
        <f>IF(E1072=1,VLOOKUP(D1072,'2015'!$F$12:$AX$1887,44,FALSE),"-")</f>
        <v>-</v>
      </c>
      <c r="BZ1072" t="str">
        <f>IF(E1072=1,VLOOKUP(D1072,'2015'!$F$12:$AX$1887,45,FALSE),"-")</f>
        <v>-</v>
      </c>
      <c r="CA1072" s="31">
        <f t="shared" si="270"/>
        <v>21</v>
      </c>
      <c r="CB1072" s="31">
        <f t="shared" si="271"/>
        <v>10</v>
      </c>
      <c r="CC1072" s="31">
        <f t="shared" si="272"/>
        <v>10</v>
      </c>
      <c r="CD1072" s="31">
        <f t="shared" si="273"/>
        <v>1</v>
      </c>
      <c r="CE1072" s="31">
        <f t="shared" si="274"/>
        <v>0</v>
      </c>
      <c r="CO1072" s="2" t="s">
        <v>35</v>
      </c>
      <c r="CP1072" s="2" t="s">
        <v>35</v>
      </c>
    </row>
    <row r="1073" spans="1:94" ht="15.75" thickBot="1" x14ac:dyDescent="0.3">
      <c r="A1073" s="50"/>
      <c r="B1073" s="50"/>
      <c r="C1073" s="50" t="str">
        <f t="shared" si="268"/>
        <v>11175_1_6783</v>
      </c>
      <c r="D1073" s="51" t="str">
        <f t="shared" si="269"/>
        <v>11175_1</v>
      </c>
      <c r="E1073" s="224">
        <f>IFERROR(VLOOKUP(C1073,'2015'!$C$12:$D$1887,2,FALSE),0)</f>
        <v>1</v>
      </c>
      <c r="F1073" s="51">
        <f>IFERROR(K1073-IFERROR(VLOOKUP(D1073,'2015'!$F$12:$I$1887,4,FALSE),"ei löydy"),"ei löydy")</f>
        <v>0</v>
      </c>
      <c r="G1073" s="224">
        <f>IFERROR(VLOOKUP(Työfile_2024!C1073,Liikennemalli!$D$6:$G$1921,4,FALSE),0)</f>
        <v>1</v>
      </c>
      <c r="H1073" s="225">
        <f>K1073-IFERROR(VLOOKUP(Työfile_2024!D1073,Liikennemalli!$C$6:$H$1921,6,FALSE),"ei löydy")</f>
        <v>0</v>
      </c>
      <c r="I1073" s="80">
        <v>11175</v>
      </c>
      <c r="J1073" s="52">
        <v>1</v>
      </c>
      <c r="K1073" s="52">
        <v>6783</v>
      </c>
      <c r="L1073" s="53"/>
      <c r="M1073" s="54"/>
      <c r="N1073" s="54"/>
      <c r="O1073" s="54"/>
      <c r="P1073" s="54"/>
      <c r="Q1073" s="55"/>
      <c r="R1073" s="55"/>
      <c r="S1073" s="55"/>
      <c r="T1073" s="55"/>
      <c r="U1073" s="52"/>
      <c r="V1073" s="56">
        <v>124.7577767949285</v>
      </c>
      <c r="W1073" s="56">
        <v>4.6486805248415157</v>
      </c>
      <c r="X1073" s="56">
        <v>132.3794781070323</v>
      </c>
      <c r="Y1073" s="56">
        <f>VLOOKUP(D1073,Liikennemalli24!$D$2:$F$1804,2,FALSE)</f>
        <v>43</v>
      </c>
      <c r="Z1073" s="57">
        <f>VLOOKUP(D1073,Liikennemalli24!$D$2:$F$1804,3,FALSE)</f>
        <v>0.182</v>
      </c>
      <c r="AA1073" s="178">
        <f>IF(G1073=1,VLOOKUP(C1073,Liikennemalli!$D$6:$H$1921,2,FALSE),"-")</f>
        <v>38</v>
      </c>
      <c r="AB1073" s="197">
        <f>IF(G1073=1,VLOOKUP(C1073,Liikennemalli!$D$6:$H$1921,3,FALSE),"-")</f>
        <v>0.481012658227848</v>
      </c>
      <c r="AC1073" s="134">
        <f>IF(E1073=1,VLOOKUP(Työfile_2024!D1073,'2015'!$F$12:$X$1887,18,FALSE),"-")</f>
        <v>91</v>
      </c>
      <c r="AD1073" s="127">
        <f>IF(E1073=1,VLOOKUP(Työfile_2024!D1073,'2015'!$F$12:$X$1887,19,FALSE),"-")</f>
        <v>0.52</v>
      </c>
      <c r="AI1073" s="127">
        <f>IF(E1073=1,VLOOKUP(Työfile_2024!D1073,'2015'!$F$12:$AB$1887,20,FALSE),"-")</f>
        <v>0</v>
      </c>
      <c r="AJ1073" s="127">
        <f>IF(E1073=1,VLOOKUP(Työfile_2024!D1073,'2015'!$F$12:$AB$1887,21,FALSE),"-")</f>
        <v>0</v>
      </c>
      <c r="AK1073" s="127">
        <f>IF(E1073=1,VLOOKUP(Työfile_2024!D1073,'2015'!$F$12:$AB$1887,22,FALSE),"-")</f>
        <v>0</v>
      </c>
      <c r="AL1073" s="127">
        <f>IF(E1073=1,VLOOKUP(Työfile_2024!D1073,'2015'!$F$12:$AB$1887,23,FALSE),"-")</f>
        <v>0</v>
      </c>
      <c r="AM1073" s="56">
        <f>VLOOKUP(Työfile_2024!D1073,Tmatkat_20km_tarkasteltava_verk!$C$2:$D$1804,2,FALSE)</f>
        <v>68</v>
      </c>
      <c r="AN1073" s="148">
        <f t="shared" si="266"/>
        <v>0.54505620208169858</v>
      </c>
      <c r="AO1073" s="178">
        <f>IF(E1073=1,VLOOKUP(Työfile_2024!D1073,'2015'!$F$12:$AC$1887,24,FALSE),"-")</f>
        <v>82</v>
      </c>
      <c r="AP1073" s="52">
        <f>VLOOKUP(D1073,Tarkasteltava_verkko_2024_harva!$E$2:$I$1804,5,FALSE)</f>
        <v>0</v>
      </c>
      <c r="AQ1073" s="52">
        <f>VLOOKUP(D1073,Tarkasteltava_verkko_2024_harva!$E$2:$I$1804,4,FALSE)</f>
        <v>0</v>
      </c>
      <c r="AR1073" s="148">
        <v>0</v>
      </c>
      <c r="AS1073" s="170" t="str">
        <f>IFERROR(VLOOKUP(C1073,'2015'!$C$12:$AG$1887,30,FALSE),"-")</f>
        <v/>
      </c>
      <c r="AT1073" s="148">
        <v>0</v>
      </c>
      <c r="AU1073" s="170">
        <f>IFERROR(VLOOKUP(C1073,'2015'!$C$12:$AG$1887,31,FALSE),"-")</f>
        <v>0</v>
      </c>
      <c r="AV1073" s="106"/>
      <c r="AW1073" s="63">
        <f>IFERROR(VLOOKUP(C1073,Merkittävyysluokitus!$A$2:$J$1705,10,FALSE),"-")</f>
        <v>3</v>
      </c>
      <c r="AX1073" s="175">
        <f>IFERROR(VLOOKUP(C1073,Merkittävyysluokitus!$A$2:$J$1705,6,FALSE),"-")</f>
        <v>3.2287326387416297</v>
      </c>
      <c r="AY1073" s="175">
        <f>IFERROR(VLOOKUP(C1073,Merkittävyysluokitus!$A$2:$J$1705,7,FALSE),"-")</f>
        <v>1.6376066637181188</v>
      </c>
      <c r="AZ1073" s="175">
        <f>IFERROR(VLOOKUP(C1073,Merkittävyysluokitus!$A$2:$J$1705,8,FALSE),"-")</f>
        <v>0.59112597502351094</v>
      </c>
      <c r="BA1073" s="175">
        <f>IFERROR(VLOOKUP(C1073,Merkittävyysluokitus!$A$2:$J$1705,9,FALSE),"-")</f>
        <v>1</v>
      </c>
      <c r="BB1073" s="203"/>
      <c r="BC1073" s="203" t="str">
        <f t="shared" si="267"/>
        <v/>
      </c>
      <c r="BD1073" s="39" t="str">
        <f t="shared" si="261"/>
        <v>musta</v>
      </c>
      <c r="BE1073" s="68" t="str">
        <f t="shared" si="262"/>
        <v>musta</v>
      </c>
      <c r="BF1073" s="68" t="str">
        <f t="shared" si="263"/>
        <v>musta</v>
      </c>
      <c r="BG1073" s="68" t="str">
        <f t="shared" si="264"/>
        <v>musta</v>
      </c>
      <c r="BH1073" s="208" t="str">
        <f t="shared" si="265"/>
        <v>musta</v>
      </c>
      <c r="BI1073" s="39"/>
      <c r="BJ1073" s="39" t="str">
        <f>IF(F1073="ei löydy","uusi tie",IF(E1073=0,"tieosoite muuttunut",IF(E1073=1,VLOOKUP(D1073,'2015'!$F$12:$AL$1887,31,FALSE),"-")))</f>
        <v>musta</v>
      </c>
      <c r="BK1073" s="67" t="str">
        <f>IF(E1073=1,VLOOKUP(D1073,'2015'!$F$12:$AL$1887,32,FALSE),"-")</f>
        <v>musta</v>
      </c>
      <c r="BL1073" s="39" t="str">
        <f>IF(F1073="ei löydy","uusi tie",IF(E1073=0,"tieosoite muuttunut",IF(E1073=1,VLOOKUP(D1073,'2015'!$F$12:$AL$1887,33,FALSE),"-")))</f>
        <v>musta</v>
      </c>
      <c r="BM1073" s="39"/>
      <c r="BN1073" s="217" t="str">
        <f>VLOOKUP(D1073,'2015'!$F$12:$AL$1887,33,FALSE)</f>
        <v>musta</v>
      </c>
      <c r="BO1073" s="39"/>
      <c r="BP1073" s="115" t="s">
        <v>10</v>
      </c>
      <c r="BQ1073" s="30"/>
      <c r="BS1073" s="5"/>
      <c r="BU1073" s="37"/>
      <c r="BV1073" s="30" t="s">
        <v>10</v>
      </c>
      <c r="BX1073" t="str">
        <f>IF(E1073=1,VLOOKUP(D1073,'2015'!$F$12:$AX$1887,43,FALSE),"-")</f>
        <v>musta</v>
      </c>
      <c r="BY1073" t="str">
        <f>IF(E1073=1,VLOOKUP(D1073,'2015'!$F$12:$AX$1887,44,FALSE),"-")</f>
        <v>musta</v>
      </c>
      <c r="BZ1073" t="str">
        <f>IF(E1073=1,VLOOKUP(D1073,'2015'!$F$12:$AX$1887,45,FALSE),"-")</f>
        <v>musta</v>
      </c>
      <c r="CA1073" s="31">
        <f t="shared" si="270"/>
        <v>1</v>
      </c>
      <c r="CB1073" s="31">
        <f t="shared" si="271"/>
        <v>1</v>
      </c>
      <c r="CC1073" s="31">
        <f t="shared" si="272"/>
        <v>0</v>
      </c>
      <c r="CD1073" s="31">
        <f t="shared" si="273"/>
        <v>0</v>
      </c>
      <c r="CE1073" s="31">
        <f t="shared" si="274"/>
        <v>0</v>
      </c>
      <c r="CO1073" s="2" t="s">
        <v>35</v>
      </c>
      <c r="CP1073" s="2" t="s">
        <v>35</v>
      </c>
    </row>
    <row r="1074" spans="1:94" ht="15.75" thickBot="1" x14ac:dyDescent="0.3">
      <c r="A1074" s="50"/>
      <c r="B1074" s="50"/>
      <c r="C1074" s="50" t="str">
        <f t="shared" si="268"/>
        <v>11175_2_2497</v>
      </c>
      <c r="D1074" s="51" t="str">
        <f t="shared" si="269"/>
        <v>11175_2</v>
      </c>
      <c r="E1074" s="224">
        <f>IFERROR(VLOOKUP(C1074,'2015'!$C$12:$D$1887,2,FALSE),0)</f>
        <v>1</v>
      </c>
      <c r="F1074" s="51">
        <f>IFERROR(K1074-IFERROR(VLOOKUP(D1074,'2015'!$F$12:$I$1887,4,FALSE),"ei löydy"),"ei löydy")</f>
        <v>0</v>
      </c>
      <c r="G1074" s="224">
        <f>IFERROR(VLOOKUP(Työfile_2024!C1074,Liikennemalli!$D$6:$G$1921,4,FALSE),0)</f>
        <v>1</v>
      </c>
      <c r="H1074" s="225">
        <f>K1074-IFERROR(VLOOKUP(Työfile_2024!D1074,Liikennemalli!$C$6:$H$1921,6,FALSE),"ei löydy")</f>
        <v>0</v>
      </c>
      <c r="I1074" s="80">
        <v>11175</v>
      </c>
      <c r="J1074" s="52">
        <v>2</v>
      </c>
      <c r="K1074" s="52">
        <v>2497</v>
      </c>
      <c r="L1074" s="53"/>
      <c r="M1074" s="54"/>
      <c r="N1074" s="54"/>
      <c r="O1074" s="54"/>
      <c r="P1074" s="54"/>
      <c r="Q1074" s="55"/>
      <c r="R1074" s="55"/>
      <c r="S1074" s="55"/>
      <c r="T1074" s="55"/>
      <c r="U1074" s="52"/>
      <c r="V1074" s="56">
        <v>313</v>
      </c>
      <c r="W1074" s="56">
        <v>9</v>
      </c>
      <c r="X1074" s="56">
        <v>320</v>
      </c>
      <c r="Y1074" s="56">
        <f>VLOOKUP(D1074,Liikennemalli24!$D$2:$F$1804,2,FALSE)</f>
        <v>261</v>
      </c>
      <c r="Z1074" s="57">
        <f>VLOOKUP(D1074,Liikennemalli24!$D$2:$F$1804,3,FALSE)</f>
        <v>0.23899999999999999</v>
      </c>
      <c r="AA1074" s="178">
        <f>IF(G1074=1,VLOOKUP(C1074,Liikennemalli!$D$6:$H$1921,2,FALSE),"-")</f>
        <v>0</v>
      </c>
      <c r="AB1074" s="197">
        <f>IF(G1074=1,VLOOKUP(C1074,Liikennemalli!$D$6:$H$1921,3,FALSE),"-")</f>
        <v>0</v>
      </c>
      <c r="AC1074" s="134">
        <f>IF(E1074=1,VLOOKUP(Työfile_2024!D1074,'2015'!$F$12:$X$1887,18,FALSE),"-")</f>
        <v>223</v>
      </c>
      <c r="AD1074" s="127">
        <f>IF(E1074=1,VLOOKUP(Työfile_2024!D1074,'2015'!$F$12:$X$1887,19,FALSE),"-")</f>
        <v>0.64</v>
      </c>
      <c r="AI1074" s="127">
        <f>IF(E1074=1,VLOOKUP(Työfile_2024!D1074,'2015'!$F$12:$AB$1887,20,FALSE),"-")</f>
        <v>0</v>
      </c>
      <c r="AJ1074" s="127">
        <f>IF(E1074=1,VLOOKUP(Työfile_2024!D1074,'2015'!$F$12:$AB$1887,21,FALSE),"-")</f>
        <v>0</v>
      </c>
      <c r="AK1074" s="127">
        <f>IF(E1074=1,VLOOKUP(Työfile_2024!D1074,'2015'!$F$12:$AB$1887,22,FALSE),"-")</f>
        <v>0</v>
      </c>
      <c r="AL1074" s="127">
        <f>IF(E1074=1,VLOOKUP(Työfile_2024!D1074,'2015'!$F$12:$AB$1887,23,FALSE),"-")</f>
        <v>0</v>
      </c>
      <c r="AM1074" s="56">
        <f>VLOOKUP(Työfile_2024!D1074,Tmatkat_20km_tarkasteltava_verk!$C$2:$D$1804,2,FALSE)</f>
        <v>119</v>
      </c>
      <c r="AN1074" s="148">
        <f t="shared" si="266"/>
        <v>0.38019169329073482</v>
      </c>
      <c r="AO1074" s="178">
        <f>IF(E1074=1,VLOOKUP(Työfile_2024!D1074,'2015'!$F$12:$AC$1887,24,FALSE),"-")</f>
        <v>297</v>
      </c>
      <c r="AP1074" s="52">
        <f>VLOOKUP(D1074,Tarkasteltava_verkko_2024_harva!$E$2:$I$1804,5,FALSE)</f>
        <v>0</v>
      </c>
      <c r="AQ1074" s="52">
        <f>VLOOKUP(D1074,Tarkasteltava_verkko_2024_harva!$E$2:$I$1804,4,FALSE)</f>
        <v>0</v>
      </c>
      <c r="AR1074" s="148">
        <v>0.27432919503404085</v>
      </c>
      <c r="AS1074" s="170" t="str">
        <f>IFERROR(VLOOKUP(C1074,'2015'!$C$12:$AG$1887,30,FALSE),"-")</f>
        <v/>
      </c>
      <c r="AT1074" s="148">
        <v>0.420905086103324</v>
      </c>
      <c r="AU1074" s="170">
        <f>IFERROR(VLOOKUP(C1074,'2015'!$C$12:$AG$1887,31,FALSE),"-")</f>
        <v>0</v>
      </c>
      <c r="AV1074" s="106"/>
      <c r="AW1074" s="63">
        <f>IFERROR(VLOOKUP(C1074,Merkittävyysluokitus!$A$2:$J$1705,10,FALSE),"-")</f>
        <v>3</v>
      </c>
      <c r="AX1074" s="175">
        <f>IFERROR(VLOOKUP(C1074,Merkittävyysluokitus!$A$2:$J$1705,6,FALSE),"-")</f>
        <v>4.3890456621004565</v>
      </c>
      <c r="AY1074" s="175">
        <f>IFERROR(VLOOKUP(C1074,Merkittävyysluokitus!$A$2:$J$1705,7,FALSE),"-")</f>
        <v>1.5656666666666665</v>
      </c>
      <c r="AZ1074" s="175">
        <f>IFERROR(VLOOKUP(C1074,Merkittävyysluokitus!$A$2:$J$1705,8,FALSE),"-")</f>
        <v>0.82337899543379001</v>
      </c>
      <c r="BA1074" s="175">
        <f>IFERROR(VLOOKUP(C1074,Merkittävyysluokitus!$A$2:$J$1705,9,FALSE),"-")</f>
        <v>2</v>
      </c>
      <c r="BB1074" s="203"/>
      <c r="BC1074" s="203" t="str">
        <f t="shared" si="267"/>
        <v/>
      </c>
      <c r="BD1074" s="39" t="str">
        <f t="shared" si="261"/>
        <v>musta</v>
      </c>
      <c r="BE1074" s="68" t="str">
        <f t="shared" si="262"/>
        <v>musta</v>
      </c>
      <c r="BF1074" s="68" t="str">
        <f t="shared" si="263"/>
        <v>musta</v>
      </c>
      <c r="BG1074" s="68" t="str">
        <f t="shared" si="264"/>
        <v>musta</v>
      </c>
      <c r="BH1074" s="208" t="str">
        <f t="shared" si="265"/>
        <v>musta</v>
      </c>
      <c r="BI1074" s="39"/>
      <c r="BJ1074" s="39" t="str">
        <f>IF(F1074="ei löydy","uusi tie",IF(E1074=0,"tieosoite muuttunut",IF(E1074=1,VLOOKUP(D1074,'2015'!$F$12:$AL$1887,31,FALSE),"-")))</f>
        <v>musta</v>
      </c>
      <c r="BK1074" s="67" t="str">
        <f>IF(E1074=1,VLOOKUP(D1074,'2015'!$F$12:$AL$1887,32,FALSE),"-")</f>
        <v>musta</v>
      </c>
      <c r="BL1074" s="39" t="str">
        <f>IF(F1074="ei löydy","uusi tie",IF(E1074=0,"tieosoite muuttunut",IF(E1074=1,VLOOKUP(D1074,'2015'!$F$12:$AL$1887,33,FALSE),"-")))</f>
        <v>musta</v>
      </c>
      <c r="BM1074" s="39"/>
      <c r="BN1074" s="217" t="str">
        <f>VLOOKUP(D1074,'2015'!$F$12:$AL$1887,33,FALSE)</f>
        <v>musta</v>
      </c>
      <c r="BO1074" s="39"/>
      <c r="BP1074" s="115" t="s">
        <v>10</v>
      </c>
      <c r="BQ1074" s="30"/>
      <c r="BS1074" s="5"/>
      <c r="BU1074" s="37"/>
      <c r="BV1074" s="30" t="s">
        <v>10</v>
      </c>
      <c r="BX1074" t="str">
        <f>IF(E1074=1,VLOOKUP(D1074,'2015'!$F$12:$AX$1887,43,FALSE),"-")</f>
        <v>punainen</v>
      </c>
      <c r="BY1074" t="str">
        <f>IF(E1074=1,VLOOKUP(D1074,'2015'!$F$12:$AX$1887,44,FALSE),"-")</f>
        <v>musta</v>
      </c>
      <c r="BZ1074" t="str">
        <f>IF(E1074=1,VLOOKUP(D1074,'2015'!$F$12:$AX$1887,45,FALSE),"-")</f>
        <v>musta</v>
      </c>
      <c r="CA1074" s="31">
        <f t="shared" si="270"/>
        <v>11</v>
      </c>
      <c r="CB1074" s="31">
        <f t="shared" si="271"/>
        <v>10</v>
      </c>
      <c r="CC1074" s="31">
        <f t="shared" si="272"/>
        <v>0</v>
      </c>
      <c r="CD1074" s="31">
        <f t="shared" si="273"/>
        <v>1</v>
      </c>
      <c r="CE1074" s="31">
        <f t="shared" si="274"/>
        <v>0</v>
      </c>
      <c r="CO1074" s="2" t="s">
        <v>35</v>
      </c>
      <c r="CP1074" s="2" t="s">
        <v>35</v>
      </c>
    </row>
    <row r="1075" spans="1:94" ht="15.75" thickBot="1" x14ac:dyDescent="0.3">
      <c r="A1075" s="50"/>
      <c r="B1075" s="50"/>
      <c r="C1075" s="50" t="str">
        <f t="shared" si="268"/>
        <v>11179_1_4155</v>
      </c>
      <c r="D1075" s="51" t="str">
        <f t="shared" si="269"/>
        <v>11179_1</v>
      </c>
      <c r="E1075" s="224">
        <f>IFERROR(VLOOKUP(C1075,'2015'!$C$12:$D$1887,2,FALSE),0)</f>
        <v>1</v>
      </c>
      <c r="F1075" s="51">
        <f>IFERROR(K1075-IFERROR(VLOOKUP(D1075,'2015'!$F$12:$I$1887,4,FALSE),"ei löydy"),"ei löydy")</f>
        <v>0</v>
      </c>
      <c r="G1075" s="224">
        <f>IFERROR(VLOOKUP(Työfile_2024!C1075,Liikennemalli!$D$6:$G$1921,4,FALSE),0)</f>
        <v>1</v>
      </c>
      <c r="H1075" s="225">
        <f>K1075-IFERROR(VLOOKUP(Työfile_2024!D1075,Liikennemalli!$C$6:$H$1921,6,FALSE),"ei löydy")</f>
        <v>0</v>
      </c>
      <c r="I1075" s="80">
        <v>11179</v>
      </c>
      <c r="J1075" s="52">
        <v>1</v>
      </c>
      <c r="K1075" s="52">
        <v>4155</v>
      </c>
      <c r="L1075" s="53"/>
      <c r="M1075" s="54"/>
      <c r="N1075" s="54"/>
      <c r="O1075" s="54"/>
      <c r="P1075" s="54"/>
      <c r="Q1075" s="55"/>
      <c r="R1075" s="55"/>
      <c r="S1075" s="55"/>
      <c r="T1075" s="55"/>
      <c r="U1075" s="52"/>
      <c r="V1075" s="56">
        <v>234</v>
      </c>
      <c r="W1075" s="56">
        <v>12</v>
      </c>
      <c r="X1075" s="56">
        <v>245</v>
      </c>
      <c r="Y1075" s="56">
        <f>VLOOKUP(D1075,Liikennemalli24!$D$2:$F$1804,2,FALSE)</f>
        <v>299</v>
      </c>
      <c r="Z1075" s="57">
        <f>VLOOKUP(D1075,Liikennemalli24!$D$2:$F$1804,3,FALSE)</f>
        <v>0.245</v>
      </c>
      <c r="AA1075" s="178">
        <f>IF(G1075=1,VLOOKUP(C1075,Liikennemalli!$D$6:$H$1921,2,FALSE),"-")</f>
        <v>183</v>
      </c>
      <c r="AB1075" s="197">
        <f>IF(G1075=1,VLOOKUP(C1075,Liikennemalli!$D$6:$H$1921,3,FALSE),"-")</f>
        <v>0.504132231404958</v>
      </c>
      <c r="AC1075" s="134">
        <f>IF(E1075=1,VLOOKUP(Työfile_2024!D1075,'2015'!$F$12:$X$1887,18,FALSE),"-")</f>
        <v>248</v>
      </c>
      <c r="AD1075" s="127">
        <f>IF(E1075=1,VLOOKUP(Työfile_2024!D1075,'2015'!$F$12:$X$1887,19,FALSE),"-")</f>
        <v>0.63</v>
      </c>
      <c r="AI1075" s="127">
        <f>IF(E1075=1,VLOOKUP(Työfile_2024!D1075,'2015'!$F$12:$AB$1887,20,FALSE),"-")</f>
        <v>0</v>
      </c>
      <c r="AJ1075" s="127">
        <f>IF(E1075=1,VLOOKUP(Työfile_2024!D1075,'2015'!$F$12:$AB$1887,21,FALSE),"-")</f>
        <v>0</v>
      </c>
      <c r="AK1075" s="127">
        <f>IF(E1075=1,VLOOKUP(Työfile_2024!D1075,'2015'!$F$12:$AB$1887,22,FALSE),"-")</f>
        <v>0</v>
      </c>
      <c r="AL1075" s="127">
        <f>IF(E1075=1,VLOOKUP(Työfile_2024!D1075,'2015'!$F$12:$AB$1887,23,FALSE),"-")</f>
        <v>0</v>
      </c>
      <c r="AM1075" s="56">
        <f>VLOOKUP(Työfile_2024!D1075,Tmatkat_20km_tarkasteltava_verk!$C$2:$D$1804,2,FALSE)</f>
        <v>68</v>
      </c>
      <c r="AN1075" s="148">
        <f t="shared" si="266"/>
        <v>0.29059829059829062</v>
      </c>
      <c r="AO1075" s="178">
        <f>IF(E1075=1,VLOOKUP(Työfile_2024!D1075,'2015'!$F$12:$AC$1887,24,FALSE),"-")</f>
        <v>279</v>
      </c>
      <c r="AP1075" s="52">
        <f>VLOOKUP(D1075,Tarkasteltava_verkko_2024_harva!$E$2:$I$1804,5,FALSE)</f>
        <v>0</v>
      </c>
      <c r="AQ1075" s="52">
        <f>VLOOKUP(D1075,Tarkasteltava_verkko_2024_harva!$E$2:$I$1804,4,FALSE)</f>
        <v>0</v>
      </c>
      <c r="AR1075" s="148">
        <v>0</v>
      </c>
      <c r="AS1075" s="170" t="str">
        <f>IFERROR(VLOOKUP(C1075,'2015'!$C$12:$AG$1887,30,FALSE),"-")</f>
        <v/>
      </c>
      <c r="AT1075" s="148">
        <v>0</v>
      </c>
      <c r="AU1075" s="170">
        <f>IFERROR(VLOOKUP(C1075,'2015'!$C$12:$AG$1887,31,FALSE),"-")</f>
        <v>0</v>
      </c>
      <c r="AV1075" s="106"/>
      <c r="AW1075" s="63">
        <f>IFERROR(VLOOKUP(C1075,Merkittävyysluokitus!$A$2:$J$1705,10,FALSE),"-")</f>
        <v>3</v>
      </c>
      <c r="AX1075" s="175">
        <f>IFERROR(VLOOKUP(C1075,Merkittävyysluokitus!$A$2:$J$1705,6,FALSE),"-")</f>
        <v>3.8928219178082193</v>
      </c>
      <c r="AY1075" s="175">
        <f>IFERROR(VLOOKUP(C1075,Merkittävyysluokitus!$A$2:$J$1705,7,FALSE),"-")</f>
        <v>1.9053333333333333</v>
      </c>
      <c r="AZ1075" s="175">
        <f>IFERROR(VLOOKUP(C1075,Merkittävyysluokitus!$A$2:$J$1705,8,FALSE),"-")</f>
        <v>0.65415525114155249</v>
      </c>
      <c r="BA1075" s="175">
        <f>IFERROR(VLOOKUP(C1075,Merkittävyysluokitus!$A$2:$J$1705,9,FALSE),"-")</f>
        <v>1.3333333333333333</v>
      </c>
      <c r="BB1075" s="203"/>
      <c r="BC1075" s="203" t="str">
        <f t="shared" si="267"/>
        <v/>
      </c>
      <c r="BD1075" s="39" t="str">
        <f t="shared" ref="BD1075:BD1138" si="275">IF(BL1075="pinkki","pinkki",IF(I1075&lt;100,"punainen",IF(COUNTIF(BE1075:BG1075,"musta")&gt;=2,"musta",IF(COUNTIF(BE1075:BG1075,"punainen")&gt;=2,"punainen","Ei luokiteltu"))))</f>
        <v>musta</v>
      </c>
      <c r="BE1075" s="68" t="str">
        <f t="shared" si="262"/>
        <v>musta</v>
      </c>
      <c r="BF1075" s="68" t="str">
        <f t="shared" si="263"/>
        <v>musta</v>
      </c>
      <c r="BG1075" s="68" t="str">
        <f t="shared" si="264"/>
        <v>musta</v>
      </c>
      <c r="BH1075" s="208" t="str">
        <f t="shared" si="265"/>
        <v>musta</v>
      </c>
      <c r="BI1075" s="39"/>
      <c r="BJ1075" s="39" t="str">
        <f>IF(F1075="ei löydy","uusi tie",IF(E1075=0,"tieosoite muuttunut",IF(E1075=1,VLOOKUP(D1075,'2015'!$F$12:$AL$1887,31,FALSE),"-")))</f>
        <v>musta</v>
      </c>
      <c r="BK1075" s="67" t="str">
        <f>IF(E1075=1,VLOOKUP(D1075,'2015'!$F$12:$AL$1887,32,FALSE),"-")</f>
        <v>musta</v>
      </c>
      <c r="BL1075" s="39" t="str">
        <f>IF(F1075="ei löydy","uusi tie",IF(E1075=0,"tieosoite muuttunut",IF(E1075=1,VLOOKUP(D1075,'2015'!$F$12:$AL$1887,33,FALSE),"-")))</f>
        <v>musta</v>
      </c>
      <c r="BM1075" s="39"/>
      <c r="BN1075" s="217" t="str">
        <f>VLOOKUP(D1075,'2015'!$F$12:$AL$1887,33,FALSE)</f>
        <v>musta</v>
      </c>
      <c r="BO1075" s="39"/>
      <c r="BP1075" s="115" t="s">
        <v>10</v>
      </c>
      <c r="BQ1075" s="30"/>
      <c r="BS1075" s="5"/>
      <c r="BU1075" s="37"/>
      <c r="BV1075" s="30" t="s">
        <v>10</v>
      </c>
      <c r="BX1075" t="str">
        <f>IF(E1075=1,VLOOKUP(D1075,'2015'!$F$12:$AX$1887,43,FALSE),"-")</f>
        <v>punainen</v>
      </c>
      <c r="BY1075" t="str">
        <f>IF(E1075=1,VLOOKUP(D1075,'2015'!$F$12:$AX$1887,44,FALSE),"-")</f>
        <v>musta</v>
      </c>
      <c r="BZ1075" t="str">
        <f>IF(E1075=1,VLOOKUP(D1075,'2015'!$F$12:$AX$1887,45,FALSE),"-")</f>
        <v>musta</v>
      </c>
      <c r="CA1075" s="31">
        <f t="shared" si="270"/>
        <v>10</v>
      </c>
      <c r="CB1075" s="31">
        <f t="shared" si="271"/>
        <v>10</v>
      </c>
      <c r="CC1075" s="31">
        <f t="shared" si="272"/>
        <v>0</v>
      </c>
      <c r="CD1075" s="31">
        <f t="shared" si="273"/>
        <v>0</v>
      </c>
      <c r="CE1075" s="31">
        <f t="shared" si="274"/>
        <v>0</v>
      </c>
      <c r="CO1075" s="32" t="s">
        <v>34</v>
      </c>
      <c r="CP1075" s="2" t="s">
        <v>35</v>
      </c>
    </row>
    <row r="1076" spans="1:94" ht="15.75" thickBot="1" x14ac:dyDescent="0.3">
      <c r="A1076" s="50"/>
      <c r="B1076" s="50"/>
      <c r="C1076" s="50" t="str">
        <f t="shared" si="268"/>
        <v>11181_1_8584</v>
      </c>
      <c r="D1076" s="51" t="str">
        <f t="shared" si="269"/>
        <v>11181_1</v>
      </c>
      <c r="E1076" s="224">
        <f>IFERROR(VLOOKUP(C1076,'2015'!$C$12:$D$1887,2,FALSE),0)</f>
        <v>1</v>
      </c>
      <c r="F1076" s="51">
        <f>IFERROR(K1076-IFERROR(VLOOKUP(D1076,'2015'!$F$12:$I$1887,4,FALSE),"ei löydy"),"ei löydy")</f>
        <v>0</v>
      </c>
      <c r="G1076" s="224">
        <f>IFERROR(VLOOKUP(Työfile_2024!C1076,Liikennemalli!$D$6:$G$1921,4,FALSE),0)</f>
        <v>1</v>
      </c>
      <c r="H1076" s="225">
        <f>K1076-IFERROR(VLOOKUP(Työfile_2024!D1076,Liikennemalli!$C$6:$H$1921,6,FALSE),"ei löydy")</f>
        <v>0</v>
      </c>
      <c r="I1076" s="80">
        <v>11181</v>
      </c>
      <c r="J1076" s="52">
        <v>1</v>
      </c>
      <c r="K1076" s="52">
        <v>8584</v>
      </c>
      <c r="L1076" s="53"/>
      <c r="M1076" s="54"/>
      <c r="N1076" s="54"/>
      <c r="O1076" s="54"/>
      <c r="P1076" s="54"/>
      <c r="Q1076" s="55"/>
      <c r="R1076" s="55"/>
      <c r="S1076" s="55"/>
      <c r="T1076" s="55"/>
      <c r="U1076" s="52"/>
      <c r="V1076" s="56">
        <v>227.62814538676608</v>
      </c>
      <c r="W1076" s="56">
        <v>7</v>
      </c>
      <c r="X1076" s="56">
        <v>231.25629077353216</v>
      </c>
      <c r="Y1076" s="56">
        <f>VLOOKUP(D1076,Liikennemalli24!$D$2:$F$1804,2,FALSE)</f>
        <v>43</v>
      </c>
      <c r="Z1076" s="57">
        <f>VLOOKUP(D1076,Liikennemalli24!$D$2:$F$1804,3,FALSE)</f>
        <v>0.31900000000000001</v>
      </c>
      <c r="AA1076" s="178">
        <f>IF(G1076=1,VLOOKUP(C1076,Liikennemalli!$D$6:$H$1921,2,FALSE),"-")</f>
        <v>140.64963216742299</v>
      </c>
      <c r="AB1076" s="197">
        <f>IF(G1076=1,VLOOKUP(C1076,Liikennemalli!$D$6:$H$1921,3,FALSE),"-")</f>
        <v>0.71053927927152405</v>
      </c>
      <c r="AC1076" s="134">
        <f>IF(E1076=1,VLOOKUP(Työfile_2024!D1076,'2015'!$F$12:$X$1887,18,FALSE),"-")</f>
        <v>415</v>
      </c>
      <c r="AD1076" s="127">
        <f>IF(E1076=1,VLOOKUP(Työfile_2024!D1076,'2015'!$F$12:$X$1887,19,FALSE),"-")</f>
        <v>0.77</v>
      </c>
      <c r="AI1076" s="127">
        <f>IF(E1076=1,VLOOKUP(Työfile_2024!D1076,'2015'!$F$12:$AB$1887,20,FALSE),"-")</f>
        <v>0</v>
      </c>
      <c r="AJ1076" s="127">
        <f>IF(E1076=1,VLOOKUP(Työfile_2024!D1076,'2015'!$F$12:$AB$1887,21,FALSE),"-")</f>
        <v>0</v>
      </c>
      <c r="AK1076" s="127">
        <f>IF(E1076=1,VLOOKUP(Työfile_2024!D1076,'2015'!$F$12:$AB$1887,22,FALSE),"-")</f>
        <v>0</v>
      </c>
      <c r="AL1076" s="127">
        <f>IF(E1076=1,VLOOKUP(Työfile_2024!D1076,'2015'!$F$12:$AB$1887,23,FALSE),"-")</f>
        <v>0</v>
      </c>
      <c r="AM1076" s="56">
        <f>VLOOKUP(Työfile_2024!D1076,Tmatkat_20km_tarkasteltava_verk!$C$2:$D$1804,2,FALSE)</f>
        <v>131</v>
      </c>
      <c r="AN1076" s="148">
        <f t="shared" si="266"/>
        <v>0.57550001023562403</v>
      </c>
      <c r="AO1076" s="178">
        <f>IF(E1076=1,VLOOKUP(Työfile_2024!D1076,'2015'!$F$12:$AC$1887,24,FALSE),"-")</f>
        <v>130</v>
      </c>
      <c r="AP1076" s="52">
        <f>VLOOKUP(D1076,Tarkasteltava_verkko_2024_harva!$E$2:$I$1804,5,FALSE)</f>
        <v>0</v>
      </c>
      <c r="AQ1076" s="52">
        <f>VLOOKUP(D1076,Tarkasteltava_verkko_2024_harva!$E$2:$I$1804,4,FALSE)</f>
        <v>0</v>
      </c>
      <c r="AR1076" s="148">
        <v>0</v>
      </c>
      <c r="AS1076" s="170" t="str">
        <f>IFERROR(VLOOKUP(C1076,'2015'!$C$12:$AG$1887,30,FALSE),"-")</f>
        <v/>
      </c>
      <c r="AT1076" s="148">
        <v>0</v>
      </c>
      <c r="AU1076" s="170">
        <f>IFERROR(VLOOKUP(C1076,'2015'!$C$12:$AG$1887,31,FALSE),"-")</f>
        <v>0</v>
      </c>
      <c r="AV1076" s="106"/>
      <c r="AW1076" s="63">
        <f>IFERROR(VLOOKUP(C1076,Merkittävyysluokitus!$A$2:$J$1705,10,FALSE),"-")</f>
        <v>3</v>
      </c>
      <c r="AX1076" s="175">
        <f>IFERROR(VLOOKUP(C1076,Merkittävyysluokitus!$A$2:$J$1705,6,FALSE),"-")</f>
        <v>4.1180366431618198</v>
      </c>
      <c r="AY1076" s="175">
        <f>IFERROR(VLOOKUP(C1076,Merkittävyysluokitus!$A$2:$J$1705,7,FALSE),"-")</f>
        <v>2.1028844361602976</v>
      </c>
      <c r="AZ1076" s="175">
        <f>IFERROR(VLOOKUP(C1076,Merkittävyysluokitus!$A$2:$J$1705,8,FALSE),"-")</f>
        <v>1.5151522070015222</v>
      </c>
      <c r="BA1076" s="175">
        <f>IFERROR(VLOOKUP(C1076,Merkittävyysluokitus!$A$2:$J$1705,9,FALSE),"-")</f>
        <v>0.5</v>
      </c>
      <c r="BB1076" s="203"/>
      <c r="BC1076" s="203" t="str">
        <f t="shared" si="267"/>
        <v/>
      </c>
      <c r="BD1076" s="39" t="str">
        <f t="shared" si="275"/>
        <v>musta</v>
      </c>
      <c r="BE1076" s="68" t="str">
        <f t="shared" si="262"/>
        <v>musta</v>
      </c>
      <c r="BF1076" s="68" t="str">
        <f t="shared" si="263"/>
        <v>musta</v>
      </c>
      <c r="BG1076" s="68" t="str">
        <f t="shared" si="264"/>
        <v>musta</v>
      </c>
      <c r="BH1076" s="208" t="str">
        <f t="shared" si="265"/>
        <v>musta</v>
      </c>
      <c r="BI1076" s="39"/>
      <c r="BJ1076" s="39" t="str">
        <f>IF(F1076="ei löydy","uusi tie",IF(E1076=0,"tieosoite muuttunut",IF(E1076=1,VLOOKUP(D1076,'2015'!$F$12:$AL$1887,31,FALSE),"-")))</f>
        <v>musta</v>
      </c>
      <c r="BK1076" s="67" t="str">
        <f>IF(E1076=1,VLOOKUP(D1076,'2015'!$F$12:$AL$1887,32,FALSE),"-")</f>
        <v>musta</v>
      </c>
      <c r="BL1076" s="39" t="str">
        <f>IF(F1076="ei löydy","uusi tie",IF(E1076=0,"tieosoite muuttunut",IF(E1076=1,VLOOKUP(D1076,'2015'!$F$12:$AL$1887,33,FALSE),"-")))</f>
        <v>musta</v>
      </c>
      <c r="BM1076" s="39"/>
      <c r="BN1076" s="217" t="str">
        <f>VLOOKUP(D1076,'2015'!$F$12:$AL$1887,33,FALSE)</f>
        <v>musta</v>
      </c>
      <c r="BO1076" s="39"/>
      <c r="BP1076" s="115" t="s">
        <v>10</v>
      </c>
      <c r="BQ1076" s="30"/>
      <c r="BS1076" s="5"/>
      <c r="BU1076" s="37"/>
      <c r="BV1076" s="30" t="s">
        <v>10</v>
      </c>
      <c r="BX1076" t="str">
        <f>IF(E1076=1,VLOOKUP(D1076,'2015'!$F$12:$AX$1887,43,FALSE),"-")</f>
        <v>punainen</v>
      </c>
      <c r="BY1076" t="str">
        <f>IF(E1076=1,VLOOKUP(D1076,'2015'!$F$12:$AX$1887,44,FALSE),"-")</f>
        <v>musta</v>
      </c>
      <c r="BZ1076" t="str">
        <f>IF(E1076=1,VLOOKUP(D1076,'2015'!$F$12:$AX$1887,45,FALSE),"-")</f>
        <v>musta</v>
      </c>
      <c r="CA1076" s="31">
        <f t="shared" si="270"/>
        <v>11</v>
      </c>
      <c r="CB1076" s="31">
        <f t="shared" si="271"/>
        <v>10</v>
      </c>
      <c r="CC1076" s="31">
        <f t="shared" si="272"/>
        <v>0</v>
      </c>
      <c r="CD1076" s="31">
        <f t="shared" si="273"/>
        <v>1</v>
      </c>
      <c r="CE1076" s="31">
        <f t="shared" si="274"/>
        <v>0</v>
      </c>
      <c r="CO1076" s="32" t="s">
        <v>34</v>
      </c>
      <c r="CP1076" s="2" t="s">
        <v>35</v>
      </c>
    </row>
    <row r="1077" spans="1:94" ht="15.75" thickBot="1" x14ac:dyDescent="0.3">
      <c r="A1077" s="50"/>
      <c r="B1077" s="50"/>
      <c r="C1077" s="50" t="str">
        <f t="shared" si="268"/>
        <v>11185_1_2840</v>
      </c>
      <c r="D1077" s="51" t="str">
        <f t="shared" si="269"/>
        <v>11185_1</v>
      </c>
      <c r="E1077" s="224">
        <f>IFERROR(VLOOKUP(C1077,'2015'!$C$12:$D$1887,2,FALSE),0)</f>
        <v>1</v>
      </c>
      <c r="F1077" s="51">
        <f>IFERROR(K1077-IFERROR(VLOOKUP(D1077,'2015'!$F$12:$I$1887,4,FALSE),"ei löydy"),"ei löydy")</f>
        <v>0</v>
      </c>
      <c r="G1077" s="224">
        <f>IFERROR(VLOOKUP(Työfile_2024!C1077,Liikennemalli!$D$6:$G$1921,4,FALSE),0)</f>
        <v>1</v>
      </c>
      <c r="H1077" s="225">
        <f>K1077-IFERROR(VLOOKUP(Työfile_2024!D1077,Liikennemalli!$C$6:$H$1921,6,FALSE),"ei löydy")</f>
        <v>0</v>
      </c>
      <c r="I1077" s="80">
        <v>11185</v>
      </c>
      <c r="J1077" s="52">
        <v>1</v>
      </c>
      <c r="K1077" s="52">
        <v>2840</v>
      </c>
      <c r="L1077" s="53"/>
      <c r="M1077" s="54"/>
      <c r="N1077" s="54"/>
      <c r="O1077" s="54"/>
      <c r="P1077" s="54"/>
      <c r="Q1077" s="55"/>
      <c r="R1077" s="55"/>
      <c r="S1077" s="55"/>
      <c r="T1077" s="55"/>
      <c r="U1077" s="52"/>
      <c r="V1077" s="56">
        <v>215</v>
      </c>
      <c r="W1077" s="56">
        <v>12</v>
      </c>
      <c r="X1077" s="56">
        <v>231</v>
      </c>
      <c r="Y1077" s="56">
        <f>VLOOKUP(D1077,Liikennemalli24!$D$2:$F$1804,2,FALSE)</f>
        <v>67</v>
      </c>
      <c r="Z1077" s="57">
        <f>VLOOKUP(D1077,Liikennemalli24!$D$2:$F$1804,3,FALSE)</f>
        <v>0.23300000000000001</v>
      </c>
      <c r="AA1077" s="178">
        <f>IF(G1077=1,VLOOKUP(C1077,Liikennemalli!$D$6:$H$1921,2,FALSE),"-")</f>
        <v>625</v>
      </c>
      <c r="AB1077" s="197">
        <f>IF(G1077=1,VLOOKUP(C1077,Liikennemalli!$D$6:$H$1921,3,FALSE),"-")</f>
        <v>0.61334641805691803</v>
      </c>
      <c r="AC1077" s="134">
        <f>IF(E1077=1,VLOOKUP(Työfile_2024!D1077,'2015'!$F$12:$X$1887,18,FALSE),"-")</f>
        <v>486</v>
      </c>
      <c r="AD1077" s="127">
        <f>IF(E1077=1,VLOOKUP(Työfile_2024!D1077,'2015'!$F$12:$X$1887,19,FALSE),"-")</f>
        <v>0.73</v>
      </c>
      <c r="AI1077" s="127">
        <f>IF(E1077=1,VLOOKUP(Työfile_2024!D1077,'2015'!$F$12:$AB$1887,20,FALSE),"-")</f>
        <v>0</v>
      </c>
      <c r="AJ1077" s="127">
        <f>IF(E1077=1,VLOOKUP(Työfile_2024!D1077,'2015'!$F$12:$AB$1887,21,FALSE),"-")</f>
        <v>0</v>
      </c>
      <c r="AK1077" s="127">
        <f>IF(E1077=1,VLOOKUP(Työfile_2024!D1077,'2015'!$F$12:$AB$1887,22,FALSE),"-")</f>
        <v>0</v>
      </c>
      <c r="AL1077" s="127">
        <f>IF(E1077=1,VLOOKUP(Työfile_2024!D1077,'2015'!$F$12:$AB$1887,23,FALSE),"-")</f>
        <v>0</v>
      </c>
      <c r="AM1077" s="56">
        <f>VLOOKUP(Työfile_2024!D1077,Tmatkat_20km_tarkasteltava_verk!$C$2:$D$1804,2,FALSE)</f>
        <v>85</v>
      </c>
      <c r="AN1077" s="148">
        <f t="shared" si="266"/>
        <v>0.39534883720930231</v>
      </c>
      <c r="AO1077" s="178">
        <f>IF(E1077=1,VLOOKUP(Työfile_2024!D1077,'2015'!$F$12:$AC$1887,24,FALSE),"-")</f>
        <v>144</v>
      </c>
      <c r="AP1077" s="52">
        <f>VLOOKUP(D1077,Tarkasteltava_verkko_2024_harva!$E$2:$I$1804,5,FALSE)</f>
        <v>0</v>
      </c>
      <c r="AQ1077" s="52">
        <f>VLOOKUP(D1077,Tarkasteltava_verkko_2024_harva!$E$2:$I$1804,4,FALSE)</f>
        <v>0</v>
      </c>
      <c r="AR1077" s="148">
        <v>0</v>
      </c>
      <c r="AS1077" s="170" t="str">
        <f>IFERROR(VLOOKUP(C1077,'2015'!$C$12:$AG$1887,30,FALSE),"-")</f>
        <v/>
      </c>
      <c r="AT1077" s="148">
        <v>0.74190140845070418</v>
      </c>
      <c r="AU1077" s="170">
        <f>IFERROR(VLOOKUP(C1077,'2015'!$C$12:$AG$1887,31,FALSE),"-")</f>
        <v>0</v>
      </c>
      <c r="AV1077" s="106"/>
      <c r="AW1077" s="63">
        <f>IFERROR(VLOOKUP(C1077,Merkittävyysluokitus!$A$2:$J$1705,10,FALSE),"-")</f>
        <v>4</v>
      </c>
      <c r="AX1077" s="175">
        <f>IFERROR(VLOOKUP(C1077,Merkittävyysluokitus!$A$2:$J$1705,6,FALSE),"-")</f>
        <v>2.7690867579908671</v>
      </c>
      <c r="AY1077" s="175">
        <f>IFERROR(VLOOKUP(C1077,Merkittävyysluokitus!$A$2:$J$1705,7,FALSE),"-")</f>
        <v>0.93499999999999983</v>
      </c>
      <c r="AZ1077" s="175">
        <f>IFERROR(VLOOKUP(C1077,Merkittävyysluokitus!$A$2:$J$1705,8,FALSE),"-")</f>
        <v>1.3340867579908675</v>
      </c>
      <c r="BA1077" s="175">
        <f>IFERROR(VLOOKUP(C1077,Merkittävyysluokitus!$A$2:$J$1705,9,FALSE),"-")</f>
        <v>0.5</v>
      </c>
      <c r="BB1077" s="203"/>
      <c r="BC1077" s="203" t="str">
        <f t="shared" si="267"/>
        <v/>
      </c>
      <c r="BD1077" s="39" t="str">
        <f t="shared" si="275"/>
        <v>musta</v>
      </c>
      <c r="BE1077" s="68" t="str">
        <f t="shared" si="262"/>
        <v>musta</v>
      </c>
      <c r="BF1077" s="68" t="str">
        <f t="shared" si="263"/>
        <v>musta</v>
      </c>
      <c r="BG1077" s="68" t="str">
        <f t="shared" si="264"/>
        <v>musta</v>
      </c>
      <c r="BH1077" s="208" t="str">
        <f t="shared" si="265"/>
        <v>musta</v>
      </c>
      <c r="BI1077" s="39"/>
      <c r="BJ1077" s="39" t="str">
        <f>IF(F1077="ei löydy","uusi tie",IF(E1077=0,"tieosoite muuttunut",IF(E1077=1,VLOOKUP(D1077,'2015'!$F$12:$AL$1887,31,FALSE),"-")))</f>
        <v>musta</v>
      </c>
      <c r="BK1077" s="67" t="str">
        <f>IF(E1077=1,VLOOKUP(D1077,'2015'!$F$12:$AL$1887,32,FALSE),"-")</f>
        <v>musta</v>
      </c>
      <c r="BL1077" s="39" t="str">
        <f>IF(F1077="ei löydy","uusi tie",IF(E1077=0,"tieosoite muuttunut",IF(E1077=1,VLOOKUP(D1077,'2015'!$F$12:$AL$1887,33,FALSE),"-")))</f>
        <v>musta</v>
      </c>
      <c r="BM1077" s="39"/>
      <c r="BN1077" s="217" t="str">
        <f>VLOOKUP(D1077,'2015'!$F$12:$AL$1887,33,FALSE)</f>
        <v>musta</v>
      </c>
      <c r="BO1077" s="39"/>
      <c r="BP1077" s="115" t="s">
        <v>10</v>
      </c>
      <c r="BQ1077" s="30"/>
      <c r="BS1077" s="5"/>
      <c r="BU1077" s="37"/>
      <c r="BV1077" s="30" t="s">
        <v>10</v>
      </c>
      <c r="BX1077" t="str">
        <f>IF(E1077=1,VLOOKUP(D1077,'2015'!$F$12:$AX$1887,43,FALSE),"-")</f>
        <v>punainen</v>
      </c>
      <c r="BY1077" t="str">
        <f>IF(E1077=1,VLOOKUP(D1077,'2015'!$F$12:$AX$1887,44,FALSE),"-")</f>
        <v>musta</v>
      </c>
      <c r="BZ1077" t="str">
        <f>IF(E1077=1,VLOOKUP(D1077,'2015'!$F$12:$AX$1887,45,FALSE),"-")</f>
        <v>musta</v>
      </c>
      <c r="CA1077" s="31">
        <f t="shared" si="270"/>
        <v>10</v>
      </c>
      <c r="CB1077" s="31">
        <f t="shared" si="271"/>
        <v>10</v>
      </c>
      <c r="CC1077" s="31">
        <f t="shared" si="272"/>
        <v>0</v>
      </c>
      <c r="CD1077" s="31">
        <f t="shared" si="273"/>
        <v>0</v>
      </c>
      <c r="CE1077" s="31">
        <f t="shared" si="274"/>
        <v>0</v>
      </c>
      <c r="CO1077" s="2" t="s">
        <v>35</v>
      </c>
      <c r="CP1077" s="2" t="s">
        <v>35</v>
      </c>
    </row>
    <row r="1078" spans="1:94" ht="15.75" thickBot="1" x14ac:dyDescent="0.3">
      <c r="A1078" s="50"/>
      <c r="B1078" s="50"/>
      <c r="C1078" s="50" t="str">
        <f t="shared" si="268"/>
        <v>11187_1_6528</v>
      </c>
      <c r="D1078" s="51" t="str">
        <f t="shared" si="269"/>
        <v>11187_1</v>
      </c>
      <c r="E1078" s="224">
        <f>IFERROR(VLOOKUP(C1078,'2015'!$C$12:$D$1887,2,FALSE),0)</f>
        <v>1</v>
      </c>
      <c r="F1078" s="51">
        <f>IFERROR(K1078-IFERROR(VLOOKUP(D1078,'2015'!$F$12:$I$1887,4,FALSE),"ei löydy"),"ei löydy")</f>
        <v>0</v>
      </c>
      <c r="G1078" s="224">
        <f>IFERROR(VLOOKUP(Työfile_2024!C1078,Liikennemalli!$D$6:$G$1921,4,FALSE),0)</f>
        <v>1</v>
      </c>
      <c r="H1078" s="225">
        <f>K1078-IFERROR(VLOOKUP(Työfile_2024!D1078,Liikennemalli!$C$6:$H$1921,6,FALSE),"ei löydy")</f>
        <v>0</v>
      </c>
      <c r="I1078" s="80">
        <v>11187</v>
      </c>
      <c r="J1078" s="52">
        <v>1</v>
      </c>
      <c r="K1078" s="52">
        <v>6528</v>
      </c>
      <c r="L1078" s="53"/>
      <c r="M1078" s="54"/>
      <c r="N1078" s="54"/>
      <c r="O1078" s="54"/>
      <c r="P1078" s="54"/>
      <c r="Q1078" s="55"/>
      <c r="R1078" s="55"/>
      <c r="S1078" s="55"/>
      <c r="T1078" s="55"/>
      <c r="U1078" s="52"/>
      <c r="V1078" s="56">
        <v>218</v>
      </c>
      <c r="W1078" s="56">
        <v>10</v>
      </c>
      <c r="X1078" s="56">
        <v>215</v>
      </c>
      <c r="Y1078" s="56">
        <f>VLOOKUP(D1078,Liikennemalli24!$D$2:$F$1804,2,FALSE)</f>
        <v>57</v>
      </c>
      <c r="Z1078" s="57">
        <f>VLOOKUP(D1078,Liikennemalli24!$D$2:$F$1804,3,FALSE)</f>
        <v>0.28999999999999998</v>
      </c>
      <c r="AA1078" s="178">
        <f>IF(G1078=1,VLOOKUP(C1078,Liikennemalli!$D$6:$H$1921,2,FALSE),"-")</f>
        <v>202</v>
      </c>
      <c r="AB1078" s="197">
        <f>IF(G1078=1,VLOOKUP(C1078,Liikennemalli!$D$6:$H$1921,3,FALSE),"-")</f>
        <v>0.70383275261323996</v>
      </c>
      <c r="AC1078" s="134">
        <f>IF(E1078=1,VLOOKUP(Työfile_2024!D1078,'2015'!$F$12:$X$1887,18,FALSE),"-")</f>
        <v>316</v>
      </c>
      <c r="AD1078" s="127">
        <f>IF(E1078=1,VLOOKUP(Työfile_2024!D1078,'2015'!$F$12:$X$1887,19,FALSE),"-")</f>
        <v>0.77</v>
      </c>
      <c r="AI1078" s="127">
        <f>IF(E1078=1,VLOOKUP(Työfile_2024!D1078,'2015'!$F$12:$AB$1887,20,FALSE),"-")</f>
        <v>0</v>
      </c>
      <c r="AJ1078" s="127">
        <f>IF(E1078=1,VLOOKUP(Työfile_2024!D1078,'2015'!$F$12:$AB$1887,21,FALSE),"-")</f>
        <v>0</v>
      </c>
      <c r="AK1078" s="127">
        <f>IF(E1078=1,VLOOKUP(Työfile_2024!D1078,'2015'!$F$12:$AB$1887,22,FALSE),"-")</f>
        <v>0</v>
      </c>
      <c r="AL1078" s="127">
        <f>IF(E1078=1,VLOOKUP(Työfile_2024!D1078,'2015'!$F$12:$AB$1887,23,FALSE),"-")</f>
        <v>0</v>
      </c>
      <c r="AM1078" s="56">
        <f>VLOOKUP(Työfile_2024!D1078,Tmatkat_20km_tarkasteltava_verk!$C$2:$D$1804,2,FALSE)</f>
        <v>58</v>
      </c>
      <c r="AN1078" s="148">
        <f t="shared" si="266"/>
        <v>0.26605504587155965</v>
      </c>
      <c r="AO1078" s="178">
        <f>IF(E1078=1,VLOOKUP(Työfile_2024!D1078,'2015'!$F$12:$AC$1887,24,FALSE),"-")</f>
        <v>119</v>
      </c>
      <c r="AP1078" s="52">
        <f>VLOOKUP(D1078,Tarkasteltava_verkko_2024_harva!$E$2:$I$1804,5,FALSE)</f>
        <v>0</v>
      </c>
      <c r="AQ1078" s="52">
        <f>VLOOKUP(D1078,Tarkasteltava_verkko_2024_harva!$E$2:$I$1804,4,FALSE)</f>
        <v>0</v>
      </c>
      <c r="AR1078" s="148">
        <v>0</v>
      </c>
      <c r="AS1078" s="170" t="str">
        <f>IFERROR(VLOOKUP(C1078,'2015'!$C$12:$AG$1887,30,FALSE),"-")</f>
        <v/>
      </c>
      <c r="AT1078" s="148">
        <v>0</v>
      </c>
      <c r="AU1078" s="170">
        <f>IFERROR(VLOOKUP(C1078,'2015'!$C$12:$AG$1887,31,FALSE),"-")</f>
        <v>0</v>
      </c>
      <c r="AV1078" s="106"/>
      <c r="AW1078" s="63">
        <f>IFERROR(VLOOKUP(C1078,Merkittävyysluokitus!$A$2:$J$1705,10,FALSE),"-")</f>
        <v>3</v>
      </c>
      <c r="AX1078" s="175">
        <f>IFERROR(VLOOKUP(C1078,Merkittävyysluokitus!$A$2:$J$1705,6,FALSE),"-")</f>
        <v>3.6461004566210047</v>
      </c>
      <c r="AY1078" s="175">
        <f>IFERROR(VLOOKUP(C1078,Merkittävyysluokitus!$A$2:$J$1705,7,FALSE),"-")</f>
        <v>1.9306666666666665</v>
      </c>
      <c r="AZ1078" s="175">
        <f>IFERROR(VLOOKUP(C1078,Merkittävyysluokitus!$A$2:$J$1705,8,FALSE),"-")</f>
        <v>0.88210045662100456</v>
      </c>
      <c r="BA1078" s="175">
        <f>IFERROR(VLOOKUP(C1078,Merkittävyysluokitus!$A$2:$J$1705,9,FALSE),"-")</f>
        <v>0.83333333333333326</v>
      </c>
      <c r="BB1078" s="203"/>
      <c r="BC1078" s="203" t="str">
        <f t="shared" si="267"/>
        <v/>
      </c>
      <c r="BD1078" s="39" t="str">
        <f t="shared" si="275"/>
        <v>musta</v>
      </c>
      <c r="BE1078" s="68" t="str">
        <f t="shared" si="262"/>
        <v>musta</v>
      </c>
      <c r="BF1078" s="68" t="str">
        <f t="shared" si="263"/>
        <v>musta</v>
      </c>
      <c r="BG1078" s="68" t="str">
        <f t="shared" si="264"/>
        <v>musta</v>
      </c>
      <c r="BH1078" s="208" t="str">
        <f t="shared" si="265"/>
        <v>musta</v>
      </c>
      <c r="BI1078" s="39"/>
      <c r="BJ1078" s="39" t="str">
        <f>IF(F1078="ei löydy","uusi tie",IF(E1078=0,"tieosoite muuttunut",IF(E1078=1,VLOOKUP(D1078,'2015'!$F$12:$AL$1887,31,FALSE),"-")))</f>
        <v>musta</v>
      </c>
      <c r="BK1078" s="67" t="str">
        <f>IF(E1078=1,VLOOKUP(D1078,'2015'!$F$12:$AL$1887,32,FALSE),"-")</f>
        <v>musta</v>
      </c>
      <c r="BL1078" s="39" t="str">
        <f>IF(F1078="ei löydy","uusi tie",IF(E1078=0,"tieosoite muuttunut",IF(E1078=1,VLOOKUP(D1078,'2015'!$F$12:$AL$1887,33,FALSE),"-")))</f>
        <v>musta</v>
      </c>
      <c r="BM1078" s="39"/>
      <c r="BN1078" s="217" t="str">
        <f>VLOOKUP(D1078,'2015'!$F$12:$AL$1887,33,FALSE)</f>
        <v>musta</v>
      </c>
      <c r="BO1078" s="39"/>
      <c r="BP1078" s="115" t="s">
        <v>10</v>
      </c>
      <c r="BQ1078" s="30"/>
      <c r="BS1078" s="5"/>
      <c r="BU1078" s="37"/>
      <c r="BV1078" s="30" t="s">
        <v>10</v>
      </c>
      <c r="BX1078" t="str">
        <f>IF(E1078=1,VLOOKUP(D1078,'2015'!$F$12:$AX$1887,43,FALSE),"-")</f>
        <v>punainen</v>
      </c>
      <c r="BY1078" t="str">
        <f>IF(E1078=1,VLOOKUP(D1078,'2015'!$F$12:$AX$1887,44,FALSE),"-")</f>
        <v>musta</v>
      </c>
      <c r="BZ1078" t="str">
        <f>IF(E1078=1,VLOOKUP(D1078,'2015'!$F$12:$AX$1887,45,FALSE),"-")</f>
        <v>musta</v>
      </c>
      <c r="CA1078" s="31">
        <f t="shared" si="270"/>
        <v>10</v>
      </c>
      <c r="CB1078" s="31">
        <f t="shared" si="271"/>
        <v>10</v>
      </c>
      <c r="CC1078" s="31">
        <f t="shared" si="272"/>
        <v>0</v>
      </c>
      <c r="CD1078" s="31">
        <f t="shared" si="273"/>
        <v>0</v>
      </c>
      <c r="CE1078" s="31">
        <f t="shared" si="274"/>
        <v>0</v>
      </c>
      <c r="CO1078" s="2" t="s">
        <v>35</v>
      </c>
      <c r="CP1078" s="2" t="s">
        <v>35</v>
      </c>
    </row>
    <row r="1079" spans="1:94" ht="15.75" thickBot="1" x14ac:dyDescent="0.3">
      <c r="A1079" s="50"/>
      <c r="B1079" s="50"/>
      <c r="C1079" s="50" t="str">
        <f t="shared" si="268"/>
        <v>11187_2_3401</v>
      </c>
      <c r="D1079" s="51" t="str">
        <f t="shared" si="269"/>
        <v>11187_2</v>
      </c>
      <c r="E1079" s="224">
        <f>IFERROR(VLOOKUP(C1079,'2015'!$C$12:$D$1887,2,FALSE),0)</f>
        <v>1</v>
      </c>
      <c r="F1079" s="51">
        <f>IFERROR(K1079-IFERROR(VLOOKUP(D1079,'2015'!$F$12:$I$1887,4,FALSE),"ei löydy"),"ei löydy")</f>
        <v>0</v>
      </c>
      <c r="G1079" s="224">
        <f>IFERROR(VLOOKUP(Työfile_2024!C1079,Liikennemalli!$D$6:$G$1921,4,FALSE),0)</f>
        <v>1</v>
      </c>
      <c r="H1079" s="225">
        <f>K1079-IFERROR(VLOOKUP(Työfile_2024!D1079,Liikennemalli!$C$6:$H$1921,6,FALSE),"ei löydy")</f>
        <v>0</v>
      </c>
      <c r="I1079" s="80">
        <v>11187</v>
      </c>
      <c r="J1079" s="52">
        <v>2</v>
      </c>
      <c r="K1079" s="52">
        <v>3401</v>
      </c>
      <c r="L1079" s="53"/>
      <c r="M1079" s="54"/>
      <c r="N1079" s="54"/>
      <c r="O1079" s="54"/>
      <c r="P1079" s="54"/>
      <c r="Q1079" s="55"/>
      <c r="R1079" s="55"/>
      <c r="S1079" s="55"/>
      <c r="T1079" s="55"/>
      <c r="U1079" s="52"/>
      <c r="V1079" s="56">
        <v>218</v>
      </c>
      <c r="W1079" s="56">
        <v>10</v>
      </c>
      <c r="X1079" s="56">
        <v>215</v>
      </c>
      <c r="Y1079" s="56">
        <f>VLOOKUP(D1079,Liikennemalli24!$D$2:$F$1804,2,FALSE)</f>
        <v>74</v>
      </c>
      <c r="Z1079" s="57">
        <f>VLOOKUP(D1079,Liikennemalli24!$D$2:$F$1804,3,FALSE)</f>
        <v>0.29599999999999999</v>
      </c>
      <c r="AA1079" s="178">
        <f>IF(G1079=1,VLOOKUP(C1079,Liikennemalli!$D$6:$H$1921,2,FALSE),"-")</f>
        <v>0</v>
      </c>
      <c r="AB1079" s="197">
        <f>IF(G1079=1,VLOOKUP(C1079,Liikennemalli!$D$6:$H$1921,3,FALSE),"-")</f>
        <v>0</v>
      </c>
      <c r="AC1079" s="134">
        <f>IF(E1079=1,VLOOKUP(Työfile_2024!D1079,'2015'!$F$12:$X$1887,18,FALSE),"-")</f>
        <v>438</v>
      </c>
      <c r="AD1079" s="127">
        <f>IF(E1079=1,VLOOKUP(Työfile_2024!D1079,'2015'!$F$12:$X$1887,19,FALSE),"-")</f>
        <v>0.76</v>
      </c>
      <c r="AI1079" s="127">
        <f>IF(E1079=1,VLOOKUP(Työfile_2024!D1079,'2015'!$F$12:$AB$1887,20,FALSE),"-")</f>
        <v>0</v>
      </c>
      <c r="AJ1079" s="127">
        <f>IF(E1079=1,VLOOKUP(Työfile_2024!D1079,'2015'!$F$12:$AB$1887,21,FALSE),"-")</f>
        <v>0</v>
      </c>
      <c r="AK1079" s="127">
        <f>IF(E1079=1,VLOOKUP(Työfile_2024!D1079,'2015'!$F$12:$AB$1887,22,FALSE),"-")</f>
        <v>0</v>
      </c>
      <c r="AL1079" s="127">
        <f>IF(E1079=1,VLOOKUP(Työfile_2024!D1079,'2015'!$F$12:$AB$1887,23,FALSE),"-")</f>
        <v>0</v>
      </c>
      <c r="AM1079" s="56">
        <f>VLOOKUP(Työfile_2024!D1079,Tmatkat_20km_tarkasteltava_verk!$C$2:$D$1804,2,FALSE)</f>
        <v>80</v>
      </c>
      <c r="AN1079" s="148">
        <f t="shared" si="266"/>
        <v>0.3669724770642202</v>
      </c>
      <c r="AO1079" s="178">
        <f>IF(E1079=1,VLOOKUP(Työfile_2024!D1079,'2015'!$F$12:$AC$1887,24,FALSE),"-")</f>
        <v>121</v>
      </c>
      <c r="AP1079" s="52">
        <f>VLOOKUP(D1079,Tarkasteltava_verkko_2024_harva!$E$2:$I$1804,5,FALSE)</f>
        <v>0</v>
      </c>
      <c r="AQ1079" s="52">
        <f>VLOOKUP(D1079,Tarkasteltava_verkko_2024_harva!$E$2:$I$1804,4,FALSE)</f>
        <v>0</v>
      </c>
      <c r="AR1079" s="148">
        <v>0</v>
      </c>
      <c r="AS1079" s="170" t="str">
        <f>IFERROR(VLOOKUP(C1079,'2015'!$C$12:$AG$1887,30,FALSE),"-")</f>
        <v/>
      </c>
      <c r="AT1079" s="148">
        <v>0</v>
      </c>
      <c r="AU1079" s="170">
        <f>IFERROR(VLOOKUP(C1079,'2015'!$C$12:$AG$1887,31,FALSE),"-")</f>
        <v>0</v>
      </c>
      <c r="AV1079" s="106"/>
      <c r="AW1079" s="63">
        <f>IFERROR(VLOOKUP(C1079,Merkittävyysluokitus!$A$2:$J$1705,10,FALSE),"-")</f>
        <v>3</v>
      </c>
      <c r="AX1079" s="175">
        <f>IFERROR(VLOOKUP(C1079,Merkittävyysluokitus!$A$2:$J$1705,6,FALSE),"-")</f>
        <v>4.0152557077625568</v>
      </c>
      <c r="AY1079" s="175">
        <f>IFERROR(VLOOKUP(C1079,Merkittävyysluokitus!$A$2:$J$1705,7,FALSE),"-")</f>
        <v>1.9639999999999997</v>
      </c>
      <c r="AZ1079" s="175">
        <f>IFERROR(VLOOKUP(C1079,Merkittävyysluokitus!$A$2:$J$1705,8,FALSE),"-")</f>
        <v>1.2179223744292238</v>
      </c>
      <c r="BA1079" s="175">
        <f>IFERROR(VLOOKUP(C1079,Merkittävyysluokitus!$A$2:$J$1705,9,FALSE),"-")</f>
        <v>0.83333333333333326</v>
      </c>
      <c r="BB1079" s="203"/>
      <c r="BC1079" s="203" t="str">
        <f t="shared" si="267"/>
        <v/>
      </c>
      <c r="BD1079" s="39" t="str">
        <f t="shared" si="275"/>
        <v>musta</v>
      </c>
      <c r="BE1079" s="68" t="str">
        <f t="shared" si="262"/>
        <v>musta</v>
      </c>
      <c r="BF1079" s="68" t="str">
        <f t="shared" si="263"/>
        <v>musta</v>
      </c>
      <c r="BG1079" s="68" t="str">
        <f t="shared" si="264"/>
        <v>musta</v>
      </c>
      <c r="BH1079" s="208" t="str">
        <f t="shared" si="265"/>
        <v>musta</v>
      </c>
      <c r="BI1079" s="39"/>
      <c r="BJ1079" s="39" t="str">
        <f>IF(F1079="ei löydy","uusi tie",IF(E1079=0,"tieosoite muuttunut",IF(E1079=1,VLOOKUP(D1079,'2015'!$F$12:$AL$1887,31,FALSE),"-")))</f>
        <v>musta</v>
      </c>
      <c r="BK1079" s="67" t="str">
        <f>IF(E1079=1,VLOOKUP(D1079,'2015'!$F$12:$AL$1887,32,FALSE),"-")</f>
        <v>musta</v>
      </c>
      <c r="BL1079" s="39" t="str">
        <f>IF(F1079="ei löydy","uusi tie",IF(E1079=0,"tieosoite muuttunut",IF(E1079=1,VLOOKUP(D1079,'2015'!$F$12:$AL$1887,33,FALSE),"-")))</f>
        <v>musta</v>
      </c>
      <c r="BM1079" s="39"/>
      <c r="BN1079" s="217" t="str">
        <f>VLOOKUP(D1079,'2015'!$F$12:$AL$1887,33,FALSE)</f>
        <v>musta</v>
      </c>
      <c r="BO1079" s="39"/>
      <c r="BP1079" s="115" t="s">
        <v>10</v>
      </c>
      <c r="BQ1079" s="30"/>
      <c r="BS1079" s="5"/>
      <c r="BU1079" s="37"/>
      <c r="BV1079" s="30" t="s">
        <v>10</v>
      </c>
      <c r="BX1079" t="str">
        <f>IF(E1079=1,VLOOKUP(D1079,'2015'!$F$12:$AX$1887,43,FALSE),"-")</f>
        <v>punainen</v>
      </c>
      <c r="BY1079" t="str">
        <f>IF(E1079=1,VLOOKUP(D1079,'2015'!$F$12:$AX$1887,44,FALSE),"-")</f>
        <v>musta</v>
      </c>
      <c r="BZ1079" t="str">
        <f>IF(E1079=1,VLOOKUP(D1079,'2015'!$F$12:$AX$1887,45,FALSE),"-")</f>
        <v>musta</v>
      </c>
      <c r="CA1079" s="31">
        <f t="shared" si="270"/>
        <v>10</v>
      </c>
      <c r="CB1079" s="31">
        <f t="shared" si="271"/>
        <v>10</v>
      </c>
      <c r="CC1079" s="31">
        <f t="shared" si="272"/>
        <v>0</v>
      </c>
      <c r="CD1079" s="31">
        <f t="shared" si="273"/>
        <v>0</v>
      </c>
      <c r="CE1079" s="31">
        <f t="shared" si="274"/>
        <v>0</v>
      </c>
      <c r="CO1079" s="2" t="s">
        <v>35</v>
      </c>
      <c r="CP1079" s="2" t="s">
        <v>35</v>
      </c>
    </row>
    <row r="1080" spans="1:94" ht="15.75" thickBot="1" x14ac:dyDescent="0.3">
      <c r="A1080" s="50"/>
      <c r="B1080" s="50"/>
      <c r="C1080" s="50" t="str">
        <f t="shared" si="268"/>
        <v>11187_3_7108</v>
      </c>
      <c r="D1080" s="51" t="str">
        <f t="shared" si="269"/>
        <v>11187_3</v>
      </c>
      <c r="E1080" s="224">
        <f>IFERROR(VLOOKUP(C1080,'2015'!$C$12:$D$1887,2,FALSE),0)</f>
        <v>1</v>
      </c>
      <c r="F1080" s="51">
        <f>IFERROR(K1080-IFERROR(VLOOKUP(D1080,'2015'!$F$12:$I$1887,4,FALSE),"ei löydy"),"ei löydy")</f>
        <v>0</v>
      </c>
      <c r="G1080" s="224">
        <f>IFERROR(VLOOKUP(Työfile_2024!C1080,Liikennemalli!$D$6:$G$1921,4,FALSE),0)</f>
        <v>1</v>
      </c>
      <c r="H1080" s="225">
        <f>K1080-IFERROR(VLOOKUP(Työfile_2024!D1080,Liikennemalli!$C$6:$H$1921,6,FALSE),"ei löydy")</f>
        <v>0</v>
      </c>
      <c r="I1080" s="80">
        <v>11187</v>
      </c>
      <c r="J1080" s="52">
        <v>3</v>
      </c>
      <c r="K1080" s="52">
        <v>7108</v>
      </c>
      <c r="L1080" s="53"/>
      <c r="M1080" s="54"/>
      <c r="N1080" s="54"/>
      <c r="O1080" s="54"/>
      <c r="P1080" s="54"/>
      <c r="Q1080" s="55"/>
      <c r="R1080" s="55"/>
      <c r="S1080" s="55"/>
      <c r="T1080" s="55"/>
      <c r="U1080" s="52"/>
      <c r="V1080" s="56">
        <v>403</v>
      </c>
      <c r="W1080" s="56">
        <v>20</v>
      </c>
      <c r="X1080" s="56">
        <v>407</v>
      </c>
      <c r="Y1080" s="56">
        <f>VLOOKUP(D1080,Liikennemalli24!$D$2:$F$1804,2,FALSE)</f>
        <v>1772</v>
      </c>
      <c r="Z1080" s="57">
        <f>VLOOKUP(D1080,Liikennemalli24!$D$2:$F$1804,3,FALSE)</f>
        <v>0.40500000000000003</v>
      </c>
      <c r="AA1080" s="178">
        <f>IF(G1080=1,VLOOKUP(C1080,Liikennemalli!$D$6:$H$1921,2,FALSE),"-")</f>
        <v>689.36708042053601</v>
      </c>
      <c r="AB1080" s="197">
        <f>IF(G1080=1,VLOOKUP(C1080,Liikennemalli!$D$6:$H$1921,3,FALSE),"-")</f>
        <v>0.76421392999327398</v>
      </c>
      <c r="AC1080" s="134">
        <f>IF(E1080=1,VLOOKUP(Työfile_2024!D1080,'2015'!$F$12:$X$1887,18,FALSE),"-")</f>
        <v>921</v>
      </c>
      <c r="AD1080" s="127">
        <f>IF(E1080=1,VLOOKUP(Työfile_2024!D1080,'2015'!$F$12:$X$1887,19,FALSE),"-")</f>
        <v>0.92</v>
      </c>
      <c r="AI1080" s="127">
        <f>IF(E1080=1,VLOOKUP(Työfile_2024!D1080,'2015'!$F$12:$AB$1887,20,FALSE),"-")</f>
        <v>0</v>
      </c>
      <c r="AJ1080" s="127">
        <f>IF(E1080=1,VLOOKUP(Työfile_2024!D1080,'2015'!$F$12:$AB$1887,21,FALSE),"-")</f>
        <v>0</v>
      </c>
      <c r="AK1080" s="127">
        <f>IF(E1080=1,VLOOKUP(Työfile_2024!D1080,'2015'!$F$12:$AB$1887,22,FALSE),"-")</f>
        <v>0</v>
      </c>
      <c r="AL1080" s="127">
        <f>IF(E1080=1,VLOOKUP(Työfile_2024!D1080,'2015'!$F$12:$AB$1887,23,FALSE),"-")</f>
        <v>0</v>
      </c>
      <c r="AM1080" s="56">
        <f>VLOOKUP(Työfile_2024!D1080,Tmatkat_20km_tarkasteltava_verk!$C$2:$D$1804,2,FALSE)</f>
        <v>244</v>
      </c>
      <c r="AN1080" s="148">
        <f t="shared" si="266"/>
        <v>0.60545905707196035</v>
      </c>
      <c r="AO1080" s="178">
        <f>IF(E1080=1,VLOOKUP(Työfile_2024!D1080,'2015'!$F$12:$AC$1887,24,FALSE),"-")</f>
        <v>270</v>
      </c>
      <c r="AP1080" s="52">
        <f>VLOOKUP(D1080,Tarkasteltava_verkko_2024_harva!$E$2:$I$1804,5,FALSE)</f>
        <v>0</v>
      </c>
      <c r="AQ1080" s="52">
        <f>VLOOKUP(D1080,Tarkasteltava_verkko_2024_harva!$E$2:$I$1804,4,FALSE)</f>
        <v>0</v>
      </c>
      <c r="AR1080" s="148">
        <v>0</v>
      </c>
      <c r="AS1080" s="170" t="str">
        <f>IFERROR(VLOOKUP(C1080,'2015'!$C$12:$AG$1887,30,FALSE),"-")</f>
        <v/>
      </c>
      <c r="AT1080" s="148">
        <v>7.5267304445694988E-2</v>
      </c>
      <c r="AU1080" s="170">
        <f>IFERROR(VLOOKUP(C1080,'2015'!$C$12:$AG$1887,31,FALSE),"-")</f>
        <v>0</v>
      </c>
      <c r="AV1080" s="106"/>
      <c r="AW1080" s="63">
        <f>IFERROR(VLOOKUP(C1080,Merkittävyysluokitus!$A$2:$J$1705,10,FALSE),"-")</f>
        <v>3</v>
      </c>
      <c r="AX1080" s="175">
        <f>IFERROR(VLOOKUP(C1080,Merkittävyysluokitus!$A$2:$J$1705,6,FALSE),"-")</f>
        <v>6.0891750380517502</v>
      </c>
      <c r="AY1080" s="175">
        <f>IFERROR(VLOOKUP(C1080,Merkittävyysluokitus!$A$2:$J$1705,7,FALSE),"-")</f>
        <v>2.8673333333333333</v>
      </c>
      <c r="AZ1080" s="175">
        <f>IFERROR(VLOOKUP(C1080,Merkittävyysluokitus!$A$2:$J$1705,8,FALSE),"-")</f>
        <v>2.2218417047184169</v>
      </c>
      <c r="BA1080" s="175">
        <f>IFERROR(VLOOKUP(C1080,Merkittävyysluokitus!$A$2:$J$1705,9,FALSE),"-")</f>
        <v>1</v>
      </c>
      <c r="BB1080" s="203"/>
      <c r="BC1080" s="203" t="str">
        <f t="shared" si="267"/>
        <v/>
      </c>
      <c r="BD1080" s="39" t="str">
        <f t="shared" si="275"/>
        <v>musta</v>
      </c>
      <c r="BE1080" s="68" t="str">
        <f t="shared" si="262"/>
        <v>musta</v>
      </c>
      <c r="BF1080" s="68" t="str">
        <f t="shared" si="263"/>
        <v>musta</v>
      </c>
      <c r="BG1080" s="68" t="str">
        <f t="shared" si="264"/>
        <v>musta</v>
      </c>
      <c r="BH1080" s="208" t="str">
        <f t="shared" si="265"/>
        <v>musta</v>
      </c>
      <c r="BI1080" s="39"/>
      <c r="BJ1080" s="39" t="str">
        <f>IF(F1080="ei löydy","uusi tie",IF(E1080=0,"tieosoite muuttunut",IF(E1080=1,VLOOKUP(D1080,'2015'!$F$12:$AL$1887,31,FALSE),"-")))</f>
        <v>musta</v>
      </c>
      <c r="BK1080" s="67" t="str">
        <f>IF(E1080=1,VLOOKUP(D1080,'2015'!$F$12:$AL$1887,32,FALSE),"-")</f>
        <v>musta</v>
      </c>
      <c r="BL1080" s="39" t="str">
        <f>IF(F1080="ei löydy","uusi tie",IF(E1080=0,"tieosoite muuttunut",IF(E1080=1,VLOOKUP(D1080,'2015'!$F$12:$AL$1887,33,FALSE),"-")))</f>
        <v>musta</v>
      </c>
      <c r="BM1080" s="39"/>
      <c r="BN1080" s="217" t="str">
        <f>VLOOKUP(D1080,'2015'!$F$12:$AL$1887,33,FALSE)</f>
        <v>musta</v>
      </c>
      <c r="BO1080" s="39"/>
      <c r="BP1080" s="115" t="s">
        <v>10</v>
      </c>
      <c r="BQ1080" s="30"/>
      <c r="BS1080" s="5"/>
      <c r="BU1080" s="37"/>
      <c r="BV1080" s="30" t="s">
        <v>10</v>
      </c>
      <c r="BX1080" t="str">
        <f>IF(E1080=1,VLOOKUP(D1080,'2015'!$F$12:$AX$1887,43,FALSE),"-")</f>
        <v>punainen</v>
      </c>
      <c r="BY1080" t="str">
        <f>IF(E1080=1,VLOOKUP(D1080,'2015'!$F$12:$AX$1887,44,FALSE),"-")</f>
        <v>musta</v>
      </c>
      <c r="BZ1080" t="str">
        <f>IF(E1080=1,VLOOKUP(D1080,'2015'!$F$12:$AX$1887,45,FALSE),"-")</f>
        <v>musta</v>
      </c>
      <c r="CA1080" s="31">
        <f t="shared" si="270"/>
        <v>11</v>
      </c>
      <c r="CB1080" s="31">
        <f t="shared" si="271"/>
        <v>10</v>
      </c>
      <c r="CC1080" s="31">
        <f t="shared" si="272"/>
        <v>0</v>
      </c>
      <c r="CD1080" s="31">
        <f t="shared" si="273"/>
        <v>1</v>
      </c>
      <c r="CE1080" s="31">
        <f t="shared" si="274"/>
        <v>0</v>
      </c>
      <c r="CO1080" s="2" t="s">
        <v>35</v>
      </c>
      <c r="CP1080" s="2" t="s">
        <v>35</v>
      </c>
    </row>
    <row r="1081" spans="1:94" ht="15.75" thickBot="1" x14ac:dyDescent="0.3">
      <c r="A1081" s="50"/>
      <c r="B1081" s="50"/>
      <c r="C1081" s="50" t="str">
        <f t="shared" si="268"/>
        <v>11188_1_4958</v>
      </c>
      <c r="D1081" s="51" t="str">
        <f t="shared" si="269"/>
        <v>11188_1</v>
      </c>
      <c r="E1081" s="224">
        <f>IFERROR(VLOOKUP(C1081,'2015'!$C$12:$D$1887,2,FALSE),0)</f>
        <v>1</v>
      </c>
      <c r="F1081" s="51">
        <f>IFERROR(K1081-IFERROR(VLOOKUP(D1081,'2015'!$F$12:$I$1887,4,FALSE),"ei löydy"),"ei löydy")</f>
        <v>0</v>
      </c>
      <c r="G1081" s="224">
        <f>IFERROR(VLOOKUP(Työfile_2024!C1081,Liikennemalli!$D$6:$G$1921,4,FALSE),0)</f>
        <v>1</v>
      </c>
      <c r="H1081" s="225">
        <f>K1081-IFERROR(VLOOKUP(Työfile_2024!D1081,Liikennemalli!$C$6:$H$1921,6,FALSE),"ei löydy")</f>
        <v>0</v>
      </c>
      <c r="I1081" s="80">
        <v>11188</v>
      </c>
      <c r="J1081" s="52">
        <v>1</v>
      </c>
      <c r="K1081" s="52">
        <v>4958</v>
      </c>
      <c r="L1081" s="53"/>
      <c r="M1081" s="54"/>
      <c r="N1081" s="54"/>
      <c r="O1081" s="54"/>
      <c r="P1081" s="54"/>
      <c r="Q1081" s="55"/>
      <c r="R1081" s="55"/>
      <c r="S1081" s="55"/>
      <c r="T1081" s="55"/>
      <c r="U1081" s="52"/>
      <c r="V1081" s="56">
        <v>298</v>
      </c>
      <c r="W1081" s="56">
        <v>11</v>
      </c>
      <c r="X1081" s="56">
        <v>307</v>
      </c>
      <c r="Y1081" s="56">
        <f>VLOOKUP(D1081,Liikennemalli24!$D$2:$F$1804,2,FALSE)</f>
        <v>1925</v>
      </c>
      <c r="Z1081" s="57">
        <f>VLOOKUP(D1081,Liikennemalli24!$D$2:$F$1804,3,FALSE)</f>
        <v>0.36799999999999999</v>
      </c>
      <c r="AA1081" s="178">
        <f>IF(G1081=1,VLOOKUP(C1081,Liikennemalli!$D$6:$H$1921,2,FALSE),"-")</f>
        <v>0</v>
      </c>
      <c r="AB1081" s="197">
        <f>IF(G1081=1,VLOOKUP(C1081,Liikennemalli!$D$6:$H$1921,3,FALSE),"-")</f>
        <v>0</v>
      </c>
      <c r="AC1081" s="134">
        <f>IF(E1081=1,VLOOKUP(Työfile_2024!D1081,'2015'!$F$12:$X$1887,18,FALSE),"-")</f>
        <v>344</v>
      </c>
      <c r="AD1081" s="127">
        <f>IF(E1081=1,VLOOKUP(Työfile_2024!D1081,'2015'!$F$12:$X$1887,19,FALSE),"-")</f>
        <v>0.61</v>
      </c>
      <c r="AI1081" s="127">
        <f>IF(E1081=1,VLOOKUP(Työfile_2024!D1081,'2015'!$F$12:$AB$1887,20,FALSE),"-")</f>
        <v>0</v>
      </c>
      <c r="AJ1081" s="127">
        <f>IF(E1081=1,VLOOKUP(Työfile_2024!D1081,'2015'!$F$12:$AB$1887,21,FALSE),"-")</f>
        <v>0</v>
      </c>
      <c r="AK1081" s="127">
        <f>IF(E1081=1,VLOOKUP(Työfile_2024!D1081,'2015'!$F$12:$AB$1887,22,FALSE),"-")</f>
        <v>0</v>
      </c>
      <c r="AL1081" s="127">
        <f>IF(E1081=1,VLOOKUP(Työfile_2024!D1081,'2015'!$F$12:$AB$1887,23,FALSE),"-")</f>
        <v>0</v>
      </c>
      <c r="AM1081" s="56">
        <f>VLOOKUP(Työfile_2024!D1081,Tmatkat_20km_tarkasteltava_verk!$C$2:$D$1804,2,FALSE)</f>
        <v>92</v>
      </c>
      <c r="AN1081" s="148">
        <f t="shared" si="266"/>
        <v>0.3087248322147651</v>
      </c>
      <c r="AO1081" s="178">
        <f>IF(E1081=1,VLOOKUP(Työfile_2024!D1081,'2015'!$F$12:$AC$1887,24,FALSE),"-")</f>
        <v>176</v>
      </c>
      <c r="AP1081" s="52">
        <f>VLOOKUP(D1081,Tarkasteltava_verkko_2024_harva!$E$2:$I$1804,5,FALSE)</f>
        <v>0</v>
      </c>
      <c r="AQ1081" s="52">
        <f>VLOOKUP(D1081,Tarkasteltava_verkko_2024_harva!$E$2:$I$1804,4,FALSE)</f>
        <v>0</v>
      </c>
      <c r="AR1081" s="148">
        <v>0</v>
      </c>
      <c r="AS1081" s="170" t="str">
        <f>IFERROR(VLOOKUP(C1081,'2015'!$C$12:$AG$1887,30,FALSE),"-")</f>
        <v/>
      </c>
      <c r="AT1081" s="148">
        <v>0.3118192819685357</v>
      </c>
      <c r="AU1081" s="170">
        <f>IFERROR(VLOOKUP(C1081,'2015'!$C$12:$AG$1887,31,FALSE),"-")</f>
        <v>0</v>
      </c>
      <c r="AV1081" s="106"/>
      <c r="AW1081" s="63">
        <f>IFERROR(VLOOKUP(C1081,Merkittävyysluokitus!$A$2:$J$1705,10,FALSE),"-")</f>
        <v>3</v>
      </c>
      <c r="AX1081" s="175">
        <f>IFERROR(VLOOKUP(C1081,Merkittävyysluokitus!$A$2:$J$1705,6,FALSE),"-")</f>
        <v>4.6550882800608822</v>
      </c>
      <c r="AY1081" s="175">
        <f>IFERROR(VLOOKUP(C1081,Merkittävyysluokitus!$A$2:$J$1705,7,FALSE),"-")</f>
        <v>2.1156666666666668</v>
      </c>
      <c r="AZ1081" s="175">
        <f>IFERROR(VLOOKUP(C1081,Merkittävyysluokitus!$A$2:$J$1705,8,FALSE),"-")</f>
        <v>1.7060882800608825</v>
      </c>
      <c r="BA1081" s="175">
        <f>IFERROR(VLOOKUP(C1081,Merkittävyysluokitus!$A$2:$J$1705,9,FALSE),"-")</f>
        <v>0.83333333333333326</v>
      </c>
      <c r="BB1081" s="203"/>
      <c r="BC1081" s="203" t="str">
        <f t="shared" si="267"/>
        <v/>
      </c>
      <c r="BD1081" s="39" t="str">
        <f t="shared" si="275"/>
        <v>musta</v>
      </c>
      <c r="BE1081" s="68" t="str">
        <f t="shared" si="262"/>
        <v>musta</v>
      </c>
      <c r="BF1081" s="68" t="str">
        <f t="shared" si="263"/>
        <v>musta</v>
      </c>
      <c r="BG1081" s="68" t="str">
        <f t="shared" si="264"/>
        <v>musta</v>
      </c>
      <c r="BH1081" s="208" t="str">
        <f t="shared" si="265"/>
        <v>musta</v>
      </c>
      <c r="BI1081" s="39"/>
      <c r="BJ1081" s="39" t="str">
        <f>IF(F1081="ei löydy","uusi tie",IF(E1081=0,"tieosoite muuttunut",IF(E1081=1,VLOOKUP(D1081,'2015'!$F$12:$AL$1887,31,FALSE),"-")))</f>
        <v>musta</v>
      </c>
      <c r="BK1081" s="67" t="str">
        <f>IF(E1081=1,VLOOKUP(D1081,'2015'!$F$12:$AL$1887,32,FALSE),"-")</f>
        <v>musta</v>
      </c>
      <c r="BL1081" s="39" t="str">
        <f>IF(F1081="ei löydy","uusi tie",IF(E1081=0,"tieosoite muuttunut",IF(E1081=1,VLOOKUP(D1081,'2015'!$F$12:$AL$1887,33,FALSE),"-")))</f>
        <v>musta</v>
      </c>
      <c r="BM1081" s="39"/>
      <c r="BN1081" s="217" t="str">
        <f>VLOOKUP(D1081,'2015'!$F$12:$AL$1887,33,FALSE)</f>
        <v>musta</v>
      </c>
      <c r="BO1081" s="39"/>
      <c r="BP1081" s="115" t="s">
        <v>10</v>
      </c>
      <c r="BQ1081" s="30"/>
      <c r="BS1081" s="5"/>
      <c r="BU1081" s="37"/>
      <c r="BV1081" s="30" t="s">
        <v>10</v>
      </c>
      <c r="BX1081" t="str">
        <f>IF(E1081=1,VLOOKUP(D1081,'2015'!$F$12:$AX$1887,43,FALSE),"-")</f>
        <v>punainen</v>
      </c>
      <c r="BY1081" t="str">
        <f>IF(E1081=1,VLOOKUP(D1081,'2015'!$F$12:$AX$1887,44,FALSE),"-")</f>
        <v>musta</v>
      </c>
      <c r="BZ1081" t="str">
        <f>IF(E1081=1,VLOOKUP(D1081,'2015'!$F$12:$AX$1887,45,FALSE),"-")</f>
        <v>musta</v>
      </c>
      <c r="CA1081" s="31">
        <f t="shared" si="270"/>
        <v>10</v>
      </c>
      <c r="CB1081" s="31">
        <f t="shared" si="271"/>
        <v>10</v>
      </c>
      <c r="CC1081" s="31">
        <f t="shared" si="272"/>
        <v>0</v>
      </c>
      <c r="CD1081" s="31">
        <f t="shared" si="273"/>
        <v>0</v>
      </c>
      <c r="CE1081" s="31">
        <f t="shared" si="274"/>
        <v>0</v>
      </c>
      <c r="CO1081" s="2" t="s">
        <v>35</v>
      </c>
      <c r="CP1081" s="2" t="s">
        <v>35</v>
      </c>
    </row>
    <row r="1082" spans="1:94" ht="15.75" thickBot="1" x14ac:dyDescent="0.3">
      <c r="A1082" s="50"/>
      <c r="B1082" s="50"/>
      <c r="C1082" s="50" t="str">
        <f t="shared" si="268"/>
        <v>11191_1_3608</v>
      </c>
      <c r="D1082" s="51" t="str">
        <f t="shared" si="269"/>
        <v>11191_1</v>
      </c>
      <c r="E1082" s="224">
        <f>IFERROR(VLOOKUP(C1082,'2015'!$C$12:$D$1887,2,FALSE),0)</f>
        <v>1</v>
      </c>
      <c r="F1082" s="51">
        <f>IFERROR(K1082-IFERROR(VLOOKUP(D1082,'2015'!$F$12:$I$1887,4,FALSE),"ei löydy"),"ei löydy")</f>
        <v>0</v>
      </c>
      <c r="G1082" s="224">
        <f>IFERROR(VLOOKUP(Työfile_2024!C1082,Liikennemalli!$D$6:$G$1921,4,FALSE),0)</f>
        <v>1</v>
      </c>
      <c r="H1082" s="225">
        <f>K1082-IFERROR(VLOOKUP(Työfile_2024!D1082,Liikennemalli!$C$6:$H$1921,6,FALSE),"ei löydy")</f>
        <v>0</v>
      </c>
      <c r="I1082" s="80">
        <v>11191</v>
      </c>
      <c r="J1082" s="52">
        <v>1</v>
      </c>
      <c r="K1082" s="52">
        <v>3608</v>
      </c>
      <c r="L1082" s="53"/>
      <c r="M1082" s="54"/>
      <c r="N1082" s="54"/>
      <c r="O1082" s="54"/>
      <c r="P1082" s="54"/>
      <c r="Q1082" s="55"/>
      <c r="R1082" s="55"/>
      <c r="S1082" s="55"/>
      <c r="T1082" s="55"/>
      <c r="U1082" s="52"/>
      <c r="V1082" s="56">
        <v>326</v>
      </c>
      <c r="W1082" s="56">
        <v>13</v>
      </c>
      <c r="X1082" s="56">
        <v>351</v>
      </c>
      <c r="Y1082" s="56">
        <f>VLOOKUP(D1082,Liikennemalli24!$D$2:$F$1804,2,FALSE)</f>
        <v>1968</v>
      </c>
      <c r="Z1082" s="57">
        <f>VLOOKUP(D1082,Liikennemalli24!$D$2:$F$1804,3,FALSE)</f>
        <v>0.45900000000000002</v>
      </c>
      <c r="AA1082" s="178">
        <f>IF(G1082=1,VLOOKUP(C1082,Liikennemalli!$D$6:$H$1921,2,FALSE),"-")</f>
        <v>329.39647050026099</v>
      </c>
      <c r="AB1082" s="197">
        <f>IF(G1082=1,VLOOKUP(C1082,Liikennemalli!$D$6:$H$1921,3,FALSE),"-")</f>
        <v>0.51861355474563497</v>
      </c>
      <c r="AC1082" s="134">
        <f>IF(E1082=1,VLOOKUP(Työfile_2024!D1082,'2015'!$F$12:$X$1887,18,FALSE),"-")</f>
        <v>235</v>
      </c>
      <c r="AD1082" s="127">
        <f>IF(E1082=1,VLOOKUP(Työfile_2024!D1082,'2015'!$F$12:$X$1887,19,FALSE),"-")</f>
        <v>0.73</v>
      </c>
      <c r="AI1082" s="127">
        <f>IF(E1082=1,VLOOKUP(Työfile_2024!D1082,'2015'!$F$12:$AB$1887,20,FALSE),"-")</f>
        <v>0</v>
      </c>
      <c r="AJ1082" s="127">
        <f>IF(E1082=1,VLOOKUP(Työfile_2024!D1082,'2015'!$F$12:$AB$1887,21,FALSE),"-")</f>
        <v>0</v>
      </c>
      <c r="AK1082" s="127">
        <f>IF(E1082=1,VLOOKUP(Työfile_2024!D1082,'2015'!$F$12:$AB$1887,22,FALSE),"-")</f>
        <v>0</v>
      </c>
      <c r="AL1082" s="127">
        <f>IF(E1082=1,VLOOKUP(Työfile_2024!D1082,'2015'!$F$12:$AB$1887,23,FALSE),"-")</f>
        <v>0</v>
      </c>
      <c r="AM1082" s="56">
        <f>VLOOKUP(Työfile_2024!D1082,Tmatkat_20km_tarkasteltava_verk!$C$2:$D$1804,2,FALSE)</f>
        <v>68</v>
      </c>
      <c r="AN1082" s="148">
        <f t="shared" si="266"/>
        <v>0.20858895705521471</v>
      </c>
      <c r="AO1082" s="178">
        <f>IF(E1082=1,VLOOKUP(Työfile_2024!D1082,'2015'!$F$12:$AC$1887,24,FALSE),"-")</f>
        <v>127</v>
      </c>
      <c r="AP1082" s="52">
        <f>VLOOKUP(D1082,Tarkasteltava_verkko_2024_harva!$E$2:$I$1804,5,FALSE)</f>
        <v>0</v>
      </c>
      <c r="AQ1082" s="52">
        <f>VLOOKUP(D1082,Tarkasteltava_verkko_2024_harva!$E$2:$I$1804,4,FALSE)</f>
        <v>0</v>
      </c>
      <c r="AR1082" s="148">
        <v>0</v>
      </c>
      <c r="AS1082" s="170" t="str">
        <f>IFERROR(VLOOKUP(C1082,'2015'!$C$12:$AG$1887,30,FALSE),"-")</f>
        <v/>
      </c>
      <c r="AT1082" s="148">
        <v>0</v>
      </c>
      <c r="AU1082" s="170">
        <f>IFERROR(VLOOKUP(C1082,'2015'!$C$12:$AG$1887,31,FALSE),"-")</f>
        <v>0</v>
      </c>
      <c r="AV1082" s="106"/>
      <c r="AW1082" s="63">
        <f>IFERROR(VLOOKUP(C1082,Merkittävyysluokitus!$A$2:$J$1705,10,FALSE),"-")</f>
        <v>3</v>
      </c>
      <c r="AX1082" s="175">
        <f>IFERROR(VLOOKUP(C1082,Merkittävyysluokitus!$A$2:$J$1705,6,FALSE),"-")</f>
        <v>4.0629086757990862</v>
      </c>
      <c r="AY1082" s="175">
        <f>IFERROR(VLOOKUP(C1082,Merkittävyysluokitus!$A$2:$J$1705,7,FALSE),"-")</f>
        <v>1.3413333333333333</v>
      </c>
      <c r="AZ1082" s="175">
        <f>IFERROR(VLOOKUP(C1082,Merkittävyysluokitus!$A$2:$J$1705,8,FALSE),"-")</f>
        <v>1.7215753424657534</v>
      </c>
      <c r="BA1082" s="175">
        <f>IFERROR(VLOOKUP(C1082,Merkittävyysluokitus!$A$2:$J$1705,9,FALSE),"-")</f>
        <v>1</v>
      </c>
      <c r="BB1082" s="203"/>
      <c r="BC1082" s="203" t="str">
        <f t="shared" si="267"/>
        <v/>
      </c>
      <c r="BD1082" s="39" t="str">
        <f t="shared" si="275"/>
        <v>musta</v>
      </c>
      <c r="BE1082" s="68" t="str">
        <f t="shared" si="262"/>
        <v>musta</v>
      </c>
      <c r="BF1082" s="68" t="str">
        <f t="shared" si="263"/>
        <v>musta</v>
      </c>
      <c r="BG1082" s="68" t="str">
        <f t="shared" si="264"/>
        <v>musta</v>
      </c>
      <c r="BH1082" s="208" t="str">
        <f t="shared" si="265"/>
        <v>musta</v>
      </c>
      <c r="BI1082" s="39"/>
      <c r="BJ1082" s="39" t="str">
        <f>IF(F1082="ei löydy","uusi tie",IF(E1082=0,"tieosoite muuttunut",IF(E1082=1,VLOOKUP(D1082,'2015'!$F$12:$AL$1887,31,FALSE),"-")))</f>
        <v>musta</v>
      </c>
      <c r="BK1082" s="67" t="str">
        <f>IF(E1082=1,VLOOKUP(D1082,'2015'!$F$12:$AL$1887,32,FALSE),"-")</f>
        <v>musta</v>
      </c>
      <c r="BL1082" s="39" t="str">
        <f>IF(F1082="ei löydy","uusi tie",IF(E1082=0,"tieosoite muuttunut",IF(E1082=1,VLOOKUP(D1082,'2015'!$F$12:$AL$1887,33,FALSE),"-")))</f>
        <v>musta</v>
      </c>
      <c r="BM1082" s="39"/>
      <c r="BN1082" s="217" t="str">
        <f>VLOOKUP(D1082,'2015'!$F$12:$AL$1887,33,FALSE)</f>
        <v>musta</v>
      </c>
      <c r="BO1082" s="39"/>
      <c r="BP1082" s="115" t="s">
        <v>10</v>
      </c>
      <c r="BQ1082" s="30"/>
      <c r="BS1082" s="5"/>
      <c r="BU1082" s="37"/>
      <c r="BV1082" s="30" t="s">
        <v>10</v>
      </c>
      <c r="BX1082" t="str">
        <f>IF(E1082=1,VLOOKUP(D1082,'2015'!$F$12:$AX$1887,43,FALSE),"-")</f>
        <v>punainen</v>
      </c>
      <c r="BY1082" t="str">
        <f>IF(E1082=1,VLOOKUP(D1082,'2015'!$F$12:$AX$1887,44,FALSE),"-")</f>
        <v>musta</v>
      </c>
      <c r="BZ1082" t="str">
        <f>IF(E1082=1,VLOOKUP(D1082,'2015'!$F$12:$AX$1887,45,FALSE),"-")</f>
        <v>musta</v>
      </c>
      <c r="CA1082" s="31">
        <f t="shared" si="270"/>
        <v>10</v>
      </c>
      <c r="CB1082" s="31">
        <f t="shared" si="271"/>
        <v>10</v>
      </c>
      <c r="CC1082" s="31">
        <f t="shared" si="272"/>
        <v>0</v>
      </c>
      <c r="CD1082" s="31">
        <f t="shared" si="273"/>
        <v>0</v>
      </c>
      <c r="CE1082" s="31">
        <f t="shared" si="274"/>
        <v>0</v>
      </c>
      <c r="CO1082" s="2" t="s">
        <v>35</v>
      </c>
      <c r="CP1082" s="2" t="s">
        <v>35</v>
      </c>
    </row>
    <row r="1083" spans="1:94" ht="15.75" thickBot="1" x14ac:dyDescent="0.3">
      <c r="A1083" s="50"/>
      <c r="B1083" s="50"/>
      <c r="C1083" s="50" t="str">
        <f t="shared" si="268"/>
        <v>11191_2_5770</v>
      </c>
      <c r="D1083" s="51" t="str">
        <f t="shared" si="269"/>
        <v>11191_2</v>
      </c>
      <c r="E1083" s="224">
        <f>IFERROR(VLOOKUP(C1083,'2015'!$C$12:$D$1887,2,FALSE),0)</f>
        <v>1</v>
      </c>
      <c r="F1083" s="51">
        <f>IFERROR(K1083-IFERROR(VLOOKUP(D1083,'2015'!$F$12:$I$1887,4,FALSE),"ei löydy"),"ei löydy")</f>
        <v>0</v>
      </c>
      <c r="G1083" s="224">
        <f>IFERROR(VLOOKUP(Työfile_2024!C1083,Liikennemalli!$D$6:$G$1921,4,FALSE),0)</f>
        <v>1</v>
      </c>
      <c r="H1083" s="225">
        <f>K1083-IFERROR(VLOOKUP(Työfile_2024!D1083,Liikennemalli!$C$6:$H$1921,6,FALSE),"ei löydy")</f>
        <v>0</v>
      </c>
      <c r="I1083" s="80">
        <v>11191</v>
      </c>
      <c r="J1083" s="52">
        <v>2</v>
      </c>
      <c r="K1083" s="52">
        <v>5770</v>
      </c>
      <c r="L1083" s="53"/>
      <c r="M1083" s="54"/>
      <c r="N1083" s="54"/>
      <c r="O1083" s="54"/>
      <c r="P1083" s="54"/>
      <c r="Q1083" s="55"/>
      <c r="R1083" s="55"/>
      <c r="S1083" s="55"/>
      <c r="T1083" s="55"/>
      <c r="U1083" s="52"/>
      <c r="V1083" s="56">
        <v>113</v>
      </c>
      <c r="W1083" s="56">
        <v>1</v>
      </c>
      <c r="X1083" s="56">
        <v>117</v>
      </c>
      <c r="Y1083" s="56">
        <f>VLOOKUP(D1083,Liikennemalli24!$D$2:$F$1804,2,FALSE)</f>
        <v>23</v>
      </c>
      <c r="Z1083" s="57">
        <f>VLOOKUP(D1083,Liikennemalli24!$D$2:$F$1804,3,FALSE)</f>
        <v>0.123</v>
      </c>
      <c r="AA1083" s="178">
        <f>IF(G1083=1,VLOOKUP(C1083,Liikennemalli!$D$6:$H$1921,2,FALSE),"-")</f>
        <v>190.99247448702201</v>
      </c>
      <c r="AB1083" s="197">
        <f>IF(G1083=1,VLOOKUP(C1083,Liikennemalli!$D$6:$H$1921,3,FALSE),"-")</f>
        <v>0.67695598832291604</v>
      </c>
      <c r="AC1083" s="134">
        <f>IF(E1083=1,VLOOKUP(Työfile_2024!D1083,'2015'!$F$12:$X$1887,18,FALSE),"-")</f>
        <v>378</v>
      </c>
      <c r="AD1083" s="127">
        <f>IF(E1083=1,VLOOKUP(Työfile_2024!D1083,'2015'!$F$12:$X$1887,19,FALSE),"-")</f>
        <v>0.81</v>
      </c>
      <c r="AI1083" s="127">
        <f>IF(E1083=1,VLOOKUP(Työfile_2024!D1083,'2015'!$F$12:$AB$1887,20,FALSE),"-")</f>
        <v>0</v>
      </c>
      <c r="AJ1083" s="127">
        <f>IF(E1083=1,VLOOKUP(Työfile_2024!D1083,'2015'!$F$12:$AB$1887,21,FALSE),"-")</f>
        <v>0</v>
      </c>
      <c r="AK1083" s="127">
        <f>IF(E1083=1,VLOOKUP(Työfile_2024!D1083,'2015'!$F$12:$AB$1887,22,FALSE),"-")</f>
        <v>0</v>
      </c>
      <c r="AL1083" s="127">
        <f>IF(E1083=1,VLOOKUP(Työfile_2024!D1083,'2015'!$F$12:$AB$1887,23,FALSE),"-")</f>
        <v>0</v>
      </c>
      <c r="AM1083" s="56">
        <f>VLOOKUP(Työfile_2024!D1083,Tmatkat_20km_tarkasteltava_verk!$C$2:$D$1804,2,FALSE)</f>
        <v>32</v>
      </c>
      <c r="AN1083" s="148">
        <f t="shared" si="266"/>
        <v>0.2831858407079646</v>
      </c>
      <c r="AO1083" s="178">
        <f>IF(E1083=1,VLOOKUP(Työfile_2024!D1083,'2015'!$F$12:$AC$1887,24,FALSE),"-")</f>
        <v>49</v>
      </c>
      <c r="AP1083" s="52">
        <f>VLOOKUP(D1083,Tarkasteltava_verkko_2024_harva!$E$2:$I$1804,5,FALSE)</f>
        <v>0</v>
      </c>
      <c r="AQ1083" s="52">
        <f>VLOOKUP(D1083,Tarkasteltava_verkko_2024_harva!$E$2:$I$1804,4,FALSE)</f>
        <v>0</v>
      </c>
      <c r="AR1083" s="148">
        <v>0</v>
      </c>
      <c r="AS1083" s="170" t="str">
        <f>IFERROR(VLOOKUP(C1083,'2015'!$C$12:$AG$1887,30,FALSE),"-")</f>
        <v/>
      </c>
      <c r="AT1083" s="148">
        <v>0</v>
      </c>
      <c r="AU1083" s="170">
        <f>IFERROR(VLOOKUP(C1083,'2015'!$C$12:$AG$1887,31,FALSE),"-")</f>
        <v>0</v>
      </c>
      <c r="AV1083" s="106"/>
      <c r="AW1083" s="63">
        <f>IFERROR(VLOOKUP(C1083,Merkittävyysluokitus!$A$2:$J$1705,10,FALSE),"-")</f>
        <v>4</v>
      </c>
      <c r="AX1083" s="175">
        <f>IFERROR(VLOOKUP(C1083,Merkittävyysluokitus!$A$2:$J$1705,6,FALSE),"-")</f>
        <v>2.0631552511415525</v>
      </c>
      <c r="AY1083" s="175">
        <f>IFERROR(VLOOKUP(C1083,Merkittävyysluokitus!$A$2:$J$1705,7,FALSE),"-")</f>
        <v>0.49566666666666659</v>
      </c>
      <c r="AZ1083" s="175">
        <f>IFERROR(VLOOKUP(C1083,Merkittävyysluokitus!$A$2:$J$1705,8,FALSE),"-")</f>
        <v>1.0674885844748858</v>
      </c>
      <c r="BA1083" s="175">
        <f>IFERROR(VLOOKUP(C1083,Merkittävyysluokitus!$A$2:$J$1705,9,FALSE),"-")</f>
        <v>0.5</v>
      </c>
      <c r="BB1083" s="203"/>
      <c r="BC1083" s="203" t="str">
        <f t="shared" si="267"/>
        <v/>
      </c>
      <c r="BD1083" s="39" t="str">
        <f t="shared" si="275"/>
        <v>musta</v>
      </c>
      <c r="BE1083" s="68" t="str">
        <f t="shared" si="262"/>
        <v>musta</v>
      </c>
      <c r="BF1083" s="68" t="str">
        <f t="shared" si="263"/>
        <v>musta</v>
      </c>
      <c r="BG1083" s="68" t="str">
        <f t="shared" si="264"/>
        <v>musta</v>
      </c>
      <c r="BH1083" s="208" t="str">
        <f t="shared" si="265"/>
        <v>musta</v>
      </c>
      <c r="BI1083" s="39"/>
      <c r="BJ1083" s="39" t="str">
        <f>IF(F1083="ei löydy","uusi tie",IF(E1083=0,"tieosoite muuttunut",IF(E1083=1,VLOOKUP(D1083,'2015'!$F$12:$AL$1887,31,FALSE),"-")))</f>
        <v>musta</v>
      </c>
      <c r="BK1083" s="67" t="str">
        <f>IF(E1083=1,VLOOKUP(D1083,'2015'!$F$12:$AL$1887,32,FALSE),"-")</f>
        <v>musta</v>
      </c>
      <c r="BL1083" s="39" t="str">
        <f>IF(F1083="ei löydy","uusi tie",IF(E1083=0,"tieosoite muuttunut",IF(E1083=1,VLOOKUP(D1083,'2015'!$F$12:$AL$1887,33,FALSE),"-")))</f>
        <v>musta</v>
      </c>
      <c r="BM1083" s="39"/>
      <c r="BN1083" s="217" t="str">
        <f>VLOOKUP(D1083,'2015'!$F$12:$AL$1887,33,FALSE)</f>
        <v>musta</v>
      </c>
      <c r="BO1083" s="39"/>
      <c r="BP1083" s="115" t="s">
        <v>10</v>
      </c>
      <c r="BQ1083" s="30"/>
      <c r="BS1083" s="5"/>
      <c r="BU1083" s="37"/>
      <c r="BV1083" s="30" t="s">
        <v>10</v>
      </c>
      <c r="BX1083" t="str">
        <f>IF(E1083=1,VLOOKUP(D1083,'2015'!$F$12:$AX$1887,43,FALSE),"-")</f>
        <v>musta</v>
      </c>
      <c r="BY1083" t="str">
        <f>IF(E1083=1,VLOOKUP(D1083,'2015'!$F$12:$AX$1887,44,FALSE),"-")</f>
        <v>musta</v>
      </c>
      <c r="BZ1083" t="str">
        <f>IF(E1083=1,VLOOKUP(D1083,'2015'!$F$12:$AX$1887,45,FALSE),"-")</f>
        <v>musta</v>
      </c>
      <c r="CA1083" s="31">
        <f t="shared" si="270"/>
        <v>10</v>
      </c>
      <c r="CB1083" s="31">
        <f t="shared" si="271"/>
        <v>10</v>
      </c>
      <c r="CC1083" s="31">
        <f t="shared" si="272"/>
        <v>0</v>
      </c>
      <c r="CD1083" s="31">
        <f t="shared" si="273"/>
        <v>0</v>
      </c>
      <c r="CE1083" s="31">
        <f t="shared" si="274"/>
        <v>0</v>
      </c>
      <c r="CO1083" s="32" t="s">
        <v>34</v>
      </c>
      <c r="CP1083" s="2" t="s">
        <v>35</v>
      </c>
    </row>
    <row r="1084" spans="1:94" ht="15.75" thickBot="1" x14ac:dyDescent="0.3">
      <c r="A1084" s="50"/>
      <c r="B1084" s="50"/>
      <c r="C1084" s="50" t="str">
        <f t="shared" si="268"/>
        <v>11193_1_4592</v>
      </c>
      <c r="D1084" s="51" t="str">
        <f t="shared" si="269"/>
        <v>11193_1</v>
      </c>
      <c r="E1084" s="224">
        <f>IFERROR(VLOOKUP(C1084,'2015'!$C$12:$D$1887,2,FALSE),0)</f>
        <v>1</v>
      </c>
      <c r="F1084" s="51">
        <f>IFERROR(K1084-IFERROR(VLOOKUP(D1084,'2015'!$F$12:$I$1887,4,FALSE),"ei löydy"),"ei löydy")</f>
        <v>0</v>
      </c>
      <c r="G1084" s="224">
        <f>IFERROR(VLOOKUP(Työfile_2024!C1084,Liikennemalli!$D$6:$G$1921,4,FALSE),0)</f>
        <v>1</v>
      </c>
      <c r="H1084" s="225">
        <f>K1084-IFERROR(VLOOKUP(Työfile_2024!D1084,Liikennemalli!$C$6:$H$1921,6,FALSE),"ei löydy")</f>
        <v>0</v>
      </c>
      <c r="I1084" s="80">
        <v>11193</v>
      </c>
      <c r="J1084" s="52">
        <v>1</v>
      </c>
      <c r="K1084" s="52">
        <v>4592</v>
      </c>
      <c r="L1084" s="53"/>
      <c r="M1084" s="54"/>
      <c r="N1084" s="54"/>
      <c r="O1084" s="54"/>
      <c r="P1084" s="54"/>
      <c r="Q1084" s="55"/>
      <c r="R1084" s="55"/>
      <c r="S1084" s="55"/>
      <c r="T1084" s="55"/>
      <c r="U1084" s="52"/>
      <c r="V1084" s="56">
        <v>527</v>
      </c>
      <c r="W1084" s="56">
        <v>32</v>
      </c>
      <c r="X1084" s="56">
        <v>534</v>
      </c>
      <c r="Y1084" s="56">
        <f>VLOOKUP(D1084,Liikennemalli24!$D$2:$F$1804,2,FALSE)</f>
        <v>610</v>
      </c>
      <c r="Z1084" s="57">
        <f>VLOOKUP(D1084,Liikennemalli24!$D$2:$F$1804,3,FALSE)</f>
        <v>0.17299999999999999</v>
      </c>
      <c r="AA1084" s="178">
        <f>IF(G1084=1,VLOOKUP(C1084,Liikennemalli!$D$6:$H$1921,2,FALSE),"-")</f>
        <v>0</v>
      </c>
      <c r="AB1084" s="197">
        <f>IF(G1084=1,VLOOKUP(C1084,Liikennemalli!$D$6:$H$1921,3,FALSE),"-")</f>
        <v>0</v>
      </c>
      <c r="AC1084" s="134">
        <f>IF(E1084=1,VLOOKUP(Työfile_2024!D1084,'2015'!$F$12:$X$1887,18,FALSE),"-")</f>
        <v>40</v>
      </c>
      <c r="AD1084" s="127">
        <f>IF(E1084=1,VLOOKUP(Työfile_2024!D1084,'2015'!$F$12:$X$1887,19,FALSE),"-")</f>
        <v>0.37</v>
      </c>
      <c r="AI1084" s="127">
        <f>IF(E1084=1,VLOOKUP(Työfile_2024!D1084,'2015'!$F$12:$AB$1887,20,FALSE),"-")</f>
        <v>0</v>
      </c>
      <c r="AJ1084" s="127">
        <f>IF(E1084=1,VLOOKUP(Työfile_2024!D1084,'2015'!$F$12:$AB$1887,21,FALSE),"-")</f>
        <v>0</v>
      </c>
      <c r="AK1084" s="127">
        <f>IF(E1084=1,VLOOKUP(Työfile_2024!D1084,'2015'!$F$12:$AB$1887,22,FALSE),"-")</f>
        <v>0</v>
      </c>
      <c r="AL1084" s="127">
        <f>IF(E1084=1,VLOOKUP(Työfile_2024!D1084,'2015'!$F$12:$AB$1887,23,FALSE),"-")</f>
        <v>0</v>
      </c>
      <c r="AM1084" s="56">
        <f>VLOOKUP(Työfile_2024!D1084,Tmatkat_20km_tarkasteltava_verk!$C$2:$D$1804,2,FALSE)</f>
        <v>218</v>
      </c>
      <c r="AN1084" s="148">
        <f t="shared" si="266"/>
        <v>0.41366223908918404</v>
      </c>
      <c r="AO1084" s="178">
        <f>IF(E1084=1,VLOOKUP(Työfile_2024!D1084,'2015'!$F$12:$AC$1887,24,FALSE),"-")</f>
        <v>114</v>
      </c>
      <c r="AP1084" s="52">
        <f>VLOOKUP(D1084,Tarkasteltava_verkko_2024_harva!$E$2:$I$1804,5,FALSE)</f>
        <v>0</v>
      </c>
      <c r="AQ1084" s="52">
        <f>VLOOKUP(D1084,Tarkasteltava_verkko_2024_harva!$E$2:$I$1804,4,FALSE)</f>
        <v>0</v>
      </c>
      <c r="AR1084" s="148">
        <v>0.17878919860627177</v>
      </c>
      <c r="AS1084" s="170" t="str">
        <f>IFERROR(VLOOKUP(C1084,'2015'!$C$12:$AG$1887,30,FALSE),"-")</f>
        <v/>
      </c>
      <c r="AT1084" s="148">
        <v>0.30879790940766549</v>
      </c>
      <c r="AU1084" s="170">
        <f>IFERROR(VLOOKUP(C1084,'2015'!$C$12:$AG$1887,31,FALSE),"-")</f>
        <v>0</v>
      </c>
      <c r="AV1084" s="106"/>
      <c r="AW1084" s="63">
        <f>IFERROR(VLOOKUP(C1084,Merkittävyysluokitus!$A$2:$J$1705,10,FALSE),"-")</f>
        <v>3</v>
      </c>
      <c r="AX1084" s="175">
        <f>IFERROR(VLOOKUP(C1084,Merkittävyysluokitus!$A$2:$J$1705,6,FALSE),"-")</f>
        <v>6.5370426179604255</v>
      </c>
      <c r="AY1084" s="175">
        <f>IFERROR(VLOOKUP(C1084,Merkittävyysluokitus!$A$2:$J$1705,7,FALSE),"-")</f>
        <v>2.7059999999999995</v>
      </c>
      <c r="AZ1084" s="175">
        <f>IFERROR(VLOOKUP(C1084,Merkittävyysluokitus!$A$2:$J$1705,8,FALSE),"-")</f>
        <v>2.497709284627093</v>
      </c>
      <c r="BA1084" s="175">
        <f>IFERROR(VLOOKUP(C1084,Merkittävyysluokitus!$A$2:$J$1705,9,FALSE),"-")</f>
        <v>1.3333333333333333</v>
      </c>
      <c r="BB1084" s="203"/>
      <c r="BC1084" s="203" t="str">
        <f t="shared" si="267"/>
        <v/>
      </c>
      <c r="BD1084" s="39" t="str">
        <f t="shared" si="275"/>
        <v>musta</v>
      </c>
      <c r="BE1084" s="68" t="str">
        <f t="shared" si="262"/>
        <v>musta</v>
      </c>
      <c r="BF1084" s="68" t="str">
        <f t="shared" si="263"/>
        <v>musta</v>
      </c>
      <c r="BG1084" s="68" t="str">
        <f t="shared" si="264"/>
        <v>musta</v>
      </c>
      <c r="BH1084" s="208" t="str">
        <f t="shared" si="265"/>
        <v>musta</v>
      </c>
      <c r="BI1084" s="39"/>
      <c r="BJ1084" s="39" t="str">
        <f>IF(F1084="ei löydy","uusi tie",IF(E1084=0,"tieosoite muuttunut",IF(E1084=1,VLOOKUP(D1084,'2015'!$F$12:$AL$1887,31,FALSE),"-")))</f>
        <v>musta</v>
      </c>
      <c r="BK1084" s="67" t="str">
        <f>IF(E1084=1,VLOOKUP(D1084,'2015'!$F$12:$AL$1887,32,FALSE),"-")</f>
        <v>musta</v>
      </c>
      <c r="BL1084" s="39" t="str">
        <f>IF(F1084="ei löydy","uusi tie",IF(E1084=0,"tieosoite muuttunut",IF(E1084=1,VLOOKUP(D1084,'2015'!$F$12:$AL$1887,33,FALSE),"-")))</f>
        <v>musta</v>
      </c>
      <c r="BM1084" s="39"/>
      <c r="BN1084" s="217" t="str">
        <f>VLOOKUP(D1084,'2015'!$F$12:$AL$1887,33,FALSE)</f>
        <v>musta</v>
      </c>
      <c r="BO1084" s="39"/>
      <c r="BP1084" s="115" t="s">
        <v>10</v>
      </c>
      <c r="BQ1084" s="30"/>
      <c r="BS1084" s="5"/>
      <c r="BU1084" s="37"/>
      <c r="BV1084" s="30" t="s">
        <v>10</v>
      </c>
      <c r="BX1084" t="str">
        <f>IF(E1084=1,VLOOKUP(D1084,'2015'!$F$12:$AX$1887,43,FALSE),"-")</f>
        <v>musta</v>
      </c>
      <c r="BY1084" t="str">
        <f>IF(E1084=1,VLOOKUP(D1084,'2015'!$F$12:$AX$1887,44,FALSE),"-")</f>
        <v>musta</v>
      </c>
      <c r="BZ1084" t="str">
        <f>IF(E1084=1,VLOOKUP(D1084,'2015'!$F$12:$AX$1887,45,FALSE),"-")</f>
        <v>musta</v>
      </c>
      <c r="CA1084" s="31">
        <f t="shared" si="270"/>
        <v>1</v>
      </c>
      <c r="CB1084" s="31">
        <f t="shared" si="271"/>
        <v>0</v>
      </c>
      <c r="CC1084" s="31">
        <f t="shared" si="272"/>
        <v>0</v>
      </c>
      <c r="CD1084" s="31">
        <f t="shared" si="273"/>
        <v>1</v>
      </c>
      <c r="CE1084" s="31">
        <f t="shared" si="274"/>
        <v>0</v>
      </c>
      <c r="CO1084" s="32" t="s">
        <v>34</v>
      </c>
      <c r="CP1084" s="2" t="s">
        <v>35</v>
      </c>
    </row>
    <row r="1085" spans="1:94" ht="15.75" thickBot="1" x14ac:dyDescent="0.3">
      <c r="A1085" s="50"/>
      <c r="B1085" s="50"/>
      <c r="C1085" s="50" t="str">
        <f t="shared" si="268"/>
        <v>11195_1_7030</v>
      </c>
      <c r="D1085" s="51" t="str">
        <f t="shared" si="269"/>
        <v>11195_1</v>
      </c>
      <c r="E1085" s="224">
        <f>IFERROR(VLOOKUP(C1085,'2015'!$C$12:$D$1887,2,FALSE),0)</f>
        <v>1</v>
      </c>
      <c r="F1085" s="51">
        <f>IFERROR(K1085-IFERROR(VLOOKUP(D1085,'2015'!$F$12:$I$1887,4,FALSE),"ei löydy"),"ei löydy")</f>
        <v>0</v>
      </c>
      <c r="G1085" s="224">
        <f>IFERROR(VLOOKUP(Työfile_2024!C1085,Liikennemalli!$D$6:$G$1921,4,FALSE),0)</f>
        <v>0</v>
      </c>
      <c r="H1085" s="225">
        <f>K1085-IFERROR(VLOOKUP(Työfile_2024!D1085,Liikennemalli!$C$6:$H$1921,6,FALSE),"ei löydy")</f>
        <v>-1945</v>
      </c>
      <c r="I1085" s="80">
        <v>11195</v>
      </c>
      <c r="J1085" s="52">
        <v>1</v>
      </c>
      <c r="K1085" s="52">
        <v>7030</v>
      </c>
      <c r="L1085" s="53"/>
      <c r="M1085" s="54"/>
      <c r="N1085" s="54"/>
      <c r="O1085" s="54"/>
      <c r="P1085" s="54"/>
      <c r="Q1085" s="55"/>
      <c r="R1085" s="55"/>
      <c r="S1085" s="55"/>
      <c r="T1085" s="55"/>
      <c r="U1085" s="52"/>
      <c r="V1085" s="56">
        <v>266</v>
      </c>
      <c r="W1085" s="56">
        <v>19</v>
      </c>
      <c r="X1085" s="56">
        <v>278</v>
      </c>
      <c r="Y1085" s="56">
        <f>VLOOKUP(D1085,Liikennemalli24!$D$2:$F$1804,2,FALSE)</f>
        <v>42</v>
      </c>
      <c r="Z1085" s="57">
        <f>VLOOKUP(D1085,Liikennemalli24!$D$2:$F$1804,3,FALSE)</f>
        <v>0.14499999999999999</v>
      </c>
      <c r="AA1085" s="178" t="str">
        <f>IF(G1085=1,VLOOKUP(C1085,Liikennemalli!$D$6:$H$1921,2,FALSE),"-")</f>
        <v>-</v>
      </c>
      <c r="AB1085" s="197" t="str">
        <f>IF(G1085=1,VLOOKUP(C1085,Liikennemalli!$D$6:$H$1921,3,FALSE),"-")</f>
        <v>-</v>
      </c>
      <c r="AC1085" s="134">
        <f>IF(E1085=1,VLOOKUP(Työfile_2024!D1085,'2015'!$F$12:$X$1887,18,FALSE),"-")</f>
        <v>391</v>
      </c>
      <c r="AD1085" s="127">
        <f>IF(E1085=1,VLOOKUP(Työfile_2024!D1085,'2015'!$F$12:$X$1887,19,FALSE),"-")</f>
        <v>0.55000000000000004</v>
      </c>
      <c r="AI1085" s="127">
        <f>IF(E1085=1,VLOOKUP(Työfile_2024!D1085,'2015'!$F$12:$AB$1887,20,FALSE),"-")</f>
        <v>0</v>
      </c>
      <c r="AJ1085" s="127">
        <f>IF(E1085=1,VLOOKUP(Työfile_2024!D1085,'2015'!$F$12:$AB$1887,21,FALSE),"-")</f>
        <v>0</v>
      </c>
      <c r="AK1085" s="127">
        <f>IF(E1085=1,VLOOKUP(Työfile_2024!D1085,'2015'!$F$12:$AB$1887,22,FALSE),"-")</f>
        <v>0</v>
      </c>
      <c r="AL1085" s="127">
        <f>IF(E1085=1,VLOOKUP(Työfile_2024!D1085,'2015'!$F$12:$AB$1887,23,FALSE),"-")</f>
        <v>0</v>
      </c>
      <c r="AM1085" s="56">
        <f>VLOOKUP(Työfile_2024!D1085,Tmatkat_20km_tarkasteltava_verk!$C$2:$D$1804,2,FALSE)</f>
        <v>149</v>
      </c>
      <c r="AN1085" s="148">
        <f t="shared" si="266"/>
        <v>0.56015037593984962</v>
      </c>
      <c r="AO1085" s="178">
        <f>IF(E1085=1,VLOOKUP(Työfile_2024!D1085,'2015'!$F$12:$AC$1887,24,FALSE),"-")</f>
        <v>752</v>
      </c>
      <c r="AP1085" s="52">
        <f>VLOOKUP(D1085,Tarkasteltava_verkko_2024_harva!$E$2:$I$1804,5,FALSE)</f>
        <v>0</v>
      </c>
      <c r="AQ1085" s="52">
        <f>VLOOKUP(D1085,Tarkasteltava_verkko_2024_harva!$E$2:$I$1804,4,FALSE)</f>
        <v>0</v>
      </c>
      <c r="AR1085" s="148">
        <v>6.2019914651493598E-2</v>
      </c>
      <c r="AS1085" s="170" t="str">
        <f>IFERROR(VLOOKUP(C1085,'2015'!$C$12:$AG$1887,30,FALSE),"-")</f>
        <v/>
      </c>
      <c r="AT1085" s="148">
        <v>0.220199146514936</v>
      </c>
      <c r="AU1085" s="170">
        <f>IFERROR(VLOOKUP(C1085,'2015'!$C$12:$AG$1887,31,FALSE),"-")</f>
        <v>0</v>
      </c>
      <c r="AV1085" s="106"/>
      <c r="AW1085" s="63">
        <f>IFERROR(VLOOKUP(C1085,Merkittävyysluokitus!$A$2:$J$1705,10,FALSE),"-")</f>
        <v>3</v>
      </c>
      <c r="AX1085" s="175">
        <f>IFERROR(VLOOKUP(C1085,Merkittävyysluokitus!$A$2:$J$1705,6,FALSE),"-")</f>
        <v>4.4220182648401822</v>
      </c>
      <c r="AY1085" s="175">
        <f>IFERROR(VLOOKUP(C1085,Merkittävyysluokitus!$A$2:$J$1705,7,FALSE),"-")</f>
        <v>1.5413333333333332</v>
      </c>
      <c r="AZ1085" s="175">
        <f>IFERROR(VLOOKUP(C1085,Merkittävyysluokitus!$A$2:$J$1705,8,FALSE),"-")</f>
        <v>1.7140182648401825</v>
      </c>
      <c r="BA1085" s="175">
        <f>IFERROR(VLOOKUP(C1085,Merkittävyysluokitus!$A$2:$J$1705,9,FALSE),"-")</f>
        <v>1.1666666666666665</v>
      </c>
      <c r="BB1085" s="203"/>
      <c r="BC1085" s="203" t="str">
        <f t="shared" si="267"/>
        <v/>
      </c>
      <c r="BD1085" s="39" t="str">
        <f t="shared" si="275"/>
        <v>musta</v>
      </c>
      <c r="BE1085" s="68" t="str">
        <f t="shared" si="262"/>
        <v>musta</v>
      </c>
      <c r="BF1085" s="68" t="str">
        <f t="shared" si="263"/>
        <v>musta</v>
      </c>
      <c r="BG1085" s="68" t="str">
        <f t="shared" si="264"/>
        <v>musta</v>
      </c>
      <c r="BH1085" s="208" t="str">
        <f t="shared" si="265"/>
        <v>musta</v>
      </c>
      <c r="BI1085" s="39"/>
      <c r="BJ1085" s="39" t="str">
        <f>IF(F1085="ei löydy","uusi tie",IF(E1085=0,"tieosoite muuttunut",IF(E1085=1,VLOOKUP(D1085,'2015'!$F$12:$AL$1887,31,FALSE),"-")))</f>
        <v>musta</v>
      </c>
      <c r="BK1085" s="67" t="str">
        <f>IF(E1085=1,VLOOKUP(D1085,'2015'!$F$12:$AL$1887,32,FALSE),"-")</f>
        <v>musta</v>
      </c>
      <c r="BL1085" s="39" t="str">
        <f>IF(F1085="ei löydy","uusi tie",IF(E1085=0,"tieosoite muuttunut",IF(E1085=1,VLOOKUP(D1085,'2015'!$F$12:$AL$1887,33,FALSE),"-")))</f>
        <v>musta</v>
      </c>
      <c r="BM1085" s="39"/>
      <c r="BN1085" s="217" t="str">
        <f>VLOOKUP(D1085,'2015'!$F$12:$AL$1887,33,FALSE)</f>
        <v>musta</v>
      </c>
      <c r="BO1085" s="39"/>
      <c r="BP1085" s="115" t="s">
        <v>10</v>
      </c>
      <c r="BQ1085" s="30"/>
      <c r="BS1085" s="5"/>
      <c r="BU1085" s="37"/>
      <c r="BV1085" s="30" t="s">
        <v>10</v>
      </c>
      <c r="BX1085" t="str">
        <f>IF(E1085=1,VLOOKUP(D1085,'2015'!$F$12:$AX$1887,43,FALSE),"-")</f>
        <v>musta</v>
      </c>
      <c r="BY1085" t="str">
        <f>IF(E1085=1,VLOOKUP(D1085,'2015'!$F$12:$AX$1887,44,FALSE),"-")</f>
        <v>punainen</v>
      </c>
      <c r="BZ1085" t="str">
        <f>IF(E1085=1,VLOOKUP(D1085,'2015'!$F$12:$AX$1887,45,FALSE),"-")</f>
        <v>musta</v>
      </c>
      <c r="CA1085" s="31">
        <f t="shared" si="270"/>
        <v>2</v>
      </c>
      <c r="CB1085" s="31">
        <f t="shared" si="271"/>
        <v>1</v>
      </c>
      <c r="CC1085" s="31">
        <f t="shared" si="272"/>
        <v>0</v>
      </c>
      <c r="CD1085" s="31">
        <f t="shared" si="273"/>
        <v>1</v>
      </c>
      <c r="CE1085" s="31">
        <f t="shared" si="274"/>
        <v>0</v>
      </c>
      <c r="CO1085" s="2" t="s">
        <v>35</v>
      </c>
      <c r="CP1085" s="2" t="s">
        <v>35</v>
      </c>
    </row>
    <row r="1086" spans="1:94" ht="15.75" thickBot="1" x14ac:dyDescent="0.3">
      <c r="A1086" s="50"/>
      <c r="B1086" s="50"/>
      <c r="C1086" s="50" t="str">
        <f t="shared" si="268"/>
        <v>11196_1_360</v>
      </c>
      <c r="D1086" s="51" t="str">
        <f t="shared" si="269"/>
        <v>11196_1</v>
      </c>
      <c r="E1086" s="224">
        <f>IFERROR(VLOOKUP(C1086,'2015'!$C$12:$D$1887,2,FALSE),0)</f>
        <v>1</v>
      </c>
      <c r="F1086" s="51">
        <f>IFERROR(K1086-IFERROR(VLOOKUP(D1086,'2015'!$F$12:$I$1887,4,FALSE),"ei löydy"),"ei löydy")</f>
        <v>0</v>
      </c>
      <c r="G1086" s="224">
        <f>IFERROR(VLOOKUP(Työfile_2024!C1086,Liikennemalli!$D$6:$G$1921,4,FALSE),0)</f>
        <v>1</v>
      </c>
      <c r="H1086" s="225">
        <f>K1086-IFERROR(VLOOKUP(Työfile_2024!D1086,Liikennemalli!$C$6:$H$1921,6,FALSE),"ei löydy")</f>
        <v>0</v>
      </c>
      <c r="I1086" s="80">
        <v>11196</v>
      </c>
      <c r="J1086" s="52">
        <v>1</v>
      </c>
      <c r="K1086" s="52">
        <v>360</v>
      </c>
      <c r="L1086" s="53"/>
      <c r="M1086" s="54"/>
      <c r="N1086" s="54"/>
      <c r="O1086" s="54"/>
      <c r="P1086" s="54"/>
      <c r="Q1086" s="55"/>
      <c r="R1086" s="55"/>
      <c r="S1086" s="55"/>
      <c r="T1086" s="55"/>
      <c r="U1086" s="52"/>
      <c r="V1086" s="56">
        <v>123</v>
      </c>
      <c r="W1086" s="56">
        <v>3</v>
      </c>
      <c r="X1086" s="56">
        <v>109</v>
      </c>
      <c r="Y1086" s="56">
        <f>VLOOKUP(D1086,Liikennemalli24!$D$2:$F$1804,2,FALSE)</f>
        <v>37</v>
      </c>
      <c r="Z1086" s="57">
        <f>VLOOKUP(D1086,Liikennemalli24!$D$2:$F$1804,3,FALSE)</f>
        <v>0.38400000000000001</v>
      </c>
      <c r="AA1086" s="178">
        <f>IF(G1086=1,VLOOKUP(C1086,Liikennemalli!$D$6:$H$1921,2,FALSE),"-")</f>
        <v>0</v>
      </c>
      <c r="AB1086" s="197">
        <f>IF(G1086=1,VLOOKUP(C1086,Liikennemalli!$D$6:$H$1921,3,FALSE),"-")</f>
        <v>0</v>
      </c>
      <c r="AC1086" s="134">
        <f>IF(E1086=1,VLOOKUP(Työfile_2024!D1086,'2015'!$F$12:$X$1887,18,FALSE),"-")</f>
        <v>95</v>
      </c>
      <c r="AD1086" s="127">
        <f>IF(E1086=1,VLOOKUP(Työfile_2024!D1086,'2015'!$F$12:$X$1887,19,FALSE),"-")</f>
        <v>0.77</v>
      </c>
      <c r="AI1086" s="127">
        <f>IF(E1086=1,VLOOKUP(Työfile_2024!D1086,'2015'!$F$12:$AB$1887,20,FALSE),"-")</f>
        <v>0</v>
      </c>
      <c r="AJ1086" s="127">
        <f>IF(E1086=1,VLOOKUP(Työfile_2024!D1086,'2015'!$F$12:$AB$1887,21,FALSE),"-")</f>
        <v>0</v>
      </c>
      <c r="AK1086" s="127">
        <f>IF(E1086=1,VLOOKUP(Työfile_2024!D1086,'2015'!$F$12:$AB$1887,22,FALSE),"-")</f>
        <v>0</v>
      </c>
      <c r="AL1086" s="127">
        <f>IF(E1086=1,VLOOKUP(Työfile_2024!D1086,'2015'!$F$12:$AB$1887,23,FALSE),"-")</f>
        <v>0</v>
      </c>
      <c r="AM1086" s="56">
        <f>VLOOKUP(Työfile_2024!D1086,Tmatkat_20km_tarkasteltava_verk!$C$2:$D$1804,2,FALSE)</f>
        <v>9</v>
      </c>
      <c r="AN1086" s="148">
        <f t="shared" si="266"/>
        <v>7.3170731707317069E-2</v>
      </c>
      <c r="AO1086" s="178">
        <f>IF(E1086=1,VLOOKUP(Työfile_2024!D1086,'2015'!$F$12:$AC$1887,24,FALSE),"-")</f>
        <v>20</v>
      </c>
      <c r="AP1086" s="52">
        <f>VLOOKUP(D1086,Tarkasteltava_verkko_2024_harva!$E$2:$I$1804,5,FALSE)</f>
        <v>0</v>
      </c>
      <c r="AQ1086" s="52">
        <f>VLOOKUP(D1086,Tarkasteltava_verkko_2024_harva!$E$2:$I$1804,4,FALSE)</f>
        <v>0</v>
      </c>
      <c r="AR1086" s="148">
        <v>0</v>
      </c>
      <c r="AS1086" s="170" t="str">
        <f>IFERROR(VLOOKUP(C1086,'2015'!$C$12:$AG$1887,30,FALSE),"-")</f>
        <v/>
      </c>
      <c r="AT1086" s="148">
        <v>0</v>
      </c>
      <c r="AU1086" s="170">
        <f>IFERROR(VLOOKUP(C1086,'2015'!$C$12:$AG$1887,31,FALSE),"-")</f>
        <v>0</v>
      </c>
      <c r="AV1086" s="106"/>
      <c r="AW1086" s="63">
        <f>IFERROR(VLOOKUP(C1086,Merkittävyysluokitus!$A$2:$J$1705,10,FALSE),"-")</f>
        <v>4</v>
      </c>
      <c r="AX1086" s="175">
        <f>IFERROR(VLOOKUP(C1086,Merkittävyysluokitus!$A$2:$J$1705,6,FALSE),"-")</f>
        <v>0.71315525114155243</v>
      </c>
      <c r="AY1086" s="175">
        <f>IFERROR(VLOOKUP(C1086,Merkittävyysluokitus!$A$2:$J$1705,7,FALSE),"-")</f>
        <v>0.37566666666666665</v>
      </c>
      <c r="AZ1086" s="175">
        <f>IFERROR(VLOOKUP(C1086,Merkittävyysluokitus!$A$2:$J$1705,8,FALSE),"-")</f>
        <v>0.17082191780821915</v>
      </c>
      <c r="BA1086" s="175">
        <f>IFERROR(VLOOKUP(C1086,Merkittävyysluokitus!$A$2:$J$1705,9,FALSE),"-")</f>
        <v>0.16666666666666666</v>
      </c>
      <c r="BB1086" s="203"/>
      <c r="BC1086" s="203" t="str">
        <f t="shared" si="267"/>
        <v/>
      </c>
      <c r="BD1086" s="39" t="str">
        <f t="shared" si="275"/>
        <v>musta</v>
      </c>
      <c r="BE1086" s="68" t="str">
        <f t="shared" si="262"/>
        <v>musta</v>
      </c>
      <c r="BF1086" s="68" t="str">
        <f t="shared" si="263"/>
        <v>musta</v>
      </c>
      <c r="BG1086" s="68" t="str">
        <f t="shared" si="264"/>
        <v>musta</v>
      </c>
      <c r="BH1086" s="208" t="str">
        <f t="shared" si="265"/>
        <v>musta</v>
      </c>
      <c r="BI1086" s="39"/>
      <c r="BJ1086" s="39" t="str">
        <f>IF(F1086="ei löydy","uusi tie",IF(E1086=0,"tieosoite muuttunut",IF(E1086=1,VLOOKUP(D1086,'2015'!$F$12:$AL$1887,31,FALSE),"-")))</f>
        <v>musta</v>
      </c>
      <c r="BK1086" s="67" t="str">
        <f>IF(E1086=1,VLOOKUP(D1086,'2015'!$F$12:$AL$1887,32,FALSE),"-")</f>
        <v>musta</v>
      </c>
      <c r="BL1086" s="39" t="str">
        <f>IF(F1086="ei löydy","uusi tie",IF(E1086=0,"tieosoite muuttunut",IF(E1086=1,VLOOKUP(D1086,'2015'!$F$12:$AL$1887,33,FALSE),"-")))</f>
        <v>musta</v>
      </c>
      <c r="BM1086" s="39"/>
      <c r="BN1086" s="217" t="str">
        <f>VLOOKUP(D1086,'2015'!$F$12:$AL$1887,33,FALSE)</f>
        <v>musta</v>
      </c>
      <c r="BO1086" s="39"/>
      <c r="BP1086" s="115" t="s">
        <v>10</v>
      </c>
      <c r="BQ1086" s="30"/>
      <c r="BS1086" s="5"/>
      <c r="BU1086" s="37"/>
      <c r="BV1086" s="30" t="s">
        <v>10</v>
      </c>
      <c r="BX1086" t="str">
        <f>IF(E1086=1,VLOOKUP(D1086,'2015'!$F$12:$AX$1887,43,FALSE),"-")</f>
        <v>musta</v>
      </c>
      <c r="BY1086" t="str">
        <f>IF(E1086=1,VLOOKUP(D1086,'2015'!$F$12:$AX$1887,44,FALSE),"-")</f>
        <v>musta</v>
      </c>
      <c r="BZ1086" t="str">
        <f>IF(E1086=1,VLOOKUP(D1086,'2015'!$F$12:$AX$1887,45,FALSE),"-")</f>
        <v>musta</v>
      </c>
      <c r="CA1086" s="31">
        <f t="shared" si="270"/>
        <v>10</v>
      </c>
      <c r="CB1086" s="31">
        <f t="shared" si="271"/>
        <v>10</v>
      </c>
      <c r="CC1086" s="31">
        <f t="shared" si="272"/>
        <v>0</v>
      </c>
      <c r="CD1086" s="31">
        <f t="shared" si="273"/>
        <v>0</v>
      </c>
      <c r="CE1086" s="31">
        <f t="shared" si="274"/>
        <v>0</v>
      </c>
      <c r="CO1086" s="2" t="s">
        <v>35</v>
      </c>
      <c r="CP1086" s="2" t="s">
        <v>35</v>
      </c>
    </row>
    <row r="1087" spans="1:94" ht="15.75" thickBot="1" x14ac:dyDescent="0.3">
      <c r="A1087" s="50"/>
      <c r="B1087" s="50"/>
      <c r="C1087" s="50" t="str">
        <f t="shared" si="268"/>
        <v>11197_1_6602</v>
      </c>
      <c r="D1087" s="51" t="str">
        <f t="shared" si="269"/>
        <v>11197_1</v>
      </c>
      <c r="E1087" s="224">
        <f>IFERROR(VLOOKUP(C1087,'2015'!$C$12:$D$1887,2,FALSE),0)</f>
        <v>1</v>
      </c>
      <c r="F1087" s="51">
        <f>IFERROR(K1087-IFERROR(VLOOKUP(D1087,'2015'!$F$12:$I$1887,4,FALSE),"ei löydy"),"ei löydy")</f>
        <v>0</v>
      </c>
      <c r="G1087" s="224">
        <f>IFERROR(VLOOKUP(Työfile_2024!C1087,Liikennemalli!$D$6:$G$1921,4,FALSE),0)</f>
        <v>1</v>
      </c>
      <c r="H1087" s="225">
        <f>K1087-IFERROR(VLOOKUP(Työfile_2024!D1087,Liikennemalli!$C$6:$H$1921,6,FALSE),"ei löydy")</f>
        <v>0</v>
      </c>
      <c r="I1087" s="80">
        <v>11197</v>
      </c>
      <c r="J1087" s="52">
        <v>1</v>
      </c>
      <c r="K1087" s="52">
        <v>6602</v>
      </c>
      <c r="L1087" s="53"/>
      <c r="M1087" s="54"/>
      <c r="N1087" s="54"/>
      <c r="O1087" s="54"/>
      <c r="P1087" s="54"/>
      <c r="Q1087" s="55"/>
      <c r="R1087" s="55"/>
      <c r="S1087" s="55"/>
      <c r="T1087" s="55"/>
      <c r="U1087" s="52"/>
      <c r="V1087" s="56">
        <v>559</v>
      </c>
      <c r="W1087" s="56">
        <v>24</v>
      </c>
      <c r="X1087" s="56">
        <v>556</v>
      </c>
      <c r="Y1087" s="56">
        <f>VLOOKUP(D1087,Liikennemalli24!$D$2:$F$1804,2,FALSE)</f>
        <v>58</v>
      </c>
      <c r="Z1087" s="57">
        <f>VLOOKUP(D1087,Liikennemalli24!$D$2:$F$1804,3,FALSE)</f>
        <v>0.32500000000000001</v>
      </c>
      <c r="AA1087" s="178">
        <f>IF(G1087=1,VLOOKUP(C1087,Liikennemalli!$D$6:$H$1921,2,FALSE),"-")</f>
        <v>232.72038756019899</v>
      </c>
      <c r="AB1087" s="197">
        <f>IF(G1087=1,VLOOKUP(C1087,Liikennemalli!$D$6:$H$1921,3,FALSE),"-")</f>
        <v>0.34316383828338798</v>
      </c>
      <c r="AC1087" s="134">
        <f>IF(E1087=1,VLOOKUP(Työfile_2024!D1087,'2015'!$F$12:$X$1887,18,FALSE),"-")</f>
        <v>63</v>
      </c>
      <c r="AD1087" s="127">
        <f>IF(E1087=1,VLOOKUP(Työfile_2024!D1087,'2015'!$F$12:$X$1887,19,FALSE),"-")</f>
        <v>0.49</v>
      </c>
      <c r="AI1087" s="127">
        <f>IF(E1087=1,VLOOKUP(Työfile_2024!D1087,'2015'!$F$12:$AB$1887,20,FALSE),"-")</f>
        <v>0</v>
      </c>
      <c r="AJ1087" s="127">
        <f>IF(E1087=1,VLOOKUP(Työfile_2024!D1087,'2015'!$F$12:$AB$1887,21,FALSE),"-")</f>
        <v>0</v>
      </c>
      <c r="AK1087" s="127">
        <f>IF(E1087=1,VLOOKUP(Työfile_2024!D1087,'2015'!$F$12:$AB$1887,22,FALSE),"-")</f>
        <v>0</v>
      </c>
      <c r="AL1087" s="127">
        <f>IF(E1087=1,VLOOKUP(Työfile_2024!D1087,'2015'!$F$12:$AB$1887,23,FALSE),"-")</f>
        <v>0</v>
      </c>
      <c r="AM1087" s="56">
        <f>VLOOKUP(Työfile_2024!D1087,Tmatkat_20km_tarkasteltava_verk!$C$2:$D$1804,2,FALSE)</f>
        <v>94</v>
      </c>
      <c r="AN1087" s="148">
        <f t="shared" si="266"/>
        <v>0.16815742397137745</v>
      </c>
      <c r="AO1087" s="178">
        <f>IF(E1087=1,VLOOKUP(Työfile_2024!D1087,'2015'!$F$12:$AC$1887,24,FALSE),"-")</f>
        <v>22</v>
      </c>
      <c r="AP1087" s="52">
        <f>VLOOKUP(D1087,Tarkasteltava_verkko_2024_harva!$E$2:$I$1804,5,FALSE)</f>
        <v>0</v>
      </c>
      <c r="AQ1087" s="52">
        <f>VLOOKUP(D1087,Tarkasteltava_verkko_2024_harva!$E$2:$I$1804,4,FALSE)</f>
        <v>0</v>
      </c>
      <c r="AR1087" s="148">
        <v>0</v>
      </c>
      <c r="AS1087" s="170" t="str">
        <f>IFERROR(VLOOKUP(C1087,'2015'!$C$12:$AG$1887,30,FALSE),"-")</f>
        <v/>
      </c>
      <c r="AT1087" s="148">
        <v>0</v>
      </c>
      <c r="AU1087" s="170">
        <f>IFERROR(VLOOKUP(C1087,'2015'!$C$12:$AG$1887,31,FALSE),"-")</f>
        <v>0</v>
      </c>
      <c r="AV1087" s="106"/>
      <c r="AW1087" s="63">
        <f>IFERROR(VLOOKUP(C1087,Merkittävyysluokitus!$A$2:$J$1705,10,FALSE),"-")</f>
        <v>3</v>
      </c>
      <c r="AX1087" s="175">
        <f>IFERROR(VLOOKUP(C1087,Merkittävyysluokitus!$A$2:$J$1705,6,FALSE),"-")</f>
        <v>4.5678066971080664</v>
      </c>
      <c r="AY1087" s="175">
        <f>IFERROR(VLOOKUP(C1087,Merkittävyysluokitus!$A$2:$J$1705,7,FALSE),"-")</f>
        <v>2.0469999999999997</v>
      </c>
      <c r="AZ1087" s="175">
        <f>IFERROR(VLOOKUP(C1087,Merkittävyysluokitus!$A$2:$J$1705,8,FALSE),"-")</f>
        <v>1.8541400304414002</v>
      </c>
      <c r="BA1087" s="175">
        <f>IFERROR(VLOOKUP(C1087,Merkittävyysluokitus!$A$2:$J$1705,9,FALSE),"-")</f>
        <v>0.66666666666666663</v>
      </c>
      <c r="BB1087" s="203"/>
      <c r="BC1087" s="203" t="str">
        <f t="shared" si="267"/>
        <v/>
      </c>
      <c r="BD1087" s="39" t="str">
        <f t="shared" si="275"/>
        <v>musta</v>
      </c>
      <c r="BE1087" s="68" t="str">
        <f t="shared" si="262"/>
        <v>musta</v>
      </c>
      <c r="BF1087" s="68" t="str">
        <f t="shared" si="263"/>
        <v>musta</v>
      </c>
      <c r="BG1087" s="68" t="str">
        <f t="shared" si="264"/>
        <v>musta</v>
      </c>
      <c r="BH1087" s="208" t="str">
        <f t="shared" si="265"/>
        <v>musta</v>
      </c>
      <c r="BI1087" s="39"/>
      <c r="BJ1087" s="39" t="str">
        <f>IF(F1087="ei löydy","uusi tie",IF(E1087=0,"tieosoite muuttunut",IF(E1087=1,VLOOKUP(D1087,'2015'!$F$12:$AL$1887,31,FALSE),"-")))</f>
        <v>musta</v>
      </c>
      <c r="BK1087" s="67" t="str">
        <f>IF(E1087=1,VLOOKUP(D1087,'2015'!$F$12:$AL$1887,32,FALSE),"-")</f>
        <v>musta</v>
      </c>
      <c r="BL1087" s="39" t="str">
        <f>IF(F1087="ei löydy","uusi tie",IF(E1087=0,"tieosoite muuttunut",IF(E1087=1,VLOOKUP(D1087,'2015'!$F$12:$AL$1887,33,FALSE),"-")))</f>
        <v>musta</v>
      </c>
      <c r="BM1087" s="39"/>
      <c r="BN1087" s="217" t="str">
        <f>VLOOKUP(D1087,'2015'!$F$12:$AL$1887,33,FALSE)</f>
        <v>musta</v>
      </c>
      <c r="BO1087" s="39"/>
      <c r="BP1087" s="115" t="s">
        <v>10</v>
      </c>
      <c r="BQ1087" s="30"/>
      <c r="BS1087" s="5"/>
      <c r="BU1087" s="37"/>
      <c r="BV1087" s="30" t="s">
        <v>10</v>
      </c>
      <c r="BX1087" t="str">
        <f>IF(E1087=1,VLOOKUP(D1087,'2015'!$F$12:$AX$1887,43,FALSE),"-")</f>
        <v>musta</v>
      </c>
      <c r="BY1087" t="str">
        <f>IF(E1087=1,VLOOKUP(D1087,'2015'!$F$12:$AX$1887,44,FALSE),"-")</f>
        <v>musta</v>
      </c>
      <c r="BZ1087" t="str">
        <f>IF(E1087=1,VLOOKUP(D1087,'2015'!$F$12:$AX$1887,45,FALSE),"-")</f>
        <v>musta</v>
      </c>
      <c r="CA1087" s="31">
        <f t="shared" si="270"/>
        <v>1</v>
      </c>
      <c r="CB1087" s="31">
        <f t="shared" si="271"/>
        <v>1</v>
      </c>
      <c r="CC1087" s="31">
        <f t="shared" si="272"/>
        <v>0</v>
      </c>
      <c r="CD1087" s="31">
        <f t="shared" si="273"/>
        <v>0</v>
      </c>
      <c r="CE1087" s="31">
        <f t="shared" si="274"/>
        <v>0</v>
      </c>
      <c r="CO1087" s="2" t="s">
        <v>35</v>
      </c>
      <c r="CP1087" s="2" t="s">
        <v>35</v>
      </c>
    </row>
    <row r="1088" spans="1:94" ht="15.75" thickBot="1" x14ac:dyDescent="0.3">
      <c r="A1088" s="50"/>
      <c r="B1088" s="50"/>
      <c r="C1088" s="50" t="str">
        <f t="shared" si="268"/>
        <v>11198_1_834</v>
      </c>
      <c r="D1088" s="51" t="str">
        <f t="shared" si="269"/>
        <v>11198_1</v>
      </c>
      <c r="E1088" s="224">
        <f>IFERROR(VLOOKUP(C1088,'2015'!$C$12:$D$1887,2,FALSE),0)</f>
        <v>1</v>
      </c>
      <c r="F1088" s="51">
        <f>IFERROR(K1088-IFERROR(VLOOKUP(D1088,'2015'!$F$12:$I$1887,4,FALSE),"ei löydy"),"ei löydy")</f>
        <v>0</v>
      </c>
      <c r="G1088" s="224">
        <f>IFERROR(VLOOKUP(Työfile_2024!C1088,Liikennemalli!$D$6:$G$1921,4,FALSE),0)</f>
        <v>0</v>
      </c>
      <c r="H1088" s="225">
        <f>K1088-IFERROR(VLOOKUP(Työfile_2024!D1088,Liikennemalli!$C$6:$H$1921,6,FALSE),"ei löydy")</f>
        <v>-1020</v>
      </c>
      <c r="I1088" s="80">
        <v>11198</v>
      </c>
      <c r="J1088" s="52">
        <v>1</v>
      </c>
      <c r="K1088" s="52">
        <v>834</v>
      </c>
      <c r="L1088" s="53"/>
      <c r="M1088" s="54"/>
      <c r="N1088" s="54"/>
      <c r="O1088" s="54"/>
      <c r="P1088" s="54"/>
      <c r="Q1088" s="55"/>
      <c r="R1088" s="55"/>
      <c r="S1088" s="55"/>
      <c r="T1088" s="55"/>
      <c r="U1088" s="52"/>
      <c r="V1088" s="56">
        <v>1133</v>
      </c>
      <c r="W1088" s="56">
        <v>51</v>
      </c>
      <c r="X1088" s="56">
        <v>1231</v>
      </c>
      <c r="Y1088" s="56">
        <f>VLOOKUP(D1088,Liikennemalli24!$D$2:$F$1804,2,FALSE)</f>
        <v>1150</v>
      </c>
      <c r="Z1088" s="57">
        <f>VLOOKUP(D1088,Liikennemalli24!$D$2:$F$1804,3,FALSE)</f>
        <v>0.28999999999999998</v>
      </c>
      <c r="AA1088" s="178" t="str">
        <f>IF(G1088=1,VLOOKUP(C1088,Liikennemalli!$D$6:$H$1921,2,FALSE),"-")</f>
        <v>-</v>
      </c>
      <c r="AB1088" s="197" t="str">
        <f>IF(G1088=1,VLOOKUP(C1088,Liikennemalli!$D$6:$H$1921,3,FALSE),"-")</f>
        <v>-</v>
      </c>
      <c r="AC1088" s="134" t="str">
        <f>IF(E1088=1,VLOOKUP(Työfile_2024!D1088,'2015'!$F$12:$X$1887,18,FALSE),"-")</f>
        <v>ei mallia</v>
      </c>
      <c r="AD1088" s="127" t="str">
        <f>IF(E1088=1,VLOOKUP(Työfile_2024!D1088,'2015'!$F$12:$X$1887,19,FALSE),"-")</f>
        <v>ei mallia</v>
      </c>
      <c r="AI1088" s="127">
        <f>IF(E1088=1,VLOOKUP(Työfile_2024!D1088,'2015'!$F$12:$AB$1887,20,FALSE),"-")</f>
        <v>0</v>
      </c>
      <c r="AJ1088" s="127">
        <f>IF(E1088=1,VLOOKUP(Työfile_2024!D1088,'2015'!$F$12:$AB$1887,21,FALSE),"-")</f>
        <v>0</v>
      </c>
      <c r="AK1088" s="127">
        <f>IF(E1088=1,VLOOKUP(Työfile_2024!D1088,'2015'!$F$12:$AB$1887,22,FALSE),"-")</f>
        <v>0</v>
      </c>
      <c r="AL1088" s="127">
        <f>IF(E1088=1,VLOOKUP(Työfile_2024!D1088,'2015'!$F$12:$AB$1887,23,FALSE),"-")</f>
        <v>0</v>
      </c>
      <c r="AM1088" s="56">
        <f>VLOOKUP(Työfile_2024!D1088,Tmatkat_20km_tarkasteltava_verk!$C$2:$D$1804,2,FALSE)</f>
        <v>152</v>
      </c>
      <c r="AN1088" s="148">
        <f t="shared" si="266"/>
        <v>0.13415710503089143</v>
      </c>
      <c r="AO1088" s="178">
        <f>IF(E1088=1,VLOOKUP(Työfile_2024!D1088,'2015'!$F$12:$AC$1887,24,FALSE),"-")</f>
        <v>165</v>
      </c>
      <c r="AP1088" s="52">
        <f>VLOOKUP(D1088,Tarkasteltava_verkko_2024_harva!$E$2:$I$1804,5,FALSE)</f>
        <v>0</v>
      </c>
      <c r="AQ1088" s="52">
        <f>VLOOKUP(D1088,Tarkasteltava_verkko_2024_harva!$E$2:$I$1804,4,FALSE)</f>
        <v>0</v>
      </c>
      <c r="AR1088" s="148">
        <v>0.9616306954436451</v>
      </c>
      <c r="AS1088" s="170" t="str">
        <f>IFERROR(VLOOKUP(C1088,'2015'!$C$12:$AG$1887,30,FALSE),"-")</f>
        <v/>
      </c>
      <c r="AT1088" s="148">
        <v>1</v>
      </c>
      <c r="AU1088" s="170" t="str">
        <f>IFERROR(VLOOKUP(C1088,'2015'!$C$12:$AG$1887,31,FALSE),"-")</f>
        <v>Kyllä</v>
      </c>
      <c r="AV1088" s="106"/>
      <c r="AW1088" s="63">
        <f>IFERROR(VLOOKUP(C1088,Merkittävyysluokitus!$A$2:$J$1705,10,FALSE),"-")</f>
        <v>3</v>
      </c>
      <c r="AX1088" s="175">
        <f>IFERROR(VLOOKUP(C1088,Merkittävyysluokitus!$A$2:$J$1705,6,FALSE),"-")</f>
        <v>9.1876712328767116</v>
      </c>
      <c r="AY1088" s="175">
        <f>IFERROR(VLOOKUP(C1088,Merkittävyysluokitus!$A$2:$J$1705,7,FALSE),"-")</f>
        <v>4.5199999999999996</v>
      </c>
      <c r="AZ1088" s="175">
        <f>IFERROR(VLOOKUP(C1088,Merkittävyysluokitus!$A$2:$J$1705,8,FALSE),"-")</f>
        <v>2.667671232876712</v>
      </c>
      <c r="BA1088" s="175">
        <f>IFERROR(VLOOKUP(C1088,Merkittävyysluokitus!$A$2:$J$1705,9,FALSE),"-")</f>
        <v>2</v>
      </c>
      <c r="BB1088" s="203"/>
      <c r="BC1088" s="203" t="str">
        <f t="shared" si="267"/>
        <v/>
      </c>
      <c r="BD1088" s="39" t="str">
        <f t="shared" si="275"/>
        <v>musta</v>
      </c>
      <c r="BE1088" s="68" t="str">
        <f t="shared" si="262"/>
        <v>musta</v>
      </c>
      <c r="BF1088" s="68" t="str">
        <f t="shared" si="263"/>
        <v>musta</v>
      </c>
      <c r="BG1088" s="68" t="str">
        <f t="shared" si="264"/>
        <v>musta</v>
      </c>
      <c r="BH1088" s="208" t="str">
        <f t="shared" si="265"/>
        <v>musta</v>
      </c>
      <c r="BI1088" s="39"/>
      <c r="BJ1088" s="39" t="str">
        <f>IF(F1088="ei löydy","uusi tie",IF(E1088=0,"tieosoite muuttunut",IF(E1088=1,VLOOKUP(D1088,'2015'!$F$12:$AL$1887,31,FALSE),"-")))</f>
        <v>musta</v>
      </c>
      <c r="BK1088" s="67" t="str">
        <f>IF(E1088=1,VLOOKUP(D1088,'2015'!$F$12:$AL$1887,32,FALSE),"-")</f>
        <v>musta</v>
      </c>
      <c r="BL1088" s="39" t="str">
        <f>IF(F1088="ei löydy","uusi tie",IF(E1088=0,"tieosoite muuttunut",IF(E1088=1,VLOOKUP(D1088,'2015'!$F$12:$AL$1887,33,FALSE),"-")))</f>
        <v>musta</v>
      </c>
      <c r="BM1088" s="39"/>
      <c r="BN1088" s="217" t="str">
        <f>VLOOKUP(D1088,'2015'!$F$12:$AL$1887,33,FALSE)</f>
        <v>musta</v>
      </c>
      <c r="BO1088" s="39"/>
      <c r="BP1088" s="115" t="s">
        <v>10</v>
      </c>
      <c r="BQ1088" s="30"/>
      <c r="BS1088" s="5"/>
      <c r="BU1088" s="37"/>
      <c r="BV1088" s="30" t="s">
        <v>10</v>
      </c>
      <c r="BX1088" t="str">
        <f>IF(E1088=1,VLOOKUP(D1088,'2015'!$F$12:$AX$1887,43,FALSE),"-")</f>
        <v>ei mallia</v>
      </c>
      <c r="BY1088" t="str">
        <f>IF(E1088=1,VLOOKUP(D1088,'2015'!$F$12:$AX$1887,44,FALSE),"-")</f>
        <v>ei mallia</v>
      </c>
      <c r="BZ1088" t="str">
        <f>IF(E1088=1,VLOOKUP(D1088,'2015'!$F$12:$AX$1887,45,FALSE),"-")</f>
        <v>ei mallia</v>
      </c>
      <c r="CA1088" s="31">
        <f t="shared" si="270"/>
        <v>21</v>
      </c>
      <c r="CB1088" s="31">
        <f t="shared" si="271"/>
        <v>10</v>
      </c>
      <c r="CC1088" s="31">
        <f t="shared" si="272"/>
        <v>10</v>
      </c>
      <c r="CD1088" s="31">
        <f t="shared" si="273"/>
        <v>1</v>
      </c>
      <c r="CE1088" s="31">
        <f t="shared" si="274"/>
        <v>0</v>
      </c>
      <c r="CO1088" s="2" t="s">
        <v>35</v>
      </c>
      <c r="CP1088" s="2" t="s">
        <v>35</v>
      </c>
    </row>
    <row r="1089" spans="1:94" ht="15.75" thickBot="1" x14ac:dyDescent="0.3">
      <c r="A1089" s="50"/>
      <c r="B1089" s="50"/>
      <c r="C1089" s="50" t="str">
        <f t="shared" si="268"/>
        <v>11201_1_6148</v>
      </c>
      <c r="D1089" s="51" t="str">
        <f t="shared" si="269"/>
        <v>11201_1</v>
      </c>
      <c r="E1089" s="224">
        <f>IFERROR(VLOOKUP(C1089,'2015'!$C$12:$D$1887,2,FALSE),0)</f>
        <v>1</v>
      </c>
      <c r="F1089" s="51">
        <f>IFERROR(K1089-IFERROR(VLOOKUP(D1089,'2015'!$F$12:$I$1887,4,FALSE),"ei löydy"),"ei löydy")</f>
        <v>0</v>
      </c>
      <c r="G1089" s="224">
        <f>IFERROR(VLOOKUP(Työfile_2024!C1089,Liikennemalli!$D$6:$G$1921,4,FALSE),0)</f>
        <v>1</v>
      </c>
      <c r="H1089" s="225">
        <f>K1089-IFERROR(VLOOKUP(Työfile_2024!D1089,Liikennemalli!$C$6:$H$1921,6,FALSE),"ei löydy")</f>
        <v>0</v>
      </c>
      <c r="I1089" s="80">
        <v>11201</v>
      </c>
      <c r="J1089" s="52">
        <v>1</v>
      </c>
      <c r="K1089" s="52">
        <v>6148</v>
      </c>
      <c r="L1089" s="53"/>
      <c r="M1089" s="54"/>
      <c r="N1089" s="54"/>
      <c r="O1089" s="54"/>
      <c r="P1089" s="54"/>
      <c r="Q1089" s="55"/>
      <c r="R1089" s="55"/>
      <c r="S1089" s="55"/>
      <c r="T1089" s="55"/>
      <c r="U1089" s="52"/>
      <c r="V1089" s="56">
        <v>395</v>
      </c>
      <c r="W1089" s="56">
        <v>15</v>
      </c>
      <c r="X1089" s="56">
        <v>408</v>
      </c>
      <c r="Y1089" s="56">
        <f>VLOOKUP(D1089,Liikennemalli24!$D$2:$F$1804,2,FALSE)</f>
        <v>34</v>
      </c>
      <c r="Z1089" s="57">
        <f>VLOOKUP(D1089,Liikennemalli24!$D$2:$F$1804,3,FALSE)</f>
        <v>0.16400000000000001</v>
      </c>
      <c r="AA1089" s="178">
        <f>IF(G1089=1,VLOOKUP(C1089,Liikennemalli!$D$6:$H$1921,2,FALSE),"-")</f>
        <v>163.568797240409</v>
      </c>
      <c r="AB1089" s="197">
        <f>IF(G1089=1,VLOOKUP(C1089,Liikennemalli!$D$6:$H$1921,3,FALSE),"-")</f>
        <v>0.37791883552099398</v>
      </c>
      <c r="AC1089" s="134">
        <f>IF(E1089=1,VLOOKUP(Työfile_2024!D1089,'2015'!$F$12:$X$1887,18,FALSE),"-")</f>
        <v>99</v>
      </c>
      <c r="AD1089" s="127">
        <f>IF(E1089=1,VLOOKUP(Työfile_2024!D1089,'2015'!$F$12:$X$1887,19,FALSE),"-")</f>
        <v>0.39</v>
      </c>
      <c r="AI1089" s="127">
        <f>IF(E1089=1,VLOOKUP(Työfile_2024!D1089,'2015'!$F$12:$AB$1887,20,FALSE),"-")</f>
        <v>0</v>
      </c>
      <c r="AJ1089" s="127">
        <f>IF(E1089=1,VLOOKUP(Työfile_2024!D1089,'2015'!$F$12:$AB$1887,21,FALSE),"-")</f>
        <v>0</v>
      </c>
      <c r="AK1089" s="127">
        <f>IF(E1089=1,VLOOKUP(Työfile_2024!D1089,'2015'!$F$12:$AB$1887,22,FALSE),"-")</f>
        <v>0</v>
      </c>
      <c r="AL1089" s="127">
        <f>IF(E1089=1,VLOOKUP(Työfile_2024!D1089,'2015'!$F$12:$AB$1887,23,FALSE),"-")</f>
        <v>0</v>
      </c>
      <c r="AM1089" s="56">
        <f>VLOOKUP(Työfile_2024!D1089,Tmatkat_20km_tarkasteltava_verk!$C$2:$D$1804,2,FALSE)</f>
        <v>129</v>
      </c>
      <c r="AN1089" s="148">
        <f t="shared" si="266"/>
        <v>0.32658227848101268</v>
      </c>
      <c r="AO1089" s="178">
        <f>IF(E1089=1,VLOOKUP(Työfile_2024!D1089,'2015'!$F$12:$AC$1887,24,FALSE),"-")</f>
        <v>117</v>
      </c>
      <c r="AP1089" s="52">
        <f>VLOOKUP(D1089,Tarkasteltava_verkko_2024_harva!$E$2:$I$1804,5,FALSE)</f>
        <v>0</v>
      </c>
      <c r="AQ1089" s="52">
        <f>VLOOKUP(D1089,Tarkasteltava_verkko_2024_harva!$E$2:$I$1804,4,FALSE)</f>
        <v>0</v>
      </c>
      <c r="AR1089" s="148">
        <v>0</v>
      </c>
      <c r="AS1089" s="170" t="str">
        <f>IFERROR(VLOOKUP(C1089,'2015'!$C$12:$AG$1887,30,FALSE),"-")</f>
        <v/>
      </c>
      <c r="AT1089" s="148">
        <v>0</v>
      </c>
      <c r="AU1089" s="170">
        <f>IFERROR(VLOOKUP(C1089,'2015'!$C$12:$AG$1887,31,FALSE),"-")</f>
        <v>0</v>
      </c>
      <c r="AV1089" s="106"/>
      <c r="AW1089" s="63">
        <f>IFERROR(VLOOKUP(C1089,Merkittävyysluokitus!$A$2:$J$1705,10,FALSE),"-")</f>
        <v>3</v>
      </c>
      <c r="AX1089" s="175">
        <f>IFERROR(VLOOKUP(C1089,Merkittävyysluokitus!$A$2:$J$1705,6,FALSE),"-")</f>
        <v>5.2580410958904107</v>
      </c>
      <c r="AY1089" s="175">
        <f>IFERROR(VLOOKUP(C1089,Merkittävyysluokitus!$A$2:$J$1705,7,FALSE),"-")</f>
        <v>1.8549999999999998</v>
      </c>
      <c r="AZ1089" s="175">
        <f>IFERROR(VLOOKUP(C1089,Merkittävyysluokitus!$A$2:$J$1705,8,FALSE),"-")</f>
        <v>2.5697077625570777</v>
      </c>
      <c r="BA1089" s="175">
        <f>IFERROR(VLOOKUP(C1089,Merkittävyysluokitus!$A$2:$J$1705,9,FALSE),"-")</f>
        <v>0.83333333333333326</v>
      </c>
      <c r="BB1089" s="203"/>
      <c r="BC1089" s="203" t="str">
        <f t="shared" si="267"/>
        <v/>
      </c>
      <c r="BD1089" s="39" t="str">
        <f t="shared" si="275"/>
        <v>musta</v>
      </c>
      <c r="BE1089" s="68" t="str">
        <f t="shared" si="262"/>
        <v>musta</v>
      </c>
      <c r="BF1089" s="68" t="str">
        <f t="shared" si="263"/>
        <v>musta</v>
      </c>
      <c r="BG1089" s="68" t="str">
        <f t="shared" si="264"/>
        <v>musta</v>
      </c>
      <c r="BH1089" s="208" t="str">
        <f t="shared" si="265"/>
        <v>musta</v>
      </c>
      <c r="BI1089" s="39"/>
      <c r="BJ1089" s="39" t="str">
        <f>IF(F1089="ei löydy","uusi tie",IF(E1089=0,"tieosoite muuttunut",IF(E1089=1,VLOOKUP(D1089,'2015'!$F$12:$AL$1887,31,FALSE),"-")))</f>
        <v>musta</v>
      </c>
      <c r="BK1089" s="67" t="str">
        <f>IF(E1089=1,VLOOKUP(D1089,'2015'!$F$12:$AL$1887,32,FALSE),"-")</f>
        <v>musta</v>
      </c>
      <c r="BL1089" s="39" t="str">
        <f>IF(F1089="ei löydy","uusi tie",IF(E1089=0,"tieosoite muuttunut",IF(E1089=1,VLOOKUP(D1089,'2015'!$F$12:$AL$1887,33,FALSE),"-")))</f>
        <v>musta</v>
      </c>
      <c r="BM1089" s="39"/>
      <c r="BN1089" s="217" t="str">
        <f>VLOOKUP(D1089,'2015'!$F$12:$AL$1887,33,FALSE)</f>
        <v>musta</v>
      </c>
      <c r="BO1089" s="39"/>
      <c r="BP1089" s="115" t="s">
        <v>10</v>
      </c>
      <c r="BQ1089" s="30"/>
      <c r="BS1089" s="5"/>
      <c r="BU1089" s="37"/>
      <c r="BV1089" s="30" t="s">
        <v>10</v>
      </c>
      <c r="BX1089" t="str">
        <f>IF(E1089=1,VLOOKUP(D1089,'2015'!$F$12:$AX$1887,43,FALSE),"-")</f>
        <v>musta</v>
      </c>
      <c r="BY1089" t="str">
        <f>IF(E1089=1,VLOOKUP(D1089,'2015'!$F$12:$AX$1887,44,FALSE),"-")</f>
        <v>musta</v>
      </c>
      <c r="BZ1089" t="str">
        <f>IF(E1089=1,VLOOKUP(D1089,'2015'!$F$12:$AX$1887,45,FALSE),"-")</f>
        <v>musta</v>
      </c>
      <c r="CA1089" s="31">
        <f t="shared" si="270"/>
        <v>1</v>
      </c>
      <c r="CB1089" s="31">
        <f t="shared" si="271"/>
        <v>0</v>
      </c>
      <c r="CC1089" s="31">
        <f t="shared" si="272"/>
        <v>0</v>
      </c>
      <c r="CD1089" s="31">
        <f t="shared" si="273"/>
        <v>1</v>
      </c>
      <c r="CE1089" s="31">
        <f t="shared" si="274"/>
        <v>0</v>
      </c>
      <c r="CO1089" s="2" t="s">
        <v>35</v>
      </c>
      <c r="CP1089" s="2" t="s">
        <v>35</v>
      </c>
    </row>
    <row r="1090" spans="1:94" ht="15.75" thickBot="1" x14ac:dyDescent="0.3">
      <c r="A1090" s="50"/>
      <c r="B1090" s="50"/>
      <c r="C1090" s="50" t="str">
        <f t="shared" si="268"/>
        <v>11201_2_5940</v>
      </c>
      <c r="D1090" s="51" t="str">
        <f t="shared" si="269"/>
        <v>11201_2</v>
      </c>
      <c r="E1090" s="224">
        <f>IFERROR(VLOOKUP(C1090,'2015'!$C$12:$D$1887,2,FALSE),0)</f>
        <v>1</v>
      </c>
      <c r="F1090" s="51">
        <f>IFERROR(K1090-IFERROR(VLOOKUP(D1090,'2015'!$F$12:$I$1887,4,FALSE),"ei löydy"),"ei löydy")</f>
        <v>0</v>
      </c>
      <c r="G1090" s="224">
        <f>IFERROR(VLOOKUP(Työfile_2024!C1090,Liikennemalli!$D$6:$G$1921,4,FALSE),0)</f>
        <v>0</v>
      </c>
      <c r="H1090" s="225">
        <f>K1090-IFERROR(VLOOKUP(Työfile_2024!D1090,Liikennemalli!$C$6:$H$1921,6,FALSE),"ei löydy")</f>
        <v>-1069</v>
      </c>
      <c r="I1090" s="80">
        <v>11201</v>
      </c>
      <c r="J1090" s="52">
        <v>2</v>
      </c>
      <c r="K1090" s="52">
        <v>5940</v>
      </c>
      <c r="L1090" s="53"/>
      <c r="M1090" s="54"/>
      <c r="N1090" s="54"/>
      <c r="O1090" s="54"/>
      <c r="P1090" s="54"/>
      <c r="Q1090" s="55"/>
      <c r="R1090" s="55"/>
      <c r="S1090" s="55"/>
      <c r="T1090" s="55"/>
      <c r="U1090" s="52"/>
      <c r="V1090" s="56">
        <v>700</v>
      </c>
      <c r="W1090" s="56">
        <v>16</v>
      </c>
      <c r="X1090" s="56">
        <v>717</v>
      </c>
      <c r="Y1090" s="56">
        <f>VLOOKUP(D1090,Liikennemalli24!$D$2:$F$1804,2,FALSE)</f>
        <v>4</v>
      </c>
      <c r="Z1090" s="57">
        <f>VLOOKUP(D1090,Liikennemalli24!$D$2:$F$1804,3,FALSE)</f>
        <v>3.2000000000000001E-2</v>
      </c>
      <c r="AA1090" s="178" t="str">
        <f>IF(G1090=1,VLOOKUP(C1090,Liikennemalli!$D$6:$H$1921,2,FALSE),"-")</f>
        <v>-</v>
      </c>
      <c r="AB1090" s="197" t="str">
        <f>IF(G1090=1,VLOOKUP(C1090,Liikennemalli!$D$6:$H$1921,3,FALSE),"-")</f>
        <v>-</v>
      </c>
      <c r="AC1090" s="134">
        <f>IF(E1090=1,VLOOKUP(Työfile_2024!D1090,'2015'!$F$12:$X$1887,18,FALSE),"-")</f>
        <v>94</v>
      </c>
      <c r="AD1090" s="127">
        <f>IF(E1090=1,VLOOKUP(Työfile_2024!D1090,'2015'!$F$12:$X$1887,19,FALSE),"-")</f>
        <v>0.2</v>
      </c>
      <c r="AI1090" s="127">
        <f>IF(E1090=1,VLOOKUP(Työfile_2024!D1090,'2015'!$F$12:$AB$1887,20,FALSE),"-")</f>
        <v>0</v>
      </c>
      <c r="AJ1090" s="127">
        <f>IF(E1090=1,VLOOKUP(Työfile_2024!D1090,'2015'!$F$12:$AB$1887,21,FALSE),"-")</f>
        <v>0</v>
      </c>
      <c r="AK1090" s="127">
        <f>IF(E1090=1,VLOOKUP(Työfile_2024!D1090,'2015'!$F$12:$AB$1887,22,FALSE),"-")</f>
        <v>0</v>
      </c>
      <c r="AL1090" s="127">
        <f>IF(E1090=1,VLOOKUP(Työfile_2024!D1090,'2015'!$F$12:$AB$1887,23,FALSE),"-")</f>
        <v>0</v>
      </c>
      <c r="AM1090" s="56">
        <f>VLOOKUP(Työfile_2024!D1090,Tmatkat_20km_tarkasteltava_verk!$C$2:$D$1804,2,FALSE)</f>
        <v>67</v>
      </c>
      <c r="AN1090" s="148">
        <f t="shared" si="266"/>
        <v>9.571428571428571E-2</v>
      </c>
      <c r="AO1090" s="178">
        <f>IF(E1090=1,VLOOKUP(Työfile_2024!D1090,'2015'!$F$12:$AC$1887,24,FALSE),"-")</f>
        <v>196</v>
      </c>
      <c r="AP1090" s="52">
        <f>VLOOKUP(D1090,Tarkasteltava_verkko_2024_harva!$E$2:$I$1804,5,FALSE)</f>
        <v>0</v>
      </c>
      <c r="AQ1090" s="52">
        <f>VLOOKUP(D1090,Tarkasteltava_verkko_2024_harva!$E$2:$I$1804,4,FALSE)</f>
        <v>0</v>
      </c>
      <c r="AR1090" s="148">
        <v>0</v>
      </c>
      <c r="AS1090" s="170" t="str">
        <f>IFERROR(VLOOKUP(C1090,'2015'!$C$12:$AG$1887,30,FALSE),"-")</f>
        <v/>
      </c>
      <c r="AT1090" s="148">
        <v>0.35488215488215491</v>
      </c>
      <c r="AU1090" s="170">
        <f>IFERROR(VLOOKUP(C1090,'2015'!$C$12:$AG$1887,31,FALSE),"-")</f>
        <v>0</v>
      </c>
      <c r="AV1090" s="106"/>
      <c r="AW1090" s="63">
        <f>IFERROR(VLOOKUP(C1090,Merkittävyysluokitus!$A$2:$J$1705,10,FALSE),"-")</f>
        <v>3</v>
      </c>
      <c r="AX1090" s="175">
        <f>IFERROR(VLOOKUP(C1090,Merkittävyysluokitus!$A$2:$J$1705,6,FALSE),"-")</f>
        <v>6.013066210045662</v>
      </c>
      <c r="AY1090" s="175">
        <f>IFERROR(VLOOKUP(C1090,Merkittävyysluokitus!$A$2:$J$1705,7,FALSE),"-")</f>
        <v>2.57</v>
      </c>
      <c r="AZ1090" s="175">
        <f>IFERROR(VLOOKUP(C1090,Merkittävyysluokitus!$A$2:$J$1705,8,FALSE),"-")</f>
        <v>2.6097328767123287</v>
      </c>
      <c r="BA1090" s="175">
        <f>IFERROR(VLOOKUP(C1090,Merkittävyysluokitus!$A$2:$J$1705,9,FALSE),"-")</f>
        <v>0.83333333333333326</v>
      </c>
      <c r="BB1090" s="203"/>
      <c r="BC1090" s="203" t="str">
        <f t="shared" si="267"/>
        <v/>
      </c>
      <c r="BD1090" s="39" t="str">
        <f t="shared" si="275"/>
        <v>musta</v>
      </c>
      <c r="BE1090" s="68" t="str">
        <f t="shared" si="262"/>
        <v>musta</v>
      </c>
      <c r="BF1090" s="68" t="str">
        <f t="shared" si="263"/>
        <v>musta</v>
      </c>
      <c r="BG1090" s="68" t="str">
        <f t="shared" si="264"/>
        <v>musta</v>
      </c>
      <c r="BH1090" s="208" t="str">
        <f t="shared" si="265"/>
        <v>musta</v>
      </c>
      <c r="BI1090" s="39"/>
      <c r="BJ1090" s="39" t="str">
        <f>IF(F1090="ei löydy","uusi tie",IF(E1090=0,"tieosoite muuttunut",IF(E1090=1,VLOOKUP(D1090,'2015'!$F$12:$AL$1887,31,FALSE),"-")))</f>
        <v>musta</v>
      </c>
      <c r="BK1090" s="67" t="str">
        <f>IF(E1090=1,VLOOKUP(D1090,'2015'!$F$12:$AL$1887,32,FALSE),"-")</f>
        <v>musta</v>
      </c>
      <c r="BL1090" s="39" t="str">
        <f>IF(F1090="ei löydy","uusi tie",IF(E1090=0,"tieosoite muuttunut",IF(E1090=1,VLOOKUP(D1090,'2015'!$F$12:$AL$1887,33,FALSE),"-")))</f>
        <v>musta</v>
      </c>
      <c r="BM1090" s="39"/>
      <c r="BN1090" s="217" t="str">
        <f>VLOOKUP(D1090,'2015'!$F$12:$AL$1887,33,FALSE)</f>
        <v>musta</v>
      </c>
      <c r="BO1090" s="39"/>
      <c r="BP1090" s="115" t="s">
        <v>10</v>
      </c>
      <c r="BQ1090" s="30"/>
      <c r="BS1090" s="5"/>
      <c r="BU1090" s="37"/>
      <c r="BV1090" s="30" t="s">
        <v>10</v>
      </c>
      <c r="BX1090" t="str">
        <f>IF(E1090=1,VLOOKUP(D1090,'2015'!$F$12:$AX$1887,43,FALSE),"-")</f>
        <v>musta</v>
      </c>
      <c r="BY1090" t="str">
        <f>IF(E1090=1,VLOOKUP(D1090,'2015'!$F$12:$AX$1887,44,FALSE),"-")</f>
        <v>musta</v>
      </c>
      <c r="BZ1090" t="str">
        <f>IF(E1090=1,VLOOKUP(D1090,'2015'!$F$12:$AX$1887,45,FALSE),"-")</f>
        <v>musta</v>
      </c>
      <c r="CA1090" s="31">
        <f t="shared" si="270"/>
        <v>0</v>
      </c>
      <c r="CB1090" s="31">
        <f t="shared" si="271"/>
        <v>0</v>
      </c>
      <c r="CC1090" s="31">
        <f t="shared" si="272"/>
        <v>0</v>
      </c>
      <c r="CD1090" s="31">
        <f t="shared" si="273"/>
        <v>0</v>
      </c>
      <c r="CE1090" s="31">
        <f t="shared" si="274"/>
        <v>0</v>
      </c>
      <c r="CO1090" s="2" t="s">
        <v>35</v>
      </c>
      <c r="CP1090" s="2" t="s">
        <v>35</v>
      </c>
    </row>
    <row r="1091" spans="1:94" ht="15.75" thickBot="1" x14ac:dyDescent="0.3">
      <c r="A1091" s="50"/>
      <c r="B1091" s="50"/>
      <c r="C1091" s="50" t="str">
        <f t="shared" si="268"/>
        <v>11204_1_3432</v>
      </c>
      <c r="D1091" s="51" t="str">
        <f t="shared" si="269"/>
        <v>11204_1</v>
      </c>
      <c r="E1091" s="224">
        <f>IFERROR(VLOOKUP(C1091,'2015'!$C$12:$D$1887,2,FALSE),0)</f>
        <v>1</v>
      </c>
      <c r="F1091" s="51">
        <f>IFERROR(K1091-IFERROR(VLOOKUP(D1091,'2015'!$F$12:$I$1887,4,FALSE),"ei löydy"),"ei löydy")</f>
        <v>0</v>
      </c>
      <c r="G1091" s="224">
        <f>IFERROR(VLOOKUP(Työfile_2024!C1091,Liikennemalli!$D$6:$G$1921,4,FALSE),0)</f>
        <v>1</v>
      </c>
      <c r="H1091" s="225">
        <f>K1091-IFERROR(VLOOKUP(Työfile_2024!D1091,Liikennemalli!$C$6:$H$1921,6,FALSE),"ei löydy")</f>
        <v>0</v>
      </c>
      <c r="I1091" s="80">
        <v>11204</v>
      </c>
      <c r="J1091" s="52">
        <v>1</v>
      </c>
      <c r="K1091" s="52">
        <v>3432</v>
      </c>
      <c r="L1091" s="53"/>
      <c r="M1091" s="54"/>
      <c r="N1091" s="54"/>
      <c r="O1091" s="54"/>
      <c r="P1091" s="54"/>
      <c r="Q1091" s="55"/>
      <c r="R1091" s="55"/>
      <c r="S1091" s="55"/>
      <c r="T1091" s="55"/>
      <c r="U1091" s="52"/>
      <c r="V1091" s="56">
        <v>71</v>
      </c>
      <c r="W1091" s="56">
        <v>2</v>
      </c>
      <c r="X1091" s="56">
        <v>74</v>
      </c>
      <c r="Y1091" s="56">
        <f>VLOOKUP(D1091,Liikennemalli24!$D$2:$F$1804,2,FALSE)</f>
        <v>34</v>
      </c>
      <c r="Z1091" s="57">
        <f>VLOOKUP(D1091,Liikennemalli24!$D$2:$F$1804,3,FALSE)</f>
        <v>0.16</v>
      </c>
      <c r="AA1091" s="178">
        <f>IF(G1091=1,VLOOKUP(C1091,Liikennemalli!$D$6:$H$1921,2,FALSE),"-")</f>
        <v>0</v>
      </c>
      <c r="AB1091" s="197">
        <f>IF(G1091=1,VLOOKUP(C1091,Liikennemalli!$D$6:$H$1921,3,FALSE),"-")</f>
        <v>0</v>
      </c>
      <c r="AC1091" s="134">
        <f>IF(E1091=1,VLOOKUP(Työfile_2024!D1091,'2015'!$F$12:$X$1887,18,FALSE),"-")</f>
        <v>79</v>
      </c>
      <c r="AD1091" s="127">
        <f>IF(E1091=1,VLOOKUP(Työfile_2024!D1091,'2015'!$F$12:$X$1887,19,FALSE),"-")</f>
        <v>0.28000000000000003</v>
      </c>
      <c r="AI1091" s="127">
        <f>IF(E1091=1,VLOOKUP(Työfile_2024!D1091,'2015'!$F$12:$AB$1887,20,FALSE),"-")</f>
        <v>0</v>
      </c>
      <c r="AJ1091" s="127">
        <f>IF(E1091=1,VLOOKUP(Työfile_2024!D1091,'2015'!$F$12:$AB$1887,21,FALSE),"-")</f>
        <v>0</v>
      </c>
      <c r="AK1091" s="127">
        <f>IF(E1091=1,VLOOKUP(Työfile_2024!D1091,'2015'!$F$12:$AB$1887,22,FALSE),"-")</f>
        <v>0</v>
      </c>
      <c r="AL1091" s="127">
        <f>IF(E1091=1,VLOOKUP(Työfile_2024!D1091,'2015'!$F$12:$AB$1887,23,FALSE),"-")</f>
        <v>0</v>
      </c>
      <c r="AM1091" s="56">
        <f>VLOOKUP(Työfile_2024!D1091,Tmatkat_20km_tarkasteltava_verk!$C$2:$D$1804,2,FALSE)</f>
        <v>30</v>
      </c>
      <c r="AN1091" s="148">
        <f t="shared" si="266"/>
        <v>0.42253521126760563</v>
      </c>
      <c r="AO1091" s="178">
        <f>IF(E1091=1,VLOOKUP(Työfile_2024!D1091,'2015'!$F$12:$AC$1887,24,FALSE),"-")</f>
        <v>18</v>
      </c>
      <c r="AP1091" s="52">
        <f>VLOOKUP(D1091,Tarkasteltava_verkko_2024_harva!$E$2:$I$1804,5,FALSE)</f>
        <v>0</v>
      </c>
      <c r="AQ1091" s="52">
        <f>VLOOKUP(D1091,Tarkasteltava_verkko_2024_harva!$E$2:$I$1804,4,FALSE)</f>
        <v>0</v>
      </c>
      <c r="AR1091" s="148">
        <v>0</v>
      </c>
      <c r="AS1091" s="170" t="str">
        <f>IFERROR(VLOOKUP(C1091,'2015'!$C$12:$AG$1887,30,FALSE),"-")</f>
        <v/>
      </c>
      <c r="AT1091" s="148">
        <v>0</v>
      </c>
      <c r="AU1091" s="170">
        <f>IFERROR(VLOOKUP(C1091,'2015'!$C$12:$AG$1887,31,FALSE),"-")</f>
        <v>0</v>
      </c>
      <c r="AV1091" s="106"/>
      <c r="AW1091" s="63">
        <f>IFERROR(VLOOKUP(C1091,Merkittävyysluokitus!$A$2:$J$1705,10,FALSE),"-")</f>
        <v>4</v>
      </c>
      <c r="AX1091" s="175">
        <f>IFERROR(VLOOKUP(C1091,Merkittävyysluokitus!$A$2:$J$1705,6,FALSE),"-")</f>
        <v>2.3540958904109588</v>
      </c>
      <c r="AY1091" s="175">
        <f>IFERROR(VLOOKUP(C1091,Merkittävyysluokitus!$A$2:$J$1705,7,FALSE),"-")</f>
        <v>0.49633333333333329</v>
      </c>
      <c r="AZ1091" s="175">
        <f>IFERROR(VLOOKUP(C1091,Merkittävyysluokitus!$A$2:$J$1705,8,FALSE),"-")</f>
        <v>1.0244292237442922</v>
      </c>
      <c r="BA1091" s="175">
        <f>IFERROR(VLOOKUP(C1091,Merkittävyysluokitus!$A$2:$J$1705,9,FALSE),"-")</f>
        <v>0.83333333333333326</v>
      </c>
      <c r="BB1091" s="203"/>
      <c r="BC1091" s="203" t="str">
        <f t="shared" si="267"/>
        <v/>
      </c>
      <c r="BD1091" s="39" t="str">
        <f t="shared" si="275"/>
        <v>musta</v>
      </c>
      <c r="BE1091" s="68" t="str">
        <f t="shared" si="262"/>
        <v>musta</v>
      </c>
      <c r="BF1091" s="68" t="str">
        <f t="shared" si="263"/>
        <v>musta</v>
      </c>
      <c r="BG1091" s="68" t="str">
        <f t="shared" si="264"/>
        <v>musta</v>
      </c>
      <c r="BH1091" s="208" t="str">
        <f t="shared" si="265"/>
        <v>musta</v>
      </c>
      <c r="BI1091" s="39"/>
      <c r="BJ1091" s="39" t="str">
        <f>IF(F1091="ei löydy","uusi tie",IF(E1091=0,"tieosoite muuttunut",IF(E1091=1,VLOOKUP(D1091,'2015'!$F$12:$AL$1887,31,FALSE),"-")))</f>
        <v>musta</v>
      </c>
      <c r="BK1091" s="67" t="str">
        <f>IF(E1091=1,VLOOKUP(D1091,'2015'!$F$12:$AL$1887,32,FALSE),"-")</f>
        <v>musta</v>
      </c>
      <c r="BL1091" s="39" t="str">
        <f>IF(F1091="ei löydy","uusi tie",IF(E1091=0,"tieosoite muuttunut",IF(E1091=1,VLOOKUP(D1091,'2015'!$F$12:$AL$1887,33,FALSE),"-")))</f>
        <v>musta</v>
      </c>
      <c r="BM1091" s="39"/>
      <c r="BN1091" s="217" t="str">
        <f>VLOOKUP(D1091,'2015'!$F$12:$AL$1887,33,FALSE)</f>
        <v>musta</v>
      </c>
      <c r="BO1091" s="39"/>
      <c r="BP1091" s="115" t="s">
        <v>10</v>
      </c>
      <c r="BQ1091" s="30"/>
      <c r="BS1091" s="5"/>
      <c r="BU1091" s="37"/>
      <c r="BV1091" s="30" t="s">
        <v>10</v>
      </c>
      <c r="BX1091" t="str">
        <f>IF(E1091=1,VLOOKUP(D1091,'2015'!$F$12:$AX$1887,43,FALSE),"-")</f>
        <v>musta</v>
      </c>
      <c r="BY1091" t="str">
        <f>IF(E1091=1,VLOOKUP(D1091,'2015'!$F$12:$AX$1887,44,FALSE),"-")</f>
        <v>musta</v>
      </c>
      <c r="BZ1091" t="str">
        <f>IF(E1091=1,VLOOKUP(D1091,'2015'!$F$12:$AX$1887,45,FALSE),"-")</f>
        <v>musta</v>
      </c>
      <c r="CA1091" s="31">
        <f t="shared" si="270"/>
        <v>0</v>
      </c>
      <c r="CB1091" s="31">
        <f t="shared" si="271"/>
        <v>0</v>
      </c>
      <c r="CC1091" s="31">
        <f t="shared" si="272"/>
        <v>0</v>
      </c>
      <c r="CD1091" s="31">
        <f t="shared" si="273"/>
        <v>0</v>
      </c>
      <c r="CE1091" s="31">
        <f t="shared" si="274"/>
        <v>0</v>
      </c>
      <c r="CO1091" s="2" t="s">
        <v>35</v>
      </c>
      <c r="CP1091" s="2" t="s">
        <v>35</v>
      </c>
    </row>
    <row r="1092" spans="1:94" ht="15.75" thickBot="1" x14ac:dyDescent="0.3">
      <c r="A1092" s="50"/>
      <c r="B1092" s="50"/>
      <c r="C1092" s="50" t="str">
        <f t="shared" si="268"/>
        <v>11207_1_5704</v>
      </c>
      <c r="D1092" s="51" t="str">
        <f t="shared" si="269"/>
        <v>11207_1</v>
      </c>
      <c r="E1092" s="224">
        <f>IFERROR(VLOOKUP(C1092,'2015'!$C$12:$D$1887,2,FALSE),0)</f>
        <v>1</v>
      </c>
      <c r="F1092" s="51">
        <f>IFERROR(K1092-IFERROR(VLOOKUP(D1092,'2015'!$F$12:$I$1887,4,FALSE),"ei löydy"),"ei löydy")</f>
        <v>0</v>
      </c>
      <c r="G1092" s="224">
        <f>IFERROR(VLOOKUP(Työfile_2024!C1092,Liikennemalli!$D$6:$G$1921,4,FALSE),0)</f>
        <v>1</v>
      </c>
      <c r="H1092" s="225">
        <f>K1092-IFERROR(VLOOKUP(Työfile_2024!D1092,Liikennemalli!$C$6:$H$1921,6,FALSE),"ei löydy")</f>
        <v>0</v>
      </c>
      <c r="I1092" s="80">
        <v>11207</v>
      </c>
      <c r="J1092" s="52">
        <v>1</v>
      </c>
      <c r="K1092" s="52">
        <v>5704</v>
      </c>
      <c r="L1092" s="53"/>
      <c r="M1092" s="54"/>
      <c r="N1092" s="54"/>
      <c r="O1092" s="54"/>
      <c r="P1092" s="54"/>
      <c r="Q1092" s="55"/>
      <c r="R1092" s="55"/>
      <c r="S1092" s="55"/>
      <c r="T1092" s="55"/>
      <c r="U1092" s="52"/>
      <c r="V1092" s="56">
        <v>166</v>
      </c>
      <c r="W1092" s="56">
        <v>7</v>
      </c>
      <c r="X1092" s="56">
        <v>182</v>
      </c>
      <c r="Y1092" s="56">
        <f>VLOOKUP(D1092,Liikennemalli24!$D$2:$F$1804,2,FALSE)</f>
        <v>0</v>
      </c>
      <c r="Z1092" s="57">
        <f>VLOOKUP(D1092,Liikennemalli24!$D$2:$F$1804,3,FALSE)</f>
        <v>0</v>
      </c>
      <c r="AA1092" s="178">
        <f>IF(G1092=1,VLOOKUP(C1092,Liikennemalli!$D$6:$H$1921,2,FALSE),"-")</f>
        <v>152.290581340052</v>
      </c>
      <c r="AB1092" s="197">
        <f>IF(G1092=1,VLOOKUP(C1092,Liikennemalli!$D$6:$H$1921,3,FALSE),"-")</f>
        <v>0.55555757911108405</v>
      </c>
      <c r="AC1092" s="134">
        <f>IF(E1092=1,VLOOKUP(Työfile_2024!D1092,'2015'!$F$12:$X$1887,18,FALSE),"-")</f>
        <v>123</v>
      </c>
      <c r="AD1092" s="127">
        <f>IF(E1092=1,VLOOKUP(Työfile_2024!D1092,'2015'!$F$12:$X$1887,19,FALSE),"-")</f>
        <v>0.54</v>
      </c>
      <c r="AI1092" s="127">
        <f>IF(E1092=1,VLOOKUP(Työfile_2024!D1092,'2015'!$F$12:$AB$1887,20,FALSE),"-")</f>
        <v>0</v>
      </c>
      <c r="AJ1092" s="127">
        <f>IF(E1092=1,VLOOKUP(Työfile_2024!D1092,'2015'!$F$12:$AB$1887,21,FALSE),"-")</f>
        <v>0</v>
      </c>
      <c r="AK1092" s="127">
        <f>IF(E1092=1,VLOOKUP(Työfile_2024!D1092,'2015'!$F$12:$AB$1887,22,FALSE),"-")</f>
        <v>0</v>
      </c>
      <c r="AL1092" s="127">
        <f>IF(E1092=1,VLOOKUP(Työfile_2024!D1092,'2015'!$F$12:$AB$1887,23,FALSE),"-")</f>
        <v>0</v>
      </c>
      <c r="AM1092" s="56">
        <f>VLOOKUP(Työfile_2024!D1092,Tmatkat_20km_tarkasteltava_verk!$C$2:$D$1804,2,FALSE)</f>
        <v>142</v>
      </c>
      <c r="AN1092" s="148">
        <f t="shared" si="266"/>
        <v>0.85542168674698793</v>
      </c>
      <c r="AO1092" s="178">
        <f>IF(E1092=1,VLOOKUP(Työfile_2024!D1092,'2015'!$F$12:$AC$1887,24,FALSE),"-")</f>
        <v>59</v>
      </c>
      <c r="AP1092" s="52">
        <f>VLOOKUP(D1092,Tarkasteltava_verkko_2024_harva!$E$2:$I$1804,5,FALSE)</f>
        <v>0</v>
      </c>
      <c r="AQ1092" s="52">
        <f>VLOOKUP(D1092,Tarkasteltava_verkko_2024_harva!$E$2:$I$1804,4,FALSE)</f>
        <v>0</v>
      </c>
      <c r="AR1092" s="148">
        <v>0</v>
      </c>
      <c r="AS1092" s="170" t="str">
        <f>IFERROR(VLOOKUP(C1092,'2015'!$C$12:$AG$1887,30,FALSE),"-")</f>
        <v/>
      </c>
      <c r="AT1092" s="148">
        <v>0.13622019635343618</v>
      </c>
      <c r="AU1092" s="170">
        <f>IFERROR(VLOOKUP(C1092,'2015'!$C$12:$AG$1887,31,FALSE),"-")</f>
        <v>0</v>
      </c>
      <c r="AV1092" s="106"/>
      <c r="AW1092" s="63">
        <f>IFERROR(VLOOKUP(C1092,Merkittävyysluokitus!$A$2:$J$1705,10,FALSE),"-")</f>
        <v>3</v>
      </c>
      <c r="AX1092" s="175">
        <f>IFERROR(VLOOKUP(C1092,Merkittävyysluokitus!$A$2:$J$1705,6,FALSE),"-")</f>
        <v>3.9069337899543379</v>
      </c>
      <c r="AY1092" s="175">
        <f>IFERROR(VLOOKUP(C1092,Merkittävyysluokitus!$A$2:$J$1705,7,FALSE),"-")</f>
        <v>1.1546666666666665</v>
      </c>
      <c r="AZ1092" s="175">
        <f>IFERROR(VLOOKUP(C1092,Merkittävyysluokitus!$A$2:$J$1705,8,FALSE),"-")</f>
        <v>1.9189337899543379</v>
      </c>
      <c r="BA1092" s="175">
        <f>IFERROR(VLOOKUP(C1092,Merkittävyysluokitus!$A$2:$J$1705,9,FALSE),"-")</f>
        <v>0.83333333333333326</v>
      </c>
      <c r="BB1092" s="203"/>
      <c r="BC1092" s="203" t="str">
        <f t="shared" si="267"/>
        <v>ei mallia</v>
      </c>
      <c r="BD1092" s="39" t="str">
        <f t="shared" si="275"/>
        <v>Ei luokiteltu</v>
      </c>
      <c r="BE1092" s="68" t="str">
        <f t="shared" si="262"/>
        <v>ei mallia</v>
      </c>
      <c r="BF1092" s="68" t="str">
        <f t="shared" si="263"/>
        <v>ei mallia</v>
      </c>
      <c r="BG1092" s="68" t="str">
        <f t="shared" si="264"/>
        <v>ei mallia</v>
      </c>
      <c r="BH1092" s="208" t="str">
        <f t="shared" si="265"/>
        <v>musta</v>
      </c>
      <c r="BI1092" s="39"/>
      <c r="BJ1092" s="39" t="str">
        <f>IF(F1092="ei löydy","uusi tie",IF(E1092=0,"tieosoite muuttunut",IF(E1092=1,VLOOKUP(D1092,'2015'!$F$12:$AL$1887,31,FALSE),"-")))</f>
        <v>musta</v>
      </c>
      <c r="BK1092" s="67" t="str">
        <f>IF(E1092=1,VLOOKUP(D1092,'2015'!$F$12:$AL$1887,32,FALSE),"-")</f>
        <v>musta</v>
      </c>
      <c r="BL1092" s="39" t="str">
        <f>IF(F1092="ei löydy","uusi tie",IF(E1092=0,"tieosoite muuttunut",IF(E1092=1,VLOOKUP(D1092,'2015'!$F$12:$AL$1887,33,FALSE),"-")))</f>
        <v>musta</v>
      </c>
      <c r="BM1092" s="39"/>
      <c r="BN1092" s="217" t="str">
        <f>VLOOKUP(D1092,'2015'!$F$12:$AL$1887,33,FALSE)</f>
        <v>musta</v>
      </c>
      <c r="BO1092" s="39"/>
      <c r="BP1092" s="115" t="s">
        <v>10</v>
      </c>
      <c r="BQ1092" s="30"/>
      <c r="BS1092" s="5"/>
      <c r="BU1092" s="37"/>
      <c r="BV1092" s="30" t="s">
        <v>10</v>
      </c>
      <c r="BX1092" t="str">
        <f>IF(E1092=1,VLOOKUP(D1092,'2015'!$F$12:$AX$1887,43,FALSE),"-")</f>
        <v>musta</v>
      </c>
      <c r="BY1092" t="str">
        <f>IF(E1092=1,VLOOKUP(D1092,'2015'!$F$12:$AX$1887,44,FALSE),"-")</f>
        <v>musta</v>
      </c>
      <c r="BZ1092" t="str">
        <f>IF(E1092=1,VLOOKUP(D1092,'2015'!$F$12:$AX$1887,45,FALSE),"-")</f>
        <v>musta</v>
      </c>
      <c r="CA1092" s="31">
        <f t="shared" si="270"/>
        <v>2</v>
      </c>
      <c r="CB1092" s="31">
        <f t="shared" si="271"/>
        <v>1</v>
      </c>
      <c r="CC1092" s="31">
        <f t="shared" si="272"/>
        <v>0</v>
      </c>
      <c r="CD1092" s="31">
        <f t="shared" si="273"/>
        <v>1</v>
      </c>
      <c r="CE1092" s="31">
        <f t="shared" si="274"/>
        <v>0</v>
      </c>
      <c r="CO1092" s="2" t="s">
        <v>35</v>
      </c>
      <c r="CP1092" s="2" t="s">
        <v>35</v>
      </c>
    </row>
    <row r="1093" spans="1:94" ht="15.75" thickBot="1" x14ac:dyDescent="0.3">
      <c r="A1093" s="50"/>
      <c r="B1093" s="50"/>
      <c r="C1093" s="50" t="str">
        <f t="shared" si="268"/>
        <v>11209_1_6624</v>
      </c>
      <c r="D1093" s="51" t="str">
        <f t="shared" si="269"/>
        <v>11209_1</v>
      </c>
      <c r="E1093" s="224">
        <f>IFERROR(VLOOKUP(C1093,'2015'!$C$12:$D$1887,2,FALSE),0)</f>
        <v>1</v>
      </c>
      <c r="F1093" s="51">
        <f>IFERROR(K1093-IFERROR(VLOOKUP(D1093,'2015'!$F$12:$I$1887,4,FALSE),"ei löydy"),"ei löydy")</f>
        <v>0</v>
      </c>
      <c r="G1093" s="224">
        <f>IFERROR(VLOOKUP(Työfile_2024!C1093,Liikennemalli!$D$6:$G$1921,4,FALSE),0)</f>
        <v>1</v>
      </c>
      <c r="H1093" s="225">
        <f>K1093-IFERROR(VLOOKUP(Työfile_2024!D1093,Liikennemalli!$C$6:$H$1921,6,FALSE),"ei löydy")</f>
        <v>0</v>
      </c>
      <c r="I1093" s="80">
        <v>11209</v>
      </c>
      <c r="J1093" s="52">
        <v>1</v>
      </c>
      <c r="K1093" s="52">
        <v>6624</v>
      </c>
      <c r="L1093" s="53"/>
      <c r="M1093" s="54"/>
      <c r="N1093" s="54"/>
      <c r="O1093" s="54"/>
      <c r="P1093" s="54"/>
      <c r="Q1093" s="55"/>
      <c r="R1093" s="55"/>
      <c r="S1093" s="55"/>
      <c r="T1093" s="55"/>
      <c r="U1093" s="52"/>
      <c r="V1093" s="56">
        <v>138</v>
      </c>
      <c r="W1093" s="56">
        <v>16</v>
      </c>
      <c r="X1093" s="56">
        <v>140</v>
      </c>
      <c r="Y1093" s="56">
        <f>VLOOKUP(D1093,Liikennemalli24!$D$2:$F$1804,2,FALSE)</f>
        <v>56</v>
      </c>
      <c r="Z1093" s="57">
        <f>VLOOKUP(D1093,Liikennemalli24!$D$2:$F$1804,3,FALSE)</f>
        <v>0.224</v>
      </c>
      <c r="AA1093" s="178">
        <f>IF(G1093=1,VLOOKUP(C1093,Liikennemalli!$D$6:$H$1921,2,FALSE),"-")</f>
        <v>188.96057673291</v>
      </c>
      <c r="AB1093" s="197">
        <f>IF(G1093=1,VLOOKUP(C1093,Liikennemalli!$D$6:$H$1921,3,FALSE),"-")</f>
        <v>0.47912677994455699</v>
      </c>
      <c r="AC1093" s="134">
        <f>IF(E1093=1,VLOOKUP(Työfile_2024!D1093,'2015'!$F$12:$X$1887,18,FALSE),"-")</f>
        <v>105</v>
      </c>
      <c r="AD1093" s="127">
        <f>IF(E1093=1,VLOOKUP(Työfile_2024!D1093,'2015'!$F$12:$X$1887,19,FALSE),"-")</f>
        <v>0.38</v>
      </c>
      <c r="AI1093" s="127">
        <f>IF(E1093=1,VLOOKUP(Työfile_2024!D1093,'2015'!$F$12:$AB$1887,20,FALSE),"-")</f>
        <v>0</v>
      </c>
      <c r="AJ1093" s="127">
        <f>IF(E1093=1,VLOOKUP(Työfile_2024!D1093,'2015'!$F$12:$AB$1887,21,FALSE),"-")</f>
        <v>0</v>
      </c>
      <c r="AK1093" s="127">
        <f>IF(E1093=1,VLOOKUP(Työfile_2024!D1093,'2015'!$F$12:$AB$1887,22,FALSE),"-")</f>
        <v>0</v>
      </c>
      <c r="AL1093" s="127">
        <f>IF(E1093=1,VLOOKUP(Työfile_2024!D1093,'2015'!$F$12:$AB$1887,23,FALSE),"-")</f>
        <v>0</v>
      </c>
      <c r="AM1093" s="56">
        <f>VLOOKUP(Työfile_2024!D1093,Tmatkat_20km_tarkasteltava_verk!$C$2:$D$1804,2,FALSE)</f>
        <v>234</v>
      </c>
      <c r="AN1093" s="148">
        <f t="shared" si="266"/>
        <v>1.6956521739130435</v>
      </c>
      <c r="AO1093" s="178">
        <f>IF(E1093=1,VLOOKUP(Työfile_2024!D1093,'2015'!$F$12:$AC$1887,24,FALSE),"-")</f>
        <v>36</v>
      </c>
      <c r="AP1093" s="52">
        <f>VLOOKUP(D1093,Tarkasteltava_verkko_2024_harva!$E$2:$I$1804,5,FALSE)</f>
        <v>0</v>
      </c>
      <c r="AQ1093" s="52">
        <f>VLOOKUP(D1093,Tarkasteltava_verkko_2024_harva!$E$2:$I$1804,4,FALSE)</f>
        <v>0</v>
      </c>
      <c r="AR1093" s="148">
        <v>0</v>
      </c>
      <c r="AS1093" s="170" t="str">
        <f>IFERROR(VLOOKUP(C1093,'2015'!$C$12:$AG$1887,30,FALSE),"-")</f>
        <v/>
      </c>
      <c r="AT1093" s="148">
        <v>0</v>
      </c>
      <c r="AU1093" s="170">
        <f>IFERROR(VLOOKUP(C1093,'2015'!$C$12:$AG$1887,31,FALSE),"-")</f>
        <v>0</v>
      </c>
      <c r="AV1093" s="106"/>
      <c r="AW1093" s="63">
        <f>IFERROR(VLOOKUP(C1093,Merkittävyysluokitus!$A$2:$J$1705,10,FALSE),"-")</f>
        <v>3</v>
      </c>
      <c r="AX1093" s="175">
        <f>IFERROR(VLOOKUP(C1093,Merkittävyysluokitus!$A$2:$J$1705,6,FALSE),"-")</f>
        <v>4.7178630136986301</v>
      </c>
      <c r="AY1093" s="175">
        <f>IFERROR(VLOOKUP(C1093,Merkittävyysluokitus!$A$2:$J$1705,7,FALSE),"-")</f>
        <v>1.4273333333333333</v>
      </c>
      <c r="AZ1093" s="175">
        <f>IFERROR(VLOOKUP(C1093,Merkittävyysluokitus!$A$2:$J$1705,8,FALSE),"-")</f>
        <v>2.6238630136986303</v>
      </c>
      <c r="BA1093" s="175">
        <f>IFERROR(VLOOKUP(C1093,Merkittävyysluokitus!$A$2:$J$1705,9,FALSE),"-")</f>
        <v>0.66666666666666663</v>
      </c>
      <c r="BB1093" s="203"/>
      <c r="BC1093" s="203" t="str">
        <f t="shared" si="267"/>
        <v/>
      </c>
      <c r="BD1093" s="39" t="str">
        <f t="shared" si="275"/>
        <v>musta</v>
      </c>
      <c r="BE1093" s="68" t="str">
        <f t="shared" si="262"/>
        <v>musta</v>
      </c>
      <c r="BF1093" s="68" t="str">
        <f t="shared" si="263"/>
        <v>musta</v>
      </c>
      <c r="BG1093" s="68" t="str">
        <f t="shared" si="264"/>
        <v>musta</v>
      </c>
      <c r="BH1093" s="208" t="str">
        <f t="shared" si="265"/>
        <v>musta</v>
      </c>
      <c r="BI1093" s="39"/>
      <c r="BJ1093" s="39" t="str">
        <f>IF(F1093="ei löydy","uusi tie",IF(E1093=0,"tieosoite muuttunut",IF(E1093=1,VLOOKUP(D1093,'2015'!$F$12:$AL$1887,31,FALSE),"-")))</f>
        <v>musta</v>
      </c>
      <c r="BK1093" s="67" t="str">
        <f>IF(E1093=1,VLOOKUP(D1093,'2015'!$F$12:$AL$1887,32,FALSE),"-")</f>
        <v>musta</v>
      </c>
      <c r="BL1093" s="39" t="str">
        <f>IF(F1093="ei löydy","uusi tie",IF(E1093=0,"tieosoite muuttunut",IF(E1093=1,VLOOKUP(D1093,'2015'!$F$12:$AL$1887,33,FALSE),"-")))</f>
        <v>musta</v>
      </c>
      <c r="BM1093" s="39"/>
      <c r="BN1093" s="217" t="str">
        <f>VLOOKUP(D1093,'2015'!$F$12:$AL$1887,33,FALSE)</f>
        <v>musta</v>
      </c>
      <c r="BO1093" s="39"/>
      <c r="BP1093" s="115" t="s">
        <v>10</v>
      </c>
      <c r="BQ1093" s="30"/>
      <c r="BS1093" s="5"/>
      <c r="BU1093" s="37"/>
      <c r="BV1093" s="30" t="s">
        <v>10</v>
      </c>
      <c r="BX1093" t="str">
        <f>IF(E1093=1,VLOOKUP(D1093,'2015'!$F$12:$AX$1887,43,FALSE),"-")</f>
        <v>musta</v>
      </c>
      <c r="BY1093" t="str">
        <f>IF(E1093=1,VLOOKUP(D1093,'2015'!$F$12:$AX$1887,44,FALSE),"-")</f>
        <v>musta</v>
      </c>
      <c r="BZ1093" t="str">
        <f>IF(E1093=1,VLOOKUP(D1093,'2015'!$F$12:$AX$1887,45,FALSE),"-")</f>
        <v>musta</v>
      </c>
      <c r="CA1093" s="31">
        <f t="shared" si="270"/>
        <v>1</v>
      </c>
      <c r="CB1093" s="31">
        <f t="shared" si="271"/>
        <v>0</v>
      </c>
      <c r="CC1093" s="31">
        <f t="shared" si="272"/>
        <v>0</v>
      </c>
      <c r="CD1093" s="31">
        <f t="shared" si="273"/>
        <v>1</v>
      </c>
      <c r="CE1093" s="31">
        <f t="shared" si="274"/>
        <v>0</v>
      </c>
      <c r="CO1093" s="2" t="s">
        <v>35</v>
      </c>
      <c r="CP1093" s="2" t="s">
        <v>35</v>
      </c>
    </row>
    <row r="1094" spans="1:94" ht="15.75" thickBot="1" x14ac:dyDescent="0.3">
      <c r="A1094" s="50"/>
      <c r="B1094" s="50"/>
      <c r="C1094" s="50" t="str">
        <f t="shared" si="268"/>
        <v>11209_2_2244</v>
      </c>
      <c r="D1094" s="51" t="str">
        <f t="shared" si="269"/>
        <v>11209_2</v>
      </c>
      <c r="E1094" s="224">
        <f>IFERROR(VLOOKUP(C1094,'2015'!$C$12:$D$1887,2,FALSE),0)</f>
        <v>1</v>
      </c>
      <c r="F1094" s="51">
        <f>IFERROR(K1094-IFERROR(VLOOKUP(D1094,'2015'!$F$12:$I$1887,4,FALSE),"ei löydy"),"ei löydy")</f>
        <v>0</v>
      </c>
      <c r="G1094" s="224">
        <f>IFERROR(VLOOKUP(Työfile_2024!C1094,Liikennemalli!$D$6:$G$1921,4,FALSE),0)</f>
        <v>1</v>
      </c>
      <c r="H1094" s="225">
        <f>K1094-IFERROR(VLOOKUP(Työfile_2024!D1094,Liikennemalli!$C$6:$H$1921,6,FALSE),"ei löydy")</f>
        <v>0</v>
      </c>
      <c r="I1094" s="80">
        <v>11209</v>
      </c>
      <c r="J1094" s="52">
        <v>2</v>
      </c>
      <c r="K1094" s="52">
        <v>2244</v>
      </c>
      <c r="L1094" s="53"/>
      <c r="M1094" s="54"/>
      <c r="N1094" s="54"/>
      <c r="O1094" s="54"/>
      <c r="P1094" s="54"/>
      <c r="Q1094" s="55"/>
      <c r="R1094" s="55"/>
      <c r="S1094" s="55"/>
      <c r="T1094" s="55"/>
      <c r="U1094" s="52"/>
      <c r="V1094" s="56">
        <v>369</v>
      </c>
      <c r="W1094" s="56">
        <v>25</v>
      </c>
      <c r="X1094" s="56">
        <v>396</v>
      </c>
      <c r="Y1094" s="56">
        <f>VLOOKUP(D1094,Liikennemalli24!$D$2:$F$1804,2,FALSE)</f>
        <v>908</v>
      </c>
      <c r="Z1094" s="57">
        <f>VLOOKUP(D1094,Liikennemalli24!$D$2:$F$1804,3,FALSE)</f>
        <v>0.437</v>
      </c>
      <c r="AA1094" s="178">
        <f>IF(G1094=1,VLOOKUP(C1094,Liikennemalli!$D$6:$H$1921,2,FALSE),"-")</f>
        <v>0</v>
      </c>
      <c r="AB1094" s="197">
        <f>IF(G1094=1,VLOOKUP(C1094,Liikennemalli!$D$6:$H$1921,3,FALSE),"-")</f>
        <v>0</v>
      </c>
      <c r="AC1094" s="134">
        <f>IF(E1094=1,VLOOKUP(Työfile_2024!D1094,'2015'!$F$12:$X$1887,18,FALSE),"-")</f>
        <v>1673</v>
      </c>
      <c r="AD1094" s="127">
        <f>IF(E1094=1,VLOOKUP(Työfile_2024!D1094,'2015'!$F$12:$X$1887,19,FALSE),"-")</f>
        <v>0.73</v>
      </c>
      <c r="AI1094" s="127">
        <f>IF(E1094=1,VLOOKUP(Työfile_2024!D1094,'2015'!$F$12:$AB$1887,20,FALSE),"-")</f>
        <v>0</v>
      </c>
      <c r="AJ1094" s="127">
        <f>IF(E1094=1,VLOOKUP(Työfile_2024!D1094,'2015'!$F$12:$AB$1887,21,FALSE),"-")</f>
        <v>0</v>
      </c>
      <c r="AK1094" s="127">
        <f>IF(E1094=1,VLOOKUP(Työfile_2024!D1094,'2015'!$F$12:$AB$1887,22,FALSE),"-")</f>
        <v>0</v>
      </c>
      <c r="AL1094" s="127">
        <f>IF(E1094=1,VLOOKUP(Työfile_2024!D1094,'2015'!$F$12:$AB$1887,23,FALSE),"-")</f>
        <v>0</v>
      </c>
      <c r="AM1094" s="56">
        <f>VLOOKUP(Työfile_2024!D1094,Tmatkat_20km_tarkasteltava_verk!$C$2:$D$1804,2,FALSE)</f>
        <v>67</v>
      </c>
      <c r="AN1094" s="148">
        <f t="shared" si="266"/>
        <v>0.18157181571815717</v>
      </c>
      <c r="AO1094" s="178">
        <f>IF(E1094=1,VLOOKUP(Työfile_2024!D1094,'2015'!$F$12:$AC$1887,24,FALSE),"-")</f>
        <v>172</v>
      </c>
      <c r="AP1094" s="52">
        <f>VLOOKUP(D1094,Tarkasteltava_verkko_2024_harva!$E$2:$I$1804,5,FALSE)</f>
        <v>0</v>
      </c>
      <c r="AQ1094" s="52">
        <f>VLOOKUP(D1094,Tarkasteltava_verkko_2024_harva!$E$2:$I$1804,4,FALSE)</f>
        <v>0</v>
      </c>
      <c r="AR1094" s="148">
        <v>0</v>
      </c>
      <c r="AS1094" s="170" t="str">
        <f>IFERROR(VLOOKUP(C1094,'2015'!$C$12:$AG$1887,30,FALSE),"-")</f>
        <v/>
      </c>
      <c r="AT1094" s="148">
        <v>0.23039215686274508</v>
      </c>
      <c r="AU1094" s="170">
        <f>IFERROR(VLOOKUP(C1094,'2015'!$C$12:$AG$1887,31,FALSE),"-")</f>
        <v>0</v>
      </c>
      <c r="AV1094" s="106"/>
      <c r="AW1094" s="63">
        <f>IFERROR(VLOOKUP(C1094,Merkittävyysluokitus!$A$2:$J$1705,10,FALSE),"-")</f>
        <v>3</v>
      </c>
      <c r="AX1094" s="175">
        <f>IFERROR(VLOOKUP(C1094,Merkittävyysluokitus!$A$2:$J$1705,6,FALSE),"-")</f>
        <v>4.8950974124809736</v>
      </c>
      <c r="AY1094" s="175">
        <f>IFERROR(VLOOKUP(C1094,Merkittävyysluokitus!$A$2:$J$1705,7,FALSE),"-")</f>
        <v>1.5569999999999997</v>
      </c>
      <c r="AZ1094" s="175">
        <f>IFERROR(VLOOKUP(C1094,Merkittävyysluokitus!$A$2:$J$1705,8,FALSE),"-")</f>
        <v>2.5047640791476407</v>
      </c>
      <c r="BA1094" s="175">
        <f>IFERROR(VLOOKUP(C1094,Merkittävyysluokitus!$A$2:$J$1705,9,FALSE),"-")</f>
        <v>0.83333333333333326</v>
      </c>
      <c r="BB1094" s="203"/>
      <c r="BC1094" s="203" t="str">
        <f t="shared" si="267"/>
        <v/>
      </c>
      <c r="BD1094" s="39" t="str">
        <f t="shared" si="275"/>
        <v>musta</v>
      </c>
      <c r="BE1094" s="68" t="str">
        <f t="shared" si="262"/>
        <v>musta</v>
      </c>
      <c r="BF1094" s="68" t="str">
        <f t="shared" si="263"/>
        <v>musta</v>
      </c>
      <c r="BG1094" s="68" t="str">
        <f t="shared" si="264"/>
        <v>musta</v>
      </c>
      <c r="BH1094" s="208" t="str">
        <f t="shared" si="265"/>
        <v>musta</v>
      </c>
      <c r="BI1094" s="39"/>
      <c r="BJ1094" s="39" t="str">
        <f>IF(F1094="ei löydy","uusi tie",IF(E1094=0,"tieosoite muuttunut",IF(E1094=1,VLOOKUP(D1094,'2015'!$F$12:$AL$1887,31,FALSE),"-")))</f>
        <v>musta</v>
      </c>
      <c r="BK1094" s="67" t="str">
        <f>IF(E1094=1,VLOOKUP(D1094,'2015'!$F$12:$AL$1887,32,FALSE),"-")</f>
        <v>musta</v>
      </c>
      <c r="BL1094" s="39" t="str">
        <f>IF(F1094="ei löydy","uusi tie",IF(E1094=0,"tieosoite muuttunut",IF(E1094=1,VLOOKUP(D1094,'2015'!$F$12:$AL$1887,33,FALSE),"-")))</f>
        <v>musta</v>
      </c>
      <c r="BM1094" s="39"/>
      <c r="BN1094" s="217" t="str">
        <f>VLOOKUP(D1094,'2015'!$F$12:$AL$1887,33,FALSE)</f>
        <v>musta</v>
      </c>
      <c r="BO1094" s="39"/>
      <c r="BP1094" s="115" t="s">
        <v>10</v>
      </c>
      <c r="BQ1094" s="30"/>
      <c r="BS1094" s="5"/>
      <c r="BU1094" s="37"/>
      <c r="BV1094" s="30" t="s">
        <v>10</v>
      </c>
      <c r="BX1094" t="str">
        <f>IF(E1094=1,VLOOKUP(D1094,'2015'!$F$12:$AX$1887,43,FALSE),"-")</f>
        <v>punainen</v>
      </c>
      <c r="BY1094" t="str">
        <f>IF(E1094=1,VLOOKUP(D1094,'2015'!$F$12:$AX$1887,44,FALSE),"-")</f>
        <v>musta</v>
      </c>
      <c r="BZ1094" t="str">
        <f>IF(E1094=1,VLOOKUP(D1094,'2015'!$F$12:$AX$1887,45,FALSE),"-")</f>
        <v>musta</v>
      </c>
      <c r="CA1094" s="31">
        <f t="shared" si="270"/>
        <v>11</v>
      </c>
      <c r="CB1094" s="31">
        <f t="shared" si="271"/>
        <v>10</v>
      </c>
      <c r="CC1094" s="31">
        <f t="shared" si="272"/>
        <v>1</v>
      </c>
      <c r="CD1094" s="31">
        <f t="shared" si="273"/>
        <v>0</v>
      </c>
      <c r="CE1094" s="31">
        <f t="shared" si="274"/>
        <v>0</v>
      </c>
      <c r="CO1094" s="2" t="s">
        <v>35</v>
      </c>
      <c r="CP1094" s="2" t="s">
        <v>35</v>
      </c>
    </row>
    <row r="1095" spans="1:94" ht="15.75" thickBot="1" x14ac:dyDescent="0.3">
      <c r="A1095" s="50"/>
      <c r="B1095" s="50"/>
      <c r="C1095" s="50" t="str">
        <f t="shared" si="268"/>
        <v>11213_1_3534</v>
      </c>
      <c r="D1095" s="51" t="str">
        <f t="shared" si="269"/>
        <v>11213_1</v>
      </c>
      <c r="E1095" s="224">
        <f>IFERROR(VLOOKUP(C1095,'2015'!$C$12:$D$1887,2,FALSE),0)</f>
        <v>1</v>
      </c>
      <c r="F1095" s="51">
        <f>IFERROR(K1095-IFERROR(VLOOKUP(D1095,'2015'!$F$12:$I$1887,4,FALSE),"ei löydy"),"ei löydy")</f>
        <v>0</v>
      </c>
      <c r="G1095" s="224">
        <f>IFERROR(VLOOKUP(Työfile_2024!C1095,Liikennemalli!$D$6:$G$1921,4,FALSE),0)</f>
        <v>1</v>
      </c>
      <c r="H1095" s="225">
        <f>K1095-IFERROR(VLOOKUP(Työfile_2024!D1095,Liikennemalli!$C$6:$H$1921,6,FALSE),"ei löydy")</f>
        <v>0</v>
      </c>
      <c r="I1095" s="80">
        <v>11213</v>
      </c>
      <c r="J1095" s="52">
        <v>1</v>
      </c>
      <c r="K1095" s="52">
        <v>3534</v>
      </c>
      <c r="L1095" s="53"/>
      <c r="M1095" s="54"/>
      <c r="N1095" s="54"/>
      <c r="O1095" s="54"/>
      <c r="P1095" s="54"/>
      <c r="Q1095" s="55"/>
      <c r="R1095" s="55"/>
      <c r="S1095" s="55"/>
      <c r="T1095" s="55"/>
      <c r="U1095" s="52"/>
      <c r="V1095" s="56">
        <v>328</v>
      </c>
      <c r="W1095" s="56">
        <v>16</v>
      </c>
      <c r="X1095" s="56">
        <v>356</v>
      </c>
      <c r="Y1095" s="56">
        <f>VLOOKUP(D1095,Liikennemalli24!$D$2:$F$1804,2,FALSE)</f>
        <v>84</v>
      </c>
      <c r="Z1095" s="57">
        <f>VLOOKUP(D1095,Liikennemalli24!$D$2:$F$1804,3,FALSE)</f>
        <v>0.27300000000000002</v>
      </c>
      <c r="AA1095" s="178">
        <f>IF(G1095=1,VLOOKUP(C1095,Liikennemalli!$D$6:$H$1921,2,FALSE),"-")</f>
        <v>440</v>
      </c>
      <c r="AB1095" s="197">
        <f>IF(G1095=1,VLOOKUP(C1095,Liikennemalli!$D$6:$H$1921,3,FALSE),"-")</f>
        <v>0.628571428571428</v>
      </c>
      <c r="AC1095" s="134">
        <f>IF(E1095=1,VLOOKUP(Työfile_2024!D1095,'2015'!$F$12:$X$1887,18,FALSE),"-")</f>
        <v>212</v>
      </c>
      <c r="AD1095" s="127">
        <f>IF(E1095=1,VLOOKUP(Työfile_2024!D1095,'2015'!$F$12:$X$1887,19,FALSE),"-")</f>
        <v>0.74</v>
      </c>
      <c r="AI1095" s="127">
        <f>IF(E1095=1,VLOOKUP(Työfile_2024!D1095,'2015'!$F$12:$AB$1887,20,FALSE),"-")</f>
        <v>0</v>
      </c>
      <c r="AJ1095" s="127">
        <f>IF(E1095=1,VLOOKUP(Työfile_2024!D1095,'2015'!$F$12:$AB$1887,21,FALSE),"-")</f>
        <v>0</v>
      </c>
      <c r="AK1095" s="127">
        <f>IF(E1095=1,VLOOKUP(Työfile_2024!D1095,'2015'!$F$12:$AB$1887,22,FALSE),"-")</f>
        <v>0</v>
      </c>
      <c r="AL1095" s="127">
        <f>IF(E1095=1,VLOOKUP(Työfile_2024!D1095,'2015'!$F$12:$AB$1887,23,FALSE),"-")</f>
        <v>0</v>
      </c>
      <c r="AM1095" s="56">
        <f>VLOOKUP(Työfile_2024!D1095,Tmatkat_20km_tarkasteltava_verk!$C$2:$D$1804,2,FALSE)</f>
        <v>232</v>
      </c>
      <c r="AN1095" s="148">
        <f t="shared" si="266"/>
        <v>0.70731707317073167</v>
      </c>
      <c r="AO1095" s="178">
        <f>IF(E1095=1,VLOOKUP(Työfile_2024!D1095,'2015'!$F$12:$AC$1887,24,FALSE),"-")</f>
        <v>38</v>
      </c>
      <c r="AP1095" s="52">
        <f>VLOOKUP(D1095,Tarkasteltava_verkko_2024_harva!$E$2:$I$1804,5,FALSE)</f>
        <v>0</v>
      </c>
      <c r="AQ1095" s="52">
        <f>VLOOKUP(D1095,Tarkasteltava_verkko_2024_harva!$E$2:$I$1804,4,FALSE)</f>
        <v>0</v>
      </c>
      <c r="AR1095" s="148">
        <v>0</v>
      </c>
      <c r="AS1095" s="170" t="str">
        <f>IFERROR(VLOOKUP(C1095,'2015'!$C$12:$AG$1887,30,FALSE),"-")</f>
        <v/>
      </c>
      <c r="AT1095" s="148">
        <v>0</v>
      </c>
      <c r="AU1095" s="170">
        <f>IFERROR(VLOOKUP(C1095,'2015'!$C$12:$AG$1887,31,FALSE),"-")</f>
        <v>0</v>
      </c>
      <c r="AV1095" s="106"/>
      <c r="AW1095" s="63">
        <f>IFERROR(VLOOKUP(C1095,Merkittävyysluokitus!$A$2:$J$1705,10,FALSE),"-")</f>
        <v>3</v>
      </c>
      <c r="AX1095" s="175">
        <f>IFERROR(VLOOKUP(C1095,Merkittävyysluokitus!$A$2:$J$1705,6,FALSE),"-")</f>
        <v>5.770374429223744</v>
      </c>
      <c r="AY1095" s="175">
        <f>IFERROR(VLOOKUP(C1095,Merkittävyysluokitus!$A$2:$J$1705,7,FALSE),"-")</f>
        <v>1.8140000000000001</v>
      </c>
      <c r="AZ1095" s="175">
        <f>IFERROR(VLOOKUP(C1095,Merkittävyysluokitus!$A$2:$J$1705,8,FALSE),"-")</f>
        <v>2.9563744292237439</v>
      </c>
      <c r="BA1095" s="175">
        <f>IFERROR(VLOOKUP(C1095,Merkittävyysluokitus!$A$2:$J$1705,9,FALSE),"-")</f>
        <v>1</v>
      </c>
      <c r="BB1095" s="203"/>
      <c r="BC1095" s="203" t="str">
        <f t="shared" si="267"/>
        <v/>
      </c>
      <c r="BD1095" s="39" t="str">
        <f t="shared" si="275"/>
        <v>musta</v>
      </c>
      <c r="BE1095" s="68" t="str">
        <f t="shared" si="262"/>
        <v>musta</v>
      </c>
      <c r="BF1095" s="68" t="str">
        <f t="shared" si="263"/>
        <v>musta</v>
      </c>
      <c r="BG1095" s="68" t="str">
        <f t="shared" si="264"/>
        <v>musta</v>
      </c>
      <c r="BH1095" s="208" t="str">
        <f t="shared" si="265"/>
        <v>musta</v>
      </c>
      <c r="BI1095" s="39"/>
      <c r="BJ1095" s="39" t="str">
        <f>IF(F1095="ei löydy","uusi tie",IF(E1095=0,"tieosoite muuttunut",IF(E1095=1,VLOOKUP(D1095,'2015'!$F$12:$AL$1887,31,FALSE),"-")))</f>
        <v>musta</v>
      </c>
      <c r="BK1095" s="67" t="str">
        <f>IF(E1095=1,VLOOKUP(D1095,'2015'!$F$12:$AL$1887,32,FALSE),"-")</f>
        <v>musta</v>
      </c>
      <c r="BL1095" s="39" t="str">
        <f>IF(F1095="ei löydy","uusi tie",IF(E1095=0,"tieosoite muuttunut",IF(E1095=1,VLOOKUP(D1095,'2015'!$F$12:$AL$1887,33,FALSE),"-")))</f>
        <v>musta</v>
      </c>
      <c r="BM1095" s="39"/>
      <c r="BN1095" s="217" t="str">
        <f>VLOOKUP(D1095,'2015'!$F$12:$AL$1887,33,FALSE)</f>
        <v>musta</v>
      </c>
      <c r="BO1095" s="39"/>
      <c r="BP1095" s="115" t="s">
        <v>10</v>
      </c>
      <c r="BQ1095" s="30"/>
      <c r="BS1095" s="5"/>
      <c r="BU1095" s="37"/>
      <c r="BV1095" s="30" t="s">
        <v>10</v>
      </c>
      <c r="BX1095" t="str">
        <f>IF(E1095=1,VLOOKUP(D1095,'2015'!$F$12:$AX$1887,43,FALSE),"-")</f>
        <v>musta</v>
      </c>
      <c r="BY1095" t="str">
        <f>IF(E1095=1,VLOOKUP(D1095,'2015'!$F$12:$AX$1887,44,FALSE),"-")</f>
        <v>musta</v>
      </c>
      <c r="BZ1095" t="str">
        <f>IF(E1095=1,VLOOKUP(D1095,'2015'!$F$12:$AX$1887,45,FALSE),"-")</f>
        <v>musta</v>
      </c>
      <c r="CA1095" s="31">
        <f t="shared" si="270"/>
        <v>11</v>
      </c>
      <c r="CB1095" s="31">
        <f t="shared" si="271"/>
        <v>10</v>
      </c>
      <c r="CC1095" s="31">
        <f t="shared" si="272"/>
        <v>0</v>
      </c>
      <c r="CD1095" s="31">
        <f t="shared" si="273"/>
        <v>1</v>
      </c>
      <c r="CE1095" s="31">
        <f t="shared" si="274"/>
        <v>0</v>
      </c>
      <c r="CO1095" s="2" t="s">
        <v>35</v>
      </c>
      <c r="CP1095" s="2" t="s">
        <v>35</v>
      </c>
    </row>
    <row r="1096" spans="1:94" ht="15.75" thickBot="1" x14ac:dyDescent="0.3">
      <c r="A1096" s="50"/>
      <c r="B1096" s="50"/>
      <c r="C1096" s="50" t="str">
        <f t="shared" si="268"/>
        <v>11219_1_5615</v>
      </c>
      <c r="D1096" s="51" t="str">
        <f t="shared" si="269"/>
        <v>11219_1</v>
      </c>
      <c r="E1096" s="224">
        <f>IFERROR(VLOOKUP(C1096,'2015'!$C$12:$D$1887,2,FALSE),0)</f>
        <v>1</v>
      </c>
      <c r="F1096" s="51">
        <f>IFERROR(K1096-IFERROR(VLOOKUP(D1096,'2015'!$F$12:$I$1887,4,FALSE),"ei löydy"),"ei löydy")</f>
        <v>0</v>
      </c>
      <c r="G1096" s="224">
        <f>IFERROR(VLOOKUP(Työfile_2024!C1096,Liikennemalli!$D$6:$G$1921,4,FALSE),0)</f>
        <v>0</v>
      </c>
      <c r="H1096" s="225">
        <f>K1096-IFERROR(VLOOKUP(Työfile_2024!D1096,Liikennemalli!$C$6:$H$1921,6,FALSE),"ei löydy")</f>
        <v>-2820</v>
      </c>
      <c r="I1096" s="80">
        <v>11219</v>
      </c>
      <c r="J1096" s="52">
        <v>1</v>
      </c>
      <c r="K1096" s="52">
        <v>5615</v>
      </c>
      <c r="L1096" s="53"/>
      <c r="M1096" s="54"/>
      <c r="N1096" s="54"/>
      <c r="O1096" s="54"/>
      <c r="P1096" s="54"/>
      <c r="Q1096" s="55"/>
      <c r="R1096" s="55"/>
      <c r="S1096" s="55"/>
      <c r="T1096" s="55"/>
      <c r="U1096" s="52"/>
      <c r="V1096" s="56">
        <v>470</v>
      </c>
      <c r="W1096" s="56">
        <v>20</v>
      </c>
      <c r="X1096" s="56">
        <v>460</v>
      </c>
      <c r="Y1096" s="56">
        <f>VLOOKUP(D1096,Liikennemalli24!$D$2:$F$1804,2,FALSE)</f>
        <v>128</v>
      </c>
      <c r="Z1096" s="57">
        <f>VLOOKUP(D1096,Liikennemalli24!$D$2:$F$1804,3,FALSE)</f>
        <v>0.28199999999999997</v>
      </c>
      <c r="AA1096" s="178" t="str">
        <f>IF(G1096=1,VLOOKUP(C1096,Liikennemalli!$D$6:$H$1921,2,FALSE),"-")</f>
        <v>-</v>
      </c>
      <c r="AB1096" s="197" t="str">
        <f>IF(G1096=1,VLOOKUP(C1096,Liikennemalli!$D$6:$H$1921,3,FALSE),"-")</f>
        <v>-</v>
      </c>
      <c r="AC1096" s="134">
        <f>IF(E1096=1,VLOOKUP(Työfile_2024!D1096,'2015'!$F$12:$X$1887,18,FALSE),"-")</f>
        <v>162</v>
      </c>
      <c r="AD1096" s="127">
        <f>IF(E1096=1,VLOOKUP(Työfile_2024!D1096,'2015'!$F$12:$X$1887,19,FALSE),"-")</f>
        <v>0.28000000000000003</v>
      </c>
      <c r="AI1096" s="127">
        <f>IF(E1096=1,VLOOKUP(Työfile_2024!D1096,'2015'!$F$12:$AB$1887,20,FALSE),"-")</f>
        <v>0</v>
      </c>
      <c r="AJ1096" s="127">
        <f>IF(E1096=1,VLOOKUP(Työfile_2024!D1096,'2015'!$F$12:$AB$1887,21,FALSE),"-")</f>
        <v>0</v>
      </c>
      <c r="AK1096" s="127">
        <f>IF(E1096=1,VLOOKUP(Työfile_2024!D1096,'2015'!$F$12:$AB$1887,22,FALSE),"-")</f>
        <v>0</v>
      </c>
      <c r="AL1096" s="127">
        <f>IF(E1096=1,VLOOKUP(Työfile_2024!D1096,'2015'!$F$12:$AB$1887,23,FALSE),"-")</f>
        <v>0</v>
      </c>
      <c r="AM1096" s="56">
        <f>VLOOKUP(Työfile_2024!D1096,Tmatkat_20km_tarkasteltava_verk!$C$2:$D$1804,2,FALSE)</f>
        <v>26</v>
      </c>
      <c r="AN1096" s="148">
        <f t="shared" si="266"/>
        <v>5.5319148936170209E-2</v>
      </c>
      <c r="AO1096" s="178">
        <f>IF(E1096=1,VLOOKUP(Työfile_2024!D1096,'2015'!$F$12:$AC$1887,24,FALSE),"-")</f>
        <v>491</v>
      </c>
      <c r="AP1096" s="52">
        <f>VLOOKUP(D1096,Tarkasteltava_verkko_2024_harva!$E$2:$I$1804,5,FALSE)</f>
        <v>0</v>
      </c>
      <c r="AQ1096" s="52">
        <f>VLOOKUP(D1096,Tarkasteltava_verkko_2024_harva!$E$2:$I$1804,4,FALSE)</f>
        <v>0</v>
      </c>
      <c r="AR1096" s="148">
        <v>8.9047195013357077E-4</v>
      </c>
      <c r="AS1096" s="170" t="str">
        <f>IFERROR(VLOOKUP(C1096,'2015'!$C$12:$AG$1887,30,FALSE),"-")</f>
        <v/>
      </c>
      <c r="AT1096" s="148">
        <v>0.23294746215494211</v>
      </c>
      <c r="AU1096" s="170">
        <f>IFERROR(VLOOKUP(C1096,'2015'!$C$12:$AG$1887,31,FALSE),"-")</f>
        <v>0</v>
      </c>
      <c r="AV1096" s="106"/>
      <c r="AW1096" s="63">
        <f>IFERROR(VLOOKUP(C1096,Merkittävyysluokitus!$A$2:$J$1705,10,FALSE),"-")</f>
        <v>3</v>
      </c>
      <c r="AX1096" s="175">
        <f>IFERROR(VLOOKUP(C1096,Merkittävyysluokitus!$A$2:$J$1705,6,FALSE),"-")</f>
        <v>4.2677473363774725</v>
      </c>
      <c r="AY1096" s="175">
        <f>IFERROR(VLOOKUP(C1096,Merkittävyysluokitus!$A$2:$J$1705,7,FALSE),"-")</f>
        <v>1.6099999999999997</v>
      </c>
      <c r="AZ1096" s="175">
        <f>IFERROR(VLOOKUP(C1096,Merkittävyysluokitus!$A$2:$J$1705,8,FALSE),"-")</f>
        <v>1.32441400304414</v>
      </c>
      <c r="BA1096" s="175">
        <f>IFERROR(VLOOKUP(C1096,Merkittävyysluokitus!$A$2:$J$1705,9,FALSE),"-")</f>
        <v>1.3333333333333333</v>
      </c>
      <c r="BB1096" s="203"/>
      <c r="BC1096" s="203" t="str">
        <f t="shared" si="267"/>
        <v/>
      </c>
      <c r="BD1096" s="39" t="str">
        <f t="shared" si="275"/>
        <v>musta</v>
      </c>
      <c r="BE1096" s="68" t="str">
        <f t="shared" si="262"/>
        <v>musta</v>
      </c>
      <c r="BF1096" s="68" t="str">
        <f t="shared" si="263"/>
        <v>musta</v>
      </c>
      <c r="BG1096" s="68" t="str">
        <f t="shared" si="264"/>
        <v>musta</v>
      </c>
      <c r="BH1096" s="208" t="str">
        <f t="shared" si="265"/>
        <v>musta</v>
      </c>
      <c r="BI1096" s="39"/>
      <c r="BJ1096" s="39" t="str">
        <f>IF(F1096="ei löydy","uusi tie",IF(E1096=0,"tieosoite muuttunut",IF(E1096=1,VLOOKUP(D1096,'2015'!$F$12:$AL$1887,31,FALSE),"-")))</f>
        <v>musta</v>
      </c>
      <c r="BK1096" s="67" t="str">
        <f>IF(E1096=1,VLOOKUP(D1096,'2015'!$F$12:$AL$1887,32,FALSE),"-")</f>
        <v>musta</v>
      </c>
      <c r="BL1096" s="39" t="str">
        <f>IF(F1096="ei löydy","uusi tie",IF(E1096=0,"tieosoite muuttunut",IF(E1096=1,VLOOKUP(D1096,'2015'!$F$12:$AL$1887,33,FALSE),"-")))</f>
        <v>musta</v>
      </c>
      <c r="BM1096" s="39"/>
      <c r="BN1096" s="217" t="str">
        <f>VLOOKUP(D1096,'2015'!$F$12:$AL$1887,33,FALSE)</f>
        <v>musta</v>
      </c>
      <c r="BO1096" s="39"/>
      <c r="BP1096" s="115" t="s">
        <v>10</v>
      </c>
      <c r="BQ1096" s="30"/>
      <c r="BS1096" s="5"/>
      <c r="BU1096" s="37"/>
      <c r="BV1096" s="30" t="s">
        <v>10</v>
      </c>
      <c r="BX1096" t="str">
        <f>IF(E1096=1,VLOOKUP(D1096,'2015'!$F$12:$AX$1887,43,FALSE),"-")</f>
        <v>musta</v>
      </c>
      <c r="BY1096" t="str">
        <f>IF(E1096=1,VLOOKUP(D1096,'2015'!$F$12:$AX$1887,44,FALSE),"-")</f>
        <v>musta</v>
      </c>
      <c r="BZ1096" t="str">
        <f>IF(E1096=1,VLOOKUP(D1096,'2015'!$F$12:$AX$1887,45,FALSE),"-")</f>
        <v>musta</v>
      </c>
      <c r="CA1096" s="31">
        <f t="shared" si="270"/>
        <v>0</v>
      </c>
      <c r="CB1096" s="31">
        <f t="shared" si="271"/>
        <v>0</v>
      </c>
      <c r="CC1096" s="31">
        <f t="shared" si="272"/>
        <v>0</v>
      </c>
      <c r="CD1096" s="31">
        <f t="shared" si="273"/>
        <v>0</v>
      </c>
      <c r="CE1096" s="31">
        <f t="shared" si="274"/>
        <v>0</v>
      </c>
      <c r="CO1096" s="2" t="s">
        <v>35</v>
      </c>
      <c r="CP1096" s="2" t="s">
        <v>35</v>
      </c>
    </row>
    <row r="1097" spans="1:94" ht="15.75" thickBot="1" x14ac:dyDescent="0.3">
      <c r="A1097" s="50"/>
      <c r="B1097" s="50"/>
      <c r="C1097" s="50" t="str">
        <f t="shared" si="268"/>
        <v>11221_1_2467</v>
      </c>
      <c r="D1097" s="51" t="str">
        <f t="shared" si="269"/>
        <v>11221_1</v>
      </c>
      <c r="E1097" s="224">
        <f>IFERROR(VLOOKUP(C1097,'2015'!$C$12:$D$1887,2,FALSE),0)</f>
        <v>1</v>
      </c>
      <c r="F1097" s="51">
        <f>IFERROR(K1097-IFERROR(VLOOKUP(D1097,'2015'!$F$12:$I$1887,4,FALSE),"ei löydy"),"ei löydy")</f>
        <v>0</v>
      </c>
      <c r="G1097" s="224">
        <f>IFERROR(VLOOKUP(Työfile_2024!C1097,Liikennemalli!$D$6:$G$1921,4,FALSE),0)</f>
        <v>0</v>
      </c>
      <c r="H1097" s="225">
        <f>K1097-IFERROR(VLOOKUP(Työfile_2024!D1097,Liikennemalli!$C$6:$H$1921,6,FALSE),"ei löydy")</f>
        <v>-778</v>
      </c>
      <c r="I1097" s="80">
        <v>11221</v>
      </c>
      <c r="J1097" s="52">
        <v>1</v>
      </c>
      <c r="K1097" s="52">
        <v>2467</v>
      </c>
      <c r="L1097" s="53"/>
      <c r="M1097" s="54"/>
      <c r="N1097" s="54"/>
      <c r="O1097" s="54"/>
      <c r="P1097" s="54"/>
      <c r="Q1097" s="55"/>
      <c r="R1097" s="55"/>
      <c r="S1097" s="55"/>
      <c r="T1097" s="55"/>
      <c r="U1097" s="52"/>
      <c r="V1097" s="56">
        <v>449.38629914876367</v>
      </c>
      <c r="W1097" s="56">
        <v>9.6509931090393195</v>
      </c>
      <c r="X1097" s="56">
        <v>467.99027158492095</v>
      </c>
      <c r="Y1097" s="56">
        <f>VLOOKUP(D1097,Liikennemalli24!$D$2:$F$1804,2,FALSE)</f>
        <v>233</v>
      </c>
      <c r="Z1097" s="57">
        <f>VLOOKUP(D1097,Liikennemalli24!$D$2:$F$1804,3,FALSE)</f>
        <v>0.184</v>
      </c>
      <c r="AA1097" s="178" t="str">
        <f>IF(G1097=1,VLOOKUP(C1097,Liikennemalli!$D$6:$H$1921,2,FALSE),"-")</f>
        <v>-</v>
      </c>
      <c r="AB1097" s="197" t="str">
        <f>IF(G1097=1,VLOOKUP(C1097,Liikennemalli!$D$6:$H$1921,3,FALSE),"-")</f>
        <v>-</v>
      </c>
      <c r="AC1097" s="134">
        <f>IF(E1097=1,VLOOKUP(Työfile_2024!D1097,'2015'!$F$12:$X$1887,18,FALSE),"-")</f>
        <v>62</v>
      </c>
      <c r="AD1097" s="127">
        <f>IF(E1097=1,VLOOKUP(Työfile_2024!D1097,'2015'!$F$12:$X$1887,19,FALSE),"-")</f>
        <v>0.37</v>
      </c>
      <c r="AI1097" s="127">
        <f>IF(E1097=1,VLOOKUP(Työfile_2024!D1097,'2015'!$F$12:$AB$1887,20,FALSE),"-")</f>
        <v>0</v>
      </c>
      <c r="AJ1097" s="127">
        <f>IF(E1097=1,VLOOKUP(Työfile_2024!D1097,'2015'!$F$12:$AB$1887,21,FALSE),"-")</f>
        <v>0</v>
      </c>
      <c r="AK1097" s="127">
        <f>IF(E1097=1,VLOOKUP(Työfile_2024!D1097,'2015'!$F$12:$AB$1887,22,FALSE),"-")</f>
        <v>0</v>
      </c>
      <c r="AL1097" s="127">
        <f>IF(E1097=1,VLOOKUP(Työfile_2024!D1097,'2015'!$F$12:$AB$1887,23,FALSE),"-")</f>
        <v>0</v>
      </c>
      <c r="AM1097" s="56">
        <f>VLOOKUP(Työfile_2024!D1097,Tmatkat_20km_tarkasteltava_verk!$C$2:$D$1804,2,FALSE)</f>
        <v>109</v>
      </c>
      <c r="AN1097" s="148">
        <f t="shared" si="266"/>
        <v>0.24255301108749852</v>
      </c>
      <c r="AO1097" s="178">
        <f>IF(E1097=1,VLOOKUP(Työfile_2024!D1097,'2015'!$F$12:$AC$1887,24,FALSE),"-")</f>
        <v>141</v>
      </c>
      <c r="AP1097" s="52">
        <f>VLOOKUP(D1097,Tarkasteltava_verkko_2024_harva!$E$2:$I$1804,5,FALSE)</f>
        <v>0</v>
      </c>
      <c r="AQ1097" s="52">
        <f>VLOOKUP(D1097,Tarkasteltava_verkko_2024_harva!$E$2:$I$1804,4,FALSE)</f>
        <v>0</v>
      </c>
      <c r="AR1097" s="148">
        <v>0.46047831374138631</v>
      </c>
      <c r="AS1097" s="170" t="str">
        <f>IFERROR(VLOOKUP(C1097,'2015'!$C$12:$AG$1887,30,FALSE),"-")</f>
        <v/>
      </c>
      <c r="AT1097" s="148">
        <v>0.99635184434535873</v>
      </c>
      <c r="AU1097" s="170" t="str">
        <f>IFERROR(VLOOKUP(C1097,'2015'!$C$12:$AG$1887,31,FALSE),"-")</f>
        <v>Kyllä</v>
      </c>
      <c r="AV1097" s="106"/>
      <c r="AW1097" s="63">
        <f>IFERROR(VLOOKUP(C1097,Merkittävyysluokitus!$A$2:$J$1705,10,FALSE),"-")</f>
        <v>3</v>
      </c>
      <c r="AX1097" s="175">
        <f>IFERROR(VLOOKUP(C1097,Merkittävyysluokitus!$A$2:$J$1705,6,FALSE),"-")</f>
        <v>4.7304888800044909</v>
      </c>
      <c r="AY1097" s="175">
        <f>IFERROR(VLOOKUP(C1097,Merkittävyysluokitus!$A$2:$J$1705,7,FALSE),"-")</f>
        <v>1.9881588974462909</v>
      </c>
      <c r="AZ1097" s="175">
        <f>IFERROR(VLOOKUP(C1097,Merkittävyysluokitus!$A$2:$J$1705,8,FALSE),"-")</f>
        <v>1.4089966492248671</v>
      </c>
      <c r="BA1097" s="175">
        <f>IFERROR(VLOOKUP(C1097,Merkittävyysluokitus!$A$2:$J$1705,9,FALSE),"-")</f>
        <v>1.3333333333333333</v>
      </c>
      <c r="BB1097" s="203"/>
      <c r="BC1097" s="203" t="str">
        <f t="shared" si="267"/>
        <v/>
      </c>
      <c r="BD1097" s="39" t="str">
        <f t="shared" si="275"/>
        <v>musta</v>
      </c>
      <c r="BE1097" s="68" t="str">
        <f t="shared" si="262"/>
        <v>musta</v>
      </c>
      <c r="BF1097" s="68" t="str">
        <f t="shared" si="263"/>
        <v>musta</v>
      </c>
      <c r="BG1097" s="68" t="str">
        <f t="shared" si="264"/>
        <v>musta</v>
      </c>
      <c r="BH1097" s="208" t="str">
        <f t="shared" si="265"/>
        <v>musta</v>
      </c>
      <c r="BI1097" s="39"/>
      <c r="BJ1097" s="39" t="str">
        <f>IF(F1097="ei löydy","uusi tie",IF(E1097=0,"tieosoite muuttunut",IF(E1097=1,VLOOKUP(D1097,'2015'!$F$12:$AL$1887,31,FALSE),"-")))</f>
        <v>musta</v>
      </c>
      <c r="BK1097" s="67" t="str">
        <f>IF(E1097=1,VLOOKUP(D1097,'2015'!$F$12:$AL$1887,32,FALSE),"-")</f>
        <v>musta</v>
      </c>
      <c r="BL1097" s="39" t="str">
        <f>IF(F1097="ei löydy","uusi tie",IF(E1097=0,"tieosoite muuttunut",IF(E1097=1,VLOOKUP(D1097,'2015'!$F$12:$AL$1887,33,FALSE),"-")))</f>
        <v>musta</v>
      </c>
      <c r="BM1097" s="39"/>
      <c r="BN1097" s="217" t="str">
        <f>VLOOKUP(D1097,'2015'!$F$12:$AL$1887,33,FALSE)</f>
        <v>musta</v>
      </c>
      <c r="BO1097" s="39"/>
      <c r="BP1097" s="115" t="s">
        <v>10</v>
      </c>
      <c r="BQ1097" s="30"/>
      <c r="BS1097" s="5"/>
      <c r="BU1097" s="37"/>
      <c r="BV1097" s="30" t="s">
        <v>10</v>
      </c>
      <c r="BX1097" t="str">
        <f>IF(E1097=1,VLOOKUP(D1097,'2015'!$F$12:$AX$1887,43,FALSE),"-")</f>
        <v>musta</v>
      </c>
      <c r="BY1097" t="str">
        <f>IF(E1097=1,VLOOKUP(D1097,'2015'!$F$12:$AX$1887,44,FALSE),"-")</f>
        <v>musta</v>
      </c>
      <c r="BZ1097" t="str">
        <f>IF(E1097=1,VLOOKUP(D1097,'2015'!$F$12:$AX$1887,45,FALSE),"-")</f>
        <v>musta</v>
      </c>
      <c r="CA1097" s="31">
        <f t="shared" si="270"/>
        <v>1</v>
      </c>
      <c r="CB1097" s="31">
        <f t="shared" si="271"/>
        <v>0</v>
      </c>
      <c r="CC1097" s="31">
        <f t="shared" si="272"/>
        <v>0</v>
      </c>
      <c r="CD1097" s="31">
        <f t="shared" si="273"/>
        <v>1</v>
      </c>
      <c r="CE1097" s="31">
        <f t="shared" si="274"/>
        <v>0</v>
      </c>
      <c r="CO1097" s="2" t="s">
        <v>35</v>
      </c>
      <c r="CP1097" s="2" t="s">
        <v>35</v>
      </c>
    </row>
    <row r="1098" spans="1:94" ht="15.75" thickBot="1" x14ac:dyDescent="0.3">
      <c r="A1098" s="50"/>
      <c r="B1098" s="50"/>
      <c r="C1098" s="50" t="str">
        <f t="shared" si="268"/>
        <v>11223_1_4770</v>
      </c>
      <c r="D1098" s="51" t="str">
        <f t="shared" si="269"/>
        <v>11223_1</v>
      </c>
      <c r="E1098" s="224">
        <f>IFERROR(VLOOKUP(C1098,'2015'!$C$12:$D$1887,2,FALSE),0)</f>
        <v>1</v>
      </c>
      <c r="F1098" s="51">
        <f>IFERROR(K1098-IFERROR(VLOOKUP(D1098,'2015'!$F$12:$I$1887,4,FALSE),"ei löydy"),"ei löydy")</f>
        <v>0</v>
      </c>
      <c r="G1098" s="224">
        <f>IFERROR(VLOOKUP(Työfile_2024!C1098,Liikennemalli!$D$6:$G$1921,4,FALSE),0)</f>
        <v>1</v>
      </c>
      <c r="H1098" s="225">
        <f>K1098-IFERROR(VLOOKUP(Työfile_2024!D1098,Liikennemalli!$C$6:$H$1921,6,FALSE),"ei löydy")</f>
        <v>0</v>
      </c>
      <c r="I1098" s="80">
        <v>11223</v>
      </c>
      <c r="J1098" s="52">
        <v>1</v>
      </c>
      <c r="K1098" s="52">
        <v>4770</v>
      </c>
      <c r="L1098" s="53"/>
      <c r="M1098" s="54"/>
      <c r="N1098" s="54"/>
      <c r="O1098" s="54"/>
      <c r="P1098" s="54"/>
      <c r="Q1098" s="55"/>
      <c r="R1098" s="55"/>
      <c r="S1098" s="55"/>
      <c r="T1098" s="55"/>
      <c r="U1098" s="52"/>
      <c r="V1098" s="56">
        <v>81</v>
      </c>
      <c r="W1098" s="56">
        <v>6</v>
      </c>
      <c r="X1098" s="56">
        <v>80</v>
      </c>
      <c r="Y1098" s="56">
        <f>VLOOKUP(D1098,Liikennemalli24!$D$2:$F$1804,2,FALSE)</f>
        <v>0</v>
      </c>
      <c r="Z1098" s="57">
        <f>VLOOKUP(D1098,Liikennemalli24!$D$2:$F$1804,3,FALSE)</f>
        <v>0</v>
      </c>
      <c r="AA1098" s="178">
        <f>IF(G1098=1,VLOOKUP(C1098,Liikennemalli!$D$6:$H$1921,2,FALSE),"-")</f>
        <v>0</v>
      </c>
      <c r="AB1098" s="197">
        <f>IF(G1098=1,VLOOKUP(C1098,Liikennemalli!$D$6:$H$1921,3,FALSE),"-")</f>
        <v>0</v>
      </c>
      <c r="AC1098" s="134">
        <f>IF(E1098=1,VLOOKUP(Työfile_2024!D1098,'2015'!$F$12:$X$1887,18,FALSE),"-")</f>
        <v>23</v>
      </c>
      <c r="AD1098" s="127">
        <f>IF(E1098=1,VLOOKUP(Työfile_2024!D1098,'2015'!$F$12:$X$1887,19,FALSE),"-")</f>
        <v>0.53</v>
      </c>
      <c r="AI1098" s="127">
        <f>IF(E1098=1,VLOOKUP(Työfile_2024!D1098,'2015'!$F$12:$AB$1887,20,FALSE),"-")</f>
        <v>0</v>
      </c>
      <c r="AJ1098" s="127">
        <f>IF(E1098=1,VLOOKUP(Työfile_2024!D1098,'2015'!$F$12:$AB$1887,21,FALSE),"-")</f>
        <v>0</v>
      </c>
      <c r="AK1098" s="127">
        <f>IF(E1098=1,VLOOKUP(Työfile_2024!D1098,'2015'!$F$12:$AB$1887,22,FALSE),"-")</f>
        <v>0</v>
      </c>
      <c r="AL1098" s="127">
        <f>IF(E1098=1,VLOOKUP(Työfile_2024!D1098,'2015'!$F$12:$AB$1887,23,FALSE),"-")</f>
        <v>0</v>
      </c>
      <c r="AM1098" s="56">
        <f>VLOOKUP(Työfile_2024!D1098,Tmatkat_20km_tarkasteltava_verk!$C$2:$D$1804,2,FALSE)</f>
        <v>6</v>
      </c>
      <c r="AN1098" s="148">
        <f t="shared" si="266"/>
        <v>7.407407407407407E-2</v>
      </c>
      <c r="AO1098" s="178">
        <f>IF(E1098=1,VLOOKUP(Työfile_2024!D1098,'2015'!$F$12:$AC$1887,24,FALSE),"-")</f>
        <v>17</v>
      </c>
      <c r="AP1098" s="52">
        <f>VLOOKUP(D1098,Tarkasteltava_verkko_2024_harva!$E$2:$I$1804,5,FALSE)</f>
        <v>0</v>
      </c>
      <c r="AQ1098" s="52">
        <f>VLOOKUP(D1098,Tarkasteltava_verkko_2024_harva!$E$2:$I$1804,4,FALSE)</f>
        <v>0</v>
      </c>
      <c r="AR1098" s="148">
        <v>0</v>
      </c>
      <c r="AS1098" s="170" t="str">
        <f>IFERROR(VLOOKUP(C1098,'2015'!$C$12:$AG$1887,30,FALSE),"-")</f>
        <v/>
      </c>
      <c r="AT1098" s="148">
        <v>0</v>
      </c>
      <c r="AU1098" s="170">
        <f>IFERROR(VLOOKUP(C1098,'2015'!$C$12:$AG$1887,31,FALSE),"-")</f>
        <v>0</v>
      </c>
      <c r="AV1098" s="106"/>
      <c r="AW1098" s="63">
        <f>IFERROR(VLOOKUP(C1098,Merkittävyysluokitus!$A$2:$J$1705,10,FALSE),"-")</f>
        <v>4</v>
      </c>
      <c r="AX1098" s="175">
        <f>IFERROR(VLOOKUP(C1098,Merkittävyysluokitus!$A$2:$J$1705,6,FALSE),"-")</f>
        <v>1.621904109589041</v>
      </c>
      <c r="AY1098" s="175">
        <f>IFERROR(VLOOKUP(C1098,Merkittävyysluokitus!$A$2:$J$1705,7,FALSE),"-")</f>
        <v>0.28299999999999997</v>
      </c>
      <c r="AZ1098" s="175">
        <f>IFERROR(VLOOKUP(C1098,Merkittävyysluokitus!$A$2:$J$1705,8,FALSE),"-")</f>
        <v>1.0055707762557078</v>
      </c>
      <c r="BA1098" s="175">
        <f>IFERROR(VLOOKUP(C1098,Merkittävyysluokitus!$A$2:$J$1705,9,FALSE),"-")</f>
        <v>0.33333333333333331</v>
      </c>
      <c r="BB1098" s="203"/>
      <c r="BC1098" s="203" t="str">
        <f t="shared" si="267"/>
        <v>ei mallia</v>
      </c>
      <c r="BD1098" s="39" t="str">
        <f t="shared" si="275"/>
        <v>Ei luokiteltu</v>
      </c>
      <c r="BE1098" s="68" t="str">
        <f t="shared" si="262"/>
        <v>ei mallia</v>
      </c>
      <c r="BF1098" s="68" t="str">
        <f t="shared" si="263"/>
        <v>ei mallia</v>
      </c>
      <c r="BG1098" s="68" t="str">
        <f t="shared" si="264"/>
        <v>ei mallia</v>
      </c>
      <c r="BH1098" s="208" t="str">
        <f t="shared" si="265"/>
        <v>musta</v>
      </c>
      <c r="BI1098" s="39"/>
      <c r="BJ1098" s="39" t="str">
        <f>IF(F1098="ei löydy","uusi tie",IF(E1098=0,"tieosoite muuttunut",IF(E1098=1,VLOOKUP(D1098,'2015'!$F$12:$AL$1887,31,FALSE),"-")))</f>
        <v>musta</v>
      </c>
      <c r="BK1098" s="67" t="str">
        <f>IF(E1098=1,VLOOKUP(D1098,'2015'!$F$12:$AL$1887,32,FALSE),"-")</f>
        <v>musta</v>
      </c>
      <c r="BL1098" s="39" t="str">
        <f>IF(F1098="ei löydy","uusi tie",IF(E1098=0,"tieosoite muuttunut",IF(E1098=1,VLOOKUP(D1098,'2015'!$F$12:$AL$1887,33,FALSE),"-")))</f>
        <v>musta</v>
      </c>
      <c r="BM1098" s="39"/>
      <c r="BN1098" s="217" t="str">
        <f>VLOOKUP(D1098,'2015'!$F$12:$AL$1887,33,FALSE)</f>
        <v>musta</v>
      </c>
      <c r="BO1098" s="39"/>
      <c r="BP1098" s="115" t="s">
        <v>10</v>
      </c>
      <c r="BQ1098" s="30"/>
      <c r="BS1098" s="5"/>
      <c r="BU1098" s="37"/>
      <c r="BV1098" s="30" t="s">
        <v>10</v>
      </c>
      <c r="BX1098" t="str">
        <f>IF(E1098=1,VLOOKUP(D1098,'2015'!$F$12:$AX$1887,43,FALSE),"-")</f>
        <v>musta</v>
      </c>
      <c r="BY1098" t="str">
        <f>IF(E1098=1,VLOOKUP(D1098,'2015'!$F$12:$AX$1887,44,FALSE),"-")</f>
        <v>musta</v>
      </c>
      <c r="BZ1098" t="str">
        <f>IF(E1098=1,VLOOKUP(D1098,'2015'!$F$12:$AX$1887,45,FALSE),"-")</f>
        <v>musta</v>
      </c>
      <c r="CA1098" s="31">
        <f t="shared" si="270"/>
        <v>1</v>
      </c>
      <c r="CB1098" s="31">
        <f t="shared" si="271"/>
        <v>1</v>
      </c>
      <c r="CC1098" s="31">
        <f t="shared" si="272"/>
        <v>0</v>
      </c>
      <c r="CD1098" s="31">
        <f t="shared" si="273"/>
        <v>0</v>
      </c>
      <c r="CE1098" s="31">
        <f t="shared" si="274"/>
        <v>0</v>
      </c>
      <c r="CO1098" s="2" t="s">
        <v>35</v>
      </c>
      <c r="CP1098" s="2" t="s">
        <v>35</v>
      </c>
    </row>
    <row r="1099" spans="1:94" ht="15.75" thickBot="1" x14ac:dyDescent="0.3">
      <c r="A1099" s="50"/>
      <c r="B1099" s="50"/>
      <c r="C1099" s="50" t="str">
        <f t="shared" si="268"/>
        <v>11225_1_10953</v>
      </c>
      <c r="D1099" s="51" t="str">
        <f t="shared" si="269"/>
        <v>11225_1</v>
      </c>
      <c r="E1099" s="224">
        <f>IFERROR(VLOOKUP(C1099,'2015'!$C$12:$D$1887,2,FALSE),0)</f>
        <v>0</v>
      </c>
      <c r="F1099" s="51">
        <f>IFERROR(K1099-IFERROR(VLOOKUP(D1099,'2015'!$F$12:$I$1887,4,FALSE),"ei löydy"),"ei löydy")</f>
        <v>4211</v>
      </c>
      <c r="G1099" s="224">
        <f>IFERROR(VLOOKUP(Työfile_2024!C1099,Liikennemalli!$D$6:$G$1921,4,FALSE),0)</f>
        <v>1</v>
      </c>
      <c r="H1099" s="225">
        <f>K1099-IFERROR(VLOOKUP(Työfile_2024!D1099,Liikennemalli!$C$6:$H$1921,6,FALSE),"ei löydy")</f>
        <v>0</v>
      </c>
      <c r="I1099" s="80">
        <v>11225</v>
      </c>
      <c r="J1099" s="52">
        <v>1</v>
      </c>
      <c r="K1099" s="52">
        <v>10953</v>
      </c>
      <c r="L1099" s="53"/>
      <c r="M1099" s="54"/>
      <c r="N1099" s="54"/>
      <c r="O1099" s="54"/>
      <c r="P1099" s="54"/>
      <c r="Q1099" s="55"/>
      <c r="R1099" s="55"/>
      <c r="S1099" s="55"/>
      <c r="T1099" s="55"/>
      <c r="U1099" s="52"/>
      <c r="V1099" s="56">
        <v>649.09586414680905</v>
      </c>
      <c r="W1099" s="56">
        <v>54.485620377978634</v>
      </c>
      <c r="X1099" s="56">
        <v>607.10545056148999</v>
      </c>
      <c r="Y1099" s="56">
        <f>VLOOKUP(D1099,Liikennemalli24!$D$2:$F$1804,2,FALSE)</f>
        <v>2997</v>
      </c>
      <c r="Z1099" s="57">
        <f>VLOOKUP(D1099,Liikennemalli24!$D$2:$F$1804,3,FALSE)</f>
        <v>0.95499999999999996</v>
      </c>
      <c r="AA1099" s="178">
        <f>IF(G1099=1,VLOOKUP(C1099,Liikennemalli!$D$6:$H$1921,2,FALSE),"-")</f>
        <v>0</v>
      </c>
      <c r="AB1099" s="197">
        <f>IF(G1099=1,VLOOKUP(C1099,Liikennemalli!$D$6:$H$1921,3,FALSE),"-")</f>
        <v>0</v>
      </c>
      <c r="AC1099" s="134" t="str">
        <f>IF(E1099=1,VLOOKUP(Työfile_2024!D1099,'2015'!$F$12:$X$1887,18,FALSE),"-")</f>
        <v>-</v>
      </c>
      <c r="AD1099" s="127" t="str">
        <f>IF(E1099=1,VLOOKUP(Työfile_2024!D1099,'2015'!$F$12:$X$1887,19,FALSE),"-")</f>
        <v>-</v>
      </c>
      <c r="AI1099" s="127" t="str">
        <f>IF(E1099=1,VLOOKUP(Työfile_2024!D1099,'2015'!$F$12:$AB$1887,20,FALSE),"-")</f>
        <v>-</v>
      </c>
      <c r="AJ1099" s="127" t="str">
        <f>IF(E1099=1,VLOOKUP(Työfile_2024!D1099,'2015'!$F$12:$AB$1887,21,FALSE),"-")</f>
        <v>-</v>
      </c>
      <c r="AK1099" s="127" t="str">
        <f>IF(E1099=1,VLOOKUP(Työfile_2024!D1099,'2015'!$F$12:$AB$1887,22,FALSE),"-")</f>
        <v>-</v>
      </c>
      <c r="AL1099" s="127" t="str">
        <f>IF(E1099=1,VLOOKUP(Työfile_2024!D1099,'2015'!$F$12:$AB$1887,23,FALSE),"-")</f>
        <v>-</v>
      </c>
      <c r="AM1099" s="56">
        <f>VLOOKUP(Työfile_2024!D1099,Tmatkat_20km_tarkasteltava_verk!$C$2:$D$1804,2,FALSE)</f>
        <v>168</v>
      </c>
      <c r="AN1099" s="148">
        <f t="shared" si="266"/>
        <v>0.25882155360953379</v>
      </c>
      <c r="AO1099" s="178" t="str">
        <f>IF(E1099=1,VLOOKUP(Työfile_2024!D1099,'2015'!$F$12:$AC$1887,24,FALSE),"-")</f>
        <v>-</v>
      </c>
      <c r="AP1099" s="52" t="str">
        <f>VLOOKUP(D1099,Tarkasteltava_verkko_2024_harva!$E$2:$I$1804,5,FALSE)</f>
        <v>tiivis</v>
      </c>
      <c r="AQ1099" s="52">
        <f>VLOOKUP(D1099,Tarkasteltava_verkko_2024_harva!$E$2:$I$1804,4,FALSE)</f>
        <v>0</v>
      </c>
      <c r="AR1099" s="148">
        <v>0</v>
      </c>
      <c r="AS1099" s="170" t="str">
        <f>IFERROR(VLOOKUP(C1099,'2015'!$C$12:$AG$1887,30,FALSE),"-")</f>
        <v>-</v>
      </c>
      <c r="AT1099" s="148">
        <v>0</v>
      </c>
      <c r="AU1099" s="170" t="str">
        <f>IFERROR(VLOOKUP(C1099,'2015'!$C$12:$AG$1887,31,FALSE),"-")</f>
        <v>-</v>
      </c>
      <c r="AV1099" s="106"/>
      <c r="AW1099" s="63">
        <f>IFERROR(VLOOKUP(C1099,Merkittävyysluokitus!$A$2:$J$1705,10,FALSE),"-")</f>
        <v>3</v>
      </c>
      <c r="AX1099" s="175">
        <f>IFERROR(VLOOKUP(C1099,Merkittävyysluokitus!$A$2:$J$1705,6,FALSE),"-")</f>
        <v>8.8550653702182043</v>
      </c>
      <c r="AY1099" s="175">
        <f>IFERROR(VLOOKUP(C1099,Merkittävyysluokitus!$A$2:$J$1705,7,FALSE),"-")</f>
        <v>2.5739542591070936</v>
      </c>
      <c r="AZ1099" s="175">
        <f>IFERROR(VLOOKUP(C1099,Merkittävyysluokitus!$A$2:$J$1705,8,FALSE),"-")</f>
        <v>5.2811111111111106</v>
      </c>
      <c r="BA1099" s="175">
        <f>IFERROR(VLOOKUP(C1099,Merkittävyysluokitus!$A$2:$J$1705,9,FALSE),"-")</f>
        <v>1</v>
      </c>
      <c r="BB1099" s="203"/>
      <c r="BC1099" s="203" t="str">
        <f t="shared" si="267"/>
        <v>tieosoite muuttunut</v>
      </c>
      <c r="BD1099" s="39" t="str">
        <f t="shared" si="275"/>
        <v>punainen</v>
      </c>
      <c r="BE1099" s="68" t="str">
        <f t="shared" si="262"/>
        <v>punainen</v>
      </c>
      <c r="BF1099" s="68" t="str">
        <f t="shared" si="263"/>
        <v>punainen</v>
      </c>
      <c r="BG1099" s="69" t="str">
        <f t="shared" si="264"/>
        <v>punainen</v>
      </c>
      <c r="BH1099" s="209" t="str">
        <f t="shared" si="265"/>
        <v>musta</v>
      </c>
      <c r="BI1099" s="39"/>
      <c r="BJ1099" s="39" t="str">
        <f>IF(F1099="ei löydy","uusi tie",IF(E1099=0,"tieosoite muuttunut",IF(E1099=1,VLOOKUP(D1099,'2015'!$F$12:$AL$1887,31,FALSE),"-")))</f>
        <v>tieosoite muuttunut</v>
      </c>
      <c r="BK1099" s="67" t="str">
        <f>IF(E1099=1,VLOOKUP(D1099,'2015'!$F$12:$AL$1887,32,FALSE),"-")</f>
        <v>-</v>
      </c>
      <c r="BL1099" s="39" t="str">
        <f>IF(F1099="ei löydy","uusi tie",IF(E1099=0,"tieosoite muuttunut",IF(E1099=1,VLOOKUP(D1099,'2015'!$F$12:$AL$1887,33,FALSE),"-")))</f>
        <v>tieosoite muuttunut</v>
      </c>
      <c r="BM1099" s="39"/>
      <c r="BN1099" s="217" t="str">
        <f>VLOOKUP(D1099,'2015'!$F$12:$AL$1887,33,FALSE)</f>
        <v>musta</v>
      </c>
      <c r="BO1099" s="39"/>
      <c r="BP1099" s="115" t="s">
        <v>10</v>
      </c>
      <c r="BQ1099" s="30"/>
      <c r="BS1099" s="5"/>
      <c r="BU1099" s="37"/>
      <c r="BV1099" s="30" t="s">
        <v>10</v>
      </c>
      <c r="BX1099" t="str">
        <f>IF(E1099=1,VLOOKUP(D1099,'2015'!$F$12:$AX$1887,43,FALSE),"-")</f>
        <v>-</v>
      </c>
      <c r="BY1099" t="str">
        <f>IF(E1099=1,VLOOKUP(D1099,'2015'!$F$12:$AX$1887,44,FALSE),"-")</f>
        <v>-</v>
      </c>
      <c r="BZ1099" t="str">
        <f>IF(E1099=1,VLOOKUP(D1099,'2015'!$F$12:$AX$1887,45,FALSE),"-")</f>
        <v>-</v>
      </c>
      <c r="CA1099" s="31">
        <f t="shared" si="270"/>
        <v>21</v>
      </c>
      <c r="CB1099" s="31">
        <f t="shared" si="271"/>
        <v>10</v>
      </c>
      <c r="CC1099" s="31">
        <f t="shared" si="272"/>
        <v>10</v>
      </c>
      <c r="CD1099" s="31">
        <f t="shared" si="273"/>
        <v>1</v>
      </c>
      <c r="CE1099" s="31">
        <f t="shared" si="274"/>
        <v>0</v>
      </c>
      <c r="CO1099" s="2" t="s">
        <v>35</v>
      </c>
      <c r="CP1099" s="2" t="s">
        <v>35</v>
      </c>
    </row>
    <row r="1100" spans="1:94" ht="15.75" thickBot="1" x14ac:dyDescent="0.3">
      <c r="A1100" s="50"/>
      <c r="B1100" s="50"/>
      <c r="C1100" s="50" t="str">
        <f t="shared" si="268"/>
        <v>11227_1_6645</v>
      </c>
      <c r="D1100" s="51" t="str">
        <f t="shared" si="269"/>
        <v>11227_1</v>
      </c>
      <c r="E1100" s="224">
        <f>IFERROR(VLOOKUP(C1100,'2015'!$C$12:$D$1887,2,FALSE),0)</f>
        <v>1</v>
      </c>
      <c r="F1100" s="51">
        <f>IFERROR(K1100-IFERROR(VLOOKUP(D1100,'2015'!$F$12:$I$1887,4,FALSE),"ei löydy"),"ei löydy")</f>
        <v>0</v>
      </c>
      <c r="G1100" s="224">
        <f>IFERROR(VLOOKUP(Työfile_2024!C1100,Liikennemalli!$D$6:$G$1921,4,FALSE),0)</f>
        <v>1</v>
      </c>
      <c r="H1100" s="225">
        <f>K1100-IFERROR(VLOOKUP(Työfile_2024!D1100,Liikennemalli!$C$6:$H$1921,6,FALSE),"ei löydy")</f>
        <v>0</v>
      </c>
      <c r="I1100" s="80">
        <v>11227</v>
      </c>
      <c r="J1100" s="52">
        <v>1</v>
      </c>
      <c r="K1100" s="52">
        <v>6645</v>
      </c>
      <c r="L1100" s="53"/>
      <c r="M1100" s="54"/>
      <c r="N1100" s="54"/>
      <c r="O1100" s="54"/>
      <c r="P1100" s="54"/>
      <c r="Q1100" s="55"/>
      <c r="R1100" s="55"/>
      <c r="S1100" s="55"/>
      <c r="T1100" s="55"/>
      <c r="U1100" s="52"/>
      <c r="V1100" s="56">
        <v>347.20586907449211</v>
      </c>
      <c r="W1100" s="56">
        <v>19.351392024078255</v>
      </c>
      <c r="X1100" s="56">
        <v>344.88156508653123</v>
      </c>
      <c r="Y1100" s="56">
        <f>VLOOKUP(D1100,Liikennemalli24!$D$2:$F$1804,2,FALSE)</f>
        <v>190</v>
      </c>
      <c r="Z1100" s="57">
        <f>VLOOKUP(D1100,Liikennemalli24!$D$2:$F$1804,3,FALSE)</f>
        <v>0.28199999999999997</v>
      </c>
      <c r="AA1100" s="178">
        <f>IF(G1100=1,VLOOKUP(C1100,Liikennemalli!$D$6:$H$1921,2,FALSE),"-")</f>
        <v>201.53110016241499</v>
      </c>
      <c r="AB1100" s="197">
        <f>IF(G1100=1,VLOOKUP(C1100,Liikennemalli!$D$6:$H$1921,3,FALSE),"-")</f>
        <v>0.44781644610846999</v>
      </c>
      <c r="AC1100" s="134">
        <f>IF(E1100=1,VLOOKUP(Työfile_2024!D1100,'2015'!$F$12:$X$1887,18,FALSE),"-")</f>
        <v>184</v>
      </c>
      <c r="AD1100" s="127">
        <f>IF(E1100=1,VLOOKUP(Työfile_2024!D1100,'2015'!$F$12:$X$1887,19,FALSE),"-")</f>
        <v>0.5</v>
      </c>
      <c r="AI1100" s="127">
        <f>IF(E1100=1,VLOOKUP(Työfile_2024!D1100,'2015'!$F$12:$AB$1887,20,FALSE),"-")</f>
        <v>0</v>
      </c>
      <c r="AJ1100" s="127">
        <f>IF(E1100=1,VLOOKUP(Työfile_2024!D1100,'2015'!$F$12:$AB$1887,21,FALSE),"-")</f>
        <v>0</v>
      </c>
      <c r="AK1100" s="127">
        <f>IF(E1100=1,VLOOKUP(Työfile_2024!D1100,'2015'!$F$12:$AB$1887,22,FALSE),"-")</f>
        <v>0</v>
      </c>
      <c r="AL1100" s="127">
        <f>IF(E1100=1,VLOOKUP(Työfile_2024!D1100,'2015'!$F$12:$AB$1887,23,FALSE),"-")</f>
        <v>0</v>
      </c>
      <c r="AM1100" s="56">
        <f>VLOOKUP(Työfile_2024!D1100,Tmatkat_20km_tarkasteltava_verk!$C$2:$D$1804,2,FALSE)</f>
        <v>179</v>
      </c>
      <c r="AN1100" s="148">
        <f t="shared" si="266"/>
        <v>0.51554428062273339</v>
      </c>
      <c r="AO1100" s="178">
        <f>IF(E1100=1,VLOOKUP(Työfile_2024!D1100,'2015'!$F$12:$AC$1887,24,FALSE),"-")</f>
        <v>381</v>
      </c>
      <c r="AP1100" s="52">
        <f>VLOOKUP(D1100,Tarkasteltava_verkko_2024_harva!$E$2:$I$1804,5,FALSE)</f>
        <v>0</v>
      </c>
      <c r="AQ1100" s="52">
        <f>VLOOKUP(D1100,Tarkasteltava_verkko_2024_harva!$E$2:$I$1804,4,FALSE)</f>
        <v>0</v>
      </c>
      <c r="AR1100" s="148">
        <v>0</v>
      </c>
      <c r="AS1100" s="170" t="str">
        <f>IFERROR(VLOOKUP(C1100,'2015'!$C$12:$AG$1887,30,FALSE),"-")</f>
        <v/>
      </c>
      <c r="AT1100" s="148">
        <v>6.4710308502633554E-2</v>
      </c>
      <c r="AU1100" s="170">
        <f>IFERROR(VLOOKUP(C1100,'2015'!$C$12:$AG$1887,31,FALSE),"-")</f>
        <v>0</v>
      </c>
      <c r="AV1100" s="106"/>
      <c r="AW1100" s="63">
        <f>IFERROR(VLOOKUP(C1100,Merkittävyysluokitus!$A$2:$J$1705,10,FALSE),"-")</f>
        <v>3</v>
      </c>
      <c r="AX1100" s="175">
        <f>IFERROR(VLOOKUP(C1100,Merkittävyysluokitus!$A$2:$J$1705,6,FALSE),"-")</f>
        <v>5.6027329443980598</v>
      </c>
      <c r="AY1100" s="175">
        <f>IFERROR(VLOOKUP(C1100,Merkittävyysluokitus!$A$2:$J$1705,7,FALSE),"-")</f>
        <v>2.7282842738901429</v>
      </c>
      <c r="AZ1100" s="175">
        <f>IFERROR(VLOOKUP(C1100,Merkittävyysluokitus!$A$2:$J$1705,8,FALSE),"-")</f>
        <v>1.707782003841251</v>
      </c>
      <c r="BA1100" s="175">
        <f>IFERROR(VLOOKUP(C1100,Merkittävyysluokitus!$A$2:$J$1705,9,FALSE),"-")</f>
        <v>1.1666666666666665</v>
      </c>
      <c r="BB1100" s="203"/>
      <c r="BC1100" s="203" t="str">
        <f t="shared" si="267"/>
        <v/>
      </c>
      <c r="BD1100" s="39" t="str">
        <f t="shared" si="275"/>
        <v>musta</v>
      </c>
      <c r="BE1100" s="68" t="str">
        <f t="shared" si="262"/>
        <v>musta</v>
      </c>
      <c r="BF1100" s="68" t="str">
        <f t="shared" si="263"/>
        <v>musta</v>
      </c>
      <c r="BG1100" s="69" t="str">
        <f t="shared" si="264"/>
        <v>musta</v>
      </c>
      <c r="BH1100" s="209" t="str">
        <f t="shared" si="265"/>
        <v>musta</v>
      </c>
      <c r="BI1100" s="39"/>
      <c r="BJ1100" s="39" t="str">
        <f>IF(F1100="ei löydy","uusi tie",IF(E1100=0,"tieosoite muuttunut",IF(E1100=1,VLOOKUP(D1100,'2015'!$F$12:$AL$1887,31,FALSE),"-")))</f>
        <v>musta</v>
      </c>
      <c r="BK1100" s="67" t="str">
        <f>IF(E1100=1,VLOOKUP(D1100,'2015'!$F$12:$AL$1887,32,FALSE),"-")</f>
        <v>musta</v>
      </c>
      <c r="BL1100" s="39" t="str">
        <f>IF(F1100="ei löydy","uusi tie",IF(E1100=0,"tieosoite muuttunut",IF(E1100=1,VLOOKUP(D1100,'2015'!$F$12:$AL$1887,33,FALSE),"-")))</f>
        <v>musta</v>
      </c>
      <c r="BM1100" s="39"/>
      <c r="BN1100" s="217" t="str">
        <f>VLOOKUP(D1100,'2015'!$F$12:$AL$1887,33,FALSE)</f>
        <v>musta</v>
      </c>
      <c r="BO1100" s="39"/>
      <c r="BP1100" s="115" t="s">
        <v>10</v>
      </c>
      <c r="BQ1100" s="30"/>
      <c r="BS1100" s="5"/>
      <c r="BU1100" s="37"/>
      <c r="BV1100" s="30" t="s">
        <v>10</v>
      </c>
      <c r="BX1100" t="str">
        <f>IF(E1100=1,VLOOKUP(D1100,'2015'!$F$12:$AX$1887,43,FALSE),"-")</f>
        <v>musta</v>
      </c>
      <c r="BY1100" t="str">
        <f>IF(E1100=1,VLOOKUP(D1100,'2015'!$F$12:$AX$1887,44,FALSE),"-")</f>
        <v>musta</v>
      </c>
      <c r="BZ1100" t="str">
        <f>IF(E1100=1,VLOOKUP(D1100,'2015'!$F$12:$AX$1887,45,FALSE),"-")</f>
        <v>musta</v>
      </c>
      <c r="CA1100" s="31">
        <f t="shared" si="270"/>
        <v>2</v>
      </c>
      <c r="CB1100" s="31">
        <f t="shared" si="271"/>
        <v>1</v>
      </c>
      <c r="CC1100" s="31">
        <f t="shared" si="272"/>
        <v>0</v>
      </c>
      <c r="CD1100" s="31">
        <f t="shared" si="273"/>
        <v>1</v>
      </c>
      <c r="CE1100" s="31">
        <f t="shared" si="274"/>
        <v>0</v>
      </c>
      <c r="CO1100" s="2" t="s">
        <v>35</v>
      </c>
      <c r="CP1100" s="2" t="s">
        <v>35</v>
      </c>
    </row>
    <row r="1101" spans="1:94" ht="15.75" thickBot="1" x14ac:dyDescent="0.3">
      <c r="A1101" s="50"/>
      <c r="B1101" s="50"/>
      <c r="C1101" s="50" t="str">
        <f t="shared" si="268"/>
        <v>11227_2_4316</v>
      </c>
      <c r="D1101" s="51" t="str">
        <f t="shared" si="269"/>
        <v>11227_2</v>
      </c>
      <c r="E1101" s="224">
        <f>IFERROR(VLOOKUP(C1101,'2015'!$C$12:$D$1887,2,FALSE),0)</f>
        <v>1</v>
      </c>
      <c r="F1101" s="51">
        <f>IFERROR(K1101-IFERROR(VLOOKUP(D1101,'2015'!$F$12:$I$1887,4,FALSE),"ei löydy"),"ei löydy")</f>
        <v>0</v>
      </c>
      <c r="G1101" s="224">
        <f>IFERROR(VLOOKUP(Työfile_2024!C1101,Liikennemalli!$D$6:$G$1921,4,FALSE),0)</f>
        <v>1</v>
      </c>
      <c r="H1101" s="225">
        <f>K1101-IFERROR(VLOOKUP(Työfile_2024!D1101,Liikennemalli!$C$6:$H$1921,6,FALSE),"ei löydy")</f>
        <v>0</v>
      </c>
      <c r="I1101" s="80">
        <v>11227</v>
      </c>
      <c r="J1101" s="52">
        <v>2</v>
      </c>
      <c r="K1101" s="52">
        <v>4316</v>
      </c>
      <c r="L1101" s="53"/>
      <c r="M1101" s="54"/>
      <c r="N1101" s="54"/>
      <c r="O1101" s="54"/>
      <c r="P1101" s="54"/>
      <c r="Q1101" s="55"/>
      <c r="R1101" s="55"/>
      <c r="S1101" s="55"/>
      <c r="T1101" s="55"/>
      <c r="U1101" s="52"/>
      <c r="V1101" s="56">
        <v>1348.1672845227063</v>
      </c>
      <c r="W1101" s="56">
        <v>107.94624652455978</v>
      </c>
      <c r="X1101" s="56">
        <v>1452.9967562557924</v>
      </c>
      <c r="Y1101" s="56">
        <f>VLOOKUP(D1101,Liikennemalli24!$D$2:$F$1804,2,FALSE)</f>
        <v>144</v>
      </c>
      <c r="Z1101" s="57">
        <f>VLOOKUP(D1101,Liikennemalli24!$D$2:$F$1804,3,FALSE)</f>
        <v>0.16600000000000001</v>
      </c>
      <c r="AA1101" s="178">
        <f>IF(G1101=1,VLOOKUP(C1101,Liikennemalli!$D$6:$H$1921,2,FALSE),"-")</f>
        <v>707.84030832444898</v>
      </c>
      <c r="AB1101" s="197">
        <f>IF(G1101=1,VLOOKUP(C1101,Liikennemalli!$D$6:$H$1921,3,FALSE),"-")</f>
        <v>0.32326861080874097</v>
      </c>
      <c r="AC1101" s="134">
        <f>IF(E1101=1,VLOOKUP(Työfile_2024!D1101,'2015'!$F$12:$X$1887,18,FALSE),"-")</f>
        <v>141</v>
      </c>
      <c r="AD1101" s="127">
        <f>IF(E1101=1,VLOOKUP(Työfile_2024!D1101,'2015'!$F$12:$X$1887,19,FALSE),"-")</f>
        <v>0.42</v>
      </c>
      <c r="AI1101" s="127">
        <f>IF(E1101=1,VLOOKUP(Työfile_2024!D1101,'2015'!$F$12:$AB$1887,20,FALSE),"-")</f>
        <v>0</v>
      </c>
      <c r="AJ1101" s="127">
        <f>IF(E1101=1,VLOOKUP(Työfile_2024!D1101,'2015'!$F$12:$AB$1887,21,FALSE),"-")</f>
        <v>0</v>
      </c>
      <c r="AK1101" s="127">
        <f>IF(E1101=1,VLOOKUP(Työfile_2024!D1101,'2015'!$F$12:$AB$1887,22,FALSE),"-")</f>
        <v>0</v>
      </c>
      <c r="AL1101" s="127">
        <f>IF(E1101=1,VLOOKUP(Työfile_2024!D1101,'2015'!$F$12:$AB$1887,23,FALSE),"-")</f>
        <v>0</v>
      </c>
      <c r="AM1101" s="56">
        <f>VLOOKUP(Työfile_2024!D1101,Tmatkat_20km_tarkasteltava_verk!$C$2:$D$1804,2,FALSE)</f>
        <v>1454</v>
      </c>
      <c r="AN1101" s="148">
        <f t="shared" si="266"/>
        <v>1.0785011746630255</v>
      </c>
      <c r="AO1101" s="178">
        <f>IF(E1101=1,VLOOKUP(Työfile_2024!D1101,'2015'!$F$12:$AC$1887,24,FALSE),"-")</f>
        <v>1956</v>
      </c>
      <c r="AP1101" s="52">
        <f>VLOOKUP(D1101,Tarkasteltava_verkko_2024_harva!$E$2:$I$1804,5,FALSE)</f>
        <v>0</v>
      </c>
      <c r="AQ1101" s="52">
        <f>VLOOKUP(D1101,Tarkasteltava_verkko_2024_harva!$E$2:$I$1804,4,FALSE)</f>
        <v>0</v>
      </c>
      <c r="AR1101" s="148">
        <v>0.50440222428174231</v>
      </c>
      <c r="AS1101" s="170" t="str">
        <f>IFERROR(VLOOKUP(C1101,'2015'!$C$12:$AG$1887,30,FALSE),"-")</f>
        <v/>
      </c>
      <c r="AT1101" s="148">
        <v>0.99513438368860052</v>
      </c>
      <c r="AU1101" s="170" t="str">
        <f>IFERROR(VLOOKUP(C1101,'2015'!$C$12:$AG$1887,31,FALSE),"-")</f>
        <v>Kyllä</v>
      </c>
      <c r="AV1101" s="106"/>
      <c r="AW1101" s="63">
        <f>IFERROR(VLOOKUP(C1101,Merkittävyysluokitus!$A$2:$J$1705,10,FALSE),"-")</f>
        <v>2</v>
      </c>
      <c r="AX1101" s="175">
        <f>IFERROR(VLOOKUP(C1101,Merkittävyysluokitus!$A$2:$J$1705,6,FALSE),"-")</f>
        <v>11.783439878234397</v>
      </c>
      <c r="AY1101" s="175">
        <f>IFERROR(VLOOKUP(C1101,Merkittävyysluokitus!$A$2:$J$1705,7,FALSE),"-")</f>
        <v>5</v>
      </c>
      <c r="AZ1101" s="175">
        <f>IFERROR(VLOOKUP(C1101,Merkittävyysluokitus!$A$2:$J$1705,8,FALSE),"-")</f>
        <v>4.4501065449010655</v>
      </c>
      <c r="BA1101" s="175">
        <f>IFERROR(VLOOKUP(C1101,Merkittävyysluokitus!$A$2:$J$1705,9,FALSE),"-")</f>
        <v>2.333333333333333</v>
      </c>
      <c r="BB1101" s="203"/>
      <c r="BC1101" s="203" t="str">
        <f t="shared" si="267"/>
        <v/>
      </c>
      <c r="BD1101" s="39" t="str">
        <f t="shared" si="275"/>
        <v>musta</v>
      </c>
      <c r="BE1101" s="68" t="str">
        <f t="shared" si="262"/>
        <v>musta</v>
      </c>
      <c r="BF1101" s="68" t="str">
        <f t="shared" si="263"/>
        <v>musta</v>
      </c>
      <c r="BG1101" s="69" t="str">
        <f t="shared" si="264"/>
        <v>musta</v>
      </c>
      <c r="BH1101" s="209" t="str">
        <f t="shared" si="265"/>
        <v>musta</v>
      </c>
      <c r="BI1101" s="39"/>
      <c r="BJ1101" s="39" t="str">
        <f>IF(F1101="ei löydy","uusi tie",IF(E1101=0,"tieosoite muuttunut",IF(E1101=1,VLOOKUP(D1101,'2015'!$F$12:$AL$1887,31,FALSE),"-")))</f>
        <v>musta</v>
      </c>
      <c r="BK1101" s="67" t="str">
        <f>IF(E1101=1,VLOOKUP(D1101,'2015'!$F$12:$AL$1887,32,FALSE),"-")</f>
        <v>musta</v>
      </c>
      <c r="BL1101" s="39" t="str">
        <f>IF(F1101="ei löydy","uusi tie",IF(E1101=0,"tieosoite muuttunut",IF(E1101=1,VLOOKUP(D1101,'2015'!$F$12:$AL$1887,33,FALSE),"-")))</f>
        <v>musta</v>
      </c>
      <c r="BM1101" s="39"/>
      <c r="BN1101" s="217" t="str">
        <f>VLOOKUP(D1101,'2015'!$F$12:$AL$1887,33,FALSE)</f>
        <v>musta</v>
      </c>
      <c r="BO1101" s="39"/>
      <c r="BP1101" s="115" t="s">
        <v>10</v>
      </c>
      <c r="BQ1101" s="30"/>
      <c r="BS1101" s="5"/>
      <c r="BU1101" s="37"/>
      <c r="BV1101" s="30" t="s">
        <v>10</v>
      </c>
      <c r="BX1101" t="str">
        <f>IF(E1101=1,VLOOKUP(D1101,'2015'!$F$12:$AX$1887,43,FALSE),"-")</f>
        <v>musta</v>
      </c>
      <c r="BY1101" t="str">
        <f>IF(E1101=1,VLOOKUP(D1101,'2015'!$F$12:$AX$1887,44,FALSE),"-")</f>
        <v>punainen</v>
      </c>
      <c r="BZ1101" t="str">
        <f>IF(E1101=1,VLOOKUP(D1101,'2015'!$F$12:$AX$1887,45,FALSE),"-")</f>
        <v>musta</v>
      </c>
      <c r="CA1101" s="31">
        <f t="shared" si="270"/>
        <v>11</v>
      </c>
      <c r="CB1101" s="31">
        <f t="shared" si="271"/>
        <v>1</v>
      </c>
      <c r="CC1101" s="31">
        <f t="shared" si="272"/>
        <v>0</v>
      </c>
      <c r="CD1101" s="31">
        <f t="shared" si="273"/>
        <v>10</v>
      </c>
      <c r="CE1101" s="31">
        <f t="shared" si="274"/>
        <v>0</v>
      </c>
      <c r="CO1101" s="2" t="s">
        <v>35</v>
      </c>
      <c r="CP1101" s="2" t="s">
        <v>35</v>
      </c>
    </row>
    <row r="1102" spans="1:94" ht="15.75" thickBot="1" x14ac:dyDescent="0.3">
      <c r="A1102" s="50"/>
      <c r="B1102" s="50"/>
      <c r="C1102" s="50" t="str">
        <f t="shared" si="268"/>
        <v>11229_1_1573</v>
      </c>
      <c r="D1102" s="51" t="str">
        <f t="shared" si="269"/>
        <v>11229_1</v>
      </c>
      <c r="E1102" s="224">
        <f>IFERROR(VLOOKUP(C1102,'2015'!$C$12:$D$1887,2,FALSE),0)</f>
        <v>1</v>
      </c>
      <c r="F1102" s="51">
        <f>IFERROR(K1102-IFERROR(VLOOKUP(D1102,'2015'!$F$12:$I$1887,4,FALSE),"ei löydy"),"ei löydy")</f>
        <v>0</v>
      </c>
      <c r="G1102" s="224">
        <f>IFERROR(VLOOKUP(Työfile_2024!C1102,Liikennemalli!$D$6:$G$1921,4,FALSE),0)</f>
        <v>1</v>
      </c>
      <c r="H1102" s="225">
        <f>K1102-IFERROR(VLOOKUP(Työfile_2024!D1102,Liikennemalli!$C$6:$H$1921,6,FALSE),"ei löydy")</f>
        <v>0</v>
      </c>
      <c r="I1102" s="80">
        <v>11229</v>
      </c>
      <c r="J1102" s="52">
        <v>1</v>
      </c>
      <c r="K1102" s="52">
        <v>1573</v>
      </c>
      <c r="L1102" s="53"/>
      <c r="M1102" s="54"/>
      <c r="N1102" s="54"/>
      <c r="O1102" s="54"/>
      <c r="P1102" s="54"/>
      <c r="Q1102" s="55"/>
      <c r="R1102" s="55"/>
      <c r="S1102" s="55"/>
      <c r="T1102" s="55"/>
      <c r="U1102" s="52"/>
      <c r="V1102" s="56">
        <v>627</v>
      </c>
      <c r="W1102" s="56">
        <v>43</v>
      </c>
      <c r="X1102" s="56">
        <v>685</v>
      </c>
      <c r="Y1102" s="56">
        <f>VLOOKUP(D1102,Liikennemalli24!$D$2:$F$1804,2,FALSE)</f>
        <v>1216</v>
      </c>
      <c r="Z1102" s="57">
        <f>VLOOKUP(D1102,Liikennemalli24!$D$2:$F$1804,3,FALSE)</f>
        <v>0.30399999999999999</v>
      </c>
      <c r="AA1102" s="178">
        <f>IF(G1102=1,VLOOKUP(C1102,Liikennemalli!$D$6:$H$1921,2,FALSE),"-")</f>
        <v>521.22469821939103</v>
      </c>
      <c r="AB1102" s="197">
        <f>IF(G1102=1,VLOOKUP(C1102,Liikennemalli!$D$6:$H$1921,3,FALSE),"-")</f>
        <v>0.52315568675841595</v>
      </c>
      <c r="AC1102" s="134">
        <f>IF(E1102=1,VLOOKUP(Työfile_2024!D1102,'2015'!$F$12:$X$1887,18,FALSE),"-")</f>
        <v>207</v>
      </c>
      <c r="AD1102" s="127">
        <f>IF(E1102=1,VLOOKUP(Työfile_2024!D1102,'2015'!$F$12:$X$1887,19,FALSE),"-")</f>
        <v>0.85</v>
      </c>
      <c r="AI1102" s="127">
        <f>IF(E1102=1,VLOOKUP(Työfile_2024!D1102,'2015'!$F$12:$AB$1887,20,FALSE),"-")</f>
        <v>0</v>
      </c>
      <c r="AJ1102" s="127">
        <f>IF(E1102=1,VLOOKUP(Työfile_2024!D1102,'2015'!$F$12:$AB$1887,21,FALSE),"-")</f>
        <v>0</v>
      </c>
      <c r="AK1102" s="127">
        <f>IF(E1102=1,VLOOKUP(Työfile_2024!D1102,'2015'!$F$12:$AB$1887,22,FALSE),"-")</f>
        <v>0</v>
      </c>
      <c r="AL1102" s="127">
        <f>IF(E1102=1,VLOOKUP(Työfile_2024!D1102,'2015'!$F$12:$AB$1887,23,FALSE),"-")</f>
        <v>0</v>
      </c>
      <c r="AM1102" s="56">
        <f>VLOOKUP(Työfile_2024!D1102,Tmatkat_20km_tarkasteltava_verk!$C$2:$D$1804,2,FALSE)</f>
        <v>111</v>
      </c>
      <c r="AN1102" s="148">
        <f t="shared" si="266"/>
        <v>0.17703349282296652</v>
      </c>
      <c r="AO1102" s="178">
        <f>IF(E1102=1,VLOOKUP(Työfile_2024!D1102,'2015'!$F$12:$AC$1887,24,FALSE),"-")</f>
        <v>21</v>
      </c>
      <c r="AP1102" s="52">
        <f>VLOOKUP(D1102,Tarkasteltava_verkko_2024_harva!$E$2:$I$1804,5,FALSE)</f>
        <v>0</v>
      </c>
      <c r="AQ1102" s="52">
        <f>VLOOKUP(D1102,Tarkasteltava_verkko_2024_harva!$E$2:$I$1804,4,FALSE)</f>
        <v>0</v>
      </c>
      <c r="AR1102" s="148">
        <v>0</v>
      </c>
      <c r="AS1102" s="170" t="str">
        <f>IFERROR(VLOOKUP(C1102,'2015'!$C$12:$AG$1887,30,FALSE),"-")</f>
        <v/>
      </c>
      <c r="AT1102" s="148">
        <v>0.38461538461538464</v>
      </c>
      <c r="AU1102" s="170">
        <f>IFERROR(VLOOKUP(C1102,'2015'!$C$12:$AG$1887,31,FALSE),"-")</f>
        <v>0</v>
      </c>
      <c r="AV1102" s="106"/>
      <c r="AW1102" s="63">
        <f>IFERROR(VLOOKUP(C1102,Merkittävyysluokitus!$A$2:$J$1705,10,FALSE),"-")</f>
        <v>3</v>
      </c>
      <c r="AX1102" s="175">
        <f>IFERROR(VLOOKUP(C1102,Merkittävyysluokitus!$A$2:$J$1705,6,FALSE),"-")</f>
        <v>7.7858401826484007</v>
      </c>
      <c r="AY1102" s="175">
        <f>IFERROR(VLOOKUP(C1102,Merkittävyysluokitus!$A$2:$J$1705,7,FALSE),"-")</f>
        <v>3.3210000000000002</v>
      </c>
      <c r="AZ1102" s="175">
        <f>IFERROR(VLOOKUP(C1102,Merkittävyysluokitus!$A$2:$J$1705,8,FALSE),"-")</f>
        <v>3.631506849315068</v>
      </c>
      <c r="BA1102" s="175">
        <f>IFERROR(VLOOKUP(C1102,Merkittävyysluokitus!$A$2:$J$1705,9,FALSE),"-")</f>
        <v>0.83333333333333326</v>
      </c>
      <c r="BB1102" s="203"/>
      <c r="BC1102" s="203" t="str">
        <f t="shared" si="267"/>
        <v/>
      </c>
      <c r="BD1102" s="39" t="str">
        <f t="shared" si="275"/>
        <v>musta</v>
      </c>
      <c r="BE1102" s="68" t="str">
        <f t="shared" ref="BE1102:BE1165" si="276">IF(Z1102="-","ei mallia",IF(Z1102=0,"ei mallia",IF(Z1102&gt;0.599999,IF(Y1102&gt;999,"punainen",IF(AM1102&gt;99,"punainen",IF(AP1102="tiivis","punainen","musta"))),"musta")))</f>
        <v>musta</v>
      </c>
      <c r="BF1102" s="68" t="str">
        <f t="shared" ref="BF1102:BF1165" si="277">IF(Z1102="-","ei mallia",IF(Z1102=0,"ei mallia",IF(Z1102&gt;0.399999,IF(Y1102&gt;1999,"punainen",IF(AM1102&gt;499,"punainen",IF(AQ1102="harva","punainen","musta"))),"musta")))</f>
        <v>musta</v>
      </c>
      <c r="BG1102" s="69" t="str">
        <f t="shared" ref="BG1102:BG1165" si="278">IF(Z1102="-","ei mallia",IF(Y1102=0,"ei mallia",(IF(AND(SUM((Z1102&gt;$BF$2),(Y1102&gt;$BF$3),(AM1102&gt;$BF$4),(AQ1102=$BF$5))&gt;=2,OR(Z1102&gt;$BG$2,Y1102&gt;$BG$3,AM1102&gt;$BG$4,AP1102=$BG$5)),"punainen","musta"))))</f>
        <v>musta</v>
      </c>
      <c r="BH1102" s="209" t="str">
        <f t="shared" ref="BH1102:BH1165" si="279">IF(Z1102&gt;0.5,IF(AQ1102="harva","punainen","musta"),"musta")</f>
        <v>musta</v>
      </c>
      <c r="BI1102" s="39"/>
      <c r="BJ1102" s="39" t="str">
        <f>IF(F1102="ei löydy","uusi tie",IF(E1102=0,"tieosoite muuttunut",IF(E1102=1,VLOOKUP(D1102,'2015'!$F$12:$AL$1887,31,FALSE),"-")))</f>
        <v>musta</v>
      </c>
      <c r="BK1102" s="67" t="str">
        <f>IF(E1102=1,VLOOKUP(D1102,'2015'!$F$12:$AL$1887,32,FALSE),"-")</f>
        <v>musta</v>
      </c>
      <c r="BL1102" s="39" t="str">
        <f>IF(F1102="ei löydy","uusi tie",IF(E1102=0,"tieosoite muuttunut",IF(E1102=1,VLOOKUP(D1102,'2015'!$F$12:$AL$1887,33,FALSE),"-")))</f>
        <v>musta</v>
      </c>
      <c r="BM1102" s="39"/>
      <c r="BN1102" s="217" t="str">
        <f>VLOOKUP(D1102,'2015'!$F$12:$AL$1887,33,FALSE)</f>
        <v>musta</v>
      </c>
      <c r="BO1102" s="39"/>
      <c r="BP1102" s="115" t="s">
        <v>10</v>
      </c>
      <c r="BQ1102" s="30"/>
      <c r="BS1102" s="5"/>
      <c r="BU1102" s="37"/>
      <c r="BV1102" s="30" t="s">
        <v>10</v>
      </c>
      <c r="BX1102" t="str">
        <f>IF(E1102=1,VLOOKUP(D1102,'2015'!$F$12:$AX$1887,43,FALSE),"-")</f>
        <v>musta</v>
      </c>
      <c r="BY1102" t="str">
        <f>IF(E1102=1,VLOOKUP(D1102,'2015'!$F$12:$AX$1887,44,FALSE),"-")</f>
        <v>musta</v>
      </c>
      <c r="BZ1102" t="str">
        <f>IF(E1102=1,VLOOKUP(D1102,'2015'!$F$12:$AX$1887,45,FALSE),"-")</f>
        <v>musta</v>
      </c>
      <c r="CA1102" s="31">
        <f t="shared" si="270"/>
        <v>11</v>
      </c>
      <c r="CB1102" s="31">
        <f t="shared" si="271"/>
        <v>10</v>
      </c>
      <c r="CC1102" s="31">
        <f t="shared" si="272"/>
        <v>0</v>
      </c>
      <c r="CD1102" s="31">
        <f t="shared" si="273"/>
        <v>1</v>
      </c>
      <c r="CE1102" s="31">
        <f t="shared" si="274"/>
        <v>0</v>
      </c>
      <c r="CO1102" s="2" t="s">
        <v>35</v>
      </c>
      <c r="CP1102" s="2" t="s">
        <v>35</v>
      </c>
    </row>
    <row r="1103" spans="1:94" ht="15.75" thickBot="1" x14ac:dyDescent="0.3">
      <c r="A1103" s="50"/>
      <c r="B1103" s="50"/>
      <c r="C1103" s="50" t="str">
        <f t="shared" si="268"/>
        <v>11231_1_6246</v>
      </c>
      <c r="D1103" s="51" t="str">
        <f t="shared" si="269"/>
        <v>11231_1</v>
      </c>
      <c r="E1103" s="224">
        <f>IFERROR(VLOOKUP(C1103,'2015'!$C$12:$D$1887,2,FALSE),0)</f>
        <v>1</v>
      </c>
      <c r="F1103" s="51">
        <f>IFERROR(K1103-IFERROR(VLOOKUP(D1103,'2015'!$F$12:$I$1887,4,FALSE),"ei löydy"),"ei löydy")</f>
        <v>0</v>
      </c>
      <c r="G1103" s="224">
        <f>IFERROR(VLOOKUP(Työfile_2024!C1103,Liikennemalli!$D$6:$G$1921,4,FALSE),0)</f>
        <v>1</v>
      </c>
      <c r="H1103" s="225">
        <f>K1103-IFERROR(VLOOKUP(Työfile_2024!D1103,Liikennemalli!$C$6:$H$1921,6,FALSE),"ei löydy")</f>
        <v>0</v>
      </c>
      <c r="I1103" s="80">
        <v>11231</v>
      </c>
      <c r="J1103" s="52">
        <v>1</v>
      </c>
      <c r="K1103" s="52">
        <v>6246</v>
      </c>
      <c r="L1103" s="53"/>
      <c r="M1103" s="54"/>
      <c r="N1103" s="54"/>
      <c r="O1103" s="54"/>
      <c r="P1103" s="54"/>
      <c r="Q1103" s="55"/>
      <c r="R1103" s="55"/>
      <c r="S1103" s="55"/>
      <c r="T1103" s="55"/>
      <c r="U1103" s="52"/>
      <c r="V1103" s="56">
        <v>324</v>
      </c>
      <c r="W1103" s="56">
        <v>31</v>
      </c>
      <c r="X1103" s="56">
        <v>354</v>
      </c>
      <c r="Y1103" s="56">
        <f>VLOOKUP(D1103,Liikennemalli24!$D$2:$F$1804,2,FALSE)</f>
        <v>86</v>
      </c>
      <c r="Z1103" s="57">
        <f>VLOOKUP(D1103,Liikennemalli24!$D$2:$F$1804,3,FALSE)</f>
        <v>0.23799999999999999</v>
      </c>
      <c r="AA1103" s="178">
        <f>IF(G1103=1,VLOOKUP(C1103,Liikennemalli!$D$6:$H$1921,2,FALSE),"-")</f>
        <v>556.34225535038604</v>
      </c>
      <c r="AB1103" s="197">
        <f>IF(G1103=1,VLOOKUP(C1103,Liikennemalli!$D$6:$H$1921,3,FALSE),"-")</f>
        <v>0.57755849548206195</v>
      </c>
      <c r="AC1103" s="134">
        <f>IF(E1103=1,VLOOKUP(Työfile_2024!D1103,'2015'!$F$12:$X$1887,18,FALSE),"-")</f>
        <v>132</v>
      </c>
      <c r="AD1103" s="127">
        <f>IF(E1103=1,VLOOKUP(Työfile_2024!D1103,'2015'!$F$12:$X$1887,19,FALSE),"-")</f>
        <v>0.25</v>
      </c>
      <c r="AI1103" s="127">
        <f>IF(E1103=1,VLOOKUP(Työfile_2024!D1103,'2015'!$F$12:$AB$1887,20,FALSE),"-")</f>
        <v>0</v>
      </c>
      <c r="AJ1103" s="127">
        <f>IF(E1103=1,VLOOKUP(Työfile_2024!D1103,'2015'!$F$12:$AB$1887,21,FALSE),"-")</f>
        <v>0</v>
      </c>
      <c r="AK1103" s="127">
        <f>IF(E1103=1,VLOOKUP(Työfile_2024!D1103,'2015'!$F$12:$AB$1887,22,FALSE),"-")</f>
        <v>0</v>
      </c>
      <c r="AL1103" s="127">
        <f>IF(E1103=1,VLOOKUP(Työfile_2024!D1103,'2015'!$F$12:$AB$1887,23,FALSE),"-")</f>
        <v>0</v>
      </c>
      <c r="AM1103" s="56">
        <f>VLOOKUP(Työfile_2024!D1103,Tmatkat_20km_tarkasteltava_verk!$C$2:$D$1804,2,FALSE)</f>
        <v>168</v>
      </c>
      <c r="AN1103" s="148">
        <f t="shared" ref="AN1103:AN1166" si="280">AM1103/V1103</f>
        <v>0.51851851851851849</v>
      </c>
      <c r="AO1103" s="178">
        <f>IF(E1103=1,VLOOKUP(Työfile_2024!D1103,'2015'!$F$12:$AC$1887,24,FALSE),"-")</f>
        <v>284</v>
      </c>
      <c r="AP1103" s="52">
        <f>VLOOKUP(D1103,Tarkasteltava_verkko_2024_harva!$E$2:$I$1804,5,FALSE)</f>
        <v>0</v>
      </c>
      <c r="AQ1103" s="52">
        <f>VLOOKUP(D1103,Tarkasteltava_verkko_2024_harva!$E$2:$I$1804,4,FALSE)</f>
        <v>0</v>
      </c>
      <c r="AR1103" s="148">
        <v>0</v>
      </c>
      <c r="AS1103" s="170" t="str">
        <f>IFERROR(VLOOKUP(C1103,'2015'!$C$12:$AG$1887,30,FALSE),"-")</f>
        <v/>
      </c>
      <c r="AT1103" s="148">
        <v>0.28001921229586935</v>
      </c>
      <c r="AU1103" s="170">
        <f>IFERROR(VLOOKUP(C1103,'2015'!$C$12:$AG$1887,31,FALSE),"-")</f>
        <v>0</v>
      </c>
      <c r="AV1103" s="106"/>
      <c r="AW1103" s="63">
        <f>IFERROR(VLOOKUP(C1103,Merkittävyysluokitus!$A$2:$J$1705,10,FALSE),"-")</f>
        <v>3</v>
      </c>
      <c r="AX1103" s="175">
        <f>IFERROR(VLOOKUP(C1103,Merkittävyysluokitus!$A$2:$J$1705,6,FALSE),"-")</f>
        <v>5.7251963470319636</v>
      </c>
      <c r="AY1103" s="175">
        <f>IFERROR(VLOOKUP(C1103,Merkittävyysluokitus!$A$2:$J$1705,7,FALSE),"-")</f>
        <v>2.722</v>
      </c>
      <c r="AZ1103" s="175">
        <f>IFERROR(VLOOKUP(C1103,Merkittävyysluokitus!$A$2:$J$1705,8,FALSE),"-")</f>
        <v>2.3365296803652966</v>
      </c>
      <c r="BA1103" s="175">
        <f>IFERROR(VLOOKUP(C1103,Merkittävyysluokitus!$A$2:$J$1705,9,FALSE),"-")</f>
        <v>0.66666666666666663</v>
      </c>
      <c r="BB1103" s="203"/>
      <c r="BC1103" s="203" t="str">
        <f t="shared" ref="BC1103:BC1166" si="281">IF(BD1103="ei luokiteltu","ei mallia",IF(BL1103="tieosoite muuttunut","tieosoite muuttunut",IF(BD1103&lt;&gt;BL1103,"muutos","")))</f>
        <v/>
      </c>
      <c r="BD1103" s="39" t="str">
        <f t="shared" si="275"/>
        <v>musta</v>
      </c>
      <c r="BE1103" s="68" t="str">
        <f t="shared" si="276"/>
        <v>musta</v>
      </c>
      <c r="BF1103" s="68" t="str">
        <f t="shared" si="277"/>
        <v>musta</v>
      </c>
      <c r="BG1103" s="69" t="str">
        <f t="shared" si="278"/>
        <v>musta</v>
      </c>
      <c r="BH1103" s="209" t="str">
        <f t="shared" si="279"/>
        <v>musta</v>
      </c>
      <c r="BI1103" s="39"/>
      <c r="BJ1103" s="39" t="str">
        <f>IF(F1103="ei löydy","uusi tie",IF(E1103=0,"tieosoite muuttunut",IF(E1103=1,VLOOKUP(D1103,'2015'!$F$12:$AL$1887,31,FALSE),"-")))</f>
        <v>musta</v>
      </c>
      <c r="BK1103" s="67" t="str">
        <f>IF(E1103=1,VLOOKUP(D1103,'2015'!$F$12:$AL$1887,32,FALSE),"-")</f>
        <v>musta</v>
      </c>
      <c r="BL1103" s="39" t="str">
        <f>IF(F1103="ei löydy","uusi tie",IF(E1103=0,"tieosoite muuttunut",IF(E1103=1,VLOOKUP(D1103,'2015'!$F$12:$AL$1887,33,FALSE),"-")))</f>
        <v>musta</v>
      </c>
      <c r="BM1103" s="39"/>
      <c r="BN1103" s="217" t="str">
        <f>VLOOKUP(D1103,'2015'!$F$12:$AL$1887,33,FALSE)</f>
        <v>musta</v>
      </c>
      <c r="BO1103" s="39"/>
      <c r="BP1103" s="115" t="s">
        <v>10</v>
      </c>
      <c r="BQ1103" s="30"/>
      <c r="BS1103" s="5"/>
      <c r="BU1103" s="37"/>
      <c r="BV1103" s="30" t="s">
        <v>10</v>
      </c>
      <c r="BX1103" t="str">
        <f>IF(E1103=1,VLOOKUP(D1103,'2015'!$F$12:$AX$1887,43,FALSE),"-")</f>
        <v>musta</v>
      </c>
      <c r="BY1103" t="str">
        <f>IF(E1103=1,VLOOKUP(D1103,'2015'!$F$12:$AX$1887,44,FALSE),"-")</f>
        <v>musta</v>
      </c>
      <c r="BZ1103" t="str">
        <f>IF(E1103=1,VLOOKUP(D1103,'2015'!$F$12:$AX$1887,45,FALSE),"-")</f>
        <v>musta</v>
      </c>
      <c r="CA1103" s="31">
        <f t="shared" si="270"/>
        <v>1</v>
      </c>
      <c r="CB1103" s="31">
        <f t="shared" si="271"/>
        <v>0</v>
      </c>
      <c r="CC1103" s="31">
        <f t="shared" si="272"/>
        <v>0</v>
      </c>
      <c r="CD1103" s="31">
        <f t="shared" si="273"/>
        <v>1</v>
      </c>
      <c r="CE1103" s="31">
        <f t="shared" si="274"/>
        <v>0</v>
      </c>
      <c r="CO1103" s="2" t="s">
        <v>35</v>
      </c>
      <c r="CP1103" s="2" t="s">
        <v>35</v>
      </c>
    </row>
    <row r="1104" spans="1:94" ht="15.75" thickBot="1" x14ac:dyDescent="0.3">
      <c r="A1104" s="50"/>
      <c r="B1104" s="50"/>
      <c r="C1104" s="50" t="str">
        <f t="shared" ref="C1104:C1167" si="282">CONCATENATE(I1104,"_",J1104,"_",K1104)</f>
        <v>11232_1_74</v>
      </c>
      <c r="D1104" s="51" t="str">
        <f t="shared" ref="D1104:D1167" si="283">CONCATENATE(I1104,"_",J1104)</f>
        <v>11232_1</v>
      </c>
      <c r="E1104" s="224">
        <f>IFERROR(VLOOKUP(C1104,'2015'!$C$12:$D$1887,2,FALSE),0)</f>
        <v>0</v>
      </c>
      <c r="F1104" s="51" t="str">
        <f>IFERROR(K1104-IFERROR(VLOOKUP(D1104,'2015'!$F$12:$I$1887,4,FALSE),"ei löydy"),"ei löydy")</f>
        <v>ei löydy</v>
      </c>
      <c r="G1104" s="224">
        <f>IFERROR(VLOOKUP(Työfile_2024!C1104,Liikennemalli!$D$6:$G$1921,4,FALSE),0)</f>
        <v>1</v>
      </c>
      <c r="H1104" s="225">
        <f>K1104-IFERROR(VLOOKUP(Työfile_2024!D1104,Liikennemalli!$C$6:$H$1921,6,FALSE),"ei löydy")</f>
        <v>0</v>
      </c>
      <c r="I1104" s="80">
        <v>11232</v>
      </c>
      <c r="J1104" s="52">
        <v>1</v>
      </c>
      <c r="K1104" s="52">
        <v>74</v>
      </c>
      <c r="L1104" s="53"/>
      <c r="M1104" s="54"/>
      <c r="N1104" s="54"/>
      <c r="O1104" s="54"/>
      <c r="P1104" s="54"/>
      <c r="Q1104" s="55"/>
      <c r="R1104" s="55"/>
      <c r="S1104" s="55"/>
      <c r="T1104" s="55"/>
      <c r="U1104" s="52"/>
      <c r="V1104" s="56">
        <v>265</v>
      </c>
      <c r="W1104" s="56">
        <v>23</v>
      </c>
      <c r="X1104" s="56">
        <v>294</v>
      </c>
      <c r="Y1104" s="56">
        <f>VLOOKUP(D1104,Liikennemalli24!$D$2:$F$1804,2,FALSE)</f>
        <v>0</v>
      </c>
      <c r="Z1104" s="57">
        <f>VLOOKUP(D1104,Liikennemalli24!$D$2:$F$1804,3,FALSE)</f>
        <v>0</v>
      </c>
      <c r="AA1104" s="178">
        <f>IF(G1104=1,VLOOKUP(C1104,Liikennemalli!$D$6:$H$1921,2,FALSE),"-")</f>
        <v>0</v>
      </c>
      <c r="AB1104" s="197">
        <f>IF(G1104=1,VLOOKUP(C1104,Liikennemalli!$D$6:$H$1921,3,FALSE),"-")</f>
        <v>0</v>
      </c>
      <c r="AC1104" s="134" t="str">
        <f>IF(E1104=1,VLOOKUP(Työfile_2024!D1104,'2015'!$F$12:$X$1887,18,FALSE),"-")</f>
        <v>-</v>
      </c>
      <c r="AD1104" s="127" t="str">
        <f>IF(E1104=1,VLOOKUP(Työfile_2024!D1104,'2015'!$F$12:$X$1887,19,FALSE),"-")</f>
        <v>-</v>
      </c>
      <c r="AI1104" s="127" t="str">
        <f>IF(E1104=1,VLOOKUP(Työfile_2024!D1104,'2015'!$F$12:$AB$1887,20,FALSE),"-")</f>
        <v>-</v>
      </c>
      <c r="AJ1104" s="127" t="str">
        <f>IF(E1104=1,VLOOKUP(Työfile_2024!D1104,'2015'!$F$12:$AB$1887,21,FALSE),"-")</f>
        <v>-</v>
      </c>
      <c r="AK1104" s="127" t="str">
        <f>IF(E1104=1,VLOOKUP(Työfile_2024!D1104,'2015'!$F$12:$AB$1887,22,FALSE),"-")</f>
        <v>-</v>
      </c>
      <c r="AL1104" s="127" t="str">
        <f>IF(E1104=1,VLOOKUP(Työfile_2024!D1104,'2015'!$F$12:$AB$1887,23,FALSE),"-")</f>
        <v>-</v>
      </c>
      <c r="AM1104" s="56">
        <f>VLOOKUP(Työfile_2024!D1104,Tmatkat_20km_tarkasteltava_verk!$C$2:$D$1804,2,FALSE)</f>
        <v>117</v>
      </c>
      <c r="AN1104" s="148">
        <f t="shared" si="280"/>
        <v>0.44150943396226416</v>
      </c>
      <c r="AO1104" s="178" t="str">
        <f>IF(E1104=1,VLOOKUP(Työfile_2024!D1104,'2015'!$F$12:$AC$1887,24,FALSE),"-")</f>
        <v>-</v>
      </c>
      <c r="AP1104" s="52">
        <f>VLOOKUP(D1104,Tarkasteltava_verkko_2024_harva!$E$2:$I$1804,5,FALSE)</f>
        <v>0</v>
      </c>
      <c r="AQ1104" s="52">
        <f>VLOOKUP(D1104,Tarkasteltava_verkko_2024_harva!$E$2:$I$1804,4,FALSE)</f>
        <v>0</v>
      </c>
      <c r="AR1104" s="148">
        <v>0</v>
      </c>
      <c r="AS1104" s="170" t="str">
        <f>IFERROR(VLOOKUP(C1104,'2015'!$C$12:$AG$1887,30,FALSE),"-")</f>
        <v>-</v>
      </c>
      <c r="AT1104" s="148">
        <v>1</v>
      </c>
      <c r="AU1104" s="170" t="str">
        <f>IFERROR(VLOOKUP(C1104,'2015'!$C$12:$AG$1887,31,FALSE),"-")</f>
        <v>-</v>
      </c>
      <c r="AV1104" s="106"/>
      <c r="AW1104" s="63">
        <f>IFERROR(VLOOKUP(C1104,Merkittävyysluokitus!$A$2:$J$1705,10,FALSE),"-")</f>
        <v>3</v>
      </c>
      <c r="AX1104" s="175">
        <f>IFERROR(VLOOKUP(C1104,Merkittävyysluokitus!$A$2:$J$1705,6,FALSE),"-")</f>
        <v>3.4354566210045663</v>
      </c>
      <c r="AY1104" s="175">
        <f>IFERROR(VLOOKUP(C1104,Merkittävyysluokitus!$A$2:$J$1705,7,FALSE),"-")</f>
        <v>1.2083333333333333</v>
      </c>
      <c r="AZ1104" s="175">
        <f>IFERROR(VLOOKUP(C1104,Merkittävyysluokitus!$A$2:$J$1705,8,FALSE),"-")</f>
        <v>1.2271232876712328</v>
      </c>
      <c r="BA1104" s="175">
        <f>IFERROR(VLOOKUP(C1104,Merkittävyysluokitus!$A$2:$J$1705,9,FALSE),"-")</f>
        <v>1</v>
      </c>
      <c r="BB1104" s="203"/>
      <c r="BC1104" s="203" t="str">
        <f t="shared" si="281"/>
        <v>ei mallia</v>
      </c>
      <c r="BD1104" s="39" t="str">
        <f t="shared" si="275"/>
        <v>Ei luokiteltu</v>
      </c>
      <c r="BE1104" s="68" t="str">
        <f t="shared" si="276"/>
        <v>ei mallia</v>
      </c>
      <c r="BF1104" s="68" t="str">
        <f t="shared" si="277"/>
        <v>ei mallia</v>
      </c>
      <c r="BG1104" s="69" t="str">
        <f t="shared" si="278"/>
        <v>ei mallia</v>
      </c>
      <c r="BH1104" s="209" t="str">
        <f t="shared" si="279"/>
        <v>musta</v>
      </c>
      <c r="BI1104" s="39"/>
      <c r="BJ1104" s="39" t="str">
        <f>IF(F1104="ei löydy","uusi tie",IF(E1104=0,"tieosoite muuttunut",IF(E1104=1,VLOOKUP(D1104,'2015'!$F$12:$AL$1887,31,FALSE),"-")))</f>
        <v>uusi tie</v>
      </c>
      <c r="BK1104" s="67" t="str">
        <f>IF(E1104=1,VLOOKUP(D1104,'2015'!$F$12:$AL$1887,32,FALSE),"-")</f>
        <v>-</v>
      </c>
      <c r="BL1104" s="39" t="str">
        <f>IF(F1104="ei löydy","uusi tie",IF(E1104=0,"tieosoite muuttunut",IF(E1104=1,VLOOKUP(D1104,'2015'!$F$12:$AL$1887,33,FALSE),"-")))</f>
        <v>uusi tie</v>
      </c>
      <c r="BM1104" s="39"/>
      <c r="BN1104" s="217" t="e">
        <f>VLOOKUP(D1104,'2015'!$F$12:$AL$1887,33,FALSE)</f>
        <v>#N/A</v>
      </c>
      <c r="BO1104" s="39"/>
      <c r="BP1104" s="115" t="s">
        <v>10</v>
      </c>
      <c r="BQ1104" s="30"/>
      <c r="BS1104" s="5"/>
      <c r="BU1104" s="37"/>
      <c r="BV1104" s="30" t="s">
        <v>10</v>
      </c>
      <c r="BX1104" t="str">
        <f>IF(E1104=1,VLOOKUP(D1104,'2015'!$F$12:$AX$1887,43,FALSE),"-")</f>
        <v>-</v>
      </c>
      <c r="BY1104" t="str">
        <f>IF(E1104=1,VLOOKUP(D1104,'2015'!$F$12:$AX$1887,44,FALSE),"-")</f>
        <v>-</v>
      </c>
      <c r="BZ1104" t="str">
        <f>IF(E1104=1,VLOOKUP(D1104,'2015'!$F$12:$AX$1887,45,FALSE),"-")</f>
        <v>-</v>
      </c>
      <c r="CA1104" s="31">
        <f t="shared" si="270"/>
        <v>21</v>
      </c>
      <c r="CB1104" s="31">
        <f t="shared" si="271"/>
        <v>10</v>
      </c>
      <c r="CC1104" s="31">
        <f t="shared" si="272"/>
        <v>10</v>
      </c>
      <c r="CD1104" s="31">
        <f t="shared" si="273"/>
        <v>1</v>
      </c>
      <c r="CE1104" s="31">
        <f t="shared" si="274"/>
        <v>0</v>
      </c>
      <c r="CO1104" s="2" t="s">
        <v>35</v>
      </c>
      <c r="CP1104" s="2" t="s">
        <v>35</v>
      </c>
    </row>
    <row r="1105" spans="1:94" ht="15.75" thickBot="1" x14ac:dyDescent="0.3">
      <c r="A1105" s="50"/>
      <c r="B1105" s="50"/>
      <c r="C1105" s="50" t="str">
        <f t="shared" si="282"/>
        <v>11233_1_3015</v>
      </c>
      <c r="D1105" s="51" t="str">
        <f t="shared" si="283"/>
        <v>11233_1</v>
      </c>
      <c r="E1105" s="224">
        <f>IFERROR(VLOOKUP(C1105,'2015'!$C$12:$D$1887,2,FALSE),0)</f>
        <v>1</v>
      </c>
      <c r="F1105" s="51">
        <f>IFERROR(K1105-IFERROR(VLOOKUP(D1105,'2015'!$F$12:$I$1887,4,FALSE),"ei löydy"),"ei löydy")</f>
        <v>0</v>
      </c>
      <c r="G1105" s="224">
        <f>IFERROR(VLOOKUP(Työfile_2024!C1105,Liikennemalli!$D$6:$G$1921,4,FALSE),0)</f>
        <v>1</v>
      </c>
      <c r="H1105" s="225">
        <f>K1105-IFERROR(VLOOKUP(Työfile_2024!D1105,Liikennemalli!$C$6:$H$1921,6,FALSE),"ei löydy")</f>
        <v>0</v>
      </c>
      <c r="I1105" s="80">
        <v>11233</v>
      </c>
      <c r="J1105" s="52">
        <v>1</v>
      </c>
      <c r="K1105" s="52">
        <v>3015</v>
      </c>
      <c r="L1105" s="53"/>
      <c r="M1105" s="54"/>
      <c r="N1105" s="54"/>
      <c r="O1105" s="54"/>
      <c r="P1105" s="54"/>
      <c r="Q1105" s="55"/>
      <c r="R1105" s="55"/>
      <c r="S1105" s="55"/>
      <c r="T1105" s="55"/>
      <c r="U1105" s="52"/>
      <c r="V1105" s="56">
        <v>547</v>
      </c>
      <c r="W1105" s="56">
        <v>24</v>
      </c>
      <c r="X1105" s="56">
        <v>607</v>
      </c>
      <c r="Y1105" s="56">
        <f>VLOOKUP(D1105,Liikennemalli24!$D$2:$F$1804,2,FALSE)</f>
        <v>39</v>
      </c>
      <c r="Z1105" s="57">
        <f>VLOOKUP(D1105,Liikennemalli24!$D$2:$F$1804,3,FALSE)</f>
        <v>0.153</v>
      </c>
      <c r="AA1105" s="178">
        <f>IF(G1105=1,VLOOKUP(C1105,Liikennemalli!$D$6:$H$1921,2,FALSE),"-")</f>
        <v>570</v>
      </c>
      <c r="AB1105" s="197">
        <f>IF(G1105=1,VLOOKUP(C1105,Liikennemalli!$D$6:$H$1921,3,FALSE),"-")</f>
        <v>0.60253699788583504</v>
      </c>
      <c r="AC1105" s="134">
        <f>IF(E1105=1,VLOOKUP(Työfile_2024!D1105,'2015'!$F$12:$X$1887,18,FALSE),"-")</f>
        <v>199</v>
      </c>
      <c r="AD1105" s="127">
        <f>IF(E1105=1,VLOOKUP(Työfile_2024!D1105,'2015'!$F$12:$X$1887,19,FALSE),"-")</f>
        <v>0.55000000000000004</v>
      </c>
      <c r="AI1105" s="127">
        <f>IF(E1105=1,VLOOKUP(Työfile_2024!D1105,'2015'!$F$12:$AB$1887,20,FALSE),"-")</f>
        <v>0</v>
      </c>
      <c r="AJ1105" s="127">
        <f>IF(E1105=1,VLOOKUP(Työfile_2024!D1105,'2015'!$F$12:$AB$1887,21,FALSE),"-")</f>
        <v>0</v>
      </c>
      <c r="AK1105" s="127">
        <f>IF(E1105=1,VLOOKUP(Työfile_2024!D1105,'2015'!$F$12:$AB$1887,22,FALSE),"-")</f>
        <v>0</v>
      </c>
      <c r="AL1105" s="127">
        <f>IF(E1105=1,VLOOKUP(Työfile_2024!D1105,'2015'!$F$12:$AB$1887,23,FALSE),"-")</f>
        <v>0</v>
      </c>
      <c r="AM1105" s="56">
        <f>VLOOKUP(Työfile_2024!D1105,Tmatkat_20km_tarkasteltava_verk!$C$2:$D$1804,2,FALSE)</f>
        <v>56</v>
      </c>
      <c r="AN1105" s="148">
        <f t="shared" si="280"/>
        <v>0.10237659963436929</v>
      </c>
      <c r="AO1105" s="178">
        <f>IF(E1105=1,VLOOKUP(Työfile_2024!D1105,'2015'!$F$12:$AC$1887,24,FALSE),"-")</f>
        <v>174</v>
      </c>
      <c r="AP1105" s="52">
        <f>VLOOKUP(D1105,Tarkasteltava_verkko_2024_harva!$E$2:$I$1804,5,FALSE)</f>
        <v>0</v>
      </c>
      <c r="AQ1105" s="52">
        <f>VLOOKUP(D1105,Tarkasteltava_verkko_2024_harva!$E$2:$I$1804,4,FALSE)</f>
        <v>0</v>
      </c>
      <c r="AR1105" s="148">
        <v>0</v>
      </c>
      <c r="AS1105" s="170" t="str">
        <f>IFERROR(VLOOKUP(C1105,'2015'!$C$12:$AG$1887,30,FALSE),"-")</f>
        <v/>
      </c>
      <c r="AT1105" s="148">
        <v>0.25472636815920396</v>
      </c>
      <c r="AU1105" s="170">
        <f>IFERROR(VLOOKUP(C1105,'2015'!$C$12:$AG$1887,31,FALSE),"-")</f>
        <v>0</v>
      </c>
      <c r="AV1105" s="106"/>
      <c r="AW1105" s="63">
        <f>IFERROR(VLOOKUP(C1105,Merkittävyysluokitus!$A$2:$J$1705,10,FALSE),"-")</f>
        <v>3</v>
      </c>
      <c r="AX1105" s="175">
        <f>IFERROR(VLOOKUP(C1105,Merkittävyysluokitus!$A$2:$J$1705,6,FALSE),"-")</f>
        <v>6.1126894977168948</v>
      </c>
      <c r="AY1105" s="175">
        <f>IFERROR(VLOOKUP(C1105,Merkittävyysluokitus!$A$2:$J$1705,7,FALSE),"-")</f>
        <v>2.9809999999999999</v>
      </c>
      <c r="AZ1105" s="175">
        <f>IFERROR(VLOOKUP(C1105,Merkittävyysluokitus!$A$2:$J$1705,8,FALSE),"-")</f>
        <v>1.9650228310502282</v>
      </c>
      <c r="BA1105" s="175">
        <f>IFERROR(VLOOKUP(C1105,Merkittävyysluokitus!$A$2:$J$1705,9,FALSE),"-")</f>
        <v>1.1666666666666665</v>
      </c>
      <c r="BB1105" s="203"/>
      <c r="BC1105" s="203" t="str">
        <f t="shared" si="281"/>
        <v/>
      </c>
      <c r="BD1105" s="39" t="str">
        <f t="shared" si="275"/>
        <v>musta</v>
      </c>
      <c r="BE1105" s="68" t="str">
        <f t="shared" si="276"/>
        <v>musta</v>
      </c>
      <c r="BF1105" s="68" t="str">
        <f t="shared" si="277"/>
        <v>musta</v>
      </c>
      <c r="BG1105" s="69" t="str">
        <f t="shared" si="278"/>
        <v>musta</v>
      </c>
      <c r="BH1105" s="209" t="str">
        <f t="shared" si="279"/>
        <v>musta</v>
      </c>
      <c r="BI1105" s="39"/>
      <c r="BJ1105" s="39" t="str">
        <f>IF(F1105="ei löydy","uusi tie",IF(E1105=0,"tieosoite muuttunut",IF(E1105=1,VLOOKUP(D1105,'2015'!$F$12:$AL$1887,31,FALSE),"-")))</f>
        <v>musta</v>
      </c>
      <c r="BK1105" s="67" t="str">
        <f>IF(E1105=1,VLOOKUP(D1105,'2015'!$F$12:$AL$1887,32,FALSE),"-")</f>
        <v>musta</v>
      </c>
      <c r="BL1105" s="39" t="str">
        <f>IF(F1105="ei löydy","uusi tie",IF(E1105=0,"tieosoite muuttunut",IF(E1105=1,VLOOKUP(D1105,'2015'!$F$12:$AL$1887,33,FALSE),"-")))</f>
        <v>musta</v>
      </c>
      <c r="BM1105" s="39"/>
      <c r="BN1105" s="217" t="str">
        <f>VLOOKUP(D1105,'2015'!$F$12:$AL$1887,33,FALSE)</f>
        <v>musta</v>
      </c>
      <c r="BO1105" s="39"/>
      <c r="BP1105" s="115" t="s">
        <v>10</v>
      </c>
      <c r="BQ1105" s="30"/>
      <c r="BS1105" s="5"/>
      <c r="BU1105" s="37"/>
      <c r="BV1105" s="30" t="s">
        <v>10</v>
      </c>
      <c r="BX1105" t="str">
        <f>IF(E1105=1,VLOOKUP(D1105,'2015'!$F$12:$AX$1887,43,FALSE),"-")</f>
        <v>musta</v>
      </c>
      <c r="BY1105" t="str">
        <f>IF(E1105=1,VLOOKUP(D1105,'2015'!$F$12:$AX$1887,44,FALSE),"-")</f>
        <v>musta</v>
      </c>
      <c r="BZ1105" t="str">
        <f>IF(E1105=1,VLOOKUP(D1105,'2015'!$F$12:$AX$1887,45,FALSE),"-")</f>
        <v>musta</v>
      </c>
      <c r="CA1105" s="31">
        <f t="shared" si="270"/>
        <v>1</v>
      </c>
      <c r="CB1105" s="31">
        <f t="shared" si="271"/>
        <v>1</v>
      </c>
      <c r="CC1105" s="31">
        <f t="shared" si="272"/>
        <v>0</v>
      </c>
      <c r="CD1105" s="31">
        <f t="shared" si="273"/>
        <v>0</v>
      </c>
      <c r="CE1105" s="31">
        <f t="shared" si="274"/>
        <v>0</v>
      </c>
      <c r="CO1105" s="2" t="s">
        <v>35</v>
      </c>
      <c r="CP1105" s="2" t="s">
        <v>35</v>
      </c>
    </row>
    <row r="1106" spans="1:94" ht="15.75" thickBot="1" x14ac:dyDescent="0.3">
      <c r="A1106" s="50"/>
      <c r="B1106" s="50"/>
      <c r="C1106" s="50" t="str">
        <f t="shared" si="282"/>
        <v>11233_2_7327</v>
      </c>
      <c r="D1106" s="51" t="str">
        <f t="shared" si="283"/>
        <v>11233_2</v>
      </c>
      <c r="E1106" s="224">
        <f>IFERROR(VLOOKUP(C1106,'2015'!$C$12:$D$1887,2,FALSE),0)</f>
        <v>1</v>
      </c>
      <c r="F1106" s="51">
        <f>IFERROR(K1106-IFERROR(VLOOKUP(D1106,'2015'!$F$12:$I$1887,4,FALSE),"ei löydy"),"ei löydy")</f>
        <v>0</v>
      </c>
      <c r="G1106" s="224">
        <f>IFERROR(VLOOKUP(Työfile_2024!C1106,Liikennemalli!$D$6:$G$1921,4,FALSE),0)</f>
        <v>0</v>
      </c>
      <c r="H1106" s="225">
        <f>K1106-IFERROR(VLOOKUP(Työfile_2024!D1106,Liikennemalli!$C$6:$H$1921,6,FALSE),"ei löydy")</f>
        <v>-463</v>
      </c>
      <c r="I1106" s="80">
        <v>11233</v>
      </c>
      <c r="J1106" s="52">
        <v>2</v>
      </c>
      <c r="K1106" s="52">
        <v>7327</v>
      </c>
      <c r="L1106" s="53"/>
      <c r="M1106" s="54"/>
      <c r="N1106" s="54"/>
      <c r="O1106" s="54"/>
      <c r="P1106" s="54"/>
      <c r="Q1106" s="55"/>
      <c r="R1106" s="55"/>
      <c r="S1106" s="55"/>
      <c r="T1106" s="55"/>
      <c r="U1106" s="52"/>
      <c r="V1106" s="56">
        <v>938.43646785860517</v>
      </c>
      <c r="W1106" s="56">
        <v>44.839497748055138</v>
      </c>
      <c r="X1106" s="56">
        <v>997.57704381056362</v>
      </c>
      <c r="Y1106" s="56">
        <f>VLOOKUP(D1106,Liikennemalli24!$D$2:$F$1804,2,FALSE)</f>
        <v>170</v>
      </c>
      <c r="Z1106" s="57">
        <f>VLOOKUP(D1106,Liikennemalli24!$D$2:$F$1804,3,FALSE)</f>
        <v>0.29099999999999998</v>
      </c>
      <c r="AA1106" s="178" t="str">
        <f>IF(G1106=1,VLOOKUP(C1106,Liikennemalli!$D$6:$H$1921,2,FALSE),"-")</f>
        <v>-</v>
      </c>
      <c r="AB1106" s="197" t="str">
        <f>IF(G1106=1,VLOOKUP(C1106,Liikennemalli!$D$6:$H$1921,3,FALSE),"-")</f>
        <v>-</v>
      </c>
      <c r="AC1106" s="134">
        <f>IF(E1106=1,VLOOKUP(Työfile_2024!D1106,'2015'!$F$12:$X$1887,18,FALSE),"-")</f>
        <v>138</v>
      </c>
      <c r="AD1106" s="127">
        <f>IF(E1106=1,VLOOKUP(Työfile_2024!D1106,'2015'!$F$12:$X$1887,19,FALSE),"-")</f>
        <v>0.47</v>
      </c>
      <c r="AI1106" s="127">
        <f>IF(E1106=1,VLOOKUP(Työfile_2024!D1106,'2015'!$F$12:$AB$1887,20,FALSE),"-")</f>
        <v>0</v>
      </c>
      <c r="AJ1106" s="127">
        <f>IF(E1106=1,VLOOKUP(Työfile_2024!D1106,'2015'!$F$12:$AB$1887,21,FALSE),"-")</f>
        <v>0</v>
      </c>
      <c r="AK1106" s="127">
        <f>IF(E1106=1,VLOOKUP(Työfile_2024!D1106,'2015'!$F$12:$AB$1887,22,FALSE),"-")</f>
        <v>0</v>
      </c>
      <c r="AL1106" s="127">
        <f>IF(E1106=1,VLOOKUP(Työfile_2024!D1106,'2015'!$F$12:$AB$1887,23,FALSE),"-")</f>
        <v>0</v>
      </c>
      <c r="AM1106" s="56">
        <f>VLOOKUP(Työfile_2024!D1106,Tmatkat_20km_tarkasteltava_verk!$C$2:$D$1804,2,FALSE)</f>
        <v>347</v>
      </c>
      <c r="AN1106" s="148">
        <f t="shared" si="280"/>
        <v>0.36976397644883802</v>
      </c>
      <c r="AO1106" s="178">
        <f>IF(E1106=1,VLOOKUP(Työfile_2024!D1106,'2015'!$F$12:$AC$1887,24,FALSE),"-")</f>
        <v>449</v>
      </c>
      <c r="AP1106" s="52">
        <f>VLOOKUP(D1106,Tarkasteltava_verkko_2024_harva!$E$2:$I$1804,5,FALSE)</f>
        <v>0</v>
      </c>
      <c r="AQ1106" s="52">
        <f>VLOOKUP(D1106,Tarkasteltava_verkko_2024_harva!$E$2:$I$1804,4,FALSE)</f>
        <v>0</v>
      </c>
      <c r="AR1106" s="148">
        <v>3.6986488330831173E-2</v>
      </c>
      <c r="AS1106" s="170" t="str">
        <f>IFERROR(VLOOKUP(C1106,'2015'!$C$12:$AG$1887,30,FALSE),"-")</f>
        <v/>
      </c>
      <c r="AT1106" s="148">
        <v>0.69318957281288385</v>
      </c>
      <c r="AU1106" s="170" t="str">
        <f>IFERROR(VLOOKUP(C1106,'2015'!$C$12:$AG$1887,31,FALSE),"-")</f>
        <v>Kyllä</v>
      </c>
      <c r="AV1106" s="106"/>
      <c r="AW1106" s="63">
        <f>IFERROR(VLOOKUP(C1106,Merkittävyysluokitus!$A$2:$J$1705,10,FALSE),"-")</f>
        <v>3</v>
      </c>
      <c r="AX1106" s="175">
        <f>IFERROR(VLOOKUP(C1106,Merkittävyysluokitus!$A$2:$J$1705,6,FALSE),"-")</f>
        <v>9.1126016426806125</v>
      </c>
      <c r="AY1106" s="175">
        <f>IFERROR(VLOOKUP(C1106,Merkittävyysluokitus!$A$2:$J$1705,7,FALSE),"-")</f>
        <v>4.8153094035758155</v>
      </c>
      <c r="AZ1106" s="175">
        <f>IFERROR(VLOOKUP(C1106,Merkittävyysluokitus!$A$2:$J$1705,8,FALSE),"-")</f>
        <v>3.2972922391047974</v>
      </c>
      <c r="BA1106" s="175">
        <f>IFERROR(VLOOKUP(C1106,Merkittävyysluokitus!$A$2:$J$1705,9,FALSE),"-")</f>
        <v>1</v>
      </c>
      <c r="BB1106" s="203"/>
      <c r="BC1106" s="203" t="str">
        <f t="shared" si="281"/>
        <v/>
      </c>
      <c r="BD1106" s="39" t="str">
        <f t="shared" si="275"/>
        <v>musta</v>
      </c>
      <c r="BE1106" s="68" t="str">
        <f t="shared" si="276"/>
        <v>musta</v>
      </c>
      <c r="BF1106" s="68" t="str">
        <f t="shared" si="277"/>
        <v>musta</v>
      </c>
      <c r="BG1106" s="66" t="str">
        <f t="shared" si="278"/>
        <v>musta</v>
      </c>
      <c r="BH1106" s="207" t="str">
        <f t="shared" si="279"/>
        <v>musta</v>
      </c>
      <c r="BI1106" s="39"/>
      <c r="BJ1106" s="39" t="str">
        <f>IF(F1106="ei löydy","uusi tie",IF(E1106=0,"tieosoite muuttunut",IF(E1106=1,VLOOKUP(D1106,'2015'!$F$12:$AL$1887,31,FALSE),"-")))</f>
        <v>musta</v>
      </c>
      <c r="BK1106" s="67" t="str">
        <f>IF(E1106=1,VLOOKUP(D1106,'2015'!$F$12:$AL$1887,32,FALSE),"-")</f>
        <v>musta</v>
      </c>
      <c r="BL1106" s="39" t="str">
        <f>IF(F1106="ei löydy","uusi tie",IF(E1106=0,"tieosoite muuttunut",IF(E1106=1,VLOOKUP(D1106,'2015'!$F$12:$AL$1887,33,FALSE),"-")))</f>
        <v>musta</v>
      </c>
      <c r="BM1106" s="39"/>
      <c r="BN1106" s="217" t="str">
        <f>VLOOKUP(D1106,'2015'!$F$12:$AL$1887,33,FALSE)</f>
        <v>musta</v>
      </c>
      <c r="BO1106" s="39"/>
      <c r="BP1106" s="115" t="s">
        <v>10</v>
      </c>
      <c r="BQ1106" s="30"/>
      <c r="BS1106" s="5"/>
      <c r="BU1106" s="37"/>
      <c r="BV1106" s="30" t="s">
        <v>10</v>
      </c>
      <c r="BX1106" t="str">
        <f>IF(E1106=1,VLOOKUP(D1106,'2015'!$F$12:$AX$1887,43,FALSE),"-")</f>
        <v>musta</v>
      </c>
      <c r="BY1106" t="str">
        <f>IF(E1106=1,VLOOKUP(D1106,'2015'!$F$12:$AX$1887,44,FALSE),"-")</f>
        <v>musta</v>
      </c>
      <c r="BZ1106" t="str">
        <f>IF(E1106=1,VLOOKUP(D1106,'2015'!$F$12:$AX$1887,45,FALSE),"-")</f>
        <v>musta</v>
      </c>
      <c r="CA1106" s="31">
        <f t="shared" si="270"/>
        <v>2</v>
      </c>
      <c r="CB1106" s="31">
        <f t="shared" si="271"/>
        <v>1</v>
      </c>
      <c r="CC1106" s="31">
        <f t="shared" si="272"/>
        <v>0</v>
      </c>
      <c r="CD1106" s="31">
        <f t="shared" si="273"/>
        <v>1</v>
      </c>
      <c r="CE1106" s="31">
        <f t="shared" si="274"/>
        <v>0</v>
      </c>
      <c r="CO1106" s="2" t="s">
        <v>35</v>
      </c>
      <c r="CP1106" s="2" t="s">
        <v>35</v>
      </c>
    </row>
    <row r="1107" spans="1:94" ht="15.75" thickBot="1" x14ac:dyDescent="0.3">
      <c r="A1107" s="50"/>
      <c r="B1107" s="50"/>
      <c r="C1107" s="50" t="str">
        <f t="shared" si="282"/>
        <v>11236_1_1415</v>
      </c>
      <c r="D1107" s="51" t="str">
        <f t="shared" si="283"/>
        <v>11236_1</v>
      </c>
      <c r="E1107" s="224">
        <f>IFERROR(VLOOKUP(C1107,'2015'!$C$12:$D$1887,2,FALSE),0)</f>
        <v>1</v>
      </c>
      <c r="F1107" s="51">
        <f>IFERROR(K1107-IFERROR(VLOOKUP(D1107,'2015'!$F$12:$I$1887,4,FALSE),"ei löydy"),"ei löydy")</f>
        <v>0</v>
      </c>
      <c r="G1107" s="224">
        <f>IFERROR(VLOOKUP(Työfile_2024!C1107,Liikennemalli!$D$6:$G$1921,4,FALSE),0)</f>
        <v>1</v>
      </c>
      <c r="H1107" s="225">
        <f>K1107-IFERROR(VLOOKUP(Työfile_2024!D1107,Liikennemalli!$C$6:$H$1921,6,FALSE),"ei löydy")</f>
        <v>0</v>
      </c>
      <c r="I1107" s="80">
        <v>11236</v>
      </c>
      <c r="J1107" s="52">
        <v>1</v>
      </c>
      <c r="K1107" s="52">
        <v>1415</v>
      </c>
      <c r="L1107" s="53"/>
      <c r="M1107" s="54"/>
      <c r="N1107" s="54"/>
      <c r="O1107" s="54"/>
      <c r="P1107" s="54"/>
      <c r="Q1107" s="55"/>
      <c r="R1107" s="55"/>
      <c r="S1107" s="55"/>
      <c r="T1107" s="55"/>
      <c r="U1107" s="52"/>
      <c r="V1107" s="56">
        <v>727</v>
      </c>
      <c r="W1107" s="56">
        <v>85</v>
      </c>
      <c r="X1107" s="56">
        <v>849</v>
      </c>
      <c r="Y1107" s="56">
        <f>VLOOKUP(D1107,Liikennemalli24!$D$2:$F$1804,2,FALSE)</f>
        <v>684</v>
      </c>
      <c r="Z1107" s="57">
        <f>VLOOKUP(D1107,Liikennemalli24!$D$2:$F$1804,3,FALSE)</f>
        <v>0.36199999999999999</v>
      </c>
      <c r="AA1107" s="178">
        <f>IF(G1107=1,VLOOKUP(C1107,Liikennemalli!$D$6:$H$1921,2,FALSE),"-")</f>
        <v>112.49999743147301</v>
      </c>
      <c r="AB1107" s="197">
        <f>IF(G1107=1,VLOOKUP(C1107,Liikennemalli!$D$6:$H$1921,3,FALSE),"-")</f>
        <v>0.50448428511371002</v>
      </c>
      <c r="AC1107" s="134" t="str">
        <f>IF(E1107=1,VLOOKUP(Työfile_2024!D1107,'2015'!$F$12:$X$1887,18,FALSE),"-")</f>
        <v>ei mallia</v>
      </c>
      <c r="AD1107" s="127" t="str">
        <f>IF(E1107=1,VLOOKUP(Työfile_2024!D1107,'2015'!$F$12:$X$1887,19,FALSE),"-")</f>
        <v>ei mallia</v>
      </c>
      <c r="AI1107" s="127">
        <f>IF(E1107=1,VLOOKUP(Työfile_2024!D1107,'2015'!$F$12:$AB$1887,20,FALSE),"-")</f>
        <v>0</v>
      </c>
      <c r="AJ1107" s="127">
        <f>IF(E1107=1,VLOOKUP(Työfile_2024!D1107,'2015'!$F$12:$AB$1887,21,FALSE),"-")</f>
        <v>0</v>
      </c>
      <c r="AK1107" s="127">
        <f>IF(E1107=1,VLOOKUP(Työfile_2024!D1107,'2015'!$F$12:$AB$1887,22,FALSE),"-")</f>
        <v>0</v>
      </c>
      <c r="AL1107" s="127">
        <f>IF(E1107=1,VLOOKUP(Työfile_2024!D1107,'2015'!$F$12:$AB$1887,23,FALSE),"-")</f>
        <v>0</v>
      </c>
      <c r="AM1107" s="56">
        <f>VLOOKUP(Työfile_2024!D1107,Tmatkat_20km_tarkasteltava_verk!$C$2:$D$1804,2,FALSE)</f>
        <v>69</v>
      </c>
      <c r="AN1107" s="148">
        <f t="shared" si="280"/>
        <v>9.4910591471801919E-2</v>
      </c>
      <c r="AO1107" s="178">
        <f>IF(E1107=1,VLOOKUP(Työfile_2024!D1107,'2015'!$F$12:$AC$1887,24,FALSE),"-")</f>
        <v>111</v>
      </c>
      <c r="AP1107" s="52">
        <f>VLOOKUP(D1107,Tarkasteltava_verkko_2024_harva!$E$2:$I$1804,5,FALSE)</f>
        <v>0</v>
      </c>
      <c r="AQ1107" s="52">
        <f>VLOOKUP(D1107,Tarkasteltava_verkko_2024_harva!$E$2:$I$1804,4,FALSE)</f>
        <v>0</v>
      </c>
      <c r="AR1107" s="148">
        <v>3.5335689045936395E-3</v>
      </c>
      <c r="AS1107" s="170" t="str">
        <f>IFERROR(VLOOKUP(C1107,'2015'!$C$12:$AG$1887,30,FALSE),"-")</f>
        <v/>
      </c>
      <c r="AT1107" s="148">
        <v>0.34770318021201413</v>
      </c>
      <c r="AU1107" s="170">
        <f>IFERROR(VLOOKUP(C1107,'2015'!$C$12:$AG$1887,31,FALSE),"-")</f>
        <v>0</v>
      </c>
      <c r="AV1107" s="106"/>
      <c r="AW1107" s="63">
        <f>IFERROR(VLOOKUP(C1107,Merkittävyysluokitus!$A$2:$J$1705,10,FALSE),"-")</f>
        <v>3</v>
      </c>
      <c r="AX1107" s="175">
        <f>IFERROR(VLOOKUP(C1107,Merkittävyysluokitus!$A$2:$J$1705,6,FALSE),"-")</f>
        <v>6.6842191780821913</v>
      </c>
      <c r="AY1107" s="175">
        <f>IFERROR(VLOOKUP(C1107,Merkittävyysluokitus!$A$2:$J$1705,7,FALSE),"-")</f>
        <v>2.8493333333333331</v>
      </c>
      <c r="AZ1107" s="175">
        <f>IFERROR(VLOOKUP(C1107,Merkittävyysluokitus!$A$2:$J$1705,8,FALSE),"-")</f>
        <v>2.6682191780821918</v>
      </c>
      <c r="BA1107" s="175">
        <f>IFERROR(VLOOKUP(C1107,Merkittävyysluokitus!$A$2:$J$1705,9,FALSE),"-")</f>
        <v>1.1666666666666665</v>
      </c>
      <c r="BB1107" s="203"/>
      <c r="BC1107" s="203" t="str">
        <f t="shared" si="281"/>
        <v/>
      </c>
      <c r="BD1107" s="39" t="str">
        <f t="shared" si="275"/>
        <v>musta</v>
      </c>
      <c r="BE1107" s="68" t="str">
        <f t="shared" si="276"/>
        <v>musta</v>
      </c>
      <c r="BF1107" s="68" t="str">
        <f t="shared" si="277"/>
        <v>musta</v>
      </c>
      <c r="BG1107" s="68" t="str">
        <f t="shared" si="278"/>
        <v>musta</v>
      </c>
      <c r="BH1107" s="208" t="str">
        <f t="shared" si="279"/>
        <v>musta</v>
      </c>
      <c r="BI1107" s="39"/>
      <c r="BJ1107" s="39" t="str">
        <f>IF(F1107="ei löydy","uusi tie",IF(E1107=0,"tieosoite muuttunut",IF(E1107=1,VLOOKUP(D1107,'2015'!$F$12:$AL$1887,31,FALSE),"-")))</f>
        <v>musta</v>
      </c>
      <c r="BK1107" s="67" t="str">
        <f>IF(E1107=1,VLOOKUP(D1107,'2015'!$F$12:$AL$1887,32,FALSE),"-")</f>
        <v>musta</v>
      </c>
      <c r="BL1107" s="39" t="str">
        <f>IF(F1107="ei löydy","uusi tie",IF(E1107=0,"tieosoite muuttunut",IF(E1107=1,VLOOKUP(D1107,'2015'!$F$12:$AL$1887,33,FALSE),"-")))</f>
        <v>musta</v>
      </c>
      <c r="BM1107" s="39"/>
      <c r="BN1107" s="217" t="str">
        <f>VLOOKUP(D1107,'2015'!$F$12:$AL$1887,33,FALSE)</f>
        <v>musta</v>
      </c>
      <c r="BO1107" s="39"/>
      <c r="BP1107" s="115" t="s">
        <v>10</v>
      </c>
      <c r="BQ1107" s="30"/>
      <c r="BS1107" s="5"/>
      <c r="BU1107" s="37"/>
      <c r="BV1107" s="30" t="s">
        <v>10</v>
      </c>
      <c r="BX1107" t="str">
        <f>IF(E1107=1,VLOOKUP(D1107,'2015'!$F$12:$AX$1887,43,FALSE),"-")</f>
        <v>ei mallia</v>
      </c>
      <c r="BY1107" t="str">
        <f>IF(E1107=1,VLOOKUP(D1107,'2015'!$F$12:$AX$1887,44,FALSE),"-")</f>
        <v>ei mallia</v>
      </c>
      <c r="BZ1107" t="str">
        <f>IF(E1107=1,VLOOKUP(D1107,'2015'!$F$12:$AX$1887,45,FALSE),"-")</f>
        <v>ei mallia</v>
      </c>
      <c r="CA1107" s="31">
        <f t="shared" si="270"/>
        <v>20</v>
      </c>
      <c r="CB1107" s="31">
        <f t="shared" si="271"/>
        <v>10</v>
      </c>
      <c r="CC1107" s="31">
        <f t="shared" si="272"/>
        <v>10</v>
      </c>
      <c r="CD1107" s="31">
        <f t="shared" si="273"/>
        <v>0</v>
      </c>
      <c r="CE1107" s="31">
        <f t="shared" si="274"/>
        <v>0</v>
      </c>
      <c r="CO1107" s="2" t="s">
        <v>35</v>
      </c>
      <c r="CP1107" s="2" t="s">
        <v>35</v>
      </c>
    </row>
    <row r="1108" spans="1:94" ht="15.75" thickBot="1" x14ac:dyDescent="0.3">
      <c r="A1108" s="50"/>
      <c r="B1108" s="50"/>
      <c r="C1108" s="50" t="str">
        <f t="shared" si="282"/>
        <v>11237_1_3046</v>
      </c>
      <c r="D1108" s="51" t="str">
        <f t="shared" si="283"/>
        <v>11237_1</v>
      </c>
      <c r="E1108" s="224">
        <f>IFERROR(VLOOKUP(C1108,'2015'!$C$12:$D$1887,2,FALSE),0)</f>
        <v>1</v>
      </c>
      <c r="F1108" s="51">
        <f>IFERROR(K1108-IFERROR(VLOOKUP(D1108,'2015'!$F$12:$I$1887,4,FALSE),"ei löydy"),"ei löydy")</f>
        <v>0</v>
      </c>
      <c r="G1108" s="224">
        <f>IFERROR(VLOOKUP(Työfile_2024!C1108,Liikennemalli!$D$6:$G$1921,4,FALSE),0)</f>
        <v>1</v>
      </c>
      <c r="H1108" s="225">
        <f>K1108-IFERROR(VLOOKUP(Työfile_2024!D1108,Liikennemalli!$C$6:$H$1921,6,FALSE),"ei löydy")</f>
        <v>0</v>
      </c>
      <c r="I1108" s="80">
        <v>11237</v>
      </c>
      <c r="J1108" s="52">
        <v>1</v>
      </c>
      <c r="K1108" s="52">
        <v>3046</v>
      </c>
      <c r="L1108" s="53"/>
      <c r="M1108" s="54"/>
      <c r="N1108" s="54"/>
      <c r="O1108" s="54"/>
      <c r="P1108" s="54"/>
      <c r="Q1108" s="55"/>
      <c r="R1108" s="55"/>
      <c r="S1108" s="55"/>
      <c r="T1108" s="55"/>
      <c r="U1108" s="52"/>
      <c r="V1108" s="56">
        <v>4784</v>
      </c>
      <c r="W1108" s="56">
        <v>206</v>
      </c>
      <c r="X1108" s="56">
        <v>5293</v>
      </c>
      <c r="Y1108" s="56">
        <f>VLOOKUP(D1108,Liikennemalli24!$D$2:$F$1804,2,FALSE)</f>
        <v>301</v>
      </c>
      <c r="Z1108" s="57">
        <f>VLOOKUP(D1108,Liikennemalli24!$D$2:$F$1804,3,FALSE)</f>
        <v>0.186</v>
      </c>
      <c r="AA1108" s="178">
        <f>IF(G1108=1,VLOOKUP(C1108,Liikennemalli!$D$6:$H$1921,2,FALSE),"-")</f>
        <v>902.63031945094849</v>
      </c>
      <c r="AB1108" s="197">
        <f>IF(G1108=1,VLOOKUP(C1108,Liikennemalli!$D$6:$H$1921,3,FALSE),"-")</f>
        <v>0.33900438099679198</v>
      </c>
      <c r="AC1108" s="134">
        <f>IF(E1108=1,VLOOKUP(Työfile_2024!D1108,'2015'!$F$12:$X$1887,18,FALSE),"-")</f>
        <v>1218</v>
      </c>
      <c r="AD1108" s="127">
        <f>IF(E1108=1,VLOOKUP(Työfile_2024!D1108,'2015'!$F$12:$X$1887,19,FALSE),"-")</f>
        <v>0.32</v>
      </c>
      <c r="AI1108" s="127">
        <f>IF(E1108=1,VLOOKUP(Työfile_2024!D1108,'2015'!$F$12:$AB$1887,20,FALSE),"-")</f>
        <v>0</v>
      </c>
      <c r="AJ1108" s="127">
        <f>IF(E1108=1,VLOOKUP(Työfile_2024!D1108,'2015'!$F$12:$AB$1887,21,FALSE),"-")</f>
        <v>0</v>
      </c>
      <c r="AK1108" s="127">
        <f>IF(E1108=1,VLOOKUP(Työfile_2024!D1108,'2015'!$F$12:$AB$1887,22,FALSE),"-")</f>
        <v>0</v>
      </c>
      <c r="AL1108" s="127">
        <f>IF(E1108=1,VLOOKUP(Työfile_2024!D1108,'2015'!$F$12:$AB$1887,23,FALSE),"-")</f>
        <v>0</v>
      </c>
      <c r="AM1108" s="56">
        <f>VLOOKUP(Työfile_2024!D1108,Tmatkat_20km_tarkasteltava_verk!$C$2:$D$1804,2,FALSE)</f>
        <v>1015</v>
      </c>
      <c r="AN1108" s="148">
        <f t="shared" si="280"/>
        <v>0.21216555183946489</v>
      </c>
      <c r="AO1108" s="178">
        <f>IF(E1108=1,VLOOKUP(Työfile_2024!D1108,'2015'!$F$12:$AC$1887,24,FALSE),"-")</f>
        <v>2812</v>
      </c>
      <c r="AP1108" s="52" t="str">
        <f>VLOOKUP(D1108,Tarkasteltava_verkko_2024_harva!$E$2:$I$1804,5,FALSE)</f>
        <v>tiivis</v>
      </c>
      <c r="AQ1108" s="52">
        <f>VLOOKUP(D1108,Tarkasteltava_verkko_2024_harva!$E$2:$I$1804,4,FALSE)</f>
        <v>0</v>
      </c>
      <c r="AR1108" s="148">
        <v>0.99212081418253451</v>
      </c>
      <c r="AS1108" s="170" t="str">
        <f>IFERROR(VLOOKUP(C1108,'2015'!$C$12:$AG$1887,30,FALSE),"-")</f>
        <v>Kyllä</v>
      </c>
      <c r="AT1108" s="148">
        <v>0.99212081418253451</v>
      </c>
      <c r="AU1108" s="170" t="str">
        <f>IFERROR(VLOOKUP(C1108,'2015'!$C$12:$AG$1887,31,FALSE),"-")</f>
        <v>Kyllä</v>
      </c>
      <c r="AV1108" s="106"/>
      <c r="AW1108" s="63">
        <f>IFERROR(VLOOKUP(C1108,Merkittävyysluokitus!$A$2:$J$1705,10,FALSE),"-")</f>
        <v>2</v>
      </c>
      <c r="AX1108" s="175">
        <f>IFERROR(VLOOKUP(C1108,Merkittävyysluokitus!$A$2:$J$1705,6,FALSE),"-")</f>
        <v>11.356438356164382</v>
      </c>
      <c r="AY1108" s="175">
        <f>IFERROR(VLOOKUP(C1108,Merkittävyysluokitus!$A$2:$J$1705,7,FALSE),"-")</f>
        <v>5</v>
      </c>
      <c r="AZ1108" s="175">
        <f>IFERROR(VLOOKUP(C1108,Merkittävyysluokitus!$A$2:$J$1705,8,FALSE),"-")</f>
        <v>4.0231050228310501</v>
      </c>
      <c r="BA1108" s="175">
        <f>IFERROR(VLOOKUP(C1108,Merkittävyysluokitus!$A$2:$J$1705,9,FALSE),"-")</f>
        <v>2.333333333333333</v>
      </c>
      <c r="BB1108" s="203"/>
      <c r="BC1108" s="203" t="str">
        <f t="shared" si="281"/>
        <v/>
      </c>
      <c r="BD1108" s="39" t="str">
        <f t="shared" si="275"/>
        <v>musta</v>
      </c>
      <c r="BE1108" s="68" t="str">
        <f t="shared" si="276"/>
        <v>musta</v>
      </c>
      <c r="BF1108" s="68" t="str">
        <f t="shared" si="277"/>
        <v>musta</v>
      </c>
      <c r="BG1108" s="68" t="str">
        <f t="shared" si="278"/>
        <v>musta</v>
      </c>
      <c r="BH1108" s="208" t="str">
        <f t="shared" si="279"/>
        <v>musta</v>
      </c>
      <c r="BI1108" s="39"/>
      <c r="BJ1108" s="39" t="str">
        <f>IF(F1108="ei löydy","uusi tie",IF(E1108=0,"tieosoite muuttunut",IF(E1108=1,VLOOKUP(D1108,'2015'!$F$12:$AL$1887,31,FALSE),"-")))</f>
        <v>musta</v>
      </c>
      <c r="BK1108" s="67" t="str">
        <f>IF(E1108=1,VLOOKUP(D1108,'2015'!$F$12:$AL$1887,32,FALSE),"-")</f>
        <v>musta</v>
      </c>
      <c r="BL1108" s="39" t="str">
        <f>IF(F1108="ei löydy","uusi tie",IF(E1108=0,"tieosoite muuttunut",IF(E1108=1,VLOOKUP(D1108,'2015'!$F$12:$AL$1887,33,FALSE),"-")))</f>
        <v>musta</v>
      </c>
      <c r="BM1108" s="39"/>
      <c r="BN1108" s="217" t="str">
        <f>VLOOKUP(D1108,'2015'!$F$12:$AL$1887,33,FALSE)</f>
        <v>musta</v>
      </c>
      <c r="BO1108" s="39"/>
      <c r="BP1108" s="115" t="s">
        <v>10</v>
      </c>
      <c r="BQ1108" s="30"/>
      <c r="BS1108" s="5"/>
      <c r="BU1108" s="37"/>
      <c r="BV1108" s="30" t="s">
        <v>10</v>
      </c>
      <c r="BX1108" t="str">
        <f>IF(E1108=1,VLOOKUP(D1108,'2015'!$F$12:$AX$1887,43,FALSE),"-")</f>
        <v>musta</v>
      </c>
      <c r="BY1108" t="str">
        <f>IF(E1108=1,VLOOKUP(D1108,'2015'!$F$12:$AX$1887,44,FALSE),"-")</f>
        <v>musta</v>
      </c>
      <c r="BZ1108" t="str">
        <f>IF(E1108=1,VLOOKUP(D1108,'2015'!$F$12:$AX$1887,45,FALSE),"-")</f>
        <v>musta</v>
      </c>
      <c r="CA1108" s="31">
        <f t="shared" si="270"/>
        <v>11</v>
      </c>
      <c r="CB1108" s="31">
        <f t="shared" si="271"/>
        <v>0</v>
      </c>
      <c r="CC1108" s="31">
        <f t="shared" si="272"/>
        <v>1</v>
      </c>
      <c r="CD1108" s="31">
        <f t="shared" si="273"/>
        <v>10</v>
      </c>
      <c r="CE1108" s="31">
        <f t="shared" si="274"/>
        <v>0</v>
      </c>
      <c r="CO1108" s="2" t="s">
        <v>35</v>
      </c>
      <c r="CP1108" s="2" t="s">
        <v>35</v>
      </c>
    </row>
    <row r="1109" spans="1:94" ht="15.75" thickBot="1" x14ac:dyDescent="0.3">
      <c r="A1109" s="50"/>
      <c r="B1109" s="50"/>
      <c r="C1109" s="50" t="str">
        <f t="shared" si="282"/>
        <v>11238_1_755</v>
      </c>
      <c r="D1109" s="51" t="str">
        <f t="shared" si="283"/>
        <v>11238_1</v>
      </c>
      <c r="E1109" s="224">
        <f>IFERROR(VLOOKUP(C1109,'2015'!$C$12:$D$1887,2,FALSE),0)</f>
        <v>1</v>
      </c>
      <c r="F1109" s="51">
        <f>IFERROR(K1109-IFERROR(VLOOKUP(D1109,'2015'!$F$12:$I$1887,4,FALSE),"ei löydy"),"ei löydy")</f>
        <v>0</v>
      </c>
      <c r="G1109" s="224">
        <f>IFERROR(VLOOKUP(Työfile_2024!C1109,Liikennemalli!$D$6:$G$1921,4,FALSE),0)</f>
        <v>0</v>
      </c>
      <c r="H1109" s="225">
        <f>K1109-IFERROR(VLOOKUP(Työfile_2024!D1109,Liikennemalli!$C$6:$H$1921,6,FALSE),"ei löydy")</f>
        <v>-1592</v>
      </c>
      <c r="I1109" s="80">
        <v>11238</v>
      </c>
      <c r="J1109" s="52">
        <v>1</v>
      </c>
      <c r="K1109" s="52">
        <v>755</v>
      </c>
      <c r="L1109" s="53"/>
      <c r="M1109" s="54"/>
      <c r="N1109" s="54"/>
      <c r="O1109" s="54"/>
      <c r="P1109" s="54"/>
      <c r="Q1109" s="55"/>
      <c r="R1109" s="55"/>
      <c r="S1109" s="55"/>
      <c r="T1109" s="55"/>
      <c r="U1109" s="52"/>
      <c r="V1109" s="56">
        <v>5378</v>
      </c>
      <c r="W1109" s="56">
        <v>110</v>
      </c>
      <c r="X1109" s="56">
        <v>5987</v>
      </c>
      <c r="Y1109" s="56">
        <f>VLOOKUP(D1109,Liikennemalli24!$D$2:$F$1804,2,FALSE)</f>
        <v>345</v>
      </c>
      <c r="Z1109" s="57">
        <f>VLOOKUP(D1109,Liikennemalli24!$D$2:$F$1804,3,FALSE)</f>
        <v>0.182</v>
      </c>
      <c r="AA1109" s="178" t="str">
        <f>IF(G1109=1,VLOOKUP(C1109,Liikennemalli!$D$6:$H$1921,2,FALSE),"-")</f>
        <v>-</v>
      </c>
      <c r="AB1109" s="197" t="str">
        <f>IF(G1109=1,VLOOKUP(C1109,Liikennemalli!$D$6:$H$1921,3,FALSE),"-")</f>
        <v>-</v>
      </c>
      <c r="AC1109" s="134">
        <f>IF(E1109=1,VLOOKUP(Työfile_2024!D1109,'2015'!$F$12:$X$1887,18,FALSE),"-")</f>
        <v>436</v>
      </c>
      <c r="AD1109" s="127">
        <f>IF(E1109=1,VLOOKUP(Työfile_2024!D1109,'2015'!$F$12:$X$1887,19,FALSE),"-")</f>
        <v>0.35</v>
      </c>
      <c r="AI1109" s="127">
        <f>IF(E1109=1,VLOOKUP(Työfile_2024!D1109,'2015'!$F$12:$AB$1887,20,FALSE),"-")</f>
        <v>0</v>
      </c>
      <c r="AJ1109" s="127">
        <f>IF(E1109=1,VLOOKUP(Työfile_2024!D1109,'2015'!$F$12:$AB$1887,21,FALSE),"-")</f>
        <v>0</v>
      </c>
      <c r="AK1109" s="127">
        <f>IF(E1109=1,VLOOKUP(Työfile_2024!D1109,'2015'!$F$12:$AB$1887,22,FALSE),"-")</f>
        <v>0</v>
      </c>
      <c r="AL1109" s="127">
        <f>IF(E1109=1,VLOOKUP(Työfile_2024!D1109,'2015'!$F$12:$AB$1887,23,FALSE),"-")</f>
        <v>0</v>
      </c>
      <c r="AM1109" s="56">
        <f>VLOOKUP(Työfile_2024!D1109,Tmatkat_20km_tarkasteltava_verk!$C$2:$D$1804,2,FALSE)</f>
        <v>560</v>
      </c>
      <c r="AN1109" s="148">
        <f t="shared" si="280"/>
        <v>0.10412792859799182</v>
      </c>
      <c r="AO1109" s="178">
        <f>IF(E1109=1,VLOOKUP(Työfile_2024!D1109,'2015'!$F$12:$AC$1887,24,FALSE),"-")</f>
        <v>3889</v>
      </c>
      <c r="AP1109" s="52">
        <f>VLOOKUP(D1109,Tarkasteltava_verkko_2024_harva!$E$2:$I$1804,5,FALSE)</f>
        <v>0</v>
      </c>
      <c r="AQ1109" s="52">
        <f>VLOOKUP(D1109,Tarkasteltava_verkko_2024_harva!$E$2:$I$1804,4,FALSE)</f>
        <v>0</v>
      </c>
      <c r="AR1109" s="148">
        <v>1.0039735099337748</v>
      </c>
      <c r="AS1109" s="170" t="str">
        <f>IFERROR(VLOOKUP(C1109,'2015'!$C$12:$AG$1887,30,FALSE),"-")</f>
        <v>Kyllä</v>
      </c>
      <c r="AT1109" s="148">
        <v>1.0039735099337748</v>
      </c>
      <c r="AU1109" s="170" t="str">
        <f>IFERROR(VLOOKUP(C1109,'2015'!$C$12:$AG$1887,31,FALSE),"-")</f>
        <v>Kyllä</v>
      </c>
      <c r="AV1109" s="106"/>
      <c r="AW1109" s="63">
        <f>IFERROR(VLOOKUP(C1109,Merkittävyysluokitus!$A$2:$J$1705,10,FALSE),"-")</f>
        <v>2</v>
      </c>
      <c r="AX1109" s="175">
        <f>IFERROR(VLOOKUP(C1109,Merkittävyysluokitus!$A$2:$J$1705,6,FALSE),"-")</f>
        <v>10.721461187214611</v>
      </c>
      <c r="AY1109" s="175">
        <f>IFERROR(VLOOKUP(C1109,Merkittävyysluokitus!$A$2:$J$1705,7,FALSE),"-")</f>
        <v>5</v>
      </c>
      <c r="AZ1109" s="175">
        <f>IFERROR(VLOOKUP(C1109,Merkittävyysluokitus!$A$2:$J$1705,8,FALSE),"-")</f>
        <v>3.3881278538812785</v>
      </c>
      <c r="BA1109" s="175">
        <f>IFERROR(VLOOKUP(C1109,Merkittävyysluokitus!$A$2:$J$1705,9,FALSE),"-")</f>
        <v>2.333333333333333</v>
      </c>
      <c r="BB1109" s="203"/>
      <c r="BC1109" s="203" t="str">
        <f t="shared" si="281"/>
        <v/>
      </c>
      <c r="BD1109" s="39" t="str">
        <f t="shared" si="275"/>
        <v>musta</v>
      </c>
      <c r="BE1109" s="68" t="str">
        <f t="shared" si="276"/>
        <v>musta</v>
      </c>
      <c r="BF1109" s="68" t="str">
        <f t="shared" si="277"/>
        <v>musta</v>
      </c>
      <c r="BG1109" s="68" t="str">
        <f t="shared" si="278"/>
        <v>musta</v>
      </c>
      <c r="BH1109" s="208" t="str">
        <f t="shared" si="279"/>
        <v>musta</v>
      </c>
      <c r="BI1109" s="39"/>
      <c r="BJ1109" s="39" t="str">
        <f>IF(F1109="ei löydy","uusi tie",IF(E1109=0,"tieosoite muuttunut",IF(E1109=1,VLOOKUP(D1109,'2015'!$F$12:$AL$1887,31,FALSE),"-")))</f>
        <v>musta</v>
      </c>
      <c r="BK1109" s="67" t="str">
        <f>IF(E1109=1,VLOOKUP(D1109,'2015'!$F$12:$AL$1887,32,FALSE),"-")</f>
        <v>musta</v>
      </c>
      <c r="BL1109" s="39" t="str">
        <f>IF(F1109="ei löydy","uusi tie",IF(E1109=0,"tieosoite muuttunut",IF(E1109=1,VLOOKUP(D1109,'2015'!$F$12:$AL$1887,33,FALSE),"-")))</f>
        <v>musta</v>
      </c>
      <c r="BM1109" s="39"/>
      <c r="BN1109" s="217" t="str">
        <f>VLOOKUP(D1109,'2015'!$F$12:$AL$1887,33,FALSE)</f>
        <v>musta</v>
      </c>
      <c r="BO1109" s="39"/>
      <c r="BP1109" s="115" t="s">
        <v>10</v>
      </c>
      <c r="BQ1109" s="30"/>
      <c r="BS1109" s="5"/>
      <c r="BU1109" s="37"/>
      <c r="BV1109" s="30" t="s">
        <v>10</v>
      </c>
      <c r="BX1109" t="str">
        <f>IF(E1109=1,VLOOKUP(D1109,'2015'!$F$12:$AX$1887,43,FALSE),"-")</f>
        <v>musta</v>
      </c>
      <c r="BY1109" t="str">
        <f>IF(E1109=1,VLOOKUP(D1109,'2015'!$F$12:$AX$1887,44,FALSE),"-")</f>
        <v>musta</v>
      </c>
      <c r="BZ1109" t="str">
        <f>IF(E1109=1,VLOOKUP(D1109,'2015'!$F$12:$AX$1887,45,FALSE),"-")</f>
        <v>musta</v>
      </c>
      <c r="CA1109" s="31">
        <f t="shared" si="270"/>
        <v>10</v>
      </c>
      <c r="CB1109" s="31">
        <f t="shared" si="271"/>
        <v>0</v>
      </c>
      <c r="CC1109" s="31">
        <f t="shared" si="272"/>
        <v>0</v>
      </c>
      <c r="CD1109" s="31">
        <f t="shared" si="273"/>
        <v>10</v>
      </c>
      <c r="CE1109" s="31">
        <f t="shared" si="274"/>
        <v>0</v>
      </c>
      <c r="CO1109" s="2" t="s">
        <v>35</v>
      </c>
      <c r="CP1109" s="2" t="s">
        <v>35</v>
      </c>
    </row>
    <row r="1110" spans="1:94" ht="15.75" thickBot="1" x14ac:dyDescent="0.3">
      <c r="A1110" s="50"/>
      <c r="B1110" s="50"/>
      <c r="C1110" s="50" t="str">
        <f t="shared" si="282"/>
        <v>11239_1_2848</v>
      </c>
      <c r="D1110" s="51" t="str">
        <f t="shared" si="283"/>
        <v>11239_1</v>
      </c>
      <c r="E1110" s="224">
        <f>IFERROR(VLOOKUP(C1110,'2015'!$C$12:$D$1887,2,FALSE),0)</f>
        <v>1</v>
      </c>
      <c r="F1110" s="51">
        <f>IFERROR(K1110-IFERROR(VLOOKUP(D1110,'2015'!$F$12:$I$1887,4,FALSE),"ei löydy"),"ei löydy")</f>
        <v>0</v>
      </c>
      <c r="G1110" s="224">
        <f>IFERROR(VLOOKUP(Työfile_2024!C1110,Liikennemalli!$D$6:$G$1921,4,FALSE),0)</f>
        <v>1</v>
      </c>
      <c r="H1110" s="225">
        <f>K1110-IFERROR(VLOOKUP(Työfile_2024!D1110,Liikennemalli!$C$6:$H$1921,6,FALSE),"ei löydy")</f>
        <v>0</v>
      </c>
      <c r="I1110" s="80">
        <v>11239</v>
      </c>
      <c r="J1110" s="52">
        <v>1</v>
      </c>
      <c r="K1110" s="52">
        <v>2848</v>
      </c>
      <c r="L1110" s="53"/>
      <c r="M1110" s="54"/>
      <c r="N1110" s="54"/>
      <c r="O1110" s="54"/>
      <c r="P1110" s="54"/>
      <c r="Q1110" s="55"/>
      <c r="R1110" s="55"/>
      <c r="S1110" s="55"/>
      <c r="T1110" s="55"/>
      <c r="U1110" s="52"/>
      <c r="V1110" s="56">
        <v>131</v>
      </c>
      <c r="W1110" s="56">
        <v>1</v>
      </c>
      <c r="X1110" s="56">
        <v>140</v>
      </c>
      <c r="Y1110" s="56">
        <f>VLOOKUP(D1110,Liikennemalli24!$D$2:$F$1804,2,FALSE)</f>
        <v>118</v>
      </c>
      <c r="Z1110" s="57">
        <f>VLOOKUP(D1110,Liikennemalli24!$D$2:$F$1804,3,FALSE)</f>
        <v>0.51100000000000001</v>
      </c>
      <c r="AA1110" s="178">
        <f>IF(G1110=1,VLOOKUP(C1110,Liikennemalli!$D$6:$H$1921,2,FALSE),"-")</f>
        <v>0</v>
      </c>
      <c r="AB1110" s="197">
        <f>IF(G1110=1,VLOOKUP(C1110,Liikennemalli!$D$6:$H$1921,3,FALSE),"-")</f>
        <v>0</v>
      </c>
      <c r="AC1110" s="134">
        <f>IF(E1110=1,VLOOKUP(Työfile_2024!D1110,'2015'!$F$12:$X$1887,18,FALSE),"-")</f>
        <v>44</v>
      </c>
      <c r="AD1110" s="127">
        <f>IF(E1110=1,VLOOKUP(Työfile_2024!D1110,'2015'!$F$12:$X$1887,19,FALSE),"-")</f>
        <v>0.92</v>
      </c>
      <c r="AI1110" s="127">
        <f>IF(E1110=1,VLOOKUP(Työfile_2024!D1110,'2015'!$F$12:$AB$1887,20,FALSE),"-")</f>
        <v>0</v>
      </c>
      <c r="AJ1110" s="127">
        <f>IF(E1110=1,VLOOKUP(Työfile_2024!D1110,'2015'!$F$12:$AB$1887,21,FALSE),"-")</f>
        <v>0</v>
      </c>
      <c r="AK1110" s="127">
        <f>IF(E1110=1,VLOOKUP(Työfile_2024!D1110,'2015'!$F$12:$AB$1887,22,FALSE),"-")</f>
        <v>0</v>
      </c>
      <c r="AL1110" s="127">
        <f>IF(E1110=1,VLOOKUP(Työfile_2024!D1110,'2015'!$F$12:$AB$1887,23,FALSE),"-")</f>
        <v>0</v>
      </c>
      <c r="AM1110" s="56">
        <f>VLOOKUP(Työfile_2024!D1110,Tmatkat_20km_tarkasteltava_verk!$C$2:$D$1804,2,FALSE)</f>
        <v>62</v>
      </c>
      <c r="AN1110" s="148">
        <f t="shared" si="280"/>
        <v>0.47328244274809161</v>
      </c>
      <c r="AO1110" s="178">
        <f>IF(E1110=1,VLOOKUP(Työfile_2024!D1110,'2015'!$F$12:$AC$1887,24,FALSE),"-")</f>
        <v>116</v>
      </c>
      <c r="AP1110" s="52">
        <f>VLOOKUP(D1110,Tarkasteltava_verkko_2024_harva!$E$2:$I$1804,5,FALSE)</f>
        <v>0</v>
      </c>
      <c r="AQ1110" s="52">
        <f>VLOOKUP(D1110,Tarkasteltava_verkko_2024_harva!$E$2:$I$1804,4,FALSE)</f>
        <v>0</v>
      </c>
      <c r="AR1110" s="148">
        <v>0.1014747191011236</v>
      </c>
      <c r="AS1110" s="170" t="str">
        <f>IFERROR(VLOOKUP(C1110,'2015'!$C$12:$AG$1887,30,FALSE),"-")</f>
        <v/>
      </c>
      <c r="AT1110" s="148">
        <v>0.5252808988764045</v>
      </c>
      <c r="AU1110" s="170" t="str">
        <f>IFERROR(VLOOKUP(C1110,'2015'!$C$12:$AG$1887,31,FALSE),"-")</f>
        <v>Kyllä</v>
      </c>
      <c r="AV1110" s="106"/>
      <c r="AW1110" s="63">
        <f>IFERROR(VLOOKUP(C1110,Merkittävyysluokitus!$A$2:$J$1705,10,FALSE),"-")</f>
        <v>4</v>
      </c>
      <c r="AX1110" s="175">
        <f>IFERROR(VLOOKUP(C1110,Merkittävyysluokitus!$A$2:$J$1705,6,FALSE),"-")</f>
        <v>2.6538828006088275</v>
      </c>
      <c r="AY1110" s="175">
        <f>IFERROR(VLOOKUP(C1110,Merkittävyysluokitus!$A$2:$J$1705,7,FALSE),"-")</f>
        <v>0.65299999999999991</v>
      </c>
      <c r="AZ1110" s="175">
        <f>IFERROR(VLOOKUP(C1110,Merkittävyysluokitus!$A$2:$J$1705,8,FALSE),"-")</f>
        <v>0.83421613394216121</v>
      </c>
      <c r="BA1110" s="175">
        <f>IFERROR(VLOOKUP(C1110,Merkittävyysluokitus!$A$2:$J$1705,9,FALSE),"-")</f>
        <v>1.1666666666666665</v>
      </c>
      <c r="BB1110" s="203"/>
      <c r="BC1110" s="203" t="str">
        <f t="shared" si="281"/>
        <v/>
      </c>
      <c r="BD1110" s="39" t="str">
        <f t="shared" si="275"/>
        <v>musta</v>
      </c>
      <c r="BE1110" s="68" t="str">
        <f t="shared" si="276"/>
        <v>musta</v>
      </c>
      <c r="BF1110" s="68" t="str">
        <f t="shared" si="277"/>
        <v>musta</v>
      </c>
      <c r="BG1110" s="68" t="str">
        <f t="shared" si="278"/>
        <v>musta</v>
      </c>
      <c r="BH1110" s="208" t="str">
        <f t="shared" si="279"/>
        <v>musta</v>
      </c>
      <c r="BI1110" s="39"/>
      <c r="BJ1110" s="39" t="str">
        <f>IF(F1110="ei löydy","uusi tie",IF(E1110=0,"tieosoite muuttunut",IF(E1110=1,VLOOKUP(D1110,'2015'!$F$12:$AL$1887,31,FALSE),"-")))</f>
        <v>musta</v>
      </c>
      <c r="BK1110" s="67" t="str">
        <f>IF(E1110=1,VLOOKUP(D1110,'2015'!$F$12:$AL$1887,32,FALSE),"-")</f>
        <v>musta</v>
      </c>
      <c r="BL1110" s="39" t="str">
        <f>IF(F1110="ei löydy","uusi tie",IF(E1110=0,"tieosoite muuttunut",IF(E1110=1,VLOOKUP(D1110,'2015'!$F$12:$AL$1887,33,FALSE),"-")))</f>
        <v>musta</v>
      </c>
      <c r="BM1110" s="39"/>
      <c r="BN1110" s="217" t="str">
        <f>VLOOKUP(D1110,'2015'!$F$12:$AL$1887,33,FALSE)</f>
        <v>musta</v>
      </c>
      <c r="BO1110" s="39"/>
      <c r="BP1110" s="115" t="s">
        <v>10</v>
      </c>
      <c r="BQ1110" s="30"/>
      <c r="BS1110" s="5"/>
      <c r="BU1110" s="37"/>
      <c r="BV1110" s="30" t="s">
        <v>10</v>
      </c>
      <c r="BX1110" t="str">
        <f>IF(E1110=1,VLOOKUP(D1110,'2015'!$F$12:$AX$1887,43,FALSE),"-")</f>
        <v>punainen</v>
      </c>
      <c r="BY1110" t="str">
        <f>IF(E1110=1,VLOOKUP(D1110,'2015'!$F$12:$AX$1887,44,FALSE),"-")</f>
        <v>musta</v>
      </c>
      <c r="BZ1110" t="str">
        <f>IF(E1110=1,VLOOKUP(D1110,'2015'!$F$12:$AX$1887,45,FALSE),"-")</f>
        <v>musta</v>
      </c>
      <c r="CA1110" s="31">
        <f t="shared" si="270"/>
        <v>10</v>
      </c>
      <c r="CB1110" s="31">
        <f t="shared" si="271"/>
        <v>10</v>
      </c>
      <c r="CC1110" s="31">
        <f t="shared" si="272"/>
        <v>0</v>
      </c>
      <c r="CD1110" s="31">
        <f t="shared" si="273"/>
        <v>0</v>
      </c>
      <c r="CE1110" s="31">
        <f t="shared" si="274"/>
        <v>0</v>
      </c>
      <c r="CO1110" s="2" t="s">
        <v>35</v>
      </c>
      <c r="CP1110" s="2" t="s">
        <v>35</v>
      </c>
    </row>
    <row r="1111" spans="1:94" ht="15.75" thickBot="1" x14ac:dyDescent="0.3">
      <c r="A1111" s="50"/>
      <c r="B1111" s="50"/>
      <c r="C1111" s="50" t="str">
        <f t="shared" si="282"/>
        <v>11241_1_1072</v>
      </c>
      <c r="D1111" s="51" t="str">
        <f t="shared" si="283"/>
        <v>11241_1</v>
      </c>
      <c r="E1111" s="224">
        <f>IFERROR(VLOOKUP(C1111,'2015'!$C$12:$D$1887,2,FALSE),0)</f>
        <v>1</v>
      </c>
      <c r="F1111" s="51">
        <f>IFERROR(K1111-IFERROR(VLOOKUP(D1111,'2015'!$F$12:$I$1887,4,FALSE),"ei löydy"),"ei löydy")</f>
        <v>0</v>
      </c>
      <c r="G1111" s="224">
        <f>IFERROR(VLOOKUP(Työfile_2024!C1111,Liikennemalli!$D$6:$G$1921,4,FALSE),0)</f>
        <v>1</v>
      </c>
      <c r="H1111" s="225">
        <f>K1111-IFERROR(VLOOKUP(Työfile_2024!D1111,Liikennemalli!$C$6:$H$1921,6,FALSE),"ei löydy")</f>
        <v>0</v>
      </c>
      <c r="I1111" s="80">
        <v>11241</v>
      </c>
      <c r="J1111" s="52">
        <v>1</v>
      </c>
      <c r="K1111" s="52">
        <v>1072</v>
      </c>
      <c r="L1111" s="53"/>
      <c r="M1111" s="54"/>
      <c r="N1111" s="54"/>
      <c r="O1111" s="54"/>
      <c r="P1111" s="54"/>
      <c r="Q1111" s="55"/>
      <c r="R1111" s="55"/>
      <c r="S1111" s="55"/>
      <c r="T1111" s="55"/>
      <c r="U1111" s="52"/>
      <c r="V1111" s="56">
        <v>815</v>
      </c>
      <c r="W1111" s="56">
        <v>146</v>
      </c>
      <c r="X1111" s="56">
        <v>1014</v>
      </c>
      <c r="Y1111" s="56">
        <f>VLOOKUP(D1111,Liikennemalli24!$D$2:$F$1804,2,FALSE)</f>
        <v>3090</v>
      </c>
      <c r="Z1111" s="57">
        <f>VLOOKUP(D1111,Liikennemalli24!$D$2:$F$1804,3,FALSE)</f>
        <v>0.53700000000000003</v>
      </c>
      <c r="AA1111" s="178">
        <f>IF(G1111=1,VLOOKUP(C1111,Liikennemalli!$D$6:$H$1921,2,FALSE),"-")</f>
        <v>255.53327754319201</v>
      </c>
      <c r="AB1111" s="197">
        <f>IF(G1111=1,VLOOKUP(C1111,Liikennemalli!$D$6:$H$1921,3,FALSE),"-")</f>
        <v>0.392832812648443</v>
      </c>
      <c r="AC1111" s="134">
        <f>IF(E1111=1,VLOOKUP(Työfile_2024!D1111,'2015'!$F$12:$X$1887,18,FALSE),"-")</f>
        <v>43</v>
      </c>
      <c r="AD1111" s="127">
        <f>IF(E1111=1,VLOOKUP(Työfile_2024!D1111,'2015'!$F$12:$X$1887,19,FALSE),"-")</f>
        <v>0.39</v>
      </c>
      <c r="AI1111" s="127">
        <f>IF(E1111=1,VLOOKUP(Työfile_2024!D1111,'2015'!$F$12:$AB$1887,20,FALSE),"-")</f>
        <v>0</v>
      </c>
      <c r="AJ1111" s="127">
        <f>IF(E1111=1,VLOOKUP(Työfile_2024!D1111,'2015'!$F$12:$AB$1887,21,FALSE),"-")</f>
        <v>0</v>
      </c>
      <c r="AK1111" s="127">
        <f>IF(E1111=1,VLOOKUP(Työfile_2024!D1111,'2015'!$F$12:$AB$1887,22,FALSE),"-")</f>
        <v>0</v>
      </c>
      <c r="AL1111" s="127">
        <f>IF(E1111=1,VLOOKUP(Työfile_2024!D1111,'2015'!$F$12:$AB$1887,23,FALSE),"-")</f>
        <v>0</v>
      </c>
      <c r="AM1111" s="56">
        <f>VLOOKUP(Työfile_2024!D1111,Tmatkat_20km_tarkasteltava_verk!$C$2:$D$1804,2,FALSE)</f>
        <v>231</v>
      </c>
      <c r="AN1111" s="148">
        <f t="shared" si="280"/>
        <v>0.28343558282208586</v>
      </c>
      <c r="AO1111" s="178">
        <f>IF(E1111=1,VLOOKUP(Työfile_2024!D1111,'2015'!$F$12:$AC$1887,24,FALSE),"-")</f>
        <v>142</v>
      </c>
      <c r="AP1111" s="52">
        <f>VLOOKUP(D1111,Tarkasteltava_verkko_2024_harva!$E$2:$I$1804,5,FALSE)</f>
        <v>0</v>
      </c>
      <c r="AQ1111" s="52">
        <f>VLOOKUP(D1111,Tarkasteltava_verkko_2024_harva!$E$2:$I$1804,4,FALSE)</f>
        <v>0</v>
      </c>
      <c r="AR1111" s="148">
        <v>3.5447761194029849E-2</v>
      </c>
      <c r="AS1111" s="170" t="str">
        <f>IFERROR(VLOOKUP(C1111,'2015'!$C$12:$AG$1887,30,FALSE),"-")</f>
        <v/>
      </c>
      <c r="AT1111" s="148">
        <v>0</v>
      </c>
      <c r="AU1111" s="170">
        <f>IFERROR(VLOOKUP(C1111,'2015'!$C$12:$AG$1887,31,FALSE),"-")</f>
        <v>0</v>
      </c>
      <c r="AV1111" s="106"/>
      <c r="AW1111" s="63">
        <f>IFERROR(VLOOKUP(C1111,Merkittävyysluokitus!$A$2:$J$1705,10,FALSE),"-")</f>
        <v>3</v>
      </c>
      <c r="AX1111" s="175">
        <f>IFERROR(VLOOKUP(C1111,Merkittävyysluokitus!$A$2:$J$1705,6,FALSE),"-")</f>
        <v>7.6133105022831042</v>
      </c>
      <c r="AY1111" s="175">
        <f>IFERROR(VLOOKUP(C1111,Merkittävyysluokitus!$A$2:$J$1705,7,FALSE),"-")</f>
        <v>3.4449999999999994</v>
      </c>
      <c r="AZ1111" s="175">
        <f>IFERROR(VLOOKUP(C1111,Merkittävyysluokitus!$A$2:$J$1705,8,FALSE),"-")</f>
        <v>3.1683105022831048</v>
      </c>
      <c r="BA1111" s="175">
        <f>IFERROR(VLOOKUP(C1111,Merkittävyysluokitus!$A$2:$J$1705,9,FALSE),"-")</f>
        <v>1</v>
      </c>
      <c r="BB1111" s="203"/>
      <c r="BC1111" s="203" t="str">
        <f t="shared" si="281"/>
        <v/>
      </c>
      <c r="BD1111" s="39" t="str">
        <f t="shared" si="275"/>
        <v>musta</v>
      </c>
      <c r="BE1111" s="68" t="str">
        <f t="shared" si="276"/>
        <v>musta</v>
      </c>
      <c r="BF1111" s="68" t="str">
        <f t="shared" si="277"/>
        <v>punainen</v>
      </c>
      <c r="BG1111" s="68" t="str">
        <f t="shared" si="278"/>
        <v>musta</v>
      </c>
      <c r="BH1111" s="208" t="str">
        <f t="shared" si="279"/>
        <v>musta</v>
      </c>
      <c r="BI1111" s="39"/>
      <c r="BJ1111" s="39" t="str">
        <f>IF(F1111="ei löydy","uusi tie",IF(E1111=0,"tieosoite muuttunut",IF(E1111=1,VLOOKUP(D1111,'2015'!$F$12:$AL$1887,31,FALSE),"-")))</f>
        <v>musta</v>
      </c>
      <c r="BK1111" s="67" t="str">
        <f>IF(E1111=1,VLOOKUP(D1111,'2015'!$F$12:$AL$1887,32,FALSE),"-")</f>
        <v>musta</v>
      </c>
      <c r="BL1111" s="39" t="str">
        <f>IF(F1111="ei löydy","uusi tie",IF(E1111=0,"tieosoite muuttunut",IF(E1111=1,VLOOKUP(D1111,'2015'!$F$12:$AL$1887,33,FALSE),"-")))</f>
        <v>musta</v>
      </c>
      <c r="BM1111" s="39"/>
      <c r="BN1111" s="217" t="str">
        <f>VLOOKUP(D1111,'2015'!$F$12:$AL$1887,33,FALSE)</f>
        <v>musta</v>
      </c>
      <c r="BO1111" s="39"/>
      <c r="BP1111" s="115" t="s">
        <v>10</v>
      </c>
      <c r="BQ1111" s="30"/>
      <c r="BS1111" s="5"/>
      <c r="BU1111" s="37"/>
      <c r="BV1111" s="30" t="s">
        <v>10</v>
      </c>
      <c r="BX1111" t="str">
        <f>IF(E1111=1,VLOOKUP(D1111,'2015'!$F$12:$AX$1887,43,FALSE),"-")</f>
        <v>musta</v>
      </c>
      <c r="BY1111" t="str">
        <f>IF(E1111=1,VLOOKUP(D1111,'2015'!$F$12:$AX$1887,44,FALSE),"-")</f>
        <v>musta</v>
      </c>
      <c r="BZ1111" t="str">
        <f>IF(E1111=1,VLOOKUP(D1111,'2015'!$F$12:$AX$1887,45,FALSE),"-")</f>
        <v>musta</v>
      </c>
      <c r="CA1111" s="31">
        <f t="shared" si="270"/>
        <v>1</v>
      </c>
      <c r="CB1111" s="31">
        <f t="shared" si="271"/>
        <v>0</v>
      </c>
      <c r="CC1111" s="31">
        <f t="shared" si="272"/>
        <v>0</v>
      </c>
      <c r="CD1111" s="31">
        <f t="shared" si="273"/>
        <v>1</v>
      </c>
      <c r="CE1111" s="31">
        <f t="shared" si="274"/>
        <v>0</v>
      </c>
      <c r="CO1111" s="2" t="s">
        <v>35</v>
      </c>
      <c r="CP1111" s="2" t="s">
        <v>35</v>
      </c>
    </row>
    <row r="1112" spans="1:94" ht="15.75" thickBot="1" x14ac:dyDescent="0.3">
      <c r="A1112" s="50"/>
      <c r="B1112" s="50"/>
      <c r="C1112" s="50" t="str">
        <f t="shared" si="282"/>
        <v>11243_1_3283</v>
      </c>
      <c r="D1112" s="51" t="str">
        <f t="shared" si="283"/>
        <v>11243_1</v>
      </c>
      <c r="E1112" s="224">
        <f>IFERROR(VLOOKUP(C1112,'2015'!$C$12:$D$1887,2,FALSE),0)</f>
        <v>1</v>
      </c>
      <c r="F1112" s="51">
        <f>IFERROR(K1112-IFERROR(VLOOKUP(D1112,'2015'!$F$12:$I$1887,4,FALSE),"ei löydy"),"ei löydy")</f>
        <v>0</v>
      </c>
      <c r="G1112" s="224">
        <f>IFERROR(VLOOKUP(Työfile_2024!C1112,Liikennemalli!$D$6:$G$1921,4,FALSE),0)</f>
        <v>1</v>
      </c>
      <c r="H1112" s="225">
        <f>K1112-IFERROR(VLOOKUP(Työfile_2024!D1112,Liikennemalli!$C$6:$H$1921,6,FALSE),"ei löydy")</f>
        <v>0</v>
      </c>
      <c r="I1112" s="80">
        <v>11243</v>
      </c>
      <c r="J1112" s="52">
        <v>1</v>
      </c>
      <c r="K1112" s="52">
        <v>3283</v>
      </c>
      <c r="L1112" s="53"/>
      <c r="M1112" s="54"/>
      <c r="N1112" s="54"/>
      <c r="O1112" s="54"/>
      <c r="P1112" s="54"/>
      <c r="Q1112" s="55"/>
      <c r="R1112" s="55"/>
      <c r="S1112" s="55"/>
      <c r="T1112" s="55"/>
      <c r="U1112" s="52"/>
      <c r="V1112" s="56">
        <v>1406</v>
      </c>
      <c r="W1112" s="56">
        <v>47</v>
      </c>
      <c r="X1112" s="56">
        <v>1255</v>
      </c>
      <c r="Y1112" s="56">
        <f>VLOOKUP(D1112,Liikennemalli24!$D$2:$F$1804,2,FALSE)</f>
        <v>241</v>
      </c>
      <c r="Z1112" s="57">
        <f>VLOOKUP(D1112,Liikennemalli24!$D$2:$F$1804,3,FALSE)</f>
        <v>0.25600000000000001</v>
      </c>
      <c r="AA1112" s="178">
        <f>IF(G1112=1,VLOOKUP(C1112,Liikennemalli!$D$6:$H$1921,2,FALSE),"-")</f>
        <v>447.85704929879603</v>
      </c>
      <c r="AB1112" s="197">
        <f>IF(G1112=1,VLOOKUP(C1112,Liikennemalli!$D$6:$H$1921,3,FALSE),"-")</f>
        <v>0.37899320068109998</v>
      </c>
      <c r="AC1112" s="134">
        <f>IF(E1112=1,VLOOKUP(Työfile_2024!D1112,'2015'!$F$12:$X$1887,18,FALSE),"-")</f>
        <v>9</v>
      </c>
      <c r="AD1112" s="127">
        <f>IF(E1112=1,VLOOKUP(Työfile_2024!D1112,'2015'!$F$12:$X$1887,19,FALSE),"-")</f>
        <v>0.02</v>
      </c>
      <c r="AI1112" s="127">
        <f>IF(E1112=1,VLOOKUP(Työfile_2024!D1112,'2015'!$F$12:$AB$1887,20,FALSE),"-")</f>
        <v>0</v>
      </c>
      <c r="AJ1112" s="127">
        <f>IF(E1112=1,VLOOKUP(Työfile_2024!D1112,'2015'!$F$12:$AB$1887,21,FALSE),"-")</f>
        <v>0</v>
      </c>
      <c r="AK1112" s="127">
        <f>IF(E1112=1,VLOOKUP(Työfile_2024!D1112,'2015'!$F$12:$AB$1887,22,FALSE),"-")</f>
        <v>0</v>
      </c>
      <c r="AL1112" s="127">
        <f>IF(E1112=1,VLOOKUP(Työfile_2024!D1112,'2015'!$F$12:$AB$1887,23,FALSE),"-")</f>
        <v>0</v>
      </c>
      <c r="AM1112" s="56">
        <f>VLOOKUP(Työfile_2024!D1112,Tmatkat_20km_tarkasteltava_verk!$C$2:$D$1804,2,FALSE)</f>
        <v>132</v>
      </c>
      <c r="AN1112" s="148">
        <f t="shared" si="280"/>
        <v>9.388335704125178E-2</v>
      </c>
      <c r="AO1112" s="178">
        <f>IF(E1112=1,VLOOKUP(Työfile_2024!D1112,'2015'!$F$12:$AC$1887,24,FALSE),"-")</f>
        <v>129</v>
      </c>
      <c r="AP1112" s="52">
        <f>VLOOKUP(D1112,Tarkasteltava_verkko_2024_harva!$E$2:$I$1804,5,FALSE)</f>
        <v>0</v>
      </c>
      <c r="AQ1112" s="52">
        <f>VLOOKUP(D1112,Tarkasteltava_verkko_2024_harva!$E$2:$I$1804,4,FALSE)</f>
        <v>0</v>
      </c>
      <c r="AR1112" s="148">
        <v>0</v>
      </c>
      <c r="AS1112" s="170" t="str">
        <f>IFERROR(VLOOKUP(C1112,'2015'!$C$12:$AG$1887,30,FALSE),"-")</f>
        <v/>
      </c>
      <c r="AT1112" s="148">
        <v>1.8275967103259215E-3</v>
      </c>
      <c r="AU1112" s="170">
        <f>IFERROR(VLOOKUP(C1112,'2015'!$C$12:$AG$1887,31,FALSE),"-")</f>
        <v>0</v>
      </c>
      <c r="AV1112" s="106"/>
      <c r="AW1112" s="63">
        <f>IFERROR(VLOOKUP(C1112,Merkittävyysluokitus!$A$2:$J$1705,10,FALSE),"-")</f>
        <v>3</v>
      </c>
      <c r="AX1112" s="175">
        <f>IFERROR(VLOOKUP(C1112,Merkittävyysluokitus!$A$2:$J$1705,6,FALSE),"-")</f>
        <v>9.2979375951293761</v>
      </c>
      <c r="AY1112" s="175">
        <f>IFERROR(VLOOKUP(C1112,Merkittävyysluokitus!$A$2:$J$1705,7,FALSE),"-")</f>
        <v>4.7366666666666664</v>
      </c>
      <c r="AZ1112" s="175">
        <f>IFERROR(VLOOKUP(C1112,Merkittävyysluokitus!$A$2:$J$1705,8,FALSE),"-")</f>
        <v>3.2279375951293758</v>
      </c>
      <c r="BA1112" s="175">
        <f>IFERROR(VLOOKUP(C1112,Merkittävyysluokitus!$A$2:$J$1705,9,FALSE),"-")</f>
        <v>1.3333333333333333</v>
      </c>
      <c r="BB1112" s="203"/>
      <c r="BC1112" s="203" t="str">
        <f t="shared" si="281"/>
        <v/>
      </c>
      <c r="BD1112" s="39" t="str">
        <f t="shared" si="275"/>
        <v>musta</v>
      </c>
      <c r="BE1112" s="68" t="str">
        <f t="shared" si="276"/>
        <v>musta</v>
      </c>
      <c r="BF1112" s="68" t="str">
        <f t="shared" si="277"/>
        <v>musta</v>
      </c>
      <c r="BG1112" s="68" t="str">
        <f t="shared" si="278"/>
        <v>musta</v>
      </c>
      <c r="BH1112" s="208" t="str">
        <f t="shared" si="279"/>
        <v>musta</v>
      </c>
      <c r="BI1112" s="39"/>
      <c r="BJ1112" s="39" t="str">
        <f>IF(F1112="ei löydy","uusi tie",IF(E1112=0,"tieosoite muuttunut",IF(E1112=1,VLOOKUP(D1112,'2015'!$F$12:$AL$1887,31,FALSE),"-")))</f>
        <v>musta</v>
      </c>
      <c r="BK1112" s="67" t="str">
        <f>IF(E1112=1,VLOOKUP(D1112,'2015'!$F$12:$AL$1887,32,FALSE),"-")</f>
        <v>musta</v>
      </c>
      <c r="BL1112" s="39" t="str">
        <f>IF(F1112="ei löydy","uusi tie",IF(E1112=0,"tieosoite muuttunut",IF(E1112=1,VLOOKUP(D1112,'2015'!$F$12:$AL$1887,33,FALSE),"-")))</f>
        <v>musta</v>
      </c>
      <c r="BM1112" s="39"/>
      <c r="BN1112" s="217" t="str">
        <f>VLOOKUP(D1112,'2015'!$F$12:$AL$1887,33,FALSE)</f>
        <v>musta</v>
      </c>
      <c r="BO1112" s="39"/>
      <c r="BP1112" s="115" t="s">
        <v>10</v>
      </c>
      <c r="BQ1112" s="30"/>
      <c r="BS1112" s="5"/>
      <c r="BU1112" s="37"/>
      <c r="BV1112" s="30" t="s">
        <v>10</v>
      </c>
      <c r="BX1112" t="str">
        <f>IF(E1112=1,VLOOKUP(D1112,'2015'!$F$12:$AX$1887,43,FALSE),"-")</f>
        <v>musta</v>
      </c>
      <c r="BY1112" t="str">
        <f>IF(E1112=1,VLOOKUP(D1112,'2015'!$F$12:$AX$1887,44,FALSE),"-")</f>
        <v>musta</v>
      </c>
      <c r="BZ1112" t="str">
        <f>IF(E1112=1,VLOOKUP(D1112,'2015'!$F$12:$AX$1887,45,FALSE),"-")</f>
        <v>musta</v>
      </c>
      <c r="CA1112" s="31">
        <f t="shared" si="270"/>
        <v>1</v>
      </c>
      <c r="CB1112" s="31">
        <f t="shared" si="271"/>
        <v>0</v>
      </c>
      <c r="CC1112" s="31">
        <f t="shared" si="272"/>
        <v>0</v>
      </c>
      <c r="CD1112" s="31">
        <f t="shared" si="273"/>
        <v>1</v>
      </c>
      <c r="CE1112" s="31">
        <f t="shared" si="274"/>
        <v>0</v>
      </c>
      <c r="CO1112" s="2" t="s">
        <v>35</v>
      </c>
      <c r="CP1112" s="2" t="s">
        <v>35</v>
      </c>
    </row>
    <row r="1113" spans="1:94" ht="15.75" thickBot="1" x14ac:dyDescent="0.3">
      <c r="A1113" s="50"/>
      <c r="B1113" s="50"/>
      <c r="C1113" s="50" t="str">
        <f t="shared" si="282"/>
        <v>11243_2_6396</v>
      </c>
      <c r="D1113" s="51" t="str">
        <f t="shared" si="283"/>
        <v>11243_2</v>
      </c>
      <c r="E1113" s="224">
        <f>IFERROR(VLOOKUP(C1113,'2015'!$C$12:$D$1887,2,FALSE),0)</f>
        <v>1</v>
      </c>
      <c r="F1113" s="51">
        <f>IFERROR(K1113-IFERROR(VLOOKUP(D1113,'2015'!$F$12:$I$1887,4,FALSE),"ei löydy"),"ei löydy")</f>
        <v>0</v>
      </c>
      <c r="G1113" s="224">
        <f>IFERROR(VLOOKUP(Työfile_2024!C1113,Liikennemalli!$D$6:$G$1921,4,FALSE),0)</f>
        <v>1</v>
      </c>
      <c r="H1113" s="225">
        <f>K1113-IFERROR(VLOOKUP(Työfile_2024!D1113,Liikennemalli!$C$6:$H$1921,6,FALSE),"ei löydy")</f>
        <v>0</v>
      </c>
      <c r="I1113" s="80">
        <v>11243</v>
      </c>
      <c r="J1113" s="52">
        <v>2</v>
      </c>
      <c r="K1113" s="52">
        <v>6396</v>
      </c>
      <c r="L1113" s="53"/>
      <c r="M1113" s="54"/>
      <c r="N1113" s="54"/>
      <c r="O1113" s="54"/>
      <c r="P1113" s="54"/>
      <c r="Q1113" s="55"/>
      <c r="R1113" s="55"/>
      <c r="S1113" s="55"/>
      <c r="T1113" s="55"/>
      <c r="U1113" s="52"/>
      <c r="V1113" s="56">
        <v>791</v>
      </c>
      <c r="W1113" s="56">
        <v>42</v>
      </c>
      <c r="X1113" s="56">
        <v>675</v>
      </c>
      <c r="Y1113" s="56">
        <f>VLOOKUP(D1113,Liikennemalli24!$D$2:$F$1804,2,FALSE)</f>
        <v>153</v>
      </c>
      <c r="Z1113" s="57">
        <f>VLOOKUP(D1113,Liikennemalli24!$D$2:$F$1804,3,FALSE)</f>
        <v>0.38</v>
      </c>
      <c r="AA1113" s="178">
        <f>IF(G1113=1,VLOOKUP(C1113,Liikennemalli!$D$6:$H$1921,2,FALSE),"-")</f>
        <v>3</v>
      </c>
      <c r="AB1113" s="197">
        <f>IF(G1113=1,VLOOKUP(C1113,Liikennemalli!$D$6:$H$1921,3,FALSE),"-")</f>
        <v>0.214285714285714</v>
      </c>
      <c r="AC1113" s="134">
        <f>IF(E1113=1,VLOOKUP(Työfile_2024!D1113,'2015'!$F$12:$X$1887,18,FALSE),"-")</f>
        <v>43</v>
      </c>
      <c r="AD1113" s="127">
        <f>IF(E1113=1,VLOOKUP(Työfile_2024!D1113,'2015'!$F$12:$X$1887,19,FALSE),"-")</f>
        <v>0.39</v>
      </c>
      <c r="AI1113" s="127">
        <f>IF(E1113=1,VLOOKUP(Työfile_2024!D1113,'2015'!$F$12:$AB$1887,20,FALSE),"-")</f>
        <v>0</v>
      </c>
      <c r="AJ1113" s="127">
        <f>IF(E1113=1,VLOOKUP(Työfile_2024!D1113,'2015'!$F$12:$AB$1887,21,FALSE),"-")</f>
        <v>0</v>
      </c>
      <c r="AK1113" s="127">
        <f>IF(E1113=1,VLOOKUP(Työfile_2024!D1113,'2015'!$F$12:$AB$1887,22,FALSE),"-")</f>
        <v>0</v>
      </c>
      <c r="AL1113" s="127">
        <f>IF(E1113=1,VLOOKUP(Työfile_2024!D1113,'2015'!$F$12:$AB$1887,23,FALSE),"-")</f>
        <v>0</v>
      </c>
      <c r="AM1113" s="56">
        <f>VLOOKUP(Työfile_2024!D1113,Tmatkat_20km_tarkasteltava_verk!$C$2:$D$1804,2,FALSE)</f>
        <v>80</v>
      </c>
      <c r="AN1113" s="148">
        <f t="shared" si="280"/>
        <v>0.1011378002528445</v>
      </c>
      <c r="AO1113" s="178">
        <f>IF(E1113=1,VLOOKUP(Työfile_2024!D1113,'2015'!$F$12:$AC$1887,24,FALSE),"-")</f>
        <v>72</v>
      </c>
      <c r="AP1113" s="52">
        <f>VLOOKUP(D1113,Tarkasteltava_verkko_2024_harva!$E$2:$I$1804,5,FALSE)</f>
        <v>0</v>
      </c>
      <c r="AQ1113" s="52">
        <f>VLOOKUP(D1113,Tarkasteltava_verkko_2024_harva!$E$2:$I$1804,4,FALSE)</f>
        <v>0</v>
      </c>
      <c r="AR1113" s="148">
        <v>0</v>
      </c>
      <c r="AS1113" s="170" t="str">
        <f>IFERROR(VLOOKUP(C1113,'2015'!$C$12:$AG$1887,30,FALSE),"-")</f>
        <v/>
      </c>
      <c r="AT1113" s="148">
        <v>0.14540337711069418</v>
      </c>
      <c r="AU1113" s="170">
        <f>IFERROR(VLOOKUP(C1113,'2015'!$C$12:$AG$1887,31,FALSE),"-")</f>
        <v>0</v>
      </c>
      <c r="AV1113" s="106"/>
      <c r="AW1113" s="63">
        <f>IFERROR(VLOOKUP(C1113,Merkittävyysluokitus!$A$2:$J$1705,10,FALSE),"-")</f>
        <v>3</v>
      </c>
      <c r="AX1113" s="175">
        <f>IFERROR(VLOOKUP(C1113,Merkittävyysluokitus!$A$2:$J$1705,6,FALSE),"-")</f>
        <v>7.1085251141552508</v>
      </c>
      <c r="AY1113" s="175">
        <f>IFERROR(VLOOKUP(C1113,Merkittävyysluokitus!$A$2:$J$1705,7,FALSE),"-")</f>
        <v>3.716333333333333</v>
      </c>
      <c r="AZ1113" s="175">
        <f>IFERROR(VLOOKUP(C1113,Merkittävyysluokitus!$A$2:$J$1705,8,FALSE),"-")</f>
        <v>2.8921917808219177</v>
      </c>
      <c r="BA1113" s="175">
        <f>IFERROR(VLOOKUP(C1113,Merkittävyysluokitus!$A$2:$J$1705,9,FALSE),"-")</f>
        <v>0.5</v>
      </c>
      <c r="BB1113" s="203"/>
      <c r="BC1113" s="203" t="str">
        <f t="shared" si="281"/>
        <v/>
      </c>
      <c r="BD1113" s="39" t="str">
        <f t="shared" si="275"/>
        <v>musta</v>
      </c>
      <c r="BE1113" s="68" t="str">
        <f t="shared" si="276"/>
        <v>musta</v>
      </c>
      <c r="BF1113" s="68" t="str">
        <f t="shared" si="277"/>
        <v>musta</v>
      </c>
      <c r="BG1113" s="68" t="str">
        <f t="shared" si="278"/>
        <v>musta</v>
      </c>
      <c r="BH1113" s="208" t="str">
        <f t="shared" si="279"/>
        <v>musta</v>
      </c>
      <c r="BI1113" s="39"/>
      <c r="BJ1113" s="39" t="str">
        <f>IF(F1113="ei löydy","uusi tie",IF(E1113=0,"tieosoite muuttunut",IF(E1113=1,VLOOKUP(D1113,'2015'!$F$12:$AL$1887,31,FALSE),"-")))</f>
        <v>musta</v>
      </c>
      <c r="BK1113" s="67" t="str">
        <f>IF(E1113=1,VLOOKUP(D1113,'2015'!$F$12:$AL$1887,32,FALSE),"-")</f>
        <v>musta</v>
      </c>
      <c r="BL1113" s="39" t="str">
        <f>IF(F1113="ei löydy","uusi tie",IF(E1113=0,"tieosoite muuttunut",IF(E1113=1,VLOOKUP(D1113,'2015'!$F$12:$AL$1887,33,FALSE),"-")))</f>
        <v>musta</v>
      </c>
      <c r="BM1113" s="39"/>
      <c r="BN1113" s="217" t="str">
        <f>VLOOKUP(D1113,'2015'!$F$12:$AL$1887,33,FALSE)</f>
        <v>musta</v>
      </c>
      <c r="BO1113" s="39"/>
      <c r="BP1113" s="115" t="s">
        <v>10</v>
      </c>
      <c r="BQ1113" s="30"/>
      <c r="BS1113" s="5"/>
      <c r="BU1113" s="37"/>
      <c r="BV1113" s="30" t="s">
        <v>10</v>
      </c>
      <c r="BX1113" t="str">
        <f>IF(E1113=1,VLOOKUP(D1113,'2015'!$F$12:$AX$1887,43,FALSE),"-")</f>
        <v>musta</v>
      </c>
      <c r="BY1113" t="str">
        <f>IF(E1113=1,VLOOKUP(D1113,'2015'!$F$12:$AX$1887,44,FALSE),"-")</f>
        <v>musta</v>
      </c>
      <c r="BZ1113" t="str">
        <f>IF(E1113=1,VLOOKUP(D1113,'2015'!$F$12:$AX$1887,45,FALSE),"-")</f>
        <v>musta</v>
      </c>
      <c r="CA1113" s="31">
        <f t="shared" si="270"/>
        <v>0</v>
      </c>
      <c r="CB1113" s="31">
        <f t="shared" si="271"/>
        <v>0</v>
      </c>
      <c r="CC1113" s="31">
        <f t="shared" si="272"/>
        <v>0</v>
      </c>
      <c r="CD1113" s="31">
        <f t="shared" si="273"/>
        <v>0</v>
      </c>
      <c r="CE1113" s="31">
        <f t="shared" si="274"/>
        <v>0</v>
      </c>
      <c r="CO1113" s="2" t="s">
        <v>35</v>
      </c>
      <c r="CP1113" s="2" t="s">
        <v>35</v>
      </c>
    </row>
    <row r="1114" spans="1:94" ht="15.75" thickBot="1" x14ac:dyDescent="0.3">
      <c r="A1114" s="50"/>
      <c r="B1114" s="50"/>
      <c r="C1114" s="50" t="str">
        <f t="shared" si="282"/>
        <v>11245_1_2417</v>
      </c>
      <c r="D1114" s="51" t="str">
        <f t="shared" si="283"/>
        <v>11245_1</v>
      </c>
      <c r="E1114" s="224">
        <f>IFERROR(VLOOKUP(C1114,'2015'!$C$12:$D$1887,2,FALSE),0)</f>
        <v>0</v>
      </c>
      <c r="F1114" s="51">
        <f>IFERROR(K1114-IFERROR(VLOOKUP(D1114,'2015'!$F$12:$I$1887,4,FALSE),"ei löydy"),"ei löydy")</f>
        <v>-315</v>
      </c>
      <c r="G1114" s="224">
        <f>IFERROR(VLOOKUP(Työfile_2024!C1114,Liikennemalli!$D$6:$G$1921,4,FALSE),0)</f>
        <v>0</v>
      </c>
      <c r="H1114" s="225">
        <f>K1114-IFERROR(VLOOKUP(Työfile_2024!D1114,Liikennemalli!$C$6:$H$1921,6,FALSE),"ei löydy")</f>
        <v>-315</v>
      </c>
      <c r="I1114" s="80">
        <v>11245</v>
      </c>
      <c r="J1114" s="52">
        <v>1</v>
      </c>
      <c r="K1114" s="52">
        <v>2417</v>
      </c>
      <c r="L1114" s="53"/>
      <c r="M1114" s="54"/>
      <c r="N1114" s="54"/>
      <c r="O1114" s="54"/>
      <c r="P1114" s="54"/>
      <c r="Q1114" s="55"/>
      <c r="R1114" s="55"/>
      <c r="S1114" s="55"/>
      <c r="T1114" s="55"/>
      <c r="U1114" s="52"/>
      <c r="V1114" s="56">
        <v>504</v>
      </c>
      <c r="W1114" s="56">
        <v>36</v>
      </c>
      <c r="X1114" s="56">
        <v>491</v>
      </c>
      <c r="Y1114" s="56">
        <f>VLOOKUP(D1114,Liikennemalli24!$D$2:$F$1804,2,FALSE)</f>
        <v>93</v>
      </c>
      <c r="Z1114" s="57">
        <f>VLOOKUP(D1114,Liikennemalli24!$D$2:$F$1804,3,FALSE)</f>
        <v>0.215</v>
      </c>
      <c r="AA1114" s="178" t="str">
        <f>IF(G1114=1,VLOOKUP(C1114,Liikennemalli!$D$6:$H$1921,2,FALSE),"-")</f>
        <v>-</v>
      </c>
      <c r="AB1114" s="197" t="str">
        <f>IF(G1114=1,VLOOKUP(C1114,Liikennemalli!$D$6:$H$1921,3,FALSE),"-")</f>
        <v>-</v>
      </c>
      <c r="AC1114" s="134" t="str">
        <f>IF(E1114=1,VLOOKUP(Työfile_2024!D1114,'2015'!$F$12:$X$1887,18,FALSE),"-")</f>
        <v>-</v>
      </c>
      <c r="AD1114" s="127" t="str">
        <f>IF(E1114=1,VLOOKUP(Työfile_2024!D1114,'2015'!$F$12:$X$1887,19,FALSE),"-")</f>
        <v>-</v>
      </c>
      <c r="AI1114" s="127" t="str">
        <f>IF(E1114=1,VLOOKUP(Työfile_2024!D1114,'2015'!$F$12:$AB$1887,20,FALSE),"-")</f>
        <v>-</v>
      </c>
      <c r="AJ1114" s="127" t="str">
        <f>IF(E1114=1,VLOOKUP(Työfile_2024!D1114,'2015'!$F$12:$AB$1887,21,FALSE),"-")</f>
        <v>-</v>
      </c>
      <c r="AK1114" s="127" t="str">
        <f>IF(E1114=1,VLOOKUP(Työfile_2024!D1114,'2015'!$F$12:$AB$1887,22,FALSE),"-")</f>
        <v>-</v>
      </c>
      <c r="AL1114" s="127" t="str">
        <f>IF(E1114=1,VLOOKUP(Työfile_2024!D1114,'2015'!$F$12:$AB$1887,23,FALSE),"-")</f>
        <v>-</v>
      </c>
      <c r="AM1114" s="56">
        <f>VLOOKUP(Työfile_2024!D1114,Tmatkat_20km_tarkasteltava_verk!$C$2:$D$1804,2,FALSE)</f>
        <v>61</v>
      </c>
      <c r="AN1114" s="148">
        <f t="shared" si="280"/>
        <v>0.12103174603174603</v>
      </c>
      <c r="AO1114" s="178" t="str">
        <f>IF(E1114=1,VLOOKUP(Työfile_2024!D1114,'2015'!$F$12:$AC$1887,24,FALSE),"-")</f>
        <v>-</v>
      </c>
      <c r="AP1114" s="52">
        <f>VLOOKUP(D1114,Tarkasteltava_verkko_2024_harva!$E$2:$I$1804,5,FALSE)</f>
        <v>0</v>
      </c>
      <c r="AQ1114" s="52">
        <f>VLOOKUP(D1114,Tarkasteltava_verkko_2024_harva!$E$2:$I$1804,4,FALSE)</f>
        <v>0</v>
      </c>
      <c r="AR1114" s="148">
        <v>5.9991725279271824E-2</v>
      </c>
      <c r="AS1114" s="170" t="str">
        <f>IFERROR(VLOOKUP(C1114,'2015'!$C$12:$AG$1887,30,FALSE),"-")</f>
        <v>-</v>
      </c>
      <c r="AT1114" s="148">
        <v>0.6230864708316094</v>
      </c>
      <c r="AU1114" s="170" t="str">
        <f>IFERROR(VLOOKUP(C1114,'2015'!$C$12:$AG$1887,31,FALSE),"-")</f>
        <v>-</v>
      </c>
      <c r="AV1114" s="106"/>
      <c r="AW1114" s="63">
        <f>IFERROR(VLOOKUP(C1114,Merkittävyysluokitus!$A$2:$J$1705,10,FALSE),"-")</f>
        <v>3</v>
      </c>
      <c r="AX1114" s="175">
        <f>IFERROR(VLOOKUP(C1114,Merkittävyysluokitus!$A$2:$J$1705,6,FALSE),"-")</f>
        <v>6.0665205479452045</v>
      </c>
      <c r="AY1114" s="175">
        <f>IFERROR(VLOOKUP(C1114,Merkittävyysluokitus!$A$2:$J$1705,7,FALSE),"-")</f>
        <v>2.8119999999999998</v>
      </c>
      <c r="AZ1114" s="175">
        <f>IFERROR(VLOOKUP(C1114,Merkittävyysluokitus!$A$2:$J$1705,8,FALSE),"-")</f>
        <v>2.2545205479452051</v>
      </c>
      <c r="BA1114" s="175">
        <f>IFERROR(VLOOKUP(C1114,Merkittävyysluokitus!$A$2:$J$1705,9,FALSE),"-")</f>
        <v>1</v>
      </c>
      <c r="BB1114" s="203"/>
      <c r="BC1114" s="203" t="str">
        <f t="shared" si="281"/>
        <v>tieosoite muuttunut</v>
      </c>
      <c r="BD1114" s="39" t="str">
        <f t="shared" si="275"/>
        <v>musta</v>
      </c>
      <c r="BE1114" s="68" t="str">
        <f t="shared" si="276"/>
        <v>musta</v>
      </c>
      <c r="BF1114" s="68" t="str">
        <f t="shared" si="277"/>
        <v>musta</v>
      </c>
      <c r="BG1114" s="68" t="str">
        <f t="shared" si="278"/>
        <v>musta</v>
      </c>
      <c r="BH1114" s="208" t="str">
        <f t="shared" si="279"/>
        <v>musta</v>
      </c>
      <c r="BI1114" s="39"/>
      <c r="BJ1114" s="39" t="str">
        <f>IF(F1114="ei löydy","uusi tie",IF(E1114=0,"tieosoite muuttunut",IF(E1114=1,VLOOKUP(D1114,'2015'!$F$12:$AL$1887,31,FALSE),"-")))</f>
        <v>tieosoite muuttunut</v>
      </c>
      <c r="BK1114" s="67" t="str">
        <f>IF(E1114=1,VLOOKUP(D1114,'2015'!$F$12:$AL$1887,32,FALSE),"-")</f>
        <v>-</v>
      </c>
      <c r="BL1114" s="39" t="str">
        <f>IF(F1114="ei löydy","uusi tie",IF(E1114=0,"tieosoite muuttunut",IF(E1114=1,VLOOKUP(D1114,'2015'!$F$12:$AL$1887,33,FALSE),"-")))</f>
        <v>tieosoite muuttunut</v>
      </c>
      <c r="BM1114" s="39"/>
      <c r="BN1114" s="217" t="str">
        <f>VLOOKUP(D1114,'2015'!$F$12:$AL$1887,33,FALSE)</f>
        <v>musta</v>
      </c>
      <c r="BO1114" s="39"/>
      <c r="BP1114" s="115" t="s">
        <v>10</v>
      </c>
      <c r="BQ1114" s="30"/>
      <c r="BS1114" s="5"/>
      <c r="BU1114" s="37"/>
      <c r="BV1114" s="30" t="s">
        <v>10</v>
      </c>
      <c r="BX1114" t="str">
        <f>IF(E1114=1,VLOOKUP(D1114,'2015'!$F$12:$AX$1887,43,FALSE),"-")</f>
        <v>-</v>
      </c>
      <c r="BY1114" t="str">
        <f>IF(E1114=1,VLOOKUP(D1114,'2015'!$F$12:$AX$1887,44,FALSE),"-")</f>
        <v>-</v>
      </c>
      <c r="BZ1114" t="str">
        <f>IF(E1114=1,VLOOKUP(D1114,'2015'!$F$12:$AX$1887,45,FALSE),"-")</f>
        <v>-</v>
      </c>
      <c r="CA1114" s="31">
        <f t="shared" si="270"/>
        <v>20</v>
      </c>
      <c r="CB1114" s="31">
        <f t="shared" si="271"/>
        <v>10</v>
      </c>
      <c r="CC1114" s="31">
        <f t="shared" si="272"/>
        <v>10</v>
      </c>
      <c r="CD1114" s="31">
        <f t="shared" si="273"/>
        <v>0</v>
      </c>
      <c r="CE1114" s="31">
        <f t="shared" si="274"/>
        <v>0</v>
      </c>
      <c r="CO1114" s="2" t="s">
        <v>35</v>
      </c>
      <c r="CP1114" s="2" t="s">
        <v>35</v>
      </c>
    </row>
    <row r="1115" spans="1:94" ht="15.75" thickBot="1" x14ac:dyDescent="0.3">
      <c r="A1115" s="50"/>
      <c r="B1115" s="50"/>
      <c r="C1115" s="50" t="str">
        <f t="shared" si="282"/>
        <v>11245_2_3369</v>
      </c>
      <c r="D1115" s="51" t="str">
        <f t="shared" si="283"/>
        <v>11245_2</v>
      </c>
      <c r="E1115" s="224">
        <f>IFERROR(VLOOKUP(C1115,'2015'!$C$12:$D$1887,2,FALSE),0)</f>
        <v>1</v>
      </c>
      <c r="F1115" s="51">
        <f>IFERROR(K1115-IFERROR(VLOOKUP(D1115,'2015'!$F$12:$I$1887,4,FALSE),"ei löydy"),"ei löydy")</f>
        <v>0</v>
      </c>
      <c r="G1115" s="224">
        <f>IFERROR(VLOOKUP(Työfile_2024!C1115,Liikennemalli!$D$6:$G$1921,4,FALSE),0)</f>
        <v>1</v>
      </c>
      <c r="H1115" s="225">
        <f>K1115-IFERROR(VLOOKUP(Työfile_2024!D1115,Liikennemalli!$C$6:$H$1921,6,FALSE),"ei löydy")</f>
        <v>0</v>
      </c>
      <c r="I1115" s="80">
        <v>11245</v>
      </c>
      <c r="J1115" s="52">
        <v>2</v>
      </c>
      <c r="K1115" s="52">
        <v>3369</v>
      </c>
      <c r="L1115" s="53"/>
      <c r="M1115" s="54"/>
      <c r="N1115" s="54"/>
      <c r="O1115" s="54"/>
      <c r="P1115" s="54"/>
      <c r="Q1115" s="55"/>
      <c r="R1115" s="55"/>
      <c r="S1115" s="55"/>
      <c r="T1115" s="55"/>
      <c r="U1115" s="52"/>
      <c r="V1115" s="56">
        <v>660</v>
      </c>
      <c r="W1115" s="56">
        <v>30</v>
      </c>
      <c r="X1115" s="56">
        <v>597</v>
      </c>
      <c r="Y1115" s="56">
        <f>VLOOKUP(D1115,Liikennemalli24!$D$2:$F$1804,2,FALSE)</f>
        <v>166</v>
      </c>
      <c r="Z1115" s="57">
        <f>VLOOKUP(D1115,Liikennemalli24!$D$2:$F$1804,3,FALSE)</f>
        <v>0.40300000000000002</v>
      </c>
      <c r="AA1115" s="178">
        <f>IF(G1115=1,VLOOKUP(C1115,Liikennemalli!$D$6:$H$1921,2,FALSE),"-")</f>
        <v>0</v>
      </c>
      <c r="AB1115" s="197">
        <f>IF(G1115=1,VLOOKUP(C1115,Liikennemalli!$D$6:$H$1921,3,FALSE),"-")</f>
        <v>0</v>
      </c>
      <c r="AC1115" s="134">
        <f>IF(E1115=1,VLOOKUP(Työfile_2024!D1115,'2015'!$F$12:$X$1887,18,FALSE),"-")</f>
        <v>1</v>
      </c>
      <c r="AD1115" s="127">
        <f>IF(E1115=1,VLOOKUP(Työfile_2024!D1115,'2015'!$F$12:$X$1887,19,FALSE),"-")</f>
        <v>0.01</v>
      </c>
      <c r="AI1115" s="127">
        <f>IF(E1115=1,VLOOKUP(Työfile_2024!D1115,'2015'!$F$12:$AB$1887,20,FALSE),"-")</f>
        <v>0</v>
      </c>
      <c r="AJ1115" s="127">
        <f>IF(E1115=1,VLOOKUP(Työfile_2024!D1115,'2015'!$F$12:$AB$1887,21,FALSE),"-")</f>
        <v>0</v>
      </c>
      <c r="AK1115" s="127">
        <f>IF(E1115=1,VLOOKUP(Työfile_2024!D1115,'2015'!$F$12:$AB$1887,22,FALSE),"-")</f>
        <v>0</v>
      </c>
      <c r="AL1115" s="127">
        <f>IF(E1115=1,VLOOKUP(Työfile_2024!D1115,'2015'!$F$12:$AB$1887,23,FALSE),"-")</f>
        <v>0</v>
      </c>
      <c r="AM1115" s="56">
        <f>VLOOKUP(Työfile_2024!D1115,Tmatkat_20km_tarkasteltava_verk!$C$2:$D$1804,2,FALSE)</f>
        <v>8</v>
      </c>
      <c r="AN1115" s="148">
        <f t="shared" si="280"/>
        <v>1.2121212121212121E-2</v>
      </c>
      <c r="AO1115" s="178">
        <f>IF(E1115=1,VLOOKUP(Työfile_2024!D1115,'2015'!$F$12:$AC$1887,24,FALSE),"-")</f>
        <v>34</v>
      </c>
      <c r="AP1115" s="52">
        <f>VLOOKUP(D1115,Tarkasteltava_verkko_2024_harva!$E$2:$I$1804,5,FALSE)</f>
        <v>0</v>
      </c>
      <c r="AQ1115" s="52">
        <f>VLOOKUP(D1115,Tarkasteltava_verkko_2024_harva!$E$2:$I$1804,4,FALSE)</f>
        <v>0</v>
      </c>
      <c r="AR1115" s="148">
        <v>0</v>
      </c>
      <c r="AS1115" s="170" t="str">
        <f>IFERROR(VLOOKUP(C1115,'2015'!$C$12:$AG$1887,30,FALSE),"-")</f>
        <v/>
      </c>
      <c r="AT1115" s="148">
        <v>0</v>
      </c>
      <c r="AU1115" s="170">
        <f>IFERROR(VLOOKUP(C1115,'2015'!$C$12:$AG$1887,31,FALSE),"-")</f>
        <v>0</v>
      </c>
      <c r="AV1115" s="106"/>
      <c r="AW1115" s="63">
        <f>IFERROR(VLOOKUP(C1115,Merkittävyysluokitus!$A$2:$J$1705,10,FALSE),"-")</f>
        <v>3</v>
      </c>
      <c r="AX1115" s="175">
        <f>IFERROR(VLOOKUP(C1115,Merkittävyysluokitus!$A$2:$J$1705,6,FALSE),"-")</f>
        <v>4.6709512937595123</v>
      </c>
      <c r="AY1115" s="175">
        <f>IFERROR(VLOOKUP(C1115,Merkittävyysluokitus!$A$2:$J$1705,7,FALSE),"-")</f>
        <v>2.17</v>
      </c>
      <c r="AZ1115" s="175">
        <f>IFERROR(VLOOKUP(C1115,Merkittävyysluokitus!$A$2:$J$1705,8,FALSE),"-")</f>
        <v>2.0009512937595124</v>
      </c>
      <c r="BA1115" s="175">
        <f>IFERROR(VLOOKUP(C1115,Merkittävyysluokitus!$A$2:$J$1705,9,FALSE),"-")</f>
        <v>0.5</v>
      </c>
      <c r="BB1115" s="203"/>
      <c r="BC1115" s="203" t="str">
        <f t="shared" si="281"/>
        <v/>
      </c>
      <c r="BD1115" s="39" t="str">
        <f t="shared" si="275"/>
        <v>musta</v>
      </c>
      <c r="BE1115" s="68" t="str">
        <f t="shared" si="276"/>
        <v>musta</v>
      </c>
      <c r="BF1115" s="68" t="str">
        <f t="shared" si="277"/>
        <v>musta</v>
      </c>
      <c r="BG1115" s="68" t="str">
        <f t="shared" si="278"/>
        <v>musta</v>
      </c>
      <c r="BH1115" s="208" t="str">
        <f t="shared" si="279"/>
        <v>musta</v>
      </c>
      <c r="BI1115" s="39"/>
      <c r="BJ1115" s="39" t="str">
        <f>IF(F1115="ei löydy","uusi tie",IF(E1115=0,"tieosoite muuttunut",IF(E1115=1,VLOOKUP(D1115,'2015'!$F$12:$AL$1887,31,FALSE),"-")))</f>
        <v>musta</v>
      </c>
      <c r="BK1115" s="67" t="str">
        <f>IF(E1115=1,VLOOKUP(D1115,'2015'!$F$12:$AL$1887,32,FALSE),"-")</f>
        <v>musta</v>
      </c>
      <c r="BL1115" s="39" t="str">
        <f>IF(F1115="ei löydy","uusi tie",IF(E1115=0,"tieosoite muuttunut",IF(E1115=1,VLOOKUP(D1115,'2015'!$F$12:$AL$1887,33,FALSE),"-")))</f>
        <v>musta</v>
      </c>
      <c r="BM1115" s="39"/>
      <c r="BN1115" s="217" t="str">
        <f>VLOOKUP(D1115,'2015'!$F$12:$AL$1887,33,FALSE)</f>
        <v>musta</v>
      </c>
      <c r="BO1115" s="39"/>
      <c r="BP1115" s="115" t="s">
        <v>10</v>
      </c>
      <c r="BQ1115" s="30"/>
      <c r="BS1115" s="5"/>
      <c r="BU1115" s="37"/>
      <c r="BV1115" s="30" t="s">
        <v>10</v>
      </c>
      <c r="BX1115" t="str">
        <f>IF(E1115=1,VLOOKUP(D1115,'2015'!$F$12:$AX$1887,43,FALSE),"-")</f>
        <v>musta</v>
      </c>
      <c r="BY1115" t="str">
        <f>IF(E1115=1,VLOOKUP(D1115,'2015'!$F$12:$AX$1887,44,FALSE),"-")</f>
        <v>musta</v>
      </c>
      <c r="BZ1115" t="str">
        <f>IF(E1115=1,VLOOKUP(D1115,'2015'!$F$12:$AX$1887,45,FALSE),"-")</f>
        <v>musta</v>
      </c>
      <c r="CA1115" s="31">
        <f t="shared" si="270"/>
        <v>0</v>
      </c>
      <c r="CB1115" s="31">
        <f t="shared" si="271"/>
        <v>0</v>
      </c>
      <c r="CC1115" s="31">
        <f t="shared" si="272"/>
        <v>0</v>
      </c>
      <c r="CD1115" s="31">
        <f t="shared" si="273"/>
        <v>0</v>
      </c>
      <c r="CE1115" s="31">
        <f t="shared" si="274"/>
        <v>0</v>
      </c>
      <c r="CO1115" s="2" t="s">
        <v>35</v>
      </c>
      <c r="CP1115" s="2" t="s">
        <v>35</v>
      </c>
    </row>
    <row r="1116" spans="1:94" ht="15.75" thickBot="1" x14ac:dyDescent="0.3">
      <c r="A1116" s="50"/>
      <c r="B1116" s="50"/>
      <c r="C1116" s="50" t="str">
        <f t="shared" si="282"/>
        <v>11246_1_950</v>
      </c>
      <c r="D1116" s="51" t="str">
        <f t="shared" si="283"/>
        <v>11246_1</v>
      </c>
      <c r="E1116" s="224">
        <f>IFERROR(VLOOKUP(C1116,'2015'!$C$12:$D$1887,2,FALSE),0)</f>
        <v>0</v>
      </c>
      <c r="F1116" s="51">
        <f>IFERROR(K1116-IFERROR(VLOOKUP(D1116,'2015'!$F$12:$I$1887,4,FALSE),"ei löydy"),"ei löydy")</f>
        <v>-312</v>
      </c>
      <c r="G1116" s="224">
        <f>IFERROR(VLOOKUP(Työfile_2024!C1116,Liikennemalli!$D$6:$G$1921,4,FALSE),0)</f>
        <v>0</v>
      </c>
      <c r="H1116" s="225">
        <f>K1116-IFERROR(VLOOKUP(Työfile_2024!D1116,Liikennemalli!$C$6:$H$1921,6,FALSE),"ei löydy")</f>
        <v>-312</v>
      </c>
      <c r="I1116" s="80">
        <v>11246</v>
      </c>
      <c r="J1116" s="52">
        <v>1</v>
      </c>
      <c r="K1116" s="52">
        <v>950</v>
      </c>
      <c r="L1116" s="53"/>
      <c r="M1116" s="54"/>
      <c r="N1116" s="54"/>
      <c r="O1116" s="54"/>
      <c r="P1116" s="54"/>
      <c r="Q1116" s="55"/>
      <c r="R1116" s="55"/>
      <c r="S1116" s="55"/>
      <c r="T1116" s="55"/>
      <c r="U1116" s="52"/>
      <c r="V1116" s="56">
        <v>2513.6315789473683</v>
      </c>
      <c r="W1116" s="56">
        <v>101.89473684210526</v>
      </c>
      <c r="X1116" s="56">
        <v>2669</v>
      </c>
      <c r="Y1116" s="56">
        <f>VLOOKUP(D1116,Liikennemalli24!$D$2:$F$1804,2,FALSE)</f>
        <v>73</v>
      </c>
      <c r="Z1116" s="57">
        <f>VLOOKUP(D1116,Liikennemalli24!$D$2:$F$1804,3,FALSE)</f>
        <v>0.379</v>
      </c>
      <c r="AA1116" s="178" t="str">
        <f>IF(G1116=1,VLOOKUP(C1116,Liikennemalli!$D$6:$H$1921,2,FALSE),"-")</f>
        <v>-</v>
      </c>
      <c r="AB1116" s="197" t="str">
        <f>IF(G1116=1,VLOOKUP(C1116,Liikennemalli!$D$6:$H$1921,3,FALSE),"-")</f>
        <v>-</v>
      </c>
      <c r="AC1116" s="134" t="str">
        <f>IF(E1116=1,VLOOKUP(Työfile_2024!D1116,'2015'!$F$12:$X$1887,18,FALSE),"-")</f>
        <v>-</v>
      </c>
      <c r="AD1116" s="127" t="str">
        <f>IF(E1116=1,VLOOKUP(Työfile_2024!D1116,'2015'!$F$12:$X$1887,19,FALSE),"-")</f>
        <v>-</v>
      </c>
      <c r="AI1116" s="127" t="str">
        <f>IF(E1116=1,VLOOKUP(Työfile_2024!D1116,'2015'!$F$12:$AB$1887,20,FALSE),"-")</f>
        <v>-</v>
      </c>
      <c r="AJ1116" s="127" t="str">
        <f>IF(E1116=1,VLOOKUP(Työfile_2024!D1116,'2015'!$F$12:$AB$1887,21,FALSE),"-")</f>
        <v>-</v>
      </c>
      <c r="AK1116" s="127" t="str">
        <f>IF(E1116=1,VLOOKUP(Työfile_2024!D1116,'2015'!$F$12:$AB$1887,22,FALSE),"-")</f>
        <v>-</v>
      </c>
      <c r="AL1116" s="127" t="str">
        <f>IF(E1116=1,VLOOKUP(Työfile_2024!D1116,'2015'!$F$12:$AB$1887,23,FALSE),"-")</f>
        <v>-</v>
      </c>
      <c r="AM1116" s="56">
        <f>VLOOKUP(Työfile_2024!D1116,Tmatkat_20km_tarkasteltava_verk!$C$2:$D$1804,2,FALSE)</f>
        <v>772</v>
      </c>
      <c r="AN1116" s="148">
        <f t="shared" si="280"/>
        <v>0.30712535857115936</v>
      </c>
      <c r="AO1116" s="178" t="str">
        <f>IF(E1116=1,VLOOKUP(Työfile_2024!D1116,'2015'!$F$12:$AC$1887,24,FALSE),"-")</f>
        <v>-</v>
      </c>
      <c r="AP1116" s="52">
        <f>VLOOKUP(D1116,Tarkasteltava_verkko_2024_harva!$E$2:$I$1804,5,FALSE)</f>
        <v>0</v>
      </c>
      <c r="AQ1116" s="52">
        <f>VLOOKUP(D1116,Tarkasteltava_verkko_2024_harva!$E$2:$I$1804,4,FALSE)</f>
        <v>0</v>
      </c>
      <c r="AR1116" s="148">
        <v>0.93052631578947365</v>
      </c>
      <c r="AS1116" s="170" t="str">
        <f>IFERROR(VLOOKUP(C1116,'2015'!$C$12:$AG$1887,30,FALSE),"-")</f>
        <v>-</v>
      </c>
      <c r="AT1116" s="148">
        <v>1.0073684210526315</v>
      </c>
      <c r="AU1116" s="170" t="str">
        <f>IFERROR(VLOOKUP(C1116,'2015'!$C$12:$AG$1887,31,FALSE),"-")</f>
        <v>-</v>
      </c>
      <c r="AV1116" s="106"/>
      <c r="AW1116" s="63">
        <f>IFERROR(VLOOKUP(C1116,Merkittävyysluokitus!$A$2:$J$1705,10,FALSE),"-")</f>
        <v>3</v>
      </c>
      <c r="AX1116" s="175">
        <f>IFERROR(VLOOKUP(C1116,Merkittävyysluokitus!$A$2:$J$1705,6,FALSE),"-")</f>
        <v>10.333789954337899</v>
      </c>
      <c r="AY1116" s="175">
        <f>IFERROR(VLOOKUP(C1116,Merkittävyysluokitus!$A$2:$J$1705,7,FALSE),"-")</f>
        <v>5</v>
      </c>
      <c r="AZ1116" s="175">
        <f>IFERROR(VLOOKUP(C1116,Merkittävyysluokitus!$A$2:$J$1705,8,FALSE),"-")</f>
        <v>3.3337899543378993</v>
      </c>
      <c r="BA1116" s="175">
        <f>IFERROR(VLOOKUP(C1116,Merkittävyysluokitus!$A$2:$J$1705,9,FALSE),"-")</f>
        <v>2</v>
      </c>
      <c r="BB1116" s="203"/>
      <c r="BC1116" s="203" t="str">
        <f t="shared" si="281"/>
        <v>tieosoite muuttunut</v>
      </c>
      <c r="BD1116" s="39" t="str">
        <f t="shared" si="275"/>
        <v>musta</v>
      </c>
      <c r="BE1116" s="68" t="str">
        <f t="shared" si="276"/>
        <v>musta</v>
      </c>
      <c r="BF1116" s="68" t="str">
        <f t="shared" si="277"/>
        <v>musta</v>
      </c>
      <c r="BG1116" s="68" t="str">
        <f t="shared" si="278"/>
        <v>musta</v>
      </c>
      <c r="BH1116" s="208" t="str">
        <f t="shared" si="279"/>
        <v>musta</v>
      </c>
      <c r="BI1116" s="39"/>
      <c r="BJ1116" s="39" t="str">
        <f>IF(F1116="ei löydy","uusi tie",IF(E1116=0,"tieosoite muuttunut",IF(E1116=1,VLOOKUP(D1116,'2015'!$F$12:$AL$1887,31,FALSE),"-")))</f>
        <v>tieosoite muuttunut</v>
      </c>
      <c r="BK1116" s="67" t="str">
        <f>IF(E1116=1,VLOOKUP(D1116,'2015'!$F$12:$AL$1887,32,FALSE),"-")</f>
        <v>-</v>
      </c>
      <c r="BL1116" s="39" t="str">
        <f>IF(F1116="ei löydy","uusi tie",IF(E1116=0,"tieosoite muuttunut",IF(E1116=1,VLOOKUP(D1116,'2015'!$F$12:$AL$1887,33,FALSE),"-")))</f>
        <v>tieosoite muuttunut</v>
      </c>
      <c r="BM1116" s="39"/>
      <c r="BN1116" s="217" t="str">
        <f>VLOOKUP(D1116,'2015'!$F$12:$AL$1887,33,FALSE)</f>
        <v>musta</v>
      </c>
      <c r="BO1116" s="39"/>
      <c r="BP1116" s="115" t="s">
        <v>10</v>
      </c>
      <c r="BQ1116" s="30"/>
      <c r="BS1116" s="5"/>
      <c r="BU1116" s="37"/>
      <c r="BV1116" s="30" t="s">
        <v>10</v>
      </c>
      <c r="BX1116" t="str">
        <f>IF(E1116=1,VLOOKUP(D1116,'2015'!$F$12:$AX$1887,43,FALSE),"-")</f>
        <v>-</v>
      </c>
      <c r="BY1116" t="str">
        <f>IF(E1116=1,VLOOKUP(D1116,'2015'!$F$12:$AX$1887,44,FALSE),"-")</f>
        <v>-</v>
      </c>
      <c r="BZ1116" t="str">
        <f>IF(E1116=1,VLOOKUP(D1116,'2015'!$F$12:$AX$1887,45,FALSE),"-")</f>
        <v>-</v>
      </c>
      <c r="CA1116" s="31">
        <f t="shared" si="270"/>
        <v>30</v>
      </c>
      <c r="CB1116" s="31">
        <f t="shared" si="271"/>
        <v>10</v>
      </c>
      <c r="CC1116" s="31">
        <f t="shared" si="272"/>
        <v>10</v>
      </c>
      <c r="CD1116" s="31">
        <f t="shared" si="273"/>
        <v>10</v>
      </c>
      <c r="CE1116" s="31">
        <f t="shared" si="274"/>
        <v>0</v>
      </c>
      <c r="CO1116" s="2" t="s">
        <v>35</v>
      </c>
      <c r="CP1116" s="2" t="s">
        <v>35</v>
      </c>
    </row>
    <row r="1117" spans="1:94" ht="15.75" thickBot="1" x14ac:dyDescent="0.3">
      <c r="A1117" s="50"/>
      <c r="B1117" s="50"/>
      <c r="C1117" s="50" t="str">
        <f t="shared" si="282"/>
        <v>11247_1_3267</v>
      </c>
      <c r="D1117" s="51" t="str">
        <f t="shared" si="283"/>
        <v>11247_1</v>
      </c>
      <c r="E1117" s="224">
        <f>IFERROR(VLOOKUP(C1117,'2015'!$C$12:$D$1887,2,FALSE),0)</f>
        <v>1</v>
      </c>
      <c r="F1117" s="51">
        <f>IFERROR(K1117-IFERROR(VLOOKUP(D1117,'2015'!$F$12:$I$1887,4,FALSE),"ei löydy"),"ei löydy")</f>
        <v>0</v>
      </c>
      <c r="G1117" s="224">
        <f>IFERROR(VLOOKUP(Työfile_2024!C1117,Liikennemalli!$D$6:$G$1921,4,FALSE),0)</f>
        <v>1</v>
      </c>
      <c r="H1117" s="225">
        <f>K1117-IFERROR(VLOOKUP(Työfile_2024!D1117,Liikennemalli!$C$6:$H$1921,6,FALSE),"ei löydy")</f>
        <v>0</v>
      </c>
      <c r="I1117" s="80">
        <v>11247</v>
      </c>
      <c r="J1117" s="52">
        <v>1</v>
      </c>
      <c r="K1117" s="52">
        <v>3267</v>
      </c>
      <c r="L1117" s="53"/>
      <c r="M1117" s="54"/>
      <c r="N1117" s="54"/>
      <c r="O1117" s="54"/>
      <c r="P1117" s="54"/>
      <c r="Q1117" s="55"/>
      <c r="R1117" s="55"/>
      <c r="S1117" s="55"/>
      <c r="T1117" s="55"/>
      <c r="U1117" s="52"/>
      <c r="V1117" s="56">
        <v>1585</v>
      </c>
      <c r="W1117" s="56">
        <v>78</v>
      </c>
      <c r="X1117" s="56">
        <v>1574</v>
      </c>
      <c r="Y1117" s="56">
        <f>VLOOKUP(D1117,Liikennemalli24!$D$2:$F$1804,2,FALSE)</f>
        <v>1104</v>
      </c>
      <c r="Z1117" s="57">
        <f>VLOOKUP(D1117,Liikennemalli24!$D$2:$F$1804,3,FALSE)</f>
        <v>0.40899999999999997</v>
      </c>
      <c r="AA1117" s="178">
        <f>IF(G1117=1,VLOOKUP(C1117,Liikennemalli!$D$6:$H$1921,2,FALSE),"-")</f>
        <v>592.89118849722399</v>
      </c>
      <c r="AB1117" s="197">
        <f>IF(G1117=1,VLOOKUP(C1117,Liikennemalli!$D$6:$H$1921,3,FALSE),"-")</f>
        <v>0.43120699347587599</v>
      </c>
      <c r="AC1117" s="134">
        <f>IF(E1117=1,VLOOKUP(Työfile_2024!D1117,'2015'!$F$12:$X$1887,18,FALSE),"-")</f>
        <v>709</v>
      </c>
      <c r="AD1117" s="127">
        <f>IF(E1117=1,VLOOKUP(Työfile_2024!D1117,'2015'!$F$12:$X$1887,19,FALSE),"-")</f>
        <v>0.68</v>
      </c>
      <c r="AI1117" s="127">
        <f>IF(E1117=1,VLOOKUP(Työfile_2024!D1117,'2015'!$F$12:$AB$1887,20,FALSE),"-")</f>
        <v>0</v>
      </c>
      <c r="AJ1117" s="127">
        <f>IF(E1117=1,VLOOKUP(Työfile_2024!D1117,'2015'!$F$12:$AB$1887,21,FALSE),"-")</f>
        <v>0</v>
      </c>
      <c r="AK1117" s="127">
        <f>IF(E1117=1,VLOOKUP(Työfile_2024!D1117,'2015'!$F$12:$AB$1887,22,FALSE),"-")</f>
        <v>0</v>
      </c>
      <c r="AL1117" s="127">
        <f>IF(E1117=1,VLOOKUP(Työfile_2024!D1117,'2015'!$F$12:$AB$1887,23,FALSE),"-")</f>
        <v>0</v>
      </c>
      <c r="AM1117" s="56">
        <f>VLOOKUP(Työfile_2024!D1117,Tmatkat_20km_tarkasteltava_verk!$C$2:$D$1804,2,FALSE)</f>
        <v>350</v>
      </c>
      <c r="AN1117" s="148">
        <f t="shared" si="280"/>
        <v>0.22082018927444794</v>
      </c>
      <c r="AO1117" s="178">
        <f>IF(E1117=1,VLOOKUP(Työfile_2024!D1117,'2015'!$F$12:$AC$1887,24,FALSE),"-")</f>
        <v>407</v>
      </c>
      <c r="AP1117" s="52">
        <f>VLOOKUP(D1117,Tarkasteltava_verkko_2024_harva!$E$2:$I$1804,5,FALSE)</f>
        <v>0</v>
      </c>
      <c r="AQ1117" s="52">
        <f>VLOOKUP(D1117,Tarkasteltava_verkko_2024_harva!$E$2:$I$1804,4,FALSE)</f>
        <v>0</v>
      </c>
      <c r="AR1117" s="148">
        <v>0</v>
      </c>
      <c r="AS1117" s="170" t="str">
        <f>IFERROR(VLOOKUP(C1117,'2015'!$C$12:$AG$1887,30,FALSE),"-")</f>
        <v/>
      </c>
      <c r="AT1117" s="148">
        <v>0.35108662381389655</v>
      </c>
      <c r="AU1117" s="170">
        <f>IFERROR(VLOOKUP(C1117,'2015'!$C$12:$AG$1887,31,FALSE),"-")</f>
        <v>0</v>
      </c>
      <c r="AV1117" s="106"/>
      <c r="AW1117" s="63">
        <f>IFERROR(VLOOKUP(C1117,Merkittävyysluokitus!$A$2:$J$1705,10,FALSE),"-")</f>
        <v>2</v>
      </c>
      <c r="AX1117" s="175">
        <f>IFERROR(VLOOKUP(C1117,Merkittävyysluokitus!$A$2:$J$1705,6,FALSE),"-")</f>
        <v>11.50220700152207</v>
      </c>
      <c r="AY1117" s="175">
        <f>IFERROR(VLOOKUP(C1117,Merkittävyysluokitus!$A$2:$J$1705,7,FALSE),"-")</f>
        <v>5</v>
      </c>
      <c r="AZ1117" s="175">
        <f>IFERROR(VLOOKUP(C1117,Merkittävyysluokitus!$A$2:$J$1705,8,FALSE),"-")</f>
        <v>4.5022070015220699</v>
      </c>
      <c r="BA1117" s="175">
        <f>IFERROR(VLOOKUP(C1117,Merkittävyysluokitus!$A$2:$J$1705,9,FALSE),"-")</f>
        <v>2</v>
      </c>
      <c r="BB1117" s="203"/>
      <c r="BC1117" s="203" t="str">
        <f t="shared" si="281"/>
        <v/>
      </c>
      <c r="BD1117" s="39" t="str">
        <f t="shared" si="275"/>
        <v>musta</v>
      </c>
      <c r="BE1117" s="68" t="str">
        <f t="shared" si="276"/>
        <v>musta</v>
      </c>
      <c r="BF1117" s="68" t="str">
        <f t="shared" si="277"/>
        <v>musta</v>
      </c>
      <c r="BG1117" s="68" t="str">
        <f t="shared" si="278"/>
        <v>musta</v>
      </c>
      <c r="BH1117" s="208" t="str">
        <f t="shared" si="279"/>
        <v>musta</v>
      </c>
      <c r="BI1117" s="39"/>
      <c r="BJ1117" s="39" t="str">
        <f>IF(F1117="ei löydy","uusi tie",IF(E1117=0,"tieosoite muuttunut",IF(E1117=1,VLOOKUP(D1117,'2015'!$F$12:$AL$1887,31,FALSE),"-")))</f>
        <v>musta</v>
      </c>
      <c r="BK1117" s="67" t="str">
        <f>IF(E1117=1,VLOOKUP(D1117,'2015'!$F$12:$AL$1887,32,FALSE),"-")</f>
        <v>musta</v>
      </c>
      <c r="BL1117" s="39" t="str">
        <f>IF(F1117="ei löydy","uusi tie",IF(E1117=0,"tieosoite muuttunut",IF(E1117=1,VLOOKUP(D1117,'2015'!$F$12:$AL$1887,33,FALSE),"-")))</f>
        <v>musta</v>
      </c>
      <c r="BM1117" s="39"/>
      <c r="BN1117" s="217" t="str">
        <f>VLOOKUP(D1117,'2015'!$F$12:$AL$1887,33,FALSE)</f>
        <v>musta</v>
      </c>
      <c r="BO1117" s="39"/>
      <c r="BP1117" s="115" t="s">
        <v>10</v>
      </c>
      <c r="BQ1117" s="30"/>
      <c r="BS1117" s="5"/>
      <c r="BU1117" s="37"/>
      <c r="BV1117" s="30" t="s">
        <v>10</v>
      </c>
      <c r="BX1117" t="str">
        <f>IF(E1117=1,VLOOKUP(D1117,'2015'!$F$12:$AX$1887,43,FALSE),"-")</f>
        <v>punainen</v>
      </c>
      <c r="BY1117" t="str">
        <f>IF(E1117=1,VLOOKUP(D1117,'2015'!$F$12:$AX$1887,44,FALSE),"-")</f>
        <v>musta</v>
      </c>
      <c r="BZ1117" t="str">
        <f>IF(E1117=1,VLOOKUP(D1117,'2015'!$F$12:$AX$1887,45,FALSE),"-")</f>
        <v>musta</v>
      </c>
      <c r="CA1117" s="31">
        <f t="shared" si="270"/>
        <v>11</v>
      </c>
      <c r="CB1117" s="31">
        <f t="shared" si="271"/>
        <v>10</v>
      </c>
      <c r="CC1117" s="31">
        <f t="shared" si="272"/>
        <v>0</v>
      </c>
      <c r="CD1117" s="31">
        <f t="shared" si="273"/>
        <v>1</v>
      </c>
      <c r="CE1117" s="31">
        <f t="shared" si="274"/>
        <v>0</v>
      </c>
      <c r="CO1117" s="2" t="s">
        <v>35</v>
      </c>
      <c r="CP1117" s="2" t="s">
        <v>35</v>
      </c>
    </row>
    <row r="1118" spans="1:94" ht="15.75" thickBot="1" x14ac:dyDescent="0.3">
      <c r="A1118" s="50"/>
      <c r="B1118" s="50"/>
      <c r="C1118" s="50" t="str">
        <f t="shared" si="282"/>
        <v>11247_2_3456</v>
      </c>
      <c r="D1118" s="51" t="str">
        <f t="shared" si="283"/>
        <v>11247_2</v>
      </c>
      <c r="E1118" s="224">
        <f>IFERROR(VLOOKUP(C1118,'2015'!$C$12:$D$1887,2,FALSE),0)</f>
        <v>1</v>
      </c>
      <c r="F1118" s="51">
        <f>IFERROR(K1118-IFERROR(VLOOKUP(D1118,'2015'!$F$12:$I$1887,4,FALSE),"ei löydy"),"ei löydy")</f>
        <v>0</v>
      </c>
      <c r="G1118" s="224">
        <f>IFERROR(VLOOKUP(Työfile_2024!C1118,Liikennemalli!$D$6:$G$1921,4,FALSE),0)</f>
        <v>1</v>
      </c>
      <c r="H1118" s="225">
        <f>K1118-IFERROR(VLOOKUP(Työfile_2024!D1118,Liikennemalli!$C$6:$H$1921,6,FALSE),"ei löydy")</f>
        <v>0</v>
      </c>
      <c r="I1118" s="80">
        <v>11247</v>
      </c>
      <c r="J1118" s="52">
        <v>2</v>
      </c>
      <c r="K1118" s="52">
        <v>3456</v>
      </c>
      <c r="L1118" s="53"/>
      <c r="M1118" s="54"/>
      <c r="N1118" s="54"/>
      <c r="O1118" s="54"/>
      <c r="P1118" s="54"/>
      <c r="Q1118" s="55"/>
      <c r="R1118" s="55"/>
      <c r="S1118" s="55"/>
      <c r="T1118" s="55"/>
      <c r="U1118" s="52"/>
      <c r="V1118" s="56">
        <v>1585</v>
      </c>
      <c r="W1118" s="56">
        <v>78</v>
      </c>
      <c r="X1118" s="56">
        <v>1574</v>
      </c>
      <c r="Y1118" s="56">
        <f>VLOOKUP(D1118,Liikennemalli24!$D$2:$F$1804,2,FALSE)</f>
        <v>223</v>
      </c>
      <c r="Z1118" s="57">
        <f>VLOOKUP(D1118,Liikennemalli24!$D$2:$F$1804,3,FALSE)</f>
        <v>0.46100000000000002</v>
      </c>
      <c r="AA1118" s="178">
        <f>IF(G1118=1,VLOOKUP(C1118,Liikennemalli!$D$6:$H$1921,2,FALSE),"-")</f>
        <v>0</v>
      </c>
      <c r="AB1118" s="197">
        <f>IF(G1118=1,VLOOKUP(C1118,Liikennemalli!$D$6:$H$1921,3,FALSE),"-")</f>
        <v>0</v>
      </c>
      <c r="AC1118" s="134">
        <f>IF(E1118=1,VLOOKUP(Työfile_2024!D1118,'2015'!$F$12:$X$1887,18,FALSE),"-")</f>
        <v>709</v>
      </c>
      <c r="AD1118" s="127">
        <f>IF(E1118=1,VLOOKUP(Työfile_2024!D1118,'2015'!$F$12:$X$1887,19,FALSE),"-")</f>
        <v>0.68</v>
      </c>
      <c r="AI1118" s="127">
        <f>IF(E1118=1,VLOOKUP(Työfile_2024!D1118,'2015'!$F$12:$AB$1887,20,FALSE),"-")</f>
        <v>0</v>
      </c>
      <c r="AJ1118" s="127">
        <f>IF(E1118=1,VLOOKUP(Työfile_2024!D1118,'2015'!$F$12:$AB$1887,21,FALSE),"-")</f>
        <v>0</v>
      </c>
      <c r="AK1118" s="127">
        <f>IF(E1118=1,VLOOKUP(Työfile_2024!D1118,'2015'!$F$12:$AB$1887,22,FALSE),"-")</f>
        <v>0</v>
      </c>
      <c r="AL1118" s="127">
        <f>IF(E1118=1,VLOOKUP(Työfile_2024!D1118,'2015'!$F$12:$AB$1887,23,FALSE),"-")</f>
        <v>0</v>
      </c>
      <c r="AM1118" s="56">
        <f>VLOOKUP(Työfile_2024!D1118,Tmatkat_20km_tarkasteltava_verk!$C$2:$D$1804,2,FALSE)</f>
        <v>208</v>
      </c>
      <c r="AN1118" s="148">
        <f t="shared" si="280"/>
        <v>0.13123028391167194</v>
      </c>
      <c r="AO1118" s="178">
        <f>IF(E1118=1,VLOOKUP(Työfile_2024!D1118,'2015'!$F$12:$AC$1887,24,FALSE),"-")</f>
        <v>197</v>
      </c>
      <c r="AP1118" s="52">
        <f>VLOOKUP(D1118,Tarkasteltava_verkko_2024_harva!$E$2:$I$1804,5,FALSE)</f>
        <v>0</v>
      </c>
      <c r="AQ1118" s="52">
        <f>VLOOKUP(D1118,Tarkasteltava_verkko_2024_harva!$E$2:$I$1804,4,FALSE)</f>
        <v>0</v>
      </c>
      <c r="AR1118" s="148">
        <v>0</v>
      </c>
      <c r="AS1118" s="170" t="str">
        <f>IFERROR(VLOOKUP(C1118,'2015'!$C$12:$AG$1887,30,FALSE),"-")</f>
        <v/>
      </c>
      <c r="AT1118" s="148">
        <v>0</v>
      </c>
      <c r="AU1118" s="170">
        <f>IFERROR(VLOOKUP(C1118,'2015'!$C$12:$AG$1887,31,FALSE),"-")</f>
        <v>0</v>
      </c>
      <c r="AV1118" s="106"/>
      <c r="AW1118" s="63">
        <f>IFERROR(VLOOKUP(C1118,Merkittävyysluokitus!$A$2:$J$1705,10,FALSE),"-")</f>
        <v>3</v>
      </c>
      <c r="AX1118" s="175">
        <f>IFERROR(VLOOKUP(C1118,Merkittävyysluokitus!$A$2:$J$1705,6,FALSE),"-")</f>
        <v>9.4095585996955844</v>
      </c>
      <c r="AY1118" s="175">
        <f>IFERROR(VLOOKUP(C1118,Merkittävyysluokitus!$A$2:$J$1705,7,FALSE),"-")</f>
        <v>4.7433333333333332</v>
      </c>
      <c r="AZ1118" s="175">
        <f>IFERROR(VLOOKUP(C1118,Merkittävyysluokitus!$A$2:$J$1705,8,FALSE),"-")</f>
        <v>3.499558599695586</v>
      </c>
      <c r="BA1118" s="175">
        <f>IFERROR(VLOOKUP(C1118,Merkittävyysluokitus!$A$2:$J$1705,9,FALSE),"-")</f>
        <v>1.1666666666666665</v>
      </c>
      <c r="BB1118" s="203"/>
      <c r="BC1118" s="203" t="str">
        <f t="shared" si="281"/>
        <v/>
      </c>
      <c r="BD1118" s="39" t="str">
        <f t="shared" si="275"/>
        <v>musta</v>
      </c>
      <c r="BE1118" s="68" t="str">
        <f t="shared" si="276"/>
        <v>musta</v>
      </c>
      <c r="BF1118" s="68" t="str">
        <f t="shared" si="277"/>
        <v>musta</v>
      </c>
      <c r="BG1118" s="68" t="str">
        <f t="shared" si="278"/>
        <v>musta</v>
      </c>
      <c r="BH1118" s="208" t="str">
        <f t="shared" si="279"/>
        <v>musta</v>
      </c>
      <c r="BI1118" s="39"/>
      <c r="BJ1118" s="39" t="str">
        <f>IF(F1118="ei löydy","uusi tie",IF(E1118=0,"tieosoite muuttunut",IF(E1118=1,VLOOKUP(D1118,'2015'!$F$12:$AL$1887,31,FALSE),"-")))</f>
        <v>musta</v>
      </c>
      <c r="BK1118" s="67" t="str">
        <f>IF(E1118=1,VLOOKUP(D1118,'2015'!$F$12:$AL$1887,32,FALSE),"-")</f>
        <v>musta</v>
      </c>
      <c r="BL1118" s="39" t="str">
        <f>IF(F1118="ei löydy","uusi tie",IF(E1118=0,"tieosoite muuttunut",IF(E1118=1,VLOOKUP(D1118,'2015'!$F$12:$AL$1887,33,FALSE),"-")))</f>
        <v>musta</v>
      </c>
      <c r="BM1118" s="39"/>
      <c r="BN1118" s="217" t="str">
        <f>VLOOKUP(D1118,'2015'!$F$12:$AL$1887,33,FALSE)</f>
        <v>musta</v>
      </c>
      <c r="BO1118" s="39"/>
      <c r="BP1118" s="115" t="s">
        <v>10</v>
      </c>
      <c r="BQ1118" s="30"/>
      <c r="BS1118" s="5"/>
      <c r="BU1118" s="37"/>
      <c r="BV1118" s="30" t="s">
        <v>10</v>
      </c>
      <c r="BX1118" t="str">
        <f>IF(E1118=1,VLOOKUP(D1118,'2015'!$F$12:$AX$1887,43,FALSE),"-")</f>
        <v>punainen</v>
      </c>
      <c r="BY1118" t="str">
        <f>IF(E1118=1,VLOOKUP(D1118,'2015'!$F$12:$AX$1887,44,FALSE),"-")</f>
        <v>musta</v>
      </c>
      <c r="BZ1118" t="str">
        <f>IF(E1118=1,VLOOKUP(D1118,'2015'!$F$12:$AX$1887,45,FALSE),"-")</f>
        <v>musta</v>
      </c>
      <c r="CA1118" s="31">
        <f t="shared" si="270"/>
        <v>11</v>
      </c>
      <c r="CB1118" s="31">
        <f t="shared" si="271"/>
        <v>10</v>
      </c>
      <c r="CC1118" s="31">
        <f t="shared" si="272"/>
        <v>0</v>
      </c>
      <c r="CD1118" s="31">
        <f t="shared" si="273"/>
        <v>1</v>
      </c>
      <c r="CE1118" s="31">
        <f t="shared" si="274"/>
        <v>0</v>
      </c>
      <c r="CO1118" s="32" t="s">
        <v>34</v>
      </c>
      <c r="CP1118" s="2" t="s">
        <v>35</v>
      </c>
    </row>
    <row r="1119" spans="1:94" ht="15.75" thickBot="1" x14ac:dyDescent="0.3">
      <c r="A1119" s="50"/>
      <c r="B1119" s="50"/>
      <c r="C1119" s="50" t="str">
        <f t="shared" si="282"/>
        <v>11247_3_8645</v>
      </c>
      <c r="D1119" s="51" t="str">
        <f t="shared" si="283"/>
        <v>11247_3</v>
      </c>
      <c r="E1119" s="224">
        <f>IFERROR(VLOOKUP(C1119,'2015'!$C$12:$D$1887,2,FALSE),0)</f>
        <v>1</v>
      </c>
      <c r="F1119" s="51">
        <f>IFERROR(K1119-IFERROR(VLOOKUP(D1119,'2015'!$F$12:$I$1887,4,FALSE),"ei löydy"),"ei löydy")</f>
        <v>0</v>
      </c>
      <c r="G1119" s="224">
        <f>IFERROR(VLOOKUP(Työfile_2024!C1119,Liikennemalli!$D$6:$G$1921,4,FALSE),0)</f>
        <v>1</v>
      </c>
      <c r="H1119" s="225">
        <f>K1119-IFERROR(VLOOKUP(Työfile_2024!D1119,Liikennemalli!$C$6:$H$1921,6,FALSE),"ei löydy")</f>
        <v>0</v>
      </c>
      <c r="I1119" s="80">
        <v>11247</v>
      </c>
      <c r="J1119" s="52">
        <v>3</v>
      </c>
      <c r="K1119" s="52">
        <v>8645</v>
      </c>
      <c r="L1119" s="53"/>
      <c r="M1119" s="54"/>
      <c r="N1119" s="54"/>
      <c r="O1119" s="54"/>
      <c r="P1119" s="54"/>
      <c r="Q1119" s="55"/>
      <c r="R1119" s="55"/>
      <c r="S1119" s="55"/>
      <c r="T1119" s="55"/>
      <c r="U1119" s="52"/>
      <c r="V1119" s="56">
        <v>656</v>
      </c>
      <c r="W1119" s="56">
        <v>42</v>
      </c>
      <c r="X1119" s="56">
        <v>560</v>
      </c>
      <c r="Y1119" s="56">
        <f>VLOOKUP(D1119,Liikennemalli24!$D$2:$F$1804,2,FALSE)</f>
        <v>141</v>
      </c>
      <c r="Z1119" s="57">
        <f>VLOOKUP(D1119,Liikennemalli24!$D$2:$F$1804,3,FALSE)</f>
        <v>0.55500000000000005</v>
      </c>
      <c r="AA1119" s="178">
        <f>IF(G1119=1,VLOOKUP(C1119,Liikennemalli!$D$6:$H$1921,2,FALSE),"-")</f>
        <v>109.823102429527</v>
      </c>
      <c r="AB1119" s="197">
        <f>IF(G1119=1,VLOOKUP(C1119,Liikennemalli!$D$6:$H$1921,3,FALSE),"-")</f>
        <v>0.49770563997980699</v>
      </c>
      <c r="AC1119" s="134">
        <f>IF(E1119=1,VLOOKUP(Työfile_2024!D1119,'2015'!$F$12:$X$1887,18,FALSE),"-")</f>
        <v>73</v>
      </c>
      <c r="AD1119" s="127">
        <f>IF(E1119=1,VLOOKUP(Työfile_2024!D1119,'2015'!$F$12:$X$1887,19,FALSE),"-")</f>
        <v>0.43</v>
      </c>
      <c r="AI1119" s="127">
        <f>IF(E1119=1,VLOOKUP(Työfile_2024!D1119,'2015'!$F$12:$AB$1887,20,FALSE),"-")</f>
        <v>0</v>
      </c>
      <c r="AJ1119" s="127">
        <f>IF(E1119=1,VLOOKUP(Työfile_2024!D1119,'2015'!$F$12:$AB$1887,21,FALSE),"-")</f>
        <v>0</v>
      </c>
      <c r="AK1119" s="127">
        <f>IF(E1119=1,VLOOKUP(Työfile_2024!D1119,'2015'!$F$12:$AB$1887,22,FALSE),"-")</f>
        <v>0</v>
      </c>
      <c r="AL1119" s="127">
        <f>IF(E1119=1,VLOOKUP(Työfile_2024!D1119,'2015'!$F$12:$AB$1887,23,FALSE),"-")</f>
        <v>0</v>
      </c>
      <c r="AM1119" s="56">
        <f>VLOOKUP(Työfile_2024!D1119,Tmatkat_20km_tarkasteltava_verk!$C$2:$D$1804,2,FALSE)</f>
        <v>138</v>
      </c>
      <c r="AN1119" s="148">
        <f t="shared" si="280"/>
        <v>0.21036585365853658</v>
      </c>
      <c r="AO1119" s="178">
        <f>IF(E1119=1,VLOOKUP(Työfile_2024!D1119,'2015'!$F$12:$AC$1887,24,FALSE),"-")</f>
        <v>156</v>
      </c>
      <c r="AP1119" s="52">
        <f>VLOOKUP(D1119,Tarkasteltava_verkko_2024_harva!$E$2:$I$1804,5,FALSE)</f>
        <v>0</v>
      </c>
      <c r="AQ1119" s="52">
        <f>VLOOKUP(D1119,Tarkasteltava_verkko_2024_harva!$E$2:$I$1804,4,FALSE)</f>
        <v>0</v>
      </c>
      <c r="AR1119" s="148">
        <v>0</v>
      </c>
      <c r="AS1119" s="170" t="str">
        <f>IFERROR(VLOOKUP(C1119,'2015'!$C$12:$AG$1887,30,FALSE),"-")</f>
        <v/>
      </c>
      <c r="AT1119" s="148">
        <v>0</v>
      </c>
      <c r="AU1119" s="170">
        <f>IFERROR(VLOOKUP(C1119,'2015'!$C$12:$AG$1887,31,FALSE),"-")</f>
        <v>0</v>
      </c>
      <c r="AV1119" s="106"/>
      <c r="AW1119" s="63">
        <f>IFERROR(VLOOKUP(C1119,Merkittävyysluokitus!$A$2:$J$1705,10,FALSE),"-")</f>
        <v>3</v>
      </c>
      <c r="AX1119" s="175">
        <f>IFERROR(VLOOKUP(C1119,Merkittävyysluokitus!$A$2:$J$1705,6,FALSE),"-")</f>
        <v>7.8772541856925411</v>
      </c>
      <c r="AY1119" s="175">
        <f>IFERROR(VLOOKUP(C1119,Merkittävyysluokitus!$A$2:$J$1705,7,FALSE),"-")</f>
        <v>3.531333333333333</v>
      </c>
      <c r="AZ1119" s="175">
        <f>IFERROR(VLOOKUP(C1119,Merkittävyysluokitus!$A$2:$J$1705,8,FALSE),"-")</f>
        <v>2.8459208523592086</v>
      </c>
      <c r="BA1119" s="175">
        <f>IFERROR(VLOOKUP(C1119,Merkittävyysluokitus!$A$2:$J$1705,9,FALSE),"-")</f>
        <v>1.5</v>
      </c>
      <c r="BB1119" s="203"/>
      <c r="BC1119" s="203" t="str">
        <f t="shared" si="281"/>
        <v/>
      </c>
      <c r="BD1119" s="39" t="str">
        <f t="shared" si="275"/>
        <v>musta</v>
      </c>
      <c r="BE1119" s="68" t="str">
        <f t="shared" si="276"/>
        <v>musta</v>
      </c>
      <c r="BF1119" s="68" t="str">
        <f t="shared" si="277"/>
        <v>musta</v>
      </c>
      <c r="BG1119" s="68" t="str">
        <f t="shared" si="278"/>
        <v>musta</v>
      </c>
      <c r="BH1119" s="208" t="str">
        <f t="shared" si="279"/>
        <v>musta</v>
      </c>
      <c r="BI1119" s="39"/>
      <c r="BJ1119" s="39" t="str">
        <f>IF(F1119="ei löydy","uusi tie",IF(E1119=0,"tieosoite muuttunut",IF(E1119=1,VLOOKUP(D1119,'2015'!$F$12:$AL$1887,31,FALSE),"-")))</f>
        <v>musta</v>
      </c>
      <c r="BK1119" s="67" t="str">
        <f>IF(E1119=1,VLOOKUP(D1119,'2015'!$F$12:$AL$1887,32,FALSE),"-")</f>
        <v>musta</v>
      </c>
      <c r="BL1119" s="39" t="str">
        <f>IF(F1119="ei löydy","uusi tie",IF(E1119=0,"tieosoite muuttunut",IF(E1119=1,VLOOKUP(D1119,'2015'!$F$12:$AL$1887,33,FALSE),"-")))</f>
        <v>musta</v>
      </c>
      <c r="BM1119" s="39"/>
      <c r="BN1119" s="217" t="str">
        <f>VLOOKUP(D1119,'2015'!$F$12:$AL$1887,33,FALSE)</f>
        <v>musta</v>
      </c>
      <c r="BO1119" s="39"/>
      <c r="BP1119" s="115" t="s">
        <v>10</v>
      </c>
      <c r="BQ1119" s="30"/>
      <c r="BS1119" s="5"/>
      <c r="BU1119" s="37"/>
      <c r="BV1119" s="30" t="s">
        <v>10</v>
      </c>
      <c r="BX1119" t="str">
        <f>IF(E1119=1,VLOOKUP(D1119,'2015'!$F$12:$AX$1887,43,FALSE),"-")</f>
        <v>musta</v>
      </c>
      <c r="BY1119" t="str">
        <f>IF(E1119=1,VLOOKUP(D1119,'2015'!$F$12:$AX$1887,44,FALSE),"-")</f>
        <v>musta</v>
      </c>
      <c r="BZ1119" t="str">
        <f>IF(E1119=1,VLOOKUP(D1119,'2015'!$F$12:$AX$1887,45,FALSE),"-")</f>
        <v>musta</v>
      </c>
      <c r="CA1119" s="31">
        <f t="shared" si="270"/>
        <v>2</v>
      </c>
      <c r="CB1119" s="31">
        <f t="shared" si="271"/>
        <v>1</v>
      </c>
      <c r="CC1119" s="31">
        <f t="shared" si="272"/>
        <v>0</v>
      </c>
      <c r="CD1119" s="31">
        <f t="shared" si="273"/>
        <v>1</v>
      </c>
      <c r="CE1119" s="31">
        <f t="shared" si="274"/>
        <v>0</v>
      </c>
      <c r="CO1119" s="2" t="s">
        <v>35</v>
      </c>
      <c r="CP1119" s="2" t="s">
        <v>35</v>
      </c>
    </row>
    <row r="1120" spans="1:94" ht="15.75" thickBot="1" x14ac:dyDescent="0.3">
      <c r="A1120" s="50"/>
      <c r="B1120" s="50"/>
      <c r="C1120" s="50" t="str">
        <f t="shared" si="282"/>
        <v>11247_4_3104</v>
      </c>
      <c r="D1120" s="51" t="str">
        <f t="shared" si="283"/>
        <v>11247_4</v>
      </c>
      <c r="E1120" s="224">
        <f>IFERROR(VLOOKUP(C1120,'2015'!$C$12:$D$1887,2,FALSE),0)</f>
        <v>1</v>
      </c>
      <c r="F1120" s="51">
        <f>IFERROR(K1120-IFERROR(VLOOKUP(D1120,'2015'!$F$12:$I$1887,4,FALSE),"ei löydy"),"ei löydy")</f>
        <v>0</v>
      </c>
      <c r="G1120" s="224">
        <f>IFERROR(VLOOKUP(Työfile_2024!C1120,Liikennemalli!$D$6:$G$1921,4,FALSE),0)</f>
        <v>1</v>
      </c>
      <c r="H1120" s="225">
        <f>K1120-IFERROR(VLOOKUP(Työfile_2024!D1120,Liikennemalli!$C$6:$H$1921,6,FALSE),"ei löydy")</f>
        <v>0</v>
      </c>
      <c r="I1120" s="80">
        <v>11247</v>
      </c>
      <c r="J1120" s="52">
        <v>4</v>
      </c>
      <c r="K1120" s="52">
        <v>3104</v>
      </c>
      <c r="L1120" s="53"/>
      <c r="M1120" s="54"/>
      <c r="N1120" s="54"/>
      <c r="O1120" s="54"/>
      <c r="P1120" s="54"/>
      <c r="Q1120" s="55"/>
      <c r="R1120" s="55"/>
      <c r="S1120" s="55"/>
      <c r="T1120" s="55"/>
      <c r="U1120" s="52"/>
      <c r="V1120" s="56">
        <v>656</v>
      </c>
      <c r="W1120" s="56">
        <v>42</v>
      </c>
      <c r="X1120" s="56">
        <v>560</v>
      </c>
      <c r="Y1120" s="56">
        <f>VLOOKUP(D1120,Liikennemalli24!$D$2:$F$1804,2,FALSE)</f>
        <v>89</v>
      </c>
      <c r="Z1120" s="57">
        <f>VLOOKUP(D1120,Liikennemalli24!$D$2:$F$1804,3,FALSE)</f>
        <v>0.67200000000000004</v>
      </c>
      <c r="AA1120" s="178">
        <f>IF(G1120=1,VLOOKUP(C1120,Liikennemalli!$D$6:$H$1921,2,FALSE),"-")</f>
        <v>0</v>
      </c>
      <c r="AB1120" s="197">
        <f>IF(G1120=1,VLOOKUP(C1120,Liikennemalli!$D$6:$H$1921,3,FALSE),"-")</f>
        <v>0</v>
      </c>
      <c r="AC1120" s="134">
        <f>IF(E1120=1,VLOOKUP(Työfile_2024!D1120,'2015'!$F$12:$X$1887,18,FALSE),"-")</f>
        <v>73</v>
      </c>
      <c r="AD1120" s="127">
        <f>IF(E1120=1,VLOOKUP(Työfile_2024!D1120,'2015'!$F$12:$X$1887,19,FALSE),"-")</f>
        <v>0.43</v>
      </c>
      <c r="AI1120" s="127">
        <f>IF(E1120=1,VLOOKUP(Työfile_2024!D1120,'2015'!$F$12:$AB$1887,20,FALSE),"-")</f>
        <v>0</v>
      </c>
      <c r="AJ1120" s="127">
        <f>IF(E1120=1,VLOOKUP(Työfile_2024!D1120,'2015'!$F$12:$AB$1887,21,FALSE),"-")</f>
        <v>0</v>
      </c>
      <c r="AK1120" s="127">
        <f>IF(E1120=1,VLOOKUP(Työfile_2024!D1120,'2015'!$F$12:$AB$1887,22,FALSE),"-")</f>
        <v>0</v>
      </c>
      <c r="AL1120" s="127">
        <f>IF(E1120=1,VLOOKUP(Työfile_2024!D1120,'2015'!$F$12:$AB$1887,23,FALSE),"-")</f>
        <v>0</v>
      </c>
      <c r="AM1120" s="56">
        <f>VLOOKUP(Työfile_2024!D1120,Tmatkat_20km_tarkasteltava_verk!$C$2:$D$1804,2,FALSE)</f>
        <v>14</v>
      </c>
      <c r="AN1120" s="148">
        <f t="shared" si="280"/>
        <v>2.1341463414634148E-2</v>
      </c>
      <c r="AO1120" s="178">
        <f>IF(E1120=1,VLOOKUP(Työfile_2024!D1120,'2015'!$F$12:$AC$1887,24,FALSE),"-")</f>
        <v>38</v>
      </c>
      <c r="AP1120" s="52">
        <f>VLOOKUP(D1120,Tarkasteltava_verkko_2024_harva!$E$2:$I$1804,5,FALSE)</f>
        <v>0</v>
      </c>
      <c r="AQ1120" s="52">
        <f>VLOOKUP(D1120,Tarkasteltava_verkko_2024_harva!$E$2:$I$1804,4,FALSE)</f>
        <v>0</v>
      </c>
      <c r="AR1120" s="148">
        <v>0</v>
      </c>
      <c r="AS1120" s="170" t="str">
        <f>IFERROR(VLOOKUP(C1120,'2015'!$C$12:$AG$1887,30,FALSE),"-")</f>
        <v/>
      </c>
      <c r="AT1120" s="148">
        <v>0</v>
      </c>
      <c r="AU1120" s="170">
        <f>IFERROR(VLOOKUP(C1120,'2015'!$C$12:$AG$1887,31,FALSE),"-")</f>
        <v>0</v>
      </c>
      <c r="AV1120" s="106"/>
      <c r="AW1120" s="63">
        <f>IFERROR(VLOOKUP(C1120,Merkittävyysluokitus!$A$2:$J$1705,10,FALSE),"-")</f>
        <v>3</v>
      </c>
      <c r="AX1120" s="175">
        <f>IFERROR(VLOOKUP(C1120,Merkittävyysluokitus!$A$2:$J$1705,6,FALSE),"-")</f>
        <v>6.422794520547944</v>
      </c>
      <c r="AY1120" s="175">
        <f>IFERROR(VLOOKUP(C1120,Merkittävyysluokitus!$A$2:$J$1705,7,FALSE),"-")</f>
        <v>3.0013333333333332</v>
      </c>
      <c r="AZ1120" s="175">
        <f>IFERROR(VLOOKUP(C1120,Merkittävyysluokitus!$A$2:$J$1705,8,FALSE),"-")</f>
        <v>2.2547945205479447</v>
      </c>
      <c r="BA1120" s="175">
        <f>IFERROR(VLOOKUP(C1120,Merkittävyysluokitus!$A$2:$J$1705,9,FALSE),"-")</f>
        <v>1.1666666666666665</v>
      </c>
      <c r="BB1120" s="203"/>
      <c r="BC1120" s="203" t="str">
        <f t="shared" si="281"/>
        <v/>
      </c>
      <c r="BD1120" s="39" t="str">
        <f t="shared" si="275"/>
        <v>musta</v>
      </c>
      <c r="BE1120" s="68" t="str">
        <f t="shared" si="276"/>
        <v>musta</v>
      </c>
      <c r="BF1120" s="68" t="str">
        <f t="shared" si="277"/>
        <v>musta</v>
      </c>
      <c r="BG1120" s="68" t="str">
        <f t="shared" si="278"/>
        <v>musta</v>
      </c>
      <c r="BH1120" s="208" t="str">
        <f t="shared" si="279"/>
        <v>musta</v>
      </c>
      <c r="BI1120" s="39"/>
      <c r="BJ1120" s="39" t="str">
        <f>IF(F1120="ei löydy","uusi tie",IF(E1120=0,"tieosoite muuttunut",IF(E1120=1,VLOOKUP(D1120,'2015'!$F$12:$AL$1887,31,FALSE),"-")))</f>
        <v>musta</v>
      </c>
      <c r="BK1120" s="67" t="str">
        <f>IF(E1120=1,VLOOKUP(D1120,'2015'!$F$12:$AL$1887,32,FALSE),"-")</f>
        <v>musta</v>
      </c>
      <c r="BL1120" s="39" t="str">
        <f>IF(F1120="ei löydy","uusi tie",IF(E1120=0,"tieosoite muuttunut",IF(E1120=1,VLOOKUP(D1120,'2015'!$F$12:$AL$1887,33,FALSE),"-")))</f>
        <v>musta</v>
      </c>
      <c r="BM1120" s="39"/>
      <c r="BN1120" s="217" t="str">
        <f>VLOOKUP(D1120,'2015'!$F$12:$AL$1887,33,FALSE)</f>
        <v>musta</v>
      </c>
      <c r="BO1120" s="39"/>
      <c r="BP1120" s="115" t="s">
        <v>10</v>
      </c>
      <c r="BQ1120" s="30"/>
      <c r="BS1120" s="5"/>
      <c r="BU1120" s="37"/>
      <c r="BV1120" s="30" t="s">
        <v>10</v>
      </c>
      <c r="BX1120" t="str">
        <f>IF(E1120=1,VLOOKUP(D1120,'2015'!$F$12:$AX$1887,43,FALSE),"-")</f>
        <v>musta</v>
      </c>
      <c r="BY1120" t="str">
        <f>IF(E1120=1,VLOOKUP(D1120,'2015'!$F$12:$AX$1887,44,FALSE),"-")</f>
        <v>musta</v>
      </c>
      <c r="BZ1120" t="str">
        <f>IF(E1120=1,VLOOKUP(D1120,'2015'!$F$12:$AX$1887,45,FALSE),"-")</f>
        <v>musta</v>
      </c>
      <c r="CA1120" s="31">
        <f t="shared" si="270"/>
        <v>1</v>
      </c>
      <c r="CB1120" s="31">
        <f t="shared" si="271"/>
        <v>1</v>
      </c>
      <c r="CC1120" s="31">
        <f t="shared" si="272"/>
        <v>0</v>
      </c>
      <c r="CD1120" s="31">
        <f t="shared" si="273"/>
        <v>0</v>
      </c>
      <c r="CE1120" s="31">
        <f t="shared" si="274"/>
        <v>0</v>
      </c>
      <c r="CO1120" s="2" t="s">
        <v>35</v>
      </c>
      <c r="CP1120" s="2" t="s">
        <v>35</v>
      </c>
    </row>
    <row r="1121" spans="1:94" ht="15.75" thickBot="1" x14ac:dyDescent="0.3">
      <c r="A1121" s="50"/>
      <c r="B1121" s="50"/>
      <c r="C1121" s="50" t="str">
        <f t="shared" si="282"/>
        <v>11253_1_4687</v>
      </c>
      <c r="D1121" s="51" t="str">
        <f t="shared" si="283"/>
        <v>11253_1</v>
      </c>
      <c r="E1121" s="224">
        <f>IFERROR(VLOOKUP(C1121,'2015'!$C$12:$D$1887,2,FALSE),0)</f>
        <v>0</v>
      </c>
      <c r="F1121" s="51">
        <f>IFERROR(K1121-IFERROR(VLOOKUP(D1121,'2015'!$F$12:$I$1887,4,FALSE),"ei löydy"),"ei löydy")</f>
        <v>-1093</v>
      </c>
      <c r="G1121" s="224">
        <f>IFERROR(VLOOKUP(Työfile_2024!C1121,Liikennemalli!$D$6:$G$1921,4,FALSE),0)</f>
        <v>0</v>
      </c>
      <c r="H1121" s="225">
        <f>K1121-IFERROR(VLOOKUP(Työfile_2024!D1121,Liikennemalli!$C$6:$H$1921,6,FALSE),"ei löydy")</f>
        <v>-1093</v>
      </c>
      <c r="I1121" s="80">
        <v>11253</v>
      </c>
      <c r="J1121" s="52">
        <v>1</v>
      </c>
      <c r="K1121" s="52">
        <v>4687</v>
      </c>
      <c r="L1121" s="53"/>
      <c r="M1121" s="54"/>
      <c r="N1121" s="54"/>
      <c r="O1121" s="54"/>
      <c r="P1121" s="54"/>
      <c r="Q1121" s="55"/>
      <c r="R1121" s="55"/>
      <c r="S1121" s="55"/>
      <c r="T1121" s="55"/>
      <c r="U1121" s="52"/>
      <c r="V1121" s="56">
        <v>3410.7574141241735</v>
      </c>
      <c r="W1121" s="56">
        <v>173.31726050778749</v>
      </c>
      <c r="X1121" s="56">
        <v>3757.199487945381</v>
      </c>
      <c r="Y1121" s="56">
        <f>VLOOKUP(D1121,Liikennemalli24!$D$2:$F$1804,2,FALSE)</f>
        <v>279</v>
      </c>
      <c r="Z1121" s="57">
        <f>VLOOKUP(D1121,Liikennemalli24!$D$2:$F$1804,3,FALSE)</f>
        <v>0.28999999999999998</v>
      </c>
      <c r="AA1121" s="178" t="str">
        <f>IF(G1121=1,VLOOKUP(C1121,Liikennemalli!$D$6:$H$1921,2,FALSE),"-")</f>
        <v>-</v>
      </c>
      <c r="AB1121" s="197" t="str">
        <f>IF(G1121=1,VLOOKUP(C1121,Liikennemalli!$D$6:$H$1921,3,FALSE),"-")</f>
        <v>-</v>
      </c>
      <c r="AC1121" s="134" t="str">
        <f>IF(E1121=1,VLOOKUP(Työfile_2024!D1121,'2015'!$F$12:$X$1887,18,FALSE),"-")</f>
        <v>-</v>
      </c>
      <c r="AD1121" s="127" t="str">
        <f>IF(E1121=1,VLOOKUP(Työfile_2024!D1121,'2015'!$F$12:$X$1887,19,FALSE),"-")</f>
        <v>-</v>
      </c>
      <c r="AI1121" s="127" t="str">
        <f>IF(E1121=1,VLOOKUP(Työfile_2024!D1121,'2015'!$F$12:$AB$1887,20,FALSE),"-")</f>
        <v>-</v>
      </c>
      <c r="AJ1121" s="127" t="str">
        <f>IF(E1121=1,VLOOKUP(Työfile_2024!D1121,'2015'!$F$12:$AB$1887,21,FALSE),"-")</f>
        <v>-</v>
      </c>
      <c r="AK1121" s="127" t="str">
        <f>IF(E1121=1,VLOOKUP(Työfile_2024!D1121,'2015'!$F$12:$AB$1887,22,FALSE),"-")</f>
        <v>-</v>
      </c>
      <c r="AL1121" s="127" t="str">
        <f>IF(E1121=1,VLOOKUP(Työfile_2024!D1121,'2015'!$F$12:$AB$1887,23,FALSE),"-")</f>
        <v>-</v>
      </c>
      <c r="AM1121" s="56">
        <f>VLOOKUP(Työfile_2024!D1121,Tmatkat_20km_tarkasteltava_verk!$C$2:$D$1804,2,FALSE)</f>
        <v>562</v>
      </c>
      <c r="AN1121" s="148">
        <f t="shared" si="280"/>
        <v>0.16477278556156488</v>
      </c>
      <c r="AO1121" s="178" t="str">
        <f>IF(E1121=1,VLOOKUP(Työfile_2024!D1121,'2015'!$F$12:$AC$1887,24,FALSE),"-")</f>
        <v>-</v>
      </c>
      <c r="AP1121" s="52">
        <f>VLOOKUP(D1121,Tarkasteltava_verkko_2024_harva!$E$2:$I$1804,5,FALSE)</f>
        <v>0</v>
      </c>
      <c r="AQ1121" s="52">
        <f>VLOOKUP(D1121,Tarkasteltava_verkko_2024_harva!$E$2:$I$1804,4,FALSE)</f>
        <v>0</v>
      </c>
      <c r="AR1121" s="148">
        <v>0.5892895242159164</v>
      </c>
      <c r="AS1121" s="170" t="str">
        <f>IFERROR(VLOOKUP(C1121,'2015'!$C$12:$AG$1887,30,FALSE),"-")</f>
        <v>-</v>
      </c>
      <c r="AT1121" s="148">
        <v>0.90078941753787067</v>
      </c>
      <c r="AU1121" s="170" t="str">
        <f>IFERROR(VLOOKUP(C1121,'2015'!$C$12:$AG$1887,31,FALSE),"-")</f>
        <v>-</v>
      </c>
      <c r="AV1121" s="106"/>
      <c r="AW1121" s="63">
        <f>IFERROR(VLOOKUP(C1121,Merkittävyysluokitus!$A$2:$J$1705,10,FALSE),"-")</f>
        <v>2</v>
      </c>
      <c r="AX1121" s="175">
        <f>IFERROR(VLOOKUP(C1121,Merkittävyysluokitus!$A$2:$J$1705,6,FALSE),"-")</f>
        <v>11.33634703196347</v>
      </c>
      <c r="AY1121" s="175">
        <f>IFERROR(VLOOKUP(C1121,Merkittävyysluokitus!$A$2:$J$1705,7,FALSE),"-")</f>
        <v>5</v>
      </c>
      <c r="AZ1121" s="175">
        <f>IFERROR(VLOOKUP(C1121,Merkittävyysluokitus!$A$2:$J$1705,8,FALSE),"-")</f>
        <v>4.0030136986301361</v>
      </c>
      <c r="BA1121" s="175">
        <f>IFERROR(VLOOKUP(C1121,Merkittävyysluokitus!$A$2:$J$1705,9,FALSE),"-")</f>
        <v>2.333333333333333</v>
      </c>
      <c r="BB1121" s="203"/>
      <c r="BC1121" s="203" t="str">
        <f t="shared" si="281"/>
        <v>tieosoite muuttunut</v>
      </c>
      <c r="BD1121" s="39" t="str">
        <f t="shared" si="275"/>
        <v>musta</v>
      </c>
      <c r="BE1121" s="68" t="str">
        <f t="shared" si="276"/>
        <v>musta</v>
      </c>
      <c r="BF1121" s="68" t="str">
        <f t="shared" si="277"/>
        <v>musta</v>
      </c>
      <c r="BG1121" s="68" t="str">
        <f t="shared" si="278"/>
        <v>musta</v>
      </c>
      <c r="BH1121" s="208" t="str">
        <f t="shared" si="279"/>
        <v>musta</v>
      </c>
      <c r="BI1121" s="39"/>
      <c r="BJ1121" s="39" t="str">
        <f>IF(F1121="ei löydy","uusi tie",IF(E1121=0,"tieosoite muuttunut",IF(E1121=1,VLOOKUP(D1121,'2015'!$F$12:$AL$1887,31,FALSE),"-")))</f>
        <v>tieosoite muuttunut</v>
      </c>
      <c r="BK1121" s="67" t="str">
        <f>IF(E1121=1,VLOOKUP(D1121,'2015'!$F$12:$AL$1887,32,FALSE),"-")</f>
        <v>-</v>
      </c>
      <c r="BL1121" s="39" t="str">
        <f>IF(F1121="ei löydy","uusi tie",IF(E1121=0,"tieosoite muuttunut",IF(E1121=1,VLOOKUP(D1121,'2015'!$F$12:$AL$1887,33,FALSE),"-")))</f>
        <v>tieosoite muuttunut</v>
      </c>
      <c r="BM1121" s="39"/>
      <c r="BN1121" s="217" t="str">
        <f>VLOOKUP(D1121,'2015'!$F$12:$AL$1887,33,FALSE)</f>
        <v>musta</v>
      </c>
      <c r="BO1121" s="39"/>
      <c r="BP1121" s="115" t="s">
        <v>10</v>
      </c>
      <c r="BQ1121" s="30"/>
      <c r="BS1121" s="5"/>
      <c r="BU1121" s="37"/>
      <c r="BV1121" s="30" t="s">
        <v>10</v>
      </c>
      <c r="BX1121" t="str">
        <f>IF(E1121=1,VLOOKUP(D1121,'2015'!$F$12:$AX$1887,43,FALSE),"-")</f>
        <v>-</v>
      </c>
      <c r="BY1121" t="str">
        <f>IF(E1121=1,VLOOKUP(D1121,'2015'!$F$12:$AX$1887,44,FALSE),"-")</f>
        <v>-</v>
      </c>
      <c r="BZ1121" t="str">
        <f>IF(E1121=1,VLOOKUP(D1121,'2015'!$F$12:$AX$1887,45,FALSE),"-")</f>
        <v>-</v>
      </c>
      <c r="CA1121" s="31">
        <f t="shared" ref="CA1121:CA1184" si="284">SUM(CB1121:CE1121)</f>
        <v>30</v>
      </c>
      <c r="CB1121" s="31">
        <f t="shared" ref="CB1121:CB1184" si="285">IF(AD1121&gt;0.59999,10,IF(AD1121&gt;0.39999,1,0))</f>
        <v>10</v>
      </c>
      <c r="CC1121" s="31">
        <f t="shared" ref="CC1121:CC1184" si="286">IF(AC1121&gt;1999,10,IF(AC1121&gt;999,1,0))</f>
        <v>10</v>
      </c>
      <c r="CD1121" s="31">
        <f t="shared" ref="CD1121:CD1184" si="287">IF(AM1121&gt;499,10,IF(AM1121&gt;99,1,0))</f>
        <v>10</v>
      </c>
      <c r="CE1121" s="31">
        <f t="shared" ref="CE1121:CE1184" si="288">IF(AQ1121="osa seud. yht",10,IF(AP1121="osa seud. yht",1,0))</f>
        <v>0</v>
      </c>
      <c r="CO1121" s="2" t="s">
        <v>35</v>
      </c>
      <c r="CP1121" s="2" t="s">
        <v>35</v>
      </c>
    </row>
    <row r="1122" spans="1:94" ht="15.75" thickBot="1" x14ac:dyDescent="0.3">
      <c r="A1122" s="50"/>
      <c r="B1122" s="50"/>
      <c r="C1122" s="50" t="str">
        <f t="shared" si="282"/>
        <v>11255_1_6170</v>
      </c>
      <c r="D1122" s="51" t="str">
        <f t="shared" si="283"/>
        <v>11255_1</v>
      </c>
      <c r="E1122" s="224">
        <f>IFERROR(VLOOKUP(C1122,'2015'!$C$12:$D$1887,2,FALSE),0)</f>
        <v>1</v>
      </c>
      <c r="F1122" s="51">
        <f>IFERROR(K1122-IFERROR(VLOOKUP(D1122,'2015'!$F$12:$I$1887,4,FALSE),"ei löydy"),"ei löydy")</f>
        <v>0</v>
      </c>
      <c r="G1122" s="224">
        <f>IFERROR(VLOOKUP(Työfile_2024!C1122,Liikennemalli!$D$6:$G$1921,4,FALSE),0)</f>
        <v>1</v>
      </c>
      <c r="H1122" s="225">
        <f>K1122-IFERROR(VLOOKUP(Työfile_2024!D1122,Liikennemalli!$C$6:$H$1921,6,FALSE),"ei löydy")</f>
        <v>0</v>
      </c>
      <c r="I1122" s="80">
        <v>11255</v>
      </c>
      <c r="J1122" s="52">
        <v>1</v>
      </c>
      <c r="K1122" s="52">
        <v>6170</v>
      </c>
      <c r="L1122" s="53"/>
      <c r="M1122" s="54"/>
      <c r="N1122" s="54"/>
      <c r="O1122" s="54"/>
      <c r="P1122" s="54"/>
      <c r="Q1122" s="55"/>
      <c r="R1122" s="55"/>
      <c r="S1122" s="55"/>
      <c r="T1122" s="55"/>
      <c r="U1122" s="52"/>
      <c r="V1122" s="56">
        <v>2182</v>
      </c>
      <c r="W1122" s="56">
        <v>69</v>
      </c>
      <c r="X1122" s="56">
        <v>2316</v>
      </c>
      <c r="Y1122" s="56">
        <f>VLOOKUP(D1122,Liikennemalli24!$D$2:$F$1804,2,FALSE)</f>
        <v>62</v>
      </c>
      <c r="Z1122" s="57">
        <f>VLOOKUP(D1122,Liikennemalli24!$D$2:$F$1804,3,FALSE)</f>
        <v>9.4E-2</v>
      </c>
      <c r="AA1122" s="178">
        <f>IF(G1122=1,VLOOKUP(C1122,Liikennemalli!$D$6:$H$1921,2,FALSE),"-")</f>
        <v>0</v>
      </c>
      <c r="AB1122" s="197">
        <f>IF(G1122=1,VLOOKUP(C1122,Liikennemalli!$D$6:$H$1921,3,FALSE),"-")</f>
        <v>0</v>
      </c>
      <c r="AC1122" s="134">
        <f>IF(E1122=1,VLOOKUP(Työfile_2024!D1122,'2015'!$F$12:$X$1887,18,FALSE),"-")</f>
        <v>477</v>
      </c>
      <c r="AD1122" s="127">
        <f>IF(E1122=1,VLOOKUP(Työfile_2024!D1122,'2015'!$F$12:$X$1887,19,FALSE),"-")</f>
        <v>0.56000000000000005</v>
      </c>
      <c r="AI1122" s="127">
        <f>IF(E1122=1,VLOOKUP(Työfile_2024!D1122,'2015'!$F$12:$AB$1887,20,FALSE),"-")</f>
        <v>0</v>
      </c>
      <c r="AJ1122" s="127">
        <f>IF(E1122=1,VLOOKUP(Työfile_2024!D1122,'2015'!$F$12:$AB$1887,21,FALSE),"-")</f>
        <v>0</v>
      </c>
      <c r="AK1122" s="127">
        <f>IF(E1122=1,VLOOKUP(Työfile_2024!D1122,'2015'!$F$12:$AB$1887,22,FALSE),"-")</f>
        <v>0</v>
      </c>
      <c r="AL1122" s="127">
        <f>IF(E1122=1,VLOOKUP(Työfile_2024!D1122,'2015'!$F$12:$AB$1887,23,FALSE),"-")</f>
        <v>0</v>
      </c>
      <c r="AM1122" s="56">
        <f>VLOOKUP(Työfile_2024!D1122,Tmatkat_20km_tarkasteltava_verk!$C$2:$D$1804,2,FALSE)</f>
        <v>512</v>
      </c>
      <c r="AN1122" s="148">
        <f t="shared" si="280"/>
        <v>0.23464711274060496</v>
      </c>
      <c r="AO1122" s="178">
        <f>IF(E1122=1,VLOOKUP(Työfile_2024!D1122,'2015'!$F$12:$AC$1887,24,FALSE),"-")</f>
        <v>592</v>
      </c>
      <c r="AP1122" s="52">
        <f>VLOOKUP(D1122,Tarkasteltava_verkko_2024_harva!$E$2:$I$1804,5,FALSE)</f>
        <v>0</v>
      </c>
      <c r="AQ1122" s="52">
        <f>VLOOKUP(D1122,Tarkasteltava_verkko_2024_harva!$E$2:$I$1804,4,FALSE)</f>
        <v>0</v>
      </c>
      <c r="AR1122" s="148">
        <v>0.31588330632090761</v>
      </c>
      <c r="AS1122" s="170" t="str">
        <f>IFERROR(VLOOKUP(C1122,'2015'!$C$12:$AG$1887,30,FALSE),"-")</f>
        <v/>
      </c>
      <c r="AT1122" s="148">
        <v>0.50858995137763374</v>
      </c>
      <c r="AU1122" s="170" t="str">
        <f>IFERROR(VLOOKUP(C1122,'2015'!$C$12:$AG$1887,31,FALSE),"-")</f>
        <v>Kyllä</v>
      </c>
      <c r="AV1122" s="106"/>
      <c r="AW1122" s="63">
        <f>IFERROR(VLOOKUP(C1122,Merkittävyysluokitus!$A$2:$J$1705,10,FALSE),"-")</f>
        <v>3</v>
      </c>
      <c r="AX1122" s="175">
        <f>IFERROR(VLOOKUP(C1122,Merkittävyysluokitus!$A$2:$J$1705,6,FALSE),"-")</f>
        <v>10.342374429223744</v>
      </c>
      <c r="AY1122" s="175">
        <f>IFERROR(VLOOKUP(C1122,Merkittävyysluokitus!$A$2:$J$1705,7,FALSE),"-")</f>
        <v>5</v>
      </c>
      <c r="AZ1122" s="175">
        <f>IFERROR(VLOOKUP(C1122,Merkittävyysluokitus!$A$2:$J$1705,8,FALSE),"-")</f>
        <v>3.3423744292237441</v>
      </c>
      <c r="BA1122" s="175">
        <f>IFERROR(VLOOKUP(C1122,Merkittävyysluokitus!$A$2:$J$1705,9,FALSE),"-")</f>
        <v>2</v>
      </c>
      <c r="BB1122" s="203"/>
      <c r="BC1122" s="203" t="str">
        <f t="shared" si="281"/>
        <v/>
      </c>
      <c r="BD1122" s="39" t="str">
        <f t="shared" si="275"/>
        <v>musta</v>
      </c>
      <c r="BE1122" s="68" t="str">
        <f t="shared" si="276"/>
        <v>musta</v>
      </c>
      <c r="BF1122" s="68" t="str">
        <f t="shared" si="277"/>
        <v>musta</v>
      </c>
      <c r="BG1122" s="68" t="str">
        <f t="shared" si="278"/>
        <v>musta</v>
      </c>
      <c r="BH1122" s="208" t="str">
        <f t="shared" si="279"/>
        <v>musta</v>
      </c>
      <c r="BI1122" s="39"/>
      <c r="BJ1122" s="39" t="str">
        <f>IF(F1122="ei löydy","uusi tie",IF(E1122=0,"tieosoite muuttunut",IF(E1122=1,VLOOKUP(D1122,'2015'!$F$12:$AL$1887,31,FALSE),"-")))</f>
        <v>musta</v>
      </c>
      <c r="BK1122" s="67" t="str">
        <f>IF(E1122=1,VLOOKUP(D1122,'2015'!$F$12:$AL$1887,32,FALSE),"-")</f>
        <v>musta</v>
      </c>
      <c r="BL1122" s="39" t="str">
        <f>IF(F1122="ei löydy","uusi tie",IF(E1122=0,"tieosoite muuttunut",IF(E1122=1,VLOOKUP(D1122,'2015'!$F$12:$AL$1887,33,FALSE),"-")))</f>
        <v>musta</v>
      </c>
      <c r="BM1122" s="39"/>
      <c r="BN1122" s="217" t="str">
        <f>VLOOKUP(D1122,'2015'!$F$12:$AL$1887,33,FALSE)</f>
        <v>musta</v>
      </c>
      <c r="BO1122" s="39"/>
      <c r="BP1122" s="115" t="s">
        <v>10</v>
      </c>
      <c r="BQ1122" s="30"/>
      <c r="BS1122" s="5"/>
      <c r="BU1122" s="37"/>
      <c r="BV1122" s="30" t="s">
        <v>10</v>
      </c>
      <c r="BX1122" t="str">
        <f>IF(E1122=1,VLOOKUP(D1122,'2015'!$F$12:$AX$1887,43,FALSE),"-")</f>
        <v>musta</v>
      </c>
      <c r="BY1122" t="str">
        <f>IF(E1122=1,VLOOKUP(D1122,'2015'!$F$12:$AX$1887,44,FALSE),"-")</f>
        <v>punainen</v>
      </c>
      <c r="BZ1122" t="str">
        <f>IF(E1122=1,VLOOKUP(D1122,'2015'!$F$12:$AX$1887,45,FALSE),"-")</f>
        <v>musta</v>
      </c>
      <c r="CA1122" s="31">
        <f t="shared" si="284"/>
        <v>11</v>
      </c>
      <c r="CB1122" s="31">
        <f t="shared" si="285"/>
        <v>1</v>
      </c>
      <c r="CC1122" s="31">
        <f t="shared" si="286"/>
        <v>0</v>
      </c>
      <c r="CD1122" s="31">
        <f t="shared" si="287"/>
        <v>10</v>
      </c>
      <c r="CE1122" s="31">
        <f t="shared" si="288"/>
        <v>0</v>
      </c>
      <c r="CO1122" s="32" t="s">
        <v>34</v>
      </c>
      <c r="CP1122" s="2" t="s">
        <v>35</v>
      </c>
    </row>
    <row r="1123" spans="1:94" ht="15.75" thickBot="1" x14ac:dyDescent="0.3">
      <c r="A1123" s="50"/>
      <c r="B1123" s="50"/>
      <c r="C1123" s="50" t="str">
        <f t="shared" si="282"/>
        <v>11255_2_4157</v>
      </c>
      <c r="D1123" s="51" t="str">
        <f t="shared" si="283"/>
        <v>11255_2</v>
      </c>
      <c r="E1123" s="224">
        <f>IFERROR(VLOOKUP(C1123,'2015'!$C$12:$D$1887,2,FALSE),0)</f>
        <v>1</v>
      </c>
      <c r="F1123" s="51">
        <f>IFERROR(K1123-IFERROR(VLOOKUP(D1123,'2015'!$F$12:$I$1887,4,FALSE),"ei löydy"),"ei löydy")</f>
        <v>0</v>
      </c>
      <c r="G1123" s="224">
        <f>IFERROR(VLOOKUP(Työfile_2024!C1123,Liikennemalli!$D$6:$G$1921,4,FALSE),0)</f>
        <v>1</v>
      </c>
      <c r="H1123" s="225">
        <f>K1123-IFERROR(VLOOKUP(Työfile_2024!D1123,Liikennemalli!$C$6:$H$1921,6,FALSE),"ei löydy")</f>
        <v>0</v>
      </c>
      <c r="I1123" s="80">
        <v>11255</v>
      </c>
      <c r="J1123" s="52">
        <v>2</v>
      </c>
      <c r="K1123" s="52">
        <v>4157</v>
      </c>
      <c r="L1123" s="53"/>
      <c r="M1123" s="54"/>
      <c r="N1123" s="54"/>
      <c r="O1123" s="54"/>
      <c r="P1123" s="54"/>
      <c r="Q1123" s="55"/>
      <c r="R1123" s="55"/>
      <c r="S1123" s="55"/>
      <c r="T1123" s="55"/>
      <c r="U1123" s="52"/>
      <c r="V1123" s="56">
        <v>1477.3500120279048</v>
      </c>
      <c r="W1123" s="56">
        <v>35.406543180178012</v>
      </c>
      <c r="X1123" s="56">
        <v>1570.9307192687033</v>
      </c>
      <c r="Y1123" s="56">
        <f>VLOOKUP(D1123,Liikennemalli24!$D$2:$F$1804,2,FALSE)</f>
        <v>37</v>
      </c>
      <c r="Z1123" s="57">
        <f>VLOOKUP(D1123,Liikennemalli24!$D$2:$F$1804,3,FALSE)</f>
        <v>9.8000000000000004E-2</v>
      </c>
      <c r="AA1123" s="178">
        <f>IF(G1123=1,VLOOKUP(C1123,Liikennemalli!$D$6:$H$1921,2,FALSE),"-")</f>
        <v>342.85515401045399</v>
      </c>
      <c r="AB1123" s="197">
        <f>IF(G1123=1,VLOOKUP(C1123,Liikennemalli!$D$6:$H$1921,3,FALSE),"-")</f>
        <v>0.44244639987432299</v>
      </c>
      <c r="AC1123" s="134">
        <f>IF(E1123=1,VLOOKUP(Työfile_2024!D1123,'2015'!$F$12:$X$1887,18,FALSE),"-")</f>
        <v>312</v>
      </c>
      <c r="AD1123" s="127">
        <f>IF(E1123=1,VLOOKUP(Työfile_2024!D1123,'2015'!$F$12:$X$1887,19,FALSE),"-")</f>
        <v>0.63</v>
      </c>
      <c r="AI1123" s="127">
        <f>IF(E1123=1,VLOOKUP(Työfile_2024!D1123,'2015'!$F$12:$AB$1887,20,FALSE),"-")</f>
        <v>0</v>
      </c>
      <c r="AJ1123" s="127">
        <f>IF(E1123=1,VLOOKUP(Työfile_2024!D1123,'2015'!$F$12:$AB$1887,21,FALSE),"-")</f>
        <v>0</v>
      </c>
      <c r="AK1123" s="127">
        <f>IF(E1123=1,VLOOKUP(Työfile_2024!D1123,'2015'!$F$12:$AB$1887,22,FALSE),"-")</f>
        <v>0</v>
      </c>
      <c r="AL1123" s="127">
        <f>IF(E1123=1,VLOOKUP(Työfile_2024!D1123,'2015'!$F$12:$AB$1887,23,FALSE),"-")</f>
        <v>0</v>
      </c>
      <c r="AM1123" s="56">
        <f>VLOOKUP(Työfile_2024!D1123,Tmatkat_20km_tarkasteltava_verk!$C$2:$D$1804,2,FALSE)</f>
        <v>86</v>
      </c>
      <c r="AN1123" s="148">
        <f t="shared" si="280"/>
        <v>5.8212339188294937E-2</v>
      </c>
      <c r="AO1123" s="178">
        <f>IF(E1123=1,VLOOKUP(Työfile_2024!D1123,'2015'!$F$12:$AC$1887,24,FALSE),"-")</f>
        <v>241</v>
      </c>
      <c r="AP1123" s="52">
        <f>VLOOKUP(D1123,Tarkasteltava_verkko_2024_harva!$E$2:$I$1804,5,FALSE)</f>
        <v>0</v>
      </c>
      <c r="AQ1123" s="52">
        <f>VLOOKUP(D1123,Tarkasteltava_verkko_2024_harva!$E$2:$I$1804,4,FALSE)</f>
        <v>0</v>
      </c>
      <c r="AR1123" s="148">
        <v>3.7045946596102962E-2</v>
      </c>
      <c r="AS1123" s="170" t="str">
        <f>IFERROR(VLOOKUP(C1123,'2015'!$C$12:$AG$1887,30,FALSE),"-")</f>
        <v/>
      </c>
      <c r="AT1123" s="148">
        <v>0</v>
      </c>
      <c r="AU1123" s="170">
        <f>IFERROR(VLOOKUP(C1123,'2015'!$C$12:$AG$1887,31,FALSE),"-")</f>
        <v>0</v>
      </c>
      <c r="AV1123" s="106"/>
      <c r="AW1123" s="63">
        <f>IFERROR(VLOOKUP(C1123,Merkittävyysluokitus!$A$2:$J$1705,10,FALSE),"-")</f>
        <v>3</v>
      </c>
      <c r="AX1123" s="175">
        <f>IFERROR(VLOOKUP(C1123,Merkittävyysluokitus!$A$2:$J$1705,6,FALSE),"-")</f>
        <v>9.1122759102487638</v>
      </c>
      <c r="AY1123" s="175">
        <f>IFERROR(VLOOKUP(C1123,Merkittävyysluokitus!$A$2:$J$1705,7,FALSE),"-")</f>
        <v>4.72</v>
      </c>
      <c r="AZ1123" s="175">
        <f>IFERROR(VLOOKUP(C1123,Merkittävyysluokitus!$A$2:$J$1705,8,FALSE),"-")</f>
        <v>2.5589425769154301</v>
      </c>
      <c r="BA1123" s="175">
        <f>IFERROR(VLOOKUP(C1123,Merkittävyysluokitus!$A$2:$J$1705,9,FALSE),"-")</f>
        <v>1.8333333333333333</v>
      </c>
      <c r="BB1123" s="203"/>
      <c r="BC1123" s="203" t="str">
        <f t="shared" si="281"/>
        <v/>
      </c>
      <c r="BD1123" s="39" t="str">
        <f t="shared" si="275"/>
        <v>musta</v>
      </c>
      <c r="BE1123" s="68" t="str">
        <f t="shared" si="276"/>
        <v>musta</v>
      </c>
      <c r="BF1123" s="68" t="str">
        <f t="shared" si="277"/>
        <v>musta</v>
      </c>
      <c r="BG1123" s="68" t="str">
        <f t="shared" si="278"/>
        <v>musta</v>
      </c>
      <c r="BH1123" s="208" t="str">
        <f t="shared" si="279"/>
        <v>musta</v>
      </c>
      <c r="BI1123" s="39"/>
      <c r="BJ1123" s="39" t="str">
        <f>IF(F1123="ei löydy","uusi tie",IF(E1123=0,"tieosoite muuttunut",IF(E1123=1,VLOOKUP(D1123,'2015'!$F$12:$AL$1887,31,FALSE),"-")))</f>
        <v>musta</v>
      </c>
      <c r="BK1123" s="67" t="str">
        <f>IF(E1123=1,VLOOKUP(D1123,'2015'!$F$12:$AL$1887,32,FALSE),"-")</f>
        <v>musta</v>
      </c>
      <c r="BL1123" s="39" t="str">
        <f>IF(F1123="ei löydy","uusi tie",IF(E1123=0,"tieosoite muuttunut",IF(E1123=1,VLOOKUP(D1123,'2015'!$F$12:$AL$1887,33,FALSE),"-")))</f>
        <v>musta</v>
      </c>
      <c r="BM1123" s="39"/>
      <c r="BN1123" s="217" t="str">
        <f>VLOOKUP(D1123,'2015'!$F$12:$AL$1887,33,FALSE)</f>
        <v>musta</v>
      </c>
      <c r="BO1123" s="39"/>
      <c r="BP1123" s="115" t="s">
        <v>10</v>
      </c>
      <c r="BQ1123" s="30"/>
      <c r="BS1123" s="5"/>
      <c r="BU1123" s="37"/>
      <c r="BV1123" s="30" t="s">
        <v>10</v>
      </c>
      <c r="BX1123" t="str">
        <f>IF(E1123=1,VLOOKUP(D1123,'2015'!$F$12:$AX$1887,43,FALSE),"-")</f>
        <v>punainen</v>
      </c>
      <c r="BY1123" t="str">
        <f>IF(E1123=1,VLOOKUP(D1123,'2015'!$F$12:$AX$1887,44,FALSE),"-")</f>
        <v>musta</v>
      </c>
      <c r="BZ1123" t="str">
        <f>IF(E1123=1,VLOOKUP(D1123,'2015'!$F$12:$AX$1887,45,FALSE),"-")</f>
        <v>musta</v>
      </c>
      <c r="CA1123" s="31">
        <f t="shared" si="284"/>
        <v>10</v>
      </c>
      <c r="CB1123" s="31">
        <f t="shared" si="285"/>
        <v>10</v>
      </c>
      <c r="CC1123" s="31">
        <f t="shared" si="286"/>
        <v>0</v>
      </c>
      <c r="CD1123" s="31">
        <f t="shared" si="287"/>
        <v>0</v>
      </c>
      <c r="CE1123" s="31">
        <f t="shared" si="288"/>
        <v>0</v>
      </c>
      <c r="CO1123" s="32" t="s">
        <v>34</v>
      </c>
      <c r="CP1123" s="2" t="s">
        <v>35</v>
      </c>
    </row>
    <row r="1124" spans="1:94" ht="15.75" thickBot="1" x14ac:dyDescent="0.3">
      <c r="A1124" s="50"/>
      <c r="B1124" s="50"/>
      <c r="C1124" s="50" t="str">
        <f t="shared" si="282"/>
        <v>11256_1_2135</v>
      </c>
      <c r="D1124" s="51" t="str">
        <f t="shared" si="283"/>
        <v>11256_1</v>
      </c>
      <c r="E1124" s="224">
        <f>IFERROR(VLOOKUP(C1124,'2015'!$C$12:$D$1887,2,FALSE),0)</f>
        <v>1</v>
      </c>
      <c r="F1124" s="51">
        <f>IFERROR(K1124-IFERROR(VLOOKUP(D1124,'2015'!$F$12:$I$1887,4,FALSE),"ei löydy"),"ei löydy")</f>
        <v>0</v>
      </c>
      <c r="G1124" s="224">
        <f>IFERROR(VLOOKUP(Työfile_2024!C1124,Liikennemalli!$D$6:$G$1921,4,FALSE),0)</f>
        <v>1</v>
      </c>
      <c r="H1124" s="225">
        <f>K1124-IFERROR(VLOOKUP(Työfile_2024!D1124,Liikennemalli!$C$6:$H$1921,6,FALSE),"ei löydy")</f>
        <v>0</v>
      </c>
      <c r="I1124" s="80">
        <v>11256</v>
      </c>
      <c r="J1124" s="52">
        <v>1</v>
      </c>
      <c r="K1124" s="52">
        <v>2135</v>
      </c>
      <c r="L1124" s="53"/>
      <c r="M1124" s="54"/>
      <c r="N1124" s="54"/>
      <c r="O1124" s="54"/>
      <c r="P1124" s="54"/>
      <c r="Q1124" s="55"/>
      <c r="R1124" s="55"/>
      <c r="S1124" s="55"/>
      <c r="T1124" s="55"/>
      <c r="U1124" s="52"/>
      <c r="V1124" s="56">
        <v>2023</v>
      </c>
      <c r="W1124" s="56">
        <v>94</v>
      </c>
      <c r="X1124" s="56">
        <v>2075</v>
      </c>
      <c r="Y1124" s="56">
        <f>VLOOKUP(D1124,Liikennemalli24!$D$2:$F$1804,2,FALSE)</f>
        <v>71</v>
      </c>
      <c r="Z1124" s="57">
        <f>VLOOKUP(D1124,Liikennemalli24!$D$2:$F$1804,3,FALSE)</f>
        <v>0.14799999999999999</v>
      </c>
      <c r="AA1124" s="178">
        <f>IF(G1124=1,VLOOKUP(C1124,Liikennemalli!$D$6:$H$1921,2,FALSE),"-")</f>
        <v>417.26856042334401</v>
      </c>
      <c r="AB1124" s="197">
        <f>IF(G1124=1,VLOOKUP(C1124,Liikennemalli!$D$6:$H$1921,3,FALSE),"-")</f>
        <v>0.52936021105936304</v>
      </c>
      <c r="AC1124" s="134">
        <f>IF(E1124=1,VLOOKUP(Työfile_2024!D1124,'2015'!$F$12:$X$1887,18,FALSE),"-")</f>
        <v>377</v>
      </c>
      <c r="AD1124" s="127">
        <f>IF(E1124=1,VLOOKUP(Työfile_2024!D1124,'2015'!$F$12:$X$1887,19,FALSE),"-")</f>
        <v>0.7</v>
      </c>
      <c r="AI1124" s="127">
        <f>IF(E1124=1,VLOOKUP(Työfile_2024!D1124,'2015'!$F$12:$AB$1887,20,FALSE),"-")</f>
        <v>0</v>
      </c>
      <c r="AJ1124" s="127">
        <f>IF(E1124=1,VLOOKUP(Työfile_2024!D1124,'2015'!$F$12:$AB$1887,21,FALSE),"-")</f>
        <v>0</v>
      </c>
      <c r="AK1124" s="127">
        <f>IF(E1124=1,VLOOKUP(Työfile_2024!D1124,'2015'!$F$12:$AB$1887,22,FALSE),"-")</f>
        <v>0</v>
      </c>
      <c r="AL1124" s="127">
        <f>IF(E1124=1,VLOOKUP(Työfile_2024!D1124,'2015'!$F$12:$AB$1887,23,FALSE),"-")</f>
        <v>0</v>
      </c>
      <c r="AM1124" s="56">
        <f>VLOOKUP(Työfile_2024!D1124,Tmatkat_20km_tarkasteltava_verk!$C$2:$D$1804,2,FALSE)</f>
        <v>54</v>
      </c>
      <c r="AN1124" s="148">
        <f t="shared" si="280"/>
        <v>2.6693030153237766E-2</v>
      </c>
      <c r="AO1124" s="178">
        <f>IF(E1124=1,VLOOKUP(Työfile_2024!D1124,'2015'!$F$12:$AC$1887,24,FALSE),"-")</f>
        <v>119</v>
      </c>
      <c r="AP1124" s="52">
        <f>VLOOKUP(D1124,Tarkasteltava_verkko_2024_harva!$E$2:$I$1804,5,FALSE)</f>
        <v>0</v>
      </c>
      <c r="AQ1124" s="52">
        <f>VLOOKUP(D1124,Tarkasteltava_verkko_2024_harva!$E$2:$I$1804,4,FALSE)</f>
        <v>0</v>
      </c>
      <c r="AR1124" s="148">
        <v>0</v>
      </c>
      <c r="AS1124" s="170" t="str">
        <f>IFERROR(VLOOKUP(C1124,'2015'!$C$12:$AG$1887,30,FALSE),"-")</f>
        <v/>
      </c>
      <c r="AT1124" s="148">
        <v>0.35316159250585483</v>
      </c>
      <c r="AU1124" s="170">
        <f>IFERROR(VLOOKUP(C1124,'2015'!$C$12:$AG$1887,31,FALSE),"-")</f>
        <v>0</v>
      </c>
      <c r="AV1124" s="106"/>
      <c r="AW1124" s="63">
        <f>IFERROR(VLOOKUP(C1124,Merkittävyysluokitus!$A$2:$J$1705,10,FALSE),"-")</f>
        <v>3</v>
      </c>
      <c r="AX1124" s="175">
        <f>IFERROR(VLOOKUP(C1124,Merkittävyysluokitus!$A$2:$J$1705,6,FALSE),"-")</f>
        <v>8.8972146118721458</v>
      </c>
      <c r="AY1124" s="175">
        <f>IFERROR(VLOOKUP(C1124,Merkittävyysluokitus!$A$2:$J$1705,7,FALSE),"-")</f>
        <v>4.3966666666666665</v>
      </c>
      <c r="AZ1124" s="175">
        <f>IFERROR(VLOOKUP(C1124,Merkittävyysluokitus!$A$2:$J$1705,8,FALSE),"-")</f>
        <v>3.3338812785388123</v>
      </c>
      <c r="BA1124" s="175">
        <f>IFERROR(VLOOKUP(C1124,Merkittävyysluokitus!$A$2:$J$1705,9,FALSE),"-")</f>
        <v>1.1666666666666665</v>
      </c>
      <c r="BB1124" s="203"/>
      <c r="BC1124" s="203" t="str">
        <f t="shared" si="281"/>
        <v/>
      </c>
      <c r="BD1124" s="39" t="str">
        <f t="shared" si="275"/>
        <v>musta</v>
      </c>
      <c r="BE1124" s="68" t="str">
        <f t="shared" si="276"/>
        <v>musta</v>
      </c>
      <c r="BF1124" s="68" t="str">
        <f t="shared" si="277"/>
        <v>musta</v>
      </c>
      <c r="BG1124" s="68" t="str">
        <f t="shared" si="278"/>
        <v>musta</v>
      </c>
      <c r="BH1124" s="208" t="str">
        <f t="shared" si="279"/>
        <v>musta</v>
      </c>
      <c r="BI1124" s="39"/>
      <c r="BJ1124" s="39" t="str">
        <f>IF(F1124="ei löydy","uusi tie",IF(E1124=0,"tieosoite muuttunut",IF(E1124=1,VLOOKUP(D1124,'2015'!$F$12:$AL$1887,31,FALSE),"-")))</f>
        <v>musta</v>
      </c>
      <c r="BK1124" s="67" t="str">
        <f>IF(E1124=1,VLOOKUP(D1124,'2015'!$F$12:$AL$1887,32,FALSE),"-")</f>
        <v>musta</v>
      </c>
      <c r="BL1124" s="39" t="str">
        <f>IF(F1124="ei löydy","uusi tie",IF(E1124=0,"tieosoite muuttunut",IF(E1124=1,VLOOKUP(D1124,'2015'!$F$12:$AL$1887,33,FALSE),"-")))</f>
        <v>musta</v>
      </c>
      <c r="BM1124" s="39"/>
      <c r="BN1124" s="217" t="str">
        <f>VLOOKUP(D1124,'2015'!$F$12:$AL$1887,33,FALSE)</f>
        <v>musta</v>
      </c>
      <c r="BO1124" s="39"/>
      <c r="BP1124" s="115" t="s">
        <v>10</v>
      </c>
      <c r="BQ1124" s="30"/>
      <c r="BS1124" s="5"/>
      <c r="BU1124" s="37"/>
      <c r="BV1124" s="30" t="s">
        <v>10</v>
      </c>
      <c r="BX1124" t="str">
        <f>IF(E1124=1,VLOOKUP(D1124,'2015'!$F$12:$AX$1887,43,FALSE),"-")</f>
        <v>punainen</v>
      </c>
      <c r="BY1124" t="str">
        <f>IF(E1124=1,VLOOKUP(D1124,'2015'!$F$12:$AX$1887,44,FALSE),"-")</f>
        <v>musta</v>
      </c>
      <c r="BZ1124" t="str">
        <f>IF(E1124=1,VLOOKUP(D1124,'2015'!$F$12:$AX$1887,45,FALSE),"-")</f>
        <v>musta</v>
      </c>
      <c r="CA1124" s="31">
        <f t="shared" si="284"/>
        <v>10</v>
      </c>
      <c r="CB1124" s="31">
        <f t="shared" si="285"/>
        <v>10</v>
      </c>
      <c r="CC1124" s="31">
        <f t="shared" si="286"/>
        <v>0</v>
      </c>
      <c r="CD1124" s="31">
        <f t="shared" si="287"/>
        <v>0</v>
      </c>
      <c r="CE1124" s="31">
        <f t="shared" si="288"/>
        <v>0</v>
      </c>
      <c r="CO1124" s="2" t="s">
        <v>35</v>
      </c>
      <c r="CP1124" s="2" t="s">
        <v>35</v>
      </c>
    </row>
    <row r="1125" spans="1:94" ht="15.75" thickBot="1" x14ac:dyDescent="0.3">
      <c r="A1125" s="50"/>
      <c r="B1125" s="50"/>
      <c r="C1125" s="50" t="str">
        <f t="shared" si="282"/>
        <v>11261_1_4818</v>
      </c>
      <c r="D1125" s="51" t="str">
        <f t="shared" si="283"/>
        <v>11261_1</v>
      </c>
      <c r="E1125" s="224">
        <f>IFERROR(VLOOKUP(C1125,'2015'!$C$12:$D$1887,2,FALSE),0)</f>
        <v>1</v>
      </c>
      <c r="F1125" s="51">
        <f>IFERROR(K1125-IFERROR(VLOOKUP(D1125,'2015'!$F$12:$I$1887,4,FALSE),"ei löydy"),"ei löydy")</f>
        <v>0</v>
      </c>
      <c r="G1125" s="224">
        <f>IFERROR(VLOOKUP(Työfile_2024!C1125,Liikennemalli!$D$6:$G$1921,4,FALSE),0)</f>
        <v>1</v>
      </c>
      <c r="H1125" s="225">
        <f>K1125-IFERROR(VLOOKUP(Työfile_2024!D1125,Liikennemalli!$C$6:$H$1921,6,FALSE),"ei löydy")</f>
        <v>0</v>
      </c>
      <c r="I1125" s="80">
        <v>11261</v>
      </c>
      <c r="J1125" s="52">
        <v>1</v>
      </c>
      <c r="K1125" s="52">
        <v>4818</v>
      </c>
      <c r="L1125" s="53"/>
      <c r="M1125" s="54"/>
      <c r="N1125" s="54"/>
      <c r="O1125" s="54"/>
      <c r="P1125" s="54"/>
      <c r="Q1125" s="55"/>
      <c r="R1125" s="55"/>
      <c r="S1125" s="55"/>
      <c r="T1125" s="55"/>
      <c r="U1125" s="52"/>
      <c r="V1125" s="56">
        <v>2253.4242424242425</v>
      </c>
      <c r="W1125" s="56">
        <v>53.848484848484851</v>
      </c>
      <c r="X1125" s="56">
        <v>2458.4242424242425</v>
      </c>
      <c r="Y1125" s="56">
        <f>VLOOKUP(D1125,Liikennemalli24!$D$2:$F$1804,2,FALSE)</f>
        <v>1146</v>
      </c>
      <c r="Z1125" s="57">
        <f>VLOOKUP(D1125,Liikennemalli24!$D$2:$F$1804,3,FALSE)</f>
        <v>0.26</v>
      </c>
      <c r="AA1125" s="178">
        <f>IF(G1125=1,VLOOKUP(C1125,Liikennemalli!$D$6:$H$1921,2,FALSE),"-")</f>
        <v>178.07983116181501</v>
      </c>
      <c r="AB1125" s="197">
        <f>IF(G1125=1,VLOOKUP(C1125,Liikennemalli!$D$6:$H$1921,3,FALSE),"-")</f>
        <v>0.19764161413457401</v>
      </c>
      <c r="AC1125" s="134">
        <f>IF(E1125=1,VLOOKUP(Työfile_2024!D1125,'2015'!$F$12:$X$1887,18,FALSE),"-")</f>
        <v>168</v>
      </c>
      <c r="AD1125" s="127">
        <f>IF(E1125=1,VLOOKUP(Työfile_2024!D1125,'2015'!$F$12:$X$1887,19,FALSE),"-")</f>
        <v>0.36</v>
      </c>
      <c r="AI1125" s="127">
        <f>IF(E1125=1,VLOOKUP(Työfile_2024!D1125,'2015'!$F$12:$AB$1887,20,FALSE),"-")</f>
        <v>0</v>
      </c>
      <c r="AJ1125" s="127">
        <f>IF(E1125=1,VLOOKUP(Työfile_2024!D1125,'2015'!$F$12:$AB$1887,21,FALSE),"-")</f>
        <v>0</v>
      </c>
      <c r="AK1125" s="127">
        <f>IF(E1125=1,VLOOKUP(Työfile_2024!D1125,'2015'!$F$12:$AB$1887,22,FALSE),"-")</f>
        <v>0</v>
      </c>
      <c r="AL1125" s="127">
        <f>IF(E1125=1,VLOOKUP(Työfile_2024!D1125,'2015'!$F$12:$AB$1887,23,FALSE),"-")</f>
        <v>0</v>
      </c>
      <c r="AM1125" s="56">
        <f>VLOOKUP(Työfile_2024!D1125,Tmatkat_20km_tarkasteltava_verk!$C$2:$D$1804,2,FALSE)</f>
        <v>732</v>
      </c>
      <c r="AN1125" s="148">
        <f t="shared" si="280"/>
        <v>0.32483896561462017</v>
      </c>
      <c r="AO1125" s="178">
        <f>IF(E1125=1,VLOOKUP(Työfile_2024!D1125,'2015'!$F$12:$AC$1887,24,FALSE),"-")</f>
        <v>244</v>
      </c>
      <c r="AP1125" s="52">
        <f>VLOOKUP(D1125,Tarkasteltava_verkko_2024_harva!$E$2:$I$1804,5,FALSE)</f>
        <v>0</v>
      </c>
      <c r="AQ1125" s="52">
        <f>VLOOKUP(D1125,Tarkasteltava_verkko_2024_harva!$E$2:$I$1804,4,FALSE)</f>
        <v>0</v>
      </c>
      <c r="AR1125" s="148">
        <v>0.79099211290992111</v>
      </c>
      <c r="AS1125" s="170" t="str">
        <f>IFERROR(VLOOKUP(C1125,'2015'!$C$12:$AG$1887,30,FALSE),"-")</f>
        <v>Kyllä</v>
      </c>
      <c r="AT1125" s="148">
        <v>0.17061021170610211</v>
      </c>
      <c r="AU1125" s="170">
        <f>IFERROR(VLOOKUP(C1125,'2015'!$C$12:$AG$1887,31,FALSE),"-")</f>
        <v>0</v>
      </c>
      <c r="AV1125" s="106"/>
      <c r="AW1125" s="63">
        <f>IFERROR(VLOOKUP(C1125,Merkittävyysluokitus!$A$2:$J$1705,10,FALSE),"-")</f>
        <v>2</v>
      </c>
      <c r="AX1125" s="175">
        <f>IFERROR(VLOOKUP(C1125,Merkittävyysluokitus!$A$2:$J$1705,6,FALSE),"-")</f>
        <v>11.436933028919327</v>
      </c>
      <c r="AY1125" s="175">
        <f>IFERROR(VLOOKUP(C1125,Merkittävyysluokitus!$A$2:$J$1705,7,FALSE),"-")</f>
        <v>4.8249999999999993</v>
      </c>
      <c r="AZ1125" s="175">
        <f>IFERROR(VLOOKUP(C1125,Merkittävyysluokitus!$A$2:$J$1705,8,FALSE),"-")</f>
        <v>4.2785996955859966</v>
      </c>
      <c r="BA1125" s="175">
        <f>IFERROR(VLOOKUP(C1125,Merkittävyysluokitus!$A$2:$J$1705,9,FALSE),"-")</f>
        <v>2.333333333333333</v>
      </c>
      <c r="BB1125" s="203"/>
      <c r="BC1125" s="203" t="str">
        <f t="shared" si="281"/>
        <v/>
      </c>
      <c r="BD1125" s="39" t="str">
        <f t="shared" si="275"/>
        <v>musta</v>
      </c>
      <c r="BE1125" s="68" t="str">
        <f t="shared" si="276"/>
        <v>musta</v>
      </c>
      <c r="BF1125" s="68" t="str">
        <f t="shared" si="277"/>
        <v>musta</v>
      </c>
      <c r="BG1125" s="68" t="str">
        <f t="shared" si="278"/>
        <v>musta</v>
      </c>
      <c r="BH1125" s="208" t="str">
        <f t="shared" si="279"/>
        <v>musta</v>
      </c>
      <c r="BI1125" s="39"/>
      <c r="BJ1125" s="39" t="str">
        <f>IF(F1125="ei löydy","uusi tie",IF(E1125=0,"tieosoite muuttunut",IF(E1125=1,VLOOKUP(D1125,'2015'!$F$12:$AL$1887,31,FALSE),"-")))</f>
        <v>musta</v>
      </c>
      <c r="BK1125" s="67" t="str">
        <f>IF(E1125=1,VLOOKUP(D1125,'2015'!$F$12:$AL$1887,32,FALSE),"-")</f>
        <v>musta</v>
      </c>
      <c r="BL1125" s="39" t="str">
        <f>IF(F1125="ei löydy","uusi tie",IF(E1125=0,"tieosoite muuttunut",IF(E1125=1,VLOOKUP(D1125,'2015'!$F$12:$AL$1887,33,FALSE),"-")))</f>
        <v>musta</v>
      </c>
      <c r="BM1125" s="39"/>
      <c r="BN1125" s="217" t="str">
        <f>VLOOKUP(D1125,'2015'!$F$12:$AL$1887,33,FALSE)</f>
        <v>musta</v>
      </c>
      <c r="BO1125" s="39"/>
      <c r="BP1125" s="115" t="s">
        <v>10</v>
      </c>
      <c r="BQ1125" s="30"/>
      <c r="BS1125" s="5"/>
      <c r="BU1125" s="37"/>
      <c r="BV1125" s="30" t="s">
        <v>10</v>
      </c>
      <c r="BX1125" t="str">
        <f>IF(E1125=1,VLOOKUP(D1125,'2015'!$F$12:$AX$1887,43,FALSE),"-")</f>
        <v>musta</v>
      </c>
      <c r="BY1125" t="str">
        <f>IF(E1125=1,VLOOKUP(D1125,'2015'!$F$12:$AX$1887,44,FALSE),"-")</f>
        <v>musta</v>
      </c>
      <c r="BZ1125" t="str">
        <f>IF(E1125=1,VLOOKUP(D1125,'2015'!$F$12:$AX$1887,45,FALSE),"-")</f>
        <v>musta</v>
      </c>
      <c r="CA1125" s="31">
        <f t="shared" si="284"/>
        <v>10</v>
      </c>
      <c r="CB1125" s="31">
        <f t="shared" si="285"/>
        <v>0</v>
      </c>
      <c r="CC1125" s="31">
        <f t="shared" si="286"/>
        <v>0</v>
      </c>
      <c r="CD1125" s="31">
        <f t="shared" si="287"/>
        <v>10</v>
      </c>
      <c r="CE1125" s="31">
        <f t="shared" si="288"/>
        <v>0</v>
      </c>
      <c r="CO1125" s="2" t="s">
        <v>35</v>
      </c>
      <c r="CP1125" s="2" t="s">
        <v>35</v>
      </c>
    </row>
    <row r="1126" spans="1:94" ht="15.75" thickBot="1" x14ac:dyDescent="0.3">
      <c r="A1126" s="50"/>
      <c r="B1126" s="50"/>
      <c r="C1126" s="50" t="str">
        <f t="shared" si="282"/>
        <v>11262_1_479</v>
      </c>
      <c r="D1126" s="51" t="str">
        <f t="shared" si="283"/>
        <v>11262_1</v>
      </c>
      <c r="E1126" s="224">
        <f>IFERROR(VLOOKUP(C1126,'2015'!$C$12:$D$1887,2,FALSE),0)</f>
        <v>1</v>
      </c>
      <c r="F1126" s="51">
        <f>IFERROR(K1126-IFERROR(VLOOKUP(D1126,'2015'!$F$12:$I$1887,4,FALSE),"ei löydy"),"ei löydy")</f>
        <v>0</v>
      </c>
      <c r="G1126" s="224">
        <f>IFERROR(VLOOKUP(Työfile_2024!C1126,Liikennemalli!$D$6:$G$1921,4,FALSE),0)</f>
        <v>1</v>
      </c>
      <c r="H1126" s="225">
        <f>K1126-IFERROR(VLOOKUP(Työfile_2024!D1126,Liikennemalli!$C$6:$H$1921,6,FALSE),"ei löydy")</f>
        <v>0</v>
      </c>
      <c r="I1126" s="80">
        <v>11262</v>
      </c>
      <c r="J1126" s="52">
        <v>1</v>
      </c>
      <c r="K1126" s="52">
        <v>479</v>
      </c>
      <c r="L1126" s="53"/>
      <c r="M1126" s="54"/>
      <c r="N1126" s="54"/>
      <c r="O1126" s="54"/>
      <c r="P1126" s="54"/>
      <c r="Q1126" s="55"/>
      <c r="R1126" s="55"/>
      <c r="S1126" s="55"/>
      <c r="T1126" s="55"/>
      <c r="U1126" s="52"/>
      <c r="V1126" s="56">
        <v>2190</v>
      </c>
      <c r="W1126" s="56">
        <v>121</v>
      </c>
      <c r="X1126" s="56">
        <v>2455</v>
      </c>
      <c r="Y1126" s="56">
        <f>VLOOKUP(D1126,Liikennemalli24!$D$2:$F$1804,2,FALSE)</f>
        <v>206</v>
      </c>
      <c r="Z1126" s="57">
        <f>VLOOKUP(D1126,Liikennemalli24!$D$2:$F$1804,3,FALSE)</f>
        <v>0.28699999999999998</v>
      </c>
      <c r="AA1126" s="178">
        <f>IF(G1126=1,VLOOKUP(C1126,Liikennemalli!$D$6:$H$1921,2,FALSE),"-")</f>
        <v>759.64448396849605</v>
      </c>
      <c r="AB1126" s="197">
        <f>IF(G1126=1,VLOOKUP(C1126,Liikennemalli!$D$6:$H$1921,3,FALSE),"-")</f>
        <v>0.352210887441472</v>
      </c>
      <c r="AC1126" s="134">
        <f>IF(E1126=1,VLOOKUP(Työfile_2024!D1126,'2015'!$F$12:$X$1887,18,FALSE),"-")</f>
        <v>1078</v>
      </c>
      <c r="AD1126" s="127">
        <f>IF(E1126=1,VLOOKUP(Työfile_2024!D1126,'2015'!$F$12:$X$1887,19,FALSE),"-")</f>
        <v>0.55000000000000004</v>
      </c>
      <c r="AI1126" s="127">
        <f>IF(E1126=1,VLOOKUP(Työfile_2024!D1126,'2015'!$F$12:$AB$1887,20,FALSE),"-")</f>
        <v>0</v>
      </c>
      <c r="AJ1126" s="127">
        <f>IF(E1126=1,VLOOKUP(Työfile_2024!D1126,'2015'!$F$12:$AB$1887,21,FALSE),"-")</f>
        <v>0</v>
      </c>
      <c r="AK1126" s="127">
        <f>IF(E1126=1,VLOOKUP(Työfile_2024!D1126,'2015'!$F$12:$AB$1887,22,FALSE),"-")</f>
        <v>0</v>
      </c>
      <c r="AL1126" s="127">
        <f>IF(E1126=1,VLOOKUP(Työfile_2024!D1126,'2015'!$F$12:$AB$1887,23,FALSE),"-")</f>
        <v>0</v>
      </c>
      <c r="AM1126" s="56">
        <f>VLOOKUP(Työfile_2024!D1126,Tmatkat_20km_tarkasteltava_verk!$C$2:$D$1804,2,FALSE)</f>
        <v>625</v>
      </c>
      <c r="AN1126" s="148">
        <f t="shared" si="280"/>
        <v>0.28538812785388129</v>
      </c>
      <c r="AO1126" s="178">
        <f>IF(E1126=1,VLOOKUP(Työfile_2024!D1126,'2015'!$F$12:$AC$1887,24,FALSE),"-")</f>
        <v>35</v>
      </c>
      <c r="AP1126" s="52">
        <f>VLOOKUP(D1126,Tarkasteltava_verkko_2024_harva!$E$2:$I$1804,5,FALSE)</f>
        <v>0</v>
      </c>
      <c r="AQ1126" s="52">
        <f>VLOOKUP(D1126,Tarkasteltava_verkko_2024_harva!$E$2:$I$1804,4,FALSE)</f>
        <v>0</v>
      </c>
      <c r="AR1126" s="148">
        <v>0.99582463465553239</v>
      </c>
      <c r="AS1126" s="170" t="str">
        <f>IFERROR(VLOOKUP(C1126,'2015'!$C$12:$AG$1887,30,FALSE),"-")</f>
        <v>Kyllä</v>
      </c>
      <c r="AT1126" s="148">
        <v>0.99582463465553239</v>
      </c>
      <c r="AU1126" s="170" t="str">
        <f>IFERROR(VLOOKUP(C1126,'2015'!$C$12:$AG$1887,31,FALSE),"-")</f>
        <v>Kyllä</v>
      </c>
      <c r="AV1126" s="106"/>
      <c r="AW1126" s="63">
        <f>IFERROR(VLOOKUP(C1126,Merkittävyysluokitus!$A$2:$J$1705,10,FALSE),"-")</f>
        <v>2</v>
      </c>
      <c r="AX1126" s="175">
        <f>IFERROR(VLOOKUP(C1126,Merkittävyysluokitus!$A$2:$J$1705,6,FALSE),"-")</f>
        <v>10.561293759512937</v>
      </c>
      <c r="AY1126" s="175">
        <f>IFERROR(VLOOKUP(C1126,Merkittävyysluokitus!$A$2:$J$1705,7,FALSE),"-")</f>
        <v>4.4499999999999993</v>
      </c>
      <c r="AZ1126" s="175">
        <f>IFERROR(VLOOKUP(C1126,Merkittävyysluokitus!$A$2:$J$1705,8,FALSE),"-")</f>
        <v>4.1112937595129377</v>
      </c>
      <c r="BA1126" s="175">
        <f>IFERROR(VLOOKUP(C1126,Merkittävyysluokitus!$A$2:$J$1705,9,FALSE),"-")</f>
        <v>2</v>
      </c>
      <c r="BB1126" s="203"/>
      <c r="BC1126" s="203" t="str">
        <f t="shared" si="281"/>
        <v/>
      </c>
      <c r="BD1126" s="39" t="str">
        <f t="shared" si="275"/>
        <v>musta</v>
      </c>
      <c r="BE1126" s="68" t="str">
        <f t="shared" si="276"/>
        <v>musta</v>
      </c>
      <c r="BF1126" s="68" t="str">
        <f t="shared" si="277"/>
        <v>musta</v>
      </c>
      <c r="BG1126" s="68" t="str">
        <f t="shared" si="278"/>
        <v>musta</v>
      </c>
      <c r="BH1126" s="208" t="str">
        <f t="shared" si="279"/>
        <v>musta</v>
      </c>
      <c r="BI1126" s="39"/>
      <c r="BJ1126" s="39" t="str">
        <f>IF(F1126="ei löydy","uusi tie",IF(E1126=0,"tieosoite muuttunut",IF(E1126=1,VLOOKUP(D1126,'2015'!$F$12:$AL$1887,31,FALSE),"-")))</f>
        <v>musta</v>
      </c>
      <c r="BK1126" s="67" t="str">
        <f>IF(E1126=1,VLOOKUP(D1126,'2015'!$F$12:$AL$1887,32,FALSE),"-")</f>
        <v>musta</v>
      </c>
      <c r="BL1126" s="39" t="str">
        <f>IF(F1126="ei löydy","uusi tie",IF(E1126=0,"tieosoite muuttunut",IF(E1126=1,VLOOKUP(D1126,'2015'!$F$12:$AL$1887,33,FALSE),"-")))</f>
        <v>musta</v>
      </c>
      <c r="BM1126" s="39"/>
      <c r="BN1126" s="217" t="str">
        <f>VLOOKUP(D1126,'2015'!$F$12:$AL$1887,33,FALSE)</f>
        <v>musta</v>
      </c>
      <c r="BO1126" s="39"/>
      <c r="BP1126" s="115" t="s">
        <v>10</v>
      </c>
      <c r="BQ1126" s="30"/>
      <c r="BS1126" s="5"/>
      <c r="BU1126" s="37"/>
      <c r="BV1126" s="30" t="s">
        <v>10</v>
      </c>
      <c r="BX1126" t="str">
        <f>IF(E1126=1,VLOOKUP(D1126,'2015'!$F$12:$AX$1887,43,FALSE),"-")</f>
        <v>musta</v>
      </c>
      <c r="BY1126" t="str">
        <f>IF(E1126=1,VLOOKUP(D1126,'2015'!$F$12:$AX$1887,44,FALSE),"-")</f>
        <v>musta</v>
      </c>
      <c r="BZ1126" t="str">
        <f>IF(E1126=1,VLOOKUP(D1126,'2015'!$F$12:$AX$1887,45,FALSE),"-")</f>
        <v>musta</v>
      </c>
      <c r="CA1126" s="31">
        <f t="shared" si="284"/>
        <v>12</v>
      </c>
      <c r="CB1126" s="31">
        <f t="shared" si="285"/>
        <v>1</v>
      </c>
      <c r="CC1126" s="31">
        <f t="shared" si="286"/>
        <v>1</v>
      </c>
      <c r="CD1126" s="31">
        <f t="shared" si="287"/>
        <v>10</v>
      </c>
      <c r="CE1126" s="31">
        <f t="shared" si="288"/>
        <v>0</v>
      </c>
      <c r="CO1126" s="2" t="s">
        <v>35</v>
      </c>
      <c r="CP1126" s="2" t="s">
        <v>35</v>
      </c>
    </row>
    <row r="1127" spans="1:94" ht="15.75" thickBot="1" x14ac:dyDescent="0.3">
      <c r="A1127" s="50"/>
      <c r="B1127" s="50"/>
      <c r="C1127" s="50" t="str">
        <f t="shared" si="282"/>
        <v>11263_1_6635</v>
      </c>
      <c r="D1127" s="51" t="str">
        <f t="shared" si="283"/>
        <v>11263_1</v>
      </c>
      <c r="E1127" s="224">
        <f>IFERROR(VLOOKUP(C1127,'2015'!$C$12:$D$1887,2,FALSE),0)</f>
        <v>1</v>
      </c>
      <c r="F1127" s="51">
        <f>IFERROR(K1127-IFERROR(VLOOKUP(D1127,'2015'!$F$12:$I$1887,4,FALSE),"ei löydy"),"ei löydy")</f>
        <v>0</v>
      </c>
      <c r="G1127" s="224">
        <f>IFERROR(VLOOKUP(Työfile_2024!C1127,Liikennemalli!$D$6:$G$1921,4,FALSE),0)</f>
        <v>1</v>
      </c>
      <c r="H1127" s="225">
        <f>K1127-IFERROR(VLOOKUP(Työfile_2024!D1127,Liikennemalli!$C$6:$H$1921,6,FALSE),"ei löydy")</f>
        <v>0</v>
      </c>
      <c r="I1127" s="81">
        <v>11263</v>
      </c>
      <c r="J1127" s="52">
        <v>1</v>
      </c>
      <c r="K1127" s="52">
        <v>6635</v>
      </c>
      <c r="L1127" s="53"/>
      <c r="M1127" s="54"/>
      <c r="N1127" s="54"/>
      <c r="O1127" s="54"/>
      <c r="P1127" s="54"/>
      <c r="Q1127" s="55"/>
      <c r="R1127" s="55"/>
      <c r="S1127" s="55"/>
      <c r="T1127" s="55"/>
      <c r="U1127" s="52"/>
      <c r="V1127" s="56">
        <v>134</v>
      </c>
      <c r="W1127" s="56">
        <v>8</v>
      </c>
      <c r="X1127" s="56">
        <v>145</v>
      </c>
      <c r="Y1127" s="56">
        <f>VLOOKUP(D1127,Liikennemalli24!$D$2:$F$1804,2,FALSE)</f>
        <v>1604</v>
      </c>
      <c r="Z1127" s="57">
        <f>VLOOKUP(D1127,Liikennemalli24!$D$2:$F$1804,3,FALSE)</f>
        <v>0.54900000000000004</v>
      </c>
      <c r="AA1127" s="178">
        <f>IF(G1127=1,VLOOKUP(C1127,Liikennemalli!$D$6:$H$1921,2,FALSE),"-")</f>
        <v>69</v>
      </c>
      <c r="AB1127" s="197">
        <f>IF(G1127=1,VLOOKUP(C1127,Liikennemalli!$D$6:$H$1921,3,FALSE),"-")</f>
        <v>0.47916666666666602</v>
      </c>
      <c r="AC1127" s="134">
        <f>IF(E1127=1,VLOOKUP(Työfile_2024!D1127,'2015'!$F$12:$X$1887,18,FALSE),"-")</f>
        <v>28</v>
      </c>
      <c r="AD1127" s="127">
        <f>IF(E1127=1,VLOOKUP(Työfile_2024!D1127,'2015'!$F$12:$X$1887,19,FALSE),"-")</f>
        <v>0.47</v>
      </c>
      <c r="AI1127" s="127">
        <f>IF(E1127=1,VLOOKUP(Työfile_2024!D1127,'2015'!$F$12:$AB$1887,20,FALSE),"-")</f>
        <v>0</v>
      </c>
      <c r="AJ1127" s="127">
        <f>IF(E1127=1,VLOOKUP(Työfile_2024!D1127,'2015'!$F$12:$AB$1887,21,FALSE),"-")</f>
        <v>0</v>
      </c>
      <c r="AK1127" s="127">
        <f>IF(E1127=1,VLOOKUP(Työfile_2024!D1127,'2015'!$F$12:$AB$1887,22,FALSE),"-")</f>
        <v>0</v>
      </c>
      <c r="AL1127" s="127">
        <f>IF(E1127=1,VLOOKUP(Työfile_2024!D1127,'2015'!$F$12:$AB$1887,23,FALSE),"-")</f>
        <v>0</v>
      </c>
      <c r="AM1127" s="56">
        <f>VLOOKUP(Työfile_2024!D1127,Tmatkat_20km_tarkasteltava_verk!$C$2:$D$1804,2,FALSE)</f>
        <v>26</v>
      </c>
      <c r="AN1127" s="148">
        <f t="shared" si="280"/>
        <v>0.19402985074626866</v>
      </c>
      <c r="AO1127" s="178">
        <f>IF(E1127=1,VLOOKUP(Työfile_2024!D1127,'2015'!$F$12:$AC$1887,24,FALSE),"-")</f>
        <v>25</v>
      </c>
      <c r="AP1127" s="52">
        <f>VLOOKUP(D1127,Tarkasteltava_verkko_2024_harva!$E$2:$I$1804,5,FALSE)</f>
        <v>0</v>
      </c>
      <c r="AQ1127" s="52">
        <f>VLOOKUP(D1127,Tarkasteltava_verkko_2024_harva!$E$2:$I$1804,4,FALSE)</f>
        <v>0</v>
      </c>
      <c r="AR1127" s="148">
        <v>0</v>
      </c>
      <c r="AS1127" s="170" t="str">
        <f>IFERROR(VLOOKUP(C1127,'2015'!$C$12:$AG$1887,30,FALSE),"-")</f>
        <v/>
      </c>
      <c r="AT1127" s="148">
        <v>8.6510926902788249E-2</v>
      </c>
      <c r="AU1127" s="170">
        <f>IFERROR(VLOOKUP(C1127,'2015'!$C$12:$AG$1887,31,FALSE),"-")</f>
        <v>0</v>
      </c>
      <c r="AV1127" s="106"/>
      <c r="AW1127" s="63">
        <f>IFERROR(VLOOKUP(C1127,Merkittävyysluokitus!$A$2:$J$1705,10,FALSE),"-")</f>
        <v>4</v>
      </c>
      <c r="AX1127" s="175">
        <f>IFERROR(VLOOKUP(C1127,Merkittävyysluokitus!$A$2:$J$1705,6,FALSE),"-")</f>
        <v>2.6844048706240482</v>
      </c>
      <c r="AY1127" s="175">
        <f>IFERROR(VLOOKUP(C1127,Merkittävyysluokitus!$A$2:$J$1705,7,FALSE),"-")</f>
        <v>0.52199999999999991</v>
      </c>
      <c r="AZ1127" s="175">
        <f>IFERROR(VLOOKUP(C1127,Merkittävyysluokitus!$A$2:$J$1705,8,FALSE),"-")</f>
        <v>1.3290715372907154</v>
      </c>
      <c r="BA1127" s="175">
        <f>IFERROR(VLOOKUP(C1127,Merkittävyysluokitus!$A$2:$J$1705,9,FALSE),"-")</f>
        <v>0.83333333333333326</v>
      </c>
      <c r="BB1127" s="203"/>
      <c r="BC1127" s="203" t="str">
        <f t="shared" si="281"/>
        <v/>
      </c>
      <c r="BD1127" s="39" t="str">
        <f t="shared" si="275"/>
        <v>musta</v>
      </c>
      <c r="BE1127" s="68" t="str">
        <f t="shared" si="276"/>
        <v>musta</v>
      </c>
      <c r="BF1127" s="68" t="str">
        <f t="shared" si="277"/>
        <v>musta</v>
      </c>
      <c r="BG1127" s="68" t="str">
        <f t="shared" si="278"/>
        <v>musta</v>
      </c>
      <c r="BH1127" s="208" t="str">
        <f t="shared" si="279"/>
        <v>musta</v>
      </c>
      <c r="BI1127" s="39"/>
      <c r="BJ1127" s="39" t="str">
        <f>IF(F1127="ei löydy","uusi tie",IF(E1127=0,"tieosoite muuttunut",IF(E1127=1,VLOOKUP(D1127,'2015'!$F$12:$AL$1887,31,FALSE),"-")))</f>
        <v>musta</v>
      </c>
      <c r="BK1127" s="67" t="str">
        <f>IF(E1127=1,VLOOKUP(D1127,'2015'!$F$12:$AL$1887,32,FALSE),"-")</f>
        <v>musta</v>
      </c>
      <c r="BL1127" s="39" t="str">
        <f>IF(F1127="ei löydy","uusi tie",IF(E1127=0,"tieosoite muuttunut",IF(E1127=1,VLOOKUP(D1127,'2015'!$F$12:$AL$1887,33,FALSE),"-")))</f>
        <v>musta</v>
      </c>
      <c r="BM1127" s="39"/>
      <c r="BN1127" s="217" t="str">
        <f>VLOOKUP(D1127,'2015'!$F$12:$AL$1887,33,FALSE)</f>
        <v>musta</v>
      </c>
      <c r="BO1127" s="39"/>
      <c r="BP1127" s="115" t="s">
        <v>10</v>
      </c>
      <c r="BQ1127" s="30"/>
      <c r="BS1127" s="5"/>
      <c r="BU1127" s="37"/>
      <c r="BV1127" s="30" t="s">
        <v>10</v>
      </c>
      <c r="BX1127" t="str">
        <f>IF(E1127=1,VLOOKUP(D1127,'2015'!$F$12:$AX$1887,43,FALSE),"-")</f>
        <v>musta</v>
      </c>
      <c r="BY1127" t="str">
        <f>IF(E1127=1,VLOOKUP(D1127,'2015'!$F$12:$AX$1887,44,FALSE),"-")</f>
        <v>musta</v>
      </c>
      <c r="BZ1127" t="str">
        <f>IF(E1127=1,VLOOKUP(D1127,'2015'!$F$12:$AX$1887,45,FALSE),"-")</f>
        <v>musta</v>
      </c>
      <c r="CA1127" s="31">
        <f t="shared" si="284"/>
        <v>1</v>
      </c>
      <c r="CB1127" s="31">
        <f t="shared" si="285"/>
        <v>1</v>
      </c>
      <c r="CC1127" s="31">
        <f t="shared" si="286"/>
        <v>0</v>
      </c>
      <c r="CD1127" s="31">
        <f t="shared" si="287"/>
        <v>0</v>
      </c>
      <c r="CE1127" s="31">
        <f t="shared" si="288"/>
        <v>0</v>
      </c>
      <c r="CO1127" s="2" t="s">
        <v>35</v>
      </c>
      <c r="CP1127" s="2" t="s">
        <v>35</v>
      </c>
    </row>
    <row r="1128" spans="1:94" ht="15.75" thickBot="1" x14ac:dyDescent="0.3">
      <c r="A1128" s="50"/>
      <c r="B1128" s="50"/>
      <c r="C1128" s="50" t="str">
        <f t="shared" si="282"/>
        <v>11265_1_6223</v>
      </c>
      <c r="D1128" s="51" t="str">
        <f t="shared" si="283"/>
        <v>11265_1</v>
      </c>
      <c r="E1128" s="224">
        <f>IFERROR(VLOOKUP(C1128,'2015'!$C$12:$D$1887,2,FALSE),0)</f>
        <v>1</v>
      </c>
      <c r="F1128" s="51">
        <f>IFERROR(K1128-IFERROR(VLOOKUP(D1128,'2015'!$F$12:$I$1887,4,FALSE),"ei löydy"),"ei löydy")</f>
        <v>0</v>
      </c>
      <c r="G1128" s="224">
        <f>IFERROR(VLOOKUP(Työfile_2024!C1128,Liikennemalli!$D$6:$G$1921,4,FALSE),0)</f>
        <v>1</v>
      </c>
      <c r="H1128" s="225">
        <f>K1128-IFERROR(VLOOKUP(Työfile_2024!D1128,Liikennemalli!$C$6:$H$1921,6,FALSE),"ei löydy")</f>
        <v>0</v>
      </c>
      <c r="I1128" s="80">
        <v>11265</v>
      </c>
      <c r="J1128" s="52">
        <v>1</v>
      </c>
      <c r="K1128" s="52">
        <v>6223</v>
      </c>
      <c r="L1128" s="53"/>
      <c r="M1128" s="54"/>
      <c r="N1128" s="54"/>
      <c r="O1128" s="54"/>
      <c r="P1128" s="54"/>
      <c r="Q1128" s="55"/>
      <c r="R1128" s="55"/>
      <c r="S1128" s="55"/>
      <c r="T1128" s="55"/>
      <c r="U1128" s="52"/>
      <c r="V1128" s="56">
        <v>247</v>
      </c>
      <c r="W1128" s="56">
        <v>11</v>
      </c>
      <c r="X1128" s="56">
        <v>263</v>
      </c>
      <c r="Y1128" s="56">
        <f>VLOOKUP(D1128,Liikennemalli24!$D$2:$F$1804,2,FALSE)</f>
        <v>39</v>
      </c>
      <c r="Z1128" s="57">
        <f>VLOOKUP(D1128,Liikennemalli24!$D$2:$F$1804,3,FALSE)</f>
        <v>0.28000000000000003</v>
      </c>
      <c r="AA1128" s="178">
        <f>IF(G1128=1,VLOOKUP(C1128,Liikennemalli!$D$6:$H$1921,2,FALSE),"-")</f>
        <v>0</v>
      </c>
      <c r="AB1128" s="197">
        <f>IF(G1128=1,VLOOKUP(C1128,Liikennemalli!$D$6:$H$1921,3,FALSE),"-")</f>
        <v>0</v>
      </c>
      <c r="AC1128" s="134">
        <f>IF(E1128=1,VLOOKUP(Työfile_2024!D1128,'2015'!$F$12:$X$1887,18,FALSE),"-")</f>
        <v>62</v>
      </c>
      <c r="AD1128" s="127">
        <f>IF(E1128=1,VLOOKUP(Työfile_2024!D1128,'2015'!$F$12:$X$1887,19,FALSE),"-")</f>
        <v>0.32</v>
      </c>
      <c r="AI1128" s="127">
        <f>IF(E1128=1,VLOOKUP(Työfile_2024!D1128,'2015'!$F$12:$AB$1887,20,FALSE),"-")</f>
        <v>0</v>
      </c>
      <c r="AJ1128" s="127">
        <f>IF(E1128=1,VLOOKUP(Työfile_2024!D1128,'2015'!$F$12:$AB$1887,21,FALSE),"-")</f>
        <v>0</v>
      </c>
      <c r="AK1128" s="127">
        <f>IF(E1128=1,VLOOKUP(Työfile_2024!D1128,'2015'!$F$12:$AB$1887,22,FALSE),"-")</f>
        <v>0</v>
      </c>
      <c r="AL1128" s="127">
        <f>IF(E1128=1,VLOOKUP(Työfile_2024!D1128,'2015'!$F$12:$AB$1887,23,FALSE),"-")</f>
        <v>0</v>
      </c>
      <c r="AM1128" s="56">
        <f>VLOOKUP(Työfile_2024!D1128,Tmatkat_20km_tarkasteltava_verk!$C$2:$D$1804,2,FALSE)</f>
        <v>85</v>
      </c>
      <c r="AN1128" s="148">
        <f t="shared" si="280"/>
        <v>0.34412955465587042</v>
      </c>
      <c r="AO1128" s="178">
        <f>IF(E1128=1,VLOOKUP(Työfile_2024!D1128,'2015'!$F$12:$AC$1887,24,FALSE),"-")</f>
        <v>14</v>
      </c>
      <c r="AP1128" s="52">
        <f>VLOOKUP(D1128,Tarkasteltava_verkko_2024_harva!$E$2:$I$1804,5,FALSE)</f>
        <v>0</v>
      </c>
      <c r="AQ1128" s="52">
        <f>VLOOKUP(D1128,Tarkasteltava_verkko_2024_harva!$E$2:$I$1804,4,FALSE)</f>
        <v>0</v>
      </c>
      <c r="AR1128" s="148">
        <v>3.5352723766672025E-3</v>
      </c>
      <c r="AS1128" s="170" t="str">
        <f>IFERROR(VLOOKUP(C1128,'2015'!$C$12:$AG$1887,30,FALSE),"-")</f>
        <v/>
      </c>
      <c r="AT1128" s="148">
        <v>0.17981680861320906</v>
      </c>
      <c r="AU1128" s="170">
        <f>IFERROR(VLOOKUP(C1128,'2015'!$C$12:$AG$1887,31,FALSE),"-")</f>
        <v>0</v>
      </c>
      <c r="AV1128" s="106"/>
      <c r="AW1128" s="63">
        <f>IFERROR(VLOOKUP(C1128,Merkittävyysluokitus!$A$2:$J$1705,10,FALSE),"-")</f>
        <v>3</v>
      </c>
      <c r="AX1128" s="175">
        <f>IFERROR(VLOOKUP(C1128,Merkittävyysluokitus!$A$2:$J$1705,6,FALSE),"-")</f>
        <v>3.4101171993911716</v>
      </c>
      <c r="AY1128" s="175">
        <f>IFERROR(VLOOKUP(C1128,Merkittävyysluokitus!$A$2:$J$1705,7,FALSE),"-")</f>
        <v>1.2643333333333333</v>
      </c>
      <c r="AZ1128" s="175">
        <f>IFERROR(VLOOKUP(C1128,Merkittävyysluokitus!$A$2:$J$1705,8,FALSE),"-")</f>
        <v>1.4791171993911718</v>
      </c>
      <c r="BA1128" s="175">
        <f>IFERROR(VLOOKUP(C1128,Merkittävyysluokitus!$A$2:$J$1705,9,FALSE),"-")</f>
        <v>0.66666666666666663</v>
      </c>
      <c r="BB1128" s="203"/>
      <c r="BC1128" s="203" t="str">
        <f t="shared" si="281"/>
        <v/>
      </c>
      <c r="BD1128" s="39" t="str">
        <f t="shared" si="275"/>
        <v>musta</v>
      </c>
      <c r="BE1128" s="68" t="str">
        <f t="shared" si="276"/>
        <v>musta</v>
      </c>
      <c r="BF1128" s="68" t="str">
        <f t="shared" si="277"/>
        <v>musta</v>
      </c>
      <c r="BG1128" s="68" t="str">
        <f t="shared" si="278"/>
        <v>musta</v>
      </c>
      <c r="BH1128" s="208" t="str">
        <f t="shared" si="279"/>
        <v>musta</v>
      </c>
      <c r="BI1128" s="39"/>
      <c r="BJ1128" s="39" t="str">
        <f>IF(F1128="ei löydy","uusi tie",IF(E1128=0,"tieosoite muuttunut",IF(E1128=1,VLOOKUP(D1128,'2015'!$F$12:$AL$1887,31,FALSE),"-")))</f>
        <v>musta</v>
      </c>
      <c r="BK1128" s="67" t="str">
        <f>IF(E1128=1,VLOOKUP(D1128,'2015'!$F$12:$AL$1887,32,FALSE),"-")</f>
        <v>musta</v>
      </c>
      <c r="BL1128" s="39" t="str">
        <f>IF(F1128="ei löydy","uusi tie",IF(E1128=0,"tieosoite muuttunut",IF(E1128=1,VLOOKUP(D1128,'2015'!$F$12:$AL$1887,33,FALSE),"-")))</f>
        <v>musta</v>
      </c>
      <c r="BM1128" s="39"/>
      <c r="BN1128" s="217" t="str">
        <f>VLOOKUP(D1128,'2015'!$F$12:$AL$1887,33,FALSE)</f>
        <v>musta</v>
      </c>
      <c r="BO1128" s="39"/>
      <c r="BP1128" s="115" t="s">
        <v>10</v>
      </c>
      <c r="BQ1128" s="30"/>
      <c r="BS1128" s="5"/>
      <c r="BU1128" s="37"/>
      <c r="BV1128" s="30" t="s">
        <v>10</v>
      </c>
      <c r="BX1128" t="str">
        <f>IF(E1128=1,VLOOKUP(D1128,'2015'!$F$12:$AX$1887,43,FALSE),"-")</f>
        <v>musta</v>
      </c>
      <c r="BY1128" t="str">
        <f>IF(E1128=1,VLOOKUP(D1128,'2015'!$F$12:$AX$1887,44,FALSE),"-")</f>
        <v>musta</v>
      </c>
      <c r="BZ1128" t="str">
        <f>IF(E1128=1,VLOOKUP(D1128,'2015'!$F$12:$AX$1887,45,FALSE),"-")</f>
        <v>musta</v>
      </c>
      <c r="CA1128" s="31">
        <f t="shared" si="284"/>
        <v>0</v>
      </c>
      <c r="CB1128" s="31">
        <f t="shared" si="285"/>
        <v>0</v>
      </c>
      <c r="CC1128" s="31">
        <f t="shared" si="286"/>
        <v>0</v>
      </c>
      <c r="CD1128" s="31">
        <f t="shared" si="287"/>
        <v>0</v>
      </c>
      <c r="CE1128" s="31">
        <f t="shared" si="288"/>
        <v>0</v>
      </c>
      <c r="CO1128" s="2" t="s">
        <v>35</v>
      </c>
      <c r="CP1128" s="2" t="s">
        <v>35</v>
      </c>
    </row>
    <row r="1129" spans="1:94" ht="15.75" thickBot="1" x14ac:dyDescent="0.3">
      <c r="A1129" s="50"/>
      <c r="B1129" s="50"/>
      <c r="C1129" s="50" t="str">
        <f t="shared" si="282"/>
        <v>11269_1_4419</v>
      </c>
      <c r="D1129" s="51" t="str">
        <f t="shared" si="283"/>
        <v>11269_1</v>
      </c>
      <c r="E1129" s="224">
        <f>IFERROR(VLOOKUP(C1129,'2015'!$C$12:$D$1887,2,FALSE),0)</f>
        <v>0</v>
      </c>
      <c r="F1129" s="51">
        <f>IFERROR(K1129-IFERROR(VLOOKUP(D1129,'2015'!$F$12:$I$1887,4,FALSE),"ei löydy"),"ei löydy")</f>
        <v>-761</v>
      </c>
      <c r="G1129" s="224">
        <f>IFERROR(VLOOKUP(Työfile_2024!C1129,Liikennemalli!$D$6:$G$1921,4,FALSE),0)</f>
        <v>0</v>
      </c>
      <c r="H1129" s="225">
        <f>K1129-IFERROR(VLOOKUP(Työfile_2024!D1129,Liikennemalli!$C$6:$H$1921,6,FALSE),"ei löydy")</f>
        <v>-1490</v>
      </c>
      <c r="I1129" s="80">
        <v>11269</v>
      </c>
      <c r="J1129" s="52">
        <v>1</v>
      </c>
      <c r="K1129" s="52">
        <v>4419</v>
      </c>
      <c r="L1129" s="53"/>
      <c r="M1129" s="54"/>
      <c r="N1129" s="54"/>
      <c r="O1129" s="54"/>
      <c r="P1129" s="54"/>
      <c r="Q1129" s="55"/>
      <c r="R1129" s="55"/>
      <c r="S1129" s="55"/>
      <c r="T1129" s="55"/>
      <c r="U1129" s="52"/>
      <c r="V1129" s="56">
        <v>2583.5118805159536</v>
      </c>
      <c r="W1129" s="56">
        <v>63.86490156143924</v>
      </c>
      <c r="X1129" s="56">
        <v>2844.0581579542882</v>
      </c>
      <c r="Y1129" s="56">
        <f>VLOOKUP(D1129,Liikennemalli24!$D$2:$F$1804,2,FALSE)</f>
        <v>200</v>
      </c>
      <c r="Z1129" s="57">
        <f>VLOOKUP(D1129,Liikennemalli24!$D$2:$F$1804,3,FALSE)</f>
        <v>0.11600000000000001</v>
      </c>
      <c r="AA1129" s="178" t="str">
        <f>IF(G1129=1,VLOOKUP(C1129,Liikennemalli!$D$6:$H$1921,2,FALSE),"-")</f>
        <v>-</v>
      </c>
      <c r="AB1129" s="197" t="str">
        <f>IF(G1129=1,VLOOKUP(C1129,Liikennemalli!$D$6:$H$1921,3,FALSE),"-")</f>
        <v>-</v>
      </c>
      <c r="AC1129" s="134" t="str">
        <f>IF(E1129=1,VLOOKUP(Työfile_2024!D1129,'2015'!$F$12:$X$1887,18,FALSE),"-")</f>
        <v>-</v>
      </c>
      <c r="AD1129" s="127" t="str">
        <f>IF(E1129=1,VLOOKUP(Työfile_2024!D1129,'2015'!$F$12:$X$1887,19,FALSE),"-")</f>
        <v>-</v>
      </c>
      <c r="AI1129" s="127" t="str">
        <f>IF(E1129=1,VLOOKUP(Työfile_2024!D1129,'2015'!$F$12:$AB$1887,20,FALSE),"-")</f>
        <v>-</v>
      </c>
      <c r="AJ1129" s="127" t="str">
        <f>IF(E1129=1,VLOOKUP(Työfile_2024!D1129,'2015'!$F$12:$AB$1887,21,FALSE),"-")</f>
        <v>-</v>
      </c>
      <c r="AK1129" s="127" t="str">
        <f>IF(E1129=1,VLOOKUP(Työfile_2024!D1129,'2015'!$F$12:$AB$1887,22,FALSE),"-")</f>
        <v>-</v>
      </c>
      <c r="AL1129" s="127" t="str">
        <f>IF(E1129=1,VLOOKUP(Työfile_2024!D1129,'2015'!$F$12:$AB$1887,23,FALSE),"-")</f>
        <v>-</v>
      </c>
      <c r="AM1129" s="56">
        <f>VLOOKUP(Työfile_2024!D1129,Tmatkat_20km_tarkasteltava_verk!$C$2:$D$1804,2,FALSE)</f>
        <v>2001</v>
      </c>
      <c r="AN1129" s="148">
        <f t="shared" si="280"/>
        <v>0.77452711369005967</v>
      </c>
      <c r="AO1129" s="178" t="str">
        <f>IF(E1129=1,VLOOKUP(Työfile_2024!D1129,'2015'!$F$12:$AC$1887,24,FALSE),"-")</f>
        <v>-</v>
      </c>
      <c r="AP1129" s="52">
        <f>VLOOKUP(D1129,Tarkasteltava_verkko_2024_harva!$E$2:$I$1804,5,FALSE)</f>
        <v>0</v>
      </c>
      <c r="AQ1129" s="52">
        <f>VLOOKUP(D1129,Tarkasteltava_verkko_2024_harva!$E$2:$I$1804,4,FALSE)</f>
        <v>0</v>
      </c>
      <c r="AR1129" s="148">
        <v>0.29599456890699255</v>
      </c>
      <c r="AS1129" s="170" t="str">
        <f>IFERROR(VLOOKUP(C1129,'2015'!$C$12:$AG$1887,30,FALSE),"-")</f>
        <v>-</v>
      </c>
      <c r="AT1129" s="148">
        <v>0.84973976012672547</v>
      </c>
      <c r="AU1129" s="170" t="str">
        <f>IFERROR(VLOOKUP(C1129,'2015'!$C$12:$AG$1887,31,FALSE),"-")</f>
        <v>-</v>
      </c>
      <c r="AV1129" s="106"/>
      <c r="AW1129" s="63">
        <f>IFERROR(VLOOKUP(C1129,Merkittävyysluokitus!$A$2:$J$1705,10,FALSE),"-")</f>
        <v>2</v>
      </c>
      <c r="AX1129" s="175">
        <f>IFERROR(VLOOKUP(C1129,Merkittävyysluokitus!$A$2:$J$1705,6,FALSE),"-")</f>
        <v>11.346849315068493</v>
      </c>
      <c r="AY1129" s="175">
        <f>IFERROR(VLOOKUP(C1129,Merkittävyysluokitus!$A$2:$J$1705,7,FALSE),"-")</f>
        <v>5</v>
      </c>
      <c r="AZ1129" s="175">
        <f>IFERROR(VLOOKUP(C1129,Merkittävyysluokitus!$A$2:$J$1705,8,FALSE),"-")</f>
        <v>4.6801826484018267</v>
      </c>
      <c r="BA1129" s="175">
        <f>IFERROR(VLOOKUP(C1129,Merkittävyysluokitus!$A$2:$J$1705,9,FALSE),"-")</f>
        <v>1.6666666666666665</v>
      </c>
      <c r="BB1129" s="203"/>
      <c r="BC1129" s="203" t="str">
        <f t="shared" si="281"/>
        <v>tieosoite muuttunut</v>
      </c>
      <c r="BD1129" s="39" t="str">
        <f t="shared" si="275"/>
        <v>musta</v>
      </c>
      <c r="BE1129" s="68" t="str">
        <f t="shared" si="276"/>
        <v>musta</v>
      </c>
      <c r="BF1129" s="68" t="str">
        <f t="shared" si="277"/>
        <v>musta</v>
      </c>
      <c r="BG1129" s="68" t="str">
        <f t="shared" si="278"/>
        <v>musta</v>
      </c>
      <c r="BH1129" s="208" t="str">
        <f t="shared" si="279"/>
        <v>musta</v>
      </c>
      <c r="BI1129" s="39"/>
      <c r="BJ1129" s="39" t="str">
        <f>IF(F1129="ei löydy","uusi tie",IF(E1129=0,"tieosoite muuttunut",IF(E1129=1,VLOOKUP(D1129,'2015'!$F$12:$AL$1887,31,FALSE),"-")))</f>
        <v>tieosoite muuttunut</v>
      </c>
      <c r="BK1129" s="67" t="str">
        <f>IF(E1129=1,VLOOKUP(D1129,'2015'!$F$12:$AL$1887,32,FALSE),"-")</f>
        <v>-</v>
      </c>
      <c r="BL1129" s="39" t="str">
        <f>IF(F1129="ei löydy","uusi tie",IF(E1129=0,"tieosoite muuttunut",IF(E1129=1,VLOOKUP(D1129,'2015'!$F$12:$AL$1887,33,FALSE),"-")))</f>
        <v>tieosoite muuttunut</v>
      </c>
      <c r="BM1129" s="39"/>
      <c r="BN1129" s="217" t="str">
        <f>VLOOKUP(D1129,'2015'!$F$12:$AL$1887,33,FALSE)</f>
        <v>musta</v>
      </c>
      <c r="BO1129" s="39"/>
      <c r="BP1129" s="115" t="s">
        <v>10</v>
      </c>
      <c r="BQ1129" s="30"/>
      <c r="BS1129" s="5"/>
      <c r="BU1129" s="37"/>
      <c r="BV1129" s="30" t="s">
        <v>10</v>
      </c>
      <c r="BX1129" t="str">
        <f>IF(E1129=1,VLOOKUP(D1129,'2015'!$F$12:$AX$1887,43,FALSE),"-")</f>
        <v>-</v>
      </c>
      <c r="BY1129" t="str">
        <f>IF(E1129=1,VLOOKUP(D1129,'2015'!$F$12:$AX$1887,44,FALSE),"-")</f>
        <v>-</v>
      </c>
      <c r="BZ1129" t="str">
        <f>IF(E1129=1,VLOOKUP(D1129,'2015'!$F$12:$AX$1887,45,FALSE),"-")</f>
        <v>-</v>
      </c>
      <c r="CA1129" s="31">
        <f t="shared" si="284"/>
        <v>30</v>
      </c>
      <c r="CB1129" s="31">
        <f t="shared" si="285"/>
        <v>10</v>
      </c>
      <c r="CC1129" s="31">
        <f t="shared" si="286"/>
        <v>10</v>
      </c>
      <c r="CD1129" s="31">
        <f t="shared" si="287"/>
        <v>10</v>
      </c>
      <c r="CE1129" s="31">
        <f t="shared" si="288"/>
        <v>0</v>
      </c>
      <c r="CO1129" s="2" t="s">
        <v>35</v>
      </c>
      <c r="CP1129" s="2" t="s">
        <v>35</v>
      </c>
    </row>
    <row r="1130" spans="1:94" ht="15.75" thickBot="1" x14ac:dyDescent="0.3">
      <c r="A1130" s="50"/>
      <c r="B1130" s="50"/>
      <c r="C1130" s="50" t="str">
        <f t="shared" si="282"/>
        <v>11270_1_983</v>
      </c>
      <c r="D1130" s="51" t="str">
        <f t="shared" si="283"/>
        <v>11270_1</v>
      </c>
      <c r="E1130" s="224">
        <f>IFERROR(VLOOKUP(C1130,'2015'!$C$12:$D$1887,2,FALSE),0)</f>
        <v>1</v>
      </c>
      <c r="F1130" s="51">
        <f>IFERROR(K1130-IFERROR(VLOOKUP(D1130,'2015'!$F$12:$I$1887,4,FALSE),"ei löydy"),"ei löydy")</f>
        <v>0</v>
      </c>
      <c r="G1130" s="224">
        <f>IFERROR(VLOOKUP(Työfile_2024!C1130,Liikennemalli!$D$6:$G$1921,4,FALSE),0)</f>
        <v>1</v>
      </c>
      <c r="H1130" s="225">
        <f>K1130-IFERROR(VLOOKUP(Työfile_2024!D1130,Liikennemalli!$C$6:$H$1921,6,FALSE),"ei löydy")</f>
        <v>0</v>
      </c>
      <c r="I1130" s="81">
        <v>11270</v>
      </c>
      <c r="J1130" s="52">
        <v>1</v>
      </c>
      <c r="K1130" s="52">
        <v>983</v>
      </c>
      <c r="L1130" s="53"/>
      <c r="M1130" s="54"/>
      <c r="N1130" s="54"/>
      <c r="O1130" s="54"/>
      <c r="P1130" s="54"/>
      <c r="Q1130" s="55"/>
      <c r="R1130" s="55"/>
      <c r="S1130" s="55"/>
      <c r="T1130" s="55"/>
      <c r="U1130" s="52"/>
      <c r="V1130" s="56">
        <v>458</v>
      </c>
      <c r="W1130" s="56">
        <v>17</v>
      </c>
      <c r="X1130" s="56">
        <v>487</v>
      </c>
      <c r="Y1130" s="56">
        <f>VLOOKUP(D1130,Liikennemalli24!$D$2:$F$1804,2,FALSE)</f>
        <v>156</v>
      </c>
      <c r="Z1130" s="57">
        <f>VLOOKUP(D1130,Liikennemalli24!$D$2:$F$1804,3,FALSE)</f>
        <v>0.373</v>
      </c>
      <c r="AA1130" s="178">
        <f>IF(G1130=1,VLOOKUP(C1130,Liikennemalli!$D$6:$H$1921,2,FALSE),"-")</f>
        <v>111</v>
      </c>
      <c r="AB1130" s="197">
        <f>IF(G1130=1,VLOOKUP(C1130,Liikennemalli!$D$6:$H$1921,3,FALSE),"-")</f>
        <v>0.27073170731707302</v>
      </c>
      <c r="AC1130" s="134" t="str">
        <f>IF(E1130=1,VLOOKUP(Työfile_2024!D1130,'2015'!$F$12:$X$1887,18,FALSE),"-")</f>
        <v>ei mallia</v>
      </c>
      <c r="AD1130" s="127" t="str">
        <f>IF(E1130=1,VLOOKUP(Työfile_2024!D1130,'2015'!$F$12:$X$1887,19,FALSE),"-")</f>
        <v>ei mallia</v>
      </c>
      <c r="AI1130" s="127">
        <f>IF(E1130=1,VLOOKUP(Työfile_2024!D1130,'2015'!$F$12:$AB$1887,20,FALSE),"-")</f>
        <v>0</v>
      </c>
      <c r="AJ1130" s="127">
        <f>IF(E1130=1,VLOOKUP(Työfile_2024!D1130,'2015'!$F$12:$AB$1887,21,FALSE),"-")</f>
        <v>0</v>
      </c>
      <c r="AK1130" s="127">
        <f>IF(E1130=1,VLOOKUP(Työfile_2024!D1130,'2015'!$F$12:$AB$1887,22,FALSE),"-")</f>
        <v>0</v>
      </c>
      <c r="AL1130" s="127">
        <f>IF(E1130=1,VLOOKUP(Työfile_2024!D1130,'2015'!$F$12:$AB$1887,23,FALSE),"-")</f>
        <v>0</v>
      </c>
      <c r="AM1130" s="56">
        <f>VLOOKUP(Työfile_2024!D1130,Tmatkat_20km_tarkasteltava_verk!$C$2:$D$1804,2,FALSE)</f>
        <v>56</v>
      </c>
      <c r="AN1130" s="148">
        <f t="shared" si="280"/>
        <v>0.1222707423580786</v>
      </c>
      <c r="AO1130" s="178">
        <f>IF(E1130=1,VLOOKUP(Työfile_2024!D1130,'2015'!$F$12:$AC$1887,24,FALSE),"-")</f>
        <v>60</v>
      </c>
      <c r="AP1130" s="52">
        <f>VLOOKUP(D1130,Tarkasteltava_verkko_2024_harva!$E$2:$I$1804,5,FALSE)</f>
        <v>0</v>
      </c>
      <c r="AQ1130" s="52">
        <f>VLOOKUP(D1130,Tarkasteltava_verkko_2024_harva!$E$2:$I$1804,4,FALSE)</f>
        <v>0</v>
      </c>
      <c r="AR1130" s="148">
        <v>0</v>
      </c>
      <c r="AS1130" s="170" t="str">
        <f>IFERROR(VLOOKUP(C1130,'2015'!$C$12:$AG$1887,30,FALSE),"-")</f>
        <v/>
      </c>
      <c r="AT1130" s="148">
        <v>0.99287894201424209</v>
      </c>
      <c r="AU1130" s="170" t="str">
        <f>IFERROR(VLOOKUP(C1130,'2015'!$C$12:$AG$1887,31,FALSE),"-")</f>
        <v>Kyllä</v>
      </c>
      <c r="AV1130" s="106"/>
      <c r="AW1130" s="63">
        <f>IFERROR(VLOOKUP(C1130,Merkittävyysluokitus!$A$2:$J$1705,10,FALSE),"-")</f>
        <v>3</v>
      </c>
      <c r="AX1130" s="175">
        <f>IFERROR(VLOOKUP(C1130,Merkittävyysluokitus!$A$2:$J$1705,6,FALSE),"-")</f>
        <v>4.8753698630136988</v>
      </c>
      <c r="AY1130" s="175">
        <f>IFERROR(VLOOKUP(C1130,Merkittävyysluokitus!$A$2:$J$1705,7,FALSE),"-")</f>
        <v>1.6339999999999999</v>
      </c>
      <c r="AZ1130" s="175">
        <f>IFERROR(VLOOKUP(C1130,Merkittävyysluokitus!$A$2:$J$1705,8,FALSE),"-")</f>
        <v>1.5747031963470319</v>
      </c>
      <c r="BA1130" s="175">
        <f>IFERROR(VLOOKUP(C1130,Merkittävyysluokitus!$A$2:$J$1705,9,FALSE),"-")</f>
        <v>1.6666666666666665</v>
      </c>
      <c r="BB1130" s="203"/>
      <c r="BC1130" s="203" t="str">
        <f t="shared" si="281"/>
        <v/>
      </c>
      <c r="BD1130" s="39" t="str">
        <f t="shared" si="275"/>
        <v>musta</v>
      </c>
      <c r="BE1130" s="68" t="str">
        <f t="shared" si="276"/>
        <v>musta</v>
      </c>
      <c r="BF1130" s="68" t="str">
        <f t="shared" si="277"/>
        <v>musta</v>
      </c>
      <c r="BG1130" s="68" t="str">
        <f t="shared" si="278"/>
        <v>musta</v>
      </c>
      <c r="BH1130" s="208" t="str">
        <f t="shared" si="279"/>
        <v>musta</v>
      </c>
      <c r="BI1130" s="39"/>
      <c r="BJ1130" s="39" t="str">
        <f>IF(F1130="ei löydy","uusi tie",IF(E1130=0,"tieosoite muuttunut",IF(E1130=1,VLOOKUP(D1130,'2015'!$F$12:$AL$1887,31,FALSE),"-")))</f>
        <v>musta</v>
      </c>
      <c r="BK1130" s="67" t="str">
        <f>IF(E1130=1,VLOOKUP(D1130,'2015'!$F$12:$AL$1887,32,FALSE),"-")</f>
        <v>musta</v>
      </c>
      <c r="BL1130" s="39" t="str">
        <f>IF(F1130="ei löydy","uusi tie",IF(E1130=0,"tieosoite muuttunut",IF(E1130=1,VLOOKUP(D1130,'2015'!$F$12:$AL$1887,33,FALSE),"-")))</f>
        <v>musta</v>
      </c>
      <c r="BM1130" s="39"/>
      <c r="BN1130" s="217" t="str">
        <f>VLOOKUP(D1130,'2015'!$F$12:$AL$1887,33,FALSE)</f>
        <v>musta</v>
      </c>
      <c r="BO1130" s="39"/>
      <c r="BP1130" s="115" t="s">
        <v>10</v>
      </c>
      <c r="BQ1130" s="30"/>
      <c r="BS1130" s="5"/>
      <c r="BU1130" s="37"/>
      <c r="BV1130" s="30" t="s">
        <v>10</v>
      </c>
      <c r="BX1130" t="str">
        <f>IF(E1130=1,VLOOKUP(D1130,'2015'!$F$12:$AX$1887,43,FALSE),"-")</f>
        <v>ei mallia</v>
      </c>
      <c r="BY1130" t="str">
        <f>IF(E1130=1,VLOOKUP(D1130,'2015'!$F$12:$AX$1887,44,FALSE),"-")</f>
        <v>ei mallia</v>
      </c>
      <c r="BZ1130" t="str">
        <f>IF(E1130=1,VLOOKUP(D1130,'2015'!$F$12:$AX$1887,45,FALSE),"-")</f>
        <v>ei mallia</v>
      </c>
      <c r="CA1130" s="31">
        <f t="shared" si="284"/>
        <v>20</v>
      </c>
      <c r="CB1130" s="31">
        <f t="shared" si="285"/>
        <v>10</v>
      </c>
      <c r="CC1130" s="31">
        <f t="shared" si="286"/>
        <v>10</v>
      </c>
      <c r="CD1130" s="31">
        <f t="shared" si="287"/>
        <v>0</v>
      </c>
      <c r="CE1130" s="31">
        <f t="shared" si="288"/>
        <v>0</v>
      </c>
      <c r="CO1130" s="2" t="s">
        <v>35</v>
      </c>
      <c r="CP1130" s="2" t="s">
        <v>35</v>
      </c>
    </row>
    <row r="1131" spans="1:94" ht="15.75" thickBot="1" x14ac:dyDescent="0.3">
      <c r="A1131" s="50"/>
      <c r="B1131" s="50"/>
      <c r="C1131" s="50" t="str">
        <f t="shared" si="282"/>
        <v>11271_1_7080</v>
      </c>
      <c r="D1131" s="51" t="str">
        <f t="shared" si="283"/>
        <v>11271_1</v>
      </c>
      <c r="E1131" s="224">
        <f>IFERROR(VLOOKUP(C1131,'2015'!$C$12:$D$1887,2,FALSE),0)</f>
        <v>0</v>
      </c>
      <c r="F1131" s="51">
        <f>IFERROR(K1131-IFERROR(VLOOKUP(D1131,'2015'!$F$12:$I$1887,4,FALSE),"ei löydy"),"ei löydy")</f>
        <v>-150</v>
      </c>
      <c r="G1131" s="224">
        <f>IFERROR(VLOOKUP(Työfile_2024!C1131,Liikennemalli!$D$6:$G$1921,4,FALSE),0)</f>
        <v>0</v>
      </c>
      <c r="H1131" s="225">
        <f>K1131-IFERROR(VLOOKUP(Työfile_2024!D1131,Liikennemalli!$C$6:$H$1921,6,FALSE),"ei löydy")</f>
        <v>-150</v>
      </c>
      <c r="I1131" s="80">
        <v>11271</v>
      </c>
      <c r="J1131" s="52">
        <v>1</v>
      </c>
      <c r="K1131" s="52">
        <v>7080</v>
      </c>
      <c r="L1131" s="53"/>
      <c r="M1131" s="54"/>
      <c r="N1131" s="54"/>
      <c r="O1131" s="54"/>
      <c r="P1131" s="54"/>
      <c r="Q1131" s="55"/>
      <c r="R1131" s="55"/>
      <c r="S1131" s="55"/>
      <c r="T1131" s="55"/>
      <c r="U1131" s="52"/>
      <c r="V1131" s="56">
        <v>1030.9454802259886</v>
      </c>
      <c r="W1131" s="56">
        <v>26.30819209039548</v>
      </c>
      <c r="X1131" s="56">
        <v>1096.431638418079</v>
      </c>
      <c r="Y1131" s="56">
        <f>VLOOKUP(D1131,Liikennemalli24!$D$2:$F$1804,2,FALSE)</f>
        <v>147</v>
      </c>
      <c r="Z1131" s="57">
        <f>VLOOKUP(D1131,Liikennemalli24!$D$2:$F$1804,3,FALSE)</f>
        <v>0.108</v>
      </c>
      <c r="AA1131" s="178" t="str">
        <f>IF(G1131=1,VLOOKUP(C1131,Liikennemalli!$D$6:$H$1921,2,FALSE),"-")</f>
        <v>-</v>
      </c>
      <c r="AB1131" s="197" t="str">
        <f>IF(G1131=1,VLOOKUP(C1131,Liikennemalli!$D$6:$H$1921,3,FALSE),"-")</f>
        <v>-</v>
      </c>
      <c r="AC1131" s="134" t="str">
        <f>IF(E1131=1,VLOOKUP(Työfile_2024!D1131,'2015'!$F$12:$X$1887,18,FALSE),"-")</f>
        <v>-</v>
      </c>
      <c r="AD1131" s="127" t="str">
        <f>IF(E1131=1,VLOOKUP(Työfile_2024!D1131,'2015'!$F$12:$X$1887,19,FALSE),"-")</f>
        <v>-</v>
      </c>
      <c r="AI1131" s="127" t="str">
        <f>IF(E1131=1,VLOOKUP(Työfile_2024!D1131,'2015'!$F$12:$AB$1887,20,FALSE),"-")</f>
        <v>-</v>
      </c>
      <c r="AJ1131" s="127" t="str">
        <f>IF(E1131=1,VLOOKUP(Työfile_2024!D1131,'2015'!$F$12:$AB$1887,21,FALSE),"-")</f>
        <v>-</v>
      </c>
      <c r="AK1131" s="127" t="str">
        <f>IF(E1131=1,VLOOKUP(Työfile_2024!D1131,'2015'!$F$12:$AB$1887,22,FALSE),"-")</f>
        <v>-</v>
      </c>
      <c r="AL1131" s="127" t="str">
        <f>IF(E1131=1,VLOOKUP(Työfile_2024!D1131,'2015'!$F$12:$AB$1887,23,FALSE),"-")</f>
        <v>-</v>
      </c>
      <c r="AM1131" s="56">
        <f>VLOOKUP(Työfile_2024!D1131,Tmatkat_20km_tarkasteltava_verk!$C$2:$D$1804,2,FALSE)</f>
        <v>417</v>
      </c>
      <c r="AN1131" s="148">
        <f t="shared" si="280"/>
        <v>0.404483076940782</v>
      </c>
      <c r="AO1131" s="178" t="str">
        <f>IF(E1131=1,VLOOKUP(Työfile_2024!D1131,'2015'!$F$12:$AC$1887,24,FALSE),"-")</f>
        <v>-</v>
      </c>
      <c r="AP1131" s="52">
        <f>VLOOKUP(D1131,Tarkasteltava_verkko_2024_harva!$E$2:$I$1804,5,FALSE)</f>
        <v>0</v>
      </c>
      <c r="AQ1131" s="52">
        <f>VLOOKUP(D1131,Tarkasteltava_verkko_2024_harva!$E$2:$I$1804,4,FALSE)</f>
        <v>0</v>
      </c>
      <c r="AR1131" s="148">
        <v>0.19590395480225989</v>
      </c>
      <c r="AS1131" s="170" t="str">
        <f>IFERROR(VLOOKUP(C1131,'2015'!$C$12:$AG$1887,30,FALSE),"-")</f>
        <v>-</v>
      </c>
      <c r="AT1131" s="148">
        <v>0.20310734463276836</v>
      </c>
      <c r="AU1131" s="170" t="str">
        <f>IFERROR(VLOOKUP(C1131,'2015'!$C$12:$AG$1887,31,FALSE),"-")</f>
        <v>-</v>
      </c>
      <c r="AV1131" s="106"/>
      <c r="AW1131" s="63">
        <f>IFERROR(VLOOKUP(C1131,Merkittävyysluokitus!$A$2:$J$1705,10,FALSE),"-")</f>
        <v>3</v>
      </c>
      <c r="AX1131" s="175">
        <f>IFERROR(VLOOKUP(C1131,Merkittävyysluokitus!$A$2:$J$1705,6,FALSE),"-")</f>
        <v>8.3608813559322037</v>
      </c>
      <c r="AY1131" s="175">
        <f>IFERROR(VLOOKUP(C1131,Merkittävyysluokitus!$A$2:$J$1705,7,FALSE),"-")</f>
        <v>5</v>
      </c>
      <c r="AZ1131" s="175">
        <f>IFERROR(VLOOKUP(C1131,Merkittävyysluokitus!$A$2:$J$1705,8,FALSE),"-")</f>
        <v>2.1942146892655368</v>
      </c>
      <c r="BA1131" s="175">
        <f>IFERROR(VLOOKUP(C1131,Merkittävyysluokitus!$A$2:$J$1705,9,FALSE),"-")</f>
        <v>1.1666666666666665</v>
      </c>
      <c r="BB1131" s="203"/>
      <c r="BC1131" s="203" t="str">
        <f t="shared" si="281"/>
        <v>tieosoite muuttunut</v>
      </c>
      <c r="BD1131" s="39" t="str">
        <f t="shared" si="275"/>
        <v>musta</v>
      </c>
      <c r="BE1131" s="68" t="str">
        <f t="shared" si="276"/>
        <v>musta</v>
      </c>
      <c r="BF1131" s="68" t="str">
        <f t="shared" si="277"/>
        <v>musta</v>
      </c>
      <c r="BG1131" s="68" t="str">
        <f t="shared" si="278"/>
        <v>musta</v>
      </c>
      <c r="BH1131" s="208" t="str">
        <f t="shared" si="279"/>
        <v>musta</v>
      </c>
      <c r="BI1131" s="39"/>
      <c r="BJ1131" s="39" t="str">
        <f>IF(F1131="ei löydy","uusi tie",IF(E1131=0,"tieosoite muuttunut",IF(E1131=1,VLOOKUP(D1131,'2015'!$F$12:$AL$1887,31,FALSE),"-")))</f>
        <v>tieosoite muuttunut</v>
      </c>
      <c r="BK1131" s="67" t="str">
        <f>IF(E1131=1,VLOOKUP(D1131,'2015'!$F$12:$AL$1887,32,FALSE),"-")</f>
        <v>-</v>
      </c>
      <c r="BL1131" s="39" t="str">
        <f>IF(F1131="ei löydy","uusi tie",IF(E1131=0,"tieosoite muuttunut",IF(E1131=1,VLOOKUP(D1131,'2015'!$F$12:$AL$1887,33,FALSE),"-")))</f>
        <v>tieosoite muuttunut</v>
      </c>
      <c r="BM1131" s="39"/>
      <c r="BN1131" s="217" t="str">
        <f>VLOOKUP(D1131,'2015'!$F$12:$AL$1887,33,FALSE)</f>
        <v>musta</v>
      </c>
      <c r="BO1131" s="39"/>
      <c r="BP1131" s="115" t="s">
        <v>10</v>
      </c>
      <c r="BQ1131" s="30"/>
      <c r="BS1131" s="5"/>
      <c r="BU1131" s="37"/>
      <c r="BV1131" s="30" t="s">
        <v>10</v>
      </c>
      <c r="BX1131" t="str">
        <f>IF(E1131=1,VLOOKUP(D1131,'2015'!$F$12:$AX$1887,43,FALSE),"-")</f>
        <v>-</v>
      </c>
      <c r="BY1131" t="str">
        <f>IF(E1131=1,VLOOKUP(D1131,'2015'!$F$12:$AX$1887,44,FALSE),"-")</f>
        <v>-</v>
      </c>
      <c r="BZ1131" t="str">
        <f>IF(E1131=1,VLOOKUP(D1131,'2015'!$F$12:$AX$1887,45,FALSE),"-")</f>
        <v>-</v>
      </c>
      <c r="CA1131" s="31">
        <f t="shared" si="284"/>
        <v>21</v>
      </c>
      <c r="CB1131" s="31">
        <f t="shared" si="285"/>
        <v>10</v>
      </c>
      <c r="CC1131" s="31">
        <f t="shared" si="286"/>
        <v>10</v>
      </c>
      <c r="CD1131" s="31">
        <f t="shared" si="287"/>
        <v>1</v>
      </c>
      <c r="CE1131" s="31">
        <f t="shared" si="288"/>
        <v>0</v>
      </c>
      <c r="CO1131" s="2" t="s">
        <v>35</v>
      </c>
      <c r="CP1131" s="2" t="s">
        <v>35</v>
      </c>
    </row>
    <row r="1132" spans="1:94" ht="15.75" thickBot="1" x14ac:dyDescent="0.3">
      <c r="A1132" s="50"/>
      <c r="B1132" s="50"/>
      <c r="C1132" s="50" t="str">
        <f t="shared" si="282"/>
        <v>11273_1_7797</v>
      </c>
      <c r="D1132" s="51" t="str">
        <f t="shared" si="283"/>
        <v>11273_1</v>
      </c>
      <c r="E1132" s="224">
        <f>IFERROR(VLOOKUP(C1132,'2015'!$C$12:$D$1887,2,FALSE),0)</f>
        <v>1</v>
      </c>
      <c r="F1132" s="51">
        <f>IFERROR(K1132-IFERROR(VLOOKUP(D1132,'2015'!$F$12:$I$1887,4,FALSE),"ei löydy"),"ei löydy")</f>
        <v>0</v>
      </c>
      <c r="G1132" s="224">
        <f>IFERROR(VLOOKUP(Työfile_2024!C1132,Liikennemalli!$D$6:$G$1921,4,FALSE),0)</f>
        <v>1</v>
      </c>
      <c r="H1132" s="225">
        <f>K1132-IFERROR(VLOOKUP(Työfile_2024!D1132,Liikennemalli!$C$6:$H$1921,6,FALSE),"ei löydy")</f>
        <v>0</v>
      </c>
      <c r="I1132" s="81">
        <v>11273</v>
      </c>
      <c r="J1132" s="52">
        <v>1</v>
      </c>
      <c r="K1132" s="52">
        <v>7797</v>
      </c>
      <c r="L1132" s="53"/>
      <c r="M1132" s="54"/>
      <c r="N1132" s="54"/>
      <c r="O1132" s="54"/>
      <c r="P1132" s="54"/>
      <c r="Q1132" s="55"/>
      <c r="R1132" s="55"/>
      <c r="S1132" s="55"/>
      <c r="T1132" s="55"/>
      <c r="U1132" s="52"/>
      <c r="V1132" s="56">
        <v>573.82082852379119</v>
      </c>
      <c r="W1132" s="56">
        <v>20.66038219828139</v>
      </c>
      <c r="X1132" s="56">
        <v>589.98255739386946</v>
      </c>
      <c r="Y1132" s="56">
        <f>VLOOKUP(D1132,Liikennemalli24!$D$2:$F$1804,2,FALSE)</f>
        <v>92</v>
      </c>
      <c r="Z1132" s="57">
        <f>VLOOKUP(D1132,Liikennemalli24!$D$2:$F$1804,3,FALSE)</f>
        <v>0.22500000000000001</v>
      </c>
      <c r="AA1132" s="178">
        <f>IF(G1132=1,VLOOKUP(C1132,Liikennemalli!$D$6:$H$1921,2,FALSE),"-")</f>
        <v>514.93297936075203</v>
      </c>
      <c r="AB1132" s="197">
        <f>IF(G1132=1,VLOOKUP(C1132,Liikennemalli!$D$6:$H$1921,3,FALSE),"-")</f>
        <v>0.510728504061843</v>
      </c>
      <c r="AC1132" s="134">
        <f>IF(E1132=1,VLOOKUP(Työfile_2024!D1132,'2015'!$F$12:$X$1887,18,FALSE),"-")</f>
        <v>285</v>
      </c>
      <c r="AD1132" s="127">
        <f>IF(E1132=1,VLOOKUP(Työfile_2024!D1132,'2015'!$F$12:$X$1887,19,FALSE),"-")</f>
        <v>0.41</v>
      </c>
      <c r="AI1132" s="127">
        <f>IF(E1132=1,VLOOKUP(Työfile_2024!D1132,'2015'!$F$12:$AB$1887,20,FALSE),"-")</f>
        <v>0</v>
      </c>
      <c r="AJ1132" s="127">
        <f>IF(E1132=1,VLOOKUP(Työfile_2024!D1132,'2015'!$F$12:$AB$1887,21,FALSE),"-")</f>
        <v>0</v>
      </c>
      <c r="AK1132" s="127">
        <f>IF(E1132=1,VLOOKUP(Työfile_2024!D1132,'2015'!$F$12:$AB$1887,22,FALSE),"-")</f>
        <v>0</v>
      </c>
      <c r="AL1132" s="127">
        <f>IF(E1132=1,VLOOKUP(Työfile_2024!D1132,'2015'!$F$12:$AB$1887,23,FALSE),"-")</f>
        <v>0</v>
      </c>
      <c r="AM1132" s="56">
        <f>VLOOKUP(Työfile_2024!D1132,Tmatkat_20km_tarkasteltava_verk!$C$2:$D$1804,2,FALSE)</f>
        <v>173</v>
      </c>
      <c r="AN1132" s="148">
        <f t="shared" si="280"/>
        <v>0.30148783627296871</v>
      </c>
      <c r="AO1132" s="178">
        <f>IF(E1132=1,VLOOKUP(Työfile_2024!D1132,'2015'!$F$12:$AC$1887,24,FALSE),"-")</f>
        <v>283</v>
      </c>
      <c r="AP1132" s="52">
        <f>VLOOKUP(D1132,Tarkasteltava_verkko_2024_harva!$E$2:$I$1804,5,FALSE)</f>
        <v>0</v>
      </c>
      <c r="AQ1132" s="52">
        <f>VLOOKUP(D1132,Tarkasteltava_verkko_2024_harva!$E$2:$I$1804,4,FALSE)</f>
        <v>0</v>
      </c>
      <c r="AR1132" s="148">
        <v>0.10901628831601898</v>
      </c>
      <c r="AS1132" s="170" t="str">
        <f>IFERROR(VLOOKUP(C1132,'2015'!$C$12:$AG$1887,30,FALSE),"-")</f>
        <v/>
      </c>
      <c r="AT1132" s="148">
        <v>0.21328716172887008</v>
      </c>
      <c r="AU1132" s="170">
        <f>IFERROR(VLOOKUP(C1132,'2015'!$C$12:$AG$1887,31,FALSE),"-")</f>
        <v>0</v>
      </c>
      <c r="AV1132" s="106"/>
      <c r="AW1132" s="63">
        <f>IFERROR(VLOOKUP(C1132,Merkittävyysluokitus!$A$2:$J$1705,10,FALSE),"-")</f>
        <v>3</v>
      </c>
      <c r="AX1132" s="175">
        <f>IFERROR(VLOOKUP(C1132,Merkittävyysluokitus!$A$2:$J$1705,6,FALSE),"-")</f>
        <v>5.9977939805908251</v>
      </c>
      <c r="AY1132" s="175">
        <f>IFERROR(VLOOKUP(C1132,Merkittävyysluokitus!$A$2:$J$1705,7,FALSE),"-")</f>
        <v>3.6014624855713735</v>
      </c>
      <c r="AZ1132" s="175">
        <f>IFERROR(VLOOKUP(C1132,Merkittävyysluokitus!$A$2:$J$1705,8,FALSE),"-")</f>
        <v>1.8963314950194516</v>
      </c>
      <c r="BA1132" s="175">
        <f>IFERROR(VLOOKUP(C1132,Merkittävyysluokitus!$A$2:$J$1705,9,FALSE),"-")</f>
        <v>0.5</v>
      </c>
      <c r="BB1132" s="203"/>
      <c r="BC1132" s="203" t="str">
        <f t="shared" si="281"/>
        <v/>
      </c>
      <c r="BD1132" s="39" t="str">
        <f t="shared" si="275"/>
        <v>musta</v>
      </c>
      <c r="BE1132" s="68" t="str">
        <f t="shared" si="276"/>
        <v>musta</v>
      </c>
      <c r="BF1132" s="68" t="str">
        <f t="shared" si="277"/>
        <v>musta</v>
      </c>
      <c r="BG1132" s="68" t="str">
        <f t="shared" si="278"/>
        <v>musta</v>
      </c>
      <c r="BH1132" s="208" t="str">
        <f t="shared" si="279"/>
        <v>musta</v>
      </c>
      <c r="BI1132" s="39"/>
      <c r="BJ1132" s="39" t="str">
        <f>IF(F1132="ei löydy","uusi tie",IF(E1132=0,"tieosoite muuttunut",IF(E1132=1,VLOOKUP(D1132,'2015'!$F$12:$AL$1887,31,FALSE),"-")))</f>
        <v>musta</v>
      </c>
      <c r="BK1132" s="67" t="str">
        <f>IF(E1132=1,VLOOKUP(D1132,'2015'!$F$12:$AL$1887,32,FALSE),"-")</f>
        <v>musta</v>
      </c>
      <c r="BL1132" s="39" t="str">
        <f>IF(F1132="ei löydy","uusi tie",IF(E1132=0,"tieosoite muuttunut",IF(E1132=1,VLOOKUP(D1132,'2015'!$F$12:$AL$1887,33,FALSE),"-")))</f>
        <v>musta</v>
      </c>
      <c r="BM1132" s="39"/>
      <c r="BN1132" s="217" t="str">
        <f>VLOOKUP(D1132,'2015'!$F$12:$AL$1887,33,FALSE)</f>
        <v>musta</v>
      </c>
      <c r="BO1132" s="39"/>
      <c r="BP1132" s="115" t="s">
        <v>10</v>
      </c>
      <c r="BQ1132" s="30"/>
      <c r="BS1132" s="5"/>
      <c r="BU1132" s="37"/>
      <c r="BV1132" s="30" t="s">
        <v>10</v>
      </c>
      <c r="BX1132" t="str">
        <f>IF(E1132=1,VLOOKUP(D1132,'2015'!$F$12:$AX$1887,43,FALSE),"-")</f>
        <v>musta</v>
      </c>
      <c r="BY1132" t="str">
        <f>IF(E1132=1,VLOOKUP(D1132,'2015'!$F$12:$AX$1887,44,FALSE),"-")</f>
        <v>musta</v>
      </c>
      <c r="BZ1132" t="str">
        <f>IF(E1132=1,VLOOKUP(D1132,'2015'!$F$12:$AX$1887,45,FALSE),"-")</f>
        <v>musta</v>
      </c>
      <c r="CA1132" s="31">
        <f t="shared" si="284"/>
        <v>2</v>
      </c>
      <c r="CB1132" s="31">
        <f t="shared" si="285"/>
        <v>1</v>
      </c>
      <c r="CC1132" s="31">
        <f t="shared" si="286"/>
        <v>0</v>
      </c>
      <c r="CD1132" s="31">
        <f t="shared" si="287"/>
        <v>1</v>
      </c>
      <c r="CE1132" s="31">
        <f t="shared" si="288"/>
        <v>0</v>
      </c>
      <c r="CO1132" s="2" t="s">
        <v>35</v>
      </c>
      <c r="CP1132" s="2" t="s">
        <v>35</v>
      </c>
    </row>
    <row r="1133" spans="1:94" ht="15.75" thickBot="1" x14ac:dyDescent="0.3">
      <c r="A1133" s="50"/>
      <c r="B1133" s="50"/>
      <c r="C1133" s="50" t="str">
        <f t="shared" si="282"/>
        <v>11277_1_6429</v>
      </c>
      <c r="D1133" s="51" t="str">
        <f t="shared" si="283"/>
        <v>11277_1</v>
      </c>
      <c r="E1133" s="224">
        <f>IFERROR(VLOOKUP(C1133,'2015'!$C$12:$D$1887,2,FALSE),0)</f>
        <v>1</v>
      </c>
      <c r="F1133" s="51">
        <f>IFERROR(K1133-IFERROR(VLOOKUP(D1133,'2015'!$F$12:$I$1887,4,FALSE),"ei löydy"),"ei löydy")</f>
        <v>0</v>
      </c>
      <c r="G1133" s="224">
        <f>IFERROR(VLOOKUP(Työfile_2024!C1133,Liikennemalli!$D$6:$G$1921,4,FALSE),0)</f>
        <v>1</v>
      </c>
      <c r="H1133" s="225">
        <f>K1133-IFERROR(VLOOKUP(Työfile_2024!D1133,Liikennemalli!$C$6:$H$1921,6,FALSE),"ei löydy")</f>
        <v>0</v>
      </c>
      <c r="I1133" s="80">
        <v>11277</v>
      </c>
      <c r="J1133" s="52">
        <v>1</v>
      </c>
      <c r="K1133" s="52">
        <v>6429</v>
      </c>
      <c r="L1133" s="53"/>
      <c r="M1133" s="54"/>
      <c r="N1133" s="54"/>
      <c r="O1133" s="54"/>
      <c r="P1133" s="54"/>
      <c r="Q1133" s="55"/>
      <c r="R1133" s="55"/>
      <c r="S1133" s="55"/>
      <c r="T1133" s="55"/>
      <c r="U1133" s="52"/>
      <c r="V1133" s="56">
        <v>1533.1696997977913</v>
      </c>
      <c r="W1133" s="56">
        <v>70.854876341577224</v>
      </c>
      <c r="X1133" s="56">
        <v>1601.529009177166</v>
      </c>
      <c r="Y1133" s="56">
        <f>VLOOKUP(D1133,Liikennemalli24!$D$2:$F$1804,2,FALSE)</f>
        <v>459</v>
      </c>
      <c r="Z1133" s="57">
        <f>VLOOKUP(D1133,Liikennemalli24!$D$2:$F$1804,3,FALSE)</f>
        <v>0.30099999999999999</v>
      </c>
      <c r="AA1133" s="178">
        <f>IF(G1133=1,VLOOKUP(C1133,Liikennemalli!$D$6:$H$1921,2,FALSE),"-")</f>
        <v>427.89534673288102</v>
      </c>
      <c r="AB1133" s="197">
        <f>IF(G1133=1,VLOOKUP(C1133,Liikennemalli!$D$6:$H$1921,3,FALSE),"-")</f>
        <v>0.35021501996545201</v>
      </c>
      <c r="AC1133" s="134">
        <f>IF(E1133=1,VLOOKUP(Työfile_2024!D1133,'2015'!$F$12:$X$1887,18,FALSE),"-")</f>
        <v>35</v>
      </c>
      <c r="AD1133" s="127">
        <f>IF(E1133=1,VLOOKUP(Työfile_2024!D1133,'2015'!$F$12:$X$1887,19,FALSE),"-")</f>
        <v>0.23</v>
      </c>
      <c r="AI1133" s="127">
        <f>IF(E1133=1,VLOOKUP(Työfile_2024!D1133,'2015'!$F$12:$AB$1887,20,FALSE),"-")</f>
        <v>0</v>
      </c>
      <c r="AJ1133" s="127">
        <f>IF(E1133=1,VLOOKUP(Työfile_2024!D1133,'2015'!$F$12:$AB$1887,21,FALSE),"-")</f>
        <v>0</v>
      </c>
      <c r="AK1133" s="127">
        <f>IF(E1133=1,VLOOKUP(Työfile_2024!D1133,'2015'!$F$12:$AB$1887,22,FALSE),"-")</f>
        <v>0</v>
      </c>
      <c r="AL1133" s="127">
        <f>IF(E1133=1,VLOOKUP(Työfile_2024!D1133,'2015'!$F$12:$AB$1887,23,FALSE),"-")</f>
        <v>0</v>
      </c>
      <c r="AM1133" s="56">
        <f>VLOOKUP(Työfile_2024!D1133,Tmatkat_20km_tarkasteltava_verk!$C$2:$D$1804,2,FALSE)</f>
        <v>1055</v>
      </c>
      <c r="AN1133" s="148">
        <f t="shared" si="280"/>
        <v>0.68811691239341821</v>
      </c>
      <c r="AO1133" s="178">
        <f>IF(E1133=1,VLOOKUP(Työfile_2024!D1133,'2015'!$F$12:$AC$1887,24,FALSE),"-")</f>
        <v>323</v>
      </c>
      <c r="AP1133" s="52">
        <f>VLOOKUP(D1133,Tarkasteltava_verkko_2024_harva!$E$2:$I$1804,5,FALSE)</f>
        <v>0</v>
      </c>
      <c r="AQ1133" s="52">
        <f>VLOOKUP(D1133,Tarkasteltava_verkko_2024_harva!$E$2:$I$1804,4,FALSE)</f>
        <v>0</v>
      </c>
      <c r="AR1133" s="148">
        <v>0.10437081972312957</v>
      </c>
      <c r="AS1133" s="170" t="str">
        <f>IFERROR(VLOOKUP(C1133,'2015'!$C$12:$AG$1887,30,FALSE),"-")</f>
        <v/>
      </c>
      <c r="AT1133" s="148">
        <v>0.17841032820034219</v>
      </c>
      <c r="AU1133" s="170">
        <f>IFERROR(VLOOKUP(C1133,'2015'!$C$12:$AG$1887,31,FALSE),"-")</f>
        <v>0</v>
      </c>
      <c r="AV1133" s="106"/>
      <c r="AW1133" s="63">
        <f>IFERROR(VLOOKUP(C1133,Merkittävyysluokitus!$A$2:$J$1705,10,FALSE),"-")</f>
        <v>2</v>
      </c>
      <c r="AX1133" s="175">
        <f>IFERROR(VLOOKUP(C1133,Merkittävyysluokitus!$A$2:$J$1705,6,FALSE),"-")</f>
        <v>11.85917808219178</v>
      </c>
      <c r="AY1133" s="175">
        <f>IFERROR(VLOOKUP(C1133,Merkittävyysluokitus!$A$2:$J$1705,7,FALSE),"-")</f>
        <v>5</v>
      </c>
      <c r="AZ1133" s="175">
        <f>IFERROR(VLOOKUP(C1133,Merkittävyysluokitus!$A$2:$J$1705,8,FALSE),"-")</f>
        <v>4.8591780821917805</v>
      </c>
      <c r="BA1133" s="175">
        <f>IFERROR(VLOOKUP(C1133,Merkittävyysluokitus!$A$2:$J$1705,9,FALSE),"-")</f>
        <v>2</v>
      </c>
      <c r="BB1133" s="203"/>
      <c r="BC1133" s="203" t="str">
        <f t="shared" si="281"/>
        <v/>
      </c>
      <c r="BD1133" s="39" t="str">
        <f t="shared" si="275"/>
        <v>musta</v>
      </c>
      <c r="BE1133" s="68" t="str">
        <f t="shared" si="276"/>
        <v>musta</v>
      </c>
      <c r="BF1133" s="68" t="str">
        <f t="shared" si="277"/>
        <v>musta</v>
      </c>
      <c r="BG1133" s="68" t="str">
        <f t="shared" si="278"/>
        <v>musta</v>
      </c>
      <c r="BH1133" s="208" t="str">
        <f t="shared" si="279"/>
        <v>musta</v>
      </c>
      <c r="BI1133" s="39"/>
      <c r="BJ1133" s="39" t="str">
        <f>IF(F1133="ei löydy","uusi tie",IF(E1133=0,"tieosoite muuttunut",IF(E1133=1,VLOOKUP(D1133,'2015'!$F$12:$AL$1887,31,FALSE),"-")))</f>
        <v>musta</v>
      </c>
      <c r="BK1133" s="67" t="str">
        <f>IF(E1133=1,VLOOKUP(D1133,'2015'!$F$12:$AL$1887,32,FALSE),"-")</f>
        <v>musta</v>
      </c>
      <c r="BL1133" s="39" t="str">
        <f>IF(F1133="ei löydy","uusi tie",IF(E1133=0,"tieosoite muuttunut",IF(E1133=1,VLOOKUP(D1133,'2015'!$F$12:$AL$1887,33,FALSE),"-")))</f>
        <v>musta</v>
      </c>
      <c r="BM1133" s="39"/>
      <c r="BN1133" s="217" t="str">
        <f>VLOOKUP(D1133,'2015'!$F$12:$AL$1887,33,FALSE)</f>
        <v>musta</v>
      </c>
      <c r="BO1133" s="39"/>
      <c r="BP1133" s="115" t="s">
        <v>10</v>
      </c>
      <c r="BQ1133" s="30"/>
      <c r="BS1133" s="5"/>
      <c r="BU1133" s="37"/>
      <c r="BV1133" s="30" t="s">
        <v>10</v>
      </c>
      <c r="BX1133" t="str">
        <f>IF(E1133=1,VLOOKUP(D1133,'2015'!$F$12:$AX$1887,43,FALSE),"-")</f>
        <v>musta</v>
      </c>
      <c r="BY1133" t="str">
        <f>IF(E1133=1,VLOOKUP(D1133,'2015'!$F$12:$AX$1887,44,FALSE),"-")</f>
        <v>musta</v>
      </c>
      <c r="BZ1133" t="str">
        <f>IF(E1133=1,VLOOKUP(D1133,'2015'!$F$12:$AX$1887,45,FALSE),"-")</f>
        <v>musta</v>
      </c>
      <c r="CA1133" s="31">
        <f t="shared" si="284"/>
        <v>10</v>
      </c>
      <c r="CB1133" s="31">
        <f t="shared" si="285"/>
        <v>0</v>
      </c>
      <c r="CC1133" s="31">
        <f t="shared" si="286"/>
        <v>0</v>
      </c>
      <c r="CD1133" s="31">
        <f t="shared" si="287"/>
        <v>10</v>
      </c>
      <c r="CE1133" s="31">
        <f t="shared" si="288"/>
        <v>0</v>
      </c>
      <c r="CO1133" s="2" t="s">
        <v>35</v>
      </c>
      <c r="CP1133" s="2" t="s">
        <v>35</v>
      </c>
    </row>
    <row r="1134" spans="1:94" ht="15.75" thickBot="1" x14ac:dyDescent="0.3">
      <c r="A1134" s="50"/>
      <c r="B1134" s="50"/>
      <c r="C1134" s="50" t="str">
        <f t="shared" si="282"/>
        <v>11277_2_4756</v>
      </c>
      <c r="D1134" s="51" t="str">
        <f t="shared" si="283"/>
        <v>11277_2</v>
      </c>
      <c r="E1134" s="224">
        <f>IFERROR(VLOOKUP(C1134,'2015'!$C$12:$D$1887,2,FALSE),0)</f>
        <v>1</v>
      </c>
      <c r="F1134" s="51">
        <f>IFERROR(K1134-IFERROR(VLOOKUP(D1134,'2015'!$F$12:$I$1887,4,FALSE),"ei löydy"),"ei löydy")</f>
        <v>0</v>
      </c>
      <c r="G1134" s="224">
        <f>IFERROR(VLOOKUP(Työfile_2024!C1134,Liikennemalli!$D$6:$G$1921,4,FALSE),0)</f>
        <v>1</v>
      </c>
      <c r="H1134" s="225">
        <f>K1134-IFERROR(VLOOKUP(Työfile_2024!D1134,Liikennemalli!$C$6:$H$1921,6,FALSE),"ei löydy")</f>
        <v>0</v>
      </c>
      <c r="I1134" s="80">
        <v>11277</v>
      </c>
      <c r="J1134" s="52">
        <v>2</v>
      </c>
      <c r="K1134" s="52">
        <v>4756</v>
      </c>
      <c r="L1134" s="53"/>
      <c r="M1134" s="54"/>
      <c r="N1134" s="54"/>
      <c r="O1134" s="54"/>
      <c r="P1134" s="54"/>
      <c r="Q1134" s="55"/>
      <c r="R1134" s="55"/>
      <c r="S1134" s="55"/>
      <c r="T1134" s="55"/>
      <c r="U1134" s="52"/>
      <c r="V1134" s="56">
        <v>1623</v>
      </c>
      <c r="W1134" s="56">
        <v>67</v>
      </c>
      <c r="X1134" s="56">
        <v>1684</v>
      </c>
      <c r="Y1134" s="56">
        <f>VLOOKUP(D1134,Liikennemalli24!$D$2:$F$1804,2,FALSE)</f>
        <v>52</v>
      </c>
      <c r="Z1134" s="57">
        <f>VLOOKUP(D1134,Liikennemalli24!$D$2:$F$1804,3,FALSE)</f>
        <v>0.58699999999999997</v>
      </c>
      <c r="AA1134" s="178">
        <f>IF(G1134=1,VLOOKUP(C1134,Liikennemalli!$D$6:$H$1921,2,FALSE),"-")</f>
        <v>0</v>
      </c>
      <c r="AB1134" s="197">
        <f>IF(G1134=1,VLOOKUP(C1134,Liikennemalli!$D$6:$H$1921,3,FALSE),"-")</f>
        <v>0</v>
      </c>
      <c r="AC1134" s="134">
        <f>IF(E1134=1,VLOOKUP(Työfile_2024!D1134,'2015'!$F$12:$X$1887,18,FALSE),"-")</f>
        <v>35</v>
      </c>
      <c r="AD1134" s="127">
        <f>IF(E1134=1,VLOOKUP(Työfile_2024!D1134,'2015'!$F$12:$X$1887,19,FALSE),"-")</f>
        <v>0.23</v>
      </c>
      <c r="AI1134" s="127">
        <f>IF(E1134=1,VLOOKUP(Työfile_2024!D1134,'2015'!$F$12:$AB$1887,20,FALSE),"-")</f>
        <v>0</v>
      </c>
      <c r="AJ1134" s="127">
        <f>IF(E1134=1,VLOOKUP(Työfile_2024!D1134,'2015'!$F$12:$AB$1887,21,FALSE),"-")</f>
        <v>0</v>
      </c>
      <c r="AK1134" s="127">
        <f>IF(E1134=1,VLOOKUP(Työfile_2024!D1134,'2015'!$F$12:$AB$1887,22,FALSE),"-")</f>
        <v>0</v>
      </c>
      <c r="AL1134" s="127">
        <f>IF(E1134=1,VLOOKUP(Työfile_2024!D1134,'2015'!$F$12:$AB$1887,23,FALSE),"-")</f>
        <v>0</v>
      </c>
      <c r="AM1134" s="56">
        <f>VLOOKUP(Työfile_2024!D1134,Tmatkat_20km_tarkasteltava_verk!$C$2:$D$1804,2,FALSE)</f>
        <v>155</v>
      </c>
      <c r="AN1134" s="148">
        <f t="shared" si="280"/>
        <v>9.5502156500308077E-2</v>
      </c>
      <c r="AO1134" s="178">
        <f>IF(E1134=1,VLOOKUP(Työfile_2024!D1134,'2015'!$F$12:$AC$1887,24,FALSE),"-")</f>
        <v>134</v>
      </c>
      <c r="AP1134" s="52">
        <f>VLOOKUP(D1134,Tarkasteltava_verkko_2024_harva!$E$2:$I$1804,5,FALSE)</f>
        <v>0</v>
      </c>
      <c r="AQ1134" s="52">
        <f>VLOOKUP(D1134,Tarkasteltava_verkko_2024_harva!$E$2:$I$1804,4,FALSE)</f>
        <v>0</v>
      </c>
      <c r="AR1134" s="148">
        <v>0</v>
      </c>
      <c r="AS1134" s="170" t="str">
        <f>IFERROR(VLOOKUP(C1134,'2015'!$C$12:$AG$1887,30,FALSE),"-")</f>
        <v/>
      </c>
      <c r="AT1134" s="148">
        <v>0.40517241379310343</v>
      </c>
      <c r="AU1134" s="170">
        <f>IFERROR(VLOOKUP(C1134,'2015'!$C$12:$AG$1887,31,FALSE),"-")</f>
        <v>0</v>
      </c>
      <c r="AV1134" s="106"/>
      <c r="AW1134" s="63">
        <f>IFERROR(VLOOKUP(C1134,Merkittävyysluokitus!$A$2:$J$1705,10,FALSE),"-")</f>
        <v>3</v>
      </c>
      <c r="AX1134" s="175">
        <f>IFERROR(VLOOKUP(C1134,Merkittävyysluokitus!$A$2:$J$1705,6,FALSE),"-")</f>
        <v>8.9764992389649922</v>
      </c>
      <c r="AY1134" s="175">
        <f>IFERROR(VLOOKUP(C1134,Merkittävyysluokitus!$A$2:$J$1705,7,FALSE),"-")</f>
        <v>4.68</v>
      </c>
      <c r="AZ1134" s="175">
        <f>IFERROR(VLOOKUP(C1134,Merkittävyysluokitus!$A$2:$J$1705,8,FALSE),"-")</f>
        <v>3.7964992389649925</v>
      </c>
      <c r="BA1134" s="175">
        <f>IFERROR(VLOOKUP(C1134,Merkittävyysluokitus!$A$2:$J$1705,9,FALSE),"-")</f>
        <v>0.5</v>
      </c>
      <c r="BB1134" s="203"/>
      <c r="BC1134" s="203" t="str">
        <f t="shared" si="281"/>
        <v/>
      </c>
      <c r="BD1134" s="39" t="str">
        <f t="shared" si="275"/>
        <v>musta</v>
      </c>
      <c r="BE1134" s="68" t="str">
        <f t="shared" si="276"/>
        <v>musta</v>
      </c>
      <c r="BF1134" s="68" t="str">
        <f t="shared" si="277"/>
        <v>musta</v>
      </c>
      <c r="BG1134" s="68" t="str">
        <f t="shared" si="278"/>
        <v>musta</v>
      </c>
      <c r="BH1134" s="208" t="str">
        <f t="shared" si="279"/>
        <v>musta</v>
      </c>
      <c r="BI1134" s="39"/>
      <c r="BJ1134" s="39" t="str">
        <f>IF(F1134="ei löydy","uusi tie",IF(E1134=0,"tieosoite muuttunut",IF(E1134=1,VLOOKUP(D1134,'2015'!$F$12:$AL$1887,31,FALSE),"-")))</f>
        <v>musta</v>
      </c>
      <c r="BK1134" s="67" t="str">
        <f>IF(E1134=1,VLOOKUP(D1134,'2015'!$F$12:$AL$1887,32,FALSE),"-")</f>
        <v>musta</v>
      </c>
      <c r="BL1134" s="39" t="str">
        <f>IF(F1134="ei löydy","uusi tie",IF(E1134=0,"tieosoite muuttunut",IF(E1134=1,VLOOKUP(D1134,'2015'!$F$12:$AL$1887,33,FALSE),"-")))</f>
        <v>musta</v>
      </c>
      <c r="BM1134" s="39"/>
      <c r="BN1134" s="217" t="str">
        <f>VLOOKUP(D1134,'2015'!$F$12:$AL$1887,33,FALSE)</f>
        <v>musta</v>
      </c>
      <c r="BO1134" s="39"/>
      <c r="BP1134" s="115" t="s">
        <v>10</v>
      </c>
      <c r="BQ1134" s="30"/>
      <c r="BS1134" s="5"/>
      <c r="BU1134" s="37"/>
      <c r="BV1134" s="30" t="s">
        <v>10</v>
      </c>
      <c r="BX1134" t="str">
        <f>IF(E1134=1,VLOOKUP(D1134,'2015'!$F$12:$AX$1887,43,FALSE),"-")</f>
        <v>musta</v>
      </c>
      <c r="BY1134" t="str">
        <f>IF(E1134=1,VLOOKUP(D1134,'2015'!$F$12:$AX$1887,44,FALSE),"-")</f>
        <v>musta</v>
      </c>
      <c r="BZ1134" t="str">
        <f>IF(E1134=1,VLOOKUP(D1134,'2015'!$F$12:$AX$1887,45,FALSE),"-")</f>
        <v>musta</v>
      </c>
      <c r="CA1134" s="31">
        <f t="shared" si="284"/>
        <v>1</v>
      </c>
      <c r="CB1134" s="31">
        <f t="shared" si="285"/>
        <v>0</v>
      </c>
      <c r="CC1134" s="31">
        <f t="shared" si="286"/>
        <v>0</v>
      </c>
      <c r="CD1134" s="31">
        <f t="shared" si="287"/>
        <v>1</v>
      </c>
      <c r="CE1134" s="31">
        <f t="shared" si="288"/>
        <v>0</v>
      </c>
      <c r="CO1134" s="2" t="s">
        <v>35</v>
      </c>
      <c r="CP1134" s="2" t="s">
        <v>35</v>
      </c>
    </row>
    <row r="1135" spans="1:94" ht="15.75" thickBot="1" x14ac:dyDescent="0.3">
      <c r="A1135" s="50"/>
      <c r="B1135" s="50"/>
      <c r="C1135" s="50" t="str">
        <f t="shared" si="282"/>
        <v>11281_1_2367</v>
      </c>
      <c r="D1135" s="51" t="str">
        <f t="shared" si="283"/>
        <v>11281_1</v>
      </c>
      <c r="E1135" s="224">
        <f>IFERROR(VLOOKUP(C1135,'2015'!$C$12:$D$1887,2,FALSE),0)</f>
        <v>0</v>
      </c>
      <c r="F1135" s="51">
        <f>IFERROR(K1135-IFERROR(VLOOKUP(D1135,'2015'!$F$12:$I$1887,4,FALSE),"ei löydy"),"ei löydy")</f>
        <v>-436</v>
      </c>
      <c r="G1135" s="224">
        <f>IFERROR(VLOOKUP(Työfile_2024!C1135,Liikennemalli!$D$6:$G$1921,4,FALSE),0)</f>
        <v>0</v>
      </c>
      <c r="H1135" s="225">
        <f>K1135-IFERROR(VLOOKUP(Työfile_2024!D1135,Liikennemalli!$C$6:$H$1921,6,FALSE),"ei löydy")</f>
        <v>-422</v>
      </c>
      <c r="I1135" s="80">
        <v>11281</v>
      </c>
      <c r="J1135" s="52">
        <v>1</v>
      </c>
      <c r="K1135" s="52">
        <v>2367</v>
      </c>
      <c r="L1135" s="53"/>
      <c r="M1135" s="54"/>
      <c r="N1135" s="54"/>
      <c r="O1135" s="54"/>
      <c r="P1135" s="54"/>
      <c r="Q1135" s="55"/>
      <c r="R1135" s="55"/>
      <c r="S1135" s="55"/>
      <c r="T1135" s="55"/>
      <c r="U1135" s="52"/>
      <c r="V1135" s="56">
        <v>3406</v>
      </c>
      <c r="W1135" s="56">
        <v>139</v>
      </c>
      <c r="X1135" s="56">
        <v>3813</v>
      </c>
      <c r="Y1135" s="56">
        <f>VLOOKUP(D1135,Liikennemalli24!$D$2:$F$1804,2,FALSE)</f>
        <v>1867</v>
      </c>
      <c r="Z1135" s="57">
        <f>VLOOKUP(D1135,Liikennemalli24!$D$2:$F$1804,3,FALSE)</f>
        <v>0.312</v>
      </c>
      <c r="AA1135" s="178" t="str">
        <f>IF(G1135=1,VLOOKUP(C1135,Liikennemalli!$D$6:$H$1921,2,FALSE),"-")</f>
        <v>-</v>
      </c>
      <c r="AB1135" s="197" t="str">
        <f>IF(G1135=1,VLOOKUP(C1135,Liikennemalli!$D$6:$H$1921,3,FALSE),"-")</f>
        <v>-</v>
      </c>
      <c r="AC1135" s="134" t="str">
        <f>IF(E1135=1,VLOOKUP(Työfile_2024!D1135,'2015'!$F$12:$X$1887,18,FALSE),"-")</f>
        <v>-</v>
      </c>
      <c r="AD1135" s="127" t="str">
        <f>IF(E1135=1,VLOOKUP(Työfile_2024!D1135,'2015'!$F$12:$X$1887,19,FALSE),"-")</f>
        <v>-</v>
      </c>
      <c r="AI1135" s="127" t="str">
        <f>IF(E1135=1,VLOOKUP(Työfile_2024!D1135,'2015'!$F$12:$AB$1887,20,FALSE),"-")</f>
        <v>-</v>
      </c>
      <c r="AJ1135" s="127" t="str">
        <f>IF(E1135=1,VLOOKUP(Työfile_2024!D1135,'2015'!$F$12:$AB$1887,21,FALSE),"-")</f>
        <v>-</v>
      </c>
      <c r="AK1135" s="127" t="str">
        <f>IF(E1135=1,VLOOKUP(Työfile_2024!D1135,'2015'!$F$12:$AB$1887,22,FALSE),"-")</f>
        <v>-</v>
      </c>
      <c r="AL1135" s="127" t="str">
        <f>IF(E1135=1,VLOOKUP(Työfile_2024!D1135,'2015'!$F$12:$AB$1887,23,FALSE),"-")</f>
        <v>-</v>
      </c>
      <c r="AM1135" s="56">
        <f>VLOOKUP(Työfile_2024!D1135,Tmatkat_20km_tarkasteltava_verk!$C$2:$D$1804,2,FALSE)</f>
        <v>1525</v>
      </c>
      <c r="AN1135" s="148">
        <f t="shared" si="280"/>
        <v>0.44773928361714621</v>
      </c>
      <c r="AO1135" s="178" t="str">
        <f>IF(E1135=1,VLOOKUP(Työfile_2024!D1135,'2015'!$F$12:$AC$1887,24,FALSE),"-")</f>
        <v>-</v>
      </c>
      <c r="AP1135" s="52" t="str">
        <f>VLOOKUP(D1135,Tarkasteltava_verkko_2024_harva!$E$2:$I$1804,5,FALSE)</f>
        <v>tiivis</v>
      </c>
      <c r="AQ1135" s="52">
        <f>VLOOKUP(D1135,Tarkasteltava_verkko_2024_harva!$E$2:$I$1804,4,FALSE)</f>
        <v>0</v>
      </c>
      <c r="AR1135" s="148">
        <v>0.8339670468948035</v>
      </c>
      <c r="AS1135" s="170" t="str">
        <f>IFERROR(VLOOKUP(C1135,'2015'!$C$12:$AG$1887,30,FALSE),"-")</f>
        <v>-</v>
      </c>
      <c r="AT1135" s="148">
        <v>0.30629488804393745</v>
      </c>
      <c r="AU1135" s="170" t="str">
        <f>IFERROR(VLOOKUP(C1135,'2015'!$C$12:$AG$1887,31,FALSE),"-")</f>
        <v>-</v>
      </c>
      <c r="AV1135" s="106"/>
      <c r="AW1135" s="63">
        <f>IFERROR(VLOOKUP(C1135,Merkittävyysluokitus!$A$2:$J$1705,10,FALSE),"-")</f>
        <v>2</v>
      </c>
      <c r="AX1135" s="175">
        <f>IFERROR(VLOOKUP(C1135,Merkittävyysluokitus!$A$2:$J$1705,6,FALSE),"-")</f>
        <v>11.818470319634702</v>
      </c>
      <c r="AY1135" s="175">
        <f>IFERROR(VLOOKUP(C1135,Merkittävyysluokitus!$A$2:$J$1705,7,FALSE),"-")</f>
        <v>5</v>
      </c>
      <c r="AZ1135" s="175">
        <f>IFERROR(VLOOKUP(C1135,Merkittävyysluokitus!$A$2:$J$1705,8,FALSE),"-")</f>
        <v>4.1518036529680362</v>
      </c>
      <c r="BA1135" s="175">
        <f>IFERROR(VLOOKUP(C1135,Merkittävyysluokitus!$A$2:$J$1705,9,FALSE),"-")</f>
        <v>2.6666666666666665</v>
      </c>
      <c r="BB1135" s="203"/>
      <c r="BC1135" s="203" t="str">
        <f t="shared" si="281"/>
        <v>tieosoite muuttunut</v>
      </c>
      <c r="BD1135" s="39" t="str">
        <f t="shared" si="275"/>
        <v>musta</v>
      </c>
      <c r="BE1135" s="68" t="str">
        <f t="shared" si="276"/>
        <v>musta</v>
      </c>
      <c r="BF1135" s="68" t="str">
        <f t="shared" si="277"/>
        <v>musta</v>
      </c>
      <c r="BG1135" s="68" t="str">
        <f t="shared" si="278"/>
        <v>musta</v>
      </c>
      <c r="BH1135" s="208" t="str">
        <f t="shared" si="279"/>
        <v>musta</v>
      </c>
      <c r="BI1135" s="39"/>
      <c r="BJ1135" s="39" t="str">
        <f>IF(F1135="ei löydy","uusi tie",IF(E1135=0,"tieosoite muuttunut",IF(E1135=1,VLOOKUP(D1135,'2015'!$F$12:$AL$1887,31,FALSE),"-")))</f>
        <v>tieosoite muuttunut</v>
      </c>
      <c r="BK1135" s="67" t="str">
        <f>IF(E1135=1,VLOOKUP(D1135,'2015'!$F$12:$AL$1887,32,FALSE),"-")</f>
        <v>-</v>
      </c>
      <c r="BL1135" s="39" t="str">
        <f>IF(F1135="ei löydy","uusi tie",IF(E1135=0,"tieosoite muuttunut",IF(E1135=1,VLOOKUP(D1135,'2015'!$F$12:$AL$1887,33,FALSE),"-")))</f>
        <v>tieosoite muuttunut</v>
      </c>
      <c r="BM1135" s="39"/>
      <c r="BN1135" s="217" t="str">
        <f>VLOOKUP(D1135,'2015'!$F$12:$AL$1887,33,FALSE)</f>
        <v>musta</v>
      </c>
      <c r="BO1135" s="39"/>
      <c r="BP1135" s="115" t="s">
        <v>10</v>
      </c>
      <c r="BQ1135" s="30"/>
      <c r="BS1135" s="5"/>
      <c r="BU1135" s="37"/>
      <c r="BV1135" s="30" t="s">
        <v>10</v>
      </c>
      <c r="BX1135" t="str">
        <f>IF(E1135=1,VLOOKUP(D1135,'2015'!$F$12:$AX$1887,43,FALSE),"-")</f>
        <v>-</v>
      </c>
      <c r="BY1135" t="str">
        <f>IF(E1135=1,VLOOKUP(D1135,'2015'!$F$12:$AX$1887,44,FALSE),"-")</f>
        <v>-</v>
      </c>
      <c r="BZ1135" t="str">
        <f>IF(E1135=1,VLOOKUP(D1135,'2015'!$F$12:$AX$1887,45,FALSE),"-")</f>
        <v>-</v>
      </c>
      <c r="CA1135" s="31">
        <f t="shared" si="284"/>
        <v>30</v>
      </c>
      <c r="CB1135" s="31">
        <f t="shared" si="285"/>
        <v>10</v>
      </c>
      <c r="CC1135" s="31">
        <f t="shared" si="286"/>
        <v>10</v>
      </c>
      <c r="CD1135" s="31">
        <f t="shared" si="287"/>
        <v>10</v>
      </c>
      <c r="CE1135" s="31">
        <f t="shared" si="288"/>
        <v>0</v>
      </c>
      <c r="CO1135" s="2" t="s">
        <v>35</v>
      </c>
      <c r="CP1135" s="2" t="s">
        <v>35</v>
      </c>
    </row>
    <row r="1136" spans="1:94" ht="15.75" thickBot="1" x14ac:dyDescent="0.3">
      <c r="A1136" s="50"/>
      <c r="B1136" s="50"/>
      <c r="C1136" s="50" t="str">
        <f t="shared" si="282"/>
        <v>11283_1_1337</v>
      </c>
      <c r="D1136" s="51" t="str">
        <f t="shared" si="283"/>
        <v>11283_1</v>
      </c>
      <c r="E1136" s="224">
        <f>IFERROR(VLOOKUP(C1136,'2015'!$C$12:$D$1887,2,FALSE),0)</f>
        <v>1</v>
      </c>
      <c r="F1136" s="51">
        <f>IFERROR(K1136-IFERROR(VLOOKUP(D1136,'2015'!$F$12:$I$1887,4,FALSE),"ei löydy"),"ei löydy")</f>
        <v>0</v>
      </c>
      <c r="G1136" s="224">
        <f>IFERROR(VLOOKUP(Työfile_2024!C1136,Liikennemalli!$D$6:$G$1921,4,FALSE),0)</f>
        <v>1</v>
      </c>
      <c r="H1136" s="225">
        <f>K1136-IFERROR(VLOOKUP(Työfile_2024!D1136,Liikennemalli!$C$6:$H$1921,6,FALSE),"ei löydy")</f>
        <v>0</v>
      </c>
      <c r="I1136" s="80">
        <v>11283</v>
      </c>
      <c r="J1136" s="52">
        <v>1</v>
      </c>
      <c r="K1136" s="52">
        <v>1337</v>
      </c>
      <c r="L1136" s="53"/>
      <c r="M1136" s="54"/>
      <c r="N1136" s="54"/>
      <c r="O1136" s="54"/>
      <c r="P1136" s="54"/>
      <c r="Q1136" s="55"/>
      <c r="R1136" s="55"/>
      <c r="S1136" s="55"/>
      <c r="T1136" s="55"/>
      <c r="U1136" s="52"/>
      <c r="V1136" s="56">
        <v>199</v>
      </c>
      <c r="W1136" s="56">
        <v>6</v>
      </c>
      <c r="X1136" s="56">
        <v>207</v>
      </c>
      <c r="Y1136" s="56">
        <f>VLOOKUP(D1136,Liikennemalli24!$D$2:$F$1804,2,FALSE)</f>
        <v>0</v>
      </c>
      <c r="Z1136" s="57">
        <f>VLOOKUP(D1136,Liikennemalli24!$D$2:$F$1804,3,FALSE)</f>
        <v>0</v>
      </c>
      <c r="AA1136" s="178">
        <f>IF(G1136=1,VLOOKUP(C1136,Liikennemalli!$D$6:$H$1921,2,FALSE),"-")</f>
        <v>0</v>
      </c>
      <c r="AB1136" s="197">
        <f>IF(G1136=1,VLOOKUP(C1136,Liikennemalli!$D$6:$H$1921,3,FALSE),"-")</f>
        <v>0</v>
      </c>
      <c r="AC1136" s="134" t="str">
        <f>IF(E1136=1,VLOOKUP(Työfile_2024!D1136,'2015'!$F$12:$X$1887,18,FALSE),"-")</f>
        <v>ei mallia</v>
      </c>
      <c r="AD1136" s="127" t="str">
        <f>IF(E1136=1,VLOOKUP(Työfile_2024!D1136,'2015'!$F$12:$X$1887,19,FALSE),"-")</f>
        <v>ei mallia</v>
      </c>
      <c r="AI1136" s="127">
        <f>IF(E1136=1,VLOOKUP(Työfile_2024!D1136,'2015'!$F$12:$AB$1887,20,FALSE),"-")</f>
        <v>0</v>
      </c>
      <c r="AJ1136" s="127">
        <f>IF(E1136=1,VLOOKUP(Työfile_2024!D1136,'2015'!$F$12:$AB$1887,21,FALSE),"-")</f>
        <v>0</v>
      </c>
      <c r="AK1136" s="127">
        <f>IF(E1136=1,VLOOKUP(Työfile_2024!D1136,'2015'!$F$12:$AB$1887,22,FALSE),"-")</f>
        <v>0</v>
      </c>
      <c r="AL1136" s="127">
        <f>IF(E1136=1,VLOOKUP(Työfile_2024!D1136,'2015'!$F$12:$AB$1887,23,FALSE),"-")</f>
        <v>0</v>
      </c>
      <c r="AM1136" s="56">
        <f>VLOOKUP(Työfile_2024!D1136,Tmatkat_20km_tarkasteltava_verk!$C$2:$D$1804,2,FALSE)</f>
        <v>46</v>
      </c>
      <c r="AN1136" s="148">
        <f t="shared" si="280"/>
        <v>0.23115577889447236</v>
      </c>
      <c r="AO1136" s="178">
        <f>IF(E1136=1,VLOOKUP(Työfile_2024!D1136,'2015'!$F$12:$AC$1887,24,FALSE),"-")</f>
        <v>41</v>
      </c>
      <c r="AP1136" s="52">
        <f>VLOOKUP(D1136,Tarkasteltava_verkko_2024_harva!$E$2:$I$1804,5,FALSE)</f>
        <v>0</v>
      </c>
      <c r="AQ1136" s="52">
        <f>VLOOKUP(D1136,Tarkasteltava_verkko_2024_harva!$E$2:$I$1804,4,FALSE)</f>
        <v>0</v>
      </c>
      <c r="AR1136" s="148">
        <v>0</v>
      </c>
      <c r="AS1136" s="170" t="str">
        <f>IFERROR(VLOOKUP(C1136,'2015'!$C$12:$AG$1887,30,FALSE),"-")</f>
        <v/>
      </c>
      <c r="AT1136" s="148">
        <v>0.97456993268511594</v>
      </c>
      <c r="AU1136" s="170" t="str">
        <f>IFERROR(VLOOKUP(C1136,'2015'!$C$12:$AG$1887,31,FALSE),"-")</f>
        <v>Kyllä</v>
      </c>
      <c r="AV1136" s="106"/>
      <c r="AW1136" s="63">
        <f>IFERROR(VLOOKUP(C1136,Merkittävyysluokitus!$A$2:$J$1705,10,FALSE),"-")</f>
        <v>4</v>
      </c>
      <c r="AX1136" s="175">
        <f>IFERROR(VLOOKUP(C1136,Merkittävyysluokitus!$A$2:$J$1705,6,FALSE),"-")</f>
        <v>2.2343059360730591</v>
      </c>
      <c r="AY1136" s="175">
        <f>IFERROR(VLOOKUP(C1136,Merkittävyysluokitus!$A$2:$J$1705,7,FALSE),"-")</f>
        <v>0.747</v>
      </c>
      <c r="AZ1136" s="175">
        <f>IFERROR(VLOOKUP(C1136,Merkittävyysluokitus!$A$2:$J$1705,8,FALSE),"-")</f>
        <v>0.98730593607305928</v>
      </c>
      <c r="BA1136" s="175">
        <f>IFERROR(VLOOKUP(C1136,Merkittävyysluokitus!$A$2:$J$1705,9,FALSE),"-")</f>
        <v>0.5</v>
      </c>
      <c r="BB1136" s="203"/>
      <c r="BC1136" s="203" t="str">
        <f t="shared" si="281"/>
        <v>ei mallia</v>
      </c>
      <c r="BD1136" s="39" t="str">
        <f t="shared" si="275"/>
        <v>Ei luokiteltu</v>
      </c>
      <c r="BE1136" s="68" t="str">
        <f t="shared" si="276"/>
        <v>ei mallia</v>
      </c>
      <c r="BF1136" s="68" t="str">
        <f t="shared" si="277"/>
        <v>ei mallia</v>
      </c>
      <c r="BG1136" s="68" t="str">
        <f t="shared" si="278"/>
        <v>ei mallia</v>
      </c>
      <c r="BH1136" s="208" t="str">
        <f t="shared" si="279"/>
        <v>musta</v>
      </c>
      <c r="BI1136" s="39"/>
      <c r="BJ1136" s="39" t="str">
        <f>IF(F1136="ei löydy","uusi tie",IF(E1136=0,"tieosoite muuttunut",IF(E1136=1,VLOOKUP(D1136,'2015'!$F$12:$AL$1887,31,FALSE),"-")))</f>
        <v>musta</v>
      </c>
      <c r="BK1136" s="67" t="str">
        <f>IF(E1136=1,VLOOKUP(D1136,'2015'!$F$12:$AL$1887,32,FALSE),"-")</f>
        <v>musta</v>
      </c>
      <c r="BL1136" s="39" t="str">
        <f>IF(F1136="ei löydy","uusi tie",IF(E1136=0,"tieosoite muuttunut",IF(E1136=1,VLOOKUP(D1136,'2015'!$F$12:$AL$1887,33,FALSE),"-")))</f>
        <v>musta</v>
      </c>
      <c r="BM1136" s="39"/>
      <c r="BN1136" s="217" t="str">
        <f>VLOOKUP(D1136,'2015'!$F$12:$AL$1887,33,FALSE)</f>
        <v>musta</v>
      </c>
      <c r="BO1136" s="39"/>
      <c r="BP1136" s="115" t="s">
        <v>10</v>
      </c>
      <c r="BQ1136" s="30"/>
      <c r="BS1136" s="5"/>
      <c r="BU1136" s="37"/>
      <c r="BV1136" s="30" t="s">
        <v>10</v>
      </c>
      <c r="BX1136" t="str">
        <f>IF(E1136=1,VLOOKUP(D1136,'2015'!$F$12:$AX$1887,43,FALSE),"-")</f>
        <v>ei mallia</v>
      </c>
      <c r="BY1136" t="str">
        <f>IF(E1136=1,VLOOKUP(D1136,'2015'!$F$12:$AX$1887,44,FALSE),"-")</f>
        <v>ei mallia</v>
      </c>
      <c r="BZ1136" t="str">
        <f>IF(E1136=1,VLOOKUP(D1136,'2015'!$F$12:$AX$1887,45,FALSE),"-")</f>
        <v>ei mallia</v>
      </c>
      <c r="CA1136" s="31">
        <f t="shared" si="284"/>
        <v>20</v>
      </c>
      <c r="CB1136" s="31">
        <f t="shared" si="285"/>
        <v>10</v>
      </c>
      <c r="CC1136" s="31">
        <f t="shared" si="286"/>
        <v>10</v>
      </c>
      <c r="CD1136" s="31">
        <f t="shared" si="287"/>
        <v>0</v>
      </c>
      <c r="CE1136" s="31">
        <f t="shared" si="288"/>
        <v>0</v>
      </c>
      <c r="CO1136" s="2" t="s">
        <v>35</v>
      </c>
      <c r="CP1136" s="2" t="s">
        <v>35</v>
      </c>
    </row>
    <row r="1137" spans="1:94" ht="15.75" thickBot="1" x14ac:dyDescent="0.3">
      <c r="A1137" s="50"/>
      <c r="B1137" s="50"/>
      <c r="C1137" s="50" t="str">
        <f t="shared" si="282"/>
        <v>11287_1_3380</v>
      </c>
      <c r="D1137" s="51" t="str">
        <f t="shared" si="283"/>
        <v>11287_1</v>
      </c>
      <c r="E1137" s="224">
        <f>IFERROR(VLOOKUP(C1137,'2015'!$C$12:$D$1887,2,FALSE),0)</f>
        <v>0</v>
      </c>
      <c r="F1137" s="51">
        <f>IFERROR(K1137-IFERROR(VLOOKUP(D1137,'2015'!$F$12:$I$1887,4,FALSE),"ei löydy"),"ei löydy")</f>
        <v>-693</v>
      </c>
      <c r="G1137" s="224">
        <f>IFERROR(VLOOKUP(Työfile_2024!C1137,Liikennemalli!$D$6:$G$1921,4,FALSE),0)</f>
        <v>0</v>
      </c>
      <c r="H1137" s="225">
        <f>K1137-IFERROR(VLOOKUP(Työfile_2024!D1137,Liikennemalli!$C$6:$H$1921,6,FALSE),"ei löydy")</f>
        <v>-1263</v>
      </c>
      <c r="I1137" s="80">
        <v>11287</v>
      </c>
      <c r="J1137" s="52">
        <v>1</v>
      </c>
      <c r="K1137" s="52">
        <v>3380</v>
      </c>
      <c r="L1137" s="53"/>
      <c r="M1137" s="54"/>
      <c r="N1137" s="54"/>
      <c r="O1137" s="54"/>
      <c r="P1137" s="54"/>
      <c r="Q1137" s="55"/>
      <c r="R1137" s="55"/>
      <c r="S1137" s="55"/>
      <c r="T1137" s="55"/>
      <c r="U1137" s="52"/>
      <c r="V1137" s="56">
        <v>702.09763313609471</v>
      </c>
      <c r="W1137" s="56">
        <v>28.182248520710058</v>
      </c>
      <c r="X1137" s="56">
        <v>724.56597633136096</v>
      </c>
      <c r="Y1137" s="56">
        <f>VLOOKUP(D1137,Liikennemalli24!$D$2:$F$1804,2,FALSE)</f>
        <v>452</v>
      </c>
      <c r="Z1137" s="57">
        <f>VLOOKUP(D1137,Liikennemalli24!$D$2:$F$1804,3,FALSE)</f>
        <v>0.45</v>
      </c>
      <c r="AA1137" s="178" t="str">
        <f>IF(G1137=1,VLOOKUP(C1137,Liikennemalli!$D$6:$H$1921,2,FALSE),"-")</f>
        <v>-</v>
      </c>
      <c r="AB1137" s="197" t="str">
        <f>IF(G1137=1,VLOOKUP(C1137,Liikennemalli!$D$6:$H$1921,3,FALSE),"-")</f>
        <v>-</v>
      </c>
      <c r="AC1137" s="134" t="str">
        <f>IF(E1137=1,VLOOKUP(Työfile_2024!D1137,'2015'!$F$12:$X$1887,18,FALSE),"-")</f>
        <v>-</v>
      </c>
      <c r="AD1137" s="127" t="str">
        <f>IF(E1137=1,VLOOKUP(Työfile_2024!D1137,'2015'!$F$12:$X$1887,19,FALSE),"-")</f>
        <v>-</v>
      </c>
      <c r="AI1137" s="127" t="str">
        <f>IF(E1137=1,VLOOKUP(Työfile_2024!D1137,'2015'!$F$12:$AB$1887,20,FALSE),"-")</f>
        <v>-</v>
      </c>
      <c r="AJ1137" s="127" t="str">
        <f>IF(E1137=1,VLOOKUP(Työfile_2024!D1137,'2015'!$F$12:$AB$1887,21,FALSE),"-")</f>
        <v>-</v>
      </c>
      <c r="AK1137" s="127" t="str">
        <f>IF(E1137=1,VLOOKUP(Työfile_2024!D1137,'2015'!$F$12:$AB$1887,22,FALSE),"-")</f>
        <v>-</v>
      </c>
      <c r="AL1137" s="127" t="str">
        <f>IF(E1137=1,VLOOKUP(Työfile_2024!D1137,'2015'!$F$12:$AB$1887,23,FALSE),"-")</f>
        <v>-</v>
      </c>
      <c r="AM1137" s="56">
        <f>VLOOKUP(Työfile_2024!D1137,Tmatkat_20km_tarkasteltava_verk!$C$2:$D$1804,2,FALSE)</f>
        <v>587</v>
      </c>
      <c r="AN1137" s="148">
        <f t="shared" si="280"/>
        <v>0.83606605733452999</v>
      </c>
      <c r="AO1137" s="178" t="str">
        <f>IF(E1137=1,VLOOKUP(Työfile_2024!D1137,'2015'!$F$12:$AC$1887,24,FALSE),"-")</f>
        <v>-</v>
      </c>
      <c r="AP1137" s="52">
        <f>VLOOKUP(D1137,Tarkasteltava_verkko_2024_harva!$E$2:$I$1804,5,FALSE)</f>
        <v>0</v>
      </c>
      <c r="AQ1137" s="52">
        <f>VLOOKUP(D1137,Tarkasteltava_verkko_2024_harva!$E$2:$I$1804,4,FALSE)</f>
        <v>0</v>
      </c>
      <c r="AR1137" s="148">
        <v>0.33254437869822484</v>
      </c>
      <c r="AS1137" s="170" t="str">
        <f>IFERROR(VLOOKUP(C1137,'2015'!$C$12:$AG$1887,30,FALSE),"-")</f>
        <v>-</v>
      </c>
      <c r="AT1137" s="148">
        <v>0.41893491124260357</v>
      </c>
      <c r="AU1137" s="170" t="str">
        <f>IFERROR(VLOOKUP(C1137,'2015'!$C$12:$AG$1887,31,FALSE),"-")</f>
        <v>-</v>
      </c>
      <c r="AV1137" s="106"/>
      <c r="AW1137" s="63">
        <f>IFERROR(VLOOKUP(C1137,Merkittävyysluokitus!$A$2:$J$1705,10,FALSE),"-")</f>
        <v>3</v>
      </c>
      <c r="AX1137" s="175">
        <f>IFERROR(VLOOKUP(C1137,Merkittävyysluokitus!$A$2:$J$1705,6,FALSE),"-")</f>
        <v>7.3349473715021656</v>
      </c>
      <c r="AY1137" s="175">
        <f>IFERROR(VLOOKUP(C1137,Merkittävyysluokitus!$A$2:$J$1705,7,FALSE),"-")</f>
        <v>4.1062928994082837</v>
      </c>
      <c r="AZ1137" s="175">
        <f>IFERROR(VLOOKUP(C1137,Merkittävyysluokitus!$A$2:$J$1705,8,FALSE),"-")</f>
        <v>1.7286544720938819</v>
      </c>
      <c r="BA1137" s="175">
        <f>IFERROR(VLOOKUP(C1137,Merkittävyysluokitus!$A$2:$J$1705,9,FALSE),"-")</f>
        <v>1.5</v>
      </c>
      <c r="BB1137" s="203"/>
      <c r="BC1137" s="203" t="str">
        <f t="shared" si="281"/>
        <v>tieosoite muuttunut</v>
      </c>
      <c r="BD1137" s="39" t="str">
        <f t="shared" si="275"/>
        <v>musta</v>
      </c>
      <c r="BE1137" s="68" t="str">
        <f t="shared" si="276"/>
        <v>musta</v>
      </c>
      <c r="BF1137" s="68" t="str">
        <f t="shared" si="277"/>
        <v>punainen</v>
      </c>
      <c r="BG1137" s="68" t="str">
        <f t="shared" si="278"/>
        <v>musta</v>
      </c>
      <c r="BH1137" s="208" t="str">
        <f t="shared" si="279"/>
        <v>musta</v>
      </c>
      <c r="BI1137" s="39"/>
      <c r="BJ1137" s="39" t="str">
        <f>IF(F1137="ei löydy","uusi tie",IF(E1137=0,"tieosoite muuttunut",IF(E1137=1,VLOOKUP(D1137,'2015'!$F$12:$AL$1887,31,FALSE),"-")))</f>
        <v>tieosoite muuttunut</v>
      </c>
      <c r="BK1137" s="67" t="str">
        <f>IF(E1137=1,VLOOKUP(D1137,'2015'!$F$12:$AL$1887,32,FALSE),"-")</f>
        <v>-</v>
      </c>
      <c r="BL1137" s="39" t="str">
        <f>IF(F1137="ei löydy","uusi tie",IF(E1137=0,"tieosoite muuttunut",IF(E1137=1,VLOOKUP(D1137,'2015'!$F$12:$AL$1887,33,FALSE),"-")))</f>
        <v>tieosoite muuttunut</v>
      </c>
      <c r="BM1137" s="39"/>
      <c r="BN1137" s="217" t="str">
        <f>VLOOKUP(D1137,'2015'!$F$12:$AL$1887,33,FALSE)</f>
        <v>musta</v>
      </c>
      <c r="BO1137" s="39"/>
      <c r="BP1137" s="115" t="s">
        <v>10</v>
      </c>
      <c r="BQ1137" s="30"/>
      <c r="BS1137" s="5"/>
      <c r="BU1137" s="37"/>
      <c r="BV1137" s="30" t="s">
        <v>10</v>
      </c>
      <c r="BX1137" t="str">
        <f>IF(E1137=1,VLOOKUP(D1137,'2015'!$F$12:$AX$1887,43,FALSE),"-")</f>
        <v>-</v>
      </c>
      <c r="BY1137" t="str">
        <f>IF(E1137=1,VLOOKUP(D1137,'2015'!$F$12:$AX$1887,44,FALSE),"-")</f>
        <v>-</v>
      </c>
      <c r="BZ1137" t="str">
        <f>IF(E1137=1,VLOOKUP(D1137,'2015'!$F$12:$AX$1887,45,FALSE),"-")</f>
        <v>-</v>
      </c>
      <c r="CA1137" s="31">
        <f t="shared" si="284"/>
        <v>30</v>
      </c>
      <c r="CB1137" s="31">
        <f t="shared" si="285"/>
        <v>10</v>
      </c>
      <c r="CC1137" s="31">
        <f t="shared" si="286"/>
        <v>10</v>
      </c>
      <c r="CD1137" s="31">
        <f t="shared" si="287"/>
        <v>10</v>
      </c>
      <c r="CE1137" s="31">
        <f t="shared" si="288"/>
        <v>0</v>
      </c>
      <c r="CO1137" s="2" t="s">
        <v>35</v>
      </c>
      <c r="CP1137" s="2" t="s">
        <v>35</v>
      </c>
    </row>
    <row r="1138" spans="1:94" ht="15.75" thickBot="1" x14ac:dyDescent="0.3">
      <c r="A1138" s="50"/>
      <c r="B1138" s="50"/>
      <c r="C1138" s="50" t="str">
        <f t="shared" si="282"/>
        <v>11288_1_1520</v>
      </c>
      <c r="D1138" s="51" t="str">
        <f t="shared" si="283"/>
        <v>11288_1</v>
      </c>
      <c r="E1138" s="224">
        <f>IFERROR(VLOOKUP(C1138,'2015'!$C$12:$D$1887,2,FALSE),0)</f>
        <v>1</v>
      </c>
      <c r="F1138" s="51">
        <f>IFERROR(K1138-IFERROR(VLOOKUP(D1138,'2015'!$F$12:$I$1887,4,FALSE),"ei löydy"),"ei löydy")</f>
        <v>0</v>
      </c>
      <c r="G1138" s="224">
        <f>IFERROR(VLOOKUP(Työfile_2024!C1138,Liikennemalli!$D$6:$G$1921,4,FALSE),0)</f>
        <v>0</v>
      </c>
      <c r="H1138" s="225">
        <f>K1138-IFERROR(VLOOKUP(Työfile_2024!D1138,Liikennemalli!$C$6:$H$1921,6,FALSE),"ei löydy")</f>
        <v>-450</v>
      </c>
      <c r="I1138" s="81">
        <v>11288</v>
      </c>
      <c r="J1138" s="52">
        <v>1</v>
      </c>
      <c r="K1138" s="52">
        <v>1520</v>
      </c>
      <c r="L1138" s="53"/>
      <c r="M1138" s="54"/>
      <c r="N1138" s="54"/>
      <c r="O1138" s="54"/>
      <c r="P1138" s="54"/>
      <c r="Q1138" s="55"/>
      <c r="R1138" s="55"/>
      <c r="S1138" s="55"/>
      <c r="T1138" s="55"/>
      <c r="U1138" s="52"/>
      <c r="V1138" s="56">
        <v>131</v>
      </c>
      <c r="W1138" s="56">
        <v>17</v>
      </c>
      <c r="X1138" s="56">
        <v>134</v>
      </c>
      <c r="Y1138" s="56">
        <f>VLOOKUP(D1138,Liikennemalli24!$D$2:$F$1804,2,FALSE)</f>
        <v>18</v>
      </c>
      <c r="Z1138" s="57">
        <f>VLOOKUP(D1138,Liikennemalli24!$D$2:$F$1804,3,FALSE)</f>
        <v>0.45500000000000002</v>
      </c>
      <c r="AA1138" s="178" t="str">
        <f>IF(G1138=1,VLOOKUP(C1138,Liikennemalli!$D$6:$H$1921,2,FALSE),"-")</f>
        <v>-</v>
      </c>
      <c r="AB1138" s="197" t="str">
        <f>IF(G1138=1,VLOOKUP(C1138,Liikennemalli!$D$6:$H$1921,3,FALSE),"-")</f>
        <v>-</v>
      </c>
      <c r="AC1138" s="134">
        <f>IF(E1138=1,VLOOKUP(Työfile_2024!D1138,'2015'!$F$12:$X$1887,18,FALSE),"-")</f>
        <v>81</v>
      </c>
      <c r="AD1138" s="127">
        <f>IF(E1138=1,VLOOKUP(Työfile_2024!D1138,'2015'!$F$12:$X$1887,19,FALSE),"-")</f>
        <v>0.81</v>
      </c>
      <c r="AI1138" s="127">
        <f>IF(E1138=1,VLOOKUP(Työfile_2024!D1138,'2015'!$F$12:$AB$1887,20,FALSE),"-")</f>
        <v>0</v>
      </c>
      <c r="AJ1138" s="127">
        <f>IF(E1138=1,VLOOKUP(Työfile_2024!D1138,'2015'!$F$12:$AB$1887,21,FALSE),"-")</f>
        <v>0</v>
      </c>
      <c r="AK1138" s="127">
        <f>IF(E1138=1,VLOOKUP(Työfile_2024!D1138,'2015'!$F$12:$AB$1887,22,FALSE),"-")</f>
        <v>0</v>
      </c>
      <c r="AL1138" s="127">
        <f>IF(E1138=1,VLOOKUP(Työfile_2024!D1138,'2015'!$F$12:$AB$1887,23,FALSE),"-")</f>
        <v>0</v>
      </c>
      <c r="AM1138" s="56">
        <f>VLOOKUP(Työfile_2024!D1138,Tmatkat_20km_tarkasteltava_verk!$C$2:$D$1804,2,FALSE)</f>
        <v>21</v>
      </c>
      <c r="AN1138" s="148">
        <f t="shared" si="280"/>
        <v>0.16030534351145037</v>
      </c>
      <c r="AO1138" s="178">
        <f>IF(E1138=1,VLOOKUP(Työfile_2024!D1138,'2015'!$F$12:$AC$1887,24,FALSE),"-")</f>
        <v>88</v>
      </c>
      <c r="AP1138" s="52">
        <f>VLOOKUP(D1138,Tarkasteltava_verkko_2024_harva!$E$2:$I$1804,5,FALSE)</f>
        <v>0</v>
      </c>
      <c r="AQ1138" s="52">
        <f>VLOOKUP(D1138,Tarkasteltava_verkko_2024_harva!$E$2:$I$1804,4,FALSE)</f>
        <v>0</v>
      </c>
      <c r="AR1138" s="148">
        <v>5.9210526315789476E-3</v>
      </c>
      <c r="AS1138" s="170" t="str">
        <f>IFERROR(VLOOKUP(C1138,'2015'!$C$12:$AG$1887,30,FALSE),"-")</f>
        <v/>
      </c>
      <c r="AT1138" s="148">
        <v>0.84868421052631582</v>
      </c>
      <c r="AU1138" s="170" t="str">
        <f>IFERROR(VLOOKUP(C1138,'2015'!$C$12:$AG$1887,31,FALSE),"-")</f>
        <v>Kyllä</v>
      </c>
      <c r="AV1138" s="106"/>
      <c r="AW1138" s="63">
        <f>IFERROR(VLOOKUP(C1138,Merkittävyysluokitus!$A$2:$J$1705,10,FALSE),"-")</f>
        <v>3</v>
      </c>
      <c r="AX1138" s="175">
        <f>IFERROR(VLOOKUP(C1138,Merkittävyysluokitus!$A$2:$J$1705,6,FALSE),"-")</f>
        <v>3.1629847792998476</v>
      </c>
      <c r="AY1138" s="175">
        <f>IFERROR(VLOOKUP(C1138,Merkittävyysluokitus!$A$2:$J$1705,7,FALSE),"-")</f>
        <v>1.5329999999999999</v>
      </c>
      <c r="AZ1138" s="175">
        <f>IFERROR(VLOOKUP(C1138,Merkittävyysluokitus!$A$2:$J$1705,8,FALSE),"-")</f>
        <v>1.1299847792998476</v>
      </c>
      <c r="BA1138" s="175">
        <f>IFERROR(VLOOKUP(C1138,Merkittävyysluokitus!$A$2:$J$1705,9,FALSE),"-")</f>
        <v>0.5</v>
      </c>
      <c r="BB1138" s="203"/>
      <c r="BC1138" s="203" t="str">
        <f t="shared" si="281"/>
        <v/>
      </c>
      <c r="BD1138" s="39" t="str">
        <f t="shared" si="275"/>
        <v>musta</v>
      </c>
      <c r="BE1138" s="68" t="str">
        <f t="shared" si="276"/>
        <v>musta</v>
      </c>
      <c r="BF1138" s="68" t="str">
        <f t="shared" si="277"/>
        <v>musta</v>
      </c>
      <c r="BG1138" s="68" t="str">
        <f t="shared" si="278"/>
        <v>musta</v>
      </c>
      <c r="BH1138" s="208" t="str">
        <f t="shared" si="279"/>
        <v>musta</v>
      </c>
      <c r="BI1138" s="39"/>
      <c r="BJ1138" s="39" t="str">
        <f>IF(F1138="ei löydy","uusi tie",IF(E1138=0,"tieosoite muuttunut",IF(E1138=1,VLOOKUP(D1138,'2015'!$F$12:$AL$1887,31,FALSE),"-")))</f>
        <v>musta</v>
      </c>
      <c r="BK1138" s="67" t="str">
        <f>IF(E1138=1,VLOOKUP(D1138,'2015'!$F$12:$AL$1887,32,FALSE),"-")</f>
        <v>musta</v>
      </c>
      <c r="BL1138" s="39" t="str">
        <f>IF(F1138="ei löydy","uusi tie",IF(E1138=0,"tieosoite muuttunut",IF(E1138=1,VLOOKUP(D1138,'2015'!$F$12:$AL$1887,33,FALSE),"-")))</f>
        <v>musta</v>
      </c>
      <c r="BM1138" s="39"/>
      <c r="BN1138" s="217" t="str">
        <f>VLOOKUP(D1138,'2015'!$F$12:$AL$1887,33,FALSE)</f>
        <v>musta</v>
      </c>
      <c r="BO1138" s="39"/>
      <c r="BP1138" s="115" t="s">
        <v>10</v>
      </c>
      <c r="BQ1138" s="30"/>
      <c r="BS1138" s="5"/>
      <c r="BU1138" s="37"/>
      <c r="BV1138" s="30" t="s">
        <v>10</v>
      </c>
      <c r="BX1138" t="str">
        <f>IF(E1138=1,VLOOKUP(D1138,'2015'!$F$12:$AX$1887,43,FALSE),"-")</f>
        <v>musta</v>
      </c>
      <c r="BY1138" t="str">
        <f>IF(E1138=1,VLOOKUP(D1138,'2015'!$F$12:$AX$1887,44,FALSE),"-")</f>
        <v>musta</v>
      </c>
      <c r="BZ1138" t="str">
        <f>IF(E1138=1,VLOOKUP(D1138,'2015'!$F$12:$AX$1887,45,FALSE),"-")</f>
        <v>musta</v>
      </c>
      <c r="CA1138" s="31">
        <f t="shared" si="284"/>
        <v>10</v>
      </c>
      <c r="CB1138" s="31">
        <f t="shared" si="285"/>
        <v>10</v>
      </c>
      <c r="CC1138" s="31">
        <f t="shared" si="286"/>
        <v>0</v>
      </c>
      <c r="CD1138" s="31">
        <f t="shared" si="287"/>
        <v>0</v>
      </c>
      <c r="CE1138" s="31">
        <f t="shared" si="288"/>
        <v>0</v>
      </c>
      <c r="CO1138" s="32" t="s">
        <v>34</v>
      </c>
      <c r="CP1138" s="2" t="s">
        <v>35</v>
      </c>
    </row>
    <row r="1139" spans="1:94" ht="15.75" thickBot="1" x14ac:dyDescent="0.3">
      <c r="A1139" s="50"/>
      <c r="B1139" s="50"/>
      <c r="C1139" s="50" t="str">
        <f t="shared" si="282"/>
        <v>11289_1_774</v>
      </c>
      <c r="D1139" s="51" t="str">
        <f t="shared" si="283"/>
        <v>11289_1</v>
      </c>
      <c r="E1139" s="224">
        <f>IFERROR(VLOOKUP(C1139,'2015'!$C$12:$D$1887,2,FALSE),0)</f>
        <v>1</v>
      </c>
      <c r="F1139" s="51">
        <f>IFERROR(K1139-IFERROR(VLOOKUP(D1139,'2015'!$F$12:$I$1887,4,FALSE),"ei löydy"),"ei löydy")</f>
        <v>0</v>
      </c>
      <c r="G1139" s="224">
        <f>IFERROR(VLOOKUP(Työfile_2024!C1139,Liikennemalli!$D$6:$G$1921,4,FALSE),0)</f>
        <v>1</v>
      </c>
      <c r="H1139" s="225">
        <f>K1139-IFERROR(VLOOKUP(Työfile_2024!D1139,Liikennemalli!$C$6:$H$1921,6,FALSE),"ei löydy")</f>
        <v>0</v>
      </c>
      <c r="I1139" s="81">
        <v>11289</v>
      </c>
      <c r="J1139" s="52">
        <v>1</v>
      </c>
      <c r="K1139" s="52">
        <v>774</v>
      </c>
      <c r="L1139" s="53"/>
      <c r="M1139" s="54"/>
      <c r="N1139" s="54"/>
      <c r="O1139" s="54"/>
      <c r="P1139" s="54"/>
      <c r="Q1139" s="55"/>
      <c r="R1139" s="55"/>
      <c r="S1139" s="55"/>
      <c r="T1139" s="55"/>
      <c r="U1139" s="52"/>
      <c r="V1139" s="56">
        <v>250</v>
      </c>
      <c r="W1139" s="56">
        <v>62</v>
      </c>
      <c r="X1139" s="56">
        <v>289</v>
      </c>
      <c r="Y1139" s="56">
        <f>VLOOKUP(D1139,Liikennemalli24!$D$2:$F$1804,2,FALSE)</f>
        <v>35</v>
      </c>
      <c r="Z1139" s="57">
        <f>VLOOKUP(D1139,Liikennemalli24!$D$2:$F$1804,3,FALSE)</f>
        <v>0.433</v>
      </c>
      <c r="AA1139" s="178">
        <f>IF(G1139=1,VLOOKUP(C1139,Liikennemalli!$D$6:$H$1921,2,FALSE),"-")</f>
        <v>0</v>
      </c>
      <c r="AB1139" s="197">
        <f>IF(G1139=1,VLOOKUP(C1139,Liikennemalli!$D$6:$H$1921,3,FALSE),"-")</f>
        <v>0</v>
      </c>
      <c r="AC1139" s="134" t="str">
        <f>IF(E1139=1,VLOOKUP(Työfile_2024!D1139,'2015'!$F$12:$X$1887,18,FALSE),"-")</f>
        <v>ei mallia</v>
      </c>
      <c r="AD1139" s="127" t="str">
        <f>IF(E1139=1,VLOOKUP(Työfile_2024!D1139,'2015'!$F$12:$X$1887,19,FALSE),"-")</f>
        <v>ei mallia</v>
      </c>
      <c r="AI1139" s="127">
        <f>IF(E1139=1,VLOOKUP(Työfile_2024!D1139,'2015'!$F$12:$AB$1887,20,FALSE),"-")</f>
        <v>0</v>
      </c>
      <c r="AJ1139" s="127">
        <f>IF(E1139=1,VLOOKUP(Työfile_2024!D1139,'2015'!$F$12:$AB$1887,21,FALSE),"-")</f>
        <v>0</v>
      </c>
      <c r="AK1139" s="127">
        <f>IF(E1139=1,VLOOKUP(Työfile_2024!D1139,'2015'!$F$12:$AB$1887,22,FALSE),"-")</f>
        <v>0</v>
      </c>
      <c r="AL1139" s="127">
        <f>IF(E1139=1,VLOOKUP(Työfile_2024!D1139,'2015'!$F$12:$AB$1887,23,FALSE),"-")</f>
        <v>0</v>
      </c>
      <c r="AM1139" s="56">
        <f>VLOOKUP(Työfile_2024!D1139,Tmatkat_20km_tarkasteltava_verk!$C$2:$D$1804,2,FALSE)</f>
        <v>30</v>
      </c>
      <c r="AN1139" s="148">
        <f t="shared" si="280"/>
        <v>0.12</v>
      </c>
      <c r="AO1139" s="178">
        <f>IF(E1139=1,VLOOKUP(Työfile_2024!D1139,'2015'!$F$12:$AC$1887,24,FALSE),"-")</f>
        <v>22</v>
      </c>
      <c r="AP1139" s="52">
        <f>VLOOKUP(D1139,Tarkasteltava_verkko_2024_harva!$E$2:$I$1804,5,FALSE)</f>
        <v>0</v>
      </c>
      <c r="AQ1139" s="52">
        <f>VLOOKUP(D1139,Tarkasteltava_verkko_2024_harva!$E$2:$I$1804,4,FALSE)</f>
        <v>0</v>
      </c>
      <c r="AR1139" s="148">
        <v>0</v>
      </c>
      <c r="AS1139" s="170" t="str">
        <f>IFERROR(VLOOKUP(C1139,'2015'!$C$12:$AG$1887,30,FALSE),"-")</f>
        <v/>
      </c>
      <c r="AT1139" s="148">
        <v>0.78036175710594313</v>
      </c>
      <c r="AU1139" s="170" t="str">
        <f>IFERROR(VLOOKUP(C1139,'2015'!$C$12:$AG$1887,31,FALSE),"-")</f>
        <v>Kyllä</v>
      </c>
      <c r="AV1139" s="106"/>
      <c r="AW1139" s="63">
        <f>IFERROR(VLOOKUP(C1139,Merkittävyysluokitus!$A$2:$J$1705,10,FALSE),"-")</f>
        <v>3</v>
      </c>
      <c r="AX1139" s="175">
        <f>IFERROR(VLOOKUP(C1139,Merkittävyysluokitus!$A$2:$J$1705,6,FALSE),"-")</f>
        <v>5.0636073059360731</v>
      </c>
      <c r="AY1139" s="175">
        <f>IFERROR(VLOOKUP(C1139,Merkittävyysluokitus!$A$2:$J$1705,7,FALSE),"-")</f>
        <v>1.8966666666666667</v>
      </c>
      <c r="AZ1139" s="175">
        <f>IFERROR(VLOOKUP(C1139,Merkittävyysluokitus!$A$2:$J$1705,8,FALSE),"-")</f>
        <v>2.6669406392694062</v>
      </c>
      <c r="BA1139" s="175">
        <f>IFERROR(VLOOKUP(C1139,Merkittävyysluokitus!$A$2:$J$1705,9,FALSE),"-")</f>
        <v>0.5</v>
      </c>
      <c r="BB1139" s="203"/>
      <c r="BC1139" s="203" t="str">
        <f t="shared" si="281"/>
        <v/>
      </c>
      <c r="BD1139" s="39" t="str">
        <f t="shared" ref="BD1139:BD1202" si="289">IF(BL1139="pinkki","pinkki",IF(I1139&lt;100,"punainen",IF(COUNTIF(BE1139:BG1139,"musta")&gt;=2,"musta",IF(COUNTIF(BE1139:BG1139,"punainen")&gt;=2,"punainen","Ei luokiteltu"))))</f>
        <v>musta</v>
      </c>
      <c r="BE1139" s="68" t="str">
        <f t="shared" si="276"/>
        <v>musta</v>
      </c>
      <c r="BF1139" s="68" t="str">
        <f t="shared" si="277"/>
        <v>musta</v>
      </c>
      <c r="BG1139" s="68" t="str">
        <f t="shared" si="278"/>
        <v>musta</v>
      </c>
      <c r="BH1139" s="208" t="str">
        <f t="shared" si="279"/>
        <v>musta</v>
      </c>
      <c r="BI1139" s="39"/>
      <c r="BJ1139" s="39" t="str">
        <f>IF(F1139="ei löydy","uusi tie",IF(E1139=0,"tieosoite muuttunut",IF(E1139=1,VLOOKUP(D1139,'2015'!$F$12:$AL$1887,31,FALSE),"-")))</f>
        <v>musta</v>
      </c>
      <c r="BK1139" s="67" t="str">
        <f>IF(E1139=1,VLOOKUP(D1139,'2015'!$F$12:$AL$1887,32,FALSE),"-")</f>
        <v>musta</v>
      </c>
      <c r="BL1139" s="39" t="str">
        <f>IF(F1139="ei löydy","uusi tie",IF(E1139=0,"tieosoite muuttunut",IF(E1139=1,VLOOKUP(D1139,'2015'!$F$12:$AL$1887,33,FALSE),"-")))</f>
        <v>musta</v>
      </c>
      <c r="BM1139" s="39"/>
      <c r="BN1139" s="217" t="str">
        <f>VLOOKUP(D1139,'2015'!$F$12:$AL$1887,33,FALSE)</f>
        <v>musta</v>
      </c>
      <c r="BO1139" s="39"/>
      <c r="BP1139" s="115" t="s">
        <v>10</v>
      </c>
      <c r="BQ1139" s="30"/>
      <c r="BS1139" s="5"/>
      <c r="BU1139" s="37"/>
      <c r="BV1139" s="30" t="s">
        <v>10</v>
      </c>
      <c r="BX1139" t="str">
        <f>IF(E1139=1,VLOOKUP(D1139,'2015'!$F$12:$AX$1887,43,FALSE),"-")</f>
        <v>ei mallia</v>
      </c>
      <c r="BY1139" t="str">
        <f>IF(E1139=1,VLOOKUP(D1139,'2015'!$F$12:$AX$1887,44,FALSE),"-")</f>
        <v>ei mallia</v>
      </c>
      <c r="BZ1139" t="str">
        <f>IF(E1139=1,VLOOKUP(D1139,'2015'!$F$12:$AX$1887,45,FALSE),"-")</f>
        <v>ei mallia</v>
      </c>
      <c r="CA1139" s="31">
        <f t="shared" si="284"/>
        <v>20</v>
      </c>
      <c r="CB1139" s="31">
        <f t="shared" si="285"/>
        <v>10</v>
      </c>
      <c r="CC1139" s="31">
        <f t="shared" si="286"/>
        <v>10</v>
      </c>
      <c r="CD1139" s="31">
        <f t="shared" si="287"/>
        <v>0</v>
      </c>
      <c r="CE1139" s="31">
        <f t="shared" si="288"/>
        <v>0</v>
      </c>
      <c r="CO1139" s="2" t="s">
        <v>35</v>
      </c>
      <c r="CP1139" s="2" t="s">
        <v>35</v>
      </c>
    </row>
    <row r="1140" spans="1:94" ht="15.75" thickBot="1" x14ac:dyDescent="0.3">
      <c r="A1140" s="50"/>
      <c r="B1140" s="50"/>
      <c r="C1140" s="50" t="str">
        <f t="shared" si="282"/>
        <v>11289_2_1516</v>
      </c>
      <c r="D1140" s="51" t="str">
        <f t="shared" si="283"/>
        <v>11289_2</v>
      </c>
      <c r="E1140" s="224">
        <f>IFERROR(VLOOKUP(C1140,'2015'!$C$12:$D$1887,2,FALSE),0)</f>
        <v>1</v>
      </c>
      <c r="F1140" s="51">
        <f>IFERROR(K1140-IFERROR(VLOOKUP(D1140,'2015'!$F$12:$I$1887,4,FALSE),"ei löydy"),"ei löydy")</f>
        <v>0</v>
      </c>
      <c r="G1140" s="224">
        <f>IFERROR(VLOOKUP(Työfile_2024!C1140,Liikennemalli!$D$6:$G$1921,4,FALSE),0)</f>
        <v>1</v>
      </c>
      <c r="H1140" s="225">
        <f>K1140-IFERROR(VLOOKUP(Työfile_2024!D1140,Liikennemalli!$C$6:$H$1921,6,FALSE),"ei löydy")</f>
        <v>0</v>
      </c>
      <c r="I1140" s="80">
        <v>11289</v>
      </c>
      <c r="J1140" s="52">
        <v>2</v>
      </c>
      <c r="K1140" s="52">
        <v>1516</v>
      </c>
      <c r="L1140" s="53"/>
      <c r="M1140" s="54"/>
      <c r="N1140" s="54"/>
      <c r="O1140" s="54"/>
      <c r="P1140" s="54"/>
      <c r="Q1140" s="55"/>
      <c r="R1140" s="55"/>
      <c r="S1140" s="55"/>
      <c r="T1140" s="55"/>
      <c r="U1140" s="52"/>
      <c r="V1140" s="56">
        <v>250</v>
      </c>
      <c r="W1140" s="56">
        <v>62</v>
      </c>
      <c r="X1140" s="56">
        <v>289</v>
      </c>
      <c r="Y1140" s="56">
        <f>VLOOKUP(D1140,Liikennemalli24!$D$2:$F$1804,2,FALSE)</f>
        <v>30</v>
      </c>
      <c r="Z1140" s="57">
        <f>VLOOKUP(D1140,Liikennemalli24!$D$2:$F$1804,3,FALSE)</f>
        <v>0.46600000000000003</v>
      </c>
      <c r="AA1140" s="178">
        <f>IF(G1140=1,VLOOKUP(C1140,Liikennemalli!$D$6:$H$1921,2,FALSE),"-")</f>
        <v>0</v>
      </c>
      <c r="AB1140" s="197">
        <f>IF(G1140=1,VLOOKUP(C1140,Liikennemalli!$D$6:$H$1921,3,FALSE),"-")</f>
        <v>0</v>
      </c>
      <c r="AC1140" s="134" t="str">
        <f>IF(E1140=1,VLOOKUP(Työfile_2024!D1140,'2015'!$F$12:$X$1887,18,FALSE),"-")</f>
        <v>ei mallia</v>
      </c>
      <c r="AD1140" s="127" t="str">
        <f>IF(E1140=1,VLOOKUP(Työfile_2024!D1140,'2015'!$F$12:$X$1887,19,FALSE),"-")</f>
        <v>ei mallia</v>
      </c>
      <c r="AI1140" s="127">
        <f>IF(E1140=1,VLOOKUP(Työfile_2024!D1140,'2015'!$F$12:$AB$1887,20,FALSE),"-")</f>
        <v>0</v>
      </c>
      <c r="AJ1140" s="127">
        <f>IF(E1140=1,VLOOKUP(Työfile_2024!D1140,'2015'!$F$12:$AB$1887,21,FALSE),"-")</f>
        <v>0</v>
      </c>
      <c r="AK1140" s="127">
        <f>IF(E1140=1,VLOOKUP(Työfile_2024!D1140,'2015'!$F$12:$AB$1887,22,FALSE),"-")</f>
        <v>0</v>
      </c>
      <c r="AL1140" s="127">
        <f>IF(E1140=1,VLOOKUP(Työfile_2024!D1140,'2015'!$F$12:$AB$1887,23,FALSE),"-")</f>
        <v>0</v>
      </c>
      <c r="AM1140" s="56">
        <f>VLOOKUP(Työfile_2024!D1140,Tmatkat_20km_tarkasteltava_verk!$C$2:$D$1804,2,FALSE)</f>
        <v>24</v>
      </c>
      <c r="AN1140" s="148">
        <f t="shared" si="280"/>
        <v>9.6000000000000002E-2</v>
      </c>
      <c r="AO1140" s="178">
        <f>IF(E1140=1,VLOOKUP(Työfile_2024!D1140,'2015'!$F$12:$AC$1887,24,FALSE),"-")</f>
        <v>22</v>
      </c>
      <c r="AP1140" s="52">
        <f>VLOOKUP(D1140,Tarkasteltava_verkko_2024_harva!$E$2:$I$1804,5,FALSE)</f>
        <v>0</v>
      </c>
      <c r="AQ1140" s="52">
        <f>VLOOKUP(D1140,Tarkasteltava_verkko_2024_harva!$E$2:$I$1804,4,FALSE)</f>
        <v>0</v>
      </c>
      <c r="AR1140" s="148">
        <v>0</v>
      </c>
      <c r="AS1140" s="170" t="str">
        <f>IFERROR(VLOOKUP(C1140,'2015'!$C$12:$AG$1887,30,FALSE),"-")</f>
        <v/>
      </c>
      <c r="AT1140" s="148">
        <v>0.8687335092348285</v>
      </c>
      <c r="AU1140" s="170" t="str">
        <f>IFERROR(VLOOKUP(C1140,'2015'!$C$12:$AG$1887,31,FALSE),"-")</f>
        <v>Kyllä</v>
      </c>
      <c r="AV1140" s="106"/>
      <c r="AW1140" s="63">
        <f>IFERROR(VLOOKUP(C1140,Merkittävyysluokitus!$A$2:$J$1705,10,FALSE),"-")</f>
        <v>3</v>
      </c>
      <c r="AX1140" s="175">
        <f>IFERROR(VLOOKUP(C1140,Merkittävyysluokitus!$A$2:$J$1705,6,FALSE),"-")</f>
        <v>4.2034246575342467</v>
      </c>
      <c r="AY1140" s="175">
        <f>IFERROR(VLOOKUP(C1140,Merkittävyysluokitus!$A$2:$J$1705,7,FALSE),"-")</f>
        <v>0.86999999999999988</v>
      </c>
      <c r="AZ1140" s="175">
        <f>IFERROR(VLOOKUP(C1140,Merkittävyysluokitus!$A$2:$J$1705,8,FALSE),"-")</f>
        <v>2.6667579908675796</v>
      </c>
      <c r="BA1140" s="175">
        <f>IFERROR(VLOOKUP(C1140,Merkittävyysluokitus!$A$2:$J$1705,9,FALSE),"-")</f>
        <v>0.66666666666666663</v>
      </c>
      <c r="BB1140" s="203"/>
      <c r="BC1140" s="203" t="str">
        <f t="shared" si="281"/>
        <v/>
      </c>
      <c r="BD1140" s="39" t="str">
        <f t="shared" si="289"/>
        <v>musta</v>
      </c>
      <c r="BE1140" s="68" t="str">
        <f t="shared" si="276"/>
        <v>musta</v>
      </c>
      <c r="BF1140" s="68" t="str">
        <f t="shared" si="277"/>
        <v>musta</v>
      </c>
      <c r="BG1140" s="68" t="str">
        <f t="shared" si="278"/>
        <v>musta</v>
      </c>
      <c r="BH1140" s="208" t="str">
        <f t="shared" si="279"/>
        <v>musta</v>
      </c>
      <c r="BI1140" s="39"/>
      <c r="BJ1140" s="39" t="str">
        <f>IF(F1140="ei löydy","uusi tie",IF(E1140=0,"tieosoite muuttunut",IF(E1140=1,VLOOKUP(D1140,'2015'!$F$12:$AL$1887,31,FALSE),"-")))</f>
        <v>musta</v>
      </c>
      <c r="BK1140" s="67" t="str">
        <f>IF(E1140=1,VLOOKUP(D1140,'2015'!$F$12:$AL$1887,32,FALSE),"-")</f>
        <v>musta</v>
      </c>
      <c r="BL1140" s="39" t="str">
        <f>IF(F1140="ei löydy","uusi tie",IF(E1140=0,"tieosoite muuttunut",IF(E1140=1,VLOOKUP(D1140,'2015'!$F$12:$AL$1887,33,FALSE),"-")))</f>
        <v>musta</v>
      </c>
      <c r="BM1140" s="39"/>
      <c r="BN1140" s="217" t="str">
        <f>VLOOKUP(D1140,'2015'!$F$12:$AL$1887,33,FALSE)</f>
        <v>musta</v>
      </c>
      <c r="BO1140" s="39"/>
      <c r="BP1140" s="115" t="s">
        <v>10</v>
      </c>
      <c r="BQ1140" s="30"/>
      <c r="BS1140" s="5"/>
      <c r="BU1140" s="37"/>
      <c r="BV1140" s="30" t="s">
        <v>10</v>
      </c>
      <c r="BX1140" t="str">
        <f>IF(E1140=1,VLOOKUP(D1140,'2015'!$F$12:$AX$1887,43,FALSE),"-")</f>
        <v>ei mallia</v>
      </c>
      <c r="BY1140" t="str">
        <f>IF(E1140=1,VLOOKUP(D1140,'2015'!$F$12:$AX$1887,44,FALSE),"-")</f>
        <v>ei mallia</v>
      </c>
      <c r="BZ1140" t="str">
        <f>IF(E1140=1,VLOOKUP(D1140,'2015'!$F$12:$AX$1887,45,FALSE),"-")</f>
        <v>ei mallia</v>
      </c>
      <c r="CA1140" s="31">
        <f t="shared" si="284"/>
        <v>20</v>
      </c>
      <c r="CB1140" s="31">
        <f t="shared" si="285"/>
        <v>10</v>
      </c>
      <c r="CC1140" s="31">
        <f t="shared" si="286"/>
        <v>10</v>
      </c>
      <c r="CD1140" s="31">
        <f t="shared" si="287"/>
        <v>0</v>
      </c>
      <c r="CE1140" s="31">
        <f t="shared" si="288"/>
        <v>0</v>
      </c>
      <c r="CO1140" s="2" t="s">
        <v>35</v>
      </c>
      <c r="CP1140" s="2" t="s">
        <v>35</v>
      </c>
    </row>
    <row r="1141" spans="1:94" ht="15.75" thickBot="1" x14ac:dyDescent="0.3">
      <c r="A1141" s="50"/>
      <c r="B1141" s="50"/>
      <c r="C1141" s="50" t="str">
        <f t="shared" si="282"/>
        <v>11291_1_5038</v>
      </c>
      <c r="D1141" s="51" t="str">
        <f t="shared" si="283"/>
        <v>11291_1</v>
      </c>
      <c r="E1141" s="224">
        <f>IFERROR(VLOOKUP(C1141,'2015'!$C$12:$D$1887,2,FALSE),0)</f>
        <v>1</v>
      </c>
      <c r="F1141" s="51">
        <f>IFERROR(K1141-IFERROR(VLOOKUP(D1141,'2015'!$F$12:$I$1887,4,FALSE),"ei löydy"),"ei löydy")</f>
        <v>0</v>
      </c>
      <c r="G1141" s="224">
        <f>IFERROR(VLOOKUP(Työfile_2024!C1141,Liikennemalli!$D$6:$G$1921,4,FALSE),0)</f>
        <v>1</v>
      </c>
      <c r="H1141" s="225">
        <f>K1141-IFERROR(VLOOKUP(Työfile_2024!D1141,Liikennemalli!$C$6:$H$1921,6,FALSE),"ei löydy")</f>
        <v>0</v>
      </c>
      <c r="I1141" s="80">
        <v>11291</v>
      </c>
      <c r="J1141" s="52">
        <v>1</v>
      </c>
      <c r="K1141" s="52">
        <v>5038</v>
      </c>
      <c r="L1141" s="53"/>
      <c r="M1141" s="54"/>
      <c r="N1141" s="54"/>
      <c r="O1141" s="54"/>
      <c r="P1141" s="54"/>
      <c r="Q1141" s="55"/>
      <c r="R1141" s="55"/>
      <c r="S1141" s="55"/>
      <c r="T1141" s="55"/>
      <c r="U1141" s="52"/>
      <c r="V1141" s="56">
        <v>53.650853513298927</v>
      </c>
      <c r="W1141" s="56">
        <v>3.2169511710996428</v>
      </c>
      <c r="X1141" s="56">
        <v>62.562723302897979</v>
      </c>
      <c r="Y1141" s="56">
        <f>VLOOKUP(D1141,Liikennemalli24!$D$2:$F$1804,2,FALSE)</f>
        <v>46</v>
      </c>
      <c r="Z1141" s="57">
        <f>VLOOKUP(D1141,Liikennemalli24!$D$2:$F$1804,3,FALSE)</f>
        <v>0.41099999999999998</v>
      </c>
      <c r="AA1141" s="178">
        <f>IF(G1141=1,VLOOKUP(C1141,Liikennemalli!$D$6:$H$1921,2,FALSE),"-")</f>
        <v>20</v>
      </c>
      <c r="AB1141" s="197">
        <f>IF(G1141=1,VLOOKUP(C1141,Liikennemalli!$D$6:$H$1921,3,FALSE),"-")</f>
        <v>0.34482758620689602</v>
      </c>
      <c r="AC1141" s="134">
        <f>IF(E1141=1,VLOOKUP(Työfile_2024!D1141,'2015'!$F$12:$X$1887,18,FALSE),"-")</f>
        <v>26</v>
      </c>
      <c r="AD1141" s="127">
        <f>IF(E1141=1,VLOOKUP(Työfile_2024!D1141,'2015'!$F$12:$X$1887,19,FALSE),"-")</f>
        <v>0.28999999999999998</v>
      </c>
      <c r="AI1141" s="127">
        <f>IF(E1141=1,VLOOKUP(Työfile_2024!D1141,'2015'!$F$12:$AB$1887,20,FALSE),"-")</f>
        <v>0</v>
      </c>
      <c r="AJ1141" s="127">
        <f>IF(E1141=1,VLOOKUP(Työfile_2024!D1141,'2015'!$F$12:$AB$1887,21,FALSE),"-")</f>
        <v>0</v>
      </c>
      <c r="AK1141" s="127">
        <f>IF(E1141=1,VLOOKUP(Työfile_2024!D1141,'2015'!$F$12:$AB$1887,22,FALSE),"-")</f>
        <v>0</v>
      </c>
      <c r="AL1141" s="127">
        <f>IF(E1141=1,VLOOKUP(Työfile_2024!D1141,'2015'!$F$12:$AB$1887,23,FALSE),"-")</f>
        <v>0</v>
      </c>
      <c r="AM1141" s="56">
        <f>VLOOKUP(Työfile_2024!D1141,Tmatkat_20km_tarkasteltava_verk!$C$2:$D$1804,2,FALSE)</f>
        <v>28</v>
      </c>
      <c r="AN1141" s="148">
        <f t="shared" si="280"/>
        <v>0.5218929088063694</v>
      </c>
      <c r="AO1141" s="178">
        <f>IF(E1141=1,VLOOKUP(Työfile_2024!D1141,'2015'!$F$12:$AC$1887,24,FALSE),"-")</f>
        <v>23</v>
      </c>
      <c r="AP1141" s="52">
        <f>VLOOKUP(D1141,Tarkasteltava_verkko_2024_harva!$E$2:$I$1804,5,FALSE)</f>
        <v>0</v>
      </c>
      <c r="AQ1141" s="52">
        <f>VLOOKUP(D1141,Tarkasteltava_verkko_2024_harva!$E$2:$I$1804,4,FALSE)</f>
        <v>0</v>
      </c>
      <c r="AR1141" s="148">
        <v>0</v>
      </c>
      <c r="AS1141" s="170" t="str">
        <f>IFERROR(VLOOKUP(C1141,'2015'!$C$12:$AG$1887,30,FALSE),"-")</f>
        <v/>
      </c>
      <c r="AT1141" s="148">
        <v>0</v>
      </c>
      <c r="AU1141" s="170">
        <f>IFERROR(VLOOKUP(C1141,'2015'!$C$12:$AG$1887,31,FALSE),"-")</f>
        <v>0</v>
      </c>
      <c r="AV1141" s="106"/>
      <c r="AW1141" s="63">
        <f>IFERROR(VLOOKUP(C1141,Merkittävyysluokitus!$A$2:$J$1705,10,FALSE),"-")</f>
        <v>4</v>
      </c>
      <c r="AX1141" s="175">
        <f>IFERROR(VLOOKUP(C1141,Merkittävyysluokitus!$A$2:$J$1705,6,FALSE),"-")</f>
        <v>1.7554304433942822</v>
      </c>
      <c r="AY1141" s="175">
        <f>IFERROR(VLOOKUP(C1141,Merkittävyysluokitus!$A$2:$J$1705,7,FALSE),"-")</f>
        <v>0.35761922720656336</v>
      </c>
      <c r="AZ1141" s="175">
        <f>IFERROR(VLOOKUP(C1141,Merkittävyysluokitus!$A$2:$J$1705,8,FALSE),"-")</f>
        <v>0.73114454952105246</v>
      </c>
      <c r="BA1141" s="175">
        <f>IFERROR(VLOOKUP(C1141,Merkittävyysluokitus!$A$2:$J$1705,9,FALSE),"-")</f>
        <v>0.66666666666666663</v>
      </c>
      <c r="BB1141" s="203"/>
      <c r="BC1141" s="203" t="str">
        <f t="shared" si="281"/>
        <v/>
      </c>
      <c r="BD1141" s="39" t="str">
        <f t="shared" si="289"/>
        <v>musta</v>
      </c>
      <c r="BE1141" s="68" t="str">
        <f t="shared" si="276"/>
        <v>musta</v>
      </c>
      <c r="BF1141" s="68" t="str">
        <f t="shared" si="277"/>
        <v>musta</v>
      </c>
      <c r="BG1141" s="68" t="str">
        <f t="shared" si="278"/>
        <v>musta</v>
      </c>
      <c r="BH1141" s="208" t="str">
        <f t="shared" si="279"/>
        <v>musta</v>
      </c>
      <c r="BI1141" s="39"/>
      <c r="BJ1141" s="39" t="str">
        <f>IF(F1141="ei löydy","uusi tie",IF(E1141=0,"tieosoite muuttunut",IF(E1141=1,VLOOKUP(D1141,'2015'!$F$12:$AL$1887,31,FALSE),"-")))</f>
        <v>musta</v>
      </c>
      <c r="BK1141" s="67" t="str">
        <f>IF(E1141=1,VLOOKUP(D1141,'2015'!$F$12:$AL$1887,32,FALSE),"-")</f>
        <v>musta</v>
      </c>
      <c r="BL1141" s="39" t="str">
        <f>IF(F1141="ei löydy","uusi tie",IF(E1141=0,"tieosoite muuttunut",IF(E1141=1,VLOOKUP(D1141,'2015'!$F$12:$AL$1887,33,FALSE),"-")))</f>
        <v>musta</v>
      </c>
      <c r="BM1141" s="39"/>
      <c r="BN1141" s="217" t="str">
        <f>VLOOKUP(D1141,'2015'!$F$12:$AL$1887,33,FALSE)</f>
        <v>musta</v>
      </c>
      <c r="BO1141" s="39"/>
      <c r="BP1141" s="115" t="s">
        <v>10</v>
      </c>
      <c r="BQ1141" s="30"/>
      <c r="BS1141" s="5"/>
      <c r="BU1141" s="37"/>
      <c r="BV1141" s="30" t="s">
        <v>10</v>
      </c>
      <c r="BX1141" t="str">
        <f>IF(E1141=1,VLOOKUP(D1141,'2015'!$F$12:$AX$1887,43,FALSE),"-")</f>
        <v>musta</v>
      </c>
      <c r="BY1141" t="str">
        <f>IF(E1141=1,VLOOKUP(D1141,'2015'!$F$12:$AX$1887,44,FALSE),"-")</f>
        <v>musta</v>
      </c>
      <c r="BZ1141" t="str">
        <f>IF(E1141=1,VLOOKUP(D1141,'2015'!$F$12:$AX$1887,45,FALSE),"-")</f>
        <v>musta</v>
      </c>
      <c r="CA1141" s="31">
        <f t="shared" si="284"/>
        <v>0</v>
      </c>
      <c r="CB1141" s="31">
        <f t="shared" si="285"/>
        <v>0</v>
      </c>
      <c r="CC1141" s="31">
        <f t="shared" si="286"/>
        <v>0</v>
      </c>
      <c r="CD1141" s="31">
        <f t="shared" si="287"/>
        <v>0</v>
      </c>
      <c r="CE1141" s="31">
        <f t="shared" si="288"/>
        <v>0</v>
      </c>
      <c r="CO1141" s="32" t="s">
        <v>34</v>
      </c>
      <c r="CP1141" s="2" t="s">
        <v>35</v>
      </c>
    </row>
    <row r="1142" spans="1:94" ht="15.75" thickBot="1" x14ac:dyDescent="0.3">
      <c r="A1142" s="50"/>
      <c r="B1142" s="50"/>
      <c r="C1142" s="50" t="str">
        <f t="shared" si="282"/>
        <v>11294_1_5020</v>
      </c>
      <c r="D1142" s="51" t="str">
        <f t="shared" si="283"/>
        <v>11294_1</v>
      </c>
      <c r="E1142" s="224">
        <f>IFERROR(VLOOKUP(C1142,'2015'!$C$12:$D$1887,2,FALSE),0)</f>
        <v>1</v>
      </c>
      <c r="F1142" s="51">
        <f>IFERROR(K1142-IFERROR(VLOOKUP(D1142,'2015'!$F$12:$I$1887,4,FALSE),"ei löydy"),"ei löydy")</f>
        <v>0</v>
      </c>
      <c r="G1142" s="224">
        <f>IFERROR(VLOOKUP(Työfile_2024!C1142,Liikennemalli!$D$6:$G$1921,4,FALSE),0)</f>
        <v>1</v>
      </c>
      <c r="H1142" s="225">
        <f>K1142-IFERROR(VLOOKUP(Työfile_2024!D1142,Liikennemalli!$C$6:$H$1921,6,FALSE),"ei löydy")</f>
        <v>0</v>
      </c>
      <c r="I1142" s="80">
        <v>11294</v>
      </c>
      <c r="J1142" s="52">
        <v>1</v>
      </c>
      <c r="K1142" s="52">
        <v>5020</v>
      </c>
      <c r="L1142" s="53"/>
      <c r="M1142" s="54"/>
      <c r="N1142" s="54"/>
      <c r="O1142" s="54"/>
      <c r="P1142" s="54"/>
      <c r="Q1142" s="55"/>
      <c r="R1142" s="55"/>
      <c r="S1142" s="55"/>
      <c r="T1142" s="55"/>
      <c r="U1142" s="52"/>
      <c r="V1142" s="56">
        <v>356.39043824701196</v>
      </c>
      <c r="W1142" s="56">
        <v>25.687051792828687</v>
      </c>
      <c r="X1142" s="56">
        <v>389.48625498007971</v>
      </c>
      <c r="Y1142" s="56">
        <f>VLOOKUP(D1142,Liikennemalli24!$D$2:$F$1804,2,FALSE)</f>
        <v>71</v>
      </c>
      <c r="Z1142" s="57">
        <f>VLOOKUP(D1142,Liikennemalli24!$D$2:$F$1804,3,FALSE)</f>
        <v>0.20699999999999999</v>
      </c>
      <c r="AA1142" s="178">
        <f>IF(G1142=1,VLOOKUP(C1142,Liikennemalli!$D$6:$H$1921,2,FALSE),"-")</f>
        <v>194.56549460417099</v>
      </c>
      <c r="AB1142" s="197">
        <f>IF(G1142=1,VLOOKUP(C1142,Liikennemalli!$D$6:$H$1921,3,FALSE),"-")</f>
        <v>0.53755412174936901</v>
      </c>
      <c r="AC1142" s="134">
        <f>IF(E1142=1,VLOOKUP(Työfile_2024!D1142,'2015'!$F$12:$X$1887,18,FALSE),"-")</f>
        <v>535</v>
      </c>
      <c r="AD1142" s="127">
        <f>IF(E1142=1,VLOOKUP(Työfile_2024!D1142,'2015'!$F$12:$X$1887,19,FALSE),"-")</f>
        <v>0.7</v>
      </c>
      <c r="AI1142" s="127">
        <f>IF(E1142=1,VLOOKUP(Työfile_2024!D1142,'2015'!$F$12:$AB$1887,20,FALSE),"-")</f>
        <v>0</v>
      </c>
      <c r="AJ1142" s="127">
        <f>IF(E1142=1,VLOOKUP(Työfile_2024!D1142,'2015'!$F$12:$AB$1887,21,FALSE),"-")</f>
        <v>0</v>
      </c>
      <c r="AK1142" s="127">
        <f>IF(E1142=1,VLOOKUP(Työfile_2024!D1142,'2015'!$F$12:$AB$1887,22,FALSE),"-")</f>
        <v>0</v>
      </c>
      <c r="AL1142" s="127">
        <f>IF(E1142=1,VLOOKUP(Työfile_2024!D1142,'2015'!$F$12:$AB$1887,23,FALSE),"-")</f>
        <v>0</v>
      </c>
      <c r="AM1142" s="56">
        <f>VLOOKUP(Työfile_2024!D1142,Tmatkat_20km_tarkasteltava_verk!$C$2:$D$1804,2,FALSE)</f>
        <v>159</v>
      </c>
      <c r="AN1142" s="148">
        <f t="shared" si="280"/>
        <v>0.44613991548728954</v>
      </c>
      <c r="AO1142" s="178">
        <f>IF(E1142=1,VLOOKUP(Työfile_2024!D1142,'2015'!$F$12:$AC$1887,24,FALSE),"-")</f>
        <v>75</v>
      </c>
      <c r="AP1142" s="52">
        <f>VLOOKUP(D1142,Tarkasteltava_verkko_2024_harva!$E$2:$I$1804,5,FALSE)</f>
        <v>0</v>
      </c>
      <c r="AQ1142" s="52">
        <f>VLOOKUP(D1142,Tarkasteltava_verkko_2024_harva!$E$2:$I$1804,4,FALSE)</f>
        <v>0</v>
      </c>
      <c r="AR1142" s="148">
        <v>0</v>
      </c>
      <c r="AS1142" s="170" t="str">
        <f>IFERROR(VLOOKUP(C1142,'2015'!$C$12:$AG$1887,30,FALSE),"-")</f>
        <v/>
      </c>
      <c r="AT1142" s="148">
        <v>0.40976095617529879</v>
      </c>
      <c r="AU1142" s="170">
        <f>IFERROR(VLOOKUP(C1142,'2015'!$C$12:$AG$1887,31,FALSE),"-")</f>
        <v>0</v>
      </c>
      <c r="AV1142" s="106"/>
      <c r="AW1142" s="63">
        <f>IFERROR(VLOOKUP(C1142,Merkittävyysluokitus!$A$2:$J$1705,10,FALSE),"-")</f>
        <v>3</v>
      </c>
      <c r="AX1142" s="175">
        <f>IFERROR(VLOOKUP(C1142,Merkittävyysluokitus!$A$2:$J$1705,6,FALSE),"-")</f>
        <v>6.3618186432352779</v>
      </c>
      <c r="AY1142" s="175">
        <f>IFERROR(VLOOKUP(C1142,Merkittävyysluokitus!$A$2:$J$1705,7,FALSE),"-")</f>
        <v>1.8108379814077022</v>
      </c>
      <c r="AZ1142" s="175">
        <f>IFERROR(VLOOKUP(C1142,Merkittävyysluokitus!$A$2:$J$1705,8,FALSE),"-")</f>
        <v>3.3843139951609089</v>
      </c>
      <c r="BA1142" s="175">
        <f>IFERROR(VLOOKUP(C1142,Merkittävyysluokitus!$A$2:$J$1705,9,FALSE),"-")</f>
        <v>1.1666666666666665</v>
      </c>
      <c r="BB1142" s="203"/>
      <c r="BC1142" s="203" t="str">
        <f t="shared" si="281"/>
        <v/>
      </c>
      <c r="BD1142" s="39" t="str">
        <f t="shared" si="289"/>
        <v>musta</v>
      </c>
      <c r="BE1142" s="68" t="str">
        <f t="shared" si="276"/>
        <v>musta</v>
      </c>
      <c r="BF1142" s="68" t="str">
        <f t="shared" si="277"/>
        <v>musta</v>
      </c>
      <c r="BG1142" s="68" t="str">
        <f t="shared" si="278"/>
        <v>musta</v>
      </c>
      <c r="BH1142" s="208" t="str">
        <f t="shared" si="279"/>
        <v>musta</v>
      </c>
      <c r="BI1142" s="39"/>
      <c r="BJ1142" s="39" t="str">
        <f>IF(F1142="ei löydy","uusi tie",IF(E1142=0,"tieosoite muuttunut",IF(E1142=1,VLOOKUP(D1142,'2015'!$F$12:$AL$1887,31,FALSE),"-")))</f>
        <v>musta</v>
      </c>
      <c r="BK1142" s="67" t="str">
        <f>IF(E1142=1,VLOOKUP(D1142,'2015'!$F$12:$AL$1887,32,FALSE),"-")</f>
        <v>musta</v>
      </c>
      <c r="BL1142" s="39" t="str">
        <f>IF(F1142="ei löydy","uusi tie",IF(E1142=0,"tieosoite muuttunut",IF(E1142=1,VLOOKUP(D1142,'2015'!$F$12:$AL$1887,33,FALSE),"-")))</f>
        <v>musta</v>
      </c>
      <c r="BM1142" s="39"/>
      <c r="BN1142" s="217" t="str">
        <f>VLOOKUP(D1142,'2015'!$F$12:$AL$1887,33,FALSE)</f>
        <v>musta</v>
      </c>
      <c r="BO1142" s="39"/>
      <c r="BP1142" s="115" t="s">
        <v>10</v>
      </c>
      <c r="BQ1142" s="30"/>
      <c r="BS1142" s="5"/>
      <c r="BU1142" s="37"/>
      <c r="BV1142" s="30" t="s">
        <v>10</v>
      </c>
      <c r="BX1142" t="str">
        <f>IF(E1142=1,VLOOKUP(D1142,'2015'!$F$12:$AX$1887,43,FALSE),"-")</f>
        <v>musta</v>
      </c>
      <c r="BY1142" t="str">
        <f>IF(E1142=1,VLOOKUP(D1142,'2015'!$F$12:$AX$1887,44,FALSE),"-")</f>
        <v>musta</v>
      </c>
      <c r="BZ1142" t="str">
        <f>IF(E1142=1,VLOOKUP(D1142,'2015'!$F$12:$AX$1887,45,FALSE),"-")</f>
        <v>musta</v>
      </c>
      <c r="CA1142" s="31">
        <f t="shared" si="284"/>
        <v>11</v>
      </c>
      <c r="CB1142" s="31">
        <f t="shared" si="285"/>
        <v>10</v>
      </c>
      <c r="CC1142" s="31">
        <f t="shared" si="286"/>
        <v>0</v>
      </c>
      <c r="CD1142" s="31">
        <f t="shared" si="287"/>
        <v>1</v>
      </c>
      <c r="CE1142" s="31">
        <f t="shared" si="288"/>
        <v>0</v>
      </c>
      <c r="CO1142" s="32" t="s">
        <v>34</v>
      </c>
      <c r="CP1142" s="2" t="s">
        <v>35</v>
      </c>
    </row>
    <row r="1143" spans="1:94" ht="15.75" thickBot="1" x14ac:dyDescent="0.3">
      <c r="A1143" s="50"/>
      <c r="B1143" s="50"/>
      <c r="C1143" s="50" t="str">
        <f t="shared" si="282"/>
        <v>11295_1_2018</v>
      </c>
      <c r="D1143" s="51" t="str">
        <f t="shared" si="283"/>
        <v>11295_1</v>
      </c>
      <c r="E1143" s="224">
        <f>IFERROR(VLOOKUP(C1143,'2015'!$C$12:$D$1887,2,FALSE),0)</f>
        <v>1</v>
      </c>
      <c r="F1143" s="51">
        <f>IFERROR(K1143-IFERROR(VLOOKUP(D1143,'2015'!$F$12:$I$1887,4,FALSE),"ei löydy"),"ei löydy")</f>
        <v>0</v>
      </c>
      <c r="G1143" s="224">
        <f>IFERROR(VLOOKUP(Työfile_2024!C1143,Liikennemalli!$D$6:$G$1921,4,FALSE),0)</f>
        <v>1</v>
      </c>
      <c r="H1143" s="225">
        <f>K1143-IFERROR(VLOOKUP(Työfile_2024!D1143,Liikennemalli!$C$6:$H$1921,6,FALSE),"ei löydy")</f>
        <v>0</v>
      </c>
      <c r="I1143" s="80">
        <v>11295</v>
      </c>
      <c r="J1143" s="52">
        <v>1</v>
      </c>
      <c r="K1143" s="52">
        <v>2018</v>
      </c>
      <c r="L1143" s="53"/>
      <c r="M1143" s="54"/>
      <c r="N1143" s="54"/>
      <c r="O1143" s="54"/>
      <c r="P1143" s="54"/>
      <c r="Q1143" s="55"/>
      <c r="R1143" s="55"/>
      <c r="S1143" s="55"/>
      <c r="T1143" s="55"/>
      <c r="U1143" s="52"/>
      <c r="V1143" s="56">
        <v>286</v>
      </c>
      <c r="W1143" s="56">
        <v>22</v>
      </c>
      <c r="X1143" s="56">
        <v>314</v>
      </c>
      <c r="Y1143" s="56">
        <f>VLOOKUP(D1143,Liikennemalli24!$D$2:$F$1804,2,FALSE)</f>
        <v>59</v>
      </c>
      <c r="Z1143" s="57">
        <f>VLOOKUP(D1143,Liikennemalli24!$D$2:$F$1804,3,FALSE)</f>
        <v>0.247</v>
      </c>
      <c r="AA1143" s="178">
        <f>IF(G1143=1,VLOOKUP(C1143,Liikennemalli!$D$6:$H$1921,2,FALSE),"-")</f>
        <v>128</v>
      </c>
      <c r="AB1143" s="197">
        <f>IF(G1143=1,VLOOKUP(C1143,Liikennemalli!$D$6:$H$1921,3,FALSE),"-")</f>
        <v>0.63681592039800905</v>
      </c>
      <c r="AC1143" s="134">
        <f>IF(E1143=1,VLOOKUP(Työfile_2024!D1143,'2015'!$F$12:$X$1887,18,FALSE),"-")</f>
        <v>482</v>
      </c>
      <c r="AD1143" s="127">
        <f>IF(E1143=1,VLOOKUP(Työfile_2024!D1143,'2015'!$F$12:$X$1887,19,FALSE),"-")</f>
        <v>0.69</v>
      </c>
      <c r="AI1143" s="127">
        <f>IF(E1143=1,VLOOKUP(Työfile_2024!D1143,'2015'!$F$12:$AB$1887,20,FALSE),"-")</f>
        <v>0</v>
      </c>
      <c r="AJ1143" s="127">
        <f>IF(E1143=1,VLOOKUP(Työfile_2024!D1143,'2015'!$F$12:$AB$1887,21,FALSE),"-")</f>
        <v>0</v>
      </c>
      <c r="AK1143" s="127">
        <f>IF(E1143=1,VLOOKUP(Työfile_2024!D1143,'2015'!$F$12:$AB$1887,22,FALSE),"-")</f>
        <v>0</v>
      </c>
      <c r="AL1143" s="127">
        <f>IF(E1143=1,VLOOKUP(Työfile_2024!D1143,'2015'!$F$12:$AB$1887,23,FALSE),"-")</f>
        <v>0</v>
      </c>
      <c r="AM1143" s="56">
        <f>VLOOKUP(Työfile_2024!D1143,Tmatkat_20km_tarkasteltava_verk!$C$2:$D$1804,2,FALSE)</f>
        <v>53</v>
      </c>
      <c r="AN1143" s="148">
        <f t="shared" si="280"/>
        <v>0.18531468531468531</v>
      </c>
      <c r="AO1143" s="178">
        <f>IF(E1143=1,VLOOKUP(Työfile_2024!D1143,'2015'!$F$12:$AC$1887,24,FALSE),"-")</f>
        <v>18</v>
      </c>
      <c r="AP1143" s="52">
        <f>VLOOKUP(D1143,Tarkasteltava_verkko_2024_harva!$E$2:$I$1804,5,FALSE)</f>
        <v>0</v>
      </c>
      <c r="AQ1143" s="52">
        <f>VLOOKUP(D1143,Tarkasteltava_verkko_2024_harva!$E$2:$I$1804,4,FALSE)</f>
        <v>0</v>
      </c>
      <c r="AR1143" s="148">
        <v>0</v>
      </c>
      <c r="AS1143" s="170" t="str">
        <f>IFERROR(VLOOKUP(C1143,'2015'!$C$12:$AG$1887,30,FALSE),"-")</f>
        <v/>
      </c>
      <c r="AT1143" s="148">
        <v>0.20366699702675917</v>
      </c>
      <c r="AU1143" s="170">
        <f>IFERROR(VLOOKUP(C1143,'2015'!$C$12:$AG$1887,31,FALSE),"-")</f>
        <v>0</v>
      </c>
      <c r="AV1143" s="106"/>
      <c r="AW1143" s="63">
        <f>IFERROR(VLOOKUP(C1143,Merkittävyysluokitus!$A$2:$J$1705,10,FALSE),"-")</f>
        <v>3</v>
      </c>
      <c r="AX1143" s="175">
        <f>IFERROR(VLOOKUP(C1143,Merkittävyysluokitus!$A$2:$J$1705,6,FALSE),"-")</f>
        <v>4.0523835616438344</v>
      </c>
      <c r="AY1143" s="175">
        <f>IFERROR(VLOOKUP(C1143,Merkittävyysluokitus!$A$2:$J$1705,7,FALSE),"-")</f>
        <v>1.0279999999999998</v>
      </c>
      <c r="AZ1143" s="175">
        <f>IFERROR(VLOOKUP(C1143,Merkittävyysluokitus!$A$2:$J$1705,8,FALSE),"-")</f>
        <v>2.1910502283105018</v>
      </c>
      <c r="BA1143" s="175">
        <f>IFERROR(VLOOKUP(C1143,Merkittävyysluokitus!$A$2:$J$1705,9,FALSE),"-")</f>
        <v>0.83333333333333326</v>
      </c>
      <c r="BB1143" s="203"/>
      <c r="BC1143" s="203" t="str">
        <f t="shared" si="281"/>
        <v/>
      </c>
      <c r="BD1143" s="39" t="str">
        <f t="shared" si="289"/>
        <v>musta</v>
      </c>
      <c r="BE1143" s="68" t="str">
        <f t="shared" si="276"/>
        <v>musta</v>
      </c>
      <c r="BF1143" s="68" t="str">
        <f t="shared" si="277"/>
        <v>musta</v>
      </c>
      <c r="BG1143" s="68" t="str">
        <f t="shared" si="278"/>
        <v>musta</v>
      </c>
      <c r="BH1143" s="208" t="str">
        <f t="shared" si="279"/>
        <v>musta</v>
      </c>
      <c r="BI1143" s="39"/>
      <c r="BJ1143" s="39" t="str">
        <f>IF(F1143="ei löydy","uusi tie",IF(E1143=0,"tieosoite muuttunut",IF(E1143=1,VLOOKUP(D1143,'2015'!$F$12:$AL$1887,31,FALSE),"-")))</f>
        <v>musta</v>
      </c>
      <c r="BK1143" s="67" t="str">
        <f>IF(E1143=1,VLOOKUP(D1143,'2015'!$F$12:$AL$1887,32,FALSE),"-")</f>
        <v>musta</v>
      </c>
      <c r="BL1143" s="39" t="str">
        <f>IF(F1143="ei löydy","uusi tie",IF(E1143=0,"tieosoite muuttunut",IF(E1143=1,VLOOKUP(D1143,'2015'!$F$12:$AL$1887,33,FALSE),"-")))</f>
        <v>musta</v>
      </c>
      <c r="BM1143" s="39"/>
      <c r="BN1143" s="217" t="str">
        <f>VLOOKUP(D1143,'2015'!$F$12:$AL$1887,33,FALSE)</f>
        <v>musta</v>
      </c>
      <c r="BO1143" s="39"/>
      <c r="BP1143" s="115" t="s">
        <v>10</v>
      </c>
      <c r="BQ1143" s="30"/>
      <c r="BS1143" s="5"/>
      <c r="BU1143" s="37"/>
      <c r="BV1143" s="30" t="s">
        <v>10</v>
      </c>
      <c r="BX1143" t="str">
        <f>IF(E1143=1,VLOOKUP(D1143,'2015'!$F$12:$AX$1887,43,FALSE),"-")</f>
        <v>musta</v>
      </c>
      <c r="BY1143" t="str">
        <f>IF(E1143=1,VLOOKUP(D1143,'2015'!$F$12:$AX$1887,44,FALSE),"-")</f>
        <v>musta</v>
      </c>
      <c r="BZ1143" t="str">
        <f>IF(E1143=1,VLOOKUP(D1143,'2015'!$F$12:$AX$1887,45,FALSE),"-")</f>
        <v>musta</v>
      </c>
      <c r="CA1143" s="31">
        <f t="shared" si="284"/>
        <v>10</v>
      </c>
      <c r="CB1143" s="31">
        <f t="shared" si="285"/>
        <v>10</v>
      </c>
      <c r="CC1143" s="31">
        <f t="shared" si="286"/>
        <v>0</v>
      </c>
      <c r="CD1143" s="31">
        <f t="shared" si="287"/>
        <v>0</v>
      </c>
      <c r="CE1143" s="31">
        <f t="shared" si="288"/>
        <v>0</v>
      </c>
      <c r="CO1143" s="2" t="s">
        <v>35</v>
      </c>
      <c r="CP1143" s="2" t="s">
        <v>35</v>
      </c>
    </row>
    <row r="1144" spans="1:94" ht="15.75" thickBot="1" x14ac:dyDescent="0.3">
      <c r="A1144" s="50"/>
      <c r="B1144" s="50"/>
      <c r="C1144" s="50" t="str">
        <f t="shared" si="282"/>
        <v>11295_2_7175</v>
      </c>
      <c r="D1144" s="51" t="str">
        <f t="shared" si="283"/>
        <v>11295_2</v>
      </c>
      <c r="E1144" s="224">
        <f>IFERROR(VLOOKUP(C1144,'2015'!$C$12:$D$1887,2,FALSE),0)</f>
        <v>1</v>
      </c>
      <c r="F1144" s="51">
        <f>IFERROR(K1144-IFERROR(VLOOKUP(D1144,'2015'!$F$12:$I$1887,4,FALSE),"ei löydy"),"ei löydy")</f>
        <v>0</v>
      </c>
      <c r="G1144" s="224">
        <f>IFERROR(VLOOKUP(Työfile_2024!C1144,Liikennemalli!$D$6:$G$1921,4,FALSE),0)</f>
        <v>1</v>
      </c>
      <c r="H1144" s="225">
        <f>K1144-IFERROR(VLOOKUP(Työfile_2024!D1144,Liikennemalli!$C$6:$H$1921,6,FALSE),"ei löydy")</f>
        <v>0</v>
      </c>
      <c r="I1144" s="80">
        <v>11295</v>
      </c>
      <c r="J1144" s="52">
        <v>2</v>
      </c>
      <c r="K1144" s="52">
        <v>7175</v>
      </c>
      <c r="L1144" s="53"/>
      <c r="M1144" s="54"/>
      <c r="N1144" s="54"/>
      <c r="O1144" s="54"/>
      <c r="P1144" s="54"/>
      <c r="Q1144" s="55"/>
      <c r="R1144" s="55"/>
      <c r="S1144" s="55"/>
      <c r="T1144" s="55"/>
      <c r="U1144" s="52"/>
      <c r="V1144" s="56">
        <v>130</v>
      </c>
      <c r="W1144" s="56">
        <v>6</v>
      </c>
      <c r="X1144" s="56">
        <v>115</v>
      </c>
      <c r="Y1144" s="56">
        <f>VLOOKUP(D1144,Liikennemalli24!$D$2:$F$1804,2,FALSE)</f>
        <v>25</v>
      </c>
      <c r="Z1144" s="57">
        <f>VLOOKUP(D1144,Liikennemalli24!$D$2:$F$1804,3,FALSE)</f>
        <v>0.18099999999999999</v>
      </c>
      <c r="AA1144" s="178">
        <f>IF(G1144=1,VLOOKUP(C1144,Liikennemalli!$D$6:$H$1921,2,FALSE),"-")</f>
        <v>123</v>
      </c>
      <c r="AB1144" s="197">
        <f>IF(G1144=1,VLOOKUP(C1144,Liikennemalli!$D$6:$H$1921,3,FALSE),"-")</f>
        <v>0.55909090909090897</v>
      </c>
      <c r="AC1144" s="134">
        <f>IF(E1144=1,VLOOKUP(Työfile_2024!D1144,'2015'!$F$12:$X$1887,18,FALSE),"-")</f>
        <v>197</v>
      </c>
      <c r="AD1144" s="127">
        <f>IF(E1144=1,VLOOKUP(Työfile_2024!D1144,'2015'!$F$12:$X$1887,19,FALSE),"-")</f>
        <v>0.72</v>
      </c>
      <c r="AI1144" s="127">
        <f>IF(E1144=1,VLOOKUP(Työfile_2024!D1144,'2015'!$F$12:$AB$1887,20,FALSE),"-")</f>
        <v>0</v>
      </c>
      <c r="AJ1144" s="127">
        <f>IF(E1144=1,VLOOKUP(Työfile_2024!D1144,'2015'!$F$12:$AB$1887,21,FALSE),"-")</f>
        <v>0</v>
      </c>
      <c r="AK1144" s="127">
        <f>IF(E1144=1,VLOOKUP(Työfile_2024!D1144,'2015'!$F$12:$AB$1887,22,FALSE),"-")</f>
        <v>0</v>
      </c>
      <c r="AL1144" s="127">
        <f>IF(E1144=1,VLOOKUP(Työfile_2024!D1144,'2015'!$F$12:$AB$1887,23,FALSE),"-")</f>
        <v>0</v>
      </c>
      <c r="AM1144" s="56">
        <f>VLOOKUP(Työfile_2024!D1144,Tmatkat_20km_tarkasteltava_verk!$C$2:$D$1804,2,FALSE)</f>
        <v>52</v>
      </c>
      <c r="AN1144" s="148">
        <f t="shared" si="280"/>
        <v>0.4</v>
      </c>
      <c r="AO1144" s="178">
        <f>IF(E1144=1,VLOOKUP(Työfile_2024!D1144,'2015'!$F$12:$AC$1887,24,FALSE),"-")</f>
        <v>16</v>
      </c>
      <c r="AP1144" s="52">
        <f>VLOOKUP(D1144,Tarkasteltava_verkko_2024_harva!$E$2:$I$1804,5,FALSE)</f>
        <v>0</v>
      </c>
      <c r="AQ1144" s="52">
        <f>VLOOKUP(D1144,Tarkasteltava_verkko_2024_harva!$E$2:$I$1804,4,FALSE)</f>
        <v>0</v>
      </c>
      <c r="AR1144" s="148">
        <v>0</v>
      </c>
      <c r="AS1144" s="170" t="str">
        <f>IFERROR(VLOOKUP(C1144,'2015'!$C$12:$AG$1887,30,FALSE),"-")</f>
        <v/>
      </c>
      <c r="AT1144" s="148">
        <v>0</v>
      </c>
      <c r="AU1144" s="170">
        <f>IFERROR(VLOOKUP(C1144,'2015'!$C$12:$AG$1887,31,FALSE),"-")</f>
        <v>0</v>
      </c>
      <c r="AV1144" s="106"/>
      <c r="AW1144" s="63">
        <f>IFERROR(VLOOKUP(C1144,Merkittävyysluokitus!$A$2:$J$1705,10,FALSE),"-")</f>
        <v>4</v>
      </c>
      <c r="AX1144" s="175">
        <f>IFERROR(VLOOKUP(C1144,Merkittävyysluokitus!$A$2:$J$1705,6,FALSE),"-")</f>
        <v>2.6236986301369862</v>
      </c>
      <c r="AY1144" s="175">
        <f>IFERROR(VLOOKUP(C1144,Merkittävyysluokitus!$A$2:$J$1705,7,FALSE),"-")</f>
        <v>0.55999999999999994</v>
      </c>
      <c r="AZ1144" s="175">
        <f>IFERROR(VLOOKUP(C1144,Merkittävyysluokitus!$A$2:$J$1705,8,FALSE),"-")</f>
        <v>1.0636986301369862</v>
      </c>
      <c r="BA1144" s="175">
        <f>IFERROR(VLOOKUP(C1144,Merkittävyysluokitus!$A$2:$J$1705,9,FALSE),"-")</f>
        <v>1</v>
      </c>
      <c r="BB1144" s="203"/>
      <c r="BC1144" s="203" t="str">
        <f t="shared" si="281"/>
        <v/>
      </c>
      <c r="BD1144" s="39" t="str">
        <f t="shared" si="289"/>
        <v>musta</v>
      </c>
      <c r="BE1144" s="68" t="str">
        <f t="shared" si="276"/>
        <v>musta</v>
      </c>
      <c r="BF1144" s="68" t="str">
        <f t="shared" si="277"/>
        <v>musta</v>
      </c>
      <c r="BG1144" s="68" t="str">
        <f t="shared" si="278"/>
        <v>musta</v>
      </c>
      <c r="BH1144" s="208" t="str">
        <f t="shared" si="279"/>
        <v>musta</v>
      </c>
      <c r="BI1144" s="39"/>
      <c r="BJ1144" s="39" t="str">
        <f>IF(F1144="ei löydy","uusi tie",IF(E1144=0,"tieosoite muuttunut",IF(E1144=1,VLOOKUP(D1144,'2015'!$F$12:$AL$1887,31,FALSE),"-")))</f>
        <v>musta</v>
      </c>
      <c r="BK1144" s="67" t="str">
        <f>IF(E1144=1,VLOOKUP(D1144,'2015'!$F$12:$AL$1887,32,FALSE),"-")</f>
        <v>musta</v>
      </c>
      <c r="BL1144" s="39" t="str">
        <f>IF(F1144="ei löydy","uusi tie",IF(E1144=0,"tieosoite muuttunut",IF(E1144=1,VLOOKUP(D1144,'2015'!$F$12:$AL$1887,33,FALSE),"-")))</f>
        <v>musta</v>
      </c>
      <c r="BM1144" s="39"/>
      <c r="BN1144" s="217" t="str">
        <f>VLOOKUP(D1144,'2015'!$F$12:$AL$1887,33,FALSE)</f>
        <v>musta</v>
      </c>
      <c r="BO1144" s="39"/>
      <c r="BP1144" s="115" t="s">
        <v>10</v>
      </c>
      <c r="BQ1144" s="30"/>
      <c r="BS1144" s="5"/>
      <c r="BU1144" s="37"/>
      <c r="BV1144" s="30" t="s">
        <v>10</v>
      </c>
      <c r="BX1144" t="str">
        <f>IF(E1144=1,VLOOKUP(D1144,'2015'!$F$12:$AX$1887,43,FALSE),"-")</f>
        <v>musta</v>
      </c>
      <c r="BY1144" t="str">
        <f>IF(E1144=1,VLOOKUP(D1144,'2015'!$F$12:$AX$1887,44,FALSE),"-")</f>
        <v>musta</v>
      </c>
      <c r="BZ1144" t="str">
        <f>IF(E1144=1,VLOOKUP(D1144,'2015'!$F$12:$AX$1887,45,FALSE),"-")</f>
        <v>musta</v>
      </c>
      <c r="CA1144" s="31">
        <f t="shared" si="284"/>
        <v>10</v>
      </c>
      <c r="CB1144" s="31">
        <f t="shared" si="285"/>
        <v>10</v>
      </c>
      <c r="CC1144" s="31">
        <f t="shared" si="286"/>
        <v>0</v>
      </c>
      <c r="CD1144" s="31">
        <f t="shared" si="287"/>
        <v>0</v>
      </c>
      <c r="CE1144" s="31">
        <f t="shared" si="288"/>
        <v>0</v>
      </c>
      <c r="CO1144" s="2" t="s">
        <v>35</v>
      </c>
      <c r="CP1144" s="2" t="s">
        <v>35</v>
      </c>
    </row>
    <row r="1145" spans="1:94" ht="15.75" thickBot="1" x14ac:dyDescent="0.3">
      <c r="A1145" s="50"/>
      <c r="B1145" s="50"/>
      <c r="C1145" s="50" t="str">
        <f t="shared" si="282"/>
        <v>11296_1_5752</v>
      </c>
      <c r="D1145" s="51" t="str">
        <f t="shared" si="283"/>
        <v>11296_1</v>
      </c>
      <c r="E1145" s="224">
        <f>IFERROR(VLOOKUP(C1145,'2015'!$C$12:$D$1887,2,FALSE),0)</f>
        <v>1</v>
      </c>
      <c r="F1145" s="51">
        <f>IFERROR(K1145-IFERROR(VLOOKUP(D1145,'2015'!$F$12:$I$1887,4,FALSE),"ei löydy"),"ei löydy")</f>
        <v>0</v>
      </c>
      <c r="G1145" s="224">
        <f>IFERROR(VLOOKUP(Työfile_2024!C1145,Liikennemalli!$D$6:$G$1921,4,FALSE),0)</f>
        <v>1</v>
      </c>
      <c r="H1145" s="225">
        <f>K1145-IFERROR(VLOOKUP(Työfile_2024!D1145,Liikennemalli!$C$6:$H$1921,6,FALSE),"ei löydy")</f>
        <v>0</v>
      </c>
      <c r="I1145" s="80">
        <v>11296</v>
      </c>
      <c r="J1145" s="52">
        <v>1</v>
      </c>
      <c r="K1145" s="52">
        <v>5752</v>
      </c>
      <c r="L1145" s="53"/>
      <c r="M1145" s="54"/>
      <c r="N1145" s="54"/>
      <c r="O1145" s="54"/>
      <c r="P1145" s="54"/>
      <c r="Q1145" s="55"/>
      <c r="R1145" s="55"/>
      <c r="S1145" s="55"/>
      <c r="T1145" s="55"/>
      <c r="U1145" s="52"/>
      <c r="V1145" s="56">
        <v>559</v>
      </c>
      <c r="W1145" s="56">
        <v>22</v>
      </c>
      <c r="X1145" s="56">
        <v>587</v>
      </c>
      <c r="Y1145" s="56">
        <f>VLOOKUP(D1145,Liikennemalli24!$D$2:$F$1804,2,FALSE)</f>
        <v>46</v>
      </c>
      <c r="Z1145" s="57">
        <f>VLOOKUP(D1145,Liikennemalli24!$D$2:$F$1804,3,FALSE)</f>
        <v>0.22600000000000001</v>
      </c>
      <c r="AA1145" s="178">
        <f>IF(G1145=1,VLOOKUP(C1145,Liikennemalli!$D$6:$H$1921,2,FALSE),"-")</f>
        <v>221.359218833483</v>
      </c>
      <c r="AB1145" s="197">
        <f>IF(G1145=1,VLOOKUP(C1145,Liikennemalli!$D$6:$H$1921,3,FALSE),"-")</f>
        <v>0.58418375605302697</v>
      </c>
      <c r="AC1145" s="134">
        <f>IF(E1145=1,VLOOKUP(Työfile_2024!D1145,'2015'!$F$12:$X$1887,18,FALSE),"-")</f>
        <v>423</v>
      </c>
      <c r="AD1145" s="127">
        <f>IF(E1145=1,VLOOKUP(Työfile_2024!D1145,'2015'!$F$12:$X$1887,19,FALSE),"-")</f>
        <v>0.71</v>
      </c>
      <c r="AI1145" s="127">
        <f>IF(E1145=1,VLOOKUP(Työfile_2024!D1145,'2015'!$F$12:$AB$1887,20,FALSE),"-")</f>
        <v>0</v>
      </c>
      <c r="AJ1145" s="127">
        <f>IF(E1145=1,VLOOKUP(Työfile_2024!D1145,'2015'!$F$12:$AB$1887,21,FALSE),"-")</f>
        <v>0</v>
      </c>
      <c r="AK1145" s="127">
        <f>IF(E1145=1,VLOOKUP(Työfile_2024!D1145,'2015'!$F$12:$AB$1887,22,FALSE),"-")</f>
        <v>0</v>
      </c>
      <c r="AL1145" s="127">
        <f>IF(E1145=1,VLOOKUP(Työfile_2024!D1145,'2015'!$F$12:$AB$1887,23,FALSE),"-")</f>
        <v>0</v>
      </c>
      <c r="AM1145" s="56">
        <f>VLOOKUP(Työfile_2024!D1145,Tmatkat_20km_tarkasteltava_verk!$C$2:$D$1804,2,FALSE)</f>
        <v>110</v>
      </c>
      <c r="AN1145" s="148">
        <f t="shared" si="280"/>
        <v>0.1967799642218247</v>
      </c>
      <c r="AO1145" s="178">
        <f>IF(E1145=1,VLOOKUP(Työfile_2024!D1145,'2015'!$F$12:$AC$1887,24,FALSE),"-")</f>
        <v>20</v>
      </c>
      <c r="AP1145" s="52">
        <f>VLOOKUP(D1145,Tarkasteltava_verkko_2024_harva!$E$2:$I$1804,5,FALSE)</f>
        <v>0</v>
      </c>
      <c r="AQ1145" s="52">
        <f>VLOOKUP(D1145,Tarkasteltava_verkko_2024_harva!$E$2:$I$1804,4,FALSE)</f>
        <v>0</v>
      </c>
      <c r="AR1145" s="148">
        <v>0</v>
      </c>
      <c r="AS1145" s="170" t="str">
        <f>IFERROR(VLOOKUP(C1145,'2015'!$C$12:$AG$1887,30,FALSE),"-")</f>
        <v/>
      </c>
      <c r="AT1145" s="148">
        <v>0.41411682892906815</v>
      </c>
      <c r="AU1145" s="170">
        <f>IFERROR(VLOOKUP(C1145,'2015'!$C$12:$AG$1887,31,FALSE),"-")</f>
        <v>0</v>
      </c>
      <c r="AV1145" s="106"/>
      <c r="AW1145" s="63">
        <f>IFERROR(VLOOKUP(C1145,Merkittävyysluokitus!$A$2:$J$1705,10,FALSE),"-")</f>
        <v>3</v>
      </c>
      <c r="AX1145" s="175">
        <f>IFERROR(VLOOKUP(C1145,Merkittävyysluokitus!$A$2:$J$1705,6,FALSE),"-")</f>
        <v>5.5428675799086751</v>
      </c>
      <c r="AY1145" s="175">
        <f>IFERROR(VLOOKUP(C1145,Merkittävyysluokitus!$A$2:$J$1705,7,FALSE),"-")</f>
        <v>2.1919999999999997</v>
      </c>
      <c r="AZ1145" s="175">
        <f>IFERROR(VLOOKUP(C1145,Merkittävyysluokitus!$A$2:$J$1705,8,FALSE),"-")</f>
        <v>2.1842009132420088</v>
      </c>
      <c r="BA1145" s="175">
        <f>IFERROR(VLOOKUP(C1145,Merkittävyysluokitus!$A$2:$J$1705,9,FALSE),"-")</f>
        <v>1.1666666666666665</v>
      </c>
      <c r="BB1145" s="203"/>
      <c r="BC1145" s="203" t="str">
        <f t="shared" si="281"/>
        <v/>
      </c>
      <c r="BD1145" s="39" t="str">
        <f t="shared" si="289"/>
        <v>musta</v>
      </c>
      <c r="BE1145" s="68" t="str">
        <f t="shared" si="276"/>
        <v>musta</v>
      </c>
      <c r="BF1145" s="68" t="str">
        <f t="shared" si="277"/>
        <v>musta</v>
      </c>
      <c r="BG1145" s="68" t="str">
        <f t="shared" si="278"/>
        <v>musta</v>
      </c>
      <c r="BH1145" s="208" t="str">
        <f t="shared" si="279"/>
        <v>musta</v>
      </c>
      <c r="BI1145" s="39"/>
      <c r="BJ1145" s="39" t="str">
        <f>IF(F1145="ei löydy","uusi tie",IF(E1145=0,"tieosoite muuttunut",IF(E1145=1,VLOOKUP(D1145,'2015'!$F$12:$AL$1887,31,FALSE),"-")))</f>
        <v>musta</v>
      </c>
      <c r="BK1145" s="67" t="str">
        <f>IF(E1145=1,VLOOKUP(D1145,'2015'!$F$12:$AL$1887,32,FALSE),"-")</f>
        <v>musta</v>
      </c>
      <c r="BL1145" s="39" t="str">
        <f>IF(F1145="ei löydy","uusi tie",IF(E1145=0,"tieosoite muuttunut",IF(E1145=1,VLOOKUP(D1145,'2015'!$F$12:$AL$1887,33,FALSE),"-")))</f>
        <v>musta</v>
      </c>
      <c r="BM1145" s="39"/>
      <c r="BN1145" s="217" t="str">
        <f>VLOOKUP(D1145,'2015'!$F$12:$AL$1887,33,FALSE)</f>
        <v>musta</v>
      </c>
      <c r="BO1145" s="39"/>
      <c r="BP1145" s="115" t="s">
        <v>10</v>
      </c>
      <c r="BQ1145" s="30"/>
      <c r="BS1145" s="5"/>
      <c r="BU1145" s="37"/>
      <c r="BV1145" s="30" t="s">
        <v>10</v>
      </c>
      <c r="BX1145" t="str">
        <f>IF(E1145=1,VLOOKUP(D1145,'2015'!$F$12:$AX$1887,43,FALSE),"-")</f>
        <v>musta</v>
      </c>
      <c r="BY1145" t="str">
        <f>IF(E1145=1,VLOOKUP(D1145,'2015'!$F$12:$AX$1887,44,FALSE),"-")</f>
        <v>musta</v>
      </c>
      <c r="BZ1145" t="str">
        <f>IF(E1145=1,VLOOKUP(D1145,'2015'!$F$12:$AX$1887,45,FALSE),"-")</f>
        <v>musta</v>
      </c>
      <c r="CA1145" s="31">
        <f t="shared" si="284"/>
        <v>11</v>
      </c>
      <c r="CB1145" s="31">
        <f t="shared" si="285"/>
        <v>10</v>
      </c>
      <c r="CC1145" s="31">
        <f t="shared" si="286"/>
        <v>0</v>
      </c>
      <c r="CD1145" s="31">
        <f t="shared" si="287"/>
        <v>1</v>
      </c>
      <c r="CE1145" s="31">
        <f t="shared" si="288"/>
        <v>0</v>
      </c>
      <c r="CO1145" s="2" t="s">
        <v>35</v>
      </c>
      <c r="CP1145" s="2" t="s">
        <v>35</v>
      </c>
    </row>
    <row r="1146" spans="1:94" ht="15.75" thickBot="1" x14ac:dyDescent="0.3">
      <c r="A1146" s="50"/>
      <c r="B1146" s="50"/>
      <c r="C1146" s="50" t="str">
        <f t="shared" si="282"/>
        <v>11296_2_3741</v>
      </c>
      <c r="D1146" s="51" t="str">
        <f t="shared" si="283"/>
        <v>11296_2</v>
      </c>
      <c r="E1146" s="224">
        <f>IFERROR(VLOOKUP(C1146,'2015'!$C$12:$D$1887,2,FALSE),0)</f>
        <v>1</v>
      </c>
      <c r="F1146" s="51">
        <f>IFERROR(K1146-IFERROR(VLOOKUP(D1146,'2015'!$F$12:$I$1887,4,FALSE),"ei löydy"),"ei löydy")</f>
        <v>0</v>
      </c>
      <c r="G1146" s="224">
        <f>IFERROR(VLOOKUP(Työfile_2024!C1146,Liikennemalli!$D$6:$G$1921,4,FALSE),0)</f>
        <v>1</v>
      </c>
      <c r="H1146" s="225">
        <f>K1146-IFERROR(VLOOKUP(Työfile_2024!D1146,Liikennemalli!$C$6:$H$1921,6,FALSE),"ei löydy")</f>
        <v>0</v>
      </c>
      <c r="I1146" s="80">
        <v>11296</v>
      </c>
      <c r="J1146" s="52">
        <v>2</v>
      </c>
      <c r="K1146" s="52">
        <v>3741</v>
      </c>
      <c r="L1146" s="53"/>
      <c r="M1146" s="54"/>
      <c r="N1146" s="54"/>
      <c r="O1146" s="54"/>
      <c r="P1146" s="54"/>
      <c r="Q1146" s="55"/>
      <c r="R1146" s="55"/>
      <c r="S1146" s="55"/>
      <c r="T1146" s="55"/>
      <c r="U1146" s="52"/>
      <c r="V1146" s="56">
        <v>317.7877572841486</v>
      </c>
      <c r="W1146" s="56">
        <v>41.917936380646886</v>
      </c>
      <c r="X1146" s="56">
        <v>355.86982090350176</v>
      </c>
      <c r="Y1146" s="56">
        <f>VLOOKUP(D1146,Liikennemalli24!$D$2:$F$1804,2,FALSE)</f>
        <v>120</v>
      </c>
      <c r="Z1146" s="57">
        <f>VLOOKUP(D1146,Liikennemalli24!$D$2:$F$1804,3,FALSE)</f>
        <v>0.42199999999999999</v>
      </c>
      <c r="AA1146" s="178">
        <f>IF(G1146=1,VLOOKUP(C1146,Liikennemalli!$D$6:$H$1921,2,FALSE),"-")</f>
        <v>323.824988993955</v>
      </c>
      <c r="AB1146" s="197">
        <f>IF(G1146=1,VLOOKUP(C1146,Liikennemalli!$D$6:$H$1921,3,FALSE),"-")</f>
        <v>0.75674706706481598</v>
      </c>
      <c r="AC1146" s="134">
        <f>IF(E1146=1,VLOOKUP(Työfile_2024!D1146,'2015'!$F$12:$X$1887,18,FALSE),"-")</f>
        <v>623</v>
      </c>
      <c r="AD1146" s="127">
        <f>IF(E1146=1,VLOOKUP(Työfile_2024!D1146,'2015'!$F$12:$X$1887,19,FALSE),"-")</f>
        <v>0.7</v>
      </c>
      <c r="AI1146" s="127">
        <f>IF(E1146=1,VLOOKUP(Työfile_2024!D1146,'2015'!$F$12:$AB$1887,20,FALSE),"-")</f>
        <v>0</v>
      </c>
      <c r="AJ1146" s="127">
        <f>IF(E1146=1,VLOOKUP(Työfile_2024!D1146,'2015'!$F$12:$AB$1887,21,FALSE),"-")</f>
        <v>0</v>
      </c>
      <c r="AK1146" s="127">
        <f>IF(E1146=1,VLOOKUP(Työfile_2024!D1146,'2015'!$F$12:$AB$1887,22,FALSE),"-")</f>
        <v>0</v>
      </c>
      <c r="AL1146" s="127">
        <f>IF(E1146=1,VLOOKUP(Työfile_2024!D1146,'2015'!$F$12:$AB$1887,23,FALSE),"-")</f>
        <v>0</v>
      </c>
      <c r="AM1146" s="56">
        <f>VLOOKUP(Työfile_2024!D1146,Tmatkat_20km_tarkasteltava_verk!$C$2:$D$1804,2,FALSE)</f>
        <v>115</v>
      </c>
      <c r="AN1146" s="148">
        <f t="shared" si="280"/>
        <v>0.36187674749588677</v>
      </c>
      <c r="AO1146" s="178">
        <f>IF(E1146=1,VLOOKUP(Työfile_2024!D1146,'2015'!$F$12:$AC$1887,24,FALSE),"-")</f>
        <v>39</v>
      </c>
      <c r="AP1146" s="52">
        <f>VLOOKUP(D1146,Tarkasteltava_verkko_2024_harva!$E$2:$I$1804,5,FALSE)</f>
        <v>0</v>
      </c>
      <c r="AQ1146" s="52">
        <f>VLOOKUP(D1146,Tarkasteltava_verkko_2024_harva!$E$2:$I$1804,4,FALSE)</f>
        <v>0</v>
      </c>
      <c r="AR1146" s="148">
        <v>0</v>
      </c>
      <c r="AS1146" s="170" t="str">
        <f>IFERROR(VLOOKUP(C1146,'2015'!$C$12:$AG$1887,30,FALSE),"-")</f>
        <v/>
      </c>
      <c r="AT1146" s="148">
        <v>0.21197540764501471</v>
      </c>
      <c r="AU1146" s="170">
        <f>IFERROR(VLOOKUP(C1146,'2015'!$C$12:$AG$1887,31,FALSE),"-")</f>
        <v>0</v>
      </c>
      <c r="AV1146" s="106"/>
      <c r="AW1146" s="63">
        <f>IFERROR(VLOOKUP(C1146,Merkittävyysluokitus!$A$2:$J$1705,10,FALSE),"-")</f>
        <v>3</v>
      </c>
      <c r="AX1146" s="175">
        <f>IFERROR(VLOOKUP(C1146,Merkittävyysluokitus!$A$2:$J$1705,6,FALSE),"-")</f>
        <v>6.6024949168720291</v>
      </c>
      <c r="AY1146" s="175">
        <f>IFERROR(VLOOKUP(C1146,Merkittävyysluokitus!$A$2:$J$1705,7,FALSE),"-")</f>
        <v>1.3950299385191123</v>
      </c>
      <c r="AZ1146" s="175">
        <f>IFERROR(VLOOKUP(C1146,Merkittävyysluokitus!$A$2:$J$1705,8,FALSE),"-")</f>
        <v>4.0407983116862507</v>
      </c>
      <c r="BA1146" s="175">
        <f>IFERROR(VLOOKUP(C1146,Merkittävyysluokitus!$A$2:$J$1705,9,FALSE),"-")</f>
        <v>1.1666666666666665</v>
      </c>
      <c r="BB1146" s="203"/>
      <c r="BC1146" s="203" t="str">
        <f t="shared" si="281"/>
        <v/>
      </c>
      <c r="BD1146" s="39" t="str">
        <f t="shared" si="289"/>
        <v>musta</v>
      </c>
      <c r="BE1146" s="68" t="str">
        <f t="shared" si="276"/>
        <v>musta</v>
      </c>
      <c r="BF1146" s="68" t="str">
        <f t="shared" si="277"/>
        <v>musta</v>
      </c>
      <c r="BG1146" s="68" t="str">
        <f t="shared" si="278"/>
        <v>musta</v>
      </c>
      <c r="BH1146" s="208" t="str">
        <f t="shared" si="279"/>
        <v>musta</v>
      </c>
      <c r="BI1146" s="39"/>
      <c r="BJ1146" s="39" t="str">
        <f>IF(F1146="ei löydy","uusi tie",IF(E1146=0,"tieosoite muuttunut",IF(E1146=1,VLOOKUP(D1146,'2015'!$F$12:$AL$1887,31,FALSE),"-")))</f>
        <v>musta</v>
      </c>
      <c r="BK1146" s="67" t="str">
        <f>IF(E1146=1,VLOOKUP(D1146,'2015'!$F$12:$AL$1887,32,FALSE),"-")</f>
        <v>musta</v>
      </c>
      <c r="BL1146" s="39" t="str">
        <f>IF(F1146="ei löydy","uusi tie",IF(E1146=0,"tieosoite muuttunut",IF(E1146=1,VLOOKUP(D1146,'2015'!$F$12:$AL$1887,33,FALSE),"-")))</f>
        <v>musta</v>
      </c>
      <c r="BM1146" s="39"/>
      <c r="BN1146" s="217" t="str">
        <f>VLOOKUP(D1146,'2015'!$F$12:$AL$1887,33,FALSE)</f>
        <v>musta</v>
      </c>
      <c r="BO1146" s="39"/>
      <c r="BP1146" s="115" t="s">
        <v>10</v>
      </c>
      <c r="BQ1146" s="30"/>
      <c r="BS1146" s="5"/>
      <c r="BU1146" s="37"/>
      <c r="BV1146" s="30" t="s">
        <v>10</v>
      </c>
      <c r="BX1146" t="str">
        <f>IF(E1146=1,VLOOKUP(D1146,'2015'!$F$12:$AX$1887,43,FALSE),"-")</f>
        <v>musta</v>
      </c>
      <c r="BY1146" t="str">
        <f>IF(E1146=1,VLOOKUP(D1146,'2015'!$F$12:$AX$1887,44,FALSE),"-")</f>
        <v>musta</v>
      </c>
      <c r="BZ1146" t="str">
        <f>IF(E1146=1,VLOOKUP(D1146,'2015'!$F$12:$AX$1887,45,FALSE),"-")</f>
        <v>musta</v>
      </c>
      <c r="CA1146" s="31">
        <f t="shared" si="284"/>
        <v>11</v>
      </c>
      <c r="CB1146" s="31">
        <f t="shared" si="285"/>
        <v>10</v>
      </c>
      <c r="CC1146" s="31">
        <f t="shared" si="286"/>
        <v>0</v>
      </c>
      <c r="CD1146" s="31">
        <f t="shared" si="287"/>
        <v>1</v>
      </c>
      <c r="CE1146" s="31">
        <f t="shared" si="288"/>
        <v>0</v>
      </c>
      <c r="CO1146" s="2" t="s">
        <v>35</v>
      </c>
      <c r="CP1146" s="2" t="s">
        <v>35</v>
      </c>
    </row>
    <row r="1147" spans="1:94" ht="15.75" thickBot="1" x14ac:dyDescent="0.3">
      <c r="A1147" s="50"/>
      <c r="B1147" s="50"/>
      <c r="C1147" s="50" t="str">
        <f t="shared" si="282"/>
        <v>11297_1_7172</v>
      </c>
      <c r="D1147" s="51" t="str">
        <f t="shared" si="283"/>
        <v>11297_1</v>
      </c>
      <c r="E1147" s="224">
        <f>IFERROR(VLOOKUP(C1147,'2015'!$C$12:$D$1887,2,FALSE),0)</f>
        <v>1</v>
      </c>
      <c r="F1147" s="51">
        <f>IFERROR(K1147-IFERROR(VLOOKUP(D1147,'2015'!$F$12:$I$1887,4,FALSE),"ei löydy"),"ei löydy")</f>
        <v>0</v>
      </c>
      <c r="G1147" s="224">
        <f>IFERROR(VLOOKUP(Työfile_2024!C1147,Liikennemalli!$D$6:$G$1921,4,FALSE),0)</f>
        <v>1</v>
      </c>
      <c r="H1147" s="225">
        <f>K1147-IFERROR(VLOOKUP(Työfile_2024!D1147,Liikennemalli!$C$6:$H$1921,6,FALSE),"ei löydy")</f>
        <v>0</v>
      </c>
      <c r="I1147" s="81">
        <v>11297</v>
      </c>
      <c r="J1147" s="52">
        <v>1</v>
      </c>
      <c r="K1147" s="52">
        <v>7172</v>
      </c>
      <c r="L1147" s="53"/>
      <c r="M1147" s="54"/>
      <c r="N1147" s="54"/>
      <c r="O1147" s="54"/>
      <c r="P1147" s="54"/>
      <c r="Q1147" s="55"/>
      <c r="R1147" s="55"/>
      <c r="S1147" s="55"/>
      <c r="T1147" s="55"/>
      <c r="U1147" s="52"/>
      <c r="V1147" s="56">
        <v>326</v>
      </c>
      <c r="W1147" s="56">
        <v>11</v>
      </c>
      <c r="X1147" s="56">
        <v>347</v>
      </c>
      <c r="Y1147" s="56">
        <f>VLOOKUP(D1147,Liikennemalli24!$D$2:$F$1804,2,FALSE)</f>
        <v>104</v>
      </c>
      <c r="Z1147" s="57">
        <f>VLOOKUP(D1147,Liikennemalli24!$D$2:$F$1804,3,FALSE)</f>
        <v>0.30399999999999999</v>
      </c>
      <c r="AA1147" s="178">
        <f>IF(G1147=1,VLOOKUP(C1147,Liikennemalli!$D$6:$H$1921,2,FALSE),"-")</f>
        <v>144</v>
      </c>
      <c r="AB1147" s="197">
        <f>IF(G1147=1,VLOOKUP(C1147,Liikennemalli!$D$6:$H$1921,3,FALSE),"-")</f>
        <v>0.62882096069868998</v>
      </c>
      <c r="AC1147" s="134">
        <f>IF(E1147=1,VLOOKUP(Työfile_2024!D1147,'2015'!$F$12:$X$1887,18,FALSE),"-")</f>
        <v>86</v>
      </c>
      <c r="AD1147" s="127">
        <f>IF(E1147=1,VLOOKUP(Työfile_2024!D1147,'2015'!$F$12:$X$1887,19,FALSE),"-")</f>
        <v>0.67</v>
      </c>
      <c r="AI1147" s="127">
        <f>IF(E1147=1,VLOOKUP(Työfile_2024!D1147,'2015'!$F$12:$AB$1887,20,FALSE),"-")</f>
        <v>0</v>
      </c>
      <c r="AJ1147" s="127">
        <f>IF(E1147=1,VLOOKUP(Työfile_2024!D1147,'2015'!$F$12:$AB$1887,21,FALSE),"-")</f>
        <v>0</v>
      </c>
      <c r="AK1147" s="127">
        <f>IF(E1147=1,VLOOKUP(Työfile_2024!D1147,'2015'!$F$12:$AB$1887,22,FALSE),"-")</f>
        <v>0</v>
      </c>
      <c r="AL1147" s="127">
        <f>IF(E1147=1,VLOOKUP(Työfile_2024!D1147,'2015'!$F$12:$AB$1887,23,FALSE),"-")</f>
        <v>0</v>
      </c>
      <c r="AM1147" s="56">
        <f>VLOOKUP(Työfile_2024!D1147,Tmatkat_20km_tarkasteltava_verk!$C$2:$D$1804,2,FALSE)</f>
        <v>48</v>
      </c>
      <c r="AN1147" s="148">
        <f t="shared" si="280"/>
        <v>0.14723926380368099</v>
      </c>
      <c r="AO1147" s="178">
        <f>IF(E1147=1,VLOOKUP(Työfile_2024!D1147,'2015'!$F$12:$AC$1887,24,FALSE),"-")</f>
        <v>0</v>
      </c>
      <c r="AP1147" s="52">
        <f>VLOOKUP(D1147,Tarkasteltava_verkko_2024_harva!$E$2:$I$1804,5,FALSE)</f>
        <v>0</v>
      </c>
      <c r="AQ1147" s="52">
        <f>VLOOKUP(D1147,Tarkasteltava_verkko_2024_harva!$E$2:$I$1804,4,FALSE)</f>
        <v>0</v>
      </c>
      <c r="AR1147" s="148">
        <v>0</v>
      </c>
      <c r="AS1147" s="170" t="str">
        <f>IFERROR(VLOOKUP(C1147,'2015'!$C$12:$AG$1887,30,FALSE),"-")</f>
        <v/>
      </c>
      <c r="AT1147" s="148">
        <v>0</v>
      </c>
      <c r="AU1147" s="170">
        <f>IFERROR(VLOOKUP(C1147,'2015'!$C$12:$AG$1887,31,FALSE),"-")</f>
        <v>0</v>
      </c>
      <c r="AV1147" s="106"/>
      <c r="AW1147" s="63">
        <f>IFERROR(VLOOKUP(C1147,Merkittävyysluokitus!$A$2:$J$1705,10,FALSE),"-")</f>
        <v>4</v>
      </c>
      <c r="AX1147" s="175">
        <f>IFERROR(VLOOKUP(C1147,Merkittävyysluokitus!$A$2:$J$1705,6,FALSE),"-")</f>
        <v>2.8179086757990865</v>
      </c>
      <c r="AY1147" s="175">
        <f>IFERROR(VLOOKUP(C1147,Merkittävyysluokitus!$A$2:$J$1705,7,FALSE),"-")</f>
        <v>1.218</v>
      </c>
      <c r="AZ1147" s="175">
        <f>IFERROR(VLOOKUP(C1147,Merkittävyysluokitus!$A$2:$J$1705,8,FALSE),"-")</f>
        <v>0.93324200913242006</v>
      </c>
      <c r="BA1147" s="175">
        <f>IFERROR(VLOOKUP(C1147,Merkittävyysluokitus!$A$2:$J$1705,9,FALSE),"-")</f>
        <v>0.66666666666666663</v>
      </c>
      <c r="BB1147" s="203"/>
      <c r="BC1147" s="203" t="str">
        <f t="shared" si="281"/>
        <v/>
      </c>
      <c r="BD1147" s="39" t="str">
        <f t="shared" si="289"/>
        <v>musta</v>
      </c>
      <c r="BE1147" s="68" t="str">
        <f t="shared" si="276"/>
        <v>musta</v>
      </c>
      <c r="BF1147" s="68" t="str">
        <f t="shared" si="277"/>
        <v>musta</v>
      </c>
      <c r="BG1147" s="68" t="str">
        <f t="shared" si="278"/>
        <v>musta</v>
      </c>
      <c r="BH1147" s="208" t="str">
        <f t="shared" si="279"/>
        <v>musta</v>
      </c>
      <c r="BI1147" s="39"/>
      <c r="BJ1147" s="39" t="str">
        <f>IF(F1147="ei löydy","uusi tie",IF(E1147=0,"tieosoite muuttunut",IF(E1147=1,VLOOKUP(D1147,'2015'!$F$12:$AL$1887,31,FALSE),"-")))</f>
        <v>musta</v>
      </c>
      <c r="BK1147" s="67" t="str">
        <f>IF(E1147=1,VLOOKUP(D1147,'2015'!$F$12:$AL$1887,32,FALSE),"-")</f>
        <v>musta</v>
      </c>
      <c r="BL1147" s="39" t="str">
        <f>IF(F1147="ei löydy","uusi tie",IF(E1147=0,"tieosoite muuttunut",IF(E1147=1,VLOOKUP(D1147,'2015'!$F$12:$AL$1887,33,FALSE),"-")))</f>
        <v>musta</v>
      </c>
      <c r="BM1147" s="39"/>
      <c r="BN1147" s="217" t="str">
        <f>VLOOKUP(D1147,'2015'!$F$12:$AL$1887,33,FALSE)</f>
        <v>musta</v>
      </c>
      <c r="BO1147" s="39"/>
      <c r="BP1147" s="115" t="s">
        <v>10</v>
      </c>
      <c r="BQ1147" s="30"/>
      <c r="BS1147" s="5"/>
      <c r="BU1147" s="37"/>
      <c r="BV1147" s="30" t="s">
        <v>10</v>
      </c>
      <c r="BX1147" t="str">
        <f>IF(E1147=1,VLOOKUP(D1147,'2015'!$F$12:$AX$1887,43,FALSE),"-")</f>
        <v>musta</v>
      </c>
      <c r="BY1147" t="str">
        <f>IF(E1147=1,VLOOKUP(D1147,'2015'!$F$12:$AX$1887,44,FALSE),"-")</f>
        <v>musta</v>
      </c>
      <c r="BZ1147" t="str">
        <f>IF(E1147=1,VLOOKUP(D1147,'2015'!$F$12:$AX$1887,45,FALSE),"-")</f>
        <v>musta</v>
      </c>
      <c r="CA1147" s="31">
        <f t="shared" si="284"/>
        <v>10</v>
      </c>
      <c r="CB1147" s="31">
        <f t="shared" si="285"/>
        <v>10</v>
      </c>
      <c r="CC1147" s="31">
        <f t="shared" si="286"/>
        <v>0</v>
      </c>
      <c r="CD1147" s="31">
        <f t="shared" si="287"/>
        <v>0</v>
      </c>
      <c r="CE1147" s="31">
        <f t="shared" si="288"/>
        <v>0</v>
      </c>
      <c r="CO1147" s="2" t="s">
        <v>35</v>
      </c>
      <c r="CP1147" s="2" t="s">
        <v>35</v>
      </c>
    </row>
    <row r="1148" spans="1:94" ht="15.75" thickBot="1" x14ac:dyDescent="0.3">
      <c r="A1148" s="50"/>
      <c r="B1148" s="50"/>
      <c r="C1148" s="50" t="str">
        <f t="shared" si="282"/>
        <v>11297_2_7430</v>
      </c>
      <c r="D1148" s="51" t="str">
        <f t="shared" si="283"/>
        <v>11297_2</v>
      </c>
      <c r="E1148" s="224">
        <f>IFERROR(VLOOKUP(C1148,'2015'!$C$12:$D$1887,2,FALSE),0)</f>
        <v>1</v>
      </c>
      <c r="F1148" s="51">
        <f>IFERROR(K1148-IFERROR(VLOOKUP(D1148,'2015'!$F$12:$I$1887,4,FALSE),"ei löydy"),"ei löydy")</f>
        <v>0</v>
      </c>
      <c r="G1148" s="224">
        <f>IFERROR(VLOOKUP(Työfile_2024!C1148,Liikennemalli!$D$6:$G$1921,4,FALSE),0)</f>
        <v>1</v>
      </c>
      <c r="H1148" s="225">
        <f>K1148-IFERROR(VLOOKUP(Työfile_2024!D1148,Liikennemalli!$C$6:$H$1921,6,FALSE),"ei löydy")</f>
        <v>0</v>
      </c>
      <c r="I1148" s="80">
        <v>11297</v>
      </c>
      <c r="J1148" s="52">
        <v>2</v>
      </c>
      <c r="K1148" s="52">
        <v>7430</v>
      </c>
      <c r="L1148" s="53"/>
      <c r="M1148" s="54"/>
      <c r="N1148" s="54"/>
      <c r="O1148" s="54"/>
      <c r="P1148" s="54"/>
      <c r="Q1148" s="55"/>
      <c r="R1148" s="55"/>
      <c r="S1148" s="55"/>
      <c r="T1148" s="55"/>
      <c r="U1148" s="52"/>
      <c r="V1148" s="56">
        <v>187</v>
      </c>
      <c r="W1148" s="56">
        <v>6</v>
      </c>
      <c r="X1148" s="56">
        <v>226</v>
      </c>
      <c r="Y1148" s="56">
        <f>VLOOKUP(D1148,Liikennemalli24!$D$2:$F$1804,2,FALSE)</f>
        <v>42</v>
      </c>
      <c r="Z1148" s="57">
        <f>VLOOKUP(D1148,Liikennemalli24!$D$2:$F$1804,3,FALSE)</f>
        <v>0.27600000000000002</v>
      </c>
      <c r="AA1148" s="178">
        <f>IF(G1148=1,VLOOKUP(C1148,Liikennemalli!$D$6:$H$1921,2,FALSE),"-")</f>
        <v>137.71381611443201</v>
      </c>
      <c r="AB1148" s="197">
        <f>IF(G1148=1,VLOOKUP(C1148,Liikennemalli!$D$6:$H$1921,3,FALSE),"-")</f>
        <v>0.64573769847292894</v>
      </c>
      <c r="AC1148" s="134">
        <f>IF(E1148=1,VLOOKUP(Työfile_2024!D1148,'2015'!$F$12:$X$1887,18,FALSE),"-")</f>
        <v>206</v>
      </c>
      <c r="AD1148" s="127">
        <f>IF(E1148=1,VLOOKUP(Työfile_2024!D1148,'2015'!$F$12:$X$1887,19,FALSE),"-")</f>
        <v>0.66</v>
      </c>
      <c r="AI1148" s="127">
        <f>IF(E1148=1,VLOOKUP(Työfile_2024!D1148,'2015'!$F$12:$AB$1887,20,FALSE),"-")</f>
        <v>0</v>
      </c>
      <c r="AJ1148" s="127">
        <f>IF(E1148=1,VLOOKUP(Työfile_2024!D1148,'2015'!$F$12:$AB$1887,21,FALSE),"-")</f>
        <v>0</v>
      </c>
      <c r="AK1148" s="127">
        <f>IF(E1148=1,VLOOKUP(Työfile_2024!D1148,'2015'!$F$12:$AB$1887,22,FALSE),"-")</f>
        <v>0</v>
      </c>
      <c r="AL1148" s="127">
        <f>IF(E1148=1,VLOOKUP(Työfile_2024!D1148,'2015'!$F$12:$AB$1887,23,FALSE),"-")</f>
        <v>0</v>
      </c>
      <c r="AM1148" s="56">
        <f>VLOOKUP(Työfile_2024!D1148,Tmatkat_20km_tarkasteltava_verk!$C$2:$D$1804,2,FALSE)</f>
        <v>51</v>
      </c>
      <c r="AN1148" s="148">
        <f t="shared" si="280"/>
        <v>0.27272727272727271</v>
      </c>
      <c r="AO1148" s="178">
        <f>IF(E1148=1,VLOOKUP(Työfile_2024!D1148,'2015'!$F$12:$AC$1887,24,FALSE),"-")</f>
        <v>9</v>
      </c>
      <c r="AP1148" s="52">
        <f>VLOOKUP(D1148,Tarkasteltava_verkko_2024_harva!$E$2:$I$1804,5,FALSE)</f>
        <v>0</v>
      </c>
      <c r="AQ1148" s="52">
        <f>VLOOKUP(D1148,Tarkasteltava_verkko_2024_harva!$E$2:$I$1804,4,FALSE)</f>
        <v>0</v>
      </c>
      <c r="AR1148" s="148">
        <v>0</v>
      </c>
      <c r="AS1148" s="170" t="str">
        <f>IFERROR(VLOOKUP(C1148,'2015'!$C$12:$AG$1887,30,FALSE),"-")</f>
        <v/>
      </c>
      <c r="AT1148" s="148">
        <v>0</v>
      </c>
      <c r="AU1148" s="170">
        <f>IFERROR(VLOOKUP(C1148,'2015'!$C$12:$AG$1887,31,FALSE),"-")</f>
        <v>0</v>
      </c>
      <c r="AV1148" s="106"/>
      <c r="AW1148" s="63">
        <f>IFERROR(VLOOKUP(C1148,Merkittävyysluokitus!$A$2:$J$1705,10,FALSE),"-")</f>
        <v>3</v>
      </c>
      <c r="AX1148" s="175">
        <f>IFERROR(VLOOKUP(C1148,Merkittävyysluokitus!$A$2:$J$1705,6,FALSE),"-")</f>
        <v>3.6053378995433785</v>
      </c>
      <c r="AY1148" s="175">
        <f>IFERROR(VLOOKUP(C1148,Merkittävyysluokitus!$A$2:$J$1705,7,FALSE),"-")</f>
        <v>0.77766666666666651</v>
      </c>
      <c r="AZ1148" s="175">
        <f>IFERROR(VLOOKUP(C1148,Merkittävyysluokitus!$A$2:$J$1705,8,FALSE),"-")</f>
        <v>1.6610045662100454</v>
      </c>
      <c r="BA1148" s="175">
        <f>IFERROR(VLOOKUP(C1148,Merkittävyysluokitus!$A$2:$J$1705,9,FALSE),"-")</f>
        <v>1.1666666666666665</v>
      </c>
      <c r="BB1148" s="203"/>
      <c r="BC1148" s="203" t="str">
        <f t="shared" si="281"/>
        <v/>
      </c>
      <c r="BD1148" s="39" t="str">
        <f t="shared" si="289"/>
        <v>musta</v>
      </c>
      <c r="BE1148" s="68" t="str">
        <f t="shared" si="276"/>
        <v>musta</v>
      </c>
      <c r="BF1148" s="68" t="str">
        <f t="shared" si="277"/>
        <v>musta</v>
      </c>
      <c r="BG1148" s="68" t="str">
        <f t="shared" si="278"/>
        <v>musta</v>
      </c>
      <c r="BH1148" s="208" t="str">
        <f t="shared" si="279"/>
        <v>musta</v>
      </c>
      <c r="BI1148" s="39"/>
      <c r="BJ1148" s="39" t="str">
        <f>IF(F1148="ei löydy","uusi tie",IF(E1148=0,"tieosoite muuttunut",IF(E1148=1,VLOOKUP(D1148,'2015'!$F$12:$AL$1887,31,FALSE),"-")))</f>
        <v>musta</v>
      </c>
      <c r="BK1148" s="67" t="str">
        <f>IF(E1148=1,VLOOKUP(D1148,'2015'!$F$12:$AL$1887,32,FALSE),"-")</f>
        <v>musta</v>
      </c>
      <c r="BL1148" s="39" t="str">
        <f>IF(F1148="ei löydy","uusi tie",IF(E1148=0,"tieosoite muuttunut",IF(E1148=1,VLOOKUP(D1148,'2015'!$F$12:$AL$1887,33,FALSE),"-")))</f>
        <v>musta</v>
      </c>
      <c r="BM1148" s="39"/>
      <c r="BN1148" s="217" t="str">
        <f>VLOOKUP(D1148,'2015'!$F$12:$AL$1887,33,FALSE)</f>
        <v>musta</v>
      </c>
      <c r="BO1148" s="39"/>
      <c r="BP1148" s="115" t="s">
        <v>10</v>
      </c>
      <c r="BQ1148" s="30"/>
      <c r="BS1148" s="5"/>
      <c r="BU1148" s="37"/>
      <c r="BV1148" s="30" t="s">
        <v>10</v>
      </c>
      <c r="BX1148" t="str">
        <f>IF(E1148=1,VLOOKUP(D1148,'2015'!$F$12:$AX$1887,43,FALSE),"-")</f>
        <v>musta</v>
      </c>
      <c r="BY1148" t="str">
        <f>IF(E1148=1,VLOOKUP(D1148,'2015'!$F$12:$AX$1887,44,FALSE),"-")</f>
        <v>musta</v>
      </c>
      <c r="BZ1148" t="str">
        <f>IF(E1148=1,VLOOKUP(D1148,'2015'!$F$12:$AX$1887,45,FALSE),"-")</f>
        <v>musta</v>
      </c>
      <c r="CA1148" s="31">
        <f t="shared" si="284"/>
        <v>10</v>
      </c>
      <c r="CB1148" s="31">
        <f t="shared" si="285"/>
        <v>10</v>
      </c>
      <c r="CC1148" s="31">
        <f t="shared" si="286"/>
        <v>0</v>
      </c>
      <c r="CD1148" s="31">
        <f t="shared" si="287"/>
        <v>0</v>
      </c>
      <c r="CE1148" s="31">
        <f t="shared" si="288"/>
        <v>0</v>
      </c>
      <c r="CO1148" s="2" t="s">
        <v>35</v>
      </c>
      <c r="CP1148" s="2" t="s">
        <v>35</v>
      </c>
    </row>
    <row r="1149" spans="1:94" ht="15.75" thickBot="1" x14ac:dyDescent="0.3">
      <c r="A1149" s="50"/>
      <c r="B1149" s="50"/>
      <c r="C1149" s="50" t="str">
        <f t="shared" si="282"/>
        <v>11299_1_6953</v>
      </c>
      <c r="D1149" s="51" t="str">
        <f t="shared" si="283"/>
        <v>11299_1</v>
      </c>
      <c r="E1149" s="224">
        <f>IFERROR(VLOOKUP(C1149,'2015'!$C$12:$D$1887,2,FALSE),0)</f>
        <v>0</v>
      </c>
      <c r="F1149" s="51">
        <f>IFERROR(K1149-IFERROR(VLOOKUP(D1149,'2015'!$F$12:$I$1887,4,FALSE),"ei löydy"),"ei löydy")</f>
        <v>-1264</v>
      </c>
      <c r="G1149" s="224">
        <f>IFERROR(VLOOKUP(Työfile_2024!C1149,Liikennemalli!$D$6:$G$1921,4,FALSE),0)</f>
        <v>0</v>
      </c>
      <c r="H1149" s="225">
        <f>K1149-IFERROR(VLOOKUP(Työfile_2024!D1149,Liikennemalli!$C$6:$H$1921,6,FALSE),"ei löydy")</f>
        <v>-1264</v>
      </c>
      <c r="I1149" s="80">
        <v>11299</v>
      </c>
      <c r="J1149" s="52">
        <v>1</v>
      </c>
      <c r="K1149" s="52">
        <v>6953</v>
      </c>
      <c r="L1149" s="53"/>
      <c r="M1149" s="54"/>
      <c r="N1149" s="54"/>
      <c r="O1149" s="54"/>
      <c r="P1149" s="54"/>
      <c r="Q1149" s="55"/>
      <c r="R1149" s="55"/>
      <c r="S1149" s="55"/>
      <c r="T1149" s="55"/>
      <c r="U1149" s="52"/>
      <c r="V1149" s="56">
        <v>1682.0783834316123</v>
      </c>
      <c r="W1149" s="56">
        <v>71.434344887099087</v>
      </c>
      <c r="X1149" s="56">
        <v>1690.4950381130448</v>
      </c>
      <c r="Y1149" s="56">
        <f>VLOOKUP(D1149,Liikennemalli24!$D$2:$F$1804,2,FALSE)</f>
        <v>79</v>
      </c>
      <c r="Z1149" s="57">
        <f>VLOOKUP(D1149,Liikennemalli24!$D$2:$F$1804,3,FALSE)</f>
        <v>0.183</v>
      </c>
      <c r="AA1149" s="178" t="str">
        <f>IF(G1149=1,VLOOKUP(C1149,Liikennemalli!$D$6:$H$1921,2,FALSE),"-")</f>
        <v>-</v>
      </c>
      <c r="AB1149" s="197" t="str">
        <f>IF(G1149=1,VLOOKUP(C1149,Liikennemalli!$D$6:$H$1921,3,FALSE),"-")</f>
        <v>-</v>
      </c>
      <c r="AC1149" s="134" t="str">
        <f>IF(E1149=1,VLOOKUP(Työfile_2024!D1149,'2015'!$F$12:$X$1887,18,FALSE),"-")</f>
        <v>-</v>
      </c>
      <c r="AD1149" s="127" t="str">
        <f>IF(E1149=1,VLOOKUP(Työfile_2024!D1149,'2015'!$F$12:$X$1887,19,FALSE),"-")</f>
        <v>-</v>
      </c>
      <c r="AI1149" s="127" t="str">
        <f>IF(E1149=1,VLOOKUP(Työfile_2024!D1149,'2015'!$F$12:$AB$1887,20,FALSE),"-")</f>
        <v>-</v>
      </c>
      <c r="AJ1149" s="127" t="str">
        <f>IF(E1149=1,VLOOKUP(Työfile_2024!D1149,'2015'!$F$12:$AB$1887,21,FALSE),"-")</f>
        <v>-</v>
      </c>
      <c r="AK1149" s="127" t="str">
        <f>IF(E1149=1,VLOOKUP(Työfile_2024!D1149,'2015'!$F$12:$AB$1887,22,FALSE),"-")</f>
        <v>-</v>
      </c>
      <c r="AL1149" s="127" t="str">
        <f>IF(E1149=1,VLOOKUP(Työfile_2024!D1149,'2015'!$F$12:$AB$1887,23,FALSE),"-")</f>
        <v>-</v>
      </c>
      <c r="AM1149" s="56">
        <f>VLOOKUP(Työfile_2024!D1149,Tmatkat_20km_tarkasteltava_verk!$C$2:$D$1804,2,FALSE)</f>
        <v>198</v>
      </c>
      <c r="AN1149" s="148">
        <f t="shared" si="280"/>
        <v>0.11771151805426552</v>
      </c>
      <c r="AO1149" s="178" t="str">
        <f>IF(E1149=1,VLOOKUP(Työfile_2024!D1149,'2015'!$F$12:$AC$1887,24,FALSE),"-")</f>
        <v>-</v>
      </c>
      <c r="AP1149" s="52">
        <f>VLOOKUP(D1149,Tarkasteltava_verkko_2024_harva!$E$2:$I$1804,5,FALSE)</f>
        <v>0</v>
      </c>
      <c r="AQ1149" s="52">
        <f>VLOOKUP(D1149,Tarkasteltava_verkko_2024_harva!$E$2:$I$1804,4,FALSE)</f>
        <v>0</v>
      </c>
      <c r="AR1149" s="148">
        <v>9.7368042571551849E-2</v>
      </c>
      <c r="AS1149" s="170" t="str">
        <f>IFERROR(VLOOKUP(C1149,'2015'!$C$12:$AG$1887,30,FALSE),"-")</f>
        <v>-</v>
      </c>
      <c r="AT1149" s="148">
        <v>0.41104559183086437</v>
      </c>
      <c r="AU1149" s="170" t="str">
        <f>IFERROR(VLOOKUP(C1149,'2015'!$C$12:$AG$1887,31,FALSE),"-")</f>
        <v>-</v>
      </c>
      <c r="AV1149" s="106"/>
      <c r="AW1149" s="63">
        <f>IFERROR(VLOOKUP(C1149,Merkittävyysluokitus!$A$2:$J$1705,10,FALSE),"-")</f>
        <v>2</v>
      </c>
      <c r="AX1149" s="175">
        <f>IFERROR(VLOOKUP(C1149,Merkittävyysluokitus!$A$2:$J$1705,6,FALSE),"-")</f>
        <v>11.264452054794521</v>
      </c>
      <c r="AY1149" s="175">
        <f>IFERROR(VLOOKUP(C1149,Merkittävyysluokitus!$A$2:$J$1705,7,FALSE),"-")</f>
        <v>5</v>
      </c>
      <c r="AZ1149" s="175">
        <f>IFERROR(VLOOKUP(C1149,Merkittävyysluokitus!$A$2:$J$1705,8,FALSE),"-")</f>
        <v>3.7644520547945204</v>
      </c>
      <c r="BA1149" s="175">
        <f>IFERROR(VLOOKUP(C1149,Merkittävyysluokitus!$A$2:$J$1705,9,FALSE),"-")</f>
        <v>2.5</v>
      </c>
      <c r="BB1149" s="203"/>
      <c r="BC1149" s="203" t="str">
        <f t="shared" si="281"/>
        <v>tieosoite muuttunut</v>
      </c>
      <c r="BD1149" s="39" t="str">
        <f t="shared" si="289"/>
        <v>musta</v>
      </c>
      <c r="BE1149" s="68" t="str">
        <f t="shared" si="276"/>
        <v>musta</v>
      </c>
      <c r="BF1149" s="68" t="str">
        <f t="shared" si="277"/>
        <v>musta</v>
      </c>
      <c r="BG1149" s="68" t="str">
        <f t="shared" si="278"/>
        <v>musta</v>
      </c>
      <c r="BH1149" s="208" t="str">
        <f t="shared" si="279"/>
        <v>musta</v>
      </c>
      <c r="BI1149" s="39"/>
      <c r="BJ1149" s="39" t="str">
        <f>IF(F1149="ei löydy","uusi tie",IF(E1149=0,"tieosoite muuttunut",IF(E1149=1,VLOOKUP(D1149,'2015'!$F$12:$AL$1887,31,FALSE),"-")))</f>
        <v>tieosoite muuttunut</v>
      </c>
      <c r="BK1149" s="67" t="str">
        <f>IF(E1149=1,VLOOKUP(D1149,'2015'!$F$12:$AL$1887,32,FALSE),"-")</f>
        <v>-</v>
      </c>
      <c r="BL1149" s="39" t="str">
        <f>IF(F1149="ei löydy","uusi tie",IF(E1149=0,"tieosoite muuttunut",IF(E1149=1,VLOOKUP(D1149,'2015'!$F$12:$AL$1887,33,FALSE),"-")))</f>
        <v>tieosoite muuttunut</v>
      </c>
      <c r="BM1149" s="39"/>
      <c r="BN1149" s="217" t="str">
        <f>VLOOKUP(D1149,'2015'!$F$12:$AL$1887,33,FALSE)</f>
        <v>musta</v>
      </c>
      <c r="BO1149" s="39"/>
      <c r="BP1149" s="115" t="s">
        <v>10</v>
      </c>
      <c r="BQ1149" s="30"/>
      <c r="BS1149" s="5"/>
      <c r="BU1149" s="37"/>
      <c r="BV1149" s="30" t="s">
        <v>10</v>
      </c>
      <c r="BX1149" t="str">
        <f>IF(E1149=1,VLOOKUP(D1149,'2015'!$F$12:$AX$1887,43,FALSE),"-")</f>
        <v>-</v>
      </c>
      <c r="BY1149" t="str">
        <f>IF(E1149=1,VLOOKUP(D1149,'2015'!$F$12:$AX$1887,44,FALSE),"-")</f>
        <v>-</v>
      </c>
      <c r="BZ1149" t="str">
        <f>IF(E1149=1,VLOOKUP(D1149,'2015'!$F$12:$AX$1887,45,FALSE),"-")</f>
        <v>-</v>
      </c>
      <c r="CA1149" s="31">
        <f t="shared" si="284"/>
        <v>21</v>
      </c>
      <c r="CB1149" s="31">
        <f t="shared" si="285"/>
        <v>10</v>
      </c>
      <c r="CC1149" s="31">
        <f t="shared" si="286"/>
        <v>10</v>
      </c>
      <c r="CD1149" s="31">
        <f t="shared" si="287"/>
        <v>1</v>
      </c>
      <c r="CE1149" s="31">
        <f t="shared" si="288"/>
        <v>0</v>
      </c>
      <c r="CO1149" s="2" t="s">
        <v>35</v>
      </c>
      <c r="CP1149" s="2" t="s">
        <v>35</v>
      </c>
    </row>
    <row r="1150" spans="1:94" ht="15.75" thickBot="1" x14ac:dyDescent="0.3">
      <c r="A1150" s="50"/>
      <c r="B1150" s="50"/>
      <c r="C1150" s="50" t="str">
        <f t="shared" si="282"/>
        <v>11301_1_11425</v>
      </c>
      <c r="D1150" s="51" t="str">
        <f t="shared" si="283"/>
        <v>11301_1</v>
      </c>
      <c r="E1150" s="224">
        <f>IFERROR(VLOOKUP(C1150,'2015'!$C$12:$D$1887,2,FALSE),0)</f>
        <v>0</v>
      </c>
      <c r="F1150" s="51">
        <f>IFERROR(K1150-IFERROR(VLOOKUP(D1150,'2015'!$F$12:$I$1887,4,FALSE),"ei löydy"),"ei löydy")</f>
        <v>5868</v>
      </c>
      <c r="G1150" s="224">
        <f>IFERROR(VLOOKUP(Työfile_2024!C1150,Liikennemalli!$D$6:$G$1921,4,FALSE),0)</f>
        <v>1</v>
      </c>
      <c r="H1150" s="225">
        <f>K1150-IFERROR(VLOOKUP(Työfile_2024!D1150,Liikennemalli!$C$6:$H$1921,6,FALSE),"ei löydy")</f>
        <v>0</v>
      </c>
      <c r="I1150" s="80">
        <v>11301</v>
      </c>
      <c r="J1150" s="52">
        <v>1</v>
      </c>
      <c r="K1150" s="52">
        <v>11425</v>
      </c>
      <c r="L1150" s="53"/>
      <c r="M1150" s="54"/>
      <c r="N1150" s="54"/>
      <c r="O1150" s="54"/>
      <c r="P1150" s="54"/>
      <c r="Q1150" s="55"/>
      <c r="R1150" s="55"/>
      <c r="S1150" s="55"/>
      <c r="T1150" s="55"/>
      <c r="U1150" s="52"/>
      <c r="V1150" s="56">
        <v>146</v>
      </c>
      <c r="W1150" s="56">
        <v>12</v>
      </c>
      <c r="X1150" s="56">
        <v>151</v>
      </c>
      <c r="Y1150" s="56">
        <f>VLOOKUP(D1150,Liikennemalli24!$D$2:$F$1804,2,FALSE)</f>
        <v>8</v>
      </c>
      <c r="Z1150" s="57">
        <f>VLOOKUP(D1150,Liikennemalli24!$D$2:$F$1804,3,FALSE)</f>
        <v>0.16900000000000001</v>
      </c>
      <c r="AA1150" s="178">
        <f>IF(G1150=1,VLOOKUP(C1150,Liikennemalli!$D$6:$H$1921,2,FALSE),"-")</f>
        <v>101.494752234579</v>
      </c>
      <c r="AB1150" s="197">
        <f>IF(G1150=1,VLOOKUP(C1150,Liikennemalli!$D$6:$H$1921,3,FALSE),"-")</f>
        <v>0.677654006946113</v>
      </c>
      <c r="AC1150" s="134" t="str">
        <f>IF(E1150=1,VLOOKUP(Työfile_2024!D1150,'2015'!$F$12:$X$1887,18,FALSE),"-")</f>
        <v>-</v>
      </c>
      <c r="AD1150" s="127" t="str">
        <f>IF(E1150=1,VLOOKUP(Työfile_2024!D1150,'2015'!$F$12:$X$1887,19,FALSE),"-")</f>
        <v>-</v>
      </c>
      <c r="AI1150" s="127" t="str">
        <f>IF(E1150=1,VLOOKUP(Työfile_2024!D1150,'2015'!$F$12:$AB$1887,20,FALSE),"-")</f>
        <v>-</v>
      </c>
      <c r="AJ1150" s="127" t="str">
        <f>IF(E1150=1,VLOOKUP(Työfile_2024!D1150,'2015'!$F$12:$AB$1887,21,FALSE),"-")</f>
        <v>-</v>
      </c>
      <c r="AK1150" s="127" t="str">
        <f>IF(E1150=1,VLOOKUP(Työfile_2024!D1150,'2015'!$F$12:$AB$1887,22,FALSE),"-")</f>
        <v>-</v>
      </c>
      <c r="AL1150" s="127" t="str">
        <f>IF(E1150=1,VLOOKUP(Työfile_2024!D1150,'2015'!$F$12:$AB$1887,23,FALSE),"-")</f>
        <v>-</v>
      </c>
      <c r="AM1150" s="56">
        <f>VLOOKUP(Työfile_2024!D1150,Tmatkat_20km_tarkasteltava_verk!$C$2:$D$1804,2,FALSE)</f>
        <v>43</v>
      </c>
      <c r="AN1150" s="148">
        <f t="shared" si="280"/>
        <v>0.29452054794520549</v>
      </c>
      <c r="AO1150" s="178" t="str">
        <f>IF(E1150=1,VLOOKUP(Työfile_2024!D1150,'2015'!$F$12:$AC$1887,24,FALSE),"-")</f>
        <v>-</v>
      </c>
      <c r="AP1150" s="52">
        <f>VLOOKUP(D1150,Tarkasteltava_verkko_2024_harva!$E$2:$I$1804,5,FALSE)</f>
        <v>0</v>
      </c>
      <c r="AQ1150" s="52">
        <f>VLOOKUP(D1150,Tarkasteltava_verkko_2024_harva!$E$2:$I$1804,4,FALSE)</f>
        <v>0</v>
      </c>
      <c r="AR1150" s="148">
        <v>0</v>
      </c>
      <c r="AS1150" s="170" t="str">
        <f>IFERROR(VLOOKUP(C1150,'2015'!$C$12:$AG$1887,30,FALSE),"-")</f>
        <v>-</v>
      </c>
      <c r="AT1150" s="148">
        <v>0</v>
      </c>
      <c r="AU1150" s="170" t="str">
        <f>IFERROR(VLOOKUP(C1150,'2015'!$C$12:$AG$1887,31,FALSE),"-")</f>
        <v>-</v>
      </c>
      <c r="AV1150" s="106"/>
      <c r="AW1150" s="63">
        <f>IFERROR(VLOOKUP(C1150,Merkittävyysluokitus!$A$2:$J$1705,10,FALSE),"-")</f>
        <v>4</v>
      </c>
      <c r="AX1150" s="175">
        <f>IFERROR(VLOOKUP(C1150,Merkittävyysluokitus!$A$2:$J$1705,6,FALSE),"-")</f>
        <v>2.8844535768645354</v>
      </c>
      <c r="AY1150" s="175">
        <f>IFERROR(VLOOKUP(C1150,Merkittävyysluokitus!$A$2:$J$1705,7,FALSE),"-")</f>
        <v>0.65466666666666662</v>
      </c>
      <c r="AZ1150" s="175">
        <f>IFERROR(VLOOKUP(C1150,Merkittävyysluokitus!$A$2:$J$1705,8,FALSE),"-")</f>
        <v>1.5631202435312022</v>
      </c>
      <c r="BA1150" s="175">
        <f>IFERROR(VLOOKUP(C1150,Merkittävyysluokitus!$A$2:$J$1705,9,FALSE),"-")</f>
        <v>0.66666666666666663</v>
      </c>
      <c r="BB1150" s="203"/>
      <c r="BC1150" s="203" t="str">
        <f t="shared" si="281"/>
        <v>tieosoite muuttunut</v>
      </c>
      <c r="BD1150" s="39" t="str">
        <f t="shared" si="289"/>
        <v>musta</v>
      </c>
      <c r="BE1150" s="68" t="str">
        <f t="shared" si="276"/>
        <v>musta</v>
      </c>
      <c r="BF1150" s="68" t="str">
        <f t="shared" si="277"/>
        <v>musta</v>
      </c>
      <c r="BG1150" s="68" t="str">
        <f t="shared" si="278"/>
        <v>musta</v>
      </c>
      <c r="BH1150" s="208" t="str">
        <f t="shared" si="279"/>
        <v>musta</v>
      </c>
      <c r="BI1150" s="39"/>
      <c r="BJ1150" s="39" t="str">
        <f>IF(F1150="ei löydy","uusi tie",IF(E1150=0,"tieosoite muuttunut",IF(E1150=1,VLOOKUP(D1150,'2015'!$F$12:$AL$1887,31,FALSE),"-")))</f>
        <v>tieosoite muuttunut</v>
      </c>
      <c r="BK1150" s="67" t="str">
        <f>IF(E1150=1,VLOOKUP(D1150,'2015'!$F$12:$AL$1887,32,FALSE),"-")</f>
        <v>-</v>
      </c>
      <c r="BL1150" s="39" t="str">
        <f>IF(F1150="ei löydy","uusi tie",IF(E1150=0,"tieosoite muuttunut",IF(E1150=1,VLOOKUP(D1150,'2015'!$F$12:$AL$1887,33,FALSE),"-")))</f>
        <v>tieosoite muuttunut</v>
      </c>
      <c r="BM1150" s="39"/>
      <c r="BN1150" s="217" t="str">
        <f>VLOOKUP(D1150,'2015'!$F$12:$AL$1887,33,FALSE)</f>
        <v>musta</v>
      </c>
      <c r="BO1150" s="39"/>
      <c r="BP1150" s="115" t="s">
        <v>10</v>
      </c>
      <c r="BQ1150" s="30"/>
      <c r="BS1150" s="5"/>
      <c r="BU1150" s="37"/>
      <c r="BV1150" s="30" t="s">
        <v>10</v>
      </c>
      <c r="BX1150" t="str">
        <f>IF(E1150=1,VLOOKUP(D1150,'2015'!$F$12:$AX$1887,43,FALSE),"-")</f>
        <v>-</v>
      </c>
      <c r="BY1150" t="str">
        <f>IF(E1150=1,VLOOKUP(D1150,'2015'!$F$12:$AX$1887,44,FALSE),"-")</f>
        <v>-</v>
      </c>
      <c r="BZ1150" t="str">
        <f>IF(E1150=1,VLOOKUP(D1150,'2015'!$F$12:$AX$1887,45,FALSE),"-")</f>
        <v>-</v>
      </c>
      <c r="CA1150" s="31">
        <f t="shared" si="284"/>
        <v>20</v>
      </c>
      <c r="CB1150" s="31">
        <f t="shared" si="285"/>
        <v>10</v>
      </c>
      <c r="CC1150" s="31">
        <f t="shared" si="286"/>
        <v>10</v>
      </c>
      <c r="CD1150" s="31">
        <f t="shared" si="287"/>
        <v>0</v>
      </c>
      <c r="CE1150" s="31">
        <f t="shared" si="288"/>
        <v>0</v>
      </c>
      <c r="CO1150" s="32" t="s">
        <v>34</v>
      </c>
      <c r="CP1150" s="2" t="s">
        <v>35</v>
      </c>
    </row>
    <row r="1151" spans="1:94" ht="15.75" thickBot="1" x14ac:dyDescent="0.3">
      <c r="A1151" s="50"/>
      <c r="B1151" s="50"/>
      <c r="C1151" s="50" t="str">
        <f t="shared" si="282"/>
        <v>11302_1_3458</v>
      </c>
      <c r="D1151" s="51" t="str">
        <f t="shared" si="283"/>
        <v>11302_1</v>
      </c>
      <c r="E1151" s="224">
        <f>IFERROR(VLOOKUP(C1151,'2015'!$C$12:$D$1887,2,FALSE),0)</f>
        <v>1</v>
      </c>
      <c r="F1151" s="51">
        <f>IFERROR(K1151-IFERROR(VLOOKUP(D1151,'2015'!$F$12:$I$1887,4,FALSE),"ei löydy"),"ei löydy")</f>
        <v>0</v>
      </c>
      <c r="G1151" s="224">
        <f>IFERROR(VLOOKUP(Työfile_2024!C1151,Liikennemalli!$D$6:$G$1921,4,FALSE),0)</f>
        <v>1</v>
      </c>
      <c r="H1151" s="225">
        <f>K1151-IFERROR(VLOOKUP(Työfile_2024!D1151,Liikennemalli!$C$6:$H$1921,6,FALSE),"ei löydy")</f>
        <v>0</v>
      </c>
      <c r="I1151" s="81">
        <v>11302</v>
      </c>
      <c r="J1151" s="52">
        <v>1</v>
      </c>
      <c r="K1151" s="52">
        <v>3458</v>
      </c>
      <c r="L1151" s="53"/>
      <c r="M1151" s="54"/>
      <c r="N1151" s="54"/>
      <c r="O1151" s="54"/>
      <c r="P1151" s="54"/>
      <c r="Q1151" s="55"/>
      <c r="R1151" s="55"/>
      <c r="S1151" s="55"/>
      <c r="T1151" s="55"/>
      <c r="U1151" s="52"/>
      <c r="V1151" s="56">
        <v>985</v>
      </c>
      <c r="W1151" s="56">
        <v>47</v>
      </c>
      <c r="X1151" s="56">
        <v>1023</v>
      </c>
      <c r="Y1151" s="56">
        <f>VLOOKUP(D1151,Liikennemalli24!$D$2:$F$1804,2,FALSE)</f>
        <v>132</v>
      </c>
      <c r="Z1151" s="57">
        <f>VLOOKUP(D1151,Liikennemalli24!$D$2:$F$1804,3,FALSE)</f>
        <v>0.22600000000000001</v>
      </c>
      <c r="AA1151" s="178">
        <f>IF(G1151=1,VLOOKUP(C1151,Liikennemalli!$D$6:$H$1921,2,FALSE),"-")</f>
        <v>413.270486015291</v>
      </c>
      <c r="AB1151" s="197">
        <f>IF(G1151=1,VLOOKUP(C1151,Liikennemalli!$D$6:$H$1921,3,FALSE),"-")</f>
        <v>0.52805177232965395</v>
      </c>
      <c r="AC1151" s="134">
        <f>IF(E1151=1,VLOOKUP(Työfile_2024!D1151,'2015'!$F$12:$X$1887,18,FALSE),"-")</f>
        <v>541</v>
      </c>
      <c r="AD1151" s="127">
        <f>IF(E1151=1,VLOOKUP(Työfile_2024!D1151,'2015'!$F$12:$X$1887,19,FALSE),"-")</f>
        <v>0.46</v>
      </c>
      <c r="AI1151" s="127">
        <f>IF(E1151=1,VLOOKUP(Työfile_2024!D1151,'2015'!$F$12:$AB$1887,20,FALSE),"-")</f>
        <v>0</v>
      </c>
      <c r="AJ1151" s="127">
        <f>IF(E1151=1,VLOOKUP(Työfile_2024!D1151,'2015'!$F$12:$AB$1887,21,FALSE),"-")</f>
        <v>0</v>
      </c>
      <c r="AK1151" s="127">
        <f>IF(E1151=1,VLOOKUP(Työfile_2024!D1151,'2015'!$F$12:$AB$1887,22,FALSE),"-")</f>
        <v>0</v>
      </c>
      <c r="AL1151" s="127">
        <f>IF(E1151=1,VLOOKUP(Työfile_2024!D1151,'2015'!$F$12:$AB$1887,23,FALSE),"-")</f>
        <v>0</v>
      </c>
      <c r="AM1151" s="56">
        <f>VLOOKUP(Työfile_2024!D1151,Tmatkat_20km_tarkasteltava_verk!$C$2:$D$1804,2,FALSE)</f>
        <v>285</v>
      </c>
      <c r="AN1151" s="148">
        <f t="shared" si="280"/>
        <v>0.28934010152284262</v>
      </c>
      <c r="AO1151" s="178">
        <f>IF(E1151=1,VLOOKUP(Työfile_2024!D1151,'2015'!$F$12:$AC$1887,24,FALSE),"-")</f>
        <v>198</v>
      </c>
      <c r="AP1151" s="52">
        <f>VLOOKUP(D1151,Tarkasteltava_verkko_2024_harva!$E$2:$I$1804,5,FALSE)</f>
        <v>0</v>
      </c>
      <c r="AQ1151" s="52">
        <f>VLOOKUP(D1151,Tarkasteltava_verkko_2024_harva!$E$2:$I$1804,4,FALSE)</f>
        <v>0</v>
      </c>
      <c r="AR1151" s="148">
        <v>0</v>
      </c>
      <c r="AS1151" s="170" t="str">
        <f>IFERROR(VLOOKUP(C1151,'2015'!$C$12:$AG$1887,30,FALSE),"-")</f>
        <v/>
      </c>
      <c r="AT1151" s="148">
        <v>5.6390977443609019E-2</v>
      </c>
      <c r="AU1151" s="170" t="str">
        <f>IFERROR(VLOOKUP(C1151,'2015'!$C$12:$AG$1887,31,FALSE),"-")</f>
        <v>Kyllä</v>
      </c>
      <c r="AV1151" s="106"/>
      <c r="AW1151" s="63">
        <f>IFERROR(VLOOKUP(C1151,Merkittävyysluokitus!$A$2:$J$1705,10,FALSE),"-")</f>
        <v>3</v>
      </c>
      <c r="AX1151" s="175">
        <f>IFERROR(VLOOKUP(C1151,Merkittävyysluokitus!$A$2:$J$1705,6,FALSE),"-")</f>
        <v>9.412427701674277</v>
      </c>
      <c r="AY1151" s="175">
        <f>IFERROR(VLOOKUP(C1151,Merkittävyysluokitus!$A$2:$J$1705,7,FALSE),"-")</f>
        <v>4.13</v>
      </c>
      <c r="AZ1151" s="175">
        <f>IFERROR(VLOOKUP(C1151,Merkittävyysluokitus!$A$2:$J$1705,8,FALSE),"-")</f>
        <v>3.4490943683409432</v>
      </c>
      <c r="BA1151" s="175">
        <f>IFERROR(VLOOKUP(C1151,Merkittävyysluokitus!$A$2:$J$1705,9,FALSE),"-")</f>
        <v>1.8333333333333333</v>
      </c>
      <c r="BB1151" s="203"/>
      <c r="BC1151" s="203" t="str">
        <f t="shared" si="281"/>
        <v/>
      </c>
      <c r="BD1151" s="39" t="str">
        <f t="shared" si="289"/>
        <v>musta</v>
      </c>
      <c r="BE1151" s="68" t="str">
        <f t="shared" si="276"/>
        <v>musta</v>
      </c>
      <c r="BF1151" s="68" t="str">
        <f t="shared" si="277"/>
        <v>musta</v>
      </c>
      <c r="BG1151" s="68" t="str">
        <f t="shared" si="278"/>
        <v>musta</v>
      </c>
      <c r="BH1151" s="208" t="str">
        <f t="shared" si="279"/>
        <v>musta</v>
      </c>
      <c r="BI1151" s="39"/>
      <c r="BJ1151" s="39" t="str">
        <f>IF(F1151="ei löydy","uusi tie",IF(E1151=0,"tieosoite muuttunut",IF(E1151=1,VLOOKUP(D1151,'2015'!$F$12:$AL$1887,31,FALSE),"-")))</f>
        <v>musta</v>
      </c>
      <c r="BK1151" s="67" t="str">
        <f>IF(E1151=1,VLOOKUP(D1151,'2015'!$F$12:$AL$1887,32,FALSE),"-")</f>
        <v>musta</v>
      </c>
      <c r="BL1151" s="39" t="str">
        <f>IF(F1151="ei löydy","uusi tie",IF(E1151=0,"tieosoite muuttunut",IF(E1151=1,VLOOKUP(D1151,'2015'!$F$12:$AL$1887,33,FALSE),"-")))</f>
        <v>musta</v>
      </c>
      <c r="BM1151" s="39"/>
      <c r="BN1151" s="217" t="str">
        <f>VLOOKUP(D1151,'2015'!$F$12:$AL$1887,33,FALSE)</f>
        <v>musta</v>
      </c>
      <c r="BO1151" s="39"/>
      <c r="BP1151" s="115" t="s">
        <v>10</v>
      </c>
      <c r="BQ1151" s="30"/>
      <c r="BS1151" s="5"/>
      <c r="BU1151" s="37"/>
      <c r="BV1151" s="30" t="s">
        <v>10</v>
      </c>
      <c r="BX1151" t="str">
        <f>IF(E1151=1,VLOOKUP(D1151,'2015'!$F$12:$AX$1887,43,FALSE),"-")</f>
        <v>musta</v>
      </c>
      <c r="BY1151" t="str">
        <f>IF(E1151=1,VLOOKUP(D1151,'2015'!$F$12:$AX$1887,44,FALSE),"-")</f>
        <v>musta</v>
      </c>
      <c r="BZ1151" t="str">
        <f>IF(E1151=1,VLOOKUP(D1151,'2015'!$F$12:$AX$1887,45,FALSE),"-")</f>
        <v>musta</v>
      </c>
      <c r="CA1151" s="31">
        <f t="shared" si="284"/>
        <v>2</v>
      </c>
      <c r="CB1151" s="31">
        <f t="shared" si="285"/>
        <v>1</v>
      </c>
      <c r="CC1151" s="31">
        <f t="shared" si="286"/>
        <v>0</v>
      </c>
      <c r="CD1151" s="31">
        <f t="shared" si="287"/>
        <v>1</v>
      </c>
      <c r="CE1151" s="31">
        <f t="shared" si="288"/>
        <v>0</v>
      </c>
      <c r="CO1151" s="32" t="s">
        <v>34</v>
      </c>
      <c r="CP1151" s="2" t="s">
        <v>35</v>
      </c>
    </row>
    <row r="1152" spans="1:94" ht="15.75" thickBot="1" x14ac:dyDescent="0.3">
      <c r="A1152" s="50"/>
      <c r="B1152" s="50"/>
      <c r="C1152" s="50" t="str">
        <f t="shared" si="282"/>
        <v>11303_1_5041</v>
      </c>
      <c r="D1152" s="51" t="str">
        <f t="shared" si="283"/>
        <v>11303_1</v>
      </c>
      <c r="E1152" s="224">
        <f>IFERROR(VLOOKUP(C1152,'2015'!$C$12:$D$1887,2,FALSE),0)</f>
        <v>1</v>
      </c>
      <c r="F1152" s="51">
        <f>IFERROR(K1152-IFERROR(VLOOKUP(D1152,'2015'!$F$12:$I$1887,4,FALSE),"ei löydy"),"ei löydy")</f>
        <v>0</v>
      </c>
      <c r="G1152" s="224">
        <f>IFERROR(VLOOKUP(Työfile_2024!C1152,Liikennemalli!$D$6:$G$1921,4,FALSE),0)</f>
        <v>1</v>
      </c>
      <c r="H1152" s="225">
        <f>K1152-IFERROR(VLOOKUP(Työfile_2024!D1152,Liikennemalli!$C$6:$H$1921,6,FALSE),"ei löydy")</f>
        <v>0</v>
      </c>
      <c r="I1152" s="80">
        <v>11303</v>
      </c>
      <c r="J1152" s="52">
        <v>1</v>
      </c>
      <c r="K1152" s="52">
        <v>5041</v>
      </c>
      <c r="L1152" s="53"/>
      <c r="M1152" s="54"/>
      <c r="N1152" s="54"/>
      <c r="O1152" s="54"/>
      <c r="P1152" s="54"/>
      <c r="Q1152" s="55"/>
      <c r="R1152" s="55"/>
      <c r="S1152" s="55"/>
      <c r="T1152" s="55"/>
      <c r="U1152" s="52"/>
      <c r="V1152" s="56">
        <v>451</v>
      </c>
      <c r="W1152" s="56">
        <v>69</v>
      </c>
      <c r="X1152" s="56">
        <v>466</v>
      </c>
      <c r="Y1152" s="56">
        <f>VLOOKUP(D1152,Liikennemalli24!$D$2:$F$1804,2,FALSE)</f>
        <v>127</v>
      </c>
      <c r="Z1152" s="57">
        <f>VLOOKUP(D1152,Liikennemalli24!$D$2:$F$1804,3,FALSE)</f>
        <v>0.51</v>
      </c>
      <c r="AA1152" s="178">
        <f>IF(G1152=1,VLOOKUP(C1152,Liikennemalli!$D$6:$H$1921,2,FALSE),"-")</f>
        <v>211.449745305986</v>
      </c>
      <c r="AB1152" s="197">
        <f>IF(G1152=1,VLOOKUP(C1152,Liikennemalli!$D$6:$H$1921,3,FALSE),"-")</f>
        <v>0.50540989738493203</v>
      </c>
      <c r="AC1152" s="134">
        <f>IF(E1152=1,VLOOKUP(Työfile_2024!D1152,'2015'!$F$12:$X$1887,18,FALSE),"-")</f>
        <v>40</v>
      </c>
      <c r="AD1152" s="127">
        <f>IF(E1152=1,VLOOKUP(Työfile_2024!D1152,'2015'!$F$12:$X$1887,19,FALSE),"-")</f>
        <v>0.8</v>
      </c>
      <c r="AI1152" s="127">
        <f>IF(E1152=1,VLOOKUP(Työfile_2024!D1152,'2015'!$F$12:$AB$1887,20,FALSE),"-")</f>
        <v>0</v>
      </c>
      <c r="AJ1152" s="127">
        <f>IF(E1152=1,VLOOKUP(Työfile_2024!D1152,'2015'!$F$12:$AB$1887,21,FALSE),"-")</f>
        <v>0</v>
      </c>
      <c r="AK1152" s="127">
        <f>IF(E1152=1,VLOOKUP(Työfile_2024!D1152,'2015'!$F$12:$AB$1887,22,FALSE),"-")</f>
        <v>0</v>
      </c>
      <c r="AL1152" s="127">
        <f>IF(E1152=1,VLOOKUP(Työfile_2024!D1152,'2015'!$F$12:$AB$1887,23,FALSE),"-")</f>
        <v>0</v>
      </c>
      <c r="AM1152" s="56">
        <f>VLOOKUP(Työfile_2024!D1152,Tmatkat_20km_tarkasteltava_verk!$C$2:$D$1804,2,FALSE)</f>
        <v>87</v>
      </c>
      <c r="AN1152" s="148">
        <f t="shared" si="280"/>
        <v>0.19290465631929046</v>
      </c>
      <c r="AO1152" s="178">
        <f>IF(E1152=1,VLOOKUP(Työfile_2024!D1152,'2015'!$F$12:$AC$1887,24,FALSE),"-")</f>
        <v>32</v>
      </c>
      <c r="AP1152" s="52">
        <f>VLOOKUP(D1152,Tarkasteltava_verkko_2024_harva!$E$2:$I$1804,5,FALSE)</f>
        <v>0</v>
      </c>
      <c r="AQ1152" s="52">
        <f>VLOOKUP(D1152,Tarkasteltava_verkko_2024_harva!$E$2:$I$1804,4,FALSE)</f>
        <v>0</v>
      </c>
      <c r="AR1152" s="148">
        <v>0</v>
      </c>
      <c r="AS1152" s="170" t="str">
        <f>IFERROR(VLOOKUP(C1152,'2015'!$C$12:$AG$1887,30,FALSE),"-")</f>
        <v/>
      </c>
      <c r="AT1152" s="148">
        <v>0.27772267407260465</v>
      </c>
      <c r="AU1152" s="170">
        <f>IFERROR(VLOOKUP(C1152,'2015'!$C$12:$AG$1887,31,FALSE),"-")</f>
        <v>0</v>
      </c>
      <c r="AV1152" s="106"/>
      <c r="AW1152" s="63">
        <f>IFERROR(VLOOKUP(C1152,Merkittävyysluokitus!$A$2:$J$1705,10,FALSE),"-")</f>
        <v>3</v>
      </c>
      <c r="AX1152" s="175">
        <f>IFERROR(VLOOKUP(C1152,Merkittävyysluokitus!$A$2:$J$1705,6,FALSE),"-")</f>
        <v>6.5683881278538809</v>
      </c>
      <c r="AY1152" s="175">
        <f>IFERROR(VLOOKUP(C1152,Merkittävyysluokitus!$A$2:$J$1705,7,FALSE),"-")</f>
        <v>2.7296666666666667</v>
      </c>
      <c r="AZ1152" s="175">
        <f>IFERROR(VLOOKUP(C1152,Merkittävyysluokitus!$A$2:$J$1705,8,FALSE),"-")</f>
        <v>3.0053881278538812</v>
      </c>
      <c r="BA1152" s="175">
        <f>IFERROR(VLOOKUP(C1152,Merkittävyysluokitus!$A$2:$J$1705,9,FALSE),"-")</f>
        <v>0.83333333333333326</v>
      </c>
      <c r="BB1152" s="203"/>
      <c r="BC1152" s="203" t="str">
        <f t="shared" si="281"/>
        <v/>
      </c>
      <c r="BD1152" s="39" t="str">
        <f t="shared" si="289"/>
        <v>musta</v>
      </c>
      <c r="BE1152" s="68" t="str">
        <f t="shared" si="276"/>
        <v>musta</v>
      </c>
      <c r="BF1152" s="68" t="str">
        <f t="shared" si="277"/>
        <v>musta</v>
      </c>
      <c r="BG1152" s="68" t="str">
        <f t="shared" si="278"/>
        <v>musta</v>
      </c>
      <c r="BH1152" s="208" t="str">
        <f t="shared" si="279"/>
        <v>musta</v>
      </c>
      <c r="BI1152" s="39"/>
      <c r="BJ1152" s="39" t="str">
        <f>IF(F1152="ei löydy","uusi tie",IF(E1152=0,"tieosoite muuttunut",IF(E1152=1,VLOOKUP(D1152,'2015'!$F$12:$AL$1887,31,FALSE),"-")))</f>
        <v>musta</v>
      </c>
      <c r="BK1152" s="67" t="str">
        <f>IF(E1152=1,VLOOKUP(D1152,'2015'!$F$12:$AL$1887,32,FALSE),"-")</f>
        <v>musta</v>
      </c>
      <c r="BL1152" s="39" t="str">
        <f>IF(F1152="ei löydy","uusi tie",IF(E1152=0,"tieosoite muuttunut",IF(E1152=1,VLOOKUP(D1152,'2015'!$F$12:$AL$1887,33,FALSE),"-")))</f>
        <v>musta</v>
      </c>
      <c r="BM1152" s="39"/>
      <c r="BN1152" s="217" t="str">
        <f>VLOOKUP(D1152,'2015'!$F$12:$AL$1887,33,FALSE)</f>
        <v>musta</v>
      </c>
      <c r="BO1152" s="39"/>
      <c r="BP1152" s="115" t="s">
        <v>10</v>
      </c>
      <c r="BQ1152" s="30"/>
      <c r="BS1152" s="5"/>
      <c r="BU1152" s="37"/>
      <c r="BV1152" s="30" t="s">
        <v>10</v>
      </c>
      <c r="BX1152" t="str">
        <f>IF(E1152=1,VLOOKUP(D1152,'2015'!$F$12:$AX$1887,43,FALSE),"-")</f>
        <v>musta</v>
      </c>
      <c r="BY1152" t="str">
        <f>IF(E1152=1,VLOOKUP(D1152,'2015'!$F$12:$AX$1887,44,FALSE),"-")</f>
        <v>musta</v>
      </c>
      <c r="BZ1152" t="str">
        <f>IF(E1152=1,VLOOKUP(D1152,'2015'!$F$12:$AX$1887,45,FALSE),"-")</f>
        <v>musta</v>
      </c>
      <c r="CA1152" s="31">
        <f t="shared" si="284"/>
        <v>10</v>
      </c>
      <c r="CB1152" s="31">
        <f t="shared" si="285"/>
        <v>10</v>
      </c>
      <c r="CC1152" s="31">
        <f t="shared" si="286"/>
        <v>0</v>
      </c>
      <c r="CD1152" s="31">
        <f t="shared" si="287"/>
        <v>0</v>
      </c>
      <c r="CE1152" s="31">
        <f t="shared" si="288"/>
        <v>0</v>
      </c>
      <c r="CO1152" s="2" t="s">
        <v>35</v>
      </c>
      <c r="CP1152" s="2" t="s">
        <v>35</v>
      </c>
    </row>
    <row r="1153" spans="1:94" ht="15.75" thickBot="1" x14ac:dyDescent="0.3">
      <c r="A1153" s="50"/>
      <c r="B1153" s="50"/>
      <c r="C1153" s="50" t="str">
        <f t="shared" si="282"/>
        <v>11303_2_2174</v>
      </c>
      <c r="D1153" s="51" t="str">
        <f t="shared" si="283"/>
        <v>11303_2</v>
      </c>
      <c r="E1153" s="224">
        <f>IFERROR(VLOOKUP(C1153,'2015'!$C$12:$D$1887,2,FALSE),0)</f>
        <v>1</v>
      </c>
      <c r="F1153" s="51">
        <f>IFERROR(K1153-IFERROR(VLOOKUP(D1153,'2015'!$F$12:$I$1887,4,FALSE),"ei löydy"),"ei löydy")</f>
        <v>0</v>
      </c>
      <c r="G1153" s="224">
        <f>IFERROR(VLOOKUP(Työfile_2024!C1153,Liikennemalli!$D$6:$G$1921,4,FALSE),0)</f>
        <v>1</v>
      </c>
      <c r="H1153" s="225">
        <f>K1153-IFERROR(VLOOKUP(Työfile_2024!D1153,Liikennemalli!$C$6:$H$1921,6,FALSE),"ei löydy")</f>
        <v>0</v>
      </c>
      <c r="I1153" s="81">
        <v>11303</v>
      </c>
      <c r="J1153" s="52">
        <v>2</v>
      </c>
      <c r="K1153" s="52">
        <v>2174</v>
      </c>
      <c r="L1153" s="53"/>
      <c r="M1153" s="54"/>
      <c r="N1153" s="54"/>
      <c r="O1153" s="54"/>
      <c r="P1153" s="54"/>
      <c r="Q1153" s="55"/>
      <c r="R1153" s="55"/>
      <c r="S1153" s="55"/>
      <c r="T1153" s="55"/>
      <c r="U1153" s="52"/>
      <c r="V1153" s="56">
        <v>1408</v>
      </c>
      <c r="W1153" s="56">
        <v>108</v>
      </c>
      <c r="X1153" s="56">
        <v>1446</v>
      </c>
      <c r="Y1153" s="56">
        <f>VLOOKUP(D1153,Liikennemalli24!$D$2:$F$1804,2,FALSE)</f>
        <v>36</v>
      </c>
      <c r="Z1153" s="57">
        <f>VLOOKUP(D1153,Liikennemalli24!$D$2:$F$1804,3,FALSE)</f>
        <v>0.34599999999999997</v>
      </c>
      <c r="AA1153" s="178">
        <f>IF(G1153=1,VLOOKUP(C1153,Liikennemalli!$D$6:$H$1921,2,FALSE),"-")</f>
        <v>542.12250990166103</v>
      </c>
      <c r="AB1153" s="197">
        <f>IF(G1153=1,VLOOKUP(C1153,Liikennemalli!$D$6:$H$1921,3,FALSE),"-")</f>
        <v>0.45456928652852302</v>
      </c>
      <c r="AC1153" s="134">
        <f>IF(E1153=1,VLOOKUP(Työfile_2024!D1153,'2015'!$F$12:$X$1887,18,FALSE),"-")</f>
        <v>258</v>
      </c>
      <c r="AD1153" s="127">
        <f>IF(E1153=1,VLOOKUP(Työfile_2024!D1153,'2015'!$F$12:$X$1887,19,FALSE),"-")</f>
        <v>0.84</v>
      </c>
      <c r="AI1153" s="127">
        <f>IF(E1153=1,VLOOKUP(Työfile_2024!D1153,'2015'!$F$12:$AB$1887,20,FALSE),"-")</f>
        <v>0</v>
      </c>
      <c r="AJ1153" s="127">
        <f>IF(E1153=1,VLOOKUP(Työfile_2024!D1153,'2015'!$F$12:$AB$1887,21,FALSE),"-")</f>
        <v>0</v>
      </c>
      <c r="AK1153" s="127">
        <f>IF(E1153=1,VLOOKUP(Työfile_2024!D1153,'2015'!$F$12:$AB$1887,22,FALSE),"-")</f>
        <v>0</v>
      </c>
      <c r="AL1153" s="127">
        <f>IF(E1153=1,VLOOKUP(Työfile_2024!D1153,'2015'!$F$12:$AB$1887,23,FALSE),"-")</f>
        <v>0</v>
      </c>
      <c r="AM1153" s="56">
        <f>VLOOKUP(Työfile_2024!D1153,Tmatkat_20km_tarkasteltava_verk!$C$2:$D$1804,2,FALSE)</f>
        <v>359</v>
      </c>
      <c r="AN1153" s="148">
        <f t="shared" si="280"/>
        <v>0.25497159090909088</v>
      </c>
      <c r="AO1153" s="178">
        <f>IF(E1153=1,VLOOKUP(Työfile_2024!D1153,'2015'!$F$12:$AC$1887,24,FALSE),"-")</f>
        <v>17</v>
      </c>
      <c r="AP1153" s="52">
        <f>VLOOKUP(D1153,Tarkasteltava_verkko_2024_harva!$E$2:$I$1804,5,FALSE)</f>
        <v>0</v>
      </c>
      <c r="AQ1153" s="52">
        <f>VLOOKUP(D1153,Tarkasteltava_verkko_2024_harva!$E$2:$I$1804,4,FALSE)</f>
        <v>0</v>
      </c>
      <c r="AR1153" s="148">
        <v>0</v>
      </c>
      <c r="AS1153" s="170" t="str">
        <f>IFERROR(VLOOKUP(C1153,'2015'!$C$12:$AG$1887,30,FALSE),"-")</f>
        <v/>
      </c>
      <c r="AT1153" s="148">
        <v>0.54967801287948481</v>
      </c>
      <c r="AU1153" s="170" t="str">
        <f>IFERROR(VLOOKUP(C1153,'2015'!$C$12:$AG$1887,31,FALSE),"-")</f>
        <v>Kyllä</v>
      </c>
      <c r="AV1153" s="106"/>
      <c r="AW1153" s="63">
        <f>IFERROR(VLOOKUP(C1153,Merkittävyysluokitus!$A$2:$J$1705,10,FALSE),"-")</f>
        <v>3</v>
      </c>
      <c r="AX1153" s="175">
        <f>IFERROR(VLOOKUP(C1153,Merkittävyysluokitus!$A$2:$J$1705,6,FALSE),"-")</f>
        <v>8.8059665144596639</v>
      </c>
      <c r="AY1153" s="175">
        <f>IFERROR(VLOOKUP(C1153,Merkittävyysluokitus!$A$2:$J$1705,7,FALSE),"-")</f>
        <v>3.9066666666666667</v>
      </c>
      <c r="AZ1153" s="175">
        <f>IFERROR(VLOOKUP(C1153,Merkittävyysluokitus!$A$2:$J$1705,8,FALSE),"-")</f>
        <v>3.2326331811263316</v>
      </c>
      <c r="BA1153" s="175">
        <f>IFERROR(VLOOKUP(C1153,Merkittävyysluokitus!$A$2:$J$1705,9,FALSE),"-")</f>
        <v>1.6666666666666665</v>
      </c>
      <c r="BB1153" s="203"/>
      <c r="BC1153" s="203" t="str">
        <f t="shared" si="281"/>
        <v/>
      </c>
      <c r="BD1153" s="39" t="str">
        <f t="shared" si="289"/>
        <v>musta</v>
      </c>
      <c r="BE1153" s="68" t="str">
        <f t="shared" si="276"/>
        <v>musta</v>
      </c>
      <c r="BF1153" s="68" t="str">
        <f t="shared" si="277"/>
        <v>musta</v>
      </c>
      <c r="BG1153" s="68" t="str">
        <f t="shared" si="278"/>
        <v>musta</v>
      </c>
      <c r="BH1153" s="208" t="str">
        <f t="shared" si="279"/>
        <v>musta</v>
      </c>
      <c r="BI1153" s="39"/>
      <c r="BJ1153" s="39" t="str">
        <f>IF(F1153="ei löydy","uusi tie",IF(E1153=0,"tieosoite muuttunut",IF(E1153=1,VLOOKUP(D1153,'2015'!$F$12:$AL$1887,31,FALSE),"-")))</f>
        <v>musta</v>
      </c>
      <c r="BK1153" s="67" t="str">
        <f>IF(E1153=1,VLOOKUP(D1153,'2015'!$F$12:$AL$1887,32,FALSE),"-")</f>
        <v>musta</v>
      </c>
      <c r="BL1153" s="39" t="str">
        <f>IF(F1153="ei löydy","uusi tie",IF(E1153=0,"tieosoite muuttunut",IF(E1153=1,VLOOKUP(D1153,'2015'!$F$12:$AL$1887,33,FALSE),"-")))</f>
        <v>musta</v>
      </c>
      <c r="BM1153" s="39"/>
      <c r="BN1153" s="217" t="str">
        <f>VLOOKUP(D1153,'2015'!$F$12:$AL$1887,33,FALSE)</f>
        <v>musta</v>
      </c>
      <c r="BO1153" s="39"/>
      <c r="BP1153" s="115" t="s">
        <v>10</v>
      </c>
      <c r="BQ1153" s="30"/>
      <c r="BS1153" s="5"/>
      <c r="BU1153" s="37"/>
      <c r="BV1153" s="30" t="s">
        <v>10</v>
      </c>
      <c r="BX1153" t="str">
        <f>IF(E1153=1,VLOOKUP(D1153,'2015'!$F$12:$AX$1887,43,FALSE),"-")</f>
        <v>musta</v>
      </c>
      <c r="BY1153" t="str">
        <f>IF(E1153=1,VLOOKUP(D1153,'2015'!$F$12:$AX$1887,44,FALSE),"-")</f>
        <v>musta</v>
      </c>
      <c r="BZ1153" t="str">
        <f>IF(E1153=1,VLOOKUP(D1153,'2015'!$F$12:$AX$1887,45,FALSE),"-")</f>
        <v>musta</v>
      </c>
      <c r="CA1153" s="31">
        <f t="shared" si="284"/>
        <v>11</v>
      </c>
      <c r="CB1153" s="31">
        <f t="shared" si="285"/>
        <v>10</v>
      </c>
      <c r="CC1153" s="31">
        <f t="shared" si="286"/>
        <v>0</v>
      </c>
      <c r="CD1153" s="31">
        <f t="shared" si="287"/>
        <v>1</v>
      </c>
      <c r="CE1153" s="31">
        <f t="shared" si="288"/>
        <v>0</v>
      </c>
      <c r="CO1153" s="2" t="s">
        <v>35</v>
      </c>
      <c r="CP1153" s="2" t="s">
        <v>35</v>
      </c>
    </row>
    <row r="1154" spans="1:94" ht="15.75" thickBot="1" x14ac:dyDescent="0.3">
      <c r="A1154" s="50"/>
      <c r="B1154" s="50"/>
      <c r="C1154" s="50" t="str">
        <f t="shared" si="282"/>
        <v>11304_1_2904</v>
      </c>
      <c r="D1154" s="51" t="str">
        <f t="shared" si="283"/>
        <v>11304_1</v>
      </c>
      <c r="E1154" s="224">
        <f>IFERROR(VLOOKUP(C1154,'2015'!$C$12:$D$1887,2,FALSE),0)</f>
        <v>1</v>
      </c>
      <c r="F1154" s="51">
        <f>IFERROR(K1154-IFERROR(VLOOKUP(D1154,'2015'!$F$12:$I$1887,4,FALSE),"ei löydy"),"ei löydy")</f>
        <v>0</v>
      </c>
      <c r="G1154" s="224">
        <f>IFERROR(VLOOKUP(Työfile_2024!C1154,Liikennemalli!$D$6:$G$1921,4,FALSE),0)</f>
        <v>1</v>
      </c>
      <c r="H1154" s="225">
        <f>K1154-IFERROR(VLOOKUP(Työfile_2024!D1154,Liikennemalli!$C$6:$H$1921,6,FALSE),"ei löydy")</f>
        <v>0</v>
      </c>
      <c r="I1154" s="80">
        <v>11304</v>
      </c>
      <c r="J1154" s="52">
        <v>1</v>
      </c>
      <c r="K1154" s="52">
        <v>2904</v>
      </c>
      <c r="L1154" s="53"/>
      <c r="M1154" s="54"/>
      <c r="N1154" s="54"/>
      <c r="O1154" s="54"/>
      <c r="P1154" s="54"/>
      <c r="Q1154" s="55"/>
      <c r="R1154" s="55"/>
      <c r="S1154" s="55"/>
      <c r="T1154" s="55"/>
      <c r="U1154" s="52"/>
      <c r="V1154" s="56">
        <v>890</v>
      </c>
      <c r="W1154" s="56">
        <v>122</v>
      </c>
      <c r="X1154" s="56">
        <v>862</v>
      </c>
      <c r="Y1154" s="56">
        <f>VLOOKUP(D1154,Liikennemalli24!$D$2:$F$1804,2,FALSE)</f>
        <v>77</v>
      </c>
      <c r="Z1154" s="57">
        <f>VLOOKUP(D1154,Liikennemalli24!$D$2:$F$1804,3,FALSE)</f>
        <v>0.28799999999999998</v>
      </c>
      <c r="AA1154" s="178">
        <f>IF(G1154=1,VLOOKUP(C1154,Liikennemalli!$D$6:$H$1921,2,FALSE),"-")</f>
        <v>60.941783793271199</v>
      </c>
      <c r="AB1154" s="197">
        <f>IF(G1154=1,VLOOKUP(C1154,Liikennemalli!$D$6:$H$1921,3,FALSE),"-")</f>
        <v>0.57707337430403205</v>
      </c>
      <c r="AC1154" s="134">
        <f>IF(E1154=1,VLOOKUP(Työfile_2024!D1154,'2015'!$F$12:$X$1887,18,FALSE),"-")</f>
        <v>23</v>
      </c>
      <c r="AD1154" s="127">
        <f>IF(E1154=1,VLOOKUP(Työfile_2024!D1154,'2015'!$F$12:$X$1887,19,FALSE),"-")</f>
        <v>1</v>
      </c>
      <c r="AI1154" s="127">
        <f>IF(E1154=1,VLOOKUP(Työfile_2024!D1154,'2015'!$F$12:$AB$1887,20,FALSE),"-")</f>
        <v>0</v>
      </c>
      <c r="AJ1154" s="127">
        <f>IF(E1154=1,VLOOKUP(Työfile_2024!D1154,'2015'!$F$12:$AB$1887,21,FALSE),"-")</f>
        <v>0</v>
      </c>
      <c r="AK1154" s="127">
        <f>IF(E1154=1,VLOOKUP(Työfile_2024!D1154,'2015'!$F$12:$AB$1887,22,FALSE),"-")</f>
        <v>0</v>
      </c>
      <c r="AL1154" s="127">
        <f>IF(E1154=1,VLOOKUP(Työfile_2024!D1154,'2015'!$F$12:$AB$1887,23,FALSE),"-")</f>
        <v>0</v>
      </c>
      <c r="AM1154" s="56">
        <f>VLOOKUP(Työfile_2024!D1154,Tmatkat_20km_tarkasteltava_verk!$C$2:$D$1804,2,FALSE)</f>
        <v>209</v>
      </c>
      <c r="AN1154" s="148">
        <f t="shared" si="280"/>
        <v>0.23483146067415731</v>
      </c>
      <c r="AO1154" s="178">
        <f>IF(E1154=1,VLOOKUP(Työfile_2024!D1154,'2015'!$F$12:$AC$1887,24,FALSE),"-")</f>
        <v>30</v>
      </c>
      <c r="AP1154" s="52">
        <f>VLOOKUP(D1154,Tarkasteltava_verkko_2024_harva!$E$2:$I$1804,5,FALSE)</f>
        <v>0</v>
      </c>
      <c r="AQ1154" s="52">
        <f>VLOOKUP(D1154,Tarkasteltava_verkko_2024_harva!$E$2:$I$1804,4,FALSE)</f>
        <v>0</v>
      </c>
      <c r="AR1154" s="148">
        <v>0</v>
      </c>
      <c r="AS1154" s="170" t="str">
        <f>IFERROR(VLOOKUP(C1154,'2015'!$C$12:$AG$1887,30,FALSE),"-")</f>
        <v/>
      </c>
      <c r="AT1154" s="148">
        <v>0.34194214876033058</v>
      </c>
      <c r="AU1154" s="170">
        <f>IFERROR(VLOOKUP(C1154,'2015'!$C$12:$AG$1887,31,FALSE),"-")</f>
        <v>0</v>
      </c>
      <c r="AV1154" s="106"/>
      <c r="AW1154" s="63">
        <f>IFERROR(VLOOKUP(C1154,Merkittävyysluokitus!$A$2:$J$1705,10,FALSE),"-")</f>
        <v>3</v>
      </c>
      <c r="AX1154" s="175">
        <f>IFERROR(VLOOKUP(C1154,Merkittävyysluokitus!$A$2:$J$1705,6,FALSE),"-")</f>
        <v>7.9022222222222211</v>
      </c>
      <c r="AY1154" s="175">
        <f>IFERROR(VLOOKUP(C1154,Merkittävyysluokitus!$A$2:$J$1705,7,FALSE),"-")</f>
        <v>4.0066666666666659</v>
      </c>
      <c r="AZ1154" s="175">
        <f>IFERROR(VLOOKUP(C1154,Merkittävyysluokitus!$A$2:$J$1705,8,FALSE),"-")</f>
        <v>2.8955555555555552</v>
      </c>
      <c r="BA1154" s="175">
        <f>IFERROR(VLOOKUP(C1154,Merkittävyysluokitus!$A$2:$J$1705,9,FALSE),"-")</f>
        <v>1</v>
      </c>
      <c r="BB1154" s="203"/>
      <c r="BC1154" s="203" t="str">
        <f t="shared" si="281"/>
        <v/>
      </c>
      <c r="BD1154" s="39" t="str">
        <f t="shared" si="289"/>
        <v>musta</v>
      </c>
      <c r="BE1154" s="68" t="str">
        <f t="shared" si="276"/>
        <v>musta</v>
      </c>
      <c r="BF1154" s="68" t="str">
        <f t="shared" si="277"/>
        <v>musta</v>
      </c>
      <c r="BG1154" s="68" t="str">
        <f t="shared" si="278"/>
        <v>musta</v>
      </c>
      <c r="BH1154" s="208" t="str">
        <f t="shared" si="279"/>
        <v>musta</v>
      </c>
      <c r="BI1154" s="39"/>
      <c r="BJ1154" s="39" t="str">
        <f>IF(F1154="ei löydy","uusi tie",IF(E1154=0,"tieosoite muuttunut",IF(E1154=1,VLOOKUP(D1154,'2015'!$F$12:$AL$1887,31,FALSE),"-")))</f>
        <v>musta</v>
      </c>
      <c r="BK1154" s="67" t="str">
        <f>IF(E1154=1,VLOOKUP(D1154,'2015'!$F$12:$AL$1887,32,FALSE),"-")</f>
        <v>musta</v>
      </c>
      <c r="BL1154" s="39" t="str">
        <f>IF(F1154="ei löydy","uusi tie",IF(E1154=0,"tieosoite muuttunut",IF(E1154=1,VLOOKUP(D1154,'2015'!$F$12:$AL$1887,33,FALSE),"-")))</f>
        <v>musta</v>
      </c>
      <c r="BM1154" s="39"/>
      <c r="BN1154" s="217" t="str">
        <f>VLOOKUP(D1154,'2015'!$F$12:$AL$1887,33,FALSE)</f>
        <v>musta</v>
      </c>
      <c r="BO1154" s="39"/>
      <c r="BP1154" s="115" t="s">
        <v>10</v>
      </c>
      <c r="BQ1154" s="30"/>
      <c r="BS1154" s="5"/>
      <c r="BU1154" s="37"/>
      <c r="BV1154" s="30" t="s">
        <v>10</v>
      </c>
      <c r="BX1154" t="str">
        <f>IF(E1154=1,VLOOKUP(D1154,'2015'!$F$12:$AX$1887,43,FALSE),"-")</f>
        <v>musta</v>
      </c>
      <c r="BY1154" t="str">
        <f>IF(E1154=1,VLOOKUP(D1154,'2015'!$F$12:$AX$1887,44,FALSE),"-")</f>
        <v>musta</v>
      </c>
      <c r="BZ1154" t="str">
        <f>IF(E1154=1,VLOOKUP(D1154,'2015'!$F$12:$AX$1887,45,FALSE),"-")</f>
        <v>musta</v>
      </c>
      <c r="CA1154" s="31">
        <f t="shared" si="284"/>
        <v>11</v>
      </c>
      <c r="CB1154" s="31">
        <f t="shared" si="285"/>
        <v>10</v>
      </c>
      <c r="CC1154" s="31">
        <f t="shared" si="286"/>
        <v>0</v>
      </c>
      <c r="CD1154" s="31">
        <f t="shared" si="287"/>
        <v>1</v>
      </c>
      <c r="CE1154" s="31">
        <f t="shared" si="288"/>
        <v>0</v>
      </c>
      <c r="CO1154" s="2" t="s">
        <v>35</v>
      </c>
      <c r="CP1154" s="2" t="s">
        <v>35</v>
      </c>
    </row>
    <row r="1155" spans="1:94" ht="15.75" thickBot="1" x14ac:dyDescent="0.3">
      <c r="A1155" s="50"/>
      <c r="B1155" s="50"/>
      <c r="C1155" s="50" t="str">
        <f t="shared" si="282"/>
        <v>11307_1_5019</v>
      </c>
      <c r="D1155" s="51" t="str">
        <f t="shared" si="283"/>
        <v>11307_1</v>
      </c>
      <c r="E1155" s="224">
        <f>IFERROR(VLOOKUP(C1155,'2015'!$C$12:$D$1887,2,FALSE),0)</f>
        <v>1</v>
      </c>
      <c r="F1155" s="51">
        <f>IFERROR(K1155-IFERROR(VLOOKUP(D1155,'2015'!$F$12:$I$1887,4,FALSE),"ei löydy"),"ei löydy")</f>
        <v>0</v>
      </c>
      <c r="G1155" s="224">
        <f>IFERROR(VLOOKUP(Työfile_2024!C1155,Liikennemalli!$D$6:$G$1921,4,FALSE),0)</f>
        <v>1</v>
      </c>
      <c r="H1155" s="225">
        <f>K1155-IFERROR(VLOOKUP(Työfile_2024!D1155,Liikennemalli!$C$6:$H$1921,6,FALSE),"ei löydy")</f>
        <v>0</v>
      </c>
      <c r="I1155" s="80">
        <v>11307</v>
      </c>
      <c r="J1155" s="52">
        <v>1</v>
      </c>
      <c r="K1155" s="52">
        <v>5019</v>
      </c>
      <c r="L1155" s="53"/>
      <c r="M1155" s="54"/>
      <c r="N1155" s="54"/>
      <c r="O1155" s="54"/>
      <c r="P1155" s="54"/>
      <c r="Q1155" s="55"/>
      <c r="R1155" s="55"/>
      <c r="S1155" s="55"/>
      <c r="T1155" s="55"/>
      <c r="U1155" s="52"/>
      <c r="V1155" s="56">
        <v>1371</v>
      </c>
      <c r="W1155" s="56">
        <v>95</v>
      </c>
      <c r="X1155" s="56">
        <v>1256</v>
      </c>
      <c r="Y1155" s="56">
        <f>VLOOKUP(D1155,Liikennemalli24!$D$2:$F$1804,2,FALSE)</f>
        <v>137</v>
      </c>
      <c r="Z1155" s="57">
        <f>VLOOKUP(D1155,Liikennemalli24!$D$2:$F$1804,3,FALSE)</f>
        <v>0.40500000000000003</v>
      </c>
      <c r="AA1155" s="178">
        <f>IF(G1155=1,VLOOKUP(C1155,Liikennemalli!$D$6:$H$1921,2,FALSE),"-")</f>
        <v>251.092741056584</v>
      </c>
      <c r="AB1155" s="197">
        <f>IF(G1155=1,VLOOKUP(C1155,Liikennemalli!$D$6:$H$1921,3,FALSE),"-")</f>
        <v>0.37264808736817301</v>
      </c>
      <c r="AC1155" s="134">
        <f>IF(E1155=1,VLOOKUP(Työfile_2024!D1155,'2015'!$F$12:$X$1887,18,FALSE),"-")</f>
        <v>63</v>
      </c>
      <c r="AD1155" s="127">
        <f>IF(E1155=1,VLOOKUP(Työfile_2024!D1155,'2015'!$F$12:$X$1887,19,FALSE),"-")</f>
        <v>0.62</v>
      </c>
      <c r="AI1155" s="127">
        <f>IF(E1155=1,VLOOKUP(Työfile_2024!D1155,'2015'!$F$12:$AB$1887,20,FALSE),"-")</f>
        <v>0</v>
      </c>
      <c r="AJ1155" s="127">
        <f>IF(E1155=1,VLOOKUP(Työfile_2024!D1155,'2015'!$F$12:$AB$1887,21,FALSE),"-")</f>
        <v>0</v>
      </c>
      <c r="AK1155" s="127">
        <f>IF(E1155=1,VLOOKUP(Työfile_2024!D1155,'2015'!$F$12:$AB$1887,22,FALSE),"-")</f>
        <v>0</v>
      </c>
      <c r="AL1155" s="127">
        <f>IF(E1155=1,VLOOKUP(Työfile_2024!D1155,'2015'!$F$12:$AB$1887,23,FALSE),"-")</f>
        <v>0</v>
      </c>
      <c r="AM1155" s="56">
        <f>VLOOKUP(Työfile_2024!D1155,Tmatkat_20km_tarkasteltava_verk!$C$2:$D$1804,2,FALSE)</f>
        <v>155</v>
      </c>
      <c r="AN1155" s="148">
        <f t="shared" si="280"/>
        <v>0.11305616338439095</v>
      </c>
      <c r="AO1155" s="178">
        <f>IF(E1155=1,VLOOKUP(Työfile_2024!D1155,'2015'!$F$12:$AC$1887,24,FALSE),"-")</f>
        <v>43</v>
      </c>
      <c r="AP1155" s="52">
        <f>VLOOKUP(D1155,Tarkasteltava_verkko_2024_harva!$E$2:$I$1804,5,FALSE)</f>
        <v>0</v>
      </c>
      <c r="AQ1155" s="52">
        <f>VLOOKUP(D1155,Tarkasteltava_verkko_2024_harva!$E$2:$I$1804,4,FALSE)</f>
        <v>0</v>
      </c>
      <c r="AR1155" s="148">
        <v>0</v>
      </c>
      <c r="AS1155" s="170" t="str">
        <f>IFERROR(VLOOKUP(C1155,'2015'!$C$12:$AG$1887,30,FALSE),"-")</f>
        <v/>
      </c>
      <c r="AT1155" s="148">
        <v>0.41382745566845985</v>
      </c>
      <c r="AU1155" s="170">
        <f>IFERROR(VLOOKUP(C1155,'2015'!$C$12:$AG$1887,31,FALSE),"-")</f>
        <v>0</v>
      </c>
      <c r="AV1155" s="106"/>
      <c r="AW1155" s="63">
        <f>IFERROR(VLOOKUP(C1155,Merkittävyysluokitus!$A$2:$J$1705,10,FALSE),"-")</f>
        <v>3</v>
      </c>
      <c r="AX1155" s="175">
        <f>IFERROR(VLOOKUP(C1155,Merkittävyysluokitus!$A$2:$J$1705,6,FALSE),"-")</f>
        <v>9.2277016742770162</v>
      </c>
      <c r="AY1155" s="175">
        <f>IFERROR(VLOOKUP(C1155,Merkittävyysluokitus!$A$2:$J$1705,7,FALSE),"-")</f>
        <v>4.6466666666666665</v>
      </c>
      <c r="AZ1155" s="175">
        <f>IFERROR(VLOOKUP(C1155,Merkittävyysluokitus!$A$2:$J$1705,8,FALSE),"-")</f>
        <v>3.2477016742770162</v>
      </c>
      <c r="BA1155" s="175">
        <f>IFERROR(VLOOKUP(C1155,Merkittävyysluokitus!$A$2:$J$1705,9,FALSE),"-")</f>
        <v>1.3333333333333333</v>
      </c>
      <c r="BB1155" s="203"/>
      <c r="BC1155" s="203" t="str">
        <f t="shared" si="281"/>
        <v/>
      </c>
      <c r="BD1155" s="39" t="str">
        <f t="shared" si="289"/>
        <v>musta</v>
      </c>
      <c r="BE1155" s="68" t="str">
        <f t="shared" si="276"/>
        <v>musta</v>
      </c>
      <c r="BF1155" s="68" t="str">
        <f t="shared" si="277"/>
        <v>musta</v>
      </c>
      <c r="BG1155" s="68" t="str">
        <f t="shared" si="278"/>
        <v>musta</v>
      </c>
      <c r="BH1155" s="208" t="str">
        <f t="shared" si="279"/>
        <v>musta</v>
      </c>
      <c r="BI1155" s="39"/>
      <c r="BJ1155" s="39" t="str">
        <f>IF(F1155="ei löydy","uusi tie",IF(E1155=0,"tieosoite muuttunut",IF(E1155=1,VLOOKUP(D1155,'2015'!$F$12:$AL$1887,31,FALSE),"-")))</f>
        <v>musta</v>
      </c>
      <c r="BK1155" s="67" t="str">
        <f>IF(E1155=1,VLOOKUP(D1155,'2015'!$F$12:$AL$1887,32,FALSE),"-")</f>
        <v>musta</v>
      </c>
      <c r="BL1155" s="39" t="str">
        <f>IF(F1155="ei löydy","uusi tie",IF(E1155=0,"tieosoite muuttunut",IF(E1155=1,VLOOKUP(D1155,'2015'!$F$12:$AL$1887,33,FALSE),"-")))</f>
        <v>musta</v>
      </c>
      <c r="BM1155" s="39"/>
      <c r="BN1155" s="217" t="str">
        <f>VLOOKUP(D1155,'2015'!$F$12:$AL$1887,33,FALSE)</f>
        <v>musta</v>
      </c>
      <c r="BO1155" s="39"/>
      <c r="BP1155" s="115" t="s">
        <v>10</v>
      </c>
      <c r="BQ1155" s="30"/>
      <c r="BS1155" s="5"/>
      <c r="BU1155" s="37"/>
      <c r="BV1155" s="30" t="s">
        <v>10</v>
      </c>
      <c r="BX1155" t="str">
        <f>IF(E1155=1,VLOOKUP(D1155,'2015'!$F$12:$AX$1887,43,FALSE),"-")</f>
        <v>musta</v>
      </c>
      <c r="BY1155" t="str">
        <f>IF(E1155=1,VLOOKUP(D1155,'2015'!$F$12:$AX$1887,44,FALSE),"-")</f>
        <v>musta</v>
      </c>
      <c r="BZ1155" t="str">
        <f>IF(E1155=1,VLOOKUP(D1155,'2015'!$F$12:$AX$1887,45,FALSE),"-")</f>
        <v>musta</v>
      </c>
      <c r="CA1155" s="31">
        <f t="shared" si="284"/>
        <v>11</v>
      </c>
      <c r="CB1155" s="31">
        <f t="shared" si="285"/>
        <v>10</v>
      </c>
      <c r="CC1155" s="31">
        <f t="shared" si="286"/>
        <v>0</v>
      </c>
      <c r="CD1155" s="31">
        <f t="shared" si="287"/>
        <v>1</v>
      </c>
      <c r="CE1155" s="31">
        <f t="shared" si="288"/>
        <v>0</v>
      </c>
      <c r="CO1155" s="2" t="s">
        <v>35</v>
      </c>
      <c r="CP1155" s="2" t="s">
        <v>35</v>
      </c>
    </row>
    <row r="1156" spans="1:94" ht="15.75" thickBot="1" x14ac:dyDescent="0.3">
      <c r="A1156" s="50"/>
      <c r="B1156" s="50"/>
      <c r="C1156" s="50" t="str">
        <f t="shared" si="282"/>
        <v>11307_2_5500</v>
      </c>
      <c r="D1156" s="51" t="str">
        <f t="shared" si="283"/>
        <v>11307_2</v>
      </c>
      <c r="E1156" s="224">
        <f>IFERROR(VLOOKUP(C1156,'2015'!$C$12:$D$1887,2,FALSE),0)</f>
        <v>1</v>
      </c>
      <c r="F1156" s="51">
        <f>IFERROR(K1156-IFERROR(VLOOKUP(D1156,'2015'!$F$12:$I$1887,4,FALSE),"ei löydy"),"ei löydy")</f>
        <v>0</v>
      </c>
      <c r="G1156" s="224">
        <f>IFERROR(VLOOKUP(Työfile_2024!C1156,Liikennemalli!$D$6:$G$1921,4,FALSE),0)</f>
        <v>0</v>
      </c>
      <c r="H1156" s="225">
        <f>K1156-IFERROR(VLOOKUP(Työfile_2024!D1156,Liikennemalli!$C$6:$H$1921,6,FALSE),"ei löydy")</f>
        <v>-320</v>
      </c>
      <c r="I1156" s="80">
        <v>11307</v>
      </c>
      <c r="J1156" s="52">
        <v>2</v>
      </c>
      <c r="K1156" s="52">
        <v>5500</v>
      </c>
      <c r="L1156" s="53"/>
      <c r="M1156" s="54"/>
      <c r="N1156" s="54"/>
      <c r="O1156" s="54"/>
      <c r="P1156" s="54"/>
      <c r="Q1156" s="55"/>
      <c r="R1156" s="55"/>
      <c r="S1156" s="55"/>
      <c r="T1156" s="55"/>
      <c r="U1156" s="52"/>
      <c r="V1156" s="56">
        <v>949.9636363636364</v>
      </c>
      <c r="W1156" s="56">
        <v>81.810909090909092</v>
      </c>
      <c r="X1156" s="56">
        <v>875.5454545454545</v>
      </c>
      <c r="Y1156" s="56">
        <f>VLOOKUP(D1156,Liikennemalli24!$D$2:$F$1804,2,FALSE)</f>
        <v>82</v>
      </c>
      <c r="Z1156" s="57">
        <f>VLOOKUP(D1156,Liikennemalli24!$D$2:$F$1804,3,FALSE)</f>
        <v>0.50600000000000001</v>
      </c>
      <c r="AA1156" s="178" t="str">
        <f>IF(G1156=1,VLOOKUP(C1156,Liikennemalli!$D$6:$H$1921,2,FALSE),"-")</f>
        <v>-</v>
      </c>
      <c r="AB1156" s="197" t="str">
        <f>IF(G1156=1,VLOOKUP(C1156,Liikennemalli!$D$6:$H$1921,3,FALSE),"-")</f>
        <v>-</v>
      </c>
      <c r="AC1156" s="134">
        <f>IF(E1156=1,VLOOKUP(Työfile_2024!D1156,'2015'!$F$12:$X$1887,18,FALSE),"-")</f>
        <v>30</v>
      </c>
      <c r="AD1156" s="127">
        <f>IF(E1156=1,VLOOKUP(Työfile_2024!D1156,'2015'!$F$12:$X$1887,19,FALSE),"-")</f>
        <v>0.49</v>
      </c>
      <c r="AI1156" s="127">
        <f>IF(E1156=1,VLOOKUP(Työfile_2024!D1156,'2015'!$F$12:$AB$1887,20,FALSE),"-")</f>
        <v>0</v>
      </c>
      <c r="AJ1156" s="127">
        <f>IF(E1156=1,VLOOKUP(Työfile_2024!D1156,'2015'!$F$12:$AB$1887,21,FALSE),"-")</f>
        <v>0</v>
      </c>
      <c r="AK1156" s="127">
        <f>IF(E1156=1,VLOOKUP(Työfile_2024!D1156,'2015'!$F$12:$AB$1887,22,FALSE),"-")</f>
        <v>0</v>
      </c>
      <c r="AL1156" s="127">
        <f>IF(E1156=1,VLOOKUP(Työfile_2024!D1156,'2015'!$F$12:$AB$1887,23,FALSE),"-")</f>
        <v>0</v>
      </c>
      <c r="AM1156" s="56">
        <f>VLOOKUP(Työfile_2024!D1156,Tmatkat_20km_tarkasteltava_verk!$C$2:$D$1804,2,FALSE)</f>
        <v>58</v>
      </c>
      <c r="AN1156" s="148">
        <f t="shared" si="280"/>
        <v>6.1054968611238707E-2</v>
      </c>
      <c r="AO1156" s="178">
        <f>IF(E1156=1,VLOOKUP(Työfile_2024!D1156,'2015'!$F$12:$AC$1887,24,FALSE),"-")</f>
        <v>21</v>
      </c>
      <c r="AP1156" s="52">
        <f>VLOOKUP(D1156,Tarkasteltava_verkko_2024_harva!$E$2:$I$1804,5,FALSE)</f>
        <v>0</v>
      </c>
      <c r="AQ1156" s="52">
        <f>VLOOKUP(D1156,Tarkasteltava_verkko_2024_harva!$E$2:$I$1804,4,FALSE)</f>
        <v>0</v>
      </c>
      <c r="AR1156" s="148">
        <v>4.2181818181818181E-2</v>
      </c>
      <c r="AS1156" s="170" t="str">
        <f>IFERROR(VLOOKUP(C1156,'2015'!$C$12:$AG$1887,30,FALSE),"-")</f>
        <v/>
      </c>
      <c r="AT1156" s="148">
        <v>0</v>
      </c>
      <c r="AU1156" s="170">
        <f>IFERROR(VLOOKUP(C1156,'2015'!$C$12:$AG$1887,31,FALSE),"-")</f>
        <v>0</v>
      </c>
      <c r="AV1156" s="106"/>
      <c r="AW1156" s="63">
        <f>IFERROR(VLOOKUP(C1156,Merkittävyysluokitus!$A$2:$J$1705,10,FALSE),"-")</f>
        <v>3</v>
      </c>
      <c r="AX1156" s="175">
        <f>IFERROR(VLOOKUP(C1156,Merkittävyysluokitus!$A$2:$J$1705,6,FALSE),"-")</f>
        <v>8.1788254600802528</v>
      </c>
      <c r="AY1156" s="175">
        <f>IFERROR(VLOOKUP(C1156,Merkittävyysluokitus!$A$2:$J$1705,7,FALSE),"-")</f>
        <v>4.1065575757575754</v>
      </c>
      <c r="AZ1156" s="175">
        <f>IFERROR(VLOOKUP(C1156,Merkittävyysluokitus!$A$2:$J$1705,8,FALSE),"-")</f>
        <v>2.9056012176560118</v>
      </c>
      <c r="BA1156" s="175">
        <f>IFERROR(VLOOKUP(C1156,Merkittävyysluokitus!$A$2:$J$1705,9,FALSE),"-")</f>
        <v>1.1666666666666665</v>
      </c>
      <c r="BB1156" s="203"/>
      <c r="BC1156" s="203" t="str">
        <f t="shared" si="281"/>
        <v/>
      </c>
      <c r="BD1156" s="39" t="str">
        <f t="shared" si="289"/>
        <v>musta</v>
      </c>
      <c r="BE1156" s="68" t="str">
        <f t="shared" si="276"/>
        <v>musta</v>
      </c>
      <c r="BF1156" s="68" t="str">
        <f t="shared" si="277"/>
        <v>musta</v>
      </c>
      <c r="BG1156" s="68" t="str">
        <f t="shared" si="278"/>
        <v>musta</v>
      </c>
      <c r="BH1156" s="208" t="str">
        <f t="shared" si="279"/>
        <v>musta</v>
      </c>
      <c r="BI1156" s="39"/>
      <c r="BJ1156" s="39" t="str">
        <f>IF(F1156="ei löydy","uusi tie",IF(E1156=0,"tieosoite muuttunut",IF(E1156=1,VLOOKUP(D1156,'2015'!$F$12:$AL$1887,31,FALSE),"-")))</f>
        <v>musta</v>
      </c>
      <c r="BK1156" s="67" t="str">
        <f>IF(E1156=1,VLOOKUP(D1156,'2015'!$F$12:$AL$1887,32,FALSE),"-")</f>
        <v>musta</v>
      </c>
      <c r="BL1156" s="39" t="str">
        <f>IF(F1156="ei löydy","uusi tie",IF(E1156=0,"tieosoite muuttunut",IF(E1156=1,VLOOKUP(D1156,'2015'!$F$12:$AL$1887,33,FALSE),"-")))</f>
        <v>musta</v>
      </c>
      <c r="BM1156" s="39"/>
      <c r="BN1156" s="217" t="str">
        <f>VLOOKUP(D1156,'2015'!$F$12:$AL$1887,33,FALSE)</f>
        <v>musta</v>
      </c>
      <c r="BO1156" s="39"/>
      <c r="BP1156" s="115" t="s">
        <v>10</v>
      </c>
      <c r="BQ1156" s="30"/>
      <c r="BS1156" s="5"/>
      <c r="BU1156" s="37"/>
      <c r="BV1156" s="30" t="s">
        <v>10</v>
      </c>
      <c r="BX1156" t="str">
        <f>IF(E1156=1,VLOOKUP(D1156,'2015'!$F$12:$AX$1887,43,FALSE),"-")</f>
        <v>musta</v>
      </c>
      <c r="BY1156" t="str">
        <f>IF(E1156=1,VLOOKUP(D1156,'2015'!$F$12:$AX$1887,44,FALSE),"-")</f>
        <v>musta</v>
      </c>
      <c r="BZ1156" t="str">
        <f>IF(E1156=1,VLOOKUP(D1156,'2015'!$F$12:$AX$1887,45,FALSE),"-")</f>
        <v>musta</v>
      </c>
      <c r="CA1156" s="31">
        <f t="shared" si="284"/>
        <v>1</v>
      </c>
      <c r="CB1156" s="31">
        <f t="shared" si="285"/>
        <v>1</v>
      </c>
      <c r="CC1156" s="31">
        <f t="shared" si="286"/>
        <v>0</v>
      </c>
      <c r="CD1156" s="31">
        <f t="shared" si="287"/>
        <v>0</v>
      </c>
      <c r="CE1156" s="31">
        <f t="shared" si="288"/>
        <v>0</v>
      </c>
      <c r="CO1156" s="2" t="s">
        <v>35</v>
      </c>
      <c r="CP1156" s="2" t="s">
        <v>35</v>
      </c>
    </row>
    <row r="1157" spans="1:94" ht="15.75" thickBot="1" x14ac:dyDescent="0.3">
      <c r="A1157" s="50"/>
      <c r="B1157" s="50"/>
      <c r="C1157" s="50" t="str">
        <f t="shared" si="282"/>
        <v>11310_1_3958</v>
      </c>
      <c r="D1157" s="51" t="str">
        <f t="shared" si="283"/>
        <v>11310_1</v>
      </c>
      <c r="E1157" s="224">
        <f>IFERROR(VLOOKUP(C1157,'2015'!$C$12:$D$1887,2,FALSE),0)</f>
        <v>1</v>
      </c>
      <c r="F1157" s="51">
        <f>IFERROR(K1157-IFERROR(VLOOKUP(D1157,'2015'!$F$12:$I$1887,4,FALSE),"ei löydy"),"ei löydy")</f>
        <v>0</v>
      </c>
      <c r="G1157" s="224">
        <f>IFERROR(VLOOKUP(Työfile_2024!C1157,Liikennemalli!$D$6:$G$1921,4,FALSE),0)</f>
        <v>0</v>
      </c>
      <c r="H1157" s="225">
        <f>K1157-IFERROR(VLOOKUP(Työfile_2024!D1157,Liikennemalli!$C$6:$H$1921,6,FALSE),"ei löydy")</f>
        <v>-1730</v>
      </c>
      <c r="I1157" s="80">
        <v>11310</v>
      </c>
      <c r="J1157" s="52">
        <v>1</v>
      </c>
      <c r="K1157" s="52">
        <v>3958</v>
      </c>
      <c r="L1157" s="53"/>
      <c r="M1157" s="54"/>
      <c r="N1157" s="54"/>
      <c r="O1157" s="54"/>
      <c r="P1157" s="54"/>
      <c r="Q1157" s="55"/>
      <c r="R1157" s="55"/>
      <c r="S1157" s="55"/>
      <c r="T1157" s="55"/>
      <c r="U1157" s="52"/>
      <c r="V1157" s="56">
        <v>1826.5593734209197</v>
      </c>
      <c r="W1157" s="56">
        <v>89.054320363820111</v>
      </c>
      <c r="X1157" s="56">
        <v>2004.3754421424962</v>
      </c>
      <c r="Y1157" s="56">
        <f>VLOOKUP(D1157,Liikennemalli24!$D$2:$F$1804,2,FALSE)</f>
        <v>107</v>
      </c>
      <c r="Z1157" s="57">
        <f>VLOOKUP(D1157,Liikennemalli24!$D$2:$F$1804,3,FALSE)</f>
        <v>0.112</v>
      </c>
      <c r="AA1157" s="178" t="str">
        <f>IF(G1157=1,VLOOKUP(C1157,Liikennemalli!$D$6:$H$1921,2,FALSE),"-")</f>
        <v>-</v>
      </c>
      <c r="AB1157" s="197" t="str">
        <f>IF(G1157=1,VLOOKUP(C1157,Liikennemalli!$D$6:$H$1921,3,FALSE),"-")</f>
        <v>-</v>
      </c>
      <c r="AC1157" s="134">
        <f>IF(E1157=1,VLOOKUP(Työfile_2024!D1157,'2015'!$F$12:$X$1887,18,FALSE),"-")</f>
        <v>347</v>
      </c>
      <c r="AD1157" s="127">
        <f>IF(E1157=1,VLOOKUP(Työfile_2024!D1157,'2015'!$F$12:$X$1887,19,FALSE),"-")</f>
        <v>0.3</v>
      </c>
      <c r="AI1157" s="127">
        <f>IF(E1157=1,VLOOKUP(Työfile_2024!D1157,'2015'!$F$12:$AB$1887,20,FALSE),"-")</f>
        <v>0</v>
      </c>
      <c r="AJ1157" s="127">
        <f>IF(E1157=1,VLOOKUP(Työfile_2024!D1157,'2015'!$F$12:$AB$1887,21,FALSE),"-")</f>
        <v>0</v>
      </c>
      <c r="AK1157" s="127">
        <f>IF(E1157=1,VLOOKUP(Työfile_2024!D1157,'2015'!$F$12:$AB$1887,22,FALSE),"-")</f>
        <v>0</v>
      </c>
      <c r="AL1157" s="127">
        <f>IF(E1157=1,VLOOKUP(Työfile_2024!D1157,'2015'!$F$12:$AB$1887,23,FALSE),"-")</f>
        <v>0</v>
      </c>
      <c r="AM1157" s="56">
        <f>VLOOKUP(Työfile_2024!D1157,Tmatkat_20km_tarkasteltava_verk!$C$2:$D$1804,2,FALSE)</f>
        <v>683</v>
      </c>
      <c r="AN1157" s="148">
        <f t="shared" si="280"/>
        <v>0.37392707291021454</v>
      </c>
      <c r="AO1157" s="178">
        <f>IF(E1157=1,VLOOKUP(Työfile_2024!D1157,'2015'!$F$12:$AC$1887,24,FALSE),"-")</f>
        <v>1343</v>
      </c>
      <c r="AP1157" s="52">
        <f>VLOOKUP(D1157,Tarkasteltava_verkko_2024_harva!$E$2:$I$1804,5,FALSE)</f>
        <v>0</v>
      </c>
      <c r="AQ1157" s="52">
        <f>VLOOKUP(D1157,Tarkasteltava_verkko_2024_harva!$E$2:$I$1804,4,FALSE)</f>
        <v>0</v>
      </c>
      <c r="AR1157" s="148">
        <v>0.61293582617483577</v>
      </c>
      <c r="AS1157" s="170" t="str">
        <f>IFERROR(VLOOKUP(C1157,'2015'!$C$12:$AG$1887,30,FALSE),"-")</f>
        <v/>
      </c>
      <c r="AT1157" s="148">
        <v>0.82971197574532596</v>
      </c>
      <c r="AU1157" s="170" t="str">
        <f>IFERROR(VLOOKUP(C1157,'2015'!$C$12:$AG$1887,31,FALSE),"-")</f>
        <v>Kyllä</v>
      </c>
      <c r="AV1157" s="106"/>
      <c r="AW1157" s="63">
        <f>IFERROR(VLOOKUP(C1157,Merkittävyysluokitus!$A$2:$J$1705,10,FALSE),"-")</f>
        <v>2</v>
      </c>
      <c r="AX1157" s="175">
        <f>IFERROR(VLOOKUP(C1157,Merkittävyysluokitus!$A$2:$J$1705,6,FALSE),"-")</f>
        <v>12.502191780821917</v>
      </c>
      <c r="AY1157" s="175">
        <f>IFERROR(VLOOKUP(C1157,Merkittävyysluokitus!$A$2:$J$1705,7,FALSE),"-")</f>
        <v>5</v>
      </c>
      <c r="AZ1157" s="175">
        <f>IFERROR(VLOOKUP(C1157,Merkittävyysluokitus!$A$2:$J$1705,8,FALSE),"-")</f>
        <v>5.1688584474885841</v>
      </c>
      <c r="BA1157" s="175">
        <f>IFERROR(VLOOKUP(C1157,Merkittävyysluokitus!$A$2:$J$1705,9,FALSE),"-")</f>
        <v>2.333333333333333</v>
      </c>
      <c r="BB1157" s="203"/>
      <c r="BC1157" s="203" t="str">
        <f t="shared" si="281"/>
        <v/>
      </c>
      <c r="BD1157" s="39" t="str">
        <f t="shared" si="289"/>
        <v>musta</v>
      </c>
      <c r="BE1157" s="68" t="str">
        <f t="shared" si="276"/>
        <v>musta</v>
      </c>
      <c r="BF1157" s="68" t="str">
        <f t="shared" si="277"/>
        <v>musta</v>
      </c>
      <c r="BG1157" s="68" t="str">
        <f t="shared" si="278"/>
        <v>musta</v>
      </c>
      <c r="BH1157" s="208" t="str">
        <f t="shared" si="279"/>
        <v>musta</v>
      </c>
      <c r="BI1157" s="39"/>
      <c r="BJ1157" s="39" t="str">
        <f>IF(F1157="ei löydy","uusi tie",IF(E1157=0,"tieosoite muuttunut",IF(E1157=1,VLOOKUP(D1157,'2015'!$F$12:$AL$1887,31,FALSE),"-")))</f>
        <v>musta</v>
      </c>
      <c r="BK1157" s="67" t="str">
        <f>IF(E1157=1,VLOOKUP(D1157,'2015'!$F$12:$AL$1887,32,FALSE),"-")</f>
        <v>musta</v>
      </c>
      <c r="BL1157" s="39" t="str">
        <f>IF(F1157="ei löydy","uusi tie",IF(E1157=0,"tieosoite muuttunut",IF(E1157=1,VLOOKUP(D1157,'2015'!$F$12:$AL$1887,33,FALSE),"-")))</f>
        <v>musta</v>
      </c>
      <c r="BM1157" s="39"/>
      <c r="BN1157" s="217" t="str">
        <f>VLOOKUP(D1157,'2015'!$F$12:$AL$1887,33,FALSE)</f>
        <v>musta</v>
      </c>
      <c r="BO1157" s="39"/>
      <c r="BP1157" s="115" t="s">
        <v>10</v>
      </c>
      <c r="BQ1157" s="30"/>
      <c r="BS1157" s="5"/>
      <c r="BU1157" s="37"/>
      <c r="BV1157" s="30" t="s">
        <v>10</v>
      </c>
      <c r="BX1157" t="str">
        <f>IF(E1157=1,VLOOKUP(D1157,'2015'!$F$12:$AX$1887,43,FALSE),"-")</f>
        <v>musta</v>
      </c>
      <c r="BY1157" t="str">
        <f>IF(E1157=1,VLOOKUP(D1157,'2015'!$F$12:$AX$1887,44,FALSE),"-")</f>
        <v>musta</v>
      </c>
      <c r="BZ1157" t="str">
        <f>IF(E1157=1,VLOOKUP(D1157,'2015'!$F$12:$AX$1887,45,FALSE),"-")</f>
        <v>musta</v>
      </c>
      <c r="CA1157" s="31">
        <f t="shared" si="284"/>
        <v>10</v>
      </c>
      <c r="CB1157" s="31">
        <f t="shared" si="285"/>
        <v>0</v>
      </c>
      <c r="CC1157" s="31">
        <f t="shared" si="286"/>
        <v>0</v>
      </c>
      <c r="CD1157" s="31">
        <f t="shared" si="287"/>
        <v>10</v>
      </c>
      <c r="CE1157" s="31">
        <f t="shared" si="288"/>
        <v>0</v>
      </c>
      <c r="CO1157" s="2" t="s">
        <v>35</v>
      </c>
      <c r="CP1157" s="2" t="s">
        <v>35</v>
      </c>
    </row>
    <row r="1158" spans="1:94" ht="15.75" thickBot="1" x14ac:dyDescent="0.3">
      <c r="A1158" s="50"/>
      <c r="B1158" s="50"/>
      <c r="C1158" s="50" t="str">
        <f t="shared" si="282"/>
        <v>11311_1_6837</v>
      </c>
      <c r="D1158" s="51" t="str">
        <f t="shared" si="283"/>
        <v>11311_1</v>
      </c>
      <c r="E1158" s="224">
        <f>IFERROR(VLOOKUP(C1158,'2015'!$C$12:$D$1887,2,FALSE),0)</f>
        <v>0</v>
      </c>
      <c r="F1158" s="51">
        <f>IFERROR(K1158-IFERROR(VLOOKUP(D1158,'2015'!$F$12:$I$1887,4,FALSE),"ei löydy"),"ei löydy")</f>
        <v>-787</v>
      </c>
      <c r="G1158" s="224">
        <f>IFERROR(VLOOKUP(Työfile_2024!C1158,Liikennemalli!$D$6:$G$1921,4,FALSE),0)</f>
        <v>0</v>
      </c>
      <c r="H1158" s="225">
        <f>K1158-IFERROR(VLOOKUP(Työfile_2024!D1158,Liikennemalli!$C$6:$H$1921,6,FALSE),"ei löydy")</f>
        <v>-757</v>
      </c>
      <c r="I1158" s="80">
        <v>11311</v>
      </c>
      <c r="J1158" s="52">
        <v>1</v>
      </c>
      <c r="K1158" s="52">
        <v>6837</v>
      </c>
      <c r="L1158" s="53"/>
      <c r="M1158" s="54"/>
      <c r="N1158" s="54"/>
      <c r="O1158" s="54"/>
      <c r="P1158" s="54"/>
      <c r="Q1158" s="55"/>
      <c r="R1158" s="55"/>
      <c r="S1158" s="55"/>
      <c r="T1158" s="55"/>
      <c r="U1158" s="52"/>
      <c r="V1158" s="56">
        <v>2231.6837794354251</v>
      </c>
      <c r="W1158" s="56">
        <v>121.99414948076642</v>
      </c>
      <c r="X1158" s="56">
        <v>2465.473307005997</v>
      </c>
      <c r="Y1158" s="56">
        <f>VLOOKUP(D1158,Liikennemalli24!$D$2:$F$1804,2,FALSE)</f>
        <v>131</v>
      </c>
      <c r="Z1158" s="57">
        <f>VLOOKUP(D1158,Liikennemalli24!$D$2:$F$1804,3,FALSE)</f>
        <v>0.24</v>
      </c>
      <c r="AA1158" s="178" t="str">
        <f>IF(G1158=1,VLOOKUP(C1158,Liikennemalli!$D$6:$H$1921,2,FALSE),"-")</f>
        <v>-</v>
      </c>
      <c r="AB1158" s="197" t="str">
        <f>IF(G1158=1,VLOOKUP(C1158,Liikennemalli!$D$6:$H$1921,3,FALSE),"-")</f>
        <v>-</v>
      </c>
      <c r="AC1158" s="134" t="str">
        <f>IF(E1158=1,VLOOKUP(Työfile_2024!D1158,'2015'!$F$12:$X$1887,18,FALSE),"-")</f>
        <v>-</v>
      </c>
      <c r="AD1158" s="127" t="str">
        <f>IF(E1158=1,VLOOKUP(Työfile_2024!D1158,'2015'!$F$12:$X$1887,19,FALSE),"-")</f>
        <v>-</v>
      </c>
      <c r="AI1158" s="127" t="str">
        <f>IF(E1158=1,VLOOKUP(Työfile_2024!D1158,'2015'!$F$12:$AB$1887,20,FALSE),"-")</f>
        <v>-</v>
      </c>
      <c r="AJ1158" s="127" t="str">
        <f>IF(E1158=1,VLOOKUP(Työfile_2024!D1158,'2015'!$F$12:$AB$1887,21,FALSE),"-")</f>
        <v>-</v>
      </c>
      <c r="AK1158" s="127" t="str">
        <f>IF(E1158=1,VLOOKUP(Työfile_2024!D1158,'2015'!$F$12:$AB$1887,22,FALSE),"-")</f>
        <v>-</v>
      </c>
      <c r="AL1158" s="127" t="str">
        <f>IF(E1158=1,VLOOKUP(Työfile_2024!D1158,'2015'!$F$12:$AB$1887,23,FALSE),"-")</f>
        <v>-</v>
      </c>
      <c r="AM1158" s="56">
        <f>VLOOKUP(Työfile_2024!D1158,Tmatkat_20km_tarkasteltava_verk!$C$2:$D$1804,2,FALSE)</f>
        <v>1187</v>
      </c>
      <c r="AN1158" s="148">
        <f t="shared" si="280"/>
        <v>0.5318853911732464</v>
      </c>
      <c r="AO1158" s="178" t="str">
        <f>IF(E1158=1,VLOOKUP(Työfile_2024!D1158,'2015'!$F$12:$AC$1887,24,FALSE),"-")</f>
        <v>-</v>
      </c>
      <c r="AP1158" s="52" t="str">
        <f>VLOOKUP(D1158,Tarkasteltava_verkko_2024_harva!$E$2:$I$1804,5,FALSE)</f>
        <v>tiivis</v>
      </c>
      <c r="AQ1158" s="52">
        <f>VLOOKUP(D1158,Tarkasteltava_verkko_2024_harva!$E$2:$I$1804,4,FALSE)</f>
        <v>0</v>
      </c>
      <c r="AR1158" s="148">
        <v>3.6565745209887379E-3</v>
      </c>
      <c r="AS1158" s="170" t="str">
        <f>IFERROR(VLOOKUP(C1158,'2015'!$C$12:$AG$1887,30,FALSE),"-")</f>
        <v>-</v>
      </c>
      <c r="AT1158" s="148">
        <v>0.70235483399151677</v>
      </c>
      <c r="AU1158" s="170" t="str">
        <f>IFERROR(VLOOKUP(C1158,'2015'!$C$12:$AG$1887,31,FALSE),"-")</f>
        <v>-</v>
      </c>
      <c r="AV1158" s="106"/>
      <c r="AW1158" s="63">
        <f>IFERROR(VLOOKUP(C1158,Merkittävyysluokitus!$A$2:$J$1705,10,FALSE),"-")</f>
        <v>2</v>
      </c>
      <c r="AX1158" s="175">
        <f>IFERROR(VLOOKUP(C1158,Merkittävyysluokitus!$A$2:$J$1705,6,FALSE),"-")</f>
        <v>12.34703196347032</v>
      </c>
      <c r="AY1158" s="175">
        <f>IFERROR(VLOOKUP(C1158,Merkittävyysluokitus!$A$2:$J$1705,7,FALSE),"-")</f>
        <v>5</v>
      </c>
      <c r="AZ1158" s="175">
        <f>IFERROR(VLOOKUP(C1158,Merkittävyysluokitus!$A$2:$J$1705,8,FALSE),"-")</f>
        <v>4.6803652968036529</v>
      </c>
      <c r="BA1158" s="175">
        <f>IFERROR(VLOOKUP(C1158,Merkittävyysluokitus!$A$2:$J$1705,9,FALSE),"-")</f>
        <v>2.6666666666666665</v>
      </c>
      <c r="BB1158" s="203"/>
      <c r="BC1158" s="203" t="str">
        <f t="shared" si="281"/>
        <v>tieosoite muuttunut</v>
      </c>
      <c r="BD1158" s="39" t="str">
        <f t="shared" si="289"/>
        <v>musta</v>
      </c>
      <c r="BE1158" s="68" t="str">
        <f t="shared" si="276"/>
        <v>musta</v>
      </c>
      <c r="BF1158" s="68" t="str">
        <f t="shared" si="277"/>
        <v>musta</v>
      </c>
      <c r="BG1158" s="68" t="str">
        <f t="shared" si="278"/>
        <v>musta</v>
      </c>
      <c r="BH1158" s="208" t="str">
        <f t="shared" si="279"/>
        <v>musta</v>
      </c>
      <c r="BI1158" s="39"/>
      <c r="BJ1158" s="39" t="str">
        <f>IF(F1158="ei löydy","uusi tie",IF(E1158=0,"tieosoite muuttunut",IF(E1158=1,VLOOKUP(D1158,'2015'!$F$12:$AL$1887,31,FALSE),"-")))</f>
        <v>tieosoite muuttunut</v>
      </c>
      <c r="BK1158" s="67" t="str">
        <f>IF(E1158=1,VLOOKUP(D1158,'2015'!$F$12:$AL$1887,32,FALSE),"-")</f>
        <v>-</v>
      </c>
      <c r="BL1158" s="39" t="str">
        <f>IF(F1158="ei löydy","uusi tie",IF(E1158=0,"tieosoite muuttunut",IF(E1158=1,VLOOKUP(D1158,'2015'!$F$12:$AL$1887,33,FALSE),"-")))</f>
        <v>tieosoite muuttunut</v>
      </c>
      <c r="BM1158" s="39"/>
      <c r="BN1158" s="217" t="str">
        <f>VLOOKUP(D1158,'2015'!$F$12:$AL$1887,33,FALSE)</f>
        <v>musta</v>
      </c>
      <c r="BO1158" s="39"/>
      <c r="BP1158" s="115" t="s">
        <v>10</v>
      </c>
      <c r="BQ1158" s="30"/>
      <c r="BS1158" s="5"/>
      <c r="BU1158" s="37"/>
      <c r="BV1158" s="30" t="s">
        <v>10</v>
      </c>
      <c r="BX1158" t="str">
        <f>IF(E1158=1,VLOOKUP(D1158,'2015'!$F$12:$AX$1887,43,FALSE),"-")</f>
        <v>-</v>
      </c>
      <c r="BY1158" t="str">
        <f>IF(E1158=1,VLOOKUP(D1158,'2015'!$F$12:$AX$1887,44,FALSE),"-")</f>
        <v>-</v>
      </c>
      <c r="BZ1158" t="str">
        <f>IF(E1158=1,VLOOKUP(D1158,'2015'!$F$12:$AX$1887,45,FALSE),"-")</f>
        <v>-</v>
      </c>
      <c r="CA1158" s="31">
        <f t="shared" si="284"/>
        <v>30</v>
      </c>
      <c r="CB1158" s="31">
        <f t="shared" si="285"/>
        <v>10</v>
      </c>
      <c r="CC1158" s="31">
        <f t="shared" si="286"/>
        <v>10</v>
      </c>
      <c r="CD1158" s="31">
        <f t="shared" si="287"/>
        <v>10</v>
      </c>
      <c r="CE1158" s="31">
        <f t="shared" si="288"/>
        <v>0</v>
      </c>
      <c r="CO1158" s="2" t="s">
        <v>35</v>
      </c>
      <c r="CP1158" s="2" t="s">
        <v>35</v>
      </c>
    </row>
    <row r="1159" spans="1:94" ht="15.75" thickBot="1" x14ac:dyDescent="0.3">
      <c r="A1159" s="50"/>
      <c r="B1159" s="50"/>
      <c r="C1159" s="50" t="str">
        <f t="shared" si="282"/>
        <v>11317_1_3550</v>
      </c>
      <c r="D1159" s="51" t="str">
        <f t="shared" si="283"/>
        <v>11317_1</v>
      </c>
      <c r="E1159" s="224">
        <f>IFERROR(VLOOKUP(C1159,'2015'!$C$12:$D$1887,2,FALSE),0)</f>
        <v>1</v>
      </c>
      <c r="F1159" s="51">
        <f>IFERROR(K1159-IFERROR(VLOOKUP(D1159,'2015'!$F$12:$I$1887,4,FALSE),"ei löydy"),"ei löydy")</f>
        <v>0</v>
      </c>
      <c r="G1159" s="224">
        <f>IFERROR(VLOOKUP(Työfile_2024!C1159,Liikennemalli!$D$6:$G$1921,4,FALSE),0)</f>
        <v>0</v>
      </c>
      <c r="H1159" s="225">
        <f>K1159-IFERROR(VLOOKUP(Työfile_2024!D1159,Liikennemalli!$C$6:$H$1921,6,FALSE),"ei löydy")</f>
        <v>-240</v>
      </c>
      <c r="I1159" s="80">
        <v>11317</v>
      </c>
      <c r="J1159" s="52">
        <v>1</v>
      </c>
      <c r="K1159" s="52">
        <v>3550</v>
      </c>
      <c r="L1159" s="53"/>
      <c r="M1159" s="54"/>
      <c r="N1159" s="54"/>
      <c r="O1159" s="54"/>
      <c r="P1159" s="54"/>
      <c r="Q1159" s="55"/>
      <c r="R1159" s="55"/>
      <c r="S1159" s="55"/>
      <c r="T1159" s="55"/>
      <c r="U1159" s="52"/>
      <c r="V1159" s="56">
        <v>390.08169014084507</v>
      </c>
      <c r="W1159" s="56">
        <v>17.970140845070421</v>
      </c>
      <c r="X1159" s="56">
        <v>406.49295774647885</v>
      </c>
      <c r="Y1159" s="56">
        <f>VLOOKUP(D1159,Liikennemalli24!$D$2:$F$1804,2,FALSE)</f>
        <v>141</v>
      </c>
      <c r="Z1159" s="57">
        <f>VLOOKUP(D1159,Liikennemalli24!$D$2:$F$1804,3,FALSE)</f>
        <v>0.22700000000000001</v>
      </c>
      <c r="AA1159" s="178" t="str">
        <f>IF(G1159=1,VLOOKUP(C1159,Liikennemalli!$D$6:$H$1921,2,FALSE),"-")</f>
        <v>-</v>
      </c>
      <c r="AB1159" s="197" t="str">
        <f>IF(G1159=1,VLOOKUP(C1159,Liikennemalli!$D$6:$H$1921,3,FALSE),"-")</f>
        <v>-</v>
      </c>
      <c r="AC1159" s="134">
        <f>IF(E1159=1,VLOOKUP(Työfile_2024!D1159,'2015'!$F$12:$X$1887,18,FALSE),"-")</f>
        <v>284</v>
      </c>
      <c r="AD1159" s="127">
        <f>IF(E1159=1,VLOOKUP(Työfile_2024!D1159,'2015'!$F$12:$X$1887,19,FALSE),"-")</f>
        <v>0.73</v>
      </c>
      <c r="AI1159" s="127">
        <f>IF(E1159=1,VLOOKUP(Työfile_2024!D1159,'2015'!$F$12:$AB$1887,20,FALSE),"-")</f>
        <v>0</v>
      </c>
      <c r="AJ1159" s="127">
        <f>IF(E1159=1,VLOOKUP(Työfile_2024!D1159,'2015'!$F$12:$AB$1887,21,FALSE),"-")</f>
        <v>0</v>
      </c>
      <c r="AK1159" s="127">
        <f>IF(E1159=1,VLOOKUP(Työfile_2024!D1159,'2015'!$F$12:$AB$1887,22,FALSE),"-")</f>
        <v>0</v>
      </c>
      <c r="AL1159" s="127">
        <f>IF(E1159=1,VLOOKUP(Työfile_2024!D1159,'2015'!$F$12:$AB$1887,23,FALSE),"-")</f>
        <v>0</v>
      </c>
      <c r="AM1159" s="56">
        <f>VLOOKUP(Työfile_2024!D1159,Tmatkat_20km_tarkasteltava_verk!$C$2:$D$1804,2,FALSE)</f>
        <v>278</v>
      </c>
      <c r="AN1159" s="148">
        <f t="shared" si="280"/>
        <v>0.71267123534976418</v>
      </c>
      <c r="AO1159" s="178">
        <f>IF(E1159=1,VLOOKUP(Työfile_2024!D1159,'2015'!$F$12:$AC$1887,24,FALSE),"-")</f>
        <v>107</v>
      </c>
      <c r="AP1159" s="52" t="str">
        <f>VLOOKUP(D1159,Tarkasteltava_verkko_2024_harva!$E$2:$I$1804,5,FALSE)</f>
        <v>tiivis</v>
      </c>
      <c r="AQ1159" s="52">
        <f>VLOOKUP(D1159,Tarkasteltava_verkko_2024_harva!$E$2:$I$1804,4,FALSE)</f>
        <v>0</v>
      </c>
      <c r="AR1159" s="148">
        <v>0.34225352112676055</v>
      </c>
      <c r="AS1159" s="170" t="str">
        <f>IFERROR(VLOOKUP(C1159,'2015'!$C$12:$AG$1887,30,FALSE),"-")</f>
        <v/>
      </c>
      <c r="AT1159" s="148">
        <v>0.58507042253521124</v>
      </c>
      <c r="AU1159" s="170" t="str">
        <f>IFERROR(VLOOKUP(C1159,'2015'!$C$12:$AG$1887,31,FALSE),"-")</f>
        <v>Kyllä</v>
      </c>
      <c r="AV1159" s="106"/>
      <c r="AW1159" s="63">
        <f>IFERROR(VLOOKUP(C1159,Merkittävyysluokitus!$A$2:$J$1705,10,FALSE),"-")</f>
        <v>3</v>
      </c>
      <c r="AX1159" s="175">
        <f>IFERROR(VLOOKUP(C1159,Merkittävyysluokitus!$A$2:$J$1705,6,FALSE),"-")</f>
        <v>6.9089646065127441</v>
      </c>
      <c r="AY1159" s="175">
        <f>IFERROR(VLOOKUP(C1159,Merkittävyysluokitus!$A$2:$J$1705,7,FALSE),"-")</f>
        <v>2.4952450704225351</v>
      </c>
      <c r="AZ1159" s="175">
        <f>IFERROR(VLOOKUP(C1159,Merkittävyysluokitus!$A$2:$J$1705,8,FALSE),"-")</f>
        <v>3.080386202756876</v>
      </c>
      <c r="BA1159" s="175">
        <f>IFERROR(VLOOKUP(C1159,Merkittävyysluokitus!$A$2:$J$1705,9,FALSE),"-")</f>
        <v>1.3333333333333333</v>
      </c>
      <c r="BB1159" s="203"/>
      <c r="BC1159" s="203" t="str">
        <f t="shared" si="281"/>
        <v/>
      </c>
      <c r="BD1159" s="39" t="str">
        <f t="shared" si="289"/>
        <v>musta</v>
      </c>
      <c r="BE1159" s="68" t="str">
        <f t="shared" si="276"/>
        <v>musta</v>
      </c>
      <c r="BF1159" s="68" t="str">
        <f t="shared" si="277"/>
        <v>musta</v>
      </c>
      <c r="BG1159" s="68" t="str">
        <f t="shared" si="278"/>
        <v>musta</v>
      </c>
      <c r="BH1159" s="208" t="str">
        <f t="shared" si="279"/>
        <v>musta</v>
      </c>
      <c r="BI1159" s="39"/>
      <c r="BJ1159" s="39" t="str">
        <f>IF(F1159="ei löydy","uusi tie",IF(E1159=0,"tieosoite muuttunut",IF(E1159=1,VLOOKUP(D1159,'2015'!$F$12:$AL$1887,31,FALSE),"-")))</f>
        <v>musta</v>
      </c>
      <c r="BK1159" s="67" t="str">
        <f>IF(E1159=1,VLOOKUP(D1159,'2015'!$F$12:$AL$1887,32,FALSE),"-")</f>
        <v>musta</v>
      </c>
      <c r="BL1159" s="39" t="str">
        <f>IF(F1159="ei löydy","uusi tie",IF(E1159=0,"tieosoite muuttunut",IF(E1159=1,VLOOKUP(D1159,'2015'!$F$12:$AL$1887,33,FALSE),"-")))</f>
        <v>musta</v>
      </c>
      <c r="BM1159" s="39"/>
      <c r="BN1159" s="217" t="str">
        <f>VLOOKUP(D1159,'2015'!$F$12:$AL$1887,33,FALSE)</f>
        <v>musta</v>
      </c>
      <c r="BO1159" s="39"/>
      <c r="BP1159" s="115" t="s">
        <v>10</v>
      </c>
      <c r="BQ1159" s="30"/>
      <c r="BS1159" s="5"/>
      <c r="BU1159" s="37"/>
      <c r="BV1159" s="30" t="s">
        <v>10</v>
      </c>
      <c r="BX1159" t="str">
        <f>IF(E1159=1,VLOOKUP(D1159,'2015'!$F$12:$AX$1887,43,FALSE),"-")</f>
        <v>punainen</v>
      </c>
      <c r="BY1159" t="str">
        <f>IF(E1159=1,VLOOKUP(D1159,'2015'!$F$12:$AX$1887,44,FALSE),"-")</f>
        <v>musta</v>
      </c>
      <c r="BZ1159" t="str">
        <f>IF(E1159=1,VLOOKUP(D1159,'2015'!$F$12:$AX$1887,45,FALSE),"-")</f>
        <v>musta</v>
      </c>
      <c r="CA1159" s="31">
        <f t="shared" si="284"/>
        <v>11</v>
      </c>
      <c r="CB1159" s="31">
        <f t="shared" si="285"/>
        <v>10</v>
      </c>
      <c r="CC1159" s="31">
        <f t="shared" si="286"/>
        <v>0</v>
      </c>
      <c r="CD1159" s="31">
        <f t="shared" si="287"/>
        <v>1</v>
      </c>
      <c r="CE1159" s="31">
        <f t="shared" si="288"/>
        <v>0</v>
      </c>
      <c r="CO1159" s="2" t="s">
        <v>35</v>
      </c>
      <c r="CP1159" s="2" t="s">
        <v>35</v>
      </c>
    </row>
    <row r="1160" spans="1:94" ht="15.75" thickBot="1" x14ac:dyDescent="0.3">
      <c r="A1160" s="50"/>
      <c r="B1160" s="50"/>
      <c r="C1160" s="50" t="str">
        <f t="shared" si="282"/>
        <v>11319_1_2667</v>
      </c>
      <c r="D1160" s="51" t="str">
        <f t="shared" si="283"/>
        <v>11319_1</v>
      </c>
      <c r="E1160" s="224">
        <f>IFERROR(VLOOKUP(C1160,'2015'!$C$12:$D$1887,2,FALSE),0)</f>
        <v>1</v>
      </c>
      <c r="F1160" s="51">
        <f>IFERROR(K1160-IFERROR(VLOOKUP(D1160,'2015'!$F$12:$I$1887,4,FALSE),"ei löydy"),"ei löydy")</f>
        <v>0</v>
      </c>
      <c r="G1160" s="224">
        <f>IFERROR(VLOOKUP(Työfile_2024!C1160,Liikennemalli!$D$6:$G$1921,4,FALSE),0)</f>
        <v>1</v>
      </c>
      <c r="H1160" s="225">
        <f>K1160-IFERROR(VLOOKUP(Työfile_2024!D1160,Liikennemalli!$C$6:$H$1921,6,FALSE),"ei löydy")</f>
        <v>0</v>
      </c>
      <c r="I1160" s="80">
        <v>11319</v>
      </c>
      <c r="J1160" s="52">
        <v>1</v>
      </c>
      <c r="K1160" s="52">
        <v>2667</v>
      </c>
      <c r="L1160" s="53"/>
      <c r="M1160" s="54"/>
      <c r="N1160" s="54"/>
      <c r="O1160" s="54"/>
      <c r="P1160" s="54"/>
      <c r="Q1160" s="55"/>
      <c r="R1160" s="55"/>
      <c r="S1160" s="55"/>
      <c r="T1160" s="55"/>
      <c r="U1160" s="52"/>
      <c r="V1160" s="56">
        <v>525</v>
      </c>
      <c r="W1160" s="56">
        <v>23</v>
      </c>
      <c r="X1160" s="56">
        <v>541</v>
      </c>
      <c r="Y1160" s="56">
        <f>VLOOKUP(D1160,Liikennemalli24!$D$2:$F$1804,2,FALSE)</f>
        <v>102</v>
      </c>
      <c r="Z1160" s="57">
        <f>VLOOKUP(D1160,Liikennemalli24!$D$2:$F$1804,3,FALSE)</f>
        <v>0.159</v>
      </c>
      <c r="AA1160" s="178">
        <f>IF(G1160=1,VLOOKUP(C1160,Liikennemalli!$D$6:$H$1921,2,FALSE),"-")</f>
        <v>850</v>
      </c>
      <c r="AB1160" s="197">
        <f>IF(G1160=1,VLOOKUP(C1160,Liikennemalli!$D$6:$H$1921,3,FALSE),"-")</f>
        <v>0.73720728534258395</v>
      </c>
      <c r="AC1160" s="134">
        <f>IF(E1160=1,VLOOKUP(Työfile_2024!D1160,'2015'!$F$12:$X$1887,18,FALSE),"-")</f>
        <v>229</v>
      </c>
      <c r="AD1160" s="127">
        <f>IF(E1160=1,VLOOKUP(Työfile_2024!D1160,'2015'!$F$12:$X$1887,19,FALSE),"-")</f>
        <v>0.66</v>
      </c>
      <c r="AI1160" s="127">
        <f>IF(E1160=1,VLOOKUP(Työfile_2024!D1160,'2015'!$F$12:$AB$1887,20,FALSE),"-")</f>
        <v>0</v>
      </c>
      <c r="AJ1160" s="127">
        <f>IF(E1160=1,VLOOKUP(Työfile_2024!D1160,'2015'!$F$12:$AB$1887,21,FALSE),"-")</f>
        <v>0</v>
      </c>
      <c r="AK1160" s="127">
        <f>IF(E1160=1,VLOOKUP(Työfile_2024!D1160,'2015'!$F$12:$AB$1887,22,FALSE),"-")</f>
        <v>0</v>
      </c>
      <c r="AL1160" s="127">
        <f>IF(E1160=1,VLOOKUP(Työfile_2024!D1160,'2015'!$F$12:$AB$1887,23,FALSE),"-")</f>
        <v>0</v>
      </c>
      <c r="AM1160" s="56">
        <f>VLOOKUP(Työfile_2024!D1160,Tmatkat_20km_tarkasteltava_verk!$C$2:$D$1804,2,FALSE)</f>
        <v>178</v>
      </c>
      <c r="AN1160" s="148">
        <f t="shared" si="280"/>
        <v>0.33904761904761904</v>
      </c>
      <c r="AO1160" s="178">
        <f>IF(E1160=1,VLOOKUP(Työfile_2024!D1160,'2015'!$F$12:$AC$1887,24,FALSE),"-")</f>
        <v>88</v>
      </c>
      <c r="AP1160" s="52" t="str">
        <f>VLOOKUP(D1160,Tarkasteltava_verkko_2024_harva!$E$2:$I$1804,5,FALSE)</f>
        <v>tiivis</v>
      </c>
      <c r="AQ1160" s="52">
        <f>VLOOKUP(D1160,Tarkasteltava_verkko_2024_harva!$E$2:$I$1804,4,FALSE)</f>
        <v>0</v>
      </c>
      <c r="AR1160" s="148">
        <v>0</v>
      </c>
      <c r="AS1160" s="170" t="str">
        <f>IFERROR(VLOOKUP(C1160,'2015'!$C$12:$AG$1887,30,FALSE),"-")</f>
        <v/>
      </c>
      <c r="AT1160" s="148">
        <v>0</v>
      </c>
      <c r="AU1160" s="170">
        <f>IFERROR(VLOOKUP(C1160,'2015'!$C$12:$AG$1887,31,FALSE),"-")</f>
        <v>0</v>
      </c>
      <c r="AV1160" s="106"/>
      <c r="AW1160" s="63">
        <f>IFERROR(VLOOKUP(C1160,Merkittävyysluokitus!$A$2:$J$1705,10,FALSE),"-")</f>
        <v>3</v>
      </c>
      <c r="AX1160" s="175">
        <f>IFERROR(VLOOKUP(C1160,Merkittävyysluokitus!$A$2:$J$1705,6,FALSE),"-")</f>
        <v>4.7793378995433784</v>
      </c>
      <c r="AY1160" s="175">
        <f>IFERROR(VLOOKUP(C1160,Merkittävyysluokitus!$A$2:$J$1705,7,FALSE),"-")</f>
        <v>2.335</v>
      </c>
      <c r="AZ1160" s="175">
        <f>IFERROR(VLOOKUP(C1160,Merkittävyysluokitus!$A$2:$J$1705,8,FALSE),"-")</f>
        <v>1.9443378995433789</v>
      </c>
      <c r="BA1160" s="175">
        <f>IFERROR(VLOOKUP(C1160,Merkittävyysluokitus!$A$2:$J$1705,9,FALSE),"-")</f>
        <v>0.5</v>
      </c>
      <c r="BB1160" s="203"/>
      <c r="BC1160" s="203" t="str">
        <f t="shared" si="281"/>
        <v/>
      </c>
      <c r="BD1160" s="39" t="str">
        <f t="shared" si="289"/>
        <v>musta</v>
      </c>
      <c r="BE1160" s="68" t="str">
        <f t="shared" si="276"/>
        <v>musta</v>
      </c>
      <c r="BF1160" s="68" t="str">
        <f t="shared" si="277"/>
        <v>musta</v>
      </c>
      <c r="BG1160" s="68" t="str">
        <f t="shared" si="278"/>
        <v>musta</v>
      </c>
      <c r="BH1160" s="208" t="str">
        <f t="shared" si="279"/>
        <v>musta</v>
      </c>
      <c r="BI1160" s="39"/>
      <c r="BJ1160" s="39" t="str">
        <f>IF(F1160="ei löydy","uusi tie",IF(E1160=0,"tieosoite muuttunut",IF(E1160=1,VLOOKUP(D1160,'2015'!$F$12:$AL$1887,31,FALSE),"-")))</f>
        <v>musta</v>
      </c>
      <c r="BK1160" s="67" t="str">
        <f>IF(E1160=1,VLOOKUP(D1160,'2015'!$F$12:$AL$1887,32,FALSE),"-")</f>
        <v>musta</v>
      </c>
      <c r="BL1160" s="39" t="str">
        <f>IF(F1160="ei löydy","uusi tie",IF(E1160=0,"tieosoite muuttunut",IF(E1160=1,VLOOKUP(D1160,'2015'!$F$12:$AL$1887,33,FALSE),"-")))</f>
        <v>musta</v>
      </c>
      <c r="BM1160" s="39"/>
      <c r="BN1160" s="217" t="str">
        <f>VLOOKUP(D1160,'2015'!$F$12:$AL$1887,33,FALSE)</f>
        <v>musta</v>
      </c>
      <c r="BO1160" s="39"/>
      <c r="BP1160" s="115" t="s">
        <v>10</v>
      </c>
      <c r="BQ1160" s="30"/>
      <c r="BS1160" s="5"/>
      <c r="BU1160" s="37"/>
      <c r="BV1160" s="30" t="s">
        <v>10</v>
      </c>
      <c r="BX1160" t="str">
        <f>IF(E1160=1,VLOOKUP(D1160,'2015'!$F$12:$AX$1887,43,FALSE),"-")</f>
        <v>musta</v>
      </c>
      <c r="BY1160" t="str">
        <f>IF(E1160=1,VLOOKUP(D1160,'2015'!$F$12:$AX$1887,44,FALSE),"-")</f>
        <v>musta</v>
      </c>
      <c r="BZ1160" t="str">
        <f>IF(E1160=1,VLOOKUP(D1160,'2015'!$F$12:$AX$1887,45,FALSE),"-")</f>
        <v>musta</v>
      </c>
      <c r="CA1160" s="31">
        <f t="shared" si="284"/>
        <v>11</v>
      </c>
      <c r="CB1160" s="31">
        <f t="shared" si="285"/>
        <v>10</v>
      </c>
      <c r="CC1160" s="31">
        <f t="shared" si="286"/>
        <v>0</v>
      </c>
      <c r="CD1160" s="31">
        <f t="shared" si="287"/>
        <v>1</v>
      </c>
      <c r="CE1160" s="31">
        <f t="shared" si="288"/>
        <v>0</v>
      </c>
      <c r="CO1160" s="2" t="s">
        <v>35</v>
      </c>
      <c r="CP1160" s="2" t="s">
        <v>35</v>
      </c>
    </row>
    <row r="1161" spans="1:94" ht="15.75" thickBot="1" x14ac:dyDescent="0.3">
      <c r="A1161" s="50"/>
      <c r="B1161" s="50"/>
      <c r="C1161" s="50" t="str">
        <f t="shared" si="282"/>
        <v>11319_2_4808</v>
      </c>
      <c r="D1161" s="51" t="str">
        <f t="shared" si="283"/>
        <v>11319_2</v>
      </c>
      <c r="E1161" s="224">
        <f>IFERROR(VLOOKUP(C1161,'2015'!$C$12:$D$1887,2,FALSE),0)</f>
        <v>1</v>
      </c>
      <c r="F1161" s="51">
        <f>IFERROR(K1161-IFERROR(VLOOKUP(D1161,'2015'!$F$12:$I$1887,4,FALSE),"ei löydy"),"ei löydy")</f>
        <v>0</v>
      </c>
      <c r="G1161" s="224">
        <f>IFERROR(VLOOKUP(Työfile_2024!C1161,Liikennemalli!$D$6:$G$1921,4,FALSE),0)</f>
        <v>1</v>
      </c>
      <c r="H1161" s="225">
        <f>K1161-IFERROR(VLOOKUP(Työfile_2024!D1161,Liikennemalli!$C$6:$H$1921,6,FALSE),"ei löydy")</f>
        <v>0</v>
      </c>
      <c r="I1161" s="80">
        <v>11319</v>
      </c>
      <c r="J1161" s="52">
        <v>2</v>
      </c>
      <c r="K1161" s="52">
        <v>4808</v>
      </c>
      <c r="L1161" s="53"/>
      <c r="M1161" s="54"/>
      <c r="N1161" s="54"/>
      <c r="O1161" s="54"/>
      <c r="P1161" s="54"/>
      <c r="Q1161" s="55"/>
      <c r="R1161" s="55"/>
      <c r="S1161" s="55"/>
      <c r="T1161" s="55"/>
      <c r="U1161" s="52"/>
      <c r="V1161" s="56">
        <v>525</v>
      </c>
      <c r="W1161" s="56">
        <v>23</v>
      </c>
      <c r="X1161" s="56">
        <v>541</v>
      </c>
      <c r="Y1161" s="56">
        <f>VLOOKUP(D1161,Liikennemalli24!$D$2:$F$1804,2,FALSE)</f>
        <v>175</v>
      </c>
      <c r="Z1161" s="57">
        <f>VLOOKUP(D1161,Liikennemalli24!$D$2:$F$1804,3,FALSE)</f>
        <v>0.255</v>
      </c>
      <c r="AA1161" s="178">
        <f>IF(G1161=1,VLOOKUP(C1161,Liikennemalli!$D$6:$H$1921,2,FALSE),"-")</f>
        <v>0</v>
      </c>
      <c r="AB1161" s="197">
        <f>IF(G1161=1,VLOOKUP(C1161,Liikennemalli!$D$6:$H$1921,3,FALSE),"-")</f>
        <v>0</v>
      </c>
      <c r="AC1161" s="134">
        <f>IF(E1161=1,VLOOKUP(Työfile_2024!D1161,'2015'!$F$12:$X$1887,18,FALSE),"-")</f>
        <v>229</v>
      </c>
      <c r="AD1161" s="127">
        <f>IF(E1161=1,VLOOKUP(Työfile_2024!D1161,'2015'!$F$12:$X$1887,19,FALSE),"-")</f>
        <v>0.66</v>
      </c>
      <c r="AI1161" s="127">
        <f>IF(E1161=1,VLOOKUP(Työfile_2024!D1161,'2015'!$F$12:$AB$1887,20,FALSE),"-")</f>
        <v>0</v>
      </c>
      <c r="AJ1161" s="127">
        <f>IF(E1161=1,VLOOKUP(Työfile_2024!D1161,'2015'!$F$12:$AB$1887,21,FALSE),"-")</f>
        <v>0</v>
      </c>
      <c r="AK1161" s="127">
        <f>IF(E1161=1,VLOOKUP(Työfile_2024!D1161,'2015'!$F$12:$AB$1887,22,FALSE),"-")</f>
        <v>0</v>
      </c>
      <c r="AL1161" s="127">
        <f>IF(E1161=1,VLOOKUP(Työfile_2024!D1161,'2015'!$F$12:$AB$1887,23,FALSE),"-")</f>
        <v>0</v>
      </c>
      <c r="AM1161" s="56">
        <f>VLOOKUP(Työfile_2024!D1161,Tmatkat_20km_tarkasteltava_verk!$C$2:$D$1804,2,FALSE)</f>
        <v>193</v>
      </c>
      <c r="AN1161" s="148">
        <f t="shared" si="280"/>
        <v>0.36761904761904762</v>
      </c>
      <c r="AO1161" s="178">
        <f>IF(E1161=1,VLOOKUP(Työfile_2024!D1161,'2015'!$F$12:$AC$1887,24,FALSE),"-")</f>
        <v>105</v>
      </c>
      <c r="AP1161" s="52" t="str">
        <f>VLOOKUP(D1161,Tarkasteltava_verkko_2024_harva!$E$2:$I$1804,5,FALSE)</f>
        <v>tiivis</v>
      </c>
      <c r="AQ1161" s="52">
        <f>VLOOKUP(D1161,Tarkasteltava_verkko_2024_harva!$E$2:$I$1804,4,FALSE)</f>
        <v>0</v>
      </c>
      <c r="AR1161" s="148">
        <v>0</v>
      </c>
      <c r="AS1161" s="170" t="str">
        <f>IFERROR(VLOOKUP(C1161,'2015'!$C$12:$AG$1887,30,FALSE),"-")</f>
        <v/>
      </c>
      <c r="AT1161" s="148">
        <v>0.36605657237936773</v>
      </c>
      <c r="AU1161" s="170">
        <f>IFERROR(VLOOKUP(C1161,'2015'!$C$12:$AG$1887,31,FALSE),"-")</f>
        <v>0</v>
      </c>
      <c r="AV1161" s="106"/>
      <c r="AW1161" s="63">
        <f>IFERROR(VLOOKUP(C1161,Merkittävyysluokitus!$A$2:$J$1705,10,FALSE),"-")</f>
        <v>3</v>
      </c>
      <c r="AX1161" s="175">
        <f>IFERROR(VLOOKUP(C1161,Merkittävyysluokitus!$A$2:$J$1705,6,FALSE),"-")</f>
        <v>4.9130365296803653</v>
      </c>
      <c r="AY1161" s="175">
        <f>IFERROR(VLOOKUP(C1161,Merkittävyysluokitus!$A$2:$J$1705,7,FALSE),"-")</f>
        <v>2.3116666666666665</v>
      </c>
      <c r="AZ1161" s="175">
        <f>IFERROR(VLOOKUP(C1161,Merkittävyysluokitus!$A$2:$J$1705,8,FALSE),"-")</f>
        <v>1.9347031963470318</v>
      </c>
      <c r="BA1161" s="175">
        <f>IFERROR(VLOOKUP(C1161,Merkittävyysluokitus!$A$2:$J$1705,9,FALSE),"-")</f>
        <v>0.66666666666666663</v>
      </c>
      <c r="BB1161" s="203"/>
      <c r="BC1161" s="203" t="str">
        <f t="shared" si="281"/>
        <v/>
      </c>
      <c r="BD1161" s="39" t="str">
        <f t="shared" si="289"/>
        <v>musta</v>
      </c>
      <c r="BE1161" s="68" t="str">
        <f t="shared" si="276"/>
        <v>musta</v>
      </c>
      <c r="BF1161" s="68" t="str">
        <f t="shared" si="277"/>
        <v>musta</v>
      </c>
      <c r="BG1161" s="68" t="str">
        <f t="shared" si="278"/>
        <v>musta</v>
      </c>
      <c r="BH1161" s="208" t="str">
        <f t="shared" si="279"/>
        <v>musta</v>
      </c>
      <c r="BI1161" s="39"/>
      <c r="BJ1161" s="39" t="str">
        <f>IF(F1161="ei löydy","uusi tie",IF(E1161=0,"tieosoite muuttunut",IF(E1161=1,VLOOKUP(D1161,'2015'!$F$12:$AL$1887,31,FALSE),"-")))</f>
        <v>musta</v>
      </c>
      <c r="BK1161" s="67" t="str">
        <f>IF(E1161=1,VLOOKUP(D1161,'2015'!$F$12:$AL$1887,32,FALSE),"-")</f>
        <v>musta</v>
      </c>
      <c r="BL1161" s="39" t="str">
        <f>IF(F1161="ei löydy","uusi tie",IF(E1161=0,"tieosoite muuttunut",IF(E1161=1,VLOOKUP(D1161,'2015'!$F$12:$AL$1887,33,FALSE),"-")))</f>
        <v>musta</v>
      </c>
      <c r="BM1161" s="39"/>
      <c r="BN1161" s="217" t="str">
        <f>VLOOKUP(D1161,'2015'!$F$12:$AL$1887,33,FALSE)</f>
        <v>musta</v>
      </c>
      <c r="BO1161" s="39"/>
      <c r="BP1161" s="115" t="s">
        <v>10</v>
      </c>
      <c r="BQ1161" s="30"/>
      <c r="BS1161" s="5"/>
      <c r="BU1161" s="37"/>
      <c r="BV1161" s="30" t="s">
        <v>10</v>
      </c>
      <c r="BX1161" t="str">
        <f>IF(E1161=1,VLOOKUP(D1161,'2015'!$F$12:$AX$1887,43,FALSE),"-")</f>
        <v>punainen</v>
      </c>
      <c r="BY1161" t="str">
        <f>IF(E1161=1,VLOOKUP(D1161,'2015'!$F$12:$AX$1887,44,FALSE),"-")</f>
        <v>musta</v>
      </c>
      <c r="BZ1161" t="str">
        <f>IF(E1161=1,VLOOKUP(D1161,'2015'!$F$12:$AX$1887,45,FALSE),"-")</f>
        <v>musta</v>
      </c>
      <c r="CA1161" s="31">
        <f t="shared" si="284"/>
        <v>11</v>
      </c>
      <c r="CB1161" s="31">
        <f t="shared" si="285"/>
        <v>10</v>
      </c>
      <c r="CC1161" s="31">
        <f t="shared" si="286"/>
        <v>0</v>
      </c>
      <c r="CD1161" s="31">
        <f t="shared" si="287"/>
        <v>1</v>
      </c>
      <c r="CE1161" s="31">
        <f t="shared" si="288"/>
        <v>0</v>
      </c>
      <c r="CO1161" s="2" t="s">
        <v>35</v>
      </c>
      <c r="CP1161" s="2" t="s">
        <v>35</v>
      </c>
    </row>
    <row r="1162" spans="1:94" ht="15.75" thickBot="1" x14ac:dyDescent="0.3">
      <c r="A1162" s="50"/>
      <c r="B1162" s="50"/>
      <c r="C1162" s="50" t="str">
        <f t="shared" si="282"/>
        <v>11321_1_7670</v>
      </c>
      <c r="D1162" s="51" t="str">
        <f t="shared" si="283"/>
        <v>11321_1</v>
      </c>
      <c r="E1162" s="224">
        <f>IFERROR(VLOOKUP(C1162,'2015'!$C$12:$D$1887,2,FALSE),0)</f>
        <v>1</v>
      </c>
      <c r="F1162" s="51">
        <f>IFERROR(K1162-IFERROR(VLOOKUP(D1162,'2015'!$F$12:$I$1887,4,FALSE),"ei löydy"),"ei löydy")</f>
        <v>0</v>
      </c>
      <c r="G1162" s="224">
        <f>IFERROR(VLOOKUP(Työfile_2024!C1162,Liikennemalli!$D$6:$G$1921,4,FALSE),0)</f>
        <v>1</v>
      </c>
      <c r="H1162" s="225">
        <f>K1162-IFERROR(VLOOKUP(Työfile_2024!D1162,Liikennemalli!$C$6:$H$1921,6,FALSE),"ei löydy")</f>
        <v>0</v>
      </c>
      <c r="I1162" s="80">
        <v>11321</v>
      </c>
      <c r="J1162" s="52">
        <v>1</v>
      </c>
      <c r="K1162" s="52">
        <v>7670</v>
      </c>
      <c r="L1162" s="53"/>
      <c r="M1162" s="54"/>
      <c r="N1162" s="54"/>
      <c r="O1162" s="54"/>
      <c r="P1162" s="54"/>
      <c r="Q1162" s="55"/>
      <c r="R1162" s="55"/>
      <c r="S1162" s="55"/>
      <c r="T1162" s="55"/>
      <c r="U1162" s="52"/>
      <c r="V1162" s="56">
        <v>484.03650586701434</v>
      </c>
      <c r="W1162" s="56">
        <v>26.1864406779661</v>
      </c>
      <c r="X1162" s="56">
        <v>512.61799217731425</v>
      </c>
      <c r="Y1162" s="56">
        <f>VLOOKUP(D1162,Liikennemalli24!$D$2:$F$1804,2,FALSE)</f>
        <v>54</v>
      </c>
      <c r="Z1162" s="57">
        <f>VLOOKUP(D1162,Liikennemalli24!$D$2:$F$1804,3,FALSE)</f>
        <v>0.20100000000000001</v>
      </c>
      <c r="AA1162" s="178">
        <f>IF(G1162=1,VLOOKUP(C1162,Liikennemalli!$D$6:$H$1921,2,FALSE),"-")</f>
        <v>440.04584044353402</v>
      </c>
      <c r="AB1162" s="197">
        <f>IF(G1162=1,VLOOKUP(C1162,Liikennemalli!$D$6:$H$1921,3,FALSE),"-")</f>
        <v>0.54719076822819201</v>
      </c>
      <c r="AC1162" s="134">
        <f>IF(E1162=1,VLOOKUP(Työfile_2024!D1162,'2015'!$F$12:$X$1887,18,FALSE),"-")</f>
        <v>1524</v>
      </c>
      <c r="AD1162" s="127">
        <f>IF(E1162=1,VLOOKUP(Työfile_2024!D1162,'2015'!$F$12:$X$1887,19,FALSE),"-")</f>
        <v>0.81</v>
      </c>
      <c r="AI1162" s="127">
        <f>IF(E1162=1,VLOOKUP(Työfile_2024!D1162,'2015'!$F$12:$AB$1887,20,FALSE),"-")</f>
        <v>0</v>
      </c>
      <c r="AJ1162" s="127">
        <f>IF(E1162=1,VLOOKUP(Työfile_2024!D1162,'2015'!$F$12:$AB$1887,21,FALSE),"-")</f>
        <v>0</v>
      </c>
      <c r="AK1162" s="127">
        <f>IF(E1162=1,VLOOKUP(Työfile_2024!D1162,'2015'!$F$12:$AB$1887,22,FALSE),"-")</f>
        <v>0</v>
      </c>
      <c r="AL1162" s="127">
        <f>IF(E1162=1,VLOOKUP(Työfile_2024!D1162,'2015'!$F$12:$AB$1887,23,FALSE),"-")</f>
        <v>0</v>
      </c>
      <c r="AM1162" s="56">
        <f>VLOOKUP(Työfile_2024!D1162,Tmatkat_20km_tarkasteltava_verk!$C$2:$D$1804,2,FALSE)</f>
        <v>114</v>
      </c>
      <c r="AN1162" s="148">
        <f t="shared" si="280"/>
        <v>0.23551942594867153</v>
      </c>
      <c r="AO1162" s="178">
        <f>IF(E1162=1,VLOOKUP(Työfile_2024!D1162,'2015'!$F$12:$AC$1887,24,FALSE),"-")</f>
        <v>129</v>
      </c>
      <c r="AP1162" s="52">
        <f>VLOOKUP(D1162,Tarkasteltava_verkko_2024_harva!$E$2:$I$1804,5,FALSE)</f>
        <v>0</v>
      </c>
      <c r="AQ1162" s="52">
        <f>VLOOKUP(D1162,Tarkasteltava_verkko_2024_harva!$E$2:$I$1804,4,FALSE)</f>
        <v>0</v>
      </c>
      <c r="AR1162" s="148">
        <v>0</v>
      </c>
      <c r="AS1162" s="170" t="str">
        <f>IFERROR(VLOOKUP(C1162,'2015'!$C$12:$AG$1887,30,FALSE),"-")</f>
        <v/>
      </c>
      <c r="AT1162" s="148">
        <v>0.16805736636245111</v>
      </c>
      <c r="AU1162" s="170">
        <f>IFERROR(VLOOKUP(C1162,'2015'!$C$12:$AG$1887,31,FALSE),"-")</f>
        <v>0</v>
      </c>
      <c r="AV1162" s="106"/>
      <c r="AW1162" s="63">
        <f>IFERROR(VLOOKUP(C1162,Merkittävyysluokitus!$A$2:$J$1705,10,FALSE),"-")</f>
        <v>3</v>
      </c>
      <c r="AX1162" s="175">
        <f>IFERROR(VLOOKUP(C1162,Merkittävyysluokitus!$A$2:$J$1705,6,FALSE),"-")</f>
        <v>6.5005233400606039</v>
      </c>
      <c r="AY1162" s="175">
        <f>IFERROR(VLOOKUP(C1162,Merkittävyysluokitus!$A$2:$J$1705,7,FALSE),"-")</f>
        <v>2.7537761842677093</v>
      </c>
      <c r="AZ1162" s="175">
        <f>IFERROR(VLOOKUP(C1162,Merkittävyysluokitus!$A$2:$J$1705,8,FALSE),"-")</f>
        <v>2.7467471557928946</v>
      </c>
      <c r="BA1162" s="175">
        <f>IFERROR(VLOOKUP(C1162,Merkittävyysluokitus!$A$2:$J$1705,9,FALSE),"-")</f>
        <v>1</v>
      </c>
      <c r="BB1162" s="203"/>
      <c r="BC1162" s="203" t="str">
        <f t="shared" si="281"/>
        <v/>
      </c>
      <c r="BD1162" s="39" t="str">
        <f t="shared" si="289"/>
        <v>musta</v>
      </c>
      <c r="BE1162" s="68" t="str">
        <f t="shared" si="276"/>
        <v>musta</v>
      </c>
      <c r="BF1162" s="68" t="str">
        <f t="shared" si="277"/>
        <v>musta</v>
      </c>
      <c r="BG1162" s="68" t="str">
        <f t="shared" si="278"/>
        <v>musta</v>
      </c>
      <c r="BH1162" s="208" t="str">
        <f t="shared" si="279"/>
        <v>musta</v>
      </c>
      <c r="BI1162" s="39"/>
      <c r="BJ1162" s="39" t="str">
        <f>IF(F1162="ei löydy","uusi tie",IF(E1162=0,"tieosoite muuttunut",IF(E1162=1,VLOOKUP(D1162,'2015'!$F$12:$AL$1887,31,FALSE),"-")))</f>
        <v>musta</v>
      </c>
      <c r="BK1162" s="67" t="str">
        <f>IF(E1162=1,VLOOKUP(D1162,'2015'!$F$12:$AL$1887,32,FALSE),"-")</f>
        <v>musta</v>
      </c>
      <c r="BL1162" s="39" t="str">
        <f>IF(F1162="ei löydy","uusi tie",IF(E1162=0,"tieosoite muuttunut",IF(E1162=1,VLOOKUP(D1162,'2015'!$F$12:$AL$1887,33,FALSE),"-")))</f>
        <v>musta</v>
      </c>
      <c r="BM1162" s="39"/>
      <c r="BN1162" s="217" t="str">
        <f>VLOOKUP(D1162,'2015'!$F$12:$AL$1887,33,FALSE)</f>
        <v>musta</v>
      </c>
      <c r="BO1162" s="39"/>
      <c r="BP1162" s="115" t="s">
        <v>10</v>
      </c>
      <c r="BQ1162" s="30"/>
      <c r="BS1162" s="5"/>
      <c r="BU1162" s="37"/>
      <c r="BV1162" s="30" t="s">
        <v>10</v>
      </c>
      <c r="BX1162" t="str">
        <f>IF(E1162=1,VLOOKUP(D1162,'2015'!$F$12:$AX$1887,43,FALSE),"-")</f>
        <v>punainen</v>
      </c>
      <c r="BY1162" t="str">
        <f>IF(E1162=1,VLOOKUP(D1162,'2015'!$F$12:$AX$1887,44,FALSE),"-")</f>
        <v>musta</v>
      </c>
      <c r="BZ1162" t="str">
        <f>IF(E1162=1,VLOOKUP(D1162,'2015'!$F$12:$AX$1887,45,FALSE),"-")</f>
        <v>musta</v>
      </c>
      <c r="CA1162" s="31">
        <f t="shared" si="284"/>
        <v>12</v>
      </c>
      <c r="CB1162" s="31">
        <f t="shared" si="285"/>
        <v>10</v>
      </c>
      <c r="CC1162" s="31">
        <f t="shared" si="286"/>
        <v>1</v>
      </c>
      <c r="CD1162" s="31">
        <f t="shared" si="287"/>
        <v>1</v>
      </c>
      <c r="CE1162" s="31">
        <f t="shared" si="288"/>
        <v>0</v>
      </c>
      <c r="CO1162" s="2" t="s">
        <v>35</v>
      </c>
      <c r="CP1162" s="2" t="s">
        <v>35</v>
      </c>
    </row>
    <row r="1163" spans="1:94" ht="15.75" thickBot="1" x14ac:dyDescent="0.3">
      <c r="A1163" s="50"/>
      <c r="B1163" s="50"/>
      <c r="C1163" s="50" t="str">
        <f t="shared" si="282"/>
        <v>11322_1_6600</v>
      </c>
      <c r="D1163" s="51" t="str">
        <f t="shared" si="283"/>
        <v>11322_1</v>
      </c>
      <c r="E1163" s="224">
        <f>IFERROR(VLOOKUP(C1163,'2015'!$C$12:$D$1887,2,FALSE),0)</f>
        <v>1</v>
      </c>
      <c r="F1163" s="51">
        <f>IFERROR(K1163-IFERROR(VLOOKUP(D1163,'2015'!$F$12:$I$1887,4,FALSE),"ei löydy"),"ei löydy")</f>
        <v>0</v>
      </c>
      <c r="G1163" s="224">
        <f>IFERROR(VLOOKUP(Työfile_2024!C1163,Liikennemalli!$D$6:$G$1921,4,FALSE),0)</f>
        <v>1</v>
      </c>
      <c r="H1163" s="225">
        <f>K1163-IFERROR(VLOOKUP(Työfile_2024!D1163,Liikennemalli!$C$6:$H$1921,6,FALSE),"ei löydy")</f>
        <v>0</v>
      </c>
      <c r="I1163" s="80">
        <v>11322</v>
      </c>
      <c r="J1163" s="52">
        <v>1</v>
      </c>
      <c r="K1163" s="52">
        <v>6600</v>
      </c>
      <c r="L1163" s="53"/>
      <c r="M1163" s="54"/>
      <c r="N1163" s="54"/>
      <c r="O1163" s="54"/>
      <c r="P1163" s="54"/>
      <c r="Q1163" s="55"/>
      <c r="R1163" s="55"/>
      <c r="S1163" s="55"/>
      <c r="T1163" s="55"/>
      <c r="U1163" s="52"/>
      <c r="V1163" s="56">
        <v>138</v>
      </c>
      <c r="W1163" s="56">
        <v>6</v>
      </c>
      <c r="X1163" s="56">
        <v>128</v>
      </c>
      <c r="Y1163" s="56">
        <f>VLOOKUP(D1163,Liikennemalli24!$D$2:$F$1804,2,FALSE)</f>
        <v>16</v>
      </c>
      <c r="Z1163" s="57">
        <f>VLOOKUP(D1163,Liikennemalli24!$D$2:$F$1804,3,FALSE)</f>
        <v>0.53600000000000003</v>
      </c>
      <c r="AA1163" s="178">
        <f>IF(G1163=1,VLOOKUP(C1163,Liikennemalli!$D$6:$H$1921,2,FALSE),"-")</f>
        <v>177.34854701937101</v>
      </c>
      <c r="AB1163" s="197">
        <f>IF(G1163=1,VLOOKUP(C1163,Liikennemalli!$D$6:$H$1921,3,FALSE),"-")</f>
        <v>0.85355730070293001</v>
      </c>
      <c r="AC1163" s="134">
        <f>IF(E1163=1,VLOOKUP(Työfile_2024!D1163,'2015'!$F$12:$X$1887,18,FALSE),"-")</f>
        <v>205</v>
      </c>
      <c r="AD1163" s="127">
        <f>IF(E1163=1,VLOOKUP(Työfile_2024!D1163,'2015'!$F$12:$X$1887,19,FALSE),"-")</f>
        <v>0.87</v>
      </c>
      <c r="AI1163" s="127">
        <f>IF(E1163=1,VLOOKUP(Työfile_2024!D1163,'2015'!$F$12:$AB$1887,20,FALSE),"-")</f>
        <v>0</v>
      </c>
      <c r="AJ1163" s="127">
        <f>IF(E1163=1,VLOOKUP(Työfile_2024!D1163,'2015'!$F$12:$AB$1887,21,FALSE),"-")</f>
        <v>0</v>
      </c>
      <c r="AK1163" s="127">
        <f>IF(E1163=1,VLOOKUP(Työfile_2024!D1163,'2015'!$F$12:$AB$1887,22,FALSE),"-")</f>
        <v>0</v>
      </c>
      <c r="AL1163" s="127">
        <f>IF(E1163=1,VLOOKUP(Työfile_2024!D1163,'2015'!$F$12:$AB$1887,23,FALSE),"-")</f>
        <v>0</v>
      </c>
      <c r="AM1163" s="56">
        <f>VLOOKUP(Työfile_2024!D1163,Tmatkat_20km_tarkasteltava_verk!$C$2:$D$1804,2,FALSE)</f>
        <v>25</v>
      </c>
      <c r="AN1163" s="148">
        <f t="shared" si="280"/>
        <v>0.18115942028985507</v>
      </c>
      <c r="AO1163" s="178">
        <f>IF(E1163=1,VLOOKUP(Työfile_2024!D1163,'2015'!$F$12:$AC$1887,24,FALSE),"-")</f>
        <v>38</v>
      </c>
      <c r="AP1163" s="52">
        <f>VLOOKUP(D1163,Tarkasteltava_verkko_2024_harva!$E$2:$I$1804,5,FALSE)</f>
        <v>0</v>
      </c>
      <c r="AQ1163" s="52">
        <f>VLOOKUP(D1163,Tarkasteltava_verkko_2024_harva!$E$2:$I$1804,4,FALSE)</f>
        <v>0</v>
      </c>
      <c r="AR1163" s="148">
        <v>0</v>
      </c>
      <c r="AS1163" s="170" t="str">
        <f>IFERROR(VLOOKUP(C1163,'2015'!$C$12:$AG$1887,30,FALSE),"-")</f>
        <v/>
      </c>
      <c r="AT1163" s="148">
        <v>0</v>
      </c>
      <c r="AU1163" s="170">
        <f>IFERROR(VLOOKUP(C1163,'2015'!$C$12:$AG$1887,31,FALSE),"-")</f>
        <v>0</v>
      </c>
      <c r="AV1163" s="106"/>
      <c r="AW1163" s="63">
        <f>IFERROR(VLOOKUP(C1163,Merkittävyysluokitus!$A$2:$J$1705,10,FALSE),"-")</f>
        <v>4</v>
      </c>
      <c r="AX1163" s="175">
        <f>IFERROR(VLOOKUP(C1163,Merkittävyysluokitus!$A$2:$J$1705,6,FALSE),"-")</f>
        <v>2.8476377473363774</v>
      </c>
      <c r="AY1163" s="175">
        <f>IFERROR(VLOOKUP(C1163,Merkittävyysluokitus!$A$2:$J$1705,7,FALSE),"-")</f>
        <v>0.75066666666666659</v>
      </c>
      <c r="AZ1163" s="175">
        <f>IFERROR(VLOOKUP(C1163,Merkittävyysluokitus!$A$2:$J$1705,8,FALSE),"-")</f>
        <v>1.2636377473363773</v>
      </c>
      <c r="BA1163" s="175">
        <f>IFERROR(VLOOKUP(C1163,Merkittävyysluokitus!$A$2:$J$1705,9,FALSE),"-")</f>
        <v>0.83333333333333326</v>
      </c>
      <c r="BB1163" s="203"/>
      <c r="BC1163" s="203" t="str">
        <f t="shared" si="281"/>
        <v/>
      </c>
      <c r="BD1163" s="39" t="str">
        <f t="shared" si="289"/>
        <v>musta</v>
      </c>
      <c r="BE1163" s="68" t="str">
        <f t="shared" si="276"/>
        <v>musta</v>
      </c>
      <c r="BF1163" s="68" t="str">
        <f t="shared" si="277"/>
        <v>musta</v>
      </c>
      <c r="BG1163" s="68" t="str">
        <f t="shared" si="278"/>
        <v>musta</v>
      </c>
      <c r="BH1163" s="208" t="str">
        <f t="shared" si="279"/>
        <v>musta</v>
      </c>
      <c r="BI1163" s="39"/>
      <c r="BJ1163" s="39" t="str">
        <f>IF(F1163="ei löydy","uusi tie",IF(E1163=0,"tieosoite muuttunut",IF(E1163=1,VLOOKUP(D1163,'2015'!$F$12:$AL$1887,31,FALSE),"-")))</f>
        <v>musta</v>
      </c>
      <c r="BK1163" s="67" t="str">
        <f>IF(E1163=1,VLOOKUP(D1163,'2015'!$F$12:$AL$1887,32,FALSE),"-")</f>
        <v>musta</v>
      </c>
      <c r="BL1163" s="39" t="str">
        <f>IF(F1163="ei löydy","uusi tie",IF(E1163=0,"tieosoite muuttunut",IF(E1163=1,VLOOKUP(D1163,'2015'!$F$12:$AL$1887,33,FALSE),"-")))</f>
        <v>musta</v>
      </c>
      <c r="BM1163" s="39"/>
      <c r="BN1163" s="217" t="str">
        <f>VLOOKUP(D1163,'2015'!$F$12:$AL$1887,33,FALSE)</f>
        <v>musta</v>
      </c>
      <c r="BO1163" s="39"/>
      <c r="BP1163" s="115" t="s">
        <v>10</v>
      </c>
      <c r="BQ1163" s="30"/>
      <c r="BS1163" s="5"/>
      <c r="BU1163" s="37"/>
      <c r="BV1163" s="30" t="s">
        <v>10</v>
      </c>
      <c r="BX1163" t="str">
        <f>IF(E1163=1,VLOOKUP(D1163,'2015'!$F$12:$AX$1887,43,FALSE),"-")</f>
        <v>musta</v>
      </c>
      <c r="BY1163" t="str">
        <f>IF(E1163=1,VLOOKUP(D1163,'2015'!$F$12:$AX$1887,44,FALSE),"-")</f>
        <v>musta</v>
      </c>
      <c r="BZ1163" t="str">
        <f>IF(E1163=1,VLOOKUP(D1163,'2015'!$F$12:$AX$1887,45,FALSE),"-")</f>
        <v>musta</v>
      </c>
      <c r="CA1163" s="31">
        <f t="shared" si="284"/>
        <v>10</v>
      </c>
      <c r="CB1163" s="31">
        <f t="shared" si="285"/>
        <v>10</v>
      </c>
      <c r="CC1163" s="31">
        <f t="shared" si="286"/>
        <v>0</v>
      </c>
      <c r="CD1163" s="31">
        <f t="shared" si="287"/>
        <v>0</v>
      </c>
      <c r="CE1163" s="31">
        <f t="shared" si="288"/>
        <v>0</v>
      </c>
      <c r="CO1163" s="2" t="s">
        <v>35</v>
      </c>
      <c r="CP1163" s="2" t="s">
        <v>35</v>
      </c>
    </row>
    <row r="1164" spans="1:94" ht="15.75" thickBot="1" x14ac:dyDescent="0.3">
      <c r="A1164" s="50"/>
      <c r="B1164" s="50"/>
      <c r="C1164" s="50" t="str">
        <f t="shared" si="282"/>
        <v>11322_2_2400</v>
      </c>
      <c r="D1164" s="51" t="str">
        <f t="shared" si="283"/>
        <v>11322_2</v>
      </c>
      <c r="E1164" s="224">
        <f>IFERROR(VLOOKUP(C1164,'2015'!$C$12:$D$1887,2,FALSE),0)</f>
        <v>1</v>
      </c>
      <c r="F1164" s="51">
        <f>IFERROR(K1164-IFERROR(VLOOKUP(D1164,'2015'!$F$12:$I$1887,4,FALSE),"ei löydy"),"ei löydy")</f>
        <v>0</v>
      </c>
      <c r="G1164" s="224">
        <f>IFERROR(VLOOKUP(Työfile_2024!C1164,Liikennemalli!$D$6:$G$1921,4,FALSE),0)</f>
        <v>1</v>
      </c>
      <c r="H1164" s="225">
        <f>K1164-IFERROR(VLOOKUP(Työfile_2024!D1164,Liikennemalli!$C$6:$H$1921,6,FALSE),"ei löydy")</f>
        <v>0</v>
      </c>
      <c r="I1164" s="80">
        <v>11322</v>
      </c>
      <c r="J1164" s="52">
        <v>2</v>
      </c>
      <c r="K1164" s="52">
        <v>2400</v>
      </c>
      <c r="L1164" s="53"/>
      <c r="M1164" s="54"/>
      <c r="N1164" s="54"/>
      <c r="O1164" s="54"/>
      <c r="P1164" s="54"/>
      <c r="Q1164" s="55"/>
      <c r="R1164" s="55"/>
      <c r="S1164" s="55"/>
      <c r="T1164" s="55"/>
      <c r="U1164" s="52"/>
      <c r="V1164" s="56">
        <v>276</v>
      </c>
      <c r="W1164" s="56">
        <v>15</v>
      </c>
      <c r="X1164" s="56">
        <v>275</v>
      </c>
      <c r="Y1164" s="56">
        <f>VLOOKUP(D1164,Liikennemalli24!$D$2:$F$1804,2,FALSE)</f>
        <v>8</v>
      </c>
      <c r="Z1164" s="57">
        <f>VLOOKUP(D1164,Liikennemalli24!$D$2:$F$1804,3,FALSE)</f>
        <v>0.70899999999999996</v>
      </c>
      <c r="AA1164" s="178">
        <f>IF(G1164=1,VLOOKUP(C1164,Liikennemalli!$D$6:$H$1921,2,FALSE),"-")</f>
        <v>0</v>
      </c>
      <c r="AB1164" s="197">
        <f>IF(G1164=1,VLOOKUP(C1164,Liikennemalli!$D$6:$H$1921,3,FALSE),"-")</f>
        <v>0</v>
      </c>
      <c r="AC1164" s="134">
        <f>IF(E1164=1,VLOOKUP(Työfile_2024!D1164,'2015'!$F$12:$X$1887,18,FALSE),"-")</f>
        <v>205</v>
      </c>
      <c r="AD1164" s="127">
        <f>IF(E1164=1,VLOOKUP(Työfile_2024!D1164,'2015'!$F$12:$X$1887,19,FALSE),"-")</f>
        <v>0.87</v>
      </c>
      <c r="AI1164" s="127">
        <f>IF(E1164=1,VLOOKUP(Työfile_2024!D1164,'2015'!$F$12:$AB$1887,20,FALSE),"-")</f>
        <v>0</v>
      </c>
      <c r="AJ1164" s="127">
        <f>IF(E1164=1,VLOOKUP(Työfile_2024!D1164,'2015'!$F$12:$AB$1887,21,FALSE),"-")</f>
        <v>0</v>
      </c>
      <c r="AK1164" s="127">
        <f>IF(E1164=1,VLOOKUP(Työfile_2024!D1164,'2015'!$F$12:$AB$1887,22,FALSE),"-")</f>
        <v>0</v>
      </c>
      <c r="AL1164" s="127">
        <f>IF(E1164=1,VLOOKUP(Työfile_2024!D1164,'2015'!$F$12:$AB$1887,23,FALSE),"-")</f>
        <v>0</v>
      </c>
      <c r="AM1164" s="56">
        <f>VLOOKUP(Työfile_2024!D1164,Tmatkat_20km_tarkasteltava_verk!$C$2:$D$1804,2,FALSE)</f>
        <v>22</v>
      </c>
      <c r="AN1164" s="148">
        <f t="shared" si="280"/>
        <v>7.9710144927536225E-2</v>
      </c>
      <c r="AO1164" s="178">
        <f>IF(E1164=1,VLOOKUP(Työfile_2024!D1164,'2015'!$F$12:$AC$1887,24,FALSE),"-")</f>
        <v>25</v>
      </c>
      <c r="AP1164" s="52">
        <f>VLOOKUP(D1164,Tarkasteltava_verkko_2024_harva!$E$2:$I$1804,5,FALSE)</f>
        <v>0</v>
      </c>
      <c r="AQ1164" s="52">
        <f>VLOOKUP(D1164,Tarkasteltava_verkko_2024_harva!$E$2:$I$1804,4,FALSE)</f>
        <v>0</v>
      </c>
      <c r="AR1164" s="148">
        <v>0</v>
      </c>
      <c r="AS1164" s="170" t="str">
        <f>IFERROR(VLOOKUP(C1164,'2015'!$C$12:$AG$1887,30,FALSE),"-")</f>
        <v/>
      </c>
      <c r="AT1164" s="148">
        <v>0</v>
      </c>
      <c r="AU1164" s="170">
        <f>IFERROR(VLOOKUP(C1164,'2015'!$C$12:$AG$1887,31,FALSE),"-")</f>
        <v>0</v>
      </c>
      <c r="AV1164" s="106"/>
      <c r="AW1164" s="63">
        <f>IFERROR(VLOOKUP(C1164,Merkittävyysluokitus!$A$2:$J$1705,10,FALSE),"-")</f>
        <v>3</v>
      </c>
      <c r="AX1164" s="175">
        <f>IFERROR(VLOOKUP(C1164,Merkittävyysluokitus!$A$2:$J$1705,6,FALSE),"-")</f>
        <v>3.7554048706240488</v>
      </c>
      <c r="AY1164" s="175">
        <f>IFERROR(VLOOKUP(C1164,Merkittävyysluokitus!$A$2:$J$1705,7,FALSE),"-")</f>
        <v>1.1763333333333332</v>
      </c>
      <c r="AZ1164" s="175">
        <f>IFERROR(VLOOKUP(C1164,Merkittävyysluokitus!$A$2:$J$1705,8,FALSE),"-")</f>
        <v>1.7457382039573821</v>
      </c>
      <c r="BA1164" s="175">
        <f>IFERROR(VLOOKUP(C1164,Merkittävyysluokitus!$A$2:$J$1705,9,FALSE),"-")</f>
        <v>0.83333333333333326</v>
      </c>
      <c r="BB1164" s="203"/>
      <c r="BC1164" s="203" t="str">
        <f t="shared" si="281"/>
        <v/>
      </c>
      <c r="BD1164" s="39" t="str">
        <f t="shared" si="289"/>
        <v>musta</v>
      </c>
      <c r="BE1164" s="68" t="str">
        <f t="shared" si="276"/>
        <v>musta</v>
      </c>
      <c r="BF1164" s="68" t="str">
        <f t="shared" si="277"/>
        <v>musta</v>
      </c>
      <c r="BG1164" s="68" t="str">
        <f t="shared" si="278"/>
        <v>musta</v>
      </c>
      <c r="BH1164" s="208" t="str">
        <f t="shared" si="279"/>
        <v>musta</v>
      </c>
      <c r="BI1164" s="39"/>
      <c r="BJ1164" s="39" t="str">
        <f>IF(F1164="ei löydy","uusi tie",IF(E1164=0,"tieosoite muuttunut",IF(E1164=1,VLOOKUP(D1164,'2015'!$F$12:$AL$1887,31,FALSE),"-")))</f>
        <v>musta</v>
      </c>
      <c r="BK1164" s="67" t="str">
        <f>IF(E1164=1,VLOOKUP(D1164,'2015'!$F$12:$AL$1887,32,FALSE),"-")</f>
        <v>musta</v>
      </c>
      <c r="BL1164" s="39" t="str">
        <f>IF(F1164="ei löydy","uusi tie",IF(E1164=0,"tieosoite muuttunut",IF(E1164=1,VLOOKUP(D1164,'2015'!$F$12:$AL$1887,33,FALSE),"-")))</f>
        <v>musta</v>
      </c>
      <c r="BM1164" s="39"/>
      <c r="BN1164" s="217" t="str">
        <f>VLOOKUP(D1164,'2015'!$F$12:$AL$1887,33,FALSE)</f>
        <v>musta</v>
      </c>
      <c r="BO1164" s="39"/>
      <c r="BP1164" s="115" t="s">
        <v>10</v>
      </c>
      <c r="BQ1164" s="30"/>
      <c r="BS1164" s="5"/>
      <c r="BU1164" s="37"/>
      <c r="BV1164" s="30" t="s">
        <v>10</v>
      </c>
      <c r="BX1164" t="str">
        <f>IF(E1164=1,VLOOKUP(D1164,'2015'!$F$12:$AX$1887,43,FALSE),"-")</f>
        <v>musta</v>
      </c>
      <c r="BY1164" t="str">
        <f>IF(E1164=1,VLOOKUP(D1164,'2015'!$F$12:$AX$1887,44,FALSE),"-")</f>
        <v>musta</v>
      </c>
      <c r="BZ1164" t="str">
        <f>IF(E1164=1,VLOOKUP(D1164,'2015'!$F$12:$AX$1887,45,FALSE),"-")</f>
        <v>musta</v>
      </c>
      <c r="CA1164" s="31">
        <f t="shared" si="284"/>
        <v>10</v>
      </c>
      <c r="CB1164" s="31">
        <f t="shared" si="285"/>
        <v>10</v>
      </c>
      <c r="CC1164" s="31">
        <f t="shared" si="286"/>
        <v>0</v>
      </c>
      <c r="CD1164" s="31">
        <f t="shared" si="287"/>
        <v>0</v>
      </c>
      <c r="CE1164" s="31">
        <f t="shared" si="288"/>
        <v>0</v>
      </c>
      <c r="CO1164" s="2" t="s">
        <v>35</v>
      </c>
      <c r="CP1164" s="2" t="s">
        <v>35</v>
      </c>
    </row>
    <row r="1165" spans="1:94" ht="15.75" thickBot="1" x14ac:dyDescent="0.3">
      <c r="A1165" s="50"/>
      <c r="B1165" s="50"/>
      <c r="C1165" s="50" t="str">
        <f t="shared" si="282"/>
        <v>11323_1_7209</v>
      </c>
      <c r="D1165" s="51" t="str">
        <f t="shared" si="283"/>
        <v>11323_1</v>
      </c>
      <c r="E1165" s="224">
        <f>IFERROR(VLOOKUP(C1165,'2015'!$C$12:$D$1887,2,FALSE),0)</f>
        <v>0</v>
      </c>
      <c r="F1165" s="51">
        <f>IFERROR(K1165-IFERROR(VLOOKUP(D1165,'2015'!$F$12:$I$1887,4,FALSE),"ei löydy"),"ei löydy")</f>
        <v>2719</v>
      </c>
      <c r="G1165" s="224">
        <f>IFERROR(VLOOKUP(Työfile_2024!C1165,Liikennemalli!$D$6:$G$1921,4,FALSE),0)</f>
        <v>1</v>
      </c>
      <c r="H1165" s="225">
        <f>K1165-IFERROR(VLOOKUP(Työfile_2024!D1165,Liikennemalli!$C$6:$H$1921,6,FALSE),"ei löydy")</f>
        <v>0</v>
      </c>
      <c r="I1165" s="80">
        <v>11323</v>
      </c>
      <c r="J1165" s="52">
        <v>1</v>
      </c>
      <c r="K1165" s="52">
        <v>7209</v>
      </c>
      <c r="L1165" s="53"/>
      <c r="M1165" s="54"/>
      <c r="N1165" s="54"/>
      <c r="O1165" s="54"/>
      <c r="P1165" s="54"/>
      <c r="Q1165" s="55"/>
      <c r="R1165" s="55"/>
      <c r="S1165" s="55"/>
      <c r="T1165" s="55"/>
      <c r="U1165" s="52"/>
      <c r="V1165" s="56">
        <v>143.07129976418366</v>
      </c>
      <c r="W1165" s="56">
        <v>6.4642807601609098</v>
      </c>
      <c r="X1165" s="56">
        <v>130.63018449160771</v>
      </c>
      <c r="Y1165" s="56">
        <f>VLOOKUP(D1165,Liikennemalli24!$D$2:$F$1804,2,FALSE)</f>
        <v>132</v>
      </c>
      <c r="Z1165" s="57">
        <f>VLOOKUP(D1165,Liikennemalli24!$D$2:$F$1804,3,FALSE)</f>
        <v>0.47499999999999998</v>
      </c>
      <c r="AA1165" s="178">
        <f>IF(G1165=1,VLOOKUP(C1165,Liikennemalli!$D$6:$H$1921,2,FALSE),"-")</f>
        <v>96.999999999999901</v>
      </c>
      <c r="AB1165" s="197">
        <f>IF(G1165=1,VLOOKUP(C1165,Liikennemalli!$D$6:$H$1921,3,FALSE),"-")</f>
        <v>0.85840707964601703</v>
      </c>
      <c r="AC1165" s="134" t="str">
        <f>IF(E1165=1,VLOOKUP(Työfile_2024!D1165,'2015'!$F$12:$X$1887,18,FALSE),"-")</f>
        <v>-</v>
      </c>
      <c r="AD1165" s="127" t="str">
        <f>IF(E1165=1,VLOOKUP(Työfile_2024!D1165,'2015'!$F$12:$X$1887,19,FALSE),"-")</f>
        <v>-</v>
      </c>
      <c r="AI1165" s="127" t="str">
        <f>IF(E1165=1,VLOOKUP(Työfile_2024!D1165,'2015'!$F$12:$AB$1887,20,FALSE),"-")</f>
        <v>-</v>
      </c>
      <c r="AJ1165" s="127" t="str">
        <f>IF(E1165=1,VLOOKUP(Työfile_2024!D1165,'2015'!$F$12:$AB$1887,21,FALSE),"-")</f>
        <v>-</v>
      </c>
      <c r="AK1165" s="127" t="str">
        <f>IF(E1165=1,VLOOKUP(Työfile_2024!D1165,'2015'!$F$12:$AB$1887,22,FALSE),"-")</f>
        <v>-</v>
      </c>
      <c r="AL1165" s="127" t="str">
        <f>IF(E1165=1,VLOOKUP(Työfile_2024!D1165,'2015'!$F$12:$AB$1887,23,FALSE),"-")</f>
        <v>-</v>
      </c>
      <c r="AM1165" s="56">
        <f>VLOOKUP(Työfile_2024!D1165,Tmatkat_20km_tarkasteltava_verk!$C$2:$D$1804,2,FALSE)</f>
        <v>36</v>
      </c>
      <c r="AN1165" s="148">
        <f t="shared" si="280"/>
        <v>0.25162279268684051</v>
      </c>
      <c r="AO1165" s="178" t="str">
        <f>IF(E1165=1,VLOOKUP(Työfile_2024!D1165,'2015'!$F$12:$AC$1887,24,FALSE),"-")</f>
        <v>-</v>
      </c>
      <c r="AP1165" s="52">
        <f>VLOOKUP(D1165,Tarkasteltava_verkko_2024_harva!$E$2:$I$1804,5,FALSE)</f>
        <v>0</v>
      </c>
      <c r="AQ1165" s="52">
        <f>VLOOKUP(D1165,Tarkasteltava_verkko_2024_harva!$E$2:$I$1804,4,FALSE)</f>
        <v>0</v>
      </c>
      <c r="AR1165" s="148">
        <v>0</v>
      </c>
      <c r="AS1165" s="170" t="str">
        <f>IFERROR(VLOOKUP(C1165,'2015'!$C$12:$AG$1887,30,FALSE),"-")</f>
        <v>-</v>
      </c>
      <c r="AT1165" s="148">
        <v>0</v>
      </c>
      <c r="AU1165" s="170" t="str">
        <f>IFERROR(VLOOKUP(C1165,'2015'!$C$12:$AG$1887,31,FALSE),"-")</f>
        <v>-</v>
      </c>
      <c r="AV1165" s="106"/>
      <c r="AW1165" s="63">
        <f>IFERROR(VLOOKUP(C1165,Merkittävyysluokitus!$A$2:$J$1705,10,FALSE),"-")</f>
        <v>4</v>
      </c>
      <c r="AX1165" s="175">
        <f>IFERROR(VLOOKUP(C1165,Merkittävyysluokitus!$A$2:$J$1705,6,FALSE),"-")</f>
        <v>2.962286042117571</v>
      </c>
      <c r="AY1165" s="175">
        <f>IFERROR(VLOOKUP(C1165,Merkittävyysluokitus!$A$2:$J$1705,7,FALSE),"-")</f>
        <v>0.60588056595921758</v>
      </c>
      <c r="AZ1165" s="175">
        <f>IFERROR(VLOOKUP(C1165,Merkittävyysluokitus!$A$2:$J$1705,8,FALSE),"-")</f>
        <v>1.6897388094916868</v>
      </c>
      <c r="BA1165" s="175">
        <f>IFERROR(VLOOKUP(C1165,Merkittävyysluokitus!$A$2:$J$1705,9,FALSE),"-")</f>
        <v>0.66666666666666663</v>
      </c>
      <c r="BB1165" s="203"/>
      <c r="BC1165" s="203" t="str">
        <f t="shared" si="281"/>
        <v>tieosoite muuttunut</v>
      </c>
      <c r="BD1165" s="39" t="str">
        <f t="shared" si="289"/>
        <v>musta</v>
      </c>
      <c r="BE1165" s="68" t="str">
        <f t="shared" si="276"/>
        <v>musta</v>
      </c>
      <c r="BF1165" s="68" t="str">
        <f t="shared" si="277"/>
        <v>musta</v>
      </c>
      <c r="BG1165" s="68" t="str">
        <f t="shared" si="278"/>
        <v>musta</v>
      </c>
      <c r="BH1165" s="208" t="str">
        <f t="shared" si="279"/>
        <v>musta</v>
      </c>
      <c r="BI1165" s="39"/>
      <c r="BJ1165" s="39" t="str">
        <f>IF(F1165="ei löydy","uusi tie",IF(E1165=0,"tieosoite muuttunut",IF(E1165=1,VLOOKUP(D1165,'2015'!$F$12:$AL$1887,31,FALSE),"-")))</f>
        <v>tieosoite muuttunut</v>
      </c>
      <c r="BK1165" s="67" t="str">
        <f>IF(E1165=1,VLOOKUP(D1165,'2015'!$F$12:$AL$1887,32,FALSE),"-")</f>
        <v>-</v>
      </c>
      <c r="BL1165" s="39" t="str">
        <f>IF(F1165="ei löydy","uusi tie",IF(E1165=0,"tieosoite muuttunut",IF(E1165=1,VLOOKUP(D1165,'2015'!$F$12:$AL$1887,33,FALSE),"-")))</f>
        <v>tieosoite muuttunut</v>
      </c>
      <c r="BM1165" s="39"/>
      <c r="BN1165" s="217" t="str">
        <f>VLOOKUP(D1165,'2015'!$F$12:$AL$1887,33,FALSE)</f>
        <v>musta</v>
      </c>
      <c r="BO1165" s="39"/>
      <c r="BP1165" s="115" t="s">
        <v>10</v>
      </c>
      <c r="BQ1165" s="30"/>
      <c r="BS1165" s="5"/>
      <c r="BU1165" s="37"/>
      <c r="BV1165" s="30" t="s">
        <v>10</v>
      </c>
      <c r="BX1165" t="str">
        <f>IF(E1165=1,VLOOKUP(D1165,'2015'!$F$12:$AX$1887,43,FALSE),"-")</f>
        <v>-</v>
      </c>
      <c r="BY1165" t="str">
        <f>IF(E1165=1,VLOOKUP(D1165,'2015'!$F$12:$AX$1887,44,FALSE),"-")</f>
        <v>-</v>
      </c>
      <c r="BZ1165" t="str">
        <f>IF(E1165=1,VLOOKUP(D1165,'2015'!$F$12:$AX$1887,45,FALSE),"-")</f>
        <v>-</v>
      </c>
      <c r="CA1165" s="31">
        <f t="shared" si="284"/>
        <v>20</v>
      </c>
      <c r="CB1165" s="31">
        <f t="shared" si="285"/>
        <v>10</v>
      </c>
      <c r="CC1165" s="31">
        <f t="shared" si="286"/>
        <v>10</v>
      </c>
      <c r="CD1165" s="31">
        <f t="shared" si="287"/>
        <v>0</v>
      </c>
      <c r="CE1165" s="31">
        <f t="shared" si="288"/>
        <v>0</v>
      </c>
      <c r="CO1165" s="2" t="s">
        <v>35</v>
      </c>
      <c r="CP1165" s="2" t="s">
        <v>35</v>
      </c>
    </row>
    <row r="1166" spans="1:94" ht="15.75" thickBot="1" x14ac:dyDescent="0.3">
      <c r="A1166" s="50"/>
      <c r="B1166" s="50"/>
      <c r="C1166" s="50" t="str">
        <f t="shared" si="282"/>
        <v>11323_4_5788</v>
      </c>
      <c r="D1166" s="51" t="str">
        <f t="shared" si="283"/>
        <v>11323_4</v>
      </c>
      <c r="E1166" s="224">
        <f>IFERROR(VLOOKUP(C1166,'2015'!$C$12:$D$1887,2,FALSE),0)</f>
        <v>1</v>
      </c>
      <c r="F1166" s="51">
        <f>IFERROR(K1166-IFERROR(VLOOKUP(D1166,'2015'!$F$12:$I$1887,4,FALSE),"ei löydy"),"ei löydy")</f>
        <v>0</v>
      </c>
      <c r="G1166" s="224">
        <f>IFERROR(VLOOKUP(Työfile_2024!C1166,Liikennemalli!$D$6:$G$1921,4,FALSE),0)</f>
        <v>1</v>
      </c>
      <c r="H1166" s="225">
        <f>K1166-IFERROR(VLOOKUP(Työfile_2024!D1166,Liikennemalli!$C$6:$H$1921,6,FALSE),"ei löydy")</f>
        <v>0</v>
      </c>
      <c r="I1166" s="80">
        <v>11323</v>
      </c>
      <c r="J1166" s="52">
        <v>4</v>
      </c>
      <c r="K1166" s="52">
        <v>5788</v>
      </c>
      <c r="L1166" s="53"/>
      <c r="M1166" s="54"/>
      <c r="N1166" s="54"/>
      <c r="O1166" s="54"/>
      <c r="P1166" s="54"/>
      <c r="Q1166" s="55"/>
      <c r="R1166" s="55"/>
      <c r="S1166" s="55"/>
      <c r="T1166" s="55"/>
      <c r="U1166" s="52"/>
      <c r="V1166" s="56">
        <v>141.79647546648238</v>
      </c>
      <c r="W1166" s="56">
        <v>14.565307532826537</v>
      </c>
      <c r="X1166" s="56">
        <v>137.28023496890117</v>
      </c>
      <c r="Y1166" s="56">
        <f>VLOOKUP(D1166,Liikennemalli24!$D$2:$F$1804,2,FALSE)</f>
        <v>26</v>
      </c>
      <c r="Z1166" s="57">
        <f>VLOOKUP(D1166,Liikennemalli24!$D$2:$F$1804,3,FALSE)</f>
        <v>0.26300000000000001</v>
      </c>
      <c r="AA1166" s="178">
        <f>IF(G1166=1,VLOOKUP(C1166,Liikennemalli!$D$6:$H$1921,2,FALSE),"-")</f>
        <v>0</v>
      </c>
      <c r="AB1166" s="197">
        <f>IF(G1166=1,VLOOKUP(C1166,Liikennemalli!$D$6:$H$1921,3,FALSE),"-")</f>
        <v>0</v>
      </c>
      <c r="AC1166" s="134">
        <f>IF(E1166=1,VLOOKUP(Työfile_2024!D1166,'2015'!$F$12:$X$1887,18,FALSE),"-")</f>
        <v>317</v>
      </c>
      <c r="AD1166" s="127">
        <f>IF(E1166=1,VLOOKUP(Työfile_2024!D1166,'2015'!$F$12:$X$1887,19,FALSE),"-")</f>
        <v>0.88</v>
      </c>
      <c r="AI1166" s="127">
        <f>IF(E1166=1,VLOOKUP(Työfile_2024!D1166,'2015'!$F$12:$AB$1887,20,FALSE),"-")</f>
        <v>0</v>
      </c>
      <c r="AJ1166" s="127">
        <f>IF(E1166=1,VLOOKUP(Työfile_2024!D1166,'2015'!$F$12:$AB$1887,21,FALSE),"-")</f>
        <v>0</v>
      </c>
      <c r="AK1166" s="127">
        <f>IF(E1166=1,VLOOKUP(Työfile_2024!D1166,'2015'!$F$12:$AB$1887,22,FALSE),"-")</f>
        <v>0</v>
      </c>
      <c r="AL1166" s="127">
        <f>IF(E1166=1,VLOOKUP(Työfile_2024!D1166,'2015'!$F$12:$AB$1887,23,FALSE),"-")</f>
        <v>0</v>
      </c>
      <c r="AM1166" s="56">
        <f>VLOOKUP(Työfile_2024!D1166,Tmatkat_20km_tarkasteltava_verk!$C$2:$D$1804,2,FALSE)</f>
        <v>22</v>
      </c>
      <c r="AN1166" s="148">
        <f t="shared" si="280"/>
        <v>0.15515195231492426</v>
      </c>
      <c r="AO1166" s="178">
        <f>IF(E1166=1,VLOOKUP(Työfile_2024!D1166,'2015'!$F$12:$AC$1887,24,FALSE),"-")</f>
        <v>21</v>
      </c>
      <c r="AP1166" s="52">
        <f>VLOOKUP(D1166,Tarkasteltava_verkko_2024_harva!$E$2:$I$1804,5,FALSE)</f>
        <v>0</v>
      </c>
      <c r="AQ1166" s="52">
        <f>VLOOKUP(D1166,Tarkasteltava_verkko_2024_harva!$E$2:$I$1804,4,FALSE)</f>
        <v>0</v>
      </c>
      <c r="AR1166" s="148">
        <v>0</v>
      </c>
      <c r="AS1166" s="170" t="str">
        <f>IFERROR(VLOOKUP(C1166,'2015'!$C$12:$AG$1887,30,FALSE),"-")</f>
        <v/>
      </c>
      <c r="AT1166" s="148">
        <v>2.4879060124395301E-2</v>
      </c>
      <c r="AU1166" s="170">
        <f>IFERROR(VLOOKUP(C1166,'2015'!$C$12:$AG$1887,31,FALSE),"-")</f>
        <v>0</v>
      </c>
      <c r="AV1166" s="106"/>
      <c r="AW1166" s="63">
        <f>IFERROR(VLOOKUP(C1166,Merkittävyysluokitus!$A$2:$J$1705,10,FALSE),"-")</f>
        <v>3</v>
      </c>
      <c r="AX1166" s="175">
        <f>IFERROR(VLOOKUP(C1166,Merkittävyysluokitus!$A$2:$J$1705,6,FALSE),"-")</f>
        <v>3.5132788875109258</v>
      </c>
      <c r="AY1166" s="175">
        <f>IFERROR(VLOOKUP(C1166,Merkittävyysluokitus!$A$2:$J$1705,7,FALSE),"-")</f>
        <v>0.89372275973278037</v>
      </c>
      <c r="AZ1166" s="175">
        <f>IFERROR(VLOOKUP(C1166,Merkittävyysluokitus!$A$2:$J$1705,8,FALSE),"-")</f>
        <v>2.1195561277781456</v>
      </c>
      <c r="BA1166" s="175">
        <f>IFERROR(VLOOKUP(C1166,Merkittävyysluokitus!$A$2:$J$1705,9,FALSE),"-")</f>
        <v>0.5</v>
      </c>
      <c r="BB1166" s="203"/>
      <c r="BC1166" s="203" t="str">
        <f t="shared" si="281"/>
        <v/>
      </c>
      <c r="BD1166" s="39" t="str">
        <f t="shared" si="289"/>
        <v>musta</v>
      </c>
      <c r="BE1166" s="68" t="str">
        <f t="shared" ref="BE1166:BE1229" si="290">IF(Z1166="-","ei mallia",IF(Z1166=0,"ei mallia",IF(Z1166&gt;0.599999,IF(Y1166&gt;999,"punainen",IF(AM1166&gt;99,"punainen",IF(AP1166="tiivis","punainen","musta"))),"musta")))</f>
        <v>musta</v>
      </c>
      <c r="BF1166" s="68" t="str">
        <f t="shared" ref="BF1166:BF1229" si="291">IF(Z1166="-","ei mallia",IF(Z1166=0,"ei mallia",IF(Z1166&gt;0.399999,IF(Y1166&gt;1999,"punainen",IF(AM1166&gt;499,"punainen",IF(AQ1166="harva","punainen","musta"))),"musta")))</f>
        <v>musta</v>
      </c>
      <c r="BG1166" s="68" t="str">
        <f t="shared" ref="BG1166:BG1229" si="292">IF(Z1166="-","ei mallia",IF(Y1166=0,"ei mallia",(IF(AND(SUM((Z1166&gt;$BF$2),(Y1166&gt;$BF$3),(AM1166&gt;$BF$4),(AQ1166=$BF$5))&gt;=2,OR(Z1166&gt;$BG$2,Y1166&gt;$BG$3,AM1166&gt;$BG$4,AP1166=$BG$5)),"punainen","musta"))))</f>
        <v>musta</v>
      </c>
      <c r="BH1166" s="208" t="str">
        <f t="shared" ref="BH1166:BH1229" si="293">IF(Z1166&gt;0.5,IF(AQ1166="harva","punainen","musta"),"musta")</f>
        <v>musta</v>
      </c>
      <c r="BI1166" s="39"/>
      <c r="BJ1166" s="39" t="str">
        <f>IF(F1166="ei löydy","uusi tie",IF(E1166=0,"tieosoite muuttunut",IF(E1166=1,VLOOKUP(D1166,'2015'!$F$12:$AL$1887,31,FALSE),"-")))</f>
        <v>musta</v>
      </c>
      <c r="BK1166" s="67" t="str">
        <f>IF(E1166=1,VLOOKUP(D1166,'2015'!$F$12:$AL$1887,32,FALSE),"-")</f>
        <v>musta</v>
      </c>
      <c r="BL1166" s="39" t="str">
        <f>IF(F1166="ei löydy","uusi tie",IF(E1166=0,"tieosoite muuttunut",IF(E1166=1,VLOOKUP(D1166,'2015'!$F$12:$AL$1887,33,FALSE),"-")))</f>
        <v>musta</v>
      </c>
      <c r="BM1166" s="39"/>
      <c r="BN1166" s="217" t="str">
        <f>VLOOKUP(D1166,'2015'!$F$12:$AL$1887,33,FALSE)</f>
        <v>musta</v>
      </c>
      <c r="BO1166" s="39"/>
      <c r="BP1166" s="115" t="s">
        <v>10</v>
      </c>
      <c r="BQ1166" s="30"/>
      <c r="BS1166" s="5"/>
      <c r="BU1166" s="37"/>
      <c r="BV1166" s="30" t="s">
        <v>10</v>
      </c>
      <c r="BX1166" t="str">
        <f>IF(E1166=1,VLOOKUP(D1166,'2015'!$F$12:$AX$1887,43,FALSE),"-")</f>
        <v>musta</v>
      </c>
      <c r="BY1166" t="str">
        <f>IF(E1166=1,VLOOKUP(D1166,'2015'!$F$12:$AX$1887,44,FALSE),"-")</f>
        <v>musta</v>
      </c>
      <c r="BZ1166" t="str">
        <f>IF(E1166=1,VLOOKUP(D1166,'2015'!$F$12:$AX$1887,45,FALSE),"-")</f>
        <v>musta</v>
      </c>
      <c r="CA1166" s="31">
        <f t="shared" si="284"/>
        <v>10</v>
      </c>
      <c r="CB1166" s="31">
        <f t="shared" si="285"/>
        <v>10</v>
      </c>
      <c r="CC1166" s="31">
        <f t="shared" si="286"/>
        <v>0</v>
      </c>
      <c r="CD1166" s="31">
        <f t="shared" si="287"/>
        <v>0</v>
      </c>
      <c r="CE1166" s="31">
        <f t="shared" si="288"/>
        <v>0</v>
      </c>
      <c r="CO1166" s="2" t="s">
        <v>35</v>
      </c>
      <c r="CP1166" s="2" t="s">
        <v>35</v>
      </c>
    </row>
    <row r="1167" spans="1:94" ht="15.75" thickBot="1" x14ac:dyDescent="0.3">
      <c r="A1167" s="50"/>
      <c r="B1167" s="50"/>
      <c r="C1167" s="50" t="str">
        <f t="shared" si="282"/>
        <v>11324_1_4272</v>
      </c>
      <c r="D1167" s="51" t="str">
        <f t="shared" si="283"/>
        <v>11324_1</v>
      </c>
      <c r="E1167" s="224">
        <f>IFERROR(VLOOKUP(C1167,'2015'!$C$12:$D$1887,2,FALSE),0)</f>
        <v>0</v>
      </c>
      <c r="F1167" s="51">
        <f>IFERROR(K1167-IFERROR(VLOOKUP(D1167,'2015'!$F$12:$I$1887,4,FALSE),"ei löydy"),"ei löydy")</f>
        <v>411</v>
      </c>
      <c r="G1167" s="224">
        <f>IFERROR(VLOOKUP(Työfile_2024!C1167,Liikennemalli!$D$6:$G$1921,4,FALSE),0)</f>
        <v>1</v>
      </c>
      <c r="H1167" s="225">
        <f>K1167-IFERROR(VLOOKUP(Työfile_2024!D1167,Liikennemalli!$C$6:$H$1921,6,FALSE),"ei löydy")</f>
        <v>0</v>
      </c>
      <c r="I1167" s="80">
        <v>11324</v>
      </c>
      <c r="J1167" s="52">
        <v>1</v>
      </c>
      <c r="K1167" s="52">
        <v>4272</v>
      </c>
      <c r="L1167" s="53"/>
      <c r="M1167" s="54"/>
      <c r="N1167" s="54"/>
      <c r="O1167" s="54"/>
      <c r="P1167" s="54"/>
      <c r="Q1167" s="55"/>
      <c r="R1167" s="55"/>
      <c r="S1167" s="55"/>
      <c r="T1167" s="55"/>
      <c r="U1167" s="52"/>
      <c r="V1167" s="56">
        <v>149.49040262172284</v>
      </c>
      <c r="W1167" s="56">
        <v>9.3345037453183526</v>
      </c>
      <c r="X1167" s="56">
        <v>151.01404494382024</v>
      </c>
      <c r="Y1167" s="56">
        <f>VLOOKUP(D1167,Liikennemalli24!$D$2:$F$1804,2,FALSE)</f>
        <v>1</v>
      </c>
      <c r="Z1167" s="57">
        <f>VLOOKUP(D1167,Liikennemalli24!$D$2:$F$1804,3,FALSE)</f>
        <v>1</v>
      </c>
      <c r="AA1167" s="178">
        <f>IF(G1167=1,VLOOKUP(C1167,Liikennemalli!$D$6:$H$1921,2,FALSE),"-")</f>
        <v>0</v>
      </c>
      <c r="AB1167" s="197">
        <f>IF(G1167=1,VLOOKUP(C1167,Liikennemalli!$D$6:$H$1921,3,FALSE),"-")</f>
        <v>0</v>
      </c>
      <c r="AC1167" s="134" t="str">
        <f>IF(E1167=1,VLOOKUP(Työfile_2024!D1167,'2015'!$F$12:$X$1887,18,FALSE),"-")</f>
        <v>-</v>
      </c>
      <c r="AD1167" s="127" t="str">
        <f>IF(E1167=1,VLOOKUP(Työfile_2024!D1167,'2015'!$F$12:$X$1887,19,FALSE),"-")</f>
        <v>-</v>
      </c>
      <c r="AI1167" s="127" t="str">
        <f>IF(E1167=1,VLOOKUP(Työfile_2024!D1167,'2015'!$F$12:$AB$1887,20,FALSE),"-")</f>
        <v>-</v>
      </c>
      <c r="AJ1167" s="127" t="str">
        <f>IF(E1167=1,VLOOKUP(Työfile_2024!D1167,'2015'!$F$12:$AB$1887,21,FALSE),"-")</f>
        <v>-</v>
      </c>
      <c r="AK1167" s="127" t="str">
        <f>IF(E1167=1,VLOOKUP(Työfile_2024!D1167,'2015'!$F$12:$AB$1887,22,FALSE),"-")</f>
        <v>-</v>
      </c>
      <c r="AL1167" s="127" t="str">
        <f>IF(E1167=1,VLOOKUP(Työfile_2024!D1167,'2015'!$F$12:$AB$1887,23,FALSE),"-")</f>
        <v>-</v>
      </c>
      <c r="AM1167" s="56">
        <f>VLOOKUP(Työfile_2024!D1167,Tmatkat_20km_tarkasteltava_verk!$C$2:$D$1804,2,FALSE)</f>
        <v>34</v>
      </c>
      <c r="AN1167" s="148">
        <f t="shared" ref="AN1167:AN1230" si="294">AM1167/V1167</f>
        <v>0.2274393499764337</v>
      </c>
      <c r="AO1167" s="178" t="str">
        <f>IF(E1167=1,VLOOKUP(Työfile_2024!D1167,'2015'!$F$12:$AC$1887,24,FALSE),"-")</f>
        <v>-</v>
      </c>
      <c r="AP1167" s="52">
        <f>VLOOKUP(D1167,Tarkasteltava_verkko_2024_harva!$E$2:$I$1804,5,FALSE)</f>
        <v>0</v>
      </c>
      <c r="AQ1167" s="52">
        <f>VLOOKUP(D1167,Tarkasteltava_verkko_2024_harva!$E$2:$I$1804,4,FALSE)</f>
        <v>0</v>
      </c>
      <c r="AR1167" s="148">
        <v>0</v>
      </c>
      <c r="AS1167" s="170" t="str">
        <f>IFERROR(VLOOKUP(C1167,'2015'!$C$12:$AG$1887,30,FALSE),"-")</f>
        <v>-</v>
      </c>
      <c r="AT1167" s="148">
        <v>0</v>
      </c>
      <c r="AU1167" s="170" t="str">
        <f>IFERROR(VLOOKUP(C1167,'2015'!$C$12:$AG$1887,31,FALSE),"-")</f>
        <v>-</v>
      </c>
      <c r="AV1167" s="106"/>
      <c r="AW1167" s="63">
        <f>IFERROR(VLOOKUP(C1167,Merkittävyysluokitus!$A$2:$J$1705,10,FALSE),"-")</f>
        <v>4</v>
      </c>
      <c r="AX1167" s="175">
        <f>IFERROR(VLOOKUP(C1167,Merkittävyysluokitus!$A$2:$J$1705,6,FALSE),"-")</f>
        <v>2.9134879677372458</v>
      </c>
      <c r="AY1167" s="175">
        <f>IFERROR(VLOOKUP(C1167,Merkittävyysluokitus!$A$2:$J$1705,7,FALSE),"-")</f>
        <v>0.7301378745318351</v>
      </c>
      <c r="AZ1167" s="175">
        <f>IFERROR(VLOOKUP(C1167,Merkittävyysluokitus!$A$2:$J$1705,8,FALSE),"-")</f>
        <v>1.5166834265387443</v>
      </c>
      <c r="BA1167" s="175">
        <f>IFERROR(VLOOKUP(C1167,Merkittävyysluokitus!$A$2:$J$1705,9,FALSE),"-")</f>
        <v>0.66666666666666663</v>
      </c>
      <c r="BB1167" s="203"/>
      <c r="BC1167" s="203" t="str">
        <f t="shared" ref="BC1167:BC1230" si="295">IF(BD1167="ei luokiteltu","ei mallia",IF(BL1167="tieosoite muuttunut","tieosoite muuttunut",IF(BD1167&lt;&gt;BL1167,"muutos","")))</f>
        <v>tieosoite muuttunut</v>
      </c>
      <c r="BD1167" s="39" t="str">
        <f t="shared" si="289"/>
        <v>musta</v>
      </c>
      <c r="BE1167" s="68" t="str">
        <f t="shared" si="290"/>
        <v>musta</v>
      </c>
      <c r="BF1167" s="68" t="str">
        <f t="shared" si="291"/>
        <v>musta</v>
      </c>
      <c r="BG1167" s="68" t="str">
        <f t="shared" si="292"/>
        <v>musta</v>
      </c>
      <c r="BH1167" s="208" t="str">
        <f t="shared" si="293"/>
        <v>musta</v>
      </c>
      <c r="BI1167" s="39"/>
      <c r="BJ1167" s="39" t="str">
        <f>IF(F1167="ei löydy","uusi tie",IF(E1167=0,"tieosoite muuttunut",IF(E1167=1,VLOOKUP(D1167,'2015'!$F$12:$AL$1887,31,FALSE),"-")))</f>
        <v>tieosoite muuttunut</v>
      </c>
      <c r="BK1167" s="67" t="str">
        <f>IF(E1167=1,VLOOKUP(D1167,'2015'!$F$12:$AL$1887,32,FALSE),"-")</f>
        <v>-</v>
      </c>
      <c r="BL1167" s="39" t="str">
        <f>IF(F1167="ei löydy","uusi tie",IF(E1167=0,"tieosoite muuttunut",IF(E1167=1,VLOOKUP(D1167,'2015'!$F$12:$AL$1887,33,FALSE),"-")))</f>
        <v>tieosoite muuttunut</v>
      </c>
      <c r="BM1167" s="39"/>
      <c r="BN1167" s="217" t="str">
        <f>VLOOKUP(D1167,'2015'!$F$12:$AL$1887,33,FALSE)</f>
        <v>musta</v>
      </c>
      <c r="BO1167" s="39"/>
      <c r="BP1167" s="115" t="s">
        <v>10</v>
      </c>
      <c r="BQ1167" s="30"/>
      <c r="BS1167" s="5"/>
      <c r="BU1167" s="37"/>
      <c r="BV1167" s="30" t="s">
        <v>10</v>
      </c>
      <c r="BX1167" t="str">
        <f>IF(E1167=1,VLOOKUP(D1167,'2015'!$F$12:$AX$1887,43,FALSE),"-")</f>
        <v>-</v>
      </c>
      <c r="BY1167" t="str">
        <f>IF(E1167=1,VLOOKUP(D1167,'2015'!$F$12:$AX$1887,44,FALSE),"-")</f>
        <v>-</v>
      </c>
      <c r="BZ1167" t="str">
        <f>IF(E1167=1,VLOOKUP(D1167,'2015'!$F$12:$AX$1887,45,FALSE),"-")</f>
        <v>-</v>
      </c>
      <c r="CA1167" s="31">
        <f t="shared" si="284"/>
        <v>20</v>
      </c>
      <c r="CB1167" s="31">
        <f t="shared" si="285"/>
        <v>10</v>
      </c>
      <c r="CC1167" s="31">
        <f t="shared" si="286"/>
        <v>10</v>
      </c>
      <c r="CD1167" s="31">
        <f t="shared" si="287"/>
        <v>0</v>
      </c>
      <c r="CE1167" s="31">
        <f t="shared" si="288"/>
        <v>0</v>
      </c>
      <c r="CO1167" s="2" t="s">
        <v>35</v>
      </c>
      <c r="CP1167" s="2" t="s">
        <v>35</v>
      </c>
    </row>
    <row r="1168" spans="1:94" ht="15.75" thickBot="1" x14ac:dyDescent="0.3">
      <c r="A1168" s="50"/>
      <c r="B1168" s="50"/>
      <c r="C1168" s="50" t="str">
        <f t="shared" ref="C1168:C1231" si="296">CONCATENATE(I1168,"_",J1168,"_",K1168)</f>
        <v>11325_1_4844</v>
      </c>
      <c r="D1168" s="51" t="str">
        <f t="shared" ref="D1168:D1231" si="297">CONCATENATE(I1168,"_",J1168)</f>
        <v>11325_1</v>
      </c>
      <c r="E1168" s="224">
        <f>IFERROR(VLOOKUP(C1168,'2015'!$C$12:$D$1887,2,FALSE),0)</f>
        <v>1</v>
      </c>
      <c r="F1168" s="51">
        <f>IFERROR(K1168-IFERROR(VLOOKUP(D1168,'2015'!$F$12:$I$1887,4,FALSE),"ei löydy"),"ei löydy")</f>
        <v>0</v>
      </c>
      <c r="G1168" s="224">
        <f>IFERROR(VLOOKUP(Työfile_2024!C1168,Liikennemalli!$D$6:$G$1921,4,FALSE),0)</f>
        <v>1</v>
      </c>
      <c r="H1168" s="225">
        <f>K1168-IFERROR(VLOOKUP(Työfile_2024!D1168,Liikennemalli!$C$6:$H$1921,6,FALSE),"ei löydy")</f>
        <v>0</v>
      </c>
      <c r="I1168" s="80">
        <v>11325</v>
      </c>
      <c r="J1168" s="52">
        <v>1</v>
      </c>
      <c r="K1168" s="52">
        <v>4844</v>
      </c>
      <c r="L1168" s="53"/>
      <c r="M1168" s="54"/>
      <c r="N1168" s="54"/>
      <c r="O1168" s="54"/>
      <c r="P1168" s="54"/>
      <c r="Q1168" s="55"/>
      <c r="R1168" s="55"/>
      <c r="S1168" s="55"/>
      <c r="T1168" s="55"/>
      <c r="U1168" s="52"/>
      <c r="V1168" s="56">
        <v>125</v>
      </c>
      <c r="W1168" s="56">
        <v>6</v>
      </c>
      <c r="X1168" s="56">
        <v>121</v>
      </c>
      <c r="Y1168" s="56">
        <f>VLOOKUP(D1168,Liikennemalli24!$D$2:$F$1804,2,FALSE)</f>
        <v>19</v>
      </c>
      <c r="Z1168" s="57">
        <f>VLOOKUP(D1168,Liikennemalli24!$D$2:$F$1804,3,FALSE)</f>
        <v>0.307</v>
      </c>
      <c r="AA1168" s="178">
        <f>IF(G1168=1,VLOOKUP(C1168,Liikennemalli!$D$6:$H$1921,2,FALSE),"-")</f>
        <v>34.383715147758998</v>
      </c>
      <c r="AB1168" s="197">
        <f>IF(G1168=1,VLOOKUP(C1168,Liikennemalli!$D$6:$H$1921,3,FALSE),"-")</f>
        <v>0.31552500342407502</v>
      </c>
      <c r="AC1168" s="134">
        <f>IF(E1168=1,VLOOKUP(Työfile_2024!D1168,'2015'!$F$12:$X$1887,18,FALSE),"-")</f>
        <v>201</v>
      </c>
      <c r="AD1168" s="127">
        <f>IF(E1168=1,VLOOKUP(Työfile_2024!D1168,'2015'!$F$12:$X$1887,19,FALSE),"-")</f>
        <v>0.74</v>
      </c>
      <c r="AI1168" s="127">
        <f>IF(E1168=1,VLOOKUP(Työfile_2024!D1168,'2015'!$F$12:$AB$1887,20,FALSE),"-")</f>
        <v>0</v>
      </c>
      <c r="AJ1168" s="127">
        <f>IF(E1168=1,VLOOKUP(Työfile_2024!D1168,'2015'!$F$12:$AB$1887,21,FALSE),"-")</f>
        <v>0</v>
      </c>
      <c r="AK1168" s="127">
        <f>IF(E1168=1,VLOOKUP(Työfile_2024!D1168,'2015'!$F$12:$AB$1887,22,FALSE),"-")</f>
        <v>0</v>
      </c>
      <c r="AL1168" s="127">
        <f>IF(E1168=1,VLOOKUP(Työfile_2024!D1168,'2015'!$F$12:$AB$1887,23,FALSE),"-")</f>
        <v>0</v>
      </c>
      <c r="AM1168" s="56">
        <f>VLOOKUP(Työfile_2024!D1168,Tmatkat_20km_tarkasteltava_verk!$C$2:$D$1804,2,FALSE)</f>
        <v>57</v>
      </c>
      <c r="AN1168" s="148">
        <f t="shared" si="294"/>
        <v>0.45600000000000002</v>
      </c>
      <c r="AO1168" s="178">
        <f>IF(E1168=1,VLOOKUP(Työfile_2024!D1168,'2015'!$F$12:$AC$1887,24,FALSE),"-")</f>
        <v>64</v>
      </c>
      <c r="AP1168" s="52">
        <f>VLOOKUP(D1168,Tarkasteltava_verkko_2024_harva!$E$2:$I$1804,5,FALSE)</f>
        <v>0</v>
      </c>
      <c r="AQ1168" s="52">
        <f>VLOOKUP(D1168,Tarkasteltava_verkko_2024_harva!$E$2:$I$1804,4,FALSE)</f>
        <v>0</v>
      </c>
      <c r="AR1168" s="148">
        <v>0</v>
      </c>
      <c r="AS1168" s="170" t="str">
        <f>IFERROR(VLOOKUP(C1168,'2015'!$C$12:$AG$1887,30,FALSE),"-")</f>
        <v/>
      </c>
      <c r="AT1168" s="148">
        <v>0.25474814203137902</v>
      </c>
      <c r="AU1168" s="170">
        <f>IFERROR(VLOOKUP(C1168,'2015'!$C$12:$AG$1887,31,FALSE),"-")</f>
        <v>0</v>
      </c>
      <c r="AV1168" s="106"/>
      <c r="AW1168" s="63">
        <f>IFERROR(VLOOKUP(C1168,Merkittävyysluokitus!$A$2:$J$1705,10,FALSE),"-")</f>
        <v>4</v>
      </c>
      <c r="AX1168" s="175">
        <f>IFERROR(VLOOKUP(C1168,Merkittävyysluokitus!$A$2:$J$1705,6,FALSE),"-")</f>
        <v>2.6467884322678845</v>
      </c>
      <c r="AY1168" s="175">
        <f>IFERROR(VLOOKUP(C1168,Merkittävyysluokitus!$A$2:$J$1705,7,FALSE),"-")</f>
        <v>0.93333333333333335</v>
      </c>
      <c r="AZ1168" s="175">
        <f>IFERROR(VLOOKUP(C1168,Merkittävyysluokitus!$A$2:$J$1705,8,FALSE),"-")</f>
        <v>1.2134550989345509</v>
      </c>
      <c r="BA1168" s="175">
        <f>IFERROR(VLOOKUP(C1168,Merkittävyysluokitus!$A$2:$J$1705,9,FALSE),"-")</f>
        <v>0.5</v>
      </c>
      <c r="BB1168" s="203"/>
      <c r="BC1168" s="203" t="str">
        <f t="shared" si="295"/>
        <v/>
      </c>
      <c r="BD1168" s="39" t="str">
        <f t="shared" si="289"/>
        <v>musta</v>
      </c>
      <c r="BE1168" s="68" t="str">
        <f t="shared" si="290"/>
        <v>musta</v>
      </c>
      <c r="BF1168" s="68" t="str">
        <f t="shared" si="291"/>
        <v>musta</v>
      </c>
      <c r="BG1168" s="68" t="str">
        <f t="shared" si="292"/>
        <v>musta</v>
      </c>
      <c r="BH1168" s="208" t="str">
        <f t="shared" si="293"/>
        <v>musta</v>
      </c>
      <c r="BI1168" s="39"/>
      <c r="BJ1168" s="39" t="str">
        <f>IF(F1168="ei löydy","uusi tie",IF(E1168=0,"tieosoite muuttunut",IF(E1168=1,VLOOKUP(D1168,'2015'!$F$12:$AL$1887,31,FALSE),"-")))</f>
        <v>musta</v>
      </c>
      <c r="BK1168" s="67" t="str">
        <f>IF(E1168=1,VLOOKUP(D1168,'2015'!$F$12:$AL$1887,32,FALSE),"-")</f>
        <v>musta</v>
      </c>
      <c r="BL1168" s="39" t="str">
        <f>IF(F1168="ei löydy","uusi tie",IF(E1168=0,"tieosoite muuttunut",IF(E1168=1,VLOOKUP(D1168,'2015'!$F$12:$AL$1887,33,FALSE),"-")))</f>
        <v>musta</v>
      </c>
      <c r="BM1168" s="39"/>
      <c r="BN1168" s="217" t="str">
        <f>VLOOKUP(D1168,'2015'!$F$12:$AL$1887,33,FALSE)</f>
        <v>musta</v>
      </c>
      <c r="BO1168" s="39"/>
      <c r="BP1168" s="115" t="s">
        <v>10</v>
      </c>
      <c r="BQ1168" s="30"/>
      <c r="BS1168" s="5"/>
      <c r="BU1168" s="37"/>
      <c r="BV1168" s="30" t="s">
        <v>10</v>
      </c>
      <c r="BX1168" t="str">
        <f>IF(E1168=1,VLOOKUP(D1168,'2015'!$F$12:$AX$1887,43,FALSE),"-")</f>
        <v>musta</v>
      </c>
      <c r="BY1168" t="str">
        <f>IF(E1168=1,VLOOKUP(D1168,'2015'!$F$12:$AX$1887,44,FALSE),"-")</f>
        <v>musta</v>
      </c>
      <c r="BZ1168" t="str">
        <f>IF(E1168=1,VLOOKUP(D1168,'2015'!$F$12:$AX$1887,45,FALSE),"-")</f>
        <v>musta</v>
      </c>
      <c r="CA1168" s="31">
        <f t="shared" si="284"/>
        <v>10</v>
      </c>
      <c r="CB1168" s="31">
        <f t="shared" si="285"/>
        <v>10</v>
      </c>
      <c r="CC1168" s="31">
        <f t="shared" si="286"/>
        <v>0</v>
      </c>
      <c r="CD1168" s="31">
        <f t="shared" si="287"/>
        <v>0</v>
      </c>
      <c r="CE1168" s="31">
        <f t="shared" si="288"/>
        <v>0</v>
      </c>
      <c r="CO1168" s="2" t="s">
        <v>35</v>
      </c>
      <c r="CP1168" s="2" t="s">
        <v>35</v>
      </c>
    </row>
    <row r="1169" spans="1:94" ht="15.75" thickBot="1" x14ac:dyDescent="0.3">
      <c r="A1169" s="50"/>
      <c r="B1169" s="50"/>
      <c r="C1169" s="50" t="str">
        <f t="shared" si="296"/>
        <v>11328_1_174</v>
      </c>
      <c r="D1169" s="51" t="str">
        <f t="shared" si="297"/>
        <v>11328_1</v>
      </c>
      <c r="E1169" s="224">
        <f>IFERROR(VLOOKUP(C1169,'2015'!$C$12:$D$1887,2,FALSE),0)</f>
        <v>0</v>
      </c>
      <c r="F1169" s="51">
        <f>IFERROR(K1169-IFERROR(VLOOKUP(D1169,'2015'!$F$12:$I$1887,4,FALSE),"ei löydy"),"ei löydy")</f>
        <v>-1676</v>
      </c>
      <c r="G1169" s="224">
        <f>IFERROR(VLOOKUP(Työfile_2024!C1169,Liikennemalli!$D$6:$G$1921,4,FALSE),0)</f>
        <v>0</v>
      </c>
      <c r="H1169" s="225">
        <f>K1169-IFERROR(VLOOKUP(Työfile_2024!D1169,Liikennemalli!$C$6:$H$1921,6,FALSE),"ei löydy")</f>
        <v>-1216</v>
      </c>
      <c r="I1169" s="80">
        <v>11328</v>
      </c>
      <c r="J1169" s="52">
        <v>1</v>
      </c>
      <c r="K1169" s="52">
        <v>174</v>
      </c>
      <c r="L1169" s="53"/>
      <c r="M1169" s="54"/>
      <c r="N1169" s="54"/>
      <c r="O1169" s="54"/>
      <c r="P1169" s="54"/>
      <c r="Q1169" s="55"/>
      <c r="R1169" s="55"/>
      <c r="S1169" s="55"/>
      <c r="T1169" s="55"/>
      <c r="U1169" s="52"/>
      <c r="V1169" s="56">
        <v>1517</v>
      </c>
      <c r="W1169" s="56">
        <v>114</v>
      </c>
      <c r="X1169" s="56">
        <v>1633</v>
      </c>
      <c r="Y1169" s="56">
        <f>VLOOKUP(D1169,Liikennemalli24!$D$2:$F$1804,2,FALSE)</f>
        <v>0</v>
      </c>
      <c r="Z1169" s="57">
        <f>VLOOKUP(D1169,Liikennemalli24!$D$2:$F$1804,3,FALSE)</f>
        <v>0</v>
      </c>
      <c r="AA1169" s="178" t="str">
        <f>IF(G1169=1,VLOOKUP(C1169,Liikennemalli!$D$6:$H$1921,2,FALSE),"-")</f>
        <v>-</v>
      </c>
      <c r="AB1169" s="197" t="str">
        <f>IF(G1169=1,VLOOKUP(C1169,Liikennemalli!$D$6:$H$1921,3,FALSE),"-")</f>
        <v>-</v>
      </c>
      <c r="AC1169" s="134" t="str">
        <f>IF(E1169=1,VLOOKUP(Työfile_2024!D1169,'2015'!$F$12:$X$1887,18,FALSE),"-")</f>
        <v>-</v>
      </c>
      <c r="AD1169" s="127" t="str">
        <f>IF(E1169=1,VLOOKUP(Työfile_2024!D1169,'2015'!$F$12:$X$1887,19,FALSE),"-")</f>
        <v>-</v>
      </c>
      <c r="AI1169" s="127" t="str">
        <f>IF(E1169=1,VLOOKUP(Työfile_2024!D1169,'2015'!$F$12:$AB$1887,20,FALSE),"-")</f>
        <v>-</v>
      </c>
      <c r="AJ1169" s="127" t="str">
        <f>IF(E1169=1,VLOOKUP(Työfile_2024!D1169,'2015'!$F$12:$AB$1887,21,FALSE),"-")</f>
        <v>-</v>
      </c>
      <c r="AK1169" s="127" t="str">
        <f>IF(E1169=1,VLOOKUP(Työfile_2024!D1169,'2015'!$F$12:$AB$1887,22,FALSE),"-")</f>
        <v>-</v>
      </c>
      <c r="AL1169" s="127" t="str">
        <f>IF(E1169=1,VLOOKUP(Työfile_2024!D1169,'2015'!$F$12:$AB$1887,23,FALSE),"-")</f>
        <v>-</v>
      </c>
      <c r="AM1169" s="56">
        <f>VLOOKUP(Työfile_2024!D1169,Tmatkat_20km_tarkasteltava_verk!$C$2:$D$1804,2,FALSE)</f>
        <v>180</v>
      </c>
      <c r="AN1169" s="148">
        <f t="shared" si="294"/>
        <v>0.11865524060646011</v>
      </c>
      <c r="AO1169" s="178" t="str">
        <f>IF(E1169=1,VLOOKUP(Työfile_2024!D1169,'2015'!$F$12:$AC$1887,24,FALSE),"-")</f>
        <v>-</v>
      </c>
      <c r="AP1169" s="52">
        <f>VLOOKUP(D1169,Tarkasteltava_verkko_2024_harva!$E$2:$I$1804,5,FALSE)</f>
        <v>0</v>
      </c>
      <c r="AQ1169" s="52">
        <f>VLOOKUP(D1169,Tarkasteltava_verkko_2024_harva!$E$2:$I$1804,4,FALSE)</f>
        <v>0</v>
      </c>
      <c r="AR1169" s="148">
        <v>0.5114942528735632</v>
      </c>
      <c r="AS1169" s="170" t="str">
        <f>IFERROR(VLOOKUP(C1169,'2015'!$C$12:$AG$1887,30,FALSE),"-")</f>
        <v>-</v>
      </c>
      <c r="AT1169" s="148">
        <v>0.97701149425287359</v>
      </c>
      <c r="AU1169" s="170" t="str">
        <f>IFERROR(VLOOKUP(C1169,'2015'!$C$12:$AG$1887,31,FALSE),"-")</f>
        <v>-</v>
      </c>
      <c r="AV1169" s="106"/>
      <c r="AW1169" s="63">
        <f>IFERROR(VLOOKUP(C1169,Merkittävyysluokitus!$A$2:$J$1705,10,FALSE),"-")</f>
        <v>2</v>
      </c>
      <c r="AX1169" s="175">
        <f>IFERROR(VLOOKUP(C1169,Merkittävyysluokitus!$A$2:$J$1705,6,FALSE),"-")</f>
        <v>10.663515981735157</v>
      </c>
      <c r="AY1169" s="175">
        <f>IFERROR(VLOOKUP(C1169,Merkittävyysluokitus!$A$2:$J$1705,7,FALSE),"-")</f>
        <v>4.9966666666666661</v>
      </c>
      <c r="AZ1169" s="175">
        <f>IFERROR(VLOOKUP(C1169,Merkittävyysluokitus!$A$2:$J$1705,8,FALSE),"-")</f>
        <v>4.0001826484018261</v>
      </c>
      <c r="BA1169" s="175">
        <f>IFERROR(VLOOKUP(C1169,Merkittävyysluokitus!$A$2:$J$1705,9,FALSE),"-")</f>
        <v>1.6666666666666665</v>
      </c>
      <c r="BB1169" s="203"/>
      <c r="BC1169" s="203" t="str">
        <f t="shared" si="295"/>
        <v>ei mallia</v>
      </c>
      <c r="BD1169" s="39" t="str">
        <f t="shared" si="289"/>
        <v>Ei luokiteltu</v>
      </c>
      <c r="BE1169" s="68" t="str">
        <f t="shared" si="290"/>
        <v>ei mallia</v>
      </c>
      <c r="BF1169" s="68" t="str">
        <f t="shared" si="291"/>
        <v>ei mallia</v>
      </c>
      <c r="BG1169" s="68" t="str">
        <f t="shared" si="292"/>
        <v>ei mallia</v>
      </c>
      <c r="BH1169" s="208" t="str">
        <f t="shared" si="293"/>
        <v>musta</v>
      </c>
      <c r="BI1169" s="39"/>
      <c r="BJ1169" s="39" t="str">
        <f>IF(F1169="ei löydy","uusi tie",IF(E1169=0,"tieosoite muuttunut",IF(E1169=1,VLOOKUP(D1169,'2015'!$F$12:$AL$1887,31,FALSE),"-")))</f>
        <v>tieosoite muuttunut</v>
      </c>
      <c r="BK1169" s="67" t="str">
        <f>IF(E1169=1,VLOOKUP(D1169,'2015'!$F$12:$AL$1887,32,FALSE),"-")</f>
        <v>-</v>
      </c>
      <c r="BL1169" s="39" t="str">
        <f>IF(F1169="ei löydy","uusi tie",IF(E1169=0,"tieosoite muuttunut",IF(E1169=1,VLOOKUP(D1169,'2015'!$F$12:$AL$1887,33,FALSE),"-")))</f>
        <v>tieosoite muuttunut</v>
      </c>
      <c r="BM1169" s="39"/>
      <c r="BN1169" s="217" t="str">
        <f>VLOOKUP(D1169,'2015'!$F$12:$AL$1887,33,FALSE)</f>
        <v>musta</v>
      </c>
      <c r="BO1169" s="39"/>
      <c r="BP1169" s="115" t="s">
        <v>10</v>
      </c>
      <c r="BQ1169" s="30"/>
      <c r="BS1169" s="5"/>
      <c r="BU1169" s="37"/>
      <c r="BV1169" s="30" t="s">
        <v>10</v>
      </c>
      <c r="BX1169" t="str">
        <f>IF(E1169=1,VLOOKUP(D1169,'2015'!$F$12:$AX$1887,43,FALSE),"-")</f>
        <v>-</v>
      </c>
      <c r="BY1169" t="str">
        <f>IF(E1169=1,VLOOKUP(D1169,'2015'!$F$12:$AX$1887,44,FALSE),"-")</f>
        <v>-</v>
      </c>
      <c r="BZ1169" t="str">
        <f>IF(E1169=1,VLOOKUP(D1169,'2015'!$F$12:$AX$1887,45,FALSE),"-")</f>
        <v>-</v>
      </c>
      <c r="CA1169" s="31">
        <f t="shared" si="284"/>
        <v>21</v>
      </c>
      <c r="CB1169" s="31">
        <f t="shared" si="285"/>
        <v>10</v>
      </c>
      <c r="CC1169" s="31">
        <f t="shared" si="286"/>
        <v>10</v>
      </c>
      <c r="CD1169" s="31">
        <f t="shared" si="287"/>
        <v>1</v>
      </c>
      <c r="CE1169" s="31">
        <f t="shared" si="288"/>
        <v>0</v>
      </c>
      <c r="CO1169" s="2" t="s">
        <v>35</v>
      </c>
      <c r="CP1169" s="2" t="s">
        <v>35</v>
      </c>
    </row>
    <row r="1170" spans="1:94" ht="15.75" thickBot="1" x14ac:dyDescent="0.3">
      <c r="A1170" s="50"/>
      <c r="B1170" s="50"/>
      <c r="C1170" s="50" t="str">
        <f t="shared" si="296"/>
        <v>11337_1_5989</v>
      </c>
      <c r="D1170" s="51" t="str">
        <f t="shared" si="297"/>
        <v>11337_1</v>
      </c>
      <c r="E1170" s="224">
        <f>IFERROR(VLOOKUP(C1170,'2015'!$C$12:$D$1887,2,FALSE),0)</f>
        <v>0</v>
      </c>
      <c r="F1170" s="51">
        <f>IFERROR(K1170-IFERROR(VLOOKUP(D1170,'2015'!$F$12:$I$1887,4,FALSE),"ei löydy"),"ei löydy")</f>
        <v>-555</v>
      </c>
      <c r="G1170" s="224">
        <f>IFERROR(VLOOKUP(Työfile_2024!C1170,Liikennemalli!$D$6:$G$1921,4,FALSE),0)</f>
        <v>0</v>
      </c>
      <c r="H1170" s="225">
        <f>K1170-IFERROR(VLOOKUP(Työfile_2024!D1170,Liikennemalli!$C$6:$H$1921,6,FALSE),"ei löydy")</f>
        <v>-535</v>
      </c>
      <c r="I1170" s="80">
        <v>11337</v>
      </c>
      <c r="J1170" s="52">
        <v>1</v>
      </c>
      <c r="K1170" s="52">
        <v>5989</v>
      </c>
      <c r="L1170" s="53"/>
      <c r="M1170" s="54"/>
      <c r="N1170" s="54"/>
      <c r="O1170" s="54"/>
      <c r="P1170" s="54"/>
      <c r="Q1170" s="55"/>
      <c r="R1170" s="55"/>
      <c r="S1170" s="55"/>
      <c r="T1170" s="55"/>
      <c r="U1170" s="52"/>
      <c r="V1170" s="56">
        <v>3283.2235765570213</v>
      </c>
      <c r="W1170" s="56">
        <v>143.61095341459341</v>
      </c>
      <c r="X1170" s="56">
        <v>3300.099515778928</v>
      </c>
      <c r="Y1170" s="56">
        <f>VLOOKUP(D1170,Liikennemalli24!$D$2:$F$1804,2,FALSE)</f>
        <v>422</v>
      </c>
      <c r="Z1170" s="57">
        <f>VLOOKUP(D1170,Liikennemalli24!$D$2:$F$1804,3,FALSE)</f>
        <v>0.17</v>
      </c>
      <c r="AA1170" s="178" t="str">
        <f>IF(G1170=1,VLOOKUP(C1170,Liikennemalli!$D$6:$H$1921,2,FALSE),"-")</f>
        <v>-</v>
      </c>
      <c r="AB1170" s="197" t="str">
        <f>IF(G1170=1,VLOOKUP(C1170,Liikennemalli!$D$6:$H$1921,3,FALSE),"-")</f>
        <v>-</v>
      </c>
      <c r="AC1170" s="134" t="str">
        <f>IF(E1170=1,VLOOKUP(Työfile_2024!D1170,'2015'!$F$12:$X$1887,18,FALSE),"-")</f>
        <v>-</v>
      </c>
      <c r="AD1170" s="127" t="str">
        <f>IF(E1170=1,VLOOKUP(Työfile_2024!D1170,'2015'!$F$12:$X$1887,19,FALSE),"-")</f>
        <v>-</v>
      </c>
      <c r="AI1170" s="127" t="str">
        <f>IF(E1170=1,VLOOKUP(Työfile_2024!D1170,'2015'!$F$12:$AB$1887,20,FALSE),"-")</f>
        <v>-</v>
      </c>
      <c r="AJ1170" s="127" t="str">
        <f>IF(E1170=1,VLOOKUP(Työfile_2024!D1170,'2015'!$F$12:$AB$1887,21,FALSE),"-")</f>
        <v>-</v>
      </c>
      <c r="AK1170" s="127" t="str">
        <f>IF(E1170=1,VLOOKUP(Työfile_2024!D1170,'2015'!$F$12:$AB$1887,22,FALSE),"-")</f>
        <v>-</v>
      </c>
      <c r="AL1170" s="127" t="str">
        <f>IF(E1170=1,VLOOKUP(Työfile_2024!D1170,'2015'!$F$12:$AB$1887,23,FALSE),"-")</f>
        <v>-</v>
      </c>
      <c r="AM1170" s="56">
        <f>VLOOKUP(Työfile_2024!D1170,Tmatkat_20km_tarkasteltava_verk!$C$2:$D$1804,2,FALSE)</f>
        <v>2261</v>
      </c>
      <c r="AN1170" s="148">
        <f t="shared" si="294"/>
        <v>0.68865246221550824</v>
      </c>
      <c r="AO1170" s="178" t="str">
        <f>IF(E1170=1,VLOOKUP(Työfile_2024!D1170,'2015'!$F$12:$AC$1887,24,FALSE),"-")</f>
        <v>-</v>
      </c>
      <c r="AP1170" s="52">
        <f>VLOOKUP(D1170,Tarkasteltava_verkko_2024_harva!$E$2:$I$1804,5,FALSE)</f>
        <v>0</v>
      </c>
      <c r="AQ1170" s="52">
        <f>VLOOKUP(D1170,Tarkasteltava_verkko_2024_harva!$E$2:$I$1804,4,FALSE)</f>
        <v>0</v>
      </c>
      <c r="AR1170" s="148">
        <v>0.18517281683085657</v>
      </c>
      <c r="AS1170" s="170" t="str">
        <f>IFERROR(VLOOKUP(C1170,'2015'!$C$12:$AG$1887,30,FALSE),"-")</f>
        <v>-</v>
      </c>
      <c r="AT1170" s="148">
        <v>0.34162631491066958</v>
      </c>
      <c r="AU1170" s="170" t="str">
        <f>IFERROR(VLOOKUP(C1170,'2015'!$C$12:$AG$1887,31,FALSE),"-")</f>
        <v>-</v>
      </c>
      <c r="AV1170" s="106"/>
      <c r="AW1170" s="63">
        <f>IFERROR(VLOOKUP(C1170,Merkittävyysluokitus!$A$2:$J$1705,10,FALSE),"-")</f>
        <v>2</v>
      </c>
      <c r="AX1170" s="175">
        <f>IFERROR(VLOOKUP(C1170,Merkittävyysluokitus!$A$2:$J$1705,6,FALSE),"-")</f>
        <v>11.354337899543378</v>
      </c>
      <c r="AY1170" s="175">
        <f>IFERROR(VLOOKUP(C1170,Merkittävyysluokitus!$A$2:$J$1705,7,FALSE),"-")</f>
        <v>5</v>
      </c>
      <c r="AZ1170" s="175">
        <f>IFERROR(VLOOKUP(C1170,Merkittävyysluokitus!$A$2:$J$1705,8,FALSE),"-")</f>
        <v>3.6876712328767121</v>
      </c>
      <c r="BA1170" s="175">
        <f>IFERROR(VLOOKUP(C1170,Merkittävyysluokitus!$A$2:$J$1705,9,FALSE),"-")</f>
        <v>2.6666666666666665</v>
      </c>
      <c r="BB1170" s="203"/>
      <c r="BC1170" s="203" t="str">
        <f t="shared" si="295"/>
        <v>tieosoite muuttunut</v>
      </c>
      <c r="BD1170" s="39" t="str">
        <f t="shared" si="289"/>
        <v>musta</v>
      </c>
      <c r="BE1170" s="68" t="str">
        <f t="shared" si="290"/>
        <v>musta</v>
      </c>
      <c r="BF1170" s="68" t="str">
        <f t="shared" si="291"/>
        <v>musta</v>
      </c>
      <c r="BG1170" s="68" t="str">
        <f t="shared" si="292"/>
        <v>musta</v>
      </c>
      <c r="BH1170" s="208" t="str">
        <f t="shared" si="293"/>
        <v>musta</v>
      </c>
      <c r="BI1170" s="39"/>
      <c r="BJ1170" s="39" t="str">
        <f>IF(F1170="ei löydy","uusi tie",IF(E1170=0,"tieosoite muuttunut",IF(E1170=1,VLOOKUP(D1170,'2015'!$F$12:$AL$1887,31,FALSE),"-")))</f>
        <v>tieosoite muuttunut</v>
      </c>
      <c r="BK1170" s="67" t="str">
        <f>IF(E1170=1,VLOOKUP(D1170,'2015'!$F$12:$AL$1887,32,FALSE),"-")</f>
        <v>-</v>
      </c>
      <c r="BL1170" s="39" t="str">
        <f>IF(F1170="ei löydy","uusi tie",IF(E1170=0,"tieosoite muuttunut",IF(E1170=1,VLOOKUP(D1170,'2015'!$F$12:$AL$1887,33,FALSE),"-")))</f>
        <v>tieosoite muuttunut</v>
      </c>
      <c r="BM1170" s="39"/>
      <c r="BN1170" s="217" t="str">
        <f>VLOOKUP(D1170,'2015'!$F$12:$AL$1887,33,FALSE)</f>
        <v>musta</v>
      </c>
      <c r="BO1170" s="39"/>
      <c r="BP1170" s="115" t="s">
        <v>10</v>
      </c>
      <c r="BQ1170" s="30"/>
      <c r="BS1170" s="5"/>
      <c r="BU1170" s="37"/>
      <c r="BV1170" s="30" t="s">
        <v>10</v>
      </c>
      <c r="BX1170" t="str">
        <f>IF(E1170=1,VLOOKUP(D1170,'2015'!$F$12:$AX$1887,43,FALSE),"-")</f>
        <v>-</v>
      </c>
      <c r="BY1170" t="str">
        <f>IF(E1170=1,VLOOKUP(D1170,'2015'!$F$12:$AX$1887,44,FALSE),"-")</f>
        <v>-</v>
      </c>
      <c r="BZ1170" t="str">
        <f>IF(E1170=1,VLOOKUP(D1170,'2015'!$F$12:$AX$1887,45,FALSE),"-")</f>
        <v>-</v>
      </c>
      <c r="CA1170" s="31">
        <f t="shared" si="284"/>
        <v>30</v>
      </c>
      <c r="CB1170" s="31">
        <f t="shared" si="285"/>
        <v>10</v>
      </c>
      <c r="CC1170" s="31">
        <f t="shared" si="286"/>
        <v>10</v>
      </c>
      <c r="CD1170" s="31">
        <f t="shared" si="287"/>
        <v>10</v>
      </c>
      <c r="CE1170" s="31">
        <f t="shared" si="288"/>
        <v>0</v>
      </c>
      <c r="CO1170" s="2" t="s">
        <v>35</v>
      </c>
      <c r="CP1170" s="2" t="s">
        <v>35</v>
      </c>
    </row>
    <row r="1171" spans="1:94" ht="15.75" thickBot="1" x14ac:dyDescent="0.3">
      <c r="A1171" s="50"/>
      <c r="B1171" s="50"/>
      <c r="C1171" s="50" t="str">
        <f t="shared" si="296"/>
        <v>11337_2_6692</v>
      </c>
      <c r="D1171" s="51" t="str">
        <f t="shared" si="297"/>
        <v>11337_2</v>
      </c>
      <c r="E1171" s="224">
        <f>IFERROR(VLOOKUP(C1171,'2015'!$C$12:$D$1887,2,FALSE),0)</f>
        <v>1</v>
      </c>
      <c r="F1171" s="51">
        <f>IFERROR(K1171-IFERROR(VLOOKUP(D1171,'2015'!$F$12:$I$1887,4,FALSE),"ei löydy"),"ei löydy")</f>
        <v>0</v>
      </c>
      <c r="G1171" s="224">
        <f>IFERROR(VLOOKUP(Työfile_2024!C1171,Liikennemalli!$D$6:$G$1921,4,FALSE),0)</f>
        <v>1</v>
      </c>
      <c r="H1171" s="225">
        <f>K1171-IFERROR(VLOOKUP(Työfile_2024!D1171,Liikennemalli!$C$6:$H$1921,6,FALSE),"ei löydy")</f>
        <v>0</v>
      </c>
      <c r="I1171" s="80">
        <v>11337</v>
      </c>
      <c r="J1171" s="52">
        <v>2</v>
      </c>
      <c r="K1171" s="52">
        <v>6692</v>
      </c>
      <c r="L1171" s="53"/>
      <c r="M1171" s="54"/>
      <c r="N1171" s="54"/>
      <c r="O1171" s="54"/>
      <c r="P1171" s="54"/>
      <c r="Q1171" s="55"/>
      <c r="R1171" s="55"/>
      <c r="S1171" s="55"/>
      <c r="T1171" s="55"/>
      <c r="U1171" s="52"/>
      <c r="V1171" s="56">
        <v>370</v>
      </c>
      <c r="W1171" s="56">
        <v>14</v>
      </c>
      <c r="X1171" s="56">
        <v>346</v>
      </c>
      <c r="Y1171" s="56">
        <f>VLOOKUP(D1171,Liikennemalli24!$D$2:$F$1804,2,FALSE)</f>
        <v>47</v>
      </c>
      <c r="Z1171" s="57">
        <f>VLOOKUP(D1171,Liikennemalli24!$D$2:$F$1804,3,FALSE)</f>
        <v>0.16500000000000001</v>
      </c>
      <c r="AA1171" s="178">
        <f>IF(G1171=1,VLOOKUP(C1171,Liikennemalli!$D$6:$H$1921,2,FALSE),"-")</f>
        <v>603.39520976783501</v>
      </c>
      <c r="AB1171" s="197">
        <f>IF(G1171=1,VLOOKUP(C1171,Liikennemalli!$D$6:$H$1921,3,FALSE),"-")</f>
        <v>0.82775199454278603</v>
      </c>
      <c r="AC1171" s="134">
        <f>IF(E1171=1,VLOOKUP(Työfile_2024!D1171,'2015'!$F$12:$X$1887,18,FALSE),"-")</f>
        <v>807</v>
      </c>
      <c r="AD1171" s="127">
        <f>IF(E1171=1,VLOOKUP(Työfile_2024!D1171,'2015'!$F$12:$X$1887,19,FALSE),"-")</f>
        <v>0.92</v>
      </c>
      <c r="AI1171" s="127">
        <f>IF(E1171=1,VLOOKUP(Työfile_2024!D1171,'2015'!$F$12:$AB$1887,20,FALSE),"-")</f>
        <v>0</v>
      </c>
      <c r="AJ1171" s="127">
        <f>IF(E1171=1,VLOOKUP(Työfile_2024!D1171,'2015'!$F$12:$AB$1887,21,FALSE),"-")</f>
        <v>0</v>
      </c>
      <c r="AK1171" s="127">
        <f>IF(E1171=1,VLOOKUP(Työfile_2024!D1171,'2015'!$F$12:$AB$1887,22,FALSE),"-")</f>
        <v>0</v>
      </c>
      <c r="AL1171" s="127">
        <f>IF(E1171=1,VLOOKUP(Työfile_2024!D1171,'2015'!$F$12:$AB$1887,23,FALSE),"-")</f>
        <v>0</v>
      </c>
      <c r="AM1171" s="56">
        <f>VLOOKUP(Työfile_2024!D1171,Tmatkat_20km_tarkasteltava_verk!$C$2:$D$1804,2,FALSE)</f>
        <v>33</v>
      </c>
      <c r="AN1171" s="148">
        <f t="shared" si="294"/>
        <v>8.9189189189189194E-2</v>
      </c>
      <c r="AO1171" s="178">
        <f>IF(E1171=1,VLOOKUP(Työfile_2024!D1171,'2015'!$F$12:$AC$1887,24,FALSE),"-")</f>
        <v>54</v>
      </c>
      <c r="AP1171" s="52">
        <f>VLOOKUP(D1171,Tarkasteltava_verkko_2024_harva!$E$2:$I$1804,5,FALSE)</f>
        <v>0</v>
      </c>
      <c r="AQ1171" s="52">
        <f>VLOOKUP(D1171,Tarkasteltava_verkko_2024_harva!$E$2:$I$1804,4,FALSE)</f>
        <v>0</v>
      </c>
      <c r="AR1171" s="148">
        <v>0</v>
      </c>
      <c r="AS1171" s="170" t="str">
        <f>IFERROR(VLOOKUP(C1171,'2015'!$C$12:$AG$1887,30,FALSE),"-")</f>
        <v/>
      </c>
      <c r="AT1171" s="148">
        <v>4.2588164973102215E-2</v>
      </c>
      <c r="AU1171" s="170">
        <f>IFERROR(VLOOKUP(C1171,'2015'!$C$12:$AG$1887,31,FALSE),"-")</f>
        <v>0</v>
      </c>
      <c r="AV1171" s="106"/>
      <c r="AW1171" s="63">
        <f>IFERROR(VLOOKUP(C1171,Merkittävyysluokitus!$A$2:$J$1705,10,FALSE),"-")</f>
        <v>3</v>
      </c>
      <c r="AX1171" s="175">
        <f>IFERROR(VLOOKUP(C1171,Merkittävyysluokitus!$A$2:$J$1705,6,FALSE),"-")</f>
        <v>4.1586910197869091</v>
      </c>
      <c r="AY1171" s="175">
        <f>IFERROR(VLOOKUP(C1171,Merkittävyysluokitus!$A$2:$J$1705,7,FALSE),"-")</f>
        <v>1.2899999999999998</v>
      </c>
      <c r="AZ1171" s="175">
        <f>IFERROR(VLOOKUP(C1171,Merkittävyysluokitus!$A$2:$J$1705,8,FALSE),"-")</f>
        <v>1.5353576864535765</v>
      </c>
      <c r="BA1171" s="175">
        <f>IFERROR(VLOOKUP(C1171,Merkittävyysluokitus!$A$2:$J$1705,9,FALSE),"-")</f>
        <v>1.3333333333333333</v>
      </c>
      <c r="BB1171" s="203"/>
      <c r="BC1171" s="203" t="str">
        <f t="shared" si="295"/>
        <v/>
      </c>
      <c r="BD1171" s="39" t="str">
        <f t="shared" si="289"/>
        <v>musta</v>
      </c>
      <c r="BE1171" s="68" t="str">
        <f t="shared" si="290"/>
        <v>musta</v>
      </c>
      <c r="BF1171" s="68" t="str">
        <f t="shared" si="291"/>
        <v>musta</v>
      </c>
      <c r="BG1171" s="68" t="str">
        <f t="shared" si="292"/>
        <v>musta</v>
      </c>
      <c r="BH1171" s="208" t="str">
        <f t="shared" si="293"/>
        <v>musta</v>
      </c>
      <c r="BI1171" s="39"/>
      <c r="BJ1171" s="39" t="str">
        <f>IF(F1171="ei löydy","uusi tie",IF(E1171=0,"tieosoite muuttunut",IF(E1171=1,VLOOKUP(D1171,'2015'!$F$12:$AL$1887,31,FALSE),"-")))</f>
        <v>musta</v>
      </c>
      <c r="BK1171" s="67" t="str">
        <f>IF(E1171=1,VLOOKUP(D1171,'2015'!$F$12:$AL$1887,32,FALSE),"-")</f>
        <v>musta</v>
      </c>
      <c r="BL1171" s="39" t="str">
        <f>IF(F1171="ei löydy","uusi tie",IF(E1171=0,"tieosoite muuttunut",IF(E1171=1,VLOOKUP(D1171,'2015'!$F$12:$AL$1887,33,FALSE),"-")))</f>
        <v>musta</v>
      </c>
      <c r="BM1171" s="39"/>
      <c r="BN1171" s="217" t="str">
        <f>VLOOKUP(D1171,'2015'!$F$12:$AL$1887,33,FALSE)</f>
        <v>musta</v>
      </c>
      <c r="BO1171" s="39"/>
      <c r="BP1171" s="115" t="s">
        <v>10</v>
      </c>
      <c r="BQ1171" s="30"/>
      <c r="BS1171" s="5"/>
      <c r="BU1171" s="37"/>
      <c r="BV1171" s="30" t="s">
        <v>10</v>
      </c>
      <c r="BX1171" t="str">
        <f>IF(E1171=1,VLOOKUP(D1171,'2015'!$F$12:$AX$1887,43,FALSE),"-")</f>
        <v>musta</v>
      </c>
      <c r="BY1171" t="str">
        <f>IF(E1171=1,VLOOKUP(D1171,'2015'!$F$12:$AX$1887,44,FALSE),"-")</f>
        <v>musta</v>
      </c>
      <c r="BZ1171" t="str">
        <f>IF(E1171=1,VLOOKUP(D1171,'2015'!$F$12:$AX$1887,45,FALSE),"-")</f>
        <v>musta</v>
      </c>
      <c r="CA1171" s="31">
        <f t="shared" si="284"/>
        <v>10</v>
      </c>
      <c r="CB1171" s="31">
        <f t="shared" si="285"/>
        <v>10</v>
      </c>
      <c r="CC1171" s="31">
        <f t="shared" si="286"/>
        <v>0</v>
      </c>
      <c r="CD1171" s="31">
        <f t="shared" si="287"/>
        <v>0</v>
      </c>
      <c r="CE1171" s="31">
        <f t="shared" si="288"/>
        <v>0</v>
      </c>
      <c r="CO1171" s="2" t="s">
        <v>35</v>
      </c>
      <c r="CP1171" s="2" t="s">
        <v>35</v>
      </c>
    </row>
    <row r="1172" spans="1:94" ht="15.75" thickBot="1" x14ac:dyDescent="0.3">
      <c r="A1172" s="50"/>
      <c r="B1172" s="50"/>
      <c r="C1172" s="50" t="str">
        <f t="shared" si="296"/>
        <v>11339_1_3986</v>
      </c>
      <c r="D1172" s="51" t="str">
        <f t="shared" si="297"/>
        <v>11339_1</v>
      </c>
      <c r="E1172" s="224">
        <f>IFERROR(VLOOKUP(C1172,'2015'!$C$12:$D$1887,2,FALSE),0)</f>
        <v>1</v>
      </c>
      <c r="F1172" s="51">
        <f>IFERROR(K1172-IFERROR(VLOOKUP(D1172,'2015'!$F$12:$I$1887,4,FALSE),"ei löydy"),"ei löydy")</f>
        <v>0</v>
      </c>
      <c r="G1172" s="224">
        <f>IFERROR(VLOOKUP(Työfile_2024!C1172,Liikennemalli!$D$6:$G$1921,4,FALSE),0)</f>
        <v>1</v>
      </c>
      <c r="H1172" s="225">
        <f>K1172-IFERROR(VLOOKUP(Työfile_2024!D1172,Liikennemalli!$C$6:$H$1921,6,FALSE),"ei löydy")</f>
        <v>0</v>
      </c>
      <c r="I1172" s="81">
        <v>11339</v>
      </c>
      <c r="J1172" s="52">
        <v>1</v>
      </c>
      <c r="K1172" s="52">
        <v>3986</v>
      </c>
      <c r="L1172" s="53"/>
      <c r="M1172" s="54"/>
      <c r="N1172" s="54"/>
      <c r="O1172" s="54"/>
      <c r="P1172" s="54"/>
      <c r="Q1172" s="55"/>
      <c r="R1172" s="55"/>
      <c r="S1172" s="55"/>
      <c r="T1172" s="55"/>
      <c r="U1172" s="52"/>
      <c r="V1172" s="56">
        <v>1059</v>
      </c>
      <c r="W1172" s="56">
        <v>38</v>
      </c>
      <c r="X1172" s="56">
        <v>1145</v>
      </c>
      <c r="Y1172" s="56">
        <f>VLOOKUP(D1172,Liikennemalli24!$D$2:$F$1804,2,FALSE)</f>
        <v>240</v>
      </c>
      <c r="Z1172" s="57">
        <f>VLOOKUP(D1172,Liikennemalli24!$D$2:$F$1804,3,FALSE)</f>
        <v>0.22800000000000001</v>
      </c>
      <c r="AA1172" s="178">
        <f>IF(G1172=1,VLOOKUP(C1172,Liikennemalli!$D$6:$H$1921,2,FALSE),"-")</f>
        <v>1022.41337224583</v>
      </c>
      <c r="AB1172" s="197">
        <f>IF(G1172=1,VLOOKUP(C1172,Liikennemalli!$D$6:$H$1921,3,FALSE),"-")</f>
        <v>0.73899313435307201</v>
      </c>
      <c r="AC1172" s="134">
        <f>IF(E1172=1,VLOOKUP(Työfile_2024!D1172,'2015'!$F$12:$X$1887,18,FALSE),"-")</f>
        <v>2527</v>
      </c>
      <c r="AD1172" s="127">
        <f>IF(E1172=1,VLOOKUP(Työfile_2024!D1172,'2015'!$F$12:$X$1887,19,FALSE),"-")</f>
        <v>0.91</v>
      </c>
      <c r="AI1172" s="127">
        <f>IF(E1172=1,VLOOKUP(Työfile_2024!D1172,'2015'!$F$12:$AB$1887,20,FALSE),"-")</f>
        <v>0</v>
      </c>
      <c r="AJ1172" s="127">
        <f>IF(E1172=1,VLOOKUP(Työfile_2024!D1172,'2015'!$F$12:$AB$1887,21,FALSE),"-")</f>
        <v>0</v>
      </c>
      <c r="AK1172" s="127">
        <f>IF(E1172=1,VLOOKUP(Työfile_2024!D1172,'2015'!$F$12:$AB$1887,22,FALSE),"-")</f>
        <v>0</v>
      </c>
      <c r="AL1172" s="127">
        <f>IF(E1172=1,VLOOKUP(Työfile_2024!D1172,'2015'!$F$12:$AB$1887,23,FALSE),"-")</f>
        <v>0</v>
      </c>
      <c r="AM1172" s="56">
        <f>VLOOKUP(Työfile_2024!D1172,Tmatkat_20km_tarkasteltava_verk!$C$2:$D$1804,2,FALSE)</f>
        <v>441</v>
      </c>
      <c r="AN1172" s="148">
        <f t="shared" si="294"/>
        <v>0.41643059490084988</v>
      </c>
      <c r="AO1172" s="178">
        <f>IF(E1172=1,VLOOKUP(Työfile_2024!D1172,'2015'!$F$12:$AC$1887,24,FALSE),"-")</f>
        <v>231</v>
      </c>
      <c r="AP1172" s="52">
        <f>VLOOKUP(D1172,Tarkasteltava_verkko_2024_harva!$E$2:$I$1804,5,FALSE)</f>
        <v>0</v>
      </c>
      <c r="AQ1172" s="52">
        <f>VLOOKUP(D1172,Tarkasteltava_verkko_2024_harva!$E$2:$I$1804,4,FALSE)</f>
        <v>0</v>
      </c>
      <c r="AR1172" s="148">
        <v>0</v>
      </c>
      <c r="AS1172" s="170" t="str">
        <f>IFERROR(VLOOKUP(C1172,'2015'!$C$12:$AG$1887,30,FALSE),"-")</f>
        <v/>
      </c>
      <c r="AT1172" s="148">
        <v>0.19794279979929755</v>
      </c>
      <c r="AU1172" s="170">
        <f>IFERROR(VLOOKUP(C1172,'2015'!$C$12:$AG$1887,31,FALSE),"-")</f>
        <v>0</v>
      </c>
      <c r="AV1172" s="106"/>
      <c r="AW1172" s="63">
        <f>IFERROR(VLOOKUP(C1172,Merkittävyysluokitus!$A$2:$J$1705,10,FALSE),"-")</f>
        <v>3</v>
      </c>
      <c r="AX1172" s="175">
        <f>IFERROR(VLOOKUP(C1172,Merkittävyysluokitus!$A$2:$J$1705,6,FALSE),"-")</f>
        <v>8.6002968036529683</v>
      </c>
      <c r="AY1172" s="175">
        <f>IFERROR(VLOOKUP(C1172,Merkittävyysluokitus!$A$2:$J$1705,7,FALSE),"-")</f>
        <v>5</v>
      </c>
      <c r="AZ1172" s="175">
        <f>IFERROR(VLOOKUP(C1172,Merkittävyysluokitus!$A$2:$J$1705,8,FALSE),"-")</f>
        <v>2.4336301369863014</v>
      </c>
      <c r="BA1172" s="175">
        <f>IFERROR(VLOOKUP(C1172,Merkittävyysluokitus!$A$2:$J$1705,9,FALSE),"-")</f>
        <v>1.1666666666666665</v>
      </c>
      <c r="BB1172" s="203"/>
      <c r="BC1172" s="203" t="str">
        <f t="shared" si="295"/>
        <v/>
      </c>
      <c r="BD1172" s="39" t="str">
        <f t="shared" si="289"/>
        <v>musta</v>
      </c>
      <c r="BE1172" s="68" t="str">
        <f t="shared" si="290"/>
        <v>musta</v>
      </c>
      <c r="BF1172" s="68" t="str">
        <f t="shared" si="291"/>
        <v>musta</v>
      </c>
      <c r="BG1172" s="68" t="str">
        <f t="shared" si="292"/>
        <v>musta</v>
      </c>
      <c r="BH1172" s="208" t="str">
        <f t="shared" si="293"/>
        <v>musta</v>
      </c>
      <c r="BI1172" s="39"/>
      <c r="BJ1172" s="39" t="str">
        <f>IF(F1172="ei löydy","uusi tie",IF(E1172=0,"tieosoite muuttunut",IF(E1172=1,VLOOKUP(D1172,'2015'!$F$12:$AL$1887,31,FALSE),"-")))</f>
        <v>musta</v>
      </c>
      <c r="BK1172" s="67" t="str">
        <f>IF(E1172=1,VLOOKUP(D1172,'2015'!$F$12:$AL$1887,32,FALSE),"-")</f>
        <v>musta</v>
      </c>
      <c r="BL1172" s="39" t="str">
        <f>IF(F1172="ei löydy","uusi tie",IF(E1172=0,"tieosoite muuttunut",IF(E1172=1,VLOOKUP(D1172,'2015'!$F$12:$AL$1887,33,FALSE),"-")))</f>
        <v>musta</v>
      </c>
      <c r="BM1172" s="39"/>
      <c r="BN1172" s="217" t="str">
        <f>VLOOKUP(D1172,'2015'!$F$12:$AL$1887,33,FALSE)</f>
        <v>musta</v>
      </c>
      <c r="BO1172" s="39"/>
      <c r="BP1172" s="115" t="s">
        <v>10</v>
      </c>
      <c r="BQ1172" s="30"/>
      <c r="BS1172" s="5"/>
      <c r="BU1172" s="37"/>
      <c r="BV1172" s="30" t="s">
        <v>10</v>
      </c>
      <c r="BX1172" t="str">
        <f>IF(E1172=1,VLOOKUP(D1172,'2015'!$F$12:$AX$1887,43,FALSE),"-")</f>
        <v>punainen</v>
      </c>
      <c r="BY1172" t="str">
        <f>IF(E1172=1,VLOOKUP(D1172,'2015'!$F$12:$AX$1887,44,FALSE),"-")</f>
        <v>punainen</v>
      </c>
      <c r="BZ1172" t="str">
        <f>IF(E1172=1,VLOOKUP(D1172,'2015'!$F$12:$AX$1887,45,FALSE),"-")</f>
        <v>punainen</v>
      </c>
      <c r="CA1172" s="31">
        <f t="shared" si="284"/>
        <v>21</v>
      </c>
      <c r="CB1172" s="31">
        <f t="shared" si="285"/>
        <v>10</v>
      </c>
      <c r="CC1172" s="31">
        <f t="shared" si="286"/>
        <v>10</v>
      </c>
      <c r="CD1172" s="31">
        <f t="shared" si="287"/>
        <v>1</v>
      </c>
      <c r="CE1172" s="31">
        <f t="shared" si="288"/>
        <v>0</v>
      </c>
      <c r="CO1172" s="32" t="s">
        <v>34</v>
      </c>
      <c r="CP1172" s="2" t="s">
        <v>35</v>
      </c>
    </row>
    <row r="1173" spans="1:94" ht="15.75" thickBot="1" x14ac:dyDescent="0.3">
      <c r="A1173" s="50"/>
      <c r="B1173" s="50"/>
      <c r="C1173" s="50" t="str">
        <f t="shared" si="296"/>
        <v>11339_2_3064</v>
      </c>
      <c r="D1173" s="51" t="str">
        <f t="shared" si="297"/>
        <v>11339_2</v>
      </c>
      <c r="E1173" s="224">
        <f>IFERROR(VLOOKUP(C1173,'2015'!$C$12:$D$1887,2,FALSE),0)</f>
        <v>1</v>
      </c>
      <c r="F1173" s="51">
        <f>IFERROR(K1173-IFERROR(VLOOKUP(D1173,'2015'!$F$12:$I$1887,4,FALSE),"ei löydy"),"ei löydy")</f>
        <v>0</v>
      </c>
      <c r="G1173" s="224">
        <f>IFERROR(VLOOKUP(Työfile_2024!C1173,Liikennemalli!$D$6:$G$1921,4,FALSE),0)</f>
        <v>1</v>
      </c>
      <c r="H1173" s="225">
        <f>K1173-IFERROR(VLOOKUP(Työfile_2024!D1173,Liikennemalli!$C$6:$H$1921,6,FALSE),"ei löydy")</f>
        <v>0</v>
      </c>
      <c r="I1173" s="80">
        <v>11339</v>
      </c>
      <c r="J1173" s="52">
        <v>2</v>
      </c>
      <c r="K1173" s="52">
        <v>3064</v>
      </c>
      <c r="L1173" s="53"/>
      <c r="M1173" s="54"/>
      <c r="N1173" s="54"/>
      <c r="O1173" s="54"/>
      <c r="P1173" s="54"/>
      <c r="Q1173" s="55"/>
      <c r="R1173" s="55"/>
      <c r="S1173" s="55"/>
      <c r="T1173" s="55"/>
      <c r="U1173" s="52"/>
      <c r="V1173" s="56">
        <v>1026.3691253263707</v>
      </c>
      <c r="W1173" s="56">
        <v>37.482049608355091</v>
      </c>
      <c r="X1173" s="56">
        <v>1102.5280678851175</v>
      </c>
      <c r="Y1173" s="56">
        <f>VLOOKUP(D1173,Liikennemalli24!$D$2:$F$1804,2,FALSE)</f>
        <v>158</v>
      </c>
      <c r="Z1173" s="57">
        <f>VLOOKUP(D1173,Liikennemalli24!$D$2:$F$1804,3,FALSE)</f>
        <v>0.23100000000000001</v>
      </c>
      <c r="AA1173" s="178">
        <f>IF(G1173=1,VLOOKUP(C1173,Liikennemalli!$D$6:$H$1921,2,FALSE),"-")</f>
        <v>982.72132519955198</v>
      </c>
      <c r="AB1173" s="197">
        <f>IF(G1173=1,VLOOKUP(C1173,Liikennemalli!$D$6:$H$1921,3,FALSE),"-")</f>
        <v>0.71342925903468402</v>
      </c>
      <c r="AC1173" s="134">
        <f>IF(E1173=1,VLOOKUP(Työfile_2024!D1173,'2015'!$F$12:$X$1887,18,FALSE),"-")</f>
        <v>1217</v>
      </c>
      <c r="AD1173" s="127">
        <f>IF(E1173=1,VLOOKUP(Työfile_2024!D1173,'2015'!$F$12:$X$1887,19,FALSE),"-")</f>
        <v>0.82</v>
      </c>
      <c r="AI1173" s="127">
        <f>IF(E1173=1,VLOOKUP(Työfile_2024!D1173,'2015'!$F$12:$AB$1887,20,FALSE),"-")</f>
        <v>0</v>
      </c>
      <c r="AJ1173" s="127">
        <f>IF(E1173=1,VLOOKUP(Työfile_2024!D1173,'2015'!$F$12:$AB$1887,21,FALSE),"-")</f>
        <v>0</v>
      </c>
      <c r="AK1173" s="127">
        <f>IF(E1173=1,VLOOKUP(Työfile_2024!D1173,'2015'!$F$12:$AB$1887,22,FALSE),"-")</f>
        <v>0</v>
      </c>
      <c r="AL1173" s="127">
        <f>IF(E1173=1,VLOOKUP(Työfile_2024!D1173,'2015'!$F$12:$AB$1887,23,FALSE),"-")</f>
        <v>0</v>
      </c>
      <c r="AM1173" s="56">
        <f>VLOOKUP(Työfile_2024!D1173,Tmatkat_20km_tarkasteltava_verk!$C$2:$D$1804,2,FALSE)</f>
        <v>388</v>
      </c>
      <c r="AN1173" s="148">
        <f t="shared" si="294"/>
        <v>0.37803163640237281</v>
      </c>
      <c r="AO1173" s="178">
        <f>IF(E1173=1,VLOOKUP(Työfile_2024!D1173,'2015'!$F$12:$AC$1887,24,FALSE),"-")</f>
        <v>257</v>
      </c>
      <c r="AP1173" s="52" t="str">
        <f>VLOOKUP(D1173,Tarkasteltava_verkko_2024_harva!$E$2:$I$1804,5,FALSE)</f>
        <v>tiivis</v>
      </c>
      <c r="AQ1173" s="52">
        <f>VLOOKUP(D1173,Tarkasteltava_verkko_2024_harva!$E$2:$I$1804,4,FALSE)</f>
        <v>0</v>
      </c>
      <c r="AR1173" s="148">
        <v>0</v>
      </c>
      <c r="AS1173" s="170" t="str">
        <f>IFERROR(VLOOKUP(C1173,'2015'!$C$12:$AG$1887,30,FALSE),"-")</f>
        <v/>
      </c>
      <c r="AT1173" s="148">
        <v>0.71377284595300261</v>
      </c>
      <c r="AU1173" s="170" t="str">
        <f>IFERROR(VLOOKUP(C1173,'2015'!$C$12:$AG$1887,31,FALSE),"-")</f>
        <v>Kyllä</v>
      </c>
      <c r="AV1173" s="106"/>
      <c r="AW1173" s="63">
        <f>IFERROR(VLOOKUP(C1173,Merkittävyysluokitus!$A$2:$J$1705,10,FALSE),"-")</f>
        <v>3</v>
      </c>
      <c r="AX1173" s="175">
        <f>IFERROR(VLOOKUP(C1173,Merkittävyysluokitus!$A$2:$J$1705,6,FALSE),"-")</f>
        <v>8.1061887645003985</v>
      </c>
      <c r="AY1173" s="175">
        <f>IFERROR(VLOOKUP(C1173,Merkittävyysluokitus!$A$2:$J$1705,7,FALSE),"-")</f>
        <v>4.5</v>
      </c>
      <c r="AZ1173" s="175">
        <f>IFERROR(VLOOKUP(C1173,Merkittävyysluokitus!$A$2:$J$1705,8,FALSE),"-")</f>
        <v>2.4395220978337324</v>
      </c>
      <c r="BA1173" s="175">
        <f>IFERROR(VLOOKUP(C1173,Merkittävyysluokitus!$A$2:$J$1705,9,FALSE),"-")</f>
        <v>1.1666666666666665</v>
      </c>
      <c r="BB1173" s="203"/>
      <c r="BC1173" s="203" t="str">
        <f t="shared" si="295"/>
        <v/>
      </c>
      <c r="BD1173" s="39" t="str">
        <f t="shared" si="289"/>
        <v>musta</v>
      </c>
      <c r="BE1173" s="68" t="str">
        <f t="shared" si="290"/>
        <v>musta</v>
      </c>
      <c r="BF1173" s="68" t="str">
        <f t="shared" si="291"/>
        <v>musta</v>
      </c>
      <c r="BG1173" s="68" t="str">
        <f t="shared" si="292"/>
        <v>musta</v>
      </c>
      <c r="BH1173" s="208" t="str">
        <f t="shared" si="293"/>
        <v>musta</v>
      </c>
      <c r="BI1173" s="39"/>
      <c r="BJ1173" s="39" t="str">
        <f>IF(F1173="ei löydy","uusi tie",IF(E1173=0,"tieosoite muuttunut",IF(E1173=1,VLOOKUP(D1173,'2015'!$F$12:$AL$1887,31,FALSE),"-")))</f>
        <v>musta</v>
      </c>
      <c r="BK1173" s="67" t="str">
        <f>IF(E1173=1,VLOOKUP(D1173,'2015'!$F$12:$AL$1887,32,FALSE),"-")</f>
        <v>musta</v>
      </c>
      <c r="BL1173" s="39" t="str">
        <f>IF(F1173="ei löydy","uusi tie",IF(E1173=0,"tieosoite muuttunut",IF(E1173=1,VLOOKUP(D1173,'2015'!$F$12:$AL$1887,33,FALSE),"-")))</f>
        <v>musta</v>
      </c>
      <c r="BM1173" s="39"/>
      <c r="BN1173" s="217" t="str">
        <f>VLOOKUP(D1173,'2015'!$F$12:$AL$1887,33,FALSE)</f>
        <v>musta</v>
      </c>
      <c r="BO1173" s="39"/>
      <c r="BP1173" s="115" t="s">
        <v>10</v>
      </c>
      <c r="BQ1173" s="30"/>
      <c r="BS1173" s="5"/>
      <c r="BU1173" s="37"/>
      <c r="BV1173" s="30" t="s">
        <v>10</v>
      </c>
      <c r="BX1173" t="str">
        <f>IF(E1173=1,VLOOKUP(D1173,'2015'!$F$12:$AX$1887,43,FALSE),"-")</f>
        <v>punainen</v>
      </c>
      <c r="BY1173" t="str">
        <f>IF(E1173=1,VLOOKUP(D1173,'2015'!$F$12:$AX$1887,44,FALSE),"-")</f>
        <v>musta</v>
      </c>
      <c r="BZ1173" t="str">
        <f>IF(E1173=1,VLOOKUP(D1173,'2015'!$F$12:$AX$1887,45,FALSE),"-")</f>
        <v>musta</v>
      </c>
      <c r="CA1173" s="31">
        <f t="shared" si="284"/>
        <v>12</v>
      </c>
      <c r="CB1173" s="31">
        <f t="shared" si="285"/>
        <v>10</v>
      </c>
      <c r="CC1173" s="31">
        <f t="shared" si="286"/>
        <v>1</v>
      </c>
      <c r="CD1173" s="31">
        <f t="shared" si="287"/>
        <v>1</v>
      </c>
      <c r="CE1173" s="31">
        <f t="shared" si="288"/>
        <v>0</v>
      </c>
      <c r="CO1173" s="2" t="s">
        <v>35</v>
      </c>
      <c r="CP1173" s="2" t="s">
        <v>35</v>
      </c>
    </row>
    <row r="1174" spans="1:94" ht="15.75" thickBot="1" x14ac:dyDescent="0.3">
      <c r="A1174" s="50"/>
      <c r="B1174" s="50"/>
      <c r="C1174" s="50" t="str">
        <f t="shared" si="296"/>
        <v>11343_1_3052</v>
      </c>
      <c r="D1174" s="51" t="str">
        <f t="shared" si="297"/>
        <v>11343_1</v>
      </c>
      <c r="E1174" s="224">
        <f>IFERROR(VLOOKUP(C1174,'2015'!$C$12:$D$1887,2,FALSE),0)</f>
        <v>1</v>
      </c>
      <c r="F1174" s="51">
        <f>IFERROR(K1174-IFERROR(VLOOKUP(D1174,'2015'!$F$12:$I$1887,4,FALSE),"ei löydy"),"ei löydy")</f>
        <v>0</v>
      </c>
      <c r="G1174" s="224">
        <f>IFERROR(VLOOKUP(Työfile_2024!C1174,Liikennemalli!$D$6:$G$1921,4,FALSE),0)</f>
        <v>0</v>
      </c>
      <c r="H1174" s="225">
        <f>K1174-IFERROR(VLOOKUP(Työfile_2024!D1174,Liikennemalli!$C$6:$H$1921,6,FALSE),"ei löydy")</f>
        <v>-898</v>
      </c>
      <c r="I1174" s="80">
        <v>11343</v>
      </c>
      <c r="J1174" s="52">
        <v>1</v>
      </c>
      <c r="K1174" s="52">
        <v>3052</v>
      </c>
      <c r="L1174" s="53"/>
      <c r="M1174" s="54"/>
      <c r="N1174" s="54"/>
      <c r="O1174" s="54"/>
      <c r="P1174" s="54"/>
      <c r="Q1174" s="55"/>
      <c r="R1174" s="55"/>
      <c r="S1174" s="55"/>
      <c r="T1174" s="55"/>
      <c r="U1174" s="52"/>
      <c r="V1174" s="56">
        <v>695</v>
      </c>
      <c r="W1174" s="56">
        <v>49</v>
      </c>
      <c r="X1174" s="56">
        <v>669</v>
      </c>
      <c r="Y1174" s="56">
        <f>VLOOKUP(D1174,Liikennemalli24!$D$2:$F$1804,2,FALSE)</f>
        <v>53</v>
      </c>
      <c r="Z1174" s="57">
        <f>VLOOKUP(D1174,Liikennemalli24!$D$2:$F$1804,3,FALSE)</f>
        <v>0.14799999999999999</v>
      </c>
      <c r="AA1174" s="178" t="str">
        <f>IF(G1174=1,VLOOKUP(C1174,Liikennemalli!$D$6:$H$1921,2,FALSE),"-")</f>
        <v>-</v>
      </c>
      <c r="AB1174" s="197" t="str">
        <f>IF(G1174=1,VLOOKUP(C1174,Liikennemalli!$D$6:$H$1921,3,FALSE),"-")</f>
        <v>-</v>
      </c>
      <c r="AC1174" s="134">
        <f>IF(E1174=1,VLOOKUP(Työfile_2024!D1174,'2015'!$F$12:$X$1887,18,FALSE),"-")</f>
        <v>42</v>
      </c>
      <c r="AD1174" s="127">
        <f>IF(E1174=1,VLOOKUP(Työfile_2024!D1174,'2015'!$F$12:$X$1887,19,FALSE),"-")</f>
        <v>0.69</v>
      </c>
      <c r="AI1174" s="127">
        <f>IF(E1174=1,VLOOKUP(Työfile_2024!D1174,'2015'!$F$12:$AB$1887,20,FALSE),"-")</f>
        <v>0</v>
      </c>
      <c r="AJ1174" s="127">
        <f>IF(E1174=1,VLOOKUP(Työfile_2024!D1174,'2015'!$F$12:$AB$1887,21,FALSE),"-")</f>
        <v>0</v>
      </c>
      <c r="AK1174" s="127">
        <f>IF(E1174=1,VLOOKUP(Työfile_2024!D1174,'2015'!$F$12:$AB$1887,22,FALSE),"-")</f>
        <v>0</v>
      </c>
      <c r="AL1174" s="127">
        <f>IF(E1174=1,VLOOKUP(Työfile_2024!D1174,'2015'!$F$12:$AB$1887,23,FALSE),"-")</f>
        <v>0</v>
      </c>
      <c r="AM1174" s="56">
        <f>VLOOKUP(Työfile_2024!D1174,Tmatkat_20km_tarkasteltava_verk!$C$2:$D$1804,2,FALSE)</f>
        <v>95</v>
      </c>
      <c r="AN1174" s="148">
        <f t="shared" si="294"/>
        <v>0.1366906474820144</v>
      </c>
      <c r="AO1174" s="178">
        <f>IF(E1174=1,VLOOKUP(Työfile_2024!D1174,'2015'!$F$12:$AC$1887,24,FALSE),"-")</f>
        <v>37</v>
      </c>
      <c r="AP1174" s="52">
        <f>VLOOKUP(D1174,Tarkasteltava_verkko_2024_harva!$E$2:$I$1804,5,FALSE)</f>
        <v>0</v>
      </c>
      <c r="AQ1174" s="52">
        <f>VLOOKUP(D1174,Tarkasteltava_verkko_2024_harva!$E$2:$I$1804,4,FALSE)</f>
        <v>0</v>
      </c>
      <c r="AR1174" s="148">
        <v>2.9488859764089121E-3</v>
      </c>
      <c r="AS1174" s="170" t="str">
        <f>IFERROR(VLOOKUP(C1174,'2015'!$C$12:$AG$1887,30,FALSE),"-")</f>
        <v/>
      </c>
      <c r="AT1174" s="148">
        <v>0.4076015727391874</v>
      </c>
      <c r="AU1174" s="170">
        <f>IFERROR(VLOOKUP(C1174,'2015'!$C$12:$AG$1887,31,FALSE),"-")</f>
        <v>0</v>
      </c>
      <c r="AV1174" s="106"/>
      <c r="AW1174" s="63">
        <f>IFERROR(VLOOKUP(C1174,Merkittävyysluokitus!$A$2:$J$1705,10,FALSE),"-")</f>
        <v>3</v>
      </c>
      <c r="AX1174" s="175">
        <f>IFERROR(VLOOKUP(C1174,Merkittävyysluokitus!$A$2:$J$1705,6,FALSE),"-")</f>
        <v>8.8100913242009131</v>
      </c>
      <c r="AY1174" s="175">
        <f>IFERROR(VLOOKUP(C1174,Merkittävyysluokitus!$A$2:$J$1705,7,FALSE),"-")</f>
        <v>3.6449999999999996</v>
      </c>
      <c r="AZ1174" s="175">
        <f>IFERROR(VLOOKUP(C1174,Merkittävyysluokitus!$A$2:$J$1705,8,FALSE),"-")</f>
        <v>3.3317579908675796</v>
      </c>
      <c r="BA1174" s="175">
        <f>IFERROR(VLOOKUP(C1174,Merkittävyysluokitus!$A$2:$J$1705,9,FALSE),"-")</f>
        <v>1.8333333333333333</v>
      </c>
      <c r="BB1174" s="203"/>
      <c r="BC1174" s="203" t="str">
        <f t="shared" si="295"/>
        <v/>
      </c>
      <c r="BD1174" s="39" t="str">
        <f t="shared" si="289"/>
        <v>musta</v>
      </c>
      <c r="BE1174" s="68" t="str">
        <f t="shared" si="290"/>
        <v>musta</v>
      </c>
      <c r="BF1174" s="68" t="str">
        <f t="shared" si="291"/>
        <v>musta</v>
      </c>
      <c r="BG1174" s="68" t="str">
        <f t="shared" si="292"/>
        <v>musta</v>
      </c>
      <c r="BH1174" s="208" t="str">
        <f t="shared" si="293"/>
        <v>musta</v>
      </c>
      <c r="BI1174" s="39"/>
      <c r="BJ1174" s="39" t="str">
        <f>IF(F1174="ei löydy","uusi tie",IF(E1174=0,"tieosoite muuttunut",IF(E1174=1,VLOOKUP(D1174,'2015'!$F$12:$AL$1887,31,FALSE),"-")))</f>
        <v>musta</v>
      </c>
      <c r="BK1174" s="67" t="str">
        <f>IF(E1174=1,VLOOKUP(D1174,'2015'!$F$12:$AL$1887,32,FALSE),"-")</f>
        <v>musta</v>
      </c>
      <c r="BL1174" s="39" t="str">
        <f>IF(F1174="ei löydy","uusi tie",IF(E1174=0,"tieosoite muuttunut",IF(E1174=1,VLOOKUP(D1174,'2015'!$F$12:$AL$1887,33,FALSE),"-")))</f>
        <v>musta</v>
      </c>
      <c r="BM1174" s="39"/>
      <c r="BN1174" s="217" t="str">
        <f>VLOOKUP(D1174,'2015'!$F$12:$AL$1887,33,FALSE)</f>
        <v>musta</v>
      </c>
      <c r="BO1174" s="39"/>
      <c r="BP1174" s="115" t="s">
        <v>10</v>
      </c>
      <c r="BQ1174" s="30"/>
      <c r="BS1174" s="5"/>
      <c r="BU1174" s="37"/>
      <c r="BV1174" s="30" t="s">
        <v>10</v>
      </c>
      <c r="BX1174" t="str">
        <f>IF(E1174=1,VLOOKUP(D1174,'2015'!$F$12:$AX$1887,43,FALSE),"-")</f>
        <v>musta</v>
      </c>
      <c r="BY1174" t="str">
        <f>IF(E1174=1,VLOOKUP(D1174,'2015'!$F$12:$AX$1887,44,FALSE),"-")</f>
        <v>musta</v>
      </c>
      <c r="BZ1174" t="str">
        <f>IF(E1174=1,VLOOKUP(D1174,'2015'!$F$12:$AX$1887,45,FALSE),"-")</f>
        <v>musta</v>
      </c>
      <c r="CA1174" s="31">
        <f t="shared" si="284"/>
        <v>10</v>
      </c>
      <c r="CB1174" s="31">
        <f t="shared" si="285"/>
        <v>10</v>
      </c>
      <c r="CC1174" s="31">
        <f t="shared" si="286"/>
        <v>0</v>
      </c>
      <c r="CD1174" s="31">
        <f t="shared" si="287"/>
        <v>0</v>
      </c>
      <c r="CE1174" s="31">
        <f t="shared" si="288"/>
        <v>0</v>
      </c>
      <c r="CO1174" s="2" t="s">
        <v>35</v>
      </c>
      <c r="CP1174" s="2" t="s">
        <v>35</v>
      </c>
    </row>
    <row r="1175" spans="1:94" ht="15.75" thickBot="1" x14ac:dyDescent="0.3">
      <c r="A1175" s="50"/>
      <c r="B1175" s="50"/>
      <c r="C1175" s="50" t="str">
        <f t="shared" si="296"/>
        <v>11345_1_7418</v>
      </c>
      <c r="D1175" s="51" t="str">
        <f t="shared" si="297"/>
        <v>11345_1</v>
      </c>
      <c r="E1175" s="224">
        <f>IFERROR(VLOOKUP(C1175,'2015'!$C$12:$D$1887,2,FALSE),0)</f>
        <v>0</v>
      </c>
      <c r="F1175" s="51">
        <f>IFERROR(K1175-IFERROR(VLOOKUP(D1175,'2015'!$F$12:$I$1887,4,FALSE),"ei löydy"),"ei löydy")</f>
        <v>-540</v>
      </c>
      <c r="G1175" s="224">
        <f>IFERROR(VLOOKUP(Työfile_2024!C1175,Liikennemalli!$D$6:$G$1921,4,FALSE),0)</f>
        <v>0</v>
      </c>
      <c r="H1175" s="225">
        <f>K1175-IFERROR(VLOOKUP(Työfile_2024!D1175,Liikennemalli!$C$6:$H$1921,6,FALSE),"ei löydy")</f>
        <v>-540</v>
      </c>
      <c r="I1175" s="80">
        <v>11345</v>
      </c>
      <c r="J1175" s="52">
        <v>1</v>
      </c>
      <c r="K1175" s="52">
        <v>7418</v>
      </c>
      <c r="L1175" s="53"/>
      <c r="M1175" s="54"/>
      <c r="N1175" s="54"/>
      <c r="O1175" s="54"/>
      <c r="P1175" s="54"/>
      <c r="Q1175" s="55"/>
      <c r="R1175" s="55"/>
      <c r="S1175" s="55"/>
      <c r="T1175" s="55"/>
      <c r="U1175" s="52"/>
      <c r="V1175" s="56">
        <v>3665.1167430574278</v>
      </c>
      <c r="W1175" s="56">
        <v>124.03208411970881</v>
      </c>
      <c r="X1175" s="56">
        <v>3956.3778646535457</v>
      </c>
      <c r="Y1175" s="56">
        <f>VLOOKUP(D1175,Liikennemalli24!$D$2:$F$1804,2,FALSE)</f>
        <v>221</v>
      </c>
      <c r="Z1175" s="57">
        <f>VLOOKUP(D1175,Liikennemalli24!$D$2:$F$1804,3,FALSE)</f>
        <v>0.158</v>
      </c>
      <c r="AA1175" s="178" t="str">
        <f>IF(G1175=1,VLOOKUP(C1175,Liikennemalli!$D$6:$H$1921,2,FALSE),"-")</f>
        <v>-</v>
      </c>
      <c r="AB1175" s="197" t="str">
        <f>IF(G1175=1,VLOOKUP(C1175,Liikennemalli!$D$6:$H$1921,3,FALSE),"-")</f>
        <v>-</v>
      </c>
      <c r="AC1175" s="134" t="str">
        <f>IF(E1175=1,VLOOKUP(Työfile_2024!D1175,'2015'!$F$12:$X$1887,18,FALSE),"-")</f>
        <v>-</v>
      </c>
      <c r="AD1175" s="127" t="str">
        <f>IF(E1175=1,VLOOKUP(Työfile_2024!D1175,'2015'!$F$12:$X$1887,19,FALSE),"-")</f>
        <v>-</v>
      </c>
      <c r="AI1175" s="127" t="str">
        <f>IF(E1175=1,VLOOKUP(Työfile_2024!D1175,'2015'!$F$12:$AB$1887,20,FALSE),"-")</f>
        <v>-</v>
      </c>
      <c r="AJ1175" s="127" t="str">
        <f>IF(E1175=1,VLOOKUP(Työfile_2024!D1175,'2015'!$F$12:$AB$1887,21,FALSE),"-")</f>
        <v>-</v>
      </c>
      <c r="AK1175" s="127" t="str">
        <f>IF(E1175=1,VLOOKUP(Työfile_2024!D1175,'2015'!$F$12:$AB$1887,22,FALSE),"-")</f>
        <v>-</v>
      </c>
      <c r="AL1175" s="127" t="str">
        <f>IF(E1175=1,VLOOKUP(Työfile_2024!D1175,'2015'!$F$12:$AB$1887,23,FALSE),"-")</f>
        <v>-</v>
      </c>
      <c r="AM1175" s="56">
        <f>VLOOKUP(Työfile_2024!D1175,Tmatkat_20km_tarkasteltava_verk!$C$2:$D$1804,2,FALSE)</f>
        <v>1422</v>
      </c>
      <c r="AN1175" s="148">
        <f t="shared" si="294"/>
        <v>0.38798218438569365</v>
      </c>
      <c r="AO1175" s="178" t="str">
        <f>IF(E1175=1,VLOOKUP(Työfile_2024!D1175,'2015'!$F$12:$AC$1887,24,FALSE),"-")</f>
        <v>-</v>
      </c>
      <c r="AP1175" s="52" t="str">
        <f>VLOOKUP(D1175,Tarkasteltava_verkko_2024_harva!$E$2:$I$1804,5,FALSE)</f>
        <v>tiivis</v>
      </c>
      <c r="AQ1175" s="52">
        <f>VLOOKUP(D1175,Tarkasteltava_verkko_2024_harva!$E$2:$I$1804,4,FALSE)</f>
        <v>0</v>
      </c>
      <c r="AR1175" s="148">
        <v>0.49878673496899434</v>
      </c>
      <c r="AS1175" s="170" t="str">
        <f>IFERROR(VLOOKUP(C1175,'2015'!$C$12:$AG$1887,30,FALSE),"-")</f>
        <v>-</v>
      </c>
      <c r="AT1175" s="148">
        <v>0.81005661903478021</v>
      </c>
      <c r="AU1175" s="170" t="str">
        <f>IFERROR(VLOOKUP(C1175,'2015'!$C$12:$AG$1887,31,FALSE),"-")</f>
        <v>-</v>
      </c>
      <c r="AV1175" s="106"/>
      <c r="AW1175" s="63">
        <f>IFERROR(VLOOKUP(C1175,Merkittävyysluokitus!$A$2:$J$1705,10,FALSE),"-")</f>
        <v>2</v>
      </c>
      <c r="AX1175" s="175">
        <f>IFERROR(VLOOKUP(C1175,Merkittävyysluokitus!$A$2:$J$1705,6,FALSE),"-")</f>
        <v>11.390585996955858</v>
      </c>
      <c r="AY1175" s="175">
        <f>IFERROR(VLOOKUP(C1175,Merkittävyysluokitus!$A$2:$J$1705,7,FALSE),"-")</f>
        <v>5</v>
      </c>
      <c r="AZ1175" s="175">
        <f>IFERROR(VLOOKUP(C1175,Merkittävyysluokitus!$A$2:$J$1705,8,FALSE),"-")</f>
        <v>4.7239193302891929</v>
      </c>
      <c r="BA1175" s="175">
        <f>IFERROR(VLOOKUP(C1175,Merkittävyysluokitus!$A$2:$J$1705,9,FALSE),"-")</f>
        <v>1.6666666666666665</v>
      </c>
      <c r="BB1175" s="203"/>
      <c r="BC1175" s="203" t="str">
        <f t="shared" si="295"/>
        <v>tieosoite muuttunut</v>
      </c>
      <c r="BD1175" s="39" t="str">
        <f t="shared" si="289"/>
        <v>musta</v>
      </c>
      <c r="BE1175" s="68" t="str">
        <f t="shared" si="290"/>
        <v>musta</v>
      </c>
      <c r="BF1175" s="68" t="str">
        <f t="shared" si="291"/>
        <v>musta</v>
      </c>
      <c r="BG1175" s="68" t="str">
        <f t="shared" si="292"/>
        <v>musta</v>
      </c>
      <c r="BH1175" s="208" t="str">
        <f t="shared" si="293"/>
        <v>musta</v>
      </c>
      <c r="BI1175" s="39"/>
      <c r="BJ1175" s="39" t="str">
        <f>IF(F1175="ei löydy","uusi tie",IF(E1175=0,"tieosoite muuttunut",IF(E1175=1,VLOOKUP(D1175,'2015'!$F$12:$AL$1887,31,FALSE),"-")))</f>
        <v>tieosoite muuttunut</v>
      </c>
      <c r="BK1175" s="67" t="str">
        <f>IF(E1175=1,VLOOKUP(D1175,'2015'!$F$12:$AL$1887,32,FALSE),"-")</f>
        <v>-</v>
      </c>
      <c r="BL1175" s="39" t="str">
        <f>IF(F1175="ei löydy","uusi tie",IF(E1175=0,"tieosoite muuttunut",IF(E1175=1,VLOOKUP(D1175,'2015'!$F$12:$AL$1887,33,FALSE),"-")))</f>
        <v>tieosoite muuttunut</v>
      </c>
      <c r="BM1175" s="39"/>
      <c r="BN1175" s="217" t="str">
        <f>VLOOKUP(D1175,'2015'!$F$12:$AL$1887,33,FALSE)</f>
        <v>musta</v>
      </c>
      <c r="BO1175" s="39"/>
      <c r="BP1175" s="115" t="s">
        <v>10</v>
      </c>
      <c r="BQ1175" s="30"/>
      <c r="BS1175" s="5"/>
      <c r="BU1175" s="37"/>
      <c r="BV1175" s="30" t="s">
        <v>10</v>
      </c>
      <c r="BX1175" t="str">
        <f>IF(E1175=1,VLOOKUP(D1175,'2015'!$F$12:$AX$1887,43,FALSE),"-")</f>
        <v>-</v>
      </c>
      <c r="BY1175" t="str">
        <f>IF(E1175=1,VLOOKUP(D1175,'2015'!$F$12:$AX$1887,44,FALSE),"-")</f>
        <v>-</v>
      </c>
      <c r="BZ1175" t="str">
        <f>IF(E1175=1,VLOOKUP(D1175,'2015'!$F$12:$AX$1887,45,FALSE),"-")</f>
        <v>-</v>
      </c>
      <c r="CA1175" s="31">
        <f t="shared" si="284"/>
        <v>30</v>
      </c>
      <c r="CB1175" s="31">
        <f t="shared" si="285"/>
        <v>10</v>
      </c>
      <c r="CC1175" s="31">
        <f t="shared" si="286"/>
        <v>10</v>
      </c>
      <c r="CD1175" s="31">
        <f t="shared" si="287"/>
        <v>10</v>
      </c>
      <c r="CE1175" s="31">
        <f t="shared" si="288"/>
        <v>0</v>
      </c>
      <c r="CO1175" s="2" t="s">
        <v>35</v>
      </c>
      <c r="CP1175" s="2" t="s">
        <v>35</v>
      </c>
    </row>
    <row r="1176" spans="1:94" ht="15.75" thickBot="1" x14ac:dyDescent="0.3">
      <c r="A1176" s="50"/>
      <c r="B1176" s="50"/>
      <c r="C1176" s="50" t="str">
        <f t="shared" si="296"/>
        <v>11345_2_7075</v>
      </c>
      <c r="D1176" s="51" t="str">
        <f t="shared" si="297"/>
        <v>11345_2</v>
      </c>
      <c r="E1176" s="224">
        <f>IFERROR(VLOOKUP(C1176,'2015'!$C$12:$D$1887,2,FALSE),0)</f>
        <v>1</v>
      </c>
      <c r="F1176" s="51">
        <f>IFERROR(K1176-IFERROR(VLOOKUP(D1176,'2015'!$F$12:$I$1887,4,FALSE),"ei löydy"),"ei löydy")</f>
        <v>0</v>
      </c>
      <c r="G1176" s="224">
        <f>IFERROR(VLOOKUP(Työfile_2024!C1176,Liikennemalli!$D$6:$G$1921,4,FALSE),0)</f>
        <v>1</v>
      </c>
      <c r="H1176" s="225">
        <f>K1176-IFERROR(VLOOKUP(Työfile_2024!D1176,Liikennemalli!$C$6:$H$1921,6,FALSE),"ei löydy")</f>
        <v>0</v>
      </c>
      <c r="I1176" s="80">
        <v>11345</v>
      </c>
      <c r="J1176" s="52">
        <v>2</v>
      </c>
      <c r="K1176" s="52">
        <v>7075</v>
      </c>
      <c r="L1176" s="53"/>
      <c r="M1176" s="54"/>
      <c r="N1176" s="54"/>
      <c r="O1176" s="54"/>
      <c r="P1176" s="54"/>
      <c r="Q1176" s="55"/>
      <c r="R1176" s="55"/>
      <c r="S1176" s="55"/>
      <c r="T1176" s="55"/>
      <c r="U1176" s="52"/>
      <c r="V1176" s="56">
        <v>599</v>
      </c>
      <c r="W1176" s="56">
        <v>31</v>
      </c>
      <c r="X1176" s="56">
        <v>651</v>
      </c>
      <c r="Y1176" s="56">
        <f>VLOOKUP(D1176,Liikennemalli24!$D$2:$F$1804,2,FALSE)</f>
        <v>37</v>
      </c>
      <c r="Z1176" s="57">
        <f>VLOOKUP(D1176,Liikennemalli24!$D$2:$F$1804,3,FALSE)</f>
        <v>0.12</v>
      </c>
      <c r="AA1176" s="178">
        <f>IF(G1176=1,VLOOKUP(C1176,Liikennemalli!$D$6:$H$1921,2,FALSE),"-")</f>
        <v>454.13560110836301</v>
      </c>
      <c r="AB1176" s="197">
        <f>IF(G1176=1,VLOOKUP(C1176,Liikennemalli!$D$6:$H$1921,3,FALSE),"-")</f>
        <v>0.57845033086415398</v>
      </c>
      <c r="AC1176" s="134">
        <f>IF(E1176=1,VLOOKUP(Työfile_2024!D1176,'2015'!$F$12:$X$1887,18,FALSE),"-")</f>
        <v>381</v>
      </c>
      <c r="AD1176" s="127">
        <f>IF(E1176=1,VLOOKUP(Työfile_2024!D1176,'2015'!$F$12:$X$1887,19,FALSE),"-")</f>
        <v>0.84</v>
      </c>
      <c r="AI1176" s="127">
        <f>IF(E1176=1,VLOOKUP(Työfile_2024!D1176,'2015'!$F$12:$AB$1887,20,FALSE),"-")</f>
        <v>0</v>
      </c>
      <c r="AJ1176" s="127">
        <f>IF(E1176=1,VLOOKUP(Työfile_2024!D1176,'2015'!$F$12:$AB$1887,21,FALSE),"-")</f>
        <v>0</v>
      </c>
      <c r="AK1176" s="127">
        <f>IF(E1176=1,VLOOKUP(Työfile_2024!D1176,'2015'!$F$12:$AB$1887,22,FALSE),"-")</f>
        <v>0</v>
      </c>
      <c r="AL1176" s="127">
        <f>IF(E1176=1,VLOOKUP(Työfile_2024!D1176,'2015'!$F$12:$AB$1887,23,FALSE),"-")</f>
        <v>0</v>
      </c>
      <c r="AM1176" s="56">
        <f>VLOOKUP(Työfile_2024!D1176,Tmatkat_20km_tarkasteltava_verk!$C$2:$D$1804,2,FALSE)</f>
        <v>173</v>
      </c>
      <c r="AN1176" s="148">
        <f t="shared" si="294"/>
        <v>0.28881469115191988</v>
      </c>
      <c r="AO1176" s="178">
        <f>IF(E1176=1,VLOOKUP(Työfile_2024!D1176,'2015'!$F$12:$AC$1887,24,FALSE),"-")</f>
        <v>119</v>
      </c>
      <c r="AP1176" s="52">
        <f>VLOOKUP(D1176,Tarkasteltava_verkko_2024_harva!$E$2:$I$1804,5,FALSE)</f>
        <v>0</v>
      </c>
      <c r="AQ1176" s="52">
        <f>VLOOKUP(D1176,Tarkasteltava_verkko_2024_harva!$E$2:$I$1804,4,FALSE)</f>
        <v>0</v>
      </c>
      <c r="AR1176" s="148">
        <v>0</v>
      </c>
      <c r="AS1176" s="170" t="str">
        <f>IFERROR(VLOOKUP(C1176,'2015'!$C$12:$AG$1887,30,FALSE),"-")</f>
        <v/>
      </c>
      <c r="AT1176" s="148">
        <v>0.10657243816254416</v>
      </c>
      <c r="AU1176" s="170">
        <f>IFERROR(VLOOKUP(C1176,'2015'!$C$12:$AG$1887,31,FALSE),"-")</f>
        <v>0</v>
      </c>
      <c r="AV1176" s="106"/>
      <c r="AW1176" s="63">
        <f>IFERROR(VLOOKUP(C1176,Merkittävyysluokitus!$A$2:$J$1705,10,FALSE),"-")</f>
        <v>3</v>
      </c>
      <c r="AX1176" s="175">
        <f>IFERROR(VLOOKUP(C1176,Merkittävyysluokitus!$A$2:$J$1705,6,FALSE),"-")</f>
        <v>6.1063378995433784</v>
      </c>
      <c r="AY1176" s="175">
        <f>IFERROR(VLOOKUP(C1176,Merkittävyysluokitus!$A$2:$J$1705,7,FALSE),"-")</f>
        <v>2.9253333333333331</v>
      </c>
      <c r="AZ1176" s="175">
        <f>IFERROR(VLOOKUP(C1176,Merkittävyysluokitus!$A$2:$J$1705,8,FALSE),"-")</f>
        <v>2.3476712328767122</v>
      </c>
      <c r="BA1176" s="175">
        <f>IFERROR(VLOOKUP(C1176,Merkittävyysluokitus!$A$2:$J$1705,9,FALSE),"-")</f>
        <v>0.83333333333333326</v>
      </c>
      <c r="BB1176" s="203"/>
      <c r="BC1176" s="203" t="str">
        <f t="shared" si="295"/>
        <v/>
      </c>
      <c r="BD1176" s="39" t="str">
        <f t="shared" si="289"/>
        <v>musta</v>
      </c>
      <c r="BE1176" s="68" t="str">
        <f t="shared" si="290"/>
        <v>musta</v>
      </c>
      <c r="BF1176" s="68" t="str">
        <f t="shared" si="291"/>
        <v>musta</v>
      </c>
      <c r="BG1176" s="68" t="str">
        <f t="shared" si="292"/>
        <v>musta</v>
      </c>
      <c r="BH1176" s="208" t="str">
        <f t="shared" si="293"/>
        <v>musta</v>
      </c>
      <c r="BI1176" s="39"/>
      <c r="BJ1176" s="39" t="str">
        <f>IF(F1176="ei löydy","uusi tie",IF(E1176=0,"tieosoite muuttunut",IF(E1176=1,VLOOKUP(D1176,'2015'!$F$12:$AL$1887,31,FALSE),"-")))</f>
        <v>musta</v>
      </c>
      <c r="BK1176" s="67" t="str">
        <f>IF(E1176=1,VLOOKUP(D1176,'2015'!$F$12:$AL$1887,32,FALSE),"-")</f>
        <v>musta</v>
      </c>
      <c r="BL1176" s="39" t="str">
        <f>IF(F1176="ei löydy","uusi tie",IF(E1176=0,"tieosoite muuttunut",IF(E1176=1,VLOOKUP(D1176,'2015'!$F$12:$AL$1887,33,FALSE),"-")))</f>
        <v>musta</v>
      </c>
      <c r="BM1176" s="39"/>
      <c r="BN1176" s="217" t="str">
        <f>VLOOKUP(D1176,'2015'!$F$12:$AL$1887,33,FALSE)</f>
        <v>musta</v>
      </c>
      <c r="BO1176" s="39"/>
      <c r="BP1176" s="115" t="s">
        <v>10</v>
      </c>
      <c r="BQ1176" s="30"/>
      <c r="BS1176" s="5"/>
      <c r="BU1176" s="37"/>
      <c r="BV1176" s="30" t="s">
        <v>10</v>
      </c>
      <c r="BX1176" t="str">
        <f>IF(E1176=1,VLOOKUP(D1176,'2015'!$F$12:$AX$1887,43,FALSE),"-")</f>
        <v>punainen</v>
      </c>
      <c r="BY1176" t="str">
        <f>IF(E1176=1,VLOOKUP(D1176,'2015'!$F$12:$AX$1887,44,FALSE),"-")</f>
        <v>musta</v>
      </c>
      <c r="BZ1176" t="str">
        <f>IF(E1176=1,VLOOKUP(D1176,'2015'!$F$12:$AX$1887,45,FALSE),"-")</f>
        <v>musta</v>
      </c>
      <c r="CA1176" s="31">
        <f t="shared" si="284"/>
        <v>11</v>
      </c>
      <c r="CB1176" s="31">
        <f t="shared" si="285"/>
        <v>10</v>
      </c>
      <c r="CC1176" s="31">
        <f t="shared" si="286"/>
        <v>0</v>
      </c>
      <c r="CD1176" s="31">
        <f t="shared" si="287"/>
        <v>1</v>
      </c>
      <c r="CE1176" s="31">
        <f t="shared" si="288"/>
        <v>0</v>
      </c>
      <c r="CO1176" s="2" t="s">
        <v>35</v>
      </c>
      <c r="CP1176" s="2" t="s">
        <v>35</v>
      </c>
    </row>
    <row r="1177" spans="1:94" ht="15.75" thickBot="1" x14ac:dyDescent="0.3">
      <c r="A1177" s="50"/>
      <c r="B1177" s="50"/>
      <c r="C1177" s="50" t="str">
        <f t="shared" si="296"/>
        <v>11351_1_3755</v>
      </c>
      <c r="D1177" s="51" t="str">
        <f t="shared" si="297"/>
        <v>11351_1</v>
      </c>
      <c r="E1177" s="224">
        <f>IFERROR(VLOOKUP(C1177,'2015'!$C$12:$D$1887,2,FALSE),0)</f>
        <v>1</v>
      </c>
      <c r="F1177" s="51">
        <f>IFERROR(K1177-IFERROR(VLOOKUP(D1177,'2015'!$F$12:$I$1887,4,FALSE),"ei löydy"),"ei löydy")</f>
        <v>0</v>
      </c>
      <c r="G1177" s="224">
        <f>IFERROR(VLOOKUP(Työfile_2024!C1177,Liikennemalli!$D$6:$G$1921,4,FALSE),0)</f>
        <v>1</v>
      </c>
      <c r="H1177" s="225">
        <f>K1177-IFERROR(VLOOKUP(Työfile_2024!D1177,Liikennemalli!$C$6:$H$1921,6,FALSE),"ei löydy")</f>
        <v>0</v>
      </c>
      <c r="I1177" s="80">
        <v>11351</v>
      </c>
      <c r="J1177" s="52">
        <v>1</v>
      </c>
      <c r="K1177" s="52">
        <v>3755</v>
      </c>
      <c r="L1177" s="53"/>
      <c r="M1177" s="54"/>
      <c r="N1177" s="54"/>
      <c r="O1177" s="54"/>
      <c r="P1177" s="54"/>
      <c r="Q1177" s="55"/>
      <c r="R1177" s="55"/>
      <c r="S1177" s="55"/>
      <c r="T1177" s="55"/>
      <c r="U1177" s="52"/>
      <c r="V1177" s="56">
        <v>190</v>
      </c>
      <c r="W1177" s="56">
        <v>60</v>
      </c>
      <c r="X1177" s="56">
        <v>217</v>
      </c>
      <c r="Y1177" s="56">
        <f>VLOOKUP(D1177,Liikennemalli24!$D$2:$F$1804,2,FALSE)</f>
        <v>27</v>
      </c>
      <c r="Z1177" s="57">
        <f>VLOOKUP(D1177,Liikennemalli24!$D$2:$F$1804,3,FALSE)</f>
        <v>0.26100000000000001</v>
      </c>
      <c r="AA1177" s="178">
        <f>IF(G1177=1,VLOOKUP(C1177,Liikennemalli!$D$6:$H$1921,2,FALSE),"-")</f>
        <v>0</v>
      </c>
      <c r="AB1177" s="197">
        <f>IF(G1177=1,VLOOKUP(C1177,Liikennemalli!$D$6:$H$1921,3,FALSE),"-")</f>
        <v>0</v>
      </c>
      <c r="AC1177" s="134">
        <f>IF(E1177=1,VLOOKUP(Työfile_2024!D1177,'2015'!$F$12:$X$1887,18,FALSE),"-")</f>
        <v>14</v>
      </c>
      <c r="AD1177" s="127">
        <f>IF(E1177=1,VLOOKUP(Työfile_2024!D1177,'2015'!$F$12:$X$1887,19,FALSE),"-")</f>
        <v>0.23</v>
      </c>
      <c r="AI1177" s="127">
        <f>IF(E1177=1,VLOOKUP(Työfile_2024!D1177,'2015'!$F$12:$AB$1887,20,FALSE),"-")</f>
        <v>0</v>
      </c>
      <c r="AJ1177" s="127">
        <f>IF(E1177=1,VLOOKUP(Työfile_2024!D1177,'2015'!$F$12:$AB$1887,21,FALSE),"-")</f>
        <v>0</v>
      </c>
      <c r="AK1177" s="127">
        <f>IF(E1177=1,VLOOKUP(Työfile_2024!D1177,'2015'!$F$12:$AB$1887,22,FALSE),"-")</f>
        <v>0</v>
      </c>
      <c r="AL1177" s="127">
        <f>IF(E1177=1,VLOOKUP(Työfile_2024!D1177,'2015'!$F$12:$AB$1887,23,FALSE),"-")</f>
        <v>0</v>
      </c>
      <c r="AM1177" s="56">
        <f>VLOOKUP(Työfile_2024!D1177,Tmatkat_20km_tarkasteltava_verk!$C$2:$D$1804,2,FALSE)</f>
        <v>18</v>
      </c>
      <c r="AN1177" s="148">
        <f t="shared" si="294"/>
        <v>9.4736842105263161E-2</v>
      </c>
      <c r="AO1177" s="178">
        <f>IF(E1177=1,VLOOKUP(Työfile_2024!D1177,'2015'!$F$12:$AC$1887,24,FALSE),"-")</f>
        <v>24</v>
      </c>
      <c r="AP1177" s="52">
        <f>VLOOKUP(D1177,Tarkasteltava_verkko_2024_harva!$E$2:$I$1804,5,FALSE)</f>
        <v>0</v>
      </c>
      <c r="AQ1177" s="52">
        <f>VLOOKUP(D1177,Tarkasteltava_verkko_2024_harva!$E$2:$I$1804,4,FALSE)</f>
        <v>0</v>
      </c>
      <c r="AR1177" s="148">
        <v>0</v>
      </c>
      <c r="AS1177" s="170" t="str">
        <f>IFERROR(VLOOKUP(C1177,'2015'!$C$12:$AG$1887,30,FALSE),"-")</f>
        <v/>
      </c>
      <c r="AT1177" s="148">
        <v>0</v>
      </c>
      <c r="AU1177" s="170">
        <f>IFERROR(VLOOKUP(C1177,'2015'!$C$12:$AG$1887,31,FALSE),"-")</f>
        <v>0</v>
      </c>
      <c r="AV1177" s="106"/>
      <c r="AW1177" s="63">
        <f>IFERROR(VLOOKUP(C1177,Merkittävyysluokitus!$A$2:$J$1705,10,FALSE),"-")</f>
        <v>3</v>
      </c>
      <c r="AX1177" s="175">
        <f>IFERROR(VLOOKUP(C1177,Merkittävyysluokitus!$A$2:$J$1705,6,FALSE),"-")</f>
        <v>4.9065981735159818</v>
      </c>
      <c r="AY1177" s="175">
        <f>IFERROR(VLOOKUP(C1177,Merkittävyysluokitus!$A$2:$J$1705,7,FALSE),"-")</f>
        <v>1.0449999999999999</v>
      </c>
      <c r="AZ1177" s="175">
        <f>IFERROR(VLOOKUP(C1177,Merkittävyysluokitus!$A$2:$J$1705,8,FALSE),"-")</f>
        <v>3.3615981735159819</v>
      </c>
      <c r="BA1177" s="175">
        <f>IFERROR(VLOOKUP(C1177,Merkittävyysluokitus!$A$2:$J$1705,9,FALSE),"-")</f>
        <v>0.5</v>
      </c>
      <c r="BB1177" s="203"/>
      <c r="BC1177" s="203" t="str">
        <f t="shared" si="295"/>
        <v/>
      </c>
      <c r="BD1177" s="39" t="str">
        <f t="shared" si="289"/>
        <v>musta</v>
      </c>
      <c r="BE1177" s="68" t="str">
        <f t="shared" si="290"/>
        <v>musta</v>
      </c>
      <c r="BF1177" s="68" t="str">
        <f t="shared" si="291"/>
        <v>musta</v>
      </c>
      <c r="BG1177" s="68" t="str">
        <f t="shared" si="292"/>
        <v>musta</v>
      </c>
      <c r="BH1177" s="208" t="str">
        <f t="shared" si="293"/>
        <v>musta</v>
      </c>
      <c r="BI1177" s="39"/>
      <c r="BJ1177" s="39" t="str">
        <f>IF(F1177="ei löydy","uusi tie",IF(E1177=0,"tieosoite muuttunut",IF(E1177=1,VLOOKUP(D1177,'2015'!$F$12:$AL$1887,31,FALSE),"-")))</f>
        <v>musta</v>
      </c>
      <c r="BK1177" s="67" t="str">
        <f>IF(E1177=1,VLOOKUP(D1177,'2015'!$F$12:$AL$1887,32,FALSE),"-")</f>
        <v>musta</v>
      </c>
      <c r="BL1177" s="39" t="str">
        <f>IF(F1177="ei löydy","uusi tie",IF(E1177=0,"tieosoite muuttunut",IF(E1177=1,VLOOKUP(D1177,'2015'!$F$12:$AL$1887,33,FALSE),"-")))</f>
        <v>musta</v>
      </c>
      <c r="BM1177" s="39"/>
      <c r="BN1177" s="217" t="str">
        <f>VLOOKUP(D1177,'2015'!$F$12:$AL$1887,33,FALSE)</f>
        <v>musta</v>
      </c>
      <c r="BO1177" s="39"/>
      <c r="BP1177" s="115" t="s">
        <v>10</v>
      </c>
      <c r="BQ1177" s="30"/>
      <c r="BS1177" s="5"/>
      <c r="BU1177" s="37"/>
      <c r="BV1177" s="30" t="s">
        <v>10</v>
      </c>
      <c r="BX1177" t="str">
        <f>IF(E1177=1,VLOOKUP(D1177,'2015'!$F$12:$AX$1887,43,FALSE),"-")</f>
        <v>musta</v>
      </c>
      <c r="BY1177" t="str">
        <f>IF(E1177=1,VLOOKUP(D1177,'2015'!$F$12:$AX$1887,44,FALSE),"-")</f>
        <v>musta</v>
      </c>
      <c r="BZ1177" t="str">
        <f>IF(E1177=1,VLOOKUP(D1177,'2015'!$F$12:$AX$1887,45,FALSE),"-")</f>
        <v>musta</v>
      </c>
      <c r="CA1177" s="31">
        <f t="shared" si="284"/>
        <v>0</v>
      </c>
      <c r="CB1177" s="31">
        <f t="shared" si="285"/>
        <v>0</v>
      </c>
      <c r="CC1177" s="31">
        <f t="shared" si="286"/>
        <v>0</v>
      </c>
      <c r="CD1177" s="31">
        <f t="shared" si="287"/>
        <v>0</v>
      </c>
      <c r="CE1177" s="31">
        <f t="shared" si="288"/>
        <v>0</v>
      </c>
      <c r="CO1177" s="2" t="s">
        <v>35</v>
      </c>
      <c r="CP1177" s="2" t="s">
        <v>35</v>
      </c>
    </row>
    <row r="1178" spans="1:94" ht="15.75" thickBot="1" x14ac:dyDescent="0.3">
      <c r="A1178" s="50"/>
      <c r="B1178" s="50"/>
      <c r="C1178" s="50" t="str">
        <f t="shared" si="296"/>
        <v>11353_1_6601</v>
      </c>
      <c r="D1178" s="51" t="str">
        <f t="shared" si="297"/>
        <v>11353_1</v>
      </c>
      <c r="E1178" s="224">
        <f>IFERROR(VLOOKUP(C1178,'2015'!$C$12:$D$1887,2,FALSE),0)</f>
        <v>1</v>
      </c>
      <c r="F1178" s="51">
        <f>IFERROR(K1178-IFERROR(VLOOKUP(D1178,'2015'!$F$12:$I$1887,4,FALSE),"ei löydy"),"ei löydy")</f>
        <v>0</v>
      </c>
      <c r="G1178" s="224">
        <f>IFERROR(VLOOKUP(Työfile_2024!C1178,Liikennemalli!$D$6:$G$1921,4,FALSE),0)</f>
        <v>1</v>
      </c>
      <c r="H1178" s="225">
        <f>K1178-IFERROR(VLOOKUP(Työfile_2024!D1178,Liikennemalli!$C$6:$H$1921,6,FALSE),"ei löydy")</f>
        <v>0</v>
      </c>
      <c r="I1178" s="80">
        <v>11353</v>
      </c>
      <c r="J1178" s="52">
        <v>1</v>
      </c>
      <c r="K1178" s="52">
        <v>6601</v>
      </c>
      <c r="L1178" s="53"/>
      <c r="M1178" s="54"/>
      <c r="N1178" s="54"/>
      <c r="O1178" s="54"/>
      <c r="P1178" s="54"/>
      <c r="Q1178" s="55"/>
      <c r="R1178" s="55"/>
      <c r="S1178" s="55"/>
      <c r="T1178" s="55"/>
      <c r="U1178" s="52"/>
      <c r="V1178" s="56">
        <v>488</v>
      </c>
      <c r="W1178" s="56">
        <v>56</v>
      </c>
      <c r="X1178" s="56">
        <v>488</v>
      </c>
      <c r="Y1178" s="56">
        <f>VLOOKUP(D1178,Liikennemalli24!$D$2:$F$1804,2,FALSE)</f>
        <v>48</v>
      </c>
      <c r="Z1178" s="57">
        <f>VLOOKUP(D1178,Liikennemalli24!$D$2:$F$1804,3,FALSE)</f>
        <v>0.219</v>
      </c>
      <c r="AA1178" s="178">
        <f>IF(G1178=1,VLOOKUP(C1178,Liikennemalli!$D$6:$H$1921,2,FALSE),"-")</f>
        <v>765.44680213785603</v>
      </c>
      <c r="AB1178" s="197">
        <f>IF(G1178=1,VLOOKUP(C1178,Liikennemalli!$D$6:$H$1921,3,FALSE),"-")</f>
        <v>0.79575008585930795</v>
      </c>
      <c r="AC1178" s="134">
        <f>IF(E1178=1,VLOOKUP(Työfile_2024!D1178,'2015'!$F$12:$X$1887,18,FALSE),"-")</f>
        <v>1510</v>
      </c>
      <c r="AD1178" s="127">
        <f>IF(E1178=1,VLOOKUP(Työfile_2024!D1178,'2015'!$F$12:$X$1887,19,FALSE),"-")</f>
        <v>0.89</v>
      </c>
      <c r="AI1178" s="127">
        <f>IF(E1178=1,VLOOKUP(Työfile_2024!D1178,'2015'!$F$12:$AB$1887,20,FALSE),"-")</f>
        <v>0</v>
      </c>
      <c r="AJ1178" s="127">
        <f>IF(E1178=1,VLOOKUP(Työfile_2024!D1178,'2015'!$F$12:$AB$1887,21,FALSE),"-")</f>
        <v>0</v>
      </c>
      <c r="AK1178" s="127">
        <f>IF(E1178=1,VLOOKUP(Työfile_2024!D1178,'2015'!$F$12:$AB$1887,22,FALSE),"-")</f>
        <v>0</v>
      </c>
      <c r="AL1178" s="127">
        <f>IF(E1178=1,VLOOKUP(Työfile_2024!D1178,'2015'!$F$12:$AB$1887,23,FALSE),"-")</f>
        <v>0</v>
      </c>
      <c r="AM1178" s="56">
        <f>VLOOKUP(Työfile_2024!D1178,Tmatkat_20km_tarkasteltava_verk!$C$2:$D$1804,2,FALSE)</f>
        <v>64</v>
      </c>
      <c r="AN1178" s="148">
        <f t="shared" si="294"/>
        <v>0.13114754098360656</v>
      </c>
      <c r="AO1178" s="178">
        <f>IF(E1178=1,VLOOKUP(Työfile_2024!D1178,'2015'!$F$12:$AC$1887,24,FALSE),"-")</f>
        <v>92</v>
      </c>
      <c r="AP1178" s="52">
        <f>VLOOKUP(D1178,Tarkasteltava_verkko_2024_harva!$E$2:$I$1804,5,FALSE)</f>
        <v>0</v>
      </c>
      <c r="AQ1178" s="52">
        <f>VLOOKUP(D1178,Tarkasteltava_verkko_2024_harva!$E$2:$I$1804,4,FALSE)</f>
        <v>0</v>
      </c>
      <c r="AR1178" s="148">
        <v>0.14967429177397365</v>
      </c>
      <c r="AS1178" s="170" t="str">
        <f>IFERROR(VLOOKUP(C1178,'2015'!$C$12:$AG$1887,30,FALSE),"-")</f>
        <v/>
      </c>
      <c r="AT1178" s="148">
        <v>4.9689440993788817E-2</v>
      </c>
      <c r="AU1178" s="170">
        <f>IFERROR(VLOOKUP(C1178,'2015'!$C$12:$AG$1887,31,FALSE),"-")</f>
        <v>0</v>
      </c>
      <c r="AV1178" s="106"/>
      <c r="AW1178" s="63">
        <f>IFERROR(VLOOKUP(C1178,Merkittävyysluokitus!$A$2:$J$1705,10,FALSE),"-")</f>
        <v>3</v>
      </c>
      <c r="AX1178" s="175">
        <f>IFERROR(VLOOKUP(C1178,Merkittävyysluokitus!$A$2:$J$1705,6,FALSE),"-")</f>
        <v>6.5032694063926932</v>
      </c>
      <c r="AY1178" s="175">
        <f>IFERROR(VLOOKUP(C1178,Merkittävyysluokitus!$A$2:$J$1705,7,FALSE),"-")</f>
        <v>2.3073333333333328</v>
      </c>
      <c r="AZ1178" s="175">
        <f>IFERROR(VLOOKUP(C1178,Merkittävyysluokitus!$A$2:$J$1705,8,FALSE),"-")</f>
        <v>3.3626027397260274</v>
      </c>
      <c r="BA1178" s="175">
        <f>IFERROR(VLOOKUP(C1178,Merkittävyysluokitus!$A$2:$J$1705,9,FALSE),"-")</f>
        <v>0.83333333333333326</v>
      </c>
      <c r="BB1178" s="203"/>
      <c r="BC1178" s="203" t="str">
        <f t="shared" si="295"/>
        <v/>
      </c>
      <c r="BD1178" s="39" t="str">
        <f t="shared" si="289"/>
        <v>musta</v>
      </c>
      <c r="BE1178" s="68" t="str">
        <f t="shared" si="290"/>
        <v>musta</v>
      </c>
      <c r="BF1178" s="68" t="str">
        <f t="shared" si="291"/>
        <v>musta</v>
      </c>
      <c r="BG1178" s="68" t="str">
        <f t="shared" si="292"/>
        <v>musta</v>
      </c>
      <c r="BH1178" s="208" t="str">
        <f t="shared" si="293"/>
        <v>musta</v>
      </c>
      <c r="BI1178" s="39"/>
      <c r="BJ1178" s="39" t="str">
        <f>IF(F1178="ei löydy","uusi tie",IF(E1178=0,"tieosoite muuttunut",IF(E1178=1,VLOOKUP(D1178,'2015'!$F$12:$AL$1887,31,FALSE),"-")))</f>
        <v>musta</v>
      </c>
      <c r="BK1178" s="67" t="str">
        <f>IF(E1178=1,VLOOKUP(D1178,'2015'!$F$12:$AL$1887,32,FALSE),"-")</f>
        <v>musta</v>
      </c>
      <c r="BL1178" s="39" t="str">
        <f>IF(F1178="ei löydy","uusi tie",IF(E1178=0,"tieosoite muuttunut",IF(E1178=1,VLOOKUP(D1178,'2015'!$F$12:$AL$1887,33,FALSE),"-")))</f>
        <v>musta</v>
      </c>
      <c r="BM1178" s="39"/>
      <c r="BN1178" s="217" t="str">
        <f>VLOOKUP(D1178,'2015'!$F$12:$AL$1887,33,FALSE)</f>
        <v>musta</v>
      </c>
      <c r="BO1178" s="39"/>
      <c r="BP1178" s="115" t="s">
        <v>10</v>
      </c>
      <c r="BQ1178" s="30"/>
      <c r="BS1178" s="5"/>
      <c r="BU1178" s="37"/>
      <c r="BV1178" s="30" t="s">
        <v>10</v>
      </c>
      <c r="BX1178" t="str">
        <f>IF(E1178=1,VLOOKUP(D1178,'2015'!$F$12:$AX$1887,43,FALSE),"-")</f>
        <v>punainen</v>
      </c>
      <c r="BY1178" t="str">
        <f>IF(E1178=1,VLOOKUP(D1178,'2015'!$F$12:$AX$1887,44,FALSE),"-")</f>
        <v>musta</v>
      </c>
      <c r="BZ1178" t="str">
        <f>IF(E1178=1,VLOOKUP(D1178,'2015'!$F$12:$AX$1887,45,FALSE),"-")</f>
        <v>musta</v>
      </c>
      <c r="CA1178" s="31">
        <f t="shared" si="284"/>
        <v>11</v>
      </c>
      <c r="CB1178" s="31">
        <f t="shared" si="285"/>
        <v>10</v>
      </c>
      <c r="CC1178" s="31">
        <f t="shared" si="286"/>
        <v>1</v>
      </c>
      <c r="CD1178" s="31">
        <f t="shared" si="287"/>
        <v>0</v>
      </c>
      <c r="CE1178" s="31">
        <f t="shared" si="288"/>
        <v>0</v>
      </c>
      <c r="CO1178" s="2" t="s">
        <v>35</v>
      </c>
      <c r="CP1178" s="2" t="s">
        <v>35</v>
      </c>
    </row>
    <row r="1179" spans="1:94" ht="15.75" thickBot="1" x14ac:dyDescent="0.3">
      <c r="A1179" s="50"/>
      <c r="B1179" s="50"/>
      <c r="C1179" s="50" t="str">
        <f t="shared" si="296"/>
        <v>11355_1_5607</v>
      </c>
      <c r="D1179" s="51" t="str">
        <f t="shared" si="297"/>
        <v>11355_1</v>
      </c>
      <c r="E1179" s="224">
        <f>IFERROR(VLOOKUP(C1179,'2015'!$C$12:$D$1887,2,FALSE),0)</f>
        <v>1</v>
      </c>
      <c r="F1179" s="51">
        <f>IFERROR(K1179-IFERROR(VLOOKUP(D1179,'2015'!$F$12:$I$1887,4,FALSE),"ei löydy"),"ei löydy")</f>
        <v>0</v>
      </c>
      <c r="G1179" s="224">
        <f>IFERROR(VLOOKUP(Työfile_2024!C1179,Liikennemalli!$D$6:$G$1921,4,FALSE),0)</f>
        <v>1</v>
      </c>
      <c r="H1179" s="225">
        <f>K1179-IFERROR(VLOOKUP(Työfile_2024!D1179,Liikennemalli!$C$6:$H$1921,6,FALSE),"ei löydy")</f>
        <v>0</v>
      </c>
      <c r="I1179" s="80">
        <v>11355</v>
      </c>
      <c r="J1179" s="52">
        <v>1</v>
      </c>
      <c r="K1179" s="52">
        <v>5607</v>
      </c>
      <c r="L1179" s="53"/>
      <c r="M1179" s="54"/>
      <c r="N1179" s="54"/>
      <c r="O1179" s="54"/>
      <c r="P1179" s="54"/>
      <c r="Q1179" s="55"/>
      <c r="R1179" s="55"/>
      <c r="S1179" s="55"/>
      <c r="T1179" s="55"/>
      <c r="U1179" s="52"/>
      <c r="V1179" s="56">
        <v>1725.5612627073301</v>
      </c>
      <c r="W1179" s="56">
        <v>83</v>
      </c>
      <c r="X1179" s="56">
        <v>1857.3210272873193</v>
      </c>
      <c r="Y1179" s="56">
        <f>VLOOKUP(D1179,Liikennemalli24!$D$2:$F$1804,2,FALSE)</f>
        <v>277</v>
      </c>
      <c r="Z1179" s="57">
        <f>VLOOKUP(D1179,Liikennemalli24!$D$2:$F$1804,3,FALSE)</f>
        <v>0.218</v>
      </c>
      <c r="AA1179" s="178">
        <f>IF(G1179=1,VLOOKUP(C1179,Liikennemalli!$D$6:$H$1921,2,FALSE),"-")</f>
        <v>448.53866394281499</v>
      </c>
      <c r="AB1179" s="197">
        <f>IF(G1179=1,VLOOKUP(C1179,Liikennemalli!$D$6:$H$1921,3,FALSE),"-")</f>
        <v>0.392460621555282</v>
      </c>
      <c r="AC1179" s="134">
        <f>IF(E1179=1,VLOOKUP(Työfile_2024!D1179,'2015'!$F$12:$X$1887,18,FALSE),"-")</f>
        <v>774</v>
      </c>
      <c r="AD1179" s="127">
        <f>IF(E1179=1,VLOOKUP(Työfile_2024!D1179,'2015'!$F$12:$X$1887,19,FALSE),"-")</f>
        <v>0.53</v>
      </c>
      <c r="AI1179" s="127">
        <f>IF(E1179=1,VLOOKUP(Työfile_2024!D1179,'2015'!$F$12:$AB$1887,20,FALSE),"-")</f>
        <v>0</v>
      </c>
      <c r="AJ1179" s="127">
        <f>IF(E1179=1,VLOOKUP(Työfile_2024!D1179,'2015'!$F$12:$AB$1887,21,FALSE),"-")</f>
        <v>0</v>
      </c>
      <c r="AK1179" s="127">
        <f>IF(E1179=1,VLOOKUP(Työfile_2024!D1179,'2015'!$F$12:$AB$1887,22,FALSE),"-")</f>
        <v>0</v>
      </c>
      <c r="AL1179" s="127">
        <f>IF(E1179=1,VLOOKUP(Työfile_2024!D1179,'2015'!$F$12:$AB$1887,23,FALSE),"-")</f>
        <v>0</v>
      </c>
      <c r="AM1179" s="56">
        <f>VLOOKUP(Työfile_2024!D1179,Tmatkat_20km_tarkasteltava_verk!$C$2:$D$1804,2,FALSE)</f>
        <v>317</v>
      </c>
      <c r="AN1179" s="148">
        <f t="shared" si="294"/>
        <v>0.18370834281631987</v>
      </c>
      <c r="AO1179" s="178">
        <f>IF(E1179=1,VLOOKUP(Työfile_2024!D1179,'2015'!$F$12:$AC$1887,24,FALSE),"-")</f>
        <v>678</v>
      </c>
      <c r="AP1179" s="52">
        <f>VLOOKUP(D1179,Tarkasteltava_verkko_2024_harva!$E$2:$I$1804,5,FALSE)</f>
        <v>0</v>
      </c>
      <c r="AQ1179" s="52">
        <f>VLOOKUP(D1179,Tarkasteltava_verkko_2024_harva!$E$2:$I$1804,4,FALSE)</f>
        <v>0</v>
      </c>
      <c r="AR1179" s="148">
        <v>0.70536828963795251</v>
      </c>
      <c r="AS1179" s="170" t="str">
        <f>IFERROR(VLOOKUP(C1179,'2015'!$C$12:$AG$1887,30,FALSE),"-")</f>
        <v>Kyllä</v>
      </c>
      <c r="AT1179" s="148">
        <v>9.1671125378990553E-2</v>
      </c>
      <c r="AU1179" s="170">
        <f>IFERROR(VLOOKUP(C1179,'2015'!$C$12:$AG$1887,31,FALSE),"-")</f>
        <v>0</v>
      </c>
      <c r="AV1179" s="106"/>
      <c r="AW1179" s="63">
        <f>IFERROR(VLOOKUP(C1179,Merkittävyysluokitus!$A$2:$J$1705,10,FALSE),"-")</f>
        <v>2</v>
      </c>
      <c r="AX1179" s="175">
        <f>IFERROR(VLOOKUP(C1179,Merkittävyysluokitus!$A$2:$J$1705,6,FALSE),"-")</f>
        <v>11.493135464231354</v>
      </c>
      <c r="AY1179" s="175">
        <f>IFERROR(VLOOKUP(C1179,Merkittävyysluokitus!$A$2:$J$1705,7,FALSE),"-")</f>
        <v>5</v>
      </c>
      <c r="AZ1179" s="175">
        <f>IFERROR(VLOOKUP(C1179,Merkittävyysluokitus!$A$2:$J$1705,8,FALSE),"-")</f>
        <v>4.1598021308980213</v>
      </c>
      <c r="BA1179" s="175">
        <f>IFERROR(VLOOKUP(C1179,Merkittävyysluokitus!$A$2:$J$1705,9,FALSE),"-")</f>
        <v>2.333333333333333</v>
      </c>
      <c r="BB1179" s="203"/>
      <c r="BC1179" s="203" t="str">
        <f t="shared" si="295"/>
        <v/>
      </c>
      <c r="BD1179" s="39" t="str">
        <f t="shared" si="289"/>
        <v>musta</v>
      </c>
      <c r="BE1179" s="68" t="str">
        <f t="shared" si="290"/>
        <v>musta</v>
      </c>
      <c r="BF1179" s="68" t="str">
        <f t="shared" si="291"/>
        <v>musta</v>
      </c>
      <c r="BG1179" s="68" t="str">
        <f t="shared" si="292"/>
        <v>musta</v>
      </c>
      <c r="BH1179" s="208" t="str">
        <f t="shared" si="293"/>
        <v>musta</v>
      </c>
      <c r="BI1179" s="39"/>
      <c r="BJ1179" s="39" t="str">
        <f>IF(F1179="ei löydy","uusi tie",IF(E1179=0,"tieosoite muuttunut",IF(E1179=1,VLOOKUP(D1179,'2015'!$F$12:$AL$1887,31,FALSE),"-")))</f>
        <v>musta</v>
      </c>
      <c r="BK1179" s="67" t="str">
        <f>IF(E1179=1,VLOOKUP(D1179,'2015'!$F$12:$AL$1887,32,FALSE),"-")</f>
        <v>musta</v>
      </c>
      <c r="BL1179" s="39" t="str">
        <f>IF(F1179="ei löydy","uusi tie",IF(E1179=0,"tieosoite muuttunut",IF(E1179=1,VLOOKUP(D1179,'2015'!$F$12:$AL$1887,33,FALSE),"-")))</f>
        <v>musta</v>
      </c>
      <c r="BM1179" s="39"/>
      <c r="BN1179" s="217" t="str">
        <f>VLOOKUP(D1179,'2015'!$F$12:$AL$1887,33,FALSE)</f>
        <v>musta</v>
      </c>
      <c r="BO1179" s="39"/>
      <c r="BP1179" s="115" t="s">
        <v>10</v>
      </c>
      <c r="BQ1179" s="30"/>
      <c r="BS1179" s="5"/>
      <c r="BU1179" s="37"/>
      <c r="BV1179" s="30" t="s">
        <v>10</v>
      </c>
      <c r="BX1179" t="str">
        <f>IF(E1179=1,VLOOKUP(D1179,'2015'!$F$12:$AX$1887,43,FALSE),"-")</f>
        <v>musta</v>
      </c>
      <c r="BY1179" t="str">
        <f>IF(E1179=1,VLOOKUP(D1179,'2015'!$F$12:$AX$1887,44,FALSE),"-")</f>
        <v>punainen</v>
      </c>
      <c r="BZ1179" t="str">
        <f>IF(E1179=1,VLOOKUP(D1179,'2015'!$F$12:$AX$1887,45,FALSE),"-")</f>
        <v>musta</v>
      </c>
      <c r="CA1179" s="31">
        <f t="shared" si="284"/>
        <v>2</v>
      </c>
      <c r="CB1179" s="31">
        <f t="shared" si="285"/>
        <v>1</v>
      </c>
      <c r="CC1179" s="31">
        <f t="shared" si="286"/>
        <v>0</v>
      </c>
      <c r="CD1179" s="31">
        <f t="shared" si="287"/>
        <v>1</v>
      </c>
      <c r="CE1179" s="31">
        <f t="shared" si="288"/>
        <v>0</v>
      </c>
      <c r="CO1179" s="2" t="s">
        <v>35</v>
      </c>
      <c r="CP1179" s="2" t="s">
        <v>35</v>
      </c>
    </row>
    <row r="1180" spans="1:94" ht="15.75" thickBot="1" x14ac:dyDescent="0.3">
      <c r="A1180" s="50"/>
      <c r="B1180" s="50"/>
      <c r="C1180" s="50" t="str">
        <f t="shared" si="296"/>
        <v>11357_1_1113</v>
      </c>
      <c r="D1180" s="51" t="str">
        <f t="shared" si="297"/>
        <v>11357_1</v>
      </c>
      <c r="E1180" s="224">
        <f>IFERROR(VLOOKUP(C1180,'2015'!$C$12:$D$1887,2,FALSE),0)</f>
        <v>0</v>
      </c>
      <c r="F1180" s="51">
        <f>IFERROR(K1180-IFERROR(VLOOKUP(D1180,'2015'!$F$12:$I$1887,4,FALSE),"ei löydy"),"ei löydy")</f>
        <v>-366</v>
      </c>
      <c r="G1180" s="224">
        <f>IFERROR(VLOOKUP(Työfile_2024!C1180,Liikennemalli!$D$6:$G$1921,4,FALSE),0)</f>
        <v>0</v>
      </c>
      <c r="H1180" s="225">
        <f>K1180-IFERROR(VLOOKUP(Työfile_2024!D1180,Liikennemalli!$C$6:$H$1921,6,FALSE),"ei löydy")</f>
        <v>-2097</v>
      </c>
      <c r="I1180" s="81">
        <v>11357</v>
      </c>
      <c r="J1180" s="52">
        <v>1</v>
      </c>
      <c r="K1180" s="52">
        <v>1113</v>
      </c>
      <c r="L1180" s="53"/>
      <c r="M1180" s="54"/>
      <c r="N1180" s="54"/>
      <c r="O1180" s="54"/>
      <c r="P1180" s="54"/>
      <c r="Q1180" s="55"/>
      <c r="R1180" s="55"/>
      <c r="S1180" s="55"/>
      <c r="T1180" s="55"/>
      <c r="U1180" s="52"/>
      <c r="V1180" s="56">
        <v>5289.7079964061095</v>
      </c>
      <c r="W1180" s="56">
        <v>296.2219227313567</v>
      </c>
      <c r="X1180" s="56">
        <v>5729.3117699910154</v>
      </c>
      <c r="Y1180" s="56">
        <f>VLOOKUP(D1180,Liikennemalli24!$D$2:$F$1804,2,FALSE)</f>
        <v>1407</v>
      </c>
      <c r="Z1180" s="57">
        <f>VLOOKUP(D1180,Liikennemalli24!$D$2:$F$1804,3,FALSE)</f>
        <v>0.21199999999999999</v>
      </c>
      <c r="AA1180" s="178" t="str">
        <f>IF(G1180=1,VLOOKUP(C1180,Liikennemalli!$D$6:$H$1921,2,FALSE),"-")</f>
        <v>-</v>
      </c>
      <c r="AB1180" s="197" t="str">
        <f>IF(G1180=1,VLOOKUP(C1180,Liikennemalli!$D$6:$H$1921,3,FALSE),"-")</f>
        <v>-</v>
      </c>
      <c r="AC1180" s="134" t="str">
        <f>IF(E1180=1,VLOOKUP(Työfile_2024!D1180,'2015'!$F$12:$X$1887,18,FALSE),"-")</f>
        <v>-</v>
      </c>
      <c r="AD1180" s="127" t="str">
        <f>IF(E1180=1,VLOOKUP(Työfile_2024!D1180,'2015'!$F$12:$X$1887,19,FALSE),"-")</f>
        <v>-</v>
      </c>
      <c r="AI1180" s="127" t="str">
        <f>IF(E1180=1,VLOOKUP(Työfile_2024!D1180,'2015'!$F$12:$AB$1887,20,FALSE),"-")</f>
        <v>-</v>
      </c>
      <c r="AJ1180" s="127" t="str">
        <f>IF(E1180=1,VLOOKUP(Työfile_2024!D1180,'2015'!$F$12:$AB$1887,21,FALSE),"-")</f>
        <v>-</v>
      </c>
      <c r="AK1180" s="127" t="str">
        <f>IF(E1180=1,VLOOKUP(Työfile_2024!D1180,'2015'!$F$12:$AB$1887,22,FALSE),"-")</f>
        <v>-</v>
      </c>
      <c r="AL1180" s="127" t="str">
        <f>IF(E1180=1,VLOOKUP(Työfile_2024!D1180,'2015'!$F$12:$AB$1887,23,FALSE),"-")</f>
        <v>-</v>
      </c>
      <c r="AM1180" s="56">
        <f>VLOOKUP(Työfile_2024!D1180,Tmatkat_20km_tarkasteltava_verk!$C$2:$D$1804,2,FALSE)</f>
        <v>1902</v>
      </c>
      <c r="AN1180" s="148">
        <f t="shared" si="294"/>
        <v>0.35956616155225229</v>
      </c>
      <c r="AO1180" s="178" t="str">
        <f>IF(E1180=1,VLOOKUP(Työfile_2024!D1180,'2015'!$F$12:$AC$1887,24,FALSE),"-")</f>
        <v>-</v>
      </c>
      <c r="AP1180" s="52">
        <f>VLOOKUP(D1180,Tarkasteltava_verkko_2024_harva!$E$2:$I$1804,5,FALSE)</f>
        <v>0</v>
      </c>
      <c r="AQ1180" s="52">
        <f>VLOOKUP(D1180,Tarkasteltava_verkko_2024_harva!$E$2:$I$1804,4,FALSE)</f>
        <v>0</v>
      </c>
      <c r="AR1180" s="148">
        <v>0.35938903863432164</v>
      </c>
      <c r="AS1180" s="170" t="str">
        <f>IFERROR(VLOOKUP(C1180,'2015'!$C$12:$AG$1887,30,FALSE),"-")</f>
        <v>-</v>
      </c>
      <c r="AT1180" s="148">
        <v>1.013477088948787</v>
      </c>
      <c r="AU1180" s="170" t="str">
        <f>IFERROR(VLOOKUP(C1180,'2015'!$C$12:$AG$1887,31,FALSE),"-")</f>
        <v>-</v>
      </c>
      <c r="AV1180" s="106"/>
      <c r="AW1180" s="63">
        <f>IFERROR(VLOOKUP(C1180,Merkittävyysluokitus!$A$2:$J$1705,10,FALSE),"-")</f>
        <v>2</v>
      </c>
      <c r="AX1180" s="175">
        <f>IFERROR(VLOOKUP(C1180,Merkittävyysluokitus!$A$2:$J$1705,6,FALSE),"-")</f>
        <v>12.337442922374429</v>
      </c>
      <c r="AY1180" s="175">
        <f>IFERROR(VLOOKUP(C1180,Merkittävyysluokitus!$A$2:$J$1705,7,FALSE),"-")</f>
        <v>5</v>
      </c>
      <c r="AZ1180" s="175">
        <f>IFERROR(VLOOKUP(C1180,Merkittävyysluokitus!$A$2:$J$1705,8,FALSE),"-")</f>
        <v>5.3374429223744286</v>
      </c>
      <c r="BA1180" s="175">
        <f>IFERROR(VLOOKUP(C1180,Merkittävyysluokitus!$A$2:$J$1705,9,FALSE),"-")</f>
        <v>2</v>
      </c>
      <c r="BB1180" s="203"/>
      <c r="BC1180" s="203" t="str">
        <f t="shared" si="295"/>
        <v>tieosoite muuttunut</v>
      </c>
      <c r="BD1180" s="39" t="str">
        <f t="shared" si="289"/>
        <v>musta</v>
      </c>
      <c r="BE1180" s="68" t="str">
        <f t="shared" si="290"/>
        <v>musta</v>
      </c>
      <c r="BF1180" s="68" t="str">
        <f t="shared" si="291"/>
        <v>musta</v>
      </c>
      <c r="BG1180" s="68" t="str">
        <f t="shared" si="292"/>
        <v>musta</v>
      </c>
      <c r="BH1180" s="208" t="str">
        <f t="shared" si="293"/>
        <v>musta</v>
      </c>
      <c r="BI1180" s="39"/>
      <c r="BJ1180" s="39" t="str">
        <f>IF(F1180="ei löydy","uusi tie",IF(E1180=0,"tieosoite muuttunut",IF(E1180=1,VLOOKUP(D1180,'2015'!$F$12:$AL$1887,31,FALSE),"-")))</f>
        <v>tieosoite muuttunut</v>
      </c>
      <c r="BK1180" s="67" t="str">
        <f>IF(E1180=1,VLOOKUP(D1180,'2015'!$F$12:$AL$1887,32,FALSE),"-")</f>
        <v>-</v>
      </c>
      <c r="BL1180" s="39" t="str">
        <f>IF(F1180="ei löydy","uusi tie",IF(E1180=0,"tieosoite muuttunut",IF(E1180=1,VLOOKUP(D1180,'2015'!$F$12:$AL$1887,33,FALSE),"-")))</f>
        <v>tieosoite muuttunut</v>
      </c>
      <c r="BM1180" s="39"/>
      <c r="BN1180" s="217" t="str">
        <f>VLOOKUP(D1180,'2015'!$F$12:$AL$1887,33,FALSE)</f>
        <v>musta</v>
      </c>
      <c r="BO1180" s="39"/>
      <c r="BP1180" s="115" t="s">
        <v>10</v>
      </c>
      <c r="BQ1180" s="30"/>
      <c r="BS1180" s="5"/>
      <c r="BU1180" s="37"/>
      <c r="BV1180" s="30" t="s">
        <v>10</v>
      </c>
      <c r="BX1180" t="str">
        <f>IF(E1180=1,VLOOKUP(D1180,'2015'!$F$12:$AX$1887,43,FALSE),"-")</f>
        <v>-</v>
      </c>
      <c r="BY1180" t="str">
        <f>IF(E1180=1,VLOOKUP(D1180,'2015'!$F$12:$AX$1887,44,FALSE),"-")</f>
        <v>-</v>
      </c>
      <c r="BZ1180" t="str">
        <f>IF(E1180=1,VLOOKUP(D1180,'2015'!$F$12:$AX$1887,45,FALSE),"-")</f>
        <v>-</v>
      </c>
      <c r="CA1180" s="31">
        <f t="shared" si="284"/>
        <v>30</v>
      </c>
      <c r="CB1180" s="31">
        <f t="shared" si="285"/>
        <v>10</v>
      </c>
      <c r="CC1180" s="31">
        <f t="shared" si="286"/>
        <v>10</v>
      </c>
      <c r="CD1180" s="31">
        <f t="shared" si="287"/>
        <v>10</v>
      </c>
      <c r="CE1180" s="31">
        <f t="shared" si="288"/>
        <v>0</v>
      </c>
      <c r="CO1180" s="2" t="s">
        <v>35</v>
      </c>
      <c r="CP1180" s="2" t="s">
        <v>35</v>
      </c>
    </row>
    <row r="1181" spans="1:94" ht="15.75" thickBot="1" x14ac:dyDescent="0.3">
      <c r="A1181" s="50"/>
      <c r="B1181" s="50"/>
      <c r="C1181" s="50" t="str">
        <f t="shared" si="296"/>
        <v>11361_1_1668</v>
      </c>
      <c r="D1181" s="51" t="str">
        <f t="shared" si="297"/>
        <v>11361_1</v>
      </c>
      <c r="E1181" s="224">
        <f>IFERROR(VLOOKUP(C1181,'2015'!$C$12:$D$1887,2,FALSE),0)</f>
        <v>1</v>
      </c>
      <c r="F1181" s="51">
        <f>IFERROR(K1181-IFERROR(VLOOKUP(D1181,'2015'!$F$12:$I$1887,4,FALSE),"ei löydy"),"ei löydy")</f>
        <v>0</v>
      </c>
      <c r="G1181" s="224">
        <f>IFERROR(VLOOKUP(Työfile_2024!C1181,Liikennemalli!$D$6:$G$1921,4,FALSE),0)</f>
        <v>1</v>
      </c>
      <c r="H1181" s="225">
        <f>K1181-IFERROR(VLOOKUP(Työfile_2024!D1181,Liikennemalli!$C$6:$H$1921,6,FALSE),"ei löydy")</f>
        <v>0</v>
      </c>
      <c r="I1181" s="81">
        <v>11361</v>
      </c>
      <c r="J1181" s="52">
        <v>1</v>
      </c>
      <c r="K1181" s="52">
        <v>1668</v>
      </c>
      <c r="L1181" s="53"/>
      <c r="M1181" s="54"/>
      <c r="N1181" s="54"/>
      <c r="O1181" s="54"/>
      <c r="P1181" s="54"/>
      <c r="Q1181" s="55"/>
      <c r="R1181" s="55"/>
      <c r="S1181" s="55"/>
      <c r="T1181" s="55"/>
      <c r="U1181" s="52"/>
      <c r="V1181" s="56">
        <v>210</v>
      </c>
      <c r="W1181" s="56">
        <v>34</v>
      </c>
      <c r="X1181" s="56">
        <v>203</v>
      </c>
      <c r="Y1181" s="56">
        <f>VLOOKUP(D1181,Liikennemalli24!$D$2:$F$1804,2,FALSE)</f>
        <v>1665</v>
      </c>
      <c r="Z1181" s="57">
        <f>VLOOKUP(D1181,Liikennemalli24!$D$2:$F$1804,3,FALSE)</f>
        <v>0.252</v>
      </c>
      <c r="AA1181" s="178">
        <f>IF(G1181=1,VLOOKUP(C1181,Liikennemalli!$D$6:$H$1921,2,FALSE),"-")</f>
        <v>358</v>
      </c>
      <c r="AB1181" s="197">
        <f>IF(G1181=1,VLOOKUP(C1181,Liikennemalli!$D$6:$H$1921,3,FALSE),"-")</f>
        <v>0.313759859772129</v>
      </c>
      <c r="AC1181" s="134">
        <f>IF(E1181=1,VLOOKUP(Työfile_2024!D1181,'2015'!$F$12:$X$1887,18,FALSE),"-")</f>
        <v>14</v>
      </c>
      <c r="AD1181" s="127">
        <f>IF(E1181=1,VLOOKUP(Työfile_2024!D1181,'2015'!$F$12:$X$1887,19,FALSE),"-")</f>
        <v>0.11</v>
      </c>
      <c r="AI1181" s="127">
        <f>IF(E1181=1,VLOOKUP(Työfile_2024!D1181,'2015'!$F$12:$AB$1887,20,FALSE),"-")</f>
        <v>0</v>
      </c>
      <c r="AJ1181" s="127">
        <f>IF(E1181=1,VLOOKUP(Työfile_2024!D1181,'2015'!$F$12:$AB$1887,21,FALSE),"-")</f>
        <v>0</v>
      </c>
      <c r="AK1181" s="127">
        <f>IF(E1181=1,VLOOKUP(Työfile_2024!D1181,'2015'!$F$12:$AB$1887,22,FALSE),"-")</f>
        <v>0</v>
      </c>
      <c r="AL1181" s="127">
        <f>IF(E1181=1,VLOOKUP(Työfile_2024!D1181,'2015'!$F$12:$AB$1887,23,FALSE),"-")</f>
        <v>0</v>
      </c>
      <c r="AM1181" s="56">
        <f>VLOOKUP(Työfile_2024!D1181,Tmatkat_20km_tarkasteltava_verk!$C$2:$D$1804,2,FALSE)</f>
        <v>166</v>
      </c>
      <c r="AN1181" s="148">
        <f t="shared" si="294"/>
        <v>0.79047619047619044</v>
      </c>
      <c r="AO1181" s="178">
        <f>IF(E1181=1,VLOOKUP(Työfile_2024!D1181,'2015'!$F$12:$AC$1887,24,FALSE),"-")</f>
        <v>177</v>
      </c>
      <c r="AP1181" s="52">
        <f>VLOOKUP(D1181,Tarkasteltava_verkko_2024_harva!$E$2:$I$1804,5,FALSE)</f>
        <v>0</v>
      </c>
      <c r="AQ1181" s="52">
        <f>VLOOKUP(D1181,Tarkasteltava_verkko_2024_harva!$E$2:$I$1804,4,FALSE)</f>
        <v>0</v>
      </c>
      <c r="AR1181" s="148">
        <v>0.36810551558752996</v>
      </c>
      <c r="AS1181" s="170" t="str">
        <f>IFERROR(VLOOKUP(C1181,'2015'!$C$12:$AG$1887,30,FALSE),"-")</f>
        <v/>
      </c>
      <c r="AT1181" s="148">
        <v>0.19484412470023982</v>
      </c>
      <c r="AU1181" s="170">
        <f>IFERROR(VLOOKUP(C1181,'2015'!$C$12:$AG$1887,31,FALSE),"-")</f>
        <v>0</v>
      </c>
      <c r="AV1181" s="106"/>
      <c r="AW1181" s="63">
        <f>IFERROR(VLOOKUP(C1181,Merkittävyysluokitus!$A$2:$J$1705,10,FALSE),"-")</f>
        <v>3</v>
      </c>
      <c r="AX1181" s="175">
        <f>IFERROR(VLOOKUP(C1181,Merkittävyysluokitus!$A$2:$J$1705,6,FALSE),"-")</f>
        <v>6.9998021308980203</v>
      </c>
      <c r="AY1181" s="175">
        <f>IFERROR(VLOOKUP(C1181,Merkittävyysluokitus!$A$2:$J$1705,7,FALSE),"-")</f>
        <v>2.63</v>
      </c>
      <c r="AZ1181" s="175">
        <f>IFERROR(VLOOKUP(C1181,Merkittävyysluokitus!$A$2:$J$1705,8,FALSE),"-")</f>
        <v>2.7031354642313543</v>
      </c>
      <c r="BA1181" s="175">
        <f>IFERROR(VLOOKUP(C1181,Merkittävyysluokitus!$A$2:$J$1705,9,FALSE),"-")</f>
        <v>1.6666666666666665</v>
      </c>
      <c r="BB1181" s="203"/>
      <c r="BC1181" s="203" t="str">
        <f t="shared" si="295"/>
        <v/>
      </c>
      <c r="BD1181" s="39" t="str">
        <f t="shared" si="289"/>
        <v>musta</v>
      </c>
      <c r="BE1181" s="68" t="str">
        <f t="shared" si="290"/>
        <v>musta</v>
      </c>
      <c r="BF1181" s="68" t="str">
        <f t="shared" si="291"/>
        <v>musta</v>
      </c>
      <c r="BG1181" s="68" t="str">
        <f t="shared" si="292"/>
        <v>musta</v>
      </c>
      <c r="BH1181" s="208" t="str">
        <f t="shared" si="293"/>
        <v>musta</v>
      </c>
      <c r="BI1181" s="39"/>
      <c r="BJ1181" s="39" t="str">
        <f>IF(F1181="ei löydy","uusi tie",IF(E1181=0,"tieosoite muuttunut",IF(E1181=1,VLOOKUP(D1181,'2015'!$F$12:$AL$1887,31,FALSE),"-")))</f>
        <v>musta</v>
      </c>
      <c r="BK1181" s="67" t="str">
        <f>IF(E1181=1,VLOOKUP(D1181,'2015'!$F$12:$AL$1887,32,FALSE),"-")</f>
        <v>musta</v>
      </c>
      <c r="BL1181" s="39" t="str">
        <f>IF(F1181="ei löydy","uusi tie",IF(E1181=0,"tieosoite muuttunut",IF(E1181=1,VLOOKUP(D1181,'2015'!$F$12:$AL$1887,33,FALSE),"-")))</f>
        <v>musta</v>
      </c>
      <c r="BM1181" s="39"/>
      <c r="BN1181" s="217" t="str">
        <f>VLOOKUP(D1181,'2015'!$F$12:$AL$1887,33,FALSE)</f>
        <v>musta</v>
      </c>
      <c r="BO1181" s="39"/>
      <c r="BP1181" s="115" t="s">
        <v>10</v>
      </c>
      <c r="BQ1181" s="30"/>
      <c r="BS1181" s="5"/>
      <c r="BU1181" s="37"/>
      <c r="BV1181" s="30" t="s">
        <v>10</v>
      </c>
      <c r="BX1181" t="str">
        <f>IF(E1181=1,VLOOKUP(D1181,'2015'!$F$12:$AX$1887,43,FALSE),"-")</f>
        <v>musta</v>
      </c>
      <c r="BY1181" t="str">
        <f>IF(E1181=1,VLOOKUP(D1181,'2015'!$F$12:$AX$1887,44,FALSE),"-")</f>
        <v>musta</v>
      </c>
      <c r="BZ1181" t="str">
        <f>IF(E1181=1,VLOOKUP(D1181,'2015'!$F$12:$AX$1887,45,FALSE),"-")</f>
        <v>musta</v>
      </c>
      <c r="CA1181" s="31">
        <f t="shared" si="284"/>
        <v>1</v>
      </c>
      <c r="CB1181" s="31">
        <f t="shared" si="285"/>
        <v>0</v>
      </c>
      <c r="CC1181" s="31">
        <f t="shared" si="286"/>
        <v>0</v>
      </c>
      <c r="CD1181" s="31">
        <f t="shared" si="287"/>
        <v>1</v>
      </c>
      <c r="CE1181" s="31">
        <f t="shared" si="288"/>
        <v>0</v>
      </c>
      <c r="CO1181" s="2" t="s">
        <v>35</v>
      </c>
      <c r="CP1181" s="2" t="s">
        <v>35</v>
      </c>
    </row>
    <row r="1182" spans="1:94" ht="15.75" thickBot="1" x14ac:dyDescent="0.3">
      <c r="A1182" s="50"/>
      <c r="B1182" s="50"/>
      <c r="C1182" s="50" t="str">
        <f t="shared" si="296"/>
        <v>11363_1_3465</v>
      </c>
      <c r="D1182" s="51" t="str">
        <f t="shared" si="297"/>
        <v>11363_1</v>
      </c>
      <c r="E1182" s="224">
        <f>IFERROR(VLOOKUP(C1182,'2015'!$C$12:$D$1887,2,FALSE),0)</f>
        <v>1</v>
      </c>
      <c r="F1182" s="51">
        <f>IFERROR(K1182-IFERROR(VLOOKUP(D1182,'2015'!$F$12:$I$1887,4,FALSE),"ei löydy"),"ei löydy")</f>
        <v>0</v>
      </c>
      <c r="G1182" s="224">
        <f>IFERROR(VLOOKUP(Työfile_2024!C1182,Liikennemalli!$D$6:$G$1921,4,FALSE),0)</f>
        <v>1</v>
      </c>
      <c r="H1182" s="225">
        <f>K1182-IFERROR(VLOOKUP(Työfile_2024!D1182,Liikennemalli!$C$6:$H$1921,6,FALSE),"ei löydy")</f>
        <v>0</v>
      </c>
      <c r="I1182" s="80">
        <v>11363</v>
      </c>
      <c r="J1182" s="52">
        <v>1</v>
      </c>
      <c r="K1182" s="52">
        <v>3465</v>
      </c>
      <c r="L1182" s="53"/>
      <c r="M1182" s="54"/>
      <c r="N1182" s="54"/>
      <c r="O1182" s="54"/>
      <c r="P1182" s="54"/>
      <c r="Q1182" s="55"/>
      <c r="R1182" s="55"/>
      <c r="S1182" s="55"/>
      <c r="T1182" s="55"/>
      <c r="U1182" s="52"/>
      <c r="V1182" s="56">
        <v>419</v>
      </c>
      <c r="W1182" s="56">
        <v>35</v>
      </c>
      <c r="X1182" s="56">
        <v>431</v>
      </c>
      <c r="Y1182" s="56">
        <f>VLOOKUP(D1182,Liikennemalli24!$D$2:$F$1804,2,FALSE)</f>
        <v>26</v>
      </c>
      <c r="Z1182" s="57">
        <f>VLOOKUP(D1182,Liikennemalli24!$D$2:$F$1804,3,FALSE)</f>
        <v>0.26</v>
      </c>
      <c r="AA1182" s="178">
        <f>IF(G1182=1,VLOOKUP(C1182,Liikennemalli!$D$6:$H$1921,2,FALSE),"-")</f>
        <v>64.338802580959396</v>
      </c>
      <c r="AB1182" s="197">
        <f>IF(G1182=1,VLOOKUP(C1182,Liikennemalli!$D$6:$H$1921,3,FALSE),"-")</f>
        <v>0.236452656791171</v>
      </c>
      <c r="AC1182" s="134">
        <f>IF(E1182=1,VLOOKUP(Työfile_2024!D1182,'2015'!$F$12:$X$1887,18,FALSE),"-")</f>
        <v>4</v>
      </c>
      <c r="AD1182" s="127">
        <f>IF(E1182=1,VLOOKUP(Työfile_2024!D1182,'2015'!$F$12:$X$1887,19,FALSE),"-")</f>
        <v>1</v>
      </c>
      <c r="AI1182" s="127">
        <f>IF(E1182=1,VLOOKUP(Työfile_2024!D1182,'2015'!$F$12:$AB$1887,20,FALSE),"-")</f>
        <v>0</v>
      </c>
      <c r="AJ1182" s="127">
        <f>IF(E1182=1,VLOOKUP(Työfile_2024!D1182,'2015'!$F$12:$AB$1887,21,FALSE),"-")</f>
        <v>0</v>
      </c>
      <c r="AK1182" s="127">
        <f>IF(E1182=1,VLOOKUP(Työfile_2024!D1182,'2015'!$F$12:$AB$1887,22,FALSE),"-")</f>
        <v>0</v>
      </c>
      <c r="AL1182" s="127">
        <f>IF(E1182=1,VLOOKUP(Työfile_2024!D1182,'2015'!$F$12:$AB$1887,23,FALSE),"-")</f>
        <v>0</v>
      </c>
      <c r="AM1182" s="56">
        <f>VLOOKUP(Työfile_2024!D1182,Tmatkat_20km_tarkasteltava_verk!$C$2:$D$1804,2,FALSE)</f>
        <v>48</v>
      </c>
      <c r="AN1182" s="148">
        <f t="shared" si="294"/>
        <v>0.11455847255369929</v>
      </c>
      <c r="AO1182" s="178">
        <f>IF(E1182=1,VLOOKUP(Työfile_2024!D1182,'2015'!$F$12:$AC$1887,24,FALSE),"-")</f>
        <v>7</v>
      </c>
      <c r="AP1182" s="52">
        <f>VLOOKUP(D1182,Tarkasteltava_verkko_2024_harva!$E$2:$I$1804,5,FALSE)</f>
        <v>0</v>
      </c>
      <c r="AQ1182" s="52">
        <f>VLOOKUP(D1182,Tarkasteltava_verkko_2024_harva!$E$2:$I$1804,4,FALSE)</f>
        <v>0</v>
      </c>
      <c r="AR1182" s="148">
        <v>0</v>
      </c>
      <c r="AS1182" s="170" t="str">
        <f>IFERROR(VLOOKUP(C1182,'2015'!$C$12:$AG$1887,30,FALSE),"-")</f>
        <v/>
      </c>
      <c r="AT1182" s="148">
        <v>6.5223665223665225E-2</v>
      </c>
      <c r="AU1182" s="170">
        <f>IFERROR(VLOOKUP(C1182,'2015'!$C$12:$AG$1887,31,FALSE),"-")</f>
        <v>0</v>
      </c>
      <c r="AV1182" s="106"/>
      <c r="AW1182" s="63">
        <f>IFERROR(VLOOKUP(C1182,Merkittävyysluokitus!$A$2:$J$1705,10,FALSE),"-")</f>
        <v>3</v>
      </c>
      <c r="AX1182" s="175">
        <f>IFERROR(VLOOKUP(C1182,Merkittävyysluokitus!$A$2:$J$1705,6,FALSE),"-")</f>
        <v>5.638255707762557</v>
      </c>
      <c r="AY1182" s="175">
        <f>IFERROR(VLOOKUP(C1182,Merkittävyysluokitus!$A$2:$J$1705,7,FALSE),"-")</f>
        <v>2.5603333333333333</v>
      </c>
      <c r="AZ1182" s="175">
        <f>IFERROR(VLOOKUP(C1182,Merkittävyysluokitus!$A$2:$J$1705,8,FALSE),"-")</f>
        <v>2.2445890410958906</v>
      </c>
      <c r="BA1182" s="175">
        <f>IFERROR(VLOOKUP(C1182,Merkittävyysluokitus!$A$2:$J$1705,9,FALSE),"-")</f>
        <v>0.83333333333333326</v>
      </c>
      <c r="BB1182" s="203"/>
      <c r="BC1182" s="203" t="str">
        <f t="shared" si="295"/>
        <v/>
      </c>
      <c r="BD1182" s="39" t="str">
        <f t="shared" si="289"/>
        <v>musta</v>
      </c>
      <c r="BE1182" s="68" t="str">
        <f t="shared" si="290"/>
        <v>musta</v>
      </c>
      <c r="BF1182" s="68" t="str">
        <f t="shared" si="291"/>
        <v>musta</v>
      </c>
      <c r="BG1182" s="68" t="str">
        <f t="shared" si="292"/>
        <v>musta</v>
      </c>
      <c r="BH1182" s="208" t="str">
        <f t="shared" si="293"/>
        <v>musta</v>
      </c>
      <c r="BI1182" s="39"/>
      <c r="BJ1182" s="39" t="str">
        <f>IF(F1182="ei löydy","uusi tie",IF(E1182=0,"tieosoite muuttunut",IF(E1182=1,VLOOKUP(D1182,'2015'!$F$12:$AL$1887,31,FALSE),"-")))</f>
        <v>musta</v>
      </c>
      <c r="BK1182" s="67" t="str">
        <f>IF(E1182=1,VLOOKUP(D1182,'2015'!$F$12:$AL$1887,32,FALSE),"-")</f>
        <v>musta</v>
      </c>
      <c r="BL1182" s="39" t="str">
        <f>IF(F1182="ei löydy","uusi tie",IF(E1182=0,"tieosoite muuttunut",IF(E1182=1,VLOOKUP(D1182,'2015'!$F$12:$AL$1887,33,FALSE),"-")))</f>
        <v>musta</v>
      </c>
      <c r="BM1182" s="39"/>
      <c r="BN1182" s="217" t="str">
        <f>VLOOKUP(D1182,'2015'!$F$12:$AL$1887,33,FALSE)</f>
        <v>musta</v>
      </c>
      <c r="BO1182" s="39"/>
      <c r="BP1182" s="115" t="s">
        <v>10</v>
      </c>
      <c r="BQ1182" s="30"/>
      <c r="BS1182" s="5"/>
      <c r="BU1182" s="37"/>
      <c r="BV1182" s="30" t="s">
        <v>10</v>
      </c>
      <c r="BX1182" t="str">
        <f>IF(E1182=1,VLOOKUP(D1182,'2015'!$F$12:$AX$1887,43,FALSE),"-")</f>
        <v>musta</v>
      </c>
      <c r="BY1182" t="str">
        <f>IF(E1182=1,VLOOKUP(D1182,'2015'!$F$12:$AX$1887,44,FALSE),"-")</f>
        <v>musta</v>
      </c>
      <c r="BZ1182" t="str">
        <f>IF(E1182=1,VLOOKUP(D1182,'2015'!$F$12:$AX$1887,45,FALSE),"-")</f>
        <v>musta</v>
      </c>
      <c r="CA1182" s="31">
        <f t="shared" si="284"/>
        <v>10</v>
      </c>
      <c r="CB1182" s="31">
        <f t="shared" si="285"/>
        <v>10</v>
      </c>
      <c r="CC1182" s="31">
        <f t="shared" si="286"/>
        <v>0</v>
      </c>
      <c r="CD1182" s="31">
        <f t="shared" si="287"/>
        <v>0</v>
      </c>
      <c r="CE1182" s="31">
        <f t="shared" si="288"/>
        <v>0</v>
      </c>
      <c r="CO1182" s="2" t="s">
        <v>35</v>
      </c>
      <c r="CP1182" s="2" t="s">
        <v>35</v>
      </c>
    </row>
    <row r="1183" spans="1:94" ht="15.75" thickBot="1" x14ac:dyDescent="0.3">
      <c r="A1183" s="50"/>
      <c r="B1183" s="50"/>
      <c r="C1183" s="50" t="str">
        <f t="shared" si="296"/>
        <v>11365_1_6310</v>
      </c>
      <c r="D1183" s="51" t="str">
        <f t="shared" si="297"/>
        <v>11365_1</v>
      </c>
      <c r="E1183" s="224">
        <f>IFERROR(VLOOKUP(C1183,'2015'!$C$12:$D$1887,2,FALSE),0)</f>
        <v>1</v>
      </c>
      <c r="F1183" s="51">
        <f>IFERROR(K1183-IFERROR(VLOOKUP(D1183,'2015'!$F$12:$I$1887,4,FALSE),"ei löydy"),"ei löydy")</f>
        <v>0</v>
      </c>
      <c r="G1183" s="224">
        <f>IFERROR(VLOOKUP(Työfile_2024!C1183,Liikennemalli!$D$6:$G$1921,4,FALSE),0)</f>
        <v>1</v>
      </c>
      <c r="H1183" s="225">
        <f>K1183-IFERROR(VLOOKUP(Työfile_2024!D1183,Liikennemalli!$C$6:$H$1921,6,FALSE),"ei löydy")</f>
        <v>0</v>
      </c>
      <c r="I1183" s="80">
        <v>11365</v>
      </c>
      <c r="J1183" s="52">
        <v>1</v>
      </c>
      <c r="K1183" s="52">
        <v>6310</v>
      </c>
      <c r="L1183" s="53"/>
      <c r="M1183" s="54"/>
      <c r="N1183" s="54"/>
      <c r="O1183" s="54"/>
      <c r="P1183" s="54"/>
      <c r="Q1183" s="55"/>
      <c r="R1183" s="55"/>
      <c r="S1183" s="55"/>
      <c r="T1183" s="55"/>
      <c r="U1183" s="52"/>
      <c r="V1183" s="56">
        <v>1497</v>
      </c>
      <c r="W1183" s="56">
        <v>84</v>
      </c>
      <c r="X1183" s="56">
        <v>1658</v>
      </c>
      <c r="Y1183" s="56">
        <f>VLOOKUP(D1183,Liikennemalli24!$D$2:$F$1804,2,FALSE)</f>
        <v>556</v>
      </c>
      <c r="Z1183" s="57">
        <f>VLOOKUP(D1183,Liikennemalli24!$D$2:$F$1804,3,FALSE)</f>
        <v>0.13800000000000001</v>
      </c>
      <c r="AA1183" s="178">
        <f>IF(G1183=1,VLOOKUP(C1183,Liikennemalli!$D$6:$H$1921,2,FALSE),"-")</f>
        <v>1432.809584279551</v>
      </c>
      <c r="AB1183" s="197">
        <f>IF(G1183=1,VLOOKUP(C1183,Liikennemalli!$D$6:$H$1921,3,FALSE),"-")</f>
        <v>0.56170069622126295</v>
      </c>
      <c r="AC1183" s="134">
        <f>IF(E1183=1,VLOOKUP(Työfile_2024!D1183,'2015'!$F$12:$X$1887,18,FALSE),"-")</f>
        <v>1315</v>
      </c>
      <c r="AD1183" s="127">
        <f>IF(E1183=1,VLOOKUP(Työfile_2024!D1183,'2015'!$F$12:$X$1887,19,FALSE),"-")</f>
        <v>0.62</v>
      </c>
      <c r="AI1183" s="127">
        <f>IF(E1183=1,VLOOKUP(Työfile_2024!D1183,'2015'!$F$12:$AB$1887,20,FALSE),"-")</f>
        <v>0</v>
      </c>
      <c r="AJ1183" s="127">
        <f>IF(E1183=1,VLOOKUP(Työfile_2024!D1183,'2015'!$F$12:$AB$1887,21,FALSE),"-")</f>
        <v>0</v>
      </c>
      <c r="AK1183" s="127">
        <f>IF(E1183=1,VLOOKUP(Työfile_2024!D1183,'2015'!$F$12:$AB$1887,22,FALSE),"-")</f>
        <v>0</v>
      </c>
      <c r="AL1183" s="127">
        <f>IF(E1183=1,VLOOKUP(Työfile_2024!D1183,'2015'!$F$12:$AB$1887,23,FALSE),"-")</f>
        <v>0</v>
      </c>
      <c r="AM1183" s="56">
        <f>VLOOKUP(Työfile_2024!D1183,Tmatkat_20km_tarkasteltava_verk!$C$2:$D$1804,2,FALSE)</f>
        <v>644</v>
      </c>
      <c r="AN1183" s="148">
        <f t="shared" si="294"/>
        <v>0.4301937207748831</v>
      </c>
      <c r="AO1183" s="178">
        <f>IF(E1183=1,VLOOKUP(Työfile_2024!D1183,'2015'!$F$12:$AC$1887,24,FALSE),"-")</f>
        <v>485</v>
      </c>
      <c r="AP1183" s="52">
        <f>VLOOKUP(D1183,Tarkasteltava_verkko_2024_harva!$E$2:$I$1804,5,FALSE)</f>
        <v>0</v>
      </c>
      <c r="AQ1183" s="52">
        <f>VLOOKUP(D1183,Tarkasteltava_verkko_2024_harva!$E$2:$I$1804,4,FALSE)</f>
        <v>0</v>
      </c>
      <c r="AR1183" s="148">
        <v>4.4215530903328054E-2</v>
      </c>
      <c r="AS1183" s="170" t="str">
        <f>IFERROR(VLOOKUP(C1183,'2015'!$C$12:$AG$1887,30,FALSE),"-")</f>
        <v/>
      </c>
      <c r="AT1183" s="148">
        <v>0.22123613312202853</v>
      </c>
      <c r="AU1183" s="170">
        <f>IFERROR(VLOOKUP(C1183,'2015'!$C$12:$AG$1887,31,FALSE),"-")</f>
        <v>0</v>
      </c>
      <c r="AV1183" s="106"/>
      <c r="AW1183" s="63">
        <f>IFERROR(VLOOKUP(C1183,Merkittävyysluokitus!$A$2:$J$1705,10,FALSE),"-")</f>
        <v>2</v>
      </c>
      <c r="AX1183" s="175">
        <f>IFERROR(VLOOKUP(C1183,Merkittävyysluokitus!$A$2:$J$1705,6,FALSE),"-")</f>
        <v>11.568287671232877</v>
      </c>
      <c r="AY1183" s="175">
        <f>IFERROR(VLOOKUP(C1183,Merkittävyysluokitus!$A$2:$J$1705,7,FALSE),"-")</f>
        <v>5</v>
      </c>
      <c r="AZ1183" s="175">
        <f>IFERROR(VLOOKUP(C1183,Merkittävyysluokitus!$A$2:$J$1705,8,FALSE),"-")</f>
        <v>4.7349543378995431</v>
      </c>
      <c r="BA1183" s="175">
        <f>IFERROR(VLOOKUP(C1183,Merkittävyysluokitus!$A$2:$J$1705,9,FALSE),"-")</f>
        <v>1.8333333333333333</v>
      </c>
      <c r="BB1183" s="203"/>
      <c r="BC1183" s="203" t="str">
        <f t="shared" si="295"/>
        <v/>
      </c>
      <c r="BD1183" s="39" t="str">
        <f t="shared" si="289"/>
        <v>musta</v>
      </c>
      <c r="BE1183" s="68" t="str">
        <f t="shared" si="290"/>
        <v>musta</v>
      </c>
      <c r="BF1183" s="68" t="str">
        <f t="shared" si="291"/>
        <v>musta</v>
      </c>
      <c r="BG1183" s="68" t="str">
        <f t="shared" si="292"/>
        <v>musta</v>
      </c>
      <c r="BH1183" s="208" t="str">
        <f t="shared" si="293"/>
        <v>musta</v>
      </c>
      <c r="BI1183" s="39"/>
      <c r="BJ1183" s="39" t="str">
        <f>IF(F1183="ei löydy","uusi tie",IF(E1183=0,"tieosoite muuttunut",IF(E1183=1,VLOOKUP(D1183,'2015'!$F$12:$AL$1887,31,FALSE),"-")))</f>
        <v>musta</v>
      </c>
      <c r="BK1183" s="67" t="str">
        <f>IF(E1183=1,VLOOKUP(D1183,'2015'!$F$12:$AL$1887,32,FALSE),"-")</f>
        <v>musta</v>
      </c>
      <c r="BL1183" s="39" t="str">
        <f>IF(F1183="ei löydy","uusi tie",IF(E1183=0,"tieosoite muuttunut",IF(E1183=1,VLOOKUP(D1183,'2015'!$F$12:$AL$1887,33,FALSE),"-")))</f>
        <v>musta</v>
      </c>
      <c r="BM1183" s="39"/>
      <c r="BN1183" s="217" t="str">
        <f>VLOOKUP(D1183,'2015'!$F$12:$AL$1887,33,FALSE)</f>
        <v>musta</v>
      </c>
      <c r="BO1183" s="39"/>
      <c r="BP1183" s="115" t="s">
        <v>10</v>
      </c>
      <c r="BQ1183" s="30"/>
      <c r="BS1183" s="5"/>
      <c r="BU1183" s="37"/>
      <c r="BV1183" s="30" t="s">
        <v>10</v>
      </c>
      <c r="BX1183" t="str">
        <f>IF(E1183=1,VLOOKUP(D1183,'2015'!$F$12:$AX$1887,43,FALSE),"-")</f>
        <v>punainen</v>
      </c>
      <c r="BY1183" t="str">
        <f>IF(E1183=1,VLOOKUP(D1183,'2015'!$F$12:$AX$1887,44,FALSE),"-")</f>
        <v>musta</v>
      </c>
      <c r="BZ1183" t="str">
        <f>IF(E1183=1,VLOOKUP(D1183,'2015'!$F$12:$AX$1887,45,FALSE),"-")</f>
        <v>musta</v>
      </c>
      <c r="CA1183" s="31">
        <f t="shared" si="284"/>
        <v>21</v>
      </c>
      <c r="CB1183" s="31">
        <f t="shared" si="285"/>
        <v>10</v>
      </c>
      <c r="CC1183" s="31">
        <f t="shared" si="286"/>
        <v>1</v>
      </c>
      <c r="CD1183" s="31">
        <f t="shared" si="287"/>
        <v>10</v>
      </c>
      <c r="CE1183" s="31">
        <f t="shared" si="288"/>
        <v>0</v>
      </c>
      <c r="CO1183" s="2" t="s">
        <v>35</v>
      </c>
      <c r="CP1183" s="2" t="s">
        <v>35</v>
      </c>
    </row>
    <row r="1184" spans="1:94" ht="15.75" thickBot="1" x14ac:dyDescent="0.3">
      <c r="A1184" s="50"/>
      <c r="B1184" s="50"/>
      <c r="C1184" s="50" t="str">
        <f t="shared" si="296"/>
        <v>11365_2_2602</v>
      </c>
      <c r="D1184" s="51" t="str">
        <f t="shared" si="297"/>
        <v>11365_2</v>
      </c>
      <c r="E1184" s="224">
        <f>IFERROR(VLOOKUP(C1184,'2015'!$C$12:$D$1887,2,FALSE),0)</f>
        <v>0</v>
      </c>
      <c r="F1184" s="51">
        <f>IFERROR(K1184-IFERROR(VLOOKUP(D1184,'2015'!$F$12:$I$1887,4,FALSE),"ei löydy"),"ei löydy")</f>
        <v>-18</v>
      </c>
      <c r="G1184" s="224">
        <f>IFERROR(VLOOKUP(Työfile_2024!C1184,Liikennemalli!$D$6:$G$1921,4,FALSE),0)</f>
        <v>1</v>
      </c>
      <c r="H1184" s="225">
        <f>K1184-IFERROR(VLOOKUP(Työfile_2024!D1184,Liikennemalli!$C$6:$H$1921,6,FALSE),"ei löydy")</f>
        <v>0</v>
      </c>
      <c r="I1184" s="80">
        <v>11365</v>
      </c>
      <c r="J1184" s="52">
        <v>2</v>
      </c>
      <c r="K1184" s="52">
        <v>2602</v>
      </c>
      <c r="L1184" s="53"/>
      <c r="M1184" s="54"/>
      <c r="N1184" s="54"/>
      <c r="O1184" s="54"/>
      <c r="P1184" s="54"/>
      <c r="Q1184" s="55"/>
      <c r="R1184" s="55"/>
      <c r="S1184" s="55"/>
      <c r="T1184" s="55"/>
      <c r="U1184" s="52"/>
      <c r="V1184" s="56">
        <v>1368</v>
      </c>
      <c r="W1184" s="56">
        <v>47</v>
      </c>
      <c r="X1184" s="56">
        <v>1505</v>
      </c>
      <c r="Y1184" s="56">
        <f>VLOOKUP(D1184,Liikennemalli24!$D$2:$F$1804,2,FALSE)</f>
        <v>157</v>
      </c>
      <c r="Z1184" s="57">
        <f>VLOOKUP(D1184,Liikennemalli24!$D$2:$F$1804,3,FALSE)</f>
        <v>0.153</v>
      </c>
      <c r="AA1184" s="178">
        <f>IF(G1184=1,VLOOKUP(C1184,Liikennemalli!$D$6:$H$1921,2,FALSE),"-")</f>
        <v>1418.6932584030999</v>
      </c>
      <c r="AB1184" s="197">
        <f>IF(G1184=1,VLOOKUP(C1184,Liikennemalli!$D$6:$H$1921,3,FALSE),"-")</f>
        <v>0.66109534909114598</v>
      </c>
      <c r="AC1184" s="134" t="str">
        <f>IF(E1184=1,VLOOKUP(Työfile_2024!D1184,'2015'!$F$12:$X$1887,18,FALSE),"-")</f>
        <v>-</v>
      </c>
      <c r="AD1184" s="127" t="str">
        <f>IF(E1184=1,VLOOKUP(Työfile_2024!D1184,'2015'!$F$12:$X$1887,19,FALSE),"-")</f>
        <v>-</v>
      </c>
      <c r="AI1184" s="127" t="str">
        <f>IF(E1184=1,VLOOKUP(Työfile_2024!D1184,'2015'!$F$12:$AB$1887,20,FALSE),"-")</f>
        <v>-</v>
      </c>
      <c r="AJ1184" s="127" t="str">
        <f>IF(E1184=1,VLOOKUP(Työfile_2024!D1184,'2015'!$F$12:$AB$1887,21,FALSE),"-")</f>
        <v>-</v>
      </c>
      <c r="AK1184" s="127" t="str">
        <f>IF(E1184=1,VLOOKUP(Työfile_2024!D1184,'2015'!$F$12:$AB$1887,22,FALSE),"-")</f>
        <v>-</v>
      </c>
      <c r="AL1184" s="127" t="str">
        <f>IF(E1184=1,VLOOKUP(Työfile_2024!D1184,'2015'!$F$12:$AB$1887,23,FALSE),"-")</f>
        <v>-</v>
      </c>
      <c r="AM1184" s="56">
        <f>VLOOKUP(Työfile_2024!D1184,Tmatkat_20km_tarkasteltava_verk!$C$2:$D$1804,2,FALSE)</f>
        <v>34</v>
      </c>
      <c r="AN1184" s="148">
        <f t="shared" si="294"/>
        <v>2.4853801169590642E-2</v>
      </c>
      <c r="AO1184" s="178" t="str">
        <f>IF(E1184=1,VLOOKUP(Työfile_2024!D1184,'2015'!$F$12:$AC$1887,24,FALSE),"-")</f>
        <v>-</v>
      </c>
      <c r="AP1184" s="52">
        <f>VLOOKUP(D1184,Tarkasteltava_verkko_2024_harva!$E$2:$I$1804,5,FALSE)</f>
        <v>0</v>
      </c>
      <c r="AQ1184" s="52">
        <f>VLOOKUP(D1184,Tarkasteltava_verkko_2024_harva!$E$2:$I$1804,4,FALSE)</f>
        <v>0</v>
      </c>
      <c r="AR1184" s="148">
        <v>0</v>
      </c>
      <c r="AS1184" s="170" t="str">
        <f>IFERROR(VLOOKUP(C1184,'2015'!$C$12:$AG$1887,30,FALSE),"-")</f>
        <v>-</v>
      </c>
      <c r="AT1184" s="148">
        <v>0.38009223674096848</v>
      </c>
      <c r="AU1184" s="170" t="str">
        <f>IFERROR(VLOOKUP(C1184,'2015'!$C$12:$AG$1887,31,FALSE),"-")</f>
        <v>-</v>
      </c>
      <c r="AV1184" s="106"/>
      <c r="AW1184" s="63">
        <f>IFERROR(VLOOKUP(C1184,Merkittävyysluokitus!$A$2:$J$1705,10,FALSE),"-")</f>
        <v>3</v>
      </c>
      <c r="AX1184" s="175">
        <f>IFERROR(VLOOKUP(C1184,Merkittävyysluokitus!$A$2:$J$1705,6,FALSE),"-")</f>
        <v>9.281461187214612</v>
      </c>
      <c r="AY1184" s="175">
        <f>IFERROR(VLOOKUP(C1184,Merkittävyysluokitus!$A$2:$J$1705,7,FALSE),"-")</f>
        <v>4.26</v>
      </c>
      <c r="AZ1184" s="175">
        <f>IFERROR(VLOOKUP(C1184,Merkittävyysluokitus!$A$2:$J$1705,8,FALSE),"-")</f>
        <v>3.1881278538812783</v>
      </c>
      <c r="BA1184" s="175">
        <f>IFERROR(VLOOKUP(C1184,Merkittävyysluokitus!$A$2:$J$1705,9,FALSE),"-")</f>
        <v>1.8333333333333333</v>
      </c>
      <c r="BB1184" s="203"/>
      <c r="BC1184" s="203" t="str">
        <f t="shared" si="295"/>
        <v>tieosoite muuttunut</v>
      </c>
      <c r="BD1184" s="39" t="str">
        <f t="shared" si="289"/>
        <v>musta</v>
      </c>
      <c r="BE1184" s="68" t="str">
        <f t="shared" si="290"/>
        <v>musta</v>
      </c>
      <c r="BF1184" s="68" t="str">
        <f t="shared" si="291"/>
        <v>musta</v>
      </c>
      <c r="BG1184" s="68" t="str">
        <f t="shared" si="292"/>
        <v>musta</v>
      </c>
      <c r="BH1184" s="208" t="str">
        <f t="shared" si="293"/>
        <v>musta</v>
      </c>
      <c r="BI1184" s="39"/>
      <c r="BJ1184" s="39" t="str">
        <f>IF(F1184="ei löydy","uusi tie",IF(E1184=0,"tieosoite muuttunut",IF(E1184=1,VLOOKUP(D1184,'2015'!$F$12:$AL$1887,31,FALSE),"-")))</f>
        <v>tieosoite muuttunut</v>
      </c>
      <c r="BK1184" s="67" t="str">
        <f>IF(E1184=1,VLOOKUP(D1184,'2015'!$F$12:$AL$1887,32,FALSE),"-")</f>
        <v>-</v>
      </c>
      <c r="BL1184" s="39" t="str">
        <f>IF(F1184="ei löydy","uusi tie",IF(E1184=0,"tieosoite muuttunut",IF(E1184=1,VLOOKUP(D1184,'2015'!$F$12:$AL$1887,33,FALSE),"-")))</f>
        <v>tieosoite muuttunut</v>
      </c>
      <c r="BM1184" s="39"/>
      <c r="BN1184" s="217" t="str">
        <f>VLOOKUP(D1184,'2015'!$F$12:$AL$1887,33,FALSE)</f>
        <v>musta</v>
      </c>
      <c r="BO1184" s="39"/>
      <c r="BP1184" s="115" t="s">
        <v>10</v>
      </c>
      <c r="BQ1184" s="30"/>
      <c r="BS1184" s="5"/>
      <c r="BU1184" s="37"/>
      <c r="BV1184" s="30" t="s">
        <v>10</v>
      </c>
      <c r="BX1184" t="str">
        <f>IF(E1184=1,VLOOKUP(D1184,'2015'!$F$12:$AX$1887,43,FALSE),"-")</f>
        <v>-</v>
      </c>
      <c r="BY1184" t="str">
        <f>IF(E1184=1,VLOOKUP(D1184,'2015'!$F$12:$AX$1887,44,FALSE),"-")</f>
        <v>-</v>
      </c>
      <c r="BZ1184" t="str">
        <f>IF(E1184=1,VLOOKUP(D1184,'2015'!$F$12:$AX$1887,45,FALSE),"-")</f>
        <v>-</v>
      </c>
      <c r="CA1184" s="31">
        <f t="shared" si="284"/>
        <v>20</v>
      </c>
      <c r="CB1184" s="31">
        <f t="shared" si="285"/>
        <v>10</v>
      </c>
      <c r="CC1184" s="31">
        <f t="shared" si="286"/>
        <v>10</v>
      </c>
      <c r="CD1184" s="31">
        <f t="shared" si="287"/>
        <v>0</v>
      </c>
      <c r="CE1184" s="31">
        <f t="shared" si="288"/>
        <v>0</v>
      </c>
      <c r="CO1184" s="2" t="s">
        <v>35</v>
      </c>
      <c r="CP1184" s="2" t="s">
        <v>35</v>
      </c>
    </row>
    <row r="1185" spans="1:94" ht="15.75" thickBot="1" x14ac:dyDescent="0.3">
      <c r="A1185" s="50"/>
      <c r="B1185" s="50"/>
      <c r="C1185" s="50" t="str">
        <f t="shared" si="296"/>
        <v>11369_2_1373</v>
      </c>
      <c r="D1185" s="51" t="str">
        <f t="shared" si="297"/>
        <v>11369_2</v>
      </c>
      <c r="E1185" s="224">
        <f>IFERROR(VLOOKUP(C1185,'2015'!$C$12:$D$1887,2,FALSE),0)</f>
        <v>1</v>
      </c>
      <c r="F1185" s="51">
        <f>IFERROR(K1185-IFERROR(VLOOKUP(D1185,'2015'!$F$12:$I$1887,4,FALSE),"ei löydy"),"ei löydy")</f>
        <v>0</v>
      </c>
      <c r="G1185" s="224">
        <f>IFERROR(VLOOKUP(Työfile_2024!C1185,Liikennemalli!$D$6:$G$1921,4,FALSE),0)</f>
        <v>0</v>
      </c>
      <c r="H1185" s="225">
        <f>K1185-IFERROR(VLOOKUP(Työfile_2024!D1185,Liikennemalli!$C$6:$H$1921,6,FALSE),"ei löydy")</f>
        <v>-1692</v>
      </c>
      <c r="I1185" s="80">
        <v>11369</v>
      </c>
      <c r="J1185" s="52">
        <v>2</v>
      </c>
      <c r="K1185" s="52">
        <v>1373</v>
      </c>
      <c r="L1185" s="53"/>
      <c r="M1185" s="54"/>
      <c r="N1185" s="54"/>
      <c r="O1185" s="54"/>
      <c r="P1185" s="54"/>
      <c r="Q1185" s="55"/>
      <c r="R1185" s="55"/>
      <c r="S1185" s="55"/>
      <c r="T1185" s="55"/>
      <c r="U1185" s="52"/>
      <c r="V1185" s="56">
        <v>870</v>
      </c>
      <c r="W1185" s="56">
        <v>246</v>
      </c>
      <c r="X1185" s="56">
        <v>953</v>
      </c>
      <c r="Y1185" s="56">
        <f>VLOOKUP(D1185,Liikennemalli24!$D$2:$F$1804,2,FALSE)</f>
        <v>27</v>
      </c>
      <c r="Z1185" s="57">
        <f>VLOOKUP(D1185,Liikennemalli24!$D$2:$F$1804,3,FALSE)</f>
        <v>8.7999999999999995E-2</v>
      </c>
      <c r="AA1185" s="178" t="str">
        <f>IF(G1185=1,VLOOKUP(C1185,Liikennemalli!$D$6:$H$1921,2,FALSE),"-")</f>
        <v>-</v>
      </c>
      <c r="AB1185" s="197" t="str">
        <f>IF(G1185=1,VLOOKUP(C1185,Liikennemalli!$D$6:$H$1921,3,FALSE),"-")</f>
        <v>-</v>
      </c>
      <c r="AC1185" s="134">
        <f>IF(E1185=1,VLOOKUP(Työfile_2024!D1185,'2015'!$F$12:$X$1887,18,FALSE),"-")</f>
        <v>134</v>
      </c>
      <c r="AD1185" s="127">
        <f>IF(E1185=1,VLOOKUP(Työfile_2024!D1185,'2015'!$F$12:$X$1887,19,FALSE),"-")</f>
        <v>0.2</v>
      </c>
      <c r="AI1185" s="127">
        <f>IF(E1185=1,VLOOKUP(Työfile_2024!D1185,'2015'!$F$12:$AB$1887,20,FALSE),"-")</f>
        <v>0</v>
      </c>
      <c r="AJ1185" s="127">
        <f>IF(E1185=1,VLOOKUP(Työfile_2024!D1185,'2015'!$F$12:$AB$1887,21,FALSE),"-")</f>
        <v>0</v>
      </c>
      <c r="AK1185" s="127">
        <f>IF(E1185=1,VLOOKUP(Työfile_2024!D1185,'2015'!$F$12:$AB$1887,22,FALSE),"-")</f>
        <v>0</v>
      </c>
      <c r="AL1185" s="127">
        <f>IF(E1185=1,VLOOKUP(Työfile_2024!D1185,'2015'!$F$12:$AB$1887,23,FALSE),"-")</f>
        <v>0</v>
      </c>
      <c r="AM1185" s="56">
        <f>VLOOKUP(Työfile_2024!D1185,Tmatkat_20km_tarkasteltava_verk!$C$2:$D$1804,2,FALSE)</f>
        <v>283</v>
      </c>
      <c r="AN1185" s="148">
        <f t="shared" si="294"/>
        <v>0.32528735632183908</v>
      </c>
      <c r="AO1185" s="178">
        <f>IF(E1185=1,VLOOKUP(Työfile_2024!D1185,'2015'!$F$12:$AC$1887,24,FALSE),"-")</f>
        <v>251</v>
      </c>
      <c r="AP1185" s="52">
        <f>VLOOKUP(D1185,Tarkasteltava_verkko_2024_harva!$E$2:$I$1804,5,FALSE)</f>
        <v>0</v>
      </c>
      <c r="AQ1185" s="52">
        <f>VLOOKUP(D1185,Tarkasteltava_verkko_2024_harva!$E$2:$I$1804,4,FALSE)</f>
        <v>0</v>
      </c>
      <c r="AR1185" s="148">
        <v>2.1849963583394027E-3</v>
      </c>
      <c r="AS1185" s="170" t="str">
        <f>IFERROR(VLOOKUP(C1185,'2015'!$C$12:$AG$1887,30,FALSE),"-")</f>
        <v/>
      </c>
      <c r="AT1185" s="148">
        <v>0.97960670065549893</v>
      </c>
      <c r="AU1185" s="170" t="str">
        <f>IFERROR(VLOOKUP(C1185,'2015'!$C$12:$AG$1887,31,FALSE),"-")</f>
        <v>Kyllä</v>
      </c>
      <c r="AV1185" s="106"/>
      <c r="AW1185" s="63">
        <f>IFERROR(VLOOKUP(C1185,Merkittävyysluokitus!$A$2:$J$1705,10,FALSE),"-")</f>
        <v>3</v>
      </c>
      <c r="AX1185" s="175">
        <f>IFERROR(VLOOKUP(C1185,Merkittävyysluokitus!$A$2:$J$1705,6,FALSE),"-")</f>
        <v>9.3885083713850825</v>
      </c>
      <c r="AY1185" s="175">
        <f>IFERROR(VLOOKUP(C1185,Merkittävyysluokitus!$A$2:$J$1705,7,FALSE),"-")</f>
        <v>4.6099999999999994</v>
      </c>
      <c r="AZ1185" s="175">
        <f>IFERROR(VLOOKUP(C1185,Merkittävyysluokitus!$A$2:$J$1705,8,FALSE),"-")</f>
        <v>3.111841704718417</v>
      </c>
      <c r="BA1185" s="175">
        <f>IFERROR(VLOOKUP(C1185,Merkittävyysluokitus!$A$2:$J$1705,9,FALSE),"-")</f>
        <v>1.6666666666666665</v>
      </c>
      <c r="BB1185" s="203"/>
      <c r="BC1185" s="203" t="str">
        <f t="shared" si="295"/>
        <v/>
      </c>
      <c r="BD1185" s="39" t="str">
        <f t="shared" si="289"/>
        <v>musta</v>
      </c>
      <c r="BE1185" s="68" t="str">
        <f t="shared" si="290"/>
        <v>musta</v>
      </c>
      <c r="BF1185" s="68" t="str">
        <f t="shared" si="291"/>
        <v>musta</v>
      </c>
      <c r="BG1185" s="68" t="str">
        <f t="shared" si="292"/>
        <v>musta</v>
      </c>
      <c r="BH1185" s="208" t="str">
        <f t="shared" si="293"/>
        <v>musta</v>
      </c>
      <c r="BI1185" s="39"/>
      <c r="BJ1185" s="39" t="str">
        <f>IF(F1185="ei löydy","uusi tie",IF(E1185=0,"tieosoite muuttunut",IF(E1185=1,VLOOKUP(D1185,'2015'!$F$12:$AL$1887,31,FALSE),"-")))</f>
        <v>musta</v>
      </c>
      <c r="BK1185" s="67" t="str">
        <f>IF(E1185=1,VLOOKUP(D1185,'2015'!$F$12:$AL$1887,32,FALSE),"-")</f>
        <v>musta</v>
      </c>
      <c r="BL1185" s="39" t="str">
        <f>IF(F1185="ei löydy","uusi tie",IF(E1185=0,"tieosoite muuttunut",IF(E1185=1,VLOOKUP(D1185,'2015'!$F$12:$AL$1887,33,FALSE),"-")))</f>
        <v>musta</v>
      </c>
      <c r="BM1185" s="39"/>
      <c r="BN1185" s="217" t="str">
        <f>VLOOKUP(D1185,'2015'!$F$12:$AL$1887,33,FALSE)</f>
        <v>musta</v>
      </c>
      <c r="BO1185" s="39"/>
      <c r="BP1185" s="115" t="s">
        <v>10</v>
      </c>
      <c r="BQ1185" s="30"/>
      <c r="BS1185" s="5"/>
      <c r="BU1185" s="37"/>
      <c r="BV1185" s="30" t="s">
        <v>10</v>
      </c>
      <c r="BX1185" t="str">
        <f>IF(E1185=1,VLOOKUP(D1185,'2015'!$F$12:$AX$1887,43,FALSE),"-")</f>
        <v>musta</v>
      </c>
      <c r="BY1185" t="str">
        <f>IF(E1185=1,VLOOKUP(D1185,'2015'!$F$12:$AX$1887,44,FALSE),"-")</f>
        <v>musta</v>
      </c>
      <c r="BZ1185" t="str">
        <f>IF(E1185=1,VLOOKUP(D1185,'2015'!$F$12:$AX$1887,45,FALSE),"-")</f>
        <v>musta</v>
      </c>
      <c r="CA1185" s="31">
        <f t="shared" ref="CA1185:CA1248" si="298">SUM(CB1185:CE1185)</f>
        <v>1</v>
      </c>
      <c r="CB1185" s="31">
        <f t="shared" ref="CB1185:CB1248" si="299">IF(AD1185&gt;0.59999,10,IF(AD1185&gt;0.39999,1,0))</f>
        <v>0</v>
      </c>
      <c r="CC1185" s="31">
        <f t="shared" ref="CC1185:CC1248" si="300">IF(AC1185&gt;1999,10,IF(AC1185&gt;999,1,0))</f>
        <v>0</v>
      </c>
      <c r="CD1185" s="31">
        <f t="shared" ref="CD1185:CD1248" si="301">IF(AM1185&gt;499,10,IF(AM1185&gt;99,1,0))</f>
        <v>1</v>
      </c>
      <c r="CE1185" s="31">
        <f t="shared" ref="CE1185:CE1248" si="302">IF(AQ1185="osa seud. yht",10,IF(AP1185="osa seud. yht",1,0))</f>
        <v>0</v>
      </c>
      <c r="CO1185" s="2" t="s">
        <v>35</v>
      </c>
      <c r="CP1185" s="2" t="s">
        <v>35</v>
      </c>
    </row>
    <row r="1186" spans="1:94" ht="15.75" thickBot="1" x14ac:dyDescent="0.3">
      <c r="A1186" s="50"/>
      <c r="B1186" s="50"/>
      <c r="C1186" s="50" t="str">
        <f t="shared" si="296"/>
        <v>11403_1_1612</v>
      </c>
      <c r="D1186" s="51" t="str">
        <f t="shared" si="297"/>
        <v>11403_1</v>
      </c>
      <c r="E1186" s="224">
        <f>IFERROR(VLOOKUP(C1186,'2015'!$C$12:$D$1887,2,FALSE),0)</f>
        <v>1</v>
      </c>
      <c r="F1186" s="51">
        <f>IFERROR(K1186-IFERROR(VLOOKUP(D1186,'2015'!$F$12:$I$1887,4,FALSE),"ei löydy"),"ei löydy")</f>
        <v>0</v>
      </c>
      <c r="G1186" s="224">
        <f>IFERROR(VLOOKUP(Työfile_2024!C1186,Liikennemalli!$D$6:$G$1921,4,FALSE),0)</f>
        <v>0</v>
      </c>
      <c r="H1186" s="225">
        <f>K1186-IFERROR(VLOOKUP(Työfile_2024!D1186,Liikennemalli!$C$6:$H$1921,6,FALSE),"ei löydy")</f>
        <v>-3214</v>
      </c>
      <c r="I1186" s="80">
        <v>11403</v>
      </c>
      <c r="J1186" s="52">
        <v>1</v>
      </c>
      <c r="K1186" s="52">
        <v>1612</v>
      </c>
      <c r="L1186" s="53"/>
      <c r="M1186" s="54"/>
      <c r="N1186" s="54"/>
      <c r="O1186" s="54"/>
      <c r="P1186" s="54"/>
      <c r="Q1186" s="55"/>
      <c r="R1186" s="55"/>
      <c r="S1186" s="55"/>
      <c r="T1186" s="55"/>
      <c r="U1186" s="52"/>
      <c r="V1186" s="56">
        <v>1506</v>
      </c>
      <c r="W1186" s="56">
        <v>217</v>
      </c>
      <c r="X1186" s="56">
        <v>1669</v>
      </c>
      <c r="Y1186" s="56">
        <f>VLOOKUP(D1186,Liikennemalli24!$D$2:$F$1804,2,FALSE)</f>
        <v>44</v>
      </c>
      <c r="Z1186" s="57">
        <f>VLOOKUP(D1186,Liikennemalli24!$D$2:$F$1804,3,FALSE)</f>
        <v>8.8999999999999996E-2</v>
      </c>
      <c r="AA1186" s="178" t="str">
        <f>IF(G1186=1,VLOOKUP(C1186,Liikennemalli!$D$6:$H$1921,2,FALSE),"-")</f>
        <v>-</v>
      </c>
      <c r="AB1186" s="197" t="str">
        <f>IF(G1186=1,VLOOKUP(C1186,Liikennemalli!$D$6:$H$1921,3,FALSE),"-")</f>
        <v>-</v>
      </c>
      <c r="AC1186" s="134">
        <f>IF(E1186=1,VLOOKUP(Työfile_2024!D1186,'2015'!$F$12:$X$1887,18,FALSE),"-")</f>
        <v>244</v>
      </c>
      <c r="AD1186" s="127">
        <f>IF(E1186=1,VLOOKUP(Työfile_2024!D1186,'2015'!$F$12:$X$1887,19,FALSE),"-")</f>
        <v>0.16</v>
      </c>
      <c r="AI1186" s="127">
        <f>IF(E1186=1,VLOOKUP(Työfile_2024!D1186,'2015'!$F$12:$AB$1887,20,FALSE),"-")</f>
        <v>0</v>
      </c>
      <c r="AJ1186" s="127">
        <f>IF(E1186=1,VLOOKUP(Työfile_2024!D1186,'2015'!$F$12:$AB$1887,21,FALSE),"-")</f>
        <v>0</v>
      </c>
      <c r="AK1186" s="127">
        <f>IF(E1186=1,VLOOKUP(Työfile_2024!D1186,'2015'!$F$12:$AB$1887,22,FALSE),"-")</f>
        <v>0</v>
      </c>
      <c r="AL1186" s="127">
        <f>IF(E1186=1,VLOOKUP(Työfile_2024!D1186,'2015'!$F$12:$AB$1887,23,FALSE),"-")</f>
        <v>0</v>
      </c>
      <c r="AM1186" s="56">
        <f>VLOOKUP(Työfile_2024!D1186,Tmatkat_20km_tarkasteltava_verk!$C$2:$D$1804,2,FALSE)</f>
        <v>43</v>
      </c>
      <c r="AN1186" s="148">
        <f t="shared" si="294"/>
        <v>2.8552456839309428E-2</v>
      </c>
      <c r="AO1186" s="178">
        <f>IF(E1186=1,VLOOKUP(Työfile_2024!D1186,'2015'!$F$12:$AC$1887,24,FALSE),"-")</f>
        <v>493</v>
      </c>
      <c r="AP1186" s="52">
        <f>VLOOKUP(D1186,Tarkasteltava_verkko_2024_harva!$E$2:$I$1804,5,FALSE)</f>
        <v>0</v>
      </c>
      <c r="AQ1186" s="52">
        <f>VLOOKUP(D1186,Tarkasteltava_verkko_2024_harva!$E$2:$I$1804,4,FALSE)</f>
        <v>0</v>
      </c>
      <c r="AR1186" s="148">
        <v>5.5831265508684861E-3</v>
      </c>
      <c r="AS1186" s="170" t="str">
        <f>IFERROR(VLOOKUP(C1186,'2015'!$C$12:$AG$1887,30,FALSE),"-")</f>
        <v/>
      </c>
      <c r="AT1186" s="148">
        <v>1.0024813895781637</v>
      </c>
      <c r="AU1186" s="170" t="str">
        <f>IFERROR(VLOOKUP(C1186,'2015'!$C$12:$AG$1887,31,FALSE),"-")</f>
        <v>Kyllä</v>
      </c>
      <c r="AV1186" s="106"/>
      <c r="AW1186" s="63">
        <f>IFERROR(VLOOKUP(C1186,Merkittävyysluokitus!$A$2:$J$1705,10,FALSE),"-")</f>
        <v>3</v>
      </c>
      <c r="AX1186" s="175">
        <f>IFERROR(VLOOKUP(C1186,Merkittävyysluokitus!$A$2:$J$1705,6,FALSE),"-")</f>
        <v>9.1414611872146114</v>
      </c>
      <c r="AY1186" s="175">
        <f>IFERROR(VLOOKUP(C1186,Merkittävyysluokitus!$A$2:$J$1705,7,FALSE),"-")</f>
        <v>4.4733333333333327</v>
      </c>
      <c r="AZ1186" s="175">
        <f>IFERROR(VLOOKUP(C1186,Merkittävyysluokitus!$A$2:$J$1705,8,FALSE),"-")</f>
        <v>3.0014611872146117</v>
      </c>
      <c r="BA1186" s="175">
        <f>IFERROR(VLOOKUP(C1186,Merkittävyysluokitus!$A$2:$J$1705,9,FALSE),"-")</f>
        <v>1.6666666666666665</v>
      </c>
      <c r="BB1186" s="203"/>
      <c r="BC1186" s="203" t="str">
        <f t="shared" si="295"/>
        <v/>
      </c>
      <c r="BD1186" s="39" t="str">
        <f t="shared" si="289"/>
        <v>musta</v>
      </c>
      <c r="BE1186" s="68" t="str">
        <f t="shared" si="290"/>
        <v>musta</v>
      </c>
      <c r="BF1186" s="68" t="str">
        <f t="shared" si="291"/>
        <v>musta</v>
      </c>
      <c r="BG1186" s="68" t="str">
        <f t="shared" si="292"/>
        <v>musta</v>
      </c>
      <c r="BH1186" s="208" t="str">
        <f t="shared" si="293"/>
        <v>musta</v>
      </c>
      <c r="BI1186" s="39"/>
      <c r="BJ1186" s="39" t="str">
        <f>IF(F1186="ei löydy","uusi tie",IF(E1186=0,"tieosoite muuttunut",IF(E1186=1,VLOOKUP(D1186,'2015'!$F$12:$AL$1887,31,FALSE),"-")))</f>
        <v>musta</v>
      </c>
      <c r="BK1186" s="67" t="str">
        <f>IF(E1186=1,VLOOKUP(D1186,'2015'!$F$12:$AL$1887,32,FALSE),"-")</f>
        <v>musta</v>
      </c>
      <c r="BL1186" s="39" t="str">
        <f>IF(F1186="ei löydy","uusi tie",IF(E1186=0,"tieosoite muuttunut",IF(E1186=1,VLOOKUP(D1186,'2015'!$F$12:$AL$1887,33,FALSE),"-")))</f>
        <v>musta</v>
      </c>
      <c r="BM1186" s="39"/>
      <c r="BN1186" s="217" t="str">
        <f>VLOOKUP(D1186,'2015'!$F$12:$AL$1887,33,FALSE)</f>
        <v>musta</v>
      </c>
      <c r="BO1186" s="39"/>
      <c r="BP1186" s="115" t="s">
        <v>10</v>
      </c>
      <c r="BQ1186" s="30"/>
      <c r="BS1186" s="5"/>
      <c r="BU1186" s="37"/>
      <c r="BV1186" s="30" t="s">
        <v>10</v>
      </c>
      <c r="BX1186" t="str">
        <f>IF(E1186=1,VLOOKUP(D1186,'2015'!$F$12:$AX$1887,43,FALSE),"-")</f>
        <v>musta</v>
      </c>
      <c r="BY1186" t="str">
        <f>IF(E1186=1,VLOOKUP(D1186,'2015'!$F$12:$AX$1887,44,FALSE),"-")</f>
        <v>musta</v>
      </c>
      <c r="BZ1186" t="str">
        <f>IF(E1186=1,VLOOKUP(D1186,'2015'!$F$12:$AX$1887,45,FALSE),"-")</f>
        <v>musta</v>
      </c>
      <c r="CA1186" s="31">
        <f t="shared" si="298"/>
        <v>0</v>
      </c>
      <c r="CB1186" s="31">
        <f t="shared" si="299"/>
        <v>0</v>
      </c>
      <c r="CC1186" s="31">
        <f t="shared" si="300"/>
        <v>0</v>
      </c>
      <c r="CD1186" s="31">
        <f t="shared" si="301"/>
        <v>0</v>
      </c>
      <c r="CE1186" s="31">
        <f t="shared" si="302"/>
        <v>0</v>
      </c>
      <c r="CO1186" s="2" t="s">
        <v>35</v>
      </c>
      <c r="CP1186" s="2" t="s">
        <v>35</v>
      </c>
    </row>
    <row r="1187" spans="1:94" ht="15.75" thickBot="1" x14ac:dyDescent="0.3">
      <c r="A1187" s="50"/>
      <c r="B1187" s="50"/>
      <c r="C1187" s="50" t="str">
        <f t="shared" si="296"/>
        <v>11419_1_7171</v>
      </c>
      <c r="D1187" s="51" t="str">
        <f t="shared" si="297"/>
        <v>11419_1</v>
      </c>
      <c r="E1187" s="224">
        <f>IFERROR(VLOOKUP(C1187,'2015'!$C$12:$D$1887,2,FALSE),0)</f>
        <v>1</v>
      </c>
      <c r="F1187" s="51">
        <f>IFERROR(K1187-IFERROR(VLOOKUP(D1187,'2015'!$F$12:$I$1887,4,FALSE),"ei löydy"),"ei löydy")</f>
        <v>0</v>
      </c>
      <c r="G1187" s="224">
        <f>IFERROR(VLOOKUP(Työfile_2024!C1187,Liikennemalli!$D$6:$G$1921,4,FALSE),0)</f>
        <v>0</v>
      </c>
      <c r="H1187" s="225">
        <f>K1187-IFERROR(VLOOKUP(Työfile_2024!D1187,Liikennemalli!$C$6:$H$1921,6,FALSE),"ei löydy")</f>
        <v>-565</v>
      </c>
      <c r="I1187" s="80">
        <v>11419</v>
      </c>
      <c r="J1187" s="52">
        <v>1</v>
      </c>
      <c r="K1187" s="52">
        <v>7171</v>
      </c>
      <c r="L1187" s="53"/>
      <c r="M1187" s="54"/>
      <c r="N1187" s="54"/>
      <c r="O1187" s="54"/>
      <c r="P1187" s="54"/>
      <c r="Q1187" s="55"/>
      <c r="R1187" s="55"/>
      <c r="S1187" s="55"/>
      <c r="T1187" s="55"/>
      <c r="U1187" s="52"/>
      <c r="V1187" s="56">
        <v>1874</v>
      </c>
      <c r="W1187" s="56">
        <v>41</v>
      </c>
      <c r="X1187" s="56">
        <v>2132</v>
      </c>
      <c r="Y1187" s="56">
        <f>VLOOKUP(D1187,Liikennemalli24!$D$2:$F$1804,2,FALSE)</f>
        <v>93</v>
      </c>
      <c r="Z1187" s="57">
        <f>VLOOKUP(D1187,Liikennemalli24!$D$2:$F$1804,3,FALSE)</f>
        <v>0.17899999999999999</v>
      </c>
      <c r="AA1187" s="178" t="str">
        <f>IF(G1187=1,VLOOKUP(C1187,Liikennemalli!$D$6:$H$1921,2,FALSE),"-")</f>
        <v>-</v>
      </c>
      <c r="AB1187" s="197" t="str">
        <f>IF(G1187=1,VLOOKUP(C1187,Liikennemalli!$D$6:$H$1921,3,FALSE),"-")</f>
        <v>-</v>
      </c>
      <c r="AC1187" s="134">
        <f>IF(E1187=1,VLOOKUP(Työfile_2024!D1187,'2015'!$F$12:$X$1887,18,FALSE),"-")</f>
        <v>240</v>
      </c>
      <c r="AD1187" s="127">
        <f>IF(E1187=1,VLOOKUP(Työfile_2024!D1187,'2015'!$F$12:$X$1887,19,FALSE),"-")</f>
        <v>0.55000000000000004</v>
      </c>
      <c r="AI1187" s="127">
        <f>IF(E1187=1,VLOOKUP(Työfile_2024!D1187,'2015'!$F$12:$AB$1887,20,FALSE),"-")</f>
        <v>0</v>
      </c>
      <c r="AJ1187" s="127">
        <f>IF(E1187=1,VLOOKUP(Työfile_2024!D1187,'2015'!$F$12:$AB$1887,21,FALSE),"-")</f>
        <v>0</v>
      </c>
      <c r="AK1187" s="127">
        <f>IF(E1187=1,VLOOKUP(Työfile_2024!D1187,'2015'!$F$12:$AB$1887,22,FALSE),"-")</f>
        <v>0</v>
      </c>
      <c r="AL1187" s="127">
        <f>IF(E1187=1,VLOOKUP(Työfile_2024!D1187,'2015'!$F$12:$AB$1887,23,FALSE),"-")</f>
        <v>0</v>
      </c>
      <c r="AM1187" s="56">
        <f>VLOOKUP(Työfile_2024!D1187,Tmatkat_20km_tarkasteltava_verk!$C$2:$D$1804,2,FALSE)</f>
        <v>503</v>
      </c>
      <c r="AN1187" s="148">
        <f t="shared" si="294"/>
        <v>0.26840981856990392</v>
      </c>
      <c r="AO1187" s="178">
        <f>IF(E1187=1,VLOOKUP(Työfile_2024!D1187,'2015'!$F$12:$AC$1887,24,FALSE),"-")</f>
        <v>638</v>
      </c>
      <c r="AP1187" s="52">
        <f>VLOOKUP(D1187,Tarkasteltava_verkko_2024_harva!$E$2:$I$1804,5,FALSE)</f>
        <v>0</v>
      </c>
      <c r="AQ1187" s="52">
        <f>VLOOKUP(D1187,Tarkasteltava_verkko_2024_harva!$E$2:$I$1804,4,FALSE)</f>
        <v>0</v>
      </c>
      <c r="AR1187" s="148">
        <v>1.8407474550271929E-2</v>
      </c>
      <c r="AS1187" s="170" t="str">
        <f>IFERROR(VLOOKUP(C1187,'2015'!$C$12:$AG$1887,30,FALSE),"-")</f>
        <v/>
      </c>
      <c r="AT1187" s="148">
        <v>0.67270952447357413</v>
      </c>
      <c r="AU1187" s="170">
        <f>IFERROR(VLOOKUP(C1187,'2015'!$C$12:$AG$1887,31,FALSE),"-")</f>
        <v>0</v>
      </c>
      <c r="AV1187" s="106"/>
      <c r="AW1187" s="63">
        <f>IFERROR(VLOOKUP(C1187,Merkittävyysluokitus!$A$2:$J$1705,10,FALSE),"-")</f>
        <v>3</v>
      </c>
      <c r="AX1187" s="175">
        <f>IFERROR(VLOOKUP(C1187,Merkittävyysluokitus!$A$2:$J$1705,6,FALSE),"-")</f>
        <v>8.8894977168949758</v>
      </c>
      <c r="AY1187" s="175">
        <f>IFERROR(VLOOKUP(C1187,Merkittävyysluokitus!$A$2:$J$1705,7,FALSE),"-")</f>
        <v>4.6999999999999993</v>
      </c>
      <c r="AZ1187" s="175">
        <f>IFERROR(VLOOKUP(C1187,Merkittävyysluokitus!$A$2:$J$1705,8,FALSE),"-")</f>
        <v>2.5228310502283104</v>
      </c>
      <c r="BA1187" s="175">
        <f>IFERROR(VLOOKUP(C1187,Merkittävyysluokitus!$A$2:$J$1705,9,FALSE),"-")</f>
        <v>1.6666666666666665</v>
      </c>
      <c r="BB1187" s="203"/>
      <c r="BC1187" s="203" t="str">
        <f t="shared" si="295"/>
        <v/>
      </c>
      <c r="BD1187" s="39" t="str">
        <f t="shared" si="289"/>
        <v>musta</v>
      </c>
      <c r="BE1187" s="68" t="str">
        <f t="shared" si="290"/>
        <v>musta</v>
      </c>
      <c r="BF1187" s="68" t="str">
        <f t="shared" si="291"/>
        <v>musta</v>
      </c>
      <c r="BG1187" s="68" t="str">
        <f t="shared" si="292"/>
        <v>musta</v>
      </c>
      <c r="BH1187" s="208" t="str">
        <f t="shared" si="293"/>
        <v>musta</v>
      </c>
      <c r="BI1187" s="39"/>
      <c r="BJ1187" s="39" t="str">
        <f>IF(F1187="ei löydy","uusi tie",IF(E1187=0,"tieosoite muuttunut",IF(E1187=1,VLOOKUP(D1187,'2015'!$F$12:$AL$1887,31,FALSE),"-")))</f>
        <v>musta</v>
      </c>
      <c r="BK1187" s="67" t="str">
        <f>IF(E1187=1,VLOOKUP(D1187,'2015'!$F$12:$AL$1887,32,FALSE),"-")</f>
        <v>musta</v>
      </c>
      <c r="BL1187" s="39" t="str">
        <f>IF(F1187="ei löydy","uusi tie",IF(E1187=0,"tieosoite muuttunut",IF(E1187=1,VLOOKUP(D1187,'2015'!$F$12:$AL$1887,33,FALSE),"-")))</f>
        <v>musta</v>
      </c>
      <c r="BM1187" s="39"/>
      <c r="BN1187" s="217" t="str">
        <f>VLOOKUP(D1187,'2015'!$F$12:$AL$1887,33,FALSE)</f>
        <v>musta</v>
      </c>
      <c r="BO1187" s="39"/>
      <c r="BP1187" s="115" t="s">
        <v>10</v>
      </c>
      <c r="BQ1187" s="30"/>
      <c r="BS1187" s="5"/>
      <c r="BU1187" s="37"/>
      <c r="BV1187" s="30" t="s">
        <v>10</v>
      </c>
      <c r="BX1187" t="str">
        <f>IF(E1187=1,VLOOKUP(D1187,'2015'!$F$12:$AX$1887,43,FALSE),"-")</f>
        <v>musta</v>
      </c>
      <c r="BY1187" t="str">
        <f>IF(E1187=1,VLOOKUP(D1187,'2015'!$F$12:$AX$1887,44,FALSE),"-")</f>
        <v>punainen</v>
      </c>
      <c r="BZ1187" t="str">
        <f>IF(E1187=1,VLOOKUP(D1187,'2015'!$F$12:$AX$1887,45,FALSE),"-")</f>
        <v>musta</v>
      </c>
      <c r="CA1187" s="31">
        <f t="shared" si="298"/>
        <v>11</v>
      </c>
      <c r="CB1187" s="31">
        <f t="shared" si="299"/>
        <v>1</v>
      </c>
      <c r="CC1187" s="31">
        <f t="shared" si="300"/>
        <v>0</v>
      </c>
      <c r="CD1187" s="31">
        <f t="shared" si="301"/>
        <v>10</v>
      </c>
      <c r="CE1187" s="31">
        <f t="shared" si="302"/>
        <v>0</v>
      </c>
      <c r="CO1187" s="2" t="s">
        <v>35</v>
      </c>
      <c r="CP1187" s="2" t="s">
        <v>35</v>
      </c>
    </row>
    <row r="1188" spans="1:94" ht="15.75" thickBot="1" x14ac:dyDescent="0.3">
      <c r="A1188" s="50"/>
      <c r="B1188" s="50"/>
      <c r="C1188" s="50" t="str">
        <f t="shared" si="296"/>
        <v>11421_1_6045</v>
      </c>
      <c r="D1188" s="51" t="str">
        <f t="shared" si="297"/>
        <v>11421_1</v>
      </c>
      <c r="E1188" s="224">
        <f>IFERROR(VLOOKUP(C1188,'2015'!$C$12:$D$1887,2,FALSE),0)</f>
        <v>1</v>
      </c>
      <c r="F1188" s="51">
        <f>IFERROR(K1188-IFERROR(VLOOKUP(D1188,'2015'!$F$12:$I$1887,4,FALSE),"ei löydy"),"ei löydy")</f>
        <v>0</v>
      </c>
      <c r="G1188" s="224">
        <f>IFERROR(VLOOKUP(Työfile_2024!C1188,Liikennemalli!$D$6:$G$1921,4,FALSE),0)</f>
        <v>1</v>
      </c>
      <c r="H1188" s="225">
        <f>K1188-IFERROR(VLOOKUP(Työfile_2024!D1188,Liikennemalli!$C$6:$H$1921,6,FALSE),"ei löydy")</f>
        <v>0</v>
      </c>
      <c r="I1188" s="80">
        <v>11421</v>
      </c>
      <c r="J1188" s="52">
        <v>1</v>
      </c>
      <c r="K1188" s="52">
        <v>6045</v>
      </c>
      <c r="L1188" s="53"/>
      <c r="M1188" s="54"/>
      <c r="N1188" s="54"/>
      <c r="O1188" s="54"/>
      <c r="P1188" s="54"/>
      <c r="Q1188" s="55"/>
      <c r="R1188" s="55"/>
      <c r="S1188" s="55"/>
      <c r="T1188" s="55"/>
      <c r="U1188" s="52"/>
      <c r="V1188" s="56">
        <v>557</v>
      </c>
      <c r="W1188" s="56">
        <v>33</v>
      </c>
      <c r="X1188" s="56">
        <v>597</v>
      </c>
      <c r="Y1188" s="56">
        <f>VLOOKUP(D1188,Liikennemalli24!$D$2:$F$1804,2,FALSE)</f>
        <v>84</v>
      </c>
      <c r="Z1188" s="57">
        <f>VLOOKUP(D1188,Liikennemalli24!$D$2:$F$1804,3,FALSE)</f>
        <v>0.10100000000000001</v>
      </c>
      <c r="AA1188" s="178">
        <f>IF(G1188=1,VLOOKUP(C1188,Liikennemalli!$D$6:$H$1921,2,FALSE),"-")</f>
        <v>328.74720884504501</v>
      </c>
      <c r="AB1188" s="197">
        <f>IF(G1188=1,VLOOKUP(C1188,Liikennemalli!$D$6:$H$1921,3,FALSE),"-")</f>
        <v>0.37506259766932398</v>
      </c>
      <c r="AC1188" s="134">
        <f>IF(E1188=1,VLOOKUP(Työfile_2024!D1188,'2015'!$F$12:$X$1887,18,FALSE),"-")</f>
        <v>84</v>
      </c>
      <c r="AD1188" s="127">
        <f>IF(E1188=1,VLOOKUP(Työfile_2024!D1188,'2015'!$F$12:$X$1887,19,FALSE),"-")</f>
        <v>0.24</v>
      </c>
      <c r="AI1188" s="127">
        <f>IF(E1188=1,VLOOKUP(Työfile_2024!D1188,'2015'!$F$12:$AB$1887,20,FALSE),"-")</f>
        <v>0</v>
      </c>
      <c r="AJ1188" s="127">
        <f>IF(E1188=1,VLOOKUP(Työfile_2024!D1188,'2015'!$F$12:$AB$1887,21,FALSE),"-")</f>
        <v>0</v>
      </c>
      <c r="AK1188" s="127">
        <f>IF(E1188=1,VLOOKUP(Työfile_2024!D1188,'2015'!$F$12:$AB$1887,22,FALSE),"-")</f>
        <v>0</v>
      </c>
      <c r="AL1188" s="127">
        <f>IF(E1188=1,VLOOKUP(Työfile_2024!D1188,'2015'!$F$12:$AB$1887,23,FALSE),"-")</f>
        <v>0</v>
      </c>
      <c r="AM1188" s="56">
        <f>VLOOKUP(Työfile_2024!D1188,Tmatkat_20km_tarkasteltava_verk!$C$2:$D$1804,2,FALSE)</f>
        <v>196</v>
      </c>
      <c r="AN1188" s="148">
        <f t="shared" si="294"/>
        <v>0.35188509874326751</v>
      </c>
      <c r="AO1188" s="178">
        <f>IF(E1188=1,VLOOKUP(Työfile_2024!D1188,'2015'!$F$12:$AC$1887,24,FALSE),"-")</f>
        <v>274</v>
      </c>
      <c r="AP1188" s="52">
        <f>VLOOKUP(D1188,Tarkasteltava_verkko_2024_harva!$E$2:$I$1804,5,FALSE)</f>
        <v>0</v>
      </c>
      <c r="AQ1188" s="52">
        <f>VLOOKUP(D1188,Tarkasteltava_verkko_2024_harva!$E$2:$I$1804,4,FALSE)</f>
        <v>0</v>
      </c>
      <c r="AR1188" s="148">
        <v>4.6153846153846156E-2</v>
      </c>
      <c r="AS1188" s="170" t="str">
        <f>IFERROR(VLOOKUP(C1188,'2015'!$C$12:$AG$1887,30,FALSE),"-")</f>
        <v/>
      </c>
      <c r="AT1188" s="148">
        <v>0.92175351530190242</v>
      </c>
      <c r="AU1188" s="170" t="str">
        <f>IFERROR(VLOOKUP(C1188,'2015'!$C$12:$AG$1887,31,FALSE),"-")</f>
        <v>Kyllä</v>
      </c>
      <c r="AV1188" s="106"/>
      <c r="AW1188" s="63">
        <f>IFERROR(VLOOKUP(C1188,Merkittävyysluokitus!$A$2:$J$1705,10,FALSE),"-")</f>
        <v>3</v>
      </c>
      <c r="AX1188" s="175">
        <f>IFERROR(VLOOKUP(C1188,Merkittävyysluokitus!$A$2:$J$1705,6,FALSE),"-")</f>
        <v>6.3279406392694062</v>
      </c>
      <c r="AY1188" s="175">
        <f>IFERROR(VLOOKUP(C1188,Merkittävyysluokitus!$A$2:$J$1705,7,FALSE),"-")</f>
        <v>3.0609999999999999</v>
      </c>
      <c r="AZ1188" s="175">
        <f>IFERROR(VLOOKUP(C1188,Merkittävyysluokitus!$A$2:$J$1705,8,FALSE),"-")</f>
        <v>2.4336073059360732</v>
      </c>
      <c r="BA1188" s="175">
        <f>IFERROR(VLOOKUP(C1188,Merkittävyysluokitus!$A$2:$J$1705,9,FALSE),"-")</f>
        <v>0.83333333333333326</v>
      </c>
      <c r="BB1188" s="203"/>
      <c r="BC1188" s="203" t="str">
        <f t="shared" si="295"/>
        <v/>
      </c>
      <c r="BD1188" s="39" t="str">
        <f t="shared" si="289"/>
        <v>musta</v>
      </c>
      <c r="BE1188" s="68" t="str">
        <f t="shared" si="290"/>
        <v>musta</v>
      </c>
      <c r="BF1188" s="68" t="str">
        <f t="shared" si="291"/>
        <v>musta</v>
      </c>
      <c r="BG1188" s="68" t="str">
        <f t="shared" si="292"/>
        <v>musta</v>
      </c>
      <c r="BH1188" s="208" t="str">
        <f t="shared" si="293"/>
        <v>musta</v>
      </c>
      <c r="BI1188" s="39"/>
      <c r="BJ1188" s="39" t="str">
        <f>IF(F1188="ei löydy","uusi tie",IF(E1188=0,"tieosoite muuttunut",IF(E1188=1,VLOOKUP(D1188,'2015'!$F$12:$AL$1887,31,FALSE),"-")))</f>
        <v>musta</v>
      </c>
      <c r="BK1188" s="67" t="str">
        <f>IF(E1188=1,VLOOKUP(D1188,'2015'!$F$12:$AL$1887,32,FALSE),"-")</f>
        <v>musta</v>
      </c>
      <c r="BL1188" s="39" t="str">
        <f>IF(F1188="ei löydy","uusi tie",IF(E1188=0,"tieosoite muuttunut",IF(E1188=1,VLOOKUP(D1188,'2015'!$F$12:$AL$1887,33,FALSE),"-")))</f>
        <v>musta</v>
      </c>
      <c r="BM1188" s="39"/>
      <c r="BN1188" s="217" t="str">
        <f>VLOOKUP(D1188,'2015'!$F$12:$AL$1887,33,FALSE)</f>
        <v>musta</v>
      </c>
      <c r="BO1188" s="39"/>
      <c r="BP1188" s="115" t="s">
        <v>10</v>
      </c>
      <c r="BQ1188" s="30"/>
      <c r="BS1188" s="5"/>
      <c r="BU1188" s="37"/>
      <c r="BV1188" s="30" t="s">
        <v>10</v>
      </c>
      <c r="BX1188" t="str">
        <f>IF(E1188=1,VLOOKUP(D1188,'2015'!$F$12:$AX$1887,43,FALSE),"-")</f>
        <v>musta</v>
      </c>
      <c r="BY1188" t="str">
        <f>IF(E1188=1,VLOOKUP(D1188,'2015'!$F$12:$AX$1887,44,FALSE),"-")</f>
        <v>musta</v>
      </c>
      <c r="BZ1188" t="str">
        <f>IF(E1188=1,VLOOKUP(D1188,'2015'!$F$12:$AX$1887,45,FALSE),"-")</f>
        <v>musta</v>
      </c>
      <c r="CA1188" s="31">
        <f t="shared" si="298"/>
        <v>1</v>
      </c>
      <c r="CB1188" s="31">
        <f t="shared" si="299"/>
        <v>0</v>
      </c>
      <c r="CC1188" s="31">
        <f t="shared" si="300"/>
        <v>0</v>
      </c>
      <c r="CD1188" s="31">
        <f t="shared" si="301"/>
        <v>1</v>
      </c>
      <c r="CE1188" s="31">
        <f t="shared" si="302"/>
        <v>0</v>
      </c>
      <c r="CO1188" s="2" t="s">
        <v>35</v>
      </c>
      <c r="CP1188" s="2" t="s">
        <v>35</v>
      </c>
    </row>
    <row r="1189" spans="1:94" ht="15.75" thickBot="1" x14ac:dyDescent="0.3">
      <c r="A1189" s="50"/>
      <c r="B1189" s="50"/>
      <c r="C1189" s="50" t="str">
        <f t="shared" si="296"/>
        <v>11423_1_2544</v>
      </c>
      <c r="D1189" s="51" t="str">
        <f t="shared" si="297"/>
        <v>11423_1</v>
      </c>
      <c r="E1189" s="224">
        <f>IFERROR(VLOOKUP(C1189,'2015'!$C$12:$D$1887,2,FALSE),0)</f>
        <v>0</v>
      </c>
      <c r="F1189" s="51">
        <f>IFERROR(K1189-IFERROR(VLOOKUP(D1189,'2015'!$F$12:$I$1887,4,FALSE),"ei löydy"),"ei löydy")</f>
        <v>-1728</v>
      </c>
      <c r="G1189" s="224">
        <f>IFERROR(VLOOKUP(Työfile_2024!C1189,Liikennemalli!$D$6:$G$1921,4,FALSE),0)</f>
        <v>0</v>
      </c>
      <c r="H1189" s="225">
        <f>K1189-IFERROR(VLOOKUP(Työfile_2024!D1189,Liikennemalli!$C$6:$H$1921,6,FALSE),"ei löydy")</f>
        <v>-1947</v>
      </c>
      <c r="I1189" s="80">
        <v>11423</v>
      </c>
      <c r="J1189" s="52">
        <v>1</v>
      </c>
      <c r="K1189" s="52">
        <v>2544</v>
      </c>
      <c r="L1189" s="53"/>
      <c r="M1189" s="54"/>
      <c r="N1189" s="54"/>
      <c r="O1189" s="54"/>
      <c r="P1189" s="54"/>
      <c r="Q1189" s="55"/>
      <c r="R1189" s="55"/>
      <c r="S1189" s="55"/>
      <c r="T1189" s="55"/>
      <c r="U1189" s="52"/>
      <c r="V1189" s="56">
        <v>1117.2291666666667</v>
      </c>
      <c r="W1189" s="56">
        <v>40.229166666666664</v>
      </c>
      <c r="X1189" s="56">
        <v>1289.1666666666667</v>
      </c>
      <c r="Y1189" s="56">
        <f>VLOOKUP(D1189,Liikennemalli24!$D$2:$F$1804,2,FALSE)</f>
        <v>169</v>
      </c>
      <c r="Z1189" s="57">
        <f>VLOOKUP(D1189,Liikennemalli24!$D$2:$F$1804,3,FALSE)</f>
        <v>0.13500000000000001</v>
      </c>
      <c r="AA1189" s="178" t="str">
        <f>IF(G1189=1,VLOOKUP(C1189,Liikennemalli!$D$6:$H$1921,2,FALSE),"-")</f>
        <v>-</v>
      </c>
      <c r="AB1189" s="197" t="str">
        <f>IF(G1189=1,VLOOKUP(C1189,Liikennemalli!$D$6:$H$1921,3,FALSE),"-")</f>
        <v>-</v>
      </c>
      <c r="AC1189" s="134" t="str">
        <f>IF(E1189=1,VLOOKUP(Työfile_2024!D1189,'2015'!$F$12:$X$1887,18,FALSE),"-")</f>
        <v>-</v>
      </c>
      <c r="AD1189" s="127" t="str">
        <f>IF(E1189=1,VLOOKUP(Työfile_2024!D1189,'2015'!$F$12:$X$1887,19,FALSE),"-")</f>
        <v>-</v>
      </c>
      <c r="AI1189" s="127" t="str">
        <f>IF(E1189=1,VLOOKUP(Työfile_2024!D1189,'2015'!$F$12:$AB$1887,20,FALSE),"-")</f>
        <v>-</v>
      </c>
      <c r="AJ1189" s="127" t="str">
        <f>IF(E1189=1,VLOOKUP(Työfile_2024!D1189,'2015'!$F$12:$AB$1887,21,FALSE),"-")</f>
        <v>-</v>
      </c>
      <c r="AK1189" s="127" t="str">
        <f>IF(E1189=1,VLOOKUP(Työfile_2024!D1189,'2015'!$F$12:$AB$1887,22,FALSE),"-")</f>
        <v>-</v>
      </c>
      <c r="AL1189" s="127" t="str">
        <f>IF(E1189=1,VLOOKUP(Työfile_2024!D1189,'2015'!$F$12:$AB$1887,23,FALSE),"-")</f>
        <v>-</v>
      </c>
      <c r="AM1189" s="56">
        <f>VLOOKUP(Työfile_2024!D1189,Tmatkat_20km_tarkasteltava_verk!$C$2:$D$1804,2,FALSE)</f>
        <v>1428</v>
      </c>
      <c r="AN1189" s="148">
        <f t="shared" si="294"/>
        <v>1.2781621198276987</v>
      </c>
      <c r="AO1189" s="178" t="str">
        <f>IF(E1189=1,VLOOKUP(Työfile_2024!D1189,'2015'!$F$12:$AC$1887,24,FALSE),"-")</f>
        <v>-</v>
      </c>
      <c r="AP1189" s="52">
        <f>VLOOKUP(D1189,Tarkasteltava_verkko_2024_harva!$E$2:$I$1804,5,FALSE)</f>
        <v>0</v>
      </c>
      <c r="AQ1189" s="52">
        <f>VLOOKUP(D1189,Tarkasteltava_verkko_2024_harva!$E$2:$I$1804,4,FALSE)</f>
        <v>0</v>
      </c>
      <c r="AR1189" s="148">
        <v>0</v>
      </c>
      <c r="AS1189" s="170" t="str">
        <f>IFERROR(VLOOKUP(C1189,'2015'!$C$12:$AG$1887,30,FALSE),"-")</f>
        <v>-</v>
      </c>
      <c r="AT1189" s="148">
        <v>0.9375</v>
      </c>
      <c r="AU1189" s="170" t="str">
        <f>IFERROR(VLOOKUP(C1189,'2015'!$C$12:$AG$1887,31,FALSE),"-")</f>
        <v>-</v>
      </c>
      <c r="AV1189" s="106"/>
      <c r="AW1189" s="63">
        <f>IFERROR(VLOOKUP(C1189,Merkittävyysluokitus!$A$2:$J$1705,10,FALSE),"-")</f>
        <v>3</v>
      </c>
      <c r="AX1189" s="175">
        <f>IFERROR(VLOOKUP(C1189,Merkittävyysluokitus!$A$2:$J$1705,6,FALSE),"-")</f>
        <v>9.1819710806697099</v>
      </c>
      <c r="AY1189" s="175">
        <f>IFERROR(VLOOKUP(C1189,Merkittävyysluokitus!$A$2:$J$1705,7,FALSE),"-")</f>
        <v>5</v>
      </c>
      <c r="AZ1189" s="175">
        <f>IFERROR(VLOOKUP(C1189,Merkittävyysluokitus!$A$2:$J$1705,8,FALSE),"-")</f>
        <v>3.0153044140030443</v>
      </c>
      <c r="BA1189" s="175">
        <f>IFERROR(VLOOKUP(C1189,Merkittävyysluokitus!$A$2:$J$1705,9,FALSE),"-")</f>
        <v>1.1666666666666665</v>
      </c>
      <c r="BB1189" s="203"/>
      <c r="BC1189" s="203" t="str">
        <f t="shared" si="295"/>
        <v>tieosoite muuttunut</v>
      </c>
      <c r="BD1189" s="39" t="str">
        <f t="shared" si="289"/>
        <v>musta</v>
      </c>
      <c r="BE1189" s="68" t="str">
        <f t="shared" si="290"/>
        <v>musta</v>
      </c>
      <c r="BF1189" s="68" t="str">
        <f t="shared" si="291"/>
        <v>musta</v>
      </c>
      <c r="BG1189" s="68" t="str">
        <f t="shared" si="292"/>
        <v>musta</v>
      </c>
      <c r="BH1189" s="208" t="str">
        <f t="shared" si="293"/>
        <v>musta</v>
      </c>
      <c r="BI1189" s="39"/>
      <c r="BJ1189" s="39" t="str">
        <f>IF(F1189="ei löydy","uusi tie",IF(E1189=0,"tieosoite muuttunut",IF(E1189=1,VLOOKUP(D1189,'2015'!$F$12:$AL$1887,31,FALSE),"-")))</f>
        <v>tieosoite muuttunut</v>
      </c>
      <c r="BK1189" s="67" t="str">
        <f>IF(E1189=1,VLOOKUP(D1189,'2015'!$F$12:$AL$1887,32,FALSE),"-")</f>
        <v>-</v>
      </c>
      <c r="BL1189" s="39" t="str">
        <f>IF(F1189="ei löydy","uusi tie",IF(E1189=0,"tieosoite muuttunut",IF(E1189=1,VLOOKUP(D1189,'2015'!$F$12:$AL$1887,33,FALSE),"-")))</f>
        <v>tieosoite muuttunut</v>
      </c>
      <c r="BM1189" s="39"/>
      <c r="BN1189" s="217" t="str">
        <f>VLOOKUP(D1189,'2015'!$F$12:$AL$1887,33,FALSE)</f>
        <v>musta</v>
      </c>
      <c r="BO1189" s="39"/>
      <c r="BP1189" s="115" t="s">
        <v>10</v>
      </c>
      <c r="BQ1189" s="30"/>
      <c r="BS1189" s="5"/>
      <c r="BU1189" s="37"/>
      <c r="BV1189" s="30" t="s">
        <v>10</v>
      </c>
      <c r="BX1189" t="str">
        <f>IF(E1189=1,VLOOKUP(D1189,'2015'!$F$12:$AX$1887,43,FALSE),"-")</f>
        <v>-</v>
      </c>
      <c r="BY1189" t="str">
        <f>IF(E1189=1,VLOOKUP(D1189,'2015'!$F$12:$AX$1887,44,FALSE),"-")</f>
        <v>-</v>
      </c>
      <c r="BZ1189" t="str">
        <f>IF(E1189=1,VLOOKUP(D1189,'2015'!$F$12:$AX$1887,45,FALSE),"-")</f>
        <v>-</v>
      </c>
      <c r="CA1189" s="31">
        <f t="shared" si="298"/>
        <v>30</v>
      </c>
      <c r="CB1189" s="31">
        <f t="shared" si="299"/>
        <v>10</v>
      </c>
      <c r="CC1189" s="31">
        <f t="shared" si="300"/>
        <v>10</v>
      </c>
      <c r="CD1189" s="31">
        <f t="shared" si="301"/>
        <v>10</v>
      </c>
      <c r="CE1189" s="31">
        <f t="shared" si="302"/>
        <v>0</v>
      </c>
      <c r="CO1189" s="2" t="s">
        <v>35</v>
      </c>
      <c r="CP1189" s="2" t="s">
        <v>35</v>
      </c>
    </row>
    <row r="1190" spans="1:94" ht="15.75" thickBot="1" x14ac:dyDescent="0.3">
      <c r="A1190" s="50"/>
      <c r="B1190" s="50"/>
      <c r="C1190" s="50" t="str">
        <f t="shared" si="296"/>
        <v>11427_1_4776</v>
      </c>
      <c r="D1190" s="51" t="str">
        <f t="shared" si="297"/>
        <v>11427_1</v>
      </c>
      <c r="E1190" s="224">
        <f>IFERROR(VLOOKUP(C1190,'2015'!$C$12:$D$1887,2,FALSE),0)</f>
        <v>1</v>
      </c>
      <c r="F1190" s="51">
        <f>IFERROR(K1190-IFERROR(VLOOKUP(D1190,'2015'!$F$12:$I$1887,4,FALSE),"ei löydy"),"ei löydy")</f>
        <v>0</v>
      </c>
      <c r="G1190" s="224">
        <f>IFERROR(VLOOKUP(Työfile_2024!C1190,Liikennemalli!$D$6:$G$1921,4,FALSE),0)</f>
        <v>1</v>
      </c>
      <c r="H1190" s="225">
        <f>K1190-IFERROR(VLOOKUP(Työfile_2024!D1190,Liikennemalli!$C$6:$H$1921,6,FALSE),"ei löydy")</f>
        <v>0</v>
      </c>
      <c r="I1190" s="80">
        <v>11427</v>
      </c>
      <c r="J1190" s="52">
        <v>1</v>
      </c>
      <c r="K1190" s="52">
        <v>4776</v>
      </c>
      <c r="L1190" s="53"/>
      <c r="M1190" s="54"/>
      <c r="N1190" s="54"/>
      <c r="O1190" s="54"/>
      <c r="P1190" s="54"/>
      <c r="Q1190" s="55"/>
      <c r="R1190" s="55"/>
      <c r="S1190" s="55"/>
      <c r="T1190" s="55"/>
      <c r="U1190" s="52"/>
      <c r="V1190" s="56">
        <v>2379</v>
      </c>
      <c r="W1190" s="56">
        <v>70</v>
      </c>
      <c r="X1190" s="56">
        <v>2716</v>
      </c>
      <c r="Y1190" s="56">
        <f>VLOOKUP(D1190,Liikennemalli24!$D$2:$F$1804,2,FALSE)</f>
        <v>165</v>
      </c>
      <c r="Z1190" s="57">
        <f>VLOOKUP(D1190,Liikennemalli24!$D$2:$F$1804,3,FALSE)</f>
        <v>0.188</v>
      </c>
      <c r="AA1190" s="178">
        <f>IF(G1190=1,VLOOKUP(C1190,Liikennemalli!$D$6:$H$1921,2,FALSE),"-")</f>
        <v>431.99999999999898</v>
      </c>
      <c r="AB1190" s="197">
        <f>IF(G1190=1,VLOOKUP(C1190,Liikennemalli!$D$6:$H$1921,3,FALSE),"-")</f>
        <v>0.324812030075187</v>
      </c>
      <c r="AC1190" s="134">
        <f>IF(E1190=1,VLOOKUP(Työfile_2024!D1190,'2015'!$F$12:$X$1887,18,FALSE),"-")</f>
        <v>293</v>
      </c>
      <c r="AD1190" s="127">
        <f>IF(E1190=1,VLOOKUP(Työfile_2024!D1190,'2015'!$F$12:$X$1887,19,FALSE),"-")</f>
        <v>0.3</v>
      </c>
      <c r="AI1190" s="127">
        <f>IF(E1190=1,VLOOKUP(Työfile_2024!D1190,'2015'!$F$12:$AB$1887,20,FALSE),"-")</f>
        <v>0</v>
      </c>
      <c r="AJ1190" s="127">
        <f>IF(E1190=1,VLOOKUP(Työfile_2024!D1190,'2015'!$F$12:$AB$1887,21,FALSE),"-")</f>
        <v>0</v>
      </c>
      <c r="AK1190" s="127">
        <f>IF(E1190=1,VLOOKUP(Työfile_2024!D1190,'2015'!$F$12:$AB$1887,22,FALSE),"-")</f>
        <v>0</v>
      </c>
      <c r="AL1190" s="127">
        <f>IF(E1190=1,VLOOKUP(Työfile_2024!D1190,'2015'!$F$12:$AB$1887,23,FALSE),"-")</f>
        <v>0</v>
      </c>
      <c r="AM1190" s="56">
        <f>VLOOKUP(Työfile_2024!D1190,Tmatkat_20km_tarkasteltava_verk!$C$2:$D$1804,2,FALSE)</f>
        <v>124</v>
      </c>
      <c r="AN1190" s="148">
        <f t="shared" si="294"/>
        <v>5.2122740647330815E-2</v>
      </c>
      <c r="AO1190" s="178">
        <f>IF(E1190=1,VLOOKUP(Työfile_2024!D1190,'2015'!$F$12:$AC$1887,24,FALSE),"-")</f>
        <v>259</v>
      </c>
      <c r="AP1190" s="52">
        <f>VLOOKUP(D1190,Tarkasteltava_verkko_2024_harva!$E$2:$I$1804,5,FALSE)</f>
        <v>0</v>
      </c>
      <c r="AQ1190" s="52">
        <f>VLOOKUP(D1190,Tarkasteltava_verkko_2024_harva!$E$2:$I$1804,4,FALSE)</f>
        <v>0</v>
      </c>
      <c r="AR1190" s="148">
        <v>0</v>
      </c>
      <c r="AS1190" s="170" t="str">
        <f>IFERROR(VLOOKUP(C1190,'2015'!$C$12:$AG$1887,30,FALSE),"-")</f>
        <v/>
      </c>
      <c r="AT1190" s="148">
        <v>0</v>
      </c>
      <c r="AU1190" s="170">
        <f>IFERROR(VLOOKUP(C1190,'2015'!$C$12:$AG$1887,31,FALSE),"-")</f>
        <v>0</v>
      </c>
      <c r="AV1190" s="106"/>
      <c r="AW1190" s="63">
        <f>IFERROR(VLOOKUP(C1190,Merkittävyysluokitus!$A$2:$J$1705,10,FALSE),"-")</f>
        <v>3</v>
      </c>
      <c r="AX1190" s="175">
        <f>IFERROR(VLOOKUP(C1190,Merkittävyysluokitus!$A$2:$J$1705,6,FALSE),"-")</f>
        <v>8.2090410958904094</v>
      </c>
      <c r="AY1190" s="175">
        <f>IFERROR(VLOOKUP(C1190,Merkittävyysluokitus!$A$2:$J$1705,7,FALSE),"-")</f>
        <v>4.1999999999999993</v>
      </c>
      <c r="AZ1190" s="175">
        <f>IFERROR(VLOOKUP(C1190,Merkittävyysluokitus!$A$2:$J$1705,8,FALSE),"-")</f>
        <v>3.0090410958904106</v>
      </c>
      <c r="BA1190" s="175">
        <f>IFERROR(VLOOKUP(C1190,Merkittävyysluokitus!$A$2:$J$1705,9,FALSE),"-")</f>
        <v>1</v>
      </c>
      <c r="BB1190" s="203"/>
      <c r="BC1190" s="203" t="str">
        <f t="shared" si="295"/>
        <v/>
      </c>
      <c r="BD1190" s="39" t="str">
        <f t="shared" si="289"/>
        <v>musta</v>
      </c>
      <c r="BE1190" s="68" t="str">
        <f t="shared" si="290"/>
        <v>musta</v>
      </c>
      <c r="BF1190" s="68" t="str">
        <f t="shared" si="291"/>
        <v>musta</v>
      </c>
      <c r="BG1190" s="68" t="str">
        <f t="shared" si="292"/>
        <v>musta</v>
      </c>
      <c r="BH1190" s="208" t="str">
        <f t="shared" si="293"/>
        <v>musta</v>
      </c>
      <c r="BI1190" s="39"/>
      <c r="BJ1190" s="39" t="str">
        <f>IF(F1190="ei löydy","uusi tie",IF(E1190=0,"tieosoite muuttunut",IF(E1190=1,VLOOKUP(D1190,'2015'!$F$12:$AL$1887,31,FALSE),"-")))</f>
        <v>musta</v>
      </c>
      <c r="BK1190" s="67" t="str">
        <f>IF(E1190=1,VLOOKUP(D1190,'2015'!$F$12:$AL$1887,32,FALSE),"-")</f>
        <v>musta</v>
      </c>
      <c r="BL1190" s="39" t="str">
        <f>IF(F1190="ei löydy","uusi tie",IF(E1190=0,"tieosoite muuttunut",IF(E1190=1,VLOOKUP(D1190,'2015'!$F$12:$AL$1887,33,FALSE),"-")))</f>
        <v>musta</v>
      </c>
      <c r="BM1190" s="39"/>
      <c r="BN1190" s="217" t="str">
        <f>VLOOKUP(D1190,'2015'!$F$12:$AL$1887,33,FALSE)</f>
        <v>musta</v>
      </c>
      <c r="BO1190" s="39"/>
      <c r="BP1190" s="115" t="s">
        <v>10</v>
      </c>
      <c r="BQ1190" s="30"/>
      <c r="BS1190" s="5"/>
      <c r="BU1190" s="37"/>
      <c r="BV1190" s="30" t="s">
        <v>10</v>
      </c>
      <c r="BX1190" t="str">
        <f>IF(E1190=1,VLOOKUP(D1190,'2015'!$F$12:$AX$1887,43,FALSE),"-")</f>
        <v>musta</v>
      </c>
      <c r="BY1190" t="str">
        <f>IF(E1190=1,VLOOKUP(D1190,'2015'!$F$12:$AX$1887,44,FALSE),"-")</f>
        <v>musta</v>
      </c>
      <c r="BZ1190" t="str">
        <f>IF(E1190=1,VLOOKUP(D1190,'2015'!$F$12:$AX$1887,45,FALSE),"-")</f>
        <v>musta</v>
      </c>
      <c r="CA1190" s="31">
        <f t="shared" si="298"/>
        <v>1</v>
      </c>
      <c r="CB1190" s="31">
        <f t="shared" si="299"/>
        <v>0</v>
      </c>
      <c r="CC1190" s="31">
        <f t="shared" si="300"/>
        <v>0</v>
      </c>
      <c r="CD1190" s="31">
        <f t="shared" si="301"/>
        <v>1</v>
      </c>
      <c r="CE1190" s="31">
        <f t="shared" si="302"/>
        <v>0</v>
      </c>
      <c r="CO1190" s="2" t="s">
        <v>35</v>
      </c>
      <c r="CP1190" s="2" t="s">
        <v>35</v>
      </c>
    </row>
    <row r="1191" spans="1:94" ht="15.75" thickBot="1" x14ac:dyDescent="0.3">
      <c r="A1191" s="50"/>
      <c r="B1191" s="50"/>
      <c r="C1191" s="50" t="str">
        <f t="shared" si="296"/>
        <v>11429_1_1998</v>
      </c>
      <c r="D1191" s="51" t="str">
        <f t="shared" si="297"/>
        <v>11429_1</v>
      </c>
      <c r="E1191" s="224">
        <f>IFERROR(VLOOKUP(C1191,'2015'!$C$12:$D$1887,2,FALSE),0)</f>
        <v>0</v>
      </c>
      <c r="F1191" s="51">
        <f>IFERROR(K1191-IFERROR(VLOOKUP(D1191,'2015'!$F$12:$I$1887,4,FALSE),"ei löydy"),"ei löydy")</f>
        <v>-808</v>
      </c>
      <c r="G1191" s="224">
        <f>IFERROR(VLOOKUP(Työfile_2024!C1191,Liikennemalli!$D$6:$G$1921,4,FALSE),0)</f>
        <v>0</v>
      </c>
      <c r="H1191" s="225">
        <f>K1191-IFERROR(VLOOKUP(Työfile_2024!D1191,Liikennemalli!$C$6:$H$1921,6,FALSE),"ei löydy")</f>
        <v>-2008</v>
      </c>
      <c r="I1191" s="80">
        <v>11429</v>
      </c>
      <c r="J1191" s="52">
        <v>1</v>
      </c>
      <c r="K1191" s="52">
        <v>1998</v>
      </c>
      <c r="L1191" s="53"/>
      <c r="M1191" s="54"/>
      <c r="N1191" s="54"/>
      <c r="O1191" s="54"/>
      <c r="P1191" s="54"/>
      <c r="Q1191" s="55"/>
      <c r="R1191" s="55"/>
      <c r="S1191" s="55"/>
      <c r="T1191" s="55"/>
      <c r="U1191" s="52"/>
      <c r="V1191" s="56">
        <v>645</v>
      </c>
      <c r="W1191" s="56">
        <v>84</v>
      </c>
      <c r="X1191" s="56">
        <v>661</v>
      </c>
      <c r="Y1191" s="56">
        <f>VLOOKUP(D1191,Liikennemalli24!$D$2:$F$1804,2,FALSE)</f>
        <v>3115</v>
      </c>
      <c r="Z1191" s="57">
        <f>VLOOKUP(D1191,Liikennemalli24!$D$2:$F$1804,3,FALSE)</f>
        <v>0.248</v>
      </c>
      <c r="AA1191" s="178" t="str">
        <f>IF(G1191=1,VLOOKUP(C1191,Liikennemalli!$D$6:$H$1921,2,FALSE),"-")</f>
        <v>-</v>
      </c>
      <c r="AB1191" s="197" t="str">
        <f>IF(G1191=1,VLOOKUP(C1191,Liikennemalli!$D$6:$H$1921,3,FALSE),"-")</f>
        <v>-</v>
      </c>
      <c r="AC1191" s="134" t="str">
        <f>IF(E1191=1,VLOOKUP(Työfile_2024!D1191,'2015'!$F$12:$X$1887,18,FALSE),"-")</f>
        <v>-</v>
      </c>
      <c r="AD1191" s="127" t="str">
        <f>IF(E1191=1,VLOOKUP(Työfile_2024!D1191,'2015'!$F$12:$X$1887,19,FALSE),"-")</f>
        <v>-</v>
      </c>
      <c r="AI1191" s="127" t="str">
        <f>IF(E1191=1,VLOOKUP(Työfile_2024!D1191,'2015'!$F$12:$AB$1887,20,FALSE),"-")</f>
        <v>-</v>
      </c>
      <c r="AJ1191" s="127" t="str">
        <f>IF(E1191=1,VLOOKUP(Työfile_2024!D1191,'2015'!$F$12:$AB$1887,21,FALSE),"-")</f>
        <v>-</v>
      </c>
      <c r="AK1191" s="127" t="str">
        <f>IF(E1191=1,VLOOKUP(Työfile_2024!D1191,'2015'!$F$12:$AB$1887,22,FALSE),"-")</f>
        <v>-</v>
      </c>
      <c r="AL1191" s="127" t="str">
        <f>IF(E1191=1,VLOOKUP(Työfile_2024!D1191,'2015'!$F$12:$AB$1887,23,FALSE),"-")</f>
        <v>-</v>
      </c>
      <c r="AM1191" s="56">
        <f>VLOOKUP(Työfile_2024!D1191,Tmatkat_20km_tarkasteltava_verk!$C$2:$D$1804,2,FALSE)</f>
        <v>166</v>
      </c>
      <c r="AN1191" s="148">
        <f t="shared" si="294"/>
        <v>0.25736434108527134</v>
      </c>
      <c r="AO1191" s="178" t="str">
        <f>IF(E1191=1,VLOOKUP(Työfile_2024!D1191,'2015'!$F$12:$AC$1887,24,FALSE),"-")</f>
        <v>-</v>
      </c>
      <c r="AP1191" s="52">
        <f>VLOOKUP(D1191,Tarkasteltava_verkko_2024_harva!$E$2:$I$1804,5,FALSE)</f>
        <v>0</v>
      </c>
      <c r="AQ1191" s="52">
        <f>VLOOKUP(D1191,Tarkasteltava_verkko_2024_harva!$E$2:$I$1804,4,FALSE)</f>
        <v>0</v>
      </c>
      <c r="AR1191" s="148">
        <v>0</v>
      </c>
      <c r="AS1191" s="170" t="str">
        <f>IFERROR(VLOOKUP(C1191,'2015'!$C$12:$AG$1887,30,FALSE),"-")</f>
        <v>-</v>
      </c>
      <c r="AT1191" s="148">
        <v>0.99849849849849848</v>
      </c>
      <c r="AU1191" s="170" t="str">
        <f>IFERROR(VLOOKUP(C1191,'2015'!$C$12:$AG$1887,31,FALSE),"-")</f>
        <v>-</v>
      </c>
      <c r="AV1191" s="106"/>
      <c r="AW1191" s="63">
        <f>IFERROR(VLOOKUP(C1191,Merkittävyysluokitus!$A$2:$J$1705,10,FALSE),"-")</f>
        <v>3</v>
      </c>
      <c r="AX1191" s="175">
        <f>IFERROR(VLOOKUP(C1191,Merkittävyysluokitus!$A$2:$J$1705,6,FALSE),"-")</f>
        <v>9.5464764079147653</v>
      </c>
      <c r="AY1191" s="175">
        <f>IFERROR(VLOOKUP(C1191,Merkittävyysluokitus!$A$2:$J$1705,7,FALSE),"-")</f>
        <v>3.9349999999999996</v>
      </c>
      <c r="AZ1191" s="175">
        <f>IFERROR(VLOOKUP(C1191,Merkittävyysluokitus!$A$2:$J$1705,8,FALSE),"-")</f>
        <v>4.2781430745814308</v>
      </c>
      <c r="BA1191" s="175">
        <f>IFERROR(VLOOKUP(C1191,Merkittävyysluokitus!$A$2:$J$1705,9,FALSE),"-")</f>
        <v>1.3333333333333333</v>
      </c>
      <c r="BB1191" s="203"/>
      <c r="BC1191" s="203" t="str">
        <f t="shared" si="295"/>
        <v>tieosoite muuttunut</v>
      </c>
      <c r="BD1191" s="39" t="str">
        <f t="shared" si="289"/>
        <v>musta</v>
      </c>
      <c r="BE1191" s="68" t="str">
        <f t="shared" si="290"/>
        <v>musta</v>
      </c>
      <c r="BF1191" s="68" t="str">
        <f t="shared" si="291"/>
        <v>musta</v>
      </c>
      <c r="BG1191" s="68" t="str">
        <f t="shared" si="292"/>
        <v>musta</v>
      </c>
      <c r="BH1191" s="208" t="str">
        <f t="shared" si="293"/>
        <v>musta</v>
      </c>
      <c r="BI1191" s="39"/>
      <c r="BJ1191" s="39" t="str">
        <f>IF(F1191="ei löydy","uusi tie",IF(E1191=0,"tieosoite muuttunut",IF(E1191=1,VLOOKUP(D1191,'2015'!$F$12:$AL$1887,31,FALSE),"-")))</f>
        <v>tieosoite muuttunut</v>
      </c>
      <c r="BK1191" s="67" t="str">
        <f>IF(E1191=1,VLOOKUP(D1191,'2015'!$F$12:$AL$1887,32,FALSE),"-")</f>
        <v>-</v>
      </c>
      <c r="BL1191" s="39" t="str">
        <f>IF(F1191="ei löydy","uusi tie",IF(E1191=0,"tieosoite muuttunut",IF(E1191=1,VLOOKUP(D1191,'2015'!$F$12:$AL$1887,33,FALSE),"-")))</f>
        <v>tieosoite muuttunut</v>
      </c>
      <c r="BM1191" s="39"/>
      <c r="BN1191" s="217" t="str">
        <f>VLOOKUP(D1191,'2015'!$F$12:$AL$1887,33,FALSE)</f>
        <v>musta</v>
      </c>
      <c r="BO1191" s="39"/>
      <c r="BP1191" s="115" t="s">
        <v>10</v>
      </c>
      <c r="BQ1191" s="30"/>
      <c r="BS1191" s="5"/>
      <c r="BU1191" s="37"/>
      <c r="BV1191" s="30" t="s">
        <v>10</v>
      </c>
      <c r="BX1191" t="str">
        <f>IF(E1191=1,VLOOKUP(D1191,'2015'!$F$12:$AX$1887,43,FALSE),"-")</f>
        <v>-</v>
      </c>
      <c r="BY1191" t="str">
        <f>IF(E1191=1,VLOOKUP(D1191,'2015'!$F$12:$AX$1887,44,FALSE),"-")</f>
        <v>-</v>
      </c>
      <c r="BZ1191" t="str">
        <f>IF(E1191=1,VLOOKUP(D1191,'2015'!$F$12:$AX$1887,45,FALSE),"-")</f>
        <v>-</v>
      </c>
      <c r="CA1191" s="31">
        <f t="shared" si="298"/>
        <v>21</v>
      </c>
      <c r="CB1191" s="31">
        <f t="shared" si="299"/>
        <v>10</v>
      </c>
      <c r="CC1191" s="31">
        <f t="shared" si="300"/>
        <v>10</v>
      </c>
      <c r="CD1191" s="31">
        <f t="shared" si="301"/>
        <v>1</v>
      </c>
      <c r="CE1191" s="31">
        <f t="shared" si="302"/>
        <v>0</v>
      </c>
      <c r="CO1191" s="2" t="s">
        <v>35</v>
      </c>
      <c r="CP1191" s="2" t="s">
        <v>35</v>
      </c>
    </row>
    <row r="1192" spans="1:94" ht="15.75" thickBot="1" x14ac:dyDescent="0.3">
      <c r="A1192" s="50"/>
      <c r="B1192" s="50"/>
      <c r="C1192" s="50" t="str">
        <f t="shared" si="296"/>
        <v>11430_1_2465</v>
      </c>
      <c r="D1192" s="51" t="str">
        <f t="shared" si="297"/>
        <v>11430_1</v>
      </c>
      <c r="E1192" s="224">
        <f>IFERROR(VLOOKUP(C1192,'2015'!$C$12:$D$1887,2,FALSE),0)</f>
        <v>1</v>
      </c>
      <c r="F1192" s="51">
        <f>IFERROR(K1192-IFERROR(VLOOKUP(D1192,'2015'!$F$12:$I$1887,4,FALSE),"ei löydy"),"ei löydy")</f>
        <v>0</v>
      </c>
      <c r="G1192" s="224">
        <f>IFERROR(VLOOKUP(Työfile_2024!C1192,Liikennemalli!$D$6:$G$1921,4,FALSE),0)</f>
        <v>1</v>
      </c>
      <c r="H1192" s="225">
        <f>K1192-IFERROR(VLOOKUP(Työfile_2024!D1192,Liikennemalli!$C$6:$H$1921,6,FALSE),"ei löydy")</f>
        <v>0</v>
      </c>
      <c r="I1192" s="80">
        <v>11430</v>
      </c>
      <c r="J1192" s="52">
        <v>1</v>
      </c>
      <c r="K1192" s="52">
        <v>2465</v>
      </c>
      <c r="L1192" s="53"/>
      <c r="M1192" s="54"/>
      <c r="N1192" s="54"/>
      <c r="O1192" s="54"/>
      <c r="P1192" s="54"/>
      <c r="Q1192" s="55"/>
      <c r="R1192" s="55"/>
      <c r="S1192" s="55"/>
      <c r="T1192" s="55"/>
      <c r="U1192" s="52"/>
      <c r="V1192" s="56">
        <v>309</v>
      </c>
      <c r="W1192" s="56">
        <v>20</v>
      </c>
      <c r="X1192" s="56">
        <v>312</v>
      </c>
      <c r="Y1192" s="56">
        <f>VLOOKUP(D1192,Liikennemalli24!$D$2:$F$1804,2,FALSE)</f>
        <v>111</v>
      </c>
      <c r="Z1192" s="57">
        <f>VLOOKUP(D1192,Liikennemalli24!$D$2:$F$1804,3,FALSE)</f>
        <v>0.13700000000000001</v>
      </c>
      <c r="AA1192" s="178">
        <f>IF(G1192=1,VLOOKUP(C1192,Liikennemalli!$D$6:$H$1921,2,FALSE),"-")</f>
        <v>52.163668462082498</v>
      </c>
      <c r="AB1192" s="197">
        <f>IF(G1192=1,VLOOKUP(C1192,Liikennemalli!$D$6:$H$1921,3,FALSE),"-")</f>
        <v>0.38006036487280698</v>
      </c>
      <c r="AC1192" s="134">
        <f>IF(E1192=1,VLOOKUP(Työfile_2024!D1192,'2015'!$F$12:$X$1887,18,FALSE),"-")</f>
        <v>3381</v>
      </c>
      <c r="AD1192" s="127">
        <f>IF(E1192=1,VLOOKUP(Työfile_2024!D1192,'2015'!$F$12:$X$1887,19,FALSE),"-")</f>
        <v>0.65</v>
      </c>
      <c r="AI1192" s="127">
        <f>IF(E1192=1,VLOOKUP(Työfile_2024!D1192,'2015'!$F$12:$AB$1887,20,FALSE),"-")</f>
        <v>0</v>
      </c>
      <c r="AJ1192" s="127">
        <f>IF(E1192=1,VLOOKUP(Työfile_2024!D1192,'2015'!$F$12:$AB$1887,21,FALSE),"-")</f>
        <v>0</v>
      </c>
      <c r="AK1192" s="127">
        <f>IF(E1192=1,VLOOKUP(Työfile_2024!D1192,'2015'!$F$12:$AB$1887,22,FALSE),"-")</f>
        <v>0</v>
      </c>
      <c r="AL1192" s="127">
        <f>IF(E1192=1,VLOOKUP(Työfile_2024!D1192,'2015'!$F$12:$AB$1887,23,FALSE),"-")</f>
        <v>0</v>
      </c>
      <c r="AM1192" s="56">
        <f>VLOOKUP(Työfile_2024!D1192,Tmatkat_20km_tarkasteltava_verk!$C$2:$D$1804,2,FALSE)</f>
        <v>176</v>
      </c>
      <c r="AN1192" s="148">
        <f t="shared" si="294"/>
        <v>0.56957928802588997</v>
      </c>
      <c r="AO1192" s="178">
        <f>IF(E1192=1,VLOOKUP(Työfile_2024!D1192,'2015'!$F$12:$AC$1887,24,FALSE),"-")</f>
        <v>861</v>
      </c>
      <c r="AP1192" s="52">
        <f>VLOOKUP(D1192,Tarkasteltava_verkko_2024_harva!$E$2:$I$1804,5,FALSE)</f>
        <v>0</v>
      </c>
      <c r="AQ1192" s="52">
        <f>VLOOKUP(D1192,Tarkasteltava_verkko_2024_harva!$E$2:$I$1804,4,FALSE)</f>
        <v>0</v>
      </c>
      <c r="AR1192" s="148">
        <v>0</v>
      </c>
      <c r="AS1192" s="170" t="str">
        <f>IFERROR(VLOOKUP(C1192,'2015'!$C$12:$AG$1887,30,FALSE),"-")</f>
        <v/>
      </c>
      <c r="AT1192" s="148">
        <v>0.8896551724137931</v>
      </c>
      <c r="AU1192" s="170" t="str">
        <f>IFERROR(VLOOKUP(C1192,'2015'!$C$12:$AG$1887,31,FALSE),"-")</f>
        <v>Kyllä</v>
      </c>
      <c r="AV1192" s="106"/>
      <c r="AW1192" s="63">
        <f>IFERROR(VLOOKUP(C1192,Merkittävyysluokitus!$A$2:$J$1705,10,FALSE),"-")</f>
        <v>3</v>
      </c>
      <c r="AX1192" s="175">
        <f>IFERROR(VLOOKUP(C1192,Merkittävyysluokitus!$A$2:$J$1705,6,FALSE),"-")</f>
        <v>5.9027077625570774</v>
      </c>
      <c r="AY1192" s="175">
        <f>IFERROR(VLOOKUP(C1192,Merkittävyysluokitus!$A$2:$J$1705,7,FALSE),"-")</f>
        <v>2.827</v>
      </c>
      <c r="AZ1192" s="175">
        <f>IFERROR(VLOOKUP(C1192,Merkittävyysluokitus!$A$2:$J$1705,8,FALSE),"-")</f>
        <v>2.4090410958904109</v>
      </c>
      <c r="BA1192" s="175">
        <f>IFERROR(VLOOKUP(C1192,Merkittävyysluokitus!$A$2:$J$1705,9,FALSE),"-")</f>
        <v>0.66666666666666663</v>
      </c>
      <c r="BB1192" s="203"/>
      <c r="BC1192" s="203" t="str">
        <f t="shared" si="295"/>
        <v/>
      </c>
      <c r="BD1192" s="39" t="str">
        <f t="shared" si="289"/>
        <v>musta</v>
      </c>
      <c r="BE1192" s="68" t="str">
        <f t="shared" si="290"/>
        <v>musta</v>
      </c>
      <c r="BF1192" s="68" t="str">
        <f t="shared" si="291"/>
        <v>musta</v>
      </c>
      <c r="BG1192" s="68" t="str">
        <f t="shared" si="292"/>
        <v>musta</v>
      </c>
      <c r="BH1192" s="208" t="str">
        <f t="shared" si="293"/>
        <v>musta</v>
      </c>
      <c r="BI1192" s="39"/>
      <c r="BJ1192" s="39" t="str">
        <f>IF(F1192="ei löydy","uusi tie",IF(E1192=0,"tieosoite muuttunut",IF(E1192=1,VLOOKUP(D1192,'2015'!$F$12:$AL$1887,31,FALSE),"-")))</f>
        <v>musta</v>
      </c>
      <c r="BK1192" s="67" t="str">
        <f>IF(E1192=1,VLOOKUP(D1192,'2015'!$F$12:$AL$1887,32,FALSE),"-")</f>
        <v>musta</v>
      </c>
      <c r="BL1192" s="39" t="str">
        <f>IF(F1192="ei löydy","uusi tie",IF(E1192=0,"tieosoite muuttunut",IF(E1192=1,VLOOKUP(D1192,'2015'!$F$12:$AL$1887,33,FALSE),"-")))</f>
        <v>musta</v>
      </c>
      <c r="BM1192" s="39"/>
      <c r="BN1192" s="217" t="str">
        <f>VLOOKUP(D1192,'2015'!$F$12:$AL$1887,33,FALSE)</f>
        <v>musta</v>
      </c>
      <c r="BO1192" s="39"/>
      <c r="BP1192" s="115" t="s">
        <v>10</v>
      </c>
      <c r="BQ1192" s="30"/>
      <c r="BS1192" s="5"/>
      <c r="BU1192" s="37"/>
      <c r="BV1192" s="30" t="s">
        <v>10</v>
      </c>
      <c r="BX1192" t="str">
        <f>IF(E1192=1,VLOOKUP(D1192,'2015'!$F$12:$AX$1887,43,FALSE),"-")</f>
        <v>punainen</v>
      </c>
      <c r="BY1192" t="str">
        <f>IF(E1192=1,VLOOKUP(D1192,'2015'!$F$12:$AX$1887,44,FALSE),"-")</f>
        <v>punainen</v>
      </c>
      <c r="BZ1192" t="str">
        <f>IF(E1192=1,VLOOKUP(D1192,'2015'!$F$12:$AX$1887,45,FALSE),"-")</f>
        <v>punainen</v>
      </c>
      <c r="CA1192" s="31">
        <f t="shared" si="298"/>
        <v>21</v>
      </c>
      <c r="CB1192" s="31">
        <f t="shared" si="299"/>
        <v>10</v>
      </c>
      <c r="CC1192" s="31">
        <f t="shared" si="300"/>
        <v>10</v>
      </c>
      <c r="CD1192" s="31">
        <f t="shared" si="301"/>
        <v>1</v>
      </c>
      <c r="CE1192" s="31">
        <f t="shared" si="302"/>
        <v>0</v>
      </c>
      <c r="CO1192" s="2" t="s">
        <v>35</v>
      </c>
      <c r="CP1192" s="2" t="s">
        <v>35</v>
      </c>
    </row>
    <row r="1193" spans="1:94" ht="15.75" thickBot="1" x14ac:dyDescent="0.3">
      <c r="A1193" s="50"/>
      <c r="B1193" s="50"/>
      <c r="C1193" s="50" t="str">
        <f t="shared" si="296"/>
        <v>11431_1_4416</v>
      </c>
      <c r="D1193" s="51" t="str">
        <f t="shared" si="297"/>
        <v>11431_1</v>
      </c>
      <c r="E1193" s="224">
        <f>IFERROR(VLOOKUP(C1193,'2015'!$C$12:$D$1887,2,FALSE),0)</f>
        <v>0</v>
      </c>
      <c r="F1193" s="51">
        <f>IFERROR(K1193-IFERROR(VLOOKUP(D1193,'2015'!$F$12:$I$1887,4,FALSE),"ei löydy"),"ei löydy")</f>
        <v>-1</v>
      </c>
      <c r="G1193" s="224">
        <f>IFERROR(VLOOKUP(Työfile_2024!C1193,Liikennemalli!$D$6:$G$1921,4,FALSE),0)</f>
        <v>1</v>
      </c>
      <c r="H1193" s="225">
        <f>K1193-IFERROR(VLOOKUP(Työfile_2024!D1193,Liikennemalli!$C$6:$H$1921,6,FALSE),"ei löydy")</f>
        <v>0</v>
      </c>
      <c r="I1193" s="80">
        <v>11431</v>
      </c>
      <c r="J1193" s="52">
        <v>1</v>
      </c>
      <c r="K1193" s="52">
        <v>4416</v>
      </c>
      <c r="L1193" s="53"/>
      <c r="M1193" s="54"/>
      <c r="N1193" s="54"/>
      <c r="O1193" s="54"/>
      <c r="P1193" s="54"/>
      <c r="Q1193" s="55"/>
      <c r="R1193" s="55"/>
      <c r="S1193" s="55"/>
      <c r="T1193" s="55"/>
      <c r="U1193" s="52"/>
      <c r="V1193" s="56">
        <v>1273</v>
      </c>
      <c r="W1193" s="56">
        <v>39</v>
      </c>
      <c r="X1193" s="56">
        <v>1452</v>
      </c>
      <c r="Y1193" s="56">
        <f>VLOOKUP(D1193,Liikennemalli24!$D$2:$F$1804,2,FALSE)</f>
        <v>221</v>
      </c>
      <c r="Z1193" s="57">
        <f>VLOOKUP(D1193,Liikennemalli24!$D$2:$F$1804,3,FALSE)</f>
        <v>0.32700000000000001</v>
      </c>
      <c r="AA1193" s="178">
        <f>IF(G1193=1,VLOOKUP(C1193,Liikennemalli!$D$6:$H$1921,2,FALSE),"-")</f>
        <v>1138.19215942807</v>
      </c>
      <c r="AB1193" s="197">
        <f>IF(G1193=1,VLOOKUP(C1193,Liikennemalli!$D$6:$H$1921,3,FALSE),"-")</f>
        <v>0.61239267338352199</v>
      </c>
      <c r="AC1193" s="134" t="str">
        <f>IF(E1193=1,VLOOKUP(Työfile_2024!D1193,'2015'!$F$12:$X$1887,18,FALSE),"-")</f>
        <v>-</v>
      </c>
      <c r="AD1193" s="127" t="str">
        <f>IF(E1193=1,VLOOKUP(Työfile_2024!D1193,'2015'!$F$12:$X$1887,19,FALSE),"-")</f>
        <v>-</v>
      </c>
      <c r="AI1193" s="127" t="str">
        <f>IF(E1193=1,VLOOKUP(Työfile_2024!D1193,'2015'!$F$12:$AB$1887,20,FALSE),"-")</f>
        <v>-</v>
      </c>
      <c r="AJ1193" s="127" t="str">
        <f>IF(E1193=1,VLOOKUP(Työfile_2024!D1193,'2015'!$F$12:$AB$1887,21,FALSE),"-")</f>
        <v>-</v>
      </c>
      <c r="AK1193" s="127" t="str">
        <f>IF(E1193=1,VLOOKUP(Työfile_2024!D1193,'2015'!$F$12:$AB$1887,22,FALSE),"-")</f>
        <v>-</v>
      </c>
      <c r="AL1193" s="127" t="str">
        <f>IF(E1193=1,VLOOKUP(Työfile_2024!D1193,'2015'!$F$12:$AB$1887,23,FALSE),"-")</f>
        <v>-</v>
      </c>
      <c r="AM1193" s="56">
        <f>VLOOKUP(Työfile_2024!D1193,Tmatkat_20km_tarkasteltava_verk!$C$2:$D$1804,2,FALSE)</f>
        <v>264</v>
      </c>
      <c r="AN1193" s="148">
        <f t="shared" si="294"/>
        <v>0.20738413197172034</v>
      </c>
      <c r="AO1193" s="178" t="str">
        <f>IF(E1193=1,VLOOKUP(Työfile_2024!D1193,'2015'!$F$12:$AC$1887,24,FALSE),"-")</f>
        <v>-</v>
      </c>
      <c r="AP1193" s="52">
        <f>VLOOKUP(D1193,Tarkasteltava_verkko_2024_harva!$E$2:$I$1804,5,FALSE)</f>
        <v>0</v>
      </c>
      <c r="AQ1193" s="52">
        <f>VLOOKUP(D1193,Tarkasteltava_verkko_2024_harva!$E$2:$I$1804,4,FALSE)</f>
        <v>0</v>
      </c>
      <c r="AR1193" s="148">
        <v>7.9030797101449279E-2</v>
      </c>
      <c r="AS1193" s="170" t="str">
        <f>IFERROR(VLOOKUP(C1193,'2015'!$C$12:$AG$1887,30,FALSE),"-")</f>
        <v>-</v>
      </c>
      <c r="AT1193" s="148">
        <v>0.46195652173913043</v>
      </c>
      <c r="AU1193" s="170" t="str">
        <f>IFERROR(VLOOKUP(C1193,'2015'!$C$12:$AG$1887,31,FALSE),"-")</f>
        <v>-</v>
      </c>
      <c r="AV1193" s="106"/>
      <c r="AW1193" s="63">
        <f>IFERROR(VLOOKUP(C1193,Merkittävyysluokitus!$A$2:$J$1705,10,FALSE),"-")</f>
        <v>3</v>
      </c>
      <c r="AX1193" s="175">
        <f>IFERROR(VLOOKUP(C1193,Merkittävyysluokitus!$A$2:$J$1705,6,FALSE),"-")</f>
        <v>8.9294368340943695</v>
      </c>
      <c r="AY1193" s="175">
        <f>IFERROR(VLOOKUP(C1193,Merkittävyysluokitus!$A$2:$J$1705,7,FALSE),"-")</f>
        <v>4.3</v>
      </c>
      <c r="AZ1193" s="175">
        <f>IFERROR(VLOOKUP(C1193,Merkittävyysluokitus!$A$2:$J$1705,8,FALSE),"-")</f>
        <v>2.7961035007610353</v>
      </c>
      <c r="BA1193" s="175">
        <f>IFERROR(VLOOKUP(C1193,Merkittävyysluokitus!$A$2:$J$1705,9,FALSE),"-")</f>
        <v>1.8333333333333333</v>
      </c>
      <c r="BB1193" s="203"/>
      <c r="BC1193" s="203" t="str">
        <f t="shared" si="295"/>
        <v>tieosoite muuttunut</v>
      </c>
      <c r="BD1193" s="39" t="str">
        <f t="shared" si="289"/>
        <v>musta</v>
      </c>
      <c r="BE1193" s="68" t="str">
        <f t="shared" si="290"/>
        <v>musta</v>
      </c>
      <c r="BF1193" s="68" t="str">
        <f t="shared" si="291"/>
        <v>musta</v>
      </c>
      <c r="BG1193" s="68" t="str">
        <f t="shared" si="292"/>
        <v>musta</v>
      </c>
      <c r="BH1193" s="208" t="str">
        <f t="shared" si="293"/>
        <v>musta</v>
      </c>
      <c r="BI1193" s="39"/>
      <c r="BJ1193" s="39" t="str">
        <f>IF(F1193="ei löydy","uusi tie",IF(E1193=0,"tieosoite muuttunut",IF(E1193=1,VLOOKUP(D1193,'2015'!$F$12:$AL$1887,31,FALSE),"-")))</f>
        <v>tieosoite muuttunut</v>
      </c>
      <c r="BK1193" s="67" t="str">
        <f>IF(E1193=1,VLOOKUP(D1193,'2015'!$F$12:$AL$1887,32,FALSE),"-")</f>
        <v>-</v>
      </c>
      <c r="BL1193" s="39" t="str">
        <f>IF(F1193="ei löydy","uusi tie",IF(E1193=0,"tieosoite muuttunut",IF(E1193=1,VLOOKUP(D1193,'2015'!$F$12:$AL$1887,33,FALSE),"-")))</f>
        <v>tieosoite muuttunut</v>
      </c>
      <c r="BM1193" s="39"/>
      <c r="BN1193" s="217" t="str">
        <f>VLOOKUP(D1193,'2015'!$F$12:$AL$1887,33,FALSE)</f>
        <v>musta</v>
      </c>
      <c r="BO1193" s="39"/>
      <c r="BP1193" s="115" t="s">
        <v>10</v>
      </c>
      <c r="BQ1193" s="30"/>
      <c r="BS1193" s="5"/>
      <c r="BU1193" s="37"/>
      <c r="BV1193" s="30" t="s">
        <v>10</v>
      </c>
      <c r="BX1193" t="str">
        <f>IF(E1193=1,VLOOKUP(D1193,'2015'!$F$12:$AX$1887,43,FALSE),"-")</f>
        <v>-</v>
      </c>
      <c r="BY1193" t="str">
        <f>IF(E1193=1,VLOOKUP(D1193,'2015'!$F$12:$AX$1887,44,FALSE),"-")</f>
        <v>-</v>
      </c>
      <c r="BZ1193" t="str">
        <f>IF(E1193=1,VLOOKUP(D1193,'2015'!$F$12:$AX$1887,45,FALSE),"-")</f>
        <v>-</v>
      </c>
      <c r="CA1193" s="31">
        <f t="shared" si="298"/>
        <v>21</v>
      </c>
      <c r="CB1193" s="31">
        <f t="shared" si="299"/>
        <v>10</v>
      </c>
      <c r="CC1193" s="31">
        <f t="shared" si="300"/>
        <v>10</v>
      </c>
      <c r="CD1193" s="31">
        <f t="shared" si="301"/>
        <v>1</v>
      </c>
      <c r="CE1193" s="31">
        <f t="shared" si="302"/>
        <v>0</v>
      </c>
      <c r="CO1193" s="2" t="s">
        <v>35</v>
      </c>
      <c r="CP1193" s="2" t="s">
        <v>35</v>
      </c>
    </row>
    <row r="1194" spans="1:94" ht="15.75" thickBot="1" x14ac:dyDescent="0.3">
      <c r="A1194" s="50"/>
      <c r="B1194" s="50"/>
      <c r="C1194" s="50" t="str">
        <f t="shared" si="296"/>
        <v>11432_1_4660</v>
      </c>
      <c r="D1194" s="51" t="str">
        <f t="shared" si="297"/>
        <v>11432_1</v>
      </c>
      <c r="E1194" s="224">
        <f>IFERROR(VLOOKUP(C1194,'2015'!$C$12:$D$1887,2,FALSE),0)</f>
        <v>1</v>
      </c>
      <c r="F1194" s="51">
        <f>IFERROR(K1194-IFERROR(VLOOKUP(D1194,'2015'!$F$12:$I$1887,4,FALSE),"ei löydy"),"ei löydy")</f>
        <v>0</v>
      </c>
      <c r="G1194" s="224">
        <f>IFERROR(VLOOKUP(Työfile_2024!C1194,Liikennemalli!$D$6:$G$1921,4,FALSE),0)</f>
        <v>1</v>
      </c>
      <c r="H1194" s="225">
        <f>K1194-IFERROR(VLOOKUP(Työfile_2024!D1194,Liikennemalli!$C$6:$H$1921,6,FALSE),"ei löydy")</f>
        <v>0</v>
      </c>
      <c r="I1194" s="80">
        <v>11432</v>
      </c>
      <c r="J1194" s="52">
        <v>1</v>
      </c>
      <c r="K1194" s="52">
        <v>4660</v>
      </c>
      <c r="L1194" s="53"/>
      <c r="M1194" s="54"/>
      <c r="N1194" s="54"/>
      <c r="O1194" s="54"/>
      <c r="P1194" s="54"/>
      <c r="Q1194" s="55"/>
      <c r="R1194" s="55"/>
      <c r="S1194" s="55"/>
      <c r="T1194" s="55"/>
      <c r="U1194" s="52"/>
      <c r="V1194" s="56">
        <v>1501</v>
      </c>
      <c r="W1194" s="56">
        <v>79</v>
      </c>
      <c r="X1194" s="56">
        <v>1661</v>
      </c>
      <c r="Y1194" s="56">
        <f>VLOOKUP(D1194,Liikennemalli24!$D$2:$F$1804,2,FALSE)</f>
        <v>1512</v>
      </c>
      <c r="Z1194" s="57">
        <f>VLOOKUP(D1194,Liikennemalli24!$D$2:$F$1804,3,FALSE)</f>
        <v>0.224</v>
      </c>
      <c r="AA1194" s="178">
        <f>IF(G1194=1,VLOOKUP(C1194,Liikennemalli!$D$6:$H$1921,2,FALSE),"-")</f>
        <v>1144</v>
      </c>
      <c r="AB1194" s="197">
        <f>IF(G1194=1,VLOOKUP(C1194,Liikennemalli!$D$6:$H$1921,3,FALSE),"-")</f>
        <v>0.71724137931034404</v>
      </c>
      <c r="AC1194" s="134">
        <f>IF(E1194=1,VLOOKUP(Työfile_2024!D1194,'2015'!$F$12:$X$1887,18,FALSE),"-")</f>
        <v>1756</v>
      </c>
      <c r="AD1194" s="127">
        <f>IF(E1194=1,VLOOKUP(Työfile_2024!D1194,'2015'!$F$12:$X$1887,19,FALSE),"-")</f>
        <v>0.77</v>
      </c>
      <c r="AI1194" s="127">
        <f>IF(E1194=1,VLOOKUP(Työfile_2024!D1194,'2015'!$F$12:$AB$1887,20,FALSE),"-")</f>
        <v>0</v>
      </c>
      <c r="AJ1194" s="127">
        <f>IF(E1194=1,VLOOKUP(Työfile_2024!D1194,'2015'!$F$12:$AB$1887,21,FALSE),"-")</f>
        <v>0</v>
      </c>
      <c r="AK1194" s="127">
        <f>IF(E1194=1,VLOOKUP(Työfile_2024!D1194,'2015'!$F$12:$AB$1887,22,FALSE),"-")</f>
        <v>0</v>
      </c>
      <c r="AL1194" s="127">
        <f>IF(E1194=1,VLOOKUP(Työfile_2024!D1194,'2015'!$F$12:$AB$1887,23,FALSE),"-")</f>
        <v>0</v>
      </c>
      <c r="AM1194" s="56">
        <f>VLOOKUP(Työfile_2024!D1194,Tmatkat_20km_tarkasteltava_verk!$C$2:$D$1804,2,FALSE)</f>
        <v>356</v>
      </c>
      <c r="AN1194" s="148">
        <f t="shared" si="294"/>
        <v>0.23717521652231846</v>
      </c>
      <c r="AO1194" s="178">
        <f>IF(E1194=1,VLOOKUP(Työfile_2024!D1194,'2015'!$F$12:$AC$1887,24,FALSE),"-")</f>
        <v>643</v>
      </c>
      <c r="AP1194" s="52">
        <f>VLOOKUP(D1194,Tarkasteltava_verkko_2024_harva!$E$2:$I$1804,5,FALSE)</f>
        <v>0</v>
      </c>
      <c r="AQ1194" s="52">
        <f>VLOOKUP(D1194,Tarkasteltava_verkko_2024_harva!$E$2:$I$1804,4,FALSE)</f>
        <v>0</v>
      </c>
      <c r="AR1194" s="148">
        <v>0</v>
      </c>
      <c r="AS1194" s="170" t="str">
        <f>IFERROR(VLOOKUP(C1194,'2015'!$C$12:$AG$1887,30,FALSE),"-")</f>
        <v/>
      </c>
      <c r="AT1194" s="148">
        <v>0.47467811158798284</v>
      </c>
      <c r="AU1194" s="170">
        <f>IFERROR(VLOOKUP(C1194,'2015'!$C$12:$AG$1887,31,FALSE),"-")</f>
        <v>0</v>
      </c>
      <c r="AV1194" s="106"/>
      <c r="AW1194" s="63">
        <f>IFERROR(VLOOKUP(C1194,Merkittävyysluokitus!$A$2:$J$1705,10,FALSE),"-")</f>
        <v>3</v>
      </c>
      <c r="AX1194" s="175">
        <f>IFERROR(VLOOKUP(C1194,Merkittävyysluokitus!$A$2:$J$1705,6,FALSE),"-")</f>
        <v>10.088569254185691</v>
      </c>
      <c r="AY1194" s="175">
        <f>IFERROR(VLOOKUP(C1194,Merkittävyysluokitus!$A$2:$J$1705,7,FALSE),"-")</f>
        <v>4.6499999999999995</v>
      </c>
      <c r="AZ1194" s="175">
        <f>IFERROR(VLOOKUP(C1194,Merkittävyysluokitus!$A$2:$J$1705,8,FALSE),"-")</f>
        <v>3.2719025875190253</v>
      </c>
      <c r="BA1194" s="175">
        <f>IFERROR(VLOOKUP(C1194,Merkittävyysluokitus!$A$2:$J$1705,9,FALSE),"-")</f>
        <v>2.1666666666666665</v>
      </c>
      <c r="BB1194" s="203"/>
      <c r="BC1194" s="203" t="str">
        <f t="shared" si="295"/>
        <v/>
      </c>
      <c r="BD1194" s="39" t="str">
        <f t="shared" si="289"/>
        <v>musta</v>
      </c>
      <c r="BE1194" s="68" t="str">
        <f t="shared" si="290"/>
        <v>musta</v>
      </c>
      <c r="BF1194" s="68" t="str">
        <f t="shared" si="291"/>
        <v>musta</v>
      </c>
      <c r="BG1194" s="68" t="str">
        <f t="shared" si="292"/>
        <v>musta</v>
      </c>
      <c r="BH1194" s="208" t="str">
        <f t="shared" si="293"/>
        <v>musta</v>
      </c>
      <c r="BI1194" s="39"/>
      <c r="BJ1194" s="39" t="str">
        <f>IF(F1194="ei löydy","uusi tie",IF(E1194=0,"tieosoite muuttunut",IF(E1194=1,VLOOKUP(D1194,'2015'!$F$12:$AL$1887,31,FALSE),"-")))</f>
        <v>musta</v>
      </c>
      <c r="BK1194" s="67" t="str">
        <f>IF(E1194=1,VLOOKUP(D1194,'2015'!$F$12:$AL$1887,32,FALSE),"-")</f>
        <v>musta</v>
      </c>
      <c r="BL1194" s="39" t="str">
        <f>IF(F1194="ei löydy","uusi tie",IF(E1194=0,"tieosoite muuttunut",IF(E1194=1,VLOOKUP(D1194,'2015'!$F$12:$AL$1887,33,FALSE),"-")))</f>
        <v>musta</v>
      </c>
      <c r="BM1194" s="39"/>
      <c r="BN1194" s="217" t="str">
        <f>VLOOKUP(D1194,'2015'!$F$12:$AL$1887,33,FALSE)</f>
        <v>musta</v>
      </c>
      <c r="BO1194" s="39"/>
      <c r="BP1194" s="115" t="s">
        <v>10</v>
      </c>
      <c r="BQ1194" s="30"/>
      <c r="BS1194" s="5"/>
      <c r="BU1194" s="37"/>
      <c r="BV1194" s="30" t="s">
        <v>10</v>
      </c>
      <c r="BX1194" t="str">
        <f>IF(E1194=1,VLOOKUP(D1194,'2015'!$F$12:$AX$1887,43,FALSE),"-")</f>
        <v>punainen</v>
      </c>
      <c r="BY1194" t="str">
        <f>IF(E1194=1,VLOOKUP(D1194,'2015'!$F$12:$AX$1887,44,FALSE),"-")</f>
        <v>punainen</v>
      </c>
      <c r="BZ1194" t="str">
        <f>IF(E1194=1,VLOOKUP(D1194,'2015'!$F$12:$AX$1887,45,FALSE),"-")</f>
        <v>punainen</v>
      </c>
      <c r="CA1194" s="31">
        <f t="shared" si="298"/>
        <v>12</v>
      </c>
      <c r="CB1194" s="31">
        <f t="shared" si="299"/>
        <v>10</v>
      </c>
      <c r="CC1194" s="31">
        <f t="shared" si="300"/>
        <v>1</v>
      </c>
      <c r="CD1194" s="31">
        <f t="shared" si="301"/>
        <v>1</v>
      </c>
      <c r="CE1194" s="31">
        <f t="shared" si="302"/>
        <v>0</v>
      </c>
      <c r="CO1194" s="2" t="s">
        <v>35</v>
      </c>
      <c r="CP1194" s="2" t="s">
        <v>35</v>
      </c>
    </row>
    <row r="1195" spans="1:94" ht="15.75" thickBot="1" x14ac:dyDescent="0.3">
      <c r="A1195" s="50"/>
      <c r="B1195" s="50"/>
      <c r="C1195" s="50" t="str">
        <f t="shared" si="296"/>
        <v>11433_1_5850</v>
      </c>
      <c r="D1195" s="51" t="str">
        <f t="shared" si="297"/>
        <v>11433_1</v>
      </c>
      <c r="E1195" s="224">
        <f>IFERROR(VLOOKUP(C1195,'2015'!$C$12:$D$1887,2,FALSE),0)</f>
        <v>1</v>
      </c>
      <c r="F1195" s="51">
        <f>IFERROR(K1195-IFERROR(VLOOKUP(D1195,'2015'!$F$12:$I$1887,4,FALSE),"ei löydy"),"ei löydy")</f>
        <v>0</v>
      </c>
      <c r="G1195" s="224">
        <f>IFERROR(VLOOKUP(Työfile_2024!C1195,Liikennemalli!$D$6:$G$1921,4,FALSE),0)</f>
        <v>1</v>
      </c>
      <c r="H1195" s="225">
        <f>K1195-IFERROR(VLOOKUP(Työfile_2024!D1195,Liikennemalli!$C$6:$H$1921,6,FALSE),"ei löydy")</f>
        <v>0</v>
      </c>
      <c r="I1195" s="80">
        <v>11433</v>
      </c>
      <c r="J1195" s="52">
        <v>1</v>
      </c>
      <c r="K1195" s="52">
        <v>5850</v>
      </c>
      <c r="L1195" s="53"/>
      <c r="M1195" s="54"/>
      <c r="N1195" s="54"/>
      <c r="O1195" s="54"/>
      <c r="P1195" s="54"/>
      <c r="Q1195" s="55"/>
      <c r="R1195" s="55"/>
      <c r="S1195" s="55"/>
      <c r="T1195" s="55"/>
      <c r="U1195" s="52"/>
      <c r="V1195" s="56">
        <v>724.93521367521373</v>
      </c>
      <c r="W1195" s="56">
        <v>39.239145299145299</v>
      </c>
      <c r="X1195" s="56">
        <v>844.70683760683755</v>
      </c>
      <c r="Y1195" s="56">
        <f>VLOOKUP(D1195,Liikennemalli24!$D$2:$F$1804,2,FALSE)</f>
        <v>62</v>
      </c>
      <c r="Z1195" s="57">
        <f>VLOOKUP(D1195,Liikennemalli24!$D$2:$F$1804,3,FALSE)</f>
        <v>0.21199999999999999</v>
      </c>
      <c r="AA1195" s="178">
        <f>IF(G1195=1,VLOOKUP(C1195,Liikennemalli!$D$6:$H$1921,2,FALSE),"-")</f>
        <v>1927.16251029266</v>
      </c>
      <c r="AB1195" s="197">
        <f>IF(G1195=1,VLOOKUP(C1195,Liikennemalli!$D$6:$H$1921,3,FALSE),"-")</f>
        <v>0.76393588856908001</v>
      </c>
      <c r="AC1195" s="134">
        <f>IF(E1195=1,VLOOKUP(Työfile_2024!D1195,'2015'!$F$12:$X$1887,18,FALSE),"-")</f>
        <v>594</v>
      </c>
      <c r="AD1195" s="127">
        <f>IF(E1195=1,VLOOKUP(Työfile_2024!D1195,'2015'!$F$12:$X$1887,19,FALSE),"-")</f>
        <v>0.72</v>
      </c>
      <c r="AI1195" s="127">
        <f>IF(E1195=1,VLOOKUP(Työfile_2024!D1195,'2015'!$F$12:$AB$1887,20,FALSE),"-")</f>
        <v>0</v>
      </c>
      <c r="AJ1195" s="127">
        <f>IF(E1195=1,VLOOKUP(Työfile_2024!D1195,'2015'!$F$12:$AB$1887,21,FALSE),"-")</f>
        <v>0</v>
      </c>
      <c r="AK1195" s="127">
        <f>IF(E1195=1,VLOOKUP(Työfile_2024!D1195,'2015'!$F$12:$AB$1887,22,FALSE),"-")</f>
        <v>0</v>
      </c>
      <c r="AL1195" s="127">
        <f>IF(E1195=1,VLOOKUP(Työfile_2024!D1195,'2015'!$F$12:$AB$1887,23,FALSE),"-")</f>
        <v>0</v>
      </c>
      <c r="AM1195" s="56">
        <f>VLOOKUP(Työfile_2024!D1195,Tmatkat_20km_tarkasteltava_verk!$C$2:$D$1804,2,FALSE)</f>
        <v>164</v>
      </c>
      <c r="AN1195" s="148">
        <f t="shared" si="294"/>
        <v>0.22622711230782544</v>
      </c>
      <c r="AO1195" s="178">
        <f>IF(E1195=1,VLOOKUP(Työfile_2024!D1195,'2015'!$F$12:$AC$1887,24,FALSE),"-")</f>
        <v>550</v>
      </c>
      <c r="AP1195" s="52">
        <f>VLOOKUP(D1195,Tarkasteltava_verkko_2024_harva!$E$2:$I$1804,5,FALSE)</f>
        <v>0</v>
      </c>
      <c r="AQ1195" s="52">
        <f>VLOOKUP(D1195,Tarkasteltava_verkko_2024_harva!$E$2:$I$1804,4,FALSE)</f>
        <v>0</v>
      </c>
      <c r="AR1195" s="148">
        <v>0</v>
      </c>
      <c r="AS1195" s="170" t="str">
        <f>IFERROR(VLOOKUP(C1195,'2015'!$C$12:$AG$1887,30,FALSE),"-")</f>
        <v/>
      </c>
      <c r="AT1195" s="148">
        <v>0.27008547008547007</v>
      </c>
      <c r="AU1195" s="170">
        <f>IFERROR(VLOOKUP(C1195,'2015'!$C$12:$AG$1887,31,FALSE),"-")</f>
        <v>0</v>
      </c>
      <c r="AV1195" s="106"/>
      <c r="AW1195" s="63">
        <f>IFERROR(VLOOKUP(C1195,Merkittävyysluokitus!$A$2:$J$1705,10,FALSE),"-")</f>
        <v>3</v>
      </c>
      <c r="AX1195" s="175">
        <f>IFERROR(VLOOKUP(C1195,Merkittävyysluokitus!$A$2:$J$1705,6,FALSE),"-")</f>
        <v>6.4157183522616394</v>
      </c>
      <c r="AY1195" s="175">
        <f>IFERROR(VLOOKUP(C1195,Merkittävyysluokitus!$A$2:$J$1705,7,FALSE),"-")</f>
        <v>3.2614723076923071</v>
      </c>
      <c r="AZ1195" s="175">
        <f>IFERROR(VLOOKUP(C1195,Merkittävyysluokitus!$A$2:$J$1705,8,FALSE),"-")</f>
        <v>2.3209127112359988</v>
      </c>
      <c r="BA1195" s="175">
        <f>IFERROR(VLOOKUP(C1195,Merkittävyysluokitus!$A$2:$J$1705,9,FALSE),"-")</f>
        <v>0.83333333333333326</v>
      </c>
      <c r="BB1195" s="203"/>
      <c r="BC1195" s="203" t="str">
        <f t="shared" si="295"/>
        <v/>
      </c>
      <c r="BD1195" s="39" t="str">
        <f t="shared" si="289"/>
        <v>musta</v>
      </c>
      <c r="BE1195" s="68" t="str">
        <f t="shared" si="290"/>
        <v>musta</v>
      </c>
      <c r="BF1195" s="68" t="str">
        <f t="shared" si="291"/>
        <v>musta</v>
      </c>
      <c r="BG1195" s="68" t="str">
        <f t="shared" si="292"/>
        <v>musta</v>
      </c>
      <c r="BH1195" s="208" t="str">
        <f t="shared" si="293"/>
        <v>musta</v>
      </c>
      <c r="BI1195" s="39"/>
      <c r="BJ1195" s="39" t="str">
        <f>IF(F1195="ei löydy","uusi tie",IF(E1195=0,"tieosoite muuttunut",IF(E1195=1,VLOOKUP(D1195,'2015'!$F$12:$AL$1887,31,FALSE),"-")))</f>
        <v>musta</v>
      </c>
      <c r="BK1195" s="67" t="str">
        <f>IF(E1195=1,VLOOKUP(D1195,'2015'!$F$12:$AL$1887,32,FALSE),"-")</f>
        <v>musta</v>
      </c>
      <c r="BL1195" s="39" t="str">
        <f>IF(F1195="ei löydy","uusi tie",IF(E1195=0,"tieosoite muuttunut",IF(E1195=1,VLOOKUP(D1195,'2015'!$F$12:$AL$1887,33,FALSE),"-")))</f>
        <v>musta</v>
      </c>
      <c r="BM1195" s="39"/>
      <c r="BN1195" s="217" t="str">
        <f>VLOOKUP(D1195,'2015'!$F$12:$AL$1887,33,FALSE)</f>
        <v>musta</v>
      </c>
      <c r="BO1195" s="39"/>
      <c r="BP1195" s="115" t="s">
        <v>10</v>
      </c>
      <c r="BQ1195" s="30"/>
      <c r="BS1195" s="5"/>
      <c r="BU1195" s="37"/>
      <c r="BV1195" s="30" t="s">
        <v>10</v>
      </c>
      <c r="BX1195" t="str">
        <f>IF(E1195=1,VLOOKUP(D1195,'2015'!$F$12:$AX$1887,43,FALSE),"-")</f>
        <v>punainen</v>
      </c>
      <c r="BY1195" t="str">
        <f>IF(E1195=1,VLOOKUP(D1195,'2015'!$F$12:$AX$1887,44,FALSE),"-")</f>
        <v>punainen</v>
      </c>
      <c r="BZ1195" t="str">
        <f>IF(E1195=1,VLOOKUP(D1195,'2015'!$F$12:$AX$1887,45,FALSE),"-")</f>
        <v>musta</v>
      </c>
      <c r="CA1195" s="31">
        <f t="shared" si="298"/>
        <v>11</v>
      </c>
      <c r="CB1195" s="31">
        <f t="shared" si="299"/>
        <v>10</v>
      </c>
      <c r="CC1195" s="31">
        <f t="shared" si="300"/>
        <v>0</v>
      </c>
      <c r="CD1195" s="31">
        <f t="shared" si="301"/>
        <v>1</v>
      </c>
      <c r="CE1195" s="31">
        <f t="shared" si="302"/>
        <v>0</v>
      </c>
      <c r="CO1195" s="2" t="s">
        <v>35</v>
      </c>
      <c r="CP1195" s="2" t="s">
        <v>35</v>
      </c>
    </row>
    <row r="1196" spans="1:94" ht="15.75" thickBot="1" x14ac:dyDescent="0.3">
      <c r="A1196" s="50"/>
      <c r="B1196" s="50"/>
      <c r="C1196" s="50" t="str">
        <f t="shared" si="296"/>
        <v>11435_1_2741</v>
      </c>
      <c r="D1196" s="51" t="str">
        <f t="shared" si="297"/>
        <v>11435_1</v>
      </c>
      <c r="E1196" s="224">
        <f>IFERROR(VLOOKUP(C1196,'2015'!$C$12:$D$1887,2,FALSE),0)</f>
        <v>1</v>
      </c>
      <c r="F1196" s="51">
        <f>IFERROR(K1196-IFERROR(VLOOKUP(D1196,'2015'!$F$12:$I$1887,4,FALSE),"ei löydy"),"ei löydy")</f>
        <v>0</v>
      </c>
      <c r="G1196" s="224">
        <f>IFERROR(VLOOKUP(Työfile_2024!C1196,Liikennemalli!$D$6:$G$1921,4,FALSE),0)</f>
        <v>1</v>
      </c>
      <c r="H1196" s="225">
        <f>K1196-IFERROR(VLOOKUP(Työfile_2024!D1196,Liikennemalli!$C$6:$H$1921,6,FALSE),"ei löydy")</f>
        <v>0</v>
      </c>
      <c r="I1196" s="80">
        <v>11435</v>
      </c>
      <c r="J1196" s="52">
        <v>1</v>
      </c>
      <c r="K1196" s="52">
        <v>2741</v>
      </c>
      <c r="L1196" s="53"/>
      <c r="M1196" s="54"/>
      <c r="N1196" s="54"/>
      <c r="O1196" s="54"/>
      <c r="P1196" s="54"/>
      <c r="Q1196" s="55"/>
      <c r="R1196" s="55"/>
      <c r="S1196" s="55"/>
      <c r="T1196" s="55"/>
      <c r="U1196" s="52"/>
      <c r="V1196" s="56">
        <v>1233.0580080262678</v>
      </c>
      <c r="W1196" s="56">
        <v>23.591754834002188</v>
      </c>
      <c r="X1196" s="56">
        <v>1311.0718715797154</v>
      </c>
      <c r="Y1196" s="56">
        <f>VLOOKUP(D1196,Liikennemalli24!$D$2:$F$1804,2,FALSE)</f>
        <v>1264</v>
      </c>
      <c r="Z1196" s="57">
        <f>VLOOKUP(D1196,Liikennemalli24!$D$2:$F$1804,3,FALSE)</f>
        <v>0.32800000000000001</v>
      </c>
      <c r="AA1196" s="178">
        <f>IF(G1196=1,VLOOKUP(C1196,Liikennemalli!$D$6:$H$1921,2,FALSE),"-")</f>
        <v>31</v>
      </c>
      <c r="AB1196" s="197">
        <f>IF(G1196=1,VLOOKUP(C1196,Liikennemalli!$D$6:$H$1921,3,FALSE),"-")</f>
        <v>0.63265306122448906</v>
      </c>
      <c r="AC1196" s="134">
        <f>IF(E1196=1,VLOOKUP(Työfile_2024!D1196,'2015'!$F$12:$X$1887,18,FALSE),"-")</f>
        <v>4668</v>
      </c>
      <c r="AD1196" s="127">
        <f>IF(E1196=1,VLOOKUP(Työfile_2024!D1196,'2015'!$F$12:$X$1887,19,FALSE),"-")</f>
        <v>0.89</v>
      </c>
      <c r="AI1196" s="127">
        <f>IF(E1196=1,VLOOKUP(Työfile_2024!D1196,'2015'!$F$12:$AB$1887,20,FALSE),"-")</f>
        <v>0</v>
      </c>
      <c r="AJ1196" s="127">
        <f>IF(E1196=1,VLOOKUP(Työfile_2024!D1196,'2015'!$F$12:$AB$1887,21,FALSE),"-")</f>
        <v>0</v>
      </c>
      <c r="AK1196" s="127">
        <f>IF(E1196=1,VLOOKUP(Työfile_2024!D1196,'2015'!$F$12:$AB$1887,22,FALSE),"-")</f>
        <v>0</v>
      </c>
      <c r="AL1196" s="127">
        <f>IF(E1196=1,VLOOKUP(Työfile_2024!D1196,'2015'!$F$12:$AB$1887,23,FALSE),"-")</f>
        <v>0</v>
      </c>
      <c r="AM1196" s="56">
        <f>VLOOKUP(Työfile_2024!D1196,Tmatkat_20km_tarkasteltava_verk!$C$2:$D$1804,2,FALSE)</f>
        <v>406</v>
      </c>
      <c r="AN1196" s="148">
        <f t="shared" si="294"/>
        <v>0.32926269271781983</v>
      </c>
      <c r="AO1196" s="178">
        <f>IF(E1196=1,VLOOKUP(Työfile_2024!D1196,'2015'!$F$12:$AC$1887,24,FALSE),"-")</f>
        <v>1931</v>
      </c>
      <c r="AP1196" s="52">
        <f>VLOOKUP(D1196,Tarkasteltava_verkko_2024_harva!$E$2:$I$1804,5,FALSE)</f>
        <v>0</v>
      </c>
      <c r="AQ1196" s="52">
        <f>VLOOKUP(D1196,Tarkasteltava_verkko_2024_harva!$E$2:$I$1804,4,FALSE)</f>
        <v>0</v>
      </c>
      <c r="AR1196" s="148">
        <v>0.14739146296971908</v>
      </c>
      <c r="AS1196" s="170" t="str">
        <f>IFERROR(VLOOKUP(C1196,'2015'!$C$12:$AG$1887,30,FALSE),"-")</f>
        <v/>
      </c>
      <c r="AT1196" s="148">
        <v>0.41408245165997809</v>
      </c>
      <c r="AU1196" s="170">
        <f>IFERROR(VLOOKUP(C1196,'2015'!$C$12:$AG$1887,31,FALSE),"-")</f>
        <v>0</v>
      </c>
      <c r="AV1196" s="106"/>
      <c r="AW1196" s="63">
        <f>IFERROR(VLOOKUP(C1196,Merkittävyysluokitus!$A$2:$J$1705,10,FALSE),"-")</f>
        <v>3</v>
      </c>
      <c r="AX1196" s="175">
        <f>IFERROR(VLOOKUP(C1196,Merkittävyysluokitus!$A$2:$J$1705,6,FALSE),"-")</f>
        <v>8.4890640629884864</v>
      </c>
      <c r="AY1196" s="175">
        <f>IFERROR(VLOOKUP(C1196,Merkittävyysluokitus!$A$2:$J$1705,7,FALSE),"-")</f>
        <v>4.1999999999999993</v>
      </c>
      <c r="AZ1196" s="175">
        <f>IFERROR(VLOOKUP(C1196,Merkittävyysluokitus!$A$2:$J$1705,8,FALSE),"-")</f>
        <v>3.1223973963218215</v>
      </c>
      <c r="BA1196" s="175">
        <f>IFERROR(VLOOKUP(C1196,Merkittävyysluokitus!$A$2:$J$1705,9,FALSE),"-")</f>
        <v>1.1666666666666665</v>
      </c>
      <c r="BB1196" s="203"/>
      <c r="BC1196" s="203" t="str">
        <f t="shared" si="295"/>
        <v/>
      </c>
      <c r="BD1196" s="39" t="str">
        <f t="shared" si="289"/>
        <v>musta</v>
      </c>
      <c r="BE1196" s="68" t="str">
        <f t="shared" si="290"/>
        <v>musta</v>
      </c>
      <c r="BF1196" s="68" t="str">
        <f t="shared" si="291"/>
        <v>musta</v>
      </c>
      <c r="BG1196" s="68" t="str">
        <f t="shared" si="292"/>
        <v>musta</v>
      </c>
      <c r="BH1196" s="208" t="str">
        <f t="shared" si="293"/>
        <v>musta</v>
      </c>
      <c r="BI1196" s="39"/>
      <c r="BJ1196" s="39" t="str">
        <f>IF(F1196="ei löydy","uusi tie",IF(E1196=0,"tieosoite muuttunut",IF(E1196=1,VLOOKUP(D1196,'2015'!$F$12:$AL$1887,31,FALSE),"-")))</f>
        <v>musta</v>
      </c>
      <c r="BK1196" s="67" t="str">
        <f>IF(E1196=1,VLOOKUP(D1196,'2015'!$F$12:$AL$1887,32,FALSE),"-")</f>
        <v>musta</v>
      </c>
      <c r="BL1196" s="39" t="str">
        <f>IF(F1196="ei löydy","uusi tie",IF(E1196=0,"tieosoite muuttunut",IF(E1196=1,VLOOKUP(D1196,'2015'!$F$12:$AL$1887,33,FALSE),"-")))</f>
        <v>musta</v>
      </c>
      <c r="BM1196" s="39"/>
      <c r="BN1196" s="217" t="str">
        <f>VLOOKUP(D1196,'2015'!$F$12:$AL$1887,33,FALSE)</f>
        <v>musta</v>
      </c>
      <c r="BO1196" s="39"/>
      <c r="BP1196" s="115" t="s">
        <v>10</v>
      </c>
      <c r="BQ1196" s="30"/>
      <c r="BS1196" s="5"/>
      <c r="BU1196" s="37"/>
      <c r="BV1196" s="30" t="s">
        <v>10</v>
      </c>
      <c r="BX1196" t="str">
        <f>IF(E1196=1,VLOOKUP(D1196,'2015'!$F$12:$AX$1887,43,FALSE),"-")</f>
        <v>punainen</v>
      </c>
      <c r="BY1196" t="str">
        <f>IF(E1196=1,VLOOKUP(D1196,'2015'!$F$12:$AX$1887,44,FALSE),"-")</f>
        <v>punainen</v>
      </c>
      <c r="BZ1196" t="str">
        <f>IF(E1196=1,VLOOKUP(D1196,'2015'!$F$12:$AX$1887,45,FALSE),"-")</f>
        <v>punainen</v>
      </c>
      <c r="CA1196" s="31">
        <f t="shared" si="298"/>
        <v>21</v>
      </c>
      <c r="CB1196" s="31">
        <f t="shared" si="299"/>
        <v>10</v>
      </c>
      <c r="CC1196" s="31">
        <f t="shared" si="300"/>
        <v>10</v>
      </c>
      <c r="CD1196" s="31">
        <f t="shared" si="301"/>
        <v>1</v>
      </c>
      <c r="CE1196" s="31">
        <f t="shared" si="302"/>
        <v>0</v>
      </c>
      <c r="CO1196" s="32" t="s">
        <v>34</v>
      </c>
      <c r="CP1196" s="2" t="s">
        <v>35</v>
      </c>
    </row>
    <row r="1197" spans="1:94" ht="15.75" thickBot="1" x14ac:dyDescent="0.3">
      <c r="A1197" s="50"/>
      <c r="B1197" s="50"/>
      <c r="C1197" s="50" t="str">
        <f t="shared" si="296"/>
        <v>11436_1_7610</v>
      </c>
      <c r="D1197" s="51" t="str">
        <f t="shared" si="297"/>
        <v>11436_1</v>
      </c>
      <c r="E1197" s="224">
        <f>IFERROR(VLOOKUP(C1197,'2015'!$C$12:$D$1887,2,FALSE),0)</f>
        <v>1</v>
      </c>
      <c r="F1197" s="51">
        <f>IFERROR(K1197-IFERROR(VLOOKUP(D1197,'2015'!$F$12:$I$1887,4,FALSE),"ei löydy"),"ei löydy")</f>
        <v>0</v>
      </c>
      <c r="G1197" s="224">
        <f>IFERROR(VLOOKUP(Työfile_2024!C1197,Liikennemalli!$D$6:$G$1921,4,FALSE),0)</f>
        <v>1</v>
      </c>
      <c r="H1197" s="225">
        <f>K1197-IFERROR(VLOOKUP(Työfile_2024!D1197,Liikennemalli!$C$6:$H$1921,6,FALSE),"ei löydy")</f>
        <v>0</v>
      </c>
      <c r="I1197" s="80">
        <v>11436</v>
      </c>
      <c r="J1197" s="52">
        <v>1</v>
      </c>
      <c r="K1197" s="52">
        <v>7610</v>
      </c>
      <c r="L1197" s="53"/>
      <c r="M1197" s="54"/>
      <c r="N1197" s="54"/>
      <c r="O1197" s="54"/>
      <c r="P1197" s="54"/>
      <c r="Q1197" s="55"/>
      <c r="R1197" s="55"/>
      <c r="S1197" s="55"/>
      <c r="T1197" s="55"/>
      <c r="U1197" s="52"/>
      <c r="V1197" s="56">
        <v>425</v>
      </c>
      <c r="W1197" s="56">
        <v>11</v>
      </c>
      <c r="X1197" s="56">
        <v>433</v>
      </c>
      <c r="Y1197" s="56">
        <f>VLOOKUP(D1197,Liikennemalli24!$D$2:$F$1804,2,FALSE)</f>
        <v>78</v>
      </c>
      <c r="Z1197" s="57">
        <f>VLOOKUP(D1197,Liikennemalli24!$D$2:$F$1804,3,FALSE)</f>
        <v>0.187</v>
      </c>
      <c r="AA1197" s="178">
        <f>IF(G1197=1,VLOOKUP(C1197,Liikennemalli!$D$6:$H$1921,2,FALSE),"-")</f>
        <v>153.33786831956701</v>
      </c>
      <c r="AB1197" s="197">
        <f>IF(G1197=1,VLOOKUP(C1197,Liikennemalli!$D$6:$H$1921,3,FALSE),"-")</f>
        <v>0.48970700209456502</v>
      </c>
      <c r="AC1197" s="134">
        <f>IF(E1197=1,VLOOKUP(Työfile_2024!D1197,'2015'!$F$12:$X$1887,18,FALSE),"-")</f>
        <v>51</v>
      </c>
      <c r="AD1197" s="127">
        <f>IF(E1197=1,VLOOKUP(Työfile_2024!D1197,'2015'!$F$12:$X$1887,19,FALSE),"-")</f>
        <v>0.49</v>
      </c>
      <c r="AI1197" s="127">
        <f>IF(E1197=1,VLOOKUP(Työfile_2024!D1197,'2015'!$F$12:$AB$1887,20,FALSE),"-")</f>
        <v>0</v>
      </c>
      <c r="AJ1197" s="127">
        <f>IF(E1197=1,VLOOKUP(Työfile_2024!D1197,'2015'!$F$12:$AB$1887,21,FALSE),"-")</f>
        <v>0</v>
      </c>
      <c r="AK1197" s="127">
        <f>IF(E1197=1,VLOOKUP(Työfile_2024!D1197,'2015'!$F$12:$AB$1887,22,FALSE),"-")</f>
        <v>0</v>
      </c>
      <c r="AL1197" s="127">
        <f>IF(E1197=1,VLOOKUP(Työfile_2024!D1197,'2015'!$F$12:$AB$1887,23,FALSE),"-")</f>
        <v>0</v>
      </c>
      <c r="AM1197" s="56">
        <f>VLOOKUP(Työfile_2024!D1197,Tmatkat_20km_tarkasteltava_verk!$C$2:$D$1804,2,FALSE)</f>
        <v>122</v>
      </c>
      <c r="AN1197" s="148">
        <f t="shared" si="294"/>
        <v>0.28705882352941176</v>
      </c>
      <c r="AO1197" s="178">
        <f>IF(E1197=1,VLOOKUP(Työfile_2024!D1197,'2015'!$F$12:$AC$1887,24,FALSE),"-")</f>
        <v>273</v>
      </c>
      <c r="AP1197" s="52">
        <f>VLOOKUP(D1197,Tarkasteltava_verkko_2024_harva!$E$2:$I$1804,5,FALSE)</f>
        <v>0</v>
      </c>
      <c r="AQ1197" s="52">
        <f>VLOOKUP(D1197,Tarkasteltava_verkko_2024_harva!$E$2:$I$1804,4,FALSE)</f>
        <v>0</v>
      </c>
      <c r="AR1197" s="148">
        <v>7.1879106438896195E-2</v>
      </c>
      <c r="AS1197" s="170" t="str">
        <f>IFERROR(VLOOKUP(C1197,'2015'!$C$12:$AG$1887,30,FALSE),"-")</f>
        <v/>
      </c>
      <c r="AT1197" s="148">
        <v>3.718791064388962E-2</v>
      </c>
      <c r="AU1197" s="170">
        <f>IFERROR(VLOOKUP(C1197,'2015'!$C$12:$AG$1887,31,FALSE),"-")</f>
        <v>0</v>
      </c>
      <c r="AV1197" s="106"/>
      <c r="AW1197" s="63">
        <f>IFERROR(VLOOKUP(C1197,Merkittävyysluokitus!$A$2:$J$1705,10,FALSE),"-")</f>
        <v>3</v>
      </c>
      <c r="AX1197" s="175">
        <f>IFERROR(VLOOKUP(C1197,Merkittävyysluokitus!$A$2:$J$1705,6,FALSE),"-")</f>
        <v>3.8066438356164376</v>
      </c>
      <c r="AY1197" s="175">
        <f>IFERROR(VLOOKUP(C1197,Merkittävyysluokitus!$A$2:$J$1705,7,FALSE),"-")</f>
        <v>2.1333333333333329</v>
      </c>
      <c r="AZ1197" s="175">
        <f>IFERROR(VLOOKUP(C1197,Merkittävyysluokitus!$A$2:$J$1705,8,FALSE),"-")</f>
        <v>1.0066438356164382</v>
      </c>
      <c r="BA1197" s="175">
        <f>IFERROR(VLOOKUP(C1197,Merkittävyysluokitus!$A$2:$J$1705,9,FALSE),"-")</f>
        <v>0.66666666666666663</v>
      </c>
      <c r="BB1197" s="203"/>
      <c r="BC1197" s="203" t="str">
        <f t="shared" si="295"/>
        <v/>
      </c>
      <c r="BD1197" s="39" t="str">
        <f t="shared" si="289"/>
        <v>musta</v>
      </c>
      <c r="BE1197" s="68" t="str">
        <f t="shared" si="290"/>
        <v>musta</v>
      </c>
      <c r="BF1197" s="68" t="str">
        <f t="shared" si="291"/>
        <v>musta</v>
      </c>
      <c r="BG1197" s="68" t="str">
        <f t="shared" si="292"/>
        <v>musta</v>
      </c>
      <c r="BH1197" s="208" t="str">
        <f t="shared" si="293"/>
        <v>musta</v>
      </c>
      <c r="BI1197" s="39"/>
      <c r="BJ1197" s="39" t="str">
        <f>IF(F1197="ei löydy","uusi tie",IF(E1197=0,"tieosoite muuttunut",IF(E1197=1,VLOOKUP(D1197,'2015'!$F$12:$AL$1887,31,FALSE),"-")))</f>
        <v>musta</v>
      </c>
      <c r="BK1197" s="67" t="str">
        <f>IF(E1197=1,VLOOKUP(D1197,'2015'!$F$12:$AL$1887,32,FALSE),"-")</f>
        <v>musta</v>
      </c>
      <c r="BL1197" s="39" t="str">
        <f>IF(F1197="ei löydy","uusi tie",IF(E1197=0,"tieosoite muuttunut",IF(E1197=1,VLOOKUP(D1197,'2015'!$F$12:$AL$1887,33,FALSE),"-")))</f>
        <v>musta</v>
      </c>
      <c r="BM1197" s="39"/>
      <c r="BN1197" s="217" t="str">
        <f>VLOOKUP(D1197,'2015'!$F$12:$AL$1887,33,FALSE)</f>
        <v>musta</v>
      </c>
      <c r="BO1197" s="39"/>
      <c r="BP1197" s="115" t="s">
        <v>10</v>
      </c>
      <c r="BQ1197" s="30"/>
      <c r="BS1197" s="5"/>
      <c r="BU1197" s="37"/>
      <c r="BV1197" s="30" t="s">
        <v>10</v>
      </c>
      <c r="BX1197" t="str">
        <f>IF(E1197=1,VLOOKUP(D1197,'2015'!$F$12:$AX$1887,43,FALSE),"-")</f>
        <v>musta</v>
      </c>
      <c r="BY1197" t="str">
        <f>IF(E1197=1,VLOOKUP(D1197,'2015'!$F$12:$AX$1887,44,FALSE),"-")</f>
        <v>musta</v>
      </c>
      <c r="BZ1197" t="str">
        <f>IF(E1197=1,VLOOKUP(D1197,'2015'!$F$12:$AX$1887,45,FALSE),"-")</f>
        <v>musta</v>
      </c>
      <c r="CA1197" s="31">
        <f t="shared" si="298"/>
        <v>2</v>
      </c>
      <c r="CB1197" s="31">
        <f t="shared" si="299"/>
        <v>1</v>
      </c>
      <c r="CC1197" s="31">
        <f t="shared" si="300"/>
        <v>0</v>
      </c>
      <c r="CD1197" s="31">
        <f t="shared" si="301"/>
        <v>1</v>
      </c>
      <c r="CE1197" s="31">
        <f t="shared" si="302"/>
        <v>0</v>
      </c>
      <c r="CO1197" s="2" t="s">
        <v>35</v>
      </c>
      <c r="CP1197" s="2" t="s">
        <v>35</v>
      </c>
    </row>
    <row r="1198" spans="1:94" ht="15.75" thickBot="1" x14ac:dyDescent="0.3">
      <c r="A1198" s="50"/>
      <c r="B1198" s="50"/>
      <c r="C1198" s="50" t="str">
        <f t="shared" si="296"/>
        <v>11439_1_3649</v>
      </c>
      <c r="D1198" s="51" t="str">
        <f t="shared" si="297"/>
        <v>11439_1</v>
      </c>
      <c r="E1198" s="224">
        <f>IFERROR(VLOOKUP(C1198,'2015'!$C$12:$D$1887,2,FALSE),0)</f>
        <v>1</v>
      </c>
      <c r="F1198" s="51">
        <f>IFERROR(K1198-IFERROR(VLOOKUP(D1198,'2015'!$F$12:$I$1887,4,FALSE),"ei löydy"),"ei löydy")</f>
        <v>0</v>
      </c>
      <c r="G1198" s="224">
        <f>IFERROR(VLOOKUP(Työfile_2024!C1198,Liikennemalli!$D$6:$G$1921,4,FALSE),0)</f>
        <v>1</v>
      </c>
      <c r="H1198" s="225">
        <f>K1198-IFERROR(VLOOKUP(Työfile_2024!D1198,Liikennemalli!$C$6:$H$1921,6,FALSE),"ei löydy")</f>
        <v>0</v>
      </c>
      <c r="I1198" s="80">
        <v>11439</v>
      </c>
      <c r="J1198" s="52">
        <v>1</v>
      </c>
      <c r="K1198" s="52">
        <v>3649</v>
      </c>
      <c r="L1198" s="53"/>
      <c r="M1198" s="54"/>
      <c r="N1198" s="54"/>
      <c r="O1198" s="54"/>
      <c r="P1198" s="54"/>
      <c r="Q1198" s="55"/>
      <c r="R1198" s="55"/>
      <c r="S1198" s="55"/>
      <c r="T1198" s="55"/>
      <c r="U1198" s="52"/>
      <c r="V1198" s="56">
        <v>225</v>
      </c>
      <c r="W1198" s="56">
        <v>10</v>
      </c>
      <c r="X1198" s="56">
        <v>242</v>
      </c>
      <c r="Y1198" s="56">
        <f>VLOOKUP(D1198,Liikennemalli24!$D$2:$F$1804,2,FALSE)</f>
        <v>55</v>
      </c>
      <c r="Z1198" s="57">
        <f>VLOOKUP(D1198,Liikennemalli24!$D$2:$F$1804,3,FALSE)</f>
        <v>0.39500000000000002</v>
      </c>
      <c r="AA1198" s="178">
        <f>IF(G1198=1,VLOOKUP(C1198,Liikennemalli!$D$6:$H$1921,2,FALSE),"-")</f>
        <v>0</v>
      </c>
      <c r="AB1198" s="197">
        <f>IF(G1198=1,VLOOKUP(C1198,Liikennemalli!$D$6:$H$1921,3,FALSE),"-")</f>
        <v>0</v>
      </c>
      <c r="AC1198" s="134">
        <f>IF(E1198=1,VLOOKUP(Työfile_2024!D1198,'2015'!$F$12:$X$1887,18,FALSE),"-")</f>
        <v>439</v>
      </c>
      <c r="AD1198" s="127">
        <f>IF(E1198=1,VLOOKUP(Työfile_2024!D1198,'2015'!$F$12:$X$1887,19,FALSE),"-")</f>
        <v>0.47</v>
      </c>
      <c r="AI1198" s="127">
        <f>IF(E1198=1,VLOOKUP(Työfile_2024!D1198,'2015'!$F$12:$AB$1887,20,FALSE),"-")</f>
        <v>0</v>
      </c>
      <c r="AJ1198" s="127">
        <f>IF(E1198=1,VLOOKUP(Työfile_2024!D1198,'2015'!$F$12:$AB$1887,21,FALSE),"-")</f>
        <v>0</v>
      </c>
      <c r="AK1198" s="127">
        <f>IF(E1198=1,VLOOKUP(Työfile_2024!D1198,'2015'!$F$12:$AB$1887,22,FALSE),"-")</f>
        <v>0</v>
      </c>
      <c r="AL1198" s="127">
        <f>IF(E1198=1,VLOOKUP(Työfile_2024!D1198,'2015'!$F$12:$AB$1887,23,FALSE),"-")</f>
        <v>0</v>
      </c>
      <c r="AM1198" s="56">
        <f>VLOOKUP(Työfile_2024!D1198,Tmatkat_20km_tarkasteltava_verk!$C$2:$D$1804,2,FALSE)</f>
        <v>551</v>
      </c>
      <c r="AN1198" s="148">
        <f t="shared" si="294"/>
        <v>2.4488888888888889</v>
      </c>
      <c r="AO1198" s="178">
        <f>IF(E1198=1,VLOOKUP(Työfile_2024!D1198,'2015'!$F$12:$AC$1887,24,FALSE),"-")</f>
        <v>261</v>
      </c>
      <c r="AP1198" s="52">
        <f>VLOOKUP(D1198,Tarkasteltava_verkko_2024_harva!$E$2:$I$1804,5,FALSE)</f>
        <v>0</v>
      </c>
      <c r="AQ1198" s="52">
        <f>VLOOKUP(D1198,Tarkasteltava_verkko_2024_harva!$E$2:$I$1804,4,FALSE)</f>
        <v>0</v>
      </c>
      <c r="AR1198" s="148">
        <v>0</v>
      </c>
      <c r="AS1198" s="170" t="str">
        <f>IFERROR(VLOOKUP(C1198,'2015'!$C$12:$AG$1887,30,FALSE),"-")</f>
        <v/>
      </c>
      <c r="AT1198" s="148">
        <v>0.3258426966292135</v>
      </c>
      <c r="AU1198" s="170">
        <f>IFERROR(VLOOKUP(C1198,'2015'!$C$12:$AG$1887,31,FALSE),"-")</f>
        <v>0</v>
      </c>
      <c r="AV1198" s="106"/>
      <c r="AW1198" s="63">
        <f>IFERROR(VLOOKUP(C1198,Merkittävyysluokitus!$A$2:$J$1705,10,FALSE),"-")</f>
        <v>3</v>
      </c>
      <c r="AX1198" s="175">
        <f>IFERROR(VLOOKUP(C1198,Merkittävyysluokitus!$A$2:$J$1705,6,FALSE),"-")</f>
        <v>5.4572754946727544</v>
      </c>
      <c r="AY1198" s="175">
        <f>IFERROR(VLOOKUP(C1198,Merkittävyysluokitus!$A$2:$J$1705,7,FALSE),"-")</f>
        <v>1.8499999999999999</v>
      </c>
      <c r="AZ1198" s="175">
        <f>IFERROR(VLOOKUP(C1198,Merkittävyysluokitus!$A$2:$J$1705,8,FALSE),"-")</f>
        <v>2.6072754946727548</v>
      </c>
      <c r="BA1198" s="175">
        <f>IFERROR(VLOOKUP(C1198,Merkittävyysluokitus!$A$2:$J$1705,9,FALSE),"-")</f>
        <v>1</v>
      </c>
      <c r="BB1198" s="203"/>
      <c r="BC1198" s="203" t="str">
        <f t="shared" si="295"/>
        <v/>
      </c>
      <c r="BD1198" s="39" t="str">
        <f t="shared" si="289"/>
        <v>musta</v>
      </c>
      <c r="BE1198" s="68" t="str">
        <f t="shared" si="290"/>
        <v>musta</v>
      </c>
      <c r="BF1198" s="68" t="str">
        <f t="shared" si="291"/>
        <v>musta</v>
      </c>
      <c r="BG1198" s="68" t="str">
        <f t="shared" si="292"/>
        <v>musta</v>
      </c>
      <c r="BH1198" s="208" t="str">
        <f t="shared" si="293"/>
        <v>musta</v>
      </c>
      <c r="BI1198" s="39"/>
      <c r="BJ1198" s="39" t="str">
        <f>IF(F1198="ei löydy","uusi tie",IF(E1198=0,"tieosoite muuttunut",IF(E1198=1,VLOOKUP(D1198,'2015'!$F$12:$AL$1887,31,FALSE),"-")))</f>
        <v>musta</v>
      </c>
      <c r="BK1198" s="67" t="str">
        <f>IF(E1198=1,VLOOKUP(D1198,'2015'!$F$12:$AL$1887,32,FALSE),"-")</f>
        <v>musta</v>
      </c>
      <c r="BL1198" s="39" t="str">
        <f>IF(F1198="ei löydy","uusi tie",IF(E1198=0,"tieosoite muuttunut",IF(E1198=1,VLOOKUP(D1198,'2015'!$F$12:$AL$1887,33,FALSE),"-")))</f>
        <v>musta</v>
      </c>
      <c r="BM1198" s="39"/>
      <c r="BN1198" s="217" t="str">
        <f>VLOOKUP(D1198,'2015'!$F$12:$AL$1887,33,FALSE)</f>
        <v>musta</v>
      </c>
      <c r="BO1198" s="39"/>
      <c r="BP1198" s="115" t="s">
        <v>10</v>
      </c>
      <c r="BQ1198" s="30"/>
      <c r="BS1198" s="5"/>
      <c r="BU1198" s="37"/>
      <c r="BV1198" s="30" t="s">
        <v>10</v>
      </c>
      <c r="BX1198" t="str">
        <f>IF(E1198=1,VLOOKUP(D1198,'2015'!$F$12:$AX$1887,43,FALSE),"-")</f>
        <v>musta</v>
      </c>
      <c r="BY1198" t="str">
        <f>IF(E1198=1,VLOOKUP(D1198,'2015'!$F$12:$AX$1887,44,FALSE),"-")</f>
        <v>musta</v>
      </c>
      <c r="BZ1198" t="str">
        <f>IF(E1198=1,VLOOKUP(D1198,'2015'!$F$12:$AX$1887,45,FALSE),"-")</f>
        <v>musta</v>
      </c>
      <c r="CA1198" s="31">
        <f t="shared" si="298"/>
        <v>11</v>
      </c>
      <c r="CB1198" s="31">
        <f t="shared" si="299"/>
        <v>1</v>
      </c>
      <c r="CC1198" s="31">
        <f t="shared" si="300"/>
        <v>0</v>
      </c>
      <c r="CD1198" s="31">
        <f t="shared" si="301"/>
        <v>10</v>
      </c>
      <c r="CE1198" s="31">
        <f t="shared" si="302"/>
        <v>0</v>
      </c>
      <c r="CO1198" s="2" t="s">
        <v>35</v>
      </c>
      <c r="CP1198" s="2" t="s">
        <v>35</v>
      </c>
    </row>
    <row r="1199" spans="1:94" ht="15.75" thickBot="1" x14ac:dyDescent="0.3">
      <c r="A1199" s="50"/>
      <c r="B1199" s="50"/>
      <c r="C1199" s="50" t="str">
        <f t="shared" si="296"/>
        <v>11439_2_5363</v>
      </c>
      <c r="D1199" s="51" t="str">
        <f t="shared" si="297"/>
        <v>11439_2</v>
      </c>
      <c r="E1199" s="224">
        <f>IFERROR(VLOOKUP(C1199,'2015'!$C$12:$D$1887,2,FALSE),0)</f>
        <v>1</v>
      </c>
      <c r="F1199" s="51">
        <f>IFERROR(K1199-IFERROR(VLOOKUP(D1199,'2015'!$F$12:$I$1887,4,FALSE),"ei löydy"),"ei löydy")</f>
        <v>0</v>
      </c>
      <c r="G1199" s="224">
        <f>IFERROR(VLOOKUP(Työfile_2024!C1199,Liikennemalli!$D$6:$G$1921,4,FALSE),0)</f>
        <v>1</v>
      </c>
      <c r="H1199" s="225">
        <f>K1199-IFERROR(VLOOKUP(Työfile_2024!D1199,Liikennemalli!$C$6:$H$1921,6,FALSE),"ei löydy")</f>
        <v>0</v>
      </c>
      <c r="I1199" s="80">
        <v>11439</v>
      </c>
      <c r="J1199" s="52">
        <v>2</v>
      </c>
      <c r="K1199" s="52">
        <v>5363</v>
      </c>
      <c r="L1199" s="53"/>
      <c r="M1199" s="54"/>
      <c r="N1199" s="54"/>
      <c r="O1199" s="54"/>
      <c r="P1199" s="54"/>
      <c r="Q1199" s="55"/>
      <c r="R1199" s="55"/>
      <c r="S1199" s="55"/>
      <c r="T1199" s="55"/>
      <c r="U1199" s="52"/>
      <c r="V1199" s="56">
        <v>201.23251911243707</v>
      </c>
      <c r="W1199" s="56">
        <v>9.3576356516874881</v>
      </c>
      <c r="X1199" s="56">
        <v>209.88178258437441</v>
      </c>
      <c r="Y1199" s="56">
        <f>VLOOKUP(D1199,Liikennemalli24!$D$2:$F$1804,2,FALSE)</f>
        <v>131</v>
      </c>
      <c r="Z1199" s="57">
        <f>VLOOKUP(D1199,Liikennemalli24!$D$2:$F$1804,3,FALSE)</f>
        <v>0.38</v>
      </c>
      <c r="AA1199" s="178">
        <f>IF(G1199=1,VLOOKUP(C1199,Liikennemalli!$D$6:$H$1921,2,FALSE),"-")</f>
        <v>0</v>
      </c>
      <c r="AB1199" s="197">
        <f>IF(G1199=1,VLOOKUP(C1199,Liikennemalli!$D$6:$H$1921,3,FALSE),"-")</f>
        <v>0</v>
      </c>
      <c r="AC1199" s="134">
        <f>IF(E1199=1,VLOOKUP(Työfile_2024!D1199,'2015'!$F$12:$X$1887,18,FALSE),"-")</f>
        <v>422</v>
      </c>
      <c r="AD1199" s="127">
        <f>IF(E1199=1,VLOOKUP(Työfile_2024!D1199,'2015'!$F$12:$X$1887,19,FALSE),"-")</f>
        <v>0.9</v>
      </c>
      <c r="AI1199" s="127">
        <f>IF(E1199=1,VLOOKUP(Työfile_2024!D1199,'2015'!$F$12:$AB$1887,20,FALSE),"-")</f>
        <v>0</v>
      </c>
      <c r="AJ1199" s="127">
        <f>IF(E1199=1,VLOOKUP(Työfile_2024!D1199,'2015'!$F$12:$AB$1887,21,FALSE),"-")</f>
        <v>0</v>
      </c>
      <c r="AK1199" s="127">
        <f>IF(E1199=1,VLOOKUP(Työfile_2024!D1199,'2015'!$F$12:$AB$1887,22,FALSE),"-")</f>
        <v>0</v>
      </c>
      <c r="AL1199" s="127">
        <f>IF(E1199=1,VLOOKUP(Työfile_2024!D1199,'2015'!$F$12:$AB$1887,23,FALSE),"-")</f>
        <v>0</v>
      </c>
      <c r="AM1199" s="56">
        <f>VLOOKUP(Työfile_2024!D1199,Tmatkat_20km_tarkasteltava_verk!$C$2:$D$1804,2,FALSE)</f>
        <v>422</v>
      </c>
      <c r="AN1199" s="148">
        <f t="shared" si="294"/>
        <v>2.0970765652653327</v>
      </c>
      <c r="AO1199" s="178">
        <f>IF(E1199=1,VLOOKUP(Työfile_2024!D1199,'2015'!$F$12:$AC$1887,24,FALSE),"-")</f>
        <v>125</v>
      </c>
      <c r="AP1199" s="52">
        <f>VLOOKUP(D1199,Tarkasteltava_verkko_2024_harva!$E$2:$I$1804,5,FALSE)</f>
        <v>0</v>
      </c>
      <c r="AQ1199" s="52">
        <f>VLOOKUP(D1199,Tarkasteltava_verkko_2024_harva!$E$2:$I$1804,4,FALSE)</f>
        <v>0</v>
      </c>
      <c r="AR1199" s="148">
        <v>0</v>
      </c>
      <c r="AS1199" s="170" t="str">
        <f>IFERROR(VLOOKUP(C1199,'2015'!$C$12:$AG$1887,30,FALSE),"-")</f>
        <v/>
      </c>
      <c r="AT1199" s="148">
        <v>0</v>
      </c>
      <c r="AU1199" s="170">
        <f>IFERROR(VLOOKUP(C1199,'2015'!$C$12:$AG$1887,31,FALSE),"-")</f>
        <v>0</v>
      </c>
      <c r="AV1199" s="106"/>
      <c r="AW1199" s="63">
        <f>IFERROR(VLOOKUP(C1199,Merkittävyysluokitus!$A$2:$J$1705,10,FALSE),"-")</f>
        <v>3</v>
      </c>
      <c r="AX1199" s="175">
        <f>IFERROR(VLOOKUP(C1199,Merkittävyysluokitus!$A$2:$J$1705,6,FALSE),"-")</f>
        <v>5.5192022045749507</v>
      </c>
      <c r="AY1199" s="175">
        <f>IFERROR(VLOOKUP(C1199,Merkittävyysluokitus!$A$2:$J$1705,7,FALSE),"-")</f>
        <v>1.7786975573373109</v>
      </c>
      <c r="AZ1199" s="175">
        <f>IFERROR(VLOOKUP(C1199,Merkittävyysluokitus!$A$2:$J$1705,8,FALSE),"-")</f>
        <v>2.5738379805709735</v>
      </c>
      <c r="BA1199" s="175">
        <f>IFERROR(VLOOKUP(C1199,Merkittävyysluokitus!$A$2:$J$1705,9,FALSE),"-")</f>
        <v>1.1666666666666665</v>
      </c>
      <c r="BB1199" s="203"/>
      <c r="BC1199" s="203" t="str">
        <f t="shared" si="295"/>
        <v/>
      </c>
      <c r="BD1199" s="39" t="str">
        <f t="shared" si="289"/>
        <v>musta</v>
      </c>
      <c r="BE1199" s="68" t="str">
        <f t="shared" si="290"/>
        <v>musta</v>
      </c>
      <c r="BF1199" s="68" t="str">
        <f t="shared" si="291"/>
        <v>musta</v>
      </c>
      <c r="BG1199" s="68" t="str">
        <f t="shared" si="292"/>
        <v>musta</v>
      </c>
      <c r="BH1199" s="208" t="str">
        <f t="shared" si="293"/>
        <v>musta</v>
      </c>
      <c r="BI1199" s="39"/>
      <c r="BJ1199" s="39" t="str">
        <f>IF(F1199="ei löydy","uusi tie",IF(E1199=0,"tieosoite muuttunut",IF(E1199=1,VLOOKUP(D1199,'2015'!$F$12:$AL$1887,31,FALSE),"-")))</f>
        <v>musta</v>
      </c>
      <c r="BK1199" s="67" t="str">
        <f>IF(E1199=1,VLOOKUP(D1199,'2015'!$F$12:$AL$1887,32,FALSE),"-")</f>
        <v>musta</v>
      </c>
      <c r="BL1199" s="39" t="str">
        <f>IF(F1199="ei löydy","uusi tie",IF(E1199=0,"tieosoite muuttunut",IF(E1199=1,VLOOKUP(D1199,'2015'!$F$12:$AL$1887,33,FALSE),"-")))</f>
        <v>musta</v>
      </c>
      <c r="BM1199" s="39"/>
      <c r="BN1199" s="217" t="str">
        <f>VLOOKUP(D1199,'2015'!$F$12:$AL$1887,33,FALSE)</f>
        <v>musta</v>
      </c>
      <c r="BO1199" s="39"/>
      <c r="BP1199" s="115" t="s">
        <v>10</v>
      </c>
      <c r="BQ1199" s="30"/>
      <c r="BS1199" s="5"/>
      <c r="BU1199" s="37"/>
      <c r="BV1199" s="30" t="s">
        <v>10</v>
      </c>
      <c r="BX1199" t="str">
        <f>IF(E1199=1,VLOOKUP(D1199,'2015'!$F$12:$AX$1887,43,FALSE),"-")</f>
        <v>punainen</v>
      </c>
      <c r="BY1199" t="str">
        <f>IF(E1199=1,VLOOKUP(D1199,'2015'!$F$12:$AX$1887,44,FALSE),"-")</f>
        <v>musta</v>
      </c>
      <c r="BZ1199" t="str">
        <f>IF(E1199=1,VLOOKUP(D1199,'2015'!$F$12:$AX$1887,45,FALSE),"-")</f>
        <v>musta</v>
      </c>
      <c r="CA1199" s="31">
        <f t="shared" si="298"/>
        <v>11</v>
      </c>
      <c r="CB1199" s="31">
        <f t="shared" si="299"/>
        <v>10</v>
      </c>
      <c r="CC1199" s="31">
        <f t="shared" si="300"/>
        <v>0</v>
      </c>
      <c r="CD1199" s="31">
        <f t="shared" si="301"/>
        <v>1</v>
      </c>
      <c r="CE1199" s="31">
        <f t="shared" si="302"/>
        <v>0</v>
      </c>
      <c r="CO1199" s="2" t="s">
        <v>35</v>
      </c>
      <c r="CP1199" s="2" t="s">
        <v>35</v>
      </c>
    </row>
    <row r="1200" spans="1:94" ht="15.75" thickBot="1" x14ac:dyDescent="0.3">
      <c r="A1200" s="50"/>
      <c r="B1200" s="50"/>
      <c r="C1200" s="50" t="str">
        <f t="shared" si="296"/>
        <v>11443_1_3635</v>
      </c>
      <c r="D1200" s="51" t="str">
        <f t="shared" si="297"/>
        <v>11443_1</v>
      </c>
      <c r="E1200" s="224">
        <f>IFERROR(VLOOKUP(C1200,'2015'!$C$12:$D$1887,2,FALSE),0)</f>
        <v>1</v>
      </c>
      <c r="F1200" s="51">
        <f>IFERROR(K1200-IFERROR(VLOOKUP(D1200,'2015'!$F$12:$I$1887,4,FALSE),"ei löydy"),"ei löydy")</f>
        <v>0</v>
      </c>
      <c r="G1200" s="224">
        <f>IFERROR(VLOOKUP(Työfile_2024!C1200,Liikennemalli!$D$6:$G$1921,4,FALSE),0)</f>
        <v>1</v>
      </c>
      <c r="H1200" s="225">
        <f>K1200-IFERROR(VLOOKUP(Työfile_2024!D1200,Liikennemalli!$C$6:$H$1921,6,FALSE),"ei löydy")</f>
        <v>0</v>
      </c>
      <c r="I1200" s="80">
        <v>11443</v>
      </c>
      <c r="J1200" s="52">
        <v>1</v>
      </c>
      <c r="K1200" s="52">
        <v>3635</v>
      </c>
      <c r="L1200" s="53"/>
      <c r="M1200" s="54"/>
      <c r="N1200" s="54"/>
      <c r="O1200" s="54"/>
      <c r="P1200" s="54"/>
      <c r="Q1200" s="55"/>
      <c r="R1200" s="55"/>
      <c r="S1200" s="55"/>
      <c r="T1200" s="55"/>
      <c r="U1200" s="52"/>
      <c r="V1200" s="56">
        <v>280.28253094910593</v>
      </c>
      <c r="W1200" s="56">
        <v>27.689958734525447</v>
      </c>
      <c r="X1200" s="56">
        <v>304.53177441540578</v>
      </c>
      <c r="Y1200" s="56">
        <f>VLOOKUP(D1200,Liikennemalli24!$D$2:$F$1804,2,FALSE)</f>
        <v>453</v>
      </c>
      <c r="Z1200" s="57">
        <f>VLOOKUP(D1200,Liikennemalli24!$D$2:$F$1804,3,FALSE)</f>
        <v>0.23300000000000001</v>
      </c>
      <c r="AA1200" s="178">
        <f>IF(G1200=1,VLOOKUP(C1200,Liikennemalli!$D$6:$H$1921,2,FALSE),"-")</f>
        <v>68.852272586565206</v>
      </c>
      <c r="AB1200" s="197">
        <f>IF(G1200=1,VLOOKUP(C1200,Liikennemalli!$D$6:$H$1921,3,FALSE),"-")</f>
        <v>0.240583755529375</v>
      </c>
      <c r="AC1200" s="134">
        <f>IF(E1200=1,VLOOKUP(Työfile_2024!D1200,'2015'!$F$12:$X$1887,18,FALSE),"-")</f>
        <v>258</v>
      </c>
      <c r="AD1200" s="127">
        <f>IF(E1200=1,VLOOKUP(Työfile_2024!D1200,'2015'!$F$12:$X$1887,19,FALSE),"-")</f>
        <v>0.74</v>
      </c>
      <c r="AI1200" s="127">
        <f>IF(E1200=1,VLOOKUP(Työfile_2024!D1200,'2015'!$F$12:$AB$1887,20,FALSE),"-")</f>
        <v>0</v>
      </c>
      <c r="AJ1200" s="127">
        <f>IF(E1200=1,VLOOKUP(Työfile_2024!D1200,'2015'!$F$12:$AB$1887,21,FALSE),"-")</f>
        <v>0</v>
      </c>
      <c r="AK1200" s="127">
        <f>IF(E1200=1,VLOOKUP(Työfile_2024!D1200,'2015'!$F$12:$AB$1887,22,FALSE),"-")</f>
        <v>0</v>
      </c>
      <c r="AL1200" s="127">
        <f>IF(E1200=1,VLOOKUP(Työfile_2024!D1200,'2015'!$F$12:$AB$1887,23,FALSE),"-")</f>
        <v>0</v>
      </c>
      <c r="AM1200" s="56">
        <f>VLOOKUP(Työfile_2024!D1200,Tmatkat_20km_tarkasteltava_verk!$C$2:$D$1804,2,FALSE)</f>
        <v>146</v>
      </c>
      <c r="AN1200" s="148">
        <f t="shared" si="294"/>
        <v>0.52090295997259595</v>
      </c>
      <c r="AO1200" s="178">
        <f>IF(E1200=1,VLOOKUP(Työfile_2024!D1200,'2015'!$F$12:$AC$1887,24,FALSE),"-")</f>
        <v>680</v>
      </c>
      <c r="AP1200" s="52">
        <f>VLOOKUP(D1200,Tarkasteltava_verkko_2024_harva!$E$2:$I$1804,5,FALSE)</f>
        <v>0</v>
      </c>
      <c r="AQ1200" s="52">
        <f>VLOOKUP(D1200,Tarkasteltava_verkko_2024_harva!$E$2:$I$1804,4,FALSE)</f>
        <v>0</v>
      </c>
      <c r="AR1200" s="148">
        <v>0</v>
      </c>
      <c r="AS1200" s="170" t="str">
        <f>IFERROR(VLOOKUP(C1200,'2015'!$C$12:$AG$1887,30,FALSE),"-")</f>
        <v/>
      </c>
      <c r="AT1200" s="148">
        <v>0.90646492434662995</v>
      </c>
      <c r="AU1200" s="170" t="str">
        <f>IFERROR(VLOOKUP(C1200,'2015'!$C$12:$AG$1887,31,FALSE),"-")</f>
        <v>Kyllä</v>
      </c>
      <c r="AV1200" s="106"/>
      <c r="AW1200" s="63">
        <f>IFERROR(VLOOKUP(C1200,Merkittävyysluokitus!$A$2:$J$1705,10,FALSE),"-")</f>
        <v>3</v>
      </c>
      <c r="AX1200" s="175">
        <f>IFERROR(VLOOKUP(C1200,Merkittävyysluokitus!$A$2:$J$1705,6,FALSE),"-")</f>
        <v>6.157538847120942</v>
      </c>
      <c r="AY1200" s="175">
        <f>IFERROR(VLOOKUP(C1200,Merkittävyysluokitus!$A$2:$J$1705,7,FALSE),"-")</f>
        <v>2.7908475928473178</v>
      </c>
      <c r="AZ1200" s="175">
        <f>IFERROR(VLOOKUP(C1200,Merkittävyysluokitus!$A$2:$J$1705,8,FALSE),"-")</f>
        <v>2.0333579209402917</v>
      </c>
      <c r="BA1200" s="175">
        <f>IFERROR(VLOOKUP(C1200,Merkittävyysluokitus!$A$2:$J$1705,9,FALSE),"-")</f>
        <v>1.3333333333333333</v>
      </c>
      <c r="BB1200" s="203"/>
      <c r="BC1200" s="203" t="str">
        <f t="shared" si="295"/>
        <v/>
      </c>
      <c r="BD1200" s="39" t="str">
        <f t="shared" si="289"/>
        <v>musta</v>
      </c>
      <c r="BE1200" s="68" t="str">
        <f t="shared" si="290"/>
        <v>musta</v>
      </c>
      <c r="BF1200" s="68" t="str">
        <f t="shared" si="291"/>
        <v>musta</v>
      </c>
      <c r="BG1200" s="68" t="str">
        <f t="shared" si="292"/>
        <v>musta</v>
      </c>
      <c r="BH1200" s="208" t="str">
        <f t="shared" si="293"/>
        <v>musta</v>
      </c>
      <c r="BI1200" s="39"/>
      <c r="BJ1200" s="39" t="str">
        <f>IF(F1200="ei löydy","uusi tie",IF(E1200=0,"tieosoite muuttunut",IF(E1200=1,VLOOKUP(D1200,'2015'!$F$12:$AL$1887,31,FALSE),"-")))</f>
        <v>musta</v>
      </c>
      <c r="BK1200" s="67" t="str">
        <f>IF(E1200=1,VLOOKUP(D1200,'2015'!$F$12:$AL$1887,32,FALSE),"-")</f>
        <v>musta</v>
      </c>
      <c r="BL1200" s="39" t="str">
        <f>IF(F1200="ei löydy","uusi tie",IF(E1200=0,"tieosoite muuttunut",IF(E1200=1,VLOOKUP(D1200,'2015'!$F$12:$AL$1887,33,FALSE),"-")))</f>
        <v>musta</v>
      </c>
      <c r="BM1200" s="39"/>
      <c r="BN1200" s="217" t="str">
        <f>VLOOKUP(D1200,'2015'!$F$12:$AL$1887,33,FALSE)</f>
        <v>musta</v>
      </c>
      <c r="BO1200" s="39"/>
      <c r="BP1200" s="115" t="s">
        <v>10</v>
      </c>
      <c r="BQ1200" s="30"/>
      <c r="BS1200" s="5"/>
      <c r="BU1200" s="37"/>
      <c r="BV1200" s="30" t="s">
        <v>10</v>
      </c>
      <c r="BX1200" t="str">
        <f>IF(E1200=1,VLOOKUP(D1200,'2015'!$F$12:$AX$1887,43,FALSE),"-")</f>
        <v>punainen</v>
      </c>
      <c r="BY1200" t="str">
        <f>IF(E1200=1,VLOOKUP(D1200,'2015'!$F$12:$AX$1887,44,FALSE),"-")</f>
        <v>punainen</v>
      </c>
      <c r="BZ1200" t="str">
        <f>IF(E1200=1,VLOOKUP(D1200,'2015'!$F$12:$AX$1887,45,FALSE),"-")</f>
        <v>musta</v>
      </c>
      <c r="CA1200" s="31">
        <f t="shared" si="298"/>
        <v>11</v>
      </c>
      <c r="CB1200" s="31">
        <f t="shared" si="299"/>
        <v>10</v>
      </c>
      <c r="CC1200" s="31">
        <f t="shared" si="300"/>
        <v>0</v>
      </c>
      <c r="CD1200" s="31">
        <f t="shared" si="301"/>
        <v>1</v>
      </c>
      <c r="CE1200" s="31">
        <f t="shared" si="302"/>
        <v>0</v>
      </c>
      <c r="CO1200" s="2" t="s">
        <v>35</v>
      </c>
      <c r="CP1200" s="2" t="s">
        <v>35</v>
      </c>
    </row>
    <row r="1201" spans="1:94" ht="15.75" thickBot="1" x14ac:dyDescent="0.3">
      <c r="A1201" s="50"/>
      <c r="B1201" s="50"/>
      <c r="C1201" s="50" t="str">
        <f t="shared" si="296"/>
        <v>11454_1_62</v>
      </c>
      <c r="D1201" s="51" t="str">
        <f t="shared" si="297"/>
        <v>11454_1</v>
      </c>
      <c r="E1201" s="224">
        <f>IFERROR(VLOOKUP(C1201,'2015'!$C$12:$D$1887,2,FALSE),0)</f>
        <v>1</v>
      </c>
      <c r="F1201" s="51">
        <f>IFERROR(K1201-IFERROR(VLOOKUP(D1201,'2015'!$F$12:$I$1887,4,FALSE),"ei löydy"),"ei löydy")</f>
        <v>0</v>
      </c>
      <c r="G1201" s="224">
        <f>IFERROR(VLOOKUP(Työfile_2024!C1201,Liikennemalli!$D$6:$G$1921,4,FALSE),0)</f>
        <v>1</v>
      </c>
      <c r="H1201" s="225">
        <f>K1201-IFERROR(VLOOKUP(Työfile_2024!D1201,Liikennemalli!$C$6:$H$1921,6,FALSE),"ei löydy")</f>
        <v>0</v>
      </c>
      <c r="I1201" s="81">
        <v>11454</v>
      </c>
      <c r="J1201" s="52">
        <v>1</v>
      </c>
      <c r="K1201" s="52">
        <v>62</v>
      </c>
      <c r="L1201" s="53"/>
      <c r="M1201" s="54"/>
      <c r="N1201" s="54"/>
      <c r="O1201" s="54"/>
      <c r="P1201" s="54"/>
      <c r="Q1201" s="55"/>
      <c r="R1201" s="55"/>
      <c r="S1201" s="55"/>
      <c r="T1201" s="55"/>
      <c r="U1201" s="52"/>
      <c r="V1201" s="56">
        <v>4985</v>
      </c>
      <c r="W1201" s="56">
        <v>234</v>
      </c>
      <c r="X1201" s="56">
        <v>5763</v>
      </c>
      <c r="Y1201" s="56">
        <f>VLOOKUP(D1201,Liikennemalli24!$D$2:$F$1804,2,FALSE)</f>
        <v>62</v>
      </c>
      <c r="Z1201" s="57">
        <f>VLOOKUP(D1201,Liikennemalli24!$D$2:$F$1804,3,FALSE)</f>
        <v>3.9E-2</v>
      </c>
      <c r="AA1201" s="178">
        <f>IF(G1201=1,VLOOKUP(C1201,Liikennemalli!$D$6:$H$1921,2,FALSE),"-")</f>
        <v>1319.1688520886739</v>
      </c>
      <c r="AB1201" s="197">
        <f>IF(G1201=1,VLOOKUP(C1201,Liikennemalli!$D$6:$H$1921,3,FALSE),"-")</f>
        <v>0.15233730442944099</v>
      </c>
      <c r="AC1201" s="134" t="str">
        <f>IF(E1201=1,VLOOKUP(Työfile_2024!D1201,'2015'!$F$12:$X$1887,18,FALSE),"-")</f>
        <v>ei mallia</v>
      </c>
      <c r="AD1201" s="127" t="str">
        <f>IF(E1201=1,VLOOKUP(Työfile_2024!D1201,'2015'!$F$12:$X$1887,19,FALSE),"-")</f>
        <v>ei mallia</v>
      </c>
      <c r="AI1201" s="127">
        <f>IF(E1201=1,VLOOKUP(Työfile_2024!D1201,'2015'!$F$12:$AB$1887,20,FALSE),"-")</f>
        <v>0</v>
      </c>
      <c r="AJ1201" s="127">
        <f>IF(E1201=1,VLOOKUP(Työfile_2024!D1201,'2015'!$F$12:$AB$1887,21,FALSE),"-")</f>
        <v>0</v>
      </c>
      <c r="AK1201" s="127">
        <f>IF(E1201=1,VLOOKUP(Työfile_2024!D1201,'2015'!$F$12:$AB$1887,22,FALSE),"-")</f>
        <v>0</v>
      </c>
      <c r="AL1201" s="127">
        <f>IF(E1201=1,VLOOKUP(Työfile_2024!D1201,'2015'!$F$12:$AB$1887,23,FALSE),"-")</f>
        <v>0</v>
      </c>
      <c r="AM1201" s="56">
        <f>VLOOKUP(Työfile_2024!D1201,Tmatkat_20km_tarkasteltava_verk!$C$2:$D$1804,2,FALSE)</f>
        <v>385</v>
      </c>
      <c r="AN1201" s="148">
        <f t="shared" si="294"/>
        <v>7.7231695085255764E-2</v>
      </c>
      <c r="AO1201" s="178">
        <f>IF(E1201=1,VLOOKUP(Työfile_2024!D1201,'2015'!$F$12:$AC$1887,24,FALSE),"-")</f>
        <v>0</v>
      </c>
      <c r="AP1201" s="52">
        <f>VLOOKUP(D1201,Tarkasteltava_verkko_2024_harva!$E$2:$I$1804,5,FALSE)</f>
        <v>0</v>
      </c>
      <c r="AQ1201" s="52">
        <f>VLOOKUP(D1201,Tarkasteltava_verkko_2024_harva!$E$2:$I$1804,4,FALSE)</f>
        <v>0</v>
      </c>
      <c r="AR1201" s="148">
        <v>1.1451612903225807</v>
      </c>
      <c r="AS1201" s="170" t="str">
        <f>IFERROR(VLOOKUP(C1201,'2015'!$C$12:$AG$1887,30,FALSE),"-")</f>
        <v>Kyllä</v>
      </c>
      <c r="AT1201" s="148">
        <v>1.1451612903225807</v>
      </c>
      <c r="AU1201" s="170" t="str">
        <f>IFERROR(VLOOKUP(C1201,'2015'!$C$12:$AG$1887,31,FALSE),"-")</f>
        <v>Kyllä</v>
      </c>
      <c r="AV1201" s="106"/>
      <c r="AW1201" s="63">
        <f>IFERROR(VLOOKUP(C1201,Merkittävyysluokitus!$A$2:$J$1705,10,FALSE),"-")</f>
        <v>2</v>
      </c>
      <c r="AX1201" s="175">
        <f>IFERROR(VLOOKUP(C1201,Merkittävyysluokitus!$A$2:$J$1705,6,FALSE),"-")</f>
        <v>11.928584474885843</v>
      </c>
      <c r="AY1201" s="175">
        <f>IFERROR(VLOOKUP(C1201,Merkittävyysluokitus!$A$2:$J$1705,7,FALSE),"-")</f>
        <v>5</v>
      </c>
      <c r="AZ1201" s="175">
        <f>IFERROR(VLOOKUP(C1201,Merkittävyysluokitus!$A$2:$J$1705,8,FALSE),"-")</f>
        <v>4.7619178082191773</v>
      </c>
      <c r="BA1201" s="175">
        <f>IFERROR(VLOOKUP(C1201,Merkittävyysluokitus!$A$2:$J$1705,9,FALSE),"-")</f>
        <v>2.1666666666666665</v>
      </c>
      <c r="BB1201" s="203"/>
      <c r="BC1201" s="203" t="str">
        <f t="shared" si="295"/>
        <v/>
      </c>
      <c r="BD1201" s="39" t="str">
        <f t="shared" si="289"/>
        <v>musta</v>
      </c>
      <c r="BE1201" s="68" t="str">
        <f t="shared" si="290"/>
        <v>musta</v>
      </c>
      <c r="BF1201" s="68" t="str">
        <f t="shared" si="291"/>
        <v>musta</v>
      </c>
      <c r="BG1201" s="68" t="str">
        <f t="shared" si="292"/>
        <v>musta</v>
      </c>
      <c r="BH1201" s="208" t="str">
        <f t="shared" si="293"/>
        <v>musta</v>
      </c>
      <c r="BI1201" s="39"/>
      <c r="BJ1201" s="39" t="str">
        <f>IF(F1201="ei löydy","uusi tie",IF(E1201=0,"tieosoite muuttunut",IF(E1201=1,VLOOKUP(D1201,'2015'!$F$12:$AL$1887,31,FALSE),"-")))</f>
        <v>musta</v>
      </c>
      <c r="BK1201" s="67" t="str">
        <f>IF(E1201=1,VLOOKUP(D1201,'2015'!$F$12:$AL$1887,32,FALSE),"-")</f>
        <v>musta</v>
      </c>
      <c r="BL1201" s="39" t="str">
        <f>IF(F1201="ei löydy","uusi tie",IF(E1201=0,"tieosoite muuttunut",IF(E1201=1,VLOOKUP(D1201,'2015'!$F$12:$AL$1887,33,FALSE),"-")))</f>
        <v>musta</v>
      </c>
      <c r="BM1201" s="39"/>
      <c r="BN1201" s="217" t="str">
        <f>VLOOKUP(D1201,'2015'!$F$12:$AL$1887,33,FALSE)</f>
        <v>musta</v>
      </c>
      <c r="BO1201" s="39"/>
      <c r="BP1201" s="115" t="s">
        <v>10</v>
      </c>
      <c r="BQ1201" s="30"/>
      <c r="BS1201" s="5"/>
      <c r="BU1201" s="37"/>
      <c r="BV1201" s="30" t="s">
        <v>10</v>
      </c>
      <c r="BX1201" t="str">
        <f>IF(E1201=1,VLOOKUP(D1201,'2015'!$F$12:$AX$1887,43,FALSE),"-")</f>
        <v>ei mallia</v>
      </c>
      <c r="BY1201" t="str">
        <f>IF(E1201=1,VLOOKUP(D1201,'2015'!$F$12:$AX$1887,44,FALSE),"-")</f>
        <v>ei mallia</v>
      </c>
      <c r="BZ1201" t="str">
        <f>IF(E1201=1,VLOOKUP(D1201,'2015'!$F$12:$AX$1887,45,FALSE),"-")</f>
        <v>ei mallia</v>
      </c>
      <c r="CA1201" s="31">
        <f t="shared" si="298"/>
        <v>21</v>
      </c>
      <c r="CB1201" s="31">
        <f t="shared" si="299"/>
        <v>10</v>
      </c>
      <c r="CC1201" s="31">
        <f t="shared" si="300"/>
        <v>10</v>
      </c>
      <c r="CD1201" s="31">
        <f t="shared" si="301"/>
        <v>1</v>
      </c>
      <c r="CE1201" s="31">
        <f t="shared" si="302"/>
        <v>0</v>
      </c>
      <c r="CO1201" s="2" t="s">
        <v>35</v>
      </c>
      <c r="CP1201" s="2" t="s">
        <v>35</v>
      </c>
    </row>
    <row r="1202" spans="1:94" ht="15.75" thickBot="1" x14ac:dyDescent="0.3">
      <c r="A1202" s="50"/>
      <c r="B1202" s="50"/>
      <c r="C1202" s="50" t="str">
        <f t="shared" si="296"/>
        <v>11455_1_2203</v>
      </c>
      <c r="D1202" s="51" t="str">
        <f t="shared" si="297"/>
        <v>11455_1</v>
      </c>
      <c r="E1202" s="224">
        <f>IFERROR(VLOOKUP(C1202,'2015'!$C$12:$D$1887,2,FALSE),0)</f>
        <v>0</v>
      </c>
      <c r="F1202" s="51">
        <f>IFERROR(K1202-IFERROR(VLOOKUP(D1202,'2015'!$F$12:$I$1887,4,FALSE),"ei löydy"),"ei löydy")</f>
        <v>-2624</v>
      </c>
      <c r="G1202" s="224">
        <f>IFERROR(VLOOKUP(Työfile_2024!C1202,Liikennemalli!$D$6:$G$1921,4,FALSE),0)</f>
        <v>0</v>
      </c>
      <c r="H1202" s="225">
        <f>K1202-IFERROR(VLOOKUP(Työfile_2024!D1202,Liikennemalli!$C$6:$H$1921,6,FALSE),"ei löydy")</f>
        <v>-2663</v>
      </c>
      <c r="I1202" s="81">
        <v>11455</v>
      </c>
      <c r="J1202" s="52">
        <v>1</v>
      </c>
      <c r="K1202" s="52">
        <v>2203</v>
      </c>
      <c r="L1202" s="53"/>
      <c r="M1202" s="54"/>
      <c r="N1202" s="54"/>
      <c r="O1202" s="54"/>
      <c r="P1202" s="54"/>
      <c r="Q1202" s="55"/>
      <c r="R1202" s="55"/>
      <c r="S1202" s="55"/>
      <c r="T1202" s="55"/>
      <c r="U1202" s="52"/>
      <c r="V1202" s="56">
        <v>3490.2768951429866</v>
      </c>
      <c r="W1202" s="56">
        <v>174.80662732637313</v>
      </c>
      <c r="X1202" s="56">
        <v>3861.036768043577</v>
      </c>
      <c r="Y1202" s="56">
        <f>VLOOKUP(D1202,Liikennemalli24!$D$2:$F$1804,2,FALSE)</f>
        <v>131</v>
      </c>
      <c r="Z1202" s="57">
        <f>VLOOKUP(D1202,Liikennemalli24!$D$2:$F$1804,3,FALSE)</f>
        <v>9.0999999999999998E-2</v>
      </c>
      <c r="AA1202" s="178" t="str">
        <f>IF(G1202=1,VLOOKUP(C1202,Liikennemalli!$D$6:$H$1921,2,FALSE),"-")</f>
        <v>-</v>
      </c>
      <c r="AB1202" s="197" t="str">
        <f>IF(G1202=1,VLOOKUP(C1202,Liikennemalli!$D$6:$H$1921,3,FALSE),"-")</f>
        <v>-</v>
      </c>
      <c r="AC1202" s="134" t="str">
        <f>IF(E1202=1,VLOOKUP(Työfile_2024!D1202,'2015'!$F$12:$X$1887,18,FALSE),"-")</f>
        <v>-</v>
      </c>
      <c r="AD1202" s="127" t="str">
        <f>IF(E1202=1,VLOOKUP(Työfile_2024!D1202,'2015'!$F$12:$X$1887,19,FALSE),"-")</f>
        <v>-</v>
      </c>
      <c r="AI1202" s="127" t="str">
        <f>IF(E1202=1,VLOOKUP(Työfile_2024!D1202,'2015'!$F$12:$AB$1887,20,FALSE),"-")</f>
        <v>-</v>
      </c>
      <c r="AJ1202" s="127" t="str">
        <f>IF(E1202=1,VLOOKUP(Työfile_2024!D1202,'2015'!$F$12:$AB$1887,21,FALSE),"-")</f>
        <v>-</v>
      </c>
      <c r="AK1202" s="127" t="str">
        <f>IF(E1202=1,VLOOKUP(Työfile_2024!D1202,'2015'!$F$12:$AB$1887,22,FALSE),"-")</f>
        <v>-</v>
      </c>
      <c r="AL1202" s="127" t="str">
        <f>IF(E1202=1,VLOOKUP(Työfile_2024!D1202,'2015'!$F$12:$AB$1887,23,FALSE),"-")</f>
        <v>-</v>
      </c>
      <c r="AM1202" s="56">
        <f>VLOOKUP(Työfile_2024!D1202,Tmatkat_20km_tarkasteltava_verk!$C$2:$D$1804,2,FALSE)</f>
        <v>580</v>
      </c>
      <c r="AN1202" s="148">
        <f t="shared" si="294"/>
        <v>0.16617592741914508</v>
      </c>
      <c r="AO1202" s="178" t="str">
        <f>IF(E1202=1,VLOOKUP(Työfile_2024!D1202,'2015'!$F$12:$AC$1887,24,FALSE),"-")</f>
        <v>-</v>
      </c>
      <c r="AP1202" s="52">
        <f>VLOOKUP(D1202,Tarkasteltava_verkko_2024_harva!$E$2:$I$1804,5,FALSE)</f>
        <v>0</v>
      </c>
      <c r="AQ1202" s="52">
        <f>VLOOKUP(D1202,Tarkasteltava_verkko_2024_harva!$E$2:$I$1804,4,FALSE)</f>
        <v>0</v>
      </c>
      <c r="AR1202" s="148">
        <v>2.5873808443032227E-2</v>
      </c>
      <c r="AS1202" s="170" t="str">
        <f>IFERROR(VLOOKUP(C1202,'2015'!$C$12:$AG$1887,30,FALSE),"-")</f>
        <v>-</v>
      </c>
      <c r="AT1202" s="148">
        <v>1.0049931911030414</v>
      </c>
      <c r="AU1202" s="170" t="str">
        <f>IFERROR(VLOOKUP(C1202,'2015'!$C$12:$AG$1887,31,FALSE),"-")</f>
        <v>-</v>
      </c>
      <c r="AV1202" s="106"/>
      <c r="AW1202" s="63">
        <f>IFERROR(VLOOKUP(C1202,Merkittävyysluokitus!$A$2:$J$1705,10,FALSE),"-")</f>
        <v>3</v>
      </c>
      <c r="AX1202" s="175">
        <f>IFERROR(VLOOKUP(C1202,Merkittävyysluokitus!$A$2:$J$1705,6,FALSE),"-")</f>
        <v>10.370867579908676</v>
      </c>
      <c r="AY1202" s="175">
        <f>IFERROR(VLOOKUP(C1202,Merkittävyysluokitus!$A$2:$J$1705,7,FALSE),"-")</f>
        <v>5</v>
      </c>
      <c r="AZ1202" s="175">
        <f>IFERROR(VLOOKUP(C1202,Merkittävyysluokitus!$A$2:$J$1705,8,FALSE),"-")</f>
        <v>4.0375342465753423</v>
      </c>
      <c r="BA1202" s="175">
        <f>IFERROR(VLOOKUP(C1202,Merkittävyysluokitus!$A$2:$J$1705,9,FALSE),"-")</f>
        <v>1.3333333333333333</v>
      </c>
      <c r="BB1202" s="203"/>
      <c r="BC1202" s="203" t="str">
        <f t="shared" si="295"/>
        <v>tieosoite muuttunut</v>
      </c>
      <c r="BD1202" s="39" t="str">
        <f t="shared" si="289"/>
        <v>musta</v>
      </c>
      <c r="BE1202" s="68" t="str">
        <f t="shared" si="290"/>
        <v>musta</v>
      </c>
      <c r="BF1202" s="68" t="str">
        <f t="shared" si="291"/>
        <v>musta</v>
      </c>
      <c r="BG1202" s="68" t="str">
        <f t="shared" si="292"/>
        <v>musta</v>
      </c>
      <c r="BH1202" s="208" t="str">
        <f t="shared" si="293"/>
        <v>musta</v>
      </c>
      <c r="BI1202" s="39"/>
      <c r="BJ1202" s="39" t="str">
        <f>IF(F1202="ei löydy","uusi tie",IF(E1202=0,"tieosoite muuttunut",IF(E1202=1,VLOOKUP(D1202,'2015'!$F$12:$AL$1887,31,FALSE),"-")))</f>
        <v>tieosoite muuttunut</v>
      </c>
      <c r="BK1202" s="67" t="str">
        <f>IF(E1202=1,VLOOKUP(D1202,'2015'!$F$12:$AL$1887,32,FALSE),"-")</f>
        <v>-</v>
      </c>
      <c r="BL1202" s="39" t="str">
        <f>IF(F1202="ei löydy","uusi tie",IF(E1202=0,"tieosoite muuttunut",IF(E1202=1,VLOOKUP(D1202,'2015'!$F$12:$AL$1887,33,FALSE),"-")))</f>
        <v>tieosoite muuttunut</v>
      </c>
      <c r="BM1202" s="39"/>
      <c r="BN1202" s="217" t="str">
        <f>VLOOKUP(D1202,'2015'!$F$12:$AL$1887,33,FALSE)</f>
        <v>musta</v>
      </c>
      <c r="BO1202" s="39"/>
      <c r="BP1202" s="115" t="s">
        <v>10</v>
      </c>
      <c r="BQ1202" s="30"/>
      <c r="BS1202" s="5"/>
      <c r="BU1202" s="37"/>
      <c r="BV1202" s="30" t="s">
        <v>10</v>
      </c>
      <c r="BX1202" t="str">
        <f>IF(E1202=1,VLOOKUP(D1202,'2015'!$F$12:$AX$1887,43,FALSE),"-")</f>
        <v>-</v>
      </c>
      <c r="BY1202" t="str">
        <f>IF(E1202=1,VLOOKUP(D1202,'2015'!$F$12:$AX$1887,44,FALSE),"-")</f>
        <v>-</v>
      </c>
      <c r="BZ1202" t="str">
        <f>IF(E1202=1,VLOOKUP(D1202,'2015'!$F$12:$AX$1887,45,FALSE),"-")</f>
        <v>-</v>
      </c>
      <c r="CA1202" s="31">
        <f t="shared" si="298"/>
        <v>30</v>
      </c>
      <c r="CB1202" s="31">
        <f t="shared" si="299"/>
        <v>10</v>
      </c>
      <c r="CC1202" s="31">
        <f t="shared" si="300"/>
        <v>10</v>
      </c>
      <c r="CD1202" s="31">
        <f t="shared" si="301"/>
        <v>10</v>
      </c>
      <c r="CE1202" s="31">
        <f t="shared" si="302"/>
        <v>0</v>
      </c>
      <c r="CO1202" s="2" t="s">
        <v>35</v>
      </c>
      <c r="CP1202" s="2" t="s">
        <v>35</v>
      </c>
    </row>
    <row r="1203" spans="1:94" ht="15.75" thickBot="1" x14ac:dyDescent="0.3">
      <c r="A1203" s="50"/>
      <c r="B1203" s="50"/>
      <c r="C1203" s="50" t="str">
        <f t="shared" si="296"/>
        <v>11455_2_6402</v>
      </c>
      <c r="D1203" s="51" t="str">
        <f t="shared" si="297"/>
        <v>11455_2</v>
      </c>
      <c r="E1203" s="224">
        <f>IFERROR(VLOOKUP(C1203,'2015'!$C$12:$D$1887,2,FALSE),0)</f>
        <v>1</v>
      </c>
      <c r="F1203" s="51">
        <f>IFERROR(K1203-IFERROR(VLOOKUP(D1203,'2015'!$F$12:$I$1887,4,FALSE),"ei löydy"),"ei löydy")</f>
        <v>0</v>
      </c>
      <c r="G1203" s="224">
        <f>IFERROR(VLOOKUP(Työfile_2024!C1203,Liikennemalli!$D$6:$G$1921,4,FALSE),0)</f>
        <v>1</v>
      </c>
      <c r="H1203" s="225">
        <f>K1203-IFERROR(VLOOKUP(Työfile_2024!D1203,Liikennemalli!$C$6:$H$1921,6,FALSE),"ei löydy")</f>
        <v>0</v>
      </c>
      <c r="I1203" s="80">
        <v>11455</v>
      </c>
      <c r="J1203" s="52">
        <v>2</v>
      </c>
      <c r="K1203" s="52">
        <v>6402</v>
      </c>
      <c r="L1203" s="53"/>
      <c r="M1203" s="54"/>
      <c r="N1203" s="54"/>
      <c r="O1203" s="54"/>
      <c r="P1203" s="54"/>
      <c r="Q1203" s="55"/>
      <c r="R1203" s="55"/>
      <c r="S1203" s="55"/>
      <c r="T1203" s="55"/>
      <c r="U1203" s="52"/>
      <c r="V1203" s="56">
        <v>894</v>
      </c>
      <c r="W1203" s="56">
        <v>101</v>
      </c>
      <c r="X1203" s="56">
        <v>999</v>
      </c>
      <c r="Y1203" s="56">
        <f>VLOOKUP(D1203,Liikennemalli24!$D$2:$F$1804,2,FALSE)</f>
        <v>121</v>
      </c>
      <c r="Z1203" s="57">
        <f>VLOOKUP(D1203,Liikennemalli24!$D$2:$F$1804,3,FALSE)</f>
        <v>0.17299999999999999</v>
      </c>
      <c r="AA1203" s="178">
        <f>IF(G1203=1,VLOOKUP(C1203,Liikennemalli!$D$6:$H$1921,2,FALSE),"-")</f>
        <v>410.85268468406002</v>
      </c>
      <c r="AB1203" s="197">
        <f>IF(G1203=1,VLOOKUP(C1203,Liikennemalli!$D$6:$H$1921,3,FALSE),"-")</f>
        <v>0.39834020321425501</v>
      </c>
      <c r="AC1203" s="134">
        <f>IF(E1203=1,VLOOKUP(Työfile_2024!D1203,'2015'!$F$12:$X$1887,18,FALSE),"-")</f>
        <v>817</v>
      </c>
      <c r="AD1203" s="127">
        <f>IF(E1203=1,VLOOKUP(Työfile_2024!D1203,'2015'!$F$12:$X$1887,19,FALSE),"-")</f>
        <v>0.57999999999999996</v>
      </c>
      <c r="AI1203" s="127">
        <f>IF(E1203=1,VLOOKUP(Työfile_2024!D1203,'2015'!$F$12:$AB$1887,20,FALSE),"-")</f>
        <v>0</v>
      </c>
      <c r="AJ1203" s="127">
        <f>IF(E1203=1,VLOOKUP(Työfile_2024!D1203,'2015'!$F$12:$AB$1887,21,FALSE),"-")</f>
        <v>0</v>
      </c>
      <c r="AK1203" s="127">
        <f>IF(E1203=1,VLOOKUP(Työfile_2024!D1203,'2015'!$F$12:$AB$1887,22,FALSE),"-")</f>
        <v>0</v>
      </c>
      <c r="AL1203" s="127">
        <f>IF(E1203=1,VLOOKUP(Työfile_2024!D1203,'2015'!$F$12:$AB$1887,23,FALSE),"-")</f>
        <v>0</v>
      </c>
      <c r="AM1203" s="56">
        <f>VLOOKUP(Työfile_2024!D1203,Tmatkat_20km_tarkasteltava_verk!$C$2:$D$1804,2,FALSE)</f>
        <v>216</v>
      </c>
      <c r="AN1203" s="148">
        <f t="shared" si="294"/>
        <v>0.24161073825503357</v>
      </c>
      <c r="AO1203" s="178">
        <f>IF(E1203=1,VLOOKUP(Työfile_2024!D1203,'2015'!$F$12:$AC$1887,24,FALSE),"-")</f>
        <v>376</v>
      </c>
      <c r="AP1203" s="52">
        <f>VLOOKUP(D1203,Tarkasteltava_verkko_2024_harva!$E$2:$I$1804,5,FALSE)</f>
        <v>0</v>
      </c>
      <c r="AQ1203" s="52">
        <f>VLOOKUP(D1203,Tarkasteltava_verkko_2024_harva!$E$2:$I$1804,4,FALSE)</f>
        <v>0</v>
      </c>
      <c r="AR1203" s="148">
        <v>0</v>
      </c>
      <c r="AS1203" s="170" t="str">
        <f>IFERROR(VLOOKUP(C1203,'2015'!$C$12:$AG$1887,30,FALSE),"-")</f>
        <v/>
      </c>
      <c r="AT1203" s="148">
        <v>0.81615120274914088</v>
      </c>
      <c r="AU1203" s="170" t="str">
        <f>IFERROR(VLOOKUP(C1203,'2015'!$C$12:$AG$1887,31,FALSE),"-")</f>
        <v>Kyllä</v>
      </c>
      <c r="AV1203" s="106"/>
      <c r="AW1203" s="63">
        <f>IFERROR(VLOOKUP(C1203,Merkittävyysluokitus!$A$2:$J$1705,10,FALSE),"-")</f>
        <v>3</v>
      </c>
      <c r="AX1203" s="175">
        <f>IFERROR(VLOOKUP(C1203,Merkittävyysluokitus!$A$2:$J$1705,6,FALSE),"-")</f>
        <v>9.198803652968035</v>
      </c>
      <c r="AY1203" s="175">
        <f>IFERROR(VLOOKUP(C1203,Merkittävyysluokitus!$A$2:$J$1705,7,FALSE),"-")</f>
        <v>4.6819999999999995</v>
      </c>
      <c r="AZ1203" s="175">
        <f>IFERROR(VLOOKUP(C1203,Merkittävyysluokitus!$A$2:$J$1705,8,FALSE),"-")</f>
        <v>3.3501369863013695</v>
      </c>
      <c r="BA1203" s="175">
        <f>IFERROR(VLOOKUP(C1203,Merkittävyysluokitus!$A$2:$J$1705,9,FALSE),"-")</f>
        <v>1.1666666666666665</v>
      </c>
      <c r="BB1203" s="203"/>
      <c r="BC1203" s="203" t="str">
        <f t="shared" si="295"/>
        <v/>
      </c>
      <c r="BD1203" s="39" t="str">
        <f t="shared" ref="BD1203:BD1266" si="303">IF(BL1203="pinkki","pinkki",IF(I1203&lt;100,"punainen",IF(COUNTIF(BE1203:BG1203,"musta")&gt;=2,"musta",IF(COUNTIF(BE1203:BG1203,"punainen")&gt;=2,"punainen","Ei luokiteltu"))))</f>
        <v>musta</v>
      </c>
      <c r="BE1203" s="68" t="str">
        <f t="shared" si="290"/>
        <v>musta</v>
      </c>
      <c r="BF1203" s="68" t="str">
        <f t="shared" si="291"/>
        <v>musta</v>
      </c>
      <c r="BG1203" s="68" t="str">
        <f t="shared" si="292"/>
        <v>musta</v>
      </c>
      <c r="BH1203" s="208" t="str">
        <f t="shared" si="293"/>
        <v>musta</v>
      </c>
      <c r="BI1203" s="39"/>
      <c r="BJ1203" s="39" t="str">
        <f>IF(F1203="ei löydy","uusi tie",IF(E1203=0,"tieosoite muuttunut",IF(E1203=1,VLOOKUP(D1203,'2015'!$F$12:$AL$1887,31,FALSE),"-")))</f>
        <v>musta</v>
      </c>
      <c r="BK1203" s="67" t="str">
        <f>IF(E1203=1,VLOOKUP(D1203,'2015'!$F$12:$AL$1887,32,FALSE),"-")</f>
        <v>musta</v>
      </c>
      <c r="BL1203" s="39" t="str">
        <f>IF(F1203="ei löydy","uusi tie",IF(E1203=0,"tieosoite muuttunut",IF(E1203=1,VLOOKUP(D1203,'2015'!$F$12:$AL$1887,33,FALSE),"-")))</f>
        <v>musta</v>
      </c>
      <c r="BM1203" s="39"/>
      <c r="BN1203" s="217" t="str">
        <f>VLOOKUP(D1203,'2015'!$F$12:$AL$1887,33,FALSE)</f>
        <v>musta</v>
      </c>
      <c r="BO1203" s="39"/>
      <c r="BP1203" s="115" t="s">
        <v>10</v>
      </c>
      <c r="BQ1203" s="30"/>
      <c r="BS1203" s="5"/>
      <c r="BU1203" s="37"/>
      <c r="BV1203" s="30" t="s">
        <v>10</v>
      </c>
      <c r="BX1203" t="str">
        <f>IF(E1203=1,VLOOKUP(D1203,'2015'!$F$12:$AX$1887,43,FALSE),"-")</f>
        <v>musta</v>
      </c>
      <c r="BY1203" t="str">
        <f>IF(E1203=1,VLOOKUP(D1203,'2015'!$F$12:$AX$1887,44,FALSE),"-")</f>
        <v>musta</v>
      </c>
      <c r="BZ1203" t="str">
        <f>IF(E1203=1,VLOOKUP(D1203,'2015'!$F$12:$AX$1887,45,FALSE),"-")</f>
        <v>musta</v>
      </c>
      <c r="CA1203" s="31">
        <f t="shared" si="298"/>
        <v>2</v>
      </c>
      <c r="CB1203" s="31">
        <f t="shared" si="299"/>
        <v>1</v>
      </c>
      <c r="CC1203" s="31">
        <f t="shared" si="300"/>
        <v>0</v>
      </c>
      <c r="CD1203" s="31">
        <f t="shared" si="301"/>
        <v>1</v>
      </c>
      <c r="CE1203" s="31">
        <f t="shared" si="302"/>
        <v>0</v>
      </c>
      <c r="CO1203" s="2" t="s">
        <v>35</v>
      </c>
      <c r="CP1203" s="2" t="s">
        <v>35</v>
      </c>
    </row>
    <row r="1204" spans="1:94" ht="15.75" thickBot="1" x14ac:dyDescent="0.3">
      <c r="A1204" s="50"/>
      <c r="B1204" s="50"/>
      <c r="C1204" s="50" t="str">
        <f t="shared" si="296"/>
        <v>11456_1_490</v>
      </c>
      <c r="D1204" s="51" t="str">
        <f t="shared" si="297"/>
        <v>11456_1</v>
      </c>
      <c r="E1204" s="224">
        <f>IFERROR(VLOOKUP(C1204,'2015'!$C$12:$D$1887,2,FALSE),0)</f>
        <v>1</v>
      </c>
      <c r="F1204" s="51">
        <f>IFERROR(K1204-IFERROR(VLOOKUP(D1204,'2015'!$F$12:$I$1887,4,FALSE),"ei löydy"),"ei löydy")</f>
        <v>0</v>
      </c>
      <c r="G1204" s="224">
        <f>IFERROR(VLOOKUP(Työfile_2024!C1204,Liikennemalli!$D$6:$G$1921,4,FALSE),0)</f>
        <v>1</v>
      </c>
      <c r="H1204" s="225">
        <f>K1204-IFERROR(VLOOKUP(Työfile_2024!D1204,Liikennemalli!$C$6:$H$1921,6,FALSE),"ei löydy")</f>
        <v>0</v>
      </c>
      <c r="I1204" s="80">
        <v>11456</v>
      </c>
      <c r="J1204" s="52">
        <v>1</v>
      </c>
      <c r="K1204" s="52">
        <v>490</v>
      </c>
      <c r="L1204" s="53"/>
      <c r="M1204" s="54"/>
      <c r="N1204" s="54"/>
      <c r="O1204" s="54"/>
      <c r="P1204" s="54"/>
      <c r="Q1204" s="55"/>
      <c r="R1204" s="55"/>
      <c r="S1204" s="55"/>
      <c r="T1204" s="55"/>
      <c r="U1204" s="52"/>
      <c r="V1204" s="56">
        <v>552</v>
      </c>
      <c r="W1204" s="56">
        <v>17</v>
      </c>
      <c r="X1204" s="56">
        <v>587</v>
      </c>
      <c r="Y1204" s="56">
        <f>VLOOKUP(D1204,Liikennemalli24!$D$2:$F$1804,2,FALSE)</f>
        <v>22</v>
      </c>
      <c r="Z1204" s="57">
        <f>VLOOKUP(D1204,Liikennemalli24!$D$2:$F$1804,3,FALSE)</f>
        <v>9.5000000000000001E-2</v>
      </c>
      <c r="AA1204" s="178">
        <f>IF(G1204=1,VLOOKUP(C1204,Liikennemalli!$D$6:$H$1921,2,FALSE),"-")</f>
        <v>223.185786793772</v>
      </c>
      <c r="AB1204" s="197">
        <f>IF(G1204=1,VLOOKUP(C1204,Liikennemalli!$D$6:$H$1921,3,FALSE),"-")</f>
        <v>0.27013400226256501</v>
      </c>
      <c r="AC1204" s="134">
        <f>IF(E1204=1,VLOOKUP(Työfile_2024!D1204,'2015'!$F$12:$X$1887,18,FALSE),"-")</f>
        <v>423</v>
      </c>
      <c r="AD1204" s="127">
        <f>IF(E1204=1,VLOOKUP(Työfile_2024!D1204,'2015'!$F$12:$X$1887,19,FALSE),"-")</f>
        <v>0.4</v>
      </c>
      <c r="AI1204" s="127">
        <f>IF(E1204=1,VLOOKUP(Työfile_2024!D1204,'2015'!$F$12:$AB$1887,20,FALSE),"-")</f>
        <v>0</v>
      </c>
      <c r="AJ1204" s="127">
        <f>IF(E1204=1,VLOOKUP(Työfile_2024!D1204,'2015'!$F$12:$AB$1887,21,FALSE),"-")</f>
        <v>0</v>
      </c>
      <c r="AK1204" s="127">
        <f>IF(E1204=1,VLOOKUP(Työfile_2024!D1204,'2015'!$F$12:$AB$1887,22,FALSE),"-")</f>
        <v>0</v>
      </c>
      <c r="AL1204" s="127">
        <f>IF(E1204=1,VLOOKUP(Työfile_2024!D1204,'2015'!$F$12:$AB$1887,23,FALSE),"-")</f>
        <v>0</v>
      </c>
      <c r="AM1204" s="56">
        <f>VLOOKUP(Työfile_2024!D1204,Tmatkat_20km_tarkasteltava_verk!$C$2:$D$1804,2,FALSE)</f>
        <v>56</v>
      </c>
      <c r="AN1204" s="148">
        <f t="shared" si="294"/>
        <v>0.10144927536231885</v>
      </c>
      <c r="AO1204" s="178">
        <f>IF(E1204=1,VLOOKUP(Työfile_2024!D1204,'2015'!$F$12:$AC$1887,24,FALSE),"-")</f>
        <v>77</v>
      </c>
      <c r="AP1204" s="52">
        <f>VLOOKUP(D1204,Tarkasteltava_verkko_2024_harva!$E$2:$I$1804,5,FALSE)</f>
        <v>0</v>
      </c>
      <c r="AQ1204" s="52">
        <f>VLOOKUP(D1204,Tarkasteltava_verkko_2024_harva!$E$2:$I$1804,4,FALSE)</f>
        <v>0</v>
      </c>
      <c r="AR1204" s="148">
        <v>0</v>
      </c>
      <c r="AS1204" s="170" t="str">
        <f>IFERROR(VLOOKUP(C1204,'2015'!$C$12:$AG$1887,30,FALSE),"-")</f>
        <v/>
      </c>
      <c r="AT1204" s="148">
        <v>1.0285714285714285</v>
      </c>
      <c r="AU1204" s="170" t="str">
        <f>IFERROR(VLOOKUP(C1204,'2015'!$C$12:$AG$1887,31,FALSE),"-")</f>
        <v>Kyllä</v>
      </c>
      <c r="AV1204" s="106"/>
      <c r="AW1204" s="63">
        <f>IFERROR(VLOOKUP(C1204,Merkittävyysluokitus!$A$2:$J$1705,10,FALSE),"-")</f>
        <v>3</v>
      </c>
      <c r="AX1204" s="175">
        <f>IFERROR(VLOOKUP(C1204,Merkittävyysluokitus!$A$2:$J$1705,6,FALSE),"-")</f>
        <v>5.2637625570776256</v>
      </c>
      <c r="AY1204" s="175">
        <f>IFERROR(VLOOKUP(C1204,Merkittävyysluokitus!$A$2:$J$1705,7,FALSE),"-")</f>
        <v>3.0093333333333332</v>
      </c>
      <c r="AZ1204" s="175">
        <f>IFERROR(VLOOKUP(C1204,Merkittävyysluokitus!$A$2:$J$1705,8,FALSE),"-")</f>
        <v>1.2544292237442922</v>
      </c>
      <c r="BA1204" s="175">
        <f>IFERROR(VLOOKUP(C1204,Merkittävyysluokitus!$A$2:$J$1705,9,FALSE),"-")</f>
        <v>1</v>
      </c>
      <c r="BB1204" s="203"/>
      <c r="BC1204" s="203" t="str">
        <f t="shared" si="295"/>
        <v/>
      </c>
      <c r="BD1204" s="39" t="str">
        <f t="shared" si="303"/>
        <v>musta</v>
      </c>
      <c r="BE1204" s="68" t="str">
        <f t="shared" si="290"/>
        <v>musta</v>
      </c>
      <c r="BF1204" s="68" t="str">
        <f t="shared" si="291"/>
        <v>musta</v>
      </c>
      <c r="BG1204" s="68" t="str">
        <f t="shared" si="292"/>
        <v>musta</v>
      </c>
      <c r="BH1204" s="208" t="str">
        <f t="shared" si="293"/>
        <v>musta</v>
      </c>
      <c r="BI1204" s="39"/>
      <c r="BJ1204" s="39" t="str">
        <f>IF(F1204="ei löydy","uusi tie",IF(E1204=0,"tieosoite muuttunut",IF(E1204=1,VLOOKUP(D1204,'2015'!$F$12:$AL$1887,31,FALSE),"-")))</f>
        <v>musta</v>
      </c>
      <c r="BK1204" s="67" t="str">
        <f>IF(E1204=1,VLOOKUP(D1204,'2015'!$F$12:$AL$1887,32,FALSE),"-")</f>
        <v>musta</v>
      </c>
      <c r="BL1204" s="39" t="str">
        <f>IF(F1204="ei löydy","uusi tie",IF(E1204=0,"tieosoite muuttunut",IF(E1204=1,VLOOKUP(D1204,'2015'!$F$12:$AL$1887,33,FALSE),"-")))</f>
        <v>musta</v>
      </c>
      <c r="BM1204" s="39"/>
      <c r="BN1204" s="217" t="str">
        <f>VLOOKUP(D1204,'2015'!$F$12:$AL$1887,33,FALSE)</f>
        <v>musta</v>
      </c>
      <c r="BO1204" s="39"/>
      <c r="BP1204" s="115" t="s">
        <v>10</v>
      </c>
      <c r="BQ1204" s="30"/>
      <c r="BS1204" s="5"/>
      <c r="BU1204" s="37"/>
      <c r="BV1204" s="30" t="s">
        <v>10</v>
      </c>
      <c r="BX1204" t="str">
        <f>IF(E1204=1,VLOOKUP(D1204,'2015'!$F$12:$AX$1887,43,FALSE),"-")</f>
        <v>musta</v>
      </c>
      <c r="BY1204" t="str">
        <f>IF(E1204=1,VLOOKUP(D1204,'2015'!$F$12:$AX$1887,44,FALSE),"-")</f>
        <v>musta</v>
      </c>
      <c r="BZ1204" t="str">
        <f>IF(E1204=1,VLOOKUP(D1204,'2015'!$F$12:$AX$1887,45,FALSE),"-")</f>
        <v>musta</v>
      </c>
      <c r="CA1204" s="31">
        <f t="shared" si="298"/>
        <v>1</v>
      </c>
      <c r="CB1204" s="31">
        <f t="shared" si="299"/>
        <v>1</v>
      </c>
      <c r="CC1204" s="31">
        <f t="shared" si="300"/>
        <v>0</v>
      </c>
      <c r="CD1204" s="31">
        <f t="shared" si="301"/>
        <v>0</v>
      </c>
      <c r="CE1204" s="31">
        <f t="shared" si="302"/>
        <v>0</v>
      </c>
      <c r="CO1204" s="2" t="s">
        <v>35</v>
      </c>
      <c r="CP1204" s="2" t="s">
        <v>35</v>
      </c>
    </row>
    <row r="1205" spans="1:94" ht="15.75" thickBot="1" x14ac:dyDescent="0.3">
      <c r="A1205" s="50"/>
      <c r="B1205" s="50"/>
      <c r="C1205" s="50" t="str">
        <f t="shared" si="296"/>
        <v>11459_1_4860</v>
      </c>
      <c r="D1205" s="51" t="str">
        <f t="shared" si="297"/>
        <v>11459_1</v>
      </c>
      <c r="E1205" s="224">
        <f>IFERROR(VLOOKUP(C1205,'2015'!$C$12:$D$1887,2,FALSE),0)</f>
        <v>1</v>
      </c>
      <c r="F1205" s="51">
        <f>IFERROR(K1205-IFERROR(VLOOKUP(D1205,'2015'!$F$12:$I$1887,4,FALSE),"ei löydy"),"ei löydy")</f>
        <v>0</v>
      </c>
      <c r="G1205" s="224">
        <f>IFERROR(VLOOKUP(Työfile_2024!C1205,Liikennemalli!$D$6:$G$1921,4,FALSE),0)</f>
        <v>0</v>
      </c>
      <c r="H1205" s="225">
        <f>K1205-IFERROR(VLOOKUP(Työfile_2024!D1205,Liikennemalli!$C$6:$H$1921,6,FALSE),"ei löydy")</f>
        <v>-425</v>
      </c>
      <c r="I1205" s="80">
        <v>11459</v>
      </c>
      <c r="J1205" s="52">
        <v>1</v>
      </c>
      <c r="K1205" s="52">
        <v>4860</v>
      </c>
      <c r="L1205" s="53"/>
      <c r="M1205" s="54"/>
      <c r="N1205" s="54"/>
      <c r="O1205" s="54"/>
      <c r="P1205" s="54"/>
      <c r="Q1205" s="55"/>
      <c r="R1205" s="55"/>
      <c r="S1205" s="55"/>
      <c r="T1205" s="55"/>
      <c r="U1205" s="52"/>
      <c r="V1205" s="56">
        <v>4661</v>
      </c>
      <c r="W1205" s="56">
        <v>955</v>
      </c>
      <c r="X1205" s="56">
        <v>5748</v>
      </c>
      <c r="Y1205" s="56">
        <f>VLOOKUP(D1205,Liikennemalli24!$D$2:$F$1804,2,FALSE)</f>
        <v>128</v>
      </c>
      <c r="Z1205" s="57">
        <f>VLOOKUP(D1205,Liikennemalli24!$D$2:$F$1804,3,FALSE)</f>
        <v>0.128</v>
      </c>
      <c r="AA1205" s="178" t="str">
        <f>IF(G1205=1,VLOOKUP(C1205,Liikennemalli!$D$6:$H$1921,2,FALSE),"-")</f>
        <v>-</v>
      </c>
      <c r="AB1205" s="197" t="str">
        <f>IF(G1205=1,VLOOKUP(C1205,Liikennemalli!$D$6:$H$1921,3,FALSE),"-")</f>
        <v>-</v>
      </c>
      <c r="AC1205" s="134">
        <f>IF(E1205=1,VLOOKUP(Työfile_2024!D1205,'2015'!$F$12:$X$1887,18,FALSE),"-")</f>
        <v>1852</v>
      </c>
      <c r="AD1205" s="127">
        <f>IF(E1205=1,VLOOKUP(Työfile_2024!D1205,'2015'!$F$12:$X$1887,19,FALSE),"-")</f>
        <v>0.53</v>
      </c>
      <c r="AI1205" s="127">
        <f>IF(E1205=1,VLOOKUP(Työfile_2024!D1205,'2015'!$F$12:$AB$1887,20,FALSE),"-")</f>
        <v>0</v>
      </c>
      <c r="AJ1205" s="127">
        <f>IF(E1205=1,VLOOKUP(Työfile_2024!D1205,'2015'!$F$12:$AB$1887,21,FALSE),"-")</f>
        <v>0</v>
      </c>
      <c r="AK1205" s="127">
        <f>IF(E1205=1,VLOOKUP(Työfile_2024!D1205,'2015'!$F$12:$AB$1887,22,FALSE),"-")</f>
        <v>0</v>
      </c>
      <c r="AL1205" s="127">
        <f>IF(E1205=1,VLOOKUP(Työfile_2024!D1205,'2015'!$F$12:$AB$1887,23,FALSE),"-")</f>
        <v>0</v>
      </c>
      <c r="AM1205" s="56">
        <f>VLOOKUP(Työfile_2024!D1205,Tmatkat_20km_tarkasteltava_verk!$C$2:$D$1804,2,FALSE)</f>
        <v>1011</v>
      </c>
      <c r="AN1205" s="148">
        <f t="shared" si="294"/>
        <v>0.21690624329543018</v>
      </c>
      <c r="AO1205" s="178">
        <f>IF(E1205=1,VLOOKUP(Työfile_2024!D1205,'2015'!$F$12:$AC$1887,24,FALSE),"-")</f>
        <v>1098</v>
      </c>
      <c r="AP1205" s="52">
        <f>VLOOKUP(D1205,Tarkasteltava_verkko_2024_harva!$E$2:$I$1804,5,FALSE)</f>
        <v>0</v>
      </c>
      <c r="AQ1205" s="52">
        <f>VLOOKUP(D1205,Tarkasteltava_verkko_2024_harva!$E$2:$I$1804,4,FALSE)</f>
        <v>0</v>
      </c>
      <c r="AR1205" s="148">
        <v>0.89218106995884772</v>
      </c>
      <c r="AS1205" s="170" t="str">
        <f>IFERROR(VLOOKUP(C1205,'2015'!$C$12:$AG$1887,30,FALSE),"-")</f>
        <v>Kyllä</v>
      </c>
      <c r="AT1205" s="148">
        <v>0.51152263374485596</v>
      </c>
      <c r="AU1205" s="170">
        <f>IFERROR(VLOOKUP(C1205,'2015'!$C$12:$AG$1887,31,FALSE),"-")</f>
        <v>0</v>
      </c>
      <c r="AV1205" s="106"/>
      <c r="AW1205" s="63">
        <f>IFERROR(VLOOKUP(C1205,Merkittävyysluokitus!$A$2:$J$1705,10,FALSE),"-")</f>
        <v>2</v>
      </c>
      <c r="AX1205" s="175">
        <f>IFERROR(VLOOKUP(C1205,Merkittävyysluokitus!$A$2:$J$1705,6,FALSE),"-")</f>
        <v>12.002739726027396</v>
      </c>
      <c r="AY1205" s="175">
        <f>IFERROR(VLOOKUP(C1205,Merkittävyysluokitus!$A$2:$J$1705,7,FALSE),"-")</f>
        <v>5</v>
      </c>
      <c r="AZ1205" s="175">
        <f>IFERROR(VLOOKUP(C1205,Merkittävyysluokitus!$A$2:$J$1705,8,FALSE),"-")</f>
        <v>5.3360730593607304</v>
      </c>
      <c r="BA1205" s="175">
        <f>IFERROR(VLOOKUP(C1205,Merkittävyysluokitus!$A$2:$J$1705,9,FALSE),"-")</f>
        <v>1.6666666666666665</v>
      </c>
      <c r="BB1205" s="203"/>
      <c r="BC1205" s="203" t="str">
        <f t="shared" si="295"/>
        <v/>
      </c>
      <c r="BD1205" s="39" t="str">
        <f t="shared" si="303"/>
        <v>musta</v>
      </c>
      <c r="BE1205" s="68" t="str">
        <f t="shared" si="290"/>
        <v>musta</v>
      </c>
      <c r="BF1205" s="68" t="str">
        <f t="shared" si="291"/>
        <v>musta</v>
      </c>
      <c r="BG1205" s="68" t="str">
        <f t="shared" si="292"/>
        <v>musta</v>
      </c>
      <c r="BH1205" s="208" t="str">
        <f t="shared" si="293"/>
        <v>musta</v>
      </c>
      <c r="BI1205" s="39"/>
      <c r="BJ1205" s="39" t="str">
        <f>IF(F1205="ei löydy","uusi tie",IF(E1205=0,"tieosoite muuttunut",IF(E1205=1,VLOOKUP(D1205,'2015'!$F$12:$AL$1887,31,FALSE),"-")))</f>
        <v>musta</v>
      </c>
      <c r="BK1205" s="67" t="str">
        <f>IF(E1205=1,VLOOKUP(D1205,'2015'!$F$12:$AL$1887,32,FALSE),"-")</f>
        <v>musta</v>
      </c>
      <c r="BL1205" s="39" t="str">
        <f>IF(F1205="ei löydy","uusi tie",IF(E1205=0,"tieosoite muuttunut",IF(E1205=1,VLOOKUP(D1205,'2015'!$F$12:$AL$1887,33,FALSE),"-")))</f>
        <v>musta</v>
      </c>
      <c r="BM1205" s="39"/>
      <c r="BN1205" s="217" t="str">
        <f>VLOOKUP(D1205,'2015'!$F$12:$AL$1887,33,FALSE)</f>
        <v>musta</v>
      </c>
      <c r="BO1205" s="39"/>
      <c r="BP1205" s="115" t="s">
        <v>10</v>
      </c>
      <c r="BQ1205" s="30"/>
      <c r="BS1205" s="5"/>
      <c r="BU1205" s="37"/>
      <c r="BV1205" s="30" t="s">
        <v>10</v>
      </c>
      <c r="BX1205" t="str">
        <f>IF(E1205=1,VLOOKUP(D1205,'2015'!$F$12:$AX$1887,43,FALSE),"-")</f>
        <v>musta</v>
      </c>
      <c r="BY1205" t="str">
        <f>IF(E1205=1,VLOOKUP(D1205,'2015'!$F$12:$AX$1887,44,FALSE),"-")</f>
        <v>punainen</v>
      </c>
      <c r="BZ1205" t="str">
        <f>IF(E1205=1,VLOOKUP(D1205,'2015'!$F$12:$AX$1887,45,FALSE),"-")</f>
        <v>musta</v>
      </c>
      <c r="CA1205" s="31">
        <f t="shared" si="298"/>
        <v>12</v>
      </c>
      <c r="CB1205" s="31">
        <f t="shared" si="299"/>
        <v>1</v>
      </c>
      <c r="CC1205" s="31">
        <f t="shared" si="300"/>
        <v>1</v>
      </c>
      <c r="CD1205" s="31">
        <f t="shared" si="301"/>
        <v>10</v>
      </c>
      <c r="CE1205" s="31">
        <f t="shared" si="302"/>
        <v>0</v>
      </c>
      <c r="CO1205" s="2" t="s">
        <v>35</v>
      </c>
      <c r="CP1205" s="2" t="s">
        <v>35</v>
      </c>
    </row>
    <row r="1206" spans="1:94" ht="15.75" thickBot="1" x14ac:dyDescent="0.3">
      <c r="A1206" s="50"/>
      <c r="B1206" s="50"/>
      <c r="C1206" s="50" t="str">
        <f t="shared" si="296"/>
        <v>11459_2_4160</v>
      </c>
      <c r="D1206" s="51" t="str">
        <f t="shared" si="297"/>
        <v>11459_2</v>
      </c>
      <c r="E1206" s="224">
        <f>IFERROR(VLOOKUP(C1206,'2015'!$C$12:$D$1887,2,FALSE),0)</f>
        <v>1</v>
      </c>
      <c r="F1206" s="51">
        <f>IFERROR(K1206-IFERROR(VLOOKUP(D1206,'2015'!$F$12:$I$1887,4,FALSE),"ei löydy"),"ei löydy")</f>
        <v>0</v>
      </c>
      <c r="G1206" s="224">
        <f>IFERROR(VLOOKUP(Työfile_2024!C1206,Liikennemalli!$D$6:$G$1921,4,FALSE),0)</f>
        <v>1</v>
      </c>
      <c r="H1206" s="225">
        <f>K1206-IFERROR(VLOOKUP(Työfile_2024!D1206,Liikennemalli!$C$6:$H$1921,6,FALSE),"ei löydy")</f>
        <v>0</v>
      </c>
      <c r="I1206" s="80">
        <v>11459</v>
      </c>
      <c r="J1206" s="52">
        <v>2</v>
      </c>
      <c r="K1206" s="52">
        <v>4160</v>
      </c>
      <c r="L1206" s="53"/>
      <c r="M1206" s="54"/>
      <c r="N1206" s="54"/>
      <c r="O1206" s="54"/>
      <c r="P1206" s="54"/>
      <c r="Q1206" s="55"/>
      <c r="R1206" s="55"/>
      <c r="S1206" s="55"/>
      <c r="T1206" s="55"/>
      <c r="U1206" s="52"/>
      <c r="V1206" s="56">
        <v>1504</v>
      </c>
      <c r="W1206" s="56">
        <v>186</v>
      </c>
      <c r="X1206" s="56">
        <v>1720</v>
      </c>
      <c r="Y1206" s="56">
        <f>VLOOKUP(D1206,Liikennemalli24!$D$2:$F$1804,2,FALSE)</f>
        <v>64</v>
      </c>
      <c r="Z1206" s="57">
        <f>VLOOKUP(D1206,Liikennemalli24!$D$2:$F$1804,3,FALSE)</f>
        <v>0.122</v>
      </c>
      <c r="AA1206" s="178">
        <f>IF(G1206=1,VLOOKUP(C1206,Liikennemalli!$D$6:$H$1921,2,FALSE),"-")</f>
        <v>334.19876003611699</v>
      </c>
      <c r="AB1206" s="197">
        <f>IF(G1206=1,VLOOKUP(C1206,Liikennemalli!$D$6:$H$1921,3,FALSE),"-")</f>
        <v>0.34298650751222198</v>
      </c>
      <c r="AC1206" s="134">
        <f>IF(E1206=1,VLOOKUP(Työfile_2024!D1206,'2015'!$F$12:$X$1887,18,FALSE),"-")</f>
        <v>1193</v>
      </c>
      <c r="AD1206" s="127">
        <f>IF(E1206=1,VLOOKUP(Työfile_2024!D1206,'2015'!$F$12:$X$1887,19,FALSE),"-")</f>
        <v>0.56999999999999995</v>
      </c>
      <c r="AI1206" s="127">
        <f>IF(E1206=1,VLOOKUP(Työfile_2024!D1206,'2015'!$F$12:$AB$1887,20,FALSE),"-")</f>
        <v>0</v>
      </c>
      <c r="AJ1206" s="127">
        <f>IF(E1206=1,VLOOKUP(Työfile_2024!D1206,'2015'!$F$12:$AB$1887,21,FALSE),"-")</f>
        <v>0</v>
      </c>
      <c r="AK1206" s="127">
        <f>IF(E1206=1,VLOOKUP(Työfile_2024!D1206,'2015'!$F$12:$AB$1887,22,FALSE),"-")</f>
        <v>0</v>
      </c>
      <c r="AL1206" s="127">
        <f>IF(E1206=1,VLOOKUP(Työfile_2024!D1206,'2015'!$F$12:$AB$1887,23,FALSE),"-")</f>
        <v>0</v>
      </c>
      <c r="AM1206" s="56">
        <f>VLOOKUP(Työfile_2024!D1206,Tmatkat_20km_tarkasteltava_verk!$C$2:$D$1804,2,FALSE)</f>
        <v>257</v>
      </c>
      <c r="AN1206" s="148">
        <f t="shared" si="294"/>
        <v>0.17087765957446807</v>
      </c>
      <c r="AO1206" s="178">
        <f>IF(E1206=1,VLOOKUP(Työfile_2024!D1206,'2015'!$F$12:$AC$1887,24,FALSE),"-")</f>
        <v>242</v>
      </c>
      <c r="AP1206" s="52">
        <f>VLOOKUP(D1206,Tarkasteltava_verkko_2024_harva!$E$2:$I$1804,5,FALSE)</f>
        <v>0</v>
      </c>
      <c r="AQ1206" s="52">
        <f>VLOOKUP(D1206,Tarkasteltava_verkko_2024_harva!$E$2:$I$1804,4,FALSE)</f>
        <v>0</v>
      </c>
      <c r="AR1206" s="148">
        <v>0</v>
      </c>
      <c r="AS1206" s="170" t="str">
        <f>IFERROR(VLOOKUP(C1206,'2015'!$C$12:$AG$1887,30,FALSE),"-")</f>
        <v/>
      </c>
      <c r="AT1206" s="148">
        <v>0.95600961538461537</v>
      </c>
      <c r="AU1206" s="170" t="str">
        <f>IFERROR(VLOOKUP(C1206,'2015'!$C$12:$AG$1887,31,FALSE),"-")</f>
        <v>Kyllä</v>
      </c>
      <c r="AV1206" s="106"/>
      <c r="AW1206" s="63">
        <f>IFERROR(VLOOKUP(C1206,Merkittävyysluokitus!$A$2:$J$1705,10,FALSE),"-")</f>
        <v>2</v>
      </c>
      <c r="AX1206" s="175">
        <f>IFERROR(VLOOKUP(C1206,Merkittävyysluokitus!$A$2:$J$1705,6,FALSE),"-")</f>
        <v>11.005114155251141</v>
      </c>
      <c r="AY1206" s="175">
        <f>IFERROR(VLOOKUP(C1206,Merkittävyysluokitus!$A$2:$J$1705,7,FALSE),"-")</f>
        <v>5</v>
      </c>
      <c r="AZ1206" s="175">
        <f>IFERROR(VLOOKUP(C1206,Merkittävyysluokitus!$A$2:$J$1705,8,FALSE),"-")</f>
        <v>4.3384474885844746</v>
      </c>
      <c r="BA1206" s="175">
        <f>IFERROR(VLOOKUP(C1206,Merkittävyysluokitus!$A$2:$J$1705,9,FALSE),"-")</f>
        <v>1.6666666666666665</v>
      </c>
      <c r="BB1206" s="203"/>
      <c r="BC1206" s="203" t="str">
        <f t="shared" si="295"/>
        <v/>
      </c>
      <c r="BD1206" s="39" t="str">
        <f t="shared" si="303"/>
        <v>musta</v>
      </c>
      <c r="BE1206" s="68" t="str">
        <f t="shared" si="290"/>
        <v>musta</v>
      </c>
      <c r="BF1206" s="68" t="str">
        <f t="shared" si="291"/>
        <v>musta</v>
      </c>
      <c r="BG1206" s="68" t="str">
        <f t="shared" si="292"/>
        <v>musta</v>
      </c>
      <c r="BH1206" s="208" t="str">
        <f t="shared" si="293"/>
        <v>musta</v>
      </c>
      <c r="BI1206" s="39"/>
      <c r="BJ1206" s="39" t="str">
        <f>IF(F1206="ei löydy","uusi tie",IF(E1206=0,"tieosoite muuttunut",IF(E1206=1,VLOOKUP(D1206,'2015'!$F$12:$AL$1887,31,FALSE),"-")))</f>
        <v>musta</v>
      </c>
      <c r="BK1206" s="67" t="str">
        <f>IF(E1206=1,VLOOKUP(D1206,'2015'!$F$12:$AL$1887,32,FALSE),"-")</f>
        <v>musta</v>
      </c>
      <c r="BL1206" s="39" t="str">
        <f>IF(F1206="ei löydy","uusi tie",IF(E1206=0,"tieosoite muuttunut",IF(E1206=1,VLOOKUP(D1206,'2015'!$F$12:$AL$1887,33,FALSE),"-")))</f>
        <v>musta</v>
      </c>
      <c r="BM1206" s="39"/>
      <c r="BN1206" s="217" t="str">
        <f>VLOOKUP(D1206,'2015'!$F$12:$AL$1887,33,FALSE)</f>
        <v>musta</v>
      </c>
      <c r="BO1206" s="39"/>
      <c r="BP1206" s="115" t="s">
        <v>10</v>
      </c>
      <c r="BQ1206" s="30"/>
      <c r="BS1206" s="5"/>
      <c r="BU1206" s="37"/>
      <c r="BV1206" s="30" t="s">
        <v>10</v>
      </c>
      <c r="BX1206" t="str">
        <f>IF(E1206=1,VLOOKUP(D1206,'2015'!$F$12:$AX$1887,43,FALSE),"-")</f>
        <v>musta</v>
      </c>
      <c r="BY1206" t="str">
        <f>IF(E1206=1,VLOOKUP(D1206,'2015'!$F$12:$AX$1887,44,FALSE),"-")</f>
        <v>musta</v>
      </c>
      <c r="BZ1206" t="str">
        <f>IF(E1206=1,VLOOKUP(D1206,'2015'!$F$12:$AX$1887,45,FALSE),"-")</f>
        <v>musta</v>
      </c>
      <c r="CA1206" s="31">
        <f t="shared" si="298"/>
        <v>3</v>
      </c>
      <c r="CB1206" s="31">
        <f t="shared" si="299"/>
        <v>1</v>
      </c>
      <c r="CC1206" s="31">
        <f t="shared" si="300"/>
        <v>1</v>
      </c>
      <c r="CD1206" s="31">
        <f t="shared" si="301"/>
        <v>1</v>
      </c>
      <c r="CE1206" s="31">
        <f t="shared" si="302"/>
        <v>0</v>
      </c>
      <c r="CO1206" s="2" t="s">
        <v>35</v>
      </c>
      <c r="CP1206" s="2" t="s">
        <v>35</v>
      </c>
    </row>
    <row r="1207" spans="1:94" ht="15.75" thickBot="1" x14ac:dyDescent="0.3">
      <c r="A1207" s="50"/>
      <c r="B1207" s="50"/>
      <c r="C1207" s="50" t="str">
        <f t="shared" si="296"/>
        <v>11463_1_4989</v>
      </c>
      <c r="D1207" s="51" t="str">
        <f t="shared" si="297"/>
        <v>11463_1</v>
      </c>
      <c r="E1207" s="224">
        <f>IFERROR(VLOOKUP(C1207,'2015'!$C$12:$D$1887,2,FALSE),0)</f>
        <v>1</v>
      </c>
      <c r="F1207" s="51">
        <f>IFERROR(K1207-IFERROR(VLOOKUP(D1207,'2015'!$F$12:$I$1887,4,FALSE),"ei löydy"),"ei löydy")</f>
        <v>0</v>
      </c>
      <c r="G1207" s="224">
        <f>IFERROR(VLOOKUP(Työfile_2024!C1207,Liikennemalli!$D$6:$G$1921,4,FALSE),0)</f>
        <v>1</v>
      </c>
      <c r="H1207" s="225">
        <f>K1207-IFERROR(VLOOKUP(Työfile_2024!D1207,Liikennemalli!$C$6:$H$1921,6,FALSE),"ei löydy")</f>
        <v>0</v>
      </c>
      <c r="I1207" s="80">
        <v>11463</v>
      </c>
      <c r="J1207" s="52">
        <v>1</v>
      </c>
      <c r="K1207" s="52">
        <v>4989</v>
      </c>
      <c r="L1207" s="53"/>
      <c r="M1207" s="54"/>
      <c r="N1207" s="54"/>
      <c r="O1207" s="54"/>
      <c r="P1207" s="54"/>
      <c r="Q1207" s="55"/>
      <c r="R1207" s="55"/>
      <c r="S1207" s="55"/>
      <c r="T1207" s="55"/>
      <c r="U1207" s="52"/>
      <c r="V1207" s="56">
        <v>3362</v>
      </c>
      <c r="W1207" s="56">
        <v>291</v>
      </c>
      <c r="X1207" s="56">
        <v>4050</v>
      </c>
      <c r="Y1207" s="56">
        <f>VLOOKUP(D1207,Liikennemalli24!$D$2:$F$1804,2,FALSE)</f>
        <v>94</v>
      </c>
      <c r="Z1207" s="57">
        <f>VLOOKUP(D1207,Liikennemalli24!$D$2:$F$1804,3,FALSE)</f>
        <v>0.105</v>
      </c>
      <c r="AA1207" s="178">
        <f>IF(G1207=1,VLOOKUP(C1207,Liikennemalli!$D$6:$H$1921,2,FALSE),"-")</f>
        <v>3587.27972308379</v>
      </c>
      <c r="AB1207" s="197">
        <f>IF(G1207=1,VLOOKUP(C1207,Liikennemalli!$D$6:$H$1921,3,FALSE),"-")</f>
        <v>0.70746075218174298</v>
      </c>
      <c r="AC1207" s="134">
        <f>IF(E1207=1,VLOOKUP(Työfile_2024!D1207,'2015'!$F$12:$X$1887,18,FALSE),"-")</f>
        <v>1709</v>
      </c>
      <c r="AD1207" s="127">
        <f>IF(E1207=1,VLOOKUP(Työfile_2024!D1207,'2015'!$F$12:$X$1887,19,FALSE),"-")</f>
        <v>0.56000000000000005</v>
      </c>
      <c r="AI1207" s="127">
        <f>IF(E1207=1,VLOOKUP(Työfile_2024!D1207,'2015'!$F$12:$AB$1887,20,FALSE),"-")</f>
        <v>0</v>
      </c>
      <c r="AJ1207" s="127">
        <f>IF(E1207=1,VLOOKUP(Työfile_2024!D1207,'2015'!$F$12:$AB$1887,21,FALSE),"-")</f>
        <v>0</v>
      </c>
      <c r="AK1207" s="127">
        <f>IF(E1207=1,VLOOKUP(Työfile_2024!D1207,'2015'!$F$12:$AB$1887,22,FALSE),"-")</f>
        <v>0</v>
      </c>
      <c r="AL1207" s="127">
        <f>IF(E1207=1,VLOOKUP(Työfile_2024!D1207,'2015'!$F$12:$AB$1887,23,FALSE),"-")</f>
        <v>0</v>
      </c>
      <c r="AM1207" s="56">
        <f>VLOOKUP(Työfile_2024!D1207,Tmatkat_20km_tarkasteltava_verk!$C$2:$D$1804,2,FALSE)</f>
        <v>184</v>
      </c>
      <c r="AN1207" s="148">
        <f t="shared" si="294"/>
        <v>5.4729327781082686E-2</v>
      </c>
      <c r="AO1207" s="178">
        <f>IF(E1207=1,VLOOKUP(Työfile_2024!D1207,'2015'!$F$12:$AC$1887,24,FALSE),"-")</f>
        <v>149</v>
      </c>
      <c r="AP1207" s="52">
        <f>VLOOKUP(D1207,Tarkasteltava_verkko_2024_harva!$E$2:$I$1804,5,FALSE)</f>
        <v>0</v>
      </c>
      <c r="AQ1207" s="52">
        <f>VLOOKUP(D1207,Tarkasteltava_verkko_2024_harva!$E$2:$I$1804,4,FALSE)</f>
        <v>0</v>
      </c>
      <c r="AR1207" s="148">
        <v>0</v>
      </c>
      <c r="AS1207" s="170" t="str">
        <f>IFERROR(VLOOKUP(C1207,'2015'!$C$12:$AG$1887,30,FALSE),"-")</f>
        <v/>
      </c>
      <c r="AT1207" s="148">
        <v>0.92924433754259372</v>
      </c>
      <c r="AU1207" s="170" t="str">
        <f>IFERROR(VLOOKUP(C1207,'2015'!$C$12:$AG$1887,31,FALSE),"-")</f>
        <v>Kyllä</v>
      </c>
      <c r="AV1207" s="106"/>
      <c r="AW1207" s="63">
        <f>IFERROR(VLOOKUP(C1207,Merkittävyysluokitus!$A$2:$J$1705,10,FALSE),"-")</f>
        <v>3</v>
      </c>
      <c r="AX1207" s="175">
        <f>IFERROR(VLOOKUP(C1207,Merkittävyysluokitus!$A$2:$J$1705,6,FALSE),"-")</f>
        <v>10.06468797564688</v>
      </c>
      <c r="AY1207" s="175">
        <f>IFERROR(VLOOKUP(C1207,Merkittävyysluokitus!$A$2:$J$1705,7,FALSE),"-")</f>
        <v>5</v>
      </c>
      <c r="AZ1207" s="175">
        <f>IFERROR(VLOOKUP(C1207,Merkittävyysluokitus!$A$2:$J$1705,8,FALSE),"-")</f>
        <v>3.564687975646879</v>
      </c>
      <c r="BA1207" s="175">
        <f>IFERROR(VLOOKUP(C1207,Merkittävyysluokitus!$A$2:$J$1705,9,FALSE),"-")</f>
        <v>1.5</v>
      </c>
      <c r="BB1207" s="203"/>
      <c r="BC1207" s="203" t="str">
        <f t="shared" si="295"/>
        <v/>
      </c>
      <c r="BD1207" s="39" t="str">
        <f t="shared" si="303"/>
        <v>musta</v>
      </c>
      <c r="BE1207" s="68" t="str">
        <f t="shared" si="290"/>
        <v>musta</v>
      </c>
      <c r="BF1207" s="68" t="str">
        <f t="shared" si="291"/>
        <v>musta</v>
      </c>
      <c r="BG1207" s="68" t="str">
        <f t="shared" si="292"/>
        <v>musta</v>
      </c>
      <c r="BH1207" s="208" t="str">
        <f t="shared" si="293"/>
        <v>musta</v>
      </c>
      <c r="BI1207" s="39"/>
      <c r="BJ1207" s="39" t="str">
        <f>IF(F1207="ei löydy","uusi tie",IF(E1207=0,"tieosoite muuttunut",IF(E1207=1,VLOOKUP(D1207,'2015'!$F$12:$AL$1887,31,FALSE),"-")))</f>
        <v>musta</v>
      </c>
      <c r="BK1207" s="67" t="str">
        <f>IF(E1207=1,VLOOKUP(D1207,'2015'!$F$12:$AL$1887,32,FALSE),"-")</f>
        <v>musta</v>
      </c>
      <c r="BL1207" s="39" t="str">
        <f>IF(F1207="ei löydy","uusi tie",IF(E1207=0,"tieosoite muuttunut",IF(E1207=1,VLOOKUP(D1207,'2015'!$F$12:$AL$1887,33,FALSE),"-")))</f>
        <v>musta</v>
      </c>
      <c r="BM1207" s="39"/>
      <c r="BN1207" s="217" t="str">
        <f>VLOOKUP(D1207,'2015'!$F$12:$AL$1887,33,FALSE)</f>
        <v>musta</v>
      </c>
      <c r="BO1207" s="39"/>
      <c r="BP1207" s="115" t="s">
        <v>10</v>
      </c>
      <c r="BQ1207" s="30"/>
      <c r="BS1207" s="5"/>
      <c r="BU1207" s="37"/>
      <c r="BV1207" s="30" t="s">
        <v>10</v>
      </c>
      <c r="BX1207" t="str">
        <f>IF(E1207=1,VLOOKUP(D1207,'2015'!$F$12:$AX$1887,43,FALSE),"-")</f>
        <v>musta</v>
      </c>
      <c r="BY1207" t="str">
        <f>IF(E1207=1,VLOOKUP(D1207,'2015'!$F$12:$AX$1887,44,FALSE),"-")</f>
        <v>musta</v>
      </c>
      <c r="BZ1207" t="str">
        <f>IF(E1207=1,VLOOKUP(D1207,'2015'!$F$12:$AX$1887,45,FALSE),"-")</f>
        <v>musta</v>
      </c>
      <c r="CA1207" s="31">
        <f t="shared" si="298"/>
        <v>3</v>
      </c>
      <c r="CB1207" s="31">
        <f t="shared" si="299"/>
        <v>1</v>
      </c>
      <c r="CC1207" s="31">
        <f t="shared" si="300"/>
        <v>1</v>
      </c>
      <c r="CD1207" s="31">
        <f t="shared" si="301"/>
        <v>1</v>
      </c>
      <c r="CE1207" s="31">
        <f t="shared" si="302"/>
        <v>0</v>
      </c>
      <c r="CO1207" s="2" t="s">
        <v>35</v>
      </c>
      <c r="CP1207" s="2" t="s">
        <v>35</v>
      </c>
    </row>
    <row r="1208" spans="1:94" ht="15.75" thickBot="1" x14ac:dyDescent="0.3">
      <c r="A1208" s="50"/>
      <c r="B1208" s="50"/>
      <c r="C1208" s="50" t="str">
        <f t="shared" si="296"/>
        <v>11465_1_2840</v>
      </c>
      <c r="D1208" s="51" t="str">
        <f t="shared" si="297"/>
        <v>11465_1</v>
      </c>
      <c r="E1208" s="224">
        <f>IFERROR(VLOOKUP(C1208,'2015'!$C$12:$D$1887,2,FALSE),0)</f>
        <v>0</v>
      </c>
      <c r="F1208" s="51">
        <f>IFERROR(K1208-IFERROR(VLOOKUP(D1208,'2015'!$F$12:$I$1887,4,FALSE),"ei löydy"),"ei löydy")</f>
        <v>-665</v>
      </c>
      <c r="G1208" s="224">
        <f>IFERROR(VLOOKUP(Työfile_2024!C1208,Liikennemalli!$D$6:$G$1921,4,FALSE),0)</f>
        <v>0</v>
      </c>
      <c r="H1208" s="225">
        <f>K1208-IFERROR(VLOOKUP(Työfile_2024!D1208,Liikennemalli!$C$6:$H$1921,6,FALSE),"ei löydy")</f>
        <v>-1927</v>
      </c>
      <c r="I1208" s="80">
        <v>11465</v>
      </c>
      <c r="J1208" s="52">
        <v>1</v>
      </c>
      <c r="K1208" s="52">
        <v>2840</v>
      </c>
      <c r="L1208" s="53"/>
      <c r="M1208" s="54"/>
      <c r="N1208" s="54"/>
      <c r="O1208" s="54"/>
      <c r="P1208" s="54"/>
      <c r="Q1208" s="55"/>
      <c r="R1208" s="55"/>
      <c r="S1208" s="55"/>
      <c r="T1208" s="55"/>
      <c r="U1208" s="52"/>
      <c r="V1208" s="56">
        <v>4307.672535211268</v>
      </c>
      <c r="W1208" s="56">
        <v>362.39084507042253</v>
      </c>
      <c r="X1208" s="56">
        <v>5040.9366197183099</v>
      </c>
      <c r="Y1208" s="56">
        <f>VLOOKUP(D1208,Liikennemalli24!$D$2:$F$1804,2,FALSE)</f>
        <v>89</v>
      </c>
      <c r="Z1208" s="57">
        <f>VLOOKUP(D1208,Liikennemalli24!$D$2:$F$1804,3,FALSE)</f>
        <v>9.7000000000000003E-2</v>
      </c>
      <c r="AA1208" s="178" t="str">
        <f>IF(G1208=1,VLOOKUP(C1208,Liikennemalli!$D$6:$H$1921,2,FALSE),"-")</f>
        <v>-</v>
      </c>
      <c r="AB1208" s="197" t="str">
        <f>IF(G1208=1,VLOOKUP(C1208,Liikennemalli!$D$6:$H$1921,3,FALSE),"-")</f>
        <v>-</v>
      </c>
      <c r="AC1208" s="134" t="str">
        <f>IF(E1208=1,VLOOKUP(Työfile_2024!D1208,'2015'!$F$12:$X$1887,18,FALSE),"-")</f>
        <v>-</v>
      </c>
      <c r="AD1208" s="127" t="str">
        <f>IF(E1208=1,VLOOKUP(Työfile_2024!D1208,'2015'!$F$12:$X$1887,19,FALSE),"-")</f>
        <v>-</v>
      </c>
      <c r="AI1208" s="127" t="str">
        <f>IF(E1208=1,VLOOKUP(Työfile_2024!D1208,'2015'!$F$12:$AB$1887,20,FALSE),"-")</f>
        <v>-</v>
      </c>
      <c r="AJ1208" s="127" t="str">
        <f>IF(E1208=1,VLOOKUP(Työfile_2024!D1208,'2015'!$F$12:$AB$1887,21,FALSE),"-")</f>
        <v>-</v>
      </c>
      <c r="AK1208" s="127" t="str">
        <f>IF(E1208=1,VLOOKUP(Työfile_2024!D1208,'2015'!$F$12:$AB$1887,22,FALSE),"-")</f>
        <v>-</v>
      </c>
      <c r="AL1208" s="127" t="str">
        <f>IF(E1208=1,VLOOKUP(Työfile_2024!D1208,'2015'!$F$12:$AB$1887,23,FALSE),"-")</f>
        <v>-</v>
      </c>
      <c r="AM1208" s="56">
        <f>VLOOKUP(Työfile_2024!D1208,Tmatkat_20km_tarkasteltava_verk!$C$2:$D$1804,2,FALSE)</f>
        <v>446</v>
      </c>
      <c r="AN1208" s="148">
        <f t="shared" si="294"/>
        <v>0.10353618952099063</v>
      </c>
      <c r="AO1208" s="178" t="str">
        <f>IF(E1208=1,VLOOKUP(Työfile_2024!D1208,'2015'!$F$12:$AC$1887,24,FALSE),"-")</f>
        <v>-</v>
      </c>
      <c r="AP1208" s="52">
        <f>VLOOKUP(D1208,Tarkasteltava_verkko_2024_harva!$E$2:$I$1804,5,FALSE)</f>
        <v>0</v>
      </c>
      <c r="AQ1208" s="52">
        <f>VLOOKUP(D1208,Tarkasteltava_verkko_2024_harva!$E$2:$I$1804,4,FALSE)</f>
        <v>0</v>
      </c>
      <c r="AR1208" s="148">
        <v>0.50035211267605639</v>
      </c>
      <c r="AS1208" s="170" t="str">
        <f>IFERROR(VLOOKUP(C1208,'2015'!$C$12:$AG$1887,30,FALSE),"-")</f>
        <v>-</v>
      </c>
      <c r="AT1208" s="148">
        <v>0.80281690140845074</v>
      </c>
      <c r="AU1208" s="170" t="str">
        <f>IFERROR(VLOOKUP(C1208,'2015'!$C$12:$AG$1887,31,FALSE),"-")</f>
        <v>-</v>
      </c>
      <c r="AV1208" s="106"/>
      <c r="AW1208" s="63">
        <f>IFERROR(VLOOKUP(C1208,Merkittävyysluokitus!$A$2:$J$1705,10,FALSE),"-")</f>
        <v>3</v>
      </c>
      <c r="AX1208" s="175">
        <f>IFERROR(VLOOKUP(C1208,Merkittävyysluokitus!$A$2:$J$1705,6,FALSE),"-")</f>
        <v>10.013515981735159</v>
      </c>
      <c r="AY1208" s="175">
        <f>IFERROR(VLOOKUP(C1208,Merkittävyysluokitus!$A$2:$J$1705,7,FALSE),"-")</f>
        <v>5</v>
      </c>
      <c r="AZ1208" s="175">
        <f>IFERROR(VLOOKUP(C1208,Merkittävyysluokitus!$A$2:$J$1705,8,FALSE),"-")</f>
        <v>3.3468493150684933</v>
      </c>
      <c r="BA1208" s="175">
        <f>IFERROR(VLOOKUP(C1208,Merkittävyysluokitus!$A$2:$J$1705,9,FALSE),"-")</f>
        <v>1.6666666666666665</v>
      </c>
      <c r="BB1208" s="203"/>
      <c r="BC1208" s="203" t="str">
        <f t="shared" si="295"/>
        <v>tieosoite muuttunut</v>
      </c>
      <c r="BD1208" s="39" t="str">
        <f t="shared" si="303"/>
        <v>musta</v>
      </c>
      <c r="BE1208" s="68" t="str">
        <f t="shared" si="290"/>
        <v>musta</v>
      </c>
      <c r="BF1208" s="68" t="str">
        <f t="shared" si="291"/>
        <v>musta</v>
      </c>
      <c r="BG1208" s="68" t="str">
        <f t="shared" si="292"/>
        <v>musta</v>
      </c>
      <c r="BH1208" s="208" t="str">
        <f t="shared" si="293"/>
        <v>musta</v>
      </c>
      <c r="BI1208" s="39"/>
      <c r="BJ1208" s="39" t="str">
        <f>IF(F1208="ei löydy","uusi tie",IF(E1208=0,"tieosoite muuttunut",IF(E1208=1,VLOOKUP(D1208,'2015'!$F$12:$AL$1887,31,FALSE),"-")))</f>
        <v>tieosoite muuttunut</v>
      </c>
      <c r="BK1208" s="67" t="str">
        <f>IF(E1208=1,VLOOKUP(D1208,'2015'!$F$12:$AL$1887,32,FALSE),"-")</f>
        <v>-</v>
      </c>
      <c r="BL1208" s="39" t="str">
        <f>IF(F1208="ei löydy","uusi tie",IF(E1208=0,"tieosoite muuttunut",IF(E1208=1,VLOOKUP(D1208,'2015'!$F$12:$AL$1887,33,FALSE),"-")))</f>
        <v>tieosoite muuttunut</v>
      </c>
      <c r="BM1208" s="39"/>
      <c r="BN1208" s="217" t="str">
        <f>VLOOKUP(D1208,'2015'!$F$12:$AL$1887,33,FALSE)</f>
        <v>musta</v>
      </c>
      <c r="BO1208" s="39"/>
      <c r="BP1208" s="115" t="s">
        <v>10</v>
      </c>
      <c r="BQ1208" s="30"/>
      <c r="BS1208" s="5"/>
      <c r="BU1208" s="37"/>
      <c r="BV1208" s="30" t="s">
        <v>10</v>
      </c>
      <c r="BX1208" t="str">
        <f>IF(E1208=1,VLOOKUP(D1208,'2015'!$F$12:$AX$1887,43,FALSE),"-")</f>
        <v>-</v>
      </c>
      <c r="BY1208" t="str">
        <f>IF(E1208=1,VLOOKUP(D1208,'2015'!$F$12:$AX$1887,44,FALSE),"-")</f>
        <v>-</v>
      </c>
      <c r="BZ1208" t="str">
        <f>IF(E1208=1,VLOOKUP(D1208,'2015'!$F$12:$AX$1887,45,FALSE),"-")</f>
        <v>-</v>
      </c>
      <c r="CA1208" s="31">
        <f t="shared" si="298"/>
        <v>21</v>
      </c>
      <c r="CB1208" s="31">
        <f t="shared" si="299"/>
        <v>10</v>
      </c>
      <c r="CC1208" s="31">
        <f t="shared" si="300"/>
        <v>10</v>
      </c>
      <c r="CD1208" s="31">
        <f t="shared" si="301"/>
        <v>1</v>
      </c>
      <c r="CE1208" s="31">
        <f t="shared" si="302"/>
        <v>0</v>
      </c>
      <c r="CO1208" s="2" t="s">
        <v>35</v>
      </c>
      <c r="CP1208" s="2" t="s">
        <v>35</v>
      </c>
    </row>
    <row r="1209" spans="1:94" ht="15.75" thickBot="1" x14ac:dyDescent="0.3">
      <c r="A1209" s="50"/>
      <c r="B1209" s="50"/>
      <c r="C1209" s="50" t="str">
        <f t="shared" si="296"/>
        <v>11466_1_4501</v>
      </c>
      <c r="D1209" s="51" t="str">
        <f t="shared" si="297"/>
        <v>11466_1</v>
      </c>
      <c r="E1209" s="224">
        <f>IFERROR(VLOOKUP(C1209,'2015'!$C$12:$D$1887,2,FALSE),0)</f>
        <v>1</v>
      </c>
      <c r="F1209" s="51">
        <f>IFERROR(K1209-IFERROR(VLOOKUP(D1209,'2015'!$F$12:$I$1887,4,FALSE),"ei löydy"),"ei löydy")</f>
        <v>0</v>
      </c>
      <c r="G1209" s="224">
        <f>IFERROR(VLOOKUP(Työfile_2024!C1209,Liikennemalli!$D$6:$G$1921,4,FALSE),0)</f>
        <v>1</v>
      </c>
      <c r="H1209" s="225">
        <f>K1209-IFERROR(VLOOKUP(Työfile_2024!D1209,Liikennemalli!$C$6:$H$1921,6,FALSE),"ei löydy")</f>
        <v>0</v>
      </c>
      <c r="I1209" s="80">
        <v>11466</v>
      </c>
      <c r="J1209" s="52">
        <v>1</v>
      </c>
      <c r="K1209" s="52">
        <v>4501</v>
      </c>
      <c r="L1209" s="53"/>
      <c r="M1209" s="54"/>
      <c r="N1209" s="54"/>
      <c r="O1209" s="54"/>
      <c r="P1209" s="54"/>
      <c r="Q1209" s="55"/>
      <c r="R1209" s="55"/>
      <c r="S1209" s="55"/>
      <c r="T1209" s="55"/>
      <c r="U1209" s="52"/>
      <c r="V1209" s="56">
        <v>10251</v>
      </c>
      <c r="W1209" s="56">
        <v>718</v>
      </c>
      <c r="X1209" s="56">
        <v>11697</v>
      </c>
      <c r="Y1209" s="56">
        <f>VLOOKUP(D1209,Liikennemalli24!$D$2:$F$1804,2,FALSE)</f>
        <v>901</v>
      </c>
      <c r="Z1209" s="57">
        <f>VLOOKUP(D1209,Liikennemalli24!$D$2:$F$1804,3,FALSE)</f>
        <v>0.19800000000000001</v>
      </c>
      <c r="AA1209" s="178">
        <f>IF(G1209=1,VLOOKUP(C1209,Liikennemalli!$D$6:$H$1921,2,FALSE),"-")</f>
        <v>4870.1493642594796</v>
      </c>
      <c r="AB1209" s="197">
        <f>IF(G1209=1,VLOOKUP(C1209,Liikennemalli!$D$6:$H$1921,3,FALSE),"-")</f>
        <v>0.61891041220276799</v>
      </c>
      <c r="AC1209" s="134">
        <f>IF(E1209=1,VLOOKUP(Työfile_2024!D1209,'2015'!$F$12:$X$1887,18,FALSE),"-")</f>
        <v>4280</v>
      </c>
      <c r="AD1209" s="127">
        <f>IF(E1209=1,VLOOKUP(Työfile_2024!D1209,'2015'!$F$12:$X$1887,19,FALSE),"-")</f>
        <v>0.53</v>
      </c>
      <c r="AI1209" s="127">
        <f>IF(E1209=1,VLOOKUP(Työfile_2024!D1209,'2015'!$F$12:$AB$1887,20,FALSE),"-")</f>
        <v>0</v>
      </c>
      <c r="AJ1209" s="127">
        <f>IF(E1209=1,VLOOKUP(Työfile_2024!D1209,'2015'!$F$12:$AB$1887,21,FALSE),"-")</f>
        <v>0</v>
      </c>
      <c r="AK1209" s="127">
        <f>IF(E1209=1,VLOOKUP(Työfile_2024!D1209,'2015'!$F$12:$AB$1887,22,FALSE),"-")</f>
        <v>0</v>
      </c>
      <c r="AL1209" s="127">
        <f>IF(E1209=1,VLOOKUP(Työfile_2024!D1209,'2015'!$F$12:$AB$1887,23,FALSE),"-")</f>
        <v>0</v>
      </c>
      <c r="AM1209" s="56">
        <f>VLOOKUP(Työfile_2024!D1209,Tmatkat_20km_tarkasteltava_verk!$C$2:$D$1804,2,FALSE)</f>
        <v>2125</v>
      </c>
      <c r="AN1209" s="148">
        <f t="shared" si="294"/>
        <v>0.20729684908789386</v>
      </c>
      <c r="AO1209" s="178">
        <f>IF(E1209=1,VLOOKUP(Työfile_2024!D1209,'2015'!$F$12:$AC$1887,24,FALSE),"-")</f>
        <v>1409</v>
      </c>
      <c r="AP1209" s="52" t="str">
        <f>VLOOKUP(D1209,Tarkasteltava_verkko_2024_harva!$E$2:$I$1804,5,FALSE)</f>
        <v>tiivis</v>
      </c>
      <c r="AQ1209" s="52">
        <f>VLOOKUP(D1209,Tarkasteltava_verkko_2024_harva!$E$2:$I$1804,4,FALSE)</f>
        <v>0</v>
      </c>
      <c r="AR1209" s="148">
        <v>0.62719395689846702</v>
      </c>
      <c r="AS1209" s="170" t="str">
        <f>IFERROR(VLOOKUP(C1209,'2015'!$C$12:$AG$1887,30,FALSE),"-")</f>
        <v/>
      </c>
      <c r="AT1209" s="148">
        <v>0.4965563208175961</v>
      </c>
      <c r="AU1209" s="170">
        <f>IFERROR(VLOOKUP(C1209,'2015'!$C$12:$AG$1887,31,FALSE),"-")</f>
        <v>0</v>
      </c>
      <c r="AV1209" s="106"/>
      <c r="AW1209" s="63">
        <f>IFERROR(VLOOKUP(C1209,Merkittävyysluokitus!$A$2:$J$1705,10,FALSE),"-")</f>
        <v>2</v>
      </c>
      <c r="AX1209" s="175">
        <f>IFERROR(VLOOKUP(C1209,Merkittävyysluokitus!$A$2:$J$1705,6,FALSE),"-")</f>
        <v>11.168767123287671</v>
      </c>
      <c r="AY1209" s="175">
        <f>IFERROR(VLOOKUP(C1209,Merkittävyysluokitus!$A$2:$J$1705,7,FALSE),"-")</f>
        <v>4</v>
      </c>
      <c r="AZ1209" s="175">
        <f>IFERROR(VLOOKUP(C1209,Merkittävyysluokitus!$A$2:$J$1705,8,FALSE),"-")</f>
        <v>5.6687671232876706</v>
      </c>
      <c r="BA1209" s="175">
        <f>IFERROR(VLOOKUP(C1209,Merkittävyysluokitus!$A$2:$J$1705,9,FALSE),"-")</f>
        <v>1.5</v>
      </c>
      <c r="BB1209" s="203"/>
      <c r="BC1209" s="203" t="str">
        <f t="shared" si="295"/>
        <v>muutos</v>
      </c>
      <c r="BD1209" s="39" t="str">
        <f t="shared" si="303"/>
        <v>musta</v>
      </c>
      <c r="BE1209" s="68" t="str">
        <f t="shared" si="290"/>
        <v>musta</v>
      </c>
      <c r="BF1209" s="68" t="str">
        <f t="shared" si="291"/>
        <v>musta</v>
      </c>
      <c r="BG1209" s="68" t="str">
        <f t="shared" si="292"/>
        <v>musta</v>
      </c>
      <c r="BH1209" s="208" t="str">
        <f t="shared" si="293"/>
        <v>musta</v>
      </c>
      <c r="BI1209" s="39"/>
      <c r="BJ1209" s="39" t="str">
        <f>IF(F1209="ei löydy","uusi tie",IF(E1209=0,"tieosoite muuttunut",IF(E1209=1,VLOOKUP(D1209,'2015'!$F$12:$AL$1887,31,FALSE),"-")))</f>
        <v>punainen</v>
      </c>
      <c r="BK1209" s="67" t="str">
        <f>IF(E1209=1,VLOOKUP(D1209,'2015'!$F$12:$AL$1887,32,FALSE),"-")</f>
        <v>punainen</v>
      </c>
      <c r="BL1209" s="39" t="str">
        <f>IF(F1209="ei löydy","uusi tie",IF(E1209=0,"tieosoite muuttunut",IF(E1209=1,VLOOKUP(D1209,'2015'!$F$12:$AL$1887,33,FALSE),"-")))</f>
        <v>punainen</v>
      </c>
      <c r="BM1209" s="39"/>
      <c r="BN1209" s="217" t="str">
        <f>VLOOKUP(D1209,'2015'!$F$12:$AL$1887,33,FALSE)</f>
        <v>punainen</v>
      </c>
      <c r="BO1209" s="39"/>
      <c r="BP1209" s="115" t="s">
        <v>10</v>
      </c>
      <c r="BQ1209" s="30"/>
      <c r="BS1209" s="5"/>
      <c r="BU1209" s="37"/>
      <c r="BV1209" s="30" t="s">
        <v>10</v>
      </c>
      <c r="BX1209" t="str">
        <f>IF(E1209=1,VLOOKUP(D1209,'2015'!$F$12:$AX$1887,43,FALSE),"-")</f>
        <v>musta</v>
      </c>
      <c r="BY1209" t="str">
        <f>IF(E1209=1,VLOOKUP(D1209,'2015'!$F$12:$AX$1887,44,FALSE),"-")</f>
        <v>punainen</v>
      </c>
      <c r="BZ1209" t="str">
        <f>IF(E1209=1,VLOOKUP(D1209,'2015'!$F$12:$AX$1887,45,FALSE),"-")</f>
        <v>punainen</v>
      </c>
      <c r="CA1209" s="31">
        <f t="shared" si="298"/>
        <v>21</v>
      </c>
      <c r="CB1209" s="31">
        <f t="shared" si="299"/>
        <v>1</v>
      </c>
      <c r="CC1209" s="31">
        <f t="shared" si="300"/>
        <v>10</v>
      </c>
      <c r="CD1209" s="31">
        <f t="shared" si="301"/>
        <v>10</v>
      </c>
      <c r="CE1209" s="31">
        <f t="shared" si="302"/>
        <v>0</v>
      </c>
      <c r="CO1209" s="2" t="s">
        <v>35</v>
      </c>
      <c r="CP1209" s="2" t="s">
        <v>35</v>
      </c>
    </row>
    <row r="1210" spans="1:94" ht="15.75" thickBot="1" x14ac:dyDescent="0.3">
      <c r="A1210" s="50"/>
      <c r="B1210" s="50"/>
      <c r="C1210" s="50" t="str">
        <f t="shared" si="296"/>
        <v>11467_1_3447</v>
      </c>
      <c r="D1210" s="51" t="str">
        <f t="shared" si="297"/>
        <v>11467_1</v>
      </c>
      <c r="E1210" s="224">
        <f>IFERROR(VLOOKUP(C1210,'2015'!$C$12:$D$1887,2,FALSE),0)</f>
        <v>1</v>
      </c>
      <c r="F1210" s="51">
        <f>IFERROR(K1210-IFERROR(VLOOKUP(D1210,'2015'!$F$12:$I$1887,4,FALSE),"ei löydy"),"ei löydy")</f>
        <v>0</v>
      </c>
      <c r="G1210" s="224">
        <f>IFERROR(VLOOKUP(Työfile_2024!C1210,Liikennemalli!$D$6:$G$1921,4,FALSE),0)</f>
        <v>1</v>
      </c>
      <c r="H1210" s="225">
        <f>K1210-IFERROR(VLOOKUP(Työfile_2024!D1210,Liikennemalli!$C$6:$H$1921,6,FALSE),"ei löydy")</f>
        <v>0</v>
      </c>
      <c r="I1210" s="80">
        <v>11467</v>
      </c>
      <c r="J1210" s="52">
        <v>1</v>
      </c>
      <c r="K1210" s="52">
        <v>3447</v>
      </c>
      <c r="L1210" s="53"/>
      <c r="M1210" s="54"/>
      <c r="N1210" s="54"/>
      <c r="O1210" s="54"/>
      <c r="P1210" s="54"/>
      <c r="Q1210" s="55"/>
      <c r="R1210" s="55"/>
      <c r="S1210" s="55"/>
      <c r="T1210" s="55"/>
      <c r="U1210" s="52"/>
      <c r="V1210" s="56">
        <v>4004</v>
      </c>
      <c r="W1210" s="56">
        <v>507</v>
      </c>
      <c r="X1210" s="56">
        <v>4721</v>
      </c>
      <c r="Y1210" s="56">
        <f>VLOOKUP(D1210,Liikennemalli24!$D$2:$F$1804,2,FALSE)</f>
        <v>650</v>
      </c>
      <c r="Z1210" s="57">
        <f>VLOOKUP(D1210,Liikennemalli24!$D$2:$F$1804,3,FALSE)</f>
        <v>0.13100000000000001</v>
      </c>
      <c r="AA1210" s="178">
        <f>IF(G1210=1,VLOOKUP(C1210,Liikennemalli!$D$6:$H$1921,2,FALSE),"-")</f>
        <v>2386.7790045679199</v>
      </c>
      <c r="AB1210" s="197">
        <f>IF(G1210=1,VLOOKUP(C1210,Liikennemalli!$D$6:$H$1921,3,FALSE),"-")</f>
        <v>0.52065813785823301</v>
      </c>
      <c r="AC1210" s="134">
        <f>IF(E1210=1,VLOOKUP(Työfile_2024!D1210,'2015'!$F$12:$X$1887,18,FALSE),"-")</f>
        <v>354</v>
      </c>
      <c r="AD1210" s="127">
        <f>IF(E1210=1,VLOOKUP(Työfile_2024!D1210,'2015'!$F$12:$X$1887,19,FALSE),"-")</f>
        <v>0.42</v>
      </c>
      <c r="AI1210" s="127">
        <f>IF(E1210=1,VLOOKUP(Työfile_2024!D1210,'2015'!$F$12:$AB$1887,20,FALSE),"-")</f>
        <v>0</v>
      </c>
      <c r="AJ1210" s="127">
        <f>IF(E1210=1,VLOOKUP(Työfile_2024!D1210,'2015'!$F$12:$AB$1887,21,FALSE),"-")</f>
        <v>0</v>
      </c>
      <c r="AK1210" s="127">
        <f>IF(E1210=1,VLOOKUP(Työfile_2024!D1210,'2015'!$F$12:$AB$1887,22,FALSE),"-")</f>
        <v>0</v>
      </c>
      <c r="AL1210" s="127">
        <f>IF(E1210=1,VLOOKUP(Työfile_2024!D1210,'2015'!$F$12:$AB$1887,23,FALSE),"-")</f>
        <v>0</v>
      </c>
      <c r="AM1210" s="56">
        <f>VLOOKUP(Työfile_2024!D1210,Tmatkat_20km_tarkasteltava_verk!$C$2:$D$1804,2,FALSE)</f>
        <v>532</v>
      </c>
      <c r="AN1210" s="148">
        <f t="shared" si="294"/>
        <v>0.13286713286713286</v>
      </c>
      <c r="AO1210" s="178">
        <f>IF(E1210=1,VLOOKUP(Työfile_2024!D1210,'2015'!$F$12:$AC$1887,24,FALSE),"-")</f>
        <v>1309</v>
      </c>
      <c r="AP1210" s="52">
        <f>VLOOKUP(D1210,Tarkasteltava_verkko_2024_harva!$E$2:$I$1804,5,FALSE)</f>
        <v>0</v>
      </c>
      <c r="AQ1210" s="52">
        <f>VLOOKUP(D1210,Tarkasteltava_verkko_2024_harva!$E$2:$I$1804,4,FALSE)</f>
        <v>0</v>
      </c>
      <c r="AR1210" s="148">
        <v>0</v>
      </c>
      <c r="AS1210" s="170" t="str">
        <f>IFERROR(VLOOKUP(C1210,'2015'!$C$12:$AG$1887,30,FALSE),"-")</f>
        <v/>
      </c>
      <c r="AT1210" s="148">
        <v>0.57905425007252687</v>
      </c>
      <c r="AU1210" s="170" t="str">
        <f>IFERROR(VLOOKUP(C1210,'2015'!$C$12:$AG$1887,31,FALSE),"-")</f>
        <v>Kyllä</v>
      </c>
      <c r="AV1210" s="106"/>
      <c r="AW1210" s="63">
        <f>IFERROR(VLOOKUP(C1210,Merkittävyysluokitus!$A$2:$J$1705,10,FALSE),"-")</f>
        <v>3</v>
      </c>
      <c r="AX1210" s="175">
        <f>IFERROR(VLOOKUP(C1210,Merkittävyysluokitus!$A$2:$J$1705,6,FALSE),"-")</f>
        <v>10.135540334855403</v>
      </c>
      <c r="AY1210" s="175">
        <f>IFERROR(VLOOKUP(C1210,Merkittävyysluokitus!$A$2:$J$1705,7,FALSE),"-")</f>
        <v>4.8499999999999996</v>
      </c>
      <c r="AZ1210" s="175">
        <f>IFERROR(VLOOKUP(C1210,Merkittävyysluokitus!$A$2:$J$1705,8,FALSE),"-")</f>
        <v>4.118873668188737</v>
      </c>
      <c r="BA1210" s="175">
        <f>IFERROR(VLOOKUP(C1210,Merkittävyysluokitus!$A$2:$J$1705,9,FALSE),"-")</f>
        <v>1.1666666666666665</v>
      </c>
      <c r="BB1210" s="203"/>
      <c r="BC1210" s="203" t="str">
        <f t="shared" si="295"/>
        <v/>
      </c>
      <c r="BD1210" s="39" t="str">
        <f t="shared" si="303"/>
        <v>musta</v>
      </c>
      <c r="BE1210" s="68" t="str">
        <f t="shared" si="290"/>
        <v>musta</v>
      </c>
      <c r="BF1210" s="68" t="str">
        <f t="shared" si="291"/>
        <v>musta</v>
      </c>
      <c r="BG1210" s="68" t="str">
        <f t="shared" si="292"/>
        <v>musta</v>
      </c>
      <c r="BH1210" s="208" t="str">
        <f t="shared" si="293"/>
        <v>musta</v>
      </c>
      <c r="BI1210" s="39"/>
      <c r="BJ1210" s="39" t="str">
        <f>IF(F1210="ei löydy","uusi tie",IF(E1210=0,"tieosoite muuttunut",IF(E1210=1,VLOOKUP(D1210,'2015'!$F$12:$AL$1887,31,FALSE),"-")))</f>
        <v>musta</v>
      </c>
      <c r="BK1210" s="67" t="str">
        <f>IF(E1210=1,VLOOKUP(D1210,'2015'!$F$12:$AL$1887,32,FALSE),"-")</f>
        <v>musta</v>
      </c>
      <c r="BL1210" s="39" t="str">
        <f>IF(F1210="ei löydy","uusi tie",IF(E1210=0,"tieosoite muuttunut",IF(E1210=1,VLOOKUP(D1210,'2015'!$F$12:$AL$1887,33,FALSE),"-")))</f>
        <v>musta</v>
      </c>
      <c r="BM1210" s="39"/>
      <c r="BN1210" s="217" t="str">
        <f>VLOOKUP(D1210,'2015'!$F$12:$AL$1887,33,FALSE)</f>
        <v>musta</v>
      </c>
      <c r="BO1210" s="39"/>
      <c r="BP1210" s="115" t="s">
        <v>10</v>
      </c>
      <c r="BQ1210" s="30"/>
      <c r="BS1210" s="5"/>
      <c r="BU1210" s="37"/>
      <c r="BV1210" s="30" t="s">
        <v>10</v>
      </c>
      <c r="BX1210" t="str">
        <f>IF(E1210=1,VLOOKUP(D1210,'2015'!$F$12:$AX$1887,43,FALSE),"-")</f>
        <v>musta</v>
      </c>
      <c r="BY1210" t="str">
        <f>IF(E1210=1,VLOOKUP(D1210,'2015'!$F$12:$AX$1887,44,FALSE),"-")</f>
        <v>punainen</v>
      </c>
      <c r="BZ1210" t="str">
        <f>IF(E1210=1,VLOOKUP(D1210,'2015'!$F$12:$AX$1887,45,FALSE),"-")</f>
        <v>musta</v>
      </c>
      <c r="CA1210" s="31">
        <f t="shared" si="298"/>
        <v>11</v>
      </c>
      <c r="CB1210" s="31">
        <f t="shared" si="299"/>
        <v>1</v>
      </c>
      <c r="CC1210" s="31">
        <f t="shared" si="300"/>
        <v>0</v>
      </c>
      <c r="CD1210" s="31">
        <f t="shared" si="301"/>
        <v>10</v>
      </c>
      <c r="CE1210" s="31">
        <f t="shared" si="302"/>
        <v>0</v>
      </c>
      <c r="CO1210" s="2" t="s">
        <v>35</v>
      </c>
      <c r="CP1210" s="2" t="s">
        <v>35</v>
      </c>
    </row>
    <row r="1211" spans="1:94" ht="15.75" thickBot="1" x14ac:dyDescent="0.3">
      <c r="A1211" s="50"/>
      <c r="B1211" s="50"/>
      <c r="C1211" s="50" t="str">
        <f t="shared" si="296"/>
        <v>11468_1_2530</v>
      </c>
      <c r="D1211" s="51" t="str">
        <f t="shared" si="297"/>
        <v>11468_1</v>
      </c>
      <c r="E1211" s="224">
        <f>IFERROR(VLOOKUP(C1211,'2015'!$C$12:$D$1887,2,FALSE),0)</f>
        <v>1</v>
      </c>
      <c r="F1211" s="51">
        <f>IFERROR(K1211-IFERROR(VLOOKUP(D1211,'2015'!$F$12:$I$1887,4,FALSE),"ei löydy"),"ei löydy")</f>
        <v>0</v>
      </c>
      <c r="G1211" s="224">
        <f>IFERROR(VLOOKUP(Työfile_2024!C1211,Liikennemalli!$D$6:$G$1921,4,FALSE),0)</f>
        <v>1</v>
      </c>
      <c r="H1211" s="225">
        <f>K1211-IFERROR(VLOOKUP(Työfile_2024!D1211,Liikennemalli!$C$6:$H$1921,6,FALSE),"ei löydy")</f>
        <v>0</v>
      </c>
      <c r="I1211" s="80">
        <v>11468</v>
      </c>
      <c r="J1211" s="52">
        <v>1</v>
      </c>
      <c r="K1211" s="52">
        <v>2530</v>
      </c>
      <c r="L1211" s="53"/>
      <c r="M1211" s="54"/>
      <c r="N1211" s="54"/>
      <c r="O1211" s="54"/>
      <c r="P1211" s="54"/>
      <c r="Q1211" s="55"/>
      <c r="R1211" s="55"/>
      <c r="S1211" s="55"/>
      <c r="T1211" s="55"/>
      <c r="U1211" s="52"/>
      <c r="V1211" s="56">
        <v>3372</v>
      </c>
      <c r="W1211" s="56">
        <v>138</v>
      </c>
      <c r="X1211" s="56">
        <v>3847</v>
      </c>
      <c r="Y1211" s="56">
        <f>VLOOKUP(D1211,Liikennemalli24!$D$2:$F$1804,2,FALSE)</f>
        <v>339</v>
      </c>
      <c r="Z1211" s="57">
        <f>VLOOKUP(D1211,Liikennemalli24!$D$2:$F$1804,3,FALSE)</f>
        <v>0.22500000000000001</v>
      </c>
      <c r="AA1211" s="178">
        <f>IF(G1211=1,VLOOKUP(C1211,Liikennemalli!$D$6:$H$1921,2,FALSE),"-")</f>
        <v>1050.45159395667</v>
      </c>
      <c r="AB1211" s="197">
        <f>IF(G1211=1,VLOOKUP(C1211,Liikennemalli!$D$6:$H$1921,3,FALSE),"-")</f>
        <v>0.313146205221703</v>
      </c>
      <c r="AC1211" s="134">
        <f>IF(E1211=1,VLOOKUP(Työfile_2024!D1211,'2015'!$F$12:$X$1887,18,FALSE),"-")</f>
        <v>1066</v>
      </c>
      <c r="AD1211" s="127">
        <f>IF(E1211=1,VLOOKUP(Työfile_2024!D1211,'2015'!$F$12:$X$1887,19,FALSE),"-")</f>
        <v>0.46</v>
      </c>
      <c r="AI1211" s="127">
        <f>IF(E1211=1,VLOOKUP(Työfile_2024!D1211,'2015'!$F$12:$AB$1887,20,FALSE),"-")</f>
        <v>0</v>
      </c>
      <c r="AJ1211" s="127">
        <f>IF(E1211=1,VLOOKUP(Työfile_2024!D1211,'2015'!$F$12:$AB$1887,21,FALSE),"-")</f>
        <v>0</v>
      </c>
      <c r="AK1211" s="127">
        <f>IF(E1211=1,VLOOKUP(Työfile_2024!D1211,'2015'!$F$12:$AB$1887,22,FALSE),"-")</f>
        <v>0</v>
      </c>
      <c r="AL1211" s="127">
        <f>IF(E1211=1,VLOOKUP(Työfile_2024!D1211,'2015'!$F$12:$AB$1887,23,FALSE),"-")</f>
        <v>0</v>
      </c>
      <c r="AM1211" s="56">
        <f>VLOOKUP(Työfile_2024!D1211,Tmatkat_20km_tarkasteltava_verk!$C$2:$D$1804,2,FALSE)</f>
        <v>610</v>
      </c>
      <c r="AN1211" s="148">
        <f t="shared" si="294"/>
        <v>0.18090154211150652</v>
      </c>
      <c r="AO1211" s="178">
        <f>IF(E1211=1,VLOOKUP(Työfile_2024!D1211,'2015'!$F$12:$AC$1887,24,FALSE),"-")</f>
        <v>498</v>
      </c>
      <c r="AP1211" s="52">
        <f>VLOOKUP(D1211,Tarkasteltava_verkko_2024_harva!$E$2:$I$1804,5,FALSE)</f>
        <v>0</v>
      </c>
      <c r="AQ1211" s="52">
        <f>VLOOKUP(D1211,Tarkasteltava_verkko_2024_harva!$E$2:$I$1804,4,FALSE)</f>
        <v>0</v>
      </c>
      <c r="AR1211" s="148">
        <v>0.25415019762845847</v>
      </c>
      <c r="AS1211" s="170" t="str">
        <f>IFERROR(VLOOKUP(C1211,'2015'!$C$12:$AG$1887,30,FALSE),"-")</f>
        <v/>
      </c>
      <c r="AT1211" s="148">
        <v>0.4059288537549407</v>
      </c>
      <c r="AU1211" s="170">
        <f>IFERROR(VLOOKUP(C1211,'2015'!$C$12:$AG$1887,31,FALSE),"-")</f>
        <v>0</v>
      </c>
      <c r="AV1211" s="106"/>
      <c r="AW1211" s="63">
        <f>IFERROR(VLOOKUP(C1211,Merkittävyysluokitus!$A$2:$J$1705,10,FALSE),"-")</f>
        <v>2</v>
      </c>
      <c r="AX1211" s="175">
        <f>IFERROR(VLOOKUP(C1211,Merkittävyysluokitus!$A$2:$J$1705,6,FALSE),"-")</f>
        <v>10.669132420091323</v>
      </c>
      <c r="AY1211" s="175">
        <f>IFERROR(VLOOKUP(C1211,Merkittävyysluokitus!$A$2:$J$1705,7,FALSE),"-")</f>
        <v>5</v>
      </c>
      <c r="AZ1211" s="175">
        <f>IFERROR(VLOOKUP(C1211,Merkittävyysluokitus!$A$2:$J$1705,8,FALSE),"-")</f>
        <v>4.0024657534246568</v>
      </c>
      <c r="BA1211" s="175">
        <f>IFERROR(VLOOKUP(C1211,Merkittävyysluokitus!$A$2:$J$1705,9,FALSE),"-")</f>
        <v>1.6666666666666665</v>
      </c>
      <c r="BB1211" s="203"/>
      <c r="BC1211" s="203" t="str">
        <f t="shared" si="295"/>
        <v/>
      </c>
      <c r="BD1211" s="39" t="str">
        <f t="shared" si="303"/>
        <v>musta</v>
      </c>
      <c r="BE1211" s="68" t="str">
        <f t="shared" si="290"/>
        <v>musta</v>
      </c>
      <c r="BF1211" s="68" t="str">
        <f t="shared" si="291"/>
        <v>musta</v>
      </c>
      <c r="BG1211" s="68" t="str">
        <f t="shared" si="292"/>
        <v>musta</v>
      </c>
      <c r="BH1211" s="208" t="str">
        <f t="shared" si="293"/>
        <v>musta</v>
      </c>
      <c r="BI1211" s="39"/>
      <c r="BJ1211" s="39" t="str">
        <f>IF(F1211="ei löydy","uusi tie",IF(E1211=0,"tieosoite muuttunut",IF(E1211=1,VLOOKUP(D1211,'2015'!$F$12:$AL$1887,31,FALSE),"-")))</f>
        <v>musta</v>
      </c>
      <c r="BK1211" s="67" t="str">
        <f>IF(E1211=1,VLOOKUP(D1211,'2015'!$F$12:$AL$1887,32,FALSE),"-")</f>
        <v>musta</v>
      </c>
      <c r="BL1211" s="39" t="str">
        <f>IF(F1211="ei löydy","uusi tie",IF(E1211=0,"tieosoite muuttunut",IF(E1211=1,VLOOKUP(D1211,'2015'!$F$12:$AL$1887,33,FALSE),"-")))</f>
        <v>musta</v>
      </c>
      <c r="BM1211" s="39"/>
      <c r="BN1211" s="217" t="str">
        <f>VLOOKUP(D1211,'2015'!$F$12:$AL$1887,33,FALSE)</f>
        <v>musta</v>
      </c>
      <c r="BO1211" s="39"/>
      <c r="BP1211" s="115" t="s">
        <v>10</v>
      </c>
      <c r="BQ1211" s="30"/>
      <c r="BS1211" s="5"/>
      <c r="BU1211" s="37"/>
      <c r="BV1211" s="30" t="s">
        <v>10</v>
      </c>
      <c r="BX1211" t="str">
        <f>IF(E1211=1,VLOOKUP(D1211,'2015'!$F$12:$AX$1887,43,FALSE),"-")</f>
        <v>musta</v>
      </c>
      <c r="BY1211" t="str">
        <f>IF(E1211=1,VLOOKUP(D1211,'2015'!$F$12:$AX$1887,44,FALSE),"-")</f>
        <v>musta</v>
      </c>
      <c r="BZ1211" t="str">
        <f>IF(E1211=1,VLOOKUP(D1211,'2015'!$F$12:$AX$1887,45,FALSE),"-")</f>
        <v>musta</v>
      </c>
      <c r="CA1211" s="31">
        <f t="shared" si="298"/>
        <v>12</v>
      </c>
      <c r="CB1211" s="31">
        <f t="shared" si="299"/>
        <v>1</v>
      </c>
      <c r="CC1211" s="31">
        <f t="shared" si="300"/>
        <v>1</v>
      </c>
      <c r="CD1211" s="31">
        <f t="shared" si="301"/>
        <v>10</v>
      </c>
      <c r="CE1211" s="31">
        <f t="shared" si="302"/>
        <v>0</v>
      </c>
      <c r="CO1211" s="2" t="s">
        <v>35</v>
      </c>
      <c r="CP1211" s="2" t="s">
        <v>35</v>
      </c>
    </row>
    <row r="1212" spans="1:94" ht="15.75" thickBot="1" x14ac:dyDescent="0.3">
      <c r="A1212" s="50"/>
      <c r="B1212" s="50"/>
      <c r="C1212" s="50" t="str">
        <f t="shared" si="296"/>
        <v>11471_1_3446</v>
      </c>
      <c r="D1212" s="51" t="str">
        <f t="shared" si="297"/>
        <v>11471_1</v>
      </c>
      <c r="E1212" s="224">
        <f>IFERROR(VLOOKUP(C1212,'2015'!$C$12:$D$1887,2,FALSE),0)</f>
        <v>1</v>
      </c>
      <c r="F1212" s="51">
        <f>IFERROR(K1212-IFERROR(VLOOKUP(D1212,'2015'!$F$12:$I$1887,4,FALSE),"ei löydy"),"ei löydy")</f>
        <v>0</v>
      </c>
      <c r="G1212" s="224">
        <f>IFERROR(VLOOKUP(Työfile_2024!C1212,Liikennemalli!$D$6:$G$1921,4,FALSE),0)</f>
        <v>1</v>
      </c>
      <c r="H1212" s="225">
        <f>K1212-IFERROR(VLOOKUP(Työfile_2024!D1212,Liikennemalli!$C$6:$H$1921,6,FALSE),"ei löydy")</f>
        <v>0</v>
      </c>
      <c r="I1212" s="80">
        <v>11471</v>
      </c>
      <c r="J1212" s="52">
        <v>1</v>
      </c>
      <c r="K1212" s="52">
        <v>3446</v>
      </c>
      <c r="L1212" s="53"/>
      <c r="M1212" s="54"/>
      <c r="N1212" s="54"/>
      <c r="O1212" s="54"/>
      <c r="P1212" s="54"/>
      <c r="Q1212" s="55"/>
      <c r="R1212" s="55"/>
      <c r="S1212" s="55"/>
      <c r="T1212" s="55"/>
      <c r="U1212" s="52"/>
      <c r="V1212" s="56">
        <v>422</v>
      </c>
      <c r="W1212" s="56">
        <v>28</v>
      </c>
      <c r="X1212" s="56">
        <v>454</v>
      </c>
      <c r="Y1212" s="56">
        <f>VLOOKUP(D1212,Liikennemalli24!$D$2:$F$1804,2,FALSE)</f>
        <v>67</v>
      </c>
      <c r="Z1212" s="57">
        <f>VLOOKUP(D1212,Liikennemalli24!$D$2:$F$1804,3,FALSE)</f>
        <v>0.1</v>
      </c>
      <c r="AA1212" s="178">
        <f>IF(G1212=1,VLOOKUP(C1212,Liikennemalli!$D$6:$H$1921,2,FALSE),"-")</f>
        <v>219.887827165076</v>
      </c>
      <c r="AB1212" s="197">
        <f>IF(G1212=1,VLOOKUP(C1212,Liikennemalli!$D$6:$H$1921,3,FALSE),"-")</f>
        <v>0.59189854787820295</v>
      </c>
      <c r="AC1212" s="134">
        <f>IF(E1212=1,VLOOKUP(Työfile_2024!D1212,'2015'!$F$12:$X$1887,18,FALSE),"-")</f>
        <v>703</v>
      </c>
      <c r="AD1212" s="127">
        <f>IF(E1212=1,VLOOKUP(Työfile_2024!D1212,'2015'!$F$12:$X$1887,19,FALSE),"-")</f>
        <v>0.81</v>
      </c>
      <c r="AI1212" s="127">
        <f>IF(E1212=1,VLOOKUP(Työfile_2024!D1212,'2015'!$F$12:$AB$1887,20,FALSE),"-")</f>
        <v>0</v>
      </c>
      <c r="AJ1212" s="127">
        <f>IF(E1212=1,VLOOKUP(Työfile_2024!D1212,'2015'!$F$12:$AB$1887,21,FALSE),"-")</f>
        <v>0</v>
      </c>
      <c r="AK1212" s="127">
        <f>IF(E1212=1,VLOOKUP(Työfile_2024!D1212,'2015'!$F$12:$AB$1887,22,FALSE),"-")</f>
        <v>0</v>
      </c>
      <c r="AL1212" s="127">
        <f>IF(E1212=1,VLOOKUP(Työfile_2024!D1212,'2015'!$F$12:$AB$1887,23,FALSE),"-")</f>
        <v>0</v>
      </c>
      <c r="AM1212" s="56">
        <f>VLOOKUP(Työfile_2024!D1212,Tmatkat_20km_tarkasteltava_verk!$C$2:$D$1804,2,FALSE)</f>
        <v>102</v>
      </c>
      <c r="AN1212" s="148">
        <f t="shared" si="294"/>
        <v>0.24170616113744076</v>
      </c>
      <c r="AO1212" s="178">
        <f>IF(E1212=1,VLOOKUP(Työfile_2024!D1212,'2015'!$F$12:$AC$1887,24,FALSE),"-")</f>
        <v>140</v>
      </c>
      <c r="AP1212" s="52">
        <f>VLOOKUP(D1212,Tarkasteltava_verkko_2024_harva!$E$2:$I$1804,5,FALSE)</f>
        <v>0</v>
      </c>
      <c r="AQ1212" s="52">
        <f>VLOOKUP(D1212,Tarkasteltava_verkko_2024_harva!$E$2:$I$1804,4,FALSE)</f>
        <v>0</v>
      </c>
      <c r="AR1212" s="148">
        <v>0</v>
      </c>
      <c r="AS1212" s="170" t="str">
        <f>IFERROR(VLOOKUP(C1212,'2015'!$C$12:$AG$1887,30,FALSE),"-")</f>
        <v/>
      </c>
      <c r="AT1212" s="148">
        <v>0.80963435867672662</v>
      </c>
      <c r="AU1212" s="170" t="str">
        <f>IFERROR(VLOOKUP(C1212,'2015'!$C$12:$AG$1887,31,FALSE),"-")</f>
        <v>Kyllä</v>
      </c>
      <c r="AV1212" s="106"/>
      <c r="AW1212" s="63">
        <f>IFERROR(VLOOKUP(C1212,Merkittävyysluokitus!$A$2:$J$1705,10,FALSE),"-")</f>
        <v>3</v>
      </c>
      <c r="AX1212" s="175">
        <f>IFERROR(VLOOKUP(C1212,Merkittävyysluokitus!$A$2:$J$1705,6,FALSE),"-")</f>
        <v>6.5233668188736678</v>
      </c>
      <c r="AY1212" s="175">
        <f>IFERROR(VLOOKUP(C1212,Merkittävyysluokitus!$A$2:$J$1705,7,FALSE),"-")</f>
        <v>2.3759999999999994</v>
      </c>
      <c r="AZ1212" s="175">
        <f>IFERROR(VLOOKUP(C1212,Merkittävyysluokitus!$A$2:$J$1705,8,FALSE),"-")</f>
        <v>2.3140334855403348</v>
      </c>
      <c r="BA1212" s="175">
        <f>IFERROR(VLOOKUP(C1212,Merkittävyysluokitus!$A$2:$J$1705,9,FALSE),"-")</f>
        <v>1.8333333333333333</v>
      </c>
      <c r="BB1212" s="203"/>
      <c r="BC1212" s="203" t="str">
        <f t="shared" si="295"/>
        <v/>
      </c>
      <c r="BD1212" s="39" t="str">
        <f t="shared" si="303"/>
        <v>musta</v>
      </c>
      <c r="BE1212" s="68" t="str">
        <f t="shared" si="290"/>
        <v>musta</v>
      </c>
      <c r="BF1212" s="68" t="str">
        <f t="shared" si="291"/>
        <v>musta</v>
      </c>
      <c r="BG1212" s="68" t="str">
        <f t="shared" si="292"/>
        <v>musta</v>
      </c>
      <c r="BH1212" s="208" t="str">
        <f t="shared" si="293"/>
        <v>musta</v>
      </c>
      <c r="BI1212" s="39"/>
      <c r="BJ1212" s="39" t="str">
        <f>IF(F1212="ei löydy","uusi tie",IF(E1212=0,"tieosoite muuttunut",IF(E1212=1,VLOOKUP(D1212,'2015'!$F$12:$AL$1887,31,FALSE),"-")))</f>
        <v>musta</v>
      </c>
      <c r="BK1212" s="67" t="str">
        <f>IF(E1212=1,VLOOKUP(D1212,'2015'!$F$12:$AL$1887,32,FALSE),"-")</f>
        <v>musta</v>
      </c>
      <c r="BL1212" s="39" t="str">
        <f>IF(F1212="ei löydy","uusi tie",IF(E1212=0,"tieosoite muuttunut",IF(E1212=1,VLOOKUP(D1212,'2015'!$F$12:$AL$1887,33,FALSE),"-")))</f>
        <v>musta</v>
      </c>
      <c r="BM1212" s="39"/>
      <c r="BN1212" s="217" t="str">
        <f>VLOOKUP(D1212,'2015'!$F$12:$AL$1887,33,FALSE)</f>
        <v>musta</v>
      </c>
      <c r="BO1212" s="39"/>
      <c r="BP1212" s="115" t="s">
        <v>10</v>
      </c>
      <c r="BQ1212" s="30"/>
      <c r="BS1212" s="5"/>
      <c r="BU1212" s="37"/>
      <c r="BV1212" s="30" t="s">
        <v>10</v>
      </c>
      <c r="BX1212" t="str">
        <f>IF(E1212=1,VLOOKUP(D1212,'2015'!$F$12:$AX$1887,43,FALSE),"-")</f>
        <v>punainen</v>
      </c>
      <c r="BY1212" t="str">
        <f>IF(E1212=1,VLOOKUP(D1212,'2015'!$F$12:$AX$1887,44,FALSE),"-")</f>
        <v>musta</v>
      </c>
      <c r="BZ1212" t="str">
        <f>IF(E1212=1,VLOOKUP(D1212,'2015'!$F$12:$AX$1887,45,FALSE),"-")</f>
        <v>musta</v>
      </c>
      <c r="CA1212" s="31">
        <f t="shared" si="298"/>
        <v>11</v>
      </c>
      <c r="CB1212" s="31">
        <f t="shared" si="299"/>
        <v>10</v>
      </c>
      <c r="CC1212" s="31">
        <f t="shared" si="300"/>
        <v>0</v>
      </c>
      <c r="CD1212" s="31">
        <f t="shared" si="301"/>
        <v>1</v>
      </c>
      <c r="CE1212" s="31">
        <f t="shared" si="302"/>
        <v>0</v>
      </c>
      <c r="CO1212" s="2" t="s">
        <v>35</v>
      </c>
      <c r="CP1212" s="2" t="s">
        <v>35</v>
      </c>
    </row>
    <row r="1213" spans="1:94" ht="15.75" thickBot="1" x14ac:dyDescent="0.3">
      <c r="A1213" s="50"/>
      <c r="B1213" s="50"/>
      <c r="C1213" s="50" t="str">
        <f t="shared" si="296"/>
        <v>11473_1_3392</v>
      </c>
      <c r="D1213" s="51" t="str">
        <f t="shared" si="297"/>
        <v>11473_1</v>
      </c>
      <c r="E1213" s="224">
        <f>IFERROR(VLOOKUP(C1213,'2015'!$C$12:$D$1887,2,FALSE),0)</f>
        <v>1</v>
      </c>
      <c r="F1213" s="51">
        <f>IFERROR(K1213-IFERROR(VLOOKUP(D1213,'2015'!$F$12:$I$1887,4,FALSE),"ei löydy"),"ei löydy")</f>
        <v>0</v>
      </c>
      <c r="G1213" s="224">
        <f>IFERROR(VLOOKUP(Työfile_2024!C1213,Liikennemalli!$D$6:$G$1921,4,FALSE),0)</f>
        <v>1</v>
      </c>
      <c r="H1213" s="225">
        <f>K1213-IFERROR(VLOOKUP(Työfile_2024!D1213,Liikennemalli!$C$6:$H$1921,6,FALSE),"ei löydy")</f>
        <v>0</v>
      </c>
      <c r="I1213" s="80">
        <v>11473</v>
      </c>
      <c r="J1213" s="52">
        <v>1</v>
      </c>
      <c r="K1213" s="52">
        <v>3392</v>
      </c>
      <c r="L1213" s="53"/>
      <c r="M1213" s="54"/>
      <c r="N1213" s="54"/>
      <c r="O1213" s="54"/>
      <c r="P1213" s="54"/>
      <c r="Q1213" s="55"/>
      <c r="R1213" s="55"/>
      <c r="S1213" s="55"/>
      <c r="T1213" s="55"/>
      <c r="U1213" s="52"/>
      <c r="V1213" s="56">
        <v>546</v>
      </c>
      <c r="W1213" s="56">
        <v>24</v>
      </c>
      <c r="X1213" s="56">
        <v>581</v>
      </c>
      <c r="Y1213" s="56">
        <f>VLOOKUP(D1213,Liikennemalli24!$D$2:$F$1804,2,FALSE)</f>
        <v>39</v>
      </c>
      <c r="Z1213" s="57">
        <f>VLOOKUP(D1213,Liikennemalli24!$D$2:$F$1804,3,FALSE)</f>
        <v>0.32</v>
      </c>
      <c r="AA1213" s="178">
        <f>IF(G1213=1,VLOOKUP(C1213,Liikennemalli!$D$6:$H$1921,2,FALSE),"-")</f>
        <v>103.990493487777</v>
      </c>
      <c r="AB1213" s="197">
        <f>IF(G1213=1,VLOOKUP(C1213,Liikennemalli!$D$6:$H$1921,3,FALSE),"-")</f>
        <v>0.50062918264733403</v>
      </c>
      <c r="AC1213" s="134">
        <f>IF(E1213=1,VLOOKUP(Työfile_2024!D1213,'2015'!$F$12:$X$1887,18,FALSE),"-")</f>
        <v>39</v>
      </c>
      <c r="AD1213" s="127">
        <f>IF(E1213=1,VLOOKUP(Työfile_2024!D1213,'2015'!$F$12:$X$1887,19,FALSE),"-")</f>
        <v>0.28000000000000003</v>
      </c>
      <c r="AI1213" s="127">
        <f>IF(E1213=1,VLOOKUP(Työfile_2024!D1213,'2015'!$F$12:$AB$1887,20,FALSE),"-")</f>
        <v>0</v>
      </c>
      <c r="AJ1213" s="127">
        <f>IF(E1213=1,VLOOKUP(Työfile_2024!D1213,'2015'!$F$12:$AB$1887,21,FALSE),"-")</f>
        <v>0</v>
      </c>
      <c r="AK1213" s="127">
        <f>IF(E1213=1,VLOOKUP(Työfile_2024!D1213,'2015'!$F$12:$AB$1887,22,FALSE),"-")</f>
        <v>0</v>
      </c>
      <c r="AL1213" s="127">
        <f>IF(E1213=1,VLOOKUP(Työfile_2024!D1213,'2015'!$F$12:$AB$1887,23,FALSE),"-")</f>
        <v>0</v>
      </c>
      <c r="AM1213" s="56">
        <f>VLOOKUP(Työfile_2024!D1213,Tmatkat_20km_tarkasteltava_verk!$C$2:$D$1804,2,FALSE)</f>
        <v>103</v>
      </c>
      <c r="AN1213" s="148">
        <f t="shared" si="294"/>
        <v>0.18864468864468864</v>
      </c>
      <c r="AO1213" s="178">
        <f>IF(E1213=1,VLOOKUP(Työfile_2024!D1213,'2015'!$F$12:$AC$1887,24,FALSE),"-")</f>
        <v>47</v>
      </c>
      <c r="AP1213" s="52">
        <f>VLOOKUP(D1213,Tarkasteltava_verkko_2024_harva!$E$2:$I$1804,5,FALSE)</f>
        <v>0</v>
      </c>
      <c r="AQ1213" s="52">
        <f>VLOOKUP(D1213,Tarkasteltava_verkko_2024_harva!$E$2:$I$1804,4,FALSE)</f>
        <v>0</v>
      </c>
      <c r="AR1213" s="148">
        <v>0</v>
      </c>
      <c r="AS1213" s="170" t="str">
        <f>IFERROR(VLOOKUP(C1213,'2015'!$C$12:$AG$1887,30,FALSE),"-")</f>
        <v/>
      </c>
      <c r="AT1213" s="148">
        <v>0.15507075471698112</v>
      </c>
      <c r="AU1213" s="170">
        <f>IFERROR(VLOOKUP(C1213,'2015'!$C$12:$AG$1887,31,FALSE),"-")</f>
        <v>0</v>
      </c>
      <c r="AV1213" s="106"/>
      <c r="AW1213" s="63">
        <f>IFERROR(VLOOKUP(C1213,Merkittävyysluokitus!$A$2:$J$1705,10,FALSE),"-")</f>
        <v>3</v>
      </c>
      <c r="AX1213" s="175">
        <f>IFERROR(VLOOKUP(C1213,Merkittävyysluokitus!$A$2:$J$1705,6,FALSE),"-")</f>
        <v>5.9706179604261793</v>
      </c>
      <c r="AY1213" s="175">
        <f>IFERROR(VLOOKUP(C1213,Merkittävyysluokitus!$A$2:$J$1705,7,FALSE),"-")</f>
        <v>2.0346666666666664</v>
      </c>
      <c r="AZ1213" s="175">
        <f>IFERROR(VLOOKUP(C1213,Merkittävyysluokitus!$A$2:$J$1705,8,FALSE),"-")</f>
        <v>2.1026179604261794</v>
      </c>
      <c r="BA1213" s="175">
        <f>IFERROR(VLOOKUP(C1213,Merkittävyysluokitus!$A$2:$J$1705,9,FALSE),"-")</f>
        <v>1.8333333333333333</v>
      </c>
      <c r="BB1213" s="203"/>
      <c r="BC1213" s="203" t="str">
        <f t="shared" si="295"/>
        <v/>
      </c>
      <c r="BD1213" s="39" t="str">
        <f t="shared" si="303"/>
        <v>musta</v>
      </c>
      <c r="BE1213" s="68" t="str">
        <f t="shared" si="290"/>
        <v>musta</v>
      </c>
      <c r="BF1213" s="68" t="str">
        <f t="shared" si="291"/>
        <v>musta</v>
      </c>
      <c r="BG1213" s="68" t="str">
        <f t="shared" si="292"/>
        <v>musta</v>
      </c>
      <c r="BH1213" s="208" t="str">
        <f t="shared" si="293"/>
        <v>musta</v>
      </c>
      <c r="BI1213" s="39"/>
      <c r="BJ1213" s="39" t="str">
        <f>IF(F1213="ei löydy","uusi tie",IF(E1213=0,"tieosoite muuttunut",IF(E1213=1,VLOOKUP(D1213,'2015'!$F$12:$AL$1887,31,FALSE),"-")))</f>
        <v>musta</v>
      </c>
      <c r="BK1213" s="67" t="str">
        <f>IF(E1213=1,VLOOKUP(D1213,'2015'!$F$12:$AL$1887,32,FALSE),"-")</f>
        <v>musta</v>
      </c>
      <c r="BL1213" s="39" t="str">
        <f>IF(F1213="ei löydy","uusi tie",IF(E1213=0,"tieosoite muuttunut",IF(E1213=1,VLOOKUP(D1213,'2015'!$F$12:$AL$1887,33,FALSE),"-")))</f>
        <v>musta</v>
      </c>
      <c r="BM1213" s="39"/>
      <c r="BN1213" s="217" t="str">
        <f>VLOOKUP(D1213,'2015'!$F$12:$AL$1887,33,FALSE)</f>
        <v>musta</v>
      </c>
      <c r="BO1213" s="39"/>
      <c r="BP1213" s="115" t="s">
        <v>10</v>
      </c>
      <c r="BQ1213" s="30"/>
      <c r="BS1213" s="5"/>
      <c r="BU1213" s="37"/>
      <c r="BV1213" s="30" t="s">
        <v>10</v>
      </c>
      <c r="BX1213" t="str">
        <f>IF(E1213=1,VLOOKUP(D1213,'2015'!$F$12:$AX$1887,43,FALSE),"-")</f>
        <v>musta</v>
      </c>
      <c r="BY1213" t="str">
        <f>IF(E1213=1,VLOOKUP(D1213,'2015'!$F$12:$AX$1887,44,FALSE),"-")</f>
        <v>musta</v>
      </c>
      <c r="BZ1213" t="str">
        <f>IF(E1213=1,VLOOKUP(D1213,'2015'!$F$12:$AX$1887,45,FALSE),"-")</f>
        <v>musta</v>
      </c>
      <c r="CA1213" s="31">
        <f t="shared" si="298"/>
        <v>1</v>
      </c>
      <c r="CB1213" s="31">
        <f t="shared" si="299"/>
        <v>0</v>
      </c>
      <c r="CC1213" s="31">
        <f t="shared" si="300"/>
        <v>0</v>
      </c>
      <c r="CD1213" s="31">
        <f t="shared" si="301"/>
        <v>1</v>
      </c>
      <c r="CE1213" s="31">
        <f t="shared" si="302"/>
        <v>0</v>
      </c>
      <c r="CO1213" s="2" t="s">
        <v>35</v>
      </c>
      <c r="CP1213" s="2" t="s">
        <v>35</v>
      </c>
    </row>
    <row r="1214" spans="1:94" ht="15.75" thickBot="1" x14ac:dyDescent="0.3">
      <c r="A1214" s="50"/>
      <c r="B1214" s="50"/>
      <c r="C1214" s="50" t="str">
        <f t="shared" si="296"/>
        <v>11475_1_4843</v>
      </c>
      <c r="D1214" s="51" t="str">
        <f t="shared" si="297"/>
        <v>11475_1</v>
      </c>
      <c r="E1214" s="224">
        <f>IFERROR(VLOOKUP(C1214,'2015'!$C$12:$D$1887,2,FALSE),0)</f>
        <v>1</v>
      </c>
      <c r="F1214" s="51">
        <f>IFERROR(K1214-IFERROR(VLOOKUP(D1214,'2015'!$F$12:$I$1887,4,FALSE),"ei löydy"),"ei löydy")</f>
        <v>0</v>
      </c>
      <c r="G1214" s="224">
        <f>IFERROR(VLOOKUP(Työfile_2024!C1214,Liikennemalli!$D$6:$G$1921,4,FALSE),0)</f>
        <v>1</v>
      </c>
      <c r="H1214" s="225">
        <f>K1214-IFERROR(VLOOKUP(Työfile_2024!D1214,Liikennemalli!$C$6:$H$1921,6,FALSE),"ei löydy")</f>
        <v>0</v>
      </c>
      <c r="I1214" s="80">
        <v>11475</v>
      </c>
      <c r="J1214" s="52">
        <v>1</v>
      </c>
      <c r="K1214" s="52">
        <v>4843</v>
      </c>
      <c r="L1214" s="53"/>
      <c r="M1214" s="54"/>
      <c r="N1214" s="54"/>
      <c r="O1214" s="54"/>
      <c r="P1214" s="54"/>
      <c r="Q1214" s="55"/>
      <c r="R1214" s="55"/>
      <c r="S1214" s="55"/>
      <c r="T1214" s="55"/>
      <c r="U1214" s="52"/>
      <c r="V1214" s="56">
        <v>366</v>
      </c>
      <c r="W1214" s="56">
        <v>19</v>
      </c>
      <c r="X1214" s="56">
        <v>385</v>
      </c>
      <c r="Y1214" s="56">
        <f>VLOOKUP(D1214,Liikennemalli24!$D$2:$F$1804,2,FALSE)</f>
        <v>65</v>
      </c>
      <c r="Z1214" s="57">
        <f>VLOOKUP(D1214,Liikennemalli24!$D$2:$F$1804,3,FALSE)</f>
        <v>0.21199999999999999</v>
      </c>
      <c r="AA1214" s="178">
        <f>IF(G1214=1,VLOOKUP(C1214,Liikennemalli!$D$6:$H$1921,2,FALSE),"-")</f>
        <v>567.04890447746504</v>
      </c>
      <c r="AB1214" s="197">
        <f>IF(G1214=1,VLOOKUP(C1214,Liikennemalli!$D$6:$H$1921,3,FALSE),"-")</f>
        <v>0.61753676702453297</v>
      </c>
      <c r="AC1214" s="134">
        <f>IF(E1214=1,VLOOKUP(Työfile_2024!D1214,'2015'!$F$12:$X$1887,18,FALSE),"-")</f>
        <v>536</v>
      </c>
      <c r="AD1214" s="127">
        <f>IF(E1214=1,VLOOKUP(Työfile_2024!D1214,'2015'!$F$12:$X$1887,19,FALSE),"-")</f>
        <v>0.56000000000000005</v>
      </c>
      <c r="AI1214" s="127">
        <f>IF(E1214=1,VLOOKUP(Työfile_2024!D1214,'2015'!$F$12:$AB$1887,20,FALSE),"-")</f>
        <v>0</v>
      </c>
      <c r="AJ1214" s="127">
        <f>IF(E1214=1,VLOOKUP(Työfile_2024!D1214,'2015'!$F$12:$AB$1887,21,FALSE),"-")</f>
        <v>0</v>
      </c>
      <c r="AK1214" s="127">
        <f>IF(E1214=1,VLOOKUP(Työfile_2024!D1214,'2015'!$F$12:$AB$1887,22,FALSE),"-")</f>
        <v>0</v>
      </c>
      <c r="AL1214" s="127">
        <f>IF(E1214=1,VLOOKUP(Työfile_2024!D1214,'2015'!$F$12:$AB$1887,23,FALSE),"-")</f>
        <v>0</v>
      </c>
      <c r="AM1214" s="56">
        <f>VLOOKUP(Työfile_2024!D1214,Tmatkat_20km_tarkasteltava_verk!$C$2:$D$1804,2,FALSE)</f>
        <v>581</v>
      </c>
      <c r="AN1214" s="148">
        <f t="shared" si="294"/>
        <v>1.5874316939890711</v>
      </c>
      <c r="AO1214" s="178">
        <f>IF(E1214=1,VLOOKUP(Työfile_2024!D1214,'2015'!$F$12:$AC$1887,24,FALSE),"-")</f>
        <v>183</v>
      </c>
      <c r="AP1214" s="52" t="str">
        <f>VLOOKUP(D1214,Tarkasteltava_verkko_2024_harva!$E$2:$I$1804,5,FALSE)</f>
        <v>tiivis</v>
      </c>
      <c r="AQ1214" s="52">
        <f>VLOOKUP(D1214,Tarkasteltava_verkko_2024_harva!$E$2:$I$1804,4,FALSE)</f>
        <v>0</v>
      </c>
      <c r="AR1214" s="148">
        <v>0</v>
      </c>
      <c r="AS1214" s="170" t="str">
        <f>IFERROR(VLOOKUP(C1214,'2015'!$C$12:$AG$1887,30,FALSE),"-")</f>
        <v/>
      </c>
      <c r="AT1214" s="148">
        <v>0.10117695643196366</v>
      </c>
      <c r="AU1214" s="170">
        <f>IFERROR(VLOOKUP(C1214,'2015'!$C$12:$AG$1887,31,FALSE),"-")</f>
        <v>0</v>
      </c>
      <c r="AV1214" s="106"/>
      <c r="AW1214" s="63">
        <f>IFERROR(VLOOKUP(C1214,Merkittävyysluokitus!$A$2:$J$1705,10,FALSE),"-")</f>
        <v>3</v>
      </c>
      <c r="AX1214" s="175">
        <f>IFERROR(VLOOKUP(C1214,Merkittävyysluokitus!$A$2:$J$1705,6,FALSE),"-")</f>
        <v>7.1735251141552503</v>
      </c>
      <c r="AY1214" s="175">
        <f>IFERROR(VLOOKUP(C1214,Merkittävyysluokitus!$A$2:$J$1705,7,FALSE),"-")</f>
        <v>3.0979999999999999</v>
      </c>
      <c r="AZ1214" s="175">
        <f>IFERROR(VLOOKUP(C1214,Merkittävyysluokitus!$A$2:$J$1705,8,FALSE),"-")</f>
        <v>2.4088584474885844</v>
      </c>
      <c r="BA1214" s="175">
        <f>IFERROR(VLOOKUP(C1214,Merkittävyysluokitus!$A$2:$J$1705,9,FALSE),"-")</f>
        <v>1.6666666666666665</v>
      </c>
      <c r="BB1214" s="203"/>
      <c r="BC1214" s="203" t="str">
        <f t="shared" si="295"/>
        <v/>
      </c>
      <c r="BD1214" s="39" t="str">
        <f t="shared" si="303"/>
        <v>musta</v>
      </c>
      <c r="BE1214" s="68" t="str">
        <f t="shared" si="290"/>
        <v>musta</v>
      </c>
      <c r="BF1214" s="68" t="str">
        <f t="shared" si="291"/>
        <v>musta</v>
      </c>
      <c r="BG1214" s="68" t="str">
        <f t="shared" si="292"/>
        <v>musta</v>
      </c>
      <c r="BH1214" s="208" t="str">
        <f t="shared" si="293"/>
        <v>musta</v>
      </c>
      <c r="BI1214" s="39"/>
      <c r="BJ1214" s="39" t="str">
        <f>IF(F1214="ei löydy","uusi tie",IF(E1214=0,"tieosoite muuttunut",IF(E1214=1,VLOOKUP(D1214,'2015'!$F$12:$AL$1887,31,FALSE),"-")))</f>
        <v>musta</v>
      </c>
      <c r="BK1214" s="67" t="str">
        <f>IF(E1214=1,VLOOKUP(D1214,'2015'!$F$12:$AL$1887,32,FALSE),"-")</f>
        <v>musta</v>
      </c>
      <c r="BL1214" s="39" t="str">
        <f>IF(F1214="ei löydy","uusi tie",IF(E1214=0,"tieosoite muuttunut",IF(E1214=1,VLOOKUP(D1214,'2015'!$F$12:$AL$1887,33,FALSE),"-")))</f>
        <v>musta</v>
      </c>
      <c r="BM1214" s="39"/>
      <c r="BN1214" s="217" t="str">
        <f>VLOOKUP(D1214,'2015'!$F$12:$AL$1887,33,FALSE)</f>
        <v>musta</v>
      </c>
      <c r="BO1214" s="39"/>
      <c r="BP1214" s="115" t="s">
        <v>10</v>
      </c>
      <c r="BQ1214" s="30"/>
      <c r="BS1214" s="5"/>
      <c r="BU1214" s="37"/>
      <c r="BV1214" s="30" t="s">
        <v>10</v>
      </c>
      <c r="BX1214" t="str">
        <f>IF(E1214=1,VLOOKUP(D1214,'2015'!$F$12:$AX$1887,43,FALSE),"-")</f>
        <v>musta</v>
      </c>
      <c r="BY1214" t="str">
        <f>IF(E1214=1,VLOOKUP(D1214,'2015'!$F$12:$AX$1887,44,FALSE),"-")</f>
        <v>musta</v>
      </c>
      <c r="BZ1214" t="str">
        <f>IF(E1214=1,VLOOKUP(D1214,'2015'!$F$12:$AX$1887,45,FALSE),"-")</f>
        <v>musta</v>
      </c>
      <c r="CA1214" s="31">
        <f t="shared" si="298"/>
        <v>11</v>
      </c>
      <c r="CB1214" s="31">
        <f t="shared" si="299"/>
        <v>1</v>
      </c>
      <c r="CC1214" s="31">
        <f t="shared" si="300"/>
        <v>0</v>
      </c>
      <c r="CD1214" s="31">
        <f t="shared" si="301"/>
        <v>10</v>
      </c>
      <c r="CE1214" s="31">
        <f t="shared" si="302"/>
        <v>0</v>
      </c>
      <c r="CO1214" s="2" t="s">
        <v>35</v>
      </c>
      <c r="CP1214" s="2" t="s">
        <v>35</v>
      </c>
    </row>
    <row r="1215" spans="1:94" ht="15.75" thickBot="1" x14ac:dyDescent="0.3">
      <c r="A1215" s="50"/>
      <c r="B1215" s="50"/>
      <c r="C1215" s="50" t="str">
        <f t="shared" si="296"/>
        <v>11475_2_3042</v>
      </c>
      <c r="D1215" s="51" t="str">
        <f t="shared" si="297"/>
        <v>11475_2</v>
      </c>
      <c r="E1215" s="224">
        <f>IFERROR(VLOOKUP(C1215,'2015'!$C$12:$D$1887,2,FALSE),0)</f>
        <v>1</v>
      </c>
      <c r="F1215" s="51">
        <f>IFERROR(K1215-IFERROR(VLOOKUP(D1215,'2015'!$F$12:$I$1887,4,FALSE),"ei löydy"),"ei löydy")</f>
        <v>0</v>
      </c>
      <c r="G1215" s="224">
        <f>IFERROR(VLOOKUP(Työfile_2024!C1215,Liikennemalli!$D$6:$G$1921,4,FALSE),0)</f>
        <v>1</v>
      </c>
      <c r="H1215" s="225">
        <f>K1215-IFERROR(VLOOKUP(Työfile_2024!D1215,Liikennemalli!$C$6:$H$1921,6,FALSE),"ei löydy")</f>
        <v>0</v>
      </c>
      <c r="I1215" s="80">
        <v>11475</v>
      </c>
      <c r="J1215" s="52">
        <v>2</v>
      </c>
      <c r="K1215" s="52">
        <v>3042</v>
      </c>
      <c r="L1215" s="53"/>
      <c r="M1215" s="54"/>
      <c r="N1215" s="54"/>
      <c r="O1215" s="54"/>
      <c r="P1215" s="54"/>
      <c r="Q1215" s="55"/>
      <c r="R1215" s="55"/>
      <c r="S1215" s="55"/>
      <c r="T1215" s="55"/>
      <c r="U1215" s="52"/>
      <c r="V1215" s="56">
        <v>352</v>
      </c>
      <c r="W1215" s="56">
        <v>14</v>
      </c>
      <c r="X1215" s="56">
        <v>367</v>
      </c>
      <c r="Y1215" s="56">
        <f>VLOOKUP(D1215,Liikennemalli24!$D$2:$F$1804,2,FALSE)</f>
        <v>26</v>
      </c>
      <c r="Z1215" s="57">
        <f>VLOOKUP(D1215,Liikennemalli24!$D$2:$F$1804,3,FALSE)</f>
        <v>0.16400000000000001</v>
      </c>
      <c r="AA1215" s="178">
        <f>IF(G1215=1,VLOOKUP(C1215,Liikennemalli!$D$6:$H$1921,2,FALSE),"-")</f>
        <v>167.54218535195301</v>
      </c>
      <c r="AB1215" s="197">
        <f>IF(G1215=1,VLOOKUP(C1215,Liikennemalli!$D$6:$H$1921,3,FALSE),"-")</f>
        <v>0.45835446048939499</v>
      </c>
      <c r="AC1215" s="134">
        <f>IF(E1215=1,VLOOKUP(Työfile_2024!D1215,'2015'!$F$12:$X$1887,18,FALSE),"-")</f>
        <v>118</v>
      </c>
      <c r="AD1215" s="127">
        <f>IF(E1215=1,VLOOKUP(Työfile_2024!D1215,'2015'!$F$12:$X$1887,19,FALSE),"-")</f>
        <v>0.35</v>
      </c>
      <c r="AI1215" s="127">
        <f>IF(E1215=1,VLOOKUP(Työfile_2024!D1215,'2015'!$F$12:$AB$1887,20,FALSE),"-")</f>
        <v>0</v>
      </c>
      <c r="AJ1215" s="127">
        <f>IF(E1215=1,VLOOKUP(Työfile_2024!D1215,'2015'!$F$12:$AB$1887,21,FALSE),"-")</f>
        <v>0</v>
      </c>
      <c r="AK1215" s="127">
        <f>IF(E1215=1,VLOOKUP(Työfile_2024!D1215,'2015'!$F$12:$AB$1887,22,FALSE),"-")</f>
        <v>0</v>
      </c>
      <c r="AL1215" s="127">
        <f>IF(E1215=1,VLOOKUP(Työfile_2024!D1215,'2015'!$F$12:$AB$1887,23,FALSE),"-")</f>
        <v>0</v>
      </c>
      <c r="AM1215" s="56">
        <f>VLOOKUP(Työfile_2024!D1215,Tmatkat_20km_tarkasteltava_verk!$C$2:$D$1804,2,FALSE)</f>
        <v>76</v>
      </c>
      <c r="AN1215" s="148">
        <f t="shared" si="294"/>
        <v>0.21590909090909091</v>
      </c>
      <c r="AO1215" s="178">
        <f>IF(E1215=1,VLOOKUP(Työfile_2024!D1215,'2015'!$F$12:$AC$1887,24,FALSE),"-")</f>
        <v>206</v>
      </c>
      <c r="AP1215" s="52">
        <f>VLOOKUP(D1215,Tarkasteltava_verkko_2024_harva!$E$2:$I$1804,5,FALSE)</f>
        <v>0</v>
      </c>
      <c r="AQ1215" s="52">
        <f>VLOOKUP(D1215,Tarkasteltava_verkko_2024_harva!$E$2:$I$1804,4,FALSE)</f>
        <v>0</v>
      </c>
      <c r="AR1215" s="148">
        <v>0</v>
      </c>
      <c r="AS1215" s="170" t="str">
        <f>IFERROR(VLOOKUP(C1215,'2015'!$C$12:$AG$1887,30,FALSE),"-")</f>
        <v/>
      </c>
      <c r="AT1215" s="148">
        <v>0.36686390532544377</v>
      </c>
      <c r="AU1215" s="170">
        <f>IFERROR(VLOOKUP(C1215,'2015'!$C$12:$AG$1887,31,FALSE),"-")</f>
        <v>0</v>
      </c>
      <c r="AV1215" s="106"/>
      <c r="AW1215" s="63">
        <f>IFERROR(VLOOKUP(C1215,Merkittävyysluokitus!$A$2:$J$1705,10,FALSE),"-")</f>
        <v>3</v>
      </c>
      <c r="AX1215" s="175">
        <f>IFERROR(VLOOKUP(C1215,Merkittävyysluokitus!$A$2:$J$1705,6,FALSE),"-")</f>
        <v>4.3783439878234391</v>
      </c>
      <c r="AY1215" s="175">
        <f>IFERROR(VLOOKUP(C1215,Merkittävyysluokitus!$A$2:$J$1705,7,FALSE),"-")</f>
        <v>2.4526666666666661</v>
      </c>
      <c r="AZ1215" s="175">
        <f>IFERROR(VLOOKUP(C1215,Merkittävyysluokitus!$A$2:$J$1705,8,FALSE),"-")</f>
        <v>1.09234398782344</v>
      </c>
      <c r="BA1215" s="175">
        <f>IFERROR(VLOOKUP(C1215,Merkittävyysluokitus!$A$2:$J$1705,9,FALSE),"-")</f>
        <v>0.83333333333333326</v>
      </c>
      <c r="BB1215" s="203"/>
      <c r="BC1215" s="203" t="str">
        <f t="shared" si="295"/>
        <v/>
      </c>
      <c r="BD1215" s="39" t="str">
        <f t="shared" si="303"/>
        <v>musta</v>
      </c>
      <c r="BE1215" s="68" t="str">
        <f t="shared" si="290"/>
        <v>musta</v>
      </c>
      <c r="BF1215" s="68" t="str">
        <f t="shared" si="291"/>
        <v>musta</v>
      </c>
      <c r="BG1215" s="68" t="str">
        <f t="shared" si="292"/>
        <v>musta</v>
      </c>
      <c r="BH1215" s="208" t="str">
        <f t="shared" si="293"/>
        <v>musta</v>
      </c>
      <c r="BI1215" s="39"/>
      <c r="BJ1215" s="39" t="str">
        <f>IF(F1215="ei löydy","uusi tie",IF(E1215=0,"tieosoite muuttunut",IF(E1215=1,VLOOKUP(D1215,'2015'!$F$12:$AL$1887,31,FALSE),"-")))</f>
        <v>musta</v>
      </c>
      <c r="BK1215" s="67" t="str">
        <f>IF(E1215=1,VLOOKUP(D1215,'2015'!$F$12:$AL$1887,32,FALSE),"-")</f>
        <v>musta</v>
      </c>
      <c r="BL1215" s="39" t="str">
        <f>IF(F1215="ei löydy","uusi tie",IF(E1215=0,"tieosoite muuttunut",IF(E1215=1,VLOOKUP(D1215,'2015'!$F$12:$AL$1887,33,FALSE),"-")))</f>
        <v>musta</v>
      </c>
      <c r="BM1215" s="39"/>
      <c r="BN1215" s="217" t="str">
        <f>VLOOKUP(D1215,'2015'!$F$12:$AL$1887,33,FALSE)</f>
        <v>musta</v>
      </c>
      <c r="BO1215" s="39"/>
      <c r="BP1215" s="115" t="s">
        <v>10</v>
      </c>
      <c r="BQ1215" s="30"/>
      <c r="BS1215" s="5"/>
      <c r="BU1215" s="37"/>
      <c r="BV1215" s="30" t="s">
        <v>10</v>
      </c>
      <c r="BX1215" t="str">
        <f>IF(E1215=1,VLOOKUP(D1215,'2015'!$F$12:$AX$1887,43,FALSE),"-")</f>
        <v>musta</v>
      </c>
      <c r="BY1215" t="str">
        <f>IF(E1215=1,VLOOKUP(D1215,'2015'!$F$12:$AX$1887,44,FALSE),"-")</f>
        <v>musta</v>
      </c>
      <c r="BZ1215" t="str">
        <f>IF(E1215=1,VLOOKUP(D1215,'2015'!$F$12:$AX$1887,45,FALSE),"-")</f>
        <v>musta</v>
      </c>
      <c r="CA1215" s="31">
        <f t="shared" si="298"/>
        <v>0</v>
      </c>
      <c r="CB1215" s="31">
        <f t="shared" si="299"/>
        <v>0</v>
      </c>
      <c r="CC1215" s="31">
        <f t="shared" si="300"/>
        <v>0</v>
      </c>
      <c r="CD1215" s="31">
        <f t="shared" si="301"/>
        <v>0</v>
      </c>
      <c r="CE1215" s="31">
        <f t="shared" si="302"/>
        <v>0</v>
      </c>
      <c r="CO1215" s="2" t="s">
        <v>35</v>
      </c>
      <c r="CP1215" s="2" t="s">
        <v>35</v>
      </c>
    </row>
    <row r="1216" spans="1:94" ht="15.75" thickBot="1" x14ac:dyDescent="0.3">
      <c r="A1216" s="50"/>
      <c r="B1216" s="50"/>
      <c r="C1216" s="50" t="str">
        <f t="shared" si="296"/>
        <v>11476_1_2072</v>
      </c>
      <c r="D1216" s="51" t="str">
        <f t="shared" si="297"/>
        <v>11476_1</v>
      </c>
      <c r="E1216" s="224">
        <f>IFERROR(VLOOKUP(C1216,'2015'!$C$12:$D$1887,2,FALSE),0)</f>
        <v>1</v>
      </c>
      <c r="F1216" s="51">
        <f>IFERROR(K1216-IFERROR(VLOOKUP(D1216,'2015'!$F$12:$I$1887,4,FALSE),"ei löydy"),"ei löydy")</f>
        <v>0</v>
      </c>
      <c r="G1216" s="224">
        <f>IFERROR(VLOOKUP(Työfile_2024!C1216,Liikennemalli!$D$6:$G$1921,4,FALSE),0)</f>
        <v>1</v>
      </c>
      <c r="H1216" s="225">
        <f>K1216-IFERROR(VLOOKUP(Työfile_2024!D1216,Liikennemalli!$C$6:$H$1921,6,FALSE),"ei löydy")</f>
        <v>0</v>
      </c>
      <c r="I1216" s="80">
        <v>11476</v>
      </c>
      <c r="J1216" s="52">
        <v>1</v>
      </c>
      <c r="K1216" s="52">
        <v>2072</v>
      </c>
      <c r="L1216" s="53"/>
      <c r="M1216" s="54"/>
      <c r="N1216" s="54"/>
      <c r="O1216" s="54"/>
      <c r="P1216" s="54"/>
      <c r="Q1216" s="55"/>
      <c r="R1216" s="55"/>
      <c r="S1216" s="55"/>
      <c r="T1216" s="55"/>
      <c r="U1216" s="52"/>
      <c r="V1216" s="56">
        <v>389</v>
      </c>
      <c r="W1216" s="56">
        <v>19</v>
      </c>
      <c r="X1216" s="56">
        <v>432</v>
      </c>
      <c r="Y1216" s="56">
        <f>VLOOKUP(D1216,Liikennemalli24!$D$2:$F$1804,2,FALSE)</f>
        <v>62</v>
      </c>
      <c r="Z1216" s="57">
        <f>VLOOKUP(D1216,Liikennemalli24!$D$2:$F$1804,3,FALSE)</f>
        <v>0.13100000000000001</v>
      </c>
      <c r="AA1216" s="178">
        <f>IF(G1216=1,VLOOKUP(C1216,Liikennemalli!$D$6:$H$1921,2,FALSE),"-")</f>
        <v>394</v>
      </c>
      <c r="AB1216" s="197">
        <f>IF(G1216=1,VLOOKUP(C1216,Liikennemalli!$D$6:$H$1921,3,FALSE),"-")</f>
        <v>0.685217391304347</v>
      </c>
      <c r="AC1216" s="134">
        <f>IF(E1216=1,VLOOKUP(Työfile_2024!D1216,'2015'!$F$12:$X$1887,18,FALSE),"-")</f>
        <v>854</v>
      </c>
      <c r="AD1216" s="127">
        <f>IF(E1216=1,VLOOKUP(Työfile_2024!D1216,'2015'!$F$12:$X$1887,19,FALSE),"-")</f>
        <v>0.7</v>
      </c>
      <c r="AI1216" s="127">
        <f>IF(E1216=1,VLOOKUP(Työfile_2024!D1216,'2015'!$F$12:$AB$1887,20,FALSE),"-")</f>
        <v>0</v>
      </c>
      <c r="AJ1216" s="127">
        <f>IF(E1216=1,VLOOKUP(Työfile_2024!D1216,'2015'!$F$12:$AB$1887,21,FALSE),"-")</f>
        <v>0</v>
      </c>
      <c r="AK1216" s="127">
        <f>IF(E1216=1,VLOOKUP(Työfile_2024!D1216,'2015'!$F$12:$AB$1887,22,FALSE),"-")</f>
        <v>0</v>
      </c>
      <c r="AL1216" s="127">
        <f>IF(E1216=1,VLOOKUP(Työfile_2024!D1216,'2015'!$F$12:$AB$1887,23,FALSE),"-")</f>
        <v>0</v>
      </c>
      <c r="AM1216" s="56">
        <f>VLOOKUP(Työfile_2024!D1216,Tmatkat_20km_tarkasteltava_verk!$C$2:$D$1804,2,FALSE)</f>
        <v>361</v>
      </c>
      <c r="AN1216" s="148">
        <f t="shared" si="294"/>
        <v>0.92802056555269918</v>
      </c>
      <c r="AO1216" s="178">
        <f>IF(E1216=1,VLOOKUP(Työfile_2024!D1216,'2015'!$F$12:$AC$1887,24,FALSE),"-")</f>
        <v>42</v>
      </c>
      <c r="AP1216" s="52" t="str">
        <f>VLOOKUP(D1216,Tarkasteltava_verkko_2024_harva!$E$2:$I$1804,5,FALSE)</f>
        <v>tiivis</v>
      </c>
      <c r="AQ1216" s="52">
        <f>VLOOKUP(D1216,Tarkasteltava_verkko_2024_harva!$E$2:$I$1804,4,FALSE)</f>
        <v>0</v>
      </c>
      <c r="AR1216" s="148">
        <v>0</v>
      </c>
      <c r="AS1216" s="170" t="str">
        <f>IFERROR(VLOOKUP(C1216,'2015'!$C$12:$AG$1887,30,FALSE),"-")</f>
        <v/>
      </c>
      <c r="AT1216" s="148">
        <v>0</v>
      </c>
      <c r="AU1216" s="170">
        <f>IFERROR(VLOOKUP(C1216,'2015'!$C$12:$AG$1887,31,FALSE),"-")</f>
        <v>0</v>
      </c>
      <c r="AV1216" s="106"/>
      <c r="AW1216" s="63">
        <f>IFERROR(VLOOKUP(C1216,Merkittävyysluokitus!$A$2:$J$1705,10,FALSE),"-")</f>
        <v>3</v>
      </c>
      <c r="AX1216" s="175">
        <f>IFERROR(VLOOKUP(C1216,Merkittävyysluokitus!$A$2:$J$1705,6,FALSE),"-")</f>
        <v>6.5264368340943681</v>
      </c>
      <c r="AY1216" s="175">
        <f>IFERROR(VLOOKUP(C1216,Merkittävyysluokitus!$A$2:$J$1705,7,FALSE),"-")</f>
        <v>3.1669999999999998</v>
      </c>
      <c r="AZ1216" s="175">
        <f>IFERROR(VLOOKUP(C1216,Merkittävyysluokitus!$A$2:$J$1705,8,FALSE),"-")</f>
        <v>2.3594368340943683</v>
      </c>
      <c r="BA1216" s="175">
        <f>IFERROR(VLOOKUP(C1216,Merkittävyysluokitus!$A$2:$J$1705,9,FALSE),"-")</f>
        <v>1</v>
      </c>
      <c r="BB1216" s="203"/>
      <c r="BC1216" s="203" t="str">
        <f t="shared" si="295"/>
        <v/>
      </c>
      <c r="BD1216" s="39" t="str">
        <f t="shared" si="303"/>
        <v>musta</v>
      </c>
      <c r="BE1216" s="68" t="str">
        <f t="shared" si="290"/>
        <v>musta</v>
      </c>
      <c r="BF1216" s="68" t="str">
        <f t="shared" si="291"/>
        <v>musta</v>
      </c>
      <c r="BG1216" s="68" t="str">
        <f t="shared" si="292"/>
        <v>musta</v>
      </c>
      <c r="BH1216" s="208" t="str">
        <f t="shared" si="293"/>
        <v>musta</v>
      </c>
      <c r="BI1216" s="39"/>
      <c r="BJ1216" s="39" t="str">
        <f>IF(F1216="ei löydy","uusi tie",IF(E1216=0,"tieosoite muuttunut",IF(E1216=1,VLOOKUP(D1216,'2015'!$F$12:$AL$1887,31,FALSE),"-")))</f>
        <v>musta</v>
      </c>
      <c r="BK1216" s="67" t="str">
        <f>IF(E1216=1,VLOOKUP(D1216,'2015'!$F$12:$AL$1887,32,FALSE),"-")</f>
        <v>musta</v>
      </c>
      <c r="BL1216" s="39" t="str">
        <f>IF(F1216="ei löydy","uusi tie",IF(E1216=0,"tieosoite muuttunut",IF(E1216=1,VLOOKUP(D1216,'2015'!$F$12:$AL$1887,33,FALSE),"-")))</f>
        <v>musta</v>
      </c>
      <c r="BM1216" s="39"/>
      <c r="BN1216" s="217" t="str">
        <f>VLOOKUP(D1216,'2015'!$F$12:$AL$1887,33,FALSE)</f>
        <v>musta</v>
      </c>
      <c r="BO1216" s="39"/>
      <c r="BP1216" s="115" t="s">
        <v>10</v>
      </c>
      <c r="BQ1216" s="30"/>
      <c r="BS1216" s="5"/>
      <c r="BU1216" s="37"/>
      <c r="BV1216" s="30" t="s">
        <v>10</v>
      </c>
      <c r="BX1216" t="str">
        <f>IF(E1216=1,VLOOKUP(D1216,'2015'!$F$12:$AX$1887,43,FALSE),"-")</f>
        <v>musta</v>
      </c>
      <c r="BY1216" t="str">
        <f>IF(E1216=1,VLOOKUP(D1216,'2015'!$F$12:$AX$1887,44,FALSE),"-")</f>
        <v>musta</v>
      </c>
      <c r="BZ1216" t="str">
        <f>IF(E1216=1,VLOOKUP(D1216,'2015'!$F$12:$AX$1887,45,FALSE),"-")</f>
        <v>musta</v>
      </c>
      <c r="CA1216" s="31">
        <f t="shared" si="298"/>
        <v>11</v>
      </c>
      <c r="CB1216" s="31">
        <f t="shared" si="299"/>
        <v>10</v>
      </c>
      <c r="CC1216" s="31">
        <f t="shared" si="300"/>
        <v>0</v>
      </c>
      <c r="CD1216" s="31">
        <f t="shared" si="301"/>
        <v>1</v>
      </c>
      <c r="CE1216" s="31">
        <f t="shared" si="302"/>
        <v>0</v>
      </c>
      <c r="CO1216" s="2" t="s">
        <v>35</v>
      </c>
      <c r="CP1216" s="2" t="s">
        <v>35</v>
      </c>
    </row>
    <row r="1217" spans="1:94" ht="15.75" thickBot="1" x14ac:dyDescent="0.3">
      <c r="A1217" s="50"/>
      <c r="B1217" s="50"/>
      <c r="C1217" s="50" t="str">
        <f t="shared" si="296"/>
        <v>11479_1_6592</v>
      </c>
      <c r="D1217" s="51" t="str">
        <f t="shared" si="297"/>
        <v>11479_1</v>
      </c>
      <c r="E1217" s="224">
        <f>IFERROR(VLOOKUP(C1217,'2015'!$C$12:$D$1887,2,FALSE),0)</f>
        <v>1</v>
      </c>
      <c r="F1217" s="51">
        <f>IFERROR(K1217-IFERROR(VLOOKUP(D1217,'2015'!$F$12:$I$1887,4,FALSE),"ei löydy"),"ei löydy")</f>
        <v>0</v>
      </c>
      <c r="G1217" s="224">
        <f>IFERROR(VLOOKUP(Työfile_2024!C1217,Liikennemalli!$D$6:$G$1921,4,FALSE),0)</f>
        <v>1</v>
      </c>
      <c r="H1217" s="225">
        <f>K1217-IFERROR(VLOOKUP(Työfile_2024!D1217,Liikennemalli!$C$6:$H$1921,6,FALSE),"ei löydy")</f>
        <v>0</v>
      </c>
      <c r="I1217" s="81">
        <v>11479</v>
      </c>
      <c r="J1217" s="52">
        <v>1</v>
      </c>
      <c r="K1217" s="52">
        <v>6592</v>
      </c>
      <c r="L1217" s="53"/>
      <c r="M1217" s="54"/>
      <c r="N1217" s="54"/>
      <c r="O1217" s="54"/>
      <c r="P1217" s="54"/>
      <c r="Q1217" s="55"/>
      <c r="R1217" s="55"/>
      <c r="S1217" s="55"/>
      <c r="T1217" s="55"/>
      <c r="U1217" s="52"/>
      <c r="V1217" s="56">
        <v>768.15731189320388</v>
      </c>
      <c r="W1217" s="56">
        <v>41.385163834951456</v>
      </c>
      <c r="X1217" s="56">
        <v>812.96313713592235</v>
      </c>
      <c r="Y1217" s="56">
        <f>VLOOKUP(D1217,Liikennemalli24!$D$2:$F$1804,2,FALSE)</f>
        <v>105</v>
      </c>
      <c r="Z1217" s="57">
        <f>VLOOKUP(D1217,Liikennemalli24!$D$2:$F$1804,3,FALSE)</f>
        <v>0.17</v>
      </c>
      <c r="AA1217" s="178">
        <f>IF(G1217=1,VLOOKUP(C1217,Liikennemalli!$D$6:$H$1921,2,FALSE),"-")</f>
        <v>335.33584782729702</v>
      </c>
      <c r="AB1217" s="197">
        <f>IF(G1217=1,VLOOKUP(C1217,Liikennemalli!$D$6:$H$1921,3,FALSE),"-")</f>
        <v>0.37907470705421098</v>
      </c>
      <c r="AC1217" s="134">
        <f>IF(E1217=1,VLOOKUP(Työfile_2024!D1217,'2015'!$F$12:$X$1887,18,FALSE),"-")</f>
        <v>225</v>
      </c>
      <c r="AD1217" s="127">
        <f>IF(E1217=1,VLOOKUP(Työfile_2024!D1217,'2015'!$F$12:$X$1887,19,FALSE),"-")</f>
        <v>0.48</v>
      </c>
      <c r="AI1217" s="127">
        <f>IF(E1217=1,VLOOKUP(Työfile_2024!D1217,'2015'!$F$12:$AB$1887,20,FALSE),"-")</f>
        <v>0</v>
      </c>
      <c r="AJ1217" s="127">
        <f>IF(E1217=1,VLOOKUP(Työfile_2024!D1217,'2015'!$F$12:$AB$1887,21,FALSE),"-")</f>
        <v>0</v>
      </c>
      <c r="AK1217" s="127">
        <f>IF(E1217=1,VLOOKUP(Työfile_2024!D1217,'2015'!$F$12:$AB$1887,22,FALSE),"-")</f>
        <v>0</v>
      </c>
      <c r="AL1217" s="127">
        <f>IF(E1217=1,VLOOKUP(Työfile_2024!D1217,'2015'!$F$12:$AB$1887,23,FALSE),"-")</f>
        <v>0</v>
      </c>
      <c r="AM1217" s="56">
        <f>VLOOKUP(Työfile_2024!D1217,Tmatkat_20km_tarkasteltava_verk!$C$2:$D$1804,2,FALSE)</f>
        <v>536</v>
      </c>
      <c r="AN1217" s="148">
        <f t="shared" si="294"/>
        <v>0.6977737394427348</v>
      </c>
      <c r="AO1217" s="178">
        <f>IF(E1217=1,VLOOKUP(Työfile_2024!D1217,'2015'!$F$12:$AC$1887,24,FALSE),"-")</f>
        <v>670</v>
      </c>
      <c r="AP1217" s="52" t="str">
        <f>VLOOKUP(D1217,Tarkasteltava_verkko_2024_harva!$E$2:$I$1804,5,FALSE)</f>
        <v>tiivis</v>
      </c>
      <c r="AQ1217" s="52">
        <f>VLOOKUP(D1217,Tarkasteltava_verkko_2024_harva!$E$2:$I$1804,4,FALSE)</f>
        <v>0</v>
      </c>
      <c r="AR1217" s="148">
        <v>0</v>
      </c>
      <c r="AS1217" s="170" t="str">
        <f>IFERROR(VLOOKUP(C1217,'2015'!$C$12:$AG$1887,30,FALSE),"-")</f>
        <v/>
      </c>
      <c r="AT1217" s="148">
        <v>0.69462985436893199</v>
      </c>
      <c r="AU1217" s="170" t="str">
        <f>IFERROR(VLOOKUP(C1217,'2015'!$C$12:$AG$1887,31,FALSE),"-")</f>
        <v>Kyllä</v>
      </c>
      <c r="AV1217" s="106"/>
      <c r="AW1217" s="63">
        <f>IFERROR(VLOOKUP(C1217,Merkittävyysluokitus!$A$2:$J$1705,10,FALSE),"-")</f>
        <v>3</v>
      </c>
      <c r="AX1217" s="175">
        <f>IFERROR(VLOOKUP(C1217,Merkittävyysluokitus!$A$2:$J$1705,6,FALSE),"-")</f>
        <v>9.3653032001799144</v>
      </c>
      <c r="AY1217" s="175">
        <f>IFERROR(VLOOKUP(C1217,Merkittävyysluokitus!$A$2:$J$1705,7,FALSE),"-")</f>
        <v>4.3044719356796115</v>
      </c>
      <c r="AZ1217" s="175">
        <f>IFERROR(VLOOKUP(C1217,Merkittävyysluokitus!$A$2:$J$1705,8,FALSE),"-")</f>
        <v>4.2274979311669689</v>
      </c>
      <c r="BA1217" s="175">
        <f>IFERROR(VLOOKUP(C1217,Merkittävyysluokitus!$A$2:$J$1705,9,FALSE),"-")</f>
        <v>0.83333333333333326</v>
      </c>
      <c r="BB1217" s="203"/>
      <c r="BC1217" s="203" t="str">
        <f t="shared" si="295"/>
        <v/>
      </c>
      <c r="BD1217" s="39" t="str">
        <f t="shared" si="303"/>
        <v>musta</v>
      </c>
      <c r="BE1217" s="68" t="str">
        <f t="shared" si="290"/>
        <v>musta</v>
      </c>
      <c r="BF1217" s="68" t="str">
        <f t="shared" si="291"/>
        <v>musta</v>
      </c>
      <c r="BG1217" s="68" t="str">
        <f t="shared" si="292"/>
        <v>musta</v>
      </c>
      <c r="BH1217" s="208" t="str">
        <f t="shared" si="293"/>
        <v>musta</v>
      </c>
      <c r="BI1217" s="39"/>
      <c r="BJ1217" s="39" t="str">
        <f>IF(F1217="ei löydy","uusi tie",IF(E1217=0,"tieosoite muuttunut",IF(E1217=1,VLOOKUP(D1217,'2015'!$F$12:$AL$1887,31,FALSE),"-")))</f>
        <v>musta</v>
      </c>
      <c r="BK1217" s="67" t="str">
        <f>IF(E1217=1,VLOOKUP(D1217,'2015'!$F$12:$AL$1887,32,FALSE),"-")</f>
        <v>musta</v>
      </c>
      <c r="BL1217" s="39" t="str">
        <f>IF(F1217="ei löydy","uusi tie",IF(E1217=0,"tieosoite muuttunut",IF(E1217=1,VLOOKUP(D1217,'2015'!$F$12:$AL$1887,33,FALSE),"-")))</f>
        <v>musta</v>
      </c>
      <c r="BM1217" s="39"/>
      <c r="BN1217" s="217" t="str">
        <f>VLOOKUP(D1217,'2015'!$F$12:$AL$1887,33,FALSE)</f>
        <v>musta</v>
      </c>
      <c r="BO1217" s="39"/>
      <c r="BP1217" s="115" t="s">
        <v>10</v>
      </c>
      <c r="BQ1217" s="30"/>
      <c r="BS1217" s="5"/>
      <c r="BU1217" s="37"/>
      <c r="BV1217" s="30" t="s">
        <v>10</v>
      </c>
      <c r="BX1217" t="str">
        <f>IF(E1217=1,VLOOKUP(D1217,'2015'!$F$12:$AX$1887,43,FALSE),"-")</f>
        <v>musta</v>
      </c>
      <c r="BY1217" t="str">
        <f>IF(E1217=1,VLOOKUP(D1217,'2015'!$F$12:$AX$1887,44,FALSE),"-")</f>
        <v>punainen</v>
      </c>
      <c r="BZ1217" t="str">
        <f>IF(E1217=1,VLOOKUP(D1217,'2015'!$F$12:$AX$1887,45,FALSE),"-")</f>
        <v>musta</v>
      </c>
      <c r="CA1217" s="31">
        <f t="shared" si="298"/>
        <v>11</v>
      </c>
      <c r="CB1217" s="31">
        <f t="shared" si="299"/>
        <v>1</v>
      </c>
      <c r="CC1217" s="31">
        <f t="shared" si="300"/>
        <v>0</v>
      </c>
      <c r="CD1217" s="31">
        <f t="shared" si="301"/>
        <v>10</v>
      </c>
      <c r="CE1217" s="31">
        <f t="shared" si="302"/>
        <v>0</v>
      </c>
      <c r="CO1217" s="2" t="s">
        <v>35</v>
      </c>
      <c r="CP1217" s="2" t="s">
        <v>35</v>
      </c>
    </row>
    <row r="1218" spans="1:94" ht="15.75" thickBot="1" x14ac:dyDescent="0.3">
      <c r="A1218" s="50"/>
      <c r="B1218" s="50"/>
      <c r="C1218" s="50" t="str">
        <f t="shared" si="296"/>
        <v>11480_1_5936</v>
      </c>
      <c r="D1218" s="51" t="str">
        <f t="shared" si="297"/>
        <v>11480_1</v>
      </c>
      <c r="E1218" s="224">
        <f>IFERROR(VLOOKUP(C1218,'2015'!$C$12:$D$1887,2,FALSE),0)</f>
        <v>1</v>
      </c>
      <c r="F1218" s="51">
        <f>IFERROR(K1218-IFERROR(VLOOKUP(D1218,'2015'!$F$12:$I$1887,4,FALSE),"ei löydy"),"ei löydy")</f>
        <v>0</v>
      </c>
      <c r="G1218" s="224">
        <f>IFERROR(VLOOKUP(Työfile_2024!C1218,Liikennemalli!$D$6:$G$1921,4,FALSE),0)</f>
        <v>1</v>
      </c>
      <c r="H1218" s="225">
        <f>K1218-IFERROR(VLOOKUP(Työfile_2024!D1218,Liikennemalli!$C$6:$H$1921,6,FALSE),"ei löydy")</f>
        <v>0</v>
      </c>
      <c r="I1218" s="80">
        <v>11480</v>
      </c>
      <c r="J1218" s="52">
        <v>1</v>
      </c>
      <c r="K1218" s="52">
        <v>5936</v>
      </c>
      <c r="L1218" s="53"/>
      <c r="M1218" s="54"/>
      <c r="N1218" s="54"/>
      <c r="O1218" s="54"/>
      <c r="P1218" s="54"/>
      <c r="Q1218" s="55"/>
      <c r="R1218" s="55"/>
      <c r="S1218" s="55"/>
      <c r="T1218" s="55"/>
      <c r="U1218" s="52"/>
      <c r="V1218" s="56">
        <v>290</v>
      </c>
      <c r="W1218" s="56">
        <v>16</v>
      </c>
      <c r="X1218" s="56">
        <v>315</v>
      </c>
      <c r="Y1218" s="56">
        <f>VLOOKUP(D1218,Liikennemalli24!$D$2:$F$1804,2,FALSE)</f>
        <v>105</v>
      </c>
      <c r="Z1218" s="57">
        <f>VLOOKUP(D1218,Liikennemalli24!$D$2:$F$1804,3,FALSE)</f>
        <v>0.20799999999999999</v>
      </c>
      <c r="AA1218" s="178">
        <f>IF(G1218=1,VLOOKUP(C1218,Liikennemalli!$D$6:$H$1921,2,FALSE),"-")</f>
        <v>126.130702081697</v>
      </c>
      <c r="AB1218" s="197">
        <f>IF(G1218=1,VLOOKUP(C1218,Liikennemalli!$D$6:$H$1921,3,FALSE),"-")</f>
        <v>0.46921138652834199</v>
      </c>
      <c r="AC1218" s="134">
        <f>IF(E1218=1,VLOOKUP(Työfile_2024!D1218,'2015'!$F$12:$X$1887,18,FALSE),"-")</f>
        <v>343</v>
      </c>
      <c r="AD1218" s="127">
        <f>IF(E1218=1,VLOOKUP(Työfile_2024!D1218,'2015'!$F$12:$X$1887,19,FALSE),"-")</f>
        <v>0.69</v>
      </c>
      <c r="AI1218" s="127">
        <f>IF(E1218=1,VLOOKUP(Työfile_2024!D1218,'2015'!$F$12:$AB$1887,20,FALSE),"-")</f>
        <v>0</v>
      </c>
      <c r="AJ1218" s="127">
        <f>IF(E1218=1,VLOOKUP(Työfile_2024!D1218,'2015'!$F$12:$AB$1887,21,FALSE),"-")</f>
        <v>0</v>
      </c>
      <c r="AK1218" s="127">
        <f>IF(E1218=1,VLOOKUP(Työfile_2024!D1218,'2015'!$F$12:$AB$1887,22,FALSE),"-")</f>
        <v>0</v>
      </c>
      <c r="AL1218" s="127">
        <f>IF(E1218=1,VLOOKUP(Työfile_2024!D1218,'2015'!$F$12:$AB$1887,23,FALSE),"-")</f>
        <v>0</v>
      </c>
      <c r="AM1218" s="56">
        <f>VLOOKUP(Työfile_2024!D1218,Tmatkat_20km_tarkasteltava_verk!$C$2:$D$1804,2,FALSE)</f>
        <v>449</v>
      </c>
      <c r="AN1218" s="148">
        <f t="shared" si="294"/>
        <v>1.5482758620689656</v>
      </c>
      <c r="AO1218" s="178">
        <f>IF(E1218=1,VLOOKUP(Työfile_2024!D1218,'2015'!$F$12:$AC$1887,24,FALSE),"-")</f>
        <v>250</v>
      </c>
      <c r="AP1218" s="52" t="str">
        <f>VLOOKUP(D1218,Tarkasteltava_verkko_2024_harva!$E$2:$I$1804,5,FALSE)</f>
        <v>tiivis</v>
      </c>
      <c r="AQ1218" s="52">
        <f>VLOOKUP(D1218,Tarkasteltava_verkko_2024_harva!$E$2:$I$1804,4,FALSE)</f>
        <v>0</v>
      </c>
      <c r="AR1218" s="148">
        <v>0</v>
      </c>
      <c r="AS1218" s="170" t="str">
        <f>IFERROR(VLOOKUP(C1218,'2015'!$C$12:$AG$1887,30,FALSE),"-")</f>
        <v/>
      </c>
      <c r="AT1218" s="148">
        <v>0.15886118598382748</v>
      </c>
      <c r="AU1218" s="170">
        <f>IFERROR(VLOOKUP(C1218,'2015'!$C$12:$AG$1887,31,FALSE),"-")</f>
        <v>0</v>
      </c>
      <c r="AV1218" s="106"/>
      <c r="AW1218" s="63">
        <f>IFERROR(VLOOKUP(C1218,Merkittävyysluokitus!$A$2:$J$1705,10,FALSE),"-")</f>
        <v>3</v>
      </c>
      <c r="AX1218" s="175">
        <f>IFERROR(VLOOKUP(C1218,Merkittävyysluokitus!$A$2:$J$1705,6,FALSE),"-")</f>
        <v>5.7388432267884317</v>
      </c>
      <c r="AY1218" s="175">
        <f>IFERROR(VLOOKUP(C1218,Merkittävyysluokitus!$A$2:$J$1705,7,FALSE),"-")</f>
        <v>2.8699999999999997</v>
      </c>
      <c r="AZ1218" s="175">
        <f>IFERROR(VLOOKUP(C1218,Merkittävyysluokitus!$A$2:$J$1705,8,FALSE),"-")</f>
        <v>1.8688432267884321</v>
      </c>
      <c r="BA1218" s="175">
        <f>IFERROR(VLOOKUP(C1218,Merkittävyysluokitus!$A$2:$J$1705,9,FALSE),"-")</f>
        <v>1</v>
      </c>
      <c r="BB1218" s="203"/>
      <c r="BC1218" s="203" t="str">
        <f t="shared" si="295"/>
        <v/>
      </c>
      <c r="BD1218" s="39" t="str">
        <f t="shared" si="303"/>
        <v>musta</v>
      </c>
      <c r="BE1218" s="68" t="str">
        <f t="shared" si="290"/>
        <v>musta</v>
      </c>
      <c r="BF1218" s="68" t="str">
        <f t="shared" si="291"/>
        <v>musta</v>
      </c>
      <c r="BG1218" s="68" t="str">
        <f t="shared" si="292"/>
        <v>musta</v>
      </c>
      <c r="BH1218" s="208" t="str">
        <f t="shared" si="293"/>
        <v>musta</v>
      </c>
      <c r="BI1218" s="39"/>
      <c r="BJ1218" s="39" t="str">
        <f>IF(F1218="ei löydy","uusi tie",IF(E1218=0,"tieosoite muuttunut",IF(E1218=1,VLOOKUP(D1218,'2015'!$F$12:$AL$1887,31,FALSE),"-")))</f>
        <v>musta</v>
      </c>
      <c r="BK1218" s="67" t="str">
        <f>IF(E1218=1,VLOOKUP(D1218,'2015'!$F$12:$AL$1887,32,FALSE),"-")</f>
        <v>musta</v>
      </c>
      <c r="BL1218" s="39" t="str">
        <f>IF(F1218="ei löydy","uusi tie",IF(E1218=0,"tieosoite muuttunut",IF(E1218=1,VLOOKUP(D1218,'2015'!$F$12:$AL$1887,33,FALSE),"-")))</f>
        <v>musta</v>
      </c>
      <c r="BM1218" s="39"/>
      <c r="BN1218" s="217" t="str">
        <f>VLOOKUP(D1218,'2015'!$F$12:$AL$1887,33,FALSE)</f>
        <v>musta</v>
      </c>
      <c r="BO1218" s="39"/>
      <c r="BP1218" s="115" t="s">
        <v>10</v>
      </c>
      <c r="BQ1218" s="30"/>
      <c r="BS1218" s="5"/>
      <c r="BU1218" s="37"/>
      <c r="BV1218" s="30" t="s">
        <v>10</v>
      </c>
      <c r="BX1218" t="str">
        <f>IF(E1218=1,VLOOKUP(D1218,'2015'!$F$12:$AX$1887,43,FALSE),"-")</f>
        <v>punainen</v>
      </c>
      <c r="BY1218" t="str">
        <f>IF(E1218=1,VLOOKUP(D1218,'2015'!$F$12:$AX$1887,44,FALSE),"-")</f>
        <v>musta</v>
      </c>
      <c r="BZ1218" t="str">
        <f>IF(E1218=1,VLOOKUP(D1218,'2015'!$F$12:$AX$1887,45,FALSE),"-")</f>
        <v>musta</v>
      </c>
      <c r="CA1218" s="31">
        <f t="shared" si="298"/>
        <v>11</v>
      </c>
      <c r="CB1218" s="31">
        <f t="shared" si="299"/>
        <v>10</v>
      </c>
      <c r="CC1218" s="31">
        <f t="shared" si="300"/>
        <v>0</v>
      </c>
      <c r="CD1218" s="31">
        <f t="shared" si="301"/>
        <v>1</v>
      </c>
      <c r="CE1218" s="31">
        <f t="shared" si="302"/>
        <v>0</v>
      </c>
      <c r="CF1218" s="6" t="s">
        <v>54</v>
      </c>
      <c r="CO1218" s="2" t="s">
        <v>35</v>
      </c>
      <c r="CP1218" s="2" t="s">
        <v>35</v>
      </c>
    </row>
    <row r="1219" spans="1:94" ht="15.75" thickBot="1" x14ac:dyDescent="0.3">
      <c r="A1219" s="50"/>
      <c r="B1219" s="50"/>
      <c r="C1219" s="50" t="str">
        <f t="shared" si="296"/>
        <v>11483_1_5169</v>
      </c>
      <c r="D1219" s="51" t="str">
        <f t="shared" si="297"/>
        <v>11483_1</v>
      </c>
      <c r="E1219" s="224">
        <f>IFERROR(VLOOKUP(C1219,'2015'!$C$12:$D$1887,2,FALSE),0)</f>
        <v>1</v>
      </c>
      <c r="F1219" s="51">
        <f>IFERROR(K1219-IFERROR(VLOOKUP(D1219,'2015'!$F$12:$I$1887,4,FALSE),"ei löydy"),"ei löydy")</f>
        <v>0</v>
      </c>
      <c r="G1219" s="224">
        <f>IFERROR(VLOOKUP(Työfile_2024!C1219,Liikennemalli!$D$6:$G$1921,4,FALSE),0)</f>
        <v>1</v>
      </c>
      <c r="H1219" s="225">
        <f>K1219-IFERROR(VLOOKUP(Työfile_2024!D1219,Liikennemalli!$C$6:$H$1921,6,FALSE),"ei löydy")</f>
        <v>0</v>
      </c>
      <c r="I1219" s="80">
        <v>11483</v>
      </c>
      <c r="J1219" s="52">
        <v>1</v>
      </c>
      <c r="K1219" s="52">
        <v>5169</v>
      </c>
      <c r="L1219" s="53"/>
      <c r="M1219" s="54"/>
      <c r="N1219" s="54"/>
      <c r="O1219" s="54"/>
      <c r="P1219" s="54"/>
      <c r="Q1219" s="55"/>
      <c r="R1219" s="55"/>
      <c r="S1219" s="55"/>
      <c r="T1219" s="55"/>
      <c r="U1219" s="52"/>
      <c r="V1219" s="56">
        <v>299</v>
      </c>
      <c r="W1219" s="56">
        <v>13</v>
      </c>
      <c r="X1219" s="56">
        <v>323</v>
      </c>
      <c r="Y1219" s="56">
        <f>VLOOKUP(D1219,Liikennemalli24!$D$2:$F$1804,2,FALSE)</f>
        <v>1700</v>
      </c>
      <c r="Z1219" s="57">
        <f>VLOOKUP(D1219,Liikennemalli24!$D$2:$F$1804,3,FALSE)</f>
        <v>0.3</v>
      </c>
      <c r="AA1219" s="178">
        <f>IF(G1219=1,VLOOKUP(C1219,Liikennemalli!$D$6:$H$1921,2,FALSE),"-")</f>
        <v>229.12626881358199</v>
      </c>
      <c r="AB1219" s="197">
        <f>IF(G1219=1,VLOOKUP(C1219,Liikennemalli!$D$6:$H$1921,3,FALSE),"-")</f>
        <v>0.52651374080300795</v>
      </c>
      <c r="AC1219" s="134">
        <f>IF(E1219=1,VLOOKUP(Työfile_2024!D1219,'2015'!$F$12:$X$1887,18,FALSE),"-")</f>
        <v>1391</v>
      </c>
      <c r="AD1219" s="127">
        <f>IF(E1219=1,VLOOKUP(Työfile_2024!D1219,'2015'!$F$12:$X$1887,19,FALSE),"-")</f>
        <v>0.72</v>
      </c>
      <c r="AI1219" s="127">
        <f>IF(E1219=1,VLOOKUP(Työfile_2024!D1219,'2015'!$F$12:$AB$1887,20,FALSE),"-")</f>
        <v>0</v>
      </c>
      <c r="AJ1219" s="127">
        <f>IF(E1219=1,VLOOKUP(Työfile_2024!D1219,'2015'!$F$12:$AB$1887,21,FALSE),"-")</f>
        <v>0</v>
      </c>
      <c r="AK1219" s="127">
        <f>IF(E1219=1,VLOOKUP(Työfile_2024!D1219,'2015'!$F$12:$AB$1887,22,FALSE),"-")</f>
        <v>0</v>
      </c>
      <c r="AL1219" s="127">
        <f>IF(E1219=1,VLOOKUP(Työfile_2024!D1219,'2015'!$F$12:$AB$1887,23,FALSE),"-")</f>
        <v>0</v>
      </c>
      <c r="AM1219" s="56">
        <f>VLOOKUP(Työfile_2024!D1219,Tmatkat_20km_tarkasteltava_verk!$C$2:$D$1804,2,FALSE)</f>
        <v>614</v>
      </c>
      <c r="AN1219" s="148">
        <f t="shared" si="294"/>
        <v>2.0535117056856187</v>
      </c>
      <c r="AO1219" s="178">
        <f>IF(E1219=1,VLOOKUP(Työfile_2024!D1219,'2015'!$F$12:$AC$1887,24,FALSE),"-")</f>
        <v>242</v>
      </c>
      <c r="AP1219" s="52">
        <f>VLOOKUP(D1219,Tarkasteltava_verkko_2024_harva!$E$2:$I$1804,5,FALSE)</f>
        <v>0</v>
      </c>
      <c r="AQ1219" s="52">
        <f>VLOOKUP(D1219,Tarkasteltava_verkko_2024_harva!$E$2:$I$1804,4,FALSE)</f>
        <v>0</v>
      </c>
      <c r="AR1219" s="148">
        <v>0</v>
      </c>
      <c r="AS1219" s="170" t="str">
        <f>IFERROR(VLOOKUP(C1219,'2015'!$C$12:$AG$1887,30,FALSE),"-")</f>
        <v/>
      </c>
      <c r="AT1219" s="148">
        <v>0.2379570516540917</v>
      </c>
      <c r="AU1219" s="170">
        <f>IFERROR(VLOOKUP(C1219,'2015'!$C$12:$AG$1887,31,FALSE),"-")</f>
        <v>0</v>
      </c>
      <c r="AV1219" s="106"/>
      <c r="AW1219" s="63">
        <f>IFERROR(VLOOKUP(C1219,Merkittävyysluokitus!$A$2:$J$1705,10,FALSE),"-")</f>
        <v>3</v>
      </c>
      <c r="AX1219" s="175">
        <f>IFERROR(VLOOKUP(C1219,Merkittävyysluokitus!$A$2:$J$1705,6,FALSE),"-")</f>
        <v>6.0150517503805165</v>
      </c>
      <c r="AY1219" s="175">
        <f>IFERROR(VLOOKUP(C1219,Merkittävyysluokitus!$A$2:$J$1705,7,FALSE),"-")</f>
        <v>2.0719999999999996</v>
      </c>
      <c r="AZ1219" s="175">
        <f>IFERROR(VLOOKUP(C1219,Merkittävyysluokitus!$A$2:$J$1705,8,FALSE),"-")</f>
        <v>2.7763850837138504</v>
      </c>
      <c r="BA1219" s="175">
        <f>IFERROR(VLOOKUP(C1219,Merkittävyysluokitus!$A$2:$J$1705,9,FALSE),"-")</f>
        <v>1.1666666666666665</v>
      </c>
      <c r="BB1219" s="203"/>
      <c r="BC1219" s="203" t="str">
        <f t="shared" si="295"/>
        <v/>
      </c>
      <c r="BD1219" s="39" t="str">
        <f t="shared" si="303"/>
        <v>musta</v>
      </c>
      <c r="BE1219" s="68" t="str">
        <f t="shared" si="290"/>
        <v>musta</v>
      </c>
      <c r="BF1219" s="68" t="str">
        <f t="shared" si="291"/>
        <v>musta</v>
      </c>
      <c r="BG1219" s="68" t="str">
        <f t="shared" si="292"/>
        <v>musta</v>
      </c>
      <c r="BH1219" s="208" t="str">
        <f t="shared" si="293"/>
        <v>musta</v>
      </c>
      <c r="BI1219" s="39"/>
      <c r="BJ1219" s="39" t="str">
        <f>IF(F1219="ei löydy","uusi tie",IF(E1219=0,"tieosoite muuttunut",IF(E1219=1,VLOOKUP(D1219,'2015'!$F$12:$AL$1887,31,FALSE),"-")))</f>
        <v>musta</v>
      </c>
      <c r="BK1219" s="67" t="str">
        <f>IF(E1219=1,VLOOKUP(D1219,'2015'!$F$12:$AL$1887,32,FALSE),"-")</f>
        <v>musta</v>
      </c>
      <c r="BL1219" s="39" t="str">
        <f>IF(F1219="ei löydy","uusi tie",IF(E1219=0,"tieosoite muuttunut",IF(E1219=1,VLOOKUP(D1219,'2015'!$F$12:$AL$1887,33,FALSE),"-")))</f>
        <v>musta</v>
      </c>
      <c r="BM1219" s="39"/>
      <c r="BN1219" s="217" t="str">
        <f>VLOOKUP(D1219,'2015'!$F$12:$AL$1887,33,FALSE)</f>
        <v>musta</v>
      </c>
      <c r="BO1219" s="39"/>
      <c r="BP1219" s="115" t="s">
        <v>10</v>
      </c>
      <c r="BQ1219" s="30"/>
      <c r="BS1219" s="5"/>
      <c r="BU1219" s="37"/>
      <c r="BV1219" s="30" t="s">
        <v>10</v>
      </c>
      <c r="BX1219" t="str">
        <f>IF(E1219=1,VLOOKUP(D1219,'2015'!$F$12:$AX$1887,43,FALSE),"-")</f>
        <v>punainen</v>
      </c>
      <c r="BY1219" t="str">
        <f>IF(E1219=1,VLOOKUP(D1219,'2015'!$F$12:$AX$1887,44,FALSE),"-")</f>
        <v>musta</v>
      </c>
      <c r="BZ1219" t="str">
        <f>IF(E1219=1,VLOOKUP(D1219,'2015'!$F$12:$AX$1887,45,FALSE),"-")</f>
        <v>musta</v>
      </c>
      <c r="CA1219" s="31">
        <f t="shared" si="298"/>
        <v>21</v>
      </c>
      <c r="CB1219" s="31">
        <f t="shared" si="299"/>
        <v>10</v>
      </c>
      <c r="CC1219" s="31">
        <f t="shared" si="300"/>
        <v>1</v>
      </c>
      <c r="CD1219" s="31">
        <f t="shared" si="301"/>
        <v>10</v>
      </c>
      <c r="CE1219" s="31">
        <f t="shared" si="302"/>
        <v>0</v>
      </c>
      <c r="CO1219" s="2" t="s">
        <v>35</v>
      </c>
      <c r="CP1219" s="2" t="s">
        <v>35</v>
      </c>
    </row>
    <row r="1220" spans="1:94" ht="15.75" thickBot="1" x14ac:dyDescent="0.3">
      <c r="A1220" s="50"/>
      <c r="B1220" s="50"/>
      <c r="C1220" s="50" t="str">
        <f t="shared" si="296"/>
        <v>11485_1_2208</v>
      </c>
      <c r="D1220" s="51" t="str">
        <f t="shared" si="297"/>
        <v>11485_1</v>
      </c>
      <c r="E1220" s="224">
        <f>IFERROR(VLOOKUP(C1220,'2015'!$C$12:$D$1887,2,FALSE),0)</f>
        <v>1</v>
      </c>
      <c r="F1220" s="51">
        <f>IFERROR(K1220-IFERROR(VLOOKUP(D1220,'2015'!$F$12:$I$1887,4,FALSE),"ei löydy"),"ei löydy")</f>
        <v>0</v>
      </c>
      <c r="G1220" s="224">
        <f>IFERROR(VLOOKUP(Työfile_2024!C1220,Liikennemalli!$D$6:$G$1921,4,FALSE),0)</f>
        <v>1</v>
      </c>
      <c r="H1220" s="225">
        <f>K1220-IFERROR(VLOOKUP(Työfile_2024!D1220,Liikennemalli!$C$6:$H$1921,6,FALSE),"ei löydy")</f>
        <v>0</v>
      </c>
      <c r="I1220" s="80">
        <v>11485</v>
      </c>
      <c r="J1220" s="52">
        <v>1</v>
      </c>
      <c r="K1220" s="52">
        <v>2208</v>
      </c>
      <c r="L1220" s="53"/>
      <c r="M1220" s="54"/>
      <c r="N1220" s="54"/>
      <c r="O1220" s="54"/>
      <c r="P1220" s="54"/>
      <c r="Q1220" s="55"/>
      <c r="R1220" s="55"/>
      <c r="S1220" s="55"/>
      <c r="T1220" s="55"/>
      <c r="U1220" s="52"/>
      <c r="V1220" s="56">
        <v>257</v>
      </c>
      <c r="W1220" s="56">
        <v>16</v>
      </c>
      <c r="X1220" s="56">
        <v>274</v>
      </c>
      <c r="Y1220" s="56">
        <f>VLOOKUP(D1220,Liikennemalli24!$D$2:$F$1804,2,FALSE)</f>
        <v>246</v>
      </c>
      <c r="Z1220" s="57">
        <f>VLOOKUP(D1220,Liikennemalli24!$D$2:$F$1804,3,FALSE)</f>
        <v>0.20100000000000001</v>
      </c>
      <c r="AA1220" s="178">
        <f>IF(G1220=1,VLOOKUP(C1220,Liikennemalli!$D$6:$H$1921,2,FALSE),"-")</f>
        <v>170.73681060669799</v>
      </c>
      <c r="AB1220" s="197">
        <f>IF(G1220=1,VLOOKUP(C1220,Liikennemalli!$D$6:$H$1921,3,FALSE),"-")</f>
        <v>0.48471809566163199</v>
      </c>
      <c r="AC1220" s="134">
        <f>IF(E1220=1,VLOOKUP(Työfile_2024!D1220,'2015'!$F$12:$X$1887,18,FALSE),"-")</f>
        <v>7013</v>
      </c>
      <c r="AD1220" s="127">
        <f>IF(E1220=1,VLOOKUP(Työfile_2024!D1220,'2015'!$F$12:$X$1887,19,FALSE),"-")</f>
        <v>0.96</v>
      </c>
      <c r="AI1220" s="127">
        <f>IF(E1220=1,VLOOKUP(Työfile_2024!D1220,'2015'!$F$12:$AB$1887,20,FALSE),"-")</f>
        <v>0</v>
      </c>
      <c r="AJ1220" s="127">
        <f>IF(E1220=1,VLOOKUP(Työfile_2024!D1220,'2015'!$F$12:$AB$1887,21,FALSE),"-")</f>
        <v>0</v>
      </c>
      <c r="AK1220" s="127">
        <f>IF(E1220=1,VLOOKUP(Työfile_2024!D1220,'2015'!$F$12:$AB$1887,22,FALSE),"-")</f>
        <v>0</v>
      </c>
      <c r="AL1220" s="127">
        <f>IF(E1220=1,VLOOKUP(Työfile_2024!D1220,'2015'!$F$12:$AB$1887,23,FALSE),"-")</f>
        <v>0</v>
      </c>
      <c r="AM1220" s="56">
        <f>VLOOKUP(Työfile_2024!D1220,Tmatkat_20km_tarkasteltava_verk!$C$2:$D$1804,2,FALSE)</f>
        <v>239</v>
      </c>
      <c r="AN1220" s="148">
        <f t="shared" si="294"/>
        <v>0.92996108949416345</v>
      </c>
      <c r="AO1220" s="178">
        <f>IF(E1220=1,VLOOKUP(Työfile_2024!D1220,'2015'!$F$12:$AC$1887,24,FALSE),"-")</f>
        <v>252</v>
      </c>
      <c r="AP1220" s="52">
        <f>VLOOKUP(D1220,Tarkasteltava_verkko_2024_harva!$E$2:$I$1804,5,FALSE)</f>
        <v>0</v>
      </c>
      <c r="AQ1220" s="52">
        <f>VLOOKUP(D1220,Tarkasteltava_verkko_2024_harva!$E$2:$I$1804,4,FALSE)</f>
        <v>0</v>
      </c>
      <c r="AR1220" s="148">
        <v>0</v>
      </c>
      <c r="AS1220" s="170" t="str">
        <f>IFERROR(VLOOKUP(C1220,'2015'!$C$12:$AG$1887,30,FALSE),"-")</f>
        <v/>
      </c>
      <c r="AT1220" s="148">
        <v>0.59827898550724634</v>
      </c>
      <c r="AU1220" s="170" t="str">
        <f>IFERROR(VLOOKUP(C1220,'2015'!$C$12:$AG$1887,31,FALSE),"-")</f>
        <v>Kyllä</v>
      </c>
      <c r="AV1220" s="106"/>
      <c r="AW1220" s="63">
        <f>IFERROR(VLOOKUP(C1220,Merkittävyysluokitus!$A$2:$J$1705,10,FALSE),"-")</f>
        <v>3</v>
      </c>
      <c r="AX1220" s="175">
        <f>IFERROR(VLOOKUP(C1220,Merkittävyysluokitus!$A$2:$J$1705,6,FALSE),"-")</f>
        <v>5.1836712328767121</v>
      </c>
      <c r="AY1220" s="175">
        <f>IFERROR(VLOOKUP(C1220,Merkittävyysluokitus!$A$2:$J$1705,7,FALSE),"-")</f>
        <v>1.9959999999999998</v>
      </c>
      <c r="AZ1220" s="175">
        <f>IFERROR(VLOOKUP(C1220,Merkittävyysluokitus!$A$2:$J$1705,8,FALSE),"-")</f>
        <v>1.5210045662100458</v>
      </c>
      <c r="BA1220" s="175">
        <f>IFERROR(VLOOKUP(C1220,Merkittävyysluokitus!$A$2:$J$1705,9,FALSE),"-")</f>
        <v>1.6666666666666665</v>
      </c>
      <c r="BB1220" s="203"/>
      <c r="BC1220" s="203" t="str">
        <f t="shared" si="295"/>
        <v/>
      </c>
      <c r="BD1220" s="39" t="str">
        <f t="shared" si="303"/>
        <v>musta</v>
      </c>
      <c r="BE1220" s="68" t="str">
        <f t="shared" si="290"/>
        <v>musta</v>
      </c>
      <c r="BF1220" s="68" t="str">
        <f t="shared" si="291"/>
        <v>musta</v>
      </c>
      <c r="BG1220" s="68" t="str">
        <f t="shared" si="292"/>
        <v>musta</v>
      </c>
      <c r="BH1220" s="208" t="str">
        <f t="shared" si="293"/>
        <v>musta</v>
      </c>
      <c r="BI1220" s="39"/>
      <c r="BJ1220" s="39" t="str">
        <f>IF(F1220="ei löydy","uusi tie",IF(E1220=0,"tieosoite muuttunut",IF(E1220=1,VLOOKUP(D1220,'2015'!$F$12:$AL$1887,31,FALSE),"-")))</f>
        <v>musta</v>
      </c>
      <c r="BK1220" s="67" t="str">
        <f>IF(E1220=1,VLOOKUP(D1220,'2015'!$F$12:$AL$1887,32,FALSE),"-")</f>
        <v>musta</v>
      </c>
      <c r="BL1220" s="39" t="str">
        <f>IF(F1220="ei löydy","uusi tie",IF(E1220=0,"tieosoite muuttunut",IF(E1220=1,VLOOKUP(D1220,'2015'!$F$12:$AL$1887,33,FALSE),"-")))</f>
        <v>musta</v>
      </c>
      <c r="BM1220" s="39"/>
      <c r="BN1220" s="217" t="str">
        <f>VLOOKUP(D1220,'2015'!$F$12:$AL$1887,33,FALSE)</f>
        <v>musta</v>
      </c>
      <c r="BO1220" s="39"/>
      <c r="BP1220" s="115" t="s">
        <v>10</v>
      </c>
      <c r="BQ1220" s="30"/>
      <c r="BS1220" s="5"/>
      <c r="BU1220" s="37"/>
      <c r="BV1220" s="30" t="s">
        <v>10</v>
      </c>
      <c r="BX1220" t="str">
        <f>IF(E1220=1,VLOOKUP(D1220,'2015'!$F$12:$AX$1887,43,FALSE),"-")</f>
        <v>punainen</v>
      </c>
      <c r="BY1220" t="str">
        <f>IF(E1220=1,VLOOKUP(D1220,'2015'!$F$12:$AX$1887,44,FALSE),"-")</f>
        <v>punainen</v>
      </c>
      <c r="BZ1220" t="str">
        <f>IF(E1220=1,VLOOKUP(D1220,'2015'!$F$12:$AX$1887,45,FALSE),"-")</f>
        <v>punainen</v>
      </c>
      <c r="CA1220" s="31">
        <f t="shared" si="298"/>
        <v>21</v>
      </c>
      <c r="CB1220" s="31">
        <f t="shared" si="299"/>
        <v>10</v>
      </c>
      <c r="CC1220" s="31">
        <f t="shared" si="300"/>
        <v>10</v>
      </c>
      <c r="CD1220" s="31">
        <f t="shared" si="301"/>
        <v>1</v>
      </c>
      <c r="CE1220" s="31">
        <f t="shared" si="302"/>
        <v>0</v>
      </c>
      <c r="CO1220" s="2" t="s">
        <v>35</v>
      </c>
      <c r="CP1220" s="2" t="s">
        <v>35</v>
      </c>
    </row>
    <row r="1221" spans="1:94" ht="15.75" thickBot="1" x14ac:dyDescent="0.3">
      <c r="A1221" s="50"/>
      <c r="B1221" s="50"/>
      <c r="C1221" s="50" t="str">
        <f t="shared" si="296"/>
        <v>11487_1_3513</v>
      </c>
      <c r="D1221" s="51" t="str">
        <f t="shared" si="297"/>
        <v>11487_1</v>
      </c>
      <c r="E1221" s="224">
        <f>IFERROR(VLOOKUP(C1221,'2015'!$C$12:$D$1887,2,FALSE),0)</f>
        <v>1</v>
      </c>
      <c r="F1221" s="51">
        <f>IFERROR(K1221-IFERROR(VLOOKUP(D1221,'2015'!$F$12:$I$1887,4,FALSE),"ei löydy"),"ei löydy")</f>
        <v>0</v>
      </c>
      <c r="G1221" s="224">
        <f>IFERROR(VLOOKUP(Työfile_2024!C1221,Liikennemalli!$D$6:$G$1921,4,FALSE),0)</f>
        <v>1</v>
      </c>
      <c r="H1221" s="225">
        <f>K1221-IFERROR(VLOOKUP(Työfile_2024!D1221,Liikennemalli!$C$6:$H$1921,6,FALSE),"ei löydy")</f>
        <v>0</v>
      </c>
      <c r="I1221" s="80">
        <v>11487</v>
      </c>
      <c r="J1221" s="52">
        <v>1</v>
      </c>
      <c r="K1221" s="52">
        <v>3513</v>
      </c>
      <c r="L1221" s="53"/>
      <c r="M1221" s="54"/>
      <c r="N1221" s="54"/>
      <c r="O1221" s="54"/>
      <c r="P1221" s="54"/>
      <c r="Q1221" s="55"/>
      <c r="R1221" s="55"/>
      <c r="S1221" s="55"/>
      <c r="T1221" s="55"/>
      <c r="U1221" s="52"/>
      <c r="V1221" s="56">
        <v>124</v>
      </c>
      <c r="W1221" s="56">
        <v>11</v>
      </c>
      <c r="X1221" s="56">
        <v>119</v>
      </c>
      <c r="Y1221" s="56">
        <f>VLOOKUP(D1221,Liikennemalli24!$D$2:$F$1804,2,FALSE)</f>
        <v>88</v>
      </c>
      <c r="Z1221" s="57">
        <f>VLOOKUP(D1221,Liikennemalli24!$D$2:$F$1804,3,FALSE)</f>
        <v>0.66500000000000004</v>
      </c>
      <c r="AA1221" s="178">
        <f>IF(G1221=1,VLOOKUP(C1221,Liikennemalli!$D$6:$H$1921,2,FALSE),"-")</f>
        <v>33</v>
      </c>
      <c r="AB1221" s="197">
        <f>IF(G1221=1,VLOOKUP(C1221,Liikennemalli!$D$6:$H$1921,3,FALSE),"-")</f>
        <v>0.35483870967741898</v>
      </c>
      <c r="AC1221" s="134">
        <f>IF(E1221=1,VLOOKUP(Työfile_2024!D1221,'2015'!$F$12:$X$1887,18,FALSE),"-")</f>
        <v>30</v>
      </c>
      <c r="AD1221" s="127">
        <f>IF(E1221=1,VLOOKUP(Työfile_2024!D1221,'2015'!$F$12:$X$1887,19,FALSE),"-")</f>
        <v>0.91</v>
      </c>
      <c r="AI1221" s="127">
        <f>IF(E1221=1,VLOOKUP(Työfile_2024!D1221,'2015'!$F$12:$AB$1887,20,FALSE),"-")</f>
        <v>0</v>
      </c>
      <c r="AJ1221" s="127">
        <f>IF(E1221=1,VLOOKUP(Työfile_2024!D1221,'2015'!$F$12:$AB$1887,21,FALSE),"-")</f>
        <v>0</v>
      </c>
      <c r="AK1221" s="127">
        <f>IF(E1221=1,VLOOKUP(Työfile_2024!D1221,'2015'!$F$12:$AB$1887,22,FALSE),"-")</f>
        <v>0</v>
      </c>
      <c r="AL1221" s="127">
        <f>IF(E1221=1,VLOOKUP(Työfile_2024!D1221,'2015'!$F$12:$AB$1887,23,FALSE),"-")</f>
        <v>0</v>
      </c>
      <c r="AM1221" s="56">
        <f>VLOOKUP(Työfile_2024!D1221,Tmatkat_20km_tarkasteltava_verk!$C$2:$D$1804,2,FALSE)</f>
        <v>23</v>
      </c>
      <c r="AN1221" s="148">
        <f t="shared" si="294"/>
        <v>0.18548387096774194</v>
      </c>
      <c r="AO1221" s="178">
        <f>IF(E1221=1,VLOOKUP(Työfile_2024!D1221,'2015'!$F$12:$AC$1887,24,FALSE),"-")</f>
        <v>55</v>
      </c>
      <c r="AP1221" s="52">
        <f>VLOOKUP(D1221,Tarkasteltava_verkko_2024_harva!$E$2:$I$1804,5,FALSE)</f>
        <v>0</v>
      </c>
      <c r="AQ1221" s="52">
        <f>VLOOKUP(D1221,Tarkasteltava_verkko_2024_harva!$E$2:$I$1804,4,FALSE)</f>
        <v>0</v>
      </c>
      <c r="AR1221" s="148">
        <v>0</v>
      </c>
      <c r="AS1221" s="170" t="str">
        <f>IFERROR(VLOOKUP(C1221,'2015'!$C$12:$AG$1887,30,FALSE),"-")</f>
        <v/>
      </c>
      <c r="AT1221" s="148">
        <v>0</v>
      </c>
      <c r="AU1221" s="170">
        <f>IFERROR(VLOOKUP(C1221,'2015'!$C$12:$AG$1887,31,FALSE),"-")</f>
        <v>0</v>
      </c>
      <c r="AV1221" s="106"/>
      <c r="AW1221" s="63">
        <f>IFERROR(VLOOKUP(C1221,Merkittävyysluokitus!$A$2:$J$1705,10,FALSE),"-")</f>
        <v>3</v>
      </c>
      <c r="AX1221" s="175">
        <f>IFERROR(VLOOKUP(C1221,Merkittävyysluokitus!$A$2:$J$1705,6,FALSE),"-")</f>
        <v>2.9942678843226784</v>
      </c>
      <c r="AY1221" s="175">
        <f>IFERROR(VLOOKUP(C1221,Merkittävyysluokitus!$A$2:$J$1705,7,FALSE),"-")</f>
        <v>0.5153333333333332</v>
      </c>
      <c r="AZ1221" s="175">
        <f>IFERROR(VLOOKUP(C1221,Merkittävyysluokitus!$A$2:$J$1705,8,FALSE),"-")</f>
        <v>1.8122678843226787</v>
      </c>
      <c r="BA1221" s="175">
        <f>IFERROR(VLOOKUP(C1221,Merkittävyysluokitus!$A$2:$J$1705,9,FALSE),"-")</f>
        <v>0.66666666666666663</v>
      </c>
      <c r="BB1221" s="203"/>
      <c r="BC1221" s="203" t="str">
        <f t="shared" si="295"/>
        <v/>
      </c>
      <c r="BD1221" s="39" t="str">
        <f t="shared" si="303"/>
        <v>musta</v>
      </c>
      <c r="BE1221" s="68" t="str">
        <f t="shared" si="290"/>
        <v>musta</v>
      </c>
      <c r="BF1221" s="68" t="str">
        <f t="shared" si="291"/>
        <v>musta</v>
      </c>
      <c r="BG1221" s="68" t="str">
        <f t="shared" si="292"/>
        <v>musta</v>
      </c>
      <c r="BH1221" s="208" t="str">
        <f t="shared" si="293"/>
        <v>musta</v>
      </c>
      <c r="BI1221" s="39"/>
      <c r="BJ1221" s="39" t="str">
        <f>IF(F1221="ei löydy","uusi tie",IF(E1221=0,"tieosoite muuttunut",IF(E1221=1,VLOOKUP(D1221,'2015'!$F$12:$AL$1887,31,FALSE),"-")))</f>
        <v>musta</v>
      </c>
      <c r="BK1221" s="67" t="str">
        <f>IF(E1221=1,VLOOKUP(D1221,'2015'!$F$12:$AL$1887,32,FALSE),"-")</f>
        <v>musta</v>
      </c>
      <c r="BL1221" s="39" t="str">
        <f>IF(F1221="ei löydy","uusi tie",IF(E1221=0,"tieosoite muuttunut",IF(E1221=1,VLOOKUP(D1221,'2015'!$F$12:$AL$1887,33,FALSE),"-")))</f>
        <v>musta</v>
      </c>
      <c r="BM1221" s="39"/>
      <c r="BN1221" s="217" t="str">
        <f>VLOOKUP(D1221,'2015'!$F$12:$AL$1887,33,FALSE)</f>
        <v>musta</v>
      </c>
      <c r="BO1221" s="39"/>
      <c r="BP1221" s="115" t="s">
        <v>10</v>
      </c>
      <c r="BQ1221" s="30"/>
      <c r="BS1221" s="5"/>
      <c r="BU1221" s="37"/>
      <c r="BV1221" s="30" t="s">
        <v>10</v>
      </c>
      <c r="BX1221" t="str">
        <f>IF(E1221=1,VLOOKUP(D1221,'2015'!$F$12:$AX$1887,43,FALSE),"-")</f>
        <v>musta</v>
      </c>
      <c r="BY1221" t="str">
        <f>IF(E1221=1,VLOOKUP(D1221,'2015'!$F$12:$AX$1887,44,FALSE),"-")</f>
        <v>musta</v>
      </c>
      <c r="BZ1221" t="str">
        <f>IF(E1221=1,VLOOKUP(D1221,'2015'!$F$12:$AX$1887,45,FALSE),"-")</f>
        <v>musta</v>
      </c>
      <c r="CA1221" s="31">
        <f t="shared" si="298"/>
        <v>10</v>
      </c>
      <c r="CB1221" s="31">
        <f t="shared" si="299"/>
        <v>10</v>
      </c>
      <c r="CC1221" s="31">
        <f t="shared" si="300"/>
        <v>0</v>
      </c>
      <c r="CD1221" s="31">
        <f t="shared" si="301"/>
        <v>0</v>
      </c>
      <c r="CE1221" s="31">
        <f t="shared" si="302"/>
        <v>0</v>
      </c>
      <c r="CO1221" s="2" t="s">
        <v>35</v>
      </c>
      <c r="CP1221" s="2" t="s">
        <v>35</v>
      </c>
    </row>
    <row r="1222" spans="1:94" ht="15.75" thickBot="1" x14ac:dyDescent="0.3">
      <c r="A1222" s="50"/>
      <c r="B1222" s="50"/>
      <c r="C1222" s="50" t="str">
        <f t="shared" si="296"/>
        <v>11489_1_3595</v>
      </c>
      <c r="D1222" s="51" t="str">
        <f t="shared" si="297"/>
        <v>11489_1</v>
      </c>
      <c r="E1222" s="224">
        <f>IFERROR(VLOOKUP(C1222,'2015'!$C$12:$D$1887,2,FALSE),0)</f>
        <v>1</v>
      </c>
      <c r="F1222" s="51">
        <f>IFERROR(K1222-IFERROR(VLOOKUP(D1222,'2015'!$F$12:$I$1887,4,FALSE),"ei löydy"),"ei löydy")</f>
        <v>0</v>
      </c>
      <c r="G1222" s="224">
        <f>IFERROR(VLOOKUP(Työfile_2024!C1222,Liikennemalli!$D$6:$G$1921,4,FALSE),0)</f>
        <v>1</v>
      </c>
      <c r="H1222" s="225">
        <f>K1222-IFERROR(VLOOKUP(Työfile_2024!D1222,Liikennemalli!$C$6:$H$1921,6,FALSE),"ei löydy")</f>
        <v>0</v>
      </c>
      <c r="I1222" s="80">
        <v>11489</v>
      </c>
      <c r="J1222" s="52">
        <v>1</v>
      </c>
      <c r="K1222" s="52">
        <v>3595</v>
      </c>
      <c r="L1222" s="53"/>
      <c r="M1222" s="54"/>
      <c r="N1222" s="54"/>
      <c r="O1222" s="54"/>
      <c r="P1222" s="54"/>
      <c r="Q1222" s="55"/>
      <c r="R1222" s="55"/>
      <c r="S1222" s="55"/>
      <c r="T1222" s="55"/>
      <c r="U1222" s="52"/>
      <c r="V1222" s="56">
        <v>211</v>
      </c>
      <c r="W1222" s="56">
        <v>9</v>
      </c>
      <c r="X1222" s="56">
        <v>222</v>
      </c>
      <c r="Y1222" s="56">
        <f>VLOOKUP(D1222,Liikennemalli24!$D$2:$F$1804,2,FALSE)</f>
        <v>182</v>
      </c>
      <c r="Z1222" s="57">
        <f>VLOOKUP(D1222,Liikennemalli24!$D$2:$F$1804,3,FALSE)</f>
        <v>0.35699999999999998</v>
      </c>
      <c r="AA1222" s="178">
        <f>IF(G1222=1,VLOOKUP(C1222,Liikennemalli!$D$6:$H$1921,2,FALSE),"-")</f>
        <v>996.27014606658997</v>
      </c>
      <c r="AB1222" s="197">
        <f>IF(G1222=1,VLOOKUP(C1222,Liikennemalli!$D$6:$H$1921,3,FALSE),"-")</f>
        <v>0.85543546569639295</v>
      </c>
      <c r="AC1222" s="134">
        <f>IF(E1222=1,VLOOKUP(Työfile_2024!D1222,'2015'!$F$12:$X$1887,18,FALSE),"-")</f>
        <v>744</v>
      </c>
      <c r="AD1222" s="127">
        <f>IF(E1222=1,VLOOKUP(Työfile_2024!D1222,'2015'!$F$12:$X$1887,19,FALSE),"-")</f>
        <v>0.87</v>
      </c>
      <c r="AI1222" s="127">
        <f>IF(E1222=1,VLOOKUP(Työfile_2024!D1222,'2015'!$F$12:$AB$1887,20,FALSE),"-")</f>
        <v>0</v>
      </c>
      <c r="AJ1222" s="127">
        <f>IF(E1222=1,VLOOKUP(Työfile_2024!D1222,'2015'!$F$12:$AB$1887,21,FALSE),"-")</f>
        <v>0</v>
      </c>
      <c r="AK1222" s="127">
        <f>IF(E1222=1,VLOOKUP(Työfile_2024!D1222,'2015'!$F$12:$AB$1887,22,FALSE),"-")</f>
        <v>0</v>
      </c>
      <c r="AL1222" s="127">
        <f>IF(E1222=1,VLOOKUP(Työfile_2024!D1222,'2015'!$F$12:$AB$1887,23,FALSE),"-")</f>
        <v>0</v>
      </c>
      <c r="AM1222" s="56">
        <f>VLOOKUP(Työfile_2024!D1222,Tmatkat_20km_tarkasteltava_verk!$C$2:$D$1804,2,FALSE)</f>
        <v>53</v>
      </c>
      <c r="AN1222" s="148">
        <f t="shared" si="294"/>
        <v>0.25118483412322273</v>
      </c>
      <c r="AO1222" s="178">
        <f>IF(E1222=1,VLOOKUP(Työfile_2024!D1222,'2015'!$F$12:$AC$1887,24,FALSE),"-")</f>
        <v>468</v>
      </c>
      <c r="AP1222" s="52">
        <f>VLOOKUP(D1222,Tarkasteltava_verkko_2024_harva!$E$2:$I$1804,5,FALSE)</f>
        <v>0</v>
      </c>
      <c r="AQ1222" s="52">
        <f>VLOOKUP(D1222,Tarkasteltava_verkko_2024_harva!$E$2:$I$1804,4,FALSE)</f>
        <v>0</v>
      </c>
      <c r="AR1222" s="148">
        <v>0</v>
      </c>
      <c r="AS1222" s="170" t="str">
        <f>IFERROR(VLOOKUP(C1222,'2015'!$C$12:$AG$1887,30,FALSE),"-")</f>
        <v/>
      </c>
      <c r="AT1222" s="148">
        <v>0</v>
      </c>
      <c r="AU1222" s="170">
        <f>IFERROR(VLOOKUP(C1222,'2015'!$C$12:$AG$1887,31,FALSE),"-")</f>
        <v>0</v>
      </c>
      <c r="AV1222" s="106"/>
      <c r="AW1222" s="63">
        <f>IFERROR(VLOOKUP(C1222,Merkittävyysluokitus!$A$2:$J$1705,10,FALSE),"-")</f>
        <v>3</v>
      </c>
      <c r="AX1222" s="175">
        <f>IFERROR(VLOOKUP(C1222,Merkittävyysluokitus!$A$2:$J$1705,6,FALSE),"-")</f>
        <v>3.3672922374429222</v>
      </c>
      <c r="AY1222" s="175">
        <f>IFERROR(VLOOKUP(C1222,Merkittävyysluokitus!$A$2:$J$1705,7,FALSE),"-")</f>
        <v>0.85633333333333328</v>
      </c>
      <c r="AZ1222" s="175">
        <f>IFERROR(VLOOKUP(C1222,Merkittävyysluokitus!$A$2:$J$1705,8,FALSE),"-")</f>
        <v>1.5109589041095888</v>
      </c>
      <c r="BA1222" s="175">
        <f>IFERROR(VLOOKUP(C1222,Merkittävyysluokitus!$A$2:$J$1705,9,FALSE),"-")</f>
        <v>1</v>
      </c>
      <c r="BB1222" s="203"/>
      <c r="BC1222" s="203" t="str">
        <f t="shared" si="295"/>
        <v/>
      </c>
      <c r="BD1222" s="39" t="str">
        <f t="shared" si="303"/>
        <v>musta</v>
      </c>
      <c r="BE1222" s="68" t="str">
        <f t="shared" si="290"/>
        <v>musta</v>
      </c>
      <c r="BF1222" s="68" t="str">
        <f t="shared" si="291"/>
        <v>musta</v>
      </c>
      <c r="BG1222" s="68" t="str">
        <f t="shared" si="292"/>
        <v>musta</v>
      </c>
      <c r="BH1222" s="208" t="str">
        <f t="shared" si="293"/>
        <v>musta</v>
      </c>
      <c r="BI1222" s="39"/>
      <c r="BJ1222" s="39" t="str">
        <f>IF(F1222="ei löydy","uusi tie",IF(E1222=0,"tieosoite muuttunut",IF(E1222=1,VLOOKUP(D1222,'2015'!$F$12:$AL$1887,31,FALSE),"-")))</f>
        <v>musta</v>
      </c>
      <c r="BK1222" s="67" t="str">
        <f>IF(E1222=1,VLOOKUP(D1222,'2015'!$F$12:$AL$1887,32,FALSE),"-")</f>
        <v>musta</v>
      </c>
      <c r="BL1222" s="39" t="str">
        <f>IF(F1222="ei löydy","uusi tie",IF(E1222=0,"tieosoite muuttunut",IF(E1222=1,VLOOKUP(D1222,'2015'!$F$12:$AL$1887,33,FALSE),"-")))</f>
        <v>musta</v>
      </c>
      <c r="BM1222" s="39"/>
      <c r="BN1222" s="217" t="str">
        <f>VLOOKUP(D1222,'2015'!$F$12:$AL$1887,33,FALSE)</f>
        <v>musta</v>
      </c>
      <c r="BO1222" s="39"/>
      <c r="BP1222" s="115" t="s">
        <v>10</v>
      </c>
      <c r="BQ1222" s="30"/>
      <c r="BS1222" s="5"/>
      <c r="BU1222" s="37"/>
      <c r="BV1222" s="30" t="s">
        <v>10</v>
      </c>
      <c r="BX1222" t="str">
        <f>IF(E1222=1,VLOOKUP(D1222,'2015'!$F$12:$AX$1887,43,FALSE),"-")</f>
        <v>punainen</v>
      </c>
      <c r="BY1222" t="str">
        <f>IF(E1222=1,VLOOKUP(D1222,'2015'!$F$12:$AX$1887,44,FALSE),"-")</f>
        <v>musta</v>
      </c>
      <c r="BZ1222" t="str">
        <f>IF(E1222=1,VLOOKUP(D1222,'2015'!$F$12:$AX$1887,45,FALSE),"-")</f>
        <v>musta</v>
      </c>
      <c r="CA1222" s="31">
        <f t="shared" si="298"/>
        <v>10</v>
      </c>
      <c r="CB1222" s="31">
        <f t="shared" si="299"/>
        <v>10</v>
      </c>
      <c r="CC1222" s="31">
        <f t="shared" si="300"/>
        <v>0</v>
      </c>
      <c r="CD1222" s="31">
        <f t="shared" si="301"/>
        <v>0</v>
      </c>
      <c r="CE1222" s="31">
        <f t="shared" si="302"/>
        <v>0</v>
      </c>
      <c r="CO1222" s="2" t="s">
        <v>35</v>
      </c>
      <c r="CP1222" s="2" t="s">
        <v>35</v>
      </c>
    </row>
    <row r="1223" spans="1:94" ht="15.75" thickBot="1" x14ac:dyDescent="0.3">
      <c r="A1223" s="50"/>
      <c r="B1223" s="50"/>
      <c r="C1223" s="50" t="str">
        <f t="shared" si="296"/>
        <v>11489_2_2718</v>
      </c>
      <c r="D1223" s="51" t="str">
        <f t="shared" si="297"/>
        <v>11489_2</v>
      </c>
      <c r="E1223" s="224">
        <f>IFERROR(VLOOKUP(C1223,'2015'!$C$12:$D$1887,2,FALSE),0)</f>
        <v>1</v>
      </c>
      <c r="F1223" s="51">
        <f>IFERROR(K1223-IFERROR(VLOOKUP(D1223,'2015'!$F$12:$I$1887,4,FALSE),"ei löydy"),"ei löydy")</f>
        <v>0</v>
      </c>
      <c r="G1223" s="224">
        <f>IFERROR(VLOOKUP(Työfile_2024!C1223,Liikennemalli!$D$6:$G$1921,4,FALSE),0)</f>
        <v>1</v>
      </c>
      <c r="H1223" s="225">
        <f>K1223-IFERROR(VLOOKUP(Työfile_2024!D1223,Liikennemalli!$C$6:$H$1921,6,FALSE),"ei löydy")</f>
        <v>0</v>
      </c>
      <c r="I1223" s="80">
        <v>11489</v>
      </c>
      <c r="J1223" s="52">
        <v>2</v>
      </c>
      <c r="K1223" s="52">
        <v>2718</v>
      </c>
      <c r="L1223" s="53"/>
      <c r="M1223" s="54"/>
      <c r="N1223" s="54"/>
      <c r="O1223" s="54"/>
      <c r="P1223" s="54"/>
      <c r="Q1223" s="55"/>
      <c r="R1223" s="55"/>
      <c r="S1223" s="55"/>
      <c r="T1223" s="55"/>
      <c r="U1223" s="52"/>
      <c r="V1223" s="56">
        <v>403</v>
      </c>
      <c r="W1223" s="56">
        <v>16</v>
      </c>
      <c r="X1223" s="56">
        <v>427</v>
      </c>
      <c r="Y1223" s="56">
        <f>VLOOKUP(D1223,Liikennemalli24!$D$2:$F$1804,2,FALSE)</f>
        <v>162</v>
      </c>
      <c r="Z1223" s="57">
        <f>VLOOKUP(D1223,Liikennemalli24!$D$2:$F$1804,3,FALSE)</f>
        <v>0.48199999999999998</v>
      </c>
      <c r="AA1223" s="178">
        <f>IF(G1223=1,VLOOKUP(C1223,Liikennemalli!$D$6:$H$1921,2,FALSE),"-")</f>
        <v>963.22981207914904</v>
      </c>
      <c r="AB1223" s="197">
        <f>IF(G1223=1,VLOOKUP(C1223,Liikennemalli!$D$6:$H$1921,3,FALSE),"-")</f>
        <v>0.76376733209341796</v>
      </c>
      <c r="AC1223" s="134">
        <f>IF(E1223=1,VLOOKUP(Työfile_2024!D1223,'2015'!$F$12:$X$1887,18,FALSE),"-")</f>
        <v>700</v>
      </c>
      <c r="AD1223" s="127">
        <f>IF(E1223=1,VLOOKUP(Työfile_2024!D1223,'2015'!$F$12:$X$1887,19,FALSE),"-")</f>
        <v>0.88</v>
      </c>
      <c r="AI1223" s="127">
        <f>IF(E1223=1,VLOOKUP(Työfile_2024!D1223,'2015'!$F$12:$AB$1887,20,FALSE),"-")</f>
        <v>0</v>
      </c>
      <c r="AJ1223" s="127">
        <f>IF(E1223=1,VLOOKUP(Työfile_2024!D1223,'2015'!$F$12:$AB$1887,21,FALSE),"-")</f>
        <v>0</v>
      </c>
      <c r="AK1223" s="127">
        <f>IF(E1223=1,VLOOKUP(Työfile_2024!D1223,'2015'!$F$12:$AB$1887,22,FALSE),"-")</f>
        <v>0</v>
      </c>
      <c r="AL1223" s="127">
        <f>IF(E1223=1,VLOOKUP(Työfile_2024!D1223,'2015'!$F$12:$AB$1887,23,FALSE),"-")</f>
        <v>0</v>
      </c>
      <c r="AM1223" s="56">
        <f>VLOOKUP(Työfile_2024!D1223,Tmatkat_20km_tarkasteltava_verk!$C$2:$D$1804,2,FALSE)</f>
        <v>53</v>
      </c>
      <c r="AN1223" s="148">
        <f t="shared" si="294"/>
        <v>0.13151364764267989</v>
      </c>
      <c r="AO1223" s="178">
        <f>IF(E1223=1,VLOOKUP(Työfile_2024!D1223,'2015'!$F$12:$AC$1887,24,FALSE),"-")</f>
        <v>417</v>
      </c>
      <c r="AP1223" s="52">
        <f>VLOOKUP(D1223,Tarkasteltava_verkko_2024_harva!$E$2:$I$1804,5,FALSE)</f>
        <v>0</v>
      </c>
      <c r="AQ1223" s="52">
        <f>VLOOKUP(D1223,Tarkasteltava_verkko_2024_harva!$E$2:$I$1804,4,FALSE)</f>
        <v>0</v>
      </c>
      <c r="AR1223" s="148">
        <v>0</v>
      </c>
      <c r="AS1223" s="170" t="str">
        <f>IFERROR(VLOOKUP(C1223,'2015'!$C$12:$AG$1887,30,FALSE),"-")</f>
        <v/>
      </c>
      <c r="AT1223" s="148">
        <v>0.30022075055187636</v>
      </c>
      <c r="AU1223" s="170">
        <f>IFERROR(VLOOKUP(C1223,'2015'!$C$12:$AG$1887,31,FALSE),"-")</f>
        <v>0</v>
      </c>
      <c r="AV1223" s="106"/>
      <c r="AW1223" s="63">
        <f>IFERROR(VLOOKUP(C1223,Merkittävyysluokitus!$A$2:$J$1705,10,FALSE),"-")</f>
        <v>3</v>
      </c>
      <c r="AX1223" s="175">
        <f>IFERROR(VLOOKUP(C1223,Merkittävyysluokitus!$A$2:$J$1705,6,FALSE),"-")</f>
        <v>4.1763972602739727</v>
      </c>
      <c r="AY1223" s="175">
        <f>IFERROR(VLOOKUP(C1223,Merkittävyysluokitus!$A$2:$J$1705,7,FALSE),"-")</f>
        <v>1.4556666666666667</v>
      </c>
      <c r="AZ1223" s="175">
        <f>IFERROR(VLOOKUP(C1223,Merkittävyysluokitus!$A$2:$J$1705,8,FALSE),"-")</f>
        <v>1.8873972602739726</v>
      </c>
      <c r="BA1223" s="175">
        <f>IFERROR(VLOOKUP(C1223,Merkittävyysluokitus!$A$2:$J$1705,9,FALSE),"-")</f>
        <v>0.83333333333333326</v>
      </c>
      <c r="BB1223" s="203"/>
      <c r="BC1223" s="203" t="str">
        <f t="shared" si="295"/>
        <v/>
      </c>
      <c r="BD1223" s="39" t="str">
        <f t="shared" si="303"/>
        <v>musta</v>
      </c>
      <c r="BE1223" s="68" t="str">
        <f t="shared" si="290"/>
        <v>musta</v>
      </c>
      <c r="BF1223" s="68" t="str">
        <f t="shared" si="291"/>
        <v>musta</v>
      </c>
      <c r="BG1223" s="68" t="str">
        <f t="shared" si="292"/>
        <v>musta</v>
      </c>
      <c r="BH1223" s="208" t="str">
        <f t="shared" si="293"/>
        <v>musta</v>
      </c>
      <c r="BI1223" s="39"/>
      <c r="BJ1223" s="39" t="str">
        <f>IF(F1223="ei löydy","uusi tie",IF(E1223=0,"tieosoite muuttunut",IF(E1223=1,VLOOKUP(D1223,'2015'!$F$12:$AL$1887,31,FALSE),"-")))</f>
        <v>musta</v>
      </c>
      <c r="BK1223" s="67" t="str">
        <f>IF(E1223=1,VLOOKUP(D1223,'2015'!$F$12:$AL$1887,32,FALSE),"-")</f>
        <v>musta</v>
      </c>
      <c r="BL1223" s="39" t="str">
        <f>IF(F1223="ei löydy","uusi tie",IF(E1223=0,"tieosoite muuttunut",IF(E1223=1,VLOOKUP(D1223,'2015'!$F$12:$AL$1887,33,FALSE),"-")))</f>
        <v>musta</v>
      </c>
      <c r="BM1223" s="39"/>
      <c r="BN1223" s="217" t="str">
        <f>VLOOKUP(D1223,'2015'!$F$12:$AL$1887,33,FALSE)</f>
        <v>musta</v>
      </c>
      <c r="BO1223" s="39"/>
      <c r="BP1223" s="115" t="s">
        <v>10</v>
      </c>
      <c r="BQ1223" s="30"/>
      <c r="BS1223" s="5"/>
      <c r="BU1223" s="37"/>
      <c r="BV1223" s="30" t="s">
        <v>10</v>
      </c>
      <c r="BX1223" t="str">
        <f>IF(E1223=1,VLOOKUP(D1223,'2015'!$F$12:$AX$1887,43,FALSE),"-")</f>
        <v>punainen</v>
      </c>
      <c r="BY1223" t="str">
        <f>IF(E1223=1,VLOOKUP(D1223,'2015'!$F$12:$AX$1887,44,FALSE),"-")</f>
        <v>musta</v>
      </c>
      <c r="BZ1223" t="str">
        <f>IF(E1223=1,VLOOKUP(D1223,'2015'!$F$12:$AX$1887,45,FALSE),"-")</f>
        <v>musta</v>
      </c>
      <c r="CA1223" s="31">
        <f t="shared" si="298"/>
        <v>10</v>
      </c>
      <c r="CB1223" s="31">
        <f t="shared" si="299"/>
        <v>10</v>
      </c>
      <c r="CC1223" s="31">
        <f t="shared" si="300"/>
        <v>0</v>
      </c>
      <c r="CD1223" s="31">
        <f t="shared" si="301"/>
        <v>0</v>
      </c>
      <c r="CE1223" s="31">
        <f t="shared" si="302"/>
        <v>0</v>
      </c>
      <c r="CO1223" s="2" t="s">
        <v>35</v>
      </c>
      <c r="CP1223" s="2" t="s">
        <v>35</v>
      </c>
    </row>
    <row r="1224" spans="1:94" ht="15.75" thickBot="1" x14ac:dyDescent="0.3">
      <c r="A1224" s="50"/>
      <c r="B1224" s="50"/>
      <c r="C1224" s="50" t="str">
        <f t="shared" si="296"/>
        <v>11490_1_900</v>
      </c>
      <c r="D1224" s="51" t="str">
        <f t="shared" si="297"/>
        <v>11490_1</v>
      </c>
      <c r="E1224" s="224">
        <f>IFERROR(VLOOKUP(C1224,'2015'!$C$12:$D$1887,2,FALSE),0)</f>
        <v>1</v>
      </c>
      <c r="F1224" s="51">
        <f>IFERROR(K1224-IFERROR(VLOOKUP(D1224,'2015'!$F$12:$I$1887,4,FALSE),"ei löydy"),"ei löydy")</f>
        <v>0</v>
      </c>
      <c r="G1224" s="224">
        <f>IFERROR(VLOOKUP(Työfile_2024!C1224,Liikennemalli!$D$6:$G$1921,4,FALSE),0)</f>
        <v>1</v>
      </c>
      <c r="H1224" s="225">
        <f>K1224-IFERROR(VLOOKUP(Työfile_2024!D1224,Liikennemalli!$C$6:$H$1921,6,FALSE),"ei löydy")</f>
        <v>0</v>
      </c>
      <c r="I1224" s="81">
        <v>11490</v>
      </c>
      <c r="J1224" s="52">
        <v>1</v>
      </c>
      <c r="K1224" s="52">
        <v>900</v>
      </c>
      <c r="L1224" s="53"/>
      <c r="M1224" s="54"/>
      <c r="N1224" s="54"/>
      <c r="O1224" s="54"/>
      <c r="P1224" s="54"/>
      <c r="Q1224" s="55"/>
      <c r="R1224" s="55"/>
      <c r="S1224" s="55"/>
      <c r="T1224" s="55"/>
      <c r="U1224" s="52"/>
      <c r="V1224" s="56">
        <v>2895</v>
      </c>
      <c r="W1224" s="56">
        <v>132</v>
      </c>
      <c r="X1224" s="56">
        <v>3128</v>
      </c>
      <c r="Y1224" s="56">
        <f>VLOOKUP(D1224,Liikennemalli24!$D$2:$F$1804,2,FALSE)</f>
        <v>177</v>
      </c>
      <c r="Z1224" s="57">
        <f>VLOOKUP(D1224,Liikennemalli24!$D$2:$F$1804,3,FALSE)</f>
        <v>0.27200000000000002</v>
      </c>
      <c r="AA1224" s="178">
        <f>IF(G1224=1,VLOOKUP(C1224,Liikennemalli!$D$6:$H$1921,2,FALSE),"-")</f>
        <v>718.33163698865098</v>
      </c>
      <c r="AB1224" s="197">
        <f>IF(G1224=1,VLOOKUP(C1224,Liikennemalli!$D$6:$H$1921,3,FALSE),"-")</f>
        <v>0.42873907206085499</v>
      </c>
      <c r="AC1224" s="134">
        <f>IF(E1224=1,VLOOKUP(Työfile_2024!D1224,'2015'!$F$12:$X$1887,18,FALSE),"-")</f>
        <v>687</v>
      </c>
      <c r="AD1224" s="127">
        <f>IF(E1224=1,VLOOKUP(Työfile_2024!D1224,'2015'!$F$12:$X$1887,19,FALSE),"-")</f>
        <v>0.59</v>
      </c>
      <c r="AI1224" s="127">
        <f>IF(E1224=1,VLOOKUP(Työfile_2024!D1224,'2015'!$F$12:$AB$1887,20,FALSE),"-")</f>
        <v>0</v>
      </c>
      <c r="AJ1224" s="127">
        <f>IF(E1224=1,VLOOKUP(Työfile_2024!D1224,'2015'!$F$12:$AB$1887,21,FALSE),"-")</f>
        <v>0</v>
      </c>
      <c r="AK1224" s="127">
        <f>IF(E1224=1,VLOOKUP(Työfile_2024!D1224,'2015'!$F$12:$AB$1887,22,FALSE),"-")</f>
        <v>0</v>
      </c>
      <c r="AL1224" s="127">
        <f>IF(E1224=1,VLOOKUP(Työfile_2024!D1224,'2015'!$F$12:$AB$1887,23,FALSE),"-")</f>
        <v>0</v>
      </c>
      <c r="AM1224" s="56">
        <f>VLOOKUP(Työfile_2024!D1224,Tmatkat_20km_tarkasteltava_verk!$C$2:$D$1804,2,FALSE)</f>
        <v>357</v>
      </c>
      <c r="AN1224" s="148">
        <f t="shared" si="294"/>
        <v>0.12331606217616581</v>
      </c>
      <c r="AO1224" s="178">
        <f>IF(E1224=1,VLOOKUP(Työfile_2024!D1224,'2015'!$F$12:$AC$1887,24,FALSE),"-")</f>
        <v>985</v>
      </c>
      <c r="AP1224" s="52">
        <f>VLOOKUP(D1224,Tarkasteltava_verkko_2024_harva!$E$2:$I$1804,5,FALSE)</f>
        <v>0</v>
      </c>
      <c r="AQ1224" s="52">
        <f>VLOOKUP(D1224,Tarkasteltava_verkko_2024_harva!$E$2:$I$1804,4,FALSE)</f>
        <v>0</v>
      </c>
      <c r="AR1224" s="148">
        <v>4.2222222222222223E-2</v>
      </c>
      <c r="AS1224" s="170" t="str">
        <f>IFERROR(VLOOKUP(C1224,'2015'!$C$12:$AG$1887,30,FALSE),"-")</f>
        <v/>
      </c>
      <c r="AT1224" s="148">
        <v>1.0344444444444445</v>
      </c>
      <c r="AU1224" s="170" t="str">
        <f>IFERROR(VLOOKUP(C1224,'2015'!$C$12:$AG$1887,31,FALSE),"-")</f>
        <v>Kyllä</v>
      </c>
      <c r="AV1224" s="106"/>
      <c r="AW1224" s="63">
        <f>IFERROR(VLOOKUP(C1224,Merkittävyysluokitus!$A$2:$J$1705,10,FALSE),"-")</f>
        <v>3</v>
      </c>
      <c r="AX1224" s="175">
        <f>IFERROR(VLOOKUP(C1224,Merkittävyysluokitus!$A$2:$J$1705,6,FALSE),"-")</f>
        <v>9.374977168949771</v>
      </c>
      <c r="AY1224" s="175">
        <f>IFERROR(VLOOKUP(C1224,Merkittävyysluokitus!$A$2:$J$1705,7,FALSE),"-")</f>
        <v>5</v>
      </c>
      <c r="AZ1224" s="175">
        <f>IFERROR(VLOOKUP(C1224,Merkittävyysluokitus!$A$2:$J$1705,8,FALSE),"-")</f>
        <v>2.7083105022831049</v>
      </c>
      <c r="BA1224" s="175">
        <f>IFERROR(VLOOKUP(C1224,Merkittävyysluokitus!$A$2:$J$1705,9,FALSE),"-")</f>
        <v>1.6666666666666665</v>
      </c>
      <c r="BB1224" s="203"/>
      <c r="BC1224" s="203" t="str">
        <f t="shared" si="295"/>
        <v/>
      </c>
      <c r="BD1224" s="39" t="str">
        <f t="shared" si="303"/>
        <v>musta</v>
      </c>
      <c r="BE1224" s="68" t="str">
        <f t="shared" si="290"/>
        <v>musta</v>
      </c>
      <c r="BF1224" s="68" t="str">
        <f t="shared" si="291"/>
        <v>musta</v>
      </c>
      <c r="BG1224" s="68" t="str">
        <f t="shared" si="292"/>
        <v>musta</v>
      </c>
      <c r="BH1224" s="208" t="str">
        <f t="shared" si="293"/>
        <v>musta</v>
      </c>
      <c r="BI1224" s="39"/>
      <c r="BJ1224" s="39" t="str">
        <f>IF(F1224="ei löydy","uusi tie",IF(E1224=0,"tieosoite muuttunut",IF(E1224=1,VLOOKUP(D1224,'2015'!$F$12:$AL$1887,31,FALSE),"-")))</f>
        <v>musta</v>
      </c>
      <c r="BK1224" s="67" t="str">
        <f>IF(E1224=1,VLOOKUP(D1224,'2015'!$F$12:$AL$1887,32,FALSE),"-")</f>
        <v>musta</v>
      </c>
      <c r="BL1224" s="39" t="str">
        <f>IF(F1224="ei löydy","uusi tie",IF(E1224=0,"tieosoite muuttunut",IF(E1224=1,VLOOKUP(D1224,'2015'!$F$12:$AL$1887,33,FALSE),"-")))</f>
        <v>musta</v>
      </c>
      <c r="BM1224" s="39"/>
      <c r="BN1224" s="217" t="str">
        <f>VLOOKUP(D1224,'2015'!$F$12:$AL$1887,33,FALSE)</f>
        <v>musta</v>
      </c>
      <c r="BO1224" s="39"/>
      <c r="BP1224" s="115" t="s">
        <v>10</v>
      </c>
      <c r="BQ1224" s="30"/>
      <c r="BS1224" s="5"/>
      <c r="BU1224" s="37"/>
      <c r="BV1224" s="30" t="s">
        <v>10</v>
      </c>
      <c r="BX1224" t="str">
        <f>IF(E1224=1,VLOOKUP(D1224,'2015'!$F$12:$AX$1887,43,FALSE),"-")</f>
        <v>musta</v>
      </c>
      <c r="BY1224" t="str">
        <f>IF(E1224=1,VLOOKUP(D1224,'2015'!$F$12:$AX$1887,44,FALSE),"-")</f>
        <v>punainen</v>
      </c>
      <c r="BZ1224" t="str">
        <f>IF(E1224=1,VLOOKUP(D1224,'2015'!$F$12:$AX$1887,45,FALSE),"-")</f>
        <v>musta</v>
      </c>
      <c r="CA1224" s="31">
        <f t="shared" si="298"/>
        <v>2</v>
      </c>
      <c r="CB1224" s="31">
        <f t="shared" si="299"/>
        <v>1</v>
      </c>
      <c r="CC1224" s="31">
        <f t="shared" si="300"/>
        <v>0</v>
      </c>
      <c r="CD1224" s="31">
        <f t="shared" si="301"/>
        <v>1</v>
      </c>
      <c r="CE1224" s="31">
        <f t="shared" si="302"/>
        <v>0</v>
      </c>
      <c r="CO1224" s="2" t="s">
        <v>35</v>
      </c>
      <c r="CP1224" s="2" t="s">
        <v>35</v>
      </c>
    </row>
    <row r="1225" spans="1:94" ht="15.75" thickBot="1" x14ac:dyDescent="0.3">
      <c r="A1225" s="50"/>
      <c r="B1225" s="50"/>
      <c r="C1225" s="50" t="str">
        <f t="shared" si="296"/>
        <v>11491_1_2650</v>
      </c>
      <c r="D1225" s="51" t="str">
        <f t="shared" si="297"/>
        <v>11491_1</v>
      </c>
      <c r="E1225" s="224">
        <f>IFERROR(VLOOKUP(C1225,'2015'!$C$12:$D$1887,2,FALSE),0)</f>
        <v>1</v>
      </c>
      <c r="F1225" s="51">
        <f>IFERROR(K1225-IFERROR(VLOOKUP(D1225,'2015'!$F$12:$I$1887,4,FALSE),"ei löydy"),"ei löydy")</f>
        <v>0</v>
      </c>
      <c r="G1225" s="224">
        <f>IFERROR(VLOOKUP(Työfile_2024!C1225,Liikennemalli!$D$6:$G$1921,4,FALSE),0)</f>
        <v>1</v>
      </c>
      <c r="H1225" s="225">
        <f>K1225-IFERROR(VLOOKUP(Työfile_2024!D1225,Liikennemalli!$C$6:$H$1921,6,FALSE),"ei löydy")</f>
        <v>0</v>
      </c>
      <c r="I1225" s="80">
        <v>11491</v>
      </c>
      <c r="J1225" s="52">
        <v>1</v>
      </c>
      <c r="K1225" s="52">
        <v>2650</v>
      </c>
      <c r="L1225" s="53"/>
      <c r="M1225" s="54"/>
      <c r="N1225" s="54"/>
      <c r="O1225" s="54"/>
      <c r="P1225" s="54"/>
      <c r="Q1225" s="55"/>
      <c r="R1225" s="55"/>
      <c r="S1225" s="55"/>
      <c r="T1225" s="55"/>
      <c r="U1225" s="52"/>
      <c r="V1225" s="56">
        <v>316</v>
      </c>
      <c r="W1225" s="56">
        <v>14</v>
      </c>
      <c r="X1225" s="56">
        <v>331</v>
      </c>
      <c r="Y1225" s="56">
        <f>VLOOKUP(D1225,Liikennemalli24!$D$2:$F$1804,2,FALSE)</f>
        <v>365</v>
      </c>
      <c r="Z1225" s="57">
        <f>VLOOKUP(D1225,Liikennemalli24!$D$2:$F$1804,3,FALSE)</f>
        <v>0.83199999999999996</v>
      </c>
      <c r="AA1225" s="178">
        <f>IF(G1225=1,VLOOKUP(C1225,Liikennemalli!$D$6:$H$1921,2,FALSE),"-")</f>
        <v>0</v>
      </c>
      <c r="AB1225" s="197">
        <f>IF(G1225=1,VLOOKUP(C1225,Liikennemalli!$D$6:$H$1921,3,FALSE),"-")</f>
        <v>0</v>
      </c>
      <c r="AC1225" s="134">
        <f>IF(E1225=1,VLOOKUP(Työfile_2024!D1225,'2015'!$F$12:$X$1887,18,FALSE),"-")</f>
        <v>59</v>
      </c>
      <c r="AD1225" s="127">
        <f>IF(E1225=1,VLOOKUP(Työfile_2024!D1225,'2015'!$F$12:$X$1887,19,FALSE),"-")</f>
        <v>0.69</v>
      </c>
      <c r="AI1225" s="127">
        <f>IF(E1225=1,VLOOKUP(Työfile_2024!D1225,'2015'!$F$12:$AB$1887,20,FALSE),"-")</f>
        <v>0</v>
      </c>
      <c r="AJ1225" s="127">
        <f>IF(E1225=1,VLOOKUP(Työfile_2024!D1225,'2015'!$F$12:$AB$1887,21,FALSE),"-")</f>
        <v>0</v>
      </c>
      <c r="AK1225" s="127">
        <f>IF(E1225=1,VLOOKUP(Työfile_2024!D1225,'2015'!$F$12:$AB$1887,22,FALSE),"-")</f>
        <v>0</v>
      </c>
      <c r="AL1225" s="127">
        <f>IF(E1225=1,VLOOKUP(Työfile_2024!D1225,'2015'!$F$12:$AB$1887,23,FALSE),"-")</f>
        <v>0</v>
      </c>
      <c r="AM1225" s="56">
        <f>VLOOKUP(Työfile_2024!D1225,Tmatkat_20km_tarkasteltava_verk!$C$2:$D$1804,2,FALSE)</f>
        <v>28</v>
      </c>
      <c r="AN1225" s="148">
        <f t="shared" si="294"/>
        <v>8.8607594936708861E-2</v>
      </c>
      <c r="AO1225" s="178">
        <f>IF(E1225=1,VLOOKUP(Työfile_2024!D1225,'2015'!$F$12:$AC$1887,24,FALSE),"-")</f>
        <v>291</v>
      </c>
      <c r="AP1225" s="52">
        <f>VLOOKUP(D1225,Tarkasteltava_verkko_2024_harva!$E$2:$I$1804,5,FALSE)</f>
        <v>0</v>
      </c>
      <c r="AQ1225" s="52">
        <f>VLOOKUP(D1225,Tarkasteltava_verkko_2024_harva!$E$2:$I$1804,4,FALSE)</f>
        <v>0</v>
      </c>
      <c r="AR1225" s="148">
        <v>0</v>
      </c>
      <c r="AS1225" s="170" t="str">
        <f>IFERROR(VLOOKUP(C1225,'2015'!$C$12:$AG$1887,30,FALSE),"-")</f>
        <v/>
      </c>
      <c r="AT1225" s="148">
        <v>0.11547169811320755</v>
      </c>
      <c r="AU1225" s="170">
        <f>IFERROR(VLOOKUP(C1225,'2015'!$C$12:$AG$1887,31,FALSE),"-")</f>
        <v>0</v>
      </c>
      <c r="AV1225" s="106"/>
      <c r="AW1225" s="63">
        <f>IFERROR(VLOOKUP(C1225,Merkittävyysluokitus!$A$2:$J$1705,10,FALSE),"-")</f>
        <v>3</v>
      </c>
      <c r="AX1225" s="175">
        <f>IFERROR(VLOOKUP(C1225,Merkittävyysluokitus!$A$2:$J$1705,6,FALSE),"-")</f>
        <v>3.6779543378995432</v>
      </c>
      <c r="AY1225" s="175">
        <f>IFERROR(VLOOKUP(C1225,Merkittävyysluokitus!$A$2:$J$1705,7,FALSE),"-")</f>
        <v>1.0946666666666665</v>
      </c>
      <c r="AZ1225" s="175">
        <f>IFERROR(VLOOKUP(C1225,Merkittävyysluokitus!$A$2:$J$1705,8,FALSE),"-")</f>
        <v>1.41662100456621</v>
      </c>
      <c r="BA1225" s="175">
        <f>IFERROR(VLOOKUP(C1225,Merkittävyysluokitus!$A$2:$J$1705,9,FALSE),"-")</f>
        <v>1.1666666666666665</v>
      </c>
      <c r="BB1225" s="203"/>
      <c r="BC1225" s="203" t="str">
        <f t="shared" si="295"/>
        <v/>
      </c>
      <c r="BD1225" s="39" t="str">
        <f t="shared" si="303"/>
        <v>musta</v>
      </c>
      <c r="BE1225" s="68" t="str">
        <f t="shared" si="290"/>
        <v>musta</v>
      </c>
      <c r="BF1225" s="68" t="str">
        <f t="shared" si="291"/>
        <v>musta</v>
      </c>
      <c r="BG1225" s="68" t="str">
        <f t="shared" si="292"/>
        <v>musta</v>
      </c>
      <c r="BH1225" s="208" t="str">
        <f t="shared" si="293"/>
        <v>musta</v>
      </c>
      <c r="BI1225" s="39"/>
      <c r="BJ1225" s="39" t="str">
        <f>IF(F1225="ei löydy","uusi tie",IF(E1225=0,"tieosoite muuttunut",IF(E1225=1,VLOOKUP(D1225,'2015'!$F$12:$AL$1887,31,FALSE),"-")))</f>
        <v>musta</v>
      </c>
      <c r="BK1225" s="67" t="str">
        <f>IF(E1225=1,VLOOKUP(D1225,'2015'!$F$12:$AL$1887,32,FALSE),"-")</f>
        <v>musta</v>
      </c>
      <c r="BL1225" s="39" t="str">
        <f>IF(F1225="ei löydy","uusi tie",IF(E1225=0,"tieosoite muuttunut",IF(E1225=1,VLOOKUP(D1225,'2015'!$F$12:$AL$1887,33,FALSE),"-")))</f>
        <v>musta</v>
      </c>
      <c r="BM1225" s="39"/>
      <c r="BN1225" s="217" t="str">
        <f>VLOOKUP(D1225,'2015'!$F$12:$AL$1887,33,FALSE)</f>
        <v>musta</v>
      </c>
      <c r="BO1225" s="39"/>
      <c r="BP1225" s="115" t="s">
        <v>10</v>
      </c>
      <c r="BQ1225" s="30"/>
      <c r="BS1225" s="5"/>
      <c r="BU1225" s="37"/>
      <c r="BV1225" s="30" t="s">
        <v>10</v>
      </c>
      <c r="BX1225" t="str">
        <f>IF(E1225=1,VLOOKUP(D1225,'2015'!$F$12:$AX$1887,43,FALSE),"-")</f>
        <v>punainen</v>
      </c>
      <c r="BY1225" t="str">
        <f>IF(E1225=1,VLOOKUP(D1225,'2015'!$F$12:$AX$1887,44,FALSE),"-")</f>
        <v>musta</v>
      </c>
      <c r="BZ1225" t="str">
        <f>IF(E1225=1,VLOOKUP(D1225,'2015'!$F$12:$AX$1887,45,FALSE),"-")</f>
        <v>musta</v>
      </c>
      <c r="CA1225" s="31">
        <f t="shared" si="298"/>
        <v>10</v>
      </c>
      <c r="CB1225" s="31">
        <f t="shared" si="299"/>
        <v>10</v>
      </c>
      <c r="CC1225" s="31">
        <f t="shared" si="300"/>
        <v>0</v>
      </c>
      <c r="CD1225" s="31">
        <f t="shared" si="301"/>
        <v>0</v>
      </c>
      <c r="CE1225" s="31">
        <f t="shared" si="302"/>
        <v>0</v>
      </c>
      <c r="CO1225" s="2" t="s">
        <v>35</v>
      </c>
      <c r="CP1225" s="2" t="s">
        <v>35</v>
      </c>
    </row>
    <row r="1226" spans="1:94" ht="15.75" thickBot="1" x14ac:dyDescent="0.3">
      <c r="A1226" s="50"/>
      <c r="B1226" s="50"/>
      <c r="C1226" s="50" t="str">
        <f t="shared" si="296"/>
        <v>11491_2_4679</v>
      </c>
      <c r="D1226" s="51" t="str">
        <f t="shared" si="297"/>
        <v>11491_2</v>
      </c>
      <c r="E1226" s="224">
        <f>IFERROR(VLOOKUP(C1226,'2015'!$C$12:$D$1887,2,FALSE),0)</f>
        <v>0</v>
      </c>
      <c r="F1226" s="51">
        <f>IFERROR(K1226-IFERROR(VLOOKUP(D1226,'2015'!$F$12:$I$1887,4,FALSE),"ei löydy"),"ei löydy")</f>
        <v>-15</v>
      </c>
      <c r="G1226" s="224">
        <f>IFERROR(VLOOKUP(Työfile_2024!C1226,Liikennemalli!$D$6:$G$1921,4,FALSE),0)</f>
        <v>1</v>
      </c>
      <c r="H1226" s="225">
        <f>K1226-IFERROR(VLOOKUP(Työfile_2024!D1226,Liikennemalli!$C$6:$H$1921,6,FALSE),"ei löydy")</f>
        <v>0</v>
      </c>
      <c r="I1226" s="80">
        <v>11491</v>
      </c>
      <c r="J1226" s="52">
        <v>2</v>
      </c>
      <c r="K1226" s="52">
        <v>4679</v>
      </c>
      <c r="L1226" s="53"/>
      <c r="M1226" s="54"/>
      <c r="N1226" s="54"/>
      <c r="O1226" s="54"/>
      <c r="P1226" s="54"/>
      <c r="Q1226" s="55"/>
      <c r="R1226" s="55"/>
      <c r="S1226" s="55"/>
      <c r="T1226" s="55"/>
      <c r="U1226" s="52"/>
      <c r="V1226" s="56">
        <v>523.68241077153243</v>
      </c>
      <c r="W1226" s="56">
        <v>28.374011540927548</v>
      </c>
      <c r="X1226" s="56">
        <v>562.69822611669156</v>
      </c>
      <c r="Y1226" s="56">
        <f>VLOOKUP(D1226,Liikennemalli24!$D$2:$F$1804,2,FALSE)</f>
        <v>1430</v>
      </c>
      <c r="Z1226" s="57">
        <f>VLOOKUP(D1226,Liikennemalli24!$D$2:$F$1804,3,FALSE)</f>
        <v>0.41699999999999998</v>
      </c>
      <c r="AA1226" s="178">
        <f>IF(G1226=1,VLOOKUP(C1226,Liikennemalli!$D$6:$H$1921,2,FALSE),"-")</f>
        <v>950.06306503251301</v>
      </c>
      <c r="AB1226" s="197">
        <f>IF(G1226=1,VLOOKUP(C1226,Liikennemalli!$D$6:$H$1921,3,FALSE),"-")</f>
        <v>0.66920680313080405</v>
      </c>
      <c r="AC1226" s="134" t="str">
        <f>IF(E1226=1,VLOOKUP(Työfile_2024!D1226,'2015'!$F$12:$X$1887,18,FALSE),"-")</f>
        <v>-</v>
      </c>
      <c r="AD1226" s="127" t="str">
        <f>IF(E1226=1,VLOOKUP(Työfile_2024!D1226,'2015'!$F$12:$X$1887,19,FALSE),"-")</f>
        <v>-</v>
      </c>
      <c r="AI1226" s="127" t="str">
        <f>IF(E1226=1,VLOOKUP(Työfile_2024!D1226,'2015'!$F$12:$AB$1887,20,FALSE),"-")</f>
        <v>-</v>
      </c>
      <c r="AJ1226" s="127" t="str">
        <f>IF(E1226=1,VLOOKUP(Työfile_2024!D1226,'2015'!$F$12:$AB$1887,21,FALSE),"-")</f>
        <v>-</v>
      </c>
      <c r="AK1226" s="127" t="str">
        <f>IF(E1226=1,VLOOKUP(Työfile_2024!D1226,'2015'!$F$12:$AB$1887,22,FALSE),"-")</f>
        <v>-</v>
      </c>
      <c r="AL1226" s="127" t="str">
        <f>IF(E1226=1,VLOOKUP(Työfile_2024!D1226,'2015'!$F$12:$AB$1887,23,FALSE),"-")</f>
        <v>-</v>
      </c>
      <c r="AM1226" s="56">
        <f>VLOOKUP(Työfile_2024!D1226,Tmatkat_20km_tarkasteltava_verk!$C$2:$D$1804,2,FALSE)</f>
        <v>248</v>
      </c>
      <c r="AN1226" s="148">
        <f t="shared" si="294"/>
        <v>0.47356946672053735</v>
      </c>
      <c r="AO1226" s="178" t="str">
        <f>IF(E1226=1,VLOOKUP(Työfile_2024!D1226,'2015'!$F$12:$AC$1887,24,FALSE),"-")</f>
        <v>-</v>
      </c>
      <c r="AP1226" s="52">
        <f>VLOOKUP(D1226,Tarkasteltava_verkko_2024_harva!$E$2:$I$1804,5,FALSE)</f>
        <v>0</v>
      </c>
      <c r="AQ1226" s="52">
        <f>VLOOKUP(D1226,Tarkasteltava_verkko_2024_harva!$E$2:$I$1804,4,FALSE)</f>
        <v>0</v>
      </c>
      <c r="AR1226" s="148">
        <v>0.35563154520196621</v>
      </c>
      <c r="AS1226" s="170" t="str">
        <f>IFERROR(VLOOKUP(C1226,'2015'!$C$12:$AG$1887,30,FALSE),"-")</f>
        <v>-</v>
      </c>
      <c r="AT1226" s="148">
        <v>0.48258174823680272</v>
      </c>
      <c r="AU1226" s="170" t="str">
        <f>IFERROR(VLOOKUP(C1226,'2015'!$C$12:$AG$1887,31,FALSE),"-")</f>
        <v>-</v>
      </c>
      <c r="AV1226" s="106"/>
      <c r="AW1226" s="63">
        <f>IFERROR(VLOOKUP(C1226,Merkittävyysluokitus!$A$2:$J$1705,10,FALSE),"-")</f>
        <v>3</v>
      </c>
      <c r="AX1226" s="175">
        <f>IFERROR(VLOOKUP(C1226,Merkittävyysluokitus!$A$2:$J$1705,6,FALSE),"-")</f>
        <v>6.2867936012553898</v>
      </c>
      <c r="AY1226" s="175">
        <f>IFERROR(VLOOKUP(C1226,Merkittävyysluokitus!$A$2:$J$1705,7,FALSE),"-")</f>
        <v>2.571047232314597</v>
      </c>
      <c r="AZ1226" s="175">
        <f>IFERROR(VLOOKUP(C1226,Merkittävyysluokitus!$A$2:$J$1705,8,FALSE),"-")</f>
        <v>2.5490797022741267</v>
      </c>
      <c r="BA1226" s="175">
        <f>IFERROR(VLOOKUP(C1226,Merkittävyysluokitus!$A$2:$J$1705,9,FALSE),"-")</f>
        <v>1.1666666666666665</v>
      </c>
      <c r="BB1226" s="203"/>
      <c r="BC1226" s="203" t="str">
        <f t="shared" si="295"/>
        <v>tieosoite muuttunut</v>
      </c>
      <c r="BD1226" s="39" t="str">
        <f t="shared" si="303"/>
        <v>musta</v>
      </c>
      <c r="BE1226" s="68" t="str">
        <f t="shared" si="290"/>
        <v>musta</v>
      </c>
      <c r="BF1226" s="68" t="str">
        <f t="shared" si="291"/>
        <v>musta</v>
      </c>
      <c r="BG1226" s="68" t="str">
        <f t="shared" si="292"/>
        <v>musta</v>
      </c>
      <c r="BH1226" s="208" t="str">
        <f t="shared" si="293"/>
        <v>musta</v>
      </c>
      <c r="BI1226" s="39"/>
      <c r="BJ1226" s="39" t="str">
        <f>IF(F1226="ei löydy","uusi tie",IF(E1226=0,"tieosoite muuttunut",IF(E1226=1,VLOOKUP(D1226,'2015'!$F$12:$AL$1887,31,FALSE),"-")))</f>
        <v>tieosoite muuttunut</v>
      </c>
      <c r="BK1226" s="67" t="str">
        <f>IF(E1226=1,VLOOKUP(D1226,'2015'!$F$12:$AL$1887,32,FALSE),"-")</f>
        <v>-</v>
      </c>
      <c r="BL1226" s="39" t="str">
        <f>IF(F1226="ei löydy","uusi tie",IF(E1226=0,"tieosoite muuttunut",IF(E1226=1,VLOOKUP(D1226,'2015'!$F$12:$AL$1887,33,FALSE),"-")))</f>
        <v>tieosoite muuttunut</v>
      </c>
      <c r="BM1226" s="39"/>
      <c r="BN1226" s="217" t="str">
        <f>VLOOKUP(D1226,'2015'!$F$12:$AL$1887,33,FALSE)</f>
        <v>musta</v>
      </c>
      <c r="BO1226" s="39"/>
      <c r="BP1226" s="115" t="s">
        <v>10</v>
      </c>
      <c r="BQ1226" s="30"/>
      <c r="BS1226" s="5"/>
      <c r="BU1226" s="37"/>
      <c r="BV1226" s="30" t="s">
        <v>10</v>
      </c>
      <c r="BX1226" t="str">
        <f>IF(E1226=1,VLOOKUP(D1226,'2015'!$F$12:$AX$1887,43,FALSE),"-")</f>
        <v>-</v>
      </c>
      <c r="BY1226" t="str">
        <f>IF(E1226=1,VLOOKUP(D1226,'2015'!$F$12:$AX$1887,44,FALSE),"-")</f>
        <v>-</v>
      </c>
      <c r="BZ1226" t="str">
        <f>IF(E1226=1,VLOOKUP(D1226,'2015'!$F$12:$AX$1887,45,FALSE),"-")</f>
        <v>-</v>
      </c>
      <c r="CA1226" s="31">
        <f t="shared" si="298"/>
        <v>21</v>
      </c>
      <c r="CB1226" s="31">
        <f t="shared" si="299"/>
        <v>10</v>
      </c>
      <c r="CC1226" s="31">
        <f t="shared" si="300"/>
        <v>10</v>
      </c>
      <c r="CD1226" s="31">
        <f t="shared" si="301"/>
        <v>1</v>
      </c>
      <c r="CE1226" s="31">
        <f t="shared" si="302"/>
        <v>0</v>
      </c>
      <c r="CO1226" s="2" t="s">
        <v>35</v>
      </c>
      <c r="CP1226" s="2" t="s">
        <v>35</v>
      </c>
    </row>
    <row r="1227" spans="1:94" ht="15.75" thickBot="1" x14ac:dyDescent="0.3">
      <c r="A1227" s="50"/>
      <c r="B1227" s="50"/>
      <c r="C1227" s="50" t="str">
        <f t="shared" si="296"/>
        <v>11503_1_1955</v>
      </c>
      <c r="D1227" s="51" t="str">
        <f t="shared" si="297"/>
        <v>11503_1</v>
      </c>
      <c r="E1227" s="224">
        <f>IFERROR(VLOOKUP(C1227,'2015'!$C$12:$D$1887,2,FALSE),0)</f>
        <v>1</v>
      </c>
      <c r="F1227" s="51">
        <f>IFERROR(K1227-IFERROR(VLOOKUP(D1227,'2015'!$F$12:$I$1887,4,FALSE),"ei löydy"),"ei löydy")</f>
        <v>0</v>
      </c>
      <c r="G1227" s="224">
        <f>IFERROR(VLOOKUP(Työfile_2024!C1227,Liikennemalli!$D$6:$G$1921,4,FALSE),0)</f>
        <v>1</v>
      </c>
      <c r="H1227" s="225">
        <f>K1227-IFERROR(VLOOKUP(Työfile_2024!D1227,Liikennemalli!$C$6:$H$1921,6,FALSE),"ei löydy")</f>
        <v>0</v>
      </c>
      <c r="I1227" s="80">
        <v>11503</v>
      </c>
      <c r="J1227" s="52">
        <v>1</v>
      </c>
      <c r="K1227" s="52">
        <v>1955</v>
      </c>
      <c r="L1227" s="53"/>
      <c r="M1227" s="54"/>
      <c r="N1227" s="54"/>
      <c r="O1227" s="54"/>
      <c r="P1227" s="54"/>
      <c r="Q1227" s="55"/>
      <c r="R1227" s="55"/>
      <c r="S1227" s="55"/>
      <c r="T1227" s="55"/>
      <c r="U1227" s="52"/>
      <c r="V1227" s="56">
        <v>260</v>
      </c>
      <c r="W1227" s="56">
        <v>9</v>
      </c>
      <c r="X1227" s="56">
        <v>291</v>
      </c>
      <c r="Y1227" s="56">
        <f>VLOOKUP(D1227,Liikennemalli24!$D$2:$F$1804,2,FALSE)</f>
        <v>20</v>
      </c>
      <c r="Z1227" s="57">
        <f>VLOOKUP(D1227,Liikennemalli24!$D$2:$F$1804,3,FALSE)</f>
        <v>0.108</v>
      </c>
      <c r="AA1227" s="178">
        <f>IF(G1227=1,VLOOKUP(C1227,Liikennemalli!$D$6:$H$1921,2,FALSE),"-")</f>
        <v>24</v>
      </c>
      <c r="AB1227" s="197">
        <f>IF(G1227=1,VLOOKUP(C1227,Liikennemalli!$D$6:$H$1921,3,FALSE),"-")</f>
        <v>0.26373626373626302</v>
      </c>
      <c r="AC1227" s="134">
        <f>IF(E1227=1,VLOOKUP(Työfile_2024!D1227,'2015'!$F$12:$X$1887,18,FALSE),"-")</f>
        <v>371</v>
      </c>
      <c r="AD1227" s="127">
        <f>IF(E1227=1,VLOOKUP(Työfile_2024!D1227,'2015'!$F$12:$X$1887,19,FALSE),"-")</f>
        <v>0.91</v>
      </c>
      <c r="AI1227" s="127">
        <f>IF(E1227=1,VLOOKUP(Työfile_2024!D1227,'2015'!$F$12:$AB$1887,20,FALSE),"-")</f>
        <v>0</v>
      </c>
      <c r="AJ1227" s="127">
        <f>IF(E1227=1,VLOOKUP(Työfile_2024!D1227,'2015'!$F$12:$AB$1887,21,FALSE),"-")</f>
        <v>0</v>
      </c>
      <c r="AK1227" s="127">
        <f>IF(E1227=1,VLOOKUP(Työfile_2024!D1227,'2015'!$F$12:$AB$1887,22,FALSE),"-")</f>
        <v>0</v>
      </c>
      <c r="AL1227" s="127">
        <f>IF(E1227=1,VLOOKUP(Työfile_2024!D1227,'2015'!$F$12:$AB$1887,23,FALSE),"-")</f>
        <v>0</v>
      </c>
      <c r="AM1227" s="56">
        <f>VLOOKUP(Työfile_2024!D1227,Tmatkat_20km_tarkasteltava_verk!$C$2:$D$1804,2,FALSE)</f>
        <v>19</v>
      </c>
      <c r="AN1227" s="148">
        <f t="shared" si="294"/>
        <v>7.3076923076923081E-2</v>
      </c>
      <c r="AO1227" s="178">
        <f>IF(E1227=1,VLOOKUP(Työfile_2024!D1227,'2015'!$F$12:$AC$1887,24,FALSE),"-")</f>
        <v>50</v>
      </c>
      <c r="AP1227" s="52">
        <f>VLOOKUP(D1227,Tarkasteltava_verkko_2024_harva!$E$2:$I$1804,5,FALSE)</f>
        <v>0</v>
      </c>
      <c r="AQ1227" s="52">
        <f>VLOOKUP(D1227,Tarkasteltava_verkko_2024_harva!$E$2:$I$1804,4,FALSE)</f>
        <v>0</v>
      </c>
      <c r="AR1227" s="148">
        <v>0</v>
      </c>
      <c r="AS1227" s="170" t="str">
        <f>IFERROR(VLOOKUP(C1227,'2015'!$C$12:$AG$1887,30,FALSE),"-")</f>
        <v/>
      </c>
      <c r="AT1227" s="148">
        <v>0.99846547314578005</v>
      </c>
      <c r="AU1227" s="170" t="str">
        <f>IFERROR(VLOOKUP(C1227,'2015'!$C$12:$AG$1887,31,FALSE),"-")</f>
        <v>Kyllä</v>
      </c>
      <c r="AV1227" s="106"/>
      <c r="AW1227" s="63">
        <f>IFERROR(VLOOKUP(C1227,Merkittävyysluokitus!$A$2:$J$1705,10,FALSE),"-")</f>
        <v>3</v>
      </c>
      <c r="AX1227" s="175">
        <f>IFERROR(VLOOKUP(C1227,Merkittävyysluokitus!$A$2:$J$1705,6,FALSE),"-")</f>
        <v>3.7339726027397258</v>
      </c>
      <c r="AY1227" s="175">
        <f>IFERROR(VLOOKUP(C1227,Merkittävyysluokitus!$A$2:$J$1705,7,FALSE),"-")</f>
        <v>1.92</v>
      </c>
      <c r="AZ1227" s="175">
        <f>IFERROR(VLOOKUP(C1227,Merkittävyysluokitus!$A$2:$J$1705,8,FALSE),"-")</f>
        <v>0.81397260273972594</v>
      </c>
      <c r="BA1227" s="175">
        <f>IFERROR(VLOOKUP(C1227,Merkittävyysluokitus!$A$2:$J$1705,9,FALSE),"-")</f>
        <v>1</v>
      </c>
      <c r="BB1227" s="203"/>
      <c r="BC1227" s="203" t="str">
        <f t="shared" si="295"/>
        <v/>
      </c>
      <c r="BD1227" s="39" t="str">
        <f t="shared" si="303"/>
        <v>musta</v>
      </c>
      <c r="BE1227" s="68" t="str">
        <f t="shared" si="290"/>
        <v>musta</v>
      </c>
      <c r="BF1227" s="68" t="str">
        <f t="shared" si="291"/>
        <v>musta</v>
      </c>
      <c r="BG1227" s="68" t="str">
        <f t="shared" si="292"/>
        <v>musta</v>
      </c>
      <c r="BH1227" s="208" t="str">
        <f t="shared" si="293"/>
        <v>musta</v>
      </c>
      <c r="BI1227" s="39"/>
      <c r="BJ1227" s="39" t="str">
        <f>IF(F1227="ei löydy","uusi tie",IF(E1227=0,"tieosoite muuttunut",IF(E1227=1,VLOOKUP(D1227,'2015'!$F$12:$AL$1887,31,FALSE),"-")))</f>
        <v>musta</v>
      </c>
      <c r="BK1227" s="67" t="str">
        <f>IF(E1227=1,VLOOKUP(D1227,'2015'!$F$12:$AL$1887,32,FALSE),"-")</f>
        <v>musta</v>
      </c>
      <c r="BL1227" s="39" t="str">
        <f>IF(F1227="ei löydy","uusi tie",IF(E1227=0,"tieosoite muuttunut",IF(E1227=1,VLOOKUP(D1227,'2015'!$F$12:$AL$1887,33,FALSE),"-")))</f>
        <v>musta</v>
      </c>
      <c r="BM1227" s="39"/>
      <c r="BN1227" s="217" t="str">
        <f>VLOOKUP(D1227,'2015'!$F$12:$AL$1887,33,FALSE)</f>
        <v>musta</v>
      </c>
      <c r="BO1227" s="39"/>
      <c r="BP1227" s="115" t="s">
        <v>10</v>
      </c>
      <c r="BQ1227" s="30"/>
      <c r="BS1227" s="5"/>
      <c r="BU1227" s="37"/>
      <c r="BV1227" s="30" t="s">
        <v>10</v>
      </c>
      <c r="BX1227" t="str">
        <f>IF(E1227=1,VLOOKUP(D1227,'2015'!$F$12:$AX$1887,43,FALSE),"-")</f>
        <v>musta</v>
      </c>
      <c r="BY1227" t="str">
        <f>IF(E1227=1,VLOOKUP(D1227,'2015'!$F$12:$AX$1887,44,FALSE),"-")</f>
        <v>musta</v>
      </c>
      <c r="BZ1227" t="str">
        <f>IF(E1227=1,VLOOKUP(D1227,'2015'!$F$12:$AX$1887,45,FALSE),"-")</f>
        <v>musta</v>
      </c>
      <c r="CA1227" s="31">
        <f t="shared" si="298"/>
        <v>10</v>
      </c>
      <c r="CB1227" s="31">
        <f t="shared" si="299"/>
        <v>10</v>
      </c>
      <c r="CC1227" s="31">
        <f t="shared" si="300"/>
        <v>0</v>
      </c>
      <c r="CD1227" s="31">
        <f t="shared" si="301"/>
        <v>0</v>
      </c>
      <c r="CE1227" s="31">
        <f t="shared" si="302"/>
        <v>0</v>
      </c>
      <c r="CO1227" s="2" t="s">
        <v>35</v>
      </c>
      <c r="CP1227" s="2" t="s">
        <v>35</v>
      </c>
    </row>
    <row r="1228" spans="1:94" ht="15.75" thickBot="1" x14ac:dyDescent="0.3">
      <c r="A1228" s="50"/>
      <c r="B1228" s="50"/>
      <c r="C1228" s="50" t="str">
        <f t="shared" si="296"/>
        <v>11505_1_9145</v>
      </c>
      <c r="D1228" s="51" t="str">
        <f t="shared" si="297"/>
        <v>11505_1</v>
      </c>
      <c r="E1228" s="224">
        <f>IFERROR(VLOOKUP(C1228,'2015'!$C$12:$D$1887,2,FALSE),0)</f>
        <v>1</v>
      </c>
      <c r="F1228" s="51">
        <f>IFERROR(K1228-IFERROR(VLOOKUP(D1228,'2015'!$F$12:$I$1887,4,FALSE),"ei löydy"),"ei löydy")</f>
        <v>0</v>
      </c>
      <c r="G1228" s="224">
        <f>IFERROR(VLOOKUP(Työfile_2024!C1228,Liikennemalli!$D$6:$G$1921,4,FALSE),0)</f>
        <v>1</v>
      </c>
      <c r="H1228" s="225">
        <f>K1228-IFERROR(VLOOKUP(Työfile_2024!D1228,Liikennemalli!$C$6:$H$1921,6,FALSE),"ei löydy")</f>
        <v>0</v>
      </c>
      <c r="I1228" s="80">
        <v>11505</v>
      </c>
      <c r="J1228" s="52">
        <v>1</v>
      </c>
      <c r="K1228" s="52">
        <v>9145</v>
      </c>
      <c r="L1228" s="53"/>
      <c r="M1228" s="54"/>
      <c r="N1228" s="54"/>
      <c r="O1228" s="54"/>
      <c r="P1228" s="54"/>
      <c r="Q1228" s="55"/>
      <c r="R1228" s="55"/>
      <c r="S1228" s="55"/>
      <c r="T1228" s="55"/>
      <c r="U1228" s="52"/>
      <c r="V1228" s="56">
        <v>1515.6589393110989</v>
      </c>
      <c r="W1228" s="56">
        <v>90.586987424822311</v>
      </c>
      <c r="X1228" s="56">
        <v>1632.9641334062328</v>
      </c>
      <c r="Y1228" s="56">
        <f>VLOOKUP(D1228,Liikennemalli24!$D$2:$F$1804,2,FALSE)</f>
        <v>541</v>
      </c>
      <c r="Z1228" s="57">
        <f>VLOOKUP(D1228,Liikennemalli24!$D$2:$F$1804,3,FALSE)</f>
        <v>0.245</v>
      </c>
      <c r="AA1228" s="178">
        <f>IF(G1228=1,VLOOKUP(C1228,Liikennemalli!$D$6:$H$1921,2,FALSE),"-")</f>
        <v>1572.34926599757</v>
      </c>
      <c r="AB1228" s="197">
        <f>IF(G1228=1,VLOOKUP(C1228,Liikennemalli!$D$6:$H$1921,3,FALSE),"-")</f>
        <v>0.73837418104781005</v>
      </c>
      <c r="AC1228" s="134">
        <f>IF(E1228=1,VLOOKUP(Työfile_2024!D1228,'2015'!$F$12:$X$1887,18,FALSE),"-")</f>
        <v>1914</v>
      </c>
      <c r="AD1228" s="127">
        <f>IF(E1228=1,VLOOKUP(Työfile_2024!D1228,'2015'!$F$12:$X$1887,19,FALSE),"-")</f>
        <v>0.69</v>
      </c>
      <c r="AI1228" s="127">
        <f>IF(E1228=1,VLOOKUP(Työfile_2024!D1228,'2015'!$F$12:$AB$1887,20,FALSE),"-")</f>
        <v>0</v>
      </c>
      <c r="AJ1228" s="127">
        <f>IF(E1228=1,VLOOKUP(Työfile_2024!D1228,'2015'!$F$12:$AB$1887,21,FALSE),"-")</f>
        <v>0</v>
      </c>
      <c r="AK1228" s="127">
        <f>IF(E1228=1,VLOOKUP(Työfile_2024!D1228,'2015'!$F$12:$AB$1887,22,FALSE),"-")</f>
        <v>0</v>
      </c>
      <c r="AL1228" s="127">
        <f>IF(E1228=1,VLOOKUP(Työfile_2024!D1228,'2015'!$F$12:$AB$1887,23,FALSE),"-")</f>
        <v>0</v>
      </c>
      <c r="AM1228" s="56">
        <f>VLOOKUP(Työfile_2024!D1228,Tmatkat_20km_tarkasteltava_verk!$C$2:$D$1804,2,FALSE)</f>
        <v>1163</v>
      </c>
      <c r="AN1228" s="148">
        <f t="shared" si="294"/>
        <v>0.7673230235613625</v>
      </c>
      <c r="AO1228" s="178">
        <f>IF(E1228=1,VLOOKUP(Työfile_2024!D1228,'2015'!$F$12:$AC$1887,24,FALSE),"-")</f>
        <v>565</v>
      </c>
      <c r="AP1228" s="52" t="str">
        <f>VLOOKUP(D1228,Tarkasteltava_verkko_2024_harva!$E$2:$I$1804,5,FALSE)</f>
        <v>tiivis</v>
      </c>
      <c r="AQ1228" s="52">
        <f>VLOOKUP(D1228,Tarkasteltava_verkko_2024_harva!$E$2:$I$1804,4,FALSE)</f>
        <v>0</v>
      </c>
      <c r="AR1228" s="148">
        <v>0</v>
      </c>
      <c r="AS1228" s="170" t="str">
        <f>IFERROR(VLOOKUP(C1228,'2015'!$C$12:$AG$1887,30,FALSE),"-")</f>
        <v/>
      </c>
      <c r="AT1228" s="148">
        <v>0.21235647895024604</v>
      </c>
      <c r="AU1228" s="170">
        <f>IFERROR(VLOOKUP(C1228,'2015'!$C$12:$AG$1887,31,FALSE),"-")</f>
        <v>0</v>
      </c>
      <c r="AV1228" s="106"/>
      <c r="AW1228" s="63">
        <f>IFERROR(VLOOKUP(C1228,Merkittävyysluokitus!$A$2:$J$1705,10,FALSE),"-")</f>
        <v>2</v>
      </c>
      <c r="AX1228" s="175">
        <f>IFERROR(VLOOKUP(C1228,Merkittävyysluokitus!$A$2:$J$1705,6,FALSE),"-")</f>
        <v>11.012785388127854</v>
      </c>
      <c r="AY1228" s="175">
        <f>IFERROR(VLOOKUP(C1228,Merkittävyysluokitus!$A$2:$J$1705,7,FALSE),"-")</f>
        <v>5</v>
      </c>
      <c r="AZ1228" s="175">
        <f>IFERROR(VLOOKUP(C1228,Merkittävyysluokitus!$A$2:$J$1705,8,FALSE),"-")</f>
        <v>4.6794520547945204</v>
      </c>
      <c r="BA1228" s="175">
        <f>IFERROR(VLOOKUP(C1228,Merkittävyysluokitus!$A$2:$J$1705,9,FALSE),"-")</f>
        <v>1.3333333333333333</v>
      </c>
      <c r="BB1228" s="203"/>
      <c r="BC1228" s="203" t="str">
        <f t="shared" si="295"/>
        <v/>
      </c>
      <c r="BD1228" s="39" t="str">
        <f t="shared" si="303"/>
        <v>musta</v>
      </c>
      <c r="BE1228" s="68" t="str">
        <f t="shared" si="290"/>
        <v>musta</v>
      </c>
      <c r="BF1228" s="68" t="str">
        <f t="shared" si="291"/>
        <v>musta</v>
      </c>
      <c r="BG1228" s="68" t="str">
        <f t="shared" si="292"/>
        <v>musta</v>
      </c>
      <c r="BH1228" s="208" t="str">
        <f t="shared" si="293"/>
        <v>musta</v>
      </c>
      <c r="BI1228" s="39"/>
      <c r="BJ1228" s="39" t="str">
        <f>IF(F1228="ei löydy","uusi tie",IF(E1228=0,"tieosoite muuttunut",IF(E1228=1,VLOOKUP(D1228,'2015'!$F$12:$AL$1887,31,FALSE),"-")))</f>
        <v>musta</v>
      </c>
      <c r="BK1228" s="67" t="str">
        <f>IF(E1228=1,VLOOKUP(D1228,'2015'!$F$12:$AL$1887,32,FALSE),"-")</f>
        <v>musta</v>
      </c>
      <c r="BL1228" s="39" t="str">
        <f>IF(F1228="ei löydy","uusi tie",IF(E1228=0,"tieosoite muuttunut",IF(E1228=1,VLOOKUP(D1228,'2015'!$F$12:$AL$1887,33,FALSE),"-")))</f>
        <v>musta</v>
      </c>
      <c r="BM1228" s="39"/>
      <c r="BN1228" s="217" t="str">
        <f>VLOOKUP(D1228,'2015'!$F$12:$AL$1887,33,FALSE)</f>
        <v>musta</v>
      </c>
      <c r="BO1228" s="39"/>
      <c r="BP1228" s="115" t="s">
        <v>10</v>
      </c>
      <c r="BQ1228" s="30"/>
      <c r="BS1228" s="5"/>
      <c r="BU1228" s="37"/>
      <c r="BV1228" s="30" t="s">
        <v>10</v>
      </c>
      <c r="BX1228" t="str">
        <f>IF(E1228=1,VLOOKUP(D1228,'2015'!$F$12:$AX$1887,43,FALSE),"-")</f>
        <v>punainen</v>
      </c>
      <c r="BY1228" t="str">
        <f>IF(E1228=1,VLOOKUP(D1228,'2015'!$F$12:$AX$1887,44,FALSE),"-")</f>
        <v>punainen</v>
      </c>
      <c r="BZ1228" t="str">
        <f>IF(E1228=1,VLOOKUP(D1228,'2015'!$F$12:$AX$1887,45,FALSE),"-")</f>
        <v>punainen</v>
      </c>
      <c r="CA1228" s="31">
        <f t="shared" si="298"/>
        <v>21</v>
      </c>
      <c r="CB1228" s="31">
        <f t="shared" si="299"/>
        <v>10</v>
      </c>
      <c r="CC1228" s="31">
        <f t="shared" si="300"/>
        <v>1</v>
      </c>
      <c r="CD1228" s="31">
        <f t="shared" si="301"/>
        <v>10</v>
      </c>
      <c r="CE1228" s="31">
        <f t="shared" si="302"/>
        <v>0</v>
      </c>
      <c r="CO1228" s="2" t="s">
        <v>35</v>
      </c>
      <c r="CP1228" s="2" t="s">
        <v>35</v>
      </c>
    </row>
    <row r="1229" spans="1:94" ht="15.75" thickBot="1" x14ac:dyDescent="0.3">
      <c r="A1229" s="50"/>
      <c r="B1229" s="50"/>
      <c r="C1229" s="50" t="str">
        <f t="shared" si="296"/>
        <v>11507_1_4070</v>
      </c>
      <c r="D1229" s="51" t="str">
        <f t="shared" si="297"/>
        <v>11507_1</v>
      </c>
      <c r="E1229" s="224">
        <f>IFERROR(VLOOKUP(C1229,'2015'!$C$12:$D$1887,2,FALSE),0)</f>
        <v>1</v>
      </c>
      <c r="F1229" s="51">
        <f>IFERROR(K1229-IFERROR(VLOOKUP(D1229,'2015'!$F$12:$I$1887,4,FALSE),"ei löydy"),"ei löydy")</f>
        <v>0</v>
      </c>
      <c r="G1229" s="224">
        <f>IFERROR(VLOOKUP(Työfile_2024!C1229,Liikennemalli!$D$6:$G$1921,4,FALSE),0)</f>
        <v>1</v>
      </c>
      <c r="H1229" s="225">
        <f>K1229-IFERROR(VLOOKUP(Työfile_2024!D1229,Liikennemalli!$C$6:$H$1921,6,FALSE),"ei löydy")</f>
        <v>0</v>
      </c>
      <c r="I1229" s="80">
        <v>11507</v>
      </c>
      <c r="J1229" s="52">
        <v>1</v>
      </c>
      <c r="K1229" s="52">
        <v>4070</v>
      </c>
      <c r="L1229" s="53"/>
      <c r="M1229" s="54"/>
      <c r="N1229" s="54"/>
      <c r="O1229" s="54"/>
      <c r="P1229" s="54"/>
      <c r="Q1229" s="55"/>
      <c r="R1229" s="55"/>
      <c r="S1229" s="55"/>
      <c r="T1229" s="55"/>
      <c r="U1229" s="52"/>
      <c r="V1229" s="56">
        <v>2264</v>
      </c>
      <c r="W1229" s="56">
        <v>111</v>
      </c>
      <c r="X1229" s="56">
        <v>2448</v>
      </c>
      <c r="Y1229" s="56">
        <f>VLOOKUP(D1229,Liikennemalli24!$D$2:$F$1804,2,FALSE)</f>
        <v>623</v>
      </c>
      <c r="Z1229" s="57">
        <f>VLOOKUP(D1229,Liikennemalli24!$D$2:$F$1804,3,FALSE)</f>
        <v>0.27100000000000002</v>
      </c>
      <c r="AA1229" s="178">
        <f>IF(G1229=1,VLOOKUP(C1229,Liikennemalli!$D$6:$H$1921,2,FALSE),"-")</f>
        <v>2232.51204292988</v>
      </c>
      <c r="AB1229" s="197">
        <f>IF(G1229=1,VLOOKUP(C1229,Liikennemalli!$D$6:$H$1921,3,FALSE),"-")</f>
        <v>0.76460277326612203</v>
      </c>
      <c r="AC1229" s="134">
        <f>IF(E1229=1,VLOOKUP(Työfile_2024!D1229,'2015'!$F$12:$X$1887,18,FALSE),"-")</f>
        <v>3030</v>
      </c>
      <c r="AD1229" s="127">
        <f>IF(E1229=1,VLOOKUP(Työfile_2024!D1229,'2015'!$F$12:$X$1887,19,FALSE),"-")</f>
        <v>0.79</v>
      </c>
      <c r="AI1229" s="127">
        <f>IF(E1229=1,VLOOKUP(Työfile_2024!D1229,'2015'!$F$12:$AB$1887,20,FALSE),"-")</f>
        <v>0</v>
      </c>
      <c r="AJ1229" s="127">
        <f>IF(E1229=1,VLOOKUP(Työfile_2024!D1229,'2015'!$F$12:$AB$1887,21,FALSE),"-")</f>
        <v>0</v>
      </c>
      <c r="AK1229" s="127">
        <f>IF(E1229=1,VLOOKUP(Työfile_2024!D1229,'2015'!$F$12:$AB$1887,22,FALSE),"-")</f>
        <v>0</v>
      </c>
      <c r="AL1229" s="127">
        <f>IF(E1229=1,VLOOKUP(Työfile_2024!D1229,'2015'!$F$12:$AB$1887,23,FALSE),"-")</f>
        <v>0</v>
      </c>
      <c r="AM1229" s="56">
        <f>VLOOKUP(Työfile_2024!D1229,Tmatkat_20km_tarkasteltava_verk!$C$2:$D$1804,2,FALSE)</f>
        <v>739</v>
      </c>
      <c r="AN1229" s="148">
        <f t="shared" si="294"/>
        <v>0.32641342756183744</v>
      </c>
      <c r="AO1229" s="178">
        <f>IF(E1229=1,VLOOKUP(Työfile_2024!D1229,'2015'!$F$12:$AC$1887,24,FALSE),"-")</f>
        <v>208</v>
      </c>
      <c r="AP1229" s="52" t="str">
        <f>VLOOKUP(D1229,Tarkasteltava_verkko_2024_harva!$E$2:$I$1804,5,FALSE)</f>
        <v>tiivis</v>
      </c>
      <c r="AQ1229" s="52">
        <f>VLOOKUP(D1229,Tarkasteltava_verkko_2024_harva!$E$2:$I$1804,4,FALSE)</f>
        <v>0</v>
      </c>
      <c r="AR1229" s="148">
        <v>0</v>
      </c>
      <c r="AS1229" s="170" t="str">
        <f>IFERROR(VLOOKUP(C1229,'2015'!$C$12:$AG$1887,30,FALSE),"-")</f>
        <v/>
      </c>
      <c r="AT1229" s="148">
        <v>0.10589680589680589</v>
      </c>
      <c r="AU1229" s="170">
        <f>IFERROR(VLOOKUP(C1229,'2015'!$C$12:$AG$1887,31,FALSE),"-")</f>
        <v>0</v>
      </c>
      <c r="AV1229" s="106"/>
      <c r="AW1229" s="63">
        <f>IFERROR(VLOOKUP(C1229,Merkittävyysluokitus!$A$2:$J$1705,10,FALSE),"-")</f>
        <v>3</v>
      </c>
      <c r="AX1229" s="175">
        <f>IFERROR(VLOOKUP(C1229,Merkittävyysluokitus!$A$2:$J$1705,6,FALSE),"-")</f>
        <v>9.8503196347031956</v>
      </c>
      <c r="AY1229" s="175">
        <f>IFERROR(VLOOKUP(C1229,Merkittävyysluokitus!$A$2:$J$1705,7,FALSE),"-")</f>
        <v>5</v>
      </c>
      <c r="AZ1229" s="175">
        <f>IFERROR(VLOOKUP(C1229,Merkittävyysluokitus!$A$2:$J$1705,8,FALSE),"-")</f>
        <v>3.6836529680365295</v>
      </c>
      <c r="BA1229" s="175">
        <f>IFERROR(VLOOKUP(C1229,Merkittävyysluokitus!$A$2:$J$1705,9,FALSE),"-")</f>
        <v>1.1666666666666665</v>
      </c>
      <c r="BB1229" s="203"/>
      <c r="BC1229" s="203" t="str">
        <f t="shared" si="295"/>
        <v/>
      </c>
      <c r="BD1229" s="39" t="str">
        <f t="shared" si="303"/>
        <v>musta</v>
      </c>
      <c r="BE1229" s="68" t="str">
        <f t="shared" si="290"/>
        <v>musta</v>
      </c>
      <c r="BF1229" s="68" t="str">
        <f t="shared" si="291"/>
        <v>musta</v>
      </c>
      <c r="BG1229" s="68" t="str">
        <f t="shared" si="292"/>
        <v>musta</v>
      </c>
      <c r="BH1229" s="208" t="str">
        <f t="shared" si="293"/>
        <v>musta</v>
      </c>
      <c r="BI1229" s="39"/>
      <c r="BJ1229" s="39" t="str">
        <f>IF(F1229="ei löydy","uusi tie",IF(E1229=0,"tieosoite muuttunut",IF(E1229=1,VLOOKUP(D1229,'2015'!$F$12:$AL$1887,31,FALSE),"-")))</f>
        <v>musta</v>
      </c>
      <c r="BK1229" s="67" t="str">
        <f>IF(E1229=1,VLOOKUP(D1229,'2015'!$F$12:$AL$1887,32,FALSE),"-")</f>
        <v>musta</v>
      </c>
      <c r="BL1229" s="39" t="str">
        <f>IF(F1229="ei löydy","uusi tie",IF(E1229=0,"tieosoite muuttunut",IF(E1229=1,VLOOKUP(D1229,'2015'!$F$12:$AL$1887,33,FALSE),"-")))</f>
        <v>musta</v>
      </c>
      <c r="BM1229" s="39"/>
      <c r="BN1229" s="217" t="str">
        <f>VLOOKUP(D1229,'2015'!$F$12:$AL$1887,33,FALSE)</f>
        <v>musta</v>
      </c>
      <c r="BO1229" s="39"/>
      <c r="BP1229" s="115" t="s">
        <v>10</v>
      </c>
      <c r="BQ1229" s="30"/>
      <c r="BS1229" s="5"/>
      <c r="BU1229" s="37"/>
      <c r="BV1229" s="30" t="s">
        <v>10</v>
      </c>
      <c r="BX1229" t="str">
        <f>IF(E1229=1,VLOOKUP(D1229,'2015'!$F$12:$AX$1887,43,FALSE),"-")</f>
        <v>punainen</v>
      </c>
      <c r="BY1229" t="str">
        <f>IF(E1229=1,VLOOKUP(D1229,'2015'!$F$12:$AX$1887,44,FALSE),"-")</f>
        <v>punainen</v>
      </c>
      <c r="BZ1229" t="str">
        <f>IF(E1229=1,VLOOKUP(D1229,'2015'!$F$12:$AX$1887,45,FALSE),"-")</f>
        <v>punainen</v>
      </c>
      <c r="CA1229" s="31">
        <f t="shared" si="298"/>
        <v>30</v>
      </c>
      <c r="CB1229" s="31">
        <f t="shared" si="299"/>
        <v>10</v>
      </c>
      <c r="CC1229" s="31">
        <f t="shared" si="300"/>
        <v>10</v>
      </c>
      <c r="CD1229" s="31">
        <f t="shared" si="301"/>
        <v>10</v>
      </c>
      <c r="CE1229" s="31">
        <f t="shared" si="302"/>
        <v>0</v>
      </c>
      <c r="CO1229" s="2" t="s">
        <v>35</v>
      </c>
      <c r="CP1229" s="2" t="s">
        <v>35</v>
      </c>
    </row>
    <row r="1230" spans="1:94" ht="15.75" thickBot="1" x14ac:dyDescent="0.3">
      <c r="A1230" s="50"/>
      <c r="B1230" s="50"/>
      <c r="C1230" s="50" t="str">
        <f t="shared" si="296"/>
        <v>11509_1_6146</v>
      </c>
      <c r="D1230" s="51" t="str">
        <f t="shared" si="297"/>
        <v>11509_1</v>
      </c>
      <c r="E1230" s="224">
        <f>IFERROR(VLOOKUP(C1230,'2015'!$C$12:$D$1887,2,FALSE),0)</f>
        <v>1</v>
      </c>
      <c r="F1230" s="51">
        <f>IFERROR(K1230-IFERROR(VLOOKUP(D1230,'2015'!$F$12:$I$1887,4,FALSE),"ei löydy"),"ei löydy")</f>
        <v>0</v>
      </c>
      <c r="G1230" s="224">
        <f>IFERROR(VLOOKUP(Työfile_2024!C1230,Liikennemalli!$D$6:$G$1921,4,FALSE),0)</f>
        <v>1</v>
      </c>
      <c r="H1230" s="225">
        <f>K1230-IFERROR(VLOOKUP(Työfile_2024!D1230,Liikennemalli!$C$6:$H$1921,6,FALSE),"ei löydy")</f>
        <v>0</v>
      </c>
      <c r="I1230" s="81">
        <v>11509</v>
      </c>
      <c r="J1230" s="52">
        <v>1</v>
      </c>
      <c r="K1230" s="52">
        <v>6146</v>
      </c>
      <c r="L1230" s="53"/>
      <c r="M1230" s="54"/>
      <c r="N1230" s="54"/>
      <c r="O1230" s="54"/>
      <c r="P1230" s="54"/>
      <c r="Q1230" s="55"/>
      <c r="R1230" s="55"/>
      <c r="S1230" s="55"/>
      <c r="T1230" s="55"/>
      <c r="U1230" s="52"/>
      <c r="V1230" s="56">
        <v>221</v>
      </c>
      <c r="W1230" s="56">
        <v>8</v>
      </c>
      <c r="X1230" s="56">
        <v>235</v>
      </c>
      <c r="Y1230" s="56">
        <f>VLOOKUP(D1230,Liikennemalli24!$D$2:$F$1804,2,FALSE)</f>
        <v>92</v>
      </c>
      <c r="Z1230" s="57">
        <f>VLOOKUP(D1230,Liikennemalli24!$D$2:$F$1804,3,FALSE)</f>
        <v>0.10199999999999999</v>
      </c>
      <c r="AA1230" s="178">
        <f>IF(G1230=1,VLOOKUP(C1230,Liikennemalli!$D$6:$H$1921,2,FALSE),"-")</f>
        <v>84.308301845920894</v>
      </c>
      <c r="AB1230" s="197">
        <f>IF(G1230=1,VLOOKUP(C1230,Liikennemalli!$D$6:$H$1921,3,FALSE),"-")</f>
        <v>0.35292633825650499</v>
      </c>
      <c r="AC1230" s="134">
        <f>IF(E1230=1,VLOOKUP(Työfile_2024!D1230,'2015'!$F$12:$X$1887,18,FALSE),"-")</f>
        <v>101</v>
      </c>
      <c r="AD1230" s="127">
        <f>IF(E1230=1,VLOOKUP(Työfile_2024!D1230,'2015'!$F$12:$X$1887,19,FALSE),"-")</f>
        <v>0.31</v>
      </c>
      <c r="AI1230" s="127">
        <f>IF(E1230=1,VLOOKUP(Työfile_2024!D1230,'2015'!$F$12:$AB$1887,20,FALSE),"-")</f>
        <v>0</v>
      </c>
      <c r="AJ1230" s="127">
        <f>IF(E1230=1,VLOOKUP(Työfile_2024!D1230,'2015'!$F$12:$AB$1887,21,FALSE),"-")</f>
        <v>0</v>
      </c>
      <c r="AK1230" s="127">
        <f>IF(E1230=1,VLOOKUP(Työfile_2024!D1230,'2015'!$F$12:$AB$1887,22,FALSE),"-")</f>
        <v>0</v>
      </c>
      <c r="AL1230" s="127">
        <f>IF(E1230=1,VLOOKUP(Työfile_2024!D1230,'2015'!$F$12:$AB$1887,23,FALSE),"-")</f>
        <v>0</v>
      </c>
      <c r="AM1230" s="56">
        <f>VLOOKUP(Työfile_2024!D1230,Tmatkat_20km_tarkasteltava_verk!$C$2:$D$1804,2,FALSE)</f>
        <v>54</v>
      </c>
      <c r="AN1230" s="148">
        <f t="shared" si="294"/>
        <v>0.24434389140271492</v>
      </c>
      <c r="AO1230" s="178">
        <f>IF(E1230=1,VLOOKUP(Työfile_2024!D1230,'2015'!$F$12:$AC$1887,24,FALSE),"-")</f>
        <v>86</v>
      </c>
      <c r="AP1230" s="52">
        <f>VLOOKUP(D1230,Tarkasteltava_verkko_2024_harva!$E$2:$I$1804,5,FALSE)</f>
        <v>0</v>
      </c>
      <c r="AQ1230" s="52">
        <f>VLOOKUP(D1230,Tarkasteltava_verkko_2024_harva!$E$2:$I$1804,4,FALSE)</f>
        <v>0</v>
      </c>
      <c r="AR1230" s="148">
        <v>0</v>
      </c>
      <c r="AS1230" s="170" t="str">
        <f>IFERROR(VLOOKUP(C1230,'2015'!$C$12:$AG$1887,30,FALSE),"-")</f>
        <v/>
      </c>
      <c r="AT1230" s="148">
        <v>0.13602342987308819</v>
      </c>
      <c r="AU1230" s="170">
        <f>IFERROR(VLOOKUP(C1230,'2015'!$C$12:$AG$1887,31,FALSE),"-")</f>
        <v>0</v>
      </c>
      <c r="AV1230" s="106"/>
      <c r="AW1230" s="63">
        <f>IFERROR(VLOOKUP(C1230,Merkittävyysluokitus!$A$2:$J$1705,10,FALSE),"-")</f>
        <v>3</v>
      </c>
      <c r="AX1230" s="175">
        <f>IFERROR(VLOOKUP(C1230,Merkittävyysluokitus!$A$2:$J$1705,6,FALSE),"-")</f>
        <v>4.285846270928463</v>
      </c>
      <c r="AY1230" s="175">
        <f>IFERROR(VLOOKUP(C1230,Merkittävyysluokitus!$A$2:$J$1705,7,FALSE),"-")</f>
        <v>1.9129999999999998</v>
      </c>
      <c r="AZ1230" s="175">
        <f>IFERROR(VLOOKUP(C1230,Merkittävyysluokitus!$A$2:$J$1705,8,FALSE),"-")</f>
        <v>1.8728462709284628</v>
      </c>
      <c r="BA1230" s="175">
        <f>IFERROR(VLOOKUP(C1230,Merkittävyysluokitus!$A$2:$J$1705,9,FALSE),"-")</f>
        <v>0.5</v>
      </c>
      <c r="BB1230" s="203"/>
      <c r="BC1230" s="203" t="str">
        <f t="shared" si="295"/>
        <v/>
      </c>
      <c r="BD1230" s="39" t="str">
        <f t="shared" si="303"/>
        <v>musta</v>
      </c>
      <c r="BE1230" s="68" t="str">
        <f t="shared" ref="BE1230:BE1293" si="304">IF(Z1230="-","ei mallia",IF(Z1230=0,"ei mallia",IF(Z1230&gt;0.599999,IF(Y1230&gt;999,"punainen",IF(AM1230&gt;99,"punainen",IF(AP1230="tiivis","punainen","musta"))),"musta")))</f>
        <v>musta</v>
      </c>
      <c r="BF1230" s="68" t="str">
        <f t="shared" ref="BF1230:BF1293" si="305">IF(Z1230="-","ei mallia",IF(Z1230=0,"ei mallia",IF(Z1230&gt;0.399999,IF(Y1230&gt;1999,"punainen",IF(AM1230&gt;499,"punainen",IF(AQ1230="harva","punainen","musta"))),"musta")))</f>
        <v>musta</v>
      </c>
      <c r="BG1230" s="68" t="str">
        <f t="shared" ref="BG1230:BG1293" si="306">IF(Z1230="-","ei mallia",IF(Y1230=0,"ei mallia",(IF(AND(SUM((Z1230&gt;$BF$2),(Y1230&gt;$BF$3),(AM1230&gt;$BF$4),(AQ1230=$BF$5))&gt;=2,OR(Z1230&gt;$BG$2,Y1230&gt;$BG$3,AM1230&gt;$BG$4,AP1230=$BG$5)),"punainen","musta"))))</f>
        <v>musta</v>
      </c>
      <c r="BH1230" s="208" t="str">
        <f t="shared" ref="BH1230:BH1293" si="307">IF(Z1230&gt;0.5,IF(AQ1230="harva","punainen","musta"),"musta")</f>
        <v>musta</v>
      </c>
      <c r="BI1230" s="39"/>
      <c r="BJ1230" s="39" t="str">
        <f>IF(F1230="ei löydy","uusi tie",IF(E1230=0,"tieosoite muuttunut",IF(E1230=1,VLOOKUP(D1230,'2015'!$F$12:$AL$1887,31,FALSE),"-")))</f>
        <v>musta</v>
      </c>
      <c r="BK1230" s="67" t="str">
        <f>IF(E1230=1,VLOOKUP(D1230,'2015'!$F$12:$AL$1887,32,FALSE),"-")</f>
        <v>musta</v>
      </c>
      <c r="BL1230" s="39" t="str">
        <f>IF(F1230="ei löydy","uusi tie",IF(E1230=0,"tieosoite muuttunut",IF(E1230=1,VLOOKUP(D1230,'2015'!$F$12:$AL$1887,33,FALSE),"-")))</f>
        <v>musta</v>
      </c>
      <c r="BM1230" s="39"/>
      <c r="BN1230" s="217" t="str">
        <f>VLOOKUP(D1230,'2015'!$F$12:$AL$1887,33,FALSE)</f>
        <v>musta</v>
      </c>
      <c r="BO1230" s="39"/>
      <c r="BP1230" s="115" t="s">
        <v>10</v>
      </c>
      <c r="BQ1230" s="30"/>
      <c r="BS1230" s="5"/>
      <c r="BU1230" s="37"/>
      <c r="BV1230" s="30" t="s">
        <v>10</v>
      </c>
      <c r="BX1230" t="str">
        <f>IF(E1230=1,VLOOKUP(D1230,'2015'!$F$12:$AX$1887,43,FALSE),"-")</f>
        <v>musta</v>
      </c>
      <c r="BY1230" t="str">
        <f>IF(E1230=1,VLOOKUP(D1230,'2015'!$F$12:$AX$1887,44,FALSE),"-")</f>
        <v>musta</v>
      </c>
      <c r="BZ1230" t="str">
        <f>IF(E1230=1,VLOOKUP(D1230,'2015'!$F$12:$AX$1887,45,FALSE),"-")</f>
        <v>musta</v>
      </c>
      <c r="CA1230" s="31">
        <f t="shared" si="298"/>
        <v>0</v>
      </c>
      <c r="CB1230" s="31">
        <f t="shared" si="299"/>
        <v>0</v>
      </c>
      <c r="CC1230" s="31">
        <f t="shared" si="300"/>
        <v>0</v>
      </c>
      <c r="CD1230" s="31">
        <f t="shared" si="301"/>
        <v>0</v>
      </c>
      <c r="CE1230" s="31">
        <f t="shared" si="302"/>
        <v>0</v>
      </c>
      <c r="CO1230" s="2" t="s">
        <v>35</v>
      </c>
      <c r="CP1230" s="2" t="s">
        <v>35</v>
      </c>
    </row>
    <row r="1231" spans="1:94" ht="15.75" thickBot="1" x14ac:dyDescent="0.3">
      <c r="A1231" s="50"/>
      <c r="B1231" s="50"/>
      <c r="C1231" s="50" t="str">
        <f t="shared" si="296"/>
        <v>11511_1_2629</v>
      </c>
      <c r="D1231" s="51" t="str">
        <f t="shared" si="297"/>
        <v>11511_1</v>
      </c>
      <c r="E1231" s="224">
        <f>IFERROR(VLOOKUP(C1231,'2015'!$C$12:$D$1887,2,FALSE),0)</f>
        <v>0</v>
      </c>
      <c r="F1231" s="51">
        <f>IFERROR(K1231-IFERROR(VLOOKUP(D1231,'2015'!$F$12:$I$1887,4,FALSE),"ei löydy"),"ei löydy")</f>
        <v>-1866</v>
      </c>
      <c r="G1231" s="224">
        <f>IFERROR(VLOOKUP(Työfile_2024!C1231,Liikennemalli!$D$6:$G$1921,4,FALSE),0)</f>
        <v>0</v>
      </c>
      <c r="H1231" s="225">
        <f>K1231-IFERROR(VLOOKUP(Työfile_2024!D1231,Liikennemalli!$C$6:$H$1921,6,FALSE),"ei löydy")</f>
        <v>-1866</v>
      </c>
      <c r="I1231" s="80">
        <v>11511</v>
      </c>
      <c r="J1231" s="52">
        <v>1</v>
      </c>
      <c r="K1231" s="52">
        <v>2629</v>
      </c>
      <c r="L1231" s="53"/>
      <c r="M1231" s="54"/>
      <c r="N1231" s="54"/>
      <c r="O1231" s="54"/>
      <c r="P1231" s="54"/>
      <c r="Q1231" s="55"/>
      <c r="R1231" s="55"/>
      <c r="S1231" s="55"/>
      <c r="T1231" s="55"/>
      <c r="U1231" s="52"/>
      <c r="V1231" s="56">
        <v>1495.797641688855</v>
      </c>
      <c r="W1231" s="56">
        <v>63.30734119437048</v>
      </c>
      <c r="X1231" s="56">
        <v>1648.4191707873715</v>
      </c>
      <c r="Y1231" s="56">
        <f>VLOOKUP(D1231,Liikennemalli24!$D$2:$F$1804,2,FALSE)</f>
        <v>651</v>
      </c>
      <c r="Z1231" s="57">
        <f>VLOOKUP(D1231,Liikennemalli24!$D$2:$F$1804,3,FALSE)</f>
        <v>0.247</v>
      </c>
      <c r="AA1231" s="178" t="str">
        <f>IF(G1231=1,VLOOKUP(C1231,Liikennemalli!$D$6:$H$1921,2,FALSE),"-")</f>
        <v>-</v>
      </c>
      <c r="AB1231" s="197" t="str">
        <f>IF(G1231=1,VLOOKUP(C1231,Liikennemalli!$D$6:$H$1921,3,FALSE),"-")</f>
        <v>-</v>
      </c>
      <c r="AC1231" s="134" t="str">
        <f>IF(E1231=1,VLOOKUP(Työfile_2024!D1231,'2015'!$F$12:$X$1887,18,FALSE),"-")</f>
        <v>-</v>
      </c>
      <c r="AD1231" s="127" t="str">
        <f>IF(E1231=1,VLOOKUP(Työfile_2024!D1231,'2015'!$F$12:$X$1887,19,FALSE),"-")</f>
        <v>-</v>
      </c>
      <c r="AI1231" s="127" t="str">
        <f>IF(E1231=1,VLOOKUP(Työfile_2024!D1231,'2015'!$F$12:$AB$1887,20,FALSE),"-")</f>
        <v>-</v>
      </c>
      <c r="AJ1231" s="127" t="str">
        <f>IF(E1231=1,VLOOKUP(Työfile_2024!D1231,'2015'!$F$12:$AB$1887,21,FALSE),"-")</f>
        <v>-</v>
      </c>
      <c r="AK1231" s="127" t="str">
        <f>IF(E1231=1,VLOOKUP(Työfile_2024!D1231,'2015'!$F$12:$AB$1887,22,FALSE),"-")</f>
        <v>-</v>
      </c>
      <c r="AL1231" s="127" t="str">
        <f>IF(E1231=1,VLOOKUP(Työfile_2024!D1231,'2015'!$F$12:$AB$1887,23,FALSE),"-")</f>
        <v>-</v>
      </c>
      <c r="AM1231" s="56">
        <f>VLOOKUP(Työfile_2024!D1231,Tmatkat_20km_tarkasteltava_verk!$C$2:$D$1804,2,FALSE)</f>
        <v>491</v>
      </c>
      <c r="AN1231" s="148">
        <f t="shared" ref="AN1231:AN1294" si="308">AM1231/V1231</f>
        <v>0.32825295769662288</v>
      </c>
      <c r="AO1231" s="178" t="str">
        <f>IF(E1231=1,VLOOKUP(Työfile_2024!D1231,'2015'!$F$12:$AC$1887,24,FALSE),"-")</f>
        <v>-</v>
      </c>
      <c r="AP1231" s="52">
        <f>VLOOKUP(D1231,Tarkasteltava_verkko_2024_harva!$E$2:$I$1804,5,FALSE)</f>
        <v>0</v>
      </c>
      <c r="AQ1231" s="52">
        <f>VLOOKUP(D1231,Tarkasteltava_verkko_2024_harva!$E$2:$I$1804,4,FALSE)</f>
        <v>0</v>
      </c>
      <c r="AR1231" s="148">
        <v>0.38569798402434385</v>
      </c>
      <c r="AS1231" s="170" t="str">
        <f>IFERROR(VLOOKUP(C1231,'2015'!$C$12:$AG$1887,30,FALSE),"-")</f>
        <v>-</v>
      </c>
      <c r="AT1231" s="148">
        <v>0.5116013693419551</v>
      </c>
      <c r="AU1231" s="170" t="str">
        <f>IFERROR(VLOOKUP(C1231,'2015'!$C$12:$AG$1887,31,FALSE),"-")</f>
        <v>-</v>
      </c>
      <c r="AV1231" s="106"/>
      <c r="AW1231" s="63">
        <f>IFERROR(VLOOKUP(C1231,Merkittävyysluokitus!$A$2:$J$1705,10,FALSE),"-")</f>
        <v>3</v>
      </c>
      <c r="AX1231" s="175">
        <f>IFERROR(VLOOKUP(C1231,Merkittävyysluokitus!$A$2:$J$1705,6,FALSE),"-")</f>
        <v>10.111659056316592</v>
      </c>
      <c r="AY1231" s="175">
        <f>IFERROR(VLOOKUP(C1231,Merkittävyysluokitus!$A$2:$J$1705,7,FALSE),"-")</f>
        <v>5</v>
      </c>
      <c r="AZ1231" s="175">
        <f>IFERROR(VLOOKUP(C1231,Merkittävyysluokitus!$A$2:$J$1705,8,FALSE),"-")</f>
        <v>3.778325722983257</v>
      </c>
      <c r="BA1231" s="175">
        <f>IFERROR(VLOOKUP(C1231,Merkittävyysluokitus!$A$2:$J$1705,9,FALSE),"-")</f>
        <v>1.3333333333333333</v>
      </c>
      <c r="BB1231" s="203"/>
      <c r="BC1231" s="203" t="str">
        <f t="shared" ref="BC1231:BC1294" si="309">IF(BD1231="ei luokiteltu","ei mallia",IF(BL1231="tieosoite muuttunut","tieosoite muuttunut",IF(BD1231&lt;&gt;BL1231,"muutos","")))</f>
        <v>tieosoite muuttunut</v>
      </c>
      <c r="BD1231" s="39" t="str">
        <f t="shared" si="303"/>
        <v>musta</v>
      </c>
      <c r="BE1231" s="68" t="str">
        <f t="shared" si="304"/>
        <v>musta</v>
      </c>
      <c r="BF1231" s="68" t="str">
        <f t="shared" si="305"/>
        <v>musta</v>
      </c>
      <c r="BG1231" s="68" t="str">
        <f t="shared" si="306"/>
        <v>musta</v>
      </c>
      <c r="BH1231" s="208" t="str">
        <f t="shared" si="307"/>
        <v>musta</v>
      </c>
      <c r="BI1231" s="39"/>
      <c r="BJ1231" s="39" t="str">
        <f>IF(F1231="ei löydy","uusi tie",IF(E1231=0,"tieosoite muuttunut",IF(E1231=1,VLOOKUP(D1231,'2015'!$F$12:$AL$1887,31,FALSE),"-")))</f>
        <v>tieosoite muuttunut</v>
      </c>
      <c r="BK1231" s="67" t="str">
        <f>IF(E1231=1,VLOOKUP(D1231,'2015'!$F$12:$AL$1887,32,FALSE),"-")</f>
        <v>-</v>
      </c>
      <c r="BL1231" s="39" t="str">
        <f>IF(F1231="ei löydy","uusi tie",IF(E1231=0,"tieosoite muuttunut",IF(E1231=1,VLOOKUP(D1231,'2015'!$F$12:$AL$1887,33,FALSE),"-")))</f>
        <v>tieosoite muuttunut</v>
      </c>
      <c r="BM1231" s="39"/>
      <c r="BN1231" s="217" t="str">
        <f>VLOOKUP(D1231,'2015'!$F$12:$AL$1887,33,FALSE)</f>
        <v>musta</v>
      </c>
      <c r="BO1231" s="39"/>
      <c r="BP1231" s="115" t="s">
        <v>10</v>
      </c>
      <c r="BQ1231" s="30"/>
      <c r="BS1231" s="5"/>
      <c r="BU1231" s="37"/>
      <c r="BV1231" s="30" t="s">
        <v>10</v>
      </c>
      <c r="BX1231" t="str">
        <f>IF(E1231=1,VLOOKUP(D1231,'2015'!$F$12:$AX$1887,43,FALSE),"-")</f>
        <v>-</v>
      </c>
      <c r="BY1231" t="str">
        <f>IF(E1231=1,VLOOKUP(D1231,'2015'!$F$12:$AX$1887,44,FALSE),"-")</f>
        <v>-</v>
      </c>
      <c r="BZ1231" t="str">
        <f>IF(E1231=1,VLOOKUP(D1231,'2015'!$F$12:$AX$1887,45,FALSE),"-")</f>
        <v>-</v>
      </c>
      <c r="CA1231" s="31">
        <f t="shared" si="298"/>
        <v>21</v>
      </c>
      <c r="CB1231" s="31">
        <f t="shared" si="299"/>
        <v>10</v>
      </c>
      <c r="CC1231" s="31">
        <f t="shared" si="300"/>
        <v>10</v>
      </c>
      <c r="CD1231" s="31">
        <f t="shared" si="301"/>
        <v>1</v>
      </c>
      <c r="CE1231" s="31">
        <f t="shared" si="302"/>
        <v>0</v>
      </c>
      <c r="CO1231" s="2" t="s">
        <v>35</v>
      </c>
      <c r="CP1231" s="2" t="s">
        <v>35</v>
      </c>
    </row>
    <row r="1232" spans="1:94" ht="15.75" thickBot="1" x14ac:dyDescent="0.3">
      <c r="A1232" s="50"/>
      <c r="B1232" s="50"/>
      <c r="C1232" s="50" t="str">
        <f t="shared" ref="C1232:C1295" si="310">CONCATENATE(I1232,"_",J1232,"_",K1232)</f>
        <v>11513_1_5745</v>
      </c>
      <c r="D1232" s="51" t="str">
        <f t="shared" ref="D1232:D1295" si="311">CONCATENATE(I1232,"_",J1232)</f>
        <v>11513_1</v>
      </c>
      <c r="E1232" s="224">
        <f>IFERROR(VLOOKUP(C1232,'2015'!$C$12:$D$1887,2,FALSE),0)</f>
        <v>1</v>
      </c>
      <c r="F1232" s="51">
        <f>IFERROR(K1232-IFERROR(VLOOKUP(D1232,'2015'!$F$12:$I$1887,4,FALSE),"ei löydy"),"ei löydy")</f>
        <v>0</v>
      </c>
      <c r="G1232" s="224">
        <f>IFERROR(VLOOKUP(Työfile_2024!C1232,Liikennemalli!$D$6:$G$1921,4,FALSE),0)</f>
        <v>1</v>
      </c>
      <c r="H1232" s="225">
        <f>K1232-IFERROR(VLOOKUP(Työfile_2024!D1232,Liikennemalli!$C$6:$H$1921,6,FALSE),"ei löydy")</f>
        <v>0</v>
      </c>
      <c r="I1232" s="80">
        <v>11513</v>
      </c>
      <c r="J1232" s="52">
        <v>1</v>
      </c>
      <c r="K1232" s="52">
        <v>5745</v>
      </c>
      <c r="L1232" s="53"/>
      <c r="M1232" s="54"/>
      <c r="N1232" s="54"/>
      <c r="O1232" s="54"/>
      <c r="P1232" s="54"/>
      <c r="Q1232" s="55"/>
      <c r="R1232" s="55"/>
      <c r="S1232" s="55"/>
      <c r="T1232" s="55"/>
      <c r="U1232" s="52"/>
      <c r="V1232" s="56">
        <v>240</v>
      </c>
      <c r="W1232" s="56">
        <v>8</v>
      </c>
      <c r="X1232" s="56">
        <v>236</v>
      </c>
      <c r="Y1232" s="56">
        <f>VLOOKUP(D1232,Liikennemalli24!$D$2:$F$1804,2,FALSE)</f>
        <v>239</v>
      </c>
      <c r="Z1232" s="57">
        <f>VLOOKUP(D1232,Liikennemalli24!$D$2:$F$1804,3,FALSE)</f>
        <v>0.41699999999999998</v>
      </c>
      <c r="AA1232" s="178">
        <f>IF(G1232=1,VLOOKUP(C1232,Liikennemalli!$D$6:$H$1921,2,FALSE),"-")</f>
        <v>29</v>
      </c>
      <c r="AB1232" s="197">
        <f>IF(G1232=1,VLOOKUP(C1232,Liikennemalli!$D$6:$H$1921,3,FALSE),"-")</f>
        <v>0.397260273972602</v>
      </c>
      <c r="AC1232" s="134">
        <f>IF(E1232=1,VLOOKUP(Työfile_2024!D1232,'2015'!$F$12:$X$1887,18,FALSE),"-")</f>
        <v>23</v>
      </c>
      <c r="AD1232" s="127">
        <f>IF(E1232=1,VLOOKUP(Työfile_2024!D1232,'2015'!$F$12:$X$1887,19,FALSE),"-")</f>
        <v>0.15</v>
      </c>
      <c r="AI1232" s="127">
        <f>IF(E1232=1,VLOOKUP(Työfile_2024!D1232,'2015'!$F$12:$AB$1887,20,FALSE),"-")</f>
        <v>0</v>
      </c>
      <c r="AJ1232" s="127">
        <f>IF(E1232=1,VLOOKUP(Työfile_2024!D1232,'2015'!$F$12:$AB$1887,21,FALSE),"-")</f>
        <v>0</v>
      </c>
      <c r="AK1232" s="127">
        <f>IF(E1232=1,VLOOKUP(Työfile_2024!D1232,'2015'!$F$12:$AB$1887,22,FALSE),"-")</f>
        <v>0</v>
      </c>
      <c r="AL1232" s="127">
        <f>IF(E1232=1,VLOOKUP(Työfile_2024!D1232,'2015'!$F$12:$AB$1887,23,FALSE),"-")</f>
        <v>0</v>
      </c>
      <c r="AM1232" s="56">
        <f>VLOOKUP(Työfile_2024!D1232,Tmatkat_20km_tarkasteltava_verk!$C$2:$D$1804,2,FALSE)</f>
        <v>24</v>
      </c>
      <c r="AN1232" s="148">
        <f t="shared" si="308"/>
        <v>0.1</v>
      </c>
      <c r="AO1232" s="178">
        <f>IF(E1232=1,VLOOKUP(Työfile_2024!D1232,'2015'!$F$12:$AC$1887,24,FALSE),"-")</f>
        <v>47</v>
      </c>
      <c r="AP1232" s="52">
        <f>VLOOKUP(D1232,Tarkasteltava_verkko_2024_harva!$E$2:$I$1804,5,FALSE)</f>
        <v>0</v>
      </c>
      <c r="AQ1232" s="52">
        <f>VLOOKUP(D1232,Tarkasteltava_verkko_2024_harva!$E$2:$I$1804,4,FALSE)</f>
        <v>0</v>
      </c>
      <c r="AR1232" s="148">
        <v>0</v>
      </c>
      <c r="AS1232" s="170" t="str">
        <f>IFERROR(VLOOKUP(C1232,'2015'!$C$12:$AG$1887,30,FALSE),"-")</f>
        <v/>
      </c>
      <c r="AT1232" s="148">
        <v>0</v>
      </c>
      <c r="AU1232" s="170">
        <f>IFERROR(VLOOKUP(C1232,'2015'!$C$12:$AG$1887,31,FALSE),"-")</f>
        <v>0</v>
      </c>
      <c r="AV1232" s="106"/>
      <c r="AW1232" s="63">
        <f>IFERROR(VLOOKUP(C1232,Merkittävyysluokitus!$A$2:$J$1705,10,FALSE),"-")</f>
        <v>4</v>
      </c>
      <c r="AX1232" s="175">
        <f>IFERROR(VLOOKUP(C1232,Merkittävyysluokitus!$A$2:$J$1705,6,FALSE),"-")</f>
        <v>2.2277853881278538</v>
      </c>
      <c r="AY1232" s="175">
        <f>IFERROR(VLOOKUP(C1232,Merkittävyysluokitus!$A$2:$J$1705,7,FALSE),"-")</f>
        <v>0.95499999999999985</v>
      </c>
      <c r="AZ1232" s="175">
        <f>IFERROR(VLOOKUP(C1232,Merkittävyysluokitus!$A$2:$J$1705,8,FALSE),"-")</f>
        <v>0.77278538812785391</v>
      </c>
      <c r="BA1232" s="175">
        <f>IFERROR(VLOOKUP(C1232,Merkittävyysluokitus!$A$2:$J$1705,9,FALSE),"-")</f>
        <v>0.5</v>
      </c>
      <c r="BB1232" s="203"/>
      <c r="BC1232" s="203" t="str">
        <f t="shared" si="309"/>
        <v/>
      </c>
      <c r="BD1232" s="39" t="str">
        <f t="shared" si="303"/>
        <v>musta</v>
      </c>
      <c r="BE1232" s="68" t="str">
        <f t="shared" si="304"/>
        <v>musta</v>
      </c>
      <c r="BF1232" s="68" t="str">
        <f t="shared" si="305"/>
        <v>musta</v>
      </c>
      <c r="BG1232" s="68" t="str">
        <f t="shared" si="306"/>
        <v>musta</v>
      </c>
      <c r="BH1232" s="208" t="str">
        <f t="shared" si="307"/>
        <v>musta</v>
      </c>
      <c r="BI1232" s="39"/>
      <c r="BJ1232" s="39" t="str">
        <f>IF(F1232="ei löydy","uusi tie",IF(E1232=0,"tieosoite muuttunut",IF(E1232=1,VLOOKUP(D1232,'2015'!$F$12:$AL$1887,31,FALSE),"-")))</f>
        <v>musta</v>
      </c>
      <c r="BK1232" s="67" t="str">
        <f>IF(E1232=1,VLOOKUP(D1232,'2015'!$F$12:$AL$1887,32,FALSE),"-")</f>
        <v>musta</v>
      </c>
      <c r="BL1232" s="39" t="str">
        <f>IF(F1232="ei löydy","uusi tie",IF(E1232=0,"tieosoite muuttunut",IF(E1232=1,VLOOKUP(D1232,'2015'!$F$12:$AL$1887,33,FALSE),"-")))</f>
        <v>musta</v>
      </c>
      <c r="BM1232" s="39"/>
      <c r="BN1232" s="217" t="str">
        <f>VLOOKUP(D1232,'2015'!$F$12:$AL$1887,33,FALSE)</f>
        <v>musta</v>
      </c>
      <c r="BO1232" s="39"/>
      <c r="BP1232" s="115" t="s">
        <v>10</v>
      </c>
      <c r="BQ1232" s="30"/>
      <c r="BS1232" s="5"/>
      <c r="BU1232" s="37"/>
      <c r="BV1232" s="30" t="s">
        <v>10</v>
      </c>
      <c r="BX1232" t="str">
        <f>IF(E1232=1,VLOOKUP(D1232,'2015'!$F$12:$AX$1887,43,FALSE),"-")</f>
        <v>musta</v>
      </c>
      <c r="BY1232" t="str">
        <f>IF(E1232=1,VLOOKUP(D1232,'2015'!$F$12:$AX$1887,44,FALSE),"-")</f>
        <v>musta</v>
      </c>
      <c r="BZ1232" t="str">
        <f>IF(E1232=1,VLOOKUP(D1232,'2015'!$F$12:$AX$1887,45,FALSE),"-")</f>
        <v>musta</v>
      </c>
      <c r="CA1232" s="31">
        <f t="shared" si="298"/>
        <v>0</v>
      </c>
      <c r="CB1232" s="31">
        <f t="shared" si="299"/>
        <v>0</v>
      </c>
      <c r="CC1232" s="31">
        <f t="shared" si="300"/>
        <v>0</v>
      </c>
      <c r="CD1232" s="31">
        <f t="shared" si="301"/>
        <v>0</v>
      </c>
      <c r="CE1232" s="31">
        <f t="shared" si="302"/>
        <v>0</v>
      </c>
      <c r="CO1232" s="2" t="s">
        <v>35</v>
      </c>
      <c r="CP1232" s="2" t="s">
        <v>35</v>
      </c>
    </row>
    <row r="1233" spans="1:94" ht="15.75" thickBot="1" x14ac:dyDescent="0.3">
      <c r="A1233" s="50"/>
      <c r="B1233" s="50"/>
      <c r="C1233" s="50" t="str">
        <f t="shared" si="310"/>
        <v>11515_1_4510</v>
      </c>
      <c r="D1233" s="51" t="str">
        <f t="shared" si="311"/>
        <v>11515_1</v>
      </c>
      <c r="E1233" s="224">
        <f>IFERROR(VLOOKUP(C1233,'2015'!$C$12:$D$1887,2,FALSE),0)</f>
        <v>1</v>
      </c>
      <c r="F1233" s="51">
        <f>IFERROR(K1233-IFERROR(VLOOKUP(D1233,'2015'!$F$12:$I$1887,4,FALSE),"ei löydy"),"ei löydy")</f>
        <v>0</v>
      </c>
      <c r="G1233" s="224">
        <f>IFERROR(VLOOKUP(Työfile_2024!C1233,Liikennemalli!$D$6:$G$1921,4,FALSE),0)</f>
        <v>1</v>
      </c>
      <c r="H1233" s="225">
        <f>K1233-IFERROR(VLOOKUP(Työfile_2024!D1233,Liikennemalli!$C$6:$H$1921,6,FALSE),"ei löydy")</f>
        <v>0</v>
      </c>
      <c r="I1233" s="80">
        <v>11515</v>
      </c>
      <c r="J1233" s="52">
        <v>1</v>
      </c>
      <c r="K1233" s="52">
        <v>4510</v>
      </c>
      <c r="L1233" s="53"/>
      <c r="M1233" s="54"/>
      <c r="N1233" s="54"/>
      <c r="O1233" s="54"/>
      <c r="P1233" s="54"/>
      <c r="Q1233" s="55"/>
      <c r="R1233" s="55"/>
      <c r="S1233" s="55"/>
      <c r="T1233" s="55"/>
      <c r="U1233" s="52"/>
      <c r="V1233" s="56">
        <v>525</v>
      </c>
      <c r="W1233" s="56">
        <v>26</v>
      </c>
      <c r="X1233" s="56">
        <v>550</v>
      </c>
      <c r="Y1233" s="56">
        <f>VLOOKUP(D1233,Liikennemalli24!$D$2:$F$1804,2,FALSE)</f>
        <v>352</v>
      </c>
      <c r="Z1233" s="57">
        <f>VLOOKUP(D1233,Liikennemalli24!$D$2:$F$1804,3,FALSE)</f>
        <v>0.42499999999999999</v>
      </c>
      <c r="AA1233" s="178">
        <f>IF(G1233=1,VLOOKUP(C1233,Liikennemalli!$D$6:$H$1921,2,FALSE),"-")</f>
        <v>649</v>
      </c>
      <c r="AB1233" s="197">
        <f>IF(G1233=1,VLOOKUP(C1233,Liikennemalli!$D$6:$H$1921,3,FALSE),"-")</f>
        <v>0.63009708737864001</v>
      </c>
      <c r="AC1233" s="134">
        <f>IF(E1233=1,VLOOKUP(Työfile_2024!D1233,'2015'!$F$12:$X$1887,18,FALSE),"-")</f>
        <v>786</v>
      </c>
      <c r="AD1233" s="127">
        <f>IF(E1233=1,VLOOKUP(Työfile_2024!D1233,'2015'!$F$12:$X$1887,19,FALSE),"-")</f>
        <v>0.74</v>
      </c>
      <c r="AI1233" s="127">
        <f>IF(E1233=1,VLOOKUP(Työfile_2024!D1233,'2015'!$F$12:$AB$1887,20,FALSE),"-")</f>
        <v>0</v>
      </c>
      <c r="AJ1233" s="127">
        <f>IF(E1233=1,VLOOKUP(Työfile_2024!D1233,'2015'!$F$12:$AB$1887,21,FALSE),"-")</f>
        <v>0</v>
      </c>
      <c r="AK1233" s="127">
        <f>IF(E1233=1,VLOOKUP(Työfile_2024!D1233,'2015'!$F$12:$AB$1887,22,FALSE),"-")</f>
        <v>0</v>
      </c>
      <c r="AL1233" s="127">
        <f>IF(E1233=1,VLOOKUP(Työfile_2024!D1233,'2015'!$F$12:$AB$1887,23,FALSE),"-")</f>
        <v>0</v>
      </c>
      <c r="AM1233" s="56">
        <f>VLOOKUP(Työfile_2024!D1233,Tmatkat_20km_tarkasteltava_verk!$C$2:$D$1804,2,FALSE)</f>
        <v>326</v>
      </c>
      <c r="AN1233" s="148">
        <f t="shared" si="308"/>
        <v>0.62095238095238092</v>
      </c>
      <c r="AO1233" s="178">
        <f>IF(E1233=1,VLOOKUP(Työfile_2024!D1233,'2015'!$F$12:$AC$1887,24,FALSE),"-")</f>
        <v>123</v>
      </c>
      <c r="AP1233" s="52">
        <f>VLOOKUP(D1233,Tarkasteltava_verkko_2024_harva!$E$2:$I$1804,5,FALSE)</f>
        <v>0</v>
      </c>
      <c r="AQ1233" s="52">
        <f>VLOOKUP(D1233,Tarkasteltava_verkko_2024_harva!$E$2:$I$1804,4,FALSE)</f>
        <v>0</v>
      </c>
      <c r="AR1233" s="148">
        <v>1.7738359201773836E-2</v>
      </c>
      <c r="AS1233" s="170" t="str">
        <f>IFERROR(VLOOKUP(C1233,'2015'!$C$12:$AG$1887,30,FALSE),"-")</f>
        <v/>
      </c>
      <c r="AT1233" s="148">
        <v>3.9911308203991129E-2</v>
      </c>
      <c r="AU1233" s="170">
        <f>IFERROR(VLOOKUP(C1233,'2015'!$C$12:$AG$1887,31,FALSE),"-")</f>
        <v>0</v>
      </c>
      <c r="AV1233" s="106"/>
      <c r="AW1233" s="63">
        <f>IFERROR(VLOOKUP(C1233,Merkittävyysluokitus!$A$2:$J$1705,10,FALSE),"-")</f>
        <v>3</v>
      </c>
      <c r="AX1233" s="175">
        <f>IFERROR(VLOOKUP(C1233,Merkittävyysluokitus!$A$2:$J$1705,6,FALSE),"-")</f>
        <v>5.7574277016742768</v>
      </c>
      <c r="AY1233" s="175">
        <f>IFERROR(VLOOKUP(C1233,Merkittävyysluokitus!$A$2:$J$1705,7,FALSE),"-")</f>
        <v>2.7749999999999995</v>
      </c>
      <c r="AZ1233" s="175">
        <f>IFERROR(VLOOKUP(C1233,Merkittävyysluokitus!$A$2:$J$1705,8,FALSE),"-")</f>
        <v>2.3157610350076103</v>
      </c>
      <c r="BA1233" s="175">
        <f>IFERROR(VLOOKUP(C1233,Merkittävyysluokitus!$A$2:$J$1705,9,FALSE),"-")</f>
        <v>0.66666666666666663</v>
      </c>
      <c r="BB1233" s="203"/>
      <c r="BC1233" s="203" t="str">
        <f t="shared" si="309"/>
        <v/>
      </c>
      <c r="BD1233" s="39" t="str">
        <f t="shared" si="303"/>
        <v>musta</v>
      </c>
      <c r="BE1233" s="68" t="str">
        <f t="shared" si="304"/>
        <v>musta</v>
      </c>
      <c r="BF1233" s="68" t="str">
        <f t="shared" si="305"/>
        <v>musta</v>
      </c>
      <c r="BG1233" s="68" t="str">
        <f t="shared" si="306"/>
        <v>musta</v>
      </c>
      <c r="BH1233" s="208" t="str">
        <f t="shared" si="307"/>
        <v>musta</v>
      </c>
      <c r="BI1233" s="39"/>
      <c r="BJ1233" s="39" t="str">
        <f>IF(F1233="ei löydy","uusi tie",IF(E1233=0,"tieosoite muuttunut",IF(E1233=1,VLOOKUP(D1233,'2015'!$F$12:$AL$1887,31,FALSE),"-")))</f>
        <v>musta</v>
      </c>
      <c r="BK1233" s="67" t="str">
        <f>IF(E1233=1,VLOOKUP(D1233,'2015'!$F$12:$AL$1887,32,FALSE),"-")</f>
        <v>musta</v>
      </c>
      <c r="BL1233" s="39" t="str">
        <f>IF(F1233="ei löydy","uusi tie",IF(E1233=0,"tieosoite muuttunut",IF(E1233=1,VLOOKUP(D1233,'2015'!$F$12:$AL$1887,33,FALSE),"-")))</f>
        <v>musta</v>
      </c>
      <c r="BM1233" s="39"/>
      <c r="BN1233" s="217" t="str">
        <f>VLOOKUP(D1233,'2015'!$F$12:$AL$1887,33,FALSE)</f>
        <v>musta</v>
      </c>
      <c r="BO1233" s="39"/>
      <c r="BP1233" s="115" t="s">
        <v>10</v>
      </c>
      <c r="BQ1233" s="30"/>
      <c r="BS1233" s="5"/>
      <c r="BU1233" s="37"/>
      <c r="BV1233" s="30" t="s">
        <v>10</v>
      </c>
      <c r="BX1233" t="str">
        <f>IF(E1233=1,VLOOKUP(D1233,'2015'!$F$12:$AX$1887,43,FALSE),"-")</f>
        <v>punainen</v>
      </c>
      <c r="BY1233" t="str">
        <f>IF(E1233=1,VLOOKUP(D1233,'2015'!$F$12:$AX$1887,44,FALSE),"-")</f>
        <v>musta</v>
      </c>
      <c r="BZ1233" t="str">
        <f>IF(E1233=1,VLOOKUP(D1233,'2015'!$F$12:$AX$1887,45,FALSE),"-")</f>
        <v>musta</v>
      </c>
      <c r="CA1233" s="31">
        <f t="shared" si="298"/>
        <v>11</v>
      </c>
      <c r="CB1233" s="31">
        <f t="shared" si="299"/>
        <v>10</v>
      </c>
      <c r="CC1233" s="31">
        <f t="shared" si="300"/>
        <v>0</v>
      </c>
      <c r="CD1233" s="31">
        <f t="shared" si="301"/>
        <v>1</v>
      </c>
      <c r="CE1233" s="31">
        <f t="shared" si="302"/>
        <v>0</v>
      </c>
      <c r="CO1233" s="2" t="s">
        <v>35</v>
      </c>
      <c r="CP1233" s="2" t="s">
        <v>35</v>
      </c>
    </row>
    <row r="1234" spans="1:94" ht="15.75" thickBot="1" x14ac:dyDescent="0.3">
      <c r="A1234" s="50"/>
      <c r="B1234" s="50"/>
      <c r="C1234" s="50" t="str">
        <f t="shared" si="310"/>
        <v>11556_1_6385</v>
      </c>
      <c r="D1234" s="51" t="str">
        <f t="shared" si="311"/>
        <v>11556_1</v>
      </c>
      <c r="E1234" s="224">
        <f>IFERROR(VLOOKUP(C1234,'2015'!$C$12:$D$1887,2,FALSE),0)</f>
        <v>0</v>
      </c>
      <c r="F1234" s="51">
        <f>IFERROR(K1234-IFERROR(VLOOKUP(D1234,'2015'!$F$12:$I$1887,4,FALSE),"ei löydy"),"ei löydy")</f>
        <v>-337</v>
      </c>
      <c r="G1234" s="224">
        <f>IFERROR(VLOOKUP(Työfile_2024!C1234,Liikennemalli!$D$6:$G$1921,4,FALSE),0)</f>
        <v>0</v>
      </c>
      <c r="H1234" s="225">
        <f>K1234-IFERROR(VLOOKUP(Työfile_2024!D1234,Liikennemalli!$C$6:$H$1921,6,FALSE),"ei löydy")</f>
        <v>-337</v>
      </c>
      <c r="I1234" s="80">
        <v>11556</v>
      </c>
      <c r="J1234" s="52">
        <v>1</v>
      </c>
      <c r="K1234" s="52">
        <v>6385</v>
      </c>
      <c r="L1234" s="53"/>
      <c r="M1234" s="54"/>
      <c r="N1234" s="54"/>
      <c r="O1234" s="54"/>
      <c r="P1234" s="54"/>
      <c r="Q1234" s="55"/>
      <c r="R1234" s="55"/>
      <c r="S1234" s="55"/>
      <c r="T1234" s="55"/>
      <c r="U1234" s="52"/>
      <c r="V1234" s="56">
        <v>4871.4482380579484</v>
      </c>
      <c r="W1234" s="56">
        <v>314.3002349256069</v>
      </c>
      <c r="X1234" s="56">
        <v>5478.4817541111979</v>
      </c>
      <c r="Y1234" s="56">
        <f>VLOOKUP(D1234,Liikennemalli24!$D$2:$F$1804,2,FALSE)</f>
        <v>423</v>
      </c>
      <c r="Z1234" s="57">
        <f>VLOOKUP(D1234,Liikennemalli24!$D$2:$F$1804,3,FALSE)</f>
        <v>0.159</v>
      </c>
      <c r="AA1234" s="178" t="str">
        <f>IF(G1234=1,VLOOKUP(C1234,Liikennemalli!$D$6:$H$1921,2,FALSE),"-")</f>
        <v>-</v>
      </c>
      <c r="AB1234" s="197" t="str">
        <f>IF(G1234=1,VLOOKUP(C1234,Liikennemalli!$D$6:$H$1921,3,FALSE),"-")</f>
        <v>-</v>
      </c>
      <c r="AC1234" s="134" t="str">
        <f>IF(E1234=1,VLOOKUP(Työfile_2024!D1234,'2015'!$F$12:$X$1887,18,FALSE),"-")</f>
        <v>-</v>
      </c>
      <c r="AD1234" s="127" t="str">
        <f>IF(E1234=1,VLOOKUP(Työfile_2024!D1234,'2015'!$F$12:$X$1887,19,FALSE),"-")</f>
        <v>-</v>
      </c>
      <c r="AI1234" s="127" t="str">
        <f>IF(E1234=1,VLOOKUP(Työfile_2024!D1234,'2015'!$F$12:$AB$1887,20,FALSE),"-")</f>
        <v>-</v>
      </c>
      <c r="AJ1234" s="127" t="str">
        <f>IF(E1234=1,VLOOKUP(Työfile_2024!D1234,'2015'!$F$12:$AB$1887,21,FALSE),"-")</f>
        <v>-</v>
      </c>
      <c r="AK1234" s="127" t="str">
        <f>IF(E1234=1,VLOOKUP(Työfile_2024!D1234,'2015'!$F$12:$AB$1887,22,FALSE),"-")</f>
        <v>-</v>
      </c>
      <c r="AL1234" s="127" t="str">
        <f>IF(E1234=1,VLOOKUP(Työfile_2024!D1234,'2015'!$F$12:$AB$1887,23,FALSE),"-")</f>
        <v>-</v>
      </c>
      <c r="AM1234" s="56">
        <f>VLOOKUP(Työfile_2024!D1234,Tmatkat_20km_tarkasteltava_verk!$C$2:$D$1804,2,FALSE)</f>
        <v>3439</v>
      </c>
      <c r="AN1234" s="148">
        <f t="shared" si="308"/>
        <v>0.70595022916039274</v>
      </c>
      <c r="AO1234" s="178" t="str">
        <f>IF(E1234=1,VLOOKUP(Työfile_2024!D1234,'2015'!$F$12:$AC$1887,24,FALSE),"-")</f>
        <v>-</v>
      </c>
      <c r="AP1234" s="52" t="str">
        <f>VLOOKUP(D1234,Tarkasteltava_verkko_2024_harva!$E$2:$I$1804,5,FALSE)</f>
        <v>tiivis</v>
      </c>
      <c r="AQ1234" s="52">
        <f>VLOOKUP(D1234,Tarkasteltava_verkko_2024_harva!$E$2:$I$1804,4,FALSE)</f>
        <v>0</v>
      </c>
      <c r="AR1234" s="148">
        <v>0.10415035238841033</v>
      </c>
      <c r="AS1234" s="170" t="str">
        <f>IFERROR(VLOOKUP(C1234,'2015'!$C$12:$AG$1887,30,FALSE),"-")</f>
        <v>-</v>
      </c>
      <c r="AT1234" s="148">
        <v>0.69819890368050119</v>
      </c>
      <c r="AU1234" s="170" t="str">
        <f>IFERROR(VLOOKUP(C1234,'2015'!$C$12:$AG$1887,31,FALSE),"-")</f>
        <v>-</v>
      </c>
      <c r="AV1234" s="106"/>
      <c r="AW1234" s="63">
        <f>IFERROR(VLOOKUP(C1234,Merkittävyysluokitus!$A$2:$J$1705,10,FALSE),"-")</f>
        <v>2</v>
      </c>
      <c r="AX1234" s="175">
        <f>IFERROR(VLOOKUP(C1234,Merkittävyysluokitus!$A$2:$J$1705,6,FALSE),"-")</f>
        <v>11.076529680365296</v>
      </c>
      <c r="AY1234" s="175">
        <f>IFERROR(VLOOKUP(C1234,Merkittävyysluokitus!$A$2:$J$1705,7,FALSE),"-")</f>
        <v>5</v>
      </c>
      <c r="AZ1234" s="175">
        <f>IFERROR(VLOOKUP(C1234,Merkittävyysluokitus!$A$2:$J$1705,8,FALSE),"-")</f>
        <v>4.4098630136986294</v>
      </c>
      <c r="BA1234" s="175">
        <f>IFERROR(VLOOKUP(C1234,Merkittävyysluokitus!$A$2:$J$1705,9,FALSE),"-")</f>
        <v>1.6666666666666665</v>
      </c>
      <c r="BB1234" s="203"/>
      <c r="BC1234" s="203" t="str">
        <f t="shared" si="309"/>
        <v>tieosoite muuttunut</v>
      </c>
      <c r="BD1234" s="39" t="str">
        <f t="shared" si="303"/>
        <v>musta</v>
      </c>
      <c r="BE1234" s="68" t="str">
        <f t="shared" si="304"/>
        <v>musta</v>
      </c>
      <c r="BF1234" s="68" t="str">
        <f t="shared" si="305"/>
        <v>musta</v>
      </c>
      <c r="BG1234" s="68" t="str">
        <f t="shared" si="306"/>
        <v>musta</v>
      </c>
      <c r="BH1234" s="208" t="str">
        <f t="shared" si="307"/>
        <v>musta</v>
      </c>
      <c r="BI1234" s="39"/>
      <c r="BJ1234" s="39" t="str">
        <f>IF(F1234="ei löydy","uusi tie",IF(E1234=0,"tieosoite muuttunut",IF(E1234=1,VLOOKUP(D1234,'2015'!$F$12:$AL$1887,31,FALSE),"-")))</f>
        <v>tieosoite muuttunut</v>
      </c>
      <c r="BK1234" s="67" t="str">
        <f>IF(E1234=1,VLOOKUP(D1234,'2015'!$F$12:$AL$1887,32,FALSE),"-")</f>
        <v>-</v>
      </c>
      <c r="BL1234" s="39" t="str">
        <f>IF(F1234="ei löydy","uusi tie",IF(E1234=0,"tieosoite muuttunut",IF(E1234=1,VLOOKUP(D1234,'2015'!$F$12:$AL$1887,33,FALSE),"-")))</f>
        <v>tieosoite muuttunut</v>
      </c>
      <c r="BM1234" s="39"/>
      <c r="BN1234" s="217" t="str">
        <f>VLOOKUP(D1234,'2015'!$F$12:$AL$1887,33,FALSE)</f>
        <v>musta</v>
      </c>
      <c r="BO1234" s="39"/>
      <c r="BP1234" s="115" t="s">
        <v>10</v>
      </c>
      <c r="BQ1234" s="30"/>
      <c r="BS1234" s="5"/>
      <c r="BU1234" s="37"/>
      <c r="BV1234" s="30" t="s">
        <v>10</v>
      </c>
      <c r="BX1234" t="str">
        <f>IF(E1234=1,VLOOKUP(D1234,'2015'!$F$12:$AX$1887,43,FALSE),"-")</f>
        <v>-</v>
      </c>
      <c r="BY1234" t="str">
        <f>IF(E1234=1,VLOOKUP(D1234,'2015'!$F$12:$AX$1887,44,FALSE),"-")</f>
        <v>-</v>
      </c>
      <c r="BZ1234" t="str">
        <f>IF(E1234=1,VLOOKUP(D1234,'2015'!$F$12:$AX$1887,45,FALSE),"-")</f>
        <v>-</v>
      </c>
      <c r="CA1234" s="31">
        <f t="shared" si="298"/>
        <v>30</v>
      </c>
      <c r="CB1234" s="31">
        <f t="shared" si="299"/>
        <v>10</v>
      </c>
      <c r="CC1234" s="31">
        <f t="shared" si="300"/>
        <v>10</v>
      </c>
      <c r="CD1234" s="31">
        <f t="shared" si="301"/>
        <v>10</v>
      </c>
      <c r="CE1234" s="31">
        <f t="shared" si="302"/>
        <v>0</v>
      </c>
      <c r="CO1234" s="2" t="s">
        <v>35</v>
      </c>
      <c r="CP1234" s="2" t="s">
        <v>35</v>
      </c>
    </row>
    <row r="1235" spans="1:94" ht="15.75" thickBot="1" x14ac:dyDescent="0.3">
      <c r="A1235" s="50"/>
      <c r="B1235" s="50"/>
      <c r="C1235" s="50" t="str">
        <f t="shared" si="310"/>
        <v>11557_1_783</v>
      </c>
      <c r="D1235" s="51" t="str">
        <f t="shared" si="311"/>
        <v>11557_1</v>
      </c>
      <c r="E1235" s="224">
        <f>IFERROR(VLOOKUP(C1235,'2015'!$C$12:$D$1887,2,FALSE),0)</f>
        <v>1</v>
      </c>
      <c r="F1235" s="51">
        <f>IFERROR(K1235-IFERROR(VLOOKUP(D1235,'2015'!$F$12:$I$1887,4,FALSE),"ei löydy"),"ei löydy")</f>
        <v>0</v>
      </c>
      <c r="G1235" s="224">
        <f>IFERROR(VLOOKUP(Työfile_2024!C1235,Liikennemalli!$D$6:$G$1921,4,FALSE),0)</f>
        <v>1</v>
      </c>
      <c r="H1235" s="225">
        <f>K1235-IFERROR(VLOOKUP(Työfile_2024!D1235,Liikennemalli!$C$6:$H$1921,6,FALSE),"ei löydy")</f>
        <v>0</v>
      </c>
      <c r="I1235" s="81">
        <v>11557</v>
      </c>
      <c r="J1235" s="52">
        <v>1</v>
      </c>
      <c r="K1235" s="52">
        <v>783</v>
      </c>
      <c r="L1235" s="53"/>
      <c r="M1235" s="54"/>
      <c r="N1235" s="54"/>
      <c r="O1235" s="54"/>
      <c r="P1235" s="54"/>
      <c r="Q1235" s="55"/>
      <c r="R1235" s="55"/>
      <c r="S1235" s="55"/>
      <c r="T1235" s="55"/>
      <c r="U1235" s="52"/>
      <c r="V1235" s="56">
        <v>13341</v>
      </c>
      <c r="W1235" s="56">
        <v>523</v>
      </c>
      <c r="X1235" s="56">
        <v>14433</v>
      </c>
      <c r="Y1235" s="56">
        <f>VLOOKUP(D1235,Liikennemalli24!$D$2:$F$1804,2,FALSE)</f>
        <v>727</v>
      </c>
      <c r="Z1235" s="57">
        <f>VLOOKUP(D1235,Liikennemalli24!$D$2:$F$1804,3,FALSE)</f>
        <v>0.34499999999999997</v>
      </c>
      <c r="AA1235" s="178">
        <f>IF(G1235=1,VLOOKUP(C1235,Liikennemalli!$D$6:$H$1921,2,FALSE),"-")</f>
        <v>1607.3824743673099</v>
      </c>
      <c r="AB1235" s="197">
        <f>IF(G1235=1,VLOOKUP(C1235,Liikennemalli!$D$6:$H$1921,3,FALSE),"-")</f>
        <v>0.39285536955538097</v>
      </c>
      <c r="AC1235" s="134" t="str">
        <f>IF(E1235=1,VLOOKUP(Työfile_2024!D1235,'2015'!$F$12:$X$1887,18,FALSE),"-")</f>
        <v>ei mallia</v>
      </c>
      <c r="AD1235" s="127" t="str">
        <f>IF(E1235=1,VLOOKUP(Työfile_2024!D1235,'2015'!$F$12:$X$1887,19,FALSE),"-")</f>
        <v>ei mallia</v>
      </c>
      <c r="AI1235" s="127">
        <f>IF(E1235=1,VLOOKUP(Työfile_2024!D1235,'2015'!$F$12:$AB$1887,20,FALSE),"-")</f>
        <v>0</v>
      </c>
      <c r="AJ1235" s="127">
        <f>IF(E1235=1,VLOOKUP(Työfile_2024!D1235,'2015'!$F$12:$AB$1887,21,FALSE),"-")</f>
        <v>0</v>
      </c>
      <c r="AK1235" s="127">
        <f>IF(E1235=1,VLOOKUP(Työfile_2024!D1235,'2015'!$F$12:$AB$1887,22,FALSE),"-")</f>
        <v>0</v>
      </c>
      <c r="AL1235" s="127">
        <f>IF(E1235=1,VLOOKUP(Työfile_2024!D1235,'2015'!$F$12:$AB$1887,23,FALSE),"-")</f>
        <v>0</v>
      </c>
      <c r="AM1235" s="56">
        <f>VLOOKUP(Työfile_2024!D1235,Tmatkat_20km_tarkasteltava_verk!$C$2:$D$1804,2,FALSE)</f>
        <v>2412</v>
      </c>
      <c r="AN1235" s="148">
        <f t="shared" si="308"/>
        <v>0.18079604227569149</v>
      </c>
      <c r="AO1235" s="178">
        <f>IF(E1235=1,VLOOKUP(Työfile_2024!D1235,'2015'!$F$12:$AC$1887,24,FALSE),"-")</f>
        <v>1221</v>
      </c>
      <c r="AP1235" s="52" t="str">
        <f>VLOOKUP(D1235,Tarkasteltava_verkko_2024_harva!$E$2:$I$1804,5,FALSE)</f>
        <v>tiivis</v>
      </c>
      <c r="AQ1235" s="52">
        <f>VLOOKUP(D1235,Tarkasteltava_verkko_2024_harva!$E$2:$I$1804,4,FALSE)</f>
        <v>0</v>
      </c>
      <c r="AR1235" s="148">
        <v>1.0498084291187739</v>
      </c>
      <c r="AS1235" s="170" t="str">
        <f>IFERROR(VLOOKUP(C1235,'2015'!$C$12:$AG$1887,30,FALSE),"-")</f>
        <v>Kyllä</v>
      </c>
      <c r="AT1235" s="148">
        <v>1.0498084291187739</v>
      </c>
      <c r="AU1235" s="170" t="str">
        <f>IFERROR(VLOOKUP(C1235,'2015'!$C$12:$AG$1887,31,FALSE),"-")</f>
        <v>Kyllä</v>
      </c>
      <c r="AV1235" s="106"/>
      <c r="AW1235" s="63">
        <f>IFERROR(VLOOKUP(C1235,Merkittävyysluokitus!$A$2:$J$1705,10,FALSE),"-")</f>
        <v>2</v>
      </c>
      <c r="AX1235" s="175">
        <f>IFERROR(VLOOKUP(C1235,Merkittävyysluokitus!$A$2:$J$1705,6,FALSE),"-")</f>
        <v>11.333515981735159</v>
      </c>
      <c r="AY1235" s="175">
        <f>IFERROR(VLOOKUP(C1235,Merkittävyysluokitus!$A$2:$J$1705,7,FALSE),"-")</f>
        <v>5</v>
      </c>
      <c r="AZ1235" s="175">
        <f>IFERROR(VLOOKUP(C1235,Merkittävyysluokitus!$A$2:$J$1705,8,FALSE),"-")</f>
        <v>4.3335159817351592</v>
      </c>
      <c r="BA1235" s="175">
        <f>IFERROR(VLOOKUP(C1235,Merkittävyysluokitus!$A$2:$J$1705,9,FALSE),"-")</f>
        <v>2</v>
      </c>
      <c r="BB1235" s="203"/>
      <c r="BC1235" s="203" t="str">
        <f t="shared" si="309"/>
        <v/>
      </c>
      <c r="BD1235" s="39" t="str">
        <f t="shared" si="303"/>
        <v>musta</v>
      </c>
      <c r="BE1235" s="68" t="str">
        <f t="shared" si="304"/>
        <v>musta</v>
      </c>
      <c r="BF1235" s="68" t="str">
        <f t="shared" si="305"/>
        <v>musta</v>
      </c>
      <c r="BG1235" s="68" t="str">
        <f t="shared" si="306"/>
        <v>musta</v>
      </c>
      <c r="BH1235" s="208" t="str">
        <f t="shared" si="307"/>
        <v>musta</v>
      </c>
      <c r="BI1235" s="39"/>
      <c r="BJ1235" s="39" t="str">
        <f>IF(F1235="ei löydy","uusi tie",IF(E1235=0,"tieosoite muuttunut",IF(E1235=1,VLOOKUP(D1235,'2015'!$F$12:$AL$1887,31,FALSE),"-")))</f>
        <v>musta</v>
      </c>
      <c r="BK1235" s="67" t="str">
        <f>IF(E1235=1,VLOOKUP(D1235,'2015'!$F$12:$AL$1887,32,FALSE),"-")</f>
        <v>musta</v>
      </c>
      <c r="BL1235" s="39" t="str">
        <f>IF(F1235="ei löydy","uusi tie",IF(E1235=0,"tieosoite muuttunut",IF(E1235=1,VLOOKUP(D1235,'2015'!$F$12:$AL$1887,33,FALSE),"-")))</f>
        <v>musta</v>
      </c>
      <c r="BM1235" s="39"/>
      <c r="BN1235" s="217" t="str">
        <f>VLOOKUP(D1235,'2015'!$F$12:$AL$1887,33,FALSE)</f>
        <v>musta</v>
      </c>
      <c r="BO1235" s="39"/>
      <c r="BP1235" s="115" t="s">
        <v>10</v>
      </c>
      <c r="BQ1235" s="30"/>
      <c r="BS1235" s="5"/>
      <c r="BU1235" s="37"/>
      <c r="BV1235" s="30" t="s">
        <v>10</v>
      </c>
      <c r="BX1235" t="str">
        <f>IF(E1235=1,VLOOKUP(D1235,'2015'!$F$12:$AX$1887,43,FALSE),"-")</f>
        <v>ei mallia</v>
      </c>
      <c r="BY1235" t="str">
        <f>IF(E1235=1,VLOOKUP(D1235,'2015'!$F$12:$AX$1887,44,FALSE),"-")</f>
        <v>ei mallia</v>
      </c>
      <c r="BZ1235" t="str">
        <f>IF(E1235=1,VLOOKUP(D1235,'2015'!$F$12:$AX$1887,45,FALSE),"-")</f>
        <v>ei mallia</v>
      </c>
      <c r="CA1235" s="31">
        <f t="shared" si="298"/>
        <v>30</v>
      </c>
      <c r="CB1235" s="31">
        <f t="shared" si="299"/>
        <v>10</v>
      </c>
      <c r="CC1235" s="31">
        <f t="shared" si="300"/>
        <v>10</v>
      </c>
      <c r="CD1235" s="31">
        <f t="shared" si="301"/>
        <v>10</v>
      </c>
      <c r="CE1235" s="31">
        <f t="shared" si="302"/>
        <v>0</v>
      </c>
      <c r="CO1235" s="2" t="s">
        <v>35</v>
      </c>
      <c r="CP1235" s="2" t="s">
        <v>35</v>
      </c>
    </row>
    <row r="1236" spans="1:94" ht="15.75" thickBot="1" x14ac:dyDescent="0.3">
      <c r="A1236" s="50"/>
      <c r="B1236" s="50"/>
      <c r="C1236" s="50" t="str">
        <f t="shared" si="310"/>
        <v>11568_1_1467</v>
      </c>
      <c r="D1236" s="51" t="str">
        <f t="shared" si="311"/>
        <v>11568_1</v>
      </c>
      <c r="E1236" s="224">
        <f>IFERROR(VLOOKUP(C1236,'2015'!$C$12:$D$1887,2,FALSE),0)</f>
        <v>1</v>
      </c>
      <c r="F1236" s="51">
        <f>IFERROR(K1236-IFERROR(VLOOKUP(D1236,'2015'!$F$12:$I$1887,4,FALSE),"ei löydy"),"ei löydy")</f>
        <v>0</v>
      </c>
      <c r="G1236" s="224">
        <f>IFERROR(VLOOKUP(Työfile_2024!C1236,Liikennemalli!$D$6:$G$1921,4,FALSE),0)</f>
        <v>1</v>
      </c>
      <c r="H1236" s="225">
        <f>K1236-IFERROR(VLOOKUP(Työfile_2024!D1236,Liikennemalli!$C$6:$H$1921,6,FALSE),"ei löydy")</f>
        <v>0</v>
      </c>
      <c r="I1236" s="81">
        <v>11568</v>
      </c>
      <c r="J1236" s="52">
        <v>1</v>
      </c>
      <c r="K1236" s="52">
        <v>1467</v>
      </c>
      <c r="L1236" s="53"/>
      <c r="M1236" s="54"/>
      <c r="N1236" s="54"/>
      <c r="O1236" s="54"/>
      <c r="P1236" s="54"/>
      <c r="Q1236" s="55"/>
      <c r="R1236" s="55"/>
      <c r="S1236" s="55"/>
      <c r="T1236" s="55"/>
      <c r="U1236" s="52"/>
      <c r="V1236" s="56">
        <v>4122</v>
      </c>
      <c r="W1236" s="56">
        <v>175</v>
      </c>
      <c r="X1236" s="56">
        <v>4668</v>
      </c>
      <c r="Y1236" s="56">
        <f>VLOOKUP(D1236,Liikennemalli24!$D$2:$F$1804,2,FALSE)</f>
        <v>278</v>
      </c>
      <c r="Z1236" s="57">
        <f>VLOOKUP(D1236,Liikennemalli24!$D$2:$F$1804,3,FALSE)</f>
        <v>0.159</v>
      </c>
      <c r="AA1236" s="178">
        <f>IF(G1236=1,VLOOKUP(C1236,Liikennemalli!$D$6:$H$1921,2,FALSE),"-")</f>
        <v>456.37201086451603</v>
      </c>
      <c r="AB1236" s="197">
        <f>IF(G1236=1,VLOOKUP(C1236,Liikennemalli!$D$6:$H$1921,3,FALSE),"-")</f>
        <v>0.11842533364435399</v>
      </c>
      <c r="AC1236" s="134" t="str">
        <f>IF(E1236=1,VLOOKUP(Työfile_2024!D1236,'2015'!$F$12:$X$1887,18,FALSE),"-")</f>
        <v>ei mallia</v>
      </c>
      <c r="AD1236" s="127" t="str">
        <f>IF(E1236=1,VLOOKUP(Työfile_2024!D1236,'2015'!$F$12:$X$1887,19,FALSE),"-")</f>
        <v>ei mallia</v>
      </c>
      <c r="AI1236" s="127">
        <f>IF(E1236=1,VLOOKUP(Työfile_2024!D1236,'2015'!$F$12:$AB$1887,20,FALSE),"-")</f>
        <v>0</v>
      </c>
      <c r="AJ1236" s="127">
        <f>IF(E1236=1,VLOOKUP(Työfile_2024!D1236,'2015'!$F$12:$AB$1887,21,FALSE),"-")</f>
        <v>0</v>
      </c>
      <c r="AK1236" s="127">
        <f>IF(E1236=1,VLOOKUP(Työfile_2024!D1236,'2015'!$F$12:$AB$1887,22,FALSE),"-")</f>
        <v>0</v>
      </c>
      <c r="AL1236" s="127">
        <f>IF(E1236=1,VLOOKUP(Työfile_2024!D1236,'2015'!$F$12:$AB$1887,23,FALSE),"-")</f>
        <v>0</v>
      </c>
      <c r="AM1236" s="56">
        <f>VLOOKUP(Työfile_2024!D1236,Tmatkat_20km_tarkasteltava_verk!$C$2:$D$1804,2,FALSE)</f>
        <v>112</v>
      </c>
      <c r="AN1236" s="148">
        <f t="shared" si="308"/>
        <v>2.7171276079573023E-2</v>
      </c>
      <c r="AO1236" s="178">
        <f>IF(E1236=1,VLOOKUP(Työfile_2024!D1236,'2015'!$F$12:$AC$1887,24,FALSE),"-")</f>
        <v>146</v>
      </c>
      <c r="AP1236" s="52">
        <f>VLOOKUP(D1236,Tarkasteltava_verkko_2024_harva!$E$2:$I$1804,5,FALSE)</f>
        <v>0</v>
      </c>
      <c r="AQ1236" s="52">
        <f>VLOOKUP(D1236,Tarkasteltava_verkko_2024_harva!$E$2:$I$1804,4,FALSE)</f>
        <v>0</v>
      </c>
      <c r="AR1236" s="148">
        <v>4.0899795501022497E-2</v>
      </c>
      <c r="AS1236" s="170" t="str">
        <f>IFERROR(VLOOKUP(C1236,'2015'!$C$12:$AG$1887,30,FALSE),"-")</f>
        <v/>
      </c>
      <c r="AT1236" s="148">
        <v>7.3619631901840496E-2</v>
      </c>
      <c r="AU1236" s="170">
        <f>IFERROR(VLOOKUP(C1236,'2015'!$C$12:$AG$1887,31,FALSE),"-")</f>
        <v>0</v>
      </c>
      <c r="AV1236" s="106"/>
      <c r="AW1236" s="63">
        <f>IFERROR(VLOOKUP(C1236,Merkittävyysluokitus!$A$2:$J$1705,10,FALSE),"-")</f>
        <v>3</v>
      </c>
      <c r="AX1236" s="175">
        <f>IFERROR(VLOOKUP(C1236,Merkittävyysluokitus!$A$2:$J$1705,6,FALSE),"-")</f>
        <v>9.000182648401827</v>
      </c>
      <c r="AY1236" s="175">
        <f>IFERROR(VLOOKUP(C1236,Merkittävyysluokitus!$A$2:$J$1705,7,FALSE),"-")</f>
        <v>5</v>
      </c>
      <c r="AZ1236" s="175">
        <f>IFERROR(VLOOKUP(C1236,Merkittävyysluokitus!$A$2:$J$1705,8,FALSE),"-")</f>
        <v>2.6668493150684931</v>
      </c>
      <c r="BA1236" s="175">
        <f>IFERROR(VLOOKUP(C1236,Merkittävyysluokitus!$A$2:$J$1705,9,FALSE),"-")</f>
        <v>1.3333333333333333</v>
      </c>
      <c r="BB1236" s="203"/>
      <c r="BC1236" s="203" t="str">
        <f t="shared" si="309"/>
        <v/>
      </c>
      <c r="BD1236" s="39" t="str">
        <f t="shared" si="303"/>
        <v>musta</v>
      </c>
      <c r="BE1236" s="68" t="str">
        <f t="shared" si="304"/>
        <v>musta</v>
      </c>
      <c r="BF1236" s="68" t="str">
        <f t="shared" si="305"/>
        <v>musta</v>
      </c>
      <c r="BG1236" s="68" t="str">
        <f t="shared" si="306"/>
        <v>musta</v>
      </c>
      <c r="BH1236" s="208" t="str">
        <f t="shared" si="307"/>
        <v>musta</v>
      </c>
      <c r="BI1236" s="39"/>
      <c r="BJ1236" s="39" t="str">
        <f>IF(F1236="ei löydy","uusi tie",IF(E1236=0,"tieosoite muuttunut",IF(E1236=1,VLOOKUP(D1236,'2015'!$F$12:$AL$1887,31,FALSE),"-")))</f>
        <v>musta</v>
      </c>
      <c r="BK1236" s="67" t="str">
        <f>IF(E1236=1,VLOOKUP(D1236,'2015'!$F$12:$AL$1887,32,FALSE),"-")</f>
        <v>musta</v>
      </c>
      <c r="BL1236" s="39" t="str">
        <f>IF(F1236="ei löydy","uusi tie",IF(E1236=0,"tieosoite muuttunut",IF(E1236=1,VLOOKUP(D1236,'2015'!$F$12:$AL$1887,33,FALSE),"-")))</f>
        <v>musta</v>
      </c>
      <c r="BM1236" s="39"/>
      <c r="BN1236" s="217" t="str">
        <f>VLOOKUP(D1236,'2015'!$F$12:$AL$1887,33,FALSE)</f>
        <v>musta</v>
      </c>
      <c r="BO1236" s="39"/>
      <c r="BP1236" s="115" t="s">
        <v>10</v>
      </c>
      <c r="BQ1236" s="30"/>
      <c r="BS1236" s="5"/>
      <c r="BU1236" s="37"/>
      <c r="BV1236" s="30" t="s">
        <v>10</v>
      </c>
      <c r="BX1236" t="str">
        <f>IF(E1236=1,VLOOKUP(D1236,'2015'!$F$12:$AX$1887,43,FALSE),"-")</f>
        <v>ei mallia</v>
      </c>
      <c r="BY1236" t="str">
        <f>IF(E1236=1,VLOOKUP(D1236,'2015'!$F$12:$AX$1887,44,FALSE),"-")</f>
        <v>ei mallia</v>
      </c>
      <c r="BZ1236" t="str">
        <f>IF(E1236=1,VLOOKUP(D1236,'2015'!$F$12:$AX$1887,45,FALSE),"-")</f>
        <v>ei mallia</v>
      </c>
      <c r="CA1236" s="31">
        <f t="shared" si="298"/>
        <v>21</v>
      </c>
      <c r="CB1236" s="31">
        <f t="shared" si="299"/>
        <v>10</v>
      </c>
      <c r="CC1236" s="31">
        <f t="shared" si="300"/>
        <v>10</v>
      </c>
      <c r="CD1236" s="31">
        <f t="shared" si="301"/>
        <v>1</v>
      </c>
      <c r="CE1236" s="31">
        <f t="shared" si="302"/>
        <v>0</v>
      </c>
      <c r="CO1236" s="2" t="s">
        <v>35</v>
      </c>
      <c r="CP1236" s="2" t="s">
        <v>35</v>
      </c>
    </row>
    <row r="1237" spans="1:94" ht="15.75" thickBot="1" x14ac:dyDescent="0.3">
      <c r="A1237" s="50"/>
      <c r="B1237" s="50"/>
      <c r="C1237" s="50" t="str">
        <f t="shared" si="310"/>
        <v>11571_1_804</v>
      </c>
      <c r="D1237" s="51" t="str">
        <f t="shared" si="311"/>
        <v>11571_1</v>
      </c>
      <c r="E1237" s="224">
        <f>IFERROR(VLOOKUP(C1237,'2015'!$C$12:$D$1887,2,FALSE),0)</f>
        <v>1</v>
      </c>
      <c r="F1237" s="51">
        <f>IFERROR(K1237-IFERROR(VLOOKUP(D1237,'2015'!$F$12:$I$1887,4,FALSE),"ei löydy"),"ei löydy")</f>
        <v>0</v>
      </c>
      <c r="G1237" s="224">
        <f>IFERROR(VLOOKUP(Työfile_2024!C1237,Liikennemalli!$D$6:$G$1921,4,FALSE),0)</f>
        <v>1</v>
      </c>
      <c r="H1237" s="225">
        <f>K1237-IFERROR(VLOOKUP(Työfile_2024!D1237,Liikennemalli!$C$6:$H$1921,6,FALSE),"ei löydy")</f>
        <v>0</v>
      </c>
      <c r="I1237" s="81">
        <v>11571</v>
      </c>
      <c r="J1237" s="52">
        <v>1</v>
      </c>
      <c r="K1237" s="52">
        <v>804</v>
      </c>
      <c r="L1237" s="53"/>
      <c r="M1237" s="54"/>
      <c r="N1237" s="54"/>
      <c r="O1237" s="54"/>
      <c r="P1237" s="54"/>
      <c r="Q1237" s="55"/>
      <c r="R1237" s="55"/>
      <c r="S1237" s="55"/>
      <c r="T1237" s="55"/>
      <c r="U1237" s="52"/>
      <c r="V1237" s="56">
        <v>578</v>
      </c>
      <c r="W1237" s="56">
        <v>75</v>
      </c>
      <c r="X1237" s="56">
        <v>621</v>
      </c>
      <c r="Y1237" s="56">
        <f>VLOOKUP(D1237,Liikennemalli24!$D$2:$F$1804,2,FALSE)</f>
        <v>186</v>
      </c>
      <c r="Z1237" s="57">
        <f>VLOOKUP(D1237,Liikennemalli24!$D$2:$F$1804,3,FALSE)</f>
        <v>0.26500000000000001</v>
      </c>
      <c r="AA1237" s="178">
        <f>IF(G1237=1,VLOOKUP(C1237,Liikennemalli!$D$6:$H$1921,2,FALSE),"-")</f>
        <v>0</v>
      </c>
      <c r="AB1237" s="197">
        <f>IF(G1237=1,VLOOKUP(C1237,Liikennemalli!$D$6:$H$1921,3,FALSE),"-")</f>
        <v>0</v>
      </c>
      <c r="AC1237" s="134">
        <f>IF(E1237=1,VLOOKUP(Työfile_2024!D1237,'2015'!$F$12:$X$1887,18,FALSE),"-")</f>
        <v>21</v>
      </c>
      <c r="AD1237" s="127">
        <f>IF(E1237=1,VLOOKUP(Työfile_2024!D1237,'2015'!$F$12:$X$1887,19,FALSE),"-")</f>
        <v>0.05</v>
      </c>
      <c r="AI1237" s="127">
        <f>IF(E1237=1,VLOOKUP(Työfile_2024!D1237,'2015'!$F$12:$AB$1887,20,FALSE),"-")</f>
        <v>0</v>
      </c>
      <c r="AJ1237" s="127">
        <f>IF(E1237=1,VLOOKUP(Työfile_2024!D1237,'2015'!$F$12:$AB$1887,21,FALSE),"-")</f>
        <v>0</v>
      </c>
      <c r="AK1237" s="127">
        <f>IF(E1237=1,VLOOKUP(Työfile_2024!D1237,'2015'!$F$12:$AB$1887,22,FALSE),"-")</f>
        <v>0</v>
      </c>
      <c r="AL1237" s="127">
        <f>IF(E1237=1,VLOOKUP(Työfile_2024!D1237,'2015'!$F$12:$AB$1887,23,FALSE),"-")</f>
        <v>0</v>
      </c>
      <c r="AM1237" s="56">
        <f>VLOOKUP(Työfile_2024!D1237,Tmatkat_20km_tarkasteltava_verk!$C$2:$D$1804,2,FALSE)</f>
        <v>494</v>
      </c>
      <c r="AN1237" s="148">
        <f t="shared" si="308"/>
        <v>0.8546712802768166</v>
      </c>
      <c r="AO1237" s="178">
        <f>IF(E1237=1,VLOOKUP(Työfile_2024!D1237,'2015'!$F$12:$AC$1887,24,FALSE),"-")</f>
        <v>385</v>
      </c>
      <c r="AP1237" s="52">
        <f>VLOOKUP(D1237,Tarkasteltava_verkko_2024_harva!$E$2:$I$1804,5,FALSE)</f>
        <v>0</v>
      </c>
      <c r="AQ1237" s="52">
        <f>VLOOKUP(D1237,Tarkasteltava_verkko_2024_harva!$E$2:$I$1804,4,FALSE)</f>
        <v>0</v>
      </c>
      <c r="AR1237" s="148">
        <v>7.7114427860696513E-2</v>
      </c>
      <c r="AS1237" s="170" t="str">
        <f>IFERROR(VLOOKUP(C1237,'2015'!$C$12:$AG$1887,30,FALSE),"-")</f>
        <v/>
      </c>
      <c r="AT1237" s="148">
        <v>0.98756218905472637</v>
      </c>
      <c r="AU1237" s="170" t="str">
        <f>IFERROR(VLOOKUP(C1237,'2015'!$C$12:$AG$1887,31,FALSE),"-")</f>
        <v>Kyllä</v>
      </c>
      <c r="AV1237" s="106"/>
      <c r="AW1237" s="63">
        <f>IFERROR(VLOOKUP(C1237,Merkittävyysluokitus!$A$2:$J$1705,10,FALSE),"-")</f>
        <v>3</v>
      </c>
      <c r="AX1237" s="175">
        <f>IFERROR(VLOOKUP(C1237,Merkittävyysluokitus!$A$2:$J$1705,6,FALSE),"-")</f>
        <v>8.0679726027397258</v>
      </c>
      <c r="AY1237" s="175">
        <f>IFERROR(VLOOKUP(C1237,Merkittävyysluokitus!$A$2:$J$1705,7,FALSE),"-")</f>
        <v>3.734</v>
      </c>
      <c r="AZ1237" s="175">
        <f>IFERROR(VLOOKUP(C1237,Merkittävyysluokitus!$A$2:$J$1705,8,FALSE),"-")</f>
        <v>3.3339726027397258</v>
      </c>
      <c r="BA1237" s="175">
        <f>IFERROR(VLOOKUP(C1237,Merkittävyysluokitus!$A$2:$J$1705,9,FALSE),"-")</f>
        <v>1</v>
      </c>
      <c r="BB1237" s="203"/>
      <c r="BC1237" s="203" t="str">
        <f t="shared" si="309"/>
        <v/>
      </c>
      <c r="BD1237" s="39" t="str">
        <f t="shared" si="303"/>
        <v>musta</v>
      </c>
      <c r="BE1237" s="68" t="str">
        <f t="shared" si="304"/>
        <v>musta</v>
      </c>
      <c r="BF1237" s="68" t="str">
        <f t="shared" si="305"/>
        <v>musta</v>
      </c>
      <c r="BG1237" s="68" t="str">
        <f t="shared" si="306"/>
        <v>musta</v>
      </c>
      <c r="BH1237" s="208" t="str">
        <f t="shared" si="307"/>
        <v>musta</v>
      </c>
      <c r="BI1237" s="39"/>
      <c r="BJ1237" s="39" t="str">
        <f>IF(F1237="ei löydy","uusi tie",IF(E1237=0,"tieosoite muuttunut",IF(E1237=1,VLOOKUP(D1237,'2015'!$F$12:$AL$1887,31,FALSE),"-")))</f>
        <v>musta</v>
      </c>
      <c r="BK1237" s="67" t="str">
        <f>IF(E1237=1,VLOOKUP(D1237,'2015'!$F$12:$AL$1887,32,FALSE),"-")</f>
        <v>musta</v>
      </c>
      <c r="BL1237" s="39" t="str">
        <f>IF(F1237="ei löydy","uusi tie",IF(E1237=0,"tieosoite muuttunut",IF(E1237=1,VLOOKUP(D1237,'2015'!$F$12:$AL$1887,33,FALSE),"-")))</f>
        <v>musta</v>
      </c>
      <c r="BM1237" s="39"/>
      <c r="BN1237" s="217" t="str">
        <f>VLOOKUP(D1237,'2015'!$F$12:$AL$1887,33,FALSE)</f>
        <v>musta</v>
      </c>
      <c r="BO1237" s="39"/>
      <c r="BP1237" s="115" t="s">
        <v>10</v>
      </c>
      <c r="BQ1237" s="30"/>
      <c r="BS1237" s="5"/>
      <c r="BU1237" s="37"/>
      <c r="BV1237" s="30" t="s">
        <v>10</v>
      </c>
      <c r="BX1237" t="str">
        <f>IF(E1237=1,VLOOKUP(D1237,'2015'!$F$12:$AX$1887,43,FALSE),"-")</f>
        <v>musta</v>
      </c>
      <c r="BY1237" t="str">
        <f>IF(E1237=1,VLOOKUP(D1237,'2015'!$F$12:$AX$1887,44,FALSE),"-")</f>
        <v>musta</v>
      </c>
      <c r="BZ1237" t="str">
        <f>IF(E1237=1,VLOOKUP(D1237,'2015'!$F$12:$AX$1887,45,FALSE),"-")</f>
        <v>musta</v>
      </c>
      <c r="CA1237" s="31">
        <f t="shared" si="298"/>
        <v>1</v>
      </c>
      <c r="CB1237" s="31">
        <f t="shared" si="299"/>
        <v>0</v>
      </c>
      <c r="CC1237" s="31">
        <f t="shared" si="300"/>
        <v>0</v>
      </c>
      <c r="CD1237" s="31">
        <f t="shared" si="301"/>
        <v>1</v>
      </c>
      <c r="CE1237" s="31">
        <f t="shared" si="302"/>
        <v>0</v>
      </c>
      <c r="CF1237" s="6" t="s">
        <v>53</v>
      </c>
      <c r="CO1237" s="2" t="s">
        <v>35</v>
      </c>
      <c r="CP1237" s="2" t="s">
        <v>35</v>
      </c>
    </row>
    <row r="1238" spans="1:94" ht="15.75" thickBot="1" x14ac:dyDescent="0.3">
      <c r="A1238" s="50"/>
      <c r="B1238" s="50"/>
      <c r="C1238" s="50" t="str">
        <f t="shared" si="310"/>
        <v>11576_1_5785</v>
      </c>
      <c r="D1238" s="51" t="str">
        <f t="shared" si="311"/>
        <v>11576_1</v>
      </c>
      <c r="E1238" s="224">
        <f>IFERROR(VLOOKUP(C1238,'2015'!$C$12:$D$1887,2,FALSE),0)</f>
        <v>1</v>
      </c>
      <c r="F1238" s="51">
        <f>IFERROR(K1238-IFERROR(VLOOKUP(D1238,'2015'!$F$12:$I$1887,4,FALSE),"ei löydy"),"ei löydy")</f>
        <v>0</v>
      </c>
      <c r="G1238" s="224">
        <f>IFERROR(VLOOKUP(Työfile_2024!C1238,Liikennemalli!$D$6:$G$1921,4,FALSE),0)</f>
        <v>0</v>
      </c>
      <c r="H1238" s="225">
        <f>K1238-IFERROR(VLOOKUP(Työfile_2024!D1238,Liikennemalli!$C$6:$H$1921,6,FALSE),"ei löydy")</f>
        <v>-1447</v>
      </c>
      <c r="I1238" s="81">
        <v>11576</v>
      </c>
      <c r="J1238" s="52">
        <v>1</v>
      </c>
      <c r="K1238" s="52">
        <v>5785</v>
      </c>
      <c r="L1238" s="53"/>
      <c r="M1238" s="54"/>
      <c r="N1238" s="54"/>
      <c r="O1238" s="54"/>
      <c r="P1238" s="54"/>
      <c r="Q1238" s="55"/>
      <c r="R1238" s="55"/>
      <c r="S1238" s="55"/>
      <c r="T1238" s="55"/>
      <c r="U1238" s="52"/>
      <c r="V1238" s="56">
        <v>1049.4331892826274</v>
      </c>
      <c r="W1238" s="56">
        <v>53.625929127052721</v>
      </c>
      <c r="X1238" s="56">
        <v>1110.5090751944686</v>
      </c>
      <c r="Y1238" s="56">
        <f>VLOOKUP(D1238,Liikennemalli24!$D$2:$F$1804,2,FALSE)</f>
        <v>82</v>
      </c>
      <c r="Z1238" s="57">
        <f>VLOOKUP(D1238,Liikennemalli24!$D$2:$F$1804,3,FALSE)</f>
        <v>0.224</v>
      </c>
      <c r="AA1238" s="178" t="str">
        <f>IF(G1238=1,VLOOKUP(C1238,Liikennemalli!$D$6:$H$1921,2,FALSE),"-")</f>
        <v>-</v>
      </c>
      <c r="AB1238" s="197" t="str">
        <f>IF(G1238=1,VLOOKUP(C1238,Liikennemalli!$D$6:$H$1921,3,FALSE),"-")</f>
        <v>-</v>
      </c>
      <c r="AC1238" s="134">
        <f>IF(E1238=1,VLOOKUP(Työfile_2024!D1238,'2015'!$F$12:$X$1887,18,FALSE),"-")</f>
        <v>98</v>
      </c>
      <c r="AD1238" s="127">
        <f>IF(E1238=1,VLOOKUP(Työfile_2024!D1238,'2015'!$F$12:$X$1887,19,FALSE),"-")</f>
        <v>0.32</v>
      </c>
      <c r="AI1238" s="127">
        <f>IF(E1238=1,VLOOKUP(Työfile_2024!D1238,'2015'!$F$12:$AB$1887,20,FALSE),"-")</f>
        <v>0</v>
      </c>
      <c r="AJ1238" s="127">
        <f>IF(E1238=1,VLOOKUP(Työfile_2024!D1238,'2015'!$F$12:$AB$1887,21,FALSE),"-")</f>
        <v>0</v>
      </c>
      <c r="AK1238" s="127">
        <f>IF(E1238=1,VLOOKUP(Työfile_2024!D1238,'2015'!$F$12:$AB$1887,22,FALSE),"-")</f>
        <v>0</v>
      </c>
      <c r="AL1238" s="127">
        <f>IF(E1238=1,VLOOKUP(Työfile_2024!D1238,'2015'!$F$12:$AB$1887,23,FALSE),"-")</f>
        <v>0</v>
      </c>
      <c r="AM1238" s="56">
        <f>VLOOKUP(Työfile_2024!D1238,Tmatkat_20km_tarkasteltava_verk!$C$2:$D$1804,2,FALSE)</f>
        <v>176</v>
      </c>
      <c r="AN1238" s="148">
        <f t="shared" si="308"/>
        <v>0.16770958055968313</v>
      </c>
      <c r="AO1238" s="178">
        <f>IF(E1238=1,VLOOKUP(Työfile_2024!D1238,'2015'!$F$12:$AC$1887,24,FALSE),"-")</f>
        <v>377</v>
      </c>
      <c r="AP1238" s="52">
        <f>VLOOKUP(D1238,Tarkasteltava_verkko_2024_harva!$E$2:$I$1804,5,FALSE)</f>
        <v>0</v>
      </c>
      <c r="AQ1238" s="52">
        <f>VLOOKUP(D1238,Tarkasteltava_verkko_2024_harva!$E$2:$I$1804,4,FALSE)</f>
        <v>0</v>
      </c>
      <c r="AR1238" s="148">
        <v>0</v>
      </c>
      <c r="AS1238" s="170" t="str">
        <f>IFERROR(VLOOKUP(C1238,'2015'!$C$12:$AG$1887,30,FALSE),"-")</f>
        <v/>
      </c>
      <c r="AT1238" s="148">
        <v>0.84546240276577356</v>
      </c>
      <c r="AU1238" s="170" t="str">
        <f>IFERROR(VLOOKUP(C1238,'2015'!$C$12:$AG$1887,31,FALSE),"-")</f>
        <v>Kyllä</v>
      </c>
      <c r="AV1238" s="106"/>
      <c r="AW1238" s="63">
        <f>IFERROR(VLOOKUP(C1238,Merkittävyysluokitus!$A$2:$J$1705,10,FALSE),"-")</f>
        <v>3</v>
      </c>
      <c r="AX1238" s="175">
        <f>IFERROR(VLOOKUP(C1238,Merkittävyysluokitus!$A$2:$J$1705,6,FALSE),"-")</f>
        <v>10.280608828006088</v>
      </c>
      <c r="AY1238" s="175">
        <f>IFERROR(VLOOKUP(C1238,Merkittävyysluokitus!$A$2:$J$1705,7,FALSE),"-")</f>
        <v>5</v>
      </c>
      <c r="AZ1238" s="175">
        <f>IFERROR(VLOOKUP(C1238,Merkittävyysluokitus!$A$2:$J$1705,8,FALSE),"-")</f>
        <v>3.7806088280060881</v>
      </c>
      <c r="BA1238" s="175">
        <f>IFERROR(VLOOKUP(C1238,Merkittävyysluokitus!$A$2:$J$1705,9,FALSE),"-")</f>
        <v>1.5</v>
      </c>
      <c r="BB1238" s="203"/>
      <c r="BC1238" s="203" t="str">
        <f t="shared" si="309"/>
        <v/>
      </c>
      <c r="BD1238" s="39" t="str">
        <f t="shared" si="303"/>
        <v>musta</v>
      </c>
      <c r="BE1238" s="68" t="str">
        <f t="shared" si="304"/>
        <v>musta</v>
      </c>
      <c r="BF1238" s="68" t="str">
        <f t="shared" si="305"/>
        <v>musta</v>
      </c>
      <c r="BG1238" s="68" t="str">
        <f t="shared" si="306"/>
        <v>musta</v>
      </c>
      <c r="BH1238" s="208" t="str">
        <f t="shared" si="307"/>
        <v>musta</v>
      </c>
      <c r="BI1238" s="39"/>
      <c r="BJ1238" s="39" t="str">
        <f>IF(F1238="ei löydy","uusi tie",IF(E1238=0,"tieosoite muuttunut",IF(E1238=1,VLOOKUP(D1238,'2015'!$F$12:$AL$1887,31,FALSE),"-")))</f>
        <v>musta</v>
      </c>
      <c r="BK1238" s="67" t="str">
        <f>IF(E1238=1,VLOOKUP(D1238,'2015'!$F$12:$AL$1887,32,FALSE),"-")</f>
        <v>musta</v>
      </c>
      <c r="BL1238" s="39" t="str">
        <f>IF(F1238="ei löydy","uusi tie",IF(E1238=0,"tieosoite muuttunut",IF(E1238=1,VLOOKUP(D1238,'2015'!$F$12:$AL$1887,33,FALSE),"-")))</f>
        <v>musta</v>
      </c>
      <c r="BM1238" s="39"/>
      <c r="BN1238" s="217" t="str">
        <f>VLOOKUP(D1238,'2015'!$F$12:$AL$1887,33,FALSE)</f>
        <v>musta</v>
      </c>
      <c r="BO1238" s="39"/>
      <c r="BP1238" s="115" t="s">
        <v>10</v>
      </c>
      <c r="BQ1238" s="30"/>
      <c r="BS1238" s="5"/>
      <c r="BU1238" s="37"/>
      <c r="BV1238" s="30" t="s">
        <v>10</v>
      </c>
      <c r="BX1238" t="str">
        <f>IF(E1238=1,VLOOKUP(D1238,'2015'!$F$12:$AX$1887,43,FALSE),"-")</f>
        <v>musta</v>
      </c>
      <c r="BY1238" t="str">
        <f>IF(E1238=1,VLOOKUP(D1238,'2015'!$F$12:$AX$1887,44,FALSE),"-")</f>
        <v>musta</v>
      </c>
      <c r="BZ1238" t="str">
        <f>IF(E1238=1,VLOOKUP(D1238,'2015'!$F$12:$AX$1887,45,FALSE),"-")</f>
        <v>musta</v>
      </c>
      <c r="CA1238" s="31">
        <f t="shared" si="298"/>
        <v>1</v>
      </c>
      <c r="CB1238" s="31">
        <f t="shared" si="299"/>
        <v>0</v>
      </c>
      <c r="CC1238" s="31">
        <f t="shared" si="300"/>
        <v>0</v>
      </c>
      <c r="CD1238" s="31">
        <f t="shared" si="301"/>
        <v>1</v>
      </c>
      <c r="CE1238" s="31">
        <f t="shared" si="302"/>
        <v>0</v>
      </c>
      <c r="CO1238" s="2" t="s">
        <v>35</v>
      </c>
      <c r="CP1238" s="2" t="s">
        <v>35</v>
      </c>
    </row>
    <row r="1239" spans="1:94" ht="15.75" thickBot="1" x14ac:dyDescent="0.3">
      <c r="A1239" s="50"/>
      <c r="B1239" s="50"/>
      <c r="C1239" s="50" t="str">
        <f t="shared" si="310"/>
        <v>11577_1_709</v>
      </c>
      <c r="D1239" s="51" t="str">
        <f t="shared" si="311"/>
        <v>11577_1</v>
      </c>
      <c r="E1239" s="224">
        <f>IFERROR(VLOOKUP(C1239,'2015'!$C$12:$D$1887,2,FALSE),0)</f>
        <v>1</v>
      </c>
      <c r="F1239" s="51">
        <f>IFERROR(K1239-IFERROR(VLOOKUP(D1239,'2015'!$F$12:$I$1887,4,FALSE),"ei löydy"),"ei löydy")</f>
        <v>0</v>
      </c>
      <c r="G1239" s="224">
        <f>IFERROR(VLOOKUP(Työfile_2024!C1239,Liikennemalli!$D$6:$G$1921,4,FALSE),0)</f>
        <v>1</v>
      </c>
      <c r="H1239" s="225">
        <f>K1239-IFERROR(VLOOKUP(Työfile_2024!D1239,Liikennemalli!$C$6:$H$1921,6,FALSE),"ei löydy")</f>
        <v>0</v>
      </c>
      <c r="I1239" s="81">
        <v>11577</v>
      </c>
      <c r="J1239" s="52">
        <v>1</v>
      </c>
      <c r="K1239" s="52">
        <v>709</v>
      </c>
      <c r="L1239" s="53"/>
      <c r="M1239" s="54"/>
      <c r="N1239" s="54"/>
      <c r="O1239" s="54"/>
      <c r="P1239" s="54"/>
      <c r="Q1239" s="55"/>
      <c r="R1239" s="55"/>
      <c r="S1239" s="55"/>
      <c r="T1239" s="55"/>
      <c r="U1239" s="52"/>
      <c r="V1239" s="56">
        <v>758</v>
      </c>
      <c r="W1239" s="56">
        <v>84</v>
      </c>
      <c r="X1239" s="56">
        <v>823</v>
      </c>
      <c r="Y1239" s="56">
        <f>VLOOKUP(D1239,Liikennemalli24!$D$2:$F$1804,2,FALSE)</f>
        <v>86</v>
      </c>
      <c r="Z1239" s="57">
        <f>VLOOKUP(D1239,Liikennemalli24!$D$2:$F$1804,3,FALSE)</f>
        <v>0.23799999999999999</v>
      </c>
      <c r="AA1239" s="178">
        <f>IF(G1239=1,VLOOKUP(C1239,Liikennemalli!$D$6:$H$1921,2,FALSE),"-")</f>
        <v>27</v>
      </c>
      <c r="AB1239" s="197">
        <f>IF(G1239=1,VLOOKUP(C1239,Liikennemalli!$D$6:$H$1921,3,FALSE),"-")</f>
        <v>0.115384615384615</v>
      </c>
      <c r="AC1239" s="134">
        <f>IF(E1239=1,VLOOKUP(Työfile_2024!D1239,'2015'!$F$12:$X$1887,18,FALSE),"-")</f>
        <v>188</v>
      </c>
      <c r="AD1239" s="127">
        <f>IF(E1239=1,VLOOKUP(Työfile_2024!D1239,'2015'!$F$12:$X$1887,19,FALSE),"-")</f>
        <v>0.23</v>
      </c>
      <c r="AI1239" s="127">
        <f>IF(E1239=1,VLOOKUP(Työfile_2024!D1239,'2015'!$F$12:$AB$1887,20,FALSE),"-")</f>
        <v>0</v>
      </c>
      <c r="AJ1239" s="127">
        <f>IF(E1239=1,VLOOKUP(Työfile_2024!D1239,'2015'!$F$12:$AB$1887,21,FALSE),"-")</f>
        <v>0</v>
      </c>
      <c r="AK1239" s="127">
        <f>IF(E1239=1,VLOOKUP(Työfile_2024!D1239,'2015'!$F$12:$AB$1887,22,FALSE),"-")</f>
        <v>0</v>
      </c>
      <c r="AL1239" s="127">
        <f>IF(E1239=1,VLOOKUP(Työfile_2024!D1239,'2015'!$F$12:$AB$1887,23,FALSE),"-")</f>
        <v>0</v>
      </c>
      <c r="AM1239" s="56">
        <f>VLOOKUP(Työfile_2024!D1239,Tmatkat_20km_tarkasteltava_verk!$C$2:$D$1804,2,FALSE)</f>
        <v>109</v>
      </c>
      <c r="AN1239" s="148">
        <f t="shared" si="308"/>
        <v>0.14379947229551451</v>
      </c>
      <c r="AO1239" s="178">
        <f>IF(E1239=1,VLOOKUP(Työfile_2024!D1239,'2015'!$F$12:$AC$1887,24,FALSE),"-")</f>
        <v>50</v>
      </c>
      <c r="AP1239" s="52">
        <f>VLOOKUP(D1239,Tarkasteltava_verkko_2024_harva!$E$2:$I$1804,5,FALSE)</f>
        <v>0</v>
      </c>
      <c r="AQ1239" s="52">
        <f>VLOOKUP(D1239,Tarkasteltava_verkko_2024_harva!$E$2:$I$1804,4,FALSE)</f>
        <v>0</v>
      </c>
      <c r="AR1239" s="148">
        <v>6.2059238363892807E-2</v>
      </c>
      <c r="AS1239" s="170" t="str">
        <f>IFERROR(VLOOKUP(C1239,'2015'!$C$12:$AG$1887,30,FALSE),"-")</f>
        <v/>
      </c>
      <c r="AT1239" s="148">
        <v>1.0253878702397743</v>
      </c>
      <c r="AU1239" s="170" t="str">
        <f>IFERROR(VLOOKUP(C1239,'2015'!$C$12:$AG$1887,31,FALSE),"-")</f>
        <v>Kyllä</v>
      </c>
      <c r="AV1239" s="106"/>
      <c r="AW1239" s="63">
        <f>IFERROR(VLOOKUP(C1239,Merkittävyysluokitus!$A$2:$J$1705,10,FALSE),"-")</f>
        <v>3</v>
      </c>
      <c r="AX1239" s="175">
        <f>IFERROR(VLOOKUP(C1239,Merkittävyysluokitus!$A$2:$J$1705,6,FALSE),"-")</f>
        <v>7.0413059360730594</v>
      </c>
      <c r="AY1239" s="175">
        <f>IFERROR(VLOOKUP(C1239,Merkittävyysluokitus!$A$2:$J$1705,7,FALSE),"-")</f>
        <v>3.7073333333333331</v>
      </c>
      <c r="AZ1239" s="175">
        <f>IFERROR(VLOOKUP(C1239,Merkittävyysluokitus!$A$2:$J$1705,8,FALSE),"-")</f>
        <v>2.6673059360730589</v>
      </c>
      <c r="BA1239" s="175">
        <f>IFERROR(VLOOKUP(C1239,Merkittävyysluokitus!$A$2:$J$1705,9,FALSE),"-")</f>
        <v>0.66666666666666663</v>
      </c>
      <c r="BB1239" s="203"/>
      <c r="BC1239" s="203" t="str">
        <f t="shared" si="309"/>
        <v/>
      </c>
      <c r="BD1239" s="39" t="str">
        <f t="shared" si="303"/>
        <v>musta</v>
      </c>
      <c r="BE1239" s="68" t="str">
        <f t="shared" si="304"/>
        <v>musta</v>
      </c>
      <c r="BF1239" s="68" t="str">
        <f t="shared" si="305"/>
        <v>musta</v>
      </c>
      <c r="BG1239" s="68" t="str">
        <f t="shared" si="306"/>
        <v>musta</v>
      </c>
      <c r="BH1239" s="208" t="str">
        <f t="shared" si="307"/>
        <v>musta</v>
      </c>
      <c r="BI1239" s="39"/>
      <c r="BJ1239" s="39" t="str">
        <f>IF(F1239="ei löydy","uusi tie",IF(E1239=0,"tieosoite muuttunut",IF(E1239=1,VLOOKUP(D1239,'2015'!$F$12:$AL$1887,31,FALSE),"-")))</f>
        <v>musta</v>
      </c>
      <c r="BK1239" s="67" t="str">
        <f>IF(E1239=1,VLOOKUP(D1239,'2015'!$F$12:$AL$1887,32,FALSE),"-")</f>
        <v>musta</v>
      </c>
      <c r="BL1239" s="39" t="str">
        <f>IF(F1239="ei löydy","uusi tie",IF(E1239=0,"tieosoite muuttunut",IF(E1239=1,VLOOKUP(D1239,'2015'!$F$12:$AL$1887,33,FALSE),"-")))</f>
        <v>musta</v>
      </c>
      <c r="BM1239" s="39"/>
      <c r="BN1239" s="217" t="str">
        <f>VLOOKUP(D1239,'2015'!$F$12:$AL$1887,33,FALSE)</f>
        <v>musta</v>
      </c>
      <c r="BO1239" s="39"/>
      <c r="BP1239" s="115" t="s">
        <v>10</v>
      </c>
      <c r="BQ1239" s="30"/>
      <c r="BS1239" s="5"/>
      <c r="BU1239" s="37"/>
      <c r="BV1239" s="30" t="s">
        <v>10</v>
      </c>
      <c r="BX1239" t="str">
        <f>IF(E1239=1,VLOOKUP(D1239,'2015'!$F$12:$AX$1887,43,FALSE),"-")</f>
        <v>musta</v>
      </c>
      <c r="BY1239" t="str">
        <f>IF(E1239=1,VLOOKUP(D1239,'2015'!$F$12:$AX$1887,44,FALSE),"-")</f>
        <v>musta</v>
      </c>
      <c r="BZ1239" t="str">
        <f>IF(E1239=1,VLOOKUP(D1239,'2015'!$F$12:$AX$1887,45,FALSE),"-")</f>
        <v>musta</v>
      </c>
      <c r="CA1239" s="31">
        <f t="shared" si="298"/>
        <v>1</v>
      </c>
      <c r="CB1239" s="31">
        <f t="shared" si="299"/>
        <v>0</v>
      </c>
      <c r="CC1239" s="31">
        <f t="shared" si="300"/>
        <v>0</v>
      </c>
      <c r="CD1239" s="31">
        <f t="shared" si="301"/>
        <v>1</v>
      </c>
      <c r="CE1239" s="31">
        <f t="shared" si="302"/>
        <v>0</v>
      </c>
      <c r="CO1239" s="2" t="s">
        <v>35</v>
      </c>
      <c r="CP1239" s="2" t="s">
        <v>35</v>
      </c>
    </row>
    <row r="1240" spans="1:94" ht="15.75" thickBot="1" x14ac:dyDescent="0.3">
      <c r="A1240" s="50"/>
      <c r="B1240" s="50"/>
      <c r="C1240" s="50" t="str">
        <f t="shared" si="310"/>
        <v>11583_1_1385</v>
      </c>
      <c r="D1240" s="51" t="str">
        <f t="shared" si="311"/>
        <v>11583_1</v>
      </c>
      <c r="E1240" s="224">
        <f>IFERROR(VLOOKUP(C1240,'2015'!$C$12:$D$1887,2,FALSE),0)</f>
        <v>1</v>
      </c>
      <c r="F1240" s="51">
        <f>IFERROR(K1240-IFERROR(VLOOKUP(D1240,'2015'!$F$12:$I$1887,4,FALSE),"ei löydy"),"ei löydy")</f>
        <v>0</v>
      </c>
      <c r="G1240" s="224">
        <f>IFERROR(VLOOKUP(Työfile_2024!C1240,Liikennemalli!$D$6:$G$1921,4,FALSE),0)</f>
        <v>1</v>
      </c>
      <c r="H1240" s="225">
        <f>K1240-IFERROR(VLOOKUP(Työfile_2024!D1240,Liikennemalli!$C$6:$H$1921,6,FALSE),"ei löydy")</f>
        <v>0</v>
      </c>
      <c r="I1240" s="80">
        <v>11583</v>
      </c>
      <c r="J1240" s="52">
        <v>1</v>
      </c>
      <c r="K1240" s="52">
        <v>1385</v>
      </c>
      <c r="L1240" s="53"/>
      <c r="M1240" s="54"/>
      <c r="N1240" s="54"/>
      <c r="O1240" s="54"/>
      <c r="P1240" s="54"/>
      <c r="Q1240" s="55"/>
      <c r="R1240" s="55"/>
      <c r="S1240" s="55"/>
      <c r="T1240" s="55"/>
      <c r="U1240" s="52"/>
      <c r="V1240" s="56">
        <v>2321</v>
      </c>
      <c r="W1240" s="56">
        <v>101</v>
      </c>
      <c r="X1240" s="56">
        <v>2557</v>
      </c>
      <c r="Y1240" s="56">
        <f>VLOOKUP(D1240,Liikennemalli24!$D$2:$F$1804,2,FALSE)</f>
        <v>70</v>
      </c>
      <c r="Z1240" s="57">
        <f>VLOOKUP(D1240,Liikennemalli24!$D$2:$F$1804,3,FALSE)</f>
        <v>0.152</v>
      </c>
      <c r="AA1240" s="178">
        <f>IF(G1240=1,VLOOKUP(C1240,Liikennemalli!$D$6:$H$1921,2,FALSE),"-")</f>
        <v>447.88868533867998</v>
      </c>
      <c r="AB1240" s="197">
        <f>IF(G1240=1,VLOOKUP(C1240,Liikennemalli!$D$6:$H$1921,3,FALSE),"-")</f>
        <v>0.24396622504144899</v>
      </c>
      <c r="AC1240" s="134" t="str">
        <f>IF(E1240=1,VLOOKUP(Työfile_2024!D1240,'2015'!$F$12:$X$1887,18,FALSE),"-")</f>
        <v>ei mallia</v>
      </c>
      <c r="AD1240" s="127" t="str">
        <f>IF(E1240=1,VLOOKUP(Työfile_2024!D1240,'2015'!$F$12:$X$1887,19,FALSE),"-")</f>
        <v>ei mallia</v>
      </c>
      <c r="AI1240" s="127">
        <f>IF(E1240=1,VLOOKUP(Työfile_2024!D1240,'2015'!$F$12:$AB$1887,20,FALSE),"-")</f>
        <v>0</v>
      </c>
      <c r="AJ1240" s="127">
        <f>IF(E1240=1,VLOOKUP(Työfile_2024!D1240,'2015'!$F$12:$AB$1887,21,FALSE),"-")</f>
        <v>0</v>
      </c>
      <c r="AK1240" s="127">
        <f>IF(E1240=1,VLOOKUP(Työfile_2024!D1240,'2015'!$F$12:$AB$1887,22,FALSE),"-")</f>
        <v>0</v>
      </c>
      <c r="AL1240" s="127">
        <f>IF(E1240=1,VLOOKUP(Työfile_2024!D1240,'2015'!$F$12:$AB$1887,23,FALSE),"-")</f>
        <v>0</v>
      </c>
      <c r="AM1240" s="56">
        <f>VLOOKUP(Työfile_2024!D1240,Tmatkat_20km_tarkasteltava_verk!$C$2:$D$1804,2,FALSE)</f>
        <v>349</v>
      </c>
      <c r="AN1240" s="148">
        <f t="shared" si="308"/>
        <v>0.15036622145626885</v>
      </c>
      <c r="AO1240" s="178">
        <f>IF(E1240=1,VLOOKUP(Työfile_2024!D1240,'2015'!$F$12:$AC$1887,24,FALSE),"-")</f>
        <v>715</v>
      </c>
      <c r="AP1240" s="52">
        <f>VLOOKUP(D1240,Tarkasteltava_verkko_2024_harva!$E$2:$I$1804,5,FALSE)</f>
        <v>0</v>
      </c>
      <c r="AQ1240" s="52">
        <f>VLOOKUP(D1240,Tarkasteltava_verkko_2024_harva!$E$2:$I$1804,4,FALSE)</f>
        <v>0</v>
      </c>
      <c r="AR1240" s="148">
        <v>0.24693140794223828</v>
      </c>
      <c r="AS1240" s="170" t="str">
        <f>IFERROR(VLOOKUP(C1240,'2015'!$C$12:$AG$1887,30,FALSE),"-")</f>
        <v/>
      </c>
      <c r="AT1240" s="148">
        <v>0.45342960288808665</v>
      </c>
      <c r="AU1240" s="170">
        <f>IFERROR(VLOOKUP(C1240,'2015'!$C$12:$AG$1887,31,FALSE),"-")</f>
        <v>0</v>
      </c>
      <c r="AV1240" s="106"/>
      <c r="AW1240" s="63">
        <f>IFERROR(VLOOKUP(C1240,Merkittävyysluokitus!$A$2:$J$1705,10,FALSE),"-")</f>
        <v>3</v>
      </c>
      <c r="AX1240" s="175">
        <f>IFERROR(VLOOKUP(C1240,Merkittävyysluokitus!$A$2:$J$1705,6,FALSE),"-")</f>
        <v>9.0006392694063919</v>
      </c>
      <c r="AY1240" s="175">
        <f>IFERROR(VLOOKUP(C1240,Merkittävyysluokitus!$A$2:$J$1705,7,FALSE),"-")</f>
        <v>5</v>
      </c>
      <c r="AZ1240" s="175">
        <f>IFERROR(VLOOKUP(C1240,Merkittävyysluokitus!$A$2:$J$1705,8,FALSE),"-")</f>
        <v>2.6673059360730589</v>
      </c>
      <c r="BA1240" s="175">
        <f>IFERROR(VLOOKUP(C1240,Merkittävyysluokitus!$A$2:$J$1705,9,FALSE),"-")</f>
        <v>1.3333333333333333</v>
      </c>
      <c r="BB1240" s="203"/>
      <c r="BC1240" s="203" t="str">
        <f t="shared" si="309"/>
        <v/>
      </c>
      <c r="BD1240" s="39" t="str">
        <f t="shared" si="303"/>
        <v>musta</v>
      </c>
      <c r="BE1240" s="68" t="str">
        <f t="shared" si="304"/>
        <v>musta</v>
      </c>
      <c r="BF1240" s="68" t="str">
        <f t="shared" si="305"/>
        <v>musta</v>
      </c>
      <c r="BG1240" s="68" t="str">
        <f t="shared" si="306"/>
        <v>musta</v>
      </c>
      <c r="BH1240" s="208" t="str">
        <f t="shared" si="307"/>
        <v>musta</v>
      </c>
      <c r="BI1240" s="39"/>
      <c r="BJ1240" s="39" t="str">
        <f>IF(F1240="ei löydy","uusi tie",IF(E1240=0,"tieosoite muuttunut",IF(E1240=1,VLOOKUP(D1240,'2015'!$F$12:$AL$1887,31,FALSE),"-")))</f>
        <v>musta</v>
      </c>
      <c r="BK1240" s="67" t="str">
        <f>IF(E1240=1,VLOOKUP(D1240,'2015'!$F$12:$AL$1887,32,FALSE),"-")</f>
        <v>musta</v>
      </c>
      <c r="BL1240" s="39" t="str">
        <f>IF(F1240="ei löydy","uusi tie",IF(E1240=0,"tieosoite muuttunut",IF(E1240=1,VLOOKUP(D1240,'2015'!$F$12:$AL$1887,33,FALSE),"-")))</f>
        <v>musta</v>
      </c>
      <c r="BM1240" s="39"/>
      <c r="BN1240" s="217" t="str">
        <f>VLOOKUP(D1240,'2015'!$F$12:$AL$1887,33,FALSE)</f>
        <v>musta</v>
      </c>
      <c r="BO1240" s="39"/>
      <c r="BP1240" s="115" t="s">
        <v>10</v>
      </c>
      <c r="BQ1240" s="30"/>
      <c r="BS1240" s="5"/>
      <c r="BU1240" s="37"/>
      <c r="BV1240" s="30" t="s">
        <v>10</v>
      </c>
      <c r="BX1240" t="str">
        <f>IF(E1240=1,VLOOKUP(D1240,'2015'!$F$12:$AX$1887,43,FALSE),"-")</f>
        <v>ei mallia</v>
      </c>
      <c r="BY1240" t="str">
        <f>IF(E1240=1,VLOOKUP(D1240,'2015'!$F$12:$AX$1887,44,FALSE),"-")</f>
        <v>ei mallia</v>
      </c>
      <c r="BZ1240" t="str">
        <f>IF(E1240=1,VLOOKUP(D1240,'2015'!$F$12:$AX$1887,45,FALSE),"-")</f>
        <v>ei mallia</v>
      </c>
      <c r="CA1240" s="31">
        <f t="shared" si="298"/>
        <v>21</v>
      </c>
      <c r="CB1240" s="31">
        <f t="shared" si="299"/>
        <v>10</v>
      </c>
      <c r="CC1240" s="31">
        <f t="shared" si="300"/>
        <v>10</v>
      </c>
      <c r="CD1240" s="31">
        <f t="shared" si="301"/>
        <v>1</v>
      </c>
      <c r="CE1240" s="31">
        <f t="shared" si="302"/>
        <v>0</v>
      </c>
      <c r="CO1240" s="2" t="s">
        <v>35</v>
      </c>
      <c r="CP1240" s="2" t="s">
        <v>35</v>
      </c>
    </row>
    <row r="1241" spans="1:94" ht="15.75" thickBot="1" x14ac:dyDescent="0.3">
      <c r="A1241" s="50"/>
      <c r="B1241" s="50"/>
      <c r="C1241" s="50" t="str">
        <f t="shared" si="310"/>
        <v>11587_1_1089</v>
      </c>
      <c r="D1241" s="51" t="str">
        <f t="shared" si="311"/>
        <v>11587_1</v>
      </c>
      <c r="E1241" s="224">
        <f>IFERROR(VLOOKUP(C1241,'2015'!$C$12:$D$1887,2,FALSE),0)</f>
        <v>1</v>
      </c>
      <c r="F1241" s="51">
        <f>IFERROR(K1241-IFERROR(VLOOKUP(D1241,'2015'!$F$12:$I$1887,4,FALSE),"ei löydy"),"ei löydy")</f>
        <v>0</v>
      </c>
      <c r="G1241" s="224">
        <f>IFERROR(VLOOKUP(Työfile_2024!C1241,Liikennemalli!$D$6:$G$1921,4,FALSE),0)</f>
        <v>0</v>
      </c>
      <c r="H1241" s="225">
        <f>K1241-IFERROR(VLOOKUP(Työfile_2024!D1241,Liikennemalli!$C$6:$H$1921,6,FALSE),"ei löydy")</f>
        <v>-1721</v>
      </c>
      <c r="I1241" s="81">
        <v>11587</v>
      </c>
      <c r="J1241" s="52">
        <v>1</v>
      </c>
      <c r="K1241" s="52">
        <v>1089</v>
      </c>
      <c r="L1241" s="53"/>
      <c r="M1241" s="54"/>
      <c r="N1241" s="54"/>
      <c r="O1241" s="54"/>
      <c r="P1241" s="54"/>
      <c r="Q1241" s="55"/>
      <c r="R1241" s="55"/>
      <c r="S1241" s="55"/>
      <c r="T1241" s="55"/>
      <c r="U1241" s="52"/>
      <c r="V1241" s="56">
        <v>2603.5913682277319</v>
      </c>
      <c r="W1241" s="56">
        <v>132.38751147842058</v>
      </c>
      <c r="X1241" s="56">
        <v>2808.0110192837465</v>
      </c>
      <c r="Y1241" s="56">
        <f>VLOOKUP(D1241,Liikennemalli24!$D$2:$F$1804,2,FALSE)</f>
        <v>168</v>
      </c>
      <c r="Z1241" s="57">
        <f>VLOOKUP(D1241,Liikennemalli24!$D$2:$F$1804,3,FALSE)</f>
        <v>0.129</v>
      </c>
      <c r="AA1241" s="178" t="str">
        <f>IF(G1241=1,VLOOKUP(C1241,Liikennemalli!$D$6:$H$1921,2,FALSE),"-")</f>
        <v>-</v>
      </c>
      <c r="AB1241" s="197" t="str">
        <f>IF(G1241=1,VLOOKUP(C1241,Liikennemalli!$D$6:$H$1921,3,FALSE),"-")</f>
        <v>-</v>
      </c>
      <c r="AC1241" s="134">
        <f>IF(E1241=1,VLOOKUP(Työfile_2024!D1241,'2015'!$F$12:$X$1887,18,FALSE),"-")</f>
        <v>372</v>
      </c>
      <c r="AD1241" s="127">
        <f>IF(E1241=1,VLOOKUP(Työfile_2024!D1241,'2015'!$F$12:$X$1887,19,FALSE),"-")</f>
        <v>0.33</v>
      </c>
      <c r="AI1241" s="127">
        <f>IF(E1241=1,VLOOKUP(Työfile_2024!D1241,'2015'!$F$12:$AB$1887,20,FALSE),"-")</f>
        <v>0</v>
      </c>
      <c r="AJ1241" s="127">
        <f>IF(E1241=1,VLOOKUP(Työfile_2024!D1241,'2015'!$F$12:$AB$1887,21,FALSE),"-")</f>
        <v>0</v>
      </c>
      <c r="AK1241" s="127">
        <f>IF(E1241=1,VLOOKUP(Työfile_2024!D1241,'2015'!$F$12:$AB$1887,22,FALSE),"-")</f>
        <v>0</v>
      </c>
      <c r="AL1241" s="127">
        <f>IF(E1241=1,VLOOKUP(Työfile_2024!D1241,'2015'!$F$12:$AB$1887,23,FALSE),"-")</f>
        <v>0</v>
      </c>
      <c r="AM1241" s="56">
        <f>VLOOKUP(Työfile_2024!D1241,Tmatkat_20km_tarkasteltava_verk!$C$2:$D$1804,2,FALSE)</f>
        <v>294</v>
      </c>
      <c r="AN1241" s="148">
        <f t="shared" si="308"/>
        <v>0.11292094588565417</v>
      </c>
      <c r="AO1241" s="178">
        <f>IF(E1241=1,VLOOKUP(Työfile_2024!D1241,'2015'!$F$12:$AC$1887,24,FALSE),"-")</f>
        <v>1096</v>
      </c>
      <c r="AP1241" s="52" t="str">
        <f>VLOOKUP(D1241,Tarkasteltava_verkko_2024_harva!$E$2:$I$1804,5,FALSE)</f>
        <v>tiivis</v>
      </c>
      <c r="AQ1241" s="52">
        <f>VLOOKUP(D1241,Tarkasteltava_verkko_2024_harva!$E$2:$I$1804,4,FALSE)</f>
        <v>0</v>
      </c>
      <c r="AR1241" s="148">
        <v>0.89531680440771355</v>
      </c>
      <c r="AS1241" s="170" t="str">
        <f>IFERROR(VLOOKUP(C1241,'2015'!$C$12:$AG$1887,30,FALSE),"-")</f>
        <v>Kyllä</v>
      </c>
      <c r="AT1241" s="148">
        <v>1.002754820936639</v>
      </c>
      <c r="AU1241" s="170" t="str">
        <f>IFERROR(VLOOKUP(C1241,'2015'!$C$12:$AG$1887,31,FALSE),"-")</f>
        <v>Kyllä</v>
      </c>
      <c r="AV1241" s="106"/>
      <c r="AW1241" s="63">
        <f>IFERROR(VLOOKUP(C1241,Merkittävyysluokitus!$A$2:$J$1705,10,FALSE),"-")</f>
        <v>3</v>
      </c>
      <c r="AX1241" s="175">
        <f>IFERROR(VLOOKUP(C1241,Merkittävyysluokitus!$A$2:$J$1705,6,FALSE),"-")</f>
        <v>9.0056621004566217</v>
      </c>
      <c r="AY1241" s="175">
        <f>IFERROR(VLOOKUP(C1241,Merkittävyysluokitus!$A$2:$J$1705,7,FALSE),"-")</f>
        <v>5</v>
      </c>
      <c r="AZ1241" s="175">
        <f>IFERROR(VLOOKUP(C1241,Merkittävyysluokitus!$A$2:$J$1705,8,FALSE),"-")</f>
        <v>2.6723287671232878</v>
      </c>
      <c r="BA1241" s="175">
        <f>IFERROR(VLOOKUP(C1241,Merkittävyysluokitus!$A$2:$J$1705,9,FALSE),"-")</f>
        <v>1.3333333333333333</v>
      </c>
      <c r="BB1241" s="203"/>
      <c r="BC1241" s="203" t="str">
        <f t="shared" si="309"/>
        <v/>
      </c>
      <c r="BD1241" s="39" t="str">
        <f t="shared" si="303"/>
        <v>musta</v>
      </c>
      <c r="BE1241" s="68" t="str">
        <f t="shared" si="304"/>
        <v>musta</v>
      </c>
      <c r="BF1241" s="68" t="str">
        <f t="shared" si="305"/>
        <v>musta</v>
      </c>
      <c r="BG1241" s="68" t="str">
        <f t="shared" si="306"/>
        <v>musta</v>
      </c>
      <c r="BH1241" s="208" t="str">
        <f t="shared" si="307"/>
        <v>musta</v>
      </c>
      <c r="BI1241" s="39"/>
      <c r="BJ1241" s="39" t="str">
        <f>IF(F1241="ei löydy","uusi tie",IF(E1241=0,"tieosoite muuttunut",IF(E1241=1,VLOOKUP(D1241,'2015'!$F$12:$AL$1887,31,FALSE),"-")))</f>
        <v>musta</v>
      </c>
      <c r="BK1241" s="67" t="str">
        <f>IF(E1241=1,VLOOKUP(D1241,'2015'!$F$12:$AL$1887,32,FALSE),"-")</f>
        <v>musta</v>
      </c>
      <c r="BL1241" s="39" t="str">
        <f>IF(F1241="ei löydy","uusi tie",IF(E1241=0,"tieosoite muuttunut",IF(E1241=1,VLOOKUP(D1241,'2015'!$F$12:$AL$1887,33,FALSE),"-")))</f>
        <v>musta</v>
      </c>
      <c r="BM1241" s="39"/>
      <c r="BN1241" s="217" t="str">
        <f>VLOOKUP(D1241,'2015'!$F$12:$AL$1887,33,FALSE)</f>
        <v>musta</v>
      </c>
      <c r="BO1241" s="39"/>
      <c r="BP1241" s="115" t="s">
        <v>10</v>
      </c>
      <c r="BQ1241" s="30"/>
      <c r="BS1241" s="5"/>
      <c r="BU1241" s="37"/>
      <c r="BV1241" s="30" t="s">
        <v>10</v>
      </c>
      <c r="BX1241" t="str">
        <f>IF(E1241=1,VLOOKUP(D1241,'2015'!$F$12:$AX$1887,43,FALSE),"-")</f>
        <v>musta</v>
      </c>
      <c r="BY1241" t="str">
        <f>IF(E1241=1,VLOOKUP(D1241,'2015'!$F$12:$AX$1887,44,FALSE),"-")</f>
        <v>musta</v>
      </c>
      <c r="BZ1241" t="str">
        <f>IF(E1241=1,VLOOKUP(D1241,'2015'!$F$12:$AX$1887,45,FALSE),"-")</f>
        <v>musta</v>
      </c>
      <c r="CA1241" s="31">
        <f t="shared" si="298"/>
        <v>1</v>
      </c>
      <c r="CB1241" s="31">
        <f t="shared" si="299"/>
        <v>0</v>
      </c>
      <c r="CC1241" s="31">
        <f t="shared" si="300"/>
        <v>0</v>
      </c>
      <c r="CD1241" s="31">
        <f t="shared" si="301"/>
        <v>1</v>
      </c>
      <c r="CE1241" s="31">
        <f t="shared" si="302"/>
        <v>0</v>
      </c>
      <c r="CO1241" s="2" t="s">
        <v>35</v>
      </c>
      <c r="CP1241" s="2" t="s">
        <v>35</v>
      </c>
    </row>
    <row r="1242" spans="1:94" ht="15.75" thickBot="1" x14ac:dyDescent="0.3">
      <c r="A1242" s="50"/>
      <c r="B1242" s="50"/>
      <c r="C1242" s="50" t="str">
        <f t="shared" si="310"/>
        <v>11589_1_3615</v>
      </c>
      <c r="D1242" s="51" t="str">
        <f t="shared" si="311"/>
        <v>11589_1</v>
      </c>
      <c r="E1242" s="224">
        <f>IFERROR(VLOOKUP(C1242,'2015'!$C$12:$D$1887,2,FALSE),0)</f>
        <v>1</v>
      </c>
      <c r="F1242" s="51">
        <f>IFERROR(K1242-IFERROR(VLOOKUP(D1242,'2015'!$F$12:$I$1887,4,FALSE),"ei löydy"),"ei löydy")</f>
        <v>0</v>
      </c>
      <c r="G1242" s="224">
        <f>IFERROR(VLOOKUP(Työfile_2024!C1242,Liikennemalli!$D$6:$G$1921,4,FALSE),0)</f>
        <v>1</v>
      </c>
      <c r="H1242" s="225">
        <f>K1242-IFERROR(VLOOKUP(Työfile_2024!D1242,Liikennemalli!$C$6:$H$1921,6,FALSE),"ei löydy")</f>
        <v>0</v>
      </c>
      <c r="I1242" s="80">
        <v>11589</v>
      </c>
      <c r="J1242" s="52">
        <v>1</v>
      </c>
      <c r="K1242" s="52">
        <v>3615</v>
      </c>
      <c r="L1242" s="53"/>
      <c r="M1242" s="54"/>
      <c r="N1242" s="54"/>
      <c r="O1242" s="54"/>
      <c r="P1242" s="54"/>
      <c r="Q1242" s="55"/>
      <c r="R1242" s="55"/>
      <c r="S1242" s="55"/>
      <c r="T1242" s="55"/>
      <c r="U1242" s="52"/>
      <c r="V1242" s="56">
        <v>4838.9452282157672</v>
      </c>
      <c r="W1242" s="56">
        <v>257.07302904564318</v>
      </c>
      <c r="X1242" s="56">
        <v>5344.1834024896261</v>
      </c>
      <c r="Y1242" s="56">
        <f>VLOOKUP(D1242,Liikennemalli24!$D$2:$F$1804,2,FALSE)</f>
        <v>696</v>
      </c>
      <c r="Z1242" s="57">
        <f>VLOOKUP(D1242,Liikennemalli24!$D$2:$F$1804,3,FALSE)</f>
        <v>0.184</v>
      </c>
      <c r="AA1242" s="178">
        <f>IF(G1242=1,VLOOKUP(C1242,Liikennemalli!$D$6:$H$1921,2,FALSE),"-")</f>
        <v>1646.1751539249401</v>
      </c>
      <c r="AB1242" s="197">
        <f>IF(G1242=1,VLOOKUP(C1242,Liikennemalli!$D$6:$H$1921,3,FALSE),"-")</f>
        <v>0.40014046796513703</v>
      </c>
      <c r="AC1242" s="134">
        <f>IF(E1242=1,VLOOKUP(Työfile_2024!D1242,'2015'!$F$12:$X$1887,18,FALSE),"-")</f>
        <v>1386</v>
      </c>
      <c r="AD1242" s="127">
        <f>IF(E1242=1,VLOOKUP(Työfile_2024!D1242,'2015'!$F$12:$X$1887,19,FALSE),"-")</f>
        <v>0.57999999999999996</v>
      </c>
      <c r="AI1242" s="127">
        <f>IF(E1242=1,VLOOKUP(Työfile_2024!D1242,'2015'!$F$12:$AB$1887,20,FALSE),"-")</f>
        <v>0</v>
      </c>
      <c r="AJ1242" s="127">
        <f>IF(E1242=1,VLOOKUP(Työfile_2024!D1242,'2015'!$F$12:$AB$1887,21,FALSE),"-")</f>
        <v>0</v>
      </c>
      <c r="AK1242" s="127">
        <f>IF(E1242=1,VLOOKUP(Työfile_2024!D1242,'2015'!$F$12:$AB$1887,22,FALSE),"-")</f>
        <v>0</v>
      </c>
      <c r="AL1242" s="127">
        <f>IF(E1242=1,VLOOKUP(Työfile_2024!D1242,'2015'!$F$12:$AB$1887,23,FALSE),"-")</f>
        <v>0</v>
      </c>
      <c r="AM1242" s="56">
        <f>VLOOKUP(Työfile_2024!D1242,Tmatkat_20km_tarkasteltava_verk!$C$2:$D$1804,2,FALSE)</f>
        <v>2462</v>
      </c>
      <c r="AN1242" s="148">
        <f t="shared" si="308"/>
        <v>0.50878856525263816</v>
      </c>
      <c r="AO1242" s="178">
        <f>IF(E1242=1,VLOOKUP(Työfile_2024!D1242,'2015'!$F$12:$AC$1887,24,FALSE),"-")</f>
        <v>1807</v>
      </c>
      <c r="AP1242" s="52" t="str">
        <f>VLOOKUP(D1242,Tarkasteltava_verkko_2024_harva!$E$2:$I$1804,5,FALSE)</f>
        <v>tiivis</v>
      </c>
      <c r="AQ1242" s="52">
        <f>VLOOKUP(D1242,Tarkasteltava_verkko_2024_harva!$E$2:$I$1804,4,FALSE)</f>
        <v>0</v>
      </c>
      <c r="AR1242" s="148">
        <v>0.56763485477178421</v>
      </c>
      <c r="AS1242" s="170" t="str">
        <f>IFERROR(VLOOKUP(C1242,'2015'!$C$12:$AG$1887,30,FALSE),"-")</f>
        <v/>
      </c>
      <c r="AT1242" s="148">
        <v>0.77621023513139698</v>
      </c>
      <c r="AU1242" s="170" t="str">
        <f>IFERROR(VLOOKUP(C1242,'2015'!$C$12:$AG$1887,31,FALSE),"-")</f>
        <v>Kyllä</v>
      </c>
      <c r="AV1242" s="106"/>
      <c r="AW1242" s="63">
        <f>IFERROR(VLOOKUP(C1242,Merkittävyysluokitus!$A$2:$J$1705,10,FALSE),"-")</f>
        <v>2</v>
      </c>
      <c r="AX1242" s="175">
        <f>IFERROR(VLOOKUP(C1242,Merkittävyysluokitus!$A$2:$J$1705,6,FALSE),"-")</f>
        <v>11.838356164383562</v>
      </c>
      <c r="AY1242" s="175">
        <f>IFERROR(VLOOKUP(C1242,Merkittävyysluokitus!$A$2:$J$1705,7,FALSE),"-")</f>
        <v>5</v>
      </c>
      <c r="AZ1242" s="175">
        <f>IFERROR(VLOOKUP(C1242,Merkittävyysluokitus!$A$2:$J$1705,8,FALSE),"-")</f>
        <v>4.8383561643835611</v>
      </c>
      <c r="BA1242" s="175">
        <f>IFERROR(VLOOKUP(C1242,Merkittävyysluokitus!$A$2:$J$1705,9,FALSE),"-")</f>
        <v>2</v>
      </c>
      <c r="BB1242" s="203"/>
      <c r="BC1242" s="203" t="str">
        <f t="shared" si="309"/>
        <v/>
      </c>
      <c r="BD1242" s="39" t="str">
        <f t="shared" si="303"/>
        <v>musta</v>
      </c>
      <c r="BE1242" s="68" t="str">
        <f t="shared" si="304"/>
        <v>musta</v>
      </c>
      <c r="BF1242" s="68" t="str">
        <f t="shared" si="305"/>
        <v>musta</v>
      </c>
      <c r="BG1242" s="68" t="str">
        <f t="shared" si="306"/>
        <v>musta</v>
      </c>
      <c r="BH1242" s="208" t="str">
        <f t="shared" si="307"/>
        <v>musta</v>
      </c>
      <c r="BI1242" s="39"/>
      <c r="BJ1242" s="39" t="str">
        <f>IF(F1242="ei löydy","uusi tie",IF(E1242=0,"tieosoite muuttunut",IF(E1242=1,VLOOKUP(D1242,'2015'!$F$12:$AL$1887,31,FALSE),"-")))</f>
        <v>musta</v>
      </c>
      <c r="BK1242" s="67" t="str">
        <f>IF(E1242=1,VLOOKUP(D1242,'2015'!$F$12:$AL$1887,32,FALSE),"-")</f>
        <v>musta</v>
      </c>
      <c r="BL1242" s="39" t="str">
        <f>IF(F1242="ei löydy","uusi tie",IF(E1242=0,"tieosoite muuttunut",IF(E1242=1,VLOOKUP(D1242,'2015'!$F$12:$AL$1887,33,FALSE),"-")))</f>
        <v>musta</v>
      </c>
      <c r="BM1242" s="39"/>
      <c r="BN1242" s="217" t="str">
        <f>VLOOKUP(D1242,'2015'!$F$12:$AL$1887,33,FALSE)</f>
        <v>musta</v>
      </c>
      <c r="BO1242" s="39"/>
      <c r="BP1242" s="115" t="s">
        <v>10</v>
      </c>
      <c r="BQ1242" s="30"/>
      <c r="BS1242" s="5"/>
      <c r="BU1242" s="37"/>
      <c r="BV1242" s="30" t="s">
        <v>10</v>
      </c>
      <c r="BX1242" t="str">
        <f>IF(E1242=1,VLOOKUP(D1242,'2015'!$F$12:$AX$1887,43,FALSE),"-")</f>
        <v>musta</v>
      </c>
      <c r="BY1242" t="str">
        <f>IF(E1242=1,VLOOKUP(D1242,'2015'!$F$12:$AX$1887,44,FALSE),"-")</f>
        <v>punainen</v>
      </c>
      <c r="BZ1242" t="str">
        <f>IF(E1242=1,VLOOKUP(D1242,'2015'!$F$12:$AX$1887,45,FALSE),"-")</f>
        <v>musta</v>
      </c>
      <c r="CA1242" s="31">
        <f t="shared" si="298"/>
        <v>12</v>
      </c>
      <c r="CB1242" s="31">
        <f t="shared" si="299"/>
        <v>1</v>
      </c>
      <c r="CC1242" s="31">
        <f t="shared" si="300"/>
        <v>1</v>
      </c>
      <c r="CD1242" s="31">
        <f t="shared" si="301"/>
        <v>10</v>
      </c>
      <c r="CE1242" s="31">
        <f t="shared" si="302"/>
        <v>0</v>
      </c>
      <c r="CO1242" s="2" t="s">
        <v>35</v>
      </c>
      <c r="CP1242" s="2" t="s">
        <v>35</v>
      </c>
    </row>
    <row r="1243" spans="1:94" ht="15.75" thickBot="1" x14ac:dyDescent="0.3">
      <c r="A1243" s="50"/>
      <c r="B1243" s="50"/>
      <c r="C1243" s="50" t="str">
        <f t="shared" si="310"/>
        <v>11591_1_5305</v>
      </c>
      <c r="D1243" s="51" t="str">
        <f t="shared" si="311"/>
        <v>11591_1</v>
      </c>
      <c r="E1243" s="224">
        <f>IFERROR(VLOOKUP(C1243,'2015'!$C$12:$D$1887,2,FALSE),0)</f>
        <v>1</v>
      </c>
      <c r="F1243" s="51">
        <f>IFERROR(K1243-IFERROR(VLOOKUP(D1243,'2015'!$F$12:$I$1887,4,FALSE),"ei löydy"),"ei löydy")</f>
        <v>0</v>
      </c>
      <c r="G1243" s="224">
        <f>IFERROR(VLOOKUP(Työfile_2024!C1243,Liikennemalli!$D$6:$G$1921,4,FALSE),0)</f>
        <v>1</v>
      </c>
      <c r="H1243" s="225">
        <f>K1243-IFERROR(VLOOKUP(Työfile_2024!D1243,Liikennemalli!$C$6:$H$1921,6,FALSE),"ei löydy")</f>
        <v>0</v>
      </c>
      <c r="I1243" s="81">
        <v>11591</v>
      </c>
      <c r="J1243" s="52">
        <v>1</v>
      </c>
      <c r="K1243" s="52">
        <v>5305</v>
      </c>
      <c r="L1243" s="53"/>
      <c r="M1243" s="54"/>
      <c r="N1243" s="54"/>
      <c r="O1243" s="54"/>
      <c r="P1243" s="54"/>
      <c r="Q1243" s="55"/>
      <c r="R1243" s="55"/>
      <c r="S1243" s="55"/>
      <c r="T1243" s="55"/>
      <c r="U1243" s="52"/>
      <c r="V1243" s="56">
        <v>3020</v>
      </c>
      <c r="W1243" s="56">
        <v>106</v>
      </c>
      <c r="X1243" s="56">
        <v>3321</v>
      </c>
      <c r="Y1243" s="56">
        <f>VLOOKUP(D1243,Liikennemalli24!$D$2:$F$1804,2,FALSE)</f>
        <v>195</v>
      </c>
      <c r="Z1243" s="57">
        <f>VLOOKUP(D1243,Liikennemalli24!$D$2:$F$1804,3,FALSE)</f>
        <v>0.111</v>
      </c>
      <c r="AA1243" s="178">
        <f>IF(G1243=1,VLOOKUP(C1243,Liikennemalli!$D$6:$H$1921,2,FALSE),"-")</f>
        <v>1963.96008734119</v>
      </c>
      <c r="AB1243" s="197">
        <f>IF(G1243=1,VLOOKUP(C1243,Liikennemalli!$D$6:$H$1921,3,FALSE),"-")</f>
        <v>0.591546069277464</v>
      </c>
      <c r="AC1243" s="134">
        <f>IF(E1243=1,VLOOKUP(Työfile_2024!D1243,'2015'!$F$12:$X$1887,18,FALSE),"-")</f>
        <v>1954</v>
      </c>
      <c r="AD1243" s="127">
        <f>IF(E1243=1,VLOOKUP(Työfile_2024!D1243,'2015'!$F$12:$X$1887,19,FALSE),"-")</f>
        <v>0.63</v>
      </c>
      <c r="AI1243" s="127">
        <f>IF(E1243=1,VLOOKUP(Työfile_2024!D1243,'2015'!$F$12:$AB$1887,20,FALSE),"-")</f>
        <v>0</v>
      </c>
      <c r="AJ1243" s="127">
        <f>IF(E1243=1,VLOOKUP(Työfile_2024!D1243,'2015'!$F$12:$AB$1887,21,FALSE),"-")</f>
        <v>0</v>
      </c>
      <c r="AK1243" s="127">
        <f>IF(E1243=1,VLOOKUP(Työfile_2024!D1243,'2015'!$F$12:$AB$1887,22,FALSE),"-")</f>
        <v>0</v>
      </c>
      <c r="AL1243" s="127">
        <f>IF(E1243=1,VLOOKUP(Työfile_2024!D1243,'2015'!$F$12:$AB$1887,23,FALSE),"-")</f>
        <v>0</v>
      </c>
      <c r="AM1243" s="56">
        <f>VLOOKUP(Työfile_2024!D1243,Tmatkat_20km_tarkasteltava_verk!$C$2:$D$1804,2,FALSE)</f>
        <v>439</v>
      </c>
      <c r="AN1243" s="148">
        <f t="shared" si="308"/>
        <v>0.14536423841059604</v>
      </c>
      <c r="AO1243" s="178">
        <f>IF(E1243=1,VLOOKUP(Työfile_2024!D1243,'2015'!$F$12:$AC$1887,24,FALSE),"-")</f>
        <v>777</v>
      </c>
      <c r="AP1243" s="52">
        <f>VLOOKUP(D1243,Tarkasteltava_verkko_2024_harva!$E$2:$I$1804,5,FALSE)</f>
        <v>0</v>
      </c>
      <c r="AQ1243" s="52">
        <f>VLOOKUP(D1243,Tarkasteltava_verkko_2024_harva!$E$2:$I$1804,4,FALSE)</f>
        <v>0</v>
      </c>
      <c r="AR1243" s="148">
        <v>0.26635249764373231</v>
      </c>
      <c r="AS1243" s="170" t="str">
        <f>IFERROR(VLOOKUP(C1243,'2015'!$C$12:$AG$1887,30,FALSE),"-")</f>
        <v/>
      </c>
      <c r="AT1243" s="148">
        <v>0.42243166823751177</v>
      </c>
      <c r="AU1243" s="170">
        <f>IFERROR(VLOOKUP(C1243,'2015'!$C$12:$AG$1887,31,FALSE),"-")</f>
        <v>0</v>
      </c>
      <c r="AV1243" s="106"/>
      <c r="AW1243" s="63">
        <f>IFERROR(VLOOKUP(C1243,Merkittävyysluokitus!$A$2:$J$1705,10,FALSE),"-")</f>
        <v>3</v>
      </c>
      <c r="AX1243" s="175">
        <f>IFERROR(VLOOKUP(C1243,Merkittävyysluokitus!$A$2:$J$1705,6,FALSE),"-")</f>
        <v>10.344840182648401</v>
      </c>
      <c r="AY1243" s="175">
        <f>IFERROR(VLOOKUP(C1243,Merkittävyysluokitus!$A$2:$J$1705,7,FALSE),"-")</f>
        <v>5</v>
      </c>
      <c r="AZ1243" s="175">
        <f>IFERROR(VLOOKUP(C1243,Merkittävyysluokitus!$A$2:$J$1705,8,FALSE),"-")</f>
        <v>3.6781735159817353</v>
      </c>
      <c r="BA1243" s="175">
        <f>IFERROR(VLOOKUP(C1243,Merkittävyysluokitus!$A$2:$J$1705,9,FALSE),"-")</f>
        <v>1.6666666666666665</v>
      </c>
      <c r="BB1243" s="203"/>
      <c r="BC1243" s="203" t="str">
        <f t="shared" si="309"/>
        <v/>
      </c>
      <c r="BD1243" s="39" t="str">
        <f t="shared" si="303"/>
        <v>musta</v>
      </c>
      <c r="BE1243" s="68" t="str">
        <f t="shared" si="304"/>
        <v>musta</v>
      </c>
      <c r="BF1243" s="68" t="str">
        <f t="shared" si="305"/>
        <v>musta</v>
      </c>
      <c r="BG1243" s="68" t="str">
        <f t="shared" si="306"/>
        <v>musta</v>
      </c>
      <c r="BH1243" s="208" t="str">
        <f t="shared" si="307"/>
        <v>musta</v>
      </c>
      <c r="BI1243" s="39"/>
      <c r="BJ1243" s="39" t="str">
        <f>IF(F1243="ei löydy","uusi tie",IF(E1243=0,"tieosoite muuttunut",IF(E1243=1,VLOOKUP(D1243,'2015'!$F$12:$AL$1887,31,FALSE),"-")))</f>
        <v>musta</v>
      </c>
      <c r="BK1243" s="67" t="str">
        <f>IF(E1243=1,VLOOKUP(D1243,'2015'!$F$12:$AL$1887,32,FALSE),"-")</f>
        <v>musta</v>
      </c>
      <c r="BL1243" s="39" t="str">
        <f>IF(F1243="ei löydy","uusi tie",IF(E1243=0,"tieosoite muuttunut",IF(E1243=1,VLOOKUP(D1243,'2015'!$F$12:$AL$1887,33,FALSE),"-")))</f>
        <v>musta</v>
      </c>
      <c r="BM1243" s="39"/>
      <c r="BN1243" s="217" t="str">
        <f>VLOOKUP(D1243,'2015'!$F$12:$AL$1887,33,FALSE)</f>
        <v>musta</v>
      </c>
      <c r="BO1243" s="39"/>
      <c r="BP1243" s="115" t="s">
        <v>10</v>
      </c>
      <c r="BQ1243" s="30"/>
      <c r="BS1243" s="5"/>
      <c r="BU1243" s="37"/>
      <c r="BV1243" s="30" t="s">
        <v>10</v>
      </c>
      <c r="BX1243" t="str">
        <f>IF(E1243=1,VLOOKUP(D1243,'2015'!$F$12:$AX$1887,43,FALSE),"-")</f>
        <v>punainen</v>
      </c>
      <c r="BY1243" t="str">
        <f>IF(E1243=1,VLOOKUP(D1243,'2015'!$F$12:$AX$1887,44,FALSE),"-")</f>
        <v>punainen</v>
      </c>
      <c r="BZ1243" t="str">
        <f>IF(E1243=1,VLOOKUP(D1243,'2015'!$F$12:$AX$1887,45,FALSE),"-")</f>
        <v>punainen</v>
      </c>
      <c r="CA1243" s="31">
        <f t="shared" si="298"/>
        <v>12</v>
      </c>
      <c r="CB1243" s="31">
        <f t="shared" si="299"/>
        <v>10</v>
      </c>
      <c r="CC1243" s="31">
        <f t="shared" si="300"/>
        <v>1</v>
      </c>
      <c r="CD1243" s="31">
        <f t="shared" si="301"/>
        <v>1</v>
      </c>
      <c r="CE1243" s="31">
        <f t="shared" si="302"/>
        <v>0</v>
      </c>
      <c r="CO1243" s="2" t="s">
        <v>35</v>
      </c>
      <c r="CP1243" s="2" t="s">
        <v>35</v>
      </c>
    </row>
    <row r="1244" spans="1:94" ht="15.75" thickBot="1" x14ac:dyDescent="0.3">
      <c r="A1244" s="50"/>
      <c r="B1244" s="50"/>
      <c r="C1244" s="50" t="str">
        <f t="shared" si="310"/>
        <v>11591_2_2600</v>
      </c>
      <c r="D1244" s="51" t="str">
        <f t="shared" si="311"/>
        <v>11591_2</v>
      </c>
      <c r="E1244" s="224">
        <f>IFERROR(VLOOKUP(C1244,'2015'!$C$12:$D$1887,2,FALSE),0)</f>
        <v>1</v>
      </c>
      <c r="F1244" s="51">
        <f>IFERROR(K1244-IFERROR(VLOOKUP(D1244,'2015'!$F$12:$I$1887,4,FALSE),"ei löydy"),"ei löydy")</f>
        <v>0</v>
      </c>
      <c r="G1244" s="224">
        <f>IFERROR(VLOOKUP(Työfile_2024!C1244,Liikennemalli!$D$6:$G$1921,4,FALSE),0)</f>
        <v>1</v>
      </c>
      <c r="H1244" s="225">
        <f>K1244-IFERROR(VLOOKUP(Työfile_2024!D1244,Liikennemalli!$C$6:$H$1921,6,FALSE),"ei löydy")</f>
        <v>0</v>
      </c>
      <c r="I1244" s="80">
        <v>11591</v>
      </c>
      <c r="J1244" s="52">
        <v>2</v>
      </c>
      <c r="K1244" s="52">
        <v>2600</v>
      </c>
      <c r="L1244" s="53"/>
      <c r="M1244" s="54"/>
      <c r="N1244" s="54"/>
      <c r="O1244" s="54"/>
      <c r="P1244" s="54"/>
      <c r="Q1244" s="55"/>
      <c r="R1244" s="55"/>
      <c r="S1244" s="55"/>
      <c r="T1244" s="55"/>
      <c r="U1244" s="52"/>
      <c r="V1244" s="56">
        <v>3321</v>
      </c>
      <c r="W1244" s="56">
        <v>153</v>
      </c>
      <c r="X1244" s="56">
        <v>3701</v>
      </c>
      <c r="Y1244" s="56">
        <f>VLOOKUP(D1244,Liikennemalli24!$D$2:$F$1804,2,FALSE)</f>
        <v>272</v>
      </c>
      <c r="Z1244" s="57">
        <f>VLOOKUP(D1244,Liikennemalli24!$D$2:$F$1804,3,FALSE)</f>
        <v>0.184</v>
      </c>
      <c r="AA1244" s="178">
        <f>IF(G1244=1,VLOOKUP(C1244,Liikennemalli!$D$6:$H$1921,2,FALSE),"-")</f>
        <v>2099.6477705836601</v>
      </c>
      <c r="AB1244" s="197">
        <f>IF(G1244=1,VLOOKUP(C1244,Liikennemalli!$D$6:$H$1921,3,FALSE),"-")</f>
        <v>0.54833256835326005</v>
      </c>
      <c r="AC1244" s="134">
        <f>IF(E1244=1,VLOOKUP(Työfile_2024!D1244,'2015'!$F$12:$X$1887,18,FALSE),"-")</f>
        <v>1786</v>
      </c>
      <c r="AD1244" s="127">
        <f>IF(E1244=1,VLOOKUP(Työfile_2024!D1244,'2015'!$F$12:$X$1887,19,FALSE),"-")</f>
        <v>0.53</v>
      </c>
      <c r="AI1244" s="127">
        <f>IF(E1244=1,VLOOKUP(Työfile_2024!D1244,'2015'!$F$12:$AB$1887,20,FALSE),"-")</f>
        <v>0</v>
      </c>
      <c r="AJ1244" s="127">
        <f>IF(E1244=1,VLOOKUP(Työfile_2024!D1244,'2015'!$F$12:$AB$1887,21,FALSE),"-")</f>
        <v>0</v>
      </c>
      <c r="AK1244" s="127">
        <f>IF(E1244=1,VLOOKUP(Työfile_2024!D1244,'2015'!$F$12:$AB$1887,22,FALSE),"-")</f>
        <v>0</v>
      </c>
      <c r="AL1244" s="127">
        <f>IF(E1244=1,VLOOKUP(Työfile_2024!D1244,'2015'!$F$12:$AB$1887,23,FALSE),"-")</f>
        <v>0</v>
      </c>
      <c r="AM1244" s="56">
        <f>VLOOKUP(Työfile_2024!D1244,Tmatkat_20km_tarkasteltava_verk!$C$2:$D$1804,2,FALSE)</f>
        <v>441</v>
      </c>
      <c r="AN1244" s="148">
        <f t="shared" si="308"/>
        <v>0.13279132791327913</v>
      </c>
      <c r="AO1244" s="178">
        <f>IF(E1244=1,VLOOKUP(Työfile_2024!D1244,'2015'!$F$12:$AC$1887,24,FALSE),"-")</f>
        <v>414</v>
      </c>
      <c r="AP1244" s="52" t="str">
        <f>VLOOKUP(D1244,Tarkasteltava_verkko_2024_harva!$E$2:$I$1804,5,FALSE)</f>
        <v>tiivis</v>
      </c>
      <c r="AQ1244" s="52">
        <f>VLOOKUP(D1244,Tarkasteltava_verkko_2024_harva!$E$2:$I$1804,4,FALSE)</f>
        <v>0</v>
      </c>
      <c r="AR1244" s="148">
        <v>2.2692307692307692E-2</v>
      </c>
      <c r="AS1244" s="170" t="str">
        <f>IFERROR(VLOOKUP(C1244,'2015'!$C$12:$AG$1887,30,FALSE),"-")</f>
        <v/>
      </c>
      <c r="AT1244" s="148">
        <v>0.74730769230769234</v>
      </c>
      <c r="AU1244" s="170" t="str">
        <f>IFERROR(VLOOKUP(C1244,'2015'!$C$12:$AG$1887,31,FALSE),"-")</f>
        <v>Kyllä</v>
      </c>
      <c r="AV1244" s="106"/>
      <c r="AW1244" s="63">
        <f>IFERROR(VLOOKUP(C1244,Merkittävyysluokitus!$A$2:$J$1705,10,FALSE),"-")</f>
        <v>3</v>
      </c>
      <c r="AX1244" s="175">
        <f>IFERROR(VLOOKUP(C1244,Merkittävyysluokitus!$A$2:$J$1705,6,FALSE),"-")</f>
        <v>10.114665144596652</v>
      </c>
      <c r="AY1244" s="175">
        <f>IFERROR(VLOOKUP(C1244,Merkittävyysluokitus!$A$2:$J$1705,7,FALSE),"-")</f>
        <v>4.55</v>
      </c>
      <c r="AZ1244" s="175">
        <f>IFERROR(VLOOKUP(C1244,Merkittävyysluokitus!$A$2:$J$1705,8,FALSE),"-")</f>
        <v>3.5646651445966513</v>
      </c>
      <c r="BA1244" s="175">
        <f>IFERROR(VLOOKUP(C1244,Merkittävyysluokitus!$A$2:$J$1705,9,FALSE),"-")</f>
        <v>2</v>
      </c>
      <c r="BB1244" s="203"/>
      <c r="BC1244" s="203" t="str">
        <f t="shared" si="309"/>
        <v/>
      </c>
      <c r="BD1244" s="39" t="str">
        <f t="shared" si="303"/>
        <v>musta</v>
      </c>
      <c r="BE1244" s="68" t="str">
        <f t="shared" si="304"/>
        <v>musta</v>
      </c>
      <c r="BF1244" s="68" t="str">
        <f t="shared" si="305"/>
        <v>musta</v>
      </c>
      <c r="BG1244" s="68" t="str">
        <f t="shared" si="306"/>
        <v>musta</v>
      </c>
      <c r="BH1244" s="208" t="str">
        <f t="shared" si="307"/>
        <v>musta</v>
      </c>
      <c r="BI1244" s="39"/>
      <c r="BJ1244" s="39" t="str">
        <f>IF(F1244="ei löydy","uusi tie",IF(E1244=0,"tieosoite muuttunut",IF(E1244=1,VLOOKUP(D1244,'2015'!$F$12:$AL$1887,31,FALSE),"-")))</f>
        <v>musta</v>
      </c>
      <c r="BK1244" s="67" t="str">
        <f>IF(E1244=1,VLOOKUP(D1244,'2015'!$F$12:$AL$1887,32,FALSE),"-")</f>
        <v>musta</v>
      </c>
      <c r="BL1244" s="39" t="str">
        <f>IF(F1244="ei löydy","uusi tie",IF(E1244=0,"tieosoite muuttunut",IF(E1244=1,VLOOKUP(D1244,'2015'!$F$12:$AL$1887,33,FALSE),"-")))</f>
        <v>musta</v>
      </c>
      <c r="BM1244" s="39"/>
      <c r="BN1244" s="217" t="str">
        <f>VLOOKUP(D1244,'2015'!$F$12:$AL$1887,33,FALSE)</f>
        <v>musta</v>
      </c>
      <c r="BO1244" s="39"/>
      <c r="BP1244" s="115" t="s">
        <v>10</v>
      </c>
      <c r="BQ1244" s="30"/>
      <c r="BS1244" s="5"/>
      <c r="BU1244" s="37"/>
      <c r="BV1244" s="30" t="s">
        <v>10</v>
      </c>
      <c r="BX1244" t="str">
        <f>IF(E1244=1,VLOOKUP(D1244,'2015'!$F$12:$AX$1887,43,FALSE),"-")</f>
        <v>musta</v>
      </c>
      <c r="BY1244" t="str">
        <f>IF(E1244=1,VLOOKUP(D1244,'2015'!$F$12:$AX$1887,44,FALSE),"-")</f>
        <v>musta</v>
      </c>
      <c r="BZ1244" t="str">
        <f>IF(E1244=1,VLOOKUP(D1244,'2015'!$F$12:$AX$1887,45,FALSE),"-")</f>
        <v>musta</v>
      </c>
      <c r="CA1244" s="31">
        <f t="shared" si="298"/>
        <v>3</v>
      </c>
      <c r="CB1244" s="31">
        <f t="shared" si="299"/>
        <v>1</v>
      </c>
      <c r="CC1244" s="31">
        <f t="shared" si="300"/>
        <v>1</v>
      </c>
      <c r="CD1244" s="31">
        <f t="shared" si="301"/>
        <v>1</v>
      </c>
      <c r="CE1244" s="31">
        <f t="shared" si="302"/>
        <v>0</v>
      </c>
      <c r="CO1244" s="2" t="s">
        <v>35</v>
      </c>
      <c r="CP1244" s="2" t="s">
        <v>35</v>
      </c>
    </row>
    <row r="1245" spans="1:94" ht="15.75" thickBot="1" x14ac:dyDescent="0.3">
      <c r="A1245" s="50"/>
      <c r="B1245" s="50"/>
      <c r="C1245" s="50" t="str">
        <f t="shared" si="310"/>
        <v>11595_1_2430</v>
      </c>
      <c r="D1245" s="51" t="str">
        <f t="shared" si="311"/>
        <v>11595_1</v>
      </c>
      <c r="E1245" s="224">
        <f>IFERROR(VLOOKUP(C1245,'2015'!$C$12:$D$1887,2,FALSE),0)</f>
        <v>1</v>
      </c>
      <c r="F1245" s="51">
        <f>IFERROR(K1245-IFERROR(VLOOKUP(D1245,'2015'!$F$12:$I$1887,4,FALSE),"ei löydy"),"ei löydy")</f>
        <v>0</v>
      </c>
      <c r="G1245" s="224">
        <f>IFERROR(VLOOKUP(Työfile_2024!C1245,Liikennemalli!$D$6:$G$1921,4,FALSE),0)</f>
        <v>1</v>
      </c>
      <c r="H1245" s="225">
        <f>K1245-IFERROR(VLOOKUP(Työfile_2024!D1245,Liikennemalli!$C$6:$H$1921,6,FALSE),"ei löydy")</f>
        <v>0</v>
      </c>
      <c r="I1245" s="80">
        <v>11595</v>
      </c>
      <c r="J1245" s="52">
        <v>1</v>
      </c>
      <c r="K1245" s="52">
        <v>2430</v>
      </c>
      <c r="L1245" s="53"/>
      <c r="M1245" s="54"/>
      <c r="N1245" s="54"/>
      <c r="O1245" s="54"/>
      <c r="P1245" s="54"/>
      <c r="Q1245" s="55"/>
      <c r="R1245" s="55"/>
      <c r="S1245" s="55"/>
      <c r="T1245" s="55"/>
      <c r="U1245" s="52"/>
      <c r="V1245" s="56">
        <v>1044</v>
      </c>
      <c r="W1245" s="56">
        <v>37</v>
      </c>
      <c r="X1245" s="56">
        <v>1093</v>
      </c>
      <c r="Y1245" s="56">
        <f>VLOOKUP(D1245,Liikennemalli24!$D$2:$F$1804,2,FALSE)</f>
        <v>234</v>
      </c>
      <c r="Z1245" s="57">
        <f>VLOOKUP(D1245,Liikennemalli24!$D$2:$F$1804,3,FALSE)</f>
        <v>0.20699999999999999</v>
      </c>
      <c r="AA1245" s="178">
        <f>IF(G1245=1,VLOOKUP(C1245,Liikennemalli!$D$6:$H$1921,2,FALSE),"-")</f>
        <v>387.53743346806499</v>
      </c>
      <c r="AB1245" s="197">
        <f>IF(G1245=1,VLOOKUP(C1245,Liikennemalli!$D$6:$H$1921,3,FALSE),"-")</f>
        <v>0.42674468142954403</v>
      </c>
      <c r="AC1245" s="134">
        <f>IF(E1245=1,VLOOKUP(Työfile_2024!D1245,'2015'!$F$12:$X$1887,18,FALSE),"-")</f>
        <v>1353</v>
      </c>
      <c r="AD1245" s="127">
        <f>IF(E1245=1,VLOOKUP(Työfile_2024!D1245,'2015'!$F$12:$X$1887,19,FALSE),"-")</f>
        <v>0.62</v>
      </c>
      <c r="AI1245" s="127">
        <f>IF(E1245=1,VLOOKUP(Työfile_2024!D1245,'2015'!$F$12:$AB$1887,20,FALSE),"-")</f>
        <v>0</v>
      </c>
      <c r="AJ1245" s="127">
        <f>IF(E1245=1,VLOOKUP(Työfile_2024!D1245,'2015'!$F$12:$AB$1887,21,FALSE),"-")</f>
        <v>0</v>
      </c>
      <c r="AK1245" s="127">
        <f>IF(E1245=1,VLOOKUP(Työfile_2024!D1245,'2015'!$F$12:$AB$1887,22,FALSE),"-")</f>
        <v>0</v>
      </c>
      <c r="AL1245" s="127">
        <f>IF(E1245=1,VLOOKUP(Työfile_2024!D1245,'2015'!$F$12:$AB$1887,23,FALSE),"-")</f>
        <v>0</v>
      </c>
      <c r="AM1245" s="56">
        <f>VLOOKUP(Työfile_2024!D1245,Tmatkat_20km_tarkasteltava_verk!$C$2:$D$1804,2,FALSE)</f>
        <v>313</v>
      </c>
      <c r="AN1245" s="148">
        <f t="shared" si="308"/>
        <v>0.29980842911877392</v>
      </c>
      <c r="AO1245" s="178">
        <f>IF(E1245=1,VLOOKUP(Työfile_2024!D1245,'2015'!$F$12:$AC$1887,24,FALSE),"-")</f>
        <v>158</v>
      </c>
      <c r="AP1245" s="52" t="str">
        <f>VLOOKUP(D1245,Tarkasteltava_verkko_2024_harva!$E$2:$I$1804,5,FALSE)</f>
        <v>tiivis</v>
      </c>
      <c r="AQ1245" s="52">
        <f>VLOOKUP(D1245,Tarkasteltava_verkko_2024_harva!$E$2:$I$1804,4,FALSE)</f>
        <v>0</v>
      </c>
      <c r="AR1245" s="148">
        <v>0</v>
      </c>
      <c r="AS1245" s="170" t="str">
        <f>IFERROR(VLOOKUP(C1245,'2015'!$C$12:$AG$1887,30,FALSE),"-")</f>
        <v/>
      </c>
      <c r="AT1245" s="148">
        <v>0.10452674897119342</v>
      </c>
      <c r="AU1245" s="170">
        <f>IFERROR(VLOOKUP(C1245,'2015'!$C$12:$AG$1887,31,FALSE),"-")</f>
        <v>0</v>
      </c>
      <c r="AV1245" s="106"/>
      <c r="AW1245" s="63">
        <f>IFERROR(VLOOKUP(C1245,Merkittävyysluokitus!$A$2:$J$1705,10,FALSE),"-")</f>
        <v>3</v>
      </c>
      <c r="AX1245" s="175">
        <f>IFERROR(VLOOKUP(C1245,Merkittävyysluokitus!$A$2:$J$1705,6,FALSE),"-")</f>
        <v>7.4770776255707752</v>
      </c>
      <c r="AY1245" s="175">
        <f>IFERROR(VLOOKUP(C1245,Merkittävyysluokitus!$A$2:$J$1705,7,FALSE),"-")</f>
        <v>4</v>
      </c>
      <c r="AZ1245" s="175">
        <f>IFERROR(VLOOKUP(C1245,Merkittävyysluokitus!$A$2:$J$1705,8,FALSE),"-")</f>
        <v>2.3104109589041095</v>
      </c>
      <c r="BA1245" s="175">
        <f>IFERROR(VLOOKUP(C1245,Merkittävyysluokitus!$A$2:$J$1705,9,FALSE),"-")</f>
        <v>1.1666666666666665</v>
      </c>
      <c r="BB1245" s="203"/>
      <c r="BC1245" s="203" t="str">
        <f t="shared" si="309"/>
        <v/>
      </c>
      <c r="BD1245" s="39" t="str">
        <f t="shared" si="303"/>
        <v>musta</v>
      </c>
      <c r="BE1245" s="68" t="str">
        <f t="shared" si="304"/>
        <v>musta</v>
      </c>
      <c r="BF1245" s="68" t="str">
        <f t="shared" si="305"/>
        <v>musta</v>
      </c>
      <c r="BG1245" s="68" t="str">
        <f t="shared" si="306"/>
        <v>musta</v>
      </c>
      <c r="BH1245" s="208" t="str">
        <f t="shared" si="307"/>
        <v>musta</v>
      </c>
      <c r="BI1245" s="39"/>
      <c r="BJ1245" s="39" t="str">
        <f>IF(F1245="ei löydy","uusi tie",IF(E1245=0,"tieosoite muuttunut",IF(E1245=1,VLOOKUP(D1245,'2015'!$F$12:$AL$1887,31,FALSE),"-")))</f>
        <v>musta</v>
      </c>
      <c r="BK1245" s="67" t="str">
        <f>IF(E1245=1,VLOOKUP(D1245,'2015'!$F$12:$AL$1887,32,FALSE),"-")</f>
        <v>musta</v>
      </c>
      <c r="BL1245" s="39" t="str">
        <f>IF(F1245="ei löydy","uusi tie",IF(E1245=0,"tieosoite muuttunut",IF(E1245=1,VLOOKUP(D1245,'2015'!$F$12:$AL$1887,33,FALSE),"-")))</f>
        <v>musta</v>
      </c>
      <c r="BM1245" s="39"/>
      <c r="BN1245" s="217" t="str">
        <f>VLOOKUP(D1245,'2015'!$F$12:$AL$1887,33,FALSE)</f>
        <v>musta</v>
      </c>
      <c r="BO1245" s="39"/>
      <c r="BP1245" s="115" t="s">
        <v>10</v>
      </c>
      <c r="BQ1245" s="30"/>
      <c r="BS1245" s="5"/>
      <c r="BU1245" s="37"/>
      <c r="BV1245" s="30" t="s">
        <v>10</v>
      </c>
      <c r="BX1245" t="str">
        <f>IF(E1245=1,VLOOKUP(D1245,'2015'!$F$12:$AX$1887,43,FALSE),"-")</f>
        <v>punainen</v>
      </c>
      <c r="BY1245" t="str">
        <f>IF(E1245=1,VLOOKUP(D1245,'2015'!$F$12:$AX$1887,44,FALSE),"-")</f>
        <v>musta</v>
      </c>
      <c r="BZ1245" t="str">
        <f>IF(E1245=1,VLOOKUP(D1245,'2015'!$F$12:$AX$1887,45,FALSE),"-")</f>
        <v>musta</v>
      </c>
      <c r="CA1245" s="31">
        <f t="shared" si="298"/>
        <v>12</v>
      </c>
      <c r="CB1245" s="31">
        <f t="shared" si="299"/>
        <v>10</v>
      </c>
      <c r="CC1245" s="31">
        <f t="shared" si="300"/>
        <v>1</v>
      </c>
      <c r="CD1245" s="31">
        <f t="shared" si="301"/>
        <v>1</v>
      </c>
      <c r="CE1245" s="31">
        <f t="shared" si="302"/>
        <v>0</v>
      </c>
      <c r="CO1245" s="2" t="s">
        <v>35</v>
      </c>
      <c r="CP1245" s="2" t="s">
        <v>35</v>
      </c>
    </row>
    <row r="1246" spans="1:94" ht="15.75" thickBot="1" x14ac:dyDescent="0.3">
      <c r="A1246" s="50"/>
      <c r="B1246" s="50"/>
      <c r="C1246" s="50" t="str">
        <f t="shared" si="310"/>
        <v>11605_1_2840</v>
      </c>
      <c r="D1246" s="51" t="str">
        <f t="shared" si="311"/>
        <v>11605_1</v>
      </c>
      <c r="E1246" s="224">
        <f>IFERROR(VLOOKUP(C1246,'2015'!$C$12:$D$1887,2,FALSE),0)</f>
        <v>1</v>
      </c>
      <c r="F1246" s="51">
        <f>IFERROR(K1246-IFERROR(VLOOKUP(D1246,'2015'!$F$12:$I$1887,4,FALSE),"ei löydy"),"ei löydy")</f>
        <v>0</v>
      </c>
      <c r="G1246" s="224">
        <f>IFERROR(VLOOKUP(Työfile_2024!C1246,Liikennemalli!$D$6:$G$1921,4,FALSE),0)</f>
        <v>1</v>
      </c>
      <c r="H1246" s="225">
        <f>K1246-IFERROR(VLOOKUP(Työfile_2024!D1246,Liikennemalli!$C$6:$H$1921,6,FALSE),"ei löydy")</f>
        <v>0</v>
      </c>
      <c r="I1246" s="80">
        <v>11605</v>
      </c>
      <c r="J1246" s="52">
        <v>1</v>
      </c>
      <c r="K1246" s="52">
        <v>2840</v>
      </c>
      <c r="L1246" s="53"/>
      <c r="M1246" s="54"/>
      <c r="N1246" s="54"/>
      <c r="O1246" s="54"/>
      <c r="P1246" s="54"/>
      <c r="Q1246" s="55"/>
      <c r="R1246" s="55"/>
      <c r="S1246" s="55"/>
      <c r="T1246" s="55"/>
      <c r="U1246" s="52"/>
      <c r="V1246" s="56">
        <v>1286</v>
      </c>
      <c r="W1246" s="56">
        <v>64</v>
      </c>
      <c r="X1246" s="56">
        <v>1406</v>
      </c>
      <c r="Y1246" s="56">
        <f>VLOOKUP(D1246,Liikennemalli24!$D$2:$F$1804,2,FALSE)</f>
        <v>120</v>
      </c>
      <c r="Z1246" s="57">
        <f>VLOOKUP(D1246,Liikennemalli24!$D$2:$F$1804,3,FALSE)</f>
        <v>9.9000000000000005E-2</v>
      </c>
      <c r="AA1246" s="178">
        <f>IF(G1246=1,VLOOKUP(C1246,Liikennemalli!$D$6:$H$1921,2,FALSE),"-")</f>
        <v>838.39496780671902</v>
      </c>
      <c r="AB1246" s="197">
        <f>IF(G1246=1,VLOOKUP(C1246,Liikennemalli!$D$6:$H$1921,3,FALSE),"-")</f>
        <v>0.45904395742076998</v>
      </c>
      <c r="AC1246" s="134">
        <f>IF(E1246=1,VLOOKUP(Työfile_2024!D1246,'2015'!$F$12:$X$1887,18,FALSE),"-")</f>
        <v>637</v>
      </c>
      <c r="AD1246" s="127">
        <f>IF(E1246=1,VLOOKUP(Työfile_2024!D1246,'2015'!$F$12:$X$1887,19,FALSE),"-")</f>
        <v>0.43</v>
      </c>
      <c r="AI1246" s="127">
        <f>IF(E1246=1,VLOOKUP(Työfile_2024!D1246,'2015'!$F$12:$AB$1887,20,FALSE),"-")</f>
        <v>0</v>
      </c>
      <c r="AJ1246" s="127">
        <f>IF(E1246=1,VLOOKUP(Työfile_2024!D1246,'2015'!$F$12:$AB$1887,21,FALSE),"-")</f>
        <v>0</v>
      </c>
      <c r="AK1246" s="127">
        <f>IF(E1246=1,VLOOKUP(Työfile_2024!D1246,'2015'!$F$12:$AB$1887,22,FALSE),"-")</f>
        <v>0</v>
      </c>
      <c r="AL1246" s="127">
        <f>IF(E1246=1,VLOOKUP(Työfile_2024!D1246,'2015'!$F$12:$AB$1887,23,FALSE),"-")</f>
        <v>0</v>
      </c>
      <c r="AM1246" s="56">
        <f>VLOOKUP(Työfile_2024!D1246,Tmatkat_20km_tarkasteltava_verk!$C$2:$D$1804,2,FALSE)</f>
        <v>255</v>
      </c>
      <c r="AN1246" s="148">
        <f t="shared" si="308"/>
        <v>0.19828926905132194</v>
      </c>
      <c r="AO1246" s="178">
        <f>IF(E1246=1,VLOOKUP(Työfile_2024!D1246,'2015'!$F$12:$AC$1887,24,FALSE),"-")</f>
        <v>345</v>
      </c>
      <c r="AP1246" s="52" t="str">
        <f>VLOOKUP(D1246,Tarkasteltava_verkko_2024_harva!$E$2:$I$1804,5,FALSE)</f>
        <v>tiivis</v>
      </c>
      <c r="AQ1246" s="52">
        <f>VLOOKUP(D1246,Tarkasteltava_verkko_2024_harva!$E$2:$I$1804,4,FALSE)</f>
        <v>0</v>
      </c>
      <c r="AR1246" s="148">
        <v>0</v>
      </c>
      <c r="AS1246" s="170" t="str">
        <f>IFERROR(VLOOKUP(C1246,'2015'!$C$12:$AG$1887,30,FALSE),"-")</f>
        <v/>
      </c>
      <c r="AT1246" s="148">
        <v>1.0003521126760564</v>
      </c>
      <c r="AU1246" s="170" t="str">
        <f>IFERROR(VLOOKUP(C1246,'2015'!$C$12:$AG$1887,31,FALSE),"-")</f>
        <v>Kyllä</v>
      </c>
      <c r="AV1246" s="106"/>
      <c r="AW1246" s="63">
        <f>IFERROR(VLOOKUP(C1246,Merkittävyysluokitus!$A$2:$J$1705,10,FALSE),"-")</f>
        <v>3</v>
      </c>
      <c r="AX1246" s="175">
        <f>IFERROR(VLOOKUP(C1246,Merkittävyysluokitus!$A$2:$J$1705,6,FALSE),"-")</f>
        <v>10.097564687975646</v>
      </c>
      <c r="AY1246" s="175">
        <f>IFERROR(VLOOKUP(C1246,Merkittävyysluokitus!$A$2:$J$1705,7,FALSE),"-")</f>
        <v>5</v>
      </c>
      <c r="AZ1246" s="175">
        <f>IFERROR(VLOOKUP(C1246,Merkittävyysluokitus!$A$2:$J$1705,8,FALSE),"-")</f>
        <v>3.5975646879756464</v>
      </c>
      <c r="BA1246" s="175">
        <f>IFERROR(VLOOKUP(C1246,Merkittävyysluokitus!$A$2:$J$1705,9,FALSE),"-")</f>
        <v>1.5</v>
      </c>
      <c r="BB1246" s="203"/>
      <c r="BC1246" s="203" t="str">
        <f t="shared" si="309"/>
        <v/>
      </c>
      <c r="BD1246" s="39" t="str">
        <f t="shared" si="303"/>
        <v>musta</v>
      </c>
      <c r="BE1246" s="68" t="str">
        <f t="shared" si="304"/>
        <v>musta</v>
      </c>
      <c r="BF1246" s="68" t="str">
        <f t="shared" si="305"/>
        <v>musta</v>
      </c>
      <c r="BG1246" s="68" t="str">
        <f t="shared" si="306"/>
        <v>musta</v>
      </c>
      <c r="BH1246" s="208" t="str">
        <f t="shared" si="307"/>
        <v>musta</v>
      </c>
      <c r="BI1246" s="39"/>
      <c r="BJ1246" s="39" t="str">
        <f>IF(F1246="ei löydy","uusi tie",IF(E1246=0,"tieosoite muuttunut",IF(E1246=1,VLOOKUP(D1246,'2015'!$F$12:$AL$1887,31,FALSE),"-")))</f>
        <v>musta</v>
      </c>
      <c r="BK1246" s="67" t="str">
        <f>IF(E1246=1,VLOOKUP(D1246,'2015'!$F$12:$AL$1887,32,FALSE),"-")</f>
        <v>musta</v>
      </c>
      <c r="BL1246" s="39" t="str">
        <f>IF(F1246="ei löydy","uusi tie",IF(E1246=0,"tieosoite muuttunut",IF(E1246=1,VLOOKUP(D1246,'2015'!$F$12:$AL$1887,33,FALSE),"-")))</f>
        <v>musta</v>
      </c>
      <c r="BM1246" s="39"/>
      <c r="BN1246" s="217" t="str">
        <f>VLOOKUP(D1246,'2015'!$F$12:$AL$1887,33,FALSE)</f>
        <v>musta</v>
      </c>
      <c r="BO1246" s="39"/>
      <c r="BP1246" s="115" t="s">
        <v>10</v>
      </c>
      <c r="BQ1246" s="30"/>
      <c r="BS1246" s="5"/>
      <c r="BU1246" s="37"/>
      <c r="BV1246" s="30" t="s">
        <v>10</v>
      </c>
      <c r="BX1246" t="str">
        <f>IF(E1246=1,VLOOKUP(D1246,'2015'!$F$12:$AX$1887,43,FALSE),"-")</f>
        <v>musta</v>
      </c>
      <c r="BY1246" t="str">
        <f>IF(E1246=1,VLOOKUP(D1246,'2015'!$F$12:$AX$1887,44,FALSE),"-")</f>
        <v>musta</v>
      </c>
      <c r="BZ1246" t="str">
        <f>IF(E1246=1,VLOOKUP(D1246,'2015'!$F$12:$AX$1887,45,FALSE),"-")</f>
        <v>musta</v>
      </c>
      <c r="CA1246" s="31">
        <f t="shared" si="298"/>
        <v>2</v>
      </c>
      <c r="CB1246" s="31">
        <f t="shared" si="299"/>
        <v>1</v>
      </c>
      <c r="CC1246" s="31">
        <f t="shared" si="300"/>
        <v>0</v>
      </c>
      <c r="CD1246" s="31">
        <f t="shared" si="301"/>
        <v>1</v>
      </c>
      <c r="CE1246" s="31">
        <f t="shared" si="302"/>
        <v>0</v>
      </c>
      <c r="CO1246" s="2" t="s">
        <v>35</v>
      </c>
      <c r="CP1246" s="2" t="s">
        <v>35</v>
      </c>
    </row>
    <row r="1247" spans="1:94" ht="15.75" thickBot="1" x14ac:dyDescent="0.3">
      <c r="A1247" s="50"/>
      <c r="B1247" s="50"/>
      <c r="C1247" s="50" t="str">
        <f t="shared" si="310"/>
        <v>11609_1_3574</v>
      </c>
      <c r="D1247" s="51" t="str">
        <f t="shared" si="311"/>
        <v>11609_1</v>
      </c>
      <c r="E1247" s="224">
        <f>IFERROR(VLOOKUP(C1247,'2015'!$C$12:$D$1887,2,FALSE),0)</f>
        <v>1</v>
      </c>
      <c r="F1247" s="51">
        <f>IFERROR(K1247-IFERROR(VLOOKUP(D1247,'2015'!$F$12:$I$1887,4,FALSE),"ei löydy"),"ei löydy")</f>
        <v>0</v>
      </c>
      <c r="G1247" s="224">
        <f>IFERROR(VLOOKUP(Työfile_2024!C1247,Liikennemalli!$D$6:$G$1921,4,FALSE),0)</f>
        <v>1</v>
      </c>
      <c r="H1247" s="225">
        <f>K1247-IFERROR(VLOOKUP(Työfile_2024!D1247,Liikennemalli!$C$6:$H$1921,6,FALSE),"ei löydy")</f>
        <v>0</v>
      </c>
      <c r="I1247" s="80">
        <v>11609</v>
      </c>
      <c r="J1247" s="52">
        <v>1</v>
      </c>
      <c r="K1247" s="52">
        <v>3574</v>
      </c>
      <c r="L1247" s="53"/>
      <c r="M1247" s="54"/>
      <c r="N1247" s="54"/>
      <c r="O1247" s="54"/>
      <c r="P1247" s="54"/>
      <c r="Q1247" s="55"/>
      <c r="R1247" s="55"/>
      <c r="S1247" s="55"/>
      <c r="T1247" s="55"/>
      <c r="U1247" s="52"/>
      <c r="V1247" s="56">
        <v>726</v>
      </c>
      <c r="W1247" s="56">
        <v>13</v>
      </c>
      <c r="X1247" s="56">
        <v>696</v>
      </c>
      <c r="Y1247" s="56">
        <f>VLOOKUP(D1247,Liikennemalli24!$D$2:$F$1804,2,FALSE)</f>
        <v>184</v>
      </c>
      <c r="Z1247" s="57">
        <f>VLOOKUP(D1247,Liikennemalli24!$D$2:$F$1804,3,FALSE)</f>
        <v>0.125</v>
      </c>
      <c r="AA1247" s="178">
        <f>IF(G1247=1,VLOOKUP(C1247,Liikennemalli!$D$6:$H$1921,2,FALSE),"-")</f>
        <v>53</v>
      </c>
      <c r="AB1247" s="197">
        <f>IF(G1247=1,VLOOKUP(C1247,Liikennemalli!$D$6:$H$1921,3,FALSE),"-")</f>
        <v>0.139473684210526</v>
      </c>
      <c r="AC1247" s="134">
        <f>IF(E1247=1,VLOOKUP(Työfile_2024!D1247,'2015'!$F$12:$X$1887,18,FALSE),"-")</f>
        <v>117</v>
      </c>
      <c r="AD1247" s="127">
        <f>IF(E1247=1,VLOOKUP(Työfile_2024!D1247,'2015'!$F$12:$X$1887,19,FALSE),"-")</f>
        <v>0.41</v>
      </c>
      <c r="AI1247" s="127">
        <f>IF(E1247=1,VLOOKUP(Työfile_2024!D1247,'2015'!$F$12:$AB$1887,20,FALSE),"-")</f>
        <v>0</v>
      </c>
      <c r="AJ1247" s="127">
        <f>IF(E1247=1,VLOOKUP(Työfile_2024!D1247,'2015'!$F$12:$AB$1887,21,FALSE),"-")</f>
        <v>0</v>
      </c>
      <c r="AK1247" s="127">
        <f>IF(E1247=1,VLOOKUP(Työfile_2024!D1247,'2015'!$F$12:$AB$1887,22,FALSE),"-")</f>
        <v>0</v>
      </c>
      <c r="AL1247" s="127">
        <f>IF(E1247=1,VLOOKUP(Työfile_2024!D1247,'2015'!$F$12:$AB$1887,23,FALSE),"-")</f>
        <v>0</v>
      </c>
      <c r="AM1247" s="56">
        <f>VLOOKUP(Työfile_2024!D1247,Tmatkat_20km_tarkasteltava_verk!$C$2:$D$1804,2,FALSE)</f>
        <v>166</v>
      </c>
      <c r="AN1247" s="148">
        <f t="shared" si="308"/>
        <v>0.22865013774104684</v>
      </c>
      <c r="AO1247" s="178">
        <f>IF(E1247=1,VLOOKUP(Työfile_2024!D1247,'2015'!$F$12:$AC$1887,24,FALSE),"-")</f>
        <v>276</v>
      </c>
      <c r="AP1247" s="52">
        <f>VLOOKUP(D1247,Tarkasteltava_verkko_2024_harva!$E$2:$I$1804,5,FALSE)</f>
        <v>0</v>
      </c>
      <c r="AQ1247" s="52">
        <f>VLOOKUP(D1247,Tarkasteltava_verkko_2024_harva!$E$2:$I$1804,4,FALSE)</f>
        <v>0</v>
      </c>
      <c r="AR1247" s="148">
        <v>0.9899272523782876</v>
      </c>
      <c r="AS1247" s="170" t="str">
        <f>IFERROR(VLOOKUP(C1247,'2015'!$C$12:$AG$1887,30,FALSE),"-")</f>
        <v>Kyllä</v>
      </c>
      <c r="AT1247" s="148">
        <v>0.95551203133743701</v>
      </c>
      <c r="AU1247" s="170" t="str">
        <f>IFERROR(VLOOKUP(C1247,'2015'!$C$12:$AG$1887,31,FALSE),"-")</f>
        <v>Kyllä</v>
      </c>
      <c r="AV1247" s="106"/>
      <c r="AW1247" s="63">
        <f>IFERROR(VLOOKUP(C1247,Merkittävyysluokitus!$A$2:$J$1705,10,FALSE),"-")</f>
        <v>3</v>
      </c>
      <c r="AX1247" s="175">
        <f>IFERROR(VLOOKUP(C1247,Merkittävyysluokitus!$A$2:$J$1705,6,FALSE),"-")</f>
        <v>6.514849315068493</v>
      </c>
      <c r="AY1247" s="175">
        <f>IFERROR(VLOOKUP(C1247,Merkittävyysluokitus!$A$2:$J$1705,7,FALSE),"-")</f>
        <v>3.1546666666666665</v>
      </c>
      <c r="AZ1247" s="175">
        <f>IFERROR(VLOOKUP(C1247,Merkittävyysluokitus!$A$2:$J$1705,8,FALSE),"-")</f>
        <v>1.026849315068493</v>
      </c>
      <c r="BA1247" s="175">
        <f>IFERROR(VLOOKUP(C1247,Merkittävyysluokitus!$A$2:$J$1705,9,FALSE),"-")</f>
        <v>2.333333333333333</v>
      </c>
      <c r="BB1247" s="203"/>
      <c r="BC1247" s="203" t="str">
        <f t="shared" si="309"/>
        <v/>
      </c>
      <c r="BD1247" s="39" t="str">
        <f t="shared" si="303"/>
        <v>musta</v>
      </c>
      <c r="BE1247" s="68" t="str">
        <f t="shared" si="304"/>
        <v>musta</v>
      </c>
      <c r="BF1247" s="68" t="str">
        <f t="shared" si="305"/>
        <v>musta</v>
      </c>
      <c r="BG1247" s="68" t="str">
        <f t="shared" si="306"/>
        <v>musta</v>
      </c>
      <c r="BH1247" s="208" t="str">
        <f t="shared" si="307"/>
        <v>musta</v>
      </c>
      <c r="BI1247" s="39"/>
      <c r="BJ1247" s="39" t="str">
        <f>IF(F1247="ei löydy","uusi tie",IF(E1247=0,"tieosoite muuttunut",IF(E1247=1,VLOOKUP(D1247,'2015'!$F$12:$AL$1887,31,FALSE),"-")))</f>
        <v>musta</v>
      </c>
      <c r="BK1247" s="67" t="str">
        <f>IF(E1247=1,VLOOKUP(D1247,'2015'!$F$12:$AL$1887,32,FALSE),"-")</f>
        <v>musta</v>
      </c>
      <c r="BL1247" s="39" t="str">
        <f>IF(F1247="ei löydy","uusi tie",IF(E1247=0,"tieosoite muuttunut",IF(E1247=1,VLOOKUP(D1247,'2015'!$F$12:$AL$1887,33,FALSE),"-")))</f>
        <v>musta</v>
      </c>
      <c r="BM1247" s="39"/>
      <c r="BN1247" s="217" t="str">
        <f>VLOOKUP(D1247,'2015'!$F$12:$AL$1887,33,FALSE)</f>
        <v>musta</v>
      </c>
      <c r="BO1247" s="39"/>
      <c r="BP1247" s="115" t="s">
        <v>10</v>
      </c>
      <c r="BQ1247" s="30"/>
      <c r="BS1247" s="5"/>
      <c r="BU1247" s="37"/>
      <c r="BV1247" s="30" t="s">
        <v>10</v>
      </c>
      <c r="BX1247" t="str">
        <f>IF(E1247=1,VLOOKUP(D1247,'2015'!$F$12:$AX$1887,43,FALSE),"-")</f>
        <v>musta</v>
      </c>
      <c r="BY1247" t="str">
        <f>IF(E1247=1,VLOOKUP(D1247,'2015'!$F$12:$AX$1887,44,FALSE),"-")</f>
        <v>musta</v>
      </c>
      <c r="BZ1247" t="str">
        <f>IF(E1247=1,VLOOKUP(D1247,'2015'!$F$12:$AX$1887,45,FALSE),"-")</f>
        <v>musta</v>
      </c>
      <c r="CA1247" s="31">
        <f t="shared" si="298"/>
        <v>2</v>
      </c>
      <c r="CB1247" s="31">
        <f t="shared" si="299"/>
        <v>1</v>
      </c>
      <c r="CC1247" s="31">
        <f t="shared" si="300"/>
        <v>0</v>
      </c>
      <c r="CD1247" s="31">
        <f t="shared" si="301"/>
        <v>1</v>
      </c>
      <c r="CE1247" s="31">
        <f t="shared" si="302"/>
        <v>0</v>
      </c>
      <c r="CO1247" s="2" t="s">
        <v>35</v>
      </c>
      <c r="CP1247" s="2" t="s">
        <v>35</v>
      </c>
    </row>
    <row r="1248" spans="1:94" ht="15.75" thickBot="1" x14ac:dyDescent="0.3">
      <c r="A1248" s="50"/>
      <c r="B1248" s="50"/>
      <c r="C1248" s="50" t="str">
        <f t="shared" si="310"/>
        <v>11610_1_1883</v>
      </c>
      <c r="D1248" s="51" t="str">
        <f t="shared" si="311"/>
        <v>11610_1</v>
      </c>
      <c r="E1248" s="224">
        <f>IFERROR(VLOOKUP(C1248,'2015'!$C$12:$D$1887,2,FALSE),0)</f>
        <v>1</v>
      </c>
      <c r="F1248" s="51">
        <f>IFERROR(K1248-IFERROR(VLOOKUP(D1248,'2015'!$F$12:$I$1887,4,FALSE),"ei löydy"),"ei löydy")</f>
        <v>0</v>
      </c>
      <c r="G1248" s="224">
        <f>IFERROR(VLOOKUP(Työfile_2024!C1248,Liikennemalli!$D$6:$G$1921,4,FALSE),0)</f>
        <v>1</v>
      </c>
      <c r="H1248" s="225">
        <f>K1248-IFERROR(VLOOKUP(Työfile_2024!D1248,Liikennemalli!$C$6:$H$1921,6,FALSE),"ei löydy")</f>
        <v>0</v>
      </c>
      <c r="I1248" s="80">
        <v>11610</v>
      </c>
      <c r="J1248" s="52">
        <v>1</v>
      </c>
      <c r="K1248" s="52">
        <v>1883</v>
      </c>
      <c r="L1248" s="53"/>
      <c r="M1248" s="54"/>
      <c r="N1248" s="54"/>
      <c r="O1248" s="54"/>
      <c r="P1248" s="54"/>
      <c r="Q1248" s="55"/>
      <c r="R1248" s="55"/>
      <c r="S1248" s="55"/>
      <c r="T1248" s="55"/>
      <c r="U1248" s="52"/>
      <c r="V1248" s="56">
        <v>6956</v>
      </c>
      <c r="W1248" s="56">
        <v>192</v>
      </c>
      <c r="X1248" s="56">
        <v>7415</v>
      </c>
      <c r="Y1248" s="56">
        <f>VLOOKUP(D1248,Liikennemalli24!$D$2:$F$1804,2,FALSE)</f>
        <v>259</v>
      </c>
      <c r="Z1248" s="57">
        <f>VLOOKUP(D1248,Liikennemalli24!$D$2:$F$1804,3,FALSE)</f>
        <v>0.182</v>
      </c>
      <c r="AA1248" s="178">
        <f>IF(G1248=1,VLOOKUP(C1248,Liikennemalli!$D$6:$H$1921,2,FALSE),"-")</f>
        <v>813.65989402052605</v>
      </c>
      <c r="AB1248" s="197">
        <f>IF(G1248=1,VLOOKUP(C1248,Liikennemalli!$D$6:$H$1921,3,FALSE),"-")</f>
        <v>0.19715105932318899</v>
      </c>
      <c r="AC1248" s="134">
        <f>IF(E1248=1,VLOOKUP(Työfile_2024!D1248,'2015'!$F$12:$X$1887,18,FALSE),"-")</f>
        <v>324</v>
      </c>
      <c r="AD1248" s="127">
        <f>IF(E1248=1,VLOOKUP(Työfile_2024!D1248,'2015'!$F$12:$X$1887,19,FALSE),"-")</f>
        <v>0.16</v>
      </c>
      <c r="AI1248" s="127">
        <f>IF(E1248=1,VLOOKUP(Työfile_2024!D1248,'2015'!$F$12:$AB$1887,20,FALSE),"-")</f>
        <v>0</v>
      </c>
      <c r="AJ1248" s="127">
        <f>IF(E1248=1,VLOOKUP(Työfile_2024!D1248,'2015'!$F$12:$AB$1887,21,FALSE),"-")</f>
        <v>0</v>
      </c>
      <c r="AK1248" s="127">
        <f>IF(E1248=1,VLOOKUP(Työfile_2024!D1248,'2015'!$F$12:$AB$1887,22,FALSE),"-")</f>
        <v>0</v>
      </c>
      <c r="AL1248" s="127">
        <f>IF(E1248=1,VLOOKUP(Työfile_2024!D1248,'2015'!$F$12:$AB$1887,23,FALSE),"-")</f>
        <v>0</v>
      </c>
      <c r="AM1248" s="56">
        <f>VLOOKUP(Työfile_2024!D1248,Tmatkat_20km_tarkasteltava_verk!$C$2:$D$1804,2,FALSE)</f>
        <v>775</v>
      </c>
      <c r="AN1248" s="148">
        <f t="shared" si="308"/>
        <v>0.11141460609545716</v>
      </c>
      <c r="AO1248" s="178">
        <f>IF(E1248=1,VLOOKUP(Työfile_2024!D1248,'2015'!$F$12:$AC$1887,24,FALSE),"-")</f>
        <v>2589</v>
      </c>
      <c r="AP1248" s="52">
        <f>VLOOKUP(D1248,Tarkasteltava_verkko_2024_harva!$E$2:$I$1804,5,FALSE)</f>
        <v>0</v>
      </c>
      <c r="AQ1248" s="52">
        <f>VLOOKUP(D1248,Tarkasteltava_verkko_2024_harva!$E$2:$I$1804,4,FALSE)</f>
        <v>0</v>
      </c>
      <c r="AR1248" s="148">
        <v>0.99681359532660652</v>
      </c>
      <c r="AS1248" s="170" t="str">
        <f>IFERROR(VLOOKUP(C1248,'2015'!$C$12:$AG$1887,30,FALSE),"-")</f>
        <v>Kyllä</v>
      </c>
      <c r="AT1248" s="148">
        <v>0.99681359532660652</v>
      </c>
      <c r="AU1248" s="170" t="str">
        <f>IFERROR(VLOOKUP(C1248,'2015'!$C$12:$AG$1887,31,FALSE),"-")</f>
        <v>Kyllä</v>
      </c>
      <c r="AV1248" s="106"/>
      <c r="AW1248" s="63">
        <f>IFERROR(VLOOKUP(C1248,Merkittävyysluokitus!$A$2:$J$1705,10,FALSE),"-")</f>
        <v>2</v>
      </c>
      <c r="AX1248" s="175">
        <f>IFERROR(VLOOKUP(C1248,Merkittävyysluokitus!$A$2:$J$1705,6,FALSE),"-")</f>
        <v>11.334063926940637</v>
      </c>
      <c r="AY1248" s="175">
        <f>IFERROR(VLOOKUP(C1248,Merkittävyysluokitus!$A$2:$J$1705,7,FALSE),"-")</f>
        <v>5</v>
      </c>
      <c r="AZ1248" s="175">
        <f>IFERROR(VLOOKUP(C1248,Merkittävyysluokitus!$A$2:$J$1705,8,FALSE),"-")</f>
        <v>4.0007305936073054</v>
      </c>
      <c r="BA1248" s="175">
        <f>IFERROR(VLOOKUP(C1248,Merkittävyysluokitus!$A$2:$J$1705,9,FALSE),"-")</f>
        <v>2.333333333333333</v>
      </c>
      <c r="BB1248" s="203"/>
      <c r="BC1248" s="203" t="str">
        <f t="shared" si="309"/>
        <v/>
      </c>
      <c r="BD1248" s="39" t="str">
        <f t="shared" si="303"/>
        <v>musta</v>
      </c>
      <c r="BE1248" s="68" t="str">
        <f t="shared" si="304"/>
        <v>musta</v>
      </c>
      <c r="BF1248" s="68" t="str">
        <f t="shared" si="305"/>
        <v>musta</v>
      </c>
      <c r="BG1248" s="68" t="str">
        <f t="shared" si="306"/>
        <v>musta</v>
      </c>
      <c r="BH1248" s="208" t="str">
        <f t="shared" si="307"/>
        <v>musta</v>
      </c>
      <c r="BI1248" s="39"/>
      <c r="BJ1248" s="39" t="str">
        <f>IF(F1248="ei löydy","uusi tie",IF(E1248=0,"tieosoite muuttunut",IF(E1248=1,VLOOKUP(D1248,'2015'!$F$12:$AL$1887,31,FALSE),"-")))</f>
        <v>musta</v>
      </c>
      <c r="BK1248" s="67" t="str">
        <f>IF(E1248=1,VLOOKUP(D1248,'2015'!$F$12:$AL$1887,32,FALSE),"-")</f>
        <v>musta</v>
      </c>
      <c r="BL1248" s="39" t="str">
        <f>IF(F1248="ei löydy","uusi tie",IF(E1248=0,"tieosoite muuttunut",IF(E1248=1,VLOOKUP(D1248,'2015'!$F$12:$AL$1887,33,FALSE),"-")))</f>
        <v>musta</v>
      </c>
      <c r="BM1248" s="39"/>
      <c r="BN1248" s="217" t="str">
        <f>VLOOKUP(D1248,'2015'!$F$12:$AL$1887,33,FALSE)</f>
        <v>musta</v>
      </c>
      <c r="BO1248" s="39"/>
      <c r="BP1248" s="115" t="s">
        <v>10</v>
      </c>
      <c r="BQ1248" s="30"/>
      <c r="BS1248" s="5"/>
      <c r="BU1248" s="37"/>
      <c r="BV1248" s="30" t="s">
        <v>10</v>
      </c>
      <c r="BX1248" t="str">
        <f>IF(E1248=1,VLOOKUP(D1248,'2015'!$F$12:$AX$1887,43,FALSE),"-")</f>
        <v>musta</v>
      </c>
      <c r="BY1248" t="str">
        <f>IF(E1248=1,VLOOKUP(D1248,'2015'!$F$12:$AX$1887,44,FALSE),"-")</f>
        <v>musta</v>
      </c>
      <c r="BZ1248" t="str">
        <f>IF(E1248=1,VLOOKUP(D1248,'2015'!$F$12:$AX$1887,45,FALSE),"-")</f>
        <v>musta</v>
      </c>
      <c r="CA1248" s="31">
        <f t="shared" si="298"/>
        <v>10</v>
      </c>
      <c r="CB1248" s="31">
        <f t="shared" si="299"/>
        <v>0</v>
      </c>
      <c r="CC1248" s="31">
        <f t="shared" si="300"/>
        <v>0</v>
      </c>
      <c r="CD1248" s="31">
        <f t="shared" si="301"/>
        <v>10</v>
      </c>
      <c r="CE1248" s="31">
        <f t="shared" si="302"/>
        <v>0</v>
      </c>
      <c r="CO1248" s="2" t="s">
        <v>35</v>
      </c>
      <c r="CP1248" s="2" t="s">
        <v>35</v>
      </c>
    </row>
    <row r="1249" spans="1:94" ht="15.75" thickBot="1" x14ac:dyDescent="0.3">
      <c r="A1249" s="50"/>
      <c r="B1249" s="50"/>
      <c r="C1249" s="50" t="str">
        <f t="shared" si="310"/>
        <v>11615_1_2660</v>
      </c>
      <c r="D1249" s="51" t="str">
        <f t="shared" si="311"/>
        <v>11615_1</v>
      </c>
      <c r="E1249" s="224">
        <f>IFERROR(VLOOKUP(C1249,'2015'!$C$12:$D$1887,2,FALSE),0)</f>
        <v>1</v>
      </c>
      <c r="F1249" s="51">
        <f>IFERROR(K1249-IFERROR(VLOOKUP(D1249,'2015'!$F$12:$I$1887,4,FALSE),"ei löydy"),"ei löydy")</f>
        <v>0</v>
      </c>
      <c r="G1249" s="224">
        <f>IFERROR(VLOOKUP(Työfile_2024!C1249,Liikennemalli!$D$6:$G$1921,4,FALSE),0)</f>
        <v>0</v>
      </c>
      <c r="H1249" s="225">
        <f>K1249-IFERROR(VLOOKUP(Työfile_2024!D1249,Liikennemalli!$C$6:$H$1921,6,FALSE),"ei löydy")</f>
        <v>-910</v>
      </c>
      <c r="I1249" s="80">
        <v>11615</v>
      </c>
      <c r="J1249" s="52">
        <v>1</v>
      </c>
      <c r="K1249" s="52">
        <v>2660</v>
      </c>
      <c r="L1249" s="53"/>
      <c r="M1249" s="54"/>
      <c r="N1249" s="54"/>
      <c r="O1249" s="54"/>
      <c r="P1249" s="54"/>
      <c r="Q1249" s="55"/>
      <c r="R1249" s="55"/>
      <c r="S1249" s="55"/>
      <c r="T1249" s="55"/>
      <c r="U1249" s="52"/>
      <c r="V1249" s="56">
        <v>1053.1714285714286</v>
      </c>
      <c r="W1249" s="56">
        <v>27.085714285714285</v>
      </c>
      <c r="X1249" s="56">
        <v>1133.4857142857143</v>
      </c>
      <c r="Y1249" s="56">
        <f>VLOOKUP(D1249,Liikennemalli24!$D$2:$F$1804,2,FALSE)</f>
        <v>261</v>
      </c>
      <c r="Z1249" s="57">
        <f>VLOOKUP(D1249,Liikennemalli24!$D$2:$F$1804,3,FALSE)</f>
        <v>0.19800000000000001</v>
      </c>
      <c r="AA1249" s="178" t="str">
        <f>IF(G1249=1,VLOOKUP(C1249,Liikennemalli!$D$6:$H$1921,2,FALSE),"-")</f>
        <v>-</v>
      </c>
      <c r="AB1249" s="197" t="str">
        <f>IF(G1249=1,VLOOKUP(C1249,Liikennemalli!$D$6:$H$1921,3,FALSE),"-")</f>
        <v>-</v>
      </c>
      <c r="AC1249" s="134">
        <f>IF(E1249=1,VLOOKUP(Työfile_2024!D1249,'2015'!$F$12:$X$1887,18,FALSE),"-")</f>
        <v>785</v>
      </c>
      <c r="AD1249" s="127">
        <f>IF(E1249=1,VLOOKUP(Työfile_2024!D1249,'2015'!$F$12:$X$1887,19,FALSE),"-")</f>
        <v>0.54</v>
      </c>
      <c r="AI1249" s="127">
        <f>IF(E1249=1,VLOOKUP(Työfile_2024!D1249,'2015'!$F$12:$AB$1887,20,FALSE),"-")</f>
        <v>0</v>
      </c>
      <c r="AJ1249" s="127">
        <f>IF(E1249=1,VLOOKUP(Työfile_2024!D1249,'2015'!$F$12:$AB$1887,21,FALSE),"-")</f>
        <v>0</v>
      </c>
      <c r="AK1249" s="127">
        <f>IF(E1249=1,VLOOKUP(Työfile_2024!D1249,'2015'!$F$12:$AB$1887,22,FALSE),"-")</f>
        <v>0</v>
      </c>
      <c r="AL1249" s="127">
        <f>IF(E1249=1,VLOOKUP(Työfile_2024!D1249,'2015'!$F$12:$AB$1887,23,FALSE),"-")</f>
        <v>0</v>
      </c>
      <c r="AM1249" s="56">
        <f>VLOOKUP(Työfile_2024!D1249,Tmatkat_20km_tarkasteltava_verk!$C$2:$D$1804,2,FALSE)</f>
        <v>891</v>
      </c>
      <c r="AN1249" s="148">
        <f t="shared" si="308"/>
        <v>0.84601611459265891</v>
      </c>
      <c r="AO1249" s="178">
        <f>IF(E1249=1,VLOOKUP(Työfile_2024!D1249,'2015'!$F$12:$AC$1887,24,FALSE),"-")</f>
        <v>594</v>
      </c>
      <c r="AP1249" s="52">
        <f>VLOOKUP(D1249,Tarkasteltava_verkko_2024_harva!$E$2:$I$1804,5,FALSE)</f>
        <v>0</v>
      </c>
      <c r="AQ1249" s="52">
        <f>VLOOKUP(D1249,Tarkasteltava_verkko_2024_harva!$E$2:$I$1804,4,FALSE)</f>
        <v>0</v>
      </c>
      <c r="AR1249" s="148">
        <v>7.5187969924812026E-3</v>
      </c>
      <c r="AS1249" s="170" t="str">
        <f>IFERROR(VLOOKUP(C1249,'2015'!$C$12:$AG$1887,30,FALSE),"-")</f>
        <v/>
      </c>
      <c r="AT1249" s="148">
        <v>0.60338345864661658</v>
      </c>
      <c r="AU1249" s="170" t="str">
        <f>IFERROR(VLOOKUP(C1249,'2015'!$C$12:$AG$1887,31,FALSE),"-")</f>
        <v>Kyllä</v>
      </c>
      <c r="AV1249" s="106"/>
      <c r="AW1249" s="63">
        <f>IFERROR(VLOOKUP(C1249,Merkittävyysluokitus!$A$2:$J$1705,10,FALSE),"-")</f>
        <v>3</v>
      </c>
      <c r="AX1249" s="175">
        <f>IFERROR(VLOOKUP(C1249,Merkittävyysluokitus!$A$2:$J$1705,6,FALSE),"-")</f>
        <v>8.9022578821482927</v>
      </c>
      <c r="AY1249" s="175">
        <f>IFERROR(VLOOKUP(C1249,Merkittävyysluokitus!$A$2:$J$1705,7,FALSE),"-")</f>
        <v>5</v>
      </c>
      <c r="AZ1249" s="175">
        <f>IFERROR(VLOOKUP(C1249,Merkittävyysluokitus!$A$2:$J$1705,8,FALSE),"-")</f>
        <v>2.5689245488149597</v>
      </c>
      <c r="BA1249" s="175">
        <f>IFERROR(VLOOKUP(C1249,Merkittävyysluokitus!$A$2:$J$1705,9,FALSE),"-")</f>
        <v>1.3333333333333333</v>
      </c>
      <c r="BB1249" s="203"/>
      <c r="BC1249" s="203" t="str">
        <f t="shared" si="309"/>
        <v/>
      </c>
      <c r="BD1249" s="39" t="str">
        <f t="shared" si="303"/>
        <v>musta</v>
      </c>
      <c r="BE1249" s="68" t="str">
        <f t="shared" si="304"/>
        <v>musta</v>
      </c>
      <c r="BF1249" s="68" t="str">
        <f t="shared" si="305"/>
        <v>musta</v>
      </c>
      <c r="BG1249" s="68" t="str">
        <f t="shared" si="306"/>
        <v>musta</v>
      </c>
      <c r="BH1249" s="208" t="str">
        <f t="shared" si="307"/>
        <v>musta</v>
      </c>
      <c r="BI1249" s="39"/>
      <c r="BJ1249" s="39" t="str">
        <f>IF(F1249="ei löydy","uusi tie",IF(E1249=0,"tieosoite muuttunut",IF(E1249=1,VLOOKUP(D1249,'2015'!$F$12:$AL$1887,31,FALSE),"-")))</f>
        <v>musta</v>
      </c>
      <c r="BK1249" s="67" t="str">
        <f>IF(E1249=1,VLOOKUP(D1249,'2015'!$F$12:$AL$1887,32,FALSE),"-")</f>
        <v>musta</v>
      </c>
      <c r="BL1249" s="39" t="str">
        <f>IF(F1249="ei löydy","uusi tie",IF(E1249=0,"tieosoite muuttunut",IF(E1249=1,VLOOKUP(D1249,'2015'!$F$12:$AL$1887,33,FALSE),"-")))</f>
        <v>musta</v>
      </c>
      <c r="BM1249" s="39"/>
      <c r="BN1249" s="217" t="str">
        <f>VLOOKUP(D1249,'2015'!$F$12:$AL$1887,33,FALSE)</f>
        <v>musta</v>
      </c>
      <c r="BO1249" s="39"/>
      <c r="BP1249" s="115" t="s">
        <v>10</v>
      </c>
      <c r="BQ1249" s="30"/>
      <c r="BS1249" s="5"/>
      <c r="BU1249" s="37"/>
      <c r="BV1249" s="30" t="s">
        <v>10</v>
      </c>
      <c r="BX1249" t="str">
        <f>IF(E1249=1,VLOOKUP(D1249,'2015'!$F$12:$AX$1887,43,FALSE),"-")</f>
        <v>musta</v>
      </c>
      <c r="BY1249" t="str">
        <f>IF(E1249=1,VLOOKUP(D1249,'2015'!$F$12:$AX$1887,44,FALSE),"-")</f>
        <v>punainen</v>
      </c>
      <c r="BZ1249" t="str">
        <f>IF(E1249=1,VLOOKUP(D1249,'2015'!$F$12:$AX$1887,45,FALSE),"-")</f>
        <v>musta</v>
      </c>
      <c r="CA1249" s="31">
        <f t="shared" ref="CA1249:CA1312" si="312">SUM(CB1249:CE1249)</f>
        <v>11</v>
      </c>
      <c r="CB1249" s="31">
        <f t="shared" ref="CB1249:CB1312" si="313">IF(AD1249&gt;0.59999,10,IF(AD1249&gt;0.39999,1,0))</f>
        <v>1</v>
      </c>
      <c r="CC1249" s="31">
        <f t="shared" ref="CC1249:CC1312" si="314">IF(AC1249&gt;1999,10,IF(AC1249&gt;999,1,0))</f>
        <v>0</v>
      </c>
      <c r="CD1249" s="31">
        <f t="shared" ref="CD1249:CD1312" si="315">IF(AM1249&gt;499,10,IF(AM1249&gt;99,1,0))</f>
        <v>10</v>
      </c>
      <c r="CE1249" s="31">
        <f t="shared" ref="CE1249:CE1312" si="316">IF(AQ1249="osa seud. yht",10,IF(AP1249="osa seud. yht",1,0))</f>
        <v>0</v>
      </c>
      <c r="CO1249" s="2" t="s">
        <v>35</v>
      </c>
      <c r="CP1249" s="2" t="s">
        <v>35</v>
      </c>
    </row>
    <row r="1250" spans="1:94" ht="15.75" thickBot="1" x14ac:dyDescent="0.3">
      <c r="A1250" s="50"/>
      <c r="B1250" s="50"/>
      <c r="C1250" s="50" t="str">
        <f t="shared" si="310"/>
        <v>11617_1_5910</v>
      </c>
      <c r="D1250" s="51" t="str">
        <f t="shared" si="311"/>
        <v>11617_1</v>
      </c>
      <c r="E1250" s="224">
        <f>IFERROR(VLOOKUP(C1250,'2015'!$C$12:$D$1887,2,FALSE),0)</f>
        <v>1</v>
      </c>
      <c r="F1250" s="51">
        <f>IFERROR(K1250-IFERROR(VLOOKUP(D1250,'2015'!$F$12:$I$1887,4,FALSE),"ei löydy"),"ei löydy")</f>
        <v>0</v>
      </c>
      <c r="G1250" s="224">
        <f>IFERROR(VLOOKUP(Työfile_2024!C1250,Liikennemalli!$D$6:$G$1921,4,FALSE),0)</f>
        <v>1</v>
      </c>
      <c r="H1250" s="225">
        <f>K1250-IFERROR(VLOOKUP(Työfile_2024!D1250,Liikennemalli!$C$6:$H$1921,6,FALSE),"ei löydy")</f>
        <v>0</v>
      </c>
      <c r="I1250" s="80">
        <v>11617</v>
      </c>
      <c r="J1250" s="52">
        <v>1</v>
      </c>
      <c r="K1250" s="52">
        <v>5910</v>
      </c>
      <c r="L1250" s="53"/>
      <c r="M1250" s="54"/>
      <c r="N1250" s="54"/>
      <c r="O1250" s="54"/>
      <c r="P1250" s="54"/>
      <c r="Q1250" s="55"/>
      <c r="R1250" s="55"/>
      <c r="S1250" s="55"/>
      <c r="T1250" s="55"/>
      <c r="U1250" s="52"/>
      <c r="V1250" s="56">
        <v>402</v>
      </c>
      <c r="W1250" s="56">
        <v>22</v>
      </c>
      <c r="X1250" s="56">
        <v>411</v>
      </c>
      <c r="Y1250" s="56">
        <f>VLOOKUP(D1250,Liikennemalli24!$D$2:$F$1804,2,FALSE)</f>
        <v>52</v>
      </c>
      <c r="Z1250" s="57">
        <f>VLOOKUP(D1250,Liikennemalli24!$D$2:$F$1804,3,FALSE)</f>
        <v>0.23799999999999999</v>
      </c>
      <c r="AA1250" s="178">
        <f>IF(G1250=1,VLOOKUP(C1250,Liikennemalli!$D$6:$H$1921,2,FALSE),"-")</f>
        <v>74.320226187407499</v>
      </c>
      <c r="AB1250" s="197">
        <f>IF(G1250=1,VLOOKUP(C1250,Liikennemalli!$D$6:$H$1921,3,FALSE),"-")</f>
        <v>0.283127975970205</v>
      </c>
      <c r="AC1250" s="134">
        <f>IF(E1250=1,VLOOKUP(Työfile_2024!D1250,'2015'!$F$12:$X$1887,18,FALSE),"-")</f>
        <v>246</v>
      </c>
      <c r="AD1250" s="127">
        <f>IF(E1250=1,VLOOKUP(Työfile_2024!D1250,'2015'!$F$12:$X$1887,19,FALSE),"-")</f>
        <v>0.45</v>
      </c>
      <c r="AI1250" s="127">
        <f>IF(E1250=1,VLOOKUP(Työfile_2024!D1250,'2015'!$F$12:$AB$1887,20,FALSE),"-")</f>
        <v>0</v>
      </c>
      <c r="AJ1250" s="127">
        <f>IF(E1250=1,VLOOKUP(Työfile_2024!D1250,'2015'!$F$12:$AB$1887,21,FALSE),"-")</f>
        <v>0</v>
      </c>
      <c r="AK1250" s="127">
        <f>IF(E1250=1,VLOOKUP(Työfile_2024!D1250,'2015'!$F$12:$AB$1887,22,FALSE),"-")</f>
        <v>0</v>
      </c>
      <c r="AL1250" s="127">
        <f>IF(E1250=1,VLOOKUP(Työfile_2024!D1250,'2015'!$F$12:$AB$1887,23,FALSE),"-")</f>
        <v>0</v>
      </c>
      <c r="AM1250" s="56">
        <f>VLOOKUP(Työfile_2024!D1250,Tmatkat_20km_tarkasteltava_verk!$C$2:$D$1804,2,FALSE)</f>
        <v>170</v>
      </c>
      <c r="AN1250" s="148">
        <f t="shared" si="308"/>
        <v>0.4228855721393035</v>
      </c>
      <c r="AO1250" s="178">
        <f>IF(E1250=1,VLOOKUP(Työfile_2024!D1250,'2015'!$F$12:$AC$1887,24,FALSE),"-")</f>
        <v>220</v>
      </c>
      <c r="AP1250" s="52">
        <f>VLOOKUP(D1250,Tarkasteltava_verkko_2024_harva!$E$2:$I$1804,5,FALSE)</f>
        <v>0</v>
      </c>
      <c r="AQ1250" s="52">
        <f>VLOOKUP(D1250,Tarkasteltava_verkko_2024_harva!$E$2:$I$1804,4,FALSE)</f>
        <v>0</v>
      </c>
      <c r="AR1250" s="148">
        <v>0.11928934010152284</v>
      </c>
      <c r="AS1250" s="170" t="str">
        <f>IFERROR(VLOOKUP(C1250,'2015'!$C$12:$AG$1887,30,FALSE),"-")</f>
        <v/>
      </c>
      <c r="AT1250" s="148">
        <v>0.48714043993231809</v>
      </c>
      <c r="AU1250" s="170">
        <f>IFERROR(VLOOKUP(C1250,'2015'!$C$12:$AG$1887,31,FALSE),"-")</f>
        <v>0</v>
      </c>
      <c r="AV1250" s="106"/>
      <c r="AW1250" s="63">
        <f>IFERROR(VLOOKUP(C1250,Merkittävyysluokitus!$A$2:$J$1705,10,FALSE),"-")</f>
        <v>3</v>
      </c>
      <c r="AX1250" s="175">
        <f>IFERROR(VLOOKUP(C1250,Merkittävyysluokitus!$A$2:$J$1705,6,FALSE),"-")</f>
        <v>4.7158630136986304</v>
      </c>
      <c r="AY1250" s="175">
        <f>IFERROR(VLOOKUP(C1250,Merkittävyysluokitus!$A$2:$J$1705,7,FALSE),"-")</f>
        <v>2.206</v>
      </c>
      <c r="AZ1250" s="175">
        <f>IFERROR(VLOOKUP(C1250,Merkittävyysluokitus!$A$2:$J$1705,8,FALSE),"-")</f>
        <v>1.50986301369863</v>
      </c>
      <c r="BA1250" s="175">
        <f>IFERROR(VLOOKUP(C1250,Merkittävyysluokitus!$A$2:$J$1705,9,FALSE),"-")</f>
        <v>1</v>
      </c>
      <c r="BB1250" s="203"/>
      <c r="BC1250" s="203" t="str">
        <f t="shared" si="309"/>
        <v/>
      </c>
      <c r="BD1250" s="39" t="str">
        <f t="shared" si="303"/>
        <v>musta</v>
      </c>
      <c r="BE1250" s="68" t="str">
        <f t="shared" si="304"/>
        <v>musta</v>
      </c>
      <c r="BF1250" s="68" t="str">
        <f t="shared" si="305"/>
        <v>musta</v>
      </c>
      <c r="BG1250" s="68" t="str">
        <f t="shared" si="306"/>
        <v>musta</v>
      </c>
      <c r="BH1250" s="208" t="str">
        <f t="shared" si="307"/>
        <v>musta</v>
      </c>
      <c r="BI1250" s="39"/>
      <c r="BJ1250" s="39" t="str">
        <f>IF(F1250="ei löydy","uusi tie",IF(E1250=0,"tieosoite muuttunut",IF(E1250=1,VLOOKUP(D1250,'2015'!$F$12:$AL$1887,31,FALSE),"-")))</f>
        <v>musta</v>
      </c>
      <c r="BK1250" s="67" t="str">
        <f>IF(E1250=1,VLOOKUP(D1250,'2015'!$F$12:$AL$1887,32,FALSE),"-")</f>
        <v>musta</v>
      </c>
      <c r="BL1250" s="39" t="str">
        <f>IF(F1250="ei löydy","uusi tie",IF(E1250=0,"tieosoite muuttunut",IF(E1250=1,VLOOKUP(D1250,'2015'!$F$12:$AL$1887,33,FALSE),"-")))</f>
        <v>musta</v>
      </c>
      <c r="BM1250" s="39"/>
      <c r="BN1250" s="217" t="str">
        <f>VLOOKUP(D1250,'2015'!$F$12:$AL$1887,33,FALSE)</f>
        <v>musta</v>
      </c>
      <c r="BO1250" s="39"/>
      <c r="BP1250" s="115" t="s">
        <v>10</v>
      </c>
      <c r="BQ1250" s="30"/>
      <c r="BS1250" s="5"/>
      <c r="BU1250" s="37"/>
      <c r="BV1250" s="30" t="s">
        <v>10</v>
      </c>
      <c r="BX1250" t="str">
        <f>IF(E1250=1,VLOOKUP(D1250,'2015'!$F$12:$AX$1887,43,FALSE),"-")</f>
        <v>musta</v>
      </c>
      <c r="BY1250" t="str">
        <f>IF(E1250=1,VLOOKUP(D1250,'2015'!$F$12:$AX$1887,44,FALSE),"-")</f>
        <v>musta</v>
      </c>
      <c r="BZ1250" t="str">
        <f>IF(E1250=1,VLOOKUP(D1250,'2015'!$F$12:$AX$1887,45,FALSE),"-")</f>
        <v>musta</v>
      </c>
      <c r="CA1250" s="31">
        <f t="shared" si="312"/>
        <v>2</v>
      </c>
      <c r="CB1250" s="31">
        <f t="shared" si="313"/>
        <v>1</v>
      </c>
      <c r="CC1250" s="31">
        <f t="shared" si="314"/>
        <v>0</v>
      </c>
      <c r="CD1250" s="31">
        <f t="shared" si="315"/>
        <v>1</v>
      </c>
      <c r="CE1250" s="31">
        <f t="shared" si="316"/>
        <v>0</v>
      </c>
      <c r="CO1250" s="2" t="s">
        <v>35</v>
      </c>
      <c r="CP1250" s="2" t="s">
        <v>35</v>
      </c>
    </row>
    <row r="1251" spans="1:94" ht="15.75" thickBot="1" x14ac:dyDescent="0.3">
      <c r="A1251" s="50"/>
      <c r="B1251" s="50"/>
      <c r="C1251" s="50" t="str">
        <f t="shared" si="310"/>
        <v>11619_1_1486</v>
      </c>
      <c r="D1251" s="51" t="str">
        <f t="shared" si="311"/>
        <v>11619_1</v>
      </c>
      <c r="E1251" s="224">
        <f>IFERROR(VLOOKUP(C1251,'2015'!$C$12:$D$1887,2,FALSE),0)</f>
        <v>1</v>
      </c>
      <c r="F1251" s="51">
        <f>IFERROR(K1251-IFERROR(VLOOKUP(D1251,'2015'!$F$12:$I$1887,4,FALSE),"ei löydy"),"ei löydy")</f>
        <v>0</v>
      </c>
      <c r="G1251" s="224">
        <f>IFERROR(VLOOKUP(Työfile_2024!C1251,Liikennemalli!$D$6:$G$1921,4,FALSE),0)</f>
        <v>1</v>
      </c>
      <c r="H1251" s="225">
        <f>K1251-IFERROR(VLOOKUP(Työfile_2024!D1251,Liikennemalli!$C$6:$H$1921,6,FALSE),"ei löydy")</f>
        <v>0</v>
      </c>
      <c r="I1251" s="80">
        <v>11619</v>
      </c>
      <c r="J1251" s="52">
        <v>1</v>
      </c>
      <c r="K1251" s="52">
        <v>1486</v>
      </c>
      <c r="L1251" s="53"/>
      <c r="M1251" s="54"/>
      <c r="N1251" s="54"/>
      <c r="O1251" s="54"/>
      <c r="P1251" s="54"/>
      <c r="Q1251" s="55"/>
      <c r="R1251" s="55"/>
      <c r="S1251" s="55"/>
      <c r="T1251" s="55"/>
      <c r="U1251" s="52"/>
      <c r="V1251" s="56">
        <v>458</v>
      </c>
      <c r="W1251" s="56">
        <v>24</v>
      </c>
      <c r="X1251" s="56">
        <v>483</v>
      </c>
      <c r="Y1251" s="56">
        <f>VLOOKUP(D1251,Liikennemalli24!$D$2:$F$1804,2,FALSE)</f>
        <v>91</v>
      </c>
      <c r="Z1251" s="57">
        <f>VLOOKUP(D1251,Liikennemalli24!$D$2:$F$1804,3,FALSE)</f>
        <v>0.40100000000000002</v>
      </c>
      <c r="AA1251" s="178">
        <f>IF(G1251=1,VLOOKUP(C1251,Liikennemalli!$D$6:$H$1921,2,FALSE),"-")</f>
        <v>195.50567128956399</v>
      </c>
      <c r="AB1251" s="197">
        <f>IF(G1251=1,VLOOKUP(C1251,Liikennemalli!$D$6:$H$1921,3,FALSE),"-")</f>
        <v>0.43630879269351502</v>
      </c>
      <c r="AC1251" s="134">
        <f>IF(E1251=1,VLOOKUP(Työfile_2024!D1251,'2015'!$F$12:$X$1887,18,FALSE),"-")</f>
        <v>155</v>
      </c>
      <c r="AD1251" s="127">
        <f>IF(E1251=1,VLOOKUP(Työfile_2024!D1251,'2015'!$F$12:$X$1887,19,FALSE),"-")</f>
        <v>0.36</v>
      </c>
      <c r="AI1251" s="127">
        <f>IF(E1251=1,VLOOKUP(Työfile_2024!D1251,'2015'!$F$12:$AB$1887,20,FALSE),"-")</f>
        <v>0</v>
      </c>
      <c r="AJ1251" s="127">
        <f>IF(E1251=1,VLOOKUP(Työfile_2024!D1251,'2015'!$F$12:$AB$1887,21,FALSE),"-")</f>
        <v>0</v>
      </c>
      <c r="AK1251" s="127">
        <f>IF(E1251=1,VLOOKUP(Työfile_2024!D1251,'2015'!$F$12:$AB$1887,22,FALSE),"-")</f>
        <v>0</v>
      </c>
      <c r="AL1251" s="127">
        <f>IF(E1251=1,VLOOKUP(Työfile_2024!D1251,'2015'!$F$12:$AB$1887,23,FALSE),"-")</f>
        <v>0</v>
      </c>
      <c r="AM1251" s="56">
        <f>VLOOKUP(Työfile_2024!D1251,Tmatkat_20km_tarkasteltava_verk!$C$2:$D$1804,2,FALSE)</f>
        <v>77</v>
      </c>
      <c r="AN1251" s="148">
        <f t="shared" si="308"/>
        <v>0.16812227074235808</v>
      </c>
      <c r="AO1251" s="178">
        <f>IF(E1251=1,VLOOKUP(Työfile_2024!D1251,'2015'!$F$12:$AC$1887,24,FALSE),"-")</f>
        <v>120</v>
      </c>
      <c r="AP1251" s="52">
        <f>VLOOKUP(D1251,Tarkasteltava_verkko_2024_harva!$E$2:$I$1804,5,FALSE)</f>
        <v>0</v>
      </c>
      <c r="AQ1251" s="52">
        <f>VLOOKUP(D1251,Tarkasteltava_verkko_2024_harva!$E$2:$I$1804,4,FALSE)</f>
        <v>0</v>
      </c>
      <c r="AR1251" s="148">
        <v>0</v>
      </c>
      <c r="AS1251" s="170" t="str">
        <f>IFERROR(VLOOKUP(C1251,'2015'!$C$12:$AG$1887,30,FALSE),"-")</f>
        <v/>
      </c>
      <c r="AT1251" s="148">
        <v>0.29138627187079408</v>
      </c>
      <c r="AU1251" s="170">
        <f>IFERROR(VLOOKUP(C1251,'2015'!$C$12:$AG$1887,31,FALSE),"-")</f>
        <v>0</v>
      </c>
      <c r="AV1251" s="106"/>
      <c r="AW1251" s="63">
        <f>IFERROR(VLOOKUP(C1251,Merkittävyysluokitus!$A$2:$J$1705,10,FALSE),"-")</f>
        <v>3</v>
      </c>
      <c r="AX1251" s="175">
        <f>IFERROR(VLOOKUP(C1251,Merkittävyysluokitus!$A$2:$J$1705,6,FALSE),"-")</f>
        <v>4.1320365296803647</v>
      </c>
      <c r="AY1251" s="175">
        <f>IFERROR(VLOOKUP(C1251,Merkittävyysluokitus!$A$2:$J$1705,7,FALSE),"-")</f>
        <v>2.0056666666666665</v>
      </c>
      <c r="AZ1251" s="175">
        <f>IFERROR(VLOOKUP(C1251,Merkittävyysluokitus!$A$2:$J$1705,8,FALSE),"-")</f>
        <v>1.6263698630136985</v>
      </c>
      <c r="BA1251" s="175">
        <f>IFERROR(VLOOKUP(C1251,Merkittävyysluokitus!$A$2:$J$1705,9,FALSE),"-")</f>
        <v>0.5</v>
      </c>
      <c r="BB1251" s="203"/>
      <c r="BC1251" s="203" t="str">
        <f t="shared" si="309"/>
        <v/>
      </c>
      <c r="BD1251" s="39" t="str">
        <f t="shared" si="303"/>
        <v>musta</v>
      </c>
      <c r="BE1251" s="68" t="str">
        <f t="shared" si="304"/>
        <v>musta</v>
      </c>
      <c r="BF1251" s="68" t="str">
        <f t="shared" si="305"/>
        <v>musta</v>
      </c>
      <c r="BG1251" s="68" t="str">
        <f t="shared" si="306"/>
        <v>musta</v>
      </c>
      <c r="BH1251" s="208" t="str">
        <f t="shared" si="307"/>
        <v>musta</v>
      </c>
      <c r="BI1251" s="39"/>
      <c r="BJ1251" s="39" t="str">
        <f>IF(F1251="ei löydy","uusi tie",IF(E1251=0,"tieosoite muuttunut",IF(E1251=1,VLOOKUP(D1251,'2015'!$F$12:$AL$1887,31,FALSE),"-")))</f>
        <v>musta</v>
      </c>
      <c r="BK1251" s="67" t="str">
        <f>IF(E1251=1,VLOOKUP(D1251,'2015'!$F$12:$AL$1887,32,FALSE),"-")</f>
        <v>musta</v>
      </c>
      <c r="BL1251" s="39" t="str">
        <f>IF(F1251="ei löydy","uusi tie",IF(E1251=0,"tieosoite muuttunut",IF(E1251=1,VLOOKUP(D1251,'2015'!$F$12:$AL$1887,33,FALSE),"-")))</f>
        <v>musta</v>
      </c>
      <c r="BM1251" s="39"/>
      <c r="BN1251" s="217" t="str">
        <f>VLOOKUP(D1251,'2015'!$F$12:$AL$1887,33,FALSE)</f>
        <v>musta</v>
      </c>
      <c r="BO1251" s="39"/>
      <c r="BP1251" s="115" t="s">
        <v>10</v>
      </c>
      <c r="BQ1251" s="30"/>
      <c r="BS1251" s="5"/>
      <c r="BU1251" s="37"/>
      <c r="BV1251" s="30" t="s">
        <v>10</v>
      </c>
      <c r="BX1251" t="str">
        <f>IF(E1251=1,VLOOKUP(D1251,'2015'!$F$12:$AX$1887,43,FALSE),"-")</f>
        <v>musta</v>
      </c>
      <c r="BY1251" t="str">
        <f>IF(E1251=1,VLOOKUP(D1251,'2015'!$F$12:$AX$1887,44,FALSE),"-")</f>
        <v>musta</v>
      </c>
      <c r="BZ1251" t="str">
        <f>IF(E1251=1,VLOOKUP(D1251,'2015'!$F$12:$AX$1887,45,FALSE),"-")</f>
        <v>musta</v>
      </c>
      <c r="CA1251" s="31">
        <f t="shared" si="312"/>
        <v>0</v>
      </c>
      <c r="CB1251" s="31">
        <f t="shared" si="313"/>
        <v>0</v>
      </c>
      <c r="CC1251" s="31">
        <f t="shared" si="314"/>
        <v>0</v>
      </c>
      <c r="CD1251" s="31">
        <f t="shared" si="315"/>
        <v>0</v>
      </c>
      <c r="CE1251" s="31">
        <f t="shared" si="316"/>
        <v>0</v>
      </c>
      <c r="CO1251" s="2" t="s">
        <v>35</v>
      </c>
      <c r="CP1251" s="2" t="s">
        <v>35</v>
      </c>
    </row>
    <row r="1252" spans="1:94" ht="15.75" thickBot="1" x14ac:dyDescent="0.3">
      <c r="A1252" s="50"/>
      <c r="B1252" s="50"/>
      <c r="C1252" s="50" t="str">
        <f t="shared" si="310"/>
        <v>11623_1_5278</v>
      </c>
      <c r="D1252" s="51" t="str">
        <f t="shared" si="311"/>
        <v>11623_1</v>
      </c>
      <c r="E1252" s="224">
        <f>IFERROR(VLOOKUP(C1252,'2015'!$C$12:$D$1887,2,FALSE),0)</f>
        <v>1</v>
      </c>
      <c r="F1252" s="51">
        <f>IFERROR(K1252-IFERROR(VLOOKUP(D1252,'2015'!$F$12:$I$1887,4,FALSE),"ei löydy"),"ei löydy")</f>
        <v>0</v>
      </c>
      <c r="G1252" s="224">
        <f>IFERROR(VLOOKUP(Työfile_2024!C1252,Liikennemalli!$D$6:$G$1921,4,FALSE),0)</f>
        <v>1</v>
      </c>
      <c r="H1252" s="225">
        <f>K1252-IFERROR(VLOOKUP(Työfile_2024!D1252,Liikennemalli!$C$6:$H$1921,6,FALSE),"ei löydy")</f>
        <v>0</v>
      </c>
      <c r="I1252" s="80">
        <v>11623</v>
      </c>
      <c r="J1252" s="52">
        <v>1</v>
      </c>
      <c r="K1252" s="52">
        <v>5278</v>
      </c>
      <c r="L1252" s="53"/>
      <c r="M1252" s="54"/>
      <c r="N1252" s="54"/>
      <c r="O1252" s="54"/>
      <c r="P1252" s="54"/>
      <c r="Q1252" s="55"/>
      <c r="R1252" s="55"/>
      <c r="S1252" s="55"/>
      <c r="T1252" s="55"/>
      <c r="U1252" s="52"/>
      <c r="V1252" s="56">
        <v>86</v>
      </c>
      <c r="W1252" s="56">
        <v>1</v>
      </c>
      <c r="X1252" s="56">
        <v>90</v>
      </c>
      <c r="Y1252" s="56">
        <f>VLOOKUP(D1252,Liikennemalli24!$D$2:$F$1804,2,FALSE)</f>
        <v>127</v>
      </c>
      <c r="Z1252" s="57">
        <f>VLOOKUP(D1252,Liikennemalli24!$D$2:$F$1804,3,FALSE)</f>
        <v>0.433</v>
      </c>
      <c r="AA1252" s="178">
        <f>IF(G1252=1,VLOOKUP(C1252,Liikennemalli!$D$6:$H$1921,2,FALSE),"-")</f>
        <v>261</v>
      </c>
      <c r="AB1252" s="197">
        <f>IF(G1252=1,VLOOKUP(C1252,Liikennemalli!$D$6:$H$1921,3,FALSE),"-")</f>
        <v>0.83653846153846101</v>
      </c>
      <c r="AC1252" s="134">
        <f>IF(E1252=1,VLOOKUP(Työfile_2024!D1252,'2015'!$F$12:$X$1887,18,FALSE),"-")</f>
        <v>595</v>
      </c>
      <c r="AD1252" s="127">
        <f>IF(E1252=1,VLOOKUP(Työfile_2024!D1252,'2015'!$F$12:$X$1887,19,FALSE),"-")</f>
        <v>0.86</v>
      </c>
      <c r="AI1252" s="127">
        <f>IF(E1252=1,VLOOKUP(Työfile_2024!D1252,'2015'!$F$12:$AB$1887,20,FALSE),"-")</f>
        <v>0</v>
      </c>
      <c r="AJ1252" s="127">
        <f>IF(E1252=1,VLOOKUP(Työfile_2024!D1252,'2015'!$F$12:$AB$1887,21,FALSE),"-")</f>
        <v>0</v>
      </c>
      <c r="AK1252" s="127">
        <f>IF(E1252=1,VLOOKUP(Työfile_2024!D1252,'2015'!$F$12:$AB$1887,22,FALSE),"-")</f>
        <v>0</v>
      </c>
      <c r="AL1252" s="127">
        <f>IF(E1252=1,VLOOKUP(Työfile_2024!D1252,'2015'!$F$12:$AB$1887,23,FALSE),"-")</f>
        <v>0</v>
      </c>
      <c r="AM1252" s="56">
        <f>VLOOKUP(Työfile_2024!D1252,Tmatkat_20km_tarkasteltava_verk!$C$2:$D$1804,2,FALSE)</f>
        <v>19</v>
      </c>
      <c r="AN1252" s="148">
        <f t="shared" si="308"/>
        <v>0.22093023255813954</v>
      </c>
      <c r="AO1252" s="178">
        <f>IF(E1252=1,VLOOKUP(Työfile_2024!D1252,'2015'!$F$12:$AC$1887,24,FALSE),"-")</f>
        <v>114</v>
      </c>
      <c r="AP1252" s="52">
        <f>VLOOKUP(D1252,Tarkasteltava_verkko_2024_harva!$E$2:$I$1804,5,FALSE)</f>
        <v>0</v>
      </c>
      <c r="AQ1252" s="52">
        <f>VLOOKUP(D1252,Tarkasteltava_verkko_2024_harva!$E$2:$I$1804,4,FALSE)</f>
        <v>0</v>
      </c>
      <c r="AR1252" s="148">
        <v>0</v>
      </c>
      <c r="AS1252" s="170" t="str">
        <f>IFERROR(VLOOKUP(C1252,'2015'!$C$12:$AG$1887,30,FALSE),"-")</f>
        <v/>
      </c>
      <c r="AT1252" s="148">
        <v>0</v>
      </c>
      <c r="AU1252" s="170">
        <f>IFERROR(VLOOKUP(C1252,'2015'!$C$12:$AG$1887,31,FALSE),"-")</f>
        <v>0</v>
      </c>
      <c r="AV1252" s="106"/>
      <c r="AW1252" s="63">
        <f>IFERROR(VLOOKUP(C1252,Merkittävyysluokitus!$A$2:$J$1705,10,FALSE),"-")</f>
        <v>4</v>
      </c>
      <c r="AX1252" s="175">
        <f>IFERROR(VLOOKUP(C1252,Merkittävyysluokitus!$A$2:$J$1705,6,FALSE),"-")</f>
        <v>1.6591948249619481</v>
      </c>
      <c r="AY1252" s="175">
        <f>IFERROR(VLOOKUP(C1252,Merkittävyysluokitus!$A$2:$J$1705,7,FALSE),"-")</f>
        <v>0.54299999999999993</v>
      </c>
      <c r="AZ1252" s="175">
        <f>IFERROR(VLOOKUP(C1252,Merkittävyysluokitus!$A$2:$J$1705,8,FALSE),"-")</f>
        <v>0.61619482496194822</v>
      </c>
      <c r="BA1252" s="175">
        <f>IFERROR(VLOOKUP(C1252,Merkittävyysluokitus!$A$2:$J$1705,9,FALSE),"-")</f>
        <v>0.5</v>
      </c>
      <c r="BB1252" s="203"/>
      <c r="BC1252" s="203" t="str">
        <f t="shared" si="309"/>
        <v/>
      </c>
      <c r="BD1252" s="39" t="str">
        <f t="shared" si="303"/>
        <v>musta</v>
      </c>
      <c r="BE1252" s="68" t="str">
        <f t="shared" si="304"/>
        <v>musta</v>
      </c>
      <c r="BF1252" s="68" t="str">
        <f t="shared" si="305"/>
        <v>musta</v>
      </c>
      <c r="BG1252" s="68" t="str">
        <f t="shared" si="306"/>
        <v>musta</v>
      </c>
      <c r="BH1252" s="208" t="str">
        <f t="shared" si="307"/>
        <v>musta</v>
      </c>
      <c r="BI1252" s="39"/>
      <c r="BJ1252" s="39" t="str">
        <f>IF(F1252="ei löydy","uusi tie",IF(E1252=0,"tieosoite muuttunut",IF(E1252=1,VLOOKUP(D1252,'2015'!$F$12:$AL$1887,31,FALSE),"-")))</f>
        <v>musta</v>
      </c>
      <c r="BK1252" s="67" t="str">
        <f>IF(E1252=1,VLOOKUP(D1252,'2015'!$F$12:$AL$1887,32,FALSE),"-")</f>
        <v>musta</v>
      </c>
      <c r="BL1252" s="39" t="str">
        <f>IF(F1252="ei löydy","uusi tie",IF(E1252=0,"tieosoite muuttunut",IF(E1252=1,VLOOKUP(D1252,'2015'!$F$12:$AL$1887,33,FALSE),"-")))</f>
        <v>musta</v>
      </c>
      <c r="BM1252" s="39"/>
      <c r="BN1252" s="217" t="str">
        <f>VLOOKUP(D1252,'2015'!$F$12:$AL$1887,33,FALSE)</f>
        <v>musta</v>
      </c>
      <c r="BO1252" s="39"/>
      <c r="BP1252" s="115" t="s">
        <v>10</v>
      </c>
      <c r="BQ1252" s="30"/>
      <c r="BS1252" s="5"/>
      <c r="BU1252" s="37"/>
      <c r="BV1252" s="30" t="s">
        <v>10</v>
      </c>
      <c r="BX1252" t="str">
        <f>IF(E1252=1,VLOOKUP(D1252,'2015'!$F$12:$AX$1887,43,FALSE),"-")</f>
        <v>punainen</v>
      </c>
      <c r="BY1252" t="str">
        <f>IF(E1252=1,VLOOKUP(D1252,'2015'!$F$12:$AX$1887,44,FALSE),"-")</f>
        <v>musta</v>
      </c>
      <c r="BZ1252" t="str">
        <f>IF(E1252=1,VLOOKUP(D1252,'2015'!$F$12:$AX$1887,45,FALSE),"-")</f>
        <v>musta</v>
      </c>
      <c r="CA1252" s="31">
        <f t="shared" si="312"/>
        <v>10</v>
      </c>
      <c r="CB1252" s="31">
        <f t="shared" si="313"/>
        <v>10</v>
      </c>
      <c r="CC1252" s="31">
        <f t="shared" si="314"/>
        <v>0</v>
      </c>
      <c r="CD1252" s="31">
        <f t="shared" si="315"/>
        <v>0</v>
      </c>
      <c r="CE1252" s="31">
        <f t="shared" si="316"/>
        <v>0</v>
      </c>
      <c r="CO1252" s="2" t="s">
        <v>35</v>
      </c>
      <c r="CP1252" s="2" t="s">
        <v>35</v>
      </c>
    </row>
    <row r="1253" spans="1:94" ht="15.75" thickBot="1" x14ac:dyDescent="0.3">
      <c r="A1253" s="50"/>
      <c r="B1253" s="50"/>
      <c r="C1253" s="50" t="str">
        <f t="shared" si="310"/>
        <v>11624_1_5885</v>
      </c>
      <c r="D1253" s="51" t="str">
        <f t="shared" si="311"/>
        <v>11624_1</v>
      </c>
      <c r="E1253" s="224">
        <f>IFERROR(VLOOKUP(C1253,'2015'!$C$12:$D$1887,2,FALSE),0)</f>
        <v>1</v>
      </c>
      <c r="F1253" s="51">
        <f>IFERROR(K1253-IFERROR(VLOOKUP(D1253,'2015'!$F$12:$I$1887,4,FALSE),"ei löydy"),"ei löydy")</f>
        <v>0</v>
      </c>
      <c r="G1253" s="224">
        <f>IFERROR(VLOOKUP(Työfile_2024!C1253,Liikennemalli!$D$6:$G$1921,4,FALSE),0)</f>
        <v>1</v>
      </c>
      <c r="H1253" s="225">
        <f>K1253-IFERROR(VLOOKUP(Työfile_2024!D1253,Liikennemalli!$C$6:$H$1921,6,FALSE),"ei löydy")</f>
        <v>0</v>
      </c>
      <c r="I1253" s="80">
        <v>11624</v>
      </c>
      <c r="J1253" s="52">
        <v>1</v>
      </c>
      <c r="K1253" s="52">
        <v>5885</v>
      </c>
      <c r="L1253" s="53"/>
      <c r="M1253" s="54"/>
      <c r="N1253" s="54"/>
      <c r="O1253" s="54"/>
      <c r="P1253" s="54"/>
      <c r="Q1253" s="55"/>
      <c r="R1253" s="55"/>
      <c r="S1253" s="55"/>
      <c r="T1253" s="55"/>
      <c r="U1253" s="52"/>
      <c r="V1253" s="56">
        <v>453</v>
      </c>
      <c r="W1253" s="56">
        <v>25</v>
      </c>
      <c r="X1253" s="56">
        <v>468</v>
      </c>
      <c r="Y1253" s="56">
        <f>VLOOKUP(D1253,Liikennemalli24!$D$2:$F$1804,2,FALSE)</f>
        <v>94</v>
      </c>
      <c r="Z1253" s="57">
        <f>VLOOKUP(D1253,Liikennemalli24!$D$2:$F$1804,3,FALSE)</f>
        <v>0.19600000000000001</v>
      </c>
      <c r="AA1253" s="178">
        <f>IF(G1253=1,VLOOKUP(C1253,Liikennemalli!$D$6:$H$1921,2,FALSE),"-")</f>
        <v>757.597526530491</v>
      </c>
      <c r="AB1253" s="197">
        <f>IF(G1253=1,VLOOKUP(C1253,Liikennemalli!$D$6:$H$1921,3,FALSE),"-")</f>
        <v>0.87384800245988503</v>
      </c>
      <c r="AC1253" s="134">
        <f>IF(E1253=1,VLOOKUP(Työfile_2024!D1253,'2015'!$F$12:$X$1887,18,FALSE),"-")</f>
        <v>789</v>
      </c>
      <c r="AD1253" s="127">
        <f>IF(E1253=1,VLOOKUP(Työfile_2024!D1253,'2015'!$F$12:$X$1887,19,FALSE),"-")</f>
        <v>0.87</v>
      </c>
      <c r="AI1253" s="127">
        <f>IF(E1253=1,VLOOKUP(Työfile_2024!D1253,'2015'!$F$12:$AB$1887,20,FALSE),"-")</f>
        <v>0</v>
      </c>
      <c r="AJ1253" s="127">
        <f>IF(E1253=1,VLOOKUP(Työfile_2024!D1253,'2015'!$F$12:$AB$1887,21,FALSE),"-")</f>
        <v>0</v>
      </c>
      <c r="AK1253" s="127">
        <f>IF(E1253=1,VLOOKUP(Työfile_2024!D1253,'2015'!$F$12:$AB$1887,22,FALSE),"-")</f>
        <v>0</v>
      </c>
      <c r="AL1253" s="127">
        <f>IF(E1253=1,VLOOKUP(Työfile_2024!D1253,'2015'!$F$12:$AB$1887,23,FALSE),"-")</f>
        <v>0</v>
      </c>
      <c r="AM1253" s="56">
        <f>VLOOKUP(Työfile_2024!D1253,Tmatkat_20km_tarkasteltava_verk!$C$2:$D$1804,2,FALSE)</f>
        <v>158</v>
      </c>
      <c r="AN1253" s="148">
        <f t="shared" si="308"/>
        <v>0.34878587196467992</v>
      </c>
      <c r="AO1253" s="178">
        <f>IF(E1253=1,VLOOKUP(Työfile_2024!D1253,'2015'!$F$12:$AC$1887,24,FALSE),"-")</f>
        <v>90</v>
      </c>
      <c r="AP1253" s="52" t="str">
        <f>VLOOKUP(D1253,Tarkasteltava_verkko_2024_harva!$E$2:$I$1804,5,FALSE)</f>
        <v>tiivis</v>
      </c>
      <c r="AQ1253" s="52">
        <f>VLOOKUP(D1253,Tarkasteltava_verkko_2024_harva!$E$2:$I$1804,4,FALSE)</f>
        <v>0</v>
      </c>
      <c r="AR1253" s="148">
        <v>0</v>
      </c>
      <c r="AS1253" s="170" t="str">
        <f>IFERROR(VLOOKUP(C1253,'2015'!$C$12:$AG$1887,30,FALSE),"-")</f>
        <v/>
      </c>
      <c r="AT1253" s="148">
        <v>3.6363636363636362E-2</v>
      </c>
      <c r="AU1253" s="170">
        <f>IFERROR(VLOOKUP(C1253,'2015'!$C$12:$AG$1887,31,FALSE),"-")</f>
        <v>0</v>
      </c>
      <c r="AV1253" s="106"/>
      <c r="AW1253" s="63">
        <f>IFERROR(VLOOKUP(C1253,Merkittävyysluokitus!$A$2:$J$1705,10,FALSE),"-")</f>
        <v>3</v>
      </c>
      <c r="AX1253" s="175">
        <f>IFERROR(VLOOKUP(C1253,Merkittävyysluokitus!$A$2:$J$1705,6,FALSE),"-")</f>
        <v>5.6735053272450529</v>
      </c>
      <c r="AY1253" s="175">
        <f>IFERROR(VLOOKUP(C1253,Merkittävyysluokitus!$A$2:$J$1705,7,FALSE),"-")</f>
        <v>2.0956666666666663</v>
      </c>
      <c r="AZ1253" s="175">
        <f>IFERROR(VLOOKUP(C1253,Merkittävyysluokitus!$A$2:$J$1705,8,FALSE),"-")</f>
        <v>2.5778386605783865</v>
      </c>
      <c r="BA1253" s="175">
        <f>IFERROR(VLOOKUP(C1253,Merkittävyysluokitus!$A$2:$J$1705,9,FALSE),"-")</f>
        <v>1</v>
      </c>
      <c r="BB1253" s="203"/>
      <c r="BC1253" s="203" t="str">
        <f t="shared" si="309"/>
        <v/>
      </c>
      <c r="BD1253" s="39" t="str">
        <f t="shared" si="303"/>
        <v>musta</v>
      </c>
      <c r="BE1253" s="68" t="str">
        <f t="shared" si="304"/>
        <v>musta</v>
      </c>
      <c r="BF1253" s="68" t="str">
        <f t="shared" si="305"/>
        <v>musta</v>
      </c>
      <c r="BG1253" s="68" t="str">
        <f t="shared" si="306"/>
        <v>musta</v>
      </c>
      <c r="BH1253" s="208" t="str">
        <f t="shared" si="307"/>
        <v>musta</v>
      </c>
      <c r="BI1253" s="39"/>
      <c r="BJ1253" s="39" t="str">
        <f>IF(F1253="ei löydy","uusi tie",IF(E1253=0,"tieosoite muuttunut",IF(E1253=1,VLOOKUP(D1253,'2015'!$F$12:$AL$1887,31,FALSE),"-")))</f>
        <v>musta</v>
      </c>
      <c r="BK1253" s="67" t="str">
        <f>IF(E1253=1,VLOOKUP(D1253,'2015'!$F$12:$AL$1887,32,FALSE),"-")</f>
        <v>musta</v>
      </c>
      <c r="BL1253" s="39" t="str">
        <f>IF(F1253="ei löydy","uusi tie",IF(E1253=0,"tieosoite muuttunut",IF(E1253=1,VLOOKUP(D1253,'2015'!$F$12:$AL$1887,33,FALSE),"-")))</f>
        <v>musta</v>
      </c>
      <c r="BM1253" s="39"/>
      <c r="BN1253" s="217" t="str">
        <f>VLOOKUP(D1253,'2015'!$F$12:$AL$1887,33,FALSE)</f>
        <v>musta</v>
      </c>
      <c r="BO1253" s="39"/>
      <c r="BP1253" s="115" t="s">
        <v>10</v>
      </c>
      <c r="BQ1253" s="30"/>
      <c r="BS1253" s="5"/>
      <c r="BU1253" s="37"/>
      <c r="BV1253" s="30" t="s">
        <v>10</v>
      </c>
      <c r="BX1253" t="str">
        <f>IF(E1253=1,VLOOKUP(D1253,'2015'!$F$12:$AX$1887,43,FALSE),"-")</f>
        <v>musta</v>
      </c>
      <c r="BY1253" t="str">
        <f>IF(E1253=1,VLOOKUP(D1253,'2015'!$F$12:$AX$1887,44,FALSE),"-")</f>
        <v>musta</v>
      </c>
      <c r="BZ1253" t="str">
        <f>IF(E1253=1,VLOOKUP(D1253,'2015'!$F$12:$AX$1887,45,FALSE),"-")</f>
        <v>musta</v>
      </c>
      <c r="CA1253" s="31">
        <f t="shared" si="312"/>
        <v>11</v>
      </c>
      <c r="CB1253" s="31">
        <f t="shared" si="313"/>
        <v>10</v>
      </c>
      <c r="CC1253" s="31">
        <f t="shared" si="314"/>
        <v>0</v>
      </c>
      <c r="CD1253" s="31">
        <f t="shared" si="315"/>
        <v>1</v>
      </c>
      <c r="CE1253" s="31">
        <f t="shared" si="316"/>
        <v>0</v>
      </c>
      <c r="CO1253" s="2" t="s">
        <v>35</v>
      </c>
      <c r="CP1253" s="2" t="s">
        <v>35</v>
      </c>
    </row>
    <row r="1254" spans="1:94" ht="15.75" thickBot="1" x14ac:dyDescent="0.3">
      <c r="A1254" s="50"/>
      <c r="B1254" s="50"/>
      <c r="C1254" s="50" t="str">
        <f t="shared" si="310"/>
        <v>11625_1_1296</v>
      </c>
      <c r="D1254" s="51" t="str">
        <f t="shared" si="311"/>
        <v>11625_1</v>
      </c>
      <c r="E1254" s="224">
        <f>IFERROR(VLOOKUP(C1254,'2015'!$C$12:$D$1887,2,FALSE),0)</f>
        <v>1</v>
      </c>
      <c r="F1254" s="51">
        <f>IFERROR(K1254-IFERROR(VLOOKUP(D1254,'2015'!$F$12:$I$1887,4,FALSE),"ei löydy"),"ei löydy")</f>
        <v>0</v>
      </c>
      <c r="G1254" s="224">
        <f>IFERROR(VLOOKUP(Työfile_2024!C1254,Liikennemalli!$D$6:$G$1921,4,FALSE),0)</f>
        <v>1</v>
      </c>
      <c r="H1254" s="225">
        <f>K1254-IFERROR(VLOOKUP(Työfile_2024!D1254,Liikennemalli!$C$6:$H$1921,6,FALSE),"ei löydy")</f>
        <v>0</v>
      </c>
      <c r="I1254" s="80">
        <v>11625</v>
      </c>
      <c r="J1254" s="52">
        <v>1</v>
      </c>
      <c r="K1254" s="52">
        <v>1296</v>
      </c>
      <c r="L1254" s="53"/>
      <c r="M1254" s="54"/>
      <c r="N1254" s="54"/>
      <c r="O1254" s="54"/>
      <c r="P1254" s="54"/>
      <c r="Q1254" s="55"/>
      <c r="R1254" s="55"/>
      <c r="S1254" s="55"/>
      <c r="T1254" s="55"/>
      <c r="U1254" s="52"/>
      <c r="V1254" s="56">
        <v>175</v>
      </c>
      <c r="W1254" s="56">
        <v>9</v>
      </c>
      <c r="X1254" s="56">
        <v>176</v>
      </c>
      <c r="Y1254" s="56">
        <f>VLOOKUP(D1254,Liikennemalli24!$D$2:$F$1804,2,FALSE)</f>
        <v>222</v>
      </c>
      <c r="Z1254" s="57">
        <f>VLOOKUP(D1254,Liikennemalli24!$D$2:$F$1804,3,FALSE)</f>
        <v>0.41699999999999998</v>
      </c>
      <c r="AA1254" s="178">
        <f>IF(G1254=1,VLOOKUP(C1254,Liikennemalli!$D$6:$H$1921,2,FALSE),"-")</f>
        <v>0</v>
      </c>
      <c r="AB1254" s="197">
        <f>IF(G1254=1,VLOOKUP(C1254,Liikennemalli!$D$6:$H$1921,3,FALSE),"-")</f>
        <v>0</v>
      </c>
      <c r="AC1254" s="134">
        <f>IF(E1254=1,VLOOKUP(Työfile_2024!D1254,'2015'!$F$12:$X$1887,18,FALSE),"-")</f>
        <v>64</v>
      </c>
      <c r="AD1254" s="127">
        <f>IF(E1254=1,VLOOKUP(Työfile_2024!D1254,'2015'!$F$12:$X$1887,19,FALSE),"-")</f>
        <v>0.28999999999999998</v>
      </c>
      <c r="AI1254" s="127">
        <f>IF(E1254=1,VLOOKUP(Työfile_2024!D1254,'2015'!$F$12:$AB$1887,20,FALSE),"-")</f>
        <v>0</v>
      </c>
      <c r="AJ1254" s="127">
        <f>IF(E1254=1,VLOOKUP(Työfile_2024!D1254,'2015'!$F$12:$AB$1887,21,FALSE),"-")</f>
        <v>0</v>
      </c>
      <c r="AK1254" s="127">
        <f>IF(E1254=1,VLOOKUP(Työfile_2024!D1254,'2015'!$F$12:$AB$1887,22,FALSE),"-")</f>
        <v>0</v>
      </c>
      <c r="AL1254" s="127">
        <f>IF(E1254=1,VLOOKUP(Työfile_2024!D1254,'2015'!$F$12:$AB$1887,23,FALSE),"-")</f>
        <v>0</v>
      </c>
      <c r="AM1254" s="56">
        <f>VLOOKUP(Työfile_2024!D1254,Tmatkat_20km_tarkasteltava_verk!$C$2:$D$1804,2,FALSE)</f>
        <v>14</v>
      </c>
      <c r="AN1254" s="148">
        <f t="shared" si="308"/>
        <v>0.08</v>
      </c>
      <c r="AO1254" s="178">
        <f>IF(E1254=1,VLOOKUP(Työfile_2024!D1254,'2015'!$F$12:$AC$1887,24,FALSE),"-")</f>
        <v>11</v>
      </c>
      <c r="AP1254" s="52">
        <f>VLOOKUP(D1254,Tarkasteltava_verkko_2024_harva!$E$2:$I$1804,5,FALSE)</f>
        <v>0</v>
      </c>
      <c r="AQ1254" s="52">
        <f>VLOOKUP(D1254,Tarkasteltava_verkko_2024_harva!$E$2:$I$1804,4,FALSE)</f>
        <v>0</v>
      </c>
      <c r="AR1254" s="148">
        <v>0</v>
      </c>
      <c r="AS1254" s="170" t="str">
        <f>IFERROR(VLOOKUP(C1254,'2015'!$C$12:$AG$1887,30,FALSE),"-")</f>
        <v/>
      </c>
      <c r="AT1254" s="148">
        <v>0</v>
      </c>
      <c r="AU1254" s="170">
        <f>IFERROR(VLOOKUP(C1254,'2015'!$C$12:$AG$1887,31,FALSE),"-")</f>
        <v>0</v>
      </c>
      <c r="AV1254" s="106"/>
      <c r="AW1254" s="63">
        <f>IFERROR(VLOOKUP(C1254,Merkittävyysluokitus!$A$2:$J$1705,10,FALSE),"-")</f>
        <v>4</v>
      </c>
      <c r="AX1254" s="175">
        <f>IFERROR(VLOOKUP(C1254,Merkittävyysluokitus!$A$2:$J$1705,6,FALSE),"-")</f>
        <v>2.0025342465753422</v>
      </c>
      <c r="AY1254" s="175">
        <f>IFERROR(VLOOKUP(C1254,Merkittävyysluokitus!$A$2:$J$1705,7,FALSE),"-")</f>
        <v>0.68499999999999983</v>
      </c>
      <c r="AZ1254" s="175">
        <f>IFERROR(VLOOKUP(C1254,Merkittävyysluokitus!$A$2:$J$1705,8,FALSE),"-")</f>
        <v>0.81753424657534235</v>
      </c>
      <c r="BA1254" s="175">
        <f>IFERROR(VLOOKUP(C1254,Merkittävyysluokitus!$A$2:$J$1705,9,FALSE),"-")</f>
        <v>0.5</v>
      </c>
      <c r="BB1254" s="203"/>
      <c r="BC1254" s="203" t="str">
        <f t="shared" si="309"/>
        <v/>
      </c>
      <c r="BD1254" s="39" t="str">
        <f t="shared" si="303"/>
        <v>musta</v>
      </c>
      <c r="BE1254" s="68" t="str">
        <f t="shared" si="304"/>
        <v>musta</v>
      </c>
      <c r="BF1254" s="68" t="str">
        <f t="shared" si="305"/>
        <v>musta</v>
      </c>
      <c r="BG1254" s="68" t="str">
        <f t="shared" si="306"/>
        <v>musta</v>
      </c>
      <c r="BH1254" s="208" t="str">
        <f t="shared" si="307"/>
        <v>musta</v>
      </c>
      <c r="BI1254" s="39"/>
      <c r="BJ1254" s="39" t="str">
        <f>IF(F1254="ei löydy","uusi tie",IF(E1254=0,"tieosoite muuttunut",IF(E1254=1,VLOOKUP(D1254,'2015'!$F$12:$AL$1887,31,FALSE),"-")))</f>
        <v>musta</v>
      </c>
      <c r="BK1254" s="67" t="str">
        <f>IF(E1254=1,VLOOKUP(D1254,'2015'!$F$12:$AL$1887,32,FALSE),"-")</f>
        <v>musta</v>
      </c>
      <c r="BL1254" s="39" t="str">
        <f>IF(F1254="ei löydy","uusi tie",IF(E1254=0,"tieosoite muuttunut",IF(E1254=1,VLOOKUP(D1254,'2015'!$F$12:$AL$1887,33,FALSE),"-")))</f>
        <v>musta</v>
      </c>
      <c r="BM1254" s="39"/>
      <c r="BN1254" s="217" t="str">
        <f>VLOOKUP(D1254,'2015'!$F$12:$AL$1887,33,FALSE)</f>
        <v>musta</v>
      </c>
      <c r="BO1254" s="39"/>
      <c r="BP1254" s="115" t="s">
        <v>10</v>
      </c>
      <c r="BQ1254" s="30"/>
      <c r="BS1254" s="5"/>
      <c r="BU1254" s="37"/>
      <c r="BV1254" s="30" t="s">
        <v>10</v>
      </c>
      <c r="BX1254" t="str">
        <f>IF(E1254=1,VLOOKUP(D1254,'2015'!$F$12:$AX$1887,43,FALSE),"-")</f>
        <v>musta</v>
      </c>
      <c r="BY1254" t="str">
        <f>IF(E1254=1,VLOOKUP(D1254,'2015'!$F$12:$AX$1887,44,FALSE),"-")</f>
        <v>musta</v>
      </c>
      <c r="BZ1254" t="str">
        <f>IF(E1254=1,VLOOKUP(D1254,'2015'!$F$12:$AX$1887,45,FALSE),"-")</f>
        <v>musta</v>
      </c>
      <c r="CA1254" s="31">
        <f t="shared" si="312"/>
        <v>0</v>
      </c>
      <c r="CB1254" s="31">
        <f t="shared" si="313"/>
        <v>0</v>
      </c>
      <c r="CC1254" s="31">
        <f t="shared" si="314"/>
        <v>0</v>
      </c>
      <c r="CD1254" s="31">
        <f t="shared" si="315"/>
        <v>0</v>
      </c>
      <c r="CE1254" s="31">
        <f t="shared" si="316"/>
        <v>0</v>
      </c>
      <c r="CO1254" s="2" t="s">
        <v>35</v>
      </c>
      <c r="CP1254" s="2" t="s">
        <v>35</v>
      </c>
    </row>
    <row r="1255" spans="1:94" ht="15.75" thickBot="1" x14ac:dyDescent="0.3">
      <c r="A1255" s="50"/>
      <c r="B1255" s="50"/>
      <c r="C1255" s="50" t="str">
        <f t="shared" si="310"/>
        <v>11633_1_2709</v>
      </c>
      <c r="D1255" s="51" t="str">
        <f t="shared" si="311"/>
        <v>11633_1</v>
      </c>
      <c r="E1255" s="224">
        <f>IFERROR(VLOOKUP(C1255,'2015'!$C$12:$D$1887,2,FALSE),0)</f>
        <v>1</v>
      </c>
      <c r="F1255" s="51">
        <f>IFERROR(K1255-IFERROR(VLOOKUP(D1255,'2015'!$F$12:$I$1887,4,FALSE),"ei löydy"),"ei löydy")</f>
        <v>0</v>
      </c>
      <c r="G1255" s="224">
        <f>IFERROR(VLOOKUP(Työfile_2024!C1255,Liikennemalli!$D$6:$G$1921,4,FALSE),0)</f>
        <v>1</v>
      </c>
      <c r="H1255" s="225">
        <f>K1255-IFERROR(VLOOKUP(Työfile_2024!D1255,Liikennemalli!$C$6:$H$1921,6,FALSE),"ei löydy")</f>
        <v>0</v>
      </c>
      <c r="I1255" s="80">
        <v>11633</v>
      </c>
      <c r="J1255" s="52">
        <v>1</v>
      </c>
      <c r="K1255" s="52">
        <v>2709</v>
      </c>
      <c r="L1255" s="53"/>
      <c r="M1255" s="54"/>
      <c r="N1255" s="54"/>
      <c r="O1255" s="54"/>
      <c r="P1255" s="54"/>
      <c r="Q1255" s="55"/>
      <c r="R1255" s="55"/>
      <c r="S1255" s="55"/>
      <c r="T1255" s="55"/>
      <c r="U1255" s="52"/>
      <c r="V1255" s="56">
        <v>863.51495016611295</v>
      </c>
      <c r="W1255" s="56">
        <v>27.588039867109636</v>
      </c>
      <c r="X1255" s="56">
        <v>879.42192691029902</v>
      </c>
      <c r="Y1255" s="56">
        <f>VLOOKUP(D1255,Liikennemalli24!$D$2:$F$1804,2,FALSE)</f>
        <v>92</v>
      </c>
      <c r="Z1255" s="57">
        <f>VLOOKUP(D1255,Liikennemalli24!$D$2:$F$1804,3,FALSE)</f>
        <v>0.184</v>
      </c>
      <c r="AA1255" s="178">
        <f>IF(G1255=1,VLOOKUP(C1255,Liikennemalli!$D$6:$H$1921,2,FALSE),"-")</f>
        <v>41.565858871670997</v>
      </c>
      <c r="AB1255" s="197">
        <f>IF(G1255=1,VLOOKUP(C1255,Liikennemalli!$D$6:$H$1921,3,FALSE),"-")</f>
        <v>0.168527158986153</v>
      </c>
      <c r="AC1255" s="134">
        <f>IF(E1255=1,VLOOKUP(Työfile_2024!D1255,'2015'!$F$12:$X$1887,18,FALSE),"-")</f>
        <v>330</v>
      </c>
      <c r="AD1255" s="127">
        <f>IF(E1255=1,VLOOKUP(Työfile_2024!D1255,'2015'!$F$12:$X$1887,19,FALSE),"-")</f>
        <v>0.55000000000000004</v>
      </c>
      <c r="AI1255" s="127">
        <f>IF(E1255=1,VLOOKUP(Työfile_2024!D1255,'2015'!$F$12:$AB$1887,20,FALSE),"-")</f>
        <v>0</v>
      </c>
      <c r="AJ1255" s="127">
        <f>IF(E1255=1,VLOOKUP(Työfile_2024!D1255,'2015'!$F$12:$AB$1887,21,FALSE),"-")</f>
        <v>0</v>
      </c>
      <c r="AK1255" s="127">
        <f>IF(E1255=1,VLOOKUP(Työfile_2024!D1255,'2015'!$F$12:$AB$1887,22,FALSE),"-")</f>
        <v>0</v>
      </c>
      <c r="AL1255" s="127">
        <f>IF(E1255=1,VLOOKUP(Työfile_2024!D1255,'2015'!$F$12:$AB$1887,23,FALSE),"-")</f>
        <v>0</v>
      </c>
      <c r="AM1255" s="56">
        <f>VLOOKUP(Työfile_2024!D1255,Tmatkat_20km_tarkasteltava_verk!$C$2:$D$1804,2,FALSE)</f>
        <v>75</v>
      </c>
      <c r="AN1255" s="148">
        <f t="shared" si="308"/>
        <v>8.6854315591840509E-2</v>
      </c>
      <c r="AO1255" s="178">
        <f>IF(E1255=1,VLOOKUP(Työfile_2024!D1255,'2015'!$F$12:$AC$1887,24,FALSE),"-")</f>
        <v>379</v>
      </c>
      <c r="AP1255" s="52">
        <f>VLOOKUP(D1255,Tarkasteltava_verkko_2024_harva!$E$2:$I$1804,5,FALSE)</f>
        <v>0</v>
      </c>
      <c r="AQ1255" s="52">
        <f>VLOOKUP(D1255,Tarkasteltava_verkko_2024_harva!$E$2:$I$1804,4,FALSE)</f>
        <v>0</v>
      </c>
      <c r="AR1255" s="148">
        <v>0</v>
      </c>
      <c r="AS1255" s="170" t="str">
        <f>IFERROR(VLOOKUP(C1255,'2015'!$C$12:$AG$1887,30,FALSE),"-")</f>
        <v/>
      </c>
      <c r="AT1255" s="148">
        <v>0.77630121816168329</v>
      </c>
      <c r="AU1255" s="170" t="str">
        <f>IFERROR(VLOOKUP(C1255,'2015'!$C$12:$AG$1887,31,FALSE),"-")</f>
        <v>Kyllä</v>
      </c>
      <c r="AV1255" s="106"/>
      <c r="AW1255" s="63">
        <f>IFERROR(VLOOKUP(C1255,Merkittävyysluokitus!$A$2:$J$1705,10,FALSE),"-")</f>
        <v>3</v>
      </c>
      <c r="AX1255" s="175">
        <f>IFERROR(VLOOKUP(C1255,Merkittävyysluokitus!$A$2:$J$1705,6,FALSE),"-")</f>
        <v>8.3121657286467734</v>
      </c>
      <c r="AY1255" s="175">
        <f>IFERROR(VLOOKUP(C1255,Merkittävyysluokitus!$A$2:$J$1705,7,FALSE),"-")</f>
        <v>4.2772115171650054</v>
      </c>
      <c r="AZ1255" s="175">
        <f>IFERROR(VLOOKUP(C1255,Merkittävyysluokitus!$A$2:$J$1705,8,FALSE),"-")</f>
        <v>2.7016208781484345</v>
      </c>
      <c r="BA1255" s="175">
        <f>IFERROR(VLOOKUP(C1255,Merkittävyysluokitus!$A$2:$J$1705,9,FALSE),"-")</f>
        <v>1.3333333333333333</v>
      </c>
      <c r="BB1255" s="203"/>
      <c r="BC1255" s="203" t="str">
        <f t="shared" si="309"/>
        <v/>
      </c>
      <c r="BD1255" s="39" t="str">
        <f t="shared" si="303"/>
        <v>musta</v>
      </c>
      <c r="BE1255" s="68" t="str">
        <f t="shared" si="304"/>
        <v>musta</v>
      </c>
      <c r="BF1255" s="68" t="str">
        <f t="shared" si="305"/>
        <v>musta</v>
      </c>
      <c r="BG1255" s="68" t="str">
        <f t="shared" si="306"/>
        <v>musta</v>
      </c>
      <c r="BH1255" s="208" t="str">
        <f t="shared" si="307"/>
        <v>musta</v>
      </c>
      <c r="BI1255" s="39"/>
      <c r="BJ1255" s="39" t="str">
        <f>IF(F1255="ei löydy","uusi tie",IF(E1255=0,"tieosoite muuttunut",IF(E1255=1,VLOOKUP(D1255,'2015'!$F$12:$AL$1887,31,FALSE),"-")))</f>
        <v>musta</v>
      </c>
      <c r="BK1255" s="67" t="str">
        <f>IF(E1255=1,VLOOKUP(D1255,'2015'!$F$12:$AL$1887,32,FALSE),"-")</f>
        <v>musta</v>
      </c>
      <c r="BL1255" s="39" t="str">
        <f>IF(F1255="ei löydy","uusi tie",IF(E1255=0,"tieosoite muuttunut",IF(E1255=1,VLOOKUP(D1255,'2015'!$F$12:$AL$1887,33,FALSE),"-")))</f>
        <v>musta</v>
      </c>
      <c r="BM1255" s="39"/>
      <c r="BN1255" s="217" t="str">
        <f>VLOOKUP(D1255,'2015'!$F$12:$AL$1887,33,FALSE)</f>
        <v>musta</v>
      </c>
      <c r="BO1255" s="39"/>
      <c r="BP1255" s="115" t="s">
        <v>10</v>
      </c>
      <c r="BQ1255" s="30"/>
      <c r="BS1255" s="5"/>
      <c r="BU1255" s="37"/>
      <c r="BV1255" s="30" t="s">
        <v>10</v>
      </c>
      <c r="BX1255" t="str">
        <f>IF(E1255=1,VLOOKUP(D1255,'2015'!$F$12:$AX$1887,43,FALSE),"-")</f>
        <v>musta</v>
      </c>
      <c r="BY1255" t="str">
        <f>IF(E1255=1,VLOOKUP(D1255,'2015'!$F$12:$AX$1887,44,FALSE),"-")</f>
        <v>musta</v>
      </c>
      <c r="BZ1255" t="str">
        <f>IF(E1255=1,VLOOKUP(D1255,'2015'!$F$12:$AX$1887,45,FALSE),"-")</f>
        <v>musta</v>
      </c>
      <c r="CA1255" s="31">
        <f t="shared" si="312"/>
        <v>1</v>
      </c>
      <c r="CB1255" s="31">
        <f t="shared" si="313"/>
        <v>1</v>
      </c>
      <c r="CC1255" s="31">
        <f t="shared" si="314"/>
        <v>0</v>
      </c>
      <c r="CD1255" s="31">
        <f t="shared" si="315"/>
        <v>0</v>
      </c>
      <c r="CE1255" s="31">
        <f t="shared" si="316"/>
        <v>0</v>
      </c>
      <c r="CO1255" s="2" t="s">
        <v>35</v>
      </c>
      <c r="CP1255" s="2" t="s">
        <v>35</v>
      </c>
    </row>
    <row r="1256" spans="1:94" ht="15.75" thickBot="1" x14ac:dyDescent="0.3">
      <c r="A1256" s="50"/>
      <c r="B1256" s="50"/>
      <c r="C1256" s="50" t="str">
        <f t="shared" si="310"/>
        <v>11634_1_650</v>
      </c>
      <c r="D1256" s="51" t="str">
        <f t="shared" si="311"/>
        <v>11634_1</v>
      </c>
      <c r="E1256" s="224">
        <f>IFERROR(VLOOKUP(C1256,'2015'!$C$12:$D$1887,2,FALSE),0)</f>
        <v>1</v>
      </c>
      <c r="F1256" s="51">
        <f>IFERROR(K1256-IFERROR(VLOOKUP(D1256,'2015'!$F$12:$I$1887,4,FALSE),"ei löydy"),"ei löydy")</f>
        <v>0</v>
      </c>
      <c r="G1256" s="224">
        <f>IFERROR(VLOOKUP(Työfile_2024!C1256,Liikennemalli!$D$6:$G$1921,4,FALSE),0)</f>
        <v>1</v>
      </c>
      <c r="H1256" s="225">
        <f>K1256-IFERROR(VLOOKUP(Työfile_2024!D1256,Liikennemalli!$C$6:$H$1921,6,FALSE),"ei löydy")</f>
        <v>0</v>
      </c>
      <c r="I1256" s="80">
        <v>11634</v>
      </c>
      <c r="J1256" s="52">
        <v>1</v>
      </c>
      <c r="K1256" s="52">
        <v>650</v>
      </c>
      <c r="L1256" s="53"/>
      <c r="M1256" s="54"/>
      <c r="N1256" s="54"/>
      <c r="O1256" s="54"/>
      <c r="P1256" s="54"/>
      <c r="Q1256" s="55"/>
      <c r="R1256" s="55"/>
      <c r="S1256" s="55"/>
      <c r="T1256" s="55"/>
      <c r="U1256" s="52"/>
      <c r="V1256" s="56">
        <v>229</v>
      </c>
      <c r="W1256" s="56">
        <v>5</v>
      </c>
      <c r="X1256" s="56">
        <v>230</v>
      </c>
      <c r="Y1256" s="56">
        <f>VLOOKUP(D1256,Liikennemalli24!$D$2:$F$1804,2,FALSE)</f>
        <v>36</v>
      </c>
      <c r="Z1256" s="57">
        <f>VLOOKUP(D1256,Liikennemalli24!$D$2:$F$1804,3,FALSE)</f>
        <v>4.3999999999999997E-2</v>
      </c>
      <c r="AA1256" s="178">
        <f>IF(G1256=1,VLOOKUP(C1256,Liikennemalli!$D$6:$H$1921,2,FALSE),"-")</f>
        <v>0</v>
      </c>
      <c r="AB1256" s="197">
        <f>IF(G1256=1,VLOOKUP(C1256,Liikennemalli!$D$6:$H$1921,3,FALSE),"-")</f>
        <v>0</v>
      </c>
      <c r="AC1256" s="134" t="str">
        <f>IF(E1256=1,VLOOKUP(Työfile_2024!D1256,'2015'!$F$12:$X$1887,18,FALSE),"-")</f>
        <v>ei mallia</v>
      </c>
      <c r="AD1256" s="127" t="str">
        <f>IF(E1256=1,VLOOKUP(Työfile_2024!D1256,'2015'!$F$12:$X$1887,19,FALSE),"-")</f>
        <v>ei mallia</v>
      </c>
      <c r="AI1256" s="127">
        <f>IF(E1256=1,VLOOKUP(Työfile_2024!D1256,'2015'!$F$12:$AB$1887,20,FALSE),"-")</f>
        <v>0</v>
      </c>
      <c r="AJ1256" s="127">
        <f>IF(E1256=1,VLOOKUP(Työfile_2024!D1256,'2015'!$F$12:$AB$1887,21,FALSE),"-")</f>
        <v>0</v>
      </c>
      <c r="AK1256" s="127">
        <f>IF(E1256=1,VLOOKUP(Työfile_2024!D1256,'2015'!$F$12:$AB$1887,22,FALSE),"-")</f>
        <v>0</v>
      </c>
      <c r="AL1256" s="127">
        <f>IF(E1256=1,VLOOKUP(Työfile_2024!D1256,'2015'!$F$12:$AB$1887,23,FALSE),"-")</f>
        <v>0</v>
      </c>
      <c r="AM1256" s="56">
        <f>VLOOKUP(Työfile_2024!D1256,Tmatkat_20km_tarkasteltava_verk!$C$2:$D$1804,2,FALSE)</f>
        <v>5</v>
      </c>
      <c r="AN1256" s="148">
        <f t="shared" si="308"/>
        <v>2.1834061135371178E-2</v>
      </c>
      <c r="AO1256" s="178">
        <f>IF(E1256=1,VLOOKUP(Työfile_2024!D1256,'2015'!$F$12:$AC$1887,24,FALSE),"-")</f>
        <v>13</v>
      </c>
      <c r="AP1256" s="52">
        <f>VLOOKUP(D1256,Tarkasteltava_verkko_2024_harva!$E$2:$I$1804,5,FALSE)</f>
        <v>0</v>
      </c>
      <c r="AQ1256" s="52">
        <f>VLOOKUP(D1256,Tarkasteltava_verkko_2024_harva!$E$2:$I$1804,4,FALSE)</f>
        <v>0</v>
      </c>
      <c r="AR1256" s="148">
        <v>0</v>
      </c>
      <c r="AS1256" s="170" t="str">
        <f>IFERROR(VLOOKUP(C1256,'2015'!$C$12:$AG$1887,30,FALSE),"-")</f>
        <v/>
      </c>
      <c r="AT1256" s="148">
        <v>0.88615384615384618</v>
      </c>
      <c r="AU1256" s="170" t="str">
        <f>IFERROR(VLOOKUP(C1256,'2015'!$C$12:$AG$1887,31,FALSE),"-")</f>
        <v>Kyllä</v>
      </c>
      <c r="AV1256" s="106"/>
      <c r="AW1256" s="63">
        <f>IFERROR(VLOOKUP(C1256,Merkittävyysluokitus!$A$2:$J$1705,10,FALSE),"-")</f>
        <v>4</v>
      </c>
      <c r="AX1256" s="175">
        <f>IFERROR(VLOOKUP(C1256,Merkittävyysluokitus!$A$2:$J$1705,6,FALSE),"-")</f>
        <v>2.6772739726027392</v>
      </c>
      <c r="AY1256" s="175">
        <f>IFERROR(VLOOKUP(C1256,Merkittävyysluokitus!$A$2:$J$1705,7,FALSE),"-")</f>
        <v>1.7436666666666665</v>
      </c>
      <c r="AZ1256" s="175">
        <f>IFERROR(VLOOKUP(C1256,Merkittävyysluokitus!$A$2:$J$1705,8,FALSE),"-")</f>
        <v>0.26694063926940637</v>
      </c>
      <c r="BA1256" s="175">
        <f>IFERROR(VLOOKUP(C1256,Merkittävyysluokitus!$A$2:$J$1705,9,FALSE),"-")</f>
        <v>0.66666666666666663</v>
      </c>
      <c r="BB1256" s="203"/>
      <c r="BC1256" s="203" t="str">
        <f t="shared" si="309"/>
        <v/>
      </c>
      <c r="BD1256" s="39" t="str">
        <f t="shared" si="303"/>
        <v>musta</v>
      </c>
      <c r="BE1256" s="68" t="str">
        <f t="shared" si="304"/>
        <v>musta</v>
      </c>
      <c r="BF1256" s="68" t="str">
        <f t="shared" si="305"/>
        <v>musta</v>
      </c>
      <c r="BG1256" s="68" t="str">
        <f t="shared" si="306"/>
        <v>musta</v>
      </c>
      <c r="BH1256" s="208" t="str">
        <f t="shared" si="307"/>
        <v>musta</v>
      </c>
      <c r="BI1256" s="39"/>
      <c r="BJ1256" s="39" t="str">
        <f>IF(F1256="ei löydy","uusi tie",IF(E1256=0,"tieosoite muuttunut",IF(E1256=1,VLOOKUP(D1256,'2015'!$F$12:$AL$1887,31,FALSE),"-")))</f>
        <v>musta</v>
      </c>
      <c r="BK1256" s="67" t="str">
        <f>IF(E1256=1,VLOOKUP(D1256,'2015'!$F$12:$AL$1887,32,FALSE),"-")</f>
        <v>musta</v>
      </c>
      <c r="BL1256" s="39" t="str">
        <f>IF(F1256="ei löydy","uusi tie",IF(E1256=0,"tieosoite muuttunut",IF(E1256=1,VLOOKUP(D1256,'2015'!$F$12:$AL$1887,33,FALSE),"-")))</f>
        <v>musta</v>
      </c>
      <c r="BM1256" s="39"/>
      <c r="BN1256" s="217" t="str">
        <f>VLOOKUP(D1256,'2015'!$F$12:$AL$1887,33,FALSE)</f>
        <v>musta</v>
      </c>
      <c r="BO1256" s="39"/>
      <c r="BP1256" s="115" t="s">
        <v>10</v>
      </c>
      <c r="BQ1256" s="30"/>
      <c r="BS1256" s="5"/>
      <c r="BU1256" s="37"/>
      <c r="BV1256" s="30" t="s">
        <v>10</v>
      </c>
      <c r="BX1256" t="str">
        <f>IF(E1256=1,VLOOKUP(D1256,'2015'!$F$12:$AX$1887,43,FALSE),"-")</f>
        <v>ei mallia</v>
      </c>
      <c r="BY1256" t="str">
        <f>IF(E1256=1,VLOOKUP(D1256,'2015'!$F$12:$AX$1887,44,FALSE),"-")</f>
        <v>ei mallia</v>
      </c>
      <c r="BZ1256" t="str">
        <f>IF(E1256=1,VLOOKUP(D1256,'2015'!$F$12:$AX$1887,45,FALSE),"-")</f>
        <v>ei mallia</v>
      </c>
      <c r="CA1256" s="31">
        <f t="shared" si="312"/>
        <v>20</v>
      </c>
      <c r="CB1256" s="31">
        <f t="shared" si="313"/>
        <v>10</v>
      </c>
      <c r="CC1256" s="31">
        <f t="shared" si="314"/>
        <v>10</v>
      </c>
      <c r="CD1256" s="31">
        <f t="shared" si="315"/>
        <v>0</v>
      </c>
      <c r="CE1256" s="31">
        <f t="shared" si="316"/>
        <v>0</v>
      </c>
      <c r="CO1256" s="2" t="s">
        <v>35</v>
      </c>
      <c r="CP1256" s="2" t="s">
        <v>35</v>
      </c>
    </row>
    <row r="1257" spans="1:94" ht="15.75" thickBot="1" x14ac:dyDescent="0.3">
      <c r="A1257" s="50"/>
      <c r="B1257" s="50"/>
      <c r="C1257" s="50" t="str">
        <f t="shared" si="310"/>
        <v>11636_1_8886</v>
      </c>
      <c r="D1257" s="51" t="str">
        <f t="shared" si="311"/>
        <v>11636_1</v>
      </c>
      <c r="E1257" s="224">
        <f>IFERROR(VLOOKUP(C1257,'2015'!$C$12:$D$1887,2,FALSE),0)</f>
        <v>0</v>
      </c>
      <c r="F1257" s="51">
        <f>IFERROR(K1257-IFERROR(VLOOKUP(D1257,'2015'!$F$12:$I$1887,4,FALSE),"ei löydy"),"ei löydy")</f>
        <v>-450</v>
      </c>
      <c r="G1257" s="224">
        <f>IFERROR(VLOOKUP(Työfile_2024!C1257,Liikennemalli!$D$6:$G$1921,4,FALSE),0)</f>
        <v>0</v>
      </c>
      <c r="H1257" s="225">
        <f>K1257-IFERROR(VLOOKUP(Työfile_2024!D1257,Liikennemalli!$C$6:$H$1921,6,FALSE),"ei löydy")</f>
        <v>-450</v>
      </c>
      <c r="I1257" s="80">
        <v>11636</v>
      </c>
      <c r="J1257" s="52">
        <v>1</v>
      </c>
      <c r="K1257" s="52">
        <v>8886</v>
      </c>
      <c r="L1257" s="53"/>
      <c r="M1257" s="54"/>
      <c r="N1257" s="54"/>
      <c r="O1257" s="54"/>
      <c r="P1257" s="54"/>
      <c r="Q1257" s="55"/>
      <c r="R1257" s="55"/>
      <c r="S1257" s="55"/>
      <c r="T1257" s="55"/>
      <c r="U1257" s="52"/>
      <c r="V1257" s="56">
        <v>611.28494260634704</v>
      </c>
      <c r="W1257" s="56">
        <v>21.182984469952736</v>
      </c>
      <c r="X1257" s="56">
        <v>538.65361242403776</v>
      </c>
      <c r="Y1257" s="56">
        <f>VLOOKUP(D1257,Liikennemalli24!$D$2:$F$1804,2,FALSE)</f>
        <v>124</v>
      </c>
      <c r="Z1257" s="57">
        <f>VLOOKUP(D1257,Liikennemalli24!$D$2:$F$1804,3,FALSE)</f>
        <v>0.28100000000000003</v>
      </c>
      <c r="AA1257" s="178" t="str">
        <f>IF(G1257=1,VLOOKUP(C1257,Liikennemalli!$D$6:$H$1921,2,FALSE),"-")</f>
        <v>-</v>
      </c>
      <c r="AB1257" s="197" t="str">
        <f>IF(G1257=1,VLOOKUP(C1257,Liikennemalli!$D$6:$H$1921,3,FALSE),"-")</f>
        <v>-</v>
      </c>
      <c r="AC1257" s="134" t="str">
        <f>IF(E1257=1,VLOOKUP(Työfile_2024!D1257,'2015'!$F$12:$X$1887,18,FALSE),"-")</f>
        <v>-</v>
      </c>
      <c r="AD1257" s="127" t="str">
        <f>IF(E1257=1,VLOOKUP(Työfile_2024!D1257,'2015'!$F$12:$X$1887,19,FALSE),"-")</f>
        <v>-</v>
      </c>
      <c r="AI1257" s="127" t="str">
        <f>IF(E1257=1,VLOOKUP(Työfile_2024!D1257,'2015'!$F$12:$AB$1887,20,FALSE),"-")</f>
        <v>-</v>
      </c>
      <c r="AJ1257" s="127" t="str">
        <f>IF(E1257=1,VLOOKUP(Työfile_2024!D1257,'2015'!$F$12:$AB$1887,21,FALSE),"-")</f>
        <v>-</v>
      </c>
      <c r="AK1257" s="127" t="str">
        <f>IF(E1257=1,VLOOKUP(Työfile_2024!D1257,'2015'!$F$12:$AB$1887,22,FALSE),"-")</f>
        <v>-</v>
      </c>
      <c r="AL1257" s="127" t="str">
        <f>IF(E1257=1,VLOOKUP(Työfile_2024!D1257,'2015'!$F$12:$AB$1887,23,FALSE),"-")</f>
        <v>-</v>
      </c>
      <c r="AM1257" s="56">
        <f>VLOOKUP(Työfile_2024!D1257,Tmatkat_20km_tarkasteltava_verk!$C$2:$D$1804,2,FALSE)</f>
        <v>525</v>
      </c>
      <c r="AN1257" s="148">
        <f t="shared" si="308"/>
        <v>0.85884660885240793</v>
      </c>
      <c r="AO1257" s="178" t="str">
        <f>IF(E1257=1,VLOOKUP(Työfile_2024!D1257,'2015'!$F$12:$AC$1887,24,FALSE),"-")</f>
        <v>-</v>
      </c>
      <c r="AP1257" s="52">
        <f>VLOOKUP(D1257,Tarkasteltava_verkko_2024_harva!$E$2:$I$1804,5,FALSE)</f>
        <v>0</v>
      </c>
      <c r="AQ1257" s="52">
        <f>VLOOKUP(D1257,Tarkasteltava_verkko_2024_harva!$E$2:$I$1804,4,FALSE)</f>
        <v>0</v>
      </c>
      <c r="AR1257" s="148">
        <v>0</v>
      </c>
      <c r="AS1257" s="170" t="str">
        <f>IFERROR(VLOOKUP(C1257,'2015'!$C$12:$AG$1887,30,FALSE),"-")</f>
        <v>-</v>
      </c>
      <c r="AT1257" s="148">
        <v>6.358316452847175E-2</v>
      </c>
      <c r="AU1257" s="170" t="str">
        <f>IFERROR(VLOOKUP(C1257,'2015'!$C$12:$AG$1887,31,FALSE),"-")</f>
        <v>-</v>
      </c>
      <c r="AV1257" s="106"/>
      <c r="AW1257" s="63">
        <f>IFERROR(VLOOKUP(C1257,Merkittävyysluokitus!$A$2:$J$1705,10,FALSE),"-")</f>
        <v>3</v>
      </c>
      <c r="AX1257" s="175">
        <f>IFERROR(VLOOKUP(C1257,Merkittävyysluokitus!$A$2:$J$1705,6,FALSE),"-")</f>
        <v>6.9726550954402642</v>
      </c>
      <c r="AY1257" s="175">
        <f>IFERROR(VLOOKUP(C1257,Merkittävyysluokitus!$A$2:$J$1705,7,FALSE),"-")</f>
        <v>3.833854827819041</v>
      </c>
      <c r="AZ1257" s="175">
        <f>IFERROR(VLOOKUP(C1257,Merkittävyysluokitus!$A$2:$J$1705,8,FALSE),"-")</f>
        <v>1.8054669342878902</v>
      </c>
      <c r="BA1257" s="175">
        <f>IFERROR(VLOOKUP(C1257,Merkittävyysluokitus!$A$2:$J$1705,9,FALSE),"-")</f>
        <v>1.3333333333333333</v>
      </c>
      <c r="BB1257" s="203"/>
      <c r="BC1257" s="203" t="str">
        <f t="shared" si="309"/>
        <v>tieosoite muuttunut</v>
      </c>
      <c r="BD1257" s="39" t="str">
        <f t="shared" si="303"/>
        <v>musta</v>
      </c>
      <c r="BE1257" s="68" t="str">
        <f t="shared" si="304"/>
        <v>musta</v>
      </c>
      <c r="BF1257" s="68" t="str">
        <f t="shared" si="305"/>
        <v>musta</v>
      </c>
      <c r="BG1257" s="68" t="str">
        <f t="shared" si="306"/>
        <v>musta</v>
      </c>
      <c r="BH1257" s="208" t="str">
        <f t="shared" si="307"/>
        <v>musta</v>
      </c>
      <c r="BI1257" s="39"/>
      <c r="BJ1257" s="39" t="str">
        <f>IF(F1257="ei löydy","uusi tie",IF(E1257=0,"tieosoite muuttunut",IF(E1257=1,VLOOKUP(D1257,'2015'!$F$12:$AL$1887,31,FALSE),"-")))</f>
        <v>tieosoite muuttunut</v>
      </c>
      <c r="BK1257" s="67" t="str">
        <f>IF(E1257=1,VLOOKUP(D1257,'2015'!$F$12:$AL$1887,32,FALSE),"-")</f>
        <v>-</v>
      </c>
      <c r="BL1257" s="39" t="str">
        <f>IF(F1257="ei löydy","uusi tie",IF(E1257=0,"tieosoite muuttunut",IF(E1257=1,VLOOKUP(D1257,'2015'!$F$12:$AL$1887,33,FALSE),"-")))</f>
        <v>tieosoite muuttunut</v>
      </c>
      <c r="BM1257" s="39"/>
      <c r="BN1257" s="217" t="str">
        <f>VLOOKUP(D1257,'2015'!$F$12:$AL$1887,33,FALSE)</f>
        <v>musta</v>
      </c>
      <c r="BO1257" s="39"/>
      <c r="BP1257" s="115" t="s">
        <v>10</v>
      </c>
      <c r="BQ1257" s="30"/>
      <c r="BS1257" s="5"/>
      <c r="BU1257" s="37"/>
      <c r="BV1257" s="30" t="s">
        <v>10</v>
      </c>
      <c r="BX1257" t="str">
        <f>IF(E1257=1,VLOOKUP(D1257,'2015'!$F$12:$AX$1887,43,FALSE),"-")</f>
        <v>-</v>
      </c>
      <c r="BY1257" t="str">
        <f>IF(E1257=1,VLOOKUP(D1257,'2015'!$F$12:$AX$1887,44,FALSE),"-")</f>
        <v>-</v>
      </c>
      <c r="BZ1257" t="str">
        <f>IF(E1257=1,VLOOKUP(D1257,'2015'!$F$12:$AX$1887,45,FALSE),"-")</f>
        <v>-</v>
      </c>
      <c r="CA1257" s="31">
        <f t="shared" si="312"/>
        <v>30</v>
      </c>
      <c r="CB1257" s="31">
        <f t="shared" si="313"/>
        <v>10</v>
      </c>
      <c r="CC1257" s="31">
        <f t="shared" si="314"/>
        <v>10</v>
      </c>
      <c r="CD1257" s="31">
        <f t="shared" si="315"/>
        <v>10</v>
      </c>
      <c r="CE1257" s="31">
        <f t="shared" si="316"/>
        <v>0</v>
      </c>
      <c r="CO1257" s="2" t="s">
        <v>35</v>
      </c>
      <c r="CP1257" s="2" t="s">
        <v>35</v>
      </c>
    </row>
    <row r="1258" spans="1:94" ht="15.75" thickBot="1" x14ac:dyDescent="0.3">
      <c r="A1258" s="50"/>
      <c r="B1258" s="50"/>
      <c r="C1258" s="50" t="str">
        <f t="shared" si="310"/>
        <v>11645_1_4162</v>
      </c>
      <c r="D1258" s="51" t="str">
        <f t="shared" si="311"/>
        <v>11645_1</v>
      </c>
      <c r="E1258" s="224">
        <f>IFERROR(VLOOKUP(C1258,'2015'!$C$12:$D$1887,2,FALSE),0)</f>
        <v>1</v>
      </c>
      <c r="F1258" s="51">
        <f>IFERROR(K1258-IFERROR(VLOOKUP(D1258,'2015'!$F$12:$I$1887,4,FALSE),"ei löydy"),"ei löydy")</f>
        <v>0</v>
      </c>
      <c r="G1258" s="224">
        <f>IFERROR(VLOOKUP(Työfile_2024!C1258,Liikennemalli!$D$6:$G$1921,4,FALSE),0)</f>
        <v>1</v>
      </c>
      <c r="H1258" s="225">
        <f>K1258-IFERROR(VLOOKUP(Työfile_2024!D1258,Liikennemalli!$C$6:$H$1921,6,FALSE),"ei löydy")</f>
        <v>0</v>
      </c>
      <c r="I1258" s="81">
        <v>11645</v>
      </c>
      <c r="J1258" s="52">
        <v>1</v>
      </c>
      <c r="K1258" s="52">
        <v>4162</v>
      </c>
      <c r="L1258" s="53"/>
      <c r="M1258" s="54"/>
      <c r="N1258" s="54"/>
      <c r="O1258" s="54"/>
      <c r="P1258" s="54"/>
      <c r="Q1258" s="55"/>
      <c r="R1258" s="55"/>
      <c r="S1258" s="55"/>
      <c r="T1258" s="55"/>
      <c r="U1258" s="52"/>
      <c r="V1258" s="56">
        <v>837.9872657376261</v>
      </c>
      <c r="W1258" s="56">
        <v>37.763815473330126</v>
      </c>
      <c r="X1258" s="56">
        <v>815.63743392599713</v>
      </c>
      <c r="Y1258" s="56">
        <f>VLOOKUP(D1258,Liikennemalli24!$D$2:$F$1804,2,FALSE)</f>
        <v>46</v>
      </c>
      <c r="Z1258" s="57">
        <f>VLOOKUP(D1258,Liikennemalli24!$D$2:$F$1804,3,FALSE)</f>
        <v>0.182</v>
      </c>
      <c r="AA1258" s="178">
        <f>IF(G1258=1,VLOOKUP(C1258,Liikennemalli!$D$6:$H$1921,2,FALSE),"-")</f>
        <v>173.922342453672</v>
      </c>
      <c r="AB1258" s="197">
        <f>IF(G1258=1,VLOOKUP(C1258,Liikennemalli!$D$6:$H$1921,3,FALSE),"-")</f>
        <v>0.18525238284776199</v>
      </c>
      <c r="AC1258" s="134">
        <f>IF(E1258=1,VLOOKUP(Työfile_2024!D1258,'2015'!$F$12:$X$1887,18,FALSE),"-")</f>
        <v>0</v>
      </c>
      <c r="AD1258" s="127">
        <f>IF(E1258=1,VLOOKUP(Työfile_2024!D1258,'2015'!$F$12:$X$1887,19,FALSE),"-")</f>
        <v>0.51</v>
      </c>
      <c r="AI1258" s="127">
        <f>IF(E1258=1,VLOOKUP(Työfile_2024!D1258,'2015'!$F$12:$AB$1887,20,FALSE),"-")</f>
        <v>0</v>
      </c>
      <c r="AJ1258" s="127">
        <f>IF(E1258=1,VLOOKUP(Työfile_2024!D1258,'2015'!$F$12:$AB$1887,21,FALSE),"-")</f>
        <v>0</v>
      </c>
      <c r="AK1258" s="127">
        <f>IF(E1258=1,VLOOKUP(Työfile_2024!D1258,'2015'!$F$12:$AB$1887,22,FALSE),"-")</f>
        <v>0</v>
      </c>
      <c r="AL1258" s="127">
        <f>IF(E1258=1,VLOOKUP(Työfile_2024!D1258,'2015'!$F$12:$AB$1887,23,FALSE),"-")</f>
        <v>0</v>
      </c>
      <c r="AM1258" s="56">
        <f>VLOOKUP(Työfile_2024!D1258,Tmatkat_20km_tarkasteltava_verk!$C$2:$D$1804,2,FALSE)</f>
        <v>79</v>
      </c>
      <c r="AN1258" s="148">
        <f t="shared" si="308"/>
        <v>9.4273508954174134E-2</v>
      </c>
      <c r="AO1258" s="178">
        <f>IF(E1258=1,VLOOKUP(Työfile_2024!D1258,'2015'!$F$12:$AC$1887,24,FALSE),"-")</f>
        <v>118</v>
      </c>
      <c r="AP1258" s="52">
        <f>VLOOKUP(D1258,Tarkasteltava_verkko_2024_harva!$E$2:$I$1804,5,FALSE)</f>
        <v>0</v>
      </c>
      <c r="AQ1258" s="52">
        <f>VLOOKUP(D1258,Tarkasteltava_verkko_2024_harva!$E$2:$I$1804,4,FALSE)</f>
        <v>0</v>
      </c>
      <c r="AR1258" s="148">
        <v>0</v>
      </c>
      <c r="AS1258" s="170" t="str">
        <f>IFERROR(VLOOKUP(C1258,'2015'!$C$12:$AG$1887,30,FALSE),"-")</f>
        <v/>
      </c>
      <c r="AT1258" s="148">
        <v>0.32027871215761655</v>
      </c>
      <c r="AU1258" s="170">
        <f>IFERROR(VLOOKUP(C1258,'2015'!$C$12:$AG$1887,31,FALSE),"-")</f>
        <v>0</v>
      </c>
      <c r="AV1258" s="106"/>
      <c r="AW1258" s="63">
        <f>IFERROR(VLOOKUP(C1258,Merkittävyysluokitus!$A$2:$J$1705,10,FALSE),"-")</f>
        <v>3</v>
      </c>
      <c r="AX1258" s="175">
        <f>IFERROR(VLOOKUP(C1258,Merkittävyysluokitus!$A$2:$J$1705,6,FALSE),"-")</f>
        <v>8.6914566133247302</v>
      </c>
      <c r="AY1258" s="175">
        <f>IFERROR(VLOOKUP(C1258,Merkittävyysluokitus!$A$2:$J$1705,7,FALSE),"-")</f>
        <v>4.3372951305462113</v>
      </c>
      <c r="AZ1258" s="175">
        <f>IFERROR(VLOOKUP(C1258,Merkittävyysluokitus!$A$2:$J$1705,8,FALSE),"-")</f>
        <v>3.3541614827785193</v>
      </c>
      <c r="BA1258" s="175">
        <f>IFERROR(VLOOKUP(C1258,Merkittävyysluokitus!$A$2:$J$1705,9,FALSE),"-")</f>
        <v>1</v>
      </c>
      <c r="BB1258" s="203"/>
      <c r="BC1258" s="203" t="str">
        <f t="shared" si="309"/>
        <v/>
      </c>
      <c r="BD1258" s="39" t="str">
        <f t="shared" si="303"/>
        <v>musta</v>
      </c>
      <c r="BE1258" s="68" t="str">
        <f t="shared" si="304"/>
        <v>musta</v>
      </c>
      <c r="BF1258" s="68" t="str">
        <f t="shared" si="305"/>
        <v>musta</v>
      </c>
      <c r="BG1258" s="68" t="str">
        <f t="shared" si="306"/>
        <v>musta</v>
      </c>
      <c r="BH1258" s="208" t="str">
        <f t="shared" si="307"/>
        <v>musta</v>
      </c>
      <c r="BI1258" s="39"/>
      <c r="BJ1258" s="39" t="str">
        <f>IF(F1258="ei löydy","uusi tie",IF(E1258=0,"tieosoite muuttunut",IF(E1258=1,VLOOKUP(D1258,'2015'!$F$12:$AL$1887,31,FALSE),"-")))</f>
        <v>musta</v>
      </c>
      <c r="BK1258" s="67" t="str">
        <f>IF(E1258=1,VLOOKUP(D1258,'2015'!$F$12:$AL$1887,32,FALSE),"-")</f>
        <v>musta</v>
      </c>
      <c r="BL1258" s="39" t="str">
        <f>IF(F1258="ei löydy","uusi tie",IF(E1258=0,"tieosoite muuttunut",IF(E1258=1,VLOOKUP(D1258,'2015'!$F$12:$AL$1887,33,FALSE),"-")))</f>
        <v>musta</v>
      </c>
      <c r="BM1258" s="39"/>
      <c r="BN1258" s="217" t="str">
        <f>VLOOKUP(D1258,'2015'!$F$12:$AL$1887,33,FALSE)</f>
        <v>musta</v>
      </c>
      <c r="BO1258" s="39"/>
      <c r="BP1258" s="115" t="s">
        <v>10</v>
      </c>
      <c r="BQ1258" s="30"/>
      <c r="BS1258" s="5"/>
      <c r="BU1258" s="37"/>
      <c r="BV1258" s="30" t="s">
        <v>10</v>
      </c>
      <c r="BX1258" t="str">
        <f>IF(E1258=1,VLOOKUP(D1258,'2015'!$F$12:$AX$1887,43,FALSE),"-")</f>
        <v>musta</v>
      </c>
      <c r="BY1258" t="str">
        <f>IF(E1258=1,VLOOKUP(D1258,'2015'!$F$12:$AX$1887,44,FALSE),"-")</f>
        <v>musta</v>
      </c>
      <c r="BZ1258" t="str">
        <f>IF(E1258=1,VLOOKUP(D1258,'2015'!$F$12:$AX$1887,45,FALSE),"-")</f>
        <v>musta</v>
      </c>
      <c r="CA1258" s="31">
        <f t="shared" si="312"/>
        <v>1</v>
      </c>
      <c r="CB1258" s="31">
        <f t="shared" si="313"/>
        <v>1</v>
      </c>
      <c r="CC1258" s="31">
        <f t="shared" si="314"/>
        <v>0</v>
      </c>
      <c r="CD1258" s="31">
        <f t="shared" si="315"/>
        <v>0</v>
      </c>
      <c r="CE1258" s="31">
        <f t="shared" si="316"/>
        <v>0</v>
      </c>
      <c r="CO1258" s="2" t="s">
        <v>35</v>
      </c>
      <c r="CP1258" s="2" t="s">
        <v>35</v>
      </c>
    </row>
    <row r="1259" spans="1:94" ht="15.75" thickBot="1" x14ac:dyDescent="0.3">
      <c r="A1259" s="50"/>
      <c r="B1259" s="50"/>
      <c r="C1259" s="50" t="str">
        <f t="shared" si="310"/>
        <v>11667_1_193</v>
      </c>
      <c r="D1259" s="51" t="str">
        <f t="shared" si="311"/>
        <v>11667_1</v>
      </c>
      <c r="E1259" s="224">
        <f>IFERROR(VLOOKUP(C1259,'2015'!$C$12:$D$1887,2,FALSE),0)</f>
        <v>0</v>
      </c>
      <c r="F1259" s="51">
        <f>IFERROR(K1259-IFERROR(VLOOKUP(D1259,'2015'!$F$12:$I$1887,4,FALSE),"ei löydy"),"ei löydy")</f>
        <v>-237</v>
      </c>
      <c r="G1259" s="224">
        <f>IFERROR(VLOOKUP(Työfile_2024!C1259,Liikennemalli!$D$6:$G$1921,4,FALSE),0)</f>
        <v>0</v>
      </c>
      <c r="H1259" s="225">
        <f>K1259-IFERROR(VLOOKUP(Työfile_2024!D1259,Liikennemalli!$C$6:$H$1921,6,FALSE),"ei löydy")</f>
        <v>-1293</v>
      </c>
      <c r="I1259" s="80">
        <v>11667</v>
      </c>
      <c r="J1259" s="52">
        <v>1</v>
      </c>
      <c r="K1259" s="52">
        <v>193</v>
      </c>
      <c r="L1259" s="53"/>
      <c r="M1259" s="54"/>
      <c r="N1259" s="54"/>
      <c r="O1259" s="54"/>
      <c r="P1259" s="54"/>
      <c r="Q1259" s="55"/>
      <c r="R1259" s="55"/>
      <c r="S1259" s="55"/>
      <c r="T1259" s="55"/>
      <c r="U1259" s="52"/>
      <c r="V1259" s="56">
        <v>3650</v>
      </c>
      <c r="W1259" s="56">
        <v>116</v>
      </c>
      <c r="X1259" s="56">
        <v>3816</v>
      </c>
      <c r="Y1259" s="56">
        <f>VLOOKUP(D1259,Liikennemalli24!$D$2:$F$1804,2,FALSE)</f>
        <v>0</v>
      </c>
      <c r="Z1259" s="57">
        <f>VLOOKUP(D1259,Liikennemalli24!$D$2:$F$1804,3,FALSE)</f>
        <v>0</v>
      </c>
      <c r="AA1259" s="178" t="str">
        <f>IF(G1259=1,VLOOKUP(C1259,Liikennemalli!$D$6:$H$1921,2,FALSE),"-")</f>
        <v>-</v>
      </c>
      <c r="AB1259" s="197" t="str">
        <f>IF(G1259=1,VLOOKUP(C1259,Liikennemalli!$D$6:$H$1921,3,FALSE),"-")</f>
        <v>-</v>
      </c>
      <c r="AC1259" s="134" t="str">
        <f>IF(E1259=1,VLOOKUP(Työfile_2024!D1259,'2015'!$F$12:$X$1887,18,FALSE),"-")</f>
        <v>-</v>
      </c>
      <c r="AD1259" s="127" t="str">
        <f>IF(E1259=1,VLOOKUP(Työfile_2024!D1259,'2015'!$F$12:$X$1887,19,FALSE),"-")</f>
        <v>-</v>
      </c>
      <c r="AI1259" s="127" t="str">
        <f>IF(E1259=1,VLOOKUP(Työfile_2024!D1259,'2015'!$F$12:$AB$1887,20,FALSE),"-")</f>
        <v>-</v>
      </c>
      <c r="AJ1259" s="127" t="str">
        <f>IF(E1259=1,VLOOKUP(Työfile_2024!D1259,'2015'!$F$12:$AB$1887,21,FALSE),"-")</f>
        <v>-</v>
      </c>
      <c r="AK1259" s="127" t="str">
        <f>IF(E1259=1,VLOOKUP(Työfile_2024!D1259,'2015'!$F$12:$AB$1887,22,FALSE),"-")</f>
        <v>-</v>
      </c>
      <c r="AL1259" s="127" t="str">
        <f>IF(E1259=1,VLOOKUP(Työfile_2024!D1259,'2015'!$F$12:$AB$1887,23,FALSE),"-")</f>
        <v>-</v>
      </c>
      <c r="AM1259" s="56">
        <f>VLOOKUP(Työfile_2024!D1259,Tmatkat_20km_tarkasteltava_verk!$C$2:$D$1804,2,FALSE)</f>
        <v>156</v>
      </c>
      <c r="AN1259" s="148">
        <f t="shared" si="308"/>
        <v>4.2739726027397264E-2</v>
      </c>
      <c r="AO1259" s="178" t="str">
        <f>IF(E1259=1,VLOOKUP(Työfile_2024!D1259,'2015'!$F$12:$AC$1887,24,FALSE),"-")</f>
        <v>-</v>
      </c>
      <c r="AP1259" s="52" t="str">
        <f>VLOOKUP(D1259,Tarkasteltava_verkko_2024_harva!$E$2:$I$1804,5,FALSE)</f>
        <v>tiivis</v>
      </c>
      <c r="AQ1259" s="52">
        <f>VLOOKUP(D1259,Tarkasteltava_verkko_2024_harva!$E$2:$I$1804,4,FALSE)</f>
        <v>0</v>
      </c>
      <c r="AR1259" s="148">
        <v>0.99481865284974091</v>
      </c>
      <c r="AS1259" s="170" t="str">
        <f>IFERROR(VLOOKUP(C1259,'2015'!$C$12:$AG$1887,30,FALSE),"-")</f>
        <v>-</v>
      </c>
      <c r="AT1259" s="148">
        <v>0.99481865284974091</v>
      </c>
      <c r="AU1259" s="170" t="str">
        <f>IFERROR(VLOOKUP(C1259,'2015'!$C$12:$AG$1887,31,FALSE),"-")</f>
        <v>-</v>
      </c>
      <c r="AV1259" s="106"/>
      <c r="AW1259" s="63">
        <f>IFERROR(VLOOKUP(C1259,Merkittävyysluokitus!$A$2:$J$1705,10,FALSE),"-")</f>
        <v>3</v>
      </c>
      <c r="AX1259" s="175">
        <f>IFERROR(VLOOKUP(C1259,Merkittävyysluokitus!$A$2:$J$1705,6,FALSE),"-")</f>
        <v>9.5214611872146104</v>
      </c>
      <c r="AY1259" s="175">
        <f>IFERROR(VLOOKUP(C1259,Merkittävyysluokitus!$A$2:$J$1705,7,FALSE),"-")</f>
        <v>5</v>
      </c>
      <c r="AZ1259" s="175">
        <f>IFERROR(VLOOKUP(C1259,Merkittävyysluokitus!$A$2:$J$1705,8,FALSE),"-")</f>
        <v>2.8547945205479448</v>
      </c>
      <c r="BA1259" s="175">
        <f>IFERROR(VLOOKUP(C1259,Merkittävyysluokitus!$A$2:$J$1705,9,FALSE),"-")</f>
        <v>1.6666666666666665</v>
      </c>
      <c r="BB1259" s="203"/>
      <c r="BC1259" s="203" t="str">
        <f t="shared" si="309"/>
        <v>ei mallia</v>
      </c>
      <c r="BD1259" s="39" t="str">
        <f t="shared" si="303"/>
        <v>Ei luokiteltu</v>
      </c>
      <c r="BE1259" s="68" t="str">
        <f t="shared" si="304"/>
        <v>ei mallia</v>
      </c>
      <c r="BF1259" s="68" t="str">
        <f t="shared" si="305"/>
        <v>ei mallia</v>
      </c>
      <c r="BG1259" s="68" t="str">
        <f t="shared" si="306"/>
        <v>ei mallia</v>
      </c>
      <c r="BH1259" s="208" t="str">
        <f t="shared" si="307"/>
        <v>musta</v>
      </c>
      <c r="BI1259" s="39"/>
      <c r="BJ1259" s="39" t="str">
        <f>IF(F1259="ei löydy","uusi tie",IF(E1259=0,"tieosoite muuttunut",IF(E1259=1,VLOOKUP(D1259,'2015'!$F$12:$AL$1887,31,FALSE),"-")))</f>
        <v>tieosoite muuttunut</v>
      </c>
      <c r="BK1259" s="67" t="str">
        <f>IF(E1259=1,VLOOKUP(D1259,'2015'!$F$12:$AL$1887,32,FALSE),"-")</f>
        <v>-</v>
      </c>
      <c r="BL1259" s="39" t="str">
        <f>IF(F1259="ei löydy","uusi tie",IF(E1259=0,"tieosoite muuttunut",IF(E1259=1,VLOOKUP(D1259,'2015'!$F$12:$AL$1887,33,FALSE),"-")))</f>
        <v>tieosoite muuttunut</v>
      </c>
      <c r="BM1259" s="39"/>
      <c r="BN1259" s="217" t="str">
        <f>VLOOKUP(D1259,'2015'!$F$12:$AL$1887,33,FALSE)</f>
        <v>musta</v>
      </c>
      <c r="BO1259" s="39"/>
      <c r="BP1259" s="115" t="s">
        <v>10</v>
      </c>
      <c r="BQ1259" s="30"/>
      <c r="BS1259" s="5"/>
      <c r="BU1259" s="37"/>
      <c r="BV1259" s="30" t="s">
        <v>10</v>
      </c>
      <c r="BX1259" t="str">
        <f>IF(E1259=1,VLOOKUP(D1259,'2015'!$F$12:$AX$1887,43,FALSE),"-")</f>
        <v>-</v>
      </c>
      <c r="BY1259" t="str">
        <f>IF(E1259=1,VLOOKUP(D1259,'2015'!$F$12:$AX$1887,44,FALSE),"-")</f>
        <v>-</v>
      </c>
      <c r="BZ1259" t="str">
        <f>IF(E1259=1,VLOOKUP(D1259,'2015'!$F$12:$AX$1887,45,FALSE),"-")</f>
        <v>-</v>
      </c>
      <c r="CA1259" s="31">
        <f t="shared" si="312"/>
        <v>21</v>
      </c>
      <c r="CB1259" s="31">
        <f t="shared" si="313"/>
        <v>10</v>
      </c>
      <c r="CC1259" s="31">
        <f t="shared" si="314"/>
        <v>10</v>
      </c>
      <c r="CD1259" s="31">
        <f t="shared" si="315"/>
        <v>1</v>
      </c>
      <c r="CE1259" s="31">
        <f t="shared" si="316"/>
        <v>0</v>
      </c>
      <c r="CO1259" s="2" t="s">
        <v>35</v>
      </c>
      <c r="CP1259" s="2" t="s">
        <v>35</v>
      </c>
    </row>
    <row r="1260" spans="1:94" ht="15.75" thickBot="1" x14ac:dyDescent="0.3">
      <c r="A1260" s="50"/>
      <c r="B1260" s="50"/>
      <c r="C1260" s="50" t="str">
        <f t="shared" si="310"/>
        <v>11671_1_4046</v>
      </c>
      <c r="D1260" s="51" t="str">
        <f t="shared" si="311"/>
        <v>11671_1</v>
      </c>
      <c r="E1260" s="224">
        <f>IFERROR(VLOOKUP(C1260,'2015'!$C$12:$D$1887,2,FALSE),0)</f>
        <v>1</v>
      </c>
      <c r="F1260" s="51">
        <f>IFERROR(K1260-IFERROR(VLOOKUP(D1260,'2015'!$F$12:$I$1887,4,FALSE),"ei löydy"),"ei löydy")</f>
        <v>0</v>
      </c>
      <c r="G1260" s="224">
        <f>IFERROR(VLOOKUP(Työfile_2024!C1260,Liikennemalli!$D$6:$G$1921,4,FALSE),0)</f>
        <v>1</v>
      </c>
      <c r="H1260" s="225">
        <f>K1260-IFERROR(VLOOKUP(Työfile_2024!D1260,Liikennemalli!$C$6:$H$1921,6,FALSE),"ei löydy")</f>
        <v>0</v>
      </c>
      <c r="I1260" s="80">
        <v>11671</v>
      </c>
      <c r="J1260" s="52">
        <v>1</v>
      </c>
      <c r="K1260" s="52">
        <v>4046</v>
      </c>
      <c r="L1260" s="53"/>
      <c r="M1260" s="54"/>
      <c r="N1260" s="54"/>
      <c r="O1260" s="54"/>
      <c r="P1260" s="54"/>
      <c r="Q1260" s="55"/>
      <c r="R1260" s="55"/>
      <c r="S1260" s="55"/>
      <c r="T1260" s="55"/>
      <c r="U1260" s="52"/>
      <c r="V1260" s="56">
        <v>2035.6262975778548</v>
      </c>
      <c r="W1260" s="56">
        <v>85.842313395946618</v>
      </c>
      <c r="X1260" s="56">
        <v>2216.5308947108256</v>
      </c>
      <c r="Y1260" s="56">
        <f>VLOOKUP(D1260,Liikennemalli24!$D$2:$F$1804,2,FALSE)</f>
        <v>3907</v>
      </c>
      <c r="Z1260" s="57">
        <f>VLOOKUP(D1260,Liikennemalli24!$D$2:$F$1804,3,FALSE)</f>
        <v>0.42499999999999999</v>
      </c>
      <c r="AA1260" s="178">
        <f>IF(G1260=1,VLOOKUP(C1260,Liikennemalli!$D$6:$H$1921,2,FALSE),"-")</f>
        <v>1032.8317603630401</v>
      </c>
      <c r="AB1260" s="197">
        <f>IF(G1260=1,VLOOKUP(C1260,Liikennemalli!$D$6:$H$1921,3,FALSE),"-")</f>
        <v>0.48785309514179998</v>
      </c>
      <c r="AC1260" s="134">
        <f>IF(E1260=1,VLOOKUP(Työfile_2024!D1260,'2015'!$F$12:$X$1887,18,FALSE),"-")</f>
        <v>1136</v>
      </c>
      <c r="AD1260" s="127">
        <f>IF(E1260=1,VLOOKUP(Työfile_2024!D1260,'2015'!$F$12:$X$1887,19,FALSE),"-")</f>
        <v>0.57999999999999996</v>
      </c>
      <c r="AI1260" s="127">
        <f>IF(E1260=1,VLOOKUP(Työfile_2024!D1260,'2015'!$F$12:$AB$1887,20,FALSE),"-")</f>
        <v>0</v>
      </c>
      <c r="AJ1260" s="127">
        <f>IF(E1260=1,VLOOKUP(Työfile_2024!D1260,'2015'!$F$12:$AB$1887,21,FALSE),"-")</f>
        <v>0</v>
      </c>
      <c r="AK1260" s="127">
        <f>IF(E1260=1,VLOOKUP(Työfile_2024!D1260,'2015'!$F$12:$AB$1887,22,FALSE),"-")</f>
        <v>0</v>
      </c>
      <c r="AL1260" s="127">
        <f>IF(E1260=1,VLOOKUP(Työfile_2024!D1260,'2015'!$F$12:$AB$1887,23,FALSE),"-")</f>
        <v>0</v>
      </c>
      <c r="AM1260" s="56">
        <f>VLOOKUP(Työfile_2024!D1260,Tmatkat_20km_tarkasteltava_verk!$C$2:$D$1804,2,FALSE)</f>
        <v>192</v>
      </c>
      <c r="AN1260" s="148">
        <f t="shared" si="308"/>
        <v>9.4319866189809212E-2</v>
      </c>
      <c r="AO1260" s="178">
        <f>IF(E1260=1,VLOOKUP(Työfile_2024!D1260,'2015'!$F$12:$AC$1887,24,FALSE),"-")</f>
        <v>578</v>
      </c>
      <c r="AP1260" s="52" t="str">
        <f>VLOOKUP(D1260,Tarkasteltava_verkko_2024_harva!$E$2:$I$1804,5,FALSE)</f>
        <v>tiivis</v>
      </c>
      <c r="AQ1260" s="52">
        <f>VLOOKUP(D1260,Tarkasteltava_verkko_2024_harva!$E$2:$I$1804,4,FALSE)</f>
        <v>0</v>
      </c>
      <c r="AR1260" s="148">
        <v>0.25827978250123579</v>
      </c>
      <c r="AS1260" s="170" t="str">
        <f>IFERROR(VLOOKUP(C1260,'2015'!$C$12:$AG$1887,30,FALSE),"-")</f>
        <v/>
      </c>
      <c r="AT1260" s="148">
        <v>1.0007414730598121</v>
      </c>
      <c r="AU1260" s="170" t="str">
        <f>IFERROR(VLOOKUP(C1260,'2015'!$C$12:$AG$1887,31,FALSE),"-")</f>
        <v>Kyllä</v>
      </c>
      <c r="AV1260" s="106"/>
      <c r="AW1260" s="63">
        <f>IFERROR(VLOOKUP(C1260,Merkittävyysluokitus!$A$2:$J$1705,10,FALSE),"-")</f>
        <v>3</v>
      </c>
      <c r="AX1260" s="175">
        <f>IFERROR(VLOOKUP(C1260,Merkittävyysluokitus!$A$2:$J$1705,6,FALSE),"-")</f>
        <v>9.6326712328767119</v>
      </c>
      <c r="AY1260" s="175">
        <f>IFERROR(VLOOKUP(C1260,Merkittävyysluokitus!$A$2:$J$1705,7,FALSE),"-")</f>
        <v>4.9249999999999998</v>
      </c>
      <c r="AZ1260" s="175">
        <f>IFERROR(VLOOKUP(C1260,Merkittävyysluokitus!$A$2:$J$1705,8,FALSE),"-")</f>
        <v>3.374337899543379</v>
      </c>
      <c r="BA1260" s="175">
        <f>IFERROR(VLOOKUP(C1260,Merkittävyysluokitus!$A$2:$J$1705,9,FALSE),"-")</f>
        <v>1.3333333333333333</v>
      </c>
      <c r="BB1260" s="203"/>
      <c r="BC1260" s="203" t="str">
        <f t="shared" si="309"/>
        <v/>
      </c>
      <c r="BD1260" s="39" t="str">
        <f t="shared" si="303"/>
        <v>musta</v>
      </c>
      <c r="BE1260" s="68" t="str">
        <f t="shared" si="304"/>
        <v>musta</v>
      </c>
      <c r="BF1260" s="68" t="str">
        <f t="shared" si="305"/>
        <v>punainen</v>
      </c>
      <c r="BG1260" s="68" t="str">
        <f t="shared" si="306"/>
        <v>musta</v>
      </c>
      <c r="BH1260" s="208" t="str">
        <f t="shared" si="307"/>
        <v>musta</v>
      </c>
      <c r="BI1260" s="39"/>
      <c r="BJ1260" s="39" t="str">
        <f>IF(F1260="ei löydy","uusi tie",IF(E1260=0,"tieosoite muuttunut",IF(E1260=1,VLOOKUP(D1260,'2015'!$F$12:$AL$1887,31,FALSE),"-")))</f>
        <v>musta</v>
      </c>
      <c r="BK1260" s="67" t="str">
        <f>IF(E1260=1,VLOOKUP(D1260,'2015'!$F$12:$AL$1887,32,FALSE),"-")</f>
        <v>musta</v>
      </c>
      <c r="BL1260" s="39" t="str">
        <f>IF(F1260="ei löydy","uusi tie",IF(E1260=0,"tieosoite muuttunut",IF(E1260=1,VLOOKUP(D1260,'2015'!$F$12:$AL$1887,33,FALSE),"-")))</f>
        <v>musta</v>
      </c>
      <c r="BM1260" s="39"/>
      <c r="BN1260" s="217" t="str">
        <f>VLOOKUP(D1260,'2015'!$F$12:$AL$1887,33,FALSE)</f>
        <v>musta</v>
      </c>
      <c r="BO1260" s="39"/>
      <c r="BP1260" s="115" t="s">
        <v>10</v>
      </c>
      <c r="BQ1260" s="30"/>
      <c r="BS1260" s="5"/>
      <c r="BU1260" s="37"/>
      <c r="BV1260" s="30" t="s">
        <v>10</v>
      </c>
      <c r="BX1260" t="str">
        <f>IF(E1260=1,VLOOKUP(D1260,'2015'!$F$12:$AX$1887,43,FALSE),"-")</f>
        <v>musta</v>
      </c>
      <c r="BY1260" t="str">
        <f>IF(E1260=1,VLOOKUP(D1260,'2015'!$F$12:$AX$1887,44,FALSE),"-")</f>
        <v>punainen</v>
      </c>
      <c r="BZ1260" t="str">
        <f>IF(E1260=1,VLOOKUP(D1260,'2015'!$F$12:$AX$1887,45,FALSE),"-")</f>
        <v>musta</v>
      </c>
      <c r="CA1260" s="31">
        <f t="shared" si="312"/>
        <v>3</v>
      </c>
      <c r="CB1260" s="31">
        <f t="shared" si="313"/>
        <v>1</v>
      </c>
      <c r="CC1260" s="31">
        <f t="shared" si="314"/>
        <v>1</v>
      </c>
      <c r="CD1260" s="31">
        <f t="shared" si="315"/>
        <v>1</v>
      </c>
      <c r="CE1260" s="31">
        <f t="shared" si="316"/>
        <v>0</v>
      </c>
      <c r="CO1260" s="2" t="s">
        <v>35</v>
      </c>
      <c r="CP1260" s="2" t="s">
        <v>35</v>
      </c>
    </row>
    <row r="1261" spans="1:94" ht="15.75" thickBot="1" x14ac:dyDescent="0.3">
      <c r="A1261" s="50"/>
      <c r="B1261" s="50"/>
      <c r="C1261" s="50" t="str">
        <f t="shared" si="310"/>
        <v>11673_1_7709</v>
      </c>
      <c r="D1261" s="51" t="str">
        <f t="shared" si="311"/>
        <v>11673_1</v>
      </c>
      <c r="E1261" s="224">
        <f>IFERROR(VLOOKUP(C1261,'2015'!$C$12:$D$1887,2,FALSE),0)</f>
        <v>1</v>
      </c>
      <c r="F1261" s="51">
        <f>IFERROR(K1261-IFERROR(VLOOKUP(D1261,'2015'!$F$12:$I$1887,4,FALSE),"ei löydy"),"ei löydy")</f>
        <v>0</v>
      </c>
      <c r="G1261" s="224">
        <f>IFERROR(VLOOKUP(Työfile_2024!C1261,Liikennemalli!$D$6:$G$1921,4,FALSE),0)</f>
        <v>1</v>
      </c>
      <c r="H1261" s="225">
        <f>K1261-IFERROR(VLOOKUP(Työfile_2024!D1261,Liikennemalli!$C$6:$H$1921,6,FALSE),"ei löydy")</f>
        <v>0</v>
      </c>
      <c r="I1261" s="81">
        <v>11673</v>
      </c>
      <c r="J1261" s="52">
        <v>1</v>
      </c>
      <c r="K1261" s="52">
        <v>7709</v>
      </c>
      <c r="L1261" s="53"/>
      <c r="M1261" s="54"/>
      <c r="N1261" s="54"/>
      <c r="O1261" s="54"/>
      <c r="P1261" s="54"/>
      <c r="Q1261" s="55"/>
      <c r="R1261" s="55"/>
      <c r="S1261" s="55"/>
      <c r="T1261" s="55"/>
      <c r="U1261" s="52"/>
      <c r="V1261" s="56">
        <v>138</v>
      </c>
      <c r="W1261" s="56">
        <v>3</v>
      </c>
      <c r="X1261" s="56">
        <v>148</v>
      </c>
      <c r="Y1261" s="56">
        <f>VLOOKUP(D1261,Liikennemalli24!$D$2:$F$1804,2,FALSE)</f>
        <v>3728</v>
      </c>
      <c r="Z1261" s="57">
        <f>VLOOKUP(D1261,Liikennemalli24!$D$2:$F$1804,3,FALSE)</f>
        <v>0.44500000000000001</v>
      </c>
      <c r="AA1261" s="178">
        <f>IF(G1261=1,VLOOKUP(C1261,Liikennemalli!$D$6:$H$1921,2,FALSE),"-")</f>
        <v>744</v>
      </c>
      <c r="AB1261" s="197">
        <f>IF(G1261=1,VLOOKUP(C1261,Liikennemalli!$D$6:$H$1921,3,FALSE),"-")</f>
        <v>0.81668496158068005</v>
      </c>
      <c r="AC1261" s="134">
        <f>IF(E1261=1,VLOOKUP(Työfile_2024!D1261,'2015'!$F$12:$X$1887,18,FALSE),"-")</f>
        <v>411</v>
      </c>
      <c r="AD1261" s="127">
        <f>IF(E1261=1,VLOOKUP(Työfile_2024!D1261,'2015'!$F$12:$X$1887,19,FALSE),"-")</f>
        <v>0.79</v>
      </c>
      <c r="AI1261" s="127">
        <f>IF(E1261=1,VLOOKUP(Työfile_2024!D1261,'2015'!$F$12:$AB$1887,20,FALSE),"-")</f>
        <v>0</v>
      </c>
      <c r="AJ1261" s="127">
        <f>IF(E1261=1,VLOOKUP(Työfile_2024!D1261,'2015'!$F$12:$AB$1887,21,FALSE),"-")</f>
        <v>0</v>
      </c>
      <c r="AK1261" s="127">
        <f>IF(E1261=1,VLOOKUP(Työfile_2024!D1261,'2015'!$F$12:$AB$1887,22,FALSE),"-")</f>
        <v>0</v>
      </c>
      <c r="AL1261" s="127">
        <f>IF(E1261=1,VLOOKUP(Työfile_2024!D1261,'2015'!$F$12:$AB$1887,23,FALSE),"-")</f>
        <v>0</v>
      </c>
      <c r="AM1261" s="56">
        <f>VLOOKUP(Työfile_2024!D1261,Tmatkat_20km_tarkasteltava_verk!$C$2:$D$1804,2,FALSE)</f>
        <v>186</v>
      </c>
      <c r="AN1261" s="148">
        <f t="shared" si="308"/>
        <v>1.3478260869565217</v>
      </c>
      <c r="AO1261" s="178">
        <f>IF(E1261=1,VLOOKUP(Työfile_2024!D1261,'2015'!$F$12:$AC$1887,24,FALSE),"-")</f>
        <v>307</v>
      </c>
      <c r="AP1261" s="52">
        <f>VLOOKUP(D1261,Tarkasteltava_verkko_2024_harva!$E$2:$I$1804,5,FALSE)</f>
        <v>0</v>
      </c>
      <c r="AQ1261" s="52">
        <f>VLOOKUP(D1261,Tarkasteltava_verkko_2024_harva!$E$2:$I$1804,4,FALSE)</f>
        <v>0</v>
      </c>
      <c r="AR1261" s="148">
        <v>0</v>
      </c>
      <c r="AS1261" s="170" t="str">
        <f>IFERROR(VLOOKUP(C1261,'2015'!$C$12:$AG$1887,30,FALSE),"-")</f>
        <v/>
      </c>
      <c r="AT1261" s="148">
        <v>0.29147749383837074</v>
      </c>
      <c r="AU1261" s="170">
        <f>IFERROR(VLOOKUP(C1261,'2015'!$C$12:$AG$1887,31,FALSE),"-")</f>
        <v>0</v>
      </c>
      <c r="AV1261" s="106"/>
      <c r="AW1261" s="63">
        <f>IFERROR(VLOOKUP(C1261,Merkittävyysluokitus!$A$2:$J$1705,10,FALSE),"-")</f>
        <v>4</v>
      </c>
      <c r="AX1261" s="175">
        <f>IFERROR(VLOOKUP(C1261,Merkittävyysluokitus!$A$2:$J$1705,6,FALSE),"-")</f>
        <v>2.4255068493150684</v>
      </c>
      <c r="AY1261" s="175">
        <f>IFERROR(VLOOKUP(C1261,Merkittävyysluokitus!$A$2:$J$1705,7,FALSE),"-")</f>
        <v>1.254</v>
      </c>
      <c r="AZ1261" s="175">
        <f>IFERROR(VLOOKUP(C1261,Merkittävyysluokitus!$A$2:$J$1705,8,FALSE),"-")</f>
        <v>0.5048401826484018</v>
      </c>
      <c r="BA1261" s="175">
        <f>IFERROR(VLOOKUP(C1261,Merkittävyysluokitus!$A$2:$J$1705,9,FALSE),"-")</f>
        <v>0.66666666666666663</v>
      </c>
      <c r="BB1261" s="203"/>
      <c r="BC1261" s="203" t="str">
        <f t="shared" si="309"/>
        <v/>
      </c>
      <c r="BD1261" s="39" t="str">
        <f t="shared" si="303"/>
        <v>musta</v>
      </c>
      <c r="BE1261" s="68" t="str">
        <f t="shared" si="304"/>
        <v>musta</v>
      </c>
      <c r="BF1261" s="68" t="str">
        <f t="shared" si="305"/>
        <v>punainen</v>
      </c>
      <c r="BG1261" s="68" t="str">
        <f t="shared" si="306"/>
        <v>musta</v>
      </c>
      <c r="BH1261" s="208" t="str">
        <f t="shared" si="307"/>
        <v>musta</v>
      </c>
      <c r="BI1261" s="39"/>
      <c r="BJ1261" s="39" t="str">
        <f>IF(F1261="ei löydy","uusi tie",IF(E1261=0,"tieosoite muuttunut",IF(E1261=1,VLOOKUP(D1261,'2015'!$F$12:$AL$1887,31,FALSE),"-")))</f>
        <v>musta</v>
      </c>
      <c r="BK1261" s="67" t="str">
        <f>IF(E1261=1,VLOOKUP(D1261,'2015'!$F$12:$AL$1887,32,FALSE),"-")</f>
        <v>musta</v>
      </c>
      <c r="BL1261" s="39" t="str">
        <f>IF(F1261="ei löydy","uusi tie",IF(E1261=0,"tieosoite muuttunut",IF(E1261=1,VLOOKUP(D1261,'2015'!$F$12:$AL$1887,33,FALSE),"-")))</f>
        <v>musta</v>
      </c>
      <c r="BM1261" s="39"/>
      <c r="BN1261" s="217" t="str">
        <f>VLOOKUP(D1261,'2015'!$F$12:$AL$1887,33,FALSE)</f>
        <v>musta</v>
      </c>
      <c r="BO1261" s="39"/>
      <c r="BP1261" s="115" t="s">
        <v>10</v>
      </c>
      <c r="BQ1261" s="30"/>
      <c r="BS1261" s="5"/>
      <c r="BU1261" s="37"/>
      <c r="BV1261" s="30" t="s">
        <v>10</v>
      </c>
      <c r="BX1261" t="str">
        <f>IF(E1261=1,VLOOKUP(D1261,'2015'!$F$12:$AX$1887,43,FALSE),"-")</f>
        <v>punainen</v>
      </c>
      <c r="BY1261" t="str">
        <f>IF(E1261=1,VLOOKUP(D1261,'2015'!$F$12:$AX$1887,44,FALSE),"-")</f>
        <v>musta</v>
      </c>
      <c r="BZ1261" t="str">
        <f>IF(E1261=1,VLOOKUP(D1261,'2015'!$F$12:$AX$1887,45,FALSE),"-")</f>
        <v>musta</v>
      </c>
      <c r="CA1261" s="31">
        <f t="shared" si="312"/>
        <v>11</v>
      </c>
      <c r="CB1261" s="31">
        <f t="shared" si="313"/>
        <v>10</v>
      </c>
      <c r="CC1261" s="31">
        <f t="shared" si="314"/>
        <v>0</v>
      </c>
      <c r="CD1261" s="31">
        <f t="shared" si="315"/>
        <v>1</v>
      </c>
      <c r="CE1261" s="31">
        <f t="shared" si="316"/>
        <v>0</v>
      </c>
      <c r="CO1261" s="2" t="s">
        <v>35</v>
      </c>
      <c r="CP1261" s="2" t="s">
        <v>35</v>
      </c>
    </row>
    <row r="1262" spans="1:94" ht="15.75" thickBot="1" x14ac:dyDescent="0.3">
      <c r="A1262" s="50"/>
      <c r="B1262" s="50"/>
      <c r="C1262" s="50" t="str">
        <f t="shared" si="310"/>
        <v>11674_1_333</v>
      </c>
      <c r="D1262" s="51" t="str">
        <f t="shared" si="311"/>
        <v>11674_1</v>
      </c>
      <c r="E1262" s="224">
        <f>IFERROR(VLOOKUP(C1262,'2015'!$C$12:$D$1887,2,FALSE),0)</f>
        <v>1</v>
      </c>
      <c r="F1262" s="51">
        <f>IFERROR(K1262-IFERROR(VLOOKUP(D1262,'2015'!$F$12:$I$1887,4,FALSE),"ei löydy"),"ei löydy")</f>
        <v>0</v>
      </c>
      <c r="G1262" s="224">
        <f>IFERROR(VLOOKUP(Työfile_2024!C1262,Liikennemalli!$D$6:$G$1921,4,FALSE),0)</f>
        <v>1</v>
      </c>
      <c r="H1262" s="225">
        <f>K1262-IFERROR(VLOOKUP(Työfile_2024!D1262,Liikennemalli!$C$6:$H$1921,6,FALSE),"ei löydy")</f>
        <v>0</v>
      </c>
      <c r="I1262" s="80">
        <v>11674</v>
      </c>
      <c r="J1262" s="52">
        <v>1</v>
      </c>
      <c r="K1262" s="52">
        <v>333</v>
      </c>
      <c r="L1262" s="53"/>
      <c r="M1262" s="54"/>
      <c r="N1262" s="54"/>
      <c r="O1262" s="54"/>
      <c r="P1262" s="54"/>
      <c r="Q1262" s="55"/>
      <c r="R1262" s="55"/>
      <c r="S1262" s="55"/>
      <c r="T1262" s="55"/>
      <c r="U1262" s="52"/>
      <c r="V1262" s="56">
        <v>295</v>
      </c>
      <c r="W1262" s="56">
        <v>19</v>
      </c>
      <c r="X1262" s="56">
        <v>311</v>
      </c>
      <c r="Y1262" s="56">
        <f>VLOOKUP(D1262,Liikennemalli24!$D$2:$F$1804,2,FALSE)</f>
        <v>0</v>
      </c>
      <c r="Z1262" s="57">
        <f>VLOOKUP(D1262,Liikennemalli24!$D$2:$F$1804,3,FALSE)</f>
        <v>0</v>
      </c>
      <c r="AA1262" s="178">
        <f>IF(G1262=1,VLOOKUP(C1262,Liikennemalli!$D$6:$H$1921,2,FALSE),"-")</f>
        <v>103</v>
      </c>
      <c r="AB1262" s="197">
        <f>IF(G1262=1,VLOOKUP(C1262,Liikennemalli!$D$6:$H$1921,3,FALSE),"-")</f>
        <v>0.66025641025641002</v>
      </c>
      <c r="AC1262" s="134">
        <f>IF(E1262=1,VLOOKUP(Työfile_2024!D1262,'2015'!$F$12:$X$1887,18,FALSE),"-")</f>
        <v>121</v>
      </c>
      <c r="AD1262" s="127">
        <f>IF(E1262=1,VLOOKUP(Työfile_2024!D1262,'2015'!$F$12:$X$1887,19,FALSE),"-")</f>
        <v>0.79</v>
      </c>
      <c r="AI1262" s="127">
        <f>IF(E1262=1,VLOOKUP(Työfile_2024!D1262,'2015'!$F$12:$AB$1887,20,FALSE),"-")</f>
        <v>0</v>
      </c>
      <c r="AJ1262" s="127">
        <f>IF(E1262=1,VLOOKUP(Työfile_2024!D1262,'2015'!$F$12:$AB$1887,21,FALSE),"-")</f>
        <v>0</v>
      </c>
      <c r="AK1262" s="127">
        <f>IF(E1262=1,VLOOKUP(Työfile_2024!D1262,'2015'!$F$12:$AB$1887,22,FALSE),"-")</f>
        <v>0</v>
      </c>
      <c r="AL1262" s="127">
        <f>IF(E1262=1,VLOOKUP(Työfile_2024!D1262,'2015'!$F$12:$AB$1887,23,FALSE),"-")</f>
        <v>0</v>
      </c>
      <c r="AM1262" s="56">
        <f>VLOOKUP(Työfile_2024!D1262,Tmatkat_20km_tarkasteltava_verk!$C$2:$D$1804,2,FALSE)</f>
        <v>33</v>
      </c>
      <c r="AN1262" s="148">
        <f t="shared" si="308"/>
        <v>0.11186440677966102</v>
      </c>
      <c r="AO1262" s="178">
        <f>IF(E1262=1,VLOOKUP(Työfile_2024!D1262,'2015'!$F$12:$AC$1887,24,FALSE),"-")</f>
        <v>207</v>
      </c>
      <c r="AP1262" s="52">
        <f>VLOOKUP(D1262,Tarkasteltava_verkko_2024_harva!$E$2:$I$1804,5,FALSE)</f>
        <v>0</v>
      </c>
      <c r="AQ1262" s="52">
        <f>VLOOKUP(D1262,Tarkasteltava_verkko_2024_harva!$E$2:$I$1804,4,FALSE)</f>
        <v>0</v>
      </c>
      <c r="AR1262" s="148">
        <v>0</v>
      </c>
      <c r="AS1262" s="170" t="str">
        <f>IFERROR(VLOOKUP(C1262,'2015'!$C$12:$AG$1887,30,FALSE),"-")</f>
        <v/>
      </c>
      <c r="AT1262" s="148">
        <v>0.92192192192192191</v>
      </c>
      <c r="AU1262" s="170" t="str">
        <f>IFERROR(VLOOKUP(C1262,'2015'!$C$12:$AG$1887,31,FALSE),"-")</f>
        <v>Kyllä</v>
      </c>
      <c r="AV1262" s="106"/>
      <c r="AW1262" s="63">
        <f>IFERROR(VLOOKUP(C1262,Merkittävyysluokitus!$A$2:$J$1705,10,FALSE),"-")</f>
        <v>4</v>
      </c>
      <c r="AX1262" s="175">
        <f>IFERROR(VLOOKUP(C1262,Merkittävyysluokitus!$A$2:$J$1705,6,FALSE),"-")</f>
        <v>2.918333333333333</v>
      </c>
      <c r="AY1262" s="175">
        <f>IFERROR(VLOOKUP(C1262,Merkittävyysluokitus!$A$2:$J$1705,7,FALSE),"-")</f>
        <v>1.0716666666666665</v>
      </c>
      <c r="AZ1262" s="175">
        <f>IFERROR(VLOOKUP(C1262,Merkittävyysluokitus!$A$2:$J$1705,8,FALSE),"-")</f>
        <v>1.3466666666666667</v>
      </c>
      <c r="BA1262" s="175">
        <f>IFERROR(VLOOKUP(C1262,Merkittävyysluokitus!$A$2:$J$1705,9,FALSE),"-")</f>
        <v>0.5</v>
      </c>
      <c r="BB1262" s="203"/>
      <c r="BC1262" s="203" t="str">
        <f t="shared" si="309"/>
        <v>ei mallia</v>
      </c>
      <c r="BD1262" s="39" t="str">
        <f t="shared" si="303"/>
        <v>Ei luokiteltu</v>
      </c>
      <c r="BE1262" s="68" t="str">
        <f t="shared" si="304"/>
        <v>ei mallia</v>
      </c>
      <c r="BF1262" s="68" t="str">
        <f t="shared" si="305"/>
        <v>ei mallia</v>
      </c>
      <c r="BG1262" s="68" t="str">
        <f t="shared" si="306"/>
        <v>ei mallia</v>
      </c>
      <c r="BH1262" s="208" t="str">
        <f t="shared" si="307"/>
        <v>musta</v>
      </c>
      <c r="BI1262" s="39"/>
      <c r="BJ1262" s="39" t="str">
        <f>IF(F1262="ei löydy","uusi tie",IF(E1262=0,"tieosoite muuttunut",IF(E1262=1,VLOOKUP(D1262,'2015'!$F$12:$AL$1887,31,FALSE),"-")))</f>
        <v>musta</v>
      </c>
      <c r="BK1262" s="67" t="str">
        <f>IF(E1262=1,VLOOKUP(D1262,'2015'!$F$12:$AL$1887,32,FALSE),"-")</f>
        <v>musta</v>
      </c>
      <c r="BL1262" s="39" t="str">
        <f>IF(F1262="ei löydy","uusi tie",IF(E1262=0,"tieosoite muuttunut",IF(E1262=1,VLOOKUP(D1262,'2015'!$F$12:$AL$1887,33,FALSE),"-")))</f>
        <v>musta</v>
      </c>
      <c r="BM1262" s="39"/>
      <c r="BN1262" s="217" t="str">
        <f>VLOOKUP(D1262,'2015'!$F$12:$AL$1887,33,FALSE)</f>
        <v>musta</v>
      </c>
      <c r="BO1262" s="39"/>
      <c r="BP1262" s="115" t="s">
        <v>9</v>
      </c>
      <c r="BQ1262" s="30"/>
      <c r="BS1262" s="5"/>
      <c r="BU1262" s="37"/>
      <c r="BV1262" s="30" t="s">
        <v>9</v>
      </c>
      <c r="BX1262" t="str">
        <f>IF(E1262=1,VLOOKUP(D1262,'2015'!$F$12:$AX$1887,43,FALSE),"-")</f>
        <v>punainen</v>
      </c>
      <c r="BY1262" t="str">
        <f>IF(E1262=1,VLOOKUP(D1262,'2015'!$F$12:$AX$1887,44,FALSE),"-")</f>
        <v>musta</v>
      </c>
      <c r="BZ1262" t="str">
        <f>IF(E1262=1,VLOOKUP(D1262,'2015'!$F$12:$AX$1887,45,FALSE),"-")</f>
        <v>musta</v>
      </c>
      <c r="CA1262" s="31">
        <f t="shared" si="312"/>
        <v>10</v>
      </c>
      <c r="CB1262" s="31">
        <f t="shared" si="313"/>
        <v>10</v>
      </c>
      <c r="CC1262" s="31">
        <f t="shared" si="314"/>
        <v>0</v>
      </c>
      <c r="CD1262" s="31">
        <f t="shared" si="315"/>
        <v>0</v>
      </c>
      <c r="CE1262" s="31">
        <f t="shared" si="316"/>
        <v>0</v>
      </c>
      <c r="CO1262" s="32" t="s">
        <v>34</v>
      </c>
      <c r="CP1262" s="2" t="s">
        <v>35</v>
      </c>
    </row>
    <row r="1263" spans="1:94" ht="15.75" thickBot="1" x14ac:dyDescent="0.3">
      <c r="A1263" s="50"/>
      <c r="B1263" s="50"/>
      <c r="C1263" s="50" t="str">
        <f t="shared" si="310"/>
        <v>11675_1_6578</v>
      </c>
      <c r="D1263" s="51" t="str">
        <f t="shared" si="311"/>
        <v>11675_1</v>
      </c>
      <c r="E1263" s="224">
        <f>IFERROR(VLOOKUP(C1263,'2015'!$C$12:$D$1887,2,FALSE),0)</f>
        <v>1</v>
      </c>
      <c r="F1263" s="51">
        <f>IFERROR(K1263-IFERROR(VLOOKUP(D1263,'2015'!$F$12:$I$1887,4,FALSE),"ei löydy"),"ei löydy")</f>
        <v>0</v>
      </c>
      <c r="G1263" s="224">
        <f>IFERROR(VLOOKUP(Työfile_2024!C1263,Liikennemalli!$D$6:$G$1921,4,FALSE),0)</f>
        <v>1</v>
      </c>
      <c r="H1263" s="225">
        <f>K1263-IFERROR(VLOOKUP(Työfile_2024!D1263,Liikennemalli!$C$6:$H$1921,6,FALSE),"ei löydy")</f>
        <v>0</v>
      </c>
      <c r="I1263" s="80">
        <v>11675</v>
      </c>
      <c r="J1263" s="52">
        <v>1</v>
      </c>
      <c r="K1263" s="52">
        <v>6578</v>
      </c>
      <c r="L1263" s="53"/>
      <c r="M1263" s="54"/>
      <c r="N1263" s="54"/>
      <c r="O1263" s="54"/>
      <c r="P1263" s="54"/>
      <c r="Q1263" s="55"/>
      <c r="R1263" s="55"/>
      <c r="S1263" s="55"/>
      <c r="T1263" s="55"/>
      <c r="U1263" s="52"/>
      <c r="V1263" s="56">
        <v>453.55275159622988</v>
      </c>
      <c r="W1263" s="56">
        <v>17.092125266038309</v>
      </c>
      <c r="X1263" s="56">
        <v>456.94740042566127</v>
      </c>
      <c r="Y1263" s="56">
        <f>VLOOKUP(D1263,Liikennemalli24!$D$2:$F$1804,2,FALSE)</f>
        <v>34</v>
      </c>
      <c r="Z1263" s="57">
        <f>VLOOKUP(D1263,Liikennemalli24!$D$2:$F$1804,3,FALSE)</f>
        <v>0.20899999999999999</v>
      </c>
      <c r="AA1263" s="178">
        <f>IF(G1263=1,VLOOKUP(C1263,Liikennemalli!$D$6:$H$1921,2,FALSE),"-")</f>
        <v>91.792392791267503</v>
      </c>
      <c r="AB1263" s="197">
        <f>IF(G1263=1,VLOOKUP(C1263,Liikennemalli!$D$6:$H$1921,3,FALSE),"-")</f>
        <v>0.31650438071063802</v>
      </c>
      <c r="AC1263" s="134">
        <f>IF(E1263=1,VLOOKUP(Työfile_2024!D1263,'2015'!$F$12:$X$1887,18,FALSE),"-")</f>
        <v>29</v>
      </c>
      <c r="AD1263" s="127">
        <f>IF(E1263=1,VLOOKUP(Työfile_2024!D1263,'2015'!$F$12:$X$1887,19,FALSE),"-")</f>
        <v>0.71</v>
      </c>
      <c r="AI1263" s="127">
        <f>IF(E1263=1,VLOOKUP(Työfile_2024!D1263,'2015'!$F$12:$AB$1887,20,FALSE),"-")</f>
        <v>0</v>
      </c>
      <c r="AJ1263" s="127">
        <f>IF(E1263=1,VLOOKUP(Työfile_2024!D1263,'2015'!$F$12:$AB$1887,21,FALSE),"-")</f>
        <v>0</v>
      </c>
      <c r="AK1263" s="127">
        <f>IF(E1263=1,VLOOKUP(Työfile_2024!D1263,'2015'!$F$12:$AB$1887,22,FALSE),"-")</f>
        <v>0</v>
      </c>
      <c r="AL1263" s="127">
        <f>IF(E1263=1,VLOOKUP(Työfile_2024!D1263,'2015'!$F$12:$AB$1887,23,FALSE),"-")</f>
        <v>0</v>
      </c>
      <c r="AM1263" s="56">
        <f>VLOOKUP(Työfile_2024!D1263,Tmatkat_20km_tarkasteltava_verk!$C$2:$D$1804,2,FALSE)</f>
        <v>60</v>
      </c>
      <c r="AN1263" s="148">
        <f t="shared" si="308"/>
        <v>0.1322889119045943</v>
      </c>
      <c r="AO1263" s="178">
        <f>IF(E1263=1,VLOOKUP(Työfile_2024!D1263,'2015'!$F$12:$AC$1887,24,FALSE),"-")</f>
        <v>186</v>
      </c>
      <c r="AP1263" s="52">
        <f>VLOOKUP(D1263,Tarkasteltava_verkko_2024_harva!$E$2:$I$1804,5,FALSE)</f>
        <v>0</v>
      </c>
      <c r="AQ1263" s="52">
        <f>VLOOKUP(D1263,Tarkasteltava_verkko_2024_harva!$E$2:$I$1804,4,FALSE)</f>
        <v>0</v>
      </c>
      <c r="AR1263" s="148">
        <v>1.3529948312557008E-2</v>
      </c>
      <c r="AS1263" s="170" t="str">
        <f>IFERROR(VLOOKUP(C1263,'2015'!$C$12:$AG$1887,30,FALSE),"-")</f>
        <v/>
      </c>
      <c r="AT1263" s="148">
        <v>0.6377318333840073</v>
      </c>
      <c r="AU1263" s="170">
        <f>IFERROR(VLOOKUP(C1263,'2015'!$C$12:$AG$1887,31,FALSE),"-")</f>
        <v>0</v>
      </c>
      <c r="AV1263" s="106"/>
      <c r="AW1263" s="63">
        <f>IFERROR(VLOOKUP(C1263,Merkittävyysluokitus!$A$2:$J$1705,10,FALSE),"-")</f>
        <v>3</v>
      </c>
      <c r="AX1263" s="175">
        <f>IFERROR(VLOOKUP(C1263,Merkittävyysluokitus!$A$2:$J$1705,6,FALSE),"-")</f>
        <v>4.6876035657810524</v>
      </c>
      <c r="AY1263" s="175">
        <f>IFERROR(VLOOKUP(C1263,Merkittävyysluokitus!$A$2:$J$1705,7,FALSE),"-")</f>
        <v>2.7506582547886893</v>
      </c>
      <c r="AZ1263" s="175">
        <f>IFERROR(VLOOKUP(C1263,Merkittävyysluokitus!$A$2:$J$1705,8,FALSE),"-")</f>
        <v>1.2702786443256961</v>
      </c>
      <c r="BA1263" s="175">
        <f>IFERROR(VLOOKUP(C1263,Merkittävyysluokitus!$A$2:$J$1705,9,FALSE),"-")</f>
        <v>0.66666666666666663</v>
      </c>
      <c r="BB1263" s="203"/>
      <c r="BC1263" s="203" t="str">
        <f t="shared" si="309"/>
        <v/>
      </c>
      <c r="BD1263" s="39" t="str">
        <f t="shared" si="303"/>
        <v>musta</v>
      </c>
      <c r="BE1263" s="68" t="str">
        <f t="shared" si="304"/>
        <v>musta</v>
      </c>
      <c r="BF1263" s="68" t="str">
        <f t="shared" si="305"/>
        <v>musta</v>
      </c>
      <c r="BG1263" s="68" t="str">
        <f t="shared" si="306"/>
        <v>musta</v>
      </c>
      <c r="BH1263" s="208" t="str">
        <f t="shared" si="307"/>
        <v>musta</v>
      </c>
      <c r="BI1263" s="39"/>
      <c r="BJ1263" s="39" t="str">
        <f>IF(F1263="ei löydy","uusi tie",IF(E1263=0,"tieosoite muuttunut",IF(E1263=1,VLOOKUP(D1263,'2015'!$F$12:$AL$1887,31,FALSE),"-")))</f>
        <v>musta</v>
      </c>
      <c r="BK1263" s="67" t="str">
        <f>IF(E1263=1,VLOOKUP(D1263,'2015'!$F$12:$AL$1887,32,FALSE),"-")</f>
        <v>musta</v>
      </c>
      <c r="BL1263" s="39" t="str">
        <f>IF(F1263="ei löydy","uusi tie",IF(E1263=0,"tieosoite muuttunut",IF(E1263=1,VLOOKUP(D1263,'2015'!$F$12:$AL$1887,33,FALSE),"-")))</f>
        <v>musta</v>
      </c>
      <c r="BM1263" s="39"/>
      <c r="BN1263" s="217" t="str">
        <f>VLOOKUP(D1263,'2015'!$F$12:$AL$1887,33,FALSE)</f>
        <v>musta</v>
      </c>
      <c r="BO1263" s="39"/>
      <c r="BP1263" s="115" t="s">
        <v>10</v>
      </c>
      <c r="BQ1263" s="30"/>
      <c r="BS1263" s="5"/>
      <c r="BU1263" s="37"/>
      <c r="BV1263" s="30" t="s">
        <v>10</v>
      </c>
      <c r="BX1263" t="str">
        <f>IF(E1263=1,VLOOKUP(D1263,'2015'!$F$12:$AX$1887,43,FALSE),"-")</f>
        <v>punainen</v>
      </c>
      <c r="BY1263" t="str">
        <f>IF(E1263=1,VLOOKUP(D1263,'2015'!$F$12:$AX$1887,44,FALSE),"-")</f>
        <v>musta</v>
      </c>
      <c r="BZ1263" t="str">
        <f>IF(E1263=1,VLOOKUP(D1263,'2015'!$F$12:$AX$1887,45,FALSE),"-")</f>
        <v>musta</v>
      </c>
      <c r="CA1263" s="31">
        <f t="shared" si="312"/>
        <v>10</v>
      </c>
      <c r="CB1263" s="31">
        <f t="shared" si="313"/>
        <v>10</v>
      </c>
      <c r="CC1263" s="31">
        <f t="shared" si="314"/>
        <v>0</v>
      </c>
      <c r="CD1263" s="31">
        <f t="shared" si="315"/>
        <v>0</v>
      </c>
      <c r="CE1263" s="31">
        <f t="shared" si="316"/>
        <v>0</v>
      </c>
      <c r="CO1263" s="2" t="s">
        <v>35</v>
      </c>
      <c r="CP1263" s="2" t="s">
        <v>35</v>
      </c>
    </row>
    <row r="1264" spans="1:94" ht="15.75" thickBot="1" x14ac:dyDescent="0.3">
      <c r="A1264" s="50"/>
      <c r="B1264" s="50"/>
      <c r="C1264" s="50" t="str">
        <f t="shared" si="310"/>
        <v>11677_1_2358</v>
      </c>
      <c r="D1264" s="51" t="str">
        <f t="shared" si="311"/>
        <v>11677_1</v>
      </c>
      <c r="E1264" s="224">
        <f>IFERROR(VLOOKUP(C1264,'2015'!$C$12:$D$1887,2,FALSE),0)</f>
        <v>1</v>
      </c>
      <c r="F1264" s="51">
        <f>IFERROR(K1264-IFERROR(VLOOKUP(D1264,'2015'!$F$12:$I$1887,4,FALSE),"ei löydy"),"ei löydy")</f>
        <v>0</v>
      </c>
      <c r="G1264" s="224">
        <f>IFERROR(VLOOKUP(Työfile_2024!C1264,Liikennemalli!$D$6:$G$1921,4,FALSE),0)</f>
        <v>1</v>
      </c>
      <c r="H1264" s="225">
        <f>K1264-IFERROR(VLOOKUP(Työfile_2024!D1264,Liikennemalli!$C$6:$H$1921,6,FALSE),"ei löydy")</f>
        <v>0</v>
      </c>
      <c r="I1264" s="80">
        <v>11677</v>
      </c>
      <c r="J1264" s="52">
        <v>1</v>
      </c>
      <c r="K1264" s="52">
        <v>2358</v>
      </c>
      <c r="L1264" s="53"/>
      <c r="M1264" s="54"/>
      <c r="N1264" s="54"/>
      <c r="O1264" s="54"/>
      <c r="P1264" s="54"/>
      <c r="Q1264" s="55"/>
      <c r="R1264" s="55"/>
      <c r="S1264" s="55"/>
      <c r="T1264" s="55"/>
      <c r="U1264" s="52"/>
      <c r="V1264" s="56">
        <v>1124</v>
      </c>
      <c r="W1264" s="56">
        <v>41</v>
      </c>
      <c r="X1264" s="56">
        <v>1105</v>
      </c>
      <c r="Y1264" s="56">
        <f>VLOOKUP(D1264,Liikennemalli24!$D$2:$F$1804,2,FALSE)</f>
        <v>164</v>
      </c>
      <c r="Z1264" s="57">
        <f>VLOOKUP(D1264,Liikennemalli24!$D$2:$F$1804,3,FALSE)</f>
        <v>0.56100000000000005</v>
      </c>
      <c r="AA1264" s="178">
        <f>IF(G1264=1,VLOOKUP(C1264,Liikennemalli!$D$6:$H$1921,2,FALSE),"-")</f>
        <v>248.59016022998799</v>
      </c>
      <c r="AB1264" s="197">
        <f>IF(G1264=1,VLOOKUP(C1264,Liikennemalli!$D$6:$H$1921,3,FALSE),"-")</f>
        <v>0.38604352105457801</v>
      </c>
      <c r="AC1264" s="134">
        <f>IF(E1264=1,VLOOKUP(Työfile_2024!D1264,'2015'!$F$12:$X$1887,18,FALSE),"-")</f>
        <v>182</v>
      </c>
      <c r="AD1264" s="127">
        <f>IF(E1264=1,VLOOKUP(Työfile_2024!D1264,'2015'!$F$12:$X$1887,19,FALSE),"-")</f>
        <v>0.42</v>
      </c>
      <c r="AI1264" s="127">
        <f>IF(E1264=1,VLOOKUP(Työfile_2024!D1264,'2015'!$F$12:$AB$1887,20,FALSE),"-")</f>
        <v>0</v>
      </c>
      <c r="AJ1264" s="127">
        <f>IF(E1264=1,VLOOKUP(Työfile_2024!D1264,'2015'!$F$12:$AB$1887,21,FALSE),"-")</f>
        <v>0</v>
      </c>
      <c r="AK1264" s="127">
        <f>IF(E1264=1,VLOOKUP(Työfile_2024!D1264,'2015'!$F$12:$AB$1887,22,FALSE),"-")</f>
        <v>0</v>
      </c>
      <c r="AL1264" s="127">
        <f>IF(E1264=1,VLOOKUP(Työfile_2024!D1264,'2015'!$F$12:$AB$1887,23,FALSE),"-")</f>
        <v>0</v>
      </c>
      <c r="AM1264" s="56">
        <f>VLOOKUP(Työfile_2024!D1264,Tmatkat_20km_tarkasteltava_verk!$C$2:$D$1804,2,FALSE)</f>
        <v>103</v>
      </c>
      <c r="AN1264" s="148">
        <f t="shared" si="308"/>
        <v>9.163701067615658E-2</v>
      </c>
      <c r="AO1264" s="178">
        <f>IF(E1264=1,VLOOKUP(Työfile_2024!D1264,'2015'!$F$12:$AC$1887,24,FALSE),"-")</f>
        <v>122</v>
      </c>
      <c r="AP1264" s="52">
        <f>VLOOKUP(D1264,Tarkasteltava_verkko_2024_harva!$E$2:$I$1804,5,FALSE)</f>
        <v>0</v>
      </c>
      <c r="AQ1264" s="52">
        <f>VLOOKUP(D1264,Tarkasteltava_verkko_2024_harva!$E$2:$I$1804,4,FALSE)</f>
        <v>0</v>
      </c>
      <c r="AR1264" s="148">
        <v>0</v>
      </c>
      <c r="AS1264" s="170" t="str">
        <f>IFERROR(VLOOKUP(C1264,'2015'!$C$12:$AG$1887,30,FALSE),"-")</f>
        <v/>
      </c>
      <c r="AT1264" s="148">
        <v>1.0106022052586938</v>
      </c>
      <c r="AU1264" s="170" t="str">
        <f>IFERROR(VLOOKUP(C1264,'2015'!$C$12:$AG$1887,31,FALSE),"-")</f>
        <v>Kyllä</v>
      </c>
      <c r="AV1264" s="106"/>
      <c r="AW1264" s="63">
        <f>IFERROR(VLOOKUP(C1264,Merkittävyysluokitus!$A$2:$J$1705,10,FALSE),"-")</f>
        <v>3</v>
      </c>
      <c r="AX1264" s="175">
        <f>IFERROR(VLOOKUP(C1264,Merkittävyysluokitus!$A$2:$J$1705,6,FALSE),"-")</f>
        <v>8.386347031963469</v>
      </c>
      <c r="AY1264" s="175">
        <f>IFERROR(VLOOKUP(C1264,Merkittävyysluokitus!$A$2:$J$1705,7,FALSE),"-")</f>
        <v>4.5299999999999994</v>
      </c>
      <c r="AZ1264" s="175">
        <f>IFERROR(VLOOKUP(C1264,Merkittävyysluokitus!$A$2:$J$1705,8,FALSE),"-")</f>
        <v>2.8563470319634701</v>
      </c>
      <c r="BA1264" s="175">
        <f>IFERROR(VLOOKUP(C1264,Merkittävyysluokitus!$A$2:$J$1705,9,FALSE),"-")</f>
        <v>1</v>
      </c>
      <c r="BB1264" s="203"/>
      <c r="BC1264" s="203" t="str">
        <f t="shared" si="309"/>
        <v/>
      </c>
      <c r="BD1264" s="39" t="str">
        <f t="shared" si="303"/>
        <v>musta</v>
      </c>
      <c r="BE1264" s="68" t="str">
        <f t="shared" si="304"/>
        <v>musta</v>
      </c>
      <c r="BF1264" s="68" t="str">
        <f t="shared" si="305"/>
        <v>musta</v>
      </c>
      <c r="BG1264" s="68" t="str">
        <f t="shared" si="306"/>
        <v>musta</v>
      </c>
      <c r="BH1264" s="208" t="str">
        <f t="shared" si="307"/>
        <v>musta</v>
      </c>
      <c r="BI1264" s="39"/>
      <c r="BJ1264" s="39" t="str">
        <f>IF(F1264="ei löydy","uusi tie",IF(E1264=0,"tieosoite muuttunut",IF(E1264=1,VLOOKUP(D1264,'2015'!$F$12:$AL$1887,31,FALSE),"-")))</f>
        <v>musta</v>
      </c>
      <c r="BK1264" s="67" t="str">
        <f>IF(E1264=1,VLOOKUP(D1264,'2015'!$F$12:$AL$1887,32,FALSE),"-")</f>
        <v>musta</v>
      </c>
      <c r="BL1264" s="39" t="str">
        <f>IF(F1264="ei löydy","uusi tie",IF(E1264=0,"tieosoite muuttunut",IF(E1264=1,VLOOKUP(D1264,'2015'!$F$12:$AL$1887,33,FALSE),"-")))</f>
        <v>musta</v>
      </c>
      <c r="BM1264" s="39"/>
      <c r="BN1264" s="217" t="str">
        <f>VLOOKUP(D1264,'2015'!$F$12:$AL$1887,33,FALSE)</f>
        <v>musta</v>
      </c>
      <c r="BO1264" s="39"/>
      <c r="BP1264" s="115" t="s">
        <v>10</v>
      </c>
      <c r="BQ1264" s="30"/>
      <c r="BS1264" s="5"/>
      <c r="BU1264" s="37"/>
      <c r="BV1264" s="30" t="s">
        <v>10</v>
      </c>
      <c r="BX1264" t="str">
        <f>IF(E1264=1,VLOOKUP(D1264,'2015'!$F$12:$AX$1887,43,FALSE),"-")</f>
        <v>musta</v>
      </c>
      <c r="BY1264" t="str">
        <f>IF(E1264=1,VLOOKUP(D1264,'2015'!$F$12:$AX$1887,44,FALSE),"-")</f>
        <v>musta</v>
      </c>
      <c r="BZ1264" t="str">
        <f>IF(E1264=1,VLOOKUP(D1264,'2015'!$F$12:$AX$1887,45,FALSE),"-")</f>
        <v>musta</v>
      </c>
      <c r="CA1264" s="31">
        <f t="shared" si="312"/>
        <v>2</v>
      </c>
      <c r="CB1264" s="31">
        <f t="shared" si="313"/>
        <v>1</v>
      </c>
      <c r="CC1264" s="31">
        <f t="shared" si="314"/>
        <v>0</v>
      </c>
      <c r="CD1264" s="31">
        <f t="shared" si="315"/>
        <v>1</v>
      </c>
      <c r="CE1264" s="31">
        <f t="shared" si="316"/>
        <v>0</v>
      </c>
      <c r="CO1264" s="2" t="s">
        <v>35</v>
      </c>
      <c r="CP1264" s="2" t="s">
        <v>35</v>
      </c>
    </row>
    <row r="1265" spans="1:94" ht="15.75" thickBot="1" x14ac:dyDescent="0.3">
      <c r="A1265" s="50"/>
      <c r="B1265" s="50"/>
      <c r="C1265" s="50" t="str">
        <f t="shared" si="310"/>
        <v>11679_1_2987</v>
      </c>
      <c r="D1265" s="51" t="str">
        <f t="shared" si="311"/>
        <v>11679_1</v>
      </c>
      <c r="E1265" s="224">
        <f>IFERROR(VLOOKUP(C1265,'2015'!$C$12:$D$1887,2,FALSE),0)</f>
        <v>1</v>
      </c>
      <c r="F1265" s="51">
        <f>IFERROR(K1265-IFERROR(VLOOKUP(D1265,'2015'!$F$12:$I$1887,4,FALSE),"ei löydy"),"ei löydy")</f>
        <v>0</v>
      </c>
      <c r="G1265" s="224">
        <f>IFERROR(VLOOKUP(Työfile_2024!C1265,Liikennemalli!$D$6:$G$1921,4,FALSE),0)</f>
        <v>1</v>
      </c>
      <c r="H1265" s="225">
        <f>K1265-IFERROR(VLOOKUP(Työfile_2024!D1265,Liikennemalli!$C$6:$H$1921,6,FALSE),"ei löydy")</f>
        <v>0</v>
      </c>
      <c r="I1265" s="80">
        <v>11679</v>
      </c>
      <c r="J1265" s="52">
        <v>1</v>
      </c>
      <c r="K1265" s="52">
        <v>2987</v>
      </c>
      <c r="L1265" s="53"/>
      <c r="M1265" s="54"/>
      <c r="N1265" s="54"/>
      <c r="O1265" s="54"/>
      <c r="P1265" s="54"/>
      <c r="Q1265" s="55"/>
      <c r="R1265" s="55"/>
      <c r="S1265" s="55"/>
      <c r="T1265" s="55"/>
      <c r="U1265" s="52"/>
      <c r="V1265" s="56">
        <v>1231</v>
      </c>
      <c r="W1265" s="56">
        <v>202</v>
      </c>
      <c r="X1265" s="56">
        <v>1476</v>
      </c>
      <c r="Y1265" s="56">
        <f>VLOOKUP(D1265,Liikennemalli24!$D$2:$F$1804,2,FALSE)</f>
        <v>60</v>
      </c>
      <c r="Z1265" s="57">
        <f>VLOOKUP(D1265,Liikennemalli24!$D$2:$F$1804,3,FALSE)</f>
        <v>0.309</v>
      </c>
      <c r="AA1265" s="178">
        <f>IF(G1265=1,VLOOKUP(C1265,Liikennemalli!$D$6:$H$1921,2,FALSE),"-")</f>
        <v>334.55973428983401</v>
      </c>
      <c r="AB1265" s="197">
        <f>IF(G1265=1,VLOOKUP(C1265,Liikennemalli!$D$6:$H$1921,3,FALSE),"-")</f>
        <v>0.48208344399118402</v>
      </c>
      <c r="AC1265" s="134">
        <f>IF(E1265=1,VLOOKUP(Työfile_2024!D1265,'2015'!$F$12:$X$1887,18,FALSE),"-")</f>
        <v>50</v>
      </c>
      <c r="AD1265" s="127">
        <f>IF(E1265=1,VLOOKUP(Työfile_2024!D1265,'2015'!$F$12:$X$1887,19,FALSE),"-")</f>
        <v>0.33</v>
      </c>
      <c r="AI1265" s="127">
        <f>IF(E1265=1,VLOOKUP(Työfile_2024!D1265,'2015'!$F$12:$AB$1887,20,FALSE),"-")</f>
        <v>0</v>
      </c>
      <c r="AJ1265" s="127">
        <f>IF(E1265=1,VLOOKUP(Työfile_2024!D1265,'2015'!$F$12:$AB$1887,21,FALSE),"-")</f>
        <v>0</v>
      </c>
      <c r="AK1265" s="127">
        <f>IF(E1265=1,VLOOKUP(Työfile_2024!D1265,'2015'!$F$12:$AB$1887,22,FALSE),"-")</f>
        <v>0</v>
      </c>
      <c r="AL1265" s="127">
        <f>IF(E1265=1,VLOOKUP(Työfile_2024!D1265,'2015'!$F$12:$AB$1887,23,FALSE),"-")</f>
        <v>0</v>
      </c>
      <c r="AM1265" s="56">
        <f>VLOOKUP(Työfile_2024!D1265,Tmatkat_20km_tarkasteltava_verk!$C$2:$D$1804,2,FALSE)</f>
        <v>467</v>
      </c>
      <c r="AN1265" s="148">
        <f t="shared" si="308"/>
        <v>0.3793663688058489</v>
      </c>
      <c r="AO1265" s="178">
        <f>IF(E1265=1,VLOOKUP(Työfile_2024!D1265,'2015'!$F$12:$AC$1887,24,FALSE),"-")</f>
        <v>510</v>
      </c>
      <c r="AP1265" s="52">
        <f>VLOOKUP(D1265,Tarkasteltava_verkko_2024_harva!$E$2:$I$1804,5,FALSE)</f>
        <v>0</v>
      </c>
      <c r="AQ1265" s="52">
        <f>VLOOKUP(D1265,Tarkasteltava_verkko_2024_harva!$E$2:$I$1804,4,FALSE)</f>
        <v>0</v>
      </c>
      <c r="AR1265" s="148">
        <v>0.2065617676598594</v>
      </c>
      <c r="AS1265" s="170" t="str">
        <f>IFERROR(VLOOKUP(C1265,'2015'!$C$12:$AG$1887,30,FALSE),"-")</f>
        <v/>
      </c>
      <c r="AT1265" s="148">
        <v>0.84466019417475724</v>
      </c>
      <c r="AU1265" s="170" t="str">
        <f>IFERROR(VLOOKUP(C1265,'2015'!$C$12:$AG$1887,31,FALSE),"-")</f>
        <v>Kyllä</v>
      </c>
      <c r="AV1265" s="106"/>
      <c r="AW1265" s="63">
        <f>IFERROR(VLOOKUP(C1265,Merkittävyysluokitus!$A$2:$J$1705,10,FALSE),"-")</f>
        <v>3</v>
      </c>
      <c r="AX1265" s="175">
        <f>IFERROR(VLOOKUP(C1265,Merkittävyysluokitus!$A$2:$J$1705,6,FALSE),"-")</f>
        <v>9.5216210045662102</v>
      </c>
      <c r="AY1265" s="175">
        <f>IFERROR(VLOOKUP(C1265,Merkittävyysluokitus!$A$2:$J$1705,7,FALSE),"-")</f>
        <v>5</v>
      </c>
      <c r="AZ1265" s="175">
        <f>IFERROR(VLOOKUP(C1265,Merkittävyysluokitus!$A$2:$J$1705,8,FALSE),"-")</f>
        <v>3.0216210045662102</v>
      </c>
      <c r="BA1265" s="175">
        <f>IFERROR(VLOOKUP(C1265,Merkittävyysluokitus!$A$2:$J$1705,9,FALSE),"-")</f>
        <v>1.5</v>
      </c>
      <c r="BB1265" s="203"/>
      <c r="BC1265" s="203" t="str">
        <f t="shared" si="309"/>
        <v/>
      </c>
      <c r="BD1265" s="39" t="str">
        <f t="shared" si="303"/>
        <v>musta</v>
      </c>
      <c r="BE1265" s="68" t="str">
        <f t="shared" si="304"/>
        <v>musta</v>
      </c>
      <c r="BF1265" s="68" t="str">
        <f t="shared" si="305"/>
        <v>musta</v>
      </c>
      <c r="BG1265" s="68" t="str">
        <f t="shared" si="306"/>
        <v>musta</v>
      </c>
      <c r="BH1265" s="208" t="str">
        <f t="shared" si="307"/>
        <v>musta</v>
      </c>
      <c r="BI1265" s="39"/>
      <c r="BJ1265" s="39" t="str">
        <f>IF(F1265="ei löydy","uusi tie",IF(E1265=0,"tieosoite muuttunut",IF(E1265=1,VLOOKUP(D1265,'2015'!$F$12:$AL$1887,31,FALSE),"-")))</f>
        <v>musta</v>
      </c>
      <c r="BK1265" s="67" t="str">
        <f>IF(E1265=1,VLOOKUP(D1265,'2015'!$F$12:$AL$1887,32,FALSE),"-")</f>
        <v>musta</v>
      </c>
      <c r="BL1265" s="39" t="str">
        <f>IF(F1265="ei löydy","uusi tie",IF(E1265=0,"tieosoite muuttunut",IF(E1265=1,VLOOKUP(D1265,'2015'!$F$12:$AL$1887,33,FALSE),"-")))</f>
        <v>musta</v>
      </c>
      <c r="BM1265" s="39"/>
      <c r="BN1265" s="217" t="str">
        <f>VLOOKUP(D1265,'2015'!$F$12:$AL$1887,33,FALSE)</f>
        <v>musta</v>
      </c>
      <c r="BO1265" s="39"/>
      <c r="BP1265" s="115" t="s">
        <v>10</v>
      </c>
      <c r="BQ1265" s="30"/>
      <c r="BS1265" s="5"/>
      <c r="BU1265" s="37"/>
      <c r="BV1265" s="30" t="s">
        <v>10</v>
      </c>
      <c r="BX1265" t="str">
        <f>IF(E1265=1,VLOOKUP(D1265,'2015'!$F$12:$AX$1887,43,FALSE),"-")</f>
        <v>musta</v>
      </c>
      <c r="BY1265" t="str">
        <f>IF(E1265=1,VLOOKUP(D1265,'2015'!$F$12:$AX$1887,44,FALSE),"-")</f>
        <v>musta</v>
      </c>
      <c r="BZ1265" t="str">
        <f>IF(E1265=1,VLOOKUP(D1265,'2015'!$F$12:$AX$1887,45,FALSE),"-")</f>
        <v>musta</v>
      </c>
      <c r="CA1265" s="31">
        <f t="shared" si="312"/>
        <v>1</v>
      </c>
      <c r="CB1265" s="31">
        <f t="shared" si="313"/>
        <v>0</v>
      </c>
      <c r="CC1265" s="31">
        <f t="shared" si="314"/>
        <v>0</v>
      </c>
      <c r="CD1265" s="31">
        <f t="shared" si="315"/>
        <v>1</v>
      </c>
      <c r="CE1265" s="31">
        <f t="shared" si="316"/>
        <v>0</v>
      </c>
      <c r="CO1265" s="2" t="s">
        <v>35</v>
      </c>
      <c r="CP1265" s="2" t="s">
        <v>35</v>
      </c>
    </row>
    <row r="1266" spans="1:94" ht="15.75" thickBot="1" x14ac:dyDescent="0.3">
      <c r="A1266" s="50"/>
      <c r="B1266" s="50"/>
      <c r="C1266" s="50" t="str">
        <f t="shared" si="310"/>
        <v>11679_2_4290</v>
      </c>
      <c r="D1266" s="51" t="str">
        <f t="shared" si="311"/>
        <v>11679_2</v>
      </c>
      <c r="E1266" s="224">
        <f>IFERROR(VLOOKUP(C1266,'2015'!$C$12:$D$1887,2,FALSE),0)</f>
        <v>1</v>
      </c>
      <c r="F1266" s="51">
        <f>IFERROR(K1266-IFERROR(VLOOKUP(D1266,'2015'!$F$12:$I$1887,4,FALSE),"ei löydy"),"ei löydy")</f>
        <v>0</v>
      </c>
      <c r="G1266" s="224">
        <f>IFERROR(VLOOKUP(Työfile_2024!C1266,Liikennemalli!$D$6:$G$1921,4,FALSE),0)</f>
        <v>1</v>
      </c>
      <c r="H1266" s="225">
        <f>K1266-IFERROR(VLOOKUP(Työfile_2024!D1266,Liikennemalli!$C$6:$H$1921,6,FALSE),"ei löydy")</f>
        <v>0</v>
      </c>
      <c r="I1266" s="80">
        <v>11679</v>
      </c>
      <c r="J1266" s="52">
        <v>2</v>
      </c>
      <c r="K1266" s="52">
        <v>4290</v>
      </c>
      <c r="L1266" s="53"/>
      <c r="M1266" s="54"/>
      <c r="N1266" s="54"/>
      <c r="O1266" s="54"/>
      <c r="P1266" s="54"/>
      <c r="Q1266" s="55"/>
      <c r="R1266" s="55"/>
      <c r="S1266" s="55"/>
      <c r="T1266" s="55"/>
      <c r="U1266" s="52"/>
      <c r="V1266" s="56">
        <v>355</v>
      </c>
      <c r="W1266" s="56">
        <v>16</v>
      </c>
      <c r="X1266" s="56">
        <v>382</v>
      </c>
      <c r="Y1266" s="56">
        <f>VLOOKUP(D1266,Liikennemalli24!$D$2:$F$1804,2,FALSE)</f>
        <v>52</v>
      </c>
      <c r="Z1266" s="57">
        <f>VLOOKUP(D1266,Liikennemalli24!$D$2:$F$1804,3,FALSE)</f>
        <v>0.318</v>
      </c>
      <c r="AA1266" s="178">
        <f>IF(G1266=1,VLOOKUP(C1266,Liikennemalli!$D$6:$H$1921,2,FALSE),"-")</f>
        <v>142.85250815249401</v>
      </c>
      <c r="AB1266" s="197">
        <f>IF(G1266=1,VLOOKUP(C1266,Liikennemalli!$D$6:$H$1921,3,FALSE),"-")</f>
        <v>0.30850725018449299</v>
      </c>
      <c r="AC1266" s="134">
        <f>IF(E1266=1,VLOOKUP(Työfile_2024!D1266,'2015'!$F$12:$X$1887,18,FALSE),"-")</f>
        <v>92</v>
      </c>
      <c r="AD1266" s="127">
        <f>IF(E1266=1,VLOOKUP(Työfile_2024!D1266,'2015'!$F$12:$X$1887,19,FALSE),"-")</f>
        <v>0.3</v>
      </c>
      <c r="AI1266" s="127">
        <f>IF(E1266=1,VLOOKUP(Työfile_2024!D1266,'2015'!$F$12:$AB$1887,20,FALSE),"-")</f>
        <v>0</v>
      </c>
      <c r="AJ1266" s="127">
        <f>IF(E1266=1,VLOOKUP(Työfile_2024!D1266,'2015'!$F$12:$AB$1887,21,FALSE),"-")</f>
        <v>0</v>
      </c>
      <c r="AK1266" s="127">
        <f>IF(E1266=1,VLOOKUP(Työfile_2024!D1266,'2015'!$F$12:$AB$1887,22,FALSE),"-")</f>
        <v>0</v>
      </c>
      <c r="AL1266" s="127">
        <f>IF(E1266=1,VLOOKUP(Työfile_2024!D1266,'2015'!$F$12:$AB$1887,23,FALSE),"-")</f>
        <v>0</v>
      </c>
      <c r="AM1266" s="56">
        <f>VLOOKUP(Työfile_2024!D1266,Tmatkat_20km_tarkasteltava_verk!$C$2:$D$1804,2,FALSE)</f>
        <v>30</v>
      </c>
      <c r="AN1266" s="148">
        <f t="shared" si="308"/>
        <v>8.4507042253521125E-2</v>
      </c>
      <c r="AO1266" s="178">
        <f>IF(E1266=1,VLOOKUP(Työfile_2024!D1266,'2015'!$F$12:$AC$1887,24,FALSE),"-")</f>
        <v>49</v>
      </c>
      <c r="AP1266" s="52">
        <f>VLOOKUP(D1266,Tarkasteltava_verkko_2024_harva!$E$2:$I$1804,5,FALSE)</f>
        <v>0</v>
      </c>
      <c r="AQ1266" s="52">
        <f>VLOOKUP(D1266,Tarkasteltava_verkko_2024_harva!$E$2:$I$1804,4,FALSE)</f>
        <v>0</v>
      </c>
      <c r="AR1266" s="148">
        <v>0</v>
      </c>
      <c r="AS1266" s="170" t="str">
        <f>IFERROR(VLOOKUP(C1266,'2015'!$C$12:$AG$1887,30,FALSE),"-")</f>
        <v/>
      </c>
      <c r="AT1266" s="148">
        <v>0.20745920745920746</v>
      </c>
      <c r="AU1266" s="170">
        <f>IFERROR(VLOOKUP(C1266,'2015'!$C$12:$AG$1887,31,FALSE),"-")</f>
        <v>0</v>
      </c>
      <c r="AV1266" s="106"/>
      <c r="AW1266" s="63">
        <f>IFERROR(VLOOKUP(C1266,Merkittävyysluokitus!$A$2:$J$1705,10,FALSE),"-")</f>
        <v>3</v>
      </c>
      <c r="AX1266" s="175">
        <f>IFERROR(VLOOKUP(C1266,Merkittävyysluokitus!$A$2:$J$1705,6,FALSE),"-")</f>
        <v>4.346552511415525</v>
      </c>
      <c r="AY1266" s="175">
        <f>IFERROR(VLOOKUP(C1266,Merkittävyysluokitus!$A$2:$J$1705,7,FALSE),"-")</f>
        <v>2.3183333333333334</v>
      </c>
      <c r="AZ1266" s="175">
        <f>IFERROR(VLOOKUP(C1266,Merkittävyysluokitus!$A$2:$J$1705,8,FALSE),"-")</f>
        <v>1.1948858447488584</v>
      </c>
      <c r="BA1266" s="175">
        <f>IFERROR(VLOOKUP(C1266,Merkittävyysluokitus!$A$2:$J$1705,9,FALSE),"-")</f>
        <v>0.83333333333333326</v>
      </c>
      <c r="BB1266" s="203"/>
      <c r="BC1266" s="203" t="str">
        <f t="shared" si="309"/>
        <v/>
      </c>
      <c r="BD1266" s="39" t="str">
        <f t="shared" si="303"/>
        <v>musta</v>
      </c>
      <c r="BE1266" s="68" t="str">
        <f t="shared" si="304"/>
        <v>musta</v>
      </c>
      <c r="BF1266" s="68" t="str">
        <f t="shared" si="305"/>
        <v>musta</v>
      </c>
      <c r="BG1266" s="68" t="str">
        <f t="shared" si="306"/>
        <v>musta</v>
      </c>
      <c r="BH1266" s="208" t="str">
        <f t="shared" si="307"/>
        <v>musta</v>
      </c>
      <c r="BI1266" s="39"/>
      <c r="BJ1266" s="39" t="str">
        <f>IF(F1266="ei löydy","uusi tie",IF(E1266=0,"tieosoite muuttunut",IF(E1266=1,VLOOKUP(D1266,'2015'!$F$12:$AL$1887,31,FALSE),"-")))</f>
        <v>musta</v>
      </c>
      <c r="BK1266" s="67" t="str">
        <f>IF(E1266=1,VLOOKUP(D1266,'2015'!$F$12:$AL$1887,32,FALSE),"-")</f>
        <v>musta</v>
      </c>
      <c r="BL1266" s="39" t="str">
        <f>IF(F1266="ei löydy","uusi tie",IF(E1266=0,"tieosoite muuttunut",IF(E1266=1,VLOOKUP(D1266,'2015'!$F$12:$AL$1887,33,FALSE),"-")))</f>
        <v>musta</v>
      </c>
      <c r="BM1266" s="39"/>
      <c r="BN1266" s="217" t="str">
        <f>VLOOKUP(D1266,'2015'!$F$12:$AL$1887,33,FALSE)</f>
        <v>musta</v>
      </c>
      <c r="BO1266" s="39"/>
      <c r="BP1266" s="115" t="s">
        <v>10</v>
      </c>
      <c r="BQ1266" s="30"/>
      <c r="BS1266" s="5"/>
      <c r="BU1266" s="37"/>
      <c r="BV1266" s="30" t="s">
        <v>10</v>
      </c>
      <c r="BX1266" t="str">
        <f>IF(E1266=1,VLOOKUP(D1266,'2015'!$F$12:$AX$1887,43,FALSE),"-")</f>
        <v>musta</v>
      </c>
      <c r="BY1266" t="str">
        <f>IF(E1266=1,VLOOKUP(D1266,'2015'!$F$12:$AX$1887,44,FALSE),"-")</f>
        <v>musta</v>
      </c>
      <c r="BZ1266" t="str">
        <f>IF(E1266=1,VLOOKUP(D1266,'2015'!$F$12:$AX$1887,45,FALSE),"-")</f>
        <v>musta</v>
      </c>
      <c r="CA1266" s="31">
        <f t="shared" si="312"/>
        <v>0</v>
      </c>
      <c r="CB1266" s="31">
        <f t="shared" si="313"/>
        <v>0</v>
      </c>
      <c r="CC1266" s="31">
        <f t="shared" si="314"/>
        <v>0</v>
      </c>
      <c r="CD1266" s="31">
        <f t="shared" si="315"/>
        <v>0</v>
      </c>
      <c r="CE1266" s="31">
        <f t="shared" si="316"/>
        <v>0</v>
      </c>
      <c r="CO1266" s="2" t="s">
        <v>35</v>
      </c>
      <c r="CP1266" s="2" t="s">
        <v>35</v>
      </c>
    </row>
    <row r="1267" spans="1:94" ht="15.75" thickBot="1" x14ac:dyDescent="0.3">
      <c r="A1267" s="50"/>
      <c r="B1267" s="50"/>
      <c r="C1267" s="50" t="str">
        <f t="shared" si="310"/>
        <v>11679_3_2342</v>
      </c>
      <c r="D1267" s="51" t="str">
        <f t="shared" si="311"/>
        <v>11679_3</v>
      </c>
      <c r="E1267" s="224">
        <f>IFERROR(VLOOKUP(C1267,'2015'!$C$12:$D$1887,2,FALSE),0)</f>
        <v>1</v>
      </c>
      <c r="F1267" s="51">
        <f>IFERROR(K1267-IFERROR(VLOOKUP(D1267,'2015'!$F$12:$I$1887,4,FALSE),"ei löydy"),"ei löydy")</f>
        <v>0</v>
      </c>
      <c r="G1267" s="224">
        <f>IFERROR(VLOOKUP(Työfile_2024!C1267,Liikennemalli!$D$6:$G$1921,4,FALSE),0)</f>
        <v>1</v>
      </c>
      <c r="H1267" s="225">
        <f>K1267-IFERROR(VLOOKUP(Työfile_2024!D1267,Liikennemalli!$C$6:$H$1921,6,FALSE),"ei löydy")</f>
        <v>0</v>
      </c>
      <c r="I1267" s="80">
        <v>11679</v>
      </c>
      <c r="J1267" s="52">
        <v>3</v>
      </c>
      <c r="K1267" s="52">
        <v>2342</v>
      </c>
      <c r="L1267" s="53"/>
      <c r="M1267" s="54"/>
      <c r="N1267" s="54"/>
      <c r="O1267" s="54"/>
      <c r="P1267" s="54"/>
      <c r="Q1267" s="55"/>
      <c r="R1267" s="55"/>
      <c r="S1267" s="55"/>
      <c r="T1267" s="55"/>
      <c r="U1267" s="52"/>
      <c r="V1267" s="56">
        <v>716</v>
      </c>
      <c r="W1267" s="56">
        <v>32</v>
      </c>
      <c r="X1267" s="56">
        <v>739</v>
      </c>
      <c r="Y1267" s="56">
        <f>VLOOKUP(D1267,Liikennemalli24!$D$2:$F$1804,2,FALSE)</f>
        <v>241</v>
      </c>
      <c r="Z1267" s="57">
        <f>VLOOKUP(D1267,Liikennemalli24!$D$2:$F$1804,3,FALSE)</f>
        <v>0.25900000000000001</v>
      </c>
      <c r="AA1267" s="178">
        <f>IF(G1267=1,VLOOKUP(C1267,Liikennemalli!$D$6:$H$1921,2,FALSE),"-")</f>
        <v>606.95593014111898</v>
      </c>
      <c r="AB1267" s="197">
        <f>IF(G1267=1,VLOOKUP(C1267,Liikennemalli!$D$6:$H$1921,3,FALSE),"-")</f>
        <v>0.635849756332586</v>
      </c>
      <c r="AC1267" s="134">
        <f>IF(E1267=1,VLOOKUP(Työfile_2024!D1267,'2015'!$F$12:$X$1887,18,FALSE),"-")</f>
        <v>247</v>
      </c>
      <c r="AD1267" s="127">
        <f>IF(E1267=1,VLOOKUP(Työfile_2024!D1267,'2015'!$F$12:$X$1887,19,FALSE),"-")</f>
        <v>0.49</v>
      </c>
      <c r="AI1267" s="127">
        <f>IF(E1267=1,VLOOKUP(Työfile_2024!D1267,'2015'!$F$12:$AB$1887,20,FALSE),"-")</f>
        <v>0</v>
      </c>
      <c r="AJ1267" s="127">
        <f>IF(E1267=1,VLOOKUP(Työfile_2024!D1267,'2015'!$F$12:$AB$1887,21,FALSE),"-")</f>
        <v>0</v>
      </c>
      <c r="AK1267" s="127">
        <f>IF(E1267=1,VLOOKUP(Työfile_2024!D1267,'2015'!$F$12:$AB$1887,22,FALSE),"-")</f>
        <v>0</v>
      </c>
      <c r="AL1267" s="127">
        <f>IF(E1267=1,VLOOKUP(Työfile_2024!D1267,'2015'!$F$12:$AB$1887,23,FALSE),"-")</f>
        <v>0</v>
      </c>
      <c r="AM1267" s="56">
        <f>VLOOKUP(Työfile_2024!D1267,Tmatkat_20km_tarkasteltava_verk!$C$2:$D$1804,2,FALSE)</f>
        <v>51</v>
      </c>
      <c r="AN1267" s="148">
        <f t="shared" si="308"/>
        <v>7.1229050279329603E-2</v>
      </c>
      <c r="AO1267" s="178">
        <f>IF(E1267=1,VLOOKUP(Työfile_2024!D1267,'2015'!$F$12:$AC$1887,24,FALSE),"-")</f>
        <v>87</v>
      </c>
      <c r="AP1267" s="52">
        <f>VLOOKUP(D1267,Tarkasteltava_verkko_2024_harva!$E$2:$I$1804,5,FALSE)</f>
        <v>0</v>
      </c>
      <c r="AQ1267" s="52">
        <f>VLOOKUP(D1267,Tarkasteltava_verkko_2024_harva!$E$2:$I$1804,4,FALSE)</f>
        <v>0</v>
      </c>
      <c r="AR1267" s="148">
        <v>0</v>
      </c>
      <c r="AS1267" s="170" t="str">
        <f>IFERROR(VLOOKUP(C1267,'2015'!$C$12:$AG$1887,30,FALSE),"-")</f>
        <v/>
      </c>
      <c r="AT1267" s="148">
        <v>0.94577284372331338</v>
      </c>
      <c r="AU1267" s="170" t="str">
        <f>IFERROR(VLOOKUP(C1267,'2015'!$C$12:$AG$1887,31,FALSE),"-")</f>
        <v>Kyllä</v>
      </c>
      <c r="AV1267" s="106"/>
      <c r="AW1267" s="63">
        <f>IFERROR(VLOOKUP(C1267,Merkittävyysluokitus!$A$2:$J$1705,10,FALSE),"-")</f>
        <v>3</v>
      </c>
      <c r="AX1267" s="175">
        <f>IFERROR(VLOOKUP(C1267,Merkittävyysluokitus!$A$2:$J$1705,6,FALSE),"-")</f>
        <v>6.8239817351598173</v>
      </c>
      <c r="AY1267" s="175">
        <f>IFERROR(VLOOKUP(C1267,Merkittävyysluokitus!$A$2:$J$1705,7,FALSE),"-")</f>
        <v>3.4279999999999995</v>
      </c>
      <c r="AZ1267" s="175">
        <f>IFERROR(VLOOKUP(C1267,Merkittävyysluokitus!$A$2:$J$1705,8,FALSE),"-")</f>
        <v>2.3959817351598174</v>
      </c>
      <c r="BA1267" s="175">
        <f>IFERROR(VLOOKUP(C1267,Merkittävyysluokitus!$A$2:$J$1705,9,FALSE),"-")</f>
        <v>1</v>
      </c>
      <c r="BB1267" s="203"/>
      <c r="BC1267" s="203" t="str">
        <f t="shared" si="309"/>
        <v/>
      </c>
      <c r="BD1267" s="39" t="str">
        <f t="shared" ref="BD1267:BD1330" si="317">IF(BL1267="pinkki","pinkki",IF(I1267&lt;100,"punainen",IF(COUNTIF(BE1267:BG1267,"musta")&gt;=2,"musta",IF(COUNTIF(BE1267:BG1267,"punainen")&gt;=2,"punainen","Ei luokiteltu"))))</f>
        <v>musta</v>
      </c>
      <c r="BE1267" s="68" t="str">
        <f t="shared" si="304"/>
        <v>musta</v>
      </c>
      <c r="BF1267" s="68" t="str">
        <f t="shared" si="305"/>
        <v>musta</v>
      </c>
      <c r="BG1267" s="68" t="str">
        <f t="shared" si="306"/>
        <v>musta</v>
      </c>
      <c r="BH1267" s="208" t="str">
        <f t="shared" si="307"/>
        <v>musta</v>
      </c>
      <c r="BI1267" s="39"/>
      <c r="BJ1267" s="39" t="str">
        <f>IF(F1267="ei löydy","uusi tie",IF(E1267=0,"tieosoite muuttunut",IF(E1267=1,VLOOKUP(D1267,'2015'!$F$12:$AL$1887,31,FALSE),"-")))</f>
        <v>musta</v>
      </c>
      <c r="BK1267" s="67" t="str">
        <f>IF(E1267=1,VLOOKUP(D1267,'2015'!$F$12:$AL$1887,32,FALSE),"-")</f>
        <v>musta</v>
      </c>
      <c r="BL1267" s="39" t="str">
        <f>IF(F1267="ei löydy","uusi tie",IF(E1267=0,"tieosoite muuttunut",IF(E1267=1,VLOOKUP(D1267,'2015'!$F$12:$AL$1887,33,FALSE),"-")))</f>
        <v>musta</v>
      </c>
      <c r="BM1267" s="39"/>
      <c r="BN1267" s="217" t="str">
        <f>VLOOKUP(D1267,'2015'!$F$12:$AL$1887,33,FALSE)</f>
        <v>musta</v>
      </c>
      <c r="BO1267" s="39"/>
      <c r="BP1267" s="115" t="s">
        <v>10</v>
      </c>
      <c r="BQ1267" s="30"/>
      <c r="BS1267" s="5"/>
      <c r="BU1267" s="37"/>
      <c r="BV1267" s="30" t="s">
        <v>10</v>
      </c>
      <c r="BX1267" t="str">
        <f>IF(E1267=1,VLOOKUP(D1267,'2015'!$F$12:$AX$1887,43,FALSE),"-")</f>
        <v>musta</v>
      </c>
      <c r="BY1267" t="str">
        <f>IF(E1267=1,VLOOKUP(D1267,'2015'!$F$12:$AX$1887,44,FALSE),"-")</f>
        <v>musta</v>
      </c>
      <c r="BZ1267" t="str">
        <f>IF(E1267=1,VLOOKUP(D1267,'2015'!$F$12:$AX$1887,45,FALSE),"-")</f>
        <v>musta</v>
      </c>
      <c r="CA1267" s="31">
        <f t="shared" si="312"/>
        <v>1</v>
      </c>
      <c r="CB1267" s="31">
        <f t="shared" si="313"/>
        <v>1</v>
      </c>
      <c r="CC1267" s="31">
        <f t="shared" si="314"/>
        <v>0</v>
      </c>
      <c r="CD1267" s="31">
        <f t="shared" si="315"/>
        <v>0</v>
      </c>
      <c r="CE1267" s="31">
        <f t="shared" si="316"/>
        <v>0</v>
      </c>
      <c r="CO1267" s="32" t="s">
        <v>34</v>
      </c>
      <c r="CP1267" s="2" t="s">
        <v>35</v>
      </c>
    </row>
    <row r="1268" spans="1:94" ht="15.75" thickBot="1" x14ac:dyDescent="0.3">
      <c r="A1268" s="50"/>
      <c r="B1268" s="50"/>
      <c r="C1268" s="50" t="str">
        <f t="shared" si="310"/>
        <v>11683_1_3610</v>
      </c>
      <c r="D1268" s="51" t="str">
        <f t="shared" si="311"/>
        <v>11683_1</v>
      </c>
      <c r="E1268" s="224">
        <f>IFERROR(VLOOKUP(C1268,'2015'!$C$12:$D$1887,2,FALSE),0)</f>
        <v>1</v>
      </c>
      <c r="F1268" s="51">
        <f>IFERROR(K1268-IFERROR(VLOOKUP(D1268,'2015'!$F$12:$I$1887,4,FALSE),"ei löydy"),"ei löydy")</f>
        <v>0</v>
      </c>
      <c r="G1268" s="224">
        <f>IFERROR(VLOOKUP(Työfile_2024!C1268,Liikennemalli!$D$6:$G$1921,4,FALSE),0)</f>
        <v>1</v>
      </c>
      <c r="H1268" s="225">
        <f>K1268-IFERROR(VLOOKUP(Työfile_2024!D1268,Liikennemalli!$C$6:$H$1921,6,FALSE),"ei löydy")</f>
        <v>0</v>
      </c>
      <c r="I1268" s="80">
        <v>11683</v>
      </c>
      <c r="J1268" s="52">
        <v>1</v>
      </c>
      <c r="K1268" s="52">
        <v>3610</v>
      </c>
      <c r="L1268" s="53"/>
      <c r="M1268" s="54"/>
      <c r="N1268" s="54"/>
      <c r="O1268" s="54"/>
      <c r="P1268" s="54"/>
      <c r="Q1268" s="55"/>
      <c r="R1268" s="55"/>
      <c r="S1268" s="55"/>
      <c r="T1268" s="55"/>
      <c r="U1268" s="52"/>
      <c r="V1268" s="56">
        <v>407</v>
      </c>
      <c r="W1268" s="56">
        <v>22</v>
      </c>
      <c r="X1268" s="56">
        <v>396</v>
      </c>
      <c r="Y1268" s="56">
        <f>VLOOKUP(D1268,Liikennemalli24!$D$2:$F$1804,2,FALSE)</f>
        <v>170</v>
      </c>
      <c r="Z1268" s="57">
        <f>VLOOKUP(D1268,Liikennemalli24!$D$2:$F$1804,3,FALSE)</f>
        <v>0.51700000000000002</v>
      </c>
      <c r="AA1268" s="178">
        <f>IF(G1268=1,VLOOKUP(C1268,Liikennemalli!$D$6:$H$1921,2,FALSE),"-")</f>
        <v>657.29596731786899</v>
      </c>
      <c r="AB1268" s="197">
        <f>IF(G1268=1,VLOOKUP(C1268,Liikennemalli!$D$6:$H$1921,3,FALSE),"-")</f>
        <v>0.69242448541923296</v>
      </c>
      <c r="AC1268" s="134">
        <f>IF(E1268=1,VLOOKUP(Työfile_2024!D1268,'2015'!$F$12:$X$1887,18,FALSE),"-")</f>
        <v>277</v>
      </c>
      <c r="AD1268" s="127">
        <f>IF(E1268=1,VLOOKUP(Työfile_2024!D1268,'2015'!$F$12:$X$1887,19,FALSE),"-")</f>
        <v>0.3</v>
      </c>
      <c r="AI1268" s="127">
        <f>IF(E1268=1,VLOOKUP(Työfile_2024!D1268,'2015'!$F$12:$AB$1887,20,FALSE),"-")</f>
        <v>0</v>
      </c>
      <c r="AJ1268" s="127">
        <f>IF(E1268=1,VLOOKUP(Työfile_2024!D1268,'2015'!$F$12:$AB$1887,21,FALSE),"-")</f>
        <v>0</v>
      </c>
      <c r="AK1268" s="127">
        <f>IF(E1268=1,VLOOKUP(Työfile_2024!D1268,'2015'!$F$12:$AB$1887,22,FALSE),"-")</f>
        <v>0</v>
      </c>
      <c r="AL1268" s="127">
        <f>IF(E1268=1,VLOOKUP(Työfile_2024!D1268,'2015'!$F$12:$AB$1887,23,FALSE),"-")</f>
        <v>0</v>
      </c>
      <c r="AM1268" s="56">
        <f>VLOOKUP(Työfile_2024!D1268,Tmatkat_20km_tarkasteltava_verk!$C$2:$D$1804,2,FALSE)</f>
        <v>81</v>
      </c>
      <c r="AN1268" s="148">
        <f t="shared" si="308"/>
        <v>0.19901719901719903</v>
      </c>
      <c r="AO1268" s="178">
        <f>IF(E1268=1,VLOOKUP(Työfile_2024!D1268,'2015'!$F$12:$AC$1887,24,FALSE),"-")</f>
        <v>158</v>
      </c>
      <c r="AP1268" s="52">
        <f>VLOOKUP(D1268,Tarkasteltava_verkko_2024_harva!$E$2:$I$1804,5,FALSE)</f>
        <v>0</v>
      </c>
      <c r="AQ1268" s="52">
        <f>VLOOKUP(D1268,Tarkasteltava_verkko_2024_harva!$E$2:$I$1804,4,FALSE)</f>
        <v>0</v>
      </c>
      <c r="AR1268" s="148">
        <v>0</v>
      </c>
      <c r="AS1268" s="170" t="str">
        <f>IFERROR(VLOOKUP(C1268,'2015'!$C$12:$AG$1887,30,FALSE),"-")</f>
        <v/>
      </c>
      <c r="AT1268" s="148">
        <v>0.69639889196675897</v>
      </c>
      <c r="AU1268" s="170" t="str">
        <f>IFERROR(VLOOKUP(C1268,'2015'!$C$12:$AG$1887,31,FALSE),"-")</f>
        <v>Kyllä</v>
      </c>
      <c r="AV1268" s="106"/>
      <c r="AW1268" s="63">
        <f>IFERROR(VLOOKUP(C1268,Merkittävyysluokitus!$A$2:$J$1705,10,FALSE),"-")</f>
        <v>3</v>
      </c>
      <c r="AX1268" s="175">
        <f>IFERROR(VLOOKUP(C1268,Merkittävyysluokitus!$A$2:$J$1705,6,FALSE),"-")</f>
        <v>5.327575342465753</v>
      </c>
      <c r="AY1268" s="175">
        <f>IFERROR(VLOOKUP(C1268,Merkittävyysluokitus!$A$2:$J$1705,7,FALSE),"-")</f>
        <v>2.641</v>
      </c>
      <c r="AZ1268" s="175">
        <f>IFERROR(VLOOKUP(C1268,Merkittävyysluokitus!$A$2:$J$1705,8,FALSE),"-")</f>
        <v>1.85324200913242</v>
      </c>
      <c r="BA1268" s="175">
        <f>IFERROR(VLOOKUP(C1268,Merkittävyysluokitus!$A$2:$J$1705,9,FALSE),"-")</f>
        <v>0.83333333333333326</v>
      </c>
      <c r="BB1268" s="203"/>
      <c r="BC1268" s="203" t="str">
        <f t="shared" si="309"/>
        <v/>
      </c>
      <c r="BD1268" s="39" t="str">
        <f t="shared" si="317"/>
        <v>musta</v>
      </c>
      <c r="BE1268" s="68" t="str">
        <f t="shared" si="304"/>
        <v>musta</v>
      </c>
      <c r="BF1268" s="68" t="str">
        <f t="shared" si="305"/>
        <v>musta</v>
      </c>
      <c r="BG1268" s="68" t="str">
        <f t="shared" si="306"/>
        <v>musta</v>
      </c>
      <c r="BH1268" s="208" t="str">
        <f t="shared" si="307"/>
        <v>musta</v>
      </c>
      <c r="BI1268" s="39"/>
      <c r="BJ1268" s="39" t="str">
        <f>IF(F1268="ei löydy","uusi tie",IF(E1268=0,"tieosoite muuttunut",IF(E1268=1,VLOOKUP(D1268,'2015'!$F$12:$AL$1887,31,FALSE),"-")))</f>
        <v>musta</v>
      </c>
      <c r="BK1268" s="67" t="str">
        <f>IF(E1268=1,VLOOKUP(D1268,'2015'!$F$12:$AL$1887,32,FALSE),"-")</f>
        <v>musta</v>
      </c>
      <c r="BL1268" s="39" t="str">
        <f>IF(F1268="ei löydy","uusi tie",IF(E1268=0,"tieosoite muuttunut",IF(E1268=1,VLOOKUP(D1268,'2015'!$F$12:$AL$1887,33,FALSE),"-")))</f>
        <v>musta</v>
      </c>
      <c r="BM1268" s="39"/>
      <c r="BN1268" s="217" t="str">
        <f>VLOOKUP(D1268,'2015'!$F$12:$AL$1887,33,FALSE)</f>
        <v>musta</v>
      </c>
      <c r="BO1268" s="39"/>
      <c r="BP1268" s="115" t="s">
        <v>10</v>
      </c>
      <c r="BQ1268" s="30"/>
      <c r="BS1268" s="5"/>
      <c r="BU1268" s="37"/>
      <c r="BV1268" s="30" t="s">
        <v>10</v>
      </c>
      <c r="BX1268" t="str">
        <f>IF(E1268=1,VLOOKUP(D1268,'2015'!$F$12:$AX$1887,43,FALSE),"-")</f>
        <v>musta</v>
      </c>
      <c r="BY1268" t="str">
        <f>IF(E1268=1,VLOOKUP(D1268,'2015'!$F$12:$AX$1887,44,FALSE),"-")</f>
        <v>musta</v>
      </c>
      <c r="BZ1268" t="str">
        <f>IF(E1268=1,VLOOKUP(D1268,'2015'!$F$12:$AX$1887,45,FALSE),"-")</f>
        <v>musta</v>
      </c>
      <c r="CA1268" s="31">
        <f t="shared" si="312"/>
        <v>0</v>
      </c>
      <c r="CB1268" s="31">
        <f t="shared" si="313"/>
        <v>0</v>
      </c>
      <c r="CC1268" s="31">
        <f t="shared" si="314"/>
        <v>0</v>
      </c>
      <c r="CD1268" s="31">
        <f t="shared" si="315"/>
        <v>0</v>
      </c>
      <c r="CE1268" s="31">
        <f t="shared" si="316"/>
        <v>0</v>
      </c>
      <c r="CO1268" s="2" t="s">
        <v>35</v>
      </c>
      <c r="CP1268" s="2" t="s">
        <v>35</v>
      </c>
    </row>
    <row r="1269" spans="1:94" ht="15.75" thickBot="1" x14ac:dyDescent="0.3">
      <c r="A1269" s="50"/>
      <c r="B1269" s="50"/>
      <c r="C1269" s="50" t="str">
        <f t="shared" si="310"/>
        <v>11685_1_4551</v>
      </c>
      <c r="D1269" s="51" t="str">
        <f t="shared" si="311"/>
        <v>11685_1</v>
      </c>
      <c r="E1269" s="224">
        <f>IFERROR(VLOOKUP(C1269,'2015'!$C$12:$D$1887,2,FALSE),0)</f>
        <v>1</v>
      </c>
      <c r="F1269" s="51">
        <f>IFERROR(K1269-IFERROR(VLOOKUP(D1269,'2015'!$F$12:$I$1887,4,FALSE),"ei löydy"),"ei löydy")</f>
        <v>0</v>
      </c>
      <c r="G1269" s="224">
        <f>IFERROR(VLOOKUP(Työfile_2024!C1269,Liikennemalli!$D$6:$G$1921,4,FALSE),0)</f>
        <v>1</v>
      </c>
      <c r="H1269" s="225">
        <f>K1269-IFERROR(VLOOKUP(Työfile_2024!D1269,Liikennemalli!$C$6:$H$1921,6,FALSE),"ei löydy")</f>
        <v>0</v>
      </c>
      <c r="I1269" s="80">
        <v>11685</v>
      </c>
      <c r="J1269" s="52">
        <v>1</v>
      </c>
      <c r="K1269" s="52">
        <v>4551</v>
      </c>
      <c r="L1269" s="53"/>
      <c r="M1269" s="54"/>
      <c r="N1269" s="54"/>
      <c r="O1269" s="54"/>
      <c r="P1269" s="54"/>
      <c r="Q1269" s="55"/>
      <c r="R1269" s="55"/>
      <c r="S1269" s="55"/>
      <c r="T1269" s="55"/>
      <c r="U1269" s="52"/>
      <c r="V1269" s="56">
        <v>161</v>
      </c>
      <c r="W1269" s="56">
        <v>7</v>
      </c>
      <c r="X1269" s="56">
        <v>168</v>
      </c>
      <c r="Y1269" s="56">
        <f>VLOOKUP(D1269,Liikennemalli24!$D$2:$F$1804,2,FALSE)</f>
        <v>33</v>
      </c>
      <c r="Z1269" s="57">
        <f>VLOOKUP(D1269,Liikennemalli24!$D$2:$F$1804,3,FALSE)</f>
        <v>0.222</v>
      </c>
      <c r="AA1269" s="178">
        <f>IF(G1269=1,VLOOKUP(C1269,Liikennemalli!$D$6:$H$1921,2,FALSE),"-")</f>
        <v>137.49999857850199</v>
      </c>
      <c r="AB1269" s="197">
        <f>IF(G1269=1,VLOOKUP(C1269,Liikennemalli!$D$6:$H$1921,3,FALSE),"-")</f>
        <v>0.313211843892852</v>
      </c>
      <c r="AC1269" s="134">
        <f>IF(E1269=1,VLOOKUP(Työfile_2024!D1269,'2015'!$F$12:$X$1887,18,FALSE),"-")</f>
        <v>96</v>
      </c>
      <c r="AD1269" s="127">
        <f>IF(E1269=1,VLOOKUP(Työfile_2024!D1269,'2015'!$F$12:$X$1887,19,FALSE),"-")</f>
        <v>0.16</v>
      </c>
      <c r="AI1269" s="127">
        <f>IF(E1269=1,VLOOKUP(Työfile_2024!D1269,'2015'!$F$12:$AB$1887,20,FALSE),"-")</f>
        <v>0</v>
      </c>
      <c r="AJ1269" s="127">
        <f>IF(E1269=1,VLOOKUP(Työfile_2024!D1269,'2015'!$F$12:$AB$1887,21,FALSE),"-")</f>
        <v>0</v>
      </c>
      <c r="AK1269" s="127">
        <f>IF(E1269=1,VLOOKUP(Työfile_2024!D1269,'2015'!$F$12:$AB$1887,22,FALSE),"-")</f>
        <v>0</v>
      </c>
      <c r="AL1269" s="127">
        <f>IF(E1269=1,VLOOKUP(Työfile_2024!D1269,'2015'!$F$12:$AB$1887,23,FALSE),"-")</f>
        <v>0</v>
      </c>
      <c r="AM1269" s="56">
        <f>VLOOKUP(Työfile_2024!D1269,Tmatkat_20km_tarkasteltava_verk!$C$2:$D$1804,2,FALSE)</f>
        <v>60</v>
      </c>
      <c r="AN1269" s="148">
        <f t="shared" si="308"/>
        <v>0.37267080745341613</v>
      </c>
      <c r="AO1269" s="178">
        <f>IF(E1269=1,VLOOKUP(Työfile_2024!D1269,'2015'!$F$12:$AC$1887,24,FALSE),"-")</f>
        <v>52</v>
      </c>
      <c r="AP1269" s="52">
        <f>VLOOKUP(D1269,Tarkasteltava_verkko_2024_harva!$E$2:$I$1804,5,FALSE)</f>
        <v>0</v>
      </c>
      <c r="AQ1269" s="52">
        <f>VLOOKUP(D1269,Tarkasteltava_verkko_2024_harva!$E$2:$I$1804,4,FALSE)</f>
        <v>0</v>
      </c>
      <c r="AR1269" s="148">
        <v>0</v>
      </c>
      <c r="AS1269" s="170" t="str">
        <f>IFERROR(VLOOKUP(C1269,'2015'!$C$12:$AG$1887,30,FALSE),"-")</f>
        <v/>
      </c>
      <c r="AT1269" s="148">
        <v>0.13425620742693914</v>
      </c>
      <c r="AU1269" s="170">
        <f>IFERROR(VLOOKUP(C1269,'2015'!$C$12:$AG$1887,31,FALSE),"-")</f>
        <v>0</v>
      </c>
      <c r="AV1269" s="106"/>
      <c r="AW1269" s="63">
        <f>IFERROR(VLOOKUP(C1269,Merkittävyysluokitus!$A$2:$J$1705,10,FALSE),"-")</f>
        <v>3</v>
      </c>
      <c r="AX1269" s="175">
        <f>IFERROR(VLOOKUP(C1269,Merkittävyysluokitus!$A$2:$J$1705,6,FALSE),"-")</f>
        <v>2.9974748858447486</v>
      </c>
      <c r="AY1269" s="175">
        <f>IFERROR(VLOOKUP(C1269,Merkittävyysluokitus!$A$2:$J$1705,7,FALSE),"-")</f>
        <v>0.78633333333333333</v>
      </c>
      <c r="AZ1269" s="175">
        <f>IFERROR(VLOOKUP(C1269,Merkittävyysluokitus!$A$2:$J$1705,8,FALSE),"-")</f>
        <v>1.0444748858447488</v>
      </c>
      <c r="BA1269" s="175">
        <f>IFERROR(VLOOKUP(C1269,Merkittävyysluokitus!$A$2:$J$1705,9,FALSE),"-")</f>
        <v>1.1666666666666665</v>
      </c>
      <c r="BB1269" s="203"/>
      <c r="BC1269" s="203" t="str">
        <f t="shared" si="309"/>
        <v/>
      </c>
      <c r="BD1269" s="39" t="str">
        <f t="shared" si="317"/>
        <v>musta</v>
      </c>
      <c r="BE1269" s="68" t="str">
        <f t="shared" si="304"/>
        <v>musta</v>
      </c>
      <c r="BF1269" s="68" t="str">
        <f t="shared" si="305"/>
        <v>musta</v>
      </c>
      <c r="BG1269" s="68" t="str">
        <f t="shared" si="306"/>
        <v>musta</v>
      </c>
      <c r="BH1269" s="208" t="str">
        <f t="shared" si="307"/>
        <v>musta</v>
      </c>
      <c r="BI1269" s="39"/>
      <c r="BJ1269" s="39" t="str">
        <f>IF(F1269="ei löydy","uusi tie",IF(E1269=0,"tieosoite muuttunut",IF(E1269=1,VLOOKUP(D1269,'2015'!$F$12:$AL$1887,31,FALSE),"-")))</f>
        <v>musta</v>
      </c>
      <c r="BK1269" s="67" t="str">
        <f>IF(E1269=1,VLOOKUP(D1269,'2015'!$F$12:$AL$1887,32,FALSE),"-")</f>
        <v>musta</v>
      </c>
      <c r="BL1269" s="39" t="str">
        <f>IF(F1269="ei löydy","uusi tie",IF(E1269=0,"tieosoite muuttunut",IF(E1269=1,VLOOKUP(D1269,'2015'!$F$12:$AL$1887,33,FALSE),"-")))</f>
        <v>musta</v>
      </c>
      <c r="BM1269" s="39"/>
      <c r="BN1269" s="217" t="str">
        <f>VLOOKUP(D1269,'2015'!$F$12:$AL$1887,33,FALSE)</f>
        <v>musta</v>
      </c>
      <c r="BO1269" s="39"/>
      <c r="BP1269" s="115" t="s">
        <v>10</v>
      </c>
      <c r="BQ1269" s="30"/>
      <c r="BS1269" s="5"/>
      <c r="BU1269" s="37"/>
      <c r="BV1269" s="30" t="s">
        <v>10</v>
      </c>
      <c r="BX1269" t="str">
        <f>IF(E1269=1,VLOOKUP(D1269,'2015'!$F$12:$AX$1887,43,FALSE),"-")</f>
        <v>musta</v>
      </c>
      <c r="BY1269" t="str">
        <f>IF(E1269=1,VLOOKUP(D1269,'2015'!$F$12:$AX$1887,44,FALSE),"-")</f>
        <v>musta</v>
      </c>
      <c r="BZ1269" t="str">
        <f>IF(E1269=1,VLOOKUP(D1269,'2015'!$F$12:$AX$1887,45,FALSE),"-")</f>
        <v>musta</v>
      </c>
      <c r="CA1269" s="31">
        <f t="shared" si="312"/>
        <v>0</v>
      </c>
      <c r="CB1269" s="31">
        <f t="shared" si="313"/>
        <v>0</v>
      </c>
      <c r="CC1269" s="31">
        <f t="shared" si="314"/>
        <v>0</v>
      </c>
      <c r="CD1269" s="31">
        <f t="shared" si="315"/>
        <v>0</v>
      </c>
      <c r="CE1269" s="31">
        <f t="shared" si="316"/>
        <v>0</v>
      </c>
      <c r="CO1269" s="32" t="s">
        <v>34</v>
      </c>
      <c r="CP1269" s="2" t="s">
        <v>35</v>
      </c>
    </row>
    <row r="1270" spans="1:94" ht="15.75" thickBot="1" x14ac:dyDescent="0.3">
      <c r="A1270" s="50"/>
      <c r="B1270" s="50"/>
      <c r="C1270" s="50" t="str">
        <f t="shared" si="310"/>
        <v>11687_1_2396</v>
      </c>
      <c r="D1270" s="51" t="str">
        <f t="shared" si="311"/>
        <v>11687_1</v>
      </c>
      <c r="E1270" s="224">
        <f>IFERROR(VLOOKUP(C1270,'2015'!$C$12:$D$1887,2,FALSE),0)</f>
        <v>0</v>
      </c>
      <c r="F1270" s="51">
        <f>IFERROR(K1270-IFERROR(VLOOKUP(D1270,'2015'!$F$12:$I$1887,4,FALSE),"ei löydy"),"ei löydy")</f>
        <v>-1361</v>
      </c>
      <c r="G1270" s="224">
        <f>IFERROR(VLOOKUP(Työfile_2024!C1270,Liikennemalli!$D$6:$G$1921,4,FALSE),0)</f>
        <v>0</v>
      </c>
      <c r="H1270" s="225">
        <f>K1270-IFERROR(VLOOKUP(Työfile_2024!D1270,Liikennemalli!$C$6:$H$1921,6,FALSE),"ei löydy")</f>
        <v>-1361</v>
      </c>
      <c r="I1270" s="80">
        <v>11687</v>
      </c>
      <c r="J1270" s="52">
        <v>1</v>
      </c>
      <c r="K1270" s="52">
        <v>2396</v>
      </c>
      <c r="L1270" s="53"/>
      <c r="M1270" s="54"/>
      <c r="N1270" s="54"/>
      <c r="O1270" s="54"/>
      <c r="P1270" s="54"/>
      <c r="Q1270" s="55"/>
      <c r="R1270" s="55"/>
      <c r="S1270" s="55"/>
      <c r="T1270" s="55"/>
      <c r="U1270" s="52"/>
      <c r="V1270" s="56">
        <v>1005.7612687813022</v>
      </c>
      <c r="W1270" s="56">
        <v>49.777963272120203</v>
      </c>
      <c r="X1270" s="56">
        <v>1091.6836393989984</v>
      </c>
      <c r="Y1270" s="56">
        <f>VLOOKUP(D1270,Liikennemalli24!$D$2:$F$1804,2,FALSE)</f>
        <v>59</v>
      </c>
      <c r="Z1270" s="57">
        <f>VLOOKUP(D1270,Liikennemalli24!$D$2:$F$1804,3,FALSE)</f>
        <v>0.20200000000000001</v>
      </c>
      <c r="AA1270" s="178" t="str">
        <f>IF(G1270=1,VLOOKUP(C1270,Liikennemalli!$D$6:$H$1921,2,FALSE),"-")</f>
        <v>-</v>
      </c>
      <c r="AB1270" s="197" t="str">
        <f>IF(G1270=1,VLOOKUP(C1270,Liikennemalli!$D$6:$H$1921,3,FALSE),"-")</f>
        <v>-</v>
      </c>
      <c r="AC1270" s="134" t="str">
        <f>IF(E1270=1,VLOOKUP(Työfile_2024!D1270,'2015'!$F$12:$X$1887,18,FALSE),"-")</f>
        <v>-</v>
      </c>
      <c r="AD1270" s="127" t="str">
        <f>IF(E1270=1,VLOOKUP(Työfile_2024!D1270,'2015'!$F$12:$X$1887,19,FALSE),"-")</f>
        <v>-</v>
      </c>
      <c r="AI1270" s="127" t="str">
        <f>IF(E1270=1,VLOOKUP(Työfile_2024!D1270,'2015'!$F$12:$AB$1887,20,FALSE),"-")</f>
        <v>-</v>
      </c>
      <c r="AJ1270" s="127" t="str">
        <f>IF(E1270=1,VLOOKUP(Työfile_2024!D1270,'2015'!$F$12:$AB$1887,21,FALSE),"-")</f>
        <v>-</v>
      </c>
      <c r="AK1270" s="127" t="str">
        <f>IF(E1270=1,VLOOKUP(Työfile_2024!D1270,'2015'!$F$12:$AB$1887,22,FALSE),"-")</f>
        <v>-</v>
      </c>
      <c r="AL1270" s="127" t="str">
        <f>IF(E1270=1,VLOOKUP(Työfile_2024!D1270,'2015'!$F$12:$AB$1887,23,FALSE),"-")</f>
        <v>-</v>
      </c>
      <c r="AM1270" s="56">
        <f>VLOOKUP(Työfile_2024!D1270,Tmatkat_20km_tarkasteltava_verk!$C$2:$D$1804,2,FALSE)</f>
        <v>62</v>
      </c>
      <c r="AN1270" s="148">
        <f t="shared" si="308"/>
        <v>6.164484746477307E-2</v>
      </c>
      <c r="AO1270" s="178" t="str">
        <f>IF(E1270=1,VLOOKUP(Työfile_2024!D1270,'2015'!$F$12:$AC$1887,24,FALSE),"-")</f>
        <v>-</v>
      </c>
      <c r="AP1270" s="52" t="str">
        <f>VLOOKUP(D1270,Tarkasteltava_verkko_2024_harva!$E$2:$I$1804,5,FALSE)</f>
        <v>tiivis</v>
      </c>
      <c r="AQ1270" s="52">
        <f>VLOOKUP(D1270,Tarkasteltava_verkko_2024_harva!$E$2:$I$1804,4,FALSE)</f>
        <v>0</v>
      </c>
      <c r="AR1270" s="148">
        <v>0.4904006677796327</v>
      </c>
      <c r="AS1270" s="170" t="str">
        <f>IFERROR(VLOOKUP(C1270,'2015'!$C$12:$AG$1887,30,FALSE),"-")</f>
        <v>-</v>
      </c>
      <c r="AT1270" s="148">
        <v>0.61894824707846408</v>
      </c>
      <c r="AU1270" s="170" t="str">
        <f>IFERROR(VLOOKUP(C1270,'2015'!$C$12:$AG$1887,31,FALSE),"-")</f>
        <v>-</v>
      </c>
      <c r="AV1270" s="106"/>
      <c r="AW1270" s="63" t="str">
        <f>IFERROR(VLOOKUP(C1270,Merkittävyysluokitus!$A$2:$J$1705,10,FALSE),"-")</f>
        <v>-</v>
      </c>
      <c r="AX1270" s="175" t="str">
        <f>IFERROR(VLOOKUP(C1270,Merkittävyysluokitus!$A$2:$J$1705,6,FALSE),"-")</f>
        <v>-</v>
      </c>
      <c r="AY1270" s="175" t="str">
        <f>IFERROR(VLOOKUP(C1270,Merkittävyysluokitus!$A$2:$J$1705,7,FALSE),"-")</f>
        <v>-</v>
      </c>
      <c r="AZ1270" s="175" t="str">
        <f>IFERROR(VLOOKUP(C1270,Merkittävyysluokitus!$A$2:$J$1705,8,FALSE),"-")</f>
        <v>-</v>
      </c>
      <c r="BA1270" s="175" t="str">
        <f>IFERROR(VLOOKUP(C1270,Merkittävyysluokitus!$A$2:$J$1705,9,FALSE),"-")</f>
        <v>-</v>
      </c>
      <c r="BB1270" s="203"/>
      <c r="BC1270" s="203" t="str">
        <f t="shared" si="309"/>
        <v>tieosoite muuttunut</v>
      </c>
      <c r="BD1270" s="39" t="str">
        <f t="shared" si="317"/>
        <v>musta</v>
      </c>
      <c r="BE1270" s="68" t="str">
        <f t="shared" si="304"/>
        <v>musta</v>
      </c>
      <c r="BF1270" s="68" t="str">
        <f t="shared" si="305"/>
        <v>musta</v>
      </c>
      <c r="BG1270" s="68" t="str">
        <f t="shared" si="306"/>
        <v>musta</v>
      </c>
      <c r="BH1270" s="208" t="str">
        <f t="shared" si="307"/>
        <v>musta</v>
      </c>
      <c r="BI1270" s="39"/>
      <c r="BJ1270" s="39" t="str">
        <f>IF(F1270="ei löydy","uusi tie",IF(E1270=0,"tieosoite muuttunut",IF(E1270=1,VLOOKUP(D1270,'2015'!$F$12:$AL$1887,31,FALSE),"-")))</f>
        <v>tieosoite muuttunut</v>
      </c>
      <c r="BK1270" s="67" t="str">
        <f>IF(E1270=1,VLOOKUP(D1270,'2015'!$F$12:$AL$1887,32,FALSE),"-")</f>
        <v>-</v>
      </c>
      <c r="BL1270" s="39" t="str">
        <f>IF(F1270="ei löydy","uusi tie",IF(E1270=0,"tieosoite muuttunut",IF(E1270=1,VLOOKUP(D1270,'2015'!$F$12:$AL$1887,33,FALSE),"-")))</f>
        <v>tieosoite muuttunut</v>
      </c>
      <c r="BM1270" s="39"/>
      <c r="BN1270" s="217" t="str">
        <f>VLOOKUP(D1270,'2015'!$F$12:$AL$1887,33,FALSE)</f>
        <v>musta</v>
      </c>
      <c r="BO1270" s="39"/>
      <c r="BP1270" s="115" t="s">
        <v>10</v>
      </c>
      <c r="BQ1270" s="30"/>
      <c r="BS1270" s="5"/>
      <c r="BU1270" s="37"/>
      <c r="BV1270" s="30" t="s">
        <v>10</v>
      </c>
      <c r="BX1270" t="str">
        <f>IF(E1270=1,VLOOKUP(D1270,'2015'!$F$12:$AX$1887,43,FALSE),"-")</f>
        <v>-</v>
      </c>
      <c r="BY1270" t="str">
        <f>IF(E1270=1,VLOOKUP(D1270,'2015'!$F$12:$AX$1887,44,FALSE),"-")</f>
        <v>-</v>
      </c>
      <c r="BZ1270" t="str">
        <f>IF(E1270=1,VLOOKUP(D1270,'2015'!$F$12:$AX$1887,45,FALSE),"-")</f>
        <v>-</v>
      </c>
      <c r="CA1270" s="31">
        <f t="shared" si="312"/>
        <v>20</v>
      </c>
      <c r="CB1270" s="31">
        <f t="shared" si="313"/>
        <v>10</v>
      </c>
      <c r="CC1270" s="31">
        <f t="shared" si="314"/>
        <v>10</v>
      </c>
      <c r="CD1270" s="31">
        <f t="shared" si="315"/>
        <v>0</v>
      </c>
      <c r="CE1270" s="31">
        <f t="shared" si="316"/>
        <v>0</v>
      </c>
      <c r="CO1270" s="32" t="s">
        <v>34</v>
      </c>
      <c r="CP1270" s="2" t="s">
        <v>35</v>
      </c>
    </row>
    <row r="1271" spans="1:94" ht="15.75" thickBot="1" x14ac:dyDescent="0.3">
      <c r="A1271" s="50"/>
      <c r="B1271" s="50"/>
      <c r="C1271" s="50" t="str">
        <f t="shared" si="310"/>
        <v>11689_1_5742</v>
      </c>
      <c r="D1271" s="51" t="str">
        <f t="shared" si="311"/>
        <v>11689_1</v>
      </c>
      <c r="E1271" s="224">
        <f>IFERROR(VLOOKUP(C1271,'2015'!$C$12:$D$1887,2,FALSE),0)</f>
        <v>0</v>
      </c>
      <c r="F1271" s="51">
        <f>IFERROR(K1271-IFERROR(VLOOKUP(D1271,'2015'!$F$12:$I$1887,4,FALSE),"ei löydy"),"ei löydy")</f>
        <v>-13</v>
      </c>
      <c r="G1271" s="224">
        <f>IFERROR(VLOOKUP(Työfile_2024!C1271,Liikennemalli!$D$6:$G$1921,4,FALSE),0)</f>
        <v>0</v>
      </c>
      <c r="H1271" s="225">
        <f>K1271-IFERROR(VLOOKUP(Työfile_2024!D1271,Liikennemalli!$C$6:$H$1921,6,FALSE),"ei löydy")</f>
        <v>-13</v>
      </c>
      <c r="I1271" s="80">
        <v>11689</v>
      </c>
      <c r="J1271" s="52">
        <v>1</v>
      </c>
      <c r="K1271" s="52">
        <v>5742</v>
      </c>
      <c r="L1271" s="53"/>
      <c r="M1271" s="54"/>
      <c r="N1271" s="54"/>
      <c r="O1271" s="54"/>
      <c r="P1271" s="54"/>
      <c r="Q1271" s="55"/>
      <c r="R1271" s="55"/>
      <c r="S1271" s="55"/>
      <c r="T1271" s="55"/>
      <c r="U1271" s="52"/>
      <c r="V1271" s="56">
        <v>3991</v>
      </c>
      <c r="W1271" s="56">
        <v>175</v>
      </c>
      <c r="X1271" s="56">
        <v>4453</v>
      </c>
      <c r="Y1271" s="56">
        <f>VLOOKUP(D1271,Liikennemalli24!$D$2:$F$1804,2,FALSE)</f>
        <v>234</v>
      </c>
      <c r="Z1271" s="57">
        <f>VLOOKUP(D1271,Liikennemalli24!$D$2:$F$1804,3,FALSE)</f>
        <v>0.22</v>
      </c>
      <c r="AA1271" s="178" t="str">
        <f>IF(G1271=1,VLOOKUP(C1271,Liikennemalli!$D$6:$H$1921,2,FALSE),"-")</f>
        <v>-</v>
      </c>
      <c r="AB1271" s="197" t="str">
        <f>IF(G1271=1,VLOOKUP(C1271,Liikennemalli!$D$6:$H$1921,3,FALSE),"-")</f>
        <v>-</v>
      </c>
      <c r="AC1271" s="134" t="str">
        <f>IF(E1271=1,VLOOKUP(Työfile_2024!D1271,'2015'!$F$12:$X$1887,18,FALSE),"-")</f>
        <v>-</v>
      </c>
      <c r="AD1271" s="127" t="str">
        <f>IF(E1271=1,VLOOKUP(Työfile_2024!D1271,'2015'!$F$12:$X$1887,19,FALSE),"-")</f>
        <v>-</v>
      </c>
      <c r="AI1271" s="127" t="str">
        <f>IF(E1271=1,VLOOKUP(Työfile_2024!D1271,'2015'!$F$12:$AB$1887,20,FALSE),"-")</f>
        <v>-</v>
      </c>
      <c r="AJ1271" s="127" t="str">
        <f>IF(E1271=1,VLOOKUP(Työfile_2024!D1271,'2015'!$F$12:$AB$1887,21,FALSE),"-")</f>
        <v>-</v>
      </c>
      <c r="AK1271" s="127" t="str">
        <f>IF(E1271=1,VLOOKUP(Työfile_2024!D1271,'2015'!$F$12:$AB$1887,22,FALSE),"-")</f>
        <v>-</v>
      </c>
      <c r="AL1271" s="127" t="str">
        <f>IF(E1271=1,VLOOKUP(Työfile_2024!D1271,'2015'!$F$12:$AB$1887,23,FALSE),"-")</f>
        <v>-</v>
      </c>
      <c r="AM1271" s="56">
        <f>VLOOKUP(Työfile_2024!D1271,Tmatkat_20km_tarkasteltava_verk!$C$2:$D$1804,2,FALSE)</f>
        <v>570</v>
      </c>
      <c r="AN1271" s="148">
        <f t="shared" si="308"/>
        <v>0.14282134803307442</v>
      </c>
      <c r="AO1271" s="178" t="str">
        <f>IF(E1271=1,VLOOKUP(Työfile_2024!D1271,'2015'!$F$12:$AC$1887,24,FALSE),"-")</f>
        <v>-</v>
      </c>
      <c r="AP1271" s="52" t="str">
        <f>VLOOKUP(D1271,Tarkasteltava_verkko_2024_harva!$E$2:$I$1804,5,FALSE)</f>
        <v>tiivis</v>
      </c>
      <c r="AQ1271" s="52">
        <f>VLOOKUP(D1271,Tarkasteltava_verkko_2024_harva!$E$2:$I$1804,4,FALSE)</f>
        <v>0</v>
      </c>
      <c r="AR1271" s="148">
        <v>1.532567049808429E-2</v>
      </c>
      <c r="AS1271" s="170" t="str">
        <f>IFERROR(VLOOKUP(C1271,'2015'!$C$12:$AG$1887,30,FALSE),"-")</f>
        <v>-</v>
      </c>
      <c r="AT1271" s="148">
        <v>0.54963427377220486</v>
      </c>
      <c r="AU1271" s="170" t="str">
        <f>IFERROR(VLOOKUP(C1271,'2015'!$C$12:$AG$1887,31,FALSE),"-")</f>
        <v>-</v>
      </c>
      <c r="AV1271" s="106"/>
      <c r="AW1271" s="63" t="str">
        <f>IFERROR(VLOOKUP(C1271,Merkittävyysluokitus!$A$2:$J$1705,10,FALSE),"-")</f>
        <v>-</v>
      </c>
      <c r="AX1271" s="175" t="str">
        <f>IFERROR(VLOOKUP(C1271,Merkittävyysluokitus!$A$2:$J$1705,6,FALSE),"-")</f>
        <v>-</v>
      </c>
      <c r="AY1271" s="175" t="str">
        <f>IFERROR(VLOOKUP(C1271,Merkittävyysluokitus!$A$2:$J$1705,7,FALSE),"-")</f>
        <v>-</v>
      </c>
      <c r="AZ1271" s="175" t="str">
        <f>IFERROR(VLOOKUP(C1271,Merkittävyysluokitus!$A$2:$J$1705,8,FALSE),"-")</f>
        <v>-</v>
      </c>
      <c r="BA1271" s="175" t="str">
        <f>IFERROR(VLOOKUP(C1271,Merkittävyysluokitus!$A$2:$J$1705,9,FALSE),"-")</f>
        <v>-</v>
      </c>
      <c r="BB1271" s="203"/>
      <c r="BC1271" s="203" t="str">
        <f t="shared" si="309"/>
        <v>tieosoite muuttunut</v>
      </c>
      <c r="BD1271" s="39" t="str">
        <f t="shared" si="317"/>
        <v>musta</v>
      </c>
      <c r="BE1271" s="68" t="str">
        <f t="shared" si="304"/>
        <v>musta</v>
      </c>
      <c r="BF1271" s="68" t="str">
        <f t="shared" si="305"/>
        <v>musta</v>
      </c>
      <c r="BG1271" s="68" t="str">
        <f t="shared" si="306"/>
        <v>musta</v>
      </c>
      <c r="BH1271" s="208" t="str">
        <f t="shared" si="307"/>
        <v>musta</v>
      </c>
      <c r="BI1271" s="39"/>
      <c r="BJ1271" s="39" t="str">
        <f>IF(F1271="ei löydy","uusi tie",IF(E1271=0,"tieosoite muuttunut",IF(E1271=1,VLOOKUP(D1271,'2015'!$F$12:$AL$1887,31,FALSE),"-")))</f>
        <v>tieosoite muuttunut</v>
      </c>
      <c r="BK1271" s="67" t="str">
        <f>IF(E1271=1,VLOOKUP(D1271,'2015'!$F$12:$AL$1887,32,FALSE),"-")</f>
        <v>-</v>
      </c>
      <c r="BL1271" s="39" t="str">
        <f>IF(F1271="ei löydy","uusi tie",IF(E1271=0,"tieosoite muuttunut",IF(E1271=1,VLOOKUP(D1271,'2015'!$F$12:$AL$1887,33,FALSE),"-")))</f>
        <v>tieosoite muuttunut</v>
      </c>
      <c r="BM1271" s="39"/>
      <c r="BN1271" s="217" t="str">
        <f>VLOOKUP(D1271,'2015'!$F$12:$AL$1887,33,FALSE)</f>
        <v>musta</v>
      </c>
      <c r="BO1271" s="39"/>
      <c r="BP1271" s="115" t="s">
        <v>10</v>
      </c>
      <c r="BQ1271" s="30"/>
      <c r="BS1271" s="5"/>
      <c r="BU1271" s="37"/>
      <c r="BV1271" s="30" t="s">
        <v>10</v>
      </c>
      <c r="BX1271" t="str">
        <f>IF(E1271=1,VLOOKUP(D1271,'2015'!$F$12:$AX$1887,43,FALSE),"-")</f>
        <v>-</v>
      </c>
      <c r="BY1271" t="str">
        <f>IF(E1271=1,VLOOKUP(D1271,'2015'!$F$12:$AX$1887,44,FALSE),"-")</f>
        <v>-</v>
      </c>
      <c r="BZ1271" t="str">
        <f>IF(E1271=1,VLOOKUP(D1271,'2015'!$F$12:$AX$1887,45,FALSE),"-")</f>
        <v>-</v>
      </c>
      <c r="CA1271" s="31">
        <f t="shared" si="312"/>
        <v>30</v>
      </c>
      <c r="CB1271" s="31">
        <f t="shared" si="313"/>
        <v>10</v>
      </c>
      <c r="CC1271" s="31">
        <f t="shared" si="314"/>
        <v>10</v>
      </c>
      <c r="CD1271" s="31">
        <f t="shared" si="315"/>
        <v>10</v>
      </c>
      <c r="CE1271" s="31">
        <f t="shared" si="316"/>
        <v>0</v>
      </c>
      <c r="CO1271" s="32" t="s">
        <v>34</v>
      </c>
      <c r="CP1271" s="2" t="s">
        <v>35</v>
      </c>
    </row>
    <row r="1272" spans="1:94" ht="15.75" thickBot="1" x14ac:dyDescent="0.3">
      <c r="A1272" s="50"/>
      <c r="B1272" s="50"/>
      <c r="C1272" s="50" t="str">
        <f t="shared" si="310"/>
        <v>11689_2_3755</v>
      </c>
      <c r="D1272" s="51" t="str">
        <f t="shared" si="311"/>
        <v>11689_2</v>
      </c>
      <c r="E1272" s="224">
        <f>IFERROR(VLOOKUP(C1272,'2015'!$C$12:$D$1887,2,FALSE),0)</f>
        <v>1</v>
      </c>
      <c r="F1272" s="51">
        <f>IFERROR(K1272-IFERROR(VLOOKUP(D1272,'2015'!$F$12:$I$1887,4,FALSE),"ei löydy"),"ei löydy")</f>
        <v>0</v>
      </c>
      <c r="G1272" s="224">
        <f>IFERROR(VLOOKUP(Työfile_2024!C1272,Liikennemalli!$D$6:$G$1921,4,FALSE),0)</f>
        <v>1</v>
      </c>
      <c r="H1272" s="225">
        <f>K1272-IFERROR(VLOOKUP(Työfile_2024!D1272,Liikennemalli!$C$6:$H$1921,6,FALSE),"ei löydy")</f>
        <v>0</v>
      </c>
      <c r="I1272" s="80">
        <v>11689</v>
      </c>
      <c r="J1272" s="52">
        <v>2</v>
      </c>
      <c r="K1272" s="52">
        <v>3755</v>
      </c>
      <c r="L1272" s="53"/>
      <c r="M1272" s="54"/>
      <c r="N1272" s="54"/>
      <c r="O1272" s="54"/>
      <c r="P1272" s="54"/>
      <c r="Q1272" s="55"/>
      <c r="R1272" s="55"/>
      <c r="S1272" s="55"/>
      <c r="T1272" s="55"/>
      <c r="U1272" s="52"/>
      <c r="V1272" s="56">
        <v>3991</v>
      </c>
      <c r="W1272" s="56">
        <v>175</v>
      </c>
      <c r="X1272" s="56">
        <v>4453</v>
      </c>
      <c r="Y1272" s="56">
        <f>VLOOKUP(D1272,Liikennemalli24!$D$2:$F$1804,2,FALSE)</f>
        <v>376</v>
      </c>
      <c r="Z1272" s="57">
        <f>VLOOKUP(D1272,Liikennemalli24!$D$2:$F$1804,3,FALSE)</f>
        <v>0.25800000000000001</v>
      </c>
      <c r="AA1272" s="178">
        <f>IF(G1272=1,VLOOKUP(C1272,Liikennemalli!$D$6:$H$1921,2,FALSE),"-")</f>
        <v>1069.8694668235701</v>
      </c>
      <c r="AB1272" s="197">
        <f>IF(G1272=1,VLOOKUP(C1272,Liikennemalli!$D$6:$H$1921,3,FALSE),"-")</f>
        <v>0.453292394228347</v>
      </c>
      <c r="AC1272" s="134">
        <f>IF(E1272=1,VLOOKUP(Työfile_2024!D1272,'2015'!$F$12:$X$1887,18,FALSE),"-")</f>
        <v>1136</v>
      </c>
      <c r="AD1272" s="127">
        <f>IF(E1272=1,VLOOKUP(Työfile_2024!D1272,'2015'!$F$12:$X$1887,19,FALSE),"-")</f>
        <v>0.61</v>
      </c>
      <c r="AI1272" s="127">
        <f>IF(E1272=1,VLOOKUP(Työfile_2024!D1272,'2015'!$F$12:$AB$1887,20,FALSE),"-")</f>
        <v>0</v>
      </c>
      <c r="AJ1272" s="127">
        <f>IF(E1272=1,VLOOKUP(Työfile_2024!D1272,'2015'!$F$12:$AB$1887,21,FALSE),"-")</f>
        <v>0</v>
      </c>
      <c r="AK1272" s="127">
        <f>IF(E1272=1,VLOOKUP(Työfile_2024!D1272,'2015'!$F$12:$AB$1887,22,FALSE),"-")</f>
        <v>0</v>
      </c>
      <c r="AL1272" s="127">
        <f>IF(E1272=1,VLOOKUP(Työfile_2024!D1272,'2015'!$F$12:$AB$1887,23,FALSE),"-")</f>
        <v>0</v>
      </c>
      <c r="AM1272" s="56">
        <f>VLOOKUP(Työfile_2024!D1272,Tmatkat_20km_tarkasteltava_verk!$C$2:$D$1804,2,FALSE)</f>
        <v>283</v>
      </c>
      <c r="AN1272" s="148">
        <f t="shared" si="308"/>
        <v>7.0909546479579047E-2</v>
      </c>
      <c r="AO1272" s="178">
        <f>IF(E1272=1,VLOOKUP(Työfile_2024!D1272,'2015'!$F$12:$AC$1887,24,FALSE),"-")</f>
        <v>470</v>
      </c>
      <c r="AP1272" s="52" t="str">
        <f>VLOOKUP(D1272,Tarkasteltava_verkko_2024_harva!$E$2:$I$1804,5,FALSE)</f>
        <v>tiivis</v>
      </c>
      <c r="AQ1272" s="52">
        <f>VLOOKUP(D1272,Tarkasteltava_verkko_2024_harva!$E$2:$I$1804,4,FALSE)</f>
        <v>0</v>
      </c>
      <c r="AR1272" s="148">
        <v>0</v>
      </c>
      <c r="AS1272" s="170" t="str">
        <f>IFERROR(VLOOKUP(C1272,'2015'!$C$12:$AG$1887,30,FALSE),"-")</f>
        <v/>
      </c>
      <c r="AT1272" s="148">
        <v>0.49427430093209057</v>
      </c>
      <c r="AU1272" s="170">
        <f>IFERROR(VLOOKUP(C1272,'2015'!$C$12:$AG$1887,31,FALSE),"-")</f>
        <v>0</v>
      </c>
      <c r="AV1272" s="106"/>
      <c r="AW1272" s="63">
        <f>IFERROR(VLOOKUP(C1272,Merkittävyysluokitus!$A$2:$J$1705,10,FALSE),"-")</f>
        <v>2</v>
      </c>
      <c r="AX1272" s="175">
        <f>IFERROR(VLOOKUP(C1272,Merkittävyysluokitus!$A$2:$J$1705,6,FALSE),"-")</f>
        <v>10.602214611872146</v>
      </c>
      <c r="AY1272" s="175">
        <f>IFERROR(VLOOKUP(C1272,Merkittävyysluokitus!$A$2:$J$1705,7,FALSE),"-")</f>
        <v>5</v>
      </c>
      <c r="AZ1272" s="175">
        <f>IFERROR(VLOOKUP(C1272,Merkittävyysluokitus!$A$2:$J$1705,8,FALSE),"-")</f>
        <v>4.1022146118721459</v>
      </c>
      <c r="BA1272" s="175">
        <f>IFERROR(VLOOKUP(C1272,Merkittävyysluokitus!$A$2:$J$1705,9,FALSE),"-")</f>
        <v>1.5</v>
      </c>
      <c r="BB1272" s="203"/>
      <c r="BC1272" s="203" t="str">
        <f t="shared" si="309"/>
        <v/>
      </c>
      <c r="BD1272" s="39" t="str">
        <f t="shared" si="317"/>
        <v>musta</v>
      </c>
      <c r="BE1272" s="68" t="str">
        <f t="shared" si="304"/>
        <v>musta</v>
      </c>
      <c r="BF1272" s="68" t="str">
        <f t="shared" si="305"/>
        <v>musta</v>
      </c>
      <c r="BG1272" s="68" t="str">
        <f t="shared" si="306"/>
        <v>musta</v>
      </c>
      <c r="BH1272" s="208" t="str">
        <f t="shared" si="307"/>
        <v>musta</v>
      </c>
      <c r="BI1272" s="39"/>
      <c r="BJ1272" s="39" t="str">
        <f>IF(F1272="ei löydy","uusi tie",IF(E1272=0,"tieosoite muuttunut",IF(E1272=1,VLOOKUP(D1272,'2015'!$F$12:$AL$1887,31,FALSE),"-")))</f>
        <v>musta</v>
      </c>
      <c r="BK1272" s="67" t="str">
        <f>IF(E1272=1,VLOOKUP(D1272,'2015'!$F$12:$AL$1887,32,FALSE),"-")</f>
        <v>musta</v>
      </c>
      <c r="BL1272" s="39" t="str">
        <f>IF(F1272="ei löydy","uusi tie",IF(E1272=0,"tieosoite muuttunut",IF(E1272=1,VLOOKUP(D1272,'2015'!$F$12:$AL$1887,33,FALSE),"-")))</f>
        <v>musta</v>
      </c>
      <c r="BM1272" s="39"/>
      <c r="BN1272" s="217" t="str">
        <f>VLOOKUP(D1272,'2015'!$F$12:$AL$1887,33,FALSE)</f>
        <v>musta</v>
      </c>
      <c r="BO1272" s="39"/>
      <c r="BP1272" s="115" t="s">
        <v>10</v>
      </c>
      <c r="BQ1272" s="30"/>
      <c r="BS1272" s="5"/>
      <c r="BU1272" s="37"/>
      <c r="BV1272" s="30" t="s">
        <v>10</v>
      </c>
      <c r="BX1272" t="str">
        <f>IF(E1272=1,VLOOKUP(D1272,'2015'!$F$12:$AX$1887,43,FALSE),"-")</f>
        <v>punainen</v>
      </c>
      <c r="BY1272" t="str">
        <f>IF(E1272=1,VLOOKUP(D1272,'2015'!$F$12:$AX$1887,44,FALSE),"-")</f>
        <v>musta</v>
      </c>
      <c r="BZ1272" t="str">
        <f>IF(E1272=1,VLOOKUP(D1272,'2015'!$F$12:$AX$1887,45,FALSE),"-")</f>
        <v>musta</v>
      </c>
      <c r="CA1272" s="31">
        <f t="shared" si="312"/>
        <v>12</v>
      </c>
      <c r="CB1272" s="31">
        <f t="shared" si="313"/>
        <v>10</v>
      </c>
      <c r="CC1272" s="31">
        <f t="shared" si="314"/>
        <v>1</v>
      </c>
      <c r="CD1272" s="31">
        <f t="shared" si="315"/>
        <v>1</v>
      </c>
      <c r="CE1272" s="31">
        <f t="shared" si="316"/>
        <v>0</v>
      </c>
      <c r="CO1272" s="2" t="s">
        <v>35</v>
      </c>
      <c r="CP1272" s="2" t="s">
        <v>35</v>
      </c>
    </row>
    <row r="1273" spans="1:94" ht="15.75" thickBot="1" x14ac:dyDescent="0.3">
      <c r="A1273" s="50"/>
      <c r="B1273" s="50"/>
      <c r="C1273" s="50" t="str">
        <f t="shared" si="310"/>
        <v>11693_1_2392</v>
      </c>
      <c r="D1273" s="51" t="str">
        <f t="shared" si="311"/>
        <v>11693_1</v>
      </c>
      <c r="E1273" s="224">
        <f>IFERROR(VLOOKUP(C1273,'2015'!$C$12:$D$1887,2,FALSE),0)</f>
        <v>1</v>
      </c>
      <c r="F1273" s="51">
        <f>IFERROR(K1273-IFERROR(VLOOKUP(D1273,'2015'!$F$12:$I$1887,4,FALSE),"ei löydy"),"ei löydy")</f>
        <v>0</v>
      </c>
      <c r="G1273" s="224">
        <f>IFERROR(VLOOKUP(Työfile_2024!C1273,Liikennemalli!$D$6:$G$1921,4,FALSE),0)</f>
        <v>1</v>
      </c>
      <c r="H1273" s="225">
        <f>K1273-IFERROR(VLOOKUP(Työfile_2024!D1273,Liikennemalli!$C$6:$H$1921,6,FALSE),"ei löydy")</f>
        <v>0</v>
      </c>
      <c r="I1273" s="80">
        <v>11693</v>
      </c>
      <c r="J1273" s="52">
        <v>1</v>
      </c>
      <c r="K1273" s="52">
        <v>2392</v>
      </c>
      <c r="L1273" s="53"/>
      <c r="M1273" s="54"/>
      <c r="N1273" s="54"/>
      <c r="O1273" s="54"/>
      <c r="P1273" s="54"/>
      <c r="Q1273" s="55"/>
      <c r="R1273" s="55"/>
      <c r="S1273" s="55"/>
      <c r="T1273" s="55"/>
      <c r="U1273" s="52"/>
      <c r="V1273" s="56">
        <v>184</v>
      </c>
      <c r="W1273" s="56">
        <v>14</v>
      </c>
      <c r="X1273" s="56">
        <v>198</v>
      </c>
      <c r="Y1273" s="56">
        <f>VLOOKUP(D1273,Liikennemalli24!$D$2:$F$1804,2,FALSE)</f>
        <v>194</v>
      </c>
      <c r="Z1273" s="57">
        <f>VLOOKUP(D1273,Liikennemalli24!$D$2:$F$1804,3,FALSE)</f>
        <v>0.22700000000000001</v>
      </c>
      <c r="AA1273" s="178">
        <f>IF(G1273=1,VLOOKUP(C1273,Liikennemalli!$D$6:$H$1921,2,FALSE),"-")</f>
        <v>36</v>
      </c>
      <c r="AB1273" s="197">
        <f>IF(G1273=1,VLOOKUP(C1273,Liikennemalli!$D$6:$H$1921,3,FALSE),"-")</f>
        <v>0.20571428571428499</v>
      </c>
      <c r="AC1273" s="134">
        <f>IF(E1273=1,VLOOKUP(Työfile_2024!D1273,'2015'!$F$12:$X$1887,18,FALSE),"-")</f>
        <v>64</v>
      </c>
      <c r="AD1273" s="127">
        <f>IF(E1273=1,VLOOKUP(Työfile_2024!D1273,'2015'!$F$12:$X$1887,19,FALSE),"-")</f>
        <v>0.56999999999999995</v>
      </c>
      <c r="AI1273" s="127">
        <f>IF(E1273=1,VLOOKUP(Työfile_2024!D1273,'2015'!$F$12:$AB$1887,20,FALSE),"-")</f>
        <v>0</v>
      </c>
      <c r="AJ1273" s="127">
        <f>IF(E1273=1,VLOOKUP(Työfile_2024!D1273,'2015'!$F$12:$AB$1887,21,FALSE),"-")</f>
        <v>0</v>
      </c>
      <c r="AK1273" s="127">
        <f>IF(E1273=1,VLOOKUP(Työfile_2024!D1273,'2015'!$F$12:$AB$1887,22,FALSE),"-")</f>
        <v>0</v>
      </c>
      <c r="AL1273" s="127">
        <f>IF(E1273=1,VLOOKUP(Työfile_2024!D1273,'2015'!$F$12:$AB$1887,23,FALSE),"-")</f>
        <v>0</v>
      </c>
      <c r="AM1273" s="56">
        <f>VLOOKUP(Työfile_2024!D1273,Tmatkat_20km_tarkasteltava_verk!$C$2:$D$1804,2,FALSE)</f>
        <v>16</v>
      </c>
      <c r="AN1273" s="148">
        <f t="shared" si="308"/>
        <v>8.6956521739130432E-2</v>
      </c>
      <c r="AO1273" s="178">
        <f>IF(E1273=1,VLOOKUP(Työfile_2024!D1273,'2015'!$F$12:$AC$1887,24,FALSE),"-")</f>
        <v>45</v>
      </c>
      <c r="AP1273" s="52">
        <f>VLOOKUP(D1273,Tarkasteltava_verkko_2024_harva!$E$2:$I$1804,5,FALSE)</f>
        <v>0</v>
      </c>
      <c r="AQ1273" s="52">
        <f>VLOOKUP(D1273,Tarkasteltava_verkko_2024_harva!$E$2:$I$1804,4,FALSE)</f>
        <v>0</v>
      </c>
      <c r="AR1273" s="148">
        <v>0</v>
      </c>
      <c r="AS1273" s="170" t="str">
        <f>IFERROR(VLOOKUP(C1273,'2015'!$C$12:$AG$1887,30,FALSE),"-")</f>
        <v/>
      </c>
      <c r="AT1273" s="148">
        <v>0.52801003344481601</v>
      </c>
      <c r="AU1273" s="170">
        <f>IFERROR(VLOOKUP(C1273,'2015'!$C$12:$AG$1887,31,FALSE),"-")</f>
        <v>0</v>
      </c>
      <c r="AV1273" s="106"/>
      <c r="AW1273" s="63">
        <f>IFERROR(VLOOKUP(C1273,Merkittävyysluokitus!$A$2:$J$1705,10,FALSE),"-")</f>
        <v>3</v>
      </c>
      <c r="AX1273" s="175">
        <f>IFERROR(VLOOKUP(C1273,Merkittävyysluokitus!$A$2:$J$1705,6,FALSE),"-")</f>
        <v>3.2935525114155251</v>
      </c>
      <c r="AY1273" s="175">
        <f>IFERROR(VLOOKUP(C1273,Merkittävyysluokitus!$A$2:$J$1705,7,FALSE),"-")</f>
        <v>1.7119999999999997</v>
      </c>
      <c r="AZ1273" s="175">
        <f>IFERROR(VLOOKUP(C1273,Merkittävyysluokitus!$A$2:$J$1705,8,FALSE),"-")</f>
        <v>1.0815525114155251</v>
      </c>
      <c r="BA1273" s="175">
        <f>IFERROR(VLOOKUP(C1273,Merkittävyysluokitus!$A$2:$J$1705,9,FALSE),"-")</f>
        <v>0.5</v>
      </c>
      <c r="BB1273" s="203"/>
      <c r="BC1273" s="203" t="str">
        <f t="shared" si="309"/>
        <v/>
      </c>
      <c r="BD1273" s="39" t="str">
        <f t="shared" si="317"/>
        <v>musta</v>
      </c>
      <c r="BE1273" s="68" t="str">
        <f t="shared" si="304"/>
        <v>musta</v>
      </c>
      <c r="BF1273" s="68" t="str">
        <f t="shared" si="305"/>
        <v>musta</v>
      </c>
      <c r="BG1273" s="68" t="str">
        <f t="shared" si="306"/>
        <v>musta</v>
      </c>
      <c r="BH1273" s="208" t="str">
        <f t="shared" si="307"/>
        <v>musta</v>
      </c>
      <c r="BI1273" s="39"/>
      <c r="BJ1273" s="39" t="str">
        <f>IF(F1273="ei löydy","uusi tie",IF(E1273=0,"tieosoite muuttunut",IF(E1273=1,VLOOKUP(D1273,'2015'!$F$12:$AL$1887,31,FALSE),"-")))</f>
        <v>musta</v>
      </c>
      <c r="BK1273" s="67" t="str">
        <f>IF(E1273=1,VLOOKUP(D1273,'2015'!$F$12:$AL$1887,32,FALSE),"-")</f>
        <v>musta</v>
      </c>
      <c r="BL1273" s="39" t="str">
        <f>IF(F1273="ei löydy","uusi tie",IF(E1273=0,"tieosoite muuttunut",IF(E1273=1,VLOOKUP(D1273,'2015'!$F$12:$AL$1887,33,FALSE),"-")))</f>
        <v>musta</v>
      </c>
      <c r="BM1273" s="39"/>
      <c r="BN1273" s="217" t="str">
        <f>VLOOKUP(D1273,'2015'!$F$12:$AL$1887,33,FALSE)</f>
        <v>musta</v>
      </c>
      <c r="BO1273" s="39"/>
      <c r="BP1273" s="115" t="s">
        <v>10</v>
      </c>
      <c r="BQ1273" s="30"/>
      <c r="BS1273" s="5"/>
      <c r="BU1273" s="37"/>
      <c r="BV1273" s="30" t="s">
        <v>10</v>
      </c>
      <c r="BX1273" t="str">
        <f>IF(E1273=1,VLOOKUP(D1273,'2015'!$F$12:$AX$1887,43,FALSE),"-")</f>
        <v>musta</v>
      </c>
      <c r="BY1273" t="str">
        <f>IF(E1273=1,VLOOKUP(D1273,'2015'!$F$12:$AX$1887,44,FALSE),"-")</f>
        <v>musta</v>
      </c>
      <c r="BZ1273" t="str">
        <f>IF(E1273=1,VLOOKUP(D1273,'2015'!$F$12:$AX$1887,45,FALSE),"-")</f>
        <v>musta</v>
      </c>
      <c r="CA1273" s="31">
        <f t="shared" si="312"/>
        <v>1</v>
      </c>
      <c r="CB1273" s="31">
        <f t="shared" si="313"/>
        <v>1</v>
      </c>
      <c r="CC1273" s="31">
        <f t="shared" si="314"/>
        <v>0</v>
      </c>
      <c r="CD1273" s="31">
        <f t="shared" si="315"/>
        <v>0</v>
      </c>
      <c r="CE1273" s="31">
        <f t="shared" si="316"/>
        <v>0</v>
      </c>
      <c r="CO1273" s="2" t="s">
        <v>35</v>
      </c>
      <c r="CP1273" s="2" t="s">
        <v>35</v>
      </c>
    </row>
    <row r="1274" spans="1:94" ht="15.75" thickBot="1" x14ac:dyDescent="0.3">
      <c r="A1274" s="50"/>
      <c r="B1274" s="50"/>
      <c r="C1274" s="50" t="str">
        <f t="shared" si="310"/>
        <v>11694_1_6937</v>
      </c>
      <c r="D1274" s="51" t="str">
        <f t="shared" si="311"/>
        <v>11694_1</v>
      </c>
      <c r="E1274" s="224">
        <f>IFERROR(VLOOKUP(C1274,'2015'!$C$12:$D$1887,2,FALSE),0)</f>
        <v>1</v>
      </c>
      <c r="F1274" s="51">
        <f>IFERROR(K1274-IFERROR(VLOOKUP(D1274,'2015'!$F$12:$I$1887,4,FALSE),"ei löydy"),"ei löydy")</f>
        <v>0</v>
      </c>
      <c r="G1274" s="224">
        <f>IFERROR(VLOOKUP(Työfile_2024!C1274,Liikennemalli!$D$6:$G$1921,4,FALSE),0)</f>
        <v>1</v>
      </c>
      <c r="H1274" s="225">
        <f>K1274-IFERROR(VLOOKUP(Työfile_2024!D1274,Liikennemalli!$C$6:$H$1921,6,FALSE),"ei löydy")</f>
        <v>0</v>
      </c>
      <c r="I1274" s="80">
        <v>11694</v>
      </c>
      <c r="J1274" s="52">
        <v>1</v>
      </c>
      <c r="K1274" s="52">
        <v>6937</v>
      </c>
      <c r="L1274" s="53"/>
      <c r="M1274" s="54"/>
      <c r="N1274" s="54"/>
      <c r="O1274" s="54"/>
      <c r="P1274" s="54"/>
      <c r="Q1274" s="55"/>
      <c r="R1274" s="55"/>
      <c r="S1274" s="55"/>
      <c r="T1274" s="55"/>
      <c r="U1274" s="52"/>
      <c r="V1274" s="56">
        <v>948</v>
      </c>
      <c r="W1274" s="56">
        <v>44</v>
      </c>
      <c r="X1274" s="56">
        <v>974</v>
      </c>
      <c r="Y1274" s="56">
        <f>VLOOKUP(D1274,Liikennemalli24!$D$2:$F$1804,2,FALSE)</f>
        <v>76</v>
      </c>
      <c r="Z1274" s="57">
        <f>VLOOKUP(D1274,Liikennemalli24!$D$2:$F$1804,3,FALSE)</f>
        <v>0.20899999999999999</v>
      </c>
      <c r="AA1274" s="178">
        <f>IF(G1274=1,VLOOKUP(C1274,Liikennemalli!$D$6:$H$1921,2,FALSE),"-")</f>
        <v>298.66811116609603</v>
      </c>
      <c r="AB1274" s="197">
        <f>IF(G1274=1,VLOOKUP(C1274,Liikennemalli!$D$6:$H$1921,3,FALSE),"-")</f>
        <v>0.43869210826314098</v>
      </c>
      <c r="AC1274" s="134">
        <f>IF(E1274=1,VLOOKUP(Työfile_2024!D1274,'2015'!$F$12:$X$1887,18,FALSE),"-")</f>
        <v>687</v>
      </c>
      <c r="AD1274" s="127">
        <f>IF(E1274=1,VLOOKUP(Työfile_2024!D1274,'2015'!$F$12:$X$1887,19,FALSE),"-")</f>
        <v>0.77</v>
      </c>
      <c r="AI1274" s="127">
        <f>IF(E1274=1,VLOOKUP(Työfile_2024!D1274,'2015'!$F$12:$AB$1887,20,FALSE),"-")</f>
        <v>0</v>
      </c>
      <c r="AJ1274" s="127">
        <f>IF(E1274=1,VLOOKUP(Työfile_2024!D1274,'2015'!$F$12:$AB$1887,21,FALSE),"-")</f>
        <v>0</v>
      </c>
      <c r="AK1274" s="127">
        <f>IF(E1274=1,VLOOKUP(Työfile_2024!D1274,'2015'!$F$12:$AB$1887,22,FALSE),"-")</f>
        <v>0</v>
      </c>
      <c r="AL1274" s="127">
        <f>IF(E1274=1,VLOOKUP(Työfile_2024!D1274,'2015'!$F$12:$AB$1887,23,FALSE),"-")</f>
        <v>0</v>
      </c>
      <c r="AM1274" s="56">
        <f>VLOOKUP(Työfile_2024!D1274,Tmatkat_20km_tarkasteltava_verk!$C$2:$D$1804,2,FALSE)</f>
        <v>189</v>
      </c>
      <c r="AN1274" s="148">
        <f t="shared" si="308"/>
        <v>0.19936708860759494</v>
      </c>
      <c r="AO1274" s="178">
        <f>IF(E1274=1,VLOOKUP(Työfile_2024!D1274,'2015'!$F$12:$AC$1887,24,FALSE),"-")</f>
        <v>241</v>
      </c>
      <c r="AP1274" s="52">
        <f>VLOOKUP(D1274,Tarkasteltava_verkko_2024_harva!$E$2:$I$1804,5,FALSE)</f>
        <v>0</v>
      </c>
      <c r="AQ1274" s="52">
        <f>VLOOKUP(D1274,Tarkasteltava_verkko_2024_harva!$E$2:$I$1804,4,FALSE)</f>
        <v>0</v>
      </c>
      <c r="AR1274" s="148">
        <v>0</v>
      </c>
      <c r="AS1274" s="170" t="str">
        <f>IFERROR(VLOOKUP(C1274,'2015'!$C$12:$AG$1887,30,FALSE),"-")</f>
        <v/>
      </c>
      <c r="AT1274" s="148">
        <v>0.51549661236845901</v>
      </c>
      <c r="AU1274" s="170">
        <f>IFERROR(VLOOKUP(C1274,'2015'!$C$12:$AG$1887,31,FALSE),"-")</f>
        <v>0</v>
      </c>
      <c r="AV1274" s="106"/>
      <c r="AW1274" s="63">
        <f>IFERROR(VLOOKUP(C1274,Merkittävyysluokitus!$A$2:$J$1705,10,FALSE),"-")</f>
        <v>3</v>
      </c>
      <c r="AX1274" s="175">
        <f>IFERROR(VLOOKUP(C1274,Merkittävyysluokitus!$A$2:$J$1705,6,FALSE),"-")</f>
        <v>9.0549436834094355</v>
      </c>
      <c r="AY1274" s="175">
        <f>IFERROR(VLOOKUP(C1274,Merkittävyysluokitus!$A$2:$J$1705,7,FALSE),"-")</f>
        <v>4.7873333333333328</v>
      </c>
      <c r="AZ1274" s="175">
        <f>IFERROR(VLOOKUP(C1274,Merkittävyysluokitus!$A$2:$J$1705,8,FALSE),"-")</f>
        <v>3.6009436834094366</v>
      </c>
      <c r="BA1274" s="175">
        <f>IFERROR(VLOOKUP(C1274,Merkittävyysluokitus!$A$2:$J$1705,9,FALSE),"-")</f>
        <v>0.66666666666666663</v>
      </c>
      <c r="BB1274" s="203"/>
      <c r="BC1274" s="203" t="str">
        <f t="shared" si="309"/>
        <v/>
      </c>
      <c r="BD1274" s="39" t="str">
        <f t="shared" si="317"/>
        <v>musta</v>
      </c>
      <c r="BE1274" s="68" t="str">
        <f t="shared" si="304"/>
        <v>musta</v>
      </c>
      <c r="BF1274" s="68" t="str">
        <f t="shared" si="305"/>
        <v>musta</v>
      </c>
      <c r="BG1274" s="68" t="str">
        <f t="shared" si="306"/>
        <v>musta</v>
      </c>
      <c r="BH1274" s="208" t="str">
        <f t="shared" si="307"/>
        <v>musta</v>
      </c>
      <c r="BI1274" s="39"/>
      <c r="BJ1274" s="39" t="str">
        <f>IF(F1274="ei löydy","uusi tie",IF(E1274=0,"tieosoite muuttunut",IF(E1274=1,VLOOKUP(D1274,'2015'!$F$12:$AL$1887,31,FALSE),"-")))</f>
        <v>musta</v>
      </c>
      <c r="BK1274" s="67" t="str">
        <f>IF(E1274=1,VLOOKUP(D1274,'2015'!$F$12:$AL$1887,32,FALSE),"-")</f>
        <v>musta</v>
      </c>
      <c r="BL1274" s="39" t="str">
        <f>IF(F1274="ei löydy","uusi tie",IF(E1274=0,"tieosoite muuttunut",IF(E1274=1,VLOOKUP(D1274,'2015'!$F$12:$AL$1887,33,FALSE),"-")))</f>
        <v>musta</v>
      </c>
      <c r="BM1274" s="39"/>
      <c r="BN1274" s="217" t="str">
        <f>VLOOKUP(D1274,'2015'!$F$12:$AL$1887,33,FALSE)</f>
        <v>musta</v>
      </c>
      <c r="BO1274" s="39"/>
      <c r="BP1274" s="115" t="s">
        <v>10</v>
      </c>
      <c r="BQ1274" s="30"/>
      <c r="BS1274" s="5"/>
      <c r="BU1274" s="37"/>
      <c r="BV1274" s="30" t="s">
        <v>10</v>
      </c>
      <c r="BX1274" t="str">
        <f>IF(E1274=1,VLOOKUP(D1274,'2015'!$F$12:$AX$1887,43,FALSE),"-")</f>
        <v>punainen</v>
      </c>
      <c r="BY1274" t="str">
        <f>IF(E1274=1,VLOOKUP(D1274,'2015'!$F$12:$AX$1887,44,FALSE),"-")</f>
        <v>musta</v>
      </c>
      <c r="BZ1274" t="str">
        <f>IF(E1274=1,VLOOKUP(D1274,'2015'!$F$12:$AX$1887,45,FALSE),"-")</f>
        <v>musta</v>
      </c>
      <c r="CA1274" s="31">
        <f t="shared" si="312"/>
        <v>11</v>
      </c>
      <c r="CB1274" s="31">
        <f t="shared" si="313"/>
        <v>10</v>
      </c>
      <c r="CC1274" s="31">
        <f t="shared" si="314"/>
        <v>0</v>
      </c>
      <c r="CD1274" s="31">
        <f t="shared" si="315"/>
        <v>1</v>
      </c>
      <c r="CE1274" s="31">
        <f t="shared" si="316"/>
        <v>0</v>
      </c>
      <c r="CO1274" s="2" t="s">
        <v>35</v>
      </c>
      <c r="CP1274" s="2" t="s">
        <v>35</v>
      </c>
    </row>
    <row r="1275" spans="1:94" ht="15.75" thickBot="1" x14ac:dyDescent="0.3">
      <c r="A1275" s="50"/>
      <c r="B1275" s="50"/>
      <c r="C1275" s="50" t="str">
        <f t="shared" si="310"/>
        <v>11694_2_2220</v>
      </c>
      <c r="D1275" s="51" t="str">
        <f t="shared" si="311"/>
        <v>11694_2</v>
      </c>
      <c r="E1275" s="224">
        <f>IFERROR(VLOOKUP(C1275,'2015'!$C$12:$D$1887,2,FALSE),0)</f>
        <v>1</v>
      </c>
      <c r="F1275" s="51">
        <f>IFERROR(K1275-IFERROR(VLOOKUP(D1275,'2015'!$F$12:$I$1887,4,FALSE),"ei löydy"),"ei löydy")</f>
        <v>0</v>
      </c>
      <c r="G1275" s="224">
        <f>IFERROR(VLOOKUP(Työfile_2024!C1275,Liikennemalli!$D$6:$G$1921,4,FALSE),0)</f>
        <v>1</v>
      </c>
      <c r="H1275" s="225">
        <f>K1275-IFERROR(VLOOKUP(Työfile_2024!D1275,Liikennemalli!$C$6:$H$1921,6,FALSE),"ei löydy")</f>
        <v>0</v>
      </c>
      <c r="I1275" s="80">
        <v>11694</v>
      </c>
      <c r="J1275" s="52">
        <v>2</v>
      </c>
      <c r="K1275" s="52">
        <v>2220</v>
      </c>
      <c r="L1275" s="53"/>
      <c r="M1275" s="54"/>
      <c r="N1275" s="54"/>
      <c r="O1275" s="54"/>
      <c r="P1275" s="54"/>
      <c r="Q1275" s="55"/>
      <c r="R1275" s="55"/>
      <c r="S1275" s="55"/>
      <c r="T1275" s="55"/>
      <c r="U1275" s="52"/>
      <c r="V1275" s="56">
        <v>756</v>
      </c>
      <c r="W1275" s="56">
        <v>27</v>
      </c>
      <c r="X1275" s="56">
        <v>761</v>
      </c>
      <c r="Y1275" s="56">
        <f>VLOOKUP(D1275,Liikennemalli24!$D$2:$F$1804,2,FALSE)</f>
        <v>217</v>
      </c>
      <c r="Z1275" s="57">
        <f>VLOOKUP(D1275,Liikennemalli24!$D$2:$F$1804,3,FALSE)</f>
        <v>0.25600000000000001</v>
      </c>
      <c r="AA1275" s="178">
        <f>IF(G1275=1,VLOOKUP(C1275,Liikennemalli!$D$6:$H$1921,2,FALSE),"-")</f>
        <v>337</v>
      </c>
      <c r="AB1275" s="197">
        <f>IF(G1275=1,VLOOKUP(C1275,Liikennemalli!$D$6:$H$1921,3,FALSE),"-")</f>
        <v>0.39553990610328599</v>
      </c>
      <c r="AC1275" s="134">
        <f>IF(E1275=1,VLOOKUP(Työfile_2024!D1275,'2015'!$F$12:$X$1887,18,FALSE),"-")</f>
        <v>579</v>
      </c>
      <c r="AD1275" s="127">
        <f>IF(E1275=1,VLOOKUP(Työfile_2024!D1275,'2015'!$F$12:$X$1887,19,FALSE),"-")</f>
        <v>0.82</v>
      </c>
      <c r="AI1275" s="127">
        <f>IF(E1275=1,VLOOKUP(Työfile_2024!D1275,'2015'!$F$12:$AB$1887,20,FALSE),"-")</f>
        <v>0</v>
      </c>
      <c r="AJ1275" s="127">
        <f>IF(E1275=1,VLOOKUP(Työfile_2024!D1275,'2015'!$F$12:$AB$1887,21,FALSE),"-")</f>
        <v>0</v>
      </c>
      <c r="AK1275" s="127">
        <f>IF(E1275=1,VLOOKUP(Työfile_2024!D1275,'2015'!$F$12:$AB$1887,22,FALSE),"-")</f>
        <v>0</v>
      </c>
      <c r="AL1275" s="127">
        <f>IF(E1275=1,VLOOKUP(Työfile_2024!D1275,'2015'!$F$12:$AB$1887,23,FALSE),"-")</f>
        <v>0</v>
      </c>
      <c r="AM1275" s="56">
        <f>VLOOKUP(Työfile_2024!D1275,Tmatkat_20km_tarkasteltava_verk!$C$2:$D$1804,2,FALSE)</f>
        <v>71</v>
      </c>
      <c r="AN1275" s="148">
        <f t="shared" si="308"/>
        <v>9.391534391534391E-2</v>
      </c>
      <c r="AO1275" s="178">
        <f>IF(E1275=1,VLOOKUP(Työfile_2024!D1275,'2015'!$F$12:$AC$1887,24,FALSE),"-")</f>
        <v>148</v>
      </c>
      <c r="AP1275" s="52">
        <f>VLOOKUP(D1275,Tarkasteltava_verkko_2024_harva!$E$2:$I$1804,5,FALSE)</f>
        <v>0</v>
      </c>
      <c r="AQ1275" s="52">
        <f>VLOOKUP(D1275,Tarkasteltava_verkko_2024_harva!$E$2:$I$1804,4,FALSE)</f>
        <v>0</v>
      </c>
      <c r="AR1275" s="148">
        <v>0</v>
      </c>
      <c r="AS1275" s="170" t="str">
        <f>IFERROR(VLOOKUP(C1275,'2015'!$C$12:$AG$1887,30,FALSE),"-")</f>
        <v/>
      </c>
      <c r="AT1275" s="148">
        <v>0.4454954954954955</v>
      </c>
      <c r="AU1275" s="170">
        <f>IFERROR(VLOOKUP(C1275,'2015'!$C$12:$AG$1887,31,FALSE),"-")</f>
        <v>0</v>
      </c>
      <c r="AV1275" s="106"/>
      <c r="AW1275" s="63">
        <f>IFERROR(VLOOKUP(C1275,Merkittävyysluokitus!$A$2:$J$1705,10,FALSE),"-")</f>
        <v>3</v>
      </c>
      <c r="AX1275" s="175">
        <f>IFERROR(VLOOKUP(C1275,Merkittävyysluokitus!$A$2:$J$1705,6,FALSE),"-")</f>
        <v>5.1376803652968039</v>
      </c>
      <c r="AY1275" s="175">
        <f>IFERROR(VLOOKUP(C1275,Merkittävyysluokitus!$A$2:$J$1705,7,FALSE),"-")</f>
        <v>2.6679999999999997</v>
      </c>
      <c r="AZ1275" s="175">
        <f>IFERROR(VLOOKUP(C1275,Merkittävyysluokitus!$A$2:$J$1705,8,FALSE),"-")</f>
        <v>1.8030136986301371</v>
      </c>
      <c r="BA1275" s="175">
        <f>IFERROR(VLOOKUP(C1275,Merkittävyysluokitus!$A$2:$J$1705,9,FALSE),"-")</f>
        <v>0.66666666666666663</v>
      </c>
      <c r="BB1275" s="203"/>
      <c r="BC1275" s="203" t="str">
        <f t="shared" si="309"/>
        <v/>
      </c>
      <c r="BD1275" s="39" t="str">
        <f t="shared" si="317"/>
        <v>musta</v>
      </c>
      <c r="BE1275" s="68" t="str">
        <f t="shared" si="304"/>
        <v>musta</v>
      </c>
      <c r="BF1275" s="68" t="str">
        <f t="shared" si="305"/>
        <v>musta</v>
      </c>
      <c r="BG1275" s="68" t="str">
        <f t="shared" si="306"/>
        <v>musta</v>
      </c>
      <c r="BH1275" s="208" t="str">
        <f t="shared" si="307"/>
        <v>musta</v>
      </c>
      <c r="BI1275" s="39"/>
      <c r="BJ1275" s="39" t="str">
        <f>IF(F1275="ei löydy","uusi tie",IF(E1275=0,"tieosoite muuttunut",IF(E1275=1,VLOOKUP(D1275,'2015'!$F$12:$AL$1887,31,FALSE),"-")))</f>
        <v>musta</v>
      </c>
      <c r="BK1275" s="67" t="str">
        <f>IF(E1275=1,VLOOKUP(D1275,'2015'!$F$12:$AL$1887,32,FALSE),"-")</f>
        <v>musta</v>
      </c>
      <c r="BL1275" s="39" t="str">
        <f>IF(F1275="ei löydy","uusi tie",IF(E1275=0,"tieosoite muuttunut",IF(E1275=1,VLOOKUP(D1275,'2015'!$F$12:$AL$1887,33,FALSE),"-")))</f>
        <v>musta</v>
      </c>
      <c r="BM1275" s="39"/>
      <c r="BN1275" s="217" t="str">
        <f>VLOOKUP(D1275,'2015'!$F$12:$AL$1887,33,FALSE)</f>
        <v>musta</v>
      </c>
      <c r="BO1275" s="39"/>
      <c r="BP1275" s="115" t="s">
        <v>10</v>
      </c>
      <c r="BQ1275" s="30"/>
      <c r="BS1275" s="5"/>
      <c r="BU1275" s="37"/>
      <c r="BV1275" s="30" t="s">
        <v>10</v>
      </c>
      <c r="BX1275" t="str">
        <f>IF(E1275=1,VLOOKUP(D1275,'2015'!$F$12:$AX$1887,43,FALSE),"-")</f>
        <v>punainen</v>
      </c>
      <c r="BY1275" t="str">
        <f>IF(E1275=1,VLOOKUP(D1275,'2015'!$F$12:$AX$1887,44,FALSE),"-")</f>
        <v>musta</v>
      </c>
      <c r="BZ1275" t="str">
        <f>IF(E1275=1,VLOOKUP(D1275,'2015'!$F$12:$AX$1887,45,FALSE),"-")</f>
        <v>musta</v>
      </c>
      <c r="CA1275" s="31">
        <f t="shared" si="312"/>
        <v>10</v>
      </c>
      <c r="CB1275" s="31">
        <f t="shared" si="313"/>
        <v>10</v>
      </c>
      <c r="CC1275" s="31">
        <f t="shared" si="314"/>
        <v>0</v>
      </c>
      <c r="CD1275" s="31">
        <f t="shared" si="315"/>
        <v>0</v>
      </c>
      <c r="CE1275" s="31">
        <f t="shared" si="316"/>
        <v>0</v>
      </c>
      <c r="CO1275" s="2" t="s">
        <v>35</v>
      </c>
      <c r="CP1275" s="2" t="s">
        <v>35</v>
      </c>
    </row>
    <row r="1276" spans="1:94" ht="15.75" thickBot="1" x14ac:dyDescent="0.3">
      <c r="A1276" s="50"/>
      <c r="B1276" s="50"/>
      <c r="C1276" s="50" t="str">
        <f t="shared" si="310"/>
        <v>11695_1_7653</v>
      </c>
      <c r="D1276" s="51" t="str">
        <f t="shared" si="311"/>
        <v>11695_1</v>
      </c>
      <c r="E1276" s="224">
        <f>IFERROR(VLOOKUP(C1276,'2015'!$C$12:$D$1887,2,FALSE),0)</f>
        <v>1</v>
      </c>
      <c r="F1276" s="51">
        <f>IFERROR(K1276-IFERROR(VLOOKUP(D1276,'2015'!$F$12:$I$1887,4,FALSE),"ei löydy"),"ei löydy")</f>
        <v>0</v>
      </c>
      <c r="G1276" s="224">
        <f>IFERROR(VLOOKUP(Työfile_2024!C1276,Liikennemalli!$D$6:$G$1921,4,FALSE),0)</f>
        <v>1</v>
      </c>
      <c r="H1276" s="225">
        <f>K1276-IFERROR(VLOOKUP(Työfile_2024!D1276,Liikennemalli!$C$6:$H$1921,6,FALSE),"ei löydy")</f>
        <v>0</v>
      </c>
      <c r="I1276" s="80">
        <v>11695</v>
      </c>
      <c r="J1276" s="52">
        <v>1</v>
      </c>
      <c r="K1276" s="52">
        <v>7653</v>
      </c>
      <c r="L1276" s="53"/>
      <c r="M1276" s="54"/>
      <c r="N1276" s="54"/>
      <c r="O1276" s="54"/>
      <c r="P1276" s="54"/>
      <c r="Q1276" s="55"/>
      <c r="R1276" s="55"/>
      <c r="S1276" s="55"/>
      <c r="T1276" s="55"/>
      <c r="U1276" s="52"/>
      <c r="V1276" s="56">
        <v>376</v>
      </c>
      <c r="W1276" s="56">
        <v>11</v>
      </c>
      <c r="X1276" s="56">
        <v>386</v>
      </c>
      <c r="Y1276" s="56">
        <f>VLOOKUP(D1276,Liikennemalli24!$D$2:$F$1804,2,FALSE)</f>
        <v>97</v>
      </c>
      <c r="Z1276" s="57">
        <f>VLOOKUP(D1276,Liikennemalli24!$D$2:$F$1804,3,FALSE)</f>
        <v>0.27500000000000002</v>
      </c>
      <c r="AA1276" s="178">
        <f>IF(G1276=1,VLOOKUP(C1276,Liikennemalli!$D$6:$H$1921,2,FALSE),"-")</f>
        <v>92.5643294390091</v>
      </c>
      <c r="AB1276" s="197">
        <f>IF(G1276=1,VLOOKUP(C1276,Liikennemalli!$D$6:$H$1921,3,FALSE),"-")</f>
        <v>0.31546964895905499</v>
      </c>
      <c r="AC1276" s="134">
        <f>IF(E1276=1,VLOOKUP(Työfile_2024!D1276,'2015'!$F$12:$X$1887,18,FALSE),"-")</f>
        <v>69</v>
      </c>
      <c r="AD1276" s="127">
        <f>IF(E1276=1,VLOOKUP(Työfile_2024!D1276,'2015'!$F$12:$X$1887,19,FALSE),"-")</f>
        <v>0.34</v>
      </c>
      <c r="AI1276" s="127">
        <f>IF(E1276=1,VLOOKUP(Työfile_2024!D1276,'2015'!$F$12:$AB$1887,20,FALSE),"-")</f>
        <v>0</v>
      </c>
      <c r="AJ1276" s="127">
        <f>IF(E1276=1,VLOOKUP(Työfile_2024!D1276,'2015'!$F$12:$AB$1887,21,FALSE),"-")</f>
        <v>0</v>
      </c>
      <c r="AK1276" s="127">
        <f>IF(E1276=1,VLOOKUP(Työfile_2024!D1276,'2015'!$F$12:$AB$1887,22,FALSE),"-")</f>
        <v>0</v>
      </c>
      <c r="AL1276" s="127">
        <f>IF(E1276=1,VLOOKUP(Työfile_2024!D1276,'2015'!$F$12:$AB$1887,23,FALSE),"-")</f>
        <v>0</v>
      </c>
      <c r="AM1276" s="56">
        <f>VLOOKUP(Työfile_2024!D1276,Tmatkat_20km_tarkasteltava_verk!$C$2:$D$1804,2,FALSE)</f>
        <v>206</v>
      </c>
      <c r="AN1276" s="148">
        <f t="shared" si="308"/>
        <v>0.5478723404255319</v>
      </c>
      <c r="AO1276" s="178">
        <f>IF(E1276=1,VLOOKUP(Työfile_2024!D1276,'2015'!$F$12:$AC$1887,24,FALSE),"-")</f>
        <v>212</v>
      </c>
      <c r="AP1276" s="52">
        <f>VLOOKUP(D1276,Tarkasteltava_verkko_2024_harva!$E$2:$I$1804,5,FALSE)</f>
        <v>0</v>
      </c>
      <c r="AQ1276" s="52">
        <f>VLOOKUP(D1276,Tarkasteltava_verkko_2024_harva!$E$2:$I$1804,4,FALSE)</f>
        <v>0</v>
      </c>
      <c r="AR1276" s="148">
        <v>0.10544884359074873</v>
      </c>
      <c r="AS1276" s="170" t="str">
        <f>IFERROR(VLOOKUP(C1276,'2015'!$C$12:$AG$1887,30,FALSE),"-")</f>
        <v/>
      </c>
      <c r="AT1276" s="148">
        <v>0.54619103619495624</v>
      </c>
      <c r="AU1276" s="170" t="str">
        <f>IFERROR(VLOOKUP(C1276,'2015'!$C$12:$AG$1887,31,FALSE),"-")</f>
        <v>Kyllä</v>
      </c>
      <c r="AV1276" s="106"/>
      <c r="AW1276" s="63">
        <f>IFERROR(VLOOKUP(C1276,Merkittävyysluokitus!$A$2:$J$1705,10,FALSE),"-")</f>
        <v>3</v>
      </c>
      <c r="AX1276" s="175">
        <f>IFERROR(VLOOKUP(C1276,Merkittävyysluokitus!$A$2:$J$1705,6,FALSE),"-")</f>
        <v>5.1722009132420084</v>
      </c>
      <c r="AY1276" s="175">
        <f>IFERROR(VLOOKUP(C1276,Merkittävyysluokitus!$A$2:$J$1705,7,FALSE),"-")</f>
        <v>3.0813333333333333</v>
      </c>
      <c r="AZ1276" s="175">
        <f>IFERROR(VLOOKUP(C1276,Merkittävyysluokitus!$A$2:$J$1705,8,FALSE),"-")</f>
        <v>1.2575342465753423</v>
      </c>
      <c r="BA1276" s="175">
        <f>IFERROR(VLOOKUP(C1276,Merkittävyysluokitus!$A$2:$J$1705,9,FALSE),"-")</f>
        <v>0.83333333333333326</v>
      </c>
      <c r="BB1276" s="203"/>
      <c r="BC1276" s="203" t="str">
        <f t="shared" si="309"/>
        <v/>
      </c>
      <c r="BD1276" s="39" t="str">
        <f t="shared" si="317"/>
        <v>musta</v>
      </c>
      <c r="BE1276" s="68" t="str">
        <f t="shared" si="304"/>
        <v>musta</v>
      </c>
      <c r="BF1276" s="68" t="str">
        <f t="shared" si="305"/>
        <v>musta</v>
      </c>
      <c r="BG1276" s="69" t="str">
        <f t="shared" si="306"/>
        <v>musta</v>
      </c>
      <c r="BH1276" s="209" t="str">
        <f t="shared" si="307"/>
        <v>musta</v>
      </c>
      <c r="BI1276" s="39"/>
      <c r="BJ1276" s="39" t="str">
        <f>IF(F1276="ei löydy","uusi tie",IF(E1276=0,"tieosoite muuttunut",IF(E1276=1,VLOOKUP(D1276,'2015'!$F$12:$AL$1887,31,FALSE),"-")))</f>
        <v>musta</v>
      </c>
      <c r="BK1276" s="67" t="str">
        <f>IF(E1276=1,VLOOKUP(D1276,'2015'!$F$12:$AL$1887,32,FALSE),"-")</f>
        <v>musta</v>
      </c>
      <c r="BL1276" s="39" t="str">
        <f>IF(F1276="ei löydy","uusi tie",IF(E1276=0,"tieosoite muuttunut",IF(E1276=1,VLOOKUP(D1276,'2015'!$F$12:$AL$1887,33,FALSE),"-")))</f>
        <v>musta</v>
      </c>
      <c r="BM1276" s="39"/>
      <c r="BN1276" s="217" t="str">
        <f>VLOOKUP(D1276,'2015'!$F$12:$AL$1887,33,FALSE)</f>
        <v>musta</v>
      </c>
      <c r="BO1276" s="39"/>
      <c r="BP1276" s="115" t="s">
        <v>10</v>
      </c>
      <c r="BQ1276" s="30"/>
      <c r="BS1276" s="5"/>
      <c r="BU1276" s="37"/>
      <c r="BV1276" s="30" t="s">
        <v>10</v>
      </c>
      <c r="BX1276" t="str">
        <f>IF(E1276=1,VLOOKUP(D1276,'2015'!$F$12:$AX$1887,43,FALSE),"-")</f>
        <v>musta</v>
      </c>
      <c r="BY1276" t="str">
        <f>IF(E1276=1,VLOOKUP(D1276,'2015'!$F$12:$AX$1887,44,FALSE),"-")</f>
        <v>musta</v>
      </c>
      <c r="BZ1276" t="str">
        <f>IF(E1276=1,VLOOKUP(D1276,'2015'!$F$12:$AX$1887,45,FALSE),"-")</f>
        <v>musta</v>
      </c>
      <c r="CA1276" s="31">
        <f t="shared" si="312"/>
        <v>1</v>
      </c>
      <c r="CB1276" s="31">
        <f t="shared" si="313"/>
        <v>0</v>
      </c>
      <c r="CC1276" s="31">
        <f t="shared" si="314"/>
        <v>0</v>
      </c>
      <c r="CD1276" s="31">
        <f t="shared" si="315"/>
        <v>1</v>
      </c>
      <c r="CE1276" s="31">
        <f t="shared" si="316"/>
        <v>0</v>
      </c>
      <c r="CO1276" s="2" t="s">
        <v>35</v>
      </c>
      <c r="CP1276" s="2" t="s">
        <v>35</v>
      </c>
    </row>
    <row r="1277" spans="1:94" ht="15.75" thickBot="1" x14ac:dyDescent="0.3">
      <c r="A1277" s="50"/>
      <c r="B1277" s="50"/>
      <c r="C1277" s="50" t="str">
        <f t="shared" si="310"/>
        <v>11697_1_4349</v>
      </c>
      <c r="D1277" s="51" t="str">
        <f t="shared" si="311"/>
        <v>11697_1</v>
      </c>
      <c r="E1277" s="224">
        <f>IFERROR(VLOOKUP(C1277,'2015'!$C$12:$D$1887,2,FALSE),0)</f>
        <v>1</v>
      </c>
      <c r="F1277" s="51">
        <f>IFERROR(K1277-IFERROR(VLOOKUP(D1277,'2015'!$F$12:$I$1887,4,FALSE),"ei löydy"),"ei löydy")</f>
        <v>0</v>
      </c>
      <c r="G1277" s="224">
        <f>IFERROR(VLOOKUP(Työfile_2024!C1277,Liikennemalli!$D$6:$G$1921,4,FALSE),0)</f>
        <v>0</v>
      </c>
      <c r="H1277" s="225">
        <f>K1277-IFERROR(VLOOKUP(Työfile_2024!D1277,Liikennemalli!$C$6:$H$1921,6,FALSE),"ei löydy")</f>
        <v>-1180</v>
      </c>
      <c r="I1277" s="80">
        <v>11697</v>
      </c>
      <c r="J1277" s="52">
        <v>1</v>
      </c>
      <c r="K1277" s="52">
        <v>4349</v>
      </c>
      <c r="L1277" s="53"/>
      <c r="M1277" s="54"/>
      <c r="N1277" s="54"/>
      <c r="O1277" s="54"/>
      <c r="P1277" s="54"/>
      <c r="Q1277" s="55"/>
      <c r="R1277" s="55"/>
      <c r="S1277" s="55"/>
      <c r="T1277" s="55"/>
      <c r="U1277" s="52"/>
      <c r="V1277" s="56">
        <v>2483.9379167624743</v>
      </c>
      <c r="W1277" s="56">
        <v>125.86893538744539</v>
      </c>
      <c r="X1277" s="56">
        <v>2718.5785237985742</v>
      </c>
      <c r="Y1277" s="56">
        <f>VLOOKUP(D1277,Liikennemalli24!$D$2:$F$1804,2,FALSE)</f>
        <v>140</v>
      </c>
      <c r="Z1277" s="57">
        <f>VLOOKUP(D1277,Liikennemalli24!$D$2:$F$1804,3,FALSE)</f>
        <v>0.154</v>
      </c>
      <c r="AA1277" s="178" t="str">
        <f>IF(G1277=1,VLOOKUP(C1277,Liikennemalli!$D$6:$H$1921,2,FALSE),"-")</f>
        <v>-</v>
      </c>
      <c r="AB1277" s="197" t="str">
        <f>IF(G1277=1,VLOOKUP(C1277,Liikennemalli!$D$6:$H$1921,3,FALSE),"-")</f>
        <v>-</v>
      </c>
      <c r="AC1277" s="134">
        <f>IF(E1277=1,VLOOKUP(Työfile_2024!D1277,'2015'!$F$12:$X$1887,18,FALSE),"-")</f>
        <v>132</v>
      </c>
      <c r="AD1277" s="127">
        <f>IF(E1277=1,VLOOKUP(Työfile_2024!D1277,'2015'!$F$12:$X$1887,19,FALSE),"-")</f>
        <v>0.14000000000000001</v>
      </c>
      <c r="AI1277" s="127">
        <f>IF(E1277=1,VLOOKUP(Työfile_2024!D1277,'2015'!$F$12:$AB$1887,20,FALSE),"-")</f>
        <v>0</v>
      </c>
      <c r="AJ1277" s="127">
        <f>IF(E1277=1,VLOOKUP(Työfile_2024!D1277,'2015'!$F$12:$AB$1887,21,FALSE),"-")</f>
        <v>0</v>
      </c>
      <c r="AK1277" s="127">
        <f>IF(E1277=1,VLOOKUP(Työfile_2024!D1277,'2015'!$F$12:$AB$1887,22,FALSE),"-")</f>
        <v>0</v>
      </c>
      <c r="AL1277" s="127">
        <f>IF(E1277=1,VLOOKUP(Työfile_2024!D1277,'2015'!$F$12:$AB$1887,23,FALSE),"-")</f>
        <v>0</v>
      </c>
      <c r="AM1277" s="56">
        <f>VLOOKUP(Työfile_2024!D1277,Tmatkat_20km_tarkasteltava_verk!$C$2:$D$1804,2,FALSE)</f>
        <v>483</v>
      </c>
      <c r="AN1277" s="148">
        <f t="shared" si="308"/>
        <v>0.19444930436487504</v>
      </c>
      <c r="AO1277" s="178">
        <f>IF(E1277=1,VLOOKUP(Työfile_2024!D1277,'2015'!$F$12:$AC$1887,24,FALSE),"-")</f>
        <v>1115</v>
      </c>
      <c r="AP1277" s="52">
        <f>VLOOKUP(D1277,Tarkasteltava_verkko_2024_harva!$E$2:$I$1804,5,FALSE)</f>
        <v>0</v>
      </c>
      <c r="AQ1277" s="52">
        <f>VLOOKUP(D1277,Tarkasteltava_verkko_2024_harva!$E$2:$I$1804,4,FALSE)</f>
        <v>0</v>
      </c>
      <c r="AR1277" s="148">
        <v>0.10738100712807543</v>
      </c>
      <c r="AS1277" s="170" t="str">
        <f>IFERROR(VLOOKUP(C1277,'2015'!$C$12:$AG$1887,30,FALSE),"-")</f>
        <v/>
      </c>
      <c r="AT1277" s="148">
        <v>0.95976086456656706</v>
      </c>
      <c r="AU1277" s="170" t="str">
        <f>IFERROR(VLOOKUP(C1277,'2015'!$C$12:$AG$1887,31,FALSE),"-")</f>
        <v>Kyllä</v>
      </c>
      <c r="AV1277" s="106"/>
      <c r="AW1277" s="63">
        <f>IFERROR(VLOOKUP(C1277,Merkittävyysluokitus!$A$2:$J$1705,10,FALSE),"-")</f>
        <v>2</v>
      </c>
      <c r="AX1277" s="175">
        <f>IFERROR(VLOOKUP(C1277,Merkittävyysluokitus!$A$2:$J$1705,6,FALSE),"-")</f>
        <v>12.106027397260272</v>
      </c>
      <c r="AY1277" s="175">
        <f>IFERROR(VLOOKUP(C1277,Merkittävyysluokitus!$A$2:$J$1705,7,FALSE),"-")</f>
        <v>5</v>
      </c>
      <c r="AZ1277" s="175">
        <f>IFERROR(VLOOKUP(C1277,Merkittävyysluokitus!$A$2:$J$1705,8,FALSE),"-")</f>
        <v>5.4393607305936067</v>
      </c>
      <c r="BA1277" s="175">
        <f>IFERROR(VLOOKUP(C1277,Merkittävyysluokitus!$A$2:$J$1705,9,FALSE),"-")</f>
        <v>1.6666666666666665</v>
      </c>
      <c r="BB1277" s="203"/>
      <c r="BC1277" s="203" t="str">
        <f t="shared" si="309"/>
        <v/>
      </c>
      <c r="BD1277" s="39" t="str">
        <f t="shared" si="317"/>
        <v>musta</v>
      </c>
      <c r="BE1277" s="68" t="str">
        <f t="shared" si="304"/>
        <v>musta</v>
      </c>
      <c r="BF1277" s="68" t="str">
        <f t="shared" si="305"/>
        <v>musta</v>
      </c>
      <c r="BG1277" s="69" t="str">
        <f t="shared" si="306"/>
        <v>musta</v>
      </c>
      <c r="BH1277" s="209" t="str">
        <f t="shared" si="307"/>
        <v>musta</v>
      </c>
      <c r="BI1277" s="39"/>
      <c r="BJ1277" s="39" t="str">
        <f>IF(F1277="ei löydy","uusi tie",IF(E1277=0,"tieosoite muuttunut",IF(E1277=1,VLOOKUP(D1277,'2015'!$F$12:$AL$1887,31,FALSE),"-")))</f>
        <v>musta</v>
      </c>
      <c r="BK1277" s="67" t="str">
        <f>IF(E1277=1,VLOOKUP(D1277,'2015'!$F$12:$AL$1887,32,FALSE),"-")</f>
        <v>musta</v>
      </c>
      <c r="BL1277" s="39" t="str">
        <f>IF(F1277="ei löydy","uusi tie",IF(E1277=0,"tieosoite muuttunut",IF(E1277=1,VLOOKUP(D1277,'2015'!$F$12:$AL$1887,33,FALSE),"-")))</f>
        <v>musta</v>
      </c>
      <c r="BM1277" s="39"/>
      <c r="BN1277" s="217" t="str">
        <f>VLOOKUP(D1277,'2015'!$F$12:$AL$1887,33,FALSE)</f>
        <v>musta</v>
      </c>
      <c r="BO1277" s="39"/>
      <c r="BP1277" s="115" t="s">
        <v>10</v>
      </c>
      <c r="BQ1277" s="30"/>
      <c r="BS1277" s="5"/>
      <c r="BU1277" s="37"/>
      <c r="BV1277" s="30" t="s">
        <v>10</v>
      </c>
      <c r="BX1277" t="str">
        <f>IF(E1277=1,VLOOKUP(D1277,'2015'!$F$12:$AX$1887,43,FALSE),"-")</f>
        <v>musta</v>
      </c>
      <c r="BY1277" t="str">
        <f>IF(E1277=1,VLOOKUP(D1277,'2015'!$F$12:$AX$1887,44,FALSE),"-")</f>
        <v>musta</v>
      </c>
      <c r="BZ1277" t="str">
        <f>IF(E1277=1,VLOOKUP(D1277,'2015'!$F$12:$AX$1887,45,FALSE),"-")</f>
        <v>musta</v>
      </c>
      <c r="CA1277" s="31">
        <f t="shared" si="312"/>
        <v>1</v>
      </c>
      <c r="CB1277" s="31">
        <f t="shared" si="313"/>
        <v>0</v>
      </c>
      <c r="CC1277" s="31">
        <f t="shared" si="314"/>
        <v>0</v>
      </c>
      <c r="CD1277" s="31">
        <f t="shared" si="315"/>
        <v>1</v>
      </c>
      <c r="CE1277" s="31">
        <f t="shared" si="316"/>
        <v>0</v>
      </c>
      <c r="CO1277" s="2" t="s">
        <v>35</v>
      </c>
      <c r="CP1277" s="2" t="s">
        <v>35</v>
      </c>
    </row>
    <row r="1278" spans="1:94" ht="15.75" thickBot="1" x14ac:dyDescent="0.3">
      <c r="A1278" s="50"/>
      <c r="B1278" s="50"/>
      <c r="C1278" s="50" t="str">
        <f t="shared" si="310"/>
        <v>11697_2_3715</v>
      </c>
      <c r="D1278" s="51" t="str">
        <f t="shared" si="311"/>
        <v>11697_2</v>
      </c>
      <c r="E1278" s="224">
        <f>IFERROR(VLOOKUP(C1278,'2015'!$C$12:$D$1887,2,FALSE),0)</f>
        <v>0</v>
      </c>
      <c r="F1278" s="51">
        <f>IFERROR(K1278-IFERROR(VLOOKUP(D1278,'2015'!$F$12:$I$1887,4,FALSE),"ei löydy"),"ei löydy")</f>
        <v>-14</v>
      </c>
      <c r="G1278" s="224">
        <f>IFERROR(VLOOKUP(Työfile_2024!C1278,Liikennemalli!$D$6:$G$1921,4,FALSE),0)</f>
        <v>1</v>
      </c>
      <c r="H1278" s="225">
        <f>K1278-IFERROR(VLOOKUP(Työfile_2024!D1278,Liikennemalli!$C$6:$H$1921,6,FALSE),"ei löydy")</f>
        <v>0</v>
      </c>
      <c r="I1278" s="80">
        <v>11697</v>
      </c>
      <c r="J1278" s="52">
        <v>2</v>
      </c>
      <c r="K1278" s="52">
        <v>3715</v>
      </c>
      <c r="L1278" s="53"/>
      <c r="M1278" s="54"/>
      <c r="N1278" s="54"/>
      <c r="O1278" s="54"/>
      <c r="P1278" s="54"/>
      <c r="Q1278" s="55"/>
      <c r="R1278" s="55"/>
      <c r="S1278" s="55"/>
      <c r="T1278" s="55"/>
      <c r="U1278" s="52"/>
      <c r="V1278" s="56">
        <v>2102</v>
      </c>
      <c r="W1278" s="56">
        <v>75</v>
      </c>
      <c r="X1278" s="56">
        <v>2299</v>
      </c>
      <c r="Y1278" s="56">
        <f>VLOOKUP(D1278,Liikennemalli24!$D$2:$F$1804,2,FALSE)</f>
        <v>44</v>
      </c>
      <c r="Z1278" s="57">
        <f>VLOOKUP(D1278,Liikennemalli24!$D$2:$F$1804,3,FALSE)</f>
        <v>0.11</v>
      </c>
      <c r="AA1278" s="178">
        <f>IF(G1278=1,VLOOKUP(C1278,Liikennemalli!$D$6:$H$1921,2,FALSE),"-")</f>
        <v>203.795820972174</v>
      </c>
      <c r="AB1278" s="197">
        <f>IF(G1278=1,VLOOKUP(C1278,Liikennemalli!$D$6:$H$1921,3,FALSE),"-")</f>
        <v>0.22798870392537901</v>
      </c>
      <c r="AC1278" s="134" t="str">
        <f>IF(E1278=1,VLOOKUP(Työfile_2024!D1278,'2015'!$F$12:$X$1887,18,FALSE),"-")</f>
        <v>-</v>
      </c>
      <c r="AD1278" s="127" t="str">
        <f>IF(E1278=1,VLOOKUP(Työfile_2024!D1278,'2015'!$F$12:$X$1887,19,FALSE),"-")</f>
        <v>-</v>
      </c>
      <c r="AI1278" s="127" t="str">
        <f>IF(E1278=1,VLOOKUP(Työfile_2024!D1278,'2015'!$F$12:$AB$1887,20,FALSE),"-")</f>
        <v>-</v>
      </c>
      <c r="AJ1278" s="127" t="str">
        <f>IF(E1278=1,VLOOKUP(Työfile_2024!D1278,'2015'!$F$12:$AB$1887,21,FALSE),"-")</f>
        <v>-</v>
      </c>
      <c r="AK1278" s="127" t="str">
        <f>IF(E1278=1,VLOOKUP(Työfile_2024!D1278,'2015'!$F$12:$AB$1887,22,FALSE),"-")</f>
        <v>-</v>
      </c>
      <c r="AL1278" s="127" t="str">
        <f>IF(E1278=1,VLOOKUP(Työfile_2024!D1278,'2015'!$F$12:$AB$1887,23,FALSE),"-")</f>
        <v>-</v>
      </c>
      <c r="AM1278" s="56">
        <f>VLOOKUP(Työfile_2024!D1278,Tmatkat_20km_tarkasteltava_verk!$C$2:$D$1804,2,FALSE)</f>
        <v>471</v>
      </c>
      <c r="AN1278" s="148">
        <f t="shared" si="308"/>
        <v>0.22407231208372977</v>
      </c>
      <c r="AO1278" s="178" t="str">
        <f>IF(E1278=1,VLOOKUP(Työfile_2024!D1278,'2015'!$F$12:$AC$1887,24,FALSE),"-")</f>
        <v>-</v>
      </c>
      <c r="AP1278" s="52">
        <f>VLOOKUP(D1278,Tarkasteltava_verkko_2024_harva!$E$2:$I$1804,5,FALSE)</f>
        <v>0</v>
      </c>
      <c r="AQ1278" s="52">
        <f>VLOOKUP(D1278,Tarkasteltava_verkko_2024_harva!$E$2:$I$1804,4,FALSE)</f>
        <v>0</v>
      </c>
      <c r="AR1278" s="148">
        <v>0.29502018842530281</v>
      </c>
      <c r="AS1278" s="170" t="str">
        <f>IFERROR(VLOOKUP(C1278,'2015'!$C$12:$AG$1887,30,FALSE),"-")</f>
        <v>-</v>
      </c>
      <c r="AT1278" s="148">
        <v>0.99757738896366088</v>
      </c>
      <c r="AU1278" s="170" t="str">
        <f>IFERROR(VLOOKUP(C1278,'2015'!$C$12:$AG$1887,31,FALSE),"-")</f>
        <v>-</v>
      </c>
      <c r="AV1278" s="106"/>
      <c r="AW1278" s="63">
        <f>IFERROR(VLOOKUP(C1278,Merkittävyysluokitus!$A$2:$J$1705,10,FALSE),"-")</f>
        <v>3</v>
      </c>
      <c r="AX1278" s="175">
        <f>IFERROR(VLOOKUP(C1278,Merkittävyysluokitus!$A$2:$J$1705,6,FALSE),"-")</f>
        <v>10.229710806697108</v>
      </c>
      <c r="AY1278" s="175">
        <f>IFERROR(VLOOKUP(C1278,Merkittävyysluokitus!$A$2:$J$1705,7,FALSE),"-")</f>
        <v>5</v>
      </c>
      <c r="AZ1278" s="175">
        <f>IFERROR(VLOOKUP(C1278,Merkittävyysluokitus!$A$2:$J$1705,8,FALSE),"-")</f>
        <v>3.8963774733637746</v>
      </c>
      <c r="BA1278" s="175">
        <f>IFERROR(VLOOKUP(C1278,Merkittävyysluokitus!$A$2:$J$1705,9,FALSE),"-")</f>
        <v>1.3333333333333333</v>
      </c>
      <c r="BB1278" s="203"/>
      <c r="BC1278" s="203" t="str">
        <f t="shared" si="309"/>
        <v>tieosoite muuttunut</v>
      </c>
      <c r="BD1278" s="39" t="str">
        <f t="shared" si="317"/>
        <v>musta</v>
      </c>
      <c r="BE1278" s="68" t="str">
        <f t="shared" si="304"/>
        <v>musta</v>
      </c>
      <c r="BF1278" s="68" t="str">
        <f t="shared" si="305"/>
        <v>musta</v>
      </c>
      <c r="BG1278" s="69" t="str">
        <f t="shared" si="306"/>
        <v>musta</v>
      </c>
      <c r="BH1278" s="209" t="str">
        <f t="shared" si="307"/>
        <v>musta</v>
      </c>
      <c r="BI1278" s="39"/>
      <c r="BJ1278" s="39" t="str">
        <f>IF(F1278="ei löydy","uusi tie",IF(E1278=0,"tieosoite muuttunut",IF(E1278=1,VLOOKUP(D1278,'2015'!$F$12:$AL$1887,31,FALSE),"-")))</f>
        <v>tieosoite muuttunut</v>
      </c>
      <c r="BK1278" s="67" t="str">
        <f>IF(E1278=1,VLOOKUP(D1278,'2015'!$F$12:$AL$1887,32,FALSE),"-")</f>
        <v>-</v>
      </c>
      <c r="BL1278" s="39" t="str">
        <f>IF(F1278="ei löydy","uusi tie",IF(E1278=0,"tieosoite muuttunut",IF(E1278=1,VLOOKUP(D1278,'2015'!$F$12:$AL$1887,33,FALSE),"-")))</f>
        <v>tieosoite muuttunut</v>
      </c>
      <c r="BM1278" s="39"/>
      <c r="BN1278" s="217" t="str">
        <f>VLOOKUP(D1278,'2015'!$F$12:$AL$1887,33,FALSE)</f>
        <v>musta</v>
      </c>
      <c r="BO1278" s="39"/>
      <c r="BP1278" s="115" t="s">
        <v>10</v>
      </c>
      <c r="BQ1278" s="30"/>
      <c r="BS1278" s="5"/>
      <c r="BU1278" s="37"/>
      <c r="BV1278" s="30" t="s">
        <v>10</v>
      </c>
      <c r="BX1278" t="str">
        <f>IF(E1278=1,VLOOKUP(D1278,'2015'!$F$12:$AX$1887,43,FALSE),"-")</f>
        <v>-</v>
      </c>
      <c r="BY1278" t="str">
        <f>IF(E1278=1,VLOOKUP(D1278,'2015'!$F$12:$AX$1887,44,FALSE),"-")</f>
        <v>-</v>
      </c>
      <c r="BZ1278" t="str">
        <f>IF(E1278=1,VLOOKUP(D1278,'2015'!$F$12:$AX$1887,45,FALSE),"-")</f>
        <v>-</v>
      </c>
      <c r="CA1278" s="31">
        <f t="shared" si="312"/>
        <v>21</v>
      </c>
      <c r="CB1278" s="31">
        <f t="shared" si="313"/>
        <v>10</v>
      </c>
      <c r="CC1278" s="31">
        <f t="shared" si="314"/>
        <v>10</v>
      </c>
      <c r="CD1278" s="31">
        <f t="shared" si="315"/>
        <v>1</v>
      </c>
      <c r="CE1278" s="31">
        <f t="shared" si="316"/>
        <v>0</v>
      </c>
      <c r="CO1278" s="2" t="s">
        <v>35</v>
      </c>
      <c r="CP1278" s="2" t="s">
        <v>35</v>
      </c>
    </row>
    <row r="1279" spans="1:94" ht="15.75" thickBot="1" x14ac:dyDescent="0.3">
      <c r="A1279" s="50"/>
      <c r="B1279" s="50"/>
      <c r="C1279" s="50" t="str">
        <f t="shared" si="310"/>
        <v>11697_3_1193</v>
      </c>
      <c r="D1279" s="51" t="str">
        <f t="shared" si="311"/>
        <v>11697_3</v>
      </c>
      <c r="E1279" s="224">
        <f>IFERROR(VLOOKUP(C1279,'2015'!$C$12:$D$1887,2,FALSE),0)</f>
        <v>0</v>
      </c>
      <c r="F1279" s="51">
        <f>IFERROR(K1279-IFERROR(VLOOKUP(D1279,'2015'!$F$12:$I$1887,4,FALSE),"ei löydy"),"ei löydy")</f>
        <v>-15</v>
      </c>
      <c r="G1279" s="224">
        <f>IFERROR(VLOOKUP(Työfile_2024!C1279,Liikennemalli!$D$6:$G$1921,4,FALSE),0)</f>
        <v>1</v>
      </c>
      <c r="H1279" s="225">
        <f>K1279-IFERROR(VLOOKUP(Työfile_2024!D1279,Liikennemalli!$C$6:$H$1921,6,FALSE),"ei löydy")</f>
        <v>0</v>
      </c>
      <c r="I1279" s="80">
        <v>11697</v>
      </c>
      <c r="J1279" s="52">
        <v>3</v>
      </c>
      <c r="K1279" s="52">
        <v>1193</v>
      </c>
      <c r="L1279" s="53"/>
      <c r="M1279" s="54"/>
      <c r="N1279" s="54"/>
      <c r="O1279" s="54"/>
      <c r="P1279" s="54"/>
      <c r="Q1279" s="55"/>
      <c r="R1279" s="55"/>
      <c r="S1279" s="55"/>
      <c r="T1279" s="55"/>
      <c r="U1279" s="52"/>
      <c r="V1279" s="56">
        <v>2051</v>
      </c>
      <c r="W1279" s="56">
        <v>62</v>
      </c>
      <c r="X1279" s="56">
        <v>2279</v>
      </c>
      <c r="Y1279" s="56">
        <f>VLOOKUP(D1279,Liikennemalli24!$D$2:$F$1804,2,FALSE)</f>
        <v>353</v>
      </c>
      <c r="Z1279" s="57">
        <f>VLOOKUP(D1279,Liikennemalli24!$D$2:$F$1804,3,FALSE)</f>
        <v>0.14499999999999999</v>
      </c>
      <c r="AA1279" s="178">
        <f>IF(G1279=1,VLOOKUP(C1279,Liikennemalli!$D$6:$H$1921,2,FALSE),"-")</f>
        <v>419.46843451165398</v>
      </c>
      <c r="AB1279" s="197">
        <f>IF(G1279=1,VLOOKUP(C1279,Liikennemalli!$D$6:$H$1921,3,FALSE),"-")</f>
        <v>0.27587510045415498</v>
      </c>
      <c r="AC1279" s="134" t="str">
        <f>IF(E1279=1,VLOOKUP(Työfile_2024!D1279,'2015'!$F$12:$X$1887,18,FALSE),"-")</f>
        <v>-</v>
      </c>
      <c r="AD1279" s="127" t="str">
        <f>IF(E1279=1,VLOOKUP(Työfile_2024!D1279,'2015'!$F$12:$X$1887,19,FALSE),"-")</f>
        <v>-</v>
      </c>
      <c r="AI1279" s="127" t="str">
        <f>IF(E1279=1,VLOOKUP(Työfile_2024!D1279,'2015'!$F$12:$AB$1887,20,FALSE),"-")</f>
        <v>-</v>
      </c>
      <c r="AJ1279" s="127" t="str">
        <f>IF(E1279=1,VLOOKUP(Työfile_2024!D1279,'2015'!$F$12:$AB$1887,21,FALSE),"-")</f>
        <v>-</v>
      </c>
      <c r="AK1279" s="127" t="str">
        <f>IF(E1279=1,VLOOKUP(Työfile_2024!D1279,'2015'!$F$12:$AB$1887,22,FALSE),"-")</f>
        <v>-</v>
      </c>
      <c r="AL1279" s="127" t="str">
        <f>IF(E1279=1,VLOOKUP(Työfile_2024!D1279,'2015'!$F$12:$AB$1887,23,FALSE),"-")</f>
        <v>-</v>
      </c>
      <c r="AM1279" s="56">
        <f>VLOOKUP(Työfile_2024!D1279,Tmatkat_20km_tarkasteltava_verk!$C$2:$D$1804,2,FALSE)</f>
        <v>270</v>
      </c>
      <c r="AN1279" s="148">
        <f t="shared" si="308"/>
        <v>0.13164310092637738</v>
      </c>
      <c r="AO1279" s="178" t="str">
        <f>IF(E1279=1,VLOOKUP(Työfile_2024!D1279,'2015'!$F$12:$AC$1887,24,FALSE),"-")</f>
        <v>-</v>
      </c>
      <c r="AP1279" s="52" t="str">
        <f>VLOOKUP(D1279,Tarkasteltava_verkko_2024_harva!$E$2:$I$1804,5,FALSE)</f>
        <v>tiivis</v>
      </c>
      <c r="AQ1279" s="52">
        <f>VLOOKUP(D1279,Tarkasteltava_verkko_2024_harva!$E$2:$I$1804,4,FALSE)</f>
        <v>0</v>
      </c>
      <c r="AR1279" s="148">
        <v>0.96311818943839056</v>
      </c>
      <c r="AS1279" s="170" t="str">
        <f>IFERROR(VLOOKUP(C1279,'2015'!$C$12:$AG$1887,30,FALSE),"-")</f>
        <v>-</v>
      </c>
      <c r="AT1279" s="148">
        <v>1.002514668901928</v>
      </c>
      <c r="AU1279" s="170" t="str">
        <f>IFERROR(VLOOKUP(C1279,'2015'!$C$12:$AG$1887,31,FALSE),"-")</f>
        <v>-</v>
      </c>
      <c r="AV1279" s="106"/>
      <c r="AW1279" s="63">
        <f>IFERROR(VLOOKUP(C1279,Merkittävyysluokitus!$A$2:$J$1705,10,FALSE),"-")</f>
        <v>2</v>
      </c>
      <c r="AX1279" s="175">
        <f>IFERROR(VLOOKUP(C1279,Merkittävyysluokitus!$A$2:$J$1705,6,FALSE),"-")</f>
        <v>10.671415525114154</v>
      </c>
      <c r="AY1279" s="175">
        <f>IFERROR(VLOOKUP(C1279,Merkittävyysluokitus!$A$2:$J$1705,7,FALSE),"-")</f>
        <v>5</v>
      </c>
      <c r="AZ1279" s="175">
        <f>IFERROR(VLOOKUP(C1279,Merkittävyysluokitus!$A$2:$J$1705,8,FALSE),"-")</f>
        <v>4.0047488584474884</v>
      </c>
      <c r="BA1279" s="175">
        <f>IFERROR(VLOOKUP(C1279,Merkittävyysluokitus!$A$2:$J$1705,9,FALSE),"-")</f>
        <v>1.6666666666666665</v>
      </c>
      <c r="BB1279" s="203"/>
      <c r="BC1279" s="203" t="str">
        <f t="shared" si="309"/>
        <v>tieosoite muuttunut</v>
      </c>
      <c r="BD1279" s="39" t="str">
        <f t="shared" si="317"/>
        <v>musta</v>
      </c>
      <c r="BE1279" s="68" t="str">
        <f t="shared" si="304"/>
        <v>musta</v>
      </c>
      <c r="BF1279" s="68" t="str">
        <f t="shared" si="305"/>
        <v>musta</v>
      </c>
      <c r="BG1279" s="68" t="str">
        <f t="shared" si="306"/>
        <v>musta</v>
      </c>
      <c r="BH1279" s="208" t="str">
        <f t="shared" si="307"/>
        <v>musta</v>
      </c>
      <c r="BI1279" s="39"/>
      <c r="BJ1279" s="39" t="str">
        <f>IF(F1279="ei löydy","uusi tie",IF(E1279=0,"tieosoite muuttunut",IF(E1279=1,VLOOKUP(D1279,'2015'!$F$12:$AL$1887,31,FALSE),"-")))</f>
        <v>tieosoite muuttunut</v>
      </c>
      <c r="BK1279" s="67" t="str">
        <f>IF(E1279=1,VLOOKUP(D1279,'2015'!$F$12:$AL$1887,32,FALSE),"-")</f>
        <v>-</v>
      </c>
      <c r="BL1279" s="39" t="str">
        <f>IF(F1279="ei löydy","uusi tie",IF(E1279=0,"tieosoite muuttunut",IF(E1279=1,VLOOKUP(D1279,'2015'!$F$12:$AL$1887,33,FALSE),"-")))</f>
        <v>tieosoite muuttunut</v>
      </c>
      <c r="BM1279" s="39"/>
      <c r="BN1279" s="217" t="str">
        <f>VLOOKUP(D1279,'2015'!$F$12:$AL$1887,33,FALSE)</f>
        <v>musta</v>
      </c>
      <c r="BO1279" s="39"/>
      <c r="BP1279" s="115" t="s">
        <v>10</v>
      </c>
      <c r="BQ1279" s="30"/>
      <c r="BS1279" s="5"/>
      <c r="BU1279" s="37"/>
      <c r="BV1279" s="30" t="s">
        <v>10</v>
      </c>
      <c r="BX1279" t="str">
        <f>IF(E1279=1,VLOOKUP(D1279,'2015'!$F$12:$AX$1887,43,FALSE),"-")</f>
        <v>-</v>
      </c>
      <c r="BY1279" t="str">
        <f>IF(E1279=1,VLOOKUP(D1279,'2015'!$F$12:$AX$1887,44,FALSE),"-")</f>
        <v>-</v>
      </c>
      <c r="BZ1279" t="str">
        <f>IF(E1279=1,VLOOKUP(D1279,'2015'!$F$12:$AX$1887,45,FALSE),"-")</f>
        <v>-</v>
      </c>
      <c r="CA1279" s="31">
        <f t="shared" si="312"/>
        <v>21</v>
      </c>
      <c r="CB1279" s="31">
        <f t="shared" si="313"/>
        <v>10</v>
      </c>
      <c r="CC1279" s="31">
        <f t="shared" si="314"/>
        <v>10</v>
      </c>
      <c r="CD1279" s="31">
        <f t="shared" si="315"/>
        <v>1</v>
      </c>
      <c r="CE1279" s="31">
        <f t="shared" si="316"/>
        <v>0</v>
      </c>
      <c r="CO1279" s="2" t="s">
        <v>35</v>
      </c>
      <c r="CP1279" s="2" t="s">
        <v>35</v>
      </c>
    </row>
    <row r="1280" spans="1:94" ht="15.75" thickBot="1" x14ac:dyDescent="0.3">
      <c r="A1280" s="50"/>
      <c r="B1280" s="50"/>
      <c r="C1280" s="50" t="str">
        <f t="shared" si="310"/>
        <v>11698_1_924</v>
      </c>
      <c r="D1280" s="51" t="str">
        <f t="shared" si="311"/>
        <v>11698_1</v>
      </c>
      <c r="E1280" s="224">
        <f>IFERROR(VLOOKUP(C1280,'2015'!$C$12:$D$1887,2,FALSE),0)</f>
        <v>1</v>
      </c>
      <c r="F1280" s="51">
        <f>IFERROR(K1280-IFERROR(VLOOKUP(D1280,'2015'!$F$12:$I$1887,4,FALSE),"ei löydy"),"ei löydy")</f>
        <v>0</v>
      </c>
      <c r="G1280" s="224">
        <f>IFERROR(VLOOKUP(Työfile_2024!C1280,Liikennemalli!$D$6:$G$1921,4,FALSE),0)</f>
        <v>1</v>
      </c>
      <c r="H1280" s="225">
        <f>K1280-IFERROR(VLOOKUP(Työfile_2024!D1280,Liikennemalli!$C$6:$H$1921,6,FALSE),"ei löydy")</f>
        <v>0</v>
      </c>
      <c r="I1280" s="80">
        <v>11698</v>
      </c>
      <c r="J1280" s="52">
        <v>1</v>
      </c>
      <c r="K1280" s="52">
        <v>924</v>
      </c>
      <c r="L1280" s="53"/>
      <c r="M1280" s="54"/>
      <c r="N1280" s="54"/>
      <c r="O1280" s="54"/>
      <c r="P1280" s="54"/>
      <c r="Q1280" s="55"/>
      <c r="R1280" s="55"/>
      <c r="S1280" s="55"/>
      <c r="T1280" s="55"/>
      <c r="U1280" s="52"/>
      <c r="V1280" s="56">
        <v>577</v>
      </c>
      <c r="W1280" s="56">
        <v>8</v>
      </c>
      <c r="X1280" s="56">
        <v>605</v>
      </c>
      <c r="Y1280" s="56">
        <f>VLOOKUP(D1280,Liikennemalli24!$D$2:$F$1804,2,FALSE)</f>
        <v>990</v>
      </c>
      <c r="Z1280" s="57">
        <f>VLOOKUP(D1280,Liikennemalli24!$D$2:$F$1804,3,FALSE)</f>
        <v>0.24099999999999999</v>
      </c>
      <c r="AA1280" s="178">
        <f>IF(G1280=1,VLOOKUP(C1280,Liikennemalli!$D$6:$H$1921,2,FALSE),"-")</f>
        <v>348.51596982959302</v>
      </c>
      <c r="AB1280" s="197">
        <f>IF(G1280=1,VLOOKUP(C1280,Liikennemalli!$D$6:$H$1921,3,FALSE),"-")</f>
        <v>0.358220616311132</v>
      </c>
      <c r="AC1280" s="134" t="str">
        <f>IF(E1280=1,VLOOKUP(Työfile_2024!D1280,'2015'!$F$12:$X$1887,18,FALSE),"-")</f>
        <v>ei mallia</v>
      </c>
      <c r="AD1280" s="127" t="str">
        <f>IF(E1280=1,VLOOKUP(Työfile_2024!D1280,'2015'!$F$12:$X$1887,19,FALSE),"-")</f>
        <v>ei mallia</v>
      </c>
      <c r="AI1280" s="127">
        <f>IF(E1280=1,VLOOKUP(Työfile_2024!D1280,'2015'!$F$12:$AB$1887,20,FALSE),"-")</f>
        <v>0</v>
      </c>
      <c r="AJ1280" s="127">
        <f>IF(E1280=1,VLOOKUP(Työfile_2024!D1280,'2015'!$F$12:$AB$1887,21,FALSE),"-")</f>
        <v>0</v>
      </c>
      <c r="AK1280" s="127">
        <f>IF(E1280=1,VLOOKUP(Työfile_2024!D1280,'2015'!$F$12:$AB$1887,22,FALSE),"-")</f>
        <v>0</v>
      </c>
      <c r="AL1280" s="127">
        <f>IF(E1280=1,VLOOKUP(Työfile_2024!D1280,'2015'!$F$12:$AB$1887,23,FALSE),"-")</f>
        <v>0</v>
      </c>
      <c r="AM1280" s="56">
        <f>VLOOKUP(Työfile_2024!D1280,Tmatkat_20km_tarkasteltava_verk!$C$2:$D$1804,2,FALSE)</f>
        <v>8</v>
      </c>
      <c r="AN1280" s="148">
        <f t="shared" si="308"/>
        <v>1.3864818024263431E-2</v>
      </c>
      <c r="AO1280" s="178">
        <f>IF(E1280=1,VLOOKUP(Työfile_2024!D1280,'2015'!$F$12:$AC$1887,24,FALSE),"-")</f>
        <v>301</v>
      </c>
      <c r="AP1280" s="52">
        <f>VLOOKUP(D1280,Tarkasteltava_verkko_2024_harva!$E$2:$I$1804,5,FALSE)</f>
        <v>0</v>
      </c>
      <c r="AQ1280" s="52">
        <f>VLOOKUP(D1280,Tarkasteltava_verkko_2024_harva!$E$2:$I$1804,4,FALSE)</f>
        <v>0</v>
      </c>
      <c r="AR1280" s="148">
        <v>0.13419913419913421</v>
      </c>
      <c r="AS1280" s="170" t="str">
        <f>IFERROR(VLOOKUP(C1280,'2015'!$C$12:$AG$1887,30,FALSE),"-")</f>
        <v/>
      </c>
      <c r="AT1280" s="148">
        <v>0.99891774891774887</v>
      </c>
      <c r="AU1280" s="170" t="str">
        <f>IFERROR(VLOOKUP(C1280,'2015'!$C$12:$AG$1887,31,FALSE),"-")</f>
        <v>Kyllä</v>
      </c>
      <c r="AV1280" s="106"/>
      <c r="AW1280" s="63">
        <f>IFERROR(VLOOKUP(C1280,Merkittävyysluokitus!$A$2:$J$1705,10,FALSE),"-")</f>
        <v>3</v>
      </c>
      <c r="AX1280" s="175">
        <f>IFERROR(VLOOKUP(C1280,Merkittävyysluokitus!$A$2:$J$1705,6,FALSE),"-")</f>
        <v>4.5282146118721451</v>
      </c>
      <c r="AY1280" s="175">
        <f>IFERROR(VLOOKUP(C1280,Merkittävyysluokitus!$A$2:$J$1705,7,FALSE),"-")</f>
        <v>2.6009999999999995</v>
      </c>
      <c r="AZ1280" s="175">
        <f>IFERROR(VLOOKUP(C1280,Merkittävyysluokitus!$A$2:$J$1705,8,FALSE),"-")</f>
        <v>1.0938812785388128</v>
      </c>
      <c r="BA1280" s="175">
        <f>IFERROR(VLOOKUP(C1280,Merkittävyysluokitus!$A$2:$J$1705,9,FALSE),"-")</f>
        <v>0.83333333333333326</v>
      </c>
      <c r="BB1280" s="203"/>
      <c r="BC1280" s="203" t="str">
        <f t="shared" si="309"/>
        <v/>
      </c>
      <c r="BD1280" s="39" t="str">
        <f t="shared" si="317"/>
        <v>musta</v>
      </c>
      <c r="BE1280" s="68" t="str">
        <f t="shared" si="304"/>
        <v>musta</v>
      </c>
      <c r="BF1280" s="68" t="str">
        <f t="shared" si="305"/>
        <v>musta</v>
      </c>
      <c r="BG1280" s="68" t="str">
        <f t="shared" si="306"/>
        <v>musta</v>
      </c>
      <c r="BH1280" s="208" t="str">
        <f t="shared" si="307"/>
        <v>musta</v>
      </c>
      <c r="BI1280" s="39"/>
      <c r="BJ1280" s="39" t="str">
        <f>IF(F1280="ei löydy","uusi tie",IF(E1280=0,"tieosoite muuttunut",IF(E1280=1,VLOOKUP(D1280,'2015'!$F$12:$AL$1887,31,FALSE),"-")))</f>
        <v>musta</v>
      </c>
      <c r="BK1280" s="67" t="str">
        <f>IF(E1280=1,VLOOKUP(D1280,'2015'!$F$12:$AL$1887,32,FALSE),"-")</f>
        <v>musta</v>
      </c>
      <c r="BL1280" s="39" t="str">
        <f>IF(F1280="ei löydy","uusi tie",IF(E1280=0,"tieosoite muuttunut",IF(E1280=1,VLOOKUP(D1280,'2015'!$F$12:$AL$1887,33,FALSE),"-")))</f>
        <v>musta</v>
      </c>
      <c r="BM1280" s="39"/>
      <c r="BN1280" s="217" t="str">
        <f>VLOOKUP(D1280,'2015'!$F$12:$AL$1887,33,FALSE)</f>
        <v>musta</v>
      </c>
      <c r="BO1280" s="39"/>
      <c r="BP1280" s="115" t="s">
        <v>10</v>
      </c>
      <c r="BQ1280" s="30"/>
      <c r="BS1280" s="5"/>
      <c r="BU1280" s="37"/>
      <c r="BV1280" s="30" t="s">
        <v>10</v>
      </c>
      <c r="BX1280" t="str">
        <f>IF(E1280=1,VLOOKUP(D1280,'2015'!$F$12:$AX$1887,43,FALSE),"-")</f>
        <v>ei mallia</v>
      </c>
      <c r="BY1280" t="str">
        <f>IF(E1280=1,VLOOKUP(D1280,'2015'!$F$12:$AX$1887,44,FALSE),"-")</f>
        <v>ei mallia</v>
      </c>
      <c r="BZ1280" t="str">
        <f>IF(E1280=1,VLOOKUP(D1280,'2015'!$F$12:$AX$1887,45,FALSE),"-")</f>
        <v>ei mallia</v>
      </c>
      <c r="CA1280" s="31">
        <f t="shared" si="312"/>
        <v>20</v>
      </c>
      <c r="CB1280" s="31">
        <f t="shared" si="313"/>
        <v>10</v>
      </c>
      <c r="CC1280" s="31">
        <f t="shared" si="314"/>
        <v>10</v>
      </c>
      <c r="CD1280" s="31">
        <f t="shared" si="315"/>
        <v>0</v>
      </c>
      <c r="CE1280" s="31">
        <f t="shared" si="316"/>
        <v>0</v>
      </c>
      <c r="CO1280" s="2" t="s">
        <v>35</v>
      </c>
      <c r="CP1280" s="2" t="s">
        <v>35</v>
      </c>
    </row>
    <row r="1281" spans="1:94" ht="15.75" thickBot="1" x14ac:dyDescent="0.3">
      <c r="A1281" s="50"/>
      <c r="B1281" s="50"/>
      <c r="C1281" s="50" t="str">
        <f t="shared" si="310"/>
        <v>11701_1_4450</v>
      </c>
      <c r="D1281" s="51" t="str">
        <f t="shared" si="311"/>
        <v>11701_1</v>
      </c>
      <c r="E1281" s="224">
        <f>IFERROR(VLOOKUP(C1281,'2015'!$C$12:$D$1887,2,FALSE),0)</f>
        <v>1</v>
      </c>
      <c r="F1281" s="51">
        <f>IFERROR(K1281-IFERROR(VLOOKUP(D1281,'2015'!$F$12:$I$1887,4,FALSE),"ei löydy"),"ei löydy")</f>
        <v>0</v>
      </c>
      <c r="G1281" s="224">
        <f>IFERROR(VLOOKUP(Työfile_2024!C1281,Liikennemalli!$D$6:$G$1921,4,FALSE),0)</f>
        <v>1</v>
      </c>
      <c r="H1281" s="225">
        <f>K1281-IFERROR(VLOOKUP(Työfile_2024!D1281,Liikennemalli!$C$6:$H$1921,6,FALSE),"ei löydy")</f>
        <v>0</v>
      </c>
      <c r="I1281" s="80">
        <v>11701</v>
      </c>
      <c r="J1281" s="52">
        <v>1</v>
      </c>
      <c r="K1281" s="52">
        <v>4450</v>
      </c>
      <c r="L1281" s="53"/>
      <c r="M1281" s="54"/>
      <c r="N1281" s="54"/>
      <c r="O1281" s="54"/>
      <c r="P1281" s="54"/>
      <c r="Q1281" s="55"/>
      <c r="R1281" s="55"/>
      <c r="S1281" s="55"/>
      <c r="T1281" s="55"/>
      <c r="U1281" s="52"/>
      <c r="V1281" s="56">
        <v>771</v>
      </c>
      <c r="W1281" s="56">
        <v>33</v>
      </c>
      <c r="X1281" s="56">
        <v>791</v>
      </c>
      <c r="Y1281" s="56">
        <f>VLOOKUP(D1281,Liikennemalli24!$D$2:$F$1804,2,FALSE)</f>
        <v>100</v>
      </c>
      <c r="Z1281" s="57">
        <f>VLOOKUP(D1281,Liikennemalli24!$D$2:$F$1804,3,FALSE)</f>
        <v>0.191</v>
      </c>
      <c r="AA1281" s="178">
        <f>IF(G1281=1,VLOOKUP(C1281,Liikennemalli!$D$6:$H$1921,2,FALSE),"-")</f>
        <v>337.59158646974998</v>
      </c>
      <c r="AB1281" s="197">
        <f>IF(G1281=1,VLOOKUP(C1281,Liikennemalli!$D$6:$H$1921,3,FALSE),"-")</f>
        <v>0.41598301093658702</v>
      </c>
      <c r="AC1281" s="134">
        <f>IF(E1281=1,VLOOKUP(Työfile_2024!D1281,'2015'!$F$12:$X$1887,18,FALSE),"-")</f>
        <v>655</v>
      </c>
      <c r="AD1281" s="127">
        <f>IF(E1281=1,VLOOKUP(Työfile_2024!D1281,'2015'!$F$12:$X$1887,19,FALSE),"-")</f>
        <v>0.49</v>
      </c>
      <c r="AI1281" s="127">
        <f>IF(E1281=1,VLOOKUP(Työfile_2024!D1281,'2015'!$F$12:$AB$1887,20,FALSE),"-")</f>
        <v>0</v>
      </c>
      <c r="AJ1281" s="127">
        <f>IF(E1281=1,VLOOKUP(Työfile_2024!D1281,'2015'!$F$12:$AB$1887,21,FALSE),"-")</f>
        <v>0</v>
      </c>
      <c r="AK1281" s="127">
        <f>IF(E1281=1,VLOOKUP(Työfile_2024!D1281,'2015'!$F$12:$AB$1887,22,FALSE),"-")</f>
        <v>0</v>
      </c>
      <c r="AL1281" s="127">
        <f>IF(E1281=1,VLOOKUP(Työfile_2024!D1281,'2015'!$F$12:$AB$1887,23,FALSE),"-")</f>
        <v>0</v>
      </c>
      <c r="AM1281" s="56">
        <f>VLOOKUP(Työfile_2024!D1281,Tmatkat_20km_tarkasteltava_verk!$C$2:$D$1804,2,FALSE)</f>
        <v>160</v>
      </c>
      <c r="AN1281" s="148">
        <f t="shared" si="308"/>
        <v>0.20752269779507135</v>
      </c>
      <c r="AO1281" s="178">
        <f>IF(E1281=1,VLOOKUP(Työfile_2024!D1281,'2015'!$F$12:$AC$1887,24,FALSE),"-")</f>
        <v>118</v>
      </c>
      <c r="AP1281" s="52">
        <f>VLOOKUP(D1281,Tarkasteltava_verkko_2024_harva!$E$2:$I$1804,5,FALSE)</f>
        <v>0</v>
      </c>
      <c r="AQ1281" s="52">
        <f>VLOOKUP(D1281,Tarkasteltava_verkko_2024_harva!$E$2:$I$1804,4,FALSE)</f>
        <v>0</v>
      </c>
      <c r="AR1281" s="148">
        <v>0</v>
      </c>
      <c r="AS1281" s="170" t="str">
        <f>IFERROR(VLOOKUP(C1281,'2015'!$C$12:$AG$1887,30,FALSE),"-")</f>
        <v/>
      </c>
      <c r="AT1281" s="148">
        <v>0</v>
      </c>
      <c r="AU1281" s="170">
        <f>IFERROR(VLOOKUP(C1281,'2015'!$C$12:$AG$1887,31,FALSE),"-")</f>
        <v>0</v>
      </c>
      <c r="AV1281" s="106"/>
      <c r="AW1281" s="63">
        <f>IFERROR(VLOOKUP(C1281,Merkittävyysluokitus!$A$2:$J$1705,10,FALSE),"-")</f>
        <v>3</v>
      </c>
      <c r="AX1281" s="175">
        <f>IFERROR(VLOOKUP(C1281,Merkittävyysluokitus!$A$2:$J$1705,6,FALSE),"-")</f>
        <v>8.0694459665144596</v>
      </c>
      <c r="AY1281" s="175">
        <f>IFERROR(VLOOKUP(C1281,Merkittävyysluokitus!$A$2:$J$1705,7,FALSE),"-")</f>
        <v>4.0563333333333329</v>
      </c>
      <c r="AZ1281" s="175">
        <f>IFERROR(VLOOKUP(C1281,Merkittävyysluokitus!$A$2:$J$1705,8,FALSE),"-")</f>
        <v>3.1797792998477932</v>
      </c>
      <c r="BA1281" s="175">
        <f>IFERROR(VLOOKUP(C1281,Merkittävyysluokitus!$A$2:$J$1705,9,FALSE),"-")</f>
        <v>0.83333333333333326</v>
      </c>
      <c r="BB1281" s="203"/>
      <c r="BC1281" s="203" t="str">
        <f t="shared" si="309"/>
        <v/>
      </c>
      <c r="BD1281" s="39" t="str">
        <f t="shared" si="317"/>
        <v>musta</v>
      </c>
      <c r="BE1281" s="68" t="str">
        <f t="shared" si="304"/>
        <v>musta</v>
      </c>
      <c r="BF1281" s="68" t="str">
        <f t="shared" si="305"/>
        <v>musta</v>
      </c>
      <c r="BG1281" s="68" t="str">
        <f t="shared" si="306"/>
        <v>musta</v>
      </c>
      <c r="BH1281" s="208" t="str">
        <f t="shared" si="307"/>
        <v>musta</v>
      </c>
      <c r="BI1281" s="39"/>
      <c r="BJ1281" s="39" t="str">
        <f>IF(F1281="ei löydy","uusi tie",IF(E1281=0,"tieosoite muuttunut",IF(E1281=1,VLOOKUP(D1281,'2015'!$F$12:$AL$1887,31,FALSE),"-")))</f>
        <v>musta</v>
      </c>
      <c r="BK1281" s="67" t="str">
        <f>IF(E1281=1,VLOOKUP(D1281,'2015'!$F$12:$AL$1887,32,FALSE),"-")</f>
        <v>musta</v>
      </c>
      <c r="BL1281" s="39" t="str">
        <f>IF(F1281="ei löydy","uusi tie",IF(E1281=0,"tieosoite muuttunut",IF(E1281=1,VLOOKUP(D1281,'2015'!$F$12:$AL$1887,33,FALSE),"-")))</f>
        <v>musta</v>
      </c>
      <c r="BM1281" s="39"/>
      <c r="BN1281" s="217" t="str">
        <f>VLOOKUP(D1281,'2015'!$F$12:$AL$1887,33,FALSE)</f>
        <v>musta</v>
      </c>
      <c r="BO1281" s="39"/>
      <c r="BP1281" s="115" t="s">
        <v>10</v>
      </c>
      <c r="BQ1281" s="30"/>
      <c r="BS1281" s="5"/>
      <c r="BU1281" s="37"/>
      <c r="BV1281" s="30" t="s">
        <v>10</v>
      </c>
      <c r="BX1281" t="str">
        <f>IF(E1281=1,VLOOKUP(D1281,'2015'!$F$12:$AX$1887,43,FALSE),"-")</f>
        <v>musta</v>
      </c>
      <c r="BY1281" t="str">
        <f>IF(E1281=1,VLOOKUP(D1281,'2015'!$F$12:$AX$1887,44,FALSE),"-")</f>
        <v>musta</v>
      </c>
      <c r="BZ1281" t="str">
        <f>IF(E1281=1,VLOOKUP(D1281,'2015'!$F$12:$AX$1887,45,FALSE),"-")</f>
        <v>musta</v>
      </c>
      <c r="CA1281" s="31">
        <f t="shared" si="312"/>
        <v>2</v>
      </c>
      <c r="CB1281" s="31">
        <f t="shared" si="313"/>
        <v>1</v>
      </c>
      <c r="CC1281" s="31">
        <f t="shared" si="314"/>
        <v>0</v>
      </c>
      <c r="CD1281" s="31">
        <f t="shared" si="315"/>
        <v>1</v>
      </c>
      <c r="CE1281" s="31">
        <f t="shared" si="316"/>
        <v>0</v>
      </c>
      <c r="CO1281" s="32" t="s">
        <v>34</v>
      </c>
      <c r="CP1281" s="2" t="s">
        <v>35</v>
      </c>
    </row>
    <row r="1282" spans="1:94" ht="15.75" thickBot="1" x14ac:dyDescent="0.3">
      <c r="A1282" s="50"/>
      <c r="B1282" s="50"/>
      <c r="C1282" s="50" t="str">
        <f t="shared" si="310"/>
        <v>11701_2_6000</v>
      </c>
      <c r="D1282" s="51" t="str">
        <f t="shared" si="311"/>
        <v>11701_2</v>
      </c>
      <c r="E1282" s="224">
        <f>IFERROR(VLOOKUP(C1282,'2015'!$C$12:$D$1887,2,FALSE),0)</f>
        <v>0</v>
      </c>
      <c r="F1282" s="51">
        <f>IFERROR(K1282-IFERROR(VLOOKUP(D1282,'2015'!$F$12:$I$1887,4,FALSE),"ei löydy"),"ei löydy")</f>
        <v>-964</v>
      </c>
      <c r="G1282" s="224">
        <f>IFERROR(VLOOKUP(Työfile_2024!C1282,Liikennemalli!$D$6:$G$1921,4,FALSE),0)</f>
        <v>0</v>
      </c>
      <c r="H1282" s="225">
        <f>K1282-IFERROR(VLOOKUP(Työfile_2024!D1282,Liikennemalli!$C$6:$H$1921,6,FALSE),"ei löydy")</f>
        <v>-964</v>
      </c>
      <c r="I1282" s="80">
        <v>11701</v>
      </c>
      <c r="J1282" s="52">
        <v>2</v>
      </c>
      <c r="K1282" s="52">
        <v>6000</v>
      </c>
      <c r="L1282" s="53"/>
      <c r="M1282" s="54"/>
      <c r="N1282" s="54"/>
      <c r="O1282" s="54"/>
      <c r="P1282" s="54"/>
      <c r="Q1282" s="55"/>
      <c r="R1282" s="55"/>
      <c r="S1282" s="55"/>
      <c r="T1282" s="55"/>
      <c r="U1282" s="52"/>
      <c r="V1282" s="56">
        <v>1237.9175</v>
      </c>
      <c r="W1282" s="56">
        <v>51.344999999999999</v>
      </c>
      <c r="X1282" s="56">
        <v>1350.9996666666666</v>
      </c>
      <c r="Y1282" s="56">
        <f>VLOOKUP(D1282,Liikennemalli24!$D$2:$F$1804,2,FALSE)</f>
        <v>63</v>
      </c>
      <c r="Z1282" s="57">
        <f>VLOOKUP(D1282,Liikennemalli24!$D$2:$F$1804,3,FALSE)</f>
        <v>0.17299999999999999</v>
      </c>
      <c r="AA1282" s="178" t="str">
        <f>IF(G1282=1,VLOOKUP(C1282,Liikennemalli!$D$6:$H$1921,2,FALSE),"-")</f>
        <v>-</v>
      </c>
      <c r="AB1282" s="197" t="str">
        <f>IF(G1282=1,VLOOKUP(C1282,Liikennemalli!$D$6:$H$1921,3,FALSE),"-")</f>
        <v>-</v>
      </c>
      <c r="AC1282" s="134" t="str">
        <f>IF(E1282=1,VLOOKUP(Työfile_2024!D1282,'2015'!$F$12:$X$1887,18,FALSE),"-")</f>
        <v>-</v>
      </c>
      <c r="AD1282" s="127" t="str">
        <f>IF(E1282=1,VLOOKUP(Työfile_2024!D1282,'2015'!$F$12:$X$1887,19,FALSE),"-")</f>
        <v>-</v>
      </c>
      <c r="AI1282" s="127" t="str">
        <f>IF(E1282=1,VLOOKUP(Työfile_2024!D1282,'2015'!$F$12:$AB$1887,20,FALSE),"-")</f>
        <v>-</v>
      </c>
      <c r="AJ1282" s="127" t="str">
        <f>IF(E1282=1,VLOOKUP(Työfile_2024!D1282,'2015'!$F$12:$AB$1887,21,FALSE),"-")</f>
        <v>-</v>
      </c>
      <c r="AK1282" s="127" t="str">
        <f>IF(E1282=1,VLOOKUP(Työfile_2024!D1282,'2015'!$F$12:$AB$1887,22,FALSE),"-")</f>
        <v>-</v>
      </c>
      <c r="AL1282" s="127" t="str">
        <f>IF(E1282=1,VLOOKUP(Työfile_2024!D1282,'2015'!$F$12:$AB$1887,23,FALSE),"-")</f>
        <v>-</v>
      </c>
      <c r="AM1282" s="56">
        <f>VLOOKUP(Työfile_2024!D1282,Tmatkat_20km_tarkasteltava_verk!$C$2:$D$1804,2,FALSE)</f>
        <v>233</v>
      </c>
      <c r="AN1282" s="148">
        <f t="shared" si="308"/>
        <v>0.18821932802468661</v>
      </c>
      <c r="AO1282" s="178" t="str">
        <f>IF(E1282=1,VLOOKUP(Työfile_2024!D1282,'2015'!$F$12:$AC$1887,24,FALSE),"-")</f>
        <v>-</v>
      </c>
      <c r="AP1282" s="52">
        <f>VLOOKUP(D1282,Tarkasteltava_verkko_2024_harva!$E$2:$I$1804,5,FALSE)</f>
        <v>0</v>
      </c>
      <c r="AQ1282" s="52">
        <f>VLOOKUP(D1282,Tarkasteltava_verkko_2024_harva!$E$2:$I$1804,4,FALSE)</f>
        <v>0</v>
      </c>
      <c r="AR1282" s="148">
        <v>2.8333333333333335E-3</v>
      </c>
      <c r="AS1282" s="170" t="str">
        <f>IFERROR(VLOOKUP(C1282,'2015'!$C$12:$AG$1887,30,FALSE),"-")</f>
        <v>-</v>
      </c>
      <c r="AT1282" s="148">
        <v>0.14133333333333334</v>
      </c>
      <c r="AU1282" s="170" t="str">
        <f>IFERROR(VLOOKUP(C1282,'2015'!$C$12:$AG$1887,31,FALSE),"-")</f>
        <v>-</v>
      </c>
      <c r="AV1282" s="106"/>
      <c r="AW1282" s="63">
        <f>IFERROR(VLOOKUP(C1282,Merkittävyysluokitus!$A$2:$J$1705,10,FALSE),"-")</f>
        <v>3</v>
      </c>
      <c r="AX1282" s="175">
        <f>IFERROR(VLOOKUP(C1282,Merkittävyysluokitus!$A$2:$J$1705,6,FALSE),"-")</f>
        <v>9.8842922374429207</v>
      </c>
      <c r="AY1282" s="175">
        <f>IFERROR(VLOOKUP(C1282,Merkittävyysluokitus!$A$2:$J$1705,7,FALSE),"-")</f>
        <v>5</v>
      </c>
      <c r="AZ1282" s="175">
        <f>IFERROR(VLOOKUP(C1282,Merkittävyysluokitus!$A$2:$J$1705,8,FALSE),"-")</f>
        <v>3.7176255707762551</v>
      </c>
      <c r="BA1282" s="175">
        <f>IFERROR(VLOOKUP(C1282,Merkittävyysluokitus!$A$2:$J$1705,9,FALSE),"-")</f>
        <v>1.1666666666666665</v>
      </c>
      <c r="BB1282" s="203"/>
      <c r="BC1282" s="203" t="str">
        <f t="shared" si="309"/>
        <v>tieosoite muuttunut</v>
      </c>
      <c r="BD1282" s="39" t="str">
        <f t="shared" si="317"/>
        <v>musta</v>
      </c>
      <c r="BE1282" s="68" t="str">
        <f t="shared" si="304"/>
        <v>musta</v>
      </c>
      <c r="BF1282" s="68" t="str">
        <f t="shared" si="305"/>
        <v>musta</v>
      </c>
      <c r="BG1282" s="68" t="str">
        <f t="shared" si="306"/>
        <v>musta</v>
      </c>
      <c r="BH1282" s="208" t="str">
        <f t="shared" si="307"/>
        <v>musta</v>
      </c>
      <c r="BI1282" s="39"/>
      <c r="BJ1282" s="39" t="str">
        <f>IF(F1282="ei löydy","uusi tie",IF(E1282=0,"tieosoite muuttunut",IF(E1282=1,VLOOKUP(D1282,'2015'!$F$12:$AL$1887,31,FALSE),"-")))</f>
        <v>tieosoite muuttunut</v>
      </c>
      <c r="BK1282" s="67" t="str">
        <f>IF(E1282=1,VLOOKUP(D1282,'2015'!$F$12:$AL$1887,32,FALSE),"-")</f>
        <v>-</v>
      </c>
      <c r="BL1282" s="39" t="str">
        <f>IF(F1282="ei löydy","uusi tie",IF(E1282=0,"tieosoite muuttunut",IF(E1282=1,VLOOKUP(D1282,'2015'!$F$12:$AL$1887,33,FALSE),"-")))</f>
        <v>tieosoite muuttunut</v>
      </c>
      <c r="BM1282" s="39"/>
      <c r="BN1282" s="217" t="str">
        <f>VLOOKUP(D1282,'2015'!$F$12:$AL$1887,33,FALSE)</f>
        <v>musta</v>
      </c>
      <c r="BO1282" s="39"/>
      <c r="BP1282" s="115" t="s">
        <v>10</v>
      </c>
      <c r="BQ1282" s="30"/>
      <c r="BS1282" s="5"/>
      <c r="BU1282" s="37"/>
      <c r="BV1282" s="30" t="s">
        <v>10</v>
      </c>
      <c r="BX1282" t="str">
        <f>IF(E1282=1,VLOOKUP(D1282,'2015'!$F$12:$AX$1887,43,FALSE),"-")</f>
        <v>-</v>
      </c>
      <c r="BY1282" t="str">
        <f>IF(E1282=1,VLOOKUP(D1282,'2015'!$F$12:$AX$1887,44,FALSE),"-")</f>
        <v>-</v>
      </c>
      <c r="BZ1282" t="str">
        <f>IF(E1282=1,VLOOKUP(D1282,'2015'!$F$12:$AX$1887,45,FALSE),"-")</f>
        <v>-</v>
      </c>
      <c r="CA1282" s="31">
        <f t="shared" si="312"/>
        <v>21</v>
      </c>
      <c r="CB1282" s="31">
        <f t="shared" si="313"/>
        <v>10</v>
      </c>
      <c r="CC1282" s="31">
        <f t="shared" si="314"/>
        <v>10</v>
      </c>
      <c r="CD1282" s="31">
        <f t="shared" si="315"/>
        <v>1</v>
      </c>
      <c r="CE1282" s="31">
        <f t="shared" si="316"/>
        <v>0</v>
      </c>
      <c r="CO1282" s="32" t="s">
        <v>34</v>
      </c>
      <c r="CP1282" s="2" t="s">
        <v>35</v>
      </c>
    </row>
    <row r="1283" spans="1:94" ht="15.75" thickBot="1" x14ac:dyDescent="0.3">
      <c r="A1283" s="50"/>
      <c r="B1283" s="50"/>
      <c r="C1283" s="50" t="str">
        <f t="shared" si="310"/>
        <v>11702_1_4606</v>
      </c>
      <c r="D1283" s="51" t="str">
        <f t="shared" si="311"/>
        <v>11702_1</v>
      </c>
      <c r="E1283" s="224">
        <f>IFERROR(VLOOKUP(C1283,'2015'!$C$12:$D$1887,2,FALSE),0)</f>
        <v>1</v>
      </c>
      <c r="F1283" s="51">
        <f>IFERROR(K1283-IFERROR(VLOOKUP(D1283,'2015'!$F$12:$I$1887,4,FALSE),"ei löydy"),"ei löydy")</f>
        <v>0</v>
      </c>
      <c r="G1283" s="224">
        <f>IFERROR(VLOOKUP(Työfile_2024!C1283,Liikennemalli!$D$6:$G$1921,4,FALSE),0)</f>
        <v>1</v>
      </c>
      <c r="H1283" s="225">
        <f>K1283-IFERROR(VLOOKUP(Työfile_2024!D1283,Liikennemalli!$C$6:$H$1921,6,FALSE),"ei löydy")</f>
        <v>0</v>
      </c>
      <c r="I1283" s="80">
        <v>11702</v>
      </c>
      <c r="J1283" s="52">
        <v>1</v>
      </c>
      <c r="K1283" s="52">
        <v>4606</v>
      </c>
      <c r="L1283" s="53"/>
      <c r="M1283" s="54"/>
      <c r="N1283" s="54"/>
      <c r="O1283" s="54"/>
      <c r="P1283" s="54"/>
      <c r="Q1283" s="55"/>
      <c r="R1283" s="55"/>
      <c r="S1283" s="55"/>
      <c r="T1283" s="55"/>
      <c r="U1283" s="52"/>
      <c r="V1283" s="56">
        <v>318</v>
      </c>
      <c r="W1283" s="56">
        <v>13</v>
      </c>
      <c r="X1283" s="56">
        <v>330</v>
      </c>
      <c r="Y1283" s="56">
        <f>VLOOKUP(D1283,Liikennemalli24!$D$2:$F$1804,2,FALSE)</f>
        <v>204</v>
      </c>
      <c r="Z1283" s="57">
        <f>VLOOKUP(D1283,Liikennemalli24!$D$2:$F$1804,3,FALSE)</f>
        <v>0.22700000000000001</v>
      </c>
      <c r="AA1283" s="178">
        <f>IF(G1283=1,VLOOKUP(C1283,Liikennemalli!$D$6:$H$1921,2,FALSE),"-")</f>
        <v>777.67759358889998</v>
      </c>
      <c r="AB1283" s="197">
        <f>IF(G1283=1,VLOOKUP(C1283,Liikennemalli!$D$6:$H$1921,3,FALSE),"-")</f>
        <v>0.72802418615544295</v>
      </c>
      <c r="AC1283" s="134">
        <f>IF(E1283=1,VLOOKUP(Työfile_2024!D1283,'2015'!$F$12:$X$1887,18,FALSE),"-")</f>
        <v>499</v>
      </c>
      <c r="AD1283" s="127">
        <f>IF(E1283=1,VLOOKUP(Työfile_2024!D1283,'2015'!$F$12:$X$1887,19,FALSE),"-")</f>
        <v>0.68</v>
      </c>
      <c r="AI1283" s="127">
        <f>IF(E1283=1,VLOOKUP(Työfile_2024!D1283,'2015'!$F$12:$AB$1887,20,FALSE),"-")</f>
        <v>0</v>
      </c>
      <c r="AJ1283" s="127">
        <f>IF(E1283=1,VLOOKUP(Työfile_2024!D1283,'2015'!$F$12:$AB$1887,21,FALSE),"-")</f>
        <v>0</v>
      </c>
      <c r="AK1283" s="127">
        <f>IF(E1283=1,VLOOKUP(Työfile_2024!D1283,'2015'!$F$12:$AB$1887,22,FALSE),"-")</f>
        <v>0</v>
      </c>
      <c r="AL1283" s="127">
        <f>IF(E1283=1,VLOOKUP(Työfile_2024!D1283,'2015'!$F$12:$AB$1887,23,FALSE),"-")</f>
        <v>0</v>
      </c>
      <c r="AM1283" s="56">
        <f>VLOOKUP(Työfile_2024!D1283,Tmatkat_20km_tarkasteltava_verk!$C$2:$D$1804,2,FALSE)</f>
        <v>86</v>
      </c>
      <c r="AN1283" s="148">
        <f t="shared" si="308"/>
        <v>0.27044025157232704</v>
      </c>
      <c r="AO1283" s="178">
        <f>IF(E1283=1,VLOOKUP(Työfile_2024!D1283,'2015'!$F$12:$AC$1887,24,FALSE),"-")</f>
        <v>116</v>
      </c>
      <c r="AP1283" s="52" t="str">
        <f>VLOOKUP(D1283,Tarkasteltava_verkko_2024_harva!$E$2:$I$1804,5,FALSE)</f>
        <v>tiivis</v>
      </c>
      <c r="AQ1283" s="52">
        <f>VLOOKUP(D1283,Tarkasteltava_verkko_2024_harva!$E$2:$I$1804,4,FALSE)</f>
        <v>0</v>
      </c>
      <c r="AR1283" s="148">
        <v>0</v>
      </c>
      <c r="AS1283" s="170" t="str">
        <f>IFERROR(VLOOKUP(C1283,'2015'!$C$12:$AG$1887,30,FALSE),"-")</f>
        <v/>
      </c>
      <c r="AT1283" s="148">
        <v>0.28289188015631783</v>
      </c>
      <c r="AU1283" s="170">
        <f>IFERROR(VLOOKUP(C1283,'2015'!$C$12:$AG$1887,31,FALSE),"-")</f>
        <v>0</v>
      </c>
      <c r="AV1283" s="106"/>
      <c r="AW1283" s="63">
        <f>IFERROR(VLOOKUP(C1283,Merkittävyysluokitus!$A$2:$J$1705,10,FALSE),"-")</f>
        <v>3</v>
      </c>
      <c r="AX1283" s="175">
        <f>IFERROR(VLOOKUP(C1283,Merkittävyysluokitus!$A$2:$J$1705,6,FALSE),"-")</f>
        <v>3.5539543378995431</v>
      </c>
      <c r="AY1283" s="175">
        <f>IFERROR(VLOOKUP(C1283,Merkittävyysluokitus!$A$2:$J$1705,7,FALSE),"-")</f>
        <v>1.3039999999999998</v>
      </c>
      <c r="AZ1283" s="175">
        <f>IFERROR(VLOOKUP(C1283,Merkittävyysluokitus!$A$2:$J$1705,8,FALSE),"-")</f>
        <v>1.41662100456621</v>
      </c>
      <c r="BA1283" s="175">
        <f>IFERROR(VLOOKUP(C1283,Merkittävyysluokitus!$A$2:$J$1705,9,FALSE),"-")</f>
        <v>0.83333333333333326</v>
      </c>
      <c r="BB1283" s="203"/>
      <c r="BC1283" s="203" t="str">
        <f t="shared" si="309"/>
        <v/>
      </c>
      <c r="BD1283" s="39" t="str">
        <f t="shared" si="317"/>
        <v>musta</v>
      </c>
      <c r="BE1283" s="68" t="str">
        <f t="shared" si="304"/>
        <v>musta</v>
      </c>
      <c r="BF1283" s="68" t="str">
        <f t="shared" si="305"/>
        <v>musta</v>
      </c>
      <c r="BG1283" s="68" t="str">
        <f t="shared" si="306"/>
        <v>musta</v>
      </c>
      <c r="BH1283" s="208" t="str">
        <f t="shared" si="307"/>
        <v>musta</v>
      </c>
      <c r="BI1283" s="39"/>
      <c r="BJ1283" s="39" t="str">
        <f>IF(F1283="ei löydy","uusi tie",IF(E1283=0,"tieosoite muuttunut",IF(E1283=1,VLOOKUP(D1283,'2015'!$F$12:$AL$1887,31,FALSE),"-")))</f>
        <v>musta</v>
      </c>
      <c r="BK1283" s="67" t="str">
        <f>IF(E1283=1,VLOOKUP(D1283,'2015'!$F$12:$AL$1887,32,FALSE),"-")</f>
        <v>musta</v>
      </c>
      <c r="BL1283" s="39" t="str">
        <f>IF(F1283="ei löydy","uusi tie",IF(E1283=0,"tieosoite muuttunut",IF(E1283=1,VLOOKUP(D1283,'2015'!$F$12:$AL$1887,33,FALSE),"-")))</f>
        <v>musta</v>
      </c>
      <c r="BM1283" s="39"/>
      <c r="BN1283" s="217" t="str">
        <f>VLOOKUP(D1283,'2015'!$F$12:$AL$1887,33,FALSE)</f>
        <v>musta</v>
      </c>
      <c r="BO1283" s="39"/>
      <c r="BP1283" s="115" t="s">
        <v>10</v>
      </c>
      <c r="BQ1283" s="30"/>
      <c r="BS1283" s="5"/>
      <c r="BU1283" s="37"/>
      <c r="BV1283" s="30" t="s">
        <v>10</v>
      </c>
      <c r="BX1283" t="str">
        <f>IF(E1283=1,VLOOKUP(D1283,'2015'!$F$12:$AX$1887,43,FALSE),"-")</f>
        <v>punainen</v>
      </c>
      <c r="BY1283" t="str">
        <f>IF(E1283=1,VLOOKUP(D1283,'2015'!$F$12:$AX$1887,44,FALSE),"-")</f>
        <v>musta</v>
      </c>
      <c r="BZ1283" t="str">
        <f>IF(E1283=1,VLOOKUP(D1283,'2015'!$F$12:$AX$1887,45,FALSE),"-")</f>
        <v>musta</v>
      </c>
      <c r="CA1283" s="31">
        <f t="shared" si="312"/>
        <v>10</v>
      </c>
      <c r="CB1283" s="31">
        <f t="shared" si="313"/>
        <v>10</v>
      </c>
      <c r="CC1283" s="31">
        <f t="shared" si="314"/>
        <v>0</v>
      </c>
      <c r="CD1283" s="31">
        <f t="shared" si="315"/>
        <v>0</v>
      </c>
      <c r="CE1283" s="31">
        <f t="shared" si="316"/>
        <v>0</v>
      </c>
      <c r="CO1283" s="2" t="s">
        <v>35</v>
      </c>
      <c r="CP1283" s="2" t="s">
        <v>35</v>
      </c>
    </row>
    <row r="1284" spans="1:94" ht="15.75" thickBot="1" x14ac:dyDescent="0.3">
      <c r="A1284" s="50"/>
      <c r="B1284" s="50"/>
      <c r="C1284" s="50" t="str">
        <f t="shared" si="310"/>
        <v>11703_1_3912</v>
      </c>
      <c r="D1284" s="51" t="str">
        <f t="shared" si="311"/>
        <v>11703_1</v>
      </c>
      <c r="E1284" s="224">
        <f>IFERROR(VLOOKUP(C1284,'2015'!$C$12:$D$1887,2,FALSE),0)</f>
        <v>1</v>
      </c>
      <c r="F1284" s="51">
        <f>IFERROR(K1284-IFERROR(VLOOKUP(D1284,'2015'!$F$12:$I$1887,4,FALSE),"ei löydy"),"ei löydy")</f>
        <v>0</v>
      </c>
      <c r="G1284" s="224">
        <f>IFERROR(VLOOKUP(Työfile_2024!C1284,Liikennemalli!$D$6:$G$1921,4,FALSE),0)</f>
        <v>1</v>
      </c>
      <c r="H1284" s="225">
        <f>K1284-IFERROR(VLOOKUP(Työfile_2024!D1284,Liikennemalli!$C$6:$H$1921,6,FALSE),"ei löydy")</f>
        <v>0</v>
      </c>
      <c r="I1284" s="80">
        <v>11703</v>
      </c>
      <c r="J1284" s="52">
        <v>1</v>
      </c>
      <c r="K1284" s="52">
        <v>3912</v>
      </c>
      <c r="L1284" s="53"/>
      <c r="M1284" s="54"/>
      <c r="N1284" s="54"/>
      <c r="O1284" s="54"/>
      <c r="P1284" s="54"/>
      <c r="Q1284" s="55"/>
      <c r="R1284" s="55"/>
      <c r="S1284" s="55"/>
      <c r="T1284" s="55"/>
      <c r="U1284" s="52"/>
      <c r="V1284" s="56">
        <v>123</v>
      </c>
      <c r="W1284" s="56">
        <v>6</v>
      </c>
      <c r="X1284" s="56">
        <v>127</v>
      </c>
      <c r="Y1284" s="56">
        <f>VLOOKUP(D1284,Liikennemalli24!$D$2:$F$1804,2,FALSE)</f>
        <v>14</v>
      </c>
      <c r="Z1284" s="57">
        <f>VLOOKUP(D1284,Liikennemalli24!$D$2:$F$1804,3,FALSE)</f>
        <v>0.217</v>
      </c>
      <c r="AA1284" s="178">
        <f>IF(G1284=1,VLOOKUP(C1284,Liikennemalli!$D$6:$H$1921,2,FALSE),"-")</f>
        <v>34.522768001809098</v>
      </c>
      <c r="AB1284" s="197">
        <f>IF(G1284=1,VLOOKUP(C1284,Liikennemalli!$D$6:$H$1921,3,FALSE),"-")</f>
        <v>0.34318844420943401</v>
      </c>
      <c r="AC1284" s="134">
        <f>IF(E1284=1,VLOOKUP(Työfile_2024!D1284,'2015'!$F$12:$X$1887,18,FALSE),"-")</f>
        <v>21</v>
      </c>
      <c r="AD1284" s="127">
        <f>IF(E1284=1,VLOOKUP(Työfile_2024!D1284,'2015'!$F$12:$X$1887,19,FALSE),"-")</f>
        <v>0.28000000000000003</v>
      </c>
      <c r="AI1284" s="127">
        <f>IF(E1284=1,VLOOKUP(Työfile_2024!D1284,'2015'!$F$12:$AB$1887,20,FALSE),"-")</f>
        <v>0</v>
      </c>
      <c r="AJ1284" s="127">
        <f>IF(E1284=1,VLOOKUP(Työfile_2024!D1284,'2015'!$F$12:$AB$1887,21,FALSE),"-")</f>
        <v>0</v>
      </c>
      <c r="AK1284" s="127">
        <f>IF(E1284=1,VLOOKUP(Työfile_2024!D1284,'2015'!$F$12:$AB$1887,22,FALSE),"-")</f>
        <v>0</v>
      </c>
      <c r="AL1284" s="127">
        <f>IF(E1284=1,VLOOKUP(Työfile_2024!D1284,'2015'!$F$12:$AB$1887,23,FALSE),"-")</f>
        <v>0</v>
      </c>
      <c r="AM1284" s="56">
        <f>VLOOKUP(Työfile_2024!D1284,Tmatkat_20km_tarkasteltava_verk!$C$2:$D$1804,2,FALSE)</f>
        <v>25</v>
      </c>
      <c r="AN1284" s="148">
        <f t="shared" si="308"/>
        <v>0.2032520325203252</v>
      </c>
      <c r="AO1284" s="178">
        <f>IF(E1284=1,VLOOKUP(Työfile_2024!D1284,'2015'!$F$12:$AC$1887,24,FALSE),"-")</f>
        <v>17</v>
      </c>
      <c r="AP1284" s="52">
        <f>VLOOKUP(D1284,Tarkasteltava_verkko_2024_harva!$E$2:$I$1804,5,FALSE)</f>
        <v>0</v>
      </c>
      <c r="AQ1284" s="52">
        <f>VLOOKUP(D1284,Tarkasteltava_verkko_2024_harva!$E$2:$I$1804,4,FALSE)</f>
        <v>0</v>
      </c>
      <c r="AR1284" s="148">
        <v>0</v>
      </c>
      <c r="AS1284" s="170" t="str">
        <f>IFERROR(VLOOKUP(C1284,'2015'!$C$12:$AG$1887,30,FALSE),"-")</f>
        <v/>
      </c>
      <c r="AT1284" s="148">
        <v>3.0163599182004092E-2</v>
      </c>
      <c r="AU1284" s="170">
        <f>IFERROR(VLOOKUP(C1284,'2015'!$C$12:$AG$1887,31,FALSE),"-")</f>
        <v>0</v>
      </c>
      <c r="AV1284" s="106"/>
      <c r="AW1284" s="63">
        <f>IFERROR(VLOOKUP(C1284,Merkittävyysluokitus!$A$2:$J$1705,10,FALSE),"-")</f>
        <v>4</v>
      </c>
      <c r="AX1284" s="175">
        <f>IFERROR(VLOOKUP(C1284,Merkittävyysluokitus!$A$2:$J$1705,6,FALSE),"-")</f>
        <v>2.0397838660578387</v>
      </c>
      <c r="AY1284" s="175">
        <f>IFERROR(VLOOKUP(C1284,Merkittävyysluokitus!$A$2:$J$1705,7,FALSE),"-")</f>
        <v>0.51899999999999991</v>
      </c>
      <c r="AZ1284" s="175">
        <f>IFERROR(VLOOKUP(C1284,Merkittävyysluokitus!$A$2:$J$1705,8,FALSE),"-")</f>
        <v>0.68745053272450529</v>
      </c>
      <c r="BA1284" s="175">
        <f>IFERROR(VLOOKUP(C1284,Merkittävyysluokitus!$A$2:$J$1705,9,FALSE),"-")</f>
        <v>0.83333333333333326</v>
      </c>
      <c r="BB1284" s="203"/>
      <c r="BC1284" s="203" t="str">
        <f t="shared" si="309"/>
        <v/>
      </c>
      <c r="BD1284" s="39" t="str">
        <f t="shared" si="317"/>
        <v>musta</v>
      </c>
      <c r="BE1284" s="68" t="str">
        <f t="shared" si="304"/>
        <v>musta</v>
      </c>
      <c r="BF1284" s="68" t="str">
        <f t="shared" si="305"/>
        <v>musta</v>
      </c>
      <c r="BG1284" s="68" t="str">
        <f t="shared" si="306"/>
        <v>musta</v>
      </c>
      <c r="BH1284" s="208" t="str">
        <f t="shared" si="307"/>
        <v>musta</v>
      </c>
      <c r="BI1284" s="39"/>
      <c r="BJ1284" s="39" t="str">
        <f>IF(F1284="ei löydy","uusi tie",IF(E1284=0,"tieosoite muuttunut",IF(E1284=1,VLOOKUP(D1284,'2015'!$F$12:$AL$1887,31,FALSE),"-")))</f>
        <v>musta</v>
      </c>
      <c r="BK1284" s="67" t="str">
        <f>IF(E1284=1,VLOOKUP(D1284,'2015'!$F$12:$AL$1887,32,FALSE),"-")</f>
        <v>musta</v>
      </c>
      <c r="BL1284" s="39" t="str">
        <f>IF(F1284="ei löydy","uusi tie",IF(E1284=0,"tieosoite muuttunut",IF(E1284=1,VLOOKUP(D1284,'2015'!$F$12:$AL$1887,33,FALSE),"-")))</f>
        <v>musta</v>
      </c>
      <c r="BM1284" s="39"/>
      <c r="BN1284" s="217" t="str">
        <f>VLOOKUP(D1284,'2015'!$F$12:$AL$1887,33,FALSE)</f>
        <v>musta</v>
      </c>
      <c r="BO1284" s="39"/>
      <c r="BP1284" s="115" t="s">
        <v>10</v>
      </c>
      <c r="BQ1284" s="30"/>
      <c r="BS1284" s="5"/>
      <c r="BU1284" s="37"/>
      <c r="BV1284" s="30" t="s">
        <v>10</v>
      </c>
      <c r="BX1284" t="str">
        <f>IF(E1284=1,VLOOKUP(D1284,'2015'!$F$12:$AX$1887,43,FALSE),"-")</f>
        <v>musta</v>
      </c>
      <c r="BY1284" t="str">
        <f>IF(E1284=1,VLOOKUP(D1284,'2015'!$F$12:$AX$1887,44,FALSE),"-")</f>
        <v>musta</v>
      </c>
      <c r="BZ1284" t="str">
        <f>IF(E1284=1,VLOOKUP(D1284,'2015'!$F$12:$AX$1887,45,FALSE),"-")</f>
        <v>musta</v>
      </c>
      <c r="CA1284" s="31">
        <f t="shared" si="312"/>
        <v>0</v>
      </c>
      <c r="CB1284" s="31">
        <f t="shared" si="313"/>
        <v>0</v>
      </c>
      <c r="CC1284" s="31">
        <f t="shared" si="314"/>
        <v>0</v>
      </c>
      <c r="CD1284" s="31">
        <f t="shared" si="315"/>
        <v>0</v>
      </c>
      <c r="CE1284" s="31">
        <f t="shared" si="316"/>
        <v>0</v>
      </c>
      <c r="CO1284" s="2" t="s">
        <v>35</v>
      </c>
      <c r="CP1284" s="2" t="s">
        <v>35</v>
      </c>
    </row>
    <row r="1285" spans="1:94" ht="15.75" thickBot="1" x14ac:dyDescent="0.3">
      <c r="A1285" s="50"/>
      <c r="B1285" s="50"/>
      <c r="C1285" s="50" t="str">
        <f t="shared" si="310"/>
        <v>11705_1_5914</v>
      </c>
      <c r="D1285" s="51" t="str">
        <f t="shared" si="311"/>
        <v>11705_1</v>
      </c>
      <c r="E1285" s="224">
        <f>IFERROR(VLOOKUP(C1285,'2015'!$C$12:$D$1887,2,FALSE),0)</f>
        <v>1</v>
      </c>
      <c r="F1285" s="51">
        <f>IFERROR(K1285-IFERROR(VLOOKUP(D1285,'2015'!$F$12:$I$1887,4,FALSE),"ei löydy"),"ei löydy")</f>
        <v>0</v>
      </c>
      <c r="G1285" s="224">
        <f>IFERROR(VLOOKUP(Työfile_2024!C1285,Liikennemalli!$D$6:$G$1921,4,FALSE),0)</f>
        <v>1</v>
      </c>
      <c r="H1285" s="225">
        <f>K1285-IFERROR(VLOOKUP(Työfile_2024!D1285,Liikennemalli!$C$6:$H$1921,6,FALSE),"ei löydy")</f>
        <v>0</v>
      </c>
      <c r="I1285" s="80">
        <v>11705</v>
      </c>
      <c r="J1285" s="52">
        <v>1</v>
      </c>
      <c r="K1285" s="52">
        <v>5914</v>
      </c>
      <c r="L1285" s="53"/>
      <c r="M1285" s="54"/>
      <c r="N1285" s="54"/>
      <c r="O1285" s="54"/>
      <c r="P1285" s="54"/>
      <c r="Q1285" s="55"/>
      <c r="R1285" s="55"/>
      <c r="S1285" s="55"/>
      <c r="T1285" s="55"/>
      <c r="U1285" s="52"/>
      <c r="V1285" s="56">
        <v>158</v>
      </c>
      <c r="W1285" s="56">
        <v>11</v>
      </c>
      <c r="X1285" s="56">
        <v>183</v>
      </c>
      <c r="Y1285" s="56">
        <f>VLOOKUP(D1285,Liikennemalli24!$D$2:$F$1804,2,FALSE)</f>
        <v>121</v>
      </c>
      <c r="Z1285" s="57">
        <f>VLOOKUP(D1285,Liikennemalli24!$D$2:$F$1804,3,FALSE)</f>
        <v>0.183</v>
      </c>
      <c r="AA1285" s="178">
        <f>IF(G1285=1,VLOOKUP(C1285,Liikennemalli!$D$6:$H$1921,2,FALSE),"-")</f>
        <v>375</v>
      </c>
      <c r="AB1285" s="197">
        <f>IF(G1285=1,VLOOKUP(C1285,Liikennemalli!$D$6:$H$1921,3,FALSE),"-")</f>
        <v>0.58229813664596197</v>
      </c>
      <c r="AC1285" s="134">
        <f>IF(E1285=1,VLOOKUP(Työfile_2024!D1285,'2015'!$F$12:$X$1887,18,FALSE),"-")</f>
        <v>169</v>
      </c>
      <c r="AD1285" s="127">
        <f>IF(E1285=1,VLOOKUP(Työfile_2024!D1285,'2015'!$F$12:$X$1887,19,FALSE),"-")</f>
        <v>0.6</v>
      </c>
      <c r="AI1285" s="127">
        <f>IF(E1285=1,VLOOKUP(Työfile_2024!D1285,'2015'!$F$12:$AB$1887,20,FALSE),"-")</f>
        <v>0</v>
      </c>
      <c r="AJ1285" s="127">
        <f>IF(E1285=1,VLOOKUP(Työfile_2024!D1285,'2015'!$F$12:$AB$1887,21,FALSE),"-")</f>
        <v>0</v>
      </c>
      <c r="AK1285" s="127">
        <f>IF(E1285=1,VLOOKUP(Työfile_2024!D1285,'2015'!$F$12:$AB$1887,22,FALSE),"-")</f>
        <v>0</v>
      </c>
      <c r="AL1285" s="127">
        <f>IF(E1285=1,VLOOKUP(Työfile_2024!D1285,'2015'!$F$12:$AB$1887,23,FALSE),"-")</f>
        <v>0</v>
      </c>
      <c r="AM1285" s="56">
        <f>VLOOKUP(Työfile_2024!D1285,Tmatkat_20km_tarkasteltava_verk!$C$2:$D$1804,2,FALSE)</f>
        <v>98</v>
      </c>
      <c r="AN1285" s="148">
        <f t="shared" si="308"/>
        <v>0.620253164556962</v>
      </c>
      <c r="AO1285" s="178">
        <f>IF(E1285=1,VLOOKUP(Työfile_2024!D1285,'2015'!$F$12:$AC$1887,24,FALSE),"-")</f>
        <v>72</v>
      </c>
      <c r="AP1285" s="52">
        <f>VLOOKUP(D1285,Tarkasteltava_verkko_2024_harva!$E$2:$I$1804,5,FALSE)</f>
        <v>0</v>
      </c>
      <c r="AQ1285" s="52">
        <f>VLOOKUP(D1285,Tarkasteltava_verkko_2024_harva!$E$2:$I$1804,4,FALSE)</f>
        <v>0</v>
      </c>
      <c r="AR1285" s="148">
        <v>0</v>
      </c>
      <c r="AS1285" s="170" t="str">
        <f>IFERROR(VLOOKUP(C1285,'2015'!$C$12:$AG$1887,30,FALSE),"-")</f>
        <v/>
      </c>
      <c r="AT1285" s="148">
        <v>0.37926952992898205</v>
      </c>
      <c r="AU1285" s="170">
        <f>IFERROR(VLOOKUP(C1285,'2015'!$C$12:$AG$1887,31,FALSE),"-")</f>
        <v>0</v>
      </c>
      <c r="AV1285" s="106"/>
      <c r="AW1285" s="63">
        <f>IFERROR(VLOOKUP(C1285,Merkittävyysluokitus!$A$2:$J$1705,10,FALSE),"-")</f>
        <v>4</v>
      </c>
      <c r="AX1285" s="175">
        <f>IFERROR(VLOOKUP(C1285,Merkittävyysluokitus!$A$2:$J$1705,6,FALSE),"-")</f>
        <v>2.8028203957382036</v>
      </c>
      <c r="AY1285" s="175">
        <f>IFERROR(VLOOKUP(C1285,Merkittävyysluokitus!$A$2:$J$1705,7,FALSE),"-")</f>
        <v>0.98733333333333317</v>
      </c>
      <c r="AZ1285" s="175">
        <f>IFERROR(VLOOKUP(C1285,Merkittävyysluokitus!$A$2:$J$1705,8,FALSE),"-")</f>
        <v>0.9821537290715372</v>
      </c>
      <c r="BA1285" s="175">
        <f>IFERROR(VLOOKUP(C1285,Merkittävyysluokitus!$A$2:$J$1705,9,FALSE),"-")</f>
        <v>0.83333333333333326</v>
      </c>
      <c r="BB1285" s="203"/>
      <c r="BC1285" s="203" t="str">
        <f t="shared" si="309"/>
        <v/>
      </c>
      <c r="BD1285" s="39" t="str">
        <f t="shared" si="317"/>
        <v>musta</v>
      </c>
      <c r="BE1285" s="68" t="str">
        <f t="shared" si="304"/>
        <v>musta</v>
      </c>
      <c r="BF1285" s="68" t="str">
        <f t="shared" si="305"/>
        <v>musta</v>
      </c>
      <c r="BG1285" s="68" t="str">
        <f t="shared" si="306"/>
        <v>musta</v>
      </c>
      <c r="BH1285" s="208" t="str">
        <f t="shared" si="307"/>
        <v>musta</v>
      </c>
      <c r="BI1285" s="39"/>
      <c r="BJ1285" s="39" t="str">
        <f>IF(F1285="ei löydy","uusi tie",IF(E1285=0,"tieosoite muuttunut",IF(E1285=1,VLOOKUP(D1285,'2015'!$F$12:$AL$1887,31,FALSE),"-")))</f>
        <v>musta</v>
      </c>
      <c r="BK1285" s="67" t="str">
        <f>IF(E1285=1,VLOOKUP(D1285,'2015'!$F$12:$AL$1887,32,FALSE),"-")</f>
        <v>musta</v>
      </c>
      <c r="BL1285" s="39" t="str">
        <f>IF(F1285="ei löydy","uusi tie",IF(E1285=0,"tieosoite muuttunut",IF(E1285=1,VLOOKUP(D1285,'2015'!$F$12:$AL$1887,33,FALSE),"-")))</f>
        <v>musta</v>
      </c>
      <c r="BM1285" s="39"/>
      <c r="BN1285" s="217" t="str">
        <f>VLOOKUP(D1285,'2015'!$F$12:$AL$1887,33,FALSE)</f>
        <v>musta</v>
      </c>
      <c r="BO1285" s="39"/>
      <c r="BP1285" s="115" t="s">
        <v>10</v>
      </c>
      <c r="BQ1285" s="30"/>
      <c r="BS1285" s="5"/>
      <c r="BU1285" s="37"/>
      <c r="BV1285" s="30" t="s">
        <v>10</v>
      </c>
      <c r="BX1285" t="str">
        <f>IF(E1285=1,VLOOKUP(D1285,'2015'!$F$12:$AX$1887,43,FALSE),"-")</f>
        <v>musta</v>
      </c>
      <c r="BY1285" t="str">
        <f>IF(E1285=1,VLOOKUP(D1285,'2015'!$F$12:$AX$1887,44,FALSE),"-")</f>
        <v>musta</v>
      </c>
      <c r="BZ1285" t="str">
        <f>IF(E1285=1,VLOOKUP(D1285,'2015'!$F$12:$AX$1887,45,FALSE),"-")</f>
        <v>musta</v>
      </c>
      <c r="CA1285" s="31">
        <f t="shared" si="312"/>
        <v>10</v>
      </c>
      <c r="CB1285" s="31">
        <f t="shared" si="313"/>
        <v>10</v>
      </c>
      <c r="CC1285" s="31">
        <f t="shared" si="314"/>
        <v>0</v>
      </c>
      <c r="CD1285" s="31">
        <f t="shared" si="315"/>
        <v>0</v>
      </c>
      <c r="CE1285" s="31">
        <f t="shared" si="316"/>
        <v>0</v>
      </c>
      <c r="CO1285" s="2" t="s">
        <v>35</v>
      </c>
      <c r="CP1285" s="2" t="s">
        <v>35</v>
      </c>
    </row>
    <row r="1286" spans="1:94" ht="15.75" thickBot="1" x14ac:dyDescent="0.3">
      <c r="A1286" s="50"/>
      <c r="B1286" s="50"/>
      <c r="C1286" s="50" t="str">
        <f t="shared" si="310"/>
        <v>11707_1_8507</v>
      </c>
      <c r="D1286" s="51" t="str">
        <f t="shared" si="311"/>
        <v>11707_1</v>
      </c>
      <c r="E1286" s="224">
        <f>IFERROR(VLOOKUP(C1286,'2015'!$C$12:$D$1887,2,FALSE),0)</f>
        <v>1</v>
      </c>
      <c r="F1286" s="51">
        <f>IFERROR(K1286-IFERROR(VLOOKUP(D1286,'2015'!$F$12:$I$1887,4,FALSE),"ei löydy"),"ei löydy")</f>
        <v>0</v>
      </c>
      <c r="G1286" s="224">
        <f>IFERROR(VLOOKUP(Työfile_2024!C1286,Liikennemalli!$D$6:$G$1921,4,FALSE),0)</f>
        <v>1</v>
      </c>
      <c r="H1286" s="225">
        <f>K1286-IFERROR(VLOOKUP(Työfile_2024!D1286,Liikennemalli!$C$6:$H$1921,6,FALSE),"ei löydy")</f>
        <v>0</v>
      </c>
      <c r="I1286" s="80">
        <v>11707</v>
      </c>
      <c r="J1286" s="52">
        <v>1</v>
      </c>
      <c r="K1286" s="52">
        <v>8507</v>
      </c>
      <c r="L1286" s="53"/>
      <c r="M1286" s="54"/>
      <c r="N1286" s="54"/>
      <c r="O1286" s="54"/>
      <c r="P1286" s="54"/>
      <c r="Q1286" s="55"/>
      <c r="R1286" s="55"/>
      <c r="S1286" s="55"/>
      <c r="T1286" s="55"/>
      <c r="U1286" s="52"/>
      <c r="V1286" s="56">
        <v>532</v>
      </c>
      <c r="W1286" s="56">
        <v>27</v>
      </c>
      <c r="X1286" s="56">
        <v>553</v>
      </c>
      <c r="Y1286" s="56">
        <f>VLOOKUP(D1286,Liikennemalli24!$D$2:$F$1804,2,FALSE)</f>
        <v>103</v>
      </c>
      <c r="Z1286" s="57">
        <f>VLOOKUP(D1286,Liikennemalli24!$D$2:$F$1804,3,FALSE)</f>
        <v>0.193</v>
      </c>
      <c r="AA1286" s="178">
        <f>IF(G1286=1,VLOOKUP(C1286,Liikennemalli!$D$6:$H$1921,2,FALSE),"-")</f>
        <v>328.92085691955202</v>
      </c>
      <c r="AB1286" s="197">
        <f>IF(G1286=1,VLOOKUP(C1286,Liikennemalli!$D$6:$H$1921,3,FALSE),"-")</f>
        <v>0.46713219068462403</v>
      </c>
      <c r="AC1286" s="134">
        <f>IF(E1286=1,VLOOKUP(Työfile_2024!D1286,'2015'!$F$12:$X$1887,18,FALSE),"-")</f>
        <v>152</v>
      </c>
      <c r="AD1286" s="127">
        <f>IF(E1286=1,VLOOKUP(Työfile_2024!D1286,'2015'!$F$12:$X$1887,19,FALSE),"-")</f>
        <v>0.35</v>
      </c>
      <c r="AI1286" s="127">
        <f>IF(E1286=1,VLOOKUP(Työfile_2024!D1286,'2015'!$F$12:$AB$1887,20,FALSE),"-")</f>
        <v>0</v>
      </c>
      <c r="AJ1286" s="127">
        <f>IF(E1286=1,VLOOKUP(Työfile_2024!D1286,'2015'!$F$12:$AB$1887,21,FALSE),"-")</f>
        <v>0</v>
      </c>
      <c r="AK1286" s="127">
        <f>IF(E1286=1,VLOOKUP(Työfile_2024!D1286,'2015'!$F$12:$AB$1887,22,FALSE),"-")</f>
        <v>0</v>
      </c>
      <c r="AL1286" s="127">
        <f>IF(E1286=1,VLOOKUP(Työfile_2024!D1286,'2015'!$F$12:$AB$1887,23,FALSE),"-")</f>
        <v>0</v>
      </c>
      <c r="AM1286" s="56">
        <f>VLOOKUP(Työfile_2024!D1286,Tmatkat_20km_tarkasteltava_verk!$C$2:$D$1804,2,FALSE)</f>
        <v>343</v>
      </c>
      <c r="AN1286" s="148">
        <f t="shared" si="308"/>
        <v>0.64473684210526316</v>
      </c>
      <c r="AO1286" s="178">
        <f>IF(E1286=1,VLOOKUP(Työfile_2024!D1286,'2015'!$F$12:$AC$1887,24,FALSE),"-")</f>
        <v>445</v>
      </c>
      <c r="AP1286" s="52">
        <f>VLOOKUP(D1286,Tarkasteltava_verkko_2024_harva!$E$2:$I$1804,5,FALSE)</f>
        <v>0</v>
      </c>
      <c r="AQ1286" s="52">
        <f>VLOOKUP(D1286,Tarkasteltava_verkko_2024_harva!$E$2:$I$1804,4,FALSE)</f>
        <v>0</v>
      </c>
      <c r="AR1286" s="148">
        <v>0</v>
      </c>
      <c r="AS1286" s="170" t="str">
        <f>IFERROR(VLOOKUP(C1286,'2015'!$C$12:$AG$1887,30,FALSE),"-")</f>
        <v/>
      </c>
      <c r="AT1286" s="148">
        <v>0.45386152580228045</v>
      </c>
      <c r="AU1286" s="170" t="str">
        <f>IFERROR(VLOOKUP(C1286,'2015'!$C$12:$AG$1887,31,FALSE),"-")</f>
        <v>Kyllä</v>
      </c>
      <c r="AV1286" s="106"/>
      <c r="AW1286" s="63">
        <f>IFERROR(VLOOKUP(C1286,Merkittävyysluokitus!$A$2:$J$1705,10,FALSE),"-")</f>
        <v>3</v>
      </c>
      <c r="AX1286" s="175">
        <f>IFERROR(VLOOKUP(C1286,Merkittävyysluokitus!$A$2:$J$1705,6,FALSE),"-")</f>
        <v>7.2050182648401826</v>
      </c>
      <c r="AY1286" s="175">
        <f>IFERROR(VLOOKUP(C1286,Merkittävyysluokitus!$A$2:$J$1705,7,FALSE),"-")</f>
        <v>3.1459999999999995</v>
      </c>
      <c r="AZ1286" s="175">
        <f>IFERROR(VLOOKUP(C1286,Merkittävyysluokitus!$A$2:$J$1705,8,FALSE),"-")</f>
        <v>3.0590182648401827</v>
      </c>
      <c r="BA1286" s="175">
        <f>IFERROR(VLOOKUP(C1286,Merkittävyysluokitus!$A$2:$J$1705,9,FALSE),"-")</f>
        <v>1</v>
      </c>
      <c r="BB1286" s="203"/>
      <c r="BC1286" s="203" t="str">
        <f t="shared" si="309"/>
        <v/>
      </c>
      <c r="BD1286" s="39" t="str">
        <f t="shared" si="317"/>
        <v>musta</v>
      </c>
      <c r="BE1286" s="68" t="str">
        <f t="shared" si="304"/>
        <v>musta</v>
      </c>
      <c r="BF1286" s="68" t="str">
        <f t="shared" si="305"/>
        <v>musta</v>
      </c>
      <c r="BG1286" s="68" t="str">
        <f t="shared" si="306"/>
        <v>musta</v>
      </c>
      <c r="BH1286" s="208" t="str">
        <f t="shared" si="307"/>
        <v>musta</v>
      </c>
      <c r="BI1286" s="39"/>
      <c r="BJ1286" s="39" t="str">
        <f>IF(F1286="ei löydy","uusi tie",IF(E1286=0,"tieosoite muuttunut",IF(E1286=1,VLOOKUP(D1286,'2015'!$F$12:$AL$1887,31,FALSE),"-")))</f>
        <v>musta</v>
      </c>
      <c r="BK1286" s="67" t="str">
        <f>IF(E1286=1,VLOOKUP(D1286,'2015'!$F$12:$AL$1887,32,FALSE),"-")</f>
        <v>musta</v>
      </c>
      <c r="BL1286" s="39" t="str">
        <f>IF(F1286="ei löydy","uusi tie",IF(E1286=0,"tieosoite muuttunut",IF(E1286=1,VLOOKUP(D1286,'2015'!$F$12:$AL$1887,33,FALSE),"-")))</f>
        <v>musta</v>
      </c>
      <c r="BM1286" s="39"/>
      <c r="BN1286" s="217" t="str">
        <f>VLOOKUP(D1286,'2015'!$F$12:$AL$1887,33,FALSE)</f>
        <v>musta</v>
      </c>
      <c r="BO1286" s="39"/>
      <c r="BP1286" s="115" t="s">
        <v>10</v>
      </c>
      <c r="BQ1286" s="30"/>
      <c r="BS1286" s="5"/>
      <c r="BU1286" s="37"/>
      <c r="BV1286" s="30" t="s">
        <v>10</v>
      </c>
      <c r="BX1286" t="str">
        <f>IF(E1286=1,VLOOKUP(D1286,'2015'!$F$12:$AX$1887,43,FALSE),"-")</f>
        <v>musta</v>
      </c>
      <c r="BY1286" t="str">
        <f>IF(E1286=1,VLOOKUP(D1286,'2015'!$F$12:$AX$1887,44,FALSE),"-")</f>
        <v>musta</v>
      </c>
      <c r="BZ1286" t="str">
        <f>IF(E1286=1,VLOOKUP(D1286,'2015'!$F$12:$AX$1887,45,FALSE),"-")</f>
        <v>musta</v>
      </c>
      <c r="CA1286" s="31">
        <f t="shared" si="312"/>
        <v>1</v>
      </c>
      <c r="CB1286" s="31">
        <f t="shared" si="313"/>
        <v>0</v>
      </c>
      <c r="CC1286" s="31">
        <f t="shared" si="314"/>
        <v>0</v>
      </c>
      <c r="CD1286" s="31">
        <f t="shared" si="315"/>
        <v>1</v>
      </c>
      <c r="CE1286" s="31">
        <f t="shared" si="316"/>
        <v>0</v>
      </c>
      <c r="CO1286" s="2" t="s">
        <v>35</v>
      </c>
      <c r="CP1286" s="2" t="s">
        <v>35</v>
      </c>
    </row>
    <row r="1287" spans="1:94" ht="15.75" thickBot="1" x14ac:dyDescent="0.3">
      <c r="A1287" s="50"/>
      <c r="B1287" s="50"/>
      <c r="C1287" s="50" t="str">
        <f t="shared" si="310"/>
        <v>11708_1_4380</v>
      </c>
      <c r="D1287" s="51" t="str">
        <f t="shared" si="311"/>
        <v>11708_1</v>
      </c>
      <c r="E1287" s="224">
        <f>IFERROR(VLOOKUP(C1287,'2015'!$C$12:$D$1887,2,FALSE),0)</f>
        <v>1</v>
      </c>
      <c r="F1287" s="51">
        <f>IFERROR(K1287-IFERROR(VLOOKUP(D1287,'2015'!$F$12:$I$1887,4,FALSE),"ei löydy"),"ei löydy")</f>
        <v>0</v>
      </c>
      <c r="G1287" s="224">
        <f>IFERROR(VLOOKUP(Työfile_2024!C1287,Liikennemalli!$D$6:$G$1921,4,FALSE),0)</f>
        <v>1</v>
      </c>
      <c r="H1287" s="225">
        <f>K1287-IFERROR(VLOOKUP(Työfile_2024!D1287,Liikennemalli!$C$6:$H$1921,6,FALSE),"ei löydy")</f>
        <v>0</v>
      </c>
      <c r="I1287" s="80">
        <v>11708</v>
      </c>
      <c r="J1287" s="52">
        <v>1</v>
      </c>
      <c r="K1287" s="52">
        <v>4380</v>
      </c>
      <c r="L1287" s="53"/>
      <c r="M1287" s="54"/>
      <c r="N1287" s="54"/>
      <c r="O1287" s="54"/>
      <c r="P1287" s="54"/>
      <c r="Q1287" s="55"/>
      <c r="R1287" s="55"/>
      <c r="S1287" s="55"/>
      <c r="T1287" s="55"/>
      <c r="U1287" s="52"/>
      <c r="V1287" s="56">
        <v>141</v>
      </c>
      <c r="W1287" s="56">
        <v>8</v>
      </c>
      <c r="X1287" s="56">
        <v>154</v>
      </c>
      <c r="Y1287" s="56">
        <f>VLOOKUP(D1287,Liikennemalli24!$D$2:$F$1804,2,FALSE)</f>
        <v>95</v>
      </c>
      <c r="Z1287" s="57">
        <f>VLOOKUP(D1287,Liikennemalli24!$D$2:$F$1804,3,FALSE)</f>
        <v>0.17299999999999999</v>
      </c>
      <c r="AA1287" s="178">
        <f>IF(G1287=1,VLOOKUP(C1287,Liikennemalli!$D$6:$H$1921,2,FALSE),"-")</f>
        <v>0</v>
      </c>
      <c r="AB1287" s="197">
        <f>IF(G1287=1,VLOOKUP(C1287,Liikennemalli!$D$6:$H$1921,3,FALSE),"-")</f>
        <v>0</v>
      </c>
      <c r="AC1287" s="134">
        <f>IF(E1287=1,VLOOKUP(Työfile_2024!D1287,'2015'!$F$12:$X$1887,18,FALSE),"-")</f>
        <v>182</v>
      </c>
      <c r="AD1287" s="127">
        <f>IF(E1287=1,VLOOKUP(Työfile_2024!D1287,'2015'!$F$12:$X$1887,19,FALSE),"-")</f>
        <v>0.66</v>
      </c>
      <c r="AI1287" s="127">
        <f>IF(E1287=1,VLOOKUP(Työfile_2024!D1287,'2015'!$F$12:$AB$1887,20,FALSE),"-")</f>
        <v>0</v>
      </c>
      <c r="AJ1287" s="127">
        <f>IF(E1287=1,VLOOKUP(Työfile_2024!D1287,'2015'!$F$12:$AB$1887,21,FALSE),"-")</f>
        <v>0</v>
      </c>
      <c r="AK1287" s="127">
        <f>IF(E1287=1,VLOOKUP(Työfile_2024!D1287,'2015'!$F$12:$AB$1887,22,FALSE),"-")</f>
        <v>0</v>
      </c>
      <c r="AL1287" s="127">
        <f>IF(E1287=1,VLOOKUP(Työfile_2024!D1287,'2015'!$F$12:$AB$1887,23,FALSE),"-")</f>
        <v>0</v>
      </c>
      <c r="AM1287" s="56">
        <f>VLOOKUP(Työfile_2024!D1287,Tmatkat_20km_tarkasteltava_verk!$C$2:$D$1804,2,FALSE)</f>
        <v>100</v>
      </c>
      <c r="AN1287" s="148">
        <f t="shared" si="308"/>
        <v>0.70921985815602839</v>
      </c>
      <c r="AO1287" s="178">
        <f>IF(E1287=1,VLOOKUP(Työfile_2024!D1287,'2015'!$F$12:$AC$1887,24,FALSE),"-")</f>
        <v>78</v>
      </c>
      <c r="AP1287" s="52" t="str">
        <f>VLOOKUP(D1287,Tarkasteltava_verkko_2024_harva!$E$2:$I$1804,5,FALSE)</f>
        <v>tiivis</v>
      </c>
      <c r="AQ1287" s="52">
        <f>VLOOKUP(D1287,Tarkasteltava_verkko_2024_harva!$E$2:$I$1804,4,FALSE)</f>
        <v>0</v>
      </c>
      <c r="AR1287" s="148">
        <v>0</v>
      </c>
      <c r="AS1287" s="170" t="str">
        <f>IFERROR(VLOOKUP(C1287,'2015'!$C$12:$AG$1887,30,FALSE),"-")</f>
        <v/>
      </c>
      <c r="AT1287" s="148">
        <v>0.31689497716894977</v>
      </c>
      <c r="AU1287" s="170">
        <f>IFERROR(VLOOKUP(C1287,'2015'!$C$12:$AG$1887,31,FALSE),"-")</f>
        <v>0</v>
      </c>
      <c r="AV1287" s="106"/>
      <c r="AW1287" s="63">
        <f>IFERROR(VLOOKUP(C1287,Merkittävyysluokitus!$A$2:$J$1705,10,FALSE),"-")</f>
        <v>3</v>
      </c>
      <c r="AX1287" s="175">
        <f>IFERROR(VLOOKUP(C1287,Merkittävyysluokitus!$A$2:$J$1705,6,FALSE),"-")</f>
        <v>3.2382359208523592</v>
      </c>
      <c r="AY1287" s="175">
        <f>IFERROR(VLOOKUP(C1287,Merkittävyysluokitus!$A$2:$J$1705,7,FALSE),"-")</f>
        <v>0.75299999999999989</v>
      </c>
      <c r="AZ1287" s="175">
        <f>IFERROR(VLOOKUP(C1287,Merkittävyysluokitus!$A$2:$J$1705,8,FALSE),"-")</f>
        <v>1.6519025875190261</v>
      </c>
      <c r="BA1287" s="175">
        <f>IFERROR(VLOOKUP(C1287,Merkittävyysluokitus!$A$2:$J$1705,9,FALSE),"-")</f>
        <v>0.83333333333333326</v>
      </c>
      <c r="BB1287" s="203"/>
      <c r="BC1287" s="203" t="str">
        <f t="shared" si="309"/>
        <v/>
      </c>
      <c r="BD1287" s="39" t="str">
        <f t="shared" si="317"/>
        <v>musta</v>
      </c>
      <c r="BE1287" s="68" t="str">
        <f t="shared" si="304"/>
        <v>musta</v>
      </c>
      <c r="BF1287" s="68" t="str">
        <f t="shared" si="305"/>
        <v>musta</v>
      </c>
      <c r="BG1287" s="68" t="str">
        <f t="shared" si="306"/>
        <v>musta</v>
      </c>
      <c r="BH1287" s="208" t="str">
        <f t="shared" si="307"/>
        <v>musta</v>
      </c>
      <c r="BI1287" s="39"/>
      <c r="BJ1287" s="39" t="str">
        <f>IF(F1287="ei löydy","uusi tie",IF(E1287=0,"tieosoite muuttunut",IF(E1287=1,VLOOKUP(D1287,'2015'!$F$12:$AL$1887,31,FALSE),"-")))</f>
        <v>musta</v>
      </c>
      <c r="BK1287" s="67" t="str">
        <f>IF(E1287=1,VLOOKUP(D1287,'2015'!$F$12:$AL$1887,32,FALSE),"-")</f>
        <v>musta</v>
      </c>
      <c r="BL1287" s="39" t="str">
        <f>IF(F1287="ei löydy","uusi tie",IF(E1287=0,"tieosoite muuttunut",IF(E1287=1,VLOOKUP(D1287,'2015'!$F$12:$AL$1887,33,FALSE),"-")))</f>
        <v>musta</v>
      </c>
      <c r="BM1287" s="39"/>
      <c r="BN1287" s="217" t="str">
        <f>VLOOKUP(D1287,'2015'!$F$12:$AL$1887,33,FALSE)</f>
        <v>musta</v>
      </c>
      <c r="BO1287" s="39"/>
      <c r="BP1287" s="115" t="s">
        <v>10</v>
      </c>
      <c r="BQ1287" s="30"/>
      <c r="BS1287" s="5"/>
      <c r="BU1287" s="37"/>
      <c r="BV1287" s="30" t="s">
        <v>10</v>
      </c>
      <c r="BX1287" t="str">
        <f>IF(E1287=1,VLOOKUP(D1287,'2015'!$F$12:$AX$1887,43,FALSE),"-")</f>
        <v>musta</v>
      </c>
      <c r="BY1287" t="str">
        <f>IF(E1287=1,VLOOKUP(D1287,'2015'!$F$12:$AX$1887,44,FALSE),"-")</f>
        <v>musta</v>
      </c>
      <c r="BZ1287" t="str">
        <f>IF(E1287=1,VLOOKUP(D1287,'2015'!$F$12:$AX$1887,45,FALSE),"-")</f>
        <v>musta</v>
      </c>
      <c r="CA1287" s="31">
        <f t="shared" si="312"/>
        <v>11</v>
      </c>
      <c r="CB1287" s="31">
        <f t="shared" si="313"/>
        <v>10</v>
      </c>
      <c r="CC1287" s="31">
        <f t="shared" si="314"/>
        <v>0</v>
      </c>
      <c r="CD1287" s="31">
        <f t="shared" si="315"/>
        <v>1</v>
      </c>
      <c r="CE1287" s="31">
        <f t="shared" si="316"/>
        <v>0</v>
      </c>
      <c r="CO1287" s="2" t="s">
        <v>35</v>
      </c>
      <c r="CP1287" s="2" t="s">
        <v>35</v>
      </c>
    </row>
    <row r="1288" spans="1:94" ht="15.75" thickBot="1" x14ac:dyDescent="0.3">
      <c r="A1288" s="50"/>
      <c r="B1288" s="50"/>
      <c r="C1288" s="50" t="str">
        <f t="shared" si="310"/>
        <v>11709_1_3517</v>
      </c>
      <c r="D1288" s="51" t="str">
        <f t="shared" si="311"/>
        <v>11709_1</v>
      </c>
      <c r="E1288" s="224">
        <f>IFERROR(VLOOKUP(C1288,'2015'!$C$12:$D$1887,2,FALSE),0)</f>
        <v>1</v>
      </c>
      <c r="F1288" s="51">
        <f>IFERROR(K1288-IFERROR(VLOOKUP(D1288,'2015'!$F$12:$I$1887,4,FALSE),"ei löydy"),"ei löydy")</f>
        <v>0</v>
      </c>
      <c r="G1288" s="224">
        <f>IFERROR(VLOOKUP(Työfile_2024!C1288,Liikennemalli!$D$6:$G$1921,4,FALSE),0)</f>
        <v>1</v>
      </c>
      <c r="H1288" s="225">
        <f>K1288-IFERROR(VLOOKUP(Työfile_2024!D1288,Liikennemalli!$C$6:$H$1921,6,FALSE),"ei löydy")</f>
        <v>0</v>
      </c>
      <c r="I1288" s="80">
        <v>11709</v>
      </c>
      <c r="J1288" s="52">
        <v>1</v>
      </c>
      <c r="K1288" s="52">
        <v>3517</v>
      </c>
      <c r="L1288" s="53"/>
      <c r="M1288" s="54"/>
      <c r="N1288" s="54"/>
      <c r="O1288" s="54"/>
      <c r="P1288" s="54"/>
      <c r="Q1288" s="55"/>
      <c r="R1288" s="55"/>
      <c r="S1288" s="55"/>
      <c r="T1288" s="55"/>
      <c r="U1288" s="52"/>
      <c r="V1288" s="56">
        <v>680</v>
      </c>
      <c r="W1288" s="56">
        <v>51</v>
      </c>
      <c r="X1288" s="56">
        <v>740</v>
      </c>
      <c r="Y1288" s="56">
        <f>VLOOKUP(D1288,Liikennemalli24!$D$2:$F$1804,2,FALSE)</f>
        <v>193</v>
      </c>
      <c r="Z1288" s="57">
        <f>VLOOKUP(D1288,Liikennemalli24!$D$2:$F$1804,3,FALSE)</f>
        <v>0.27500000000000002</v>
      </c>
      <c r="AA1288" s="178">
        <f>IF(G1288=1,VLOOKUP(C1288,Liikennemalli!$D$6:$H$1921,2,FALSE),"-")</f>
        <v>538.218416811623</v>
      </c>
      <c r="AB1288" s="197">
        <f>IF(G1288=1,VLOOKUP(C1288,Liikennemalli!$D$6:$H$1921,3,FALSE),"-")</f>
        <v>0.63165179600957899</v>
      </c>
      <c r="AC1288" s="134">
        <f>IF(E1288=1,VLOOKUP(Työfile_2024!D1288,'2015'!$F$12:$X$1887,18,FALSE),"-")</f>
        <v>807</v>
      </c>
      <c r="AD1288" s="127">
        <f>IF(E1288=1,VLOOKUP(Työfile_2024!D1288,'2015'!$F$12:$X$1887,19,FALSE),"-")</f>
        <v>0.74</v>
      </c>
      <c r="AI1288" s="127">
        <f>IF(E1288=1,VLOOKUP(Työfile_2024!D1288,'2015'!$F$12:$AB$1887,20,FALSE),"-")</f>
        <v>0</v>
      </c>
      <c r="AJ1288" s="127">
        <f>IF(E1288=1,VLOOKUP(Työfile_2024!D1288,'2015'!$F$12:$AB$1887,21,FALSE),"-")</f>
        <v>0</v>
      </c>
      <c r="AK1288" s="127">
        <f>IF(E1288=1,VLOOKUP(Työfile_2024!D1288,'2015'!$F$12:$AB$1887,22,FALSE),"-")</f>
        <v>0</v>
      </c>
      <c r="AL1288" s="127">
        <f>IF(E1288=1,VLOOKUP(Työfile_2024!D1288,'2015'!$F$12:$AB$1887,23,FALSE),"-")</f>
        <v>0</v>
      </c>
      <c r="AM1288" s="56">
        <f>VLOOKUP(Työfile_2024!D1288,Tmatkat_20km_tarkasteltava_verk!$C$2:$D$1804,2,FALSE)</f>
        <v>222</v>
      </c>
      <c r="AN1288" s="148">
        <f t="shared" si="308"/>
        <v>0.32647058823529412</v>
      </c>
      <c r="AO1288" s="178">
        <f>IF(E1288=1,VLOOKUP(Työfile_2024!D1288,'2015'!$F$12:$AC$1887,24,FALSE),"-")</f>
        <v>85</v>
      </c>
      <c r="AP1288" s="52">
        <f>VLOOKUP(D1288,Tarkasteltava_verkko_2024_harva!$E$2:$I$1804,5,FALSE)</f>
        <v>0</v>
      </c>
      <c r="AQ1288" s="52">
        <f>VLOOKUP(D1288,Tarkasteltava_verkko_2024_harva!$E$2:$I$1804,4,FALSE)</f>
        <v>0</v>
      </c>
      <c r="AR1288" s="148">
        <v>0</v>
      </c>
      <c r="AS1288" s="170" t="str">
        <f>IFERROR(VLOOKUP(C1288,'2015'!$C$12:$AG$1887,30,FALSE),"-")</f>
        <v/>
      </c>
      <c r="AT1288" s="148">
        <v>0.3909582030139323</v>
      </c>
      <c r="AU1288" s="170">
        <f>IFERROR(VLOOKUP(C1288,'2015'!$C$12:$AG$1887,31,FALSE),"-")</f>
        <v>0</v>
      </c>
      <c r="AV1288" s="106"/>
      <c r="AW1288" s="63">
        <f>IFERROR(VLOOKUP(C1288,Merkittävyysluokitus!$A$2:$J$1705,10,FALSE),"-")</f>
        <v>3</v>
      </c>
      <c r="AX1288" s="175">
        <f>IFERROR(VLOOKUP(C1288,Merkittävyysluokitus!$A$2:$J$1705,6,FALSE),"-")</f>
        <v>6.3115068493150686</v>
      </c>
      <c r="AY1288" s="175">
        <f>IFERROR(VLOOKUP(C1288,Merkittävyysluokitus!$A$2:$J$1705,7,FALSE),"-")</f>
        <v>2.9666666666666659</v>
      </c>
      <c r="AZ1288" s="175">
        <f>IFERROR(VLOOKUP(C1288,Merkittävyysluokitus!$A$2:$J$1705,8,FALSE),"-")</f>
        <v>2.6781735159817353</v>
      </c>
      <c r="BA1288" s="175">
        <f>IFERROR(VLOOKUP(C1288,Merkittävyysluokitus!$A$2:$J$1705,9,FALSE),"-")</f>
        <v>0.66666666666666663</v>
      </c>
      <c r="BB1288" s="203"/>
      <c r="BC1288" s="203" t="str">
        <f t="shared" si="309"/>
        <v/>
      </c>
      <c r="BD1288" s="39" t="str">
        <f t="shared" si="317"/>
        <v>musta</v>
      </c>
      <c r="BE1288" s="68" t="str">
        <f t="shared" si="304"/>
        <v>musta</v>
      </c>
      <c r="BF1288" s="68" t="str">
        <f t="shared" si="305"/>
        <v>musta</v>
      </c>
      <c r="BG1288" s="68" t="str">
        <f t="shared" si="306"/>
        <v>musta</v>
      </c>
      <c r="BH1288" s="208" t="str">
        <f t="shared" si="307"/>
        <v>musta</v>
      </c>
      <c r="BI1288" s="39"/>
      <c r="BJ1288" s="39" t="str">
        <f>IF(F1288="ei löydy","uusi tie",IF(E1288=0,"tieosoite muuttunut",IF(E1288=1,VLOOKUP(D1288,'2015'!$F$12:$AL$1887,31,FALSE),"-")))</f>
        <v>musta</v>
      </c>
      <c r="BK1288" s="67" t="str">
        <f>IF(E1288=1,VLOOKUP(D1288,'2015'!$F$12:$AL$1887,32,FALSE),"-")</f>
        <v>musta</v>
      </c>
      <c r="BL1288" s="39" t="str">
        <f>IF(F1288="ei löydy","uusi tie",IF(E1288=0,"tieosoite muuttunut",IF(E1288=1,VLOOKUP(D1288,'2015'!$F$12:$AL$1887,33,FALSE),"-")))</f>
        <v>musta</v>
      </c>
      <c r="BM1288" s="39"/>
      <c r="BN1288" s="217" t="str">
        <f>VLOOKUP(D1288,'2015'!$F$12:$AL$1887,33,FALSE)</f>
        <v>musta</v>
      </c>
      <c r="BO1288" s="39"/>
      <c r="BP1288" s="115" t="s">
        <v>10</v>
      </c>
      <c r="BQ1288" s="30"/>
      <c r="BS1288" s="5"/>
      <c r="BU1288" s="37"/>
      <c r="BV1288" s="30" t="s">
        <v>10</v>
      </c>
      <c r="BX1288" t="str">
        <f>IF(E1288=1,VLOOKUP(D1288,'2015'!$F$12:$AX$1887,43,FALSE),"-")</f>
        <v>musta</v>
      </c>
      <c r="BY1288" t="str">
        <f>IF(E1288=1,VLOOKUP(D1288,'2015'!$F$12:$AX$1887,44,FALSE),"-")</f>
        <v>musta</v>
      </c>
      <c r="BZ1288" t="str">
        <f>IF(E1288=1,VLOOKUP(D1288,'2015'!$F$12:$AX$1887,45,FALSE),"-")</f>
        <v>musta</v>
      </c>
      <c r="CA1288" s="31">
        <f t="shared" si="312"/>
        <v>11</v>
      </c>
      <c r="CB1288" s="31">
        <f t="shared" si="313"/>
        <v>10</v>
      </c>
      <c r="CC1288" s="31">
        <f t="shared" si="314"/>
        <v>0</v>
      </c>
      <c r="CD1288" s="31">
        <f t="shared" si="315"/>
        <v>1</v>
      </c>
      <c r="CE1288" s="31">
        <f t="shared" si="316"/>
        <v>0</v>
      </c>
      <c r="CO1288" s="2" t="s">
        <v>35</v>
      </c>
      <c r="CP1288" s="2" t="s">
        <v>35</v>
      </c>
    </row>
    <row r="1289" spans="1:94" ht="15.75" thickBot="1" x14ac:dyDescent="0.3">
      <c r="A1289" s="50"/>
      <c r="B1289" s="50"/>
      <c r="C1289" s="50" t="str">
        <f t="shared" si="310"/>
        <v>11711_1_1600</v>
      </c>
      <c r="D1289" s="51" t="str">
        <f t="shared" si="311"/>
        <v>11711_1</v>
      </c>
      <c r="E1289" s="224">
        <f>IFERROR(VLOOKUP(C1289,'2015'!$C$12:$D$1887,2,FALSE),0)</f>
        <v>1</v>
      </c>
      <c r="F1289" s="51">
        <f>IFERROR(K1289-IFERROR(VLOOKUP(D1289,'2015'!$F$12:$I$1887,4,FALSE),"ei löydy"),"ei löydy")</f>
        <v>0</v>
      </c>
      <c r="G1289" s="224">
        <f>IFERROR(VLOOKUP(Työfile_2024!C1289,Liikennemalli!$D$6:$G$1921,4,FALSE),0)</f>
        <v>1</v>
      </c>
      <c r="H1289" s="225">
        <f>K1289-IFERROR(VLOOKUP(Työfile_2024!D1289,Liikennemalli!$C$6:$H$1921,6,FALSE),"ei löydy")</f>
        <v>0</v>
      </c>
      <c r="I1289" s="80">
        <v>11711</v>
      </c>
      <c r="J1289" s="52">
        <v>1</v>
      </c>
      <c r="K1289" s="52">
        <v>1600</v>
      </c>
      <c r="L1289" s="53"/>
      <c r="M1289" s="54"/>
      <c r="N1289" s="54"/>
      <c r="O1289" s="54"/>
      <c r="P1289" s="54"/>
      <c r="Q1289" s="55"/>
      <c r="R1289" s="55"/>
      <c r="S1289" s="55"/>
      <c r="T1289" s="55"/>
      <c r="U1289" s="52"/>
      <c r="V1289" s="56">
        <v>310</v>
      </c>
      <c r="W1289" s="56">
        <v>18</v>
      </c>
      <c r="X1289" s="56">
        <v>315</v>
      </c>
      <c r="Y1289" s="56">
        <f>VLOOKUP(D1289,Liikennemalli24!$D$2:$F$1804,2,FALSE)</f>
        <v>49</v>
      </c>
      <c r="Z1289" s="57">
        <f>VLOOKUP(D1289,Liikennemalli24!$D$2:$F$1804,3,FALSE)</f>
        <v>0.19</v>
      </c>
      <c r="AA1289" s="178">
        <f>IF(G1289=1,VLOOKUP(C1289,Liikennemalli!$D$6:$H$1921,2,FALSE),"-")</f>
        <v>0</v>
      </c>
      <c r="AB1289" s="197">
        <f>IF(G1289=1,VLOOKUP(C1289,Liikennemalli!$D$6:$H$1921,3,FALSE),"-")</f>
        <v>0</v>
      </c>
      <c r="AC1289" s="134">
        <f>IF(E1289=1,VLOOKUP(Työfile_2024!D1289,'2015'!$F$12:$X$1887,18,FALSE),"-")</f>
        <v>423</v>
      </c>
      <c r="AD1289" s="127">
        <f>IF(E1289=1,VLOOKUP(Työfile_2024!D1289,'2015'!$F$12:$X$1887,19,FALSE),"-")</f>
        <v>0.69</v>
      </c>
      <c r="AI1289" s="127">
        <f>IF(E1289=1,VLOOKUP(Työfile_2024!D1289,'2015'!$F$12:$AB$1887,20,FALSE),"-")</f>
        <v>0</v>
      </c>
      <c r="AJ1289" s="127">
        <f>IF(E1289=1,VLOOKUP(Työfile_2024!D1289,'2015'!$F$12:$AB$1887,21,FALSE),"-")</f>
        <v>0</v>
      </c>
      <c r="AK1289" s="127">
        <f>IF(E1289=1,VLOOKUP(Työfile_2024!D1289,'2015'!$F$12:$AB$1887,22,FALSE),"-")</f>
        <v>0</v>
      </c>
      <c r="AL1289" s="127">
        <f>IF(E1289=1,VLOOKUP(Työfile_2024!D1289,'2015'!$F$12:$AB$1887,23,FALSE),"-")</f>
        <v>0</v>
      </c>
      <c r="AM1289" s="56">
        <f>VLOOKUP(Työfile_2024!D1289,Tmatkat_20km_tarkasteltava_verk!$C$2:$D$1804,2,FALSE)</f>
        <v>34</v>
      </c>
      <c r="AN1289" s="148">
        <f t="shared" si="308"/>
        <v>0.10967741935483871</v>
      </c>
      <c r="AO1289" s="178">
        <f>IF(E1289=1,VLOOKUP(Työfile_2024!D1289,'2015'!$F$12:$AC$1887,24,FALSE),"-")</f>
        <v>114</v>
      </c>
      <c r="AP1289" s="52" t="str">
        <f>VLOOKUP(D1289,Tarkasteltava_verkko_2024_harva!$E$2:$I$1804,5,FALSE)</f>
        <v>tiivis</v>
      </c>
      <c r="AQ1289" s="52">
        <f>VLOOKUP(D1289,Tarkasteltava_verkko_2024_harva!$E$2:$I$1804,4,FALSE)</f>
        <v>0</v>
      </c>
      <c r="AR1289" s="148">
        <v>0</v>
      </c>
      <c r="AS1289" s="170" t="str">
        <f>IFERROR(VLOOKUP(C1289,'2015'!$C$12:$AG$1887,30,FALSE),"-")</f>
        <v/>
      </c>
      <c r="AT1289" s="148">
        <v>0.27500000000000002</v>
      </c>
      <c r="AU1289" s="170">
        <f>IFERROR(VLOOKUP(C1289,'2015'!$C$12:$AG$1887,31,FALSE),"-")</f>
        <v>0</v>
      </c>
      <c r="AV1289" s="106"/>
      <c r="AW1289" s="63">
        <f>IFERROR(VLOOKUP(C1289,Merkittävyysluokitus!$A$2:$J$1705,10,FALSE),"-")</f>
        <v>3</v>
      </c>
      <c r="AX1289" s="175">
        <f>IFERROR(VLOOKUP(C1289,Merkittävyysluokitus!$A$2:$J$1705,6,FALSE),"-")</f>
        <v>3.5715068493150679</v>
      </c>
      <c r="AY1289" s="175">
        <f>IFERROR(VLOOKUP(C1289,Merkittävyysluokitus!$A$2:$J$1705,7,FALSE),"-")</f>
        <v>1.093333333333333</v>
      </c>
      <c r="AZ1289" s="175">
        <f>IFERROR(VLOOKUP(C1289,Merkittävyysluokitus!$A$2:$J$1705,8,FALSE),"-")</f>
        <v>1.3115068493150683</v>
      </c>
      <c r="BA1289" s="175">
        <f>IFERROR(VLOOKUP(C1289,Merkittävyysluokitus!$A$2:$J$1705,9,FALSE),"-")</f>
        <v>1.1666666666666665</v>
      </c>
      <c r="BB1289" s="203"/>
      <c r="BC1289" s="203" t="str">
        <f t="shared" si="309"/>
        <v/>
      </c>
      <c r="BD1289" s="39" t="str">
        <f t="shared" si="317"/>
        <v>musta</v>
      </c>
      <c r="BE1289" s="68" t="str">
        <f t="shared" si="304"/>
        <v>musta</v>
      </c>
      <c r="BF1289" s="68" t="str">
        <f t="shared" si="305"/>
        <v>musta</v>
      </c>
      <c r="BG1289" s="68" t="str">
        <f t="shared" si="306"/>
        <v>musta</v>
      </c>
      <c r="BH1289" s="208" t="str">
        <f t="shared" si="307"/>
        <v>musta</v>
      </c>
      <c r="BI1289" s="39"/>
      <c r="BJ1289" s="39" t="str">
        <f>IF(F1289="ei löydy","uusi tie",IF(E1289=0,"tieosoite muuttunut",IF(E1289=1,VLOOKUP(D1289,'2015'!$F$12:$AL$1887,31,FALSE),"-")))</f>
        <v>musta</v>
      </c>
      <c r="BK1289" s="67" t="str">
        <f>IF(E1289=1,VLOOKUP(D1289,'2015'!$F$12:$AL$1887,32,FALSE),"-")</f>
        <v>musta</v>
      </c>
      <c r="BL1289" s="39" t="str">
        <f>IF(F1289="ei löydy","uusi tie",IF(E1289=0,"tieosoite muuttunut",IF(E1289=1,VLOOKUP(D1289,'2015'!$F$12:$AL$1887,33,FALSE),"-")))</f>
        <v>musta</v>
      </c>
      <c r="BM1289" s="39"/>
      <c r="BN1289" s="217" t="str">
        <f>VLOOKUP(D1289,'2015'!$F$12:$AL$1887,33,FALSE)</f>
        <v>musta</v>
      </c>
      <c r="BO1289" s="39"/>
      <c r="BP1289" s="115" t="s">
        <v>10</v>
      </c>
      <c r="BQ1289" s="30"/>
      <c r="BS1289" s="5"/>
      <c r="BU1289" s="37"/>
      <c r="BV1289" s="30" t="s">
        <v>10</v>
      </c>
      <c r="BX1289" t="str">
        <f>IF(E1289=1,VLOOKUP(D1289,'2015'!$F$12:$AX$1887,43,FALSE),"-")</f>
        <v>punainen</v>
      </c>
      <c r="BY1289" t="str">
        <f>IF(E1289=1,VLOOKUP(D1289,'2015'!$F$12:$AX$1887,44,FALSE),"-")</f>
        <v>musta</v>
      </c>
      <c r="BZ1289" t="str">
        <f>IF(E1289=1,VLOOKUP(D1289,'2015'!$F$12:$AX$1887,45,FALSE),"-")</f>
        <v>musta</v>
      </c>
      <c r="CA1289" s="31">
        <f t="shared" si="312"/>
        <v>10</v>
      </c>
      <c r="CB1289" s="31">
        <f t="shared" si="313"/>
        <v>10</v>
      </c>
      <c r="CC1289" s="31">
        <f t="shared" si="314"/>
        <v>0</v>
      </c>
      <c r="CD1289" s="31">
        <f t="shared" si="315"/>
        <v>0</v>
      </c>
      <c r="CE1289" s="31">
        <f t="shared" si="316"/>
        <v>0</v>
      </c>
      <c r="CO1289" s="2" t="s">
        <v>35</v>
      </c>
      <c r="CP1289" s="2" t="s">
        <v>35</v>
      </c>
    </row>
    <row r="1290" spans="1:94" ht="15.75" thickBot="1" x14ac:dyDescent="0.3">
      <c r="A1290" s="50"/>
      <c r="B1290" s="50"/>
      <c r="C1290" s="50" t="str">
        <f t="shared" si="310"/>
        <v>11712_1_9607</v>
      </c>
      <c r="D1290" s="51" t="str">
        <f t="shared" si="311"/>
        <v>11712_1</v>
      </c>
      <c r="E1290" s="224">
        <f>IFERROR(VLOOKUP(C1290,'2015'!$C$12:$D$1887,2,FALSE),0)</f>
        <v>1</v>
      </c>
      <c r="F1290" s="51">
        <f>IFERROR(K1290-IFERROR(VLOOKUP(D1290,'2015'!$F$12:$I$1887,4,FALSE),"ei löydy"),"ei löydy")</f>
        <v>0</v>
      </c>
      <c r="G1290" s="224">
        <f>IFERROR(VLOOKUP(Työfile_2024!C1290,Liikennemalli!$D$6:$G$1921,4,FALSE),0)</f>
        <v>1</v>
      </c>
      <c r="H1290" s="225">
        <f>K1290-IFERROR(VLOOKUP(Työfile_2024!D1290,Liikennemalli!$C$6:$H$1921,6,FALSE),"ei löydy")</f>
        <v>0</v>
      </c>
      <c r="I1290" s="80">
        <v>11712</v>
      </c>
      <c r="J1290" s="52">
        <v>1</v>
      </c>
      <c r="K1290" s="52">
        <v>9607</v>
      </c>
      <c r="L1290" s="53"/>
      <c r="M1290" s="54"/>
      <c r="N1290" s="54"/>
      <c r="O1290" s="54"/>
      <c r="P1290" s="54"/>
      <c r="Q1290" s="55"/>
      <c r="R1290" s="55"/>
      <c r="S1290" s="55"/>
      <c r="T1290" s="55"/>
      <c r="U1290" s="52"/>
      <c r="V1290" s="56">
        <v>307.81836161132509</v>
      </c>
      <c r="W1290" s="56">
        <v>12.785468928906006</v>
      </c>
      <c r="X1290" s="56">
        <v>321.06807536171544</v>
      </c>
      <c r="Y1290" s="56">
        <f>VLOOKUP(D1290,Liikennemalli24!$D$2:$F$1804,2,FALSE)</f>
        <v>158</v>
      </c>
      <c r="Z1290" s="57">
        <f>VLOOKUP(D1290,Liikennemalli24!$D$2:$F$1804,3,FALSE)</f>
        <v>0.27700000000000002</v>
      </c>
      <c r="AA1290" s="178">
        <f>IF(G1290=1,VLOOKUP(C1290,Liikennemalli!$D$6:$H$1921,2,FALSE),"-")</f>
        <v>197</v>
      </c>
      <c r="AB1290" s="197">
        <f>IF(G1290=1,VLOOKUP(C1290,Liikennemalli!$D$6:$H$1921,3,FALSE),"-")</f>
        <v>0.41473684210526301</v>
      </c>
      <c r="AC1290" s="134">
        <f>IF(E1290=1,VLOOKUP(Työfile_2024!D1290,'2015'!$F$12:$X$1887,18,FALSE),"-")</f>
        <v>81</v>
      </c>
      <c r="AD1290" s="127">
        <f>IF(E1290=1,VLOOKUP(Työfile_2024!D1290,'2015'!$F$12:$X$1887,19,FALSE),"-")</f>
        <v>0.63</v>
      </c>
      <c r="AI1290" s="127">
        <f>IF(E1290=1,VLOOKUP(Työfile_2024!D1290,'2015'!$F$12:$AB$1887,20,FALSE),"-")</f>
        <v>0</v>
      </c>
      <c r="AJ1290" s="127">
        <f>IF(E1290=1,VLOOKUP(Työfile_2024!D1290,'2015'!$F$12:$AB$1887,21,FALSE),"-")</f>
        <v>0</v>
      </c>
      <c r="AK1290" s="127">
        <f>IF(E1290=1,VLOOKUP(Työfile_2024!D1290,'2015'!$F$12:$AB$1887,22,FALSE),"-")</f>
        <v>0</v>
      </c>
      <c r="AL1290" s="127">
        <f>IF(E1290=1,VLOOKUP(Työfile_2024!D1290,'2015'!$F$12:$AB$1887,23,FALSE),"-")</f>
        <v>0</v>
      </c>
      <c r="AM1290" s="56">
        <f>VLOOKUP(Työfile_2024!D1290,Tmatkat_20km_tarkasteltava_verk!$C$2:$D$1804,2,FALSE)</f>
        <v>138</v>
      </c>
      <c r="AN1290" s="148">
        <f t="shared" si="308"/>
        <v>0.44831633589892639</v>
      </c>
      <c r="AO1290" s="178">
        <f>IF(E1290=1,VLOOKUP(Työfile_2024!D1290,'2015'!$F$12:$AC$1887,24,FALSE),"-")</f>
        <v>124</v>
      </c>
      <c r="AP1290" s="52">
        <f>VLOOKUP(D1290,Tarkasteltava_verkko_2024_harva!$E$2:$I$1804,5,FALSE)</f>
        <v>0</v>
      </c>
      <c r="AQ1290" s="52">
        <f>VLOOKUP(D1290,Tarkasteltava_verkko_2024_harva!$E$2:$I$1804,4,FALSE)</f>
        <v>0</v>
      </c>
      <c r="AR1290" s="148">
        <v>0</v>
      </c>
      <c r="AS1290" s="170" t="str">
        <f>IFERROR(VLOOKUP(C1290,'2015'!$C$12:$AG$1887,30,FALSE),"-")</f>
        <v/>
      </c>
      <c r="AT1290" s="148">
        <v>0</v>
      </c>
      <c r="AU1290" s="170">
        <f>IFERROR(VLOOKUP(C1290,'2015'!$C$12:$AG$1887,31,FALSE),"-")</f>
        <v>0</v>
      </c>
      <c r="AV1290" s="106"/>
      <c r="AW1290" s="63">
        <f>IFERROR(VLOOKUP(C1290,Merkittävyysluokitus!$A$2:$J$1705,10,FALSE),"-")</f>
        <v>3</v>
      </c>
      <c r="AX1290" s="175">
        <f>IFERROR(VLOOKUP(C1290,Merkittävyysluokitus!$A$2:$J$1705,6,FALSE),"-")</f>
        <v>3.7822112968109409</v>
      </c>
      <c r="AY1290" s="175">
        <f>IFERROR(VLOOKUP(C1290,Merkittävyysluokitus!$A$2:$J$1705,7,FALSE),"-")</f>
        <v>1.6217884181673086</v>
      </c>
      <c r="AZ1290" s="175">
        <f>IFERROR(VLOOKUP(C1290,Merkittävyysluokitus!$A$2:$J$1705,8,FALSE),"-")</f>
        <v>1.1604228786436324</v>
      </c>
      <c r="BA1290" s="175">
        <f>IFERROR(VLOOKUP(C1290,Merkittävyysluokitus!$A$2:$J$1705,9,FALSE),"-")</f>
        <v>1</v>
      </c>
      <c r="BB1290" s="203"/>
      <c r="BC1290" s="203" t="str">
        <f t="shared" si="309"/>
        <v/>
      </c>
      <c r="BD1290" s="39" t="str">
        <f t="shared" si="317"/>
        <v>musta</v>
      </c>
      <c r="BE1290" s="68" t="str">
        <f t="shared" si="304"/>
        <v>musta</v>
      </c>
      <c r="BF1290" s="68" t="str">
        <f t="shared" si="305"/>
        <v>musta</v>
      </c>
      <c r="BG1290" s="68" t="str">
        <f t="shared" si="306"/>
        <v>musta</v>
      </c>
      <c r="BH1290" s="208" t="str">
        <f t="shared" si="307"/>
        <v>musta</v>
      </c>
      <c r="BI1290" s="39"/>
      <c r="BJ1290" s="39" t="str">
        <f>IF(F1290="ei löydy","uusi tie",IF(E1290=0,"tieosoite muuttunut",IF(E1290=1,VLOOKUP(D1290,'2015'!$F$12:$AL$1887,31,FALSE),"-")))</f>
        <v>musta</v>
      </c>
      <c r="BK1290" s="67" t="str">
        <f>IF(E1290=1,VLOOKUP(D1290,'2015'!$F$12:$AL$1887,32,FALSE),"-")</f>
        <v>musta</v>
      </c>
      <c r="BL1290" s="39" t="str">
        <f>IF(F1290="ei löydy","uusi tie",IF(E1290=0,"tieosoite muuttunut",IF(E1290=1,VLOOKUP(D1290,'2015'!$F$12:$AL$1887,33,FALSE),"-")))</f>
        <v>musta</v>
      </c>
      <c r="BM1290" s="39"/>
      <c r="BN1290" s="217" t="str">
        <f>VLOOKUP(D1290,'2015'!$F$12:$AL$1887,33,FALSE)</f>
        <v>musta</v>
      </c>
      <c r="BO1290" s="39"/>
      <c r="BP1290" s="115" t="s">
        <v>10</v>
      </c>
      <c r="BQ1290" s="30"/>
      <c r="BS1290" s="5"/>
      <c r="BU1290" s="37"/>
      <c r="BV1290" s="30" t="s">
        <v>10</v>
      </c>
      <c r="BX1290" t="str">
        <f>IF(E1290=1,VLOOKUP(D1290,'2015'!$F$12:$AX$1887,43,FALSE),"-")</f>
        <v>punainen</v>
      </c>
      <c r="BY1290" t="str">
        <f>IF(E1290=1,VLOOKUP(D1290,'2015'!$F$12:$AX$1887,44,FALSE),"-")</f>
        <v>musta</v>
      </c>
      <c r="BZ1290" t="str">
        <f>IF(E1290=1,VLOOKUP(D1290,'2015'!$F$12:$AX$1887,45,FALSE),"-")</f>
        <v>musta</v>
      </c>
      <c r="CA1290" s="31">
        <f t="shared" si="312"/>
        <v>11</v>
      </c>
      <c r="CB1290" s="31">
        <f t="shared" si="313"/>
        <v>10</v>
      </c>
      <c r="CC1290" s="31">
        <f t="shared" si="314"/>
        <v>0</v>
      </c>
      <c r="CD1290" s="31">
        <f t="shared" si="315"/>
        <v>1</v>
      </c>
      <c r="CE1290" s="31">
        <f t="shared" si="316"/>
        <v>0</v>
      </c>
      <c r="CO1290" s="2" t="s">
        <v>35</v>
      </c>
      <c r="CP1290" s="2" t="s">
        <v>35</v>
      </c>
    </row>
    <row r="1291" spans="1:94" ht="15.75" thickBot="1" x14ac:dyDescent="0.3">
      <c r="A1291" s="50"/>
      <c r="B1291" s="50"/>
      <c r="C1291" s="50" t="str">
        <f t="shared" si="310"/>
        <v>11713_1_5560</v>
      </c>
      <c r="D1291" s="51" t="str">
        <f t="shared" si="311"/>
        <v>11713_1</v>
      </c>
      <c r="E1291" s="224">
        <f>IFERROR(VLOOKUP(C1291,'2015'!$C$12:$D$1887,2,FALSE),0)</f>
        <v>1</v>
      </c>
      <c r="F1291" s="51">
        <f>IFERROR(K1291-IFERROR(VLOOKUP(D1291,'2015'!$F$12:$I$1887,4,FALSE),"ei löydy"),"ei löydy")</f>
        <v>0</v>
      </c>
      <c r="G1291" s="224">
        <f>IFERROR(VLOOKUP(Työfile_2024!C1291,Liikennemalli!$D$6:$G$1921,4,FALSE),0)</f>
        <v>1</v>
      </c>
      <c r="H1291" s="225">
        <f>K1291-IFERROR(VLOOKUP(Työfile_2024!D1291,Liikennemalli!$C$6:$H$1921,6,FALSE),"ei löydy")</f>
        <v>0</v>
      </c>
      <c r="I1291" s="81">
        <v>11713</v>
      </c>
      <c r="J1291" s="52">
        <v>1</v>
      </c>
      <c r="K1291" s="52">
        <v>5560</v>
      </c>
      <c r="L1291" s="53"/>
      <c r="M1291" s="54"/>
      <c r="N1291" s="54"/>
      <c r="O1291" s="54"/>
      <c r="P1291" s="54"/>
      <c r="Q1291" s="55"/>
      <c r="R1291" s="55"/>
      <c r="S1291" s="55"/>
      <c r="T1291" s="55"/>
      <c r="U1291" s="52"/>
      <c r="V1291" s="56">
        <v>44</v>
      </c>
      <c r="W1291" s="56">
        <v>4</v>
      </c>
      <c r="X1291" s="56">
        <v>54</v>
      </c>
      <c r="Y1291" s="56">
        <f>VLOOKUP(D1291,Liikennemalli24!$D$2:$F$1804,2,FALSE)</f>
        <v>387</v>
      </c>
      <c r="Z1291" s="57">
        <f>VLOOKUP(D1291,Liikennemalli24!$D$2:$F$1804,3,FALSE)</f>
        <v>0.67900000000000005</v>
      </c>
      <c r="AA1291" s="178">
        <f>IF(G1291=1,VLOOKUP(C1291,Liikennemalli!$D$6:$H$1921,2,FALSE),"-")</f>
        <v>188</v>
      </c>
      <c r="AB1291" s="197">
        <f>IF(G1291=1,VLOOKUP(C1291,Liikennemalli!$D$6:$H$1921,3,FALSE),"-")</f>
        <v>0.58934169278996795</v>
      </c>
      <c r="AC1291" s="134">
        <f>IF(E1291=1,VLOOKUP(Työfile_2024!D1291,'2015'!$F$12:$X$1887,18,FALSE),"-")</f>
        <v>89</v>
      </c>
      <c r="AD1291" s="127">
        <f>IF(E1291=1,VLOOKUP(Työfile_2024!D1291,'2015'!$F$12:$X$1887,19,FALSE),"-")</f>
        <v>0.67</v>
      </c>
      <c r="AI1291" s="127">
        <f>IF(E1291=1,VLOOKUP(Työfile_2024!D1291,'2015'!$F$12:$AB$1887,20,FALSE),"-")</f>
        <v>0</v>
      </c>
      <c r="AJ1291" s="127">
        <f>IF(E1291=1,VLOOKUP(Työfile_2024!D1291,'2015'!$F$12:$AB$1887,21,FALSE),"-")</f>
        <v>0</v>
      </c>
      <c r="AK1291" s="127">
        <f>IF(E1291=1,VLOOKUP(Työfile_2024!D1291,'2015'!$F$12:$AB$1887,22,FALSE),"-")</f>
        <v>0</v>
      </c>
      <c r="AL1291" s="127">
        <f>IF(E1291=1,VLOOKUP(Työfile_2024!D1291,'2015'!$F$12:$AB$1887,23,FALSE),"-")</f>
        <v>0</v>
      </c>
      <c r="AM1291" s="56">
        <f>VLOOKUP(Työfile_2024!D1291,Tmatkat_20km_tarkasteltava_verk!$C$2:$D$1804,2,FALSE)</f>
        <v>47</v>
      </c>
      <c r="AN1291" s="148">
        <f t="shared" si="308"/>
        <v>1.0681818181818181</v>
      </c>
      <c r="AO1291" s="178">
        <f>IF(E1291=1,VLOOKUP(Työfile_2024!D1291,'2015'!$F$12:$AC$1887,24,FALSE),"-")</f>
        <v>61</v>
      </c>
      <c r="AP1291" s="52">
        <f>VLOOKUP(D1291,Tarkasteltava_verkko_2024_harva!$E$2:$I$1804,5,FALSE)</f>
        <v>0</v>
      </c>
      <c r="AQ1291" s="52">
        <f>VLOOKUP(D1291,Tarkasteltava_verkko_2024_harva!$E$2:$I$1804,4,FALSE)</f>
        <v>0</v>
      </c>
      <c r="AR1291" s="148">
        <v>0</v>
      </c>
      <c r="AS1291" s="170" t="str">
        <f>IFERROR(VLOOKUP(C1291,'2015'!$C$12:$AG$1887,30,FALSE),"-")</f>
        <v/>
      </c>
      <c r="AT1291" s="148">
        <v>0</v>
      </c>
      <c r="AU1291" s="170">
        <f>IFERROR(VLOOKUP(C1291,'2015'!$C$12:$AG$1887,31,FALSE),"-")</f>
        <v>0</v>
      </c>
      <c r="AV1291" s="106"/>
      <c r="AW1291" s="63">
        <f>IFERROR(VLOOKUP(C1291,Merkittävyysluokitus!$A$2:$J$1705,10,FALSE),"-")</f>
        <v>4</v>
      </c>
      <c r="AX1291" s="175">
        <f>IFERROR(VLOOKUP(C1291,Merkittävyysluokitus!$A$2:$J$1705,6,FALSE),"-")</f>
        <v>1.4971978691019787</v>
      </c>
      <c r="AY1291" s="175">
        <f>IFERROR(VLOOKUP(C1291,Merkittävyysluokitus!$A$2:$J$1705,7,FALSE),"-")</f>
        <v>0.32866666666666666</v>
      </c>
      <c r="AZ1291" s="175">
        <f>IFERROR(VLOOKUP(C1291,Merkittävyysluokitus!$A$2:$J$1705,8,FALSE),"-")</f>
        <v>0.66853120243531206</v>
      </c>
      <c r="BA1291" s="175">
        <f>IFERROR(VLOOKUP(C1291,Merkittävyysluokitus!$A$2:$J$1705,9,FALSE),"-")</f>
        <v>0.5</v>
      </c>
      <c r="BB1291" s="203"/>
      <c r="BC1291" s="203" t="str">
        <f t="shared" si="309"/>
        <v/>
      </c>
      <c r="BD1291" s="39" t="str">
        <f t="shared" si="317"/>
        <v>musta</v>
      </c>
      <c r="BE1291" s="68" t="str">
        <f t="shared" si="304"/>
        <v>musta</v>
      </c>
      <c r="BF1291" s="68" t="str">
        <f t="shared" si="305"/>
        <v>musta</v>
      </c>
      <c r="BG1291" s="68" t="str">
        <f t="shared" si="306"/>
        <v>musta</v>
      </c>
      <c r="BH1291" s="208" t="str">
        <f t="shared" si="307"/>
        <v>musta</v>
      </c>
      <c r="BI1291" s="39"/>
      <c r="BJ1291" s="39" t="str">
        <f>IF(F1291="ei löydy","uusi tie",IF(E1291=0,"tieosoite muuttunut",IF(E1291=1,VLOOKUP(D1291,'2015'!$F$12:$AL$1887,31,FALSE),"-")))</f>
        <v>musta</v>
      </c>
      <c r="BK1291" s="67" t="str">
        <f>IF(E1291=1,VLOOKUP(D1291,'2015'!$F$12:$AL$1887,32,FALSE),"-")</f>
        <v>musta</v>
      </c>
      <c r="BL1291" s="39" t="str">
        <f>IF(F1291="ei löydy","uusi tie",IF(E1291=0,"tieosoite muuttunut",IF(E1291=1,VLOOKUP(D1291,'2015'!$F$12:$AL$1887,33,FALSE),"-")))</f>
        <v>musta</v>
      </c>
      <c r="BM1291" s="39"/>
      <c r="BN1291" s="217" t="str">
        <f>VLOOKUP(D1291,'2015'!$F$12:$AL$1887,33,FALSE)</f>
        <v>musta</v>
      </c>
      <c r="BO1291" s="39"/>
      <c r="BP1291" s="115" t="s">
        <v>10</v>
      </c>
      <c r="BQ1291" s="30"/>
      <c r="BS1291" s="5"/>
      <c r="BU1291" s="37"/>
      <c r="BV1291" s="30" t="s">
        <v>10</v>
      </c>
      <c r="BX1291" t="str">
        <f>IF(E1291=1,VLOOKUP(D1291,'2015'!$F$12:$AX$1887,43,FALSE),"-")</f>
        <v>musta</v>
      </c>
      <c r="BY1291" t="str">
        <f>IF(E1291=1,VLOOKUP(D1291,'2015'!$F$12:$AX$1887,44,FALSE),"-")</f>
        <v>musta</v>
      </c>
      <c r="BZ1291" t="str">
        <f>IF(E1291=1,VLOOKUP(D1291,'2015'!$F$12:$AX$1887,45,FALSE),"-")</f>
        <v>musta</v>
      </c>
      <c r="CA1291" s="31">
        <f t="shared" si="312"/>
        <v>10</v>
      </c>
      <c r="CB1291" s="31">
        <f t="shared" si="313"/>
        <v>10</v>
      </c>
      <c r="CC1291" s="31">
        <f t="shared" si="314"/>
        <v>0</v>
      </c>
      <c r="CD1291" s="31">
        <f t="shared" si="315"/>
        <v>0</v>
      </c>
      <c r="CE1291" s="31">
        <f t="shared" si="316"/>
        <v>0</v>
      </c>
      <c r="CO1291" s="2" t="s">
        <v>35</v>
      </c>
      <c r="CP1291" s="2" t="s">
        <v>35</v>
      </c>
    </row>
    <row r="1292" spans="1:94" ht="15.75" thickBot="1" x14ac:dyDescent="0.3">
      <c r="A1292" s="50"/>
      <c r="B1292" s="50"/>
      <c r="C1292" s="50" t="str">
        <f t="shared" si="310"/>
        <v>11715_1_6828</v>
      </c>
      <c r="D1292" s="51" t="str">
        <f t="shared" si="311"/>
        <v>11715_1</v>
      </c>
      <c r="E1292" s="224">
        <f>IFERROR(VLOOKUP(C1292,'2015'!$C$12:$D$1887,2,FALSE),0)</f>
        <v>1</v>
      </c>
      <c r="F1292" s="51">
        <f>IFERROR(K1292-IFERROR(VLOOKUP(D1292,'2015'!$F$12:$I$1887,4,FALSE),"ei löydy"),"ei löydy")</f>
        <v>0</v>
      </c>
      <c r="G1292" s="224">
        <f>IFERROR(VLOOKUP(Työfile_2024!C1292,Liikennemalli!$D$6:$G$1921,4,FALSE),0)</f>
        <v>1</v>
      </c>
      <c r="H1292" s="225">
        <f>K1292-IFERROR(VLOOKUP(Työfile_2024!D1292,Liikennemalli!$C$6:$H$1921,6,FALSE),"ei löydy")</f>
        <v>0</v>
      </c>
      <c r="I1292" s="80">
        <v>11715</v>
      </c>
      <c r="J1292" s="52">
        <v>1</v>
      </c>
      <c r="K1292" s="52">
        <v>6828</v>
      </c>
      <c r="L1292" s="53"/>
      <c r="M1292" s="54"/>
      <c r="N1292" s="54"/>
      <c r="O1292" s="54"/>
      <c r="P1292" s="54"/>
      <c r="Q1292" s="55"/>
      <c r="R1292" s="55"/>
      <c r="S1292" s="55"/>
      <c r="T1292" s="55"/>
      <c r="U1292" s="52"/>
      <c r="V1292" s="56">
        <v>131</v>
      </c>
      <c r="W1292" s="56">
        <v>7</v>
      </c>
      <c r="X1292" s="56">
        <v>133</v>
      </c>
      <c r="Y1292" s="56">
        <f>VLOOKUP(D1292,Liikennemalli24!$D$2:$F$1804,2,FALSE)</f>
        <v>54</v>
      </c>
      <c r="Z1292" s="57">
        <f>VLOOKUP(D1292,Liikennemalli24!$D$2:$F$1804,3,FALSE)</f>
        <v>0.52</v>
      </c>
      <c r="AA1292" s="178">
        <f>IF(G1292=1,VLOOKUP(C1292,Liikennemalli!$D$6:$H$1921,2,FALSE),"-")</f>
        <v>41.749992199144998</v>
      </c>
      <c r="AB1292" s="197">
        <f>IF(G1292=1,VLOOKUP(C1292,Liikennemalli!$D$6:$H$1921,3,FALSE),"-")</f>
        <v>0.57785454251292001</v>
      </c>
      <c r="AC1292" s="134">
        <f>IF(E1292=1,VLOOKUP(Työfile_2024!D1292,'2015'!$F$12:$X$1887,18,FALSE),"-")</f>
        <v>19</v>
      </c>
      <c r="AD1292" s="127">
        <f>IF(E1292=1,VLOOKUP(Työfile_2024!D1292,'2015'!$F$12:$X$1887,19,FALSE),"-")</f>
        <v>0.65</v>
      </c>
      <c r="AI1292" s="127">
        <f>IF(E1292=1,VLOOKUP(Työfile_2024!D1292,'2015'!$F$12:$AB$1887,20,FALSE),"-")</f>
        <v>0</v>
      </c>
      <c r="AJ1292" s="127">
        <f>IF(E1292=1,VLOOKUP(Työfile_2024!D1292,'2015'!$F$12:$AB$1887,21,FALSE),"-")</f>
        <v>0</v>
      </c>
      <c r="AK1292" s="127">
        <f>IF(E1292=1,VLOOKUP(Työfile_2024!D1292,'2015'!$F$12:$AB$1887,22,FALSE),"-")</f>
        <v>0</v>
      </c>
      <c r="AL1292" s="127">
        <f>IF(E1292=1,VLOOKUP(Työfile_2024!D1292,'2015'!$F$12:$AB$1887,23,FALSE),"-")</f>
        <v>0</v>
      </c>
      <c r="AM1292" s="56">
        <f>VLOOKUP(Työfile_2024!D1292,Tmatkat_20km_tarkasteltava_verk!$C$2:$D$1804,2,FALSE)</f>
        <v>35</v>
      </c>
      <c r="AN1292" s="148">
        <f t="shared" si="308"/>
        <v>0.26717557251908397</v>
      </c>
      <c r="AO1292" s="178">
        <f>IF(E1292=1,VLOOKUP(Työfile_2024!D1292,'2015'!$F$12:$AC$1887,24,FALSE),"-")</f>
        <v>37</v>
      </c>
      <c r="AP1292" s="52">
        <f>VLOOKUP(D1292,Tarkasteltava_verkko_2024_harva!$E$2:$I$1804,5,FALSE)</f>
        <v>0</v>
      </c>
      <c r="AQ1292" s="52">
        <f>VLOOKUP(D1292,Tarkasteltava_verkko_2024_harva!$E$2:$I$1804,4,FALSE)</f>
        <v>0</v>
      </c>
      <c r="AR1292" s="148">
        <v>0</v>
      </c>
      <c r="AS1292" s="170" t="str">
        <f>IFERROR(VLOOKUP(C1292,'2015'!$C$12:$AG$1887,30,FALSE),"-")</f>
        <v/>
      </c>
      <c r="AT1292" s="148">
        <v>2.7826596367896894E-3</v>
      </c>
      <c r="AU1292" s="170">
        <f>IFERROR(VLOOKUP(C1292,'2015'!$C$12:$AG$1887,31,FALSE),"-")</f>
        <v>0</v>
      </c>
      <c r="AV1292" s="106"/>
      <c r="AW1292" s="63">
        <f>IFERROR(VLOOKUP(C1292,Merkittävyysluokitus!$A$2:$J$1705,10,FALSE),"-")</f>
        <v>4</v>
      </c>
      <c r="AX1292" s="175">
        <f>IFERROR(VLOOKUP(C1292,Merkittävyysluokitus!$A$2:$J$1705,6,FALSE),"-")</f>
        <v>2.034187214611872</v>
      </c>
      <c r="AY1292" s="175">
        <f>IFERROR(VLOOKUP(C1292,Merkittävyysluokitus!$A$2:$J$1705,7,FALSE),"-")</f>
        <v>0.64799999999999991</v>
      </c>
      <c r="AZ1292" s="175">
        <f>IFERROR(VLOOKUP(C1292,Merkittävyysluokitus!$A$2:$J$1705,8,FALSE),"-")</f>
        <v>0.71952054794520548</v>
      </c>
      <c r="BA1292" s="175">
        <f>IFERROR(VLOOKUP(C1292,Merkittävyysluokitus!$A$2:$J$1705,9,FALSE),"-")</f>
        <v>0.66666666666666663</v>
      </c>
      <c r="BB1292" s="203"/>
      <c r="BC1292" s="203" t="str">
        <f t="shared" si="309"/>
        <v/>
      </c>
      <c r="BD1292" s="39" t="str">
        <f t="shared" si="317"/>
        <v>musta</v>
      </c>
      <c r="BE1292" s="68" t="str">
        <f t="shared" si="304"/>
        <v>musta</v>
      </c>
      <c r="BF1292" s="68" t="str">
        <f t="shared" si="305"/>
        <v>musta</v>
      </c>
      <c r="BG1292" s="68" t="str">
        <f t="shared" si="306"/>
        <v>musta</v>
      </c>
      <c r="BH1292" s="208" t="str">
        <f t="shared" si="307"/>
        <v>musta</v>
      </c>
      <c r="BI1292" s="39"/>
      <c r="BJ1292" s="39" t="str">
        <f>IF(F1292="ei löydy","uusi tie",IF(E1292=0,"tieosoite muuttunut",IF(E1292=1,VLOOKUP(D1292,'2015'!$F$12:$AL$1887,31,FALSE),"-")))</f>
        <v>musta</v>
      </c>
      <c r="BK1292" s="67" t="str">
        <f>IF(E1292=1,VLOOKUP(D1292,'2015'!$F$12:$AL$1887,32,FALSE),"-")</f>
        <v>musta</v>
      </c>
      <c r="BL1292" s="39" t="str">
        <f>IF(F1292="ei löydy","uusi tie",IF(E1292=0,"tieosoite muuttunut",IF(E1292=1,VLOOKUP(D1292,'2015'!$F$12:$AL$1887,33,FALSE),"-")))</f>
        <v>musta</v>
      </c>
      <c r="BM1292" s="39"/>
      <c r="BN1292" s="217" t="str">
        <f>VLOOKUP(D1292,'2015'!$F$12:$AL$1887,33,FALSE)</f>
        <v>musta</v>
      </c>
      <c r="BO1292" s="39"/>
      <c r="BP1292" s="115" t="s">
        <v>10</v>
      </c>
      <c r="BQ1292" s="30"/>
      <c r="BS1292" s="5"/>
      <c r="BU1292" s="37"/>
      <c r="BV1292" s="30" t="s">
        <v>10</v>
      </c>
      <c r="BX1292" t="str">
        <f>IF(E1292=1,VLOOKUP(D1292,'2015'!$F$12:$AX$1887,43,FALSE),"-")</f>
        <v>musta</v>
      </c>
      <c r="BY1292" t="str">
        <f>IF(E1292=1,VLOOKUP(D1292,'2015'!$F$12:$AX$1887,44,FALSE),"-")</f>
        <v>musta</v>
      </c>
      <c r="BZ1292" t="str">
        <f>IF(E1292=1,VLOOKUP(D1292,'2015'!$F$12:$AX$1887,45,FALSE),"-")</f>
        <v>musta</v>
      </c>
      <c r="CA1292" s="31">
        <f t="shared" si="312"/>
        <v>10</v>
      </c>
      <c r="CB1292" s="31">
        <f t="shared" si="313"/>
        <v>10</v>
      </c>
      <c r="CC1292" s="31">
        <f t="shared" si="314"/>
        <v>0</v>
      </c>
      <c r="CD1292" s="31">
        <f t="shared" si="315"/>
        <v>0</v>
      </c>
      <c r="CE1292" s="31">
        <f t="shared" si="316"/>
        <v>0</v>
      </c>
      <c r="CO1292" s="2" t="s">
        <v>35</v>
      </c>
      <c r="CP1292" s="2" t="s">
        <v>35</v>
      </c>
    </row>
    <row r="1293" spans="1:94" ht="15.75" thickBot="1" x14ac:dyDescent="0.3">
      <c r="A1293" s="50"/>
      <c r="B1293" s="50"/>
      <c r="C1293" s="50" t="str">
        <f t="shared" si="310"/>
        <v>11717_1_12217</v>
      </c>
      <c r="D1293" s="51" t="str">
        <f t="shared" si="311"/>
        <v>11717_1</v>
      </c>
      <c r="E1293" s="224">
        <f>IFERROR(VLOOKUP(C1293,'2015'!$C$12:$D$1887,2,FALSE),0)</f>
        <v>0</v>
      </c>
      <c r="F1293" s="51">
        <f>IFERROR(K1293-IFERROR(VLOOKUP(D1293,'2015'!$F$12:$I$1887,4,FALSE),"ei löydy"),"ei löydy")</f>
        <v>9237</v>
      </c>
      <c r="G1293" s="224">
        <f>IFERROR(VLOOKUP(Työfile_2024!C1293,Liikennemalli!$D$6:$G$1921,4,FALSE),0)</f>
        <v>1</v>
      </c>
      <c r="H1293" s="225">
        <f>K1293-IFERROR(VLOOKUP(Työfile_2024!D1293,Liikennemalli!$C$6:$H$1921,6,FALSE),"ei löydy")</f>
        <v>0</v>
      </c>
      <c r="I1293" s="80">
        <v>11717</v>
      </c>
      <c r="J1293" s="52">
        <v>1</v>
      </c>
      <c r="K1293" s="52">
        <v>12217</v>
      </c>
      <c r="L1293" s="53"/>
      <c r="M1293" s="54"/>
      <c r="N1293" s="54"/>
      <c r="O1293" s="54"/>
      <c r="P1293" s="54"/>
      <c r="Q1293" s="55"/>
      <c r="R1293" s="55"/>
      <c r="S1293" s="55"/>
      <c r="T1293" s="55"/>
      <c r="U1293" s="52"/>
      <c r="V1293" s="56">
        <v>76.098060080216086</v>
      </c>
      <c r="W1293" s="56">
        <v>5.2196120160432189</v>
      </c>
      <c r="X1293" s="56">
        <v>80.24474093476303</v>
      </c>
      <c r="Y1293" s="56">
        <f>VLOOKUP(D1293,Liikennemalli24!$D$2:$F$1804,2,FALSE)</f>
        <v>29</v>
      </c>
      <c r="Z1293" s="57">
        <f>VLOOKUP(D1293,Liikennemalli24!$D$2:$F$1804,3,FALSE)</f>
        <v>0.28000000000000003</v>
      </c>
      <c r="AA1293" s="178">
        <f>IF(G1293=1,VLOOKUP(C1293,Liikennemalli!$D$6:$H$1921,2,FALSE),"-")</f>
        <v>216.354463024593</v>
      </c>
      <c r="AB1293" s="197">
        <f>IF(G1293=1,VLOOKUP(C1293,Liikennemalli!$D$6:$H$1921,3,FALSE),"-")</f>
        <v>0.79613782449806503</v>
      </c>
      <c r="AC1293" s="134" t="str">
        <f>IF(E1293=1,VLOOKUP(Työfile_2024!D1293,'2015'!$F$12:$X$1887,18,FALSE),"-")</f>
        <v>-</v>
      </c>
      <c r="AD1293" s="127" t="str">
        <f>IF(E1293=1,VLOOKUP(Työfile_2024!D1293,'2015'!$F$12:$X$1887,19,FALSE),"-")</f>
        <v>-</v>
      </c>
      <c r="AI1293" s="127" t="str">
        <f>IF(E1293=1,VLOOKUP(Työfile_2024!D1293,'2015'!$F$12:$AB$1887,20,FALSE),"-")</f>
        <v>-</v>
      </c>
      <c r="AJ1293" s="127" t="str">
        <f>IF(E1293=1,VLOOKUP(Työfile_2024!D1293,'2015'!$F$12:$AB$1887,21,FALSE),"-")</f>
        <v>-</v>
      </c>
      <c r="AK1293" s="127" t="str">
        <f>IF(E1293=1,VLOOKUP(Työfile_2024!D1293,'2015'!$F$12:$AB$1887,22,FALSE),"-")</f>
        <v>-</v>
      </c>
      <c r="AL1293" s="127" t="str">
        <f>IF(E1293=1,VLOOKUP(Työfile_2024!D1293,'2015'!$F$12:$AB$1887,23,FALSE),"-")</f>
        <v>-</v>
      </c>
      <c r="AM1293" s="56">
        <f>VLOOKUP(Työfile_2024!D1293,Tmatkat_20km_tarkasteltava_verk!$C$2:$D$1804,2,FALSE)</f>
        <v>57</v>
      </c>
      <c r="AN1293" s="148">
        <f t="shared" si="308"/>
        <v>0.74903354881734774</v>
      </c>
      <c r="AO1293" s="178" t="str">
        <f>IF(E1293=1,VLOOKUP(Työfile_2024!D1293,'2015'!$F$12:$AC$1887,24,FALSE),"-")</f>
        <v>-</v>
      </c>
      <c r="AP1293" s="52">
        <f>VLOOKUP(D1293,Tarkasteltava_verkko_2024_harva!$E$2:$I$1804,5,FALSE)</f>
        <v>0</v>
      </c>
      <c r="AQ1293" s="52">
        <f>VLOOKUP(D1293,Tarkasteltava_verkko_2024_harva!$E$2:$I$1804,4,FALSE)</f>
        <v>0</v>
      </c>
      <c r="AR1293" s="148">
        <v>0</v>
      </c>
      <c r="AS1293" s="170" t="str">
        <f>IFERROR(VLOOKUP(C1293,'2015'!$C$12:$AG$1887,30,FALSE),"-")</f>
        <v>-</v>
      </c>
      <c r="AT1293" s="148">
        <v>0</v>
      </c>
      <c r="AU1293" s="170" t="str">
        <f>IFERROR(VLOOKUP(C1293,'2015'!$C$12:$AG$1887,31,FALSE),"-")</f>
        <v>-</v>
      </c>
      <c r="AV1293" s="106"/>
      <c r="AW1293" s="63">
        <f>IFERROR(VLOOKUP(C1293,Merkittävyysluokitus!$A$2:$J$1705,10,FALSE),"-")</f>
        <v>4</v>
      </c>
      <c r="AX1293" s="175">
        <f>IFERROR(VLOOKUP(C1293,Merkittävyysluokitus!$A$2:$J$1705,6,FALSE),"-")</f>
        <v>2.6403340661495589</v>
      </c>
      <c r="AY1293" s="175">
        <f>IFERROR(VLOOKUP(C1293,Merkittävyysluokitus!$A$2:$J$1705,7,FALSE),"-")</f>
        <v>0.48496084690731489</v>
      </c>
      <c r="AZ1293" s="175">
        <f>IFERROR(VLOOKUP(C1293,Merkittävyysluokitus!$A$2:$J$1705,8,FALSE),"-")</f>
        <v>1.6553732192422439</v>
      </c>
      <c r="BA1293" s="175">
        <f>IFERROR(VLOOKUP(C1293,Merkittävyysluokitus!$A$2:$J$1705,9,FALSE),"-")</f>
        <v>0.5</v>
      </c>
      <c r="BB1293" s="203"/>
      <c r="BC1293" s="203" t="str">
        <f t="shared" si="309"/>
        <v>tieosoite muuttunut</v>
      </c>
      <c r="BD1293" s="39" t="str">
        <f t="shared" si="317"/>
        <v>musta</v>
      </c>
      <c r="BE1293" s="68" t="str">
        <f t="shared" si="304"/>
        <v>musta</v>
      </c>
      <c r="BF1293" s="68" t="str">
        <f t="shared" si="305"/>
        <v>musta</v>
      </c>
      <c r="BG1293" s="68" t="str">
        <f t="shared" si="306"/>
        <v>musta</v>
      </c>
      <c r="BH1293" s="208" t="str">
        <f t="shared" si="307"/>
        <v>musta</v>
      </c>
      <c r="BI1293" s="39"/>
      <c r="BJ1293" s="39" t="str">
        <f>IF(F1293="ei löydy","uusi tie",IF(E1293=0,"tieosoite muuttunut",IF(E1293=1,VLOOKUP(D1293,'2015'!$F$12:$AL$1887,31,FALSE),"-")))</f>
        <v>tieosoite muuttunut</v>
      </c>
      <c r="BK1293" s="67" t="str">
        <f>IF(E1293=1,VLOOKUP(D1293,'2015'!$F$12:$AL$1887,32,FALSE),"-")</f>
        <v>-</v>
      </c>
      <c r="BL1293" s="39" t="str">
        <f>IF(F1293="ei löydy","uusi tie",IF(E1293=0,"tieosoite muuttunut",IF(E1293=1,VLOOKUP(D1293,'2015'!$F$12:$AL$1887,33,FALSE),"-")))</f>
        <v>tieosoite muuttunut</v>
      </c>
      <c r="BM1293" s="39"/>
      <c r="BN1293" s="217" t="str">
        <f>VLOOKUP(D1293,'2015'!$F$12:$AL$1887,33,FALSE)</f>
        <v>musta</v>
      </c>
      <c r="BO1293" s="39"/>
      <c r="BP1293" s="115" t="s">
        <v>10</v>
      </c>
      <c r="BQ1293" s="30"/>
      <c r="BS1293" s="5"/>
      <c r="BU1293" s="37"/>
      <c r="BV1293" s="30" t="s">
        <v>10</v>
      </c>
      <c r="BX1293" t="str">
        <f>IF(E1293=1,VLOOKUP(D1293,'2015'!$F$12:$AX$1887,43,FALSE),"-")</f>
        <v>-</v>
      </c>
      <c r="BY1293" t="str">
        <f>IF(E1293=1,VLOOKUP(D1293,'2015'!$F$12:$AX$1887,44,FALSE),"-")</f>
        <v>-</v>
      </c>
      <c r="BZ1293" t="str">
        <f>IF(E1293=1,VLOOKUP(D1293,'2015'!$F$12:$AX$1887,45,FALSE),"-")</f>
        <v>-</v>
      </c>
      <c r="CA1293" s="31">
        <f t="shared" si="312"/>
        <v>20</v>
      </c>
      <c r="CB1293" s="31">
        <f t="shared" si="313"/>
        <v>10</v>
      </c>
      <c r="CC1293" s="31">
        <f t="shared" si="314"/>
        <v>10</v>
      </c>
      <c r="CD1293" s="31">
        <f t="shared" si="315"/>
        <v>0</v>
      </c>
      <c r="CE1293" s="31">
        <f t="shared" si="316"/>
        <v>0</v>
      </c>
      <c r="CO1293" s="2" t="s">
        <v>35</v>
      </c>
      <c r="CP1293" s="2" t="s">
        <v>35</v>
      </c>
    </row>
    <row r="1294" spans="1:94" ht="15.75" thickBot="1" x14ac:dyDescent="0.3">
      <c r="A1294" s="50"/>
      <c r="B1294" s="50"/>
      <c r="C1294" s="50" t="str">
        <f t="shared" si="310"/>
        <v>11719_1_3076</v>
      </c>
      <c r="D1294" s="51" t="str">
        <f t="shared" si="311"/>
        <v>11719_1</v>
      </c>
      <c r="E1294" s="224">
        <f>IFERROR(VLOOKUP(C1294,'2015'!$C$12:$D$1887,2,FALSE),0)</f>
        <v>1</v>
      </c>
      <c r="F1294" s="51">
        <f>IFERROR(K1294-IFERROR(VLOOKUP(D1294,'2015'!$F$12:$I$1887,4,FALSE),"ei löydy"),"ei löydy")</f>
        <v>0</v>
      </c>
      <c r="G1294" s="224">
        <f>IFERROR(VLOOKUP(Työfile_2024!C1294,Liikennemalli!$D$6:$G$1921,4,FALSE),0)</f>
        <v>1</v>
      </c>
      <c r="H1294" s="225">
        <f>K1294-IFERROR(VLOOKUP(Työfile_2024!D1294,Liikennemalli!$C$6:$H$1921,6,FALSE),"ei löydy")</f>
        <v>0</v>
      </c>
      <c r="I1294" s="81">
        <v>11719</v>
      </c>
      <c r="J1294" s="52">
        <v>1</v>
      </c>
      <c r="K1294" s="52">
        <v>3076</v>
      </c>
      <c r="L1294" s="53"/>
      <c r="M1294" s="54"/>
      <c r="N1294" s="54"/>
      <c r="O1294" s="54"/>
      <c r="P1294" s="54"/>
      <c r="Q1294" s="55"/>
      <c r="R1294" s="55"/>
      <c r="S1294" s="55"/>
      <c r="T1294" s="55"/>
      <c r="U1294" s="52"/>
      <c r="V1294" s="56">
        <v>28</v>
      </c>
      <c r="W1294" s="56">
        <v>2</v>
      </c>
      <c r="X1294" s="56">
        <v>31</v>
      </c>
      <c r="Y1294" s="56">
        <f>VLOOKUP(D1294,Liikennemalli24!$D$2:$F$1804,2,FALSE)</f>
        <v>15</v>
      </c>
      <c r="Z1294" s="57">
        <f>VLOOKUP(D1294,Liikennemalli24!$D$2:$F$1804,3,FALSE)</f>
        <v>0.3</v>
      </c>
      <c r="AA1294" s="178">
        <f>IF(G1294=1,VLOOKUP(C1294,Liikennemalli!$D$6:$H$1921,2,FALSE),"-")</f>
        <v>36</v>
      </c>
      <c r="AB1294" s="197">
        <f>IF(G1294=1,VLOOKUP(C1294,Liikennemalli!$D$6:$H$1921,3,FALSE),"-")</f>
        <v>0.58064516129032195</v>
      </c>
      <c r="AC1294" s="134">
        <f>IF(E1294=1,VLOOKUP(Työfile_2024!D1294,'2015'!$F$12:$X$1887,18,FALSE),"-")</f>
        <v>176</v>
      </c>
      <c r="AD1294" s="127">
        <f>IF(E1294=1,VLOOKUP(Työfile_2024!D1294,'2015'!$F$12:$X$1887,19,FALSE),"-")</f>
        <v>0.81</v>
      </c>
      <c r="AI1294" s="127">
        <f>IF(E1294=1,VLOOKUP(Työfile_2024!D1294,'2015'!$F$12:$AB$1887,20,FALSE),"-")</f>
        <v>0</v>
      </c>
      <c r="AJ1294" s="127">
        <f>IF(E1294=1,VLOOKUP(Työfile_2024!D1294,'2015'!$F$12:$AB$1887,21,FALSE),"-")</f>
        <v>0</v>
      </c>
      <c r="AK1294" s="127">
        <f>IF(E1294=1,VLOOKUP(Työfile_2024!D1294,'2015'!$F$12:$AB$1887,22,FALSE),"-")</f>
        <v>0</v>
      </c>
      <c r="AL1294" s="127">
        <f>IF(E1294=1,VLOOKUP(Työfile_2024!D1294,'2015'!$F$12:$AB$1887,23,FALSE),"-")</f>
        <v>0</v>
      </c>
      <c r="AM1294" s="56">
        <f>VLOOKUP(Työfile_2024!D1294,Tmatkat_20km_tarkasteltava_verk!$C$2:$D$1804,2,FALSE)</f>
        <v>15</v>
      </c>
      <c r="AN1294" s="148">
        <f t="shared" si="308"/>
        <v>0.5357142857142857</v>
      </c>
      <c r="AO1294" s="178">
        <f>IF(E1294=1,VLOOKUP(Työfile_2024!D1294,'2015'!$F$12:$AC$1887,24,FALSE),"-")</f>
        <v>15</v>
      </c>
      <c r="AP1294" s="52">
        <f>VLOOKUP(D1294,Tarkasteltava_verkko_2024_harva!$E$2:$I$1804,5,FALSE)</f>
        <v>0</v>
      </c>
      <c r="AQ1294" s="52">
        <f>VLOOKUP(D1294,Tarkasteltava_verkko_2024_harva!$E$2:$I$1804,4,FALSE)</f>
        <v>0</v>
      </c>
      <c r="AR1294" s="148">
        <v>0</v>
      </c>
      <c r="AS1294" s="170" t="str">
        <f>IFERROR(VLOOKUP(C1294,'2015'!$C$12:$AG$1887,30,FALSE),"-")</f>
        <v/>
      </c>
      <c r="AT1294" s="148">
        <v>0</v>
      </c>
      <c r="AU1294" s="170">
        <f>IFERROR(VLOOKUP(C1294,'2015'!$C$12:$AG$1887,31,FALSE),"-")</f>
        <v>0</v>
      </c>
      <c r="AV1294" s="106"/>
      <c r="AW1294" s="63">
        <f>IFERROR(VLOOKUP(C1294,Merkittävyysluokitus!$A$2:$J$1705,10,FALSE),"-")</f>
        <v>4</v>
      </c>
      <c r="AX1294" s="175">
        <f>IFERROR(VLOOKUP(C1294,Merkittävyysluokitus!$A$2:$J$1705,6,FALSE),"-")</f>
        <v>1.1576986301369865</v>
      </c>
      <c r="AY1294" s="175">
        <f>IFERROR(VLOOKUP(C1294,Merkittävyysluokitus!$A$2:$J$1705,7,FALSE),"-")</f>
        <v>0.14399999999999999</v>
      </c>
      <c r="AZ1294" s="175">
        <f>IFERROR(VLOOKUP(C1294,Merkittävyysluokitus!$A$2:$J$1705,8,FALSE),"-")</f>
        <v>0.51369863013698636</v>
      </c>
      <c r="BA1294" s="175">
        <f>IFERROR(VLOOKUP(C1294,Merkittävyysluokitus!$A$2:$J$1705,9,FALSE),"-")</f>
        <v>0.5</v>
      </c>
      <c r="BB1294" s="203"/>
      <c r="BC1294" s="203" t="str">
        <f t="shared" si="309"/>
        <v/>
      </c>
      <c r="BD1294" s="39" t="str">
        <f t="shared" si="317"/>
        <v>musta</v>
      </c>
      <c r="BE1294" s="68" t="str">
        <f t="shared" ref="BE1294:BE1357" si="318">IF(Z1294="-","ei mallia",IF(Z1294=0,"ei mallia",IF(Z1294&gt;0.599999,IF(Y1294&gt;999,"punainen",IF(AM1294&gt;99,"punainen",IF(AP1294="tiivis","punainen","musta"))),"musta")))</f>
        <v>musta</v>
      </c>
      <c r="BF1294" s="68" t="str">
        <f t="shared" ref="BF1294:BF1357" si="319">IF(Z1294="-","ei mallia",IF(Z1294=0,"ei mallia",IF(Z1294&gt;0.399999,IF(Y1294&gt;1999,"punainen",IF(AM1294&gt;499,"punainen",IF(AQ1294="harva","punainen","musta"))),"musta")))</f>
        <v>musta</v>
      </c>
      <c r="BG1294" s="68" t="str">
        <f t="shared" ref="BG1294:BG1357" si="320">IF(Z1294="-","ei mallia",IF(Y1294=0,"ei mallia",(IF(AND(SUM((Z1294&gt;$BF$2),(Y1294&gt;$BF$3),(AM1294&gt;$BF$4),(AQ1294=$BF$5))&gt;=2,OR(Z1294&gt;$BG$2,Y1294&gt;$BG$3,AM1294&gt;$BG$4,AP1294=$BG$5)),"punainen","musta"))))</f>
        <v>musta</v>
      </c>
      <c r="BH1294" s="208" t="str">
        <f t="shared" ref="BH1294:BH1357" si="321">IF(Z1294&gt;0.5,IF(AQ1294="harva","punainen","musta"),"musta")</f>
        <v>musta</v>
      </c>
      <c r="BI1294" s="39"/>
      <c r="BJ1294" s="39" t="str">
        <f>IF(F1294="ei löydy","uusi tie",IF(E1294=0,"tieosoite muuttunut",IF(E1294=1,VLOOKUP(D1294,'2015'!$F$12:$AL$1887,31,FALSE),"-")))</f>
        <v>musta</v>
      </c>
      <c r="BK1294" s="67" t="str">
        <f>IF(E1294=1,VLOOKUP(D1294,'2015'!$F$12:$AL$1887,32,FALSE),"-")</f>
        <v>musta</v>
      </c>
      <c r="BL1294" s="39" t="str">
        <f>IF(F1294="ei löydy","uusi tie",IF(E1294=0,"tieosoite muuttunut",IF(E1294=1,VLOOKUP(D1294,'2015'!$F$12:$AL$1887,33,FALSE),"-")))</f>
        <v>musta</v>
      </c>
      <c r="BM1294" s="39"/>
      <c r="BN1294" s="217" t="str">
        <f>VLOOKUP(D1294,'2015'!$F$12:$AL$1887,33,FALSE)</f>
        <v>musta</v>
      </c>
      <c r="BO1294" s="39"/>
      <c r="BP1294" s="115" t="s">
        <v>10</v>
      </c>
      <c r="BQ1294" s="30"/>
      <c r="BS1294" s="5"/>
      <c r="BU1294" s="37"/>
      <c r="BV1294" s="30" t="s">
        <v>10</v>
      </c>
      <c r="BX1294" t="str">
        <f>IF(E1294=1,VLOOKUP(D1294,'2015'!$F$12:$AX$1887,43,FALSE),"-")</f>
        <v>musta</v>
      </c>
      <c r="BY1294" t="str">
        <f>IF(E1294=1,VLOOKUP(D1294,'2015'!$F$12:$AX$1887,44,FALSE),"-")</f>
        <v>musta</v>
      </c>
      <c r="BZ1294" t="str">
        <f>IF(E1294=1,VLOOKUP(D1294,'2015'!$F$12:$AX$1887,45,FALSE),"-")</f>
        <v>musta</v>
      </c>
      <c r="CA1294" s="31">
        <f t="shared" si="312"/>
        <v>10</v>
      </c>
      <c r="CB1294" s="31">
        <f t="shared" si="313"/>
        <v>10</v>
      </c>
      <c r="CC1294" s="31">
        <f t="shared" si="314"/>
        <v>0</v>
      </c>
      <c r="CD1294" s="31">
        <f t="shared" si="315"/>
        <v>0</v>
      </c>
      <c r="CE1294" s="31">
        <f t="shared" si="316"/>
        <v>0</v>
      </c>
      <c r="CO1294" s="2" t="s">
        <v>35</v>
      </c>
      <c r="CP1294" s="2" t="s">
        <v>35</v>
      </c>
    </row>
    <row r="1295" spans="1:94" ht="15.75" thickBot="1" x14ac:dyDescent="0.3">
      <c r="A1295" s="50"/>
      <c r="B1295" s="50"/>
      <c r="C1295" s="50" t="str">
        <f t="shared" si="310"/>
        <v>11721_1_7708</v>
      </c>
      <c r="D1295" s="51" t="str">
        <f t="shared" si="311"/>
        <v>11721_1</v>
      </c>
      <c r="E1295" s="224">
        <f>IFERROR(VLOOKUP(C1295,'2015'!$C$12:$D$1887,2,FALSE),0)</f>
        <v>0</v>
      </c>
      <c r="F1295" s="51">
        <f>IFERROR(K1295-IFERROR(VLOOKUP(D1295,'2015'!$F$12:$I$1887,4,FALSE),"ei löydy"),"ei löydy")</f>
        <v>1640</v>
      </c>
      <c r="G1295" s="224">
        <f>IFERROR(VLOOKUP(Työfile_2024!C1295,Liikennemalli!$D$6:$G$1921,4,FALSE),0)</f>
        <v>1</v>
      </c>
      <c r="H1295" s="225">
        <f>K1295-IFERROR(VLOOKUP(Työfile_2024!D1295,Liikennemalli!$C$6:$H$1921,6,FALSE),"ei löydy")</f>
        <v>0</v>
      </c>
      <c r="I1295" s="80">
        <v>11721</v>
      </c>
      <c r="J1295" s="52">
        <v>1</v>
      </c>
      <c r="K1295" s="52">
        <v>7708</v>
      </c>
      <c r="L1295" s="53"/>
      <c r="M1295" s="54"/>
      <c r="N1295" s="54"/>
      <c r="O1295" s="54"/>
      <c r="P1295" s="54"/>
      <c r="Q1295" s="55"/>
      <c r="R1295" s="55"/>
      <c r="S1295" s="55"/>
      <c r="T1295" s="55"/>
      <c r="U1295" s="52"/>
      <c r="V1295" s="56">
        <v>44.587441619097042</v>
      </c>
      <c r="W1295" s="56">
        <v>3.568759730150493</v>
      </c>
      <c r="X1295" s="56">
        <v>48.868707836014529</v>
      </c>
      <c r="Y1295" s="56">
        <f>VLOOKUP(D1295,Liikennemalli24!$D$2:$F$1804,2,FALSE)</f>
        <v>114</v>
      </c>
      <c r="Z1295" s="57">
        <f>VLOOKUP(D1295,Liikennemalli24!$D$2:$F$1804,3,FALSE)</f>
        <v>0.499</v>
      </c>
      <c r="AA1295" s="178">
        <f>IF(G1295=1,VLOOKUP(C1295,Liikennemalli!$D$6:$H$1921,2,FALSE),"-")</f>
        <v>0</v>
      </c>
      <c r="AB1295" s="197">
        <f>IF(G1295=1,VLOOKUP(C1295,Liikennemalli!$D$6:$H$1921,3,FALSE),"-")</f>
        <v>0</v>
      </c>
      <c r="AC1295" s="134" t="str">
        <f>IF(E1295=1,VLOOKUP(Työfile_2024!D1295,'2015'!$F$12:$X$1887,18,FALSE),"-")</f>
        <v>-</v>
      </c>
      <c r="AD1295" s="127" t="str">
        <f>IF(E1295=1,VLOOKUP(Työfile_2024!D1295,'2015'!$F$12:$X$1887,19,FALSE),"-")</f>
        <v>-</v>
      </c>
      <c r="AI1295" s="127" t="str">
        <f>IF(E1295=1,VLOOKUP(Työfile_2024!D1295,'2015'!$F$12:$AB$1887,20,FALSE),"-")</f>
        <v>-</v>
      </c>
      <c r="AJ1295" s="127" t="str">
        <f>IF(E1295=1,VLOOKUP(Työfile_2024!D1295,'2015'!$F$12:$AB$1887,21,FALSE),"-")</f>
        <v>-</v>
      </c>
      <c r="AK1295" s="127" t="str">
        <f>IF(E1295=1,VLOOKUP(Työfile_2024!D1295,'2015'!$F$12:$AB$1887,22,FALSE),"-")</f>
        <v>-</v>
      </c>
      <c r="AL1295" s="127" t="str">
        <f>IF(E1295=1,VLOOKUP(Työfile_2024!D1295,'2015'!$F$12:$AB$1887,23,FALSE),"-")</f>
        <v>-</v>
      </c>
      <c r="AM1295" s="56">
        <f>VLOOKUP(Työfile_2024!D1295,Tmatkat_20km_tarkasteltava_verk!$C$2:$D$1804,2,FALSE)</f>
        <v>23</v>
      </c>
      <c r="AN1295" s="148">
        <f t="shared" ref="AN1295:AN1358" si="322">AM1295/V1295</f>
        <v>0.51584031657355678</v>
      </c>
      <c r="AO1295" s="178" t="str">
        <f>IF(E1295=1,VLOOKUP(Työfile_2024!D1295,'2015'!$F$12:$AC$1887,24,FALSE),"-")</f>
        <v>-</v>
      </c>
      <c r="AP1295" s="52">
        <f>VLOOKUP(D1295,Tarkasteltava_verkko_2024_harva!$E$2:$I$1804,5,FALSE)</f>
        <v>0</v>
      </c>
      <c r="AQ1295" s="52">
        <f>VLOOKUP(D1295,Tarkasteltava_verkko_2024_harva!$E$2:$I$1804,4,FALSE)</f>
        <v>0</v>
      </c>
      <c r="AR1295" s="148">
        <v>0</v>
      </c>
      <c r="AS1295" s="170" t="str">
        <f>IFERROR(VLOOKUP(C1295,'2015'!$C$12:$AG$1887,30,FALSE),"-")</f>
        <v>-</v>
      </c>
      <c r="AT1295" s="148">
        <v>0</v>
      </c>
      <c r="AU1295" s="170" t="str">
        <f>IFERROR(VLOOKUP(C1295,'2015'!$C$12:$AG$1887,31,FALSE),"-")</f>
        <v>-</v>
      </c>
      <c r="AV1295" s="106"/>
      <c r="AW1295" s="63">
        <f>IFERROR(VLOOKUP(C1295,Merkittävyysluokitus!$A$2:$J$1705,10,FALSE),"-")</f>
        <v>4</v>
      </c>
      <c r="AX1295" s="175">
        <f>IFERROR(VLOOKUP(C1295,Merkittävyysluokitus!$A$2:$J$1705,6,FALSE),"-")</f>
        <v>1.5077110934181333</v>
      </c>
      <c r="AY1295" s="175">
        <f>IFERROR(VLOOKUP(C1295,Merkittävyysluokitus!$A$2:$J$1705,7,FALSE),"-")</f>
        <v>0.2137623248572911</v>
      </c>
      <c r="AZ1295" s="175">
        <f>IFERROR(VLOOKUP(C1295,Merkittävyysluokitus!$A$2:$J$1705,8,FALSE),"-")</f>
        <v>0.79394876856084207</v>
      </c>
      <c r="BA1295" s="175">
        <f>IFERROR(VLOOKUP(C1295,Merkittävyysluokitus!$A$2:$J$1705,9,FALSE),"-")</f>
        <v>0.5</v>
      </c>
      <c r="BB1295" s="203"/>
      <c r="BC1295" s="203" t="str">
        <f t="shared" ref="BC1295:BC1358" si="323">IF(BD1295="ei luokiteltu","ei mallia",IF(BL1295="tieosoite muuttunut","tieosoite muuttunut",IF(BD1295&lt;&gt;BL1295,"muutos","")))</f>
        <v>tieosoite muuttunut</v>
      </c>
      <c r="BD1295" s="39" t="str">
        <f t="shared" si="317"/>
        <v>musta</v>
      </c>
      <c r="BE1295" s="68" t="str">
        <f t="shared" si="318"/>
        <v>musta</v>
      </c>
      <c r="BF1295" s="68" t="str">
        <f t="shared" si="319"/>
        <v>musta</v>
      </c>
      <c r="BG1295" s="68" t="str">
        <f t="shared" si="320"/>
        <v>musta</v>
      </c>
      <c r="BH1295" s="208" t="str">
        <f t="shared" si="321"/>
        <v>musta</v>
      </c>
      <c r="BI1295" s="39"/>
      <c r="BJ1295" s="39" t="str">
        <f>IF(F1295="ei löydy","uusi tie",IF(E1295=0,"tieosoite muuttunut",IF(E1295=1,VLOOKUP(D1295,'2015'!$F$12:$AL$1887,31,FALSE),"-")))</f>
        <v>tieosoite muuttunut</v>
      </c>
      <c r="BK1295" s="67" t="str">
        <f>IF(E1295=1,VLOOKUP(D1295,'2015'!$F$12:$AL$1887,32,FALSE),"-")</f>
        <v>-</v>
      </c>
      <c r="BL1295" s="39" t="str">
        <f>IF(F1295="ei löydy","uusi tie",IF(E1295=0,"tieosoite muuttunut",IF(E1295=1,VLOOKUP(D1295,'2015'!$F$12:$AL$1887,33,FALSE),"-")))</f>
        <v>tieosoite muuttunut</v>
      </c>
      <c r="BM1295" s="39"/>
      <c r="BN1295" s="217" t="str">
        <f>VLOOKUP(D1295,'2015'!$F$12:$AL$1887,33,FALSE)</f>
        <v>musta</v>
      </c>
      <c r="BO1295" s="39"/>
      <c r="BP1295" s="115" t="s">
        <v>10</v>
      </c>
      <c r="BQ1295" s="30"/>
      <c r="BS1295" s="5"/>
      <c r="BU1295" s="37"/>
      <c r="BV1295" s="30" t="s">
        <v>10</v>
      </c>
      <c r="BX1295" t="str">
        <f>IF(E1295=1,VLOOKUP(D1295,'2015'!$F$12:$AX$1887,43,FALSE),"-")</f>
        <v>-</v>
      </c>
      <c r="BY1295" t="str">
        <f>IF(E1295=1,VLOOKUP(D1295,'2015'!$F$12:$AX$1887,44,FALSE),"-")</f>
        <v>-</v>
      </c>
      <c r="BZ1295" t="str">
        <f>IF(E1295=1,VLOOKUP(D1295,'2015'!$F$12:$AX$1887,45,FALSE),"-")</f>
        <v>-</v>
      </c>
      <c r="CA1295" s="31">
        <f t="shared" si="312"/>
        <v>20</v>
      </c>
      <c r="CB1295" s="31">
        <f t="shared" si="313"/>
        <v>10</v>
      </c>
      <c r="CC1295" s="31">
        <f t="shared" si="314"/>
        <v>10</v>
      </c>
      <c r="CD1295" s="31">
        <f t="shared" si="315"/>
        <v>0</v>
      </c>
      <c r="CE1295" s="31">
        <f t="shared" si="316"/>
        <v>0</v>
      </c>
      <c r="CO1295" s="32" t="s">
        <v>34</v>
      </c>
      <c r="CP1295" s="2" t="s">
        <v>35</v>
      </c>
    </row>
    <row r="1296" spans="1:94" ht="15.75" thickBot="1" x14ac:dyDescent="0.3">
      <c r="A1296" s="50"/>
      <c r="B1296" s="50"/>
      <c r="C1296" s="50" t="str">
        <f t="shared" ref="C1296:C1359" si="324">CONCATENATE(I1296,"_",J1296,"_",K1296)</f>
        <v>11725_1_4135</v>
      </c>
      <c r="D1296" s="51" t="str">
        <f t="shared" ref="D1296:D1359" si="325">CONCATENATE(I1296,"_",J1296)</f>
        <v>11725_1</v>
      </c>
      <c r="E1296" s="224">
        <f>IFERROR(VLOOKUP(C1296,'2015'!$C$12:$D$1887,2,FALSE),0)</f>
        <v>1</v>
      </c>
      <c r="F1296" s="51">
        <f>IFERROR(K1296-IFERROR(VLOOKUP(D1296,'2015'!$F$12:$I$1887,4,FALSE),"ei löydy"),"ei löydy")</f>
        <v>0</v>
      </c>
      <c r="G1296" s="224">
        <f>IFERROR(VLOOKUP(Työfile_2024!C1296,Liikennemalli!$D$6:$G$1921,4,FALSE),0)</f>
        <v>1</v>
      </c>
      <c r="H1296" s="225">
        <f>K1296-IFERROR(VLOOKUP(Työfile_2024!D1296,Liikennemalli!$C$6:$H$1921,6,FALSE),"ei löydy")</f>
        <v>0</v>
      </c>
      <c r="I1296" s="80">
        <v>11725</v>
      </c>
      <c r="J1296" s="52">
        <v>1</v>
      </c>
      <c r="K1296" s="52">
        <v>4135</v>
      </c>
      <c r="L1296" s="53"/>
      <c r="M1296" s="54"/>
      <c r="N1296" s="54"/>
      <c r="O1296" s="54"/>
      <c r="P1296" s="54"/>
      <c r="Q1296" s="55"/>
      <c r="R1296" s="55"/>
      <c r="S1296" s="55"/>
      <c r="T1296" s="55"/>
      <c r="U1296" s="52"/>
      <c r="V1296" s="56">
        <v>46</v>
      </c>
      <c r="W1296" s="56">
        <v>6</v>
      </c>
      <c r="X1296" s="56">
        <v>55</v>
      </c>
      <c r="Y1296" s="56">
        <f>VLOOKUP(D1296,Liikennemalli24!$D$2:$F$1804,2,FALSE)</f>
        <v>0</v>
      </c>
      <c r="Z1296" s="57">
        <f>VLOOKUP(D1296,Liikennemalli24!$D$2:$F$1804,3,FALSE)</f>
        <v>0</v>
      </c>
      <c r="AA1296" s="178">
        <f>IF(G1296=1,VLOOKUP(C1296,Liikennemalli!$D$6:$H$1921,2,FALSE),"-")</f>
        <v>0</v>
      </c>
      <c r="AB1296" s="197">
        <f>IF(G1296=1,VLOOKUP(C1296,Liikennemalli!$D$6:$H$1921,3,FALSE),"-")</f>
        <v>0</v>
      </c>
      <c r="AC1296" s="134">
        <f>IF(E1296=1,VLOOKUP(Työfile_2024!D1296,'2015'!$F$12:$X$1887,18,FALSE),"-")</f>
        <v>30</v>
      </c>
      <c r="AD1296" s="127">
        <f>IF(E1296=1,VLOOKUP(Työfile_2024!D1296,'2015'!$F$12:$X$1887,19,FALSE),"-")</f>
        <v>0.38</v>
      </c>
      <c r="AI1296" s="127">
        <f>IF(E1296=1,VLOOKUP(Työfile_2024!D1296,'2015'!$F$12:$AB$1887,20,FALSE),"-")</f>
        <v>0</v>
      </c>
      <c r="AJ1296" s="127">
        <f>IF(E1296=1,VLOOKUP(Työfile_2024!D1296,'2015'!$F$12:$AB$1887,21,FALSE),"-")</f>
        <v>0</v>
      </c>
      <c r="AK1296" s="127">
        <f>IF(E1296=1,VLOOKUP(Työfile_2024!D1296,'2015'!$F$12:$AB$1887,22,FALSE),"-")</f>
        <v>0</v>
      </c>
      <c r="AL1296" s="127">
        <f>IF(E1296=1,VLOOKUP(Työfile_2024!D1296,'2015'!$F$12:$AB$1887,23,FALSE),"-")</f>
        <v>0</v>
      </c>
      <c r="AM1296" s="56">
        <f>VLOOKUP(Työfile_2024!D1296,Tmatkat_20km_tarkasteltava_verk!$C$2:$D$1804,2,FALSE)</f>
        <v>14</v>
      </c>
      <c r="AN1296" s="148">
        <f t="shared" si="322"/>
        <v>0.30434782608695654</v>
      </c>
      <c r="AO1296" s="178">
        <f>IF(E1296=1,VLOOKUP(Työfile_2024!D1296,'2015'!$F$12:$AC$1887,24,FALSE),"-")</f>
        <v>10</v>
      </c>
      <c r="AP1296" s="52">
        <f>VLOOKUP(D1296,Tarkasteltava_verkko_2024_harva!$E$2:$I$1804,5,FALSE)</f>
        <v>0</v>
      </c>
      <c r="AQ1296" s="52">
        <f>VLOOKUP(D1296,Tarkasteltava_verkko_2024_harva!$E$2:$I$1804,4,FALSE)</f>
        <v>0</v>
      </c>
      <c r="AR1296" s="148">
        <v>0</v>
      </c>
      <c r="AS1296" s="170" t="str">
        <f>IFERROR(VLOOKUP(C1296,'2015'!$C$12:$AG$1887,30,FALSE),"-")</f>
        <v/>
      </c>
      <c r="AT1296" s="148">
        <v>0</v>
      </c>
      <c r="AU1296" s="170">
        <f>IFERROR(VLOOKUP(C1296,'2015'!$C$12:$AG$1887,31,FALSE),"-")</f>
        <v>0</v>
      </c>
      <c r="AV1296" s="106"/>
      <c r="AW1296" s="63">
        <f>IFERROR(VLOOKUP(C1296,Merkittävyysluokitus!$A$2:$J$1705,10,FALSE),"-")</f>
        <v>4</v>
      </c>
      <c r="AX1296" s="175">
        <f>IFERROR(VLOOKUP(C1296,Merkittävyysluokitus!$A$2:$J$1705,6,FALSE),"-")</f>
        <v>2.1693919330289191</v>
      </c>
      <c r="AY1296" s="175">
        <f>IFERROR(VLOOKUP(C1296,Merkittävyysluokitus!$A$2:$J$1705,7,FALSE),"-")</f>
        <v>0.16799999999999998</v>
      </c>
      <c r="AZ1296" s="175">
        <f>IFERROR(VLOOKUP(C1296,Merkittävyysluokitus!$A$2:$J$1705,8,FALSE),"-")</f>
        <v>1.5013919330289192</v>
      </c>
      <c r="BA1296" s="175">
        <f>IFERROR(VLOOKUP(C1296,Merkittävyysluokitus!$A$2:$J$1705,9,FALSE),"-")</f>
        <v>0.5</v>
      </c>
      <c r="BB1296" s="203"/>
      <c r="BC1296" s="203" t="str">
        <f t="shared" si="323"/>
        <v>ei mallia</v>
      </c>
      <c r="BD1296" s="39" t="str">
        <f t="shared" si="317"/>
        <v>Ei luokiteltu</v>
      </c>
      <c r="BE1296" s="68" t="str">
        <f t="shared" si="318"/>
        <v>ei mallia</v>
      </c>
      <c r="BF1296" s="68" t="str">
        <f t="shared" si="319"/>
        <v>ei mallia</v>
      </c>
      <c r="BG1296" s="68" t="str">
        <f t="shared" si="320"/>
        <v>ei mallia</v>
      </c>
      <c r="BH1296" s="208" t="str">
        <f t="shared" si="321"/>
        <v>musta</v>
      </c>
      <c r="BI1296" s="39"/>
      <c r="BJ1296" s="39" t="str">
        <f>IF(F1296="ei löydy","uusi tie",IF(E1296=0,"tieosoite muuttunut",IF(E1296=1,VLOOKUP(D1296,'2015'!$F$12:$AL$1887,31,FALSE),"-")))</f>
        <v>musta</v>
      </c>
      <c r="BK1296" s="67" t="str">
        <f>IF(E1296=1,VLOOKUP(D1296,'2015'!$F$12:$AL$1887,32,FALSE),"-")</f>
        <v>musta</v>
      </c>
      <c r="BL1296" s="39" t="str">
        <f>IF(F1296="ei löydy","uusi tie",IF(E1296=0,"tieosoite muuttunut",IF(E1296=1,VLOOKUP(D1296,'2015'!$F$12:$AL$1887,33,FALSE),"-")))</f>
        <v>musta</v>
      </c>
      <c r="BM1296" s="39"/>
      <c r="BN1296" s="217" t="str">
        <f>VLOOKUP(D1296,'2015'!$F$12:$AL$1887,33,FALSE)</f>
        <v>musta</v>
      </c>
      <c r="BO1296" s="39"/>
      <c r="BP1296" s="115" t="s">
        <v>10</v>
      </c>
      <c r="BQ1296" s="30"/>
      <c r="BS1296" s="5"/>
      <c r="BU1296" s="37"/>
      <c r="BV1296" s="30" t="s">
        <v>10</v>
      </c>
      <c r="BX1296" t="str">
        <f>IF(E1296=1,VLOOKUP(D1296,'2015'!$F$12:$AX$1887,43,FALSE),"-")</f>
        <v>musta</v>
      </c>
      <c r="BY1296" t="str">
        <f>IF(E1296=1,VLOOKUP(D1296,'2015'!$F$12:$AX$1887,44,FALSE),"-")</f>
        <v>musta</v>
      </c>
      <c r="BZ1296" t="str">
        <f>IF(E1296=1,VLOOKUP(D1296,'2015'!$F$12:$AX$1887,45,FALSE),"-")</f>
        <v>musta</v>
      </c>
      <c r="CA1296" s="31">
        <f t="shared" si="312"/>
        <v>0</v>
      </c>
      <c r="CB1296" s="31">
        <f t="shared" si="313"/>
        <v>0</v>
      </c>
      <c r="CC1296" s="31">
        <f t="shared" si="314"/>
        <v>0</v>
      </c>
      <c r="CD1296" s="31">
        <f t="shared" si="315"/>
        <v>0</v>
      </c>
      <c r="CE1296" s="31">
        <f t="shared" si="316"/>
        <v>0</v>
      </c>
      <c r="CO1296" s="2" t="s">
        <v>35</v>
      </c>
      <c r="CP1296" s="2" t="s">
        <v>35</v>
      </c>
    </row>
    <row r="1297" spans="1:94" ht="15.75" thickBot="1" x14ac:dyDescent="0.3">
      <c r="A1297" s="50"/>
      <c r="B1297" s="50"/>
      <c r="C1297" s="50" t="str">
        <f t="shared" si="324"/>
        <v>11727_1_1696</v>
      </c>
      <c r="D1297" s="51" t="str">
        <f t="shared" si="325"/>
        <v>11727_1</v>
      </c>
      <c r="E1297" s="224">
        <f>IFERROR(VLOOKUP(C1297,'2015'!$C$12:$D$1887,2,FALSE),0)</f>
        <v>1</v>
      </c>
      <c r="F1297" s="51">
        <f>IFERROR(K1297-IFERROR(VLOOKUP(D1297,'2015'!$F$12:$I$1887,4,FALSE),"ei löydy"),"ei löydy")</f>
        <v>0</v>
      </c>
      <c r="G1297" s="224">
        <f>IFERROR(VLOOKUP(Työfile_2024!C1297,Liikennemalli!$D$6:$G$1921,4,FALSE),0)</f>
        <v>1</v>
      </c>
      <c r="H1297" s="225">
        <f>K1297-IFERROR(VLOOKUP(Työfile_2024!D1297,Liikennemalli!$C$6:$H$1921,6,FALSE),"ei löydy")</f>
        <v>0</v>
      </c>
      <c r="I1297" s="80">
        <v>11727</v>
      </c>
      <c r="J1297" s="52">
        <v>1</v>
      </c>
      <c r="K1297" s="52">
        <v>1696</v>
      </c>
      <c r="L1297" s="53"/>
      <c r="M1297" s="54"/>
      <c r="N1297" s="54"/>
      <c r="O1297" s="54"/>
      <c r="P1297" s="54"/>
      <c r="Q1297" s="55"/>
      <c r="R1297" s="55"/>
      <c r="S1297" s="55"/>
      <c r="T1297" s="55"/>
      <c r="U1297" s="52"/>
      <c r="V1297" s="56">
        <v>277</v>
      </c>
      <c r="W1297" s="56">
        <v>16</v>
      </c>
      <c r="X1297" s="56">
        <v>284</v>
      </c>
      <c r="Y1297" s="56">
        <f>VLOOKUP(D1297,Liikennemalli24!$D$2:$F$1804,2,FALSE)</f>
        <v>1476</v>
      </c>
      <c r="Z1297" s="57">
        <f>VLOOKUP(D1297,Liikennemalli24!$D$2:$F$1804,3,FALSE)</f>
        <v>0.27300000000000002</v>
      </c>
      <c r="AA1297" s="178">
        <f>IF(G1297=1,VLOOKUP(C1297,Liikennemalli!$D$6:$H$1921,2,FALSE),"-")</f>
        <v>0</v>
      </c>
      <c r="AB1297" s="197">
        <f>IF(G1297=1,VLOOKUP(C1297,Liikennemalli!$D$6:$H$1921,3,FALSE),"-")</f>
        <v>0</v>
      </c>
      <c r="AC1297" s="134">
        <f>IF(E1297=1,VLOOKUP(Työfile_2024!D1297,'2015'!$F$12:$X$1887,18,FALSE),"-")</f>
        <v>357</v>
      </c>
      <c r="AD1297" s="127">
        <f>IF(E1297=1,VLOOKUP(Työfile_2024!D1297,'2015'!$F$12:$X$1887,19,FALSE),"-")</f>
        <v>0.72</v>
      </c>
      <c r="AI1297" s="127">
        <f>IF(E1297=1,VLOOKUP(Työfile_2024!D1297,'2015'!$F$12:$AB$1887,20,FALSE),"-")</f>
        <v>0</v>
      </c>
      <c r="AJ1297" s="127">
        <f>IF(E1297=1,VLOOKUP(Työfile_2024!D1297,'2015'!$F$12:$AB$1887,21,FALSE),"-")</f>
        <v>0</v>
      </c>
      <c r="AK1297" s="127">
        <f>IF(E1297=1,VLOOKUP(Työfile_2024!D1297,'2015'!$F$12:$AB$1887,22,FALSE),"-")</f>
        <v>0</v>
      </c>
      <c r="AL1297" s="127">
        <f>IF(E1297=1,VLOOKUP(Työfile_2024!D1297,'2015'!$F$12:$AB$1887,23,FALSE),"-")</f>
        <v>0</v>
      </c>
      <c r="AM1297" s="56">
        <f>VLOOKUP(Työfile_2024!D1297,Tmatkat_20km_tarkasteltava_verk!$C$2:$D$1804,2,FALSE)</f>
        <v>96</v>
      </c>
      <c r="AN1297" s="148">
        <f t="shared" si="322"/>
        <v>0.34657039711191334</v>
      </c>
      <c r="AO1297" s="178">
        <f>IF(E1297=1,VLOOKUP(Työfile_2024!D1297,'2015'!$F$12:$AC$1887,24,FALSE),"-")</f>
        <v>146</v>
      </c>
      <c r="AP1297" s="52" t="str">
        <f>VLOOKUP(D1297,Tarkasteltava_verkko_2024_harva!$E$2:$I$1804,5,FALSE)</f>
        <v>tiivis</v>
      </c>
      <c r="AQ1297" s="52">
        <f>VLOOKUP(D1297,Tarkasteltava_verkko_2024_harva!$E$2:$I$1804,4,FALSE)</f>
        <v>0</v>
      </c>
      <c r="AR1297" s="148">
        <v>0</v>
      </c>
      <c r="AS1297" s="170" t="str">
        <f>IFERROR(VLOOKUP(C1297,'2015'!$C$12:$AG$1887,30,FALSE),"-")</f>
        <v/>
      </c>
      <c r="AT1297" s="148">
        <v>0.566627358490566</v>
      </c>
      <c r="AU1297" s="170" t="str">
        <f>IFERROR(VLOOKUP(C1297,'2015'!$C$12:$AG$1887,31,FALSE),"-")</f>
        <v>Kyllä</v>
      </c>
      <c r="AV1297" s="106"/>
      <c r="AW1297" s="63">
        <f>IFERROR(VLOOKUP(C1297,Merkittävyysluokitus!$A$2:$J$1705,10,FALSE),"-")</f>
        <v>3</v>
      </c>
      <c r="AX1297" s="175">
        <f>IFERROR(VLOOKUP(C1297,Merkittävyysluokitus!$A$2:$J$1705,6,FALSE),"-")</f>
        <v>3.4879406392694063</v>
      </c>
      <c r="AY1297" s="175">
        <f>IFERROR(VLOOKUP(C1297,Merkittävyysluokitus!$A$2:$J$1705,7,FALSE),"-")</f>
        <v>1.1276666666666666</v>
      </c>
      <c r="AZ1297" s="175">
        <f>IFERROR(VLOOKUP(C1297,Merkittävyysluokitus!$A$2:$J$1705,8,FALSE),"-")</f>
        <v>1.5269406392694065</v>
      </c>
      <c r="BA1297" s="175">
        <f>IFERROR(VLOOKUP(C1297,Merkittävyysluokitus!$A$2:$J$1705,9,FALSE),"-")</f>
        <v>0.83333333333333326</v>
      </c>
      <c r="BB1297" s="203"/>
      <c r="BC1297" s="203" t="str">
        <f t="shared" si="323"/>
        <v/>
      </c>
      <c r="BD1297" s="39" t="str">
        <f t="shared" si="317"/>
        <v>musta</v>
      </c>
      <c r="BE1297" s="68" t="str">
        <f t="shared" si="318"/>
        <v>musta</v>
      </c>
      <c r="BF1297" s="68" t="str">
        <f t="shared" si="319"/>
        <v>musta</v>
      </c>
      <c r="BG1297" s="68" t="str">
        <f t="shared" si="320"/>
        <v>musta</v>
      </c>
      <c r="BH1297" s="208" t="str">
        <f t="shared" si="321"/>
        <v>musta</v>
      </c>
      <c r="BI1297" s="39"/>
      <c r="BJ1297" s="39" t="str">
        <f>IF(F1297="ei löydy","uusi tie",IF(E1297=0,"tieosoite muuttunut",IF(E1297=1,VLOOKUP(D1297,'2015'!$F$12:$AL$1887,31,FALSE),"-")))</f>
        <v>musta</v>
      </c>
      <c r="BK1297" s="67" t="str">
        <f>IF(E1297=1,VLOOKUP(D1297,'2015'!$F$12:$AL$1887,32,FALSE),"-")</f>
        <v>musta</v>
      </c>
      <c r="BL1297" s="39" t="str">
        <f>IF(F1297="ei löydy","uusi tie",IF(E1297=0,"tieosoite muuttunut",IF(E1297=1,VLOOKUP(D1297,'2015'!$F$12:$AL$1887,33,FALSE),"-")))</f>
        <v>musta</v>
      </c>
      <c r="BM1297" s="39"/>
      <c r="BN1297" s="217" t="str">
        <f>VLOOKUP(D1297,'2015'!$F$12:$AL$1887,33,FALSE)</f>
        <v>musta</v>
      </c>
      <c r="BO1297" s="39"/>
      <c r="BP1297" s="115" t="s">
        <v>10</v>
      </c>
      <c r="BQ1297" s="30"/>
      <c r="BS1297" s="5"/>
      <c r="BU1297" s="37"/>
      <c r="BV1297" s="30" t="s">
        <v>10</v>
      </c>
      <c r="BX1297" t="str">
        <f>IF(E1297=1,VLOOKUP(D1297,'2015'!$F$12:$AX$1887,43,FALSE),"-")</f>
        <v>punainen</v>
      </c>
      <c r="BY1297" t="str">
        <f>IF(E1297=1,VLOOKUP(D1297,'2015'!$F$12:$AX$1887,44,FALSE),"-")</f>
        <v>musta</v>
      </c>
      <c r="BZ1297" t="str">
        <f>IF(E1297=1,VLOOKUP(D1297,'2015'!$F$12:$AX$1887,45,FALSE),"-")</f>
        <v>musta</v>
      </c>
      <c r="CA1297" s="31">
        <f t="shared" si="312"/>
        <v>10</v>
      </c>
      <c r="CB1297" s="31">
        <f t="shared" si="313"/>
        <v>10</v>
      </c>
      <c r="CC1297" s="31">
        <f t="shared" si="314"/>
        <v>0</v>
      </c>
      <c r="CD1297" s="31">
        <f t="shared" si="315"/>
        <v>0</v>
      </c>
      <c r="CE1297" s="31">
        <f t="shared" si="316"/>
        <v>0</v>
      </c>
      <c r="CO1297" s="32" t="s">
        <v>34</v>
      </c>
      <c r="CP1297" s="2" t="s">
        <v>35</v>
      </c>
    </row>
    <row r="1298" spans="1:94" ht="15.75" thickBot="1" x14ac:dyDescent="0.3">
      <c r="A1298" s="50"/>
      <c r="B1298" s="50"/>
      <c r="C1298" s="50" t="str">
        <f t="shared" si="324"/>
        <v>11729_1_2775</v>
      </c>
      <c r="D1298" s="51" t="str">
        <f t="shared" si="325"/>
        <v>11729_1</v>
      </c>
      <c r="E1298" s="224">
        <f>IFERROR(VLOOKUP(C1298,'2015'!$C$12:$D$1887,2,FALSE),0)</f>
        <v>1</v>
      </c>
      <c r="F1298" s="51">
        <f>IFERROR(K1298-IFERROR(VLOOKUP(D1298,'2015'!$F$12:$I$1887,4,FALSE),"ei löydy"),"ei löydy")</f>
        <v>0</v>
      </c>
      <c r="G1298" s="224">
        <f>IFERROR(VLOOKUP(Työfile_2024!C1298,Liikennemalli!$D$6:$G$1921,4,FALSE),0)</f>
        <v>1</v>
      </c>
      <c r="H1298" s="225">
        <f>K1298-IFERROR(VLOOKUP(Työfile_2024!D1298,Liikennemalli!$C$6:$H$1921,6,FALSE),"ei löydy")</f>
        <v>0</v>
      </c>
      <c r="I1298" s="80">
        <v>11729</v>
      </c>
      <c r="J1298" s="52">
        <v>1</v>
      </c>
      <c r="K1298" s="52">
        <v>2775</v>
      </c>
      <c r="L1298" s="53"/>
      <c r="M1298" s="54"/>
      <c r="N1298" s="54"/>
      <c r="O1298" s="54"/>
      <c r="P1298" s="54"/>
      <c r="Q1298" s="55"/>
      <c r="R1298" s="55"/>
      <c r="S1298" s="55"/>
      <c r="T1298" s="55"/>
      <c r="U1298" s="52"/>
      <c r="V1298" s="56">
        <v>383</v>
      </c>
      <c r="W1298" s="56">
        <v>49</v>
      </c>
      <c r="X1298" s="56">
        <v>444</v>
      </c>
      <c r="Y1298" s="56">
        <f>VLOOKUP(D1298,Liikennemalli24!$D$2:$F$1804,2,FALSE)</f>
        <v>9</v>
      </c>
      <c r="Z1298" s="57">
        <f>VLOOKUP(D1298,Liikennemalli24!$D$2:$F$1804,3,FALSE)</f>
        <v>0.28299999999999997</v>
      </c>
      <c r="AA1298" s="178">
        <f>IF(G1298=1,VLOOKUP(C1298,Liikennemalli!$D$6:$H$1921,2,FALSE),"-")</f>
        <v>0</v>
      </c>
      <c r="AB1298" s="197">
        <f>IF(G1298=1,VLOOKUP(C1298,Liikennemalli!$D$6:$H$1921,3,FALSE),"-")</f>
        <v>0</v>
      </c>
      <c r="AC1298" s="134">
        <f>IF(E1298=1,VLOOKUP(Työfile_2024!D1298,'2015'!$F$12:$X$1887,18,FALSE),"-")</f>
        <v>204</v>
      </c>
      <c r="AD1298" s="127">
        <f>IF(E1298=1,VLOOKUP(Työfile_2024!D1298,'2015'!$F$12:$X$1887,19,FALSE),"-")</f>
        <v>0.71</v>
      </c>
      <c r="AI1298" s="127">
        <f>IF(E1298=1,VLOOKUP(Työfile_2024!D1298,'2015'!$F$12:$AB$1887,20,FALSE),"-")</f>
        <v>0</v>
      </c>
      <c r="AJ1298" s="127">
        <f>IF(E1298=1,VLOOKUP(Työfile_2024!D1298,'2015'!$F$12:$AB$1887,21,FALSE),"-")</f>
        <v>0</v>
      </c>
      <c r="AK1298" s="127">
        <f>IF(E1298=1,VLOOKUP(Työfile_2024!D1298,'2015'!$F$12:$AB$1887,22,FALSE),"-")</f>
        <v>0</v>
      </c>
      <c r="AL1298" s="127">
        <f>IF(E1298=1,VLOOKUP(Työfile_2024!D1298,'2015'!$F$12:$AB$1887,23,FALSE),"-")</f>
        <v>0</v>
      </c>
      <c r="AM1298" s="56">
        <f>VLOOKUP(Työfile_2024!D1298,Tmatkat_20km_tarkasteltava_verk!$C$2:$D$1804,2,FALSE)</f>
        <v>139</v>
      </c>
      <c r="AN1298" s="148">
        <f t="shared" si="322"/>
        <v>0.36292428198433418</v>
      </c>
      <c r="AO1298" s="178">
        <f>IF(E1298=1,VLOOKUP(Työfile_2024!D1298,'2015'!$F$12:$AC$1887,24,FALSE),"-")</f>
        <v>163</v>
      </c>
      <c r="AP1298" s="52">
        <f>VLOOKUP(D1298,Tarkasteltava_verkko_2024_harva!$E$2:$I$1804,5,FALSE)</f>
        <v>0</v>
      </c>
      <c r="AQ1298" s="52">
        <f>VLOOKUP(D1298,Tarkasteltava_verkko_2024_harva!$E$2:$I$1804,4,FALSE)</f>
        <v>0</v>
      </c>
      <c r="AR1298" s="148">
        <v>0</v>
      </c>
      <c r="AS1298" s="170" t="str">
        <f>IFERROR(VLOOKUP(C1298,'2015'!$C$12:$AG$1887,30,FALSE),"-")</f>
        <v/>
      </c>
      <c r="AT1298" s="148">
        <v>0</v>
      </c>
      <c r="AU1298" s="170">
        <f>IFERROR(VLOOKUP(C1298,'2015'!$C$12:$AG$1887,31,FALSE),"-")</f>
        <v>0</v>
      </c>
      <c r="AV1298" s="106"/>
      <c r="AW1298" s="63">
        <f>IFERROR(VLOOKUP(C1298,Merkittävyysluokitus!$A$2:$J$1705,10,FALSE),"-")</f>
        <v>3</v>
      </c>
      <c r="AX1298" s="175">
        <f>IFERROR(VLOOKUP(C1298,Merkittävyysluokitus!$A$2:$J$1705,6,FALSE),"-")</f>
        <v>6.0289847792998472</v>
      </c>
      <c r="AY1298" s="175">
        <f>IFERROR(VLOOKUP(C1298,Merkittävyysluokitus!$A$2:$J$1705,7,FALSE),"-")</f>
        <v>1.6923333333333332</v>
      </c>
      <c r="AZ1298" s="175">
        <f>IFERROR(VLOOKUP(C1298,Merkittävyysluokitus!$A$2:$J$1705,8,FALSE),"-")</f>
        <v>3.5033181126331812</v>
      </c>
      <c r="BA1298" s="175">
        <f>IFERROR(VLOOKUP(C1298,Merkittävyysluokitus!$A$2:$J$1705,9,FALSE),"-")</f>
        <v>0.83333333333333326</v>
      </c>
      <c r="BB1298" s="203"/>
      <c r="BC1298" s="203" t="str">
        <f t="shared" si="323"/>
        <v/>
      </c>
      <c r="BD1298" s="39" t="str">
        <f t="shared" si="317"/>
        <v>musta</v>
      </c>
      <c r="BE1298" s="68" t="str">
        <f t="shared" si="318"/>
        <v>musta</v>
      </c>
      <c r="BF1298" s="68" t="str">
        <f t="shared" si="319"/>
        <v>musta</v>
      </c>
      <c r="BG1298" s="68" t="str">
        <f t="shared" si="320"/>
        <v>musta</v>
      </c>
      <c r="BH1298" s="208" t="str">
        <f t="shared" si="321"/>
        <v>musta</v>
      </c>
      <c r="BI1298" s="39"/>
      <c r="BJ1298" s="39" t="str">
        <f>IF(F1298="ei löydy","uusi tie",IF(E1298=0,"tieosoite muuttunut",IF(E1298=1,VLOOKUP(D1298,'2015'!$F$12:$AL$1887,31,FALSE),"-")))</f>
        <v>musta</v>
      </c>
      <c r="BK1298" s="67" t="str">
        <f>IF(E1298=1,VLOOKUP(D1298,'2015'!$F$12:$AL$1887,32,FALSE),"-")</f>
        <v>musta</v>
      </c>
      <c r="BL1298" s="39" t="str">
        <f>IF(F1298="ei löydy","uusi tie",IF(E1298=0,"tieosoite muuttunut",IF(E1298=1,VLOOKUP(D1298,'2015'!$F$12:$AL$1887,33,FALSE),"-")))</f>
        <v>musta</v>
      </c>
      <c r="BM1298" s="39"/>
      <c r="BN1298" s="217" t="str">
        <f>VLOOKUP(D1298,'2015'!$F$12:$AL$1887,33,FALSE)</f>
        <v>musta</v>
      </c>
      <c r="BO1298" s="39"/>
      <c r="BP1298" s="115" t="s">
        <v>10</v>
      </c>
      <c r="BQ1298" s="30"/>
      <c r="BS1298" s="5"/>
      <c r="BU1298" s="37"/>
      <c r="BV1298" s="30" t="s">
        <v>10</v>
      </c>
      <c r="BX1298" t="str">
        <f>IF(E1298=1,VLOOKUP(D1298,'2015'!$F$12:$AX$1887,43,FALSE),"-")</f>
        <v>punainen</v>
      </c>
      <c r="BY1298" t="str">
        <f>IF(E1298=1,VLOOKUP(D1298,'2015'!$F$12:$AX$1887,44,FALSE),"-")</f>
        <v>musta</v>
      </c>
      <c r="BZ1298" t="str">
        <f>IF(E1298=1,VLOOKUP(D1298,'2015'!$F$12:$AX$1887,45,FALSE),"-")</f>
        <v>musta</v>
      </c>
      <c r="CA1298" s="31">
        <f t="shared" si="312"/>
        <v>11</v>
      </c>
      <c r="CB1298" s="31">
        <f t="shared" si="313"/>
        <v>10</v>
      </c>
      <c r="CC1298" s="31">
        <f t="shared" si="314"/>
        <v>0</v>
      </c>
      <c r="CD1298" s="31">
        <f t="shared" si="315"/>
        <v>1</v>
      </c>
      <c r="CE1298" s="31">
        <f t="shared" si="316"/>
        <v>0</v>
      </c>
      <c r="CO1298" s="32" t="s">
        <v>34</v>
      </c>
      <c r="CP1298" s="2" t="s">
        <v>35</v>
      </c>
    </row>
    <row r="1299" spans="1:94" ht="15.75" thickBot="1" x14ac:dyDescent="0.3">
      <c r="A1299" s="50"/>
      <c r="B1299" s="50"/>
      <c r="C1299" s="50" t="str">
        <f t="shared" si="324"/>
        <v>11731_1_9389</v>
      </c>
      <c r="D1299" s="51" t="str">
        <f t="shared" si="325"/>
        <v>11731_1</v>
      </c>
      <c r="E1299" s="224">
        <f>IFERROR(VLOOKUP(C1299,'2015'!$C$12:$D$1887,2,FALSE),0)</f>
        <v>0</v>
      </c>
      <c r="F1299" s="51">
        <f>IFERROR(K1299-IFERROR(VLOOKUP(D1299,'2015'!$F$12:$I$1887,4,FALSE),"ei löydy"),"ei löydy")</f>
        <v>5643</v>
      </c>
      <c r="G1299" s="224">
        <f>IFERROR(VLOOKUP(Työfile_2024!C1299,Liikennemalli!$D$6:$G$1921,4,FALSE),0)</f>
        <v>1</v>
      </c>
      <c r="H1299" s="225">
        <f>K1299-IFERROR(VLOOKUP(Työfile_2024!D1299,Liikennemalli!$C$6:$H$1921,6,FALSE),"ei löydy")</f>
        <v>0</v>
      </c>
      <c r="I1299" s="80">
        <v>11731</v>
      </c>
      <c r="J1299" s="52">
        <v>1</v>
      </c>
      <c r="K1299" s="52">
        <v>9389</v>
      </c>
      <c r="L1299" s="53"/>
      <c r="M1299" s="54"/>
      <c r="N1299" s="54"/>
      <c r="O1299" s="54"/>
      <c r="P1299" s="54"/>
      <c r="Q1299" s="55"/>
      <c r="R1299" s="55"/>
      <c r="S1299" s="55"/>
      <c r="T1299" s="55"/>
      <c r="U1299" s="52"/>
      <c r="V1299" s="56">
        <v>164.03812972627543</v>
      </c>
      <c r="W1299" s="56">
        <v>6.4861007562040687</v>
      </c>
      <c r="X1299" s="56">
        <v>166.15965491532646</v>
      </c>
      <c r="Y1299" s="56">
        <f>VLOOKUP(D1299,Liikennemalli24!$D$2:$F$1804,2,FALSE)</f>
        <v>1100</v>
      </c>
      <c r="Z1299" s="57">
        <f>VLOOKUP(D1299,Liikennemalli24!$D$2:$F$1804,3,FALSE)</f>
        <v>0.59299999999999997</v>
      </c>
      <c r="AA1299" s="178">
        <f>IF(G1299=1,VLOOKUP(C1299,Liikennemalli!$D$6:$H$1921,2,FALSE),"-")</f>
        <v>137.750265503777</v>
      </c>
      <c r="AB1299" s="197">
        <f>IF(G1299=1,VLOOKUP(C1299,Liikennemalli!$D$6:$H$1921,3,FALSE),"-")</f>
        <v>0.46552950014894301</v>
      </c>
      <c r="AC1299" s="134" t="str">
        <f>IF(E1299=1,VLOOKUP(Työfile_2024!D1299,'2015'!$F$12:$X$1887,18,FALSE),"-")</f>
        <v>-</v>
      </c>
      <c r="AD1299" s="127" t="str">
        <f>IF(E1299=1,VLOOKUP(Työfile_2024!D1299,'2015'!$F$12:$X$1887,19,FALSE),"-")</f>
        <v>-</v>
      </c>
      <c r="AI1299" s="127" t="str">
        <f>IF(E1299=1,VLOOKUP(Työfile_2024!D1299,'2015'!$F$12:$AB$1887,20,FALSE),"-")</f>
        <v>-</v>
      </c>
      <c r="AJ1299" s="127" t="str">
        <f>IF(E1299=1,VLOOKUP(Työfile_2024!D1299,'2015'!$F$12:$AB$1887,21,FALSE),"-")</f>
        <v>-</v>
      </c>
      <c r="AK1299" s="127" t="str">
        <f>IF(E1299=1,VLOOKUP(Työfile_2024!D1299,'2015'!$F$12:$AB$1887,22,FALSE),"-")</f>
        <v>-</v>
      </c>
      <c r="AL1299" s="127" t="str">
        <f>IF(E1299=1,VLOOKUP(Työfile_2024!D1299,'2015'!$F$12:$AB$1887,23,FALSE),"-")</f>
        <v>-</v>
      </c>
      <c r="AM1299" s="56">
        <f>VLOOKUP(Työfile_2024!D1299,Tmatkat_20km_tarkasteltava_verk!$C$2:$D$1804,2,FALSE)</f>
        <v>112</v>
      </c>
      <c r="AN1299" s="148">
        <f t="shared" si="322"/>
        <v>0.68276808682768086</v>
      </c>
      <c r="AO1299" s="178" t="str">
        <f>IF(E1299=1,VLOOKUP(Työfile_2024!D1299,'2015'!$F$12:$AC$1887,24,FALSE),"-")</f>
        <v>-</v>
      </c>
      <c r="AP1299" s="52" t="str">
        <f>VLOOKUP(D1299,Tarkasteltava_verkko_2024_harva!$E$2:$I$1804,5,FALSE)</f>
        <v>tiivis</v>
      </c>
      <c r="AQ1299" s="52">
        <f>VLOOKUP(D1299,Tarkasteltava_verkko_2024_harva!$E$2:$I$1804,4,FALSE)</f>
        <v>0</v>
      </c>
      <c r="AR1299" s="148">
        <v>0</v>
      </c>
      <c r="AS1299" s="170" t="str">
        <f>IFERROR(VLOOKUP(C1299,'2015'!$C$12:$AG$1887,30,FALSE),"-")</f>
        <v>-</v>
      </c>
      <c r="AT1299" s="148">
        <v>0</v>
      </c>
      <c r="AU1299" s="170" t="str">
        <f>IFERROR(VLOOKUP(C1299,'2015'!$C$12:$AG$1887,31,FALSE),"-")</f>
        <v>-</v>
      </c>
      <c r="AV1299" s="106"/>
      <c r="AW1299" s="63">
        <f>IFERROR(VLOOKUP(C1299,Merkittävyysluokitus!$A$2:$J$1705,10,FALSE),"-")</f>
        <v>3</v>
      </c>
      <c r="AX1299" s="175">
        <f>IFERROR(VLOOKUP(C1299,Merkittävyysluokitus!$A$2:$J$1705,6,FALSE),"-")</f>
        <v>3.4552011022646569</v>
      </c>
      <c r="AY1299" s="175">
        <f>IFERROR(VLOOKUP(C1299,Merkittävyysluokitus!$A$2:$J$1705,7,FALSE),"-")</f>
        <v>0.99211438917882622</v>
      </c>
      <c r="AZ1299" s="175">
        <f>IFERROR(VLOOKUP(C1299,Merkittävyysluokitus!$A$2:$J$1705,8,FALSE),"-")</f>
        <v>1.9630867130858305</v>
      </c>
      <c r="BA1299" s="175">
        <f>IFERROR(VLOOKUP(C1299,Merkittävyysluokitus!$A$2:$J$1705,9,FALSE),"-")</f>
        <v>0.5</v>
      </c>
      <c r="BB1299" s="203"/>
      <c r="BC1299" s="203" t="str">
        <f t="shared" si="323"/>
        <v>tieosoite muuttunut</v>
      </c>
      <c r="BD1299" s="39" t="str">
        <f t="shared" si="317"/>
        <v>musta</v>
      </c>
      <c r="BE1299" s="68" t="str">
        <f t="shared" si="318"/>
        <v>musta</v>
      </c>
      <c r="BF1299" s="68" t="str">
        <f t="shared" si="319"/>
        <v>musta</v>
      </c>
      <c r="BG1299" s="68" t="str">
        <f t="shared" si="320"/>
        <v>musta</v>
      </c>
      <c r="BH1299" s="208" t="str">
        <f t="shared" si="321"/>
        <v>musta</v>
      </c>
      <c r="BI1299" s="39"/>
      <c r="BJ1299" s="39" t="str">
        <f>IF(F1299="ei löydy","uusi tie",IF(E1299=0,"tieosoite muuttunut",IF(E1299=1,VLOOKUP(D1299,'2015'!$F$12:$AL$1887,31,FALSE),"-")))</f>
        <v>tieosoite muuttunut</v>
      </c>
      <c r="BK1299" s="67" t="str">
        <f>IF(E1299=1,VLOOKUP(D1299,'2015'!$F$12:$AL$1887,32,FALSE),"-")</f>
        <v>-</v>
      </c>
      <c r="BL1299" s="39" t="str">
        <f>IF(F1299="ei löydy","uusi tie",IF(E1299=0,"tieosoite muuttunut",IF(E1299=1,VLOOKUP(D1299,'2015'!$F$12:$AL$1887,33,FALSE),"-")))</f>
        <v>tieosoite muuttunut</v>
      </c>
      <c r="BM1299" s="39"/>
      <c r="BN1299" s="217" t="str">
        <f>VLOOKUP(D1299,'2015'!$F$12:$AL$1887,33,FALSE)</f>
        <v>musta</v>
      </c>
      <c r="BO1299" s="39"/>
      <c r="BP1299" s="115" t="s">
        <v>10</v>
      </c>
      <c r="BQ1299" s="30"/>
      <c r="BS1299" s="5"/>
      <c r="BU1299" s="37"/>
      <c r="BV1299" s="30" t="s">
        <v>10</v>
      </c>
      <c r="BX1299" t="str">
        <f>IF(E1299=1,VLOOKUP(D1299,'2015'!$F$12:$AX$1887,43,FALSE),"-")</f>
        <v>-</v>
      </c>
      <c r="BY1299" t="str">
        <f>IF(E1299=1,VLOOKUP(D1299,'2015'!$F$12:$AX$1887,44,FALSE),"-")</f>
        <v>-</v>
      </c>
      <c r="BZ1299" t="str">
        <f>IF(E1299=1,VLOOKUP(D1299,'2015'!$F$12:$AX$1887,45,FALSE),"-")</f>
        <v>-</v>
      </c>
      <c r="CA1299" s="31">
        <f t="shared" si="312"/>
        <v>21</v>
      </c>
      <c r="CB1299" s="31">
        <f t="shared" si="313"/>
        <v>10</v>
      </c>
      <c r="CC1299" s="31">
        <f t="shared" si="314"/>
        <v>10</v>
      </c>
      <c r="CD1299" s="31">
        <f t="shared" si="315"/>
        <v>1</v>
      </c>
      <c r="CE1299" s="31">
        <f t="shared" si="316"/>
        <v>0</v>
      </c>
      <c r="CO1299" s="2" t="s">
        <v>35</v>
      </c>
      <c r="CP1299" s="2" t="s">
        <v>35</v>
      </c>
    </row>
    <row r="1300" spans="1:94" ht="15.75" thickBot="1" x14ac:dyDescent="0.3">
      <c r="A1300" s="50"/>
      <c r="B1300" s="50"/>
      <c r="C1300" s="50" t="str">
        <f t="shared" si="324"/>
        <v>11732_1_4965</v>
      </c>
      <c r="D1300" s="51" t="str">
        <f t="shared" si="325"/>
        <v>11732_1</v>
      </c>
      <c r="E1300" s="224">
        <f>IFERROR(VLOOKUP(C1300,'2015'!$C$12:$D$1887,2,FALSE),0)</f>
        <v>1</v>
      </c>
      <c r="F1300" s="51">
        <f>IFERROR(K1300-IFERROR(VLOOKUP(D1300,'2015'!$F$12:$I$1887,4,FALSE),"ei löydy"),"ei löydy")</f>
        <v>0</v>
      </c>
      <c r="G1300" s="224">
        <f>IFERROR(VLOOKUP(Työfile_2024!C1300,Liikennemalli!$D$6:$G$1921,4,FALSE),0)</f>
        <v>1</v>
      </c>
      <c r="H1300" s="225">
        <f>K1300-IFERROR(VLOOKUP(Työfile_2024!D1300,Liikennemalli!$C$6:$H$1921,6,FALSE),"ei löydy")</f>
        <v>0</v>
      </c>
      <c r="I1300" s="80">
        <v>11732</v>
      </c>
      <c r="J1300" s="52">
        <v>1</v>
      </c>
      <c r="K1300" s="52">
        <v>4965</v>
      </c>
      <c r="L1300" s="53"/>
      <c r="M1300" s="54"/>
      <c r="N1300" s="54"/>
      <c r="O1300" s="54"/>
      <c r="P1300" s="54"/>
      <c r="Q1300" s="55"/>
      <c r="R1300" s="55"/>
      <c r="S1300" s="55"/>
      <c r="T1300" s="55"/>
      <c r="U1300" s="52"/>
      <c r="V1300" s="56">
        <v>1170.5581067472306</v>
      </c>
      <c r="W1300" s="56">
        <v>47.078751258811678</v>
      </c>
      <c r="X1300" s="56">
        <v>1239.756495468278</v>
      </c>
      <c r="Y1300" s="56">
        <f>VLOOKUP(D1300,Liikennemalli24!$D$2:$F$1804,2,FALSE)</f>
        <v>97</v>
      </c>
      <c r="Z1300" s="57">
        <f>VLOOKUP(D1300,Liikennemalli24!$D$2:$F$1804,3,FALSE)</f>
        <v>0.13600000000000001</v>
      </c>
      <c r="AA1300" s="178">
        <f>IF(G1300=1,VLOOKUP(C1300,Liikennemalli!$D$6:$H$1921,2,FALSE),"-")</f>
        <v>25.202663742448198</v>
      </c>
      <c r="AB1300" s="197">
        <f>IF(G1300=1,VLOOKUP(C1300,Liikennemalli!$D$6:$H$1921,3,FALSE),"-")</f>
        <v>0.16087390811118599</v>
      </c>
      <c r="AC1300" s="134">
        <f>IF(E1300=1,VLOOKUP(Työfile_2024!D1300,'2015'!$F$12:$X$1887,18,FALSE),"-")</f>
        <v>270</v>
      </c>
      <c r="AD1300" s="127">
        <f>IF(E1300=1,VLOOKUP(Työfile_2024!D1300,'2015'!$F$12:$X$1887,19,FALSE),"-")</f>
        <v>0.76</v>
      </c>
      <c r="AI1300" s="127">
        <f>IF(E1300=1,VLOOKUP(Työfile_2024!D1300,'2015'!$F$12:$AB$1887,20,FALSE),"-")</f>
        <v>0</v>
      </c>
      <c r="AJ1300" s="127">
        <f>IF(E1300=1,VLOOKUP(Työfile_2024!D1300,'2015'!$F$12:$AB$1887,21,FALSE),"-")</f>
        <v>0</v>
      </c>
      <c r="AK1300" s="127">
        <f>IF(E1300=1,VLOOKUP(Työfile_2024!D1300,'2015'!$F$12:$AB$1887,22,FALSE),"-")</f>
        <v>0</v>
      </c>
      <c r="AL1300" s="127">
        <f>IF(E1300=1,VLOOKUP(Työfile_2024!D1300,'2015'!$F$12:$AB$1887,23,FALSE),"-")</f>
        <v>0</v>
      </c>
      <c r="AM1300" s="56">
        <f>VLOOKUP(Työfile_2024!D1300,Tmatkat_20km_tarkasteltava_verk!$C$2:$D$1804,2,FALSE)</f>
        <v>370</v>
      </c>
      <c r="AN1300" s="148">
        <f t="shared" si="322"/>
        <v>0.31608853748248616</v>
      </c>
      <c r="AO1300" s="178">
        <f>IF(E1300=1,VLOOKUP(Työfile_2024!D1300,'2015'!$F$12:$AC$1887,24,FALSE),"-")</f>
        <v>676</v>
      </c>
      <c r="AP1300" s="52">
        <f>VLOOKUP(D1300,Tarkasteltava_verkko_2024_harva!$E$2:$I$1804,5,FALSE)</f>
        <v>0</v>
      </c>
      <c r="AQ1300" s="52">
        <f>VLOOKUP(D1300,Tarkasteltava_verkko_2024_harva!$E$2:$I$1804,4,FALSE)</f>
        <v>0</v>
      </c>
      <c r="AR1300" s="148">
        <v>0.34118831822759316</v>
      </c>
      <c r="AS1300" s="170" t="str">
        <f>IFERROR(VLOOKUP(C1300,'2015'!$C$12:$AG$1887,30,FALSE),"-")</f>
        <v/>
      </c>
      <c r="AT1300" s="148">
        <v>0.34521651560926486</v>
      </c>
      <c r="AU1300" s="170">
        <f>IFERROR(VLOOKUP(C1300,'2015'!$C$12:$AG$1887,31,FALSE),"-")</f>
        <v>0</v>
      </c>
      <c r="AV1300" s="106"/>
      <c r="AW1300" s="63">
        <f>IFERROR(VLOOKUP(C1300,Merkittävyysluokitus!$A$2:$J$1705,10,FALSE),"-")</f>
        <v>3</v>
      </c>
      <c r="AX1300" s="175">
        <f>IFERROR(VLOOKUP(C1300,Merkittävyysluokitus!$A$2:$J$1705,6,FALSE),"-")</f>
        <v>10.075920006253822</v>
      </c>
      <c r="AY1300" s="175">
        <f>IFERROR(VLOOKUP(C1300,Merkittävyysluokitus!$A$2:$J$1705,7,FALSE),"-")</f>
        <v>5</v>
      </c>
      <c r="AZ1300" s="175">
        <f>IFERROR(VLOOKUP(C1300,Merkittävyysluokitus!$A$2:$J$1705,8,FALSE),"-")</f>
        <v>3.4092533395871554</v>
      </c>
      <c r="BA1300" s="175">
        <f>IFERROR(VLOOKUP(C1300,Merkittävyysluokitus!$A$2:$J$1705,9,FALSE),"-")</f>
        <v>1.6666666666666665</v>
      </c>
      <c r="BB1300" s="203"/>
      <c r="BC1300" s="203" t="str">
        <f t="shared" si="323"/>
        <v/>
      </c>
      <c r="BD1300" s="39" t="str">
        <f t="shared" si="317"/>
        <v>musta</v>
      </c>
      <c r="BE1300" s="68" t="str">
        <f t="shared" si="318"/>
        <v>musta</v>
      </c>
      <c r="BF1300" s="68" t="str">
        <f t="shared" si="319"/>
        <v>musta</v>
      </c>
      <c r="BG1300" s="68" t="str">
        <f t="shared" si="320"/>
        <v>musta</v>
      </c>
      <c r="BH1300" s="208" t="str">
        <f t="shared" si="321"/>
        <v>musta</v>
      </c>
      <c r="BI1300" s="39"/>
      <c r="BJ1300" s="39" t="str">
        <f>IF(F1300="ei löydy","uusi tie",IF(E1300=0,"tieosoite muuttunut",IF(E1300=1,VLOOKUP(D1300,'2015'!$F$12:$AL$1887,31,FALSE),"-")))</f>
        <v>musta</v>
      </c>
      <c r="BK1300" s="67" t="str">
        <f>IF(E1300=1,VLOOKUP(D1300,'2015'!$F$12:$AL$1887,32,FALSE),"-")</f>
        <v>musta</v>
      </c>
      <c r="BL1300" s="39" t="str">
        <f>IF(F1300="ei löydy","uusi tie",IF(E1300=0,"tieosoite muuttunut",IF(E1300=1,VLOOKUP(D1300,'2015'!$F$12:$AL$1887,33,FALSE),"-")))</f>
        <v>musta</v>
      </c>
      <c r="BM1300" s="39"/>
      <c r="BN1300" s="217" t="str">
        <f>VLOOKUP(D1300,'2015'!$F$12:$AL$1887,33,FALSE)</f>
        <v>musta</v>
      </c>
      <c r="BO1300" s="39"/>
      <c r="BP1300" s="115" t="s">
        <v>10</v>
      </c>
      <c r="BQ1300" s="30"/>
      <c r="BS1300" s="5"/>
      <c r="BU1300" s="37"/>
      <c r="BV1300" s="30" t="s">
        <v>10</v>
      </c>
      <c r="BX1300" t="str">
        <f>IF(E1300=1,VLOOKUP(D1300,'2015'!$F$12:$AX$1887,43,FALSE),"-")</f>
        <v>punainen</v>
      </c>
      <c r="BY1300" t="str">
        <f>IF(E1300=1,VLOOKUP(D1300,'2015'!$F$12:$AX$1887,44,FALSE),"-")</f>
        <v>punainen</v>
      </c>
      <c r="BZ1300" t="str">
        <f>IF(E1300=1,VLOOKUP(D1300,'2015'!$F$12:$AX$1887,45,FALSE),"-")</f>
        <v>musta</v>
      </c>
      <c r="CA1300" s="31">
        <f t="shared" si="312"/>
        <v>11</v>
      </c>
      <c r="CB1300" s="31">
        <f t="shared" si="313"/>
        <v>10</v>
      </c>
      <c r="CC1300" s="31">
        <f t="shared" si="314"/>
        <v>0</v>
      </c>
      <c r="CD1300" s="31">
        <f t="shared" si="315"/>
        <v>1</v>
      </c>
      <c r="CE1300" s="31">
        <f t="shared" si="316"/>
        <v>0</v>
      </c>
      <c r="CO1300" s="2" t="s">
        <v>35</v>
      </c>
      <c r="CP1300" s="2" t="s">
        <v>35</v>
      </c>
    </row>
    <row r="1301" spans="1:94" ht="15.75" thickBot="1" x14ac:dyDescent="0.3">
      <c r="A1301" s="50"/>
      <c r="B1301" s="50"/>
      <c r="C1301" s="50" t="str">
        <f t="shared" si="324"/>
        <v>11733_1_4012</v>
      </c>
      <c r="D1301" s="51" t="str">
        <f t="shared" si="325"/>
        <v>11733_1</v>
      </c>
      <c r="E1301" s="224">
        <f>IFERROR(VLOOKUP(C1301,'2015'!$C$12:$D$1887,2,FALSE),0)</f>
        <v>1</v>
      </c>
      <c r="F1301" s="51">
        <f>IFERROR(K1301-IFERROR(VLOOKUP(D1301,'2015'!$F$12:$I$1887,4,FALSE),"ei löydy"),"ei löydy")</f>
        <v>0</v>
      </c>
      <c r="G1301" s="224">
        <f>IFERROR(VLOOKUP(Työfile_2024!C1301,Liikennemalli!$D$6:$G$1921,4,FALSE),0)</f>
        <v>1</v>
      </c>
      <c r="H1301" s="225">
        <f>K1301-IFERROR(VLOOKUP(Työfile_2024!D1301,Liikennemalli!$C$6:$H$1921,6,FALSE),"ei löydy")</f>
        <v>0</v>
      </c>
      <c r="I1301" s="80">
        <v>11733</v>
      </c>
      <c r="J1301" s="52">
        <v>1</v>
      </c>
      <c r="K1301" s="52">
        <v>4012</v>
      </c>
      <c r="L1301" s="53"/>
      <c r="M1301" s="54"/>
      <c r="N1301" s="54"/>
      <c r="O1301" s="54"/>
      <c r="P1301" s="54"/>
      <c r="Q1301" s="55"/>
      <c r="R1301" s="55"/>
      <c r="S1301" s="55"/>
      <c r="T1301" s="55"/>
      <c r="U1301" s="52"/>
      <c r="V1301" s="56">
        <v>282</v>
      </c>
      <c r="W1301" s="56">
        <v>12</v>
      </c>
      <c r="X1301" s="56">
        <v>308</v>
      </c>
      <c r="Y1301" s="56">
        <f>VLOOKUP(D1301,Liikennemalli24!$D$2:$F$1804,2,FALSE)</f>
        <v>69</v>
      </c>
      <c r="Z1301" s="57">
        <f>VLOOKUP(D1301,Liikennemalli24!$D$2:$F$1804,3,FALSE)</f>
        <v>0.247</v>
      </c>
      <c r="AA1301" s="178">
        <f>IF(G1301=1,VLOOKUP(C1301,Liikennemalli!$D$6:$H$1921,2,FALSE),"-")</f>
        <v>230.14775149951799</v>
      </c>
      <c r="AB1301" s="197">
        <f>IF(G1301=1,VLOOKUP(C1301,Liikennemalli!$D$6:$H$1921,3,FALSE),"-")</f>
        <v>0.57568962030133797</v>
      </c>
      <c r="AC1301" s="134">
        <f>IF(E1301=1,VLOOKUP(Työfile_2024!D1301,'2015'!$F$12:$X$1887,18,FALSE),"-")</f>
        <v>281</v>
      </c>
      <c r="AD1301" s="127">
        <f>IF(E1301=1,VLOOKUP(Työfile_2024!D1301,'2015'!$F$12:$X$1887,19,FALSE),"-")</f>
        <v>0.89</v>
      </c>
      <c r="AI1301" s="127">
        <f>IF(E1301=1,VLOOKUP(Työfile_2024!D1301,'2015'!$F$12:$AB$1887,20,FALSE),"-")</f>
        <v>0</v>
      </c>
      <c r="AJ1301" s="127">
        <f>IF(E1301=1,VLOOKUP(Työfile_2024!D1301,'2015'!$F$12:$AB$1887,21,FALSE),"-")</f>
        <v>0</v>
      </c>
      <c r="AK1301" s="127">
        <f>IF(E1301=1,VLOOKUP(Työfile_2024!D1301,'2015'!$F$12:$AB$1887,22,FALSE),"-")</f>
        <v>0</v>
      </c>
      <c r="AL1301" s="127">
        <f>IF(E1301=1,VLOOKUP(Työfile_2024!D1301,'2015'!$F$12:$AB$1887,23,FALSE),"-")</f>
        <v>0</v>
      </c>
      <c r="AM1301" s="56">
        <f>VLOOKUP(Työfile_2024!D1301,Tmatkat_20km_tarkasteltava_verk!$C$2:$D$1804,2,FALSE)</f>
        <v>68</v>
      </c>
      <c r="AN1301" s="148">
        <f t="shared" si="322"/>
        <v>0.24113475177304963</v>
      </c>
      <c r="AO1301" s="178">
        <f>IF(E1301=1,VLOOKUP(Työfile_2024!D1301,'2015'!$F$12:$AC$1887,24,FALSE),"-")</f>
        <v>117</v>
      </c>
      <c r="AP1301" s="52">
        <f>VLOOKUP(D1301,Tarkasteltava_verkko_2024_harva!$E$2:$I$1804,5,FALSE)</f>
        <v>0</v>
      </c>
      <c r="AQ1301" s="52">
        <f>VLOOKUP(D1301,Tarkasteltava_verkko_2024_harva!$E$2:$I$1804,4,FALSE)</f>
        <v>0</v>
      </c>
      <c r="AR1301" s="148">
        <v>0</v>
      </c>
      <c r="AS1301" s="170" t="str">
        <f>IFERROR(VLOOKUP(C1301,'2015'!$C$12:$AG$1887,30,FALSE),"-")</f>
        <v/>
      </c>
      <c r="AT1301" s="148">
        <v>7.2283150548354935E-2</v>
      </c>
      <c r="AU1301" s="170">
        <f>IFERROR(VLOOKUP(C1301,'2015'!$C$12:$AG$1887,31,FALSE),"-")</f>
        <v>0</v>
      </c>
      <c r="AV1301" s="106"/>
      <c r="AW1301" s="63">
        <f>IFERROR(VLOOKUP(C1301,Merkittävyysluokitus!$A$2:$J$1705,10,FALSE),"-")</f>
        <v>3</v>
      </c>
      <c r="AX1301" s="175">
        <f>IFERROR(VLOOKUP(C1301,Merkittävyysluokitus!$A$2:$J$1705,6,FALSE),"-")</f>
        <v>3.2079939117199388</v>
      </c>
      <c r="AY1301" s="175">
        <f>IFERROR(VLOOKUP(C1301,Merkittävyysluokitus!$A$2:$J$1705,7,FALSE),"-")</f>
        <v>1.1693333333333333</v>
      </c>
      <c r="AZ1301" s="175">
        <f>IFERROR(VLOOKUP(C1301,Merkittävyysluokitus!$A$2:$J$1705,8,FALSE),"-")</f>
        <v>1.2053272450532724</v>
      </c>
      <c r="BA1301" s="175">
        <f>IFERROR(VLOOKUP(C1301,Merkittävyysluokitus!$A$2:$J$1705,9,FALSE),"-")</f>
        <v>0.83333333333333326</v>
      </c>
      <c r="BB1301" s="203"/>
      <c r="BC1301" s="203" t="str">
        <f t="shared" si="323"/>
        <v/>
      </c>
      <c r="BD1301" s="39" t="str">
        <f t="shared" si="317"/>
        <v>musta</v>
      </c>
      <c r="BE1301" s="68" t="str">
        <f t="shared" si="318"/>
        <v>musta</v>
      </c>
      <c r="BF1301" s="68" t="str">
        <f t="shared" si="319"/>
        <v>musta</v>
      </c>
      <c r="BG1301" s="68" t="str">
        <f t="shared" si="320"/>
        <v>musta</v>
      </c>
      <c r="BH1301" s="208" t="str">
        <f t="shared" si="321"/>
        <v>musta</v>
      </c>
      <c r="BI1301" s="39"/>
      <c r="BJ1301" s="39" t="str">
        <f>IF(F1301="ei löydy","uusi tie",IF(E1301=0,"tieosoite muuttunut",IF(E1301=1,VLOOKUP(D1301,'2015'!$F$12:$AL$1887,31,FALSE),"-")))</f>
        <v>musta</v>
      </c>
      <c r="BK1301" s="67" t="str">
        <f>IF(E1301=1,VLOOKUP(D1301,'2015'!$F$12:$AL$1887,32,FALSE),"-")</f>
        <v>musta</v>
      </c>
      <c r="BL1301" s="39" t="str">
        <f>IF(F1301="ei löydy","uusi tie",IF(E1301=0,"tieosoite muuttunut",IF(E1301=1,VLOOKUP(D1301,'2015'!$F$12:$AL$1887,33,FALSE),"-")))</f>
        <v>musta</v>
      </c>
      <c r="BM1301" s="39"/>
      <c r="BN1301" s="217" t="str">
        <f>VLOOKUP(D1301,'2015'!$F$12:$AL$1887,33,FALSE)</f>
        <v>musta</v>
      </c>
      <c r="BO1301" s="39"/>
      <c r="BP1301" s="115" t="s">
        <v>10</v>
      </c>
      <c r="BQ1301" s="30"/>
      <c r="BS1301" s="5"/>
      <c r="BU1301" s="37"/>
      <c r="BV1301" s="30" t="s">
        <v>10</v>
      </c>
      <c r="BX1301" t="str">
        <f>IF(E1301=1,VLOOKUP(D1301,'2015'!$F$12:$AX$1887,43,FALSE),"-")</f>
        <v>punainen</v>
      </c>
      <c r="BY1301" t="str">
        <f>IF(E1301=1,VLOOKUP(D1301,'2015'!$F$12:$AX$1887,44,FALSE),"-")</f>
        <v>musta</v>
      </c>
      <c r="BZ1301" t="str">
        <f>IF(E1301=1,VLOOKUP(D1301,'2015'!$F$12:$AX$1887,45,FALSE),"-")</f>
        <v>musta</v>
      </c>
      <c r="CA1301" s="31">
        <f t="shared" si="312"/>
        <v>10</v>
      </c>
      <c r="CB1301" s="31">
        <f t="shared" si="313"/>
        <v>10</v>
      </c>
      <c r="CC1301" s="31">
        <f t="shared" si="314"/>
        <v>0</v>
      </c>
      <c r="CD1301" s="31">
        <f t="shared" si="315"/>
        <v>0</v>
      </c>
      <c r="CE1301" s="31">
        <f t="shared" si="316"/>
        <v>0</v>
      </c>
      <c r="CO1301" s="2" t="s">
        <v>35</v>
      </c>
      <c r="CP1301" s="2" t="s">
        <v>35</v>
      </c>
    </row>
    <row r="1302" spans="1:94" ht="15.75" thickBot="1" x14ac:dyDescent="0.3">
      <c r="A1302" s="50"/>
      <c r="B1302" s="50"/>
      <c r="C1302" s="50" t="str">
        <f t="shared" si="324"/>
        <v>11733_2_5620</v>
      </c>
      <c r="D1302" s="51" t="str">
        <f t="shared" si="325"/>
        <v>11733_2</v>
      </c>
      <c r="E1302" s="224">
        <f>IFERROR(VLOOKUP(C1302,'2015'!$C$12:$D$1887,2,FALSE),0)</f>
        <v>1</v>
      </c>
      <c r="F1302" s="51">
        <f>IFERROR(K1302-IFERROR(VLOOKUP(D1302,'2015'!$F$12:$I$1887,4,FALSE),"ei löydy"),"ei löydy")</f>
        <v>0</v>
      </c>
      <c r="G1302" s="224">
        <f>IFERROR(VLOOKUP(Työfile_2024!C1302,Liikennemalli!$D$6:$G$1921,4,FALSE),0)</f>
        <v>1</v>
      </c>
      <c r="H1302" s="225">
        <f>K1302-IFERROR(VLOOKUP(Työfile_2024!D1302,Liikennemalli!$C$6:$H$1921,6,FALSE),"ei löydy")</f>
        <v>0</v>
      </c>
      <c r="I1302" s="81">
        <v>11733</v>
      </c>
      <c r="J1302" s="52">
        <v>2</v>
      </c>
      <c r="K1302" s="52">
        <v>5620</v>
      </c>
      <c r="L1302" s="53"/>
      <c r="M1302" s="54"/>
      <c r="N1302" s="54"/>
      <c r="O1302" s="54"/>
      <c r="P1302" s="54"/>
      <c r="Q1302" s="55"/>
      <c r="R1302" s="55"/>
      <c r="S1302" s="55"/>
      <c r="T1302" s="55"/>
      <c r="U1302" s="52"/>
      <c r="V1302" s="56">
        <v>71</v>
      </c>
      <c r="W1302" s="56">
        <v>4</v>
      </c>
      <c r="X1302" s="56">
        <v>68</v>
      </c>
      <c r="Y1302" s="56">
        <f>VLOOKUP(D1302,Liikennemalli24!$D$2:$F$1804,2,FALSE)</f>
        <v>339</v>
      </c>
      <c r="Z1302" s="57">
        <f>VLOOKUP(D1302,Liikennemalli24!$D$2:$F$1804,3,FALSE)</f>
        <v>0.28199999999999997</v>
      </c>
      <c r="AA1302" s="178">
        <f>IF(G1302=1,VLOOKUP(C1302,Liikennemalli!$D$6:$H$1921,2,FALSE),"-")</f>
        <v>159.93241159874401</v>
      </c>
      <c r="AB1302" s="197">
        <f>IF(G1302=1,VLOOKUP(C1302,Liikennemalli!$D$6:$H$1921,3,FALSE),"-")</f>
        <v>0.62071824199655601</v>
      </c>
      <c r="AC1302" s="134">
        <f>IF(E1302=1,VLOOKUP(Työfile_2024!D1302,'2015'!$F$12:$X$1887,18,FALSE),"-")</f>
        <v>177</v>
      </c>
      <c r="AD1302" s="127">
        <f>IF(E1302=1,VLOOKUP(Työfile_2024!D1302,'2015'!$F$12:$X$1887,19,FALSE),"-")</f>
        <v>0.66</v>
      </c>
      <c r="AI1302" s="127">
        <f>IF(E1302=1,VLOOKUP(Työfile_2024!D1302,'2015'!$F$12:$AB$1887,20,FALSE),"-")</f>
        <v>0</v>
      </c>
      <c r="AJ1302" s="127">
        <f>IF(E1302=1,VLOOKUP(Työfile_2024!D1302,'2015'!$F$12:$AB$1887,21,FALSE),"-")</f>
        <v>0</v>
      </c>
      <c r="AK1302" s="127">
        <f>IF(E1302=1,VLOOKUP(Työfile_2024!D1302,'2015'!$F$12:$AB$1887,22,FALSE),"-")</f>
        <v>0</v>
      </c>
      <c r="AL1302" s="127">
        <f>IF(E1302=1,VLOOKUP(Työfile_2024!D1302,'2015'!$F$12:$AB$1887,23,FALSE),"-")</f>
        <v>0</v>
      </c>
      <c r="AM1302" s="56">
        <f>VLOOKUP(Työfile_2024!D1302,Tmatkat_20km_tarkasteltava_verk!$C$2:$D$1804,2,FALSE)</f>
        <v>41</v>
      </c>
      <c r="AN1302" s="148">
        <f t="shared" si="322"/>
        <v>0.57746478873239437</v>
      </c>
      <c r="AO1302" s="178">
        <f>IF(E1302=1,VLOOKUP(Työfile_2024!D1302,'2015'!$F$12:$AC$1887,24,FALSE),"-")</f>
        <v>70</v>
      </c>
      <c r="AP1302" s="52">
        <f>VLOOKUP(D1302,Tarkasteltava_verkko_2024_harva!$E$2:$I$1804,5,FALSE)</f>
        <v>0</v>
      </c>
      <c r="AQ1302" s="52">
        <f>VLOOKUP(D1302,Tarkasteltava_verkko_2024_harva!$E$2:$I$1804,4,FALSE)</f>
        <v>0</v>
      </c>
      <c r="AR1302" s="148">
        <v>0</v>
      </c>
      <c r="AS1302" s="170" t="str">
        <f>IFERROR(VLOOKUP(C1302,'2015'!$C$12:$AG$1887,30,FALSE),"-")</f>
        <v/>
      </c>
      <c r="AT1302" s="148">
        <v>0</v>
      </c>
      <c r="AU1302" s="170">
        <f>IFERROR(VLOOKUP(C1302,'2015'!$C$12:$AG$1887,31,FALSE),"-")</f>
        <v>0</v>
      </c>
      <c r="AV1302" s="106"/>
      <c r="AW1302" s="63">
        <f>IFERROR(VLOOKUP(C1302,Merkittävyysluokitus!$A$2:$J$1705,10,FALSE),"-")</f>
        <v>4</v>
      </c>
      <c r="AX1302" s="175">
        <f>IFERROR(VLOOKUP(C1302,Merkittävyysluokitus!$A$2:$J$1705,6,FALSE),"-")</f>
        <v>1.9419954337899541</v>
      </c>
      <c r="AY1302" s="175">
        <f>IFERROR(VLOOKUP(C1302,Merkittävyysluokitus!$A$2:$J$1705,7,FALSE),"-")</f>
        <v>0.38300000000000001</v>
      </c>
      <c r="AZ1302" s="175">
        <f>IFERROR(VLOOKUP(C1302,Merkittävyysluokitus!$A$2:$J$1705,8,FALSE),"-")</f>
        <v>0.89232876712328768</v>
      </c>
      <c r="BA1302" s="175">
        <f>IFERROR(VLOOKUP(C1302,Merkittävyysluokitus!$A$2:$J$1705,9,FALSE),"-")</f>
        <v>0.66666666666666663</v>
      </c>
      <c r="BB1302" s="203"/>
      <c r="BC1302" s="203" t="str">
        <f t="shared" si="323"/>
        <v/>
      </c>
      <c r="BD1302" s="39" t="str">
        <f t="shared" si="317"/>
        <v>musta</v>
      </c>
      <c r="BE1302" s="68" t="str">
        <f t="shared" si="318"/>
        <v>musta</v>
      </c>
      <c r="BF1302" s="68" t="str">
        <f t="shared" si="319"/>
        <v>musta</v>
      </c>
      <c r="BG1302" s="68" t="str">
        <f t="shared" si="320"/>
        <v>musta</v>
      </c>
      <c r="BH1302" s="208" t="str">
        <f t="shared" si="321"/>
        <v>musta</v>
      </c>
      <c r="BI1302" s="39"/>
      <c r="BJ1302" s="39" t="str">
        <f>IF(F1302="ei löydy","uusi tie",IF(E1302=0,"tieosoite muuttunut",IF(E1302=1,VLOOKUP(D1302,'2015'!$F$12:$AL$1887,31,FALSE),"-")))</f>
        <v>musta</v>
      </c>
      <c r="BK1302" s="67" t="str">
        <f>IF(E1302=1,VLOOKUP(D1302,'2015'!$F$12:$AL$1887,32,FALSE),"-")</f>
        <v>musta</v>
      </c>
      <c r="BL1302" s="39" t="str">
        <f>IF(F1302="ei löydy","uusi tie",IF(E1302=0,"tieosoite muuttunut",IF(E1302=1,VLOOKUP(D1302,'2015'!$F$12:$AL$1887,33,FALSE),"-")))</f>
        <v>musta</v>
      </c>
      <c r="BM1302" s="39"/>
      <c r="BN1302" s="217" t="str">
        <f>VLOOKUP(D1302,'2015'!$F$12:$AL$1887,33,FALSE)</f>
        <v>musta</v>
      </c>
      <c r="BO1302" s="39"/>
      <c r="BP1302" s="115" t="s">
        <v>10</v>
      </c>
      <c r="BQ1302" s="30"/>
      <c r="BS1302" s="5"/>
      <c r="BU1302" s="37"/>
      <c r="BV1302" s="30" t="s">
        <v>10</v>
      </c>
      <c r="BX1302" t="str">
        <f>IF(E1302=1,VLOOKUP(D1302,'2015'!$F$12:$AX$1887,43,FALSE),"-")</f>
        <v>musta</v>
      </c>
      <c r="BY1302" t="str">
        <f>IF(E1302=1,VLOOKUP(D1302,'2015'!$F$12:$AX$1887,44,FALSE),"-")</f>
        <v>musta</v>
      </c>
      <c r="BZ1302" t="str">
        <f>IF(E1302=1,VLOOKUP(D1302,'2015'!$F$12:$AX$1887,45,FALSE),"-")</f>
        <v>musta</v>
      </c>
      <c r="CA1302" s="31">
        <f t="shared" si="312"/>
        <v>10</v>
      </c>
      <c r="CB1302" s="31">
        <f t="shared" si="313"/>
        <v>10</v>
      </c>
      <c r="CC1302" s="31">
        <f t="shared" si="314"/>
        <v>0</v>
      </c>
      <c r="CD1302" s="31">
        <f t="shared" si="315"/>
        <v>0</v>
      </c>
      <c r="CE1302" s="31">
        <f t="shared" si="316"/>
        <v>0</v>
      </c>
      <c r="CO1302" s="2" t="s">
        <v>35</v>
      </c>
      <c r="CP1302" s="2" t="s">
        <v>35</v>
      </c>
    </row>
    <row r="1303" spans="1:94" ht="15.75" thickBot="1" x14ac:dyDescent="0.3">
      <c r="A1303" s="50"/>
      <c r="B1303" s="50"/>
      <c r="C1303" s="50" t="str">
        <f t="shared" si="324"/>
        <v>11734_1_2752</v>
      </c>
      <c r="D1303" s="51" t="str">
        <f t="shared" si="325"/>
        <v>11734_1</v>
      </c>
      <c r="E1303" s="224">
        <f>IFERROR(VLOOKUP(C1303,'2015'!$C$12:$D$1887,2,FALSE),0)</f>
        <v>1</v>
      </c>
      <c r="F1303" s="51">
        <f>IFERROR(K1303-IFERROR(VLOOKUP(D1303,'2015'!$F$12:$I$1887,4,FALSE),"ei löydy"),"ei löydy")</f>
        <v>0</v>
      </c>
      <c r="G1303" s="224">
        <f>IFERROR(VLOOKUP(Työfile_2024!C1303,Liikennemalli!$D$6:$G$1921,4,FALSE),0)</f>
        <v>1</v>
      </c>
      <c r="H1303" s="225">
        <f>K1303-IFERROR(VLOOKUP(Työfile_2024!D1303,Liikennemalli!$C$6:$H$1921,6,FALSE),"ei löydy")</f>
        <v>0</v>
      </c>
      <c r="I1303" s="80">
        <v>11734</v>
      </c>
      <c r="J1303" s="52">
        <v>1</v>
      </c>
      <c r="K1303" s="52">
        <v>2752</v>
      </c>
      <c r="L1303" s="53"/>
      <c r="M1303" s="54"/>
      <c r="N1303" s="54"/>
      <c r="O1303" s="54"/>
      <c r="P1303" s="54"/>
      <c r="Q1303" s="55"/>
      <c r="R1303" s="55"/>
      <c r="S1303" s="55"/>
      <c r="T1303" s="55"/>
      <c r="U1303" s="52"/>
      <c r="V1303" s="56">
        <v>596</v>
      </c>
      <c r="W1303" s="56">
        <v>17</v>
      </c>
      <c r="X1303" s="56">
        <v>625</v>
      </c>
      <c r="Y1303" s="56">
        <f>VLOOKUP(D1303,Liikennemalli24!$D$2:$F$1804,2,FALSE)</f>
        <v>0</v>
      </c>
      <c r="Z1303" s="57">
        <f>VLOOKUP(D1303,Liikennemalli24!$D$2:$F$1804,3,FALSE)</f>
        <v>0</v>
      </c>
      <c r="AA1303" s="178">
        <f>IF(G1303=1,VLOOKUP(C1303,Liikennemalli!$D$6:$H$1921,2,FALSE),"-")</f>
        <v>107.99999999999901</v>
      </c>
      <c r="AB1303" s="197">
        <f>IF(G1303=1,VLOOKUP(C1303,Liikennemalli!$D$6:$H$1921,3,FALSE),"-")</f>
        <v>0.35294117647058798</v>
      </c>
      <c r="AC1303" s="134">
        <f>IF(E1303=1,VLOOKUP(Työfile_2024!D1303,'2015'!$F$12:$X$1887,18,FALSE),"-")</f>
        <v>94</v>
      </c>
      <c r="AD1303" s="127">
        <f>IF(E1303=1,VLOOKUP(Työfile_2024!D1303,'2015'!$F$12:$X$1887,19,FALSE),"-")</f>
        <v>0.38</v>
      </c>
      <c r="AI1303" s="127">
        <f>IF(E1303=1,VLOOKUP(Työfile_2024!D1303,'2015'!$F$12:$AB$1887,20,FALSE),"-")</f>
        <v>0</v>
      </c>
      <c r="AJ1303" s="127">
        <f>IF(E1303=1,VLOOKUP(Työfile_2024!D1303,'2015'!$F$12:$AB$1887,21,FALSE),"-")</f>
        <v>0</v>
      </c>
      <c r="AK1303" s="127">
        <f>IF(E1303=1,VLOOKUP(Työfile_2024!D1303,'2015'!$F$12:$AB$1887,22,FALSE),"-")</f>
        <v>0</v>
      </c>
      <c r="AL1303" s="127">
        <f>IF(E1303=1,VLOOKUP(Työfile_2024!D1303,'2015'!$F$12:$AB$1887,23,FALSE),"-")</f>
        <v>0</v>
      </c>
      <c r="AM1303" s="56">
        <f>VLOOKUP(Työfile_2024!D1303,Tmatkat_20km_tarkasteltava_verk!$C$2:$D$1804,2,FALSE)</f>
        <v>38</v>
      </c>
      <c r="AN1303" s="148">
        <f t="shared" si="322"/>
        <v>6.3758389261744972E-2</v>
      </c>
      <c r="AO1303" s="178">
        <f>IF(E1303=1,VLOOKUP(Työfile_2024!D1303,'2015'!$F$12:$AC$1887,24,FALSE),"-")</f>
        <v>184</v>
      </c>
      <c r="AP1303" s="52">
        <f>VLOOKUP(D1303,Tarkasteltava_verkko_2024_harva!$E$2:$I$1804,5,FALSE)</f>
        <v>0</v>
      </c>
      <c r="AQ1303" s="52">
        <f>VLOOKUP(D1303,Tarkasteltava_verkko_2024_harva!$E$2:$I$1804,4,FALSE)</f>
        <v>0</v>
      </c>
      <c r="AR1303" s="148">
        <v>0</v>
      </c>
      <c r="AS1303" s="170" t="str">
        <f>IFERROR(VLOOKUP(C1303,'2015'!$C$12:$AG$1887,30,FALSE),"-")</f>
        <v/>
      </c>
      <c r="AT1303" s="148">
        <v>0.98982558139534882</v>
      </c>
      <c r="AU1303" s="170" t="str">
        <f>IFERROR(VLOOKUP(C1303,'2015'!$C$12:$AG$1887,31,FALSE),"-")</f>
        <v>Kyllä</v>
      </c>
      <c r="AV1303" s="106"/>
      <c r="AW1303" s="63">
        <f>IFERROR(VLOOKUP(C1303,Merkittävyysluokitus!$A$2:$J$1705,10,FALSE),"-")</f>
        <v>3</v>
      </c>
      <c r="AX1303" s="175">
        <f>IFERROR(VLOOKUP(C1303,Merkittävyysluokitus!$A$2:$J$1705,6,FALSE),"-")</f>
        <v>5.4943926940639276</v>
      </c>
      <c r="AY1303" s="175">
        <f>IFERROR(VLOOKUP(C1303,Merkittävyysluokitus!$A$2:$J$1705,7,FALSE),"-")</f>
        <v>3.0813333333333337</v>
      </c>
      <c r="AZ1303" s="175">
        <f>IFERROR(VLOOKUP(C1303,Merkittävyysluokitus!$A$2:$J$1705,8,FALSE),"-")</f>
        <v>1.2463926940639269</v>
      </c>
      <c r="BA1303" s="175">
        <f>IFERROR(VLOOKUP(C1303,Merkittävyysluokitus!$A$2:$J$1705,9,FALSE),"-")</f>
        <v>1.1666666666666665</v>
      </c>
      <c r="BB1303" s="203"/>
      <c r="BC1303" s="203" t="str">
        <f t="shared" si="323"/>
        <v>ei mallia</v>
      </c>
      <c r="BD1303" s="39" t="str">
        <f t="shared" si="317"/>
        <v>Ei luokiteltu</v>
      </c>
      <c r="BE1303" s="68" t="str">
        <f t="shared" si="318"/>
        <v>ei mallia</v>
      </c>
      <c r="BF1303" s="68" t="str">
        <f t="shared" si="319"/>
        <v>ei mallia</v>
      </c>
      <c r="BG1303" s="68" t="str">
        <f t="shared" si="320"/>
        <v>ei mallia</v>
      </c>
      <c r="BH1303" s="208" t="str">
        <f t="shared" si="321"/>
        <v>musta</v>
      </c>
      <c r="BI1303" s="39"/>
      <c r="BJ1303" s="39" t="str">
        <f>IF(F1303="ei löydy","uusi tie",IF(E1303=0,"tieosoite muuttunut",IF(E1303=1,VLOOKUP(D1303,'2015'!$F$12:$AL$1887,31,FALSE),"-")))</f>
        <v>musta</v>
      </c>
      <c r="BK1303" s="67" t="str">
        <f>IF(E1303=1,VLOOKUP(D1303,'2015'!$F$12:$AL$1887,32,FALSE),"-")</f>
        <v>musta</v>
      </c>
      <c r="BL1303" s="39" t="str">
        <f>IF(F1303="ei löydy","uusi tie",IF(E1303=0,"tieosoite muuttunut",IF(E1303=1,VLOOKUP(D1303,'2015'!$F$12:$AL$1887,33,FALSE),"-")))</f>
        <v>musta</v>
      </c>
      <c r="BM1303" s="39"/>
      <c r="BN1303" s="217" t="str">
        <f>VLOOKUP(D1303,'2015'!$F$12:$AL$1887,33,FALSE)</f>
        <v>musta</v>
      </c>
      <c r="BO1303" s="39"/>
      <c r="BP1303" s="115" t="s">
        <v>10</v>
      </c>
      <c r="BQ1303" s="30"/>
      <c r="BS1303" s="5"/>
      <c r="BU1303" s="37"/>
      <c r="BV1303" s="30" t="s">
        <v>10</v>
      </c>
      <c r="BX1303" t="str">
        <f>IF(E1303=1,VLOOKUP(D1303,'2015'!$F$12:$AX$1887,43,FALSE),"-")</f>
        <v>musta</v>
      </c>
      <c r="BY1303" t="str">
        <f>IF(E1303=1,VLOOKUP(D1303,'2015'!$F$12:$AX$1887,44,FALSE),"-")</f>
        <v>musta</v>
      </c>
      <c r="BZ1303" t="str">
        <f>IF(E1303=1,VLOOKUP(D1303,'2015'!$F$12:$AX$1887,45,FALSE),"-")</f>
        <v>musta</v>
      </c>
      <c r="CA1303" s="31">
        <f t="shared" si="312"/>
        <v>0</v>
      </c>
      <c r="CB1303" s="31">
        <f t="shared" si="313"/>
        <v>0</v>
      </c>
      <c r="CC1303" s="31">
        <f t="shared" si="314"/>
        <v>0</v>
      </c>
      <c r="CD1303" s="31">
        <f t="shared" si="315"/>
        <v>0</v>
      </c>
      <c r="CE1303" s="31">
        <f t="shared" si="316"/>
        <v>0</v>
      </c>
      <c r="CO1303" s="2" t="s">
        <v>35</v>
      </c>
      <c r="CP1303" s="2" t="s">
        <v>35</v>
      </c>
    </row>
    <row r="1304" spans="1:94" ht="15.75" thickBot="1" x14ac:dyDescent="0.3">
      <c r="A1304" s="50"/>
      <c r="B1304" s="50"/>
      <c r="C1304" s="50" t="str">
        <f t="shared" si="324"/>
        <v>11735_1_6415</v>
      </c>
      <c r="D1304" s="51" t="str">
        <f t="shared" si="325"/>
        <v>11735_1</v>
      </c>
      <c r="E1304" s="224">
        <f>IFERROR(VLOOKUP(C1304,'2015'!$C$12:$D$1887,2,FALSE),0)</f>
        <v>1</v>
      </c>
      <c r="F1304" s="51">
        <f>IFERROR(K1304-IFERROR(VLOOKUP(D1304,'2015'!$F$12:$I$1887,4,FALSE),"ei löydy"),"ei löydy")</f>
        <v>0</v>
      </c>
      <c r="G1304" s="224">
        <f>IFERROR(VLOOKUP(Työfile_2024!C1304,Liikennemalli!$D$6:$G$1921,4,FALSE),0)</f>
        <v>1</v>
      </c>
      <c r="H1304" s="225">
        <f>K1304-IFERROR(VLOOKUP(Työfile_2024!D1304,Liikennemalli!$C$6:$H$1921,6,FALSE),"ei löydy")</f>
        <v>0</v>
      </c>
      <c r="I1304" s="80">
        <v>11735</v>
      </c>
      <c r="J1304" s="52">
        <v>1</v>
      </c>
      <c r="K1304" s="52">
        <v>6415</v>
      </c>
      <c r="L1304" s="53"/>
      <c r="M1304" s="54"/>
      <c r="N1304" s="54"/>
      <c r="O1304" s="54"/>
      <c r="P1304" s="54"/>
      <c r="Q1304" s="55"/>
      <c r="R1304" s="55"/>
      <c r="S1304" s="55"/>
      <c r="T1304" s="55"/>
      <c r="U1304" s="52"/>
      <c r="V1304" s="56">
        <v>218</v>
      </c>
      <c r="W1304" s="56">
        <v>14</v>
      </c>
      <c r="X1304" s="56">
        <v>225</v>
      </c>
      <c r="Y1304" s="56">
        <f>VLOOKUP(D1304,Liikennemalli24!$D$2:$F$1804,2,FALSE)</f>
        <v>24</v>
      </c>
      <c r="Z1304" s="57">
        <f>VLOOKUP(D1304,Liikennemalli24!$D$2:$F$1804,3,FALSE)</f>
        <v>0.14799999999999999</v>
      </c>
      <c r="AA1304" s="178">
        <f>IF(G1304=1,VLOOKUP(C1304,Liikennemalli!$D$6:$H$1921,2,FALSE),"-")</f>
        <v>68.426885540716398</v>
      </c>
      <c r="AB1304" s="197">
        <f>IF(G1304=1,VLOOKUP(C1304,Liikennemalli!$D$6:$H$1921,3,FALSE),"-")</f>
        <v>0.179375528688695</v>
      </c>
      <c r="AC1304" s="134">
        <f>IF(E1304=1,VLOOKUP(Työfile_2024!D1304,'2015'!$F$12:$X$1887,18,FALSE),"-")</f>
        <v>47</v>
      </c>
      <c r="AD1304" s="127">
        <f>IF(E1304=1,VLOOKUP(Työfile_2024!D1304,'2015'!$F$12:$X$1887,19,FALSE),"-")</f>
        <v>0.43</v>
      </c>
      <c r="AI1304" s="127">
        <f>IF(E1304=1,VLOOKUP(Työfile_2024!D1304,'2015'!$F$12:$AB$1887,20,FALSE),"-")</f>
        <v>0</v>
      </c>
      <c r="AJ1304" s="127">
        <f>IF(E1304=1,VLOOKUP(Työfile_2024!D1304,'2015'!$F$12:$AB$1887,21,FALSE),"-")</f>
        <v>0</v>
      </c>
      <c r="AK1304" s="127">
        <f>IF(E1304=1,VLOOKUP(Työfile_2024!D1304,'2015'!$F$12:$AB$1887,22,FALSE),"-")</f>
        <v>0</v>
      </c>
      <c r="AL1304" s="127">
        <f>IF(E1304=1,VLOOKUP(Työfile_2024!D1304,'2015'!$F$12:$AB$1887,23,FALSE),"-")</f>
        <v>0</v>
      </c>
      <c r="AM1304" s="56">
        <f>VLOOKUP(Työfile_2024!D1304,Tmatkat_20km_tarkasteltava_verk!$C$2:$D$1804,2,FALSE)</f>
        <v>23</v>
      </c>
      <c r="AN1304" s="148">
        <f t="shared" si="322"/>
        <v>0.10550458715596331</v>
      </c>
      <c r="AO1304" s="178">
        <f>IF(E1304=1,VLOOKUP(Työfile_2024!D1304,'2015'!$F$12:$AC$1887,24,FALSE),"-")</f>
        <v>24</v>
      </c>
      <c r="AP1304" s="52">
        <f>VLOOKUP(D1304,Tarkasteltava_verkko_2024_harva!$E$2:$I$1804,5,FALSE)</f>
        <v>0</v>
      </c>
      <c r="AQ1304" s="52">
        <f>VLOOKUP(D1304,Tarkasteltava_verkko_2024_harva!$E$2:$I$1804,4,FALSE)</f>
        <v>0</v>
      </c>
      <c r="AR1304" s="148">
        <v>0</v>
      </c>
      <c r="AS1304" s="170" t="str">
        <f>IFERROR(VLOOKUP(C1304,'2015'!$C$12:$AG$1887,30,FALSE),"-")</f>
        <v/>
      </c>
      <c r="AT1304" s="148">
        <v>9.3530787217459082E-4</v>
      </c>
      <c r="AU1304" s="170">
        <f>IFERROR(VLOOKUP(C1304,'2015'!$C$12:$AG$1887,31,FALSE),"-")</f>
        <v>0</v>
      </c>
      <c r="AV1304" s="106"/>
      <c r="AW1304" s="63">
        <f>IFERROR(VLOOKUP(C1304,Merkittävyysluokitus!$A$2:$J$1705,10,FALSE),"-")</f>
        <v>4</v>
      </c>
      <c r="AX1304" s="175">
        <f>IFERROR(VLOOKUP(C1304,Merkittävyysluokitus!$A$2:$J$1705,6,FALSE),"-")</f>
        <v>2.8749132420091321</v>
      </c>
      <c r="AY1304" s="175">
        <f>IFERROR(VLOOKUP(C1304,Merkittävyysluokitus!$A$2:$J$1705,7,FALSE),"-")</f>
        <v>0.78733333333333322</v>
      </c>
      <c r="AZ1304" s="175">
        <f>IFERROR(VLOOKUP(C1304,Merkittävyysluokitus!$A$2:$J$1705,8,FALSE),"-")</f>
        <v>1.4209132420091324</v>
      </c>
      <c r="BA1304" s="175">
        <f>IFERROR(VLOOKUP(C1304,Merkittävyysluokitus!$A$2:$J$1705,9,FALSE),"-")</f>
        <v>0.66666666666666663</v>
      </c>
      <c r="BB1304" s="203"/>
      <c r="BC1304" s="203" t="str">
        <f t="shared" si="323"/>
        <v/>
      </c>
      <c r="BD1304" s="39" t="str">
        <f t="shared" si="317"/>
        <v>musta</v>
      </c>
      <c r="BE1304" s="68" t="str">
        <f t="shared" si="318"/>
        <v>musta</v>
      </c>
      <c r="BF1304" s="68" t="str">
        <f t="shared" si="319"/>
        <v>musta</v>
      </c>
      <c r="BG1304" s="68" t="str">
        <f t="shared" si="320"/>
        <v>musta</v>
      </c>
      <c r="BH1304" s="208" t="str">
        <f t="shared" si="321"/>
        <v>musta</v>
      </c>
      <c r="BI1304" s="39"/>
      <c r="BJ1304" s="39" t="str">
        <f>IF(F1304="ei löydy","uusi tie",IF(E1304=0,"tieosoite muuttunut",IF(E1304=1,VLOOKUP(D1304,'2015'!$F$12:$AL$1887,31,FALSE),"-")))</f>
        <v>musta</v>
      </c>
      <c r="BK1304" s="67" t="str">
        <f>IF(E1304=1,VLOOKUP(D1304,'2015'!$F$12:$AL$1887,32,FALSE),"-")</f>
        <v>musta</v>
      </c>
      <c r="BL1304" s="39" t="str">
        <f>IF(F1304="ei löydy","uusi tie",IF(E1304=0,"tieosoite muuttunut",IF(E1304=1,VLOOKUP(D1304,'2015'!$F$12:$AL$1887,33,FALSE),"-")))</f>
        <v>musta</v>
      </c>
      <c r="BM1304" s="39"/>
      <c r="BN1304" s="217" t="str">
        <f>VLOOKUP(D1304,'2015'!$F$12:$AL$1887,33,FALSE)</f>
        <v>musta</v>
      </c>
      <c r="BO1304" s="39"/>
      <c r="BP1304" s="115" t="s">
        <v>10</v>
      </c>
      <c r="BQ1304" s="30"/>
      <c r="BS1304" s="5"/>
      <c r="BU1304" s="37"/>
      <c r="BV1304" s="30" t="s">
        <v>10</v>
      </c>
      <c r="BX1304" t="str">
        <f>IF(E1304=1,VLOOKUP(D1304,'2015'!$F$12:$AX$1887,43,FALSE),"-")</f>
        <v>musta</v>
      </c>
      <c r="BY1304" t="str">
        <f>IF(E1304=1,VLOOKUP(D1304,'2015'!$F$12:$AX$1887,44,FALSE),"-")</f>
        <v>musta</v>
      </c>
      <c r="BZ1304" t="str">
        <f>IF(E1304=1,VLOOKUP(D1304,'2015'!$F$12:$AX$1887,45,FALSE),"-")</f>
        <v>musta</v>
      </c>
      <c r="CA1304" s="31">
        <f t="shared" si="312"/>
        <v>1</v>
      </c>
      <c r="CB1304" s="31">
        <f t="shared" si="313"/>
        <v>1</v>
      </c>
      <c r="CC1304" s="31">
        <f t="shared" si="314"/>
        <v>0</v>
      </c>
      <c r="CD1304" s="31">
        <f t="shared" si="315"/>
        <v>0</v>
      </c>
      <c r="CE1304" s="31">
        <f t="shared" si="316"/>
        <v>0</v>
      </c>
      <c r="CO1304" s="2" t="s">
        <v>35</v>
      </c>
      <c r="CP1304" s="2" t="s">
        <v>35</v>
      </c>
    </row>
    <row r="1305" spans="1:94" ht="15.75" thickBot="1" x14ac:dyDescent="0.3">
      <c r="A1305" s="50"/>
      <c r="B1305" s="50"/>
      <c r="C1305" s="50" t="str">
        <f t="shared" si="324"/>
        <v>11737_1_3578</v>
      </c>
      <c r="D1305" s="51" t="str">
        <f t="shared" si="325"/>
        <v>11737_1</v>
      </c>
      <c r="E1305" s="224">
        <f>IFERROR(VLOOKUP(C1305,'2015'!$C$12:$D$1887,2,FALSE),0)</f>
        <v>1</v>
      </c>
      <c r="F1305" s="51">
        <f>IFERROR(K1305-IFERROR(VLOOKUP(D1305,'2015'!$F$12:$I$1887,4,FALSE),"ei löydy"),"ei löydy")</f>
        <v>0</v>
      </c>
      <c r="G1305" s="224">
        <f>IFERROR(VLOOKUP(Työfile_2024!C1305,Liikennemalli!$D$6:$G$1921,4,FALSE),0)</f>
        <v>1</v>
      </c>
      <c r="H1305" s="225">
        <f>K1305-IFERROR(VLOOKUP(Työfile_2024!D1305,Liikennemalli!$C$6:$H$1921,6,FALSE),"ei löydy")</f>
        <v>0</v>
      </c>
      <c r="I1305" s="80">
        <v>11737</v>
      </c>
      <c r="J1305" s="52">
        <v>1</v>
      </c>
      <c r="K1305" s="52">
        <v>3578</v>
      </c>
      <c r="L1305" s="53"/>
      <c r="M1305" s="54"/>
      <c r="N1305" s="54"/>
      <c r="O1305" s="54"/>
      <c r="P1305" s="54"/>
      <c r="Q1305" s="55"/>
      <c r="R1305" s="55"/>
      <c r="S1305" s="55"/>
      <c r="T1305" s="55"/>
      <c r="U1305" s="52"/>
      <c r="V1305" s="56">
        <v>133</v>
      </c>
      <c r="W1305" s="56">
        <v>10</v>
      </c>
      <c r="X1305" s="56">
        <v>140</v>
      </c>
      <c r="Y1305" s="56">
        <f>VLOOKUP(D1305,Liikennemalli24!$D$2:$F$1804,2,FALSE)</f>
        <v>33</v>
      </c>
      <c r="Z1305" s="57">
        <f>VLOOKUP(D1305,Liikennemalli24!$D$2:$F$1804,3,FALSE)</f>
        <v>0.23400000000000001</v>
      </c>
      <c r="AA1305" s="178">
        <f>IF(G1305=1,VLOOKUP(C1305,Liikennemalli!$D$6:$H$1921,2,FALSE),"-")</f>
        <v>201.27165620615</v>
      </c>
      <c r="AB1305" s="197">
        <f>IF(G1305=1,VLOOKUP(C1305,Liikennemalli!$D$6:$H$1921,3,FALSE),"-")</f>
        <v>0.47714200143406499</v>
      </c>
      <c r="AC1305" s="134">
        <f>IF(E1305=1,VLOOKUP(Työfile_2024!D1305,'2015'!$F$12:$X$1887,18,FALSE),"-")</f>
        <v>60</v>
      </c>
      <c r="AD1305" s="127">
        <f>IF(E1305=1,VLOOKUP(Työfile_2024!D1305,'2015'!$F$12:$X$1887,19,FALSE),"-")</f>
        <v>0.62</v>
      </c>
      <c r="AI1305" s="127">
        <f>IF(E1305=1,VLOOKUP(Työfile_2024!D1305,'2015'!$F$12:$AB$1887,20,FALSE),"-")</f>
        <v>0</v>
      </c>
      <c r="AJ1305" s="127">
        <f>IF(E1305=1,VLOOKUP(Työfile_2024!D1305,'2015'!$F$12:$AB$1887,21,FALSE),"-")</f>
        <v>0</v>
      </c>
      <c r="AK1305" s="127">
        <f>IF(E1305=1,VLOOKUP(Työfile_2024!D1305,'2015'!$F$12:$AB$1887,22,FALSE),"-")</f>
        <v>0</v>
      </c>
      <c r="AL1305" s="127">
        <f>IF(E1305=1,VLOOKUP(Työfile_2024!D1305,'2015'!$F$12:$AB$1887,23,FALSE),"-")</f>
        <v>0</v>
      </c>
      <c r="AM1305" s="56">
        <f>VLOOKUP(Työfile_2024!D1305,Tmatkat_20km_tarkasteltava_verk!$C$2:$D$1804,2,FALSE)</f>
        <v>74</v>
      </c>
      <c r="AN1305" s="148">
        <f t="shared" si="322"/>
        <v>0.55639097744360899</v>
      </c>
      <c r="AO1305" s="178">
        <f>IF(E1305=1,VLOOKUP(Työfile_2024!D1305,'2015'!$F$12:$AC$1887,24,FALSE),"-")</f>
        <v>116</v>
      </c>
      <c r="AP1305" s="52">
        <f>VLOOKUP(D1305,Tarkasteltava_verkko_2024_harva!$E$2:$I$1804,5,FALSE)</f>
        <v>0</v>
      </c>
      <c r="AQ1305" s="52">
        <f>VLOOKUP(D1305,Tarkasteltava_verkko_2024_harva!$E$2:$I$1804,4,FALSE)</f>
        <v>0</v>
      </c>
      <c r="AR1305" s="148">
        <v>0</v>
      </c>
      <c r="AS1305" s="170" t="str">
        <f>IFERROR(VLOOKUP(C1305,'2015'!$C$12:$AG$1887,30,FALSE),"-")</f>
        <v/>
      </c>
      <c r="AT1305" s="148">
        <v>4.8910005589714922E-2</v>
      </c>
      <c r="AU1305" s="170">
        <f>IFERROR(VLOOKUP(C1305,'2015'!$C$12:$AG$1887,31,FALSE),"-")</f>
        <v>0</v>
      </c>
      <c r="AV1305" s="106"/>
      <c r="AW1305" s="63">
        <f>IFERROR(VLOOKUP(C1305,Merkittävyysluokitus!$A$2:$J$1705,10,FALSE),"-")</f>
        <v>4</v>
      </c>
      <c r="AX1305" s="175">
        <f>IFERROR(VLOOKUP(C1305,Merkittävyysluokitus!$A$2:$J$1705,6,FALSE),"-")</f>
        <v>2.2833378995433788</v>
      </c>
      <c r="AY1305" s="175">
        <f>IFERROR(VLOOKUP(C1305,Merkittävyysluokitus!$A$2:$J$1705,7,FALSE),"-")</f>
        <v>0.72566666666666646</v>
      </c>
      <c r="AZ1305" s="175">
        <f>IFERROR(VLOOKUP(C1305,Merkittävyysluokitus!$A$2:$J$1705,8,FALSE),"-")</f>
        <v>0.89100456621004565</v>
      </c>
      <c r="BA1305" s="175">
        <f>IFERROR(VLOOKUP(C1305,Merkittävyysluokitus!$A$2:$J$1705,9,FALSE),"-")</f>
        <v>0.66666666666666663</v>
      </c>
      <c r="BB1305" s="203"/>
      <c r="BC1305" s="203" t="str">
        <f t="shared" si="323"/>
        <v/>
      </c>
      <c r="BD1305" s="39" t="str">
        <f t="shared" si="317"/>
        <v>musta</v>
      </c>
      <c r="BE1305" s="68" t="str">
        <f t="shared" si="318"/>
        <v>musta</v>
      </c>
      <c r="BF1305" s="68" t="str">
        <f t="shared" si="319"/>
        <v>musta</v>
      </c>
      <c r="BG1305" s="68" t="str">
        <f t="shared" si="320"/>
        <v>musta</v>
      </c>
      <c r="BH1305" s="208" t="str">
        <f t="shared" si="321"/>
        <v>musta</v>
      </c>
      <c r="BI1305" s="39"/>
      <c r="BJ1305" s="39" t="str">
        <f>IF(F1305="ei löydy","uusi tie",IF(E1305=0,"tieosoite muuttunut",IF(E1305=1,VLOOKUP(D1305,'2015'!$F$12:$AL$1887,31,FALSE),"-")))</f>
        <v>musta</v>
      </c>
      <c r="BK1305" s="67" t="str">
        <f>IF(E1305=1,VLOOKUP(D1305,'2015'!$F$12:$AL$1887,32,FALSE),"-")</f>
        <v>musta</v>
      </c>
      <c r="BL1305" s="39" t="str">
        <f>IF(F1305="ei löydy","uusi tie",IF(E1305=0,"tieosoite muuttunut",IF(E1305=1,VLOOKUP(D1305,'2015'!$F$12:$AL$1887,33,FALSE),"-")))</f>
        <v>musta</v>
      </c>
      <c r="BM1305" s="39"/>
      <c r="BN1305" s="217" t="str">
        <f>VLOOKUP(D1305,'2015'!$F$12:$AL$1887,33,FALSE)</f>
        <v>musta</v>
      </c>
      <c r="BO1305" s="39"/>
      <c r="BP1305" s="115" t="s">
        <v>10</v>
      </c>
      <c r="BQ1305" s="30"/>
      <c r="BS1305" s="5"/>
      <c r="BU1305" s="37"/>
      <c r="BV1305" s="30" t="s">
        <v>10</v>
      </c>
      <c r="BX1305" t="str">
        <f>IF(E1305=1,VLOOKUP(D1305,'2015'!$F$12:$AX$1887,43,FALSE),"-")</f>
        <v>punainen</v>
      </c>
      <c r="BY1305" t="str">
        <f>IF(E1305=1,VLOOKUP(D1305,'2015'!$F$12:$AX$1887,44,FALSE),"-")</f>
        <v>musta</v>
      </c>
      <c r="BZ1305" t="str">
        <f>IF(E1305=1,VLOOKUP(D1305,'2015'!$F$12:$AX$1887,45,FALSE),"-")</f>
        <v>musta</v>
      </c>
      <c r="CA1305" s="31">
        <f t="shared" si="312"/>
        <v>10</v>
      </c>
      <c r="CB1305" s="31">
        <f t="shared" si="313"/>
        <v>10</v>
      </c>
      <c r="CC1305" s="31">
        <f t="shared" si="314"/>
        <v>0</v>
      </c>
      <c r="CD1305" s="31">
        <f t="shared" si="315"/>
        <v>0</v>
      </c>
      <c r="CE1305" s="31">
        <f t="shared" si="316"/>
        <v>0</v>
      </c>
      <c r="CO1305" s="2" t="s">
        <v>35</v>
      </c>
      <c r="CP1305" s="2" t="s">
        <v>35</v>
      </c>
    </row>
    <row r="1306" spans="1:94" ht="15.75" thickBot="1" x14ac:dyDescent="0.3">
      <c r="A1306" s="50"/>
      <c r="B1306" s="50"/>
      <c r="C1306" s="50" t="str">
        <f t="shared" si="324"/>
        <v>11738_1_274</v>
      </c>
      <c r="D1306" s="51" t="str">
        <f t="shared" si="325"/>
        <v>11738_1</v>
      </c>
      <c r="E1306" s="224">
        <f>IFERROR(VLOOKUP(C1306,'2015'!$C$12:$D$1887,2,FALSE),0)</f>
        <v>1</v>
      </c>
      <c r="F1306" s="51">
        <f>IFERROR(K1306-IFERROR(VLOOKUP(D1306,'2015'!$F$12:$I$1887,4,FALSE),"ei löydy"),"ei löydy")</f>
        <v>0</v>
      </c>
      <c r="G1306" s="224">
        <f>IFERROR(VLOOKUP(Työfile_2024!C1306,Liikennemalli!$D$6:$G$1921,4,FALSE),0)</f>
        <v>1</v>
      </c>
      <c r="H1306" s="225">
        <f>K1306-IFERROR(VLOOKUP(Työfile_2024!D1306,Liikennemalli!$C$6:$H$1921,6,FALSE),"ei löydy")</f>
        <v>0</v>
      </c>
      <c r="I1306" s="80">
        <v>11738</v>
      </c>
      <c r="J1306" s="52">
        <v>1</v>
      </c>
      <c r="K1306" s="52">
        <v>274</v>
      </c>
      <c r="L1306" s="53"/>
      <c r="M1306" s="54"/>
      <c r="N1306" s="54"/>
      <c r="O1306" s="54"/>
      <c r="P1306" s="54"/>
      <c r="Q1306" s="55"/>
      <c r="R1306" s="55"/>
      <c r="S1306" s="55"/>
      <c r="T1306" s="55"/>
      <c r="U1306" s="52"/>
      <c r="V1306" s="56">
        <v>267</v>
      </c>
      <c r="W1306" s="56">
        <v>12</v>
      </c>
      <c r="X1306" s="56">
        <v>285</v>
      </c>
      <c r="Y1306" s="56">
        <f>VLOOKUP(D1306,Liikennemalli24!$D$2:$F$1804,2,FALSE)</f>
        <v>0</v>
      </c>
      <c r="Z1306" s="57">
        <f>VLOOKUP(D1306,Liikennemalli24!$D$2:$F$1804,3,FALSE)</f>
        <v>0</v>
      </c>
      <c r="AA1306" s="178">
        <f>IF(G1306=1,VLOOKUP(C1306,Liikennemalli!$D$6:$H$1921,2,FALSE),"-")</f>
        <v>73</v>
      </c>
      <c r="AB1306" s="197">
        <f>IF(G1306=1,VLOOKUP(C1306,Liikennemalli!$D$6:$H$1921,3,FALSE),"-")</f>
        <v>0.47712418300653597</v>
      </c>
      <c r="AC1306" s="134">
        <f>IF(E1306=1,VLOOKUP(Työfile_2024!D1306,'2015'!$F$12:$X$1887,18,FALSE),"-")</f>
        <v>49</v>
      </c>
      <c r="AD1306" s="127">
        <f>IF(E1306=1,VLOOKUP(Työfile_2024!D1306,'2015'!$F$12:$X$1887,19,FALSE),"-")</f>
        <v>0.49</v>
      </c>
      <c r="AI1306" s="127">
        <f>IF(E1306=1,VLOOKUP(Työfile_2024!D1306,'2015'!$F$12:$AB$1887,20,FALSE),"-")</f>
        <v>0</v>
      </c>
      <c r="AJ1306" s="127">
        <f>IF(E1306=1,VLOOKUP(Työfile_2024!D1306,'2015'!$F$12:$AB$1887,21,FALSE),"-")</f>
        <v>0</v>
      </c>
      <c r="AK1306" s="127">
        <f>IF(E1306=1,VLOOKUP(Työfile_2024!D1306,'2015'!$F$12:$AB$1887,22,FALSE),"-")</f>
        <v>0</v>
      </c>
      <c r="AL1306" s="127">
        <f>IF(E1306=1,VLOOKUP(Työfile_2024!D1306,'2015'!$F$12:$AB$1887,23,FALSE),"-")</f>
        <v>0</v>
      </c>
      <c r="AM1306" s="56">
        <f>VLOOKUP(Työfile_2024!D1306,Tmatkat_20km_tarkasteltava_verk!$C$2:$D$1804,2,FALSE)</f>
        <v>77</v>
      </c>
      <c r="AN1306" s="148">
        <f t="shared" si="322"/>
        <v>0.28838951310861421</v>
      </c>
      <c r="AO1306" s="178">
        <f>IF(E1306=1,VLOOKUP(Työfile_2024!D1306,'2015'!$F$12:$AC$1887,24,FALSE),"-")</f>
        <v>50</v>
      </c>
      <c r="AP1306" s="52">
        <f>VLOOKUP(D1306,Tarkasteltava_verkko_2024_harva!$E$2:$I$1804,5,FALSE)</f>
        <v>0</v>
      </c>
      <c r="AQ1306" s="52">
        <f>VLOOKUP(D1306,Tarkasteltava_verkko_2024_harva!$E$2:$I$1804,4,FALSE)</f>
        <v>0</v>
      </c>
      <c r="AR1306" s="148">
        <v>0</v>
      </c>
      <c r="AS1306" s="170" t="str">
        <f>IFERROR(VLOOKUP(C1306,'2015'!$C$12:$AG$1887,30,FALSE),"-")</f>
        <v/>
      </c>
      <c r="AT1306" s="148">
        <v>0</v>
      </c>
      <c r="AU1306" s="170">
        <f>IFERROR(VLOOKUP(C1306,'2015'!$C$12:$AG$1887,31,FALSE),"-")</f>
        <v>0</v>
      </c>
      <c r="AV1306" s="106"/>
      <c r="AW1306" s="63">
        <f>IFERROR(VLOOKUP(C1306,Merkittävyysluokitus!$A$2:$J$1705,10,FALSE),"-")</f>
        <v>4</v>
      </c>
      <c r="AX1306" s="175">
        <f>IFERROR(VLOOKUP(C1306,Merkittävyysluokitus!$A$2:$J$1705,6,FALSE),"-")</f>
        <v>2.7319589041095886</v>
      </c>
      <c r="AY1306" s="175">
        <f>IFERROR(VLOOKUP(C1306,Merkittävyysluokitus!$A$2:$J$1705,7,FALSE),"-")</f>
        <v>0.91766666666666663</v>
      </c>
      <c r="AZ1306" s="175">
        <f>IFERROR(VLOOKUP(C1306,Merkittävyysluokitus!$A$2:$J$1705,8,FALSE),"-")</f>
        <v>1.3142922374429222</v>
      </c>
      <c r="BA1306" s="175">
        <f>IFERROR(VLOOKUP(C1306,Merkittävyysluokitus!$A$2:$J$1705,9,FALSE),"-")</f>
        <v>0.5</v>
      </c>
      <c r="BB1306" s="203"/>
      <c r="BC1306" s="203" t="str">
        <f t="shared" si="323"/>
        <v>ei mallia</v>
      </c>
      <c r="BD1306" s="39" t="str">
        <f t="shared" si="317"/>
        <v>Ei luokiteltu</v>
      </c>
      <c r="BE1306" s="68" t="str">
        <f t="shared" si="318"/>
        <v>ei mallia</v>
      </c>
      <c r="BF1306" s="68" t="str">
        <f t="shared" si="319"/>
        <v>ei mallia</v>
      </c>
      <c r="BG1306" s="68" t="str">
        <f t="shared" si="320"/>
        <v>ei mallia</v>
      </c>
      <c r="BH1306" s="208" t="str">
        <f t="shared" si="321"/>
        <v>musta</v>
      </c>
      <c r="BI1306" s="39"/>
      <c r="BJ1306" s="39" t="str">
        <f>IF(F1306="ei löydy","uusi tie",IF(E1306=0,"tieosoite muuttunut",IF(E1306=1,VLOOKUP(D1306,'2015'!$F$12:$AL$1887,31,FALSE),"-")))</f>
        <v>musta</v>
      </c>
      <c r="BK1306" s="67" t="str">
        <f>IF(E1306=1,VLOOKUP(D1306,'2015'!$F$12:$AL$1887,32,FALSE),"-")</f>
        <v>musta</v>
      </c>
      <c r="BL1306" s="39" t="str">
        <f>IF(F1306="ei löydy","uusi tie",IF(E1306=0,"tieosoite muuttunut",IF(E1306=1,VLOOKUP(D1306,'2015'!$F$12:$AL$1887,33,FALSE),"-")))</f>
        <v>musta</v>
      </c>
      <c r="BM1306" s="39"/>
      <c r="BN1306" s="217" t="str">
        <f>VLOOKUP(D1306,'2015'!$F$12:$AL$1887,33,FALSE)</f>
        <v>musta</v>
      </c>
      <c r="BO1306" s="39"/>
      <c r="BP1306" s="115" t="s">
        <v>10</v>
      </c>
      <c r="BQ1306" s="30"/>
      <c r="BS1306" s="5"/>
      <c r="BU1306" s="37"/>
      <c r="BV1306" s="30" t="s">
        <v>10</v>
      </c>
      <c r="BX1306" t="str">
        <f>IF(E1306=1,VLOOKUP(D1306,'2015'!$F$12:$AX$1887,43,FALSE),"-")</f>
        <v>musta</v>
      </c>
      <c r="BY1306" t="str">
        <f>IF(E1306=1,VLOOKUP(D1306,'2015'!$F$12:$AX$1887,44,FALSE),"-")</f>
        <v>musta</v>
      </c>
      <c r="BZ1306" t="str">
        <f>IF(E1306=1,VLOOKUP(D1306,'2015'!$F$12:$AX$1887,45,FALSE),"-")</f>
        <v>musta</v>
      </c>
      <c r="CA1306" s="31">
        <f t="shared" si="312"/>
        <v>1</v>
      </c>
      <c r="CB1306" s="31">
        <f t="shared" si="313"/>
        <v>1</v>
      </c>
      <c r="CC1306" s="31">
        <f t="shared" si="314"/>
        <v>0</v>
      </c>
      <c r="CD1306" s="31">
        <f t="shared" si="315"/>
        <v>0</v>
      </c>
      <c r="CE1306" s="31">
        <f t="shared" si="316"/>
        <v>0</v>
      </c>
      <c r="CO1306" s="2" t="s">
        <v>35</v>
      </c>
      <c r="CP1306" s="2" t="s">
        <v>35</v>
      </c>
    </row>
    <row r="1307" spans="1:94" ht="15.75" thickBot="1" x14ac:dyDescent="0.3">
      <c r="A1307" s="50"/>
      <c r="B1307" s="50"/>
      <c r="C1307" s="50" t="str">
        <f t="shared" si="324"/>
        <v>11739_1_5458</v>
      </c>
      <c r="D1307" s="51" t="str">
        <f t="shared" si="325"/>
        <v>11739_1</v>
      </c>
      <c r="E1307" s="224">
        <f>IFERROR(VLOOKUP(C1307,'2015'!$C$12:$D$1887,2,FALSE),0)</f>
        <v>1</v>
      </c>
      <c r="F1307" s="51">
        <f>IFERROR(K1307-IFERROR(VLOOKUP(D1307,'2015'!$F$12:$I$1887,4,FALSE),"ei löydy"),"ei löydy")</f>
        <v>0</v>
      </c>
      <c r="G1307" s="224">
        <f>IFERROR(VLOOKUP(Työfile_2024!C1307,Liikennemalli!$D$6:$G$1921,4,FALSE),0)</f>
        <v>1</v>
      </c>
      <c r="H1307" s="225">
        <f>K1307-IFERROR(VLOOKUP(Työfile_2024!D1307,Liikennemalli!$C$6:$H$1921,6,FALSE),"ei löydy")</f>
        <v>0</v>
      </c>
      <c r="I1307" s="80">
        <v>11739</v>
      </c>
      <c r="J1307" s="52">
        <v>1</v>
      </c>
      <c r="K1307" s="52">
        <v>5458</v>
      </c>
      <c r="L1307" s="53"/>
      <c r="M1307" s="54"/>
      <c r="N1307" s="54"/>
      <c r="O1307" s="54"/>
      <c r="P1307" s="54"/>
      <c r="Q1307" s="55"/>
      <c r="R1307" s="55"/>
      <c r="S1307" s="55"/>
      <c r="T1307" s="55"/>
      <c r="U1307" s="52"/>
      <c r="V1307" s="56">
        <v>108</v>
      </c>
      <c r="W1307" s="56">
        <v>8</v>
      </c>
      <c r="X1307" s="56">
        <v>104</v>
      </c>
      <c r="Y1307" s="56">
        <f>VLOOKUP(D1307,Liikennemalli24!$D$2:$F$1804,2,FALSE)</f>
        <v>31</v>
      </c>
      <c r="Z1307" s="57">
        <f>VLOOKUP(D1307,Liikennemalli24!$D$2:$F$1804,3,FALSE)</f>
        <v>0.224</v>
      </c>
      <c r="AA1307" s="178">
        <f>IF(G1307=1,VLOOKUP(C1307,Liikennemalli!$D$6:$H$1921,2,FALSE),"-")</f>
        <v>147.35238936571699</v>
      </c>
      <c r="AB1307" s="197">
        <f>IF(G1307=1,VLOOKUP(C1307,Liikennemalli!$D$6:$H$1921,3,FALSE),"-")</f>
        <v>0.57839684870024399</v>
      </c>
      <c r="AC1307" s="134">
        <f>IF(E1307=1,VLOOKUP(Työfile_2024!D1307,'2015'!$F$12:$X$1887,18,FALSE),"-")</f>
        <v>181</v>
      </c>
      <c r="AD1307" s="127">
        <f>IF(E1307=1,VLOOKUP(Työfile_2024!D1307,'2015'!$F$12:$X$1887,19,FALSE),"-")</f>
        <v>0.66</v>
      </c>
      <c r="AI1307" s="127">
        <f>IF(E1307=1,VLOOKUP(Työfile_2024!D1307,'2015'!$F$12:$AB$1887,20,FALSE),"-")</f>
        <v>0</v>
      </c>
      <c r="AJ1307" s="127">
        <f>IF(E1307=1,VLOOKUP(Työfile_2024!D1307,'2015'!$F$12:$AB$1887,21,FALSE),"-")</f>
        <v>0</v>
      </c>
      <c r="AK1307" s="127">
        <f>IF(E1307=1,VLOOKUP(Työfile_2024!D1307,'2015'!$F$12:$AB$1887,22,FALSE),"-")</f>
        <v>0</v>
      </c>
      <c r="AL1307" s="127">
        <f>IF(E1307=1,VLOOKUP(Työfile_2024!D1307,'2015'!$F$12:$AB$1887,23,FALSE),"-")</f>
        <v>0</v>
      </c>
      <c r="AM1307" s="56">
        <f>VLOOKUP(Työfile_2024!D1307,Tmatkat_20km_tarkasteltava_verk!$C$2:$D$1804,2,FALSE)</f>
        <v>85</v>
      </c>
      <c r="AN1307" s="148">
        <f t="shared" si="322"/>
        <v>0.78703703703703709</v>
      </c>
      <c r="AO1307" s="178">
        <f>IF(E1307=1,VLOOKUP(Työfile_2024!D1307,'2015'!$F$12:$AC$1887,24,FALSE),"-")</f>
        <v>121</v>
      </c>
      <c r="AP1307" s="52">
        <f>VLOOKUP(D1307,Tarkasteltava_verkko_2024_harva!$E$2:$I$1804,5,FALSE)</f>
        <v>0</v>
      </c>
      <c r="AQ1307" s="52">
        <f>VLOOKUP(D1307,Tarkasteltava_verkko_2024_harva!$E$2:$I$1804,4,FALSE)</f>
        <v>0</v>
      </c>
      <c r="AR1307" s="148">
        <v>0</v>
      </c>
      <c r="AS1307" s="170" t="str">
        <f>IFERROR(VLOOKUP(C1307,'2015'!$C$12:$AG$1887,30,FALSE),"-")</f>
        <v/>
      </c>
      <c r="AT1307" s="148">
        <v>0.19640894100403078</v>
      </c>
      <c r="AU1307" s="170">
        <f>IFERROR(VLOOKUP(C1307,'2015'!$C$12:$AG$1887,31,FALSE),"-")</f>
        <v>0</v>
      </c>
      <c r="AV1307" s="106"/>
      <c r="AW1307" s="63">
        <f>IFERROR(VLOOKUP(C1307,Merkittävyysluokitus!$A$2:$J$1705,10,FALSE),"-")</f>
        <v>4</v>
      </c>
      <c r="AX1307" s="175">
        <f>IFERROR(VLOOKUP(C1307,Merkittävyysluokitus!$A$2:$J$1705,6,FALSE),"-")</f>
        <v>2.3925616438356165</v>
      </c>
      <c r="AY1307" s="175">
        <f>IFERROR(VLOOKUP(C1307,Merkittävyysluokitus!$A$2:$J$1705,7,FALSE),"-")</f>
        <v>0.79399999999999982</v>
      </c>
      <c r="AZ1307" s="175">
        <f>IFERROR(VLOOKUP(C1307,Merkittävyysluokitus!$A$2:$J$1705,8,FALSE),"-")</f>
        <v>0.76522831050228313</v>
      </c>
      <c r="BA1307" s="175">
        <f>IFERROR(VLOOKUP(C1307,Merkittävyysluokitus!$A$2:$J$1705,9,FALSE),"-")</f>
        <v>0.83333333333333326</v>
      </c>
      <c r="BB1307" s="203"/>
      <c r="BC1307" s="203" t="str">
        <f t="shared" si="323"/>
        <v/>
      </c>
      <c r="BD1307" s="39" t="str">
        <f t="shared" si="317"/>
        <v>musta</v>
      </c>
      <c r="BE1307" s="68" t="str">
        <f t="shared" si="318"/>
        <v>musta</v>
      </c>
      <c r="BF1307" s="68" t="str">
        <f t="shared" si="319"/>
        <v>musta</v>
      </c>
      <c r="BG1307" s="68" t="str">
        <f t="shared" si="320"/>
        <v>musta</v>
      </c>
      <c r="BH1307" s="208" t="str">
        <f t="shared" si="321"/>
        <v>musta</v>
      </c>
      <c r="BI1307" s="39"/>
      <c r="BJ1307" s="39" t="str">
        <f>IF(F1307="ei löydy","uusi tie",IF(E1307=0,"tieosoite muuttunut",IF(E1307=1,VLOOKUP(D1307,'2015'!$F$12:$AL$1887,31,FALSE),"-")))</f>
        <v>musta</v>
      </c>
      <c r="BK1307" s="67" t="str">
        <f>IF(E1307=1,VLOOKUP(D1307,'2015'!$F$12:$AL$1887,32,FALSE),"-")</f>
        <v>musta</v>
      </c>
      <c r="BL1307" s="39" t="str">
        <f>IF(F1307="ei löydy","uusi tie",IF(E1307=0,"tieosoite muuttunut",IF(E1307=1,VLOOKUP(D1307,'2015'!$F$12:$AL$1887,33,FALSE),"-")))</f>
        <v>musta</v>
      </c>
      <c r="BM1307" s="39"/>
      <c r="BN1307" s="217" t="str">
        <f>VLOOKUP(D1307,'2015'!$F$12:$AL$1887,33,FALSE)</f>
        <v>musta</v>
      </c>
      <c r="BO1307" s="39"/>
      <c r="BP1307" s="115" t="s">
        <v>10</v>
      </c>
      <c r="BQ1307" s="30"/>
      <c r="BS1307" s="5"/>
      <c r="BU1307" s="37"/>
      <c r="BV1307" s="30" t="s">
        <v>10</v>
      </c>
      <c r="BX1307" t="str">
        <f>IF(E1307=1,VLOOKUP(D1307,'2015'!$F$12:$AX$1887,43,FALSE),"-")</f>
        <v>punainen</v>
      </c>
      <c r="BY1307" t="str">
        <f>IF(E1307=1,VLOOKUP(D1307,'2015'!$F$12:$AX$1887,44,FALSE),"-")</f>
        <v>musta</v>
      </c>
      <c r="BZ1307" t="str">
        <f>IF(E1307=1,VLOOKUP(D1307,'2015'!$F$12:$AX$1887,45,FALSE),"-")</f>
        <v>musta</v>
      </c>
      <c r="CA1307" s="31">
        <f t="shared" si="312"/>
        <v>10</v>
      </c>
      <c r="CB1307" s="31">
        <f t="shared" si="313"/>
        <v>10</v>
      </c>
      <c r="CC1307" s="31">
        <f t="shared" si="314"/>
        <v>0</v>
      </c>
      <c r="CD1307" s="31">
        <f t="shared" si="315"/>
        <v>0</v>
      </c>
      <c r="CE1307" s="31">
        <f t="shared" si="316"/>
        <v>0</v>
      </c>
      <c r="CO1307" s="2" t="s">
        <v>35</v>
      </c>
      <c r="CP1307" s="2" t="s">
        <v>35</v>
      </c>
    </row>
    <row r="1308" spans="1:94" ht="15.75" thickBot="1" x14ac:dyDescent="0.3">
      <c r="A1308" s="50"/>
      <c r="B1308" s="50"/>
      <c r="C1308" s="50" t="str">
        <f t="shared" si="324"/>
        <v>11743_1_6733</v>
      </c>
      <c r="D1308" s="51" t="str">
        <f t="shared" si="325"/>
        <v>11743_1</v>
      </c>
      <c r="E1308" s="224">
        <f>IFERROR(VLOOKUP(C1308,'2015'!$C$12:$D$1887,2,FALSE),0)</f>
        <v>1</v>
      </c>
      <c r="F1308" s="51">
        <f>IFERROR(K1308-IFERROR(VLOOKUP(D1308,'2015'!$F$12:$I$1887,4,FALSE),"ei löydy"),"ei löydy")</f>
        <v>0</v>
      </c>
      <c r="G1308" s="224">
        <f>IFERROR(VLOOKUP(Työfile_2024!C1308,Liikennemalli!$D$6:$G$1921,4,FALSE),0)</f>
        <v>1</v>
      </c>
      <c r="H1308" s="225">
        <f>K1308-IFERROR(VLOOKUP(Työfile_2024!D1308,Liikennemalli!$C$6:$H$1921,6,FALSE),"ei löydy")</f>
        <v>0</v>
      </c>
      <c r="I1308" s="80">
        <v>11743</v>
      </c>
      <c r="J1308" s="52">
        <v>1</v>
      </c>
      <c r="K1308" s="52">
        <v>6733</v>
      </c>
      <c r="L1308" s="53"/>
      <c r="M1308" s="54"/>
      <c r="N1308" s="54"/>
      <c r="O1308" s="54"/>
      <c r="P1308" s="54"/>
      <c r="Q1308" s="55"/>
      <c r="R1308" s="55"/>
      <c r="S1308" s="55"/>
      <c r="T1308" s="55"/>
      <c r="U1308" s="52"/>
      <c r="V1308" s="56">
        <v>295</v>
      </c>
      <c r="W1308" s="56">
        <v>7</v>
      </c>
      <c r="X1308" s="56">
        <v>303</v>
      </c>
      <c r="Y1308" s="56">
        <f>VLOOKUP(D1308,Liikennemalli24!$D$2:$F$1804,2,FALSE)</f>
        <v>111</v>
      </c>
      <c r="Z1308" s="57">
        <f>VLOOKUP(D1308,Liikennemalli24!$D$2:$F$1804,3,FALSE)</f>
        <v>0.253</v>
      </c>
      <c r="AA1308" s="178">
        <f>IF(G1308=1,VLOOKUP(C1308,Liikennemalli!$D$6:$H$1921,2,FALSE),"-")</f>
        <v>760</v>
      </c>
      <c r="AB1308" s="197">
        <f>IF(G1308=1,VLOOKUP(C1308,Liikennemalli!$D$6:$H$1921,3,FALSE),"-")</f>
        <v>0.51351351351351304</v>
      </c>
      <c r="AC1308" s="134">
        <f>IF(E1308=1,VLOOKUP(Työfile_2024!D1308,'2015'!$F$12:$X$1887,18,FALSE),"-")</f>
        <v>135</v>
      </c>
      <c r="AD1308" s="127">
        <f>IF(E1308=1,VLOOKUP(Työfile_2024!D1308,'2015'!$F$12:$X$1887,19,FALSE),"-")</f>
        <v>0.45</v>
      </c>
      <c r="AI1308" s="127">
        <f>IF(E1308=1,VLOOKUP(Työfile_2024!D1308,'2015'!$F$12:$AB$1887,20,FALSE),"-")</f>
        <v>0</v>
      </c>
      <c r="AJ1308" s="127">
        <f>IF(E1308=1,VLOOKUP(Työfile_2024!D1308,'2015'!$F$12:$AB$1887,21,FALSE),"-")</f>
        <v>0</v>
      </c>
      <c r="AK1308" s="127">
        <f>IF(E1308=1,VLOOKUP(Työfile_2024!D1308,'2015'!$F$12:$AB$1887,22,FALSE),"-")</f>
        <v>0</v>
      </c>
      <c r="AL1308" s="127">
        <f>IF(E1308=1,VLOOKUP(Työfile_2024!D1308,'2015'!$F$12:$AB$1887,23,FALSE),"-")</f>
        <v>0</v>
      </c>
      <c r="AM1308" s="56">
        <f>VLOOKUP(Työfile_2024!D1308,Tmatkat_20km_tarkasteltava_verk!$C$2:$D$1804,2,FALSE)</f>
        <v>86</v>
      </c>
      <c r="AN1308" s="148">
        <f t="shared" si="322"/>
        <v>0.29152542372881357</v>
      </c>
      <c r="AO1308" s="178">
        <f>IF(E1308=1,VLOOKUP(Työfile_2024!D1308,'2015'!$F$12:$AC$1887,24,FALSE),"-")</f>
        <v>298</v>
      </c>
      <c r="AP1308" s="52">
        <f>VLOOKUP(D1308,Tarkasteltava_verkko_2024_harva!$E$2:$I$1804,5,FALSE)</f>
        <v>0</v>
      </c>
      <c r="AQ1308" s="52">
        <f>VLOOKUP(D1308,Tarkasteltava_verkko_2024_harva!$E$2:$I$1804,4,FALSE)</f>
        <v>0</v>
      </c>
      <c r="AR1308" s="148">
        <v>7.1142135749294524E-2</v>
      </c>
      <c r="AS1308" s="170" t="str">
        <f>IFERROR(VLOOKUP(C1308,'2015'!$C$12:$AG$1887,30,FALSE),"-")</f>
        <v/>
      </c>
      <c r="AT1308" s="148">
        <v>0.18817763255606712</v>
      </c>
      <c r="AU1308" s="170">
        <f>IFERROR(VLOOKUP(C1308,'2015'!$C$12:$AG$1887,31,FALSE),"-")</f>
        <v>0</v>
      </c>
      <c r="AV1308" s="106"/>
      <c r="AW1308" s="63">
        <f>IFERROR(VLOOKUP(C1308,Merkittävyysluokitus!$A$2:$J$1705,10,FALSE),"-")</f>
        <v>3</v>
      </c>
      <c r="AX1308" s="175">
        <f>IFERROR(VLOOKUP(C1308,Merkittävyysluokitus!$A$2:$J$1705,6,FALSE),"-")</f>
        <v>2.9984627092846265</v>
      </c>
      <c r="AY1308" s="175">
        <f>IFERROR(VLOOKUP(C1308,Merkittävyysluokitus!$A$2:$J$1705,7,FALSE),"-")</f>
        <v>1.2283333333333331</v>
      </c>
      <c r="AZ1308" s="175">
        <f>IFERROR(VLOOKUP(C1308,Merkittävyysluokitus!$A$2:$J$1705,8,FALSE),"-")</f>
        <v>0.93679604261796046</v>
      </c>
      <c r="BA1308" s="175">
        <f>IFERROR(VLOOKUP(C1308,Merkittävyysluokitus!$A$2:$J$1705,9,FALSE),"-")</f>
        <v>0.83333333333333326</v>
      </c>
      <c r="BB1308" s="203"/>
      <c r="BC1308" s="203" t="str">
        <f t="shared" si="323"/>
        <v/>
      </c>
      <c r="BD1308" s="39" t="str">
        <f t="shared" si="317"/>
        <v>musta</v>
      </c>
      <c r="BE1308" s="68" t="str">
        <f t="shared" si="318"/>
        <v>musta</v>
      </c>
      <c r="BF1308" s="68" t="str">
        <f t="shared" si="319"/>
        <v>musta</v>
      </c>
      <c r="BG1308" s="68" t="str">
        <f t="shared" si="320"/>
        <v>musta</v>
      </c>
      <c r="BH1308" s="208" t="str">
        <f t="shared" si="321"/>
        <v>musta</v>
      </c>
      <c r="BI1308" s="39"/>
      <c r="BJ1308" s="39" t="str">
        <f>IF(F1308="ei löydy","uusi tie",IF(E1308=0,"tieosoite muuttunut",IF(E1308=1,VLOOKUP(D1308,'2015'!$F$12:$AL$1887,31,FALSE),"-")))</f>
        <v>musta</v>
      </c>
      <c r="BK1308" s="67" t="str">
        <f>IF(E1308=1,VLOOKUP(D1308,'2015'!$F$12:$AL$1887,32,FALSE),"-")</f>
        <v>musta</v>
      </c>
      <c r="BL1308" s="39" t="str">
        <f>IF(F1308="ei löydy","uusi tie",IF(E1308=0,"tieosoite muuttunut",IF(E1308=1,VLOOKUP(D1308,'2015'!$F$12:$AL$1887,33,FALSE),"-")))</f>
        <v>musta</v>
      </c>
      <c r="BM1308" s="39"/>
      <c r="BN1308" s="217" t="str">
        <f>VLOOKUP(D1308,'2015'!$F$12:$AL$1887,33,FALSE)</f>
        <v>musta</v>
      </c>
      <c r="BO1308" s="39"/>
      <c r="BP1308" s="115" t="s">
        <v>10</v>
      </c>
      <c r="BQ1308" s="30"/>
      <c r="BS1308" s="5"/>
      <c r="BU1308" s="37"/>
      <c r="BV1308" s="30" t="s">
        <v>10</v>
      </c>
      <c r="BX1308" t="str">
        <f>IF(E1308=1,VLOOKUP(D1308,'2015'!$F$12:$AX$1887,43,FALSE),"-")</f>
        <v>musta</v>
      </c>
      <c r="BY1308" t="str">
        <f>IF(E1308=1,VLOOKUP(D1308,'2015'!$F$12:$AX$1887,44,FALSE),"-")</f>
        <v>musta</v>
      </c>
      <c r="BZ1308" t="str">
        <f>IF(E1308=1,VLOOKUP(D1308,'2015'!$F$12:$AX$1887,45,FALSE),"-")</f>
        <v>musta</v>
      </c>
      <c r="CA1308" s="31">
        <f t="shared" si="312"/>
        <v>1</v>
      </c>
      <c r="CB1308" s="31">
        <f t="shared" si="313"/>
        <v>1</v>
      </c>
      <c r="CC1308" s="31">
        <f t="shared" si="314"/>
        <v>0</v>
      </c>
      <c r="CD1308" s="31">
        <f t="shared" si="315"/>
        <v>0</v>
      </c>
      <c r="CE1308" s="31">
        <f t="shared" si="316"/>
        <v>0</v>
      </c>
      <c r="CO1308" s="2" t="s">
        <v>35</v>
      </c>
      <c r="CP1308" s="2" t="s">
        <v>35</v>
      </c>
    </row>
    <row r="1309" spans="1:94" ht="15.75" thickBot="1" x14ac:dyDescent="0.3">
      <c r="A1309" s="50"/>
      <c r="B1309" s="50"/>
      <c r="C1309" s="50" t="str">
        <f t="shared" si="324"/>
        <v>11745_1_2880</v>
      </c>
      <c r="D1309" s="51" t="str">
        <f t="shared" si="325"/>
        <v>11745_1</v>
      </c>
      <c r="E1309" s="224">
        <f>IFERROR(VLOOKUP(C1309,'2015'!$C$12:$D$1887,2,FALSE),0)</f>
        <v>1</v>
      </c>
      <c r="F1309" s="51">
        <f>IFERROR(K1309-IFERROR(VLOOKUP(D1309,'2015'!$F$12:$I$1887,4,FALSE),"ei löydy"),"ei löydy")</f>
        <v>0</v>
      </c>
      <c r="G1309" s="224">
        <f>IFERROR(VLOOKUP(Työfile_2024!C1309,Liikennemalli!$D$6:$G$1921,4,FALSE),0)</f>
        <v>1</v>
      </c>
      <c r="H1309" s="225">
        <f>K1309-IFERROR(VLOOKUP(Työfile_2024!D1309,Liikennemalli!$C$6:$H$1921,6,FALSE),"ei löydy")</f>
        <v>0</v>
      </c>
      <c r="I1309" s="80">
        <v>11745</v>
      </c>
      <c r="J1309" s="52">
        <v>1</v>
      </c>
      <c r="K1309" s="52">
        <v>2880</v>
      </c>
      <c r="L1309" s="53"/>
      <c r="M1309" s="54"/>
      <c r="N1309" s="54"/>
      <c r="O1309" s="54"/>
      <c r="P1309" s="54"/>
      <c r="Q1309" s="55"/>
      <c r="R1309" s="55"/>
      <c r="S1309" s="55"/>
      <c r="T1309" s="55"/>
      <c r="U1309" s="52"/>
      <c r="V1309" s="56">
        <v>442</v>
      </c>
      <c r="W1309" s="56">
        <v>15</v>
      </c>
      <c r="X1309" s="56">
        <v>449</v>
      </c>
      <c r="Y1309" s="56">
        <f>VLOOKUP(D1309,Liikennemalli24!$D$2:$F$1804,2,FALSE)</f>
        <v>118</v>
      </c>
      <c r="Z1309" s="57">
        <f>VLOOKUP(D1309,Liikennemalli24!$D$2:$F$1804,3,FALSE)</f>
        <v>0.46300000000000002</v>
      </c>
      <c r="AA1309" s="178">
        <f>IF(G1309=1,VLOOKUP(C1309,Liikennemalli!$D$6:$H$1921,2,FALSE),"-")</f>
        <v>0</v>
      </c>
      <c r="AB1309" s="197">
        <f>IF(G1309=1,VLOOKUP(C1309,Liikennemalli!$D$6:$H$1921,3,FALSE),"-")</f>
        <v>0</v>
      </c>
      <c r="AC1309" s="134">
        <f>IF(E1309=1,VLOOKUP(Työfile_2024!D1309,'2015'!$F$12:$X$1887,18,FALSE),"-")</f>
        <v>245</v>
      </c>
      <c r="AD1309" s="127">
        <f>IF(E1309=1,VLOOKUP(Työfile_2024!D1309,'2015'!$F$12:$X$1887,19,FALSE),"-")</f>
        <v>0.8</v>
      </c>
      <c r="AI1309" s="127">
        <f>IF(E1309=1,VLOOKUP(Työfile_2024!D1309,'2015'!$F$12:$AB$1887,20,FALSE),"-")</f>
        <v>0</v>
      </c>
      <c r="AJ1309" s="127">
        <f>IF(E1309=1,VLOOKUP(Työfile_2024!D1309,'2015'!$F$12:$AB$1887,21,FALSE),"-")</f>
        <v>0</v>
      </c>
      <c r="AK1309" s="127">
        <f>IF(E1309=1,VLOOKUP(Työfile_2024!D1309,'2015'!$F$12:$AB$1887,22,FALSE),"-")</f>
        <v>0</v>
      </c>
      <c r="AL1309" s="127">
        <f>IF(E1309=1,VLOOKUP(Työfile_2024!D1309,'2015'!$F$12:$AB$1887,23,FALSE),"-")</f>
        <v>0</v>
      </c>
      <c r="AM1309" s="56">
        <f>VLOOKUP(Työfile_2024!D1309,Tmatkat_20km_tarkasteltava_verk!$C$2:$D$1804,2,FALSE)</f>
        <v>68</v>
      </c>
      <c r="AN1309" s="148">
        <f t="shared" si="322"/>
        <v>0.15384615384615385</v>
      </c>
      <c r="AO1309" s="178">
        <f>IF(E1309=1,VLOOKUP(Työfile_2024!D1309,'2015'!$F$12:$AC$1887,24,FALSE),"-")</f>
        <v>46</v>
      </c>
      <c r="AP1309" s="52">
        <f>VLOOKUP(D1309,Tarkasteltava_verkko_2024_harva!$E$2:$I$1804,5,FALSE)</f>
        <v>0</v>
      </c>
      <c r="AQ1309" s="52">
        <f>VLOOKUP(D1309,Tarkasteltava_verkko_2024_harva!$E$2:$I$1804,4,FALSE)</f>
        <v>0</v>
      </c>
      <c r="AR1309" s="148">
        <v>0</v>
      </c>
      <c r="AS1309" s="170" t="str">
        <f>IFERROR(VLOOKUP(C1309,'2015'!$C$12:$AG$1887,30,FALSE),"-")</f>
        <v/>
      </c>
      <c r="AT1309" s="148">
        <v>0.6958333333333333</v>
      </c>
      <c r="AU1309" s="170" t="str">
        <f>IFERROR(VLOOKUP(C1309,'2015'!$C$12:$AG$1887,31,FALSE),"-")</f>
        <v>Kyllä</v>
      </c>
      <c r="AV1309" s="106"/>
      <c r="AW1309" s="63">
        <f>IFERROR(VLOOKUP(C1309,Merkittävyysluokitus!$A$2:$J$1705,10,FALSE),"-")</f>
        <v>3</v>
      </c>
      <c r="AX1309" s="175">
        <f>IFERROR(VLOOKUP(C1309,Merkittävyysluokitus!$A$2:$J$1705,6,FALSE),"-")</f>
        <v>3.228009132420091</v>
      </c>
      <c r="AY1309" s="175">
        <f>IFERROR(VLOOKUP(C1309,Merkittävyysluokitus!$A$2:$J$1705,7,FALSE),"-")</f>
        <v>1.5926666666666665</v>
      </c>
      <c r="AZ1309" s="175">
        <f>IFERROR(VLOOKUP(C1309,Merkittävyysluokitus!$A$2:$J$1705,8,FALSE),"-")</f>
        <v>1.1353424657534246</v>
      </c>
      <c r="BA1309" s="175">
        <f>IFERROR(VLOOKUP(C1309,Merkittävyysluokitus!$A$2:$J$1705,9,FALSE),"-")</f>
        <v>0.5</v>
      </c>
      <c r="BB1309" s="203"/>
      <c r="BC1309" s="203" t="str">
        <f t="shared" si="323"/>
        <v/>
      </c>
      <c r="BD1309" s="39" t="str">
        <f t="shared" si="317"/>
        <v>musta</v>
      </c>
      <c r="BE1309" s="68" t="str">
        <f t="shared" si="318"/>
        <v>musta</v>
      </c>
      <c r="BF1309" s="68" t="str">
        <f t="shared" si="319"/>
        <v>musta</v>
      </c>
      <c r="BG1309" s="68" t="str">
        <f t="shared" si="320"/>
        <v>musta</v>
      </c>
      <c r="BH1309" s="208" t="str">
        <f t="shared" si="321"/>
        <v>musta</v>
      </c>
      <c r="BI1309" s="39"/>
      <c r="BJ1309" s="39" t="str">
        <f>IF(F1309="ei löydy","uusi tie",IF(E1309=0,"tieosoite muuttunut",IF(E1309=1,VLOOKUP(D1309,'2015'!$F$12:$AL$1887,31,FALSE),"-")))</f>
        <v>musta</v>
      </c>
      <c r="BK1309" s="67" t="str">
        <f>IF(E1309=1,VLOOKUP(D1309,'2015'!$F$12:$AL$1887,32,FALSE),"-")</f>
        <v>musta</v>
      </c>
      <c r="BL1309" s="39" t="str">
        <f>IF(F1309="ei löydy","uusi tie",IF(E1309=0,"tieosoite muuttunut",IF(E1309=1,VLOOKUP(D1309,'2015'!$F$12:$AL$1887,33,FALSE),"-")))</f>
        <v>musta</v>
      </c>
      <c r="BM1309" s="39"/>
      <c r="BN1309" s="217" t="str">
        <f>VLOOKUP(D1309,'2015'!$F$12:$AL$1887,33,FALSE)</f>
        <v>musta</v>
      </c>
      <c r="BO1309" s="39"/>
      <c r="BP1309" s="115" t="s">
        <v>10</v>
      </c>
      <c r="BQ1309" s="30"/>
      <c r="BS1309" s="5"/>
      <c r="BU1309" s="37"/>
      <c r="BV1309" s="30" t="s">
        <v>10</v>
      </c>
      <c r="BX1309" t="str">
        <f>IF(E1309=1,VLOOKUP(D1309,'2015'!$F$12:$AX$1887,43,FALSE),"-")</f>
        <v>musta</v>
      </c>
      <c r="BY1309" t="str">
        <f>IF(E1309=1,VLOOKUP(D1309,'2015'!$F$12:$AX$1887,44,FALSE),"-")</f>
        <v>musta</v>
      </c>
      <c r="BZ1309" t="str">
        <f>IF(E1309=1,VLOOKUP(D1309,'2015'!$F$12:$AX$1887,45,FALSE),"-")</f>
        <v>musta</v>
      </c>
      <c r="CA1309" s="31">
        <f t="shared" si="312"/>
        <v>10</v>
      </c>
      <c r="CB1309" s="31">
        <f t="shared" si="313"/>
        <v>10</v>
      </c>
      <c r="CC1309" s="31">
        <f t="shared" si="314"/>
        <v>0</v>
      </c>
      <c r="CD1309" s="31">
        <f t="shared" si="315"/>
        <v>0</v>
      </c>
      <c r="CE1309" s="31">
        <f t="shared" si="316"/>
        <v>0</v>
      </c>
      <c r="CO1309" s="2" t="s">
        <v>35</v>
      </c>
      <c r="CP1309" s="2" t="s">
        <v>35</v>
      </c>
    </row>
    <row r="1310" spans="1:94" ht="15.75" thickBot="1" x14ac:dyDescent="0.3">
      <c r="A1310" s="50"/>
      <c r="B1310" s="50"/>
      <c r="C1310" s="50" t="str">
        <f t="shared" si="324"/>
        <v>11746_1_5833</v>
      </c>
      <c r="D1310" s="51" t="str">
        <f t="shared" si="325"/>
        <v>11746_1</v>
      </c>
      <c r="E1310" s="224">
        <f>IFERROR(VLOOKUP(C1310,'2015'!$C$12:$D$1887,2,FALSE),0)</f>
        <v>1</v>
      </c>
      <c r="F1310" s="51">
        <f>IFERROR(K1310-IFERROR(VLOOKUP(D1310,'2015'!$F$12:$I$1887,4,FALSE),"ei löydy"),"ei löydy")</f>
        <v>0</v>
      </c>
      <c r="G1310" s="224">
        <f>IFERROR(VLOOKUP(Työfile_2024!C1310,Liikennemalli!$D$6:$G$1921,4,FALSE),0)</f>
        <v>1</v>
      </c>
      <c r="H1310" s="225">
        <f>K1310-IFERROR(VLOOKUP(Työfile_2024!D1310,Liikennemalli!$C$6:$H$1921,6,FALSE),"ei löydy")</f>
        <v>0</v>
      </c>
      <c r="I1310" s="80">
        <v>11746</v>
      </c>
      <c r="J1310" s="52">
        <v>1</v>
      </c>
      <c r="K1310" s="52">
        <v>5833</v>
      </c>
      <c r="L1310" s="53"/>
      <c r="M1310" s="54"/>
      <c r="N1310" s="54"/>
      <c r="O1310" s="54"/>
      <c r="P1310" s="54"/>
      <c r="Q1310" s="55"/>
      <c r="R1310" s="55"/>
      <c r="S1310" s="55"/>
      <c r="T1310" s="55"/>
      <c r="U1310" s="52"/>
      <c r="V1310" s="56">
        <v>1484.0258871935539</v>
      </c>
      <c r="W1310" s="56">
        <v>351.42053831647524</v>
      </c>
      <c r="X1310" s="56">
        <v>1901.5774044231098</v>
      </c>
      <c r="Y1310" s="56">
        <f>VLOOKUP(D1310,Liikennemalli24!$D$2:$F$1804,2,FALSE)</f>
        <v>723</v>
      </c>
      <c r="Z1310" s="57">
        <f>VLOOKUP(D1310,Liikennemalli24!$D$2:$F$1804,3,FALSE)</f>
        <v>0.745</v>
      </c>
      <c r="AA1310" s="178">
        <f>IF(G1310=1,VLOOKUP(C1310,Liikennemalli!$D$6:$H$1921,2,FALSE),"-")</f>
        <v>232.420812139802</v>
      </c>
      <c r="AB1310" s="197">
        <f>IF(G1310=1,VLOOKUP(C1310,Liikennemalli!$D$6:$H$1921,3,FALSE),"-")</f>
        <v>0.75396912608998801</v>
      </c>
      <c r="AC1310" s="134">
        <f>IF(E1310=1,VLOOKUP(Työfile_2024!D1310,'2015'!$F$12:$X$1887,18,FALSE),"-")</f>
        <v>322</v>
      </c>
      <c r="AD1310" s="127">
        <f>IF(E1310=1,VLOOKUP(Työfile_2024!D1310,'2015'!$F$12:$X$1887,19,FALSE),"-")</f>
        <v>0.61</v>
      </c>
      <c r="AI1310" s="127">
        <f>IF(E1310=1,VLOOKUP(Työfile_2024!D1310,'2015'!$F$12:$AB$1887,20,FALSE),"-")</f>
        <v>0</v>
      </c>
      <c r="AJ1310" s="127">
        <f>IF(E1310=1,VLOOKUP(Työfile_2024!D1310,'2015'!$F$12:$AB$1887,21,FALSE),"-")</f>
        <v>0</v>
      </c>
      <c r="AK1310" s="127">
        <f>IF(E1310=1,VLOOKUP(Työfile_2024!D1310,'2015'!$F$12:$AB$1887,22,FALSE),"-")</f>
        <v>0</v>
      </c>
      <c r="AL1310" s="127">
        <f>IF(E1310=1,VLOOKUP(Työfile_2024!D1310,'2015'!$F$12:$AB$1887,23,FALSE),"-")</f>
        <v>0</v>
      </c>
      <c r="AM1310" s="56">
        <f>VLOOKUP(Työfile_2024!D1310,Tmatkat_20km_tarkasteltava_verk!$C$2:$D$1804,2,FALSE)</f>
        <v>784</v>
      </c>
      <c r="AN1310" s="148">
        <f t="shared" si="322"/>
        <v>0.52829267114917033</v>
      </c>
      <c r="AO1310" s="178">
        <f>IF(E1310=1,VLOOKUP(Työfile_2024!D1310,'2015'!$F$12:$AC$1887,24,FALSE),"-")</f>
        <v>650</v>
      </c>
      <c r="AP1310" s="52">
        <f>VLOOKUP(D1310,Tarkasteltava_verkko_2024_harva!$E$2:$I$1804,5,FALSE)</f>
        <v>0</v>
      </c>
      <c r="AQ1310" s="52">
        <f>VLOOKUP(D1310,Tarkasteltava_verkko_2024_harva!$E$2:$I$1804,4,FALSE)</f>
        <v>0</v>
      </c>
      <c r="AR1310" s="148">
        <v>0.17983884793416766</v>
      </c>
      <c r="AS1310" s="170" t="str">
        <f>IFERROR(VLOOKUP(C1310,'2015'!$C$12:$AG$1887,30,FALSE),"-")</f>
        <v/>
      </c>
      <c r="AT1310" s="148">
        <v>0</v>
      </c>
      <c r="AU1310" s="170">
        <f>IFERROR(VLOOKUP(C1310,'2015'!$C$12:$AG$1887,31,FALSE),"-")</f>
        <v>0</v>
      </c>
      <c r="AV1310" s="106"/>
      <c r="AW1310" s="63">
        <f>IFERROR(VLOOKUP(C1310,Merkittävyysluokitus!$A$2:$J$1705,10,FALSE),"-")</f>
        <v>2</v>
      </c>
      <c r="AX1310" s="175">
        <f>IFERROR(VLOOKUP(C1310,Merkittävyysluokitus!$A$2:$J$1705,6,FALSE),"-")</f>
        <v>11.54821917808219</v>
      </c>
      <c r="AY1310" s="175">
        <f>IFERROR(VLOOKUP(C1310,Merkittävyysluokitus!$A$2:$J$1705,7,FALSE),"-")</f>
        <v>4.1999999999999993</v>
      </c>
      <c r="AZ1310" s="175">
        <f>IFERROR(VLOOKUP(C1310,Merkittävyysluokitus!$A$2:$J$1705,8,FALSE),"-")</f>
        <v>5.514885844748858</v>
      </c>
      <c r="BA1310" s="175">
        <f>IFERROR(VLOOKUP(C1310,Merkittävyysluokitus!$A$2:$J$1705,9,FALSE),"-")</f>
        <v>1.8333333333333333</v>
      </c>
      <c r="BB1310" s="203"/>
      <c r="BC1310" s="203" t="str">
        <f t="shared" si="323"/>
        <v>muutos</v>
      </c>
      <c r="BD1310" s="39" t="str">
        <f t="shared" si="317"/>
        <v>punainen</v>
      </c>
      <c r="BE1310" s="68" t="str">
        <f t="shared" si="318"/>
        <v>punainen</v>
      </c>
      <c r="BF1310" s="68" t="str">
        <f t="shared" si="319"/>
        <v>punainen</v>
      </c>
      <c r="BG1310" s="68" t="str">
        <f t="shared" si="320"/>
        <v>punainen</v>
      </c>
      <c r="BH1310" s="208" t="str">
        <f t="shared" si="321"/>
        <v>musta</v>
      </c>
      <c r="BI1310" s="39"/>
      <c r="BJ1310" s="39" t="str">
        <f>IF(F1310="ei löydy","uusi tie",IF(E1310=0,"tieosoite muuttunut",IF(E1310=1,VLOOKUP(D1310,'2015'!$F$12:$AL$1887,31,FALSE),"-")))</f>
        <v>punainen</v>
      </c>
      <c r="BK1310" s="67" t="str">
        <f>IF(E1310=1,VLOOKUP(D1310,'2015'!$F$12:$AL$1887,32,FALSE),"-")</f>
        <v>musta</v>
      </c>
      <c r="BL1310" s="39" t="str">
        <f>IF(F1310="ei löydy","uusi tie",IF(E1310=0,"tieosoite muuttunut",IF(E1310=1,VLOOKUP(D1310,'2015'!$F$12:$AL$1887,33,FALSE),"-")))</f>
        <v>musta</v>
      </c>
      <c r="BM1310" s="39"/>
      <c r="BN1310" s="217" t="str">
        <f>VLOOKUP(D1310,'2015'!$F$12:$AL$1887,33,FALSE)</f>
        <v>musta</v>
      </c>
      <c r="BO1310" s="39"/>
      <c r="BP1310" s="115" t="s">
        <v>10</v>
      </c>
      <c r="BQ1310" s="30"/>
      <c r="BS1310" s="5"/>
      <c r="BU1310" s="37"/>
      <c r="BV1310" s="30" t="s">
        <v>10</v>
      </c>
      <c r="BX1310" t="str">
        <f>IF(E1310=1,VLOOKUP(D1310,'2015'!$F$12:$AX$1887,43,FALSE),"-")</f>
        <v>punainen</v>
      </c>
      <c r="BY1310" t="str">
        <f>IF(E1310=1,VLOOKUP(D1310,'2015'!$F$12:$AX$1887,44,FALSE),"-")</f>
        <v>punainen</v>
      </c>
      <c r="BZ1310" t="str">
        <f>IF(E1310=1,VLOOKUP(D1310,'2015'!$F$12:$AX$1887,45,FALSE),"-")</f>
        <v>musta</v>
      </c>
      <c r="CA1310" s="31">
        <f t="shared" si="312"/>
        <v>20</v>
      </c>
      <c r="CB1310" s="31">
        <f t="shared" si="313"/>
        <v>10</v>
      </c>
      <c r="CC1310" s="31">
        <f t="shared" si="314"/>
        <v>0</v>
      </c>
      <c r="CD1310" s="31">
        <f t="shared" si="315"/>
        <v>10</v>
      </c>
      <c r="CE1310" s="31">
        <f t="shared" si="316"/>
        <v>0</v>
      </c>
      <c r="CO1310" s="2" t="s">
        <v>35</v>
      </c>
      <c r="CP1310" s="2" t="s">
        <v>35</v>
      </c>
    </row>
    <row r="1311" spans="1:94" ht="15.75" thickBot="1" x14ac:dyDescent="0.3">
      <c r="A1311" s="50"/>
      <c r="B1311" s="50"/>
      <c r="C1311" s="50" t="str">
        <f t="shared" si="324"/>
        <v>11747_1_2509</v>
      </c>
      <c r="D1311" s="51" t="str">
        <f t="shared" si="325"/>
        <v>11747_1</v>
      </c>
      <c r="E1311" s="224">
        <f>IFERROR(VLOOKUP(C1311,'2015'!$C$12:$D$1887,2,FALSE),0)</f>
        <v>0</v>
      </c>
      <c r="F1311" s="51">
        <f>IFERROR(K1311-IFERROR(VLOOKUP(D1311,'2015'!$F$12:$I$1887,4,FALSE),"ei löydy"),"ei löydy")</f>
        <v>189</v>
      </c>
      <c r="G1311" s="224">
        <f>IFERROR(VLOOKUP(Työfile_2024!C1311,Liikennemalli!$D$6:$G$1921,4,FALSE),0)</f>
        <v>0</v>
      </c>
      <c r="H1311" s="225">
        <f>K1311-IFERROR(VLOOKUP(Työfile_2024!D1311,Liikennemalli!$C$6:$H$1921,6,FALSE),"ei löydy")</f>
        <v>189</v>
      </c>
      <c r="I1311" s="80">
        <v>11747</v>
      </c>
      <c r="J1311" s="52">
        <v>1</v>
      </c>
      <c r="K1311" s="52">
        <v>2509</v>
      </c>
      <c r="L1311" s="53"/>
      <c r="M1311" s="54"/>
      <c r="N1311" s="54"/>
      <c r="O1311" s="54"/>
      <c r="P1311" s="54"/>
      <c r="Q1311" s="55"/>
      <c r="R1311" s="55"/>
      <c r="S1311" s="55"/>
      <c r="T1311" s="55"/>
      <c r="U1311" s="52"/>
      <c r="V1311" s="56">
        <v>568</v>
      </c>
      <c r="W1311" s="56">
        <v>34</v>
      </c>
      <c r="X1311" s="56">
        <v>561</v>
      </c>
      <c r="Y1311" s="56">
        <f>VLOOKUP(D1311,Liikennemalli24!$D$2:$F$1804,2,FALSE)</f>
        <v>85</v>
      </c>
      <c r="Z1311" s="57">
        <f>VLOOKUP(D1311,Liikennemalli24!$D$2:$F$1804,3,FALSE)</f>
        <v>0.54600000000000004</v>
      </c>
      <c r="AA1311" s="178" t="str">
        <f>IF(G1311=1,VLOOKUP(C1311,Liikennemalli!$D$6:$H$1921,2,FALSE),"-")</f>
        <v>-</v>
      </c>
      <c r="AB1311" s="197" t="str">
        <f>IF(G1311=1,VLOOKUP(C1311,Liikennemalli!$D$6:$H$1921,3,FALSE),"-")</f>
        <v>-</v>
      </c>
      <c r="AC1311" s="134" t="str">
        <f>IF(E1311=1,VLOOKUP(Työfile_2024!D1311,'2015'!$F$12:$X$1887,18,FALSE),"-")</f>
        <v>-</v>
      </c>
      <c r="AD1311" s="127" t="str">
        <f>IF(E1311=1,VLOOKUP(Työfile_2024!D1311,'2015'!$F$12:$X$1887,19,FALSE),"-")</f>
        <v>-</v>
      </c>
      <c r="AI1311" s="127" t="str">
        <f>IF(E1311=1,VLOOKUP(Työfile_2024!D1311,'2015'!$F$12:$AB$1887,20,FALSE),"-")</f>
        <v>-</v>
      </c>
      <c r="AJ1311" s="127" t="str">
        <f>IF(E1311=1,VLOOKUP(Työfile_2024!D1311,'2015'!$F$12:$AB$1887,21,FALSE),"-")</f>
        <v>-</v>
      </c>
      <c r="AK1311" s="127" t="str">
        <f>IF(E1311=1,VLOOKUP(Työfile_2024!D1311,'2015'!$F$12:$AB$1887,22,FALSE),"-")</f>
        <v>-</v>
      </c>
      <c r="AL1311" s="127" t="str">
        <f>IF(E1311=1,VLOOKUP(Työfile_2024!D1311,'2015'!$F$12:$AB$1887,23,FALSE),"-")</f>
        <v>-</v>
      </c>
      <c r="AM1311" s="56">
        <f>VLOOKUP(Työfile_2024!D1311,Tmatkat_20km_tarkasteltava_verk!$C$2:$D$1804,2,FALSE)</f>
        <v>51</v>
      </c>
      <c r="AN1311" s="148">
        <f t="shared" si="322"/>
        <v>8.9788732394366202E-2</v>
      </c>
      <c r="AO1311" s="178" t="str">
        <f>IF(E1311=1,VLOOKUP(Työfile_2024!D1311,'2015'!$F$12:$AC$1887,24,FALSE),"-")</f>
        <v>-</v>
      </c>
      <c r="AP1311" s="52">
        <f>VLOOKUP(D1311,Tarkasteltava_verkko_2024_harva!$E$2:$I$1804,5,FALSE)</f>
        <v>0</v>
      </c>
      <c r="AQ1311" s="52">
        <f>VLOOKUP(D1311,Tarkasteltava_verkko_2024_harva!$E$2:$I$1804,4,FALSE)</f>
        <v>0</v>
      </c>
      <c r="AR1311" s="148">
        <v>0</v>
      </c>
      <c r="AS1311" s="170" t="str">
        <f>IFERROR(VLOOKUP(C1311,'2015'!$C$12:$AG$1887,30,FALSE),"-")</f>
        <v>-</v>
      </c>
      <c r="AT1311" s="148">
        <v>0</v>
      </c>
      <c r="AU1311" s="170" t="str">
        <f>IFERROR(VLOOKUP(C1311,'2015'!$C$12:$AG$1887,31,FALSE),"-")</f>
        <v>-</v>
      </c>
      <c r="AV1311" s="106"/>
      <c r="AW1311" s="63">
        <f>IFERROR(VLOOKUP(C1311,Merkittävyysluokitus!$A$2:$J$1705,10,FALSE),"-")</f>
        <v>3</v>
      </c>
      <c r="AX1311" s="175">
        <f>IFERROR(VLOOKUP(C1311,Merkittävyysluokitus!$A$2:$J$1705,6,FALSE),"-")</f>
        <v>5.4418386605783855</v>
      </c>
      <c r="AY1311" s="175">
        <f>IFERROR(VLOOKUP(C1311,Merkittävyysluokitus!$A$2:$J$1705,7,FALSE),"-")</f>
        <v>2.903999999999999</v>
      </c>
      <c r="AZ1311" s="175">
        <f>IFERROR(VLOOKUP(C1311,Merkittävyysluokitus!$A$2:$J$1705,8,FALSE),"-")</f>
        <v>2.0378386605783865</v>
      </c>
      <c r="BA1311" s="175">
        <f>IFERROR(VLOOKUP(C1311,Merkittävyysluokitus!$A$2:$J$1705,9,FALSE),"-")</f>
        <v>0.5</v>
      </c>
      <c r="BB1311" s="203"/>
      <c r="BC1311" s="203" t="str">
        <f t="shared" si="323"/>
        <v>tieosoite muuttunut</v>
      </c>
      <c r="BD1311" s="39" t="str">
        <f t="shared" si="317"/>
        <v>musta</v>
      </c>
      <c r="BE1311" s="68" t="str">
        <f t="shared" si="318"/>
        <v>musta</v>
      </c>
      <c r="BF1311" s="68" t="str">
        <f t="shared" si="319"/>
        <v>musta</v>
      </c>
      <c r="BG1311" s="68" t="str">
        <f t="shared" si="320"/>
        <v>musta</v>
      </c>
      <c r="BH1311" s="208" t="str">
        <f t="shared" si="321"/>
        <v>musta</v>
      </c>
      <c r="BI1311" s="39"/>
      <c r="BJ1311" s="39" t="str">
        <f>IF(F1311="ei löydy","uusi tie",IF(E1311=0,"tieosoite muuttunut",IF(E1311=1,VLOOKUP(D1311,'2015'!$F$12:$AL$1887,31,FALSE),"-")))</f>
        <v>tieosoite muuttunut</v>
      </c>
      <c r="BK1311" s="67" t="str">
        <f>IF(E1311=1,VLOOKUP(D1311,'2015'!$F$12:$AL$1887,32,FALSE),"-")</f>
        <v>-</v>
      </c>
      <c r="BL1311" s="39" t="str">
        <f>IF(F1311="ei löydy","uusi tie",IF(E1311=0,"tieosoite muuttunut",IF(E1311=1,VLOOKUP(D1311,'2015'!$F$12:$AL$1887,33,FALSE),"-")))</f>
        <v>tieosoite muuttunut</v>
      </c>
      <c r="BM1311" s="39"/>
      <c r="BN1311" s="217" t="str">
        <f>VLOOKUP(D1311,'2015'!$F$12:$AL$1887,33,FALSE)</f>
        <v>musta</v>
      </c>
      <c r="BO1311" s="39"/>
      <c r="BP1311" s="115" t="s">
        <v>10</v>
      </c>
      <c r="BQ1311" s="30"/>
      <c r="BS1311" s="5"/>
      <c r="BU1311" s="37"/>
      <c r="BV1311" s="30" t="s">
        <v>10</v>
      </c>
      <c r="BX1311" t="str">
        <f>IF(E1311=1,VLOOKUP(D1311,'2015'!$F$12:$AX$1887,43,FALSE),"-")</f>
        <v>-</v>
      </c>
      <c r="BY1311" t="str">
        <f>IF(E1311=1,VLOOKUP(D1311,'2015'!$F$12:$AX$1887,44,FALSE),"-")</f>
        <v>-</v>
      </c>
      <c r="BZ1311" t="str">
        <f>IF(E1311=1,VLOOKUP(D1311,'2015'!$F$12:$AX$1887,45,FALSE),"-")</f>
        <v>-</v>
      </c>
      <c r="CA1311" s="31">
        <f t="shared" si="312"/>
        <v>20</v>
      </c>
      <c r="CB1311" s="31">
        <f t="shared" si="313"/>
        <v>10</v>
      </c>
      <c r="CC1311" s="31">
        <f t="shared" si="314"/>
        <v>10</v>
      </c>
      <c r="CD1311" s="31">
        <f t="shared" si="315"/>
        <v>0</v>
      </c>
      <c r="CE1311" s="31">
        <f t="shared" si="316"/>
        <v>0</v>
      </c>
      <c r="CO1311" s="2" t="s">
        <v>35</v>
      </c>
      <c r="CP1311" s="2" t="s">
        <v>35</v>
      </c>
    </row>
    <row r="1312" spans="1:94" ht="15.75" thickBot="1" x14ac:dyDescent="0.3">
      <c r="A1312" s="50"/>
      <c r="B1312" s="50"/>
      <c r="C1312" s="50" t="str">
        <f t="shared" si="324"/>
        <v>11748_1_5415</v>
      </c>
      <c r="D1312" s="51" t="str">
        <f t="shared" si="325"/>
        <v>11748_1</v>
      </c>
      <c r="E1312" s="224">
        <f>IFERROR(VLOOKUP(C1312,'2015'!$C$12:$D$1887,2,FALSE),0)</f>
        <v>1</v>
      </c>
      <c r="F1312" s="51">
        <f>IFERROR(K1312-IFERROR(VLOOKUP(D1312,'2015'!$F$12:$I$1887,4,FALSE),"ei löydy"),"ei löydy")</f>
        <v>0</v>
      </c>
      <c r="G1312" s="224">
        <f>IFERROR(VLOOKUP(Työfile_2024!C1312,Liikennemalli!$D$6:$G$1921,4,FALSE),0)</f>
        <v>1</v>
      </c>
      <c r="H1312" s="225">
        <f>K1312-IFERROR(VLOOKUP(Työfile_2024!D1312,Liikennemalli!$C$6:$H$1921,6,FALSE),"ei löydy")</f>
        <v>0</v>
      </c>
      <c r="I1312" s="81">
        <v>11748</v>
      </c>
      <c r="J1312" s="52">
        <v>1</v>
      </c>
      <c r="K1312" s="52">
        <v>5415</v>
      </c>
      <c r="L1312" s="53"/>
      <c r="M1312" s="54"/>
      <c r="N1312" s="54"/>
      <c r="O1312" s="54"/>
      <c r="P1312" s="54"/>
      <c r="Q1312" s="55"/>
      <c r="R1312" s="55"/>
      <c r="S1312" s="55"/>
      <c r="T1312" s="55"/>
      <c r="U1312" s="52"/>
      <c r="V1312" s="56">
        <v>380</v>
      </c>
      <c r="W1312" s="56">
        <v>20</v>
      </c>
      <c r="X1312" s="56">
        <v>418</v>
      </c>
      <c r="Y1312" s="56">
        <f>VLOOKUP(D1312,Liikennemalli24!$D$2:$F$1804,2,FALSE)</f>
        <v>152</v>
      </c>
      <c r="Z1312" s="57">
        <f>VLOOKUP(D1312,Liikennemalli24!$D$2:$F$1804,3,FALSE)</f>
        <v>0.253</v>
      </c>
      <c r="AA1312" s="178">
        <f>IF(G1312=1,VLOOKUP(C1312,Liikennemalli!$D$6:$H$1921,2,FALSE),"-")</f>
        <v>78.798108837649707</v>
      </c>
      <c r="AB1312" s="197">
        <f>IF(G1312=1,VLOOKUP(C1312,Liikennemalli!$D$6:$H$1921,3,FALSE),"-")</f>
        <v>0.27902573964134397</v>
      </c>
      <c r="AC1312" s="134">
        <f>IF(E1312=1,VLOOKUP(Työfile_2024!D1312,'2015'!$F$12:$X$1887,18,FALSE),"-")</f>
        <v>73</v>
      </c>
      <c r="AD1312" s="127">
        <f>IF(E1312=1,VLOOKUP(Työfile_2024!D1312,'2015'!$F$12:$X$1887,19,FALSE),"-")</f>
        <v>0.31</v>
      </c>
      <c r="AI1312" s="127">
        <f>IF(E1312=1,VLOOKUP(Työfile_2024!D1312,'2015'!$F$12:$AB$1887,20,FALSE),"-")</f>
        <v>0</v>
      </c>
      <c r="AJ1312" s="127">
        <f>IF(E1312=1,VLOOKUP(Työfile_2024!D1312,'2015'!$F$12:$AB$1887,21,FALSE),"-")</f>
        <v>0</v>
      </c>
      <c r="AK1312" s="127">
        <f>IF(E1312=1,VLOOKUP(Työfile_2024!D1312,'2015'!$F$12:$AB$1887,22,FALSE),"-")</f>
        <v>0</v>
      </c>
      <c r="AL1312" s="127">
        <f>IF(E1312=1,VLOOKUP(Työfile_2024!D1312,'2015'!$F$12:$AB$1887,23,FALSE),"-")</f>
        <v>0</v>
      </c>
      <c r="AM1312" s="56">
        <f>VLOOKUP(Työfile_2024!D1312,Tmatkat_20km_tarkasteltava_verk!$C$2:$D$1804,2,FALSE)</f>
        <v>102</v>
      </c>
      <c r="AN1312" s="148">
        <f t="shared" si="322"/>
        <v>0.26842105263157895</v>
      </c>
      <c r="AO1312" s="178">
        <f>IF(E1312=1,VLOOKUP(Työfile_2024!D1312,'2015'!$F$12:$AC$1887,24,FALSE),"-")</f>
        <v>128</v>
      </c>
      <c r="AP1312" s="52">
        <f>VLOOKUP(D1312,Tarkasteltava_verkko_2024_harva!$E$2:$I$1804,5,FALSE)</f>
        <v>0</v>
      </c>
      <c r="AQ1312" s="52">
        <f>VLOOKUP(D1312,Tarkasteltava_verkko_2024_harva!$E$2:$I$1804,4,FALSE)</f>
        <v>0</v>
      </c>
      <c r="AR1312" s="148">
        <v>0</v>
      </c>
      <c r="AS1312" s="170" t="str">
        <f>IFERROR(VLOOKUP(C1312,'2015'!$C$12:$AG$1887,30,FALSE),"-")</f>
        <v/>
      </c>
      <c r="AT1312" s="148">
        <v>0.37950138504155123</v>
      </c>
      <c r="AU1312" s="170">
        <f>IFERROR(VLOOKUP(C1312,'2015'!$C$12:$AG$1887,31,FALSE),"-")</f>
        <v>0</v>
      </c>
      <c r="AV1312" s="106"/>
      <c r="AW1312" s="63">
        <f>IFERROR(VLOOKUP(C1312,Merkittävyysluokitus!$A$2:$J$1705,10,FALSE),"-")</f>
        <v>3</v>
      </c>
      <c r="AX1312" s="175">
        <f>IFERROR(VLOOKUP(C1312,Merkittävyysluokitus!$A$2:$J$1705,6,FALSE),"-")</f>
        <v>4.4808219178082185</v>
      </c>
      <c r="AY1312" s="175">
        <f>IFERROR(VLOOKUP(C1312,Merkittävyysluokitus!$A$2:$J$1705,7,FALSE),"-")</f>
        <v>2.0716666666666663</v>
      </c>
      <c r="AZ1312" s="175">
        <f>IFERROR(VLOOKUP(C1312,Merkittävyysluokitus!$A$2:$J$1705,8,FALSE),"-")</f>
        <v>1.4091552511415524</v>
      </c>
      <c r="BA1312" s="175">
        <f>IFERROR(VLOOKUP(C1312,Merkittävyysluokitus!$A$2:$J$1705,9,FALSE),"-")</f>
        <v>1</v>
      </c>
      <c r="BB1312" s="203"/>
      <c r="BC1312" s="203" t="str">
        <f t="shared" si="323"/>
        <v/>
      </c>
      <c r="BD1312" s="39" t="str">
        <f t="shared" si="317"/>
        <v>musta</v>
      </c>
      <c r="BE1312" s="68" t="str">
        <f t="shared" si="318"/>
        <v>musta</v>
      </c>
      <c r="BF1312" s="68" t="str">
        <f t="shared" si="319"/>
        <v>musta</v>
      </c>
      <c r="BG1312" s="69" t="str">
        <f t="shared" si="320"/>
        <v>musta</v>
      </c>
      <c r="BH1312" s="209" t="str">
        <f t="shared" si="321"/>
        <v>musta</v>
      </c>
      <c r="BI1312" s="39"/>
      <c r="BJ1312" s="39" t="str">
        <f>IF(F1312="ei löydy","uusi tie",IF(E1312=0,"tieosoite muuttunut",IF(E1312=1,VLOOKUP(D1312,'2015'!$F$12:$AL$1887,31,FALSE),"-")))</f>
        <v>musta</v>
      </c>
      <c r="BK1312" s="67" t="str">
        <f>IF(E1312=1,VLOOKUP(D1312,'2015'!$F$12:$AL$1887,32,FALSE),"-")</f>
        <v>musta</v>
      </c>
      <c r="BL1312" s="39" t="str">
        <f>IF(F1312="ei löydy","uusi tie",IF(E1312=0,"tieosoite muuttunut",IF(E1312=1,VLOOKUP(D1312,'2015'!$F$12:$AL$1887,33,FALSE),"-")))</f>
        <v>musta</v>
      </c>
      <c r="BM1312" s="39"/>
      <c r="BN1312" s="217" t="str">
        <f>VLOOKUP(D1312,'2015'!$F$12:$AL$1887,33,FALSE)</f>
        <v>musta</v>
      </c>
      <c r="BO1312" s="39"/>
      <c r="BP1312" s="115" t="s">
        <v>10</v>
      </c>
      <c r="BQ1312" s="30"/>
      <c r="BS1312" s="5"/>
      <c r="BU1312" s="37"/>
      <c r="BV1312" s="30" t="s">
        <v>10</v>
      </c>
      <c r="BX1312" t="str">
        <f>IF(E1312=1,VLOOKUP(D1312,'2015'!$F$12:$AX$1887,43,FALSE),"-")</f>
        <v>musta</v>
      </c>
      <c r="BY1312" t="str">
        <f>IF(E1312=1,VLOOKUP(D1312,'2015'!$F$12:$AX$1887,44,FALSE),"-")</f>
        <v>musta</v>
      </c>
      <c r="BZ1312" t="str">
        <f>IF(E1312=1,VLOOKUP(D1312,'2015'!$F$12:$AX$1887,45,FALSE),"-")</f>
        <v>musta</v>
      </c>
      <c r="CA1312" s="31">
        <f t="shared" si="312"/>
        <v>1</v>
      </c>
      <c r="CB1312" s="31">
        <f t="shared" si="313"/>
        <v>0</v>
      </c>
      <c r="CC1312" s="31">
        <f t="shared" si="314"/>
        <v>0</v>
      </c>
      <c r="CD1312" s="31">
        <f t="shared" si="315"/>
        <v>1</v>
      </c>
      <c r="CE1312" s="31">
        <f t="shared" si="316"/>
        <v>0</v>
      </c>
      <c r="CO1312" s="2" t="s">
        <v>35</v>
      </c>
      <c r="CP1312" s="2" t="s">
        <v>35</v>
      </c>
    </row>
    <row r="1313" spans="1:94" ht="15.75" thickBot="1" x14ac:dyDescent="0.3">
      <c r="A1313" s="50"/>
      <c r="B1313" s="50"/>
      <c r="C1313" s="50" t="str">
        <f t="shared" si="324"/>
        <v>11748_2_2369</v>
      </c>
      <c r="D1313" s="51" t="str">
        <f t="shared" si="325"/>
        <v>11748_2</v>
      </c>
      <c r="E1313" s="224">
        <f>IFERROR(VLOOKUP(C1313,'2015'!$C$12:$D$1887,2,FALSE),0)</f>
        <v>1</v>
      </c>
      <c r="F1313" s="51">
        <f>IFERROR(K1313-IFERROR(VLOOKUP(D1313,'2015'!$F$12:$I$1887,4,FALSE),"ei löydy"),"ei löydy")</f>
        <v>0</v>
      </c>
      <c r="G1313" s="224">
        <f>IFERROR(VLOOKUP(Työfile_2024!C1313,Liikennemalli!$D$6:$G$1921,4,FALSE),0)</f>
        <v>1</v>
      </c>
      <c r="H1313" s="225">
        <f>K1313-IFERROR(VLOOKUP(Työfile_2024!D1313,Liikennemalli!$C$6:$H$1921,6,FALSE),"ei löydy")</f>
        <v>0</v>
      </c>
      <c r="I1313" s="80">
        <v>11748</v>
      </c>
      <c r="J1313" s="52">
        <v>2</v>
      </c>
      <c r="K1313" s="52">
        <v>2369</v>
      </c>
      <c r="L1313" s="53"/>
      <c r="M1313" s="54"/>
      <c r="N1313" s="54"/>
      <c r="O1313" s="54"/>
      <c r="P1313" s="54"/>
      <c r="Q1313" s="55"/>
      <c r="R1313" s="55"/>
      <c r="S1313" s="55"/>
      <c r="T1313" s="55"/>
      <c r="U1313" s="52"/>
      <c r="V1313" s="56">
        <v>189</v>
      </c>
      <c r="W1313" s="56">
        <v>7</v>
      </c>
      <c r="X1313" s="56">
        <v>196</v>
      </c>
      <c r="Y1313" s="56">
        <f>VLOOKUP(D1313,Liikennemalli24!$D$2:$F$1804,2,FALSE)</f>
        <v>10</v>
      </c>
      <c r="Z1313" s="57">
        <f>VLOOKUP(D1313,Liikennemalli24!$D$2:$F$1804,3,FALSE)</f>
        <v>7.6999999999999999E-2</v>
      </c>
      <c r="AA1313" s="178">
        <f>IF(G1313=1,VLOOKUP(C1313,Liikennemalli!$D$6:$H$1921,2,FALSE),"-")</f>
        <v>122.303425143788</v>
      </c>
      <c r="AB1313" s="197">
        <f>IF(G1313=1,VLOOKUP(C1313,Liikennemalli!$D$6:$H$1921,3,FALSE),"-")</f>
        <v>0.56256143516734802</v>
      </c>
      <c r="AC1313" s="134">
        <f>IF(E1313=1,VLOOKUP(Työfile_2024!D1313,'2015'!$F$12:$X$1887,18,FALSE),"-")</f>
        <v>177</v>
      </c>
      <c r="AD1313" s="127">
        <f>IF(E1313=1,VLOOKUP(Työfile_2024!D1313,'2015'!$F$12:$X$1887,19,FALSE),"-")</f>
        <v>0.56999999999999995</v>
      </c>
      <c r="AI1313" s="127">
        <f>IF(E1313=1,VLOOKUP(Työfile_2024!D1313,'2015'!$F$12:$AB$1887,20,FALSE),"-")</f>
        <v>0</v>
      </c>
      <c r="AJ1313" s="127">
        <f>IF(E1313=1,VLOOKUP(Työfile_2024!D1313,'2015'!$F$12:$AB$1887,21,FALSE),"-")</f>
        <v>0</v>
      </c>
      <c r="AK1313" s="127">
        <f>IF(E1313=1,VLOOKUP(Työfile_2024!D1313,'2015'!$F$12:$AB$1887,22,FALSE),"-")</f>
        <v>0</v>
      </c>
      <c r="AL1313" s="127">
        <f>IF(E1313=1,VLOOKUP(Työfile_2024!D1313,'2015'!$F$12:$AB$1887,23,FALSE),"-")</f>
        <v>0</v>
      </c>
      <c r="AM1313" s="56">
        <f>VLOOKUP(Työfile_2024!D1313,Tmatkat_20km_tarkasteltava_verk!$C$2:$D$1804,2,FALSE)</f>
        <v>34</v>
      </c>
      <c r="AN1313" s="148">
        <f t="shared" si="322"/>
        <v>0.17989417989417988</v>
      </c>
      <c r="AO1313" s="178">
        <f>IF(E1313=1,VLOOKUP(Työfile_2024!D1313,'2015'!$F$12:$AC$1887,24,FALSE),"-")</f>
        <v>110</v>
      </c>
      <c r="AP1313" s="52">
        <f>VLOOKUP(D1313,Tarkasteltava_verkko_2024_harva!$E$2:$I$1804,5,FALSE)</f>
        <v>0</v>
      </c>
      <c r="AQ1313" s="52">
        <f>VLOOKUP(D1313,Tarkasteltava_verkko_2024_harva!$E$2:$I$1804,4,FALSE)</f>
        <v>0</v>
      </c>
      <c r="AR1313" s="148">
        <v>0</v>
      </c>
      <c r="AS1313" s="170" t="str">
        <f>IFERROR(VLOOKUP(C1313,'2015'!$C$12:$AG$1887,30,FALSE),"-")</f>
        <v/>
      </c>
      <c r="AT1313" s="148">
        <v>0</v>
      </c>
      <c r="AU1313" s="170">
        <f>IFERROR(VLOOKUP(C1313,'2015'!$C$12:$AG$1887,31,FALSE),"-")</f>
        <v>0</v>
      </c>
      <c r="AV1313" s="106"/>
      <c r="AW1313" s="63">
        <f>IFERROR(VLOOKUP(C1313,Merkittävyysluokitus!$A$2:$J$1705,10,FALSE),"-")</f>
        <v>4</v>
      </c>
      <c r="AX1313" s="175">
        <f>IFERROR(VLOOKUP(C1313,Merkittävyysluokitus!$A$2:$J$1705,6,FALSE),"-")</f>
        <v>2.1313150684931506</v>
      </c>
      <c r="AY1313" s="175">
        <f>IFERROR(VLOOKUP(C1313,Merkittävyysluokitus!$A$2:$J$1705,7,FALSE),"-")</f>
        <v>0.92033333333333334</v>
      </c>
      <c r="AZ1313" s="175">
        <f>IFERROR(VLOOKUP(C1313,Merkittävyysluokitus!$A$2:$J$1705,8,FALSE),"-")</f>
        <v>0.71098173515981733</v>
      </c>
      <c r="BA1313" s="175">
        <f>IFERROR(VLOOKUP(C1313,Merkittävyysluokitus!$A$2:$J$1705,9,FALSE),"-")</f>
        <v>0.5</v>
      </c>
      <c r="BB1313" s="203"/>
      <c r="BC1313" s="203" t="str">
        <f t="shared" si="323"/>
        <v/>
      </c>
      <c r="BD1313" s="39" t="str">
        <f t="shared" si="317"/>
        <v>musta</v>
      </c>
      <c r="BE1313" s="68" t="str">
        <f t="shared" si="318"/>
        <v>musta</v>
      </c>
      <c r="BF1313" s="68" t="str">
        <f t="shared" si="319"/>
        <v>musta</v>
      </c>
      <c r="BG1313" s="69" t="str">
        <f t="shared" si="320"/>
        <v>musta</v>
      </c>
      <c r="BH1313" s="209" t="str">
        <f t="shared" si="321"/>
        <v>musta</v>
      </c>
      <c r="BI1313" s="39"/>
      <c r="BJ1313" s="39" t="str">
        <f>IF(F1313="ei löydy","uusi tie",IF(E1313=0,"tieosoite muuttunut",IF(E1313=1,VLOOKUP(D1313,'2015'!$F$12:$AL$1887,31,FALSE),"-")))</f>
        <v>musta</v>
      </c>
      <c r="BK1313" s="67" t="str">
        <f>IF(E1313=1,VLOOKUP(D1313,'2015'!$F$12:$AL$1887,32,FALSE),"-")</f>
        <v>musta</v>
      </c>
      <c r="BL1313" s="39" t="str">
        <f>IF(F1313="ei löydy","uusi tie",IF(E1313=0,"tieosoite muuttunut",IF(E1313=1,VLOOKUP(D1313,'2015'!$F$12:$AL$1887,33,FALSE),"-")))</f>
        <v>musta</v>
      </c>
      <c r="BM1313" s="39"/>
      <c r="BN1313" s="217" t="str">
        <f>VLOOKUP(D1313,'2015'!$F$12:$AL$1887,33,FALSE)</f>
        <v>musta</v>
      </c>
      <c r="BO1313" s="39"/>
      <c r="BP1313" s="115" t="s">
        <v>10</v>
      </c>
      <c r="BQ1313" s="30"/>
      <c r="BS1313" s="5"/>
      <c r="BU1313" s="37"/>
      <c r="BV1313" s="30" t="s">
        <v>10</v>
      </c>
      <c r="BX1313" t="str">
        <f>IF(E1313=1,VLOOKUP(D1313,'2015'!$F$12:$AX$1887,43,FALSE),"-")</f>
        <v>musta</v>
      </c>
      <c r="BY1313" t="str">
        <f>IF(E1313=1,VLOOKUP(D1313,'2015'!$F$12:$AX$1887,44,FALSE),"-")</f>
        <v>musta</v>
      </c>
      <c r="BZ1313" t="str">
        <f>IF(E1313=1,VLOOKUP(D1313,'2015'!$F$12:$AX$1887,45,FALSE),"-")</f>
        <v>musta</v>
      </c>
      <c r="CA1313" s="31">
        <f t="shared" ref="CA1313:CA1376" si="326">SUM(CB1313:CE1313)</f>
        <v>1</v>
      </c>
      <c r="CB1313" s="31">
        <f t="shared" ref="CB1313:CB1376" si="327">IF(AD1313&gt;0.59999,10,IF(AD1313&gt;0.39999,1,0))</f>
        <v>1</v>
      </c>
      <c r="CC1313" s="31">
        <f t="shared" ref="CC1313:CC1376" si="328">IF(AC1313&gt;1999,10,IF(AC1313&gt;999,1,0))</f>
        <v>0</v>
      </c>
      <c r="CD1313" s="31">
        <f t="shared" ref="CD1313:CD1376" si="329">IF(AM1313&gt;499,10,IF(AM1313&gt;99,1,0))</f>
        <v>0</v>
      </c>
      <c r="CE1313" s="31">
        <f t="shared" ref="CE1313:CE1376" si="330">IF(AQ1313="osa seud. yht",10,IF(AP1313="osa seud. yht",1,0))</f>
        <v>0</v>
      </c>
      <c r="CO1313" s="2" t="s">
        <v>35</v>
      </c>
      <c r="CP1313" s="2" t="s">
        <v>35</v>
      </c>
    </row>
    <row r="1314" spans="1:94" ht="15.75" thickBot="1" x14ac:dyDescent="0.3">
      <c r="A1314" s="50"/>
      <c r="B1314" s="50"/>
      <c r="C1314" s="50" t="str">
        <f t="shared" si="324"/>
        <v>11750_1_694</v>
      </c>
      <c r="D1314" s="51" t="str">
        <f t="shared" si="325"/>
        <v>11750_1</v>
      </c>
      <c r="E1314" s="224">
        <f>IFERROR(VLOOKUP(C1314,'2015'!$C$12:$D$1887,2,FALSE),0)</f>
        <v>1</v>
      </c>
      <c r="F1314" s="51">
        <f>IFERROR(K1314-IFERROR(VLOOKUP(D1314,'2015'!$F$12:$I$1887,4,FALSE),"ei löydy"),"ei löydy")</f>
        <v>0</v>
      </c>
      <c r="G1314" s="224">
        <f>IFERROR(VLOOKUP(Työfile_2024!C1314,Liikennemalli!$D$6:$G$1921,4,FALSE),0)</f>
        <v>1</v>
      </c>
      <c r="H1314" s="225">
        <f>K1314-IFERROR(VLOOKUP(Työfile_2024!D1314,Liikennemalli!$C$6:$H$1921,6,FALSE),"ei löydy")</f>
        <v>0</v>
      </c>
      <c r="I1314" s="80">
        <v>11750</v>
      </c>
      <c r="J1314" s="52">
        <v>1</v>
      </c>
      <c r="K1314" s="52">
        <v>694</v>
      </c>
      <c r="L1314" s="53"/>
      <c r="M1314" s="54"/>
      <c r="N1314" s="54"/>
      <c r="O1314" s="54"/>
      <c r="P1314" s="54"/>
      <c r="Q1314" s="55"/>
      <c r="R1314" s="55"/>
      <c r="S1314" s="55"/>
      <c r="T1314" s="55"/>
      <c r="U1314" s="52"/>
      <c r="V1314" s="56">
        <v>834</v>
      </c>
      <c r="W1314" s="56">
        <v>19</v>
      </c>
      <c r="X1314" s="56">
        <v>984</v>
      </c>
      <c r="Y1314" s="56">
        <f>VLOOKUP(D1314,Liikennemalli24!$D$2:$F$1804,2,FALSE)</f>
        <v>235</v>
      </c>
      <c r="Z1314" s="57">
        <f>VLOOKUP(D1314,Liikennemalli24!$D$2:$F$1804,3,FALSE)</f>
        <v>0.25800000000000001</v>
      </c>
      <c r="AA1314" s="178">
        <f>IF(G1314=1,VLOOKUP(C1314,Liikennemalli!$D$6:$H$1921,2,FALSE),"-")</f>
        <v>28.381306640816</v>
      </c>
      <c r="AB1314" s="197">
        <f>IF(G1314=1,VLOOKUP(C1314,Liikennemalli!$D$6:$H$1921,3,FALSE),"-")</f>
        <v>0.28288890963532098</v>
      </c>
      <c r="AC1314" s="134" t="str">
        <f>IF(E1314=1,VLOOKUP(Työfile_2024!D1314,'2015'!$F$12:$X$1887,18,FALSE),"-")</f>
        <v>ei mallia</v>
      </c>
      <c r="AD1314" s="127" t="str">
        <f>IF(E1314=1,VLOOKUP(Työfile_2024!D1314,'2015'!$F$12:$X$1887,19,FALSE),"-")</f>
        <v>ei mallia</v>
      </c>
      <c r="AI1314" s="127">
        <f>IF(E1314=1,VLOOKUP(Työfile_2024!D1314,'2015'!$F$12:$AB$1887,20,FALSE),"-")</f>
        <v>0</v>
      </c>
      <c r="AJ1314" s="127">
        <f>IF(E1314=1,VLOOKUP(Työfile_2024!D1314,'2015'!$F$12:$AB$1887,21,FALSE),"-")</f>
        <v>0</v>
      </c>
      <c r="AK1314" s="127">
        <f>IF(E1314=1,VLOOKUP(Työfile_2024!D1314,'2015'!$F$12:$AB$1887,22,FALSE),"-")</f>
        <v>0</v>
      </c>
      <c r="AL1314" s="127">
        <f>IF(E1314=1,VLOOKUP(Työfile_2024!D1314,'2015'!$F$12:$AB$1887,23,FALSE),"-")</f>
        <v>0</v>
      </c>
      <c r="AM1314" s="56">
        <f>VLOOKUP(Työfile_2024!D1314,Tmatkat_20km_tarkasteltava_verk!$C$2:$D$1804,2,FALSE)</f>
        <v>176</v>
      </c>
      <c r="AN1314" s="148">
        <f t="shared" si="322"/>
        <v>0.21103117505995203</v>
      </c>
      <c r="AO1314" s="178">
        <f>IF(E1314=1,VLOOKUP(Työfile_2024!D1314,'2015'!$F$12:$AC$1887,24,FALSE),"-")</f>
        <v>97</v>
      </c>
      <c r="AP1314" s="52">
        <f>VLOOKUP(D1314,Tarkasteltava_verkko_2024_harva!$E$2:$I$1804,5,FALSE)</f>
        <v>0</v>
      </c>
      <c r="AQ1314" s="52">
        <f>VLOOKUP(D1314,Tarkasteltava_verkko_2024_harva!$E$2:$I$1804,4,FALSE)</f>
        <v>0</v>
      </c>
      <c r="AR1314" s="148">
        <v>0</v>
      </c>
      <c r="AS1314" s="170" t="str">
        <f>IFERROR(VLOOKUP(C1314,'2015'!$C$12:$AG$1887,30,FALSE),"-")</f>
        <v/>
      </c>
      <c r="AT1314" s="148">
        <v>1.0086455331412103</v>
      </c>
      <c r="AU1314" s="170" t="str">
        <f>IFERROR(VLOOKUP(C1314,'2015'!$C$12:$AG$1887,31,FALSE),"-")</f>
        <v>Kyllä</v>
      </c>
      <c r="AV1314" s="106"/>
      <c r="AW1314" s="63">
        <f>IFERROR(VLOOKUP(C1314,Merkittävyysluokitus!$A$2:$J$1705,10,FALSE),"-")</f>
        <v>3</v>
      </c>
      <c r="AX1314" s="175">
        <f>IFERROR(VLOOKUP(C1314,Merkittävyysluokitus!$A$2:$J$1705,6,FALSE),"-")</f>
        <v>5.8124566210045652</v>
      </c>
      <c r="AY1314" s="175">
        <f>IFERROR(VLOOKUP(C1314,Merkittävyysluokitus!$A$2:$J$1705,7,FALSE),"-")</f>
        <v>3.4636666666666658</v>
      </c>
      <c r="AZ1314" s="175">
        <f>IFERROR(VLOOKUP(C1314,Merkittävyysluokitus!$A$2:$J$1705,8,FALSE),"-")</f>
        <v>1.3487899543378994</v>
      </c>
      <c r="BA1314" s="175">
        <f>IFERROR(VLOOKUP(C1314,Merkittävyysluokitus!$A$2:$J$1705,9,FALSE),"-")</f>
        <v>1</v>
      </c>
      <c r="BB1314" s="203"/>
      <c r="BC1314" s="203" t="str">
        <f t="shared" si="323"/>
        <v/>
      </c>
      <c r="BD1314" s="39" t="str">
        <f t="shared" si="317"/>
        <v>musta</v>
      </c>
      <c r="BE1314" s="68" t="str">
        <f t="shared" si="318"/>
        <v>musta</v>
      </c>
      <c r="BF1314" s="68" t="str">
        <f t="shared" si="319"/>
        <v>musta</v>
      </c>
      <c r="BG1314" s="68" t="str">
        <f t="shared" si="320"/>
        <v>musta</v>
      </c>
      <c r="BH1314" s="208" t="str">
        <f t="shared" si="321"/>
        <v>musta</v>
      </c>
      <c r="BI1314" s="39"/>
      <c r="BJ1314" s="39" t="str">
        <f>IF(F1314="ei löydy","uusi tie",IF(E1314=0,"tieosoite muuttunut",IF(E1314=1,VLOOKUP(D1314,'2015'!$F$12:$AL$1887,31,FALSE),"-")))</f>
        <v>musta</v>
      </c>
      <c r="BK1314" s="67" t="str">
        <f>IF(E1314=1,VLOOKUP(D1314,'2015'!$F$12:$AL$1887,32,FALSE),"-")</f>
        <v>musta</v>
      </c>
      <c r="BL1314" s="39" t="str">
        <f>IF(F1314="ei löydy","uusi tie",IF(E1314=0,"tieosoite muuttunut",IF(E1314=1,VLOOKUP(D1314,'2015'!$F$12:$AL$1887,33,FALSE),"-")))</f>
        <v>musta</v>
      </c>
      <c r="BM1314" s="39"/>
      <c r="BN1314" s="217" t="str">
        <f>VLOOKUP(D1314,'2015'!$F$12:$AL$1887,33,FALSE)</f>
        <v>musta</v>
      </c>
      <c r="BO1314" s="39"/>
      <c r="BP1314" s="115" t="s">
        <v>10</v>
      </c>
      <c r="BQ1314" s="30"/>
      <c r="BS1314" s="5"/>
      <c r="BU1314" s="37"/>
      <c r="BV1314" s="30" t="s">
        <v>10</v>
      </c>
      <c r="BX1314" t="str">
        <f>IF(E1314=1,VLOOKUP(D1314,'2015'!$F$12:$AX$1887,43,FALSE),"-")</f>
        <v>ei mallia</v>
      </c>
      <c r="BY1314" t="str">
        <f>IF(E1314=1,VLOOKUP(D1314,'2015'!$F$12:$AX$1887,44,FALSE),"-")</f>
        <v>ei mallia</v>
      </c>
      <c r="BZ1314" t="str">
        <f>IF(E1314=1,VLOOKUP(D1314,'2015'!$F$12:$AX$1887,45,FALSE),"-")</f>
        <v>ei mallia</v>
      </c>
      <c r="CA1314" s="31">
        <f t="shared" si="326"/>
        <v>21</v>
      </c>
      <c r="CB1314" s="31">
        <f t="shared" si="327"/>
        <v>10</v>
      </c>
      <c r="CC1314" s="31">
        <f t="shared" si="328"/>
        <v>10</v>
      </c>
      <c r="CD1314" s="31">
        <f t="shared" si="329"/>
        <v>1</v>
      </c>
      <c r="CE1314" s="31">
        <f t="shared" si="330"/>
        <v>0</v>
      </c>
      <c r="CO1314" s="2" t="s">
        <v>35</v>
      </c>
      <c r="CP1314" s="2" t="s">
        <v>35</v>
      </c>
    </row>
    <row r="1315" spans="1:94" ht="15.75" thickBot="1" x14ac:dyDescent="0.3">
      <c r="A1315" s="50"/>
      <c r="B1315" s="50"/>
      <c r="C1315" s="50" t="str">
        <f t="shared" si="324"/>
        <v>11751_1_2700</v>
      </c>
      <c r="D1315" s="51" t="str">
        <f t="shared" si="325"/>
        <v>11751_1</v>
      </c>
      <c r="E1315" s="224">
        <f>IFERROR(VLOOKUP(C1315,'2015'!$C$12:$D$1887,2,FALSE),0)</f>
        <v>1</v>
      </c>
      <c r="F1315" s="51">
        <f>IFERROR(K1315-IFERROR(VLOOKUP(D1315,'2015'!$F$12:$I$1887,4,FALSE),"ei löydy"),"ei löydy")</f>
        <v>0</v>
      </c>
      <c r="G1315" s="224">
        <f>IFERROR(VLOOKUP(Työfile_2024!C1315,Liikennemalli!$D$6:$G$1921,4,FALSE),0)</f>
        <v>1</v>
      </c>
      <c r="H1315" s="225">
        <f>K1315-IFERROR(VLOOKUP(Työfile_2024!D1315,Liikennemalli!$C$6:$H$1921,6,FALSE),"ei löydy")</f>
        <v>0</v>
      </c>
      <c r="I1315" s="81">
        <v>11751</v>
      </c>
      <c r="J1315" s="52">
        <v>1</v>
      </c>
      <c r="K1315" s="52">
        <v>2700</v>
      </c>
      <c r="L1315" s="53"/>
      <c r="M1315" s="54"/>
      <c r="N1315" s="54"/>
      <c r="O1315" s="54"/>
      <c r="P1315" s="54"/>
      <c r="Q1315" s="55"/>
      <c r="R1315" s="55"/>
      <c r="S1315" s="55"/>
      <c r="T1315" s="55"/>
      <c r="U1315" s="52"/>
      <c r="V1315" s="56">
        <v>222</v>
      </c>
      <c r="W1315" s="56">
        <v>5</v>
      </c>
      <c r="X1315" s="56">
        <v>230</v>
      </c>
      <c r="Y1315" s="56">
        <f>VLOOKUP(D1315,Liikennemalli24!$D$2:$F$1804,2,FALSE)</f>
        <v>80</v>
      </c>
      <c r="Z1315" s="57">
        <f>VLOOKUP(D1315,Liikennemalli24!$D$2:$F$1804,3,FALSE)</f>
        <v>0.19500000000000001</v>
      </c>
      <c r="AA1315" s="178">
        <f>IF(G1315=1,VLOOKUP(C1315,Liikennemalli!$D$6:$H$1921,2,FALSE),"-")</f>
        <v>21.1667357637143</v>
      </c>
      <c r="AB1315" s="197">
        <f>IF(G1315=1,VLOOKUP(C1315,Liikennemalli!$D$6:$H$1921,3,FALSE),"-")</f>
        <v>0.20449298077588399</v>
      </c>
      <c r="AC1315" s="134">
        <f>IF(E1315=1,VLOOKUP(Työfile_2024!D1315,'2015'!$F$12:$X$1887,18,FALSE),"-")</f>
        <v>10</v>
      </c>
      <c r="AD1315" s="127">
        <f>IF(E1315=1,VLOOKUP(Työfile_2024!D1315,'2015'!$F$12:$X$1887,19,FALSE),"-")</f>
        <v>0.8</v>
      </c>
      <c r="AI1315" s="127">
        <f>IF(E1315=1,VLOOKUP(Työfile_2024!D1315,'2015'!$F$12:$AB$1887,20,FALSE),"-")</f>
        <v>0</v>
      </c>
      <c r="AJ1315" s="127">
        <f>IF(E1315=1,VLOOKUP(Työfile_2024!D1315,'2015'!$F$12:$AB$1887,21,FALSE),"-")</f>
        <v>0</v>
      </c>
      <c r="AK1315" s="127">
        <f>IF(E1315=1,VLOOKUP(Työfile_2024!D1315,'2015'!$F$12:$AB$1887,22,FALSE),"-")</f>
        <v>0</v>
      </c>
      <c r="AL1315" s="127">
        <f>IF(E1315=1,VLOOKUP(Työfile_2024!D1315,'2015'!$F$12:$AB$1887,23,FALSE),"-")</f>
        <v>0</v>
      </c>
      <c r="AM1315" s="56">
        <f>VLOOKUP(Työfile_2024!D1315,Tmatkat_20km_tarkasteltava_verk!$C$2:$D$1804,2,FALSE)</f>
        <v>31</v>
      </c>
      <c r="AN1315" s="148">
        <f t="shared" si="322"/>
        <v>0.13963963963963963</v>
      </c>
      <c r="AO1315" s="178">
        <f>IF(E1315=1,VLOOKUP(Työfile_2024!D1315,'2015'!$F$12:$AC$1887,24,FALSE),"-")</f>
        <v>33</v>
      </c>
      <c r="AP1315" s="52">
        <f>VLOOKUP(D1315,Tarkasteltava_verkko_2024_harva!$E$2:$I$1804,5,FALSE)</f>
        <v>0</v>
      </c>
      <c r="AQ1315" s="52">
        <f>VLOOKUP(D1315,Tarkasteltava_verkko_2024_harva!$E$2:$I$1804,4,FALSE)</f>
        <v>0</v>
      </c>
      <c r="AR1315" s="148">
        <v>0</v>
      </c>
      <c r="AS1315" s="170" t="str">
        <f>IFERROR(VLOOKUP(C1315,'2015'!$C$12:$AG$1887,30,FALSE),"-")</f>
        <v/>
      </c>
      <c r="AT1315" s="148">
        <v>0</v>
      </c>
      <c r="AU1315" s="170">
        <f>IFERROR(VLOOKUP(C1315,'2015'!$C$12:$AG$1887,31,FALSE),"-")</f>
        <v>0</v>
      </c>
      <c r="AV1315" s="106"/>
      <c r="AW1315" s="63">
        <f>IFERROR(VLOOKUP(C1315,Merkittävyysluokitus!$A$2:$J$1705,10,FALSE),"-")</f>
        <v>4</v>
      </c>
      <c r="AX1315" s="175">
        <f>IFERROR(VLOOKUP(C1315,Merkittävyysluokitus!$A$2:$J$1705,6,FALSE),"-")</f>
        <v>2.5306803652968037</v>
      </c>
      <c r="AY1315" s="175">
        <f>IFERROR(VLOOKUP(C1315,Merkittävyysluokitus!$A$2:$J$1705,7,FALSE),"-")</f>
        <v>0.92766666666666664</v>
      </c>
      <c r="AZ1315" s="175">
        <f>IFERROR(VLOOKUP(C1315,Merkittävyysluokitus!$A$2:$J$1705,8,FALSE),"-")</f>
        <v>0.60301369863013699</v>
      </c>
      <c r="BA1315" s="175">
        <f>IFERROR(VLOOKUP(C1315,Merkittävyysluokitus!$A$2:$J$1705,9,FALSE),"-")</f>
        <v>1</v>
      </c>
      <c r="BB1315" s="203"/>
      <c r="BC1315" s="203" t="str">
        <f t="shared" si="323"/>
        <v/>
      </c>
      <c r="BD1315" s="39" t="str">
        <f t="shared" si="317"/>
        <v>musta</v>
      </c>
      <c r="BE1315" s="68" t="str">
        <f t="shared" si="318"/>
        <v>musta</v>
      </c>
      <c r="BF1315" s="68" t="str">
        <f t="shared" si="319"/>
        <v>musta</v>
      </c>
      <c r="BG1315" s="68" t="str">
        <f t="shared" si="320"/>
        <v>musta</v>
      </c>
      <c r="BH1315" s="208" t="str">
        <f t="shared" si="321"/>
        <v>musta</v>
      </c>
      <c r="BI1315" s="39"/>
      <c r="BJ1315" s="39" t="str">
        <f>IF(F1315="ei löydy","uusi tie",IF(E1315=0,"tieosoite muuttunut",IF(E1315=1,VLOOKUP(D1315,'2015'!$F$12:$AL$1887,31,FALSE),"-")))</f>
        <v>musta</v>
      </c>
      <c r="BK1315" s="67" t="str">
        <f>IF(E1315=1,VLOOKUP(D1315,'2015'!$F$12:$AL$1887,32,FALSE),"-")</f>
        <v>musta</v>
      </c>
      <c r="BL1315" s="39" t="str">
        <f>IF(F1315="ei löydy","uusi tie",IF(E1315=0,"tieosoite muuttunut",IF(E1315=1,VLOOKUP(D1315,'2015'!$F$12:$AL$1887,33,FALSE),"-")))</f>
        <v>musta</v>
      </c>
      <c r="BM1315" s="39"/>
      <c r="BN1315" s="217" t="str">
        <f>VLOOKUP(D1315,'2015'!$F$12:$AL$1887,33,FALSE)</f>
        <v>musta</v>
      </c>
      <c r="BO1315" s="39"/>
      <c r="BP1315" s="115" t="s">
        <v>10</v>
      </c>
      <c r="BQ1315" s="30"/>
      <c r="BS1315" s="5"/>
      <c r="BU1315" s="37"/>
      <c r="BV1315" s="30" t="s">
        <v>10</v>
      </c>
      <c r="BX1315" t="str">
        <f>IF(E1315=1,VLOOKUP(D1315,'2015'!$F$12:$AX$1887,43,FALSE),"-")</f>
        <v>musta</v>
      </c>
      <c r="BY1315" t="str">
        <f>IF(E1315=1,VLOOKUP(D1315,'2015'!$F$12:$AX$1887,44,FALSE),"-")</f>
        <v>musta</v>
      </c>
      <c r="BZ1315" t="str">
        <f>IF(E1315=1,VLOOKUP(D1315,'2015'!$F$12:$AX$1887,45,FALSE),"-")</f>
        <v>musta</v>
      </c>
      <c r="CA1315" s="31">
        <f t="shared" si="326"/>
        <v>10</v>
      </c>
      <c r="CB1315" s="31">
        <f t="shared" si="327"/>
        <v>10</v>
      </c>
      <c r="CC1315" s="31">
        <f t="shared" si="328"/>
        <v>0</v>
      </c>
      <c r="CD1315" s="31">
        <f t="shared" si="329"/>
        <v>0</v>
      </c>
      <c r="CE1315" s="31">
        <f t="shared" si="330"/>
        <v>0</v>
      </c>
      <c r="CO1315" s="32" t="s">
        <v>34</v>
      </c>
      <c r="CP1315" s="2" t="s">
        <v>35</v>
      </c>
    </row>
    <row r="1316" spans="1:94" ht="15.75" thickBot="1" x14ac:dyDescent="0.3">
      <c r="A1316" s="50"/>
      <c r="B1316" s="50"/>
      <c r="C1316" s="50" t="str">
        <f t="shared" si="324"/>
        <v>11753_1_682</v>
      </c>
      <c r="D1316" s="51" t="str">
        <f t="shared" si="325"/>
        <v>11753_1</v>
      </c>
      <c r="E1316" s="224">
        <f>IFERROR(VLOOKUP(C1316,'2015'!$C$12:$D$1887,2,FALSE),0)</f>
        <v>1</v>
      </c>
      <c r="F1316" s="51">
        <f>IFERROR(K1316-IFERROR(VLOOKUP(D1316,'2015'!$F$12:$I$1887,4,FALSE),"ei löydy"),"ei löydy")</f>
        <v>0</v>
      </c>
      <c r="G1316" s="224">
        <f>IFERROR(VLOOKUP(Työfile_2024!C1316,Liikennemalli!$D$6:$G$1921,4,FALSE),0)</f>
        <v>1</v>
      </c>
      <c r="H1316" s="225">
        <f>K1316-IFERROR(VLOOKUP(Työfile_2024!D1316,Liikennemalli!$C$6:$H$1921,6,FALSE),"ei löydy")</f>
        <v>0</v>
      </c>
      <c r="I1316" s="80">
        <v>11753</v>
      </c>
      <c r="J1316" s="52">
        <v>1</v>
      </c>
      <c r="K1316" s="52">
        <v>682</v>
      </c>
      <c r="L1316" s="53"/>
      <c r="M1316" s="54"/>
      <c r="N1316" s="54"/>
      <c r="O1316" s="54"/>
      <c r="P1316" s="54"/>
      <c r="Q1316" s="55"/>
      <c r="R1316" s="55"/>
      <c r="S1316" s="55"/>
      <c r="T1316" s="55"/>
      <c r="U1316" s="52"/>
      <c r="V1316" s="56">
        <v>282</v>
      </c>
      <c r="W1316" s="56">
        <v>22</v>
      </c>
      <c r="X1316" s="56">
        <v>302</v>
      </c>
      <c r="Y1316" s="56">
        <f>VLOOKUP(D1316,Liikennemalli24!$D$2:$F$1804,2,FALSE)</f>
        <v>0</v>
      </c>
      <c r="Z1316" s="57">
        <f>VLOOKUP(D1316,Liikennemalli24!$D$2:$F$1804,3,FALSE)</f>
        <v>0</v>
      </c>
      <c r="AA1316" s="178">
        <f>IF(G1316=1,VLOOKUP(C1316,Liikennemalli!$D$6:$H$1921,2,FALSE),"-")</f>
        <v>0</v>
      </c>
      <c r="AB1316" s="197">
        <f>IF(G1316=1,VLOOKUP(C1316,Liikennemalli!$D$6:$H$1921,3,FALSE),"-")</f>
        <v>0</v>
      </c>
      <c r="AC1316" s="134">
        <f>IF(E1316=1,VLOOKUP(Työfile_2024!D1316,'2015'!$F$12:$X$1887,18,FALSE),"-")</f>
        <v>42</v>
      </c>
      <c r="AD1316" s="127">
        <f>IF(E1316=1,VLOOKUP(Työfile_2024!D1316,'2015'!$F$12:$X$1887,19,FALSE),"-")</f>
        <v>0.27</v>
      </c>
      <c r="AI1316" s="127">
        <f>IF(E1316=1,VLOOKUP(Työfile_2024!D1316,'2015'!$F$12:$AB$1887,20,FALSE),"-")</f>
        <v>0</v>
      </c>
      <c r="AJ1316" s="127">
        <f>IF(E1316=1,VLOOKUP(Työfile_2024!D1316,'2015'!$F$12:$AB$1887,21,FALSE),"-")</f>
        <v>0</v>
      </c>
      <c r="AK1316" s="127">
        <f>IF(E1316=1,VLOOKUP(Työfile_2024!D1316,'2015'!$F$12:$AB$1887,22,FALSE),"-")</f>
        <v>0</v>
      </c>
      <c r="AL1316" s="127">
        <f>IF(E1316=1,VLOOKUP(Työfile_2024!D1316,'2015'!$F$12:$AB$1887,23,FALSE),"-")</f>
        <v>0</v>
      </c>
      <c r="AM1316" s="56">
        <f>VLOOKUP(Työfile_2024!D1316,Tmatkat_20km_tarkasteltava_verk!$C$2:$D$1804,2,FALSE)</f>
        <v>26</v>
      </c>
      <c r="AN1316" s="148">
        <f t="shared" si="322"/>
        <v>9.2198581560283682E-2</v>
      </c>
      <c r="AO1316" s="178">
        <f>IF(E1316=1,VLOOKUP(Työfile_2024!D1316,'2015'!$F$12:$AC$1887,24,FALSE),"-")</f>
        <v>44</v>
      </c>
      <c r="AP1316" s="52">
        <f>VLOOKUP(D1316,Tarkasteltava_verkko_2024_harva!$E$2:$I$1804,5,FALSE)</f>
        <v>0</v>
      </c>
      <c r="AQ1316" s="52">
        <f>VLOOKUP(D1316,Tarkasteltava_verkko_2024_harva!$E$2:$I$1804,4,FALSE)</f>
        <v>0</v>
      </c>
      <c r="AR1316" s="148">
        <v>1.7595307917888565E-2</v>
      </c>
      <c r="AS1316" s="170" t="str">
        <f>IFERROR(VLOOKUP(C1316,'2015'!$C$12:$AG$1887,30,FALSE),"-")</f>
        <v/>
      </c>
      <c r="AT1316" s="148">
        <v>0.98826979472140764</v>
      </c>
      <c r="AU1316" s="170" t="str">
        <f>IFERROR(VLOOKUP(C1316,'2015'!$C$12:$AG$1887,31,FALSE),"-")</f>
        <v>Kyllä</v>
      </c>
      <c r="AV1316" s="106"/>
      <c r="AW1316" s="63">
        <f>IFERROR(VLOOKUP(C1316,Merkittävyysluokitus!$A$2:$J$1705,10,FALSE),"-")</f>
        <v>3</v>
      </c>
      <c r="AX1316" s="175">
        <f>IFERROR(VLOOKUP(C1316,Merkittävyysluokitus!$A$2:$J$1705,6,FALSE),"-")</f>
        <v>3.9256651445966511</v>
      </c>
      <c r="AY1316" s="175">
        <f>IFERROR(VLOOKUP(C1316,Merkittävyysluokitus!$A$2:$J$1705,7,FALSE),"-")</f>
        <v>1.0493333333333332</v>
      </c>
      <c r="AZ1316" s="175">
        <f>IFERROR(VLOOKUP(C1316,Merkittävyysluokitus!$A$2:$J$1705,8,FALSE),"-")</f>
        <v>1.8763318112633178</v>
      </c>
      <c r="BA1316" s="175">
        <f>IFERROR(VLOOKUP(C1316,Merkittävyysluokitus!$A$2:$J$1705,9,FALSE),"-")</f>
        <v>1</v>
      </c>
      <c r="BB1316" s="203"/>
      <c r="BC1316" s="203" t="str">
        <f t="shared" si="323"/>
        <v>ei mallia</v>
      </c>
      <c r="BD1316" s="39" t="str">
        <f t="shared" si="317"/>
        <v>Ei luokiteltu</v>
      </c>
      <c r="BE1316" s="68" t="str">
        <f t="shared" si="318"/>
        <v>ei mallia</v>
      </c>
      <c r="BF1316" s="68" t="str">
        <f t="shared" si="319"/>
        <v>ei mallia</v>
      </c>
      <c r="BG1316" s="68" t="str">
        <f t="shared" si="320"/>
        <v>ei mallia</v>
      </c>
      <c r="BH1316" s="208" t="str">
        <f t="shared" si="321"/>
        <v>musta</v>
      </c>
      <c r="BI1316" s="39"/>
      <c r="BJ1316" s="39" t="str">
        <f>IF(F1316="ei löydy","uusi tie",IF(E1316=0,"tieosoite muuttunut",IF(E1316=1,VLOOKUP(D1316,'2015'!$F$12:$AL$1887,31,FALSE),"-")))</f>
        <v>musta</v>
      </c>
      <c r="BK1316" s="67" t="str">
        <f>IF(E1316=1,VLOOKUP(D1316,'2015'!$F$12:$AL$1887,32,FALSE),"-")</f>
        <v>musta</v>
      </c>
      <c r="BL1316" s="39" t="str">
        <f>IF(F1316="ei löydy","uusi tie",IF(E1316=0,"tieosoite muuttunut",IF(E1316=1,VLOOKUP(D1316,'2015'!$F$12:$AL$1887,33,FALSE),"-")))</f>
        <v>musta</v>
      </c>
      <c r="BM1316" s="39"/>
      <c r="BN1316" s="217" t="str">
        <f>VLOOKUP(D1316,'2015'!$F$12:$AL$1887,33,FALSE)</f>
        <v>musta</v>
      </c>
      <c r="BO1316" s="39"/>
      <c r="BP1316" s="115" t="s">
        <v>10</v>
      </c>
      <c r="BQ1316" s="30"/>
      <c r="BS1316" s="5"/>
      <c r="BU1316" s="37"/>
      <c r="BV1316" s="30" t="s">
        <v>10</v>
      </c>
      <c r="BX1316" t="str">
        <f>IF(E1316=1,VLOOKUP(D1316,'2015'!$F$12:$AX$1887,43,FALSE),"-")</f>
        <v>musta</v>
      </c>
      <c r="BY1316" t="str">
        <f>IF(E1316=1,VLOOKUP(D1316,'2015'!$F$12:$AX$1887,44,FALSE),"-")</f>
        <v>musta</v>
      </c>
      <c r="BZ1316" t="str">
        <f>IF(E1316=1,VLOOKUP(D1316,'2015'!$F$12:$AX$1887,45,FALSE),"-")</f>
        <v>musta</v>
      </c>
      <c r="CA1316" s="31">
        <f t="shared" si="326"/>
        <v>0</v>
      </c>
      <c r="CB1316" s="31">
        <f t="shared" si="327"/>
        <v>0</v>
      </c>
      <c r="CC1316" s="31">
        <f t="shared" si="328"/>
        <v>0</v>
      </c>
      <c r="CD1316" s="31">
        <f t="shared" si="329"/>
        <v>0</v>
      </c>
      <c r="CE1316" s="31">
        <f t="shared" si="330"/>
        <v>0</v>
      </c>
      <c r="CO1316" s="2" t="s">
        <v>35</v>
      </c>
      <c r="CP1316" s="2" t="s">
        <v>35</v>
      </c>
    </row>
    <row r="1317" spans="1:94" ht="15.75" thickBot="1" x14ac:dyDescent="0.3">
      <c r="A1317" s="50"/>
      <c r="B1317" s="50"/>
      <c r="C1317" s="50" t="str">
        <f t="shared" si="324"/>
        <v>11755_1_3028</v>
      </c>
      <c r="D1317" s="51" t="str">
        <f t="shared" si="325"/>
        <v>11755_1</v>
      </c>
      <c r="E1317" s="224">
        <f>IFERROR(VLOOKUP(C1317,'2015'!$C$12:$D$1887,2,FALSE),0)</f>
        <v>1</v>
      </c>
      <c r="F1317" s="51">
        <f>IFERROR(K1317-IFERROR(VLOOKUP(D1317,'2015'!$F$12:$I$1887,4,FALSE),"ei löydy"),"ei löydy")</f>
        <v>0</v>
      </c>
      <c r="G1317" s="224">
        <f>IFERROR(VLOOKUP(Työfile_2024!C1317,Liikennemalli!$D$6:$G$1921,4,FALSE),0)</f>
        <v>1</v>
      </c>
      <c r="H1317" s="225">
        <f>K1317-IFERROR(VLOOKUP(Työfile_2024!D1317,Liikennemalli!$C$6:$H$1921,6,FALSE),"ei löydy")</f>
        <v>0</v>
      </c>
      <c r="I1317" s="80">
        <v>11755</v>
      </c>
      <c r="J1317" s="52">
        <v>1</v>
      </c>
      <c r="K1317" s="52">
        <v>3028</v>
      </c>
      <c r="L1317" s="53"/>
      <c r="M1317" s="54"/>
      <c r="N1317" s="54"/>
      <c r="O1317" s="54"/>
      <c r="P1317" s="54"/>
      <c r="Q1317" s="55"/>
      <c r="R1317" s="55"/>
      <c r="S1317" s="55"/>
      <c r="T1317" s="55"/>
      <c r="U1317" s="52"/>
      <c r="V1317" s="56">
        <v>74</v>
      </c>
      <c r="W1317" s="56">
        <v>11</v>
      </c>
      <c r="X1317" s="56">
        <v>73</v>
      </c>
      <c r="Y1317" s="56">
        <f>VLOOKUP(D1317,Liikennemalli24!$D$2:$F$1804,2,FALSE)</f>
        <v>44</v>
      </c>
      <c r="Z1317" s="57">
        <f>VLOOKUP(D1317,Liikennemalli24!$D$2:$F$1804,3,FALSE)</f>
        <v>0.624</v>
      </c>
      <c r="AA1317" s="178">
        <f>IF(G1317=1,VLOOKUP(C1317,Liikennemalli!$D$6:$H$1921,2,FALSE),"-")</f>
        <v>0</v>
      </c>
      <c r="AB1317" s="197">
        <f>IF(G1317=1,VLOOKUP(C1317,Liikennemalli!$D$6:$H$1921,3,FALSE),"-")</f>
        <v>0</v>
      </c>
      <c r="AC1317" s="134">
        <f>IF(E1317=1,VLOOKUP(Työfile_2024!D1317,'2015'!$F$12:$X$1887,18,FALSE),"-")</f>
        <v>29</v>
      </c>
      <c r="AD1317" s="127">
        <f>IF(E1317=1,VLOOKUP(Työfile_2024!D1317,'2015'!$F$12:$X$1887,19,FALSE),"-")</f>
        <v>0.56999999999999995</v>
      </c>
      <c r="AI1317" s="127">
        <f>IF(E1317=1,VLOOKUP(Työfile_2024!D1317,'2015'!$F$12:$AB$1887,20,FALSE),"-")</f>
        <v>0</v>
      </c>
      <c r="AJ1317" s="127">
        <f>IF(E1317=1,VLOOKUP(Työfile_2024!D1317,'2015'!$F$12:$AB$1887,21,FALSE),"-")</f>
        <v>0</v>
      </c>
      <c r="AK1317" s="127">
        <f>IF(E1317=1,VLOOKUP(Työfile_2024!D1317,'2015'!$F$12:$AB$1887,22,FALSE),"-")</f>
        <v>0</v>
      </c>
      <c r="AL1317" s="127">
        <f>IF(E1317=1,VLOOKUP(Työfile_2024!D1317,'2015'!$F$12:$AB$1887,23,FALSE),"-")</f>
        <v>0</v>
      </c>
      <c r="AM1317" s="56">
        <f>VLOOKUP(Työfile_2024!D1317,Tmatkat_20km_tarkasteltava_verk!$C$2:$D$1804,2,FALSE)</f>
        <v>23</v>
      </c>
      <c r="AN1317" s="148">
        <f t="shared" si="322"/>
        <v>0.3108108108108108</v>
      </c>
      <c r="AO1317" s="178">
        <f>IF(E1317=1,VLOOKUP(Työfile_2024!D1317,'2015'!$F$12:$AC$1887,24,FALSE),"-")</f>
        <v>65</v>
      </c>
      <c r="AP1317" s="52">
        <f>VLOOKUP(D1317,Tarkasteltava_verkko_2024_harva!$E$2:$I$1804,5,FALSE)</f>
        <v>0</v>
      </c>
      <c r="AQ1317" s="52">
        <f>VLOOKUP(D1317,Tarkasteltava_verkko_2024_harva!$E$2:$I$1804,4,FALSE)</f>
        <v>0</v>
      </c>
      <c r="AR1317" s="148">
        <v>0</v>
      </c>
      <c r="AS1317" s="170" t="str">
        <f>IFERROR(VLOOKUP(C1317,'2015'!$C$12:$AG$1887,30,FALSE),"-")</f>
        <v/>
      </c>
      <c r="AT1317" s="148">
        <v>0.32727873183619549</v>
      </c>
      <c r="AU1317" s="170">
        <f>IFERROR(VLOOKUP(C1317,'2015'!$C$12:$AG$1887,31,FALSE),"-")</f>
        <v>0</v>
      </c>
      <c r="AV1317" s="106"/>
      <c r="AW1317" s="63">
        <f>IFERROR(VLOOKUP(C1317,Merkittävyysluokitus!$A$2:$J$1705,10,FALSE),"-")</f>
        <v>4</v>
      </c>
      <c r="AX1317" s="175">
        <f>IFERROR(VLOOKUP(C1317,Merkittävyysluokitus!$A$2:$J$1705,6,FALSE),"-")</f>
        <v>1.917525114155251</v>
      </c>
      <c r="AY1317" s="175">
        <f>IFERROR(VLOOKUP(C1317,Merkittävyysluokitus!$A$2:$J$1705,7,FALSE),"-")</f>
        <v>0.32866666666666666</v>
      </c>
      <c r="AZ1317" s="175">
        <f>IFERROR(VLOOKUP(C1317,Merkittävyysluokitus!$A$2:$J$1705,8,FALSE),"-")</f>
        <v>0.92219178082191766</v>
      </c>
      <c r="BA1317" s="175">
        <f>IFERROR(VLOOKUP(C1317,Merkittävyysluokitus!$A$2:$J$1705,9,FALSE),"-")</f>
        <v>0.66666666666666663</v>
      </c>
      <c r="BB1317" s="203"/>
      <c r="BC1317" s="203" t="str">
        <f t="shared" si="323"/>
        <v/>
      </c>
      <c r="BD1317" s="39" t="str">
        <f t="shared" si="317"/>
        <v>musta</v>
      </c>
      <c r="BE1317" s="68" t="str">
        <f t="shared" si="318"/>
        <v>musta</v>
      </c>
      <c r="BF1317" s="68" t="str">
        <f t="shared" si="319"/>
        <v>musta</v>
      </c>
      <c r="BG1317" s="68" t="str">
        <f t="shared" si="320"/>
        <v>musta</v>
      </c>
      <c r="BH1317" s="208" t="str">
        <f t="shared" si="321"/>
        <v>musta</v>
      </c>
      <c r="BI1317" s="39"/>
      <c r="BJ1317" s="39" t="str">
        <f>IF(F1317="ei löydy","uusi tie",IF(E1317=0,"tieosoite muuttunut",IF(E1317=1,VLOOKUP(D1317,'2015'!$F$12:$AL$1887,31,FALSE),"-")))</f>
        <v>musta</v>
      </c>
      <c r="BK1317" s="67" t="str">
        <f>IF(E1317=1,VLOOKUP(D1317,'2015'!$F$12:$AL$1887,32,FALSE),"-")</f>
        <v>musta</v>
      </c>
      <c r="BL1317" s="39" t="str">
        <f>IF(F1317="ei löydy","uusi tie",IF(E1317=0,"tieosoite muuttunut",IF(E1317=1,VLOOKUP(D1317,'2015'!$F$12:$AL$1887,33,FALSE),"-")))</f>
        <v>musta</v>
      </c>
      <c r="BM1317" s="39"/>
      <c r="BN1317" s="217" t="str">
        <f>VLOOKUP(D1317,'2015'!$F$12:$AL$1887,33,FALSE)</f>
        <v>musta</v>
      </c>
      <c r="BO1317" s="39"/>
      <c r="BP1317" s="115" t="s">
        <v>10</v>
      </c>
      <c r="BQ1317" s="30"/>
      <c r="BS1317" s="5"/>
      <c r="BU1317" s="37"/>
      <c r="BV1317" s="30" t="s">
        <v>10</v>
      </c>
      <c r="BX1317" t="str">
        <f>IF(E1317=1,VLOOKUP(D1317,'2015'!$F$12:$AX$1887,43,FALSE),"-")</f>
        <v>musta</v>
      </c>
      <c r="BY1317" t="str">
        <f>IF(E1317=1,VLOOKUP(D1317,'2015'!$F$12:$AX$1887,44,FALSE),"-")</f>
        <v>musta</v>
      </c>
      <c r="BZ1317" t="str">
        <f>IF(E1317=1,VLOOKUP(D1317,'2015'!$F$12:$AX$1887,45,FALSE),"-")</f>
        <v>musta</v>
      </c>
      <c r="CA1317" s="31">
        <f t="shared" si="326"/>
        <v>1</v>
      </c>
      <c r="CB1317" s="31">
        <f t="shared" si="327"/>
        <v>1</v>
      </c>
      <c r="CC1317" s="31">
        <f t="shared" si="328"/>
        <v>0</v>
      </c>
      <c r="CD1317" s="31">
        <f t="shared" si="329"/>
        <v>0</v>
      </c>
      <c r="CE1317" s="31">
        <f t="shared" si="330"/>
        <v>0</v>
      </c>
      <c r="CO1317" s="2" t="s">
        <v>35</v>
      </c>
      <c r="CP1317" s="2" t="s">
        <v>35</v>
      </c>
    </row>
    <row r="1318" spans="1:94" ht="15.75" thickBot="1" x14ac:dyDescent="0.3">
      <c r="A1318" s="50"/>
      <c r="B1318" s="50"/>
      <c r="C1318" s="50" t="str">
        <f t="shared" si="324"/>
        <v>11757_1_4962</v>
      </c>
      <c r="D1318" s="51" t="str">
        <f t="shared" si="325"/>
        <v>11757_1</v>
      </c>
      <c r="E1318" s="224">
        <f>IFERROR(VLOOKUP(C1318,'2015'!$C$12:$D$1887,2,FALSE),0)</f>
        <v>1</v>
      </c>
      <c r="F1318" s="51">
        <f>IFERROR(K1318-IFERROR(VLOOKUP(D1318,'2015'!$F$12:$I$1887,4,FALSE),"ei löydy"),"ei löydy")</f>
        <v>0</v>
      </c>
      <c r="G1318" s="224">
        <f>IFERROR(VLOOKUP(Työfile_2024!C1318,Liikennemalli!$D$6:$G$1921,4,FALSE),0)</f>
        <v>1</v>
      </c>
      <c r="H1318" s="225">
        <f>K1318-IFERROR(VLOOKUP(Työfile_2024!D1318,Liikennemalli!$C$6:$H$1921,6,FALSE),"ei löydy")</f>
        <v>0</v>
      </c>
      <c r="I1318" s="80">
        <v>11757</v>
      </c>
      <c r="J1318" s="52">
        <v>1</v>
      </c>
      <c r="K1318" s="52">
        <v>4962</v>
      </c>
      <c r="L1318" s="53"/>
      <c r="M1318" s="54"/>
      <c r="N1318" s="54"/>
      <c r="O1318" s="54"/>
      <c r="P1318" s="54"/>
      <c r="Q1318" s="55"/>
      <c r="R1318" s="55"/>
      <c r="S1318" s="55"/>
      <c r="T1318" s="55"/>
      <c r="U1318" s="52"/>
      <c r="V1318" s="56">
        <v>48</v>
      </c>
      <c r="W1318" s="56">
        <v>2</v>
      </c>
      <c r="X1318" s="56">
        <v>49</v>
      </c>
      <c r="Y1318" s="56">
        <f>VLOOKUP(D1318,Liikennemalli24!$D$2:$F$1804,2,FALSE)</f>
        <v>184</v>
      </c>
      <c r="Z1318" s="57">
        <f>VLOOKUP(D1318,Liikennemalli24!$D$2:$F$1804,3,FALSE)</f>
        <v>0.60599999999999998</v>
      </c>
      <c r="AA1318" s="178">
        <f>IF(G1318=1,VLOOKUP(C1318,Liikennemalli!$D$6:$H$1921,2,FALSE),"-")</f>
        <v>0</v>
      </c>
      <c r="AB1318" s="197">
        <f>IF(G1318=1,VLOOKUP(C1318,Liikennemalli!$D$6:$H$1921,3,FALSE),"-")</f>
        <v>0</v>
      </c>
      <c r="AC1318" s="134">
        <f>IF(E1318=1,VLOOKUP(Työfile_2024!D1318,'2015'!$F$12:$X$1887,18,FALSE),"-")</f>
        <v>42</v>
      </c>
      <c r="AD1318" s="127">
        <f>IF(E1318=1,VLOOKUP(Työfile_2024!D1318,'2015'!$F$12:$X$1887,19,FALSE),"-")</f>
        <v>0.33</v>
      </c>
      <c r="AI1318" s="127">
        <f>IF(E1318=1,VLOOKUP(Työfile_2024!D1318,'2015'!$F$12:$AB$1887,20,FALSE),"-")</f>
        <v>0</v>
      </c>
      <c r="AJ1318" s="127">
        <f>IF(E1318=1,VLOOKUP(Työfile_2024!D1318,'2015'!$F$12:$AB$1887,21,FALSE),"-")</f>
        <v>0</v>
      </c>
      <c r="AK1318" s="127">
        <f>IF(E1318=1,VLOOKUP(Työfile_2024!D1318,'2015'!$F$12:$AB$1887,22,FALSE),"-")</f>
        <v>0</v>
      </c>
      <c r="AL1318" s="127">
        <f>IF(E1318=1,VLOOKUP(Työfile_2024!D1318,'2015'!$F$12:$AB$1887,23,FALSE),"-")</f>
        <v>0</v>
      </c>
      <c r="AM1318" s="56">
        <f>VLOOKUP(Työfile_2024!D1318,Tmatkat_20km_tarkasteltava_verk!$C$2:$D$1804,2,FALSE)</f>
        <v>114</v>
      </c>
      <c r="AN1318" s="148">
        <f t="shared" si="322"/>
        <v>2.375</v>
      </c>
      <c r="AO1318" s="178">
        <f>IF(E1318=1,VLOOKUP(Työfile_2024!D1318,'2015'!$F$12:$AC$1887,24,FALSE),"-")</f>
        <v>54</v>
      </c>
      <c r="AP1318" s="52">
        <f>VLOOKUP(D1318,Tarkasteltava_verkko_2024_harva!$E$2:$I$1804,5,FALSE)</f>
        <v>0</v>
      </c>
      <c r="AQ1318" s="52">
        <f>VLOOKUP(D1318,Tarkasteltava_verkko_2024_harva!$E$2:$I$1804,4,FALSE)</f>
        <v>0</v>
      </c>
      <c r="AR1318" s="148">
        <v>0</v>
      </c>
      <c r="AS1318" s="170" t="str">
        <f>IFERROR(VLOOKUP(C1318,'2015'!$C$12:$AG$1887,30,FALSE),"-")</f>
        <v/>
      </c>
      <c r="AT1318" s="148">
        <v>0.19085046352277307</v>
      </c>
      <c r="AU1318" s="170">
        <f>IFERROR(VLOOKUP(C1318,'2015'!$C$12:$AG$1887,31,FALSE),"-")</f>
        <v>0</v>
      </c>
      <c r="AV1318" s="106"/>
      <c r="AW1318" s="63">
        <f>IFERROR(VLOOKUP(C1318,Merkittävyysluokitus!$A$2:$J$1705,10,FALSE),"-")</f>
        <v>4</v>
      </c>
      <c r="AX1318" s="175">
        <f>IFERROR(VLOOKUP(C1318,Merkittävyysluokitus!$A$2:$J$1705,6,FALSE),"-")</f>
        <v>1.6229497716894978</v>
      </c>
      <c r="AY1318" s="175">
        <f>IFERROR(VLOOKUP(C1318,Merkittävyysluokitus!$A$2:$J$1705,7,FALSE),"-")</f>
        <v>0.5073333333333333</v>
      </c>
      <c r="AZ1318" s="175">
        <f>IFERROR(VLOOKUP(C1318,Merkittävyysluokitus!$A$2:$J$1705,8,FALSE),"-")</f>
        <v>0.44894977168949773</v>
      </c>
      <c r="BA1318" s="175">
        <f>IFERROR(VLOOKUP(C1318,Merkittävyysluokitus!$A$2:$J$1705,9,FALSE),"-")</f>
        <v>0.66666666666666663</v>
      </c>
      <c r="BB1318" s="203"/>
      <c r="BC1318" s="203" t="str">
        <f t="shared" si="323"/>
        <v/>
      </c>
      <c r="BD1318" s="39" t="str">
        <f t="shared" si="317"/>
        <v>musta</v>
      </c>
      <c r="BE1318" s="68" t="str">
        <f t="shared" si="318"/>
        <v>punainen</v>
      </c>
      <c r="BF1318" s="68" t="str">
        <f t="shared" si="319"/>
        <v>musta</v>
      </c>
      <c r="BG1318" s="68" t="str">
        <f t="shared" si="320"/>
        <v>musta</v>
      </c>
      <c r="BH1318" s="208" t="str">
        <f t="shared" si="321"/>
        <v>musta</v>
      </c>
      <c r="BI1318" s="39"/>
      <c r="BJ1318" s="39" t="str">
        <f>IF(F1318="ei löydy","uusi tie",IF(E1318=0,"tieosoite muuttunut",IF(E1318=1,VLOOKUP(D1318,'2015'!$F$12:$AL$1887,31,FALSE),"-")))</f>
        <v>musta</v>
      </c>
      <c r="BK1318" s="67" t="str">
        <f>IF(E1318=1,VLOOKUP(D1318,'2015'!$F$12:$AL$1887,32,FALSE),"-")</f>
        <v>musta</v>
      </c>
      <c r="BL1318" s="39" t="str">
        <f>IF(F1318="ei löydy","uusi tie",IF(E1318=0,"tieosoite muuttunut",IF(E1318=1,VLOOKUP(D1318,'2015'!$F$12:$AL$1887,33,FALSE),"-")))</f>
        <v>musta</v>
      </c>
      <c r="BM1318" s="39"/>
      <c r="BN1318" s="217" t="str">
        <f>VLOOKUP(D1318,'2015'!$F$12:$AL$1887,33,FALSE)</f>
        <v>musta</v>
      </c>
      <c r="BO1318" s="39"/>
      <c r="BP1318" s="115" t="s">
        <v>10</v>
      </c>
      <c r="BQ1318" s="30"/>
      <c r="BS1318" s="5"/>
      <c r="BU1318" s="37"/>
      <c r="BV1318" s="30" t="s">
        <v>10</v>
      </c>
      <c r="BX1318" t="str">
        <f>IF(E1318=1,VLOOKUP(D1318,'2015'!$F$12:$AX$1887,43,FALSE),"-")</f>
        <v>musta</v>
      </c>
      <c r="BY1318" t="str">
        <f>IF(E1318=1,VLOOKUP(D1318,'2015'!$F$12:$AX$1887,44,FALSE),"-")</f>
        <v>musta</v>
      </c>
      <c r="BZ1318" t="str">
        <f>IF(E1318=1,VLOOKUP(D1318,'2015'!$F$12:$AX$1887,45,FALSE),"-")</f>
        <v>musta</v>
      </c>
      <c r="CA1318" s="31">
        <f t="shared" si="326"/>
        <v>1</v>
      </c>
      <c r="CB1318" s="31">
        <f t="shared" si="327"/>
        <v>0</v>
      </c>
      <c r="CC1318" s="31">
        <f t="shared" si="328"/>
        <v>0</v>
      </c>
      <c r="CD1318" s="31">
        <f t="shared" si="329"/>
        <v>1</v>
      </c>
      <c r="CE1318" s="31">
        <f t="shared" si="330"/>
        <v>0</v>
      </c>
      <c r="CO1318" s="2" t="s">
        <v>35</v>
      </c>
      <c r="CP1318" s="2" t="s">
        <v>35</v>
      </c>
    </row>
    <row r="1319" spans="1:94" ht="15.75" thickBot="1" x14ac:dyDescent="0.3">
      <c r="A1319" s="50"/>
      <c r="B1319" s="50"/>
      <c r="C1319" s="50" t="str">
        <f t="shared" si="324"/>
        <v>11757_2_4602</v>
      </c>
      <c r="D1319" s="51" t="str">
        <f t="shared" si="325"/>
        <v>11757_2</v>
      </c>
      <c r="E1319" s="224">
        <f>IFERROR(VLOOKUP(C1319,'2015'!$C$12:$D$1887,2,FALSE),0)</f>
        <v>1</v>
      </c>
      <c r="F1319" s="51">
        <f>IFERROR(K1319-IFERROR(VLOOKUP(D1319,'2015'!$F$12:$I$1887,4,FALSE),"ei löydy"),"ei löydy")</f>
        <v>0</v>
      </c>
      <c r="G1319" s="224">
        <f>IFERROR(VLOOKUP(Työfile_2024!C1319,Liikennemalli!$D$6:$G$1921,4,FALSE),0)</f>
        <v>1</v>
      </c>
      <c r="H1319" s="225">
        <f>K1319-IFERROR(VLOOKUP(Työfile_2024!D1319,Liikennemalli!$C$6:$H$1921,6,FALSE),"ei löydy")</f>
        <v>0</v>
      </c>
      <c r="I1319" s="80">
        <v>11757</v>
      </c>
      <c r="J1319" s="52">
        <v>2</v>
      </c>
      <c r="K1319" s="52">
        <v>4602</v>
      </c>
      <c r="L1319" s="53"/>
      <c r="M1319" s="54"/>
      <c r="N1319" s="54"/>
      <c r="O1319" s="54"/>
      <c r="P1319" s="54"/>
      <c r="Q1319" s="55"/>
      <c r="R1319" s="55"/>
      <c r="S1319" s="55"/>
      <c r="T1319" s="55"/>
      <c r="U1319" s="52"/>
      <c r="V1319" s="56">
        <v>48</v>
      </c>
      <c r="W1319" s="56">
        <v>2</v>
      </c>
      <c r="X1319" s="56">
        <v>49</v>
      </c>
      <c r="Y1319" s="56">
        <f>VLOOKUP(D1319,Liikennemalli24!$D$2:$F$1804,2,FALSE)</f>
        <v>68</v>
      </c>
      <c r="Z1319" s="57">
        <f>VLOOKUP(D1319,Liikennemalli24!$D$2:$F$1804,3,FALSE)</f>
        <v>0.27300000000000002</v>
      </c>
      <c r="AA1319" s="178">
        <f>IF(G1319=1,VLOOKUP(C1319,Liikennemalli!$D$6:$H$1921,2,FALSE),"-")</f>
        <v>284.46058259270399</v>
      </c>
      <c r="AB1319" s="197">
        <f>IF(G1319=1,VLOOKUP(C1319,Liikennemalli!$D$6:$H$1921,3,FALSE),"-")</f>
        <v>0.57312237942531297</v>
      </c>
      <c r="AC1319" s="134">
        <f>IF(E1319=1,VLOOKUP(Työfile_2024!D1319,'2015'!$F$12:$X$1887,18,FALSE),"-")</f>
        <v>47</v>
      </c>
      <c r="AD1319" s="127">
        <f>IF(E1319=1,VLOOKUP(Työfile_2024!D1319,'2015'!$F$12:$X$1887,19,FALSE),"-")</f>
        <v>0.43</v>
      </c>
      <c r="AI1319" s="127">
        <f>IF(E1319=1,VLOOKUP(Työfile_2024!D1319,'2015'!$F$12:$AB$1887,20,FALSE),"-")</f>
        <v>0</v>
      </c>
      <c r="AJ1319" s="127">
        <f>IF(E1319=1,VLOOKUP(Työfile_2024!D1319,'2015'!$F$12:$AB$1887,21,FALSE),"-")</f>
        <v>0</v>
      </c>
      <c r="AK1319" s="127">
        <f>IF(E1319=1,VLOOKUP(Työfile_2024!D1319,'2015'!$F$12:$AB$1887,22,FALSE),"-")</f>
        <v>0</v>
      </c>
      <c r="AL1319" s="127">
        <f>IF(E1319=1,VLOOKUP(Työfile_2024!D1319,'2015'!$F$12:$AB$1887,23,FALSE),"-")</f>
        <v>0</v>
      </c>
      <c r="AM1319" s="56">
        <f>VLOOKUP(Työfile_2024!D1319,Tmatkat_20km_tarkasteltava_verk!$C$2:$D$1804,2,FALSE)</f>
        <v>137</v>
      </c>
      <c r="AN1319" s="148">
        <f t="shared" si="322"/>
        <v>2.8541666666666665</v>
      </c>
      <c r="AO1319" s="178">
        <f>IF(E1319=1,VLOOKUP(Työfile_2024!D1319,'2015'!$F$12:$AC$1887,24,FALSE),"-")</f>
        <v>103</v>
      </c>
      <c r="AP1319" s="52">
        <f>VLOOKUP(D1319,Tarkasteltava_verkko_2024_harva!$E$2:$I$1804,5,FALSE)</f>
        <v>0</v>
      </c>
      <c r="AQ1319" s="52">
        <f>VLOOKUP(D1319,Tarkasteltava_verkko_2024_harva!$E$2:$I$1804,4,FALSE)</f>
        <v>0</v>
      </c>
      <c r="AR1319" s="148">
        <v>0</v>
      </c>
      <c r="AS1319" s="170" t="str">
        <f>IFERROR(VLOOKUP(C1319,'2015'!$C$12:$AG$1887,30,FALSE),"-")</f>
        <v/>
      </c>
      <c r="AT1319" s="148">
        <v>8.8005215123859198E-2</v>
      </c>
      <c r="AU1319" s="170">
        <f>IFERROR(VLOOKUP(C1319,'2015'!$C$12:$AG$1887,31,FALSE),"-")</f>
        <v>0</v>
      </c>
      <c r="AV1319" s="106"/>
      <c r="AW1319" s="63">
        <f>IFERROR(VLOOKUP(C1319,Merkittävyysluokitus!$A$2:$J$1705,10,FALSE),"-")</f>
        <v>4</v>
      </c>
      <c r="AX1319" s="175">
        <f>IFERROR(VLOOKUP(C1319,Merkittävyysluokitus!$A$2:$J$1705,6,FALSE),"-")</f>
        <v>1.724958904109589</v>
      </c>
      <c r="AY1319" s="175">
        <f>IFERROR(VLOOKUP(C1319,Merkittävyysluokitus!$A$2:$J$1705,7,FALSE),"-")</f>
        <v>0.60733333333333328</v>
      </c>
      <c r="AZ1319" s="175">
        <f>IFERROR(VLOOKUP(C1319,Merkittävyysluokitus!$A$2:$J$1705,8,FALSE),"-")</f>
        <v>0.45095890410958905</v>
      </c>
      <c r="BA1319" s="175">
        <f>IFERROR(VLOOKUP(C1319,Merkittävyysluokitus!$A$2:$J$1705,9,FALSE),"-")</f>
        <v>0.66666666666666663</v>
      </c>
      <c r="BB1319" s="203"/>
      <c r="BC1319" s="203" t="str">
        <f t="shared" si="323"/>
        <v/>
      </c>
      <c r="BD1319" s="39" t="str">
        <f t="shared" si="317"/>
        <v>musta</v>
      </c>
      <c r="BE1319" s="68" t="str">
        <f t="shared" si="318"/>
        <v>musta</v>
      </c>
      <c r="BF1319" s="68" t="str">
        <f t="shared" si="319"/>
        <v>musta</v>
      </c>
      <c r="BG1319" s="68" t="str">
        <f t="shared" si="320"/>
        <v>musta</v>
      </c>
      <c r="BH1319" s="208" t="str">
        <f t="shared" si="321"/>
        <v>musta</v>
      </c>
      <c r="BI1319" s="39"/>
      <c r="BJ1319" s="39" t="str">
        <f>IF(F1319="ei löydy","uusi tie",IF(E1319=0,"tieosoite muuttunut",IF(E1319=1,VLOOKUP(D1319,'2015'!$F$12:$AL$1887,31,FALSE),"-")))</f>
        <v>musta</v>
      </c>
      <c r="BK1319" s="67" t="str">
        <f>IF(E1319=1,VLOOKUP(D1319,'2015'!$F$12:$AL$1887,32,FALSE),"-")</f>
        <v>musta</v>
      </c>
      <c r="BL1319" s="39" t="str">
        <f>IF(F1319="ei löydy","uusi tie",IF(E1319=0,"tieosoite muuttunut",IF(E1319=1,VLOOKUP(D1319,'2015'!$F$12:$AL$1887,33,FALSE),"-")))</f>
        <v>musta</v>
      </c>
      <c r="BM1319" s="39"/>
      <c r="BN1319" s="217" t="str">
        <f>VLOOKUP(D1319,'2015'!$F$12:$AL$1887,33,FALSE)</f>
        <v>musta</v>
      </c>
      <c r="BO1319" s="39"/>
      <c r="BP1319" s="115" t="s">
        <v>10</v>
      </c>
      <c r="BQ1319" s="30"/>
      <c r="BS1319" s="5"/>
      <c r="BU1319" s="37"/>
      <c r="BV1319" s="30" t="s">
        <v>10</v>
      </c>
      <c r="BX1319" t="str">
        <f>IF(E1319=1,VLOOKUP(D1319,'2015'!$F$12:$AX$1887,43,FALSE),"-")</f>
        <v>musta</v>
      </c>
      <c r="BY1319" t="str">
        <f>IF(E1319=1,VLOOKUP(D1319,'2015'!$F$12:$AX$1887,44,FALSE),"-")</f>
        <v>musta</v>
      </c>
      <c r="BZ1319" t="str">
        <f>IF(E1319=1,VLOOKUP(D1319,'2015'!$F$12:$AX$1887,45,FALSE),"-")</f>
        <v>musta</v>
      </c>
      <c r="CA1319" s="31">
        <f t="shared" si="326"/>
        <v>2</v>
      </c>
      <c r="CB1319" s="31">
        <f t="shared" si="327"/>
        <v>1</v>
      </c>
      <c r="CC1319" s="31">
        <f t="shared" si="328"/>
        <v>0</v>
      </c>
      <c r="CD1319" s="31">
        <f t="shared" si="329"/>
        <v>1</v>
      </c>
      <c r="CE1319" s="31">
        <f t="shared" si="330"/>
        <v>0</v>
      </c>
      <c r="CO1319" s="2" t="s">
        <v>35</v>
      </c>
      <c r="CP1319" s="2" t="s">
        <v>35</v>
      </c>
    </row>
    <row r="1320" spans="1:94" ht="15.75" thickBot="1" x14ac:dyDescent="0.3">
      <c r="A1320" s="50"/>
      <c r="B1320" s="50"/>
      <c r="C1320" s="50" t="str">
        <f t="shared" si="324"/>
        <v>11759_1_7217</v>
      </c>
      <c r="D1320" s="51" t="str">
        <f t="shared" si="325"/>
        <v>11759_1</v>
      </c>
      <c r="E1320" s="224">
        <f>IFERROR(VLOOKUP(C1320,'2015'!$C$12:$D$1887,2,FALSE),0)</f>
        <v>1</v>
      </c>
      <c r="F1320" s="51">
        <f>IFERROR(K1320-IFERROR(VLOOKUP(D1320,'2015'!$F$12:$I$1887,4,FALSE),"ei löydy"),"ei löydy")</f>
        <v>0</v>
      </c>
      <c r="G1320" s="224">
        <f>IFERROR(VLOOKUP(Työfile_2024!C1320,Liikennemalli!$D$6:$G$1921,4,FALSE),0)</f>
        <v>1</v>
      </c>
      <c r="H1320" s="225">
        <f>K1320-IFERROR(VLOOKUP(Työfile_2024!D1320,Liikennemalli!$C$6:$H$1921,6,FALSE),"ei löydy")</f>
        <v>0</v>
      </c>
      <c r="I1320" s="80">
        <v>11759</v>
      </c>
      <c r="J1320" s="52">
        <v>1</v>
      </c>
      <c r="K1320" s="52">
        <v>7217</v>
      </c>
      <c r="L1320" s="53"/>
      <c r="M1320" s="54"/>
      <c r="N1320" s="54"/>
      <c r="O1320" s="54"/>
      <c r="P1320" s="54"/>
      <c r="Q1320" s="55"/>
      <c r="R1320" s="55"/>
      <c r="S1320" s="55"/>
      <c r="T1320" s="55"/>
      <c r="U1320" s="52"/>
      <c r="V1320" s="56">
        <v>149</v>
      </c>
      <c r="W1320" s="56">
        <v>5</v>
      </c>
      <c r="X1320" s="56">
        <v>156</v>
      </c>
      <c r="Y1320" s="56">
        <f>VLOOKUP(D1320,Liikennemalli24!$D$2:$F$1804,2,FALSE)</f>
        <v>74</v>
      </c>
      <c r="Z1320" s="57">
        <f>VLOOKUP(D1320,Liikennemalli24!$D$2:$F$1804,3,FALSE)</f>
        <v>0.26300000000000001</v>
      </c>
      <c r="AA1320" s="178">
        <f>IF(G1320=1,VLOOKUP(C1320,Liikennemalli!$D$6:$H$1921,2,FALSE),"-")</f>
        <v>900.07834094300495</v>
      </c>
      <c r="AB1320" s="197">
        <f>IF(G1320=1,VLOOKUP(C1320,Liikennemalli!$D$6:$H$1921,3,FALSE),"-")</f>
        <v>0.90728224481628605</v>
      </c>
      <c r="AC1320" s="134">
        <f>IF(E1320=1,VLOOKUP(Työfile_2024!D1320,'2015'!$F$12:$X$1887,18,FALSE),"-")</f>
        <v>880</v>
      </c>
      <c r="AD1320" s="127">
        <f>IF(E1320=1,VLOOKUP(Työfile_2024!D1320,'2015'!$F$12:$X$1887,19,FALSE),"-")</f>
        <v>0.92</v>
      </c>
      <c r="AI1320" s="127">
        <f>IF(E1320=1,VLOOKUP(Työfile_2024!D1320,'2015'!$F$12:$AB$1887,20,FALSE),"-")</f>
        <v>0</v>
      </c>
      <c r="AJ1320" s="127">
        <f>IF(E1320=1,VLOOKUP(Työfile_2024!D1320,'2015'!$F$12:$AB$1887,21,FALSE),"-")</f>
        <v>0</v>
      </c>
      <c r="AK1320" s="127">
        <f>IF(E1320=1,VLOOKUP(Työfile_2024!D1320,'2015'!$F$12:$AB$1887,22,FALSE),"-")</f>
        <v>0</v>
      </c>
      <c r="AL1320" s="127">
        <f>IF(E1320=1,VLOOKUP(Työfile_2024!D1320,'2015'!$F$12:$AB$1887,23,FALSE),"-")</f>
        <v>0</v>
      </c>
      <c r="AM1320" s="56">
        <f>VLOOKUP(Työfile_2024!D1320,Tmatkat_20km_tarkasteltava_verk!$C$2:$D$1804,2,FALSE)</f>
        <v>25</v>
      </c>
      <c r="AN1320" s="148">
        <f t="shared" si="322"/>
        <v>0.16778523489932887</v>
      </c>
      <c r="AO1320" s="178">
        <f>IF(E1320=1,VLOOKUP(Työfile_2024!D1320,'2015'!$F$12:$AC$1887,24,FALSE),"-")</f>
        <v>104</v>
      </c>
      <c r="AP1320" s="52">
        <f>VLOOKUP(D1320,Tarkasteltava_verkko_2024_harva!$E$2:$I$1804,5,FALSE)</f>
        <v>0</v>
      </c>
      <c r="AQ1320" s="52">
        <f>VLOOKUP(D1320,Tarkasteltava_verkko_2024_harva!$E$2:$I$1804,4,FALSE)</f>
        <v>0</v>
      </c>
      <c r="AR1320" s="148">
        <v>0</v>
      </c>
      <c r="AS1320" s="170" t="str">
        <f>IFERROR(VLOOKUP(C1320,'2015'!$C$12:$AG$1887,30,FALSE),"-")</f>
        <v/>
      </c>
      <c r="AT1320" s="148">
        <v>0</v>
      </c>
      <c r="AU1320" s="170">
        <f>IFERROR(VLOOKUP(C1320,'2015'!$C$12:$AG$1887,31,FALSE),"-")</f>
        <v>0</v>
      </c>
      <c r="AV1320" s="106"/>
      <c r="AW1320" s="63">
        <f>IFERROR(VLOOKUP(C1320,Merkittävyysluokitus!$A$2:$J$1705,10,FALSE),"-")</f>
        <v>4</v>
      </c>
      <c r="AX1320" s="175">
        <f>IFERROR(VLOOKUP(C1320,Merkittävyysluokitus!$A$2:$J$1705,6,FALSE),"-")</f>
        <v>1.7129817351598173</v>
      </c>
      <c r="AY1320" s="175">
        <f>IFERROR(VLOOKUP(C1320,Merkittävyysluokitus!$A$2:$J$1705,7,FALSE),"-")</f>
        <v>0.59699999999999998</v>
      </c>
      <c r="AZ1320" s="175">
        <f>IFERROR(VLOOKUP(C1320,Merkittävyysluokitus!$A$2:$J$1705,8,FALSE),"-")</f>
        <v>0.61598173515981736</v>
      </c>
      <c r="BA1320" s="175">
        <f>IFERROR(VLOOKUP(C1320,Merkittävyysluokitus!$A$2:$J$1705,9,FALSE),"-")</f>
        <v>0.5</v>
      </c>
      <c r="BB1320" s="203"/>
      <c r="BC1320" s="203" t="str">
        <f t="shared" si="323"/>
        <v/>
      </c>
      <c r="BD1320" s="39" t="str">
        <f t="shared" si="317"/>
        <v>musta</v>
      </c>
      <c r="BE1320" s="68" t="str">
        <f t="shared" si="318"/>
        <v>musta</v>
      </c>
      <c r="BF1320" s="68" t="str">
        <f t="shared" si="319"/>
        <v>musta</v>
      </c>
      <c r="BG1320" s="68" t="str">
        <f t="shared" si="320"/>
        <v>musta</v>
      </c>
      <c r="BH1320" s="208" t="str">
        <f t="shared" si="321"/>
        <v>musta</v>
      </c>
      <c r="BI1320" s="39"/>
      <c r="BJ1320" s="39" t="str">
        <f>IF(F1320="ei löydy","uusi tie",IF(E1320=0,"tieosoite muuttunut",IF(E1320=1,VLOOKUP(D1320,'2015'!$F$12:$AL$1887,31,FALSE),"-")))</f>
        <v>musta</v>
      </c>
      <c r="BK1320" s="67" t="str">
        <f>IF(E1320=1,VLOOKUP(D1320,'2015'!$F$12:$AL$1887,32,FALSE),"-")</f>
        <v>musta</v>
      </c>
      <c r="BL1320" s="39" t="str">
        <f>IF(F1320="ei löydy","uusi tie",IF(E1320=0,"tieosoite muuttunut",IF(E1320=1,VLOOKUP(D1320,'2015'!$F$12:$AL$1887,33,FALSE),"-")))</f>
        <v>musta</v>
      </c>
      <c r="BM1320" s="39"/>
      <c r="BN1320" s="217" t="str">
        <f>VLOOKUP(D1320,'2015'!$F$12:$AL$1887,33,FALSE)</f>
        <v>musta</v>
      </c>
      <c r="BO1320" s="39"/>
      <c r="BP1320" s="115" t="s">
        <v>10</v>
      </c>
      <c r="BQ1320" s="30"/>
      <c r="BS1320" s="5"/>
      <c r="BU1320" s="37"/>
      <c r="BV1320" s="30" t="s">
        <v>10</v>
      </c>
      <c r="BX1320" t="str">
        <f>IF(E1320=1,VLOOKUP(D1320,'2015'!$F$12:$AX$1887,43,FALSE),"-")</f>
        <v>punainen</v>
      </c>
      <c r="BY1320" t="str">
        <f>IF(E1320=1,VLOOKUP(D1320,'2015'!$F$12:$AX$1887,44,FALSE),"-")</f>
        <v>musta</v>
      </c>
      <c r="BZ1320" t="str">
        <f>IF(E1320=1,VLOOKUP(D1320,'2015'!$F$12:$AX$1887,45,FALSE),"-")</f>
        <v>musta</v>
      </c>
      <c r="CA1320" s="31">
        <f t="shared" si="326"/>
        <v>10</v>
      </c>
      <c r="CB1320" s="31">
        <f t="shared" si="327"/>
        <v>10</v>
      </c>
      <c r="CC1320" s="31">
        <f t="shared" si="328"/>
        <v>0</v>
      </c>
      <c r="CD1320" s="31">
        <f t="shared" si="329"/>
        <v>0</v>
      </c>
      <c r="CE1320" s="31">
        <f t="shared" si="330"/>
        <v>0</v>
      </c>
      <c r="CO1320" s="2" t="s">
        <v>35</v>
      </c>
      <c r="CP1320" s="2" t="s">
        <v>35</v>
      </c>
    </row>
    <row r="1321" spans="1:94" ht="15.75" thickBot="1" x14ac:dyDescent="0.3">
      <c r="A1321" s="50"/>
      <c r="B1321" s="50"/>
      <c r="C1321" s="50" t="str">
        <f t="shared" si="324"/>
        <v>11761_1_5262</v>
      </c>
      <c r="D1321" s="51" t="str">
        <f t="shared" si="325"/>
        <v>11761_1</v>
      </c>
      <c r="E1321" s="224">
        <f>IFERROR(VLOOKUP(C1321,'2015'!$C$12:$D$1887,2,FALSE),0)</f>
        <v>1</v>
      </c>
      <c r="F1321" s="51">
        <f>IFERROR(K1321-IFERROR(VLOOKUP(D1321,'2015'!$F$12:$I$1887,4,FALSE),"ei löydy"),"ei löydy")</f>
        <v>0</v>
      </c>
      <c r="G1321" s="224">
        <f>IFERROR(VLOOKUP(Työfile_2024!C1321,Liikennemalli!$D$6:$G$1921,4,FALSE),0)</f>
        <v>1</v>
      </c>
      <c r="H1321" s="225">
        <f>K1321-IFERROR(VLOOKUP(Työfile_2024!D1321,Liikennemalli!$C$6:$H$1921,6,FALSE),"ei löydy")</f>
        <v>0</v>
      </c>
      <c r="I1321" s="80">
        <v>11761</v>
      </c>
      <c r="J1321" s="52">
        <v>1</v>
      </c>
      <c r="K1321" s="52">
        <v>5262</v>
      </c>
      <c r="L1321" s="53"/>
      <c r="M1321" s="54"/>
      <c r="N1321" s="54"/>
      <c r="O1321" s="54"/>
      <c r="P1321" s="54"/>
      <c r="Q1321" s="55"/>
      <c r="R1321" s="55"/>
      <c r="S1321" s="55"/>
      <c r="T1321" s="55"/>
      <c r="U1321" s="52"/>
      <c r="V1321" s="56">
        <v>98</v>
      </c>
      <c r="W1321" s="56">
        <v>3</v>
      </c>
      <c r="X1321" s="56">
        <v>105</v>
      </c>
      <c r="Y1321" s="56">
        <f>VLOOKUP(D1321,Liikennemalli24!$D$2:$F$1804,2,FALSE)</f>
        <v>3380</v>
      </c>
      <c r="Z1321" s="57">
        <f>VLOOKUP(D1321,Liikennemalli24!$D$2:$F$1804,3,FALSE)</f>
        <v>0.625</v>
      </c>
      <c r="AA1321" s="178">
        <f>IF(G1321=1,VLOOKUP(C1321,Liikennemalli!$D$6:$H$1921,2,FALSE),"-")</f>
        <v>0</v>
      </c>
      <c r="AB1321" s="197">
        <f>IF(G1321=1,VLOOKUP(C1321,Liikennemalli!$D$6:$H$1921,3,FALSE),"-")</f>
        <v>0</v>
      </c>
      <c r="AC1321" s="134">
        <f>IF(E1321=1,VLOOKUP(Työfile_2024!D1321,'2015'!$F$12:$X$1887,18,FALSE),"-")</f>
        <v>30</v>
      </c>
      <c r="AD1321" s="127">
        <f>IF(E1321=1,VLOOKUP(Työfile_2024!D1321,'2015'!$F$12:$X$1887,19,FALSE),"-")</f>
        <v>0.26</v>
      </c>
      <c r="AI1321" s="127">
        <f>IF(E1321=1,VLOOKUP(Työfile_2024!D1321,'2015'!$F$12:$AB$1887,20,FALSE),"-")</f>
        <v>0</v>
      </c>
      <c r="AJ1321" s="127">
        <f>IF(E1321=1,VLOOKUP(Työfile_2024!D1321,'2015'!$F$12:$AB$1887,21,FALSE),"-")</f>
        <v>0</v>
      </c>
      <c r="AK1321" s="127">
        <f>IF(E1321=1,VLOOKUP(Työfile_2024!D1321,'2015'!$F$12:$AB$1887,22,FALSE),"-")</f>
        <v>0</v>
      </c>
      <c r="AL1321" s="127">
        <f>IF(E1321=1,VLOOKUP(Työfile_2024!D1321,'2015'!$F$12:$AB$1887,23,FALSE),"-")</f>
        <v>0</v>
      </c>
      <c r="AM1321" s="56">
        <f>VLOOKUP(Työfile_2024!D1321,Tmatkat_20km_tarkasteltava_verk!$C$2:$D$1804,2,FALSE)</f>
        <v>48</v>
      </c>
      <c r="AN1321" s="148">
        <f t="shared" si="322"/>
        <v>0.48979591836734693</v>
      </c>
      <c r="AO1321" s="178">
        <f>IF(E1321=1,VLOOKUP(Työfile_2024!D1321,'2015'!$F$12:$AC$1887,24,FALSE),"-")</f>
        <v>150</v>
      </c>
      <c r="AP1321" s="52" t="str">
        <f>VLOOKUP(D1321,Tarkasteltava_verkko_2024_harva!$E$2:$I$1804,5,FALSE)</f>
        <v>tiivis</v>
      </c>
      <c r="AQ1321" s="52">
        <f>VLOOKUP(D1321,Tarkasteltava_verkko_2024_harva!$E$2:$I$1804,4,FALSE)</f>
        <v>0</v>
      </c>
      <c r="AR1321" s="148">
        <v>0</v>
      </c>
      <c r="AS1321" s="170" t="str">
        <f>IFERROR(VLOOKUP(C1321,'2015'!$C$12:$AG$1887,30,FALSE),"-")</f>
        <v/>
      </c>
      <c r="AT1321" s="148">
        <v>6.6324591410110226E-2</v>
      </c>
      <c r="AU1321" s="170">
        <f>IFERROR(VLOOKUP(C1321,'2015'!$C$12:$AG$1887,31,FALSE),"-")</f>
        <v>0</v>
      </c>
      <c r="AV1321" s="106"/>
      <c r="AW1321" s="63">
        <f>IFERROR(VLOOKUP(C1321,Merkittävyysluokitus!$A$2:$J$1705,10,FALSE),"-")</f>
        <v>4</v>
      </c>
      <c r="AX1321" s="175">
        <f>IFERROR(VLOOKUP(C1321,Merkittävyysluokitus!$A$2:$J$1705,6,FALSE),"-")</f>
        <v>2.4385433789954334</v>
      </c>
      <c r="AY1321" s="175">
        <f>IFERROR(VLOOKUP(C1321,Merkittävyysluokitus!$A$2:$J$1705,7,FALSE),"-")</f>
        <v>0.55733333333333324</v>
      </c>
      <c r="AZ1321" s="175">
        <f>IFERROR(VLOOKUP(C1321,Merkittävyysluokitus!$A$2:$J$1705,8,FALSE),"-")</f>
        <v>1.2145433789954336</v>
      </c>
      <c r="BA1321" s="175">
        <f>IFERROR(VLOOKUP(C1321,Merkittävyysluokitus!$A$2:$J$1705,9,FALSE),"-")</f>
        <v>0.66666666666666663</v>
      </c>
      <c r="BB1321" s="203"/>
      <c r="BC1321" s="203" t="str">
        <f t="shared" si="323"/>
        <v>muutos</v>
      </c>
      <c r="BD1321" s="39" t="str">
        <f t="shared" si="317"/>
        <v>punainen</v>
      </c>
      <c r="BE1321" s="68" t="str">
        <f t="shared" si="318"/>
        <v>punainen</v>
      </c>
      <c r="BF1321" s="68" t="str">
        <f t="shared" si="319"/>
        <v>punainen</v>
      </c>
      <c r="BG1321" s="68" t="str">
        <f t="shared" si="320"/>
        <v>punainen</v>
      </c>
      <c r="BH1321" s="208" t="str">
        <f t="shared" si="321"/>
        <v>musta</v>
      </c>
      <c r="BI1321" s="39"/>
      <c r="BJ1321" s="39" t="str">
        <f>IF(F1321="ei löydy","uusi tie",IF(E1321=0,"tieosoite muuttunut",IF(E1321=1,VLOOKUP(D1321,'2015'!$F$12:$AL$1887,31,FALSE),"-")))</f>
        <v>musta</v>
      </c>
      <c r="BK1321" s="67" t="str">
        <f>IF(E1321=1,VLOOKUP(D1321,'2015'!$F$12:$AL$1887,32,FALSE),"-")</f>
        <v>musta</v>
      </c>
      <c r="BL1321" s="39" t="str">
        <f>IF(F1321="ei löydy","uusi tie",IF(E1321=0,"tieosoite muuttunut",IF(E1321=1,VLOOKUP(D1321,'2015'!$F$12:$AL$1887,33,FALSE),"-")))</f>
        <v>musta</v>
      </c>
      <c r="BM1321" s="39"/>
      <c r="BN1321" s="217" t="str">
        <f>VLOOKUP(D1321,'2015'!$F$12:$AL$1887,33,FALSE)</f>
        <v>musta</v>
      </c>
      <c r="BO1321" s="39"/>
      <c r="BP1321" s="115" t="s">
        <v>10</v>
      </c>
      <c r="BQ1321" s="30"/>
      <c r="BS1321" s="5"/>
      <c r="BU1321" s="37"/>
      <c r="BV1321" s="30" t="s">
        <v>10</v>
      </c>
      <c r="BX1321" t="str">
        <f>IF(E1321=1,VLOOKUP(D1321,'2015'!$F$12:$AX$1887,43,FALSE),"-")</f>
        <v>musta</v>
      </c>
      <c r="BY1321" t="str">
        <f>IF(E1321=1,VLOOKUP(D1321,'2015'!$F$12:$AX$1887,44,FALSE),"-")</f>
        <v>musta</v>
      </c>
      <c r="BZ1321" t="str">
        <f>IF(E1321=1,VLOOKUP(D1321,'2015'!$F$12:$AX$1887,45,FALSE),"-")</f>
        <v>musta</v>
      </c>
      <c r="CA1321" s="31">
        <f t="shared" si="326"/>
        <v>0</v>
      </c>
      <c r="CB1321" s="31">
        <f t="shared" si="327"/>
        <v>0</v>
      </c>
      <c r="CC1321" s="31">
        <f t="shared" si="328"/>
        <v>0</v>
      </c>
      <c r="CD1321" s="31">
        <f t="shared" si="329"/>
        <v>0</v>
      </c>
      <c r="CE1321" s="31">
        <f t="shared" si="330"/>
        <v>0</v>
      </c>
      <c r="CO1321" s="2" t="s">
        <v>35</v>
      </c>
      <c r="CP1321" s="2" t="s">
        <v>35</v>
      </c>
    </row>
    <row r="1322" spans="1:94" ht="15.75" thickBot="1" x14ac:dyDescent="0.3">
      <c r="A1322" s="50"/>
      <c r="B1322" s="50"/>
      <c r="C1322" s="50" t="str">
        <f t="shared" si="324"/>
        <v>11762_1_2142</v>
      </c>
      <c r="D1322" s="51" t="str">
        <f t="shared" si="325"/>
        <v>11762_1</v>
      </c>
      <c r="E1322" s="224">
        <f>IFERROR(VLOOKUP(C1322,'2015'!$C$12:$D$1887,2,FALSE),0)</f>
        <v>1</v>
      </c>
      <c r="F1322" s="51">
        <f>IFERROR(K1322-IFERROR(VLOOKUP(D1322,'2015'!$F$12:$I$1887,4,FALSE),"ei löydy"),"ei löydy")</f>
        <v>0</v>
      </c>
      <c r="G1322" s="224">
        <f>IFERROR(VLOOKUP(Työfile_2024!C1322,Liikennemalli!$D$6:$G$1921,4,FALSE),0)</f>
        <v>1</v>
      </c>
      <c r="H1322" s="225">
        <f>K1322-IFERROR(VLOOKUP(Työfile_2024!D1322,Liikennemalli!$C$6:$H$1921,6,FALSE),"ei löydy")</f>
        <v>0</v>
      </c>
      <c r="I1322" s="80">
        <v>11762</v>
      </c>
      <c r="J1322" s="52">
        <v>1</v>
      </c>
      <c r="K1322" s="52">
        <v>2142</v>
      </c>
      <c r="L1322" s="53"/>
      <c r="M1322" s="54"/>
      <c r="N1322" s="54"/>
      <c r="O1322" s="54"/>
      <c r="P1322" s="54"/>
      <c r="Q1322" s="55"/>
      <c r="R1322" s="55"/>
      <c r="S1322" s="55"/>
      <c r="T1322" s="55"/>
      <c r="U1322" s="52"/>
      <c r="V1322" s="56">
        <v>741</v>
      </c>
      <c r="W1322" s="56">
        <v>32</v>
      </c>
      <c r="X1322" s="56">
        <v>794</v>
      </c>
      <c r="Y1322" s="56">
        <f>VLOOKUP(D1322,Liikennemalli24!$D$2:$F$1804,2,FALSE)</f>
        <v>6541</v>
      </c>
      <c r="Z1322" s="57">
        <f>VLOOKUP(D1322,Liikennemalli24!$D$2:$F$1804,3,FALSE)</f>
        <v>0.82699999999999996</v>
      </c>
      <c r="AA1322" s="178">
        <f>IF(G1322=1,VLOOKUP(C1322,Liikennemalli!$D$6:$H$1921,2,FALSE),"-")</f>
        <v>144.44374327872001</v>
      </c>
      <c r="AB1322" s="197">
        <f>IF(G1322=1,VLOOKUP(C1322,Liikennemalli!$D$6:$H$1921,3,FALSE),"-")</f>
        <v>0.38945434535804901</v>
      </c>
      <c r="AC1322" s="134">
        <f>IF(E1322=1,VLOOKUP(Työfile_2024!D1322,'2015'!$F$12:$X$1887,18,FALSE),"-")</f>
        <v>309</v>
      </c>
      <c r="AD1322" s="127">
        <f>IF(E1322=1,VLOOKUP(Työfile_2024!D1322,'2015'!$F$12:$X$1887,19,FALSE),"-")</f>
        <v>0.59</v>
      </c>
      <c r="AI1322" s="127">
        <f>IF(E1322=1,VLOOKUP(Työfile_2024!D1322,'2015'!$F$12:$AB$1887,20,FALSE),"-")</f>
        <v>0</v>
      </c>
      <c r="AJ1322" s="127">
        <f>IF(E1322=1,VLOOKUP(Työfile_2024!D1322,'2015'!$F$12:$AB$1887,21,FALSE),"-")</f>
        <v>0</v>
      </c>
      <c r="AK1322" s="127">
        <f>IF(E1322=1,VLOOKUP(Työfile_2024!D1322,'2015'!$F$12:$AB$1887,22,FALSE),"-")</f>
        <v>0</v>
      </c>
      <c r="AL1322" s="127">
        <f>IF(E1322=1,VLOOKUP(Työfile_2024!D1322,'2015'!$F$12:$AB$1887,23,FALSE),"-")</f>
        <v>0</v>
      </c>
      <c r="AM1322" s="56">
        <f>VLOOKUP(Työfile_2024!D1322,Tmatkat_20km_tarkasteltava_verk!$C$2:$D$1804,2,FALSE)</f>
        <v>88</v>
      </c>
      <c r="AN1322" s="148">
        <f t="shared" si="322"/>
        <v>0.11875843454790823</v>
      </c>
      <c r="AO1322" s="178">
        <f>IF(E1322=1,VLOOKUP(Työfile_2024!D1322,'2015'!$F$12:$AC$1887,24,FALSE),"-")</f>
        <v>328</v>
      </c>
      <c r="AP1322" s="52" t="str">
        <f>VLOOKUP(D1322,Tarkasteltava_verkko_2024_harva!$E$2:$I$1804,5,FALSE)</f>
        <v>tiivis</v>
      </c>
      <c r="AQ1322" s="52">
        <f>VLOOKUP(D1322,Tarkasteltava_verkko_2024_harva!$E$2:$I$1804,4,FALSE)</f>
        <v>0</v>
      </c>
      <c r="AR1322" s="148">
        <v>0.24976657329598506</v>
      </c>
      <c r="AS1322" s="170" t="str">
        <f>IFERROR(VLOOKUP(C1322,'2015'!$C$12:$AG$1887,30,FALSE),"-")</f>
        <v/>
      </c>
      <c r="AT1322" s="148">
        <v>0.59757236227824462</v>
      </c>
      <c r="AU1322" s="170" t="str">
        <f>IFERROR(VLOOKUP(C1322,'2015'!$C$12:$AG$1887,31,FALSE),"-")</f>
        <v>Kyllä</v>
      </c>
      <c r="AV1322" s="106"/>
      <c r="AW1322" s="63">
        <f>IFERROR(VLOOKUP(C1322,Merkittävyysluokitus!$A$2:$J$1705,10,FALSE),"-")</f>
        <v>3</v>
      </c>
      <c r="AX1322" s="175">
        <f>IFERROR(VLOOKUP(C1322,Merkittävyysluokitus!$A$2:$J$1705,6,FALSE),"-")</f>
        <v>7.7424520547945201</v>
      </c>
      <c r="AY1322" s="175">
        <f>IFERROR(VLOOKUP(C1322,Merkittävyysluokitus!$A$2:$J$1705,7,FALSE),"-")</f>
        <v>3.6696666666666666</v>
      </c>
      <c r="AZ1322" s="175">
        <f>IFERROR(VLOOKUP(C1322,Merkittävyysluokitus!$A$2:$J$1705,8,FALSE),"-")</f>
        <v>2.7394520547945209</v>
      </c>
      <c r="BA1322" s="175">
        <f>IFERROR(VLOOKUP(C1322,Merkittävyysluokitus!$A$2:$J$1705,9,FALSE),"-")</f>
        <v>1.3333333333333333</v>
      </c>
      <c r="BB1322" s="203"/>
      <c r="BC1322" s="203" t="str">
        <f t="shared" si="323"/>
        <v>muutos</v>
      </c>
      <c r="BD1322" s="39" t="str">
        <f t="shared" si="317"/>
        <v>punainen</v>
      </c>
      <c r="BE1322" s="68" t="str">
        <f t="shared" si="318"/>
        <v>punainen</v>
      </c>
      <c r="BF1322" s="68" t="str">
        <f t="shared" si="319"/>
        <v>punainen</v>
      </c>
      <c r="BG1322" s="68" t="str">
        <f t="shared" si="320"/>
        <v>punainen</v>
      </c>
      <c r="BH1322" s="208" t="str">
        <f t="shared" si="321"/>
        <v>musta</v>
      </c>
      <c r="BI1322" s="39"/>
      <c r="BJ1322" s="39" t="str">
        <f>IF(F1322="ei löydy","uusi tie",IF(E1322=0,"tieosoite muuttunut",IF(E1322=1,VLOOKUP(D1322,'2015'!$F$12:$AL$1887,31,FALSE),"-")))</f>
        <v>musta</v>
      </c>
      <c r="BK1322" s="67" t="str">
        <f>IF(E1322=1,VLOOKUP(D1322,'2015'!$F$12:$AL$1887,32,FALSE),"-")</f>
        <v>musta</v>
      </c>
      <c r="BL1322" s="39" t="str">
        <f>IF(F1322="ei löydy","uusi tie",IF(E1322=0,"tieosoite muuttunut",IF(E1322=1,VLOOKUP(D1322,'2015'!$F$12:$AL$1887,33,FALSE),"-")))</f>
        <v>musta</v>
      </c>
      <c r="BM1322" s="39"/>
      <c r="BN1322" s="217" t="str">
        <f>VLOOKUP(D1322,'2015'!$F$12:$AL$1887,33,FALSE)</f>
        <v>musta</v>
      </c>
      <c r="BO1322" s="39"/>
      <c r="BP1322" s="115" t="s">
        <v>10</v>
      </c>
      <c r="BQ1322" s="30"/>
      <c r="BS1322" s="5"/>
      <c r="BU1322" s="37"/>
      <c r="BV1322" s="30" t="s">
        <v>10</v>
      </c>
      <c r="BX1322" t="str">
        <f>IF(E1322=1,VLOOKUP(D1322,'2015'!$F$12:$AX$1887,43,FALSE),"-")</f>
        <v>musta</v>
      </c>
      <c r="BY1322" t="str">
        <f>IF(E1322=1,VLOOKUP(D1322,'2015'!$F$12:$AX$1887,44,FALSE),"-")</f>
        <v>musta</v>
      </c>
      <c r="BZ1322" t="str">
        <f>IF(E1322=1,VLOOKUP(D1322,'2015'!$F$12:$AX$1887,45,FALSE),"-")</f>
        <v>musta</v>
      </c>
      <c r="CA1322" s="31">
        <f t="shared" si="326"/>
        <v>1</v>
      </c>
      <c r="CB1322" s="31">
        <f t="shared" si="327"/>
        <v>1</v>
      </c>
      <c r="CC1322" s="31">
        <f t="shared" si="328"/>
        <v>0</v>
      </c>
      <c r="CD1322" s="31">
        <f t="shared" si="329"/>
        <v>0</v>
      </c>
      <c r="CE1322" s="31">
        <f t="shared" si="330"/>
        <v>0</v>
      </c>
      <c r="CO1322" s="2" t="s">
        <v>35</v>
      </c>
      <c r="CP1322" s="2" t="s">
        <v>35</v>
      </c>
    </row>
    <row r="1323" spans="1:94" ht="15.75" thickBot="1" x14ac:dyDescent="0.3">
      <c r="A1323" s="50"/>
      <c r="B1323" s="50"/>
      <c r="C1323" s="50" t="str">
        <f t="shared" si="324"/>
        <v>11763_1_11315</v>
      </c>
      <c r="D1323" s="51" t="str">
        <f t="shared" si="325"/>
        <v>11763_1</v>
      </c>
      <c r="E1323" s="224">
        <f>IFERROR(VLOOKUP(C1323,'2015'!$C$12:$D$1887,2,FALSE),0)</f>
        <v>0</v>
      </c>
      <c r="F1323" s="51">
        <f>IFERROR(K1323-IFERROR(VLOOKUP(D1323,'2015'!$F$12:$I$1887,4,FALSE),"ei löydy"),"ei löydy")</f>
        <v>4900</v>
      </c>
      <c r="G1323" s="224">
        <f>IFERROR(VLOOKUP(Työfile_2024!C1323,Liikennemalli!$D$6:$G$1921,4,FALSE),0)</f>
        <v>1</v>
      </c>
      <c r="H1323" s="225">
        <f>K1323-IFERROR(VLOOKUP(Työfile_2024!D1323,Liikennemalli!$C$6:$H$1921,6,FALSE),"ei löydy")</f>
        <v>0</v>
      </c>
      <c r="I1323" s="80">
        <v>11763</v>
      </c>
      <c r="J1323" s="52">
        <v>1</v>
      </c>
      <c r="K1323" s="52">
        <v>11315</v>
      </c>
      <c r="L1323" s="53"/>
      <c r="M1323" s="54"/>
      <c r="N1323" s="54"/>
      <c r="O1323" s="54"/>
      <c r="P1323" s="54"/>
      <c r="Q1323" s="55"/>
      <c r="R1323" s="55"/>
      <c r="S1323" s="55"/>
      <c r="T1323" s="55"/>
      <c r="U1323" s="52"/>
      <c r="V1323" s="56">
        <v>259.19045514803361</v>
      </c>
      <c r="W1323" s="56">
        <v>15.288996906760937</v>
      </c>
      <c r="X1323" s="56">
        <v>275.14803358373842</v>
      </c>
      <c r="Y1323" s="56">
        <f>VLOOKUP(D1323,Liikennemalli24!$D$2:$F$1804,2,FALSE)</f>
        <v>60</v>
      </c>
      <c r="Z1323" s="57">
        <f>VLOOKUP(D1323,Liikennemalli24!$D$2:$F$1804,3,FALSE)</f>
        <v>0.17100000000000001</v>
      </c>
      <c r="AA1323" s="178">
        <f>IF(G1323=1,VLOOKUP(C1323,Liikennemalli!$D$6:$H$1921,2,FALSE),"-")</f>
        <v>469</v>
      </c>
      <c r="AB1323" s="197">
        <f>IF(G1323=1,VLOOKUP(C1323,Liikennemalli!$D$6:$H$1921,3,FALSE),"-")</f>
        <v>0.48151950718685799</v>
      </c>
      <c r="AC1323" s="134" t="str">
        <f>IF(E1323=1,VLOOKUP(Työfile_2024!D1323,'2015'!$F$12:$X$1887,18,FALSE),"-")</f>
        <v>-</v>
      </c>
      <c r="AD1323" s="127" t="str">
        <f>IF(E1323=1,VLOOKUP(Työfile_2024!D1323,'2015'!$F$12:$X$1887,19,FALSE),"-")</f>
        <v>-</v>
      </c>
      <c r="AI1323" s="127" t="str">
        <f>IF(E1323=1,VLOOKUP(Työfile_2024!D1323,'2015'!$F$12:$AB$1887,20,FALSE),"-")</f>
        <v>-</v>
      </c>
      <c r="AJ1323" s="127" t="str">
        <f>IF(E1323=1,VLOOKUP(Työfile_2024!D1323,'2015'!$F$12:$AB$1887,21,FALSE),"-")</f>
        <v>-</v>
      </c>
      <c r="AK1323" s="127" t="str">
        <f>IF(E1323=1,VLOOKUP(Työfile_2024!D1323,'2015'!$F$12:$AB$1887,22,FALSE),"-")</f>
        <v>-</v>
      </c>
      <c r="AL1323" s="127" t="str">
        <f>IF(E1323=1,VLOOKUP(Työfile_2024!D1323,'2015'!$F$12:$AB$1887,23,FALSE),"-")</f>
        <v>-</v>
      </c>
      <c r="AM1323" s="56">
        <f>VLOOKUP(Työfile_2024!D1323,Tmatkat_20km_tarkasteltava_verk!$C$2:$D$1804,2,FALSE)</f>
        <v>87</v>
      </c>
      <c r="AN1323" s="148">
        <f t="shared" si="322"/>
        <v>0.33566050860287644</v>
      </c>
      <c r="AO1323" s="178" t="str">
        <f>IF(E1323=1,VLOOKUP(Työfile_2024!D1323,'2015'!$F$12:$AC$1887,24,FALSE),"-")</f>
        <v>-</v>
      </c>
      <c r="AP1323" s="52">
        <f>VLOOKUP(D1323,Tarkasteltava_verkko_2024_harva!$E$2:$I$1804,5,FALSE)</f>
        <v>0</v>
      </c>
      <c r="AQ1323" s="52">
        <f>VLOOKUP(D1323,Tarkasteltava_verkko_2024_harva!$E$2:$I$1804,4,FALSE)</f>
        <v>0</v>
      </c>
      <c r="AR1323" s="148">
        <v>3.7914273088820151E-2</v>
      </c>
      <c r="AS1323" s="170" t="str">
        <f>IFERROR(VLOOKUP(C1323,'2015'!$C$12:$AG$1887,30,FALSE),"-")</f>
        <v>-</v>
      </c>
      <c r="AT1323" s="148">
        <v>2.5894829871851526E-2</v>
      </c>
      <c r="AU1323" s="170" t="str">
        <f>IFERROR(VLOOKUP(C1323,'2015'!$C$12:$AG$1887,31,FALSE),"-")</f>
        <v>-</v>
      </c>
      <c r="AV1323" s="106"/>
      <c r="AW1323" s="63">
        <f>IFERROR(VLOOKUP(C1323,Merkittävyysluokitus!$A$2:$J$1705,10,FALSE),"-")</f>
        <v>3</v>
      </c>
      <c r="AX1323" s="175">
        <f>IFERROR(VLOOKUP(C1323,Merkittävyysluokitus!$A$2:$J$1705,6,FALSE),"-")</f>
        <v>3.0019799675946381</v>
      </c>
      <c r="AY1323" s="175">
        <f>IFERROR(VLOOKUP(C1323,Merkittävyysluokitus!$A$2:$J$1705,7,FALSE),"-")</f>
        <v>1.1809046987774341</v>
      </c>
      <c r="AZ1323" s="175">
        <f>IFERROR(VLOOKUP(C1323,Merkittävyysluokitus!$A$2:$J$1705,8,FALSE),"-")</f>
        <v>1.1544086021505375</v>
      </c>
      <c r="BA1323" s="175">
        <f>IFERROR(VLOOKUP(C1323,Merkittävyysluokitus!$A$2:$J$1705,9,FALSE),"-")</f>
        <v>0.66666666666666663</v>
      </c>
      <c r="BB1323" s="203"/>
      <c r="BC1323" s="203" t="str">
        <f t="shared" si="323"/>
        <v>tieosoite muuttunut</v>
      </c>
      <c r="BD1323" s="39" t="str">
        <f t="shared" si="317"/>
        <v>musta</v>
      </c>
      <c r="BE1323" s="68" t="str">
        <f t="shared" si="318"/>
        <v>musta</v>
      </c>
      <c r="BF1323" s="68" t="str">
        <f t="shared" si="319"/>
        <v>musta</v>
      </c>
      <c r="BG1323" s="68" t="str">
        <f t="shared" si="320"/>
        <v>musta</v>
      </c>
      <c r="BH1323" s="208" t="str">
        <f t="shared" si="321"/>
        <v>musta</v>
      </c>
      <c r="BI1323" s="39"/>
      <c r="BJ1323" s="39" t="str">
        <f>IF(F1323="ei löydy","uusi tie",IF(E1323=0,"tieosoite muuttunut",IF(E1323=1,VLOOKUP(D1323,'2015'!$F$12:$AL$1887,31,FALSE),"-")))</f>
        <v>tieosoite muuttunut</v>
      </c>
      <c r="BK1323" s="67" t="str">
        <f>IF(E1323=1,VLOOKUP(D1323,'2015'!$F$12:$AL$1887,32,FALSE),"-")</f>
        <v>-</v>
      </c>
      <c r="BL1323" s="39" t="str">
        <f>IF(F1323="ei löydy","uusi tie",IF(E1323=0,"tieosoite muuttunut",IF(E1323=1,VLOOKUP(D1323,'2015'!$F$12:$AL$1887,33,FALSE),"-")))</f>
        <v>tieosoite muuttunut</v>
      </c>
      <c r="BM1323" s="39"/>
      <c r="BN1323" s="217" t="str">
        <f>VLOOKUP(D1323,'2015'!$F$12:$AL$1887,33,FALSE)</f>
        <v>musta</v>
      </c>
      <c r="BO1323" s="39"/>
      <c r="BP1323" s="115" t="s">
        <v>10</v>
      </c>
      <c r="BQ1323" s="30"/>
      <c r="BS1323" s="5"/>
      <c r="BU1323" s="37"/>
      <c r="BV1323" s="30" t="s">
        <v>10</v>
      </c>
      <c r="BX1323" t="str">
        <f>IF(E1323=1,VLOOKUP(D1323,'2015'!$F$12:$AX$1887,43,FALSE),"-")</f>
        <v>-</v>
      </c>
      <c r="BY1323" t="str">
        <f>IF(E1323=1,VLOOKUP(D1323,'2015'!$F$12:$AX$1887,44,FALSE),"-")</f>
        <v>-</v>
      </c>
      <c r="BZ1323" t="str">
        <f>IF(E1323=1,VLOOKUP(D1323,'2015'!$F$12:$AX$1887,45,FALSE),"-")</f>
        <v>-</v>
      </c>
      <c r="CA1323" s="31">
        <f t="shared" si="326"/>
        <v>20</v>
      </c>
      <c r="CB1323" s="31">
        <f t="shared" si="327"/>
        <v>10</v>
      </c>
      <c r="CC1323" s="31">
        <f t="shared" si="328"/>
        <v>10</v>
      </c>
      <c r="CD1323" s="31">
        <f t="shared" si="329"/>
        <v>0</v>
      </c>
      <c r="CE1323" s="31">
        <f t="shared" si="330"/>
        <v>0</v>
      </c>
      <c r="CO1323" s="2" t="s">
        <v>35</v>
      </c>
      <c r="CP1323" s="2" t="s">
        <v>35</v>
      </c>
    </row>
    <row r="1324" spans="1:94" ht="15.75" thickBot="1" x14ac:dyDescent="0.3">
      <c r="A1324" s="50"/>
      <c r="B1324" s="50"/>
      <c r="C1324" s="50" t="str">
        <f t="shared" si="324"/>
        <v>11769_1_7810</v>
      </c>
      <c r="D1324" s="51" t="str">
        <f t="shared" si="325"/>
        <v>11769_1</v>
      </c>
      <c r="E1324" s="224">
        <f>IFERROR(VLOOKUP(C1324,'2015'!$C$12:$D$1887,2,FALSE),0)</f>
        <v>1</v>
      </c>
      <c r="F1324" s="51">
        <f>IFERROR(K1324-IFERROR(VLOOKUP(D1324,'2015'!$F$12:$I$1887,4,FALSE),"ei löydy"),"ei löydy")</f>
        <v>0</v>
      </c>
      <c r="G1324" s="224">
        <f>IFERROR(VLOOKUP(Työfile_2024!C1324,Liikennemalli!$D$6:$G$1921,4,FALSE),0)</f>
        <v>1</v>
      </c>
      <c r="H1324" s="225">
        <f>K1324-IFERROR(VLOOKUP(Työfile_2024!D1324,Liikennemalli!$C$6:$H$1921,6,FALSE),"ei löydy")</f>
        <v>0</v>
      </c>
      <c r="I1324" s="80">
        <v>11769</v>
      </c>
      <c r="J1324" s="52">
        <v>1</v>
      </c>
      <c r="K1324" s="52">
        <v>7810</v>
      </c>
      <c r="L1324" s="53"/>
      <c r="M1324" s="54"/>
      <c r="N1324" s="54"/>
      <c r="O1324" s="54"/>
      <c r="P1324" s="54"/>
      <c r="Q1324" s="55"/>
      <c r="R1324" s="55"/>
      <c r="S1324" s="55"/>
      <c r="T1324" s="55"/>
      <c r="U1324" s="52"/>
      <c r="V1324" s="56">
        <v>96</v>
      </c>
      <c r="W1324" s="56">
        <v>6</v>
      </c>
      <c r="X1324" s="56">
        <v>102</v>
      </c>
      <c r="Y1324" s="56">
        <f>VLOOKUP(D1324,Liikennemalli24!$D$2:$F$1804,2,FALSE)</f>
        <v>221</v>
      </c>
      <c r="Z1324" s="57">
        <f>VLOOKUP(D1324,Liikennemalli24!$D$2:$F$1804,3,FALSE)</f>
        <v>0.64900000000000002</v>
      </c>
      <c r="AA1324" s="178">
        <f>IF(G1324=1,VLOOKUP(C1324,Liikennemalli!$D$6:$H$1921,2,FALSE),"-")</f>
        <v>13.4577742951184</v>
      </c>
      <c r="AB1324" s="197">
        <f>IF(G1324=1,VLOOKUP(C1324,Liikennemalli!$D$6:$H$1921,3,FALSE),"-")</f>
        <v>0.42166827422904501</v>
      </c>
      <c r="AC1324" s="134">
        <f>IF(E1324=1,VLOOKUP(Työfile_2024!D1324,'2015'!$F$12:$X$1887,18,FALSE),"-")</f>
        <v>442</v>
      </c>
      <c r="AD1324" s="127">
        <f>IF(E1324=1,VLOOKUP(Työfile_2024!D1324,'2015'!$F$12:$X$1887,19,FALSE),"-")</f>
        <v>0.85</v>
      </c>
      <c r="AI1324" s="127">
        <f>IF(E1324=1,VLOOKUP(Työfile_2024!D1324,'2015'!$F$12:$AB$1887,20,FALSE),"-")</f>
        <v>0</v>
      </c>
      <c r="AJ1324" s="127">
        <f>IF(E1324=1,VLOOKUP(Työfile_2024!D1324,'2015'!$F$12:$AB$1887,21,FALSE),"-")</f>
        <v>0</v>
      </c>
      <c r="AK1324" s="127">
        <f>IF(E1324=1,VLOOKUP(Työfile_2024!D1324,'2015'!$F$12:$AB$1887,22,FALSE),"-")</f>
        <v>0</v>
      </c>
      <c r="AL1324" s="127">
        <f>IF(E1324=1,VLOOKUP(Työfile_2024!D1324,'2015'!$F$12:$AB$1887,23,FALSE),"-")</f>
        <v>0</v>
      </c>
      <c r="AM1324" s="56">
        <f>VLOOKUP(Työfile_2024!D1324,Tmatkat_20km_tarkasteltava_verk!$C$2:$D$1804,2,FALSE)</f>
        <v>59</v>
      </c>
      <c r="AN1324" s="148">
        <f t="shared" si="322"/>
        <v>0.61458333333333337</v>
      </c>
      <c r="AO1324" s="178">
        <f>IF(E1324=1,VLOOKUP(Työfile_2024!D1324,'2015'!$F$12:$AC$1887,24,FALSE),"-")</f>
        <v>97</v>
      </c>
      <c r="AP1324" s="52" t="str">
        <f>VLOOKUP(D1324,Tarkasteltava_verkko_2024_harva!$E$2:$I$1804,5,FALSE)</f>
        <v>tiivis</v>
      </c>
      <c r="AQ1324" s="52">
        <f>VLOOKUP(D1324,Tarkasteltava_verkko_2024_harva!$E$2:$I$1804,4,FALSE)</f>
        <v>0</v>
      </c>
      <c r="AR1324" s="148">
        <v>0</v>
      </c>
      <c r="AS1324" s="170" t="str">
        <f>IFERROR(VLOOKUP(C1324,'2015'!$C$12:$AG$1887,30,FALSE),"-")</f>
        <v/>
      </c>
      <c r="AT1324" s="148">
        <v>0</v>
      </c>
      <c r="AU1324" s="170">
        <f>IFERROR(VLOOKUP(C1324,'2015'!$C$12:$AG$1887,31,FALSE),"-")</f>
        <v>0</v>
      </c>
      <c r="AV1324" s="106"/>
      <c r="AW1324" s="63">
        <f>IFERROR(VLOOKUP(C1324,Merkittävyysluokitus!$A$2:$J$1705,10,FALSE),"-")</f>
        <v>4</v>
      </c>
      <c r="AX1324" s="175">
        <f>IFERROR(VLOOKUP(C1324,Merkittävyysluokitus!$A$2:$J$1705,6,FALSE),"-")</f>
        <v>2.5985555555555555</v>
      </c>
      <c r="AY1324" s="175">
        <f>IFERROR(VLOOKUP(C1324,Merkittävyysluokitus!$A$2:$J$1705,7,FALSE),"-")</f>
        <v>0.55466666666666664</v>
      </c>
      <c r="AZ1324" s="175">
        <f>IFERROR(VLOOKUP(C1324,Merkittävyysluokitus!$A$2:$J$1705,8,FALSE),"-")</f>
        <v>1.5438888888888886</v>
      </c>
      <c r="BA1324" s="175">
        <f>IFERROR(VLOOKUP(C1324,Merkittävyysluokitus!$A$2:$J$1705,9,FALSE),"-")</f>
        <v>0.5</v>
      </c>
      <c r="BB1324" s="203"/>
      <c r="BC1324" s="203" t="str">
        <f t="shared" si="323"/>
        <v/>
      </c>
      <c r="BD1324" s="39" t="str">
        <f t="shared" si="317"/>
        <v>musta</v>
      </c>
      <c r="BE1324" s="68" t="str">
        <f t="shared" si="318"/>
        <v>punainen</v>
      </c>
      <c r="BF1324" s="68" t="str">
        <f t="shared" si="319"/>
        <v>musta</v>
      </c>
      <c r="BG1324" s="68" t="str">
        <f t="shared" si="320"/>
        <v>musta</v>
      </c>
      <c r="BH1324" s="208" t="str">
        <f t="shared" si="321"/>
        <v>musta</v>
      </c>
      <c r="BI1324" s="39"/>
      <c r="BJ1324" s="39" t="str">
        <f>IF(F1324="ei löydy","uusi tie",IF(E1324=0,"tieosoite muuttunut",IF(E1324=1,VLOOKUP(D1324,'2015'!$F$12:$AL$1887,31,FALSE),"-")))</f>
        <v>musta</v>
      </c>
      <c r="BK1324" s="67" t="str">
        <f>IF(E1324=1,VLOOKUP(D1324,'2015'!$F$12:$AL$1887,32,FALSE),"-")</f>
        <v>musta</v>
      </c>
      <c r="BL1324" s="39" t="str">
        <f>IF(F1324="ei löydy","uusi tie",IF(E1324=0,"tieosoite muuttunut",IF(E1324=1,VLOOKUP(D1324,'2015'!$F$12:$AL$1887,33,FALSE),"-")))</f>
        <v>musta</v>
      </c>
      <c r="BM1324" s="39"/>
      <c r="BN1324" s="217" t="str">
        <f>VLOOKUP(D1324,'2015'!$F$12:$AL$1887,33,FALSE)</f>
        <v>musta</v>
      </c>
      <c r="BO1324" s="39"/>
      <c r="BP1324" s="115" t="s">
        <v>10</v>
      </c>
      <c r="BQ1324" s="30"/>
      <c r="BS1324" s="5"/>
      <c r="BU1324" s="37"/>
      <c r="BV1324" s="30" t="s">
        <v>10</v>
      </c>
      <c r="BX1324" t="str">
        <f>IF(E1324=1,VLOOKUP(D1324,'2015'!$F$12:$AX$1887,43,FALSE),"-")</f>
        <v>musta</v>
      </c>
      <c r="BY1324" t="str">
        <f>IF(E1324=1,VLOOKUP(D1324,'2015'!$F$12:$AX$1887,44,FALSE),"-")</f>
        <v>musta</v>
      </c>
      <c r="BZ1324" t="str">
        <f>IF(E1324=1,VLOOKUP(D1324,'2015'!$F$12:$AX$1887,45,FALSE),"-")</f>
        <v>musta</v>
      </c>
      <c r="CA1324" s="31">
        <f t="shared" si="326"/>
        <v>10</v>
      </c>
      <c r="CB1324" s="31">
        <f t="shared" si="327"/>
        <v>10</v>
      </c>
      <c r="CC1324" s="31">
        <f t="shared" si="328"/>
        <v>0</v>
      </c>
      <c r="CD1324" s="31">
        <f t="shared" si="329"/>
        <v>0</v>
      </c>
      <c r="CE1324" s="31">
        <f t="shared" si="330"/>
        <v>0</v>
      </c>
      <c r="CO1324" s="2" t="s">
        <v>35</v>
      </c>
      <c r="CP1324" s="2" t="s">
        <v>35</v>
      </c>
    </row>
    <row r="1325" spans="1:94" ht="15.75" thickBot="1" x14ac:dyDescent="0.3">
      <c r="A1325" s="50"/>
      <c r="B1325" s="50"/>
      <c r="C1325" s="50" t="str">
        <f t="shared" si="324"/>
        <v>11770_1_7173</v>
      </c>
      <c r="D1325" s="51" t="str">
        <f t="shared" si="325"/>
        <v>11770_1</v>
      </c>
      <c r="E1325" s="224">
        <f>IFERROR(VLOOKUP(C1325,'2015'!$C$12:$D$1887,2,FALSE),0)</f>
        <v>0</v>
      </c>
      <c r="F1325" s="51">
        <f>IFERROR(K1325-IFERROR(VLOOKUP(D1325,'2015'!$F$12:$I$1887,4,FALSE),"ei löydy"),"ei löydy")</f>
        <v>3810</v>
      </c>
      <c r="G1325" s="224">
        <f>IFERROR(VLOOKUP(Työfile_2024!C1325,Liikennemalli!$D$6:$G$1921,4,FALSE),0)</f>
        <v>1</v>
      </c>
      <c r="H1325" s="225">
        <f>K1325-IFERROR(VLOOKUP(Työfile_2024!D1325,Liikennemalli!$C$6:$H$1921,6,FALSE),"ei löydy")</f>
        <v>0</v>
      </c>
      <c r="I1325" s="80">
        <v>11770</v>
      </c>
      <c r="J1325" s="52">
        <v>1</v>
      </c>
      <c r="K1325" s="52">
        <v>7173</v>
      </c>
      <c r="L1325" s="53"/>
      <c r="M1325" s="54"/>
      <c r="N1325" s="54"/>
      <c r="O1325" s="54"/>
      <c r="P1325" s="54"/>
      <c r="Q1325" s="55"/>
      <c r="R1325" s="55"/>
      <c r="S1325" s="55"/>
      <c r="T1325" s="55"/>
      <c r="U1325" s="52"/>
      <c r="V1325" s="56">
        <v>240</v>
      </c>
      <c r="W1325" s="56">
        <v>13</v>
      </c>
      <c r="X1325" s="56">
        <v>246</v>
      </c>
      <c r="Y1325" s="56">
        <f>VLOOKUP(D1325,Liikennemalli24!$D$2:$F$1804,2,FALSE)</f>
        <v>366</v>
      </c>
      <c r="Z1325" s="57">
        <f>VLOOKUP(D1325,Liikennemalli24!$D$2:$F$1804,3,FALSE)</f>
        <v>0.501</v>
      </c>
      <c r="AA1325" s="178">
        <f>IF(G1325=1,VLOOKUP(C1325,Liikennemalli!$D$6:$H$1921,2,FALSE),"-")</f>
        <v>13.2313656464035</v>
      </c>
      <c r="AB1325" s="197">
        <f>IF(G1325=1,VLOOKUP(C1325,Liikennemalli!$D$6:$H$1921,3,FALSE),"-")</f>
        <v>0.46243737746851998</v>
      </c>
      <c r="AC1325" s="134" t="str">
        <f>IF(E1325=1,VLOOKUP(Työfile_2024!D1325,'2015'!$F$12:$X$1887,18,FALSE),"-")</f>
        <v>-</v>
      </c>
      <c r="AD1325" s="127" t="str">
        <f>IF(E1325=1,VLOOKUP(Työfile_2024!D1325,'2015'!$F$12:$X$1887,19,FALSE),"-")</f>
        <v>-</v>
      </c>
      <c r="AI1325" s="127" t="str">
        <f>IF(E1325=1,VLOOKUP(Työfile_2024!D1325,'2015'!$F$12:$AB$1887,20,FALSE),"-")</f>
        <v>-</v>
      </c>
      <c r="AJ1325" s="127" t="str">
        <f>IF(E1325=1,VLOOKUP(Työfile_2024!D1325,'2015'!$F$12:$AB$1887,21,FALSE),"-")</f>
        <v>-</v>
      </c>
      <c r="AK1325" s="127" t="str">
        <f>IF(E1325=1,VLOOKUP(Työfile_2024!D1325,'2015'!$F$12:$AB$1887,22,FALSE),"-")</f>
        <v>-</v>
      </c>
      <c r="AL1325" s="127" t="str">
        <f>IF(E1325=1,VLOOKUP(Työfile_2024!D1325,'2015'!$F$12:$AB$1887,23,FALSE),"-")</f>
        <v>-</v>
      </c>
      <c r="AM1325" s="56">
        <f>VLOOKUP(Työfile_2024!D1325,Tmatkat_20km_tarkasteltava_verk!$C$2:$D$1804,2,FALSE)</f>
        <v>83</v>
      </c>
      <c r="AN1325" s="148">
        <f t="shared" si="322"/>
        <v>0.34583333333333333</v>
      </c>
      <c r="AO1325" s="178" t="str">
        <f>IF(E1325=1,VLOOKUP(Työfile_2024!D1325,'2015'!$F$12:$AC$1887,24,FALSE),"-")</f>
        <v>-</v>
      </c>
      <c r="AP1325" s="52" t="str">
        <f>VLOOKUP(D1325,Tarkasteltava_verkko_2024_harva!$E$2:$I$1804,5,FALSE)</f>
        <v>tiivis</v>
      </c>
      <c r="AQ1325" s="52">
        <f>VLOOKUP(D1325,Tarkasteltava_verkko_2024_harva!$E$2:$I$1804,4,FALSE)</f>
        <v>0</v>
      </c>
      <c r="AR1325" s="148">
        <v>0</v>
      </c>
      <c r="AS1325" s="170" t="str">
        <f>IFERROR(VLOOKUP(C1325,'2015'!$C$12:$AG$1887,30,FALSE),"-")</f>
        <v>-</v>
      </c>
      <c r="AT1325" s="148">
        <v>0</v>
      </c>
      <c r="AU1325" s="170" t="str">
        <f>IFERROR(VLOOKUP(C1325,'2015'!$C$12:$AG$1887,31,FALSE),"-")</f>
        <v>-</v>
      </c>
      <c r="AV1325" s="106"/>
      <c r="AW1325" s="63">
        <f>IFERROR(VLOOKUP(C1325,Merkittävyysluokitus!$A$2:$J$1705,10,FALSE),"-")</f>
        <v>3</v>
      </c>
      <c r="AX1325" s="175">
        <f>IFERROR(VLOOKUP(C1325,Merkittävyysluokitus!$A$2:$J$1705,6,FALSE),"-")</f>
        <v>3.3366818873668187</v>
      </c>
      <c r="AY1325" s="175">
        <f>IFERROR(VLOOKUP(C1325,Merkittävyysluokitus!$A$2:$J$1705,7,FALSE),"-")</f>
        <v>1.1133333333333333</v>
      </c>
      <c r="AZ1325" s="175">
        <f>IFERROR(VLOOKUP(C1325,Merkittävyysluokitus!$A$2:$J$1705,8,FALSE),"-")</f>
        <v>1.7233485540334856</v>
      </c>
      <c r="BA1325" s="175">
        <f>IFERROR(VLOOKUP(C1325,Merkittävyysluokitus!$A$2:$J$1705,9,FALSE),"-")</f>
        <v>0.5</v>
      </c>
      <c r="BB1325" s="203"/>
      <c r="BC1325" s="203" t="str">
        <f t="shared" si="323"/>
        <v>tieosoite muuttunut</v>
      </c>
      <c r="BD1325" s="39" t="str">
        <f t="shared" si="317"/>
        <v>musta</v>
      </c>
      <c r="BE1325" s="68" t="str">
        <f t="shared" si="318"/>
        <v>musta</v>
      </c>
      <c r="BF1325" s="68" t="str">
        <f t="shared" si="319"/>
        <v>musta</v>
      </c>
      <c r="BG1325" s="68" t="str">
        <f t="shared" si="320"/>
        <v>musta</v>
      </c>
      <c r="BH1325" s="208" t="str">
        <f t="shared" si="321"/>
        <v>musta</v>
      </c>
      <c r="BI1325" s="39"/>
      <c r="BJ1325" s="39" t="str">
        <f>IF(F1325="ei löydy","uusi tie",IF(E1325=0,"tieosoite muuttunut",IF(E1325=1,VLOOKUP(D1325,'2015'!$F$12:$AL$1887,31,FALSE),"-")))</f>
        <v>tieosoite muuttunut</v>
      </c>
      <c r="BK1325" s="67" t="str">
        <f>IF(E1325=1,VLOOKUP(D1325,'2015'!$F$12:$AL$1887,32,FALSE),"-")</f>
        <v>-</v>
      </c>
      <c r="BL1325" s="39" t="str">
        <f>IF(F1325="ei löydy","uusi tie",IF(E1325=0,"tieosoite muuttunut",IF(E1325=1,VLOOKUP(D1325,'2015'!$F$12:$AL$1887,33,FALSE),"-")))</f>
        <v>tieosoite muuttunut</v>
      </c>
      <c r="BM1325" s="39"/>
      <c r="BN1325" s="217" t="str">
        <f>VLOOKUP(D1325,'2015'!$F$12:$AL$1887,33,FALSE)</f>
        <v>musta</v>
      </c>
      <c r="BO1325" s="39"/>
      <c r="BP1325" s="115" t="s">
        <v>10</v>
      </c>
      <c r="BQ1325" s="30"/>
      <c r="BS1325" s="5"/>
      <c r="BU1325" s="37"/>
      <c r="BV1325" s="30" t="s">
        <v>10</v>
      </c>
      <c r="BX1325" t="str">
        <f>IF(E1325=1,VLOOKUP(D1325,'2015'!$F$12:$AX$1887,43,FALSE),"-")</f>
        <v>-</v>
      </c>
      <c r="BY1325" t="str">
        <f>IF(E1325=1,VLOOKUP(D1325,'2015'!$F$12:$AX$1887,44,FALSE),"-")</f>
        <v>-</v>
      </c>
      <c r="BZ1325" t="str">
        <f>IF(E1325=1,VLOOKUP(D1325,'2015'!$F$12:$AX$1887,45,FALSE),"-")</f>
        <v>-</v>
      </c>
      <c r="CA1325" s="31">
        <f t="shared" si="326"/>
        <v>20</v>
      </c>
      <c r="CB1325" s="31">
        <f t="shared" si="327"/>
        <v>10</v>
      </c>
      <c r="CC1325" s="31">
        <f t="shared" si="328"/>
        <v>10</v>
      </c>
      <c r="CD1325" s="31">
        <f t="shared" si="329"/>
        <v>0</v>
      </c>
      <c r="CE1325" s="31">
        <f t="shared" si="330"/>
        <v>0</v>
      </c>
      <c r="CO1325" s="2" t="s">
        <v>35</v>
      </c>
      <c r="CP1325" s="2" t="s">
        <v>35</v>
      </c>
    </row>
    <row r="1326" spans="1:94" ht="15.75" thickBot="1" x14ac:dyDescent="0.3">
      <c r="A1326" s="50"/>
      <c r="B1326" s="50"/>
      <c r="C1326" s="50" t="str">
        <f t="shared" si="324"/>
        <v>11770_3_4834</v>
      </c>
      <c r="D1326" s="51" t="str">
        <f t="shared" si="325"/>
        <v>11770_3</v>
      </c>
      <c r="E1326" s="224">
        <f>IFERROR(VLOOKUP(C1326,'2015'!$C$12:$D$1887,2,FALSE),0)</f>
        <v>1</v>
      </c>
      <c r="F1326" s="51">
        <f>IFERROR(K1326-IFERROR(VLOOKUP(D1326,'2015'!$F$12:$I$1887,4,FALSE),"ei löydy"),"ei löydy")</f>
        <v>0</v>
      </c>
      <c r="G1326" s="224">
        <f>IFERROR(VLOOKUP(Työfile_2024!C1326,Liikennemalli!$D$6:$G$1921,4,FALSE),0)</f>
        <v>1</v>
      </c>
      <c r="H1326" s="225">
        <f>K1326-IFERROR(VLOOKUP(Työfile_2024!D1326,Liikennemalli!$C$6:$H$1921,6,FALSE),"ei löydy")</f>
        <v>0</v>
      </c>
      <c r="I1326" s="80">
        <v>11770</v>
      </c>
      <c r="J1326" s="52">
        <v>3</v>
      </c>
      <c r="K1326" s="52">
        <v>4834</v>
      </c>
      <c r="L1326" s="53"/>
      <c r="M1326" s="54"/>
      <c r="N1326" s="54"/>
      <c r="O1326" s="54"/>
      <c r="P1326" s="54"/>
      <c r="Q1326" s="55"/>
      <c r="R1326" s="55"/>
      <c r="S1326" s="55"/>
      <c r="T1326" s="55"/>
      <c r="U1326" s="52"/>
      <c r="V1326" s="56">
        <v>347</v>
      </c>
      <c r="W1326" s="56">
        <v>19</v>
      </c>
      <c r="X1326" s="56">
        <v>361</v>
      </c>
      <c r="Y1326" s="56">
        <f>VLOOKUP(D1326,Liikennemalli24!$D$2:$F$1804,2,FALSE)</f>
        <v>107</v>
      </c>
      <c r="Z1326" s="57">
        <f>VLOOKUP(D1326,Liikennemalli24!$D$2:$F$1804,3,FALSE)</f>
        <v>0.21299999999999999</v>
      </c>
      <c r="AA1326" s="178">
        <f>IF(G1326=1,VLOOKUP(C1326,Liikennemalli!$D$6:$H$1921,2,FALSE),"-")</f>
        <v>66.047674831801601</v>
      </c>
      <c r="AB1326" s="197">
        <f>IF(G1326=1,VLOOKUP(C1326,Liikennemalli!$D$6:$H$1921,3,FALSE),"-")</f>
        <v>0.31265313438584103</v>
      </c>
      <c r="AC1326" s="134">
        <f>IF(E1326=1,VLOOKUP(Työfile_2024!D1326,'2015'!$F$12:$X$1887,18,FALSE),"-")</f>
        <v>0</v>
      </c>
      <c r="AD1326" s="127">
        <f>IF(E1326=1,VLOOKUP(Työfile_2024!D1326,'2015'!$F$12:$X$1887,19,FALSE),"-")</f>
        <v>0</v>
      </c>
      <c r="AI1326" s="127">
        <f>IF(E1326=1,VLOOKUP(Työfile_2024!D1326,'2015'!$F$12:$AB$1887,20,FALSE),"-")</f>
        <v>0</v>
      </c>
      <c r="AJ1326" s="127">
        <f>IF(E1326=1,VLOOKUP(Työfile_2024!D1326,'2015'!$F$12:$AB$1887,21,FALSE),"-")</f>
        <v>0</v>
      </c>
      <c r="AK1326" s="127">
        <f>IF(E1326=1,VLOOKUP(Työfile_2024!D1326,'2015'!$F$12:$AB$1887,22,FALSE),"-")</f>
        <v>0</v>
      </c>
      <c r="AL1326" s="127">
        <f>IF(E1326=1,VLOOKUP(Työfile_2024!D1326,'2015'!$F$12:$AB$1887,23,FALSE),"-")</f>
        <v>0</v>
      </c>
      <c r="AM1326" s="56">
        <f>VLOOKUP(Työfile_2024!D1326,Tmatkat_20km_tarkasteltava_verk!$C$2:$D$1804,2,FALSE)</f>
        <v>99</v>
      </c>
      <c r="AN1326" s="148">
        <f t="shared" si="322"/>
        <v>0.28530259365994237</v>
      </c>
      <c r="AO1326" s="178">
        <f>IF(E1326=1,VLOOKUP(Työfile_2024!D1326,'2015'!$F$12:$AC$1887,24,FALSE),"-")</f>
        <v>97</v>
      </c>
      <c r="AP1326" s="52">
        <f>VLOOKUP(D1326,Tarkasteltava_verkko_2024_harva!$E$2:$I$1804,5,FALSE)</f>
        <v>0</v>
      </c>
      <c r="AQ1326" s="52">
        <f>VLOOKUP(D1326,Tarkasteltava_verkko_2024_harva!$E$2:$I$1804,4,FALSE)</f>
        <v>0</v>
      </c>
      <c r="AR1326" s="148">
        <v>0</v>
      </c>
      <c r="AS1326" s="170">
        <f>IFERROR(VLOOKUP(C1326,'2015'!$C$12:$AG$1887,30,FALSE),"-")</f>
        <v>0</v>
      </c>
      <c r="AT1326" s="148">
        <v>0</v>
      </c>
      <c r="AU1326" s="170">
        <f>IFERROR(VLOOKUP(C1326,'2015'!$C$12:$AG$1887,31,FALSE),"-")</f>
        <v>0</v>
      </c>
      <c r="AV1326" s="106"/>
      <c r="AW1326" s="63">
        <f>IFERROR(VLOOKUP(C1326,Merkittävyysluokitus!$A$2:$J$1705,10,FALSE),"-")</f>
        <v>3</v>
      </c>
      <c r="AX1326" s="175">
        <f>IFERROR(VLOOKUP(C1326,Merkittävyysluokitus!$A$2:$J$1705,6,FALSE),"-")</f>
        <v>5.3994246575342464</v>
      </c>
      <c r="AY1326" s="175">
        <f>IFERROR(VLOOKUP(C1326,Merkittävyysluokitus!$A$2:$J$1705,7,FALSE),"-")</f>
        <v>1.6993333333333331</v>
      </c>
      <c r="AZ1326" s="175">
        <f>IFERROR(VLOOKUP(C1326,Merkittävyysluokitus!$A$2:$J$1705,8,FALSE),"-")</f>
        <v>3.0334246575342463</v>
      </c>
      <c r="BA1326" s="175">
        <f>IFERROR(VLOOKUP(C1326,Merkittävyysluokitus!$A$2:$J$1705,9,FALSE),"-")</f>
        <v>0.66666666666666663</v>
      </c>
      <c r="BB1326" s="203"/>
      <c r="BC1326" s="203" t="str">
        <f t="shared" si="323"/>
        <v/>
      </c>
      <c r="BD1326" s="39" t="str">
        <f t="shared" si="317"/>
        <v>musta</v>
      </c>
      <c r="BE1326" s="68" t="str">
        <f t="shared" si="318"/>
        <v>musta</v>
      </c>
      <c r="BF1326" s="68" t="str">
        <f t="shared" si="319"/>
        <v>musta</v>
      </c>
      <c r="BG1326" s="68" t="str">
        <f t="shared" si="320"/>
        <v>musta</v>
      </c>
      <c r="BH1326" s="208" t="str">
        <f t="shared" si="321"/>
        <v>musta</v>
      </c>
      <c r="BI1326" s="39"/>
      <c r="BJ1326" s="39" t="str">
        <f>IF(F1326="ei löydy","uusi tie",IF(E1326=0,"tieosoite muuttunut",IF(E1326=1,VLOOKUP(D1326,'2015'!$F$12:$AL$1887,31,FALSE),"-")))</f>
        <v>musta</v>
      </c>
      <c r="BK1326" s="67" t="str">
        <f>IF(E1326=1,VLOOKUP(D1326,'2015'!$F$12:$AL$1887,32,FALSE),"-")</f>
        <v>musta</v>
      </c>
      <c r="BL1326" s="39" t="str">
        <f>IF(F1326="ei löydy","uusi tie",IF(E1326=0,"tieosoite muuttunut",IF(E1326=1,VLOOKUP(D1326,'2015'!$F$12:$AL$1887,33,FALSE),"-")))</f>
        <v>musta</v>
      </c>
      <c r="BM1326" s="39"/>
      <c r="BN1326" s="217" t="str">
        <f>VLOOKUP(D1326,'2015'!$F$12:$AL$1887,33,FALSE)</f>
        <v>musta</v>
      </c>
      <c r="BO1326" s="39"/>
      <c r="BP1326" s="115" t="s">
        <v>10</v>
      </c>
      <c r="BQ1326" s="30"/>
      <c r="BS1326" s="5"/>
      <c r="BU1326" s="37"/>
      <c r="BV1326" s="30" t="s">
        <v>10</v>
      </c>
      <c r="BX1326">
        <f>IF(E1326=1,VLOOKUP(D1326,'2015'!$F$12:$AX$1887,43,FALSE),"-")</f>
        <v>0</v>
      </c>
      <c r="BY1326">
        <f>IF(E1326=1,VLOOKUP(D1326,'2015'!$F$12:$AX$1887,44,FALSE),"-")</f>
        <v>0</v>
      </c>
      <c r="BZ1326">
        <f>IF(E1326=1,VLOOKUP(D1326,'2015'!$F$12:$AX$1887,45,FALSE),"-")</f>
        <v>0</v>
      </c>
      <c r="CA1326" s="31">
        <f t="shared" si="326"/>
        <v>0</v>
      </c>
      <c r="CB1326" s="31">
        <f t="shared" si="327"/>
        <v>0</v>
      </c>
      <c r="CC1326" s="31">
        <f t="shared" si="328"/>
        <v>0</v>
      </c>
      <c r="CD1326" s="31">
        <f t="shared" si="329"/>
        <v>0</v>
      </c>
      <c r="CE1326" s="31">
        <f t="shared" si="330"/>
        <v>0</v>
      </c>
      <c r="CO1326" s="2" t="s">
        <v>35</v>
      </c>
      <c r="CP1326" s="2" t="s">
        <v>35</v>
      </c>
    </row>
    <row r="1327" spans="1:94" ht="15.75" thickBot="1" x14ac:dyDescent="0.3">
      <c r="A1327" s="50"/>
      <c r="B1327" s="50"/>
      <c r="C1327" s="50" t="str">
        <f t="shared" si="324"/>
        <v>11771_1_4015</v>
      </c>
      <c r="D1327" s="51" t="str">
        <f t="shared" si="325"/>
        <v>11771_1</v>
      </c>
      <c r="E1327" s="224">
        <f>IFERROR(VLOOKUP(C1327,'2015'!$C$12:$D$1887,2,FALSE),0)</f>
        <v>1</v>
      </c>
      <c r="F1327" s="51">
        <f>IFERROR(K1327-IFERROR(VLOOKUP(D1327,'2015'!$F$12:$I$1887,4,FALSE),"ei löydy"),"ei löydy")</f>
        <v>0</v>
      </c>
      <c r="G1327" s="224">
        <f>IFERROR(VLOOKUP(Työfile_2024!C1327,Liikennemalli!$D$6:$G$1921,4,FALSE),0)</f>
        <v>1</v>
      </c>
      <c r="H1327" s="225">
        <f>K1327-IFERROR(VLOOKUP(Työfile_2024!D1327,Liikennemalli!$C$6:$H$1921,6,FALSE),"ei löydy")</f>
        <v>0</v>
      </c>
      <c r="I1327" s="80">
        <v>11771</v>
      </c>
      <c r="J1327" s="52">
        <v>1</v>
      </c>
      <c r="K1327" s="52">
        <v>4015</v>
      </c>
      <c r="L1327" s="53"/>
      <c r="M1327" s="54"/>
      <c r="N1327" s="54"/>
      <c r="O1327" s="54"/>
      <c r="P1327" s="54"/>
      <c r="Q1327" s="55"/>
      <c r="R1327" s="55"/>
      <c r="S1327" s="55"/>
      <c r="T1327" s="55"/>
      <c r="U1327" s="52"/>
      <c r="V1327" s="56">
        <v>61</v>
      </c>
      <c r="W1327" s="56">
        <v>4</v>
      </c>
      <c r="X1327" s="56">
        <v>62</v>
      </c>
      <c r="Y1327" s="56">
        <f>VLOOKUP(D1327,Liikennemalli24!$D$2:$F$1804,2,FALSE)</f>
        <v>19</v>
      </c>
      <c r="Z1327" s="57">
        <f>VLOOKUP(D1327,Liikennemalli24!$D$2:$F$1804,3,FALSE)</f>
        <v>0.23499999999999999</v>
      </c>
      <c r="AA1327" s="178">
        <f>IF(G1327=1,VLOOKUP(C1327,Liikennemalli!$D$6:$H$1921,2,FALSE),"-")</f>
        <v>200.73008149585101</v>
      </c>
      <c r="AB1327" s="197">
        <f>IF(G1327=1,VLOOKUP(C1327,Liikennemalli!$D$6:$H$1921,3,FALSE),"-")</f>
        <v>0.91156361001678698</v>
      </c>
      <c r="AC1327" s="134">
        <f>IF(E1327=1,VLOOKUP(Työfile_2024!D1327,'2015'!$F$12:$X$1887,18,FALSE),"-")</f>
        <v>0</v>
      </c>
      <c r="AD1327" s="127">
        <f>IF(E1327=1,VLOOKUP(Työfile_2024!D1327,'2015'!$F$12:$X$1887,19,FALSE),"-")</f>
        <v>0</v>
      </c>
      <c r="AI1327" s="127">
        <f>IF(E1327=1,VLOOKUP(Työfile_2024!D1327,'2015'!$F$12:$AB$1887,20,FALSE),"-")</f>
        <v>0</v>
      </c>
      <c r="AJ1327" s="127">
        <f>IF(E1327=1,VLOOKUP(Työfile_2024!D1327,'2015'!$F$12:$AB$1887,21,FALSE),"-")</f>
        <v>0</v>
      </c>
      <c r="AK1327" s="127">
        <f>IF(E1327=1,VLOOKUP(Työfile_2024!D1327,'2015'!$F$12:$AB$1887,22,FALSE),"-")</f>
        <v>0</v>
      </c>
      <c r="AL1327" s="127">
        <f>IF(E1327=1,VLOOKUP(Työfile_2024!D1327,'2015'!$F$12:$AB$1887,23,FALSE),"-")</f>
        <v>0</v>
      </c>
      <c r="AM1327" s="56">
        <f>VLOOKUP(Työfile_2024!D1327,Tmatkat_20km_tarkasteltava_verk!$C$2:$D$1804,2,FALSE)</f>
        <v>23</v>
      </c>
      <c r="AN1327" s="148">
        <f t="shared" si="322"/>
        <v>0.37704918032786883</v>
      </c>
      <c r="AO1327" s="178">
        <f>IF(E1327=1,VLOOKUP(Työfile_2024!D1327,'2015'!$F$12:$AC$1887,24,FALSE),"-")</f>
        <v>32</v>
      </c>
      <c r="AP1327" s="52">
        <f>VLOOKUP(D1327,Tarkasteltava_verkko_2024_harva!$E$2:$I$1804,5,FALSE)</f>
        <v>0</v>
      </c>
      <c r="AQ1327" s="52">
        <f>VLOOKUP(D1327,Tarkasteltava_verkko_2024_harva!$E$2:$I$1804,4,FALSE)</f>
        <v>0</v>
      </c>
      <c r="AR1327" s="148">
        <v>0</v>
      </c>
      <c r="AS1327" s="170">
        <f>IFERROR(VLOOKUP(C1327,'2015'!$C$12:$AG$1887,30,FALSE),"-")</f>
        <v>0</v>
      </c>
      <c r="AT1327" s="148">
        <v>0</v>
      </c>
      <c r="AU1327" s="170">
        <f>IFERROR(VLOOKUP(C1327,'2015'!$C$12:$AG$1887,31,FALSE),"-")</f>
        <v>0</v>
      </c>
      <c r="AV1327" s="106"/>
      <c r="AW1327" s="63">
        <f>IFERROR(VLOOKUP(C1327,Merkittävyysluokitus!$A$2:$J$1705,10,FALSE),"-")</f>
        <v>4</v>
      </c>
      <c r="AX1327" s="175">
        <f>IFERROR(VLOOKUP(C1327,Merkittävyysluokitus!$A$2:$J$1705,6,FALSE),"-")</f>
        <v>2.3237229832572295</v>
      </c>
      <c r="AY1327" s="175">
        <f>IFERROR(VLOOKUP(C1327,Merkittävyysluokitus!$A$2:$J$1705,7,FALSE),"-")</f>
        <v>0.33466666666666667</v>
      </c>
      <c r="AZ1327" s="175">
        <f>IFERROR(VLOOKUP(C1327,Merkittävyysluokitus!$A$2:$J$1705,8,FALSE),"-")</f>
        <v>1.4890563165905628</v>
      </c>
      <c r="BA1327" s="175">
        <f>IFERROR(VLOOKUP(C1327,Merkittävyysluokitus!$A$2:$J$1705,9,FALSE),"-")</f>
        <v>0.5</v>
      </c>
      <c r="BB1327" s="203"/>
      <c r="BC1327" s="203" t="str">
        <f t="shared" si="323"/>
        <v/>
      </c>
      <c r="BD1327" s="39" t="str">
        <f t="shared" si="317"/>
        <v>musta</v>
      </c>
      <c r="BE1327" s="68" t="str">
        <f t="shared" si="318"/>
        <v>musta</v>
      </c>
      <c r="BF1327" s="68" t="str">
        <f t="shared" si="319"/>
        <v>musta</v>
      </c>
      <c r="BG1327" s="69" t="str">
        <f t="shared" si="320"/>
        <v>musta</v>
      </c>
      <c r="BH1327" s="209" t="str">
        <f t="shared" si="321"/>
        <v>musta</v>
      </c>
      <c r="BI1327" s="39"/>
      <c r="BJ1327" s="39" t="str">
        <f>IF(F1327="ei löydy","uusi tie",IF(E1327=0,"tieosoite muuttunut",IF(E1327=1,VLOOKUP(D1327,'2015'!$F$12:$AL$1887,31,FALSE),"-")))</f>
        <v>musta</v>
      </c>
      <c r="BK1327" s="67" t="str">
        <f>IF(E1327=1,VLOOKUP(D1327,'2015'!$F$12:$AL$1887,32,FALSE),"-")</f>
        <v>musta</v>
      </c>
      <c r="BL1327" s="39" t="str">
        <f>IF(F1327="ei löydy","uusi tie",IF(E1327=0,"tieosoite muuttunut",IF(E1327=1,VLOOKUP(D1327,'2015'!$F$12:$AL$1887,33,FALSE),"-")))</f>
        <v>musta</v>
      </c>
      <c r="BM1327" s="39"/>
      <c r="BN1327" s="217" t="str">
        <f>VLOOKUP(D1327,'2015'!$F$12:$AL$1887,33,FALSE)</f>
        <v>musta</v>
      </c>
      <c r="BO1327" s="39"/>
      <c r="BP1327" s="115" t="s">
        <v>10</v>
      </c>
      <c r="BQ1327" s="30"/>
      <c r="BS1327" s="5"/>
      <c r="BU1327" s="37"/>
      <c r="BV1327" s="30" t="s">
        <v>10</v>
      </c>
      <c r="BX1327">
        <f>IF(E1327=1,VLOOKUP(D1327,'2015'!$F$12:$AX$1887,43,FALSE),"-")</f>
        <v>0</v>
      </c>
      <c r="BY1327">
        <f>IF(E1327=1,VLOOKUP(D1327,'2015'!$F$12:$AX$1887,44,FALSE),"-")</f>
        <v>0</v>
      </c>
      <c r="BZ1327">
        <f>IF(E1327=1,VLOOKUP(D1327,'2015'!$F$12:$AX$1887,45,FALSE),"-")</f>
        <v>0</v>
      </c>
      <c r="CA1327" s="31">
        <f t="shared" si="326"/>
        <v>0</v>
      </c>
      <c r="CB1327" s="31">
        <f t="shared" si="327"/>
        <v>0</v>
      </c>
      <c r="CC1327" s="31">
        <f t="shared" si="328"/>
        <v>0</v>
      </c>
      <c r="CD1327" s="31">
        <f t="shared" si="329"/>
        <v>0</v>
      </c>
      <c r="CE1327" s="31">
        <f t="shared" si="330"/>
        <v>0</v>
      </c>
      <c r="CO1327" s="2" t="s">
        <v>35</v>
      </c>
      <c r="CP1327" s="2" t="s">
        <v>35</v>
      </c>
    </row>
    <row r="1328" spans="1:94" ht="15.75" thickBot="1" x14ac:dyDescent="0.3">
      <c r="A1328" s="50"/>
      <c r="B1328" s="50"/>
      <c r="C1328" s="50" t="str">
        <f t="shared" si="324"/>
        <v>11773_1_2802</v>
      </c>
      <c r="D1328" s="51" t="str">
        <f t="shared" si="325"/>
        <v>11773_1</v>
      </c>
      <c r="E1328" s="224">
        <f>IFERROR(VLOOKUP(C1328,'2015'!$C$12:$D$1887,2,FALSE),0)</f>
        <v>1</v>
      </c>
      <c r="F1328" s="51">
        <f>IFERROR(K1328-IFERROR(VLOOKUP(D1328,'2015'!$F$12:$I$1887,4,FALSE),"ei löydy"),"ei löydy")</f>
        <v>0</v>
      </c>
      <c r="G1328" s="224">
        <f>IFERROR(VLOOKUP(Työfile_2024!C1328,Liikennemalli!$D$6:$G$1921,4,FALSE),0)</f>
        <v>1</v>
      </c>
      <c r="H1328" s="225">
        <f>K1328-IFERROR(VLOOKUP(Työfile_2024!D1328,Liikennemalli!$C$6:$H$1921,6,FALSE),"ei löydy")</f>
        <v>0</v>
      </c>
      <c r="I1328" s="80">
        <v>11773</v>
      </c>
      <c r="J1328" s="52">
        <v>1</v>
      </c>
      <c r="K1328" s="52">
        <v>2802</v>
      </c>
      <c r="L1328" s="53"/>
      <c r="M1328" s="54"/>
      <c r="N1328" s="54"/>
      <c r="O1328" s="54"/>
      <c r="P1328" s="54"/>
      <c r="Q1328" s="55"/>
      <c r="R1328" s="55"/>
      <c r="S1328" s="55"/>
      <c r="T1328" s="55"/>
      <c r="U1328" s="52"/>
      <c r="V1328" s="56">
        <v>781</v>
      </c>
      <c r="W1328" s="56">
        <v>26</v>
      </c>
      <c r="X1328" s="56">
        <v>840</v>
      </c>
      <c r="Y1328" s="56">
        <f>VLOOKUP(D1328,Liikennemalli24!$D$2:$F$1804,2,FALSE)</f>
        <v>106</v>
      </c>
      <c r="Z1328" s="57">
        <f>VLOOKUP(D1328,Liikennemalli24!$D$2:$F$1804,3,FALSE)</f>
        <v>0.24</v>
      </c>
      <c r="AA1328" s="178">
        <f>IF(G1328=1,VLOOKUP(C1328,Liikennemalli!$D$6:$H$1921,2,FALSE),"-")</f>
        <v>226.65479732168399</v>
      </c>
      <c r="AB1328" s="197">
        <f>IF(G1328=1,VLOOKUP(C1328,Liikennemalli!$D$6:$H$1921,3,FALSE),"-")</f>
        <v>0.53871208443634999</v>
      </c>
      <c r="AC1328" s="134">
        <f>IF(E1328=1,VLOOKUP(Työfile_2024!D1328,'2015'!$F$12:$X$1887,18,FALSE),"-")</f>
        <v>391</v>
      </c>
      <c r="AD1328" s="127">
        <f>IF(E1328=1,VLOOKUP(Työfile_2024!D1328,'2015'!$F$12:$X$1887,19,FALSE),"-")</f>
        <v>0.66</v>
      </c>
      <c r="AI1328" s="127">
        <f>IF(E1328=1,VLOOKUP(Työfile_2024!D1328,'2015'!$F$12:$AB$1887,20,FALSE),"-")</f>
        <v>0</v>
      </c>
      <c r="AJ1328" s="127">
        <f>IF(E1328=1,VLOOKUP(Työfile_2024!D1328,'2015'!$F$12:$AB$1887,21,FALSE),"-")</f>
        <v>0</v>
      </c>
      <c r="AK1328" s="127">
        <f>IF(E1328=1,VLOOKUP(Työfile_2024!D1328,'2015'!$F$12:$AB$1887,22,FALSE),"-")</f>
        <v>0</v>
      </c>
      <c r="AL1328" s="127">
        <f>IF(E1328=1,VLOOKUP(Työfile_2024!D1328,'2015'!$F$12:$AB$1887,23,FALSE),"-")</f>
        <v>0</v>
      </c>
      <c r="AM1328" s="56">
        <f>VLOOKUP(Työfile_2024!D1328,Tmatkat_20km_tarkasteltava_verk!$C$2:$D$1804,2,FALSE)</f>
        <v>282</v>
      </c>
      <c r="AN1328" s="148">
        <f t="shared" si="322"/>
        <v>0.36107554417413573</v>
      </c>
      <c r="AO1328" s="178">
        <f>IF(E1328=1,VLOOKUP(Työfile_2024!D1328,'2015'!$F$12:$AC$1887,24,FALSE),"-")</f>
        <v>81</v>
      </c>
      <c r="AP1328" s="52">
        <f>VLOOKUP(D1328,Tarkasteltava_verkko_2024_harva!$E$2:$I$1804,5,FALSE)</f>
        <v>0</v>
      </c>
      <c r="AQ1328" s="52">
        <f>VLOOKUP(D1328,Tarkasteltava_verkko_2024_harva!$E$2:$I$1804,4,FALSE)</f>
        <v>0</v>
      </c>
      <c r="AR1328" s="148">
        <v>0</v>
      </c>
      <c r="AS1328" s="170" t="str">
        <f>IFERROR(VLOOKUP(C1328,'2015'!$C$12:$AG$1887,30,FALSE),"-")</f>
        <v/>
      </c>
      <c r="AT1328" s="148">
        <v>0.19164882226980728</v>
      </c>
      <c r="AU1328" s="170">
        <f>IFERROR(VLOOKUP(C1328,'2015'!$C$12:$AG$1887,31,FALSE),"-")</f>
        <v>0</v>
      </c>
      <c r="AV1328" s="106"/>
      <c r="AW1328" s="63">
        <f>IFERROR(VLOOKUP(C1328,Merkittävyysluokitus!$A$2:$J$1705,10,FALSE),"-")</f>
        <v>3</v>
      </c>
      <c r="AX1328" s="175">
        <f>IFERROR(VLOOKUP(C1328,Merkittävyysluokitus!$A$2:$J$1705,6,FALSE),"-")</f>
        <v>7.4660974124809734</v>
      </c>
      <c r="AY1328" s="175">
        <f>IFERROR(VLOOKUP(C1328,Merkittävyysluokitus!$A$2:$J$1705,7,FALSE),"-")</f>
        <v>3.3679999999999994</v>
      </c>
      <c r="AZ1328" s="175">
        <f>IFERROR(VLOOKUP(C1328,Merkittävyysluokitus!$A$2:$J$1705,8,FALSE),"-")</f>
        <v>2.7647640791476409</v>
      </c>
      <c r="BA1328" s="175">
        <f>IFERROR(VLOOKUP(C1328,Merkittävyysluokitus!$A$2:$J$1705,9,FALSE),"-")</f>
        <v>1.3333333333333333</v>
      </c>
      <c r="BB1328" s="203"/>
      <c r="BC1328" s="203" t="str">
        <f t="shared" si="323"/>
        <v/>
      </c>
      <c r="BD1328" s="39" t="str">
        <f t="shared" si="317"/>
        <v>musta</v>
      </c>
      <c r="BE1328" s="68" t="str">
        <f t="shared" si="318"/>
        <v>musta</v>
      </c>
      <c r="BF1328" s="68" t="str">
        <f t="shared" si="319"/>
        <v>musta</v>
      </c>
      <c r="BG1328" s="69" t="str">
        <f t="shared" si="320"/>
        <v>musta</v>
      </c>
      <c r="BH1328" s="209" t="str">
        <f t="shared" si="321"/>
        <v>musta</v>
      </c>
      <c r="BI1328" s="39"/>
      <c r="BJ1328" s="39" t="str">
        <f>IF(F1328="ei löydy","uusi tie",IF(E1328=0,"tieosoite muuttunut",IF(E1328=1,VLOOKUP(D1328,'2015'!$F$12:$AL$1887,31,FALSE),"-")))</f>
        <v>musta</v>
      </c>
      <c r="BK1328" s="67" t="str">
        <f>IF(E1328=1,VLOOKUP(D1328,'2015'!$F$12:$AL$1887,32,FALSE),"-")</f>
        <v>musta</v>
      </c>
      <c r="BL1328" s="39" t="str">
        <f>IF(F1328="ei löydy","uusi tie",IF(E1328=0,"tieosoite muuttunut",IF(E1328=1,VLOOKUP(D1328,'2015'!$F$12:$AL$1887,33,FALSE),"-")))</f>
        <v>musta</v>
      </c>
      <c r="BM1328" s="39"/>
      <c r="BN1328" s="217" t="str">
        <f>VLOOKUP(D1328,'2015'!$F$12:$AL$1887,33,FALSE)</f>
        <v>musta</v>
      </c>
      <c r="BO1328" s="39"/>
      <c r="BP1328" s="115" t="s">
        <v>10</v>
      </c>
      <c r="BQ1328" s="30"/>
      <c r="BS1328" s="5"/>
      <c r="BU1328" s="37"/>
      <c r="BV1328" s="30" t="s">
        <v>10</v>
      </c>
      <c r="BX1328" t="str">
        <f>IF(E1328=1,VLOOKUP(D1328,'2015'!$F$12:$AX$1887,43,FALSE),"-")</f>
        <v>musta</v>
      </c>
      <c r="BY1328" t="str">
        <f>IF(E1328=1,VLOOKUP(D1328,'2015'!$F$12:$AX$1887,44,FALSE),"-")</f>
        <v>musta</v>
      </c>
      <c r="BZ1328" t="str">
        <f>IF(E1328=1,VLOOKUP(D1328,'2015'!$F$12:$AX$1887,45,FALSE),"-")</f>
        <v>musta</v>
      </c>
      <c r="CA1328" s="31">
        <f t="shared" si="326"/>
        <v>11</v>
      </c>
      <c r="CB1328" s="31">
        <f t="shared" si="327"/>
        <v>10</v>
      </c>
      <c r="CC1328" s="31">
        <f t="shared" si="328"/>
        <v>0</v>
      </c>
      <c r="CD1328" s="31">
        <f t="shared" si="329"/>
        <v>1</v>
      </c>
      <c r="CE1328" s="31">
        <f t="shared" si="330"/>
        <v>0</v>
      </c>
      <c r="CO1328" s="2" t="s">
        <v>35</v>
      </c>
      <c r="CP1328" s="2" t="s">
        <v>35</v>
      </c>
    </row>
    <row r="1329" spans="1:94" ht="15.75" thickBot="1" x14ac:dyDescent="0.3">
      <c r="A1329" s="50"/>
      <c r="B1329" s="50"/>
      <c r="C1329" s="50" t="str">
        <f t="shared" si="324"/>
        <v>11775_1_6000</v>
      </c>
      <c r="D1329" s="51" t="str">
        <f t="shared" si="325"/>
        <v>11775_1</v>
      </c>
      <c r="E1329" s="224">
        <f>IFERROR(VLOOKUP(C1329,'2015'!$C$12:$D$1887,2,FALSE),0)</f>
        <v>1</v>
      </c>
      <c r="F1329" s="51">
        <f>IFERROR(K1329-IFERROR(VLOOKUP(D1329,'2015'!$F$12:$I$1887,4,FALSE),"ei löydy"),"ei löydy")</f>
        <v>0</v>
      </c>
      <c r="G1329" s="224">
        <f>IFERROR(VLOOKUP(Työfile_2024!C1329,Liikennemalli!$D$6:$G$1921,4,FALSE),0)</f>
        <v>1</v>
      </c>
      <c r="H1329" s="225">
        <f>K1329-IFERROR(VLOOKUP(Työfile_2024!D1329,Liikennemalli!$C$6:$H$1921,6,FALSE),"ei löydy")</f>
        <v>0</v>
      </c>
      <c r="I1329" s="80">
        <v>11775</v>
      </c>
      <c r="J1329" s="52">
        <v>1</v>
      </c>
      <c r="K1329" s="52">
        <v>6000</v>
      </c>
      <c r="L1329" s="53"/>
      <c r="M1329" s="54"/>
      <c r="N1329" s="54"/>
      <c r="O1329" s="54"/>
      <c r="P1329" s="54"/>
      <c r="Q1329" s="55"/>
      <c r="R1329" s="55"/>
      <c r="S1329" s="55"/>
      <c r="T1329" s="55"/>
      <c r="U1329" s="52"/>
      <c r="V1329" s="56">
        <v>806</v>
      </c>
      <c r="W1329" s="56">
        <v>39</v>
      </c>
      <c r="X1329" s="56">
        <v>766</v>
      </c>
      <c r="Y1329" s="56">
        <f>VLOOKUP(D1329,Liikennemalli24!$D$2:$F$1804,2,FALSE)</f>
        <v>82</v>
      </c>
      <c r="Z1329" s="57">
        <f>VLOOKUP(D1329,Liikennemalli24!$D$2:$F$1804,3,FALSE)</f>
        <v>0.41299999999999998</v>
      </c>
      <c r="AA1329" s="178">
        <f>IF(G1329=1,VLOOKUP(C1329,Liikennemalli!$D$6:$H$1921,2,FALSE),"-")</f>
        <v>200.55278028244001</v>
      </c>
      <c r="AB1329" s="197">
        <f>IF(G1329=1,VLOOKUP(C1329,Liikennemalli!$D$6:$H$1921,3,FALSE),"-")</f>
        <v>0.46916532090940499</v>
      </c>
      <c r="AC1329" s="134">
        <f>IF(E1329=1,VLOOKUP(Työfile_2024!D1329,'2015'!$F$12:$X$1887,18,FALSE),"-")</f>
        <v>77</v>
      </c>
      <c r="AD1329" s="127">
        <f>IF(E1329=1,VLOOKUP(Työfile_2024!D1329,'2015'!$F$12:$X$1887,19,FALSE),"-")</f>
        <v>0.44</v>
      </c>
      <c r="AI1329" s="127">
        <f>IF(E1329=1,VLOOKUP(Työfile_2024!D1329,'2015'!$F$12:$AB$1887,20,FALSE),"-")</f>
        <v>0</v>
      </c>
      <c r="AJ1329" s="127">
        <f>IF(E1329=1,VLOOKUP(Työfile_2024!D1329,'2015'!$F$12:$AB$1887,21,FALSE),"-")</f>
        <v>0</v>
      </c>
      <c r="AK1329" s="127">
        <f>IF(E1329=1,VLOOKUP(Työfile_2024!D1329,'2015'!$F$12:$AB$1887,22,FALSE),"-")</f>
        <v>0</v>
      </c>
      <c r="AL1329" s="127">
        <f>IF(E1329=1,VLOOKUP(Työfile_2024!D1329,'2015'!$F$12:$AB$1887,23,FALSE),"-")</f>
        <v>0</v>
      </c>
      <c r="AM1329" s="56">
        <f>VLOOKUP(Työfile_2024!D1329,Tmatkat_20km_tarkasteltava_verk!$C$2:$D$1804,2,FALSE)</f>
        <v>95</v>
      </c>
      <c r="AN1329" s="148">
        <f t="shared" si="322"/>
        <v>0.11786600496277916</v>
      </c>
      <c r="AO1329" s="178">
        <f>IF(E1329=1,VLOOKUP(Työfile_2024!D1329,'2015'!$F$12:$AC$1887,24,FALSE),"-")</f>
        <v>103</v>
      </c>
      <c r="AP1329" s="52">
        <f>VLOOKUP(D1329,Tarkasteltava_verkko_2024_harva!$E$2:$I$1804,5,FALSE)</f>
        <v>0</v>
      </c>
      <c r="AQ1329" s="52">
        <f>VLOOKUP(D1329,Tarkasteltava_verkko_2024_harva!$E$2:$I$1804,4,FALSE)</f>
        <v>0</v>
      </c>
      <c r="AR1329" s="148">
        <v>0</v>
      </c>
      <c r="AS1329" s="170" t="str">
        <f>IFERROR(VLOOKUP(C1329,'2015'!$C$12:$AG$1887,30,FALSE),"-")</f>
        <v/>
      </c>
      <c r="AT1329" s="148">
        <v>0</v>
      </c>
      <c r="AU1329" s="170">
        <f>IFERROR(VLOOKUP(C1329,'2015'!$C$12:$AG$1887,31,FALSE),"-")</f>
        <v>0</v>
      </c>
      <c r="AV1329" s="106"/>
      <c r="AW1329" s="63">
        <f>IFERROR(VLOOKUP(C1329,Merkittävyysluokitus!$A$2:$J$1705,10,FALSE),"-")</f>
        <v>3</v>
      </c>
      <c r="AX1329" s="175">
        <f>IFERROR(VLOOKUP(C1329,Merkittävyysluokitus!$A$2:$J$1705,6,FALSE),"-")</f>
        <v>7.4870334855403335</v>
      </c>
      <c r="AY1329" s="175">
        <f>IFERROR(VLOOKUP(C1329,Merkittävyysluokitus!$A$2:$J$1705,7,FALSE),"-")</f>
        <v>3.1063333333333327</v>
      </c>
      <c r="AZ1329" s="175">
        <f>IFERROR(VLOOKUP(C1329,Merkittävyysluokitus!$A$2:$J$1705,8,FALSE),"-")</f>
        <v>3.2140334855403347</v>
      </c>
      <c r="BA1329" s="175">
        <f>IFERROR(VLOOKUP(C1329,Merkittävyysluokitus!$A$2:$J$1705,9,FALSE),"-")</f>
        <v>1.1666666666666665</v>
      </c>
      <c r="BB1329" s="203"/>
      <c r="BC1329" s="203" t="str">
        <f t="shared" si="323"/>
        <v/>
      </c>
      <c r="BD1329" s="39" t="str">
        <f t="shared" si="317"/>
        <v>musta</v>
      </c>
      <c r="BE1329" s="68" t="str">
        <f t="shared" si="318"/>
        <v>musta</v>
      </c>
      <c r="BF1329" s="68" t="str">
        <f t="shared" si="319"/>
        <v>musta</v>
      </c>
      <c r="BG1329" s="69" t="str">
        <f t="shared" si="320"/>
        <v>musta</v>
      </c>
      <c r="BH1329" s="209" t="str">
        <f t="shared" si="321"/>
        <v>musta</v>
      </c>
      <c r="BI1329" s="39"/>
      <c r="BJ1329" s="39" t="str">
        <f>IF(F1329="ei löydy","uusi tie",IF(E1329=0,"tieosoite muuttunut",IF(E1329=1,VLOOKUP(D1329,'2015'!$F$12:$AL$1887,31,FALSE),"-")))</f>
        <v>musta</v>
      </c>
      <c r="BK1329" s="67" t="str">
        <f>IF(E1329=1,VLOOKUP(D1329,'2015'!$F$12:$AL$1887,32,FALSE),"-")</f>
        <v>musta</v>
      </c>
      <c r="BL1329" s="39" t="str">
        <f>IF(F1329="ei löydy","uusi tie",IF(E1329=0,"tieosoite muuttunut",IF(E1329=1,VLOOKUP(D1329,'2015'!$F$12:$AL$1887,33,FALSE),"-")))</f>
        <v>musta</v>
      </c>
      <c r="BM1329" s="39"/>
      <c r="BN1329" s="217" t="str">
        <f>VLOOKUP(D1329,'2015'!$F$12:$AL$1887,33,FALSE)</f>
        <v>musta</v>
      </c>
      <c r="BO1329" s="39"/>
      <c r="BP1329" s="115" t="s">
        <v>10</v>
      </c>
      <c r="BQ1329" s="30"/>
      <c r="BS1329" s="5"/>
      <c r="BU1329" s="37"/>
      <c r="BV1329" s="30" t="s">
        <v>10</v>
      </c>
      <c r="BX1329" t="str">
        <f>IF(E1329=1,VLOOKUP(D1329,'2015'!$F$12:$AX$1887,43,FALSE),"-")</f>
        <v>musta</v>
      </c>
      <c r="BY1329" t="str">
        <f>IF(E1329=1,VLOOKUP(D1329,'2015'!$F$12:$AX$1887,44,FALSE),"-")</f>
        <v>musta</v>
      </c>
      <c r="BZ1329" t="str">
        <f>IF(E1329=1,VLOOKUP(D1329,'2015'!$F$12:$AX$1887,45,FALSE),"-")</f>
        <v>musta</v>
      </c>
      <c r="CA1329" s="31">
        <f t="shared" si="326"/>
        <v>1</v>
      </c>
      <c r="CB1329" s="31">
        <f t="shared" si="327"/>
        <v>1</v>
      </c>
      <c r="CC1329" s="31">
        <f t="shared" si="328"/>
        <v>0</v>
      </c>
      <c r="CD1329" s="31">
        <f t="shared" si="329"/>
        <v>0</v>
      </c>
      <c r="CE1329" s="31">
        <f t="shared" si="330"/>
        <v>0</v>
      </c>
      <c r="CO1329" s="2" t="s">
        <v>35</v>
      </c>
      <c r="CP1329" s="2" t="s">
        <v>35</v>
      </c>
    </row>
    <row r="1330" spans="1:94" ht="15.75" thickBot="1" x14ac:dyDescent="0.3">
      <c r="A1330" s="50"/>
      <c r="B1330" s="50"/>
      <c r="C1330" s="50" t="str">
        <f t="shared" si="324"/>
        <v>11775_2_7831</v>
      </c>
      <c r="D1330" s="51" t="str">
        <f t="shared" si="325"/>
        <v>11775_2</v>
      </c>
      <c r="E1330" s="224">
        <f>IFERROR(VLOOKUP(C1330,'2015'!$C$12:$D$1887,2,FALSE),0)</f>
        <v>1</v>
      </c>
      <c r="F1330" s="51">
        <f>IFERROR(K1330-IFERROR(VLOOKUP(D1330,'2015'!$F$12:$I$1887,4,FALSE),"ei löydy"),"ei löydy")</f>
        <v>0</v>
      </c>
      <c r="G1330" s="224">
        <f>IFERROR(VLOOKUP(Työfile_2024!C1330,Liikennemalli!$D$6:$G$1921,4,FALSE),0)</f>
        <v>1</v>
      </c>
      <c r="H1330" s="225">
        <f>K1330-IFERROR(VLOOKUP(Työfile_2024!D1330,Liikennemalli!$C$6:$H$1921,6,FALSE),"ei löydy")</f>
        <v>0</v>
      </c>
      <c r="I1330" s="80">
        <v>11775</v>
      </c>
      <c r="J1330" s="52">
        <v>2</v>
      </c>
      <c r="K1330" s="52">
        <v>7831</v>
      </c>
      <c r="L1330" s="53"/>
      <c r="M1330" s="54"/>
      <c r="N1330" s="54"/>
      <c r="O1330" s="54"/>
      <c r="P1330" s="54"/>
      <c r="Q1330" s="55"/>
      <c r="R1330" s="55"/>
      <c r="S1330" s="55"/>
      <c r="T1330" s="55"/>
      <c r="U1330" s="52"/>
      <c r="V1330" s="56">
        <v>806</v>
      </c>
      <c r="W1330" s="56">
        <v>39</v>
      </c>
      <c r="X1330" s="56">
        <v>766</v>
      </c>
      <c r="Y1330" s="56">
        <f>VLOOKUP(D1330,Liikennemalli24!$D$2:$F$1804,2,FALSE)</f>
        <v>75</v>
      </c>
      <c r="Z1330" s="57">
        <f>VLOOKUP(D1330,Liikennemalli24!$D$2:$F$1804,3,FALSE)</f>
        <v>0.433</v>
      </c>
      <c r="AA1330" s="178">
        <f>IF(G1330=1,VLOOKUP(C1330,Liikennemalli!$D$6:$H$1921,2,FALSE),"-")</f>
        <v>0</v>
      </c>
      <c r="AB1330" s="197">
        <f>IF(G1330=1,VLOOKUP(C1330,Liikennemalli!$D$6:$H$1921,3,FALSE),"-")</f>
        <v>0</v>
      </c>
      <c r="AC1330" s="134">
        <f>IF(E1330=1,VLOOKUP(Työfile_2024!D1330,'2015'!$F$12:$X$1887,18,FALSE),"-")</f>
        <v>77</v>
      </c>
      <c r="AD1330" s="127">
        <f>IF(E1330=1,VLOOKUP(Työfile_2024!D1330,'2015'!$F$12:$X$1887,19,FALSE),"-")</f>
        <v>0.44</v>
      </c>
      <c r="AI1330" s="127">
        <f>IF(E1330=1,VLOOKUP(Työfile_2024!D1330,'2015'!$F$12:$AB$1887,20,FALSE),"-")</f>
        <v>0</v>
      </c>
      <c r="AJ1330" s="127">
        <f>IF(E1330=1,VLOOKUP(Työfile_2024!D1330,'2015'!$F$12:$AB$1887,21,FALSE),"-")</f>
        <v>0</v>
      </c>
      <c r="AK1330" s="127">
        <f>IF(E1330=1,VLOOKUP(Työfile_2024!D1330,'2015'!$F$12:$AB$1887,22,FALSE),"-")</f>
        <v>0</v>
      </c>
      <c r="AL1330" s="127">
        <f>IF(E1330=1,VLOOKUP(Työfile_2024!D1330,'2015'!$F$12:$AB$1887,23,FALSE),"-")</f>
        <v>0</v>
      </c>
      <c r="AM1330" s="56">
        <f>VLOOKUP(Työfile_2024!D1330,Tmatkat_20km_tarkasteltava_verk!$C$2:$D$1804,2,FALSE)</f>
        <v>39</v>
      </c>
      <c r="AN1330" s="148">
        <f t="shared" si="322"/>
        <v>4.8387096774193547E-2</v>
      </c>
      <c r="AO1330" s="178">
        <f>IF(E1330=1,VLOOKUP(Työfile_2024!D1330,'2015'!$F$12:$AC$1887,24,FALSE),"-")</f>
        <v>42</v>
      </c>
      <c r="AP1330" s="52">
        <f>VLOOKUP(D1330,Tarkasteltava_verkko_2024_harva!$E$2:$I$1804,5,FALSE)</f>
        <v>0</v>
      </c>
      <c r="AQ1330" s="52">
        <f>VLOOKUP(D1330,Tarkasteltava_verkko_2024_harva!$E$2:$I$1804,4,FALSE)</f>
        <v>0</v>
      </c>
      <c r="AR1330" s="148">
        <v>0</v>
      </c>
      <c r="AS1330" s="170" t="str">
        <f>IFERROR(VLOOKUP(C1330,'2015'!$C$12:$AG$1887,30,FALSE),"-")</f>
        <v/>
      </c>
      <c r="AT1330" s="148">
        <v>0</v>
      </c>
      <c r="AU1330" s="170">
        <f>IFERROR(VLOOKUP(C1330,'2015'!$C$12:$AG$1887,31,FALSE),"-")</f>
        <v>0</v>
      </c>
      <c r="AV1330" s="106"/>
      <c r="AW1330" s="63">
        <f>IFERROR(VLOOKUP(C1330,Merkittävyysluokitus!$A$2:$J$1705,10,FALSE),"-")</f>
        <v>3</v>
      </c>
      <c r="AX1330" s="175">
        <f>IFERROR(VLOOKUP(C1330,Merkittävyysluokitus!$A$2:$J$1705,6,FALSE),"-")</f>
        <v>6.5895144596651436</v>
      </c>
      <c r="AY1330" s="175">
        <f>IFERROR(VLOOKUP(C1330,Merkittävyysluokitus!$A$2:$J$1705,7,FALSE),"-")</f>
        <v>2.7696666666666663</v>
      </c>
      <c r="AZ1330" s="175">
        <f>IFERROR(VLOOKUP(C1330,Merkittävyysluokitus!$A$2:$J$1705,8,FALSE),"-")</f>
        <v>2.9865144596651447</v>
      </c>
      <c r="BA1330" s="175">
        <f>IFERROR(VLOOKUP(C1330,Merkittävyysluokitus!$A$2:$J$1705,9,FALSE),"-")</f>
        <v>0.83333333333333326</v>
      </c>
      <c r="BB1330" s="203"/>
      <c r="BC1330" s="203" t="str">
        <f t="shared" si="323"/>
        <v/>
      </c>
      <c r="BD1330" s="39" t="str">
        <f t="shared" si="317"/>
        <v>musta</v>
      </c>
      <c r="BE1330" s="68" t="str">
        <f t="shared" si="318"/>
        <v>musta</v>
      </c>
      <c r="BF1330" s="68" t="str">
        <f t="shared" si="319"/>
        <v>musta</v>
      </c>
      <c r="BG1330" s="69" t="str">
        <f t="shared" si="320"/>
        <v>musta</v>
      </c>
      <c r="BH1330" s="209" t="str">
        <f t="shared" si="321"/>
        <v>musta</v>
      </c>
      <c r="BI1330" s="39"/>
      <c r="BJ1330" s="39" t="str">
        <f>IF(F1330="ei löydy","uusi tie",IF(E1330=0,"tieosoite muuttunut",IF(E1330=1,VLOOKUP(D1330,'2015'!$F$12:$AL$1887,31,FALSE),"-")))</f>
        <v>musta</v>
      </c>
      <c r="BK1330" s="67" t="str">
        <f>IF(E1330=1,VLOOKUP(D1330,'2015'!$F$12:$AL$1887,32,FALSE),"-")</f>
        <v>musta</v>
      </c>
      <c r="BL1330" s="39" t="str">
        <f>IF(F1330="ei löydy","uusi tie",IF(E1330=0,"tieosoite muuttunut",IF(E1330=1,VLOOKUP(D1330,'2015'!$F$12:$AL$1887,33,FALSE),"-")))</f>
        <v>musta</v>
      </c>
      <c r="BM1330" s="39"/>
      <c r="BN1330" s="217" t="str">
        <f>VLOOKUP(D1330,'2015'!$F$12:$AL$1887,33,FALSE)</f>
        <v>musta</v>
      </c>
      <c r="BO1330" s="39"/>
      <c r="BP1330" s="115" t="s">
        <v>10</v>
      </c>
      <c r="BQ1330" s="30"/>
      <c r="BS1330" s="5"/>
      <c r="BU1330" s="37"/>
      <c r="BV1330" s="30" t="s">
        <v>10</v>
      </c>
      <c r="BX1330" t="str">
        <f>IF(E1330=1,VLOOKUP(D1330,'2015'!$F$12:$AX$1887,43,FALSE),"-")</f>
        <v>musta</v>
      </c>
      <c r="BY1330" t="str">
        <f>IF(E1330=1,VLOOKUP(D1330,'2015'!$F$12:$AX$1887,44,FALSE),"-")</f>
        <v>musta</v>
      </c>
      <c r="BZ1330" t="str">
        <f>IF(E1330=1,VLOOKUP(D1330,'2015'!$F$12:$AX$1887,45,FALSE),"-")</f>
        <v>musta</v>
      </c>
      <c r="CA1330" s="31">
        <f t="shared" si="326"/>
        <v>1</v>
      </c>
      <c r="CB1330" s="31">
        <f t="shared" si="327"/>
        <v>1</v>
      </c>
      <c r="CC1330" s="31">
        <f t="shared" si="328"/>
        <v>0</v>
      </c>
      <c r="CD1330" s="31">
        <f t="shared" si="329"/>
        <v>0</v>
      </c>
      <c r="CE1330" s="31">
        <f t="shared" si="330"/>
        <v>0</v>
      </c>
      <c r="CO1330" s="2" t="s">
        <v>35</v>
      </c>
      <c r="CP1330" s="2" t="s">
        <v>35</v>
      </c>
    </row>
    <row r="1331" spans="1:94" ht="15.75" thickBot="1" x14ac:dyDescent="0.3">
      <c r="A1331" s="50"/>
      <c r="B1331" s="50"/>
      <c r="C1331" s="50" t="str">
        <f t="shared" si="324"/>
        <v>11777_1_3104</v>
      </c>
      <c r="D1331" s="51" t="str">
        <f t="shared" si="325"/>
        <v>11777_1</v>
      </c>
      <c r="E1331" s="224">
        <f>IFERROR(VLOOKUP(C1331,'2015'!$C$12:$D$1887,2,FALSE),0)</f>
        <v>1</v>
      </c>
      <c r="F1331" s="51">
        <f>IFERROR(K1331-IFERROR(VLOOKUP(D1331,'2015'!$F$12:$I$1887,4,FALSE),"ei löydy"),"ei löydy")</f>
        <v>0</v>
      </c>
      <c r="G1331" s="224">
        <f>IFERROR(VLOOKUP(Työfile_2024!C1331,Liikennemalli!$D$6:$G$1921,4,FALSE),0)</f>
        <v>1</v>
      </c>
      <c r="H1331" s="225">
        <f>K1331-IFERROR(VLOOKUP(Työfile_2024!D1331,Liikennemalli!$C$6:$H$1921,6,FALSE),"ei löydy")</f>
        <v>0</v>
      </c>
      <c r="I1331" s="80">
        <v>11777</v>
      </c>
      <c r="J1331" s="52">
        <v>1</v>
      </c>
      <c r="K1331" s="52">
        <v>3104</v>
      </c>
      <c r="L1331" s="53"/>
      <c r="M1331" s="54"/>
      <c r="N1331" s="54"/>
      <c r="O1331" s="54"/>
      <c r="P1331" s="54"/>
      <c r="Q1331" s="55"/>
      <c r="R1331" s="55"/>
      <c r="S1331" s="55"/>
      <c r="T1331" s="55"/>
      <c r="U1331" s="52"/>
      <c r="V1331" s="56">
        <v>261</v>
      </c>
      <c r="W1331" s="56">
        <v>10</v>
      </c>
      <c r="X1331" s="56">
        <v>285</v>
      </c>
      <c r="Y1331" s="56">
        <f>VLOOKUP(D1331,Liikennemalli24!$D$2:$F$1804,2,FALSE)</f>
        <v>332</v>
      </c>
      <c r="Z1331" s="57">
        <f>VLOOKUP(D1331,Liikennemalli24!$D$2:$F$1804,3,FALSE)</f>
        <v>0.47599999999999998</v>
      </c>
      <c r="AA1331" s="178">
        <f>IF(G1331=1,VLOOKUP(C1331,Liikennemalli!$D$6:$H$1921,2,FALSE),"-")</f>
        <v>92.809807661014204</v>
      </c>
      <c r="AB1331" s="197">
        <f>IF(G1331=1,VLOOKUP(C1331,Liikennemalli!$D$6:$H$1921,3,FALSE),"-")</f>
        <v>0.39850559351918802</v>
      </c>
      <c r="AC1331" s="134">
        <f>IF(E1331=1,VLOOKUP(Työfile_2024!D1331,'2015'!$F$12:$X$1887,18,FALSE),"-")</f>
        <v>13</v>
      </c>
      <c r="AD1331" s="127">
        <f>IF(E1331=1,VLOOKUP(Työfile_2024!D1331,'2015'!$F$12:$X$1887,19,FALSE),"-")</f>
        <v>0.2</v>
      </c>
      <c r="AI1331" s="127">
        <f>IF(E1331=1,VLOOKUP(Työfile_2024!D1331,'2015'!$F$12:$AB$1887,20,FALSE),"-")</f>
        <v>0</v>
      </c>
      <c r="AJ1331" s="127">
        <f>IF(E1331=1,VLOOKUP(Työfile_2024!D1331,'2015'!$F$12:$AB$1887,21,FALSE),"-")</f>
        <v>0</v>
      </c>
      <c r="AK1331" s="127">
        <f>IF(E1331=1,VLOOKUP(Työfile_2024!D1331,'2015'!$F$12:$AB$1887,22,FALSE),"-")</f>
        <v>0</v>
      </c>
      <c r="AL1331" s="127">
        <f>IF(E1331=1,VLOOKUP(Työfile_2024!D1331,'2015'!$F$12:$AB$1887,23,FALSE),"-")</f>
        <v>0</v>
      </c>
      <c r="AM1331" s="56">
        <f>VLOOKUP(Työfile_2024!D1331,Tmatkat_20km_tarkasteltava_verk!$C$2:$D$1804,2,FALSE)</f>
        <v>49</v>
      </c>
      <c r="AN1331" s="148">
        <f t="shared" si="322"/>
        <v>0.18773946360153257</v>
      </c>
      <c r="AO1331" s="178">
        <f>IF(E1331=1,VLOOKUP(Työfile_2024!D1331,'2015'!$F$12:$AC$1887,24,FALSE),"-")</f>
        <v>211</v>
      </c>
      <c r="AP1331" s="52">
        <f>VLOOKUP(D1331,Tarkasteltava_verkko_2024_harva!$E$2:$I$1804,5,FALSE)</f>
        <v>0</v>
      </c>
      <c r="AQ1331" s="52">
        <f>VLOOKUP(D1331,Tarkasteltava_verkko_2024_harva!$E$2:$I$1804,4,FALSE)</f>
        <v>0</v>
      </c>
      <c r="AR1331" s="148">
        <v>1.1597938144329897E-2</v>
      </c>
      <c r="AS1331" s="170" t="str">
        <f>IFERROR(VLOOKUP(C1331,'2015'!$C$12:$AG$1887,30,FALSE),"-")</f>
        <v/>
      </c>
      <c r="AT1331" s="148">
        <v>0.81958762886597936</v>
      </c>
      <c r="AU1331" s="170" t="str">
        <f>IFERROR(VLOOKUP(C1331,'2015'!$C$12:$AG$1887,31,FALSE),"-")</f>
        <v>Kyllä</v>
      </c>
      <c r="AV1331" s="106"/>
      <c r="AW1331" s="63">
        <f>IFERROR(VLOOKUP(C1331,Merkittävyysluokitus!$A$2:$J$1705,10,FALSE),"-")</f>
        <v>3</v>
      </c>
      <c r="AX1331" s="175">
        <f>IFERROR(VLOOKUP(C1331,Merkittävyysluokitus!$A$2:$J$1705,6,FALSE),"-")</f>
        <v>3.0770943683409433</v>
      </c>
      <c r="AY1331" s="175">
        <f>IFERROR(VLOOKUP(C1331,Merkittävyysluokitus!$A$2:$J$1705,7,FALSE),"-")</f>
        <v>1.1496666666666666</v>
      </c>
      <c r="AZ1331" s="175">
        <f>IFERROR(VLOOKUP(C1331,Merkittävyysluokitus!$A$2:$J$1705,8,FALSE),"-")</f>
        <v>0.76076103500761028</v>
      </c>
      <c r="BA1331" s="175">
        <f>IFERROR(VLOOKUP(C1331,Merkittävyysluokitus!$A$2:$J$1705,9,FALSE),"-")</f>
        <v>1.1666666666666665</v>
      </c>
      <c r="BB1331" s="203"/>
      <c r="BC1331" s="203" t="str">
        <f t="shared" si="323"/>
        <v/>
      </c>
      <c r="BD1331" s="39" t="str">
        <f t="shared" ref="BD1331:BD1394" si="331">IF(BL1331="pinkki","pinkki",IF(I1331&lt;100,"punainen",IF(COUNTIF(BE1331:BG1331,"musta")&gt;=2,"musta",IF(COUNTIF(BE1331:BG1331,"punainen")&gt;=2,"punainen","Ei luokiteltu"))))</f>
        <v>musta</v>
      </c>
      <c r="BE1331" s="68" t="str">
        <f t="shared" si="318"/>
        <v>musta</v>
      </c>
      <c r="BF1331" s="68" t="str">
        <f t="shared" si="319"/>
        <v>musta</v>
      </c>
      <c r="BG1331" s="69" t="str">
        <f t="shared" si="320"/>
        <v>musta</v>
      </c>
      <c r="BH1331" s="209" t="str">
        <f t="shared" si="321"/>
        <v>musta</v>
      </c>
      <c r="BI1331" s="39"/>
      <c r="BJ1331" s="39" t="str">
        <f>IF(F1331="ei löydy","uusi tie",IF(E1331=0,"tieosoite muuttunut",IF(E1331=1,VLOOKUP(D1331,'2015'!$F$12:$AL$1887,31,FALSE),"-")))</f>
        <v>musta</v>
      </c>
      <c r="BK1331" s="67" t="str">
        <f>IF(E1331=1,VLOOKUP(D1331,'2015'!$F$12:$AL$1887,32,FALSE),"-")</f>
        <v>musta</v>
      </c>
      <c r="BL1331" s="39" t="str">
        <f>IF(F1331="ei löydy","uusi tie",IF(E1331=0,"tieosoite muuttunut",IF(E1331=1,VLOOKUP(D1331,'2015'!$F$12:$AL$1887,33,FALSE),"-")))</f>
        <v>musta</v>
      </c>
      <c r="BM1331" s="39"/>
      <c r="BN1331" s="217" t="str">
        <f>VLOOKUP(D1331,'2015'!$F$12:$AL$1887,33,FALSE)</f>
        <v>musta</v>
      </c>
      <c r="BO1331" s="39"/>
      <c r="BP1331" s="115" t="s">
        <v>10</v>
      </c>
      <c r="BQ1331" s="30"/>
      <c r="BS1331" s="5"/>
      <c r="BU1331" s="37"/>
      <c r="BV1331" s="30" t="s">
        <v>10</v>
      </c>
      <c r="BX1331" t="str">
        <f>IF(E1331=1,VLOOKUP(D1331,'2015'!$F$12:$AX$1887,43,FALSE),"-")</f>
        <v>musta</v>
      </c>
      <c r="BY1331" t="str">
        <f>IF(E1331=1,VLOOKUP(D1331,'2015'!$F$12:$AX$1887,44,FALSE),"-")</f>
        <v>musta</v>
      </c>
      <c r="BZ1331" t="str">
        <f>IF(E1331=1,VLOOKUP(D1331,'2015'!$F$12:$AX$1887,45,FALSE),"-")</f>
        <v>musta</v>
      </c>
      <c r="CA1331" s="31">
        <f t="shared" si="326"/>
        <v>0</v>
      </c>
      <c r="CB1331" s="31">
        <f t="shared" si="327"/>
        <v>0</v>
      </c>
      <c r="CC1331" s="31">
        <f t="shared" si="328"/>
        <v>0</v>
      </c>
      <c r="CD1331" s="31">
        <f t="shared" si="329"/>
        <v>0</v>
      </c>
      <c r="CE1331" s="31">
        <f t="shared" si="330"/>
        <v>0</v>
      </c>
      <c r="CO1331" s="2" t="s">
        <v>35</v>
      </c>
      <c r="CP1331" s="2" t="s">
        <v>35</v>
      </c>
    </row>
    <row r="1332" spans="1:94" ht="15.75" thickBot="1" x14ac:dyDescent="0.3">
      <c r="A1332" s="50"/>
      <c r="B1332" s="50"/>
      <c r="C1332" s="50" t="str">
        <f t="shared" si="324"/>
        <v>11787_1_7727</v>
      </c>
      <c r="D1332" s="51" t="str">
        <f t="shared" si="325"/>
        <v>11787_1</v>
      </c>
      <c r="E1332" s="224">
        <f>IFERROR(VLOOKUP(C1332,'2015'!$C$12:$D$1887,2,FALSE),0)</f>
        <v>0</v>
      </c>
      <c r="F1332" s="51">
        <f>IFERROR(K1332-IFERROR(VLOOKUP(D1332,'2015'!$F$12:$I$1887,4,FALSE),"ei löydy"),"ei löydy")</f>
        <v>-334</v>
      </c>
      <c r="G1332" s="224">
        <f>IFERROR(VLOOKUP(Työfile_2024!C1332,Liikennemalli!$D$6:$G$1921,4,FALSE),0)</f>
        <v>0</v>
      </c>
      <c r="H1332" s="225">
        <f>K1332-IFERROR(VLOOKUP(Työfile_2024!D1332,Liikennemalli!$C$6:$H$1921,6,FALSE),"ei löydy")</f>
        <v>-334</v>
      </c>
      <c r="I1332" s="80">
        <v>11787</v>
      </c>
      <c r="J1332" s="52">
        <v>1</v>
      </c>
      <c r="K1332" s="52">
        <v>7727</v>
      </c>
      <c r="L1332" s="53"/>
      <c r="M1332" s="54"/>
      <c r="N1332" s="54"/>
      <c r="O1332" s="54"/>
      <c r="P1332" s="54"/>
      <c r="Q1332" s="55"/>
      <c r="R1332" s="55"/>
      <c r="S1332" s="55"/>
      <c r="T1332" s="55"/>
      <c r="U1332" s="52"/>
      <c r="V1332" s="56">
        <v>555</v>
      </c>
      <c r="W1332" s="56">
        <v>22</v>
      </c>
      <c r="X1332" s="56">
        <v>592</v>
      </c>
      <c r="Y1332" s="56">
        <f>VLOOKUP(D1332,Liikennemalli24!$D$2:$F$1804,2,FALSE)</f>
        <v>0</v>
      </c>
      <c r="Z1332" s="57">
        <f>VLOOKUP(D1332,Liikennemalli24!$D$2:$F$1804,3,FALSE)</f>
        <v>0.2</v>
      </c>
      <c r="AA1332" s="178" t="str">
        <f>IF(G1332=1,VLOOKUP(C1332,Liikennemalli!$D$6:$H$1921,2,FALSE),"-")</f>
        <v>-</v>
      </c>
      <c r="AB1332" s="197" t="str">
        <f>IF(G1332=1,VLOOKUP(C1332,Liikennemalli!$D$6:$H$1921,3,FALSE),"-")</f>
        <v>-</v>
      </c>
      <c r="AC1332" s="134" t="str">
        <f>IF(E1332=1,VLOOKUP(Työfile_2024!D1332,'2015'!$F$12:$X$1887,18,FALSE),"-")</f>
        <v>-</v>
      </c>
      <c r="AD1332" s="127" t="str">
        <f>IF(E1332=1,VLOOKUP(Työfile_2024!D1332,'2015'!$F$12:$X$1887,19,FALSE),"-")</f>
        <v>-</v>
      </c>
      <c r="AI1332" s="127" t="str">
        <f>IF(E1332=1,VLOOKUP(Työfile_2024!D1332,'2015'!$F$12:$AB$1887,20,FALSE),"-")</f>
        <v>-</v>
      </c>
      <c r="AJ1332" s="127" t="str">
        <f>IF(E1332=1,VLOOKUP(Työfile_2024!D1332,'2015'!$F$12:$AB$1887,21,FALSE),"-")</f>
        <v>-</v>
      </c>
      <c r="AK1332" s="127" t="str">
        <f>IF(E1332=1,VLOOKUP(Työfile_2024!D1332,'2015'!$F$12:$AB$1887,22,FALSE),"-")</f>
        <v>-</v>
      </c>
      <c r="AL1332" s="127" t="str">
        <f>IF(E1332=1,VLOOKUP(Työfile_2024!D1332,'2015'!$F$12:$AB$1887,23,FALSE),"-")</f>
        <v>-</v>
      </c>
      <c r="AM1332" s="56">
        <f>VLOOKUP(Työfile_2024!D1332,Tmatkat_20km_tarkasteltava_verk!$C$2:$D$1804,2,FALSE)</f>
        <v>87</v>
      </c>
      <c r="AN1332" s="148">
        <f t="shared" si="322"/>
        <v>0.15675675675675677</v>
      </c>
      <c r="AO1332" s="178" t="str">
        <f>IF(E1332=1,VLOOKUP(Työfile_2024!D1332,'2015'!$F$12:$AC$1887,24,FALSE),"-")</f>
        <v>-</v>
      </c>
      <c r="AP1332" s="52">
        <f>VLOOKUP(D1332,Tarkasteltava_verkko_2024_harva!$E$2:$I$1804,5,FALSE)</f>
        <v>0</v>
      </c>
      <c r="AQ1332" s="52">
        <f>VLOOKUP(D1332,Tarkasteltava_verkko_2024_harva!$E$2:$I$1804,4,FALSE)</f>
        <v>0</v>
      </c>
      <c r="AR1332" s="148">
        <v>7.7002717742979163E-2</v>
      </c>
      <c r="AS1332" s="170" t="str">
        <f>IFERROR(VLOOKUP(C1332,'2015'!$C$12:$AG$1887,30,FALSE),"-")</f>
        <v>-</v>
      </c>
      <c r="AT1332" s="148">
        <v>5.9790345541607351E-2</v>
      </c>
      <c r="AU1332" s="170" t="str">
        <f>IFERROR(VLOOKUP(C1332,'2015'!$C$12:$AG$1887,31,FALSE),"-")</f>
        <v>-</v>
      </c>
      <c r="AV1332" s="106"/>
      <c r="AW1332" s="63">
        <f>IFERROR(VLOOKUP(C1332,Merkittävyysluokitus!$A$2:$J$1705,10,FALSE),"-")</f>
        <v>3</v>
      </c>
      <c r="AX1332" s="175">
        <f>IFERROR(VLOOKUP(C1332,Merkittävyysluokitus!$A$2:$J$1705,6,FALSE),"-")</f>
        <v>6.0126636225266363</v>
      </c>
      <c r="AY1332" s="175">
        <f>IFERROR(VLOOKUP(C1332,Merkittävyysluokitus!$A$2:$J$1705,7,FALSE),"-")</f>
        <v>2.6349999999999998</v>
      </c>
      <c r="AZ1332" s="175">
        <f>IFERROR(VLOOKUP(C1332,Merkittävyysluokitus!$A$2:$J$1705,8,FALSE),"-")</f>
        <v>2.2109969558599696</v>
      </c>
      <c r="BA1332" s="175">
        <f>IFERROR(VLOOKUP(C1332,Merkittävyysluokitus!$A$2:$J$1705,9,FALSE),"-")</f>
        <v>1.1666666666666665</v>
      </c>
      <c r="BB1332" s="203"/>
      <c r="BC1332" s="203" t="str">
        <f t="shared" si="323"/>
        <v>tieosoite muuttunut</v>
      </c>
      <c r="BD1332" s="39" t="str">
        <f t="shared" si="331"/>
        <v>musta</v>
      </c>
      <c r="BE1332" s="68" t="str">
        <f t="shared" si="318"/>
        <v>musta</v>
      </c>
      <c r="BF1332" s="68" t="str">
        <f t="shared" si="319"/>
        <v>musta</v>
      </c>
      <c r="BG1332" s="68" t="str">
        <f t="shared" si="320"/>
        <v>ei mallia</v>
      </c>
      <c r="BH1332" s="208" t="str">
        <f t="shared" si="321"/>
        <v>musta</v>
      </c>
      <c r="BI1332" s="39"/>
      <c r="BJ1332" s="39" t="str">
        <f>IF(F1332="ei löydy","uusi tie",IF(E1332=0,"tieosoite muuttunut",IF(E1332=1,VLOOKUP(D1332,'2015'!$F$12:$AL$1887,31,FALSE),"-")))</f>
        <v>tieosoite muuttunut</v>
      </c>
      <c r="BK1332" s="67" t="str">
        <f>IF(E1332=1,VLOOKUP(D1332,'2015'!$F$12:$AL$1887,32,FALSE),"-")</f>
        <v>-</v>
      </c>
      <c r="BL1332" s="39" t="str">
        <f>IF(F1332="ei löydy","uusi tie",IF(E1332=0,"tieosoite muuttunut",IF(E1332=1,VLOOKUP(D1332,'2015'!$F$12:$AL$1887,33,FALSE),"-")))</f>
        <v>tieosoite muuttunut</v>
      </c>
      <c r="BM1332" s="39"/>
      <c r="BN1332" s="217" t="str">
        <f>VLOOKUP(D1332,'2015'!$F$12:$AL$1887,33,FALSE)</f>
        <v>musta</v>
      </c>
      <c r="BO1332" s="39"/>
      <c r="BP1332" s="115" t="s">
        <v>10</v>
      </c>
      <c r="BQ1332" s="30"/>
      <c r="BS1332" s="5"/>
      <c r="BU1332" s="37"/>
      <c r="BV1332" s="30" t="s">
        <v>10</v>
      </c>
      <c r="BX1332" t="str">
        <f>IF(E1332=1,VLOOKUP(D1332,'2015'!$F$12:$AX$1887,43,FALSE),"-")</f>
        <v>-</v>
      </c>
      <c r="BY1332" t="str">
        <f>IF(E1332=1,VLOOKUP(D1332,'2015'!$F$12:$AX$1887,44,FALSE),"-")</f>
        <v>-</v>
      </c>
      <c r="BZ1332" t="str">
        <f>IF(E1332=1,VLOOKUP(D1332,'2015'!$F$12:$AX$1887,45,FALSE),"-")</f>
        <v>-</v>
      </c>
      <c r="CA1332" s="31">
        <f t="shared" si="326"/>
        <v>20</v>
      </c>
      <c r="CB1332" s="31">
        <f t="shared" si="327"/>
        <v>10</v>
      </c>
      <c r="CC1332" s="31">
        <f t="shared" si="328"/>
        <v>10</v>
      </c>
      <c r="CD1332" s="31">
        <f t="shared" si="329"/>
        <v>0</v>
      </c>
      <c r="CE1332" s="31">
        <f t="shared" si="330"/>
        <v>0</v>
      </c>
      <c r="CO1332" s="2" t="s">
        <v>35</v>
      </c>
      <c r="CP1332" s="2" t="s">
        <v>35</v>
      </c>
    </row>
    <row r="1333" spans="1:94" ht="15.75" thickBot="1" x14ac:dyDescent="0.3">
      <c r="A1333" s="50"/>
      <c r="B1333" s="50"/>
      <c r="C1333" s="50" t="str">
        <f t="shared" si="324"/>
        <v>11789_1_5399</v>
      </c>
      <c r="D1333" s="51" t="str">
        <f t="shared" si="325"/>
        <v>11789_1</v>
      </c>
      <c r="E1333" s="224">
        <f>IFERROR(VLOOKUP(C1333,'2015'!$C$12:$D$1887,2,FALSE),0)</f>
        <v>1</v>
      </c>
      <c r="F1333" s="51">
        <f>IFERROR(K1333-IFERROR(VLOOKUP(D1333,'2015'!$F$12:$I$1887,4,FALSE),"ei löydy"),"ei löydy")</f>
        <v>0</v>
      </c>
      <c r="G1333" s="224">
        <f>IFERROR(VLOOKUP(Työfile_2024!C1333,Liikennemalli!$D$6:$G$1921,4,FALSE),0)</f>
        <v>1</v>
      </c>
      <c r="H1333" s="225">
        <f>K1333-IFERROR(VLOOKUP(Työfile_2024!D1333,Liikennemalli!$C$6:$H$1921,6,FALSE),"ei löydy")</f>
        <v>0</v>
      </c>
      <c r="I1333" s="81">
        <v>11789</v>
      </c>
      <c r="J1333" s="52">
        <v>1</v>
      </c>
      <c r="K1333" s="52">
        <v>5399</v>
      </c>
      <c r="L1333" s="53"/>
      <c r="M1333" s="54"/>
      <c r="N1333" s="54"/>
      <c r="O1333" s="54"/>
      <c r="P1333" s="54"/>
      <c r="Q1333" s="55"/>
      <c r="R1333" s="55"/>
      <c r="S1333" s="55"/>
      <c r="T1333" s="55"/>
      <c r="U1333" s="52"/>
      <c r="V1333" s="56">
        <v>110</v>
      </c>
      <c r="W1333" s="56">
        <v>9</v>
      </c>
      <c r="X1333" s="56">
        <v>116</v>
      </c>
      <c r="Y1333" s="56">
        <f>VLOOKUP(D1333,Liikennemalli24!$D$2:$F$1804,2,FALSE)</f>
        <v>0</v>
      </c>
      <c r="Z1333" s="57">
        <f>VLOOKUP(D1333,Liikennemalli24!$D$2:$F$1804,3,FALSE)</f>
        <v>0.10199999999999999</v>
      </c>
      <c r="AA1333" s="178">
        <f>IF(G1333=1,VLOOKUP(C1333,Liikennemalli!$D$6:$H$1921,2,FALSE),"-")</f>
        <v>26</v>
      </c>
      <c r="AB1333" s="197">
        <f>IF(G1333=1,VLOOKUP(C1333,Liikennemalli!$D$6:$H$1921,3,FALSE),"-")</f>
        <v>0.40625</v>
      </c>
      <c r="AC1333" s="134">
        <f>IF(E1333=1,VLOOKUP(Työfile_2024!D1333,'2015'!$F$12:$X$1887,18,FALSE),"-")</f>
        <v>24</v>
      </c>
      <c r="AD1333" s="127">
        <f>IF(E1333=1,VLOOKUP(Työfile_2024!D1333,'2015'!$F$12:$X$1887,19,FALSE),"-")</f>
        <v>0.22</v>
      </c>
      <c r="AI1333" s="127">
        <f>IF(E1333=1,VLOOKUP(Työfile_2024!D1333,'2015'!$F$12:$AB$1887,20,FALSE),"-")</f>
        <v>0</v>
      </c>
      <c r="AJ1333" s="127">
        <f>IF(E1333=1,VLOOKUP(Työfile_2024!D1333,'2015'!$F$12:$AB$1887,21,FALSE),"-")</f>
        <v>0</v>
      </c>
      <c r="AK1333" s="127">
        <f>IF(E1333=1,VLOOKUP(Työfile_2024!D1333,'2015'!$F$12:$AB$1887,22,FALSE),"-")</f>
        <v>0</v>
      </c>
      <c r="AL1333" s="127">
        <f>IF(E1333=1,VLOOKUP(Työfile_2024!D1333,'2015'!$F$12:$AB$1887,23,FALSE),"-")</f>
        <v>0</v>
      </c>
      <c r="AM1333" s="56">
        <f>VLOOKUP(Työfile_2024!D1333,Tmatkat_20km_tarkasteltava_verk!$C$2:$D$1804,2,FALSE)</f>
        <v>39</v>
      </c>
      <c r="AN1333" s="148">
        <f t="shared" si="322"/>
        <v>0.35454545454545455</v>
      </c>
      <c r="AO1333" s="178">
        <f>IF(E1333=1,VLOOKUP(Työfile_2024!D1333,'2015'!$F$12:$AC$1887,24,FALSE),"-")</f>
        <v>40</v>
      </c>
      <c r="AP1333" s="52">
        <f>VLOOKUP(D1333,Tarkasteltava_verkko_2024_harva!$E$2:$I$1804,5,FALSE)</f>
        <v>0</v>
      </c>
      <c r="AQ1333" s="52">
        <f>VLOOKUP(D1333,Tarkasteltava_verkko_2024_harva!$E$2:$I$1804,4,FALSE)</f>
        <v>0</v>
      </c>
      <c r="AR1333" s="148">
        <v>0</v>
      </c>
      <c r="AS1333" s="170" t="str">
        <f>IFERROR(VLOOKUP(C1333,'2015'!$C$12:$AG$1887,30,FALSE),"-")</f>
        <v/>
      </c>
      <c r="AT1333" s="148">
        <v>0.13909983330246342</v>
      </c>
      <c r="AU1333" s="170">
        <f>IFERROR(VLOOKUP(C1333,'2015'!$C$12:$AG$1887,31,FALSE),"-")</f>
        <v>0</v>
      </c>
      <c r="AV1333" s="106"/>
      <c r="AW1333" s="63">
        <f>IFERROR(VLOOKUP(C1333,Merkittävyysluokitus!$A$2:$J$1705,10,FALSE),"-")</f>
        <v>3</v>
      </c>
      <c r="AX1333" s="175">
        <f>IFERROR(VLOOKUP(C1333,Merkittävyysluokitus!$A$2:$J$1705,6,FALSE),"-")</f>
        <v>3.1162404870624045</v>
      </c>
      <c r="AY1333" s="175">
        <f>IFERROR(VLOOKUP(C1333,Merkittävyysluokitus!$A$2:$J$1705,7,FALSE),"-")</f>
        <v>0.93333333333333324</v>
      </c>
      <c r="AZ1333" s="175">
        <f>IFERROR(VLOOKUP(C1333,Merkittävyysluokitus!$A$2:$J$1705,8,FALSE),"-")</f>
        <v>1.5162404870624047</v>
      </c>
      <c r="BA1333" s="175">
        <f>IFERROR(VLOOKUP(C1333,Merkittävyysluokitus!$A$2:$J$1705,9,FALSE),"-")</f>
        <v>0.66666666666666663</v>
      </c>
      <c r="BB1333" s="203"/>
      <c r="BC1333" s="203" t="str">
        <f t="shared" si="323"/>
        <v/>
      </c>
      <c r="BD1333" s="39" t="str">
        <f t="shared" si="331"/>
        <v>musta</v>
      </c>
      <c r="BE1333" s="68" t="str">
        <f t="shared" si="318"/>
        <v>musta</v>
      </c>
      <c r="BF1333" s="68" t="str">
        <f t="shared" si="319"/>
        <v>musta</v>
      </c>
      <c r="BG1333" s="68" t="str">
        <f t="shared" si="320"/>
        <v>ei mallia</v>
      </c>
      <c r="BH1333" s="208" t="str">
        <f t="shared" si="321"/>
        <v>musta</v>
      </c>
      <c r="BI1333" s="39"/>
      <c r="BJ1333" s="39" t="str">
        <f>IF(F1333="ei löydy","uusi tie",IF(E1333=0,"tieosoite muuttunut",IF(E1333=1,VLOOKUP(D1333,'2015'!$F$12:$AL$1887,31,FALSE),"-")))</f>
        <v>musta</v>
      </c>
      <c r="BK1333" s="67" t="str">
        <f>IF(E1333=1,VLOOKUP(D1333,'2015'!$F$12:$AL$1887,32,FALSE),"-")</f>
        <v>musta</v>
      </c>
      <c r="BL1333" s="39" t="str">
        <f>IF(F1333="ei löydy","uusi tie",IF(E1333=0,"tieosoite muuttunut",IF(E1333=1,VLOOKUP(D1333,'2015'!$F$12:$AL$1887,33,FALSE),"-")))</f>
        <v>musta</v>
      </c>
      <c r="BM1333" s="39"/>
      <c r="BN1333" s="217" t="str">
        <f>VLOOKUP(D1333,'2015'!$F$12:$AL$1887,33,FALSE)</f>
        <v>musta</v>
      </c>
      <c r="BO1333" s="39"/>
      <c r="BP1333" s="115" t="s">
        <v>10</v>
      </c>
      <c r="BQ1333" s="30"/>
      <c r="BS1333" s="5"/>
      <c r="BU1333" s="37"/>
      <c r="BV1333" s="30" t="s">
        <v>10</v>
      </c>
      <c r="BX1333" t="str">
        <f>IF(E1333=1,VLOOKUP(D1333,'2015'!$F$12:$AX$1887,43,FALSE),"-")</f>
        <v>musta</v>
      </c>
      <c r="BY1333" t="str">
        <f>IF(E1333=1,VLOOKUP(D1333,'2015'!$F$12:$AX$1887,44,FALSE),"-")</f>
        <v>musta</v>
      </c>
      <c r="BZ1333" t="str">
        <f>IF(E1333=1,VLOOKUP(D1333,'2015'!$F$12:$AX$1887,45,FALSE),"-")</f>
        <v>musta</v>
      </c>
      <c r="CA1333" s="31">
        <f t="shared" si="326"/>
        <v>0</v>
      </c>
      <c r="CB1333" s="31">
        <f t="shared" si="327"/>
        <v>0</v>
      </c>
      <c r="CC1333" s="31">
        <f t="shared" si="328"/>
        <v>0</v>
      </c>
      <c r="CD1333" s="31">
        <f t="shared" si="329"/>
        <v>0</v>
      </c>
      <c r="CE1333" s="31">
        <f t="shared" si="330"/>
        <v>0</v>
      </c>
      <c r="CO1333" s="32" t="s">
        <v>34</v>
      </c>
      <c r="CP1333" s="2" t="s">
        <v>35</v>
      </c>
    </row>
    <row r="1334" spans="1:94" ht="15.75" thickBot="1" x14ac:dyDescent="0.3">
      <c r="A1334" s="50"/>
      <c r="B1334" s="50"/>
      <c r="C1334" s="50" t="str">
        <f t="shared" si="324"/>
        <v>11790_1_6416</v>
      </c>
      <c r="D1334" s="51" t="str">
        <f t="shared" si="325"/>
        <v>11790_1</v>
      </c>
      <c r="E1334" s="224">
        <f>IFERROR(VLOOKUP(C1334,'2015'!$C$12:$D$1887,2,FALSE),0)</f>
        <v>0</v>
      </c>
      <c r="F1334" s="51">
        <f>IFERROR(K1334-IFERROR(VLOOKUP(D1334,'2015'!$F$12:$I$1887,4,FALSE),"ei löydy"),"ei löydy")</f>
        <v>-601</v>
      </c>
      <c r="G1334" s="224">
        <f>IFERROR(VLOOKUP(Työfile_2024!C1334,Liikennemalli!$D$6:$G$1921,4,FALSE),0)</f>
        <v>0</v>
      </c>
      <c r="H1334" s="225">
        <f>K1334-IFERROR(VLOOKUP(Työfile_2024!D1334,Liikennemalli!$C$6:$H$1921,6,FALSE),"ei löydy")</f>
        <v>-601</v>
      </c>
      <c r="I1334" s="80">
        <v>11790</v>
      </c>
      <c r="J1334" s="52">
        <v>1</v>
      </c>
      <c r="K1334" s="52">
        <v>6416</v>
      </c>
      <c r="L1334" s="53"/>
      <c r="M1334" s="54"/>
      <c r="N1334" s="54"/>
      <c r="O1334" s="54"/>
      <c r="P1334" s="54"/>
      <c r="Q1334" s="55"/>
      <c r="R1334" s="55"/>
      <c r="S1334" s="55"/>
      <c r="T1334" s="55"/>
      <c r="U1334" s="52"/>
      <c r="V1334" s="56">
        <v>143.64495012468828</v>
      </c>
      <c r="W1334" s="56">
        <v>8.5336658354114707</v>
      </c>
      <c r="X1334" s="56">
        <v>152.60738778054863</v>
      </c>
      <c r="Y1334" s="56">
        <f>VLOOKUP(D1334,Liikennemalli24!$D$2:$F$1804,2,FALSE)</f>
        <v>71</v>
      </c>
      <c r="Z1334" s="57">
        <f>VLOOKUP(D1334,Liikennemalli24!$D$2:$F$1804,3,FALSE)</f>
        <v>0.20200000000000001</v>
      </c>
      <c r="AA1334" s="178" t="str">
        <f>IF(G1334=1,VLOOKUP(C1334,Liikennemalli!$D$6:$H$1921,2,FALSE),"-")</f>
        <v>-</v>
      </c>
      <c r="AB1334" s="197" t="str">
        <f>IF(G1334=1,VLOOKUP(C1334,Liikennemalli!$D$6:$H$1921,3,FALSE),"-")</f>
        <v>-</v>
      </c>
      <c r="AC1334" s="134" t="str">
        <f>IF(E1334=1,VLOOKUP(Työfile_2024!D1334,'2015'!$F$12:$X$1887,18,FALSE),"-")</f>
        <v>-</v>
      </c>
      <c r="AD1334" s="127" t="str">
        <f>IF(E1334=1,VLOOKUP(Työfile_2024!D1334,'2015'!$F$12:$X$1887,19,FALSE),"-")</f>
        <v>-</v>
      </c>
      <c r="AI1334" s="127" t="str">
        <f>IF(E1334=1,VLOOKUP(Työfile_2024!D1334,'2015'!$F$12:$AB$1887,20,FALSE),"-")</f>
        <v>-</v>
      </c>
      <c r="AJ1334" s="127" t="str">
        <f>IF(E1334=1,VLOOKUP(Työfile_2024!D1334,'2015'!$F$12:$AB$1887,21,FALSE),"-")</f>
        <v>-</v>
      </c>
      <c r="AK1334" s="127" t="str">
        <f>IF(E1334=1,VLOOKUP(Työfile_2024!D1334,'2015'!$F$12:$AB$1887,22,FALSE),"-")</f>
        <v>-</v>
      </c>
      <c r="AL1334" s="127" t="str">
        <f>IF(E1334=1,VLOOKUP(Työfile_2024!D1334,'2015'!$F$12:$AB$1887,23,FALSE),"-")</f>
        <v>-</v>
      </c>
      <c r="AM1334" s="56">
        <f>VLOOKUP(Työfile_2024!D1334,Tmatkat_20km_tarkasteltava_verk!$C$2:$D$1804,2,FALSE)</f>
        <v>56</v>
      </c>
      <c r="AN1334" s="148">
        <f t="shared" si="322"/>
        <v>0.38985011273553483</v>
      </c>
      <c r="AO1334" s="178" t="str">
        <f>IF(E1334=1,VLOOKUP(Työfile_2024!D1334,'2015'!$F$12:$AC$1887,24,FALSE),"-")</f>
        <v>-</v>
      </c>
      <c r="AP1334" s="52">
        <f>VLOOKUP(D1334,Tarkasteltava_verkko_2024_harva!$E$2:$I$1804,5,FALSE)</f>
        <v>0</v>
      </c>
      <c r="AQ1334" s="52">
        <f>VLOOKUP(D1334,Tarkasteltava_verkko_2024_harva!$E$2:$I$1804,4,FALSE)</f>
        <v>0</v>
      </c>
      <c r="AR1334" s="148">
        <v>1.2468827930174563E-3</v>
      </c>
      <c r="AS1334" s="170" t="str">
        <f>IFERROR(VLOOKUP(C1334,'2015'!$C$12:$AG$1887,30,FALSE),"-")</f>
        <v>-</v>
      </c>
      <c r="AT1334" s="148">
        <v>6.2655860349127179E-2</v>
      </c>
      <c r="AU1334" s="170" t="str">
        <f>IFERROR(VLOOKUP(C1334,'2015'!$C$12:$AG$1887,31,FALSE),"-")</f>
        <v>-</v>
      </c>
      <c r="AV1334" s="106"/>
      <c r="AW1334" s="63">
        <f>IFERROR(VLOOKUP(C1334,Merkittävyysluokitus!$A$2:$J$1705,10,FALSE),"-")</f>
        <v>4</v>
      </c>
      <c r="AX1334" s="175">
        <f>IFERROR(VLOOKUP(C1334,Merkittävyysluokitus!$A$2:$J$1705,6,FALSE),"-")</f>
        <v>2.1408125533768319</v>
      </c>
      <c r="AY1334" s="175">
        <f>IFERROR(VLOOKUP(C1334,Merkittävyysluokitus!$A$2:$J$1705,7,FALSE),"-")</f>
        <v>0.74760151704073152</v>
      </c>
      <c r="AZ1334" s="175">
        <f>IFERROR(VLOOKUP(C1334,Merkittävyysluokitus!$A$2:$J$1705,8,FALSE),"-")</f>
        <v>0.55987770300276696</v>
      </c>
      <c r="BA1334" s="175">
        <f>IFERROR(VLOOKUP(C1334,Merkittävyysluokitus!$A$2:$J$1705,9,FALSE),"-")</f>
        <v>0.83333333333333326</v>
      </c>
      <c r="BB1334" s="203"/>
      <c r="BC1334" s="203" t="str">
        <f t="shared" si="323"/>
        <v>tieosoite muuttunut</v>
      </c>
      <c r="BD1334" s="39" t="str">
        <f t="shared" si="331"/>
        <v>musta</v>
      </c>
      <c r="BE1334" s="68" t="str">
        <f t="shared" si="318"/>
        <v>musta</v>
      </c>
      <c r="BF1334" s="68" t="str">
        <f t="shared" si="319"/>
        <v>musta</v>
      </c>
      <c r="BG1334" s="68" t="str">
        <f t="shared" si="320"/>
        <v>musta</v>
      </c>
      <c r="BH1334" s="208" t="str">
        <f t="shared" si="321"/>
        <v>musta</v>
      </c>
      <c r="BI1334" s="39"/>
      <c r="BJ1334" s="39" t="str">
        <f>IF(F1334="ei löydy","uusi tie",IF(E1334=0,"tieosoite muuttunut",IF(E1334=1,VLOOKUP(D1334,'2015'!$F$12:$AL$1887,31,FALSE),"-")))</f>
        <v>tieosoite muuttunut</v>
      </c>
      <c r="BK1334" s="67" t="str">
        <f>IF(E1334=1,VLOOKUP(D1334,'2015'!$F$12:$AL$1887,32,FALSE),"-")</f>
        <v>-</v>
      </c>
      <c r="BL1334" s="39" t="str">
        <f>IF(F1334="ei löydy","uusi tie",IF(E1334=0,"tieosoite muuttunut",IF(E1334=1,VLOOKUP(D1334,'2015'!$F$12:$AL$1887,33,FALSE),"-")))</f>
        <v>tieosoite muuttunut</v>
      </c>
      <c r="BM1334" s="39"/>
      <c r="BN1334" s="217" t="str">
        <f>VLOOKUP(D1334,'2015'!$F$12:$AL$1887,33,FALSE)</f>
        <v>musta</v>
      </c>
      <c r="BO1334" s="39"/>
      <c r="BP1334" s="115" t="s">
        <v>10</v>
      </c>
      <c r="BQ1334" s="30"/>
      <c r="BS1334" s="5"/>
      <c r="BU1334" s="37"/>
      <c r="BV1334" s="30" t="s">
        <v>10</v>
      </c>
      <c r="BX1334" t="str">
        <f>IF(E1334=1,VLOOKUP(D1334,'2015'!$F$12:$AX$1887,43,FALSE),"-")</f>
        <v>-</v>
      </c>
      <c r="BY1334" t="str">
        <f>IF(E1334=1,VLOOKUP(D1334,'2015'!$F$12:$AX$1887,44,FALSE),"-")</f>
        <v>-</v>
      </c>
      <c r="BZ1334" t="str">
        <f>IF(E1334=1,VLOOKUP(D1334,'2015'!$F$12:$AX$1887,45,FALSE),"-")</f>
        <v>-</v>
      </c>
      <c r="CA1334" s="31">
        <f t="shared" si="326"/>
        <v>20</v>
      </c>
      <c r="CB1334" s="31">
        <f t="shared" si="327"/>
        <v>10</v>
      </c>
      <c r="CC1334" s="31">
        <f t="shared" si="328"/>
        <v>10</v>
      </c>
      <c r="CD1334" s="31">
        <f t="shared" si="329"/>
        <v>0</v>
      </c>
      <c r="CE1334" s="31">
        <f t="shared" si="330"/>
        <v>0</v>
      </c>
      <c r="CO1334" s="2" t="s">
        <v>35</v>
      </c>
      <c r="CP1334" s="2" t="s">
        <v>35</v>
      </c>
    </row>
    <row r="1335" spans="1:94" ht="15.75" thickBot="1" x14ac:dyDescent="0.3">
      <c r="A1335" s="50"/>
      <c r="B1335" s="50"/>
      <c r="C1335" s="50" t="str">
        <f t="shared" si="324"/>
        <v>11791_1_4065</v>
      </c>
      <c r="D1335" s="51" t="str">
        <f t="shared" si="325"/>
        <v>11791_1</v>
      </c>
      <c r="E1335" s="224">
        <f>IFERROR(VLOOKUP(C1335,'2015'!$C$12:$D$1887,2,FALSE),0)</f>
        <v>1</v>
      </c>
      <c r="F1335" s="51">
        <f>IFERROR(K1335-IFERROR(VLOOKUP(D1335,'2015'!$F$12:$I$1887,4,FALSE),"ei löydy"),"ei löydy")</f>
        <v>0</v>
      </c>
      <c r="G1335" s="224">
        <f>IFERROR(VLOOKUP(Työfile_2024!C1335,Liikennemalli!$D$6:$G$1921,4,FALSE),0)</f>
        <v>1</v>
      </c>
      <c r="H1335" s="225">
        <f>K1335-IFERROR(VLOOKUP(Työfile_2024!D1335,Liikennemalli!$C$6:$H$1921,6,FALSE),"ei löydy")</f>
        <v>0</v>
      </c>
      <c r="I1335" s="80">
        <v>11791</v>
      </c>
      <c r="J1335" s="52">
        <v>1</v>
      </c>
      <c r="K1335" s="52">
        <v>4065</v>
      </c>
      <c r="L1335" s="53"/>
      <c r="M1335" s="54"/>
      <c r="N1335" s="54"/>
      <c r="O1335" s="54"/>
      <c r="P1335" s="54"/>
      <c r="Q1335" s="55"/>
      <c r="R1335" s="55"/>
      <c r="S1335" s="55"/>
      <c r="T1335" s="55"/>
      <c r="U1335" s="52"/>
      <c r="V1335" s="56">
        <v>695</v>
      </c>
      <c r="W1335" s="56">
        <v>34</v>
      </c>
      <c r="X1335" s="56">
        <v>728</v>
      </c>
      <c r="Y1335" s="56">
        <f>VLOOKUP(D1335,Liikennemalli24!$D$2:$F$1804,2,FALSE)</f>
        <v>4440</v>
      </c>
      <c r="Z1335" s="57">
        <f>VLOOKUP(D1335,Liikennemalli24!$D$2:$F$1804,3,FALSE)</f>
        <v>0.71299999999999997</v>
      </c>
      <c r="AA1335" s="178">
        <f>IF(G1335=1,VLOOKUP(C1335,Liikennemalli!$D$6:$H$1921,2,FALSE),"-")</f>
        <v>81.954572561682099</v>
      </c>
      <c r="AB1335" s="197">
        <f>IF(G1335=1,VLOOKUP(C1335,Liikennemalli!$D$6:$H$1921,3,FALSE),"-")</f>
        <v>0.49335086378075999</v>
      </c>
      <c r="AC1335" s="134">
        <f>IF(E1335=1,VLOOKUP(Työfile_2024!D1335,'2015'!$F$12:$X$1887,18,FALSE),"-")</f>
        <v>386</v>
      </c>
      <c r="AD1335" s="127">
        <f>IF(E1335=1,VLOOKUP(Työfile_2024!D1335,'2015'!$F$12:$X$1887,19,FALSE),"-")</f>
        <v>0.77</v>
      </c>
      <c r="AI1335" s="127">
        <f>IF(E1335=1,VLOOKUP(Työfile_2024!D1335,'2015'!$F$12:$AB$1887,20,FALSE),"-")</f>
        <v>0</v>
      </c>
      <c r="AJ1335" s="127">
        <f>IF(E1335=1,VLOOKUP(Työfile_2024!D1335,'2015'!$F$12:$AB$1887,21,FALSE),"-")</f>
        <v>0</v>
      </c>
      <c r="AK1335" s="127">
        <f>IF(E1335=1,VLOOKUP(Työfile_2024!D1335,'2015'!$F$12:$AB$1887,22,FALSE),"-")</f>
        <v>0</v>
      </c>
      <c r="AL1335" s="127">
        <f>IF(E1335=1,VLOOKUP(Työfile_2024!D1335,'2015'!$F$12:$AB$1887,23,FALSE),"-")</f>
        <v>0</v>
      </c>
      <c r="AM1335" s="56">
        <f>VLOOKUP(Työfile_2024!D1335,Tmatkat_20km_tarkasteltava_verk!$C$2:$D$1804,2,FALSE)</f>
        <v>213</v>
      </c>
      <c r="AN1335" s="148">
        <f t="shared" si="322"/>
        <v>0.30647482014388489</v>
      </c>
      <c r="AO1335" s="178">
        <f>IF(E1335=1,VLOOKUP(Työfile_2024!D1335,'2015'!$F$12:$AC$1887,24,FALSE),"-")</f>
        <v>171</v>
      </c>
      <c r="AP1335" s="52" t="str">
        <f>VLOOKUP(D1335,Tarkasteltava_verkko_2024_harva!$E$2:$I$1804,5,FALSE)</f>
        <v>tiivis</v>
      </c>
      <c r="AQ1335" s="52">
        <f>VLOOKUP(D1335,Tarkasteltava_verkko_2024_harva!$E$2:$I$1804,4,FALSE)</f>
        <v>0</v>
      </c>
      <c r="AR1335" s="148">
        <v>0</v>
      </c>
      <c r="AS1335" s="170" t="str">
        <f>IFERROR(VLOOKUP(C1335,'2015'!$C$12:$AG$1887,30,FALSE),"-")</f>
        <v/>
      </c>
      <c r="AT1335" s="148">
        <v>0.15916359163591637</v>
      </c>
      <c r="AU1335" s="170">
        <f>IFERROR(VLOOKUP(C1335,'2015'!$C$12:$AG$1887,31,FALSE),"-")</f>
        <v>0</v>
      </c>
      <c r="AV1335" s="106"/>
      <c r="AW1335" s="63">
        <f>IFERROR(VLOOKUP(C1335,Merkittävyysluokitus!$A$2:$J$1705,10,FALSE),"-")</f>
        <v>3</v>
      </c>
      <c r="AX1335" s="175">
        <f>IFERROR(VLOOKUP(C1335,Merkittävyysluokitus!$A$2:$J$1705,6,FALSE),"-")</f>
        <v>8.5684550989345496</v>
      </c>
      <c r="AY1335" s="175">
        <f>IFERROR(VLOOKUP(C1335,Merkittävyysluokitus!$A$2:$J$1705,7,FALSE),"-")</f>
        <v>3.921666666666666</v>
      </c>
      <c r="AZ1335" s="175">
        <f>IFERROR(VLOOKUP(C1335,Merkittävyysluokitus!$A$2:$J$1705,8,FALSE),"-")</f>
        <v>3.1467884322678845</v>
      </c>
      <c r="BA1335" s="175">
        <f>IFERROR(VLOOKUP(C1335,Merkittävyysluokitus!$A$2:$J$1705,9,FALSE),"-")</f>
        <v>1.5</v>
      </c>
      <c r="BB1335" s="203"/>
      <c r="BC1335" s="203" t="str">
        <f t="shared" si="323"/>
        <v>muutos</v>
      </c>
      <c r="BD1335" s="39" t="str">
        <f t="shared" si="331"/>
        <v>punainen</v>
      </c>
      <c r="BE1335" s="68" t="str">
        <f t="shared" si="318"/>
        <v>punainen</v>
      </c>
      <c r="BF1335" s="68" t="str">
        <f t="shared" si="319"/>
        <v>punainen</v>
      </c>
      <c r="BG1335" s="68" t="str">
        <f t="shared" si="320"/>
        <v>punainen</v>
      </c>
      <c r="BH1335" s="208" t="str">
        <f t="shared" si="321"/>
        <v>musta</v>
      </c>
      <c r="BI1335" s="39"/>
      <c r="BJ1335" s="39" t="str">
        <f>IF(F1335="ei löydy","uusi tie",IF(E1335=0,"tieosoite muuttunut",IF(E1335=1,VLOOKUP(D1335,'2015'!$F$12:$AL$1887,31,FALSE),"-")))</f>
        <v>musta</v>
      </c>
      <c r="BK1335" s="67" t="str">
        <f>IF(E1335=1,VLOOKUP(D1335,'2015'!$F$12:$AL$1887,32,FALSE),"-")</f>
        <v>musta</v>
      </c>
      <c r="BL1335" s="39" t="str">
        <f>IF(F1335="ei löydy","uusi tie",IF(E1335=0,"tieosoite muuttunut",IF(E1335=1,VLOOKUP(D1335,'2015'!$F$12:$AL$1887,33,FALSE),"-")))</f>
        <v>musta</v>
      </c>
      <c r="BM1335" s="39"/>
      <c r="BN1335" s="217" t="str">
        <f>VLOOKUP(D1335,'2015'!$F$12:$AL$1887,33,FALSE)</f>
        <v>musta</v>
      </c>
      <c r="BO1335" s="39"/>
      <c r="BP1335" s="115" t="s">
        <v>10</v>
      </c>
      <c r="BQ1335" s="30"/>
      <c r="BS1335" s="5"/>
      <c r="BU1335" s="37"/>
      <c r="BV1335" s="30" t="s">
        <v>10</v>
      </c>
      <c r="BX1335" t="str">
        <f>IF(E1335=1,VLOOKUP(D1335,'2015'!$F$12:$AX$1887,43,FALSE),"-")</f>
        <v>punainen</v>
      </c>
      <c r="BY1335" t="str">
        <f>IF(E1335=1,VLOOKUP(D1335,'2015'!$F$12:$AX$1887,44,FALSE),"-")</f>
        <v>musta</v>
      </c>
      <c r="BZ1335" t="str">
        <f>IF(E1335=1,VLOOKUP(D1335,'2015'!$F$12:$AX$1887,45,FALSE),"-")</f>
        <v>musta</v>
      </c>
      <c r="CA1335" s="31">
        <f t="shared" si="326"/>
        <v>11</v>
      </c>
      <c r="CB1335" s="31">
        <f t="shared" si="327"/>
        <v>10</v>
      </c>
      <c r="CC1335" s="31">
        <f t="shared" si="328"/>
        <v>0</v>
      </c>
      <c r="CD1335" s="31">
        <f t="shared" si="329"/>
        <v>1</v>
      </c>
      <c r="CE1335" s="31">
        <f t="shared" si="330"/>
        <v>0</v>
      </c>
      <c r="CO1335" s="2" t="s">
        <v>35</v>
      </c>
      <c r="CP1335" s="2" t="s">
        <v>35</v>
      </c>
    </row>
    <row r="1336" spans="1:94" ht="15.75" thickBot="1" x14ac:dyDescent="0.3">
      <c r="A1336" s="50"/>
      <c r="B1336" s="50"/>
      <c r="C1336" s="50" t="str">
        <f t="shared" si="324"/>
        <v>11793_1_4486</v>
      </c>
      <c r="D1336" s="51" t="str">
        <f t="shared" si="325"/>
        <v>11793_1</v>
      </c>
      <c r="E1336" s="224">
        <f>IFERROR(VLOOKUP(C1336,'2015'!$C$12:$D$1887,2,FALSE),0)</f>
        <v>1</v>
      </c>
      <c r="F1336" s="51">
        <f>IFERROR(K1336-IFERROR(VLOOKUP(D1336,'2015'!$F$12:$I$1887,4,FALSE),"ei löydy"),"ei löydy")</f>
        <v>0</v>
      </c>
      <c r="G1336" s="224">
        <f>IFERROR(VLOOKUP(Työfile_2024!C1336,Liikennemalli!$D$6:$G$1921,4,FALSE),0)</f>
        <v>1</v>
      </c>
      <c r="H1336" s="225">
        <f>K1336-IFERROR(VLOOKUP(Työfile_2024!D1336,Liikennemalli!$C$6:$H$1921,6,FALSE),"ei löydy")</f>
        <v>0</v>
      </c>
      <c r="I1336" s="80">
        <v>11793</v>
      </c>
      <c r="J1336" s="52">
        <v>1</v>
      </c>
      <c r="K1336" s="52">
        <v>4486</v>
      </c>
      <c r="L1336" s="53"/>
      <c r="M1336" s="54"/>
      <c r="N1336" s="54"/>
      <c r="O1336" s="54"/>
      <c r="P1336" s="54"/>
      <c r="Q1336" s="55"/>
      <c r="R1336" s="55"/>
      <c r="S1336" s="55"/>
      <c r="T1336" s="55"/>
      <c r="U1336" s="52"/>
      <c r="V1336" s="56">
        <v>93</v>
      </c>
      <c r="W1336" s="56">
        <v>2</v>
      </c>
      <c r="X1336" s="56">
        <v>102</v>
      </c>
      <c r="Y1336" s="56">
        <f>VLOOKUP(D1336,Liikennemalli24!$D$2:$F$1804,2,FALSE)</f>
        <v>9</v>
      </c>
      <c r="Z1336" s="57">
        <f>VLOOKUP(D1336,Liikennemalli24!$D$2:$F$1804,3,FALSE)</f>
        <v>9.6000000000000002E-2</v>
      </c>
      <c r="AA1336" s="178">
        <f>IF(G1336=1,VLOOKUP(C1336,Liikennemalli!$D$6:$H$1921,2,FALSE),"-")</f>
        <v>0</v>
      </c>
      <c r="AB1336" s="197">
        <f>IF(G1336=1,VLOOKUP(C1336,Liikennemalli!$D$6:$H$1921,3,FALSE),"-")</f>
        <v>0</v>
      </c>
      <c r="AC1336" s="134">
        <f>IF(E1336=1,VLOOKUP(Työfile_2024!D1336,'2015'!$F$12:$X$1887,18,FALSE),"-")</f>
        <v>106</v>
      </c>
      <c r="AD1336" s="127">
        <f>IF(E1336=1,VLOOKUP(Työfile_2024!D1336,'2015'!$F$12:$X$1887,19,FALSE),"-")</f>
        <v>0.56999999999999995</v>
      </c>
      <c r="AI1336" s="127">
        <f>IF(E1336=1,VLOOKUP(Työfile_2024!D1336,'2015'!$F$12:$AB$1887,20,FALSE),"-")</f>
        <v>0</v>
      </c>
      <c r="AJ1336" s="127">
        <f>IF(E1336=1,VLOOKUP(Työfile_2024!D1336,'2015'!$F$12:$AB$1887,21,FALSE),"-")</f>
        <v>0</v>
      </c>
      <c r="AK1336" s="127">
        <f>IF(E1336=1,VLOOKUP(Työfile_2024!D1336,'2015'!$F$12:$AB$1887,22,FALSE),"-")</f>
        <v>0</v>
      </c>
      <c r="AL1336" s="127">
        <f>IF(E1336=1,VLOOKUP(Työfile_2024!D1336,'2015'!$F$12:$AB$1887,23,FALSE),"-")</f>
        <v>0</v>
      </c>
      <c r="AM1336" s="56">
        <f>VLOOKUP(Työfile_2024!D1336,Tmatkat_20km_tarkasteltava_verk!$C$2:$D$1804,2,FALSE)</f>
        <v>45</v>
      </c>
      <c r="AN1336" s="148">
        <f t="shared" si="322"/>
        <v>0.4838709677419355</v>
      </c>
      <c r="AO1336" s="178">
        <f>IF(E1336=1,VLOOKUP(Työfile_2024!D1336,'2015'!$F$12:$AC$1887,24,FALSE),"-")</f>
        <v>16</v>
      </c>
      <c r="AP1336" s="52" t="str">
        <f>VLOOKUP(D1336,Tarkasteltava_verkko_2024_harva!$E$2:$I$1804,5,FALSE)</f>
        <v>tiivis</v>
      </c>
      <c r="AQ1336" s="52">
        <f>VLOOKUP(D1336,Tarkasteltava_verkko_2024_harva!$E$2:$I$1804,4,FALSE)</f>
        <v>0</v>
      </c>
      <c r="AR1336" s="148">
        <v>0</v>
      </c>
      <c r="AS1336" s="170" t="str">
        <f>IFERROR(VLOOKUP(C1336,'2015'!$C$12:$AG$1887,30,FALSE),"-")</f>
        <v/>
      </c>
      <c r="AT1336" s="148">
        <v>0</v>
      </c>
      <c r="AU1336" s="170">
        <f>IFERROR(VLOOKUP(C1336,'2015'!$C$12:$AG$1887,31,FALSE),"-")</f>
        <v>0</v>
      </c>
      <c r="AV1336" s="106"/>
      <c r="AW1336" s="63">
        <f>IFERROR(VLOOKUP(C1336,Merkittävyysluokitus!$A$2:$J$1705,10,FALSE),"-")</f>
        <v>4</v>
      </c>
      <c r="AX1336" s="175">
        <f>IFERROR(VLOOKUP(C1336,Merkittävyysluokitus!$A$2:$J$1705,6,FALSE),"-")</f>
        <v>2.1967016742770165</v>
      </c>
      <c r="AY1336" s="175">
        <f>IFERROR(VLOOKUP(C1336,Merkittävyysluokitus!$A$2:$J$1705,7,FALSE),"-")</f>
        <v>0.44566666666666666</v>
      </c>
      <c r="AZ1336" s="175">
        <f>IFERROR(VLOOKUP(C1336,Merkittävyysluokitus!$A$2:$J$1705,8,FALSE),"-")</f>
        <v>0.91770167427701677</v>
      </c>
      <c r="BA1336" s="175">
        <f>IFERROR(VLOOKUP(C1336,Merkittävyysluokitus!$A$2:$J$1705,9,FALSE),"-")</f>
        <v>0.83333333333333326</v>
      </c>
      <c r="BB1336" s="203"/>
      <c r="BC1336" s="203" t="str">
        <f t="shared" si="323"/>
        <v/>
      </c>
      <c r="BD1336" s="39" t="str">
        <f t="shared" si="331"/>
        <v>musta</v>
      </c>
      <c r="BE1336" s="68" t="str">
        <f t="shared" si="318"/>
        <v>musta</v>
      </c>
      <c r="BF1336" s="68" t="str">
        <f t="shared" si="319"/>
        <v>musta</v>
      </c>
      <c r="BG1336" s="68" t="str">
        <f t="shared" si="320"/>
        <v>musta</v>
      </c>
      <c r="BH1336" s="208" t="str">
        <f t="shared" si="321"/>
        <v>musta</v>
      </c>
      <c r="BI1336" s="39"/>
      <c r="BJ1336" s="39" t="str">
        <f>IF(F1336="ei löydy","uusi tie",IF(E1336=0,"tieosoite muuttunut",IF(E1336=1,VLOOKUP(D1336,'2015'!$F$12:$AL$1887,31,FALSE),"-")))</f>
        <v>musta</v>
      </c>
      <c r="BK1336" s="67" t="str">
        <f>IF(E1336=1,VLOOKUP(D1336,'2015'!$F$12:$AL$1887,32,FALSE),"-")</f>
        <v>musta</v>
      </c>
      <c r="BL1336" s="39" t="str">
        <f>IF(F1336="ei löydy","uusi tie",IF(E1336=0,"tieosoite muuttunut",IF(E1336=1,VLOOKUP(D1336,'2015'!$F$12:$AL$1887,33,FALSE),"-")))</f>
        <v>musta</v>
      </c>
      <c r="BM1336" s="39"/>
      <c r="BN1336" s="217" t="str">
        <f>VLOOKUP(D1336,'2015'!$F$12:$AL$1887,33,FALSE)</f>
        <v>musta</v>
      </c>
      <c r="BO1336" s="39"/>
      <c r="BP1336" s="115" t="s">
        <v>10</v>
      </c>
      <c r="BQ1336" s="30"/>
      <c r="BS1336" s="5"/>
      <c r="BU1336" s="37"/>
      <c r="BV1336" s="30" t="s">
        <v>10</v>
      </c>
      <c r="BX1336" t="str">
        <f>IF(E1336=1,VLOOKUP(D1336,'2015'!$F$12:$AX$1887,43,FALSE),"-")</f>
        <v>musta</v>
      </c>
      <c r="BY1336" t="str">
        <f>IF(E1336=1,VLOOKUP(D1336,'2015'!$F$12:$AX$1887,44,FALSE),"-")</f>
        <v>musta</v>
      </c>
      <c r="BZ1336" t="str">
        <f>IF(E1336=1,VLOOKUP(D1336,'2015'!$F$12:$AX$1887,45,FALSE),"-")</f>
        <v>musta</v>
      </c>
      <c r="CA1336" s="31">
        <f t="shared" si="326"/>
        <v>1</v>
      </c>
      <c r="CB1336" s="31">
        <f t="shared" si="327"/>
        <v>1</v>
      </c>
      <c r="CC1336" s="31">
        <f t="shared" si="328"/>
        <v>0</v>
      </c>
      <c r="CD1336" s="31">
        <f t="shared" si="329"/>
        <v>0</v>
      </c>
      <c r="CE1336" s="31">
        <f t="shared" si="330"/>
        <v>0</v>
      </c>
      <c r="CO1336" s="2" t="s">
        <v>35</v>
      </c>
      <c r="CP1336" s="2" t="s">
        <v>35</v>
      </c>
    </row>
    <row r="1337" spans="1:94" ht="15.75" thickBot="1" x14ac:dyDescent="0.3">
      <c r="A1337" s="50"/>
      <c r="B1337" s="50"/>
      <c r="C1337" s="50" t="str">
        <f t="shared" si="324"/>
        <v>11793_2_3485</v>
      </c>
      <c r="D1337" s="51" t="str">
        <f t="shared" si="325"/>
        <v>11793_2</v>
      </c>
      <c r="E1337" s="224">
        <f>IFERROR(VLOOKUP(C1337,'2015'!$C$12:$D$1887,2,FALSE),0)</f>
        <v>1</v>
      </c>
      <c r="F1337" s="51">
        <f>IFERROR(K1337-IFERROR(VLOOKUP(D1337,'2015'!$F$12:$I$1887,4,FALSE),"ei löydy"),"ei löydy")</f>
        <v>0</v>
      </c>
      <c r="G1337" s="224">
        <f>IFERROR(VLOOKUP(Työfile_2024!C1337,Liikennemalli!$D$6:$G$1921,4,FALSE),0)</f>
        <v>1</v>
      </c>
      <c r="H1337" s="225">
        <f>K1337-IFERROR(VLOOKUP(Työfile_2024!D1337,Liikennemalli!$C$6:$H$1921,6,FALSE),"ei löydy")</f>
        <v>0</v>
      </c>
      <c r="I1337" s="80">
        <v>11793</v>
      </c>
      <c r="J1337" s="52">
        <v>2</v>
      </c>
      <c r="K1337" s="52">
        <v>3485</v>
      </c>
      <c r="L1337" s="53"/>
      <c r="M1337" s="54"/>
      <c r="N1337" s="54"/>
      <c r="O1337" s="54"/>
      <c r="P1337" s="54"/>
      <c r="Q1337" s="55"/>
      <c r="R1337" s="55"/>
      <c r="S1337" s="55"/>
      <c r="T1337" s="55"/>
      <c r="U1337" s="52"/>
      <c r="V1337" s="56">
        <v>93</v>
      </c>
      <c r="W1337" s="56">
        <v>2</v>
      </c>
      <c r="X1337" s="56">
        <v>102</v>
      </c>
      <c r="Y1337" s="56">
        <f>VLOOKUP(D1337,Liikennemalli24!$D$2:$F$1804,2,FALSE)</f>
        <v>83</v>
      </c>
      <c r="Z1337" s="57">
        <f>VLOOKUP(D1337,Liikennemalli24!$D$2:$F$1804,3,FALSE)</f>
        <v>0.24399999999999999</v>
      </c>
      <c r="AA1337" s="178">
        <f>IF(G1337=1,VLOOKUP(C1337,Liikennemalli!$D$6:$H$1921,2,FALSE),"-")</f>
        <v>112</v>
      </c>
      <c r="AB1337" s="197">
        <f>IF(G1337=1,VLOOKUP(C1337,Liikennemalli!$D$6:$H$1921,3,FALSE),"-")</f>
        <v>0.54368932038834905</v>
      </c>
      <c r="AC1337" s="134">
        <f>IF(E1337=1,VLOOKUP(Työfile_2024!D1337,'2015'!$F$12:$X$1887,18,FALSE),"-")</f>
        <v>103</v>
      </c>
      <c r="AD1337" s="127">
        <f>IF(E1337=1,VLOOKUP(Työfile_2024!D1337,'2015'!$F$12:$X$1887,19,FALSE),"-")</f>
        <v>0.51</v>
      </c>
      <c r="AI1337" s="127">
        <f>IF(E1337=1,VLOOKUP(Työfile_2024!D1337,'2015'!$F$12:$AB$1887,20,FALSE),"-")</f>
        <v>0</v>
      </c>
      <c r="AJ1337" s="127">
        <f>IF(E1337=1,VLOOKUP(Työfile_2024!D1337,'2015'!$F$12:$AB$1887,21,FALSE),"-")</f>
        <v>0</v>
      </c>
      <c r="AK1337" s="127">
        <f>IF(E1337=1,VLOOKUP(Työfile_2024!D1337,'2015'!$F$12:$AB$1887,22,FALSE),"-")</f>
        <v>0</v>
      </c>
      <c r="AL1337" s="127">
        <f>IF(E1337=1,VLOOKUP(Työfile_2024!D1337,'2015'!$F$12:$AB$1887,23,FALSE),"-")</f>
        <v>0</v>
      </c>
      <c r="AM1337" s="56">
        <f>VLOOKUP(Työfile_2024!D1337,Tmatkat_20km_tarkasteltava_verk!$C$2:$D$1804,2,FALSE)</f>
        <v>16</v>
      </c>
      <c r="AN1337" s="148">
        <f t="shared" si="322"/>
        <v>0.17204301075268819</v>
      </c>
      <c r="AO1337" s="178">
        <f>IF(E1337=1,VLOOKUP(Työfile_2024!D1337,'2015'!$F$12:$AC$1887,24,FALSE),"-")</f>
        <v>25</v>
      </c>
      <c r="AP1337" s="52" t="str">
        <f>VLOOKUP(D1337,Tarkasteltava_verkko_2024_harva!$E$2:$I$1804,5,FALSE)</f>
        <v>tiivis</v>
      </c>
      <c r="AQ1337" s="52">
        <f>VLOOKUP(D1337,Tarkasteltava_verkko_2024_harva!$E$2:$I$1804,4,FALSE)</f>
        <v>0</v>
      </c>
      <c r="AR1337" s="148">
        <v>0</v>
      </c>
      <c r="AS1337" s="170" t="str">
        <f>IFERROR(VLOOKUP(C1337,'2015'!$C$12:$AG$1887,30,FALSE),"-")</f>
        <v/>
      </c>
      <c r="AT1337" s="148">
        <v>0</v>
      </c>
      <c r="AU1337" s="170">
        <f>IFERROR(VLOOKUP(C1337,'2015'!$C$12:$AG$1887,31,FALSE),"-")</f>
        <v>0</v>
      </c>
      <c r="AV1337" s="106"/>
      <c r="AW1337" s="63">
        <f>IFERROR(VLOOKUP(C1337,Merkittävyysluokitus!$A$2:$J$1705,10,FALSE),"-")</f>
        <v>4</v>
      </c>
      <c r="AX1337" s="175">
        <f>IFERROR(VLOOKUP(C1337,Merkittävyysluokitus!$A$2:$J$1705,6,FALSE),"-")</f>
        <v>1.5840304414003044</v>
      </c>
      <c r="AY1337" s="175">
        <f>IFERROR(VLOOKUP(C1337,Merkittävyysluokitus!$A$2:$J$1705,7,FALSE),"-")</f>
        <v>0.379</v>
      </c>
      <c r="AZ1337" s="175">
        <f>IFERROR(VLOOKUP(C1337,Merkittävyysluokitus!$A$2:$J$1705,8,FALSE),"-")</f>
        <v>0.70503044140030435</v>
      </c>
      <c r="BA1337" s="175">
        <f>IFERROR(VLOOKUP(C1337,Merkittävyysluokitus!$A$2:$J$1705,9,FALSE),"-")</f>
        <v>0.5</v>
      </c>
      <c r="BB1337" s="203"/>
      <c r="BC1337" s="203" t="str">
        <f t="shared" si="323"/>
        <v/>
      </c>
      <c r="BD1337" s="39" t="str">
        <f t="shared" si="331"/>
        <v>musta</v>
      </c>
      <c r="BE1337" s="68" t="str">
        <f t="shared" si="318"/>
        <v>musta</v>
      </c>
      <c r="BF1337" s="68" t="str">
        <f t="shared" si="319"/>
        <v>musta</v>
      </c>
      <c r="BG1337" s="68" t="str">
        <f t="shared" si="320"/>
        <v>musta</v>
      </c>
      <c r="BH1337" s="208" t="str">
        <f t="shared" si="321"/>
        <v>musta</v>
      </c>
      <c r="BI1337" s="39"/>
      <c r="BJ1337" s="39" t="str">
        <f>IF(F1337="ei löydy","uusi tie",IF(E1337=0,"tieosoite muuttunut",IF(E1337=1,VLOOKUP(D1337,'2015'!$F$12:$AL$1887,31,FALSE),"-")))</f>
        <v>musta</v>
      </c>
      <c r="BK1337" s="67" t="str">
        <f>IF(E1337=1,VLOOKUP(D1337,'2015'!$F$12:$AL$1887,32,FALSE),"-")</f>
        <v>musta</v>
      </c>
      <c r="BL1337" s="39" t="str">
        <f>IF(F1337="ei löydy","uusi tie",IF(E1337=0,"tieosoite muuttunut",IF(E1337=1,VLOOKUP(D1337,'2015'!$F$12:$AL$1887,33,FALSE),"-")))</f>
        <v>musta</v>
      </c>
      <c r="BM1337" s="39"/>
      <c r="BN1337" s="217" t="str">
        <f>VLOOKUP(D1337,'2015'!$F$12:$AL$1887,33,FALSE)</f>
        <v>musta</v>
      </c>
      <c r="BO1337" s="39"/>
      <c r="BP1337" s="115" t="s">
        <v>10</v>
      </c>
      <c r="BQ1337" s="30"/>
      <c r="BS1337" s="5"/>
      <c r="BU1337" s="37"/>
      <c r="BV1337" s="30" t="s">
        <v>10</v>
      </c>
      <c r="BX1337" t="str">
        <f>IF(E1337=1,VLOOKUP(D1337,'2015'!$F$12:$AX$1887,43,FALSE),"-")</f>
        <v>musta</v>
      </c>
      <c r="BY1337" t="str">
        <f>IF(E1337=1,VLOOKUP(D1337,'2015'!$F$12:$AX$1887,44,FALSE),"-")</f>
        <v>musta</v>
      </c>
      <c r="BZ1337" t="str">
        <f>IF(E1337=1,VLOOKUP(D1337,'2015'!$F$12:$AX$1887,45,FALSE),"-")</f>
        <v>musta</v>
      </c>
      <c r="CA1337" s="31">
        <f t="shared" si="326"/>
        <v>1</v>
      </c>
      <c r="CB1337" s="31">
        <f t="shared" si="327"/>
        <v>1</v>
      </c>
      <c r="CC1337" s="31">
        <f t="shared" si="328"/>
        <v>0</v>
      </c>
      <c r="CD1337" s="31">
        <f t="shared" si="329"/>
        <v>0</v>
      </c>
      <c r="CE1337" s="31">
        <f t="shared" si="330"/>
        <v>0</v>
      </c>
      <c r="CO1337" s="2" t="s">
        <v>35</v>
      </c>
      <c r="CP1337" s="2" t="s">
        <v>35</v>
      </c>
    </row>
    <row r="1338" spans="1:94" ht="15.75" thickBot="1" x14ac:dyDescent="0.3">
      <c r="A1338" s="50"/>
      <c r="B1338" s="50"/>
      <c r="C1338" s="50" t="str">
        <f t="shared" si="324"/>
        <v>11794_1_2924</v>
      </c>
      <c r="D1338" s="51" t="str">
        <f t="shared" si="325"/>
        <v>11794_1</v>
      </c>
      <c r="E1338" s="224">
        <f>IFERROR(VLOOKUP(C1338,'2015'!$C$12:$D$1887,2,FALSE),0)</f>
        <v>1</v>
      </c>
      <c r="F1338" s="51">
        <f>IFERROR(K1338-IFERROR(VLOOKUP(D1338,'2015'!$F$12:$I$1887,4,FALSE),"ei löydy"),"ei löydy")</f>
        <v>0</v>
      </c>
      <c r="G1338" s="224">
        <f>IFERROR(VLOOKUP(Työfile_2024!C1338,Liikennemalli!$D$6:$G$1921,4,FALSE),0)</f>
        <v>1</v>
      </c>
      <c r="H1338" s="225">
        <f>K1338-IFERROR(VLOOKUP(Työfile_2024!D1338,Liikennemalli!$C$6:$H$1921,6,FALSE),"ei löydy")</f>
        <v>0</v>
      </c>
      <c r="I1338" s="80">
        <v>11794</v>
      </c>
      <c r="J1338" s="52">
        <v>1</v>
      </c>
      <c r="K1338" s="52">
        <v>2924</v>
      </c>
      <c r="L1338" s="53"/>
      <c r="M1338" s="54"/>
      <c r="N1338" s="54"/>
      <c r="O1338" s="54"/>
      <c r="P1338" s="54"/>
      <c r="Q1338" s="55"/>
      <c r="R1338" s="55"/>
      <c r="S1338" s="55"/>
      <c r="T1338" s="55"/>
      <c r="U1338" s="52"/>
      <c r="V1338" s="56">
        <v>372</v>
      </c>
      <c r="W1338" s="56">
        <v>23</v>
      </c>
      <c r="X1338" s="56">
        <v>398</v>
      </c>
      <c r="Y1338" s="56">
        <f>VLOOKUP(D1338,Liikennemalli24!$D$2:$F$1804,2,FALSE)</f>
        <v>221</v>
      </c>
      <c r="Z1338" s="57">
        <f>VLOOKUP(D1338,Liikennemalli24!$D$2:$F$1804,3,FALSE)</f>
        <v>0.25700000000000001</v>
      </c>
      <c r="AA1338" s="178">
        <f>IF(G1338=1,VLOOKUP(C1338,Liikennemalli!$D$6:$H$1921,2,FALSE),"-")</f>
        <v>0</v>
      </c>
      <c r="AB1338" s="197">
        <f>IF(G1338=1,VLOOKUP(C1338,Liikennemalli!$D$6:$H$1921,3,FALSE),"-")</f>
        <v>0</v>
      </c>
      <c r="AC1338" s="134">
        <f>IF(E1338=1,VLOOKUP(Työfile_2024!D1338,'2015'!$F$12:$X$1887,18,FALSE),"-")</f>
        <v>58</v>
      </c>
      <c r="AD1338" s="127">
        <f>IF(E1338=1,VLOOKUP(Työfile_2024!D1338,'2015'!$F$12:$X$1887,19,FALSE),"-")</f>
        <v>0.51</v>
      </c>
      <c r="AI1338" s="127">
        <f>IF(E1338=1,VLOOKUP(Työfile_2024!D1338,'2015'!$F$12:$AB$1887,20,FALSE),"-")</f>
        <v>0</v>
      </c>
      <c r="AJ1338" s="127">
        <f>IF(E1338=1,VLOOKUP(Työfile_2024!D1338,'2015'!$F$12:$AB$1887,21,FALSE),"-")</f>
        <v>0</v>
      </c>
      <c r="AK1338" s="127">
        <f>IF(E1338=1,VLOOKUP(Työfile_2024!D1338,'2015'!$F$12:$AB$1887,22,FALSE),"-")</f>
        <v>0</v>
      </c>
      <c r="AL1338" s="127">
        <f>IF(E1338=1,VLOOKUP(Työfile_2024!D1338,'2015'!$F$12:$AB$1887,23,FALSE),"-")</f>
        <v>0</v>
      </c>
      <c r="AM1338" s="56">
        <f>VLOOKUP(Työfile_2024!D1338,Tmatkat_20km_tarkasteltava_verk!$C$2:$D$1804,2,FALSE)</f>
        <v>26</v>
      </c>
      <c r="AN1338" s="148">
        <f t="shared" si="322"/>
        <v>6.9892473118279563E-2</v>
      </c>
      <c r="AO1338" s="178">
        <f>IF(E1338=1,VLOOKUP(Työfile_2024!D1338,'2015'!$F$12:$AC$1887,24,FALSE),"-")</f>
        <v>32</v>
      </c>
      <c r="AP1338" s="52">
        <f>VLOOKUP(D1338,Tarkasteltava_verkko_2024_harva!$E$2:$I$1804,5,FALSE)</f>
        <v>0</v>
      </c>
      <c r="AQ1338" s="52">
        <f>VLOOKUP(D1338,Tarkasteltava_verkko_2024_harva!$E$2:$I$1804,4,FALSE)</f>
        <v>0</v>
      </c>
      <c r="AR1338" s="148">
        <v>0</v>
      </c>
      <c r="AS1338" s="170" t="str">
        <f>IFERROR(VLOOKUP(C1338,'2015'!$C$12:$AG$1887,30,FALSE),"-")</f>
        <v/>
      </c>
      <c r="AT1338" s="148">
        <v>0.4021887824897401</v>
      </c>
      <c r="AU1338" s="170">
        <f>IFERROR(VLOOKUP(C1338,'2015'!$C$12:$AG$1887,31,FALSE),"-")</f>
        <v>0</v>
      </c>
      <c r="AV1338" s="106"/>
      <c r="AW1338" s="63">
        <f>IFERROR(VLOOKUP(C1338,Merkittävyysluokitus!$A$2:$J$1705,10,FALSE),"-")</f>
        <v>3</v>
      </c>
      <c r="AX1338" s="175">
        <f>IFERROR(VLOOKUP(C1338,Merkittävyysluokitus!$A$2:$J$1705,6,FALSE),"-")</f>
        <v>6.5999573820395732</v>
      </c>
      <c r="AY1338" s="175">
        <f>IFERROR(VLOOKUP(C1338,Merkittävyysluokitus!$A$2:$J$1705,7,FALSE),"-")</f>
        <v>2.3659999999999997</v>
      </c>
      <c r="AZ1338" s="175">
        <f>IFERROR(VLOOKUP(C1338,Merkittävyysluokitus!$A$2:$J$1705,8,FALSE),"-")</f>
        <v>2.7339573820395735</v>
      </c>
      <c r="BA1338" s="175">
        <f>IFERROR(VLOOKUP(C1338,Merkittävyysluokitus!$A$2:$J$1705,9,FALSE),"-")</f>
        <v>1.5</v>
      </c>
      <c r="BB1338" s="203"/>
      <c r="BC1338" s="203" t="str">
        <f t="shared" si="323"/>
        <v/>
      </c>
      <c r="BD1338" s="39" t="str">
        <f t="shared" si="331"/>
        <v>musta</v>
      </c>
      <c r="BE1338" s="68" t="str">
        <f t="shared" si="318"/>
        <v>musta</v>
      </c>
      <c r="BF1338" s="68" t="str">
        <f t="shared" si="319"/>
        <v>musta</v>
      </c>
      <c r="BG1338" s="68" t="str">
        <f t="shared" si="320"/>
        <v>musta</v>
      </c>
      <c r="BH1338" s="208" t="str">
        <f t="shared" si="321"/>
        <v>musta</v>
      </c>
      <c r="BI1338" s="39"/>
      <c r="BJ1338" s="39" t="str">
        <f>IF(F1338="ei löydy","uusi tie",IF(E1338=0,"tieosoite muuttunut",IF(E1338=1,VLOOKUP(D1338,'2015'!$F$12:$AL$1887,31,FALSE),"-")))</f>
        <v>musta</v>
      </c>
      <c r="BK1338" s="67" t="str">
        <f>IF(E1338=1,VLOOKUP(D1338,'2015'!$F$12:$AL$1887,32,FALSE),"-")</f>
        <v>musta</v>
      </c>
      <c r="BL1338" s="39" t="str">
        <f>IF(F1338="ei löydy","uusi tie",IF(E1338=0,"tieosoite muuttunut",IF(E1338=1,VLOOKUP(D1338,'2015'!$F$12:$AL$1887,33,FALSE),"-")))</f>
        <v>musta</v>
      </c>
      <c r="BM1338" s="39"/>
      <c r="BN1338" s="217" t="str">
        <f>VLOOKUP(D1338,'2015'!$F$12:$AL$1887,33,FALSE)</f>
        <v>musta</v>
      </c>
      <c r="BO1338" s="39"/>
      <c r="BP1338" s="115" t="s">
        <v>10</v>
      </c>
      <c r="BQ1338" s="30"/>
      <c r="BS1338" s="5"/>
      <c r="BU1338" s="37"/>
      <c r="BV1338" s="30" t="s">
        <v>10</v>
      </c>
      <c r="BX1338" t="str">
        <f>IF(E1338=1,VLOOKUP(D1338,'2015'!$F$12:$AX$1887,43,FALSE),"-")</f>
        <v>musta</v>
      </c>
      <c r="BY1338" t="str">
        <f>IF(E1338=1,VLOOKUP(D1338,'2015'!$F$12:$AX$1887,44,FALSE),"-")</f>
        <v>musta</v>
      </c>
      <c r="BZ1338" t="str">
        <f>IF(E1338=1,VLOOKUP(D1338,'2015'!$F$12:$AX$1887,45,FALSE),"-")</f>
        <v>musta</v>
      </c>
      <c r="CA1338" s="31">
        <f t="shared" si="326"/>
        <v>1</v>
      </c>
      <c r="CB1338" s="31">
        <f t="shared" si="327"/>
        <v>1</v>
      </c>
      <c r="CC1338" s="31">
        <f t="shared" si="328"/>
        <v>0</v>
      </c>
      <c r="CD1338" s="31">
        <f t="shared" si="329"/>
        <v>0</v>
      </c>
      <c r="CE1338" s="31">
        <f t="shared" si="330"/>
        <v>0</v>
      </c>
      <c r="CO1338" s="32" t="s">
        <v>34</v>
      </c>
      <c r="CP1338" s="2" t="s">
        <v>35</v>
      </c>
    </row>
    <row r="1339" spans="1:94" ht="15.75" thickBot="1" x14ac:dyDescent="0.3">
      <c r="A1339" s="50"/>
      <c r="B1339" s="50"/>
      <c r="C1339" s="50" t="str">
        <f t="shared" si="324"/>
        <v>11794_2_7452</v>
      </c>
      <c r="D1339" s="51" t="str">
        <f t="shared" si="325"/>
        <v>11794_2</v>
      </c>
      <c r="E1339" s="224">
        <f>IFERROR(VLOOKUP(C1339,'2015'!$C$12:$D$1887,2,FALSE),0)</f>
        <v>1</v>
      </c>
      <c r="F1339" s="51">
        <f>IFERROR(K1339-IFERROR(VLOOKUP(D1339,'2015'!$F$12:$I$1887,4,FALSE),"ei löydy"),"ei löydy")</f>
        <v>0</v>
      </c>
      <c r="G1339" s="224">
        <f>IFERROR(VLOOKUP(Työfile_2024!C1339,Liikennemalli!$D$6:$G$1921,4,FALSE),0)</f>
        <v>1</v>
      </c>
      <c r="H1339" s="225">
        <f>K1339-IFERROR(VLOOKUP(Työfile_2024!D1339,Liikennemalli!$C$6:$H$1921,6,FALSE),"ei löydy")</f>
        <v>0</v>
      </c>
      <c r="I1339" s="80">
        <v>11794</v>
      </c>
      <c r="J1339" s="52">
        <v>2</v>
      </c>
      <c r="K1339" s="52">
        <v>7452</v>
      </c>
      <c r="L1339" s="53"/>
      <c r="M1339" s="54"/>
      <c r="N1339" s="54"/>
      <c r="O1339" s="54"/>
      <c r="P1339" s="54"/>
      <c r="Q1339" s="55"/>
      <c r="R1339" s="55"/>
      <c r="S1339" s="55"/>
      <c r="T1339" s="55"/>
      <c r="U1339" s="52"/>
      <c r="V1339" s="56">
        <v>372</v>
      </c>
      <c r="W1339" s="56">
        <v>23</v>
      </c>
      <c r="X1339" s="56">
        <v>398</v>
      </c>
      <c r="Y1339" s="56">
        <f>VLOOKUP(D1339,Liikennemalli24!$D$2:$F$1804,2,FALSE)</f>
        <v>48</v>
      </c>
      <c r="Z1339" s="57">
        <f>VLOOKUP(D1339,Liikennemalli24!$D$2:$F$1804,3,FALSE)</f>
        <v>0.19700000000000001</v>
      </c>
      <c r="AA1339" s="178">
        <f>IF(G1339=1,VLOOKUP(C1339,Liikennemalli!$D$6:$H$1921,2,FALSE),"-")</f>
        <v>170.24970014175099</v>
      </c>
      <c r="AB1339" s="197">
        <f>IF(G1339=1,VLOOKUP(C1339,Liikennemalli!$D$6:$H$1921,3,FALSE),"-")</f>
        <v>0.43515622261957498</v>
      </c>
      <c r="AC1339" s="134">
        <f>IF(E1339=1,VLOOKUP(Työfile_2024!D1339,'2015'!$F$12:$X$1887,18,FALSE),"-")</f>
        <v>46</v>
      </c>
      <c r="AD1339" s="127">
        <f>IF(E1339=1,VLOOKUP(Työfile_2024!D1339,'2015'!$F$12:$X$1887,19,FALSE),"-")</f>
        <v>0.38</v>
      </c>
      <c r="AI1339" s="127">
        <f>IF(E1339=1,VLOOKUP(Työfile_2024!D1339,'2015'!$F$12:$AB$1887,20,FALSE),"-")</f>
        <v>0</v>
      </c>
      <c r="AJ1339" s="127">
        <f>IF(E1339=1,VLOOKUP(Työfile_2024!D1339,'2015'!$F$12:$AB$1887,21,FALSE),"-")</f>
        <v>0</v>
      </c>
      <c r="AK1339" s="127">
        <f>IF(E1339=1,VLOOKUP(Työfile_2024!D1339,'2015'!$F$12:$AB$1887,22,FALSE),"-")</f>
        <v>0</v>
      </c>
      <c r="AL1339" s="127">
        <f>IF(E1339=1,VLOOKUP(Työfile_2024!D1339,'2015'!$F$12:$AB$1887,23,FALSE),"-")</f>
        <v>0</v>
      </c>
      <c r="AM1339" s="56">
        <f>VLOOKUP(Työfile_2024!D1339,Tmatkat_20km_tarkasteltava_verk!$C$2:$D$1804,2,FALSE)</f>
        <v>115</v>
      </c>
      <c r="AN1339" s="148">
        <f t="shared" si="322"/>
        <v>0.30913978494623656</v>
      </c>
      <c r="AO1339" s="178">
        <f>IF(E1339=1,VLOOKUP(Työfile_2024!D1339,'2015'!$F$12:$AC$1887,24,FALSE),"-")</f>
        <v>95</v>
      </c>
      <c r="AP1339" s="52" t="str">
        <f>VLOOKUP(D1339,Tarkasteltava_verkko_2024_harva!$E$2:$I$1804,5,FALSE)</f>
        <v>tiivis</v>
      </c>
      <c r="AQ1339" s="52">
        <f>VLOOKUP(D1339,Tarkasteltava_verkko_2024_harva!$E$2:$I$1804,4,FALSE)</f>
        <v>0</v>
      </c>
      <c r="AR1339" s="148">
        <v>0</v>
      </c>
      <c r="AS1339" s="170" t="str">
        <f>IFERROR(VLOOKUP(C1339,'2015'!$C$12:$AG$1887,30,FALSE),"-")</f>
        <v/>
      </c>
      <c r="AT1339" s="148">
        <v>0</v>
      </c>
      <c r="AU1339" s="170">
        <f>IFERROR(VLOOKUP(C1339,'2015'!$C$12:$AG$1887,31,FALSE),"-")</f>
        <v>0</v>
      </c>
      <c r="AV1339" s="106"/>
      <c r="AW1339" s="63">
        <f>IFERROR(VLOOKUP(C1339,Merkittävyysluokitus!$A$2:$J$1705,10,FALSE),"-")</f>
        <v>3</v>
      </c>
      <c r="AX1339" s="175">
        <f>IFERROR(VLOOKUP(C1339,Merkittävyysluokitus!$A$2:$J$1705,6,FALSE),"-")</f>
        <v>6.4797975646879751</v>
      </c>
      <c r="AY1339" s="175">
        <f>IFERROR(VLOOKUP(C1339,Merkittävyysluokitus!$A$2:$J$1705,7,FALSE),"-")</f>
        <v>2.516</v>
      </c>
      <c r="AZ1339" s="175">
        <f>IFERROR(VLOOKUP(C1339,Merkittävyysluokitus!$A$2:$J$1705,8,FALSE),"-")</f>
        <v>2.630464231354642</v>
      </c>
      <c r="BA1339" s="175">
        <f>IFERROR(VLOOKUP(C1339,Merkittävyysluokitus!$A$2:$J$1705,9,FALSE),"-")</f>
        <v>1.3333333333333333</v>
      </c>
      <c r="BB1339" s="203"/>
      <c r="BC1339" s="203" t="str">
        <f t="shared" si="323"/>
        <v/>
      </c>
      <c r="BD1339" s="39" t="str">
        <f t="shared" si="331"/>
        <v>musta</v>
      </c>
      <c r="BE1339" s="68" t="str">
        <f t="shared" si="318"/>
        <v>musta</v>
      </c>
      <c r="BF1339" s="68" t="str">
        <f t="shared" si="319"/>
        <v>musta</v>
      </c>
      <c r="BG1339" s="68" t="str">
        <f t="shared" si="320"/>
        <v>musta</v>
      </c>
      <c r="BH1339" s="208" t="str">
        <f t="shared" si="321"/>
        <v>musta</v>
      </c>
      <c r="BI1339" s="39"/>
      <c r="BJ1339" s="39" t="str">
        <f>IF(F1339="ei löydy","uusi tie",IF(E1339=0,"tieosoite muuttunut",IF(E1339=1,VLOOKUP(D1339,'2015'!$F$12:$AL$1887,31,FALSE),"-")))</f>
        <v>musta</v>
      </c>
      <c r="BK1339" s="67" t="str">
        <f>IF(E1339=1,VLOOKUP(D1339,'2015'!$F$12:$AL$1887,32,FALSE),"-")</f>
        <v>musta</v>
      </c>
      <c r="BL1339" s="39" t="str">
        <f>IF(F1339="ei löydy","uusi tie",IF(E1339=0,"tieosoite muuttunut",IF(E1339=1,VLOOKUP(D1339,'2015'!$F$12:$AL$1887,33,FALSE),"-")))</f>
        <v>musta</v>
      </c>
      <c r="BM1339" s="39"/>
      <c r="BN1339" s="217" t="str">
        <f>VLOOKUP(D1339,'2015'!$F$12:$AL$1887,33,FALSE)</f>
        <v>musta</v>
      </c>
      <c r="BO1339" s="39"/>
      <c r="BP1339" s="115" t="s">
        <v>10</v>
      </c>
      <c r="BQ1339" s="30"/>
      <c r="BS1339" s="5"/>
      <c r="BU1339" s="37"/>
      <c r="BV1339" s="30" t="s">
        <v>10</v>
      </c>
      <c r="BX1339" t="str">
        <f>IF(E1339=1,VLOOKUP(D1339,'2015'!$F$12:$AX$1887,43,FALSE),"-")</f>
        <v>musta</v>
      </c>
      <c r="BY1339" t="str">
        <f>IF(E1339=1,VLOOKUP(D1339,'2015'!$F$12:$AX$1887,44,FALSE),"-")</f>
        <v>musta</v>
      </c>
      <c r="BZ1339" t="str">
        <f>IF(E1339=1,VLOOKUP(D1339,'2015'!$F$12:$AX$1887,45,FALSE),"-")</f>
        <v>musta</v>
      </c>
      <c r="CA1339" s="31">
        <f t="shared" si="326"/>
        <v>1</v>
      </c>
      <c r="CB1339" s="31">
        <f t="shared" si="327"/>
        <v>0</v>
      </c>
      <c r="CC1339" s="31">
        <f t="shared" si="328"/>
        <v>0</v>
      </c>
      <c r="CD1339" s="31">
        <f t="shared" si="329"/>
        <v>1</v>
      </c>
      <c r="CE1339" s="31">
        <f t="shared" si="330"/>
        <v>0</v>
      </c>
      <c r="CO1339" s="2" t="s">
        <v>35</v>
      </c>
      <c r="CP1339" s="2" t="s">
        <v>35</v>
      </c>
    </row>
    <row r="1340" spans="1:94" ht="15.75" thickBot="1" x14ac:dyDescent="0.3">
      <c r="A1340" s="50"/>
      <c r="B1340" s="50"/>
      <c r="C1340" s="50" t="str">
        <f t="shared" si="324"/>
        <v>11795_1_6022</v>
      </c>
      <c r="D1340" s="51" t="str">
        <f t="shared" si="325"/>
        <v>11795_1</v>
      </c>
      <c r="E1340" s="224">
        <f>IFERROR(VLOOKUP(C1340,'2015'!$C$12:$D$1887,2,FALSE),0)</f>
        <v>1</v>
      </c>
      <c r="F1340" s="51">
        <f>IFERROR(K1340-IFERROR(VLOOKUP(D1340,'2015'!$F$12:$I$1887,4,FALSE),"ei löydy"),"ei löydy")</f>
        <v>0</v>
      </c>
      <c r="G1340" s="224">
        <f>IFERROR(VLOOKUP(Työfile_2024!C1340,Liikennemalli!$D$6:$G$1921,4,FALSE),0)</f>
        <v>1</v>
      </c>
      <c r="H1340" s="225">
        <f>K1340-IFERROR(VLOOKUP(Työfile_2024!D1340,Liikennemalli!$C$6:$H$1921,6,FALSE),"ei löydy")</f>
        <v>0</v>
      </c>
      <c r="I1340" s="80">
        <v>11795</v>
      </c>
      <c r="J1340" s="52">
        <v>1</v>
      </c>
      <c r="K1340" s="52">
        <v>6022</v>
      </c>
      <c r="L1340" s="53"/>
      <c r="M1340" s="54"/>
      <c r="N1340" s="54"/>
      <c r="O1340" s="54"/>
      <c r="P1340" s="54"/>
      <c r="Q1340" s="55"/>
      <c r="R1340" s="55"/>
      <c r="S1340" s="55"/>
      <c r="T1340" s="55"/>
      <c r="U1340" s="52"/>
      <c r="V1340" s="56">
        <v>36</v>
      </c>
      <c r="W1340" s="56">
        <v>1</v>
      </c>
      <c r="X1340" s="56">
        <v>36</v>
      </c>
      <c r="Y1340" s="56">
        <f>VLOOKUP(D1340,Liikennemalli24!$D$2:$F$1804,2,FALSE)</f>
        <v>0</v>
      </c>
      <c r="Z1340" s="57">
        <f>VLOOKUP(D1340,Liikennemalli24!$D$2:$F$1804,3,FALSE)</f>
        <v>0</v>
      </c>
      <c r="AA1340" s="178">
        <f>IF(G1340=1,VLOOKUP(C1340,Liikennemalli!$D$6:$H$1921,2,FALSE),"-")</f>
        <v>0</v>
      </c>
      <c r="AB1340" s="197">
        <f>IF(G1340=1,VLOOKUP(C1340,Liikennemalli!$D$6:$H$1921,3,FALSE),"-")</f>
        <v>0</v>
      </c>
      <c r="AC1340" s="134">
        <f>IF(E1340=1,VLOOKUP(Työfile_2024!D1340,'2015'!$F$12:$X$1887,18,FALSE),"-")</f>
        <v>135</v>
      </c>
      <c r="AD1340" s="127">
        <f>IF(E1340=1,VLOOKUP(Työfile_2024!D1340,'2015'!$F$12:$X$1887,19,FALSE),"-")</f>
        <v>0.64</v>
      </c>
      <c r="AI1340" s="127">
        <f>IF(E1340=1,VLOOKUP(Työfile_2024!D1340,'2015'!$F$12:$AB$1887,20,FALSE),"-")</f>
        <v>0</v>
      </c>
      <c r="AJ1340" s="127">
        <f>IF(E1340=1,VLOOKUP(Työfile_2024!D1340,'2015'!$F$12:$AB$1887,21,FALSE),"-")</f>
        <v>0</v>
      </c>
      <c r="AK1340" s="127">
        <f>IF(E1340=1,VLOOKUP(Työfile_2024!D1340,'2015'!$F$12:$AB$1887,22,FALSE),"-")</f>
        <v>0</v>
      </c>
      <c r="AL1340" s="127">
        <f>IF(E1340=1,VLOOKUP(Työfile_2024!D1340,'2015'!$F$12:$AB$1887,23,FALSE),"-")</f>
        <v>0</v>
      </c>
      <c r="AM1340" s="56">
        <f>VLOOKUP(Työfile_2024!D1340,Tmatkat_20km_tarkasteltava_verk!$C$2:$D$1804,2,FALSE)</f>
        <v>21</v>
      </c>
      <c r="AN1340" s="148">
        <f t="shared" si="322"/>
        <v>0.58333333333333337</v>
      </c>
      <c r="AO1340" s="178">
        <f>IF(E1340=1,VLOOKUP(Työfile_2024!D1340,'2015'!$F$12:$AC$1887,24,FALSE),"-")</f>
        <v>12</v>
      </c>
      <c r="AP1340" s="52">
        <f>VLOOKUP(D1340,Tarkasteltava_verkko_2024_harva!$E$2:$I$1804,5,FALSE)</f>
        <v>0</v>
      </c>
      <c r="AQ1340" s="52">
        <f>VLOOKUP(D1340,Tarkasteltava_verkko_2024_harva!$E$2:$I$1804,4,FALSE)</f>
        <v>0</v>
      </c>
      <c r="AR1340" s="148">
        <v>0</v>
      </c>
      <c r="AS1340" s="170" t="str">
        <f>IFERROR(VLOOKUP(C1340,'2015'!$C$12:$AG$1887,30,FALSE),"-")</f>
        <v/>
      </c>
      <c r="AT1340" s="148">
        <v>0</v>
      </c>
      <c r="AU1340" s="170">
        <f>IFERROR(VLOOKUP(C1340,'2015'!$C$12:$AG$1887,31,FALSE),"-")</f>
        <v>0</v>
      </c>
      <c r="AV1340" s="106"/>
      <c r="AW1340" s="63">
        <f>IFERROR(VLOOKUP(C1340,Merkittävyysluokitus!$A$2:$J$1705,10,FALSE),"-")</f>
        <v>4</v>
      </c>
      <c r="AX1340" s="175">
        <f>IFERROR(VLOOKUP(C1340,Merkittävyysluokitus!$A$2:$J$1705,6,FALSE),"-")</f>
        <v>1.0921095890410959</v>
      </c>
      <c r="AY1340" s="175">
        <f>IFERROR(VLOOKUP(C1340,Merkittävyysluokitus!$A$2:$J$1705,7,FALSE),"-")</f>
        <v>0.20133333333333331</v>
      </c>
      <c r="AZ1340" s="175">
        <f>IFERROR(VLOOKUP(C1340,Merkittävyysluokitus!$A$2:$J$1705,8,FALSE),"-")</f>
        <v>0.39077625570776253</v>
      </c>
      <c r="BA1340" s="175">
        <f>IFERROR(VLOOKUP(C1340,Merkittävyysluokitus!$A$2:$J$1705,9,FALSE),"-")</f>
        <v>0.5</v>
      </c>
      <c r="BB1340" s="203"/>
      <c r="BC1340" s="203" t="str">
        <f t="shared" si="323"/>
        <v>ei mallia</v>
      </c>
      <c r="BD1340" s="39" t="str">
        <f t="shared" si="331"/>
        <v>Ei luokiteltu</v>
      </c>
      <c r="BE1340" s="68" t="str">
        <f t="shared" si="318"/>
        <v>ei mallia</v>
      </c>
      <c r="BF1340" s="68" t="str">
        <f t="shared" si="319"/>
        <v>ei mallia</v>
      </c>
      <c r="BG1340" s="68" t="str">
        <f t="shared" si="320"/>
        <v>ei mallia</v>
      </c>
      <c r="BH1340" s="208" t="str">
        <f t="shared" si="321"/>
        <v>musta</v>
      </c>
      <c r="BI1340" s="39"/>
      <c r="BJ1340" s="39" t="str">
        <f>IF(F1340="ei löydy","uusi tie",IF(E1340=0,"tieosoite muuttunut",IF(E1340=1,VLOOKUP(D1340,'2015'!$F$12:$AL$1887,31,FALSE),"-")))</f>
        <v>musta</v>
      </c>
      <c r="BK1340" s="67" t="str">
        <f>IF(E1340=1,VLOOKUP(D1340,'2015'!$F$12:$AL$1887,32,FALSE),"-")</f>
        <v>musta</v>
      </c>
      <c r="BL1340" s="39" t="str">
        <f>IF(F1340="ei löydy","uusi tie",IF(E1340=0,"tieosoite muuttunut",IF(E1340=1,VLOOKUP(D1340,'2015'!$F$12:$AL$1887,33,FALSE),"-")))</f>
        <v>musta</v>
      </c>
      <c r="BM1340" s="39"/>
      <c r="BN1340" s="217" t="str">
        <f>VLOOKUP(D1340,'2015'!$F$12:$AL$1887,33,FALSE)</f>
        <v>musta</v>
      </c>
      <c r="BO1340" s="39"/>
      <c r="BP1340" s="115" t="s">
        <v>10</v>
      </c>
      <c r="BQ1340" s="30"/>
      <c r="BS1340" s="5"/>
      <c r="BU1340" s="37"/>
      <c r="BV1340" s="30" t="s">
        <v>10</v>
      </c>
      <c r="BX1340" t="str">
        <f>IF(E1340=1,VLOOKUP(D1340,'2015'!$F$12:$AX$1887,43,FALSE),"-")</f>
        <v>musta</v>
      </c>
      <c r="BY1340" t="str">
        <f>IF(E1340=1,VLOOKUP(D1340,'2015'!$F$12:$AX$1887,44,FALSE),"-")</f>
        <v>musta</v>
      </c>
      <c r="BZ1340" t="str">
        <f>IF(E1340=1,VLOOKUP(D1340,'2015'!$F$12:$AX$1887,45,FALSE),"-")</f>
        <v>musta</v>
      </c>
      <c r="CA1340" s="31">
        <f t="shared" si="326"/>
        <v>10</v>
      </c>
      <c r="CB1340" s="31">
        <f t="shared" si="327"/>
        <v>10</v>
      </c>
      <c r="CC1340" s="31">
        <f t="shared" si="328"/>
        <v>0</v>
      </c>
      <c r="CD1340" s="31">
        <f t="shared" si="329"/>
        <v>0</v>
      </c>
      <c r="CE1340" s="31">
        <f t="shared" si="330"/>
        <v>0</v>
      </c>
      <c r="CO1340" s="2" t="s">
        <v>35</v>
      </c>
      <c r="CP1340" s="2" t="s">
        <v>35</v>
      </c>
    </row>
    <row r="1341" spans="1:94" ht="15.75" thickBot="1" x14ac:dyDescent="0.3">
      <c r="A1341" s="50"/>
      <c r="B1341" s="50"/>
      <c r="C1341" s="50" t="str">
        <f t="shared" si="324"/>
        <v>11796_1_768</v>
      </c>
      <c r="D1341" s="51" t="str">
        <f t="shared" si="325"/>
        <v>11796_1</v>
      </c>
      <c r="E1341" s="224">
        <f>IFERROR(VLOOKUP(C1341,'2015'!$C$12:$D$1887,2,FALSE),0)</f>
        <v>1</v>
      </c>
      <c r="F1341" s="51">
        <f>IFERROR(K1341-IFERROR(VLOOKUP(D1341,'2015'!$F$12:$I$1887,4,FALSE),"ei löydy"),"ei löydy")</f>
        <v>0</v>
      </c>
      <c r="G1341" s="224">
        <f>IFERROR(VLOOKUP(Työfile_2024!C1341,Liikennemalli!$D$6:$G$1921,4,FALSE),0)</f>
        <v>1</v>
      </c>
      <c r="H1341" s="225">
        <f>K1341-IFERROR(VLOOKUP(Työfile_2024!D1341,Liikennemalli!$C$6:$H$1921,6,FALSE),"ei löydy")</f>
        <v>0</v>
      </c>
      <c r="I1341" s="80">
        <v>11796</v>
      </c>
      <c r="J1341" s="52">
        <v>1</v>
      </c>
      <c r="K1341" s="52">
        <v>768</v>
      </c>
      <c r="L1341" s="53"/>
      <c r="M1341" s="54"/>
      <c r="N1341" s="54"/>
      <c r="O1341" s="54"/>
      <c r="P1341" s="54"/>
      <c r="Q1341" s="55"/>
      <c r="R1341" s="55"/>
      <c r="S1341" s="55"/>
      <c r="T1341" s="55"/>
      <c r="U1341" s="52"/>
      <c r="V1341" s="56">
        <v>41</v>
      </c>
      <c r="W1341" s="56">
        <v>2</v>
      </c>
      <c r="X1341" s="56">
        <v>39</v>
      </c>
      <c r="Y1341" s="56">
        <f>VLOOKUP(D1341,Liikennemalli24!$D$2:$F$1804,2,FALSE)</f>
        <v>6979</v>
      </c>
      <c r="Z1341" s="57">
        <f>VLOOKUP(D1341,Liikennemalli24!$D$2:$F$1804,3,FALSE)</f>
        <v>0.91500000000000004</v>
      </c>
      <c r="AA1341" s="178">
        <f>IF(G1341=1,VLOOKUP(C1341,Liikennemalli!$D$6:$H$1921,2,FALSE),"-")</f>
        <v>17</v>
      </c>
      <c r="AB1341" s="197">
        <f>IF(G1341=1,VLOOKUP(C1341,Liikennemalli!$D$6:$H$1921,3,FALSE),"-")</f>
        <v>0.34693877551020402</v>
      </c>
      <c r="AC1341" s="134">
        <f>IF(E1341=1,VLOOKUP(Työfile_2024!D1341,'2015'!$F$12:$X$1887,18,FALSE),"-")</f>
        <v>80</v>
      </c>
      <c r="AD1341" s="127">
        <f>IF(E1341=1,VLOOKUP(Työfile_2024!D1341,'2015'!$F$12:$X$1887,19,FALSE),"-")</f>
        <v>0.78</v>
      </c>
      <c r="AI1341" s="127">
        <f>IF(E1341=1,VLOOKUP(Työfile_2024!D1341,'2015'!$F$12:$AB$1887,20,FALSE),"-")</f>
        <v>0</v>
      </c>
      <c r="AJ1341" s="127">
        <f>IF(E1341=1,VLOOKUP(Työfile_2024!D1341,'2015'!$F$12:$AB$1887,21,FALSE),"-")</f>
        <v>0</v>
      </c>
      <c r="AK1341" s="127">
        <f>IF(E1341=1,VLOOKUP(Työfile_2024!D1341,'2015'!$F$12:$AB$1887,22,FALSE),"-")</f>
        <v>0</v>
      </c>
      <c r="AL1341" s="127">
        <f>IF(E1341=1,VLOOKUP(Työfile_2024!D1341,'2015'!$F$12:$AB$1887,23,FALSE),"-")</f>
        <v>0</v>
      </c>
      <c r="AM1341" s="56">
        <f>VLOOKUP(Työfile_2024!D1341,Tmatkat_20km_tarkasteltava_verk!$C$2:$D$1804,2,FALSE)</f>
        <v>19</v>
      </c>
      <c r="AN1341" s="148">
        <f t="shared" si="322"/>
        <v>0.46341463414634149</v>
      </c>
      <c r="AO1341" s="178">
        <f>IF(E1341=1,VLOOKUP(Työfile_2024!D1341,'2015'!$F$12:$AC$1887,24,FALSE),"-")</f>
        <v>6</v>
      </c>
      <c r="AP1341" s="52">
        <f>VLOOKUP(D1341,Tarkasteltava_verkko_2024_harva!$E$2:$I$1804,5,FALSE)</f>
        <v>0</v>
      </c>
      <c r="AQ1341" s="52">
        <f>VLOOKUP(D1341,Tarkasteltava_verkko_2024_harva!$E$2:$I$1804,4,FALSE)</f>
        <v>0</v>
      </c>
      <c r="AR1341" s="148">
        <v>0</v>
      </c>
      <c r="AS1341" s="170" t="str">
        <f>IFERROR(VLOOKUP(C1341,'2015'!$C$12:$AG$1887,30,FALSE),"-")</f>
        <v/>
      </c>
      <c r="AT1341" s="148">
        <v>0</v>
      </c>
      <c r="AU1341" s="170">
        <f>IFERROR(VLOOKUP(C1341,'2015'!$C$12:$AG$1887,31,FALSE),"-")</f>
        <v>0</v>
      </c>
      <c r="AV1341" s="106"/>
      <c r="AW1341" s="63">
        <f>IFERROR(VLOOKUP(C1341,Merkittävyysluokitus!$A$2:$J$1705,10,FALSE),"-")</f>
        <v>3</v>
      </c>
      <c r="AX1341" s="175">
        <f>IFERROR(VLOOKUP(C1341,Merkittävyysluokitus!$A$2:$J$1705,6,FALSE),"-")</f>
        <v>3.4401080669710806</v>
      </c>
      <c r="AY1341" s="175">
        <f>IFERROR(VLOOKUP(C1341,Merkittävyysluokitus!$A$2:$J$1705,7,FALSE),"-")</f>
        <v>0.33966666666666667</v>
      </c>
      <c r="AZ1341" s="175">
        <f>IFERROR(VLOOKUP(C1341,Merkittävyysluokitus!$A$2:$J$1705,8,FALSE),"-")</f>
        <v>1.6004414003044141</v>
      </c>
      <c r="BA1341" s="175">
        <f>IFERROR(VLOOKUP(C1341,Merkittävyysluokitus!$A$2:$J$1705,9,FALSE),"-")</f>
        <v>1.5</v>
      </c>
      <c r="BB1341" s="203"/>
      <c r="BC1341" s="203" t="str">
        <f t="shared" si="323"/>
        <v>muutos</v>
      </c>
      <c r="BD1341" s="39" t="str">
        <f t="shared" si="331"/>
        <v>punainen</v>
      </c>
      <c r="BE1341" s="68" t="str">
        <f t="shared" si="318"/>
        <v>punainen</v>
      </c>
      <c r="BF1341" s="68" t="str">
        <f t="shared" si="319"/>
        <v>punainen</v>
      </c>
      <c r="BG1341" s="68" t="str">
        <f t="shared" si="320"/>
        <v>punainen</v>
      </c>
      <c r="BH1341" s="208" t="str">
        <f t="shared" si="321"/>
        <v>musta</v>
      </c>
      <c r="BI1341" s="39"/>
      <c r="BJ1341" s="39" t="str">
        <f>IF(F1341="ei löydy","uusi tie",IF(E1341=0,"tieosoite muuttunut",IF(E1341=1,VLOOKUP(D1341,'2015'!$F$12:$AL$1887,31,FALSE),"-")))</f>
        <v>musta</v>
      </c>
      <c r="BK1341" s="67" t="str">
        <f>IF(E1341=1,VLOOKUP(D1341,'2015'!$F$12:$AL$1887,32,FALSE),"-")</f>
        <v>musta</v>
      </c>
      <c r="BL1341" s="39" t="str">
        <f>IF(F1341="ei löydy","uusi tie",IF(E1341=0,"tieosoite muuttunut",IF(E1341=1,VLOOKUP(D1341,'2015'!$F$12:$AL$1887,33,FALSE),"-")))</f>
        <v>musta</v>
      </c>
      <c r="BM1341" s="39"/>
      <c r="BN1341" s="217" t="str">
        <f>VLOOKUP(D1341,'2015'!$F$12:$AL$1887,33,FALSE)</f>
        <v>musta</v>
      </c>
      <c r="BO1341" s="39"/>
      <c r="BP1341" s="115" t="s">
        <v>10</v>
      </c>
      <c r="BQ1341" s="30"/>
      <c r="BS1341" s="5"/>
      <c r="BU1341" s="37"/>
      <c r="BV1341" s="30" t="s">
        <v>10</v>
      </c>
      <c r="BX1341" t="str">
        <f>IF(E1341=1,VLOOKUP(D1341,'2015'!$F$12:$AX$1887,43,FALSE),"-")</f>
        <v>musta</v>
      </c>
      <c r="BY1341" t="str">
        <f>IF(E1341=1,VLOOKUP(D1341,'2015'!$F$12:$AX$1887,44,FALSE),"-")</f>
        <v>musta</v>
      </c>
      <c r="BZ1341" t="str">
        <f>IF(E1341=1,VLOOKUP(D1341,'2015'!$F$12:$AX$1887,45,FALSE),"-")</f>
        <v>musta</v>
      </c>
      <c r="CA1341" s="31">
        <f t="shared" si="326"/>
        <v>10</v>
      </c>
      <c r="CB1341" s="31">
        <f t="shared" si="327"/>
        <v>10</v>
      </c>
      <c r="CC1341" s="31">
        <f t="shared" si="328"/>
        <v>0</v>
      </c>
      <c r="CD1341" s="31">
        <f t="shared" si="329"/>
        <v>0</v>
      </c>
      <c r="CE1341" s="31">
        <f t="shared" si="330"/>
        <v>0</v>
      </c>
      <c r="CO1341" s="32" t="s">
        <v>34</v>
      </c>
      <c r="CP1341" s="2" t="s">
        <v>35</v>
      </c>
    </row>
    <row r="1342" spans="1:94" ht="15.75" thickBot="1" x14ac:dyDescent="0.3">
      <c r="A1342" s="50"/>
      <c r="B1342" s="50"/>
      <c r="C1342" s="50" t="str">
        <f t="shared" si="324"/>
        <v>11797_1_4670</v>
      </c>
      <c r="D1342" s="51" t="str">
        <f t="shared" si="325"/>
        <v>11797_1</v>
      </c>
      <c r="E1342" s="224">
        <f>IFERROR(VLOOKUP(C1342,'2015'!$C$12:$D$1887,2,FALSE),0)</f>
        <v>1</v>
      </c>
      <c r="F1342" s="51">
        <f>IFERROR(K1342-IFERROR(VLOOKUP(D1342,'2015'!$F$12:$I$1887,4,FALSE),"ei löydy"),"ei löydy")</f>
        <v>0</v>
      </c>
      <c r="G1342" s="224">
        <f>IFERROR(VLOOKUP(Työfile_2024!C1342,Liikennemalli!$D$6:$G$1921,4,FALSE),0)</f>
        <v>1</v>
      </c>
      <c r="H1342" s="225">
        <f>K1342-IFERROR(VLOOKUP(Työfile_2024!D1342,Liikennemalli!$C$6:$H$1921,6,FALSE),"ei löydy")</f>
        <v>0</v>
      </c>
      <c r="I1342" s="80">
        <v>11797</v>
      </c>
      <c r="J1342" s="52">
        <v>1</v>
      </c>
      <c r="K1342" s="52">
        <v>4670</v>
      </c>
      <c r="L1342" s="53"/>
      <c r="M1342" s="54"/>
      <c r="N1342" s="54"/>
      <c r="O1342" s="54"/>
      <c r="P1342" s="54"/>
      <c r="Q1342" s="55"/>
      <c r="R1342" s="55"/>
      <c r="S1342" s="55"/>
      <c r="T1342" s="55"/>
      <c r="U1342" s="52"/>
      <c r="V1342" s="56">
        <v>52</v>
      </c>
      <c r="W1342" s="56">
        <v>1</v>
      </c>
      <c r="X1342" s="56">
        <v>52</v>
      </c>
      <c r="Y1342" s="56">
        <f>VLOOKUP(D1342,Liikennemalli24!$D$2:$F$1804,2,FALSE)</f>
        <v>18</v>
      </c>
      <c r="Z1342" s="57">
        <f>VLOOKUP(D1342,Liikennemalli24!$D$2:$F$1804,3,FALSE)</f>
        <v>0.223</v>
      </c>
      <c r="AA1342" s="178">
        <f>IF(G1342=1,VLOOKUP(C1342,Liikennemalli!$D$6:$H$1921,2,FALSE),"-")</f>
        <v>0</v>
      </c>
      <c r="AB1342" s="197">
        <f>IF(G1342=1,VLOOKUP(C1342,Liikennemalli!$D$6:$H$1921,3,FALSE),"-")</f>
        <v>0</v>
      </c>
      <c r="AC1342" s="134">
        <f>IF(E1342=1,VLOOKUP(Työfile_2024!D1342,'2015'!$F$12:$X$1887,18,FALSE),"-")</f>
        <v>97</v>
      </c>
      <c r="AD1342" s="127">
        <f>IF(E1342=1,VLOOKUP(Työfile_2024!D1342,'2015'!$F$12:$X$1887,19,FALSE),"-")</f>
        <v>0.76</v>
      </c>
      <c r="AI1342" s="127">
        <f>IF(E1342=1,VLOOKUP(Työfile_2024!D1342,'2015'!$F$12:$AB$1887,20,FALSE),"-")</f>
        <v>0</v>
      </c>
      <c r="AJ1342" s="127">
        <f>IF(E1342=1,VLOOKUP(Työfile_2024!D1342,'2015'!$F$12:$AB$1887,21,FALSE),"-")</f>
        <v>0</v>
      </c>
      <c r="AK1342" s="127">
        <f>IF(E1342=1,VLOOKUP(Työfile_2024!D1342,'2015'!$F$12:$AB$1887,22,FALSE),"-")</f>
        <v>0</v>
      </c>
      <c r="AL1342" s="127">
        <f>IF(E1342=1,VLOOKUP(Työfile_2024!D1342,'2015'!$F$12:$AB$1887,23,FALSE),"-")</f>
        <v>0</v>
      </c>
      <c r="AM1342" s="56">
        <f>VLOOKUP(Työfile_2024!D1342,Tmatkat_20km_tarkasteltava_verk!$C$2:$D$1804,2,FALSE)</f>
        <v>36</v>
      </c>
      <c r="AN1342" s="148">
        <f t="shared" si="322"/>
        <v>0.69230769230769229</v>
      </c>
      <c r="AO1342" s="178">
        <f>IF(E1342=1,VLOOKUP(Työfile_2024!D1342,'2015'!$F$12:$AC$1887,24,FALSE),"-")</f>
        <v>12</v>
      </c>
      <c r="AP1342" s="52">
        <f>VLOOKUP(D1342,Tarkasteltava_verkko_2024_harva!$E$2:$I$1804,5,FALSE)</f>
        <v>0</v>
      </c>
      <c r="AQ1342" s="52">
        <f>VLOOKUP(D1342,Tarkasteltava_verkko_2024_harva!$E$2:$I$1804,4,FALSE)</f>
        <v>0</v>
      </c>
      <c r="AR1342" s="148">
        <v>0</v>
      </c>
      <c r="AS1342" s="170" t="str">
        <f>IFERROR(VLOOKUP(C1342,'2015'!$C$12:$AG$1887,30,FALSE),"-")</f>
        <v/>
      </c>
      <c r="AT1342" s="148">
        <v>0</v>
      </c>
      <c r="AU1342" s="170">
        <f>IFERROR(VLOOKUP(C1342,'2015'!$C$12:$AG$1887,31,FALSE),"-")</f>
        <v>0</v>
      </c>
      <c r="AV1342" s="106"/>
      <c r="AW1342" s="63">
        <f>IFERROR(VLOOKUP(C1342,Merkittävyysluokitus!$A$2:$J$1705,10,FALSE),"-")</f>
        <v>4</v>
      </c>
      <c r="AX1342" s="175">
        <f>IFERROR(VLOOKUP(C1342,Merkittävyysluokitus!$A$2:$J$1705,6,FALSE),"-")</f>
        <v>1.7373698630136984</v>
      </c>
      <c r="AY1342" s="175">
        <f>IFERROR(VLOOKUP(C1342,Merkittävyysluokitus!$A$2:$J$1705,7,FALSE),"-")</f>
        <v>0.26600000000000001</v>
      </c>
      <c r="AZ1342" s="175">
        <f>IFERROR(VLOOKUP(C1342,Merkittävyysluokitus!$A$2:$J$1705,8,FALSE),"-")</f>
        <v>0.63803652968036517</v>
      </c>
      <c r="BA1342" s="175">
        <f>IFERROR(VLOOKUP(C1342,Merkittävyysluokitus!$A$2:$J$1705,9,FALSE),"-")</f>
        <v>0.83333333333333326</v>
      </c>
      <c r="BB1342" s="203"/>
      <c r="BC1342" s="203" t="str">
        <f t="shared" si="323"/>
        <v/>
      </c>
      <c r="BD1342" s="39" t="str">
        <f t="shared" si="331"/>
        <v>musta</v>
      </c>
      <c r="BE1342" s="68" t="str">
        <f t="shared" si="318"/>
        <v>musta</v>
      </c>
      <c r="BF1342" s="68" t="str">
        <f t="shared" si="319"/>
        <v>musta</v>
      </c>
      <c r="BG1342" s="68" t="str">
        <f t="shared" si="320"/>
        <v>musta</v>
      </c>
      <c r="BH1342" s="208" t="str">
        <f t="shared" si="321"/>
        <v>musta</v>
      </c>
      <c r="BI1342" s="39"/>
      <c r="BJ1342" s="39" t="str">
        <f>IF(F1342="ei löydy","uusi tie",IF(E1342=0,"tieosoite muuttunut",IF(E1342=1,VLOOKUP(D1342,'2015'!$F$12:$AL$1887,31,FALSE),"-")))</f>
        <v>musta</v>
      </c>
      <c r="BK1342" s="67" t="str">
        <f>IF(E1342=1,VLOOKUP(D1342,'2015'!$F$12:$AL$1887,32,FALSE),"-")</f>
        <v>musta</v>
      </c>
      <c r="BL1342" s="39" t="str">
        <f>IF(F1342="ei löydy","uusi tie",IF(E1342=0,"tieosoite muuttunut",IF(E1342=1,VLOOKUP(D1342,'2015'!$F$12:$AL$1887,33,FALSE),"-")))</f>
        <v>musta</v>
      </c>
      <c r="BM1342" s="39"/>
      <c r="BN1342" s="217" t="str">
        <f>VLOOKUP(D1342,'2015'!$F$12:$AL$1887,33,FALSE)</f>
        <v>musta</v>
      </c>
      <c r="BO1342" s="39"/>
      <c r="BP1342" s="115" t="s">
        <v>10</v>
      </c>
      <c r="BQ1342" s="30"/>
      <c r="BS1342" s="5"/>
      <c r="BU1342" s="37"/>
      <c r="BV1342" s="30" t="s">
        <v>10</v>
      </c>
      <c r="BX1342" t="str">
        <f>IF(E1342=1,VLOOKUP(D1342,'2015'!$F$12:$AX$1887,43,FALSE),"-")</f>
        <v>musta</v>
      </c>
      <c r="BY1342" t="str">
        <f>IF(E1342=1,VLOOKUP(D1342,'2015'!$F$12:$AX$1887,44,FALSE),"-")</f>
        <v>musta</v>
      </c>
      <c r="BZ1342" t="str">
        <f>IF(E1342=1,VLOOKUP(D1342,'2015'!$F$12:$AX$1887,45,FALSE),"-")</f>
        <v>musta</v>
      </c>
      <c r="CA1342" s="31">
        <f t="shared" si="326"/>
        <v>10</v>
      </c>
      <c r="CB1342" s="31">
        <f t="shared" si="327"/>
        <v>10</v>
      </c>
      <c r="CC1342" s="31">
        <f t="shared" si="328"/>
        <v>0</v>
      </c>
      <c r="CD1342" s="31">
        <f t="shared" si="329"/>
        <v>0</v>
      </c>
      <c r="CE1342" s="31">
        <f t="shared" si="330"/>
        <v>0</v>
      </c>
      <c r="CO1342" s="2" t="s">
        <v>35</v>
      </c>
      <c r="CP1342" s="2" t="s">
        <v>35</v>
      </c>
    </row>
    <row r="1343" spans="1:94" ht="15.75" thickBot="1" x14ac:dyDescent="0.3">
      <c r="A1343" s="50"/>
      <c r="B1343" s="50"/>
      <c r="C1343" s="50" t="str">
        <f t="shared" si="324"/>
        <v>11798_1_450</v>
      </c>
      <c r="D1343" s="51" t="str">
        <f t="shared" si="325"/>
        <v>11798_1</v>
      </c>
      <c r="E1343" s="224">
        <f>IFERROR(VLOOKUP(C1343,'2015'!$C$12:$D$1887,2,FALSE),0)</f>
        <v>1</v>
      </c>
      <c r="F1343" s="51">
        <f>IFERROR(K1343-IFERROR(VLOOKUP(D1343,'2015'!$F$12:$I$1887,4,FALSE),"ei löydy"),"ei löydy")</f>
        <v>0</v>
      </c>
      <c r="G1343" s="224">
        <f>IFERROR(VLOOKUP(Työfile_2024!C1343,Liikennemalli!$D$6:$G$1921,4,FALSE),0)</f>
        <v>1</v>
      </c>
      <c r="H1343" s="225">
        <f>K1343-IFERROR(VLOOKUP(Työfile_2024!D1343,Liikennemalli!$C$6:$H$1921,6,FALSE),"ei löydy")</f>
        <v>0</v>
      </c>
      <c r="I1343" s="80">
        <v>11798</v>
      </c>
      <c r="J1343" s="52">
        <v>1</v>
      </c>
      <c r="K1343" s="52">
        <v>450</v>
      </c>
      <c r="L1343" s="53"/>
      <c r="M1343" s="54"/>
      <c r="N1343" s="54"/>
      <c r="O1343" s="54"/>
      <c r="P1343" s="54"/>
      <c r="Q1343" s="55"/>
      <c r="R1343" s="55"/>
      <c r="S1343" s="55"/>
      <c r="T1343" s="55"/>
      <c r="U1343" s="52"/>
      <c r="V1343" s="56">
        <v>132</v>
      </c>
      <c r="W1343" s="56">
        <v>16</v>
      </c>
      <c r="X1343" s="56">
        <v>137</v>
      </c>
      <c r="Y1343" s="56">
        <f>VLOOKUP(D1343,Liikennemalli24!$D$2:$F$1804,2,FALSE)</f>
        <v>77</v>
      </c>
      <c r="Z1343" s="57">
        <f>VLOOKUP(D1343,Liikennemalli24!$D$2:$F$1804,3,FALSE)</f>
        <v>0.27</v>
      </c>
      <c r="AA1343" s="178">
        <f>IF(G1343=1,VLOOKUP(C1343,Liikennemalli!$D$6:$H$1921,2,FALSE),"-")</f>
        <v>67</v>
      </c>
      <c r="AB1343" s="197">
        <f>IF(G1343=1,VLOOKUP(C1343,Liikennemalli!$D$6:$H$1921,3,FALSE),"-")</f>
        <v>0.62037037037037002</v>
      </c>
      <c r="AC1343" s="134">
        <f>IF(E1343=1,VLOOKUP(Työfile_2024!D1343,'2015'!$F$12:$X$1887,18,FALSE),"-")</f>
        <v>5</v>
      </c>
      <c r="AD1343" s="127">
        <f>IF(E1343=1,VLOOKUP(Työfile_2024!D1343,'2015'!$F$12:$X$1887,19,FALSE),"-")</f>
        <v>0.16</v>
      </c>
      <c r="AI1343" s="127">
        <f>IF(E1343=1,VLOOKUP(Työfile_2024!D1343,'2015'!$F$12:$AB$1887,20,FALSE),"-")</f>
        <v>0</v>
      </c>
      <c r="AJ1343" s="127">
        <f>IF(E1343=1,VLOOKUP(Työfile_2024!D1343,'2015'!$F$12:$AB$1887,21,FALSE),"-")</f>
        <v>0</v>
      </c>
      <c r="AK1343" s="127">
        <f>IF(E1343=1,VLOOKUP(Työfile_2024!D1343,'2015'!$F$12:$AB$1887,22,FALSE),"-")</f>
        <v>0</v>
      </c>
      <c r="AL1343" s="127">
        <f>IF(E1343=1,VLOOKUP(Työfile_2024!D1343,'2015'!$F$12:$AB$1887,23,FALSE),"-")</f>
        <v>0</v>
      </c>
      <c r="AM1343" s="56">
        <f>VLOOKUP(Työfile_2024!D1343,Tmatkat_20km_tarkasteltava_verk!$C$2:$D$1804,2,FALSE)</f>
        <v>46</v>
      </c>
      <c r="AN1343" s="148">
        <f t="shared" si="322"/>
        <v>0.34848484848484851</v>
      </c>
      <c r="AO1343" s="178">
        <f>IF(E1343=1,VLOOKUP(Työfile_2024!D1343,'2015'!$F$12:$AC$1887,24,FALSE),"-")</f>
        <v>18</v>
      </c>
      <c r="AP1343" s="52">
        <f>VLOOKUP(D1343,Tarkasteltava_verkko_2024_harva!$E$2:$I$1804,5,FALSE)</f>
        <v>0</v>
      </c>
      <c r="AQ1343" s="52">
        <f>VLOOKUP(D1343,Tarkasteltava_verkko_2024_harva!$E$2:$I$1804,4,FALSE)</f>
        <v>0</v>
      </c>
      <c r="AR1343" s="148">
        <v>0</v>
      </c>
      <c r="AS1343" s="170" t="str">
        <f>IFERROR(VLOOKUP(C1343,'2015'!$C$12:$AG$1887,30,FALSE),"-")</f>
        <v/>
      </c>
      <c r="AT1343" s="148">
        <v>0</v>
      </c>
      <c r="AU1343" s="170">
        <f>IFERROR(VLOOKUP(C1343,'2015'!$C$12:$AG$1887,31,FALSE),"-")</f>
        <v>0</v>
      </c>
      <c r="AV1343" s="106"/>
      <c r="AW1343" s="63">
        <f>IFERROR(VLOOKUP(C1343,Merkittävyysluokitus!$A$2:$J$1705,10,FALSE),"-")</f>
        <v>3</v>
      </c>
      <c r="AX1343" s="175">
        <f>IFERROR(VLOOKUP(C1343,Merkittävyysluokitus!$A$2:$J$1705,6,FALSE),"-")</f>
        <v>3.2069208523592083</v>
      </c>
      <c r="AY1343" s="175">
        <f>IFERROR(VLOOKUP(C1343,Merkittävyysluokitus!$A$2:$J$1705,7,FALSE),"-")</f>
        <v>0.57599999999999996</v>
      </c>
      <c r="AZ1343" s="175">
        <f>IFERROR(VLOOKUP(C1343,Merkittävyysluokitus!$A$2:$J$1705,8,FALSE),"-")</f>
        <v>1.464254185692542</v>
      </c>
      <c r="BA1343" s="175">
        <f>IFERROR(VLOOKUP(C1343,Merkittävyysluokitus!$A$2:$J$1705,9,FALSE),"-")</f>
        <v>1.1666666666666665</v>
      </c>
      <c r="BB1343" s="203"/>
      <c r="BC1343" s="203" t="str">
        <f t="shared" si="323"/>
        <v/>
      </c>
      <c r="BD1343" s="39" t="str">
        <f t="shared" si="331"/>
        <v>musta</v>
      </c>
      <c r="BE1343" s="68" t="str">
        <f t="shared" si="318"/>
        <v>musta</v>
      </c>
      <c r="BF1343" s="68" t="str">
        <f t="shared" si="319"/>
        <v>musta</v>
      </c>
      <c r="BG1343" s="68" t="str">
        <f t="shared" si="320"/>
        <v>musta</v>
      </c>
      <c r="BH1343" s="208" t="str">
        <f t="shared" si="321"/>
        <v>musta</v>
      </c>
      <c r="BI1343" s="39"/>
      <c r="BJ1343" s="39" t="str">
        <f>IF(F1343="ei löydy","uusi tie",IF(E1343=0,"tieosoite muuttunut",IF(E1343=1,VLOOKUP(D1343,'2015'!$F$12:$AL$1887,31,FALSE),"-")))</f>
        <v>musta</v>
      </c>
      <c r="BK1343" s="67" t="str">
        <f>IF(E1343=1,VLOOKUP(D1343,'2015'!$F$12:$AL$1887,32,FALSE),"-")</f>
        <v>musta</v>
      </c>
      <c r="BL1343" s="39" t="str">
        <f>IF(F1343="ei löydy","uusi tie",IF(E1343=0,"tieosoite muuttunut",IF(E1343=1,VLOOKUP(D1343,'2015'!$F$12:$AL$1887,33,FALSE),"-")))</f>
        <v>musta</v>
      </c>
      <c r="BM1343" s="39"/>
      <c r="BN1343" s="217" t="str">
        <f>VLOOKUP(D1343,'2015'!$F$12:$AL$1887,33,FALSE)</f>
        <v>musta</v>
      </c>
      <c r="BO1343" s="39"/>
      <c r="BP1343" s="115" t="s">
        <v>10</v>
      </c>
      <c r="BQ1343" s="30"/>
      <c r="BS1343" s="5"/>
      <c r="BU1343" s="37"/>
      <c r="BV1343" s="30" t="s">
        <v>10</v>
      </c>
      <c r="BX1343" t="str">
        <f>IF(E1343=1,VLOOKUP(D1343,'2015'!$F$12:$AX$1887,43,FALSE),"-")</f>
        <v>musta</v>
      </c>
      <c r="BY1343" t="str">
        <f>IF(E1343=1,VLOOKUP(D1343,'2015'!$F$12:$AX$1887,44,FALSE),"-")</f>
        <v>musta</v>
      </c>
      <c r="BZ1343" t="str">
        <f>IF(E1343=1,VLOOKUP(D1343,'2015'!$F$12:$AX$1887,45,FALSE),"-")</f>
        <v>musta</v>
      </c>
      <c r="CA1343" s="31">
        <f t="shared" si="326"/>
        <v>0</v>
      </c>
      <c r="CB1343" s="31">
        <f t="shared" si="327"/>
        <v>0</v>
      </c>
      <c r="CC1343" s="31">
        <f t="shared" si="328"/>
        <v>0</v>
      </c>
      <c r="CD1343" s="31">
        <f t="shared" si="329"/>
        <v>0</v>
      </c>
      <c r="CE1343" s="31">
        <f t="shared" si="330"/>
        <v>0</v>
      </c>
      <c r="CO1343" s="2" t="s">
        <v>35</v>
      </c>
      <c r="CP1343" s="2" t="s">
        <v>35</v>
      </c>
    </row>
    <row r="1344" spans="1:94" ht="15.75" thickBot="1" x14ac:dyDescent="0.3">
      <c r="A1344" s="50"/>
      <c r="B1344" s="50"/>
      <c r="C1344" s="50" t="str">
        <f t="shared" si="324"/>
        <v>11799_1_6259</v>
      </c>
      <c r="D1344" s="51" t="str">
        <f t="shared" si="325"/>
        <v>11799_1</v>
      </c>
      <c r="E1344" s="224">
        <f>IFERROR(VLOOKUP(C1344,'2015'!$C$12:$D$1887,2,FALSE),0)</f>
        <v>1</v>
      </c>
      <c r="F1344" s="51">
        <f>IFERROR(K1344-IFERROR(VLOOKUP(D1344,'2015'!$F$12:$I$1887,4,FALSE),"ei löydy"),"ei löydy")</f>
        <v>0</v>
      </c>
      <c r="G1344" s="224">
        <f>IFERROR(VLOOKUP(Työfile_2024!C1344,Liikennemalli!$D$6:$G$1921,4,FALSE),0)</f>
        <v>1</v>
      </c>
      <c r="H1344" s="225">
        <f>K1344-IFERROR(VLOOKUP(Työfile_2024!D1344,Liikennemalli!$C$6:$H$1921,6,FALSE),"ei löydy")</f>
        <v>0</v>
      </c>
      <c r="I1344" s="80">
        <v>11799</v>
      </c>
      <c r="J1344" s="52">
        <v>1</v>
      </c>
      <c r="K1344" s="52">
        <v>6259</v>
      </c>
      <c r="L1344" s="53"/>
      <c r="M1344" s="54"/>
      <c r="N1344" s="54"/>
      <c r="O1344" s="54"/>
      <c r="P1344" s="54"/>
      <c r="Q1344" s="55"/>
      <c r="R1344" s="55"/>
      <c r="S1344" s="55"/>
      <c r="T1344" s="55"/>
      <c r="U1344" s="52"/>
      <c r="V1344" s="56">
        <v>89</v>
      </c>
      <c r="W1344" s="56">
        <v>2</v>
      </c>
      <c r="X1344" s="56">
        <v>99</v>
      </c>
      <c r="Y1344" s="56">
        <f>VLOOKUP(D1344,Liikennemalli24!$D$2:$F$1804,2,FALSE)</f>
        <v>85</v>
      </c>
      <c r="Z1344" s="57">
        <f>VLOOKUP(D1344,Liikennemalli24!$D$2:$F$1804,3,FALSE)</f>
        <v>0.38700000000000001</v>
      </c>
      <c r="AA1344" s="178">
        <f>IF(G1344=1,VLOOKUP(C1344,Liikennemalli!$D$6:$H$1921,2,FALSE),"-")</f>
        <v>27.777928969267599</v>
      </c>
      <c r="AB1344" s="197">
        <f>IF(G1344=1,VLOOKUP(C1344,Liikennemalli!$D$6:$H$1921,3,FALSE),"-")</f>
        <v>0.49964145457638498</v>
      </c>
      <c r="AC1344" s="134">
        <f>IF(E1344=1,VLOOKUP(Työfile_2024!D1344,'2015'!$F$12:$X$1887,18,FALSE),"-")</f>
        <v>0</v>
      </c>
      <c r="AD1344" s="127">
        <f>IF(E1344=1,VLOOKUP(Työfile_2024!D1344,'2015'!$F$12:$X$1887,19,FALSE),"-")</f>
        <v>0</v>
      </c>
      <c r="AI1344" s="127">
        <f>IF(E1344=1,VLOOKUP(Työfile_2024!D1344,'2015'!$F$12:$AB$1887,20,FALSE),"-")</f>
        <v>0</v>
      </c>
      <c r="AJ1344" s="127">
        <f>IF(E1344=1,VLOOKUP(Työfile_2024!D1344,'2015'!$F$12:$AB$1887,21,FALSE),"-")</f>
        <v>0</v>
      </c>
      <c r="AK1344" s="127">
        <f>IF(E1344=1,VLOOKUP(Työfile_2024!D1344,'2015'!$F$12:$AB$1887,22,FALSE),"-")</f>
        <v>0</v>
      </c>
      <c r="AL1344" s="127">
        <f>IF(E1344=1,VLOOKUP(Työfile_2024!D1344,'2015'!$F$12:$AB$1887,23,FALSE),"-")</f>
        <v>0</v>
      </c>
      <c r="AM1344" s="56">
        <f>VLOOKUP(Työfile_2024!D1344,Tmatkat_20km_tarkasteltava_verk!$C$2:$D$1804,2,FALSE)</f>
        <v>53</v>
      </c>
      <c r="AN1344" s="148">
        <f t="shared" si="322"/>
        <v>0.5955056179775281</v>
      </c>
      <c r="AO1344" s="178">
        <f>IF(E1344=1,VLOOKUP(Työfile_2024!D1344,'2015'!$F$12:$AC$1887,24,FALSE),"-")</f>
        <v>48</v>
      </c>
      <c r="AP1344" s="52">
        <f>VLOOKUP(D1344,Tarkasteltava_verkko_2024_harva!$E$2:$I$1804,5,FALSE)</f>
        <v>0</v>
      </c>
      <c r="AQ1344" s="52">
        <f>VLOOKUP(D1344,Tarkasteltava_verkko_2024_harva!$E$2:$I$1804,4,FALSE)</f>
        <v>0</v>
      </c>
      <c r="AR1344" s="148">
        <v>0</v>
      </c>
      <c r="AS1344" s="170">
        <f>IFERROR(VLOOKUP(C1344,'2015'!$C$12:$AG$1887,30,FALSE),"-")</f>
        <v>0</v>
      </c>
      <c r="AT1344" s="148">
        <v>0</v>
      </c>
      <c r="AU1344" s="170">
        <f>IFERROR(VLOOKUP(C1344,'2015'!$C$12:$AG$1887,31,FALSE),"-")</f>
        <v>0</v>
      </c>
      <c r="AV1344" s="106"/>
      <c r="AW1344" s="63">
        <f>IFERROR(VLOOKUP(C1344,Merkittävyysluokitus!$A$2:$J$1705,10,FALSE),"-")</f>
        <v>4</v>
      </c>
      <c r="AX1344" s="175">
        <f>IFERROR(VLOOKUP(C1344,Merkittävyysluokitus!$A$2:$J$1705,6,FALSE),"-")</f>
        <v>1.4772968036529681</v>
      </c>
      <c r="AY1344" s="175">
        <f>IFERROR(VLOOKUP(C1344,Merkittävyysluokitus!$A$2:$J$1705,7,FALSE),"-")</f>
        <v>0.53199999999999992</v>
      </c>
      <c r="AZ1344" s="175">
        <f>IFERROR(VLOOKUP(C1344,Merkittävyysluokitus!$A$2:$J$1705,8,FALSE),"-")</f>
        <v>0.44529680365296809</v>
      </c>
      <c r="BA1344" s="175">
        <f>IFERROR(VLOOKUP(C1344,Merkittävyysluokitus!$A$2:$J$1705,9,FALSE),"-")</f>
        <v>0.5</v>
      </c>
      <c r="BB1344" s="203"/>
      <c r="BC1344" s="203" t="str">
        <f t="shared" si="323"/>
        <v/>
      </c>
      <c r="BD1344" s="39" t="str">
        <f t="shared" si="331"/>
        <v>musta</v>
      </c>
      <c r="BE1344" s="68" t="str">
        <f t="shared" si="318"/>
        <v>musta</v>
      </c>
      <c r="BF1344" s="68" t="str">
        <f t="shared" si="319"/>
        <v>musta</v>
      </c>
      <c r="BG1344" s="68" t="str">
        <f t="shared" si="320"/>
        <v>musta</v>
      </c>
      <c r="BH1344" s="208" t="str">
        <f t="shared" si="321"/>
        <v>musta</v>
      </c>
      <c r="BI1344" s="39"/>
      <c r="BJ1344" s="39" t="str">
        <f>IF(F1344="ei löydy","uusi tie",IF(E1344=0,"tieosoite muuttunut",IF(E1344=1,VLOOKUP(D1344,'2015'!$F$12:$AL$1887,31,FALSE),"-")))</f>
        <v>musta</v>
      </c>
      <c r="BK1344" s="67" t="str">
        <f>IF(E1344=1,VLOOKUP(D1344,'2015'!$F$12:$AL$1887,32,FALSE),"-")</f>
        <v>musta</v>
      </c>
      <c r="BL1344" s="39" t="str">
        <f>IF(F1344="ei löydy","uusi tie",IF(E1344=0,"tieosoite muuttunut",IF(E1344=1,VLOOKUP(D1344,'2015'!$F$12:$AL$1887,33,FALSE),"-")))</f>
        <v>musta</v>
      </c>
      <c r="BM1344" s="39"/>
      <c r="BN1344" s="217" t="str">
        <f>VLOOKUP(D1344,'2015'!$F$12:$AL$1887,33,FALSE)</f>
        <v>musta</v>
      </c>
      <c r="BO1344" s="39"/>
      <c r="BP1344" s="115" t="s">
        <v>10</v>
      </c>
      <c r="BQ1344" s="30"/>
      <c r="BS1344" s="5"/>
      <c r="BU1344" s="37"/>
      <c r="BV1344" s="30" t="s">
        <v>10</v>
      </c>
      <c r="BX1344">
        <f>IF(E1344=1,VLOOKUP(D1344,'2015'!$F$12:$AX$1887,43,FALSE),"-")</f>
        <v>0</v>
      </c>
      <c r="BY1344">
        <f>IF(E1344=1,VLOOKUP(D1344,'2015'!$F$12:$AX$1887,44,FALSE),"-")</f>
        <v>0</v>
      </c>
      <c r="BZ1344">
        <f>IF(E1344=1,VLOOKUP(D1344,'2015'!$F$12:$AX$1887,45,FALSE),"-")</f>
        <v>0</v>
      </c>
      <c r="CA1344" s="31">
        <f t="shared" si="326"/>
        <v>0</v>
      </c>
      <c r="CB1344" s="31">
        <f t="shared" si="327"/>
        <v>0</v>
      </c>
      <c r="CC1344" s="31">
        <f t="shared" si="328"/>
        <v>0</v>
      </c>
      <c r="CD1344" s="31">
        <f t="shared" si="329"/>
        <v>0</v>
      </c>
      <c r="CE1344" s="31">
        <f t="shared" si="330"/>
        <v>0</v>
      </c>
      <c r="CO1344" s="2" t="s">
        <v>35</v>
      </c>
      <c r="CP1344" s="2" t="s">
        <v>35</v>
      </c>
    </row>
    <row r="1345" spans="1:94" ht="15.75" thickBot="1" x14ac:dyDescent="0.3">
      <c r="A1345" s="50"/>
      <c r="B1345" s="50"/>
      <c r="C1345" s="50" t="str">
        <f t="shared" si="324"/>
        <v>11799_2_594</v>
      </c>
      <c r="D1345" s="51" t="str">
        <f t="shared" si="325"/>
        <v>11799_2</v>
      </c>
      <c r="E1345" s="224">
        <f>IFERROR(VLOOKUP(C1345,'2015'!$C$12:$D$1887,2,FALSE),0)</f>
        <v>1</v>
      </c>
      <c r="F1345" s="51">
        <f>IFERROR(K1345-IFERROR(VLOOKUP(D1345,'2015'!$F$12:$I$1887,4,FALSE),"ei löydy"),"ei löydy")</f>
        <v>0</v>
      </c>
      <c r="G1345" s="224">
        <f>IFERROR(VLOOKUP(Työfile_2024!C1345,Liikennemalli!$D$6:$G$1921,4,FALSE),0)</f>
        <v>1</v>
      </c>
      <c r="H1345" s="225">
        <f>K1345-IFERROR(VLOOKUP(Työfile_2024!D1345,Liikennemalli!$C$6:$H$1921,6,FALSE),"ei löydy")</f>
        <v>0</v>
      </c>
      <c r="I1345" s="80">
        <v>11799</v>
      </c>
      <c r="J1345" s="52">
        <v>2</v>
      </c>
      <c r="K1345" s="52">
        <v>594</v>
      </c>
      <c r="L1345" s="53"/>
      <c r="M1345" s="54"/>
      <c r="N1345" s="54"/>
      <c r="O1345" s="54"/>
      <c r="P1345" s="54"/>
      <c r="Q1345" s="55"/>
      <c r="R1345" s="55"/>
      <c r="S1345" s="55"/>
      <c r="T1345" s="55"/>
      <c r="U1345" s="52"/>
      <c r="V1345" s="56">
        <v>89</v>
      </c>
      <c r="W1345" s="56">
        <v>2</v>
      </c>
      <c r="X1345" s="56">
        <v>99</v>
      </c>
      <c r="Y1345" s="56">
        <f>VLOOKUP(D1345,Liikennemalli24!$D$2:$F$1804,2,FALSE)</f>
        <v>21</v>
      </c>
      <c r="Z1345" s="57">
        <f>VLOOKUP(D1345,Liikennemalli24!$D$2:$F$1804,3,FALSE)</f>
        <v>0.68700000000000006</v>
      </c>
      <c r="AA1345" s="178">
        <f>IF(G1345=1,VLOOKUP(C1345,Liikennemalli!$D$6:$H$1921,2,FALSE),"-")</f>
        <v>5</v>
      </c>
      <c r="AB1345" s="197">
        <f>IF(G1345=1,VLOOKUP(C1345,Liikennemalli!$D$6:$H$1921,3,FALSE),"-")</f>
        <v>0.41666666666666602</v>
      </c>
      <c r="AC1345" s="134">
        <f>IF(E1345=1,VLOOKUP(Työfile_2024!D1345,'2015'!$F$12:$X$1887,18,FALSE),"-")</f>
        <v>40</v>
      </c>
      <c r="AD1345" s="127">
        <f>IF(E1345=1,VLOOKUP(Työfile_2024!D1345,'2015'!$F$12:$X$1887,19,FALSE),"-")</f>
        <v>0.47</v>
      </c>
      <c r="AI1345" s="127">
        <f>IF(E1345=1,VLOOKUP(Työfile_2024!D1345,'2015'!$F$12:$AB$1887,20,FALSE),"-")</f>
        <v>0</v>
      </c>
      <c r="AJ1345" s="127">
        <f>IF(E1345=1,VLOOKUP(Työfile_2024!D1345,'2015'!$F$12:$AB$1887,21,FALSE),"-")</f>
        <v>0</v>
      </c>
      <c r="AK1345" s="127">
        <f>IF(E1345=1,VLOOKUP(Työfile_2024!D1345,'2015'!$F$12:$AB$1887,22,FALSE),"-")</f>
        <v>0</v>
      </c>
      <c r="AL1345" s="127">
        <f>IF(E1345=1,VLOOKUP(Työfile_2024!D1345,'2015'!$F$12:$AB$1887,23,FALSE),"-")</f>
        <v>0</v>
      </c>
      <c r="AM1345" s="56">
        <f>VLOOKUP(Työfile_2024!D1345,Tmatkat_20km_tarkasteltava_verk!$C$2:$D$1804,2,FALSE)</f>
        <v>49</v>
      </c>
      <c r="AN1345" s="148">
        <f t="shared" si="322"/>
        <v>0.550561797752809</v>
      </c>
      <c r="AO1345" s="178">
        <f>IF(E1345=1,VLOOKUP(Työfile_2024!D1345,'2015'!$F$12:$AC$1887,24,FALSE),"-")</f>
        <v>26</v>
      </c>
      <c r="AP1345" s="52">
        <f>VLOOKUP(D1345,Tarkasteltava_verkko_2024_harva!$E$2:$I$1804,5,FALSE)</f>
        <v>0</v>
      </c>
      <c r="AQ1345" s="52">
        <f>VLOOKUP(D1345,Tarkasteltava_verkko_2024_harva!$E$2:$I$1804,4,FALSE)</f>
        <v>0</v>
      </c>
      <c r="AR1345" s="148">
        <v>0</v>
      </c>
      <c r="AS1345" s="170" t="str">
        <f>IFERROR(VLOOKUP(C1345,'2015'!$C$12:$AG$1887,30,FALSE),"-")</f>
        <v/>
      </c>
      <c r="AT1345" s="148">
        <v>0</v>
      </c>
      <c r="AU1345" s="170">
        <f>IFERROR(VLOOKUP(C1345,'2015'!$C$12:$AG$1887,31,FALSE),"-")</f>
        <v>0</v>
      </c>
      <c r="AV1345" s="106"/>
      <c r="AW1345" s="63">
        <f>IFERROR(VLOOKUP(C1345,Merkittävyysluokitus!$A$2:$J$1705,10,FALSE),"-")</f>
        <v>4</v>
      </c>
      <c r="AX1345" s="175">
        <f>IFERROR(VLOOKUP(C1345,Merkittävyysluokitus!$A$2:$J$1705,6,FALSE),"-")</f>
        <v>1.4323881278538813</v>
      </c>
      <c r="AY1345" s="175">
        <f>IFERROR(VLOOKUP(C1345,Merkittävyysluokitus!$A$2:$J$1705,7,FALSE),"-")</f>
        <v>0.48699999999999993</v>
      </c>
      <c r="AZ1345" s="175">
        <f>IFERROR(VLOOKUP(C1345,Merkittävyysluokitus!$A$2:$J$1705,8,FALSE),"-")</f>
        <v>0.44538812785388127</v>
      </c>
      <c r="BA1345" s="175">
        <f>IFERROR(VLOOKUP(C1345,Merkittävyysluokitus!$A$2:$J$1705,9,FALSE),"-")</f>
        <v>0.5</v>
      </c>
      <c r="BB1345" s="203"/>
      <c r="BC1345" s="203" t="str">
        <f t="shared" si="323"/>
        <v/>
      </c>
      <c r="BD1345" s="39" t="str">
        <f t="shared" si="331"/>
        <v>musta</v>
      </c>
      <c r="BE1345" s="68" t="str">
        <f t="shared" si="318"/>
        <v>musta</v>
      </c>
      <c r="BF1345" s="68" t="str">
        <f t="shared" si="319"/>
        <v>musta</v>
      </c>
      <c r="BG1345" s="68" t="str">
        <f t="shared" si="320"/>
        <v>musta</v>
      </c>
      <c r="BH1345" s="208" t="str">
        <f t="shared" si="321"/>
        <v>musta</v>
      </c>
      <c r="BI1345" s="39"/>
      <c r="BJ1345" s="39" t="str">
        <f>IF(F1345="ei löydy","uusi tie",IF(E1345=0,"tieosoite muuttunut",IF(E1345=1,VLOOKUP(D1345,'2015'!$F$12:$AL$1887,31,FALSE),"-")))</f>
        <v>musta</v>
      </c>
      <c r="BK1345" s="67" t="str">
        <f>IF(E1345=1,VLOOKUP(D1345,'2015'!$F$12:$AL$1887,32,FALSE),"-")</f>
        <v>musta</v>
      </c>
      <c r="BL1345" s="39" t="str">
        <f>IF(F1345="ei löydy","uusi tie",IF(E1345=0,"tieosoite muuttunut",IF(E1345=1,VLOOKUP(D1345,'2015'!$F$12:$AL$1887,33,FALSE),"-")))</f>
        <v>musta</v>
      </c>
      <c r="BM1345" s="39"/>
      <c r="BN1345" s="217" t="str">
        <f>VLOOKUP(D1345,'2015'!$F$12:$AL$1887,33,FALSE)</f>
        <v>musta</v>
      </c>
      <c r="BO1345" s="39"/>
      <c r="BP1345" s="115" t="s">
        <v>10</v>
      </c>
      <c r="BQ1345" s="30"/>
      <c r="BS1345" s="5"/>
      <c r="BU1345" s="37"/>
      <c r="BV1345" s="30" t="s">
        <v>10</v>
      </c>
      <c r="BX1345" t="str">
        <f>IF(E1345=1,VLOOKUP(D1345,'2015'!$F$12:$AX$1887,43,FALSE),"-")</f>
        <v>musta</v>
      </c>
      <c r="BY1345" t="str">
        <f>IF(E1345=1,VLOOKUP(D1345,'2015'!$F$12:$AX$1887,44,FALSE),"-")</f>
        <v>musta</v>
      </c>
      <c r="BZ1345" t="str">
        <f>IF(E1345=1,VLOOKUP(D1345,'2015'!$F$12:$AX$1887,45,FALSE),"-")</f>
        <v>musta</v>
      </c>
      <c r="CA1345" s="31">
        <f t="shared" si="326"/>
        <v>1</v>
      </c>
      <c r="CB1345" s="31">
        <f t="shared" si="327"/>
        <v>1</v>
      </c>
      <c r="CC1345" s="31">
        <f t="shared" si="328"/>
        <v>0</v>
      </c>
      <c r="CD1345" s="31">
        <f t="shared" si="329"/>
        <v>0</v>
      </c>
      <c r="CE1345" s="31">
        <f t="shared" si="330"/>
        <v>0</v>
      </c>
      <c r="CO1345" s="2" t="s">
        <v>35</v>
      </c>
      <c r="CP1345" s="2" t="s">
        <v>35</v>
      </c>
    </row>
    <row r="1346" spans="1:94" ht="15.75" thickBot="1" x14ac:dyDescent="0.3">
      <c r="A1346" s="50"/>
      <c r="B1346" s="50"/>
      <c r="C1346" s="50" t="str">
        <f t="shared" si="324"/>
        <v>11801_1_4475</v>
      </c>
      <c r="D1346" s="51" t="str">
        <f t="shared" si="325"/>
        <v>11801_1</v>
      </c>
      <c r="E1346" s="224">
        <f>IFERROR(VLOOKUP(C1346,'2015'!$C$12:$D$1887,2,FALSE),0)</f>
        <v>1</v>
      </c>
      <c r="F1346" s="51">
        <f>IFERROR(K1346-IFERROR(VLOOKUP(D1346,'2015'!$F$12:$I$1887,4,FALSE),"ei löydy"),"ei löydy")</f>
        <v>0</v>
      </c>
      <c r="G1346" s="224">
        <f>IFERROR(VLOOKUP(Työfile_2024!C1346,Liikennemalli!$D$6:$G$1921,4,FALSE),0)</f>
        <v>1</v>
      </c>
      <c r="H1346" s="225">
        <f>K1346-IFERROR(VLOOKUP(Työfile_2024!D1346,Liikennemalli!$C$6:$H$1921,6,FALSE),"ei löydy")</f>
        <v>0</v>
      </c>
      <c r="I1346" s="80">
        <v>11801</v>
      </c>
      <c r="J1346" s="52">
        <v>1</v>
      </c>
      <c r="K1346" s="52">
        <v>4475</v>
      </c>
      <c r="L1346" s="53"/>
      <c r="M1346" s="54"/>
      <c r="N1346" s="54"/>
      <c r="O1346" s="54"/>
      <c r="P1346" s="54"/>
      <c r="Q1346" s="55"/>
      <c r="R1346" s="55"/>
      <c r="S1346" s="55"/>
      <c r="T1346" s="55"/>
      <c r="U1346" s="52"/>
      <c r="V1346" s="56">
        <v>89</v>
      </c>
      <c r="W1346" s="56">
        <v>3</v>
      </c>
      <c r="X1346" s="56">
        <v>90</v>
      </c>
      <c r="Y1346" s="56">
        <f>VLOOKUP(D1346,Liikennemalli24!$D$2:$F$1804,2,FALSE)</f>
        <v>126</v>
      </c>
      <c r="Z1346" s="57">
        <f>VLOOKUP(D1346,Liikennemalli24!$D$2:$F$1804,3,FALSE)</f>
        <v>0.28499999999999998</v>
      </c>
      <c r="AA1346" s="178">
        <f>IF(G1346=1,VLOOKUP(C1346,Liikennemalli!$D$6:$H$1921,2,FALSE),"-")</f>
        <v>16.222111937302898</v>
      </c>
      <c r="AB1346" s="197">
        <f>IF(G1346=1,VLOOKUP(C1346,Liikennemalli!$D$6:$H$1921,3,FALSE),"-")</f>
        <v>0.44669928495843397</v>
      </c>
      <c r="AC1346" s="134">
        <f>IF(E1346=1,VLOOKUP(Työfile_2024!D1346,'2015'!$F$12:$X$1887,18,FALSE),"-")</f>
        <v>0</v>
      </c>
      <c r="AD1346" s="127">
        <f>IF(E1346=1,VLOOKUP(Työfile_2024!D1346,'2015'!$F$12:$X$1887,19,FALSE),"-")</f>
        <v>0</v>
      </c>
      <c r="AI1346" s="127">
        <f>IF(E1346=1,VLOOKUP(Työfile_2024!D1346,'2015'!$F$12:$AB$1887,20,FALSE),"-")</f>
        <v>0</v>
      </c>
      <c r="AJ1346" s="127">
        <f>IF(E1346=1,VLOOKUP(Työfile_2024!D1346,'2015'!$F$12:$AB$1887,21,FALSE),"-")</f>
        <v>0</v>
      </c>
      <c r="AK1346" s="127">
        <f>IF(E1346=1,VLOOKUP(Työfile_2024!D1346,'2015'!$F$12:$AB$1887,22,FALSE),"-")</f>
        <v>0</v>
      </c>
      <c r="AL1346" s="127">
        <f>IF(E1346=1,VLOOKUP(Työfile_2024!D1346,'2015'!$F$12:$AB$1887,23,FALSE),"-")</f>
        <v>0</v>
      </c>
      <c r="AM1346" s="56">
        <f>VLOOKUP(Työfile_2024!D1346,Tmatkat_20km_tarkasteltava_verk!$C$2:$D$1804,2,FALSE)</f>
        <v>49</v>
      </c>
      <c r="AN1346" s="148">
        <f t="shared" si="322"/>
        <v>0.550561797752809</v>
      </c>
      <c r="AO1346" s="178">
        <f>IF(E1346=1,VLOOKUP(Työfile_2024!D1346,'2015'!$F$12:$AC$1887,24,FALSE),"-")</f>
        <v>54</v>
      </c>
      <c r="AP1346" s="52" t="str">
        <f>VLOOKUP(D1346,Tarkasteltava_verkko_2024_harva!$E$2:$I$1804,5,FALSE)</f>
        <v>tiivis</v>
      </c>
      <c r="AQ1346" s="52">
        <f>VLOOKUP(D1346,Tarkasteltava_verkko_2024_harva!$E$2:$I$1804,4,FALSE)</f>
        <v>0</v>
      </c>
      <c r="AR1346" s="148">
        <v>0</v>
      </c>
      <c r="AS1346" s="170">
        <f>IFERROR(VLOOKUP(C1346,'2015'!$C$12:$AG$1887,30,FALSE),"-")</f>
        <v>0</v>
      </c>
      <c r="AT1346" s="148">
        <v>0</v>
      </c>
      <c r="AU1346" s="170">
        <f>IFERROR(VLOOKUP(C1346,'2015'!$C$12:$AG$1887,31,FALSE),"-")</f>
        <v>0</v>
      </c>
      <c r="AV1346" s="106"/>
      <c r="AW1346" s="63">
        <f>IFERROR(VLOOKUP(C1346,Merkittävyysluokitus!$A$2:$J$1705,10,FALSE),"-")</f>
        <v>3</v>
      </c>
      <c r="AX1346" s="175">
        <f>IFERROR(VLOOKUP(C1346,Merkittävyysluokitus!$A$2:$J$1705,6,FALSE),"-")</f>
        <v>3.5146636225266361</v>
      </c>
      <c r="AY1346" s="175">
        <f>IFERROR(VLOOKUP(C1346,Merkittävyysluokitus!$A$2:$J$1705,7,FALSE),"-")</f>
        <v>0.45533333333333326</v>
      </c>
      <c r="AZ1346" s="175">
        <f>IFERROR(VLOOKUP(C1346,Merkittävyysluokitus!$A$2:$J$1705,8,FALSE),"-")</f>
        <v>2.3926636225266362</v>
      </c>
      <c r="BA1346" s="175">
        <f>IFERROR(VLOOKUP(C1346,Merkittävyysluokitus!$A$2:$J$1705,9,FALSE),"-")</f>
        <v>0.66666666666666663</v>
      </c>
      <c r="BB1346" s="203"/>
      <c r="BC1346" s="203" t="str">
        <f t="shared" si="323"/>
        <v/>
      </c>
      <c r="BD1346" s="39" t="str">
        <f t="shared" si="331"/>
        <v>musta</v>
      </c>
      <c r="BE1346" s="68" t="str">
        <f t="shared" si="318"/>
        <v>musta</v>
      </c>
      <c r="BF1346" s="68" t="str">
        <f t="shared" si="319"/>
        <v>musta</v>
      </c>
      <c r="BG1346" s="68" t="str">
        <f t="shared" si="320"/>
        <v>musta</v>
      </c>
      <c r="BH1346" s="208" t="str">
        <f t="shared" si="321"/>
        <v>musta</v>
      </c>
      <c r="BI1346" s="39"/>
      <c r="BJ1346" s="39" t="str">
        <f>IF(F1346="ei löydy","uusi tie",IF(E1346=0,"tieosoite muuttunut",IF(E1346=1,VLOOKUP(D1346,'2015'!$F$12:$AL$1887,31,FALSE),"-")))</f>
        <v>musta</v>
      </c>
      <c r="BK1346" s="67" t="str">
        <f>IF(E1346=1,VLOOKUP(D1346,'2015'!$F$12:$AL$1887,32,FALSE),"-")</f>
        <v>musta</v>
      </c>
      <c r="BL1346" s="39" t="str">
        <f>IF(F1346="ei löydy","uusi tie",IF(E1346=0,"tieosoite muuttunut",IF(E1346=1,VLOOKUP(D1346,'2015'!$F$12:$AL$1887,33,FALSE),"-")))</f>
        <v>musta</v>
      </c>
      <c r="BM1346" s="39"/>
      <c r="BN1346" s="217" t="str">
        <f>VLOOKUP(D1346,'2015'!$F$12:$AL$1887,33,FALSE)</f>
        <v>musta</v>
      </c>
      <c r="BO1346" s="39"/>
      <c r="BP1346" s="115" t="s">
        <v>10</v>
      </c>
      <c r="BQ1346" s="30"/>
      <c r="BS1346" s="5"/>
      <c r="BU1346" s="37"/>
      <c r="BV1346" s="30" t="s">
        <v>10</v>
      </c>
      <c r="BX1346">
        <f>IF(E1346=1,VLOOKUP(D1346,'2015'!$F$12:$AX$1887,43,FALSE),"-")</f>
        <v>0</v>
      </c>
      <c r="BY1346">
        <f>IF(E1346=1,VLOOKUP(D1346,'2015'!$F$12:$AX$1887,44,FALSE),"-")</f>
        <v>0</v>
      </c>
      <c r="BZ1346">
        <f>IF(E1346=1,VLOOKUP(D1346,'2015'!$F$12:$AX$1887,45,FALSE),"-")</f>
        <v>0</v>
      </c>
      <c r="CA1346" s="31">
        <f t="shared" si="326"/>
        <v>0</v>
      </c>
      <c r="CB1346" s="31">
        <f t="shared" si="327"/>
        <v>0</v>
      </c>
      <c r="CC1346" s="31">
        <f t="shared" si="328"/>
        <v>0</v>
      </c>
      <c r="CD1346" s="31">
        <f t="shared" si="329"/>
        <v>0</v>
      </c>
      <c r="CE1346" s="31">
        <f t="shared" si="330"/>
        <v>0</v>
      </c>
      <c r="CO1346" s="2" t="s">
        <v>35</v>
      </c>
      <c r="CP1346" s="2" t="s">
        <v>35</v>
      </c>
    </row>
    <row r="1347" spans="1:94" ht="15.75" thickBot="1" x14ac:dyDescent="0.3">
      <c r="A1347" s="50"/>
      <c r="B1347" s="50"/>
      <c r="C1347" s="50" t="str">
        <f t="shared" si="324"/>
        <v>11801_2_5285</v>
      </c>
      <c r="D1347" s="51" t="str">
        <f t="shared" si="325"/>
        <v>11801_2</v>
      </c>
      <c r="E1347" s="224">
        <f>IFERROR(VLOOKUP(C1347,'2015'!$C$12:$D$1887,2,FALSE),0)</f>
        <v>1</v>
      </c>
      <c r="F1347" s="51">
        <f>IFERROR(K1347-IFERROR(VLOOKUP(D1347,'2015'!$F$12:$I$1887,4,FALSE),"ei löydy"),"ei löydy")</f>
        <v>0</v>
      </c>
      <c r="G1347" s="224">
        <f>IFERROR(VLOOKUP(Työfile_2024!C1347,Liikennemalli!$D$6:$G$1921,4,FALSE),0)</f>
        <v>1</v>
      </c>
      <c r="H1347" s="225">
        <f>K1347-IFERROR(VLOOKUP(Työfile_2024!D1347,Liikennemalli!$C$6:$H$1921,6,FALSE),"ei löydy")</f>
        <v>0</v>
      </c>
      <c r="I1347" s="80">
        <v>11801</v>
      </c>
      <c r="J1347" s="52">
        <v>2</v>
      </c>
      <c r="K1347" s="52">
        <v>5285</v>
      </c>
      <c r="L1347" s="53"/>
      <c r="M1347" s="54"/>
      <c r="N1347" s="54"/>
      <c r="O1347" s="54"/>
      <c r="P1347" s="54"/>
      <c r="Q1347" s="55"/>
      <c r="R1347" s="55"/>
      <c r="S1347" s="55"/>
      <c r="T1347" s="55"/>
      <c r="U1347" s="52"/>
      <c r="V1347" s="56">
        <v>112</v>
      </c>
      <c r="W1347" s="56">
        <v>4</v>
      </c>
      <c r="X1347" s="56">
        <v>118</v>
      </c>
      <c r="Y1347" s="56">
        <f>VLOOKUP(D1347,Liikennemalli24!$D$2:$F$1804,2,FALSE)</f>
        <v>113</v>
      </c>
      <c r="Z1347" s="57">
        <f>VLOOKUP(D1347,Liikennemalli24!$D$2:$F$1804,3,FALSE)</f>
        <v>0.25</v>
      </c>
      <c r="AA1347" s="178">
        <f>IF(G1347=1,VLOOKUP(C1347,Liikennemalli!$D$6:$H$1921,2,FALSE),"-")</f>
        <v>53.187639644819797</v>
      </c>
      <c r="AB1347" s="197">
        <f>IF(G1347=1,VLOOKUP(C1347,Liikennemalli!$D$6:$H$1921,3,FALSE),"-")</f>
        <v>0.53042693675812003</v>
      </c>
      <c r="AC1347" s="134">
        <f>IF(E1347=1,VLOOKUP(Työfile_2024!D1347,'2015'!$F$12:$X$1887,18,FALSE),"-")</f>
        <v>0</v>
      </c>
      <c r="AD1347" s="127">
        <f>IF(E1347=1,VLOOKUP(Työfile_2024!D1347,'2015'!$F$12:$X$1887,19,FALSE),"-")</f>
        <v>0</v>
      </c>
      <c r="AI1347" s="127">
        <f>IF(E1347=1,VLOOKUP(Työfile_2024!D1347,'2015'!$F$12:$AB$1887,20,FALSE),"-")</f>
        <v>0</v>
      </c>
      <c r="AJ1347" s="127">
        <f>IF(E1347=1,VLOOKUP(Työfile_2024!D1347,'2015'!$F$12:$AB$1887,21,FALSE),"-")</f>
        <v>0</v>
      </c>
      <c r="AK1347" s="127">
        <f>IF(E1347=1,VLOOKUP(Työfile_2024!D1347,'2015'!$F$12:$AB$1887,22,FALSE),"-")</f>
        <v>0</v>
      </c>
      <c r="AL1347" s="127">
        <f>IF(E1347=1,VLOOKUP(Työfile_2024!D1347,'2015'!$F$12:$AB$1887,23,FALSE),"-")</f>
        <v>0</v>
      </c>
      <c r="AM1347" s="56">
        <f>VLOOKUP(Työfile_2024!D1347,Tmatkat_20km_tarkasteltava_verk!$C$2:$D$1804,2,FALSE)</f>
        <v>123</v>
      </c>
      <c r="AN1347" s="148">
        <f t="shared" si="322"/>
        <v>1.0982142857142858</v>
      </c>
      <c r="AO1347" s="178">
        <f>IF(E1347=1,VLOOKUP(Työfile_2024!D1347,'2015'!$F$12:$AC$1887,24,FALSE),"-")</f>
        <v>33</v>
      </c>
      <c r="AP1347" s="52" t="str">
        <f>VLOOKUP(D1347,Tarkasteltava_verkko_2024_harva!$E$2:$I$1804,5,FALSE)</f>
        <v>tiivis</v>
      </c>
      <c r="AQ1347" s="52">
        <f>VLOOKUP(D1347,Tarkasteltava_verkko_2024_harva!$E$2:$I$1804,4,FALSE)</f>
        <v>0</v>
      </c>
      <c r="AR1347" s="148">
        <v>0</v>
      </c>
      <c r="AS1347" s="170">
        <f>IFERROR(VLOOKUP(C1347,'2015'!$C$12:$AG$1887,30,FALSE),"-")</f>
        <v>0</v>
      </c>
      <c r="AT1347" s="148">
        <v>0</v>
      </c>
      <c r="AU1347" s="170">
        <f>IFERROR(VLOOKUP(C1347,'2015'!$C$12:$AG$1887,31,FALSE),"-")</f>
        <v>0</v>
      </c>
      <c r="AV1347" s="106"/>
      <c r="AW1347" s="63">
        <f>IFERROR(VLOOKUP(C1347,Merkittävyysluokitus!$A$2:$J$1705,10,FALSE),"-")</f>
        <v>3</v>
      </c>
      <c r="AX1347" s="175">
        <f>IFERROR(VLOOKUP(C1347,Merkittävyysluokitus!$A$2:$J$1705,6,FALSE),"-")</f>
        <v>3.9875753424657536</v>
      </c>
      <c r="AY1347" s="175">
        <f>IFERROR(VLOOKUP(C1347,Merkittävyysluokitus!$A$2:$J$1705,7,FALSE),"-")</f>
        <v>0.87433333333333341</v>
      </c>
      <c r="AZ1347" s="175">
        <f>IFERROR(VLOOKUP(C1347,Merkittävyysluokitus!$A$2:$J$1705,8,FALSE),"-")</f>
        <v>2.6132420091324202</v>
      </c>
      <c r="BA1347" s="175">
        <f>IFERROR(VLOOKUP(C1347,Merkittävyysluokitus!$A$2:$J$1705,9,FALSE),"-")</f>
        <v>0.5</v>
      </c>
      <c r="BB1347" s="203"/>
      <c r="BC1347" s="203" t="str">
        <f t="shared" si="323"/>
        <v/>
      </c>
      <c r="BD1347" s="39" t="str">
        <f t="shared" si="331"/>
        <v>musta</v>
      </c>
      <c r="BE1347" s="68" t="str">
        <f t="shared" si="318"/>
        <v>musta</v>
      </c>
      <c r="BF1347" s="68" t="str">
        <f t="shared" si="319"/>
        <v>musta</v>
      </c>
      <c r="BG1347" s="68" t="str">
        <f t="shared" si="320"/>
        <v>musta</v>
      </c>
      <c r="BH1347" s="208" t="str">
        <f t="shared" si="321"/>
        <v>musta</v>
      </c>
      <c r="BI1347" s="39"/>
      <c r="BJ1347" s="39" t="str">
        <f>IF(F1347="ei löydy","uusi tie",IF(E1347=0,"tieosoite muuttunut",IF(E1347=1,VLOOKUP(D1347,'2015'!$F$12:$AL$1887,31,FALSE),"-")))</f>
        <v>musta</v>
      </c>
      <c r="BK1347" s="67" t="str">
        <f>IF(E1347=1,VLOOKUP(D1347,'2015'!$F$12:$AL$1887,32,FALSE),"-")</f>
        <v>musta</v>
      </c>
      <c r="BL1347" s="39" t="str">
        <f>IF(F1347="ei löydy","uusi tie",IF(E1347=0,"tieosoite muuttunut",IF(E1347=1,VLOOKUP(D1347,'2015'!$F$12:$AL$1887,33,FALSE),"-")))</f>
        <v>musta</v>
      </c>
      <c r="BM1347" s="39"/>
      <c r="BN1347" s="217" t="str">
        <f>VLOOKUP(D1347,'2015'!$F$12:$AL$1887,33,FALSE)</f>
        <v>musta</v>
      </c>
      <c r="BO1347" s="39"/>
      <c r="BP1347" s="115" t="s">
        <v>10</v>
      </c>
      <c r="BQ1347" s="30"/>
      <c r="BS1347" s="5"/>
      <c r="BU1347" s="37"/>
      <c r="BV1347" s="30" t="s">
        <v>10</v>
      </c>
      <c r="BX1347">
        <f>IF(E1347=1,VLOOKUP(D1347,'2015'!$F$12:$AX$1887,43,FALSE),"-")</f>
        <v>0</v>
      </c>
      <c r="BY1347">
        <f>IF(E1347=1,VLOOKUP(D1347,'2015'!$F$12:$AX$1887,44,FALSE),"-")</f>
        <v>0</v>
      </c>
      <c r="BZ1347">
        <f>IF(E1347=1,VLOOKUP(D1347,'2015'!$F$12:$AX$1887,45,FALSE),"-")</f>
        <v>0</v>
      </c>
      <c r="CA1347" s="31">
        <f t="shared" si="326"/>
        <v>1</v>
      </c>
      <c r="CB1347" s="31">
        <f t="shared" si="327"/>
        <v>0</v>
      </c>
      <c r="CC1347" s="31">
        <f t="shared" si="328"/>
        <v>0</v>
      </c>
      <c r="CD1347" s="31">
        <f t="shared" si="329"/>
        <v>1</v>
      </c>
      <c r="CE1347" s="31">
        <f t="shared" si="330"/>
        <v>0</v>
      </c>
      <c r="CO1347" s="2" t="s">
        <v>35</v>
      </c>
      <c r="CP1347" s="2" t="s">
        <v>35</v>
      </c>
    </row>
    <row r="1348" spans="1:94" ht="15.75" thickBot="1" x14ac:dyDescent="0.3">
      <c r="A1348" s="50"/>
      <c r="B1348" s="50"/>
      <c r="C1348" s="50" t="str">
        <f t="shared" si="324"/>
        <v>11802_1_6680</v>
      </c>
      <c r="D1348" s="51" t="str">
        <f t="shared" si="325"/>
        <v>11802_1</v>
      </c>
      <c r="E1348" s="224">
        <f>IFERROR(VLOOKUP(C1348,'2015'!$C$12:$D$1887,2,FALSE),0)</f>
        <v>1</v>
      </c>
      <c r="F1348" s="51">
        <f>IFERROR(K1348-IFERROR(VLOOKUP(D1348,'2015'!$F$12:$I$1887,4,FALSE),"ei löydy"),"ei löydy")</f>
        <v>0</v>
      </c>
      <c r="G1348" s="224">
        <f>IFERROR(VLOOKUP(Työfile_2024!C1348,Liikennemalli!$D$6:$G$1921,4,FALSE),0)</f>
        <v>1</v>
      </c>
      <c r="H1348" s="225">
        <f>K1348-IFERROR(VLOOKUP(Työfile_2024!D1348,Liikennemalli!$C$6:$H$1921,6,FALSE),"ei löydy")</f>
        <v>0</v>
      </c>
      <c r="I1348" s="80">
        <v>11802</v>
      </c>
      <c r="J1348" s="52">
        <v>1</v>
      </c>
      <c r="K1348" s="52">
        <v>6680</v>
      </c>
      <c r="L1348" s="53"/>
      <c r="M1348" s="54"/>
      <c r="N1348" s="54"/>
      <c r="O1348" s="54"/>
      <c r="P1348" s="54"/>
      <c r="Q1348" s="55"/>
      <c r="R1348" s="55"/>
      <c r="S1348" s="55"/>
      <c r="T1348" s="55"/>
      <c r="U1348" s="52"/>
      <c r="V1348" s="56">
        <v>81</v>
      </c>
      <c r="W1348" s="56">
        <v>5</v>
      </c>
      <c r="X1348" s="56">
        <v>76</v>
      </c>
      <c r="Y1348" s="56">
        <f>VLOOKUP(D1348,Liikennemalli24!$D$2:$F$1804,2,FALSE)</f>
        <v>124</v>
      </c>
      <c r="Z1348" s="57">
        <f>VLOOKUP(D1348,Liikennemalli24!$D$2:$F$1804,3,FALSE)</f>
        <v>0.247</v>
      </c>
      <c r="AA1348" s="178">
        <f>IF(G1348=1,VLOOKUP(C1348,Liikennemalli!$D$6:$H$1921,2,FALSE),"-")</f>
        <v>13.391310130100299</v>
      </c>
      <c r="AB1348" s="197">
        <f>IF(G1348=1,VLOOKUP(C1348,Liikennemalli!$D$6:$H$1921,3,FALSE),"-")</f>
        <v>0.37481922130401701</v>
      </c>
      <c r="AC1348" s="134">
        <f>IF(E1348=1,VLOOKUP(Työfile_2024!D1348,'2015'!$F$12:$X$1887,18,FALSE),"-")</f>
        <v>0</v>
      </c>
      <c r="AD1348" s="127">
        <f>IF(E1348=1,VLOOKUP(Työfile_2024!D1348,'2015'!$F$12:$X$1887,19,FALSE),"-")</f>
        <v>0</v>
      </c>
      <c r="AI1348" s="127">
        <f>IF(E1348=1,VLOOKUP(Työfile_2024!D1348,'2015'!$F$12:$AB$1887,20,FALSE),"-")</f>
        <v>0</v>
      </c>
      <c r="AJ1348" s="127">
        <f>IF(E1348=1,VLOOKUP(Työfile_2024!D1348,'2015'!$F$12:$AB$1887,21,FALSE),"-")</f>
        <v>0</v>
      </c>
      <c r="AK1348" s="127">
        <f>IF(E1348=1,VLOOKUP(Työfile_2024!D1348,'2015'!$F$12:$AB$1887,22,FALSE),"-")</f>
        <v>0</v>
      </c>
      <c r="AL1348" s="127">
        <f>IF(E1348=1,VLOOKUP(Työfile_2024!D1348,'2015'!$F$12:$AB$1887,23,FALSE),"-")</f>
        <v>0</v>
      </c>
      <c r="AM1348" s="56">
        <f>VLOOKUP(Työfile_2024!D1348,Tmatkat_20km_tarkasteltava_verk!$C$2:$D$1804,2,FALSE)</f>
        <v>58</v>
      </c>
      <c r="AN1348" s="148">
        <f t="shared" si="322"/>
        <v>0.71604938271604934</v>
      </c>
      <c r="AO1348" s="178">
        <f>IF(E1348=1,VLOOKUP(Työfile_2024!D1348,'2015'!$F$12:$AC$1887,24,FALSE),"-")</f>
        <v>55</v>
      </c>
      <c r="AP1348" s="52" t="str">
        <f>VLOOKUP(D1348,Tarkasteltava_verkko_2024_harva!$E$2:$I$1804,5,FALSE)</f>
        <v>tiivis</v>
      </c>
      <c r="AQ1348" s="52">
        <f>VLOOKUP(D1348,Tarkasteltava_verkko_2024_harva!$E$2:$I$1804,4,FALSE)</f>
        <v>0</v>
      </c>
      <c r="AR1348" s="148">
        <v>0</v>
      </c>
      <c r="AS1348" s="170">
        <f>IFERROR(VLOOKUP(C1348,'2015'!$C$12:$AG$1887,30,FALSE),"-")</f>
        <v>0</v>
      </c>
      <c r="AT1348" s="148">
        <v>0</v>
      </c>
      <c r="AU1348" s="170">
        <f>IFERROR(VLOOKUP(C1348,'2015'!$C$12:$AG$1887,31,FALSE),"-")</f>
        <v>0</v>
      </c>
      <c r="AV1348" s="106"/>
      <c r="AW1348" s="63">
        <f>IFERROR(VLOOKUP(C1348,Merkittävyysluokitus!$A$2:$J$1705,10,FALSE),"-")</f>
        <v>3</v>
      </c>
      <c r="AX1348" s="175">
        <f>IFERROR(VLOOKUP(C1348,Merkittävyysluokitus!$A$2:$J$1705,6,FALSE),"-")</f>
        <v>3.6583120243531195</v>
      </c>
      <c r="AY1348" s="175">
        <f>IFERROR(VLOOKUP(C1348,Merkittävyysluokitus!$A$2:$J$1705,7,FALSE),"-")</f>
        <v>0.5096666666666666</v>
      </c>
      <c r="AZ1348" s="175">
        <f>IFERROR(VLOOKUP(C1348,Merkittävyysluokitus!$A$2:$J$1705,8,FALSE),"-")</f>
        <v>2.4819786910197865</v>
      </c>
      <c r="BA1348" s="175">
        <f>IFERROR(VLOOKUP(C1348,Merkittävyysluokitus!$A$2:$J$1705,9,FALSE),"-")</f>
        <v>0.66666666666666663</v>
      </c>
      <c r="BB1348" s="203"/>
      <c r="BC1348" s="203" t="str">
        <f t="shared" si="323"/>
        <v/>
      </c>
      <c r="BD1348" s="39" t="str">
        <f t="shared" si="331"/>
        <v>musta</v>
      </c>
      <c r="BE1348" s="68" t="str">
        <f t="shared" si="318"/>
        <v>musta</v>
      </c>
      <c r="BF1348" s="68" t="str">
        <f t="shared" si="319"/>
        <v>musta</v>
      </c>
      <c r="BG1348" s="68" t="str">
        <f t="shared" si="320"/>
        <v>musta</v>
      </c>
      <c r="BH1348" s="208" t="str">
        <f t="shared" si="321"/>
        <v>musta</v>
      </c>
      <c r="BI1348" s="39"/>
      <c r="BJ1348" s="39" t="str">
        <f>IF(F1348="ei löydy","uusi tie",IF(E1348=0,"tieosoite muuttunut",IF(E1348=1,VLOOKUP(D1348,'2015'!$F$12:$AL$1887,31,FALSE),"-")))</f>
        <v>musta</v>
      </c>
      <c r="BK1348" s="67" t="str">
        <f>IF(E1348=1,VLOOKUP(D1348,'2015'!$F$12:$AL$1887,32,FALSE),"-")</f>
        <v>musta</v>
      </c>
      <c r="BL1348" s="39" t="str">
        <f>IF(F1348="ei löydy","uusi tie",IF(E1348=0,"tieosoite muuttunut",IF(E1348=1,VLOOKUP(D1348,'2015'!$F$12:$AL$1887,33,FALSE),"-")))</f>
        <v>musta</v>
      </c>
      <c r="BM1348" s="39"/>
      <c r="BN1348" s="217" t="str">
        <f>VLOOKUP(D1348,'2015'!$F$12:$AL$1887,33,FALSE)</f>
        <v>musta</v>
      </c>
      <c r="BO1348" s="39"/>
      <c r="BP1348" s="115" t="s">
        <v>10</v>
      </c>
      <c r="BQ1348" s="30"/>
      <c r="BS1348" s="5"/>
      <c r="BU1348" s="37"/>
      <c r="BV1348" s="30" t="s">
        <v>10</v>
      </c>
      <c r="BX1348">
        <f>IF(E1348=1,VLOOKUP(D1348,'2015'!$F$12:$AX$1887,43,FALSE),"-")</f>
        <v>0</v>
      </c>
      <c r="BY1348">
        <f>IF(E1348=1,VLOOKUP(D1348,'2015'!$F$12:$AX$1887,44,FALSE),"-")</f>
        <v>0</v>
      </c>
      <c r="BZ1348">
        <f>IF(E1348=1,VLOOKUP(D1348,'2015'!$F$12:$AX$1887,45,FALSE),"-")</f>
        <v>0</v>
      </c>
      <c r="CA1348" s="31">
        <f t="shared" si="326"/>
        <v>0</v>
      </c>
      <c r="CB1348" s="31">
        <f t="shared" si="327"/>
        <v>0</v>
      </c>
      <c r="CC1348" s="31">
        <f t="shared" si="328"/>
        <v>0</v>
      </c>
      <c r="CD1348" s="31">
        <f t="shared" si="329"/>
        <v>0</v>
      </c>
      <c r="CE1348" s="31">
        <f t="shared" si="330"/>
        <v>0</v>
      </c>
      <c r="CO1348" s="2" t="s">
        <v>35</v>
      </c>
      <c r="CP1348" s="2" t="s">
        <v>35</v>
      </c>
    </row>
    <row r="1349" spans="1:94" ht="15.75" thickBot="1" x14ac:dyDescent="0.3">
      <c r="A1349" s="50"/>
      <c r="B1349" s="50"/>
      <c r="C1349" s="50" t="str">
        <f t="shared" si="324"/>
        <v>11803_1_5672</v>
      </c>
      <c r="D1349" s="51" t="str">
        <f t="shared" si="325"/>
        <v>11803_1</v>
      </c>
      <c r="E1349" s="224">
        <f>IFERROR(VLOOKUP(C1349,'2015'!$C$12:$D$1887,2,FALSE),0)</f>
        <v>1</v>
      </c>
      <c r="F1349" s="51">
        <f>IFERROR(K1349-IFERROR(VLOOKUP(D1349,'2015'!$F$12:$I$1887,4,FALSE),"ei löydy"),"ei löydy")</f>
        <v>0</v>
      </c>
      <c r="G1349" s="224">
        <f>IFERROR(VLOOKUP(Työfile_2024!C1349,Liikennemalli!$D$6:$G$1921,4,FALSE),0)</f>
        <v>1</v>
      </c>
      <c r="H1349" s="225">
        <f>K1349-IFERROR(VLOOKUP(Työfile_2024!D1349,Liikennemalli!$C$6:$H$1921,6,FALSE),"ei löydy")</f>
        <v>0</v>
      </c>
      <c r="I1349" s="80">
        <v>11803</v>
      </c>
      <c r="J1349" s="52">
        <v>1</v>
      </c>
      <c r="K1349" s="52">
        <v>5672</v>
      </c>
      <c r="L1349" s="53"/>
      <c r="M1349" s="54"/>
      <c r="N1349" s="54"/>
      <c r="O1349" s="54"/>
      <c r="P1349" s="54"/>
      <c r="Q1349" s="55"/>
      <c r="R1349" s="55"/>
      <c r="S1349" s="55"/>
      <c r="T1349" s="55"/>
      <c r="U1349" s="52"/>
      <c r="V1349" s="56">
        <v>85</v>
      </c>
      <c r="W1349" s="56">
        <v>1</v>
      </c>
      <c r="X1349" s="56">
        <v>87</v>
      </c>
      <c r="Y1349" s="56">
        <f>VLOOKUP(D1349,Liikennemalli24!$D$2:$F$1804,2,FALSE)</f>
        <v>116</v>
      </c>
      <c r="Z1349" s="57">
        <f>VLOOKUP(D1349,Liikennemalli24!$D$2:$F$1804,3,FALSE)</f>
        <v>0.29399999999999998</v>
      </c>
      <c r="AA1349" s="178">
        <f>IF(G1349=1,VLOOKUP(C1349,Liikennemalli!$D$6:$H$1921,2,FALSE),"-")</f>
        <v>14.6633971375197</v>
      </c>
      <c r="AB1349" s="197">
        <f>IF(G1349=1,VLOOKUP(C1349,Liikennemalli!$D$6:$H$1921,3,FALSE),"-")</f>
        <v>0.167388484952568</v>
      </c>
      <c r="AC1349" s="134">
        <f>IF(E1349=1,VLOOKUP(Työfile_2024!D1349,'2015'!$F$12:$X$1887,18,FALSE),"-")</f>
        <v>0</v>
      </c>
      <c r="AD1349" s="127">
        <f>IF(E1349=1,VLOOKUP(Työfile_2024!D1349,'2015'!$F$12:$X$1887,19,FALSE),"-")</f>
        <v>0</v>
      </c>
      <c r="AI1349" s="127">
        <f>IF(E1349=1,VLOOKUP(Työfile_2024!D1349,'2015'!$F$12:$AB$1887,20,FALSE),"-")</f>
        <v>0</v>
      </c>
      <c r="AJ1349" s="127">
        <f>IF(E1349=1,VLOOKUP(Työfile_2024!D1349,'2015'!$F$12:$AB$1887,21,FALSE),"-")</f>
        <v>0</v>
      </c>
      <c r="AK1349" s="127">
        <f>IF(E1349=1,VLOOKUP(Työfile_2024!D1349,'2015'!$F$12:$AB$1887,22,FALSE),"-")</f>
        <v>0</v>
      </c>
      <c r="AL1349" s="127">
        <f>IF(E1349=1,VLOOKUP(Työfile_2024!D1349,'2015'!$F$12:$AB$1887,23,FALSE),"-")</f>
        <v>0</v>
      </c>
      <c r="AM1349" s="56">
        <f>VLOOKUP(Työfile_2024!D1349,Tmatkat_20km_tarkasteltava_verk!$C$2:$D$1804,2,FALSE)</f>
        <v>27</v>
      </c>
      <c r="AN1349" s="148">
        <f t="shared" si="322"/>
        <v>0.31764705882352939</v>
      </c>
      <c r="AO1349" s="178">
        <f>IF(E1349=1,VLOOKUP(Työfile_2024!D1349,'2015'!$F$12:$AC$1887,24,FALSE),"-")</f>
        <v>22</v>
      </c>
      <c r="AP1349" s="52">
        <f>VLOOKUP(D1349,Tarkasteltava_verkko_2024_harva!$E$2:$I$1804,5,FALSE)</f>
        <v>0</v>
      </c>
      <c r="AQ1349" s="52">
        <f>VLOOKUP(D1349,Tarkasteltava_verkko_2024_harva!$E$2:$I$1804,4,FALSE)</f>
        <v>0</v>
      </c>
      <c r="AR1349" s="148">
        <v>0</v>
      </c>
      <c r="AS1349" s="170">
        <f>IFERROR(VLOOKUP(C1349,'2015'!$C$12:$AG$1887,30,FALSE),"-")</f>
        <v>0</v>
      </c>
      <c r="AT1349" s="148">
        <v>0</v>
      </c>
      <c r="AU1349" s="170">
        <f>IFERROR(VLOOKUP(C1349,'2015'!$C$12:$AG$1887,31,FALSE),"-")</f>
        <v>0</v>
      </c>
      <c r="AV1349" s="106"/>
      <c r="AW1349" s="63">
        <f>IFERROR(VLOOKUP(C1349,Merkittävyysluokitus!$A$2:$J$1705,10,FALSE),"-")</f>
        <v>3</v>
      </c>
      <c r="AX1349" s="175">
        <f>IFERROR(VLOOKUP(C1349,Merkittävyysluokitus!$A$2:$J$1705,6,FALSE),"-")</f>
        <v>3.3484855403348552</v>
      </c>
      <c r="AY1349" s="175">
        <f>IFERROR(VLOOKUP(C1349,Merkittävyysluokitus!$A$2:$J$1705,7,FALSE),"-")</f>
        <v>0.39499999999999991</v>
      </c>
      <c r="AZ1349" s="175">
        <f>IFERROR(VLOOKUP(C1349,Merkittävyysluokitus!$A$2:$J$1705,8,FALSE),"-")</f>
        <v>2.2868188736681887</v>
      </c>
      <c r="BA1349" s="175">
        <f>IFERROR(VLOOKUP(C1349,Merkittävyysluokitus!$A$2:$J$1705,9,FALSE),"-")</f>
        <v>0.66666666666666663</v>
      </c>
      <c r="BB1349" s="203"/>
      <c r="BC1349" s="203" t="str">
        <f t="shared" si="323"/>
        <v/>
      </c>
      <c r="BD1349" s="39" t="str">
        <f t="shared" si="331"/>
        <v>musta</v>
      </c>
      <c r="BE1349" s="68" t="str">
        <f t="shared" si="318"/>
        <v>musta</v>
      </c>
      <c r="BF1349" s="68" t="str">
        <f t="shared" si="319"/>
        <v>musta</v>
      </c>
      <c r="BG1349" s="68" t="str">
        <f t="shared" si="320"/>
        <v>musta</v>
      </c>
      <c r="BH1349" s="208" t="str">
        <f t="shared" si="321"/>
        <v>musta</v>
      </c>
      <c r="BI1349" s="39"/>
      <c r="BJ1349" s="39" t="str">
        <f>IF(F1349="ei löydy","uusi tie",IF(E1349=0,"tieosoite muuttunut",IF(E1349=1,VLOOKUP(D1349,'2015'!$F$12:$AL$1887,31,FALSE),"-")))</f>
        <v>musta</v>
      </c>
      <c r="BK1349" s="67" t="str">
        <f>IF(E1349=1,VLOOKUP(D1349,'2015'!$F$12:$AL$1887,32,FALSE),"-")</f>
        <v>musta</v>
      </c>
      <c r="BL1349" s="39" t="str">
        <f>IF(F1349="ei löydy","uusi tie",IF(E1349=0,"tieosoite muuttunut",IF(E1349=1,VLOOKUP(D1349,'2015'!$F$12:$AL$1887,33,FALSE),"-")))</f>
        <v>musta</v>
      </c>
      <c r="BM1349" s="39"/>
      <c r="BN1349" s="217" t="str">
        <f>VLOOKUP(D1349,'2015'!$F$12:$AL$1887,33,FALSE)</f>
        <v>musta</v>
      </c>
      <c r="BO1349" s="39"/>
      <c r="BP1349" s="115" t="s">
        <v>10</v>
      </c>
      <c r="BQ1349" s="30"/>
      <c r="BS1349" s="5"/>
      <c r="BU1349" s="37"/>
      <c r="BV1349" s="30" t="s">
        <v>10</v>
      </c>
      <c r="BX1349">
        <f>IF(E1349=1,VLOOKUP(D1349,'2015'!$F$12:$AX$1887,43,FALSE),"-")</f>
        <v>0</v>
      </c>
      <c r="BY1349">
        <f>IF(E1349=1,VLOOKUP(D1349,'2015'!$F$12:$AX$1887,44,FALSE),"-")</f>
        <v>0</v>
      </c>
      <c r="BZ1349">
        <f>IF(E1349=1,VLOOKUP(D1349,'2015'!$F$12:$AX$1887,45,FALSE),"-")</f>
        <v>0</v>
      </c>
      <c r="CA1349" s="31">
        <f t="shared" si="326"/>
        <v>0</v>
      </c>
      <c r="CB1349" s="31">
        <f t="shared" si="327"/>
        <v>0</v>
      </c>
      <c r="CC1349" s="31">
        <f t="shared" si="328"/>
        <v>0</v>
      </c>
      <c r="CD1349" s="31">
        <f t="shared" si="329"/>
        <v>0</v>
      </c>
      <c r="CE1349" s="31">
        <f t="shared" si="330"/>
        <v>0</v>
      </c>
      <c r="CO1349" s="2" t="s">
        <v>35</v>
      </c>
      <c r="CP1349" s="2" t="s">
        <v>35</v>
      </c>
    </row>
    <row r="1350" spans="1:94" ht="15.75" thickBot="1" x14ac:dyDescent="0.3">
      <c r="A1350" s="50"/>
      <c r="B1350" s="50"/>
      <c r="C1350" s="50" t="str">
        <f t="shared" si="324"/>
        <v>11805_1_5976</v>
      </c>
      <c r="D1350" s="51" t="str">
        <f t="shared" si="325"/>
        <v>11805_1</v>
      </c>
      <c r="E1350" s="224">
        <f>IFERROR(VLOOKUP(C1350,'2015'!$C$12:$D$1887,2,FALSE),0)</f>
        <v>1</v>
      </c>
      <c r="F1350" s="51">
        <f>IFERROR(K1350-IFERROR(VLOOKUP(D1350,'2015'!$F$12:$I$1887,4,FALSE),"ei löydy"),"ei löydy")</f>
        <v>0</v>
      </c>
      <c r="G1350" s="224">
        <f>IFERROR(VLOOKUP(Työfile_2024!C1350,Liikennemalli!$D$6:$G$1921,4,FALSE),0)</f>
        <v>1</v>
      </c>
      <c r="H1350" s="225">
        <f>K1350-IFERROR(VLOOKUP(Työfile_2024!D1350,Liikennemalli!$C$6:$H$1921,6,FALSE),"ei löydy")</f>
        <v>0</v>
      </c>
      <c r="I1350" s="80">
        <v>11805</v>
      </c>
      <c r="J1350" s="52">
        <v>1</v>
      </c>
      <c r="K1350" s="52">
        <v>5976</v>
      </c>
      <c r="L1350" s="53"/>
      <c r="M1350" s="54"/>
      <c r="N1350" s="54"/>
      <c r="O1350" s="54"/>
      <c r="P1350" s="54"/>
      <c r="Q1350" s="55"/>
      <c r="R1350" s="55"/>
      <c r="S1350" s="55"/>
      <c r="T1350" s="55"/>
      <c r="U1350" s="52"/>
      <c r="V1350" s="56">
        <v>67</v>
      </c>
      <c r="W1350" s="56">
        <v>5</v>
      </c>
      <c r="X1350" s="56">
        <v>60</v>
      </c>
      <c r="Y1350" s="56">
        <f>VLOOKUP(D1350,Liikennemalli24!$D$2:$F$1804,2,FALSE)</f>
        <v>11</v>
      </c>
      <c r="Z1350" s="57">
        <f>VLOOKUP(D1350,Liikennemalli24!$D$2:$F$1804,3,FALSE)</f>
        <v>0.154</v>
      </c>
      <c r="AA1350" s="178">
        <f>IF(G1350=1,VLOOKUP(C1350,Liikennemalli!$D$6:$H$1921,2,FALSE),"-")</f>
        <v>106.028633233468</v>
      </c>
      <c r="AB1350" s="197">
        <f>IF(G1350=1,VLOOKUP(C1350,Liikennemalli!$D$6:$H$1921,3,FALSE),"-")</f>
        <v>0.71749385719490799</v>
      </c>
      <c r="AC1350" s="134">
        <f>IF(E1350=1,VLOOKUP(Työfile_2024!D1350,'2015'!$F$12:$X$1887,18,FALSE),"-")</f>
        <v>0</v>
      </c>
      <c r="AD1350" s="127">
        <f>IF(E1350=1,VLOOKUP(Työfile_2024!D1350,'2015'!$F$12:$X$1887,19,FALSE),"-")</f>
        <v>0</v>
      </c>
      <c r="AI1350" s="127">
        <f>IF(E1350=1,VLOOKUP(Työfile_2024!D1350,'2015'!$F$12:$AB$1887,20,FALSE),"-")</f>
        <v>0</v>
      </c>
      <c r="AJ1350" s="127">
        <f>IF(E1350=1,VLOOKUP(Työfile_2024!D1350,'2015'!$F$12:$AB$1887,21,FALSE),"-")</f>
        <v>0</v>
      </c>
      <c r="AK1350" s="127">
        <f>IF(E1350=1,VLOOKUP(Työfile_2024!D1350,'2015'!$F$12:$AB$1887,22,FALSE),"-")</f>
        <v>0</v>
      </c>
      <c r="AL1350" s="127">
        <f>IF(E1350=1,VLOOKUP(Työfile_2024!D1350,'2015'!$F$12:$AB$1887,23,FALSE),"-")</f>
        <v>0</v>
      </c>
      <c r="AM1350" s="56">
        <f>VLOOKUP(Työfile_2024!D1350,Tmatkat_20km_tarkasteltava_verk!$C$2:$D$1804,2,FALSE)</f>
        <v>83</v>
      </c>
      <c r="AN1350" s="148">
        <f t="shared" si="322"/>
        <v>1.2388059701492538</v>
      </c>
      <c r="AO1350" s="178">
        <f>IF(E1350=1,VLOOKUP(Työfile_2024!D1350,'2015'!$F$12:$AC$1887,24,FALSE),"-")</f>
        <v>30</v>
      </c>
      <c r="AP1350" s="52">
        <f>VLOOKUP(D1350,Tarkasteltava_verkko_2024_harva!$E$2:$I$1804,5,FALSE)</f>
        <v>0</v>
      </c>
      <c r="AQ1350" s="52">
        <f>VLOOKUP(D1350,Tarkasteltava_verkko_2024_harva!$E$2:$I$1804,4,FALSE)</f>
        <v>0</v>
      </c>
      <c r="AR1350" s="148">
        <v>0</v>
      </c>
      <c r="AS1350" s="170">
        <f>IFERROR(VLOOKUP(C1350,'2015'!$C$12:$AG$1887,30,FALSE),"-")</f>
        <v>0</v>
      </c>
      <c r="AT1350" s="148">
        <v>0</v>
      </c>
      <c r="AU1350" s="170">
        <f>IFERROR(VLOOKUP(C1350,'2015'!$C$12:$AG$1887,31,FALSE),"-")</f>
        <v>0</v>
      </c>
      <c r="AV1350" s="106"/>
      <c r="AW1350" s="63">
        <f>IFERROR(VLOOKUP(C1350,Merkittävyysluokitus!$A$2:$J$1705,10,FALSE),"-")</f>
        <v>4</v>
      </c>
      <c r="AX1350" s="175">
        <f>IFERROR(VLOOKUP(C1350,Merkittävyysluokitus!$A$2:$J$1705,6,FALSE),"-")</f>
        <v>2.3820958904109588</v>
      </c>
      <c r="AY1350" s="175">
        <f>IFERROR(VLOOKUP(C1350,Merkittävyysluokitus!$A$2:$J$1705,7,FALSE),"-")</f>
        <v>0.60266666666666657</v>
      </c>
      <c r="AZ1350" s="175">
        <f>IFERROR(VLOOKUP(C1350,Merkittävyysluokitus!$A$2:$J$1705,8,FALSE),"-")</f>
        <v>1.2794292237442921</v>
      </c>
      <c r="BA1350" s="175">
        <f>IFERROR(VLOOKUP(C1350,Merkittävyysluokitus!$A$2:$J$1705,9,FALSE),"-")</f>
        <v>0.5</v>
      </c>
      <c r="BB1350" s="203"/>
      <c r="BC1350" s="203" t="str">
        <f t="shared" si="323"/>
        <v/>
      </c>
      <c r="BD1350" s="39" t="str">
        <f t="shared" si="331"/>
        <v>musta</v>
      </c>
      <c r="BE1350" s="68" t="str">
        <f t="shared" si="318"/>
        <v>musta</v>
      </c>
      <c r="BF1350" s="68" t="str">
        <f t="shared" si="319"/>
        <v>musta</v>
      </c>
      <c r="BG1350" s="68" t="str">
        <f t="shared" si="320"/>
        <v>musta</v>
      </c>
      <c r="BH1350" s="208" t="str">
        <f t="shared" si="321"/>
        <v>musta</v>
      </c>
      <c r="BI1350" s="39"/>
      <c r="BJ1350" s="39" t="str">
        <f>IF(F1350="ei löydy","uusi tie",IF(E1350=0,"tieosoite muuttunut",IF(E1350=1,VLOOKUP(D1350,'2015'!$F$12:$AL$1887,31,FALSE),"-")))</f>
        <v>musta</v>
      </c>
      <c r="BK1350" s="67" t="str">
        <f>IF(E1350=1,VLOOKUP(D1350,'2015'!$F$12:$AL$1887,32,FALSE),"-")</f>
        <v>musta</v>
      </c>
      <c r="BL1350" s="39" t="str">
        <f>IF(F1350="ei löydy","uusi tie",IF(E1350=0,"tieosoite muuttunut",IF(E1350=1,VLOOKUP(D1350,'2015'!$F$12:$AL$1887,33,FALSE),"-")))</f>
        <v>musta</v>
      </c>
      <c r="BM1350" s="39"/>
      <c r="BN1350" s="217" t="str">
        <f>VLOOKUP(D1350,'2015'!$F$12:$AL$1887,33,FALSE)</f>
        <v>musta</v>
      </c>
      <c r="BO1350" s="39"/>
      <c r="BP1350" s="115" t="s">
        <v>10</v>
      </c>
      <c r="BQ1350" s="30"/>
      <c r="BS1350" s="5"/>
      <c r="BU1350" s="37"/>
      <c r="BV1350" s="30" t="s">
        <v>10</v>
      </c>
      <c r="BX1350">
        <f>IF(E1350=1,VLOOKUP(D1350,'2015'!$F$12:$AX$1887,43,FALSE),"-")</f>
        <v>0</v>
      </c>
      <c r="BY1350">
        <f>IF(E1350=1,VLOOKUP(D1350,'2015'!$F$12:$AX$1887,44,FALSE),"-")</f>
        <v>0</v>
      </c>
      <c r="BZ1350">
        <f>IF(E1350=1,VLOOKUP(D1350,'2015'!$F$12:$AX$1887,45,FALSE),"-")</f>
        <v>0</v>
      </c>
      <c r="CA1350" s="31">
        <f t="shared" si="326"/>
        <v>0</v>
      </c>
      <c r="CB1350" s="31">
        <f t="shared" si="327"/>
        <v>0</v>
      </c>
      <c r="CC1350" s="31">
        <f t="shared" si="328"/>
        <v>0</v>
      </c>
      <c r="CD1350" s="31">
        <f t="shared" si="329"/>
        <v>0</v>
      </c>
      <c r="CE1350" s="31">
        <f t="shared" si="330"/>
        <v>0</v>
      </c>
      <c r="CO1350" s="2" t="s">
        <v>35</v>
      </c>
      <c r="CP1350" s="2" t="s">
        <v>35</v>
      </c>
    </row>
    <row r="1351" spans="1:94" ht="15.75" thickBot="1" x14ac:dyDescent="0.3">
      <c r="A1351" s="50"/>
      <c r="B1351" s="50"/>
      <c r="C1351" s="50" t="str">
        <f t="shared" si="324"/>
        <v>11805_2_3536</v>
      </c>
      <c r="D1351" s="51" t="str">
        <f t="shared" si="325"/>
        <v>11805_2</v>
      </c>
      <c r="E1351" s="224">
        <f>IFERROR(VLOOKUP(C1351,'2015'!$C$12:$D$1887,2,FALSE),0)</f>
        <v>1</v>
      </c>
      <c r="F1351" s="51">
        <f>IFERROR(K1351-IFERROR(VLOOKUP(D1351,'2015'!$F$12:$I$1887,4,FALSE),"ei löydy"),"ei löydy")</f>
        <v>0</v>
      </c>
      <c r="G1351" s="224">
        <f>IFERROR(VLOOKUP(Työfile_2024!C1351,Liikennemalli!$D$6:$G$1921,4,FALSE),0)</f>
        <v>1</v>
      </c>
      <c r="H1351" s="225">
        <f>K1351-IFERROR(VLOOKUP(Työfile_2024!D1351,Liikennemalli!$C$6:$H$1921,6,FALSE),"ei löydy")</f>
        <v>0</v>
      </c>
      <c r="I1351" s="80">
        <v>11805</v>
      </c>
      <c r="J1351" s="52">
        <v>2</v>
      </c>
      <c r="K1351" s="52">
        <v>3536</v>
      </c>
      <c r="L1351" s="53"/>
      <c r="M1351" s="54"/>
      <c r="N1351" s="54"/>
      <c r="O1351" s="54"/>
      <c r="P1351" s="54"/>
      <c r="Q1351" s="55"/>
      <c r="R1351" s="55"/>
      <c r="S1351" s="55"/>
      <c r="T1351" s="55"/>
      <c r="U1351" s="52"/>
      <c r="V1351" s="56">
        <v>67</v>
      </c>
      <c r="W1351" s="56">
        <v>5</v>
      </c>
      <c r="X1351" s="56">
        <v>60</v>
      </c>
      <c r="Y1351" s="56">
        <f>VLOOKUP(D1351,Liikennemalli24!$D$2:$F$1804,2,FALSE)</f>
        <v>46</v>
      </c>
      <c r="Z1351" s="57">
        <f>VLOOKUP(D1351,Liikennemalli24!$D$2:$F$1804,3,FALSE)</f>
        <v>0.13400000000000001</v>
      </c>
      <c r="AA1351" s="178">
        <f>IF(G1351=1,VLOOKUP(C1351,Liikennemalli!$D$6:$H$1921,2,FALSE),"-")</f>
        <v>130.87497023601799</v>
      </c>
      <c r="AB1351" s="197">
        <f>IF(G1351=1,VLOOKUP(C1351,Liikennemalli!$D$6:$H$1921,3,FALSE),"-")</f>
        <v>0.694857276558418</v>
      </c>
      <c r="AC1351" s="134">
        <f>IF(E1351=1,VLOOKUP(Työfile_2024!D1351,'2015'!$F$12:$X$1887,18,FALSE),"-")</f>
        <v>0</v>
      </c>
      <c r="AD1351" s="127">
        <f>IF(E1351=1,VLOOKUP(Työfile_2024!D1351,'2015'!$F$12:$X$1887,19,FALSE),"-")</f>
        <v>0</v>
      </c>
      <c r="AI1351" s="127">
        <f>IF(E1351=1,VLOOKUP(Työfile_2024!D1351,'2015'!$F$12:$AB$1887,20,FALSE),"-")</f>
        <v>0</v>
      </c>
      <c r="AJ1351" s="127">
        <f>IF(E1351=1,VLOOKUP(Työfile_2024!D1351,'2015'!$F$12:$AB$1887,21,FALSE),"-")</f>
        <v>0</v>
      </c>
      <c r="AK1351" s="127">
        <f>IF(E1351=1,VLOOKUP(Työfile_2024!D1351,'2015'!$F$12:$AB$1887,22,FALSE),"-")</f>
        <v>0</v>
      </c>
      <c r="AL1351" s="127">
        <f>IF(E1351=1,VLOOKUP(Työfile_2024!D1351,'2015'!$F$12:$AB$1887,23,FALSE),"-")</f>
        <v>0</v>
      </c>
      <c r="AM1351" s="56">
        <f>VLOOKUP(Työfile_2024!D1351,Tmatkat_20km_tarkasteltava_verk!$C$2:$D$1804,2,FALSE)</f>
        <v>61</v>
      </c>
      <c r="AN1351" s="148">
        <f t="shared" si="322"/>
        <v>0.91044776119402981</v>
      </c>
      <c r="AO1351" s="178">
        <f>IF(E1351=1,VLOOKUP(Työfile_2024!D1351,'2015'!$F$12:$AC$1887,24,FALSE),"-")</f>
        <v>40</v>
      </c>
      <c r="AP1351" s="52" t="str">
        <f>VLOOKUP(D1351,Tarkasteltava_verkko_2024_harva!$E$2:$I$1804,5,FALSE)</f>
        <v>tiivis</v>
      </c>
      <c r="AQ1351" s="52">
        <f>VLOOKUP(D1351,Tarkasteltava_verkko_2024_harva!$E$2:$I$1804,4,FALSE)</f>
        <v>0</v>
      </c>
      <c r="AR1351" s="148">
        <v>0</v>
      </c>
      <c r="AS1351" s="170">
        <f>IFERROR(VLOOKUP(C1351,'2015'!$C$12:$AG$1887,30,FALSE),"-")</f>
        <v>0</v>
      </c>
      <c r="AT1351" s="148">
        <v>0</v>
      </c>
      <c r="AU1351" s="170">
        <f>IFERROR(VLOOKUP(C1351,'2015'!$C$12:$AG$1887,31,FALSE),"-")</f>
        <v>0</v>
      </c>
      <c r="AV1351" s="106"/>
      <c r="AW1351" s="63">
        <f>IFERROR(VLOOKUP(C1351,Merkittävyysluokitus!$A$2:$J$1705,10,FALSE),"-")</f>
        <v>4</v>
      </c>
      <c r="AX1351" s="175">
        <f>IFERROR(VLOOKUP(C1351,Merkittävyysluokitus!$A$2:$J$1705,6,FALSE),"-")</f>
        <v>2.3951019786910197</v>
      </c>
      <c r="AY1351" s="175">
        <f>IFERROR(VLOOKUP(C1351,Merkittävyysluokitus!$A$2:$J$1705,7,FALSE),"-")</f>
        <v>0.45266666666666666</v>
      </c>
      <c r="AZ1351" s="175">
        <f>IFERROR(VLOOKUP(C1351,Merkittävyysluokitus!$A$2:$J$1705,8,FALSE),"-")</f>
        <v>1.4424353120243529</v>
      </c>
      <c r="BA1351" s="175">
        <f>IFERROR(VLOOKUP(C1351,Merkittävyysluokitus!$A$2:$J$1705,9,FALSE),"-")</f>
        <v>0.5</v>
      </c>
      <c r="BB1351" s="203"/>
      <c r="BC1351" s="203" t="str">
        <f t="shared" si="323"/>
        <v/>
      </c>
      <c r="BD1351" s="39" t="str">
        <f t="shared" si="331"/>
        <v>musta</v>
      </c>
      <c r="BE1351" s="68" t="str">
        <f t="shared" si="318"/>
        <v>musta</v>
      </c>
      <c r="BF1351" s="68" t="str">
        <f t="shared" si="319"/>
        <v>musta</v>
      </c>
      <c r="BG1351" s="68" t="str">
        <f t="shared" si="320"/>
        <v>musta</v>
      </c>
      <c r="BH1351" s="208" t="str">
        <f t="shared" si="321"/>
        <v>musta</v>
      </c>
      <c r="BI1351" s="39"/>
      <c r="BJ1351" s="39" t="str">
        <f>IF(F1351="ei löydy","uusi tie",IF(E1351=0,"tieosoite muuttunut",IF(E1351=1,VLOOKUP(D1351,'2015'!$F$12:$AL$1887,31,FALSE),"-")))</f>
        <v>musta</v>
      </c>
      <c r="BK1351" s="67" t="str">
        <f>IF(E1351=1,VLOOKUP(D1351,'2015'!$F$12:$AL$1887,32,FALSE),"-")</f>
        <v>musta</v>
      </c>
      <c r="BL1351" s="39" t="str">
        <f>IF(F1351="ei löydy","uusi tie",IF(E1351=0,"tieosoite muuttunut",IF(E1351=1,VLOOKUP(D1351,'2015'!$F$12:$AL$1887,33,FALSE),"-")))</f>
        <v>musta</v>
      </c>
      <c r="BM1351" s="39"/>
      <c r="BN1351" s="217" t="str">
        <f>VLOOKUP(D1351,'2015'!$F$12:$AL$1887,33,FALSE)</f>
        <v>musta</v>
      </c>
      <c r="BO1351" s="39"/>
      <c r="BP1351" s="115" t="s">
        <v>10</v>
      </c>
      <c r="BQ1351" s="30"/>
      <c r="BS1351" s="5"/>
      <c r="BU1351" s="37"/>
      <c r="BV1351" s="30" t="s">
        <v>10</v>
      </c>
      <c r="BX1351">
        <f>IF(E1351=1,VLOOKUP(D1351,'2015'!$F$12:$AX$1887,43,FALSE),"-")</f>
        <v>0</v>
      </c>
      <c r="BY1351">
        <f>IF(E1351=1,VLOOKUP(D1351,'2015'!$F$12:$AX$1887,44,FALSE),"-")</f>
        <v>0</v>
      </c>
      <c r="BZ1351">
        <f>IF(E1351=1,VLOOKUP(D1351,'2015'!$F$12:$AX$1887,45,FALSE),"-")</f>
        <v>0</v>
      </c>
      <c r="CA1351" s="31">
        <f t="shared" si="326"/>
        <v>0</v>
      </c>
      <c r="CB1351" s="31">
        <f t="shared" si="327"/>
        <v>0</v>
      </c>
      <c r="CC1351" s="31">
        <f t="shared" si="328"/>
        <v>0</v>
      </c>
      <c r="CD1351" s="31">
        <f t="shared" si="329"/>
        <v>0</v>
      </c>
      <c r="CE1351" s="31">
        <f t="shared" si="330"/>
        <v>0</v>
      </c>
      <c r="CO1351" s="2" t="s">
        <v>35</v>
      </c>
      <c r="CP1351" s="2" t="s">
        <v>35</v>
      </c>
    </row>
    <row r="1352" spans="1:94" ht="15.75" thickBot="1" x14ac:dyDescent="0.3">
      <c r="A1352" s="50"/>
      <c r="B1352" s="50"/>
      <c r="C1352" s="50" t="str">
        <f t="shared" si="324"/>
        <v>11806_1_3641</v>
      </c>
      <c r="D1352" s="51" t="str">
        <f t="shared" si="325"/>
        <v>11806_1</v>
      </c>
      <c r="E1352" s="224">
        <f>IFERROR(VLOOKUP(C1352,'2015'!$C$12:$D$1887,2,FALSE),0)</f>
        <v>0</v>
      </c>
      <c r="F1352" s="51">
        <f>IFERROR(K1352-IFERROR(VLOOKUP(D1352,'2015'!$F$12:$I$1887,4,FALSE),"ei löydy"),"ei löydy")</f>
        <v>-1307</v>
      </c>
      <c r="G1352" s="224">
        <f>IFERROR(VLOOKUP(Työfile_2024!C1352,Liikennemalli!$D$6:$G$1921,4,FALSE),0)</f>
        <v>0</v>
      </c>
      <c r="H1352" s="225">
        <f>K1352-IFERROR(VLOOKUP(Työfile_2024!D1352,Liikennemalli!$C$6:$H$1921,6,FALSE),"ei löydy")</f>
        <v>-1282</v>
      </c>
      <c r="I1352" s="80">
        <v>11806</v>
      </c>
      <c r="J1352" s="52">
        <v>1</v>
      </c>
      <c r="K1352" s="52">
        <v>3641</v>
      </c>
      <c r="L1352" s="53"/>
      <c r="M1352" s="54"/>
      <c r="N1352" s="54"/>
      <c r="O1352" s="54"/>
      <c r="P1352" s="54"/>
      <c r="Q1352" s="55"/>
      <c r="R1352" s="55"/>
      <c r="S1352" s="55"/>
      <c r="T1352" s="55"/>
      <c r="U1352" s="52"/>
      <c r="V1352" s="56">
        <v>88</v>
      </c>
      <c r="W1352" s="56">
        <v>5</v>
      </c>
      <c r="X1352" s="56">
        <v>96</v>
      </c>
      <c r="Y1352" s="56">
        <f>VLOOKUP(D1352,Liikennemalli24!$D$2:$F$1804,2,FALSE)</f>
        <v>20</v>
      </c>
      <c r="Z1352" s="57">
        <f>VLOOKUP(D1352,Liikennemalli24!$D$2:$F$1804,3,FALSE)</f>
        <v>9.6000000000000002E-2</v>
      </c>
      <c r="AA1352" s="178" t="str">
        <f>IF(G1352=1,VLOOKUP(C1352,Liikennemalli!$D$6:$H$1921,2,FALSE),"-")</f>
        <v>-</v>
      </c>
      <c r="AB1352" s="197" t="str">
        <f>IF(G1352=1,VLOOKUP(C1352,Liikennemalli!$D$6:$H$1921,3,FALSE),"-")</f>
        <v>-</v>
      </c>
      <c r="AC1352" s="134" t="str">
        <f>IF(E1352=1,VLOOKUP(Työfile_2024!D1352,'2015'!$F$12:$X$1887,18,FALSE),"-")</f>
        <v>-</v>
      </c>
      <c r="AD1352" s="127" t="str">
        <f>IF(E1352=1,VLOOKUP(Työfile_2024!D1352,'2015'!$F$12:$X$1887,19,FALSE),"-")</f>
        <v>-</v>
      </c>
      <c r="AI1352" s="127" t="str">
        <f>IF(E1352=1,VLOOKUP(Työfile_2024!D1352,'2015'!$F$12:$AB$1887,20,FALSE),"-")</f>
        <v>-</v>
      </c>
      <c r="AJ1352" s="127" t="str">
        <f>IF(E1352=1,VLOOKUP(Työfile_2024!D1352,'2015'!$F$12:$AB$1887,21,FALSE),"-")</f>
        <v>-</v>
      </c>
      <c r="AK1352" s="127" t="str">
        <f>IF(E1352=1,VLOOKUP(Työfile_2024!D1352,'2015'!$F$12:$AB$1887,22,FALSE),"-")</f>
        <v>-</v>
      </c>
      <c r="AL1352" s="127" t="str">
        <f>IF(E1352=1,VLOOKUP(Työfile_2024!D1352,'2015'!$F$12:$AB$1887,23,FALSE),"-")</f>
        <v>-</v>
      </c>
      <c r="AM1352" s="56">
        <f>VLOOKUP(Työfile_2024!D1352,Tmatkat_20km_tarkasteltava_verk!$C$2:$D$1804,2,FALSE)</f>
        <v>8</v>
      </c>
      <c r="AN1352" s="148">
        <f t="shared" si="322"/>
        <v>9.0909090909090912E-2</v>
      </c>
      <c r="AO1352" s="178" t="str">
        <f>IF(E1352=1,VLOOKUP(Työfile_2024!D1352,'2015'!$F$12:$AC$1887,24,FALSE),"-")</f>
        <v>-</v>
      </c>
      <c r="AP1352" s="52">
        <f>VLOOKUP(D1352,Tarkasteltava_verkko_2024_harva!$E$2:$I$1804,5,FALSE)</f>
        <v>0</v>
      </c>
      <c r="AQ1352" s="52">
        <f>VLOOKUP(D1352,Tarkasteltava_verkko_2024_harva!$E$2:$I$1804,4,FALSE)</f>
        <v>0</v>
      </c>
      <c r="AR1352" s="148">
        <v>4.037352375720956E-2</v>
      </c>
      <c r="AS1352" s="170" t="str">
        <f>IFERROR(VLOOKUP(C1352,'2015'!$C$12:$AG$1887,30,FALSE),"-")</f>
        <v>-</v>
      </c>
      <c r="AT1352" s="148">
        <v>0</v>
      </c>
      <c r="AU1352" s="170" t="str">
        <f>IFERROR(VLOOKUP(C1352,'2015'!$C$12:$AG$1887,31,FALSE),"-")</f>
        <v>-</v>
      </c>
      <c r="AV1352" s="106"/>
      <c r="AW1352" s="63">
        <f>IFERROR(VLOOKUP(C1352,Merkittävyysluokitus!$A$2:$J$1705,10,FALSE),"-")</f>
        <v>4</v>
      </c>
      <c r="AX1352" s="175">
        <f>IFERROR(VLOOKUP(C1352,Merkittävyysluokitus!$A$2:$J$1705,6,FALSE),"-")</f>
        <v>1.6774246575342464</v>
      </c>
      <c r="AY1352" s="175">
        <f>IFERROR(VLOOKUP(C1352,Merkittävyysluokitus!$A$2:$J$1705,7,FALSE),"-")</f>
        <v>0.49066666666666664</v>
      </c>
      <c r="AZ1352" s="175">
        <f>IFERROR(VLOOKUP(C1352,Merkittävyysluokitus!$A$2:$J$1705,8,FALSE),"-")</f>
        <v>0.68675799086757983</v>
      </c>
      <c r="BA1352" s="175">
        <f>IFERROR(VLOOKUP(C1352,Merkittävyysluokitus!$A$2:$J$1705,9,FALSE),"-")</f>
        <v>0.5</v>
      </c>
      <c r="BB1352" s="203"/>
      <c r="BC1352" s="203" t="str">
        <f t="shared" si="323"/>
        <v>tieosoite muuttunut</v>
      </c>
      <c r="BD1352" s="39" t="str">
        <f t="shared" si="331"/>
        <v>musta</v>
      </c>
      <c r="BE1352" s="68" t="str">
        <f t="shared" si="318"/>
        <v>musta</v>
      </c>
      <c r="BF1352" s="68" t="str">
        <f t="shared" si="319"/>
        <v>musta</v>
      </c>
      <c r="BG1352" s="68" t="str">
        <f t="shared" si="320"/>
        <v>musta</v>
      </c>
      <c r="BH1352" s="208" t="str">
        <f t="shared" si="321"/>
        <v>musta</v>
      </c>
      <c r="BI1352" s="39"/>
      <c r="BJ1352" s="39" t="str">
        <f>IF(F1352="ei löydy","uusi tie",IF(E1352=0,"tieosoite muuttunut",IF(E1352=1,VLOOKUP(D1352,'2015'!$F$12:$AL$1887,31,FALSE),"-")))</f>
        <v>tieosoite muuttunut</v>
      </c>
      <c r="BK1352" s="67" t="str">
        <f>IF(E1352=1,VLOOKUP(D1352,'2015'!$F$12:$AL$1887,32,FALSE),"-")</f>
        <v>-</v>
      </c>
      <c r="BL1352" s="39" t="str">
        <f>IF(F1352="ei löydy","uusi tie",IF(E1352=0,"tieosoite muuttunut",IF(E1352=1,VLOOKUP(D1352,'2015'!$F$12:$AL$1887,33,FALSE),"-")))</f>
        <v>tieosoite muuttunut</v>
      </c>
      <c r="BM1352" s="39"/>
      <c r="BN1352" s="217" t="str">
        <f>VLOOKUP(D1352,'2015'!$F$12:$AL$1887,33,FALSE)</f>
        <v>musta</v>
      </c>
      <c r="BO1352" s="39"/>
      <c r="BP1352" s="115" t="s">
        <v>10</v>
      </c>
      <c r="BQ1352" s="30"/>
      <c r="BS1352" s="5"/>
      <c r="BU1352" s="37"/>
      <c r="BV1352" s="30" t="s">
        <v>10</v>
      </c>
      <c r="BX1352" t="str">
        <f>IF(E1352=1,VLOOKUP(D1352,'2015'!$F$12:$AX$1887,43,FALSE),"-")</f>
        <v>-</v>
      </c>
      <c r="BY1352" t="str">
        <f>IF(E1352=1,VLOOKUP(D1352,'2015'!$F$12:$AX$1887,44,FALSE),"-")</f>
        <v>-</v>
      </c>
      <c r="BZ1352" t="str">
        <f>IF(E1352=1,VLOOKUP(D1352,'2015'!$F$12:$AX$1887,45,FALSE),"-")</f>
        <v>-</v>
      </c>
      <c r="CA1352" s="31">
        <f t="shared" si="326"/>
        <v>20</v>
      </c>
      <c r="CB1352" s="31">
        <f t="shared" si="327"/>
        <v>10</v>
      </c>
      <c r="CC1352" s="31">
        <f t="shared" si="328"/>
        <v>10</v>
      </c>
      <c r="CD1352" s="31">
        <f t="shared" si="329"/>
        <v>0</v>
      </c>
      <c r="CE1352" s="31">
        <f t="shared" si="330"/>
        <v>0</v>
      </c>
      <c r="CO1352" s="2" t="s">
        <v>35</v>
      </c>
      <c r="CP1352" s="2" t="s">
        <v>35</v>
      </c>
    </row>
    <row r="1353" spans="1:94" ht="15.75" thickBot="1" x14ac:dyDescent="0.3">
      <c r="A1353" s="50"/>
      <c r="B1353" s="50"/>
      <c r="C1353" s="50" t="str">
        <f t="shared" si="324"/>
        <v>11807_1_4242</v>
      </c>
      <c r="D1353" s="51" t="str">
        <f t="shared" si="325"/>
        <v>11807_1</v>
      </c>
      <c r="E1353" s="224">
        <f>IFERROR(VLOOKUP(C1353,'2015'!$C$12:$D$1887,2,FALSE),0)</f>
        <v>1</v>
      </c>
      <c r="F1353" s="51">
        <f>IFERROR(K1353-IFERROR(VLOOKUP(D1353,'2015'!$F$12:$I$1887,4,FALSE),"ei löydy"),"ei löydy")</f>
        <v>0</v>
      </c>
      <c r="G1353" s="224">
        <f>IFERROR(VLOOKUP(Työfile_2024!C1353,Liikennemalli!$D$6:$G$1921,4,FALSE),0)</f>
        <v>1</v>
      </c>
      <c r="H1353" s="225">
        <f>K1353-IFERROR(VLOOKUP(Työfile_2024!D1353,Liikennemalli!$C$6:$H$1921,6,FALSE),"ei löydy")</f>
        <v>0</v>
      </c>
      <c r="I1353" s="80">
        <v>11807</v>
      </c>
      <c r="J1353" s="52">
        <v>1</v>
      </c>
      <c r="K1353" s="52">
        <v>4242</v>
      </c>
      <c r="L1353" s="53"/>
      <c r="M1353" s="54"/>
      <c r="N1353" s="54"/>
      <c r="O1353" s="54"/>
      <c r="P1353" s="54"/>
      <c r="Q1353" s="55"/>
      <c r="R1353" s="55"/>
      <c r="S1353" s="55"/>
      <c r="T1353" s="55"/>
      <c r="U1353" s="52"/>
      <c r="V1353" s="56">
        <v>92</v>
      </c>
      <c r="W1353" s="56">
        <v>2</v>
      </c>
      <c r="X1353" s="56">
        <v>96</v>
      </c>
      <c r="Y1353" s="56">
        <f>VLOOKUP(D1353,Liikennemalli24!$D$2:$F$1804,2,FALSE)</f>
        <v>8</v>
      </c>
      <c r="Z1353" s="57">
        <f>VLOOKUP(D1353,Liikennemalli24!$D$2:$F$1804,3,FALSE)</f>
        <v>0.22800000000000001</v>
      </c>
      <c r="AA1353" s="178">
        <f>IF(G1353=1,VLOOKUP(C1353,Liikennemalli!$D$6:$H$1921,2,FALSE),"-")</f>
        <v>219.74275428740401</v>
      </c>
      <c r="AB1353" s="197">
        <f>IF(G1353=1,VLOOKUP(C1353,Liikennemalli!$D$6:$H$1921,3,FALSE),"-")</f>
        <v>0.91593750591742895</v>
      </c>
      <c r="AC1353" s="134">
        <f>IF(E1353=1,VLOOKUP(Työfile_2024!D1353,'2015'!$F$12:$X$1887,18,FALSE),"-")</f>
        <v>0</v>
      </c>
      <c r="AD1353" s="127">
        <f>IF(E1353=1,VLOOKUP(Työfile_2024!D1353,'2015'!$F$12:$X$1887,19,FALSE),"-")</f>
        <v>0</v>
      </c>
      <c r="AI1353" s="127">
        <f>IF(E1353=1,VLOOKUP(Työfile_2024!D1353,'2015'!$F$12:$AB$1887,20,FALSE),"-")</f>
        <v>0</v>
      </c>
      <c r="AJ1353" s="127">
        <f>IF(E1353=1,VLOOKUP(Työfile_2024!D1353,'2015'!$F$12:$AB$1887,21,FALSE),"-")</f>
        <v>0</v>
      </c>
      <c r="AK1353" s="127">
        <f>IF(E1353=1,VLOOKUP(Työfile_2024!D1353,'2015'!$F$12:$AB$1887,22,FALSE),"-")</f>
        <v>0</v>
      </c>
      <c r="AL1353" s="127">
        <f>IF(E1353=1,VLOOKUP(Työfile_2024!D1353,'2015'!$F$12:$AB$1887,23,FALSE),"-")</f>
        <v>0</v>
      </c>
      <c r="AM1353" s="56">
        <f>VLOOKUP(Työfile_2024!D1353,Tmatkat_20km_tarkasteltava_verk!$C$2:$D$1804,2,FALSE)</f>
        <v>4</v>
      </c>
      <c r="AN1353" s="148">
        <f t="shared" si="322"/>
        <v>4.3478260869565216E-2</v>
      </c>
      <c r="AO1353" s="178">
        <f>IF(E1353=1,VLOOKUP(Työfile_2024!D1353,'2015'!$F$12:$AC$1887,24,FALSE),"-")</f>
        <v>16</v>
      </c>
      <c r="AP1353" s="52">
        <f>VLOOKUP(D1353,Tarkasteltava_verkko_2024_harva!$E$2:$I$1804,5,FALSE)</f>
        <v>0</v>
      </c>
      <c r="AQ1353" s="52">
        <f>VLOOKUP(D1353,Tarkasteltava_verkko_2024_harva!$E$2:$I$1804,4,FALSE)</f>
        <v>0</v>
      </c>
      <c r="AR1353" s="148">
        <v>0</v>
      </c>
      <c r="AS1353" s="170">
        <f>IFERROR(VLOOKUP(C1353,'2015'!$C$12:$AG$1887,30,FALSE),"-")</f>
        <v>0</v>
      </c>
      <c r="AT1353" s="148">
        <v>0</v>
      </c>
      <c r="AU1353" s="170">
        <f>IFERROR(VLOOKUP(C1353,'2015'!$C$12:$AG$1887,31,FALSE),"-")</f>
        <v>0</v>
      </c>
      <c r="AV1353" s="106"/>
      <c r="AW1353" s="63">
        <f>IFERROR(VLOOKUP(C1353,Merkittävyysluokitus!$A$2:$J$1705,10,FALSE),"-")</f>
        <v>4</v>
      </c>
      <c r="AX1353" s="175">
        <f>IFERROR(VLOOKUP(C1353,Merkittävyysluokitus!$A$2:$J$1705,6,FALSE),"-")</f>
        <v>1.9097442922374428</v>
      </c>
      <c r="AY1353" s="175">
        <f>IFERROR(VLOOKUP(C1353,Merkittävyysluokitus!$A$2:$J$1705,7,FALSE),"-")</f>
        <v>0.29933333333333328</v>
      </c>
      <c r="AZ1353" s="175">
        <f>IFERROR(VLOOKUP(C1353,Merkittävyysluokitus!$A$2:$J$1705,8,FALSE),"-")</f>
        <v>1.1104109589041096</v>
      </c>
      <c r="BA1353" s="175">
        <f>IFERROR(VLOOKUP(C1353,Merkittävyysluokitus!$A$2:$J$1705,9,FALSE),"-")</f>
        <v>0.5</v>
      </c>
      <c r="BB1353" s="203"/>
      <c r="BC1353" s="203" t="str">
        <f t="shared" si="323"/>
        <v/>
      </c>
      <c r="BD1353" s="39" t="str">
        <f t="shared" si="331"/>
        <v>musta</v>
      </c>
      <c r="BE1353" s="68" t="str">
        <f t="shared" si="318"/>
        <v>musta</v>
      </c>
      <c r="BF1353" s="68" t="str">
        <f t="shared" si="319"/>
        <v>musta</v>
      </c>
      <c r="BG1353" s="68" t="str">
        <f t="shared" si="320"/>
        <v>musta</v>
      </c>
      <c r="BH1353" s="208" t="str">
        <f t="shared" si="321"/>
        <v>musta</v>
      </c>
      <c r="BI1353" s="39"/>
      <c r="BJ1353" s="39" t="str">
        <f>IF(F1353="ei löydy","uusi tie",IF(E1353=0,"tieosoite muuttunut",IF(E1353=1,VLOOKUP(D1353,'2015'!$F$12:$AL$1887,31,FALSE),"-")))</f>
        <v>musta</v>
      </c>
      <c r="BK1353" s="67" t="str">
        <f>IF(E1353=1,VLOOKUP(D1353,'2015'!$F$12:$AL$1887,32,FALSE),"-")</f>
        <v>musta</v>
      </c>
      <c r="BL1353" s="39" t="str">
        <f>IF(F1353="ei löydy","uusi tie",IF(E1353=0,"tieosoite muuttunut",IF(E1353=1,VLOOKUP(D1353,'2015'!$F$12:$AL$1887,33,FALSE),"-")))</f>
        <v>musta</v>
      </c>
      <c r="BM1353" s="39"/>
      <c r="BN1353" s="217" t="str">
        <f>VLOOKUP(D1353,'2015'!$F$12:$AL$1887,33,FALSE)</f>
        <v>musta</v>
      </c>
      <c r="BO1353" s="39"/>
      <c r="BP1353" s="115" t="s">
        <v>10</v>
      </c>
      <c r="BQ1353" s="30"/>
      <c r="BS1353" s="5"/>
      <c r="BU1353" s="37"/>
      <c r="BV1353" s="30" t="s">
        <v>10</v>
      </c>
      <c r="BX1353">
        <f>IF(E1353=1,VLOOKUP(D1353,'2015'!$F$12:$AX$1887,43,FALSE),"-")</f>
        <v>0</v>
      </c>
      <c r="BY1353">
        <f>IF(E1353=1,VLOOKUP(D1353,'2015'!$F$12:$AX$1887,44,FALSE),"-")</f>
        <v>0</v>
      </c>
      <c r="BZ1353">
        <f>IF(E1353=1,VLOOKUP(D1353,'2015'!$F$12:$AX$1887,45,FALSE),"-")</f>
        <v>0</v>
      </c>
      <c r="CA1353" s="31">
        <f t="shared" si="326"/>
        <v>0</v>
      </c>
      <c r="CB1353" s="31">
        <f t="shared" si="327"/>
        <v>0</v>
      </c>
      <c r="CC1353" s="31">
        <f t="shared" si="328"/>
        <v>0</v>
      </c>
      <c r="CD1353" s="31">
        <f t="shared" si="329"/>
        <v>0</v>
      </c>
      <c r="CE1353" s="31">
        <f t="shared" si="330"/>
        <v>0</v>
      </c>
      <c r="CO1353" s="2" t="s">
        <v>35</v>
      </c>
      <c r="CP1353" s="2" t="s">
        <v>35</v>
      </c>
    </row>
    <row r="1354" spans="1:94" ht="15.75" thickBot="1" x14ac:dyDescent="0.3">
      <c r="A1354" s="50"/>
      <c r="B1354" s="50"/>
      <c r="C1354" s="50" t="str">
        <f t="shared" si="324"/>
        <v>11808_1_4113</v>
      </c>
      <c r="D1354" s="51" t="str">
        <f t="shared" si="325"/>
        <v>11808_1</v>
      </c>
      <c r="E1354" s="224">
        <f>IFERROR(VLOOKUP(C1354,'2015'!$C$12:$D$1887,2,FALSE),0)</f>
        <v>1</v>
      </c>
      <c r="F1354" s="51">
        <f>IFERROR(K1354-IFERROR(VLOOKUP(D1354,'2015'!$F$12:$I$1887,4,FALSE),"ei löydy"),"ei löydy")</f>
        <v>0</v>
      </c>
      <c r="G1354" s="224">
        <f>IFERROR(VLOOKUP(Työfile_2024!C1354,Liikennemalli!$D$6:$G$1921,4,FALSE),0)</f>
        <v>1</v>
      </c>
      <c r="H1354" s="225">
        <f>K1354-IFERROR(VLOOKUP(Työfile_2024!D1354,Liikennemalli!$C$6:$H$1921,6,FALSE),"ei löydy")</f>
        <v>0</v>
      </c>
      <c r="I1354" s="80">
        <v>11808</v>
      </c>
      <c r="J1354" s="52">
        <v>1</v>
      </c>
      <c r="K1354" s="52">
        <v>4113</v>
      </c>
      <c r="L1354" s="53"/>
      <c r="M1354" s="54"/>
      <c r="N1354" s="54"/>
      <c r="O1354" s="54"/>
      <c r="P1354" s="54"/>
      <c r="Q1354" s="55"/>
      <c r="R1354" s="55"/>
      <c r="S1354" s="55"/>
      <c r="T1354" s="55"/>
      <c r="U1354" s="52"/>
      <c r="V1354" s="56">
        <v>195</v>
      </c>
      <c r="W1354" s="56">
        <v>16</v>
      </c>
      <c r="X1354" s="56">
        <v>201</v>
      </c>
      <c r="Y1354" s="56">
        <f>VLOOKUP(D1354,Liikennemalli24!$D$2:$F$1804,2,FALSE)</f>
        <v>0</v>
      </c>
      <c r="Z1354" s="57">
        <f>VLOOKUP(D1354,Liikennemalli24!$D$2:$F$1804,3,FALSE)</f>
        <v>0</v>
      </c>
      <c r="AA1354" s="178">
        <f>IF(G1354=1,VLOOKUP(C1354,Liikennemalli!$D$6:$H$1921,2,FALSE),"-")</f>
        <v>164.59547665705699</v>
      </c>
      <c r="AB1354" s="197">
        <f>IF(G1354=1,VLOOKUP(C1354,Liikennemalli!$D$6:$H$1921,3,FALSE),"-")</f>
        <v>0.86589742909505696</v>
      </c>
      <c r="AC1354" s="134">
        <f>IF(E1354=1,VLOOKUP(Työfile_2024!D1354,'2015'!$F$12:$X$1887,18,FALSE),"-")</f>
        <v>0</v>
      </c>
      <c r="AD1354" s="127">
        <f>IF(E1354=1,VLOOKUP(Työfile_2024!D1354,'2015'!$F$12:$X$1887,19,FALSE),"-")</f>
        <v>0</v>
      </c>
      <c r="AI1354" s="127">
        <f>IF(E1354=1,VLOOKUP(Työfile_2024!D1354,'2015'!$F$12:$AB$1887,20,FALSE),"-")</f>
        <v>0</v>
      </c>
      <c r="AJ1354" s="127">
        <f>IF(E1354=1,VLOOKUP(Työfile_2024!D1354,'2015'!$F$12:$AB$1887,21,FALSE),"-")</f>
        <v>0</v>
      </c>
      <c r="AK1354" s="127">
        <f>IF(E1354=1,VLOOKUP(Työfile_2024!D1354,'2015'!$F$12:$AB$1887,22,FALSE),"-")</f>
        <v>0</v>
      </c>
      <c r="AL1354" s="127">
        <f>IF(E1354=1,VLOOKUP(Työfile_2024!D1354,'2015'!$F$12:$AB$1887,23,FALSE),"-")</f>
        <v>0</v>
      </c>
      <c r="AM1354" s="56">
        <f>VLOOKUP(Työfile_2024!D1354,Tmatkat_20km_tarkasteltava_verk!$C$2:$D$1804,2,FALSE)</f>
        <v>112</v>
      </c>
      <c r="AN1354" s="148">
        <f t="shared" si="322"/>
        <v>0.57435897435897432</v>
      </c>
      <c r="AO1354" s="178">
        <f>IF(E1354=1,VLOOKUP(Työfile_2024!D1354,'2015'!$F$12:$AC$1887,24,FALSE),"-")</f>
        <v>86</v>
      </c>
      <c r="AP1354" s="52">
        <f>VLOOKUP(D1354,Tarkasteltava_verkko_2024_harva!$E$2:$I$1804,5,FALSE)</f>
        <v>0</v>
      </c>
      <c r="AQ1354" s="52">
        <f>VLOOKUP(D1354,Tarkasteltava_verkko_2024_harva!$E$2:$I$1804,4,FALSE)</f>
        <v>0</v>
      </c>
      <c r="AR1354" s="148">
        <v>0</v>
      </c>
      <c r="AS1354" s="170">
        <f>IFERROR(VLOOKUP(C1354,'2015'!$C$12:$AG$1887,30,FALSE),"-")</f>
        <v>0</v>
      </c>
      <c r="AT1354" s="148">
        <v>0</v>
      </c>
      <c r="AU1354" s="170">
        <f>IFERROR(VLOOKUP(C1354,'2015'!$C$12:$AG$1887,31,FALSE),"-")</f>
        <v>0</v>
      </c>
      <c r="AV1354" s="106"/>
      <c r="AW1354" s="63">
        <f>IFERROR(VLOOKUP(C1354,Merkittävyysluokitus!$A$2:$J$1705,10,FALSE),"-")</f>
        <v>3</v>
      </c>
      <c r="AX1354" s="175">
        <f>IFERROR(VLOOKUP(C1354,Merkittävyysluokitus!$A$2:$J$1705,6,FALSE),"-")</f>
        <v>4.7364611872146121</v>
      </c>
      <c r="AY1354" s="175">
        <f>IFERROR(VLOOKUP(C1354,Merkittävyysluokitus!$A$2:$J$1705,7,FALSE),"-")</f>
        <v>1.0416666666666665</v>
      </c>
      <c r="AZ1354" s="175">
        <f>IFERROR(VLOOKUP(C1354,Merkittävyysluokitus!$A$2:$J$1705,8,FALSE),"-")</f>
        <v>3.1947945205479451</v>
      </c>
      <c r="BA1354" s="175">
        <f>IFERROR(VLOOKUP(C1354,Merkittävyysluokitus!$A$2:$J$1705,9,FALSE),"-")</f>
        <v>0.5</v>
      </c>
      <c r="BB1354" s="203"/>
      <c r="BC1354" s="203" t="str">
        <f t="shared" si="323"/>
        <v>ei mallia</v>
      </c>
      <c r="BD1354" s="39" t="str">
        <f t="shared" si="331"/>
        <v>Ei luokiteltu</v>
      </c>
      <c r="BE1354" s="68" t="str">
        <f t="shared" si="318"/>
        <v>ei mallia</v>
      </c>
      <c r="BF1354" s="68" t="str">
        <f t="shared" si="319"/>
        <v>ei mallia</v>
      </c>
      <c r="BG1354" s="68" t="str">
        <f t="shared" si="320"/>
        <v>ei mallia</v>
      </c>
      <c r="BH1354" s="208" t="str">
        <f t="shared" si="321"/>
        <v>musta</v>
      </c>
      <c r="BI1354" s="39"/>
      <c r="BJ1354" s="39" t="str">
        <f>IF(F1354="ei löydy","uusi tie",IF(E1354=0,"tieosoite muuttunut",IF(E1354=1,VLOOKUP(D1354,'2015'!$F$12:$AL$1887,31,FALSE),"-")))</f>
        <v>musta</v>
      </c>
      <c r="BK1354" s="67" t="str">
        <f>IF(E1354=1,VLOOKUP(D1354,'2015'!$F$12:$AL$1887,32,FALSE),"-")</f>
        <v>musta</v>
      </c>
      <c r="BL1354" s="39" t="str">
        <f>IF(F1354="ei löydy","uusi tie",IF(E1354=0,"tieosoite muuttunut",IF(E1354=1,VLOOKUP(D1354,'2015'!$F$12:$AL$1887,33,FALSE),"-")))</f>
        <v>musta</v>
      </c>
      <c r="BM1354" s="39"/>
      <c r="BN1354" s="217" t="str">
        <f>VLOOKUP(D1354,'2015'!$F$12:$AL$1887,33,FALSE)</f>
        <v>musta</v>
      </c>
      <c r="BO1354" s="39"/>
      <c r="BP1354" s="115" t="s">
        <v>10</v>
      </c>
      <c r="BQ1354" s="30"/>
      <c r="BS1354" s="5"/>
      <c r="BU1354" s="37"/>
      <c r="BV1354" s="30" t="s">
        <v>10</v>
      </c>
      <c r="BX1354">
        <f>IF(E1354=1,VLOOKUP(D1354,'2015'!$F$12:$AX$1887,43,FALSE),"-")</f>
        <v>0</v>
      </c>
      <c r="BY1354">
        <f>IF(E1354=1,VLOOKUP(D1354,'2015'!$F$12:$AX$1887,44,FALSE),"-")</f>
        <v>0</v>
      </c>
      <c r="BZ1354">
        <f>IF(E1354=1,VLOOKUP(D1354,'2015'!$F$12:$AX$1887,45,FALSE),"-")</f>
        <v>0</v>
      </c>
      <c r="CA1354" s="31">
        <f t="shared" si="326"/>
        <v>1</v>
      </c>
      <c r="CB1354" s="31">
        <f t="shared" si="327"/>
        <v>0</v>
      </c>
      <c r="CC1354" s="31">
        <f t="shared" si="328"/>
        <v>0</v>
      </c>
      <c r="CD1354" s="31">
        <f t="shared" si="329"/>
        <v>1</v>
      </c>
      <c r="CE1354" s="31">
        <f t="shared" si="330"/>
        <v>0</v>
      </c>
      <c r="CO1354" s="2" t="s">
        <v>35</v>
      </c>
      <c r="CP1354" s="2" t="s">
        <v>35</v>
      </c>
    </row>
    <row r="1355" spans="1:94" ht="15.75" thickBot="1" x14ac:dyDescent="0.3">
      <c r="A1355" s="50"/>
      <c r="B1355" s="50"/>
      <c r="C1355" s="50" t="str">
        <f t="shared" si="324"/>
        <v>11813_1_2858</v>
      </c>
      <c r="D1355" s="51" t="str">
        <f t="shared" si="325"/>
        <v>11813_1</v>
      </c>
      <c r="E1355" s="224">
        <f>IFERROR(VLOOKUP(C1355,'2015'!$C$12:$D$1887,2,FALSE),0)</f>
        <v>1</v>
      </c>
      <c r="F1355" s="51">
        <f>IFERROR(K1355-IFERROR(VLOOKUP(D1355,'2015'!$F$12:$I$1887,4,FALSE),"ei löydy"),"ei löydy")</f>
        <v>0</v>
      </c>
      <c r="G1355" s="224">
        <f>IFERROR(VLOOKUP(Työfile_2024!C1355,Liikennemalli!$D$6:$G$1921,4,FALSE),0)</f>
        <v>1</v>
      </c>
      <c r="H1355" s="225">
        <f>K1355-IFERROR(VLOOKUP(Työfile_2024!D1355,Liikennemalli!$C$6:$H$1921,6,FALSE),"ei löydy")</f>
        <v>0</v>
      </c>
      <c r="I1355" s="80">
        <v>11813</v>
      </c>
      <c r="J1355" s="52">
        <v>1</v>
      </c>
      <c r="K1355" s="52">
        <v>2858</v>
      </c>
      <c r="L1355" s="53"/>
      <c r="M1355" s="54"/>
      <c r="N1355" s="54"/>
      <c r="O1355" s="54"/>
      <c r="P1355" s="54"/>
      <c r="Q1355" s="55"/>
      <c r="R1355" s="55"/>
      <c r="S1355" s="55"/>
      <c r="T1355" s="55"/>
      <c r="U1355" s="52"/>
      <c r="V1355" s="56">
        <v>622</v>
      </c>
      <c r="W1355" s="56">
        <v>43</v>
      </c>
      <c r="X1355" s="56">
        <v>656</v>
      </c>
      <c r="Y1355" s="56">
        <f>VLOOKUP(D1355,Liikennemalli24!$D$2:$F$1804,2,FALSE)</f>
        <v>132</v>
      </c>
      <c r="Z1355" s="57">
        <f>VLOOKUP(D1355,Liikennemalli24!$D$2:$F$1804,3,FALSE)</f>
        <v>0.53200000000000003</v>
      </c>
      <c r="AA1355" s="178">
        <f>IF(G1355=1,VLOOKUP(C1355,Liikennemalli!$D$6:$H$1921,2,FALSE),"-")</f>
        <v>115</v>
      </c>
      <c r="AB1355" s="197">
        <f>IF(G1355=1,VLOOKUP(C1355,Liikennemalli!$D$6:$H$1921,3,FALSE),"-")</f>
        <v>0.27251184834123199</v>
      </c>
      <c r="AC1355" s="134">
        <f>IF(E1355=1,VLOOKUP(Työfile_2024!D1355,'2015'!$F$12:$X$1887,18,FALSE),"-")</f>
        <v>375</v>
      </c>
      <c r="AD1355" s="127">
        <f>IF(E1355=1,VLOOKUP(Työfile_2024!D1355,'2015'!$F$12:$X$1887,19,FALSE),"-")</f>
        <v>0.48</v>
      </c>
      <c r="AI1355" s="127">
        <f>IF(E1355=1,VLOOKUP(Työfile_2024!D1355,'2015'!$F$12:$AB$1887,20,FALSE),"-")</f>
        <v>0</v>
      </c>
      <c r="AJ1355" s="127">
        <f>IF(E1355=1,VLOOKUP(Työfile_2024!D1355,'2015'!$F$12:$AB$1887,21,FALSE),"-")</f>
        <v>0</v>
      </c>
      <c r="AK1355" s="127">
        <f>IF(E1355=1,VLOOKUP(Työfile_2024!D1355,'2015'!$F$12:$AB$1887,22,FALSE),"-")</f>
        <v>0</v>
      </c>
      <c r="AL1355" s="127">
        <f>IF(E1355=1,VLOOKUP(Työfile_2024!D1355,'2015'!$F$12:$AB$1887,23,FALSE),"-")</f>
        <v>0</v>
      </c>
      <c r="AM1355" s="56">
        <f>VLOOKUP(Työfile_2024!D1355,Tmatkat_20km_tarkasteltava_verk!$C$2:$D$1804,2,FALSE)</f>
        <v>58</v>
      </c>
      <c r="AN1355" s="148">
        <f t="shared" si="322"/>
        <v>9.3247588424437297E-2</v>
      </c>
      <c r="AO1355" s="178">
        <f>IF(E1355=1,VLOOKUP(Työfile_2024!D1355,'2015'!$F$12:$AC$1887,24,FALSE),"-")</f>
        <v>42</v>
      </c>
      <c r="AP1355" s="52">
        <f>VLOOKUP(D1355,Tarkasteltava_verkko_2024_harva!$E$2:$I$1804,5,FALSE)</f>
        <v>0</v>
      </c>
      <c r="AQ1355" s="52">
        <f>VLOOKUP(D1355,Tarkasteltava_verkko_2024_harva!$E$2:$I$1804,4,FALSE)</f>
        <v>0</v>
      </c>
      <c r="AR1355" s="148">
        <v>0</v>
      </c>
      <c r="AS1355" s="170" t="str">
        <f>IFERROR(VLOOKUP(C1355,'2015'!$C$12:$AG$1887,30,FALSE),"-")</f>
        <v/>
      </c>
      <c r="AT1355" s="148">
        <v>0</v>
      </c>
      <c r="AU1355" s="170">
        <f>IFERROR(VLOOKUP(C1355,'2015'!$C$12:$AG$1887,31,FALSE),"-")</f>
        <v>0</v>
      </c>
      <c r="AV1355" s="106"/>
      <c r="AW1355" s="63">
        <f>IFERROR(VLOOKUP(C1355,Merkittävyysluokitus!$A$2:$J$1705,10,FALSE),"-")</f>
        <v>3</v>
      </c>
      <c r="AX1355" s="175">
        <f>IFERROR(VLOOKUP(C1355,Merkittävyysluokitus!$A$2:$J$1705,6,FALSE),"-")</f>
        <v>5.8779710806697105</v>
      </c>
      <c r="AY1355" s="175">
        <f>IFERROR(VLOOKUP(C1355,Merkittävyysluokitus!$A$2:$J$1705,7,FALSE),"-")</f>
        <v>2.5243333333333333</v>
      </c>
      <c r="AZ1355" s="175">
        <f>IFERROR(VLOOKUP(C1355,Merkittävyysluokitus!$A$2:$J$1705,8,FALSE),"-")</f>
        <v>2.8536377473363772</v>
      </c>
      <c r="BA1355" s="175">
        <f>IFERROR(VLOOKUP(C1355,Merkittävyysluokitus!$A$2:$J$1705,9,FALSE),"-")</f>
        <v>0.5</v>
      </c>
      <c r="BB1355" s="203"/>
      <c r="BC1355" s="203" t="str">
        <f t="shared" si="323"/>
        <v/>
      </c>
      <c r="BD1355" s="39" t="str">
        <f t="shared" si="331"/>
        <v>musta</v>
      </c>
      <c r="BE1355" s="68" t="str">
        <f t="shared" si="318"/>
        <v>musta</v>
      </c>
      <c r="BF1355" s="68" t="str">
        <f t="shared" si="319"/>
        <v>musta</v>
      </c>
      <c r="BG1355" s="68" t="str">
        <f t="shared" si="320"/>
        <v>musta</v>
      </c>
      <c r="BH1355" s="208" t="str">
        <f t="shared" si="321"/>
        <v>musta</v>
      </c>
      <c r="BI1355" s="39"/>
      <c r="BJ1355" s="39" t="str">
        <f>IF(F1355="ei löydy","uusi tie",IF(E1355=0,"tieosoite muuttunut",IF(E1355=1,VLOOKUP(D1355,'2015'!$F$12:$AL$1887,31,FALSE),"-")))</f>
        <v>musta</v>
      </c>
      <c r="BK1355" s="67" t="str">
        <f>IF(E1355=1,VLOOKUP(D1355,'2015'!$F$12:$AL$1887,32,FALSE),"-")</f>
        <v>musta</v>
      </c>
      <c r="BL1355" s="39" t="str">
        <f>IF(F1355="ei löydy","uusi tie",IF(E1355=0,"tieosoite muuttunut",IF(E1355=1,VLOOKUP(D1355,'2015'!$F$12:$AL$1887,33,FALSE),"-")))</f>
        <v>musta</v>
      </c>
      <c r="BM1355" s="39"/>
      <c r="BN1355" s="217" t="str">
        <f>VLOOKUP(D1355,'2015'!$F$12:$AL$1887,33,FALSE)</f>
        <v>musta</v>
      </c>
      <c r="BO1355" s="39"/>
      <c r="BP1355" s="115" t="s">
        <v>10</v>
      </c>
      <c r="BQ1355" s="30"/>
      <c r="BS1355" s="5"/>
      <c r="BU1355" s="37"/>
      <c r="BV1355" s="30" t="s">
        <v>10</v>
      </c>
      <c r="BX1355" t="str">
        <f>IF(E1355=1,VLOOKUP(D1355,'2015'!$F$12:$AX$1887,43,FALSE),"-")</f>
        <v>musta</v>
      </c>
      <c r="BY1355" t="str">
        <f>IF(E1355=1,VLOOKUP(D1355,'2015'!$F$12:$AX$1887,44,FALSE),"-")</f>
        <v>musta</v>
      </c>
      <c r="BZ1355" t="str">
        <f>IF(E1355=1,VLOOKUP(D1355,'2015'!$F$12:$AX$1887,45,FALSE),"-")</f>
        <v>musta</v>
      </c>
      <c r="CA1355" s="31">
        <f t="shared" si="326"/>
        <v>1</v>
      </c>
      <c r="CB1355" s="31">
        <f t="shared" si="327"/>
        <v>1</v>
      </c>
      <c r="CC1355" s="31">
        <f t="shared" si="328"/>
        <v>0</v>
      </c>
      <c r="CD1355" s="31">
        <f t="shared" si="329"/>
        <v>0</v>
      </c>
      <c r="CE1355" s="31">
        <f t="shared" si="330"/>
        <v>0</v>
      </c>
      <c r="CO1355" s="2" t="s">
        <v>35</v>
      </c>
      <c r="CP1355" s="2" t="s">
        <v>35</v>
      </c>
    </row>
    <row r="1356" spans="1:94" ht="15.75" thickBot="1" x14ac:dyDescent="0.3">
      <c r="A1356" s="50"/>
      <c r="B1356" s="50"/>
      <c r="C1356" s="50" t="str">
        <f t="shared" si="324"/>
        <v>11813_2_6238</v>
      </c>
      <c r="D1356" s="51" t="str">
        <f t="shared" si="325"/>
        <v>11813_2</v>
      </c>
      <c r="E1356" s="224">
        <f>IFERROR(VLOOKUP(C1356,'2015'!$C$12:$D$1887,2,FALSE),0)</f>
        <v>1</v>
      </c>
      <c r="F1356" s="51">
        <f>IFERROR(K1356-IFERROR(VLOOKUP(D1356,'2015'!$F$12:$I$1887,4,FALSE),"ei löydy"),"ei löydy")</f>
        <v>0</v>
      </c>
      <c r="G1356" s="224">
        <f>IFERROR(VLOOKUP(Työfile_2024!C1356,Liikennemalli!$D$6:$G$1921,4,FALSE),0)</f>
        <v>1</v>
      </c>
      <c r="H1356" s="225">
        <f>K1356-IFERROR(VLOOKUP(Työfile_2024!D1356,Liikennemalli!$C$6:$H$1921,6,FALSE),"ei löydy")</f>
        <v>0</v>
      </c>
      <c r="I1356" s="80">
        <v>11813</v>
      </c>
      <c r="J1356" s="52">
        <v>2</v>
      </c>
      <c r="K1356" s="52">
        <v>6238</v>
      </c>
      <c r="L1356" s="53"/>
      <c r="M1356" s="54"/>
      <c r="N1356" s="54"/>
      <c r="O1356" s="54"/>
      <c r="P1356" s="54"/>
      <c r="Q1356" s="55"/>
      <c r="R1356" s="55"/>
      <c r="S1356" s="55"/>
      <c r="T1356" s="55"/>
      <c r="U1356" s="52"/>
      <c r="V1356" s="56">
        <v>622</v>
      </c>
      <c r="W1356" s="56">
        <v>43</v>
      </c>
      <c r="X1356" s="56">
        <v>656</v>
      </c>
      <c r="Y1356" s="56">
        <f>VLOOKUP(D1356,Liikennemalli24!$D$2:$F$1804,2,FALSE)</f>
        <v>133</v>
      </c>
      <c r="Z1356" s="57">
        <f>VLOOKUP(D1356,Liikennemalli24!$D$2:$F$1804,3,FALSE)</f>
        <v>0.53400000000000003</v>
      </c>
      <c r="AA1356" s="178">
        <f>IF(G1356=1,VLOOKUP(C1356,Liikennemalli!$D$6:$H$1921,2,FALSE),"-")</f>
        <v>0</v>
      </c>
      <c r="AB1356" s="197">
        <f>IF(G1356=1,VLOOKUP(C1356,Liikennemalli!$D$6:$H$1921,3,FALSE),"-")</f>
        <v>0</v>
      </c>
      <c r="AC1356" s="134">
        <f>IF(E1356=1,VLOOKUP(Työfile_2024!D1356,'2015'!$F$12:$X$1887,18,FALSE),"-")</f>
        <v>164</v>
      </c>
      <c r="AD1356" s="127">
        <f>IF(E1356=1,VLOOKUP(Työfile_2024!D1356,'2015'!$F$12:$X$1887,19,FALSE),"-")</f>
        <v>0.27</v>
      </c>
      <c r="AI1356" s="127">
        <f>IF(E1356=1,VLOOKUP(Työfile_2024!D1356,'2015'!$F$12:$AB$1887,20,FALSE),"-")</f>
        <v>0</v>
      </c>
      <c r="AJ1356" s="127">
        <f>IF(E1356=1,VLOOKUP(Työfile_2024!D1356,'2015'!$F$12:$AB$1887,21,FALSE),"-")</f>
        <v>0</v>
      </c>
      <c r="AK1356" s="127">
        <f>IF(E1356=1,VLOOKUP(Työfile_2024!D1356,'2015'!$F$12:$AB$1887,22,FALSE),"-")</f>
        <v>0</v>
      </c>
      <c r="AL1356" s="127">
        <f>IF(E1356=1,VLOOKUP(Työfile_2024!D1356,'2015'!$F$12:$AB$1887,23,FALSE),"-")</f>
        <v>0</v>
      </c>
      <c r="AM1356" s="56">
        <f>VLOOKUP(Työfile_2024!D1356,Tmatkat_20km_tarkasteltava_verk!$C$2:$D$1804,2,FALSE)</f>
        <v>55</v>
      </c>
      <c r="AN1356" s="148">
        <f t="shared" si="322"/>
        <v>8.8424437299035374E-2</v>
      </c>
      <c r="AO1356" s="178">
        <f>IF(E1356=1,VLOOKUP(Työfile_2024!D1356,'2015'!$F$12:$AC$1887,24,FALSE),"-")</f>
        <v>41</v>
      </c>
      <c r="AP1356" s="52">
        <f>VLOOKUP(D1356,Tarkasteltava_verkko_2024_harva!$E$2:$I$1804,5,FALSE)</f>
        <v>0</v>
      </c>
      <c r="AQ1356" s="52">
        <f>VLOOKUP(D1356,Tarkasteltava_verkko_2024_harva!$E$2:$I$1804,4,FALSE)</f>
        <v>0</v>
      </c>
      <c r="AR1356" s="148">
        <v>0</v>
      </c>
      <c r="AS1356" s="170" t="str">
        <f>IFERROR(VLOOKUP(C1356,'2015'!$C$12:$AG$1887,30,FALSE),"-")</f>
        <v/>
      </c>
      <c r="AT1356" s="148">
        <v>0.70679705033664642</v>
      </c>
      <c r="AU1356" s="170" t="str">
        <f>IFERROR(VLOOKUP(C1356,'2015'!$C$12:$AG$1887,31,FALSE),"-")</f>
        <v>Kyllä</v>
      </c>
      <c r="AV1356" s="106"/>
      <c r="AW1356" s="63">
        <f>IFERROR(VLOOKUP(C1356,Merkittävyysluokitus!$A$2:$J$1705,10,FALSE),"-")</f>
        <v>3</v>
      </c>
      <c r="AX1356" s="175">
        <f>IFERROR(VLOOKUP(C1356,Merkittävyysluokitus!$A$2:$J$1705,6,FALSE),"-")</f>
        <v>5.5155053272450534</v>
      </c>
      <c r="AY1356" s="175">
        <f>IFERROR(VLOOKUP(C1356,Merkittävyysluokitus!$A$2:$J$1705,7,FALSE),"-")</f>
        <v>2.4976666666666665</v>
      </c>
      <c r="AZ1356" s="175">
        <f>IFERROR(VLOOKUP(C1356,Merkittävyysluokitus!$A$2:$J$1705,8,FALSE),"-")</f>
        <v>2.5178386605783865</v>
      </c>
      <c r="BA1356" s="175">
        <f>IFERROR(VLOOKUP(C1356,Merkittävyysluokitus!$A$2:$J$1705,9,FALSE),"-")</f>
        <v>0.5</v>
      </c>
      <c r="BB1356" s="203"/>
      <c r="BC1356" s="203" t="str">
        <f t="shared" si="323"/>
        <v/>
      </c>
      <c r="BD1356" s="39" t="str">
        <f t="shared" si="331"/>
        <v>musta</v>
      </c>
      <c r="BE1356" s="68" t="str">
        <f t="shared" si="318"/>
        <v>musta</v>
      </c>
      <c r="BF1356" s="68" t="str">
        <f t="shared" si="319"/>
        <v>musta</v>
      </c>
      <c r="BG1356" s="68" t="str">
        <f t="shared" si="320"/>
        <v>musta</v>
      </c>
      <c r="BH1356" s="208" t="str">
        <f t="shared" si="321"/>
        <v>musta</v>
      </c>
      <c r="BI1356" s="39"/>
      <c r="BJ1356" s="39" t="str">
        <f>IF(F1356="ei löydy","uusi tie",IF(E1356=0,"tieosoite muuttunut",IF(E1356=1,VLOOKUP(D1356,'2015'!$F$12:$AL$1887,31,FALSE),"-")))</f>
        <v>musta</v>
      </c>
      <c r="BK1356" s="67" t="str">
        <f>IF(E1356=1,VLOOKUP(D1356,'2015'!$F$12:$AL$1887,32,FALSE),"-")</f>
        <v>musta</v>
      </c>
      <c r="BL1356" s="39" t="str">
        <f>IF(F1356="ei löydy","uusi tie",IF(E1356=0,"tieosoite muuttunut",IF(E1356=1,VLOOKUP(D1356,'2015'!$F$12:$AL$1887,33,FALSE),"-")))</f>
        <v>musta</v>
      </c>
      <c r="BM1356" s="39"/>
      <c r="BN1356" s="217" t="str">
        <f>VLOOKUP(D1356,'2015'!$F$12:$AL$1887,33,FALSE)</f>
        <v>musta</v>
      </c>
      <c r="BO1356" s="39"/>
      <c r="BP1356" s="115" t="s">
        <v>10</v>
      </c>
      <c r="BQ1356" s="30"/>
      <c r="BS1356" s="5"/>
      <c r="BU1356" s="37"/>
      <c r="BV1356" s="30" t="s">
        <v>10</v>
      </c>
      <c r="BX1356" t="str">
        <f>IF(E1356=1,VLOOKUP(D1356,'2015'!$F$12:$AX$1887,43,FALSE),"-")</f>
        <v>musta</v>
      </c>
      <c r="BY1356" t="str">
        <f>IF(E1356=1,VLOOKUP(D1356,'2015'!$F$12:$AX$1887,44,FALSE),"-")</f>
        <v>musta</v>
      </c>
      <c r="BZ1356" t="str">
        <f>IF(E1356=1,VLOOKUP(D1356,'2015'!$F$12:$AX$1887,45,FALSE),"-")</f>
        <v>musta</v>
      </c>
      <c r="CA1356" s="31">
        <f t="shared" si="326"/>
        <v>0</v>
      </c>
      <c r="CB1356" s="31">
        <f t="shared" si="327"/>
        <v>0</v>
      </c>
      <c r="CC1356" s="31">
        <f t="shared" si="328"/>
        <v>0</v>
      </c>
      <c r="CD1356" s="31">
        <f t="shared" si="329"/>
        <v>0</v>
      </c>
      <c r="CE1356" s="31">
        <f t="shared" si="330"/>
        <v>0</v>
      </c>
      <c r="CO1356" s="2" t="s">
        <v>35</v>
      </c>
      <c r="CP1356" s="2" t="s">
        <v>35</v>
      </c>
    </row>
    <row r="1357" spans="1:94" ht="15.75" thickBot="1" x14ac:dyDescent="0.3">
      <c r="A1357" s="50"/>
      <c r="B1357" s="50"/>
      <c r="C1357" s="50" t="str">
        <f t="shared" si="324"/>
        <v>11815_1_2759</v>
      </c>
      <c r="D1357" s="51" t="str">
        <f t="shared" si="325"/>
        <v>11815_1</v>
      </c>
      <c r="E1357" s="224">
        <f>IFERROR(VLOOKUP(C1357,'2015'!$C$12:$D$1887,2,FALSE),0)</f>
        <v>0</v>
      </c>
      <c r="F1357" s="51">
        <f>IFERROR(K1357-IFERROR(VLOOKUP(D1357,'2015'!$F$12:$I$1887,4,FALSE),"ei löydy"),"ei löydy")</f>
        <v>-495</v>
      </c>
      <c r="G1357" s="224">
        <f>IFERROR(VLOOKUP(Työfile_2024!C1357,Liikennemalli!$D$6:$G$1921,4,FALSE),0)</f>
        <v>0</v>
      </c>
      <c r="H1357" s="225">
        <f>K1357-IFERROR(VLOOKUP(Työfile_2024!D1357,Liikennemalli!$C$6:$H$1921,6,FALSE),"ei löydy")</f>
        <v>-495</v>
      </c>
      <c r="I1357" s="80">
        <v>11815</v>
      </c>
      <c r="J1357" s="52">
        <v>1</v>
      </c>
      <c r="K1357" s="52">
        <v>2759</v>
      </c>
      <c r="L1357" s="53"/>
      <c r="M1357" s="54"/>
      <c r="N1357" s="54"/>
      <c r="O1357" s="54"/>
      <c r="P1357" s="54"/>
      <c r="Q1357" s="55"/>
      <c r="R1357" s="55"/>
      <c r="S1357" s="55"/>
      <c r="T1357" s="55"/>
      <c r="U1357" s="52"/>
      <c r="V1357" s="56">
        <v>111</v>
      </c>
      <c r="W1357" s="56">
        <v>3</v>
      </c>
      <c r="X1357" s="56">
        <v>112</v>
      </c>
      <c r="Y1357" s="56">
        <f>VLOOKUP(D1357,Liikennemalli24!$D$2:$F$1804,2,FALSE)</f>
        <v>0</v>
      </c>
      <c r="Z1357" s="57">
        <f>VLOOKUP(D1357,Liikennemalli24!$D$2:$F$1804,3,FALSE)</f>
        <v>0</v>
      </c>
      <c r="AA1357" s="178" t="str">
        <f>IF(G1357=1,VLOOKUP(C1357,Liikennemalli!$D$6:$H$1921,2,FALSE),"-")</f>
        <v>-</v>
      </c>
      <c r="AB1357" s="197" t="str">
        <f>IF(G1357=1,VLOOKUP(C1357,Liikennemalli!$D$6:$H$1921,3,FALSE),"-")</f>
        <v>-</v>
      </c>
      <c r="AC1357" s="134" t="str">
        <f>IF(E1357=1,VLOOKUP(Työfile_2024!D1357,'2015'!$F$12:$X$1887,18,FALSE),"-")</f>
        <v>-</v>
      </c>
      <c r="AD1357" s="127" t="str">
        <f>IF(E1357=1,VLOOKUP(Työfile_2024!D1357,'2015'!$F$12:$X$1887,19,FALSE),"-")</f>
        <v>-</v>
      </c>
      <c r="AI1357" s="127" t="str">
        <f>IF(E1357=1,VLOOKUP(Työfile_2024!D1357,'2015'!$F$12:$AB$1887,20,FALSE),"-")</f>
        <v>-</v>
      </c>
      <c r="AJ1357" s="127" t="str">
        <f>IF(E1357=1,VLOOKUP(Työfile_2024!D1357,'2015'!$F$12:$AB$1887,21,FALSE),"-")</f>
        <v>-</v>
      </c>
      <c r="AK1357" s="127" t="str">
        <f>IF(E1357=1,VLOOKUP(Työfile_2024!D1357,'2015'!$F$12:$AB$1887,22,FALSE),"-")</f>
        <v>-</v>
      </c>
      <c r="AL1357" s="127" t="str">
        <f>IF(E1357=1,VLOOKUP(Työfile_2024!D1357,'2015'!$F$12:$AB$1887,23,FALSE),"-")</f>
        <v>-</v>
      </c>
      <c r="AM1357" s="56">
        <f>VLOOKUP(Työfile_2024!D1357,Tmatkat_20km_tarkasteltava_verk!$C$2:$D$1804,2,FALSE)</f>
        <v>32</v>
      </c>
      <c r="AN1357" s="148">
        <f t="shared" si="322"/>
        <v>0.28828828828828829</v>
      </c>
      <c r="AO1357" s="178" t="str">
        <f>IF(E1357=1,VLOOKUP(Työfile_2024!D1357,'2015'!$F$12:$AC$1887,24,FALSE),"-")</f>
        <v>-</v>
      </c>
      <c r="AP1357" s="52">
        <f>VLOOKUP(D1357,Tarkasteltava_verkko_2024_harva!$E$2:$I$1804,5,FALSE)</f>
        <v>0</v>
      </c>
      <c r="AQ1357" s="52">
        <f>VLOOKUP(D1357,Tarkasteltava_verkko_2024_harva!$E$2:$I$1804,4,FALSE)</f>
        <v>0</v>
      </c>
      <c r="AR1357" s="148">
        <v>3.6245016310257339E-3</v>
      </c>
      <c r="AS1357" s="170" t="str">
        <f>IFERROR(VLOOKUP(C1357,'2015'!$C$12:$AG$1887,30,FALSE),"-")</f>
        <v>-</v>
      </c>
      <c r="AT1357" s="148">
        <v>0.64117433852845229</v>
      </c>
      <c r="AU1357" s="170" t="str">
        <f>IFERROR(VLOOKUP(C1357,'2015'!$C$12:$AG$1887,31,FALSE),"-")</f>
        <v>-</v>
      </c>
      <c r="AV1357" s="106"/>
      <c r="AW1357" s="63">
        <f>IFERROR(VLOOKUP(C1357,Merkittävyysluokitus!$A$2:$J$1705,10,FALSE),"-")</f>
        <v>4</v>
      </c>
      <c r="AX1357" s="175">
        <f>IFERROR(VLOOKUP(C1357,Merkittävyysluokitus!$A$2:$J$1705,6,FALSE),"-")</f>
        <v>2.3186468797564688</v>
      </c>
      <c r="AY1357" s="175">
        <f>IFERROR(VLOOKUP(C1357,Merkittävyysluokitus!$A$2:$J$1705,7,FALSE),"-")</f>
        <v>0.47966666666666657</v>
      </c>
      <c r="AZ1357" s="175">
        <f>IFERROR(VLOOKUP(C1357,Merkittävyysluokitus!$A$2:$J$1705,8,FALSE),"-")</f>
        <v>1.3389802130898021</v>
      </c>
      <c r="BA1357" s="175">
        <f>IFERROR(VLOOKUP(C1357,Merkittävyysluokitus!$A$2:$J$1705,9,FALSE),"-")</f>
        <v>0.5</v>
      </c>
      <c r="BB1357" s="203"/>
      <c r="BC1357" s="203" t="str">
        <f t="shared" si="323"/>
        <v>ei mallia</v>
      </c>
      <c r="BD1357" s="39" t="str">
        <f t="shared" si="331"/>
        <v>Ei luokiteltu</v>
      </c>
      <c r="BE1357" s="68" t="str">
        <f t="shared" si="318"/>
        <v>ei mallia</v>
      </c>
      <c r="BF1357" s="68" t="str">
        <f t="shared" si="319"/>
        <v>ei mallia</v>
      </c>
      <c r="BG1357" s="68" t="str">
        <f t="shared" si="320"/>
        <v>ei mallia</v>
      </c>
      <c r="BH1357" s="208" t="str">
        <f t="shared" si="321"/>
        <v>musta</v>
      </c>
      <c r="BI1357" s="39"/>
      <c r="BJ1357" s="39" t="str">
        <f>IF(F1357="ei löydy","uusi tie",IF(E1357=0,"tieosoite muuttunut",IF(E1357=1,VLOOKUP(D1357,'2015'!$F$12:$AL$1887,31,FALSE),"-")))</f>
        <v>tieosoite muuttunut</v>
      </c>
      <c r="BK1357" s="67" t="str">
        <f>IF(E1357=1,VLOOKUP(D1357,'2015'!$F$12:$AL$1887,32,FALSE),"-")</f>
        <v>-</v>
      </c>
      <c r="BL1357" s="39" t="str">
        <f>IF(F1357="ei löydy","uusi tie",IF(E1357=0,"tieosoite muuttunut",IF(E1357=1,VLOOKUP(D1357,'2015'!$F$12:$AL$1887,33,FALSE),"-")))</f>
        <v>tieosoite muuttunut</v>
      </c>
      <c r="BM1357" s="39"/>
      <c r="BN1357" s="217" t="str">
        <f>VLOOKUP(D1357,'2015'!$F$12:$AL$1887,33,FALSE)</f>
        <v>musta</v>
      </c>
      <c r="BO1357" s="39"/>
      <c r="BP1357" s="115" t="s">
        <v>10</v>
      </c>
      <c r="BQ1357" s="30"/>
      <c r="BS1357" s="5"/>
      <c r="BU1357" s="37"/>
      <c r="BV1357" s="30" t="s">
        <v>10</v>
      </c>
      <c r="BX1357" t="str">
        <f>IF(E1357=1,VLOOKUP(D1357,'2015'!$F$12:$AX$1887,43,FALSE),"-")</f>
        <v>-</v>
      </c>
      <c r="BY1357" t="str">
        <f>IF(E1357=1,VLOOKUP(D1357,'2015'!$F$12:$AX$1887,44,FALSE),"-")</f>
        <v>-</v>
      </c>
      <c r="BZ1357" t="str">
        <f>IF(E1357=1,VLOOKUP(D1357,'2015'!$F$12:$AX$1887,45,FALSE),"-")</f>
        <v>-</v>
      </c>
      <c r="CA1357" s="31">
        <f t="shared" si="326"/>
        <v>20</v>
      </c>
      <c r="CB1357" s="31">
        <f t="shared" si="327"/>
        <v>10</v>
      </c>
      <c r="CC1357" s="31">
        <f t="shared" si="328"/>
        <v>10</v>
      </c>
      <c r="CD1357" s="31">
        <f t="shared" si="329"/>
        <v>0</v>
      </c>
      <c r="CE1357" s="31">
        <f t="shared" si="330"/>
        <v>0</v>
      </c>
      <c r="CO1357" s="32" t="s">
        <v>34</v>
      </c>
      <c r="CP1357" s="2" t="s">
        <v>35</v>
      </c>
    </row>
    <row r="1358" spans="1:94" ht="15.75" thickBot="1" x14ac:dyDescent="0.3">
      <c r="A1358" s="50"/>
      <c r="B1358" s="50"/>
      <c r="C1358" s="50" t="str">
        <f t="shared" si="324"/>
        <v>11816_1_4008</v>
      </c>
      <c r="D1358" s="51" t="str">
        <f t="shared" si="325"/>
        <v>11816_1</v>
      </c>
      <c r="E1358" s="224">
        <f>IFERROR(VLOOKUP(C1358,'2015'!$C$12:$D$1887,2,FALSE),0)</f>
        <v>1</v>
      </c>
      <c r="F1358" s="51">
        <f>IFERROR(K1358-IFERROR(VLOOKUP(D1358,'2015'!$F$12:$I$1887,4,FALSE),"ei löydy"),"ei löydy")</f>
        <v>0</v>
      </c>
      <c r="G1358" s="224">
        <f>IFERROR(VLOOKUP(Työfile_2024!C1358,Liikennemalli!$D$6:$G$1921,4,FALSE),0)</f>
        <v>1</v>
      </c>
      <c r="H1358" s="225">
        <f>K1358-IFERROR(VLOOKUP(Työfile_2024!D1358,Liikennemalli!$C$6:$H$1921,6,FALSE),"ei löydy")</f>
        <v>0</v>
      </c>
      <c r="I1358" s="80">
        <v>11816</v>
      </c>
      <c r="J1358" s="52">
        <v>1</v>
      </c>
      <c r="K1358" s="52">
        <v>4008</v>
      </c>
      <c r="L1358" s="53"/>
      <c r="M1358" s="54"/>
      <c r="N1358" s="54"/>
      <c r="O1358" s="54"/>
      <c r="P1358" s="54"/>
      <c r="Q1358" s="55"/>
      <c r="R1358" s="55"/>
      <c r="S1358" s="55"/>
      <c r="T1358" s="55"/>
      <c r="U1358" s="52"/>
      <c r="V1358" s="56">
        <v>275</v>
      </c>
      <c r="W1358" s="56">
        <v>20</v>
      </c>
      <c r="X1358" s="56">
        <v>292</v>
      </c>
      <c r="Y1358" s="56">
        <f>VLOOKUP(D1358,Liikennemalli24!$D$2:$F$1804,2,FALSE)</f>
        <v>21</v>
      </c>
      <c r="Z1358" s="57">
        <f>VLOOKUP(D1358,Liikennemalli24!$D$2:$F$1804,3,FALSE)</f>
        <v>0.224</v>
      </c>
      <c r="AA1358" s="178">
        <f>IF(G1358=1,VLOOKUP(C1358,Liikennemalli!$D$6:$H$1921,2,FALSE),"-")</f>
        <v>186.71167319776299</v>
      </c>
      <c r="AB1358" s="197">
        <f>IF(G1358=1,VLOOKUP(C1358,Liikennemalli!$D$6:$H$1921,3,FALSE),"-")</f>
        <v>0.59374357239140496</v>
      </c>
      <c r="AC1358" s="134">
        <f>IF(E1358=1,VLOOKUP(Työfile_2024!D1358,'2015'!$F$12:$X$1887,18,FALSE),"-")</f>
        <v>426</v>
      </c>
      <c r="AD1358" s="127">
        <f>IF(E1358=1,VLOOKUP(Työfile_2024!D1358,'2015'!$F$12:$X$1887,19,FALSE),"-")</f>
        <v>0.6</v>
      </c>
      <c r="AI1358" s="127">
        <f>IF(E1358=1,VLOOKUP(Työfile_2024!D1358,'2015'!$F$12:$AB$1887,20,FALSE),"-")</f>
        <v>0</v>
      </c>
      <c r="AJ1358" s="127">
        <f>IF(E1358=1,VLOOKUP(Työfile_2024!D1358,'2015'!$F$12:$AB$1887,21,FALSE),"-")</f>
        <v>0</v>
      </c>
      <c r="AK1358" s="127">
        <f>IF(E1358=1,VLOOKUP(Työfile_2024!D1358,'2015'!$F$12:$AB$1887,22,FALSE),"-")</f>
        <v>0</v>
      </c>
      <c r="AL1358" s="127">
        <f>IF(E1358=1,VLOOKUP(Työfile_2024!D1358,'2015'!$F$12:$AB$1887,23,FALSE),"-")</f>
        <v>0</v>
      </c>
      <c r="AM1358" s="56">
        <f>VLOOKUP(Työfile_2024!D1358,Tmatkat_20km_tarkasteltava_verk!$C$2:$D$1804,2,FALSE)</f>
        <v>49</v>
      </c>
      <c r="AN1358" s="148">
        <f t="shared" si="322"/>
        <v>0.17818181818181819</v>
      </c>
      <c r="AO1358" s="178">
        <f>IF(E1358=1,VLOOKUP(Työfile_2024!D1358,'2015'!$F$12:$AC$1887,24,FALSE),"-")</f>
        <v>62</v>
      </c>
      <c r="AP1358" s="52">
        <f>VLOOKUP(D1358,Tarkasteltava_verkko_2024_harva!$E$2:$I$1804,5,FALSE)</f>
        <v>0</v>
      </c>
      <c r="AQ1358" s="52">
        <f>VLOOKUP(D1358,Tarkasteltava_verkko_2024_harva!$E$2:$I$1804,4,FALSE)</f>
        <v>0</v>
      </c>
      <c r="AR1358" s="148">
        <v>0</v>
      </c>
      <c r="AS1358" s="170" t="str">
        <f>IFERROR(VLOOKUP(C1358,'2015'!$C$12:$AG$1887,30,FALSE),"-")</f>
        <v/>
      </c>
      <c r="AT1358" s="148">
        <v>0</v>
      </c>
      <c r="AU1358" s="170">
        <f>IFERROR(VLOOKUP(C1358,'2015'!$C$12:$AG$1887,31,FALSE),"-")</f>
        <v>0</v>
      </c>
      <c r="AV1358" s="106"/>
      <c r="AW1358" s="63">
        <f>IFERROR(VLOOKUP(C1358,Merkittävyysluokitus!$A$2:$J$1705,10,FALSE),"-")</f>
        <v>3</v>
      </c>
      <c r="AX1358" s="175">
        <f>IFERROR(VLOOKUP(C1358,Merkittävyysluokitus!$A$2:$J$1705,6,FALSE),"-")</f>
        <v>4.7022754946727545</v>
      </c>
      <c r="AY1358" s="175">
        <f>IFERROR(VLOOKUP(C1358,Merkittävyysluokitus!$A$2:$J$1705,7,FALSE),"-")</f>
        <v>1.0949999999999998</v>
      </c>
      <c r="AZ1358" s="175">
        <f>IFERROR(VLOOKUP(C1358,Merkittävyysluokitus!$A$2:$J$1705,8,FALSE),"-")</f>
        <v>2.7739421613394217</v>
      </c>
      <c r="BA1358" s="175">
        <f>IFERROR(VLOOKUP(C1358,Merkittävyysluokitus!$A$2:$J$1705,9,FALSE),"-")</f>
        <v>0.83333333333333326</v>
      </c>
      <c r="BB1358" s="203"/>
      <c r="BC1358" s="203" t="str">
        <f t="shared" si="323"/>
        <v/>
      </c>
      <c r="BD1358" s="39" t="str">
        <f t="shared" si="331"/>
        <v>musta</v>
      </c>
      <c r="BE1358" s="68" t="str">
        <f t="shared" ref="BE1358:BE1421" si="332">IF(Z1358="-","ei mallia",IF(Z1358=0,"ei mallia",IF(Z1358&gt;0.599999,IF(Y1358&gt;999,"punainen",IF(AM1358&gt;99,"punainen",IF(AP1358="tiivis","punainen","musta"))),"musta")))</f>
        <v>musta</v>
      </c>
      <c r="BF1358" s="68" t="str">
        <f t="shared" ref="BF1358:BF1421" si="333">IF(Z1358="-","ei mallia",IF(Z1358=0,"ei mallia",IF(Z1358&gt;0.399999,IF(Y1358&gt;1999,"punainen",IF(AM1358&gt;499,"punainen",IF(AQ1358="harva","punainen","musta"))),"musta")))</f>
        <v>musta</v>
      </c>
      <c r="BG1358" s="68" t="str">
        <f t="shared" ref="BG1358:BG1421" si="334">IF(Z1358="-","ei mallia",IF(Y1358=0,"ei mallia",(IF(AND(SUM((Z1358&gt;$BF$2),(Y1358&gt;$BF$3),(AM1358&gt;$BF$4),(AQ1358=$BF$5))&gt;=2,OR(Z1358&gt;$BG$2,Y1358&gt;$BG$3,AM1358&gt;$BG$4,AP1358=$BG$5)),"punainen","musta"))))</f>
        <v>musta</v>
      </c>
      <c r="BH1358" s="208" t="str">
        <f t="shared" ref="BH1358:BH1421" si="335">IF(Z1358&gt;0.5,IF(AQ1358="harva","punainen","musta"),"musta")</f>
        <v>musta</v>
      </c>
      <c r="BI1358" s="39"/>
      <c r="BJ1358" s="39" t="str">
        <f>IF(F1358="ei löydy","uusi tie",IF(E1358=0,"tieosoite muuttunut",IF(E1358=1,VLOOKUP(D1358,'2015'!$F$12:$AL$1887,31,FALSE),"-")))</f>
        <v>musta</v>
      </c>
      <c r="BK1358" s="67" t="str">
        <f>IF(E1358=1,VLOOKUP(D1358,'2015'!$F$12:$AL$1887,32,FALSE),"-")</f>
        <v>musta</v>
      </c>
      <c r="BL1358" s="39" t="str">
        <f>IF(F1358="ei löydy","uusi tie",IF(E1358=0,"tieosoite muuttunut",IF(E1358=1,VLOOKUP(D1358,'2015'!$F$12:$AL$1887,33,FALSE),"-")))</f>
        <v>musta</v>
      </c>
      <c r="BM1358" s="39"/>
      <c r="BN1358" s="217" t="str">
        <f>VLOOKUP(D1358,'2015'!$F$12:$AL$1887,33,FALSE)</f>
        <v>musta</v>
      </c>
      <c r="BO1358" s="39"/>
      <c r="BP1358" s="115" t="s">
        <v>10</v>
      </c>
      <c r="BQ1358" s="30"/>
      <c r="BS1358" s="5"/>
      <c r="BU1358" s="37"/>
      <c r="BV1358" s="30" t="s">
        <v>10</v>
      </c>
      <c r="BX1358" t="str">
        <f>IF(E1358=1,VLOOKUP(D1358,'2015'!$F$12:$AX$1887,43,FALSE),"-")</f>
        <v>musta</v>
      </c>
      <c r="BY1358" t="str">
        <f>IF(E1358=1,VLOOKUP(D1358,'2015'!$F$12:$AX$1887,44,FALSE),"-")</f>
        <v>musta</v>
      </c>
      <c r="BZ1358" t="str">
        <f>IF(E1358=1,VLOOKUP(D1358,'2015'!$F$12:$AX$1887,45,FALSE),"-")</f>
        <v>musta</v>
      </c>
      <c r="CA1358" s="31">
        <f t="shared" si="326"/>
        <v>10</v>
      </c>
      <c r="CB1358" s="31">
        <f t="shared" si="327"/>
        <v>10</v>
      </c>
      <c r="CC1358" s="31">
        <f t="shared" si="328"/>
        <v>0</v>
      </c>
      <c r="CD1358" s="31">
        <f t="shared" si="329"/>
        <v>0</v>
      </c>
      <c r="CE1358" s="31">
        <f t="shared" si="330"/>
        <v>0</v>
      </c>
      <c r="CO1358" s="32" t="s">
        <v>34</v>
      </c>
      <c r="CP1358" s="2" t="s">
        <v>35</v>
      </c>
    </row>
    <row r="1359" spans="1:94" ht="15.75" thickBot="1" x14ac:dyDescent="0.3">
      <c r="A1359" s="50"/>
      <c r="B1359" s="50"/>
      <c r="C1359" s="50" t="str">
        <f t="shared" si="324"/>
        <v>11817_1_4006</v>
      </c>
      <c r="D1359" s="51" t="str">
        <f t="shared" si="325"/>
        <v>11817_1</v>
      </c>
      <c r="E1359" s="224">
        <f>IFERROR(VLOOKUP(C1359,'2015'!$C$12:$D$1887,2,FALSE),0)</f>
        <v>1</v>
      </c>
      <c r="F1359" s="51">
        <f>IFERROR(K1359-IFERROR(VLOOKUP(D1359,'2015'!$F$12:$I$1887,4,FALSE),"ei löydy"),"ei löydy")</f>
        <v>0</v>
      </c>
      <c r="G1359" s="224">
        <f>IFERROR(VLOOKUP(Työfile_2024!C1359,Liikennemalli!$D$6:$G$1921,4,FALSE),0)</f>
        <v>1</v>
      </c>
      <c r="H1359" s="225">
        <f>K1359-IFERROR(VLOOKUP(Työfile_2024!D1359,Liikennemalli!$C$6:$H$1921,6,FALSE),"ei löydy")</f>
        <v>0</v>
      </c>
      <c r="I1359" s="80">
        <v>11817</v>
      </c>
      <c r="J1359" s="52">
        <v>1</v>
      </c>
      <c r="K1359" s="52">
        <v>4006</v>
      </c>
      <c r="L1359" s="53"/>
      <c r="M1359" s="54"/>
      <c r="N1359" s="54"/>
      <c r="O1359" s="54"/>
      <c r="P1359" s="54"/>
      <c r="Q1359" s="55"/>
      <c r="R1359" s="55"/>
      <c r="S1359" s="55"/>
      <c r="T1359" s="55"/>
      <c r="U1359" s="52"/>
      <c r="V1359" s="56">
        <v>912</v>
      </c>
      <c r="W1359" s="56">
        <v>38</v>
      </c>
      <c r="X1359" s="56">
        <v>953</v>
      </c>
      <c r="Y1359" s="56">
        <f>VLOOKUP(D1359,Liikennemalli24!$D$2:$F$1804,2,FALSE)</f>
        <v>67</v>
      </c>
      <c r="Z1359" s="57">
        <f>VLOOKUP(D1359,Liikennemalli24!$D$2:$F$1804,3,FALSE)</f>
        <v>0.23200000000000001</v>
      </c>
      <c r="AA1359" s="178">
        <f>IF(G1359=1,VLOOKUP(C1359,Liikennemalli!$D$6:$H$1921,2,FALSE),"-")</f>
        <v>0</v>
      </c>
      <c r="AB1359" s="197">
        <f>IF(G1359=1,VLOOKUP(C1359,Liikennemalli!$D$6:$H$1921,3,FALSE),"-")</f>
        <v>0</v>
      </c>
      <c r="AC1359" s="134">
        <f>IF(E1359=1,VLOOKUP(Työfile_2024!D1359,'2015'!$F$12:$X$1887,18,FALSE),"-")</f>
        <v>991</v>
      </c>
      <c r="AD1359" s="127">
        <f>IF(E1359=1,VLOOKUP(Työfile_2024!D1359,'2015'!$F$12:$X$1887,19,FALSE),"-")</f>
        <v>0.64</v>
      </c>
      <c r="AI1359" s="127">
        <f>IF(E1359=1,VLOOKUP(Työfile_2024!D1359,'2015'!$F$12:$AB$1887,20,FALSE),"-")</f>
        <v>0</v>
      </c>
      <c r="AJ1359" s="127">
        <f>IF(E1359=1,VLOOKUP(Työfile_2024!D1359,'2015'!$F$12:$AB$1887,21,FALSE),"-")</f>
        <v>0</v>
      </c>
      <c r="AK1359" s="127">
        <f>IF(E1359=1,VLOOKUP(Työfile_2024!D1359,'2015'!$F$12:$AB$1887,22,FALSE),"-")</f>
        <v>0</v>
      </c>
      <c r="AL1359" s="127">
        <f>IF(E1359=1,VLOOKUP(Työfile_2024!D1359,'2015'!$F$12:$AB$1887,23,FALSE),"-")</f>
        <v>0</v>
      </c>
      <c r="AM1359" s="56">
        <f>VLOOKUP(Työfile_2024!D1359,Tmatkat_20km_tarkasteltava_verk!$C$2:$D$1804,2,FALSE)</f>
        <v>272</v>
      </c>
      <c r="AN1359" s="148">
        <f t="shared" ref="AN1359:AN1422" si="336">AM1359/V1359</f>
        <v>0.2982456140350877</v>
      </c>
      <c r="AO1359" s="178">
        <f>IF(E1359=1,VLOOKUP(Työfile_2024!D1359,'2015'!$F$12:$AC$1887,24,FALSE),"-")</f>
        <v>153</v>
      </c>
      <c r="AP1359" s="52">
        <f>VLOOKUP(D1359,Tarkasteltava_verkko_2024_harva!$E$2:$I$1804,5,FALSE)</f>
        <v>0</v>
      </c>
      <c r="AQ1359" s="52">
        <f>VLOOKUP(D1359,Tarkasteltava_verkko_2024_harva!$E$2:$I$1804,4,FALSE)</f>
        <v>0</v>
      </c>
      <c r="AR1359" s="148">
        <v>0</v>
      </c>
      <c r="AS1359" s="170" t="str">
        <f>IFERROR(VLOOKUP(C1359,'2015'!$C$12:$AG$1887,30,FALSE),"-")</f>
        <v/>
      </c>
      <c r="AT1359" s="148">
        <v>0.22441337993010485</v>
      </c>
      <c r="AU1359" s="170">
        <f>IFERROR(VLOOKUP(C1359,'2015'!$C$12:$AG$1887,31,FALSE),"-")</f>
        <v>0</v>
      </c>
      <c r="AV1359" s="106"/>
      <c r="AW1359" s="63">
        <f>IFERROR(VLOOKUP(C1359,Merkittävyysluokitus!$A$2:$J$1705,10,FALSE),"-")</f>
        <v>3</v>
      </c>
      <c r="AX1359" s="175">
        <f>IFERROR(VLOOKUP(C1359,Merkittävyysluokitus!$A$2:$J$1705,6,FALSE),"-")</f>
        <v>9.0548013698630125</v>
      </c>
      <c r="AY1359" s="175">
        <f>IFERROR(VLOOKUP(C1359,Merkittävyysluokitus!$A$2:$J$1705,7,FALSE),"-")</f>
        <v>3.8360000000000003</v>
      </c>
      <c r="AZ1359" s="175">
        <f>IFERROR(VLOOKUP(C1359,Merkittävyysluokitus!$A$2:$J$1705,8,FALSE),"-")</f>
        <v>4.0521347031963462</v>
      </c>
      <c r="BA1359" s="175">
        <f>IFERROR(VLOOKUP(C1359,Merkittävyysluokitus!$A$2:$J$1705,9,FALSE),"-")</f>
        <v>1.1666666666666665</v>
      </c>
      <c r="BB1359" s="203"/>
      <c r="BC1359" s="203" t="str">
        <f t="shared" ref="BC1359:BC1422" si="337">IF(BD1359="ei luokiteltu","ei mallia",IF(BL1359="tieosoite muuttunut","tieosoite muuttunut",IF(BD1359&lt;&gt;BL1359,"muutos","")))</f>
        <v/>
      </c>
      <c r="BD1359" s="39" t="str">
        <f t="shared" si="331"/>
        <v>musta</v>
      </c>
      <c r="BE1359" s="68" t="str">
        <f t="shared" si="332"/>
        <v>musta</v>
      </c>
      <c r="BF1359" s="68" t="str">
        <f t="shared" si="333"/>
        <v>musta</v>
      </c>
      <c r="BG1359" s="68" t="str">
        <f t="shared" si="334"/>
        <v>musta</v>
      </c>
      <c r="BH1359" s="208" t="str">
        <f t="shared" si="335"/>
        <v>musta</v>
      </c>
      <c r="BI1359" s="39"/>
      <c r="BJ1359" s="39" t="str">
        <f>IF(F1359="ei löydy","uusi tie",IF(E1359=0,"tieosoite muuttunut",IF(E1359=1,VLOOKUP(D1359,'2015'!$F$12:$AL$1887,31,FALSE),"-")))</f>
        <v>musta</v>
      </c>
      <c r="BK1359" s="67" t="str">
        <f>IF(E1359=1,VLOOKUP(D1359,'2015'!$F$12:$AL$1887,32,FALSE),"-")</f>
        <v>musta</v>
      </c>
      <c r="BL1359" s="39" t="str">
        <f>IF(F1359="ei löydy","uusi tie",IF(E1359=0,"tieosoite muuttunut",IF(E1359=1,VLOOKUP(D1359,'2015'!$F$12:$AL$1887,33,FALSE),"-")))</f>
        <v>musta</v>
      </c>
      <c r="BM1359" s="39"/>
      <c r="BN1359" s="217" t="str">
        <f>VLOOKUP(D1359,'2015'!$F$12:$AL$1887,33,FALSE)</f>
        <v>musta</v>
      </c>
      <c r="BO1359" s="39"/>
      <c r="BP1359" s="115" t="s">
        <v>10</v>
      </c>
      <c r="BQ1359" s="30"/>
      <c r="BS1359" s="5"/>
      <c r="BU1359" s="37"/>
      <c r="BV1359" s="30" t="s">
        <v>10</v>
      </c>
      <c r="BX1359" t="str">
        <f>IF(E1359=1,VLOOKUP(D1359,'2015'!$F$12:$AX$1887,43,FALSE),"-")</f>
        <v>punainen</v>
      </c>
      <c r="BY1359" t="str">
        <f>IF(E1359=1,VLOOKUP(D1359,'2015'!$F$12:$AX$1887,44,FALSE),"-")</f>
        <v>musta</v>
      </c>
      <c r="BZ1359" t="str">
        <f>IF(E1359=1,VLOOKUP(D1359,'2015'!$F$12:$AX$1887,45,FALSE),"-")</f>
        <v>musta</v>
      </c>
      <c r="CA1359" s="31">
        <f t="shared" si="326"/>
        <v>11</v>
      </c>
      <c r="CB1359" s="31">
        <f t="shared" si="327"/>
        <v>10</v>
      </c>
      <c r="CC1359" s="31">
        <f t="shared" si="328"/>
        <v>0</v>
      </c>
      <c r="CD1359" s="31">
        <f t="shared" si="329"/>
        <v>1</v>
      </c>
      <c r="CE1359" s="31">
        <f t="shared" si="330"/>
        <v>0</v>
      </c>
      <c r="CO1359" s="32" t="s">
        <v>34</v>
      </c>
      <c r="CP1359" s="2" t="s">
        <v>35</v>
      </c>
    </row>
    <row r="1360" spans="1:94" ht="15.75" thickBot="1" x14ac:dyDescent="0.3">
      <c r="A1360" s="50"/>
      <c r="B1360" s="50"/>
      <c r="C1360" s="50" t="str">
        <f t="shared" ref="C1360:C1423" si="338">CONCATENATE(I1360,"_",J1360,"_",K1360)</f>
        <v>11817_2_7108</v>
      </c>
      <c r="D1360" s="51" t="str">
        <f t="shared" ref="D1360:D1423" si="339">CONCATENATE(I1360,"_",J1360)</f>
        <v>11817_2</v>
      </c>
      <c r="E1360" s="224">
        <f>IFERROR(VLOOKUP(C1360,'2015'!$C$12:$D$1887,2,FALSE),0)</f>
        <v>1</v>
      </c>
      <c r="F1360" s="51">
        <f>IFERROR(K1360-IFERROR(VLOOKUP(D1360,'2015'!$F$12:$I$1887,4,FALSE),"ei löydy"),"ei löydy")</f>
        <v>0</v>
      </c>
      <c r="G1360" s="224">
        <f>IFERROR(VLOOKUP(Työfile_2024!C1360,Liikennemalli!$D$6:$G$1921,4,FALSE),0)</f>
        <v>1</v>
      </c>
      <c r="H1360" s="225">
        <f>K1360-IFERROR(VLOOKUP(Työfile_2024!D1360,Liikennemalli!$C$6:$H$1921,6,FALSE),"ei löydy")</f>
        <v>0</v>
      </c>
      <c r="I1360" s="80">
        <v>11817</v>
      </c>
      <c r="J1360" s="52">
        <v>2</v>
      </c>
      <c r="K1360" s="52">
        <v>7108</v>
      </c>
      <c r="L1360" s="53"/>
      <c r="M1360" s="54"/>
      <c r="N1360" s="54"/>
      <c r="O1360" s="54"/>
      <c r="P1360" s="54"/>
      <c r="Q1360" s="55"/>
      <c r="R1360" s="55"/>
      <c r="S1360" s="55"/>
      <c r="T1360" s="55"/>
      <c r="U1360" s="52"/>
      <c r="V1360" s="56">
        <v>417</v>
      </c>
      <c r="W1360" s="56">
        <v>21</v>
      </c>
      <c r="X1360" s="56">
        <v>435</v>
      </c>
      <c r="Y1360" s="56">
        <f>VLOOKUP(D1360,Liikennemalli24!$D$2:$F$1804,2,FALSE)</f>
        <v>15</v>
      </c>
      <c r="Z1360" s="57">
        <f>VLOOKUP(D1360,Liikennemalli24!$D$2:$F$1804,3,FALSE)</f>
        <v>0.125</v>
      </c>
      <c r="AA1360" s="178">
        <f>IF(G1360=1,VLOOKUP(C1360,Liikennemalli!$D$6:$H$1921,2,FALSE),"-")</f>
        <v>208.45984266448099</v>
      </c>
      <c r="AB1360" s="197">
        <f>IF(G1360=1,VLOOKUP(C1360,Liikennemalli!$D$6:$H$1921,3,FALSE),"-")</f>
        <v>0.57313987926121002</v>
      </c>
      <c r="AC1360" s="134">
        <f>IF(E1360=1,VLOOKUP(Työfile_2024!D1360,'2015'!$F$12:$X$1887,18,FALSE),"-")</f>
        <v>753</v>
      </c>
      <c r="AD1360" s="127">
        <f>IF(E1360=1,VLOOKUP(Työfile_2024!D1360,'2015'!$F$12:$X$1887,19,FALSE),"-")</f>
        <v>0.89</v>
      </c>
      <c r="AI1360" s="127">
        <f>IF(E1360=1,VLOOKUP(Työfile_2024!D1360,'2015'!$F$12:$AB$1887,20,FALSE),"-")</f>
        <v>0</v>
      </c>
      <c r="AJ1360" s="127">
        <f>IF(E1360=1,VLOOKUP(Työfile_2024!D1360,'2015'!$F$12:$AB$1887,21,FALSE),"-")</f>
        <v>0</v>
      </c>
      <c r="AK1360" s="127">
        <f>IF(E1360=1,VLOOKUP(Työfile_2024!D1360,'2015'!$F$12:$AB$1887,22,FALSE),"-")</f>
        <v>0</v>
      </c>
      <c r="AL1360" s="127">
        <f>IF(E1360=1,VLOOKUP(Työfile_2024!D1360,'2015'!$F$12:$AB$1887,23,FALSE),"-")</f>
        <v>0</v>
      </c>
      <c r="AM1360" s="56">
        <f>VLOOKUP(Työfile_2024!D1360,Tmatkat_20km_tarkasteltava_verk!$C$2:$D$1804,2,FALSE)</f>
        <v>192</v>
      </c>
      <c r="AN1360" s="148">
        <f t="shared" si="336"/>
        <v>0.46043165467625902</v>
      </c>
      <c r="AO1360" s="178">
        <f>IF(E1360=1,VLOOKUP(Työfile_2024!D1360,'2015'!$F$12:$AC$1887,24,FALSE),"-")</f>
        <v>88</v>
      </c>
      <c r="AP1360" s="52">
        <f>VLOOKUP(D1360,Tarkasteltava_verkko_2024_harva!$E$2:$I$1804,5,FALSE)</f>
        <v>0</v>
      </c>
      <c r="AQ1360" s="52">
        <f>VLOOKUP(D1360,Tarkasteltava_verkko_2024_harva!$E$2:$I$1804,4,FALSE)</f>
        <v>0</v>
      </c>
      <c r="AR1360" s="148">
        <v>0</v>
      </c>
      <c r="AS1360" s="170" t="str">
        <f>IFERROR(VLOOKUP(C1360,'2015'!$C$12:$AG$1887,30,FALSE),"-")</f>
        <v/>
      </c>
      <c r="AT1360" s="148">
        <v>0</v>
      </c>
      <c r="AU1360" s="170">
        <f>IFERROR(VLOOKUP(C1360,'2015'!$C$12:$AG$1887,31,FALSE),"-")</f>
        <v>0</v>
      </c>
      <c r="AV1360" s="106"/>
      <c r="AW1360" s="63">
        <f>IFERROR(VLOOKUP(C1360,Merkittävyysluokitus!$A$2:$J$1705,10,FALSE),"-")</f>
        <v>3</v>
      </c>
      <c r="AX1360" s="175">
        <f>IFERROR(VLOOKUP(C1360,Merkittävyysluokitus!$A$2:$J$1705,6,FALSE),"-")</f>
        <v>5.3134238964992386</v>
      </c>
      <c r="AY1360" s="175">
        <f>IFERROR(VLOOKUP(C1360,Merkittävyysluokitus!$A$2:$J$1705,7,FALSE),"-")</f>
        <v>1.9776666666666665</v>
      </c>
      <c r="AZ1360" s="175">
        <f>IFERROR(VLOOKUP(C1360,Merkittävyysluokitus!$A$2:$J$1705,8,FALSE),"-")</f>
        <v>2.8357572298325722</v>
      </c>
      <c r="BA1360" s="175">
        <f>IFERROR(VLOOKUP(C1360,Merkittävyysluokitus!$A$2:$J$1705,9,FALSE),"-")</f>
        <v>0.5</v>
      </c>
      <c r="BB1360" s="203"/>
      <c r="BC1360" s="203" t="str">
        <f t="shared" si="337"/>
        <v/>
      </c>
      <c r="BD1360" s="39" t="str">
        <f t="shared" si="331"/>
        <v>musta</v>
      </c>
      <c r="BE1360" s="68" t="str">
        <f t="shared" si="332"/>
        <v>musta</v>
      </c>
      <c r="BF1360" s="68" t="str">
        <f t="shared" si="333"/>
        <v>musta</v>
      </c>
      <c r="BG1360" s="68" t="str">
        <f t="shared" si="334"/>
        <v>musta</v>
      </c>
      <c r="BH1360" s="208" t="str">
        <f t="shared" si="335"/>
        <v>musta</v>
      </c>
      <c r="BI1360" s="39"/>
      <c r="BJ1360" s="39" t="str">
        <f>IF(F1360="ei löydy","uusi tie",IF(E1360=0,"tieosoite muuttunut",IF(E1360=1,VLOOKUP(D1360,'2015'!$F$12:$AL$1887,31,FALSE),"-")))</f>
        <v>musta</v>
      </c>
      <c r="BK1360" s="67" t="str">
        <f>IF(E1360=1,VLOOKUP(D1360,'2015'!$F$12:$AL$1887,32,FALSE),"-")</f>
        <v>musta</v>
      </c>
      <c r="BL1360" s="39" t="str">
        <f>IF(F1360="ei löydy","uusi tie",IF(E1360=0,"tieosoite muuttunut",IF(E1360=1,VLOOKUP(D1360,'2015'!$F$12:$AL$1887,33,FALSE),"-")))</f>
        <v>musta</v>
      </c>
      <c r="BM1360" s="39"/>
      <c r="BN1360" s="217" t="str">
        <f>VLOOKUP(D1360,'2015'!$F$12:$AL$1887,33,FALSE)</f>
        <v>musta</v>
      </c>
      <c r="BO1360" s="39"/>
      <c r="BP1360" s="115" t="s">
        <v>10</v>
      </c>
      <c r="BQ1360" s="30"/>
      <c r="BS1360" s="5"/>
      <c r="BU1360" s="37"/>
      <c r="BV1360" s="30" t="s">
        <v>10</v>
      </c>
      <c r="BX1360" t="str">
        <f>IF(E1360=1,VLOOKUP(D1360,'2015'!$F$12:$AX$1887,43,FALSE),"-")</f>
        <v>musta</v>
      </c>
      <c r="BY1360" t="str">
        <f>IF(E1360=1,VLOOKUP(D1360,'2015'!$F$12:$AX$1887,44,FALSE),"-")</f>
        <v>musta</v>
      </c>
      <c r="BZ1360" t="str">
        <f>IF(E1360=1,VLOOKUP(D1360,'2015'!$F$12:$AX$1887,45,FALSE),"-")</f>
        <v>musta</v>
      </c>
      <c r="CA1360" s="31">
        <f t="shared" si="326"/>
        <v>11</v>
      </c>
      <c r="CB1360" s="31">
        <f t="shared" si="327"/>
        <v>10</v>
      </c>
      <c r="CC1360" s="31">
        <f t="shared" si="328"/>
        <v>0</v>
      </c>
      <c r="CD1360" s="31">
        <f t="shared" si="329"/>
        <v>1</v>
      </c>
      <c r="CE1360" s="31">
        <f t="shared" si="330"/>
        <v>0</v>
      </c>
      <c r="CO1360" s="2" t="s">
        <v>35</v>
      </c>
      <c r="CP1360" s="2" t="s">
        <v>35</v>
      </c>
    </row>
    <row r="1361" spans="1:94" ht="15.75" thickBot="1" x14ac:dyDescent="0.3">
      <c r="A1361" s="50"/>
      <c r="B1361" s="50"/>
      <c r="C1361" s="50" t="str">
        <f t="shared" si="338"/>
        <v>11818_1_5902</v>
      </c>
      <c r="D1361" s="51" t="str">
        <f t="shared" si="339"/>
        <v>11818_1</v>
      </c>
      <c r="E1361" s="224">
        <f>IFERROR(VLOOKUP(C1361,'2015'!$C$12:$D$1887,2,FALSE),0)</f>
        <v>1</v>
      </c>
      <c r="F1361" s="51">
        <f>IFERROR(K1361-IFERROR(VLOOKUP(D1361,'2015'!$F$12:$I$1887,4,FALSE),"ei löydy"),"ei löydy")</f>
        <v>0</v>
      </c>
      <c r="G1361" s="224">
        <f>IFERROR(VLOOKUP(Työfile_2024!C1361,Liikennemalli!$D$6:$G$1921,4,FALSE),0)</f>
        <v>1</v>
      </c>
      <c r="H1361" s="225">
        <f>K1361-IFERROR(VLOOKUP(Työfile_2024!D1361,Liikennemalli!$C$6:$H$1921,6,FALSE),"ei löydy")</f>
        <v>0</v>
      </c>
      <c r="I1361" s="80">
        <v>11818</v>
      </c>
      <c r="J1361" s="52">
        <v>1</v>
      </c>
      <c r="K1361" s="52">
        <v>5902</v>
      </c>
      <c r="L1361" s="53"/>
      <c r="M1361" s="54"/>
      <c r="N1361" s="54"/>
      <c r="O1361" s="54"/>
      <c r="P1361" s="54"/>
      <c r="Q1361" s="55"/>
      <c r="R1361" s="55"/>
      <c r="S1361" s="55"/>
      <c r="T1361" s="55"/>
      <c r="U1361" s="52"/>
      <c r="V1361" s="56">
        <v>811</v>
      </c>
      <c r="W1361" s="56">
        <v>26</v>
      </c>
      <c r="X1361" s="56">
        <v>847</v>
      </c>
      <c r="Y1361" s="56">
        <f>VLOOKUP(D1361,Liikennemalli24!$D$2:$F$1804,2,FALSE)</f>
        <v>279</v>
      </c>
      <c r="Z1361" s="57">
        <f>VLOOKUP(D1361,Liikennemalli24!$D$2:$F$1804,3,FALSE)</f>
        <v>0.23300000000000001</v>
      </c>
      <c r="AA1361" s="178">
        <f>IF(G1361=1,VLOOKUP(C1361,Liikennemalli!$D$6:$H$1921,2,FALSE),"-")</f>
        <v>708.65115655082002</v>
      </c>
      <c r="AB1361" s="197">
        <f>IF(G1361=1,VLOOKUP(C1361,Liikennemalli!$D$6:$H$1921,3,FALSE),"-")</f>
        <v>0.74113159776416704</v>
      </c>
      <c r="AC1361" s="134">
        <f>IF(E1361=1,VLOOKUP(Työfile_2024!D1361,'2015'!$F$12:$X$1887,18,FALSE),"-")</f>
        <v>394</v>
      </c>
      <c r="AD1361" s="127">
        <f>IF(E1361=1,VLOOKUP(Työfile_2024!D1361,'2015'!$F$12:$X$1887,19,FALSE),"-")</f>
        <v>0.43</v>
      </c>
      <c r="AI1361" s="127">
        <f>IF(E1361=1,VLOOKUP(Työfile_2024!D1361,'2015'!$F$12:$AB$1887,20,FALSE),"-")</f>
        <v>0</v>
      </c>
      <c r="AJ1361" s="127">
        <f>IF(E1361=1,VLOOKUP(Työfile_2024!D1361,'2015'!$F$12:$AB$1887,21,FALSE),"-")</f>
        <v>0</v>
      </c>
      <c r="AK1361" s="127">
        <f>IF(E1361=1,VLOOKUP(Työfile_2024!D1361,'2015'!$F$12:$AB$1887,22,FALSE),"-")</f>
        <v>0</v>
      </c>
      <c r="AL1361" s="127">
        <f>IF(E1361=1,VLOOKUP(Työfile_2024!D1361,'2015'!$F$12:$AB$1887,23,FALSE),"-")</f>
        <v>0</v>
      </c>
      <c r="AM1361" s="56">
        <f>VLOOKUP(Työfile_2024!D1361,Tmatkat_20km_tarkasteltava_verk!$C$2:$D$1804,2,FALSE)</f>
        <v>296</v>
      </c>
      <c r="AN1361" s="148">
        <f t="shared" si="336"/>
        <v>0.36498150431565968</v>
      </c>
      <c r="AO1361" s="178">
        <f>IF(E1361=1,VLOOKUP(Työfile_2024!D1361,'2015'!$F$12:$AC$1887,24,FALSE),"-")</f>
        <v>291</v>
      </c>
      <c r="AP1361" s="52" t="str">
        <f>VLOOKUP(D1361,Tarkasteltava_verkko_2024_harva!$E$2:$I$1804,5,FALSE)</f>
        <v>tiivis</v>
      </c>
      <c r="AQ1361" s="52">
        <f>VLOOKUP(D1361,Tarkasteltava_verkko_2024_harva!$E$2:$I$1804,4,FALSE)</f>
        <v>0</v>
      </c>
      <c r="AR1361" s="148">
        <v>8.0311758725855636E-2</v>
      </c>
      <c r="AS1361" s="170" t="str">
        <f>IFERROR(VLOOKUP(C1361,'2015'!$C$12:$AG$1887,30,FALSE),"-")</f>
        <v/>
      </c>
      <c r="AT1361" s="148">
        <v>4.5408336157234837E-2</v>
      </c>
      <c r="AU1361" s="170">
        <f>IFERROR(VLOOKUP(C1361,'2015'!$C$12:$AG$1887,31,FALSE),"-")</f>
        <v>0</v>
      </c>
      <c r="AV1361" s="106"/>
      <c r="AW1361" s="63">
        <f>IFERROR(VLOOKUP(C1361,Merkittävyysluokitus!$A$2:$J$1705,10,FALSE),"-")</f>
        <v>3</v>
      </c>
      <c r="AX1361" s="175">
        <f>IFERROR(VLOOKUP(C1361,Merkittävyysluokitus!$A$2:$J$1705,6,FALSE),"-")</f>
        <v>8.7431141552511402</v>
      </c>
      <c r="AY1361" s="175">
        <f>IFERROR(VLOOKUP(C1361,Merkittävyysluokitus!$A$2:$J$1705,7,FALSE),"-")</f>
        <v>4.4329999999999998</v>
      </c>
      <c r="AZ1361" s="175">
        <f>IFERROR(VLOOKUP(C1361,Merkittävyysluokitus!$A$2:$J$1705,8,FALSE),"-")</f>
        <v>3.1434474885844748</v>
      </c>
      <c r="BA1361" s="175">
        <f>IFERROR(VLOOKUP(C1361,Merkittävyysluokitus!$A$2:$J$1705,9,FALSE),"-")</f>
        <v>1.1666666666666665</v>
      </c>
      <c r="BB1361" s="203"/>
      <c r="BC1361" s="203" t="str">
        <f t="shared" si="337"/>
        <v/>
      </c>
      <c r="BD1361" s="39" t="str">
        <f t="shared" si="331"/>
        <v>musta</v>
      </c>
      <c r="BE1361" s="68" t="str">
        <f t="shared" si="332"/>
        <v>musta</v>
      </c>
      <c r="BF1361" s="68" t="str">
        <f t="shared" si="333"/>
        <v>musta</v>
      </c>
      <c r="BG1361" s="68" t="str">
        <f t="shared" si="334"/>
        <v>musta</v>
      </c>
      <c r="BH1361" s="208" t="str">
        <f t="shared" si="335"/>
        <v>musta</v>
      </c>
      <c r="BI1361" s="39"/>
      <c r="BJ1361" s="39" t="str">
        <f>IF(F1361="ei löydy","uusi tie",IF(E1361=0,"tieosoite muuttunut",IF(E1361=1,VLOOKUP(D1361,'2015'!$F$12:$AL$1887,31,FALSE),"-")))</f>
        <v>musta</v>
      </c>
      <c r="BK1361" s="67" t="str">
        <f>IF(E1361=1,VLOOKUP(D1361,'2015'!$F$12:$AL$1887,32,FALSE),"-")</f>
        <v>musta</v>
      </c>
      <c r="BL1361" s="39" t="str">
        <f>IF(F1361="ei löydy","uusi tie",IF(E1361=0,"tieosoite muuttunut",IF(E1361=1,VLOOKUP(D1361,'2015'!$F$12:$AL$1887,33,FALSE),"-")))</f>
        <v>musta</v>
      </c>
      <c r="BM1361" s="39"/>
      <c r="BN1361" s="217" t="str">
        <f>VLOOKUP(D1361,'2015'!$F$12:$AL$1887,33,FALSE)</f>
        <v>musta</v>
      </c>
      <c r="BO1361" s="39"/>
      <c r="BP1361" s="115" t="s">
        <v>10</v>
      </c>
      <c r="BQ1361" s="30"/>
      <c r="BS1361" s="5"/>
      <c r="BU1361" s="37"/>
      <c r="BV1361" s="30" t="s">
        <v>10</v>
      </c>
      <c r="BX1361" t="str">
        <f>IF(E1361=1,VLOOKUP(D1361,'2015'!$F$12:$AX$1887,43,FALSE),"-")</f>
        <v>musta</v>
      </c>
      <c r="BY1361" t="str">
        <f>IF(E1361=1,VLOOKUP(D1361,'2015'!$F$12:$AX$1887,44,FALSE),"-")</f>
        <v>musta</v>
      </c>
      <c r="BZ1361" t="str">
        <f>IF(E1361=1,VLOOKUP(D1361,'2015'!$F$12:$AX$1887,45,FALSE),"-")</f>
        <v>musta</v>
      </c>
      <c r="CA1361" s="31">
        <f t="shared" si="326"/>
        <v>2</v>
      </c>
      <c r="CB1361" s="31">
        <f t="shared" si="327"/>
        <v>1</v>
      </c>
      <c r="CC1361" s="31">
        <f t="shared" si="328"/>
        <v>0</v>
      </c>
      <c r="CD1361" s="31">
        <f t="shared" si="329"/>
        <v>1</v>
      </c>
      <c r="CE1361" s="31">
        <f t="shared" si="330"/>
        <v>0</v>
      </c>
      <c r="CO1361" s="2" t="s">
        <v>35</v>
      </c>
      <c r="CP1361" s="2" t="s">
        <v>35</v>
      </c>
    </row>
    <row r="1362" spans="1:94" ht="15.75" thickBot="1" x14ac:dyDescent="0.3">
      <c r="A1362" s="50"/>
      <c r="B1362" s="50"/>
      <c r="C1362" s="50" t="str">
        <f t="shared" si="338"/>
        <v>11819_1_7107</v>
      </c>
      <c r="D1362" s="51" t="str">
        <f t="shared" si="339"/>
        <v>11819_1</v>
      </c>
      <c r="E1362" s="224">
        <f>IFERROR(VLOOKUP(C1362,'2015'!$C$12:$D$1887,2,FALSE),0)</f>
        <v>1</v>
      </c>
      <c r="F1362" s="51">
        <f>IFERROR(K1362-IFERROR(VLOOKUP(D1362,'2015'!$F$12:$I$1887,4,FALSE),"ei löydy"),"ei löydy")</f>
        <v>0</v>
      </c>
      <c r="G1362" s="224">
        <f>IFERROR(VLOOKUP(Työfile_2024!C1362,Liikennemalli!$D$6:$G$1921,4,FALSE),0)</f>
        <v>1</v>
      </c>
      <c r="H1362" s="225">
        <f>K1362-IFERROR(VLOOKUP(Työfile_2024!D1362,Liikennemalli!$C$6:$H$1921,6,FALSE),"ei löydy")</f>
        <v>0</v>
      </c>
      <c r="I1362" s="80">
        <v>11819</v>
      </c>
      <c r="J1362" s="52">
        <v>1</v>
      </c>
      <c r="K1362" s="52">
        <v>7107</v>
      </c>
      <c r="L1362" s="53"/>
      <c r="M1362" s="54"/>
      <c r="N1362" s="54"/>
      <c r="O1362" s="54"/>
      <c r="P1362" s="54"/>
      <c r="Q1362" s="55"/>
      <c r="R1362" s="55"/>
      <c r="S1362" s="55"/>
      <c r="T1362" s="55"/>
      <c r="U1362" s="52"/>
      <c r="V1362" s="56">
        <v>93</v>
      </c>
      <c r="W1362" s="56">
        <v>4</v>
      </c>
      <c r="X1362" s="56">
        <v>95</v>
      </c>
      <c r="Y1362" s="56">
        <f>VLOOKUP(D1362,Liikennemalli24!$D$2:$F$1804,2,FALSE)</f>
        <v>0</v>
      </c>
      <c r="Z1362" s="57">
        <f>VLOOKUP(D1362,Liikennemalli24!$D$2:$F$1804,3,FALSE)</f>
        <v>0</v>
      </c>
      <c r="AA1362" s="178">
        <f>IF(G1362=1,VLOOKUP(C1362,Liikennemalli!$D$6:$H$1921,2,FALSE),"-")</f>
        <v>0</v>
      </c>
      <c r="AB1362" s="197">
        <f>IF(G1362=1,VLOOKUP(C1362,Liikennemalli!$D$6:$H$1921,3,FALSE),"-")</f>
        <v>0</v>
      </c>
      <c r="AC1362" s="134">
        <f>IF(E1362=1,VLOOKUP(Työfile_2024!D1362,'2015'!$F$12:$X$1887,18,FALSE),"-")</f>
        <v>73</v>
      </c>
      <c r="AD1362" s="127">
        <f>IF(E1362=1,VLOOKUP(Työfile_2024!D1362,'2015'!$F$12:$X$1887,19,FALSE),"-")</f>
        <v>0.56000000000000005</v>
      </c>
      <c r="AI1362" s="127">
        <f>IF(E1362=1,VLOOKUP(Työfile_2024!D1362,'2015'!$F$12:$AB$1887,20,FALSE),"-")</f>
        <v>0</v>
      </c>
      <c r="AJ1362" s="127">
        <f>IF(E1362=1,VLOOKUP(Työfile_2024!D1362,'2015'!$F$12:$AB$1887,21,FALSE),"-")</f>
        <v>0</v>
      </c>
      <c r="AK1362" s="127">
        <f>IF(E1362=1,VLOOKUP(Työfile_2024!D1362,'2015'!$F$12:$AB$1887,22,FALSE),"-")</f>
        <v>0</v>
      </c>
      <c r="AL1362" s="127">
        <f>IF(E1362=1,VLOOKUP(Työfile_2024!D1362,'2015'!$F$12:$AB$1887,23,FALSE),"-")</f>
        <v>0</v>
      </c>
      <c r="AM1362" s="56">
        <f>VLOOKUP(Työfile_2024!D1362,Tmatkat_20km_tarkasteltava_verk!$C$2:$D$1804,2,FALSE)</f>
        <v>13</v>
      </c>
      <c r="AN1362" s="148">
        <f t="shared" si="336"/>
        <v>0.13978494623655913</v>
      </c>
      <c r="AO1362" s="178">
        <f>IF(E1362=1,VLOOKUP(Työfile_2024!D1362,'2015'!$F$12:$AC$1887,24,FALSE),"-")</f>
        <v>5</v>
      </c>
      <c r="AP1362" s="52">
        <f>VLOOKUP(D1362,Tarkasteltava_verkko_2024_harva!$E$2:$I$1804,5,FALSE)</f>
        <v>0</v>
      </c>
      <c r="AQ1362" s="52">
        <f>VLOOKUP(D1362,Tarkasteltava_verkko_2024_harva!$E$2:$I$1804,4,FALSE)</f>
        <v>0</v>
      </c>
      <c r="AR1362" s="148">
        <v>0</v>
      </c>
      <c r="AS1362" s="170" t="str">
        <f>IFERROR(VLOOKUP(C1362,'2015'!$C$12:$AG$1887,30,FALSE),"-")</f>
        <v/>
      </c>
      <c r="AT1362" s="148">
        <v>0</v>
      </c>
      <c r="AU1362" s="170">
        <f>IFERROR(VLOOKUP(C1362,'2015'!$C$12:$AG$1887,31,FALSE),"-")</f>
        <v>0</v>
      </c>
      <c r="AV1362" s="106"/>
      <c r="AW1362" s="63">
        <f>IFERROR(VLOOKUP(C1362,Merkittävyysluokitus!$A$2:$J$1705,10,FALSE),"-")</f>
        <v>4</v>
      </c>
      <c r="AX1362" s="175">
        <f>IFERROR(VLOOKUP(C1362,Merkittävyysluokitus!$A$2:$J$1705,6,FALSE),"-")</f>
        <v>1.7984672754946727</v>
      </c>
      <c r="AY1362" s="175">
        <f>IFERROR(VLOOKUP(C1362,Merkittävyysluokitus!$A$2:$J$1705,7,FALSE),"-")</f>
        <v>0.33899999999999997</v>
      </c>
      <c r="AZ1362" s="175">
        <f>IFERROR(VLOOKUP(C1362,Merkittävyysluokitus!$A$2:$J$1705,8,FALSE),"-")</f>
        <v>0.9594672754946727</v>
      </c>
      <c r="BA1362" s="175">
        <f>IFERROR(VLOOKUP(C1362,Merkittävyysluokitus!$A$2:$J$1705,9,FALSE),"-")</f>
        <v>0.5</v>
      </c>
      <c r="BB1362" s="203"/>
      <c r="BC1362" s="203" t="str">
        <f t="shared" si="337"/>
        <v>ei mallia</v>
      </c>
      <c r="BD1362" s="39" t="str">
        <f t="shared" si="331"/>
        <v>Ei luokiteltu</v>
      </c>
      <c r="BE1362" s="68" t="str">
        <f t="shared" si="332"/>
        <v>ei mallia</v>
      </c>
      <c r="BF1362" s="68" t="str">
        <f t="shared" si="333"/>
        <v>ei mallia</v>
      </c>
      <c r="BG1362" s="68" t="str">
        <f t="shared" si="334"/>
        <v>ei mallia</v>
      </c>
      <c r="BH1362" s="208" t="str">
        <f t="shared" si="335"/>
        <v>musta</v>
      </c>
      <c r="BI1362" s="39"/>
      <c r="BJ1362" s="39" t="str">
        <f>IF(F1362="ei löydy","uusi tie",IF(E1362=0,"tieosoite muuttunut",IF(E1362=1,VLOOKUP(D1362,'2015'!$F$12:$AL$1887,31,FALSE),"-")))</f>
        <v>musta</v>
      </c>
      <c r="BK1362" s="67" t="str">
        <f>IF(E1362=1,VLOOKUP(D1362,'2015'!$F$12:$AL$1887,32,FALSE),"-")</f>
        <v>musta</v>
      </c>
      <c r="BL1362" s="39" t="str">
        <f>IF(F1362="ei löydy","uusi tie",IF(E1362=0,"tieosoite muuttunut",IF(E1362=1,VLOOKUP(D1362,'2015'!$F$12:$AL$1887,33,FALSE),"-")))</f>
        <v>musta</v>
      </c>
      <c r="BM1362" s="39"/>
      <c r="BN1362" s="217" t="str">
        <f>VLOOKUP(D1362,'2015'!$F$12:$AL$1887,33,FALSE)</f>
        <v>musta</v>
      </c>
      <c r="BO1362" s="39"/>
      <c r="BP1362" s="115" t="s">
        <v>10</v>
      </c>
      <c r="BQ1362" s="30"/>
      <c r="BS1362" s="5"/>
      <c r="BU1362" s="37"/>
      <c r="BV1362" s="30" t="s">
        <v>10</v>
      </c>
      <c r="BX1362" t="str">
        <f>IF(E1362=1,VLOOKUP(D1362,'2015'!$F$12:$AX$1887,43,FALSE),"-")</f>
        <v>musta</v>
      </c>
      <c r="BY1362" t="str">
        <f>IF(E1362=1,VLOOKUP(D1362,'2015'!$F$12:$AX$1887,44,FALSE),"-")</f>
        <v>musta</v>
      </c>
      <c r="BZ1362" t="str">
        <f>IF(E1362=1,VLOOKUP(D1362,'2015'!$F$12:$AX$1887,45,FALSE),"-")</f>
        <v>musta</v>
      </c>
      <c r="CA1362" s="31">
        <f t="shared" si="326"/>
        <v>1</v>
      </c>
      <c r="CB1362" s="31">
        <f t="shared" si="327"/>
        <v>1</v>
      </c>
      <c r="CC1362" s="31">
        <f t="shared" si="328"/>
        <v>0</v>
      </c>
      <c r="CD1362" s="31">
        <f t="shared" si="329"/>
        <v>0</v>
      </c>
      <c r="CE1362" s="31">
        <f t="shared" si="330"/>
        <v>0</v>
      </c>
      <c r="CO1362" s="2" t="s">
        <v>35</v>
      </c>
      <c r="CP1362" s="2" t="s">
        <v>35</v>
      </c>
    </row>
    <row r="1363" spans="1:94" ht="15.75" thickBot="1" x14ac:dyDescent="0.3">
      <c r="A1363" s="50"/>
      <c r="B1363" s="50"/>
      <c r="C1363" s="50" t="str">
        <f t="shared" si="338"/>
        <v>11821_1_7382</v>
      </c>
      <c r="D1363" s="51" t="str">
        <f t="shared" si="339"/>
        <v>11821_1</v>
      </c>
      <c r="E1363" s="224">
        <f>IFERROR(VLOOKUP(C1363,'2015'!$C$12:$D$1887,2,FALSE),0)</f>
        <v>1</v>
      </c>
      <c r="F1363" s="51">
        <f>IFERROR(K1363-IFERROR(VLOOKUP(D1363,'2015'!$F$12:$I$1887,4,FALSE),"ei löydy"),"ei löydy")</f>
        <v>0</v>
      </c>
      <c r="G1363" s="224">
        <f>IFERROR(VLOOKUP(Työfile_2024!C1363,Liikennemalli!$D$6:$G$1921,4,FALSE),0)</f>
        <v>1</v>
      </c>
      <c r="H1363" s="225">
        <f>K1363-IFERROR(VLOOKUP(Työfile_2024!D1363,Liikennemalli!$C$6:$H$1921,6,FALSE),"ei löydy")</f>
        <v>0</v>
      </c>
      <c r="I1363" s="80">
        <v>11821</v>
      </c>
      <c r="J1363" s="52">
        <v>1</v>
      </c>
      <c r="K1363" s="52">
        <v>7382</v>
      </c>
      <c r="L1363" s="53"/>
      <c r="M1363" s="54"/>
      <c r="N1363" s="54"/>
      <c r="O1363" s="54"/>
      <c r="P1363" s="54"/>
      <c r="Q1363" s="55"/>
      <c r="R1363" s="55"/>
      <c r="S1363" s="55"/>
      <c r="T1363" s="55"/>
      <c r="U1363" s="52"/>
      <c r="V1363" s="56">
        <v>203.38471958818749</v>
      </c>
      <c r="W1363" s="56">
        <v>17.564074776483338</v>
      </c>
      <c r="X1363" s="56">
        <v>216.1796261175833</v>
      </c>
      <c r="Y1363" s="56">
        <f>VLOOKUP(D1363,Liikennemalli24!$D$2:$F$1804,2,FALSE)</f>
        <v>0</v>
      </c>
      <c r="Z1363" s="57">
        <f>VLOOKUP(D1363,Liikennemalli24!$D$2:$F$1804,3,FALSE)</f>
        <v>0</v>
      </c>
      <c r="AA1363" s="178">
        <f>IF(G1363=1,VLOOKUP(C1363,Liikennemalli!$D$6:$H$1921,2,FALSE),"-")</f>
        <v>0</v>
      </c>
      <c r="AB1363" s="197">
        <f>IF(G1363=1,VLOOKUP(C1363,Liikennemalli!$D$6:$H$1921,3,FALSE),"-")</f>
        <v>0</v>
      </c>
      <c r="AC1363" s="134">
        <f>IF(E1363=1,VLOOKUP(Työfile_2024!D1363,'2015'!$F$12:$X$1887,18,FALSE),"-")</f>
        <v>492</v>
      </c>
      <c r="AD1363" s="127">
        <f>IF(E1363=1,VLOOKUP(Työfile_2024!D1363,'2015'!$F$12:$X$1887,19,FALSE),"-")</f>
        <v>0.78</v>
      </c>
      <c r="AI1363" s="127">
        <f>IF(E1363=1,VLOOKUP(Työfile_2024!D1363,'2015'!$F$12:$AB$1887,20,FALSE),"-")</f>
        <v>0</v>
      </c>
      <c r="AJ1363" s="127">
        <f>IF(E1363=1,VLOOKUP(Työfile_2024!D1363,'2015'!$F$12:$AB$1887,21,FALSE),"-")</f>
        <v>0</v>
      </c>
      <c r="AK1363" s="127">
        <f>IF(E1363=1,VLOOKUP(Työfile_2024!D1363,'2015'!$F$12:$AB$1887,22,FALSE),"-")</f>
        <v>0</v>
      </c>
      <c r="AL1363" s="127">
        <f>IF(E1363=1,VLOOKUP(Työfile_2024!D1363,'2015'!$F$12:$AB$1887,23,FALSE),"-")</f>
        <v>0</v>
      </c>
      <c r="AM1363" s="56">
        <f>VLOOKUP(Työfile_2024!D1363,Tmatkat_20km_tarkasteltava_verk!$C$2:$D$1804,2,FALSE)</f>
        <v>57</v>
      </c>
      <c r="AN1363" s="148">
        <f t="shared" si="336"/>
        <v>0.2802570424927367</v>
      </c>
      <c r="AO1363" s="178">
        <f>IF(E1363=1,VLOOKUP(Työfile_2024!D1363,'2015'!$F$12:$AC$1887,24,FALSE),"-")</f>
        <v>47</v>
      </c>
      <c r="AP1363" s="52">
        <f>VLOOKUP(D1363,Tarkasteltava_verkko_2024_harva!$E$2:$I$1804,5,FALSE)</f>
        <v>0</v>
      </c>
      <c r="AQ1363" s="52">
        <f>VLOOKUP(D1363,Tarkasteltava_verkko_2024_harva!$E$2:$I$1804,4,FALSE)</f>
        <v>0</v>
      </c>
      <c r="AR1363" s="148">
        <v>7.274451368192901E-2</v>
      </c>
      <c r="AS1363" s="170" t="str">
        <f>IFERROR(VLOOKUP(C1363,'2015'!$C$12:$AG$1887,30,FALSE),"-")</f>
        <v/>
      </c>
      <c r="AT1363" s="148">
        <v>0.13966404768355459</v>
      </c>
      <c r="AU1363" s="170">
        <f>IFERROR(VLOOKUP(C1363,'2015'!$C$12:$AG$1887,31,FALSE),"-")</f>
        <v>0</v>
      </c>
      <c r="AV1363" s="106"/>
      <c r="AW1363" s="63">
        <f>IFERROR(VLOOKUP(C1363,Merkittävyysluokitus!$A$2:$J$1705,10,FALSE),"-")</f>
        <v>3</v>
      </c>
      <c r="AX1363" s="175">
        <f>IFERROR(VLOOKUP(C1363,Merkittävyysluokitus!$A$2:$J$1705,6,FALSE),"-")</f>
        <v>4.2516384512576764</v>
      </c>
      <c r="AY1363" s="175">
        <f>IFERROR(VLOOKUP(C1363,Merkittävyysluokitus!$A$2:$J$1705,7,FALSE),"-")</f>
        <v>0.88015415876456249</v>
      </c>
      <c r="AZ1363" s="175">
        <f>IFERROR(VLOOKUP(C1363,Merkittävyysluokitus!$A$2:$J$1705,8,FALSE),"-")</f>
        <v>2.7048176258264474</v>
      </c>
      <c r="BA1363" s="175">
        <f>IFERROR(VLOOKUP(C1363,Merkittävyysluokitus!$A$2:$J$1705,9,FALSE),"-")</f>
        <v>0.66666666666666663</v>
      </c>
      <c r="BB1363" s="203"/>
      <c r="BC1363" s="203" t="str">
        <f t="shared" si="337"/>
        <v>ei mallia</v>
      </c>
      <c r="BD1363" s="39" t="str">
        <f t="shared" si="331"/>
        <v>Ei luokiteltu</v>
      </c>
      <c r="BE1363" s="68" t="str">
        <f t="shared" si="332"/>
        <v>ei mallia</v>
      </c>
      <c r="BF1363" s="68" t="str">
        <f t="shared" si="333"/>
        <v>ei mallia</v>
      </c>
      <c r="BG1363" s="68" t="str">
        <f t="shared" si="334"/>
        <v>ei mallia</v>
      </c>
      <c r="BH1363" s="208" t="str">
        <f t="shared" si="335"/>
        <v>musta</v>
      </c>
      <c r="BI1363" s="39"/>
      <c r="BJ1363" s="39" t="str">
        <f>IF(F1363="ei löydy","uusi tie",IF(E1363=0,"tieosoite muuttunut",IF(E1363=1,VLOOKUP(D1363,'2015'!$F$12:$AL$1887,31,FALSE),"-")))</f>
        <v>musta</v>
      </c>
      <c r="BK1363" s="67" t="str">
        <f>IF(E1363=1,VLOOKUP(D1363,'2015'!$F$12:$AL$1887,32,FALSE),"-")</f>
        <v>musta</v>
      </c>
      <c r="BL1363" s="39" t="str">
        <f>IF(F1363="ei löydy","uusi tie",IF(E1363=0,"tieosoite muuttunut",IF(E1363=1,VLOOKUP(D1363,'2015'!$F$12:$AL$1887,33,FALSE),"-")))</f>
        <v>musta</v>
      </c>
      <c r="BM1363" s="39"/>
      <c r="BN1363" s="217" t="str">
        <f>VLOOKUP(D1363,'2015'!$F$12:$AL$1887,33,FALSE)</f>
        <v>musta</v>
      </c>
      <c r="BO1363" s="39"/>
      <c r="BP1363" s="115" t="s">
        <v>10</v>
      </c>
      <c r="BQ1363" s="30"/>
      <c r="BS1363" s="5"/>
      <c r="BU1363" s="37"/>
      <c r="BV1363" s="30" t="s">
        <v>10</v>
      </c>
      <c r="BX1363" t="str">
        <f>IF(E1363=1,VLOOKUP(D1363,'2015'!$F$12:$AX$1887,43,FALSE),"-")</f>
        <v>musta</v>
      </c>
      <c r="BY1363" t="str">
        <f>IF(E1363=1,VLOOKUP(D1363,'2015'!$F$12:$AX$1887,44,FALSE),"-")</f>
        <v>musta</v>
      </c>
      <c r="BZ1363" t="str">
        <f>IF(E1363=1,VLOOKUP(D1363,'2015'!$F$12:$AX$1887,45,FALSE),"-")</f>
        <v>musta</v>
      </c>
      <c r="CA1363" s="31">
        <f t="shared" si="326"/>
        <v>10</v>
      </c>
      <c r="CB1363" s="31">
        <f t="shared" si="327"/>
        <v>10</v>
      </c>
      <c r="CC1363" s="31">
        <f t="shared" si="328"/>
        <v>0</v>
      </c>
      <c r="CD1363" s="31">
        <f t="shared" si="329"/>
        <v>0</v>
      </c>
      <c r="CE1363" s="31">
        <f t="shared" si="330"/>
        <v>0</v>
      </c>
      <c r="CO1363" s="2" t="s">
        <v>35</v>
      </c>
      <c r="CP1363" s="2" t="s">
        <v>35</v>
      </c>
    </row>
    <row r="1364" spans="1:94" ht="15.75" thickBot="1" x14ac:dyDescent="0.3">
      <c r="A1364" s="50"/>
      <c r="B1364" s="50"/>
      <c r="C1364" s="50" t="str">
        <f t="shared" si="338"/>
        <v>11821_2_6640</v>
      </c>
      <c r="D1364" s="51" t="str">
        <f t="shared" si="339"/>
        <v>11821_2</v>
      </c>
      <c r="E1364" s="224">
        <f>IFERROR(VLOOKUP(C1364,'2015'!$C$12:$D$1887,2,FALSE),0)</f>
        <v>1</v>
      </c>
      <c r="F1364" s="51">
        <f>IFERROR(K1364-IFERROR(VLOOKUP(D1364,'2015'!$F$12:$I$1887,4,FALSE),"ei löydy"),"ei löydy")</f>
        <v>0</v>
      </c>
      <c r="G1364" s="224">
        <f>IFERROR(VLOOKUP(Työfile_2024!C1364,Liikennemalli!$D$6:$G$1921,4,FALSE),0)</f>
        <v>1</v>
      </c>
      <c r="H1364" s="225">
        <f>K1364-IFERROR(VLOOKUP(Työfile_2024!D1364,Liikennemalli!$C$6:$H$1921,6,FALSE),"ei löydy")</f>
        <v>0</v>
      </c>
      <c r="I1364" s="80">
        <v>11821</v>
      </c>
      <c r="J1364" s="52">
        <v>2</v>
      </c>
      <c r="K1364" s="52">
        <v>6640</v>
      </c>
      <c r="L1364" s="53"/>
      <c r="M1364" s="54"/>
      <c r="N1364" s="54"/>
      <c r="O1364" s="54"/>
      <c r="P1364" s="54"/>
      <c r="Q1364" s="55"/>
      <c r="R1364" s="55"/>
      <c r="S1364" s="55"/>
      <c r="T1364" s="55"/>
      <c r="U1364" s="52"/>
      <c r="V1364" s="56">
        <v>228</v>
      </c>
      <c r="W1364" s="56">
        <v>11</v>
      </c>
      <c r="X1364" s="56">
        <v>249</v>
      </c>
      <c r="Y1364" s="56">
        <f>VLOOKUP(D1364,Liikennemalli24!$D$2:$F$1804,2,FALSE)</f>
        <v>0</v>
      </c>
      <c r="Z1364" s="57">
        <f>VLOOKUP(D1364,Liikennemalli24!$D$2:$F$1804,3,FALSE)</f>
        <v>0</v>
      </c>
      <c r="AA1364" s="178">
        <f>IF(G1364=1,VLOOKUP(C1364,Liikennemalli!$D$6:$H$1921,2,FALSE),"-")</f>
        <v>0</v>
      </c>
      <c r="AB1364" s="197">
        <f>IF(G1364=1,VLOOKUP(C1364,Liikennemalli!$D$6:$H$1921,3,FALSE),"-")</f>
        <v>0</v>
      </c>
      <c r="AC1364" s="134">
        <f>IF(E1364=1,VLOOKUP(Työfile_2024!D1364,'2015'!$F$12:$X$1887,18,FALSE),"-")</f>
        <v>255</v>
      </c>
      <c r="AD1364" s="127">
        <f>IF(E1364=1,VLOOKUP(Työfile_2024!D1364,'2015'!$F$12:$X$1887,19,FALSE),"-")</f>
        <v>0.86</v>
      </c>
      <c r="AI1364" s="127">
        <f>IF(E1364=1,VLOOKUP(Työfile_2024!D1364,'2015'!$F$12:$AB$1887,20,FALSE),"-")</f>
        <v>0</v>
      </c>
      <c r="AJ1364" s="127">
        <f>IF(E1364=1,VLOOKUP(Työfile_2024!D1364,'2015'!$F$12:$AB$1887,21,FALSE),"-")</f>
        <v>0</v>
      </c>
      <c r="AK1364" s="127">
        <f>IF(E1364=1,VLOOKUP(Työfile_2024!D1364,'2015'!$F$12:$AB$1887,22,FALSE),"-")</f>
        <v>0</v>
      </c>
      <c r="AL1364" s="127">
        <f>IF(E1364=1,VLOOKUP(Työfile_2024!D1364,'2015'!$F$12:$AB$1887,23,FALSE),"-")</f>
        <v>0</v>
      </c>
      <c r="AM1364" s="56">
        <f>VLOOKUP(Työfile_2024!D1364,Tmatkat_20km_tarkasteltava_verk!$C$2:$D$1804,2,FALSE)</f>
        <v>50</v>
      </c>
      <c r="AN1364" s="148">
        <f t="shared" si="336"/>
        <v>0.21929824561403508</v>
      </c>
      <c r="AO1364" s="178">
        <f>IF(E1364=1,VLOOKUP(Työfile_2024!D1364,'2015'!$F$12:$AC$1887,24,FALSE),"-")</f>
        <v>20</v>
      </c>
      <c r="AP1364" s="52">
        <f>VLOOKUP(D1364,Tarkasteltava_verkko_2024_harva!$E$2:$I$1804,5,FALSE)</f>
        <v>0</v>
      </c>
      <c r="AQ1364" s="52">
        <f>VLOOKUP(D1364,Tarkasteltava_verkko_2024_harva!$E$2:$I$1804,4,FALSE)</f>
        <v>0</v>
      </c>
      <c r="AR1364" s="148">
        <v>0</v>
      </c>
      <c r="AS1364" s="170" t="str">
        <f>IFERROR(VLOOKUP(C1364,'2015'!$C$12:$AG$1887,30,FALSE),"-")</f>
        <v/>
      </c>
      <c r="AT1364" s="148">
        <v>0</v>
      </c>
      <c r="AU1364" s="170">
        <f>IFERROR(VLOOKUP(C1364,'2015'!$C$12:$AG$1887,31,FALSE),"-")</f>
        <v>0</v>
      </c>
      <c r="AV1364" s="106"/>
      <c r="AW1364" s="63">
        <f>IFERROR(VLOOKUP(C1364,Merkittävyysluokitus!$A$2:$J$1705,10,FALSE),"-")</f>
        <v>4</v>
      </c>
      <c r="AX1364" s="175">
        <f>IFERROR(VLOOKUP(C1364,Merkittävyysluokitus!$A$2:$J$1705,6,FALSE),"-")</f>
        <v>2.8132617960426174</v>
      </c>
      <c r="AY1364" s="175">
        <f>IFERROR(VLOOKUP(C1364,Merkittävyysluokitus!$A$2:$J$1705,7,FALSE),"-")</f>
        <v>0.97399999999999987</v>
      </c>
      <c r="AZ1364" s="175">
        <f>IFERROR(VLOOKUP(C1364,Merkittävyysluokitus!$A$2:$J$1705,8,FALSE),"-")</f>
        <v>1.0059284627092846</v>
      </c>
      <c r="BA1364" s="175">
        <f>IFERROR(VLOOKUP(C1364,Merkittävyysluokitus!$A$2:$J$1705,9,FALSE),"-")</f>
        <v>0.83333333333333326</v>
      </c>
      <c r="BB1364" s="203"/>
      <c r="BC1364" s="203" t="str">
        <f t="shared" si="337"/>
        <v>ei mallia</v>
      </c>
      <c r="BD1364" s="39" t="str">
        <f t="shared" si="331"/>
        <v>Ei luokiteltu</v>
      </c>
      <c r="BE1364" s="68" t="str">
        <f t="shared" si="332"/>
        <v>ei mallia</v>
      </c>
      <c r="BF1364" s="68" t="str">
        <f t="shared" si="333"/>
        <v>ei mallia</v>
      </c>
      <c r="BG1364" s="68" t="str">
        <f t="shared" si="334"/>
        <v>ei mallia</v>
      </c>
      <c r="BH1364" s="208" t="str">
        <f t="shared" si="335"/>
        <v>musta</v>
      </c>
      <c r="BI1364" s="39"/>
      <c r="BJ1364" s="39" t="str">
        <f>IF(F1364="ei löydy","uusi tie",IF(E1364=0,"tieosoite muuttunut",IF(E1364=1,VLOOKUP(D1364,'2015'!$F$12:$AL$1887,31,FALSE),"-")))</f>
        <v>musta</v>
      </c>
      <c r="BK1364" s="67" t="str">
        <f>IF(E1364=1,VLOOKUP(D1364,'2015'!$F$12:$AL$1887,32,FALSE),"-")</f>
        <v>musta</v>
      </c>
      <c r="BL1364" s="39" t="str">
        <f>IF(F1364="ei löydy","uusi tie",IF(E1364=0,"tieosoite muuttunut",IF(E1364=1,VLOOKUP(D1364,'2015'!$F$12:$AL$1887,33,FALSE),"-")))</f>
        <v>musta</v>
      </c>
      <c r="BM1364" s="39"/>
      <c r="BN1364" s="217" t="str">
        <f>VLOOKUP(D1364,'2015'!$F$12:$AL$1887,33,FALSE)</f>
        <v>musta</v>
      </c>
      <c r="BO1364" s="39"/>
      <c r="BP1364" s="115" t="s">
        <v>10</v>
      </c>
      <c r="BQ1364" s="30"/>
      <c r="BS1364" s="5"/>
      <c r="BU1364" s="37"/>
      <c r="BV1364" s="30" t="s">
        <v>10</v>
      </c>
      <c r="BX1364" t="str">
        <f>IF(E1364=1,VLOOKUP(D1364,'2015'!$F$12:$AX$1887,43,FALSE),"-")</f>
        <v>musta</v>
      </c>
      <c r="BY1364" t="str">
        <f>IF(E1364=1,VLOOKUP(D1364,'2015'!$F$12:$AX$1887,44,FALSE),"-")</f>
        <v>musta</v>
      </c>
      <c r="BZ1364" t="str">
        <f>IF(E1364=1,VLOOKUP(D1364,'2015'!$F$12:$AX$1887,45,FALSE),"-")</f>
        <v>musta</v>
      </c>
      <c r="CA1364" s="31">
        <f t="shared" si="326"/>
        <v>10</v>
      </c>
      <c r="CB1364" s="31">
        <f t="shared" si="327"/>
        <v>10</v>
      </c>
      <c r="CC1364" s="31">
        <f t="shared" si="328"/>
        <v>0</v>
      </c>
      <c r="CD1364" s="31">
        <f t="shared" si="329"/>
        <v>0</v>
      </c>
      <c r="CE1364" s="31">
        <f t="shared" si="330"/>
        <v>0</v>
      </c>
      <c r="CO1364" s="2" t="s">
        <v>35</v>
      </c>
      <c r="CP1364" s="2" t="s">
        <v>35</v>
      </c>
    </row>
    <row r="1365" spans="1:94" ht="15.75" thickBot="1" x14ac:dyDescent="0.3">
      <c r="A1365" s="50"/>
      <c r="B1365" s="50"/>
      <c r="C1365" s="50" t="str">
        <f t="shared" si="338"/>
        <v>11822_1_1682</v>
      </c>
      <c r="D1365" s="51" t="str">
        <f t="shared" si="339"/>
        <v>11822_1</v>
      </c>
      <c r="E1365" s="224">
        <f>IFERROR(VLOOKUP(C1365,'2015'!$C$12:$D$1887,2,FALSE),0)</f>
        <v>1</v>
      </c>
      <c r="F1365" s="51">
        <f>IFERROR(K1365-IFERROR(VLOOKUP(D1365,'2015'!$F$12:$I$1887,4,FALSE),"ei löydy"),"ei löydy")</f>
        <v>0</v>
      </c>
      <c r="G1365" s="224">
        <f>IFERROR(VLOOKUP(Työfile_2024!C1365,Liikennemalli!$D$6:$G$1921,4,FALSE),0)</f>
        <v>1</v>
      </c>
      <c r="H1365" s="225">
        <f>K1365-IFERROR(VLOOKUP(Työfile_2024!D1365,Liikennemalli!$C$6:$H$1921,6,FALSE),"ei löydy")</f>
        <v>0</v>
      </c>
      <c r="I1365" s="80">
        <v>11822</v>
      </c>
      <c r="J1365" s="52">
        <v>1</v>
      </c>
      <c r="K1365" s="52">
        <v>1682</v>
      </c>
      <c r="L1365" s="53"/>
      <c r="M1365" s="54"/>
      <c r="N1365" s="54"/>
      <c r="O1365" s="54"/>
      <c r="P1365" s="54"/>
      <c r="Q1365" s="55"/>
      <c r="R1365" s="55"/>
      <c r="S1365" s="55"/>
      <c r="T1365" s="55"/>
      <c r="U1365" s="52"/>
      <c r="V1365" s="56">
        <v>1719</v>
      </c>
      <c r="W1365" s="56">
        <v>98</v>
      </c>
      <c r="X1365" s="56">
        <v>2008</v>
      </c>
      <c r="Y1365" s="56">
        <f>VLOOKUP(D1365,Liikennemalli24!$D$2:$F$1804,2,FALSE)</f>
        <v>535</v>
      </c>
      <c r="Z1365" s="57">
        <f>VLOOKUP(D1365,Liikennemalli24!$D$2:$F$1804,3,FALSE)</f>
        <v>0.39500000000000002</v>
      </c>
      <c r="AA1365" s="178">
        <f>IF(G1365=1,VLOOKUP(C1365,Liikennemalli!$D$6:$H$1921,2,FALSE),"-")</f>
        <v>95</v>
      </c>
      <c r="AB1365" s="197">
        <f>IF(G1365=1,VLOOKUP(C1365,Liikennemalli!$D$6:$H$1921,3,FALSE),"-")</f>
        <v>0.300632911392405</v>
      </c>
      <c r="AC1365" s="134">
        <f>IF(E1365=1,VLOOKUP(Työfile_2024!D1365,'2015'!$F$12:$X$1887,18,FALSE),"-")</f>
        <v>1477</v>
      </c>
      <c r="AD1365" s="127">
        <f>IF(E1365=1,VLOOKUP(Työfile_2024!D1365,'2015'!$F$12:$X$1887,19,FALSE),"-")</f>
        <v>0.61</v>
      </c>
      <c r="AI1365" s="127">
        <f>IF(E1365=1,VLOOKUP(Työfile_2024!D1365,'2015'!$F$12:$AB$1887,20,FALSE),"-")</f>
        <v>0</v>
      </c>
      <c r="AJ1365" s="127">
        <f>IF(E1365=1,VLOOKUP(Työfile_2024!D1365,'2015'!$F$12:$AB$1887,21,FALSE),"-")</f>
        <v>0</v>
      </c>
      <c r="AK1365" s="127">
        <f>IF(E1365=1,VLOOKUP(Työfile_2024!D1365,'2015'!$F$12:$AB$1887,22,FALSE),"-")</f>
        <v>0</v>
      </c>
      <c r="AL1365" s="127">
        <f>IF(E1365=1,VLOOKUP(Työfile_2024!D1365,'2015'!$F$12:$AB$1887,23,FALSE),"-")</f>
        <v>0</v>
      </c>
      <c r="AM1365" s="56">
        <f>VLOOKUP(Työfile_2024!D1365,Tmatkat_20km_tarkasteltava_verk!$C$2:$D$1804,2,FALSE)</f>
        <v>474</v>
      </c>
      <c r="AN1365" s="148">
        <f t="shared" si="336"/>
        <v>0.27574171029668409</v>
      </c>
      <c r="AO1365" s="178">
        <f>IF(E1365=1,VLOOKUP(Työfile_2024!D1365,'2015'!$F$12:$AC$1887,24,FALSE),"-")</f>
        <v>359</v>
      </c>
      <c r="AP1365" s="52">
        <f>VLOOKUP(D1365,Tarkasteltava_verkko_2024_harva!$E$2:$I$1804,5,FALSE)</f>
        <v>0</v>
      </c>
      <c r="AQ1365" s="52">
        <f>VLOOKUP(D1365,Tarkasteltava_verkko_2024_harva!$E$2:$I$1804,4,FALSE)</f>
        <v>0</v>
      </c>
      <c r="AR1365" s="148">
        <v>0.55945303210463737</v>
      </c>
      <c r="AS1365" s="170" t="str">
        <f>IFERROR(VLOOKUP(C1365,'2015'!$C$12:$AG$1887,30,FALSE),"-")</f>
        <v/>
      </c>
      <c r="AT1365" s="148">
        <v>0.99524375743162896</v>
      </c>
      <c r="AU1365" s="170" t="str">
        <f>IFERROR(VLOOKUP(C1365,'2015'!$C$12:$AG$1887,31,FALSE),"-")</f>
        <v>Kyllä</v>
      </c>
      <c r="AV1365" s="106"/>
      <c r="AW1365" s="63">
        <f>IFERROR(VLOOKUP(C1365,Merkittävyysluokitus!$A$2:$J$1705,10,FALSE),"-")</f>
        <v>2</v>
      </c>
      <c r="AX1365" s="175">
        <f>IFERROR(VLOOKUP(C1365,Merkittävyysluokitus!$A$2:$J$1705,6,FALSE),"-")</f>
        <v>10.556925418569254</v>
      </c>
      <c r="AY1365" s="175">
        <f>IFERROR(VLOOKUP(C1365,Merkittävyysluokitus!$A$2:$J$1705,7,FALSE),"-")</f>
        <v>5</v>
      </c>
      <c r="AZ1365" s="175">
        <f>IFERROR(VLOOKUP(C1365,Merkittävyysluokitus!$A$2:$J$1705,8,FALSE),"-")</f>
        <v>3.556925418569254</v>
      </c>
      <c r="BA1365" s="175">
        <f>IFERROR(VLOOKUP(C1365,Merkittävyysluokitus!$A$2:$J$1705,9,FALSE),"-")</f>
        <v>2</v>
      </c>
      <c r="BB1365" s="203"/>
      <c r="BC1365" s="203" t="str">
        <f t="shared" si="337"/>
        <v/>
      </c>
      <c r="BD1365" s="39" t="str">
        <f t="shared" si="331"/>
        <v>musta</v>
      </c>
      <c r="BE1365" s="68" t="str">
        <f t="shared" si="332"/>
        <v>musta</v>
      </c>
      <c r="BF1365" s="68" t="str">
        <f t="shared" si="333"/>
        <v>musta</v>
      </c>
      <c r="BG1365" s="68" t="str">
        <f t="shared" si="334"/>
        <v>musta</v>
      </c>
      <c r="BH1365" s="208" t="str">
        <f t="shared" si="335"/>
        <v>musta</v>
      </c>
      <c r="BI1365" s="39"/>
      <c r="BJ1365" s="39" t="str">
        <f>IF(F1365="ei löydy","uusi tie",IF(E1365=0,"tieosoite muuttunut",IF(E1365=1,VLOOKUP(D1365,'2015'!$F$12:$AL$1887,31,FALSE),"-")))</f>
        <v>musta</v>
      </c>
      <c r="BK1365" s="67" t="str">
        <f>IF(E1365=1,VLOOKUP(D1365,'2015'!$F$12:$AL$1887,32,FALSE),"-")</f>
        <v>musta</v>
      </c>
      <c r="BL1365" s="39" t="str">
        <f>IF(F1365="ei löydy","uusi tie",IF(E1365=0,"tieosoite muuttunut",IF(E1365=1,VLOOKUP(D1365,'2015'!$F$12:$AL$1887,33,FALSE),"-")))</f>
        <v>musta</v>
      </c>
      <c r="BM1365" s="39"/>
      <c r="BN1365" s="217" t="str">
        <f>VLOOKUP(D1365,'2015'!$F$12:$AL$1887,33,FALSE)</f>
        <v>musta</v>
      </c>
      <c r="BO1365" s="39"/>
      <c r="BP1365" s="115" t="s">
        <v>10</v>
      </c>
      <c r="BQ1365" s="30"/>
      <c r="BS1365" s="5"/>
      <c r="BU1365" s="37"/>
      <c r="BV1365" s="30" t="s">
        <v>10</v>
      </c>
      <c r="BX1365" t="str">
        <f>IF(E1365=1,VLOOKUP(D1365,'2015'!$F$12:$AX$1887,43,FALSE),"-")</f>
        <v>punainen</v>
      </c>
      <c r="BY1365" t="str">
        <f>IF(E1365=1,VLOOKUP(D1365,'2015'!$F$12:$AX$1887,44,FALSE),"-")</f>
        <v>musta</v>
      </c>
      <c r="BZ1365" t="str">
        <f>IF(E1365=1,VLOOKUP(D1365,'2015'!$F$12:$AX$1887,45,FALSE),"-")</f>
        <v>musta</v>
      </c>
      <c r="CA1365" s="31">
        <f t="shared" si="326"/>
        <v>12</v>
      </c>
      <c r="CB1365" s="31">
        <f t="shared" si="327"/>
        <v>10</v>
      </c>
      <c r="CC1365" s="31">
        <f t="shared" si="328"/>
        <v>1</v>
      </c>
      <c r="CD1365" s="31">
        <f t="shared" si="329"/>
        <v>1</v>
      </c>
      <c r="CE1365" s="31">
        <f t="shared" si="330"/>
        <v>0</v>
      </c>
      <c r="CO1365" s="32" t="s">
        <v>34</v>
      </c>
      <c r="CP1365" s="2" t="s">
        <v>35</v>
      </c>
    </row>
    <row r="1366" spans="1:94" ht="15.75" thickBot="1" x14ac:dyDescent="0.3">
      <c r="A1366" s="50"/>
      <c r="B1366" s="50"/>
      <c r="C1366" s="50" t="str">
        <f t="shared" si="338"/>
        <v>11822_2_5420</v>
      </c>
      <c r="D1366" s="51" t="str">
        <f t="shared" si="339"/>
        <v>11822_2</v>
      </c>
      <c r="E1366" s="224">
        <f>IFERROR(VLOOKUP(C1366,'2015'!$C$12:$D$1887,2,FALSE),0)</f>
        <v>1</v>
      </c>
      <c r="F1366" s="51">
        <f>IFERROR(K1366-IFERROR(VLOOKUP(D1366,'2015'!$F$12:$I$1887,4,FALSE),"ei löydy"),"ei löydy")</f>
        <v>0</v>
      </c>
      <c r="G1366" s="224">
        <f>IFERROR(VLOOKUP(Työfile_2024!C1366,Liikennemalli!$D$6:$G$1921,4,FALSE),0)</f>
        <v>1</v>
      </c>
      <c r="H1366" s="225">
        <f>K1366-IFERROR(VLOOKUP(Työfile_2024!D1366,Liikennemalli!$C$6:$H$1921,6,FALSE),"ei löydy")</f>
        <v>0</v>
      </c>
      <c r="I1366" s="80">
        <v>11822</v>
      </c>
      <c r="J1366" s="52">
        <v>2</v>
      </c>
      <c r="K1366" s="52">
        <v>5420</v>
      </c>
      <c r="L1366" s="53"/>
      <c r="M1366" s="54"/>
      <c r="N1366" s="54"/>
      <c r="O1366" s="54"/>
      <c r="P1366" s="54"/>
      <c r="Q1366" s="55"/>
      <c r="R1366" s="55"/>
      <c r="S1366" s="55"/>
      <c r="T1366" s="55"/>
      <c r="U1366" s="52"/>
      <c r="V1366" s="56">
        <v>721</v>
      </c>
      <c r="W1366" s="56">
        <v>25</v>
      </c>
      <c r="X1366" s="56">
        <v>783</v>
      </c>
      <c r="Y1366" s="56">
        <f>VLOOKUP(D1366,Liikennemalli24!$D$2:$F$1804,2,FALSE)</f>
        <v>1506</v>
      </c>
      <c r="Z1366" s="57">
        <f>VLOOKUP(D1366,Liikennemalli24!$D$2:$F$1804,3,FALSE)</f>
        <v>0.47599999999999998</v>
      </c>
      <c r="AA1366" s="178">
        <f>IF(G1366=1,VLOOKUP(C1366,Liikennemalli!$D$6:$H$1921,2,FALSE),"-")</f>
        <v>122.142389290331</v>
      </c>
      <c r="AB1366" s="197">
        <f>IF(G1366=1,VLOOKUP(C1366,Liikennemalli!$D$6:$H$1921,3,FALSE),"-")</f>
        <v>0.27485177308672198</v>
      </c>
      <c r="AC1366" s="134">
        <f>IF(E1366=1,VLOOKUP(Työfile_2024!D1366,'2015'!$F$12:$X$1887,18,FALSE),"-")</f>
        <v>1477</v>
      </c>
      <c r="AD1366" s="127">
        <f>IF(E1366=1,VLOOKUP(Työfile_2024!D1366,'2015'!$F$12:$X$1887,19,FALSE),"-")</f>
        <v>0.61</v>
      </c>
      <c r="AI1366" s="127">
        <f>IF(E1366=1,VLOOKUP(Työfile_2024!D1366,'2015'!$F$12:$AB$1887,20,FALSE),"-")</f>
        <v>0</v>
      </c>
      <c r="AJ1366" s="127">
        <f>IF(E1366=1,VLOOKUP(Työfile_2024!D1366,'2015'!$F$12:$AB$1887,21,FALSE),"-")</f>
        <v>0</v>
      </c>
      <c r="AK1366" s="127">
        <f>IF(E1366=1,VLOOKUP(Työfile_2024!D1366,'2015'!$F$12:$AB$1887,22,FALSE),"-")</f>
        <v>0</v>
      </c>
      <c r="AL1366" s="127">
        <f>IF(E1366=1,VLOOKUP(Työfile_2024!D1366,'2015'!$F$12:$AB$1887,23,FALSE),"-")</f>
        <v>0</v>
      </c>
      <c r="AM1366" s="56">
        <f>VLOOKUP(Työfile_2024!D1366,Tmatkat_20km_tarkasteltava_verk!$C$2:$D$1804,2,FALSE)</f>
        <v>25</v>
      </c>
      <c r="AN1366" s="148">
        <f t="shared" si="336"/>
        <v>3.4674063800277391E-2</v>
      </c>
      <c r="AO1366" s="178">
        <f>IF(E1366=1,VLOOKUP(Työfile_2024!D1366,'2015'!$F$12:$AC$1887,24,FALSE),"-")</f>
        <v>507</v>
      </c>
      <c r="AP1366" s="52">
        <f>VLOOKUP(D1366,Tarkasteltava_verkko_2024_harva!$E$2:$I$1804,5,FALSE)</f>
        <v>0</v>
      </c>
      <c r="AQ1366" s="52">
        <f>VLOOKUP(D1366,Tarkasteltava_verkko_2024_harva!$E$2:$I$1804,4,FALSE)</f>
        <v>0</v>
      </c>
      <c r="AR1366" s="148">
        <v>1.0701107011070111E-2</v>
      </c>
      <c r="AS1366" s="170" t="str">
        <f>IFERROR(VLOOKUP(C1366,'2015'!$C$12:$AG$1887,30,FALSE),"-")</f>
        <v/>
      </c>
      <c r="AT1366" s="148">
        <v>2.8782287822878228E-2</v>
      </c>
      <c r="AU1366" s="170">
        <f>IFERROR(VLOOKUP(C1366,'2015'!$C$12:$AG$1887,31,FALSE),"-")</f>
        <v>0</v>
      </c>
      <c r="AV1366" s="106"/>
      <c r="AW1366" s="63">
        <f>IFERROR(VLOOKUP(C1366,Merkittävyysluokitus!$A$2:$J$1705,10,FALSE),"-")</f>
        <v>3</v>
      </c>
      <c r="AX1366" s="175">
        <f>IFERROR(VLOOKUP(C1366,Merkittävyysluokitus!$A$2:$J$1705,6,FALSE),"-")</f>
        <v>6.1977945205479452</v>
      </c>
      <c r="AY1366" s="175">
        <f>IFERROR(VLOOKUP(C1366,Merkittävyysluokitus!$A$2:$J$1705,7,FALSE),"-")</f>
        <v>3.4963333333333333</v>
      </c>
      <c r="AZ1366" s="175">
        <f>IFERROR(VLOOKUP(C1366,Merkittävyysluokitus!$A$2:$J$1705,8,FALSE),"-")</f>
        <v>1.7014611872146119</v>
      </c>
      <c r="BA1366" s="175">
        <f>IFERROR(VLOOKUP(C1366,Merkittävyysluokitus!$A$2:$J$1705,9,FALSE),"-")</f>
        <v>1</v>
      </c>
      <c r="BB1366" s="203"/>
      <c r="BC1366" s="203" t="str">
        <f t="shared" si="337"/>
        <v/>
      </c>
      <c r="BD1366" s="39" t="str">
        <f t="shared" si="331"/>
        <v>musta</v>
      </c>
      <c r="BE1366" s="68" t="str">
        <f t="shared" si="332"/>
        <v>musta</v>
      </c>
      <c r="BF1366" s="68" t="str">
        <f t="shared" si="333"/>
        <v>musta</v>
      </c>
      <c r="BG1366" s="68" t="str">
        <f t="shared" si="334"/>
        <v>musta</v>
      </c>
      <c r="BH1366" s="208" t="str">
        <f t="shared" si="335"/>
        <v>musta</v>
      </c>
      <c r="BI1366" s="39"/>
      <c r="BJ1366" s="39" t="str">
        <f>IF(F1366="ei löydy","uusi tie",IF(E1366=0,"tieosoite muuttunut",IF(E1366=1,VLOOKUP(D1366,'2015'!$F$12:$AL$1887,31,FALSE),"-")))</f>
        <v>musta</v>
      </c>
      <c r="BK1366" s="67" t="str">
        <f>IF(E1366=1,VLOOKUP(D1366,'2015'!$F$12:$AL$1887,32,FALSE),"-")</f>
        <v>musta</v>
      </c>
      <c r="BL1366" s="39" t="str">
        <f>IF(F1366="ei löydy","uusi tie",IF(E1366=0,"tieosoite muuttunut",IF(E1366=1,VLOOKUP(D1366,'2015'!$F$12:$AL$1887,33,FALSE),"-")))</f>
        <v>musta</v>
      </c>
      <c r="BM1366" s="39"/>
      <c r="BN1366" s="217" t="str">
        <f>VLOOKUP(D1366,'2015'!$F$12:$AL$1887,33,FALSE)</f>
        <v>musta</v>
      </c>
      <c r="BO1366" s="39"/>
      <c r="BP1366" s="115" t="s">
        <v>10</v>
      </c>
      <c r="BQ1366" s="30"/>
      <c r="BS1366" s="5"/>
      <c r="BU1366" s="37"/>
      <c r="BV1366" s="30" t="s">
        <v>10</v>
      </c>
      <c r="BX1366" t="str">
        <f>IF(E1366=1,VLOOKUP(D1366,'2015'!$F$12:$AX$1887,43,FALSE),"-")</f>
        <v>punainen</v>
      </c>
      <c r="BY1366" t="str">
        <f>IF(E1366=1,VLOOKUP(D1366,'2015'!$F$12:$AX$1887,44,FALSE),"-")</f>
        <v>punainen</v>
      </c>
      <c r="BZ1366" t="str">
        <f>IF(E1366=1,VLOOKUP(D1366,'2015'!$F$12:$AX$1887,45,FALSE),"-")</f>
        <v>punainen</v>
      </c>
      <c r="CA1366" s="31">
        <f t="shared" si="326"/>
        <v>11</v>
      </c>
      <c r="CB1366" s="31">
        <f t="shared" si="327"/>
        <v>10</v>
      </c>
      <c r="CC1366" s="31">
        <f t="shared" si="328"/>
        <v>1</v>
      </c>
      <c r="CD1366" s="31">
        <f t="shared" si="329"/>
        <v>0</v>
      </c>
      <c r="CE1366" s="31">
        <f t="shared" si="330"/>
        <v>0</v>
      </c>
      <c r="CO1366" s="2" t="s">
        <v>35</v>
      </c>
      <c r="CP1366" s="2" t="s">
        <v>35</v>
      </c>
    </row>
    <row r="1367" spans="1:94" ht="15.75" thickBot="1" x14ac:dyDescent="0.3">
      <c r="A1367" s="50"/>
      <c r="B1367" s="50"/>
      <c r="C1367" s="50" t="str">
        <f t="shared" si="338"/>
        <v>11825_1_5048</v>
      </c>
      <c r="D1367" s="51" t="str">
        <f t="shared" si="339"/>
        <v>11825_1</v>
      </c>
      <c r="E1367" s="224">
        <f>IFERROR(VLOOKUP(C1367,'2015'!$C$12:$D$1887,2,FALSE),0)</f>
        <v>0</v>
      </c>
      <c r="F1367" s="51">
        <f>IFERROR(K1367-IFERROR(VLOOKUP(D1367,'2015'!$F$12:$I$1887,4,FALSE),"ei löydy"),"ei löydy")</f>
        <v>2437</v>
      </c>
      <c r="G1367" s="224">
        <f>IFERROR(VLOOKUP(Työfile_2024!C1367,Liikennemalli!$D$6:$G$1921,4,FALSE),0)</f>
        <v>1</v>
      </c>
      <c r="H1367" s="225">
        <f>K1367-IFERROR(VLOOKUP(Työfile_2024!D1367,Liikennemalli!$C$6:$H$1921,6,FALSE),"ei löydy")</f>
        <v>0</v>
      </c>
      <c r="I1367" s="80">
        <v>11825</v>
      </c>
      <c r="J1367" s="52">
        <v>1</v>
      </c>
      <c r="K1367" s="52">
        <v>5048</v>
      </c>
      <c r="L1367" s="53"/>
      <c r="M1367" s="54"/>
      <c r="N1367" s="54"/>
      <c r="O1367" s="54"/>
      <c r="P1367" s="54"/>
      <c r="Q1367" s="55"/>
      <c r="R1367" s="55"/>
      <c r="S1367" s="55"/>
      <c r="T1367" s="55"/>
      <c r="U1367" s="52"/>
      <c r="V1367" s="56">
        <v>98.762282091917598</v>
      </c>
      <c r="W1367" s="56">
        <v>8.6402535657686208</v>
      </c>
      <c r="X1367" s="56">
        <v>99.323296354992081</v>
      </c>
      <c r="Y1367" s="56">
        <f>VLOOKUP(D1367,Liikennemalli24!$D$2:$F$1804,2,FALSE)</f>
        <v>141</v>
      </c>
      <c r="Z1367" s="57">
        <f>VLOOKUP(D1367,Liikennemalli24!$D$2:$F$1804,3,FALSE)</f>
        <v>0.53500000000000003</v>
      </c>
      <c r="AA1367" s="178">
        <f>IF(G1367=1,VLOOKUP(C1367,Liikennemalli!$D$6:$H$1921,2,FALSE),"-")</f>
        <v>20.4201483778259</v>
      </c>
      <c r="AB1367" s="197">
        <f>IF(G1367=1,VLOOKUP(C1367,Liikennemalli!$D$6:$H$1921,3,FALSE),"-")</f>
        <v>0.37755450426439702</v>
      </c>
      <c r="AC1367" s="134" t="str">
        <f>IF(E1367=1,VLOOKUP(Työfile_2024!D1367,'2015'!$F$12:$X$1887,18,FALSE),"-")</f>
        <v>-</v>
      </c>
      <c r="AD1367" s="127" t="str">
        <f>IF(E1367=1,VLOOKUP(Työfile_2024!D1367,'2015'!$F$12:$X$1887,19,FALSE),"-")</f>
        <v>-</v>
      </c>
      <c r="AI1367" s="127" t="str">
        <f>IF(E1367=1,VLOOKUP(Työfile_2024!D1367,'2015'!$F$12:$AB$1887,20,FALSE),"-")</f>
        <v>-</v>
      </c>
      <c r="AJ1367" s="127" t="str">
        <f>IF(E1367=1,VLOOKUP(Työfile_2024!D1367,'2015'!$F$12:$AB$1887,21,FALSE),"-")</f>
        <v>-</v>
      </c>
      <c r="AK1367" s="127" t="str">
        <f>IF(E1367=1,VLOOKUP(Työfile_2024!D1367,'2015'!$F$12:$AB$1887,22,FALSE),"-")</f>
        <v>-</v>
      </c>
      <c r="AL1367" s="127" t="str">
        <f>IF(E1367=1,VLOOKUP(Työfile_2024!D1367,'2015'!$F$12:$AB$1887,23,FALSE),"-")</f>
        <v>-</v>
      </c>
      <c r="AM1367" s="56">
        <f>VLOOKUP(Työfile_2024!D1367,Tmatkat_20km_tarkasteltava_verk!$C$2:$D$1804,2,FALSE)</f>
        <v>36</v>
      </c>
      <c r="AN1367" s="148">
        <f t="shared" si="336"/>
        <v>0.36451162566793432</v>
      </c>
      <c r="AO1367" s="178" t="str">
        <f>IF(E1367=1,VLOOKUP(Työfile_2024!D1367,'2015'!$F$12:$AC$1887,24,FALSE),"-")</f>
        <v>-</v>
      </c>
      <c r="AP1367" s="52">
        <f>VLOOKUP(D1367,Tarkasteltava_verkko_2024_harva!$E$2:$I$1804,5,FALSE)</f>
        <v>0</v>
      </c>
      <c r="AQ1367" s="52">
        <f>VLOOKUP(D1367,Tarkasteltava_verkko_2024_harva!$E$2:$I$1804,4,FALSE)</f>
        <v>0</v>
      </c>
      <c r="AR1367" s="148">
        <v>0</v>
      </c>
      <c r="AS1367" s="170" t="str">
        <f>IFERROR(VLOOKUP(C1367,'2015'!$C$12:$AG$1887,30,FALSE),"-")</f>
        <v>-</v>
      </c>
      <c r="AT1367" s="148">
        <v>0</v>
      </c>
      <c r="AU1367" s="170" t="str">
        <f>IFERROR(VLOOKUP(C1367,'2015'!$C$12:$AG$1887,31,FALSE),"-")</f>
        <v>-</v>
      </c>
      <c r="AV1367" s="106"/>
      <c r="AW1367" s="63">
        <f>IFERROR(VLOOKUP(C1367,Merkittävyysluokitus!$A$2:$J$1705,10,FALSE),"-")</f>
        <v>4</v>
      </c>
      <c r="AX1367" s="175">
        <f>IFERROR(VLOOKUP(C1367,Merkittävyysluokitus!$A$2:$J$1705,6,FALSE),"-")</f>
        <v>2.7055174169675826</v>
      </c>
      <c r="AY1367" s="175">
        <f>IFERROR(VLOOKUP(C1367,Merkittävyysluokitus!$A$2:$J$1705,7,FALSE),"-")</f>
        <v>0.44628684627575277</v>
      </c>
      <c r="AZ1367" s="175">
        <f>IFERROR(VLOOKUP(C1367,Merkittävyysluokitus!$A$2:$J$1705,8,FALSE),"-")</f>
        <v>1.7592305706918299</v>
      </c>
      <c r="BA1367" s="175">
        <f>IFERROR(VLOOKUP(C1367,Merkittävyysluokitus!$A$2:$J$1705,9,FALSE),"-")</f>
        <v>0.5</v>
      </c>
      <c r="BB1367" s="203"/>
      <c r="BC1367" s="203" t="str">
        <f t="shared" si="337"/>
        <v>tieosoite muuttunut</v>
      </c>
      <c r="BD1367" s="39" t="str">
        <f t="shared" si="331"/>
        <v>musta</v>
      </c>
      <c r="BE1367" s="68" t="str">
        <f t="shared" si="332"/>
        <v>musta</v>
      </c>
      <c r="BF1367" s="68" t="str">
        <f t="shared" si="333"/>
        <v>musta</v>
      </c>
      <c r="BG1367" s="68" t="str">
        <f t="shared" si="334"/>
        <v>musta</v>
      </c>
      <c r="BH1367" s="208" t="str">
        <f t="shared" si="335"/>
        <v>musta</v>
      </c>
      <c r="BI1367" s="39"/>
      <c r="BJ1367" s="39" t="str">
        <f>IF(F1367="ei löydy","uusi tie",IF(E1367=0,"tieosoite muuttunut",IF(E1367=1,VLOOKUP(D1367,'2015'!$F$12:$AL$1887,31,FALSE),"-")))</f>
        <v>tieosoite muuttunut</v>
      </c>
      <c r="BK1367" s="67" t="str">
        <f>IF(E1367=1,VLOOKUP(D1367,'2015'!$F$12:$AL$1887,32,FALSE),"-")</f>
        <v>-</v>
      </c>
      <c r="BL1367" s="39" t="str">
        <f>IF(F1367="ei löydy","uusi tie",IF(E1367=0,"tieosoite muuttunut",IF(E1367=1,VLOOKUP(D1367,'2015'!$F$12:$AL$1887,33,FALSE),"-")))</f>
        <v>tieosoite muuttunut</v>
      </c>
      <c r="BM1367" s="39"/>
      <c r="BN1367" s="217" t="str">
        <f>VLOOKUP(D1367,'2015'!$F$12:$AL$1887,33,FALSE)</f>
        <v>musta</v>
      </c>
      <c r="BO1367" s="39"/>
      <c r="BP1367" s="115" t="s">
        <v>10</v>
      </c>
      <c r="BQ1367" s="30"/>
      <c r="BS1367" s="5"/>
      <c r="BU1367" s="37"/>
      <c r="BV1367" s="30" t="s">
        <v>10</v>
      </c>
      <c r="BX1367" t="str">
        <f>IF(E1367=1,VLOOKUP(D1367,'2015'!$F$12:$AX$1887,43,FALSE),"-")</f>
        <v>-</v>
      </c>
      <c r="BY1367" t="str">
        <f>IF(E1367=1,VLOOKUP(D1367,'2015'!$F$12:$AX$1887,44,FALSE),"-")</f>
        <v>-</v>
      </c>
      <c r="BZ1367" t="str">
        <f>IF(E1367=1,VLOOKUP(D1367,'2015'!$F$12:$AX$1887,45,FALSE),"-")</f>
        <v>-</v>
      </c>
      <c r="CA1367" s="31">
        <f t="shared" si="326"/>
        <v>20</v>
      </c>
      <c r="CB1367" s="31">
        <f t="shared" si="327"/>
        <v>10</v>
      </c>
      <c r="CC1367" s="31">
        <f t="shared" si="328"/>
        <v>10</v>
      </c>
      <c r="CD1367" s="31">
        <f t="shared" si="329"/>
        <v>0</v>
      </c>
      <c r="CE1367" s="31">
        <f t="shared" si="330"/>
        <v>0</v>
      </c>
      <c r="CO1367" s="2" t="s">
        <v>35</v>
      </c>
      <c r="CP1367" s="2" t="s">
        <v>35</v>
      </c>
    </row>
    <row r="1368" spans="1:94" ht="15.75" thickBot="1" x14ac:dyDescent="0.3">
      <c r="A1368" s="50"/>
      <c r="B1368" s="50"/>
      <c r="C1368" s="50" t="str">
        <f t="shared" si="338"/>
        <v>11829_1_6078</v>
      </c>
      <c r="D1368" s="51" t="str">
        <f t="shared" si="339"/>
        <v>11829_1</v>
      </c>
      <c r="E1368" s="224">
        <f>IFERROR(VLOOKUP(C1368,'2015'!$C$12:$D$1887,2,FALSE),0)</f>
        <v>1</v>
      </c>
      <c r="F1368" s="51">
        <f>IFERROR(K1368-IFERROR(VLOOKUP(D1368,'2015'!$F$12:$I$1887,4,FALSE),"ei löydy"),"ei löydy")</f>
        <v>0</v>
      </c>
      <c r="G1368" s="224">
        <f>IFERROR(VLOOKUP(Työfile_2024!C1368,Liikennemalli!$D$6:$G$1921,4,FALSE),0)</f>
        <v>1</v>
      </c>
      <c r="H1368" s="225">
        <f>K1368-IFERROR(VLOOKUP(Työfile_2024!D1368,Liikennemalli!$C$6:$H$1921,6,FALSE),"ei löydy")</f>
        <v>0</v>
      </c>
      <c r="I1368" s="80">
        <v>11829</v>
      </c>
      <c r="J1368" s="52">
        <v>1</v>
      </c>
      <c r="K1368" s="52">
        <v>6078</v>
      </c>
      <c r="L1368" s="53"/>
      <c r="M1368" s="54"/>
      <c r="N1368" s="54"/>
      <c r="O1368" s="54"/>
      <c r="P1368" s="54"/>
      <c r="Q1368" s="55"/>
      <c r="R1368" s="55"/>
      <c r="S1368" s="55"/>
      <c r="T1368" s="55"/>
      <c r="U1368" s="52"/>
      <c r="V1368" s="56">
        <v>39</v>
      </c>
      <c r="W1368" s="56">
        <v>3</v>
      </c>
      <c r="X1368" s="56">
        <v>43</v>
      </c>
      <c r="Y1368" s="56">
        <f>VLOOKUP(D1368,Liikennemalli24!$D$2:$F$1804,2,FALSE)</f>
        <v>0</v>
      </c>
      <c r="Z1368" s="57">
        <f>VLOOKUP(D1368,Liikennemalli24!$D$2:$F$1804,3,FALSE)</f>
        <v>0</v>
      </c>
      <c r="AA1368" s="178">
        <f>IF(G1368=1,VLOOKUP(C1368,Liikennemalli!$D$6:$H$1921,2,FALSE),"-")</f>
        <v>0</v>
      </c>
      <c r="AB1368" s="197">
        <f>IF(G1368=1,VLOOKUP(C1368,Liikennemalli!$D$6:$H$1921,3,FALSE),"-")</f>
        <v>0</v>
      </c>
      <c r="AC1368" s="134">
        <f>IF(E1368=1,VLOOKUP(Työfile_2024!D1368,'2015'!$F$12:$X$1887,18,FALSE),"-")</f>
        <v>139</v>
      </c>
      <c r="AD1368" s="127">
        <f>IF(E1368=1,VLOOKUP(Työfile_2024!D1368,'2015'!$F$12:$X$1887,19,FALSE),"-")</f>
        <v>0.71</v>
      </c>
      <c r="AI1368" s="127">
        <f>IF(E1368=1,VLOOKUP(Työfile_2024!D1368,'2015'!$F$12:$AB$1887,20,FALSE),"-")</f>
        <v>0</v>
      </c>
      <c r="AJ1368" s="127">
        <f>IF(E1368=1,VLOOKUP(Työfile_2024!D1368,'2015'!$F$12:$AB$1887,21,FALSE),"-")</f>
        <v>0</v>
      </c>
      <c r="AK1368" s="127">
        <f>IF(E1368=1,VLOOKUP(Työfile_2024!D1368,'2015'!$F$12:$AB$1887,22,FALSE),"-")</f>
        <v>0</v>
      </c>
      <c r="AL1368" s="127">
        <f>IF(E1368=1,VLOOKUP(Työfile_2024!D1368,'2015'!$F$12:$AB$1887,23,FALSE),"-")</f>
        <v>0</v>
      </c>
      <c r="AM1368" s="56">
        <f>VLOOKUP(Työfile_2024!D1368,Tmatkat_20km_tarkasteltava_verk!$C$2:$D$1804,2,FALSE)</f>
        <v>25</v>
      </c>
      <c r="AN1368" s="148">
        <f t="shared" si="336"/>
        <v>0.64102564102564108</v>
      </c>
      <c r="AO1368" s="178">
        <f>IF(E1368=1,VLOOKUP(Työfile_2024!D1368,'2015'!$F$12:$AC$1887,24,FALSE),"-")</f>
        <v>34</v>
      </c>
      <c r="AP1368" s="52" t="str">
        <f>VLOOKUP(D1368,Tarkasteltava_verkko_2024_harva!$E$2:$I$1804,5,FALSE)</f>
        <v>tiivis</v>
      </c>
      <c r="AQ1368" s="52">
        <f>VLOOKUP(D1368,Tarkasteltava_verkko_2024_harva!$E$2:$I$1804,4,FALSE)</f>
        <v>0</v>
      </c>
      <c r="AR1368" s="148">
        <v>0</v>
      </c>
      <c r="AS1368" s="170" t="str">
        <f>IFERROR(VLOOKUP(C1368,'2015'!$C$12:$AG$1887,30,FALSE),"-")</f>
        <v/>
      </c>
      <c r="AT1368" s="148">
        <v>0</v>
      </c>
      <c r="AU1368" s="170">
        <f>IFERROR(VLOOKUP(C1368,'2015'!$C$12:$AG$1887,31,FALSE),"-")</f>
        <v>0</v>
      </c>
      <c r="AV1368" s="106"/>
      <c r="AW1368" s="63">
        <f>IFERROR(VLOOKUP(C1368,Merkittävyysluokitus!$A$2:$J$1705,10,FALSE),"-")</f>
        <v>4</v>
      </c>
      <c r="AX1368" s="175">
        <f>IFERROR(VLOOKUP(C1368,Merkittävyysluokitus!$A$2:$J$1705,6,FALSE),"-")</f>
        <v>2.0311476407914766</v>
      </c>
      <c r="AY1368" s="175">
        <f>IFERROR(VLOOKUP(C1368,Merkittävyysluokitus!$A$2:$J$1705,7,FALSE),"-")</f>
        <v>0.22366666666666668</v>
      </c>
      <c r="AZ1368" s="175">
        <f>IFERROR(VLOOKUP(C1368,Merkittävyysluokitus!$A$2:$J$1705,8,FALSE),"-")</f>
        <v>1.3074809741248097</v>
      </c>
      <c r="BA1368" s="175">
        <f>IFERROR(VLOOKUP(C1368,Merkittävyysluokitus!$A$2:$J$1705,9,FALSE),"-")</f>
        <v>0.5</v>
      </c>
      <c r="BB1368" s="203"/>
      <c r="BC1368" s="203" t="str">
        <f t="shared" si="337"/>
        <v>ei mallia</v>
      </c>
      <c r="BD1368" s="39" t="str">
        <f t="shared" si="331"/>
        <v>Ei luokiteltu</v>
      </c>
      <c r="BE1368" s="68" t="str">
        <f t="shared" si="332"/>
        <v>ei mallia</v>
      </c>
      <c r="BF1368" s="68" t="str">
        <f t="shared" si="333"/>
        <v>ei mallia</v>
      </c>
      <c r="BG1368" s="68" t="str">
        <f t="shared" si="334"/>
        <v>ei mallia</v>
      </c>
      <c r="BH1368" s="208" t="str">
        <f t="shared" si="335"/>
        <v>musta</v>
      </c>
      <c r="BI1368" s="39"/>
      <c r="BJ1368" s="39" t="str">
        <f>IF(F1368="ei löydy","uusi tie",IF(E1368=0,"tieosoite muuttunut",IF(E1368=1,VLOOKUP(D1368,'2015'!$F$12:$AL$1887,31,FALSE),"-")))</f>
        <v>musta</v>
      </c>
      <c r="BK1368" s="67" t="str">
        <f>IF(E1368=1,VLOOKUP(D1368,'2015'!$F$12:$AL$1887,32,FALSE),"-")</f>
        <v>musta</v>
      </c>
      <c r="BL1368" s="39" t="str">
        <f>IF(F1368="ei löydy","uusi tie",IF(E1368=0,"tieosoite muuttunut",IF(E1368=1,VLOOKUP(D1368,'2015'!$F$12:$AL$1887,33,FALSE),"-")))</f>
        <v>musta</v>
      </c>
      <c r="BM1368" s="39"/>
      <c r="BN1368" s="217" t="str">
        <f>VLOOKUP(D1368,'2015'!$F$12:$AL$1887,33,FALSE)</f>
        <v>musta</v>
      </c>
      <c r="BO1368" s="39"/>
      <c r="BP1368" s="115" t="s">
        <v>10</v>
      </c>
      <c r="BQ1368" s="30"/>
      <c r="BS1368" s="5"/>
      <c r="BU1368" s="37"/>
      <c r="BV1368" s="30" t="s">
        <v>10</v>
      </c>
      <c r="BX1368" t="str">
        <f>IF(E1368=1,VLOOKUP(D1368,'2015'!$F$12:$AX$1887,43,FALSE),"-")</f>
        <v>musta</v>
      </c>
      <c r="BY1368" t="str">
        <f>IF(E1368=1,VLOOKUP(D1368,'2015'!$F$12:$AX$1887,44,FALSE),"-")</f>
        <v>musta</v>
      </c>
      <c r="BZ1368" t="str">
        <f>IF(E1368=1,VLOOKUP(D1368,'2015'!$F$12:$AX$1887,45,FALSE),"-")</f>
        <v>musta</v>
      </c>
      <c r="CA1368" s="31">
        <f t="shared" si="326"/>
        <v>10</v>
      </c>
      <c r="CB1368" s="31">
        <f t="shared" si="327"/>
        <v>10</v>
      </c>
      <c r="CC1368" s="31">
        <f t="shared" si="328"/>
        <v>0</v>
      </c>
      <c r="CD1368" s="31">
        <f t="shared" si="329"/>
        <v>0</v>
      </c>
      <c r="CE1368" s="31">
        <f t="shared" si="330"/>
        <v>0</v>
      </c>
      <c r="CO1368" s="2" t="s">
        <v>35</v>
      </c>
      <c r="CP1368" s="2" t="s">
        <v>35</v>
      </c>
    </row>
    <row r="1369" spans="1:94" ht="15.75" thickBot="1" x14ac:dyDescent="0.3">
      <c r="A1369" s="50"/>
      <c r="B1369" s="50"/>
      <c r="C1369" s="50" t="str">
        <f t="shared" si="338"/>
        <v>11829_2_3811</v>
      </c>
      <c r="D1369" s="51" t="str">
        <f t="shared" si="339"/>
        <v>11829_2</v>
      </c>
      <c r="E1369" s="224">
        <f>IFERROR(VLOOKUP(C1369,'2015'!$C$12:$D$1887,2,FALSE),0)</f>
        <v>1</v>
      </c>
      <c r="F1369" s="51">
        <f>IFERROR(K1369-IFERROR(VLOOKUP(D1369,'2015'!$F$12:$I$1887,4,FALSE),"ei löydy"),"ei löydy")</f>
        <v>0</v>
      </c>
      <c r="G1369" s="224">
        <f>IFERROR(VLOOKUP(Työfile_2024!C1369,Liikennemalli!$D$6:$G$1921,4,FALSE),0)</f>
        <v>1</v>
      </c>
      <c r="H1369" s="225">
        <f>K1369-IFERROR(VLOOKUP(Työfile_2024!D1369,Liikennemalli!$C$6:$H$1921,6,FALSE),"ei löydy")</f>
        <v>0</v>
      </c>
      <c r="I1369" s="80">
        <v>11829</v>
      </c>
      <c r="J1369" s="52">
        <v>2</v>
      </c>
      <c r="K1369" s="52">
        <v>3811</v>
      </c>
      <c r="L1369" s="53"/>
      <c r="M1369" s="54"/>
      <c r="N1369" s="54"/>
      <c r="O1369" s="54"/>
      <c r="P1369" s="54"/>
      <c r="Q1369" s="55"/>
      <c r="R1369" s="55"/>
      <c r="S1369" s="55"/>
      <c r="T1369" s="55"/>
      <c r="U1369" s="52"/>
      <c r="V1369" s="56">
        <v>118</v>
      </c>
      <c r="W1369" s="56">
        <v>4</v>
      </c>
      <c r="X1369" s="56">
        <v>123</v>
      </c>
      <c r="Y1369" s="56">
        <f>VLOOKUP(D1369,Liikennemalli24!$D$2:$F$1804,2,FALSE)</f>
        <v>0</v>
      </c>
      <c r="Z1369" s="57">
        <f>VLOOKUP(D1369,Liikennemalli24!$D$2:$F$1804,3,FALSE)</f>
        <v>0</v>
      </c>
      <c r="AA1369" s="178">
        <f>IF(G1369=1,VLOOKUP(C1369,Liikennemalli!$D$6:$H$1921,2,FALSE),"-")</f>
        <v>75</v>
      </c>
      <c r="AB1369" s="197">
        <f>IF(G1369=1,VLOOKUP(C1369,Liikennemalli!$D$6:$H$1921,3,FALSE),"-")</f>
        <v>0.75291543901732705</v>
      </c>
      <c r="AC1369" s="134">
        <f>IF(E1369=1,VLOOKUP(Työfile_2024!D1369,'2015'!$F$12:$X$1887,18,FALSE),"-")</f>
        <v>142</v>
      </c>
      <c r="AD1369" s="127">
        <f>IF(E1369=1,VLOOKUP(Työfile_2024!D1369,'2015'!$F$12:$X$1887,19,FALSE),"-")</f>
        <v>0.82</v>
      </c>
      <c r="AI1369" s="127">
        <f>IF(E1369=1,VLOOKUP(Työfile_2024!D1369,'2015'!$F$12:$AB$1887,20,FALSE),"-")</f>
        <v>0</v>
      </c>
      <c r="AJ1369" s="127">
        <f>IF(E1369=1,VLOOKUP(Työfile_2024!D1369,'2015'!$F$12:$AB$1887,21,FALSE),"-")</f>
        <v>0</v>
      </c>
      <c r="AK1369" s="127">
        <f>IF(E1369=1,VLOOKUP(Työfile_2024!D1369,'2015'!$F$12:$AB$1887,22,FALSE),"-")</f>
        <v>0</v>
      </c>
      <c r="AL1369" s="127">
        <f>IF(E1369=1,VLOOKUP(Työfile_2024!D1369,'2015'!$F$12:$AB$1887,23,FALSE),"-")</f>
        <v>0</v>
      </c>
      <c r="AM1369" s="56">
        <f>VLOOKUP(Työfile_2024!D1369,Tmatkat_20km_tarkasteltava_verk!$C$2:$D$1804,2,FALSE)</f>
        <v>28</v>
      </c>
      <c r="AN1369" s="148">
        <f t="shared" si="336"/>
        <v>0.23728813559322035</v>
      </c>
      <c r="AO1369" s="178">
        <f>IF(E1369=1,VLOOKUP(Työfile_2024!D1369,'2015'!$F$12:$AC$1887,24,FALSE),"-")</f>
        <v>26</v>
      </c>
      <c r="AP1369" s="52" t="str">
        <f>VLOOKUP(D1369,Tarkasteltava_verkko_2024_harva!$E$2:$I$1804,5,FALSE)</f>
        <v>tiivis</v>
      </c>
      <c r="AQ1369" s="52">
        <f>VLOOKUP(D1369,Tarkasteltava_verkko_2024_harva!$E$2:$I$1804,4,FALSE)</f>
        <v>0</v>
      </c>
      <c r="AR1369" s="148">
        <v>0</v>
      </c>
      <c r="AS1369" s="170" t="str">
        <f>IFERROR(VLOOKUP(C1369,'2015'!$C$12:$AG$1887,30,FALSE),"-")</f>
        <v/>
      </c>
      <c r="AT1369" s="148">
        <v>0</v>
      </c>
      <c r="AU1369" s="170">
        <f>IFERROR(VLOOKUP(C1369,'2015'!$C$12:$AG$1887,31,FALSE),"-")</f>
        <v>0</v>
      </c>
      <c r="AV1369" s="106"/>
      <c r="AW1369" s="63">
        <f>IFERROR(VLOOKUP(C1369,Merkittävyysluokitus!$A$2:$J$1705,10,FALSE),"-")</f>
        <v>4</v>
      </c>
      <c r="AX1369" s="175">
        <f>IFERROR(VLOOKUP(C1369,Merkittävyysluokitus!$A$2:$J$1705,6,FALSE),"-")</f>
        <v>2.3153774733637746</v>
      </c>
      <c r="AY1369" s="175">
        <f>IFERROR(VLOOKUP(C1369,Merkittävyysluokitus!$A$2:$J$1705,7,FALSE),"-")</f>
        <v>0.47066666666666662</v>
      </c>
      <c r="AZ1369" s="175">
        <f>IFERROR(VLOOKUP(C1369,Merkittävyysluokitus!$A$2:$J$1705,8,FALSE),"-")</f>
        <v>1.3447108066971079</v>
      </c>
      <c r="BA1369" s="175">
        <f>IFERROR(VLOOKUP(C1369,Merkittävyysluokitus!$A$2:$J$1705,9,FALSE),"-")</f>
        <v>0.5</v>
      </c>
      <c r="BB1369" s="203"/>
      <c r="BC1369" s="203" t="str">
        <f t="shared" si="337"/>
        <v>ei mallia</v>
      </c>
      <c r="BD1369" s="39" t="str">
        <f t="shared" si="331"/>
        <v>Ei luokiteltu</v>
      </c>
      <c r="BE1369" s="68" t="str">
        <f t="shared" si="332"/>
        <v>ei mallia</v>
      </c>
      <c r="BF1369" s="68" t="str">
        <f t="shared" si="333"/>
        <v>ei mallia</v>
      </c>
      <c r="BG1369" s="68" t="str">
        <f t="shared" si="334"/>
        <v>ei mallia</v>
      </c>
      <c r="BH1369" s="208" t="str">
        <f t="shared" si="335"/>
        <v>musta</v>
      </c>
      <c r="BI1369" s="39"/>
      <c r="BJ1369" s="39" t="str">
        <f>IF(F1369="ei löydy","uusi tie",IF(E1369=0,"tieosoite muuttunut",IF(E1369=1,VLOOKUP(D1369,'2015'!$F$12:$AL$1887,31,FALSE),"-")))</f>
        <v>musta</v>
      </c>
      <c r="BK1369" s="67" t="str">
        <f>IF(E1369=1,VLOOKUP(D1369,'2015'!$F$12:$AL$1887,32,FALSE),"-")</f>
        <v>musta</v>
      </c>
      <c r="BL1369" s="39" t="str">
        <f>IF(F1369="ei löydy","uusi tie",IF(E1369=0,"tieosoite muuttunut",IF(E1369=1,VLOOKUP(D1369,'2015'!$F$12:$AL$1887,33,FALSE),"-")))</f>
        <v>musta</v>
      </c>
      <c r="BM1369" s="39"/>
      <c r="BN1369" s="217" t="str">
        <f>VLOOKUP(D1369,'2015'!$F$12:$AL$1887,33,FALSE)</f>
        <v>musta</v>
      </c>
      <c r="BO1369" s="39"/>
      <c r="BP1369" s="115" t="s">
        <v>10</v>
      </c>
      <c r="BQ1369" s="30"/>
      <c r="BS1369" s="5"/>
      <c r="BU1369" s="37"/>
      <c r="BV1369" s="30" t="s">
        <v>10</v>
      </c>
      <c r="BX1369" t="str">
        <f>IF(E1369=1,VLOOKUP(D1369,'2015'!$F$12:$AX$1887,43,FALSE),"-")</f>
        <v>musta</v>
      </c>
      <c r="BY1369" t="str">
        <f>IF(E1369=1,VLOOKUP(D1369,'2015'!$F$12:$AX$1887,44,FALSE),"-")</f>
        <v>musta</v>
      </c>
      <c r="BZ1369" t="str">
        <f>IF(E1369=1,VLOOKUP(D1369,'2015'!$F$12:$AX$1887,45,FALSE),"-")</f>
        <v>musta</v>
      </c>
      <c r="CA1369" s="31">
        <f t="shared" si="326"/>
        <v>10</v>
      </c>
      <c r="CB1369" s="31">
        <f t="shared" si="327"/>
        <v>10</v>
      </c>
      <c r="CC1369" s="31">
        <f t="shared" si="328"/>
        <v>0</v>
      </c>
      <c r="CD1369" s="31">
        <f t="shared" si="329"/>
        <v>0</v>
      </c>
      <c r="CE1369" s="31">
        <f t="shared" si="330"/>
        <v>0</v>
      </c>
      <c r="CO1369" s="2" t="s">
        <v>35</v>
      </c>
      <c r="CP1369" s="2" t="s">
        <v>35</v>
      </c>
    </row>
    <row r="1370" spans="1:94" ht="15.75" thickBot="1" x14ac:dyDescent="0.3">
      <c r="A1370" s="50"/>
      <c r="B1370" s="50"/>
      <c r="C1370" s="50" t="str">
        <f t="shared" si="338"/>
        <v>11831_1_4600</v>
      </c>
      <c r="D1370" s="51" t="str">
        <f t="shared" si="339"/>
        <v>11831_1</v>
      </c>
      <c r="E1370" s="224">
        <f>IFERROR(VLOOKUP(C1370,'2015'!$C$12:$D$1887,2,FALSE),0)</f>
        <v>1</v>
      </c>
      <c r="F1370" s="51">
        <f>IFERROR(K1370-IFERROR(VLOOKUP(D1370,'2015'!$F$12:$I$1887,4,FALSE),"ei löydy"),"ei löydy")</f>
        <v>0</v>
      </c>
      <c r="G1370" s="224">
        <f>IFERROR(VLOOKUP(Työfile_2024!C1370,Liikennemalli!$D$6:$G$1921,4,FALSE),0)</f>
        <v>1</v>
      </c>
      <c r="H1370" s="225">
        <f>K1370-IFERROR(VLOOKUP(Työfile_2024!D1370,Liikennemalli!$C$6:$H$1921,6,FALSE),"ei löydy")</f>
        <v>0</v>
      </c>
      <c r="I1370" s="80">
        <v>11831</v>
      </c>
      <c r="J1370" s="52">
        <v>1</v>
      </c>
      <c r="K1370" s="52">
        <v>4600</v>
      </c>
      <c r="L1370" s="53"/>
      <c r="M1370" s="54"/>
      <c r="N1370" s="54"/>
      <c r="O1370" s="54"/>
      <c r="P1370" s="54"/>
      <c r="Q1370" s="55"/>
      <c r="R1370" s="55"/>
      <c r="S1370" s="55"/>
      <c r="T1370" s="55"/>
      <c r="U1370" s="52"/>
      <c r="V1370" s="56">
        <v>124</v>
      </c>
      <c r="W1370" s="56">
        <v>8</v>
      </c>
      <c r="X1370" s="56">
        <v>127</v>
      </c>
      <c r="Y1370" s="56">
        <f>VLOOKUP(D1370,Liikennemalli24!$D$2:$F$1804,2,FALSE)</f>
        <v>0</v>
      </c>
      <c r="Z1370" s="57">
        <f>VLOOKUP(D1370,Liikennemalli24!$D$2:$F$1804,3,FALSE)</f>
        <v>0</v>
      </c>
      <c r="AA1370" s="178">
        <f>IF(G1370=1,VLOOKUP(C1370,Liikennemalli!$D$6:$H$1921,2,FALSE),"-")</f>
        <v>0</v>
      </c>
      <c r="AB1370" s="197">
        <f>IF(G1370=1,VLOOKUP(C1370,Liikennemalli!$D$6:$H$1921,3,FALSE),"-")</f>
        <v>0</v>
      </c>
      <c r="AC1370" s="134">
        <f>IF(E1370=1,VLOOKUP(Työfile_2024!D1370,'2015'!$F$12:$X$1887,18,FALSE),"-")</f>
        <v>35</v>
      </c>
      <c r="AD1370" s="127">
        <f>IF(E1370=1,VLOOKUP(Työfile_2024!D1370,'2015'!$F$12:$X$1887,19,FALSE),"-")</f>
        <v>0.37</v>
      </c>
      <c r="AI1370" s="127">
        <f>IF(E1370=1,VLOOKUP(Työfile_2024!D1370,'2015'!$F$12:$AB$1887,20,FALSE),"-")</f>
        <v>0</v>
      </c>
      <c r="AJ1370" s="127">
        <f>IF(E1370=1,VLOOKUP(Työfile_2024!D1370,'2015'!$F$12:$AB$1887,21,FALSE),"-")</f>
        <v>0</v>
      </c>
      <c r="AK1370" s="127">
        <f>IF(E1370=1,VLOOKUP(Työfile_2024!D1370,'2015'!$F$12:$AB$1887,22,FALSE),"-")</f>
        <v>0</v>
      </c>
      <c r="AL1370" s="127">
        <f>IF(E1370=1,VLOOKUP(Työfile_2024!D1370,'2015'!$F$12:$AB$1887,23,FALSE),"-")</f>
        <v>0</v>
      </c>
      <c r="AM1370" s="56">
        <f>VLOOKUP(Työfile_2024!D1370,Tmatkat_20km_tarkasteltava_verk!$C$2:$D$1804,2,FALSE)</f>
        <v>13</v>
      </c>
      <c r="AN1370" s="148">
        <f t="shared" si="336"/>
        <v>0.10483870967741936</v>
      </c>
      <c r="AO1370" s="178">
        <f>IF(E1370=1,VLOOKUP(Työfile_2024!D1370,'2015'!$F$12:$AC$1887,24,FALSE),"-")</f>
        <v>7</v>
      </c>
      <c r="AP1370" s="52">
        <f>VLOOKUP(D1370,Tarkasteltava_verkko_2024_harva!$E$2:$I$1804,5,FALSE)</f>
        <v>0</v>
      </c>
      <c r="AQ1370" s="52">
        <f>VLOOKUP(D1370,Tarkasteltava_verkko_2024_harva!$E$2:$I$1804,4,FALSE)</f>
        <v>0</v>
      </c>
      <c r="AR1370" s="148">
        <v>0</v>
      </c>
      <c r="AS1370" s="170" t="str">
        <f>IFERROR(VLOOKUP(C1370,'2015'!$C$12:$AG$1887,30,FALSE),"-")</f>
        <v/>
      </c>
      <c r="AT1370" s="148">
        <v>0</v>
      </c>
      <c r="AU1370" s="170">
        <f>IFERROR(VLOOKUP(C1370,'2015'!$C$12:$AG$1887,31,FALSE),"-")</f>
        <v>0</v>
      </c>
      <c r="AV1370" s="106"/>
      <c r="AW1370" s="63">
        <f>IFERROR(VLOOKUP(C1370,Merkittävyysluokitus!$A$2:$J$1705,10,FALSE),"-")</f>
        <v>4</v>
      </c>
      <c r="AX1370" s="175">
        <f>IFERROR(VLOOKUP(C1370,Merkittävyysluokitus!$A$2:$J$1705,6,FALSE),"-")</f>
        <v>2.5123805175038054</v>
      </c>
      <c r="AY1370" s="175">
        <f>IFERROR(VLOOKUP(C1370,Merkittävyysluokitus!$A$2:$J$1705,7,FALSE),"-")</f>
        <v>0.4486666666666666</v>
      </c>
      <c r="AZ1370" s="175">
        <f>IFERROR(VLOOKUP(C1370,Merkittävyysluokitus!$A$2:$J$1705,8,FALSE),"-")</f>
        <v>1.5637138508371387</v>
      </c>
      <c r="BA1370" s="175">
        <f>IFERROR(VLOOKUP(C1370,Merkittävyysluokitus!$A$2:$J$1705,9,FALSE),"-")</f>
        <v>0.5</v>
      </c>
      <c r="BB1370" s="203"/>
      <c r="BC1370" s="203" t="str">
        <f t="shared" si="337"/>
        <v>ei mallia</v>
      </c>
      <c r="BD1370" s="39" t="str">
        <f t="shared" si="331"/>
        <v>Ei luokiteltu</v>
      </c>
      <c r="BE1370" s="68" t="str">
        <f t="shared" si="332"/>
        <v>ei mallia</v>
      </c>
      <c r="BF1370" s="68" t="str">
        <f t="shared" si="333"/>
        <v>ei mallia</v>
      </c>
      <c r="BG1370" s="68" t="str">
        <f t="shared" si="334"/>
        <v>ei mallia</v>
      </c>
      <c r="BH1370" s="208" t="str">
        <f t="shared" si="335"/>
        <v>musta</v>
      </c>
      <c r="BI1370" s="39"/>
      <c r="BJ1370" s="39" t="str">
        <f>IF(F1370="ei löydy","uusi tie",IF(E1370=0,"tieosoite muuttunut",IF(E1370=1,VLOOKUP(D1370,'2015'!$F$12:$AL$1887,31,FALSE),"-")))</f>
        <v>musta</v>
      </c>
      <c r="BK1370" s="67" t="str">
        <f>IF(E1370=1,VLOOKUP(D1370,'2015'!$F$12:$AL$1887,32,FALSE),"-")</f>
        <v>musta</v>
      </c>
      <c r="BL1370" s="39" t="str">
        <f>IF(F1370="ei löydy","uusi tie",IF(E1370=0,"tieosoite muuttunut",IF(E1370=1,VLOOKUP(D1370,'2015'!$F$12:$AL$1887,33,FALSE),"-")))</f>
        <v>musta</v>
      </c>
      <c r="BM1370" s="39"/>
      <c r="BN1370" s="217" t="str">
        <f>VLOOKUP(D1370,'2015'!$F$12:$AL$1887,33,FALSE)</f>
        <v>musta</v>
      </c>
      <c r="BO1370" s="39"/>
      <c r="BP1370" s="115" t="s">
        <v>10</v>
      </c>
      <c r="BQ1370" s="30"/>
      <c r="BS1370" s="5"/>
      <c r="BU1370" s="37"/>
      <c r="BV1370" s="30" t="s">
        <v>10</v>
      </c>
      <c r="BX1370" t="str">
        <f>IF(E1370=1,VLOOKUP(D1370,'2015'!$F$12:$AX$1887,43,FALSE),"-")</f>
        <v>musta</v>
      </c>
      <c r="BY1370" t="str">
        <f>IF(E1370=1,VLOOKUP(D1370,'2015'!$F$12:$AX$1887,44,FALSE),"-")</f>
        <v>musta</v>
      </c>
      <c r="BZ1370" t="str">
        <f>IF(E1370=1,VLOOKUP(D1370,'2015'!$F$12:$AX$1887,45,FALSE),"-")</f>
        <v>musta</v>
      </c>
      <c r="CA1370" s="31">
        <f t="shared" si="326"/>
        <v>0</v>
      </c>
      <c r="CB1370" s="31">
        <f t="shared" si="327"/>
        <v>0</v>
      </c>
      <c r="CC1370" s="31">
        <f t="shared" si="328"/>
        <v>0</v>
      </c>
      <c r="CD1370" s="31">
        <f t="shared" si="329"/>
        <v>0</v>
      </c>
      <c r="CE1370" s="31">
        <f t="shared" si="330"/>
        <v>0</v>
      </c>
      <c r="CO1370" s="2" t="s">
        <v>35</v>
      </c>
      <c r="CP1370" s="2" t="s">
        <v>35</v>
      </c>
    </row>
    <row r="1371" spans="1:94" ht="15.75" thickBot="1" x14ac:dyDescent="0.3">
      <c r="A1371" s="50"/>
      <c r="B1371" s="50"/>
      <c r="C1371" s="50" t="str">
        <f t="shared" si="338"/>
        <v>11833_1_7148</v>
      </c>
      <c r="D1371" s="51" t="str">
        <f t="shared" si="339"/>
        <v>11833_1</v>
      </c>
      <c r="E1371" s="224">
        <f>IFERROR(VLOOKUP(C1371,'2015'!$C$12:$D$1887,2,FALSE),0)</f>
        <v>1</v>
      </c>
      <c r="F1371" s="51">
        <f>IFERROR(K1371-IFERROR(VLOOKUP(D1371,'2015'!$F$12:$I$1887,4,FALSE),"ei löydy"),"ei löydy")</f>
        <v>0</v>
      </c>
      <c r="G1371" s="224">
        <f>IFERROR(VLOOKUP(Työfile_2024!C1371,Liikennemalli!$D$6:$G$1921,4,FALSE),0)</f>
        <v>1</v>
      </c>
      <c r="H1371" s="225">
        <f>K1371-IFERROR(VLOOKUP(Työfile_2024!D1371,Liikennemalli!$C$6:$H$1921,6,FALSE),"ei löydy")</f>
        <v>0</v>
      </c>
      <c r="I1371" s="80">
        <v>11833</v>
      </c>
      <c r="J1371" s="52">
        <v>1</v>
      </c>
      <c r="K1371" s="52">
        <v>7148</v>
      </c>
      <c r="L1371" s="53"/>
      <c r="M1371" s="54"/>
      <c r="N1371" s="54"/>
      <c r="O1371" s="54"/>
      <c r="P1371" s="54"/>
      <c r="Q1371" s="55"/>
      <c r="R1371" s="55"/>
      <c r="S1371" s="55"/>
      <c r="T1371" s="55"/>
      <c r="U1371" s="52"/>
      <c r="V1371" s="56">
        <v>54</v>
      </c>
      <c r="W1371" s="56">
        <v>2</v>
      </c>
      <c r="X1371" s="56">
        <v>52</v>
      </c>
      <c r="Y1371" s="56">
        <f>VLOOKUP(D1371,Liikennemalli24!$D$2:$F$1804,2,FALSE)</f>
        <v>0</v>
      </c>
      <c r="Z1371" s="57">
        <f>VLOOKUP(D1371,Liikennemalli24!$D$2:$F$1804,3,FALSE)</f>
        <v>0</v>
      </c>
      <c r="AA1371" s="178">
        <f>IF(G1371=1,VLOOKUP(C1371,Liikennemalli!$D$6:$H$1921,2,FALSE),"-")</f>
        <v>0</v>
      </c>
      <c r="AB1371" s="197">
        <f>IF(G1371=1,VLOOKUP(C1371,Liikennemalli!$D$6:$H$1921,3,FALSE),"-")</f>
        <v>0</v>
      </c>
      <c r="AC1371" s="134">
        <f>IF(E1371=1,VLOOKUP(Työfile_2024!D1371,'2015'!$F$12:$X$1887,18,FALSE),"-")</f>
        <v>146</v>
      </c>
      <c r="AD1371" s="127">
        <f>IF(E1371=1,VLOOKUP(Työfile_2024!D1371,'2015'!$F$12:$X$1887,19,FALSE),"-")</f>
        <v>0.76</v>
      </c>
      <c r="AI1371" s="127">
        <f>IF(E1371=1,VLOOKUP(Työfile_2024!D1371,'2015'!$F$12:$AB$1887,20,FALSE),"-")</f>
        <v>0</v>
      </c>
      <c r="AJ1371" s="127">
        <f>IF(E1371=1,VLOOKUP(Työfile_2024!D1371,'2015'!$F$12:$AB$1887,21,FALSE),"-")</f>
        <v>0</v>
      </c>
      <c r="AK1371" s="127">
        <f>IF(E1371=1,VLOOKUP(Työfile_2024!D1371,'2015'!$F$12:$AB$1887,22,FALSE),"-")</f>
        <v>0</v>
      </c>
      <c r="AL1371" s="127">
        <f>IF(E1371=1,VLOOKUP(Työfile_2024!D1371,'2015'!$F$12:$AB$1887,23,FALSE),"-")</f>
        <v>0</v>
      </c>
      <c r="AM1371" s="56">
        <f>VLOOKUP(Työfile_2024!D1371,Tmatkat_20km_tarkasteltava_verk!$C$2:$D$1804,2,FALSE)</f>
        <v>30</v>
      </c>
      <c r="AN1371" s="148">
        <f t="shared" si="336"/>
        <v>0.55555555555555558</v>
      </c>
      <c r="AO1371" s="178">
        <f>IF(E1371=1,VLOOKUP(Työfile_2024!D1371,'2015'!$F$12:$AC$1887,24,FALSE),"-")</f>
        <v>23</v>
      </c>
      <c r="AP1371" s="52" t="str">
        <f>VLOOKUP(D1371,Tarkasteltava_verkko_2024_harva!$E$2:$I$1804,5,FALSE)</f>
        <v>tiivis</v>
      </c>
      <c r="AQ1371" s="52">
        <f>VLOOKUP(D1371,Tarkasteltava_verkko_2024_harva!$E$2:$I$1804,4,FALSE)</f>
        <v>0</v>
      </c>
      <c r="AR1371" s="148">
        <v>0</v>
      </c>
      <c r="AS1371" s="170" t="str">
        <f>IFERROR(VLOOKUP(C1371,'2015'!$C$12:$AG$1887,30,FALSE),"-")</f>
        <v/>
      </c>
      <c r="AT1371" s="148">
        <v>0</v>
      </c>
      <c r="AU1371" s="170">
        <f>IFERROR(VLOOKUP(C1371,'2015'!$C$12:$AG$1887,31,FALSE),"-")</f>
        <v>0</v>
      </c>
      <c r="AV1371" s="106"/>
      <c r="AW1371" s="63">
        <f>IFERROR(VLOOKUP(C1371,Merkittävyysluokitus!$A$2:$J$1705,10,FALSE),"-")</f>
        <v>4</v>
      </c>
      <c r="AX1371" s="175">
        <f>IFERROR(VLOOKUP(C1371,Merkittävyysluokitus!$A$2:$J$1705,6,FALSE),"-")</f>
        <v>1.9515814307458141</v>
      </c>
      <c r="AY1371" s="175">
        <f>IFERROR(VLOOKUP(C1371,Merkittävyysluokitus!$A$2:$J$1705,7,FALSE),"-")</f>
        <v>0.29533333333333334</v>
      </c>
      <c r="AZ1371" s="175">
        <f>IFERROR(VLOOKUP(C1371,Merkittävyysluokitus!$A$2:$J$1705,8,FALSE),"-")</f>
        <v>1.1562480974124809</v>
      </c>
      <c r="BA1371" s="175">
        <f>IFERROR(VLOOKUP(C1371,Merkittävyysluokitus!$A$2:$J$1705,9,FALSE),"-")</f>
        <v>0.5</v>
      </c>
      <c r="BB1371" s="203"/>
      <c r="BC1371" s="203" t="str">
        <f t="shared" si="337"/>
        <v>ei mallia</v>
      </c>
      <c r="BD1371" s="39" t="str">
        <f t="shared" si="331"/>
        <v>Ei luokiteltu</v>
      </c>
      <c r="BE1371" s="68" t="str">
        <f t="shared" si="332"/>
        <v>ei mallia</v>
      </c>
      <c r="BF1371" s="68" t="str">
        <f t="shared" si="333"/>
        <v>ei mallia</v>
      </c>
      <c r="BG1371" s="68" t="str">
        <f t="shared" si="334"/>
        <v>ei mallia</v>
      </c>
      <c r="BH1371" s="208" t="str">
        <f t="shared" si="335"/>
        <v>musta</v>
      </c>
      <c r="BI1371" s="39"/>
      <c r="BJ1371" s="39" t="str">
        <f>IF(F1371="ei löydy","uusi tie",IF(E1371=0,"tieosoite muuttunut",IF(E1371=1,VLOOKUP(D1371,'2015'!$F$12:$AL$1887,31,FALSE),"-")))</f>
        <v>musta</v>
      </c>
      <c r="BK1371" s="67" t="str">
        <f>IF(E1371=1,VLOOKUP(D1371,'2015'!$F$12:$AL$1887,32,FALSE),"-")</f>
        <v>musta</v>
      </c>
      <c r="BL1371" s="39" t="str">
        <f>IF(F1371="ei löydy","uusi tie",IF(E1371=0,"tieosoite muuttunut",IF(E1371=1,VLOOKUP(D1371,'2015'!$F$12:$AL$1887,33,FALSE),"-")))</f>
        <v>musta</v>
      </c>
      <c r="BM1371" s="39"/>
      <c r="BN1371" s="217" t="str">
        <f>VLOOKUP(D1371,'2015'!$F$12:$AL$1887,33,FALSE)</f>
        <v>musta</v>
      </c>
      <c r="BO1371" s="39"/>
      <c r="BP1371" s="115" t="s">
        <v>10</v>
      </c>
      <c r="BQ1371" s="30"/>
      <c r="BS1371" s="5"/>
      <c r="BU1371" s="37"/>
      <c r="BV1371" s="30" t="s">
        <v>10</v>
      </c>
      <c r="BX1371" t="str">
        <f>IF(E1371=1,VLOOKUP(D1371,'2015'!$F$12:$AX$1887,43,FALSE),"-")</f>
        <v>musta</v>
      </c>
      <c r="BY1371" t="str">
        <f>IF(E1371=1,VLOOKUP(D1371,'2015'!$F$12:$AX$1887,44,FALSE),"-")</f>
        <v>musta</v>
      </c>
      <c r="BZ1371" t="str">
        <f>IF(E1371=1,VLOOKUP(D1371,'2015'!$F$12:$AX$1887,45,FALSE),"-")</f>
        <v>musta</v>
      </c>
      <c r="CA1371" s="31">
        <f t="shared" si="326"/>
        <v>10</v>
      </c>
      <c r="CB1371" s="31">
        <f t="shared" si="327"/>
        <v>10</v>
      </c>
      <c r="CC1371" s="31">
        <f t="shared" si="328"/>
        <v>0</v>
      </c>
      <c r="CD1371" s="31">
        <f t="shared" si="329"/>
        <v>0</v>
      </c>
      <c r="CE1371" s="31">
        <f t="shared" si="330"/>
        <v>0</v>
      </c>
      <c r="CO1371" s="2" t="s">
        <v>35</v>
      </c>
      <c r="CP1371" s="2" t="s">
        <v>35</v>
      </c>
    </row>
    <row r="1372" spans="1:94" ht="15.75" thickBot="1" x14ac:dyDescent="0.3">
      <c r="A1372" s="50"/>
      <c r="B1372" s="50"/>
      <c r="C1372" s="50" t="str">
        <f t="shared" si="338"/>
        <v>11835_1_4695</v>
      </c>
      <c r="D1372" s="51" t="str">
        <f t="shared" si="339"/>
        <v>11835_1</v>
      </c>
      <c r="E1372" s="224">
        <f>IFERROR(VLOOKUP(C1372,'2015'!$C$12:$D$1887,2,FALSE),0)</f>
        <v>1</v>
      </c>
      <c r="F1372" s="51">
        <f>IFERROR(K1372-IFERROR(VLOOKUP(D1372,'2015'!$F$12:$I$1887,4,FALSE),"ei löydy"),"ei löydy")</f>
        <v>0</v>
      </c>
      <c r="G1372" s="224">
        <f>IFERROR(VLOOKUP(Työfile_2024!C1372,Liikennemalli!$D$6:$G$1921,4,FALSE),0)</f>
        <v>1</v>
      </c>
      <c r="H1372" s="225">
        <f>K1372-IFERROR(VLOOKUP(Työfile_2024!D1372,Liikennemalli!$C$6:$H$1921,6,FALSE),"ei löydy")</f>
        <v>0</v>
      </c>
      <c r="I1372" s="80">
        <v>11835</v>
      </c>
      <c r="J1372" s="52">
        <v>1</v>
      </c>
      <c r="K1372" s="52">
        <v>4695</v>
      </c>
      <c r="L1372" s="53"/>
      <c r="M1372" s="54"/>
      <c r="N1372" s="54"/>
      <c r="O1372" s="54"/>
      <c r="P1372" s="54"/>
      <c r="Q1372" s="55"/>
      <c r="R1372" s="55"/>
      <c r="S1372" s="55"/>
      <c r="T1372" s="55"/>
      <c r="U1372" s="52"/>
      <c r="V1372" s="56">
        <v>109</v>
      </c>
      <c r="W1372" s="56">
        <v>7</v>
      </c>
      <c r="X1372" s="56">
        <v>99</v>
      </c>
      <c r="Y1372" s="56">
        <f>VLOOKUP(D1372,Liikennemalli24!$D$2:$F$1804,2,FALSE)</f>
        <v>1117</v>
      </c>
      <c r="Z1372" s="57">
        <f>VLOOKUP(D1372,Liikennemalli24!$D$2:$F$1804,3,FALSE)</f>
        <v>0.72499999999999998</v>
      </c>
      <c r="AA1372" s="178">
        <f>IF(G1372=1,VLOOKUP(C1372,Liikennemalli!$D$6:$H$1921,2,FALSE),"-")</f>
        <v>0</v>
      </c>
      <c r="AB1372" s="197">
        <f>IF(G1372=1,VLOOKUP(C1372,Liikennemalli!$D$6:$H$1921,3,FALSE),"-")</f>
        <v>0</v>
      </c>
      <c r="AC1372" s="134">
        <f>IF(E1372=1,VLOOKUP(Työfile_2024!D1372,'2015'!$F$12:$X$1887,18,FALSE),"-")</f>
        <v>90</v>
      </c>
      <c r="AD1372" s="127">
        <f>IF(E1372=1,VLOOKUP(Työfile_2024!D1372,'2015'!$F$12:$X$1887,19,FALSE),"-")</f>
        <v>0.63</v>
      </c>
      <c r="AI1372" s="127">
        <f>IF(E1372=1,VLOOKUP(Työfile_2024!D1372,'2015'!$F$12:$AB$1887,20,FALSE),"-")</f>
        <v>0</v>
      </c>
      <c r="AJ1372" s="127">
        <f>IF(E1372=1,VLOOKUP(Työfile_2024!D1372,'2015'!$F$12:$AB$1887,21,FALSE),"-")</f>
        <v>0</v>
      </c>
      <c r="AK1372" s="127">
        <f>IF(E1372=1,VLOOKUP(Työfile_2024!D1372,'2015'!$F$12:$AB$1887,22,FALSE),"-")</f>
        <v>0</v>
      </c>
      <c r="AL1372" s="127">
        <f>IF(E1372=1,VLOOKUP(Työfile_2024!D1372,'2015'!$F$12:$AB$1887,23,FALSE),"-")</f>
        <v>0</v>
      </c>
      <c r="AM1372" s="56">
        <f>VLOOKUP(Työfile_2024!D1372,Tmatkat_20km_tarkasteltava_verk!$C$2:$D$1804,2,FALSE)</f>
        <v>32</v>
      </c>
      <c r="AN1372" s="148">
        <f t="shared" si="336"/>
        <v>0.29357798165137616</v>
      </c>
      <c r="AO1372" s="178">
        <f>IF(E1372=1,VLOOKUP(Työfile_2024!D1372,'2015'!$F$12:$AC$1887,24,FALSE),"-")</f>
        <v>31</v>
      </c>
      <c r="AP1372" s="52">
        <f>VLOOKUP(D1372,Tarkasteltava_verkko_2024_harva!$E$2:$I$1804,5,FALSE)</f>
        <v>0</v>
      </c>
      <c r="AQ1372" s="52">
        <f>VLOOKUP(D1372,Tarkasteltava_verkko_2024_harva!$E$2:$I$1804,4,FALSE)</f>
        <v>0</v>
      </c>
      <c r="AR1372" s="148">
        <v>0</v>
      </c>
      <c r="AS1372" s="170" t="str">
        <f>IFERROR(VLOOKUP(C1372,'2015'!$C$12:$AG$1887,30,FALSE),"-")</f>
        <v/>
      </c>
      <c r="AT1372" s="148">
        <v>0</v>
      </c>
      <c r="AU1372" s="170">
        <f>IFERROR(VLOOKUP(C1372,'2015'!$C$12:$AG$1887,31,FALSE),"-")</f>
        <v>0</v>
      </c>
      <c r="AV1372" s="106"/>
      <c r="AW1372" s="63">
        <f>IFERROR(VLOOKUP(C1372,Merkittävyysluokitus!$A$2:$J$1705,10,FALSE),"-")</f>
        <v>4</v>
      </c>
      <c r="AX1372" s="175">
        <f>IFERROR(VLOOKUP(C1372,Merkittävyysluokitus!$A$2:$J$1705,6,FALSE),"-")</f>
        <v>2.3763835616438356</v>
      </c>
      <c r="AY1372" s="175">
        <f>IFERROR(VLOOKUP(C1372,Merkittävyysluokitus!$A$2:$J$1705,7,FALSE),"-")</f>
        <v>0.45699999999999996</v>
      </c>
      <c r="AZ1372" s="175">
        <f>IFERROR(VLOOKUP(C1372,Merkittävyysluokitus!$A$2:$J$1705,8,FALSE),"-")</f>
        <v>1.4193835616438357</v>
      </c>
      <c r="BA1372" s="175">
        <f>IFERROR(VLOOKUP(C1372,Merkittävyysluokitus!$A$2:$J$1705,9,FALSE),"-")</f>
        <v>0.5</v>
      </c>
      <c r="BB1372" s="203"/>
      <c r="BC1372" s="203" t="str">
        <f t="shared" si="337"/>
        <v/>
      </c>
      <c r="BD1372" s="39" t="str">
        <f t="shared" si="331"/>
        <v>musta</v>
      </c>
      <c r="BE1372" s="68" t="str">
        <f t="shared" si="332"/>
        <v>punainen</v>
      </c>
      <c r="BF1372" s="68" t="str">
        <f t="shared" si="333"/>
        <v>musta</v>
      </c>
      <c r="BG1372" s="68" t="str">
        <f t="shared" si="334"/>
        <v>musta</v>
      </c>
      <c r="BH1372" s="208" t="str">
        <f t="shared" si="335"/>
        <v>musta</v>
      </c>
      <c r="BI1372" s="39"/>
      <c r="BJ1372" s="39" t="str">
        <f>IF(F1372="ei löydy","uusi tie",IF(E1372=0,"tieosoite muuttunut",IF(E1372=1,VLOOKUP(D1372,'2015'!$F$12:$AL$1887,31,FALSE),"-")))</f>
        <v>musta</v>
      </c>
      <c r="BK1372" s="67" t="str">
        <f>IF(E1372=1,VLOOKUP(D1372,'2015'!$F$12:$AL$1887,32,FALSE),"-")</f>
        <v>musta</v>
      </c>
      <c r="BL1372" s="39" t="str">
        <f>IF(F1372="ei löydy","uusi tie",IF(E1372=0,"tieosoite muuttunut",IF(E1372=1,VLOOKUP(D1372,'2015'!$F$12:$AL$1887,33,FALSE),"-")))</f>
        <v>musta</v>
      </c>
      <c r="BM1372" s="39"/>
      <c r="BN1372" s="217" t="str">
        <f>VLOOKUP(D1372,'2015'!$F$12:$AL$1887,33,FALSE)</f>
        <v>musta</v>
      </c>
      <c r="BO1372" s="39"/>
      <c r="BP1372" s="115" t="s">
        <v>10</v>
      </c>
      <c r="BQ1372" s="30"/>
      <c r="BS1372" s="5"/>
      <c r="BU1372" s="37"/>
      <c r="BV1372" s="30" t="s">
        <v>10</v>
      </c>
      <c r="BX1372" t="str">
        <f>IF(E1372=1,VLOOKUP(D1372,'2015'!$F$12:$AX$1887,43,FALSE),"-")</f>
        <v>musta</v>
      </c>
      <c r="BY1372" t="str">
        <f>IF(E1372=1,VLOOKUP(D1372,'2015'!$F$12:$AX$1887,44,FALSE),"-")</f>
        <v>musta</v>
      </c>
      <c r="BZ1372" t="str">
        <f>IF(E1372=1,VLOOKUP(D1372,'2015'!$F$12:$AX$1887,45,FALSE),"-")</f>
        <v>musta</v>
      </c>
      <c r="CA1372" s="31">
        <f t="shared" si="326"/>
        <v>10</v>
      </c>
      <c r="CB1372" s="31">
        <f t="shared" si="327"/>
        <v>10</v>
      </c>
      <c r="CC1372" s="31">
        <f t="shared" si="328"/>
        <v>0</v>
      </c>
      <c r="CD1372" s="31">
        <f t="shared" si="329"/>
        <v>0</v>
      </c>
      <c r="CE1372" s="31">
        <f t="shared" si="330"/>
        <v>0</v>
      </c>
      <c r="CO1372" s="2" t="s">
        <v>35</v>
      </c>
      <c r="CP1372" s="2" t="s">
        <v>35</v>
      </c>
    </row>
    <row r="1373" spans="1:94" ht="15.75" thickBot="1" x14ac:dyDescent="0.3">
      <c r="A1373" s="50"/>
      <c r="B1373" s="50"/>
      <c r="C1373" s="50" t="str">
        <f t="shared" si="338"/>
        <v>11837_1_10488</v>
      </c>
      <c r="D1373" s="51" t="str">
        <f t="shared" si="339"/>
        <v>11837_1</v>
      </c>
      <c r="E1373" s="224">
        <f>IFERROR(VLOOKUP(C1373,'2015'!$C$12:$D$1887,2,FALSE),0)</f>
        <v>0</v>
      </c>
      <c r="F1373" s="51">
        <f>IFERROR(K1373-IFERROR(VLOOKUP(D1373,'2015'!$F$12:$I$1887,4,FALSE),"ei löydy"),"ei löydy")</f>
        <v>3356</v>
      </c>
      <c r="G1373" s="224">
        <f>IFERROR(VLOOKUP(Työfile_2024!C1373,Liikennemalli!$D$6:$G$1921,4,FALSE),0)</f>
        <v>1</v>
      </c>
      <c r="H1373" s="225">
        <f>K1373-IFERROR(VLOOKUP(Työfile_2024!D1373,Liikennemalli!$C$6:$H$1921,6,FALSE),"ei löydy")</f>
        <v>0</v>
      </c>
      <c r="I1373" s="80">
        <v>11837</v>
      </c>
      <c r="J1373" s="52">
        <v>1</v>
      </c>
      <c r="K1373" s="52">
        <v>10488</v>
      </c>
      <c r="L1373" s="53"/>
      <c r="M1373" s="54"/>
      <c r="N1373" s="54"/>
      <c r="O1373" s="54"/>
      <c r="P1373" s="54"/>
      <c r="Q1373" s="55"/>
      <c r="R1373" s="55"/>
      <c r="S1373" s="55"/>
      <c r="T1373" s="55"/>
      <c r="U1373" s="52"/>
      <c r="V1373" s="56">
        <v>45.418192219679632</v>
      </c>
      <c r="W1373" s="56">
        <v>1.5196414950419528</v>
      </c>
      <c r="X1373" s="56">
        <v>44.794622425629292</v>
      </c>
      <c r="Y1373" s="56">
        <f>VLOOKUP(D1373,Liikennemalli24!$D$2:$F$1804,2,FALSE)</f>
        <v>18</v>
      </c>
      <c r="Z1373" s="57">
        <f>VLOOKUP(D1373,Liikennemalli24!$D$2:$F$1804,3,FALSE)</f>
        <v>0.88800000000000001</v>
      </c>
      <c r="AA1373" s="178">
        <f>IF(G1373=1,VLOOKUP(C1373,Liikennemalli!$D$6:$H$1921,2,FALSE),"-")</f>
        <v>3.532571815461</v>
      </c>
      <c r="AB1373" s="197">
        <f>IF(G1373=1,VLOOKUP(C1373,Liikennemalli!$D$6:$H$1921,3,FALSE),"-")</f>
        <v>0.30817961988306702</v>
      </c>
      <c r="AC1373" s="134" t="str">
        <f>IF(E1373=1,VLOOKUP(Työfile_2024!D1373,'2015'!$F$12:$X$1887,18,FALSE),"-")</f>
        <v>-</v>
      </c>
      <c r="AD1373" s="127" t="str">
        <f>IF(E1373=1,VLOOKUP(Työfile_2024!D1373,'2015'!$F$12:$X$1887,19,FALSE),"-")</f>
        <v>-</v>
      </c>
      <c r="AI1373" s="127" t="str">
        <f>IF(E1373=1,VLOOKUP(Työfile_2024!D1373,'2015'!$F$12:$AB$1887,20,FALSE),"-")</f>
        <v>-</v>
      </c>
      <c r="AJ1373" s="127" t="str">
        <f>IF(E1373=1,VLOOKUP(Työfile_2024!D1373,'2015'!$F$12:$AB$1887,21,FALSE),"-")</f>
        <v>-</v>
      </c>
      <c r="AK1373" s="127" t="str">
        <f>IF(E1373=1,VLOOKUP(Työfile_2024!D1373,'2015'!$F$12:$AB$1887,22,FALSE),"-")</f>
        <v>-</v>
      </c>
      <c r="AL1373" s="127" t="str">
        <f>IF(E1373=1,VLOOKUP(Työfile_2024!D1373,'2015'!$F$12:$AB$1887,23,FALSE),"-")</f>
        <v>-</v>
      </c>
      <c r="AM1373" s="56">
        <f>VLOOKUP(Työfile_2024!D1373,Tmatkat_20km_tarkasteltava_verk!$C$2:$D$1804,2,FALSE)</f>
        <v>23</v>
      </c>
      <c r="AN1373" s="148">
        <f t="shared" si="336"/>
        <v>0.50640500812434663</v>
      </c>
      <c r="AO1373" s="178" t="str">
        <f>IF(E1373=1,VLOOKUP(Työfile_2024!D1373,'2015'!$F$12:$AC$1887,24,FALSE),"-")</f>
        <v>-</v>
      </c>
      <c r="AP1373" s="52">
        <f>VLOOKUP(D1373,Tarkasteltava_verkko_2024_harva!$E$2:$I$1804,5,FALSE)</f>
        <v>0</v>
      </c>
      <c r="AQ1373" s="52">
        <f>VLOOKUP(D1373,Tarkasteltava_verkko_2024_harva!$E$2:$I$1804,4,FALSE)</f>
        <v>0</v>
      </c>
      <c r="AR1373" s="148">
        <v>0</v>
      </c>
      <c r="AS1373" s="170" t="str">
        <f>IFERROR(VLOOKUP(C1373,'2015'!$C$12:$AG$1887,30,FALSE),"-")</f>
        <v>-</v>
      </c>
      <c r="AT1373" s="148">
        <v>0</v>
      </c>
      <c r="AU1373" s="170" t="str">
        <f>IFERROR(VLOOKUP(C1373,'2015'!$C$12:$AG$1887,31,FALSE),"-")</f>
        <v>-</v>
      </c>
      <c r="AV1373" s="106"/>
      <c r="AW1373" s="63">
        <f>IFERROR(VLOOKUP(C1373,Merkittävyysluokitus!$A$2:$J$1705,10,FALSE),"-")</f>
        <v>4</v>
      </c>
      <c r="AX1373" s="175">
        <f>IFERROR(VLOOKUP(C1373,Merkittävyysluokitus!$A$2:$J$1705,6,FALSE),"-")</f>
        <v>2.6720357608086127</v>
      </c>
      <c r="AY1373" s="175">
        <f>IFERROR(VLOOKUP(C1373,Merkittävyysluokitus!$A$2:$J$1705,7,FALSE),"-")</f>
        <v>0.34625457665903886</v>
      </c>
      <c r="AZ1373" s="175">
        <f>IFERROR(VLOOKUP(C1373,Merkittävyysluokitus!$A$2:$J$1705,8,FALSE),"-")</f>
        <v>1.8257811841495739</v>
      </c>
      <c r="BA1373" s="175">
        <f>IFERROR(VLOOKUP(C1373,Merkittävyysluokitus!$A$2:$J$1705,9,FALSE),"-")</f>
        <v>0.5</v>
      </c>
      <c r="BB1373" s="203"/>
      <c r="BC1373" s="203" t="str">
        <f t="shared" si="337"/>
        <v>tieosoite muuttunut</v>
      </c>
      <c r="BD1373" s="39" t="str">
        <f t="shared" si="331"/>
        <v>musta</v>
      </c>
      <c r="BE1373" s="68" t="str">
        <f t="shared" si="332"/>
        <v>musta</v>
      </c>
      <c r="BF1373" s="68" t="str">
        <f t="shared" si="333"/>
        <v>musta</v>
      </c>
      <c r="BG1373" s="68" t="str">
        <f t="shared" si="334"/>
        <v>musta</v>
      </c>
      <c r="BH1373" s="208" t="str">
        <f t="shared" si="335"/>
        <v>musta</v>
      </c>
      <c r="BI1373" s="39"/>
      <c r="BJ1373" s="39" t="str">
        <f>IF(F1373="ei löydy","uusi tie",IF(E1373=0,"tieosoite muuttunut",IF(E1373=1,VLOOKUP(D1373,'2015'!$F$12:$AL$1887,31,FALSE),"-")))</f>
        <v>tieosoite muuttunut</v>
      </c>
      <c r="BK1373" s="67" t="str">
        <f>IF(E1373=1,VLOOKUP(D1373,'2015'!$F$12:$AL$1887,32,FALSE),"-")</f>
        <v>-</v>
      </c>
      <c r="BL1373" s="39" t="str">
        <f>IF(F1373="ei löydy","uusi tie",IF(E1373=0,"tieosoite muuttunut",IF(E1373=1,VLOOKUP(D1373,'2015'!$F$12:$AL$1887,33,FALSE),"-")))</f>
        <v>tieosoite muuttunut</v>
      </c>
      <c r="BM1373" s="39"/>
      <c r="BN1373" s="217" t="str">
        <f>VLOOKUP(D1373,'2015'!$F$12:$AL$1887,33,FALSE)</f>
        <v>musta</v>
      </c>
      <c r="BO1373" s="39"/>
      <c r="BP1373" s="115" t="s">
        <v>10</v>
      </c>
      <c r="BQ1373" s="30"/>
      <c r="BS1373" s="5"/>
      <c r="BU1373" s="37"/>
      <c r="BV1373" s="30" t="s">
        <v>10</v>
      </c>
      <c r="BX1373" t="str">
        <f>IF(E1373=1,VLOOKUP(D1373,'2015'!$F$12:$AX$1887,43,FALSE),"-")</f>
        <v>-</v>
      </c>
      <c r="BY1373" t="str">
        <f>IF(E1373=1,VLOOKUP(D1373,'2015'!$F$12:$AX$1887,44,FALSE),"-")</f>
        <v>-</v>
      </c>
      <c r="BZ1373" t="str">
        <f>IF(E1373=1,VLOOKUP(D1373,'2015'!$F$12:$AX$1887,45,FALSE),"-")</f>
        <v>-</v>
      </c>
      <c r="CA1373" s="31">
        <f t="shared" si="326"/>
        <v>20</v>
      </c>
      <c r="CB1373" s="31">
        <f t="shared" si="327"/>
        <v>10</v>
      </c>
      <c r="CC1373" s="31">
        <f t="shared" si="328"/>
        <v>10</v>
      </c>
      <c r="CD1373" s="31">
        <f t="shared" si="329"/>
        <v>0</v>
      </c>
      <c r="CE1373" s="31">
        <f t="shared" si="330"/>
        <v>0</v>
      </c>
      <c r="CO1373" s="2" t="s">
        <v>35</v>
      </c>
      <c r="CP1373" s="2" t="s">
        <v>35</v>
      </c>
    </row>
    <row r="1374" spans="1:94" ht="15.75" thickBot="1" x14ac:dyDescent="0.3">
      <c r="A1374" s="50"/>
      <c r="B1374" s="50"/>
      <c r="C1374" s="50" t="str">
        <f t="shared" si="338"/>
        <v>11841_1_2530</v>
      </c>
      <c r="D1374" s="51" t="str">
        <f t="shared" si="339"/>
        <v>11841_1</v>
      </c>
      <c r="E1374" s="224">
        <f>IFERROR(VLOOKUP(C1374,'2015'!$C$12:$D$1887,2,FALSE),0)</f>
        <v>1</v>
      </c>
      <c r="F1374" s="51">
        <f>IFERROR(K1374-IFERROR(VLOOKUP(D1374,'2015'!$F$12:$I$1887,4,FALSE),"ei löydy"),"ei löydy")</f>
        <v>0</v>
      </c>
      <c r="G1374" s="224">
        <f>IFERROR(VLOOKUP(Työfile_2024!C1374,Liikennemalli!$D$6:$G$1921,4,FALSE),0)</f>
        <v>1</v>
      </c>
      <c r="H1374" s="225">
        <f>K1374-IFERROR(VLOOKUP(Työfile_2024!D1374,Liikennemalli!$C$6:$H$1921,6,FALSE),"ei löydy")</f>
        <v>0</v>
      </c>
      <c r="I1374" s="80">
        <v>11841</v>
      </c>
      <c r="J1374" s="52">
        <v>1</v>
      </c>
      <c r="K1374" s="52">
        <v>2530</v>
      </c>
      <c r="L1374" s="53"/>
      <c r="M1374" s="54"/>
      <c r="N1374" s="54"/>
      <c r="O1374" s="54"/>
      <c r="P1374" s="54"/>
      <c r="Q1374" s="55"/>
      <c r="R1374" s="55"/>
      <c r="S1374" s="55"/>
      <c r="T1374" s="55"/>
      <c r="U1374" s="52"/>
      <c r="V1374" s="56">
        <v>1079</v>
      </c>
      <c r="W1374" s="56">
        <v>51</v>
      </c>
      <c r="X1374" s="56">
        <v>1148</v>
      </c>
      <c r="Y1374" s="56">
        <f>VLOOKUP(D1374,Liikennemalli24!$D$2:$F$1804,2,FALSE)</f>
        <v>39</v>
      </c>
      <c r="Z1374" s="57">
        <f>VLOOKUP(D1374,Liikennemalli24!$D$2:$F$1804,3,FALSE)</f>
        <v>8.5999999999999993E-2</v>
      </c>
      <c r="AA1374" s="178">
        <f>IF(G1374=1,VLOOKUP(C1374,Liikennemalli!$D$6:$H$1921,2,FALSE),"-")</f>
        <v>154.806686566396</v>
      </c>
      <c r="AB1374" s="197">
        <f>IF(G1374=1,VLOOKUP(C1374,Liikennemalli!$D$6:$H$1921,3,FALSE),"-")</f>
        <v>0.37138297578879398</v>
      </c>
      <c r="AC1374" s="134">
        <f>IF(E1374=1,VLOOKUP(Työfile_2024!D1374,'2015'!$F$12:$X$1887,18,FALSE),"-")</f>
        <v>0</v>
      </c>
      <c r="AD1374" s="127">
        <f>IF(E1374=1,VLOOKUP(Työfile_2024!D1374,'2015'!$F$12:$X$1887,19,FALSE),"-")</f>
        <v>0</v>
      </c>
      <c r="AI1374" s="127">
        <f>IF(E1374=1,VLOOKUP(Työfile_2024!D1374,'2015'!$F$12:$AB$1887,20,FALSE),"-")</f>
        <v>0</v>
      </c>
      <c r="AJ1374" s="127">
        <f>IF(E1374=1,VLOOKUP(Työfile_2024!D1374,'2015'!$F$12:$AB$1887,21,FALSE),"-")</f>
        <v>0</v>
      </c>
      <c r="AK1374" s="127">
        <f>IF(E1374=1,VLOOKUP(Työfile_2024!D1374,'2015'!$F$12:$AB$1887,22,FALSE),"-")</f>
        <v>0</v>
      </c>
      <c r="AL1374" s="127">
        <f>IF(E1374=1,VLOOKUP(Työfile_2024!D1374,'2015'!$F$12:$AB$1887,23,FALSE),"-")</f>
        <v>0</v>
      </c>
      <c r="AM1374" s="56">
        <f>VLOOKUP(Työfile_2024!D1374,Tmatkat_20km_tarkasteltava_verk!$C$2:$D$1804,2,FALSE)</f>
        <v>213</v>
      </c>
      <c r="AN1374" s="148">
        <f t="shared" si="336"/>
        <v>0.1974050046339203</v>
      </c>
      <c r="AO1374" s="178">
        <f>IF(E1374=1,VLOOKUP(Työfile_2024!D1374,'2015'!$F$12:$AC$1887,24,FALSE),"-")</f>
        <v>160</v>
      </c>
      <c r="AP1374" s="52">
        <f>VLOOKUP(D1374,Tarkasteltava_verkko_2024_harva!$E$2:$I$1804,5,FALSE)</f>
        <v>0</v>
      </c>
      <c r="AQ1374" s="52">
        <f>VLOOKUP(D1374,Tarkasteltava_verkko_2024_harva!$E$2:$I$1804,4,FALSE)</f>
        <v>0</v>
      </c>
      <c r="AR1374" s="148">
        <v>0.37747035573122528</v>
      </c>
      <c r="AS1374" s="170">
        <f>IFERROR(VLOOKUP(C1374,'2015'!$C$12:$AG$1887,30,FALSE),"-")</f>
        <v>0</v>
      </c>
      <c r="AT1374" s="148">
        <v>0.70237154150197634</v>
      </c>
      <c r="AU1374" s="170">
        <f>IFERROR(VLOOKUP(C1374,'2015'!$C$12:$AG$1887,31,FALSE),"-")</f>
        <v>0</v>
      </c>
      <c r="AV1374" s="106"/>
      <c r="AW1374" s="63">
        <f>IFERROR(VLOOKUP(C1374,Merkittävyysluokitus!$A$2:$J$1705,10,FALSE),"-")</f>
        <v>3</v>
      </c>
      <c r="AX1374" s="175">
        <f>IFERROR(VLOOKUP(C1374,Merkittävyysluokitus!$A$2:$J$1705,6,FALSE),"-")</f>
        <v>10.172465753424659</v>
      </c>
      <c r="AY1374" s="175">
        <f>IFERROR(VLOOKUP(C1374,Merkittävyysluokitus!$A$2:$J$1705,7,FALSE),"-")</f>
        <v>4.125</v>
      </c>
      <c r="AZ1374" s="175">
        <f>IFERROR(VLOOKUP(C1374,Merkittävyysluokitus!$A$2:$J$1705,8,FALSE),"-")</f>
        <v>4.7141324200913237</v>
      </c>
      <c r="BA1374" s="175">
        <f>IFERROR(VLOOKUP(C1374,Merkittävyysluokitus!$A$2:$J$1705,9,FALSE),"-")</f>
        <v>1.3333333333333333</v>
      </c>
      <c r="BB1374" s="203"/>
      <c r="BC1374" s="203" t="str">
        <f t="shared" si="337"/>
        <v/>
      </c>
      <c r="BD1374" s="39" t="str">
        <f t="shared" si="331"/>
        <v>musta</v>
      </c>
      <c r="BE1374" s="68" t="str">
        <f t="shared" si="332"/>
        <v>musta</v>
      </c>
      <c r="BF1374" s="68" t="str">
        <f t="shared" si="333"/>
        <v>musta</v>
      </c>
      <c r="BG1374" s="68" t="str">
        <f t="shared" si="334"/>
        <v>musta</v>
      </c>
      <c r="BH1374" s="208" t="str">
        <f t="shared" si="335"/>
        <v>musta</v>
      </c>
      <c r="BI1374" s="39"/>
      <c r="BJ1374" s="39" t="str">
        <f>IF(F1374="ei löydy","uusi tie",IF(E1374=0,"tieosoite muuttunut",IF(E1374=1,VLOOKUP(D1374,'2015'!$F$12:$AL$1887,31,FALSE),"-")))</f>
        <v>musta</v>
      </c>
      <c r="BK1374" s="67" t="str">
        <f>IF(E1374=1,VLOOKUP(D1374,'2015'!$F$12:$AL$1887,32,FALSE),"-")</f>
        <v>musta</v>
      </c>
      <c r="BL1374" s="39" t="str">
        <f>IF(F1374="ei löydy","uusi tie",IF(E1374=0,"tieosoite muuttunut",IF(E1374=1,VLOOKUP(D1374,'2015'!$F$12:$AL$1887,33,FALSE),"-")))</f>
        <v>musta</v>
      </c>
      <c r="BM1374" s="39"/>
      <c r="BN1374" s="217" t="str">
        <f>VLOOKUP(D1374,'2015'!$F$12:$AL$1887,33,FALSE)</f>
        <v>musta</v>
      </c>
      <c r="BO1374" s="39"/>
      <c r="BP1374" s="115" t="s">
        <v>10</v>
      </c>
      <c r="BQ1374" s="30"/>
      <c r="BS1374" s="5"/>
      <c r="BU1374" s="37"/>
      <c r="BV1374" s="30" t="s">
        <v>10</v>
      </c>
      <c r="BX1374">
        <f>IF(E1374=1,VLOOKUP(D1374,'2015'!$F$12:$AX$1887,43,FALSE),"-")</f>
        <v>0</v>
      </c>
      <c r="BY1374">
        <f>IF(E1374=1,VLOOKUP(D1374,'2015'!$F$12:$AX$1887,44,FALSE),"-")</f>
        <v>0</v>
      </c>
      <c r="BZ1374">
        <f>IF(E1374=1,VLOOKUP(D1374,'2015'!$F$12:$AX$1887,45,FALSE),"-")</f>
        <v>0</v>
      </c>
      <c r="CA1374" s="31">
        <f t="shared" si="326"/>
        <v>1</v>
      </c>
      <c r="CB1374" s="31">
        <f t="shared" si="327"/>
        <v>0</v>
      </c>
      <c r="CC1374" s="31">
        <f t="shared" si="328"/>
        <v>0</v>
      </c>
      <c r="CD1374" s="31">
        <f t="shared" si="329"/>
        <v>1</v>
      </c>
      <c r="CE1374" s="31">
        <f t="shared" si="330"/>
        <v>0</v>
      </c>
      <c r="CO1374" s="2" t="s">
        <v>35</v>
      </c>
      <c r="CP1374" s="2" t="s">
        <v>35</v>
      </c>
    </row>
    <row r="1375" spans="1:94" ht="15.75" thickBot="1" x14ac:dyDescent="0.3">
      <c r="A1375" s="50"/>
      <c r="B1375" s="50"/>
      <c r="C1375" s="50" t="str">
        <f t="shared" si="338"/>
        <v>11843_1_7437</v>
      </c>
      <c r="D1375" s="51" t="str">
        <f t="shared" si="339"/>
        <v>11843_1</v>
      </c>
      <c r="E1375" s="224">
        <f>IFERROR(VLOOKUP(C1375,'2015'!$C$12:$D$1887,2,FALSE),0)</f>
        <v>0</v>
      </c>
      <c r="F1375" s="51">
        <f>IFERROR(K1375-IFERROR(VLOOKUP(D1375,'2015'!$F$12:$I$1887,4,FALSE),"ei löydy"),"ei löydy")</f>
        <v>-278</v>
      </c>
      <c r="G1375" s="224">
        <f>IFERROR(VLOOKUP(Työfile_2024!C1375,Liikennemalli!$D$6:$G$1921,4,FALSE),0)</f>
        <v>0</v>
      </c>
      <c r="H1375" s="225">
        <f>K1375-IFERROR(VLOOKUP(Työfile_2024!D1375,Liikennemalli!$C$6:$H$1921,6,FALSE),"ei löydy")</f>
        <v>-477</v>
      </c>
      <c r="I1375" s="80">
        <v>11843</v>
      </c>
      <c r="J1375" s="52">
        <v>1</v>
      </c>
      <c r="K1375" s="52">
        <v>7437</v>
      </c>
      <c r="L1375" s="53"/>
      <c r="M1375" s="54"/>
      <c r="N1375" s="54"/>
      <c r="O1375" s="54"/>
      <c r="P1375" s="54"/>
      <c r="Q1375" s="55"/>
      <c r="R1375" s="55"/>
      <c r="S1375" s="55"/>
      <c r="T1375" s="55"/>
      <c r="U1375" s="52"/>
      <c r="V1375" s="56">
        <v>133</v>
      </c>
      <c r="W1375" s="56">
        <v>4</v>
      </c>
      <c r="X1375" s="56">
        <v>142</v>
      </c>
      <c r="Y1375" s="56">
        <f>VLOOKUP(D1375,Liikennemalli24!$D$2:$F$1804,2,FALSE)</f>
        <v>9</v>
      </c>
      <c r="Z1375" s="57">
        <f>VLOOKUP(D1375,Liikennemalli24!$D$2:$F$1804,3,FALSE)</f>
        <v>0.13</v>
      </c>
      <c r="AA1375" s="178" t="str">
        <f>IF(G1375=1,VLOOKUP(C1375,Liikennemalli!$D$6:$H$1921,2,FALSE),"-")</f>
        <v>-</v>
      </c>
      <c r="AB1375" s="197" t="str">
        <f>IF(G1375=1,VLOOKUP(C1375,Liikennemalli!$D$6:$H$1921,3,FALSE),"-")</f>
        <v>-</v>
      </c>
      <c r="AC1375" s="134" t="str">
        <f>IF(E1375=1,VLOOKUP(Työfile_2024!D1375,'2015'!$F$12:$X$1887,18,FALSE),"-")</f>
        <v>-</v>
      </c>
      <c r="AD1375" s="127" t="str">
        <f>IF(E1375=1,VLOOKUP(Työfile_2024!D1375,'2015'!$F$12:$X$1887,19,FALSE),"-")</f>
        <v>-</v>
      </c>
      <c r="AI1375" s="127" t="str">
        <f>IF(E1375=1,VLOOKUP(Työfile_2024!D1375,'2015'!$F$12:$AB$1887,20,FALSE),"-")</f>
        <v>-</v>
      </c>
      <c r="AJ1375" s="127" t="str">
        <f>IF(E1375=1,VLOOKUP(Työfile_2024!D1375,'2015'!$F$12:$AB$1887,21,FALSE),"-")</f>
        <v>-</v>
      </c>
      <c r="AK1375" s="127" t="str">
        <f>IF(E1375=1,VLOOKUP(Työfile_2024!D1375,'2015'!$F$12:$AB$1887,22,FALSE),"-")</f>
        <v>-</v>
      </c>
      <c r="AL1375" s="127" t="str">
        <f>IF(E1375=1,VLOOKUP(Työfile_2024!D1375,'2015'!$F$12:$AB$1887,23,FALSE),"-")</f>
        <v>-</v>
      </c>
      <c r="AM1375" s="56">
        <f>VLOOKUP(Työfile_2024!D1375,Tmatkat_20km_tarkasteltava_verk!$C$2:$D$1804,2,FALSE)</f>
        <v>102</v>
      </c>
      <c r="AN1375" s="148">
        <f t="shared" si="336"/>
        <v>0.76691729323308266</v>
      </c>
      <c r="AO1375" s="178" t="str">
        <f>IF(E1375=1,VLOOKUP(Työfile_2024!D1375,'2015'!$F$12:$AC$1887,24,FALSE),"-")</f>
        <v>-</v>
      </c>
      <c r="AP1375" s="52">
        <f>VLOOKUP(D1375,Tarkasteltava_verkko_2024_harva!$E$2:$I$1804,5,FALSE)</f>
        <v>0</v>
      </c>
      <c r="AQ1375" s="52">
        <f>VLOOKUP(D1375,Tarkasteltava_verkko_2024_harva!$E$2:$I$1804,4,FALSE)</f>
        <v>0</v>
      </c>
      <c r="AR1375" s="148">
        <v>1.2101653892698668E-3</v>
      </c>
      <c r="AS1375" s="170" t="str">
        <f>IFERROR(VLOOKUP(C1375,'2015'!$C$12:$AG$1887,30,FALSE),"-")</f>
        <v>-</v>
      </c>
      <c r="AT1375" s="148">
        <v>0</v>
      </c>
      <c r="AU1375" s="170" t="str">
        <f>IFERROR(VLOOKUP(C1375,'2015'!$C$12:$AG$1887,31,FALSE),"-")</f>
        <v>-</v>
      </c>
      <c r="AV1375" s="106"/>
      <c r="AW1375" s="63">
        <f>IFERROR(VLOOKUP(C1375,Merkittävyysluokitus!$A$2:$J$1705,10,FALSE),"-")</f>
        <v>3</v>
      </c>
      <c r="AX1375" s="175">
        <f>IFERROR(VLOOKUP(C1375,Merkittävyysluokitus!$A$2:$J$1705,6,FALSE),"-")</f>
        <v>3.1844604261796046</v>
      </c>
      <c r="AY1375" s="175">
        <f>IFERROR(VLOOKUP(C1375,Merkittävyysluokitus!$A$2:$J$1705,7,FALSE),"-")</f>
        <v>0.78233333333333333</v>
      </c>
      <c r="AZ1375" s="175">
        <f>IFERROR(VLOOKUP(C1375,Merkittävyysluokitus!$A$2:$J$1705,8,FALSE),"-")</f>
        <v>1.4021270928462712</v>
      </c>
      <c r="BA1375" s="175">
        <f>IFERROR(VLOOKUP(C1375,Merkittävyysluokitus!$A$2:$J$1705,9,FALSE),"-")</f>
        <v>1</v>
      </c>
      <c r="BB1375" s="203"/>
      <c r="BC1375" s="203" t="str">
        <f t="shared" si="337"/>
        <v>tieosoite muuttunut</v>
      </c>
      <c r="BD1375" s="39" t="str">
        <f t="shared" si="331"/>
        <v>musta</v>
      </c>
      <c r="BE1375" s="68" t="str">
        <f t="shared" si="332"/>
        <v>musta</v>
      </c>
      <c r="BF1375" s="68" t="str">
        <f t="shared" si="333"/>
        <v>musta</v>
      </c>
      <c r="BG1375" s="68" t="str">
        <f t="shared" si="334"/>
        <v>musta</v>
      </c>
      <c r="BH1375" s="208" t="str">
        <f t="shared" si="335"/>
        <v>musta</v>
      </c>
      <c r="BI1375" s="39"/>
      <c r="BJ1375" s="39" t="str">
        <f>IF(F1375="ei löydy","uusi tie",IF(E1375=0,"tieosoite muuttunut",IF(E1375=1,VLOOKUP(D1375,'2015'!$F$12:$AL$1887,31,FALSE),"-")))</f>
        <v>tieosoite muuttunut</v>
      </c>
      <c r="BK1375" s="67" t="str">
        <f>IF(E1375=1,VLOOKUP(D1375,'2015'!$F$12:$AL$1887,32,FALSE),"-")</f>
        <v>-</v>
      </c>
      <c r="BL1375" s="39" t="str">
        <f>IF(F1375="ei löydy","uusi tie",IF(E1375=0,"tieosoite muuttunut",IF(E1375=1,VLOOKUP(D1375,'2015'!$F$12:$AL$1887,33,FALSE),"-")))</f>
        <v>tieosoite muuttunut</v>
      </c>
      <c r="BM1375" s="39"/>
      <c r="BN1375" s="217" t="str">
        <f>VLOOKUP(D1375,'2015'!$F$12:$AL$1887,33,FALSE)</f>
        <v>musta</v>
      </c>
      <c r="BO1375" s="39"/>
      <c r="BP1375" s="115" t="s">
        <v>10</v>
      </c>
      <c r="BQ1375" s="30"/>
      <c r="BS1375" s="5"/>
      <c r="BU1375" s="37"/>
      <c r="BV1375" s="30" t="s">
        <v>10</v>
      </c>
      <c r="BX1375" t="str">
        <f>IF(E1375=1,VLOOKUP(D1375,'2015'!$F$12:$AX$1887,43,FALSE),"-")</f>
        <v>-</v>
      </c>
      <c r="BY1375" t="str">
        <f>IF(E1375=1,VLOOKUP(D1375,'2015'!$F$12:$AX$1887,44,FALSE),"-")</f>
        <v>-</v>
      </c>
      <c r="BZ1375" t="str">
        <f>IF(E1375=1,VLOOKUP(D1375,'2015'!$F$12:$AX$1887,45,FALSE),"-")</f>
        <v>-</v>
      </c>
      <c r="CA1375" s="31">
        <f t="shared" si="326"/>
        <v>21</v>
      </c>
      <c r="CB1375" s="31">
        <f t="shared" si="327"/>
        <v>10</v>
      </c>
      <c r="CC1375" s="31">
        <f t="shared" si="328"/>
        <v>10</v>
      </c>
      <c r="CD1375" s="31">
        <f t="shared" si="329"/>
        <v>1</v>
      </c>
      <c r="CE1375" s="31">
        <f t="shared" si="330"/>
        <v>0</v>
      </c>
      <c r="CO1375" s="2" t="s">
        <v>35</v>
      </c>
      <c r="CP1375" s="2" t="s">
        <v>35</v>
      </c>
    </row>
    <row r="1376" spans="1:94" ht="15.75" thickBot="1" x14ac:dyDescent="0.3">
      <c r="A1376" s="50"/>
      <c r="B1376" s="50"/>
      <c r="C1376" s="50" t="str">
        <f t="shared" si="338"/>
        <v>11851_1_2065</v>
      </c>
      <c r="D1376" s="51" t="str">
        <f t="shared" si="339"/>
        <v>11851_1</v>
      </c>
      <c r="E1376" s="224">
        <f>IFERROR(VLOOKUP(C1376,'2015'!$C$12:$D$1887,2,FALSE),0)</f>
        <v>1</v>
      </c>
      <c r="F1376" s="51">
        <f>IFERROR(K1376-IFERROR(VLOOKUP(D1376,'2015'!$F$12:$I$1887,4,FALSE),"ei löydy"),"ei löydy")</f>
        <v>0</v>
      </c>
      <c r="G1376" s="224">
        <f>IFERROR(VLOOKUP(Työfile_2024!C1376,Liikennemalli!$D$6:$G$1921,4,FALSE),0)</f>
        <v>1</v>
      </c>
      <c r="H1376" s="225">
        <f>K1376-IFERROR(VLOOKUP(Työfile_2024!D1376,Liikennemalli!$C$6:$H$1921,6,FALSE),"ei löydy")</f>
        <v>0</v>
      </c>
      <c r="I1376" s="80">
        <v>11851</v>
      </c>
      <c r="J1376" s="52">
        <v>1</v>
      </c>
      <c r="K1376" s="52">
        <v>2065</v>
      </c>
      <c r="L1376" s="53"/>
      <c r="M1376" s="54"/>
      <c r="N1376" s="54"/>
      <c r="O1376" s="54"/>
      <c r="P1376" s="54"/>
      <c r="Q1376" s="55"/>
      <c r="R1376" s="55"/>
      <c r="S1376" s="55"/>
      <c r="T1376" s="55"/>
      <c r="U1376" s="52"/>
      <c r="V1376" s="56">
        <v>258.59806295399517</v>
      </c>
      <c r="W1376" s="56">
        <v>9.7941888619854716</v>
      </c>
      <c r="X1376" s="56">
        <v>266.72397094430994</v>
      </c>
      <c r="Y1376" s="56">
        <f>VLOOKUP(D1376,Liikennemalli24!$D$2:$F$1804,2,FALSE)</f>
        <v>79</v>
      </c>
      <c r="Z1376" s="57">
        <f>VLOOKUP(D1376,Liikennemalli24!$D$2:$F$1804,3,FALSE)</f>
        <v>0.23</v>
      </c>
      <c r="AA1376" s="178">
        <f>IF(G1376=1,VLOOKUP(C1376,Liikennemalli!$D$6:$H$1921,2,FALSE),"-")</f>
        <v>20.679739164496802</v>
      </c>
      <c r="AB1376" s="197">
        <f>IF(G1376=1,VLOOKUP(C1376,Liikennemalli!$D$6:$H$1921,3,FALSE),"-")</f>
        <v>0.23160918015377899</v>
      </c>
      <c r="AC1376" s="134">
        <f>IF(E1376=1,VLOOKUP(Työfile_2024!D1376,'2015'!$F$12:$X$1887,18,FALSE),"-")</f>
        <v>0</v>
      </c>
      <c r="AD1376" s="127">
        <f>IF(E1376=1,VLOOKUP(Työfile_2024!D1376,'2015'!$F$12:$X$1887,19,FALSE),"-")</f>
        <v>0</v>
      </c>
      <c r="AI1376" s="127">
        <f>IF(E1376=1,VLOOKUP(Työfile_2024!D1376,'2015'!$F$12:$AB$1887,20,FALSE),"-")</f>
        <v>0</v>
      </c>
      <c r="AJ1376" s="127">
        <f>IF(E1376=1,VLOOKUP(Työfile_2024!D1376,'2015'!$F$12:$AB$1887,21,FALSE),"-")</f>
        <v>0</v>
      </c>
      <c r="AK1376" s="127">
        <f>IF(E1376=1,VLOOKUP(Työfile_2024!D1376,'2015'!$F$12:$AB$1887,22,FALSE),"-")</f>
        <v>0</v>
      </c>
      <c r="AL1376" s="127">
        <f>IF(E1376=1,VLOOKUP(Työfile_2024!D1376,'2015'!$F$12:$AB$1887,23,FALSE),"-")</f>
        <v>0</v>
      </c>
      <c r="AM1376" s="56">
        <f>VLOOKUP(Työfile_2024!D1376,Tmatkat_20km_tarkasteltava_verk!$C$2:$D$1804,2,FALSE)</f>
        <v>113</v>
      </c>
      <c r="AN1376" s="148">
        <f t="shared" si="336"/>
        <v>0.43697156393666725</v>
      </c>
      <c r="AO1376" s="178">
        <f>IF(E1376=1,VLOOKUP(Työfile_2024!D1376,'2015'!$F$12:$AC$1887,24,FALSE),"-")</f>
        <v>50</v>
      </c>
      <c r="AP1376" s="52">
        <f>VLOOKUP(D1376,Tarkasteltava_verkko_2024_harva!$E$2:$I$1804,5,FALSE)</f>
        <v>0</v>
      </c>
      <c r="AQ1376" s="52">
        <f>VLOOKUP(D1376,Tarkasteltava_verkko_2024_harva!$E$2:$I$1804,4,FALSE)</f>
        <v>0</v>
      </c>
      <c r="AR1376" s="148">
        <v>0.60484261501210657</v>
      </c>
      <c r="AS1376" s="170" t="str">
        <f>IFERROR(VLOOKUP(C1376,'2015'!$C$12:$AG$1887,30,FALSE),"-")</f>
        <v>kyllä</v>
      </c>
      <c r="AT1376" s="148">
        <v>0.56029055690072638</v>
      </c>
      <c r="AU1376" s="170" t="str">
        <f>IFERROR(VLOOKUP(C1376,'2015'!$C$12:$AG$1887,31,FALSE),"-")</f>
        <v>kyllä</v>
      </c>
      <c r="AV1376" s="106"/>
      <c r="AW1376" s="63">
        <f>IFERROR(VLOOKUP(C1376,Merkittävyysluokitus!$A$2:$J$1705,10,FALSE),"-")</f>
        <v>3</v>
      </c>
      <c r="AX1376" s="175">
        <f>IFERROR(VLOOKUP(C1376,Merkittävyysluokitus!$A$2:$J$1705,6,FALSE),"-")</f>
        <v>3.4548023741343918</v>
      </c>
      <c r="AY1376" s="175">
        <f>IFERROR(VLOOKUP(C1376,Merkittävyysluokitus!$A$2:$J$1705,7,FALSE),"-")</f>
        <v>1.3757941888619856</v>
      </c>
      <c r="AZ1376" s="175">
        <f>IFERROR(VLOOKUP(C1376,Merkittävyysluokitus!$A$2:$J$1705,8,FALSE),"-")</f>
        <v>1.0790081852724061</v>
      </c>
      <c r="BA1376" s="175">
        <f>IFERROR(VLOOKUP(C1376,Merkittävyysluokitus!$A$2:$J$1705,9,FALSE),"-")</f>
        <v>1</v>
      </c>
      <c r="BB1376" s="203"/>
      <c r="BC1376" s="203" t="str">
        <f t="shared" si="337"/>
        <v/>
      </c>
      <c r="BD1376" s="39" t="str">
        <f t="shared" si="331"/>
        <v>musta</v>
      </c>
      <c r="BE1376" s="68" t="str">
        <f t="shared" si="332"/>
        <v>musta</v>
      </c>
      <c r="BF1376" s="68" t="str">
        <f t="shared" si="333"/>
        <v>musta</v>
      </c>
      <c r="BG1376" s="68" t="str">
        <f t="shared" si="334"/>
        <v>musta</v>
      </c>
      <c r="BH1376" s="208" t="str">
        <f t="shared" si="335"/>
        <v>musta</v>
      </c>
      <c r="BI1376" s="39"/>
      <c r="BJ1376" s="39" t="str">
        <f>IF(F1376="ei löydy","uusi tie",IF(E1376=0,"tieosoite muuttunut",IF(E1376=1,VLOOKUP(D1376,'2015'!$F$12:$AL$1887,31,FALSE),"-")))</f>
        <v>musta</v>
      </c>
      <c r="BK1376" s="67" t="str">
        <f>IF(E1376=1,VLOOKUP(D1376,'2015'!$F$12:$AL$1887,32,FALSE),"-")</f>
        <v>musta</v>
      </c>
      <c r="BL1376" s="39" t="str">
        <f>IF(F1376="ei löydy","uusi tie",IF(E1376=0,"tieosoite muuttunut",IF(E1376=1,VLOOKUP(D1376,'2015'!$F$12:$AL$1887,33,FALSE),"-")))</f>
        <v>musta</v>
      </c>
      <c r="BM1376" s="39"/>
      <c r="BN1376" s="217" t="str">
        <f>VLOOKUP(D1376,'2015'!$F$12:$AL$1887,33,FALSE)</f>
        <v>musta</v>
      </c>
      <c r="BO1376" s="39"/>
      <c r="BP1376" s="115" t="s">
        <v>10</v>
      </c>
      <c r="BQ1376" s="30"/>
      <c r="BS1376" s="5"/>
      <c r="BU1376" s="37"/>
      <c r="BV1376" s="30" t="s">
        <v>10</v>
      </c>
      <c r="BX1376">
        <f>IF(E1376=1,VLOOKUP(D1376,'2015'!$F$12:$AX$1887,43,FALSE),"-")</f>
        <v>0</v>
      </c>
      <c r="BY1376">
        <f>IF(E1376=1,VLOOKUP(D1376,'2015'!$F$12:$AX$1887,44,FALSE),"-")</f>
        <v>0</v>
      </c>
      <c r="BZ1376">
        <f>IF(E1376=1,VLOOKUP(D1376,'2015'!$F$12:$AX$1887,45,FALSE),"-")</f>
        <v>0</v>
      </c>
      <c r="CA1376" s="31">
        <f t="shared" si="326"/>
        <v>1</v>
      </c>
      <c r="CB1376" s="31">
        <f t="shared" si="327"/>
        <v>0</v>
      </c>
      <c r="CC1376" s="31">
        <f t="shared" si="328"/>
        <v>0</v>
      </c>
      <c r="CD1376" s="31">
        <f t="shared" si="329"/>
        <v>1</v>
      </c>
      <c r="CE1376" s="31">
        <f t="shared" si="330"/>
        <v>0</v>
      </c>
      <c r="CO1376" s="2" t="s">
        <v>35</v>
      </c>
      <c r="CP1376" s="2" t="s">
        <v>35</v>
      </c>
    </row>
    <row r="1377" spans="1:94" ht="15.75" thickBot="1" x14ac:dyDescent="0.3">
      <c r="A1377" s="50"/>
      <c r="B1377" s="50"/>
      <c r="C1377" s="50" t="str">
        <f t="shared" si="338"/>
        <v>11853_1_5145</v>
      </c>
      <c r="D1377" s="51" t="str">
        <f t="shared" si="339"/>
        <v>11853_1</v>
      </c>
      <c r="E1377" s="224">
        <f>IFERROR(VLOOKUP(C1377,'2015'!$C$12:$D$1887,2,FALSE),0)</f>
        <v>1</v>
      </c>
      <c r="F1377" s="51">
        <f>IFERROR(K1377-IFERROR(VLOOKUP(D1377,'2015'!$F$12:$I$1887,4,FALSE),"ei löydy"),"ei löydy")</f>
        <v>0</v>
      </c>
      <c r="G1377" s="224">
        <f>IFERROR(VLOOKUP(Työfile_2024!C1377,Liikennemalli!$D$6:$G$1921,4,FALSE),0)</f>
        <v>1</v>
      </c>
      <c r="H1377" s="225">
        <f>K1377-IFERROR(VLOOKUP(Työfile_2024!D1377,Liikennemalli!$C$6:$H$1921,6,FALSE),"ei löydy")</f>
        <v>0</v>
      </c>
      <c r="I1377" s="80">
        <v>11853</v>
      </c>
      <c r="J1377" s="52">
        <v>1</v>
      </c>
      <c r="K1377" s="52">
        <v>5145</v>
      </c>
      <c r="L1377" s="53"/>
      <c r="M1377" s="54"/>
      <c r="N1377" s="54"/>
      <c r="O1377" s="54"/>
      <c r="P1377" s="54"/>
      <c r="Q1377" s="55"/>
      <c r="R1377" s="55"/>
      <c r="S1377" s="55"/>
      <c r="T1377" s="55"/>
      <c r="U1377" s="52"/>
      <c r="V1377" s="56">
        <v>198</v>
      </c>
      <c r="W1377" s="56">
        <v>18</v>
      </c>
      <c r="X1377" s="56">
        <v>204</v>
      </c>
      <c r="Y1377" s="56">
        <f>VLOOKUP(D1377,Liikennemalli24!$D$2:$F$1804,2,FALSE)</f>
        <v>95</v>
      </c>
      <c r="Z1377" s="57">
        <f>VLOOKUP(D1377,Liikennemalli24!$D$2:$F$1804,3,FALSE)</f>
        <v>0.254</v>
      </c>
      <c r="AA1377" s="178">
        <f>IF(G1377=1,VLOOKUP(C1377,Liikennemalli!$D$6:$H$1921,2,FALSE),"-")</f>
        <v>75.980418851097795</v>
      </c>
      <c r="AB1377" s="197">
        <f>IF(G1377=1,VLOOKUP(C1377,Liikennemalli!$D$6:$H$1921,3,FALSE),"-")</f>
        <v>0.37320394939087997</v>
      </c>
      <c r="AC1377" s="134">
        <f>IF(E1377=1,VLOOKUP(Työfile_2024!D1377,'2015'!$F$12:$X$1887,18,FALSE),"-")</f>
        <v>0</v>
      </c>
      <c r="AD1377" s="127">
        <f>IF(E1377=1,VLOOKUP(Työfile_2024!D1377,'2015'!$F$12:$X$1887,19,FALSE),"-")</f>
        <v>0</v>
      </c>
      <c r="AI1377" s="127">
        <f>IF(E1377=1,VLOOKUP(Työfile_2024!D1377,'2015'!$F$12:$AB$1887,20,FALSE),"-")</f>
        <v>0</v>
      </c>
      <c r="AJ1377" s="127">
        <f>IF(E1377=1,VLOOKUP(Työfile_2024!D1377,'2015'!$F$12:$AB$1887,21,FALSE),"-")</f>
        <v>0</v>
      </c>
      <c r="AK1377" s="127">
        <f>IF(E1377=1,VLOOKUP(Työfile_2024!D1377,'2015'!$F$12:$AB$1887,22,FALSE),"-")</f>
        <v>0</v>
      </c>
      <c r="AL1377" s="127">
        <f>IF(E1377=1,VLOOKUP(Työfile_2024!D1377,'2015'!$F$12:$AB$1887,23,FALSE),"-")</f>
        <v>0</v>
      </c>
      <c r="AM1377" s="56">
        <f>VLOOKUP(Työfile_2024!D1377,Tmatkat_20km_tarkasteltava_verk!$C$2:$D$1804,2,FALSE)</f>
        <v>62</v>
      </c>
      <c r="AN1377" s="148">
        <f t="shared" si="336"/>
        <v>0.31313131313131315</v>
      </c>
      <c r="AO1377" s="178">
        <f>IF(E1377=1,VLOOKUP(Työfile_2024!D1377,'2015'!$F$12:$AC$1887,24,FALSE),"-")</f>
        <v>60</v>
      </c>
      <c r="AP1377" s="52">
        <f>VLOOKUP(D1377,Tarkasteltava_verkko_2024_harva!$E$2:$I$1804,5,FALSE)</f>
        <v>0</v>
      </c>
      <c r="AQ1377" s="52">
        <f>VLOOKUP(D1377,Tarkasteltava_verkko_2024_harva!$E$2:$I$1804,4,FALSE)</f>
        <v>0</v>
      </c>
      <c r="AR1377" s="148">
        <v>0</v>
      </c>
      <c r="AS1377" s="170">
        <f>IFERROR(VLOOKUP(C1377,'2015'!$C$12:$AG$1887,30,FALSE),"-")</f>
        <v>0</v>
      </c>
      <c r="AT1377" s="148">
        <v>0</v>
      </c>
      <c r="AU1377" s="170">
        <f>IFERROR(VLOOKUP(C1377,'2015'!$C$12:$AG$1887,31,FALSE),"-")</f>
        <v>0</v>
      </c>
      <c r="AV1377" s="106"/>
      <c r="AW1377" s="63">
        <f>IFERROR(VLOOKUP(C1377,Merkittävyysluokitus!$A$2:$J$1705,10,FALSE),"-")</f>
        <v>3</v>
      </c>
      <c r="AX1377" s="175">
        <f>IFERROR(VLOOKUP(C1377,Merkittävyysluokitus!$A$2:$J$1705,6,FALSE),"-")</f>
        <v>3.2570974124809737</v>
      </c>
      <c r="AY1377" s="175">
        <f>IFERROR(VLOOKUP(C1377,Merkittävyysluokitus!$A$2:$J$1705,7,FALSE),"-")</f>
        <v>0.98233333333333328</v>
      </c>
      <c r="AZ1377" s="175">
        <f>IFERROR(VLOOKUP(C1377,Merkittävyysluokitus!$A$2:$J$1705,8,FALSE),"-")</f>
        <v>1.7747640791476407</v>
      </c>
      <c r="BA1377" s="175">
        <f>IFERROR(VLOOKUP(C1377,Merkittävyysluokitus!$A$2:$J$1705,9,FALSE),"-")</f>
        <v>0.5</v>
      </c>
      <c r="BB1377" s="203"/>
      <c r="BC1377" s="203" t="str">
        <f t="shared" si="337"/>
        <v/>
      </c>
      <c r="BD1377" s="39" t="str">
        <f t="shared" si="331"/>
        <v>musta</v>
      </c>
      <c r="BE1377" s="68" t="str">
        <f t="shared" si="332"/>
        <v>musta</v>
      </c>
      <c r="BF1377" s="68" t="str">
        <f t="shared" si="333"/>
        <v>musta</v>
      </c>
      <c r="BG1377" s="68" t="str">
        <f t="shared" si="334"/>
        <v>musta</v>
      </c>
      <c r="BH1377" s="208" t="str">
        <f t="shared" si="335"/>
        <v>musta</v>
      </c>
      <c r="BI1377" s="39"/>
      <c r="BJ1377" s="39" t="str">
        <f>IF(F1377="ei löydy","uusi tie",IF(E1377=0,"tieosoite muuttunut",IF(E1377=1,VLOOKUP(D1377,'2015'!$F$12:$AL$1887,31,FALSE),"-")))</f>
        <v>musta</v>
      </c>
      <c r="BK1377" s="67" t="str">
        <f>IF(E1377=1,VLOOKUP(D1377,'2015'!$F$12:$AL$1887,32,FALSE),"-")</f>
        <v>musta</v>
      </c>
      <c r="BL1377" s="39" t="str">
        <f>IF(F1377="ei löydy","uusi tie",IF(E1377=0,"tieosoite muuttunut",IF(E1377=1,VLOOKUP(D1377,'2015'!$F$12:$AL$1887,33,FALSE),"-")))</f>
        <v>musta</v>
      </c>
      <c r="BM1377" s="39"/>
      <c r="BN1377" s="217" t="str">
        <f>VLOOKUP(D1377,'2015'!$F$12:$AL$1887,33,FALSE)</f>
        <v>musta</v>
      </c>
      <c r="BO1377" s="39"/>
      <c r="BP1377" s="115" t="s">
        <v>10</v>
      </c>
      <c r="BQ1377" s="30"/>
      <c r="BS1377" s="5"/>
      <c r="BU1377" s="37"/>
      <c r="BV1377" s="30" t="s">
        <v>10</v>
      </c>
      <c r="BX1377">
        <f>IF(E1377=1,VLOOKUP(D1377,'2015'!$F$12:$AX$1887,43,FALSE),"-")</f>
        <v>0</v>
      </c>
      <c r="BY1377">
        <f>IF(E1377=1,VLOOKUP(D1377,'2015'!$F$12:$AX$1887,44,FALSE),"-")</f>
        <v>0</v>
      </c>
      <c r="BZ1377">
        <f>IF(E1377=1,VLOOKUP(D1377,'2015'!$F$12:$AX$1887,45,FALSE),"-")</f>
        <v>0</v>
      </c>
      <c r="CA1377" s="31">
        <f t="shared" ref="CA1377:CA1385" si="340">SUM(CB1377:CE1377)</f>
        <v>0</v>
      </c>
      <c r="CB1377" s="31">
        <f t="shared" ref="CB1377:CB1385" si="341">IF(AD1377&gt;0.59999,10,IF(AD1377&gt;0.39999,1,0))</f>
        <v>0</v>
      </c>
      <c r="CC1377" s="31">
        <f t="shared" ref="CC1377:CC1385" si="342">IF(AC1377&gt;1999,10,IF(AC1377&gt;999,1,0))</f>
        <v>0</v>
      </c>
      <c r="CD1377" s="31">
        <f t="shared" ref="CD1377:CD1385" si="343">IF(AM1377&gt;499,10,IF(AM1377&gt;99,1,0))</f>
        <v>0</v>
      </c>
      <c r="CE1377" s="31">
        <f t="shared" ref="CE1377:CE1385" si="344">IF(AQ1377="osa seud. yht",10,IF(AP1377="osa seud. yht",1,0))</f>
        <v>0</v>
      </c>
      <c r="CO1377" s="2" t="s">
        <v>35</v>
      </c>
      <c r="CP1377" s="2" t="s">
        <v>35</v>
      </c>
    </row>
    <row r="1378" spans="1:94" ht="15.75" thickBot="1" x14ac:dyDescent="0.3">
      <c r="A1378" s="50"/>
      <c r="B1378" s="50"/>
      <c r="C1378" s="50" t="str">
        <f t="shared" si="338"/>
        <v>11855_1_5445</v>
      </c>
      <c r="D1378" s="51" t="str">
        <f t="shared" si="339"/>
        <v>11855_1</v>
      </c>
      <c r="E1378" s="224">
        <f>IFERROR(VLOOKUP(C1378,'2015'!$C$12:$D$1887,2,FALSE),0)</f>
        <v>1</v>
      </c>
      <c r="F1378" s="51">
        <f>IFERROR(K1378-IFERROR(VLOOKUP(D1378,'2015'!$F$12:$I$1887,4,FALSE),"ei löydy"),"ei löydy")</f>
        <v>0</v>
      </c>
      <c r="G1378" s="224">
        <f>IFERROR(VLOOKUP(Työfile_2024!C1378,Liikennemalli!$D$6:$G$1921,4,FALSE),0)</f>
        <v>1</v>
      </c>
      <c r="H1378" s="225">
        <f>K1378-IFERROR(VLOOKUP(Työfile_2024!D1378,Liikennemalli!$C$6:$H$1921,6,FALSE),"ei löydy")</f>
        <v>0</v>
      </c>
      <c r="I1378" s="80">
        <v>11855</v>
      </c>
      <c r="J1378" s="52">
        <v>1</v>
      </c>
      <c r="K1378" s="52">
        <v>5445</v>
      </c>
      <c r="L1378" s="53"/>
      <c r="M1378" s="54"/>
      <c r="N1378" s="54"/>
      <c r="O1378" s="54"/>
      <c r="P1378" s="54"/>
      <c r="Q1378" s="55"/>
      <c r="R1378" s="55"/>
      <c r="S1378" s="55"/>
      <c r="T1378" s="55"/>
      <c r="U1378" s="52"/>
      <c r="V1378" s="56">
        <v>228.91643709825527</v>
      </c>
      <c r="W1378" s="56">
        <v>19.364554637281909</v>
      </c>
      <c r="X1378" s="56">
        <v>238.9384756657484</v>
      </c>
      <c r="Y1378" s="56">
        <f>VLOOKUP(D1378,Liikennemalli24!$D$2:$F$1804,2,FALSE)</f>
        <v>41</v>
      </c>
      <c r="Z1378" s="57">
        <f>VLOOKUP(D1378,Liikennemalli24!$D$2:$F$1804,3,FALSE)</f>
        <v>0.17399999999999999</v>
      </c>
      <c r="AA1378" s="178">
        <f>IF(G1378=1,VLOOKUP(C1378,Liikennemalli!$D$6:$H$1921,2,FALSE),"-")</f>
        <v>48.147497062762298</v>
      </c>
      <c r="AB1378" s="197">
        <f>IF(G1378=1,VLOOKUP(C1378,Liikennemalli!$D$6:$H$1921,3,FALSE),"-")</f>
        <v>0.39455140628533603</v>
      </c>
      <c r="AC1378" s="134">
        <f>IF(E1378=1,VLOOKUP(Työfile_2024!D1378,'2015'!$F$12:$X$1887,18,FALSE),"-")</f>
        <v>0</v>
      </c>
      <c r="AD1378" s="127">
        <f>IF(E1378=1,VLOOKUP(Työfile_2024!D1378,'2015'!$F$12:$X$1887,19,FALSE),"-")</f>
        <v>0</v>
      </c>
      <c r="AI1378" s="127">
        <f>IF(E1378=1,VLOOKUP(Työfile_2024!D1378,'2015'!$F$12:$AB$1887,20,FALSE),"-")</f>
        <v>0</v>
      </c>
      <c r="AJ1378" s="127">
        <f>IF(E1378=1,VLOOKUP(Työfile_2024!D1378,'2015'!$F$12:$AB$1887,21,FALSE),"-")</f>
        <v>0</v>
      </c>
      <c r="AK1378" s="127">
        <f>IF(E1378=1,VLOOKUP(Työfile_2024!D1378,'2015'!$F$12:$AB$1887,22,FALSE),"-")</f>
        <v>0</v>
      </c>
      <c r="AL1378" s="127">
        <f>IF(E1378=1,VLOOKUP(Työfile_2024!D1378,'2015'!$F$12:$AB$1887,23,FALSE),"-")</f>
        <v>0</v>
      </c>
      <c r="AM1378" s="56">
        <f>VLOOKUP(Työfile_2024!D1378,Tmatkat_20km_tarkasteltava_verk!$C$2:$D$1804,2,FALSE)</f>
        <v>117</v>
      </c>
      <c r="AN1378" s="148">
        <f t="shared" si="336"/>
        <v>0.5111035340366642</v>
      </c>
      <c r="AO1378" s="178">
        <f>IF(E1378=1,VLOOKUP(Työfile_2024!D1378,'2015'!$F$12:$AC$1887,24,FALSE),"-")</f>
        <v>34</v>
      </c>
      <c r="AP1378" s="52">
        <f>VLOOKUP(D1378,Tarkasteltava_verkko_2024_harva!$E$2:$I$1804,5,FALSE)</f>
        <v>0</v>
      </c>
      <c r="AQ1378" s="52">
        <f>VLOOKUP(D1378,Tarkasteltava_verkko_2024_harva!$E$2:$I$1804,4,FALSE)</f>
        <v>0</v>
      </c>
      <c r="AR1378" s="148">
        <v>0</v>
      </c>
      <c r="AS1378" s="170">
        <f>IFERROR(VLOOKUP(C1378,'2015'!$C$12:$AG$1887,30,FALSE),"-")</f>
        <v>0</v>
      </c>
      <c r="AT1378" s="148">
        <v>0.47052341597796143</v>
      </c>
      <c r="AU1378" s="170">
        <f>IFERROR(VLOOKUP(C1378,'2015'!$C$12:$AG$1887,31,FALSE),"-")</f>
        <v>0</v>
      </c>
      <c r="AV1378" s="106"/>
      <c r="AW1378" s="63">
        <f>IFERROR(VLOOKUP(C1378,Merkittävyysluokitus!$A$2:$J$1705,10,FALSE),"-")</f>
        <v>3</v>
      </c>
      <c r="AX1378" s="175">
        <f>IFERROR(VLOOKUP(C1378,Merkittävyysluokitus!$A$2:$J$1705,6,FALSE),"-")</f>
        <v>3.6731328645525405</v>
      </c>
      <c r="AY1378" s="175">
        <f>IFERROR(VLOOKUP(C1378,Merkittävyysluokitus!$A$2:$J$1705,7,FALSE),"-")</f>
        <v>1.4167493112947658</v>
      </c>
      <c r="AZ1378" s="175">
        <f>IFERROR(VLOOKUP(C1378,Merkittävyysluokitus!$A$2:$J$1705,8,FALSE),"-")</f>
        <v>1.4230502199244413</v>
      </c>
      <c r="BA1378" s="175">
        <f>IFERROR(VLOOKUP(C1378,Merkittävyysluokitus!$A$2:$J$1705,9,FALSE),"-")</f>
        <v>0.83333333333333326</v>
      </c>
      <c r="BB1378" s="203"/>
      <c r="BC1378" s="203" t="str">
        <f t="shared" si="337"/>
        <v/>
      </c>
      <c r="BD1378" s="39" t="str">
        <f t="shared" si="331"/>
        <v>musta</v>
      </c>
      <c r="BE1378" s="68" t="str">
        <f t="shared" si="332"/>
        <v>musta</v>
      </c>
      <c r="BF1378" s="68" t="str">
        <f t="shared" si="333"/>
        <v>musta</v>
      </c>
      <c r="BG1378" s="68" t="str">
        <f t="shared" si="334"/>
        <v>musta</v>
      </c>
      <c r="BH1378" s="208" t="str">
        <f t="shared" si="335"/>
        <v>musta</v>
      </c>
      <c r="BI1378" s="39"/>
      <c r="BJ1378" s="39" t="str">
        <f>IF(F1378="ei löydy","uusi tie",IF(E1378=0,"tieosoite muuttunut",IF(E1378=1,VLOOKUP(D1378,'2015'!$F$12:$AL$1887,31,FALSE),"-")))</f>
        <v>musta</v>
      </c>
      <c r="BK1378" s="67" t="str">
        <f>IF(E1378=1,VLOOKUP(D1378,'2015'!$F$12:$AL$1887,32,FALSE),"-")</f>
        <v>musta</v>
      </c>
      <c r="BL1378" s="39" t="str">
        <f>IF(F1378="ei löydy","uusi tie",IF(E1378=0,"tieosoite muuttunut",IF(E1378=1,VLOOKUP(D1378,'2015'!$F$12:$AL$1887,33,FALSE),"-")))</f>
        <v>musta</v>
      </c>
      <c r="BM1378" s="39"/>
      <c r="BN1378" s="217" t="str">
        <f>VLOOKUP(D1378,'2015'!$F$12:$AL$1887,33,FALSE)</f>
        <v>musta</v>
      </c>
      <c r="BO1378" s="39"/>
      <c r="BP1378" s="115" t="s">
        <v>10</v>
      </c>
      <c r="BQ1378" s="30"/>
      <c r="BS1378" s="5"/>
      <c r="BU1378" s="37"/>
      <c r="BV1378" s="30" t="s">
        <v>10</v>
      </c>
      <c r="BX1378">
        <f>IF(E1378=1,VLOOKUP(D1378,'2015'!$F$12:$AX$1887,43,FALSE),"-")</f>
        <v>0</v>
      </c>
      <c r="BY1378">
        <f>IF(E1378=1,VLOOKUP(D1378,'2015'!$F$12:$AX$1887,44,FALSE),"-")</f>
        <v>0</v>
      </c>
      <c r="BZ1378">
        <f>IF(E1378=1,VLOOKUP(D1378,'2015'!$F$12:$AX$1887,45,FALSE),"-")</f>
        <v>0</v>
      </c>
      <c r="CA1378" s="31">
        <f t="shared" si="340"/>
        <v>1</v>
      </c>
      <c r="CB1378" s="31">
        <f t="shared" si="341"/>
        <v>0</v>
      </c>
      <c r="CC1378" s="31">
        <f t="shared" si="342"/>
        <v>0</v>
      </c>
      <c r="CD1378" s="31">
        <f t="shared" si="343"/>
        <v>1</v>
      </c>
      <c r="CE1378" s="31">
        <f t="shared" si="344"/>
        <v>0</v>
      </c>
      <c r="CO1378" s="2" t="s">
        <v>35</v>
      </c>
      <c r="CP1378" s="2" t="s">
        <v>35</v>
      </c>
    </row>
    <row r="1379" spans="1:94" ht="15.75" thickBot="1" x14ac:dyDescent="0.3">
      <c r="A1379" s="50"/>
      <c r="B1379" s="50"/>
      <c r="C1379" s="50" t="str">
        <f t="shared" si="338"/>
        <v>11859_1_5531</v>
      </c>
      <c r="D1379" s="51" t="str">
        <f t="shared" si="339"/>
        <v>11859_1</v>
      </c>
      <c r="E1379" s="224">
        <f>IFERROR(VLOOKUP(C1379,'2015'!$C$12:$D$1887,2,FALSE),0)</f>
        <v>1</v>
      </c>
      <c r="F1379" s="51">
        <f>IFERROR(K1379-IFERROR(VLOOKUP(D1379,'2015'!$F$12:$I$1887,4,FALSE),"ei löydy"),"ei löydy")</f>
        <v>0</v>
      </c>
      <c r="G1379" s="224">
        <f>IFERROR(VLOOKUP(Työfile_2024!C1379,Liikennemalli!$D$6:$G$1921,4,FALSE),0)</f>
        <v>1</v>
      </c>
      <c r="H1379" s="225">
        <f>K1379-IFERROR(VLOOKUP(Työfile_2024!D1379,Liikennemalli!$C$6:$H$1921,6,FALSE),"ei löydy")</f>
        <v>0</v>
      </c>
      <c r="I1379" s="80">
        <v>11859</v>
      </c>
      <c r="J1379" s="52">
        <v>1</v>
      </c>
      <c r="K1379" s="52">
        <v>5531</v>
      </c>
      <c r="L1379" s="53"/>
      <c r="M1379" s="54"/>
      <c r="N1379" s="54"/>
      <c r="O1379" s="54"/>
      <c r="P1379" s="54"/>
      <c r="Q1379" s="55"/>
      <c r="R1379" s="55"/>
      <c r="S1379" s="55"/>
      <c r="T1379" s="55"/>
      <c r="U1379" s="52"/>
      <c r="V1379" s="56">
        <v>1097</v>
      </c>
      <c r="W1379" s="56">
        <v>49</v>
      </c>
      <c r="X1379" s="56">
        <v>1141</v>
      </c>
      <c r="Y1379" s="56">
        <f>VLOOKUP(D1379,Liikennemalli24!$D$2:$F$1804,2,FALSE)</f>
        <v>96</v>
      </c>
      <c r="Z1379" s="57">
        <f>VLOOKUP(D1379,Liikennemalli24!$D$2:$F$1804,3,FALSE)</f>
        <v>0.219</v>
      </c>
      <c r="AA1379" s="178">
        <f>IF(G1379=1,VLOOKUP(C1379,Liikennemalli!$D$6:$H$1921,2,FALSE),"-")</f>
        <v>228.06384833104201</v>
      </c>
      <c r="AB1379" s="197">
        <f>IF(G1379=1,VLOOKUP(C1379,Liikennemalli!$D$6:$H$1921,3,FALSE),"-")</f>
        <v>0.38080967912839803</v>
      </c>
      <c r="AC1379" s="134">
        <f>IF(E1379=1,VLOOKUP(Työfile_2024!D1379,'2015'!$F$12:$X$1887,18,FALSE),"-")</f>
        <v>168</v>
      </c>
      <c r="AD1379" s="127">
        <f>IF(E1379=1,VLOOKUP(Työfile_2024!D1379,'2015'!$F$12:$X$1887,19,FALSE),"-")</f>
        <v>0.45</v>
      </c>
      <c r="AI1379" s="127">
        <f>IF(E1379=1,VLOOKUP(Työfile_2024!D1379,'2015'!$F$12:$AB$1887,20,FALSE),"-")</f>
        <v>0</v>
      </c>
      <c r="AJ1379" s="127">
        <f>IF(E1379=1,VLOOKUP(Työfile_2024!D1379,'2015'!$F$12:$AB$1887,21,FALSE),"-")</f>
        <v>0</v>
      </c>
      <c r="AK1379" s="127">
        <f>IF(E1379=1,VLOOKUP(Työfile_2024!D1379,'2015'!$F$12:$AB$1887,22,FALSE),"-")</f>
        <v>0</v>
      </c>
      <c r="AL1379" s="127">
        <f>IF(E1379=1,VLOOKUP(Työfile_2024!D1379,'2015'!$F$12:$AB$1887,23,FALSE),"-")</f>
        <v>0</v>
      </c>
      <c r="AM1379" s="56">
        <f>VLOOKUP(Työfile_2024!D1379,Tmatkat_20km_tarkasteltava_verk!$C$2:$D$1804,2,FALSE)</f>
        <v>112</v>
      </c>
      <c r="AN1379" s="148">
        <f t="shared" si="336"/>
        <v>0.10209662716499544</v>
      </c>
      <c r="AO1379" s="178">
        <f>IF(E1379=1,VLOOKUP(Työfile_2024!D1379,'2015'!$F$12:$AC$1887,24,FALSE),"-")</f>
        <v>106</v>
      </c>
      <c r="AP1379" s="52">
        <f>VLOOKUP(D1379,Tarkasteltava_verkko_2024_harva!$E$2:$I$1804,5,FALSE)</f>
        <v>0</v>
      </c>
      <c r="AQ1379" s="52">
        <f>VLOOKUP(D1379,Tarkasteltava_verkko_2024_harva!$E$2:$I$1804,4,FALSE)</f>
        <v>0</v>
      </c>
      <c r="AR1379" s="148">
        <v>0</v>
      </c>
      <c r="AS1379" s="170" t="str">
        <f>IFERROR(VLOOKUP(C1379,'2015'!$C$12:$AG$1887,30,FALSE),"-")</f>
        <v/>
      </c>
      <c r="AT1379" s="148">
        <v>0</v>
      </c>
      <c r="AU1379" s="170">
        <f>IFERROR(VLOOKUP(C1379,'2015'!$C$12:$AG$1887,31,FALSE),"-")</f>
        <v>0</v>
      </c>
      <c r="AV1379" s="106"/>
      <c r="AW1379" s="63">
        <f>IFERROR(VLOOKUP(C1379,Merkittävyysluokitus!$A$2:$J$1705,10,FALSE),"-")</f>
        <v>3</v>
      </c>
      <c r="AX1379" s="175">
        <f>IFERROR(VLOOKUP(C1379,Merkittävyysluokitus!$A$2:$J$1705,6,FALSE),"-")</f>
        <v>9.0908675799086769</v>
      </c>
      <c r="AY1379" s="175">
        <f>IFERROR(VLOOKUP(C1379,Merkittävyysluokitus!$A$2:$J$1705,7,FALSE),"-")</f>
        <v>4.293333333333333</v>
      </c>
      <c r="AZ1379" s="175">
        <f>IFERROR(VLOOKUP(C1379,Merkittävyysluokitus!$A$2:$J$1705,8,FALSE),"-")</f>
        <v>3.9642009132420091</v>
      </c>
      <c r="BA1379" s="175">
        <f>IFERROR(VLOOKUP(C1379,Merkittävyysluokitus!$A$2:$J$1705,9,FALSE),"-")</f>
        <v>0.83333333333333326</v>
      </c>
      <c r="BB1379" s="203"/>
      <c r="BC1379" s="203" t="str">
        <f t="shared" si="337"/>
        <v/>
      </c>
      <c r="BD1379" s="39" t="str">
        <f t="shared" si="331"/>
        <v>musta</v>
      </c>
      <c r="BE1379" s="68" t="str">
        <f t="shared" si="332"/>
        <v>musta</v>
      </c>
      <c r="BF1379" s="68" t="str">
        <f t="shared" si="333"/>
        <v>musta</v>
      </c>
      <c r="BG1379" s="68" t="str">
        <f t="shared" si="334"/>
        <v>musta</v>
      </c>
      <c r="BH1379" s="208" t="str">
        <f t="shared" si="335"/>
        <v>musta</v>
      </c>
      <c r="BI1379" s="39"/>
      <c r="BJ1379" s="39" t="str">
        <f>IF(F1379="ei löydy","uusi tie",IF(E1379=0,"tieosoite muuttunut",IF(E1379=1,VLOOKUP(D1379,'2015'!$F$12:$AL$1887,31,FALSE),"-")))</f>
        <v>musta</v>
      </c>
      <c r="BK1379" s="67" t="str">
        <f>IF(E1379=1,VLOOKUP(D1379,'2015'!$F$12:$AL$1887,32,FALSE),"-")</f>
        <v>musta</v>
      </c>
      <c r="BL1379" s="39" t="str">
        <f>IF(F1379="ei löydy","uusi tie",IF(E1379=0,"tieosoite muuttunut",IF(E1379=1,VLOOKUP(D1379,'2015'!$F$12:$AL$1887,33,FALSE),"-")))</f>
        <v>musta</v>
      </c>
      <c r="BM1379" s="39"/>
      <c r="BN1379" s="217" t="str">
        <f>VLOOKUP(D1379,'2015'!$F$12:$AL$1887,33,FALSE)</f>
        <v>musta</v>
      </c>
      <c r="BO1379" s="39"/>
      <c r="BP1379" s="115" t="s">
        <v>10</v>
      </c>
      <c r="BQ1379" s="30"/>
      <c r="BS1379" s="5"/>
      <c r="BU1379" s="37"/>
      <c r="BV1379" s="30" t="s">
        <v>10</v>
      </c>
      <c r="BX1379" t="str">
        <f>IF(E1379=1,VLOOKUP(D1379,'2015'!$F$12:$AX$1887,43,FALSE),"-")</f>
        <v>musta</v>
      </c>
      <c r="BY1379" t="str">
        <f>IF(E1379=1,VLOOKUP(D1379,'2015'!$F$12:$AX$1887,44,FALSE),"-")</f>
        <v>musta</v>
      </c>
      <c r="BZ1379" t="str">
        <f>IF(E1379=1,VLOOKUP(D1379,'2015'!$F$12:$AX$1887,45,FALSE),"-")</f>
        <v>musta</v>
      </c>
      <c r="CA1379" s="31">
        <f t="shared" si="340"/>
        <v>2</v>
      </c>
      <c r="CB1379" s="31">
        <f t="shared" si="341"/>
        <v>1</v>
      </c>
      <c r="CC1379" s="31">
        <f t="shared" si="342"/>
        <v>0</v>
      </c>
      <c r="CD1379" s="31">
        <f t="shared" si="343"/>
        <v>1</v>
      </c>
      <c r="CE1379" s="31">
        <f t="shared" si="344"/>
        <v>0</v>
      </c>
      <c r="CO1379" s="2" t="s">
        <v>35</v>
      </c>
      <c r="CP1379" s="2" t="s">
        <v>35</v>
      </c>
    </row>
    <row r="1380" spans="1:94" ht="15.75" thickBot="1" x14ac:dyDescent="0.3">
      <c r="A1380" s="50"/>
      <c r="B1380" s="50"/>
      <c r="C1380" s="50" t="str">
        <f t="shared" si="338"/>
        <v>11859_2_6199</v>
      </c>
      <c r="D1380" s="51" t="str">
        <f t="shared" si="339"/>
        <v>11859_2</v>
      </c>
      <c r="E1380" s="224">
        <f>IFERROR(VLOOKUP(C1380,'2015'!$C$12:$D$1887,2,FALSE),0)</f>
        <v>1</v>
      </c>
      <c r="F1380" s="51">
        <f>IFERROR(K1380-IFERROR(VLOOKUP(D1380,'2015'!$F$12:$I$1887,4,FALSE),"ei löydy"),"ei löydy")</f>
        <v>0</v>
      </c>
      <c r="G1380" s="224">
        <f>IFERROR(VLOOKUP(Työfile_2024!C1380,Liikennemalli!$D$6:$G$1921,4,FALSE),0)</f>
        <v>1</v>
      </c>
      <c r="H1380" s="225">
        <f>K1380-IFERROR(VLOOKUP(Työfile_2024!D1380,Liikennemalli!$C$6:$H$1921,6,FALSE),"ei löydy")</f>
        <v>0</v>
      </c>
      <c r="I1380" s="80">
        <v>11859</v>
      </c>
      <c r="J1380" s="52">
        <v>2</v>
      </c>
      <c r="K1380" s="52">
        <v>6199</v>
      </c>
      <c r="L1380" s="53"/>
      <c r="M1380" s="54"/>
      <c r="N1380" s="54"/>
      <c r="O1380" s="54"/>
      <c r="P1380" s="54"/>
      <c r="Q1380" s="55"/>
      <c r="R1380" s="55"/>
      <c r="S1380" s="55"/>
      <c r="T1380" s="55"/>
      <c r="U1380" s="52"/>
      <c r="V1380" s="56">
        <v>784.43394095821907</v>
      </c>
      <c r="W1380" s="56">
        <v>32.678012582674626</v>
      </c>
      <c r="X1380" s="56">
        <v>794.15776738183581</v>
      </c>
      <c r="Y1380" s="56">
        <f>VLOOKUP(D1380,Liikennemalli24!$D$2:$F$1804,2,FALSE)</f>
        <v>65</v>
      </c>
      <c r="Z1380" s="57">
        <f>VLOOKUP(D1380,Liikennemalli24!$D$2:$F$1804,3,FALSE)</f>
        <v>0.23300000000000001</v>
      </c>
      <c r="AA1380" s="178">
        <f>IF(G1380=1,VLOOKUP(C1380,Liikennemalli!$D$6:$H$1921,2,FALSE),"-")</f>
        <v>0</v>
      </c>
      <c r="AB1380" s="197">
        <f>IF(G1380=1,VLOOKUP(C1380,Liikennemalli!$D$6:$H$1921,3,FALSE),"-")</f>
        <v>0</v>
      </c>
      <c r="AC1380" s="134">
        <f>IF(E1380=1,VLOOKUP(Työfile_2024!D1380,'2015'!$F$12:$X$1887,18,FALSE),"-")</f>
        <v>168</v>
      </c>
      <c r="AD1380" s="127">
        <f>IF(E1380=1,VLOOKUP(Työfile_2024!D1380,'2015'!$F$12:$X$1887,19,FALSE),"-")</f>
        <v>0.45</v>
      </c>
      <c r="AI1380" s="127">
        <f>IF(E1380=1,VLOOKUP(Työfile_2024!D1380,'2015'!$F$12:$AB$1887,20,FALSE),"-")</f>
        <v>0</v>
      </c>
      <c r="AJ1380" s="127">
        <f>IF(E1380=1,VLOOKUP(Työfile_2024!D1380,'2015'!$F$12:$AB$1887,21,FALSE),"-")</f>
        <v>0</v>
      </c>
      <c r="AK1380" s="127">
        <f>IF(E1380=1,VLOOKUP(Työfile_2024!D1380,'2015'!$F$12:$AB$1887,22,FALSE),"-")</f>
        <v>0</v>
      </c>
      <c r="AL1380" s="127">
        <f>IF(E1380=1,VLOOKUP(Työfile_2024!D1380,'2015'!$F$12:$AB$1887,23,FALSE),"-")</f>
        <v>0</v>
      </c>
      <c r="AM1380" s="56">
        <f>VLOOKUP(Työfile_2024!D1380,Tmatkat_20km_tarkasteltava_verk!$C$2:$D$1804,2,FALSE)</f>
        <v>79</v>
      </c>
      <c r="AN1380" s="148">
        <f t="shared" si="336"/>
        <v>0.10070956376963773</v>
      </c>
      <c r="AO1380" s="178">
        <f>IF(E1380=1,VLOOKUP(Työfile_2024!D1380,'2015'!$F$12:$AC$1887,24,FALSE),"-")</f>
        <v>77</v>
      </c>
      <c r="AP1380" s="52">
        <f>VLOOKUP(D1380,Tarkasteltava_verkko_2024_harva!$E$2:$I$1804,5,FALSE)</f>
        <v>0</v>
      </c>
      <c r="AQ1380" s="52">
        <f>VLOOKUP(D1380,Tarkasteltava_verkko_2024_harva!$E$2:$I$1804,4,FALSE)</f>
        <v>0</v>
      </c>
      <c r="AR1380" s="148">
        <v>0</v>
      </c>
      <c r="AS1380" s="170" t="str">
        <f>IFERROR(VLOOKUP(C1380,'2015'!$C$12:$AG$1887,30,FALSE),"-")</f>
        <v/>
      </c>
      <c r="AT1380" s="148">
        <v>0.73866752702048721</v>
      </c>
      <c r="AU1380" s="170" t="str">
        <f>IFERROR(VLOOKUP(C1380,'2015'!$C$12:$AG$1887,31,FALSE),"-")</f>
        <v>Kyllä</v>
      </c>
      <c r="AV1380" s="106"/>
      <c r="AW1380" s="63">
        <f>IFERROR(VLOOKUP(C1380,Merkittävyysluokitus!$A$2:$J$1705,10,FALSE),"-")</f>
        <v>3</v>
      </c>
      <c r="AX1380" s="175">
        <f>IFERROR(VLOOKUP(C1380,Merkittävyysluokitus!$A$2:$J$1705,6,FALSE),"-")</f>
        <v>6.6768369231743803</v>
      </c>
      <c r="AY1380" s="175">
        <f>IFERROR(VLOOKUP(C1380,Merkittävyysluokitus!$A$2:$J$1705,7,FALSE),"-")</f>
        <v>3.4249684895413233</v>
      </c>
      <c r="AZ1380" s="175">
        <f>IFERROR(VLOOKUP(C1380,Merkittävyysluokitus!$A$2:$J$1705,8,FALSE),"-")</f>
        <v>2.4185351002997244</v>
      </c>
      <c r="BA1380" s="175">
        <f>IFERROR(VLOOKUP(C1380,Merkittävyysluokitus!$A$2:$J$1705,9,FALSE),"-")</f>
        <v>0.83333333333333326</v>
      </c>
      <c r="BB1380" s="203"/>
      <c r="BC1380" s="203" t="str">
        <f t="shared" si="337"/>
        <v/>
      </c>
      <c r="BD1380" s="39" t="str">
        <f t="shared" si="331"/>
        <v>musta</v>
      </c>
      <c r="BE1380" s="68" t="str">
        <f t="shared" si="332"/>
        <v>musta</v>
      </c>
      <c r="BF1380" s="68" t="str">
        <f t="shared" si="333"/>
        <v>musta</v>
      </c>
      <c r="BG1380" s="68" t="str">
        <f t="shared" si="334"/>
        <v>musta</v>
      </c>
      <c r="BH1380" s="208" t="str">
        <f t="shared" si="335"/>
        <v>musta</v>
      </c>
      <c r="BI1380" s="39"/>
      <c r="BJ1380" s="39" t="str">
        <f>IF(F1380="ei löydy","uusi tie",IF(E1380=0,"tieosoite muuttunut",IF(E1380=1,VLOOKUP(D1380,'2015'!$F$12:$AL$1887,31,FALSE),"-")))</f>
        <v>musta</v>
      </c>
      <c r="BK1380" s="67" t="str">
        <f>IF(E1380=1,VLOOKUP(D1380,'2015'!$F$12:$AL$1887,32,FALSE),"-")</f>
        <v>musta</v>
      </c>
      <c r="BL1380" s="39" t="str">
        <f>IF(F1380="ei löydy","uusi tie",IF(E1380=0,"tieosoite muuttunut",IF(E1380=1,VLOOKUP(D1380,'2015'!$F$12:$AL$1887,33,FALSE),"-")))</f>
        <v>musta</v>
      </c>
      <c r="BM1380" s="39"/>
      <c r="BN1380" s="217" t="str">
        <f>VLOOKUP(D1380,'2015'!$F$12:$AL$1887,33,FALSE)</f>
        <v>musta</v>
      </c>
      <c r="BO1380" s="39"/>
      <c r="BP1380" s="115" t="s">
        <v>10</v>
      </c>
      <c r="BQ1380" s="30"/>
      <c r="BS1380" s="5"/>
      <c r="BU1380" s="37"/>
      <c r="BV1380" s="30" t="s">
        <v>10</v>
      </c>
      <c r="BX1380" t="str">
        <f>IF(E1380=1,VLOOKUP(D1380,'2015'!$F$12:$AX$1887,43,FALSE),"-")</f>
        <v>musta</v>
      </c>
      <c r="BY1380" t="str">
        <f>IF(E1380=1,VLOOKUP(D1380,'2015'!$F$12:$AX$1887,44,FALSE),"-")</f>
        <v>musta</v>
      </c>
      <c r="BZ1380" t="str">
        <f>IF(E1380=1,VLOOKUP(D1380,'2015'!$F$12:$AX$1887,45,FALSE),"-")</f>
        <v>musta</v>
      </c>
      <c r="CA1380" s="31">
        <f t="shared" si="340"/>
        <v>1</v>
      </c>
      <c r="CB1380" s="31">
        <f t="shared" si="341"/>
        <v>1</v>
      </c>
      <c r="CC1380" s="31">
        <f t="shared" si="342"/>
        <v>0</v>
      </c>
      <c r="CD1380" s="31">
        <f t="shared" si="343"/>
        <v>0</v>
      </c>
      <c r="CE1380" s="31">
        <f t="shared" si="344"/>
        <v>0</v>
      </c>
      <c r="CO1380" s="2" t="s">
        <v>35</v>
      </c>
      <c r="CP1380" s="2" t="s">
        <v>35</v>
      </c>
    </row>
    <row r="1381" spans="1:94" ht="15.75" thickBot="1" x14ac:dyDescent="0.3">
      <c r="A1381" s="50"/>
      <c r="B1381" s="50"/>
      <c r="C1381" s="50" t="str">
        <f t="shared" si="338"/>
        <v>11860_1_7812</v>
      </c>
      <c r="D1381" s="51" t="str">
        <f t="shared" si="339"/>
        <v>11860_1</v>
      </c>
      <c r="E1381" s="224">
        <f>IFERROR(VLOOKUP(C1381,'2015'!$C$12:$D$1887,2,FALSE),0)</f>
        <v>0</v>
      </c>
      <c r="F1381" s="51">
        <f>IFERROR(K1381-IFERROR(VLOOKUP(D1381,'2015'!$F$12:$I$1887,4,FALSE),"ei löydy"),"ei löydy")</f>
        <v>285</v>
      </c>
      <c r="G1381" s="224">
        <f>IFERROR(VLOOKUP(Työfile_2024!C1381,Liikennemalli!$D$6:$G$1921,4,FALSE),0)</f>
        <v>1</v>
      </c>
      <c r="H1381" s="225">
        <f>K1381-IFERROR(VLOOKUP(Työfile_2024!D1381,Liikennemalli!$C$6:$H$1921,6,FALSE),"ei löydy")</f>
        <v>0</v>
      </c>
      <c r="I1381" s="80">
        <v>11860</v>
      </c>
      <c r="J1381" s="52">
        <v>1</v>
      </c>
      <c r="K1381" s="52">
        <v>7812</v>
      </c>
      <c r="L1381" s="53"/>
      <c r="M1381" s="54"/>
      <c r="N1381" s="54"/>
      <c r="O1381" s="54"/>
      <c r="P1381" s="54"/>
      <c r="Q1381" s="55"/>
      <c r="R1381" s="55"/>
      <c r="S1381" s="55"/>
      <c r="T1381" s="55"/>
      <c r="U1381" s="52"/>
      <c r="V1381" s="56">
        <v>437.46569380440349</v>
      </c>
      <c r="W1381" s="56">
        <v>21.816052227342549</v>
      </c>
      <c r="X1381" s="56">
        <v>401.05414746543778</v>
      </c>
      <c r="Y1381" s="56">
        <f>VLOOKUP(D1381,Liikennemalli24!$D$2:$F$1804,2,FALSE)</f>
        <v>207</v>
      </c>
      <c r="Z1381" s="57">
        <f>VLOOKUP(D1381,Liikennemalli24!$D$2:$F$1804,3,FALSE)</f>
        <v>0.77800000000000002</v>
      </c>
      <c r="AA1381" s="178">
        <f>IF(G1381=1,VLOOKUP(C1381,Liikennemalli!$D$6:$H$1921,2,FALSE),"-")</f>
        <v>121.39616516554401</v>
      </c>
      <c r="AB1381" s="197">
        <f>IF(G1381=1,VLOOKUP(C1381,Liikennemalli!$D$6:$H$1921,3,FALSE),"-")</f>
        <v>0.67266302642239795</v>
      </c>
      <c r="AC1381" s="134" t="str">
        <f>IF(E1381=1,VLOOKUP(Työfile_2024!D1381,'2015'!$F$12:$X$1887,18,FALSE),"-")</f>
        <v>-</v>
      </c>
      <c r="AD1381" s="127" t="str">
        <f>IF(E1381=1,VLOOKUP(Työfile_2024!D1381,'2015'!$F$12:$X$1887,19,FALSE),"-")</f>
        <v>-</v>
      </c>
      <c r="AI1381" s="127" t="str">
        <f>IF(E1381=1,VLOOKUP(Työfile_2024!D1381,'2015'!$F$12:$AB$1887,20,FALSE),"-")</f>
        <v>-</v>
      </c>
      <c r="AJ1381" s="127" t="str">
        <f>IF(E1381=1,VLOOKUP(Työfile_2024!D1381,'2015'!$F$12:$AB$1887,21,FALSE),"-")</f>
        <v>-</v>
      </c>
      <c r="AK1381" s="127" t="str">
        <f>IF(E1381=1,VLOOKUP(Työfile_2024!D1381,'2015'!$F$12:$AB$1887,22,FALSE),"-")</f>
        <v>-</v>
      </c>
      <c r="AL1381" s="127" t="str">
        <f>IF(E1381=1,VLOOKUP(Työfile_2024!D1381,'2015'!$F$12:$AB$1887,23,FALSE),"-")</f>
        <v>-</v>
      </c>
      <c r="AM1381" s="56">
        <f>VLOOKUP(Työfile_2024!D1381,Tmatkat_20km_tarkasteltava_verk!$C$2:$D$1804,2,FALSE)</f>
        <v>69</v>
      </c>
      <c r="AN1381" s="148">
        <f t="shared" si="336"/>
        <v>0.15772665371756164</v>
      </c>
      <c r="AO1381" s="178" t="str">
        <f>IF(E1381=1,VLOOKUP(Työfile_2024!D1381,'2015'!$F$12:$AC$1887,24,FALSE),"-")</f>
        <v>-</v>
      </c>
      <c r="AP1381" s="52">
        <f>VLOOKUP(D1381,Tarkasteltava_verkko_2024_harva!$E$2:$I$1804,5,FALSE)</f>
        <v>0</v>
      </c>
      <c r="AQ1381" s="52">
        <f>VLOOKUP(D1381,Tarkasteltava_verkko_2024_harva!$E$2:$I$1804,4,FALSE)</f>
        <v>0</v>
      </c>
      <c r="AR1381" s="148">
        <v>0</v>
      </c>
      <c r="AS1381" s="170" t="str">
        <f>IFERROR(VLOOKUP(C1381,'2015'!$C$12:$AG$1887,30,FALSE),"-")</f>
        <v>-</v>
      </c>
      <c r="AT1381" s="148">
        <v>0</v>
      </c>
      <c r="AU1381" s="170" t="str">
        <f>IFERROR(VLOOKUP(C1381,'2015'!$C$12:$AG$1887,31,FALSE),"-")</f>
        <v>-</v>
      </c>
      <c r="AV1381" s="106"/>
      <c r="AW1381" s="63">
        <f>IFERROR(VLOOKUP(C1381,Merkittävyysluokitus!$A$2:$J$1705,10,FALSE),"-")</f>
        <v>3</v>
      </c>
      <c r="AX1381" s="175">
        <f>IFERROR(VLOOKUP(C1381,Merkittävyysluokitus!$A$2:$J$1705,6,FALSE),"-")</f>
        <v>4.4312318912245994</v>
      </c>
      <c r="AY1381" s="175">
        <f>IFERROR(VLOOKUP(C1381,Merkittävyysluokitus!$A$2:$J$1705,7,FALSE),"-")</f>
        <v>1.6290637480798769</v>
      </c>
      <c r="AZ1381" s="175">
        <f>IFERROR(VLOOKUP(C1381,Merkittävyysluokitus!$A$2:$J$1705,8,FALSE),"-")</f>
        <v>2.6355014764780558</v>
      </c>
      <c r="BA1381" s="175">
        <f>IFERROR(VLOOKUP(C1381,Merkittävyysluokitus!$A$2:$J$1705,9,FALSE),"-")</f>
        <v>0.16666666666666666</v>
      </c>
      <c r="BB1381" s="203"/>
      <c r="BC1381" s="203" t="str">
        <f t="shared" si="337"/>
        <v>tieosoite muuttunut</v>
      </c>
      <c r="BD1381" s="39" t="str">
        <f t="shared" si="331"/>
        <v>musta</v>
      </c>
      <c r="BE1381" s="68" t="str">
        <f t="shared" si="332"/>
        <v>musta</v>
      </c>
      <c r="BF1381" s="68" t="str">
        <f t="shared" si="333"/>
        <v>musta</v>
      </c>
      <c r="BG1381" s="68" t="str">
        <f t="shared" si="334"/>
        <v>musta</v>
      </c>
      <c r="BH1381" s="208" t="str">
        <f t="shared" si="335"/>
        <v>musta</v>
      </c>
      <c r="BI1381" s="39"/>
      <c r="BJ1381" s="39" t="str">
        <f>IF(F1381="ei löydy","uusi tie",IF(E1381=0,"tieosoite muuttunut",IF(E1381=1,VLOOKUP(D1381,'2015'!$F$12:$AL$1887,31,FALSE),"-")))</f>
        <v>tieosoite muuttunut</v>
      </c>
      <c r="BK1381" s="67" t="str">
        <f>IF(E1381=1,VLOOKUP(D1381,'2015'!$F$12:$AL$1887,32,FALSE),"-")</f>
        <v>-</v>
      </c>
      <c r="BL1381" s="39" t="str">
        <f>IF(F1381="ei löydy","uusi tie",IF(E1381=0,"tieosoite muuttunut",IF(E1381=1,VLOOKUP(D1381,'2015'!$F$12:$AL$1887,33,FALSE),"-")))</f>
        <v>tieosoite muuttunut</v>
      </c>
      <c r="BM1381" s="39"/>
      <c r="BN1381" s="217" t="str">
        <f>VLOOKUP(D1381,'2015'!$F$12:$AL$1887,33,FALSE)</f>
        <v>musta</v>
      </c>
      <c r="BO1381" s="39"/>
      <c r="BP1381" s="115" t="s">
        <v>10</v>
      </c>
      <c r="BQ1381" s="30"/>
      <c r="BS1381" s="5"/>
      <c r="BU1381" s="37"/>
      <c r="BV1381" s="30" t="s">
        <v>10</v>
      </c>
      <c r="BX1381" t="str">
        <f>IF(E1381=1,VLOOKUP(D1381,'2015'!$F$12:$AX$1887,43,FALSE),"-")</f>
        <v>-</v>
      </c>
      <c r="BY1381" t="str">
        <f>IF(E1381=1,VLOOKUP(D1381,'2015'!$F$12:$AX$1887,44,FALSE),"-")</f>
        <v>-</v>
      </c>
      <c r="BZ1381" t="str">
        <f>IF(E1381=1,VLOOKUP(D1381,'2015'!$F$12:$AX$1887,45,FALSE),"-")</f>
        <v>-</v>
      </c>
      <c r="CA1381" s="31">
        <f t="shared" si="340"/>
        <v>20</v>
      </c>
      <c r="CB1381" s="31">
        <f t="shared" si="341"/>
        <v>10</v>
      </c>
      <c r="CC1381" s="31">
        <f t="shared" si="342"/>
        <v>10</v>
      </c>
      <c r="CD1381" s="31">
        <f t="shared" si="343"/>
        <v>0</v>
      </c>
      <c r="CE1381" s="31">
        <f t="shared" si="344"/>
        <v>0</v>
      </c>
      <c r="CO1381" s="2" t="s">
        <v>35</v>
      </c>
      <c r="CP1381" s="2" t="s">
        <v>35</v>
      </c>
    </row>
    <row r="1382" spans="1:94" ht="15.75" thickBot="1" x14ac:dyDescent="0.3">
      <c r="A1382" s="50"/>
      <c r="B1382" s="50"/>
      <c r="C1382" s="50" t="str">
        <f t="shared" si="338"/>
        <v>11861_1_5087</v>
      </c>
      <c r="D1382" s="51" t="str">
        <f t="shared" si="339"/>
        <v>11861_1</v>
      </c>
      <c r="E1382" s="224">
        <f>IFERROR(VLOOKUP(C1382,'2015'!$C$12:$D$1887,2,FALSE),0)</f>
        <v>1</v>
      </c>
      <c r="F1382" s="51">
        <f>IFERROR(K1382-IFERROR(VLOOKUP(D1382,'2015'!$F$12:$I$1887,4,FALSE),"ei löydy"),"ei löydy")</f>
        <v>0</v>
      </c>
      <c r="G1382" s="224">
        <f>IFERROR(VLOOKUP(Työfile_2024!C1382,Liikennemalli!$D$6:$G$1921,4,FALSE),0)</f>
        <v>1</v>
      </c>
      <c r="H1382" s="225">
        <f>K1382-IFERROR(VLOOKUP(Työfile_2024!D1382,Liikennemalli!$C$6:$H$1921,6,FALSE),"ei löydy")</f>
        <v>0</v>
      </c>
      <c r="I1382" s="80">
        <v>11861</v>
      </c>
      <c r="J1382" s="52">
        <v>1</v>
      </c>
      <c r="K1382" s="52">
        <v>5087</v>
      </c>
      <c r="L1382" s="53"/>
      <c r="M1382" s="54"/>
      <c r="N1382" s="54"/>
      <c r="O1382" s="54"/>
      <c r="P1382" s="54"/>
      <c r="Q1382" s="55"/>
      <c r="R1382" s="55"/>
      <c r="S1382" s="55"/>
      <c r="T1382" s="55"/>
      <c r="U1382" s="52"/>
      <c r="V1382" s="56">
        <v>514</v>
      </c>
      <c r="W1382" s="56">
        <v>42</v>
      </c>
      <c r="X1382" s="56">
        <v>523</v>
      </c>
      <c r="Y1382" s="56">
        <f>VLOOKUP(D1382,Liikennemalli24!$D$2:$F$1804,2,FALSE)</f>
        <v>37</v>
      </c>
      <c r="Z1382" s="57">
        <f>VLOOKUP(D1382,Liikennemalli24!$D$2:$F$1804,3,FALSE)</f>
        <v>0.246</v>
      </c>
      <c r="AA1382" s="178">
        <f>IF(G1382=1,VLOOKUP(C1382,Liikennemalli!$D$6:$H$1921,2,FALSE),"-")</f>
        <v>279</v>
      </c>
      <c r="AB1382" s="197">
        <f>IF(G1382=1,VLOOKUP(C1382,Liikennemalli!$D$6:$H$1921,3,FALSE),"-")</f>
        <v>0.47048903878583398</v>
      </c>
      <c r="AC1382" s="134">
        <f>IF(E1382=1,VLOOKUP(Työfile_2024!D1382,'2015'!$F$12:$X$1887,18,FALSE),"-")</f>
        <v>254</v>
      </c>
      <c r="AD1382" s="127">
        <f>IF(E1382=1,VLOOKUP(Työfile_2024!D1382,'2015'!$F$12:$X$1887,19,FALSE),"-")</f>
        <v>0.63</v>
      </c>
      <c r="AI1382" s="127">
        <f>IF(E1382=1,VLOOKUP(Työfile_2024!D1382,'2015'!$F$12:$AB$1887,20,FALSE),"-")</f>
        <v>0</v>
      </c>
      <c r="AJ1382" s="127">
        <f>IF(E1382=1,VLOOKUP(Työfile_2024!D1382,'2015'!$F$12:$AB$1887,21,FALSE),"-")</f>
        <v>0</v>
      </c>
      <c r="AK1382" s="127">
        <f>IF(E1382=1,VLOOKUP(Työfile_2024!D1382,'2015'!$F$12:$AB$1887,22,FALSE),"-")</f>
        <v>0</v>
      </c>
      <c r="AL1382" s="127">
        <f>IF(E1382=1,VLOOKUP(Työfile_2024!D1382,'2015'!$F$12:$AB$1887,23,FALSE),"-")</f>
        <v>0</v>
      </c>
      <c r="AM1382" s="56">
        <f>VLOOKUP(Työfile_2024!D1382,Tmatkat_20km_tarkasteltava_verk!$C$2:$D$1804,2,FALSE)</f>
        <v>202</v>
      </c>
      <c r="AN1382" s="148">
        <f t="shared" si="336"/>
        <v>0.39299610894941633</v>
      </c>
      <c r="AO1382" s="178">
        <f>IF(E1382=1,VLOOKUP(Työfile_2024!D1382,'2015'!$F$12:$AC$1887,24,FALSE),"-")</f>
        <v>75</v>
      </c>
      <c r="AP1382" s="52">
        <f>VLOOKUP(D1382,Tarkasteltava_verkko_2024_harva!$E$2:$I$1804,5,FALSE)</f>
        <v>0</v>
      </c>
      <c r="AQ1382" s="52">
        <f>VLOOKUP(D1382,Tarkasteltava_verkko_2024_harva!$E$2:$I$1804,4,FALSE)</f>
        <v>0</v>
      </c>
      <c r="AR1382" s="148">
        <v>0</v>
      </c>
      <c r="AS1382" s="170" t="str">
        <f>IFERROR(VLOOKUP(C1382,'2015'!$C$12:$AG$1887,30,FALSE),"-")</f>
        <v/>
      </c>
      <c r="AT1382" s="148">
        <v>0</v>
      </c>
      <c r="AU1382" s="170">
        <f>IFERROR(VLOOKUP(C1382,'2015'!$C$12:$AG$1887,31,FALSE),"-")</f>
        <v>0</v>
      </c>
      <c r="AV1382" s="106"/>
      <c r="AW1382" s="63">
        <f>IFERROR(VLOOKUP(C1382,Merkittävyysluokitus!$A$2:$J$1705,10,FALSE),"-")</f>
        <v>3</v>
      </c>
      <c r="AX1382" s="175">
        <f>IFERROR(VLOOKUP(C1382,Merkittävyysluokitus!$A$2:$J$1705,6,FALSE),"-")</f>
        <v>8.1308508371385084</v>
      </c>
      <c r="AY1382" s="175">
        <f>IFERROR(VLOOKUP(C1382,Merkittävyysluokitus!$A$2:$J$1705,7,FALSE),"-")</f>
        <v>2.3853333333333331</v>
      </c>
      <c r="AZ1382" s="175">
        <f>IFERROR(VLOOKUP(C1382,Merkittävyysluokitus!$A$2:$J$1705,8,FALSE),"-")</f>
        <v>4.5788508371385088</v>
      </c>
      <c r="BA1382" s="175">
        <f>IFERROR(VLOOKUP(C1382,Merkittävyysluokitus!$A$2:$J$1705,9,FALSE),"-")</f>
        <v>1.1666666666666665</v>
      </c>
      <c r="BB1382" s="203"/>
      <c r="BC1382" s="203" t="str">
        <f t="shared" si="337"/>
        <v/>
      </c>
      <c r="BD1382" s="39" t="str">
        <f t="shared" si="331"/>
        <v>musta</v>
      </c>
      <c r="BE1382" s="68" t="str">
        <f t="shared" si="332"/>
        <v>musta</v>
      </c>
      <c r="BF1382" s="68" t="str">
        <f t="shared" si="333"/>
        <v>musta</v>
      </c>
      <c r="BG1382" s="68" t="str">
        <f t="shared" si="334"/>
        <v>musta</v>
      </c>
      <c r="BH1382" s="208" t="str">
        <f t="shared" si="335"/>
        <v>musta</v>
      </c>
      <c r="BI1382" s="39"/>
      <c r="BJ1382" s="39" t="str">
        <f>IF(F1382="ei löydy","uusi tie",IF(E1382=0,"tieosoite muuttunut",IF(E1382=1,VLOOKUP(D1382,'2015'!$F$12:$AL$1887,31,FALSE),"-")))</f>
        <v>musta</v>
      </c>
      <c r="BK1382" s="67" t="str">
        <f>IF(E1382=1,VLOOKUP(D1382,'2015'!$F$12:$AL$1887,32,FALSE),"-")</f>
        <v>musta</v>
      </c>
      <c r="BL1382" s="39" t="str">
        <f>IF(F1382="ei löydy","uusi tie",IF(E1382=0,"tieosoite muuttunut",IF(E1382=1,VLOOKUP(D1382,'2015'!$F$12:$AL$1887,33,FALSE),"-")))</f>
        <v>musta</v>
      </c>
      <c r="BM1382" s="39"/>
      <c r="BN1382" s="217" t="str">
        <f>VLOOKUP(D1382,'2015'!$F$12:$AL$1887,33,FALSE)</f>
        <v>musta</v>
      </c>
      <c r="BO1382" s="39"/>
      <c r="BP1382" s="115" t="s">
        <v>10</v>
      </c>
      <c r="BQ1382" s="30"/>
      <c r="BS1382" s="5"/>
      <c r="BU1382" s="37"/>
      <c r="BV1382" s="30" t="s">
        <v>10</v>
      </c>
      <c r="BX1382" t="str">
        <f>IF(E1382=1,VLOOKUP(D1382,'2015'!$F$12:$AX$1887,43,FALSE),"-")</f>
        <v>musta</v>
      </c>
      <c r="BY1382" t="str">
        <f>IF(E1382=1,VLOOKUP(D1382,'2015'!$F$12:$AX$1887,44,FALSE),"-")</f>
        <v>musta</v>
      </c>
      <c r="BZ1382" t="str">
        <f>IF(E1382=1,VLOOKUP(D1382,'2015'!$F$12:$AX$1887,45,FALSE),"-")</f>
        <v>musta</v>
      </c>
      <c r="CA1382" s="31">
        <f t="shared" si="340"/>
        <v>11</v>
      </c>
      <c r="CB1382" s="31">
        <f t="shared" si="341"/>
        <v>10</v>
      </c>
      <c r="CC1382" s="31">
        <f t="shared" si="342"/>
        <v>0</v>
      </c>
      <c r="CD1382" s="31">
        <f t="shared" si="343"/>
        <v>1</v>
      </c>
      <c r="CE1382" s="31">
        <f t="shared" si="344"/>
        <v>0</v>
      </c>
      <c r="CO1382" s="32" t="s">
        <v>34</v>
      </c>
      <c r="CP1382" s="2" t="s">
        <v>35</v>
      </c>
    </row>
    <row r="1383" spans="1:94" ht="15.75" thickBot="1" x14ac:dyDescent="0.3">
      <c r="A1383" s="50"/>
      <c r="B1383" s="50"/>
      <c r="C1383" s="50" t="str">
        <f t="shared" si="338"/>
        <v>11861_2_4753</v>
      </c>
      <c r="D1383" s="51" t="str">
        <f t="shared" si="339"/>
        <v>11861_2</v>
      </c>
      <c r="E1383" s="224">
        <f>IFERROR(VLOOKUP(C1383,'2015'!$C$12:$D$1887,2,FALSE),0)</f>
        <v>1</v>
      </c>
      <c r="F1383" s="51">
        <f>IFERROR(K1383-IFERROR(VLOOKUP(D1383,'2015'!$F$12:$I$1887,4,FALSE),"ei löydy"),"ei löydy")</f>
        <v>0</v>
      </c>
      <c r="G1383" s="224">
        <f>IFERROR(VLOOKUP(Työfile_2024!C1383,Liikennemalli!$D$6:$G$1921,4,FALSE),0)</f>
        <v>1</v>
      </c>
      <c r="H1383" s="225">
        <f>K1383-IFERROR(VLOOKUP(Työfile_2024!D1383,Liikennemalli!$C$6:$H$1921,6,FALSE),"ei löydy")</f>
        <v>0</v>
      </c>
      <c r="I1383" s="80">
        <v>11861</v>
      </c>
      <c r="J1383" s="52">
        <v>2</v>
      </c>
      <c r="K1383" s="52">
        <v>4753</v>
      </c>
      <c r="L1383" s="53"/>
      <c r="M1383" s="54"/>
      <c r="N1383" s="54"/>
      <c r="O1383" s="54"/>
      <c r="P1383" s="54"/>
      <c r="Q1383" s="55"/>
      <c r="R1383" s="55"/>
      <c r="S1383" s="55"/>
      <c r="T1383" s="55"/>
      <c r="U1383" s="52"/>
      <c r="V1383" s="56">
        <v>514</v>
      </c>
      <c r="W1383" s="56">
        <v>42</v>
      </c>
      <c r="X1383" s="56">
        <v>523</v>
      </c>
      <c r="Y1383" s="56">
        <f>VLOOKUP(D1383,Liikennemalli24!$D$2:$F$1804,2,FALSE)</f>
        <v>27</v>
      </c>
      <c r="Z1383" s="57">
        <f>VLOOKUP(D1383,Liikennemalli24!$D$2:$F$1804,3,FALSE)</f>
        <v>0.29899999999999999</v>
      </c>
      <c r="AA1383" s="178">
        <f>IF(G1383=1,VLOOKUP(C1383,Liikennemalli!$D$6:$H$1921,2,FALSE),"-")</f>
        <v>120.747129751968</v>
      </c>
      <c r="AB1383" s="197">
        <f>IF(G1383=1,VLOOKUP(C1383,Liikennemalli!$D$6:$H$1921,3,FALSE),"-")</f>
        <v>0.51934988832987405</v>
      </c>
      <c r="AC1383" s="134">
        <f>IF(E1383=1,VLOOKUP(Työfile_2024!D1383,'2015'!$F$12:$X$1887,18,FALSE),"-")</f>
        <v>254</v>
      </c>
      <c r="AD1383" s="127">
        <f>IF(E1383=1,VLOOKUP(Työfile_2024!D1383,'2015'!$F$12:$X$1887,19,FALSE),"-")</f>
        <v>0.63</v>
      </c>
      <c r="AI1383" s="127">
        <f>IF(E1383=1,VLOOKUP(Työfile_2024!D1383,'2015'!$F$12:$AB$1887,20,FALSE),"-")</f>
        <v>0</v>
      </c>
      <c r="AJ1383" s="127">
        <f>IF(E1383=1,VLOOKUP(Työfile_2024!D1383,'2015'!$F$12:$AB$1887,21,FALSE),"-")</f>
        <v>0</v>
      </c>
      <c r="AK1383" s="127">
        <f>IF(E1383=1,VLOOKUP(Työfile_2024!D1383,'2015'!$F$12:$AB$1887,22,FALSE),"-")</f>
        <v>0</v>
      </c>
      <c r="AL1383" s="127">
        <f>IF(E1383=1,VLOOKUP(Työfile_2024!D1383,'2015'!$F$12:$AB$1887,23,FALSE),"-")</f>
        <v>0</v>
      </c>
      <c r="AM1383" s="56">
        <f>VLOOKUP(Työfile_2024!D1383,Tmatkat_20km_tarkasteltava_verk!$C$2:$D$1804,2,FALSE)</f>
        <v>140</v>
      </c>
      <c r="AN1383" s="148">
        <f t="shared" si="336"/>
        <v>0.2723735408560311</v>
      </c>
      <c r="AO1383" s="178">
        <f>IF(E1383=1,VLOOKUP(Työfile_2024!D1383,'2015'!$F$12:$AC$1887,24,FALSE),"-")</f>
        <v>33</v>
      </c>
      <c r="AP1383" s="52">
        <f>VLOOKUP(D1383,Tarkasteltava_verkko_2024_harva!$E$2:$I$1804,5,FALSE)</f>
        <v>0</v>
      </c>
      <c r="AQ1383" s="52">
        <f>VLOOKUP(D1383,Tarkasteltava_verkko_2024_harva!$E$2:$I$1804,4,FALSE)</f>
        <v>0</v>
      </c>
      <c r="AR1383" s="148">
        <v>0</v>
      </c>
      <c r="AS1383" s="170" t="str">
        <f>IFERROR(VLOOKUP(C1383,'2015'!$C$12:$AG$1887,30,FALSE),"-")</f>
        <v/>
      </c>
      <c r="AT1383" s="148">
        <v>0</v>
      </c>
      <c r="AU1383" s="170">
        <f>IFERROR(VLOOKUP(C1383,'2015'!$C$12:$AG$1887,31,FALSE),"-")</f>
        <v>0</v>
      </c>
      <c r="AV1383" s="106"/>
      <c r="AW1383" s="63">
        <f>IFERROR(VLOOKUP(C1383,Merkittävyysluokitus!$A$2:$J$1705,10,FALSE),"-")</f>
        <v>3</v>
      </c>
      <c r="AX1383" s="175">
        <f>IFERROR(VLOOKUP(C1383,Merkittävyysluokitus!$A$2:$J$1705,6,FALSE),"-")</f>
        <v>7.1219238964992382</v>
      </c>
      <c r="AY1383" s="175">
        <f>IFERROR(VLOOKUP(C1383,Merkittävyysluokitus!$A$2:$J$1705,7,FALSE),"-")</f>
        <v>2.0486666666666662</v>
      </c>
      <c r="AZ1383" s="175">
        <f>IFERROR(VLOOKUP(C1383,Merkittävyysluokitus!$A$2:$J$1705,8,FALSE),"-")</f>
        <v>4.0732572298325724</v>
      </c>
      <c r="BA1383" s="175">
        <f>IFERROR(VLOOKUP(C1383,Merkittävyysluokitus!$A$2:$J$1705,9,FALSE),"-")</f>
        <v>1</v>
      </c>
      <c r="BB1383" s="203"/>
      <c r="BC1383" s="203" t="str">
        <f t="shared" si="337"/>
        <v/>
      </c>
      <c r="BD1383" s="39" t="str">
        <f t="shared" si="331"/>
        <v>musta</v>
      </c>
      <c r="BE1383" s="68" t="str">
        <f t="shared" si="332"/>
        <v>musta</v>
      </c>
      <c r="BF1383" s="68" t="str">
        <f t="shared" si="333"/>
        <v>musta</v>
      </c>
      <c r="BG1383" s="68" t="str">
        <f t="shared" si="334"/>
        <v>musta</v>
      </c>
      <c r="BH1383" s="208" t="str">
        <f t="shared" si="335"/>
        <v>musta</v>
      </c>
      <c r="BI1383" s="39"/>
      <c r="BJ1383" s="39" t="str">
        <f>IF(F1383="ei löydy","uusi tie",IF(E1383=0,"tieosoite muuttunut",IF(E1383=1,VLOOKUP(D1383,'2015'!$F$12:$AL$1887,31,FALSE),"-")))</f>
        <v>musta</v>
      </c>
      <c r="BK1383" s="67" t="str">
        <f>IF(E1383=1,VLOOKUP(D1383,'2015'!$F$12:$AL$1887,32,FALSE),"-")</f>
        <v>musta</v>
      </c>
      <c r="BL1383" s="39" t="str">
        <f>IF(F1383="ei löydy","uusi tie",IF(E1383=0,"tieosoite muuttunut",IF(E1383=1,VLOOKUP(D1383,'2015'!$F$12:$AL$1887,33,FALSE),"-")))</f>
        <v>musta</v>
      </c>
      <c r="BM1383" s="39"/>
      <c r="BN1383" s="217" t="str">
        <f>VLOOKUP(D1383,'2015'!$F$12:$AL$1887,33,FALSE)</f>
        <v>musta</v>
      </c>
      <c r="BO1383" s="39"/>
      <c r="BP1383" s="115" t="s">
        <v>10</v>
      </c>
      <c r="BQ1383" s="30"/>
      <c r="BS1383" s="5"/>
      <c r="BU1383" s="37"/>
      <c r="BV1383" s="30" t="s">
        <v>10</v>
      </c>
      <c r="BX1383" t="str">
        <f>IF(E1383=1,VLOOKUP(D1383,'2015'!$F$12:$AX$1887,43,FALSE),"-")</f>
        <v>musta</v>
      </c>
      <c r="BY1383" t="str">
        <f>IF(E1383=1,VLOOKUP(D1383,'2015'!$F$12:$AX$1887,44,FALSE),"-")</f>
        <v>musta</v>
      </c>
      <c r="BZ1383" t="str">
        <f>IF(E1383=1,VLOOKUP(D1383,'2015'!$F$12:$AX$1887,45,FALSE),"-")</f>
        <v>musta</v>
      </c>
      <c r="CA1383" s="31">
        <f t="shared" si="340"/>
        <v>11</v>
      </c>
      <c r="CB1383" s="31">
        <f t="shared" si="341"/>
        <v>10</v>
      </c>
      <c r="CC1383" s="31">
        <f t="shared" si="342"/>
        <v>0</v>
      </c>
      <c r="CD1383" s="31">
        <f t="shared" si="343"/>
        <v>1</v>
      </c>
      <c r="CE1383" s="31">
        <f t="shared" si="344"/>
        <v>0</v>
      </c>
      <c r="CO1383" s="32" t="s">
        <v>34</v>
      </c>
      <c r="CP1383" s="2" t="s">
        <v>35</v>
      </c>
    </row>
    <row r="1384" spans="1:94" ht="15.75" thickBot="1" x14ac:dyDescent="0.3">
      <c r="A1384" s="50"/>
      <c r="B1384" s="50"/>
      <c r="C1384" s="50" t="str">
        <f t="shared" si="338"/>
        <v>11863_1_6113</v>
      </c>
      <c r="D1384" s="51" t="str">
        <f t="shared" si="339"/>
        <v>11863_1</v>
      </c>
      <c r="E1384" s="224">
        <f>IFERROR(VLOOKUP(C1384,'2015'!$C$12:$D$1887,2,FALSE),0)</f>
        <v>1</v>
      </c>
      <c r="F1384" s="51">
        <f>IFERROR(K1384-IFERROR(VLOOKUP(D1384,'2015'!$F$12:$I$1887,4,FALSE),"ei löydy"),"ei löydy")</f>
        <v>0</v>
      </c>
      <c r="G1384" s="224">
        <f>IFERROR(VLOOKUP(Työfile_2024!C1384,Liikennemalli!$D$6:$G$1921,4,FALSE),0)</f>
        <v>1</v>
      </c>
      <c r="H1384" s="225">
        <f>K1384-IFERROR(VLOOKUP(Työfile_2024!D1384,Liikennemalli!$C$6:$H$1921,6,FALSE),"ei löydy")</f>
        <v>0</v>
      </c>
      <c r="I1384" s="80">
        <v>11863</v>
      </c>
      <c r="J1384" s="52">
        <v>1</v>
      </c>
      <c r="K1384" s="52">
        <v>6113</v>
      </c>
      <c r="L1384" s="53"/>
      <c r="M1384" s="54"/>
      <c r="N1384" s="54"/>
      <c r="O1384" s="54"/>
      <c r="P1384" s="54"/>
      <c r="Q1384" s="55"/>
      <c r="R1384" s="55"/>
      <c r="S1384" s="55"/>
      <c r="T1384" s="55"/>
      <c r="U1384" s="52"/>
      <c r="V1384" s="56">
        <v>726.77997709798785</v>
      </c>
      <c r="W1384" s="56">
        <v>56.673973499100278</v>
      </c>
      <c r="X1384" s="56">
        <v>721.59316211352859</v>
      </c>
      <c r="Y1384" s="56">
        <f>VLOOKUP(D1384,Liikennemalli24!$D$2:$F$1804,2,FALSE)</f>
        <v>574</v>
      </c>
      <c r="Z1384" s="57">
        <f>VLOOKUP(D1384,Liikennemalli24!$D$2:$F$1804,3,FALSE)</f>
        <v>0.28799999999999998</v>
      </c>
      <c r="AA1384" s="178">
        <f>IF(G1384=1,VLOOKUP(C1384,Liikennemalli!$D$6:$H$1921,2,FALSE),"-")</f>
        <v>1141.7337160315999</v>
      </c>
      <c r="AB1384" s="197">
        <f>IF(G1384=1,VLOOKUP(C1384,Liikennemalli!$D$6:$H$1921,3,FALSE),"-")</f>
        <v>0.62079990269343899</v>
      </c>
      <c r="AC1384" s="134">
        <f>IF(E1384=1,VLOOKUP(Työfile_2024!D1384,'2015'!$F$12:$X$1887,18,FALSE),"-")</f>
        <v>321</v>
      </c>
      <c r="AD1384" s="127">
        <f>IF(E1384=1,VLOOKUP(Työfile_2024!D1384,'2015'!$F$12:$X$1887,19,FALSE),"-")</f>
        <v>0.6</v>
      </c>
      <c r="AI1384" s="127">
        <f>IF(E1384=1,VLOOKUP(Työfile_2024!D1384,'2015'!$F$12:$AB$1887,20,FALSE),"-")</f>
        <v>0</v>
      </c>
      <c r="AJ1384" s="127">
        <f>IF(E1384=1,VLOOKUP(Työfile_2024!D1384,'2015'!$F$12:$AB$1887,21,FALSE),"-")</f>
        <v>0</v>
      </c>
      <c r="AK1384" s="127">
        <f>IF(E1384=1,VLOOKUP(Työfile_2024!D1384,'2015'!$F$12:$AB$1887,22,FALSE),"-")</f>
        <v>0</v>
      </c>
      <c r="AL1384" s="127">
        <f>IF(E1384=1,VLOOKUP(Työfile_2024!D1384,'2015'!$F$12:$AB$1887,23,FALSE),"-")</f>
        <v>0</v>
      </c>
      <c r="AM1384" s="56">
        <f>VLOOKUP(Työfile_2024!D1384,Tmatkat_20km_tarkasteltava_verk!$C$2:$D$1804,2,FALSE)</f>
        <v>656</v>
      </c>
      <c r="AN1384" s="148">
        <f t="shared" si="336"/>
        <v>0.90261154774707697</v>
      </c>
      <c r="AO1384" s="178">
        <f>IF(E1384=1,VLOOKUP(Työfile_2024!D1384,'2015'!$F$12:$AC$1887,24,FALSE),"-")</f>
        <v>101</v>
      </c>
      <c r="AP1384" s="52">
        <f>VLOOKUP(D1384,Tarkasteltava_verkko_2024_harva!$E$2:$I$1804,5,FALSE)</f>
        <v>0</v>
      </c>
      <c r="AQ1384" s="52">
        <f>VLOOKUP(D1384,Tarkasteltava_verkko_2024_harva!$E$2:$I$1804,4,FALSE)</f>
        <v>0</v>
      </c>
      <c r="AR1384" s="148">
        <v>0</v>
      </c>
      <c r="AS1384" s="170" t="str">
        <f>IFERROR(VLOOKUP(C1384,'2015'!$C$12:$AG$1887,30,FALSE),"-")</f>
        <v/>
      </c>
      <c r="AT1384" s="148">
        <v>7.3450024537870112E-2</v>
      </c>
      <c r="AU1384" s="170">
        <f>IFERROR(VLOOKUP(C1384,'2015'!$C$12:$AG$1887,31,FALSE),"-")</f>
        <v>0</v>
      </c>
      <c r="AV1384" s="106"/>
      <c r="AW1384" s="63">
        <f>IFERROR(VLOOKUP(C1384,Merkittävyysluokitus!$A$2:$J$1705,10,FALSE),"-")</f>
        <v>2</v>
      </c>
      <c r="AX1384" s="175">
        <f>IFERROR(VLOOKUP(C1384,Merkittävyysluokitus!$A$2:$J$1705,6,FALSE),"-")</f>
        <v>10.767383310289397</v>
      </c>
      <c r="AY1384" s="175">
        <f>IFERROR(VLOOKUP(C1384,Merkittävyysluokitus!$A$2:$J$1705,7,FALSE),"-")</f>
        <v>3.1803399312939633</v>
      </c>
      <c r="AZ1384" s="175">
        <f>IFERROR(VLOOKUP(C1384,Merkittävyysluokitus!$A$2:$J$1705,8,FALSE),"-")</f>
        <v>5.7537100456620998</v>
      </c>
      <c r="BA1384" s="175">
        <f>IFERROR(VLOOKUP(C1384,Merkittävyysluokitus!$A$2:$J$1705,9,FALSE),"-")</f>
        <v>1.8333333333333333</v>
      </c>
      <c r="BB1384" s="203"/>
      <c r="BC1384" s="203" t="str">
        <f t="shared" si="337"/>
        <v/>
      </c>
      <c r="BD1384" s="39" t="str">
        <f t="shared" si="331"/>
        <v>musta</v>
      </c>
      <c r="BE1384" s="68" t="str">
        <f t="shared" si="332"/>
        <v>musta</v>
      </c>
      <c r="BF1384" s="68" t="str">
        <f t="shared" si="333"/>
        <v>musta</v>
      </c>
      <c r="BG1384" s="68" t="str">
        <f t="shared" si="334"/>
        <v>musta</v>
      </c>
      <c r="BH1384" s="208" t="str">
        <f t="shared" si="335"/>
        <v>musta</v>
      </c>
      <c r="BI1384" s="39"/>
      <c r="BJ1384" s="39" t="str">
        <f>IF(F1384="ei löydy","uusi tie",IF(E1384=0,"tieosoite muuttunut",IF(E1384=1,VLOOKUP(D1384,'2015'!$F$12:$AL$1887,31,FALSE),"-")))</f>
        <v>punainen</v>
      </c>
      <c r="BK1384" s="67" t="str">
        <f>IF(E1384=1,VLOOKUP(D1384,'2015'!$F$12:$AL$1887,32,FALSE),"-")</f>
        <v>musta</v>
      </c>
      <c r="BL1384" s="39" t="str">
        <f>IF(F1384="ei löydy","uusi tie",IF(E1384=0,"tieosoite muuttunut",IF(E1384=1,VLOOKUP(D1384,'2015'!$F$12:$AL$1887,33,FALSE),"-")))</f>
        <v>musta</v>
      </c>
      <c r="BM1384" s="39"/>
      <c r="BN1384" s="217" t="str">
        <f>VLOOKUP(D1384,'2015'!$F$12:$AL$1887,33,FALSE)</f>
        <v>musta</v>
      </c>
      <c r="BO1384" s="39"/>
      <c r="BP1384" s="115" t="s">
        <v>10</v>
      </c>
      <c r="BQ1384" s="30"/>
      <c r="BS1384" s="5"/>
      <c r="BU1384" s="37"/>
      <c r="BV1384" s="30" t="s">
        <v>10</v>
      </c>
      <c r="BX1384" t="str">
        <f>IF(E1384=1,VLOOKUP(D1384,'2015'!$F$12:$AX$1887,43,FALSE),"-")</f>
        <v>punainen</v>
      </c>
      <c r="BY1384" t="str">
        <f>IF(E1384=1,VLOOKUP(D1384,'2015'!$F$12:$AX$1887,44,FALSE),"-")</f>
        <v>musta</v>
      </c>
      <c r="BZ1384" t="str">
        <f>IF(E1384=1,VLOOKUP(D1384,'2015'!$F$12:$AX$1887,45,FALSE),"-")</f>
        <v>musta</v>
      </c>
      <c r="CA1384" s="31">
        <f t="shared" si="340"/>
        <v>20</v>
      </c>
      <c r="CB1384" s="31">
        <f t="shared" si="341"/>
        <v>10</v>
      </c>
      <c r="CC1384" s="31">
        <f t="shared" si="342"/>
        <v>0</v>
      </c>
      <c r="CD1384" s="31">
        <f t="shared" si="343"/>
        <v>10</v>
      </c>
      <c r="CE1384" s="31">
        <f t="shared" si="344"/>
        <v>0</v>
      </c>
      <c r="CO1384" s="32" t="s">
        <v>34</v>
      </c>
      <c r="CP1384" s="2" t="s">
        <v>35</v>
      </c>
    </row>
    <row r="1385" spans="1:94" ht="15.75" thickBot="1" x14ac:dyDescent="0.3">
      <c r="A1385" s="50"/>
      <c r="B1385" s="50"/>
      <c r="C1385" s="50" t="str">
        <f t="shared" si="338"/>
        <v>11865_1_6020</v>
      </c>
      <c r="D1385" s="51" t="str">
        <f t="shared" si="339"/>
        <v>11865_1</v>
      </c>
      <c r="E1385" s="224">
        <f>IFERROR(VLOOKUP(C1385,'2015'!$C$12:$D$1887,2,FALSE),0)</f>
        <v>1</v>
      </c>
      <c r="F1385" s="51">
        <f>IFERROR(K1385-IFERROR(VLOOKUP(D1385,'2015'!$F$12:$I$1887,4,FALSE),"ei löydy"),"ei löydy")</f>
        <v>0</v>
      </c>
      <c r="G1385" s="224">
        <f>IFERROR(VLOOKUP(Työfile_2024!C1385,Liikennemalli!$D$6:$G$1921,4,FALSE),0)</f>
        <v>1</v>
      </c>
      <c r="H1385" s="225">
        <f>K1385-IFERROR(VLOOKUP(Työfile_2024!D1385,Liikennemalli!$C$6:$H$1921,6,FALSE),"ei löydy")</f>
        <v>0</v>
      </c>
      <c r="I1385" s="80">
        <v>11865</v>
      </c>
      <c r="J1385" s="52">
        <v>1</v>
      </c>
      <c r="K1385" s="52">
        <v>6020</v>
      </c>
      <c r="L1385" s="53"/>
      <c r="M1385" s="54"/>
      <c r="N1385" s="54"/>
      <c r="O1385" s="54"/>
      <c r="P1385" s="54"/>
      <c r="Q1385" s="55"/>
      <c r="R1385" s="55"/>
      <c r="S1385" s="55"/>
      <c r="T1385" s="55"/>
      <c r="U1385" s="52"/>
      <c r="V1385" s="56">
        <v>260</v>
      </c>
      <c r="W1385" s="56">
        <v>19</v>
      </c>
      <c r="X1385" s="56">
        <v>283</v>
      </c>
      <c r="Y1385" s="56">
        <f>VLOOKUP(D1385,Liikennemalli24!$D$2:$F$1804,2,FALSE)</f>
        <v>0</v>
      </c>
      <c r="Z1385" s="57">
        <f>VLOOKUP(D1385,Liikennemalli24!$D$2:$F$1804,3,FALSE)</f>
        <v>0</v>
      </c>
      <c r="AA1385" s="178">
        <f>IF(G1385=1,VLOOKUP(C1385,Liikennemalli!$D$6:$H$1921,2,FALSE),"-")</f>
        <v>0</v>
      </c>
      <c r="AB1385" s="197">
        <f>IF(G1385=1,VLOOKUP(C1385,Liikennemalli!$D$6:$H$1921,3,FALSE),"-")</f>
        <v>0</v>
      </c>
      <c r="AC1385" s="134">
        <f>IF(E1385=1,VLOOKUP(Työfile_2024!D1385,'2015'!$F$12:$X$1887,18,FALSE),"-")</f>
        <v>116</v>
      </c>
      <c r="AD1385" s="127">
        <f>IF(E1385=1,VLOOKUP(Työfile_2024!D1385,'2015'!$F$12:$X$1887,19,FALSE),"-")</f>
        <v>0.72</v>
      </c>
      <c r="AI1385" s="127">
        <f>IF(E1385=1,VLOOKUP(Työfile_2024!D1385,'2015'!$F$12:$AB$1887,20,FALSE),"-")</f>
        <v>0</v>
      </c>
      <c r="AJ1385" s="127">
        <f>IF(E1385=1,VLOOKUP(Työfile_2024!D1385,'2015'!$F$12:$AB$1887,21,FALSE),"-")</f>
        <v>0</v>
      </c>
      <c r="AK1385" s="127">
        <f>IF(E1385=1,VLOOKUP(Työfile_2024!D1385,'2015'!$F$12:$AB$1887,22,FALSE),"-")</f>
        <v>0</v>
      </c>
      <c r="AL1385" s="127">
        <f>IF(E1385=1,VLOOKUP(Työfile_2024!D1385,'2015'!$F$12:$AB$1887,23,FALSE),"-")</f>
        <v>0</v>
      </c>
      <c r="AM1385" s="56">
        <f>VLOOKUP(Työfile_2024!D1385,Tmatkat_20km_tarkasteltava_verk!$C$2:$D$1804,2,FALSE)</f>
        <v>56</v>
      </c>
      <c r="AN1385" s="148">
        <f t="shared" si="336"/>
        <v>0.2153846153846154</v>
      </c>
      <c r="AO1385" s="178">
        <f>IF(E1385=1,VLOOKUP(Työfile_2024!D1385,'2015'!$F$12:$AC$1887,24,FALSE),"-")</f>
        <v>35</v>
      </c>
      <c r="AP1385" s="52">
        <f>VLOOKUP(D1385,Tarkasteltava_verkko_2024_harva!$E$2:$I$1804,5,FALSE)</f>
        <v>0</v>
      </c>
      <c r="AQ1385" s="52">
        <f>VLOOKUP(D1385,Tarkasteltava_verkko_2024_harva!$E$2:$I$1804,4,FALSE)</f>
        <v>0</v>
      </c>
      <c r="AR1385" s="148">
        <v>0</v>
      </c>
      <c r="AS1385" s="170" t="str">
        <f>IFERROR(VLOOKUP(C1385,'2015'!$C$12:$AG$1887,30,FALSE),"-")</f>
        <v/>
      </c>
      <c r="AT1385" s="148">
        <v>6.3953488372093026E-2</v>
      </c>
      <c r="AU1385" s="170">
        <f>IFERROR(VLOOKUP(C1385,'2015'!$C$12:$AG$1887,31,FALSE),"-")</f>
        <v>0</v>
      </c>
      <c r="AV1385" s="106"/>
      <c r="AW1385" s="63">
        <f>IFERROR(VLOOKUP(C1385,Merkittävyysluokitus!$A$2:$J$1705,10,FALSE),"-")</f>
        <v>4</v>
      </c>
      <c r="AX1385" s="175">
        <f>IFERROR(VLOOKUP(C1385,Merkittävyysluokitus!$A$2:$J$1705,6,FALSE),"-")</f>
        <v>2.8277016742770162</v>
      </c>
      <c r="AY1385" s="175">
        <f>IFERROR(VLOOKUP(C1385,Merkittävyysluokitus!$A$2:$J$1705,7,FALSE),"-")</f>
        <v>1.0166666666666666</v>
      </c>
      <c r="AZ1385" s="175">
        <f>IFERROR(VLOOKUP(C1385,Merkittävyysluokitus!$A$2:$J$1705,8,FALSE),"-")</f>
        <v>1.1443683409436833</v>
      </c>
      <c r="BA1385" s="175">
        <f>IFERROR(VLOOKUP(C1385,Merkittävyysluokitus!$A$2:$J$1705,9,FALSE),"-")</f>
        <v>0.66666666666666663</v>
      </c>
      <c r="BB1385" s="203"/>
      <c r="BC1385" s="203" t="str">
        <f t="shared" si="337"/>
        <v>ei mallia</v>
      </c>
      <c r="BD1385" s="39" t="str">
        <f t="shared" si="331"/>
        <v>Ei luokiteltu</v>
      </c>
      <c r="BE1385" s="68" t="str">
        <f t="shared" si="332"/>
        <v>ei mallia</v>
      </c>
      <c r="BF1385" s="68" t="str">
        <f t="shared" si="333"/>
        <v>ei mallia</v>
      </c>
      <c r="BG1385" s="68" t="str">
        <f t="shared" si="334"/>
        <v>ei mallia</v>
      </c>
      <c r="BH1385" s="208" t="str">
        <f t="shared" si="335"/>
        <v>musta</v>
      </c>
      <c r="BI1385" s="39"/>
      <c r="BJ1385" s="39" t="str">
        <f>IF(F1385="ei löydy","uusi tie",IF(E1385=0,"tieosoite muuttunut",IF(E1385=1,VLOOKUP(D1385,'2015'!$F$12:$AL$1887,31,FALSE),"-")))</f>
        <v>musta</v>
      </c>
      <c r="BK1385" s="67" t="str">
        <f>IF(E1385=1,VLOOKUP(D1385,'2015'!$F$12:$AL$1887,32,FALSE),"-")</f>
        <v>musta</v>
      </c>
      <c r="BL1385" s="39" t="str">
        <f>IF(F1385="ei löydy","uusi tie",IF(E1385=0,"tieosoite muuttunut",IF(E1385=1,VLOOKUP(D1385,'2015'!$F$12:$AL$1887,33,FALSE),"-")))</f>
        <v>musta</v>
      </c>
      <c r="BM1385" s="39"/>
      <c r="BN1385" s="217" t="str">
        <f>VLOOKUP(D1385,'2015'!$F$12:$AL$1887,33,FALSE)</f>
        <v>musta</v>
      </c>
      <c r="BO1385" s="39"/>
      <c r="BP1385" s="115" t="s">
        <v>10</v>
      </c>
      <c r="BQ1385" s="30"/>
      <c r="BS1385" s="5"/>
      <c r="BU1385" s="37"/>
      <c r="BV1385" s="30" t="s">
        <v>10</v>
      </c>
      <c r="BX1385" t="str">
        <f>IF(E1385=1,VLOOKUP(D1385,'2015'!$F$12:$AX$1887,43,FALSE),"-")</f>
        <v>musta</v>
      </c>
      <c r="BY1385" t="str">
        <f>IF(E1385=1,VLOOKUP(D1385,'2015'!$F$12:$AX$1887,44,FALSE),"-")</f>
        <v>musta</v>
      </c>
      <c r="BZ1385" t="str">
        <f>IF(E1385=1,VLOOKUP(D1385,'2015'!$F$12:$AX$1887,45,FALSE),"-")</f>
        <v>musta</v>
      </c>
      <c r="CA1385" s="31">
        <f t="shared" si="340"/>
        <v>10</v>
      </c>
      <c r="CB1385" s="31">
        <f t="shared" si="341"/>
        <v>10</v>
      </c>
      <c r="CC1385" s="31">
        <f t="shared" si="342"/>
        <v>0</v>
      </c>
      <c r="CD1385" s="31">
        <f t="shared" si="343"/>
        <v>0</v>
      </c>
      <c r="CE1385" s="31">
        <f t="shared" si="344"/>
        <v>0</v>
      </c>
      <c r="CO1385" s="32" t="s">
        <v>34</v>
      </c>
      <c r="CP1385" s="2" t="s">
        <v>35</v>
      </c>
    </row>
    <row r="1386" spans="1:94" ht="15.75" thickBot="1" x14ac:dyDescent="0.3">
      <c r="A1386" s="50"/>
      <c r="B1386" s="50"/>
      <c r="C1386" s="50" t="str">
        <f t="shared" si="338"/>
        <v>11866_1_346</v>
      </c>
      <c r="D1386" s="51" t="str">
        <f t="shared" si="339"/>
        <v>11866_1</v>
      </c>
      <c r="E1386" s="224">
        <f>IFERROR(VLOOKUP(C1386,'2015'!$C$12:$D$1887,2,FALSE),0)</f>
        <v>1</v>
      </c>
      <c r="F1386" s="51">
        <f>IFERROR(K1386-IFERROR(VLOOKUP(D1386,'2015'!$F$12:$I$1887,4,FALSE),"ei löydy"),"ei löydy")</f>
        <v>0</v>
      </c>
      <c r="G1386" s="224">
        <f>IFERROR(VLOOKUP(Työfile_2024!C1386,Liikennemalli!$D$6:$G$1921,4,FALSE),0)</f>
        <v>1</v>
      </c>
      <c r="H1386" s="225">
        <f>K1386-IFERROR(VLOOKUP(Työfile_2024!D1386,Liikennemalli!$C$6:$H$1921,6,FALSE),"ei löydy")</f>
        <v>0</v>
      </c>
      <c r="I1386" s="80">
        <v>11866</v>
      </c>
      <c r="J1386" s="52">
        <v>1</v>
      </c>
      <c r="K1386" s="52">
        <v>346</v>
      </c>
      <c r="L1386" s="53"/>
      <c r="M1386" s="54"/>
      <c r="N1386" s="54"/>
      <c r="O1386" s="54"/>
      <c r="P1386" s="54"/>
      <c r="Q1386" s="55"/>
      <c r="R1386" s="55"/>
      <c r="S1386" s="55"/>
      <c r="T1386" s="55"/>
      <c r="U1386" s="52"/>
      <c r="V1386" s="56">
        <v>99</v>
      </c>
      <c r="W1386" s="56">
        <v>3</v>
      </c>
      <c r="X1386" s="56">
        <v>113</v>
      </c>
      <c r="Y1386" s="56">
        <f>VLOOKUP(D1386,Liikennemalli24!$D$2:$F$1804,2,FALSE)</f>
        <v>0</v>
      </c>
      <c r="Z1386" s="148">
        <f>VLOOKUP(D1386,Liikennemalli24!$D$2:$F$1804,3,FALSE)</f>
        <v>0</v>
      </c>
      <c r="AA1386" s="178">
        <f>IF(G1386=1,VLOOKUP(C1386,Liikennemalli!$D$6:$H$1921,2,FALSE),"-")</f>
        <v>0</v>
      </c>
      <c r="AB1386" s="198">
        <f>IF(G1386=1,VLOOKUP(C1386,Liikennemalli!$D$6:$H$1921,3,FALSE),"-")</f>
        <v>0</v>
      </c>
      <c r="AC1386" s="51" t="str">
        <f>IF(E1386=1,VLOOKUP(Työfile_2024!D1386,'2015'!$F$12:$X$1887,18,FALSE),"-")</f>
        <v>ei mallia</v>
      </c>
      <c r="AD1386" s="51" t="str">
        <f>IF(E1386=1,VLOOKUP(Työfile_2024!D1386,'2015'!$F$12:$X$1887,19,FALSE),"-")</f>
        <v>ei mallia</v>
      </c>
      <c r="AI1386" s="128">
        <f>IF(E1386=1,VLOOKUP(Työfile_2024!D1386,'2015'!$F$12:$AB$1887,20,FALSE),"-")</f>
        <v>0</v>
      </c>
      <c r="AJ1386" s="128">
        <f>IF(E1386=1,VLOOKUP(Työfile_2024!D1386,'2015'!$F$12:$AB$1887,21,FALSE),"-")</f>
        <v>0</v>
      </c>
      <c r="AK1386" s="128">
        <f>IF(E1386=1,VLOOKUP(Työfile_2024!D1386,'2015'!$F$12:$AB$1887,22,FALSE),"-")</f>
        <v>0</v>
      </c>
      <c r="AL1386" s="128">
        <f>IF(E1386=1,VLOOKUP(Työfile_2024!D1386,'2015'!$F$12:$AB$1887,23,FALSE),"-")</f>
        <v>0</v>
      </c>
      <c r="AM1386" s="56">
        <f>VLOOKUP(Työfile_2024!D1386,Tmatkat_20km_tarkasteltava_verk!$C$2:$D$1804,2,FALSE)</f>
        <v>24</v>
      </c>
      <c r="AN1386" s="148">
        <f t="shared" si="336"/>
        <v>0.24242424242424243</v>
      </c>
      <c r="AO1386" s="178">
        <f>IF(E1386=1,VLOOKUP(Työfile_2024!D1386,'2015'!$F$12:$AC$1887,24,FALSE),"-")</f>
        <v>32</v>
      </c>
      <c r="AP1386" s="52">
        <f>VLOOKUP(D1386,Tarkasteltava_verkko_2024_harva!$E$2:$I$1804,5,FALSE)</f>
        <v>0</v>
      </c>
      <c r="AQ1386" s="52">
        <f>VLOOKUP(D1386,Tarkasteltava_verkko_2024_harva!$E$2:$I$1804,4,FALSE)</f>
        <v>0</v>
      </c>
      <c r="AR1386" s="148">
        <v>0</v>
      </c>
      <c r="AS1386" s="170" t="str">
        <f>IFERROR(VLOOKUP(C1386,'2015'!$C$12:$AG$1887,30,FALSE),"-")</f>
        <v/>
      </c>
      <c r="AT1386" s="148">
        <v>0</v>
      </c>
      <c r="AU1386" s="170">
        <f>IFERROR(VLOOKUP(C1386,'2015'!$C$12:$AG$1887,31,FALSE),"-")</f>
        <v>0</v>
      </c>
      <c r="AV1386" s="106"/>
      <c r="AW1386" s="63">
        <f>IFERROR(VLOOKUP(C1386,Merkittävyysluokitus!$A$2:$J$1705,10,FALSE),"-")</f>
        <v>4</v>
      </c>
      <c r="AX1386" s="175">
        <f>IFERROR(VLOOKUP(C1386,Merkittävyysluokitus!$A$2:$J$1705,6,FALSE),"-")</f>
        <v>1.0541232876712328</v>
      </c>
      <c r="AY1386" s="175">
        <f>IFERROR(VLOOKUP(C1386,Merkittävyysluokitus!$A$2:$J$1705,7,FALSE),"-")</f>
        <v>0.39366666666666661</v>
      </c>
      <c r="AZ1386" s="175">
        <f>IFERROR(VLOOKUP(C1386,Merkittävyysluokitus!$A$2:$J$1705,8,FALSE),"-")</f>
        <v>0.1604566210045662</v>
      </c>
      <c r="BA1386" s="175">
        <f>IFERROR(VLOOKUP(C1386,Merkittävyysluokitus!$A$2:$J$1705,9,FALSE),"-")</f>
        <v>0.5</v>
      </c>
      <c r="BB1386" s="203"/>
      <c r="BC1386" s="203" t="str">
        <f t="shared" si="337"/>
        <v>ei mallia</v>
      </c>
      <c r="BD1386" s="39" t="str">
        <f t="shared" si="331"/>
        <v>Ei luokiteltu</v>
      </c>
      <c r="BE1386" s="68" t="str">
        <f t="shared" si="332"/>
        <v>ei mallia</v>
      </c>
      <c r="BF1386" s="68" t="str">
        <f t="shared" si="333"/>
        <v>ei mallia</v>
      </c>
      <c r="BG1386" s="68" t="str">
        <f t="shared" si="334"/>
        <v>ei mallia</v>
      </c>
      <c r="BH1386" s="208" t="str">
        <f t="shared" si="335"/>
        <v>musta</v>
      </c>
      <c r="BI1386" s="39"/>
      <c r="BJ1386" s="39" t="str">
        <f>IF(F1386="ei löydy","uusi tie",IF(E1386=0,"tieosoite muuttunut",IF(E1386=1,VLOOKUP(D1386,'2015'!$F$12:$AL$1887,31,FALSE),"-")))</f>
        <v>musta</v>
      </c>
      <c r="BK1386" s="67" t="str">
        <f>IF(E1386=1,VLOOKUP(D1386,'2015'!$F$12:$AL$1887,32,FALSE),"-")</f>
        <v>musta</v>
      </c>
      <c r="BL1386" s="39" t="str">
        <f>IF(F1386="ei löydy","uusi tie",IF(E1386=0,"tieosoite muuttunut",IF(E1386=1,VLOOKUP(D1386,'2015'!$F$12:$AL$1887,33,FALSE),"-")))</f>
        <v>musta</v>
      </c>
      <c r="BM1386" s="39"/>
      <c r="BN1386" s="217" t="str">
        <f>VLOOKUP(D1386,'2015'!$F$12:$AL$1887,33,FALSE)</f>
        <v>musta</v>
      </c>
      <c r="BO1386" s="39"/>
      <c r="BP1386" s="115"/>
      <c r="BQ1386" s="26" t="s">
        <v>10</v>
      </c>
      <c r="BS1386" s="5"/>
      <c r="BU1386" s="37"/>
      <c r="BV1386" s="30"/>
      <c r="BX1386" t="str">
        <f>IF(E1386=1,VLOOKUP(D1386,'2015'!$F$12:$AX$1887,43,FALSE),"-")</f>
        <v>ei mallia</v>
      </c>
      <c r="BY1386" t="str">
        <f>IF(E1386=1,VLOOKUP(D1386,'2015'!$F$12:$AX$1887,44,FALSE),"-")</f>
        <v>ei mallia</v>
      </c>
      <c r="BZ1386" t="str">
        <f>IF(E1386=1,VLOOKUP(D1386,'2015'!$F$12:$AX$1887,45,FALSE),"-")</f>
        <v>ei mallia</v>
      </c>
      <c r="CG1386" s="21"/>
      <c r="CH1386" s="21"/>
      <c r="CI1386" s="21"/>
      <c r="CK1386" s="21"/>
      <c r="CL1386" s="21"/>
      <c r="CM1386" s="21"/>
    </row>
    <row r="1387" spans="1:94" ht="15.75" thickBot="1" x14ac:dyDescent="0.3">
      <c r="A1387" s="50"/>
      <c r="B1387" s="50"/>
      <c r="C1387" s="50" t="str">
        <f t="shared" si="338"/>
        <v>11867_1_4321</v>
      </c>
      <c r="D1387" s="51" t="str">
        <f t="shared" si="339"/>
        <v>11867_1</v>
      </c>
      <c r="E1387" s="224">
        <f>IFERROR(VLOOKUP(C1387,'2015'!$C$12:$D$1887,2,FALSE),0)</f>
        <v>1</v>
      </c>
      <c r="F1387" s="51">
        <f>IFERROR(K1387-IFERROR(VLOOKUP(D1387,'2015'!$F$12:$I$1887,4,FALSE),"ei löydy"),"ei löydy")</f>
        <v>0</v>
      </c>
      <c r="G1387" s="224">
        <f>IFERROR(VLOOKUP(Työfile_2024!C1387,Liikennemalli!$D$6:$G$1921,4,FALSE),0)</f>
        <v>1</v>
      </c>
      <c r="H1387" s="225">
        <f>K1387-IFERROR(VLOOKUP(Työfile_2024!D1387,Liikennemalli!$C$6:$H$1921,6,FALSE),"ei löydy")</f>
        <v>0</v>
      </c>
      <c r="I1387" s="80">
        <v>11867</v>
      </c>
      <c r="J1387" s="52">
        <v>1</v>
      </c>
      <c r="K1387" s="52">
        <v>4321</v>
      </c>
      <c r="L1387" s="53"/>
      <c r="M1387" s="54"/>
      <c r="N1387" s="54"/>
      <c r="O1387" s="54"/>
      <c r="P1387" s="54"/>
      <c r="Q1387" s="55"/>
      <c r="R1387" s="55"/>
      <c r="S1387" s="55"/>
      <c r="T1387" s="55"/>
      <c r="U1387" s="52"/>
      <c r="V1387" s="56">
        <v>55</v>
      </c>
      <c r="W1387" s="56">
        <v>2</v>
      </c>
      <c r="X1387" s="56">
        <v>65</v>
      </c>
      <c r="Y1387" s="56">
        <f>VLOOKUP(D1387,Liikennemalli24!$D$2:$F$1804,2,FALSE)</f>
        <v>0</v>
      </c>
      <c r="Z1387" s="148">
        <f>VLOOKUP(D1387,Liikennemalli24!$D$2:$F$1804,3,FALSE)</f>
        <v>0</v>
      </c>
      <c r="AA1387" s="178">
        <f>IF(G1387=1,VLOOKUP(C1387,Liikennemalli!$D$6:$H$1921,2,FALSE),"-")</f>
        <v>0</v>
      </c>
      <c r="AB1387" s="198">
        <f>IF(G1387=1,VLOOKUP(C1387,Liikennemalli!$D$6:$H$1921,3,FALSE),"-")</f>
        <v>0</v>
      </c>
      <c r="AC1387" s="51">
        <f>IF(E1387=1,VLOOKUP(Työfile_2024!D1387,'2015'!$F$12:$X$1887,18,FALSE),"-")</f>
        <v>227</v>
      </c>
      <c r="AD1387" s="51">
        <f>IF(E1387=1,VLOOKUP(Työfile_2024!D1387,'2015'!$F$12:$X$1887,19,FALSE),"-")</f>
        <v>0.89</v>
      </c>
      <c r="AI1387" s="128">
        <f>IF(E1387=1,VLOOKUP(Työfile_2024!D1387,'2015'!$F$12:$AB$1887,20,FALSE),"-")</f>
        <v>0</v>
      </c>
      <c r="AJ1387" s="128">
        <f>IF(E1387=1,VLOOKUP(Työfile_2024!D1387,'2015'!$F$12:$AB$1887,21,FALSE),"-")</f>
        <v>0</v>
      </c>
      <c r="AK1387" s="128">
        <f>IF(E1387=1,VLOOKUP(Työfile_2024!D1387,'2015'!$F$12:$AB$1887,22,FALSE),"-")</f>
        <v>0</v>
      </c>
      <c r="AL1387" s="128">
        <f>IF(E1387=1,VLOOKUP(Työfile_2024!D1387,'2015'!$F$12:$AB$1887,23,FALSE),"-")</f>
        <v>0</v>
      </c>
      <c r="AM1387" s="56">
        <f>VLOOKUP(Työfile_2024!D1387,Tmatkat_20km_tarkasteltava_verk!$C$2:$D$1804,2,FALSE)</f>
        <v>18</v>
      </c>
      <c r="AN1387" s="148">
        <f t="shared" si="336"/>
        <v>0.32727272727272727</v>
      </c>
      <c r="AO1387" s="178">
        <f>IF(E1387=1,VLOOKUP(Työfile_2024!D1387,'2015'!$F$12:$AC$1887,24,FALSE),"-")</f>
        <v>34</v>
      </c>
      <c r="AP1387" s="52" t="str">
        <f>VLOOKUP(D1387,Tarkasteltava_verkko_2024_harva!$E$2:$I$1804,5,FALSE)</f>
        <v>tiivis</v>
      </c>
      <c r="AQ1387" s="52">
        <f>VLOOKUP(D1387,Tarkasteltava_verkko_2024_harva!$E$2:$I$1804,4,FALSE)</f>
        <v>0</v>
      </c>
      <c r="AR1387" s="148">
        <v>0</v>
      </c>
      <c r="AS1387" s="170" t="str">
        <f>IFERROR(VLOOKUP(C1387,'2015'!$C$12:$AG$1887,30,FALSE),"-")</f>
        <v/>
      </c>
      <c r="AT1387" s="148">
        <v>0</v>
      </c>
      <c r="AU1387" s="170">
        <f>IFERROR(VLOOKUP(C1387,'2015'!$C$12:$AG$1887,31,FALSE),"-")</f>
        <v>0</v>
      </c>
      <c r="AV1387" s="106"/>
      <c r="AW1387" s="63">
        <f>IFERROR(VLOOKUP(C1387,Merkittävyysluokitus!$A$2:$J$1705,10,FALSE),"-")</f>
        <v>4</v>
      </c>
      <c r="AX1387" s="175">
        <f>IFERROR(VLOOKUP(C1387,Merkittävyysluokitus!$A$2:$J$1705,6,FALSE),"-")</f>
        <v>2.3225266362252666</v>
      </c>
      <c r="AY1387" s="175">
        <f>IFERROR(VLOOKUP(C1387,Merkittävyysluokitus!$A$2:$J$1705,7,FALSE),"-")</f>
        <v>0.23499999999999999</v>
      </c>
      <c r="AZ1387" s="175">
        <f>IFERROR(VLOOKUP(C1387,Merkittävyysluokitus!$A$2:$J$1705,8,FALSE),"-")</f>
        <v>1.5875266362252667</v>
      </c>
      <c r="BA1387" s="175">
        <f>IFERROR(VLOOKUP(C1387,Merkittävyysluokitus!$A$2:$J$1705,9,FALSE),"-")</f>
        <v>0.5</v>
      </c>
      <c r="BB1387" s="203"/>
      <c r="BC1387" s="203" t="str">
        <f t="shared" si="337"/>
        <v>ei mallia</v>
      </c>
      <c r="BD1387" s="39" t="str">
        <f t="shared" si="331"/>
        <v>Ei luokiteltu</v>
      </c>
      <c r="BE1387" s="68" t="str">
        <f t="shared" si="332"/>
        <v>ei mallia</v>
      </c>
      <c r="BF1387" s="68" t="str">
        <f t="shared" si="333"/>
        <v>ei mallia</v>
      </c>
      <c r="BG1387" s="68" t="str">
        <f t="shared" si="334"/>
        <v>ei mallia</v>
      </c>
      <c r="BH1387" s="208" t="str">
        <f t="shared" si="335"/>
        <v>musta</v>
      </c>
      <c r="BI1387" s="39"/>
      <c r="BJ1387" s="39" t="str">
        <f>IF(F1387="ei löydy","uusi tie",IF(E1387=0,"tieosoite muuttunut",IF(E1387=1,VLOOKUP(D1387,'2015'!$F$12:$AL$1887,31,FALSE),"-")))</f>
        <v>musta</v>
      </c>
      <c r="BK1387" s="67" t="str">
        <f>IF(E1387=1,VLOOKUP(D1387,'2015'!$F$12:$AL$1887,32,FALSE),"-")</f>
        <v>musta</v>
      </c>
      <c r="BL1387" s="39" t="str">
        <f>IF(F1387="ei löydy","uusi tie",IF(E1387=0,"tieosoite muuttunut",IF(E1387=1,VLOOKUP(D1387,'2015'!$F$12:$AL$1887,33,FALSE),"-")))</f>
        <v>musta</v>
      </c>
      <c r="BM1387" s="39"/>
      <c r="BN1387" s="217" t="str">
        <f>VLOOKUP(D1387,'2015'!$F$12:$AL$1887,33,FALSE)</f>
        <v>musta</v>
      </c>
      <c r="BO1387" s="39"/>
      <c r="BP1387" s="115"/>
      <c r="BQ1387" s="26" t="s">
        <v>10</v>
      </c>
      <c r="BS1387" s="5"/>
      <c r="BU1387" s="37"/>
      <c r="BV1387" s="30"/>
      <c r="BX1387" t="str">
        <f>IF(E1387=1,VLOOKUP(D1387,'2015'!$F$12:$AX$1887,43,FALSE),"-")</f>
        <v>musta</v>
      </c>
      <c r="BY1387" t="str">
        <f>IF(E1387=1,VLOOKUP(D1387,'2015'!$F$12:$AX$1887,44,FALSE),"-")</f>
        <v>musta</v>
      </c>
      <c r="BZ1387" t="str">
        <f>IF(E1387=1,VLOOKUP(D1387,'2015'!$F$12:$AX$1887,45,FALSE),"-")</f>
        <v>musta</v>
      </c>
      <c r="CG1387" s="21"/>
      <c r="CH1387" s="21"/>
      <c r="CI1387" s="21"/>
      <c r="CK1387" s="21"/>
      <c r="CL1387" s="21"/>
      <c r="CM1387" s="21"/>
    </row>
    <row r="1388" spans="1:94" ht="15.75" thickBot="1" x14ac:dyDescent="0.3">
      <c r="A1388" s="50"/>
      <c r="B1388" s="50"/>
      <c r="C1388" s="50" t="str">
        <f t="shared" si="338"/>
        <v>11869_1_9367</v>
      </c>
      <c r="D1388" s="51" t="str">
        <f t="shared" si="339"/>
        <v>11869_1</v>
      </c>
      <c r="E1388" s="224">
        <f>IFERROR(VLOOKUP(C1388,'2015'!$C$12:$D$1887,2,FALSE),0)</f>
        <v>0</v>
      </c>
      <c r="F1388" s="51">
        <f>IFERROR(K1388-IFERROR(VLOOKUP(D1388,'2015'!$F$12:$I$1887,4,FALSE),"ei löydy"),"ei löydy")</f>
        <v>5714</v>
      </c>
      <c r="G1388" s="224">
        <f>IFERROR(VLOOKUP(Työfile_2024!C1388,Liikennemalli!$D$6:$G$1921,4,FALSE),0)</f>
        <v>1</v>
      </c>
      <c r="H1388" s="225">
        <f>K1388-IFERROR(VLOOKUP(Työfile_2024!D1388,Liikennemalli!$C$6:$H$1921,6,FALSE),"ei löydy")</f>
        <v>0</v>
      </c>
      <c r="I1388" s="80">
        <v>11869</v>
      </c>
      <c r="J1388" s="52">
        <v>1</v>
      </c>
      <c r="K1388" s="52">
        <v>9367</v>
      </c>
      <c r="L1388" s="53"/>
      <c r="M1388" s="54"/>
      <c r="N1388" s="54"/>
      <c r="O1388" s="54"/>
      <c r="P1388" s="54"/>
      <c r="Q1388" s="55"/>
      <c r="R1388" s="55"/>
      <c r="S1388" s="55"/>
      <c r="T1388" s="55"/>
      <c r="U1388" s="52"/>
      <c r="V1388" s="56">
        <v>63.604675990178286</v>
      </c>
      <c r="W1388" s="56">
        <v>8.3237963061812739</v>
      </c>
      <c r="X1388" s="56">
        <v>69.252268602540838</v>
      </c>
      <c r="Y1388" s="56">
        <f>VLOOKUP(D1388,Liikennemalli24!$D$2:$F$1804,2,FALSE)</f>
        <v>121</v>
      </c>
      <c r="Z1388" s="148">
        <f>VLOOKUP(D1388,Liikennemalli24!$D$2:$F$1804,3,FALSE)</f>
        <v>0.79400000000000004</v>
      </c>
      <c r="AA1388" s="178">
        <f>IF(G1388=1,VLOOKUP(C1388,Liikennemalli!$D$6:$H$1921,2,FALSE),"-")</f>
        <v>13.6477445678452</v>
      </c>
      <c r="AB1388" s="198">
        <f>IF(G1388=1,VLOOKUP(C1388,Liikennemalli!$D$6:$H$1921,3,FALSE),"-")</f>
        <v>0.46526456013829498</v>
      </c>
      <c r="AC1388" s="51" t="str">
        <f>IF(E1388=1,VLOOKUP(Työfile_2024!D1388,'2015'!$F$12:$X$1887,18,FALSE),"-")</f>
        <v>-</v>
      </c>
      <c r="AD1388" s="51" t="str">
        <f>IF(E1388=1,VLOOKUP(Työfile_2024!D1388,'2015'!$F$12:$X$1887,19,FALSE),"-")</f>
        <v>-</v>
      </c>
      <c r="AI1388" s="128" t="str">
        <f>IF(E1388=1,VLOOKUP(Työfile_2024!D1388,'2015'!$F$12:$AB$1887,20,FALSE),"-")</f>
        <v>-</v>
      </c>
      <c r="AJ1388" s="128" t="str">
        <f>IF(E1388=1,VLOOKUP(Työfile_2024!D1388,'2015'!$F$12:$AB$1887,21,FALSE),"-")</f>
        <v>-</v>
      </c>
      <c r="AK1388" s="128" t="str">
        <f>IF(E1388=1,VLOOKUP(Työfile_2024!D1388,'2015'!$F$12:$AB$1887,22,FALSE),"-")</f>
        <v>-</v>
      </c>
      <c r="AL1388" s="128" t="str">
        <f>IF(E1388=1,VLOOKUP(Työfile_2024!D1388,'2015'!$F$12:$AB$1887,23,FALSE),"-")</f>
        <v>-</v>
      </c>
      <c r="AM1388" s="56">
        <f>VLOOKUP(Työfile_2024!D1388,Tmatkat_20km_tarkasteltava_verk!$C$2:$D$1804,2,FALSE)</f>
        <v>26</v>
      </c>
      <c r="AN1388" s="148">
        <f t="shared" si="336"/>
        <v>0.40877497755062647</v>
      </c>
      <c r="AO1388" s="178" t="str">
        <f>IF(E1388=1,VLOOKUP(Työfile_2024!D1388,'2015'!$F$12:$AC$1887,24,FALSE),"-")</f>
        <v>-</v>
      </c>
      <c r="AP1388" s="52">
        <f>VLOOKUP(D1388,Tarkasteltava_verkko_2024_harva!$E$2:$I$1804,5,FALSE)</f>
        <v>0</v>
      </c>
      <c r="AQ1388" s="52">
        <f>VLOOKUP(D1388,Tarkasteltava_verkko_2024_harva!$E$2:$I$1804,4,FALSE)</f>
        <v>0</v>
      </c>
      <c r="AR1388" s="148">
        <v>0</v>
      </c>
      <c r="AS1388" s="170" t="str">
        <f>IFERROR(VLOOKUP(C1388,'2015'!$C$12:$AG$1887,30,FALSE),"-")</f>
        <v>-</v>
      </c>
      <c r="AT1388" s="148">
        <v>0</v>
      </c>
      <c r="AU1388" s="170" t="str">
        <f>IFERROR(VLOOKUP(C1388,'2015'!$C$12:$AG$1887,31,FALSE),"-")</f>
        <v>-</v>
      </c>
      <c r="AV1388" s="106"/>
      <c r="AW1388" s="63">
        <f>IFERROR(VLOOKUP(C1388,Merkittävyysluokitus!$A$2:$J$1705,10,FALSE),"-")</f>
        <v>4</v>
      </c>
      <c r="AX1388" s="175">
        <f>IFERROR(VLOOKUP(C1388,Merkittävyysluokitus!$A$2:$J$1705,6,FALSE),"-")</f>
        <v>1.9111881871312528</v>
      </c>
      <c r="AY1388" s="175">
        <f>IFERROR(VLOOKUP(C1388,Merkittävyysluokitus!$A$2:$J$1705,7,FALSE),"-")</f>
        <v>0.29081402797053479</v>
      </c>
      <c r="AZ1388" s="175">
        <f>IFERROR(VLOOKUP(C1388,Merkittävyysluokitus!$A$2:$J$1705,8,FALSE),"-")</f>
        <v>1.1203741591607181</v>
      </c>
      <c r="BA1388" s="175">
        <f>IFERROR(VLOOKUP(C1388,Merkittävyysluokitus!$A$2:$J$1705,9,FALSE),"-")</f>
        <v>0.5</v>
      </c>
      <c r="BB1388" s="203"/>
      <c r="BC1388" s="203" t="str">
        <f t="shared" si="337"/>
        <v>tieosoite muuttunut</v>
      </c>
      <c r="BD1388" s="39" t="str">
        <f t="shared" si="331"/>
        <v>musta</v>
      </c>
      <c r="BE1388" s="68" t="str">
        <f t="shared" si="332"/>
        <v>musta</v>
      </c>
      <c r="BF1388" s="68" t="str">
        <f t="shared" si="333"/>
        <v>musta</v>
      </c>
      <c r="BG1388" s="68" t="str">
        <f t="shared" si="334"/>
        <v>musta</v>
      </c>
      <c r="BH1388" s="208" t="str">
        <f t="shared" si="335"/>
        <v>musta</v>
      </c>
      <c r="BI1388" s="39"/>
      <c r="BJ1388" s="39" t="str">
        <f>IF(F1388="ei löydy","uusi tie",IF(E1388=0,"tieosoite muuttunut",IF(E1388=1,VLOOKUP(D1388,'2015'!$F$12:$AL$1887,31,FALSE),"-")))</f>
        <v>tieosoite muuttunut</v>
      </c>
      <c r="BK1388" s="67" t="str">
        <f>IF(E1388=1,VLOOKUP(D1388,'2015'!$F$12:$AL$1887,32,FALSE),"-")</f>
        <v>-</v>
      </c>
      <c r="BL1388" s="39" t="str">
        <f>IF(F1388="ei löydy","uusi tie",IF(E1388=0,"tieosoite muuttunut",IF(E1388=1,VLOOKUP(D1388,'2015'!$F$12:$AL$1887,33,FALSE),"-")))</f>
        <v>tieosoite muuttunut</v>
      </c>
      <c r="BM1388" s="39"/>
      <c r="BN1388" s="217" t="str">
        <f>VLOOKUP(D1388,'2015'!$F$12:$AL$1887,33,FALSE)</f>
        <v>musta</v>
      </c>
      <c r="BO1388" s="39"/>
      <c r="BP1388" s="115"/>
      <c r="BQ1388" s="26" t="s">
        <v>10</v>
      </c>
      <c r="BS1388" s="5"/>
      <c r="BU1388" s="37"/>
      <c r="BV1388" s="30"/>
      <c r="BX1388" t="str">
        <f>IF(E1388=1,VLOOKUP(D1388,'2015'!$F$12:$AX$1887,43,FALSE),"-")</f>
        <v>-</v>
      </c>
      <c r="BY1388" t="str">
        <f>IF(E1388=1,VLOOKUP(D1388,'2015'!$F$12:$AX$1887,44,FALSE),"-")</f>
        <v>-</v>
      </c>
      <c r="BZ1388" t="str">
        <f>IF(E1388=1,VLOOKUP(D1388,'2015'!$F$12:$AX$1887,45,FALSE),"-")</f>
        <v>-</v>
      </c>
      <c r="CG1388" s="21"/>
      <c r="CH1388" s="21"/>
      <c r="CI1388" s="21"/>
      <c r="CK1388" s="21"/>
      <c r="CL1388" s="21"/>
      <c r="CM1388" s="21"/>
    </row>
    <row r="1389" spans="1:94" ht="15.75" thickBot="1" x14ac:dyDescent="0.3">
      <c r="A1389" s="50"/>
      <c r="B1389" s="50"/>
      <c r="C1389" s="50" t="str">
        <f t="shared" si="338"/>
        <v>11873_1_1130</v>
      </c>
      <c r="D1389" s="51" t="str">
        <f t="shared" si="339"/>
        <v>11873_1</v>
      </c>
      <c r="E1389" s="224">
        <f>IFERROR(VLOOKUP(C1389,'2015'!$C$12:$D$1887,2,FALSE),0)</f>
        <v>1</v>
      </c>
      <c r="F1389" s="51">
        <f>IFERROR(K1389-IFERROR(VLOOKUP(D1389,'2015'!$F$12:$I$1887,4,FALSE),"ei löydy"),"ei löydy")</f>
        <v>0</v>
      </c>
      <c r="G1389" s="224">
        <f>IFERROR(VLOOKUP(Työfile_2024!C1389,Liikennemalli!$D$6:$G$1921,4,FALSE),0)</f>
        <v>1</v>
      </c>
      <c r="H1389" s="225">
        <f>K1389-IFERROR(VLOOKUP(Työfile_2024!D1389,Liikennemalli!$C$6:$H$1921,6,FALSE),"ei löydy")</f>
        <v>0</v>
      </c>
      <c r="I1389" s="80">
        <v>11873</v>
      </c>
      <c r="J1389" s="52">
        <v>1</v>
      </c>
      <c r="K1389" s="52">
        <v>1130</v>
      </c>
      <c r="L1389" s="53"/>
      <c r="M1389" s="54"/>
      <c r="N1389" s="54"/>
      <c r="O1389" s="54"/>
      <c r="P1389" s="54"/>
      <c r="Q1389" s="55"/>
      <c r="R1389" s="55"/>
      <c r="S1389" s="55"/>
      <c r="T1389" s="55"/>
      <c r="U1389" s="52"/>
      <c r="V1389" s="56">
        <v>332</v>
      </c>
      <c r="W1389" s="56">
        <v>49</v>
      </c>
      <c r="X1389" s="56">
        <v>374</v>
      </c>
      <c r="Y1389" s="56">
        <f>VLOOKUP(D1389,Liikennemalli24!$D$2:$F$1804,2,FALSE)</f>
        <v>61</v>
      </c>
      <c r="Z1389" s="57">
        <f>VLOOKUP(D1389,Liikennemalli24!$D$2:$F$1804,3,FALSE)</f>
        <v>0.113</v>
      </c>
      <c r="AA1389" s="178">
        <f>IF(G1389=1,VLOOKUP(C1389,Liikennemalli!$D$6:$H$1921,2,FALSE),"-")</f>
        <v>63.957546443655602</v>
      </c>
      <c r="AB1389" s="197">
        <f>IF(G1389=1,VLOOKUP(C1389,Liikennemalli!$D$6:$H$1921,3,FALSE),"-")</f>
        <v>0.26878993116609701</v>
      </c>
      <c r="AC1389" s="134">
        <f>IF(E1389=1,VLOOKUP(Työfile_2024!D1389,'2015'!$F$12:$X$1887,18,FALSE),"-")</f>
        <v>0</v>
      </c>
      <c r="AD1389" s="127">
        <f>IF(E1389=1,VLOOKUP(Työfile_2024!D1389,'2015'!$F$12:$X$1887,19,FALSE),"-")</f>
        <v>0</v>
      </c>
      <c r="AI1389" s="127">
        <f>IF(E1389=1,VLOOKUP(Työfile_2024!D1389,'2015'!$F$12:$AB$1887,20,FALSE),"-")</f>
        <v>0</v>
      </c>
      <c r="AJ1389" s="127">
        <f>IF(E1389=1,VLOOKUP(Työfile_2024!D1389,'2015'!$F$12:$AB$1887,21,FALSE),"-")</f>
        <v>0</v>
      </c>
      <c r="AK1389" s="127">
        <f>IF(E1389=1,VLOOKUP(Työfile_2024!D1389,'2015'!$F$12:$AB$1887,22,FALSE),"-")</f>
        <v>0</v>
      </c>
      <c r="AL1389" s="127">
        <f>IF(E1389=1,VLOOKUP(Työfile_2024!D1389,'2015'!$F$12:$AB$1887,23,FALSE),"-")</f>
        <v>0</v>
      </c>
      <c r="AM1389" s="56">
        <f>VLOOKUP(Työfile_2024!D1389,Tmatkat_20km_tarkasteltava_verk!$C$2:$D$1804,2,FALSE)</f>
        <v>34</v>
      </c>
      <c r="AN1389" s="148">
        <f t="shared" si="336"/>
        <v>0.10240963855421686</v>
      </c>
      <c r="AO1389" s="178">
        <f>IF(E1389=1,VLOOKUP(Työfile_2024!D1389,'2015'!$F$12:$AC$1887,24,FALSE),"-")</f>
        <v>55</v>
      </c>
      <c r="AP1389" s="52">
        <f>VLOOKUP(D1389,Tarkasteltava_verkko_2024_harva!$E$2:$I$1804,5,FALSE)</f>
        <v>0</v>
      </c>
      <c r="AQ1389" s="52">
        <f>VLOOKUP(D1389,Tarkasteltava_verkko_2024_harva!$E$2:$I$1804,4,FALSE)</f>
        <v>0</v>
      </c>
      <c r="AR1389" s="148">
        <v>0</v>
      </c>
      <c r="AS1389" s="170">
        <f>IFERROR(VLOOKUP(C1389,'2015'!$C$12:$AG$1887,30,FALSE),"-")</f>
        <v>0</v>
      </c>
      <c r="AT1389" s="148">
        <v>0</v>
      </c>
      <c r="AU1389" s="170">
        <f>IFERROR(VLOOKUP(C1389,'2015'!$C$12:$AG$1887,31,FALSE),"-")</f>
        <v>0</v>
      </c>
      <c r="AV1389" s="106"/>
      <c r="AW1389" s="63">
        <f>IFERROR(VLOOKUP(C1389,Merkittävyysluokitus!$A$2:$J$1705,10,FALSE),"-")</f>
        <v>3</v>
      </c>
      <c r="AX1389" s="175">
        <f>IFERROR(VLOOKUP(C1389,Merkittävyysluokitus!$A$2:$J$1705,6,FALSE),"-")</f>
        <v>5.1511978691019786</v>
      </c>
      <c r="AY1389" s="175">
        <f>IFERROR(VLOOKUP(C1389,Merkittävyysluokitus!$A$2:$J$1705,7,FALSE),"-")</f>
        <v>1.2476666666666667</v>
      </c>
      <c r="AZ1389" s="175">
        <f>IFERROR(VLOOKUP(C1389,Merkittävyysluokitus!$A$2:$J$1705,8,FALSE),"-")</f>
        <v>3.4035312024353122</v>
      </c>
      <c r="BA1389" s="175">
        <f>IFERROR(VLOOKUP(C1389,Merkittävyysluokitus!$A$2:$J$1705,9,FALSE),"-")</f>
        <v>0.5</v>
      </c>
      <c r="BB1389" s="203"/>
      <c r="BC1389" s="203" t="str">
        <f t="shared" si="337"/>
        <v/>
      </c>
      <c r="BD1389" s="39" t="str">
        <f t="shared" si="331"/>
        <v>musta</v>
      </c>
      <c r="BE1389" s="68" t="str">
        <f t="shared" si="332"/>
        <v>musta</v>
      </c>
      <c r="BF1389" s="68" t="str">
        <f t="shared" si="333"/>
        <v>musta</v>
      </c>
      <c r="BG1389" s="68" t="str">
        <f t="shared" si="334"/>
        <v>musta</v>
      </c>
      <c r="BH1389" s="208" t="str">
        <f t="shared" si="335"/>
        <v>musta</v>
      </c>
      <c r="BI1389" s="39"/>
      <c r="BJ1389" s="39" t="str">
        <f>IF(F1389="ei löydy","uusi tie",IF(E1389=0,"tieosoite muuttunut",IF(E1389=1,VLOOKUP(D1389,'2015'!$F$12:$AL$1887,31,FALSE),"-")))</f>
        <v>musta</v>
      </c>
      <c r="BK1389" s="67" t="str">
        <f>IF(E1389=1,VLOOKUP(D1389,'2015'!$F$12:$AL$1887,32,FALSE),"-")</f>
        <v>musta</v>
      </c>
      <c r="BL1389" s="39" t="str">
        <f>IF(F1389="ei löydy","uusi tie",IF(E1389=0,"tieosoite muuttunut",IF(E1389=1,VLOOKUP(D1389,'2015'!$F$12:$AL$1887,33,FALSE),"-")))</f>
        <v>musta</v>
      </c>
      <c r="BM1389" s="39"/>
      <c r="BN1389" s="217" t="str">
        <f>VLOOKUP(D1389,'2015'!$F$12:$AL$1887,33,FALSE)</f>
        <v>musta</v>
      </c>
      <c r="BO1389" s="39"/>
      <c r="BP1389" s="115" t="s">
        <v>10</v>
      </c>
      <c r="BQ1389" s="30"/>
      <c r="BS1389" s="5"/>
      <c r="BU1389" s="37"/>
      <c r="BV1389" s="30" t="s">
        <v>10</v>
      </c>
      <c r="BX1389">
        <f>IF(E1389=1,VLOOKUP(D1389,'2015'!$F$12:$AX$1887,43,FALSE),"-")</f>
        <v>0</v>
      </c>
      <c r="BY1389">
        <f>IF(E1389=1,VLOOKUP(D1389,'2015'!$F$12:$AX$1887,44,FALSE),"-")</f>
        <v>0</v>
      </c>
      <c r="BZ1389">
        <f>IF(E1389=1,VLOOKUP(D1389,'2015'!$F$12:$AX$1887,45,FALSE),"-")</f>
        <v>0</v>
      </c>
      <c r="CA1389" s="31">
        <f t="shared" ref="CA1389:CA1405" si="345">SUM(CB1389:CE1389)</f>
        <v>0</v>
      </c>
      <c r="CB1389" s="31">
        <f t="shared" ref="CB1389:CB1405" si="346">IF(AD1389&gt;0.59999,10,IF(AD1389&gt;0.39999,1,0))</f>
        <v>0</v>
      </c>
      <c r="CC1389" s="31">
        <f t="shared" ref="CC1389:CC1405" si="347">IF(AC1389&gt;1999,10,IF(AC1389&gt;999,1,0))</f>
        <v>0</v>
      </c>
      <c r="CD1389" s="31">
        <f t="shared" ref="CD1389:CD1405" si="348">IF(AM1389&gt;499,10,IF(AM1389&gt;99,1,0))</f>
        <v>0</v>
      </c>
      <c r="CE1389" s="31">
        <f t="shared" ref="CE1389:CE1405" si="349">IF(AQ1389="osa seud. yht",10,IF(AP1389="osa seud. yht",1,0))</f>
        <v>0</v>
      </c>
      <c r="CO1389" s="2" t="s">
        <v>35</v>
      </c>
      <c r="CP1389" s="2" t="s">
        <v>35</v>
      </c>
    </row>
    <row r="1390" spans="1:94" ht="15.75" thickBot="1" x14ac:dyDescent="0.3">
      <c r="A1390" s="50"/>
      <c r="B1390" s="50"/>
      <c r="C1390" s="50" t="str">
        <f t="shared" si="338"/>
        <v>11875_1_8732</v>
      </c>
      <c r="D1390" s="51" t="str">
        <f t="shared" si="339"/>
        <v>11875_1</v>
      </c>
      <c r="E1390" s="224">
        <f>IFERROR(VLOOKUP(C1390,'2015'!$C$12:$D$1887,2,FALSE),0)</f>
        <v>1</v>
      </c>
      <c r="F1390" s="51">
        <f>IFERROR(K1390-IFERROR(VLOOKUP(D1390,'2015'!$F$12:$I$1887,4,FALSE),"ei löydy"),"ei löydy")</f>
        <v>0</v>
      </c>
      <c r="G1390" s="224">
        <f>IFERROR(VLOOKUP(Työfile_2024!C1390,Liikennemalli!$D$6:$G$1921,4,FALSE),0)</f>
        <v>1</v>
      </c>
      <c r="H1390" s="225">
        <f>K1390-IFERROR(VLOOKUP(Työfile_2024!D1390,Liikennemalli!$C$6:$H$1921,6,FALSE),"ei löydy")</f>
        <v>0</v>
      </c>
      <c r="I1390" s="80">
        <v>11875</v>
      </c>
      <c r="J1390" s="52">
        <v>1</v>
      </c>
      <c r="K1390" s="52">
        <v>8732</v>
      </c>
      <c r="L1390" s="53"/>
      <c r="M1390" s="54"/>
      <c r="N1390" s="54"/>
      <c r="O1390" s="54"/>
      <c r="P1390" s="54"/>
      <c r="Q1390" s="55"/>
      <c r="R1390" s="55"/>
      <c r="S1390" s="55"/>
      <c r="T1390" s="55"/>
      <c r="U1390" s="52"/>
      <c r="V1390" s="56">
        <v>95.095510765002288</v>
      </c>
      <c r="W1390" s="56">
        <v>7.658268437929455</v>
      </c>
      <c r="X1390" s="56">
        <v>99.949610627576732</v>
      </c>
      <c r="Y1390" s="56">
        <f>VLOOKUP(D1390,Liikennemalli24!$D$2:$F$1804,2,FALSE)</f>
        <v>29</v>
      </c>
      <c r="Z1390" s="57">
        <f>VLOOKUP(D1390,Liikennemalli24!$D$2:$F$1804,3,FALSE)</f>
        <v>0.24399999999999999</v>
      </c>
      <c r="AA1390" s="178">
        <f>IF(G1390=1,VLOOKUP(C1390,Liikennemalli!$D$6:$H$1921,2,FALSE),"-")</f>
        <v>75.1971915342248</v>
      </c>
      <c r="AB1390" s="197">
        <f>IF(G1390=1,VLOOKUP(C1390,Liikennemalli!$D$6:$H$1921,3,FALSE),"-")</f>
        <v>0.69452684642720997</v>
      </c>
      <c r="AC1390" s="134">
        <f>IF(E1390=1,VLOOKUP(Työfile_2024!D1390,'2015'!$F$12:$X$1887,18,FALSE),"-")</f>
        <v>0</v>
      </c>
      <c r="AD1390" s="127">
        <f>IF(E1390=1,VLOOKUP(Työfile_2024!D1390,'2015'!$F$12:$X$1887,19,FALSE),"-")</f>
        <v>0</v>
      </c>
      <c r="AI1390" s="127">
        <f>IF(E1390=1,VLOOKUP(Työfile_2024!D1390,'2015'!$F$12:$AB$1887,20,FALSE),"-")</f>
        <v>0</v>
      </c>
      <c r="AJ1390" s="127">
        <f>IF(E1390=1,VLOOKUP(Työfile_2024!D1390,'2015'!$F$12:$AB$1887,21,FALSE),"-")</f>
        <v>0</v>
      </c>
      <c r="AK1390" s="127">
        <f>IF(E1390=1,VLOOKUP(Työfile_2024!D1390,'2015'!$F$12:$AB$1887,22,FALSE),"-")</f>
        <v>0</v>
      </c>
      <c r="AL1390" s="127">
        <f>IF(E1390=1,VLOOKUP(Työfile_2024!D1390,'2015'!$F$12:$AB$1887,23,FALSE),"-")</f>
        <v>0</v>
      </c>
      <c r="AM1390" s="56">
        <f>VLOOKUP(Työfile_2024!D1390,Tmatkat_20km_tarkasteltava_verk!$C$2:$D$1804,2,FALSE)</f>
        <v>89</v>
      </c>
      <c r="AN1390" s="148">
        <f t="shared" si="336"/>
        <v>0.93590117224286895</v>
      </c>
      <c r="AO1390" s="178">
        <f>IF(E1390=1,VLOOKUP(Työfile_2024!D1390,'2015'!$F$12:$AC$1887,24,FALSE),"-")</f>
        <v>30</v>
      </c>
      <c r="AP1390" s="52">
        <f>VLOOKUP(D1390,Tarkasteltava_verkko_2024_harva!$E$2:$I$1804,5,FALSE)</f>
        <v>0</v>
      </c>
      <c r="AQ1390" s="52">
        <f>VLOOKUP(D1390,Tarkasteltava_verkko_2024_harva!$E$2:$I$1804,4,FALSE)</f>
        <v>0</v>
      </c>
      <c r="AR1390" s="148">
        <v>0</v>
      </c>
      <c r="AS1390" s="170">
        <f>IFERROR(VLOOKUP(C1390,'2015'!$C$12:$AG$1887,30,FALSE),"-")</f>
        <v>0</v>
      </c>
      <c r="AT1390" s="148">
        <v>0</v>
      </c>
      <c r="AU1390" s="170">
        <f>IFERROR(VLOOKUP(C1390,'2015'!$C$12:$AG$1887,31,FALSE),"-")</f>
        <v>0</v>
      </c>
      <c r="AV1390" s="106"/>
      <c r="AW1390" s="63">
        <f>IFERROR(VLOOKUP(C1390,Merkittävyysluokitus!$A$2:$J$1705,10,FALSE),"-")</f>
        <v>3</v>
      </c>
      <c r="AX1390" s="175">
        <f>IFERROR(VLOOKUP(C1390,Merkittävyysluokitus!$A$2:$J$1705,6,FALSE),"-")</f>
        <v>3.1603028581169976</v>
      </c>
      <c r="AY1390" s="175">
        <f>IFERROR(VLOOKUP(C1390,Merkittävyysluokitus!$A$2:$J$1705,7,FALSE),"-")</f>
        <v>0.81195319896167339</v>
      </c>
      <c r="AZ1390" s="175">
        <f>IFERROR(VLOOKUP(C1390,Merkittävyysluokitus!$A$2:$J$1705,8,FALSE),"-")</f>
        <v>1.8483496591553243</v>
      </c>
      <c r="BA1390" s="175">
        <f>IFERROR(VLOOKUP(C1390,Merkittävyysluokitus!$A$2:$J$1705,9,FALSE),"-")</f>
        <v>0.5</v>
      </c>
      <c r="BB1390" s="203"/>
      <c r="BC1390" s="203" t="str">
        <f t="shared" si="337"/>
        <v/>
      </c>
      <c r="BD1390" s="39" t="str">
        <f t="shared" si="331"/>
        <v>musta</v>
      </c>
      <c r="BE1390" s="68" t="str">
        <f t="shared" si="332"/>
        <v>musta</v>
      </c>
      <c r="BF1390" s="68" t="str">
        <f t="shared" si="333"/>
        <v>musta</v>
      </c>
      <c r="BG1390" s="68" t="str">
        <f t="shared" si="334"/>
        <v>musta</v>
      </c>
      <c r="BH1390" s="208" t="str">
        <f t="shared" si="335"/>
        <v>musta</v>
      </c>
      <c r="BI1390" s="39"/>
      <c r="BJ1390" s="39" t="str">
        <f>IF(F1390="ei löydy","uusi tie",IF(E1390=0,"tieosoite muuttunut",IF(E1390=1,VLOOKUP(D1390,'2015'!$F$12:$AL$1887,31,FALSE),"-")))</f>
        <v>musta</v>
      </c>
      <c r="BK1390" s="67" t="str">
        <f>IF(E1390=1,VLOOKUP(D1390,'2015'!$F$12:$AL$1887,32,FALSE),"-")</f>
        <v>musta</v>
      </c>
      <c r="BL1390" s="39" t="str">
        <f>IF(F1390="ei löydy","uusi tie",IF(E1390=0,"tieosoite muuttunut",IF(E1390=1,VLOOKUP(D1390,'2015'!$F$12:$AL$1887,33,FALSE),"-")))</f>
        <v>musta</v>
      </c>
      <c r="BM1390" s="39"/>
      <c r="BN1390" s="217" t="str">
        <f>VLOOKUP(D1390,'2015'!$F$12:$AL$1887,33,FALSE)</f>
        <v>musta</v>
      </c>
      <c r="BO1390" s="39"/>
      <c r="BP1390" s="115" t="s">
        <v>10</v>
      </c>
      <c r="BQ1390" s="30"/>
      <c r="BS1390" s="5"/>
      <c r="BU1390" s="37"/>
      <c r="BV1390" s="30" t="s">
        <v>10</v>
      </c>
      <c r="BX1390">
        <f>IF(E1390=1,VLOOKUP(D1390,'2015'!$F$12:$AX$1887,43,FALSE),"-")</f>
        <v>0</v>
      </c>
      <c r="BY1390">
        <f>IF(E1390=1,VLOOKUP(D1390,'2015'!$F$12:$AX$1887,44,FALSE),"-")</f>
        <v>0</v>
      </c>
      <c r="BZ1390">
        <f>IF(E1390=1,VLOOKUP(D1390,'2015'!$F$12:$AX$1887,45,FALSE),"-")</f>
        <v>0</v>
      </c>
      <c r="CA1390" s="31">
        <f t="shared" si="345"/>
        <v>0</v>
      </c>
      <c r="CB1390" s="31">
        <f t="shared" si="346"/>
        <v>0</v>
      </c>
      <c r="CC1390" s="31">
        <f t="shared" si="347"/>
        <v>0</v>
      </c>
      <c r="CD1390" s="31">
        <f t="shared" si="348"/>
        <v>0</v>
      </c>
      <c r="CE1390" s="31">
        <f t="shared" si="349"/>
        <v>0</v>
      </c>
      <c r="CO1390" s="2" t="s">
        <v>35</v>
      </c>
      <c r="CP1390" s="2" t="s">
        <v>35</v>
      </c>
    </row>
    <row r="1391" spans="1:94" ht="15.75" thickBot="1" x14ac:dyDescent="0.3">
      <c r="A1391" s="50"/>
      <c r="B1391" s="50"/>
      <c r="C1391" s="50" t="str">
        <f t="shared" si="338"/>
        <v>11877_1_6165</v>
      </c>
      <c r="D1391" s="51" t="str">
        <f t="shared" si="339"/>
        <v>11877_1</v>
      </c>
      <c r="E1391" s="224">
        <f>IFERROR(VLOOKUP(C1391,'2015'!$C$12:$D$1887,2,FALSE),0)</f>
        <v>1</v>
      </c>
      <c r="F1391" s="51">
        <f>IFERROR(K1391-IFERROR(VLOOKUP(D1391,'2015'!$F$12:$I$1887,4,FALSE),"ei löydy"),"ei löydy")</f>
        <v>0</v>
      </c>
      <c r="G1391" s="224">
        <f>IFERROR(VLOOKUP(Työfile_2024!C1391,Liikennemalli!$D$6:$G$1921,4,FALSE),0)</f>
        <v>1</v>
      </c>
      <c r="H1391" s="225">
        <f>K1391-IFERROR(VLOOKUP(Työfile_2024!D1391,Liikennemalli!$C$6:$H$1921,6,FALSE),"ei löydy")</f>
        <v>0</v>
      </c>
      <c r="I1391" s="80">
        <v>11877</v>
      </c>
      <c r="J1391" s="52">
        <v>1</v>
      </c>
      <c r="K1391" s="52">
        <v>6165</v>
      </c>
      <c r="L1391" s="53"/>
      <c r="M1391" s="54"/>
      <c r="N1391" s="54"/>
      <c r="O1391" s="54"/>
      <c r="P1391" s="54"/>
      <c r="Q1391" s="55"/>
      <c r="R1391" s="55"/>
      <c r="S1391" s="55"/>
      <c r="T1391" s="55"/>
      <c r="U1391" s="52"/>
      <c r="V1391" s="56">
        <v>438</v>
      </c>
      <c r="W1391" s="56">
        <v>39</v>
      </c>
      <c r="X1391" s="56">
        <v>441</v>
      </c>
      <c r="Y1391" s="56">
        <f>VLOOKUP(D1391,Liikennemalli24!$D$2:$F$1804,2,FALSE)</f>
        <v>126</v>
      </c>
      <c r="Z1391" s="57">
        <f>VLOOKUP(D1391,Liikennemalli24!$D$2:$F$1804,3,FALSE)</f>
        <v>0.74099999999999999</v>
      </c>
      <c r="AA1391" s="178">
        <f>IF(G1391=1,VLOOKUP(C1391,Liikennemalli!$D$6:$H$1921,2,FALSE),"-")</f>
        <v>0</v>
      </c>
      <c r="AB1391" s="197">
        <f>IF(G1391=1,VLOOKUP(C1391,Liikennemalli!$D$6:$H$1921,3,FALSE),"-")</f>
        <v>0</v>
      </c>
      <c r="AC1391" s="134">
        <f>IF(E1391=1,VLOOKUP(Työfile_2024!D1391,'2015'!$F$12:$X$1887,18,FALSE),"-")</f>
        <v>105</v>
      </c>
      <c r="AD1391" s="127">
        <f>IF(E1391=1,VLOOKUP(Työfile_2024!D1391,'2015'!$F$12:$X$1887,19,FALSE),"-")</f>
        <v>0.8</v>
      </c>
      <c r="AI1391" s="127">
        <f>IF(E1391=1,VLOOKUP(Työfile_2024!D1391,'2015'!$F$12:$AB$1887,20,FALSE),"-")</f>
        <v>0</v>
      </c>
      <c r="AJ1391" s="127">
        <f>IF(E1391=1,VLOOKUP(Työfile_2024!D1391,'2015'!$F$12:$AB$1887,21,FALSE),"-")</f>
        <v>0</v>
      </c>
      <c r="AK1391" s="127">
        <f>IF(E1391=1,VLOOKUP(Työfile_2024!D1391,'2015'!$F$12:$AB$1887,22,FALSE),"-")</f>
        <v>0</v>
      </c>
      <c r="AL1391" s="127">
        <f>IF(E1391=1,VLOOKUP(Työfile_2024!D1391,'2015'!$F$12:$AB$1887,23,FALSE),"-")</f>
        <v>0</v>
      </c>
      <c r="AM1391" s="56">
        <f>VLOOKUP(Työfile_2024!D1391,Tmatkat_20km_tarkasteltava_verk!$C$2:$D$1804,2,FALSE)</f>
        <v>66</v>
      </c>
      <c r="AN1391" s="148">
        <f t="shared" si="336"/>
        <v>0.15068493150684931</v>
      </c>
      <c r="AO1391" s="178">
        <f>IF(E1391=1,VLOOKUP(Työfile_2024!D1391,'2015'!$F$12:$AC$1887,24,FALSE),"-")</f>
        <v>2</v>
      </c>
      <c r="AP1391" s="52">
        <f>VLOOKUP(D1391,Tarkasteltava_verkko_2024_harva!$E$2:$I$1804,5,FALSE)</f>
        <v>0</v>
      </c>
      <c r="AQ1391" s="52">
        <f>VLOOKUP(D1391,Tarkasteltava_verkko_2024_harva!$E$2:$I$1804,4,FALSE)</f>
        <v>0</v>
      </c>
      <c r="AR1391" s="148">
        <v>0</v>
      </c>
      <c r="AS1391" s="170" t="str">
        <f>IFERROR(VLOOKUP(C1391,'2015'!$C$12:$AG$1887,30,FALSE),"-")</f>
        <v/>
      </c>
      <c r="AT1391" s="148">
        <v>0</v>
      </c>
      <c r="AU1391" s="170">
        <f>IFERROR(VLOOKUP(C1391,'2015'!$C$12:$AG$1887,31,FALSE),"-")</f>
        <v>0</v>
      </c>
      <c r="AV1391" s="106"/>
      <c r="AW1391" s="63">
        <f>IFERROR(VLOOKUP(C1391,Merkittävyysluokitus!$A$2:$J$1705,10,FALSE),"-")</f>
        <v>3</v>
      </c>
      <c r="AX1391" s="175">
        <f>IFERROR(VLOOKUP(C1391,Merkittävyysluokitus!$A$2:$J$1705,6,FALSE),"-")</f>
        <v>5.436770167427702</v>
      </c>
      <c r="AY1391" s="175">
        <f>IFERROR(VLOOKUP(C1391,Merkittävyysluokitus!$A$2:$J$1705,7,FALSE),"-")</f>
        <v>1.5139999999999998</v>
      </c>
      <c r="AZ1391" s="175">
        <f>IFERROR(VLOOKUP(C1391,Merkittävyysluokitus!$A$2:$J$1705,8,FALSE),"-")</f>
        <v>3.2561035007610348</v>
      </c>
      <c r="BA1391" s="175">
        <f>IFERROR(VLOOKUP(C1391,Merkittävyysluokitus!$A$2:$J$1705,9,FALSE),"-")</f>
        <v>0.66666666666666663</v>
      </c>
      <c r="BB1391" s="203"/>
      <c r="BC1391" s="203" t="str">
        <f t="shared" si="337"/>
        <v/>
      </c>
      <c r="BD1391" s="39" t="str">
        <f t="shared" si="331"/>
        <v>musta</v>
      </c>
      <c r="BE1391" s="68" t="str">
        <f t="shared" si="332"/>
        <v>musta</v>
      </c>
      <c r="BF1391" s="68" t="str">
        <f t="shared" si="333"/>
        <v>musta</v>
      </c>
      <c r="BG1391" s="68" t="str">
        <f t="shared" si="334"/>
        <v>musta</v>
      </c>
      <c r="BH1391" s="208" t="str">
        <f t="shared" si="335"/>
        <v>musta</v>
      </c>
      <c r="BI1391" s="39"/>
      <c r="BJ1391" s="39" t="str">
        <f>IF(F1391="ei löydy","uusi tie",IF(E1391=0,"tieosoite muuttunut",IF(E1391=1,VLOOKUP(D1391,'2015'!$F$12:$AL$1887,31,FALSE),"-")))</f>
        <v>musta</v>
      </c>
      <c r="BK1391" s="67" t="str">
        <f>IF(E1391=1,VLOOKUP(D1391,'2015'!$F$12:$AL$1887,32,FALSE),"-")</f>
        <v>musta</v>
      </c>
      <c r="BL1391" s="39" t="str">
        <f>IF(F1391="ei löydy","uusi tie",IF(E1391=0,"tieosoite muuttunut",IF(E1391=1,VLOOKUP(D1391,'2015'!$F$12:$AL$1887,33,FALSE),"-")))</f>
        <v>musta</v>
      </c>
      <c r="BM1391" s="39"/>
      <c r="BN1391" s="217" t="str">
        <f>VLOOKUP(D1391,'2015'!$F$12:$AL$1887,33,FALSE)</f>
        <v>musta</v>
      </c>
      <c r="BO1391" s="39"/>
      <c r="BP1391" s="115" t="s">
        <v>10</v>
      </c>
      <c r="BQ1391" s="30"/>
      <c r="BS1391" s="5"/>
      <c r="BU1391" s="37"/>
      <c r="BV1391" s="30" t="s">
        <v>10</v>
      </c>
      <c r="BX1391" t="str">
        <f>IF(E1391=1,VLOOKUP(D1391,'2015'!$F$12:$AX$1887,43,FALSE),"-")</f>
        <v>musta</v>
      </c>
      <c r="BY1391" t="str">
        <f>IF(E1391=1,VLOOKUP(D1391,'2015'!$F$12:$AX$1887,44,FALSE),"-")</f>
        <v>musta</v>
      </c>
      <c r="BZ1391" t="str">
        <f>IF(E1391=1,VLOOKUP(D1391,'2015'!$F$12:$AX$1887,45,FALSE),"-")</f>
        <v>musta</v>
      </c>
      <c r="CA1391" s="31">
        <f t="shared" si="345"/>
        <v>10</v>
      </c>
      <c r="CB1391" s="31">
        <f t="shared" si="346"/>
        <v>10</v>
      </c>
      <c r="CC1391" s="31">
        <f t="shared" si="347"/>
        <v>0</v>
      </c>
      <c r="CD1391" s="31">
        <f t="shared" si="348"/>
        <v>0</v>
      </c>
      <c r="CE1391" s="31">
        <f t="shared" si="349"/>
        <v>0</v>
      </c>
      <c r="CO1391" s="2" t="s">
        <v>35</v>
      </c>
      <c r="CP1391" s="2" t="s">
        <v>35</v>
      </c>
    </row>
    <row r="1392" spans="1:94" ht="15.75" thickBot="1" x14ac:dyDescent="0.3">
      <c r="A1392" s="50"/>
      <c r="B1392" s="50"/>
      <c r="C1392" s="50" t="str">
        <f t="shared" si="338"/>
        <v>11877_2_7026</v>
      </c>
      <c r="D1392" s="51" t="str">
        <f t="shared" si="339"/>
        <v>11877_2</v>
      </c>
      <c r="E1392" s="224">
        <f>IFERROR(VLOOKUP(C1392,'2015'!$C$12:$D$1887,2,FALSE),0)</f>
        <v>1</v>
      </c>
      <c r="F1392" s="51">
        <f>IFERROR(K1392-IFERROR(VLOOKUP(D1392,'2015'!$F$12:$I$1887,4,FALSE),"ei löydy"),"ei löydy")</f>
        <v>0</v>
      </c>
      <c r="G1392" s="224">
        <f>IFERROR(VLOOKUP(Työfile_2024!C1392,Liikennemalli!$D$6:$G$1921,4,FALSE),0)</f>
        <v>1</v>
      </c>
      <c r="H1392" s="225">
        <f>K1392-IFERROR(VLOOKUP(Työfile_2024!D1392,Liikennemalli!$C$6:$H$1921,6,FALSE),"ei löydy")</f>
        <v>0</v>
      </c>
      <c r="I1392" s="80">
        <v>11877</v>
      </c>
      <c r="J1392" s="52">
        <v>2</v>
      </c>
      <c r="K1392" s="52">
        <v>7026</v>
      </c>
      <c r="L1392" s="53"/>
      <c r="M1392" s="54"/>
      <c r="N1392" s="54"/>
      <c r="O1392" s="54"/>
      <c r="P1392" s="54"/>
      <c r="Q1392" s="55"/>
      <c r="R1392" s="55"/>
      <c r="S1392" s="55"/>
      <c r="T1392" s="55"/>
      <c r="U1392" s="52"/>
      <c r="V1392" s="56">
        <v>331</v>
      </c>
      <c r="W1392" s="56">
        <v>27</v>
      </c>
      <c r="X1392" s="56">
        <v>325</v>
      </c>
      <c r="Y1392" s="56">
        <f>VLOOKUP(D1392,Liikennemalli24!$D$2:$F$1804,2,FALSE)</f>
        <v>0</v>
      </c>
      <c r="Z1392" s="57">
        <f>VLOOKUP(D1392,Liikennemalli24!$D$2:$F$1804,3,FALSE)</f>
        <v>0</v>
      </c>
      <c r="AA1392" s="178">
        <f>IF(G1392=1,VLOOKUP(C1392,Liikennemalli!$D$6:$H$1921,2,FALSE),"-")</f>
        <v>0</v>
      </c>
      <c r="AB1392" s="197">
        <f>IF(G1392=1,VLOOKUP(C1392,Liikennemalli!$D$6:$H$1921,3,FALSE),"-")</f>
        <v>0</v>
      </c>
      <c r="AC1392" s="134">
        <f>IF(E1392=1,VLOOKUP(Työfile_2024!D1392,'2015'!$F$12:$X$1887,18,FALSE),"-")</f>
        <v>117</v>
      </c>
      <c r="AD1392" s="127">
        <f>IF(E1392=1,VLOOKUP(Työfile_2024!D1392,'2015'!$F$12:$X$1887,19,FALSE),"-")</f>
        <v>0.82</v>
      </c>
      <c r="AI1392" s="127">
        <f>IF(E1392=1,VLOOKUP(Työfile_2024!D1392,'2015'!$F$12:$AB$1887,20,FALSE),"-")</f>
        <v>0</v>
      </c>
      <c r="AJ1392" s="127">
        <f>IF(E1392=1,VLOOKUP(Työfile_2024!D1392,'2015'!$F$12:$AB$1887,21,FALSE),"-")</f>
        <v>0</v>
      </c>
      <c r="AK1392" s="127">
        <f>IF(E1392=1,VLOOKUP(Työfile_2024!D1392,'2015'!$F$12:$AB$1887,22,FALSE),"-")</f>
        <v>0</v>
      </c>
      <c r="AL1392" s="127">
        <f>IF(E1392=1,VLOOKUP(Työfile_2024!D1392,'2015'!$F$12:$AB$1887,23,FALSE),"-")</f>
        <v>0</v>
      </c>
      <c r="AM1392" s="56">
        <f>VLOOKUP(Työfile_2024!D1392,Tmatkat_20km_tarkasteltava_verk!$C$2:$D$1804,2,FALSE)</f>
        <v>44</v>
      </c>
      <c r="AN1392" s="148">
        <f t="shared" si="336"/>
        <v>0.13293051359516617</v>
      </c>
      <c r="AO1392" s="178">
        <f>IF(E1392=1,VLOOKUP(Työfile_2024!D1392,'2015'!$F$12:$AC$1887,24,FALSE),"-")</f>
        <v>2</v>
      </c>
      <c r="AP1392" s="52">
        <f>VLOOKUP(D1392,Tarkasteltava_verkko_2024_harva!$E$2:$I$1804,5,FALSE)</f>
        <v>0</v>
      </c>
      <c r="AQ1392" s="52">
        <f>VLOOKUP(D1392,Tarkasteltava_verkko_2024_harva!$E$2:$I$1804,4,FALSE)</f>
        <v>0</v>
      </c>
      <c r="AR1392" s="148">
        <v>0</v>
      </c>
      <c r="AS1392" s="170" t="str">
        <f>IFERROR(VLOOKUP(C1392,'2015'!$C$12:$AG$1887,30,FALSE),"-")</f>
        <v/>
      </c>
      <c r="AT1392" s="148">
        <v>0</v>
      </c>
      <c r="AU1392" s="170">
        <f>IFERROR(VLOOKUP(C1392,'2015'!$C$12:$AG$1887,31,FALSE),"-")</f>
        <v>0</v>
      </c>
      <c r="AV1392" s="106"/>
      <c r="AW1392" s="63">
        <f>IFERROR(VLOOKUP(C1392,Merkittävyysluokitus!$A$2:$J$1705,10,FALSE),"-")</f>
        <v>3</v>
      </c>
      <c r="AX1392" s="175">
        <f>IFERROR(VLOOKUP(C1392,Merkittävyysluokitus!$A$2:$J$1705,6,FALSE),"-")</f>
        <v>3.905450532724505</v>
      </c>
      <c r="AY1392" s="175">
        <f>IFERROR(VLOOKUP(C1392,Merkittävyysluokitus!$A$2:$J$1705,7,FALSE),"-")</f>
        <v>1.1396666666666664</v>
      </c>
      <c r="AZ1392" s="175">
        <f>IFERROR(VLOOKUP(C1392,Merkittävyysluokitus!$A$2:$J$1705,8,FALSE),"-")</f>
        <v>2.2657838660578387</v>
      </c>
      <c r="BA1392" s="175">
        <f>IFERROR(VLOOKUP(C1392,Merkittävyysluokitus!$A$2:$J$1705,9,FALSE),"-")</f>
        <v>0.5</v>
      </c>
      <c r="BB1392" s="203"/>
      <c r="BC1392" s="203" t="str">
        <f t="shared" si="337"/>
        <v>ei mallia</v>
      </c>
      <c r="BD1392" s="39" t="str">
        <f t="shared" si="331"/>
        <v>Ei luokiteltu</v>
      </c>
      <c r="BE1392" s="68" t="str">
        <f t="shared" si="332"/>
        <v>ei mallia</v>
      </c>
      <c r="BF1392" s="68" t="str">
        <f t="shared" si="333"/>
        <v>ei mallia</v>
      </c>
      <c r="BG1392" s="68" t="str">
        <f t="shared" si="334"/>
        <v>ei mallia</v>
      </c>
      <c r="BH1392" s="208" t="str">
        <f t="shared" si="335"/>
        <v>musta</v>
      </c>
      <c r="BI1392" s="39"/>
      <c r="BJ1392" s="39" t="str">
        <f>IF(F1392="ei löydy","uusi tie",IF(E1392=0,"tieosoite muuttunut",IF(E1392=1,VLOOKUP(D1392,'2015'!$F$12:$AL$1887,31,FALSE),"-")))</f>
        <v>musta</v>
      </c>
      <c r="BK1392" s="67" t="str">
        <f>IF(E1392=1,VLOOKUP(D1392,'2015'!$F$12:$AL$1887,32,FALSE),"-")</f>
        <v>musta</v>
      </c>
      <c r="BL1392" s="39" t="str">
        <f>IF(F1392="ei löydy","uusi tie",IF(E1392=0,"tieosoite muuttunut",IF(E1392=1,VLOOKUP(D1392,'2015'!$F$12:$AL$1887,33,FALSE),"-")))</f>
        <v>musta</v>
      </c>
      <c r="BM1392" s="39"/>
      <c r="BN1392" s="217" t="str">
        <f>VLOOKUP(D1392,'2015'!$F$12:$AL$1887,33,FALSE)</f>
        <v>musta</v>
      </c>
      <c r="BO1392" s="39"/>
      <c r="BP1392" s="115" t="s">
        <v>10</v>
      </c>
      <c r="BQ1392" s="30"/>
      <c r="BS1392" s="5"/>
      <c r="BU1392" s="37"/>
      <c r="BV1392" s="30" t="s">
        <v>10</v>
      </c>
      <c r="BX1392" t="str">
        <f>IF(E1392=1,VLOOKUP(D1392,'2015'!$F$12:$AX$1887,43,FALSE),"-")</f>
        <v>musta</v>
      </c>
      <c r="BY1392" t="str">
        <f>IF(E1392=1,VLOOKUP(D1392,'2015'!$F$12:$AX$1887,44,FALSE),"-")</f>
        <v>musta</v>
      </c>
      <c r="BZ1392" t="str">
        <f>IF(E1392=1,VLOOKUP(D1392,'2015'!$F$12:$AX$1887,45,FALSE),"-")</f>
        <v>musta</v>
      </c>
      <c r="CA1392" s="31">
        <f t="shared" si="345"/>
        <v>10</v>
      </c>
      <c r="CB1392" s="31">
        <f t="shared" si="346"/>
        <v>10</v>
      </c>
      <c r="CC1392" s="31">
        <f t="shared" si="347"/>
        <v>0</v>
      </c>
      <c r="CD1392" s="31">
        <f t="shared" si="348"/>
        <v>0</v>
      </c>
      <c r="CE1392" s="31">
        <f t="shared" si="349"/>
        <v>0</v>
      </c>
      <c r="CO1392" s="2" t="s">
        <v>35</v>
      </c>
      <c r="CP1392" s="2" t="s">
        <v>35</v>
      </c>
    </row>
    <row r="1393" spans="1:94" ht="15.75" thickBot="1" x14ac:dyDescent="0.3">
      <c r="A1393" s="50"/>
      <c r="B1393" s="50"/>
      <c r="C1393" s="50" t="str">
        <f t="shared" si="338"/>
        <v>11877_3_5463</v>
      </c>
      <c r="D1393" s="51" t="str">
        <f t="shared" si="339"/>
        <v>11877_3</v>
      </c>
      <c r="E1393" s="224">
        <f>IFERROR(VLOOKUP(C1393,'2015'!$C$12:$D$1887,2,FALSE),0)</f>
        <v>1</v>
      </c>
      <c r="F1393" s="51">
        <f>IFERROR(K1393-IFERROR(VLOOKUP(D1393,'2015'!$F$12:$I$1887,4,FALSE),"ei löydy"),"ei löydy")</f>
        <v>0</v>
      </c>
      <c r="G1393" s="224">
        <f>IFERROR(VLOOKUP(Työfile_2024!C1393,Liikennemalli!$D$6:$G$1921,4,FALSE),0)</f>
        <v>1</v>
      </c>
      <c r="H1393" s="225">
        <f>K1393-IFERROR(VLOOKUP(Työfile_2024!D1393,Liikennemalli!$C$6:$H$1921,6,FALSE),"ei löydy")</f>
        <v>0</v>
      </c>
      <c r="I1393" s="80">
        <v>11877</v>
      </c>
      <c r="J1393" s="52">
        <v>3</v>
      </c>
      <c r="K1393" s="52">
        <v>5463</v>
      </c>
      <c r="L1393" s="53"/>
      <c r="M1393" s="54"/>
      <c r="N1393" s="54"/>
      <c r="O1393" s="54"/>
      <c r="P1393" s="54"/>
      <c r="Q1393" s="55"/>
      <c r="R1393" s="55"/>
      <c r="S1393" s="55"/>
      <c r="T1393" s="55"/>
      <c r="U1393" s="52"/>
      <c r="V1393" s="56">
        <v>331</v>
      </c>
      <c r="W1393" s="56">
        <v>27</v>
      </c>
      <c r="X1393" s="56">
        <v>325</v>
      </c>
      <c r="Y1393" s="56">
        <f>VLOOKUP(D1393,Liikennemalli24!$D$2:$F$1804,2,FALSE)</f>
        <v>0</v>
      </c>
      <c r="Z1393" s="57">
        <f>VLOOKUP(D1393,Liikennemalli24!$D$2:$F$1804,3,FALSE)</f>
        <v>0</v>
      </c>
      <c r="AA1393" s="178">
        <f>IF(G1393=1,VLOOKUP(C1393,Liikennemalli!$D$6:$H$1921,2,FALSE),"-")</f>
        <v>0</v>
      </c>
      <c r="AB1393" s="197">
        <f>IF(G1393=1,VLOOKUP(C1393,Liikennemalli!$D$6:$H$1921,3,FALSE),"-")</f>
        <v>0</v>
      </c>
      <c r="AC1393" s="134">
        <f>IF(E1393=1,VLOOKUP(Työfile_2024!D1393,'2015'!$F$12:$X$1887,18,FALSE),"-")</f>
        <v>25</v>
      </c>
      <c r="AD1393" s="127">
        <f>IF(E1393=1,VLOOKUP(Työfile_2024!D1393,'2015'!$F$12:$X$1887,19,FALSE),"-")</f>
        <v>0.77</v>
      </c>
      <c r="AI1393" s="127">
        <f>IF(E1393=1,VLOOKUP(Työfile_2024!D1393,'2015'!$F$12:$AB$1887,20,FALSE),"-")</f>
        <v>0</v>
      </c>
      <c r="AJ1393" s="127">
        <f>IF(E1393=1,VLOOKUP(Työfile_2024!D1393,'2015'!$F$12:$AB$1887,21,FALSE),"-")</f>
        <v>0</v>
      </c>
      <c r="AK1393" s="127">
        <f>IF(E1393=1,VLOOKUP(Työfile_2024!D1393,'2015'!$F$12:$AB$1887,22,FALSE),"-")</f>
        <v>0</v>
      </c>
      <c r="AL1393" s="127">
        <f>IF(E1393=1,VLOOKUP(Työfile_2024!D1393,'2015'!$F$12:$AB$1887,23,FALSE),"-")</f>
        <v>0</v>
      </c>
      <c r="AM1393" s="56">
        <f>VLOOKUP(Työfile_2024!D1393,Tmatkat_20km_tarkasteltava_verk!$C$2:$D$1804,2,FALSE)</f>
        <v>8</v>
      </c>
      <c r="AN1393" s="148">
        <f t="shared" si="336"/>
        <v>2.4169184290030211E-2</v>
      </c>
      <c r="AO1393" s="178">
        <f>IF(E1393=1,VLOOKUP(Työfile_2024!D1393,'2015'!$F$12:$AC$1887,24,FALSE),"-")</f>
        <v>0</v>
      </c>
      <c r="AP1393" s="52">
        <f>VLOOKUP(D1393,Tarkasteltava_verkko_2024_harva!$E$2:$I$1804,5,FALSE)</f>
        <v>0</v>
      </c>
      <c r="AQ1393" s="52">
        <f>VLOOKUP(D1393,Tarkasteltava_verkko_2024_harva!$E$2:$I$1804,4,FALSE)</f>
        <v>0</v>
      </c>
      <c r="AR1393" s="148">
        <v>0</v>
      </c>
      <c r="AS1393" s="170" t="str">
        <f>IFERROR(VLOOKUP(C1393,'2015'!$C$12:$AG$1887,30,FALSE),"-")</f>
        <v/>
      </c>
      <c r="AT1393" s="148">
        <v>0</v>
      </c>
      <c r="AU1393" s="170">
        <f>IFERROR(VLOOKUP(C1393,'2015'!$C$12:$AG$1887,31,FALSE),"-")</f>
        <v>0</v>
      </c>
      <c r="AV1393" s="106"/>
      <c r="AW1393" s="63">
        <f>IFERROR(VLOOKUP(C1393,Merkittävyysluokitus!$A$2:$J$1705,10,FALSE),"-")</f>
        <v>3</v>
      </c>
      <c r="AX1393" s="175">
        <f>IFERROR(VLOOKUP(C1393,Merkittävyysluokitus!$A$2:$J$1705,6,FALSE),"-")</f>
        <v>2.98272602739726</v>
      </c>
      <c r="AY1393" s="175">
        <f>IFERROR(VLOOKUP(C1393,Merkittävyysluokitus!$A$2:$J$1705,7,FALSE),"-")</f>
        <v>1.0363333333333331</v>
      </c>
      <c r="AZ1393" s="175">
        <f>IFERROR(VLOOKUP(C1393,Merkittävyysluokitus!$A$2:$J$1705,8,FALSE),"-")</f>
        <v>1.4463926940639269</v>
      </c>
      <c r="BA1393" s="175">
        <f>IFERROR(VLOOKUP(C1393,Merkittävyysluokitus!$A$2:$J$1705,9,FALSE),"-")</f>
        <v>0.5</v>
      </c>
      <c r="BB1393" s="203"/>
      <c r="BC1393" s="203" t="str">
        <f t="shared" si="337"/>
        <v>ei mallia</v>
      </c>
      <c r="BD1393" s="39" t="str">
        <f t="shared" si="331"/>
        <v>Ei luokiteltu</v>
      </c>
      <c r="BE1393" s="68" t="str">
        <f t="shared" si="332"/>
        <v>ei mallia</v>
      </c>
      <c r="BF1393" s="68" t="str">
        <f t="shared" si="333"/>
        <v>ei mallia</v>
      </c>
      <c r="BG1393" s="68" t="str">
        <f t="shared" si="334"/>
        <v>ei mallia</v>
      </c>
      <c r="BH1393" s="208" t="str">
        <f t="shared" si="335"/>
        <v>musta</v>
      </c>
      <c r="BI1393" s="39"/>
      <c r="BJ1393" s="39" t="str">
        <f>IF(F1393="ei löydy","uusi tie",IF(E1393=0,"tieosoite muuttunut",IF(E1393=1,VLOOKUP(D1393,'2015'!$F$12:$AL$1887,31,FALSE),"-")))</f>
        <v>musta</v>
      </c>
      <c r="BK1393" s="67" t="str">
        <f>IF(E1393=1,VLOOKUP(D1393,'2015'!$F$12:$AL$1887,32,FALSE),"-")</f>
        <v>musta</v>
      </c>
      <c r="BL1393" s="39" t="str">
        <f>IF(F1393="ei löydy","uusi tie",IF(E1393=0,"tieosoite muuttunut",IF(E1393=1,VLOOKUP(D1393,'2015'!$F$12:$AL$1887,33,FALSE),"-")))</f>
        <v>musta</v>
      </c>
      <c r="BM1393" s="39"/>
      <c r="BN1393" s="217" t="str">
        <f>VLOOKUP(D1393,'2015'!$F$12:$AL$1887,33,FALSE)</f>
        <v>musta</v>
      </c>
      <c r="BO1393" s="39"/>
      <c r="BP1393" s="115" t="s">
        <v>10</v>
      </c>
      <c r="BQ1393" s="30"/>
      <c r="BS1393" s="5"/>
      <c r="BU1393" s="37"/>
      <c r="BV1393" s="30" t="s">
        <v>10</v>
      </c>
      <c r="BX1393" t="str">
        <f>IF(E1393=1,VLOOKUP(D1393,'2015'!$F$12:$AX$1887,43,FALSE),"-")</f>
        <v>musta</v>
      </c>
      <c r="BY1393" t="str">
        <f>IF(E1393=1,VLOOKUP(D1393,'2015'!$F$12:$AX$1887,44,FALSE),"-")</f>
        <v>musta</v>
      </c>
      <c r="BZ1393" t="str">
        <f>IF(E1393=1,VLOOKUP(D1393,'2015'!$F$12:$AX$1887,45,FALSE),"-")</f>
        <v>musta</v>
      </c>
      <c r="CA1393" s="31">
        <f t="shared" si="345"/>
        <v>10</v>
      </c>
      <c r="CB1393" s="31">
        <f t="shared" si="346"/>
        <v>10</v>
      </c>
      <c r="CC1393" s="31">
        <f t="shared" si="347"/>
        <v>0</v>
      </c>
      <c r="CD1393" s="31">
        <f t="shared" si="348"/>
        <v>0</v>
      </c>
      <c r="CE1393" s="31">
        <f t="shared" si="349"/>
        <v>0</v>
      </c>
      <c r="CO1393" s="2" t="s">
        <v>35</v>
      </c>
      <c r="CP1393" s="2" t="s">
        <v>35</v>
      </c>
    </row>
    <row r="1394" spans="1:94" ht="15.75" thickBot="1" x14ac:dyDescent="0.3">
      <c r="A1394" s="50"/>
      <c r="B1394" s="50"/>
      <c r="C1394" s="50" t="str">
        <f t="shared" si="338"/>
        <v>11878_1_638</v>
      </c>
      <c r="D1394" s="51" t="str">
        <f t="shared" si="339"/>
        <v>11878_1</v>
      </c>
      <c r="E1394" s="224">
        <f>IFERROR(VLOOKUP(C1394,'2015'!$C$12:$D$1887,2,FALSE),0)</f>
        <v>1</v>
      </c>
      <c r="F1394" s="51">
        <f>IFERROR(K1394-IFERROR(VLOOKUP(D1394,'2015'!$F$12:$I$1887,4,FALSE),"ei löydy"),"ei löydy")</f>
        <v>0</v>
      </c>
      <c r="G1394" s="224">
        <f>IFERROR(VLOOKUP(Työfile_2024!C1394,Liikennemalli!$D$6:$G$1921,4,FALSE),0)</f>
        <v>1</v>
      </c>
      <c r="H1394" s="225">
        <f>K1394-IFERROR(VLOOKUP(Työfile_2024!D1394,Liikennemalli!$C$6:$H$1921,6,FALSE),"ei löydy")</f>
        <v>0</v>
      </c>
      <c r="I1394" s="80">
        <v>11878</v>
      </c>
      <c r="J1394" s="52">
        <v>1</v>
      </c>
      <c r="K1394" s="52">
        <v>638</v>
      </c>
      <c r="L1394" s="53"/>
      <c r="M1394" s="54"/>
      <c r="N1394" s="54"/>
      <c r="O1394" s="54"/>
      <c r="P1394" s="54"/>
      <c r="Q1394" s="55"/>
      <c r="R1394" s="55"/>
      <c r="S1394" s="55"/>
      <c r="T1394" s="55"/>
      <c r="U1394" s="52"/>
      <c r="V1394" s="56">
        <v>95</v>
      </c>
      <c r="W1394" s="56">
        <v>7</v>
      </c>
      <c r="X1394" s="56">
        <v>101</v>
      </c>
      <c r="Y1394" s="56">
        <f>VLOOKUP(D1394,Liikennemalli24!$D$2:$F$1804,2,FALSE)</f>
        <v>0</v>
      </c>
      <c r="Z1394" s="57">
        <f>VLOOKUP(D1394,Liikennemalli24!$D$2:$F$1804,3,FALSE)</f>
        <v>0</v>
      </c>
      <c r="AA1394" s="178">
        <f>IF(G1394=1,VLOOKUP(C1394,Liikennemalli!$D$6:$H$1921,2,FALSE),"-")</f>
        <v>0</v>
      </c>
      <c r="AB1394" s="197">
        <f>IF(G1394=1,VLOOKUP(C1394,Liikennemalli!$D$6:$H$1921,3,FALSE),"-")</f>
        <v>0</v>
      </c>
      <c r="AC1394" s="134" t="str">
        <f>IF(E1394=1,VLOOKUP(Työfile_2024!D1394,'2015'!$F$12:$X$1887,18,FALSE),"-")</f>
        <v>ei mallia</v>
      </c>
      <c r="AD1394" s="127" t="str">
        <f>IF(E1394=1,VLOOKUP(Työfile_2024!D1394,'2015'!$F$12:$X$1887,19,FALSE),"-")</f>
        <v>ei mallia</v>
      </c>
      <c r="AI1394" s="127">
        <f>IF(E1394=1,VLOOKUP(Työfile_2024!D1394,'2015'!$F$12:$AB$1887,20,FALSE),"-")</f>
        <v>0</v>
      </c>
      <c r="AJ1394" s="127">
        <f>IF(E1394=1,VLOOKUP(Työfile_2024!D1394,'2015'!$F$12:$AB$1887,21,FALSE),"-")</f>
        <v>0</v>
      </c>
      <c r="AK1394" s="127">
        <f>IF(E1394=1,VLOOKUP(Työfile_2024!D1394,'2015'!$F$12:$AB$1887,22,FALSE),"-")</f>
        <v>0</v>
      </c>
      <c r="AL1394" s="127">
        <f>IF(E1394=1,VLOOKUP(Työfile_2024!D1394,'2015'!$F$12:$AB$1887,23,FALSE),"-")</f>
        <v>0</v>
      </c>
      <c r="AM1394" s="56">
        <f>VLOOKUP(Työfile_2024!D1394,Tmatkat_20km_tarkasteltava_verk!$C$2:$D$1804,2,FALSE)</f>
        <v>10</v>
      </c>
      <c r="AN1394" s="148">
        <f t="shared" si="336"/>
        <v>0.10526315789473684</v>
      </c>
      <c r="AO1394" s="178">
        <f>IF(E1394=1,VLOOKUP(Työfile_2024!D1394,'2015'!$F$12:$AC$1887,24,FALSE),"-")</f>
        <v>0</v>
      </c>
      <c r="AP1394" s="52">
        <f>VLOOKUP(D1394,Tarkasteltava_verkko_2024_harva!$E$2:$I$1804,5,FALSE)</f>
        <v>0</v>
      </c>
      <c r="AQ1394" s="52">
        <f>VLOOKUP(D1394,Tarkasteltava_verkko_2024_harva!$E$2:$I$1804,4,FALSE)</f>
        <v>0</v>
      </c>
      <c r="AR1394" s="148">
        <v>0</v>
      </c>
      <c r="AS1394" s="170" t="str">
        <f>IFERROR(VLOOKUP(C1394,'2015'!$C$12:$AG$1887,30,FALSE),"-")</f>
        <v/>
      </c>
      <c r="AT1394" s="148">
        <v>0</v>
      </c>
      <c r="AU1394" s="170">
        <f>IFERROR(VLOOKUP(C1394,'2015'!$C$12:$AG$1887,31,FALSE),"-")</f>
        <v>0</v>
      </c>
      <c r="AV1394" s="106"/>
      <c r="AW1394" s="63">
        <f>IFERROR(VLOOKUP(C1394,Merkittävyysluokitus!$A$2:$J$1705,10,FALSE),"-")</f>
        <v>4</v>
      </c>
      <c r="AX1394" s="175">
        <f>IFERROR(VLOOKUP(C1394,Merkittävyysluokitus!$A$2:$J$1705,6,FALSE),"-")</f>
        <v>1.1231430745814306</v>
      </c>
      <c r="AY1394" s="175">
        <f>IFERROR(VLOOKUP(C1394,Merkittävyysluokitus!$A$2:$J$1705,7,FALSE),"-")</f>
        <v>0.30499999999999999</v>
      </c>
      <c r="AZ1394" s="175">
        <f>IFERROR(VLOOKUP(C1394,Merkittävyysluokitus!$A$2:$J$1705,8,FALSE),"-")</f>
        <v>0.81814307458143065</v>
      </c>
      <c r="BA1394" s="175">
        <f>IFERROR(VLOOKUP(C1394,Merkittävyysluokitus!$A$2:$J$1705,9,FALSE),"-")</f>
        <v>0</v>
      </c>
      <c r="BB1394" s="203"/>
      <c r="BC1394" s="203" t="str">
        <f t="shared" si="337"/>
        <v>ei mallia</v>
      </c>
      <c r="BD1394" s="39" t="str">
        <f t="shared" si="331"/>
        <v>Ei luokiteltu</v>
      </c>
      <c r="BE1394" s="68" t="str">
        <f t="shared" si="332"/>
        <v>ei mallia</v>
      </c>
      <c r="BF1394" s="68" t="str">
        <f t="shared" si="333"/>
        <v>ei mallia</v>
      </c>
      <c r="BG1394" s="68" t="str">
        <f t="shared" si="334"/>
        <v>ei mallia</v>
      </c>
      <c r="BH1394" s="208" t="str">
        <f t="shared" si="335"/>
        <v>musta</v>
      </c>
      <c r="BI1394" s="39"/>
      <c r="BJ1394" s="39" t="str">
        <f>IF(F1394="ei löydy","uusi tie",IF(E1394=0,"tieosoite muuttunut",IF(E1394=1,VLOOKUP(D1394,'2015'!$F$12:$AL$1887,31,FALSE),"-")))</f>
        <v>musta</v>
      </c>
      <c r="BK1394" s="67" t="str">
        <f>IF(E1394=1,VLOOKUP(D1394,'2015'!$F$12:$AL$1887,32,FALSE),"-")</f>
        <v>musta</v>
      </c>
      <c r="BL1394" s="39" t="str">
        <f>IF(F1394="ei löydy","uusi tie",IF(E1394=0,"tieosoite muuttunut",IF(E1394=1,VLOOKUP(D1394,'2015'!$F$12:$AL$1887,33,FALSE),"-")))</f>
        <v>musta</v>
      </c>
      <c r="BM1394" s="39"/>
      <c r="BN1394" s="217" t="str">
        <f>VLOOKUP(D1394,'2015'!$F$12:$AL$1887,33,FALSE)</f>
        <v>musta</v>
      </c>
      <c r="BO1394" s="39"/>
      <c r="BP1394" s="115" t="s">
        <v>10</v>
      </c>
      <c r="BQ1394" s="30"/>
      <c r="BS1394" s="5"/>
      <c r="BU1394" s="37"/>
      <c r="BV1394" s="30" t="s">
        <v>10</v>
      </c>
      <c r="BX1394" t="str">
        <f>IF(E1394=1,VLOOKUP(D1394,'2015'!$F$12:$AX$1887,43,FALSE),"-")</f>
        <v>ei mallia</v>
      </c>
      <c r="BY1394" t="str">
        <f>IF(E1394=1,VLOOKUP(D1394,'2015'!$F$12:$AX$1887,44,FALSE),"-")</f>
        <v>ei mallia</v>
      </c>
      <c r="BZ1394" t="str">
        <f>IF(E1394=1,VLOOKUP(D1394,'2015'!$F$12:$AX$1887,45,FALSE),"-")</f>
        <v>ei mallia</v>
      </c>
      <c r="CA1394" s="31">
        <f t="shared" si="345"/>
        <v>20</v>
      </c>
      <c r="CB1394" s="31">
        <f t="shared" si="346"/>
        <v>10</v>
      </c>
      <c r="CC1394" s="31">
        <f t="shared" si="347"/>
        <v>10</v>
      </c>
      <c r="CD1394" s="31">
        <f t="shared" si="348"/>
        <v>0</v>
      </c>
      <c r="CE1394" s="31">
        <f t="shared" si="349"/>
        <v>0</v>
      </c>
      <c r="CO1394" s="32" t="s">
        <v>34</v>
      </c>
      <c r="CP1394" s="2" t="s">
        <v>35</v>
      </c>
    </row>
    <row r="1395" spans="1:94" ht="15.75" thickBot="1" x14ac:dyDescent="0.3">
      <c r="A1395" s="50"/>
      <c r="B1395" s="50"/>
      <c r="C1395" s="50" t="str">
        <f t="shared" si="338"/>
        <v>11879_1_6024</v>
      </c>
      <c r="D1395" s="51" t="str">
        <f t="shared" si="339"/>
        <v>11879_1</v>
      </c>
      <c r="E1395" s="224">
        <f>IFERROR(VLOOKUP(C1395,'2015'!$C$12:$D$1887,2,FALSE),0)</f>
        <v>1</v>
      </c>
      <c r="F1395" s="51">
        <f>IFERROR(K1395-IFERROR(VLOOKUP(D1395,'2015'!$F$12:$I$1887,4,FALSE),"ei löydy"),"ei löydy")</f>
        <v>0</v>
      </c>
      <c r="G1395" s="224">
        <f>IFERROR(VLOOKUP(Työfile_2024!C1395,Liikennemalli!$D$6:$G$1921,4,FALSE),0)</f>
        <v>1</v>
      </c>
      <c r="H1395" s="225">
        <f>K1395-IFERROR(VLOOKUP(Työfile_2024!D1395,Liikennemalli!$C$6:$H$1921,6,FALSE),"ei löydy")</f>
        <v>0</v>
      </c>
      <c r="I1395" s="80">
        <v>11879</v>
      </c>
      <c r="J1395" s="52">
        <v>1</v>
      </c>
      <c r="K1395" s="52">
        <v>6024</v>
      </c>
      <c r="L1395" s="53"/>
      <c r="M1395" s="54"/>
      <c r="N1395" s="54"/>
      <c r="O1395" s="54"/>
      <c r="P1395" s="54"/>
      <c r="Q1395" s="55"/>
      <c r="R1395" s="55"/>
      <c r="S1395" s="55"/>
      <c r="T1395" s="55"/>
      <c r="U1395" s="52"/>
      <c r="V1395" s="56">
        <v>50</v>
      </c>
      <c r="W1395" s="56">
        <v>3</v>
      </c>
      <c r="X1395" s="56">
        <v>44</v>
      </c>
      <c r="Y1395" s="56">
        <f>VLOOKUP(D1395,Liikennemalli24!$D$2:$F$1804,2,FALSE)</f>
        <v>128</v>
      </c>
      <c r="Z1395" s="57">
        <f>VLOOKUP(D1395,Liikennemalli24!$D$2:$F$1804,3,FALSE)</f>
        <v>0.749</v>
      </c>
      <c r="AA1395" s="178">
        <f>IF(G1395=1,VLOOKUP(C1395,Liikennemalli!$D$6:$H$1921,2,FALSE),"-")</f>
        <v>0</v>
      </c>
      <c r="AB1395" s="197">
        <f>IF(G1395=1,VLOOKUP(C1395,Liikennemalli!$D$6:$H$1921,3,FALSE),"-")</f>
        <v>0</v>
      </c>
      <c r="AC1395" s="134">
        <f>IF(E1395=1,VLOOKUP(Työfile_2024!D1395,'2015'!$F$12:$X$1887,18,FALSE),"-")</f>
        <v>49</v>
      </c>
      <c r="AD1395" s="127">
        <f>IF(E1395=1,VLOOKUP(Työfile_2024!D1395,'2015'!$F$12:$X$1887,19,FALSE),"-")</f>
        <v>0.69</v>
      </c>
      <c r="AI1395" s="127">
        <f>IF(E1395=1,VLOOKUP(Työfile_2024!D1395,'2015'!$F$12:$AB$1887,20,FALSE),"-")</f>
        <v>0</v>
      </c>
      <c r="AJ1395" s="127">
        <f>IF(E1395=1,VLOOKUP(Työfile_2024!D1395,'2015'!$F$12:$AB$1887,21,FALSE),"-")</f>
        <v>0</v>
      </c>
      <c r="AK1395" s="127">
        <f>IF(E1395=1,VLOOKUP(Työfile_2024!D1395,'2015'!$F$12:$AB$1887,22,FALSE),"-")</f>
        <v>0</v>
      </c>
      <c r="AL1395" s="127">
        <f>IF(E1395=1,VLOOKUP(Työfile_2024!D1395,'2015'!$F$12:$AB$1887,23,FALSE),"-")</f>
        <v>0</v>
      </c>
      <c r="AM1395" s="56">
        <f>VLOOKUP(Työfile_2024!D1395,Tmatkat_20km_tarkasteltava_verk!$C$2:$D$1804,2,FALSE)</f>
        <v>12</v>
      </c>
      <c r="AN1395" s="148">
        <f t="shared" si="336"/>
        <v>0.24</v>
      </c>
      <c r="AO1395" s="178">
        <f>IF(E1395=1,VLOOKUP(Työfile_2024!D1395,'2015'!$F$12:$AC$1887,24,FALSE),"-")</f>
        <v>0</v>
      </c>
      <c r="AP1395" s="52">
        <f>VLOOKUP(D1395,Tarkasteltava_verkko_2024_harva!$E$2:$I$1804,5,FALSE)</f>
        <v>0</v>
      </c>
      <c r="AQ1395" s="52">
        <f>VLOOKUP(D1395,Tarkasteltava_verkko_2024_harva!$E$2:$I$1804,4,FALSE)</f>
        <v>0</v>
      </c>
      <c r="AR1395" s="148">
        <v>0</v>
      </c>
      <c r="AS1395" s="170" t="str">
        <f>IFERROR(VLOOKUP(C1395,'2015'!$C$12:$AG$1887,30,FALSE),"-")</f>
        <v/>
      </c>
      <c r="AT1395" s="148">
        <v>0</v>
      </c>
      <c r="AU1395" s="170">
        <f>IFERROR(VLOOKUP(C1395,'2015'!$C$12:$AG$1887,31,FALSE),"-")</f>
        <v>0</v>
      </c>
      <c r="AV1395" s="106"/>
      <c r="AW1395" s="63">
        <f>IFERROR(VLOOKUP(C1395,Merkittävyysluokitus!$A$2:$J$1705,10,FALSE),"-")</f>
        <v>4</v>
      </c>
      <c r="AX1395" s="175">
        <f>IFERROR(VLOOKUP(C1395,Merkittävyysluokitus!$A$2:$J$1705,6,FALSE),"-")</f>
        <v>1.2110197869101977</v>
      </c>
      <c r="AY1395" s="175">
        <f>IFERROR(VLOOKUP(C1395,Merkittävyysluokitus!$A$2:$J$1705,7,FALSE),"-")</f>
        <v>0.17999999999999997</v>
      </c>
      <c r="AZ1395" s="175">
        <f>IFERROR(VLOOKUP(C1395,Merkittävyysluokitus!$A$2:$J$1705,8,FALSE),"-")</f>
        <v>0.5310197869101978</v>
      </c>
      <c r="BA1395" s="175">
        <f>IFERROR(VLOOKUP(C1395,Merkittävyysluokitus!$A$2:$J$1705,9,FALSE),"-")</f>
        <v>0.5</v>
      </c>
      <c r="BB1395" s="203"/>
      <c r="BC1395" s="203" t="str">
        <f t="shared" si="337"/>
        <v/>
      </c>
      <c r="BD1395" s="39" t="str">
        <f t="shared" ref="BD1395:BD1458" si="350">IF(BL1395="pinkki","pinkki",IF(I1395&lt;100,"punainen",IF(COUNTIF(BE1395:BG1395,"musta")&gt;=2,"musta",IF(COUNTIF(BE1395:BG1395,"punainen")&gt;=2,"punainen","Ei luokiteltu"))))</f>
        <v>musta</v>
      </c>
      <c r="BE1395" s="68" t="str">
        <f t="shared" si="332"/>
        <v>musta</v>
      </c>
      <c r="BF1395" s="68" t="str">
        <f t="shared" si="333"/>
        <v>musta</v>
      </c>
      <c r="BG1395" s="68" t="str">
        <f t="shared" si="334"/>
        <v>musta</v>
      </c>
      <c r="BH1395" s="208" t="str">
        <f t="shared" si="335"/>
        <v>musta</v>
      </c>
      <c r="BI1395" s="39"/>
      <c r="BJ1395" s="39" t="str">
        <f>IF(F1395="ei löydy","uusi tie",IF(E1395=0,"tieosoite muuttunut",IF(E1395=1,VLOOKUP(D1395,'2015'!$F$12:$AL$1887,31,FALSE),"-")))</f>
        <v>musta</v>
      </c>
      <c r="BK1395" s="67" t="str">
        <f>IF(E1395=1,VLOOKUP(D1395,'2015'!$F$12:$AL$1887,32,FALSE),"-")</f>
        <v>musta</v>
      </c>
      <c r="BL1395" s="39" t="str">
        <f>IF(F1395="ei löydy","uusi tie",IF(E1395=0,"tieosoite muuttunut",IF(E1395=1,VLOOKUP(D1395,'2015'!$F$12:$AL$1887,33,FALSE),"-")))</f>
        <v>musta</v>
      </c>
      <c r="BM1395" s="39"/>
      <c r="BN1395" s="217" t="str">
        <f>VLOOKUP(D1395,'2015'!$F$12:$AL$1887,33,FALSE)</f>
        <v>musta</v>
      </c>
      <c r="BO1395" s="39"/>
      <c r="BP1395" s="115" t="s">
        <v>10</v>
      </c>
      <c r="BQ1395" s="30"/>
      <c r="BS1395" s="5"/>
      <c r="BU1395" s="37"/>
      <c r="BV1395" s="30" t="s">
        <v>10</v>
      </c>
      <c r="BX1395" t="str">
        <f>IF(E1395=1,VLOOKUP(D1395,'2015'!$F$12:$AX$1887,43,FALSE),"-")</f>
        <v>musta</v>
      </c>
      <c r="BY1395" t="str">
        <f>IF(E1395=1,VLOOKUP(D1395,'2015'!$F$12:$AX$1887,44,FALSE),"-")</f>
        <v>musta</v>
      </c>
      <c r="BZ1395" t="str">
        <f>IF(E1395=1,VLOOKUP(D1395,'2015'!$F$12:$AX$1887,45,FALSE),"-")</f>
        <v>musta</v>
      </c>
      <c r="CA1395" s="31">
        <f t="shared" si="345"/>
        <v>10</v>
      </c>
      <c r="CB1395" s="31">
        <f t="shared" si="346"/>
        <v>10</v>
      </c>
      <c r="CC1395" s="31">
        <f t="shared" si="347"/>
        <v>0</v>
      </c>
      <c r="CD1395" s="31">
        <f t="shared" si="348"/>
        <v>0</v>
      </c>
      <c r="CE1395" s="31">
        <f t="shared" si="349"/>
        <v>0</v>
      </c>
      <c r="CO1395" s="2" t="s">
        <v>35</v>
      </c>
      <c r="CP1395" s="2" t="s">
        <v>35</v>
      </c>
    </row>
    <row r="1396" spans="1:94" ht="15.75" thickBot="1" x14ac:dyDescent="0.3">
      <c r="A1396" s="50"/>
      <c r="B1396" s="50"/>
      <c r="C1396" s="50" t="str">
        <f t="shared" si="338"/>
        <v>11885_1_2940</v>
      </c>
      <c r="D1396" s="51" t="str">
        <f t="shared" si="339"/>
        <v>11885_1</v>
      </c>
      <c r="E1396" s="224">
        <f>IFERROR(VLOOKUP(C1396,'2015'!$C$12:$D$1887,2,FALSE),0)</f>
        <v>1</v>
      </c>
      <c r="F1396" s="51">
        <f>IFERROR(K1396-IFERROR(VLOOKUP(D1396,'2015'!$F$12:$I$1887,4,FALSE),"ei löydy"),"ei löydy")</f>
        <v>0</v>
      </c>
      <c r="G1396" s="224">
        <f>IFERROR(VLOOKUP(Työfile_2024!C1396,Liikennemalli!$D$6:$G$1921,4,FALSE),0)</f>
        <v>1</v>
      </c>
      <c r="H1396" s="225">
        <f>K1396-IFERROR(VLOOKUP(Työfile_2024!D1396,Liikennemalli!$C$6:$H$1921,6,FALSE),"ei löydy")</f>
        <v>0</v>
      </c>
      <c r="I1396" s="80">
        <v>11885</v>
      </c>
      <c r="J1396" s="52">
        <v>1</v>
      </c>
      <c r="K1396" s="52">
        <v>2940</v>
      </c>
      <c r="L1396" s="53"/>
      <c r="M1396" s="54"/>
      <c r="N1396" s="54"/>
      <c r="O1396" s="54"/>
      <c r="P1396" s="54"/>
      <c r="Q1396" s="55"/>
      <c r="R1396" s="55"/>
      <c r="S1396" s="55"/>
      <c r="T1396" s="55"/>
      <c r="U1396" s="52"/>
      <c r="V1396" s="56">
        <v>114</v>
      </c>
      <c r="W1396" s="56">
        <v>6</v>
      </c>
      <c r="X1396" s="56">
        <v>113</v>
      </c>
      <c r="Y1396" s="56">
        <f>VLOOKUP(D1396,Liikennemalli24!$D$2:$F$1804,2,FALSE)</f>
        <v>8</v>
      </c>
      <c r="Z1396" s="57">
        <f>VLOOKUP(D1396,Liikennemalli24!$D$2:$F$1804,3,FALSE)</f>
        <v>0.46</v>
      </c>
      <c r="AA1396" s="178">
        <f>IF(G1396=1,VLOOKUP(C1396,Liikennemalli!$D$6:$H$1921,2,FALSE),"-")</f>
        <v>88</v>
      </c>
      <c r="AB1396" s="197">
        <f>IF(G1396=1,VLOOKUP(C1396,Liikennemalli!$D$6:$H$1921,3,FALSE),"-")</f>
        <v>0.54320987654320896</v>
      </c>
      <c r="AC1396" s="134">
        <f>IF(E1396=1,VLOOKUP(Työfile_2024!D1396,'2015'!$F$12:$X$1887,18,FALSE),"-")</f>
        <v>42</v>
      </c>
      <c r="AD1396" s="127">
        <f>IF(E1396=1,VLOOKUP(Työfile_2024!D1396,'2015'!$F$12:$X$1887,19,FALSE),"-")</f>
        <v>0.67</v>
      </c>
      <c r="AI1396" s="127">
        <f>IF(E1396=1,VLOOKUP(Työfile_2024!D1396,'2015'!$F$12:$AB$1887,20,FALSE),"-")</f>
        <v>0</v>
      </c>
      <c r="AJ1396" s="127">
        <f>IF(E1396=1,VLOOKUP(Työfile_2024!D1396,'2015'!$F$12:$AB$1887,21,FALSE),"-")</f>
        <v>0</v>
      </c>
      <c r="AK1396" s="127">
        <f>IF(E1396=1,VLOOKUP(Työfile_2024!D1396,'2015'!$F$12:$AB$1887,22,FALSE),"-")</f>
        <v>0</v>
      </c>
      <c r="AL1396" s="127">
        <f>IF(E1396=1,VLOOKUP(Työfile_2024!D1396,'2015'!$F$12:$AB$1887,23,FALSE),"-")</f>
        <v>0</v>
      </c>
      <c r="AM1396" s="56">
        <f>VLOOKUP(Työfile_2024!D1396,Tmatkat_20km_tarkasteltava_verk!$C$2:$D$1804,2,FALSE)</f>
        <v>24</v>
      </c>
      <c r="AN1396" s="148">
        <f t="shared" si="336"/>
        <v>0.21052631578947367</v>
      </c>
      <c r="AO1396" s="178">
        <f>IF(E1396=1,VLOOKUP(Työfile_2024!D1396,'2015'!$F$12:$AC$1887,24,FALSE),"-")</f>
        <v>11</v>
      </c>
      <c r="AP1396" s="52">
        <f>VLOOKUP(D1396,Tarkasteltava_verkko_2024_harva!$E$2:$I$1804,5,FALSE)</f>
        <v>0</v>
      </c>
      <c r="AQ1396" s="52">
        <f>VLOOKUP(D1396,Tarkasteltava_verkko_2024_harva!$E$2:$I$1804,4,FALSE)</f>
        <v>0</v>
      </c>
      <c r="AR1396" s="148">
        <v>0</v>
      </c>
      <c r="AS1396" s="170" t="str">
        <f>IFERROR(VLOOKUP(C1396,'2015'!$C$12:$AG$1887,30,FALSE),"-")</f>
        <v/>
      </c>
      <c r="AT1396" s="148">
        <v>0</v>
      </c>
      <c r="AU1396" s="170">
        <f>IFERROR(VLOOKUP(C1396,'2015'!$C$12:$AG$1887,31,FALSE),"-")</f>
        <v>0</v>
      </c>
      <c r="AV1396" s="106"/>
      <c r="AW1396" s="63">
        <f>IFERROR(VLOOKUP(C1396,Merkittävyysluokitus!$A$2:$J$1705,10,FALSE),"-")</f>
        <v>4</v>
      </c>
      <c r="AX1396" s="175">
        <f>IFERROR(VLOOKUP(C1396,Merkittävyysluokitus!$A$2:$J$1705,6,FALSE),"-")</f>
        <v>2.0903257229832573</v>
      </c>
      <c r="AY1396" s="175">
        <f>IFERROR(VLOOKUP(C1396,Merkittävyysluokitus!$A$2:$J$1705,7,FALSE),"-")</f>
        <v>0.56699999999999995</v>
      </c>
      <c r="AZ1396" s="175">
        <f>IFERROR(VLOOKUP(C1396,Merkittävyysluokitus!$A$2:$J$1705,8,FALSE),"-")</f>
        <v>1.0233257229832571</v>
      </c>
      <c r="BA1396" s="175">
        <f>IFERROR(VLOOKUP(C1396,Merkittävyysluokitus!$A$2:$J$1705,9,FALSE),"-")</f>
        <v>0.5</v>
      </c>
      <c r="BB1396" s="203"/>
      <c r="BC1396" s="203" t="str">
        <f t="shared" si="337"/>
        <v/>
      </c>
      <c r="BD1396" s="39" t="str">
        <f t="shared" si="350"/>
        <v>musta</v>
      </c>
      <c r="BE1396" s="68" t="str">
        <f t="shared" si="332"/>
        <v>musta</v>
      </c>
      <c r="BF1396" s="68" t="str">
        <f t="shared" si="333"/>
        <v>musta</v>
      </c>
      <c r="BG1396" s="68" t="str">
        <f t="shared" si="334"/>
        <v>musta</v>
      </c>
      <c r="BH1396" s="208" t="str">
        <f t="shared" si="335"/>
        <v>musta</v>
      </c>
      <c r="BI1396" s="39"/>
      <c r="BJ1396" s="39" t="str">
        <f>IF(F1396="ei löydy","uusi tie",IF(E1396=0,"tieosoite muuttunut",IF(E1396=1,VLOOKUP(D1396,'2015'!$F$12:$AL$1887,31,FALSE),"-")))</f>
        <v>musta</v>
      </c>
      <c r="BK1396" s="67" t="str">
        <f>IF(E1396=1,VLOOKUP(D1396,'2015'!$F$12:$AL$1887,32,FALSE),"-")</f>
        <v>musta</v>
      </c>
      <c r="BL1396" s="39" t="str">
        <f>IF(F1396="ei löydy","uusi tie",IF(E1396=0,"tieosoite muuttunut",IF(E1396=1,VLOOKUP(D1396,'2015'!$F$12:$AL$1887,33,FALSE),"-")))</f>
        <v>musta</v>
      </c>
      <c r="BM1396" s="39"/>
      <c r="BN1396" s="217" t="str">
        <f>VLOOKUP(D1396,'2015'!$F$12:$AL$1887,33,FALSE)</f>
        <v>musta</v>
      </c>
      <c r="BO1396" s="39"/>
      <c r="BP1396" s="115" t="s">
        <v>10</v>
      </c>
      <c r="BQ1396" s="30"/>
      <c r="BS1396" s="5"/>
      <c r="BU1396" s="37"/>
      <c r="BV1396" s="30" t="s">
        <v>10</v>
      </c>
      <c r="BX1396" t="str">
        <f>IF(E1396=1,VLOOKUP(D1396,'2015'!$F$12:$AX$1887,43,FALSE),"-")</f>
        <v>musta</v>
      </c>
      <c r="BY1396" t="str">
        <f>IF(E1396=1,VLOOKUP(D1396,'2015'!$F$12:$AX$1887,44,FALSE),"-")</f>
        <v>musta</v>
      </c>
      <c r="BZ1396" t="str">
        <f>IF(E1396=1,VLOOKUP(D1396,'2015'!$F$12:$AX$1887,45,FALSE),"-")</f>
        <v>musta</v>
      </c>
      <c r="CA1396" s="31">
        <f t="shared" si="345"/>
        <v>10</v>
      </c>
      <c r="CB1396" s="31">
        <f t="shared" si="346"/>
        <v>10</v>
      </c>
      <c r="CC1396" s="31">
        <f t="shared" si="347"/>
        <v>0</v>
      </c>
      <c r="CD1396" s="31">
        <f t="shared" si="348"/>
        <v>0</v>
      </c>
      <c r="CE1396" s="31">
        <f t="shared" si="349"/>
        <v>0</v>
      </c>
      <c r="CO1396" s="32" t="s">
        <v>34</v>
      </c>
      <c r="CP1396" s="2" t="s">
        <v>35</v>
      </c>
    </row>
    <row r="1397" spans="1:94" ht="15.75" thickBot="1" x14ac:dyDescent="0.3">
      <c r="A1397" s="50"/>
      <c r="B1397" s="50"/>
      <c r="C1397" s="50" t="str">
        <f t="shared" si="338"/>
        <v>11887_1_1540</v>
      </c>
      <c r="D1397" s="51" t="str">
        <f t="shared" si="339"/>
        <v>11887_1</v>
      </c>
      <c r="E1397" s="224">
        <f>IFERROR(VLOOKUP(C1397,'2015'!$C$12:$D$1887,2,FALSE),0)</f>
        <v>1</v>
      </c>
      <c r="F1397" s="51">
        <f>IFERROR(K1397-IFERROR(VLOOKUP(D1397,'2015'!$F$12:$I$1887,4,FALSE),"ei löydy"),"ei löydy")</f>
        <v>0</v>
      </c>
      <c r="G1397" s="224">
        <f>IFERROR(VLOOKUP(Työfile_2024!C1397,Liikennemalli!$D$6:$G$1921,4,FALSE),0)</f>
        <v>1</v>
      </c>
      <c r="H1397" s="225">
        <f>K1397-IFERROR(VLOOKUP(Työfile_2024!D1397,Liikennemalli!$C$6:$H$1921,6,FALSE),"ei löydy")</f>
        <v>0</v>
      </c>
      <c r="I1397" s="80">
        <v>11887</v>
      </c>
      <c r="J1397" s="52">
        <v>1</v>
      </c>
      <c r="K1397" s="52">
        <v>1540</v>
      </c>
      <c r="L1397" s="53"/>
      <c r="M1397" s="54"/>
      <c r="N1397" s="54"/>
      <c r="O1397" s="54"/>
      <c r="P1397" s="54"/>
      <c r="Q1397" s="55"/>
      <c r="R1397" s="55"/>
      <c r="S1397" s="55"/>
      <c r="T1397" s="55"/>
      <c r="U1397" s="52"/>
      <c r="V1397" s="56">
        <v>130</v>
      </c>
      <c r="W1397" s="56">
        <v>8</v>
      </c>
      <c r="X1397" s="56">
        <v>122</v>
      </c>
      <c r="Y1397" s="56">
        <f>VLOOKUP(D1397,Liikennemalli24!$D$2:$F$1804,2,FALSE)</f>
        <v>0</v>
      </c>
      <c r="Z1397" s="57">
        <f>VLOOKUP(D1397,Liikennemalli24!$D$2:$F$1804,3,FALSE)</f>
        <v>0</v>
      </c>
      <c r="AA1397" s="178">
        <f>IF(G1397=1,VLOOKUP(C1397,Liikennemalli!$D$6:$H$1921,2,FALSE),"-")</f>
        <v>0</v>
      </c>
      <c r="AB1397" s="197">
        <f>IF(G1397=1,VLOOKUP(C1397,Liikennemalli!$D$6:$H$1921,3,FALSE),"-")</f>
        <v>0</v>
      </c>
      <c r="AC1397" s="134">
        <f>IF(E1397=1,VLOOKUP(Työfile_2024!D1397,'2015'!$F$12:$X$1887,18,FALSE),"-")</f>
        <v>32</v>
      </c>
      <c r="AD1397" s="127">
        <f>IF(E1397=1,VLOOKUP(Työfile_2024!D1397,'2015'!$F$12:$X$1887,19,FALSE),"-")</f>
        <v>1</v>
      </c>
      <c r="AI1397" s="127">
        <f>IF(E1397=1,VLOOKUP(Työfile_2024!D1397,'2015'!$F$12:$AB$1887,20,FALSE),"-")</f>
        <v>0</v>
      </c>
      <c r="AJ1397" s="127">
        <f>IF(E1397=1,VLOOKUP(Työfile_2024!D1397,'2015'!$F$12:$AB$1887,21,FALSE),"-")</f>
        <v>0</v>
      </c>
      <c r="AK1397" s="127">
        <f>IF(E1397=1,VLOOKUP(Työfile_2024!D1397,'2015'!$F$12:$AB$1887,22,FALSE),"-")</f>
        <v>0</v>
      </c>
      <c r="AL1397" s="127">
        <f>IF(E1397=1,VLOOKUP(Työfile_2024!D1397,'2015'!$F$12:$AB$1887,23,FALSE),"-")</f>
        <v>0</v>
      </c>
      <c r="AM1397" s="56">
        <f>VLOOKUP(Työfile_2024!D1397,Tmatkat_20km_tarkasteltava_verk!$C$2:$D$1804,2,FALSE)</f>
        <v>17</v>
      </c>
      <c r="AN1397" s="148">
        <f t="shared" si="336"/>
        <v>0.13076923076923078</v>
      </c>
      <c r="AO1397" s="178">
        <f>IF(E1397=1,VLOOKUP(Työfile_2024!D1397,'2015'!$F$12:$AC$1887,24,FALSE),"-")</f>
        <v>0</v>
      </c>
      <c r="AP1397" s="52">
        <f>VLOOKUP(D1397,Tarkasteltava_verkko_2024_harva!$E$2:$I$1804,5,FALSE)</f>
        <v>0</v>
      </c>
      <c r="AQ1397" s="52">
        <f>VLOOKUP(D1397,Tarkasteltava_verkko_2024_harva!$E$2:$I$1804,4,FALSE)</f>
        <v>0</v>
      </c>
      <c r="AR1397" s="148">
        <v>0</v>
      </c>
      <c r="AS1397" s="170" t="str">
        <f>IFERROR(VLOOKUP(C1397,'2015'!$C$12:$AG$1887,30,FALSE),"-")</f>
        <v/>
      </c>
      <c r="AT1397" s="148">
        <v>0.70194805194805199</v>
      </c>
      <c r="AU1397" s="170" t="str">
        <f>IFERROR(VLOOKUP(C1397,'2015'!$C$12:$AG$1887,31,FALSE),"-")</f>
        <v>Kyllä</v>
      </c>
      <c r="AV1397" s="106"/>
      <c r="AW1397" s="63">
        <f>IFERROR(VLOOKUP(C1397,Merkittävyysluokitus!$A$2:$J$1705,10,FALSE),"-")</f>
        <v>4</v>
      </c>
      <c r="AX1397" s="175">
        <f>IFERROR(VLOOKUP(C1397,Merkittävyysluokitus!$A$2:$J$1705,6,FALSE),"-")</f>
        <v>1.1651826484018264</v>
      </c>
      <c r="AY1397" s="175">
        <f>IFERROR(VLOOKUP(C1397,Merkittävyysluokitus!$A$2:$J$1705,7,FALSE),"-")</f>
        <v>0.57166666666666655</v>
      </c>
      <c r="AZ1397" s="175">
        <f>IFERROR(VLOOKUP(C1397,Merkittävyysluokitus!$A$2:$J$1705,8,FALSE),"-")</f>
        <v>0.42684931506849316</v>
      </c>
      <c r="BA1397" s="175">
        <f>IFERROR(VLOOKUP(C1397,Merkittävyysluokitus!$A$2:$J$1705,9,FALSE),"-")</f>
        <v>0.16666666666666666</v>
      </c>
      <c r="BB1397" s="203"/>
      <c r="BC1397" s="203" t="str">
        <f t="shared" si="337"/>
        <v>ei mallia</v>
      </c>
      <c r="BD1397" s="39" t="str">
        <f t="shared" si="350"/>
        <v>Ei luokiteltu</v>
      </c>
      <c r="BE1397" s="68" t="str">
        <f t="shared" si="332"/>
        <v>ei mallia</v>
      </c>
      <c r="BF1397" s="68" t="str">
        <f t="shared" si="333"/>
        <v>ei mallia</v>
      </c>
      <c r="BG1397" s="68" t="str">
        <f t="shared" si="334"/>
        <v>ei mallia</v>
      </c>
      <c r="BH1397" s="208" t="str">
        <f t="shared" si="335"/>
        <v>musta</v>
      </c>
      <c r="BI1397" s="39"/>
      <c r="BJ1397" s="39" t="str">
        <f>IF(F1397="ei löydy","uusi tie",IF(E1397=0,"tieosoite muuttunut",IF(E1397=1,VLOOKUP(D1397,'2015'!$F$12:$AL$1887,31,FALSE),"-")))</f>
        <v>musta</v>
      </c>
      <c r="BK1397" s="67" t="str">
        <f>IF(E1397=1,VLOOKUP(D1397,'2015'!$F$12:$AL$1887,32,FALSE),"-")</f>
        <v>musta</v>
      </c>
      <c r="BL1397" s="39" t="str">
        <f>IF(F1397="ei löydy","uusi tie",IF(E1397=0,"tieosoite muuttunut",IF(E1397=1,VLOOKUP(D1397,'2015'!$F$12:$AL$1887,33,FALSE),"-")))</f>
        <v>musta</v>
      </c>
      <c r="BM1397" s="39"/>
      <c r="BN1397" s="217" t="str">
        <f>VLOOKUP(D1397,'2015'!$F$12:$AL$1887,33,FALSE)</f>
        <v>musta</v>
      </c>
      <c r="BO1397" s="39"/>
      <c r="BP1397" s="115" t="s">
        <v>10</v>
      </c>
      <c r="BQ1397" s="30"/>
      <c r="BS1397" s="5"/>
      <c r="BU1397" s="37"/>
      <c r="BV1397" s="30" t="s">
        <v>10</v>
      </c>
      <c r="BX1397" t="str">
        <f>IF(E1397=1,VLOOKUP(D1397,'2015'!$F$12:$AX$1887,43,FALSE),"-")</f>
        <v>musta</v>
      </c>
      <c r="BY1397" t="str">
        <f>IF(E1397=1,VLOOKUP(D1397,'2015'!$F$12:$AX$1887,44,FALSE),"-")</f>
        <v>musta</v>
      </c>
      <c r="BZ1397" t="str">
        <f>IF(E1397=1,VLOOKUP(D1397,'2015'!$F$12:$AX$1887,45,FALSE),"-")</f>
        <v>musta</v>
      </c>
      <c r="CA1397" s="31">
        <f t="shared" si="345"/>
        <v>10</v>
      </c>
      <c r="CB1397" s="31">
        <f t="shared" si="346"/>
        <v>10</v>
      </c>
      <c r="CC1397" s="31">
        <f t="shared" si="347"/>
        <v>0</v>
      </c>
      <c r="CD1397" s="31">
        <f t="shared" si="348"/>
        <v>0</v>
      </c>
      <c r="CE1397" s="31">
        <f t="shared" si="349"/>
        <v>0</v>
      </c>
      <c r="CO1397" s="32" t="s">
        <v>34</v>
      </c>
      <c r="CP1397" s="2" t="s">
        <v>35</v>
      </c>
    </row>
    <row r="1398" spans="1:94" ht="15.75" thickBot="1" x14ac:dyDescent="0.3">
      <c r="A1398" s="50"/>
      <c r="B1398" s="50"/>
      <c r="C1398" s="50" t="str">
        <f t="shared" si="338"/>
        <v>11888_1_4741</v>
      </c>
      <c r="D1398" s="51" t="str">
        <f t="shared" si="339"/>
        <v>11888_1</v>
      </c>
      <c r="E1398" s="224">
        <f>IFERROR(VLOOKUP(C1398,'2015'!$C$12:$D$1887,2,FALSE),0)</f>
        <v>1</v>
      </c>
      <c r="F1398" s="51">
        <f>IFERROR(K1398-IFERROR(VLOOKUP(D1398,'2015'!$F$12:$I$1887,4,FALSE),"ei löydy"),"ei löydy")</f>
        <v>0</v>
      </c>
      <c r="G1398" s="224">
        <f>IFERROR(VLOOKUP(Työfile_2024!C1398,Liikennemalli!$D$6:$G$1921,4,FALSE),0)</f>
        <v>1</v>
      </c>
      <c r="H1398" s="225">
        <f>K1398-IFERROR(VLOOKUP(Työfile_2024!D1398,Liikennemalli!$C$6:$H$1921,6,FALSE),"ei löydy")</f>
        <v>0</v>
      </c>
      <c r="I1398" s="80">
        <v>11888</v>
      </c>
      <c r="J1398" s="52">
        <v>1</v>
      </c>
      <c r="K1398" s="52">
        <v>4741</v>
      </c>
      <c r="L1398" s="53"/>
      <c r="M1398" s="54"/>
      <c r="N1398" s="54"/>
      <c r="O1398" s="54"/>
      <c r="P1398" s="54"/>
      <c r="Q1398" s="55"/>
      <c r="R1398" s="55"/>
      <c r="S1398" s="55"/>
      <c r="T1398" s="55"/>
      <c r="U1398" s="52"/>
      <c r="V1398" s="56">
        <v>705.77789495886941</v>
      </c>
      <c r="W1398" s="56">
        <v>41.141742248470784</v>
      </c>
      <c r="X1398" s="56">
        <v>730.08922168318918</v>
      </c>
      <c r="Y1398" s="56">
        <f>VLOOKUP(D1398,Liikennemalli24!$D$2:$F$1804,2,FALSE)</f>
        <v>496</v>
      </c>
      <c r="Z1398" s="57">
        <f>VLOOKUP(D1398,Liikennemalli24!$D$2:$F$1804,3,FALSE)</f>
        <v>0.7</v>
      </c>
      <c r="AA1398" s="178">
        <f>IF(G1398=1,VLOOKUP(C1398,Liikennemalli!$D$6:$H$1921,2,FALSE),"-")</f>
        <v>195.00421164276699</v>
      </c>
      <c r="AB1398" s="197">
        <f>IF(G1398=1,VLOOKUP(C1398,Liikennemalli!$D$6:$H$1921,3,FALSE),"-")</f>
        <v>0.54701600059162603</v>
      </c>
      <c r="AC1398" s="134">
        <f>IF(E1398=1,VLOOKUP(Työfile_2024!D1398,'2015'!$F$12:$X$1887,18,FALSE),"-")</f>
        <v>421</v>
      </c>
      <c r="AD1398" s="127">
        <f>IF(E1398=1,VLOOKUP(Työfile_2024!D1398,'2015'!$F$12:$X$1887,19,FALSE),"-")</f>
        <v>0.75</v>
      </c>
      <c r="AI1398" s="127">
        <f>IF(E1398=1,VLOOKUP(Työfile_2024!D1398,'2015'!$F$12:$AB$1887,20,FALSE),"-")</f>
        <v>0</v>
      </c>
      <c r="AJ1398" s="127">
        <f>IF(E1398=1,VLOOKUP(Työfile_2024!D1398,'2015'!$F$12:$AB$1887,21,FALSE),"-")</f>
        <v>0</v>
      </c>
      <c r="AK1398" s="127">
        <f>IF(E1398=1,VLOOKUP(Työfile_2024!D1398,'2015'!$F$12:$AB$1887,22,FALSE),"-")</f>
        <v>0</v>
      </c>
      <c r="AL1398" s="127">
        <f>IF(E1398=1,VLOOKUP(Työfile_2024!D1398,'2015'!$F$12:$AB$1887,23,FALSE),"-")</f>
        <v>0</v>
      </c>
      <c r="AM1398" s="56">
        <f>VLOOKUP(Työfile_2024!D1398,Tmatkat_20km_tarkasteltava_verk!$C$2:$D$1804,2,FALSE)</f>
        <v>53</v>
      </c>
      <c r="AN1398" s="148">
        <f t="shared" si="336"/>
        <v>7.5094445970270401E-2</v>
      </c>
      <c r="AO1398" s="178">
        <f>IF(E1398=1,VLOOKUP(Työfile_2024!D1398,'2015'!$F$12:$AC$1887,24,FALSE),"-")</f>
        <v>180</v>
      </c>
      <c r="AP1398" s="52">
        <f>VLOOKUP(D1398,Tarkasteltava_verkko_2024_harva!$E$2:$I$1804,5,FALSE)</f>
        <v>0</v>
      </c>
      <c r="AQ1398" s="52">
        <f>VLOOKUP(D1398,Tarkasteltava_verkko_2024_harva!$E$2:$I$1804,4,FALSE)</f>
        <v>0</v>
      </c>
      <c r="AR1398" s="148">
        <v>5.4840750896435354E-3</v>
      </c>
      <c r="AS1398" s="170" t="str">
        <f>IFERROR(VLOOKUP(C1398,'2015'!$C$12:$AG$1887,30,FALSE),"-")</f>
        <v/>
      </c>
      <c r="AT1398" s="148">
        <v>0.14427336005062222</v>
      </c>
      <c r="AU1398" s="170">
        <f>IFERROR(VLOOKUP(C1398,'2015'!$C$12:$AG$1887,31,FALSE),"-")</f>
        <v>0</v>
      </c>
      <c r="AV1398" s="106"/>
      <c r="AW1398" s="63">
        <f>IFERROR(VLOOKUP(C1398,Merkittävyysluokitus!$A$2:$J$1705,10,FALSE),"-")</f>
        <v>3</v>
      </c>
      <c r="AX1398" s="175">
        <f>IFERROR(VLOOKUP(C1398,Merkittävyysluokitus!$A$2:$J$1705,6,FALSE),"-")</f>
        <v>6.7395279746580625</v>
      </c>
      <c r="AY1398" s="175">
        <f>IFERROR(VLOOKUP(C1398,Merkittävyysluokitus!$A$2:$J$1705,7,FALSE),"-")</f>
        <v>2.7840003515432743</v>
      </c>
      <c r="AZ1398" s="175">
        <f>IFERROR(VLOOKUP(C1398,Merkittävyysluokitus!$A$2:$J$1705,8,FALSE),"-")</f>
        <v>2.6221942897814556</v>
      </c>
      <c r="BA1398" s="175">
        <f>IFERROR(VLOOKUP(C1398,Merkittävyysluokitus!$A$2:$J$1705,9,FALSE),"-")</f>
        <v>1.3333333333333333</v>
      </c>
      <c r="BB1398" s="203"/>
      <c r="BC1398" s="203" t="str">
        <f t="shared" si="337"/>
        <v/>
      </c>
      <c r="BD1398" s="39" t="str">
        <f t="shared" si="350"/>
        <v>musta</v>
      </c>
      <c r="BE1398" s="68" t="str">
        <f t="shared" si="332"/>
        <v>musta</v>
      </c>
      <c r="BF1398" s="68" t="str">
        <f t="shared" si="333"/>
        <v>musta</v>
      </c>
      <c r="BG1398" s="68" t="str">
        <f t="shared" si="334"/>
        <v>musta</v>
      </c>
      <c r="BH1398" s="208" t="str">
        <f t="shared" si="335"/>
        <v>musta</v>
      </c>
      <c r="BI1398" s="39"/>
      <c r="BJ1398" s="39" t="str">
        <f>IF(F1398="ei löydy","uusi tie",IF(E1398=0,"tieosoite muuttunut",IF(E1398=1,VLOOKUP(D1398,'2015'!$F$12:$AL$1887,31,FALSE),"-")))</f>
        <v>musta</v>
      </c>
      <c r="BK1398" s="67" t="str">
        <f>IF(E1398=1,VLOOKUP(D1398,'2015'!$F$12:$AL$1887,32,FALSE),"-")</f>
        <v>musta</v>
      </c>
      <c r="BL1398" s="39" t="str">
        <f>IF(F1398="ei löydy","uusi tie",IF(E1398=0,"tieosoite muuttunut",IF(E1398=1,VLOOKUP(D1398,'2015'!$F$12:$AL$1887,33,FALSE),"-")))</f>
        <v>musta</v>
      </c>
      <c r="BM1398" s="39"/>
      <c r="BN1398" s="217" t="str">
        <f>VLOOKUP(D1398,'2015'!$F$12:$AL$1887,33,FALSE)</f>
        <v>musta</v>
      </c>
      <c r="BO1398" s="39"/>
      <c r="BP1398" s="115" t="s">
        <v>10</v>
      </c>
      <c r="BQ1398" s="30"/>
      <c r="BS1398" s="5"/>
      <c r="BU1398" s="37"/>
      <c r="BV1398" s="30" t="s">
        <v>10</v>
      </c>
      <c r="BX1398" t="str">
        <f>IF(E1398=1,VLOOKUP(D1398,'2015'!$F$12:$AX$1887,43,FALSE),"-")</f>
        <v>punainen</v>
      </c>
      <c r="BY1398" t="str">
        <f>IF(E1398=1,VLOOKUP(D1398,'2015'!$F$12:$AX$1887,44,FALSE),"-")</f>
        <v>musta</v>
      </c>
      <c r="BZ1398" t="str">
        <f>IF(E1398=1,VLOOKUP(D1398,'2015'!$F$12:$AX$1887,45,FALSE),"-")</f>
        <v>musta</v>
      </c>
      <c r="CA1398" s="31">
        <f t="shared" si="345"/>
        <v>10</v>
      </c>
      <c r="CB1398" s="31">
        <f t="shared" si="346"/>
        <v>10</v>
      </c>
      <c r="CC1398" s="31">
        <f t="shared" si="347"/>
        <v>0</v>
      </c>
      <c r="CD1398" s="31">
        <f t="shared" si="348"/>
        <v>0</v>
      </c>
      <c r="CE1398" s="31">
        <f t="shared" si="349"/>
        <v>0</v>
      </c>
      <c r="CO1398" s="2" t="s">
        <v>35</v>
      </c>
      <c r="CP1398" s="2" t="s">
        <v>35</v>
      </c>
    </row>
    <row r="1399" spans="1:94" ht="15.75" thickBot="1" x14ac:dyDescent="0.3">
      <c r="A1399" s="50"/>
      <c r="B1399" s="50"/>
      <c r="C1399" s="50" t="str">
        <f t="shared" si="338"/>
        <v>11888_2_4456</v>
      </c>
      <c r="D1399" s="51" t="str">
        <f t="shared" si="339"/>
        <v>11888_2</v>
      </c>
      <c r="E1399" s="224">
        <f>IFERROR(VLOOKUP(C1399,'2015'!$C$12:$D$1887,2,FALSE),0)</f>
        <v>1</v>
      </c>
      <c r="F1399" s="51">
        <f>IFERROR(K1399-IFERROR(VLOOKUP(D1399,'2015'!$F$12:$I$1887,4,FALSE),"ei löydy"),"ei löydy")</f>
        <v>0</v>
      </c>
      <c r="G1399" s="224">
        <f>IFERROR(VLOOKUP(Työfile_2024!C1399,Liikennemalli!$D$6:$G$1921,4,FALSE),0)</f>
        <v>1</v>
      </c>
      <c r="H1399" s="225">
        <f>K1399-IFERROR(VLOOKUP(Työfile_2024!D1399,Liikennemalli!$C$6:$H$1921,6,FALSE),"ei löydy")</f>
        <v>0</v>
      </c>
      <c r="I1399" s="80">
        <v>11888</v>
      </c>
      <c r="J1399" s="52">
        <v>2</v>
      </c>
      <c r="K1399" s="52">
        <v>4456</v>
      </c>
      <c r="L1399" s="53"/>
      <c r="M1399" s="54"/>
      <c r="N1399" s="54"/>
      <c r="O1399" s="54"/>
      <c r="P1399" s="54"/>
      <c r="Q1399" s="55"/>
      <c r="R1399" s="55"/>
      <c r="S1399" s="55"/>
      <c r="T1399" s="55"/>
      <c r="U1399" s="52"/>
      <c r="V1399" s="56">
        <v>481</v>
      </c>
      <c r="W1399" s="56">
        <v>29</v>
      </c>
      <c r="X1399" s="56">
        <v>505</v>
      </c>
      <c r="Y1399" s="56">
        <f>VLOOKUP(D1399,Liikennemalli24!$D$2:$F$1804,2,FALSE)</f>
        <v>450</v>
      </c>
      <c r="Z1399" s="57">
        <f>VLOOKUP(D1399,Liikennemalli24!$D$2:$F$1804,3,FALSE)</f>
        <v>0.56999999999999995</v>
      </c>
      <c r="AA1399" s="178">
        <f>IF(G1399=1,VLOOKUP(C1399,Liikennemalli!$D$6:$H$1921,2,FALSE),"-")</f>
        <v>0</v>
      </c>
      <c r="AB1399" s="197">
        <f>IF(G1399=1,VLOOKUP(C1399,Liikennemalli!$D$6:$H$1921,3,FALSE),"-")</f>
        <v>0</v>
      </c>
      <c r="AC1399" s="134">
        <f>IF(E1399=1,VLOOKUP(Työfile_2024!D1399,'2015'!$F$12:$X$1887,18,FALSE),"-")</f>
        <v>283</v>
      </c>
      <c r="AD1399" s="127">
        <f>IF(E1399=1,VLOOKUP(Työfile_2024!D1399,'2015'!$F$12:$X$1887,19,FALSE),"-")</f>
        <v>0.74</v>
      </c>
      <c r="AI1399" s="127">
        <f>IF(E1399=1,VLOOKUP(Työfile_2024!D1399,'2015'!$F$12:$AB$1887,20,FALSE),"-")</f>
        <v>0</v>
      </c>
      <c r="AJ1399" s="127">
        <f>IF(E1399=1,VLOOKUP(Työfile_2024!D1399,'2015'!$F$12:$AB$1887,21,FALSE),"-")</f>
        <v>0</v>
      </c>
      <c r="AK1399" s="127">
        <f>IF(E1399=1,VLOOKUP(Työfile_2024!D1399,'2015'!$F$12:$AB$1887,22,FALSE),"-")</f>
        <v>0</v>
      </c>
      <c r="AL1399" s="127">
        <f>IF(E1399=1,VLOOKUP(Työfile_2024!D1399,'2015'!$F$12:$AB$1887,23,FALSE),"-")</f>
        <v>0</v>
      </c>
      <c r="AM1399" s="56">
        <f>VLOOKUP(Työfile_2024!D1399,Tmatkat_20km_tarkasteltava_verk!$C$2:$D$1804,2,FALSE)</f>
        <v>35</v>
      </c>
      <c r="AN1399" s="148">
        <f t="shared" si="336"/>
        <v>7.2765072765072769E-2</v>
      </c>
      <c r="AO1399" s="178">
        <f>IF(E1399=1,VLOOKUP(Työfile_2024!D1399,'2015'!$F$12:$AC$1887,24,FALSE),"-")</f>
        <v>71</v>
      </c>
      <c r="AP1399" s="52">
        <f>VLOOKUP(D1399,Tarkasteltava_verkko_2024_harva!$E$2:$I$1804,5,FALSE)</f>
        <v>0</v>
      </c>
      <c r="AQ1399" s="52">
        <f>VLOOKUP(D1399,Tarkasteltava_verkko_2024_harva!$E$2:$I$1804,4,FALSE)</f>
        <v>0</v>
      </c>
      <c r="AR1399" s="148">
        <v>2.6929982046678637E-3</v>
      </c>
      <c r="AS1399" s="170" t="str">
        <f>IFERROR(VLOOKUP(C1399,'2015'!$C$12:$AG$1887,30,FALSE),"-")</f>
        <v/>
      </c>
      <c r="AT1399" s="148">
        <v>0.11961400359066428</v>
      </c>
      <c r="AU1399" s="170">
        <f>IFERROR(VLOOKUP(C1399,'2015'!$C$12:$AG$1887,31,FALSE),"-")</f>
        <v>0</v>
      </c>
      <c r="AV1399" s="106"/>
      <c r="AW1399" s="63">
        <f>IFERROR(VLOOKUP(C1399,Merkittävyysluokitus!$A$2:$J$1705,10,FALSE),"-")</f>
        <v>3</v>
      </c>
      <c r="AX1399" s="175">
        <f>IFERROR(VLOOKUP(C1399,Merkittävyysluokitus!$A$2:$J$1705,6,FALSE),"-")</f>
        <v>5.5915388127853864</v>
      </c>
      <c r="AY1399" s="175">
        <f>IFERROR(VLOOKUP(C1399,Merkittävyysluokitus!$A$2:$J$1705,7,FALSE),"-")</f>
        <v>2.0329999999999995</v>
      </c>
      <c r="AZ1399" s="175">
        <f>IFERROR(VLOOKUP(C1399,Merkittävyysluokitus!$A$2:$J$1705,8,FALSE),"-")</f>
        <v>2.2252054794520544</v>
      </c>
      <c r="BA1399" s="175">
        <f>IFERROR(VLOOKUP(C1399,Merkittävyysluokitus!$A$2:$J$1705,9,FALSE),"-")</f>
        <v>1.3333333333333333</v>
      </c>
      <c r="BB1399" s="203"/>
      <c r="BC1399" s="203" t="str">
        <f t="shared" si="337"/>
        <v/>
      </c>
      <c r="BD1399" s="39" t="str">
        <f t="shared" si="350"/>
        <v>musta</v>
      </c>
      <c r="BE1399" s="68" t="str">
        <f t="shared" si="332"/>
        <v>musta</v>
      </c>
      <c r="BF1399" s="68" t="str">
        <f t="shared" si="333"/>
        <v>musta</v>
      </c>
      <c r="BG1399" s="68" t="str">
        <f t="shared" si="334"/>
        <v>musta</v>
      </c>
      <c r="BH1399" s="208" t="str">
        <f t="shared" si="335"/>
        <v>musta</v>
      </c>
      <c r="BI1399" s="39"/>
      <c r="BJ1399" s="39" t="str">
        <f>IF(F1399="ei löydy","uusi tie",IF(E1399=0,"tieosoite muuttunut",IF(E1399=1,VLOOKUP(D1399,'2015'!$F$12:$AL$1887,31,FALSE),"-")))</f>
        <v>musta</v>
      </c>
      <c r="BK1399" s="67" t="str">
        <f>IF(E1399=1,VLOOKUP(D1399,'2015'!$F$12:$AL$1887,32,FALSE),"-")</f>
        <v>musta</v>
      </c>
      <c r="BL1399" s="39" t="str">
        <f>IF(F1399="ei löydy","uusi tie",IF(E1399=0,"tieosoite muuttunut",IF(E1399=1,VLOOKUP(D1399,'2015'!$F$12:$AL$1887,33,FALSE),"-")))</f>
        <v>musta</v>
      </c>
      <c r="BM1399" s="39"/>
      <c r="BN1399" s="217" t="str">
        <f>VLOOKUP(D1399,'2015'!$F$12:$AL$1887,33,FALSE)</f>
        <v>musta</v>
      </c>
      <c r="BO1399" s="39"/>
      <c r="BP1399" s="115" t="s">
        <v>10</v>
      </c>
      <c r="BQ1399" s="30"/>
      <c r="BS1399" s="5"/>
      <c r="BU1399" s="37"/>
      <c r="BV1399" s="30" t="s">
        <v>10</v>
      </c>
      <c r="BX1399" t="str">
        <f>IF(E1399=1,VLOOKUP(D1399,'2015'!$F$12:$AX$1887,43,FALSE),"-")</f>
        <v>musta</v>
      </c>
      <c r="BY1399" t="str">
        <f>IF(E1399=1,VLOOKUP(D1399,'2015'!$F$12:$AX$1887,44,FALSE),"-")</f>
        <v>musta</v>
      </c>
      <c r="BZ1399" t="str">
        <f>IF(E1399=1,VLOOKUP(D1399,'2015'!$F$12:$AX$1887,45,FALSE),"-")</f>
        <v>musta</v>
      </c>
      <c r="CA1399" s="31">
        <f t="shared" si="345"/>
        <v>10</v>
      </c>
      <c r="CB1399" s="31">
        <f t="shared" si="346"/>
        <v>10</v>
      </c>
      <c r="CC1399" s="31">
        <f t="shared" si="347"/>
        <v>0</v>
      </c>
      <c r="CD1399" s="31">
        <f t="shared" si="348"/>
        <v>0</v>
      </c>
      <c r="CE1399" s="31">
        <f t="shared" si="349"/>
        <v>0</v>
      </c>
      <c r="CO1399" s="2" t="s">
        <v>35</v>
      </c>
      <c r="CP1399" s="2" t="s">
        <v>35</v>
      </c>
    </row>
    <row r="1400" spans="1:94" ht="15.75" thickBot="1" x14ac:dyDescent="0.3">
      <c r="A1400" s="50"/>
      <c r="B1400" s="50"/>
      <c r="C1400" s="50" t="str">
        <f t="shared" si="338"/>
        <v>11889_1_8654</v>
      </c>
      <c r="D1400" s="51" t="str">
        <f t="shared" si="339"/>
        <v>11889_1</v>
      </c>
      <c r="E1400" s="224">
        <f>IFERROR(VLOOKUP(C1400,'2015'!$C$12:$D$1887,2,FALSE),0)</f>
        <v>1</v>
      </c>
      <c r="F1400" s="51">
        <f>IFERROR(K1400-IFERROR(VLOOKUP(D1400,'2015'!$F$12:$I$1887,4,FALSE),"ei löydy"),"ei löydy")</f>
        <v>0</v>
      </c>
      <c r="G1400" s="224">
        <f>IFERROR(VLOOKUP(Työfile_2024!C1400,Liikennemalli!$D$6:$G$1921,4,FALSE),0)</f>
        <v>1</v>
      </c>
      <c r="H1400" s="225">
        <f>K1400-IFERROR(VLOOKUP(Työfile_2024!D1400,Liikennemalli!$C$6:$H$1921,6,FALSE),"ei löydy")</f>
        <v>0</v>
      </c>
      <c r="I1400" s="80">
        <v>11889</v>
      </c>
      <c r="J1400" s="52">
        <v>1</v>
      </c>
      <c r="K1400" s="52">
        <v>8654</v>
      </c>
      <c r="L1400" s="53"/>
      <c r="M1400" s="54"/>
      <c r="N1400" s="54"/>
      <c r="O1400" s="54"/>
      <c r="P1400" s="54"/>
      <c r="Q1400" s="55"/>
      <c r="R1400" s="55"/>
      <c r="S1400" s="55"/>
      <c r="T1400" s="55"/>
      <c r="U1400" s="52"/>
      <c r="V1400" s="56">
        <v>147</v>
      </c>
      <c r="W1400" s="56">
        <v>9</v>
      </c>
      <c r="X1400" s="56">
        <v>146</v>
      </c>
      <c r="Y1400" s="56">
        <f>VLOOKUP(D1400,Liikennemalli24!$D$2:$F$1804,2,FALSE)</f>
        <v>685</v>
      </c>
      <c r="Z1400" s="57">
        <f>VLOOKUP(D1400,Liikennemalli24!$D$2:$F$1804,3,FALSE)</f>
        <v>0.76200000000000001</v>
      </c>
      <c r="AA1400" s="178">
        <f>IF(G1400=1,VLOOKUP(C1400,Liikennemalli!$D$6:$H$1921,2,FALSE),"-")</f>
        <v>0</v>
      </c>
      <c r="AB1400" s="197">
        <f>IF(G1400=1,VLOOKUP(C1400,Liikennemalli!$D$6:$H$1921,3,FALSE),"-")</f>
        <v>0</v>
      </c>
      <c r="AC1400" s="134">
        <f>IF(E1400=1,VLOOKUP(Työfile_2024!D1400,'2015'!$F$12:$X$1887,18,FALSE),"-")</f>
        <v>38</v>
      </c>
      <c r="AD1400" s="127">
        <f>IF(E1400=1,VLOOKUP(Työfile_2024!D1400,'2015'!$F$12:$X$1887,19,FALSE),"-")</f>
        <v>0.32</v>
      </c>
      <c r="AI1400" s="127">
        <f>IF(E1400=1,VLOOKUP(Työfile_2024!D1400,'2015'!$F$12:$AB$1887,20,FALSE),"-")</f>
        <v>0</v>
      </c>
      <c r="AJ1400" s="127">
        <f>IF(E1400=1,VLOOKUP(Työfile_2024!D1400,'2015'!$F$12:$AB$1887,21,FALSE),"-")</f>
        <v>0</v>
      </c>
      <c r="AK1400" s="127">
        <f>IF(E1400=1,VLOOKUP(Työfile_2024!D1400,'2015'!$F$12:$AB$1887,22,FALSE),"-")</f>
        <v>0</v>
      </c>
      <c r="AL1400" s="127">
        <f>IF(E1400=1,VLOOKUP(Työfile_2024!D1400,'2015'!$F$12:$AB$1887,23,FALSE),"-")</f>
        <v>0</v>
      </c>
      <c r="AM1400" s="56">
        <f>VLOOKUP(Työfile_2024!D1400,Tmatkat_20km_tarkasteltava_verk!$C$2:$D$1804,2,FALSE)</f>
        <v>71</v>
      </c>
      <c r="AN1400" s="148">
        <f t="shared" si="336"/>
        <v>0.48299319727891155</v>
      </c>
      <c r="AO1400" s="178">
        <f>IF(E1400=1,VLOOKUP(Työfile_2024!D1400,'2015'!$F$12:$AC$1887,24,FALSE),"-")</f>
        <v>4</v>
      </c>
      <c r="AP1400" s="52">
        <f>VLOOKUP(D1400,Tarkasteltava_verkko_2024_harva!$E$2:$I$1804,5,FALSE)</f>
        <v>0</v>
      </c>
      <c r="AQ1400" s="52">
        <f>VLOOKUP(D1400,Tarkasteltava_verkko_2024_harva!$E$2:$I$1804,4,FALSE)</f>
        <v>0</v>
      </c>
      <c r="AR1400" s="148">
        <v>9.822047608042523E-3</v>
      </c>
      <c r="AS1400" s="170" t="str">
        <f>IFERROR(VLOOKUP(C1400,'2015'!$C$12:$AG$1887,30,FALSE),"-")</f>
        <v/>
      </c>
      <c r="AT1400" s="148">
        <v>2.9119482320314305E-2</v>
      </c>
      <c r="AU1400" s="170">
        <f>IFERROR(VLOOKUP(C1400,'2015'!$C$12:$AG$1887,31,FALSE),"-")</f>
        <v>0</v>
      </c>
      <c r="AV1400" s="106"/>
      <c r="AW1400" s="63">
        <f>IFERROR(VLOOKUP(C1400,Merkittävyysluokitus!$A$2:$J$1705,10,FALSE),"-")</f>
        <v>3</v>
      </c>
      <c r="AX1400" s="175">
        <f>IFERROR(VLOOKUP(C1400,Merkittävyysluokitus!$A$2:$J$1705,6,FALSE),"-")</f>
        <v>3.163549467275494</v>
      </c>
      <c r="AY1400" s="175">
        <f>IFERROR(VLOOKUP(C1400,Merkittävyysluokitus!$A$2:$J$1705,7,FALSE),"-")</f>
        <v>0.83433333333333337</v>
      </c>
      <c r="AZ1400" s="175">
        <f>IFERROR(VLOOKUP(C1400,Merkittävyysluokitus!$A$2:$J$1705,8,FALSE),"-")</f>
        <v>1.6625494672754944</v>
      </c>
      <c r="BA1400" s="175">
        <f>IFERROR(VLOOKUP(C1400,Merkittävyysluokitus!$A$2:$J$1705,9,FALSE),"-")</f>
        <v>0.66666666666666663</v>
      </c>
      <c r="BB1400" s="203"/>
      <c r="BC1400" s="203" t="str">
        <f t="shared" si="337"/>
        <v/>
      </c>
      <c r="BD1400" s="39" t="str">
        <f t="shared" si="350"/>
        <v>musta</v>
      </c>
      <c r="BE1400" s="68" t="str">
        <f t="shared" si="332"/>
        <v>musta</v>
      </c>
      <c r="BF1400" s="68" t="str">
        <f t="shared" si="333"/>
        <v>musta</v>
      </c>
      <c r="BG1400" s="68" t="str">
        <f t="shared" si="334"/>
        <v>musta</v>
      </c>
      <c r="BH1400" s="208" t="str">
        <f t="shared" si="335"/>
        <v>musta</v>
      </c>
      <c r="BI1400" s="39"/>
      <c r="BJ1400" s="39" t="str">
        <f>IF(F1400="ei löydy","uusi tie",IF(E1400=0,"tieosoite muuttunut",IF(E1400=1,VLOOKUP(D1400,'2015'!$F$12:$AL$1887,31,FALSE),"-")))</f>
        <v>musta</v>
      </c>
      <c r="BK1400" s="67" t="str">
        <f>IF(E1400=1,VLOOKUP(D1400,'2015'!$F$12:$AL$1887,32,FALSE),"-")</f>
        <v>musta</v>
      </c>
      <c r="BL1400" s="39" t="str">
        <f>IF(F1400="ei löydy","uusi tie",IF(E1400=0,"tieosoite muuttunut",IF(E1400=1,VLOOKUP(D1400,'2015'!$F$12:$AL$1887,33,FALSE),"-")))</f>
        <v>musta</v>
      </c>
      <c r="BM1400" s="39"/>
      <c r="BN1400" s="217" t="str">
        <f>VLOOKUP(D1400,'2015'!$F$12:$AL$1887,33,FALSE)</f>
        <v>musta</v>
      </c>
      <c r="BO1400" s="39"/>
      <c r="BP1400" s="115" t="s">
        <v>10</v>
      </c>
      <c r="BQ1400" s="30"/>
      <c r="BS1400" s="5"/>
      <c r="BU1400" s="37"/>
      <c r="BV1400" s="30" t="s">
        <v>10</v>
      </c>
      <c r="BX1400" t="str">
        <f>IF(E1400=1,VLOOKUP(D1400,'2015'!$F$12:$AX$1887,43,FALSE),"-")</f>
        <v>musta</v>
      </c>
      <c r="BY1400" t="str">
        <f>IF(E1400=1,VLOOKUP(D1400,'2015'!$F$12:$AX$1887,44,FALSE),"-")</f>
        <v>musta</v>
      </c>
      <c r="BZ1400" t="str">
        <f>IF(E1400=1,VLOOKUP(D1400,'2015'!$F$12:$AX$1887,45,FALSE),"-")</f>
        <v>musta</v>
      </c>
      <c r="CA1400" s="31">
        <f t="shared" si="345"/>
        <v>0</v>
      </c>
      <c r="CB1400" s="31">
        <f t="shared" si="346"/>
        <v>0</v>
      </c>
      <c r="CC1400" s="31">
        <f t="shared" si="347"/>
        <v>0</v>
      </c>
      <c r="CD1400" s="31">
        <f t="shared" si="348"/>
        <v>0</v>
      </c>
      <c r="CE1400" s="31">
        <f t="shared" si="349"/>
        <v>0</v>
      </c>
      <c r="CO1400" s="2" t="s">
        <v>35</v>
      </c>
      <c r="CP1400" s="2" t="s">
        <v>35</v>
      </c>
    </row>
    <row r="1401" spans="1:94" ht="15.75" thickBot="1" x14ac:dyDescent="0.3">
      <c r="A1401" s="50"/>
      <c r="B1401" s="50"/>
      <c r="C1401" s="50" t="str">
        <f t="shared" si="338"/>
        <v>11891_1_6531</v>
      </c>
      <c r="D1401" s="51" t="str">
        <f t="shared" si="339"/>
        <v>11891_1</v>
      </c>
      <c r="E1401" s="224">
        <f>IFERROR(VLOOKUP(C1401,'2015'!$C$12:$D$1887,2,FALSE),0)</f>
        <v>1</v>
      </c>
      <c r="F1401" s="51">
        <f>IFERROR(K1401-IFERROR(VLOOKUP(D1401,'2015'!$F$12:$I$1887,4,FALSE),"ei löydy"),"ei löydy")</f>
        <v>0</v>
      </c>
      <c r="G1401" s="224">
        <f>IFERROR(VLOOKUP(Työfile_2024!C1401,Liikennemalli!$D$6:$G$1921,4,FALSE),0)</f>
        <v>1</v>
      </c>
      <c r="H1401" s="225">
        <f>K1401-IFERROR(VLOOKUP(Työfile_2024!D1401,Liikennemalli!$C$6:$H$1921,6,FALSE),"ei löydy")</f>
        <v>0</v>
      </c>
      <c r="I1401" s="80">
        <v>11891</v>
      </c>
      <c r="J1401" s="52">
        <v>1</v>
      </c>
      <c r="K1401" s="52">
        <v>6531</v>
      </c>
      <c r="L1401" s="53"/>
      <c r="M1401" s="54"/>
      <c r="N1401" s="54"/>
      <c r="O1401" s="54"/>
      <c r="P1401" s="54"/>
      <c r="Q1401" s="55"/>
      <c r="R1401" s="55"/>
      <c r="S1401" s="55"/>
      <c r="T1401" s="55"/>
      <c r="U1401" s="52"/>
      <c r="V1401" s="56">
        <v>365.90568060021434</v>
      </c>
      <c r="W1401" s="56">
        <v>17.685193691624558</v>
      </c>
      <c r="X1401" s="56">
        <v>401.88271321390295</v>
      </c>
      <c r="Y1401" s="56">
        <f>VLOOKUP(D1401,Liikennemalli24!$D$2:$F$1804,2,FALSE)</f>
        <v>561</v>
      </c>
      <c r="Z1401" s="57">
        <f>VLOOKUP(D1401,Liikennemalli24!$D$2:$F$1804,3,FALSE)</f>
        <v>0.51600000000000001</v>
      </c>
      <c r="AA1401" s="178">
        <f>IF(G1401=1,VLOOKUP(C1401,Liikennemalli!$D$6:$H$1921,2,FALSE),"-")</f>
        <v>262.843516667144</v>
      </c>
      <c r="AB1401" s="197">
        <f>IF(G1401=1,VLOOKUP(C1401,Liikennemalli!$D$6:$H$1921,3,FALSE),"-")</f>
        <v>0.46251366165878199</v>
      </c>
      <c r="AC1401" s="134">
        <f>IF(E1401=1,VLOOKUP(Työfile_2024!D1401,'2015'!$F$12:$X$1887,18,FALSE),"-")</f>
        <v>370</v>
      </c>
      <c r="AD1401" s="127">
        <f>IF(E1401=1,VLOOKUP(Työfile_2024!D1401,'2015'!$F$12:$X$1887,19,FALSE),"-")</f>
        <v>0.71</v>
      </c>
      <c r="AI1401" s="127">
        <f>IF(E1401=1,VLOOKUP(Työfile_2024!D1401,'2015'!$F$12:$AB$1887,20,FALSE),"-")</f>
        <v>0</v>
      </c>
      <c r="AJ1401" s="127">
        <f>IF(E1401=1,VLOOKUP(Työfile_2024!D1401,'2015'!$F$12:$AB$1887,21,FALSE),"-")</f>
        <v>0</v>
      </c>
      <c r="AK1401" s="127">
        <f>IF(E1401=1,VLOOKUP(Työfile_2024!D1401,'2015'!$F$12:$AB$1887,22,FALSE),"-")</f>
        <v>0</v>
      </c>
      <c r="AL1401" s="127">
        <f>IF(E1401=1,VLOOKUP(Työfile_2024!D1401,'2015'!$F$12:$AB$1887,23,FALSE),"-")</f>
        <v>0</v>
      </c>
      <c r="AM1401" s="56">
        <f>VLOOKUP(Työfile_2024!D1401,Tmatkat_20km_tarkasteltava_verk!$C$2:$D$1804,2,FALSE)</f>
        <v>183</v>
      </c>
      <c r="AN1401" s="148">
        <f t="shared" si="336"/>
        <v>0.50012888485310059</v>
      </c>
      <c r="AO1401" s="178">
        <f>IF(E1401=1,VLOOKUP(Työfile_2024!D1401,'2015'!$F$12:$AC$1887,24,FALSE),"-")</f>
        <v>35</v>
      </c>
      <c r="AP1401" s="52" t="str">
        <f>VLOOKUP(D1401,Tarkasteltava_verkko_2024_harva!$E$2:$I$1804,5,FALSE)</f>
        <v>tiivis</v>
      </c>
      <c r="AQ1401" s="52">
        <f>VLOOKUP(D1401,Tarkasteltava_verkko_2024_harva!$E$2:$I$1804,4,FALSE)</f>
        <v>0</v>
      </c>
      <c r="AR1401" s="148">
        <v>9.49318634206094E-2</v>
      </c>
      <c r="AS1401" s="170" t="str">
        <f>IFERROR(VLOOKUP(C1401,'2015'!$C$12:$AG$1887,30,FALSE),"-")</f>
        <v/>
      </c>
      <c r="AT1401" s="148">
        <v>0.29796355841371919</v>
      </c>
      <c r="AU1401" s="170">
        <f>IFERROR(VLOOKUP(C1401,'2015'!$C$12:$AG$1887,31,FALSE),"-")</f>
        <v>0</v>
      </c>
      <c r="AV1401" s="106"/>
      <c r="AW1401" s="63">
        <f>IFERROR(VLOOKUP(C1401,Merkittävyysluokitus!$A$2:$J$1705,10,FALSE),"-")</f>
        <v>3</v>
      </c>
      <c r="AX1401" s="175">
        <f>IFERROR(VLOOKUP(C1401,Merkittävyysluokitus!$A$2:$J$1705,6,FALSE),"-")</f>
        <v>7.2050978438623234</v>
      </c>
      <c r="AY1401" s="175">
        <f>IFERROR(VLOOKUP(C1401,Merkittävyysluokitus!$A$2:$J$1705,7,FALSE),"-")</f>
        <v>1.9577170418006429</v>
      </c>
      <c r="AZ1401" s="175">
        <f>IFERROR(VLOOKUP(C1401,Merkittävyysluokitus!$A$2:$J$1705,8,FALSE),"-")</f>
        <v>4.5807141353950138</v>
      </c>
      <c r="BA1401" s="175">
        <f>IFERROR(VLOOKUP(C1401,Merkittävyysluokitus!$A$2:$J$1705,9,FALSE),"-")</f>
        <v>0.66666666666666663</v>
      </c>
      <c r="BB1401" s="203"/>
      <c r="BC1401" s="203" t="str">
        <f t="shared" si="337"/>
        <v/>
      </c>
      <c r="BD1401" s="39" t="str">
        <f t="shared" si="350"/>
        <v>musta</v>
      </c>
      <c r="BE1401" s="68" t="str">
        <f t="shared" si="332"/>
        <v>musta</v>
      </c>
      <c r="BF1401" s="68" t="str">
        <f t="shared" si="333"/>
        <v>musta</v>
      </c>
      <c r="BG1401" s="68" t="str">
        <f t="shared" si="334"/>
        <v>musta</v>
      </c>
      <c r="BH1401" s="208" t="str">
        <f t="shared" si="335"/>
        <v>musta</v>
      </c>
      <c r="BI1401" s="39"/>
      <c r="BJ1401" s="39" t="str">
        <f>IF(F1401="ei löydy","uusi tie",IF(E1401=0,"tieosoite muuttunut",IF(E1401=1,VLOOKUP(D1401,'2015'!$F$12:$AL$1887,31,FALSE),"-")))</f>
        <v>musta</v>
      </c>
      <c r="BK1401" s="67" t="str">
        <f>IF(E1401=1,VLOOKUP(D1401,'2015'!$F$12:$AL$1887,32,FALSE),"-")</f>
        <v>musta</v>
      </c>
      <c r="BL1401" s="39" t="str">
        <f>IF(F1401="ei löydy","uusi tie",IF(E1401=0,"tieosoite muuttunut",IF(E1401=1,VLOOKUP(D1401,'2015'!$F$12:$AL$1887,33,FALSE),"-")))</f>
        <v>musta</v>
      </c>
      <c r="BM1401" s="39"/>
      <c r="BN1401" s="217" t="str">
        <f>VLOOKUP(D1401,'2015'!$F$12:$AL$1887,33,FALSE)</f>
        <v>musta</v>
      </c>
      <c r="BO1401" s="39"/>
      <c r="BP1401" s="115" t="s">
        <v>10</v>
      </c>
      <c r="BQ1401" s="30"/>
      <c r="BS1401" s="5"/>
      <c r="BU1401" s="37"/>
      <c r="BV1401" s="30" t="s">
        <v>10</v>
      </c>
      <c r="BX1401" t="str">
        <f>IF(E1401=1,VLOOKUP(D1401,'2015'!$F$12:$AX$1887,43,FALSE),"-")</f>
        <v>musta</v>
      </c>
      <c r="BY1401" t="str">
        <f>IF(E1401=1,VLOOKUP(D1401,'2015'!$F$12:$AX$1887,44,FALSE),"-")</f>
        <v>musta</v>
      </c>
      <c r="BZ1401" t="str">
        <f>IF(E1401=1,VLOOKUP(D1401,'2015'!$F$12:$AX$1887,45,FALSE),"-")</f>
        <v>musta</v>
      </c>
      <c r="CA1401" s="31">
        <f t="shared" si="345"/>
        <v>11</v>
      </c>
      <c r="CB1401" s="31">
        <f t="shared" si="346"/>
        <v>10</v>
      </c>
      <c r="CC1401" s="31">
        <f t="shared" si="347"/>
        <v>0</v>
      </c>
      <c r="CD1401" s="31">
        <f t="shared" si="348"/>
        <v>1</v>
      </c>
      <c r="CE1401" s="31">
        <f t="shared" si="349"/>
        <v>0</v>
      </c>
      <c r="CO1401" s="2" t="s">
        <v>35</v>
      </c>
      <c r="CP1401" s="2" t="s">
        <v>35</v>
      </c>
    </row>
    <row r="1402" spans="1:94" ht="15.75" thickBot="1" x14ac:dyDescent="0.3">
      <c r="A1402" s="50"/>
      <c r="B1402" s="50"/>
      <c r="C1402" s="50" t="str">
        <f t="shared" si="338"/>
        <v>11893_1_4421</v>
      </c>
      <c r="D1402" s="51" t="str">
        <f t="shared" si="339"/>
        <v>11893_1</v>
      </c>
      <c r="E1402" s="224">
        <f>IFERROR(VLOOKUP(C1402,'2015'!$C$12:$D$1887,2,FALSE),0)</f>
        <v>1</v>
      </c>
      <c r="F1402" s="51">
        <f>IFERROR(K1402-IFERROR(VLOOKUP(D1402,'2015'!$F$12:$I$1887,4,FALSE),"ei löydy"),"ei löydy")</f>
        <v>0</v>
      </c>
      <c r="G1402" s="224">
        <f>IFERROR(VLOOKUP(Työfile_2024!C1402,Liikennemalli!$D$6:$G$1921,4,FALSE),0)</f>
        <v>1</v>
      </c>
      <c r="H1402" s="225">
        <f>K1402-IFERROR(VLOOKUP(Työfile_2024!D1402,Liikennemalli!$C$6:$H$1921,6,FALSE),"ei löydy")</f>
        <v>0</v>
      </c>
      <c r="I1402" s="80">
        <v>11893</v>
      </c>
      <c r="J1402" s="52">
        <v>1</v>
      </c>
      <c r="K1402" s="52">
        <v>4421</v>
      </c>
      <c r="L1402" s="53"/>
      <c r="M1402" s="54"/>
      <c r="N1402" s="54"/>
      <c r="O1402" s="54"/>
      <c r="P1402" s="54"/>
      <c r="Q1402" s="55"/>
      <c r="R1402" s="55"/>
      <c r="S1402" s="55"/>
      <c r="T1402" s="55"/>
      <c r="U1402" s="52"/>
      <c r="V1402" s="56">
        <v>304</v>
      </c>
      <c r="W1402" s="56">
        <v>19</v>
      </c>
      <c r="X1402" s="56">
        <v>311</v>
      </c>
      <c r="Y1402" s="56">
        <f>VLOOKUP(D1402,Liikennemalli24!$D$2:$F$1804,2,FALSE)</f>
        <v>875</v>
      </c>
      <c r="Z1402" s="57">
        <f>VLOOKUP(D1402,Liikennemalli24!$D$2:$F$1804,3,FALSE)</f>
        <v>0.75</v>
      </c>
      <c r="AA1402" s="178">
        <f>IF(G1402=1,VLOOKUP(C1402,Liikennemalli!$D$6:$H$1921,2,FALSE),"-")</f>
        <v>0</v>
      </c>
      <c r="AB1402" s="197">
        <f>IF(G1402=1,VLOOKUP(C1402,Liikennemalli!$D$6:$H$1921,3,FALSE),"-")</f>
        <v>0</v>
      </c>
      <c r="AC1402" s="134">
        <f>IF(E1402=1,VLOOKUP(Työfile_2024!D1402,'2015'!$F$12:$X$1887,18,FALSE),"-")</f>
        <v>452</v>
      </c>
      <c r="AD1402" s="127">
        <f>IF(E1402=1,VLOOKUP(Työfile_2024!D1402,'2015'!$F$12:$X$1887,19,FALSE),"-")</f>
        <v>0.72</v>
      </c>
      <c r="AI1402" s="127">
        <f>IF(E1402=1,VLOOKUP(Työfile_2024!D1402,'2015'!$F$12:$AB$1887,20,FALSE),"-")</f>
        <v>0</v>
      </c>
      <c r="AJ1402" s="127">
        <f>IF(E1402=1,VLOOKUP(Työfile_2024!D1402,'2015'!$F$12:$AB$1887,21,FALSE),"-")</f>
        <v>0</v>
      </c>
      <c r="AK1402" s="127">
        <f>IF(E1402=1,VLOOKUP(Työfile_2024!D1402,'2015'!$F$12:$AB$1887,22,FALSE),"-")</f>
        <v>0</v>
      </c>
      <c r="AL1402" s="127">
        <f>IF(E1402=1,VLOOKUP(Työfile_2024!D1402,'2015'!$F$12:$AB$1887,23,FALSE),"-")</f>
        <v>0</v>
      </c>
      <c r="AM1402" s="56">
        <f>VLOOKUP(Työfile_2024!D1402,Tmatkat_20km_tarkasteltava_verk!$C$2:$D$1804,2,FALSE)</f>
        <v>109</v>
      </c>
      <c r="AN1402" s="148">
        <f t="shared" si="336"/>
        <v>0.35855263157894735</v>
      </c>
      <c r="AO1402" s="178">
        <f>IF(E1402=1,VLOOKUP(Työfile_2024!D1402,'2015'!$F$12:$AC$1887,24,FALSE),"-")</f>
        <v>27</v>
      </c>
      <c r="AP1402" s="52" t="str">
        <f>VLOOKUP(D1402,Tarkasteltava_verkko_2024_harva!$E$2:$I$1804,5,FALSE)</f>
        <v>tiivis</v>
      </c>
      <c r="AQ1402" s="52">
        <f>VLOOKUP(D1402,Tarkasteltava_verkko_2024_harva!$E$2:$I$1804,4,FALSE)</f>
        <v>0</v>
      </c>
      <c r="AR1402" s="148">
        <v>0</v>
      </c>
      <c r="AS1402" s="170" t="str">
        <f>IFERROR(VLOOKUP(C1402,'2015'!$C$12:$AG$1887,30,FALSE),"-")</f>
        <v/>
      </c>
      <c r="AT1402" s="148">
        <v>0</v>
      </c>
      <c r="AU1402" s="170">
        <f>IFERROR(VLOOKUP(C1402,'2015'!$C$12:$AG$1887,31,FALSE),"-")</f>
        <v>0</v>
      </c>
      <c r="AV1402" s="106"/>
      <c r="AW1402" s="63">
        <f>IFERROR(VLOOKUP(C1402,Merkittävyysluokitus!$A$2:$J$1705,10,FALSE),"-")</f>
        <v>3</v>
      </c>
      <c r="AX1402" s="175">
        <f>IFERROR(VLOOKUP(C1402,Merkittävyysluokitus!$A$2:$J$1705,6,FALSE),"-")</f>
        <v>6.5413074581430743</v>
      </c>
      <c r="AY1402" s="175">
        <f>IFERROR(VLOOKUP(C1402,Merkittävyysluokitus!$A$2:$J$1705,7,FALSE),"-")</f>
        <v>1.3736666666666668</v>
      </c>
      <c r="AZ1402" s="175">
        <f>IFERROR(VLOOKUP(C1402,Merkittävyysluokitus!$A$2:$J$1705,8,FALSE),"-")</f>
        <v>4.6676407914764075</v>
      </c>
      <c r="BA1402" s="175">
        <f>IFERROR(VLOOKUP(C1402,Merkittävyysluokitus!$A$2:$J$1705,9,FALSE),"-")</f>
        <v>0.5</v>
      </c>
      <c r="BB1402" s="203"/>
      <c r="BC1402" s="203" t="str">
        <f t="shared" si="337"/>
        <v/>
      </c>
      <c r="BD1402" s="39" t="str">
        <f t="shared" si="350"/>
        <v>musta</v>
      </c>
      <c r="BE1402" s="68" t="str">
        <f t="shared" si="332"/>
        <v>punainen</v>
      </c>
      <c r="BF1402" s="68" t="str">
        <f t="shared" si="333"/>
        <v>musta</v>
      </c>
      <c r="BG1402" s="68" t="str">
        <f t="shared" si="334"/>
        <v>musta</v>
      </c>
      <c r="BH1402" s="208" t="str">
        <f t="shared" si="335"/>
        <v>musta</v>
      </c>
      <c r="BI1402" s="39"/>
      <c r="BJ1402" s="39" t="str">
        <f>IF(F1402="ei löydy","uusi tie",IF(E1402=0,"tieosoite muuttunut",IF(E1402=1,VLOOKUP(D1402,'2015'!$F$12:$AL$1887,31,FALSE),"-")))</f>
        <v>musta</v>
      </c>
      <c r="BK1402" s="67" t="str">
        <f>IF(E1402=1,VLOOKUP(D1402,'2015'!$F$12:$AL$1887,32,FALSE),"-")</f>
        <v>musta</v>
      </c>
      <c r="BL1402" s="39" t="str">
        <f>IF(F1402="ei löydy","uusi tie",IF(E1402=0,"tieosoite muuttunut",IF(E1402=1,VLOOKUP(D1402,'2015'!$F$12:$AL$1887,33,FALSE),"-")))</f>
        <v>musta</v>
      </c>
      <c r="BM1402" s="39"/>
      <c r="BN1402" s="217" t="str">
        <f>VLOOKUP(D1402,'2015'!$F$12:$AL$1887,33,FALSE)</f>
        <v>musta</v>
      </c>
      <c r="BO1402" s="39"/>
      <c r="BP1402" s="115" t="s">
        <v>10</v>
      </c>
      <c r="BQ1402" s="30"/>
      <c r="BS1402" s="5"/>
      <c r="BU1402" s="37"/>
      <c r="BV1402" s="30" t="s">
        <v>10</v>
      </c>
      <c r="BX1402" t="str">
        <f>IF(E1402=1,VLOOKUP(D1402,'2015'!$F$12:$AX$1887,43,FALSE),"-")</f>
        <v>musta</v>
      </c>
      <c r="BY1402" t="str">
        <f>IF(E1402=1,VLOOKUP(D1402,'2015'!$F$12:$AX$1887,44,FALSE),"-")</f>
        <v>musta</v>
      </c>
      <c r="BZ1402" t="str">
        <f>IF(E1402=1,VLOOKUP(D1402,'2015'!$F$12:$AX$1887,45,FALSE),"-")</f>
        <v>musta</v>
      </c>
      <c r="CA1402" s="31">
        <f t="shared" si="345"/>
        <v>11</v>
      </c>
      <c r="CB1402" s="31">
        <f t="shared" si="346"/>
        <v>10</v>
      </c>
      <c r="CC1402" s="31">
        <f t="shared" si="347"/>
        <v>0</v>
      </c>
      <c r="CD1402" s="31">
        <f t="shared" si="348"/>
        <v>1</v>
      </c>
      <c r="CE1402" s="31">
        <f t="shared" si="349"/>
        <v>0</v>
      </c>
      <c r="CO1402" s="2" t="s">
        <v>35</v>
      </c>
      <c r="CP1402" s="2" t="s">
        <v>35</v>
      </c>
    </row>
    <row r="1403" spans="1:94" ht="15.75" thickBot="1" x14ac:dyDescent="0.3">
      <c r="A1403" s="50"/>
      <c r="B1403" s="50"/>
      <c r="C1403" s="50" t="str">
        <f t="shared" si="338"/>
        <v>11893_2_6100</v>
      </c>
      <c r="D1403" s="51" t="str">
        <f t="shared" si="339"/>
        <v>11893_2</v>
      </c>
      <c r="E1403" s="224">
        <f>IFERROR(VLOOKUP(C1403,'2015'!$C$12:$D$1887,2,FALSE),0)</f>
        <v>1</v>
      </c>
      <c r="F1403" s="51">
        <f>IFERROR(K1403-IFERROR(VLOOKUP(D1403,'2015'!$F$12:$I$1887,4,FALSE),"ei löydy"),"ei löydy")</f>
        <v>0</v>
      </c>
      <c r="G1403" s="224">
        <f>IFERROR(VLOOKUP(Työfile_2024!C1403,Liikennemalli!$D$6:$G$1921,4,FALSE),0)</f>
        <v>1</v>
      </c>
      <c r="H1403" s="225">
        <f>K1403-IFERROR(VLOOKUP(Työfile_2024!D1403,Liikennemalli!$C$6:$H$1921,6,FALSE),"ei löydy")</f>
        <v>0</v>
      </c>
      <c r="I1403" s="80">
        <v>11893</v>
      </c>
      <c r="J1403" s="52">
        <v>2</v>
      </c>
      <c r="K1403" s="52">
        <v>6100</v>
      </c>
      <c r="L1403" s="53"/>
      <c r="M1403" s="54"/>
      <c r="N1403" s="54"/>
      <c r="O1403" s="54"/>
      <c r="P1403" s="54"/>
      <c r="Q1403" s="55"/>
      <c r="R1403" s="55"/>
      <c r="S1403" s="55"/>
      <c r="T1403" s="55"/>
      <c r="U1403" s="52"/>
      <c r="V1403" s="56">
        <v>304</v>
      </c>
      <c r="W1403" s="56">
        <v>19</v>
      </c>
      <c r="X1403" s="56">
        <v>311</v>
      </c>
      <c r="Y1403" s="56">
        <f>VLOOKUP(D1403,Liikennemalli24!$D$2:$F$1804,2,FALSE)</f>
        <v>1013</v>
      </c>
      <c r="Z1403" s="57">
        <f>VLOOKUP(D1403,Liikennemalli24!$D$2:$F$1804,3,FALSE)</f>
        <v>0.85899999999999999</v>
      </c>
      <c r="AA1403" s="178">
        <f>IF(G1403=1,VLOOKUP(C1403,Liikennemalli!$D$6:$H$1921,2,FALSE),"-")</f>
        <v>120</v>
      </c>
      <c r="AB1403" s="197">
        <f>IF(G1403=1,VLOOKUP(C1403,Liikennemalli!$D$6:$H$1921,3,FALSE),"-")</f>
        <v>0.55045871559632997</v>
      </c>
      <c r="AC1403" s="134">
        <f>IF(E1403=1,VLOOKUP(Työfile_2024!D1403,'2015'!$F$12:$X$1887,18,FALSE),"-")</f>
        <v>452</v>
      </c>
      <c r="AD1403" s="127">
        <f>IF(E1403=1,VLOOKUP(Työfile_2024!D1403,'2015'!$F$12:$X$1887,19,FALSE),"-")</f>
        <v>0.72</v>
      </c>
      <c r="AI1403" s="127">
        <f>IF(E1403=1,VLOOKUP(Työfile_2024!D1403,'2015'!$F$12:$AB$1887,20,FALSE),"-")</f>
        <v>0</v>
      </c>
      <c r="AJ1403" s="127">
        <f>IF(E1403=1,VLOOKUP(Työfile_2024!D1403,'2015'!$F$12:$AB$1887,21,FALSE),"-")</f>
        <v>0</v>
      </c>
      <c r="AK1403" s="127">
        <f>IF(E1403=1,VLOOKUP(Työfile_2024!D1403,'2015'!$F$12:$AB$1887,22,FALSE),"-")</f>
        <v>0</v>
      </c>
      <c r="AL1403" s="127">
        <f>IF(E1403=1,VLOOKUP(Työfile_2024!D1403,'2015'!$F$12:$AB$1887,23,FALSE),"-")</f>
        <v>0</v>
      </c>
      <c r="AM1403" s="56">
        <f>VLOOKUP(Työfile_2024!D1403,Tmatkat_20km_tarkasteltava_verk!$C$2:$D$1804,2,FALSE)</f>
        <v>77</v>
      </c>
      <c r="AN1403" s="148">
        <f t="shared" si="336"/>
        <v>0.25328947368421051</v>
      </c>
      <c r="AO1403" s="178">
        <f>IF(E1403=1,VLOOKUP(Työfile_2024!D1403,'2015'!$F$12:$AC$1887,24,FALSE),"-")</f>
        <v>30</v>
      </c>
      <c r="AP1403" s="52" t="str">
        <f>VLOOKUP(D1403,Tarkasteltava_verkko_2024_harva!$E$2:$I$1804,5,FALSE)</f>
        <v>tiivis</v>
      </c>
      <c r="AQ1403" s="52">
        <f>VLOOKUP(D1403,Tarkasteltava_verkko_2024_harva!$E$2:$I$1804,4,FALSE)</f>
        <v>0</v>
      </c>
      <c r="AR1403" s="148">
        <v>0</v>
      </c>
      <c r="AS1403" s="170" t="str">
        <f>IFERROR(VLOOKUP(C1403,'2015'!$C$12:$AG$1887,30,FALSE),"-")</f>
        <v/>
      </c>
      <c r="AT1403" s="148">
        <v>0</v>
      </c>
      <c r="AU1403" s="170">
        <f>IFERROR(VLOOKUP(C1403,'2015'!$C$12:$AG$1887,31,FALSE),"-")</f>
        <v>0</v>
      </c>
      <c r="AV1403" s="106"/>
      <c r="AW1403" s="63">
        <f>IFERROR(VLOOKUP(C1403,Merkittävyysluokitus!$A$2:$J$1705,10,FALSE),"-")</f>
        <v>3</v>
      </c>
      <c r="AX1403" s="175">
        <f>IFERROR(VLOOKUP(C1403,Merkittävyysluokitus!$A$2:$J$1705,6,FALSE),"-")</f>
        <v>5.5212237442922376</v>
      </c>
      <c r="AY1403" s="175">
        <f>IFERROR(VLOOKUP(C1403,Merkittävyysluokitus!$A$2:$J$1705,7,FALSE),"-")</f>
        <v>1.2236666666666665</v>
      </c>
      <c r="AZ1403" s="175">
        <f>IFERROR(VLOOKUP(C1403,Merkittävyysluokitus!$A$2:$J$1705,8,FALSE),"-")</f>
        <v>3.7975570776255712</v>
      </c>
      <c r="BA1403" s="175">
        <f>IFERROR(VLOOKUP(C1403,Merkittävyysluokitus!$A$2:$J$1705,9,FALSE),"-")</f>
        <v>0.5</v>
      </c>
      <c r="BB1403" s="203"/>
      <c r="BC1403" s="203" t="str">
        <f t="shared" si="337"/>
        <v/>
      </c>
      <c r="BD1403" s="39" t="str">
        <f t="shared" si="350"/>
        <v>musta</v>
      </c>
      <c r="BE1403" s="68" t="str">
        <f t="shared" si="332"/>
        <v>punainen</v>
      </c>
      <c r="BF1403" s="68" t="str">
        <f t="shared" si="333"/>
        <v>musta</v>
      </c>
      <c r="BG1403" s="68" t="str">
        <f t="shared" si="334"/>
        <v>musta</v>
      </c>
      <c r="BH1403" s="208" t="str">
        <f t="shared" si="335"/>
        <v>musta</v>
      </c>
      <c r="BI1403" s="39"/>
      <c r="BJ1403" s="39" t="str">
        <f>IF(F1403="ei löydy","uusi tie",IF(E1403=0,"tieosoite muuttunut",IF(E1403=1,VLOOKUP(D1403,'2015'!$F$12:$AL$1887,31,FALSE),"-")))</f>
        <v>musta</v>
      </c>
      <c r="BK1403" s="67" t="str">
        <f>IF(E1403=1,VLOOKUP(D1403,'2015'!$F$12:$AL$1887,32,FALSE),"-")</f>
        <v>musta</v>
      </c>
      <c r="BL1403" s="39" t="str">
        <f>IF(F1403="ei löydy","uusi tie",IF(E1403=0,"tieosoite muuttunut",IF(E1403=1,VLOOKUP(D1403,'2015'!$F$12:$AL$1887,33,FALSE),"-")))</f>
        <v>musta</v>
      </c>
      <c r="BM1403" s="39"/>
      <c r="BN1403" s="217" t="str">
        <f>VLOOKUP(D1403,'2015'!$F$12:$AL$1887,33,FALSE)</f>
        <v>musta</v>
      </c>
      <c r="BO1403" s="39"/>
      <c r="BP1403" s="115" t="s">
        <v>10</v>
      </c>
      <c r="BQ1403" s="30"/>
      <c r="BS1403" s="5"/>
      <c r="BU1403" s="37"/>
      <c r="BV1403" s="30" t="s">
        <v>10</v>
      </c>
      <c r="BX1403" t="str">
        <f>IF(E1403=1,VLOOKUP(D1403,'2015'!$F$12:$AX$1887,43,FALSE),"-")</f>
        <v>musta</v>
      </c>
      <c r="BY1403" t="str">
        <f>IF(E1403=1,VLOOKUP(D1403,'2015'!$F$12:$AX$1887,44,FALSE),"-")</f>
        <v>musta</v>
      </c>
      <c r="BZ1403" t="str">
        <f>IF(E1403=1,VLOOKUP(D1403,'2015'!$F$12:$AX$1887,45,FALSE),"-")</f>
        <v>musta</v>
      </c>
      <c r="CA1403" s="31">
        <f t="shared" si="345"/>
        <v>10</v>
      </c>
      <c r="CB1403" s="31">
        <f t="shared" si="346"/>
        <v>10</v>
      </c>
      <c r="CC1403" s="31">
        <f t="shared" si="347"/>
        <v>0</v>
      </c>
      <c r="CD1403" s="31">
        <f t="shared" si="348"/>
        <v>0</v>
      </c>
      <c r="CE1403" s="31">
        <f t="shared" si="349"/>
        <v>0</v>
      </c>
      <c r="CO1403" s="2" t="s">
        <v>35</v>
      </c>
      <c r="CP1403" s="2" t="s">
        <v>35</v>
      </c>
    </row>
    <row r="1404" spans="1:94" ht="15.75" thickBot="1" x14ac:dyDescent="0.3">
      <c r="A1404" s="50"/>
      <c r="B1404" s="50"/>
      <c r="C1404" s="50" t="str">
        <f t="shared" si="338"/>
        <v>11893_3_4690</v>
      </c>
      <c r="D1404" s="51" t="str">
        <f t="shared" si="339"/>
        <v>11893_3</v>
      </c>
      <c r="E1404" s="224">
        <f>IFERROR(VLOOKUP(C1404,'2015'!$C$12:$D$1887,2,FALSE),0)</f>
        <v>1</v>
      </c>
      <c r="F1404" s="51">
        <f>IFERROR(K1404-IFERROR(VLOOKUP(D1404,'2015'!$F$12:$I$1887,4,FALSE),"ei löydy"),"ei löydy")</f>
        <v>0</v>
      </c>
      <c r="G1404" s="224">
        <f>IFERROR(VLOOKUP(Työfile_2024!C1404,Liikennemalli!$D$6:$G$1921,4,FALSE),0)</f>
        <v>1</v>
      </c>
      <c r="H1404" s="225">
        <f>K1404-IFERROR(VLOOKUP(Työfile_2024!D1404,Liikennemalli!$C$6:$H$1921,6,FALSE),"ei löydy")</f>
        <v>0</v>
      </c>
      <c r="I1404" s="80">
        <v>11893</v>
      </c>
      <c r="J1404" s="52">
        <v>3</v>
      </c>
      <c r="K1404" s="52">
        <v>4690</v>
      </c>
      <c r="L1404" s="53"/>
      <c r="M1404" s="54"/>
      <c r="N1404" s="54"/>
      <c r="O1404" s="54"/>
      <c r="P1404" s="54"/>
      <c r="Q1404" s="55"/>
      <c r="R1404" s="55"/>
      <c r="S1404" s="55"/>
      <c r="T1404" s="55"/>
      <c r="U1404" s="52"/>
      <c r="V1404" s="56">
        <v>159</v>
      </c>
      <c r="W1404" s="56">
        <v>3</v>
      </c>
      <c r="X1404" s="56">
        <v>181</v>
      </c>
      <c r="Y1404" s="56">
        <f>VLOOKUP(D1404,Liikennemalli24!$D$2:$F$1804,2,FALSE)</f>
        <v>767</v>
      </c>
      <c r="Z1404" s="57">
        <f>VLOOKUP(D1404,Liikennemalli24!$D$2:$F$1804,3,FALSE)</f>
        <v>0.71799999999999997</v>
      </c>
      <c r="AA1404" s="178">
        <f>IF(G1404=1,VLOOKUP(C1404,Liikennemalli!$D$6:$H$1921,2,FALSE),"-")</f>
        <v>0</v>
      </c>
      <c r="AB1404" s="197">
        <f>IF(G1404=1,VLOOKUP(C1404,Liikennemalli!$D$6:$H$1921,3,FALSE),"-")</f>
        <v>0</v>
      </c>
      <c r="AC1404" s="134">
        <f>IF(E1404=1,VLOOKUP(Työfile_2024!D1404,'2015'!$F$12:$X$1887,18,FALSE),"-")</f>
        <v>424</v>
      </c>
      <c r="AD1404" s="127">
        <f>IF(E1404=1,VLOOKUP(Työfile_2024!D1404,'2015'!$F$12:$X$1887,19,FALSE),"-")</f>
        <v>0.68</v>
      </c>
      <c r="AI1404" s="127">
        <f>IF(E1404=1,VLOOKUP(Työfile_2024!D1404,'2015'!$F$12:$AB$1887,20,FALSE),"-")</f>
        <v>0</v>
      </c>
      <c r="AJ1404" s="127">
        <f>IF(E1404=1,VLOOKUP(Työfile_2024!D1404,'2015'!$F$12:$AB$1887,21,FALSE),"-")</f>
        <v>0</v>
      </c>
      <c r="AK1404" s="127">
        <f>IF(E1404=1,VLOOKUP(Työfile_2024!D1404,'2015'!$F$12:$AB$1887,22,FALSE),"-")</f>
        <v>0</v>
      </c>
      <c r="AL1404" s="127">
        <f>IF(E1404=1,VLOOKUP(Työfile_2024!D1404,'2015'!$F$12:$AB$1887,23,FALSE),"-")</f>
        <v>0</v>
      </c>
      <c r="AM1404" s="56">
        <f>VLOOKUP(Työfile_2024!D1404,Tmatkat_20km_tarkasteltava_verk!$C$2:$D$1804,2,FALSE)</f>
        <v>72</v>
      </c>
      <c r="AN1404" s="148">
        <f t="shared" si="336"/>
        <v>0.45283018867924529</v>
      </c>
      <c r="AO1404" s="178">
        <f>IF(E1404=1,VLOOKUP(Työfile_2024!D1404,'2015'!$F$12:$AC$1887,24,FALSE),"-")</f>
        <v>30</v>
      </c>
      <c r="AP1404" s="52" t="str">
        <f>VLOOKUP(D1404,Tarkasteltava_verkko_2024_harva!$E$2:$I$1804,5,FALSE)</f>
        <v>tiivis</v>
      </c>
      <c r="AQ1404" s="52">
        <f>VLOOKUP(D1404,Tarkasteltava_verkko_2024_harva!$E$2:$I$1804,4,FALSE)</f>
        <v>0</v>
      </c>
      <c r="AR1404" s="148">
        <v>0</v>
      </c>
      <c r="AS1404" s="170" t="str">
        <f>IFERROR(VLOOKUP(C1404,'2015'!$C$12:$AG$1887,30,FALSE),"-")</f>
        <v/>
      </c>
      <c r="AT1404" s="148">
        <v>1.8976545842217484E-2</v>
      </c>
      <c r="AU1404" s="170">
        <f>IFERROR(VLOOKUP(C1404,'2015'!$C$12:$AG$1887,31,FALSE),"-")</f>
        <v>0</v>
      </c>
      <c r="AV1404" s="106"/>
      <c r="AW1404" s="63">
        <f>IFERROR(VLOOKUP(C1404,Merkittävyysluokitus!$A$2:$J$1705,10,FALSE),"-")</f>
        <v>3</v>
      </c>
      <c r="AX1404" s="175">
        <f>IFERROR(VLOOKUP(C1404,Merkittävyysluokitus!$A$2:$J$1705,6,FALSE),"-")</f>
        <v>4.2688264840182644</v>
      </c>
      <c r="AY1404" s="175">
        <f>IFERROR(VLOOKUP(C1404,Merkittävyysluokitus!$A$2:$J$1705,7,FALSE),"-")</f>
        <v>0.72033333333333316</v>
      </c>
      <c r="AZ1404" s="175">
        <f>IFERROR(VLOOKUP(C1404,Merkittävyysluokitus!$A$2:$J$1705,8,FALSE),"-")</f>
        <v>2.8818264840182648</v>
      </c>
      <c r="BA1404" s="175">
        <f>IFERROR(VLOOKUP(C1404,Merkittävyysluokitus!$A$2:$J$1705,9,FALSE),"-")</f>
        <v>0.66666666666666663</v>
      </c>
      <c r="BB1404" s="203"/>
      <c r="BC1404" s="203" t="str">
        <f t="shared" si="337"/>
        <v/>
      </c>
      <c r="BD1404" s="39" t="str">
        <f t="shared" si="350"/>
        <v>musta</v>
      </c>
      <c r="BE1404" s="68" t="str">
        <f t="shared" si="332"/>
        <v>punainen</v>
      </c>
      <c r="BF1404" s="68" t="str">
        <f t="shared" si="333"/>
        <v>musta</v>
      </c>
      <c r="BG1404" s="68" t="str">
        <f t="shared" si="334"/>
        <v>musta</v>
      </c>
      <c r="BH1404" s="208" t="str">
        <f t="shared" si="335"/>
        <v>musta</v>
      </c>
      <c r="BI1404" s="39"/>
      <c r="BJ1404" s="39" t="str">
        <f>IF(F1404="ei löydy","uusi tie",IF(E1404=0,"tieosoite muuttunut",IF(E1404=1,VLOOKUP(D1404,'2015'!$F$12:$AL$1887,31,FALSE),"-")))</f>
        <v>musta</v>
      </c>
      <c r="BK1404" s="67" t="str">
        <f>IF(E1404=1,VLOOKUP(D1404,'2015'!$F$12:$AL$1887,32,FALSE),"-")</f>
        <v>musta</v>
      </c>
      <c r="BL1404" s="39" t="str">
        <f>IF(F1404="ei löydy","uusi tie",IF(E1404=0,"tieosoite muuttunut",IF(E1404=1,VLOOKUP(D1404,'2015'!$F$12:$AL$1887,33,FALSE),"-")))</f>
        <v>musta</v>
      </c>
      <c r="BM1404" s="39"/>
      <c r="BN1404" s="217" t="str">
        <f>VLOOKUP(D1404,'2015'!$F$12:$AL$1887,33,FALSE)</f>
        <v>musta</v>
      </c>
      <c r="BO1404" s="39"/>
      <c r="BP1404" s="115" t="s">
        <v>10</v>
      </c>
      <c r="BQ1404" s="30"/>
      <c r="BS1404" s="5"/>
      <c r="BU1404" s="37"/>
      <c r="BV1404" s="30" t="s">
        <v>10</v>
      </c>
      <c r="BX1404" t="str">
        <f>IF(E1404=1,VLOOKUP(D1404,'2015'!$F$12:$AX$1887,43,FALSE),"-")</f>
        <v>musta</v>
      </c>
      <c r="BY1404" t="str">
        <f>IF(E1404=1,VLOOKUP(D1404,'2015'!$F$12:$AX$1887,44,FALSE),"-")</f>
        <v>musta</v>
      </c>
      <c r="BZ1404" t="str">
        <f>IF(E1404=1,VLOOKUP(D1404,'2015'!$F$12:$AX$1887,45,FALSE),"-")</f>
        <v>musta</v>
      </c>
      <c r="CA1404" s="31">
        <f t="shared" si="345"/>
        <v>10</v>
      </c>
      <c r="CB1404" s="31">
        <f t="shared" si="346"/>
        <v>10</v>
      </c>
      <c r="CC1404" s="31">
        <f t="shared" si="347"/>
        <v>0</v>
      </c>
      <c r="CD1404" s="31">
        <f t="shared" si="348"/>
        <v>0</v>
      </c>
      <c r="CE1404" s="31">
        <f t="shared" si="349"/>
        <v>0</v>
      </c>
      <c r="CO1404" s="2" t="s">
        <v>35</v>
      </c>
      <c r="CP1404" s="2" t="s">
        <v>35</v>
      </c>
    </row>
    <row r="1405" spans="1:94" ht="15.75" thickBot="1" x14ac:dyDescent="0.3">
      <c r="A1405" s="50"/>
      <c r="B1405" s="50"/>
      <c r="C1405" s="50" t="str">
        <f t="shared" si="338"/>
        <v>11895_1_2114</v>
      </c>
      <c r="D1405" s="51" t="str">
        <f t="shared" si="339"/>
        <v>11895_1</v>
      </c>
      <c r="E1405" s="224">
        <f>IFERROR(VLOOKUP(C1405,'2015'!$C$12:$D$1887,2,FALSE),0)</f>
        <v>1</v>
      </c>
      <c r="F1405" s="51">
        <f>IFERROR(K1405-IFERROR(VLOOKUP(D1405,'2015'!$F$12:$I$1887,4,FALSE),"ei löydy"),"ei löydy")</f>
        <v>0</v>
      </c>
      <c r="G1405" s="224">
        <f>IFERROR(VLOOKUP(Työfile_2024!C1405,Liikennemalli!$D$6:$G$1921,4,FALSE),0)</f>
        <v>1</v>
      </c>
      <c r="H1405" s="225">
        <f>K1405-IFERROR(VLOOKUP(Työfile_2024!D1405,Liikennemalli!$C$6:$H$1921,6,FALSE),"ei löydy")</f>
        <v>0</v>
      </c>
      <c r="I1405" s="80">
        <v>11895</v>
      </c>
      <c r="J1405" s="52">
        <v>1</v>
      </c>
      <c r="K1405" s="52">
        <v>2114</v>
      </c>
      <c r="L1405" s="53"/>
      <c r="M1405" s="54"/>
      <c r="N1405" s="54"/>
      <c r="O1405" s="54"/>
      <c r="P1405" s="54"/>
      <c r="Q1405" s="55"/>
      <c r="R1405" s="55"/>
      <c r="S1405" s="55"/>
      <c r="T1405" s="55"/>
      <c r="U1405" s="52"/>
      <c r="V1405" s="56">
        <v>48</v>
      </c>
      <c r="W1405" s="56">
        <v>1</v>
      </c>
      <c r="X1405" s="56">
        <v>53</v>
      </c>
      <c r="Y1405" s="56">
        <f>VLOOKUP(D1405,Liikennemalli24!$D$2:$F$1804,2,FALSE)</f>
        <v>0</v>
      </c>
      <c r="Z1405" s="57">
        <f>VLOOKUP(D1405,Liikennemalli24!$D$2:$F$1804,3,FALSE)</f>
        <v>0</v>
      </c>
      <c r="AA1405" s="178">
        <f>IF(G1405=1,VLOOKUP(C1405,Liikennemalli!$D$6:$H$1921,2,FALSE),"-")</f>
        <v>0</v>
      </c>
      <c r="AB1405" s="197">
        <f>IF(G1405=1,VLOOKUP(C1405,Liikennemalli!$D$6:$H$1921,3,FALSE),"-")</f>
        <v>0</v>
      </c>
      <c r="AC1405" s="134">
        <f>IF(E1405=1,VLOOKUP(Työfile_2024!D1405,'2015'!$F$12:$X$1887,18,FALSE),"-")</f>
        <v>117</v>
      </c>
      <c r="AD1405" s="127">
        <f>IF(E1405=1,VLOOKUP(Työfile_2024!D1405,'2015'!$F$12:$X$1887,19,FALSE),"-")</f>
        <v>0.56999999999999995</v>
      </c>
      <c r="AI1405" s="127">
        <f>IF(E1405=1,VLOOKUP(Työfile_2024!D1405,'2015'!$F$12:$AB$1887,20,FALSE),"-")</f>
        <v>0</v>
      </c>
      <c r="AJ1405" s="127">
        <f>IF(E1405=1,VLOOKUP(Työfile_2024!D1405,'2015'!$F$12:$AB$1887,21,FALSE),"-")</f>
        <v>0</v>
      </c>
      <c r="AK1405" s="127">
        <f>IF(E1405=1,VLOOKUP(Työfile_2024!D1405,'2015'!$F$12:$AB$1887,22,FALSE),"-")</f>
        <v>0</v>
      </c>
      <c r="AL1405" s="127">
        <f>IF(E1405=1,VLOOKUP(Työfile_2024!D1405,'2015'!$F$12:$AB$1887,23,FALSE),"-")</f>
        <v>0</v>
      </c>
      <c r="AM1405" s="56">
        <f>VLOOKUP(Työfile_2024!D1405,Tmatkat_20km_tarkasteltava_verk!$C$2:$D$1804,2,FALSE)</f>
        <v>16</v>
      </c>
      <c r="AN1405" s="148">
        <f t="shared" si="336"/>
        <v>0.33333333333333331</v>
      </c>
      <c r="AO1405" s="178">
        <f>IF(E1405=1,VLOOKUP(Työfile_2024!D1405,'2015'!$F$12:$AC$1887,24,FALSE),"-")</f>
        <v>2</v>
      </c>
      <c r="AP1405" s="52">
        <f>VLOOKUP(D1405,Tarkasteltava_verkko_2024_harva!$E$2:$I$1804,5,FALSE)</f>
        <v>0</v>
      </c>
      <c r="AQ1405" s="52">
        <f>VLOOKUP(D1405,Tarkasteltava_verkko_2024_harva!$E$2:$I$1804,4,FALSE)</f>
        <v>0</v>
      </c>
      <c r="AR1405" s="148">
        <v>0</v>
      </c>
      <c r="AS1405" s="170" t="str">
        <f>IFERROR(VLOOKUP(C1405,'2015'!$C$12:$AG$1887,30,FALSE),"-")</f>
        <v/>
      </c>
      <c r="AT1405" s="148">
        <v>0</v>
      </c>
      <c r="AU1405" s="170">
        <f>IFERROR(VLOOKUP(C1405,'2015'!$C$12:$AG$1887,31,FALSE),"-")</f>
        <v>0</v>
      </c>
      <c r="AV1405" s="106"/>
      <c r="AW1405" s="63">
        <f>IFERROR(VLOOKUP(C1405,Merkittävyysluokitus!$A$2:$J$1705,10,FALSE),"-")</f>
        <v>4</v>
      </c>
      <c r="AX1405" s="175">
        <f>IFERROR(VLOOKUP(C1405,Merkittävyysluokitus!$A$2:$J$1705,6,FALSE),"-")</f>
        <v>1.7687488584474884</v>
      </c>
      <c r="AY1405" s="175">
        <f>IFERROR(VLOOKUP(C1405,Merkittävyysluokitus!$A$2:$J$1705,7,FALSE),"-")</f>
        <v>0.21066666666666661</v>
      </c>
      <c r="AZ1405" s="175">
        <f>IFERROR(VLOOKUP(C1405,Merkittävyysluokitus!$A$2:$J$1705,8,FALSE),"-")</f>
        <v>1.0580821917808219</v>
      </c>
      <c r="BA1405" s="175">
        <f>IFERROR(VLOOKUP(C1405,Merkittävyysluokitus!$A$2:$J$1705,9,FALSE),"-")</f>
        <v>0.5</v>
      </c>
      <c r="BB1405" s="203"/>
      <c r="BC1405" s="203" t="str">
        <f t="shared" si="337"/>
        <v>ei mallia</v>
      </c>
      <c r="BD1405" s="39" t="str">
        <f t="shared" si="350"/>
        <v>Ei luokiteltu</v>
      </c>
      <c r="BE1405" s="68" t="str">
        <f t="shared" si="332"/>
        <v>ei mallia</v>
      </c>
      <c r="BF1405" s="68" t="str">
        <f t="shared" si="333"/>
        <v>ei mallia</v>
      </c>
      <c r="BG1405" s="68" t="str">
        <f t="shared" si="334"/>
        <v>ei mallia</v>
      </c>
      <c r="BH1405" s="208" t="str">
        <f t="shared" si="335"/>
        <v>musta</v>
      </c>
      <c r="BI1405" s="39"/>
      <c r="BJ1405" s="39" t="str">
        <f>IF(F1405="ei löydy","uusi tie",IF(E1405=0,"tieosoite muuttunut",IF(E1405=1,VLOOKUP(D1405,'2015'!$F$12:$AL$1887,31,FALSE),"-")))</f>
        <v>musta</v>
      </c>
      <c r="BK1405" s="67" t="str">
        <f>IF(E1405=1,VLOOKUP(D1405,'2015'!$F$12:$AL$1887,32,FALSE),"-")</f>
        <v>musta</v>
      </c>
      <c r="BL1405" s="39" t="str">
        <f>IF(F1405="ei löydy","uusi tie",IF(E1405=0,"tieosoite muuttunut",IF(E1405=1,VLOOKUP(D1405,'2015'!$F$12:$AL$1887,33,FALSE),"-")))</f>
        <v>musta</v>
      </c>
      <c r="BM1405" s="39"/>
      <c r="BN1405" s="217" t="str">
        <f>VLOOKUP(D1405,'2015'!$F$12:$AL$1887,33,FALSE)</f>
        <v>musta</v>
      </c>
      <c r="BO1405" s="39"/>
      <c r="BP1405" s="115" t="s">
        <v>10</v>
      </c>
      <c r="BQ1405" s="30"/>
      <c r="BS1405" s="5"/>
      <c r="BU1405" s="37"/>
      <c r="BV1405" s="30" t="s">
        <v>10</v>
      </c>
      <c r="BX1405" t="str">
        <f>IF(E1405=1,VLOOKUP(D1405,'2015'!$F$12:$AX$1887,43,FALSE),"-")</f>
        <v>musta</v>
      </c>
      <c r="BY1405" t="str">
        <f>IF(E1405=1,VLOOKUP(D1405,'2015'!$F$12:$AX$1887,44,FALSE),"-")</f>
        <v>musta</v>
      </c>
      <c r="BZ1405" t="str">
        <f>IF(E1405=1,VLOOKUP(D1405,'2015'!$F$12:$AX$1887,45,FALSE),"-")</f>
        <v>musta</v>
      </c>
      <c r="CA1405" s="31">
        <f t="shared" si="345"/>
        <v>1</v>
      </c>
      <c r="CB1405" s="31">
        <f t="shared" si="346"/>
        <v>1</v>
      </c>
      <c r="CC1405" s="31">
        <f t="shared" si="347"/>
        <v>0</v>
      </c>
      <c r="CD1405" s="31">
        <f t="shared" si="348"/>
        <v>0</v>
      </c>
      <c r="CE1405" s="31">
        <f t="shared" si="349"/>
        <v>0</v>
      </c>
      <c r="CO1405" s="2" t="s">
        <v>35</v>
      </c>
      <c r="CP1405" s="2" t="s">
        <v>35</v>
      </c>
    </row>
    <row r="1406" spans="1:94" ht="15.75" thickBot="1" x14ac:dyDescent="0.3">
      <c r="A1406" s="50"/>
      <c r="B1406" s="50"/>
      <c r="C1406" s="50" t="str">
        <f t="shared" si="338"/>
        <v>11901_1_4972</v>
      </c>
      <c r="D1406" s="51" t="str">
        <f t="shared" si="339"/>
        <v>11901_1</v>
      </c>
      <c r="E1406" s="224">
        <f>IFERROR(VLOOKUP(C1406,'2015'!$C$12:$D$1887,2,FALSE),0)</f>
        <v>1</v>
      </c>
      <c r="F1406" s="51">
        <f>IFERROR(K1406-IFERROR(VLOOKUP(D1406,'2015'!$F$12:$I$1887,4,FALSE),"ei löydy"),"ei löydy")</f>
        <v>0</v>
      </c>
      <c r="G1406" s="224">
        <f>IFERROR(VLOOKUP(Työfile_2024!C1406,Liikennemalli!$D$6:$G$1921,4,FALSE),0)</f>
        <v>1</v>
      </c>
      <c r="H1406" s="225">
        <f>K1406-IFERROR(VLOOKUP(Työfile_2024!D1406,Liikennemalli!$C$6:$H$1921,6,FALSE),"ei löydy")</f>
        <v>0</v>
      </c>
      <c r="I1406" s="80">
        <v>11901</v>
      </c>
      <c r="J1406" s="52">
        <v>1</v>
      </c>
      <c r="K1406" s="52">
        <v>4972</v>
      </c>
      <c r="L1406" s="53"/>
      <c r="M1406" s="54"/>
      <c r="N1406" s="54"/>
      <c r="O1406" s="54"/>
      <c r="P1406" s="54"/>
      <c r="Q1406" s="55"/>
      <c r="R1406" s="55"/>
      <c r="S1406" s="55"/>
      <c r="T1406" s="55"/>
      <c r="U1406" s="52"/>
      <c r="V1406" s="56">
        <v>16</v>
      </c>
      <c r="W1406" s="56">
        <v>1</v>
      </c>
      <c r="X1406" s="56">
        <v>18</v>
      </c>
      <c r="Y1406" s="56">
        <f>VLOOKUP(D1406,Liikennemalli24!$D$2:$F$1804,2,FALSE)</f>
        <v>465</v>
      </c>
      <c r="Z1406" s="148">
        <f>VLOOKUP(D1406,Liikennemalli24!$D$2:$F$1804,3,FALSE)</f>
        <v>0.40899999999999997</v>
      </c>
      <c r="AA1406" s="178">
        <f>IF(G1406=1,VLOOKUP(C1406,Liikennemalli!$D$6:$H$1921,2,FALSE),"-")</f>
        <v>0</v>
      </c>
      <c r="AB1406" s="198">
        <f>IF(G1406=1,VLOOKUP(C1406,Liikennemalli!$D$6:$H$1921,3,FALSE),"-")</f>
        <v>0</v>
      </c>
      <c r="AC1406" s="51">
        <f>IF(E1406=1,VLOOKUP(Työfile_2024!D1406,'2015'!$F$12:$X$1887,18,FALSE),"-")</f>
        <v>13</v>
      </c>
      <c r="AD1406" s="51">
        <f>IF(E1406=1,VLOOKUP(Työfile_2024!D1406,'2015'!$F$12:$X$1887,19,FALSE),"-")</f>
        <v>0.44</v>
      </c>
      <c r="AI1406" s="128">
        <f>IF(E1406=1,VLOOKUP(Työfile_2024!D1406,'2015'!$F$12:$AB$1887,20,FALSE),"-")</f>
        <v>0</v>
      </c>
      <c r="AJ1406" s="128">
        <f>IF(E1406=1,VLOOKUP(Työfile_2024!D1406,'2015'!$F$12:$AB$1887,21,FALSE),"-")</f>
        <v>0</v>
      </c>
      <c r="AK1406" s="128">
        <f>IF(E1406=1,VLOOKUP(Työfile_2024!D1406,'2015'!$F$12:$AB$1887,22,FALSE),"-")</f>
        <v>0</v>
      </c>
      <c r="AL1406" s="128">
        <f>IF(E1406=1,VLOOKUP(Työfile_2024!D1406,'2015'!$F$12:$AB$1887,23,FALSE),"-")</f>
        <v>0</v>
      </c>
      <c r="AM1406" s="56">
        <f>VLOOKUP(Työfile_2024!D1406,Tmatkat_20km_tarkasteltava_verk!$C$2:$D$1804,2,FALSE)</f>
        <v>17</v>
      </c>
      <c r="AN1406" s="148">
        <f t="shared" si="336"/>
        <v>1.0625</v>
      </c>
      <c r="AO1406" s="178">
        <f>IF(E1406=1,VLOOKUP(Työfile_2024!D1406,'2015'!$F$12:$AC$1887,24,FALSE),"-")</f>
        <v>0</v>
      </c>
      <c r="AP1406" s="52">
        <f>VLOOKUP(D1406,Tarkasteltava_verkko_2024_harva!$E$2:$I$1804,5,FALSE)</f>
        <v>0</v>
      </c>
      <c r="AQ1406" s="52">
        <f>VLOOKUP(D1406,Tarkasteltava_verkko_2024_harva!$E$2:$I$1804,4,FALSE)</f>
        <v>0</v>
      </c>
      <c r="AR1406" s="148">
        <v>0</v>
      </c>
      <c r="AS1406" s="170" t="str">
        <f>IFERROR(VLOOKUP(C1406,'2015'!$C$12:$AG$1887,30,FALSE),"-")</f>
        <v/>
      </c>
      <c r="AT1406" s="148">
        <v>0</v>
      </c>
      <c r="AU1406" s="170">
        <f>IFERROR(VLOOKUP(C1406,'2015'!$C$12:$AG$1887,31,FALSE),"-")</f>
        <v>0</v>
      </c>
      <c r="AV1406" s="106"/>
      <c r="AW1406" s="63">
        <f>IFERROR(VLOOKUP(C1406,Merkittävyysluokitus!$A$2:$J$1705,10,FALSE),"-")</f>
        <v>4</v>
      </c>
      <c r="AX1406" s="175">
        <f>IFERROR(VLOOKUP(C1406,Merkittävyysluokitus!$A$2:$J$1705,6,FALSE),"-")</f>
        <v>1.2360745814307457</v>
      </c>
      <c r="AY1406" s="175">
        <f>IFERROR(VLOOKUP(C1406,Merkittävyysluokitus!$A$2:$J$1705,7,FALSE),"-")</f>
        <v>0.128</v>
      </c>
      <c r="AZ1406" s="175">
        <f>IFERROR(VLOOKUP(C1406,Merkittävyysluokitus!$A$2:$J$1705,8,FALSE),"-")</f>
        <v>0.44140791476407915</v>
      </c>
      <c r="BA1406" s="175">
        <f>IFERROR(VLOOKUP(C1406,Merkittävyysluokitus!$A$2:$J$1705,9,FALSE),"-")</f>
        <v>0.66666666666666663</v>
      </c>
      <c r="BB1406" s="203"/>
      <c r="BC1406" s="203" t="str">
        <f t="shared" si="337"/>
        <v/>
      </c>
      <c r="BD1406" s="39" t="str">
        <f t="shared" si="350"/>
        <v>musta</v>
      </c>
      <c r="BE1406" s="68" t="str">
        <f t="shared" si="332"/>
        <v>musta</v>
      </c>
      <c r="BF1406" s="68" t="str">
        <f t="shared" si="333"/>
        <v>musta</v>
      </c>
      <c r="BG1406" s="68" t="str">
        <f t="shared" si="334"/>
        <v>musta</v>
      </c>
      <c r="BH1406" s="208" t="str">
        <f t="shared" si="335"/>
        <v>musta</v>
      </c>
      <c r="BI1406" s="39"/>
      <c r="BJ1406" s="39" t="str">
        <f>IF(F1406="ei löydy","uusi tie",IF(E1406=0,"tieosoite muuttunut",IF(E1406=1,VLOOKUP(D1406,'2015'!$F$12:$AL$1887,31,FALSE),"-")))</f>
        <v>musta</v>
      </c>
      <c r="BK1406" s="67" t="str">
        <f>IF(E1406=1,VLOOKUP(D1406,'2015'!$F$12:$AL$1887,32,FALSE),"-")</f>
        <v>musta</v>
      </c>
      <c r="BL1406" s="39" t="str">
        <f>IF(F1406="ei löydy","uusi tie",IF(E1406=0,"tieosoite muuttunut",IF(E1406=1,VLOOKUP(D1406,'2015'!$F$12:$AL$1887,33,FALSE),"-")))</f>
        <v>musta</v>
      </c>
      <c r="BM1406" s="39"/>
      <c r="BN1406" s="217" t="str">
        <f>VLOOKUP(D1406,'2015'!$F$12:$AL$1887,33,FALSE)</f>
        <v>musta</v>
      </c>
      <c r="BO1406" s="39"/>
      <c r="BP1406" s="115"/>
      <c r="BQ1406" s="26" t="s">
        <v>10</v>
      </c>
      <c r="BS1406" s="5"/>
      <c r="BU1406" s="37"/>
      <c r="BV1406" s="30"/>
      <c r="BX1406" t="str">
        <f>IF(E1406=1,VLOOKUP(D1406,'2015'!$F$12:$AX$1887,43,FALSE),"-")</f>
        <v>musta</v>
      </c>
      <c r="BY1406" t="str">
        <f>IF(E1406=1,VLOOKUP(D1406,'2015'!$F$12:$AX$1887,44,FALSE),"-")</f>
        <v>musta</v>
      </c>
      <c r="BZ1406" t="str">
        <f>IF(E1406=1,VLOOKUP(D1406,'2015'!$F$12:$AX$1887,45,FALSE),"-")</f>
        <v>musta</v>
      </c>
      <c r="CG1406" s="21"/>
      <c r="CH1406" s="21"/>
      <c r="CI1406" s="21"/>
      <c r="CK1406" s="21"/>
      <c r="CL1406" s="21"/>
      <c r="CM1406" s="21"/>
    </row>
    <row r="1407" spans="1:94" ht="15.75" thickBot="1" x14ac:dyDescent="0.3">
      <c r="A1407" s="50"/>
      <c r="B1407" s="50"/>
      <c r="C1407" s="50" t="str">
        <f t="shared" si="338"/>
        <v>11903_1_7850</v>
      </c>
      <c r="D1407" s="51" t="str">
        <f t="shared" si="339"/>
        <v>11903_1</v>
      </c>
      <c r="E1407" s="224">
        <f>IFERROR(VLOOKUP(C1407,'2015'!$C$12:$D$1887,2,FALSE),0)</f>
        <v>1</v>
      </c>
      <c r="F1407" s="51">
        <f>IFERROR(K1407-IFERROR(VLOOKUP(D1407,'2015'!$F$12:$I$1887,4,FALSE),"ei löydy"),"ei löydy")</f>
        <v>0</v>
      </c>
      <c r="G1407" s="224">
        <f>IFERROR(VLOOKUP(Työfile_2024!C1407,Liikennemalli!$D$6:$G$1921,4,FALSE),0)</f>
        <v>1</v>
      </c>
      <c r="H1407" s="225">
        <f>K1407-IFERROR(VLOOKUP(Työfile_2024!D1407,Liikennemalli!$C$6:$H$1921,6,FALSE),"ei löydy")</f>
        <v>0</v>
      </c>
      <c r="I1407" s="80">
        <v>11903</v>
      </c>
      <c r="J1407" s="52">
        <v>1</v>
      </c>
      <c r="K1407" s="52">
        <v>7850</v>
      </c>
      <c r="L1407" s="53"/>
      <c r="M1407" s="54"/>
      <c r="N1407" s="54"/>
      <c r="O1407" s="54"/>
      <c r="P1407" s="54"/>
      <c r="Q1407" s="55"/>
      <c r="R1407" s="55"/>
      <c r="S1407" s="55"/>
      <c r="T1407" s="55"/>
      <c r="U1407" s="52"/>
      <c r="V1407" s="56">
        <v>57.37184713375796</v>
      </c>
      <c r="W1407" s="56">
        <v>2.9164331210191081</v>
      </c>
      <c r="X1407" s="56">
        <v>56.732101910828028</v>
      </c>
      <c r="Y1407" s="56">
        <f>VLOOKUP(D1407,Liikennemalli24!$D$2:$F$1804,2,FALSE)</f>
        <v>65</v>
      </c>
      <c r="Z1407" s="57">
        <f>VLOOKUP(D1407,Liikennemalli24!$D$2:$F$1804,3,FALSE)</f>
        <v>0.35799999999999998</v>
      </c>
      <c r="AA1407" s="178">
        <f>IF(G1407=1,VLOOKUP(C1407,Liikennemalli!$D$6:$H$1921,2,FALSE),"-")</f>
        <v>28.404578704798102</v>
      </c>
      <c r="AB1407" s="197">
        <f>IF(G1407=1,VLOOKUP(C1407,Liikennemalli!$D$6:$H$1921,3,FALSE),"-")</f>
        <v>0.48369697399411499</v>
      </c>
      <c r="AC1407" s="134">
        <f>IF(E1407=1,VLOOKUP(Työfile_2024!D1407,'2015'!$F$12:$X$1887,18,FALSE),"-")</f>
        <v>0</v>
      </c>
      <c r="AD1407" s="127">
        <f>IF(E1407=1,VLOOKUP(Työfile_2024!D1407,'2015'!$F$12:$X$1887,19,FALSE),"-")</f>
        <v>0</v>
      </c>
      <c r="AI1407" s="127">
        <f>IF(E1407=1,VLOOKUP(Työfile_2024!D1407,'2015'!$F$12:$AB$1887,20,FALSE),"-")</f>
        <v>0</v>
      </c>
      <c r="AJ1407" s="127">
        <f>IF(E1407=1,VLOOKUP(Työfile_2024!D1407,'2015'!$F$12:$AB$1887,21,FALSE),"-")</f>
        <v>0</v>
      </c>
      <c r="AK1407" s="127">
        <f>IF(E1407=1,VLOOKUP(Työfile_2024!D1407,'2015'!$F$12:$AB$1887,22,FALSE),"-")</f>
        <v>0</v>
      </c>
      <c r="AL1407" s="127">
        <f>IF(E1407=1,VLOOKUP(Työfile_2024!D1407,'2015'!$F$12:$AB$1887,23,FALSE),"-")</f>
        <v>0</v>
      </c>
      <c r="AM1407" s="56">
        <f>VLOOKUP(Työfile_2024!D1407,Tmatkat_20km_tarkasteltava_verk!$C$2:$D$1804,2,FALSE)</f>
        <v>37</v>
      </c>
      <c r="AN1407" s="148">
        <f t="shared" si="336"/>
        <v>0.6449156136412586</v>
      </c>
      <c r="AO1407" s="178">
        <f>IF(E1407=1,VLOOKUP(Työfile_2024!D1407,'2015'!$F$12:$AC$1887,24,FALSE),"-")</f>
        <v>20</v>
      </c>
      <c r="AP1407" s="52">
        <f>VLOOKUP(D1407,Tarkasteltava_verkko_2024_harva!$E$2:$I$1804,5,FALSE)</f>
        <v>0</v>
      </c>
      <c r="AQ1407" s="52">
        <f>VLOOKUP(D1407,Tarkasteltava_verkko_2024_harva!$E$2:$I$1804,4,FALSE)</f>
        <v>0</v>
      </c>
      <c r="AR1407" s="148">
        <v>0</v>
      </c>
      <c r="AS1407" s="170">
        <f>IFERROR(VLOOKUP(C1407,'2015'!$C$12:$AG$1887,30,FALSE),"-")</f>
        <v>0</v>
      </c>
      <c r="AT1407" s="148">
        <v>0</v>
      </c>
      <c r="AU1407" s="170">
        <f>IFERROR(VLOOKUP(C1407,'2015'!$C$12:$AG$1887,31,FALSE),"-")</f>
        <v>0</v>
      </c>
      <c r="AV1407" s="106"/>
      <c r="AW1407" s="63">
        <f>IFERROR(VLOOKUP(C1407,Merkittävyysluokitus!$A$2:$J$1705,10,FALSE),"-")</f>
        <v>4</v>
      </c>
      <c r="AX1407" s="175">
        <f>IFERROR(VLOOKUP(C1407,Merkittävyysluokitus!$A$2:$J$1705,6,FALSE),"-")</f>
        <v>1.3448275909606491</v>
      </c>
      <c r="AY1407" s="175">
        <f>IFERROR(VLOOKUP(C1407,Merkittävyysluokitus!$A$2:$J$1705,7,FALSE),"-")</f>
        <v>0.30544887473460719</v>
      </c>
      <c r="AZ1407" s="175">
        <f>IFERROR(VLOOKUP(C1407,Merkittävyysluokitus!$A$2:$J$1705,8,FALSE),"-")</f>
        <v>0.53937871622604183</v>
      </c>
      <c r="BA1407" s="175">
        <f>IFERROR(VLOOKUP(C1407,Merkittävyysluokitus!$A$2:$J$1705,9,FALSE),"-")</f>
        <v>0.5</v>
      </c>
      <c r="BB1407" s="203"/>
      <c r="BC1407" s="203" t="str">
        <f t="shared" si="337"/>
        <v/>
      </c>
      <c r="BD1407" s="39" t="str">
        <f t="shared" si="350"/>
        <v>musta</v>
      </c>
      <c r="BE1407" s="68" t="str">
        <f t="shared" si="332"/>
        <v>musta</v>
      </c>
      <c r="BF1407" s="68" t="str">
        <f t="shared" si="333"/>
        <v>musta</v>
      </c>
      <c r="BG1407" s="68" t="str">
        <f t="shared" si="334"/>
        <v>musta</v>
      </c>
      <c r="BH1407" s="208" t="str">
        <f t="shared" si="335"/>
        <v>musta</v>
      </c>
      <c r="BI1407" s="39"/>
      <c r="BJ1407" s="39" t="str">
        <f>IF(F1407="ei löydy","uusi tie",IF(E1407=0,"tieosoite muuttunut",IF(E1407=1,VLOOKUP(D1407,'2015'!$F$12:$AL$1887,31,FALSE),"-")))</f>
        <v>musta</v>
      </c>
      <c r="BK1407" s="67" t="str">
        <f>IF(E1407=1,VLOOKUP(D1407,'2015'!$F$12:$AL$1887,32,FALSE),"-")</f>
        <v>musta</v>
      </c>
      <c r="BL1407" s="39" t="str">
        <f>IF(F1407="ei löydy","uusi tie",IF(E1407=0,"tieosoite muuttunut",IF(E1407=1,VLOOKUP(D1407,'2015'!$F$12:$AL$1887,33,FALSE),"-")))</f>
        <v>musta</v>
      </c>
      <c r="BM1407" s="39"/>
      <c r="BN1407" s="217" t="str">
        <f>VLOOKUP(D1407,'2015'!$F$12:$AL$1887,33,FALSE)</f>
        <v>musta</v>
      </c>
      <c r="BO1407" s="39"/>
      <c r="BP1407" s="115" t="s">
        <v>10</v>
      </c>
      <c r="BQ1407" s="30"/>
      <c r="BS1407" s="5"/>
      <c r="BU1407" s="37"/>
      <c r="BV1407" s="30" t="s">
        <v>10</v>
      </c>
      <c r="BX1407">
        <f>IF(E1407=1,VLOOKUP(D1407,'2015'!$F$12:$AX$1887,43,FALSE),"-")</f>
        <v>0</v>
      </c>
      <c r="BY1407">
        <f>IF(E1407=1,VLOOKUP(D1407,'2015'!$F$12:$AX$1887,44,FALSE),"-")</f>
        <v>0</v>
      </c>
      <c r="BZ1407">
        <f>IF(E1407=1,VLOOKUP(D1407,'2015'!$F$12:$AX$1887,45,FALSE),"-")</f>
        <v>0</v>
      </c>
      <c r="CA1407" s="31">
        <f>SUM(CB1407:CE1407)</f>
        <v>0</v>
      </c>
      <c r="CB1407" s="31">
        <f>IF(AD1407&gt;0.59999,10,IF(AD1407&gt;0.39999,1,0))</f>
        <v>0</v>
      </c>
      <c r="CC1407" s="31">
        <f>IF(AC1407&gt;1999,10,IF(AC1407&gt;999,1,0))</f>
        <v>0</v>
      </c>
      <c r="CD1407" s="31">
        <f>IF(AM1407&gt;499,10,IF(AM1407&gt;99,1,0))</f>
        <v>0</v>
      </c>
      <c r="CE1407" s="31">
        <f>IF(AQ1407="osa seud. yht",10,IF(AP1407="osa seud. yht",1,0))</f>
        <v>0</v>
      </c>
      <c r="CO1407" s="2" t="s">
        <v>35</v>
      </c>
      <c r="CP1407" s="2" t="s">
        <v>35</v>
      </c>
    </row>
    <row r="1408" spans="1:94" ht="15.75" thickBot="1" x14ac:dyDescent="0.3">
      <c r="A1408" s="50"/>
      <c r="B1408" s="50"/>
      <c r="C1408" s="50" t="str">
        <f t="shared" si="338"/>
        <v>11905_1_4075</v>
      </c>
      <c r="D1408" s="51" t="str">
        <f t="shared" si="339"/>
        <v>11905_1</v>
      </c>
      <c r="E1408" s="224">
        <f>IFERROR(VLOOKUP(C1408,'2015'!$C$12:$D$1887,2,FALSE),0)</f>
        <v>1</v>
      </c>
      <c r="F1408" s="51">
        <f>IFERROR(K1408-IFERROR(VLOOKUP(D1408,'2015'!$F$12:$I$1887,4,FALSE),"ei löydy"),"ei löydy")</f>
        <v>0</v>
      </c>
      <c r="G1408" s="224">
        <f>IFERROR(VLOOKUP(Työfile_2024!C1408,Liikennemalli!$D$6:$G$1921,4,FALSE),0)</f>
        <v>1</v>
      </c>
      <c r="H1408" s="225">
        <f>K1408-IFERROR(VLOOKUP(Työfile_2024!D1408,Liikennemalli!$C$6:$H$1921,6,FALSE),"ei löydy")</f>
        <v>0</v>
      </c>
      <c r="I1408" s="80">
        <v>11905</v>
      </c>
      <c r="J1408" s="52">
        <v>1</v>
      </c>
      <c r="K1408" s="52">
        <v>4075</v>
      </c>
      <c r="L1408" s="53"/>
      <c r="M1408" s="54"/>
      <c r="N1408" s="54"/>
      <c r="O1408" s="54"/>
      <c r="P1408" s="54"/>
      <c r="Q1408" s="55"/>
      <c r="R1408" s="55"/>
      <c r="S1408" s="55"/>
      <c r="T1408" s="55"/>
      <c r="U1408" s="52"/>
      <c r="V1408" s="56">
        <v>115</v>
      </c>
      <c r="W1408" s="56">
        <v>6</v>
      </c>
      <c r="X1408" s="56">
        <v>111</v>
      </c>
      <c r="Y1408" s="56">
        <f>VLOOKUP(D1408,Liikennemalli24!$D$2:$F$1804,2,FALSE)</f>
        <v>65</v>
      </c>
      <c r="Z1408" s="148">
        <f>VLOOKUP(D1408,Liikennemalli24!$D$2:$F$1804,3,FALSE)</f>
        <v>0.19500000000000001</v>
      </c>
      <c r="AA1408" s="178">
        <f>IF(G1408=1,VLOOKUP(C1408,Liikennemalli!$D$6:$H$1921,2,FALSE),"-")</f>
        <v>133.73262511028</v>
      </c>
      <c r="AB1408" s="198">
        <f>IF(G1408=1,VLOOKUP(C1408,Liikennemalli!$D$6:$H$1921,3,FALSE),"-")</f>
        <v>0.707661071366113</v>
      </c>
      <c r="AC1408" s="51">
        <f>IF(E1408=1,VLOOKUP(Työfile_2024!D1408,'2015'!$F$12:$X$1887,18,FALSE),"-")</f>
        <v>0</v>
      </c>
      <c r="AD1408" s="51">
        <f>IF(E1408=1,VLOOKUP(Työfile_2024!D1408,'2015'!$F$12:$X$1887,19,FALSE),"-")</f>
        <v>0</v>
      </c>
      <c r="AI1408" s="128">
        <f>IF(E1408=1,VLOOKUP(Työfile_2024!D1408,'2015'!$F$12:$AB$1887,20,FALSE),"-")</f>
        <v>0</v>
      </c>
      <c r="AJ1408" s="128">
        <f>IF(E1408=1,VLOOKUP(Työfile_2024!D1408,'2015'!$F$12:$AB$1887,21,FALSE),"-")</f>
        <v>0</v>
      </c>
      <c r="AK1408" s="128">
        <f>IF(E1408=1,VLOOKUP(Työfile_2024!D1408,'2015'!$F$12:$AB$1887,22,FALSE),"-")</f>
        <v>0</v>
      </c>
      <c r="AL1408" s="128">
        <f>IF(E1408=1,VLOOKUP(Työfile_2024!D1408,'2015'!$F$12:$AB$1887,23,FALSE),"-")</f>
        <v>0</v>
      </c>
      <c r="AM1408" s="56">
        <f>VLOOKUP(Työfile_2024!D1408,Tmatkat_20km_tarkasteltava_verk!$C$2:$D$1804,2,FALSE)</f>
        <v>58</v>
      </c>
      <c r="AN1408" s="148">
        <f t="shared" si="336"/>
        <v>0.5043478260869565</v>
      </c>
      <c r="AO1408" s="178">
        <f>IF(E1408=1,VLOOKUP(Työfile_2024!D1408,'2015'!$F$12:$AC$1887,24,FALSE),"-")</f>
        <v>50</v>
      </c>
      <c r="AP1408" s="52">
        <f>VLOOKUP(D1408,Tarkasteltava_verkko_2024_harva!$E$2:$I$1804,5,FALSE)</f>
        <v>0</v>
      </c>
      <c r="AQ1408" s="52">
        <f>VLOOKUP(D1408,Tarkasteltava_verkko_2024_harva!$E$2:$I$1804,4,FALSE)</f>
        <v>0</v>
      </c>
      <c r="AR1408" s="148">
        <v>0.14208588957055215</v>
      </c>
      <c r="AS1408" s="170">
        <f>IFERROR(VLOOKUP(C1408,'2015'!$C$12:$AG$1887,30,FALSE),"-")</f>
        <v>0</v>
      </c>
      <c r="AT1408" s="148">
        <v>0.15042944785276074</v>
      </c>
      <c r="AU1408" s="170">
        <f>IFERROR(VLOOKUP(C1408,'2015'!$C$12:$AG$1887,31,FALSE),"-")</f>
        <v>0</v>
      </c>
      <c r="AV1408" s="106"/>
      <c r="AW1408" s="63">
        <f>IFERROR(VLOOKUP(C1408,Merkittävyysluokitus!$A$2:$J$1705,10,FALSE),"-")</f>
        <v>4</v>
      </c>
      <c r="AX1408" s="175">
        <f>IFERROR(VLOOKUP(C1408,Merkittävyysluokitus!$A$2:$J$1705,6,FALSE),"-")</f>
        <v>2.5670547945205477</v>
      </c>
      <c r="AY1408" s="175">
        <f>IFERROR(VLOOKUP(C1408,Merkittävyysluokitus!$A$2:$J$1705,7,FALSE),"-")</f>
        <v>0.57499999999999996</v>
      </c>
      <c r="AZ1408" s="175">
        <f>IFERROR(VLOOKUP(C1408,Merkittävyysluokitus!$A$2:$J$1705,8,FALSE),"-")</f>
        <v>1.325388127853881</v>
      </c>
      <c r="BA1408" s="175">
        <f>IFERROR(VLOOKUP(C1408,Merkittävyysluokitus!$A$2:$J$1705,9,FALSE),"-")</f>
        <v>0.66666666666666663</v>
      </c>
      <c r="BB1408" s="203"/>
      <c r="BC1408" s="203" t="str">
        <f t="shared" si="337"/>
        <v/>
      </c>
      <c r="BD1408" s="39" t="str">
        <f t="shared" si="350"/>
        <v>musta</v>
      </c>
      <c r="BE1408" s="68" t="str">
        <f t="shared" si="332"/>
        <v>musta</v>
      </c>
      <c r="BF1408" s="68" t="str">
        <f t="shared" si="333"/>
        <v>musta</v>
      </c>
      <c r="BG1408" s="68" t="str">
        <f t="shared" si="334"/>
        <v>musta</v>
      </c>
      <c r="BH1408" s="208" t="str">
        <f t="shared" si="335"/>
        <v>musta</v>
      </c>
      <c r="BI1408" s="39"/>
      <c r="BJ1408" s="39" t="str">
        <f>IF(F1408="ei löydy","uusi tie",IF(E1408=0,"tieosoite muuttunut",IF(E1408=1,VLOOKUP(D1408,'2015'!$F$12:$AL$1887,31,FALSE),"-")))</f>
        <v>musta</v>
      </c>
      <c r="BK1408" s="67" t="str">
        <f>IF(E1408=1,VLOOKUP(D1408,'2015'!$F$12:$AL$1887,32,FALSE),"-")</f>
        <v>musta</v>
      </c>
      <c r="BL1408" s="39" t="str">
        <f>IF(F1408="ei löydy","uusi tie",IF(E1408=0,"tieosoite muuttunut",IF(E1408=1,VLOOKUP(D1408,'2015'!$F$12:$AL$1887,33,FALSE),"-")))</f>
        <v>musta</v>
      </c>
      <c r="BM1408" s="39"/>
      <c r="BN1408" s="217" t="str">
        <f>VLOOKUP(D1408,'2015'!$F$12:$AL$1887,33,FALSE)</f>
        <v>musta</v>
      </c>
      <c r="BO1408" s="39"/>
      <c r="BP1408" s="115"/>
      <c r="BQ1408" s="26" t="s">
        <v>10</v>
      </c>
      <c r="BS1408" s="5"/>
      <c r="BU1408" s="37"/>
      <c r="BV1408" s="30"/>
      <c r="BX1408">
        <f>IF(E1408=1,VLOOKUP(D1408,'2015'!$F$12:$AX$1887,43,FALSE),"-")</f>
        <v>0</v>
      </c>
      <c r="BY1408">
        <f>IF(E1408=1,VLOOKUP(D1408,'2015'!$F$12:$AX$1887,44,FALSE),"-")</f>
        <v>0</v>
      </c>
      <c r="BZ1408">
        <f>IF(E1408=1,VLOOKUP(D1408,'2015'!$F$12:$AX$1887,45,FALSE),"-")</f>
        <v>0</v>
      </c>
      <c r="CG1408" s="21"/>
      <c r="CH1408" s="21"/>
      <c r="CI1408" s="21"/>
      <c r="CK1408" s="21"/>
      <c r="CL1408" s="21"/>
      <c r="CM1408" s="21"/>
    </row>
    <row r="1409" spans="1:94" ht="15.75" thickBot="1" x14ac:dyDescent="0.3">
      <c r="A1409" s="50"/>
      <c r="B1409" s="50"/>
      <c r="C1409" s="50" t="str">
        <f t="shared" si="338"/>
        <v>11905_2_5476</v>
      </c>
      <c r="D1409" s="51" t="str">
        <f t="shared" si="339"/>
        <v>11905_2</v>
      </c>
      <c r="E1409" s="224">
        <f>IFERROR(VLOOKUP(C1409,'2015'!$C$12:$D$1887,2,FALSE),0)</f>
        <v>1</v>
      </c>
      <c r="F1409" s="51">
        <f>IFERROR(K1409-IFERROR(VLOOKUP(D1409,'2015'!$F$12:$I$1887,4,FALSE),"ei löydy"),"ei löydy")</f>
        <v>0</v>
      </c>
      <c r="G1409" s="224">
        <f>IFERROR(VLOOKUP(Työfile_2024!C1409,Liikennemalli!$D$6:$G$1921,4,FALSE),0)</f>
        <v>1</v>
      </c>
      <c r="H1409" s="225">
        <f>K1409-IFERROR(VLOOKUP(Työfile_2024!D1409,Liikennemalli!$C$6:$H$1921,6,FALSE),"ei löydy")</f>
        <v>0</v>
      </c>
      <c r="I1409" s="80">
        <v>11905</v>
      </c>
      <c r="J1409" s="52">
        <v>2</v>
      </c>
      <c r="K1409" s="52">
        <v>5476</v>
      </c>
      <c r="L1409" s="53"/>
      <c r="M1409" s="54"/>
      <c r="N1409" s="54"/>
      <c r="O1409" s="54"/>
      <c r="P1409" s="54"/>
      <c r="Q1409" s="55"/>
      <c r="R1409" s="55"/>
      <c r="S1409" s="55"/>
      <c r="T1409" s="55"/>
      <c r="U1409" s="52"/>
      <c r="V1409" s="56">
        <v>81</v>
      </c>
      <c r="W1409" s="56">
        <v>2</v>
      </c>
      <c r="X1409" s="56">
        <v>71</v>
      </c>
      <c r="Y1409" s="56">
        <f>VLOOKUP(D1409,Liikennemalli24!$D$2:$F$1804,2,FALSE)</f>
        <v>127</v>
      </c>
      <c r="Z1409" s="148">
        <f>VLOOKUP(D1409,Liikennemalli24!$D$2:$F$1804,3,FALSE)</f>
        <v>0.33500000000000002</v>
      </c>
      <c r="AA1409" s="178">
        <f>IF(G1409=1,VLOOKUP(C1409,Liikennemalli!$D$6:$H$1921,2,FALSE),"-")</f>
        <v>154.607344686267</v>
      </c>
      <c r="AB1409" s="198">
        <f>IF(G1409=1,VLOOKUP(C1409,Liikennemalli!$D$6:$H$1921,3,FALSE),"-")</f>
        <v>0.75674728532104696</v>
      </c>
      <c r="AC1409" s="51">
        <f>IF(E1409=1,VLOOKUP(Työfile_2024!D1409,'2015'!$F$12:$X$1887,18,FALSE),"-")</f>
        <v>0</v>
      </c>
      <c r="AD1409" s="51">
        <f>IF(E1409=1,VLOOKUP(Työfile_2024!D1409,'2015'!$F$12:$X$1887,19,FALSE),"-")</f>
        <v>0</v>
      </c>
      <c r="AI1409" s="128">
        <f>IF(E1409=1,VLOOKUP(Työfile_2024!D1409,'2015'!$F$12:$AB$1887,20,FALSE),"-")</f>
        <v>0</v>
      </c>
      <c r="AJ1409" s="128">
        <f>IF(E1409=1,VLOOKUP(Työfile_2024!D1409,'2015'!$F$12:$AB$1887,21,FALSE),"-")</f>
        <v>0</v>
      </c>
      <c r="AK1409" s="128">
        <f>IF(E1409=1,VLOOKUP(Työfile_2024!D1409,'2015'!$F$12:$AB$1887,22,FALSE),"-")</f>
        <v>0</v>
      </c>
      <c r="AL1409" s="128">
        <f>IF(E1409=1,VLOOKUP(Työfile_2024!D1409,'2015'!$F$12:$AB$1887,23,FALSE),"-")</f>
        <v>0</v>
      </c>
      <c r="AM1409" s="56">
        <f>VLOOKUP(Työfile_2024!D1409,Tmatkat_20km_tarkasteltava_verk!$C$2:$D$1804,2,FALSE)</f>
        <v>33</v>
      </c>
      <c r="AN1409" s="148">
        <f t="shared" si="336"/>
        <v>0.40740740740740738</v>
      </c>
      <c r="AO1409" s="178">
        <f>IF(E1409=1,VLOOKUP(Työfile_2024!D1409,'2015'!$F$12:$AC$1887,24,FALSE),"-")</f>
        <v>56</v>
      </c>
      <c r="AP1409" s="52">
        <f>VLOOKUP(D1409,Tarkasteltava_verkko_2024_harva!$E$2:$I$1804,5,FALSE)</f>
        <v>0</v>
      </c>
      <c r="AQ1409" s="52">
        <f>VLOOKUP(D1409,Tarkasteltava_verkko_2024_harva!$E$2:$I$1804,4,FALSE)</f>
        <v>0</v>
      </c>
      <c r="AR1409" s="148">
        <v>0</v>
      </c>
      <c r="AS1409" s="170">
        <f>IFERROR(VLOOKUP(C1409,'2015'!$C$12:$AG$1887,30,FALSE),"-")</f>
        <v>0</v>
      </c>
      <c r="AT1409" s="148">
        <v>0</v>
      </c>
      <c r="AU1409" s="170">
        <f>IFERROR(VLOOKUP(C1409,'2015'!$C$12:$AG$1887,31,FALSE),"-")</f>
        <v>0</v>
      </c>
      <c r="AV1409" s="106"/>
      <c r="AW1409" s="63">
        <f>IFERROR(VLOOKUP(C1409,Merkittävyysluokitus!$A$2:$J$1705,10,FALSE),"-")</f>
        <v>4</v>
      </c>
      <c r="AX1409" s="175">
        <f>IFERROR(VLOOKUP(C1409,Merkittävyysluokitus!$A$2:$J$1705,6,FALSE),"-")</f>
        <v>1.3335479452054795</v>
      </c>
      <c r="AY1409" s="175">
        <f>IFERROR(VLOOKUP(C1409,Merkittävyysluokitus!$A$2:$J$1705,7,FALSE),"-")</f>
        <v>0.34633333333333327</v>
      </c>
      <c r="AZ1409" s="175">
        <f>IFERROR(VLOOKUP(C1409,Merkittävyysluokitus!$A$2:$J$1705,8,FALSE),"-")</f>
        <v>0.48721461187214615</v>
      </c>
      <c r="BA1409" s="175">
        <f>IFERROR(VLOOKUP(C1409,Merkittävyysluokitus!$A$2:$J$1705,9,FALSE),"-")</f>
        <v>0.5</v>
      </c>
      <c r="BB1409" s="203"/>
      <c r="BC1409" s="203" t="str">
        <f t="shared" si="337"/>
        <v/>
      </c>
      <c r="BD1409" s="39" t="str">
        <f t="shared" si="350"/>
        <v>musta</v>
      </c>
      <c r="BE1409" s="68" t="str">
        <f t="shared" si="332"/>
        <v>musta</v>
      </c>
      <c r="BF1409" s="68" t="str">
        <f t="shared" si="333"/>
        <v>musta</v>
      </c>
      <c r="BG1409" s="68" t="str">
        <f t="shared" si="334"/>
        <v>musta</v>
      </c>
      <c r="BH1409" s="208" t="str">
        <f t="shared" si="335"/>
        <v>musta</v>
      </c>
      <c r="BI1409" s="39"/>
      <c r="BJ1409" s="39" t="str">
        <f>IF(F1409="ei löydy","uusi tie",IF(E1409=0,"tieosoite muuttunut",IF(E1409=1,VLOOKUP(D1409,'2015'!$F$12:$AL$1887,31,FALSE),"-")))</f>
        <v>musta</v>
      </c>
      <c r="BK1409" s="67" t="str">
        <f>IF(E1409=1,VLOOKUP(D1409,'2015'!$F$12:$AL$1887,32,FALSE),"-")</f>
        <v>musta</v>
      </c>
      <c r="BL1409" s="39" t="str">
        <f>IF(F1409="ei löydy","uusi tie",IF(E1409=0,"tieosoite muuttunut",IF(E1409=1,VLOOKUP(D1409,'2015'!$F$12:$AL$1887,33,FALSE),"-")))</f>
        <v>musta</v>
      </c>
      <c r="BM1409" s="39"/>
      <c r="BN1409" s="217" t="str">
        <f>VLOOKUP(D1409,'2015'!$F$12:$AL$1887,33,FALSE)</f>
        <v>musta</v>
      </c>
      <c r="BO1409" s="39"/>
      <c r="BP1409" s="115"/>
      <c r="BQ1409" s="26" t="s">
        <v>10</v>
      </c>
      <c r="BS1409" s="5"/>
      <c r="BU1409" s="37"/>
      <c r="BV1409" s="30"/>
      <c r="BX1409">
        <f>IF(E1409=1,VLOOKUP(D1409,'2015'!$F$12:$AX$1887,43,FALSE),"-")</f>
        <v>0</v>
      </c>
      <c r="BY1409">
        <f>IF(E1409=1,VLOOKUP(D1409,'2015'!$F$12:$AX$1887,44,FALSE),"-")</f>
        <v>0</v>
      </c>
      <c r="BZ1409">
        <f>IF(E1409=1,VLOOKUP(D1409,'2015'!$F$12:$AX$1887,45,FALSE),"-")</f>
        <v>0</v>
      </c>
      <c r="CG1409" s="21"/>
      <c r="CH1409" s="21"/>
      <c r="CI1409" s="21"/>
      <c r="CK1409" s="21"/>
      <c r="CL1409" s="21"/>
      <c r="CM1409" s="21"/>
    </row>
    <row r="1410" spans="1:94" ht="15.75" thickBot="1" x14ac:dyDescent="0.3">
      <c r="A1410" s="50"/>
      <c r="B1410" s="50"/>
      <c r="C1410" s="50" t="str">
        <f t="shared" si="338"/>
        <v>11907_1_6685</v>
      </c>
      <c r="D1410" s="51" t="str">
        <f t="shared" si="339"/>
        <v>11907_1</v>
      </c>
      <c r="E1410" s="224">
        <f>IFERROR(VLOOKUP(C1410,'2015'!$C$12:$D$1887,2,FALSE),0)</f>
        <v>1</v>
      </c>
      <c r="F1410" s="51">
        <f>IFERROR(K1410-IFERROR(VLOOKUP(D1410,'2015'!$F$12:$I$1887,4,FALSE),"ei löydy"),"ei löydy")</f>
        <v>0</v>
      </c>
      <c r="G1410" s="224">
        <f>IFERROR(VLOOKUP(Työfile_2024!C1410,Liikennemalli!$D$6:$G$1921,4,FALSE),0)</f>
        <v>1</v>
      </c>
      <c r="H1410" s="225">
        <f>K1410-IFERROR(VLOOKUP(Työfile_2024!D1410,Liikennemalli!$C$6:$H$1921,6,FALSE),"ei löydy")</f>
        <v>0</v>
      </c>
      <c r="I1410" s="80">
        <v>11907</v>
      </c>
      <c r="J1410" s="52">
        <v>1</v>
      </c>
      <c r="K1410" s="52">
        <v>6685</v>
      </c>
      <c r="L1410" s="53"/>
      <c r="M1410" s="54"/>
      <c r="N1410" s="54"/>
      <c r="O1410" s="54"/>
      <c r="P1410" s="54"/>
      <c r="Q1410" s="55"/>
      <c r="R1410" s="55"/>
      <c r="S1410" s="55"/>
      <c r="T1410" s="55"/>
      <c r="U1410" s="52"/>
      <c r="V1410" s="56">
        <v>89</v>
      </c>
      <c r="W1410" s="56">
        <v>6</v>
      </c>
      <c r="X1410" s="56">
        <v>102</v>
      </c>
      <c r="Y1410" s="56">
        <f>VLOOKUP(D1410,Liikennemalli24!$D$2:$F$1804,2,FALSE)</f>
        <v>652</v>
      </c>
      <c r="Z1410" s="148">
        <f>VLOOKUP(D1410,Liikennemalli24!$D$2:$F$1804,3,FALSE)</f>
        <v>0.44400000000000001</v>
      </c>
      <c r="AA1410" s="178">
        <f>IF(G1410=1,VLOOKUP(C1410,Liikennemalli!$D$6:$H$1921,2,FALSE),"-")</f>
        <v>522</v>
      </c>
      <c r="AB1410" s="198">
        <f>IF(G1410=1,VLOOKUP(C1410,Liikennemalli!$D$6:$H$1921,3,FALSE),"-")</f>
        <v>0.67095115681233897</v>
      </c>
      <c r="AC1410" s="51">
        <f>IF(E1410=1,VLOOKUP(Työfile_2024!D1410,'2015'!$F$12:$X$1887,18,FALSE),"-")</f>
        <v>391</v>
      </c>
      <c r="AD1410" s="51">
        <f>IF(E1410=1,VLOOKUP(Työfile_2024!D1410,'2015'!$F$12:$X$1887,19,FALSE),"-")</f>
        <v>0.67</v>
      </c>
      <c r="AI1410" s="128">
        <f>IF(E1410=1,VLOOKUP(Työfile_2024!D1410,'2015'!$F$12:$AB$1887,20,FALSE),"-")</f>
        <v>0</v>
      </c>
      <c r="AJ1410" s="128">
        <f>IF(E1410=1,VLOOKUP(Työfile_2024!D1410,'2015'!$F$12:$AB$1887,21,FALSE),"-")</f>
        <v>0</v>
      </c>
      <c r="AK1410" s="128">
        <f>IF(E1410=1,VLOOKUP(Työfile_2024!D1410,'2015'!$F$12:$AB$1887,22,FALSE),"-")</f>
        <v>0</v>
      </c>
      <c r="AL1410" s="128">
        <f>IF(E1410=1,VLOOKUP(Työfile_2024!D1410,'2015'!$F$12:$AB$1887,23,FALSE),"-")</f>
        <v>0</v>
      </c>
      <c r="AM1410" s="56">
        <f>VLOOKUP(Työfile_2024!D1410,Tmatkat_20km_tarkasteltava_verk!$C$2:$D$1804,2,FALSE)</f>
        <v>53</v>
      </c>
      <c r="AN1410" s="148">
        <f t="shared" si="336"/>
        <v>0.5955056179775281</v>
      </c>
      <c r="AO1410" s="178">
        <f>IF(E1410=1,VLOOKUP(Työfile_2024!D1410,'2015'!$F$12:$AC$1887,24,FALSE),"-")</f>
        <v>28</v>
      </c>
      <c r="AP1410" s="52">
        <f>VLOOKUP(D1410,Tarkasteltava_verkko_2024_harva!$E$2:$I$1804,5,FALSE)</f>
        <v>0</v>
      </c>
      <c r="AQ1410" s="52">
        <f>VLOOKUP(D1410,Tarkasteltava_verkko_2024_harva!$E$2:$I$1804,4,FALSE)</f>
        <v>0</v>
      </c>
      <c r="AR1410" s="148">
        <v>0</v>
      </c>
      <c r="AS1410" s="170" t="str">
        <f>IFERROR(VLOOKUP(C1410,'2015'!$C$12:$AG$1887,30,FALSE),"-")</f>
        <v/>
      </c>
      <c r="AT1410" s="148">
        <v>0</v>
      </c>
      <c r="AU1410" s="170">
        <f>IFERROR(VLOOKUP(C1410,'2015'!$C$12:$AG$1887,31,FALSE),"-")</f>
        <v>0</v>
      </c>
      <c r="AV1410" s="106"/>
      <c r="AW1410" s="63">
        <f>IFERROR(VLOOKUP(C1410,Merkittävyysluokitus!$A$2:$J$1705,10,FALSE),"-")</f>
        <v>4</v>
      </c>
      <c r="AX1410" s="175">
        <f>IFERROR(VLOOKUP(C1410,Merkittävyysluokitus!$A$2:$J$1705,6,FALSE),"-")</f>
        <v>1.8174642313546423</v>
      </c>
      <c r="AY1410" s="175">
        <f>IFERROR(VLOOKUP(C1410,Merkittävyysluokitus!$A$2:$J$1705,7,FALSE),"-")</f>
        <v>0.59033333333333327</v>
      </c>
      <c r="AZ1410" s="175">
        <f>IFERROR(VLOOKUP(C1410,Merkittävyysluokitus!$A$2:$J$1705,8,FALSE),"-")</f>
        <v>0.72713089802130892</v>
      </c>
      <c r="BA1410" s="175">
        <f>IFERROR(VLOOKUP(C1410,Merkittävyysluokitus!$A$2:$J$1705,9,FALSE),"-")</f>
        <v>0.5</v>
      </c>
      <c r="BB1410" s="203"/>
      <c r="BC1410" s="203" t="str">
        <f t="shared" si="337"/>
        <v/>
      </c>
      <c r="BD1410" s="39" t="str">
        <f t="shared" si="350"/>
        <v>musta</v>
      </c>
      <c r="BE1410" s="68" t="str">
        <f t="shared" si="332"/>
        <v>musta</v>
      </c>
      <c r="BF1410" s="68" t="str">
        <f t="shared" si="333"/>
        <v>musta</v>
      </c>
      <c r="BG1410" s="68" t="str">
        <f t="shared" si="334"/>
        <v>musta</v>
      </c>
      <c r="BH1410" s="208" t="str">
        <f t="shared" si="335"/>
        <v>musta</v>
      </c>
      <c r="BI1410" s="39"/>
      <c r="BJ1410" s="39" t="str">
        <f>IF(F1410="ei löydy","uusi tie",IF(E1410=0,"tieosoite muuttunut",IF(E1410=1,VLOOKUP(D1410,'2015'!$F$12:$AL$1887,31,FALSE),"-")))</f>
        <v>musta</v>
      </c>
      <c r="BK1410" s="67" t="str">
        <f>IF(E1410=1,VLOOKUP(D1410,'2015'!$F$12:$AL$1887,32,FALSE),"-")</f>
        <v>musta</v>
      </c>
      <c r="BL1410" s="39" t="str">
        <f>IF(F1410="ei löydy","uusi tie",IF(E1410=0,"tieosoite muuttunut",IF(E1410=1,VLOOKUP(D1410,'2015'!$F$12:$AL$1887,33,FALSE),"-")))</f>
        <v>musta</v>
      </c>
      <c r="BM1410" s="39"/>
      <c r="BN1410" s="217" t="str">
        <f>VLOOKUP(D1410,'2015'!$F$12:$AL$1887,33,FALSE)</f>
        <v>musta</v>
      </c>
      <c r="BO1410" s="39"/>
      <c r="BP1410" s="115"/>
      <c r="BQ1410" s="26" t="s">
        <v>10</v>
      </c>
      <c r="BS1410" s="5"/>
      <c r="BU1410" s="37"/>
      <c r="BV1410" s="30"/>
      <c r="BX1410" t="str">
        <f>IF(E1410=1,VLOOKUP(D1410,'2015'!$F$12:$AX$1887,43,FALSE),"-")</f>
        <v>musta</v>
      </c>
      <c r="BY1410" t="str">
        <f>IF(E1410=1,VLOOKUP(D1410,'2015'!$F$12:$AX$1887,44,FALSE),"-")</f>
        <v>musta</v>
      </c>
      <c r="BZ1410" t="str">
        <f>IF(E1410=1,VLOOKUP(D1410,'2015'!$F$12:$AX$1887,45,FALSE),"-")</f>
        <v>musta</v>
      </c>
      <c r="CG1410" s="21"/>
      <c r="CH1410" s="21"/>
      <c r="CI1410" s="21"/>
      <c r="CK1410" s="21"/>
      <c r="CL1410" s="21"/>
      <c r="CM1410" s="21"/>
    </row>
    <row r="1411" spans="1:94" ht="15.75" thickBot="1" x14ac:dyDescent="0.3">
      <c r="A1411" s="50"/>
      <c r="B1411" s="50"/>
      <c r="C1411" s="50" t="str">
        <f t="shared" si="338"/>
        <v>11911_1_6940</v>
      </c>
      <c r="D1411" s="51" t="str">
        <f t="shared" si="339"/>
        <v>11911_1</v>
      </c>
      <c r="E1411" s="224">
        <f>IFERROR(VLOOKUP(C1411,'2015'!$C$12:$D$1887,2,FALSE),0)</f>
        <v>1</v>
      </c>
      <c r="F1411" s="51">
        <f>IFERROR(K1411-IFERROR(VLOOKUP(D1411,'2015'!$F$12:$I$1887,4,FALSE),"ei löydy"),"ei löydy")</f>
        <v>0</v>
      </c>
      <c r="G1411" s="224">
        <f>IFERROR(VLOOKUP(Työfile_2024!C1411,Liikennemalli!$D$6:$G$1921,4,FALSE),0)</f>
        <v>1</v>
      </c>
      <c r="H1411" s="225">
        <f>K1411-IFERROR(VLOOKUP(Työfile_2024!D1411,Liikennemalli!$C$6:$H$1921,6,FALSE),"ei löydy")</f>
        <v>0</v>
      </c>
      <c r="I1411" s="80">
        <v>11911</v>
      </c>
      <c r="J1411" s="52">
        <v>1</v>
      </c>
      <c r="K1411" s="52">
        <v>6940</v>
      </c>
      <c r="L1411" s="53"/>
      <c r="M1411" s="54"/>
      <c r="N1411" s="54"/>
      <c r="O1411" s="54"/>
      <c r="P1411" s="54"/>
      <c r="Q1411" s="55"/>
      <c r="R1411" s="55"/>
      <c r="S1411" s="55"/>
      <c r="T1411" s="55"/>
      <c r="U1411" s="52"/>
      <c r="V1411" s="56">
        <v>80.088616714697409</v>
      </c>
      <c r="W1411" s="56">
        <v>4</v>
      </c>
      <c r="X1411" s="56">
        <v>79.319020172910669</v>
      </c>
      <c r="Y1411" s="56">
        <f>VLOOKUP(D1411,Liikennemalli24!$D$2:$F$1804,2,FALSE)</f>
        <v>210</v>
      </c>
      <c r="Z1411" s="148">
        <f>VLOOKUP(D1411,Liikennemalli24!$D$2:$F$1804,3,FALSE)</f>
        <v>0.89900000000000002</v>
      </c>
      <c r="AA1411" s="178">
        <f>IF(G1411=1,VLOOKUP(C1411,Liikennemalli!$D$6:$H$1921,2,FALSE),"-")</f>
        <v>0</v>
      </c>
      <c r="AB1411" s="198">
        <f>IF(G1411=1,VLOOKUP(C1411,Liikennemalli!$D$6:$H$1921,3,FALSE),"-")</f>
        <v>0</v>
      </c>
      <c r="AC1411" s="51">
        <f>IF(E1411=1,VLOOKUP(Työfile_2024!D1411,'2015'!$F$12:$X$1887,18,FALSE),"-")</f>
        <v>28</v>
      </c>
      <c r="AD1411" s="51">
        <f>IF(E1411=1,VLOOKUP(Työfile_2024!D1411,'2015'!$F$12:$X$1887,19,FALSE),"-")</f>
        <v>0.1</v>
      </c>
      <c r="AI1411" s="128">
        <f>IF(E1411=1,VLOOKUP(Työfile_2024!D1411,'2015'!$F$12:$AB$1887,20,FALSE),"-")</f>
        <v>0</v>
      </c>
      <c r="AJ1411" s="128">
        <f>IF(E1411=1,VLOOKUP(Työfile_2024!D1411,'2015'!$F$12:$AB$1887,21,FALSE),"-")</f>
        <v>0</v>
      </c>
      <c r="AK1411" s="128">
        <f>IF(E1411=1,VLOOKUP(Työfile_2024!D1411,'2015'!$F$12:$AB$1887,22,FALSE),"-")</f>
        <v>0</v>
      </c>
      <c r="AL1411" s="128">
        <f>IF(E1411=1,VLOOKUP(Työfile_2024!D1411,'2015'!$F$12:$AB$1887,23,FALSE),"-")</f>
        <v>0</v>
      </c>
      <c r="AM1411" s="56">
        <f>VLOOKUP(Työfile_2024!D1411,Tmatkat_20km_tarkasteltava_verk!$C$2:$D$1804,2,FALSE)</f>
        <v>215</v>
      </c>
      <c r="AN1411" s="148">
        <f t="shared" si="336"/>
        <v>2.684526326205662</v>
      </c>
      <c r="AO1411" s="178">
        <f>IF(E1411=1,VLOOKUP(Työfile_2024!D1411,'2015'!$F$12:$AC$1887,24,FALSE),"-")</f>
        <v>1</v>
      </c>
      <c r="AP1411" s="52">
        <f>VLOOKUP(D1411,Tarkasteltava_verkko_2024_harva!$E$2:$I$1804,5,FALSE)</f>
        <v>0</v>
      </c>
      <c r="AQ1411" s="52">
        <f>VLOOKUP(D1411,Tarkasteltava_verkko_2024_harva!$E$2:$I$1804,4,FALSE)</f>
        <v>0</v>
      </c>
      <c r="AR1411" s="148">
        <v>0</v>
      </c>
      <c r="AS1411" s="170" t="str">
        <f>IFERROR(VLOOKUP(C1411,'2015'!$C$12:$AG$1887,30,FALSE),"-")</f>
        <v/>
      </c>
      <c r="AT1411" s="148">
        <v>8.7608069164265126E-2</v>
      </c>
      <c r="AU1411" s="170">
        <f>IFERROR(VLOOKUP(C1411,'2015'!$C$12:$AG$1887,31,FALSE),"-")</f>
        <v>0</v>
      </c>
      <c r="AV1411" s="106"/>
      <c r="AW1411" s="63">
        <f>IFERROR(VLOOKUP(C1411,Merkittävyysluokitus!$A$2:$J$1705,10,FALSE),"-")</f>
        <v>3</v>
      </c>
      <c r="AX1411" s="175">
        <f>IFERROR(VLOOKUP(C1411,Merkittävyysluokitus!$A$2:$J$1705,6,FALSE),"-")</f>
        <v>3.1348625015900589</v>
      </c>
      <c r="AY1411" s="175">
        <f>IFERROR(VLOOKUP(C1411,Merkittävyysluokitus!$A$2:$J$1705,7,FALSE),"-")</f>
        <v>0.8902658501440921</v>
      </c>
      <c r="AZ1411" s="175">
        <f>IFERROR(VLOOKUP(C1411,Merkittävyysluokitus!$A$2:$J$1705,8,FALSE),"-")</f>
        <v>1.5779299847793</v>
      </c>
      <c r="BA1411" s="175">
        <f>IFERROR(VLOOKUP(C1411,Merkittävyysluokitus!$A$2:$J$1705,9,FALSE),"-")</f>
        <v>0.66666666666666663</v>
      </c>
      <c r="BB1411" s="203"/>
      <c r="BC1411" s="203" t="str">
        <f t="shared" si="337"/>
        <v/>
      </c>
      <c r="BD1411" s="39" t="str">
        <f t="shared" si="350"/>
        <v>musta</v>
      </c>
      <c r="BE1411" s="68" t="str">
        <f t="shared" si="332"/>
        <v>punainen</v>
      </c>
      <c r="BF1411" s="68" t="str">
        <f t="shared" si="333"/>
        <v>musta</v>
      </c>
      <c r="BG1411" s="68" t="str">
        <f t="shared" si="334"/>
        <v>musta</v>
      </c>
      <c r="BH1411" s="208" t="str">
        <f t="shared" si="335"/>
        <v>musta</v>
      </c>
      <c r="BI1411" s="39"/>
      <c r="BJ1411" s="39" t="str">
        <f>IF(F1411="ei löydy","uusi tie",IF(E1411=0,"tieosoite muuttunut",IF(E1411=1,VLOOKUP(D1411,'2015'!$F$12:$AL$1887,31,FALSE),"-")))</f>
        <v>musta</v>
      </c>
      <c r="BK1411" s="67" t="str">
        <f>IF(E1411=1,VLOOKUP(D1411,'2015'!$F$12:$AL$1887,32,FALSE),"-")</f>
        <v>musta</v>
      </c>
      <c r="BL1411" s="39" t="str">
        <f>IF(F1411="ei löydy","uusi tie",IF(E1411=0,"tieosoite muuttunut",IF(E1411=1,VLOOKUP(D1411,'2015'!$F$12:$AL$1887,33,FALSE),"-")))</f>
        <v>musta</v>
      </c>
      <c r="BM1411" s="39"/>
      <c r="BN1411" s="217" t="str">
        <f>VLOOKUP(D1411,'2015'!$F$12:$AL$1887,33,FALSE)</f>
        <v>musta</v>
      </c>
      <c r="BO1411" s="39"/>
      <c r="BP1411" s="115"/>
      <c r="BQ1411" s="26" t="s">
        <v>10</v>
      </c>
      <c r="BS1411" s="5"/>
      <c r="BU1411" s="37"/>
      <c r="BV1411" s="30"/>
      <c r="BX1411" t="str">
        <f>IF(E1411=1,VLOOKUP(D1411,'2015'!$F$12:$AX$1887,43,FALSE),"-")</f>
        <v>musta</v>
      </c>
      <c r="BY1411" t="str">
        <f>IF(E1411=1,VLOOKUP(D1411,'2015'!$F$12:$AX$1887,44,FALSE),"-")</f>
        <v>musta</v>
      </c>
      <c r="BZ1411" t="str">
        <f>IF(E1411=1,VLOOKUP(D1411,'2015'!$F$12:$AX$1887,45,FALSE),"-")</f>
        <v>musta</v>
      </c>
      <c r="CG1411" s="21"/>
      <c r="CH1411" s="21"/>
      <c r="CI1411" s="21"/>
      <c r="CK1411" s="21"/>
      <c r="CL1411" s="21"/>
      <c r="CM1411" s="21"/>
    </row>
    <row r="1412" spans="1:94" ht="15.75" thickBot="1" x14ac:dyDescent="0.3">
      <c r="A1412" s="50"/>
      <c r="B1412" s="50"/>
      <c r="C1412" s="50" t="str">
        <f t="shared" si="338"/>
        <v>11911_2_4523</v>
      </c>
      <c r="D1412" s="51" t="str">
        <f t="shared" si="339"/>
        <v>11911_2</v>
      </c>
      <c r="E1412" s="224">
        <f>IFERROR(VLOOKUP(C1412,'2015'!$C$12:$D$1887,2,FALSE),0)</f>
        <v>1</v>
      </c>
      <c r="F1412" s="51">
        <f>IFERROR(K1412-IFERROR(VLOOKUP(D1412,'2015'!$F$12:$I$1887,4,FALSE),"ei löydy"),"ei löydy")</f>
        <v>0</v>
      </c>
      <c r="G1412" s="224">
        <f>IFERROR(VLOOKUP(Työfile_2024!C1412,Liikennemalli!$D$6:$G$1921,4,FALSE),0)</f>
        <v>1</v>
      </c>
      <c r="H1412" s="225">
        <f>K1412-IFERROR(VLOOKUP(Työfile_2024!D1412,Liikennemalli!$C$6:$H$1921,6,FALSE),"ei löydy")</f>
        <v>0</v>
      </c>
      <c r="I1412" s="80">
        <v>11911</v>
      </c>
      <c r="J1412" s="52">
        <v>2</v>
      </c>
      <c r="K1412" s="52">
        <v>4523</v>
      </c>
      <c r="L1412" s="53"/>
      <c r="M1412" s="54"/>
      <c r="N1412" s="54"/>
      <c r="O1412" s="54"/>
      <c r="P1412" s="54"/>
      <c r="Q1412" s="55"/>
      <c r="R1412" s="55"/>
      <c r="S1412" s="55"/>
      <c r="T1412" s="55"/>
      <c r="U1412" s="52"/>
      <c r="V1412" s="56">
        <v>85</v>
      </c>
      <c r="W1412" s="56">
        <v>4</v>
      </c>
      <c r="X1412" s="56">
        <v>97</v>
      </c>
      <c r="Y1412" s="56">
        <f>VLOOKUP(D1412,Liikennemalli24!$D$2:$F$1804,2,FALSE)</f>
        <v>0</v>
      </c>
      <c r="Z1412" s="148">
        <f>VLOOKUP(D1412,Liikennemalli24!$D$2:$F$1804,3,FALSE)</f>
        <v>0</v>
      </c>
      <c r="AA1412" s="178">
        <f>IF(G1412=1,VLOOKUP(C1412,Liikennemalli!$D$6:$H$1921,2,FALSE),"-")</f>
        <v>0</v>
      </c>
      <c r="AB1412" s="198">
        <f>IF(G1412=1,VLOOKUP(C1412,Liikennemalli!$D$6:$H$1921,3,FALSE),"-")</f>
        <v>0</v>
      </c>
      <c r="AC1412" s="51">
        <f>IF(E1412=1,VLOOKUP(Työfile_2024!D1412,'2015'!$F$12:$X$1887,18,FALSE),"-")</f>
        <v>65</v>
      </c>
      <c r="AD1412" s="51">
        <f>IF(E1412=1,VLOOKUP(Työfile_2024!D1412,'2015'!$F$12:$X$1887,19,FALSE),"-")</f>
        <v>0.41</v>
      </c>
      <c r="AI1412" s="128">
        <f>IF(E1412=1,VLOOKUP(Työfile_2024!D1412,'2015'!$F$12:$AB$1887,20,FALSE),"-")</f>
        <v>0</v>
      </c>
      <c r="AJ1412" s="128">
        <f>IF(E1412=1,VLOOKUP(Työfile_2024!D1412,'2015'!$F$12:$AB$1887,21,FALSE),"-")</f>
        <v>0</v>
      </c>
      <c r="AK1412" s="128">
        <f>IF(E1412=1,VLOOKUP(Työfile_2024!D1412,'2015'!$F$12:$AB$1887,22,FALSE),"-")</f>
        <v>0</v>
      </c>
      <c r="AL1412" s="128">
        <f>IF(E1412=1,VLOOKUP(Työfile_2024!D1412,'2015'!$F$12:$AB$1887,23,FALSE),"-")</f>
        <v>0</v>
      </c>
      <c r="AM1412" s="56">
        <f>VLOOKUP(Työfile_2024!D1412,Tmatkat_20km_tarkasteltava_verk!$C$2:$D$1804,2,FALSE)</f>
        <v>163</v>
      </c>
      <c r="AN1412" s="148">
        <f t="shared" si="336"/>
        <v>1.9176470588235295</v>
      </c>
      <c r="AO1412" s="178">
        <f>IF(E1412=1,VLOOKUP(Työfile_2024!D1412,'2015'!$F$12:$AC$1887,24,FALSE),"-")</f>
        <v>1</v>
      </c>
      <c r="AP1412" s="52">
        <f>VLOOKUP(D1412,Tarkasteltava_verkko_2024_harva!$E$2:$I$1804,5,FALSE)</f>
        <v>0</v>
      </c>
      <c r="AQ1412" s="52">
        <f>VLOOKUP(D1412,Tarkasteltava_verkko_2024_harva!$E$2:$I$1804,4,FALSE)</f>
        <v>0</v>
      </c>
      <c r="AR1412" s="148">
        <v>0</v>
      </c>
      <c r="AS1412" s="170" t="str">
        <f>IFERROR(VLOOKUP(C1412,'2015'!$C$12:$AG$1887,30,FALSE),"-")</f>
        <v/>
      </c>
      <c r="AT1412" s="148">
        <v>0</v>
      </c>
      <c r="AU1412" s="170">
        <f>IFERROR(VLOOKUP(C1412,'2015'!$C$12:$AG$1887,31,FALSE),"-")</f>
        <v>0</v>
      </c>
      <c r="AV1412" s="106"/>
      <c r="AW1412" s="63">
        <f>IFERROR(VLOOKUP(C1412,Merkittävyysluokitus!$A$2:$J$1705,10,FALSE),"-")</f>
        <v>4</v>
      </c>
      <c r="AX1412" s="175">
        <f>IFERROR(VLOOKUP(C1412,Merkittävyysluokitus!$A$2:$J$1705,6,FALSE),"-")</f>
        <v>1.5618493150684931</v>
      </c>
      <c r="AY1412" s="175">
        <f>IFERROR(VLOOKUP(C1412,Merkittävyysluokitus!$A$2:$J$1705,7,FALSE),"-")</f>
        <v>0.5083333333333333</v>
      </c>
      <c r="AZ1412" s="175">
        <f>IFERROR(VLOOKUP(C1412,Merkittävyysluokitus!$A$2:$J$1705,8,FALSE),"-")</f>
        <v>0.55351598173515981</v>
      </c>
      <c r="BA1412" s="175">
        <f>IFERROR(VLOOKUP(C1412,Merkittävyysluokitus!$A$2:$J$1705,9,FALSE),"-")</f>
        <v>0.5</v>
      </c>
      <c r="BB1412" s="203"/>
      <c r="BC1412" s="203" t="str">
        <f t="shared" si="337"/>
        <v>ei mallia</v>
      </c>
      <c r="BD1412" s="39" t="str">
        <f t="shared" si="350"/>
        <v>Ei luokiteltu</v>
      </c>
      <c r="BE1412" s="68" t="str">
        <f t="shared" si="332"/>
        <v>ei mallia</v>
      </c>
      <c r="BF1412" s="68" t="str">
        <f t="shared" si="333"/>
        <v>ei mallia</v>
      </c>
      <c r="BG1412" s="68" t="str">
        <f t="shared" si="334"/>
        <v>ei mallia</v>
      </c>
      <c r="BH1412" s="208" t="str">
        <f t="shared" si="335"/>
        <v>musta</v>
      </c>
      <c r="BI1412" s="39"/>
      <c r="BJ1412" s="39" t="str">
        <f>IF(F1412="ei löydy","uusi tie",IF(E1412=0,"tieosoite muuttunut",IF(E1412=1,VLOOKUP(D1412,'2015'!$F$12:$AL$1887,31,FALSE),"-")))</f>
        <v>musta</v>
      </c>
      <c r="BK1412" s="67" t="str">
        <f>IF(E1412=1,VLOOKUP(D1412,'2015'!$F$12:$AL$1887,32,FALSE),"-")</f>
        <v>musta</v>
      </c>
      <c r="BL1412" s="39" t="str">
        <f>IF(F1412="ei löydy","uusi tie",IF(E1412=0,"tieosoite muuttunut",IF(E1412=1,VLOOKUP(D1412,'2015'!$F$12:$AL$1887,33,FALSE),"-")))</f>
        <v>musta</v>
      </c>
      <c r="BM1412" s="39"/>
      <c r="BN1412" s="217" t="str">
        <f>VLOOKUP(D1412,'2015'!$F$12:$AL$1887,33,FALSE)</f>
        <v>musta</v>
      </c>
      <c r="BO1412" s="39"/>
      <c r="BP1412" s="115"/>
      <c r="BQ1412" s="26" t="s">
        <v>10</v>
      </c>
      <c r="BS1412" s="5"/>
      <c r="BU1412" s="37"/>
      <c r="BV1412" s="30"/>
      <c r="BX1412" t="str">
        <f>IF(E1412=1,VLOOKUP(D1412,'2015'!$F$12:$AX$1887,43,FALSE),"-")</f>
        <v>musta</v>
      </c>
      <c r="BY1412" t="str">
        <f>IF(E1412=1,VLOOKUP(D1412,'2015'!$F$12:$AX$1887,44,FALSE),"-")</f>
        <v>musta</v>
      </c>
      <c r="BZ1412" t="str">
        <f>IF(E1412=1,VLOOKUP(D1412,'2015'!$F$12:$AX$1887,45,FALSE),"-")</f>
        <v>musta</v>
      </c>
      <c r="CG1412" s="21"/>
      <c r="CH1412" s="21"/>
      <c r="CI1412" s="21"/>
      <c r="CK1412" s="21"/>
      <c r="CL1412" s="21"/>
      <c r="CM1412" s="21"/>
    </row>
    <row r="1413" spans="1:94" ht="15.75" thickBot="1" x14ac:dyDescent="0.3">
      <c r="A1413" s="50"/>
      <c r="B1413" s="50"/>
      <c r="C1413" s="50" t="str">
        <f t="shared" si="338"/>
        <v>11912_1_251</v>
      </c>
      <c r="D1413" s="51" t="str">
        <f t="shared" si="339"/>
        <v>11912_1</v>
      </c>
      <c r="E1413" s="224">
        <f>IFERROR(VLOOKUP(C1413,'2015'!$C$12:$D$1887,2,FALSE),0)</f>
        <v>1</v>
      </c>
      <c r="F1413" s="51">
        <f>IFERROR(K1413-IFERROR(VLOOKUP(D1413,'2015'!$F$12:$I$1887,4,FALSE),"ei löydy"),"ei löydy")</f>
        <v>0</v>
      </c>
      <c r="G1413" s="224">
        <f>IFERROR(VLOOKUP(Työfile_2024!C1413,Liikennemalli!$D$6:$G$1921,4,FALSE),0)</f>
        <v>1</v>
      </c>
      <c r="H1413" s="225">
        <f>K1413-IFERROR(VLOOKUP(Työfile_2024!D1413,Liikennemalli!$C$6:$H$1921,6,FALSE),"ei löydy")</f>
        <v>0</v>
      </c>
      <c r="I1413" s="80">
        <v>11912</v>
      </c>
      <c r="J1413" s="52">
        <v>1</v>
      </c>
      <c r="K1413" s="52">
        <v>251</v>
      </c>
      <c r="L1413" s="53"/>
      <c r="M1413" s="54"/>
      <c r="N1413" s="54"/>
      <c r="O1413" s="54"/>
      <c r="P1413" s="54"/>
      <c r="Q1413" s="55"/>
      <c r="R1413" s="55"/>
      <c r="S1413" s="55"/>
      <c r="T1413" s="55"/>
      <c r="U1413" s="52"/>
      <c r="V1413" s="56">
        <v>303</v>
      </c>
      <c r="W1413" s="56">
        <v>26</v>
      </c>
      <c r="X1413" s="56">
        <v>327</v>
      </c>
      <c r="Y1413" s="56">
        <f>VLOOKUP(D1413,Liikennemalli24!$D$2:$F$1804,2,FALSE)</f>
        <v>0</v>
      </c>
      <c r="Z1413" s="148">
        <f>VLOOKUP(D1413,Liikennemalli24!$D$2:$F$1804,3,FALSE)</f>
        <v>0</v>
      </c>
      <c r="AA1413" s="178">
        <f>IF(G1413=1,VLOOKUP(C1413,Liikennemalli!$D$6:$H$1921,2,FALSE),"-")</f>
        <v>0</v>
      </c>
      <c r="AB1413" s="198">
        <f>IF(G1413=1,VLOOKUP(C1413,Liikennemalli!$D$6:$H$1921,3,FALSE),"-")</f>
        <v>0</v>
      </c>
      <c r="AC1413" s="51">
        <f>IF(E1413=1,VLOOKUP(Työfile_2024!D1413,'2015'!$F$12:$X$1887,18,FALSE),"-")</f>
        <v>84</v>
      </c>
      <c r="AD1413" s="51">
        <f>IF(E1413=1,VLOOKUP(Työfile_2024!D1413,'2015'!$F$12:$X$1887,19,FALSE),"-")</f>
        <v>0.62</v>
      </c>
      <c r="AI1413" s="128">
        <f>IF(E1413=1,VLOOKUP(Työfile_2024!D1413,'2015'!$F$12:$AB$1887,20,FALSE),"-")</f>
        <v>0</v>
      </c>
      <c r="AJ1413" s="128">
        <f>IF(E1413=1,VLOOKUP(Työfile_2024!D1413,'2015'!$F$12:$AB$1887,21,FALSE),"-")</f>
        <v>0</v>
      </c>
      <c r="AK1413" s="128">
        <f>IF(E1413=1,VLOOKUP(Työfile_2024!D1413,'2015'!$F$12:$AB$1887,22,FALSE),"-")</f>
        <v>0</v>
      </c>
      <c r="AL1413" s="128">
        <f>IF(E1413=1,VLOOKUP(Työfile_2024!D1413,'2015'!$F$12:$AB$1887,23,FALSE),"-")</f>
        <v>0</v>
      </c>
      <c r="AM1413" s="56">
        <f>VLOOKUP(Työfile_2024!D1413,Tmatkat_20km_tarkasteltava_verk!$C$2:$D$1804,2,FALSE)</f>
        <v>19</v>
      </c>
      <c r="AN1413" s="148">
        <f t="shared" si="336"/>
        <v>6.2706270627062702E-2</v>
      </c>
      <c r="AO1413" s="178">
        <f>IF(E1413=1,VLOOKUP(Työfile_2024!D1413,'2015'!$F$12:$AC$1887,24,FALSE),"-")</f>
        <v>0</v>
      </c>
      <c r="AP1413" s="52">
        <f>VLOOKUP(D1413,Tarkasteltava_verkko_2024_harva!$E$2:$I$1804,5,FALSE)</f>
        <v>0</v>
      </c>
      <c r="AQ1413" s="52">
        <f>VLOOKUP(D1413,Tarkasteltava_verkko_2024_harva!$E$2:$I$1804,4,FALSE)</f>
        <v>0</v>
      </c>
      <c r="AR1413" s="148">
        <v>0</v>
      </c>
      <c r="AS1413" s="170" t="str">
        <f>IFERROR(VLOOKUP(C1413,'2015'!$C$12:$AG$1887,30,FALSE),"-")</f>
        <v/>
      </c>
      <c r="AT1413" s="148">
        <v>0</v>
      </c>
      <c r="AU1413" s="170">
        <f>IFERROR(VLOOKUP(C1413,'2015'!$C$12:$AG$1887,31,FALSE),"-")</f>
        <v>0</v>
      </c>
      <c r="AV1413" s="106"/>
      <c r="AW1413" s="63">
        <f>IFERROR(VLOOKUP(C1413,Merkittävyysluokitus!$A$2:$J$1705,10,FALSE),"-")</f>
        <v>4</v>
      </c>
      <c r="AX1413" s="175">
        <f>IFERROR(VLOOKUP(C1413,Merkittävyysluokitus!$A$2:$J$1705,6,FALSE),"-")</f>
        <v>2.9247534246575344</v>
      </c>
      <c r="AY1413" s="175">
        <f>IFERROR(VLOOKUP(C1413,Merkittävyysluokitus!$A$2:$J$1705,7,FALSE),"-")</f>
        <v>1.0323333333333333</v>
      </c>
      <c r="AZ1413" s="175">
        <f>IFERROR(VLOOKUP(C1413,Merkittävyysluokitus!$A$2:$J$1705,8,FALSE),"-")</f>
        <v>1.3924200913242011</v>
      </c>
      <c r="BA1413" s="175">
        <f>IFERROR(VLOOKUP(C1413,Merkittävyysluokitus!$A$2:$J$1705,9,FALSE),"-")</f>
        <v>0.5</v>
      </c>
      <c r="BB1413" s="203"/>
      <c r="BC1413" s="203" t="str">
        <f t="shared" si="337"/>
        <v>ei mallia</v>
      </c>
      <c r="BD1413" s="39" t="str">
        <f t="shared" si="350"/>
        <v>Ei luokiteltu</v>
      </c>
      <c r="BE1413" s="68" t="str">
        <f t="shared" si="332"/>
        <v>ei mallia</v>
      </c>
      <c r="BF1413" s="68" t="str">
        <f t="shared" si="333"/>
        <v>ei mallia</v>
      </c>
      <c r="BG1413" s="68" t="str">
        <f t="shared" si="334"/>
        <v>ei mallia</v>
      </c>
      <c r="BH1413" s="208" t="str">
        <f t="shared" si="335"/>
        <v>musta</v>
      </c>
      <c r="BI1413" s="39"/>
      <c r="BJ1413" s="39" t="str">
        <f>IF(F1413="ei löydy","uusi tie",IF(E1413=0,"tieosoite muuttunut",IF(E1413=1,VLOOKUP(D1413,'2015'!$F$12:$AL$1887,31,FALSE),"-")))</f>
        <v>musta</v>
      </c>
      <c r="BK1413" s="67" t="str">
        <f>IF(E1413=1,VLOOKUP(D1413,'2015'!$F$12:$AL$1887,32,FALSE),"-")</f>
        <v>musta</v>
      </c>
      <c r="BL1413" s="39" t="str">
        <f>IF(F1413="ei löydy","uusi tie",IF(E1413=0,"tieosoite muuttunut",IF(E1413=1,VLOOKUP(D1413,'2015'!$F$12:$AL$1887,33,FALSE),"-")))</f>
        <v>musta</v>
      </c>
      <c r="BM1413" s="39"/>
      <c r="BN1413" s="217" t="str">
        <f>VLOOKUP(D1413,'2015'!$F$12:$AL$1887,33,FALSE)</f>
        <v>musta</v>
      </c>
      <c r="BO1413" s="39"/>
      <c r="BP1413" s="115"/>
      <c r="BQ1413" s="26" t="s">
        <v>10</v>
      </c>
      <c r="BS1413" s="5"/>
      <c r="BU1413" s="37"/>
      <c r="BV1413" s="30"/>
      <c r="BX1413" t="str">
        <f>IF(E1413=1,VLOOKUP(D1413,'2015'!$F$12:$AX$1887,43,FALSE),"-")</f>
        <v>musta</v>
      </c>
      <c r="BY1413" t="str">
        <f>IF(E1413=1,VLOOKUP(D1413,'2015'!$F$12:$AX$1887,44,FALSE),"-")</f>
        <v>musta</v>
      </c>
      <c r="BZ1413" t="str">
        <f>IF(E1413=1,VLOOKUP(D1413,'2015'!$F$12:$AX$1887,45,FALSE),"-")</f>
        <v>musta</v>
      </c>
      <c r="CG1413" s="21"/>
      <c r="CH1413" s="21"/>
      <c r="CI1413" s="21"/>
      <c r="CK1413" s="21"/>
      <c r="CL1413" s="21"/>
      <c r="CM1413" s="21"/>
    </row>
    <row r="1414" spans="1:94" ht="15.75" thickBot="1" x14ac:dyDescent="0.3">
      <c r="A1414" s="50"/>
      <c r="B1414" s="50"/>
      <c r="C1414" s="50" t="str">
        <f t="shared" si="338"/>
        <v>11913_1_4100</v>
      </c>
      <c r="D1414" s="51" t="str">
        <f t="shared" si="339"/>
        <v>11913_1</v>
      </c>
      <c r="E1414" s="224">
        <f>IFERROR(VLOOKUP(C1414,'2015'!$C$12:$D$1887,2,FALSE),0)</f>
        <v>1</v>
      </c>
      <c r="F1414" s="51">
        <f>IFERROR(K1414-IFERROR(VLOOKUP(D1414,'2015'!$F$12:$I$1887,4,FALSE),"ei löydy"),"ei löydy")</f>
        <v>0</v>
      </c>
      <c r="G1414" s="224">
        <f>IFERROR(VLOOKUP(Työfile_2024!C1414,Liikennemalli!$D$6:$G$1921,4,FALSE),0)</f>
        <v>1</v>
      </c>
      <c r="H1414" s="225">
        <f>K1414-IFERROR(VLOOKUP(Työfile_2024!D1414,Liikennemalli!$C$6:$H$1921,6,FALSE),"ei löydy")</f>
        <v>0</v>
      </c>
      <c r="I1414" s="80">
        <v>11913</v>
      </c>
      <c r="J1414" s="52">
        <v>1</v>
      </c>
      <c r="K1414" s="52">
        <v>4100</v>
      </c>
      <c r="L1414" s="53"/>
      <c r="M1414" s="54"/>
      <c r="N1414" s="54"/>
      <c r="O1414" s="54"/>
      <c r="P1414" s="54"/>
      <c r="Q1414" s="55"/>
      <c r="R1414" s="55"/>
      <c r="S1414" s="55"/>
      <c r="T1414" s="55"/>
      <c r="U1414" s="52"/>
      <c r="V1414" s="56">
        <v>90</v>
      </c>
      <c r="W1414" s="56">
        <v>5</v>
      </c>
      <c r="X1414" s="56">
        <v>85</v>
      </c>
      <c r="Y1414" s="56">
        <f>VLOOKUP(D1414,Liikennemalli24!$D$2:$F$1804,2,FALSE)</f>
        <v>1217</v>
      </c>
      <c r="Z1414" s="148">
        <f>VLOOKUP(D1414,Liikennemalli24!$D$2:$F$1804,3,FALSE)</f>
        <v>1</v>
      </c>
      <c r="AA1414" s="178">
        <f>IF(G1414=1,VLOOKUP(C1414,Liikennemalli!$D$6:$H$1921,2,FALSE),"-")</f>
        <v>0</v>
      </c>
      <c r="AB1414" s="198">
        <f>IF(G1414=1,VLOOKUP(C1414,Liikennemalli!$D$6:$H$1921,3,FALSE),"-")</f>
        <v>0</v>
      </c>
      <c r="AC1414" s="51">
        <f>IF(E1414=1,VLOOKUP(Työfile_2024!D1414,'2015'!$F$12:$X$1887,18,FALSE),"-")</f>
        <v>95</v>
      </c>
      <c r="AD1414" s="51">
        <f>IF(E1414=1,VLOOKUP(Työfile_2024!D1414,'2015'!$F$12:$X$1887,19,FALSE),"-")</f>
        <v>0.63</v>
      </c>
      <c r="AI1414" s="128">
        <f>IF(E1414=1,VLOOKUP(Työfile_2024!D1414,'2015'!$F$12:$AB$1887,20,FALSE),"-")</f>
        <v>0</v>
      </c>
      <c r="AJ1414" s="128">
        <f>IF(E1414=1,VLOOKUP(Työfile_2024!D1414,'2015'!$F$12:$AB$1887,21,FALSE),"-")</f>
        <v>0</v>
      </c>
      <c r="AK1414" s="128">
        <f>IF(E1414=1,VLOOKUP(Työfile_2024!D1414,'2015'!$F$12:$AB$1887,22,FALSE),"-")</f>
        <v>0</v>
      </c>
      <c r="AL1414" s="128">
        <f>IF(E1414=1,VLOOKUP(Työfile_2024!D1414,'2015'!$F$12:$AB$1887,23,FALSE),"-")</f>
        <v>0</v>
      </c>
      <c r="AM1414" s="56">
        <f>VLOOKUP(Työfile_2024!D1414,Tmatkat_20km_tarkasteltava_verk!$C$2:$D$1804,2,FALSE)</f>
        <v>34</v>
      </c>
      <c r="AN1414" s="148">
        <f t="shared" si="336"/>
        <v>0.37777777777777777</v>
      </c>
      <c r="AO1414" s="178">
        <f>IF(E1414=1,VLOOKUP(Työfile_2024!D1414,'2015'!$F$12:$AC$1887,24,FALSE),"-")</f>
        <v>1</v>
      </c>
      <c r="AP1414" s="52">
        <f>VLOOKUP(D1414,Tarkasteltava_verkko_2024_harva!$E$2:$I$1804,5,FALSE)</f>
        <v>0</v>
      </c>
      <c r="AQ1414" s="52">
        <f>VLOOKUP(D1414,Tarkasteltava_verkko_2024_harva!$E$2:$I$1804,4,FALSE)</f>
        <v>0</v>
      </c>
      <c r="AR1414" s="148">
        <v>0</v>
      </c>
      <c r="AS1414" s="170" t="str">
        <f>IFERROR(VLOOKUP(C1414,'2015'!$C$12:$AG$1887,30,FALSE),"-")</f>
        <v/>
      </c>
      <c r="AT1414" s="148">
        <v>0</v>
      </c>
      <c r="AU1414" s="170">
        <f>IFERROR(VLOOKUP(C1414,'2015'!$C$12:$AG$1887,31,FALSE),"-")</f>
        <v>0</v>
      </c>
      <c r="AV1414" s="106"/>
      <c r="AW1414" s="63">
        <f>IFERROR(VLOOKUP(C1414,Merkittävyysluokitus!$A$2:$J$1705,10,FALSE),"-")</f>
        <v>4</v>
      </c>
      <c r="AX1414" s="175">
        <f>IFERROR(VLOOKUP(C1414,Merkittävyysluokitus!$A$2:$J$1705,6,FALSE),"-")</f>
        <v>2.3499086757990866</v>
      </c>
      <c r="AY1414" s="175">
        <f>IFERROR(VLOOKUP(C1414,Merkittävyysluokitus!$A$2:$J$1705,7,FALSE),"-")</f>
        <v>0.57666666666666655</v>
      </c>
      <c r="AZ1414" s="175">
        <f>IFERROR(VLOOKUP(C1414,Merkittävyysluokitus!$A$2:$J$1705,8,FALSE),"-")</f>
        <v>1.2732420091324199</v>
      </c>
      <c r="BA1414" s="175">
        <f>IFERROR(VLOOKUP(C1414,Merkittävyysluokitus!$A$2:$J$1705,9,FALSE),"-")</f>
        <v>0.5</v>
      </c>
      <c r="BB1414" s="203"/>
      <c r="BC1414" s="203" t="str">
        <f t="shared" si="337"/>
        <v/>
      </c>
      <c r="BD1414" s="39" t="str">
        <f t="shared" si="350"/>
        <v>musta</v>
      </c>
      <c r="BE1414" s="68" t="str">
        <f t="shared" si="332"/>
        <v>punainen</v>
      </c>
      <c r="BF1414" s="68" t="str">
        <f t="shared" si="333"/>
        <v>musta</v>
      </c>
      <c r="BG1414" s="68" t="str">
        <f t="shared" si="334"/>
        <v>musta</v>
      </c>
      <c r="BH1414" s="208" t="str">
        <f t="shared" si="335"/>
        <v>musta</v>
      </c>
      <c r="BI1414" s="39"/>
      <c r="BJ1414" s="39" t="str">
        <f>IF(F1414="ei löydy","uusi tie",IF(E1414=0,"tieosoite muuttunut",IF(E1414=1,VLOOKUP(D1414,'2015'!$F$12:$AL$1887,31,FALSE),"-")))</f>
        <v>musta</v>
      </c>
      <c r="BK1414" s="67" t="str">
        <f>IF(E1414=1,VLOOKUP(D1414,'2015'!$F$12:$AL$1887,32,FALSE),"-")</f>
        <v>musta</v>
      </c>
      <c r="BL1414" s="39" t="str">
        <f>IF(F1414="ei löydy","uusi tie",IF(E1414=0,"tieosoite muuttunut",IF(E1414=1,VLOOKUP(D1414,'2015'!$F$12:$AL$1887,33,FALSE),"-")))</f>
        <v>musta</v>
      </c>
      <c r="BM1414" s="39"/>
      <c r="BN1414" s="217" t="str">
        <f>VLOOKUP(D1414,'2015'!$F$12:$AL$1887,33,FALSE)</f>
        <v>musta</v>
      </c>
      <c r="BO1414" s="39"/>
      <c r="BP1414" s="115"/>
      <c r="BQ1414" s="26" t="s">
        <v>10</v>
      </c>
      <c r="BS1414" s="5"/>
      <c r="BU1414" s="37"/>
      <c r="BV1414" s="30"/>
      <c r="BX1414" t="str">
        <f>IF(E1414=1,VLOOKUP(D1414,'2015'!$F$12:$AX$1887,43,FALSE),"-")</f>
        <v>musta</v>
      </c>
      <c r="BY1414" t="str">
        <f>IF(E1414=1,VLOOKUP(D1414,'2015'!$F$12:$AX$1887,44,FALSE),"-")</f>
        <v>musta</v>
      </c>
      <c r="BZ1414" t="str">
        <f>IF(E1414=1,VLOOKUP(D1414,'2015'!$F$12:$AX$1887,45,FALSE),"-")</f>
        <v>musta</v>
      </c>
      <c r="CG1414" s="21"/>
      <c r="CH1414" s="21"/>
      <c r="CI1414" s="21"/>
      <c r="CK1414" s="21"/>
      <c r="CL1414" s="21"/>
      <c r="CM1414" s="21"/>
    </row>
    <row r="1415" spans="1:94" ht="15.75" thickBot="1" x14ac:dyDescent="0.3">
      <c r="A1415" s="50"/>
      <c r="B1415" s="50"/>
      <c r="C1415" s="50" t="str">
        <f t="shared" si="338"/>
        <v>11915_1_15718</v>
      </c>
      <c r="D1415" s="51" t="str">
        <f t="shared" si="339"/>
        <v>11915_1</v>
      </c>
      <c r="E1415" s="224">
        <f>IFERROR(VLOOKUP(C1415,'2015'!$C$12:$D$1887,2,FALSE),0)</f>
        <v>0</v>
      </c>
      <c r="F1415" s="51">
        <f>IFERROR(K1415-IFERROR(VLOOKUP(D1415,'2015'!$F$12:$I$1887,4,FALSE),"ei löydy"),"ei löydy")</f>
        <v>8652</v>
      </c>
      <c r="G1415" s="224">
        <f>IFERROR(VLOOKUP(Työfile_2024!C1415,Liikennemalli!$D$6:$G$1921,4,FALSE),0)</f>
        <v>1</v>
      </c>
      <c r="H1415" s="225">
        <f>K1415-IFERROR(VLOOKUP(Työfile_2024!D1415,Liikennemalli!$C$6:$H$1921,6,FALSE),"ei löydy")</f>
        <v>0</v>
      </c>
      <c r="I1415" s="80">
        <v>11915</v>
      </c>
      <c r="J1415" s="52">
        <v>1</v>
      </c>
      <c r="K1415" s="52">
        <v>15718</v>
      </c>
      <c r="L1415" s="53"/>
      <c r="M1415" s="54"/>
      <c r="N1415" s="54"/>
      <c r="O1415" s="54"/>
      <c r="P1415" s="54"/>
      <c r="Q1415" s="55"/>
      <c r="R1415" s="55"/>
      <c r="S1415" s="55"/>
      <c r="T1415" s="55"/>
      <c r="U1415" s="52"/>
      <c r="V1415" s="56">
        <v>104.02163125079527</v>
      </c>
      <c r="W1415" s="56">
        <v>7.4945921873011834</v>
      </c>
      <c r="X1415" s="56">
        <v>101.51622343809645</v>
      </c>
      <c r="Y1415" s="56">
        <f>VLOOKUP(D1415,Liikennemalli24!$D$2:$F$1804,2,FALSE)</f>
        <v>1005</v>
      </c>
      <c r="Z1415" s="148">
        <f>VLOOKUP(D1415,Liikennemalli24!$D$2:$F$1804,3,FALSE)</f>
        <v>0.92600000000000005</v>
      </c>
      <c r="AA1415" s="178">
        <f>IF(G1415=1,VLOOKUP(C1415,Liikennemalli!$D$6:$H$1921,2,FALSE),"-")</f>
        <v>0</v>
      </c>
      <c r="AB1415" s="198">
        <f>IF(G1415=1,VLOOKUP(C1415,Liikennemalli!$D$6:$H$1921,3,FALSE),"-")</f>
        <v>0</v>
      </c>
      <c r="AC1415" s="51" t="str">
        <f>IF(E1415=1,VLOOKUP(Työfile_2024!D1415,'2015'!$F$12:$X$1887,18,FALSE),"-")</f>
        <v>-</v>
      </c>
      <c r="AD1415" s="51" t="str">
        <f>IF(E1415=1,VLOOKUP(Työfile_2024!D1415,'2015'!$F$12:$X$1887,19,FALSE),"-")</f>
        <v>-</v>
      </c>
      <c r="AI1415" s="128" t="str">
        <f>IF(E1415=1,VLOOKUP(Työfile_2024!D1415,'2015'!$F$12:$AB$1887,20,FALSE),"-")</f>
        <v>-</v>
      </c>
      <c r="AJ1415" s="128" t="str">
        <f>IF(E1415=1,VLOOKUP(Työfile_2024!D1415,'2015'!$F$12:$AB$1887,21,FALSE),"-")</f>
        <v>-</v>
      </c>
      <c r="AK1415" s="128" t="str">
        <f>IF(E1415=1,VLOOKUP(Työfile_2024!D1415,'2015'!$F$12:$AB$1887,22,FALSE),"-")</f>
        <v>-</v>
      </c>
      <c r="AL1415" s="128" t="str">
        <f>IF(E1415=1,VLOOKUP(Työfile_2024!D1415,'2015'!$F$12:$AB$1887,23,FALSE),"-")</f>
        <v>-</v>
      </c>
      <c r="AM1415" s="56">
        <f>VLOOKUP(Työfile_2024!D1415,Tmatkat_20km_tarkasteltava_verk!$C$2:$D$1804,2,FALSE)</f>
        <v>67</v>
      </c>
      <c r="AN1415" s="148">
        <f t="shared" si="336"/>
        <v>0.64409680173601169</v>
      </c>
      <c r="AO1415" s="178" t="str">
        <f>IF(E1415=1,VLOOKUP(Työfile_2024!D1415,'2015'!$F$12:$AC$1887,24,FALSE),"-")</f>
        <v>-</v>
      </c>
      <c r="AP1415" s="52">
        <f>VLOOKUP(D1415,Tarkasteltava_verkko_2024_harva!$E$2:$I$1804,5,FALSE)</f>
        <v>0</v>
      </c>
      <c r="AQ1415" s="52">
        <f>VLOOKUP(D1415,Tarkasteltava_verkko_2024_harva!$E$2:$I$1804,4,FALSE)</f>
        <v>0</v>
      </c>
      <c r="AR1415" s="148">
        <v>4.0081435297111591E-2</v>
      </c>
      <c r="AS1415" s="170" t="str">
        <f>IFERROR(VLOOKUP(C1415,'2015'!$C$12:$AG$1887,30,FALSE),"-")</f>
        <v>-</v>
      </c>
      <c r="AT1415" s="148">
        <v>4.6698053187428423E-2</v>
      </c>
      <c r="AU1415" s="170" t="str">
        <f>IFERROR(VLOOKUP(C1415,'2015'!$C$12:$AG$1887,31,FALSE),"-")</f>
        <v>-</v>
      </c>
      <c r="AV1415" s="106"/>
      <c r="AW1415" s="63">
        <f>IFERROR(VLOOKUP(C1415,Merkittävyysluokitus!$A$2:$J$1705,10,FALSE),"-")</f>
        <v>3</v>
      </c>
      <c r="AX1415" s="175">
        <f>IFERROR(VLOOKUP(C1415,Merkittävyysluokitus!$A$2:$J$1705,6,FALSE),"-")</f>
        <v>3.3383442091907924</v>
      </c>
      <c r="AY1415" s="175">
        <f>IFERROR(VLOOKUP(C1415,Merkittävyysluokitus!$A$2:$J$1705,7,FALSE),"-")</f>
        <v>1.0987315604190524</v>
      </c>
      <c r="AZ1415" s="175">
        <f>IFERROR(VLOOKUP(C1415,Merkittävyysluokitus!$A$2:$J$1705,8,FALSE),"-")</f>
        <v>1.5729459821050737</v>
      </c>
      <c r="BA1415" s="175">
        <f>IFERROR(VLOOKUP(C1415,Merkittävyysluokitus!$A$2:$J$1705,9,FALSE),"-")</f>
        <v>0.66666666666666663</v>
      </c>
      <c r="BB1415" s="203"/>
      <c r="BC1415" s="203" t="str">
        <f t="shared" si="337"/>
        <v>tieosoite muuttunut</v>
      </c>
      <c r="BD1415" s="39" t="str">
        <f t="shared" si="350"/>
        <v>musta</v>
      </c>
      <c r="BE1415" s="68" t="str">
        <f t="shared" si="332"/>
        <v>punainen</v>
      </c>
      <c r="BF1415" s="68" t="str">
        <f t="shared" si="333"/>
        <v>musta</v>
      </c>
      <c r="BG1415" s="68" t="str">
        <f t="shared" si="334"/>
        <v>musta</v>
      </c>
      <c r="BH1415" s="208" t="str">
        <f t="shared" si="335"/>
        <v>musta</v>
      </c>
      <c r="BI1415" s="39"/>
      <c r="BJ1415" s="39" t="str">
        <f>IF(F1415="ei löydy","uusi tie",IF(E1415=0,"tieosoite muuttunut",IF(E1415=1,VLOOKUP(D1415,'2015'!$F$12:$AL$1887,31,FALSE),"-")))</f>
        <v>tieosoite muuttunut</v>
      </c>
      <c r="BK1415" s="67" t="str">
        <f>IF(E1415=1,VLOOKUP(D1415,'2015'!$F$12:$AL$1887,32,FALSE),"-")</f>
        <v>-</v>
      </c>
      <c r="BL1415" s="39" t="str">
        <f>IF(F1415="ei löydy","uusi tie",IF(E1415=0,"tieosoite muuttunut",IF(E1415=1,VLOOKUP(D1415,'2015'!$F$12:$AL$1887,33,FALSE),"-")))</f>
        <v>tieosoite muuttunut</v>
      </c>
      <c r="BM1415" s="39"/>
      <c r="BN1415" s="217" t="str">
        <f>VLOOKUP(D1415,'2015'!$F$12:$AL$1887,33,FALSE)</f>
        <v>musta</v>
      </c>
      <c r="BO1415" s="39"/>
      <c r="BP1415" s="115"/>
      <c r="BQ1415" s="26" t="s">
        <v>10</v>
      </c>
      <c r="BS1415" s="5"/>
      <c r="BU1415" s="37"/>
      <c r="BV1415" s="30"/>
      <c r="BX1415" t="str">
        <f>IF(E1415=1,VLOOKUP(D1415,'2015'!$F$12:$AX$1887,43,FALSE),"-")</f>
        <v>-</v>
      </c>
      <c r="BY1415" t="str">
        <f>IF(E1415=1,VLOOKUP(D1415,'2015'!$F$12:$AX$1887,44,FALSE),"-")</f>
        <v>-</v>
      </c>
      <c r="BZ1415" t="str">
        <f>IF(E1415=1,VLOOKUP(D1415,'2015'!$F$12:$AX$1887,45,FALSE),"-")</f>
        <v>-</v>
      </c>
      <c r="CG1415" s="21"/>
      <c r="CH1415" s="21"/>
      <c r="CI1415" s="21"/>
      <c r="CK1415" s="21"/>
      <c r="CL1415" s="21"/>
      <c r="CM1415" s="21"/>
    </row>
    <row r="1416" spans="1:94" ht="15.75" thickBot="1" x14ac:dyDescent="0.3">
      <c r="A1416" s="50"/>
      <c r="B1416" s="50"/>
      <c r="C1416" s="50" t="str">
        <f t="shared" si="338"/>
        <v>11915_3_3062</v>
      </c>
      <c r="D1416" s="51" t="str">
        <f t="shared" si="339"/>
        <v>11915_3</v>
      </c>
      <c r="E1416" s="224">
        <f>IFERROR(VLOOKUP(C1416,'2015'!$C$12:$D$1887,2,FALSE),0)</f>
        <v>1</v>
      </c>
      <c r="F1416" s="51">
        <f>IFERROR(K1416-IFERROR(VLOOKUP(D1416,'2015'!$F$12:$I$1887,4,FALSE),"ei löydy"),"ei löydy")</f>
        <v>0</v>
      </c>
      <c r="G1416" s="224">
        <f>IFERROR(VLOOKUP(Työfile_2024!C1416,Liikennemalli!$D$6:$G$1921,4,FALSE),0)</f>
        <v>1</v>
      </c>
      <c r="H1416" s="225">
        <f>K1416-IFERROR(VLOOKUP(Työfile_2024!D1416,Liikennemalli!$C$6:$H$1921,6,FALSE),"ei löydy")</f>
        <v>0</v>
      </c>
      <c r="I1416" s="80">
        <v>11915</v>
      </c>
      <c r="J1416" s="52">
        <v>3</v>
      </c>
      <c r="K1416" s="52">
        <v>3062</v>
      </c>
      <c r="L1416" s="53"/>
      <c r="M1416" s="54"/>
      <c r="N1416" s="54"/>
      <c r="O1416" s="54"/>
      <c r="P1416" s="54"/>
      <c r="Q1416" s="55"/>
      <c r="R1416" s="55"/>
      <c r="S1416" s="55"/>
      <c r="T1416" s="55"/>
      <c r="U1416" s="52"/>
      <c r="V1416" s="56">
        <v>130</v>
      </c>
      <c r="W1416" s="56">
        <v>10</v>
      </c>
      <c r="X1416" s="56">
        <v>135</v>
      </c>
      <c r="Y1416" s="56">
        <f>VLOOKUP(D1416,Liikennemalli24!$D$2:$F$1804,2,FALSE)</f>
        <v>0</v>
      </c>
      <c r="Z1416" s="148">
        <f>VLOOKUP(D1416,Liikennemalli24!$D$2:$F$1804,3,FALSE)</f>
        <v>0</v>
      </c>
      <c r="AA1416" s="178">
        <f>IF(G1416=1,VLOOKUP(C1416,Liikennemalli!$D$6:$H$1921,2,FALSE),"-")</f>
        <v>0</v>
      </c>
      <c r="AB1416" s="198">
        <f>IF(G1416=1,VLOOKUP(C1416,Liikennemalli!$D$6:$H$1921,3,FALSE),"-")</f>
        <v>0</v>
      </c>
      <c r="AC1416" s="51">
        <f>IF(E1416=1,VLOOKUP(Työfile_2024!D1416,'2015'!$F$12:$X$1887,18,FALSE),"-")</f>
        <v>26</v>
      </c>
      <c r="AD1416" s="51">
        <f>IF(E1416=1,VLOOKUP(Työfile_2024!D1416,'2015'!$F$12:$X$1887,19,FALSE),"-")</f>
        <v>0.53</v>
      </c>
      <c r="AI1416" s="128">
        <f>IF(E1416=1,VLOOKUP(Työfile_2024!D1416,'2015'!$F$12:$AB$1887,20,FALSE),"-")</f>
        <v>0</v>
      </c>
      <c r="AJ1416" s="128">
        <f>IF(E1416=1,VLOOKUP(Työfile_2024!D1416,'2015'!$F$12:$AB$1887,21,FALSE),"-")</f>
        <v>0</v>
      </c>
      <c r="AK1416" s="128">
        <f>IF(E1416=1,VLOOKUP(Työfile_2024!D1416,'2015'!$F$12:$AB$1887,22,FALSE),"-")</f>
        <v>0</v>
      </c>
      <c r="AL1416" s="128">
        <f>IF(E1416=1,VLOOKUP(Työfile_2024!D1416,'2015'!$F$12:$AB$1887,23,FALSE),"-")</f>
        <v>0</v>
      </c>
      <c r="AM1416" s="56">
        <f>VLOOKUP(Työfile_2024!D1416,Tmatkat_20km_tarkasteltava_verk!$C$2:$D$1804,2,FALSE)</f>
        <v>3</v>
      </c>
      <c r="AN1416" s="148">
        <f t="shared" si="336"/>
        <v>2.3076923076923078E-2</v>
      </c>
      <c r="AO1416" s="178">
        <f>IF(E1416=1,VLOOKUP(Työfile_2024!D1416,'2015'!$F$12:$AC$1887,24,FALSE),"-")</f>
        <v>1</v>
      </c>
      <c r="AP1416" s="52">
        <f>VLOOKUP(D1416,Tarkasteltava_verkko_2024_harva!$E$2:$I$1804,5,FALSE)</f>
        <v>0</v>
      </c>
      <c r="AQ1416" s="52">
        <f>VLOOKUP(D1416,Tarkasteltava_verkko_2024_harva!$E$2:$I$1804,4,FALSE)</f>
        <v>0</v>
      </c>
      <c r="AR1416" s="148">
        <v>0</v>
      </c>
      <c r="AS1416" s="170" t="str">
        <f>IFERROR(VLOOKUP(C1416,'2015'!$C$12:$AG$1887,30,FALSE),"-")</f>
        <v/>
      </c>
      <c r="AT1416" s="148">
        <v>0</v>
      </c>
      <c r="AU1416" s="170">
        <f>IFERROR(VLOOKUP(C1416,'2015'!$C$12:$AG$1887,31,FALSE),"-")</f>
        <v>0</v>
      </c>
      <c r="AV1416" s="106"/>
      <c r="AW1416" s="63">
        <f>IFERROR(VLOOKUP(C1416,Merkittävyysluokitus!$A$2:$J$1705,10,FALSE),"-")</f>
        <v>4</v>
      </c>
      <c r="AX1416" s="175">
        <f>IFERROR(VLOOKUP(C1416,Merkittävyysluokitus!$A$2:$J$1705,6,FALSE),"-")</f>
        <v>1.7847031963470319</v>
      </c>
      <c r="AY1416" s="175">
        <f>IFERROR(VLOOKUP(C1416,Merkittävyysluokitus!$A$2:$J$1705,7,FALSE),"-")</f>
        <v>0.41666666666666663</v>
      </c>
      <c r="AZ1416" s="175">
        <f>IFERROR(VLOOKUP(C1416,Merkittävyysluokitus!$A$2:$J$1705,8,FALSE),"-")</f>
        <v>0.86803652968036538</v>
      </c>
      <c r="BA1416" s="175">
        <f>IFERROR(VLOOKUP(C1416,Merkittävyysluokitus!$A$2:$J$1705,9,FALSE),"-")</f>
        <v>0.5</v>
      </c>
      <c r="BB1416" s="203"/>
      <c r="BC1416" s="203" t="str">
        <f t="shared" si="337"/>
        <v>ei mallia</v>
      </c>
      <c r="BD1416" s="39" t="str">
        <f t="shared" si="350"/>
        <v>Ei luokiteltu</v>
      </c>
      <c r="BE1416" s="68" t="str">
        <f t="shared" si="332"/>
        <v>ei mallia</v>
      </c>
      <c r="BF1416" s="68" t="str">
        <f t="shared" si="333"/>
        <v>ei mallia</v>
      </c>
      <c r="BG1416" s="68" t="str">
        <f t="shared" si="334"/>
        <v>ei mallia</v>
      </c>
      <c r="BH1416" s="208" t="str">
        <f t="shared" si="335"/>
        <v>musta</v>
      </c>
      <c r="BI1416" s="39"/>
      <c r="BJ1416" s="39" t="str">
        <f>IF(F1416="ei löydy","uusi tie",IF(E1416=0,"tieosoite muuttunut",IF(E1416=1,VLOOKUP(D1416,'2015'!$F$12:$AL$1887,31,FALSE),"-")))</f>
        <v>musta</v>
      </c>
      <c r="BK1416" s="67" t="str">
        <f>IF(E1416=1,VLOOKUP(D1416,'2015'!$F$12:$AL$1887,32,FALSE),"-")</f>
        <v>musta</v>
      </c>
      <c r="BL1416" s="39" t="str">
        <f>IF(F1416="ei löydy","uusi tie",IF(E1416=0,"tieosoite muuttunut",IF(E1416=1,VLOOKUP(D1416,'2015'!$F$12:$AL$1887,33,FALSE),"-")))</f>
        <v>musta</v>
      </c>
      <c r="BM1416" s="39"/>
      <c r="BN1416" s="217" t="str">
        <f>VLOOKUP(D1416,'2015'!$F$12:$AL$1887,33,FALSE)</f>
        <v>musta</v>
      </c>
      <c r="BO1416" s="39"/>
      <c r="BP1416" s="115"/>
      <c r="BQ1416" s="26" t="s">
        <v>10</v>
      </c>
      <c r="BS1416" s="5"/>
      <c r="BU1416" s="37"/>
      <c r="BV1416" s="30"/>
      <c r="BX1416" t="str">
        <f>IF(E1416=1,VLOOKUP(D1416,'2015'!$F$12:$AX$1887,43,FALSE),"-")</f>
        <v>musta</v>
      </c>
      <c r="BY1416" t="str">
        <f>IF(E1416=1,VLOOKUP(D1416,'2015'!$F$12:$AX$1887,44,FALSE),"-")</f>
        <v>musta</v>
      </c>
      <c r="BZ1416" t="str">
        <f>IF(E1416=1,VLOOKUP(D1416,'2015'!$F$12:$AX$1887,45,FALSE),"-")</f>
        <v>musta</v>
      </c>
      <c r="CG1416" s="21"/>
      <c r="CH1416" s="21"/>
      <c r="CI1416" s="21"/>
      <c r="CK1416" s="21"/>
      <c r="CL1416" s="21"/>
      <c r="CM1416" s="21"/>
    </row>
    <row r="1417" spans="1:94" ht="15.75" thickBot="1" x14ac:dyDescent="0.3">
      <c r="A1417" s="50"/>
      <c r="B1417" s="50"/>
      <c r="C1417" s="50" t="str">
        <f t="shared" si="338"/>
        <v>11917_1_5680</v>
      </c>
      <c r="D1417" s="51" t="str">
        <f t="shared" si="339"/>
        <v>11917_1</v>
      </c>
      <c r="E1417" s="224">
        <f>IFERROR(VLOOKUP(C1417,'2015'!$C$12:$D$1887,2,FALSE),0)</f>
        <v>0</v>
      </c>
      <c r="F1417" s="51">
        <f>IFERROR(K1417-IFERROR(VLOOKUP(D1417,'2015'!$F$12:$I$1887,4,FALSE),"ei löydy"),"ei löydy")</f>
        <v>2971</v>
      </c>
      <c r="G1417" s="224">
        <f>IFERROR(VLOOKUP(Työfile_2024!C1417,Liikennemalli!$D$6:$G$1921,4,FALSE),0)</f>
        <v>1</v>
      </c>
      <c r="H1417" s="225">
        <f>K1417-IFERROR(VLOOKUP(Työfile_2024!D1417,Liikennemalli!$C$6:$H$1921,6,FALSE),"ei löydy")</f>
        <v>0</v>
      </c>
      <c r="I1417" s="80">
        <v>11917</v>
      </c>
      <c r="J1417" s="52">
        <v>1</v>
      </c>
      <c r="K1417" s="52">
        <v>5680</v>
      </c>
      <c r="L1417" s="53"/>
      <c r="M1417" s="54"/>
      <c r="N1417" s="54"/>
      <c r="O1417" s="54"/>
      <c r="P1417" s="54"/>
      <c r="Q1417" s="55"/>
      <c r="R1417" s="55"/>
      <c r="S1417" s="55"/>
      <c r="T1417" s="55"/>
      <c r="U1417" s="52"/>
      <c r="V1417" s="56">
        <v>60.162676056338029</v>
      </c>
      <c r="W1417" s="56">
        <v>5.1084507042253522</v>
      </c>
      <c r="X1417" s="56">
        <v>58.379577464788731</v>
      </c>
      <c r="Y1417" s="56">
        <f>VLOOKUP(D1417,Liikennemalli24!$D$2:$F$1804,2,FALSE)</f>
        <v>61</v>
      </c>
      <c r="Z1417" s="57">
        <f>VLOOKUP(D1417,Liikennemalli24!$D$2:$F$1804,3,FALSE)</f>
        <v>0.34100000000000003</v>
      </c>
      <c r="AA1417" s="178">
        <f>IF(G1417=1,VLOOKUP(C1417,Liikennemalli!$D$6:$H$1921,2,FALSE),"-")</f>
        <v>3</v>
      </c>
      <c r="AB1417" s="197">
        <f>IF(G1417=1,VLOOKUP(C1417,Liikennemalli!$D$6:$H$1921,3,FALSE),"-")</f>
        <v>0.49312660967344801</v>
      </c>
      <c r="AC1417" s="134" t="str">
        <f>IF(E1417=1,VLOOKUP(Työfile_2024!D1417,'2015'!$F$12:$X$1887,18,FALSE),"-")</f>
        <v>-</v>
      </c>
      <c r="AD1417" s="127" t="str">
        <f>IF(E1417=1,VLOOKUP(Työfile_2024!D1417,'2015'!$F$12:$X$1887,19,FALSE),"-")</f>
        <v>-</v>
      </c>
      <c r="AI1417" s="127" t="str">
        <f>IF(E1417=1,VLOOKUP(Työfile_2024!D1417,'2015'!$F$12:$AB$1887,20,FALSE),"-")</f>
        <v>-</v>
      </c>
      <c r="AJ1417" s="127" t="str">
        <f>IF(E1417=1,VLOOKUP(Työfile_2024!D1417,'2015'!$F$12:$AB$1887,21,FALSE),"-")</f>
        <v>-</v>
      </c>
      <c r="AK1417" s="127" t="str">
        <f>IF(E1417=1,VLOOKUP(Työfile_2024!D1417,'2015'!$F$12:$AB$1887,22,FALSE),"-")</f>
        <v>-</v>
      </c>
      <c r="AL1417" s="127" t="str">
        <f>IF(E1417=1,VLOOKUP(Työfile_2024!D1417,'2015'!$F$12:$AB$1887,23,FALSE),"-")</f>
        <v>-</v>
      </c>
      <c r="AM1417" s="56">
        <f>VLOOKUP(Työfile_2024!D1417,Tmatkat_20km_tarkasteltava_verk!$C$2:$D$1804,2,FALSE)</f>
        <v>9</v>
      </c>
      <c r="AN1417" s="148">
        <f t="shared" si="336"/>
        <v>0.14959440952347508</v>
      </c>
      <c r="AO1417" s="178" t="str">
        <f>IF(E1417=1,VLOOKUP(Työfile_2024!D1417,'2015'!$F$12:$AC$1887,24,FALSE),"-")</f>
        <v>-</v>
      </c>
      <c r="AP1417" s="52" t="str">
        <f>VLOOKUP(D1417,Tarkasteltava_verkko_2024_harva!$E$2:$I$1804,5,FALSE)</f>
        <v>tiivis</v>
      </c>
      <c r="AQ1417" s="52">
        <f>VLOOKUP(D1417,Tarkasteltava_verkko_2024_harva!$E$2:$I$1804,4,FALSE)</f>
        <v>0</v>
      </c>
      <c r="AR1417" s="148">
        <v>0</v>
      </c>
      <c r="AS1417" s="170" t="str">
        <f>IFERROR(VLOOKUP(C1417,'2015'!$C$12:$AG$1887,30,FALSE),"-")</f>
        <v>-</v>
      </c>
      <c r="AT1417" s="148">
        <v>0</v>
      </c>
      <c r="AU1417" s="170" t="str">
        <f>IFERROR(VLOOKUP(C1417,'2015'!$C$12:$AG$1887,31,FALSE),"-")</f>
        <v>-</v>
      </c>
      <c r="AV1417" s="106"/>
      <c r="AW1417" s="63">
        <f>IFERROR(VLOOKUP(C1417,Merkittävyysluokitus!$A$2:$J$1705,10,FALSE),"-")</f>
        <v>4</v>
      </c>
      <c r="AX1417" s="175">
        <f>IFERROR(VLOOKUP(C1417,Merkittävyysluokitus!$A$2:$J$1705,6,FALSE),"-")</f>
        <v>2.2807165101721436</v>
      </c>
      <c r="AY1417" s="175">
        <f>IFERROR(VLOOKUP(C1417,Merkittävyysluokitus!$A$2:$J$1705,7,FALSE),"-")</f>
        <v>0.21048802816901405</v>
      </c>
      <c r="AZ1417" s="175">
        <f>IFERROR(VLOOKUP(C1417,Merkittävyysluokitus!$A$2:$J$1705,8,FALSE),"-")</f>
        <v>1.7368951486697963</v>
      </c>
      <c r="BA1417" s="175">
        <f>IFERROR(VLOOKUP(C1417,Merkittävyysluokitus!$A$2:$J$1705,9,FALSE),"-")</f>
        <v>0.33333333333333331</v>
      </c>
      <c r="BB1417" s="203"/>
      <c r="BC1417" s="203" t="str">
        <f t="shared" si="337"/>
        <v>tieosoite muuttunut</v>
      </c>
      <c r="BD1417" s="39" t="str">
        <f t="shared" si="350"/>
        <v>musta</v>
      </c>
      <c r="BE1417" s="68" t="str">
        <f t="shared" si="332"/>
        <v>musta</v>
      </c>
      <c r="BF1417" s="68" t="str">
        <f t="shared" si="333"/>
        <v>musta</v>
      </c>
      <c r="BG1417" s="68" t="str">
        <f t="shared" si="334"/>
        <v>musta</v>
      </c>
      <c r="BH1417" s="208" t="str">
        <f t="shared" si="335"/>
        <v>musta</v>
      </c>
      <c r="BI1417" s="39"/>
      <c r="BJ1417" s="39" t="str">
        <f>IF(F1417="ei löydy","uusi tie",IF(E1417=0,"tieosoite muuttunut",IF(E1417=1,VLOOKUP(D1417,'2015'!$F$12:$AL$1887,31,FALSE),"-")))</f>
        <v>tieosoite muuttunut</v>
      </c>
      <c r="BK1417" s="67" t="str">
        <f>IF(E1417=1,VLOOKUP(D1417,'2015'!$F$12:$AL$1887,32,FALSE),"-")</f>
        <v>-</v>
      </c>
      <c r="BL1417" s="39" t="str">
        <f>IF(F1417="ei löydy","uusi tie",IF(E1417=0,"tieosoite muuttunut",IF(E1417=1,VLOOKUP(D1417,'2015'!$F$12:$AL$1887,33,FALSE),"-")))</f>
        <v>tieosoite muuttunut</v>
      </c>
      <c r="BM1417" s="39"/>
      <c r="BN1417" s="217" t="str">
        <f>VLOOKUP(D1417,'2015'!$F$12:$AL$1887,33,FALSE)</f>
        <v>musta</v>
      </c>
      <c r="BO1417" s="39"/>
      <c r="BP1417" s="115" t="s">
        <v>10</v>
      </c>
      <c r="BQ1417" s="30"/>
      <c r="BS1417" s="5"/>
      <c r="BU1417" s="37"/>
      <c r="BV1417" s="30" t="s">
        <v>10</v>
      </c>
      <c r="BX1417" t="str">
        <f>IF(E1417=1,VLOOKUP(D1417,'2015'!$F$12:$AX$1887,43,FALSE),"-")</f>
        <v>-</v>
      </c>
      <c r="BY1417" t="str">
        <f>IF(E1417=1,VLOOKUP(D1417,'2015'!$F$12:$AX$1887,44,FALSE),"-")</f>
        <v>-</v>
      </c>
      <c r="BZ1417" t="str">
        <f>IF(E1417=1,VLOOKUP(D1417,'2015'!$F$12:$AX$1887,45,FALSE),"-")</f>
        <v>-</v>
      </c>
      <c r="CA1417" s="31">
        <f t="shared" ref="CA1417:CA1428" si="351">SUM(CB1417:CE1417)</f>
        <v>20</v>
      </c>
      <c r="CB1417" s="31">
        <f t="shared" ref="CB1417:CB1428" si="352">IF(AD1417&gt;0.59999,10,IF(AD1417&gt;0.39999,1,0))</f>
        <v>10</v>
      </c>
      <c r="CC1417" s="31">
        <f t="shared" ref="CC1417:CC1428" si="353">IF(AC1417&gt;1999,10,IF(AC1417&gt;999,1,0))</f>
        <v>10</v>
      </c>
      <c r="CD1417" s="31">
        <f t="shared" ref="CD1417:CD1428" si="354">IF(AM1417&gt;499,10,IF(AM1417&gt;99,1,0))</f>
        <v>0</v>
      </c>
      <c r="CE1417" s="31">
        <f t="shared" ref="CE1417:CE1428" si="355">IF(AQ1417="osa seud. yht",10,IF(AP1417="osa seud. yht",1,0))</f>
        <v>0</v>
      </c>
      <c r="CO1417" s="2" t="s">
        <v>35</v>
      </c>
      <c r="CP1417" s="2" t="s">
        <v>35</v>
      </c>
    </row>
    <row r="1418" spans="1:94" ht="15.75" thickBot="1" x14ac:dyDescent="0.3">
      <c r="A1418" s="50"/>
      <c r="B1418" s="50"/>
      <c r="C1418" s="50" t="str">
        <f t="shared" si="338"/>
        <v>11921_1_6129</v>
      </c>
      <c r="D1418" s="51" t="str">
        <f t="shared" si="339"/>
        <v>11921_1</v>
      </c>
      <c r="E1418" s="224">
        <f>IFERROR(VLOOKUP(C1418,'2015'!$C$12:$D$1887,2,FALSE),0)</f>
        <v>1</v>
      </c>
      <c r="F1418" s="51">
        <f>IFERROR(K1418-IFERROR(VLOOKUP(D1418,'2015'!$F$12:$I$1887,4,FALSE),"ei löydy"),"ei löydy")</f>
        <v>0</v>
      </c>
      <c r="G1418" s="224">
        <f>IFERROR(VLOOKUP(Työfile_2024!C1418,Liikennemalli!$D$6:$G$1921,4,FALSE),0)</f>
        <v>1</v>
      </c>
      <c r="H1418" s="225">
        <f>K1418-IFERROR(VLOOKUP(Työfile_2024!D1418,Liikennemalli!$C$6:$H$1921,6,FALSE),"ei löydy")</f>
        <v>0</v>
      </c>
      <c r="I1418" s="80">
        <v>11921</v>
      </c>
      <c r="J1418" s="52">
        <v>1</v>
      </c>
      <c r="K1418" s="52">
        <v>6129</v>
      </c>
      <c r="L1418" s="53"/>
      <c r="M1418" s="54"/>
      <c r="N1418" s="54"/>
      <c r="O1418" s="54"/>
      <c r="P1418" s="54"/>
      <c r="Q1418" s="55"/>
      <c r="R1418" s="55"/>
      <c r="S1418" s="55"/>
      <c r="T1418" s="55"/>
      <c r="U1418" s="52"/>
      <c r="V1418" s="56">
        <v>48</v>
      </c>
      <c r="W1418" s="56">
        <v>2</v>
      </c>
      <c r="X1418" s="56">
        <v>48</v>
      </c>
      <c r="Y1418" s="56">
        <f>VLOOKUP(D1418,Liikennemalli24!$D$2:$F$1804,2,FALSE)</f>
        <v>42</v>
      </c>
      <c r="Z1418" s="57">
        <f>VLOOKUP(D1418,Liikennemalli24!$D$2:$F$1804,3,FALSE)</f>
        <v>0.40600000000000003</v>
      </c>
      <c r="AA1418" s="178">
        <f>IF(G1418=1,VLOOKUP(C1418,Liikennemalli!$D$6:$H$1921,2,FALSE),"-")</f>
        <v>44.136748585106197</v>
      </c>
      <c r="AB1418" s="197">
        <f>IF(G1418=1,VLOOKUP(C1418,Liikennemalli!$D$6:$H$1921,3,FALSE),"-")</f>
        <v>0.82147993983966205</v>
      </c>
      <c r="AC1418" s="134">
        <f>IF(E1418=1,VLOOKUP(Työfile_2024!D1418,'2015'!$F$12:$X$1887,18,FALSE),"-")</f>
        <v>0</v>
      </c>
      <c r="AD1418" s="127">
        <f>IF(E1418=1,VLOOKUP(Työfile_2024!D1418,'2015'!$F$12:$X$1887,19,FALSE),"-")</f>
        <v>0</v>
      </c>
      <c r="AI1418" s="127">
        <f>IF(E1418=1,VLOOKUP(Työfile_2024!D1418,'2015'!$F$12:$AB$1887,20,FALSE),"-")</f>
        <v>0</v>
      </c>
      <c r="AJ1418" s="127">
        <f>IF(E1418=1,VLOOKUP(Työfile_2024!D1418,'2015'!$F$12:$AB$1887,21,FALSE),"-")</f>
        <v>0</v>
      </c>
      <c r="AK1418" s="127">
        <f>IF(E1418=1,VLOOKUP(Työfile_2024!D1418,'2015'!$F$12:$AB$1887,22,FALSE),"-")</f>
        <v>0</v>
      </c>
      <c r="AL1418" s="127">
        <f>IF(E1418=1,VLOOKUP(Työfile_2024!D1418,'2015'!$F$12:$AB$1887,23,FALSE),"-")</f>
        <v>0</v>
      </c>
      <c r="AM1418" s="56">
        <f>VLOOKUP(Työfile_2024!D1418,Tmatkat_20km_tarkasteltava_verk!$C$2:$D$1804,2,FALSE)</f>
        <v>17</v>
      </c>
      <c r="AN1418" s="148">
        <f t="shared" si="336"/>
        <v>0.35416666666666669</v>
      </c>
      <c r="AO1418" s="178">
        <f>IF(E1418=1,VLOOKUP(Työfile_2024!D1418,'2015'!$F$12:$AC$1887,24,FALSE),"-")</f>
        <v>20</v>
      </c>
      <c r="AP1418" s="52">
        <f>VLOOKUP(D1418,Tarkasteltava_verkko_2024_harva!$E$2:$I$1804,5,FALSE)</f>
        <v>0</v>
      </c>
      <c r="AQ1418" s="52">
        <f>VLOOKUP(D1418,Tarkasteltava_verkko_2024_harva!$E$2:$I$1804,4,FALSE)</f>
        <v>0</v>
      </c>
      <c r="AR1418" s="148">
        <v>0</v>
      </c>
      <c r="AS1418" s="170">
        <f>IFERROR(VLOOKUP(C1418,'2015'!$C$12:$AG$1887,30,FALSE),"-")</f>
        <v>0</v>
      </c>
      <c r="AT1418" s="148">
        <v>0</v>
      </c>
      <c r="AU1418" s="170">
        <f>IFERROR(VLOOKUP(C1418,'2015'!$C$12:$AG$1887,31,FALSE),"-")</f>
        <v>0</v>
      </c>
      <c r="AV1418" s="106"/>
      <c r="AW1418" s="63">
        <f>IFERROR(VLOOKUP(C1418,Merkittävyysluokitus!$A$2:$J$1705,10,FALSE),"-")</f>
        <v>4</v>
      </c>
      <c r="AX1418" s="175">
        <f>IFERROR(VLOOKUP(C1418,Merkittävyysluokitus!$A$2:$J$1705,6,FALSE),"-")</f>
        <v>1.8195707762557076</v>
      </c>
      <c r="AY1418" s="175">
        <f>IFERROR(VLOOKUP(C1418,Merkittävyysluokitus!$A$2:$J$1705,7,FALSE),"-")</f>
        <v>0.20733333333333329</v>
      </c>
      <c r="AZ1418" s="175">
        <f>IFERROR(VLOOKUP(C1418,Merkittävyysluokitus!$A$2:$J$1705,8,FALSE),"-")</f>
        <v>1.1122374429223743</v>
      </c>
      <c r="BA1418" s="175">
        <f>IFERROR(VLOOKUP(C1418,Merkittävyysluokitus!$A$2:$J$1705,9,FALSE),"-")</f>
        <v>0.5</v>
      </c>
      <c r="BB1418" s="203"/>
      <c r="BC1418" s="203" t="str">
        <f t="shared" si="337"/>
        <v/>
      </c>
      <c r="BD1418" s="39" t="str">
        <f t="shared" si="350"/>
        <v>musta</v>
      </c>
      <c r="BE1418" s="68" t="str">
        <f t="shared" si="332"/>
        <v>musta</v>
      </c>
      <c r="BF1418" s="68" t="str">
        <f t="shared" si="333"/>
        <v>musta</v>
      </c>
      <c r="BG1418" s="68" t="str">
        <f t="shared" si="334"/>
        <v>musta</v>
      </c>
      <c r="BH1418" s="208" t="str">
        <f t="shared" si="335"/>
        <v>musta</v>
      </c>
      <c r="BI1418" s="39"/>
      <c r="BJ1418" s="39" t="str">
        <f>IF(F1418="ei löydy","uusi tie",IF(E1418=0,"tieosoite muuttunut",IF(E1418=1,VLOOKUP(D1418,'2015'!$F$12:$AL$1887,31,FALSE),"-")))</f>
        <v>musta</v>
      </c>
      <c r="BK1418" s="67" t="str">
        <f>IF(E1418=1,VLOOKUP(D1418,'2015'!$F$12:$AL$1887,32,FALSE),"-")</f>
        <v>musta</v>
      </c>
      <c r="BL1418" s="39" t="str">
        <f>IF(F1418="ei löydy","uusi tie",IF(E1418=0,"tieosoite muuttunut",IF(E1418=1,VLOOKUP(D1418,'2015'!$F$12:$AL$1887,33,FALSE),"-")))</f>
        <v>musta</v>
      </c>
      <c r="BM1418" s="39"/>
      <c r="BN1418" s="217" t="str">
        <f>VLOOKUP(D1418,'2015'!$F$12:$AL$1887,33,FALSE)</f>
        <v>musta</v>
      </c>
      <c r="BO1418" s="39"/>
      <c r="BP1418" s="115" t="s">
        <v>10</v>
      </c>
      <c r="BQ1418" s="30"/>
      <c r="BS1418" s="5"/>
      <c r="BU1418" s="37"/>
      <c r="BV1418" s="30" t="s">
        <v>10</v>
      </c>
      <c r="BX1418">
        <f>IF(E1418=1,VLOOKUP(D1418,'2015'!$F$12:$AX$1887,43,FALSE),"-")</f>
        <v>0</v>
      </c>
      <c r="BY1418">
        <f>IF(E1418=1,VLOOKUP(D1418,'2015'!$F$12:$AX$1887,44,FALSE),"-")</f>
        <v>0</v>
      </c>
      <c r="BZ1418">
        <f>IF(E1418=1,VLOOKUP(D1418,'2015'!$F$12:$AX$1887,45,FALSE),"-")</f>
        <v>0</v>
      </c>
      <c r="CA1418" s="31">
        <f t="shared" si="351"/>
        <v>0</v>
      </c>
      <c r="CB1418" s="31">
        <f t="shared" si="352"/>
        <v>0</v>
      </c>
      <c r="CC1418" s="31">
        <f t="shared" si="353"/>
        <v>0</v>
      </c>
      <c r="CD1418" s="31">
        <f t="shared" si="354"/>
        <v>0</v>
      </c>
      <c r="CE1418" s="31">
        <f t="shared" si="355"/>
        <v>0</v>
      </c>
      <c r="CO1418" s="2" t="s">
        <v>35</v>
      </c>
      <c r="CP1418" s="2" t="s">
        <v>35</v>
      </c>
    </row>
    <row r="1419" spans="1:94" ht="15.75" thickBot="1" x14ac:dyDescent="0.3">
      <c r="A1419" s="50"/>
      <c r="B1419" s="50"/>
      <c r="C1419" s="50" t="str">
        <f t="shared" si="338"/>
        <v>11927_1_2752</v>
      </c>
      <c r="D1419" s="51" t="str">
        <f t="shared" si="339"/>
        <v>11927_1</v>
      </c>
      <c r="E1419" s="224">
        <f>IFERROR(VLOOKUP(C1419,'2015'!$C$12:$D$1887,2,FALSE),0)</f>
        <v>1</v>
      </c>
      <c r="F1419" s="51">
        <f>IFERROR(K1419-IFERROR(VLOOKUP(D1419,'2015'!$F$12:$I$1887,4,FALSE),"ei löydy"),"ei löydy")</f>
        <v>0</v>
      </c>
      <c r="G1419" s="224">
        <f>IFERROR(VLOOKUP(Työfile_2024!C1419,Liikennemalli!$D$6:$G$1921,4,FALSE),0)</f>
        <v>1</v>
      </c>
      <c r="H1419" s="225">
        <f>K1419-IFERROR(VLOOKUP(Työfile_2024!D1419,Liikennemalli!$C$6:$H$1921,6,FALSE),"ei löydy")</f>
        <v>0</v>
      </c>
      <c r="I1419" s="80">
        <v>11927</v>
      </c>
      <c r="J1419" s="52">
        <v>1</v>
      </c>
      <c r="K1419" s="52">
        <v>2752</v>
      </c>
      <c r="L1419" s="53"/>
      <c r="M1419" s="54"/>
      <c r="N1419" s="54"/>
      <c r="O1419" s="54"/>
      <c r="P1419" s="54"/>
      <c r="Q1419" s="55"/>
      <c r="R1419" s="55"/>
      <c r="S1419" s="55"/>
      <c r="T1419" s="55"/>
      <c r="U1419" s="52"/>
      <c r="V1419" s="56">
        <v>428</v>
      </c>
      <c r="W1419" s="56">
        <v>23</v>
      </c>
      <c r="X1419" s="56">
        <v>413</v>
      </c>
      <c r="Y1419" s="56">
        <f>VLOOKUP(D1419,Liikennemalli24!$D$2:$F$1804,2,FALSE)</f>
        <v>567</v>
      </c>
      <c r="Z1419" s="57">
        <f>VLOOKUP(D1419,Liikennemalli24!$D$2:$F$1804,3,FALSE)</f>
        <v>0.88400000000000001</v>
      </c>
      <c r="AA1419" s="178">
        <f>IF(G1419=1,VLOOKUP(C1419,Liikennemalli!$D$6:$H$1921,2,FALSE),"-")</f>
        <v>0</v>
      </c>
      <c r="AB1419" s="197">
        <f>IF(G1419=1,VLOOKUP(C1419,Liikennemalli!$D$6:$H$1921,3,FALSE),"-")</f>
        <v>0</v>
      </c>
      <c r="AC1419" s="134">
        <f>IF(E1419=1,VLOOKUP(Työfile_2024!D1419,'2015'!$F$12:$X$1887,18,FALSE),"-")</f>
        <v>112</v>
      </c>
      <c r="AD1419" s="127">
        <f>IF(E1419=1,VLOOKUP(Työfile_2024!D1419,'2015'!$F$12:$X$1887,19,FALSE),"-")</f>
        <v>0.76</v>
      </c>
      <c r="AI1419" s="127">
        <f>IF(E1419=1,VLOOKUP(Työfile_2024!D1419,'2015'!$F$12:$AB$1887,20,FALSE),"-")</f>
        <v>0</v>
      </c>
      <c r="AJ1419" s="127">
        <f>IF(E1419=1,VLOOKUP(Työfile_2024!D1419,'2015'!$F$12:$AB$1887,21,FALSE),"-")</f>
        <v>0</v>
      </c>
      <c r="AK1419" s="127">
        <f>IF(E1419=1,VLOOKUP(Työfile_2024!D1419,'2015'!$F$12:$AB$1887,22,FALSE),"-")</f>
        <v>0</v>
      </c>
      <c r="AL1419" s="127">
        <f>IF(E1419=1,VLOOKUP(Työfile_2024!D1419,'2015'!$F$12:$AB$1887,23,FALSE),"-")</f>
        <v>0</v>
      </c>
      <c r="AM1419" s="56">
        <f>VLOOKUP(Työfile_2024!D1419,Tmatkat_20km_tarkasteltava_verk!$C$2:$D$1804,2,FALSE)</f>
        <v>29</v>
      </c>
      <c r="AN1419" s="148">
        <f t="shared" si="336"/>
        <v>6.7757009345794386E-2</v>
      </c>
      <c r="AO1419" s="178">
        <f>IF(E1419=1,VLOOKUP(Työfile_2024!D1419,'2015'!$F$12:$AC$1887,24,FALSE),"-")</f>
        <v>180</v>
      </c>
      <c r="AP1419" s="52">
        <f>VLOOKUP(D1419,Tarkasteltava_verkko_2024_harva!$E$2:$I$1804,5,FALSE)</f>
        <v>0</v>
      </c>
      <c r="AQ1419" s="52">
        <f>VLOOKUP(D1419,Tarkasteltava_verkko_2024_harva!$E$2:$I$1804,4,FALSE)</f>
        <v>0</v>
      </c>
      <c r="AR1419" s="148">
        <v>0</v>
      </c>
      <c r="AS1419" s="170" t="str">
        <f>IFERROR(VLOOKUP(C1419,'2015'!$C$12:$AG$1887,30,FALSE),"-")</f>
        <v/>
      </c>
      <c r="AT1419" s="148">
        <v>0</v>
      </c>
      <c r="AU1419" s="170">
        <f>IFERROR(VLOOKUP(C1419,'2015'!$C$12:$AG$1887,31,FALSE),"-")</f>
        <v>0</v>
      </c>
      <c r="AV1419" s="106"/>
      <c r="AW1419" s="63">
        <f>IFERROR(VLOOKUP(C1419,Merkittävyysluokitus!$A$2:$J$1705,10,FALSE),"-")</f>
        <v>3</v>
      </c>
      <c r="AX1419" s="175">
        <f>IFERROR(VLOOKUP(C1419,Merkittävyysluokitus!$A$2:$J$1705,6,FALSE),"-")</f>
        <v>3.8001339421613389</v>
      </c>
      <c r="AY1419" s="175">
        <f>IFERROR(VLOOKUP(C1419,Merkittävyysluokitus!$A$2:$J$1705,7,FALSE),"-")</f>
        <v>1.4373333333333331</v>
      </c>
      <c r="AZ1419" s="175">
        <f>IFERROR(VLOOKUP(C1419,Merkittävyysluokitus!$A$2:$J$1705,8,FALSE),"-")</f>
        <v>2.0294672754946723</v>
      </c>
      <c r="BA1419" s="175">
        <f>IFERROR(VLOOKUP(C1419,Merkittävyysluokitus!$A$2:$J$1705,9,FALSE),"-")</f>
        <v>0.33333333333333331</v>
      </c>
      <c r="BB1419" s="203"/>
      <c r="BC1419" s="203" t="str">
        <f t="shared" si="337"/>
        <v/>
      </c>
      <c r="BD1419" s="39" t="str">
        <f t="shared" si="350"/>
        <v>musta</v>
      </c>
      <c r="BE1419" s="68" t="str">
        <f t="shared" si="332"/>
        <v>musta</v>
      </c>
      <c r="BF1419" s="68" t="str">
        <f t="shared" si="333"/>
        <v>musta</v>
      </c>
      <c r="BG1419" s="68" t="str">
        <f t="shared" si="334"/>
        <v>musta</v>
      </c>
      <c r="BH1419" s="208" t="str">
        <f t="shared" si="335"/>
        <v>musta</v>
      </c>
      <c r="BI1419" s="39"/>
      <c r="BJ1419" s="39" t="str">
        <f>IF(F1419="ei löydy","uusi tie",IF(E1419=0,"tieosoite muuttunut",IF(E1419=1,VLOOKUP(D1419,'2015'!$F$12:$AL$1887,31,FALSE),"-")))</f>
        <v>musta</v>
      </c>
      <c r="BK1419" s="67" t="str">
        <f>IF(E1419=1,VLOOKUP(D1419,'2015'!$F$12:$AL$1887,32,FALSE),"-")</f>
        <v>musta</v>
      </c>
      <c r="BL1419" s="39" t="str">
        <f>IF(F1419="ei löydy","uusi tie",IF(E1419=0,"tieosoite muuttunut",IF(E1419=1,VLOOKUP(D1419,'2015'!$F$12:$AL$1887,33,FALSE),"-")))</f>
        <v>musta</v>
      </c>
      <c r="BM1419" s="39"/>
      <c r="BN1419" s="217" t="str">
        <f>VLOOKUP(D1419,'2015'!$F$12:$AL$1887,33,FALSE)</f>
        <v>musta</v>
      </c>
      <c r="BO1419" s="39"/>
      <c r="BP1419" s="115" t="s">
        <v>10</v>
      </c>
      <c r="BQ1419" s="30"/>
      <c r="BS1419" s="5"/>
      <c r="BU1419" s="37"/>
      <c r="BV1419" s="30" t="s">
        <v>10</v>
      </c>
      <c r="BX1419" t="str">
        <f>IF(E1419=1,VLOOKUP(D1419,'2015'!$F$12:$AX$1887,43,FALSE),"-")</f>
        <v>punainen</v>
      </c>
      <c r="BY1419" t="str">
        <f>IF(E1419=1,VLOOKUP(D1419,'2015'!$F$12:$AX$1887,44,FALSE),"-")</f>
        <v>musta</v>
      </c>
      <c r="BZ1419" t="str">
        <f>IF(E1419=1,VLOOKUP(D1419,'2015'!$F$12:$AX$1887,45,FALSE),"-")</f>
        <v>musta</v>
      </c>
      <c r="CA1419" s="31">
        <f t="shared" si="351"/>
        <v>10</v>
      </c>
      <c r="CB1419" s="31">
        <f t="shared" si="352"/>
        <v>10</v>
      </c>
      <c r="CC1419" s="31">
        <f t="shared" si="353"/>
        <v>0</v>
      </c>
      <c r="CD1419" s="31">
        <f t="shared" si="354"/>
        <v>0</v>
      </c>
      <c r="CE1419" s="31">
        <f t="shared" si="355"/>
        <v>0</v>
      </c>
      <c r="CO1419" s="2" t="s">
        <v>35</v>
      </c>
      <c r="CP1419" s="2" t="s">
        <v>35</v>
      </c>
    </row>
    <row r="1420" spans="1:94" ht="15.75" thickBot="1" x14ac:dyDescent="0.3">
      <c r="A1420" s="50"/>
      <c r="B1420" s="50"/>
      <c r="C1420" s="50" t="str">
        <f t="shared" si="338"/>
        <v>11927_2_8732</v>
      </c>
      <c r="D1420" s="51" t="str">
        <f t="shared" si="339"/>
        <v>11927_2</v>
      </c>
      <c r="E1420" s="224">
        <f>IFERROR(VLOOKUP(C1420,'2015'!$C$12:$D$1887,2,FALSE),0)</f>
        <v>1</v>
      </c>
      <c r="F1420" s="51">
        <f>IFERROR(K1420-IFERROR(VLOOKUP(D1420,'2015'!$F$12:$I$1887,4,FALSE),"ei löydy"),"ei löydy")</f>
        <v>0</v>
      </c>
      <c r="G1420" s="224">
        <f>IFERROR(VLOOKUP(Työfile_2024!C1420,Liikennemalli!$D$6:$G$1921,4,FALSE),0)</f>
        <v>1</v>
      </c>
      <c r="H1420" s="225">
        <f>K1420-IFERROR(VLOOKUP(Työfile_2024!D1420,Liikennemalli!$C$6:$H$1921,6,FALSE),"ei löydy")</f>
        <v>0</v>
      </c>
      <c r="I1420" s="80">
        <v>11927</v>
      </c>
      <c r="J1420" s="52">
        <v>2</v>
      </c>
      <c r="K1420" s="52">
        <v>8732</v>
      </c>
      <c r="L1420" s="53"/>
      <c r="M1420" s="54"/>
      <c r="N1420" s="54"/>
      <c r="O1420" s="54"/>
      <c r="P1420" s="54"/>
      <c r="Q1420" s="55"/>
      <c r="R1420" s="55"/>
      <c r="S1420" s="55"/>
      <c r="T1420" s="55"/>
      <c r="U1420" s="52"/>
      <c r="V1420" s="56">
        <v>428</v>
      </c>
      <c r="W1420" s="56">
        <v>23</v>
      </c>
      <c r="X1420" s="56">
        <v>413</v>
      </c>
      <c r="Y1420" s="56">
        <f>VLOOKUP(D1420,Liikennemalli24!$D$2:$F$1804,2,FALSE)</f>
        <v>0</v>
      </c>
      <c r="Z1420" s="57">
        <f>VLOOKUP(D1420,Liikennemalli24!$D$2:$F$1804,3,FALSE)</f>
        <v>0</v>
      </c>
      <c r="AA1420" s="178">
        <f>IF(G1420=1,VLOOKUP(C1420,Liikennemalli!$D$6:$H$1921,2,FALSE),"-")</f>
        <v>0</v>
      </c>
      <c r="AB1420" s="197">
        <f>IF(G1420=1,VLOOKUP(C1420,Liikennemalli!$D$6:$H$1921,3,FALSE),"-")</f>
        <v>0</v>
      </c>
      <c r="AC1420" s="134">
        <f>IF(E1420=1,VLOOKUP(Työfile_2024!D1420,'2015'!$F$12:$X$1887,18,FALSE),"-")</f>
        <v>112</v>
      </c>
      <c r="AD1420" s="127">
        <f>IF(E1420=1,VLOOKUP(Työfile_2024!D1420,'2015'!$F$12:$X$1887,19,FALSE),"-")</f>
        <v>0.76</v>
      </c>
      <c r="AI1420" s="127">
        <f>IF(E1420=1,VLOOKUP(Työfile_2024!D1420,'2015'!$F$12:$AB$1887,20,FALSE),"-")</f>
        <v>0</v>
      </c>
      <c r="AJ1420" s="127">
        <f>IF(E1420=1,VLOOKUP(Työfile_2024!D1420,'2015'!$F$12:$AB$1887,21,FALSE),"-")</f>
        <v>0</v>
      </c>
      <c r="AK1420" s="127">
        <f>IF(E1420=1,VLOOKUP(Työfile_2024!D1420,'2015'!$F$12:$AB$1887,22,FALSE),"-")</f>
        <v>0</v>
      </c>
      <c r="AL1420" s="127">
        <f>IF(E1420=1,VLOOKUP(Työfile_2024!D1420,'2015'!$F$12:$AB$1887,23,FALSE),"-")</f>
        <v>0</v>
      </c>
      <c r="AM1420" s="56">
        <f>VLOOKUP(Työfile_2024!D1420,Tmatkat_20km_tarkasteltava_verk!$C$2:$D$1804,2,FALSE)</f>
        <v>26</v>
      </c>
      <c r="AN1420" s="148">
        <f t="shared" si="336"/>
        <v>6.0747663551401869E-2</v>
      </c>
      <c r="AO1420" s="178">
        <f>IF(E1420=1,VLOOKUP(Työfile_2024!D1420,'2015'!$F$12:$AC$1887,24,FALSE),"-")</f>
        <v>2</v>
      </c>
      <c r="AP1420" s="52">
        <f>VLOOKUP(D1420,Tarkasteltava_verkko_2024_harva!$E$2:$I$1804,5,FALSE)</f>
        <v>0</v>
      </c>
      <c r="AQ1420" s="52">
        <f>VLOOKUP(D1420,Tarkasteltava_verkko_2024_harva!$E$2:$I$1804,4,FALSE)</f>
        <v>0</v>
      </c>
      <c r="AR1420" s="148">
        <v>0</v>
      </c>
      <c r="AS1420" s="170" t="str">
        <f>IFERROR(VLOOKUP(C1420,'2015'!$C$12:$AG$1887,30,FALSE),"-")</f>
        <v/>
      </c>
      <c r="AT1420" s="148">
        <v>0</v>
      </c>
      <c r="AU1420" s="170">
        <f>IFERROR(VLOOKUP(C1420,'2015'!$C$12:$AG$1887,31,FALSE),"-")</f>
        <v>0</v>
      </c>
      <c r="AV1420" s="106"/>
      <c r="AW1420" s="63">
        <f>IFERROR(VLOOKUP(C1420,Merkittävyysluokitus!$A$2:$J$1705,10,FALSE),"-")</f>
        <v>3</v>
      </c>
      <c r="AX1420" s="175">
        <f>IFERROR(VLOOKUP(C1420,Merkittävyysluokitus!$A$2:$J$1705,6,FALSE),"-")</f>
        <v>3.4478508371385082</v>
      </c>
      <c r="AY1420" s="175">
        <f>IFERROR(VLOOKUP(C1420,Merkittävyysluokitus!$A$2:$J$1705,7,FALSE),"-")</f>
        <v>1.4206666666666665</v>
      </c>
      <c r="AZ1420" s="175">
        <f>IFERROR(VLOOKUP(C1420,Merkittävyysluokitus!$A$2:$J$1705,8,FALSE),"-")</f>
        <v>1.6938508371385084</v>
      </c>
      <c r="BA1420" s="175">
        <f>IFERROR(VLOOKUP(C1420,Merkittävyysluokitus!$A$2:$J$1705,9,FALSE),"-")</f>
        <v>0.33333333333333331</v>
      </c>
      <c r="BB1420" s="203"/>
      <c r="BC1420" s="203" t="str">
        <f t="shared" si="337"/>
        <v>ei mallia</v>
      </c>
      <c r="BD1420" s="39" t="str">
        <f t="shared" si="350"/>
        <v>Ei luokiteltu</v>
      </c>
      <c r="BE1420" s="68" t="str">
        <f t="shared" si="332"/>
        <v>ei mallia</v>
      </c>
      <c r="BF1420" s="68" t="str">
        <f t="shared" si="333"/>
        <v>ei mallia</v>
      </c>
      <c r="BG1420" s="68" t="str">
        <f t="shared" si="334"/>
        <v>ei mallia</v>
      </c>
      <c r="BH1420" s="208" t="str">
        <f t="shared" si="335"/>
        <v>musta</v>
      </c>
      <c r="BI1420" s="39"/>
      <c r="BJ1420" s="39" t="str">
        <f>IF(F1420="ei löydy","uusi tie",IF(E1420=0,"tieosoite muuttunut",IF(E1420=1,VLOOKUP(D1420,'2015'!$F$12:$AL$1887,31,FALSE),"-")))</f>
        <v>musta</v>
      </c>
      <c r="BK1420" s="67" t="str">
        <f>IF(E1420=1,VLOOKUP(D1420,'2015'!$F$12:$AL$1887,32,FALSE),"-")</f>
        <v>musta</v>
      </c>
      <c r="BL1420" s="39" t="str">
        <f>IF(F1420="ei löydy","uusi tie",IF(E1420=0,"tieosoite muuttunut",IF(E1420=1,VLOOKUP(D1420,'2015'!$F$12:$AL$1887,33,FALSE),"-")))</f>
        <v>musta</v>
      </c>
      <c r="BM1420" s="39"/>
      <c r="BN1420" s="217" t="str">
        <f>VLOOKUP(D1420,'2015'!$F$12:$AL$1887,33,FALSE)</f>
        <v>musta</v>
      </c>
      <c r="BO1420" s="39"/>
      <c r="BP1420" s="115" t="s">
        <v>10</v>
      </c>
      <c r="BQ1420" s="30"/>
      <c r="BS1420" s="5"/>
      <c r="BU1420" s="37"/>
      <c r="BV1420" s="30" t="s">
        <v>10</v>
      </c>
      <c r="BX1420" t="str">
        <f>IF(E1420=1,VLOOKUP(D1420,'2015'!$F$12:$AX$1887,43,FALSE),"-")</f>
        <v>musta</v>
      </c>
      <c r="BY1420" t="str">
        <f>IF(E1420=1,VLOOKUP(D1420,'2015'!$F$12:$AX$1887,44,FALSE),"-")</f>
        <v>musta</v>
      </c>
      <c r="BZ1420" t="str">
        <f>IF(E1420=1,VLOOKUP(D1420,'2015'!$F$12:$AX$1887,45,FALSE),"-")</f>
        <v>musta</v>
      </c>
      <c r="CA1420" s="31">
        <f t="shared" si="351"/>
        <v>10</v>
      </c>
      <c r="CB1420" s="31">
        <f t="shared" si="352"/>
        <v>10</v>
      </c>
      <c r="CC1420" s="31">
        <f t="shared" si="353"/>
        <v>0</v>
      </c>
      <c r="CD1420" s="31">
        <f t="shared" si="354"/>
        <v>0</v>
      </c>
      <c r="CE1420" s="31">
        <f t="shared" si="355"/>
        <v>0</v>
      </c>
      <c r="CO1420" s="32" t="s">
        <v>34</v>
      </c>
      <c r="CP1420" s="2" t="s">
        <v>35</v>
      </c>
    </row>
    <row r="1421" spans="1:94" ht="15.75" thickBot="1" x14ac:dyDescent="0.3">
      <c r="A1421" s="50"/>
      <c r="B1421" s="50"/>
      <c r="C1421" s="50" t="str">
        <f t="shared" si="338"/>
        <v>11927_3_5406</v>
      </c>
      <c r="D1421" s="51" t="str">
        <f t="shared" si="339"/>
        <v>11927_3</v>
      </c>
      <c r="E1421" s="224">
        <f>IFERROR(VLOOKUP(C1421,'2015'!$C$12:$D$1887,2,FALSE),0)</f>
        <v>1</v>
      </c>
      <c r="F1421" s="51">
        <f>IFERROR(K1421-IFERROR(VLOOKUP(D1421,'2015'!$F$12:$I$1887,4,FALSE),"ei löydy"),"ei löydy")</f>
        <v>0</v>
      </c>
      <c r="G1421" s="224">
        <f>IFERROR(VLOOKUP(Työfile_2024!C1421,Liikennemalli!$D$6:$G$1921,4,FALSE),0)</f>
        <v>1</v>
      </c>
      <c r="H1421" s="225">
        <f>K1421-IFERROR(VLOOKUP(Työfile_2024!D1421,Liikennemalli!$C$6:$H$1921,6,FALSE),"ei löydy")</f>
        <v>0</v>
      </c>
      <c r="I1421" s="80">
        <v>11927</v>
      </c>
      <c r="J1421" s="52">
        <v>3</v>
      </c>
      <c r="K1421" s="52">
        <v>5406</v>
      </c>
      <c r="L1421" s="53"/>
      <c r="M1421" s="54"/>
      <c r="N1421" s="54"/>
      <c r="O1421" s="54"/>
      <c r="P1421" s="54"/>
      <c r="Q1421" s="55"/>
      <c r="R1421" s="55"/>
      <c r="S1421" s="55"/>
      <c r="T1421" s="55"/>
      <c r="U1421" s="52"/>
      <c r="V1421" s="56">
        <v>428</v>
      </c>
      <c r="W1421" s="56">
        <v>23</v>
      </c>
      <c r="X1421" s="56">
        <v>413</v>
      </c>
      <c r="Y1421" s="56">
        <f>VLOOKUP(D1421,Liikennemalli24!$D$2:$F$1804,2,FALSE)</f>
        <v>0</v>
      </c>
      <c r="Z1421" s="57">
        <f>VLOOKUP(D1421,Liikennemalli24!$D$2:$F$1804,3,FALSE)</f>
        <v>0</v>
      </c>
      <c r="AA1421" s="178">
        <f>IF(G1421=1,VLOOKUP(C1421,Liikennemalli!$D$6:$H$1921,2,FALSE),"-")</f>
        <v>0</v>
      </c>
      <c r="AB1421" s="197">
        <f>IF(G1421=1,VLOOKUP(C1421,Liikennemalli!$D$6:$H$1921,3,FALSE),"-")</f>
        <v>0</v>
      </c>
      <c r="AC1421" s="134">
        <f>IF(E1421=1,VLOOKUP(Työfile_2024!D1421,'2015'!$F$12:$X$1887,18,FALSE),"-")</f>
        <v>78</v>
      </c>
      <c r="AD1421" s="127">
        <f>IF(E1421=1,VLOOKUP(Työfile_2024!D1421,'2015'!$F$12:$X$1887,19,FALSE),"-")</f>
        <v>0.94</v>
      </c>
      <c r="AI1421" s="127">
        <f>IF(E1421=1,VLOOKUP(Työfile_2024!D1421,'2015'!$F$12:$AB$1887,20,FALSE),"-")</f>
        <v>0</v>
      </c>
      <c r="AJ1421" s="127">
        <f>IF(E1421=1,VLOOKUP(Työfile_2024!D1421,'2015'!$F$12:$AB$1887,21,FALSE),"-")</f>
        <v>0</v>
      </c>
      <c r="AK1421" s="127">
        <f>IF(E1421=1,VLOOKUP(Työfile_2024!D1421,'2015'!$F$12:$AB$1887,22,FALSE),"-")</f>
        <v>0</v>
      </c>
      <c r="AL1421" s="127">
        <f>IF(E1421=1,VLOOKUP(Työfile_2024!D1421,'2015'!$F$12:$AB$1887,23,FALSE),"-")</f>
        <v>0</v>
      </c>
      <c r="AM1421" s="56">
        <f>VLOOKUP(Työfile_2024!D1421,Tmatkat_20km_tarkasteltava_verk!$C$2:$D$1804,2,FALSE)</f>
        <v>19</v>
      </c>
      <c r="AN1421" s="148">
        <f t="shared" si="336"/>
        <v>4.4392523364485979E-2</v>
      </c>
      <c r="AO1421" s="178">
        <f>IF(E1421=1,VLOOKUP(Työfile_2024!D1421,'2015'!$F$12:$AC$1887,24,FALSE),"-")</f>
        <v>2</v>
      </c>
      <c r="AP1421" s="52">
        <f>VLOOKUP(D1421,Tarkasteltava_verkko_2024_harva!$E$2:$I$1804,5,FALSE)</f>
        <v>0</v>
      </c>
      <c r="AQ1421" s="52">
        <f>VLOOKUP(D1421,Tarkasteltava_verkko_2024_harva!$E$2:$I$1804,4,FALSE)</f>
        <v>0</v>
      </c>
      <c r="AR1421" s="148">
        <v>0</v>
      </c>
      <c r="AS1421" s="170" t="str">
        <f>IFERROR(VLOOKUP(C1421,'2015'!$C$12:$AG$1887,30,FALSE),"-")</f>
        <v/>
      </c>
      <c r="AT1421" s="148">
        <v>0</v>
      </c>
      <c r="AU1421" s="170">
        <f>IFERROR(VLOOKUP(C1421,'2015'!$C$12:$AG$1887,31,FALSE),"-")</f>
        <v>0</v>
      </c>
      <c r="AV1421" s="106"/>
      <c r="AW1421" s="63">
        <f>IFERROR(VLOOKUP(C1421,Merkittävyysluokitus!$A$2:$J$1705,10,FALSE),"-")</f>
        <v>3</v>
      </c>
      <c r="AX1421" s="175">
        <f>IFERROR(VLOOKUP(C1421,Merkittävyysluokitus!$A$2:$J$1705,6,FALSE),"-")</f>
        <v>3.0081400304414001</v>
      </c>
      <c r="AY1421" s="175">
        <f>IFERROR(VLOOKUP(C1421,Merkittävyysluokitus!$A$2:$J$1705,7,FALSE),"-")</f>
        <v>1.3839999999999999</v>
      </c>
      <c r="AZ1421" s="175">
        <f>IFERROR(VLOOKUP(C1421,Merkittävyysluokitus!$A$2:$J$1705,8,FALSE),"-")</f>
        <v>1.4574733637747335</v>
      </c>
      <c r="BA1421" s="175">
        <f>IFERROR(VLOOKUP(C1421,Merkittävyysluokitus!$A$2:$J$1705,9,FALSE),"-")</f>
        <v>0.16666666666666666</v>
      </c>
      <c r="BB1421" s="203"/>
      <c r="BC1421" s="203" t="str">
        <f t="shared" si="337"/>
        <v>ei mallia</v>
      </c>
      <c r="BD1421" s="39" t="str">
        <f t="shared" si="350"/>
        <v>Ei luokiteltu</v>
      </c>
      <c r="BE1421" s="68" t="str">
        <f t="shared" si="332"/>
        <v>ei mallia</v>
      </c>
      <c r="BF1421" s="68" t="str">
        <f t="shared" si="333"/>
        <v>ei mallia</v>
      </c>
      <c r="BG1421" s="68" t="str">
        <f t="shared" si="334"/>
        <v>ei mallia</v>
      </c>
      <c r="BH1421" s="208" t="str">
        <f t="shared" si="335"/>
        <v>musta</v>
      </c>
      <c r="BI1421" s="39"/>
      <c r="BJ1421" s="39" t="str">
        <f>IF(F1421="ei löydy","uusi tie",IF(E1421=0,"tieosoite muuttunut",IF(E1421=1,VLOOKUP(D1421,'2015'!$F$12:$AL$1887,31,FALSE),"-")))</f>
        <v>musta</v>
      </c>
      <c r="BK1421" s="67" t="str">
        <f>IF(E1421=1,VLOOKUP(D1421,'2015'!$F$12:$AL$1887,32,FALSE),"-")</f>
        <v>musta</v>
      </c>
      <c r="BL1421" s="39" t="str">
        <f>IF(F1421="ei löydy","uusi tie",IF(E1421=0,"tieosoite muuttunut",IF(E1421=1,VLOOKUP(D1421,'2015'!$F$12:$AL$1887,33,FALSE),"-")))</f>
        <v>musta</v>
      </c>
      <c r="BM1421" s="39"/>
      <c r="BN1421" s="217" t="str">
        <f>VLOOKUP(D1421,'2015'!$F$12:$AL$1887,33,FALSE)</f>
        <v>musta</v>
      </c>
      <c r="BO1421" s="39"/>
      <c r="BP1421" s="115" t="s">
        <v>10</v>
      </c>
      <c r="BQ1421" s="30"/>
      <c r="BS1421" s="5"/>
      <c r="BU1421" s="37"/>
      <c r="BV1421" s="30" t="s">
        <v>10</v>
      </c>
      <c r="BX1421" t="str">
        <f>IF(E1421=1,VLOOKUP(D1421,'2015'!$F$12:$AX$1887,43,FALSE),"-")</f>
        <v>musta</v>
      </c>
      <c r="BY1421" t="str">
        <f>IF(E1421=1,VLOOKUP(D1421,'2015'!$F$12:$AX$1887,44,FALSE),"-")</f>
        <v>musta</v>
      </c>
      <c r="BZ1421" t="str">
        <f>IF(E1421=1,VLOOKUP(D1421,'2015'!$F$12:$AX$1887,45,FALSE),"-")</f>
        <v>musta</v>
      </c>
      <c r="CA1421" s="31">
        <f t="shared" si="351"/>
        <v>10</v>
      </c>
      <c r="CB1421" s="31">
        <f t="shared" si="352"/>
        <v>10</v>
      </c>
      <c r="CC1421" s="31">
        <f t="shared" si="353"/>
        <v>0</v>
      </c>
      <c r="CD1421" s="31">
        <f t="shared" si="354"/>
        <v>0</v>
      </c>
      <c r="CE1421" s="31">
        <f t="shared" si="355"/>
        <v>0</v>
      </c>
      <c r="CO1421" s="29" t="s">
        <v>34</v>
      </c>
      <c r="CP1421" s="29" t="s">
        <v>34</v>
      </c>
    </row>
    <row r="1422" spans="1:94" ht="15.75" thickBot="1" x14ac:dyDescent="0.3">
      <c r="A1422" s="50"/>
      <c r="B1422" s="50"/>
      <c r="C1422" s="50" t="str">
        <f t="shared" si="338"/>
        <v>11928_1_1340</v>
      </c>
      <c r="D1422" s="51" t="str">
        <f t="shared" si="339"/>
        <v>11928_1</v>
      </c>
      <c r="E1422" s="224">
        <f>IFERROR(VLOOKUP(C1422,'2015'!$C$12:$D$1887,2,FALSE),0)</f>
        <v>1</v>
      </c>
      <c r="F1422" s="51">
        <f>IFERROR(K1422-IFERROR(VLOOKUP(D1422,'2015'!$F$12:$I$1887,4,FALSE),"ei löydy"),"ei löydy")</f>
        <v>0</v>
      </c>
      <c r="G1422" s="224">
        <f>IFERROR(VLOOKUP(Työfile_2024!C1422,Liikennemalli!$D$6:$G$1921,4,FALSE),0)</f>
        <v>1</v>
      </c>
      <c r="H1422" s="225">
        <f>K1422-IFERROR(VLOOKUP(Työfile_2024!D1422,Liikennemalli!$C$6:$H$1921,6,FALSE),"ei löydy")</f>
        <v>0</v>
      </c>
      <c r="I1422" s="80">
        <v>11928</v>
      </c>
      <c r="J1422" s="52">
        <v>1</v>
      </c>
      <c r="K1422" s="52">
        <v>1340</v>
      </c>
      <c r="L1422" s="53"/>
      <c r="M1422" s="54"/>
      <c r="N1422" s="54"/>
      <c r="O1422" s="54"/>
      <c r="P1422" s="54"/>
      <c r="Q1422" s="55"/>
      <c r="R1422" s="55"/>
      <c r="S1422" s="55"/>
      <c r="T1422" s="55"/>
      <c r="U1422" s="52"/>
      <c r="V1422" s="56">
        <v>48</v>
      </c>
      <c r="W1422" s="56">
        <v>2</v>
      </c>
      <c r="X1422" s="56">
        <v>44</v>
      </c>
      <c r="Y1422" s="56">
        <f>VLOOKUP(D1422,Liikennemalli24!$D$2:$F$1804,2,FALSE)</f>
        <v>0</v>
      </c>
      <c r="Z1422" s="57">
        <f>VLOOKUP(D1422,Liikennemalli24!$D$2:$F$1804,3,FALSE)</f>
        <v>0</v>
      </c>
      <c r="AA1422" s="178">
        <f>IF(G1422=1,VLOOKUP(C1422,Liikennemalli!$D$6:$H$1921,2,FALSE),"-")</f>
        <v>0</v>
      </c>
      <c r="AB1422" s="197">
        <f>IF(G1422=1,VLOOKUP(C1422,Liikennemalli!$D$6:$H$1921,3,FALSE),"-")</f>
        <v>0</v>
      </c>
      <c r="AC1422" s="134" t="str">
        <f>IF(E1422=1,VLOOKUP(Työfile_2024!D1422,'2015'!$F$12:$X$1887,18,FALSE),"-")</f>
        <v>ei mallia</v>
      </c>
      <c r="AD1422" s="127" t="str">
        <f>IF(E1422=1,VLOOKUP(Työfile_2024!D1422,'2015'!$F$12:$X$1887,19,FALSE),"-")</f>
        <v>ei mallia</v>
      </c>
      <c r="AI1422" s="127">
        <f>IF(E1422=1,VLOOKUP(Työfile_2024!D1422,'2015'!$F$12:$AB$1887,20,FALSE),"-")</f>
        <v>0</v>
      </c>
      <c r="AJ1422" s="127">
        <f>IF(E1422=1,VLOOKUP(Työfile_2024!D1422,'2015'!$F$12:$AB$1887,21,FALSE),"-")</f>
        <v>0</v>
      </c>
      <c r="AK1422" s="127">
        <f>IF(E1422=1,VLOOKUP(Työfile_2024!D1422,'2015'!$F$12:$AB$1887,22,FALSE),"-")</f>
        <v>0</v>
      </c>
      <c r="AL1422" s="127">
        <f>IF(E1422=1,VLOOKUP(Työfile_2024!D1422,'2015'!$F$12:$AB$1887,23,FALSE),"-")</f>
        <v>0</v>
      </c>
      <c r="AM1422" s="56">
        <f>VLOOKUP(Työfile_2024!D1422,Tmatkat_20km_tarkasteltava_verk!$C$2:$D$1804,2,FALSE)</f>
        <v>2</v>
      </c>
      <c r="AN1422" s="148">
        <f t="shared" si="336"/>
        <v>4.1666666666666664E-2</v>
      </c>
      <c r="AO1422" s="178">
        <f>IF(E1422=1,VLOOKUP(Työfile_2024!D1422,'2015'!$F$12:$AC$1887,24,FALSE),"-")</f>
        <v>0</v>
      </c>
      <c r="AP1422" s="52">
        <f>VLOOKUP(D1422,Tarkasteltava_verkko_2024_harva!$E$2:$I$1804,5,FALSE)</f>
        <v>0</v>
      </c>
      <c r="AQ1422" s="52">
        <f>VLOOKUP(D1422,Tarkasteltava_verkko_2024_harva!$E$2:$I$1804,4,FALSE)</f>
        <v>0</v>
      </c>
      <c r="AR1422" s="148">
        <v>0</v>
      </c>
      <c r="AS1422" s="170" t="str">
        <f>IFERROR(VLOOKUP(C1422,'2015'!$C$12:$AG$1887,30,FALSE),"-")</f>
        <v/>
      </c>
      <c r="AT1422" s="148">
        <v>0</v>
      </c>
      <c r="AU1422" s="170">
        <f>IFERROR(VLOOKUP(C1422,'2015'!$C$12:$AG$1887,31,FALSE),"-")</f>
        <v>0</v>
      </c>
      <c r="AV1422" s="106"/>
      <c r="AW1422" s="63">
        <f>IFERROR(VLOOKUP(C1422,Merkittävyysluokitus!$A$2:$J$1705,10,FALSE),"-")</f>
        <v>4</v>
      </c>
      <c r="AX1422" s="175">
        <f>IFERROR(VLOOKUP(C1422,Merkittävyysluokitus!$A$2:$J$1705,6,FALSE),"-")</f>
        <v>0.64010350076103495</v>
      </c>
      <c r="AY1422" s="175">
        <f>IFERROR(VLOOKUP(C1422,Merkittävyysluokitus!$A$2:$J$1705,7,FALSE),"-")</f>
        <v>0.14399999999999996</v>
      </c>
      <c r="AZ1422" s="175">
        <f>IFERROR(VLOOKUP(C1422,Merkittävyysluokitus!$A$2:$J$1705,8,FALSE),"-")</f>
        <v>0.3294368340943683</v>
      </c>
      <c r="BA1422" s="175">
        <f>IFERROR(VLOOKUP(C1422,Merkittävyysluokitus!$A$2:$J$1705,9,FALSE),"-")</f>
        <v>0.16666666666666666</v>
      </c>
      <c r="BB1422" s="203"/>
      <c r="BC1422" s="203" t="str">
        <f t="shared" si="337"/>
        <v>ei mallia</v>
      </c>
      <c r="BD1422" s="39" t="str">
        <f t="shared" si="350"/>
        <v>Ei luokiteltu</v>
      </c>
      <c r="BE1422" s="68" t="str">
        <f t="shared" ref="BE1422:BE1485" si="356">IF(Z1422="-","ei mallia",IF(Z1422=0,"ei mallia",IF(Z1422&gt;0.599999,IF(Y1422&gt;999,"punainen",IF(AM1422&gt;99,"punainen",IF(AP1422="tiivis","punainen","musta"))),"musta")))</f>
        <v>ei mallia</v>
      </c>
      <c r="BF1422" s="68" t="str">
        <f t="shared" ref="BF1422:BF1485" si="357">IF(Z1422="-","ei mallia",IF(Z1422=0,"ei mallia",IF(Z1422&gt;0.399999,IF(Y1422&gt;1999,"punainen",IF(AM1422&gt;499,"punainen",IF(AQ1422="harva","punainen","musta"))),"musta")))</f>
        <v>ei mallia</v>
      </c>
      <c r="BG1422" s="68" t="str">
        <f t="shared" ref="BG1422:BG1485" si="358">IF(Z1422="-","ei mallia",IF(Y1422=0,"ei mallia",(IF(AND(SUM((Z1422&gt;$BF$2),(Y1422&gt;$BF$3),(AM1422&gt;$BF$4),(AQ1422=$BF$5))&gt;=2,OR(Z1422&gt;$BG$2,Y1422&gt;$BG$3,AM1422&gt;$BG$4,AP1422=$BG$5)),"punainen","musta"))))</f>
        <v>ei mallia</v>
      </c>
      <c r="BH1422" s="208" t="str">
        <f t="shared" ref="BH1422:BH1485" si="359">IF(Z1422&gt;0.5,IF(AQ1422="harva","punainen","musta"),"musta")</f>
        <v>musta</v>
      </c>
      <c r="BI1422" s="39"/>
      <c r="BJ1422" s="39" t="str">
        <f>IF(F1422="ei löydy","uusi tie",IF(E1422=0,"tieosoite muuttunut",IF(E1422=1,VLOOKUP(D1422,'2015'!$F$12:$AL$1887,31,FALSE),"-")))</f>
        <v>musta</v>
      </c>
      <c r="BK1422" s="67" t="str">
        <f>IF(E1422=1,VLOOKUP(D1422,'2015'!$F$12:$AL$1887,32,FALSE),"-")</f>
        <v>musta</v>
      </c>
      <c r="BL1422" s="39" t="str">
        <f>IF(F1422="ei löydy","uusi tie",IF(E1422=0,"tieosoite muuttunut",IF(E1422=1,VLOOKUP(D1422,'2015'!$F$12:$AL$1887,33,FALSE),"-")))</f>
        <v>musta</v>
      </c>
      <c r="BM1422" s="39"/>
      <c r="BN1422" s="217" t="str">
        <f>VLOOKUP(D1422,'2015'!$F$12:$AL$1887,33,FALSE)</f>
        <v>musta</v>
      </c>
      <c r="BO1422" s="39"/>
      <c r="BP1422" s="115" t="s">
        <v>10</v>
      </c>
      <c r="BQ1422" s="30"/>
      <c r="BS1422" s="5"/>
      <c r="BU1422" s="37"/>
      <c r="BV1422" s="30" t="s">
        <v>10</v>
      </c>
      <c r="BX1422" t="str">
        <f>IF(E1422=1,VLOOKUP(D1422,'2015'!$F$12:$AX$1887,43,FALSE),"-")</f>
        <v>ei mallia</v>
      </c>
      <c r="BY1422" t="str">
        <f>IF(E1422=1,VLOOKUP(D1422,'2015'!$F$12:$AX$1887,44,FALSE),"-")</f>
        <v>ei mallia</v>
      </c>
      <c r="BZ1422" t="str">
        <f>IF(E1422=1,VLOOKUP(D1422,'2015'!$F$12:$AX$1887,45,FALSE),"-")</f>
        <v>ei mallia</v>
      </c>
      <c r="CA1422" s="31">
        <f t="shared" si="351"/>
        <v>20</v>
      </c>
      <c r="CB1422" s="31">
        <f t="shared" si="352"/>
        <v>10</v>
      </c>
      <c r="CC1422" s="31">
        <f t="shared" si="353"/>
        <v>10</v>
      </c>
      <c r="CD1422" s="31">
        <f t="shared" si="354"/>
        <v>0</v>
      </c>
      <c r="CE1422" s="31">
        <f t="shared" si="355"/>
        <v>0</v>
      </c>
      <c r="CO1422" s="29" t="s">
        <v>34</v>
      </c>
      <c r="CP1422" s="29" t="s">
        <v>34</v>
      </c>
    </row>
    <row r="1423" spans="1:94" ht="15.75" thickBot="1" x14ac:dyDescent="0.3">
      <c r="A1423" s="50"/>
      <c r="B1423" s="50"/>
      <c r="C1423" s="50" t="str">
        <f t="shared" si="338"/>
        <v>11931_1_4070</v>
      </c>
      <c r="D1423" s="51" t="str">
        <f t="shared" si="339"/>
        <v>11931_1</v>
      </c>
      <c r="E1423" s="224">
        <f>IFERROR(VLOOKUP(C1423,'2015'!$C$12:$D$1887,2,FALSE),0)</f>
        <v>1</v>
      </c>
      <c r="F1423" s="51">
        <f>IFERROR(K1423-IFERROR(VLOOKUP(D1423,'2015'!$F$12:$I$1887,4,FALSE),"ei löydy"),"ei löydy")</f>
        <v>0</v>
      </c>
      <c r="G1423" s="224">
        <f>IFERROR(VLOOKUP(Työfile_2024!C1423,Liikennemalli!$D$6:$G$1921,4,FALSE),0)</f>
        <v>1</v>
      </c>
      <c r="H1423" s="225">
        <f>K1423-IFERROR(VLOOKUP(Työfile_2024!D1423,Liikennemalli!$C$6:$H$1921,6,FALSE),"ei löydy")</f>
        <v>0</v>
      </c>
      <c r="I1423" s="80">
        <v>11931</v>
      </c>
      <c r="J1423" s="52">
        <v>1</v>
      </c>
      <c r="K1423" s="52">
        <v>4070</v>
      </c>
      <c r="L1423" s="53"/>
      <c r="M1423" s="54"/>
      <c r="N1423" s="54"/>
      <c r="O1423" s="54"/>
      <c r="P1423" s="54"/>
      <c r="Q1423" s="55"/>
      <c r="R1423" s="55"/>
      <c r="S1423" s="55"/>
      <c r="T1423" s="55"/>
      <c r="U1423" s="52"/>
      <c r="V1423" s="56">
        <v>110.38181818181818</v>
      </c>
      <c r="W1423" s="56">
        <v>6.0909090909090908</v>
      </c>
      <c r="X1423" s="56">
        <v>111.2909090909091</v>
      </c>
      <c r="Y1423" s="56">
        <f>VLOOKUP(D1423,Liikennemalli24!$D$2:$F$1804,2,FALSE)</f>
        <v>0</v>
      </c>
      <c r="Z1423" s="57">
        <f>VLOOKUP(D1423,Liikennemalli24!$D$2:$F$1804,3,FALSE)</f>
        <v>0</v>
      </c>
      <c r="AA1423" s="178">
        <f>IF(G1423=1,VLOOKUP(C1423,Liikennemalli!$D$6:$H$1921,2,FALSE),"-")</f>
        <v>0</v>
      </c>
      <c r="AB1423" s="197">
        <f>IF(G1423=1,VLOOKUP(C1423,Liikennemalli!$D$6:$H$1921,3,FALSE),"-")</f>
        <v>0</v>
      </c>
      <c r="AC1423" s="134">
        <f>IF(E1423=1,VLOOKUP(Työfile_2024!D1423,'2015'!$F$12:$X$1887,18,FALSE),"-")</f>
        <v>196</v>
      </c>
      <c r="AD1423" s="127">
        <f>IF(E1423=1,VLOOKUP(Työfile_2024!D1423,'2015'!$F$12:$X$1887,19,FALSE),"-")</f>
        <v>0.7</v>
      </c>
      <c r="AI1423" s="127">
        <f>IF(E1423=1,VLOOKUP(Työfile_2024!D1423,'2015'!$F$12:$AB$1887,20,FALSE),"-")</f>
        <v>0</v>
      </c>
      <c r="AJ1423" s="127">
        <f>IF(E1423=1,VLOOKUP(Työfile_2024!D1423,'2015'!$F$12:$AB$1887,21,FALSE),"-")</f>
        <v>0</v>
      </c>
      <c r="AK1423" s="127">
        <f>IF(E1423=1,VLOOKUP(Työfile_2024!D1423,'2015'!$F$12:$AB$1887,22,FALSE),"-")</f>
        <v>0</v>
      </c>
      <c r="AL1423" s="127">
        <f>IF(E1423=1,VLOOKUP(Työfile_2024!D1423,'2015'!$F$12:$AB$1887,23,FALSE),"-")</f>
        <v>0</v>
      </c>
      <c r="AM1423" s="56">
        <f>VLOOKUP(Työfile_2024!D1423,Tmatkat_20km_tarkasteltava_verk!$C$2:$D$1804,2,FALSE)</f>
        <v>45</v>
      </c>
      <c r="AN1423" s="148">
        <f t="shared" ref="AN1423:AN1486" si="360">AM1423/V1423</f>
        <v>0.40767583594136059</v>
      </c>
      <c r="AO1423" s="178">
        <f>IF(E1423=1,VLOOKUP(Työfile_2024!D1423,'2015'!$F$12:$AC$1887,24,FALSE),"-")</f>
        <v>45</v>
      </c>
      <c r="AP1423" s="52">
        <f>VLOOKUP(D1423,Tarkasteltava_verkko_2024_harva!$E$2:$I$1804,5,FALSE)</f>
        <v>0</v>
      </c>
      <c r="AQ1423" s="52">
        <f>VLOOKUP(D1423,Tarkasteltava_verkko_2024_harva!$E$2:$I$1804,4,FALSE)</f>
        <v>0</v>
      </c>
      <c r="AR1423" s="148">
        <v>0</v>
      </c>
      <c r="AS1423" s="170" t="str">
        <f>IFERROR(VLOOKUP(C1423,'2015'!$C$12:$AG$1887,30,FALSE),"-")</f>
        <v/>
      </c>
      <c r="AT1423" s="148">
        <v>0</v>
      </c>
      <c r="AU1423" s="170">
        <f>IFERROR(VLOOKUP(C1423,'2015'!$C$12:$AG$1887,31,FALSE),"-")</f>
        <v>0</v>
      </c>
      <c r="AV1423" s="106"/>
      <c r="AW1423" s="63">
        <f>IFERROR(VLOOKUP(C1423,Merkittävyysluokitus!$A$2:$J$1705,10,FALSE),"-")</f>
        <v>4</v>
      </c>
      <c r="AX1423" s="175">
        <f>IFERROR(VLOOKUP(C1423,Merkittävyysluokitus!$A$2:$J$1705,6,FALSE),"-")</f>
        <v>2.9731096167150959</v>
      </c>
      <c r="AY1423" s="175">
        <f>IFERROR(VLOOKUP(C1423,Merkittävyysluokitus!$A$2:$J$1705,7,FALSE),"-")</f>
        <v>0.97447878787878772</v>
      </c>
      <c r="AZ1423" s="175">
        <f>IFERROR(VLOOKUP(C1423,Merkittävyysluokitus!$A$2:$J$1705,8,FALSE),"-")</f>
        <v>1.4986308288363084</v>
      </c>
      <c r="BA1423" s="175">
        <f>IFERROR(VLOOKUP(C1423,Merkittävyysluokitus!$A$2:$J$1705,9,FALSE),"-")</f>
        <v>0.5</v>
      </c>
      <c r="BB1423" s="203"/>
      <c r="BC1423" s="203" t="str">
        <f t="shared" ref="BC1423:BC1486" si="361">IF(BD1423="ei luokiteltu","ei mallia",IF(BL1423="tieosoite muuttunut","tieosoite muuttunut",IF(BD1423&lt;&gt;BL1423,"muutos","")))</f>
        <v>ei mallia</v>
      </c>
      <c r="BD1423" s="39" t="str">
        <f t="shared" si="350"/>
        <v>Ei luokiteltu</v>
      </c>
      <c r="BE1423" s="68" t="str">
        <f t="shared" si="356"/>
        <v>ei mallia</v>
      </c>
      <c r="BF1423" s="68" t="str">
        <f t="shared" si="357"/>
        <v>ei mallia</v>
      </c>
      <c r="BG1423" s="68" t="str">
        <f t="shared" si="358"/>
        <v>ei mallia</v>
      </c>
      <c r="BH1423" s="208" t="str">
        <f t="shared" si="359"/>
        <v>musta</v>
      </c>
      <c r="BI1423" s="39"/>
      <c r="BJ1423" s="39" t="str">
        <f>IF(F1423="ei löydy","uusi tie",IF(E1423=0,"tieosoite muuttunut",IF(E1423=1,VLOOKUP(D1423,'2015'!$F$12:$AL$1887,31,FALSE),"-")))</f>
        <v>musta</v>
      </c>
      <c r="BK1423" s="67" t="str">
        <f>IF(E1423=1,VLOOKUP(D1423,'2015'!$F$12:$AL$1887,32,FALSE),"-")</f>
        <v>musta</v>
      </c>
      <c r="BL1423" s="39" t="str">
        <f>IF(F1423="ei löydy","uusi tie",IF(E1423=0,"tieosoite muuttunut",IF(E1423=1,VLOOKUP(D1423,'2015'!$F$12:$AL$1887,33,FALSE),"-")))</f>
        <v>musta</v>
      </c>
      <c r="BM1423" s="39"/>
      <c r="BN1423" s="217" t="str">
        <f>VLOOKUP(D1423,'2015'!$F$12:$AL$1887,33,FALSE)</f>
        <v>musta</v>
      </c>
      <c r="BO1423" s="39"/>
      <c r="BP1423" s="115" t="s">
        <v>10</v>
      </c>
      <c r="BQ1423" s="30"/>
      <c r="BS1423" s="5"/>
      <c r="BU1423" s="37"/>
      <c r="BV1423" s="30" t="s">
        <v>10</v>
      </c>
      <c r="BX1423" t="str">
        <f>IF(E1423=1,VLOOKUP(D1423,'2015'!$F$12:$AX$1887,43,FALSE),"-")</f>
        <v>musta</v>
      </c>
      <c r="BY1423" t="str">
        <f>IF(E1423=1,VLOOKUP(D1423,'2015'!$F$12:$AX$1887,44,FALSE),"-")</f>
        <v>musta</v>
      </c>
      <c r="BZ1423" t="str">
        <f>IF(E1423=1,VLOOKUP(D1423,'2015'!$F$12:$AX$1887,45,FALSE),"-")</f>
        <v>musta</v>
      </c>
      <c r="CA1423" s="31">
        <f t="shared" si="351"/>
        <v>10</v>
      </c>
      <c r="CB1423" s="31">
        <f t="shared" si="352"/>
        <v>10</v>
      </c>
      <c r="CC1423" s="31">
        <f t="shared" si="353"/>
        <v>0</v>
      </c>
      <c r="CD1423" s="31">
        <f t="shared" si="354"/>
        <v>0</v>
      </c>
      <c r="CE1423" s="31">
        <f t="shared" si="355"/>
        <v>0</v>
      </c>
      <c r="CO1423" s="32" t="s">
        <v>34</v>
      </c>
      <c r="CP1423" s="2" t="s">
        <v>35</v>
      </c>
    </row>
    <row r="1424" spans="1:94" ht="15.75" thickBot="1" x14ac:dyDescent="0.3">
      <c r="A1424" s="50"/>
      <c r="B1424" s="50"/>
      <c r="C1424" s="50" t="str">
        <f t="shared" ref="C1424:C1487" si="362">CONCATENATE(I1424,"_",J1424,"_",K1424)</f>
        <v>11932_1_65</v>
      </c>
      <c r="D1424" s="51" t="str">
        <f t="shared" ref="D1424:D1487" si="363">CONCATENATE(I1424,"_",J1424)</f>
        <v>11932_1</v>
      </c>
      <c r="E1424" s="224">
        <f>IFERROR(VLOOKUP(C1424,'2015'!$C$12:$D$1887,2,FALSE),0)</f>
        <v>1</v>
      </c>
      <c r="F1424" s="51">
        <f>IFERROR(K1424-IFERROR(VLOOKUP(D1424,'2015'!$F$12:$I$1887,4,FALSE),"ei löydy"),"ei löydy")</f>
        <v>0</v>
      </c>
      <c r="G1424" s="224">
        <f>IFERROR(VLOOKUP(Työfile_2024!C1424,Liikennemalli!$D$6:$G$1921,4,FALSE),0)</f>
        <v>1</v>
      </c>
      <c r="H1424" s="225">
        <f>K1424-IFERROR(VLOOKUP(Työfile_2024!D1424,Liikennemalli!$C$6:$H$1921,6,FALSE),"ei löydy")</f>
        <v>0</v>
      </c>
      <c r="I1424" s="80">
        <v>11932</v>
      </c>
      <c r="J1424" s="52">
        <v>1</v>
      </c>
      <c r="K1424" s="52">
        <v>65</v>
      </c>
      <c r="L1424" s="53"/>
      <c r="M1424" s="54"/>
      <c r="N1424" s="54"/>
      <c r="O1424" s="54"/>
      <c r="P1424" s="54"/>
      <c r="Q1424" s="55"/>
      <c r="R1424" s="55"/>
      <c r="S1424" s="55"/>
      <c r="T1424" s="55"/>
      <c r="U1424" s="52"/>
      <c r="V1424" s="56">
        <v>202</v>
      </c>
      <c r="W1424" s="56">
        <v>17</v>
      </c>
      <c r="X1424" s="56">
        <v>207</v>
      </c>
      <c r="Y1424" s="56">
        <f>VLOOKUP(D1424,Liikennemalli24!$D$2:$F$1804,2,FALSE)</f>
        <v>0</v>
      </c>
      <c r="Z1424" s="57">
        <f>VLOOKUP(D1424,Liikennemalli24!$D$2:$F$1804,3,FALSE)</f>
        <v>0</v>
      </c>
      <c r="AA1424" s="178">
        <f>IF(G1424=1,VLOOKUP(C1424,Liikennemalli!$D$6:$H$1921,2,FALSE),"-")</f>
        <v>0</v>
      </c>
      <c r="AB1424" s="197">
        <f>IF(G1424=1,VLOOKUP(C1424,Liikennemalli!$D$6:$H$1921,3,FALSE),"-")</f>
        <v>0</v>
      </c>
      <c r="AC1424" s="134">
        <f>IF(E1424=1,VLOOKUP(Työfile_2024!D1424,'2015'!$F$12:$X$1887,18,FALSE),"-")</f>
        <v>364</v>
      </c>
      <c r="AD1424" s="127">
        <f>IF(E1424=1,VLOOKUP(Työfile_2024!D1424,'2015'!$F$12:$X$1887,19,FALSE),"-")</f>
        <v>0.82</v>
      </c>
      <c r="AI1424" s="127">
        <f>IF(E1424=1,VLOOKUP(Työfile_2024!D1424,'2015'!$F$12:$AB$1887,20,FALSE),"-")</f>
        <v>0</v>
      </c>
      <c r="AJ1424" s="127">
        <f>IF(E1424=1,VLOOKUP(Työfile_2024!D1424,'2015'!$F$12:$AB$1887,21,FALSE),"-")</f>
        <v>0</v>
      </c>
      <c r="AK1424" s="127">
        <f>IF(E1424=1,VLOOKUP(Työfile_2024!D1424,'2015'!$F$12:$AB$1887,22,FALSE),"-")</f>
        <v>0</v>
      </c>
      <c r="AL1424" s="127">
        <f>IF(E1424=1,VLOOKUP(Työfile_2024!D1424,'2015'!$F$12:$AB$1887,23,FALSE),"-")</f>
        <v>0</v>
      </c>
      <c r="AM1424" s="56">
        <f>VLOOKUP(Työfile_2024!D1424,Tmatkat_20km_tarkasteltava_verk!$C$2:$D$1804,2,FALSE)</f>
        <v>36</v>
      </c>
      <c r="AN1424" s="148">
        <f t="shared" si="360"/>
        <v>0.17821782178217821</v>
      </c>
      <c r="AO1424" s="178">
        <f>IF(E1424=1,VLOOKUP(Työfile_2024!D1424,'2015'!$F$12:$AC$1887,24,FALSE),"-")</f>
        <v>44</v>
      </c>
      <c r="AP1424" s="52">
        <f>VLOOKUP(D1424,Tarkasteltava_verkko_2024_harva!$E$2:$I$1804,5,FALSE)</f>
        <v>0</v>
      </c>
      <c r="AQ1424" s="52">
        <f>VLOOKUP(D1424,Tarkasteltava_verkko_2024_harva!$E$2:$I$1804,4,FALSE)</f>
        <v>0</v>
      </c>
      <c r="AR1424" s="148">
        <v>0</v>
      </c>
      <c r="AS1424" s="170" t="str">
        <f>IFERROR(VLOOKUP(C1424,'2015'!$C$12:$AG$1887,30,FALSE),"-")</f>
        <v/>
      </c>
      <c r="AT1424" s="148">
        <v>0</v>
      </c>
      <c r="AU1424" s="170">
        <f>IFERROR(VLOOKUP(C1424,'2015'!$C$12:$AG$1887,31,FALSE),"-")</f>
        <v>0</v>
      </c>
      <c r="AV1424" s="106"/>
      <c r="AW1424" s="63">
        <f>IFERROR(VLOOKUP(C1424,Merkittävyysluokitus!$A$2:$J$1705,10,FALSE),"-")</f>
        <v>3</v>
      </c>
      <c r="AX1424" s="175">
        <f>IFERROR(VLOOKUP(C1424,Merkittävyysluokitus!$A$2:$J$1705,6,FALSE),"-")</f>
        <v>3.7864490106544904</v>
      </c>
      <c r="AY1424" s="175">
        <f>IFERROR(VLOOKUP(C1424,Merkittävyysluokitus!$A$2:$J$1705,7,FALSE),"-")</f>
        <v>1.206</v>
      </c>
      <c r="AZ1424" s="175">
        <f>IFERROR(VLOOKUP(C1424,Merkittävyysluokitus!$A$2:$J$1705,8,FALSE),"-")</f>
        <v>2.0804490106544904</v>
      </c>
      <c r="BA1424" s="175">
        <f>IFERROR(VLOOKUP(C1424,Merkittävyysluokitus!$A$2:$J$1705,9,FALSE),"-")</f>
        <v>0.5</v>
      </c>
      <c r="BB1424" s="203"/>
      <c r="BC1424" s="203" t="str">
        <f t="shared" si="361"/>
        <v>ei mallia</v>
      </c>
      <c r="BD1424" s="39" t="str">
        <f t="shared" si="350"/>
        <v>Ei luokiteltu</v>
      </c>
      <c r="BE1424" s="68" t="str">
        <f t="shared" si="356"/>
        <v>ei mallia</v>
      </c>
      <c r="BF1424" s="68" t="str">
        <f t="shared" si="357"/>
        <v>ei mallia</v>
      </c>
      <c r="BG1424" s="68" t="str">
        <f t="shared" si="358"/>
        <v>ei mallia</v>
      </c>
      <c r="BH1424" s="208" t="str">
        <f t="shared" si="359"/>
        <v>musta</v>
      </c>
      <c r="BI1424" s="39"/>
      <c r="BJ1424" s="39" t="str">
        <f>IF(F1424="ei löydy","uusi tie",IF(E1424=0,"tieosoite muuttunut",IF(E1424=1,VLOOKUP(D1424,'2015'!$F$12:$AL$1887,31,FALSE),"-")))</f>
        <v>musta</v>
      </c>
      <c r="BK1424" s="67" t="str">
        <f>IF(E1424=1,VLOOKUP(D1424,'2015'!$F$12:$AL$1887,32,FALSE),"-")</f>
        <v>musta</v>
      </c>
      <c r="BL1424" s="39" t="str">
        <f>IF(F1424="ei löydy","uusi tie",IF(E1424=0,"tieosoite muuttunut",IF(E1424=1,VLOOKUP(D1424,'2015'!$F$12:$AL$1887,33,FALSE),"-")))</f>
        <v>musta</v>
      </c>
      <c r="BM1424" s="39"/>
      <c r="BN1424" s="217" t="str">
        <f>VLOOKUP(D1424,'2015'!$F$12:$AL$1887,33,FALSE)</f>
        <v>musta</v>
      </c>
      <c r="BO1424" s="39"/>
      <c r="BP1424" s="115" t="s">
        <v>10</v>
      </c>
      <c r="BQ1424" s="30"/>
      <c r="BS1424" s="5"/>
      <c r="BU1424" s="37"/>
      <c r="BV1424" s="30" t="s">
        <v>10</v>
      </c>
      <c r="BX1424" t="str">
        <f>IF(E1424=1,VLOOKUP(D1424,'2015'!$F$12:$AX$1887,43,FALSE),"-")</f>
        <v>musta</v>
      </c>
      <c r="BY1424" t="str">
        <f>IF(E1424=1,VLOOKUP(D1424,'2015'!$F$12:$AX$1887,44,FALSE),"-")</f>
        <v>musta</v>
      </c>
      <c r="BZ1424" t="str">
        <f>IF(E1424=1,VLOOKUP(D1424,'2015'!$F$12:$AX$1887,45,FALSE),"-")</f>
        <v>musta</v>
      </c>
      <c r="CA1424" s="31">
        <f t="shared" si="351"/>
        <v>10</v>
      </c>
      <c r="CB1424" s="31">
        <f t="shared" si="352"/>
        <v>10</v>
      </c>
      <c r="CC1424" s="31">
        <f t="shared" si="353"/>
        <v>0</v>
      </c>
      <c r="CD1424" s="31">
        <f t="shared" si="354"/>
        <v>0</v>
      </c>
      <c r="CE1424" s="31">
        <f t="shared" si="355"/>
        <v>0</v>
      </c>
      <c r="CO1424" s="2" t="s">
        <v>35</v>
      </c>
      <c r="CP1424" s="2" t="s">
        <v>35</v>
      </c>
    </row>
    <row r="1425" spans="1:94" ht="15.75" thickBot="1" x14ac:dyDescent="0.3">
      <c r="A1425" s="50"/>
      <c r="B1425" s="50"/>
      <c r="C1425" s="50" t="str">
        <f t="shared" si="362"/>
        <v>11933_1_5165</v>
      </c>
      <c r="D1425" s="51" t="str">
        <f t="shared" si="363"/>
        <v>11933_1</v>
      </c>
      <c r="E1425" s="224">
        <f>IFERROR(VLOOKUP(C1425,'2015'!$C$12:$D$1887,2,FALSE),0)</f>
        <v>1</v>
      </c>
      <c r="F1425" s="51">
        <f>IFERROR(K1425-IFERROR(VLOOKUP(D1425,'2015'!$F$12:$I$1887,4,FALSE),"ei löydy"),"ei löydy")</f>
        <v>0</v>
      </c>
      <c r="G1425" s="224">
        <f>IFERROR(VLOOKUP(Työfile_2024!C1425,Liikennemalli!$D$6:$G$1921,4,FALSE),0)</f>
        <v>1</v>
      </c>
      <c r="H1425" s="225">
        <f>K1425-IFERROR(VLOOKUP(Työfile_2024!D1425,Liikennemalli!$C$6:$H$1921,6,FALSE),"ei löydy")</f>
        <v>0</v>
      </c>
      <c r="I1425" s="80">
        <v>11933</v>
      </c>
      <c r="J1425" s="52">
        <v>1</v>
      </c>
      <c r="K1425" s="52">
        <v>5165</v>
      </c>
      <c r="L1425" s="53"/>
      <c r="M1425" s="54"/>
      <c r="N1425" s="54"/>
      <c r="O1425" s="54"/>
      <c r="P1425" s="54"/>
      <c r="Q1425" s="55"/>
      <c r="R1425" s="55"/>
      <c r="S1425" s="55"/>
      <c r="T1425" s="55"/>
      <c r="U1425" s="52"/>
      <c r="V1425" s="56">
        <v>283</v>
      </c>
      <c r="W1425" s="56">
        <v>20</v>
      </c>
      <c r="X1425" s="56">
        <v>309</v>
      </c>
      <c r="Y1425" s="56">
        <f>VLOOKUP(D1425,Liikennemalli24!$D$2:$F$1804,2,FALSE)</f>
        <v>0</v>
      </c>
      <c r="Z1425" s="57">
        <f>VLOOKUP(D1425,Liikennemalli24!$D$2:$F$1804,3,FALSE)</f>
        <v>0</v>
      </c>
      <c r="AA1425" s="178">
        <f>IF(G1425=1,VLOOKUP(C1425,Liikennemalli!$D$6:$H$1921,2,FALSE),"-")</f>
        <v>0</v>
      </c>
      <c r="AB1425" s="197">
        <f>IF(G1425=1,VLOOKUP(C1425,Liikennemalli!$D$6:$H$1921,3,FALSE),"-")</f>
        <v>0</v>
      </c>
      <c r="AC1425" s="134">
        <f>IF(E1425=1,VLOOKUP(Työfile_2024!D1425,'2015'!$F$12:$X$1887,18,FALSE),"-")</f>
        <v>207</v>
      </c>
      <c r="AD1425" s="127">
        <f>IF(E1425=1,VLOOKUP(Työfile_2024!D1425,'2015'!$F$12:$X$1887,19,FALSE),"-")</f>
        <v>0.62</v>
      </c>
      <c r="AI1425" s="127">
        <f>IF(E1425=1,VLOOKUP(Työfile_2024!D1425,'2015'!$F$12:$AB$1887,20,FALSE),"-")</f>
        <v>0</v>
      </c>
      <c r="AJ1425" s="127">
        <f>IF(E1425=1,VLOOKUP(Työfile_2024!D1425,'2015'!$F$12:$AB$1887,21,FALSE),"-")</f>
        <v>0</v>
      </c>
      <c r="AK1425" s="127">
        <f>IF(E1425=1,VLOOKUP(Työfile_2024!D1425,'2015'!$F$12:$AB$1887,22,FALSE),"-")</f>
        <v>0</v>
      </c>
      <c r="AL1425" s="127">
        <f>IF(E1425=1,VLOOKUP(Työfile_2024!D1425,'2015'!$F$12:$AB$1887,23,FALSE),"-")</f>
        <v>0</v>
      </c>
      <c r="AM1425" s="56">
        <f>VLOOKUP(Työfile_2024!D1425,Tmatkat_20km_tarkasteltava_verk!$C$2:$D$1804,2,FALSE)</f>
        <v>96</v>
      </c>
      <c r="AN1425" s="148">
        <f t="shared" si="360"/>
        <v>0.33922261484098942</v>
      </c>
      <c r="AO1425" s="178">
        <f>IF(E1425=1,VLOOKUP(Työfile_2024!D1425,'2015'!$F$12:$AC$1887,24,FALSE),"-")</f>
        <v>54</v>
      </c>
      <c r="AP1425" s="52">
        <f>VLOOKUP(D1425,Tarkasteltava_verkko_2024_harva!$E$2:$I$1804,5,FALSE)</f>
        <v>0</v>
      </c>
      <c r="AQ1425" s="52">
        <f>VLOOKUP(D1425,Tarkasteltava_verkko_2024_harva!$E$2:$I$1804,4,FALSE)</f>
        <v>0</v>
      </c>
      <c r="AR1425" s="148">
        <v>5.7308809293320426E-2</v>
      </c>
      <c r="AS1425" s="170" t="str">
        <f>IFERROR(VLOOKUP(C1425,'2015'!$C$12:$AG$1887,30,FALSE),"-")</f>
        <v/>
      </c>
      <c r="AT1425" s="148">
        <v>0.11577928363988384</v>
      </c>
      <c r="AU1425" s="170">
        <f>IFERROR(VLOOKUP(C1425,'2015'!$C$12:$AG$1887,31,FALSE),"-")</f>
        <v>0</v>
      </c>
      <c r="AV1425" s="106"/>
      <c r="AW1425" s="63">
        <f>IFERROR(VLOOKUP(C1425,Merkittävyysluokitus!$A$2:$J$1705,10,FALSE),"-")</f>
        <v>3</v>
      </c>
      <c r="AX1425" s="175">
        <f>IFERROR(VLOOKUP(C1425,Merkittävyysluokitus!$A$2:$J$1705,6,FALSE),"-")</f>
        <v>4.6920213089802134</v>
      </c>
      <c r="AY1425" s="175">
        <f>IFERROR(VLOOKUP(C1425,Merkittävyysluokitus!$A$2:$J$1705,7,FALSE),"-")</f>
        <v>1.7056666666666667</v>
      </c>
      <c r="AZ1425" s="175">
        <f>IFERROR(VLOOKUP(C1425,Merkittävyysluokitus!$A$2:$J$1705,8,FALSE),"-")</f>
        <v>2.3196879756468798</v>
      </c>
      <c r="BA1425" s="175">
        <f>IFERROR(VLOOKUP(C1425,Merkittävyysluokitus!$A$2:$J$1705,9,FALSE),"-")</f>
        <v>0.66666666666666663</v>
      </c>
      <c r="BB1425" s="203"/>
      <c r="BC1425" s="203" t="str">
        <f t="shared" si="361"/>
        <v>ei mallia</v>
      </c>
      <c r="BD1425" s="39" t="str">
        <f t="shared" si="350"/>
        <v>Ei luokiteltu</v>
      </c>
      <c r="BE1425" s="68" t="str">
        <f t="shared" si="356"/>
        <v>ei mallia</v>
      </c>
      <c r="BF1425" s="68" t="str">
        <f t="shared" si="357"/>
        <v>ei mallia</v>
      </c>
      <c r="BG1425" s="68" t="str">
        <f t="shared" si="358"/>
        <v>ei mallia</v>
      </c>
      <c r="BH1425" s="208" t="str">
        <f t="shared" si="359"/>
        <v>musta</v>
      </c>
      <c r="BI1425" s="39"/>
      <c r="BJ1425" s="39" t="str">
        <f>IF(F1425="ei löydy","uusi tie",IF(E1425=0,"tieosoite muuttunut",IF(E1425=1,VLOOKUP(D1425,'2015'!$F$12:$AL$1887,31,FALSE),"-")))</f>
        <v>musta</v>
      </c>
      <c r="BK1425" s="67" t="str">
        <f>IF(E1425=1,VLOOKUP(D1425,'2015'!$F$12:$AL$1887,32,FALSE),"-")</f>
        <v>musta</v>
      </c>
      <c r="BL1425" s="39" t="str">
        <f>IF(F1425="ei löydy","uusi tie",IF(E1425=0,"tieosoite muuttunut",IF(E1425=1,VLOOKUP(D1425,'2015'!$F$12:$AL$1887,33,FALSE),"-")))</f>
        <v>musta</v>
      </c>
      <c r="BM1425" s="39"/>
      <c r="BN1425" s="217" t="str">
        <f>VLOOKUP(D1425,'2015'!$F$12:$AL$1887,33,FALSE)</f>
        <v>musta</v>
      </c>
      <c r="BO1425" s="39"/>
      <c r="BP1425" s="115" t="s">
        <v>10</v>
      </c>
      <c r="BQ1425" s="30"/>
      <c r="BS1425" s="5"/>
      <c r="BU1425" s="37"/>
      <c r="BV1425" s="30" t="s">
        <v>10</v>
      </c>
      <c r="BX1425" t="str">
        <f>IF(E1425=1,VLOOKUP(D1425,'2015'!$F$12:$AX$1887,43,FALSE),"-")</f>
        <v>musta</v>
      </c>
      <c r="BY1425" t="str">
        <f>IF(E1425=1,VLOOKUP(D1425,'2015'!$F$12:$AX$1887,44,FALSE),"-")</f>
        <v>musta</v>
      </c>
      <c r="BZ1425" t="str">
        <f>IF(E1425=1,VLOOKUP(D1425,'2015'!$F$12:$AX$1887,45,FALSE),"-")</f>
        <v>musta</v>
      </c>
      <c r="CA1425" s="31">
        <f t="shared" si="351"/>
        <v>10</v>
      </c>
      <c r="CB1425" s="31">
        <f t="shared" si="352"/>
        <v>10</v>
      </c>
      <c r="CC1425" s="31">
        <f t="shared" si="353"/>
        <v>0</v>
      </c>
      <c r="CD1425" s="31">
        <f t="shared" si="354"/>
        <v>0</v>
      </c>
      <c r="CE1425" s="31">
        <f t="shared" si="355"/>
        <v>0</v>
      </c>
      <c r="CO1425" s="2" t="s">
        <v>35</v>
      </c>
      <c r="CP1425" s="2" t="s">
        <v>35</v>
      </c>
    </row>
    <row r="1426" spans="1:94" ht="15.75" thickBot="1" x14ac:dyDescent="0.3">
      <c r="A1426" s="50"/>
      <c r="B1426" s="50"/>
      <c r="C1426" s="50" t="str">
        <f t="shared" si="362"/>
        <v>11933_2_4224</v>
      </c>
      <c r="D1426" s="51" t="str">
        <f t="shared" si="363"/>
        <v>11933_2</v>
      </c>
      <c r="E1426" s="224">
        <f>IFERROR(VLOOKUP(C1426,'2015'!$C$12:$D$1887,2,FALSE),0)</f>
        <v>1</v>
      </c>
      <c r="F1426" s="51">
        <f>IFERROR(K1426-IFERROR(VLOOKUP(D1426,'2015'!$F$12:$I$1887,4,FALSE),"ei löydy"),"ei löydy")</f>
        <v>0</v>
      </c>
      <c r="G1426" s="224">
        <f>IFERROR(VLOOKUP(Työfile_2024!C1426,Liikennemalli!$D$6:$G$1921,4,FALSE),0)</f>
        <v>1</v>
      </c>
      <c r="H1426" s="225">
        <f>K1426-IFERROR(VLOOKUP(Työfile_2024!D1426,Liikennemalli!$C$6:$H$1921,6,FALSE),"ei löydy")</f>
        <v>0</v>
      </c>
      <c r="I1426" s="80">
        <v>11933</v>
      </c>
      <c r="J1426" s="52">
        <v>2</v>
      </c>
      <c r="K1426" s="52">
        <v>4224</v>
      </c>
      <c r="L1426" s="53"/>
      <c r="M1426" s="54"/>
      <c r="N1426" s="54"/>
      <c r="O1426" s="54"/>
      <c r="P1426" s="54"/>
      <c r="Q1426" s="55"/>
      <c r="R1426" s="55"/>
      <c r="S1426" s="55"/>
      <c r="T1426" s="55"/>
      <c r="U1426" s="52"/>
      <c r="V1426" s="56">
        <v>49</v>
      </c>
      <c r="W1426" s="56">
        <v>4</v>
      </c>
      <c r="X1426" s="56">
        <v>55</v>
      </c>
      <c r="Y1426" s="56">
        <f>VLOOKUP(D1426,Liikennemalli24!$D$2:$F$1804,2,FALSE)</f>
        <v>0</v>
      </c>
      <c r="Z1426" s="57">
        <f>VLOOKUP(D1426,Liikennemalli24!$D$2:$F$1804,3,FALSE)</f>
        <v>0</v>
      </c>
      <c r="AA1426" s="178">
        <f>IF(G1426=1,VLOOKUP(C1426,Liikennemalli!$D$6:$H$1921,2,FALSE),"-")</f>
        <v>0</v>
      </c>
      <c r="AB1426" s="197">
        <f>IF(G1426=1,VLOOKUP(C1426,Liikennemalli!$D$6:$H$1921,3,FALSE),"-")</f>
        <v>0</v>
      </c>
      <c r="AC1426" s="134">
        <f>IF(E1426=1,VLOOKUP(Työfile_2024!D1426,'2015'!$F$12:$X$1887,18,FALSE),"-")</f>
        <v>33</v>
      </c>
      <c r="AD1426" s="127">
        <f>IF(E1426=1,VLOOKUP(Työfile_2024!D1426,'2015'!$F$12:$X$1887,19,FALSE),"-")</f>
        <v>0.3</v>
      </c>
      <c r="AI1426" s="127">
        <f>IF(E1426=1,VLOOKUP(Työfile_2024!D1426,'2015'!$F$12:$AB$1887,20,FALSE),"-")</f>
        <v>0</v>
      </c>
      <c r="AJ1426" s="127">
        <f>IF(E1426=1,VLOOKUP(Työfile_2024!D1426,'2015'!$F$12:$AB$1887,21,FALSE),"-")</f>
        <v>0</v>
      </c>
      <c r="AK1426" s="127">
        <f>IF(E1426=1,VLOOKUP(Työfile_2024!D1426,'2015'!$F$12:$AB$1887,22,FALSE),"-")</f>
        <v>0</v>
      </c>
      <c r="AL1426" s="127">
        <f>IF(E1426=1,VLOOKUP(Työfile_2024!D1426,'2015'!$F$12:$AB$1887,23,FALSE),"-")</f>
        <v>0</v>
      </c>
      <c r="AM1426" s="56">
        <f>VLOOKUP(Työfile_2024!D1426,Tmatkat_20km_tarkasteltava_verk!$C$2:$D$1804,2,FALSE)</f>
        <v>13</v>
      </c>
      <c r="AN1426" s="148">
        <f t="shared" si="360"/>
        <v>0.26530612244897961</v>
      </c>
      <c r="AO1426" s="178">
        <f>IF(E1426=1,VLOOKUP(Työfile_2024!D1426,'2015'!$F$12:$AC$1887,24,FALSE),"-")</f>
        <v>0</v>
      </c>
      <c r="AP1426" s="52">
        <f>VLOOKUP(D1426,Tarkasteltava_verkko_2024_harva!$E$2:$I$1804,5,FALSE)</f>
        <v>0</v>
      </c>
      <c r="AQ1426" s="52">
        <f>VLOOKUP(D1426,Tarkasteltava_verkko_2024_harva!$E$2:$I$1804,4,FALSE)</f>
        <v>0</v>
      </c>
      <c r="AR1426" s="148">
        <v>0</v>
      </c>
      <c r="AS1426" s="170" t="str">
        <f>IFERROR(VLOOKUP(C1426,'2015'!$C$12:$AG$1887,30,FALSE),"-")</f>
        <v/>
      </c>
      <c r="AT1426" s="148">
        <v>0</v>
      </c>
      <c r="AU1426" s="170">
        <f>IFERROR(VLOOKUP(C1426,'2015'!$C$12:$AG$1887,31,FALSE),"-")</f>
        <v>0</v>
      </c>
      <c r="AV1426" s="106"/>
      <c r="AW1426" s="63">
        <f>IFERROR(VLOOKUP(C1426,Merkittävyysluokitus!$A$2:$J$1705,10,FALSE),"-")</f>
        <v>4</v>
      </c>
      <c r="AX1426" s="175">
        <f>IFERROR(VLOOKUP(C1426,Merkittävyysluokitus!$A$2:$J$1705,6,FALSE),"-")</f>
        <v>0.93763926940639264</v>
      </c>
      <c r="AY1426" s="175">
        <f>IFERROR(VLOOKUP(C1426,Merkittävyysluokitus!$A$2:$J$1705,7,FALSE),"-")</f>
        <v>0.21366666666666667</v>
      </c>
      <c r="AZ1426" s="175">
        <f>IFERROR(VLOOKUP(C1426,Merkittävyysluokitus!$A$2:$J$1705,8,FALSE),"-")</f>
        <v>0.55730593607305934</v>
      </c>
      <c r="BA1426" s="175">
        <f>IFERROR(VLOOKUP(C1426,Merkittävyysluokitus!$A$2:$J$1705,9,FALSE),"-")</f>
        <v>0.16666666666666666</v>
      </c>
      <c r="BB1426" s="203"/>
      <c r="BC1426" s="203" t="str">
        <f t="shared" si="361"/>
        <v>ei mallia</v>
      </c>
      <c r="BD1426" s="39" t="str">
        <f t="shared" si="350"/>
        <v>Ei luokiteltu</v>
      </c>
      <c r="BE1426" s="68" t="str">
        <f t="shared" si="356"/>
        <v>ei mallia</v>
      </c>
      <c r="BF1426" s="68" t="str">
        <f t="shared" si="357"/>
        <v>ei mallia</v>
      </c>
      <c r="BG1426" s="68" t="str">
        <f t="shared" si="358"/>
        <v>ei mallia</v>
      </c>
      <c r="BH1426" s="208" t="str">
        <f t="shared" si="359"/>
        <v>musta</v>
      </c>
      <c r="BI1426" s="39"/>
      <c r="BJ1426" s="39" t="str">
        <f>IF(F1426="ei löydy","uusi tie",IF(E1426=0,"tieosoite muuttunut",IF(E1426=1,VLOOKUP(D1426,'2015'!$F$12:$AL$1887,31,FALSE),"-")))</f>
        <v>musta</v>
      </c>
      <c r="BK1426" s="67" t="str">
        <f>IF(E1426=1,VLOOKUP(D1426,'2015'!$F$12:$AL$1887,32,FALSE),"-")</f>
        <v>musta</v>
      </c>
      <c r="BL1426" s="39" t="str">
        <f>IF(F1426="ei löydy","uusi tie",IF(E1426=0,"tieosoite muuttunut",IF(E1426=1,VLOOKUP(D1426,'2015'!$F$12:$AL$1887,33,FALSE),"-")))</f>
        <v>musta</v>
      </c>
      <c r="BM1426" s="39"/>
      <c r="BN1426" s="217" t="str">
        <f>VLOOKUP(D1426,'2015'!$F$12:$AL$1887,33,FALSE)</f>
        <v>musta</v>
      </c>
      <c r="BO1426" s="39"/>
      <c r="BP1426" s="115" t="s">
        <v>10</v>
      </c>
      <c r="BQ1426" s="30"/>
      <c r="BS1426" s="5"/>
      <c r="BU1426" s="37"/>
      <c r="BV1426" s="30" t="s">
        <v>10</v>
      </c>
      <c r="BX1426" t="str">
        <f>IF(E1426=1,VLOOKUP(D1426,'2015'!$F$12:$AX$1887,43,FALSE),"-")</f>
        <v>musta</v>
      </c>
      <c r="BY1426" t="str">
        <f>IF(E1426=1,VLOOKUP(D1426,'2015'!$F$12:$AX$1887,44,FALSE),"-")</f>
        <v>musta</v>
      </c>
      <c r="BZ1426" t="str">
        <f>IF(E1426=1,VLOOKUP(D1426,'2015'!$F$12:$AX$1887,45,FALSE),"-")</f>
        <v>musta</v>
      </c>
      <c r="CA1426" s="31">
        <f t="shared" si="351"/>
        <v>0</v>
      </c>
      <c r="CB1426" s="31">
        <f t="shared" si="352"/>
        <v>0</v>
      </c>
      <c r="CC1426" s="31">
        <f t="shared" si="353"/>
        <v>0</v>
      </c>
      <c r="CD1426" s="31">
        <f t="shared" si="354"/>
        <v>0</v>
      </c>
      <c r="CE1426" s="31">
        <f t="shared" si="355"/>
        <v>0</v>
      </c>
      <c r="CO1426" s="2" t="s">
        <v>35</v>
      </c>
      <c r="CP1426" s="2" t="s">
        <v>35</v>
      </c>
    </row>
    <row r="1427" spans="1:94" ht="15.75" thickBot="1" x14ac:dyDescent="0.3">
      <c r="A1427" s="50"/>
      <c r="B1427" s="50"/>
      <c r="C1427" s="50" t="str">
        <f t="shared" si="362"/>
        <v>11935_1_3047</v>
      </c>
      <c r="D1427" s="51" t="str">
        <f t="shared" si="363"/>
        <v>11935_1</v>
      </c>
      <c r="E1427" s="224">
        <f>IFERROR(VLOOKUP(C1427,'2015'!$C$12:$D$1887,2,FALSE),0)</f>
        <v>1</v>
      </c>
      <c r="F1427" s="51">
        <f>IFERROR(K1427-IFERROR(VLOOKUP(D1427,'2015'!$F$12:$I$1887,4,FALSE),"ei löydy"),"ei löydy")</f>
        <v>0</v>
      </c>
      <c r="G1427" s="224">
        <f>IFERROR(VLOOKUP(Työfile_2024!C1427,Liikennemalli!$D$6:$G$1921,4,FALSE),0)</f>
        <v>1</v>
      </c>
      <c r="H1427" s="225">
        <f>K1427-IFERROR(VLOOKUP(Työfile_2024!D1427,Liikennemalli!$C$6:$H$1921,6,FALSE),"ei löydy")</f>
        <v>0</v>
      </c>
      <c r="I1427" s="80">
        <v>11935</v>
      </c>
      <c r="J1427" s="52">
        <v>1</v>
      </c>
      <c r="K1427" s="52">
        <v>3047</v>
      </c>
      <c r="L1427" s="53"/>
      <c r="M1427" s="54"/>
      <c r="N1427" s="54"/>
      <c r="O1427" s="54"/>
      <c r="P1427" s="54"/>
      <c r="Q1427" s="55"/>
      <c r="R1427" s="55"/>
      <c r="S1427" s="55"/>
      <c r="T1427" s="55"/>
      <c r="U1427" s="52"/>
      <c r="V1427" s="56">
        <v>909.08401706596658</v>
      </c>
      <c r="W1427" s="56">
        <v>30.924844108959633</v>
      </c>
      <c r="X1427" s="56">
        <v>985.61306202822448</v>
      </c>
      <c r="Y1427" s="56">
        <f>VLOOKUP(D1427,Liikennemalli24!$D$2:$F$1804,2,FALSE)</f>
        <v>454</v>
      </c>
      <c r="Z1427" s="57">
        <f>VLOOKUP(D1427,Liikennemalli24!$D$2:$F$1804,3,FALSE)</f>
        <v>0.78500000000000003</v>
      </c>
      <c r="AA1427" s="178">
        <f>IF(G1427=1,VLOOKUP(C1427,Liikennemalli!$D$6:$H$1921,2,FALSE),"-")</f>
        <v>0</v>
      </c>
      <c r="AB1427" s="197">
        <f>IF(G1427=1,VLOOKUP(C1427,Liikennemalli!$D$6:$H$1921,3,FALSE),"-")</f>
        <v>0</v>
      </c>
      <c r="AC1427" s="134">
        <f>IF(E1427=1,VLOOKUP(Työfile_2024!D1427,'2015'!$F$12:$X$1887,18,FALSE),"-")</f>
        <v>150</v>
      </c>
      <c r="AD1427" s="127">
        <f>IF(E1427=1,VLOOKUP(Työfile_2024!D1427,'2015'!$F$12:$X$1887,19,FALSE),"-")</f>
        <v>0.35</v>
      </c>
      <c r="AI1427" s="127">
        <f>IF(E1427=1,VLOOKUP(Työfile_2024!D1427,'2015'!$F$12:$AB$1887,20,FALSE),"-")</f>
        <v>0</v>
      </c>
      <c r="AJ1427" s="127">
        <f>IF(E1427=1,VLOOKUP(Työfile_2024!D1427,'2015'!$F$12:$AB$1887,21,FALSE),"-")</f>
        <v>0</v>
      </c>
      <c r="AK1427" s="127">
        <f>IF(E1427=1,VLOOKUP(Työfile_2024!D1427,'2015'!$F$12:$AB$1887,22,FALSE),"-")</f>
        <v>0</v>
      </c>
      <c r="AL1427" s="127">
        <f>IF(E1427=1,VLOOKUP(Työfile_2024!D1427,'2015'!$F$12:$AB$1887,23,FALSE),"-")</f>
        <v>0</v>
      </c>
      <c r="AM1427" s="56">
        <f>VLOOKUP(Työfile_2024!D1427,Tmatkat_20km_tarkasteltava_verk!$C$2:$D$1804,2,FALSE)</f>
        <v>148</v>
      </c>
      <c r="AN1427" s="148">
        <f t="shared" si="360"/>
        <v>0.16280123423318371</v>
      </c>
      <c r="AO1427" s="178">
        <f>IF(E1427=1,VLOOKUP(Työfile_2024!D1427,'2015'!$F$12:$AC$1887,24,FALSE),"-")</f>
        <v>42</v>
      </c>
      <c r="AP1427" s="52" t="str">
        <f>VLOOKUP(D1427,Tarkasteltava_verkko_2024_harva!$E$2:$I$1804,5,FALSE)</f>
        <v>tiivis</v>
      </c>
      <c r="AQ1427" s="52">
        <f>VLOOKUP(D1427,Tarkasteltava_verkko_2024_harva!$E$2:$I$1804,4,FALSE)</f>
        <v>0</v>
      </c>
      <c r="AR1427" s="148">
        <v>0.75713816869051531</v>
      </c>
      <c r="AS1427" s="170" t="str">
        <f>IFERROR(VLOOKUP(C1427,'2015'!$C$12:$AG$1887,30,FALSE),"-")</f>
        <v>Kyllä</v>
      </c>
      <c r="AT1427" s="148">
        <v>0.6399737446668855</v>
      </c>
      <c r="AU1427" s="170" t="str">
        <f>IFERROR(VLOOKUP(C1427,'2015'!$C$12:$AG$1887,31,FALSE),"-")</f>
        <v>Kyllä</v>
      </c>
      <c r="AV1427" s="106"/>
      <c r="AW1427" s="63">
        <f>IFERROR(VLOOKUP(C1427,Merkittävyysluokitus!$A$2:$J$1705,10,FALSE),"-")</f>
        <v>3</v>
      </c>
      <c r="AX1427" s="175">
        <f>IFERROR(VLOOKUP(C1427,Merkittävyysluokitus!$A$2:$J$1705,6,FALSE),"-")</f>
        <v>10.184628820722928</v>
      </c>
      <c r="AY1427" s="175">
        <f>IFERROR(VLOOKUP(C1427,Merkittävyysluokitus!$A$2:$J$1705,7,FALSE),"-")</f>
        <v>4.3472520511978985</v>
      </c>
      <c r="AZ1427" s="175">
        <f>IFERROR(VLOOKUP(C1427,Merkittävyysluokitus!$A$2:$J$1705,8,FALSE),"-")</f>
        <v>3.5040434361916977</v>
      </c>
      <c r="BA1427" s="175">
        <f>IFERROR(VLOOKUP(C1427,Merkittävyysluokitus!$A$2:$J$1705,9,FALSE),"-")</f>
        <v>2.333333333333333</v>
      </c>
      <c r="BB1427" s="203"/>
      <c r="BC1427" s="203" t="str">
        <f t="shared" si="361"/>
        <v/>
      </c>
      <c r="BD1427" s="39" t="str">
        <f t="shared" si="350"/>
        <v>musta</v>
      </c>
      <c r="BE1427" s="68" t="str">
        <f t="shared" si="356"/>
        <v>punainen</v>
      </c>
      <c r="BF1427" s="68" t="str">
        <f t="shared" si="357"/>
        <v>musta</v>
      </c>
      <c r="BG1427" s="68" t="str">
        <f t="shared" si="358"/>
        <v>musta</v>
      </c>
      <c r="BH1427" s="208" t="str">
        <f t="shared" si="359"/>
        <v>musta</v>
      </c>
      <c r="BI1427" s="39"/>
      <c r="BJ1427" s="39" t="str">
        <f>IF(F1427="ei löydy","uusi tie",IF(E1427=0,"tieosoite muuttunut",IF(E1427=1,VLOOKUP(D1427,'2015'!$F$12:$AL$1887,31,FALSE),"-")))</f>
        <v>musta</v>
      </c>
      <c r="BK1427" s="67" t="str">
        <f>IF(E1427=1,VLOOKUP(D1427,'2015'!$F$12:$AL$1887,32,FALSE),"-")</f>
        <v>musta</v>
      </c>
      <c r="BL1427" s="39" t="str">
        <f>IF(F1427="ei löydy","uusi tie",IF(E1427=0,"tieosoite muuttunut",IF(E1427=1,VLOOKUP(D1427,'2015'!$F$12:$AL$1887,33,FALSE),"-")))</f>
        <v>musta</v>
      </c>
      <c r="BM1427" s="39"/>
      <c r="BN1427" s="217" t="str">
        <f>VLOOKUP(D1427,'2015'!$F$12:$AL$1887,33,FALSE)</f>
        <v>musta</v>
      </c>
      <c r="BO1427" s="39"/>
      <c r="BP1427" s="115" t="s">
        <v>10</v>
      </c>
      <c r="BQ1427" s="30"/>
      <c r="BS1427" s="5"/>
      <c r="BU1427" s="37"/>
      <c r="BV1427" s="30" t="s">
        <v>10</v>
      </c>
      <c r="BX1427" t="str">
        <f>IF(E1427=1,VLOOKUP(D1427,'2015'!$F$12:$AX$1887,43,FALSE),"-")</f>
        <v>musta</v>
      </c>
      <c r="BY1427" t="str">
        <f>IF(E1427=1,VLOOKUP(D1427,'2015'!$F$12:$AX$1887,44,FALSE),"-")</f>
        <v>musta</v>
      </c>
      <c r="BZ1427" t="str">
        <f>IF(E1427=1,VLOOKUP(D1427,'2015'!$F$12:$AX$1887,45,FALSE),"-")</f>
        <v>musta</v>
      </c>
      <c r="CA1427" s="31">
        <f t="shared" si="351"/>
        <v>1</v>
      </c>
      <c r="CB1427" s="31">
        <f t="shared" si="352"/>
        <v>0</v>
      </c>
      <c r="CC1427" s="31">
        <f t="shared" si="353"/>
        <v>0</v>
      </c>
      <c r="CD1427" s="31">
        <f t="shared" si="354"/>
        <v>1</v>
      </c>
      <c r="CE1427" s="31">
        <f t="shared" si="355"/>
        <v>0</v>
      </c>
      <c r="CO1427" s="2" t="s">
        <v>35</v>
      </c>
      <c r="CP1427" s="2" t="s">
        <v>35</v>
      </c>
    </row>
    <row r="1428" spans="1:94" ht="15.75" thickBot="1" x14ac:dyDescent="0.3">
      <c r="A1428" s="50"/>
      <c r="B1428" s="50"/>
      <c r="C1428" s="50" t="str">
        <f t="shared" si="362"/>
        <v>11936_1_1177</v>
      </c>
      <c r="D1428" s="51" t="str">
        <f t="shared" si="363"/>
        <v>11936_1</v>
      </c>
      <c r="E1428" s="224">
        <f>IFERROR(VLOOKUP(C1428,'2015'!$C$12:$D$1887,2,FALSE),0)</f>
        <v>1</v>
      </c>
      <c r="F1428" s="51">
        <f>IFERROR(K1428-IFERROR(VLOOKUP(D1428,'2015'!$F$12:$I$1887,4,FALSE),"ei löydy"),"ei löydy")</f>
        <v>0</v>
      </c>
      <c r="G1428" s="224">
        <f>IFERROR(VLOOKUP(Työfile_2024!C1428,Liikennemalli!$D$6:$G$1921,4,FALSE),0)</f>
        <v>1</v>
      </c>
      <c r="H1428" s="225">
        <f>K1428-IFERROR(VLOOKUP(Työfile_2024!D1428,Liikennemalli!$C$6:$H$1921,6,FALSE),"ei löydy")</f>
        <v>0</v>
      </c>
      <c r="I1428" s="80">
        <v>11936</v>
      </c>
      <c r="J1428" s="52">
        <v>1</v>
      </c>
      <c r="K1428" s="52">
        <v>1177</v>
      </c>
      <c r="L1428" s="53"/>
      <c r="M1428" s="54"/>
      <c r="N1428" s="54"/>
      <c r="O1428" s="54"/>
      <c r="P1428" s="54"/>
      <c r="Q1428" s="55"/>
      <c r="R1428" s="55"/>
      <c r="S1428" s="55"/>
      <c r="T1428" s="55"/>
      <c r="U1428" s="52"/>
      <c r="V1428" s="56">
        <v>93</v>
      </c>
      <c r="W1428" s="56">
        <v>2</v>
      </c>
      <c r="X1428" s="56">
        <v>87</v>
      </c>
      <c r="Y1428" s="56">
        <f>VLOOKUP(D1428,Liikennemalli24!$D$2:$F$1804,2,FALSE)</f>
        <v>0</v>
      </c>
      <c r="Z1428" s="57">
        <f>VLOOKUP(D1428,Liikennemalli24!$D$2:$F$1804,3,FALSE)</f>
        <v>0</v>
      </c>
      <c r="AA1428" s="178">
        <f>IF(G1428=1,VLOOKUP(C1428,Liikennemalli!$D$6:$H$1921,2,FALSE),"-")</f>
        <v>0</v>
      </c>
      <c r="AB1428" s="197">
        <f>IF(G1428=1,VLOOKUP(C1428,Liikennemalli!$D$6:$H$1921,3,FALSE),"-")</f>
        <v>0</v>
      </c>
      <c r="AC1428" s="134">
        <f>IF(E1428=1,VLOOKUP(Työfile_2024!D1428,'2015'!$F$12:$X$1887,18,FALSE),"-")</f>
        <v>120</v>
      </c>
      <c r="AD1428" s="127">
        <f>IF(E1428=1,VLOOKUP(Työfile_2024!D1428,'2015'!$F$12:$X$1887,19,FALSE),"-")</f>
        <v>0.45</v>
      </c>
      <c r="AI1428" s="127">
        <f>IF(E1428=1,VLOOKUP(Työfile_2024!D1428,'2015'!$F$12:$AB$1887,20,FALSE),"-")</f>
        <v>0</v>
      </c>
      <c r="AJ1428" s="127">
        <f>IF(E1428=1,VLOOKUP(Työfile_2024!D1428,'2015'!$F$12:$AB$1887,21,FALSE),"-")</f>
        <v>0</v>
      </c>
      <c r="AK1428" s="127">
        <f>IF(E1428=1,VLOOKUP(Työfile_2024!D1428,'2015'!$F$12:$AB$1887,22,FALSE),"-")</f>
        <v>0</v>
      </c>
      <c r="AL1428" s="127">
        <f>IF(E1428=1,VLOOKUP(Työfile_2024!D1428,'2015'!$F$12:$AB$1887,23,FALSE),"-")</f>
        <v>0</v>
      </c>
      <c r="AM1428" s="56">
        <f>VLOOKUP(Työfile_2024!D1428,Tmatkat_20km_tarkasteltava_verk!$C$2:$D$1804,2,FALSE)</f>
        <v>11</v>
      </c>
      <c r="AN1428" s="148">
        <f t="shared" si="360"/>
        <v>0.11827956989247312</v>
      </c>
      <c r="AO1428" s="178">
        <f>IF(E1428=1,VLOOKUP(Työfile_2024!D1428,'2015'!$F$12:$AC$1887,24,FALSE),"-")</f>
        <v>19</v>
      </c>
      <c r="AP1428" s="52">
        <f>VLOOKUP(D1428,Tarkasteltava_verkko_2024_harva!$E$2:$I$1804,5,FALSE)</f>
        <v>0</v>
      </c>
      <c r="AQ1428" s="52">
        <f>VLOOKUP(D1428,Tarkasteltava_verkko_2024_harva!$E$2:$I$1804,4,FALSE)</f>
        <v>0</v>
      </c>
      <c r="AR1428" s="148">
        <v>0</v>
      </c>
      <c r="AS1428" s="170" t="str">
        <f>IFERROR(VLOOKUP(C1428,'2015'!$C$12:$AG$1887,30,FALSE),"-")</f>
        <v/>
      </c>
      <c r="AT1428" s="148">
        <v>0</v>
      </c>
      <c r="AU1428" s="170">
        <f>IFERROR(VLOOKUP(C1428,'2015'!$C$12:$AG$1887,31,FALSE),"-")</f>
        <v>0</v>
      </c>
      <c r="AV1428" s="106"/>
      <c r="AW1428" s="63">
        <f>IFERROR(VLOOKUP(C1428,Merkittävyysluokitus!$A$2:$J$1705,10,FALSE),"-")</f>
        <v>4</v>
      </c>
      <c r="AX1428" s="175">
        <f>IFERROR(VLOOKUP(C1428,Merkittävyysluokitus!$A$2:$J$1705,6,FALSE),"-")</f>
        <v>2.0602328767123286</v>
      </c>
      <c r="AY1428" s="175">
        <f>IFERROR(VLOOKUP(C1428,Merkittävyysluokitus!$A$2:$J$1705,7,FALSE),"-")</f>
        <v>0.44899999999999995</v>
      </c>
      <c r="AZ1428" s="175">
        <f>IFERROR(VLOOKUP(C1428,Merkittävyysluokitus!$A$2:$J$1705,8,FALSE),"-")</f>
        <v>0.4445662100456621</v>
      </c>
      <c r="BA1428" s="175">
        <f>IFERROR(VLOOKUP(C1428,Merkittävyysluokitus!$A$2:$J$1705,9,FALSE),"-")</f>
        <v>1.1666666666666665</v>
      </c>
      <c r="BB1428" s="203"/>
      <c r="BC1428" s="203" t="str">
        <f t="shared" si="361"/>
        <v>ei mallia</v>
      </c>
      <c r="BD1428" s="39" t="str">
        <f t="shared" si="350"/>
        <v>Ei luokiteltu</v>
      </c>
      <c r="BE1428" s="68" t="str">
        <f t="shared" si="356"/>
        <v>ei mallia</v>
      </c>
      <c r="BF1428" s="68" t="str">
        <f t="shared" si="357"/>
        <v>ei mallia</v>
      </c>
      <c r="BG1428" s="68" t="str">
        <f t="shared" si="358"/>
        <v>ei mallia</v>
      </c>
      <c r="BH1428" s="208" t="str">
        <f t="shared" si="359"/>
        <v>musta</v>
      </c>
      <c r="BI1428" s="39"/>
      <c r="BJ1428" s="39" t="str">
        <f>IF(F1428="ei löydy","uusi tie",IF(E1428=0,"tieosoite muuttunut",IF(E1428=1,VLOOKUP(D1428,'2015'!$F$12:$AL$1887,31,FALSE),"-")))</f>
        <v>musta</v>
      </c>
      <c r="BK1428" s="67" t="str">
        <f>IF(E1428=1,VLOOKUP(D1428,'2015'!$F$12:$AL$1887,32,FALSE),"-")</f>
        <v>musta</v>
      </c>
      <c r="BL1428" s="39" t="str">
        <f>IF(F1428="ei löydy","uusi tie",IF(E1428=0,"tieosoite muuttunut",IF(E1428=1,VLOOKUP(D1428,'2015'!$F$12:$AL$1887,33,FALSE),"-")))</f>
        <v>musta</v>
      </c>
      <c r="BM1428" s="39"/>
      <c r="BN1428" s="217" t="str">
        <f>VLOOKUP(D1428,'2015'!$F$12:$AL$1887,33,FALSE)</f>
        <v>musta</v>
      </c>
      <c r="BO1428" s="39"/>
      <c r="BP1428" s="115" t="s">
        <v>10</v>
      </c>
      <c r="BQ1428" s="30"/>
      <c r="BS1428" s="5"/>
      <c r="BU1428" s="37"/>
      <c r="BV1428" s="30" t="s">
        <v>10</v>
      </c>
      <c r="BX1428" t="str">
        <f>IF(E1428=1,VLOOKUP(D1428,'2015'!$F$12:$AX$1887,43,FALSE),"-")</f>
        <v>musta</v>
      </c>
      <c r="BY1428" t="str">
        <f>IF(E1428=1,VLOOKUP(D1428,'2015'!$F$12:$AX$1887,44,FALSE),"-")</f>
        <v>musta</v>
      </c>
      <c r="BZ1428" t="str">
        <f>IF(E1428=1,VLOOKUP(D1428,'2015'!$F$12:$AX$1887,45,FALSE),"-")</f>
        <v>musta</v>
      </c>
      <c r="CA1428" s="31">
        <f t="shared" si="351"/>
        <v>1</v>
      </c>
      <c r="CB1428" s="31">
        <f t="shared" si="352"/>
        <v>1</v>
      </c>
      <c r="CC1428" s="31">
        <f t="shared" si="353"/>
        <v>0</v>
      </c>
      <c r="CD1428" s="31">
        <f t="shared" si="354"/>
        <v>0</v>
      </c>
      <c r="CE1428" s="31">
        <f t="shared" si="355"/>
        <v>0</v>
      </c>
      <c r="CO1428" s="2" t="s">
        <v>35</v>
      </c>
      <c r="CP1428" s="2" t="s">
        <v>35</v>
      </c>
    </row>
    <row r="1429" spans="1:94" ht="15.75" thickBot="1" x14ac:dyDescent="0.3">
      <c r="A1429" s="50"/>
      <c r="B1429" s="50"/>
      <c r="C1429" s="50" t="str">
        <f t="shared" si="362"/>
        <v>11937_1_8060</v>
      </c>
      <c r="D1429" s="51" t="str">
        <f t="shared" si="363"/>
        <v>11937_1</v>
      </c>
      <c r="E1429" s="224">
        <f>IFERROR(VLOOKUP(C1429,'2015'!$C$12:$D$1887,2,FALSE),0)</f>
        <v>1</v>
      </c>
      <c r="F1429" s="51">
        <f>IFERROR(K1429-IFERROR(VLOOKUP(D1429,'2015'!$F$12:$I$1887,4,FALSE),"ei löydy"),"ei löydy")</f>
        <v>0</v>
      </c>
      <c r="G1429" s="224">
        <f>IFERROR(VLOOKUP(Työfile_2024!C1429,Liikennemalli!$D$6:$G$1921,4,FALSE),0)</f>
        <v>1</v>
      </c>
      <c r="H1429" s="225">
        <f>K1429-IFERROR(VLOOKUP(Työfile_2024!D1429,Liikennemalli!$C$6:$H$1921,6,FALSE),"ei löydy")</f>
        <v>0</v>
      </c>
      <c r="I1429" s="80">
        <v>11937</v>
      </c>
      <c r="J1429" s="52">
        <v>1</v>
      </c>
      <c r="K1429" s="52">
        <v>8060</v>
      </c>
      <c r="L1429" s="53"/>
      <c r="M1429" s="54"/>
      <c r="N1429" s="54"/>
      <c r="O1429" s="54"/>
      <c r="P1429" s="54"/>
      <c r="Q1429" s="55"/>
      <c r="R1429" s="55"/>
      <c r="S1429" s="55"/>
      <c r="T1429" s="55"/>
      <c r="U1429" s="52"/>
      <c r="V1429" s="56">
        <v>78.661042183622826</v>
      </c>
      <c r="W1429" s="56">
        <v>8.5374689826302728</v>
      </c>
      <c r="X1429" s="56">
        <v>85.198511166253098</v>
      </c>
      <c r="Y1429" s="56">
        <f>VLOOKUP(D1429,Liikennemalli24!$D$2:$F$1804,2,FALSE)</f>
        <v>0</v>
      </c>
      <c r="Z1429" s="148">
        <f>VLOOKUP(D1429,Liikennemalli24!$D$2:$F$1804,3,FALSE)</f>
        <v>0</v>
      </c>
      <c r="AA1429" s="178">
        <f>IF(G1429=1,VLOOKUP(C1429,Liikennemalli!$D$6:$H$1921,2,FALSE),"-")</f>
        <v>0</v>
      </c>
      <c r="AB1429" s="198">
        <f>IF(G1429=1,VLOOKUP(C1429,Liikennemalli!$D$6:$H$1921,3,FALSE),"-")</f>
        <v>0</v>
      </c>
      <c r="AC1429" s="51">
        <f>IF(E1429=1,VLOOKUP(Työfile_2024!D1429,'2015'!$F$12:$X$1887,18,FALSE),"-")</f>
        <v>67</v>
      </c>
      <c r="AD1429" s="51">
        <f>IF(E1429=1,VLOOKUP(Työfile_2024!D1429,'2015'!$F$12:$X$1887,19,FALSE),"-")</f>
        <v>0.72</v>
      </c>
      <c r="AI1429" s="128">
        <f>IF(E1429=1,VLOOKUP(Työfile_2024!D1429,'2015'!$F$12:$AB$1887,20,FALSE),"-")</f>
        <v>0</v>
      </c>
      <c r="AJ1429" s="128">
        <f>IF(E1429=1,VLOOKUP(Työfile_2024!D1429,'2015'!$F$12:$AB$1887,21,FALSE),"-")</f>
        <v>0</v>
      </c>
      <c r="AK1429" s="128">
        <f>IF(E1429=1,VLOOKUP(Työfile_2024!D1429,'2015'!$F$12:$AB$1887,22,FALSE),"-")</f>
        <v>0</v>
      </c>
      <c r="AL1429" s="128">
        <f>IF(E1429=1,VLOOKUP(Työfile_2024!D1429,'2015'!$F$12:$AB$1887,23,FALSE),"-")</f>
        <v>0</v>
      </c>
      <c r="AM1429" s="56">
        <f>VLOOKUP(Työfile_2024!D1429,Tmatkat_20km_tarkasteltava_verk!$C$2:$D$1804,2,FALSE)</f>
        <v>53</v>
      </c>
      <c r="AN1429" s="148">
        <f t="shared" si="360"/>
        <v>0.67377698704117306</v>
      </c>
      <c r="AO1429" s="178">
        <f>IF(E1429=1,VLOOKUP(Työfile_2024!D1429,'2015'!$F$12:$AC$1887,24,FALSE),"-")</f>
        <v>24</v>
      </c>
      <c r="AP1429" s="52">
        <f>VLOOKUP(D1429,Tarkasteltava_verkko_2024_harva!$E$2:$I$1804,5,FALSE)</f>
        <v>0</v>
      </c>
      <c r="AQ1429" s="52">
        <f>VLOOKUP(D1429,Tarkasteltava_verkko_2024_harva!$E$2:$I$1804,4,FALSE)</f>
        <v>0</v>
      </c>
      <c r="AR1429" s="148">
        <v>1.9230769230769232E-2</v>
      </c>
      <c r="AS1429" s="170" t="str">
        <f>IFERROR(VLOOKUP(C1429,'2015'!$C$12:$AG$1887,30,FALSE),"-")</f>
        <v/>
      </c>
      <c r="AT1429" s="148">
        <v>0</v>
      </c>
      <c r="AU1429" s="170">
        <f>IFERROR(VLOOKUP(C1429,'2015'!$C$12:$AG$1887,31,FALSE),"-")</f>
        <v>0</v>
      </c>
      <c r="AV1429" s="106"/>
      <c r="AW1429" s="63">
        <f>IFERROR(VLOOKUP(C1429,Merkittävyysluokitus!$A$2:$J$1705,10,FALSE),"-")</f>
        <v>3</v>
      </c>
      <c r="AX1429" s="175">
        <f>IFERROR(VLOOKUP(C1429,Merkittävyysluokitus!$A$2:$J$1705,6,FALSE),"-")</f>
        <v>3.8277912135392462</v>
      </c>
      <c r="AY1429" s="175">
        <f>IFERROR(VLOOKUP(C1429,Merkittävyysluokitus!$A$2:$J$1705,7,FALSE),"-")</f>
        <v>0.7409831265508684</v>
      </c>
      <c r="AZ1429" s="175">
        <f>IFERROR(VLOOKUP(C1429,Merkittävyysluokitus!$A$2:$J$1705,8,FALSE),"-")</f>
        <v>2.2534747536550448</v>
      </c>
      <c r="BA1429" s="175">
        <f>IFERROR(VLOOKUP(C1429,Merkittävyysluokitus!$A$2:$J$1705,9,FALSE),"-")</f>
        <v>0.83333333333333326</v>
      </c>
      <c r="BB1429" s="203"/>
      <c r="BC1429" s="203" t="str">
        <f t="shared" si="361"/>
        <v>ei mallia</v>
      </c>
      <c r="BD1429" s="39" t="str">
        <f t="shared" si="350"/>
        <v>Ei luokiteltu</v>
      </c>
      <c r="BE1429" s="68" t="str">
        <f t="shared" si="356"/>
        <v>ei mallia</v>
      </c>
      <c r="BF1429" s="68" t="str">
        <f t="shared" si="357"/>
        <v>ei mallia</v>
      </c>
      <c r="BG1429" s="68" t="str">
        <f t="shared" si="358"/>
        <v>ei mallia</v>
      </c>
      <c r="BH1429" s="208" t="str">
        <f t="shared" si="359"/>
        <v>musta</v>
      </c>
      <c r="BI1429" s="39"/>
      <c r="BJ1429" s="39" t="str">
        <f>IF(F1429="ei löydy","uusi tie",IF(E1429=0,"tieosoite muuttunut",IF(E1429=1,VLOOKUP(D1429,'2015'!$F$12:$AL$1887,31,FALSE),"-")))</f>
        <v>musta</v>
      </c>
      <c r="BK1429" s="67" t="str">
        <f>IF(E1429=1,VLOOKUP(D1429,'2015'!$F$12:$AL$1887,32,FALSE),"-")</f>
        <v>musta</v>
      </c>
      <c r="BL1429" s="39" t="str">
        <f>IF(F1429="ei löydy","uusi tie",IF(E1429=0,"tieosoite muuttunut",IF(E1429=1,VLOOKUP(D1429,'2015'!$F$12:$AL$1887,33,FALSE),"-")))</f>
        <v>musta</v>
      </c>
      <c r="BM1429" s="39"/>
      <c r="BN1429" s="217" t="str">
        <f>VLOOKUP(D1429,'2015'!$F$12:$AL$1887,33,FALSE)</f>
        <v>musta</v>
      </c>
      <c r="BO1429" s="39"/>
      <c r="BP1429" s="115"/>
      <c r="BQ1429" s="26" t="s">
        <v>10</v>
      </c>
      <c r="BS1429" s="5"/>
      <c r="BU1429" s="37"/>
      <c r="BV1429" s="30"/>
      <c r="BX1429" t="str">
        <f>IF(E1429=1,VLOOKUP(D1429,'2015'!$F$12:$AX$1887,43,FALSE),"-")</f>
        <v>musta</v>
      </c>
      <c r="BY1429" t="str">
        <f>IF(E1429=1,VLOOKUP(D1429,'2015'!$F$12:$AX$1887,44,FALSE),"-")</f>
        <v>musta</v>
      </c>
      <c r="BZ1429" t="str">
        <f>IF(E1429=1,VLOOKUP(D1429,'2015'!$F$12:$AX$1887,45,FALSE),"-")</f>
        <v>musta</v>
      </c>
      <c r="CG1429" s="21"/>
      <c r="CH1429" s="21"/>
      <c r="CI1429" s="21"/>
      <c r="CK1429" s="21"/>
      <c r="CL1429" s="21"/>
      <c r="CM1429" s="21"/>
    </row>
    <row r="1430" spans="1:94" ht="15.75" thickBot="1" x14ac:dyDescent="0.3">
      <c r="A1430" s="50"/>
      <c r="B1430" s="50"/>
      <c r="C1430" s="50" t="str">
        <f t="shared" si="362"/>
        <v>11938_1_823</v>
      </c>
      <c r="D1430" s="51" t="str">
        <f t="shared" si="363"/>
        <v>11938_1</v>
      </c>
      <c r="E1430" s="224">
        <f>IFERROR(VLOOKUP(C1430,'2015'!$C$12:$D$1887,2,FALSE),0)</f>
        <v>1</v>
      </c>
      <c r="F1430" s="51">
        <f>IFERROR(K1430-IFERROR(VLOOKUP(D1430,'2015'!$F$12:$I$1887,4,FALSE),"ei löydy"),"ei löydy")</f>
        <v>0</v>
      </c>
      <c r="G1430" s="224">
        <f>IFERROR(VLOOKUP(Työfile_2024!C1430,Liikennemalli!$D$6:$G$1921,4,FALSE),0)</f>
        <v>1</v>
      </c>
      <c r="H1430" s="225">
        <f>K1430-IFERROR(VLOOKUP(Työfile_2024!D1430,Liikennemalli!$C$6:$H$1921,6,FALSE),"ei löydy")</f>
        <v>0</v>
      </c>
      <c r="I1430" s="80">
        <v>11938</v>
      </c>
      <c r="J1430" s="52">
        <v>1</v>
      </c>
      <c r="K1430" s="52">
        <v>823</v>
      </c>
      <c r="L1430" s="53"/>
      <c r="M1430" s="54"/>
      <c r="N1430" s="54"/>
      <c r="O1430" s="54"/>
      <c r="P1430" s="54"/>
      <c r="Q1430" s="55"/>
      <c r="R1430" s="55"/>
      <c r="S1430" s="55"/>
      <c r="T1430" s="55"/>
      <c r="U1430" s="52"/>
      <c r="V1430" s="56">
        <v>409</v>
      </c>
      <c r="W1430" s="56">
        <v>19</v>
      </c>
      <c r="X1430" s="56">
        <v>412</v>
      </c>
      <c r="Y1430" s="56">
        <f>VLOOKUP(D1430,Liikennemalli24!$D$2:$F$1804,2,FALSE)</f>
        <v>0</v>
      </c>
      <c r="Z1430" s="57">
        <f>VLOOKUP(D1430,Liikennemalli24!$D$2:$F$1804,3,FALSE)</f>
        <v>0</v>
      </c>
      <c r="AA1430" s="178">
        <f>IF(G1430=1,VLOOKUP(C1430,Liikennemalli!$D$6:$H$1921,2,FALSE),"-")</f>
        <v>0</v>
      </c>
      <c r="AB1430" s="197">
        <f>IF(G1430=1,VLOOKUP(C1430,Liikennemalli!$D$6:$H$1921,3,FALSE),"-")</f>
        <v>0</v>
      </c>
      <c r="AC1430" s="134">
        <f>IF(E1430=1,VLOOKUP(Työfile_2024!D1430,'2015'!$F$12:$X$1887,18,FALSE),"-")</f>
        <v>130</v>
      </c>
      <c r="AD1430" s="127">
        <f>IF(E1430=1,VLOOKUP(Työfile_2024!D1430,'2015'!$F$12:$X$1887,19,FALSE),"-")</f>
        <v>0.49</v>
      </c>
      <c r="AI1430" s="127">
        <f>IF(E1430=1,VLOOKUP(Työfile_2024!D1430,'2015'!$F$12:$AB$1887,20,FALSE),"-")</f>
        <v>0</v>
      </c>
      <c r="AJ1430" s="127">
        <f>IF(E1430=1,VLOOKUP(Työfile_2024!D1430,'2015'!$F$12:$AB$1887,21,FALSE),"-")</f>
        <v>0</v>
      </c>
      <c r="AK1430" s="127">
        <f>IF(E1430=1,VLOOKUP(Työfile_2024!D1430,'2015'!$F$12:$AB$1887,22,FALSE),"-")</f>
        <v>0</v>
      </c>
      <c r="AL1430" s="127">
        <f>IF(E1430=1,VLOOKUP(Työfile_2024!D1430,'2015'!$F$12:$AB$1887,23,FALSE),"-")</f>
        <v>0</v>
      </c>
      <c r="AM1430" s="56">
        <f>VLOOKUP(Työfile_2024!D1430,Tmatkat_20km_tarkasteltava_verk!$C$2:$D$1804,2,FALSE)</f>
        <v>31</v>
      </c>
      <c r="AN1430" s="148">
        <f t="shared" si="360"/>
        <v>7.5794621026894868E-2</v>
      </c>
      <c r="AO1430" s="178">
        <f>IF(E1430=1,VLOOKUP(Työfile_2024!D1430,'2015'!$F$12:$AC$1887,24,FALSE),"-")</f>
        <v>10</v>
      </c>
      <c r="AP1430" s="52">
        <f>VLOOKUP(D1430,Tarkasteltava_verkko_2024_harva!$E$2:$I$1804,5,FALSE)</f>
        <v>0</v>
      </c>
      <c r="AQ1430" s="52">
        <f>VLOOKUP(D1430,Tarkasteltava_verkko_2024_harva!$E$2:$I$1804,4,FALSE)</f>
        <v>0</v>
      </c>
      <c r="AR1430" s="148">
        <v>0</v>
      </c>
      <c r="AS1430" s="170" t="str">
        <f>IFERROR(VLOOKUP(C1430,'2015'!$C$12:$AG$1887,30,FALSE),"-")</f>
        <v/>
      </c>
      <c r="AT1430" s="148">
        <v>0</v>
      </c>
      <c r="AU1430" s="170">
        <f>IFERROR(VLOOKUP(C1430,'2015'!$C$12:$AG$1887,31,FALSE),"-")</f>
        <v>0</v>
      </c>
      <c r="AV1430" s="106"/>
      <c r="AW1430" s="63">
        <f>IFERROR(VLOOKUP(C1430,Merkittävyysluokitus!$A$2:$J$1705,10,FALSE),"-")</f>
        <v>3</v>
      </c>
      <c r="AX1430" s="175">
        <f>IFERROR(VLOOKUP(C1430,Merkittävyysluokitus!$A$2:$J$1705,6,FALSE),"-")</f>
        <v>4.0024414003044138</v>
      </c>
      <c r="AY1430" s="175">
        <f>IFERROR(VLOOKUP(C1430,Merkittävyysluokitus!$A$2:$J$1705,7,FALSE),"-")</f>
        <v>1.5786666666666662</v>
      </c>
      <c r="AZ1430" s="175">
        <f>IFERROR(VLOOKUP(C1430,Merkittävyysluokitus!$A$2:$J$1705,8,FALSE),"-")</f>
        <v>1.5904414003044141</v>
      </c>
      <c r="BA1430" s="175">
        <f>IFERROR(VLOOKUP(C1430,Merkittävyysluokitus!$A$2:$J$1705,9,FALSE),"-")</f>
        <v>0.83333333333333326</v>
      </c>
      <c r="BB1430" s="203"/>
      <c r="BC1430" s="203" t="str">
        <f t="shared" si="361"/>
        <v>ei mallia</v>
      </c>
      <c r="BD1430" s="39" t="str">
        <f t="shared" si="350"/>
        <v>Ei luokiteltu</v>
      </c>
      <c r="BE1430" s="68" t="str">
        <f t="shared" si="356"/>
        <v>ei mallia</v>
      </c>
      <c r="BF1430" s="68" t="str">
        <f t="shared" si="357"/>
        <v>ei mallia</v>
      </c>
      <c r="BG1430" s="68" t="str">
        <f t="shared" si="358"/>
        <v>ei mallia</v>
      </c>
      <c r="BH1430" s="208" t="str">
        <f t="shared" si="359"/>
        <v>musta</v>
      </c>
      <c r="BI1430" s="39"/>
      <c r="BJ1430" s="39" t="str">
        <f>IF(F1430="ei löydy","uusi tie",IF(E1430=0,"tieosoite muuttunut",IF(E1430=1,VLOOKUP(D1430,'2015'!$F$12:$AL$1887,31,FALSE),"-")))</f>
        <v>musta</v>
      </c>
      <c r="BK1430" s="67" t="str">
        <f>IF(E1430=1,VLOOKUP(D1430,'2015'!$F$12:$AL$1887,32,FALSE),"-")</f>
        <v>musta</v>
      </c>
      <c r="BL1430" s="39" t="str">
        <f>IF(F1430="ei löydy","uusi tie",IF(E1430=0,"tieosoite muuttunut",IF(E1430=1,VLOOKUP(D1430,'2015'!$F$12:$AL$1887,33,FALSE),"-")))</f>
        <v>musta</v>
      </c>
      <c r="BM1430" s="39"/>
      <c r="BN1430" s="217" t="str">
        <f>VLOOKUP(D1430,'2015'!$F$12:$AL$1887,33,FALSE)</f>
        <v>musta</v>
      </c>
      <c r="BO1430" s="39"/>
      <c r="BP1430" s="115" t="s">
        <v>10</v>
      </c>
      <c r="BQ1430" s="30"/>
      <c r="BS1430" s="5"/>
      <c r="BU1430" s="37"/>
      <c r="BV1430" s="30" t="s">
        <v>10</v>
      </c>
      <c r="BX1430" t="str">
        <f>IF(E1430=1,VLOOKUP(D1430,'2015'!$F$12:$AX$1887,43,FALSE),"-")</f>
        <v>musta</v>
      </c>
      <c r="BY1430" t="str">
        <f>IF(E1430=1,VLOOKUP(D1430,'2015'!$F$12:$AX$1887,44,FALSE),"-")</f>
        <v>musta</v>
      </c>
      <c r="BZ1430" t="str">
        <f>IF(E1430=1,VLOOKUP(D1430,'2015'!$F$12:$AX$1887,45,FALSE),"-")</f>
        <v>musta</v>
      </c>
      <c r="CA1430" s="31">
        <f t="shared" ref="CA1430:CA1436" si="364">SUM(CB1430:CE1430)</f>
        <v>1</v>
      </c>
      <c r="CB1430" s="31">
        <f t="shared" ref="CB1430:CB1436" si="365">IF(AD1430&gt;0.59999,10,IF(AD1430&gt;0.39999,1,0))</f>
        <v>1</v>
      </c>
      <c r="CC1430" s="31">
        <f t="shared" ref="CC1430:CC1436" si="366">IF(AC1430&gt;1999,10,IF(AC1430&gt;999,1,0))</f>
        <v>0</v>
      </c>
      <c r="CD1430" s="31">
        <f t="shared" ref="CD1430:CD1436" si="367">IF(AM1430&gt;499,10,IF(AM1430&gt;99,1,0))</f>
        <v>0</v>
      </c>
      <c r="CE1430" s="31">
        <f t="shared" ref="CE1430:CE1436" si="368">IF(AQ1430="osa seud. yht",10,IF(AP1430="osa seud. yht",1,0))</f>
        <v>0</v>
      </c>
      <c r="CO1430" s="2" t="s">
        <v>35</v>
      </c>
      <c r="CP1430" s="2" t="s">
        <v>35</v>
      </c>
    </row>
    <row r="1431" spans="1:94" ht="15.75" thickBot="1" x14ac:dyDescent="0.3">
      <c r="A1431" s="50"/>
      <c r="B1431" s="50"/>
      <c r="C1431" s="50" t="str">
        <f t="shared" si="362"/>
        <v>11939_1_6422</v>
      </c>
      <c r="D1431" s="51" t="str">
        <f t="shared" si="363"/>
        <v>11939_1</v>
      </c>
      <c r="E1431" s="224">
        <f>IFERROR(VLOOKUP(C1431,'2015'!$C$12:$D$1887,2,FALSE),0)</f>
        <v>1</v>
      </c>
      <c r="F1431" s="51">
        <f>IFERROR(K1431-IFERROR(VLOOKUP(D1431,'2015'!$F$12:$I$1887,4,FALSE),"ei löydy"),"ei löydy")</f>
        <v>0</v>
      </c>
      <c r="G1431" s="224">
        <f>IFERROR(VLOOKUP(Työfile_2024!C1431,Liikennemalli!$D$6:$G$1921,4,FALSE),0)</f>
        <v>1</v>
      </c>
      <c r="H1431" s="225">
        <f>K1431-IFERROR(VLOOKUP(Työfile_2024!D1431,Liikennemalli!$C$6:$H$1921,6,FALSE),"ei löydy")</f>
        <v>0</v>
      </c>
      <c r="I1431" s="80">
        <v>11939</v>
      </c>
      <c r="J1431" s="52">
        <v>1</v>
      </c>
      <c r="K1431" s="52">
        <v>6422</v>
      </c>
      <c r="L1431" s="53"/>
      <c r="M1431" s="54"/>
      <c r="N1431" s="54"/>
      <c r="O1431" s="54"/>
      <c r="P1431" s="54"/>
      <c r="Q1431" s="55"/>
      <c r="R1431" s="55"/>
      <c r="S1431" s="55"/>
      <c r="T1431" s="55"/>
      <c r="U1431" s="52"/>
      <c r="V1431" s="56">
        <v>76</v>
      </c>
      <c r="W1431" s="56">
        <v>6</v>
      </c>
      <c r="X1431" s="56">
        <v>73</v>
      </c>
      <c r="Y1431" s="56">
        <f>VLOOKUP(D1431,Liikennemalli24!$D$2:$F$1804,2,FALSE)</f>
        <v>0</v>
      </c>
      <c r="Z1431" s="57">
        <f>VLOOKUP(D1431,Liikennemalli24!$D$2:$F$1804,3,FALSE)</f>
        <v>0</v>
      </c>
      <c r="AA1431" s="178">
        <f>IF(G1431=1,VLOOKUP(C1431,Liikennemalli!$D$6:$H$1921,2,FALSE),"-")</f>
        <v>0</v>
      </c>
      <c r="AB1431" s="197">
        <f>IF(G1431=1,VLOOKUP(C1431,Liikennemalli!$D$6:$H$1921,3,FALSE),"-")</f>
        <v>0</v>
      </c>
      <c r="AC1431" s="134">
        <f>IF(E1431=1,VLOOKUP(Työfile_2024!D1431,'2015'!$F$12:$X$1887,18,FALSE),"-")</f>
        <v>115</v>
      </c>
      <c r="AD1431" s="127">
        <f>IF(E1431=1,VLOOKUP(Työfile_2024!D1431,'2015'!$F$12:$X$1887,19,FALSE),"-")</f>
        <v>0.81</v>
      </c>
      <c r="AI1431" s="127">
        <f>IF(E1431=1,VLOOKUP(Työfile_2024!D1431,'2015'!$F$12:$AB$1887,20,FALSE),"-")</f>
        <v>0</v>
      </c>
      <c r="AJ1431" s="127">
        <f>IF(E1431=1,VLOOKUP(Työfile_2024!D1431,'2015'!$F$12:$AB$1887,21,FALSE),"-")</f>
        <v>0</v>
      </c>
      <c r="AK1431" s="127">
        <f>IF(E1431=1,VLOOKUP(Työfile_2024!D1431,'2015'!$F$12:$AB$1887,22,FALSE),"-")</f>
        <v>0</v>
      </c>
      <c r="AL1431" s="127">
        <f>IF(E1431=1,VLOOKUP(Työfile_2024!D1431,'2015'!$F$12:$AB$1887,23,FALSE),"-")</f>
        <v>0</v>
      </c>
      <c r="AM1431" s="56">
        <f>VLOOKUP(Työfile_2024!D1431,Tmatkat_20km_tarkasteltava_verk!$C$2:$D$1804,2,FALSE)</f>
        <v>34</v>
      </c>
      <c r="AN1431" s="148">
        <f t="shared" si="360"/>
        <v>0.44736842105263158</v>
      </c>
      <c r="AO1431" s="178">
        <f>IF(E1431=1,VLOOKUP(Työfile_2024!D1431,'2015'!$F$12:$AC$1887,24,FALSE),"-")</f>
        <v>8</v>
      </c>
      <c r="AP1431" s="52">
        <f>VLOOKUP(D1431,Tarkasteltava_verkko_2024_harva!$E$2:$I$1804,5,FALSE)</f>
        <v>0</v>
      </c>
      <c r="AQ1431" s="52">
        <f>VLOOKUP(D1431,Tarkasteltava_verkko_2024_harva!$E$2:$I$1804,4,FALSE)</f>
        <v>0</v>
      </c>
      <c r="AR1431" s="148">
        <v>0</v>
      </c>
      <c r="AS1431" s="170" t="str">
        <f>IFERROR(VLOOKUP(C1431,'2015'!$C$12:$AG$1887,30,FALSE),"-")</f>
        <v/>
      </c>
      <c r="AT1431" s="148">
        <v>0</v>
      </c>
      <c r="AU1431" s="170">
        <f>IFERROR(VLOOKUP(C1431,'2015'!$C$12:$AG$1887,31,FALSE),"-")</f>
        <v>0</v>
      </c>
      <c r="AV1431" s="106"/>
      <c r="AW1431" s="63">
        <f>IFERROR(VLOOKUP(C1431,Merkittävyysluokitus!$A$2:$J$1705,10,FALSE),"-")</f>
        <v>4</v>
      </c>
      <c r="AX1431" s="175">
        <f>IFERROR(VLOOKUP(C1431,Merkittävyysluokitus!$A$2:$J$1705,6,FALSE),"-")</f>
        <v>2.726036529680365</v>
      </c>
      <c r="AY1431" s="175">
        <f>IFERROR(VLOOKUP(C1431,Merkittävyysluokitus!$A$2:$J$1705,7,FALSE),"-")</f>
        <v>0.39133333333333331</v>
      </c>
      <c r="AZ1431" s="175">
        <f>IFERROR(VLOOKUP(C1431,Merkittävyysluokitus!$A$2:$J$1705,8,FALSE),"-")</f>
        <v>2.0013698630136982</v>
      </c>
      <c r="BA1431" s="175">
        <f>IFERROR(VLOOKUP(C1431,Merkittävyysluokitus!$A$2:$J$1705,9,FALSE),"-")</f>
        <v>0.33333333333333331</v>
      </c>
      <c r="BB1431" s="203"/>
      <c r="BC1431" s="203" t="str">
        <f t="shared" si="361"/>
        <v>ei mallia</v>
      </c>
      <c r="BD1431" s="39" t="str">
        <f t="shared" si="350"/>
        <v>Ei luokiteltu</v>
      </c>
      <c r="BE1431" s="68" t="str">
        <f t="shared" si="356"/>
        <v>ei mallia</v>
      </c>
      <c r="BF1431" s="68" t="str">
        <f t="shared" si="357"/>
        <v>ei mallia</v>
      </c>
      <c r="BG1431" s="68" t="str">
        <f t="shared" si="358"/>
        <v>ei mallia</v>
      </c>
      <c r="BH1431" s="208" t="str">
        <f t="shared" si="359"/>
        <v>musta</v>
      </c>
      <c r="BI1431" s="39"/>
      <c r="BJ1431" s="39" t="str">
        <f>IF(F1431="ei löydy","uusi tie",IF(E1431=0,"tieosoite muuttunut",IF(E1431=1,VLOOKUP(D1431,'2015'!$F$12:$AL$1887,31,FALSE),"-")))</f>
        <v>musta</v>
      </c>
      <c r="BK1431" s="67" t="str">
        <f>IF(E1431=1,VLOOKUP(D1431,'2015'!$F$12:$AL$1887,32,FALSE),"-")</f>
        <v>musta</v>
      </c>
      <c r="BL1431" s="39" t="str">
        <f>IF(F1431="ei löydy","uusi tie",IF(E1431=0,"tieosoite muuttunut",IF(E1431=1,VLOOKUP(D1431,'2015'!$F$12:$AL$1887,33,FALSE),"-")))</f>
        <v>musta</v>
      </c>
      <c r="BM1431" s="39"/>
      <c r="BN1431" s="217" t="str">
        <f>VLOOKUP(D1431,'2015'!$F$12:$AL$1887,33,FALSE)</f>
        <v>musta</v>
      </c>
      <c r="BO1431" s="39"/>
      <c r="BP1431" s="115" t="s">
        <v>10</v>
      </c>
      <c r="BQ1431" s="30"/>
      <c r="BS1431" s="5"/>
      <c r="BU1431" s="37"/>
      <c r="BV1431" s="30" t="s">
        <v>10</v>
      </c>
      <c r="BX1431" t="str">
        <f>IF(E1431=1,VLOOKUP(D1431,'2015'!$F$12:$AX$1887,43,FALSE),"-")</f>
        <v>musta</v>
      </c>
      <c r="BY1431" t="str">
        <f>IF(E1431=1,VLOOKUP(D1431,'2015'!$F$12:$AX$1887,44,FALSE),"-")</f>
        <v>musta</v>
      </c>
      <c r="BZ1431" t="str">
        <f>IF(E1431=1,VLOOKUP(D1431,'2015'!$F$12:$AX$1887,45,FALSE),"-")</f>
        <v>musta</v>
      </c>
      <c r="CA1431" s="31">
        <f t="shared" si="364"/>
        <v>10</v>
      </c>
      <c r="CB1431" s="31">
        <f t="shared" si="365"/>
        <v>10</v>
      </c>
      <c r="CC1431" s="31">
        <f t="shared" si="366"/>
        <v>0</v>
      </c>
      <c r="CD1431" s="31">
        <f t="shared" si="367"/>
        <v>0</v>
      </c>
      <c r="CE1431" s="31">
        <f t="shared" si="368"/>
        <v>0</v>
      </c>
      <c r="CO1431" s="32" t="s">
        <v>34</v>
      </c>
      <c r="CP1431" s="2" t="s">
        <v>35</v>
      </c>
    </row>
    <row r="1432" spans="1:94" ht="15.75" thickBot="1" x14ac:dyDescent="0.3">
      <c r="A1432" s="50"/>
      <c r="B1432" s="50"/>
      <c r="C1432" s="50" t="str">
        <f t="shared" si="362"/>
        <v>11943_1_6678</v>
      </c>
      <c r="D1432" s="51" t="str">
        <f t="shared" si="363"/>
        <v>11943_1</v>
      </c>
      <c r="E1432" s="224">
        <f>IFERROR(VLOOKUP(C1432,'2015'!$C$12:$D$1887,2,FALSE),0)</f>
        <v>1</v>
      </c>
      <c r="F1432" s="51">
        <f>IFERROR(K1432-IFERROR(VLOOKUP(D1432,'2015'!$F$12:$I$1887,4,FALSE),"ei löydy"),"ei löydy")</f>
        <v>0</v>
      </c>
      <c r="G1432" s="224">
        <f>IFERROR(VLOOKUP(Työfile_2024!C1432,Liikennemalli!$D$6:$G$1921,4,FALSE),0)</f>
        <v>1</v>
      </c>
      <c r="H1432" s="225">
        <f>K1432-IFERROR(VLOOKUP(Työfile_2024!D1432,Liikennemalli!$C$6:$H$1921,6,FALSE),"ei löydy")</f>
        <v>0</v>
      </c>
      <c r="I1432" s="80">
        <v>11943</v>
      </c>
      <c r="J1432" s="52">
        <v>1</v>
      </c>
      <c r="K1432" s="52">
        <v>6678</v>
      </c>
      <c r="L1432" s="53"/>
      <c r="M1432" s="54"/>
      <c r="N1432" s="54"/>
      <c r="O1432" s="54"/>
      <c r="P1432" s="54"/>
      <c r="Q1432" s="55"/>
      <c r="R1432" s="55"/>
      <c r="S1432" s="55"/>
      <c r="T1432" s="55"/>
      <c r="U1432" s="52"/>
      <c r="V1432" s="56">
        <v>68.501347708894883</v>
      </c>
      <c r="W1432" s="56">
        <v>1.8625336927223719</v>
      </c>
      <c r="X1432" s="56">
        <v>70.619946091644209</v>
      </c>
      <c r="Y1432" s="56">
        <f>VLOOKUP(D1432,Liikennemalli24!$D$2:$F$1804,2,FALSE)</f>
        <v>0</v>
      </c>
      <c r="Z1432" s="57">
        <f>VLOOKUP(D1432,Liikennemalli24!$D$2:$F$1804,3,FALSE)</f>
        <v>0</v>
      </c>
      <c r="AA1432" s="178">
        <f>IF(G1432=1,VLOOKUP(C1432,Liikennemalli!$D$6:$H$1921,2,FALSE),"-")</f>
        <v>0</v>
      </c>
      <c r="AB1432" s="197">
        <f>IF(G1432=1,VLOOKUP(C1432,Liikennemalli!$D$6:$H$1921,3,FALSE),"-")</f>
        <v>0</v>
      </c>
      <c r="AC1432" s="134">
        <f>IF(E1432=1,VLOOKUP(Työfile_2024!D1432,'2015'!$F$12:$X$1887,18,FALSE),"-")</f>
        <v>25</v>
      </c>
      <c r="AD1432" s="127">
        <f>IF(E1432=1,VLOOKUP(Työfile_2024!D1432,'2015'!$F$12:$X$1887,19,FALSE),"-")</f>
        <v>0.23</v>
      </c>
      <c r="AI1432" s="127">
        <f>IF(E1432=1,VLOOKUP(Työfile_2024!D1432,'2015'!$F$12:$AB$1887,20,FALSE),"-")</f>
        <v>0</v>
      </c>
      <c r="AJ1432" s="127">
        <f>IF(E1432=1,VLOOKUP(Työfile_2024!D1432,'2015'!$F$12:$AB$1887,21,FALSE),"-")</f>
        <v>0</v>
      </c>
      <c r="AK1432" s="127">
        <f>IF(E1432=1,VLOOKUP(Työfile_2024!D1432,'2015'!$F$12:$AB$1887,22,FALSE),"-")</f>
        <v>0</v>
      </c>
      <c r="AL1432" s="127">
        <f>IF(E1432=1,VLOOKUP(Työfile_2024!D1432,'2015'!$F$12:$AB$1887,23,FALSE),"-")</f>
        <v>0</v>
      </c>
      <c r="AM1432" s="56">
        <f>VLOOKUP(Työfile_2024!D1432,Tmatkat_20km_tarkasteltava_verk!$C$2:$D$1804,2,FALSE)</f>
        <v>27</v>
      </c>
      <c r="AN1432" s="148">
        <f t="shared" si="360"/>
        <v>0.39415282914928779</v>
      </c>
      <c r="AO1432" s="178">
        <f>IF(E1432=1,VLOOKUP(Työfile_2024!D1432,'2015'!$F$12:$AC$1887,24,FALSE),"-")</f>
        <v>152</v>
      </c>
      <c r="AP1432" s="52">
        <f>VLOOKUP(D1432,Tarkasteltava_verkko_2024_harva!$E$2:$I$1804,5,FALSE)</f>
        <v>0</v>
      </c>
      <c r="AQ1432" s="52">
        <f>VLOOKUP(D1432,Tarkasteltava_verkko_2024_harva!$E$2:$I$1804,4,FALSE)</f>
        <v>0</v>
      </c>
      <c r="AR1432" s="148">
        <v>7.4872716382150348E-3</v>
      </c>
      <c r="AS1432" s="170" t="str">
        <f>IFERROR(VLOOKUP(C1432,'2015'!$C$12:$AG$1887,30,FALSE),"-")</f>
        <v/>
      </c>
      <c r="AT1432" s="148">
        <v>2.4258760107816711E-2</v>
      </c>
      <c r="AU1432" s="170">
        <f>IFERROR(VLOOKUP(C1432,'2015'!$C$12:$AG$1887,31,FALSE),"-")</f>
        <v>0</v>
      </c>
      <c r="AV1432" s="106"/>
      <c r="AW1432" s="63">
        <f>IFERROR(VLOOKUP(C1432,Merkittävyysluokitus!$A$2:$J$1705,10,FALSE),"-")</f>
        <v>4</v>
      </c>
      <c r="AX1432" s="175">
        <f>IFERROR(VLOOKUP(C1432,Merkittävyysluokitus!$A$2:$J$1705,6,FALSE),"-")</f>
        <v>1.4398163423549826</v>
      </c>
      <c r="AY1432" s="175">
        <f>IFERROR(VLOOKUP(C1432,Merkittävyysluokitus!$A$2:$J$1705,7,FALSE),"-")</f>
        <v>0.33217070979335128</v>
      </c>
      <c r="AZ1432" s="175">
        <f>IFERROR(VLOOKUP(C1432,Merkittävyysluokitus!$A$2:$J$1705,8,FALSE),"-")</f>
        <v>0.44097896589496483</v>
      </c>
      <c r="BA1432" s="175">
        <f>IFERROR(VLOOKUP(C1432,Merkittävyysluokitus!$A$2:$J$1705,9,FALSE),"-")</f>
        <v>0.66666666666666663</v>
      </c>
      <c r="BB1432" s="203"/>
      <c r="BC1432" s="203" t="str">
        <f t="shared" si="361"/>
        <v>ei mallia</v>
      </c>
      <c r="BD1432" s="39" t="str">
        <f t="shared" si="350"/>
        <v>Ei luokiteltu</v>
      </c>
      <c r="BE1432" s="68" t="str">
        <f t="shared" si="356"/>
        <v>ei mallia</v>
      </c>
      <c r="BF1432" s="68" t="str">
        <f t="shared" si="357"/>
        <v>ei mallia</v>
      </c>
      <c r="BG1432" s="68" t="str">
        <f t="shared" si="358"/>
        <v>ei mallia</v>
      </c>
      <c r="BH1432" s="208" t="str">
        <f t="shared" si="359"/>
        <v>musta</v>
      </c>
      <c r="BI1432" s="39"/>
      <c r="BJ1432" s="39" t="str">
        <f>IF(F1432="ei löydy","uusi tie",IF(E1432=0,"tieosoite muuttunut",IF(E1432=1,VLOOKUP(D1432,'2015'!$F$12:$AL$1887,31,FALSE),"-")))</f>
        <v>musta</v>
      </c>
      <c r="BK1432" s="67" t="str">
        <f>IF(E1432=1,VLOOKUP(D1432,'2015'!$F$12:$AL$1887,32,FALSE),"-")</f>
        <v>musta</v>
      </c>
      <c r="BL1432" s="39" t="str">
        <f>IF(F1432="ei löydy","uusi tie",IF(E1432=0,"tieosoite muuttunut",IF(E1432=1,VLOOKUP(D1432,'2015'!$F$12:$AL$1887,33,FALSE),"-")))</f>
        <v>musta</v>
      </c>
      <c r="BM1432" s="39"/>
      <c r="BN1432" s="217" t="str">
        <f>VLOOKUP(D1432,'2015'!$F$12:$AL$1887,33,FALSE)</f>
        <v>musta</v>
      </c>
      <c r="BO1432" s="39"/>
      <c r="BP1432" s="115" t="s">
        <v>10</v>
      </c>
      <c r="BQ1432" s="30"/>
      <c r="BS1432" s="5"/>
      <c r="BU1432" s="37"/>
      <c r="BV1432" s="30" t="s">
        <v>10</v>
      </c>
      <c r="BX1432" t="str">
        <f>IF(E1432=1,VLOOKUP(D1432,'2015'!$F$12:$AX$1887,43,FALSE),"-")</f>
        <v>musta</v>
      </c>
      <c r="BY1432" t="str">
        <f>IF(E1432=1,VLOOKUP(D1432,'2015'!$F$12:$AX$1887,44,FALSE),"-")</f>
        <v>musta</v>
      </c>
      <c r="BZ1432" t="str">
        <f>IF(E1432=1,VLOOKUP(D1432,'2015'!$F$12:$AX$1887,45,FALSE),"-")</f>
        <v>musta</v>
      </c>
      <c r="CA1432" s="31">
        <f t="shared" si="364"/>
        <v>0</v>
      </c>
      <c r="CB1432" s="31">
        <f t="shared" si="365"/>
        <v>0</v>
      </c>
      <c r="CC1432" s="31">
        <f t="shared" si="366"/>
        <v>0</v>
      </c>
      <c r="CD1432" s="31">
        <f t="shared" si="367"/>
        <v>0</v>
      </c>
      <c r="CE1432" s="31">
        <f t="shared" si="368"/>
        <v>0</v>
      </c>
      <c r="CO1432" s="32" t="s">
        <v>34</v>
      </c>
      <c r="CP1432" s="2" t="s">
        <v>35</v>
      </c>
    </row>
    <row r="1433" spans="1:94" ht="15.75" thickBot="1" x14ac:dyDescent="0.3">
      <c r="A1433" s="50"/>
      <c r="B1433" s="50"/>
      <c r="C1433" s="50" t="str">
        <f t="shared" si="362"/>
        <v>11945_1_7765</v>
      </c>
      <c r="D1433" s="51" t="str">
        <f t="shared" si="363"/>
        <v>11945_1</v>
      </c>
      <c r="E1433" s="224">
        <f>IFERROR(VLOOKUP(C1433,'2015'!$C$12:$D$1887,2,FALSE),0)</f>
        <v>1</v>
      </c>
      <c r="F1433" s="51">
        <f>IFERROR(K1433-IFERROR(VLOOKUP(D1433,'2015'!$F$12:$I$1887,4,FALSE),"ei löydy"),"ei löydy")</f>
        <v>0</v>
      </c>
      <c r="G1433" s="224">
        <f>IFERROR(VLOOKUP(Työfile_2024!C1433,Liikennemalli!$D$6:$G$1921,4,FALSE),0)</f>
        <v>1</v>
      </c>
      <c r="H1433" s="225">
        <f>K1433-IFERROR(VLOOKUP(Työfile_2024!D1433,Liikennemalli!$C$6:$H$1921,6,FALSE),"ei löydy")</f>
        <v>0</v>
      </c>
      <c r="I1433" s="80">
        <v>11945</v>
      </c>
      <c r="J1433" s="52">
        <v>1</v>
      </c>
      <c r="K1433" s="52">
        <v>7765</v>
      </c>
      <c r="L1433" s="53"/>
      <c r="M1433" s="54"/>
      <c r="N1433" s="54"/>
      <c r="O1433" s="54"/>
      <c r="P1433" s="54"/>
      <c r="Q1433" s="55"/>
      <c r="R1433" s="55"/>
      <c r="S1433" s="55"/>
      <c r="T1433" s="55"/>
      <c r="U1433" s="52"/>
      <c r="V1433" s="56">
        <v>102</v>
      </c>
      <c r="W1433" s="56">
        <v>9</v>
      </c>
      <c r="X1433" s="56">
        <v>107</v>
      </c>
      <c r="Y1433" s="56">
        <f>VLOOKUP(D1433,Liikennemalli24!$D$2:$F$1804,2,FALSE)</f>
        <v>0</v>
      </c>
      <c r="Z1433" s="57">
        <f>VLOOKUP(D1433,Liikennemalli24!$D$2:$F$1804,3,FALSE)</f>
        <v>0</v>
      </c>
      <c r="AA1433" s="178">
        <f>IF(G1433=1,VLOOKUP(C1433,Liikennemalli!$D$6:$H$1921,2,FALSE),"-")</f>
        <v>0</v>
      </c>
      <c r="AB1433" s="197">
        <f>IF(G1433=1,VLOOKUP(C1433,Liikennemalli!$D$6:$H$1921,3,FALSE),"-")</f>
        <v>0</v>
      </c>
      <c r="AC1433" s="134">
        <f>IF(E1433=1,VLOOKUP(Työfile_2024!D1433,'2015'!$F$12:$X$1887,18,FALSE),"-")</f>
        <v>17</v>
      </c>
      <c r="AD1433" s="127">
        <f>IF(E1433=1,VLOOKUP(Työfile_2024!D1433,'2015'!$F$12:$X$1887,19,FALSE),"-")</f>
        <v>0.24</v>
      </c>
      <c r="AI1433" s="127">
        <f>IF(E1433=1,VLOOKUP(Työfile_2024!D1433,'2015'!$F$12:$AB$1887,20,FALSE),"-")</f>
        <v>0</v>
      </c>
      <c r="AJ1433" s="127">
        <f>IF(E1433=1,VLOOKUP(Työfile_2024!D1433,'2015'!$F$12:$AB$1887,21,FALSE),"-")</f>
        <v>0</v>
      </c>
      <c r="AK1433" s="127">
        <f>IF(E1433=1,VLOOKUP(Työfile_2024!D1433,'2015'!$F$12:$AB$1887,22,FALSE),"-")</f>
        <v>0</v>
      </c>
      <c r="AL1433" s="127">
        <f>IF(E1433=1,VLOOKUP(Työfile_2024!D1433,'2015'!$F$12:$AB$1887,23,FALSE),"-")</f>
        <v>0</v>
      </c>
      <c r="AM1433" s="56">
        <f>VLOOKUP(Työfile_2024!D1433,Tmatkat_20km_tarkasteltava_verk!$C$2:$D$1804,2,FALSE)</f>
        <v>13</v>
      </c>
      <c r="AN1433" s="148">
        <f t="shared" si="360"/>
        <v>0.12745098039215685</v>
      </c>
      <c r="AO1433" s="178">
        <f>IF(E1433=1,VLOOKUP(Työfile_2024!D1433,'2015'!$F$12:$AC$1887,24,FALSE),"-")</f>
        <v>0</v>
      </c>
      <c r="AP1433" s="52">
        <f>VLOOKUP(D1433,Tarkasteltava_verkko_2024_harva!$E$2:$I$1804,5,FALSE)</f>
        <v>0</v>
      </c>
      <c r="AQ1433" s="52">
        <f>VLOOKUP(D1433,Tarkasteltava_verkko_2024_harva!$E$2:$I$1804,4,FALSE)</f>
        <v>0</v>
      </c>
      <c r="AR1433" s="148">
        <v>6.4391500321957498E-3</v>
      </c>
      <c r="AS1433" s="170" t="str">
        <f>IFERROR(VLOOKUP(C1433,'2015'!$C$12:$AG$1887,30,FALSE),"-")</f>
        <v/>
      </c>
      <c r="AT1433" s="148">
        <v>0</v>
      </c>
      <c r="AU1433" s="170">
        <f>IFERROR(VLOOKUP(C1433,'2015'!$C$12:$AG$1887,31,FALSE),"-")</f>
        <v>0</v>
      </c>
      <c r="AV1433" s="106"/>
      <c r="AW1433" s="63">
        <f>IFERROR(VLOOKUP(C1433,Merkittävyysluokitus!$A$2:$J$1705,10,FALSE),"-")</f>
        <v>4</v>
      </c>
      <c r="AX1433" s="175">
        <f>IFERROR(VLOOKUP(C1433,Merkittävyysluokitus!$A$2:$J$1705,6,FALSE),"-")</f>
        <v>1.8723926940639268</v>
      </c>
      <c r="AY1433" s="175">
        <f>IFERROR(VLOOKUP(C1433,Merkittävyysluokitus!$A$2:$J$1705,7,FALSE),"-")</f>
        <v>0.37266666666666659</v>
      </c>
      <c r="AZ1433" s="175">
        <f>IFERROR(VLOOKUP(C1433,Merkittävyysluokitus!$A$2:$J$1705,8,FALSE),"-")</f>
        <v>0.49972602739726024</v>
      </c>
      <c r="BA1433" s="175">
        <f>IFERROR(VLOOKUP(C1433,Merkittävyysluokitus!$A$2:$J$1705,9,FALSE),"-")</f>
        <v>1</v>
      </c>
      <c r="BB1433" s="203"/>
      <c r="BC1433" s="203" t="str">
        <f t="shared" si="361"/>
        <v>ei mallia</v>
      </c>
      <c r="BD1433" s="39" t="str">
        <f t="shared" si="350"/>
        <v>Ei luokiteltu</v>
      </c>
      <c r="BE1433" s="68" t="str">
        <f t="shared" si="356"/>
        <v>ei mallia</v>
      </c>
      <c r="BF1433" s="68" t="str">
        <f t="shared" si="357"/>
        <v>ei mallia</v>
      </c>
      <c r="BG1433" s="68" t="str">
        <f t="shared" si="358"/>
        <v>ei mallia</v>
      </c>
      <c r="BH1433" s="208" t="str">
        <f t="shared" si="359"/>
        <v>musta</v>
      </c>
      <c r="BI1433" s="39"/>
      <c r="BJ1433" s="39" t="str">
        <f>IF(F1433="ei löydy","uusi tie",IF(E1433=0,"tieosoite muuttunut",IF(E1433=1,VLOOKUP(D1433,'2015'!$F$12:$AL$1887,31,FALSE),"-")))</f>
        <v>musta</v>
      </c>
      <c r="BK1433" s="67" t="str">
        <f>IF(E1433=1,VLOOKUP(D1433,'2015'!$F$12:$AL$1887,32,FALSE),"-")</f>
        <v>musta</v>
      </c>
      <c r="BL1433" s="39" t="str">
        <f>IF(F1433="ei löydy","uusi tie",IF(E1433=0,"tieosoite muuttunut",IF(E1433=1,VLOOKUP(D1433,'2015'!$F$12:$AL$1887,33,FALSE),"-")))</f>
        <v>musta</v>
      </c>
      <c r="BM1433" s="39"/>
      <c r="BN1433" s="217" t="str">
        <f>VLOOKUP(D1433,'2015'!$F$12:$AL$1887,33,FALSE)</f>
        <v>musta</v>
      </c>
      <c r="BO1433" s="39"/>
      <c r="BP1433" s="115" t="s">
        <v>10</v>
      </c>
      <c r="BQ1433" s="30"/>
      <c r="BS1433" s="5"/>
      <c r="BU1433" s="37"/>
      <c r="BV1433" s="30" t="s">
        <v>10</v>
      </c>
      <c r="BX1433" t="str">
        <f>IF(E1433=1,VLOOKUP(D1433,'2015'!$F$12:$AX$1887,43,FALSE),"-")</f>
        <v>musta</v>
      </c>
      <c r="BY1433" t="str">
        <f>IF(E1433=1,VLOOKUP(D1433,'2015'!$F$12:$AX$1887,44,FALSE),"-")</f>
        <v>musta</v>
      </c>
      <c r="BZ1433" t="str">
        <f>IF(E1433=1,VLOOKUP(D1433,'2015'!$F$12:$AX$1887,45,FALSE),"-")</f>
        <v>musta</v>
      </c>
      <c r="CA1433" s="31">
        <f t="shared" si="364"/>
        <v>0</v>
      </c>
      <c r="CB1433" s="31">
        <f t="shared" si="365"/>
        <v>0</v>
      </c>
      <c r="CC1433" s="31">
        <f t="shared" si="366"/>
        <v>0</v>
      </c>
      <c r="CD1433" s="31">
        <f t="shared" si="367"/>
        <v>0</v>
      </c>
      <c r="CE1433" s="31">
        <f t="shared" si="368"/>
        <v>0</v>
      </c>
      <c r="CO1433" s="2" t="s">
        <v>35</v>
      </c>
      <c r="CP1433" s="2" t="s">
        <v>35</v>
      </c>
    </row>
    <row r="1434" spans="1:94" ht="15.75" thickBot="1" x14ac:dyDescent="0.3">
      <c r="A1434" s="50"/>
      <c r="B1434" s="50"/>
      <c r="C1434" s="50" t="str">
        <f t="shared" si="362"/>
        <v>11945_2_5643</v>
      </c>
      <c r="D1434" s="51" t="str">
        <f t="shared" si="363"/>
        <v>11945_2</v>
      </c>
      <c r="E1434" s="224">
        <f>IFERROR(VLOOKUP(C1434,'2015'!$C$12:$D$1887,2,FALSE),0)</f>
        <v>1</v>
      </c>
      <c r="F1434" s="51">
        <f>IFERROR(K1434-IFERROR(VLOOKUP(D1434,'2015'!$F$12:$I$1887,4,FALSE),"ei löydy"),"ei löydy")</f>
        <v>0</v>
      </c>
      <c r="G1434" s="224">
        <f>IFERROR(VLOOKUP(Työfile_2024!C1434,Liikennemalli!$D$6:$G$1921,4,FALSE),0)</f>
        <v>1</v>
      </c>
      <c r="H1434" s="225">
        <f>K1434-IFERROR(VLOOKUP(Työfile_2024!D1434,Liikennemalli!$C$6:$H$1921,6,FALSE),"ei löydy")</f>
        <v>0</v>
      </c>
      <c r="I1434" s="80">
        <v>11945</v>
      </c>
      <c r="J1434" s="52">
        <v>2</v>
      </c>
      <c r="K1434" s="52">
        <v>5643</v>
      </c>
      <c r="L1434" s="53"/>
      <c r="M1434" s="54"/>
      <c r="N1434" s="54"/>
      <c r="O1434" s="54"/>
      <c r="P1434" s="54"/>
      <c r="Q1434" s="55"/>
      <c r="R1434" s="55"/>
      <c r="S1434" s="55"/>
      <c r="T1434" s="55"/>
      <c r="U1434" s="52"/>
      <c r="V1434" s="56">
        <v>102</v>
      </c>
      <c r="W1434" s="56">
        <v>9</v>
      </c>
      <c r="X1434" s="56">
        <v>107</v>
      </c>
      <c r="Y1434" s="56">
        <f>VLOOKUP(D1434,Liikennemalli24!$D$2:$F$1804,2,FALSE)</f>
        <v>1480</v>
      </c>
      <c r="Z1434" s="57">
        <f>VLOOKUP(D1434,Liikennemalli24!$D$2:$F$1804,3,FALSE)</f>
        <v>1</v>
      </c>
      <c r="AA1434" s="178">
        <f>IF(G1434=1,VLOOKUP(C1434,Liikennemalli!$D$6:$H$1921,2,FALSE),"-")</f>
        <v>0</v>
      </c>
      <c r="AB1434" s="197">
        <f>IF(G1434=1,VLOOKUP(C1434,Liikennemalli!$D$6:$H$1921,3,FALSE),"-")</f>
        <v>0</v>
      </c>
      <c r="AC1434" s="134">
        <f>IF(E1434=1,VLOOKUP(Työfile_2024!D1434,'2015'!$F$12:$X$1887,18,FALSE),"-")</f>
        <v>17</v>
      </c>
      <c r="AD1434" s="127">
        <f>IF(E1434=1,VLOOKUP(Työfile_2024!D1434,'2015'!$F$12:$X$1887,19,FALSE),"-")</f>
        <v>0.24</v>
      </c>
      <c r="AI1434" s="127">
        <f>IF(E1434=1,VLOOKUP(Työfile_2024!D1434,'2015'!$F$12:$AB$1887,20,FALSE),"-")</f>
        <v>0</v>
      </c>
      <c r="AJ1434" s="127">
        <f>IF(E1434=1,VLOOKUP(Työfile_2024!D1434,'2015'!$F$12:$AB$1887,21,FALSE),"-")</f>
        <v>0</v>
      </c>
      <c r="AK1434" s="127">
        <f>IF(E1434=1,VLOOKUP(Työfile_2024!D1434,'2015'!$F$12:$AB$1887,22,FALSE),"-")</f>
        <v>0</v>
      </c>
      <c r="AL1434" s="127">
        <f>IF(E1434=1,VLOOKUP(Työfile_2024!D1434,'2015'!$F$12:$AB$1887,23,FALSE),"-")</f>
        <v>0</v>
      </c>
      <c r="AM1434" s="56">
        <f>VLOOKUP(Työfile_2024!D1434,Tmatkat_20km_tarkasteltava_verk!$C$2:$D$1804,2,FALSE)</f>
        <v>16</v>
      </c>
      <c r="AN1434" s="148">
        <f t="shared" si="360"/>
        <v>0.15686274509803921</v>
      </c>
      <c r="AO1434" s="178">
        <f>IF(E1434=1,VLOOKUP(Työfile_2024!D1434,'2015'!$F$12:$AC$1887,24,FALSE),"-")</f>
        <v>2</v>
      </c>
      <c r="AP1434" s="52">
        <f>VLOOKUP(D1434,Tarkasteltava_verkko_2024_harva!$E$2:$I$1804,5,FALSE)</f>
        <v>0</v>
      </c>
      <c r="AQ1434" s="52">
        <f>VLOOKUP(D1434,Tarkasteltava_verkko_2024_harva!$E$2:$I$1804,4,FALSE)</f>
        <v>0</v>
      </c>
      <c r="AR1434" s="148">
        <v>0</v>
      </c>
      <c r="AS1434" s="170" t="str">
        <f>IFERROR(VLOOKUP(C1434,'2015'!$C$12:$AG$1887,30,FALSE),"-")</f>
        <v/>
      </c>
      <c r="AT1434" s="148">
        <v>0</v>
      </c>
      <c r="AU1434" s="170">
        <f>IFERROR(VLOOKUP(C1434,'2015'!$C$12:$AG$1887,31,FALSE),"-")</f>
        <v>0</v>
      </c>
      <c r="AV1434" s="106"/>
      <c r="AW1434" s="63">
        <f>IFERROR(VLOOKUP(C1434,Merkittävyysluokitus!$A$2:$J$1705,10,FALSE),"-")</f>
        <v>3</v>
      </c>
      <c r="AX1434" s="175">
        <f>IFERROR(VLOOKUP(C1434,Merkittävyysluokitus!$A$2:$J$1705,6,FALSE),"-")</f>
        <v>3.15855707762557</v>
      </c>
      <c r="AY1434" s="175">
        <f>IFERROR(VLOOKUP(C1434,Merkittävyysluokitus!$A$2:$J$1705,7,FALSE),"-")</f>
        <v>0.38933333333333331</v>
      </c>
      <c r="AZ1434" s="175">
        <f>IFERROR(VLOOKUP(C1434,Merkittävyysluokitus!$A$2:$J$1705,8,FALSE),"-")</f>
        <v>1.9358904109589039</v>
      </c>
      <c r="BA1434" s="175">
        <f>IFERROR(VLOOKUP(C1434,Merkittävyysluokitus!$A$2:$J$1705,9,FALSE),"-")</f>
        <v>0.83333333333333326</v>
      </c>
      <c r="BB1434" s="203"/>
      <c r="BC1434" s="203" t="str">
        <f t="shared" si="361"/>
        <v/>
      </c>
      <c r="BD1434" s="39" t="str">
        <f t="shared" si="350"/>
        <v>musta</v>
      </c>
      <c r="BE1434" s="68" t="str">
        <f t="shared" si="356"/>
        <v>punainen</v>
      </c>
      <c r="BF1434" s="68" t="str">
        <f t="shared" si="357"/>
        <v>musta</v>
      </c>
      <c r="BG1434" s="68" t="str">
        <f t="shared" si="358"/>
        <v>musta</v>
      </c>
      <c r="BH1434" s="208" t="str">
        <f t="shared" si="359"/>
        <v>musta</v>
      </c>
      <c r="BI1434" s="39"/>
      <c r="BJ1434" s="39" t="str">
        <f>IF(F1434="ei löydy","uusi tie",IF(E1434=0,"tieosoite muuttunut",IF(E1434=1,VLOOKUP(D1434,'2015'!$F$12:$AL$1887,31,FALSE),"-")))</f>
        <v>musta</v>
      </c>
      <c r="BK1434" s="67" t="str">
        <f>IF(E1434=1,VLOOKUP(D1434,'2015'!$F$12:$AL$1887,32,FALSE),"-")</f>
        <v>musta</v>
      </c>
      <c r="BL1434" s="39" t="str">
        <f>IF(F1434="ei löydy","uusi tie",IF(E1434=0,"tieosoite muuttunut",IF(E1434=1,VLOOKUP(D1434,'2015'!$F$12:$AL$1887,33,FALSE),"-")))</f>
        <v>musta</v>
      </c>
      <c r="BM1434" s="39"/>
      <c r="BN1434" s="217" t="str">
        <f>VLOOKUP(D1434,'2015'!$F$12:$AL$1887,33,FALSE)</f>
        <v>musta</v>
      </c>
      <c r="BO1434" s="39"/>
      <c r="BP1434" s="115" t="s">
        <v>10</v>
      </c>
      <c r="BQ1434" s="30"/>
      <c r="BS1434" s="5"/>
      <c r="BU1434" s="37"/>
      <c r="BV1434" s="30" t="s">
        <v>10</v>
      </c>
      <c r="BX1434" t="str">
        <f>IF(E1434=1,VLOOKUP(D1434,'2015'!$F$12:$AX$1887,43,FALSE),"-")</f>
        <v>musta</v>
      </c>
      <c r="BY1434" t="str">
        <f>IF(E1434=1,VLOOKUP(D1434,'2015'!$F$12:$AX$1887,44,FALSE),"-")</f>
        <v>musta</v>
      </c>
      <c r="BZ1434" t="str">
        <f>IF(E1434=1,VLOOKUP(D1434,'2015'!$F$12:$AX$1887,45,FALSE),"-")</f>
        <v>musta</v>
      </c>
      <c r="CA1434" s="31">
        <f t="shared" si="364"/>
        <v>0</v>
      </c>
      <c r="CB1434" s="31">
        <f t="shared" si="365"/>
        <v>0</v>
      </c>
      <c r="CC1434" s="31">
        <f t="shared" si="366"/>
        <v>0</v>
      </c>
      <c r="CD1434" s="31">
        <f t="shared" si="367"/>
        <v>0</v>
      </c>
      <c r="CE1434" s="31">
        <f t="shared" si="368"/>
        <v>0</v>
      </c>
      <c r="CO1434" s="32" t="s">
        <v>34</v>
      </c>
      <c r="CP1434" s="2" t="s">
        <v>35</v>
      </c>
    </row>
    <row r="1435" spans="1:94" ht="15.75" thickBot="1" x14ac:dyDescent="0.3">
      <c r="A1435" s="50"/>
      <c r="B1435" s="50"/>
      <c r="C1435" s="50" t="str">
        <f t="shared" si="362"/>
        <v>11946_1_1257</v>
      </c>
      <c r="D1435" s="51" t="str">
        <f t="shared" si="363"/>
        <v>11946_1</v>
      </c>
      <c r="E1435" s="224">
        <f>IFERROR(VLOOKUP(C1435,'2015'!$C$12:$D$1887,2,FALSE),0)</f>
        <v>1</v>
      </c>
      <c r="F1435" s="51">
        <f>IFERROR(K1435-IFERROR(VLOOKUP(D1435,'2015'!$F$12:$I$1887,4,FALSE),"ei löydy"),"ei löydy")</f>
        <v>0</v>
      </c>
      <c r="G1435" s="224">
        <f>IFERROR(VLOOKUP(Työfile_2024!C1435,Liikennemalli!$D$6:$G$1921,4,FALSE),0)</f>
        <v>1</v>
      </c>
      <c r="H1435" s="225">
        <f>K1435-IFERROR(VLOOKUP(Työfile_2024!D1435,Liikennemalli!$C$6:$H$1921,6,FALSE),"ei löydy")</f>
        <v>0</v>
      </c>
      <c r="I1435" s="80">
        <v>11946</v>
      </c>
      <c r="J1435" s="52">
        <v>1</v>
      </c>
      <c r="K1435" s="52">
        <v>1257</v>
      </c>
      <c r="L1435" s="53"/>
      <c r="M1435" s="54"/>
      <c r="N1435" s="54"/>
      <c r="O1435" s="54"/>
      <c r="P1435" s="54"/>
      <c r="Q1435" s="55"/>
      <c r="R1435" s="55"/>
      <c r="S1435" s="55"/>
      <c r="T1435" s="55"/>
      <c r="U1435" s="52"/>
      <c r="V1435" s="56">
        <v>598</v>
      </c>
      <c r="W1435" s="56">
        <v>7</v>
      </c>
      <c r="X1435" s="56">
        <v>569</v>
      </c>
      <c r="Y1435" s="56">
        <f>VLOOKUP(D1435,Liikennemalli24!$D$2:$F$1804,2,FALSE)</f>
        <v>0</v>
      </c>
      <c r="Z1435" s="57">
        <f>VLOOKUP(D1435,Liikennemalli24!$D$2:$F$1804,3,FALSE)</f>
        <v>0</v>
      </c>
      <c r="AA1435" s="178">
        <f>IF(G1435=1,VLOOKUP(C1435,Liikennemalli!$D$6:$H$1921,2,FALSE),"-")</f>
        <v>0</v>
      </c>
      <c r="AB1435" s="197">
        <f>IF(G1435=1,VLOOKUP(C1435,Liikennemalli!$D$6:$H$1921,3,FALSE),"-")</f>
        <v>0</v>
      </c>
      <c r="AC1435" s="134" t="str">
        <f>IF(E1435=1,VLOOKUP(Työfile_2024!D1435,'2015'!$F$12:$X$1887,18,FALSE),"-")</f>
        <v>ei mallia</v>
      </c>
      <c r="AD1435" s="127" t="str">
        <f>IF(E1435=1,VLOOKUP(Työfile_2024!D1435,'2015'!$F$12:$X$1887,19,FALSE),"-")</f>
        <v>ei mallia</v>
      </c>
      <c r="AI1435" s="127">
        <f>IF(E1435=1,VLOOKUP(Työfile_2024!D1435,'2015'!$F$12:$AB$1887,20,FALSE),"-")</f>
        <v>0</v>
      </c>
      <c r="AJ1435" s="127">
        <f>IF(E1435=1,VLOOKUP(Työfile_2024!D1435,'2015'!$F$12:$AB$1887,21,FALSE),"-")</f>
        <v>0</v>
      </c>
      <c r="AK1435" s="127">
        <f>IF(E1435=1,VLOOKUP(Työfile_2024!D1435,'2015'!$F$12:$AB$1887,22,FALSE),"-")</f>
        <v>0</v>
      </c>
      <c r="AL1435" s="127">
        <f>IF(E1435=1,VLOOKUP(Työfile_2024!D1435,'2015'!$F$12:$AB$1887,23,FALSE),"-")</f>
        <v>0</v>
      </c>
      <c r="AM1435" s="56">
        <f>VLOOKUP(Työfile_2024!D1435,Tmatkat_20km_tarkasteltava_verk!$C$2:$D$1804,2,FALSE)</f>
        <v>62</v>
      </c>
      <c r="AN1435" s="148">
        <f t="shared" si="360"/>
        <v>0.10367892976588629</v>
      </c>
      <c r="AO1435" s="178">
        <f>IF(E1435=1,VLOOKUP(Työfile_2024!D1435,'2015'!$F$12:$AC$1887,24,FALSE),"-")</f>
        <v>77</v>
      </c>
      <c r="AP1435" s="52">
        <f>VLOOKUP(D1435,Tarkasteltava_verkko_2024_harva!$E$2:$I$1804,5,FALSE)</f>
        <v>0</v>
      </c>
      <c r="AQ1435" s="52">
        <f>VLOOKUP(D1435,Tarkasteltava_verkko_2024_harva!$E$2:$I$1804,4,FALSE)</f>
        <v>0</v>
      </c>
      <c r="AR1435" s="148">
        <v>1.0023866348448687</v>
      </c>
      <c r="AS1435" s="170" t="str">
        <f>IFERROR(VLOOKUP(C1435,'2015'!$C$12:$AG$1887,30,FALSE),"-")</f>
        <v>Kyllä</v>
      </c>
      <c r="AT1435" s="148">
        <v>0.79793158313444712</v>
      </c>
      <c r="AU1435" s="170" t="str">
        <f>IFERROR(VLOOKUP(C1435,'2015'!$C$12:$AG$1887,31,FALSE),"-")</f>
        <v>Kyllä</v>
      </c>
      <c r="AV1435" s="106"/>
      <c r="AW1435" s="63">
        <f>IFERROR(VLOOKUP(C1435,Merkittävyysluokitus!$A$2:$J$1705,10,FALSE),"-")</f>
        <v>3</v>
      </c>
      <c r="AX1435" s="175">
        <f>IFERROR(VLOOKUP(C1435,Merkittävyysluokitus!$A$2:$J$1705,6,FALSE),"-")</f>
        <v>5.5366560121765591</v>
      </c>
      <c r="AY1435" s="175">
        <f>IFERROR(VLOOKUP(C1435,Merkittävyysluokitus!$A$2:$J$1705,7,FALSE),"-")</f>
        <v>2.2723333333333331</v>
      </c>
      <c r="AZ1435" s="175">
        <f>IFERROR(VLOOKUP(C1435,Merkittävyysluokitus!$A$2:$J$1705,8,FALSE),"-")</f>
        <v>1.5976560121765602</v>
      </c>
      <c r="BA1435" s="175">
        <f>IFERROR(VLOOKUP(C1435,Merkittävyysluokitus!$A$2:$J$1705,9,FALSE),"-")</f>
        <v>1.6666666666666665</v>
      </c>
      <c r="BB1435" s="203"/>
      <c r="BC1435" s="203" t="str">
        <f t="shared" si="361"/>
        <v>ei mallia</v>
      </c>
      <c r="BD1435" s="39" t="str">
        <f t="shared" si="350"/>
        <v>Ei luokiteltu</v>
      </c>
      <c r="BE1435" s="68" t="str">
        <f t="shared" si="356"/>
        <v>ei mallia</v>
      </c>
      <c r="BF1435" s="68" t="str">
        <f t="shared" si="357"/>
        <v>ei mallia</v>
      </c>
      <c r="BG1435" s="68" t="str">
        <f t="shared" si="358"/>
        <v>ei mallia</v>
      </c>
      <c r="BH1435" s="208" t="str">
        <f t="shared" si="359"/>
        <v>musta</v>
      </c>
      <c r="BI1435" s="39"/>
      <c r="BJ1435" s="39" t="str">
        <f>IF(F1435="ei löydy","uusi tie",IF(E1435=0,"tieosoite muuttunut",IF(E1435=1,VLOOKUP(D1435,'2015'!$F$12:$AL$1887,31,FALSE),"-")))</f>
        <v>musta</v>
      </c>
      <c r="BK1435" s="67" t="str">
        <f>IF(E1435=1,VLOOKUP(D1435,'2015'!$F$12:$AL$1887,32,FALSE),"-")</f>
        <v>musta</v>
      </c>
      <c r="BL1435" s="39" t="str">
        <f>IF(F1435="ei löydy","uusi tie",IF(E1435=0,"tieosoite muuttunut",IF(E1435=1,VLOOKUP(D1435,'2015'!$F$12:$AL$1887,33,FALSE),"-")))</f>
        <v>musta</v>
      </c>
      <c r="BM1435" s="39"/>
      <c r="BN1435" s="217" t="str">
        <f>VLOOKUP(D1435,'2015'!$F$12:$AL$1887,33,FALSE)</f>
        <v>musta</v>
      </c>
      <c r="BO1435" s="39"/>
      <c r="BP1435" s="115" t="s">
        <v>10</v>
      </c>
      <c r="BQ1435" s="30"/>
      <c r="BS1435" s="5"/>
      <c r="BU1435" s="37"/>
      <c r="BV1435" s="30" t="s">
        <v>10</v>
      </c>
      <c r="BX1435" t="str">
        <f>IF(E1435=1,VLOOKUP(D1435,'2015'!$F$12:$AX$1887,43,FALSE),"-")</f>
        <v>ei mallia</v>
      </c>
      <c r="BY1435" t="str">
        <f>IF(E1435=1,VLOOKUP(D1435,'2015'!$F$12:$AX$1887,44,FALSE),"-")</f>
        <v>ei mallia</v>
      </c>
      <c r="BZ1435" t="str">
        <f>IF(E1435=1,VLOOKUP(D1435,'2015'!$F$12:$AX$1887,45,FALSE),"-")</f>
        <v>ei mallia</v>
      </c>
      <c r="CA1435" s="31">
        <f t="shared" si="364"/>
        <v>20</v>
      </c>
      <c r="CB1435" s="31">
        <f t="shared" si="365"/>
        <v>10</v>
      </c>
      <c r="CC1435" s="31">
        <f t="shared" si="366"/>
        <v>10</v>
      </c>
      <c r="CD1435" s="31">
        <f t="shared" si="367"/>
        <v>0</v>
      </c>
      <c r="CE1435" s="31">
        <f t="shared" si="368"/>
        <v>0</v>
      </c>
      <c r="CO1435" s="2" t="s">
        <v>35</v>
      </c>
      <c r="CP1435" s="2" t="s">
        <v>35</v>
      </c>
    </row>
    <row r="1436" spans="1:94" ht="15.75" thickBot="1" x14ac:dyDescent="0.3">
      <c r="A1436" s="50"/>
      <c r="B1436" s="50"/>
      <c r="C1436" s="50" t="str">
        <f t="shared" si="362"/>
        <v>11949_1_12567</v>
      </c>
      <c r="D1436" s="51" t="str">
        <f t="shared" si="363"/>
        <v>11949_1</v>
      </c>
      <c r="E1436" s="224">
        <f>IFERROR(VLOOKUP(C1436,'2015'!$C$12:$D$1887,2,FALSE),0)</f>
        <v>0</v>
      </c>
      <c r="F1436" s="51">
        <f>IFERROR(K1436-IFERROR(VLOOKUP(D1436,'2015'!$F$12:$I$1887,4,FALSE),"ei löydy"),"ei löydy")</f>
        <v>6592</v>
      </c>
      <c r="G1436" s="224">
        <f>IFERROR(VLOOKUP(Työfile_2024!C1436,Liikennemalli!$D$6:$G$1921,4,FALSE),0)</f>
        <v>1</v>
      </c>
      <c r="H1436" s="225">
        <f>K1436-IFERROR(VLOOKUP(Työfile_2024!D1436,Liikennemalli!$C$6:$H$1921,6,FALSE),"ei löydy")</f>
        <v>0</v>
      </c>
      <c r="I1436" s="80">
        <v>11949</v>
      </c>
      <c r="J1436" s="52">
        <v>1</v>
      </c>
      <c r="K1436" s="52">
        <v>12567</v>
      </c>
      <c r="L1436" s="53"/>
      <c r="M1436" s="54"/>
      <c r="N1436" s="54"/>
      <c r="O1436" s="54"/>
      <c r="P1436" s="54"/>
      <c r="Q1436" s="55"/>
      <c r="R1436" s="55"/>
      <c r="S1436" s="55"/>
      <c r="T1436" s="55"/>
      <c r="U1436" s="52"/>
      <c r="V1436" s="56">
        <v>73</v>
      </c>
      <c r="W1436" s="56">
        <v>5</v>
      </c>
      <c r="X1436" s="56">
        <v>79</v>
      </c>
      <c r="Y1436" s="56">
        <f>VLOOKUP(D1436,Liikennemalli24!$D$2:$F$1804,2,FALSE)</f>
        <v>0</v>
      </c>
      <c r="Z1436" s="57">
        <f>VLOOKUP(D1436,Liikennemalli24!$D$2:$F$1804,3,FALSE)</f>
        <v>0</v>
      </c>
      <c r="AA1436" s="178">
        <f>IF(G1436=1,VLOOKUP(C1436,Liikennemalli!$D$6:$H$1921,2,FALSE),"-")</f>
        <v>0</v>
      </c>
      <c r="AB1436" s="197">
        <f>IF(G1436=1,VLOOKUP(C1436,Liikennemalli!$D$6:$H$1921,3,FALSE),"-")</f>
        <v>0</v>
      </c>
      <c r="AC1436" s="134" t="str">
        <f>IF(E1436=1,VLOOKUP(Työfile_2024!D1436,'2015'!$F$12:$X$1887,18,FALSE),"-")</f>
        <v>-</v>
      </c>
      <c r="AD1436" s="127" t="str">
        <f>IF(E1436=1,VLOOKUP(Työfile_2024!D1436,'2015'!$F$12:$X$1887,19,FALSE),"-")</f>
        <v>-</v>
      </c>
      <c r="AI1436" s="127" t="str">
        <f>IF(E1436=1,VLOOKUP(Työfile_2024!D1436,'2015'!$F$12:$AB$1887,20,FALSE),"-")</f>
        <v>-</v>
      </c>
      <c r="AJ1436" s="127" t="str">
        <f>IF(E1436=1,VLOOKUP(Työfile_2024!D1436,'2015'!$F$12:$AB$1887,21,FALSE),"-")</f>
        <v>-</v>
      </c>
      <c r="AK1436" s="127" t="str">
        <f>IF(E1436=1,VLOOKUP(Työfile_2024!D1436,'2015'!$F$12:$AB$1887,22,FALSE),"-")</f>
        <v>-</v>
      </c>
      <c r="AL1436" s="127" t="str">
        <f>IF(E1436=1,VLOOKUP(Työfile_2024!D1436,'2015'!$F$12:$AB$1887,23,FALSE),"-")</f>
        <v>-</v>
      </c>
      <c r="AM1436" s="56">
        <f>VLOOKUP(Työfile_2024!D1436,Tmatkat_20km_tarkasteltava_verk!$C$2:$D$1804,2,FALSE)</f>
        <v>28</v>
      </c>
      <c r="AN1436" s="148">
        <f t="shared" si="360"/>
        <v>0.38356164383561642</v>
      </c>
      <c r="AO1436" s="178" t="str">
        <f>IF(E1436=1,VLOOKUP(Työfile_2024!D1436,'2015'!$F$12:$AC$1887,24,FALSE),"-")</f>
        <v>-</v>
      </c>
      <c r="AP1436" s="52">
        <f>VLOOKUP(D1436,Tarkasteltava_verkko_2024_harva!$E$2:$I$1804,5,FALSE)</f>
        <v>0</v>
      </c>
      <c r="AQ1436" s="52">
        <f>VLOOKUP(D1436,Tarkasteltava_verkko_2024_harva!$E$2:$I$1804,4,FALSE)</f>
        <v>0</v>
      </c>
      <c r="AR1436" s="148">
        <v>0</v>
      </c>
      <c r="AS1436" s="170" t="str">
        <f>IFERROR(VLOOKUP(C1436,'2015'!$C$12:$AG$1887,30,FALSE),"-")</f>
        <v>-</v>
      </c>
      <c r="AT1436" s="148">
        <v>0</v>
      </c>
      <c r="AU1436" s="170" t="str">
        <f>IFERROR(VLOOKUP(C1436,'2015'!$C$12:$AG$1887,31,FALSE),"-")</f>
        <v>-</v>
      </c>
      <c r="AV1436" s="106"/>
      <c r="AW1436" s="63">
        <f>IFERROR(VLOOKUP(C1436,Merkittävyysluokitus!$A$2:$J$1705,10,FALSE),"-")</f>
        <v>4</v>
      </c>
      <c r="AX1436" s="175">
        <f>IFERROR(VLOOKUP(C1436,Merkittävyysluokitus!$A$2:$J$1705,6,FALSE),"-")</f>
        <v>1.4453013698630135</v>
      </c>
      <c r="AY1436" s="175">
        <f>IFERROR(VLOOKUP(C1436,Merkittävyysluokitus!$A$2:$J$1705,7,FALSE),"-")</f>
        <v>0.3256666666666666</v>
      </c>
      <c r="AZ1436" s="175">
        <f>IFERROR(VLOOKUP(C1436,Merkittävyysluokitus!$A$2:$J$1705,8,FALSE),"-")</f>
        <v>0.61963470319634695</v>
      </c>
      <c r="BA1436" s="175">
        <f>IFERROR(VLOOKUP(C1436,Merkittävyysluokitus!$A$2:$J$1705,9,FALSE),"-")</f>
        <v>0.5</v>
      </c>
      <c r="BB1436" s="203"/>
      <c r="BC1436" s="203" t="str">
        <f t="shared" si="361"/>
        <v>ei mallia</v>
      </c>
      <c r="BD1436" s="39" t="str">
        <f t="shared" si="350"/>
        <v>Ei luokiteltu</v>
      </c>
      <c r="BE1436" s="68" t="str">
        <f t="shared" si="356"/>
        <v>ei mallia</v>
      </c>
      <c r="BF1436" s="68" t="str">
        <f t="shared" si="357"/>
        <v>ei mallia</v>
      </c>
      <c r="BG1436" s="68" t="str">
        <f t="shared" si="358"/>
        <v>ei mallia</v>
      </c>
      <c r="BH1436" s="208" t="str">
        <f t="shared" si="359"/>
        <v>musta</v>
      </c>
      <c r="BI1436" s="39"/>
      <c r="BJ1436" s="39" t="str">
        <f>IF(F1436="ei löydy","uusi tie",IF(E1436=0,"tieosoite muuttunut",IF(E1436=1,VLOOKUP(D1436,'2015'!$F$12:$AL$1887,31,FALSE),"-")))</f>
        <v>tieosoite muuttunut</v>
      </c>
      <c r="BK1436" s="67" t="str">
        <f>IF(E1436=1,VLOOKUP(D1436,'2015'!$F$12:$AL$1887,32,FALSE),"-")</f>
        <v>-</v>
      </c>
      <c r="BL1436" s="39" t="str">
        <f>IF(F1436="ei löydy","uusi tie",IF(E1436=0,"tieosoite muuttunut",IF(E1436=1,VLOOKUP(D1436,'2015'!$F$12:$AL$1887,33,FALSE),"-")))</f>
        <v>tieosoite muuttunut</v>
      </c>
      <c r="BM1436" s="39"/>
      <c r="BN1436" s="217" t="str">
        <f>VLOOKUP(D1436,'2015'!$F$12:$AL$1887,33,FALSE)</f>
        <v>musta</v>
      </c>
      <c r="BO1436" s="39"/>
      <c r="BP1436" s="115" t="s">
        <v>10</v>
      </c>
      <c r="BQ1436" s="30"/>
      <c r="BS1436" s="5"/>
      <c r="BU1436" s="37"/>
      <c r="BV1436" s="30" t="s">
        <v>10</v>
      </c>
      <c r="BX1436" t="str">
        <f>IF(E1436=1,VLOOKUP(D1436,'2015'!$F$12:$AX$1887,43,FALSE),"-")</f>
        <v>-</v>
      </c>
      <c r="BY1436" t="str">
        <f>IF(E1436=1,VLOOKUP(D1436,'2015'!$F$12:$AX$1887,44,FALSE),"-")</f>
        <v>-</v>
      </c>
      <c r="BZ1436" t="str">
        <f>IF(E1436=1,VLOOKUP(D1436,'2015'!$F$12:$AX$1887,45,FALSE),"-")</f>
        <v>-</v>
      </c>
      <c r="CA1436" s="31">
        <f t="shared" si="364"/>
        <v>20</v>
      </c>
      <c r="CB1436" s="31">
        <f t="shared" si="365"/>
        <v>10</v>
      </c>
      <c r="CC1436" s="31">
        <f t="shared" si="366"/>
        <v>10</v>
      </c>
      <c r="CD1436" s="31">
        <f t="shared" si="367"/>
        <v>0</v>
      </c>
      <c r="CE1436" s="31">
        <f t="shared" si="368"/>
        <v>0</v>
      </c>
      <c r="CO1436" s="2" t="s">
        <v>35</v>
      </c>
      <c r="CP1436" s="2" t="s">
        <v>35</v>
      </c>
    </row>
    <row r="1437" spans="1:94" ht="15.75" thickBot="1" x14ac:dyDescent="0.3">
      <c r="A1437" s="50"/>
      <c r="B1437" s="50"/>
      <c r="C1437" s="50" t="str">
        <f t="shared" si="362"/>
        <v>11951_1_8290</v>
      </c>
      <c r="D1437" s="51" t="str">
        <f t="shared" si="363"/>
        <v>11951_1</v>
      </c>
      <c r="E1437" s="224">
        <f>IFERROR(VLOOKUP(C1437,'2015'!$C$12:$D$1887,2,FALSE),0)</f>
        <v>1</v>
      </c>
      <c r="F1437" s="51">
        <f>IFERROR(K1437-IFERROR(VLOOKUP(D1437,'2015'!$F$12:$I$1887,4,FALSE),"ei löydy"),"ei löydy")</f>
        <v>0</v>
      </c>
      <c r="G1437" s="224">
        <f>IFERROR(VLOOKUP(Työfile_2024!C1437,Liikennemalli!$D$6:$G$1921,4,FALSE),0)</f>
        <v>1</v>
      </c>
      <c r="H1437" s="225">
        <f>K1437-IFERROR(VLOOKUP(Työfile_2024!D1437,Liikennemalli!$C$6:$H$1921,6,FALSE),"ei löydy")</f>
        <v>0</v>
      </c>
      <c r="I1437" s="80">
        <v>11951</v>
      </c>
      <c r="J1437" s="52">
        <v>1</v>
      </c>
      <c r="K1437" s="52">
        <v>8290</v>
      </c>
      <c r="L1437" s="53"/>
      <c r="M1437" s="54"/>
      <c r="N1437" s="54"/>
      <c r="O1437" s="54"/>
      <c r="P1437" s="54"/>
      <c r="Q1437" s="55"/>
      <c r="R1437" s="55"/>
      <c r="S1437" s="55"/>
      <c r="T1437" s="55"/>
      <c r="U1437" s="52"/>
      <c r="V1437" s="56">
        <v>98</v>
      </c>
      <c r="W1437" s="56">
        <v>11</v>
      </c>
      <c r="X1437" s="56">
        <v>112</v>
      </c>
      <c r="Y1437" s="56">
        <f>VLOOKUP(D1437,Liikennemalli24!$D$2:$F$1804,2,FALSE)</f>
        <v>0</v>
      </c>
      <c r="Z1437" s="148">
        <f>VLOOKUP(D1437,Liikennemalli24!$D$2:$F$1804,3,FALSE)</f>
        <v>0</v>
      </c>
      <c r="AA1437" s="178">
        <f>IF(G1437=1,VLOOKUP(C1437,Liikennemalli!$D$6:$H$1921,2,FALSE),"-")</f>
        <v>0</v>
      </c>
      <c r="AB1437" s="198">
        <f>IF(G1437=1,VLOOKUP(C1437,Liikennemalli!$D$6:$H$1921,3,FALSE),"-")</f>
        <v>0</v>
      </c>
      <c r="AC1437" s="51">
        <f>IF(E1437=1,VLOOKUP(Työfile_2024!D1437,'2015'!$F$12:$X$1887,18,FALSE),"-")</f>
        <v>81</v>
      </c>
      <c r="AD1437" s="51">
        <f>IF(E1437=1,VLOOKUP(Työfile_2024!D1437,'2015'!$F$12:$X$1887,19,FALSE),"-")</f>
        <v>0.62</v>
      </c>
      <c r="AI1437" s="128">
        <f>IF(E1437=1,VLOOKUP(Työfile_2024!D1437,'2015'!$F$12:$AB$1887,20,FALSE),"-")</f>
        <v>0</v>
      </c>
      <c r="AJ1437" s="128">
        <f>IF(E1437=1,VLOOKUP(Työfile_2024!D1437,'2015'!$F$12:$AB$1887,21,FALSE),"-")</f>
        <v>0</v>
      </c>
      <c r="AK1437" s="128">
        <f>IF(E1437=1,VLOOKUP(Työfile_2024!D1437,'2015'!$F$12:$AB$1887,22,FALSE),"-")</f>
        <v>0</v>
      </c>
      <c r="AL1437" s="128">
        <f>IF(E1437=1,VLOOKUP(Työfile_2024!D1437,'2015'!$F$12:$AB$1887,23,FALSE),"-")</f>
        <v>0</v>
      </c>
      <c r="AM1437" s="56">
        <f>VLOOKUP(Työfile_2024!D1437,Tmatkat_20km_tarkasteltava_verk!$C$2:$D$1804,2,FALSE)</f>
        <v>21</v>
      </c>
      <c r="AN1437" s="148">
        <f t="shared" si="360"/>
        <v>0.21428571428571427</v>
      </c>
      <c r="AO1437" s="178">
        <f>IF(E1437=1,VLOOKUP(Työfile_2024!D1437,'2015'!$F$12:$AC$1887,24,FALSE),"-")</f>
        <v>6</v>
      </c>
      <c r="AP1437" s="52">
        <f>VLOOKUP(D1437,Tarkasteltava_verkko_2024_harva!$E$2:$I$1804,5,FALSE)</f>
        <v>0</v>
      </c>
      <c r="AQ1437" s="52">
        <f>VLOOKUP(D1437,Tarkasteltava_verkko_2024_harva!$E$2:$I$1804,4,FALSE)</f>
        <v>0</v>
      </c>
      <c r="AR1437" s="148">
        <v>0</v>
      </c>
      <c r="AS1437" s="170" t="str">
        <f>IFERROR(VLOOKUP(C1437,'2015'!$C$12:$AG$1887,30,FALSE),"-")</f>
        <v/>
      </c>
      <c r="AT1437" s="148">
        <v>0</v>
      </c>
      <c r="AU1437" s="170">
        <f>IFERROR(VLOOKUP(C1437,'2015'!$C$12:$AG$1887,31,FALSE),"-")</f>
        <v>0</v>
      </c>
      <c r="AV1437" s="106"/>
      <c r="AW1437" s="63">
        <f>IFERROR(VLOOKUP(C1437,Merkittävyysluokitus!$A$2:$J$1705,10,FALSE),"-")</f>
        <v>4</v>
      </c>
      <c r="AX1437" s="175">
        <f>IFERROR(VLOOKUP(C1437,Merkittävyysluokitus!$A$2:$J$1705,6,FALSE),"-")</f>
        <v>1.7665570776255706</v>
      </c>
      <c r="AY1437" s="175">
        <f>IFERROR(VLOOKUP(C1437,Merkittävyysluokitus!$A$2:$J$1705,7,FALSE),"-")</f>
        <v>0.33733333333333332</v>
      </c>
      <c r="AZ1437" s="175">
        <f>IFERROR(VLOOKUP(C1437,Merkittävyysluokitus!$A$2:$J$1705,8,FALSE),"-")</f>
        <v>0.92922374429223731</v>
      </c>
      <c r="BA1437" s="175">
        <f>IFERROR(VLOOKUP(C1437,Merkittävyysluokitus!$A$2:$J$1705,9,FALSE),"-")</f>
        <v>0.5</v>
      </c>
      <c r="BB1437" s="203"/>
      <c r="BC1437" s="203" t="str">
        <f t="shared" si="361"/>
        <v>ei mallia</v>
      </c>
      <c r="BD1437" s="39" t="str">
        <f t="shared" si="350"/>
        <v>Ei luokiteltu</v>
      </c>
      <c r="BE1437" s="68" t="str">
        <f t="shared" si="356"/>
        <v>ei mallia</v>
      </c>
      <c r="BF1437" s="68" t="str">
        <f t="shared" si="357"/>
        <v>ei mallia</v>
      </c>
      <c r="BG1437" s="68" t="str">
        <f t="shared" si="358"/>
        <v>ei mallia</v>
      </c>
      <c r="BH1437" s="208" t="str">
        <f t="shared" si="359"/>
        <v>musta</v>
      </c>
      <c r="BI1437" s="39"/>
      <c r="BJ1437" s="39" t="str">
        <f>IF(F1437="ei löydy","uusi tie",IF(E1437=0,"tieosoite muuttunut",IF(E1437=1,VLOOKUP(D1437,'2015'!$F$12:$AL$1887,31,FALSE),"-")))</f>
        <v>musta</v>
      </c>
      <c r="BK1437" s="67" t="str">
        <f>IF(E1437=1,VLOOKUP(D1437,'2015'!$F$12:$AL$1887,32,FALSE),"-")</f>
        <v>musta</v>
      </c>
      <c r="BL1437" s="39" t="str">
        <f>IF(F1437="ei löydy","uusi tie",IF(E1437=0,"tieosoite muuttunut",IF(E1437=1,VLOOKUP(D1437,'2015'!$F$12:$AL$1887,33,FALSE),"-")))</f>
        <v>musta</v>
      </c>
      <c r="BM1437" s="39"/>
      <c r="BN1437" s="217" t="str">
        <f>VLOOKUP(D1437,'2015'!$F$12:$AL$1887,33,FALSE)</f>
        <v>musta</v>
      </c>
      <c r="BO1437" s="39"/>
      <c r="BP1437" s="115"/>
      <c r="BQ1437" s="26" t="s">
        <v>10</v>
      </c>
      <c r="BS1437" s="5"/>
      <c r="BU1437" s="37"/>
      <c r="BV1437" s="30"/>
      <c r="BX1437" t="str">
        <f>IF(E1437=1,VLOOKUP(D1437,'2015'!$F$12:$AX$1887,43,FALSE),"-")</f>
        <v>musta</v>
      </c>
      <c r="BY1437" t="str">
        <f>IF(E1437=1,VLOOKUP(D1437,'2015'!$F$12:$AX$1887,44,FALSE),"-")</f>
        <v>musta</v>
      </c>
      <c r="BZ1437" t="str">
        <f>IF(E1437=1,VLOOKUP(D1437,'2015'!$F$12:$AX$1887,45,FALSE),"-")</f>
        <v>musta</v>
      </c>
      <c r="CG1437" s="21"/>
      <c r="CH1437" s="21"/>
      <c r="CI1437" s="21"/>
      <c r="CK1437" s="21"/>
      <c r="CL1437" s="21"/>
      <c r="CM1437" s="21"/>
    </row>
    <row r="1438" spans="1:94" ht="15.75" thickBot="1" x14ac:dyDescent="0.3">
      <c r="A1438" s="50"/>
      <c r="B1438" s="50"/>
      <c r="C1438" s="50" t="str">
        <f t="shared" si="362"/>
        <v>11953_1_5388</v>
      </c>
      <c r="D1438" s="51" t="str">
        <f t="shared" si="363"/>
        <v>11953_1</v>
      </c>
      <c r="E1438" s="224">
        <f>IFERROR(VLOOKUP(C1438,'2015'!$C$12:$D$1887,2,FALSE),0)</f>
        <v>1</v>
      </c>
      <c r="F1438" s="51">
        <f>IFERROR(K1438-IFERROR(VLOOKUP(D1438,'2015'!$F$12:$I$1887,4,FALSE),"ei löydy"),"ei löydy")</f>
        <v>0</v>
      </c>
      <c r="G1438" s="224">
        <f>IFERROR(VLOOKUP(Työfile_2024!C1438,Liikennemalli!$D$6:$G$1921,4,FALSE),0)</f>
        <v>1</v>
      </c>
      <c r="H1438" s="225">
        <f>K1438-IFERROR(VLOOKUP(Työfile_2024!D1438,Liikennemalli!$C$6:$H$1921,6,FALSE),"ei löydy")</f>
        <v>0</v>
      </c>
      <c r="I1438" s="80">
        <v>11953</v>
      </c>
      <c r="J1438" s="52">
        <v>1</v>
      </c>
      <c r="K1438" s="52">
        <v>5388</v>
      </c>
      <c r="L1438" s="53"/>
      <c r="M1438" s="54"/>
      <c r="N1438" s="54"/>
      <c r="O1438" s="54"/>
      <c r="P1438" s="54"/>
      <c r="Q1438" s="55"/>
      <c r="R1438" s="55"/>
      <c r="S1438" s="55"/>
      <c r="T1438" s="55"/>
      <c r="U1438" s="52"/>
      <c r="V1438" s="56">
        <v>74</v>
      </c>
      <c r="W1438" s="56">
        <v>3</v>
      </c>
      <c r="X1438" s="56">
        <v>71</v>
      </c>
      <c r="Y1438" s="56">
        <f>VLOOKUP(D1438,Liikennemalli24!$D$2:$F$1804,2,FALSE)</f>
        <v>0</v>
      </c>
      <c r="Z1438" s="148">
        <f>VLOOKUP(D1438,Liikennemalli24!$D$2:$F$1804,3,FALSE)</f>
        <v>0</v>
      </c>
      <c r="AA1438" s="178">
        <f>IF(G1438=1,VLOOKUP(C1438,Liikennemalli!$D$6:$H$1921,2,FALSE),"-")</f>
        <v>0</v>
      </c>
      <c r="AB1438" s="198">
        <f>IF(G1438=1,VLOOKUP(C1438,Liikennemalli!$D$6:$H$1921,3,FALSE),"-")</f>
        <v>0</v>
      </c>
      <c r="AC1438" s="51">
        <f>IF(E1438=1,VLOOKUP(Työfile_2024!D1438,'2015'!$F$12:$X$1887,18,FALSE),"-")</f>
        <v>171</v>
      </c>
      <c r="AD1438" s="51">
        <f>IF(E1438=1,VLOOKUP(Työfile_2024!D1438,'2015'!$F$12:$X$1887,19,FALSE),"-")</f>
        <v>0.97</v>
      </c>
      <c r="AI1438" s="128">
        <f>IF(E1438=1,VLOOKUP(Työfile_2024!D1438,'2015'!$F$12:$AB$1887,20,FALSE),"-")</f>
        <v>0</v>
      </c>
      <c r="AJ1438" s="128">
        <f>IF(E1438=1,VLOOKUP(Työfile_2024!D1438,'2015'!$F$12:$AB$1887,21,FALSE),"-")</f>
        <v>0</v>
      </c>
      <c r="AK1438" s="128">
        <f>IF(E1438=1,VLOOKUP(Työfile_2024!D1438,'2015'!$F$12:$AB$1887,22,FALSE),"-")</f>
        <v>0</v>
      </c>
      <c r="AL1438" s="128">
        <f>IF(E1438=1,VLOOKUP(Työfile_2024!D1438,'2015'!$F$12:$AB$1887,23,FALSE),"-")</f>
        <v>0</v>
      </c>
      <c r="AM1438" s="56">
        <f>VLOOKUP(Työfile_2024!D1438,Tmatkat_20km_tarkasteltava_verk!$C$2:$D$1804,2,FALSE)</f>
        <v>23</v>
      </c>
      <c r="AN1438" s="148">
        <f t="shared" si="360"/>
        <v>0.3108108108108108</v>
      </c>
      <c r="AO1438" s="178">
        <f>IF(E1438=1,VLOOKUP(Työfile_2024!D1438,'2015'!$F$12:$AC$1887,24,FALSE),"-")</f>
        <v>6</v>
      </c>
      <c r="AP1438" s="52">
        <f>VLOOKUP(D1438,Tarkasteltava_verkko_2024_harva!$E$2:$I$1804,5,FALSE)</f>
        <v>0</v>
      </c>
      <c r="AQ1438" s="52">
        <f>VLOOKUP(D1438,Tarkasteltava_verkko_2024_harva!$E$2:$I$1804,4,FALSE)</f>
        <v>0</v>
      </c>
      <c r="AR1438" s="148">
        <v>0</v>
      </c>
      <c r="AS1438" s="170" t="str">
        <f>IFERROR(VLOOKUP(C1438,'2015'!$C$12:$AG$1887,30,FALSE),"-")</f>
        <v/>
      </c>
      <c r="AT1438" s="148">
        <v>0</v>
      </c>
      <c r="AU1438" s="170">
        <f>IFERROR(VLOOKUP(C1438,'2015'!$C$12:$AG$1887,31,FALSE),"-")</f>
        <v>0</v>
      </c>
      <c r="AV1438" s="106"/>
      <c r="AW1438" s="63">
        <f>IFERROR(VLOOKUP(C1438,Merkittävyysluokitus!$A$2:$J$1705,10,FALSE),"-")</f>
        <v>3</v>
      </c>
      <c r="AX1438" s="175">
        <f>IFERROR(VLOOKUP(C1438,Merkittävyysluokitus!$A$2:$J$1705,6,FALSE),"-")</f>
        <v>3.2684383561643831</v>
      </c>
      <c r="AY1438" s="175">
        <f>IFERROR(VLOOKUP(C1438,Merkittävyysluokitus!$A$2:$J$1705,7,FALSE),"-")</f>
        <v>0.27199999999999996</v>
      </c>
      <c r="AZ1438" s="175">
        <f>IFERROR(VLOOKUP(C1438,Merkittävyysluokitus!$A$2:$J$1705,8,FALSE),"-")</f>
        <v>2.1631050228310502</v>
      </c>
      <c r="BA1438" s="175">
        <f>IFERROR(VLOOKUP(C1438,Merkittävyysluokitus!$A$2:$J$1705,9,FALSE),"-")</f>
        <v>0.83333333333333326</v>
      </c>
      <c r="BB1438" s="203"/>
      <c r="BC1438" s="203" t="str">
        <f t="shared" si="361"/>
        <v>ei mallia</v>
      </c>
      <c r="BD1438" s="39" t="str">
        <f t="shared" si="350"/>
        <v>Ei luokiteltu</v>
      </c>
      <c r="BE1438" s="68" t="str">
        <f t="shared" si="356"/>
        <v>ei mallia</v>
      </c>
      <c r="BF1438" s="68" t="str">
        <f t="shared" si="357"/>
        <v>ei mallia</v>
      </c>
      <c r="BG1438" s="68" t="str">
        <f t="shared" si="358"/>
        <v>ei mallia</v>
      </c>
      <c r="BH1438" s="208" t="str">
        <f t="shared" si="359"/>
        <v>musta</v>
      </c>
      <c r="BI1438" s="39"/>
      <c r="BJ1438" s="39" t="str">
        <f>IF(F1438="ei löydy","uusi tie",IF(E1438=0,"tieosoite muuttunut",IF(E1438=1,VLOOKUP(D1438,'2015'!$F$12:$AL$1887,31,FALSE),"-")))</f>
        <v>musta</v>
      </c>
      <c r="BK1438" s="67" t="str">
        <f>IF(E1438=1,VLOOKUP(D1438,'2015'!$F$12:$AL$1887,32,FALSE),"-")</f>
        <v>musta</v>
      </c>
      <c r="BL1438" s="39" t="str">
        <f>IF(F1438="ei löydy","uusi tie",IF(E1438=0,"tieosoite muuttunut",IF(E1438=1,VLOOKUP(D1438,'2015'!$F$12:$AL$1887,33,FALSE),"-")))</f>
        <v>musta</v>
      </c>
      <c r="BM1438" s="39"/>
      <c r="BN1438" s="217" t="str">
        <f>VLOOKUP(D1438,'2015'!$F$12:$AL$1887,33,FALSE)</f>
        <v>musta</v>
      </c>
      <c r="BO1438" s="39"/>
      <c r="BP1438" s="115"/>
      <c r="BQ1438" s="26" t="s">
        <v>10</v>
      </c>
      <c r="BS1438" s="5"/>
      <c r="BU1438" s="37"/>
      <c r="BV1438" s="30"/>
      <c r="BX1438" t="str">
        <f>IF(E1438=1,VLOOKUP(D1438,'2015'!$F$12:$AX$1887,43,FALSE),"-")</f>
        <v>musta</v>
      </c>
      <c r="BY1438" t="str">
        <f>IF(E1438=1,VLOOKUP(D1438,'2015'!$F$12:$AX$1887,44,FALSE),"-")</f>
        <v>musta</v>
      </c>
      <c r="BZ1438" t="str">
        <f>IF(E1438=1,VLOOKUP(D1438,'2015'!$F$12:$AX$1887,45,FALSE),"-")</f>
        <v>musta</v>
      </c>
      <c r="CG1438" s="21"/>
      <c r="CH1438" s="21"/>
      <c r="CI1438" s="21"/>
      <c r="CK1438" s="21"/>
      <c r="CL1438" s="21"/>
      <c r="CM1438" s="21"/>
    </row>
    <row r="1439" spans="1:94" ht="15.75" thickBot="1" x14ac:dyDescent="0.3">
      <c r="A1439" s="50"/>
      <c r="B1439" s="50"/>
      <c r="C1439" s="50" t="str">
        <f t="shared" si="362"/>
        <v>11959_1_5184</v>
      </c>
      <c r="D1439" s="51" t="str">
        <f t="shared" si="363"/>
        <v>11959_1</v>
      </c>
      <c r="E1439" s="224">
        <f>IFERROR(VLOOKUP(C1439,'2015'!$C$12:$D$1887,2,FALSE),0)</f>
        <v>1</v>
      </c>
      <c r="F1439" s="51">
        <f>IFERROR(K1439-IFERROR(VLOOKUP(D1439,'2015'!$F$12:$I$1887,4,FALSE),"ei löydy"),"ei löydy")</f>
        <v>0</v>
      </c>
      <c r="G1439" s="224">
        <f>IFERROR(VLOOKUP(Työfile_2024!C1439,Liikennemalli!$D$6:$G$1921,4,FALSE),0)</f>
        <v>1</v>
      </c>
      <c r="H1439" s="225">
        <f>K1439-IFERROR(VLOOKUP(Työfile_2024!D1439,Liikennemalli!$C$6:$H$1921,6,FALSE),"ei löydy")</f>
        <v>0</v>
      </c>
      <c r="I1439" s="80">
        <v>11959</v>
      </c>
      <c r="J1439" s="52">
        <v>1</v>
      </c>
      <c r="K1439" s="52">
        <v>5184</v>
      </c>
      <c r="L1439" s="53"/>
      <c r="M1439" s="54"/>
      <c r="N1439" s="54"/>
      <c r="O1439" s="54"/>
      <c r="P1439" s="54"/>
      <c r="Q1439" s="55"/>
      <c r="R1439" s="55"/>
      <c r="S1439" s="55"/>
      <c r="T1439" s="55"/>
      <c r="U1439" s="52"/>
      <c r="V1439" s="56">
        <v>75</v>
      </c>
      <c r="W1439" s="56">
        <v>11</v>
      </c>
      <c r="X1439" s="56">
        <v>80</v>
      </c>
      <c r="Y1439" s="56">
        <f>VLOOKUP(D1439,Liikennemalli24!$D$2:$F$1804,2,FALSE)</f>
        <v>1389</v>
      </c>
      <c r="Z1439" s="148">
        <f>VLOOKUP(D1439,Liikennemalli24!$D$2:$F$1804,3,FALSE)</f>
        <v>0.997</v>
      </c>
      <c r="AA1439" s="178">
        <f>IF(G1439=1,VLOOKUP(C1439,Liikennemalli!$D$6:$H$1921,2,FALSE),"-")</f>
        <v>0</v>
      </c>
      <c r="AB1439" s="198">
        <f>IF(G1439=1,VLOOKUP(C1439,Liikennemalli!$D$6:$H$1921,3,FALSE),"-")</f>
        <v>0</v>
      </c>
      <c r="AC1439" s="51">
        <f>IF(E1439=1,VLOOKUP(Työfile_2024!D1439,'2015'!$F$12:$X$1887,18,FALSE),"-")</f>
        <v>200</v>
      </c>
      <c r="AD1439" s="51">
        <f>IF(E1439=1,VLOOKUP(Työfile_2024!D1439,'2015'!$F$12:$X$1887,19,FALSE),"-")</f>
        <v>0.79</v>
      </c>
      <c r="AI1439" s="128">
        <f>IF(E1439=1,VLOOKUP(Työfile_2024!D1439,'2015'!$F$12:$AB$1887,20,FALSE),"-")</f>
        <v>0</v>
      </c>
      <c r="AJ1439" s="128">
        <f>IF(E1439=1,VLOOKUP(Työfile_2024!D1439,'2015'!$F$12:$AB$1887,21,FALSE),"-")</f>
        <v>0</v>
      </c>
      <c r="AK1439" s="128">
        <f>IF(E1439=1,VLOOKUP(Työfile_2024!D1439,'2015'!$F$12:$AB$1887,22,FALSE),"-")</f>
        <v>0</v>
      </c>
      <c r="AL1439" s="128">
        <f>IF(E1439=1,VLOOKUP(Työfile_2024!D1439,'2015'!$F$12:$AB$1887,23,FALSE),"-")</f>
        <v>0</v>
      </c>
      <c r="AM1439" s="56">
        <f>VLOOKUP(Työfile_2024!D1439,Tmatkat_20km_tarkasteltava_verk!$C$2:$D$1804,2,FALSE)</f>
        <v>19</v>
      </c>
      <c r="AN1439" s="148">
        <f t="shared" si="360"/>
        <v>0.25333333333333335</v>
      </c>
      <c r="AO1439" s="178">
        <f>IF(E1439=1,VLOOKUP(Työfile_2024!D1439,'2015'!$F$12:$AC$1887,24,FALSE),"-")</f>
        <v>7</v>
      </c>
      <c r="AP1439" s="52">
        <f>VLOOKUP(D1439,Tarkasteltava_verkko_2024_harva!$E$2:$I$1804,5,FALSE)</f>
        <v>0</v>
      </c>
      <c r="AQ1439" s="52">
        <f>VLOOKUP(D1439,Tarkasteltava_verkko_2024_harva!$E$2:$I$1804,4,FALSE)</f>
        <v>0</v>
      </c>
      <c r="AR1439" s="148">
        <v>0</v>
      </c>
      <c r="AS1439" s="170" t="str">
        <f>IFERROR(VLOOKUP(C1439,'2015'!$C$12:$AG$1887,30,FALSE),"-")</f>
        <v/>
      </c>
      <c r="AT1439" s="148">
        <v>0</v>
      </c>
      <c r="AU1439" s="170">
        <f>IFERROR(VLOOKUP(C1439,'2015'!$C$12:$AG$1887,31,FALSE),"-")</f>
        <v>0</v>
      </c>
      <c r="AV1439" s="106"/>
      <c r="AW1439" s="63">
        <f>IFERROR(VLOOKUP(C1439,Merkittävyysluokitus!$A$2:$J$1705,10,FALSE),"-")</f>
        <v>4</v>
      </c>
      <c r="AX1439" s="175">
        <f>IFERROR(VLOOKUP(C1439,Merkittävyysluokitus!$A$2:$J$1705,6,FALSE),"-")</f>
        <v>1.8944672754946725</v>
      </c>
      <c r="AY1439" s="175">
        <f>IFERROR(VLOOKUP(C1439,Merkittävyysluokitus!$A$2:$J$1705,7,FALSE),"-")</f>
        <v>0.45833333333333331</v>
      </c>
      <c r="AZ1439" s="175">
        <f>IFERROR(VLOOKUP(C1439,Merkittävyysluokitus!$A$2:$J$1705,8,FALSE),"-")</f>
        <v>0.93613394216133927</v>
      </c>
      <c r="BA1439" s="175">
        <f>IFERROR(VLOOKUP(C1439,Merkittävyysluokitus!$A$2:$J$1705,9,FALSE),"-")</f>
        <v>0.5</v>
      </c>
      <c r="BB1439" s="203"/>
      <c r="BC1439" s="203" t="str">
        <f t="shared" si="361"/>
        <v/>
      </c>
      <c r="BD1439" s="39" t="str">
        <f t="shared" si="350"/>
        <v>musta</v>
      </c>
      <c r="BE1439" s="68" t="str">
        <f t="shared" si="356"/>
        <v>punainen</v>
      </c>
      <c r="BF1439" s="68" t="str">
        <f t="shared" si="357"/>
        <v>musta</v>
      </c>
      <c r="BG1439" s="68" t="str">
        <f t="shared" si="358"/>
        <v>musta</v>
      </c>
      <c r="BH1439" s="208" t="str">
        <f t="shared" si="359"/>
        <v>musta</v>
      </c>
      <c r="BI1439" s="39"/>
      <c r="BJ1439" s="39" t="str">
        <f>IF(F1439="ei löydy","uusi tie",IF(E1439=0,"tieosoite muuttunut",IF(E1439=1,VLOOKUP(D1439,'2015'!$F$12:$AL$1887,31,FALSE),"-")))</f>
        <v>musta</v>
      </c>
      <c r="BK1439" s="67" t="str">
        <f>IF(E1439=1,VLOOKUP(D1439,'2015'!$F$12:$AL$1887,32,FALSE),"-")</f>
        <v>musta</v>
      </c>
      <c r="BL1439" s="39" t="str">
        <f>IF(F1439="ei löydy","uusi tie",IF(E1439=0,"tieosoite muuttunut",IF(E1439=1,VLOOKUP(D1439,'2015'!$F$12:$AL$1887,33,FALSE),"-")))</f>
        <v>musta</v>
      </c>
      <c r="BM1439" s="39"/>
      <c r="BN1439" s="217" t="str">
        <f>VLOOKUP(D1439,'2015'!$F$12:$AL$1887,33,FALSE)</f>
        <v>musta</v>
      </c>
      <c r="BO1439" s="39"/>
      <c r="BP1439" s="115"/>
      <c r="BQ1439" s="26" t="s">
        <v>10</v>
      </c>
      <c r="BS1439" s="5"/>
      <c r="BU1439" s="37"/>
      <c r="BV1439" s="30"/>
      <c r="BX1439" t="str">
        <f>IF(E1439=1,VLOOKUP(D1439,'2015'!$F$12:$AX$1887,43,FALSE),"-")</f>
        <v>musta</v>
      </c>
      <c r="BY1439" t="str">
        <f>IF(E1439=1,VLOOKUP(D1439,'2015'!$F$12:$AX$1887,44,FALSE),"-")</f>
        <v>musta</v>
      </c>
      <c r="BZ1439" t="str">
        <f>IF(E1439=1,VLOOKUP(D1439,'2015'!$F$12:$AX$1887,45,FALSE),"-")</f>
        <v>musta</v>
      </c>
      <c r="CG1439" s="21"/>
      <c r="CH1439" s="21"/>
      <c r="CI1439" s="21"/>
      <c r="CK1439" s="21"/>
      <c r="CL1439" s="21"/>
      <c r="CM1439" s="21"/>
    </row>
    <row r="1440" spans="1:94" ht="15.75" thickBot="1" x14ac:dyDescent="0.3">
      <c r="A1440" s="50"/>
      <c r="B1440" s="50"/>
      <c r="C1440" s="50" t="str">
        <f t="shared" si="362"/>
        <v>12613_2_5029</v>
      </c>
      <c r="D1440" s="51" t="str">
        <f t="shared" si="363"/>
        <v>12613_2</v>
      </c>
      <c r="E1440" s="224">
        <f>IFERROR(VLOOKUP(C1440,'2015'!$C$12:$D$1887,2,FALSE),0)</f>
        <v>1</v>
      </c>
      <c r="F1440" s="51">
        <f>IFERROR(K1440-IFERROR(VLOOKUP(D1440,'2015'!$F$12:$I$1887,4,FALSE),"ei löydy"),"ei löydy")</f>
        <v>0</v>
      </c>
      <c r="G1440" s="224">
        <f>IFERROR(VLOOKUP(Työfile_2024!C1440,Liikennemalli!$D$6:$G$1921,4,FALSE),0)</f>
        <v>1</v>
      </c>
      <c r="H1440" s="225">
        <f>K1440-IFERROR(VLOOKUP(Työfile_2024!D1440,Liikennemalli!$C$6:$H$1921,6,FALSE),"ei löydy")</f>
        <v>0</v>
      </c>
      <c r="I1440" s="80">
        <v>12613</v>
      </c>
      <c r="J1440" s="52">
        <v>2</v>
      </c>
      <c r="K1440" s="52">
        <v>5029</v>
      </c>
      <c r="L1440" s="53"/>
      <c r="M1440" s="54"/>
      <c r="N1440" s="54"/>
      <c r="O1440" s="54"/>
      <c r="P1440" s="54"/>
      <c r="Q1440" s="55"/>
      <c r="R1440" s="55"/>
      <c r="S1440" s="55"/>
      <c r="T1440" s="55"/>
      <c r="U1440" s="52"/>
      <c r="V1440" s="56">
        <v>93</v>
      </c>
      <c r="W1440" s="56">
        <v>3</v>
      </c>
      <c r="X1440" s="56">
        <v>93</v>
      </c>
      <c r="Y1440" s="56">
        <f>VLOOKUP(D1440,Liikennemalli24!$D$2:$F$1804,2,FALSE)</f>
        <v>59</v>
      </c>
      <c r="Z1440" s="148">
        <f>VLOOKUP(D1440,Liikennemalli24!$D$2:$F$1804,3,FALSE)</f>
        <v>0.51300000000000001</v>
      </c>
      <c r="AA1440" s="178">
        <f>IF(G1440=1,VLOOKUP(C1440,Liikennemalli!$D$6:$H$1921,2,FALSE),"-")</f>
        <v>23.386201492108398</v>
      </c>
      <c r="AB1440" s="198">
        <f>IF(G1440=1,VLOOKUP(C1440,Liikennemalli!$D$6:$H$1921,3,FALSE),"-")</f>
        <v>0.48040476288176698</v>
      </c>
      <c r="AC1440" s="51">
        <f>IF(E1440=1,VLOOKUP(Työfile_2024!D1440,'2015'!$F$12:$X$1887,18,FALSE),"-")</f>
        <v>293</v>
      </c>
      <c r="AD1440" s="51">
        <f>IF(E1440=1,VLOOKUP(Työfile_2024!D1440,'2015'!$F$12:$X$1887,19,FALSE),"-")</f>
        <v>0.55000000000000004</v>
      </c>
      <c r="AI1440" s="128">
        <f>IF(E1440=1,VLOOKUP(Työfile_2024!D1440,'2015'!$F$12:$AB$1887,20,FALSE),"-")</f>
        <v>0</v>
      </c>
      <c r="AJ1440" s="128">
        <f>IF(E1440=1,VLOOKUP(Työfile_2024!D1440,'2015'!$F$12:$AB$1887,21,FALSE),"-")</f>
        <v>0</v>
      </c>
      <c r="AK1440" s="128">
        <f>IF(E1440=1,VLOOKUP(Työfile_2024!D1440,'2015'!$F$12:$AB$1887,22,FALSE),"-")</f>
        <v>0</v>
      </c>
      <c r="AL1440" s="128">
        <f>IF(E1440=1,VLOOKUP(Työfile_2024!D1440,'2015'!$F$12:$AB$1887,23,FALSE),"-")</f>
        <v>0</v>
      </c>
      <c r="AM1440" s="56">
        <f>VLOOKUP(Työfile_2024!D1440,Tmatkat_20km_tarkasteltava_verk!$C$2:$D$1804,2,FALSE)</f>
        <v>26</v>
      </c>
      <c r="AN1440" s="148">
        <f t="shared" si="360"/>
        <v>0.27956989247311825</v>
      </c>
      <c r="AO1440" s="178">
        <f>IF(E1440=1,VLOOKUP(Työfile_2024!D1440,'2015'!$F$12:$AC$1887,24,FALSE),"-")</f>
        <v>3</v>
      </c>
      <c r="AP1440" s="52">
        <f>VLOOKUP(D1440,Tarkasteltava_verkko_2024_harva!$E$2:$I$1804,5,FALSE)</f>
        <v>0</v>
      </c>
      <c r="AQ1440" s="52">
        <f>VLOOKUP(D1440,Tarkasteltava_verkko_2024_harva!$E$2:$I$1804,4,FALSE)</f>
        <v>0</v>
      </c>
      <c r="AR1440" s="148">
        <v>0</v>
      </c>
      <c r="AS1440" s="170" t="str">
        <f>IFERROR(VLOOKUP(C1440,'2015'!$C$12:$AG$1887,30,FALSE),"-")</f>
        <v/>
      </c>
      <c r="AT1440" s="148">
        <v>0</v>
      </c>
      <c r="AU1440" s="170">
        <f>IFERROR(VLOOKUP(C1440,'2015'!$C$12:$AG$1887,31,FALSE),"-")</f>
        <v>0</v>
      </c>
      <c r="AV1440" s="106"/>
      <c r="AW1440" s="63">
        <f>IFERROR(VLOOKUP(C1440,Merkittävyysluokitus!$A$2:$J$1705,10,FALSE),"-")</f>
        <v>4</v>
      </c>
      <c r="AX1440" s="175">
        <f>IFERROR(VLOOKUP(C1440,Merkittävyysluokitus!$A$2:$J$1705,6,FALSE),"-")</f>
        <v>1.655027397260274</v>
      </c>
      <c r="AY1440" s="175">
        <f>IFERROR(VLOOKUP(C1440,Merkittävyysluokitus!$A$2:$J$1705,7,FALSE),"-")</f>
        <v>0.32233333333333331</v>
      </c>
      <c r="AZ1440" s="175">
        <f>IFERROR(VLOOKUP(C1440,Merkittävyysluokitus!$A$2:$J$1705,8,FALSE),"-")</f>
        <v>0.83269406392694068</v>
      </c>
      <c r="BA1440" s="175">
        <f>IFERROR(VLOOKUP(C1440,Merkittävyysluokitus!$A$2:$J$1705,9,FALSE),"-")</f>
        <v>0.5</v>
      </c>
      <c r="BB1440" s="203"/>
      <c r="BC1440" s="203" t="str">
        <f t="shared" si="361"/>
        <v/>
      </c>
      <c r="BD1440" s="39" t="str">
        <f t="shared" si="350"/>
        <v>musta</v>
      </c>
      <c r="BE1440" s="68" t="str">
        <f t="shared" si="356"/>
        <v>musta</v>
      </c>
      <c r="BF1440" s="68" t="str">
        <f t="shared" si="357"/>
        <v>musta</v>
      </c>
      <c r="BG1440" s="68" t="str">
        <f t="shared" si="358"/>
        <v>musta</v>
      </c>
      <c r="BH1440" s="208" t="str">
        <f t="shared" si="359"/>
        <v>musta</v>
      </c>
      <c r="BI1440" s="39"/>
      <c r="BJ1440" s="39" t="str">
        <f>IF(F1440="ei löydy","uusi tie",IF(E1440=0,"tieosoite muuttunut",IF(E1440=1,VLOOKUP(D1440,'2015'!$F$12:$AL$1887,31,FALSE),"-")))</f>
        <v>musta</v>
      </c>
      <c r="BK1440" s="67" t="str">
        <f>IF(E1440=1,VLOOKUP(D1440,'2015'!$F$12:$AL$1887,32,FALSE),"-")</f>
        <v>musta</v>
      </c>
      <c r="BL1440" s="39" t="str">
        <f>IF(F1440="ei löydy","uusi tie",IF(E1440=0,"tieosoite muuttunut",IF(E1440=1,VLOOKUP(D1440,'2015'!$F$12:$AL$1887,33,FALSE),"-")))</f>
        <v>musta</v>
      </c>
      <c r="BM1440" s="39"/>
      <c r="BN1440" s="217" t="str">
        <f>VLOOKUP(D1440,'2015'!$F$12:$AL$1887,33,FALSE)</f>
        <v>musta</v>
      </c>
      <c r="BO1440" s="39"/>
      <c r="BP1440" s="115"/>
      <c r="BQ1440" s="26" t="s">
        <v>10</v>
      </c>
      <c r="BS1440" s="5"/>
      <c r="BU1440" s="37"/>
      <c r="BV1440" s="30"/>
      <c r="BX1440" t="str">
        <f>IF(E1440=1,VLOOKUP(D1440,'2015'!$F$12:$AX$1887,43,FALSE),"-")</f>
        <v>musta</v>
      </c>
      <c r="BY1440" t="str">
        <f>IF(E1440=1,VLOOKUP(D1440,'2015'!$F$12:$AX$1887,44,FALSE),"-")</f>
        <v>musta</v>
      </c>
      <c r="BZ1440" t="str">
        <f>IF(E1440=1,VLOOKUP(D1440,'2015'!$F$12:$AX$1887,45,FALSE),"-")</f>
        <v>musta</v>
      </c>
      <c r="CG1440" s="21"/>
      <c r="CH1440" s="21"/>
      <c r="CI1440" s="21"/>
      <c r="CK1440" s="21"/>
      <c r="CL1440" s="21"/>
      <c r="CM1440" s="21"/>
    </row>
    <row r="1441" spans="1:94" ht="15.75" thickBot="1" x14ac:dyDescent="0.3">
      <c r="A1441" s="50"/>
      <c r="B1441" s="50"/>
      <c r="C1441" s="50" t="str">
        <f t="shared" si="362"/>
        <v>13501_2_1766</v>
      </c>
      <c r="D1441" s="51" t="str">
        <f t="shared" si="363"/>
        <v>13501_2</v>
      </c>
      <c r="E1441" s="224">
        <f>IFERROR(VLOOKUP(C1441,'2015'!$C$12:$D$1887,2,FALSE),0)</f>
        <v>1</v>
      </c>
      <c r="F1441" s="51">
        <f>IFERROR(K1441-IFERROR(VLOOKUP(D1441,'2015'!$F$12:$I$1887,4,FALSE),"ei löydy"),"ei löydy")</f>
        <v>0</v>
      </c>
      <c r="G1441" s="224">
        <f>IFERROR(VLOOKUP(Työfile_2024!C1441,Liikennemalli!$D$6:$G$1921,4,FALSE),0)</f>
        <v>1</v>
      </c>
      <c r="H1441" s="225">
        <f>K1441-IFERROR(VLOOKUP(Työfile_2024!D1441,Liikennemalli!$C$6:$H$1921,6,FALSE),"ei löydy")</f>
        <v>0</v>
      </c>
      <c r="I1441" s="80">
        <v>13501</v>
      </c>
      <c r="J1441" s="52">
        <v>2</v>
      </c>
      <c r="K1441" s="52">
        <v>1766</v>
      </c>
      <c r="L1441" s="53"/>
      <c r="M1441" s="54"/>
      <c r="N1441" s="54"/>
      <c r="O1441" s="54"/>
      <c r="P1441" s="54"/>
      <c r="Q1441" s="55"/>
      <c r="R1441" s="55"/>
      <c r="S1441" s="55"/>
      <c r="T1441" s="55"/>
      <c r="U1441" s="52"/>
      <c r="V1441" s="56">
        <v>61</v>
      </c>
      <c r="W1441" s="56">
        <v>4</v>
      </c>
      <c r="X1441" s="56">
        <v>55</v>
      </c>
      <c r="Y1441" s="56">
        <f>VLOOKUP(D1441,Liikennemalli24!$D$2:$F$1804,2,FALSE)</f>
        <v>1618</v>
      </c>
      <c r="Z1441" s="148">
        <f>VLOOKUP(D1441,Liikennemalli24!$D$2:$F$1804,3,FALSE)</f>
        <v>0.876</v>
      </c>
      <c r="AA1441" s="178">
        <f>IF(G1441=1,VLOOKUP(C1441,Liikennemalli!$D$6:$H$1921,2,FALSE),"-")</f>
        <v>0</v>
      </c>
      <c r="AB1441" s="198">
        <f>IF(G1441=1,VLOOKUP(C1441,Liikennemalli!$D$6:$H$1921,3,FALSE),"-")</f>
        <v>0</v>
      </c>
      <c r="AC1441" s="51">
        <f>IF(E1441=1,VLOOKUP(Työfile_2024!D1441,'2015'!$F$12:$X$1887,18,FALSE),"-")</f>
        <v>323</v>
      </c>
      <c r="AD1441" s="51">
        <f>IF(E1441=1,VLOOKUP(Työfile_2024!D1441,'2015'!$F$12:$X$1887,19,FALSE),"-")</f>
        <v>0.86</v>
      </c>
      <c r="AI1441" s="128">
        <f>IF(E1441=1,VLOOKUP(Työfile_2024!D1441,'2015'!$F$12:$AB$1887,20,FALSE),"-")</f>
        <v>0</v>
      </c>
      <c r="AJ1441" s="128">
        <f>IF(E1441=1,VLOOKUP(Työfile_2024!D1441,'2015'!$F$12:$AB$1887,21,FALSE),"-")</f>
        <v>0</v>
      </c>
      <c r="AK1441" s="128">
        <f>IF(E1441=1,VLOOKUP(Työfile_2024!D1441,'2015'!$F$12:$AB$1887,22,FALSE),"-")</f>
        <v>0</v>
      </c>
      <c r="AL1441" s="128">
        <f>IF(E1441=1,VLOOKUP(Työfile_2024!D1441,'2015'!$F$12:$AB$1887,23,FALSE),"-")</f>
        <v>0</v>
      </c>
      <c r="AM1441" s="56">
        <f>VLOOKUP(Työfile_2024!D1441,Tmatkat_20km_tarkasteltava_verk!$C$2:$D$1804,2,FALSE)</f>
        <v>37</v>
      </c>
      <c r="AN1441" s="148">
        <f t="shared" si="360"/>
        <v>0.60655737704918034</v>
      </c>
      <c r="AO1441" s="178">
        <f>IF(E1441=1,VLOOKUP(Työfile_2024!D1441,'2015'!$F$12:$AC$1887,24,FALSE),"-")</f>
        <v>7</v>
      </c>
      <c r="AP1441" s="52">
        <f>VLOOKUP(D1441,Tarkasteltava_verkko_2024_harva!$E$2:$I$1804,5,FALSE)</f>
        <v>0</v>
      </c>
      <c r="AQ1441" s="52">
        <f>VLOOKUP(D1441,Tarkasteltava_verkko_2024_harva!$E$2:$I$1804,4,FALSE)</f>
        <v>0</v>
      </c>
      <c r="AR1441" s="148">
        <v>0</v>
      </c>
      <c r="AS1441" s="170" t="str">
        <f>IFERROR(VLOOKUP(C1441,'2015'!$C$12:$AG$1887,30,FALSE),"-")</f>
        <v/>
      </c>
      <c r="AT1441" s="148">
        <v>0</v>
      </c>
      <c r="AU1441" s="170">
        <f>IFERROR(VLOOKUP(C1441,'2015'!$C$12:$AG$1887,31,FALSE),"-")</f>
        <v>0</v>
      </c>
      <c r="AV1441" s="106"/>
      <c r="AW1441" s="63">
        <f>IFERROR(VLOOKUP(C1441,Merkittävyysluokitus!$A$2:$J$1705,10,FALSE),"-")</f>
        <v>4</v>
      </c>
      <c r="AX1441" s="175">
        <f>IFERROR(VLOOKUP(C1441,Merkittävyysluokitus!$A$2:$J$1705,6,FALSE),"-")</f>
        <v>0.98907305936073053</v>
      </c>
      <c r="AY1441" s="175">
        <f>IFERROR(VLOOKUP(C1441,Merkittävyysluokitus!$A$2:$J$1705,7,FALSE),"-")</f>
        <v>0.2596666666666666</v>
      </c>
      <c r="AZ1441" s="175">
        <f>IFERROR(VLOOKUP(C1441,Merkittävyysluokitus!$A$2:$J$1705,8,FALSE),"-")</f>
        <v>0.22940639269406393</v>
      </c>
      <c r="BA1441" s="175">
        <f>IFERROR(VLOOKUP(C1441,Merkittävyysluokitus!$A$2:$J$1705,9,FALSE),"-")</f>
        <v>0.5</v>
      </c>
      <c r="BB1441" s="203"/>
      <c r="BC1441" s="203" t="str">
        <f t="shared" si="361"/>
        <v/>
      </c>
      <c r="BD1441" s="39" t="str">
        <f t="shared" si="350"/>
        <v>musta</v>
      </c>
      <c r="BE1441" s="68" t="str">
        <f t="shared" si="356"/>
        <v>punainen</v>
      </c>
      <c r="BF1441" s="68" t="str">
        <f t="shared" si="357"/>
        <v>musta</v>
      </c>
      <c r="BG1441" s="68" t="str">
        <f t="shared" si="358"/>
        <v>musta</v>
      </c>
      <c r="BH1441" s="208" t="str">
        <f t="shared" si="359"/>
        <v>musta</v>
      </c>
      <c r="BI1441" s="39"/>
      <c r="BJ1441" s="39" t="str">
        <f>IF(F1441="ei löydy","uusi tie",IF(E1441=0,"tieosoite muuttunut",IF(E1441=1,VLOOKUP(D1441,'2015'!$F$12:$AL$1887,31,FALSE),"-")))</f>
        <v>musta</v>
      </c>
      <c r="BK1441" s="67" t="str">
        <f>IF(E1441=1,VLOOKUP(D1441,'2015'!$F$12:$AL$1887,32,FALSE),"-")</f>
        <v>musta</v>
      </c>
      <c r="BL1441" s="39" t="str">
        <f>IF(F1441="ei löydy","uusi tie",IF(E1441=0,"tieosoite muuttunut",IF(E1441=1,VLOOKUP(D1441,'2015'!$F$12:$AL$1887,33,FALSE),"-")))</f>
        <v>musta</v>
      </c>
      <c r="BM1441" s="39"/>
      <c r="BN1441" s="217" t="str">
        <f>VLOOKUP(D1441,'2015'!$F$12:$AL$1887,33,FALSE)</f>
        <v>musta</v>
      </c>
      <c r="BO1441" s="39"/>
      <c r="BP1441" s="115"/>
      <c r="BQ1441" s="26" t="s">
        <v>10</v>
      </c>
      <c r="BS1441" s="5"/>
      <c r="BU1441" s="37"/>
      <c r="BV1441" s="30"/>
      <c r="BX1441" t="str">
        <f>IF(E1441=1,VLOOKUP(D1441,'2015'!$F$12:$AX$1887,43,FALSE),"-")</f>
        <v>musta</v>
      </c>
      <c r="BY1441" t="str">
        <f>IF(E1441=1,VLOOKUP(D1441,'2015'!$F$12:$AX$1887,44,FALSE),"-")</f>
        <v>musta</v>
      </c>
      <c r="BZ1441" t="str">
        <f>IF(E1441=1,VLOOKUP(D1441,'2015'!$F$12:$AX$1887,45,FALSE),"-")</f>
        <v>musta</v>
      </c>
      <c r="CG1441" s="21"/>
      <c r="CH1441" s="21"/>
      <c r="CI1441" s="21"/>
      <c r="CK1441" s="21"/>
      <c r="CL1441" s="21"/>
      <c r="CM1441" s="21"/>
    </row>
    <row r="1442" spans="1:94" ht="15.75" thickBot="1" x14ac:dyDescent="0.3">
      <c r="A1442" s="50"/>
      <c r="B1442" s="50"/>
      <c r="C1442" s="50" t="str">
        <f t="shared" si="362"/>
        <v>13530_1_2563</v>
      </c>
      <c r="D1442" s="51" t="str">
        <f t="shared" si="363"/>
        <v>13530_1</v>
      </c>
      <c r="E1442" s="224">
        <f>IFERROR(VLOOKUP(C1442,'2015'!$C$12:$D$1887,2,FALSE),0)</f>
        <v>1</v>
      </c>
      <c r="F1442" s="51">
        <f>IFERROR(K1442-IFERROR(VLOOKUP(D1442,'2015'!$F$12:$I$1887,4,FALSE),"ei löydy"),"ei löydy")</f>
        <v>0</v>
      </c>
      <c r="G1442" s="224">
        <f>IFERROR(VLOOKUP(Työfile_2024!C1442,Liikennemalli!$D$6:$G$1921,4,FALSE),0)</f>
        <v>1</v>
      </c>
      <c r="H1442" s="225">
        <f>K1442-IFERROR(VLOOKUP(Työfile_2024!D1442,Liikennemalli!$C$6:$H$1921,6,FALSE),"ei löydy")</f>
        <v>0</v>
      </c>
      <c r="I1442" s="80">
        <v>13530</v>
      </c>
      <c r="J1442" s="52">
        <v>1</v>
      </c>
      <c r="K1442" s="52">
        <v>2563</v>
      </c>
      <c r="L1442" s="53"/>
      <c r="M1442" s="54"/>
      <c r="N1442" s="54"/>
      <c r="O1442" s="54"/>
      <c r="P1442" s="54"/>
      <c r="Q1442" s="55"/>
      <c r="R1442" s="55"/>
      <c r="S1442" s="55"/>
      <c r="T1442" s="55"/>
      <c r="U1442" s="52"/>
      <c r="V1442" s="56">
        <v>309</v>
      </c>
      <c r="W1442" s="56">
        <v>59</v>
      </c>
      <c r="X1442" s="56">
        <v>354</v>
      </c>
      <c r="Y1442" s="56">
        <f>VLOOKUP(D1442,Liikennemalli24!$D$2:$F$1804,2,FALSE)</f>
        <v>12</v>
      </c>
      <c r="Z1442" s="148">
        <f>VLOOKUP(D1442,Liikennemalli24!$D$2:$F$1804,3,FALSE)</f>
        <v>0.5</v>
      </c>
      <c r="AA1442" s="178">
        <f>IF(G1442=1,VLOOKUP(C1442,Liikennemalli!$D$6:$H$1921,2,FALSE),"-")</f>
        <v>6.7885688884188298</v>
      </c>
      <c r="AB1442" s="198">
        <f>IF(G1442=1,VLOOKUP(C1442,Liikennemalli!$D$6:$H$1921,3,FALSE),"-")</f>
        <v>0.5</v>
      </c>
      <c r="AC1442" s="51">
        <f>IF(E1442=1,VLOOKUP(Työfile_2024!D1442,'2015'!$F$12:$X$1887,18,FALSE),"-")</f>
        <v>191</v>
      </c>
      <c r="AD1442" s="51">
        <f>IF(E1442=1,VLOOKUP(Työfile_2024!D1442,'2015'!$F$12:$X$1887,19,FALSE),"-")</f>
        <v>0.85</v>
      </c>
      <c r="AI1442" s="128">
        <f>IF(E1442=1,VLOOKUP(Työfile_2024!D1442,'2015'!$F$12:$AB$1887,20,FALSE),"-")</f>
        <v>0</v>
      </c>
      <c r="AJ1442" s="128">
        <f>IF(E1442=1,VLOOKUP(Työfile_2024!D1442,'2015'!$F$12:$AB$1887,21,FALSE),"-")</f>
        <v>0</v>
      </c>
      <c r="AK1442" s="128">
        <f>IF(E1442=1,VLOOKUP(Työfile_2024!D1442,'2015'!$F$12:$AB$1887,22,FALSE),"-")</f>
        <v>0</v>
      </c>
      <c r="AL1442" s="128">
        <f>IF(E1442=1,VLOOKUP(Työfile_2024!D1442,'2015'!$F$12:$AB$1887,23,FALSE),"-")</f>
        <v>0</v>
      </c>
      <c r="AM1442" s="56">
        <f>VLOOKUP(Työfile_2024!D1442,Tmatkat_20km_tarkasteltava_verk!$C$2:$D$1804,2,FALSE)</f>
        <v>9</v>
      </c>
      <c r="AN1442" s="148">
        <f t="shared" si="360"/>
        <v>2.9126213592233011E-2</v>
      </c>
      <c r="AO1442" s="178">
        <f>IF(E1442=1,VLOOKUP(Työfile_2024!D1442,'2015'!$F$12:$AC$1887,24,FALSE),"-")</f>
        <v>0</v>
      </c>
      <c r="AP1442" s="52">
        <f>VLOOKUP(D1442,Tarkasteltava_verkko_2024_harva!$E$2:$I$1804,5,FALSE)</f>
        <v>0</v>
      </c>
      <c r="AQ1442" s="52">
        <f>VLOOKUP(D1442,Tarkasteltava_verkko_2024_harva!$E$2:$I$1804,4,FALSE)</f>
        <v>0</v>
      </c>
      <c r="AR1442" s="148">
        <v>0</v>
      </c>
      <c r="AS1442" s="170" t="str">
        <f>IFERROR(VLOOKUP(C1442,'2015'!$C$12:$AG$1887,30,FALSE),"-")</f>
        <v/>
      </c>
      <c r="AT1442" s="148">
        <v>0</v>
      </c>
      <c r="AU1442" s="170">
        <f>IFERROR(VLOOKUP(C1442,'2015'!$C$12:$AG$1887,31,FALSE),"-")</f>
        <v>0</v>
      </c>
      <c r="AV1442" s="106"/>
      <c r="AW1442" s="63">
        <f>IFERROR(VLOOKUP(C1442,Merkittävyysluokitus!$A$2:$J$1705,10,FALSE),"-")</f>
        <v>3</v>
      </c>
      <c r="AX1442" s="175">
        <f>IFERROR(VLOOKUP(C1442,Merkittävyysluokitus!$A$2:$J$1705,6,FALSE),"-")</f>
        <v>3.9754018264840183</v>
      </c>
      <c r="AY1442" s="175">
        <f>IFERROR(VLOOKUP(C1442,Merkittävyysluokitus!$A$2:$J$1705,7,FALSE),"-")</f>
        <v>0.97366666666666657</v>
      </c>
      <c r="AZ1442" s="175">
        <f>IFERROR(VLOOKUP(C1442,Merkittävyysluokitus!$A$2:$J$1705,8,FALSE),"-")</f>
        <v>2.6684018264840184</v>
      </c>
      <c r="BA1442" s="175">
        <f>IFERROR(VLOOKUP(C1442,Merkittävyysluokitus!$A$2:$J$1705,9,FALSE),"-")</f>
        <v>0.33333333333333331</v>
      </c>
      <c r="BB1442" s="203"/>
      <c r="BC1442" s="203" t="str">
        <f t="shared" si="361"/>
        <v/>
      </c>
      <c r="BD1442" s="39" t="str">
        <f t="shared" si="350"/>
        <v>musta</v>
      </c>
      <c r="BE1442" s="68" t="str">
        <f t="shared" si="356"/>
        <v>musta</v>
      </c>
      <c r="BF1442" s="68" t="str">
        <f t="shared" si="357"/>
        <v>musta</v>
      </c>
      <c r="BG1442" s="68" t="str">
        <f t="shared" si="358"/>
        <v>musta</v>
      </c>
      <c r="BH1442" s="208" t="str">
        <f t="shared" si="359"/>
        <v>musta</v>
      </c>
      <c r="BI1442" s="39"/>
      <c r="BJ1442" s="39" t="str">
        <f>IF(F1442="ei löydy","uusi tie",IF(E1442=0,"tieosoite muuttunut",IF(E1442=1,VLOOKUP(D1442,'2015'!$F$12:$AL$1887,31,FALSE),"-")))</f>
        <v>musta</v>
      </c>
      <c r="BK1442" s="67" t="str">
        <f>IF(E1442=1,VLOOKUP(D1442,'2015'!$F$12:$AL$1887,32,FALSE),"-")</f>
        <v>musta</v>
      </c>
      <c r="BL1442" s="39" t="str">
        <f>IF(F1442="ei löydy","uusi tie",IF(E1442=0,"tieosoite muuttunut",IF(E1442=1,VLOOKUP(D1442,'2015'!$F$12:$AL$1887,33,FALSE),"-")))</f>
        <v>musta</v>
      </c>
      <c r="BM1442" s="39"/>
      <c r="BN1442" s="217" t="str">
        <f>VLOOKUP(D1442,'2015'!$F$12:$AL$1887,33,FALSE)</f>
        <v>musta</v>
      </c>
      <c r="BO1442" s="39"/>
      <c r="BP1442" s="115"/>
      <c r="BQ1442" s="26" t="s">
        <v>10</v>
      </c>
      <c r="BS1442" s="5"/>
      <c r="BU1442" s="37"/>
      <c r="BV1442" s="30"/>
      <c r="BX1442" t="str">
        <f>IF(E1442=1,VLOOKUP(D1442,'2015'!$F$12:$AX$1887,43,FALSE),"-")</f>
        <v>musta</v>
      </c>
      <c r="BY1442" t="str">
        <f>IF(E1442=1,VLOOKUP(D1442,'2015'!$F$12:$AX$1887,44,FALSE),"-")</f>
        <v>musta</v>
      </c>
      <c r="BZ1442" t="str">
        <f>IF(E1442=1,VLOOKUP(D1442,'2015'!$F$12:$AX$1887,45,FALSE),"-")</f>
        <v>musta</v>
      </c>
      <c r="CG1442" s="21"/>
      <c r="CH1442" s="21"/>
      <c r="CI1442" s="21"/>
      <c r="CK1442" s="21"/>
      <c r="CL1442" s="21"/>
      <c r="CM1442" s="21"/>
    </row>
    <row r="1443" spans="1:94" ht="15.75" thickBot="1" x14ac:dyDescent="0.3">
      <c r="A1443" s="50"/>
      <c r="B1443" s="50"/>
      <c r="C1443" s="50" t="str">
        <f t="shared" si="362"/>
        <v>13531_1_3966</v>
      </c>
      <c r="D1443" s="51" t="str">
        <f t="shared" si="363"/>
        <v>13531_1</v>
      </c>
      <c r="E1443" s="224">
        <f>IFERROR(VLOOKUP(C1443,'2015'!$C$12:$D$1887,2,FALSE),0)</f>
        <v>1</v>
      </c>
      <c r="F1443" s="51">
        <f>IFERROR(K1443-IFERROR(VLOOKUP(D1443,'2015'!$F$12:$I$1887,4,FALSE),"ei löydy"),"ei löydy")</f>
        <v>0</v>
      </c>
      <c r="G1443" s="224">
        <f>IFERROR(VLOOKUP(Työfile_2024!C1443,Liikennemalli!$D$6:$G$1921,4,FALSE),0)</f>
        <v>1</v>
      </c>
      <c r="H1443" s="225">
        <f>K1443-IFERROR(VLOOKUP(Työfile_2024!D1443,Liikennemalli!$C$6:$H$1921,6,FALSE),"ei löydy")</f>
        <v>0</v>
      </c>
      <c r="I1443" s="80">
        <v>13531</v>
      </c>
      <c r="J1443" s="52">
        <v>1</v>
      </c>
      <c r="K1443" s="52">
        <v>3966</v>
      </c>
      <c r="L1443" s="53"/>
      <c r="M1443" s="54"/>
      <c r="N1443" s="54"/>
      <c r="O1443" s="54"/>
      <c r="P1443" s="54"/>
      <c r="Q1443" s="55"/>
      <c r="R1443" s="55"/>
      <c r="S1443" s="55"/>
      <c r="T1443" s="55"/>
      <c r="U1443" s="52"/>
      <c r="V1443" s="56">
        <v>106</v>
      </c>
      <c r="W1443" s="56">
        <v>12</v>
      </c>
      <c r="X1443" s="56">
        <v>112</v>
      </c>
      <c r="Y1443" s="56">
        <f>VLOOKUP(D1443,Liikennemalli24!$D$2:$F$1804,2,FALSE)</f>
        <v>59</v>
      </c>
      <c r="Z1443" s="148">
        <f>VLOOKUP(D1443,Liikennemalli24!$D$2:$F$1804,3,FALSE)</f>
        <v>0.68400000000000005</v>
      </c>
      <c r="AA1443" s="178">
        <f>IF(G1443=1,VLOOKUP(C1443,Liikennemalli!$D$6:$H$1921,2,FALSE),"-")</f>
        <v>20.5983810979392</v>
      </c>
      <c r="AB1443" s="198">
        <f>IF(G1443=1,VLOOKUP(C1443,Liikennemalli!$D$6:$H$1921,3,FALSE),"-")</f>
        <v>0.66418683448411098</v>
      </c>
      <c r="AC1443" s="51">
        <f>IF(E1443=1,VLOOKUP(Työfile_2024!D1443,'2015'!$F$12:$X$1887,18,FALSE),"-")</f>
        <v>176</v>
      </c>
      <c r="AD1443" s="51">
        <f>IF(E1443=1,VLOOKUP(Työfile_2024!D1443,'2015'!$F$12:$X$1887,19,FALSE),"-")</f>
        <v>0.93</v>
      </c>
      <c r="AI1443" s="128">
        <f>IF(E1443=1,VLOOKUP(Työfile_2024!D1443,'2015'!$F$12:$AB$1887,20,FALSE),"-")</f>
        <v>0</v>
      </c>
      <c r="AJ1443" s="128">
        <f>IF(E1443=1,VLOOKUP(Työfile_2024!D1443,'2015'!$F$12:$AB$1887,21,FALSE),"-")</f>
        <v>0</v>
      </c>
      <c r="AK1443" s="128">
        <f>IF(E1443=1,VLOOKUP(Työfile_2024!D1443,'2015'!$F$12:$AB$1887,22,FALSE),"-")</f>
        <v>0</v>
      </c>
      <c r="AL1443" s="128">
        <f>IF(E1443=1,VLOOKUP(Työfile_2024!D1443,'2015'!$F$12:$AB$1887,23,FALSE),"-")</f>
        <v>0</v>
      </c>
      <c r="AM1443" s="56">
        <f>VLOOKUP(Työfile_2024!D1443,Tmatkat_20km_tarkasteltava_verk!$C$2:$D$1804,2,FALSE)</f>
        <v>65</v>
      </c>
      <c r="AN1443" s="148">
        <f t="shared" si="360"/>
        <v>0.6132075471698113</v>
      </c>
      <c r="AO1443" s="178">
        <f>IF(E1443=1,VLOOKUP(Työfile_2024!D1443,'2015'!$F$12:$AC$1887,24,FALSE),"-")</f>
        <v>0</v>
      </c>
      <c r="AP1443" s="52">
        <f>VLOOKUP(D1443,Tarkasteltava_verkko_2024_harva!$E$2:$I$1804,5,FALSE)</f>
        <v>0</v>
      </c>
      <c r="AQ1443" s="52">
        <f>VLOOKUP(D1443,Tarkasteltava_verkko_2024_harva!$E$2:$I$1804,4,FALSE)</f>
        <v>0</v>
      </c>
      <c r="AR1443" s="148">
        <v>0</v>
      </c>
      <c r="AS1443" s="170" t="str">
        <f>IFERROR(VLOOKUP(C1443,'2015'!$C$12:$AG$1887,30,FALSE),"-")</f>
        <v/>
      </c>
      <c r="AT1443" s="148">
        <v>0</v>
      </c>
      <c r="AU1443" s="170">
        <f>IFERROR(VLOOKUP(C1443,'2015'!$C$12:$AG$1887,31,FALSE),"-")</f>
        <v>0</v>
      </c>
      <c r="AV1443" s="106"/>
      <c r="AW1443" s="63">
        <f>IFERROR(VLOOKUP(C1443,Merkittävyysluokitus!$A$2:$J$1705,10,FALSE),"-")</f>
        <v>4</v>
      </c>
      <c r="AX1443" s="175">
        <f>IFERROR(VLOOKUP(C1443,Merkittävyysluokitus!$A$2:$J$1705,6,FALSE),"-")</f>
        <v>2.2950890410958902</v>
      </c>
      <c r="AY1443" s="175">
        <f>IFERROR(VLOOKUP(C1443,Merkittävyysluokitus!$A$2:$J$1705,7,FALSE),"-")</f>
        <v>0.38799999999999996</v>
      </c>
      <c r="AZ1443" s="175">
        <f>IFERROR(VLOOKUP(C1443,Merkittävyysluokitus!$A$2:$J$1705,8,FALSE),"-")</f>
        <v>1.073755707762557</v>
      </c>
      <c r="BA1443" s="175">
        <f>IFERROR(VLOOKUP(C1443,Merkittävyysluokitus!$A$2:$J$1705,9,FALSE),"-")</f>
        <v>0.83333333333333326</v>
      </c>
      <c r="BB1443" s="203"/>
      <c r="BC1443" s="203" t="str">
        <f t="shared" si="361"/>
        <v/>
      </c>
      <c r="BD1443" s="39" t="str">
        <f t="shared" si="350"/>
        <v>musta</v>
      </c>
      <c r="BE1443" s="68" t="str">
        <f t="shared" si="356"/>
        <v>musta</v>
      </c>
      <c r="BF1443" s="68" t="str">
        <f t="shared" si="357"/>
        <v>musta</v>
      </c>
      <c r="BG1443" s="68" t="str">
        <f t="shared" si="358"/>
        <v>musta</v>
      </c>
      <c r="BH1443" s="208" t="str">
        <f t="shared" si="359"/>
        <v>musta</v>
      </c>
      <c r="BI1443" s="39"/>
      <c r="BJ1443" s="39" t="str">
        <f>IF(F1443="ei löydy","uusi tie",IF(E1443=0,"tieosoite muuttunut",IF(E1443=1,VLOOKUP(D1443,'2015'!$F$12:$AL$1887,31,FALSE),"-")))</f>
        <v>musta</v>
      </c>
      <c r="BK1443" s="67" t="str">
        <f>IF(E1443=1,VLOOKUP(D1443,'2015'!$F$12:$AL$1887,32,FALSE),"-")</f>
        <v>musta</v>
      </c>
      <c r="BL1443" s="39" t="str">
        <f>IF(F1443="ei löydy","uusi tie",IF(E1443=0,"tieosoite muuttunut",IF(E1443=1,VLOOKUP(D1443,'2015'!$F$12:$AL$1887,33,FALSE),"-")))</f>
        <v>musta</v>
      </c>
      <c r="BM1443" s="39"/>
      <c r="BN1443" s="217" t="str">
        <f>VLOOKUP(D1443,'2015'!$F$12:$AL$1887,33,FALSE)</f>
        <v>musta</v>
      </c>
      <c r="BO1443" s="39"/>
      <c r="BP1443" s="115"/>
      <c r="BQ1443" s="26" t="s">
        <v>10</v>
      </c>
      <c r="BS1443" s="5"/>
      <c r="BU1443" s="37"/>
      <c r="BV1443" s="30"/>
      <c r="BX1443" t="str">
        <f>IF(E1443=1,VLOOKUP(D1443,'2015'!$F$12:$AX$1887,43,FALSE),"-")</f>
        <v>musta</v>
      </c>
      <c r="BY1443" t="str">
        <f>IF(E1443=1,VLOOKUP(D1443,'2015'!$F$12:$AX$1887,44,FALSE),"-")</f>
        <v>musta</v>
      </c>
      <c r="BZ1443" t="str">
        <f>IF(E1443=1,VLOOKUP(D1443,'2015'!$F$12:$AX$1887,45,FALSE),"-")</f>
        <v>musta</v>
      </c>
      <c r="CG1443" s="21"/>
      <c r="CH1443" s="21"/>
      <c r="CI1443" s="21"/>
      <c r="CK1443" s="21"/>
      <c r="CL1443" s="21"/>
      <c r="CM1443" s="21"/>
    </row>
    <row r="1444" spans="1:94" ht="15.75" thickBot="1" x14ac:dyDescent="0.3">
      <c r="A1444" s="50"/>
      <c r="B1444" s="50"/>
      <c r="C1444" s="50" t="str">
        <f t="shared" si="362"/>
        <v>13533_1_5892</v>
      </c>
      <c r="D1444" s="51" t="str">
        <f t="shared" si="363"/>
        <v>13533_1</v>
      </c>
      <c r="E1444" s="224">
        <f>IFERROR(VLOOKUP(C1444,'2015'!$C$12:$D$1887,2,FALSE),0)</f>
        <v>1</v>
      </c>
      <c r="F1444" s="51">
        <f>IFERROR(K1444-IFERROR(VLOOKUP(D1444,'2015'!$F$12:$I$1887,4,FALSE),"ei löydy"),"ei löydy")</f>
        <v>0</v>
      </c>
      <c r="G1444" s="224">
        <f>IFERROR(VLOOKUP(Työfile_2024!C1444,Liikennemalli!$D$6:$G$1921,4,FALSE),0)</f>
        <v>1</v>
      </c>
      <c r="H1444" s="225">
        <f>K1444-IFERROR(VLOOKUP(Työfile_2024!D1444,Liikennemalli!$C$6:$H$1921,6,FALSE),"ei löydy")</f>
        <v>0</v>
      </c>
      <c r="I1444" s="80">
        <v>13533</v>
      </c>
      <c r="J1444" s="52">
        <v>1</v>
      </c>
      <c r="K1444" s="52">
        <v>5892</v>
      </c>
      <c r="L1444" s="53"/>
      <c r="M1444" s="54"/>
      <c r="N1444" s="54"/>
      <c r="O1444" s="54"/>
      <c r="P1444" s="54"/>
      <c r="Q1444" s="55"/>
      <c r="R1444" s="55"/>
      <c r="S1444" s="55"/>
      <c r="T1444" s="55"/>
      <c r="U1444" s="52"/>
      <c r="V1444" s="56">
        <v>68</v>
      </c>
      <c r="W1444" s="56">
        <v>5</v>
      </c>
      <c r="X1444" s="56">
        <v>74</v>
      </c>
      <c r="Y1444" s="56">
        <f>VLOOKUP(D1444,Liikennemalli24!$D$2:$F$1804,2,FALSE)</f>
        <v>34</v>
      </c>
      <c r="Z1444" s="148">
        <f>VLOOKUP(D1444,Liikennemalli24!$D$2:$F$1804,3,FALSE)</f>
        <v>0.48399999999999999</v>
      </c>
      <c r="AA1444" s="178">
        <f>IF(G1444=1,VLOOKUP(C1444,Liikennemalli!$D$6:$H$1921,2,FALSE),"-")</f>
        <v>10.394061285304399</v>
      </c>
      <c r="AB1444" s="198">
        <f>IF(G1444=1,VLOOKUP(C1444,Liikennemalli!$D$6:$H$1921,3,FALSE),"-")</f>
        <v>0.49839388829385201</v>
      </c>
      <c r="AC1444" s="51">
        <f>IF(E1444=1,VLOOKUP(Työfile_2024!D1444,'2015'!$F$12:$X$1887,18,FALSE),"-")</f>
        <v>460</v>
      </c>
      <c r="AD1444" s="51">
        <f>IF(E1444=1,VLOOKUP(Työfile_2024!D1444,'2015'!$F$12:$X$1887,19,FALSE),"-")</f>
        <v>0.89</v>
      </c>
      <c r="AI1444" s="128">
        <f>IF(E1444=1,VLOOKUP(Työfile_2024!D1444,'2015'!$F$12:$AB$1887,20,FALSE),"-")</f>
        <v>0</v>
      </c>
      <c r="AJ1444" s="128">
        <f>IF(E1444=1,VLOOKUP(Työfile_2024!D1444,'2015'!$F$12:$AB$1887,21,FALSE),"-")</f>
        <v>0</v>
      </c>
      <c r="AK1444" s="128">
        <f>IF(E1444=1,VLOOKUP(Työfile_2024!D1444,'2015'!$F$12:$AB$1887,22,FALSE),"-")</f>
        <v>0</v>
      </c>
      <c r="AL1444" s="128">
        <f>IF(E1444=1,VLOOKUP(Työfile_2024!D1444,'2015'!$F$12:$AB$1887,23,FALSE),"-")</f>
        <v>0</v>
      </c>
      <c r="AM1444" s="56">
        <f>VLOOKUP(Työfile_2024!D1444,Tmatkat_20km_tarkasteltava_verk!$C$2:$D$1804,2,FALSE)</f>
        <v>24</v>
      </c>
      <c r="AN1444" s="148">
        <f t="shared" si="360"/>
        <v>0.35294117647058826</v>
      </c>
      <c r="AO1444" s="178">
        <f>IF(E1444=1,VLOOKUP(Työfile_2024!D1444,'2015'!$F$12:$AC$1887,24,FALSE),"-")</f>
        <v>0</v>
      </c>
      <c r="AP1444" s="52" t="str">
        <f>VLOOKUP(D1444,Tarkasteltava_verkko_2024_harva!$E$2:$I$1804,5,FALSE)</f>
        <v>tiivis</v>
      </c>
      <c r="AQ1444" s="52" t="str">
        <f>VLOOKUP(D1444,Tarkasteltava_verkko_2024_harva!$E$2:$I$1804,4,FALSE)</f>
        <v>harva</v>
      </c>
      <c r="AR1444" s="148">
        <v>0</v>
      </c>
      <c r="AS1444" s="170" t="str">
        <f>IFERROR(VLOOKUP(C1444,'2015'!$C$12:$AG$1887,30,FALSE),"-")</f>
        <v/>
      </c>
      <c r="AT1444" s="148">
        <v>0</v>
      </c>
      <c r="AU1444" s="170">
        <f>IFERROR(VLOOKUP(C1444,'2015'!$C$12:$AG$1887,31,FALSE),"-")</f>
        <v>0</v>
      </c>
      <c r="AV1444" s="106"/>
      <c r="AW1444" s="63">
        <f>IFERROR(VLOOKUP(C1444,Merkittävyysluokitus!$A$2:$J$1705,10,FALSE),"-")</f>
        <v>4</v>
      </c>
      <c r="AX1444" s="175">
        <f>IFERROR(VLOOKUP(C1444,Merkittävyysluokitus!$A$2:$J$1705,6,FALSE),"-")</f>
        <v>2.2834748858447487</v>
      </c>
      <c r="AY1444" s="175">
        <f>IFERROR(VLOOKUP(C1444,Merkittävyysluokitus!$A$2:$J$1705,7,FALSE),"-")</f>
        <v>0.24066666666666664</v>
      </c>
      <c r="AZ1444" s="175">
        <f>IFERROR(VLOOKUP(C1444,Merkittävyysluokitus!$A$2:$J$1705,8,FALSE),"-")</f>
        <v>1.5428082191780821</v>
      </c>
      <c r="BA1444" s="175">
        <f>IFERROR(VLOOKUP(C1444,Merkittävyysluokitus!$A$2:$J$1705,9,FALSE),"-")</f>
        <v>0.5</v>
      </c>
      <c r="BB1444" s="203"/>
      <c r="BC1444" s="203" t="str">
        <f t="shared" si="361"/>
        <v/>
      </c>
      <c r="BD1444" s="39" t="str">
        <f t="shared" si="350"/>
        <v>musta</v>
      </c>
      <c r="BE1444" s="68" t="str">
        <f t="shared" si="356"/>
        <v>musta</v>
      </c>
      <c r="BF1444" s="68" t="str">
        <f t="shared" si="357"/>
        <v>punainen</v>
      </c>
      <c r="BG1444" s="68" t="str">
        <f t="shared" si="358"/>
        <v>musta</v>
      </c>
      <c r="BH1444" s="208" t="str">
        <f t="shared" si="359"/>
        <v>musta</v>
      </c>
      <c r="BI1444" s="39"/>
      <c r="BJ1444" s="39" t="str">
        <f>IF(F1444="ei löydy","uusi tie",IF(E1444=0,"tieosoite muuttunut",IF(E1444=1,VLOOKUP(D1444,'2015'!$F$12:$AL$1887,31,FALSE),"-")))</f>
        <v>musta</v>
      </c>
      <c r="BK1444" s="67" t="str">
        <f>IF(E1444=1,VLOOKUP(D1444,'2015'!$F$12:$AL$1887,32,FALSE),"-")</f>
        <v>musta</v>
      </c>
      <c r="BL1444" s="39" t="str">
        <f>IF(F1444="ei löydy","uusi tie",IF(E1444=0,"tieosoite muuttunut",IF(E1444=1,VLOOKUP(D1444,'2015'!$F$12:$AL$1887,33,FALSE),"-")))</f>
        <v>musta</v>
      </c>
      <c r="BM1444" s="39"/>
      <c r="BN1444" s="217" t="str">
        <f>VLOOKUP(D1444,'2015'!$F$12:$AL$1887,33,FALSE)</f>
        <v>musta</v>
      </c>
      <c r="BO1444" s="39"/>
      <c r="BP1444" s="115"/>
      <c r="BQ1444" s="26" t="s">
        <v>10</v>
      </c>
      <c r="BS1444" s="5"/>
      <c r="BU1444" s="37"/>
      <c r="BV1444" s="30"/>
      <c r="BX1444" t="str">
        <f>IF(E1444=1,VLOOKUP(D1444,'2015'!$F$12:$AX$1887,43,FALSE),"-")</f>
        <v>musta</v>
      </c>
      <c r="BY1444" t="str">
        <f>IF(E1444=1,VLOOKUP(D1444,'2015'!$F$12:$AX$1887,44,FALSE),"-")</f>
        <v>musta</v>
      </c>
      <c r="BZ1444" t="str">
        <f>IF(E1444=1,VLOOKUP(D1444,'2015'!$F$12:$AX$1887,45,FALSE),"-")</f>
        <v>musta</v>
      </c>
      <c r="CG1444" s="21"/>
      <c r="CH1444" s="21"/>
      <c r="CI1444" s="21"/>
      <c r="CK1444" s="21"/>
      <c r="CL1444" s="21"/>
      <c r="CM1444" s="21"/>
    </row>
    <row r="1445" spans="1:94" ht="15.75" thickBot="1" x14ac:dyDescent="0.3">
      <c r="A1445" s="50"/>
      <c r="B1445" s="50"/>
      <c r="C1445" s="50" t="str">
        <f t="shared" si="362"/>
        <v>13537_1_5365</v>
      </c>
      <c r="D1445" s="51" t="str">
        <f t="shared" si="363"/>
        <v>13537_1</v>
      </c>
      <c r="E1445" s="224">
        <f>IFERROR(VLOOKUP(C1445,'2015'!$C$12:$D$1887,2,FALSE),0)</f>
        <v>1</v>
      </c>
      <c r="F1445" s="51">
        <f>IFERROR(K1445-IFERROR(VLOOKUP(D1445,'2015'!$F$12:$I$1887,4,FALSE),"ei löydy"),"ei löydy")</f>
        <v>0</v>
      </c>
      <c r="G1445" s="224">
        <f>IFERROR(VLOOKUP(Työfile_2024!C1445,Liikennemalli!$D$6:$G$1921,4,FALSE),0)</f>
        <v>1</v>
      </c>
      <c r="H1445" s="225">
        <f>K1445-IFERROR(VLOOKUP(Työfile_2024!D1445,Liikennemalli!$C$6:$H$1921,6,FALSE),"ei löydy")</f>
        <v>0</v>
      </c>
      <c r="I1445" s="80">
        <v>13537</v>
      </c>
      <c r="J1445" s="52">
        <v>1</v>
      </c>
      <c r="K1445" s="52">
        <v>5365</v>
      </c>
      <c r="L1445" s="53"/>
      <c r="M1445" s="54"/>
      <c r="N1445" s="54"/>
      <c r="O1445" s="54"/>
      <c r="P1445" s="54"/>
      <c r="Q1445" s="55"/>
      <c r="R1445" s="55"/>
      <c r="S1445" s="55"/>
      <c r="T1445" s="55"/>
      <c r="U1445" s="52"/>
      <c r="V1445" s="56">
        <v>33</v>
      </c>
      <c r="W1445" s="56">
        <v>1</v>
      </c>
      <c r="X1445" s="56">
        <v>34</v>
      </c>
      <c r="Y1445" s="56">
        <f>VLOOKUP(D1445,Liikennemalli24!$D$2:$F$1804,2,FALSE)</f>
        <v>30</v>
      </c>
      <c r="Z1445" s="57">
        <f>VLOOKUP(D1445,Liikennemalli24!$D$2:$F$1804,3,FALSE)</f>
        <v>0.26</v>
      </c>
      <c r="AA1445" s="178">
        <f>IF(G1445=1,VLOOKUP(C1445,Liikennemalli!$D$6:$H$1921,2,FALSE),"-")</f>
        <v>10.5056697843635</v>
      </c>
      <c r="AB1445" s="197">
        <f>IF(G1445=1,VLOOKUP(C1445,Liikennemalli!$D$6:$H$1921,3,FALSE),"-")</f>
        <v>0.25520234956358301</v>
      </c>
      <c r="AC1445" s="134">
        <f>IF(E1445=1,VLOOKUP(Työfile_2024!D1445,'2015'!$F$12:$X$1887,18,FALSE),"-")</f>
        <v>44</v>
      </c>
      <c r="AD1445" s="127">
        <f>IF(E1445=1,VLOOKUP(Työfile_2024!D1445,'2015'!$F$12:$X$1887,19,FALSE),"-")</f>
        <v>0.55000000000000004</v>
      </c>
      <c r="AI1445" s="127">
        <f>IF(E1445=1,VLOOKUP(Työfile_2024!D1445,'2015'!$F$12:$AB$1887,20,FALSE),"-")</f>
        <v>0</v>
      </c>
      <c r="AJ1445" s="127">
        <f>IF(E1445=1,VLOOKUP(Työfile_2024!D1445,'2015'!$F$12:$AB$1887,21,FALSE),"-")</f>
        <v>0</v>
      </c>
      <c r="AK1445" s="127">
        <f>IF(E1445=1,VLOOKUP(Työfile_2024!D1445,'2015'!$F$12:$AB$1887,22,FALSE),"-")</f>
        <v>0</v>
      </c>
      <c r="AL1445" s="127">
        <f>IF(E1445=1,VLOOKUP(Työfile_2024!D1445,'2015'!$F$12:$AB$1887,23,FALSE),"-")</f>
        <v>0</v>
      </c>
      <c r="AM1445" s="56">
        <f>VLOOKUP(Työfile_2024!D1445,Tmatkat_20km_tarkasteltava_verk!$C$2:$D$1804,2,FALSE)</f>
        <v>58</v>
      </c>
      <c r="AN1445" s="148">
        <f t="shared" si="360"/>
        <v>1.7575757575757576</v>
      </c>
      <c r="AO1445" s="178">
        <f>IF(E1445=1,VLOOKUP(Työfile_2024!D1445,'2015'!$F$12:$AC$1887,24,FALSE),"-")</f>
        <v>0</v>
      </c>
      <c r="AP1445" s="52">
        <f>VLOOKUP(D1445,Tarkasteltava_verkko_2024_harva!$E$2:$I$1804,5,FALSE)</f>
        <v>0</v>
      </c>
      <c r="AQ1445" s="52">
        <f>VLOOKUP(D1445,Tarkasteltava_verkko_2024_harva!$E$2:$I$1804,4,FALSE)</f>
        <v>0</v>
      </c>
      <c r="AR1445" s="148">
        <v>0</v>
      </c>
      <c r="AS1445" s="170" t="str">
        <f>IFERROR(VLOOKUP(C1445,'2015'!$C$12:$AG$1887,30,FALSE),"-")</f>
        <v/>
      </c>
      <c r="AT1445" s="148">
        <v>0</v>
      </c>
      <c r="AU1445" s="170">
        <f>IFERROR(VLOOKUP(C1445,'2015'!$C$12:$AG$1887,31,FALSE),"-")</f>
        <v>0</v>
      </c>
      <c r="AV1445" s="106"/>
      <c r="AW1445" s="63">
        <f>IFERROR(VLOOKUP(C1445,Merkittävyysluokitus!$A$2:$J$1705,10,FALSE),"-")</f>
        <v>4</v>
      </c>
      <c r="AX1445" s="175">
        <f>IFERROR(VLOOKUP(C1445,Merkittävyysluokitus!$A$2:$J$1705,6,FALSE),"-")</f>
        <v>1.0527214611872147</v>
      </c>
      <c r="AY1445" s="175">
        <f>IFERROR(VLOOKUP(C1445,Merkittävyysluokitus!$A$2:$J$1705,7,FALSE),"-")</f>
        <v>0.15233333333333332</v>
      </c>
      <c r="AZ1445" s="175">
        <f>IFERROR(VLOOKUP(C1445,Merkittävyysluokitus!$A$2:$J$1705,8,FALSE),"-")</f>
        <v>0.40038812785388123</v>
      </c>
      <c r="BA1445" s="175">
        <f>IFERROR(VLOOKUP(C1445,Merkittävyysluokitus!$A$2:$J$1705,9,FALSE),"-")</f>
        <v>0.5</v>
      </c>
      <c r="BB1445" s="203"/>
      <c r="BC1445" s="203" t="str">
        <f t="shared" si="361"/>
        <v/>
      </c>
      <c r="BD1445" s="39" t="str">
        <f t="shared" si="350"/>
        <v>musta</v>
      </c>
      <c r="BE1445" s="68" t="str">
        <f t="shared" si="356"/>
        <v>musta</v>
      </c>
      <c r="BF1445" s="68" t="str">
        <f t="shared" si="357"/>
        <v>musta</v>
      </c>
      <c r="BG1445" s="68" t="str">
        <f t="shared" si="358"/>
        <v>musta</v>
      </c>
      <c r="BH1445" s="208" t="str">
        <f t="shared" si="359"/>
        <v>musta</v>
      </c>
      <c r="BI1445" s="39"/>
      <c r="BJ1445" s="39" t="str">
        <f>IF(F1445="ei löydy","uusi tie",IF(E1445=0,"tieosoite muuttunut",IF(E1445=1,VLOOKUP(D1445,'2015'!$F$12:$AL$1887,31,FALSE),"-")))</f>
        <v>musta</v>
      </c>
      <c r="BK1445" s="67" t="str">
        <f>IF(E1445=1,VLOOKUP(D1445,'2015'!$F$12:$AL$1887,32,FALSE),"-")</f>
        <v>musta</v>
      </c>
      <c r="BL1445" s="39" t="str">
        <f>IF(F1445="ei löydy","uusi tie",IF(E1445=0,"tieosoite muuttunut",IF(E1445=1,VLOOKUP(D1445,'2015'!$F$12:$AL$1887,33,FALSE),"-")))</f>
        <v>musta</v>
      </c>
      <c r="BM1445" s="39"/>
      <c r="BN1445" s="217" t="str">
        <f>VLOOKUP(D1445,'2015'!$F$12:$AL$1887,33,FALSE)</f>
        <v>musta</v>
      </c>
      <c r="BO1445" s="39"/>
      <c r="BP1445" s="115" t="s">
        <v>10</v>
      </c>
      <c r="BQ1445" s="30"/>
      <c r="BS1445" s="5"/>
      <c r="BU1445" s="37"/>
      <c r="BV1445" s="30" t="s">
        <v>10</v>
      </c>
      <c r="BX1445" t="str">
        <f>IF(E1445=1,VLOOKUP(D1445,'2015'!$F$12:$AX$1887,43,FALSE),"-")</f>
        <v>musta</v>
      </c>
      <c r="BY1445" t="str">
        <f>IF(E1445=1,VLOOKUP(D1445,'2015'!$F$12:$AX$1887,44,FALSE),"-")</f>
        <v>musta</v>
      </c>
      <c r="BZ1445" t="str">
        <f>IF(E1445=1,VLOOKUP(D1445,'2015'!$F$12:$AX$1887,45,FALSE),"-")</f>
        <v>musta</v>
      </c>
      <c r="CA1445" s="31">
        <f t="shared" ref="CA1445:CA1453" si="369">SUM(CB1445:CE1445)</f>
        <v>1</v>
      </c>
      <c r="CB1445" s="31">
        <f t="shared" ref="CB1445:CB1453" si="370">IF(AD1445&gt;0.59999,10,IF(AD1445&gt;0.39999,1,0))</f>
        <v>1</v>
      </c>
      <c r="CC1445" s="31">
        <f t="shared" ref="CC1445:CC1453" si="371">IF(AC1445&gt;1999,10,IF(AC1445&gt;999,1,0))</f>
        <v>0</v>
      </c>
      <c r="CD1445" s="31">
        <f t="shared" ref="CD1445:CD1453" si="372">IF(AM1445&gt;499,10,IF(AM1445&gt;99,1,0))</f>
        <v>0</v>
      </c>
      <c r="CE1445" s="31">
        <f t="shared" ref="CE1445:CE1453" si="373">IF(AQ1445="osa seud. yht",10,IF(AP1445="osa seud. yht",1,0))</f>
        <v>0</v>
      </c>
      <c r="CO1445" s="2" t="s">
        <v>35</v>
      </c>
      <c r="CP1445" s="2" t="s">
        <v>35</v>
      </c>
    </row>
    <row r="1446" spans="1:94" ht="15.75" thickBot="1" x14ac:dyDescent="0.3">
      <c r="A1446" s="50"/>
      <c r="B1446" s="50"/>
      <c r="C1446" s="50" t="str">
        <f t="shared" si="362"/>
        <v>13543_3_2023</v>
      </c>
      <c r="D1446" s="51" t="str">
        <f t="shared" si="363"/>
        <v>13543_3</v>
      </c>
      <c r="E1446" s="224">
        <f>IFERROR(VLOOKUP(C1446,'2015'!$C$12:$D$1887,2,FALSE),0)</f>
        <v>1</v>
      </c>
      <c r="F1446" s="51">
        <f>IFERROR(K1446-IFERROR(VLOOKUP(D1446,'2015'!$F$12:$I$1887,4,FALSE),"ei löydy"),"ei löydy")</f>
        <v>0</v>
      </c>
      <c r="G1446" s="224">
        <f>IFERROR(VLOOKUP(Työfile_2024!C1446,Liikennemalli!$D$6:$G$1921,4,FALSE),0)</f>
        <v>1</v>
      </c>
      <c r="H1446" s="225">
        <f>K1446-IFERROR(VLOOKUP(Työfile_2024!D1446,Liikennemalli!$C$6:$H$1921,6,FALSE),"ei löydy")</f>
        <v>0</v>
      </c>
      <c r="I1446" s="80">
        <v>13543</v>
      </c>
      <c r="J1446" s="52">
        <v>3</v>
      </c>
      <c r="K1446" s="52">
        <v>2023</v>
      </c>
      <c r="L1446" s="53"/>
      <c r="M1446" s="54"/>
      <c r="N1446" s="54"/>
      <c r="O1446" s="54"/>
      <c r="P1446" s="54"/>
      <c r="Q1446" s="55"/>
      <c r="R1446" s="55"/>
      <c r="S1446" s="55"/>
      <c r="T1446" s="55"/>
      <c r="U1446" s="52"/>
      <c r="V1446" s="56">
        <v>86</v>
      </c>
      <c r="W1446" s="56">
        <v>8</v>
      </c>
      <c r="X1446" s="56">
        <v>88</v>
      </c>
      <c r="Y1446" s="56">
        <f>VLOOKUP(D1446,Liikennemalli24!$D$2:$F$1804,2,FALSE)</f>
        <v>4</v>
      </c>
      <c r="Z1446" s="57">
        <f>VLOOKUP(D1446,Liikennemalli24!$D$2:$F$1804,3,FALSE)</f>
        <v>8.5000000000000006E-2</v>
      </c>
      <c r="AA1446" s="178">
        <f>IF(G1446=1,VLOOKUP(C1446,Liikennemalli!$D$6:$H$1921,2,FALSE),"-")</f>
        <v>1.84613940134953</v>
      </c>
      <c r="AB1446" s="197">
        <f>IF(G1446=1,VLOOKUP(C1446,Liikennemalli!$D$6:$H$1921,3,FALSE),"-")</f>
        <v>5.9297260175513199E-2</v>
      </c>
      <c r="AC1446" s="134">
        <f>IF(E1446=1,VLOOKUP(Työfile_2024!D1446,'2015'!$F$12:$X$1887,18,FALSE),"-")</f>
        <v>297</v>
      </c>
      <c r="AD1446" s="127">
        <f>IF(E1446=1,VLOOKUP(Työfile_2024!D1446,'2015'!$F$12:$X$1887,19,FALSE),"-")</f>
        <v>0.89</v>
      </c>
      <c r="AI1446" s="127">
        <f>IF(E1446=1,VLOOKUP(Työfile_2024!D1446,'2015'!$F$12:$AB$1887,20,FALSE),"-")</f>
        <v>0</v>
      </c>
      <c r="AJ1446" s="127">
        <f>IF(E1446=1,VLOOKUP(Työfile_2024!D1446,'2015'!$F$12:$AB$1887,21,FALSE),"-")</f>
        <v>0</v>
      </c>
      <c r="AK1446" s="127">
        <f>IF(E1446=1,VLOOKUP(Työfile_2024!D1446,'2015'!$F$12:$AB$1887,22,FALSE),"-")</f>
        <v>0</v>
      </c>
      <c r="AL1446" s="127">
        <f>IF(E1446=1,VLOOKUP(Työfile_2024!D1446,'2015'!$F$12:$AB$1887,23,FALSE),"-")</f>
        <v>0</v>
      </c>
      <c r="AM1446" s="56">
        <f>VLOOKUP(Työfile_2024!D1446,Tmatkat_20km_tarkasteltava_verk!$C$2:$D$1804,2,FALSE)</f>
        <v>26</v>
      </c>
      <c r="AN1446" s="148">
        <f t="shared" si="360"/>
        <v>0.30232558139534882</v>
      </c>
      <c r="AO1446" s="178">
        <f>IF(E1446=1,VLOOKUP(Työfile_2024!D1446,'2015'!$F$12:$AC$1887,24,FALSE),"-")</f>
        <v>28</v>
      </c>
      <c r="AP1446" s="52">
        <f>VLOOKUP(D1446,Tarkasteltava_verkko_2024_harva!$E$2:$I$1804,5,FALSE)</f>
        <v>0</v>
      </c>
      <c r="AQ1446" s="52">
        <f>VLOOKUP(D1446,Tarkasteltava_verkko_2024_harva!$E$2:$I$1804,4,FALSE)</f>
        <v>0</v>
      </c>
      <c r="AR1446" s="148">
        <v>0</v>
      </c>
      <c r="AS1446" s="170" t="str">
        <f>IFERROR(VLOOKUP(C1446,'2015'!$C$12:$AG$1887,30,FALSE),"-")</f>
        <v/>
      </c>
      <c r="AT1446" s="148">
        <v>0</v>
      </c>
      <c r="AU1446" s="170">
        <f>IFERROR(VLOOKUP(C1446,'2015'!$C$12:$AG$1887,31,FALSE),"-")</f>
        <v>0</v>
      </c>
      <c r="AV1446" s="106"/>
      <c r="AW1446" s="63">
        <f>IFERROR(VLOOKUP(C1446,Merkittävyysluokitus!$A$2:$J$1705,10,FALSE),"-")</f>
        <v>4</v>
      </c>
      <c r="AX1446" s="175">
        <f>IFERROR(VLOOKUP(C1446,Merkittävyysluokitus!$A$2:$J$1705,6,FALSE),"-")</f>
        <v>1.2786849315068494</v>
      </c>
      <c r="AY1446" s="175">
        <f>IFERROR(VLOOKUP(C1446,Merkittävyysluokitus!$A$2:$J$1705,7,FALSE),"-")</f>
        <v>0.34799999999999998</v>
      </c>
      <c r="AZ1446" s="175">
        <f>IFERROR(VLOOKUP(C1446,Merkittävyysluokitus!$A$2:$J$1705,8,FALSE),"-")</f>
        <v>0.43068493150684933</v>
      </c>
      <c r="BA1446" s="175">
        <f>IFERROR(VLOOKUP(C1446,Merkittävyysluokitus!$A$2:$J$1705,9,FALSE),"-")</f>
        <v>0.5</v>
      </c>
      <c r="BB1446" s="203"/>
      <c r="BC1446" s="203" t="str">
        <f t="shared" si="361"/>
        <v/>
      </c>
      <c r="BD1446" s="39" t="str">
        <f t="shared" si="350"/>
        <v>musta</v>
      </c>
      <c r="BE1446" s="68" t="str">
        <f t="shared" si="356"/>
        <v>musta</v>
      </c>
      <c r="BF1446" s="68" t="str">
        <f t="shared" si="357"/>
        <v>musta</v>
      </c>
      <c r="BG1446" s="68" t="str">
        <f t="shared" si="358"/>
        <v>musta</v>
      </c>
      <c r="BH1446" s="208" t="str">
        <f t="shared" si="359"/>
        <v>musta</v>
      </c>
      <c r="BI1446" s="39"/>
      <c r="BJ1446" s="39" t="str">
        <f>IF(F1446="ei löydy","uusi tie",IF(E1446=0,"tieosoite muuttunut",IF(E1446=1,VLOOKUP(D1446,'2015'!$F$12:$AL$1887,31,FALSE),"-")))</f>
        <v>musta</v>
      </c>
      <c r="BK1446" s="67" t="str">
        <f>IF(E1446=1,VLOOKUP(D1446,'2015'!$F$12:$AL$1887,32,FALSE),"-")</f>
        <v>musta</v>
      </c>
      <c r="BL1446" s="39" t="str">
        <f>IF(F1446="ei löydy","uusi tie",IF(E1446=0,"tieosoite muuttunut",IF(E1446=1,VLOOKUP(D1446,'2015'!$F$12:$AL$1887,33,FALSE),"-")))</f>
        <v>musta</v>
      </c>
      <c r="BM1446" s="39"/>
      <c r="BN1446" s="217" t="str">
        <f>VLOOKUP(D1446,'2015'!$F$12:$AL$1887,33,FALSE)</f>
        <v>musta</v>
      </c>
      <c r="BO1446" s="39"/>
      <c r="BP1446" s="115" t="s">
        <v>10</v>
      </c>
      <c r="BQ1446" s="30"/>
      <c r="BS1446" s="5"/>
      <c r="BU1446" s="37"/>
      <c r="BV1446" s="30" t="s">
        <v>10</v>
      </c>
      <c r="BX1446" t="str">
        <f>IF(E1446=1,VLOOKUP(D1446,'2015'!$F$12:$AX$1887,43,FALSE),"-")</f>
        <v>musta</v>
      </c>
      <c r="BY1446" t="str">
        <f>IF(E1446=1,VLOOKUP(D1446,'2015'!$F$12:$AX$1887,44,FALSE),"-")</f>
        <v>musta</v>
      </c>
      <c r="BZ1446" t="str">
        <f>IF(E1446=1,VLOOKUP(D1446,'2015'!$F$12:$AX$1887,45,FALSE),"-")</f>
        <v>musta</v>
      </c>
      <c r="CA1446" s="31">
        <f t="shared" si="369"/>
        <v>10</v>
      </c>
      <c r="CB1446" s="31">
        <f t="shared" si="370"/>
        <v>10</v>
      </c>
      <c r="CC1446" s="31">
        <f t="shared" si="371"/>
        <v>0</v>
      </c>
      <c r="CD1446" s="31">
        <f t="shared" si="372"/>
        <v>0</v>
      </c>
      <c r="CE1446" s="31">
        <f t="shared" si="373"/>
        <v>0</v>
      </c>
      <c r="CO1446" s="2" t="s">
        <v>35</v>
      </c>
      <c r="CP1446" s="2" t="s">
        <v>35</v>
      </c>
    </row>
    <row r="1447" spans="1:94" ht="15.75" thickBot="1" x14ac:dyDescent="0.3">
      <c r="A1447" s="50"/>
      <c r="B1447" s="50"/>
      <c r="C1447" s="50" t="str">
        <f t="shared" si="362"/>
        <v>13545_1_5576</v>
      </c>
      <c r="D1447" s="51" t="str">
        <f t="shared" si="363"/>
        <v>13545_1</v>
      </c>
      <c r="E1447" s="224">
        <f>IFERROR(VLOOKUP(C1447,'2015'!$C$12:$D$1887,2,FALSE),0)</f>
        <v>1</v>
      </c>
      <c r="F1447" s="51">
        <f>IFERROR(K1447-IFERROR(VLOOKUP(D1447,'2015'!$F$12:$I$1887,4,FALSE),"ei löydy"),"ei löydy")</f>
        <v>0</v>
      </c>
      <c r="G1447" s="224">
        <f>IFERROR(VLOOKUP(Työfile_2024!C1447,Liikennemalli!$D$6:$G$1921,4,FALSE),0)</f>
        <v>1</v>
      </c>
      <c r="H1447" s="225">
        <f>K1447-IFERROR(VLOOKUP(Työfile_2024!D1447,Liikennemalli!$C$6:$H$1921,6,FALSE),"ei löydy")</f>
        <v>0</v>
      </c>
      <c r="I1447" s="80">
        <v>13545</v>
      </c>
      <c r="J1447" s="52">
        <v>1</v>
      </c>
      <c r="K1447" s="52">
        <v>5576</v>
      </c>
      <c r="L1447" s="53"/>
      <c r="M1447" s="54"/>
      <c r="N1447" s="54"/>
      <c r="O1447" s="54"/>
      <c r="P1447" s="54"/>
      <c r="Q1447" s="55"/>
      <c r="R1447" s="55"/>
      <c r="S1447" s="55"/>
      <c r="T1447" s="55"/>
      <c r="U1447" s="52"/>
      <c r="V1447" s="56">
        <v>144</v>
      </c>
      <c r="W1447" s="56">
        <v>20</v>
      </c>
      <c r="X1447" s="56">
        <v>177</v>
      </c>
      <c r="Y1447" s="56">
        <f>VLOOKUP(D1447,Liikennemalli24!$D$2:$F$1804,2,FALSE)</f>
        <v>24</v>
      </c>
      <c r="Z1447" s="57">
        <f>VLOOKUP(D1447,Liikennemalli24!$D$2:$F$1804,3,FALSE)</f>
        <v>0.51600000000000001</v>
      </c>
      <c r="AA1447" s="178">
        <f>IF(G1447=1,VLOOKUP(C1447,Liikennemalli!$D$6:$H$1921,2,FALSE),"-")</f>
        <v>21.670917006761801</v>
      </c>
      <c r="AB1447" s="197">
        <f>IF(G1447=1,VLOOKUP(C1447,Liikennemalli!$D$6:$H$1921,3,FALSE),"-")</f>
        <v>0.36448061426869399</v>
      </c>
      <c r="AC1447" s="134">
        <f>IF(E1447=1,VLOOKUP(Työfile_2024!D1447,'2015'!$F$12:$X$1887,18,FALSE),"-")</f>
        <v>194</v>
      </c>
      <c r="AD1447" s="127">
        <f>IF(E1447=1,VLOOKUP(Työfile_2024!D1447,'2015'!$F$12:$X$1887,19,FALSE),"-")</f>
        <v>0.81</v>
      </c>
      <c r="AI1447" s="127">
        <f>IF(E1447=1,VLOOKUP(Työfile_2024!D1447,'2015'!$F$12:$AB$1887,20,FALSE),"-")</f>
        <v>0</v>
      </c>
      <c r="AJ1447" s="127">
        <f>IF(E1447=1,VLOOKUP(Työfile_2024!D1447,'2015'!$F$12:$AB$1887,21,FALSE),"-")</f>
        <v>0</v>
      </c>
      <c r="AK1447" s="127">
        <f>IF(E1447=1,VLOOKUP(Työfile_2024!D1447,'2015'!$F$12:$AB$1887,22,FALSE),"-")</f>
        <v>0</v>
      </c>
      <c r="AL1447" s="127">
        <f>IF(E1447=1,VLOOKUP(Työfile_2024!D1447,'2015'!$F$12:$AB$1887,23,FALSE),"-")</f>
        <v>0</v>
      </c>
      <c r="AM1447" s="56">
        <f>VLOOKUP(Työfile_2024!D1447,Tmatkat_20km_tarkasteltava_verk!$C$2:$D$1804,2,FALSE)</f>
        <v>23</v>
      </c>
      <c r="AN1447" s="148">
        <f t="shared" si="360"/>
        <v>0.15972222222222221</v>
      </c>
      <c r="AO1447" s="178">
        <f>IF(E1447=1,VLOOKUP(Työfile_2024!D1447,'2015'!$F$12:$AC$1887,24,FALSE),"-")</f>
        <v>12</v>
      </c>
      <c r="AP1447" s="52">
        <f>VLOOKUP(D1447,Tarkasteltava_verkko_2024_harva!$E$2:$I$1804,5,FALSE)</f>
        <v>0</v>
      </c>
      <c r="AQ1447" s="52">
        <f>VLOOKUP(D1447,Tarkasteltava_verkko_2024_harva!$E$2:$I$1804,4,FALSE)</f>
        <v>0</v>
      </c>
      <c r="AR1447" s="148">
        <v>0</v>
      </c>
      <c r="AS1447" s="170" t="str">
        <f>IFERROR(VLOOKUP(C1447,'2015'!$C$12:$AG$1887,30,FALSE),"-")</f>
        <v/>
      </c>
      <c r="AT1447" s="148">
        <v>0</v>
      </c>
      <c r="AU1447" s="170">
        <f>IFERROR(VLOOKUP(C1447,'2015'!$C$12:$AG$1887,31,FALSE),"-")</f>
        <v>0</v>
      </c>
      <c r="AV1447" s="106"/>
      <c r="AW1447" s="63">
        <f>IFERROR(VLOOKUP(C1447,Merkittävyysluokitus!$A$2:$J$1705,10,FALSE),"-")</f>
        <v>4</v>
      </c>
      <c r="AX1447" s="175">
        <f>IFERROR(VLOOKUP(C1447,Merkittävyysluokitus!$A$2:$J$1705,6,FALSE),"-")</f>
        <v>2.4574946727549465</v>
      </c>
      <c r="AY1447" s="175">
        <f>IFERROR(VLOOKUP(C1447,Merkittävyysluokitus!$A$2:$J$1705,7,FALSE),"-")</f>
        <v>0.50199999999999989</v>
      </c>
      <c r="AZ1447" s="175">
        <f>IFERROR(VLOOKUP(C1447,Merkittävyysluokitus!$A$2:$J$1705,8,FALSE),"-")</f>
        <v>1.4554946727549467</v>
      </c>
      <c r="BA1447" s="175">
        <f>IFERROR(VLOOKUP(C1447,Merkittävyysluokitus!$A$2:$J$1705,9,FALSE),"-")</f>
        <v>0.5</v>
      </c>
      <c r="BB1447" s="203"/>
      <c r="BC1447" s="203" t="str">
        <f t="shared" si="361"/>
        <v/>
      </c>
      <c r="BD1447" s="39" t="str">
        <f t="shared" si="350"/>
        <v>musta</v>
      </c>
      <c r="BE1447" s="68" t="str">
        <f t="shared" si="356"/>
        <v>musta</v>
      </c>
      <c r="BF1447" s="68" t="str">
        <f t="shared" si="357"/>
        <v>musta</v>
      </c>
      <c r="BG1447" s="68" t="str">
        <f t="shared" si="358"/>
        <v>musta</v>
      </c>
      <c r="BH1447" s="208" t="str">
        <f t="shared" si="359"/>
        <v>musta</v>
      </c>
      <c r="BI1447" s="39"/>
      <c r="BJ1447" s="39" t="str">
        <f>IF(F1447="ei löydy","uusi tie",IF(E1447=0,"tieosoite muuttunut",IF(E1447=1,VLOOKUP(D1447,'2015'!$F$12:$AL$1887,31,FALSE),"-")))</f>
        <v>musta</v>
      </c>
      <c r="BK1447" s="67" t="str">
        <f>IF(E1447=1,VLOOKUP(D1447,'2015'!$F$12:$AL$1887,32,FALSE),"-")</f>
        <v>musta</v>
      </c>
      <c r="BL1447" s="39" t="str">
        <f>IF(F1447="ei löydy","uusi tie",IF(E1447=0,"tieosoite muuttunut",IF(E1447=1,VLOOKUP(D1447,'2015'!$F$12:$AL$1887,33,FALSE),"-")))</f>
        <v>musta</v>
      </c>
      <c r="BM1447" s="39"/>
      <c r="BN1447" s="217" t="str">
        <f>VLOOKUP(D1447,'2015'!$F$12:$AL$1887,33,FALSE)</f>
        <v>musta</v>
      </c>
      <c r="BO1447" s="39"/>
      <c r="BP1447" s="115" t="s">
        <v>10</v>
      </c>
      <c r="BQ1447" s="30"/>
      <c r="BS1447" s="5"/>
      <c r="BU1447" s="37"/>
      <c r="BV1447" s="30" t="s">
        <v>10</v>
      </c>
      <c r="BX1447" t="str">
        <f>IF(E1447=1,VLOOKUP(D1447,'2015'!$F$12:$AX$1887,43,FALSE),"-")</f>
        <v>musta</v>
      </c>
      <c r="BY1447" t="str">
        <f>IF(E1447=1,VLOOKUP(D1447,'2015'!$F$12:$AX$1887,44,FALSE),"-")</f>
        <v>musta</v>
      </c>
      <c r="BZ1447" t="str">
        <f>IF(E1447=1,VLOOKUP(D1447,'2015'!$F$12:$AX$1887,45,FALSE),"-")</f>
        <v>musta</v>
      </c>
      <c r="CA1447" s="31">
        <f t="shared" si="369"/>
        <v>10</v>
      </c>
      <c r="CB1447" s="31">
        <f t="shared" si="370"/>
        <v>10</v>
      </c>
      <c r="CC1447" s="31">
        <f t="shared" si="371"/>
        <v>0</v>
      </c>
      <c r="CD1447" s="31">
        <f t="shared" si="372"/>
        <v>0</v>
      </c>
      <c r="CE1447" s="31">
        <f t="shared" si="373"/>
        <v>0</v>
      </c>
      <c r="CO1447" s="2" t="s">
        <v>35</v>
      </c>
      <c r="CP1447" s="2" t="s">
        <v>35</v>
      </c>
    </row>
    <row r="1448" spans="1:94" ht="15.75" thickBot="1" x14ac:dyDescent="0.3">
      <c r="A1448" s="50"/>
      <c r="B1448" s="50"/>
      <c r="C1448" s="50" t="str">
        <f t="shared" si="362"/>
        <v>13546_1_6381</v>
      </c>
      <c r="D1448" s="51" t="str">
        <f t="shared" si="363"/>
        <v>13546_1</v>
      </c>
      <c r="E1448" s="224">
        <f>IFERROR(VLOOKUP(C1448,'2015'!$C$12:$D$1887,2,FALSE),0)</f>
        <v>1</v>
      </c>
      <c r="F1448" s="51">
        <f>IFERROR(K1448-IFERROR(VLOOKUP(D1448,'2015'!$F$12:$I$1887,4,FALSE),"ei löydy"),"ei löydy")</f>
        <v>0</v>
      </c>
      <c r="G1448" s="224">
        <f>IFERROR(VLOOKUP(Työfile_2024!C1448,Liikennemalli!$D$6:$G$1921,4,FALSE),0)</f>
        <v>1</v>
      </c>
      <c r="H1448" s="225">
        <f>K1448-IFERROR(VLOOKUP(Työfile_2024!D1448,Liikennemalli!$C$6:$H$1921,6,FALSE),"ei löydy")</f>
        <v>0</v>
      </c>
      <c r="I1448" s="80">
        <v>13546</v>
      </c>
      <c r="J1448" s="52">
        <v>1</v>
      </c>
      <c r="K1448" s="52">
        <v>6381</v>
      </c>
      <c r="L1448" s="53"/>
      <c r="M1448" s="54"/>
      <c r="N1448" s="54"/>
      <c r="O1448" s="54"/>
      <c r="P1448" s="54"/>
      <c r="Q1448" s="55"/>
      <c r="R1448" s="55"/>
      <c r="S1448" s="55"/>
      <c r="T1448" s="55"/>
      <c r="U1448" s="52"/>
      <c r="V1448" s="56">
        <v>52</v>
      </c>
      <c r="W1448" s="56">
        <v>3</v>
      </c>
      <c r="X1448" s="56">
        <v>54</v>
      </c>
      <c r="Y1448" s="56">
        <f>VLOOKUP(D1448,Liikennemalli24!$D$2:$F$1804,2,FALSE)</f>
        <v>111</v>
      </c>
      <c r="Z1448" s="57">
        <f>VLOOKUP(D1448,Liikennemalli24!$D$2:$F$1804,3,FALSE)</f>
        <v>0.48299999999999998</v>
      </c>
      <c r="AA1448" s="178">
        <f>IF(G1448=1,VLOOKUP(C1448,Liikennemalli!$D$6:$H$1921,2,FALSE),"-")</f>
        <v>50.969201796402501</v>
      </c>
      <c r="AB1448" s="197">
        <f>IF(G1448=1,VLOOKUP(C1448,Liikennemalli!$D$6:$H$1921,3,FALSE),"-")</f>
        <v>0.54318426181806501</v>
      </c>
      <c r="AC1448" s="134">
        <f>IF(E1448=1,VLOOKUP(Työfile_2024!D1448,'2015'!$F$12:$X$1887,18,FALSE),"-")</f>
        <v>33</v>
      </c>
      <c r="AD1448" s="127">
        <f>IF(E1448=1,VLOOKUP(Työfile_2024!D1448,'2015'!$F$12:$X$1887,19,FALSE),"-")</f>
        <v>0.51</v>
      </c>
      <c r="AI1448" s="127">
        <f>IF(E1448=1,VLOOKUP(Työfile_2024!D1448,'2015'!$F$12:$AB$1887,20,FALSE),"-")</f>
        <v>0</v>
      </c>
      <c r="AJ1448" s="127">
        <f>IF(E1448=1,VLOOKUP(Työfile_2024!D1448,'2015'!$F$12:$AB$1887,21,FALSE),"-")</f>
        <v>0</v>
      </c>
      <c r="AK1448" s="127">
        <f>IF(E1448=1,VLOOKUP(Työfile_2024!D1448,'2015'!$F$12:$AB$1887,22,FALSE),"-")</f>
        <v>0</v>
      </c>
      <c r="AL1448" s="127">
        <f>IF(E1448=1,VLOOKUP(Työfile_2024!D1448,'2015'!$F$12:$AB$1887,23,FALSE),"-")</f>
        <v>0</v>
      </c>
      <c r="AM1448" s="56">
        <f>VLOOKUP(Työfile_2024!D1448,Tmatkat_20km_tarkasteltava_verk!$C$2:$D$1804,2,FALSE)</f>
        <v>15</v>
      </c>
      <c r="AN1448" s="148">
        <f t="shared" si="360"/>
        <v>0.28846153846153844</v>
      </c>
      <c r="AO1448" s="178">
        <f>IF(E1448=1,VLOOKUP(Työfile_2024!D1448,'2015'!$F$12:$AC$1887,24,FALSE),"-")</f>
        <v>8</v>
      </c>
      <c r="AP1448" s="52">
        <f>VLOOKUP(D1448,Tarkasteltava_verkko_2024_harva!$E$2:$I$1804,5,FALSE)</f>
        <v>0</v>
      </c>
      <c r="AQ1448" s="52">
        <f>VLOOKUP(D1448,Tarkasteltava_verkko_2024_harva!$E$2:$I$1804,4,FALSE)</f>
        <v>0</v>
      </c>
      <c r="AR1448" s="148">
        <v>2.1940134775113619E-3</v>
      </c>
      <c r="AS1448" s="170" t="str">
        <f>IFERROR(VLOOKUP(C1448,'2015'!$C$12:$AG$1887,30,FALSE),"-")</f>
        <v/>
      </c>
      <c r="AT1448" s="148">
        <v>0</v>
      </c>
      <c r="AU1448" s="170">
        <f>IFERROR(VLOOKUP(C1448,'2015'!$C$12:$AG$1887,31,FALSE),"-")</f>
        <v>0</v>
      </c>
      <c r="AV1448" s="106"/>
      <c r="AW1448" s="63">
        <f>IFERROR(VLOOKUP(C1448,Merkittävyysluokitus!$A$2:$J$1705,10,FALSE),"-")</f>
        <v>4</v>
      </c>
      <c r="AX1448" s="175">
        <f>IFERROR(VLOOKUP(C1448,Merkittävyysluokitus!$A$2:$J$1705,6,FALSE),"-")</f>
        <v>1.8175677321156771</v>
      </c>
      <c r="AY1448" s="175">
        <f>IFERROR(VLOOKUP(C1448,Merkittävyysluokitus!$A$2:$J$1705,7,FALSE),"-")</f>
        <v>0.25600000000000001</v>
      </c>
      <c r="AZ1448" s="175">
        <f>IFERROR(VLOOKUP(C1448,Merkittävyysluokitus!$A$2:$J$1705,8,FALSE),"-")</f>
        <v>1.0615677321156771</v>
      </c>
      <c r="BA1448" s="175">
        <f>IFERROR(VLOOKUP(C1448,Merkittävyysluokitus!$A$2:$J$1705,9,FALSE),"-")</f>
        <v>0.5</v>
      </c>
      <c r="BB1448" s="203"/>
      <c r="BC1448" s="203" t="str">
        <f t="shared" si="361"/>
        <v/>
      </c>
      <c r="BD1448" s="39" t="str">
        <f t="shared" si="350"/>
        <v>musta</v>
      </c>
      <c r="BE1448" s="68" t="str">
        <f t="shared" si="356"/>
        <v>musta</v>
      </c>
      <c r="BF1448" s="68" t="str">
        <f t="shared" si="357"/>
        <v>musta</v>
      </c>
      <c r="BG1448" s="68" t="str">
        <f t="shared" si="358"/>
        <v>musta</v>
      </c>
      <c r="BH1448" s="208" t="str">
        <f t="shared" si="359"/>
        <v>musta</v>
      </c>
      <c r="BI1448" s="39"/>
      <c r="BJ1448" s="39" t="str">
        <f>IF(F1448="ei löydy","uusi tie",IF(E1448=0,"tieosoite muuttunut",IF(E1448=1,VLOOKUP(D1448,'2015'!$F$12:$AL$1887,31,FALSE),"-")))</f>
        <v>musta</v>
      </c>
      <c r="BK1448" s="67" t="str">
        <f>IF(E1448=1,VLOOKUP(D1448,'2015'!$F$12:$AL$1887,32,FALSE),"-")</f>
        <v>musta</v>
      </c>
      <c r="BL1448" s="39" t="str">
        <f>IF(F1448="ei löydy","uusi tie",IF(E1448=0,"tieosoite muuttunut",IF(E1448=1,VLOOKUP(D1448,'2015'!$F$12:$AL$1887,33,FALSE),"-")))</f>
        <v>musta</v>
      </c>
      <c r="BM1448" s="39"/>
      <c r="BN1448" s="217" t="str">
        <f>VLOOKUP(D1448,'2015'!$F$12:$AL$1887,33,FALSE)</f>
        <v>musta</v>
      </c>
      <c r="BO1448" s="39"/>
      <c r="BP1448" s="115" t="s">
        <v>10</v>
      </c>
      <c r="BQ1448" s="30"/>
      <c r="BS1448" s="5"/>
      <c r="BU1448" s="37"/>
      <c r="BV1448" s="30" t="s">
        <v>10</v>
      </c>
      <c r="BX1448" t="str">
        <f>IF(E1448=1,VLOOKUP(D1448,'2015'!$F$12:$AX$1887,43,FALSE),"-")</f>
        <v>musta</v>
      </c>
      <c r="BY1448" t="str">
        <f>IF(E1448=1,VLOOKUP(D1448,'2015'!$F$12:$AX$1887,44,FALSE),"-")</f>
        <v>musta</v>
      </c>
      <c r="BZ1448" t="str">
        <f>IF(E1448=1,VLOOKUP(D1448,'2015'!$F$12:$AX$1887,45,FALSE),"-")</f>
        <v>musta</v>
      </c>
      <c r="CA1448" s="31">
        <f t="shared" si="369"/>
        <v>1</v>
      </c>
      <c r="CB1448" s="31">
        <f t="shared" si="370"/>
        <v>1</v>
      </c>
      <c r="CC1448" s="31">
        <f t="shared" si="371"/>
        <v>0</v>
      </c>
      <c r="CD1448" s="31">
        <f t="shared" si="372"/>
        <v>0</v>
      </c>
      <c r="CE1448" s="31">
        <f t="shared" si="373"/>
        <v>0</v>
      </c>
      <c r="CO1448" s="2" t="s">
        <v>35</v>
      </c>
      <c r="CP1448" s="2" t="s">
        <v>35</v>
      </c>
    </row>
    <row r="1449" spans="1:94" ht="15.75" thickBot="1" x14ac:dyDescent="0.3">
      <c r="A1449" s="50"/>
      <c r="B1449" s="50"/>
      <c r="C1449" s="50" t="str">
        <f t="shared" si="362"/>
        <v>13547_1_3325</v>
      </c>
      <c r="D1449" s="51" t="str">
        <f t="shared" si="363"/>
        <v>13547_1</v>
      </c>
      <c r="E1449" s="224">
        <f>IFERROR(VLOOKUP(C1449,'2015'!$C$12:$D$1887,2,FALSE),0)</f>
        <v>1</v>
      </c>
      <c r="F1449" s="51">
        <f>IFERROR(K1449-IFERROR(VLOOKUP(D1449,'2015'!$F$12:$I$1887,4,FALSE),"ei löydy"),"ei löydy")</f>
        <v>0</v>
      </c>
      <c r="G1449" s="224">
        <f>IFERROR(VLOOKUP(Työfile_2024!C1449,Liikennemalli!$D$6:$G$1921,4,FALSE),0)</f>
        <v>1</v>
      </c>
      <c r="H1449" s="225">
        <f>K1449-IFERROR(VLOOKUP(Työfile_2024!D1449,Liikennemalli!$C$6:$H$1921,6,FALSE),"ei löydy")</f>
        <v>0</v>
      </c>
      <c r="I1449" s="80">
        <v>13547</v>
      </c>
      <c r="J1449" s="52">
        <v>1</v>
      </c>
      <c r="K1449" s="52">
        <v>3325</v>
      </c>
      <c r="L1449" s="53"/>
      <c r="M1449" s="54"/>
      <c r="N1449" s="54"/>
      <c r="O1449" s="54"/>
      <c r="P1449" s="54"/>
      <c r="Q1449" s="55"/>
      <c r="R1449" s="55"/>
      <c r="S1449" s="55"/>
      <c r="T1449" s="55"/>
      <c r="U1449" s="52"/>
      <c r="V1449" s="56">
        <v>290</v>
      </c>
      <c r="W1449" s="56">
        <v>21</v>
      </c>
      <c r="X1449" s="56">
        <v>309</v>
      </c>
      <c r="Y1449" s="56">
        <f>VLOOKUP(D1449,Liikennemalli24!$D$2:$F$1804,2,FALSE)</f>
        <v>17</v>
      </c>
      <c r="Z1449" s="57">
        <f>VLOOKUP(D1449,Liikennemalli24!$D$2:$F$1804,3,FALSE)</f>
        <v>9.2999999999999999E-2</v>
      </c>
      <c r="AA1449" s="178">
        <f>IF(G1449=1,VLOOKUP(C1449,Liikennemalli!$D$6:$H$1921,2,FALSE),"-")</f>
        <v>7.4871840869455797</v>
      </c>
      <c r="AB1449" s="197">
        <f>IF(G1449=1,VLOOKUP(C1449,Liikennemalli!$D$6:$H$1921,3,FALSE),"-")</f>
        <v>7.3222600180838995E-2</v>
      </c>
      <c r="AC1449" s="134">
        <f>IF(E1449=1,VLOOKUP(Työfile_2024!D1449,'2015'!$F$12:$X$1887,18,FALSE),"-")</f>
        <v>203</v>
      </c>
      <c r="AD1449" s="127">
        <f>IF(E1449=1,VLOOKUP(Työfile_2024!D1449,'2015'!$F$12:$X$1887,19,FALSE),"-")</f>
        <v>0.69</v>
      </c>
      <c r="AI1449" s="127">
        <f>IF(E1449=1,VLOOKUP(Työfile_2024!D1449,'2015'!$F$12:$AB$1887,20,FALSE),"-")</f>
        <v>0</v>
      </c>
      <c r="AJ1449" s="127">
        <f>IF(E1449=1,VLOOKUP(Työfile_2024!D1449,'2015'!$F$12:$AB$1887,21,FALSE),"-")</f>
        <v>0</v>
      </c>
      <c r="AK1449" s="127">
        <f>IF(E1449=1,VLOOKUP(Työfile_2024!D1449,'2015'!$F$12:$AB$1887,22,FALSE),"-")</f>
        <v>0</v>
      </c>
      <c r="AL1449" s="127">
        <f>IF(E1449=1,VLOOKUP(Työfile_2024!D1449,'2015'!$F$12:$AB$1887,23,FALSE),"-")</f>
        <v>0</v>
      </c>
      <c r="AM1449" s="56">
        <f>VLOOKUP(Työfile_2024!D1449,Tmatkat_20km_tarkasteltava_verk!$C$2:$D$1804,2,FALSE)</f>
        <v>20</v>
      </c>
      <c r="AN1449" s="148">
        <f t="shared" si="360"/>
        <v>6.8965517241379309E-2</v>
      </c>
      <c r="AO1449" s="178">
        <f>IF(E1449=1,VLOOKUP(Työfile_2024!D1449,'2015'!$F$12:$AC$1887,24,FALSE),"-")</f>
        <v>8</v>
      </c>
      <c r="AP1449" s="52" t="str">
        <f>VLOOKUP(D1449,Tarkasteltava_verkko_2024_harva!$E$2:$I$1804,5,FALSE)</f>
        <v>tiivis</v>
      </c>
      <c r="AQ1449" s="52">
        <f>VLOOKUP(D1449,Tarkasteltava_verkko_2024_harva!$E$2:$I$1804,4,FALSE)</f>
        <v>0</v>
      </c>
      <c r="AR1449" s="148">
        <v>0</v>
      </c>
      <c r="AS1449" s="170" t="str">
        <f>IFERROR(VLOOKUP(C1449,'2015'!$C$12:$AG$1887,30,FALSE),"-")</f>
        <v/>
      </c>
      <c r="AT1449" s="148">
        <v>0</v>
      </c>
      <c r="AU1449" s="170">
        <f>IFERROR(VLOOKUP(C1449,'2015'!$C$12:$AG$1887,31,FALSE),"-")</f>
        <v>0</v>
      </c>
      <c r="AV1449" s="106"/>
      <c r="AW1449" s="63">
        <f>IFERROR(VLOOKUP(C1449,Merkittävyysluokitus!$A$2:$J$1705,10,FALSE),"-")</f>
        <v>3</v>
      </c>
      <c r="AX1449" s="175">
        <f>IFERROR(VLOOKUP(C1449,Merkittävyysluokitus!$A$2:$J$1705,6,FALSE),"-")</f>
        <v>3.4061643835616433</v>
      </c>
      <c r="AY1449" s="175">
        <f>IFERROR(VLOOKUP(C1449,Merkittävyysluokitus!$A$2:$J$1705,7,FALSE),"-")</f>
        <v>0.94999999999999984</v>
      </c>
      <c r="AZ1449" s="175">
        <f>IFERROR(VLOOKUP(C1449,Merkittävyysluokitus!$A$2:$J$1705,8,FALSE),"-")</f>
        <v>1.4561643835616436</v>
      </c>
      <c r="BA1449" s="175">
        <f>IFERROR(VLOOKUP(C1449,Merkittävyysluokitus!$A$2:$J$1705,9,FALSE),"-")</f>
        <v>1</v>
      </c>
      <c r="BB1449" s="203"/>
      <c r="BC1449" s="203" t="str">
        <f t="shared" si="361"/>
        <v/>
      </c>
      <c r="BD1449" s="39" t="str">
        <f t="shared" si="350"/>
        <v>musta</v>
      </c>
      <c r="BE1449" s="68" t="str">
        <f t="shared" si="356"/>
        <v>musta</v>
      </c>
      <c r="BF1449" s="68" t="str">
        <f t="shared" si="357"/>
        <v>musta</v>
      </c>
      <c r="BG1449" s="68" t="str">
        <f t="shared" si="358"/>
        <v>musta</v>
      </c>
      <c r="BH1449" s="208" t="str">
        <f t="shared" si="359"/>
        <v>musta</v>
      </c>
      <c r="BI1449" s="39"/>
      <c r="BJ1449" s="39" t="str">
        <f>IF(F1449="ei löydy","uusi tie",IF(E1449=0,"tieosoite muuttunut",IF(E1449=1,VLOOKUP(D1449,'2015'!$F$12:$AL$1887,31,FALSE),"-")))</f>
        <v>musta</v>
      </c>
      <c r="BK1449" s="67" t="str">
        <f>IF(E1449=1,VLOOKUP(D1449,'2015'!$F$12:$AL$1887,32,FALSE),"-")</f>
        <v>musta</v>
      </c>
      <c r="BL1449" s="39" t="str">
        <f>IF(F1449="ei löydy","uusi tie",IF(E1449=0,"tieosoite muuttunut",IF(E1449=1,VLOOKUP(D1449,'2015'!$F$12:$AL$1887,33,FALSE),"-")))</f>
        <v>musta</v>
      </c>
      <c r="BM1449" s="39"/>
      <c r="BN1449" s="217" t="str">
        <f>VLOOKUP(D1449,'2015'!$F$12:$AL$1887,33,FALSE)</f>
        <v>musta</v>
      </c>
      <c r="BO1449" s="39"/>
      <c r="BP1449" s="115" t="s">
        <v>10</v>
      </c>
      <c r="BQ1449" s="30"/>
      <c r="BS1449" s="5"/>
      <c r="BU1449" s="37"/>
      <c r="BV1449" s="30" t="s">
        <v>10</v>
      </c>
      <c r="BX1449" t="str">
        <f>IF(E1449=1,VLOOKUP(D1449,'2015'!$F$12:$AX$1887,43,FALSE),"-")</f>
        <v>musta</v>
      </c>
      <c r="BY1449" t="str">
        <f>IF(E1449=1,VLOOKUP(D1449,'2015'!$F$12:$AX$1887,44,FALSE),"-")</f>
        <v>musta</v>
      </c>
      <c r="BZ1449" t="str">
        <f>IF(E1449=1,VLOOKUP(D1449,'2015'!$F$12:$AX$1887,45,FALSE),"-")</f>
        <v>musta</v>
      </c>
      <c r="CA1449" s="31">
        <f t="shared" si="369"/>
        <v>10</v>
      </c>
      <c r="CB1449" s="31">
        <f t="shared" si="370"/>
        <v>10</v>
      </c>
      <c r="CC1449" s="31">
        <f t="shared" si="371"/>
        <v>0</v>
      </c>
      <c r="CD1449" s="31">
        <f t="shared" si="372"/>
        <v>0</v>
      </c>
      <c r="CE1449" s="31">
        <f t="shared" si="373"/>
        <v>0</v>
      </c>
      <c r="CO1449" s="2" t="s">
        <v>35</v>
      </c>
      <c r="CP1449" s="2" t="s">
        <v>35</v>
      </c>
    </row>
    <row r="1450" spans="1:94" ht="15.75" thickBot="1" x14ac:dyDescent="0.3">
      <c r="A1450" s="50"/>
      <c r="B1450" s="50"/>
      <c r="C1450" s="50" t="str">
        <f t="shared" si="362"/>
        <v>13548_1_207</v>
      </c>
      <c r="D1450" s="51" t="str">
        <f t="shared" si="363"/>
        <v>13548_1</v>
      </c>
      <c r="E1450" s="224">
        <f>IFERROR(VLOOKUP(C1450,'2015'!$C$12:$D$1887,2,FALSE),0)</f>
        <v>1</v>
      </c>
      <c r="F1450" s="51">
        <f>IFERROR(K1450-IFERROR(VLOOKUP(D1450,'2015'!$F$12:$I$1887,4,FALSE),"ei löydy"),"ei löydy")</f>
        <v>0</v>
      </c>
      <c r="G1450" s="224">
        <f>IFERROR(VLOOKUP(Työfile_2024!C1450,Liikennemalli!$D$6:$G$1921,4,FALSE),0)</f>
        <v>1</v>
      </c>
      <c r="H1450" s="225">
        <f>K1450-IFERROR(VLOOKUP(Työfile_2024!D1450,Liikennemalli!$C$6:$H$1921,6,FALSE),"ei löydy")</f>
        <v>0</v>
      </c>
      <c r="I1450" s="80">
        <v>13548</v>
      </c>
      <c r="J1450" s="52">
        <v>1</v>
      </c>
      <c r="K1450" s="52">
        <v>207</v>
      </c>
      <c r="L1450" s="53"/>
      <c r="M1450" s="54"/>
      <c r="N1450" s="54"/>
      <c r="O1450" s="54"/>
      <c r="P1450" s="54"/>
      <c r="Q1450" s="55"/>
      <c r="R1450" s="55"/>
      <c r="S1450" s="55"/>
      <c r="T1450" s="55"/>
      <c r="U1450" s="52"/>
      <c r="V1450" s="56">
        <v>80</v>
      </c>
      <c r="W1450" s="56">
        <v>2</v>
      </c>
      <c r="X1450" s="56">
        <v>87</v>
      </c>
      <c r="Y1450" s="56">
        <f>VLOOKUP(D1450,Liikennemalli24!$D$2:$F$1804,2,FALSE)</f>
        <v>16</v>
      </c>
      <c r="Z1450" s="57">
        <f>VLOOKUP(D1450,Liikennemalli24!$D$2:$F$1804,3,FALSE)</f>
        <v>0.40400000000000003</v>
      </c>
      <c r="AA1450" s="178">
        <f>IF(G1450=1,VLOOKUP(C1450,Liikennemalli!$D$6:$H$1921,2,FALSE),"-")</f>
        <v>9.1587612021587308</v>
      </c>
      <c r="AB1450" s="197">
        <f>IF(G1450=1,VLOOKUP(C1450,Liikennemalli!$D$6:$H$1921,3,FALSE),"-")</f>
        <v>0.39620033894946999</v>
      </c>
      <c r="AC1450" s="134" t="str">
        <f>IF(E1450=1,VLOOKUP(Työfile_2024!D1450,'2015'!$F$12:$X$1887,18,FALSE),"-")</f>
        <v>ei mallia</v>
      </c>
      <c r="AD1450" s="127" t="str">
        <f>IF(E1450=1,VLOOKUP(Työfile_2024!D1450,'2015'!$F$12:$X$1887,19,FALSE),"-")</f>
        <v>ei mallia</v>
      </c>
      <c r="AI1450" s="127">
        <f>IF(E1450=1,VLOOKUP(Työfile_2024!D1450,'2015'!$F$12:$AB$1887,20,FALSE),"-")</f>
        <v>0</v>
      </c>
      <c r="AJ1450" s="127">
        <f>IF(E1450=1,VLOOKUP(Työfile_2024!D1450,'2015'!$F$12:$AB$1887,21,FALSE),"-")</f>
        <v>0</v>
      </c>
      <c r="AK1450" s="127">
        <f>IF(E1450=1,VLOOKUP(Työfile_2024!D1450,'2015'!$F$12:$AB$1887,22,FALSE),"-")</f>
        <v>0</v>
      </c>
      <c r="AL1450" s="127">
        <f>IF(E1450=1,VLOOKUP(Työfile_2024!D1450,'2015'!$F$12:$AB$1887,23,FALSE),"-")</f>
        <v>0</v>
      </c>
      <c r="AM1450" s="56">
        <f>VLOOKUP(Työfile_2024!D1450,Tmatkat_20km_tarkasteltava_verk!$C$2:$D$1804,2,FALSE)</f>
        <v>4</v>
      </c>
      <c r="AN1450" s="148">
        <f t="shared" si="360"/>
        <v>0.05</v>
      </c>
      <c r="AO1450" s="178">
        <f>IF(E1450=1,VLOOKUP(Työfile_2024!D1450,'2015'!$F$12:$AC$1887,24,FALSE),"-")</f>
        <v>4</v>
      </c>
      <c r="AP1450" s="52">
        <f>VLOOKUP(D1450,Tarkasteltava_verkko_2024_harva!$E$2:$I$1804,5,FALSE)</f>
        <v>0</v>
      </c>
      <c r="AQ1450" s="52">
        <f>VLOOKUP(D1450,Tarkasteltava_verkko_2024_harva!$E$2:$I$1804,4,FALSE)</f>
        <v>0</v>
      </c>
      <c r="AR1450" s="148">
        <v>0.86473429951690817</v>
      </c>
      <c r="AS1450" s="170" t="str">
        <f>IFERROR(VLOOKUP(C1450,'2015'!$C$12:$AG$1887,30,FALSE),"-")</f>
        <v>Kyllä</v>
      </c>
      <c r="AT1450" s="148">
        <v>0.86473429951690817</v>
      </c>
      <c r="AU1450" s="170" t="str">
        <f>IFERROR(VLOOKUP(C1450,'2015'!$C$12:$AG$1887,31,FALSE),"-")</f>
        <v>Kyllä</v>
      </c>
      <c r="AV1450" s="106"/>
      <c r="AW1450" s="63">
        <f>IFERROR(VLOOKUP(C1450,Merkittävyysluokitus!$A$2:$J$1705,10,FALSE),"-")</f>
        <v>4</v>
      </c>
      <c r="AX1450" s="175">
        <f>IFERROR(VLOOKUP(C1450,Merkittävyysluokitus!$A$2:$J$1705,6,FALSE),"-")</f>
        <v>2.62</v>
      </c>
      <c r="AY1450" s="175">
        <f>IFERROR(VLOOKUP(C1450,Merkittävyysluokitus!$A$2:$J$1705,7,FALSE),"-")</f>
        <v>0.51333333333333331</v>
      </c>
      <c r="AZ1450" s="175">
        <f>IFERROR(VLOOKUP(C1450,Merkittävyysluokitus!$A$2:$J$1705,8,FALSE),"-")</f>
        <v>0.44</v>
      </c>
      <c r="BA1450" s="175">
        <f>IFERROR(VLOOKUP(C1450,Merkittävyysluokitus!$A$2:$J$1705,9,FALSE),"-")</f>
        <v>1.6666666666666665</v>
      </c>
      <c r="BB1450" s="203"/>
      <c r="BC1450" s="203" t="str">
        <f t="shared" si="361"/>
        <v/>
      </c>
      <c r="BD1450" s="39" t="str">
        <f t="shared" si="350"/>
        <v>musta</v>
      </c>
      <c r="BE1450" s="68" t="str">
        <f t="shared" si="356"/>
        <v>musta</v>
      </c>
      <c r="BF1450" s="68" t="str">
        <f t="shared" si="357"/>
        <v>musta</v>
      </c>
      <c r="BG1450" s="68" t="str">
        <f t="shared" si="358"/>
        <v>musta</v>
      </c>
      <c r="BH1450" s="208" t="str">
        <f t="shared" si="359"/>
        <v>musta</v>
      </c>
      <c r="BI1450" s="39"/>
      <c r="BJ1450" s="39" t="str">
        <f>IF(F1450="ei löydy","uusi tie",IF(E1450=0,"tieosoite muuttunut",IF(E1450=1,VLOOKUP(D1450,'2015'!$F$12:$AL$1887,31,FALSE),"-")))</f>
        <v>musta</v>
      </c>
      <c r="BK1450" s="67" t="str">
        <f>IF(E1450=1,VLOOKUP(D1450,'2015'!$F$12:$AL$1887,32,FALSE),"-")</f>
        <v>musta</v>
      </c>
      <c r="BL1450" s="39" t="str">
        <f>IF(F1450="ei löydy","uusi tie",IF(E1450=0,"tieosoite muuttunut",IF(E1450=1,VLOOKUP(D1450,'2015'!$F$12:$AL$1887,33,FALSE),"-")))</f>
        <v>musta</v>
      </c>
      <c r="BM1450" s="39"/>
      <c r="BN1450" s="217" t="str">
        <f>VLOOKUP(D1450,'2015'!$F$12:$AL$1887,33,FALSE)</f>
        <v>musta</v>
      </c>
      <c r="BO1450" s="39"/>
      <c r="BP1450" s="115" t="s">
        <v>10</v>
      </c>
      <c r="BQ1450" s="30"/>
      <c r="BS1450" s="5"/>
      <c r="BU1450" s="37"/>
      <c r="BV1450" s="30" t="s">
        <v>10</v>
      </c>
      <c r="BX1450" t="str">
        <f>IF(E1450=1,VLOOKUP(D1450,'2015'!$F$12:$AX$1887,43,FALSE),"-")</f>
        <v>ei mallia</v>
      </c>
      <c r="BY1450" t="str">
        <f>IF(E1450=1,VLOOKUP(D1450,'2015'!$F$12:$AX$1887,44,FALSE),"-")</f>
        <v>ei mallia</v>
      </c>
      <c r="BZ1450" t="str">
        <f>IF(E1450=1,VLOOKUP(D1450,'2015'!$F$12:$AX$1887,45,FALSE),"-")</f>
        <v>ei mallia</v>
      </c>
      <c r="CA1450" s="31">
        <f t="shared" si="369"/>
        <v>20</v>
      </c>
      <c r="CB1450" s="31">
        <f t="shared" si="370"/>
        <v>10</v>
      </c>
      <c r="CC1450" s="31">
        <f t="shared" si="371"/>
        <v>10</v>
      </c>
      <c r="CD1450" s="31">
        <f t="shared" si="372"/>
        <v>0</v>
      </c>
      <c r="CE1450" s="31">
        <f t="shared" si="373"/>
        <v>0</v>
      </c>
      <c r="CO1450" s="2" t="s">
        <v>35</v>
      </c>
      <c r="CP1450" s="2" t="s">
        <v>35</v>
      </c>
    </row>
    <row r="1451" spans="1:94" ht="15.75" thickBot="1" x14ac:dyDescent="0.3">
      <c r="A1451" s="50"/>
      <c r="B1451" s="50"/>
      <c r="C1451" s="50" t="str">
        <f t="shared" si="362"/>
        <v>13549_1_7225</v>
      </c>
      <c r="D1451" s="51" t="str">
        <f t="shared" si="363"/>
        <v>13549_1</v>
      </c>
      <c r="E1451" s="224">
        <f>IFERROR(VLOOKUP(C1451,'2015'!$C$12:$D$1887,2,FALSE),0)</f>
        <v>1</v>
      </c>
      <c r="F1451" s="51">
        <f>IFERROR(K1451-IFERROR(VLOOKUP(D1451,'2015'!$F$12:$I$1887,4,FALSE),"ei löydy"),"ei löydy")</f>
        <v>0</v>
      </c>
      <c r="G1451" s="224">
        <f>IFERROR(VLOOKUP(Työfile_2024!C1451,Liikennemalli!$D$6:$G$1921,4,FALSE),0)</f>
        <v>1</v>
      </c>
      <c r="H1451" s="225">
        <f>K1451-IFERROR(VLOOKUP(Työfile_2024!D1451,Liikennemalli!$C$6:$H$1921,6,FALSE),"ei löydy")</f>
        <v>0</v>
      </c>
      <c r="I1451" s="80">
        <v>13549</v>
      </c>
      <c r="J1451" s="52">
        <v>1</v>
      </c>
      <c r="K1451" s="52">
        <v>7225</v>
      </c>
      <c r="L1451" s="53"/>
      <c r="M1451" s="54"/>
      <c r="N1451" s="54"/>
      <c r="O1451" s="54"/>
      <c r="P1451" s="54"/>
      <c r="Q1451" s="55"/>
      <c r="R1451" s="55"/>
      <c r="S1451" s="55"/>
      <c r="T1451" s="55"/>
      <c r="U1451" s="52"/>
      <c r="V1451" s="56">
        <v>64</v>
      </c>
      <c r="W1451" s="56">
        <v>3</v>
      </c>
      <c r="X1451" s="56">
        <v>69</v>
      </c>
      <c r="Y1451" s="56">
        <f>VLOOKUP(D1451,Liikennemalli24!$D$2:$F$1804,2,FALSE)</f>
        <v>308</v>
      </c>
      <c r="Z1451" s="57">
        <f>VLOOKUP(D1451,Liikennemalli24!$D$2:$F$1804,3,FALSE)</f>
        <v>0.55300000000000005</v>
      </c>
      <c r="AA1451" s="178">
        <f>IF(G1451=1,VLOOKUP(C1451,Liikennemalli!$D$6:$H$1921,2,FALSE),"-")</f>
        <v>198.04410442581201</v>
      </c>
      <c r="AB1451" s="197">
        <f>IF(G1451=1,VLOOKUP(C1451,Liikennemalli!$D$6:$H$1921,3,FALSE),"-")</f>
        <v>0.62190572936211097</v>
      </c>
      <c r="AC1451" s="134">
        <f>IF(E1451=1,VLOOKUP(Työfile_2024!D1451,'2015'!$F$12:$X$1887,18,FALSE),"-")</f>
        <v>377</v>
      </c>
      <c r="AD1451" s="127">
        <f>IF(E1451=1,VLOOKUP(Työfile_2024!D1451,'2015'!$F$12:$X$1887,19,FALSE),"-")</f>
        <v>0.8</v>
      </c>
      <c r="AI1451" s="127">
        <f>IF(E1451=1,VLOOKUP(Työfile_2024!D1451,'2015'!$F$12:$AB$1887,20,FALSE),"-")</f>
        <v>0</v>
      </c>
      <c r="AJ1451" s="127">
        <f>IF(E1451=1,VLOOKUP(Työfile_2024!D1451,'2015'!$F$12:$AB$1887,21,FALSE),"-")</f>
        <v>0</v>
      </c>
      <c r="AK1451" s="127">
        <f>IF(E1451=1,VLOOKUP(Työfile_2024!D1451,'2015'!$F$12:$AB$1887,22,FALSE),"-")</f>
        <v>0</v>
      </c>
      <c r="AL1451" s="127">
        <f>IF(E1451=1,VLOOKUP(Työfile_2024!D1451,'2015'!$F$12:$AB$1887,23,FALSE),"-")</f>
        <v>0</v>
      </c>
      <c r="AM1451" s="56">
        <f>VLOOKUP(Työfile_2024!D1451,Tmatkat_20km_tarkasteltava_verk!$C$2:$D$1804,2,FALSE)</f>
        <v>33</v>
      </c>
      <c r="AN1451" s="148">
        <f t="shared" si="360"/>
        <v>0.515625</v>
      </c>
      <c r="AO1451" s="178">
        <f>IF(E1451=1,VLOOKUP(Työfile_2024!D1451,'2015'!$F$12:$AC$1887,24,FALSE),"-")</f>
        <v>5</v>
      </c>
      <c r="AP1451" s="52" t="str">
        <f>VLOOKUP(D1451,Tarkasteltava_verkko_2024_harva!$E$2:$I$1804,5,FALSE)</f>
        <v>tiivis</v>
      </c>
      <c r="AQ1451" s="52">
        <f>VLOOKUP(D1451,Tarkasteltava_verkko_2024_harva!$E$2:$I$1804,4,FALSE)</f>
        <v>0</v>
      </c>
      <c r="AR1451" s="148">
        <v>0</v>
      </c>
      <c r="AS1451" s="170" t="str">
        <f>IFERROR(VLOOKUP(C1451,'2015'!$C$12:$AG$1887,30,FALSE),"-")</f>
        <v/>
      </c>
      <c r="AT1451" s="148">
        <v>0</v>
      </c>
      <c r="AU1451" s="170">
        <f>IFERROR(VLOOKUP(C1451,'2015'!$C$12:$AG$1887,31,FALSE),"-")</f>
        <v>0</v>
      </c>
      <c r="AV1451" s="106"/>
      <c r="AW1451" s="63">
        <f>IFERROR(VLOOKUP(C1451,Merkittävyysluokitus!$A$2:$J$1705,10,FALSE),"-")</f>
        <v>4</v>
      </c>
      <c r="AX1451" s="175">
        <f>IFERROR(VLOOKUP(C1451,Merkittävyysluokitus!$A$2:$J$1705,6,FALSE),"-")</f>
        <v>1.9366118721461185</v>
      </c>
      <c r="AY1451" s="175">
        <f>IFERROR(VLOOKUP(C1451,Merkittävyysluokitus!$A$2:$J$1705,7,FALSE),"-")</f>
        <v>0.26199999999999996</v>
      </c>
      <c r="AZ1451" s="175">
        <f>IFERROR(VLOOKUP(C1451,Merkittävyysluokitus!$A$2:$J$1705,8,FALSE),"-")</f>
        <v>1.1746118721461185</v>
      </c>
      <c r="BA1451" s="175">
        <f>IFERROR(VLOOKUP(C1451,Merkittävyysluokitus!$A$2:$J$1705,9,FALSE),"-")</f>
        <v>0.5</v>
      </c>
      <c r="BB1451" s="203"/>
      <c r="BC1451" s="203" t="str">
        <f t="shared" si="361"/>
        <v/>
      </c>
      <c r="BD1451" s="39" t="str">
        <f t="shared" si="350"/>
        <v>musta</v>
      </c>
      <c r="BE1451" s="68" t="str">
        <f t="shared" si="356"/>
        <v>musta</v>
      </c>
      <c r="BF1451" s="68" t="str">
        <f t="shared" si="357"/>
        <v>musta</v>
      </c>
      <c r="BG1451" s="68" t="str">
        <f t="shared" si="358"/>
        <v>musta</v>
      </c>
      <c r="BH1451" s="208" t="str">
        <f t="shared" si="359"/>
        <v>musta</v>
      </c>
      <c r="BI1451" s="39"/>
      <c r="BJ1451" s="39" t="str">
        <f>IF(F1451="ei löydy","uusi tie",IF(E1451=0,"tieosoite muuttunut",IF(E1451=1,VLOOKUP(D1451,'2015'!$F$12:$AL$1887,31,FALSE),"-")))</f>
        <v>musta</v>
      </c>
      <c r="BK1451" s="67" t="str">
        <f>IF(E1451=1,VLOOKUP(D1451,'2015'!$F$12:$AL$1887,32,FALSE),"-")</f>
        <v>musta</v>
      </c>
      <c r="BL1451" s="39" t="str">
        <f>IF(F1451="ei löydy","uusi tie",IF(E1451=0,"tieosoite muuttunut",IF(E1451=1,VLOOKUP(D1451,'2015'!$F$12:$AL$1887,33,FALSE),"-")))</f>
        <v>musta</v>
      </c>
      <c r="BM1451" s="39"/>
      <c r="BN1451" s="217" t="str">
        <f>VLOOKUP(D1451,'2015'!$F$12:$AL$1887,33,FALSE)</f>
        <v>musta</v>
      </c>
      <c r="BO1451" s="39"/>
      <c r="BP1451" s="115" t="s">
        <v>10</v>
      </c>
      <c r="BQ1451" s="30"/>
      <c r="BS1451" s="5"/>
      <c r="BU1451" s="37"/>
      <c r="BV1451" s="30" t="s">
        <v>10</v>
      </c>
      <c r="BX1451" t="str">
        <f>IF(E1451=1,VLOOKUP(D1451,'2015'!$F$12:$AX$1887,43,FALSE),"-")</f>
        <v>musta</v>
      </c>
      <c r="BY1451" t="str">
        <f>IF(E1451=1,VLOOKUP(D1451,'2015'!$F$12:$AX$1887,44,FALSE),"-")</f>
        <v>musta</v>
      </c>
      <c r="BZ1451" t="str">
        <f>IF(E1451=1,VLOOKUP(D1451,'2015'!$F$12:$AX$1887,45,FALSE),"-")</f>
        <v>musta</v>
      </c>
      <c r="CA1451" s="31">
        <f t="shared" si="369"/>
        <v>10</v>
      </c>
      <c r="CB1451" s="31">
        <f t="shared" si="370"/>
        <v>10</v>
      </c>
      <c r="CC1451" s="31">
        <f t="shared" si="371"/>
        <v>0</v>
      </c>
      <c r="CD1451" s="31">
        <f t="shared" si="372"/>
        <v>0</v>
      </c>
      <c r="CE1451" s="31">
        <f t="shared" si="373"/>
        <v>0</v>
      </c>
      <c r="CO1451" s="2" t="s">
        <v>35</v>
      </c>
      <c r="CP1451" s="2" t="s">
        <v>35</v>
      </c>
    </row>
    <row r="1452" spans="1:94" ht="15.75" thickBot="1" x14ac:dyDescent="0.3">
      <c r="A1452" s="50"/>
      <c r="B1452" s="50"/>
      <c r="C1452" s="50" t="str">
        <f t="shared" si="362"/>
        <v>13549_2_5276</v>
      </c>
      <c r="D1452" s="51" t="str">
        <f t="shared" si="363"/>
        <v>13549_2</v>
      </c>
      <c r="E1452" s="224">
        <f>IFERROR(VLOOKUP(C1452,'2015'!$C$12:$D$1887,2,FALSE),0)</f>
        <v>1</v>
      </c>
      <c r="F1452" s="51">
        <f>IFERROR(K1452-IFERROR(VLOOKUP(D1452,'2015'!$F$12:$I$1887,4,FALSE),"ei löydy"),"ei löydy")</f>
        <v>0</v>
      </c>
      <c r="G1452" s="224">
        <f>IFERROR(VLOOKUP(Työfile_2024!C1452,Liikennemalli!$D$6:$G$1921,4,FALSE),0)</f>
        <v>1</v>
      </c>
      <c r="H1452" s="225">
        <f>K1452-IFERROR(VLOOKUP(Työfile_2024!D1452,Liikennemalli!$C$6:$H$1921,6,FALSE),"ei löydy")</f>
        <v>0</v>
      </c>
      <c r="I1452" s="80">
        <v>13549</v>
      </c>
      <c r="J1452" s="52">
        <v>2</v>
      </c>
      <c r="K1452" s="52">
        <v>5276</v>
      </c>
      <c r="L1452" s="53"/>
      <c r="M1452" s="54"/>
      <c r="N1452" s="54"/>
      <c r="O1452" s="54"/>
      <c r="P1452" s="54"/>
      <c r="Q1452" s="55"/>
      <c r="R1452" s="55"/>
      <c r="S1452" s="55"/>
      <c r="T1452" s="55"/>
      <c r="U1452" s="52"/>
      <c r="V1452" s="56">
        <v>236.50416982562547</v>
      </c>
      <c r="W1452" s="56">
        <v>15.465504169825625</v>
      </c>
      <c r="X1452" s="56">
        <v>271.18043972706596</v>
      </c>
      <c r="Y1452" s="56">
        <f>VLOOKUP(D1452,Liikennemalli24!$D$2:$F$1804,2,FALSE)</f>
        <v>136</v>
      </c>
      <c r="Z1452" s="57">
        <f>VLOOKUP(D1452,Liikennemalli24!$D$2:$F$1804,3,FALSE)</f>
        <v>0.45100000000000001</v>
      </c>
      <c r="AA1452" s="178">
        <f>IF(G1452=1,VLOOKUP(C1452,Liikennemalli!$D$6:$H$1921,2,FALSE),"-")</f>
        <v>132.237665389867</v>
      </c>
      <c r="AB1452" s="197">
        <f>IF(G1452=1,VLOOKUP(C1452,Liikennemalli!$D$6:$H$1921,3,FALSE),"-")</f>
        <v>0.45748835093982099</v>
      </c>
      <c r="AC1452" s="134">
        <f>IF(E1452=1,VLOOKUP(Työfile_2024!D1452,'2015'!$F$12:$X$1887,18,FALSE),"-")</f>
        <v>183</v>
      </c>
      <c r="AD1452" s="127">
        <f>IF(E1452=1,VLOOKUP(Työfile_2024!D1452,'2015'!$F$12:$X$1887,19,FALSE),"-")</f>
        <v>0.63</v>
      </c>
      <c r="AI1452" s="127">
        <f>IF(E1452=1,VLOOKUP(Työfile_2024!D1452,'2015'!$F$12:$AB$1887,20,FALSE),"-")</f>
        <v>0</v>
      </c>
      <c r="AJ1452" s="127">
        <f>IF(E1452=1,VLOOKUP(Työfile_2024!D1452,'2015'!$F$12:$AB$1887,21,FALSE),"-")</f>
        <v>0</v>
      </c>
      <c r="AK1452" s="127">
        <f>IF(E1452=1,VLOOKUP(Työfile_2024!D1452,'2015'!$F$12:$AB$1887,22,FALSE),"-")</f>
        <v>0</v>
      </c>
      <c r="AL1452" s="127">
        <f>IF(E1452=1,VLOOKUP(Työfile_2024!D1452,'2015'!$F$12:$AB$1887,23,FALSE),"-")</f>
        <v>0</v>
      </c>
      <c r="AM1452" s="56">
        <f>VLOOKUP(Työfile_2024!D1452,Tmatkat_20km_tarkasteltava_verk!$C$2:$D$1804,2,FALSE)</f>
        <v>124</v>
      </c>
      <c r="AN1452" s="148">
        <f t="shared" si="360"/>
        <v>0.52430365219955832</v>
      </c>
      <c r="AO1452" s="178">
        <f>IF(E1452=1,VLOOKUP(Työfile_2024!D1452,'2015'!$F$12:$AC$1887,24,FALSE),"-")</f>
        <v>74</v>
      </c>
      <c r="AP1452" s="52" t="str">
        <f>VLOOKUP(D1452,Tarkasteltava_verkko_2024_harva!$E$2:$I$1804,5,FALSE)</f>
        <v>tiivis</v>
      </c>
      <c r="AQ1452" s="52">
        <f>VLOOKUP(D1452,Tarkasteltava_verkko_2024_harva!$E$2:$I$1804,4,FALSE)</f>
        <v>0</v>
      </c>
      <c r="AR1452" s="148">
        <v>0.26175132676269902</v>
      </c>
      <c r="AS1452" s="170" t="str">
        <f>IFERROR(VLOOKUP(C1452,'2015'!$C$12:$AG$1887,30,FALSE),"-")</f>
        <v/>
      </c>
      <c r="AT1452" s="148">
        <v>0.27426080363912053</v>
      </c>
      <c r="AU1452" s="170">
        <f>IFERROR(VLOOKUP(C1452,'2015'!$C$12:$AG$1887,31,FALSE),"-")</f>
        <v>0</v>
      </c>
      <c r="AV1452" s="106"/>
      <c r="AW1452" s="63">
        <f>IFERROR(VLOOKUP(C1452,Merkittävyysluokitus!$A$2:$J$1705,10,FALSE),"-")</f>
        <v>3</v>
      </c>
      <c r="AX1452" s="175">
        <f>IFERROR(VLOOKUP(C1452,Merkittävyysluokitus!$A$2:$J$1705,6,FALSE),"-")</f>
        <v>4.9515616207564648</v>
      </c>
      <c r="AY1452" s="175">
        <f>IFERROR(VLOOKUP(C1452,Merkittävyysluokitus!$A$2:$J$1705,7,FALSE),"-")</f>
        <v>1.5561791761435431</v>
      </c>
      <c r="AZ1452" s="175">
        <f>IFERROR(VLOOKUP(C1452,Merkittävyysluokitus!$A$2:$J$1705,8,FALSE),"-")</f>
        <v>2.3953824446129222</v>
      </c>
      <c r="BA1452" s="175">
        <f>IFERROR(VLOOKUP(C1452,Merkittävyysluokitus!$A$2:$J$1705,9,FALSE),"-")</f>
        <v>1</v>
      </c>
      <c r="BB1452" s="203"/>
      <c r="BC1452" s="203" t="str">
        <f t="shared" si="361"/>
        <v/>
      </c>
      <c r="BD1452" s="39" t="str">
        <f t="shared" si="350"/>
        <v>musta</v>
      </c>
      <c r="BE1452" s="68" t="str">
        <f t="shared" si="356"/>
        <v>musta</v>
      </c>
      <c r="BF1452" s="68" t="str">
        <f t="shared" si="357"/>
        <v>musta</v>
      </c>
      <c r="BG1452" s="68" t="str">
        <f t="shared" si="358"/>
        <v>musta</v>
      </c>
      <c r="BH1452" s="208" t="str">
        <f t="shared" si="359"/>
        <v>musta</v>
      </c>
      <c r="BI1452" s="39"/>
      <c r="BJ1452" s="39" t="str">
        <f>IF(F1452="ei löydy","uusi tie",IF(E1452=0,"tieosoite muuttunut",IF(E1452=1,VLOOKUP(D1452,'2015'!$F$12:$AL$1887,31,FALSE),"-")))</f>
        <v>musta</v>
      </c>
      <c r="BK1452" s="67" t="str">
        <f>IF(E1452=1,VLOOKUP(D1452,'2015'!$F$12:$AL$1887,32,FALSE),"-")</f>
        <v>musta</v>
      </c>
      <c r="BL1452" s="39" t="str">
        <f>IF(F1452="ei löydy","uusi tie",IF(E1452=0,"tieosoite muuttunut",IF(E1452=1,VLOOKUP(D1452,'2015'!$F$12:$AL$1887,33,FALSE),"-")))</f>
        <v>musta</v>
      </c>
      <c r="BM1452" s="39"/>
      <c r="BN1452" s="217" t="str">
        <f>VLOOKUP(D1452,'2015'!$F$12:$AL$1887,33,FALSE)</f>
        <v>musta</v>
      </c>
      <c r="BO1452" s="39"/>
      <c r="BP1452" s="115" t="s">
        <v>10</v>
      </c>
      <c r="BQ1452" s="30"/>
      <c r="BS1452" s="5"/>
      <c r="BU1452" s="37"/>
      <c r="BV1452" s="30" t="s">
        <v>10</v>
      </c>
      <c r="BX1452" t="str">
        <f>IF(E1452=1,VLOOKUP(D1452,'2015'!$F$12:$AX$1887,43,FALSE),"-")</f>
        <v>musta</v>
      </c>
      <c r="BY1452" t="str">
        <f>IF(E1452=1,VLOOKUP(D1452,'2015'!$F$12:$AX$1887,44,FALSE),"-")</f>
        <v>musta</v>
      </c>
      <c r="BZ1452" t="str">
        <f>IF(E1452=1,VLOOKUP(D1452,'2015'!$F$12:$AX$1887,45,FALSE),"-")</f>
        <v>musta</v>
      </c>
      <c r="CA1452" s="31">
        <f t="shared" si="369"/>
        <v>11</v>
      </c>
      <c r="CB1452" s="31">
        <f t="shared" si="370"/>
        <v>10</v>
      </c>
      <c r="CC1452" s="31">
        <f t="shared" si="371"/>
        <v>0</v>
      </c>
      <c r="CD1452" s="31">
        <f t="shared" si="372"/>
        <v>1</v>
      </c>
      <c r="CE1452" s="31">
        <f t="shared" si="373"/>
        <v>0</v>
      </c>
      <c r="CO1452" s="2" t="s">
        <v>35</v>
      </c>
      <c r="CP1452" s="2" t="s">
        <v>35</v>
      </c>
    </row>
    <row r="1453" spans="1:94" ht="15.75" thickBot="1" x14ac:dyDescent="0.3">
      <c r="A1453" s="50"/>
      <c r="B1453" s="50"/>
      <c r="C1453" s="50" t="str">
        <f t="shared" si="362"/>
        <v>13550_1_2590</v>
      </c>
      <c r="D1453" s="51" t="str">
        <f t="shared" si="363"/>
        <v>13550_1</v>
      </c>
      <c r="E1453" s="224">
        <f>IFERROR(VLOOKUP(C1453,'2015'!$C$12:$D$1887,2,FALSE),0)</f>
        <v>1</v>
      </c>
      <c r="F1453" s="51">
        <f>IFERROR(K1453-IFERROR(VLOOKUP(D1453,'2015'!$F$12:$I$1887,4,FALSE),"ei löydy"),"ei löydy")</f>
        <v>0</v>
      </c>
      <c r="G1453" s="224">
        <f>IFERROR(VLOOKUP(Työfile_2024!C1453,Liikennemalli!$D$6:$G$1921,4,FALSE),0)</f>
        <v>1</v>
      </c>
      <c r="H1453" s="225">
        <f>K1453-IFERROR(VLOOKUP(Työfile_2024!D1453,Liikennemalli!$C$6:$H$1921,6,FALSE),"ei löydy")</f>
        <v>0</v>
      </c>
      <c r="I1453" s="80">
        <v>13550</v>
      </c>
      <c r="J1453" s="52">
        <v>1</v>
      </c>
      <c r="K1453" s="52">
        <v>2590</v>
      </c>
      <c r="L1453" s="53"/>
      <c r="M1453" s="54"/>
      <c r="N1453" s="54"/>
      <c r="O1453" s="54"/>
      <c r="P1453" s="54"/>
      <c r="Q1453" s="55"/>
      <c r="R1453" s="55"/>
      <c r="S1453" s="55"/>
      <c r="T1453" s="55"/>
      <c r="U1453" s="52"/>
      <c r="V1453" s="56">
        <v>108</v>
      </c>
      <c r="W1453" s="56">
        <v>6</v>
      </c>
      <c r="X1453" s="56">
        <v>113</v>
      </c>
      <c r="Y1453" s="56">
        <f>VLOOKUP(D1453,Liikennemalli24!$D$2:$F$1804,2,FALSE)</f>
        <v>264</v>
      </c>
      <c r="Z1453" s="57">
        <f>VLOOKUP(D1453,Liikennemalli24!$D$2:$F$1804,3,FALSE)</f>
        <v>0.63600000000000001</v>
      </c>
      <c r="AA1453" s="178">
        <f>IF(G1453=1,VLOOKUP(C1453,Liikennemalli!$D$6:$H$1921,2,FALSE),"-")</f>
        <v>116.92000947995101</v>
      </c>
      <c r="AB1453" s="197">
        <f>IF(G1453=1,VLOOKUP(C1453,Liikennemalli!$D$6:$H$1921,3,FALSE),"-")</f>
        <v>0.64693569651788796</v>
      </c>
      <c r="AC1453" s="134">
        <f>IF(E1453=1,VLOOKUP(Työfile_2024!D1453,'2015'!$F$12:$X$1887,18,FALSE),"-")</f>
        <v>55</v>
      </c>
      <c r="AD1453" s="127">
        <f>IF(E1453=1,VLOOKUP(Työfile_2024!D1453,'2015'!$F$12:$X$1887,19,FALSE),"-")</f>
        <v>0.68</v>
      </c>
      <c r="AI1453" s="127">
        <f>IF(E1453=1,VLOOKUP(Työfile_2024!D1453,'2015'!$F$12:$AB$1887,20,FALSE),"-")</f>
        <v>0</v>
      </c>
      <c r="AJ1453" s="127">
        <f>IF(E1453=1,VLOOKUP(Työfile_2024!D1453,'2015'!$F$12:$AB$1887,21,FALSE),"-")</f>
        <v>0</v>
      </c>
      <c r="AK1453" s="127">
        <f>IF(E1453=1,VLOOKUP(Työfile_2024!D1453,'2015'!$F$12:$AB$1887,22,FALSE),"-")</f>
        <v>0</v>
      </c>
      <c r="AL1453" s="127">
        <f>IF(E1453=1,VLOOKUP(Työfile_2024!D1453,'2015'!$F$12:$AB$1887,23,FALSE),"-")</f>
        <v>0</v>
      </c>
      <c r="AM1453" s="56">
        <f>VLOOKUP(Työfile_2024!D1453,Tmatkat_20km_tarkasteltava_verk!$C$2:$D$1804,2,FALSE)</f>
        <v>24</v>
      </c>
      <c r="AN1453" s="148">
        <f t="shared" si="360"/>
        <v>0.22222222222222221</v>
      </c>
      <c r="AO1453" s="178">
        <f>IF(E1453=1,VLOOKUP(Työfile_2024!D1453,'2015'!$F$12:$AC$1887,24,FALSE),"-")</f>
        <v>3</v>
      </c>
      <c r="AP1453" s="52">
        <f>VLOOKUP(D1453,Tarkasteltava_verkko_2024_harva!$E$2:$I$1804,5,FALSE)</f>
        <v>0</v>
      </c>
      <c r="AQ1453" s="52">
        <f>VLOOKUP(D1453,Tarkasteltava_verkko_2024_harva!$E$2:$I$1804,4,FALSE)</f>
        <v>0</v>
      </c>
      <c r="AR1453" s="148">
        <v>0</v>
      </c>
      <c r="AS1453" s="170" t="str">
        <f>IFERROR(VLOOKUP(C1453,'2015'!$C$12:$AG$1887,30,FALSE),"-")</f>
        <v/>
      </c>
      <c r="AT1453" s="148">
        <v>0</v>
      </c>
      <c r="AU1453" s="170">
        <f>IFERROR(VLOOKUP(C1453,'2015'!$C$12:$AG$1887,31,FALSE),"-")</f>
        <v>0</v>
      </c>
      <c r="AV1453" s="106"/>
      <c r="AW1453" s="63">
        <f>IFERROR(VLOOKUP(C1453,Merkittävyysluokitus!$A$2:$J$1705,10,FALSE),"-")</f>
        <v>4</v>
      </c>
      <c r="AX1453" s="175">
        <f>IFERROR(VLOOKUP(C1453,Merkittävyysluokitus!$A$2:$J$1705,6,FALSE),"-")</f>
        <v>1.9106666666666665</v>
      </c>
      <c r="AY1453" s="175">
        <f>IFERROR(VLOOKUP(C1453,Merkittävyysluokitus!$A$2:$J$1705,7,FALSE),"-")</f>
        <v>0.41733333333333333</v>
      </c>
      <c r="AZ1453" s="175">
        <f>IFERROR(VLOOKUP(C1453,Merkittävyysluokitus!$A$2:$J$1705,8,FALSE),"-")</f>
        <v>0.65999999999999992</v>
      </c>
      <c r="BA1453" s="175">
        <f>IFERROR(VLOOKUP(C1453,Merkittävyysluokitus!$A$2:$J$1705,9,FALSE),"-")</f>
        <v>0.83333333333333326</v>
      </c>
      <c r="BB1453" s="203"/>
      <c r="BC1453" s="203" t="str">
        <f t="shared" si="361"/>
        <v/>
      </c>
      <c r="BD1453" s="39" t="str">
        <f t="shared" si="350"/>
        <v>musta</v>
      </c>
      <c r="BE1453" s="68" t="str">
        <f t="shared" si="356"/>
        <v>musta</v>
      </c>
      <c r="BF1453" s="68" t="str">
        <f t="shared" si="357"/>
        <v>musta</v>
      </c>
      <c r="BG1453" s="68" t="str">
        <f t="shared" si="358"/>
        <v>musta</v>
      </c>
      <c r="BH1453" s="208" t="str">
        <f t="shared" si="359"/>
        <v>musta</v>
      </c>
      <c r="BI1453" s="39"/>
      <c r="BJ1453" s="39" t="str">
        <f>IF(F1453="ei löydy","uusi tie",IF(E1453=0,"tieosoite muuttunut",IF(E1453=1,VLOOKUP(D1453,'2015'!$F$12:$AL$1887,31,FALSE),"-")))</f>
        <v>musta</v>
      </c>
      <c r="BK1453" s="67" t="str">
        <f>IF(E1453=1,VLOOKUP(D1453,'2015'!$F$12:$AL$1887,32,FALSE),"-")</f>
        <v>musta</v>
      </c>
      <c r="BL1453" s="39" t="str">
        <f>IF(F1453="ei löydy","uusi tie",IF(E1453=0,"tieosoite muuttunut",IF(E1453=1,VLOOKUP(D1453,'2015'!$F$12:$AL$1887,33,FALSE),"-")))</f>
        <v>musta</v>
      </c>
      <c r="BM1453" s="39"/>
      <c r="BN1453" s="217" t="str">
        <f>VLOOKUP(D1453,'2015'!$F$12:$AL$1887,33,FALSE)</f>
        <v>musta</v>
      </c>
      <c r="BO1453" s="39"/>
      <c r="BP1453" s="115" t="s">
        <v>10</v>
      </c>
      <c r="BQ1453" s="30"/>
      <c r="BS1453" s="5"/>
      <c r="BU1453" s="37"/>
      <c r="BV1453" s="30" t="s">
        <v>10</v>
      </c>
      <c r="BX1453" t="str">
        <f>IF(E1453=1,VLOOKUP(D1453,'2015'!$F$12:$AX$1887,43,FALSE),"-")</f>
        <v>musta</v>
      </c>
      <c r="BY1453" t="str">
        <f>IF(E1453=1,VLOOKUP(D1453,'2015'!$F$12:$AX$1887,44,FALSE),"-")</f>
        <v>musta</v>
      </c>
      <c r="BZ1453" t="str">
        <f>IF(E1453=1,VLOOKUP(D1453,'2015'!$F$12:$AX$1887,45,FALSE),"-")</f>
        <v>musta</v>
      </c>
      <c r="CA1453" s="31">
        <f t="shared" si="369"/>
        <v>10</v>
      </c>
      <c r="CB1453" s="31">
        <f t="shared" si="370"/>
        <v>10</v>
      </c>
      <c r="CC1453" s="31">
        <f t="shared" si="371"/>
        <v>0</v>
      </c>
      <c r="CD1453" s="31">
        <f t="shared" si="372"/>
        <v>0</v>
      </c>
      <c r="CE1453" s="31">
        <f t="shared" si="373"/>
        <v>0</v>
      </c>
      <c r="CO1453" s="32" t="s">
        <v>34</v>
      </c>
      <c r="CP1453" s="2" t="s">
        <v>35</v>
      </c>
    </row>
    <row r="1454" spans="1:94" ht="15.75" thickBot="1" x14ac:dyDescent="0.3">
      <c r="A1454" s="50"/>
      <c r="B1454" s="50"/>
      <c r="C1454" s="50" t="str">
        <f t="shared" si="362"/>
        <v>13551_1_5628</v>
      </c>
      <c r="D1454" s="51" t="str">
        <f t="shared" si="363"/>
        <v>13551_1</v>
      </c>
      <c r="E1454" s="224">
        <f>IFERROR(VLOOKUP(C1454,'2015'!$C$12:$D$1887,2,FALSE),0)</f>
        <v>1</v>
      </c>
      <c r="F1454" s="51">
        <f>IFERROR(K1454-IFERROR(VLOOKUP(D1454,'2015'!$F$12:$I$1887,4,FALSE),"ei löydy"),"ei löydy")</f>
        <v>0</v>
      </c>
      <c r="G1454" s="224">
        <f>IFERROR(VLOOKUP(Työfile_2024!C1454,Liikennemalli!$D$6:$G$1921,4,FALSE),0)</f>
        <v>1</v>
      </c>
      <c r="H1454" s="225">
        <f>K1454-IFERROR(VLOOKUP(Työfile_2024!D1454,Liikennemalli!$C$6:$H$1921,6,FALSE),"ei löydy")</f>
        <v>0</v>
      </c>
      <c r="I1454" s="80">
        <v>13551</v>
      </c>
      <c r="J1454" s="52">
        <v>1</v>
      </c>
      <c r="K1454" s="52">
        <v>5628</v>
      </c>
      <c r="L1454" s="53"/>
      <c r="M1454" s="54"/>
      <c r="N1454" s="54"/>
      <c r="O1454" s="54"/>
      <c r="P1454" s="54"/>
      <c r="Q1454" s="55"/>
      <c r="R1454" s="55"/>
      <c r="S1454" s="55"/>
      <c r="T1454" s="55"/>
      <c r="U1454" s="52"/>
      <c r="V1454" s="56">
        <v>129</v>
      </c>
      <c r="W1454" s="56">
        <v>7</v>
      </c>
      <c r="X1454" s="56">
        <v>109</v>
      </c>
      <c r="Y1454" s="56">
        <f>VLOOKUP(D1454,Liikennemalli24!$D$2:$F$1804,2,FALSE)</f>
        <v>250</v>
      </c>
      <c r="Z1454" s="148">
        <f>VLOOKUP(D1454,Liikennemalli24!$D$2:$F$1804,3,FALSE)</f>
        <v>0.71599999999999997</v>
      </c>
      <c r="AA1454" s="178">
        <f>IF(G1454=1,VLOOKUP(C1454,Liikennemalli!$D$6:$H$1921,2,FALSE),"-")</f>
        <v>117.902605821745</v>
      </c>
      <c r="AB1454" s="198">
        <f>IF(G1454=1,VLOOKUP(C1454,Liikennemalli!$D$6:$H$1921,3,FALSE),"-")</f>
        <v>0.80421378665284204</v>
      </c>
      <c r="AC1454" s="51">
        <f>IF(E1454=1,VLOOKUP(Työfile_2024!D1454,'2015'!$F$12:$X$1887,18,FALSE),"-")</f>
        <v>227</v>
      </c>
      <c r="AD1454" s="51">
        <f>IF(E1454=1,VLOOKUP(Työfile_2024!D1454,'2015'!$F$12:$X$1887,19,FALSE),"-")</f>
        <v>0.83</v>
      </c>
      <c r="AI1454" s="128">
        <f>IF(E1454=1,VLOOKUP(Työfile_2024!D1454,'2015'!$F$12:$AB$1887,20,FALSE),"-")</f>
        <v>0</v>
      </c>
      <c r="AJ1454" s="128">
        <f>IF(E1454=1,VLOOKUP(Työfile_2024!D1454,'2015'!$F$12:$AB$1887,21,FALSE),"-")</f>
        <v>0</v>
      </c>
      <c r="AK1454" s="128">
        <f>IF(E1454=1,VLOOKUP(Työfile_2024!D1454,'2015'!$F$12:$AB$1887,22,FALSE),"-")</f>
        <v>0</v>
      </c>
      <c r="AL1454" s="128">
        <f>IF(E1454=1,VLOOKUP(Työfile_2024!D1454,'2015'!$F$12:$AB$1887,23,FALSE),"-")</f>
        <v>0</v>
      </c>
      <c r="AM1454" s="56">
        <f>VLOOKUP(Työfile_2024!D1454,Tmatkat_20km_tarkasteltava_verk!$C$2:$D$1804,2,FALSE)</f>
        <v>14</v>
      </c>
      <c r="AN1454" s="148">
        <f t="shared" si="360"/>
        <v>0.10852713178294573</v>
      </c>
      <c r="AO1454" s="178">
        <f>IF(E1454=1,VLOOKUP(Työfile_2024!D1454,'2015'!$F$12:$AC$1887,24,FALSE),"-")</f>
        <v>15</v>
      </c>
      <c r="AP1454" s="52">
        <f>VLOOKUP(D1454,Tarkasteltava_verkko_2024_harva!$E$2:$I$1804,5,FALSE)</f>
        <v>0</v>
      </c>
      <c r="AQ1454" s="52">
        <f>VLOOKUP(D1454,Tarkasteltava_verkko_2024_harva!$E$2:$I$1804,4,FALSE)</f>
        <v>0</v>
      </c>
      <c r="AR1454" s="148">
        <v>0</v>
      </c>
      <c r="AS1454" s="170" t="str">
        <f>IFERROR(VLOOKUP(C1454,'2015'!$C$12:$AG$1887,30,FALSE),"-")</f>
        <v/>
      </c>
      <c r="AT1454" s="148">
        <v>0</v>
      </c>
      <c r="AU1454" s="170">
        <f>IFERROR(VLOOKUP(C1454,'2015'!$C$12:$AG$1887,31,FALSE),"-")</f>
        <v>0</v>
      </c>
      <c r="AV1454" s="106"/>
      <c r="AW1454" s="63">
        <f>IFERROR(VLOOKUP(C1454,Merkittävyysluokitus!$A$2:$J$1705,10,FALSE),"-")</f>
        <v>4</v>
      </c>
      <c r="AX1454" s="175">
        <f>IFERROR(VLOOKUP(C1454,Merkittävyysluokitus!$A$2:$J$1705,6,FALSE),"-")</f>
        <v>1.8427534246575341</v>
      </c>
      <c r="AY1454" s="175">
        <f>IFERROR(VLOOKUP(C1454,Merkittävyysluokitus!$A$2:$J$1705,7,FALSE),"-")</f>
        <v>0.45699999999999991</v>
      </c>
      <c r="AZ1454" s="175">
        <f>IFERROR(VLOOKUP(C1454,Merkittävyysluokitus!$A$2:$J$1705,8,FALSE),"-")</f>
        <v>0.88575342465753426</v>
      </c>
      <c r="BA1454" s="175">
        <f>IFERROR(VLOOKUP(C1454,Merkittävyysluokitus!$A$2:$J$1705,9,FALSE),"-")</f>
        <v>0.5</v>
      </c>
      <c r="BB1454" s="203"/>
      <c r="BC1454" s="203" t="str">
        <f t="shared" si="361"/>
        <v/>
      </c>
      <c r="BD1454" s="39" t="str">
        <f t="shared" si="350"/>
        <v>musta</v>
      </c>
      <c r="BE1454" s="68" t="str">
        <f t="shared" si="356"/>
        <v>musta</v>
      </c>
      <c r="BF1454" s="68" t="str">
        <f t="shared" si="357"/>
        <v>musta</v>
      </c>
      <c r="BG1454" s="68" t="str">
        <f t="shared" si="358"/>
        <v>musta</v>
      </c>
      <c r="BH1454" s="208" t="str">
        <f t="shared" si="359"/>
        <v>musta</v>
      </c>
      <c r="BI1454" s="39"/>
      <c r="BJ1454" s="39" t="str">
        <f>IF(F1454="ei löydy","uusi tie",IF(E1454=0,"tieosoite muuttunut",IF(E1454=1,VLOOKUP(D1454,'2015'!$F$12:$AL$1887,31,FALSE),"-")))</f>
        <v>musta</v>
      </c>
      <c r="BK1454" s="67" t="str">
        <f>IF(E1454=1,VLOOKUP(D1454,'2015'!$F$12:$AL$1887,32,FALSE),"-")</f>
        <v>musta</v>
      </c>
      <c r="BL1454" s="39" t="str">
        <f>IF(F1454="ei löydy","uusi tie",IF(E1454=0,"tieosoite muuttunut",IF(E1454=1,VLOOKUP(D1454,'2015'!$F$12:$AL$1887,33,FALSE),"-")))</f>
        <v>musta</v>
      </c>
      <c r="BM1454" s="39"/>
      <c r="BN1454" s="217" t="str">
        <f>VLOOKUP(D1454,'2015'!$F$12:$AL$1887,33,FALSE)</f>
        <v>musta</v>
      </c>
      <c r="BO1454" s="39"/>
      <c r="BP1454" s="115"/>
      <c r="BQ1454" s="26" t="s">
        <v>10</v>
      </c>
      <c r="BS1454" s="5"/>
      <c r="BU1454" s="37"/>
      <c r="BV1454" s="30"/>
      <c r="BX1454" t="str">
        <f>IF(E1454=1,VLOOKUP(D1454,'2015'!$F$12:$AX$1887,43,FALSE),"-")</f>
        <v>musta</v>
      </c>
      <c r="BY1454" t="str">
        <f>IF(E1454=1,VLOOKUP(D1454,'2015'!$F$12:$AX$1887,44,FALSE),"-")</f>
        <v>musta</v>
      </c>
      <c r="BZ1454" t="str">
        <f>IF(E1454=1,VLOOKUP(D1454,'2015'!$F$12:$AX$1887,45,FALSE),"-")</f>
        <v>musta</v>
      </c>
      <c r="CG1454" s="21"/>
      <c r="CH1454" s="21"/>
      <c r="CI1454" s="21"/>
      <c r="CK1454" s="21"/>
      <c r="CL1454" s="21"/>
      <c r="CM1454" s="21"/>
    </row>
    <row r="1455" spans="1:94" ht="15.75" thickBot="1" x14ac:dyDescent="0.3">
      <c r="A1455" s="50"/>
      <c r="B1455" s="50"/>
      <c r="C1455" s="50" t="str">
        <f t="shared" si="362"/>
        <v>13552_1_1208</v>
      </c>
      <c r="D1455" s="51" t="str">
        <f t="shared" si="363"/>
        <v>13552_1</v>
      </c>
      <c r="E1455" s="224">
        <f>IFERROR(VLOOKUP(C1455,'2015'!$C$12:$D$1887,2,FALSE),0)</f>
        <v>1</v>
      </c>
      <c r="F1455" s="51">
        <f>IFERROR(K1455-IFERROR(VLOOKUP(D1455,'2015'!$F$12:$I$1887,4,FALSE),"ei löydy"),"ei löydy")</f>
        <v>0</v>
      </c>
      <c r="G1455" s="224">
        <f>IFERROR(VLOOKUP(Työfile_2024!C1455,Liikennemalli!$D$6:$G$1921,4,FALSE),0)</f>
        <v>1</v>
      </c>
      <c r="H1455" s="225">
        <f>K1455-IFERROR(VLOOKUP(Työfile_2024!D1455,Liikennemalli!$C$6:$H$1921,6,FALSE),"ei löydy")</f>
        <v>0</v>
      </c>
      <c r="I1455" s="80">
        <v>13552</v>
      </c>
      <c r="J1455" s="52">
        <v>1</v>
      </c>
      <c r="K1455" s="52">
        <v>1208</v>
      </c>
      <c r="L1455" s="53"/>
      <c r="M1455" s="54"/>
      <c r="N1455" s="54"/>
      <c r="O1455" s="54"/>
      <c r="P1455" s="54"/>
      <c r="Q1455" s="55"/>
      <c r="R1455" s="55"/>
      <c r="S1455" s="55"/>
      <c r="T1455" s="55"/>
      <c r="U1455" s="52"/>
      <c r="V1455" s="56">
        <v>392</v>
      </c>
      <c r="W1455" s="56">
        <v>16</v>
      </c>
      <c r="X1455" s="56">
        <v>436</v>
      </c>
      <c r="Y1455" s="56">
        <f>VLOOKUP(D1455,Liikennemalli24!$D$2:$F$1804,2,FALSE)</f>
        <v>115</v>
      </c>
      <c r="Z1455" s="148">
        <f>VLOOKUP(D1455,Liikennemalli24!$D$2:$F$1804,3,FALSE)</f>
        <v>0.245</v>
      </c>
      <c r="AA1455" s="178">
        <f>IF(G1455=1,VLOOKUP(C1455,Liikennemalli!$D$6:$H$1921,2,FALSE),"-")</f>
        <v>33.267210091718802</v>
      </c>
      <c r="AB1455" s="198">
        <f>IF(G1455=1,VLOOKUP(C1455,Liikennemalli!$D$6:$H$1921,3,FALSE),"-")</f>
        <v>0.33688773662280302</v>
      </c>
      <c r="AC1455" s="51">
        <f>IF(E1455=1,VLOOKUP(Työfile_2024!D1455,'2015'!$F$12:$X$1887,18,FALSE),"-")</f>
        <v>7</v>
      </c>
      <c r="AD1455" s="51">
        <f>IF(E1455=1,VLOOKUP(Työfile_2024!D1455,'2015'!$F$12:$X$1887,19,FALSE),"-")</f>
        <v>0.25</v>
      </c>
      <c r="AI1455" s="128">
        <f>IF(E1455=1,VLOOKUP(Työfile_2024!D1455,'2015'!$F$12:$AB$1887,20,FALSE),"-")</f>
        <v>0</v>
      </c>
      <c r="AJ1455" s="128">
        <f>IF(E1455=1,VLOOKUP(Työfile_2024!D1455,'2015'!$F$12:$AB$1887,21,FALSE),"-")</f>
        <v>0</v>
      </c>
      <c r="AK1455" s="128">
        <f>IF(E1455=1,VLOOKUP(Työfile_2024!D1455,'2015'!$F$12:$AB$1887,22,FALSE),"-")</f>
        <v>0</v>
      </c>
      <c r="AL1455" s="128">
        <f>IF(E1455=1,VLOOKUP(Työfile_2024!D1455,'2015'!$F$12:$AB$1887,23,FALSE),"-")</f>
        <v>0</v>
      </c>
      <c r="AM1455" s="56">
        <f>VLOOKUP(Työfile_2024!D1455,Tmatkat_20km_tarkasteltava_verk!$C$2:$D$1804,2,FALSE)</f>
        <v>36</v>
      </c>
      <c r="AN1455" s="148">
        <f t="shared" si="360"/>
        <v>9.1836734693877556E-2</v>
      </c>
      <c r="AO1455" s="178">
        <f>IF(E1455=1,VLOOKUP(Työfile_2024!D1455,'2015'!$F$12:$AC$1887,24,FALSE),"-")</f>
        <v>26</v>
      </c>
      <c r="AP1455" s="52">
        <f>VLOOKUP(D1455,Tarkasteltava_verkko_2024_harva!$E$2:$I$1804,5,FALSE)</f>
        <v>0</v>
      </c>
      <c r="AQ1455" s="52">
        <f>VLOOKUP(D1455,Tarkasteltava_verkko_2024_harva!$E$2:$I$1804,4,FALSE)</f>
        <v>0</v>
      </c>
      <c r="AR1455" s="148">
        <v>1.0364238410596027</v>
      </c>
      <c r="AS1455" s="170" t="str">
        <f>IFERROR(VLOOKUP(C1455,'2015'!$C$12:$AG$1887,30,FALSE),"-")</f>
        <v>Kyllä</v>
      </c>
      <c r="AT1455" s="148">
        <v>1.0364238410596027</v>
      </c>
      <c r="AU1455" s="170" t="str">
        <f>IFERROR(VLOOKUP(C1455,'2015'!$C$12:$AG$1887,31,FALSE),"-")</f>
        <v>Kyllä</v>
      </c>
      <c r="AV1455" s="106"/>
      <c r="AW1455" s="63">
        <f>IFERROR(VLOOKUP(C1455,Merkittävyysluokitus!$A$2:$J$1705,10,FALSE),"-")</f>
        <v>3</v>
      </c>
      <c r="AX1455" s="175">
        <f>IFERROR(VLOOKUP(C1455,Merkittävyysluokitus!$A$2:$J$1705,6,FALSE),"-")</f>
        <v>3.8911445966514453</v>
      </c>
      <c r="AY1455" s="175">
        <f>IFERROR(VLOOKUP(C1455,Merkittävyysluokitus!$A$2:$J$1705,7,FALSE),"-")</f>
        <v>1.3459999999999996</v>
      </c>
      <c r="AZ1455" s="175">
        <f>IFERROR(VLOOKUP(C1455,Merkittävyysluokitus!$A$2:$J$1705,8,FALSE),"-")</f>
        <v>1.2118112633181126</v>
      </c>
      <c r="BA1455" s="175">
        <f>IFERROR(VLOOKUP(C1455,Merkittävyysluokitus!$A$2:$J$1705,9,FALSE),"-")</f>
        <v>1.3333333333333333</v>
      </c>
      <c r="BB1455" s="203"/>
      <c r="BC1455" s="203" t="str">
        <f t="shared" si="361"/>
        <v/>
      </c>
      <c r="BD1455" s="39" t="str">
        <f t="shared" si="350"/>
        <v>musta</v>
      </c>
      <c r="BE1455" s="68" t="str">
        <f t="shared" si="356"/>
        <v>musta</v>
      </c>
      <c r="BF1455" s="68" t="str">
        <f t="shared" si="357"/>
        <v>musta</v>
      </c>
      <c r="BG1455" s="68" t="str">
        <f t="shared" si="358"/>
        <v>musta</v>
      </c>
      <c r="BH1455" s="208" t="str">
        <f t="shared" si="359"/>
        <v>musta</v>
      </c>
      <c r="BI1455" s="39"/>
      <c r="BJ1455" s="39" t="str">
        <f>IF(F1455="ei löydy","uusi tie",IF(E1455=0,"tieosoite muuttunut",IF(E1455=1,VLOOKUP(D1455,'2015'!$F$12:$AL$1887,31,FALSE),"-")))</f>
        <v>musta</v>
      </c>
      <c r="BK1455" s="67" t="str">
        <f>IF(E1455=1,VLOOKUP(D1455,'2015'!$F$12:$AL$1887,32,FALSE),"-")</f>
        <v>musta</v>
      </c>
      <c r="BL1455" s="39" t="str">
        <f>IF(F1455="ei löydy","uusi tie",IF(E1455=0,"tieosoite muuttunut",IF(E1455=1,VLOOKUP(D1455,'2015'!$F$12:$AL$1887,33,FALSE),"-")))</f>
        <v>musta</v>
      </c>
      <c r="BM1455" s="39"/>
      <c r="BN1455" s="217" t="str">
        <f>VLOOKUP(D1455,'2015'!$F$12:$AL$1887,33,FALSE)</f>
        <v>musta</v>
      </c>
      <c r="BO1455" s="39"/>
      <c r="BP1455" s="115"/>
      <c r="BQ1455" s="26" t="s">
        <v>10</v>
      </c>
      <c r="BS1455" s="5"/>
      <c r="BU1455" s="37"/>
      <c r="BV1455" s="30"/>
      <c r="BX1455" t="str">
        <f>IF(E1455=1,VLOOKUP(D1455,'2015'!$F$12:$AX$1887,43,FALSE),"-")</f>
        <v>musta</v>
      </c>
      <c r="BY1455" t="str">
        <f>IF(E1455=1,VLOOKUP(D1455,'2015'!$F$12:$AX$1887,44,FALSE),"-")</f>
        <v>musta</v>
      </c>
      <c r="BZ1455" t="str">
        <f>IF(E1455=1,VLOOKUP(D1455,'2015'!$F$12:$AX$1887,45,FALSE),"-")</f>
        <v>musta</v>
      </c>
      <c r="CG1455" s="21"/>
      <c r="CH1455" s="21"/>
      <c r="CI1455" s="21"/>
      <c r="CK1455" s="21"/>
      <c r="CL1455" s="21"/>
      <c r="CM1455" s="21"/>
    </row>
    <row r="1456" spans="1:94" ht="15.75" thickBot="1" x14ac:dyDescent="0.3">
      <c r="A1456" s="50"/>
      <c r="B1456" s="50"/>
      <c r="C1456" s="50" t="str">
        <f t="shared" si="362"/>
        <v>13553_1_1526</v>
      </c>
      <c r="D1456" s="51" t="str">
        <f t="shared" si="363"/>
        <v>13553_1</v>
      </c>
      <c r="E1456" s="224">
        <f>IFERROR(VLOOKUP(C1456,'2015'!$C$12:$D$1887,2,FALSE),0)</f>
        <v>1</v>
      </c>
      <c r="F1456" s="51">
        <f>IFERROR(K1456-IFERROR(VLOOKUP(D1456,'2015'!$F$12:$I$1887,4,FALSE),"ei löydy"),"ei löydy")</f>
        <v>0</v>
      </c>
      <c r="G1456" s="224">
        <f>IFERROR(VLOOKUP(Työfile_2024!C1456,Liikennemalli!$D$6:$G$1921,4,FALSE),0)</f>
        <v>1</v>
      </c>
      <c r="H1456" s="225">
        <f>K1456-IFERROR(VLOOKUP(Työfile_2024!D1456,Liikennemalli!$C$6:$H$1921,6,FALSE),"ei löydy")</f>
        <v>0</v>
      </c>
      <c r="I1456" s="80">
        <v>13553</v>
      </c>
      <c r="J1456" s="52">
        <v>1</v>
      </c>
      <c r="K1456" s="52">
        <v>1526</v>
      </c>
      <c r="L1456" s="53"/>
      <c r="M1456" s="54"/>
      <c r="N1456" s="54"/>
      <c r="O1456" s="54"/>
      <c r="P1456" s="54"/>
      <c r="Q1456" s="55"/>
      <c r="R1456" s="55"/>
      <c r="S1456" s="55"/>
      <c r="T1456" s="55"/>
      <c r="U1456" s="52"/>
      <c r="V1456" s="56">
        <v>812</v>
      </c>
      <c r="W1456" s="56">
        <v>33</v>
      </c>
      <c r="X1456" s="56">
        <v>889</v>
      </c>
      <c r="Y1456" s="56">
        <f>VLOOKUP(D1456,Liikennemalli24!$D$2:$F$1804,2,FALSE)</f>
        <v>71</v>
      </c>
      <c r="Z1456" s="148">
        <f>VLOOKUP(D1456,Liikennemalli24!$D$2:$F$1804,3,FALSE)</f>
        <v>3.6999999999999998E-2</v>
      </c>
      <c r="AA1456" s="178">
        <f>IF(G1456=1,VLOOKUP(C1456,Liikennemalli!$D$6:$H$1921,2,FALSE),"-")</f>
        <v>16.024595768511901</v>
      </c>
      <c r="AB1456" s="198">
        <f>IF(G1456=1,VLOOKUP(C1456,Liikennemalli!$D$6:$H$1921,3,FALSE),"-")</f>
        <v>3.8501394792247803E-2</v>
      </c>
      <c r="AC1456" s="51">
        <f>IF(E1456=1,VLOOKUP(Työfile_2024!D1456,'2015'!$F$12:$X$1887,18,FALSE),"-")</f>
        <v>11</v>
      </c>
      <c r="AD1456" s="51">
        <f>IF(E1456=1,VLOOKUP(Työfile_2024!D1456,'2015'!$F$12:$X$1887,19,FALSE),"-")</f>
        <v>0.03</v>
      </c>
      <c r="AI1456" s="128">
        <f>IF(E1456=1,VLOOKUP(Työfile_2024!D1456,'2015'!$F$12:$AB$1887,20,FALSE),"-")</f>
        <v>0</v>
      </c>
      <c r="AJ1456" s="128">
        <f>IF(E1456=1,VLOOKUP(Työfile_2024!D1456,'2015'!$F$12:$AB$1887,21,FALSE),"-")</f>
        <v>0</v>
      </c>
      <c r="AK1456" s="128">
        <f>IF(E1456=1,VLOOKUP(Työfile_2024!D1456,'2015'!$F$12:$AB$1887,22,FALSE),"-")</f>
        <v>0</v>
      </c>
      <c r="AL1456" s="128">
        <f>IF(E1456=1,VLOOKUP(Työfile_2024!D1456,'2015'!$F$12:$AB$1887,23,FALSE),"-")</f>
        <v>0</v>
      </c>
      <c r="AM1456" s="56">
        <f>VLOOKUP(Työfile_2024!D1456,Tmatkat_20km_tarkasteltava_verk!$C$2:$D$1804,2,FALSE)</f>
        <v>230</v>
      </c>
      <c r="AN1456" s="148">
        <f t="shared" si="360"/>
        <v>0.28325123152709358</v>
      </c>
      <c r="AO1456" s="178">
        <f>IF(E1456=1,VLOOKUP(Työfile_2024!D1456,'2015'!$F$12:$AC$1887,24,FALSE),"-")</f>
        <v>31</v>
      </c>
      <c r="AP1456" s="52" t="str">
        <f>VLOOKUP(D1456,Tarkasteltava_verkko_2024_harva!$E$2:$I$1804,5,FALSE)</f>
        <v>tiivis</v>
      </c>
      <c r="AQ1456" s="52">
        <f>VLOOKUP(D1456,Tarkasteltava_verkko_2024_harva!$E$2:$I$1804,4,FALSE)</f>
        <v>0</v>
      </c>
      <c r="AR1456" s="148">
        <v>0.99148099606815199</v>
      </c>
      <c r="AS1456" s="170" t="str">
        <f>IFERROR(VLOOKUP(C1456,'2015'!$C$12:$AG$1887,30,FALSE),"-")</f>
        <v>Kyllä</v>
      </c>
      <c r="AT1456" s="148">
        <v>0.99148099606815199</v>
      </c>
      <c r="AU1456" s="170" t="str">
        <f>IFERROR(VLOOKUP(C1456,'2015'!$C$12:$AG$1887,31,FALSE),"-")</f>
        <v>Kyllä</v>
      </c>
      <c r="AV1456" s="106"/>
      <c r="AW1456" s="63">
        <f>IFERROR(VLOOKUP(C1456,Merkittävyysluokitus!$A$2:$J$1705,10,FALSE),"-")</f>
        <v>3</v>
      </c>
      <c r="AX1456" s="175">
        <f>IFERROR(VLOOKUP(C1456,Merkittävyysluokitus!$A$2:$J$1705,6,FALSE),"-")</f>
        <v>8.866228310502283</v>
      </c>
      <c r="AY1456" s="175">
        <f>IFERROR(VLOOKUP(C1456,Merkittävyysluokitus!$A$2:$J$1705,7,FALSE),"-")</f>
        <v>3.4359999999999999</v>
      </c>
      <c r="AZ1456" s="175">
        <f>IFERROR(VLOOKUP(C1456,Merkittävyysluokitus!$A$2:$J$1705,8,FALSE),"-")</f>
        <v>3.4302283105022835</v>
      </c>
      <c r="BA1456" s="175">
        <f>IFERROR(VLOOKUP(C1456,Merkittävyysluokitus!$A$2:$J$1705,9,FALSE),"-")</f>
        <v>2</v>
      </c>
      <c r="BB1456" s="203"/>
      <c r="BC1456" s="203" t="str">
        <f t="shared" si="361"/>
        <v/>
      </c>
      <c r="BD1456" s="39" t="str">
        <f t="shared" si="350"/>
        <v>musta</v>
      </c>
      <c r="BE1456" s="68" t="str">
        <f t="shared" si="356"/>
        <v>musta</v>
      </c>
      <c r="BF1456" s="68" t="str">
        <f t="shared" si="357"/>
        <v>musta</v>
      </c>
      <c r="BG1456" s="68" t="str">
        <f t="shared" si="358"/>
        <v>musta</v>
      </c>
      <c r="BH1456" s="208" t="str">
        <f t="shared" si="359"/>
        <v>musta</v>
      </c>
      <c r="BI1456" s="39"/>
      <c r="BJ1456" s="39" t="str">
        <f>IF(F1456="ei löydy","uusi tie",IF(E1456=0,"tieosoite muuttunut",IF(E1456=1,VLOOKUP(D1456,'2015'!$F$12:$AL$1887,31,FALSE),"-")))</f>
        <v>musta</v>
      </c>
      <c r="BK1456" s="67" t="str">
        <f>IF(E1456=1,VLOOKUP(D1456,'2015'!$F$12:$AL$1887,32,FALSE),"-")</f>
        <v>musta</v>
      </c>
      <c r="BL1456" s="39" t="str">
        <f>IF(F1456="ei löydy","uusi tie",IF(E1456=0,"tieosoite muuttunut",IF(E1456=1,VLOOKUP(D1456,'2015'!$F$12:$AL$1887,33,FALSE),"-")))</f>
        <v>musta</v>
      </c>
      <c r="BM1456" s="39"/>
      <c r="BN1456" s="217" t="str">
        <f>VLOOKUP(D1456,'2015'!$F$12:$AL$1887,33,FALSE)</f>
        <v>musta</v>
      </c>
      <c r="BO1456" s="39"/>
      <c r="BP1456" s="115"/>
      <c r="BQ1456" s="26" t="s">
        <v>10</v>
      </c>
      <c r="BS1456" s="5"/>
      <c r="BU1456" s="37"/>
      <c r="BV1456" s="30"/>
      <c r="BX1456" t="str">
        <f>IF(E1456=1,VLOOKUP(D1456,'2015'!$F$12:$AX$1887,43,FALSE),"-")</f>
        <v>musta</v>
      </c>
      <c r="BY1456" t="str">
        <f>IF(E1456=1,VLOOKUP(D1456,'2015'!$F$12:$AX$1887,44,FALSE),"-")</f>
        <v>musta</v>
      </c>
      <c r="BZ1456" t="str">
        <f>IF(E1456=1,VLOOKUP(D1456,'2015'!$F$12:$AX$1887,45,FALSE),"-")</f>
        <v>musta</v>
      </c>
      <c r="CG1456" s="21"/>
      <c r="CH1456" s="21"/>
      <c r="CI1456" s="21"/>
      <c r="CK1456" s="21"/>
      <c r="CL1456" s="21"/>
      <c r="CM1456" s="21"/>
    </row>
    <row r="1457" spans="1:94" ht="15.75" thickBot="1" x14ac:dyDescent="0.3">
      <c r="A1457" s="50"/>
      <c r="B1457" s="50"/>
      <c r="C1457" s="50" t="str">
        <f t="shared" si="362"/>
        <v>13553_2_6216</v>
      </c>
      <c r="D1457" s="51" t="str">
        <f t="shared" si="363"/>
        <v>13553_2</v>
      </c>
      <c r="E1457" s="224">
        <f>IFERROR(VLOOKUP(C1457,'2015'!$C$12:$D$1887,2,FALSE),0)</f>
        <v>1</v>
      </c>
      <c r="F1457" s="51">
        <f>IFERROR(K1457-IFERROR(VLOOKUP(D1457,'2015'!$F$12:$I$1887,4,FALSE),"ei löydy"),"ei löydy")</f>
        <v>0</v>
      </c>
      <c r="G1457" s="224">
        <f>IFERROR(VLOOKUP(Työfile_2024!C1457,Liikennemalli!$D$6:$G$1921,4,FALSE),0)</f>
        <v>1</v>
      </c>
      <c r="H1457" s="225">
        <f>K1457-IFERROR(VLOOKUP(Työfile_2024!D1457,Liikennemalli!$C$6:$H$1921,6,FALSE),"ei löydy")</f>
        <v>0</v>
      </c>
      <c r="I1457" s="80">
        <v>13553</v>
      </c>
      <c r="J1457" s="52">
        <v>2</v>
      </c>
      <c r="K1457" s="52">
        <v>6216</v>
      </c>
      <c r="L1457" s="53"/>
      <c r="M1457" s="54"/>
      <c r="N1457" s="54"/>
      <c r="O1457" s="54"/>
      <c r="P1457" s="54"/>
      <c r="Q1457" s="55"/>
      <c r="R1457" s="55"/>
      <c r="S1457" s="55"/>
      <c r="T1457" s="55"/>
      <c r="U1457" s="52"/>
      <c r="V1457" s="56">
        <v>290</v>
      </c>
      <c r="W1457" s="56">
        <v>21</v>
      </c>
      <c r="X1457" s="56">
        <v>283</v>
      </c>
      <c r="Y1457" s="56">
        <f>VLOOKUP(D1457,Liikennemalli24!$D$2:$F$1804,2,FALSE)</f>
        <v>13</v>
      </c>
      <c r="Z1457" s="148">
        <f>VLOOKUP(D1457,Liikennemalli24!$D$2:$F$1804,3,FALSE)</f>
        <v>3.1E-2</v>
      </c>
      <c r="AA1457" s="178">
        <f>IF(G1457=1,VLOOKUP(C1457,Liikennemalli!$D$6:$H$1921,2,FALSE),"-")</f>
        <v>12.8059558413399</v>
      </c>
      <c r="AB1457" s="198">
        <f>IF(G1457=1,VLOOKUP(C1457,Liikennemalli!$D$6:$H$1921,3,FALSE),"-")</f>
        <v>6.2893858600297795E-2</v>
      </c>
      <c r="AC1457" s="51">
        <f>IF(E1457=1,VLOOKUP(Työfile_2024!D1457,'2015'!$F$12:$X$1887,18,FALSE),"-")</f>
        <v>62</v>
      </c>
      <c r="AD1457" s="51">
        <f>IF(E1457=1,VLOOKUP(Työfile_2024!D1457,'2015'!$F$12:$X$1887,19,FALSE),"-")</f>
        <v>0.21</v>
      </c>
      <c r="AI1457" s="128">
        <f>IF(E1457=1,VLOOKUP(Työfile_2024!D1457,'2015'!$F$12:$AB$1887,20,FALSE),"-")</f>
        <v>0</v>
      </c>
      <c r="AJ1457" s="128">
        <f>IF(E1457=1,VLOOKUP(Työfile_2024!D1457,'2015'!$F$12:$AB$1887,21,FALSE),"-")</f>
        <v>0</v>
      </c>
      <c r="AK1457" s="128">
        <f>IF(E1457=1,VLOOKUP(Työfile_2024!D1457,'2015'!$F$12:$AB$1887,22,FALSE),"-")</f>
        <v>0</v>
      </c>
      <c r="AL1457" s="128">
        <f>IF(E1457=1,VLOOKUP(Työfile_2024!D1457,'2015'!$F$12:$AB$1887,23,FALSE),"-")</f>
        <v>0</v>
      </c>
      <c r="AM1457" s="56">
        <f>VLOOKUP(Työfile_2024!D1457,Tmatkat_20km_tarkasteltava_verk!$C$2:$D$1804,2,FALSE)</f>
        <v>22</v>
      </c>
      <c r="AN1457" s="148">
        <f t="shared" si="360"/>
        <v>7.586206896551724E-2</v>
      </c>
      <c r="AO1457" s="178">
        <f>IF(E1457=1,VLOOKUP(Työfile_2024!D1457,'2015'!$F$12:$AC$1887,24,FALSE),"-")</f>
        <v>7</v>
      </c>
      <c r="AP1457" s="52">
        <f>VLOOKUP(D1457,Tarkasteltava_verkko_2024_harva!$E$2:$I$1804,5,FALSE)</f>
        <v>0</v>
      </c>
      <c r="AQ1457" s="52">
        <f>VLOOKUP(D1457,Tarkasteltava_verkko_2024_harva!$E$2:$I$1804,4,FALSE)</f>
        <v>0</v>
      </c>
      <c r="AR1457" s="148">
        <v>9.3790218790218788E-2</v>
      </c>
      <c r="AS1457" s="170" t="str">
        <f>IFERROR(VLOOKUP(C1457,'2015'!$C$12:$AG$1887,30,FALSE),"-")</f>
        <v/>
      </c>
      <c r="AT1457" s="148">
        <v>1.9144144144144143E-2</v>
      </c>
      <c r="AU1457" s="170">
        <f>IFERROR(VLOOKUP(C1457,'2015'!$C$12:$AG$1887,31,FALSE),"-")</f>
        <v>0</v>
      </c>
      <c r="AV1457" s="106"/>
      <c r="AW1457" s="63">
        <f>IFERROR(VLOOKUP(C1457,Merkittävyysluokitus!$A$2:$J$1705,10,FALSE),"-")</f>
        <v>3</v>
      </c>
      <c r="AX1457" s="175">
        <f>IFERROR(VLOOKUP(C1457,Merkittävyysluokitus!$A$2:$J$1705,6,FALSE),"-")</f>
        <v>3.9666948249619476</v>
      </c>
      <c r="AY1457" s="175">
        <f>IFERROR(VLOOKUP(C1457,Merkittävyysluokitus!$A$2:$J$1705,7,FALSE),"-")</f>
        <v>1.0366666666666666</v>
      </c>
      <c r="AZ1457" s="175">
        <f>IFERROR(VLOOKUP(C1457,Merkittävyysluokitus!$A$2:$J$1705,8,FALSE),"-")</f>
        <v>2.2633614916286144</v>
      </c>
      <c r="BA1457" s="175">
        <f>IFERROR(VLOOKUP(C1457,Merkittävyysluokitus!$A$2:$J$1705,9,FALSE),"-")</f>
        <v>0.66666666666666663</v>
      </c>
      <c r="BB1457" s="203"/>
      <c r="BC1457" s="203" t="str">
        <f t="shared" si="361"/>
        <v/>
      </c>
      <c r="BD1457" s="39" t="str">
        <f t="shared" si="350"/>
        <v>musta</v>
      </c>
      <c r="BE1457" s="68" t="str">
        <f t="shared" si="356"/>
        <v>musta</v>
      </c>
      <c r="BF1457" s="68" t="str">
        <f t="shared" si="357"/>
        <v>musta</v>
      </c>
      <c r="BG1457" s="68" t="str">
        <f t="shared" si="358"/>
        <v>musta</v>
      </c>
      <c r="BH1457" s="208" t="str">
        <f t="shared" si="359"/>
        <v>musta</v>
      </c>
      <c r="BI1457" s="39"/>
      <c r="BJ1457" s="39" t="str">
        <f>IF(F1457="ei löydy","uusi tie",IF(E1457=0,"tieosoite muuttunut",IF(E1457=1,VLOOKUP(D1457,'2015'!$F$12:$AL$1887,31,FALSE),"-")))</f>
        <v>musta</v>
      </c>
      <c r="BK1457" s="67" t="str">
        <f>IF(E1457=1,VLOOKUP(D1457,'2015'!$F$12:$AL$1887,32,FALSE),"-")</f>
        <v>musta</v>
      </c>
      <c r="BL1457" s="39" t="str">
        <f>IF(F1457="ei löydy","uusi tie",IF(E1457=0,"tieosoite muuttunut",IF(E1457=1,VLOOKUP(D1457,'2015'!$F$12:$AL$1887,33,FALSE),"-")))</f>
        <v>musta</v>
      </c>
      <c r="BM1457" s="39"/>
      <c r="BN1457" s="217" t="str">
        <f>VLOOKUP(D1457,'2015'!$F$12:$AL$1887,33,FALSE)</f>
        <v>musta</v>
      </c>
      <c r="BO1457" s="39"/>
      <c r="BP1457" s="115"/>
      <c r="BQ1457" s="26" t="s">
        <v>10</v>
      </c>
      <c r="BS1457" s="5"/>
      <c r="BU1457" s="37"/>
      <c r="BV1457" s="30"/>
      <c r="BX1457" t="str">
        <f>IF(E1457=1,VLOOKUP(D1457,'2015'!$F$12:$AX$1887,43,FALSE),"-")</f>
        <v>musta</v>
      </c>
      <c r="BY1457" t="str">
        <f>IF(E1457=1,VLOOKUP(D1457,'2015'!$F$12:$AX$1887,44,FALSE),"-")</f>
        <v>musta</v>
      </c>
      <c r="BZ1457" t="str">
        <f>IF(E1457=1,VLOOKUP(D1457,'2015'!$F$12:$AX$1887,45,FALSE),"-")</f>
        <v>musta</v>
      </c>
      <c r="CG1457" s="21"/>
      <c r="CH1457" s="21"/>
      <c r="CI1457" s="21"/>
      <c r="CK1457" s="21"/>
      <c r="CL1457" s="21"/>
      <c r="CM1457" s="21"/>
    </row>
    <row r="1458" spans="1:94" ht="15.75" thickBot="1" x14ac:dyDescent="0.3">
      <c r="A1458" s="50"/>
      <c r="B1458" s="50"/>
      <c r="C1458" s="50" t="str">
        <f t="shared" si="362"/>
        <v>13554_1_8185</v>
      </c>
      <c r="D1458" s="51" t="str">
        <f t="shared" si="363"/>
        <v>13554_1</v>
      </c>
      <c r="E1458" s="224">
        <f>IFERROR(VLOOKUP(C1458,'2015'!$C$12:$D$1887,2,FALSE),0)</f>
        <v>1</v>
      </c>
      <c r="F1458" s="51">
        <f>IFERROR(K1458-IFERROR(VLOOKUP(D1458,'2015'!$F$12:$I$1887,4,FALSE),"ei löydy"),"ei löydy")</f>
        <v>0</v>
      </c>
      <c r="G1458" s="224">
        <f>IFERROR(VLOOKUP(Työfile_2024!C1458,Liikennemalli!$D$6:$G$1921,4,FALSE),0)</f>
        <v>1</v>
      </c>
      <c r="H1458" s="225">
        <f>K1458-IFERROR(VLOOKUP(Työfile_2024!D1458,Liikennemalli!$C$6:$H$1921,6,FALSE),"ei löydy")</f>
        <v>0</v>
      </c>
      <c r="I1458" s="80">
        <v>13554</v>
      </c>
      <c r="J1458" s="52">
        <v>1</v>
      </c>
      <c r="K1458" s="52">
        <v>8185</v>
      </c>
      <c r="L1458" s="53"/>
      <c r="M1458" s="54"/>
      <c r="N1458" s="54"/>
      <c r="O1458" s="54"/>
      <c r="P1458" s="54"/>
      <c r="Q1458" s="55"/>
      <c r="R1458" s="55"/>
      <c r="S1458" s="55"/>
      <c r="T1458" s="55"/>
      <c r="U1458" s="52"/>
      <c r="V1458" s="56">
        <v>206.43310934636531</v>
      </c>
      <c r="W1458" s="56">
        <v>14.574221136224802</v>
      </c>
      <c r="X1458" s="56">
        <v>223.22663408674404</v>
      </c>
      <c r="Y1458" s="56">
        <f>VLOOKUP(D1458,Liikennemalli24!$D$2:$F$1804,2,FALSE)</f>
        <v>47</v>
      </c>
      <c r="Z1458" s="57">
        <f>VLOOKUP(D1458,Liikennemalli24!$D$2:$F$1804,3,FALSE)</f>
        <v>8.8999999999999996E-2</v>
      </c>
      <c r="AA1458" s="178">
        <f>IF(G1458=1,VLOOKUP(C1458,Liikennemalli!$D$6:$H$1921,2,FALSE),"-")</f>
        <v>20.630512372538298</v>
      </c>
      <c r="AB1458" s="197">
        <f>IF(G1458=1,VLOOKUP(C1458,Liikennemalli!$D$6:$H$1921,3,FALSE),"-")</f>
        <v>0.113178684480699</v>
      </c>
      <c r="AC1458" s="134">
        <f>IF(E1458=1,VLOOKUP(Työfile_2024!D1458,'2015'!$F$12:$X$1887,18,FALSE),"-")</f>
        <v>68</v>
      </c>
      <c r="AD1458" s="127">
        <f>IF(E1458=1,VLOOKUP(Työfile_2024!D1458,'2015'!$F$12:$X$1887,19,FALSE),"-")</f>
        <v>0.47</v>
      </c>
      <c r="AI1458" s="127">
        <f>IF(E1458=1,VLOOKUP(Työfile_2024!D1458,'2015'!$F$12:$AB$1887,20,FALSE),"-")</f>
        <v>0</v>
      </c>
      <c r="AJ1458" s="127">
        <f>IF(E1458=1,VLOOKUP(Työfile_2024!D1458,'2015'!$F$12:$AB$1887,21,FALSE),"-")</f>
        <v>0</v>
      </c>
      <c r="AK1458" s="127">
        <f>IF(E1458=1,VLOOKUP(Työfile_2024!D1458,'2015'!$F$12:$AB$1887,22,FALSE),"-")</f>
        <v>0</v>
      </c>
      <c r="AL1458" s="127">
        <f>IF(E1458=1,VLOOKUP(Työfile_2024!D1458,'2015'!$F$12:$AB$1887,23,FALSE),"-")</f>
        <v>0</v>
      </c>
      <c r="AM1458" s="56">
        <f>VLOOKUP(Työfile_2024!D1458,Tmatkat_20km_tarkasteltava_verk!$C$2:$D$1804,2,FALSE)</f>
        <v>29</v>
      </c>
      <c r="AN1458" s="148">
        <f t="shared" si="360"/>
        <v>0.14048134086544295</v>
      </c>
      <c r="AO1458" s="178">
        <f>IF(E1458=1,VLOOKUP(Työfile_2024!D1458,'2015'!$F$12:$AC$1887,24,FALSE),"-")</f>
        <v>16</v>
      </c>
      <c r="AP1458" s="52">
        <f>VLOOKUP(D1458,Tarkasteltava_verkko_2024_harva!$E$2:$I$1804,5,FALSE)</f>
        <v>0</v>
      </c>
      <c r="AQ1458" s="52">
        <f>VLOOKUP(D1458,Tarkasteltava_verkko_2024_harva!$E$2:$I$1804,4,FALSE)</f>
        <v>0</v>
      </c>
      <c r="AR1458" s="148">
        <v>0</v>
      </c>
      <c r="AS1458" s="170" t="str">
        <f>IFERROR(VLOOKUP(C1458,'2015'!$C$12:$AG$1887,30,FALSE),"-")</f>
        <v/>
      </c>
      <c r="AT1458" s="148">
        <v>3.152107513744655E-2</v>
      </c>
      <c r="AU1458" s="170">
        <f>IFERROR(VLOOKUP(C1458,'2015'!$C$12:$AG$1887,31,FALSE),"-")</f>
        <v>0</v>
      </c>
      <c r="AV1458" s="106"/>
      <c r="AW1458" s="63">
        <f>IFERROR(VLOOKUP(C1458,Merkittävyysluokitus!$A$2:$J$1705,10,FALSE),"-")</f>
        <v>3</v>
      </c>
      <c r="AX1458" s="175">
        <f>IFERROR(VLOOKUP(C1458,Merkittävyysluokitus!$A$2:$J$1705,6,FALSE),"-")</f>
        <v>3.8667509393226833</v>
      </c>
      <c r="AY1458" s="175">
        <f>IFERROR(VLOOKUP(C1458,Merkittävyysluokitus!$A$2:$J$1705,7,FALSE),"-")</f>
        <v>0.86263266137242911</v>
      </c>
      <c r="AZ1458" s="175">
        <f>IFERROR(VLOOKUP(C1458,Merkittävyysluokitus!$A$2:$J$1705,8,FALSE),"-")</f>
        <v>2.504118277950254</v>
      </c>
      <c r="BA1458" s="175">
        <f>IFERROR(VLOOKUP(C1458,Merkittävyysluokitus!$A$2:$J$1705,9,FALSE),"-")</f>
        <v>0.5</v>
      </c>
      <c r="BB1458" s="203"/>
      <c r="BC1458" s="203" t="str">
        <f t="shared" si="361"/>
        <v/>
      </c>
      <c r="BD1458" s="39" t="str">
        <f t="shared" si="350"/>
        <v>musta</v>
      </c>
      <c r="BE1458" s="68" t="str">
        <f t="shared" si="356"/>
        <v>musta</v>
      </c>
      <c r="BF1458" s="68" t="str">
        <f t="shared" si="357"/>
        <v>musta</v>
      </c>
      <c r="BG1458" s="68" t="str">
        <f t="shared" si="358"/>
        <v>musta</v>
      </c>
      <c r="BH1458" s="208" t="str">
        <f t="shared" si="359"/>
        <v>musta</v>
      </c>
      <c r="BI1458" s="39"/>
      <c r="BJ1458" s="39" t="str">
        <f>IF(F1458="ei löydy","uusi tie",IF(E1458=0,"tieosoite muuttunut",IF(E1458=1,VLOOKUP(D1458,'2015'!$F$12:$AL$1887,31,FALSE),"-")))</f>
        <v>musta</v>
      </c>
      <c r="BK1458" s="67" t="str">
        <f>IF(E1458=1,VLOOKUP(D1458,'2015'!$F$12:$AL$1887,32,FALSE),"-")</f>
        <v>musta</v>
      </c>
      <c r="BL1458" s="39" t="str">
        <f>IF(F1458="ei löydy","uusi tie",IF(E1458=0,"tieosoite muuttunut",IF(E1458=1,VLOOKUP(D1458,'2015'!$F$12:$AL$1887,33,FALSE),"-")))</f>
        <v>musta</v>
      </c>
      <c r="BM1458" s="39"/>
      <c r="BN1458" s="217" t="str">
        <f>VLOOKUP(D1458,'2015'!$F$12:$AL$1887,33,FALSE)</f>
        <v>musta</v>
      </c>
      <c r="BO1458" s="39"/>
      <c r="BP1458" s="115" t="s">
        <v>10</v>
      </c>
      <c r="BQ1458" s="30"/>
      <c r="BS1458" s="5"/>
      <c r="BU1458" s="37"/>
      <c r="BV1458" s="30" t="s">
        <v>10</v>
      </c>
      <c r="BX1458" t="str">
        <f>IF(E1458=1,VLOOKUP(D1458,'2015'!$F$12:$AX$1887,43,FALSE),"-")</f>
        <v>musta</v>
      </c>
      <c r="BY1458" t="str">
        <f>IF(E1458=1,VLOOKUP(D1458,'2015'!$F$12:$AX$1887,44,FALSE),"-")</f>
        <v>musta</v>
      </c>
      <c r="BZ1458" t="str">
        <f>IF(E1458=1,VLOOKUP(D1458,'2015'!$F$12:$AX$1887,45,FALSE),"-")</f>
        <v>musta</v>
      </c>
      <c r="CA1458" s="31">
        <f t="shared" ref="CA1458:CA1473" si="374">SUM(CB1458:CE1458)</f>
        <v>1</v>
      </c>
      <c r="CB1458" s="31">
        <f t="shared" ref="CB1458:CB1473" si="375">IF(AD1458&gt;0.59999,10,IF(AD1458&gt;0.39999,1,0))</f>
        <v>1</v>
      </c>
      <c r="CC1458" s="31">
        <f t="shared" ref="CC1458:CC1473" si="376">IF(AC1458&gt;1999,10,IF(AC1458&gt;999,1,0))</f>
        <v>0</v>
      </c>
      <c r="CD1458" s="31">
        <f t="shared" ref="CD1458:CD1473" si="377">IF(AM1458&gt;499,10,IF(AM1458&gt;99,1,0))</f>
        <v>0</v>
      </c>
      <c r="CE1458" s="31">
        <f t="shared" ref="CE1458:CE1473" si="378">IF(AQ1458="osa seud. yht",10,IF(AP1458="osa seud. yht",1,0))</f>
        <v>0</v>
      </c>
      <c r="CO1458" s="2" t="s">
        <v>35</v>
      </c>
      <c r="CP1458" s="2" t="s">
        <v>35</v>
      </c>
    </row>
    <row r="1459" spans="1:94" ht="15.75" thickBot="1" x14ac:dyDescent="0.3">
      <c r="A1459" s="50"/>
      <c r="B1459" s="50"/>
      <c r="C1459" s="50" t="str">
        <f t="shared" si="362"/>
        <v>13555_1_2553</v>
      </c>
      <c r="D1459" s="51" t="str">
        <f t="shared" si="363"/>
        <v>13555_1</v>
      </c>
      <c r="E1459" s="224">
        <f>IFERROR(VLOOKUP(C1459,'2015'!$C$12:$D$1887,2,FALSE),0)</f>
        <v>1</v>
      </c>
      <c r="F1459" s="51">
        <f>IFERROR(K1459-IFERROR(VLOOKUP(D1459,'2015'!$F$12:$I$1887,4,FALSE),"ei löydy"),"ei löydy")</f>
        <v>0</v>
      </c>
      <c r="G1459" s="224">
        <f>IFERROR(VLOOKUP(Työfile_2024!C1459,Liikennemalli!$D$6:$G$1921,4,FALSE),0)</f>
        <v>1</v>
      </c>
      <c r="H1459" s="225">
        <f>K1459-IFERROR(VLOOKUP(Työfile_2024!D1459,Liikennemalli!$C$6:$H$1921,6,FALSE),"ei löydy")</f>
        <v>0</v>
      </c>
      <c r="I1459" s="80">
        <v>13555</v>
      </c>
      <c r="J1459" s="52">
        <v>1</v>
      </c>
      <c r="K1459" s="52">
        <v>2553</v>
      </c>
      <c r="L1459" s="53"/>
      <c r="M1459" s="54"/>
      <c r="N1459" s="54"/>
      <c r="O1459" s="54"/>
      <c r="P1459" s="54"/>
      <c r="Q1459" s="55"/>
      <c r="R1459" s="55"/>
      <c r="S1459" s="55"/>
      <c r="T1459" s="55"/>
      <c r="U1459" s="52"/>
      <c r="V1459" s="56">
        <v>745</v>
      </c>
      <c r="W1459" s="56">
        <v>53</v>
      </c>
      <c r="X1459" s="56">
        <v>700</v>
      </c>
      <c r="Y1459" s="56">
        <f>VLOOKUP(D1459,Liikennemalli24!$D$2:$F$1804,2,FALSE)</f>
        <v>62</v>
      </c>
      <c r="Z1459" s="57">
        <f>VLOOKUP(D1459,Liikennemalli24!$D$2:$F$1804,3,FALSE)</f>
        <v>0.124</v>
      </c>
      <c r="AA1459" s="178">
        <f>IF(G1459=1,VLOOKUP(C1459,Liikennemalli!$D$6:$H$1921,2,FALSE),"-")</f>
        <v>28.309043993348599</v>
      </c>
      <c r="AB1459" s="197">
        <f>IF(G1459=1,VLOOKUP(C1459,Liikennemalli!$D$6:$H$1921,3,FALSE),"-")</f>
        <v>0.140276620958184</v>
      </c>
      <c r="AC1459" s="134">
        <f>IF(E1459=1,VLOOKUP(Työfile_2024!D1459,'2015'!$F$12:$X$1887,18,FALSE),"-")</f>
        <v>476</v>
      </c>
      <c r="AD1459" s="127">
        <f>IF(E1459=1,VLOOKUP(Työfile_2024!D1459,'2015'!$F$12:$X$1887,19,FALSE),"-")</f>
        <v>0.79</v>
      </c>
      <c r="AI1459" s="127">
        <f>IF(E1459=1,VLOOKUP(Työfile_2024!D1459,'2015'!$F$12:$AB$1887,20,FALSE),"-")</f>
        <v>0</v>
      </c>
      <c r="AJ1459" s="127">
        <f>IF(E1459=1,VLOOKUP(Työfile_2024!D1459,'2015'!$F$12:$AB$1887,21,FALSE),"-")</f>
        <v>0</v>
      </c>
      <c r="AK1459" s="127">
        <f>IF(E1459=1,VLOOKUP(Työfile_2024!D1459,'2015'!$F$12:$AB$1887,22,FALSE),"-")</f>
        <v>0</v>
      </c>
      <c r="AL1459" s="127">
        <f>IF(E1459=1,VLOOKUP(Työfile_2024!D1459,'2015'!$F$12:$AB$1887,23,FALSE),"-")</f>
        <v>0</v>
      </c>
      <c r="AM1459" s="56">
        <f>VLOOKUP(Työfile_2024!D1459,Tmatkat_20km_tarkasteltava_verk!$C$2:$D$1804,2,FALSE)</f>
        <v>76</v>
      </c>
      <c r="AN1459" s="148">
        <f t="shared" si="360"/>
        <v>0.10201342281879194</v>
      </c>
      <c r="AO1459" s="178">
        <f>IF(E1459=1,VLOOKUP(Työfile_2024!D1459,'2015'!$F$12:$AC$1887,24,FALSE),"-")</f>
        <v>45</v>
      </c>
      <c r="AP1459" s="52" t="str">
        <f>VLOOKUP(D1459,Tarkasteltava_verkko_2024_harva!$E$2:$I$1804,5,FALSE)</f>
        <v>tiivis</v>
      </c>
      <c r="AQ1459" s="52">
        <f>VLOOKUP(D1459,Tarkasteltava_verkko_2024_harva!$E$2:$I$1804,4,FALSE)</f>
        <v>0</v>
      </c>
      <c r="AR1459" s="148">
        <v>0</v>
      </c>
      <c r="AS1459" s="170" t="str">
        <f>IFERROR(VLOOKUP(C1459,'2015'!$C$12:$AG$1887,30,FALSE),"-")</f>
        <v/>
      </c>
      <c r="AT1459" s="148">
        <v>0.99764982373678024</v>
      </c>
      <c r="AU1459" s="170">
        <f>IFERROR(VLOOKUP(C1459,'2015'!$C$12:$AG$1887,31,FALSE),"-")</f>
        <v>0</v>
      </c>
      <c r="AV1459" s="106"/>
      <c r="AW1459" s="63">
        <f>IFERROR(VLOOKUP(C1459,Merkittävyysluokitus!$A$2:$J$1705,10,FALSE),"-")</f>
        <v>3</v>
      </c>
      <c r="AX1459" s="175">
        <f>IFERROR(VLOOKUP(C1459,Merkittävyysluokitus!$A$2:$J$1705,6,FALSE),"-")</f>
        <v>8.6810350076103493</v>
      </c>
      <c r="AY1459" s="175">
        <f>IFERROR(VLOOKUP(C1459,Merkittävyysluokitus!$A$2:$J$1705,7,FALSE),"-")</f>
        <v>2.5416666666666661</v>
      </c>
      <c r="AZ1459" s="175">
        <f>IFERROR(VLOOKUP(C1459,Merkittävyysluokitus!$A$2:$J$1705,8,FALSE),"-")</f>
        <v>4.6393683409436832</v>
      </c>
      <c r="BA1459" s="175">
        <f>IFERROR(VLOOKUP(C1459,Merkittävyysluokitus!$A$2:$J$1705,9,FALSE),"-")</f>
        <v>1.5</v>
      </c>
      <c r="BB1459" s="203"/>
      <c r="BC1459" s="203" t="str">
        <f t="shared" si="361"/>
        <v/>
      </c>
      <c r="BD1459" s="39" t="str">
        <f t="shared" ref="BD1459:BD1522" si="379">IF(BL1459="pinkki","pinkki",IF(I1459&lt;100,"punainen",IF(COUNTIF(BE1459:BG1459,"musta")&gt;=2,"musta",IF(COUNTIF(BE1459:BG1459,"punainen")&gt;=2,"punainen","Ei luokiteltu"))))</f>
        <v>musta</v>
      </c>
      <c r="BE1459" s="68" t="str">
        <f t="shared" si="356"/>
        <v>musta</v>
      </c>
      <c r="BF1459" s="68" t="str">
        <f t="shared" si="357"/>
        <v>musta</v>
      </c>
      <c r="BG1459" s="68" t="str">
        <f t="shared" si="358"/>
        <v>musta</v>
      </c>
      <c r="BH1459" s="208" t="str">
        <f t="shared" si="359"/>
        <v>musta</v>
      </c>
      <c r="BI1459" s="39"/>
      <c r="BJ1459" s="39" t="str">
        <f>IF(F1459="ei löydy","uusi tie",IF(E1459=0,"tieosoite muuttunut",IF(E1459=1,VLOOKUP(D1459,'2015'!$F$12:$AL$1887,31,FALSE),"-")))</f>
        <v>musta</v>
      </c>
      <c r="BK1459" s="67" t="str">
        <f>IF(E1459=1,VLOOKUP(D1459,'2015'!$F$12:$AL$1887,32,FALSE),"-")</f>
        <v>musta</v>
      </c>
      <c r="BL1459" s="39" t="str">
        <f>IF(F1459="ei löydy","uusi tie",IF(E1459=0,"tieosoite muuttunut",IF(E1459=1,VLOOKUP(D1459,'2015'!$F$12:$AL$1887,33,FALSE),"-")))</f>
        <v>musta</v>
      </c>
      <c r="BM1459" s="39"/>
      <c r="BN1459" s="217" t="str">
        <f>VLOOKUP(D1459,'2015'!$F$12:$AL$1887,33,FALSE)</f>
        <v>musta</v>
      </c>
      <c r="BO1459" s="39"/>
      <c r="BP1459" s="115" t="s">
        <v>10</v>
      </c>
      <c r="BQ1459" s="30"/>
      <c r="BS1459" s="5"/>
      <c r="BU1459" s="37"/>
      <c r="BV1459" s="30" t="s">
        <v>10</v>
      </c>
      <c r="BX1459" t="str">
        <f>IF(E1459=1,VLOOKUP(D1459,'2015'!$F$12:$AX$1887,43,FALSE),"-")</f>
        <v>musta</v>
      </c>
      <c r="BY1459" t="str">
        <f>IF(E1459=1,VLOOKUP(D1459,'2015'!$F$12:$AX$1887,44,FALSE),"-")</f>
        <v>musta</v>
      </c>
      <c r="BZ1459" t="str">
        <f>IF(E1459=1,VLOOKUP(D1459,'2015'!$F$12:$AX$1887,45,FALSE),"-")</f>
        <v>musta</v>
      </c>
      <c r="CA1459" s="31">
        <f t="shared" si="374"/>
        <v>10</v>
      </c>
      <c r="CB1459" s="31">
        <f t="shared" si="375"/>
        <v>10</v>
      </c>
      <c r="CC1459" s="31">
        <f t="shared" si="376"/>
        <v>0</v>
      </c>
      <c r="CD1459" s="31">
        <f t="shared" si="377"/>
        <v>0</v>
      </c>
      <c r="CE1459" s="31">
        <f t="shared" si="378"/>
        <v>0</v>
      </c>
      <c r="CO1459" s="2" t="s">
        <v>35</v>
      </c>
      <c r="CP1459" s="2" t="s">
        <v>35</v>
      </c>
    </row>
    <row r="1460" spans="1:94" ht="15.75" thickBot="1" x14ac:dyDescent="0.3">
      <c r="A1460" s="50"/>
      <c r="B1460" s="50"/>
      <c r="C1460" s="50" t="str">
        <f t="shared" si="362"/>
        <v>13557_1_2563</v>
      </c>
      <c r="D1460" s="51" t="str">
        <f t="shared" si="363"/>
        <v>13557_1</v>
      </c>
      <c r="E1460" s="224">
        <f>IFERROR(VLOOKUP(C1460,'2015'!$C$12:$D$1887,2,FALSE),0)</f>
        <v>1</v>
      </c>
      <c r="F1460" s="51">
        <f>IFERROR(K1460-IFERROR(VLOOKUP(D1460,'2015'!$F$12:$I$1887,4,FALSE),"ei löydy"),"ei löydy")</f>
        <v>0</v>
      </c>
      <c r="G1460" s="224">
        <f>IFERROR(VLOOKUP(Työfile_2024!C1460,Liikennemalli!$D$6:$G$1921,4,FALSE),0)</f>
        <v>1</v>
      </c>
      <c r="H1460" s="225">
        <f>K1460-IFERROR(VLOOKUP(Työfile_2024!D1460,Liikennemalli!$C$6:$H$1921,6,FALSE),"ei löydy")</f>
        <v>0</v>
      </c>
      <c r="I1460" s="80">
        <v>13557</v>
      </c>
      <c r="J1460" s="52">
        <v>1</v>
      </c>
      <c r="K1460" s="52">
        <v>2563</v>
      </c>
      <c r="L1460" s="53"/>
      <c r="M1460" s="54"/>
      <c r="N1460" s="54"/>
      <c r="O1460" s="54"/>
      <c r="P1460" s="54"/>
      <c r="Q1460" s="55"/>
      <c r="R1460" s="55"/>
      <c r="S1460" s="55"/>
      <c r="T1460" s="55"/>
      <c r="U1460" s="52"/>
      <c r="V1460" s="56">
        <v>393</v>
      </c>
      <c r="W1460" s="56">
        <v>9</v>
      </c>
      <c r="X1460" s="56">
        <v>428</v>
      </c>
      <c r="Y1460" s="56">
        <f>VLOOKUP(D1460,Liikennemalli24!$D$2:$F$1804,2,FALSE)</f>
        <v>10</v>
      </c>
      <c r="Z1460" s="57">
        <f>VLOOKUP(D1460,Liikennemalli24!$D$2:$F$1804,3,FALSE)</f>
        <v>5.6000000000000001E-2</v>
      </c>
      <c r="AA1460" s="178">
        <f>IF(G1460=1,VLOOKUP(C1460,Liikennemalli!$D$6:$H$1921,2,FALSE),"-")</f>
        <v>5.33589565705498</v>
      </c>
      <c r="AB1460" s="197">
        <f>IF(G1460=1,VLOOKUP(C1460,Liikennemalli!$D$6:$H$1921,3,FALSE),"-")</f>
        <v>6.8315821266010907E-2</v>
      </c>
      <c r="AC1460" s="134">
        <f>IF(E1460=1,VLOOKUP(Työfile_2024!D1460,'2015'!$F$12:$X$1887,18,FALSE),"-")</f>
        <v>146</v>
      </c>
      <c r="AD1460" s="127">
        <f>IF(E1460=1,VLOOKUP(Työfile_2024!D1460,'2015'!$F$12:$X$1887,19,FALSE),"-")</f>
        <v>0.18</v>
      </c>
      <c r="AI1460" s="127">
        <f>IF(E1460=1,VLOOKUP(Työfile_2024!D1460,'2015'!$F$12:$AB$1887,20,FALSE),"-")</f>
        <v>0</v>
      </c>
      <c r="AJ1460" s="127">
        <f>IF(E1460=1,VLOOKUP(Työfile_2024!D1460,'2015'!$F$12:$AB$1887,21,FALSE),"-")</f>
        <v>0</v>
      </c>
      <c r="AK1460" s="127">
        <f>IF(E1460=1,VLOOKUP(Työfile_2024!D1460,'2015'!$F$12:$AB$1887,22,FALSE),"-")</f>
        <v>0</v>
      </c>
      <c r="AL1460" s="127">
        <f>IF(E1460=1,VLOOKUP(Työfile_2024!D1460,'2015'!$F$12:$AB$1887,23,FALSE),"-")</f>
        <v>0</v>
      </c>
      <c r="AM1460" s="56">
        <f>VLOOKUP(Työfile_2024!D1460,Tmatkat_20km_tarkasteltava_verk!$C$2:$D$1804,2,FALSE)</f>
        <v>16</v>
      </c>
      <c r="AN1460" s="148">
        <f t="shared" si="360"/>
        <v>4.0712468193384227E-2</v>
      </c>
      <c r="AO1460" s="178">
        <f>IF(E1460=1,VLOOKUP(Työfile_2024!D1460,'2015'!$F$12:$AC$1887,24,FALSE),"-")</f>
        <v>84</v>
      </c>
      <c r="AP1460" s="52">
        <f>VLOOKUP(D1460,Tarkasteltava_verkko_2024_harva!$E$2:$I$1804,5,FALSE)</f>
        <v>0</v>
      </c>
      <c r="AQ1460" s="52">
        <f>VLOOKUP(D1460,Tarkasteltava_verkko_2024_harva!$E$2:$I$1804,4,FALSE)</f>
        <v>0</v>
      </c>
      <c r="AR1460" s="148">
        <v>0.18025751072961374</v>
      </c>
      <c r="AS1460" s="170" t="str">
        <f>IFERROR(VLOOKUP(C1460,'2015'!$C$12:$AG$1887,30,FALSE),"-")</f>
        <v/>
      </c>
      <c r="AT1460" s="148">
        <v>0.93328131096371436</v>
      </c>
      <c r="AU1460" s="170" t="str">
        <f>IFERROR(VLOOKUP(C1460,'2015'!$C$12:$AG$1887,31,FALSE),"-")</f>
        <v>Kyllä</v>
      </c>
      <c r="AV1460" s="106"/>
      <c r="AW1460" s="63">
        <f>IFERROR(VLOOKUP(C1460,Merkittävyysluokitus!$A$2:$J$1705,10,FALSE),"-")</f>
        <v>3</v>
      </c>
      <c r="AX1460" s="175">
        <f>IFERROR(VLOOKUP(C1460,Merkittävyysluokitus!$A$2:$J$1705,6,FALSE),"-")</f>
        <v>4.1327899543378992</v>
      </c>
      <c r="AY1460" s="175">
        <f>IFERROR(VLOOKUP(C1460,Merkittävyysluokitus!$A$2:$J$1705,7,FALSE),"-")</f>
        <v>1.319</v>
      </c>
      <c r="AZ1460" s="175">
        <f>IFERROR(VLOOKUP(C1460,Merkittävyysluokitus!$A$2:$J$1705,8,FALSE),"-")</f>
        <v>1.4804566210045658</v>
      </c>
      <c r="BA1460" s="175">
        <f>IFERROR(VLOOKUP(C1460,Merkittävyysluokitus!$A$2:$J$1705,9,FALSE),"-")</f>
        <v>1.3333333333333333</v>
      </c>
      <c r="BB1460" s="203"/>
      <c r="BC1460" s="203" t="str">
        <f t="shared" si="361"/>
        <v/>
      </c>
      <c r="BD1460" s="39" t="str">
        <f t="shared" si="379"/>
        <v>musta</v>
      </c>
      <c r="BE1460" s="68" t="str">
        <f t="shared" si="356"/>
        <v>musta</v>
      </c>
      <c r="BF1460" s="68" t="str">
        <f t="shared" si="357"/>
        <v>musta</v>
      </c>
      <c r="BG1460" s="68" t="str">
        <f t="shared" si="358"/>
        <v>musta</v>
      </c>
      <c r="BH1460" s="208" t="str">
        <f t="shared" si="359"/>
        <v>musta</v>
      </c>
      <c r="BI1460" s="39"/>
      <c r="BJ1460" s="39" t="str">
        <f>IF(F1460="ei löydy","uusi tie",IF(E1460=0,"tieosoite muuttunut",IF(E1460=1,VLOOKUP(D1460,'2015'!$F$12:$AL$1887,31,FALSE),"-")))</f>
        <v>musta</v>
      </c>
      <c r="BK1460" s="67" t="str">
        <f>IF(E1460=1,VLOOKUP(D1460,'2015'!$F$12:$AL$1887,32,FALSE),"-")</f>
        <v>musta</v>
      </c>
      <c r="BL1460" s="39" t="str">
        <f>IF(F1460="ei löydy","uusi tie",IF(E1460=0,"tieosoite muuttunut",IF(E1460=1,VLOOKUP(D1460,'2015'!$F$12:$AL$1887,33,FALSE),"-")))</f>
        <v>musta</v>
      </c>
      <c r="BM1460" s="39"/>
      <c r="BN1460" s="217" t="str">
        <f>VLOOKUP(D1460,'2015'!$F$12:$AL$1887,33,FALSE)</f>
        <v>musta</v>
      </c>
      <c r="BO1460" s="39"/>
      <c r="BP1460" s="115" t="s">
        <v>10</v>
      </c>
      <c r="BQ1460" s="30"/>
      <c r="BS1460" s="5"/>
      <c r="BU1460" s="37"/>
      <c r="BV1460" s="30" t="s">
        <v>10</v>
      </c>
      <c r="BX1460" t="str">
        <f>IF(E1460=1,VLOOKUP(D1460,'2015'!$F$12:$AX$1887,43,FALSE),"-")</f>
        <v>musta</v>
      </c>
      <c r="BY1460" t="str">
        <f>IF(E1460=1,VLOOKUP(D1460,'2015'!$F$12:$AX$1887,44,FALSE),"-")</f>
        <v>musta</v>
      </c>
      <c r="BZ1460" t="str">
        <f>IF(E1460=1,VLOOKUP(D1460,'2015'!$F$12:$AX$1887,45,FALSE),"-")</f>
        <v>musta</v>
      </c>
      <c r="CA1460" s="31">
        <f t="shared" si="374"/>
        <v>0</v>
      </c>
      <c r="CB1460" s="31">
        <f t="shared" si="375"/>
        <v>0</v>
      </c>
      <c r="CC1460" s="31">
        <f t="shared" si="376"/>
        <v>0</v>
      </c>
      <c r="CD1460" s="31">
        <f t="shared" si="377"/>
        <v>0</v>
      </c>
      <c r="CE1460" s="31">
        <f t="shared" si="378"/>
        <v>0</v>
      </c>
      <c r="CO1460" s="2" t="s">
        <v>35</v>
      </c>
      <c r="CP1460" s="2" t="s">
        <v>35</v>
      </c>
    </row>
    <row r="1461" spans="1:94" ht="15.75" thickBot="1" x14ac:dyDescent="0.3">
      <c r="A1461" s="50"/>
      <c r="B1461" s="50"/>
      <c r="C1461" s="50" t="str">
        <f t="shared" si="362"/>
        <v>13559_1_5919</v>
      </c>
      <c r="D1461" s="51" t="str">
        <f t="shared" si="363"/>
        <v>13559_1</v>
      </c>
      <c r="E1461" s="224">
        <f>IFERROR(VLOOKUP(C1461,'2015'!$C$12:$D$1887,2,FALSE),0)</f>
        <v>1</v>
      </c>
      <c r="F1461" s="51">
        <f>IFERROR(K1461-IFERROR(VLOOKUP(D1461,'2015'!$F$12:$I$1887,4,FALSE),"ei löydy"),"ei löydy")</f>
        <v>0</v>
      </c>
      <c r="G1461" s="224">
        <f>IFERROR(VLOOKUP(Työfile_2024!C1461,Liikennemalli!$D$6:$G$1921,4,FALSE),0)</f>
        <v>1</v>
      </c>
      <c r="H1461" s="225">
        <f>K1461-IFERROR(VLOOKUP(Työfile_2024!D1461,Liikennemalli!$C$6:$H$1921,6,FALSE),"ei löydy")</f>
        <v>0</v>
      </c>
      <c r="I1461" s="80">
        <v>13559</v>
      </c>
      <c r="J1461" s="52">
        <v>1</v>
      </c>
      <c r="K1461" s="52">
        <v>5919</v>
      </c>
      <c r="L1461" s="53"/>
      <c r="M1461" s="54"/>
      <c r="N1461" s="54"/>
      <c r="O1461" s="54"/>
      <c r="P1461" s="54"/>
      <c r="Q1461" s="55"/>
      <c r="R1461" s="55"/>
      <c r="S1461" s="55"/>
      <c r="T1461" s="55"/>
      <c r="U1461" s="52"/>
      <c r="V1461" s="56">
        <v>396.93326575435037</v>
      </c>
      <c r="W1461" s="56">
        <v>11.600946105761109</v>
      </c>
      <c r="X1461" s="56">
        <v>422.91147153235346</v>
      </c>
      <c r="Y1461" s="56">
        <f>VLOOKUP(D1461,Liikennemalli24!$D$2:$F$1804,2,FALSE)</f>
        <v>120</v>
      </c>
      <c r="Z1461" s="57">
        <f>VLOOKUP(D1461,Liikennemalli24!$D$2:$F$1804,3,FALSE)</f>
        <v>4.7E-2</v>
      </c>
      <c r="AA1461" s="178">
        <f>IF(G1461=1,VLOOKUP(C1461,Liikennemalli!$D$6:$H$1921,2,FALSE),"-")</f>
        <v>6.9901476536684699</v>
      </c>
      <c r="AB1461" s="197">
        <f>IF(G1461=1,VLOOKUP(C1461,Liikennemalli!$D$6:$H$1921,3,FALSE),"-")</f>
        <v>3.0138144330056901E-2</v>
      </c>
      <c r="AC1461" s="134">
        <f>IF(E1461=1,VLOOKUP(Työfile_2024!D1461,'2015'!$F$12:$X$1887,18,FALSE),"-")</f>
        <v>16</v>
      </c>
      <c r="AD1461" s="127">
        <f>IF(E1461=1,VLOOKUP(Työfile_2024!D1461,'2015'!$F$12:$X$1887,19,FALSE),"-")</f>
        <v>0.12</v>
      </c>
      <c r="AI1461" s="127">
        <f>IF(E1461=1,VLOOKUP(Työfile_2024!D1461,'2015'!$F$12:$AB$1887,20,FALSE),"-")</f>
        <v>0</v>
      </c>
      <c r="AJ1461" s="127">
        <f>IF(E1461=1,VLOOKUP(Työfile_2024!D1461,'2015'!$F$12:$AB$1887,21,FALSE),"-")</f>
        <v>0</v>
      </c>
      <c r="AK1461" s="127">
        <f>IF(E1461=1,VLOOKUP(Työfile_2024!D1461,'2015'!$F$12:$AB$1887,22,FALSE),"-")</f>
        <v>0</v>
      </c>
      <c r="AL1461" s="127">
        <f>IF(E1461=1,VLOOKUP(Työfile_2024!D1461,'2015'!$F$12:$AB$1887,23,FALSE),"-")</f>
        <v>0</v>
      </c>
      <c r="AM1461" s="56">
        <f>VLOOKUP(Työfile_2024!D1461,Tmatkat_20km_tarkasteltava_verk!$C$2:$D$1804,2,FALSE)</f>
        <v>100</v>
      </c>
      <c r="AN1461" s="148">
        <f t="shared" si="360"/>
        <v>0.25193151753092641</v>
      </c>
      <c r="AO1461" s="178">
        <f>IF(E1461=1,VLOOKUP(Työfile_2024!D1461,'2015'!$F$12:$AC$1887,24,FALSE),"-")</f>
        <v>58</v>
      </c>
      <c r="AP1461" s="52">
        <f>VLOOKUP(D1461,Tarkasteltava_verkko_2024_harva!$E$2:$I$1804,5,FALSE)</f>
        <v>0</v>
      </c>
      <c r="AQ1461" s="52">
        <f>VLOOKUP(D1461,Tarkasteltava_verkko_2024_harva!$E$2:$I$1804,4,FALSE)</f>
        <v>0</v>
      </c>
      <c r="AR1461" s="148">
        <v>0.10829532015543165</v>
      </c>
      <c r="AS1461" s="170" t="str">
        <f>IFERROR(VLOOKUP(C1461,'2015'!$C$12:$AG$1887,30,FALSE),"-")</f>
        <v/>
      </c>
      <c r="AT1461" s="148">
        <v>0.1782395674945092</v>
      </c>
      <c r="AU1461" s="170">
        <f>IFERROR(VLOOKUP(C1461,'2015'!$C$12:$AG$1887,31,FALSE),"-")</f>
        <v>0</v>
      </c>
      <c r="AV1461" s="106"/>
      <c r="AW1461" s="63">
        <f>IFERROR(VLOOKUP(C1461,Merkittävyysluokitus!$A$2:$J$1705,10,FALSE),"-")</f>
        <v>3</v>
      </c>
      <c r="AX1461" s="175">
        <f>IFERROR(VLOOKUP(C1461,Merkittävyysluokitus!$A$2:$J$1705,6,FALSE),"-")</f>
        <v>4.9838015499964898</v>
      </c>
      <c r="AY1461" s="175">
        <f>IFERROR(VLOOKUP(C1461,Merkittävyysluokitus!$A$2:$J$1705,7,FALSE),"-")</f>
        <v>2.120799797263051</v>
      </c>
      <c r="AZ1461" s="175">
        <f>IFERROR(VLOOKUP(C1461,Merkittävyysluokitus!$A$2:$J$1705,8,FALSE),"-")</f>
        <v>1.8630017527334388</v>
      </c>
      <c r="BA1461" s="175">
        <f>IFERROR(VLOOKUP(C1461,Merkittävyysluokitus!$A$2:$J$1705,9,FALSE),"-")</f>
        <v>1</v>
      </c>
      <c r="BB1461" s="203"/>
      <c r="BC1461" s="203" t="str">
        <f t="shared" si="361"/>
        <v/>
      </c>
      <c r="BD1461" s="39" t="str">
        <f t="shared" si="379"/>
        <v>musta</v>
      </c>
      <c r="BE1461" s="68" t="str">
        <f t="shared" si="356"/>
        <v>musta</v>
      </c>
      <c r="BF1461" s="68" t="str">
        <f t="shared" si="357"/>
        <v>musta</v>
      </c>
      <c r="BG1461" s="68" t="str">
        <f t="shared" si="358"/>
        <v>musta</v>
      </c>
      <c r="BH1461" s="208" t="str">
        <f t="shared" si="359"/>
        <v>musta</v>
      </c>
      <c r="BI1461" s="39"/>
      <c r="BJ1461" s="39" t="str">
        <f>IF(F1461="ei löydy","uusi tie",IF(E1461=0,"tieosoite muuttunut",IF(E1461=1,VLOOKUP(D1461,'2015'!$F$12:$AL$1887,31,FALSE),"-")))</f>
        <v>musta</v>
      </c>
      <c r="BK1461" s="67" t="str">
        <f>IF(E1461=1,VLOOKUP(D1461,'2015'!$F$12:$AL$1887,32,FALSE),"-")</f>
        <v>musta</v>
      </c>
      <c r="BL1461" s="39" t="str">
        <f>IF(F1461="ei löydy","uusi tie",IF(E1461=0,"tieosoite muuttunut",IF(E1461=1,VLOOKUP(D1461,'2015'!$F$12:$AL$1887,33,FALSE),"-")))</f>
        <v>musta</v>
      </c>
      <c r="BM1461" s="39"/>
      <c r="BN1461" s="217" t="str">
        <f>VLOOKUP(D1461,'2015'!$F$12:$AL$1887,33,FALSE)</f>
        <v>musta</v>
      </c>
      <c r="BO1461" s="39"/>
      <c r="BP1461" s="115" t="s">
        <v>10</v>
      </c>
      <c r="BQ1461" s="30"/>
      <c r="BS1461" s="5"/>
      <c r="BU1461" s="37"/>
      <c r="BV1461" s="30" t="s">
        <v>10</v>
      </c>
      <c r="BX1461" t="str">
        <f>IF(E1461=1,VLOOKUP(D1461,'2015'!$F$12:$AX$1887,43,FALSE),"-")</f>
        <v>musta</v>
      </c>
      <c r="BY1461" t="str">
        <f>IF(E1461=1,VLOOKUP(D1461,'2015'!$F$12:$AX$1887,44,FALSE),"-")</f>
        <v>musta</v>
      </c>
      <c r="BZ1461" t="str">
        <f>IF(E1461=1,VLOOKUP(D1461,'2015'!$F$12:$AX$1887,45,FALSE),"-")</f>
        <v>musta</v>
      </c>
      <c r="CA1461" s="31">
        <f t="shared" si="374"/>
        <v>1</v>
      </c>
      <c r="CB1461" s="31">
        <f t="shared" si="375"/>
        <v>0</v>
      </c>
      <c r="CC1461" s="31">
        <f t="shared" si="376"/>
        <v>0</v>
      </c>
      <c r="CD1461" s="31">
        <f t="shared" si="377"/>
        <v>1</v>
      </c>
      <c r="CE1461" s="31">
        <f t="shared" si="378"/>
        <v>0</v>
      </c>
      <c r="CO1461" s="2" t="s">
        <v>35</v>
      </c>
      <c r="CP1461" s="2" t="s">
        <v>35</v>
      </c>
    </row>
    <row r="1462" spans="1:94" ht="15.75" thickBot="1" x14ac:dyDescent="0.3">
      <c r="A1462" s="50"/>
      <c r="B1462" s="50"/>
      <c r="C1462" s="50" t="str">
        <f t="shared" si="362"/>
        <v>13559_2_4723</v>
      </c>
      <c r="D1462" s="51" t="str">
        <f t="shared" si="363"/>
        <v>13559_2</v>
      </c>
      <c r="E1462" s="224">
        <f>IFERROR(VLOOKUP(C1462,'2015'!$C$12:$D$1887,2,FALSE),0)</f>
        <v>1</v>
      </c>
      <c r="F1462" s="51">
        <f>IFERROR(K1462-IFERROR(VLOOKUP(D1462,'2015'!$F$12:$I$1887,4,FALSE),"ei löydy"),"ei löydy")</f>
        <v>0</v>
      </c>
      <c r="G1462" s="224">
        <f>IFERROR(VLOOKUP(Työfile_2024!C1462,Liikennemalli!$D$6:$G$1921,4,FALSE),0)</f>
        <v>1</v>
      </c>
      <c r="H1462" s="225">
        <f>K1462-IFERROR(VLOOKUP(Työfile_2024!D1462,Liikennemalli!$C$6:$H$1921,6,FALSE),"ei löydy")</f>
        <v>0</v>
      </c>
      <c r="I1462" s="80">
        <v>13559</v>
      </c>
      <c r="J1462" s="52">
        <v>2</v>
      </c>
      <c r="K1462" s="52">
        <v>4723</v>
      </c>
      <c r="L1462" s="53"/>
      <c r="M1462" s="54"/>
      <c r="N1462" s="54"/>
      <c r="O1462" s="54"/>
      <c r="P1462" s="54"/>
      <c r="Q1462" s="55"/>
      <c r="R1462" s="55"/>
      <c r="S1462" s="55"/>
      <c r="T1462" s="55"/>
      <c r="U1462" s="52"/>
      <c r="V1462" s="56">
        <v>146</v>
      </c>
      <c r="W1462" s="56">
        <v>7</v>
      </c>
      <c r="X1462" s="56">
        <v>146</v>
      </c>
      <c r="Y1462" s="56">
        <f>VLOOKUP(D1462,Liikennemalli24!$D$2:$F$1804,2,FALSE)</f>
        <v>49</v>
      </c>
      <c r="Z1462" s="57">
        <f>VLOOKUP(D1462,Liikennemalli24!$D$2:$F$1804,3,FALSE)</f>
        <v>0.223</v>
      </c>
      <c r="AA1462" s="178">
        <f>IF(G1462=1,VLOOKUP(C1462,Liikennemalli!$D$6:$H$1921,2,FALSE),"-")</f>
        <v>8.3256739164914393</v>
      </c>
      <c r="AB1462" s="197">
        <f>IF(G1462=1,VLOOKUP(C1462,Liikennemalli!$D$6:$H$1921,3,FALSE),"-")</f>
        <v>0.17546396509562001</v>
      </c>
      <c r="AC1462" s="134">
        <f>IF(E1462=1,VLOOKUP(Työfile_2024!D1462,'2015'!$F$12:$X$1887,18,FALSE),"-")</f>
        <v>14</v>
      </c>
      <c r="AD1462" s="127">
        <f>IF(E1462=1,VLOOKUP(Työfile_2024!D1462,'2015'!$F$12:$X$1887,19,FALSE),"-")</f>
        <v>0.56999999999999995</v>
      </c>
      <c r="AI1462" s="127">
        <f>IF(E1462=1,VLOOKUP(Työfile_2024!D1462,'2015'!$F$12:$AB$1887,20,FALSE),"-")</f>
        <v>0</v>
      </c>
      <c r="AJ1462" s="127">
        <f>IF(E1462=1,VLOOKUP(Työfile_2024!D1462,'2015'!$F$12:$AB$1887,21,FALSE),"-")</f>
        <v>0</v>
      </c>
      <c r="AK1462" s="127">
        <f>IF(E1462=1,VLOOKUP(Työfile_2024!D1462,'2015'!$F$12:$AB$1887,22,FALSE),"-")</f>
        <v>0</v>
      </c>
      <c r="AL1462" s="127">
        <f>IF(E1462=1,VLOOKUP(Työfile_2024!D1462,'2015'!$F$12:$AB$1887,23,FALSE),"-")</f>
        <v>0</v>
      </c>
      <c r="AM1462" s="56">
        <f>VLOOKUP(Työfile_2024!D1462,Tmatkat_20km_tarkasteltava_verk!$C$2:$D$1804,2,FALSE)</f>
        <v>5</v>
      </c>
      <c r="AN1462" s="148">
        <f t="shared" si="360"/>
        <v>3.4246575342465752E-2</v>
      </c>
      <c r="AO1462" s="178">
        <f>IF(E1462=1,VLOOKUP(Työfile_2024!D1462,'2015'!$F$12:$AC$1887,24,FALSE),"-")</f>
        <v>3</v>
      </c>
      <c r="AP1462" s="52">
        <f>VLOOKUP(D1462,Tarkasteltava_verkko_2024_harva!$E$2:$I$1804,5,FALSE)</f>
        <v>0</v>
      </c>
      <c r="AQ1462" s="52">
        <f>VLOOKUP(D1462,Tarkasteltava_verkko_2024_harva!$E$2:$I$1804,4,FALSE)</f>
        <v>0</v>
      </c>
      <c r="AR1462" s="148">
        <v>0</v>
      </c>
      <c r="AS1462" s="170" t="str">
        <f>IFERROR(VLOOKUP(C1462,'2015'!$C$12:$AG$1887,30,FALSE),"-")</f>
        <v/>
      </c>
      <c r="AT1462" s="148">
        <v>0</v>
      </c>
      <c r="AU1462" s="170">
        <f>IFERROR(VLOOKUP(C1462,'2015'!$C$12:$AG$1887,31,FALSE),"-")</f>
        <v>0</v>
      </c>
      <c r="AV1462" s="106"/>
      <c r="AW1462" s="63">
        <f>IFERROR(VLOOKUP(C1462,Merkittävyysluokitus!$A$2:$J$1705,10,FALSE),"-")</f>
        <v>4</v>
      </c>
      <c r="AX1462" s="175">
        <f>IFERROR(VLOOKUP(C1462,Merkittävyysluokitus!$A$2:$J$1705,6,FALSE),"-")</f>
        <v>1.5082397260273972</v>
      </c>
      <c r="AY1462" s="175">
        <f>IFERROR(VLOOKUP(C1462,Merkittävyysluokitus!$A$2:$J$1705,7,FALSE),"-")</f>
        <v>0.5046666666666666</v>
      </c>
      <c r="AZ1462" s="175">
        <f>IFERROR(VLOOKUP(C1462,Merkittävyysluokitus!$A$2:$J$1705,8,FALSE),"-")</f>
        <v>0.83690639269406397</v>
      </c>
      <c r="BA1462" s="175">
        <f>IFERROR(VLOOKUP(C1462,Merkittävyysluokitus!$A$2:$J$1705,9,FALSE),"-")</f>
        <v>0.16666666666666666</v>
      </c>
      <c r="BB1462" s="203"/>
      <c r="BC1462" s="203" t="str">
        <f t="shared" si="361"/>
        <v/>
      </c>
      <c r="BD1462" s="39" t="str">
        <f t="shared" si="379"/>
        <v>musta</v>
      </c>
      <c r="BE1462" s="68" t="str">
        <f t="shared" si="356"/>
        <v>musta</v>
      </c>
      <c r="BF1462" s="68" t="str">
        <f t="shared" si="357"/>
        <v>musta</v>
      </c>
      <c r="BG1462" s="68" t="str">
        <f t="shared" si="358"/>
        <v>musta</v>
      </c>
      <c r="BH1462" s="208" t="str">
        <f t="shared" si="359"/>
        <v>musta</v>
      </c>
      <c r="BI1462" s="39"/>
      <c r="BJ1462" s="39" t="str">
        <f>IF(F1462="ei löydy","uusi tie",IF(E1462=0,"tieosoite muuttunut",IF(E1462=1,VLOOKUP(D1462,'2015'!$F$12:$AL$1887,31,FALSE),"-")))</f>
        <v>musta</v>
      </c>
      <c r="BK1462" s="67" t="str">
        <f>IF(E1462=1,VLOOKUP(D1462,'2015'!$F$12:$AL$1887,32,FALSE),"-")</f>
        <v>musta</v>
      </c>
      <c r="BL1462" s="39" t="str">
        <f>IF(F1462="ei löydy","uusi tie",IF(E1462=0,"tieosoite muuttunut",IF(E1462=1,VLOOKUP(D1462,'2015'!$F$12:$AL$1887,33,FALSE),"-")))</f>
        <v>musta</v>
      </c>
      <c r="BM1462" s="39"/>
      <c r="BN1462" s="217" t="str">
        <f>VLOOKUP(D1462,'2015'!$F$12:$AL$1887,33,FALSE)</f>
        <v>musta</v>
      </c>
      <c r="BO1462" s="39"/>
      <c r="BP1462" s="115" t="s">
        <v>10</v>
      </c>
      <c r="BQ1462" s="30"/>
      <c r="BS1462" s="5"/>
      <c r="BU1462" s="37"/>
      <c r="BV1462" s="30" t="s">
        <v>10</v>
      </c>
      <c r="BX1462" t="str">
        <f>IF(E1462=1,VLOOKUP(D1462,'2015'!$F$12:$AX$1887,43,FALSE),"-")</f>
        <v>musta</v>
      </c>
      <c r="BY1462" t="str">
        <f>IF(E1462=1,VLOOKUP(D1462,'2015'!$F$12:$AX$1887,44,FALSE),"-")</f>
        <v>musta</v>
      </c>
      <c r="BZ1462" t="str">
        <f>IF(E1462=1,VLOOKUP(D1462,'2015'!$F$12:$AX$1887,45,FALSE),"-")</f>
        <v>musta</v>
      </c>
      <c r="CA1462" s="31">
        <f t="shared" si="374"/>
        <v>1</v>
      </c>
      <c r="CB1462" s="31">
        <f t="shared" si="375"/>
        <v>1</v>
      </c>
      <c r="CC1462" s="31">
        <f t="shared" si="376"/>
        <v>0</v>
      </c>
      <c r="CD1462" s="31">
        <f t="shared" si="377"/>
        <v>0</v>
      </c>
      <c r="CE1462" s="31">
        <f t="shared" si="378"/>
        <v>0</v>
      </c>
      <c r="CO1462" s="2" t="s">
        <v>35</v>
      </c>
      <c r="CP1462" s="2" t="s">
        <v>35</v>
      </c>
    </row>
    <row r="1463" spans="1:94" ht="15.75" thickBot="1" x14ac:dyDescent="0.3">
      <c r="A1463" s="50"/>
      <c r="B1463" s="50"/>
      <c r="C1463" s="50" t="str">
        <f t="shared" si="362"/>
        <v>13560_1_6814</v>
      </c>
      <c r="D1463" s="51" t="str">
        <f t="shared" si="363"/>
        <v>13560_1</v>
      </c>
      <c r="E1463" s="224">
        <f>IFERROR(VLOOKUP(C1463,'2015'!$C$12:$D$1887,2,FALSE),0)</f>
        <v>1</v>
      </c>
      <c r="F1463" s="51">
        <f>IFERROR(K1463-IFERROR(VLOOKUP(D1463,'2015'!$F$12:$I$1887,4,FALSE),"ei löydy"),"ei löydy")</f>
        <v>0</v>
      </c>
      <c r="G1463" s="224">
        <f>IFERROR(VLOOKUP(Työfile_2024!C1463,Liikennemalli!$D$6:$G$1921,4,FALSE),0)</f>
        <v>1</v>
      </c>
      <c r="H1463" s="225">
        <f>K1463-IFERROR(VLOOKUP(Työfile_2024!D1463,Liikennemalli!$C$6:$H$1921,6,FALSE),"ei löydy")</f>
        <v>0</v>
      </c>
      <c r="I1463" s="80">
        <v>13560</v>
      </c>
      <c r="J1463" s="52">
        <v>1</v>
      </c>
      <c r="K1463" s="52">
        <v>6814</v>
      </c>
      <c r="L1463" s="53"/>
      <c r="M1463" s="54"/>
      <c r="N1463" s="54"/>
      <c r="O1463" s="54"/>
      <c r="P1463" s="54"/>
      <c r="Q1463" s="55"/>
      <c r="R1463" s="55"/>
      <c r="S1463" s="55"/>
      <c r="T1463" s="55"/>
      <c r="U1463" s="52"/>
      <c r="V1463" s="56">
        <v>148.08453184619901</v>
      </c>
      <c r="W1463" s="56">
        <v>13.894628705606104</v>
      </c>
      <c r="X1463" s="56">
        <v>159.31405928969767</v>
      </c>
      <c r="Y1463" s="56">
        <f>VLOOKUP(D1463,Liikennemalli24!$D$2:$F$1804,2,FALSE)</f>
        <v>107</v>
      </c>
      <c r="Z1463" s="57">
        <f>VLOOKUP(D1463,Liikennemalli24!$D$2:$F$1804,3,FALSE)</f>
        <v>0.184</v>
      </c>
      <c r="AA1463" s="178">
        <f>IF(G1463=1,VLOOKUP(C1463,Liikennemalli!$D$6:$H$1921,2,FALSE),"-")</f>
        <v>27.2760461389719</v>
      </c>
      <c r="AB1463" s="197">
        <f>IF(G1463=1,VLOOKUP(C1463,Liikennemalli!$D$6:$H$1921,3,FALSE),"-")</f>
        <v>0.19160772336951101</v>
      </c>
      <c r="AC1463" s="134">
        <f>IF(E1463=1,VLOOKUP(Työfile_2024!D1463,'2015'!$F$12:$X$1887,18,FALSE),"-")</f>
        <v>32</v>
      </c>
      <c r="AD1463" s="127">
        <f>IF(E1463=1,VLOOKUP(Työfile_2024!D1463,'2015'!$F$12:$X$1887,19,FALSE),"-")</f>
        <v>0.22</v>
      </c>
      <c r="AI1463" s="127">
        <f>IF(E1463=1,VLOOKUP(Työfile_2024!D1463,'2015'!$F$12:$AB$1887,20,FALSE),"-")</f>
        <v>0</v>
      </c>
      <c r="AJ1463" s="127">
        <f>IF(E1463=1,VLOOKUP(Työfile_2024!D1463,'2015'!$F$12:$AB$1887,21,FALSE),"-")</f>
        <v>0</v>
      </c>
      <c r="AK1463" s="127">
        <f>IF(E1463=1,VLOOKUP(Työfile_2024!D1463,'2015'!$F$12:$AB$1887,22,FALSE),"-")</f>
        <v>0</v>
      </c>
      <c r="AL1463" s="127">
        <f>IF(E1463=1,VLOOKUP(Työfile_2024!D1463,'2015'!$F$12:$AB$1887,23,FALSE),"-")</f>
        <v>0</v>
      </c>
      <c r="AM1463" s="56">
        <f>VLOOKUP(Työfile_2024!D1463,Tmatkat_20km_tarkasteltava_verk!$C$2:$D$1804,2,FALSE)</f>
        <v>39</v>
      </c>
      <c r="AN1463" s="148">
        <f t="shared" si="360"/>
        <v>0.26336309075485009</v>
      </c>
      <c r="AO1463" s="178">
        <f>IF(E1463=1,VLOOKUP(Työfile_2024!D1463,'2015'!$F$12:$AC$1887,24,FALSE),"-")</f>
        <v>12</v>
      </c>
      <c r="AP1463" s="52">
        <f>VLOOKUP(D1463,Tarkasteltava_verkko_2024_harva!$E$2:$I$1804,5,FALSE)</f>
        <v>0</v>
      </c>
      <c r="AQ1463" s="52">
        <f>VLOOKUP(D1463,Tarkasteltava_verkko_2024_harva!$E$2:$I$1804,4,FALSE)</f>
        <v>0</v>
      </c>
      <c r="AR1463" s="148">
        <v>0</v>
      </c>
      <c r="AS1463" s="170" t="str">
        <f>IFERROR(VLOOKUP(C1463,'2015'!$C$12:$AG$1887,30,FALSE),"-")</f>
        <v/>
      </c>
      <c r="AT1463" s="148">
        <v>0</v>
      </c>
      <c r="AU1463" s="170">
        <f>IFERROR(VLOOKUP(C1463,'2015'!$C$12:$AG$1887,31,FALSE),"-")</f>
        <v>0</v>
      </c>
      <c r="AV1463" s="106"/>
      <c r="AW1463" s="63">
        <f>IFERROR(VLOOKUP(C1463,Merkittävyysluokitus!$A$2:$J$1705,10,FALSE),"-")</f>
        <v>3</v>
      </c>
      <c r="AX1463" s="175">
        <f>IFERROR(VLOOKUP(C1463,Merkittävyysluokitus!$A$2:$J$1705,6,FALSE),"-")</f>
        <v>3.7920736714053214</v>
      </c>
      <c r="AY1463" s="175">
        <f>IFERROR(VLOOKUP(C1463,Merkittävyysluokitus!$A$2:$J$1705,7,FALSE),"-")</f>
        <v>0.6842535955385971</v>
      </c>
      <c r="AZ1463" s="175">
        <f>IFERROR(VLOOKUP(C1463,Merkittävyysluokitus!$A$2:$J$1705,8,FALSE),"-")</f>
        <v>2.6078200758667243</v>
      </c>
      <c r="BA1463" s="175">
        <f>IFERROR(VLOOKUP(C1463,Merkittävyysluokitus!$A$2:$J$1705,9,FALSE),"-")</f>
        <v>0.5</v>
      </c>
      <c r="BB1463" s="203"/>
      <c r="BC1463" s="203" t="str">
        <f t="shared" si="361"/>
        <v/>
      </c>
      <c r="BD1463" s="39" t="str">
        <f t="shared" si="379"/>
        <v>musta</v>
      </c>
      <c r="BE1463" s="68" t="str">
        <f t="shared" si="356"/>
        <v>musta</v>
      </c>
      <c r="BF1463" s="68" t="str">
        <f t="shared" si="357"/>
        <v>musta</v>
      </c>
      <c r="BG1463" s="69" t="str">
        <f t="shared" si="358"/>
        <v>musta</v>
      </c>
      <c r="BH1463" s="209" t="str">
        <f t="shared" si="359"/>
        <v>musta</v>
      </c>
      <c r="BI1463" s="39"/>
      <c r="BJ1463" s="39" t="str">
        <f>IF(F1463="ei löydy","uusi tie",IF(E1463=0,"tieosoite muuttunut",IF(E1463=1,VLOOKUP(D1463,'2015'!$F$12:$AL$1887,31,FALSE),"-")))</f>
        <v>musta</v>
      </c>
      <c r="BK1463" s="67" t="str">
        <f>IF(E1463=1,VLOOKUP(D1463,'2015'!$F$12:$AL$1887,32,FALSE),"-")</f>
        <v>musta</v>
      </c>
      <c r="BL1463" s="39" t="str">
        <f>IF(F1463="ei löydy","uusi tie",IF(E1463=0,"tieosoite muuttunut",IF(E1463=1,VLOOKUP(D1463,'2015'!$F$12:$AL$1887,33,FALSE),"-")))</f>
        <v>musta</v>
      </c>
      <c r="BM1463" s="39"/>
      <c r="BN1463" s="217" t="str">
        <f>VLOOKUP(D1463,'2015'!$F$12:$AL$1887,33,FALSE)</f>
        <v>musta</v>
      </c>
      <c r="BO1463" s="39"/>
      <c r="BP1463" s="115" t="s">
        <v>10</v>
      </c>
      <c r="BQ1463" s="30"/>
      <c r="BS1463" s="5"/>
      <c r="BU1463" s="37"/>
      <c r="BV1463" s="30" t="s">
        <v>10</v>
      </c>
      <c r="BX1463" t="str">
        <f>IF(E1463=1,VLOOKUP(D1463,'2015'!$F$12:$AX$1887,43,FALSE),"-")</f>
        <v>musta</v>
      </c>
      <c r="BY1463" t="str">
        <f>IF(E1463=1,VLOOKUP(D1463,'2015'!$F$12:$AX$1887,44,FALSE),"-")</f>
        <v>musta</v>
      </c>
      <c r="BZ1463" t="str">
        <f>IF(E1463=1,VLOOKUP(D1463,'2015'!$F$12:$AX$1887,45,FALSE),"-")</f>
        <v>musta</v>
      </c>
      <c r="CA1463" s="31">
        <f t="shared" si="374"/>
        <v>0</v>
      </c>
      <c r="CB1463" s="31">
        <f t="shared" si="375"/>
        <v>0</v>
      </c>
      <c r="CC1463" s="31">
        <f t="shared" si="376"/>
        <v>0</v>
      </c>
      <c r="CD1463" s="31">
        <f t="shared" si="377"/>
        <v>0</v>
      </c>
      <c r="CE1463" s="31">
        <f t="shared" si="378"/>
        <v>0</v>
      </c>
      <c r="CO1463" s="2" t="s">
        <v>35</v>
      </c>
      <c r="CP1463" s="2" t="s">
        <v>35</v>
      </c>
    </row>
    <row r="1464" spans="1:94" ht="15.75" thickBot="1" x14ac:dyDescent="0.3">
      <c r="A1464" s="50"/>
      <c r="B1464" s="50"/>
      <c r="C1464" s="50" t="str">
        <f t="shared" si="362"/>
        <v>13561_1_5385</v>
      </c>
      <c r="D1464" s="51" t="str">
        <f t="shared" si="363"/>
        <v>13561_1</v>
      </c>
      <c r="E1464" s="224">
        <f>IFERROR(VLOOKUP(C1464,'2015'!$C$12:$D$1887,2,FALSE),0)</f>
        <v>1</v>
      </c>
      <c r="F1464" s="51">
        <f>IFERROR(K1464-IFERROR(VLOOKUP(D1464,'2015'!$F$12:$I$1887,4,FALSE),"ei löydy"),"ei löydy")</f>
        <v>0</v>
      </c>
      <c r="G1464" s="224">
        <f>IFERROR(VLOOKUP(Työfile_2024!C1464,Liikennemalli!$D$6:$G$1921,4,FALSE),0)</f>
        <v>1</v>
      </c>
      <c r="H1464" s="225">
        <f>K1464-IFERROR(VLOOKUP(Työfile_2024!D1464,Liikennemalli!$C$6:$H$1921,6,FALSE),"ei löydy")</f>
        <v>0</v>
      </c>
      <c r="I1464" s="80">
        <v>13561</v>
      </c>
      <c r="J1464" s="52">
        <v>1</v>
      </c>
      <c r="K1464" s="52">
        <v>5385</v>
      </c>
      <c r="L1464" s="53"/>
      <c r="M1464" s="54"/>
      <c r="N1464" s="54"/>
      <c r="O1464" s="54"/>
      <c r="P1464" s="54"/>
      <c r="Q1464" s="55"/>
      <c r="R1464" s="55"/>
      <c r="S1464" s="55"/>
      <c r="T1464" s="55"/>
      <c r="U1464" s="52"/>
      <c r="V1464" s="56">
        <v>298</v>
      </c>
      <c r="W1464" s="56">
        <v>11</v>
      </c>
      <c r="X1464" s="56">
        <v>307</v>
      </c>
      <c r="Y1464" s="56">
        <f>VLOOKUP(D1464,Liikennemalli24!$D$2:$F$1804,2,FALSE)</f>
        <v>63</v>
      </c>
      <c r="Z1464" s="57">
        <f>VLOOKUP(D1464,Liikennemalli24!$D$2:$F$1804,3,FALSE)</f>
        <v>6.4000000000000001E-2</v>
      </c>
      <c r="AA1464" s="178">
        <f>IF(G1464=1,VLOOKUP(C1464,Liikennemalli!$D$6:$H$1921,2,FALSE),"-")</f>
        <v>21.7914937751504</v>
      </c>
      <c r="AB1464" s="197">
        <f>IF(G1464=1,VLOOKUP(C1464,Liikennemalli!$D$6:$H$1921,3,FALSE),"-")</f>
        <v>6.5576347113812605E-2</v>
      </c>
      <c r="AC1464" s="134">
        <f>IF(E1464=1,VLOOKUP(Työfile_2024!D1464,'2015'!$F$12:$X$1887,18,FALSE),"-")</f>
        <v>31</v>
      </c>
      <c r="AD1464" s="127">
        <f>IF(E1464=1,VLOOKUP(Työfile_2024!D1464,'2015'!$F$12:$X$1887,19,FALSE),"-")</f>
        <v>0.09</v>
      </c>
      <c r="AI1464" s="127">
        <f>IF(E1464=1,VLOOKUP(Työfile_2024!D1464,'2015'!$F$12:$AB$1887,20,FALSE),"-")</f>
        <v>0</v>
      </c>
      <c r="AJ1464" s="127">
        <f>IF(E1464=1,VLOOKUP(Työfile_2024!D1464,'2015'!$F$12:$AB$1887,21,FALSE),"-")</f>
        <v>0</v>
      </c>
      <c r="AK1464" s="127">
        <f>IF(E1464=1,VLOOKUP(Työfile_2024!D1464,'2015'!$F$12:$AB$1887,22,FALSE),"-")</f>
        <v>0</v>
      </c>
      <c r="AL1464" s="127">
        <f>IF(E1464=1,VLOOKUP(Työfile_2024!D1464,'2015'!$F$12:$AB$1887,23,FALSE),"-")</f>
        <v>0</v>
      </c>
      <c r="AM1464" s="56">
        <f>VLOOKUP(Työfile_2024!D1464,Tmatkat_20km_tarkasteltava_verk!$C$2:$D$1804,2,FALSE)</f>
        <v>51</v>
      </c>
      <c r="AN1464" s="148">
        <f t="shared" si="360"/>
        <v>0.17114093959731544</v>
      </c>
      <c r="AO1464" s="178">
        <f>IF(E1464=1,VLOOKUP(Työfile_2024!D1464,'2015'!$F$12:$AC$1887,24,FALSE),"-")</f>
        <v>87</v>
      </c>
      <c r="AP1464" s="52" t="str">
        <f>VLOOKUP(D1464,Tarkasteltava_verkko_2024_harva!$E$2:$I$1804,5,FALSE)</f>
        <v>tiivis</v>
      </c>
      <c r="AQ1464" s="52">
        <f>VLOOKUP(D1464,Tarkasteltava_verkko_2024_harva!$E$2:$I$1804,4,FALSE)</f>
        <v>0</v>
      </c>
      <c r="AR1464" s="148">
        <v>8.8765088207985149E-2</v>
      </c>
      <c r="AS1464" s="170" t="str">
        <f>IFERROR(VLOOKUP(C1464,'2015'!$C$12:$AG$1887,30,FALSE),"-")</f>
        <v/>
      </c>
      <c r="AT1464" s="148">
        <v>0.20445682451253483</v>
      </c>
      <c r="AU1464" s="170">
        <f>IFERROR(VLOOKUP(C1464,'2015'!$C$12:$AG$1887,31,FALSE),"-")</f>
        <v>0</v>
      </c>
      <c r="AV1464" s="106"/>
      <c r="AW1464" s="63">
        <f>IFERROR(VLOOKUP(C1464,Merkittävyysluokitus!$A$2:$J$1705,10,FALSE),"-")</f>
        <v>3</v>
      </c>
      <c r="AX1464" s="175">
        <f>IFERROR(VLOOKUP(C1464,Merkittävyysluokitus!$A$2:$J$1705,6,FALSE),"-")</f>
        <v>5.6052937595129375</v>
      </c>
      <c r="AY1464" s="175">
        <f>IFERROR(VLOOKUP(C1464,Merkittävyysluokitus!$A$2:$J$1705,7,FALSE),"-")</f>
        <v>1.6773333333333333</v>
      </c>
      <c r="AZ1464" s="175">
        <f>IFERROR(VLOOKUP(C1464,Merkittävyysluokitus!$A$2:$J$1705,8,FALSE),"-")</f>
        <v>2.4279604261796042</v>
      </c>
      <c r="BA1464" s="175">
        <f>IFERROR(VLOOKUP(C1464,Merkittävyysluokitus!$A$2:$J$1705,9,FALSE),"-")</f>
        <v>1.5</v>
      </c>
      <c r="BB1464" s="203"/>
      <c r="BC1464" s="203" t="str">
        <f t="shared" si="361"/>
        <v/>
      </c>
      <c r="BD1464" s="39" t="str">
        <f t="shared" si="379"/>
        <v>musta</v>
      </c>
      <c r="BE1464" s="68" t="str">
        <f t="shared" si="356"/>
        <v>musta</v>
      </c>
      <c r="BF1464" s="68" t="str">
        <f t="shared" si="357"/>
        <v>musta</v>
      </c>
      <c r="BG1464" s="69" t="str">
        <f t="shared" si="358"/>
        <v>musta</v>
      </c>
      <c r="BH1464" s="209" t="str">
        <f t="shared" si="359"/>
        <v>musta</v>
      </c>
      <c r="BI1464" s="39"/>
      <c r="BJ1464" s="39" t="str">
        <f>IF(F1464="ei löydy","uusi tie",IF(E1464=0,"tieosoite muuttunut",IF(E1464=1,VLOOKUP(D1464,'2015'!$F$12:$AL$1887,31,FALSE),"-")))</f>
        <v>musta</v>
      </c>
      <c r="BK1464" s="67" t="str">
        <f>IF(E1464=1,VLOOKUP(D1464,'2015'!$F$12:$AL$1887,32,FALSE),"-")</f>
        <v>musta</v>
      </c>
      <c r="BL1464" s="39" t="str">
        <f>IF(F1464="ei löydy","uusi tie",IF(E1464=0,"tieosoite muuttunut",IF(E1464=1,VLOOKUP(D1464,'2015'!$F$12:$AL$1887,33,FALSE),"-")))</f>
        <v>musta</v>
      </c>
      <c r="BM1464" s="39"/>
      <c r="BN1464" s="217" t="str">
        <f>VLOOKUP(D1464,'2015'!$F$12:$AL$1887,33,FALSE)</f>
        <v>musta</v>
      </c>
      <c r="BO1464" s="39"/>
      <c r="BP1464" s="115" t="s">
        <v>10</v>
      </c>
      <c r="BQ1464" s="30"/>
      <c r="BS1464" s="5"/>
      <c r="BU1464" s="37"/>
      <c r="BV1464" s="30" t="s">
        <v>10</v>
      </c>
      <c r="BX1464" t="str">
        <f>IF(E1464=1,VLOOKUP(D1464,'2015'!$F$12:$AX$1887,43,FALSE),"-")</f>
        <v>musta</v>
      </c>
      <c r="BY1464" t="str">
        <f>IF(E1464=1,VLOOKUP(D1464,'2015'!$F$12:$AX$1887,44,FALSE),"-")</f>
        <v>musta</v>
      </c>
      <c r="BZ1464" t="str">
        <f>IF(E1464=1,VLOOKUP(D1464,'2015'!$F$12:$AX$1887,45,FALSE),"-")</f>
        <v>musta</v>
      </c>
      <c r="CA1464" s="31">
        <f t="shared" si="374"/>
        <v>0</v>
      </c>
      <c r="CB1464" s="31">
        <f t="shared" si="375"/>
        <v>0</v>
      </c>
      <c r="CC1464" s="31">
        <f t="shared" si="376"/>
        <v>0</v>
      </c>
      <c r="CD1464" s="31">
        <f t="shared" si="377"/>
        <v>0</v>
      </c>
      <c r="CE1464" s="31">
        <f t="shared" si="378"/>
        <v>0</v>
      </c>
      <c r="CO1464" s="2" t="s">
        <v>35</v>
      </c>
      <c r="CP1464" s="2" t="s">
        <v>35</v>
      </c>
    </row>
    <row r="1465" spans="1:94" ht="15.75" thickBot="1" x14ac:dyDescent="0.3">
      <c r="A1465" s="50"/>
      <c r="B1465" s="50"/>
      <c r="C1465" s="50" t="str">
        <f t="shared" si="362"/>
        <v>13562_1_3360</v>
      </c>
      <c r="D1465" s="51" t="str">
        <f t="shared" si="363"/>
        <v>13562_1</v>
      </c>
      <c r="E1465" s="224">
        <f>IFERROR(VLOOKUP(C1465,'2015'!$C$12:$D$1887,2,FALSE),0)</f>
        <v>1</v>
      </c>
      <c r="F1465" s="51">
        <f>IFERROR(K1465-IFERROR(VLOOKUP(D1465,'2015'!$F$12:$I$1887,4,FALSE),"ei löydy"),"ei löydy")</f>
        <v>0</v>
      </c>
      <c r="G1465" s="224">
        <f>IFERROR(VLOOKUP(Työfile_2024!C1465,Liikennemalli!$D$6:$G$1921,4,FALSE),0)</f>
        <v>1</v>
      </c>
      <c r="H1465" s="225">
        <f>K1465-IFERROR(VLOOKUP(Työfile_2024!D1465,Liikennemalli!$C$6:$H$1921,6,FALSE),"ei löydy")</f>
        <v>0</v>
      </c>
      <c r="I1465" s="80">
        <v>13562</v>
      </c>
      <c r="J1465" s="52">
        <v>1</v>
      </c>
      <c r="K1465" s="52">
        <v>3360</v>
      </c>
      <c r="L1465" s="53"/>
      <c r="M1465" s="54"/>
      <c r="N1465" s="54"/>
      <c r="O1465" s="54"/>
      <c r="P1465" s="54"/>
      <c r="Q1465" s="55"/>
      <c r="R1465" s="55"/>
      <c r="S1465" s="55"/>
      <c r="T1465" s="55"/>
      <c r="U1465" s="52"/>
      <c r="V1465" s="56">
        <v>69</v>
      </c>
      <c r="W1465" s="56">
        <v>4</v>
      </c>
      <c r="X1465" s="56">
        <v>69</v>
      </c>
      <c r="Y1465" s="56">
        <f>VLOOKUP(D1465,Liikennemalli24!$D$2:$F$1804,2,FALSE)</f>
        <v>0</v>
      </c>
      <c r="Z1465" s="57">
        <f>VLOOKUP(D1465,Liikennemalli24!$D$2:$F$1804,3,FALSE)</f>
        <v>0</v>
      </c>
      <c r="AA1465" s="178">
        <f>IF(G1465=1,VLOOKUP(C1465,Liikennemalli!$D$6:$H$1921,2,FALSE),"-")</f>
        <v>0</v>
      </c>
      <c r="AB1465" s="197">
        <f>IF(G1465=1,VLOOKUP(C1465,Liikennemalli!$D$6:$H$1921,3,FALSE),"-")</f>
        <v>0</v>
      </c>
      <c r="AC1465" s="134">
        <f>IF(E1465=1,VLOOKUP(Työfile_2024!D1465,'2015'!$F$12:$X$1887,18,FALSE),"-")</f>
        <v>4</v>
      </c>
      <c r="AD1465" s="127">
        <f>IF(E1465=1,VLOOKUP(Työfile_2024!D1465,'2015'!$F$12:$X$1887,19,FALSE),"-")</f>
        <v>0.48</v>
      </c>
      <c r="AI1465" s="127">
        <f>IF(E1465=1,VLOOKUP(Työfile_2024!D1465,'2015'!$F$12:$AB$1887,20,FALSE),"-")</f>
        <v>0</v>
      </c>
      <c r="AJ1465" s="127">
        <f>IF(E1465=1,VLOOKUP(Työfile_2024!D1465,'2015'!$F$12:$AB$1887,21,FALSE),"-")</f>
        <v>0</v>
      </c>
      <c r="AK1465" s="127">
        <f>IF(E1465=1,VLOOKUP(Työfile_2024!D1465,'2015'!$F$12:$AB$1887,22,FALSE),"-")</f>
        <v>0</v>
      </c>
      <c r="AL1465" s="127">
        <f>IF(E1465=1,VLOOKUP(Työfile_2024!D1465,'2015'!$F$12:$AB$1887,23,FALSE),"-")</f>
        <v>0</v>
      </c>
      <c r="AM1465" s="56">
        <f>VLOOKUP(Työfile_2024!D1465,Tmatkat_20km_tarkasteltava_verk!$C$2:$D$1804,2,FALSE)</f>
        <v>1</v>
      </c>
      <c r="AN1465" s="148">
        <f t="shared" si="360"/>
        <v>1.4492753623188406E-2</v>
      </c>
      <c r="AO1465" s="178">
        <f>IF(E1465=1,VLOOKUP(Työfile_2024!D1465,'2015'!$F$12:$AC$1887,24,FALSE),"-")</f>
        <v>0</v>
      </c>
      <c r="AP1465" s="52">
        <f>VLOOKUP(D1465,Tarkasteltava_verkko_2024_harva!$E$2:$I$1804,5,FALSE)</f>
        <v>0</v>
      </c>
      <c r="AQ1465" s="52">
        <f>VLOOKUP(D1465,Tarkasteltava_verkko_2024_harva!$E$2:$I$1804,4,FALSE)</f>
        <v>0</v>
      </c>
      <c r="AR1465" s="148">
        <v>0</v>
      </c>
      <c r="AS1465" s="170" t="str">
        <f>IFERROR(VLOOKUP(C1465,'2015'!$C$12:$AG$1887,30,FALSE),"-")</f>
        <v/>
      </c>
      <c r="AT1465" s="148">
        <v>0</v>
      </c>
      <c r="AU1465" s="170">
        <f>IFERROR(VLOOKUP(C1465,'2015'!$C$12:$AG$1887,31,FALSE),"-")</f>
        <v>0</v>
      </c>
      <c r="AV1465" s="106"/>
      <c r="AW1465" s="63">
        <f>IFERROR(VLOOKUP(C1465,Merkittävyysluokitus!$A$2:$J$1705,10,FALSE),"-")</f>
        <v>4</v>
      </c>
      <c r="AX1465" s="175">
        <f>IFERROR(VLOOKUP(C1465,Merkittävyysluokitus!$A$2:$J$1705,6,FALSE),"-")</f>
        <v>2.5773196347031959</v>
      </c>
      <c r="AY1465" s="175">
        <f>IFERROR(VLOOKUP(C1465,Merkittävyysluokitus!$A$2:$J$1705,7,FALSE),"-")</f>
        <v>0.30533333333333329</v>
      </c>
      <c r="AZ1465" s="175">
        <f>IFERROR(VLOOKUP(C1465,Merkittävyysluokitus!$A$2:$J$1705,8,FALSE),"-")</f>
        <v>1.2719863013698629</v>
      </c>
      <c r="BA1465" s="175">
        <f>IFERROR(VLOOKUP(C1465,Merkittävyysluokitus!$A$2:$J$1705,9,FALSE),"-")</f>
        <v>1</v>
      </c>
      <c r="BB1465" s="203"/>
      <c r="BC1465" s="203" t="str">
        <f t="shared" si="361"/>
        <v>ei mallia</v>
      </c>
      <c r="BD1465" s="39" t="str">
        <f t="shared" si="379"/>
        <v>Ei luokiteltu</v>
      </c>
      <c r="BE1465" s="68" t="str">
        <f t="shared" si="356"/>
        <v>ei mallia</v>
      </c>
      <c r="BF1465" s="68" t="str">
        <f t="shared" si="357"/>
        <v>ei mallia</v>
      </c>
      <c r="BG1465" s="69" t="str">
        <f t="shared" si="358"/>
        <v>ei mallia</v>
      </c>
      <c r="BH1465" s="209" t="str">
        <f t="shared" si="359"/>
        <v>musta</v>
      </c>
      <c r="BI1465" s="39"/>
      <c r="BJ1465" s="39" t="str">
        <f>IF(F1465="ei löydy","uusi tie",IF(E1465=0,"tieosoite muuttunut",IF(E1465=1,VLOOKUP(D1465,'2015'!$F$12:$AL$1887,31,FALSE),"-")))</f>
        <v>musta</v>
      </c>
      <c r="BK1465" s="67" t="str">
        <f>IF(E1465=1,VLOOKUP(D1465,'2015'!$F$12:$AL$1887,32,FALSE),"-")</f>
        <v>musta</v>
      </c>
      <c r="BL1465" s="39" t="str">
        <f>IF(F1465="ei löydy","uusi tie",IF(E1465=0,"tieosoite muuttunut",IF(E1465=1,VLOOKUP(D1465,'2015'!$F$12:$AL$1887,33,FALSE),"-")))</f>
        <v>musta</v>
      </c>
      <c r="BM1465" s="39"/>
      <c r="BN1465" s="217" t="str">
        <f>VLOOKUP(D1465,'2015'!$F$12:$AL$1887,33,FALSE)</f>
        <v>musta</v>
      </c>
      <c r="BO1465" s="39"/>
      <c r="BP1465" s="115" t="s">
        <v>10</v>
      </c>
      <c r="BQ1465" s="30"/>
      <c r="BS1465" s="5"/>
      <c r="BU1465" s="37"/>
      <c r="BV1465" s="30" t="s">
        <v>10</v>
      </c>
      <c r="BX1465" t="str">
        <f>IF(E1465=1,VLOOKUP(D1465,'2015'!$F$12:$AX$1887,43,FALSE),"-")</f>
        <v>musta</v>
      </c>
      <c r="BY1465" t="str">
        <f>IF(E1465=1,VLOOKUP(D1465,'2015'!$F$12:$AX$1887,44,FALSE),"-")</f>
        <v>musta</v>
      </c>
      <c r="BZ1465" t="str">
        <f>IF(E1465=1,VLOOKUP(D1465,'2015'!$F$12:$AX$1887,45,FALSE),"-")</f>
        <v>musta</v>
      </c>
      <c r="CA1465" s="31">
        <f t="shared" si="374"/>
        <v>1</v>
      </c>
      <c r="CB1465" s="31">
        <f t="shared" si="375"/>
        <v>1</v>
      </c>
      <c r="CC1465" s="31">
        <f t="shared" si="376"/>
        <v>0</v>
      </c>
      <c r="CD1465" s="31">
        <f t="shared" si="377"/>
        <v>0</v>
      </c>
      <c r="CE1465" s="31">
        <f t="shared" si="378"/>
        <v>0</v>
      </c>
      <c r="CO1465" s="2" t="s">
        <v>35</v>
      </c>
      <c r="CP1465" s="2" t="s">
        <v>35</v>
      </c>
    </row>
    <row r="1466" spans="1:94" ht="15.75" thickBot="1" x14ac:dyDescent="0.3">
      <c r="A1466" s="50"/>
      <c r="B1466" s="50"/>
      <c r="C1466" s="50" t="str">
        <f t="shared" si="362"/>
        <v>13563_1_5071</v>
      </c>
      <c r="D1466" s="51" t="str">
        <f t="shared" si="363"/>
        <v>13563_1</v>
      </c>
      <c r="E1466" s="224">
        <f>IFERROR(VLOOKUP(C1466,'2015'!$C$12:$D$1887,2,FALSE),0)</f>
        <v>1</v>
      </c>
      <c r="F1466" s="51">
        <f>IFERROR(K1466-IFERROR(VLOOKUP(D1466,'2015'!$F$12:$I$1887,4,FALSE),"ei löydy"),"ei löydy")</f>
        <v>0</v>
      </c>
      <c r="G1466" s="224">
        <f>IFERROR(VLOOKUP(Työfile_2024!C1466,Liikennemalli!$D$6:$G$1921,4,FALSE),0)</f>
        <v>1</v>
      </c>
      <c r="H1466" s="225">
        <f>K1466-IFERROR(VLOOKUP(Työfile_2024!D1466,Liikennemalli!$C$6:$H$1921,6,FALSE),"ei löydy")</f>
        <v>0</v>
      </c>
      <c r="I1466" s="80">
        <v>13563</v>
      </c>
      <c r="J1466" s="52">
        <v>1</v>
      </c>
      <c r="K1466" s="52">
        <v>5071</v>
      </c>
      <c r="L1466" s="53"/>
      <c r="M1466" s="54"/>
      <c r="N1466" s="54"/>
      <c r="O1466" s="54"/>
      <c r="P1466" s="54"/>
      <c r="Q1466" s="55"/>
      <c r="R1466" s="55"/>
      <c r="S1466" s="55"/>
      <c r="T1466" s="55"/>
      <c r="U1466" s="52"/>
      <c r="V1466" s="56">
        <v>141</v>
      </c>
      <c r="W1466" s="56">
        <v>7</v>
      </c>
      <c r="X1466" s="56">
        <v>144</v>
      </c>
      <c r="Y1466" s="56">
        <f>VLOOKUP(D1466,Liikennemalli24!$D$2:$F$1804,2,FALSE)</f>
        <v>46</v>
      </c>
      <c r="Z1466" s="57">
        <f>VLOOKUP(D1466,Liikennemalli24!$D$2:$F$1804,3,FALSE)</f>
        <v>5.8000000000000003E-2</v>
      </c>
      <c r="AA1466" s="178">
        <f>IF(G1466=1,VLOOKUP(C1466,Liikennemalli!$D$6:$H$1921,2,FALSE),"-")</f>
        <v>8.8964279523746193</v>
      </c>
      <c r="AB1466" s="197">
        <f>IF(G1466=1,VLOOKUP(C1466,Liikennemalli!$D$6:$H$1921,3,FALSE),"-")</f>
        <v>4.85231773247509E-2</v>
      </c>
      <c r="AC1466" s="134">
        <f>IF(E1466=1,VLOOKUP(Työfile_2024!D1466,'2015'!$F$12:$X$1887,18,FALSE),"-")</f>
        <v>151</v>
      </c>
      <c r="AD1466" s="127">
        <f>IF(E1466=1,VLOOKUP(Työfile_2024!D1466,'2015'!$F$12:$X$1887,19,FALSE),"-")</f>
        <v>0.3</v>
      </c>
      <c r="AI1466" s="127">
        <f>IF(E1466=1,VLOOKUP(Työfile_2024!D1466,'2015'!$F$12:$AB$1887,20,FALSE),"-")</f>
        <v>0</v>
      </c>
      <c r="AJ1466" s="127">
        <f>IF(E1466=1,VLOOKUP(Työfile_2024!D1466,'2015'!$F$12:$AB$1887,21,FALSE),"-")</f>
        <v>0</v>
      </c>
      <c r="AK1466" s="127">
        <f>IF(E1466=1,VLOOKUP(Työfile_2024!D1466,'2015'!$F$12:$AB$1887,22,FALSE),"-")</f>
        <v>0</v>
      </c>
      <c r="AL1466" s="127">
        <f>IF(E1466=1,VLOOKUP(Työfile_2024!D1466,'2015'!$F$12:$AB$1887,23,FALSE),"-")</f>
        <v>0</v>
      </c>
      <c r="AM1466" s="56">
        <f>VLOOKUP(Työfile_2024!D1466,Tmatkat_20km_tarkasteltava_verk!$C$2:$D$1804,2,FALSE)</f>
        <v>12</v>
      </c>
      <c r="AN1466" s="148">
        <f t="shared" si="360"/>
        <v>8.5106382978723402E-2</v>
      </c>
      <c r="AO1466" s="178">
        <f>IF(E1466=1,VLOOKUP(Työfile_2024!D1466,'2015'!$F$12:$AC$1887,24,FALSE),"-")</f>
        <v>36</v>
      </c>
      <c r="AP1466" s="52">
        <f>VLOOKUP(D1466,Tarkasteltava_verkko_2024_harva!$E$2:$I$1804,5,FALSE)</f>
        <v>0</v>
      </c>
      <c r="AQ1466" s="52">
        <f>VLOOKUP(D1466,Tarkasteltava_verkko_2024_harva!$E$2:$I$1804,4,FALSE)</f>
        <v>0</v>
      </c>
      <c r="AR1466" s="148">
        <v>0</v>
      </c>
      <c r="AS1466" s="170" t="str">
        <f>IFERROR(VLOOKUP(C1466,'2015'!$C$12:$AG$1887,30,FALSE),"-")</f>
        <v/>
      </c>
      <c r="AT1466" s="148">
        <v>0</v>
      </c>
      <c r="AU1466" s="170">
        <f>IFERROR(VLOOKUP(C1466,'2015'!$C$12:$AG$1887,31,FALSE),"-")</f>
        <v>0</v>
      </c>
      <c r="AV1466" s="106"/>
      <c r="AW1466" s="63">
        <f>IFERROR(VLOOKUP(C1466,Merkittävyysluokitus!$A$2:$J$1705,10,FALSE),"-")</f>
        <v>4</v>
      </c>
      <c r="AX1466" s="175">
        <f>IFERROR(VLOOKUP(C1466,Merkittävyysluokitus!$A$2:$J$1705,6,FALSE),"-")</f>
        <v>2.5403363774733636</v>
      </c>
      <c r="AY1466" s="175">
        <f>IFERROR(VLOOKUP(C1466,Merkittävyysluokitus!$A$2:$J$1705,7,FALSE),"-")</f>
        <v>0.67300000000000004</v>
      </c>
      <c r="AZ1466" s="175">
        <f>IFERROR(VLOOKUP(C1466,Merkittävyysluokitus!$A$2:$J$1705,8,FALSE),"-")</f>
        <v>1.200669710806697</v>
      </c>
      <c r="BA1466" s="175">
        <f>IFERROR(VLOOKUP(C1466,Merkittävyysluokitus!$A$2:$J$1705,9,FALSE),"-")</f>
        <v>0.66666666666666663</v>
      </c>
      <c r="BB1466" s="203"/>
      <c r="BC1466" s="203" t="str">
        <f t="shared" si="361"/>
        <v/>
      </c>
      <c r="BD1466" s="39" t="str">
        <f t="shared" si="379"/>
        <v>musta</v>
      </c>
      <c r="BE1466" s="68" t="str">
        <f t="shared" si="356"/>
        <v>musta</v>
      </c>
      <c r="BF1466" s="68" t="str">
        <f t="shared" si="357"/>
        <v>musta</v>
      </c>
      <c r="BG1466" s="69" t="str">
        <f t="shared" si="358"/>
        <v>musta</v>
      </c>
      <c r="BH1466" s="209" t="str">
        <f t="shared" si="359"/>
        <v>musta</v>
      </c>
      <c r="BI1466" s="39"/>
      <c r="BJ1466" s="39" t="str">
        <f>IF(F1466="ei löydy","uusi tie",IF(E1466=0,"tieosoite muuttunut",IF(E1466=1,VLOOKUP(D1466,'2015'!$F$12:$AL$1887,31,FALSE),"-")))</f>
        <v>musta</v>
      </c>
      <c r="BK1466" s="67" t="str">
        <f>IF(E1466=1,VLOOKUP(D1466,'2015'!$F$12:$AL$1887,32,FALSE),"-")</f>
        <v>musta</v>
      </c>
      <c r="BL1466" s="39" t="str">
        <f>IF(F1466="ei löydy","uusi tie",IF(E1466=0,"tieosoite muuttunut",IF(E1466=1,VLOOKUP(D1466,'2015'!$F$12:$AL$1887,33,FALSE),"-")))</f>
        <v>musta</v>
      </c>
      <c r="BM1466" s="39"/>
      <c r="BN1466" s="217" t="str">
        <f>VLOOKUP(D1466,'2015'!$F$12:$AL$1887,33,FALSE)</f>
        <v>musta</v>
      </c>
      <c r="BO1466" s="39"/>
      <c r="BP1466" s="115" t="s">
        <v>10</v>
      </c>
      <c r="BQ1466" s="30"/>
      <c r="BS1466" s="5"/>
      <c r="BU1466" s="37"/>
      <c r="BV1466" s="30" t="s">
        <v>10</v>
      </c>
      <c r="BX1466" t="str">
        <f>IF(E1466=1,VLOOKUP(D1466,'2015'!$F$12:$AX$1887,43,FALSE),"-")</f>
        <v>musta</v>
      </c>
      <c r="BY1466" t="str">
        <f>IF(E1466=1,VLOOKUP(D1466,'2015'!$F$12:$AX$1887,44,FALSE),"-")</f>
        <v>musta</v>
      </c>
      <c r="BZ1466" t="str">
        <f>IF(E1466=1,VLOOKUP(D1466,'2015'!$F$12:$AX$1887,45,FALSE),"-")</f>
        <v>musta</v>
      </c>
      <c r="CA1466" s="31">
        <f t="shared" si="374"/>
        <v>0</v>
      </c>
      <c r="CB1466" s="31">
        <f t="shared" si="375"/>
        <v>0</v>
      </c>
      <c r="CC1466" s="31">
        <f t="shared" si="376"/>
        <v>0</v>
      </c>
      <c r="CD1466" s="31">
        <f t="shared" si="377"/>
        <v>0</v>
      </c>
      <c r="CE1466" s="31">
        <f t="shared" si="378"/>
        <v>0</v>
      </c>
      <c r="CO1466" s="2" t="s">
        <v>35</v>
      </c>
      <c r="CP1466" s="2" t="s">
        <v>35</v>
      </c>
    </row>
    <row r="1467" spans="1:94" ht="15.75" thickBot="1" x14ac:dyDescent="0.3">
      <c r="A1467" s="50"/>
      <c r="B1467" s="50"/>
      <c r="C1467" s="50" t="str">
        <f t="shared" si="362"/>
        <v>13564_1_3782</v>
      </c>
      <c r="D1467" s="51" t="str">
        <f t="shared" si="363"/>
        <v>13564_1</v>
      </c>
      <c r="E1467" s="224">
        <f>IFERROR(VLOOKUP(C1467,'2015'!$C$12:$D$1887,2,FALSE),0)</f>
        <v>1</v>
      </c>
      <c r="F1467" s="51">
        <f>IFERROR(K1467-IFERROR(VLOOKUP(D1467,'2015'!$F$12:$I$1887,4,FALSE),"ei löydy"),"ei löydy")</f>
        <v>0</v>
      </c>
      <c r="G1467" s="224">
        <f>IFERROR(VLOOKUP(Työfile_2024!C1467,Liikennemalli!$D$6:$G$1921,4,FALSE),0)</f>
        <v>1</v>
      </c>
      <c r="H1467" s="225">
        <f>K1467-IFERROR(VLOOKUP(Työfile_2024!D1467,Liikennemalli!$C$6:$H$1921,6,FALSE),"ei löydy")</f>
        <v>0</v>
      </c>
      <c r="I1467" s="80">
        <v>13564</v>
      </c>
      <c r="J1467" s="52">
        <v>1</v>
      </c>
      <c r="K1467" s="52">
        <v>3782</v>
      </c>
      <c r="L1467" s="53"/>
      <c r="M1467" s="54"/>
      <c r="N1467" s="54"/>
      <c r="O1467" s="54"/>
      <c r="P1467" s="54"/>
      <c r="Q1467" s="55"/>
      <c r="R1467" s="55"/>
      <c r="S1467" s="55"/>
      <c r="T1467" s="55"/>
      <c r="U1467" s="52"/>
      <c r="V1467" s="56">
        <v>1160.2876784769962</v>
      </c>
      <c r="W1467" s="56">
        <v>28.972501322051823</v>
      </c>
      <c r="X1467" s="56">
        <v>1213.1805922792173</v>
      </c>
      <c r="Y1467" s="56">
        <f>VLOOKUP(D1467,Liikennemalli24!$D$2:$F$1804,2,FALSE)</f>
        <v>52</v>
      </c>
      <c r="Z1467" s="57">
        <f>VLOOKUP(D1467,Liikennemalli24!$D$2:$F$1804,3,FALSE)</f>
        <v>3.1E-2</v>
      </c>
      <c r="AA1467" s="178">
        <f>IF(G1467=1,VLOOKUP(C1467,Liikennemalli!$D$6:$H$1921,2,FALSE),"-")</f>
        <v>28.251037413299802</v>
      </c>
      <c r="AB1467" s="197">
        <f>IF(G1467=1,VLOOKUP(C1467,Liikennemalli!$D$6:$H$1921,3,FALSE),"-")</f>
        <v>4.6292820236261099E-2</v>
      </c>
      <c r="AC1467" s="134">
        <f>IF(E1467=1,VLOOKUP(Työfile_2024!D1467,'2015'!$F$12:$X$1887,18,FALSE),"-")</f>
        <v>37</v>
      </c>
      <c r="AD1467" s="127">
        <f>IF(E1467=1,VLOOKUP(Työfile_2024!D1467,'2015'!$F$12:$X$1887,19,FALSE),"-")</f>
        <v>0.1</v>
      </c>
      <c r="AI1467" s="127">
        <f>IF(E1467=1,VLOOKUP(Työfile_2024!D1467,'2015'!$F$12:$AB$1887,20,FALSE),"-")</f>
        <v>0</v>
      </c>
      <c r="AJ1467" s="127">
        <f>IF(E1467=1,VLOOKUP(Työfile_2024!D1467,'2015'!$F$12:$AB$1887,21,FALSE),"-")</f>
        <v>0</v>
      </c>
      <c r="AK1467" s="127">
        <f>IF(E1467=1,VLOOKUP(Työfile_2024!D1467,'2015'!$F$12:$AB$1887,22,FALSE),"-")</f>
        <v>0</v>
      </c>
      <c r="AL1467" s="127">
        <f>IF(E1467=1,VLOOKUP(Työfile_2024!D1467,'2015'!$F$12:$AB$1887,23,FALSE),"-")</f>
        <v>0</v>
      </c>
      <c r="AM1467" s="56">
        <f>VLOOKUP(Työfile_2024!D1467,Tmatkat_20km_tarkasteltava_verk!$C$2:$D$1804,2,FALSE)</f>
        <v>64</v>
      </c>
      <c r="AN1467" s="148">
        <f t="shared" si="360"/>
        <v>5.5158734499367396E-2</v>
      </c>
      <c r="AO1467" s="178">
        <f>IF(E1467=1,VLOOKUP(Työfile_2024!D1467,'2015'!$F$12:$AC$1887,24,FALSE),"-")</f>
        <v>28</v>
      </c>
      <c r="AP1467" s="52">
        <f>VLOOKUP(D1467,Tarkasteltava_verkko_2024_harva!$E$2:$I$1804,5,FALSE)</f>
        <v>0</v>
      </c>
      <c r="AQ1467" s="52">
        <f>VLOOKUP(D1467,Tarkasteltava_verkko_2024_harva!$E$2:$I$1804,4,FALSE)</f>
        <v>0</v>
      </c>
      <c r="AR1467" s="148">
        <v>0.27419354838709675</v>
      </c>
      <c r="AS1467" s="170" t="str">
        <f>IFERROR(VLOOKUP(C1467,'2015'!$C$12:$AG$1887,30,FALSE),"-")</f>
        <v/>
      </c>
      <c r="AT1467" s="148">
        <v>0.45663670015864621</v>
      </c>
      <c r="AU1467" s="170">
        <f>IFERROR(VLOOKUP(C1467,'2015'!$C$12:$AG$1887,31,FALSE),"-")</f>
        <v>0</v>
      </c>
      <c r="AV1467" s="106"/>
      <c r="AW1467" s="63">
        <f>IFERROR(VLOOKUP(C1467,Merkittävyysluokitus!$A$2:$J$1705,10,FALSE),"-")</f>
        <v>3</v>
      </c>
      <c r="AX1467" s="175">
        <f>IFERROR(VLOOKUP(C1467,Merkittävyysluokitus!$A$2:$J$1705,6,FALSE),"-")</f>
        <v>8.6514101161715296</v>
      </c>
      <c r="AY1467" s="175">
        <f>IFERROR(VLOOKUP(C1467,Merkittävyysluokitus!$A$2:$J$1705,7,FALSE),"-")</f>
        <v>4.0999999999999996</v>
      </c>
      <c r="AZ1467" s="175">
        <f>IFERROR(VLOOKUP(C1467,Merkittävyysluokitus!$A$2:$J$1705,8,FALSE),"-")</f>
        <v>2.8847434495048643</v>
      </c>
      <c r="BA1467" s="175">
        <f>IFERROR(VLOOKUP(C1467,Merkittävyysluokitus!$A$2:$J$1705,9,FALSE),"-")</f>
        <v>1.6666666666666665</v>
      </c>
      <c r="BB1467" s="203"/>
      <c r="BC1467" s="203" t="str">
        <f t="shared" si="361"/>
        <v/>
      </c>
      <c r="BD1467" s="39" t="str">
        <f t="shared" si="379"/>
        <v>musta</v>
      </c>
      <c r="BE1467" s="68" t="str">
        <f t="shared" si="356"/>
        <v>musta</v>
      </c>
      <c r="BF1467" s="68" t="str">
        <f t="shared" si="357"/>
        <v>musta</v>
      </c>
      <c r="BG1467" s="69" t="str">
        <f t="shared" si="358"/>
        <v>musta</v>
      </c>
      <c r="BH1467" s="209" t="str">
        <f t="shared" si="359"/>
        <v>musta</v>
      </c>
      <c r="BI1467" s="39"/>
      <c r="BJ1467" s="39" t="str">
        <f>IF(F1467="ei löydy","uusi tie",IF(E1467=0,"tieosoite muuttunut",IF(E1467=1,VLOOKUP(D1467,'2015'!$F$12:$AL$1887,31,FALSE),"-")))</f>
        <v>musta</v>
      </c>
      <c r="BK1467" s="67" t="str">
        <f>IF(E1467=1,VLOOKUP(D1467,'2015'!$F$12:$AL$1887,32,FALSE),"-")</f>
        <v>musta</v>
      </c>
      <c r="BL1467" s="39" t="str">
        <f>IF(F1467="ei löydy","uusi tie",IF(E1467=0,"tieosoite muuttunut",IF(E1467=1,VLOOKUP(D1467,'2015'!$F$12:$AL$1887,33,FALSE),"-")))</f>
        <v>musta</v>
      </c>
      <c r="BM1467" s="39"/>
      <c r="BN1467" s="217" t="str">
        <f>VLOOKUP(D1467,'2015'!$F$12:$AL$1887,33,FALSE)</f>
        <v>musta</v>
      </c>
      <c r="BO1467" s="39"/>
      <c r="BP1467" s="115" t="s">
        <v>10</v>
      </c>
      <c r="BQ1467" s="30"/>
      <c r="BS1467" s="5"/>
      <c r="BU1467" s="37"/>
      <c r="BV1467" s="30" t="s">
        <v>10</v>
      </c>
      <c r="BX1467" t="str">
        <f>IF(E1467=1,VLOOKUP(D1467,'2015'!$F$12:$AX$1887,43,FALSE),"-")</f>
        <v>musta</v>
      </c>
      <c r="BY1467" t="str">
        <f>IF(E1467=1,VLOOKUP(D1467,'2015'!$F$12:$AX$1887,44,FALSE),"-")</f>
        <v>musta</v>
      </c>
      <c r="BZ1467" t="str">
        <f>IF(E1467=1,VLOOKUP(D1467,'2015'!$F$12:$AX$1887,45,FALSE),"-")</f>
        <v>musta</v>
      </c>
      <c r="CA1467" s="31">
        <f t="shared" si="374"/>
        <v>0</v>
      </c>
      <c r="CB1467" s="31">
        <f t="shared" si="375"/>
        <v>0</v>
      </c>
      <c r="CC1467" s="31">
        <f t="shared" si="376"/>
        <v>0</v>
      </c>
      <c r="CD1467" s="31">
        <f t="shared" si="377"/>
        <v>0</v>
      </c>
      <c r="CE1467" s="31">
        <f t="shared" si="378"/>
        <v>0</v>
      </c>
      <c r="CO1467" s="2" t="s">
        <v>35</v>
      </c>
      <c r="CP1467" s="2" t="s">
        <v>35</v>
      </c>
    </row>
    <row r="1468" spans="1:94" ht="15.75" thickBot="1" x14ac:dyDescent="0.3">
      <c r="A1468" s="50"/>
      <c r="B1468" s="50"/>
      <c r="C1468" s="50" t="str">
        <f t="shared" si="362"/>
        <v>13564_3_5788</v>
      </c>
      <c r="D1468" s="51" t="str">
        <f t="shared" si="363"/>
        <v>13564_3</v>
      </c>
      <c r="E1468" s="224">
        <f>IFERROR(VLOOKUP(C1468,'2015'!$C$12:$D$1887,2,FALSE),0)</f>
        <v>1</v>
      </c>
      <c r="F1468" s="51">
        <f>IFERROR(K1468-IFERROR(VLOOKUP(D1468,'2015'!$F$12:$I$1887,4,FALSE),"ei löydy"),"ei löydy")</f>
        <v>0</v>
      </c>
      <c r="G1468" s="224">
        <f>IFERROR(VLOOKUP(Työfile_2024!C1468,Liikennemalli!$D$6:$G$1921,4,FALSE),0)</f>
        <v>1</v>
      </c>
      <c r="H1468" s="225">
        <f>K1468-IFERROR(VLOOKUP(Työfile_2024!D1468,Liikennemalli!$C$6:$H$1921,6,FALSE),"ei löydy")</f>
        <v>0</v>
      </c>
      <c r="I1468" s="80">
        <v>13564</v>
      </c>
      <c r="J1468" s="52">
        <v>3</v>
      </c>
      <c r="K1468" s="52">
        <v>5788</v>
      </c>
      <c r="L1468" s="53"/>
      <c r="M1468" s="54"/>
      <c r="N1468" s="54"/>
      <c r="O1468" s="54"/>
      <c r="P1468" s="54"/>
      <c r="Q1468" s="55"/>
      <c r="R1468" s="55"/>
      <c r="S1468" s="55"/>
      <c r="T1468" s="55"/>
      <c r="U1468" s="52"/>
      <c r="V1468" s="56">
        <v>164</v>
      </c>
      <c r="W1468" s="56">
        <v>12</v>
      </c>
      <c r="X1468" s="56">
        <v>172</v>
      </c>
      <c r="Y1468" s="56">
        <f>VLOOKUP(D1468,Liikennemalli24!$D$2:$F$1804,2,FALSE)</f>
        <v>9</v>
      </c>
      <c r="Z1468" s="57">
        <f>VLOOKUP(D1468,Liikennemalli24!$D$2:$F$1804,3,FALSE)</f>
        <v>8.2000000000000003E-2</v>
      </c>
      <c r="AA1468" s="178">
        <f>IF(G1468=1,VLOOKUP(C1468,Liikennemalli!$D$6:$H$1921,2,FALSE),"-")</f>
        <v>8.3899813721003103</v>
      </c>
      <c r="AB1468" s="197">
        <f>IF(G1468=1,VLOOKUP(C1468,Liikennemalli!$D$6:$H$1921,3,FALSE),"-")</f>
        <v>7.3267777506797804E-2</v>
      </c>
      <c r="AC1468" s="134">
        <f>IF(E1468=1,VLOOKUP(Työfile_2024!D1468,'2015'!$F$12:$X$1887,18,FALSE),"-")</f>
        <v>47</v>
      </c>
      <c r="AD1468" s="127">
        <f>IF(E1468=1,VLOOKUP(Työfile_2024!D1468,'2015'!$F$12:$X$1887,19,FALSE),"-")</f>
        <v>0.28999999999999998</v>
      </c>
      <c r="AI1468" s="127">
        <f>IF(E1468=1,VLOOKUP(Työfile_2024!D1468,'2015'!$F$12:$AB$1887,20,FALSE),"-")</f>
        <v>0</v>
      </c>
      <c r="AJ1468" s="127">
        <f>IF(E1468=1,VLOOKUP(Työfile_2024!D1468,'2015'!$F$12:$AB$1887,21,FALSE),"-")</f>
        <v>0</v>
      </c>
      <c r="AK1468" s="127">
        <f>IF(E1468=1,VLOOKUP(Työfile_2024!D1468,'2015'!$F$12:$AB$1887,22,FALSE),"-")</f>
        <v>0</v>
      </c>
      <c r="AL1468" s="127">
        <f>IF(E1468=1,VLOOKUP(Työfile_2024!D1468,'2015'!$F$12:$AB$1887,23,FALSE),"-")</f>
        <v>0</v>
      </c>
      <c r="AM1468" s="56">
        <f>VLOOKUP(Työfile_2024!D1468,Tmatkat_20km_tarkasteltava_verk!$C$2:$D$1804,2,FALSE)</f>
        <v>27</v>
      </c>
      <c r="AN1468" s="148">
        <f t="shared" si="360"/>
        <v>0.16463414634146342</v>
      </c>
      <c r="AO1468" s="178">
        <f>IF(E1468=1,VLOOKUP(Työfile_2024!D1468,'2015'!$F$12:$AC$1887,24,FALSE),"-")</f>
        <v>6</v>
      </c>
      <c r="AP1468" s="52">
        <f>VLOOKUP(D1468,Tarkasteltava_verkko_2024_harva!$E$2:$I$1804,5,FALSE)</f>
        <v>0</v>
      </c>
      <c r="AQ1468" s="52">
        <f>VLOOKUP(D1468,Tarkasteltava_verkko_2024_harva!$E$2:$I$1804,4,FALSE)</f>
        <v>0</v>
      </c>
      <c r="AR1468" s="148">
        <v>0</v>
      </c>
      <c r="AS1468" s="170" t="str">
        <f>IFERROR(VLOOKUP(C1468,'2015'!$C$12:$AG$1887,30,FALSE),"-")</f>
        <v/>
      </c>
      <c r="AT1468" s="148">
        <v>0</v>
      </c>
      <c r="AU1468" s="170">
        <f>IFERROR(VLOOKUP(C1468,'2015'!$C$12:$AG$1887,31,FALSE),"-")</f>
        <v>0</v>
      </c>
      <c r="AV1468" s="106"/>
      <c r="AW1468" s="63">
        <f>IFERROR(VLOOKUP(C1468,Merkittävyysluokitus!$A$2:$J$1705,10,FALSE),"-")</f>
        <v>3</v>
      </c>
      <c r="AX1468" s="175">
        <f>IFERROR(VLOOKUP(C1468,Merkittävyysluokitus!$A$2:$J$1705,6,FALSE),"-")</f>
        <v>4.3835677321156767</v>
      </c>
      <c r="AY1468" s="175">
        <f>IFERROR(VLOOKUP(C1468,Merkittävyysluokitus!$A$2:$J$1705,7,FALSE),"-")</f>
        <v>0.76866666666666661</v>
      </c>
      <c r="AZ1468" s="175">
        <f>IFERROR(VLOOKUP(C1468,Merkittävyysluokitus!$A$2:$J$1705,8,FALSE),"-")</f>
        <v>2.6149010654490104</v>
      </c>
      <c r="BA1468" s="175">
        <f>IFERROR(VLOOKUP(C1468,Merkittävyysluokitus!$A$2:$J$1705,9,FALSE),"-")</f>
        <v>1</v>
      </c>
      <c r="BB1468" s="203"/>
      <c r="BC1468" s="203" t="str">
        <f t="shared" si="361"/>
        <v/>
      </c>
      <c r="BD1468" s="39" t="str">
        <f t="shared" si="379"/>
        <v>musta</v>
      </c>
      <c r="BE1468" s="68" t="str">
        <f t="shared" si="356"/>
        <v>musta</v>
      </c>
      <c r="BF1468" s="68" t="str">
        <f t="shared" si="357"/>
        <v>musta</v>
      </c>
      <c r="BG1468" s="69" t="str">
        <f t="shared" si="358"/>
        <v>musta</v>
      </c>
      <c r="BH1468" s="209" t="str">
        <f t="shared" si="359"/>
        <v>musta</v>
      </c>
      <c r="BI1468" s="39"/>
      <c r="BJ1468" s="39" t="str">
        <f>IF(F1468="ei löydy","uusi tie",IF(E1468=0,"tieosoite muuttunut",IF(E1468=1,VLOOKUP(D1468,'2015'!$F$12:$AL$1887,31,FALSE),"-")))</f>
        <v>musta</v>
      </c>
      <c r="BK1468" s="67" t="str">
        <f>IF(E1468=1,VLOOKUP(D1468,'2015'!$F$12:$AL$1887,32,FALSE),"-")</f>
        <v>musta</v>
      </c>
      <c r="BL1468" s="39" t="str">
        <f>IF(F1468="ei löydy","uusi tie",IF(E1468=0,"tieosoite muuttunut",IF(E1468=1,VLOOKUP(D1468,'2015'!$F$12:$AL$1887,33,FALSE),"-")))</f>
        <v>musta</v>
      </c>
      <c r="BM1468" s="39"/>
      <c r="BN1468" s="217" t="str">
        <f>VLOOKUP(D1468,'2015'!$F$12:$AL$1887,33,FALSE)</f>
        <v>musta</v>
      </c>
      <c r="BO1468" s="39"/>
      <c r="BP1468" s="115" t="s">
        <v>10</v>
      </c>
      <c r="BQ1468" s="30"/>
      <c r="BS1468" s="5"/>
      <c r="BU1468" s="37"/>
      <c r="BV1468" s="30" t="s">
        <v>10</v>
      </c>
      <c r="BX1468" t="str">
        <f>IF(E1468=1,VLOOKUP(D1468,'2015'!$F$12:$AX$1887,43,FALSE),"-")</f>
        <v>musta</v>
      </c>
      <c r="BY1468" t="str">
        <f>IF(E1468=1,VLOOKUP(D1468,'2015'!$F$12:$AX$1887,44,FALSE),"-")</f>
        <v>musta</v>
      </c>
      <c r="BZ1468" t="str">
        <f>IF(E1468=1,VLOOKUP(D1468,'2015'!$F$12:$AX$1887,45,FALSE),"-")</f>
        <v>musta</v>
      </c>
      <c r="CA1468" s="31">
        <f t="shared" si="374"/>
        <v>0</v>
      </c>
      <c r="CB1468" s="31">
        <f t="shared" si="375"/>
        <v>0</v>
      </c>
      <c r="CC1468" s="31">
        <f t="shared" si="376"/>
        <v>0</v>
      </c>
      <c r="CD1468" s="31">
        <f t="shared" si="377"/>
        <v>0</v>
      </c>
      <c r="CE1468" s="31">
        <f t="shared" si="378"/>
        <v>0</v>
      </c>
      <c r="CO1468" s="2" t="s">
        <v>35</v>
      </c>
      <c r="CP1468" s="2" t="s">
        <v>35</v>
      </c>
    </row>
    <row r="1469" spans="1:94" ht="15.75" thickBot="1" x14ac:dyDescent="0.3">
      <c r="A1469" s="50"/>
      <c r="B1469" s="50"/>
      <c r="C1469" s="50" t="str">
        <f t="shared" si="362"/>
        <v>13565_1_1653</v>
      </c>
      <c r="D1469" s="51" t="str">
        <f t="shared" si="363"/>
        <v>13565_1</v>
      </c>
      <c r="E1469" s="224">
        <f>IFERROR(VLOOKUP(C1469,'2015'!$C$12:$D$1887,2,FALSE),0)</f>
        <v>1</v>
      </c>
      <c r="F1469" s="51">
        <f>IFERROR(K1469-IFERROR(VLOOKUP(D1469,'2015'!$F$12:$I$1887,4,FALSE),"ei löydy"),"ei löydy")</f>
        <v>0</v>
      </c>
      <c r="G1469" s="224">
        <f>IFERROR(VLOOKUP(Työfile_2024!C1469,Liikennemalli!$D$6:$G$1921,4,FALSE),0)</f>
        <v>1</v>
      </c>
      <c r="H1469" s="225">
        <f>K1469-IFERROR(VLOOKUP(Työfile_2024!D1469,Liikennemalli!$C$6:$H$1921,6,FALSE),"ei löydy")</f>
        <v>0</v>
      </c>
      <c r="I1469" s="80">
        <v>13565</v>
      </c>
      <c r="J1469" s="52">
        <v>1</v>
      </c>
      <c r="K1469" s="52">
        <v>1653</v>
      </c>
      <c r="L1469" s="53"/>
      <c r="M1469" s="54"/>
      <c r="N1469" s="54"/>
      <c r="O1469" s="54"/>
      <c r="P1469" s="54"/>
      <c r="Q1469" s="55"/>
      <c r="R1469" s="55"/>
      <c r="S1469" s="55"/>
      <c r="T1469" s="55"/>
      <c r="U1469" s="52"/>
      <c r="V1469" s="56">
        <v>53</v>
      </c>
      <c r="W1469" s="56">
        <v>4</v>
      </c>
      <c r="X1469" s="56">
        <v>54</v>
      </c>
      <c r="Y1469" s="56">
        <f>VLOOKUP(D1469,Liikennemalli24!$D$2:$F$1804,2,FALSE)</f>
        <v>2</v>
      </c>
      <c r="Z1469" s="57">
        <f>VLOOKUP(D1469,Liikennemalli24!$D$2:$F$1804,3,FALSE)</f>
        <v>2.7E-2</v>
      </c>
      <c r="AA1469" s="178">
        <f>IF(G1469=1,VLOOKUP(C1469,Liikennemalli!$D$6:$H$1921,2,FALSE),"-")</f>
        <v>1.3160589302554699</v>
      </c>
      <c r="AB1469" s="197">
        <f>IF(G1469=1,VLOOKUP(C1469,Liikennemalli!$D$6:$H$1921,3,FALSE),"-")</f>
        <v>3.3618798581406102E-2</v>
      </c>
      <c r="AC1469" s="134">
        <f>IF(E1469=1,VLOOKUP(Työfile_2024!D1469,'2015'!$F$12:$X$1887,18,FALSE),"-")</f>
        <v>4</v>
      </c>
      <c r="AD1469" s="127">
        <f>IF(E1469=1,VLOOKUP(Työfile_2024!D1469,'2015'!$F$12:$X$1887,19,FALSE),"-")</f>
        <v>0.2</v>
      </c>
      <c r="AI1469" s="127">
        <f>IF(E1469=1,VLOOKUP(Työfile_2024!D1469,'2015'!$F$12:$AB$1887,20,FALSE),"-")</f>
        <v>0</v>
      </c>
      <c r="AJ1469" s="127">
        <f>IF(E1469=1,VLOOKUP(Työfile_2024!D1469,'2015'!$F$12:$AB$1887,21,FALSE),"-")</f>
        <v>0</v>
      </c>
      <c r="AK1469" s="127">
        <f>IF(E1469=1,VLOOKUP(Työfile_2024!D1469,'2015'!$F$12:$AB$1887,22,FALSE),"-")</f>
        <v>0</v>
      </c>
      <c r="AL1469" s="127">
        <f>IF(E1469=1,VLOOKUP(Työfile_2024!D1469,'2015'!$F$12:$AB$1887,23,FALSE),"-")</f>
        <v>0</v>
      </c>
      <c r="AM1469" s="56">
        <f>VLOOKUP(Työfile_2024!D1469,Tmatkat_20km_tarkasteltava_verk!$C$2:$D$1804,2,FALSE)</f>
        <v>6</v>
      </c>
      <c r="AN1469" s="148">
        <f t="shared" si="360"/>
        <v>0.11320754716981132</v>
      </c>
      <c r="AO1469" s="178">
        <f>IF(E1469=1,VLOOKUP(Työfile_2024!D1469,'2015'!$F$12:$AC$1887,24,FALSE),"-")</f>
        <v>2</v>
      </c>
      <c r="AP1469" s="52">
        <f>VLOOKUP(D1469,Tarkasteltava_verkko_2024_harva!$E$2:$I$1804,5,FALSE)</f>
        <v>0</v>
      </c>
      <c r="AQ1469" s="52">
        <f>VLOOKUP(D1469,Tarkasteltava_verkko_2024_harva!$E$2:$I$1804,4,FALSE)</f>
        <v>0</v>
      </c>
      <c r="AR1469" s="148">
        <v>0</v>
      </c>
      <c r="AS1469" s="170" t="str">
        <f>IFERROR(VLOOKUP(C1469,'2015'!$C$12:$AG$1887,30,FALSE),"-")</f>
        <v/>
      </c>
      <c r="AT1469" s="148">
        <v>0</v>
      </c>
      <c r="AU1469" s="170">
        <f>IFERROR(VLOOKUP(C1469,'2015'!$C$12:$AG$1887,31,FALSE),"-")</f>
        <v>0</v>
      </c>
      <c r="AV1469" s="106"/>
      <c r="AW1469" s="63">
        <f>IFERROR(VLOOKUP(C1469,Merkittävyysluokitus!$A$2:$J$1705,10,FALSE),"-")</f>
        <v>4</v>
      </c>
      <c r="AX1469" s="175">
        <f>IFERROR(VLOOKUP(C1469,Merkittävyysluokitus!$A$2:$J$1705,6,FALSE),"-")</f>
        <v>1.9923866057838659</v>
      </c>
      <c r="AY1469" s="175">
        <f>IFERROR(VLOOKUP(C1469,Merkittävyysluokitus!$A$2:$J$1705,7,FALSE),"-")</f>
        <v>0.22066666666666662</v>
      </c>
      <c r="AZ1469" s="175">
        <f>IFERROR(VLOOKUP(C1469,Merkittävyysluokitus!$A$2:$J$1705,8,FALSE),"-")</f>
        <v>1.1050532724505326</v>
      </c>
      <c r="BA1469" s="175">
        <f>IFERROR(VLOOKUP(C1469,Merkittävyysluokitus!$A$2:$J$1705,9,FALSE),"-")</f>
        <v>0.66666666666666663</v>
      </c>
      <c r="BB1469" s="203"/>
      <c r="BC1469" s="203" t="str">
        <f t="shared" si="361"/>
        <v/>
      </c>
      <c r="BD1469" s="39" t="str">
        <f t="shared" si="379"/>
        <v>musta</v>
      </c>
      <c r="BE1469" s="68" t="str">
        <f t="shared" si="356"/>
        <v>musta</v>
      </c>
      <c r="BF1469" s="68" t="str">
        <f t="shared" si="357"/>
        <v>musta</v>
      </c>
      <c r="BG1469" s="69" t="str">
        <f t="shared" si="358"/>
        <v>musta</v>
      </c>
      <c r="BH1469" s="209" t="str">
        <f t="shared" si="359"/>
        <v>musta</v>
      </c>
      <c r="BI1469" s="39"/>
      <c r="BJ1469" s="39" t="str">
        <f>IF(F1469="ei löydy","uusi tie",IF(E1469=0,"tieosoite muuttunut",IF(E1469=1,VLOOKUP(D1469,'2015'!$F$12:$AL$1887,31,FALSE),"-")))</f>
        <v>musta</v>
      </c>
      <c r="BK1469" s="67" t="str">
        <f>IF(E1469=1,VLOOKUP(D1469,'2015'!$F$12:$AL$1887,32,FALSE),"-")</f>
        <v>musta</v>
      </c>
      <c r="BL1469" s="39" t="str">
        <f>IF(F1469="ei löydy","uusi tie",IF(E1469=0,"tieosoite muuttunut",IF(E1469=1,VLOOKUP(D1469,'2015'!$F$12:$AL$1887,33,FALSE),"-")))</f>
        <v>musta</v>
      </c>
      <c r="BM1469" s="39"/>
      <c r="BN1469" s="217" t="str">
        <f>VLOOKUP(D1469,'2015'!$F$12:$AL$1887,33,FALSE)</f>
        <v>musta</v>
      </c>
      <c r="BO1469" s="39"/>
      <c r="BP1469" s="115" t="s">
        <v>10</v>
      </c>
      <c r="BQ1469" s="30"/>
      <c r="BS1469" s="5"/>
      <c r="BU1469" s="37"/>
      <c r="BV1469" s="30" t="s">
        <v>10</v>
      </c>
      <c r="BX1469" t="str">
        <f>IF(E1469=1,VLOOKUP(D1469,'2015'!$F$12:$AX$1887,43,FALSE),"-")</f>
        <v>musta</v>
      </c>
      <c r="BY1469" t="str">
        <f>IF(E1469=1,VLOOKUP(D1469,'2015'!$F$12:$AX$1887,44,FALSE),"-")</f>
        <v>musta</v>
      </c>
      <c r="BZ1469" t="str">
        <f>IF(E1469=1,VLOOKUP(D1469,'2015'!$F$12:$AX$1887,45,FALSE),"-")</f>
        <v>musta</v>
      </c>
      <c r="CA1469" s="31">
        <f t="shared" si="374"/>
        <v>0</v>
      </c>
      <c r="CB1469" s="31">
        <f t="shared" si="375"/>
        <v>0</v>
      </c>
      <c r="CC1469" s="31">
        <f t="shared" si="376"/>
        <v>0</v>
      </c>
      <c r="CD1469" s="31">
        <f t="shared" si="377"/>
        <v>0</v>
      </c>
      <c r="CE1469" s="31">
        <f t="shared" si="378"/>
        <v>0</v>
      </c>
      <c r="CO1469" s="2" t="s">
        <v>35</v>
      </c>
      <c r="CP1469" s="2" t="s">
        <v>35</v>
      </c>
    </row>
    <row r="1470" spans="1:94" ht="15.75" thickBot="1" x14ac:dyDescent="0.3">
      <c r="A1470" s="50"/>
      <c r="B1470" s="50"/>
      <c r="C1470" s="50" t="str">
        <f t="shared" si="362"/>
        <v>13566_1_1028</v>
      </c>
      <c r="D1470" s="51" t="str">
        <f t="shared" si="363"/>
        <v>13566_1</v>
      </c>
      <c r="E1470" s="224">
        <f>IFERROR(VLOOKUP(C1470,'2015'!$C$12:$D$1887,2,FALSE),0)</f>
        <v>1</v>
      </c>
      <c r="F1470" s="51">
        <f>IFERROR(K1470-IFERROR(VLOOKUP(D1470,'2015'!$F$12:$I$1887,4,FALSE),"ei löydy"),"ei löydy")</f>
        <v>0</v>
      </c>
      <c r="G1470" s="224">
        <f>IFERROR(VLOOKUP(Työfile_2024!C1470,Liikennemalli!$D$6:$G$1921,4,FALSE),0)</f>
        <v>1</v>
      </c>
      <c r="H1470" s="225">
        <f>K1470-IFERROR(VLOOKUP(Työfile_2024!D1470,Liikennemalli!$C$6:$H$1921,6,FALSE),"ei löydy")</f>
        <v>0</v>
      </c>
      <c r="I1470" s="80">
        <v>13566</v>
      </c>
      <c r="J1470" s="52">
        <v>1</v>
      </c>
      <c r="K1470" s="52">
        <v>1028</v>
      </c>
      <c r="L1470" s="53"/>
      <c r="M1470" s="54"/>
      <c r="N1470" s="54"/>
      <c r="O1470" s="54"/>
      <c r="P1470" s="54"/>
      <c r="Q1470" s="55"/>
      <c r="R1470" s="55"/>
      <c r="S1470" s="55"/>
      <c r="T1470" s="55"/>
      <c r="U1470" s="52"/>
      <c r="V1470" s="56">
        <v>132</v>
      </c>
      <c r="W1470" s="56">
        <v>20</v>
      </c>
      <c r="X1470" s="56">
        <v>125</v>
      </c>
      <c r="Y1470" s="56">
        <f>VLOOKUP(D1470,Liikennemalli24!$D$2:$F$1804,2,FALSE)</f>
        <v>10</v>
      </c>
      <c r="Z1470" s="57">
        <f>VLOOKUP(D1470,Liikennemalli24!$D$2:$F$1804,3,FALSE)</f>
        <v>0.123</v>
      </c>
      <c r="AA1470" s="178">
        <f>IF(G1470=1,VLOOKUP(C1470,Liikennemalli!$D$6:$H$1921,2,FALSE),"-")</f>
        <v>5.4754902528469396</v>
      </c>
      <c r="AB1470" s="197">
        <f>IF(G1470=1,VLOOKUP(C1470,Liikennemalli!$D$6:$H$1921,3,FALSE),"-")</f>
        <v>0.161077056069304</v>
      </c>
      <c r="AC1470" s="134">
        <f>IF(E1470=1,VLOOKUP(Työfile_2024!D1470,'2015'!$F$12:$X$1887,18,FALSE),"-")</f>
        <v>33</v>
      </c>
      <c r="AD1470" s="127">
        <f>IF(E1470=1,VLOOKUP(Työfile_2024!D1470,'2015'!$F$12:$X$1887,19,FALSE),"-")</f>
        <v>0.31</v>
      </c>
      <c r="AI1470" s="127">
        <f>IF(E1470=1,VLOOKUP(Työfile_2024!D1470,'2015'!$F$12:$AB$1887,20,FALSE),"-")</f>
        <v>0</v>
      </c>
      <c r="AJ1470" s="127">
        <f>IF(E1470=1,VLOOKUP(Työfile_2024!D1470,'2015'!$F$12:$AB$1887,21,FALSE),"-")</f>
        <v>0</v>
      </c>
      <c r="AK1470" s="127">
        <f>IF(E1470=1,VLOOKUP(Työfile_2024!D1470,'2015'!$F$12:$AB$1887,22,FALSE),"-")</f>
        <v>0</v>
      </c>
      <c r="AL1470" s="127">
        <f>IF(E1470=1,VLOOKUP(Työfile_2024!D1470,'2015'!$F$12:$AB$1887,23,FALSE),"-")</f>
        <v>0</v>
      </c>
      <c r="AM1470" s="56">
        <f>VLOOKUP(Työfile_2024!D1470,Tmatkat_20km_tarkasteltava_verk!$C$2:$D$1804,2,FALSE)</f>
        <v>6</v>
      </c>
      <c r="AN1470" s="148">
        <f t="shared" si="360"/>
        <v>4.5454545454545456E-2</v>
      </c>
      <c r="AO1470" s="178">
        <f>IF(E1470=1,VLOOKUP(Työfile_2024!D1470,'2015'!$F$12:$AC$1887,24,FALSE),"-")</f>
        <v>0</v>
      </c>
      <c r="AP1470" s="52">
        <f>VLOOKUP(D1470,Tarkasteltava_verkko_2024_harva!$E$2:$I$1804,5,FALSE)</f>
        <v>0</v>
      </c>
      <c r="AQ1470" s="52">
        <f>VLOOKUP(D1470,Tarkasteltava_verkko_2024_harva!$E$2:$I$1804,4,FALSE)</f>
        <v>0</v>
      </c>
      <c r="AR1470" s="148">
        <v>0</v>
      </c>
      <c r="AS1470" s="170" t="str">
        <f>IFERROR(VLOOKUP(C1470,'2015'!$C$12:$AG$1887,30,FALSE),"-")</f>
        <v/>
      </c>
      <c r="AT1470" s="148">
        <v>0</v>
      </c>
      <c r="AU1470" s="170">
        <f>IFERROR(VLOOKUP(C1470,'2015'!$C$12:$AG$1887,31,FALSE),"-")</f>
        <v>0</v>
      </c>
      <c r="AV1470" s="106"/>
      <c r="AW1470" s="63">
        <f>IFERROR(VLOOKUP(C1470,Merkittävyysluokitus!$A$2:$J$1705,10,FALSE),"-")</f>
        <v>3</v>
      </c>
      <c r="AX1470" s="175">
        <f>IFERROR(VLOOKUP(C1470,Merkittävyysluokitus!$A$2:$J$1705,6,FALSE),"-")</f>
        <v>3.1072024353120247</v>
      </c>
      <c r="AY1470" s="175">
        <f>IFERROR(VLOOKUP(C1470,Merkittävyysluokitus!$A$2:$J$1705,7,FALSE),"-")</f>
        <v>0.45433333333333331</v>
      </c>
      <c r="AZ1470" s="175">
        <f>IFERROR(VLOOKUP(C1470,Merkittävyysluokitus!$A$2:$J$1705,8,FALSE),"-")</f>
        <v>2.1528691019786912</v>
      </c>
      <c r="BA1470" s="175">
        <f>IFERROR(VLOOKUP(C1470,Merkittävyysluokitus!$A$2:$J$1705,9,FALSE),"-")</f>
        <v>0.5</v>
      </c>
      <c r="BB1470" s="203"/>
      <c r="BC1470" s="203" t="str">
        <f t="shared" si="361"/>
        <v/>
      </c>
      <c r="BD1470" s="39" t="str">
        <f t="shared" si="379"/>
        <v>musta</v>
      </c>
      <c r="BE1470" s="68" t="str">
        <f t="shared" si="356"/>
        <v>musta</v>
      </c>
      <c r="BF1470" s="68" t="str">
        <f t="shared" si="357"/>
        <v>musta</v>
      </c>
      <c r="BG1470" s="66" t="str">
        <f t="shared" si="358"/>
        <v>musta</v>
      </c>
      <c r="BH1470" s="207" t="str">
        <f t="shared" si="359"/>
        <v>musta</v>
      </c>
      <c r="BI1470" s="39"/>
      <c r="BJ1470" s="39" t="str">
        <f>IF(F1470="ei löydy","uusi tie",IF(E1470=0,"tieosoite muuttunut",IF(E1470=1,VLOOKUP(D1470,'2015'!$F$12:$AL$1887,31,FALSE),"-")))</f>
        <v>musta</v>
      </c>
      <c r="BK1470" s="67" t="str">
        <f>IF(E1470=1,VLOOKUP(D1470,'2015'!$F$12:$AL$1887,32,FALSE),"-")</f>
        <v>musta</v>
      </c>
      <c r="BL1470" s="39" t="str">
        <f>IF(F1470="ei löydy","uusi tie",IF(E1470=0,"tieosoite muuttunut",IF(E1470=1,VLOOKUP(D1470,'2015'!$F$12:$AL$1887,33,FALSE),"-")))</f>
        <v>musta</v>
      </c>
      <c r="BM1470" s="39"/>
      <c r="BN1470" s="217" t="str">
        <f>VLOOKUP(D1470,'2015'!$F$12:$AL$1887,33,FALSE)</f>
        <v>musta</v>
      </c>
      <c r="BO1470" s="39"/>
      <c r="BP1470" s="115" t="s">
        <v>10</v>
      </c>
      <c r="BQ1470" s="30"/>
      <c r="BS1470" s="5"/>
      <c r="BU1470" s="37"/>
      <c r="BV1470" s="30" t="s">
        <v>10</v>
      </c>
      <c r="BX1470" t="str">
        <f>IF(E1470=1,VLOOKUP(D1470,'2015'!$F$12:$AX$1887,43,FALSE),"-")</f>
        <v>musta</v>
      </c>
      <c r="BY1470" t="str">
        <f>IF(E1470=1,VLOOKUP(D1470,'2015'!$F$12:$AX$1887,44,FALSE),"-")</f>
        <v>musta</v>
      </c>
      <c r="BZ1470" t="str">
        <f>IF(E1470=1,VLOOKUP(D1470,'2015'!$F$12:$AX$1887,45,FALSE),"-")</f>
        <v>musta</v>
      </c>
      <c r="CA1470" s="31">
        <f t="shared" si="374"/>
        <v>0</v>
      </c>
      <c r="CB1470" s="31">
        <f t="shared" si="375"/>
        <v>0</v>
      </c>
      <c r="CC1470" s="31">
        <f t="shared" si="376"/>
        <v>0</v>
      </c>
      <c r="CD1470" s="31">
        <f t="shared" si="377"/>
        <v>0</v>
      </c>
      <c r="CE1470" s="31">
        <f t="shared" si="378"/>
        <v>0</v>
      </c>
      <c r="CO1470" s="2" t="s">
        <v>35</v>
      </c>
      <c r="CP1470" s="2" t="s">
        <v>35</v>
      </c>
    </row>
    <row r="1471" spans="1:94" ht="15.75" thickBot="1" x14ac:dyDescent="0.3">
      <c r="A1471" s="50"/>
      <c r="B1471" s="50"/>
      <c r="C1471" s="50" t="str">
        <f t="shared" si="362"/>
        <v>13567_1_2816</v>
      </c>
      <c r="D1471" s="51" t="str">
        <f t="shared" si="363"/>
        <v>13567_1</v>
      </c>
      <c r="E1471" s="224">
        <f>IFERROR(VLOOKUP(C1471,'2015'!$C$12:$D$1887,2,FALSE),0)</f>
        <v>1</v>
      </c>
      <c r="F1471" s="51">
        <f>IFERROR(K1471-IFERROR(VLOOKUP(D1471,'2015'!$F$12:$I$1887,4,FALSE),"ei löydy"),"ei löydy")</f>
        <v>0</v>
      </c>
      <c r="G1471" s="224">
        <f>IFERROR(VLOOKUP(Työfile_2024!C1471,Liikennemalli!$D$6:$G$1921,4,FALSE),0)</f>
        <v>1</v>
      </c>
      <c r="H1471" s="225">
        <f>K1471-IFERROR(VLOOKUP(Työfile_2024!D1471,Liikennemalli!$C$6:$H$1921,6,FALSE),"ei löydy")</f>
        <v>0</v>
      </c>
      <c r="I1471" s="80">
        <v>13567</v>
      </c>
      <c r="J1471" s="52">
        <v>1</v>
      </c>
      <c r="K1471" s="52">
        <v>2816</v>
      </c>
      <c r="L1471" s="53"/>
      <c r="M1471" s="54"/>
      <c r="N1471" s="54"/>
      <c r="O1471" s="54"/>
      <c r="P1471" s="54"/>
      <c r="Q1471" s="55"/>
      <c r="R1471" s="55"/>
      <c r="S1471" s="55"/>
      <c r="T1471" s="55"/>
      <c r="U1471" s="52"/>
      <c r="V1471" s="56">
        <v>779</v>
      </c>
      <c r="W1471" s="56">
        <v>72</v>
      </c>
      <c r="X1471" s="56">
        <v>823</v>
      </c>
      <c r="Y1471" s="56">
        <f>VLOOKUP(D1471,Liikennemalli24!$D$2:$F$1804,2,FALSE)</f>
        <v>364</v>
      </c>
      <c r="Z1471" s="57">
        <f>VLOOKUP(D1471,Liikennemalli24!$D$2:$F$1804,3,FALSE)</f>
        <v>0.36299999999999999</v>
      </c>
      <c r="AA1471" s="178">
        <f>IF(G1471=1,VLOOKUP(C1471,Liikennemalli!$D$6:$H$1921,2,FALSE),"-")</f>
        <v>182</v>
      </c>
      <c r="AB1471" s="197">
        <f>IF(G1471=1,VLOOKUP(C1471,Liikennemalli!$D$6:$H$1921,3,FALSE),"-")</f>
        <v>0.36769611399095098</v>
      </c>
      <c r="AC1471" s="134">
        <f>IF(E1471=1,VLOOKUP(Työfile_2024!D1471,'2015'!$F$12:$X$1887,18,FALSE),"-")</f>
        <v>222</v>
      </c>
      <c r="AD1471" s="127">
        <f>IF(E1471=1,VLOOKUP(Työfile_2024!D1471,'2015'!$F$12:$X$1887,19,FALSE),"-")</f>
        <v>0.56999999999999995</v>
      </c>
      <c r="AI1471" s="127">
        <f>IF(E1471=1,VLOOKUP(Työfile_2024!D1471,'2015'!$F$12:$AB$1887,20,FALSE),"-")</f>
        <v>0</v>
      </c>
      <c r="AJ1471" s="127">
        <f>IF(E1471=1,VLOOKUP(Työfile_2024!D1471,'2015'!$F$12:$AB$1887,21,FALSE),"-")</f>
        <v>0</v>
      </c>
      <c r="AK1471" s="127">
        <f>IF(E1471=1,VLOOKUP(Työfile_2024!D1471,'2015'!$F$12:$AB$1887,22,FALSE),"-")</f>
        <v>0</v>
      </c>
      <c r="AL1471" s="127">
        <f>IF(E1471=1,VLOOKUP(Työfile_2024!D1471,'2015'!$F$12:$AB$1887,23,FALSE),"-")</f>
        <v>0</v>
      </c>
      <c r="AM1471" s="56">
        <f>VLOOKUP(Työfile_2024!D1471,Tmatkat_20km_tarkasteltava_verk!$C$2:$D$1804,2,FALSE)</f>
        <v>100</v>
      </c>
      <c r="AN1471" s="148">
        <f t="shared" si="360"/>
        <v>0.12836970474967907</v>
      </c>
      <c r="AO1471" s="178">
        <f>IF(E1471=1,VLOOKUP(Työfile_2024!D1471,'2015'!$F$12:$AC$1887,24,FALSE),"-")</f>
        <v>5</v>
      </c>
      <c r="AP1471" s="52">
        <f>VLOOKUP(D1471,Tarkasteltava_verkko_2024_harva!$E$2:$I$1804,5,FALSE)</f>
        <v>0</v>
      </c>
      <c r="AQ1471" s="52">
        <f>VLOOKUP(D1471,Tarkasteltava_verkko_2024_harva!$E$2:$I$1804,4,FALSE)</f>
        <v>0</v>
      </c>
      <c r="AR1471" s="148">
        <v>0</v>
      </c>
      <c r="AS1471" s="170" t="str">
        <f>IFERROR(VLOOKUP(C1471,'2015'!$C$12:$AG$1887,30,FALSE),"-")</f>
        <v/>
      </c>
      <c r="AT1471" s="148">
        <v>0</v>
      </c>
      <c r="AU1471" s="170">
        <f>IFERROR(VLOOKUP(C1471,'2015'!$C$12:$AG$1887,31,FALSE),"-")</f>
        <v>0</v>
      </c>
      <c r="AV1471" s="106"/>
      <c r="AW1471" s="63">
        <f>IFERROR(VLOOKUP(C1471,Merkittävyysluokitus!$A$2:$J$1705,10,FALSE),"-")</f>
        <v>3</v>
      </c>
      <c r="AX1471" s="175">
        <f>IFERROR(VLOOKUP(C1471,Merkittävyysluokitus!$A$2:$J$1705,6,FALSE),"-")</f>
        <v>8.531916286149162</v>
      </c>
      <c r="AY1471" s="175">
        <f>IFERROR(VLOOKUP(C1471,Merkittävyysluokitus!$A$2:$J$1705,7,FALSE),"-")</f>
        <v>2.8119999999999998</v>
      </c>
      <c r="AZ1471" s="175">
        <f>IFERROR(VLOOKUP(C1471,Merkittävyysluokitus!$A$2:$J$1705,8,FALSE),"-")</f>
        <v>4.5532496194824956</v>
      </c>
      <c r="BA1471" s="175">
        <f>IFERROR(VLOOKUP(C1471,Merkittävyysluokitus!$A$2:$J$1705,9,FALSE),"-")</f>
        <v>1.1666666666666665</v>
      </c>
      <c r="BB1471" s="203"/>
      <c r="BC1471" s="203" t="str">
        <f t="shared" si="361"/>
        <v/>
      </c>
      <c r="BD1471" s="39" t="str">
        <f t="shared" si="379"/>
        <v>musta</v>
      </c>
      <c r="BE1471" s="68" t="str">
        <f t="shared" si="356"/>
        <v>musta</v>
      </c>
      <c r="BF1471" s="68" t="str">
        <f t="shared" si="357"/>
        <v>musta</v>
      </c>
      <c r="BG1471" s="68" t="str">
        <f t="shared" si="358"/>
        <v>musta</v>
      </c>
      <c r="BH1471" s="208" t="str">
        <f t="shared" si="359"/>
        <v>musta</v>
      </c>
      <c r="BI1471" s="39"/>
      <c r="BJ1471" s="39" t="str">
        <f>IF(F1471="ei löydy","uusi tie",IF(E1471=0,"tieosoite muuttunut",IF(E1471=1,VLOOKUP(D1471,'2015'!$F$12:$AL$1887,31,FALSE),"-")))</f>
        <v>musta</v>
      </c>
      <c r="BK1471" s="67" t="str">
        <f>IF(E1471=1,VLOOKUP(D1471,'2015'!$F$12:$AL$1887,32,FALSE),"-")</f>
        <v>musta</v>
      </c>
      <c r="BL1471" s="39" t="str">
        <f>IF(F1471="ei löydy","uusi tie",IF(E1471=0,"tieosoite muuttunut",IF(E1471=1,VLOOKUP(D1471,'2015'!$F$12:$AL$1887,33,FALSE),"-")))</f>
        <v>musta</v>
      </c>
      <c r="BM1471" s="39"/>
      <c r="BN1471" s="217" t="str">
        <f>VLOOKUP(D1471,'2015'!$F$12:$AL$1887,33,FALSE)</f>
        <v>musta</v>
      </c>
      <c r="BO1471" s="39"/>
      <c r="BP1471" s="115" t="s">
        <v>10</v>
      </c>
      <c r="BQ1471" s="30"/>
      <c r="BS1471" s="5"/>
      <c r="BU1471" s="37"/>
      <c r="BV1471" s="30" t="s">
        <v>10</v>
      </c>
      <c r="BX1471" t="str">
        <f>IF(E1471=1,VLOOKUP(D1471,'2015'!$F$12:$AX$1887,43,FALSE),"-")</f>
        <v>musta</v>
      </c>
      <c r="BY1471" t="str">
        <f>IF(E1471=1,VLOOKUP(D1471,'2015'!$F$12:$AX$1887,44,FALSE),"-")</f>
        <v>musta</v>
      </c>
      <c r="BZ1471" t="str">
        <f>IF(E1471=1,VLOOKUP(D1471,'2015'!$F$12:$AX$1887,45,FALSE),"-")</f>
        <v>musta</v>
      </c>
      <c r="CA1471" s="31">
        <f t="shared" si="374"/>
        <v>2</v>
      </c>
      <c r="CB1471" s="31">
        <f t="shared" si="375"/>
        <v>1</v>
      </c>
      <c r="CC1471" s="31">
        <f t="shared" si="376"/>
        <v>0</v>
      </c>
      <c r="CD1471" s="31">
        <f t="shared" si="377"/>
        <v>1</v>
      </c>
      <c r="CE1471" s="31">
        <f t="shared" si="378"/>
        <v>0</v>
      </c>
      <c r="CO1471" s="32" t="s">
        <v>34</v>
      </c>
      <c r="CP1471" s="2" t="s">
        <v>35</v>
      </c>
    </row>
    <row r="1472" spans="1:94" ht="15.75" thickBot="1" x14ac:dyDescent="0.3">
      <c r="A1472" s="50"/>
      <c r="B1472" s="50"/>
      <c r="C1472" s="50" t="str">
        <f t="shared" si="362"/>
        <v>13568_1_9613</v>
      </c>
      <c r="D1472" s="51" t="str">
        <f t="shared" si="363"/>
        <v>13568_1</v>
      </c>
      <c r="E1472" s="224">
        <f>IFERROR(VLOOKUP(C1472,'2015'!$C$12:$D$1887,2,FALSE),0)</f>
        <v>1</v>
      </c>
      <c r="F1472" s="51">
        <f>IFERROR(K1472-IFERROR(VLOOKUP(D1472,'2015'!$F$12:$I$1887,4,FALSE),"ei löydy"),"ei löydy")</f>
        <v>0</v>
      </c>
      <c r="G1472" s="224">
        <f>IFERROR(VLOOKUP(Työfile_2024!C1472,Liikennemalli!$D$6:$G$1921,4,FALSE),0)</f>
        <v>1</v>
      </c>
      <c r="H1472" s="225">
        <f>K1472-IFERROR(VLOOKUP(Työfile_2024!D1472,Liikennemalli!$C$6:$H$1921,6,FALSE),"ei löydy")</f>
        <v>0</v>
      </c>
      <c r="I1472" s="80">
        <v>13568</v>
      </c>
      <c r="J1472" s="52">
        <v>1</v>
      </c>
      <c r="K1472" s="52">
        <v>9613</v>
      </c>
      <c r="L1472" s="53"/>
      <c r="M1472" s="54"/>
      <c r="N1472" s="54"/>
      <c r="O1472" s="54"/>
      <c r="P1472" s="54"/>
      <c r="Q1472" s="55"/>
      <c r="R1472" s="55"/>
      <c r="S1472" s="55"/>
      <c r="T1472" s="55"/>
      <c r="U1472" s="52"/>
      <c r="V1472" s="56">
        <v>171.87704150629355</v>
      </c>
      <c r="W1472" s="56">
        <v>14.625195048371996</v>
      </c>
      <c r="X1472" s="56">
        <v>170.12711952564237</v>
      </c>
      <c r="Y1472" s="56">
        <f>VLOOKUP(D1472,Liikennemalli24!$D$2:$F$1804,2,FALSE)</f>
        <v>261</v>
      </c>
      <c r="Z1472" s="57">
        <f>VLOOKUP(D1472,Liikennemalli24!$D$2:$F$1804,3,FALSE)</f>
        <v>0.45400000000000001</v>
      </c>
      <c r="AA1472" s="178">
        <f>IF(G1472=1,VLOOKUP(C1472,Liikennemalli!$D$6:$H$1921,2,FALSE),"-")</f>
        <v>72.989202855468804</v>
      </c>
      <c r="AB1472" s="197">
        <f>IF(G1472=1,VLOOKUP(C1472,Liikennemalli!$D$6:$H$1921,3,FALSE),"-")</f>
        <v>0.46680619448574201</v>
      </c>
      <c r="AC1472" s="134">
        <f>IF(E1472=1,VLOOKUP(Työfile_2024!D1472,'2015'!$F$12:$X$1887,18,FALSE),"-")</f>
        <v>273</v>
      </c>
      <c r="AD1472" s="127">
        <f>IF(E1472=1,VLOOKUP(Työfile_2024!D1472,'2015'!$F$12:$X$1887,19,FALSE),"-")</f>
        <v>0.75</v>
      </c>
      <c r="AI1472" s="127">
        <f>IF(E1472=1,VLOOKUP(Työfile_2024!D1472,'2015'!$F$12:$AB$1887,20,FALSE),"-")</f>
        <v>0</v>
      </c>
      <c r="AJ1472" s="127">
        <f>IF(E1472=1,VLOOKUP(Työfile_2024!D1472,'2015'!$F$12:$AB$1887,21,FALSE),"-")</f>
        <v>0</v>
      </c>
      <c r="AK1472" s="127">
        <f>IF(E1472=1,VLOOKUP(Työfile_2024!D1472,'2015'!$F$12:$AB$1887,22,FALSE),"-")</f>
        <v>0</v>
      </c>
      <c r="AL1472" s="127">
        <f>IF(E1472=1,VLOOKUP(Työfile_2024!D1472,'2015'!$F$12:$AB$1887,23,FALSE),"-")</f>
        <v>0</v>
      </c>
      <c r="AM1472" s="56">
        <f>VLOOKUP(Työfile_2024!D1472,Tmatkat_20km_tarkasteltava_verk!$C$2:$D$1804,2,FALSE)</f>
        <v>51</v>
      </c>
      <c r="AN1472" s="148">
        <f t="shared" si="360"/>
        <v>0.29672374828567522</v>
      </c>
      <c r="AO1472" s="178">
        <f>IF(E1472=1,VLOOKUP(Työfile_2024!D1472,'2015'!$F$12:$AC$1887,24,FALSE),"-")</f>
        <v>49</v>
      </c>
      <c r="AP1472" s="52">
        <f>VLOOKUP(D1472,Tarkasteltava_verkko_2024_harva!$E$2:$I$1804,5,FALSE)</f>
        <v>0</v>
      </c>
      <c r="AQ1472" s="52">
        <f>VLOOKUP(D1472,Tarkasteltava_verkko_2024_harva!$E$2:$I$1804,4,FALSE)</f>
        <v>0</v>
      </c>
      <c r="AR1472" s="148">
        <v>0</v>
      </c>
      <c r="AS1472" s="170" t="str">
        <f>IFERROR(VLOOKUP(C1472,'2015'!$C$12:$AG$1887,30,FALSE),"-")</f>
        <v/>
      </c>
      <c r="AT1472" s="148">
        <v>0</v>
      </c>
      <c r="AU1472" s="170">
        <f>IFERROR(VLOOKUP(C1472,'2015'!$C$12:$AG$1887,31,FALSE),"-")</f>
        <v>0</v>
      </c>
      <c r="AV1472" s="106"/>
      <c r="AW1472" s="63">
        <f>IFERROR(VLOOKUP(C1472,Merkittävyysluokitus!$A$2:$J$1705,10,FALSE),"-")</f>
        <v>3</v>
      </c>
      <c r="AX1472" s="175">
        <f>IFERROR(VLOOKUP(C1472,Merkittävyysluokitus!$A$2:$J$1705,6,FALSE),"-")</f>
        <v>5.4671864281641689</v>
      </c>
      <c r="AY1472" s="175">
        <f>IFERROR(VLOOKUP(C1472,Merkittävyysluokitus!$A$2:$J$1705,7,FALSE),"-")</f>
        <v>0.89396445785221401</v>
      </c>
      <c r="AZ1472" s="175">
        <f>IFERROR(VLOOKUP(C1472,Merkittävyysluokitus!$A$2:$J$1705,8,FALSE),"-")</f>
        <v>3.7398886369786219</v>
      </c>
      <c r="BA1472" s="175">
        <f>IFERROR(VLOOKUP(C1472,Merkittävyysluokitus!$A$2:$J$1705,9,FALSE),"-")</f>
        <v>0.83333333333333326</v>
      </c>
      <c r="BB1472" s="203"/>
      <c r="BC1472" s="203" t="str">
        <f t="shared" si="361"/>
        <v/>
      </c>
      <c r="BD1472" s="39" t="str">
        <f t="shared" si="379"/>
        <v>musta</v>
      </c>
      <c r="BE1472" s="68" t="str">
        <f t="shared" si="356"/>
        <v>musta</v>
      </c>
      <c r="BF1472" s="68" t="str">
        <f t="shared" si="357"/>
        <v>musta</v>
      </c>
      <c r="BG1472" s="68" t="str">
        <f t="shared" si="358"/>
        <v>musta</v>
      </c>
      <c r="BH1472" s="208" t="str">
        <f t="shared" si="359"/>
        <v>musta</v>
      </c>
      <c r="BI1472" s="39"/>
      <c r="BJ1472" s="39" t="str">
        <f>IF(F1472="ei löydy","uusi tie",IF(E1472=0,"tieosoite muuttunut",IF(E1472=1,VLOOKUP(D1472,'2015'!$F$12:$AL$1887,31,FALSE),"-")))</f>
        <v>musta</v>
      </c>
      <c r="BK1472" s="67" t="str">
        <f>IF(E1472=1,VLOOKUP(D1472,'2015'!$F$12:$AL$1887,32,FALSE),"-")</f>
        <v>musta</v>
      </c>
      <c r="BL1472" s="39" t="str">
        <f>IF(F1472="ei löydy","uusi tie",IF(E1472=0,"tieosoite muuttunut",IF(E1472=1,VLOOKUP(D1472,'2015'!$F$12:$AL$1887,33,FALSE),"-")))</f>
        <v>musta</v>
      </c>
      <c r="BM1472" s="39"/>
      <c r="BN1472" s="217" t="str">
        <f>VLOOKUP(D1472,'2015'!$F$12:$AL$1887,33,FALSE)</f>
        <v>musta</v>
      </c>
      <c r="BO1472" s="39"/>
      <c r="BP1472" s="115" t="s">
        <v>10</v>
      </c>
      <c r="BQ1472" s="30"/>
      <c r="BS1472" s="5"/>
      <c r="BU1472" s="37"/>
      <c r="BV1472" s="30" t="s">
        <v>10</v>
      </c>
      <c r="BX1472" t="str">
        <f>IF(E1472=1,VLOOKUP(D1472,'2015'!$F$12:$AX$1887,43,FALSE),"-")</f>
        <v>musta</v>
      </c>
      <c r="BY1472" t="str">
        <f>IF(E1472=1,VLOOKUP(D1472,'2015'!$F$12:$AX$1887,44,FALSE),"-")</f>
        <v>musta</v>
      </c>
      <c r="BZ1472" t="str">
        <f>IF(E1472=1,VLOOKUP(D1472,'2015'!$F$12:$AX$1887,45,FALSE),"-")</f>
        <v>musta</v>
      </c>
      <c r="CA1472" s="31">
        <f t="shared" si="374"/>
        <v>10</v>
      </c>
      <c r="CB1472" s="31">
        <f t="shared" si="375"/>
        <v>10</v>
      </c>
      <c r="CC1472" s="31">
        <f t="shared" si="376"/>
        <v>0</v>
      </c>
      <c r="CD1472" s="31">
        <f t="shared" si="377"/>
        <v>0</v>
      </c>
      <c r="CE1472" s="31">
        <f t="shared" si="378"/>
        <v>0</v>
      </c>
      <c r="CO1472" s="32" t="s">
        <v>34</v>
      </c>
      <c r="CP1472" s="2" t="s">
        <v>35</v>
      </c>
    </row>
    <row r="1473" spans="1:94" ht="15.75" thickBot="1" x14ac:dyDescent="0.3">
      <c r="A1473" s="50"/>
      <c r="B1473" s="50"/>
      <c r="C1473" s="50" t="str">
        <f t="shared" si="362"/>
        <v>13569_1_9648</v>
      </c>
      <c r="D1473" s="51" t="str">
        <f t="shared" si="363"/>
        <v>13569_1</v>
      </c>
      <c r="E1473" s="224">
        <f>IFERROR(VLOOKUP(C1473,'2015'!$C$12:$D$1887,2,FALSE),0)</f>
        <v>1</v>
      </c>
      <c r="F1473" s="51">
        <f>IFERROR(K1473-IFERROR(VLOOKUP(D1473,'2015'!$F$12:$I$1887,4,FALSE),"ei löydy"),"ei löydy")</f>
        <v>0</v>
      </c>
      <c r="G1473" s="224">
        <f>IFERROR(VLOOKUP(Työfile_2024!C1473,Liikennemalli!$D$6:$G$1921,4,FALSE),0)</f>
        <v>1</v>
      </c>
      <c r="H1473" s="225">
        <f>K1473-IFERROR(VLOOKUP(Työfile_2024!D1473,Liikennemalli!$C$6:$H$1921,6,FALSE),"ei löydy")</f>
        <v>0</v>
      </c>
      <c r="I1473" s="80">
        <v>13569</v>
      </c>
      <c r="J1473" s="52">
        <v>1</v>
      </c>
      <c r="K1473" s="52">
        <v>9648</v>
      </c>
      <c r="L1473" s="53"/>
      <c r="M1473" s="54"/>
      <c r="N1473" s="54"/>
      <c r="O1473" s="54"/>
      <c r="P1473" s="54"/>
      <c r="Q1473" s="55"/>
      <c r="R1473" s="55"/>
      <c r="S1473" s="55"/>
      <c r="T1473" s="55"/>
      <c r="U1473" s="52"/>
      <c r="V1473" s="56">
        <v>189.12655472636817</v>
      </c>
      <c r="W1473" s="56">
        <v>11.199937810945274</v>
      </c>
      <c r="X1473" s="56">
        <v>200.09017412935324</v>
      </c>
      <c r="Y1473" s="56">
        <f>VLOOKUP(D1473,Liikennemalli24!$D$2:$F$1804,2,FALSE)</f>
        <v>448</v>
      </c>
      <c r="Z1473" s="57">
        <f>VLOOKUP(D1473,Liikennemalli24!$D$2:$F$1804,3,FALSE)</f>
        <v>0.22800000000000001</v>
      </c>
      <c r="AA1473" s="178">
        <f>IF(G1473=1,VLOOKUP(C1473,Liikennemalli!$D$6:$H$1921,2,FALSE),"-")</f>
        <v>16.824526227257898</v>
      </c>
      <c r="AB1473" s="197">
        <f>IF(G1473=1,VLOOKUP(C1473,Liikennemalli!$D$6:$H$1921,3,FALSE),"-")</f>
        <v>0.128710381161562</v>
      </c>
      <c r="AC1473" s="134">
        <f>IF(E1473=1,VLOOKUP(Työfile_2024!D1473,'2015'!$F$12:$X$1887,18,FALSE),"-")</f>
        <v>9</v>
      </c>
      <c r="AD1473" s="127">
        <f>IF(E1473=1,VLOOKUP(Työfile_2024!D1473,'2015'!$F$12:$X$1887,19,FALSE),"-")</f>
        <v>0.17</v>
      </c>
      <c r="AI1473" s="127">
        <f>IF(E1473=1,VLOOKUP(Työfile_2024!D1473,'2015'!$F$12:$AB$1887,20,FALSE),"-")</f>
        <v>0</v>
      </c>
      <c r="AJ1473" s="127">
        <f>IF(E1473=1,VLOOKUP(Työfile_2024!D1473,'2015'!$F$12:$AB$1887,21,FALSE),"-")</f>
        <v>0</v>
      </c>
      <c r="AK1473" s="127">
        <f>IF(E1473=1,VLOOKUP(Työfile_2024!D1473,'2015'!$F$12:$AB$1887,22,FALSE),"-")</f>
        <v>0</v>
      </c>
      <c r="AL1473" s="127">
        <f>IF(E1473=1,VLOOKUP(Työfile_2024!D1473,'2015'!$F$12:$AB$1887,23,FALSE),"-")</f>
        <v>0</v>
      </c>
      <c r="AM1473" s="56">
        <f>VLOOKUP(Työfile_2024!D1473,Tmatkat_20km_tarkasteltava_verk!$C$2:$D$1804,2,FALSE)</f>
        <v>20</v>
      </c>
      <c r="AN1473" s="148">
        <f t="shared" si="360"/>
        <v>0.10574929590895564</v>
      </c>
      <c r="AO1473" s="178">
        <f>IF(E1473=1,VLOOKUP(Työfile_2024!D1473,'2015'!$F$12:$AC$1887,24,FALSE),"-")</f>
        <v>22</v>
      </c>
      <c r="AP1473" s="52">
        <f>VLOOKUP(D1473,Tarkasteltava_verkko_2024_harva!$E$2:$I$1804,5,FALSE)</f>
        <v>0</v>
      </c>
      <c r="AQ1473" s="52">
        <f>VLOOKUP(D1473,Tarkasteltava_verkko_2024_harva!$E$2:$I$1804,4,FALSE)</f>
        <v>0</v>
      </c>
      <c r="AR1473" s="148">
        <v>0</v>
      </c>
      <c r="AS1473" s="170" t="str">
        <f>IFERROR(VLOOKUP(C1473,'2015'!$C$12:$AG$1887,30,FALSE),"-")</f>
        <v/>
      </c>
      <c r="AT1473" s="148">
        <v>0</v>
      </c>
      <c r="AU1473" s="170">
        <f>IFERROR(VLOOKUP(C1473,'2015'!$C$12:$AG$1887,31,FALSE),"-")</f>
        <v>0</v>
      </c>
      <c r="AV1473" s="106"/>
      <c r="AW1473" s="63">
        <f>IFERROR(VLOOKUP(C1473,Merkittävyysluokitus!$A$2:$J$1705,10,FALSE),"-")</f>
        <v>3</v>
      </c>
      <c r="AX1473" s="175">
        <f>IFERROR(VLOOKUP(C1473,Merkittävyysluokitus!$A$2:$J$1705,6,FALSE),"-")</f>
        <v>3.0429973519957287</v>
      </c>
      <c r="AY1473" s="175">
        <f>IFERROR(VLOOKUP(C1473,Merkittävyysluokitus!$A$2:$J$1705,7,FALSE),"-")</f>
        <v>0.85404633084577108</v>
      </c>
      <c r="AZ1473" s="175">
        <f>IFERROR(VLOOKUP(C1473,Merkittävyysluokitus!$A$2:$J$1705,8,FALSE),"-")</f>
        <v>1.6889510211499577</v>
      </c>
      <c r="BA1473" s="175">
        <f>IFERROR(VLOOKUP(C1473,Merkittävyysluokitus!$A$2:$J$1705,9,FALSE),"-")</f>
        <v>0.5</v>
      </c>
      <c r="BB1473" s="203"/>
      <c r="BC1473" s="203" t="str">
        <f t="shared" si="361"/>
        <v/>
      </c>
      <c r="BD1473" s="39" t="str">
        <f t="shared" si="379"/>
        <v>musta</v>
      </c>
      <c r="BE1473" s="68" t="str">
        <f t="shared" si="356"/>
        <v>musta</v>
      </c>
      <c r="BF1473" s="68" t="str">
        <f t="shared" si="357"/>
        <v>musta</v>
      </c>
      <c r="BG1473" s="68" t="str">
        <f t="shared" si="358"/>
        <v>musta</v>
      </c>
      <c r="BH1473" s="208" t="str">
        <f t="shared" si="359"/>
        <v>musta</v>
      </c>
      <c r="BI1473" s="39"/>
      <c r="BJ1473" s="39" t="str">
        <f>IF(F1473="ei löydy","uusi tie",IF(E1473=0,"tieosoite muuttunut",IF(E1473=1,VLOOKUP(D1473,'2015'!$F$12:$AL$1887,31,FALSE),"-")))</f>
        <v>musta</v>
      </c>
      <c r="BK1473" s="67" t="str">
        <f>IF(E1473=1,VLOOKUP(D1473,'2015'!$F$12:$AL$1887,32,FALSE),"-")</f>
        <v>musta</v>
      </c>
      <c r="BL1473" s="39" t="str">
        <f>IF(F1473="ei löydy","uusi tie",IF(E1473=0,"tieosoite muuttunut",IF(E1473=1,VLOOKUP(D1473,'2015'!$F$12:$AL$1887,33,FALSE),"-")))</f>
        <v>musta</v>
      </c>
      <c r="BM1473" s="39"/>
      <c r="BN1473" s="217" t="str">
        <f>VLOOKUP(D1473,'2015'!$F$12:$AL$1887,33,FALSE)</f>
        <v>musta</v>
      </c>
      <c r="BO1473" s="39"/>
      <c r="BP1473" s="115" t="s">
        <v>10</v>
      </c>
      <c r="BQ1473" s="30"/>
      <c r="BS1473" s="5"/>
      <c r="BU1473" s="37"/>
      <c r="BV1473" s="30" t="s">
        <v>10</v>
      </c>
      <c r="BX1473" t="str">
        <f>IF(E1473=1,VLOOKUP(D1473,'2015'!$F$12:$AX$1887,43,FALSE),"-")</f>
        <v>musta</v>
      </c>
      <c r="BY1473" t="str">
        <f>IF(E1473=1,VLOOKUP(D1473,'2015'!$F$12:$AX$1887,44,FALSE),"-")</f>
        <v>musta</v>
      </c>
      <c r="BZ1473" t="str">
        <f>IF(E1473=1,VLOOKUP(D1473,'2015'!$F$12:$AX$1887,45,FALSE),"-")</f>
        <v>musta</v>
      </c>
      <c r="CA1473" s="31">
        <f t="shared" si="374"/>
        <v>0</v>
      </c>
      <c r="CB1473" s="31">
        <f t="shared" si="375"/>
        <v>0</v>
      </c>
      <c r="CC1473" s="31">
        <f t="shared" si="376"/>
        <v>0</v>
      </c>
      <c r="CD1473" s="31">
        <f t="shared" si="377"/>
        <v>0</v>
      </c>
      <c r="CE1473" s="31">
        <f t="shared" si="378"/>
        <v>0</v>
      </c>
      <c r="CO1473" s="32" t="s">
        <v>34</v>
      </c>
      <c r="CP1473" s="2" t="s">
        <v>35</v>
      </c>
    </row>
    <row r="1474" spans="1:94" ht="15.75" thickBot="1" x14ac:dyDescent="0.3">
      <c r="A1474" s="50"/>
      <c r="B1474" s="50"/>
      <c r="C1474" s="50" t="str">
        <f t="shared" si="362"/>
        <v>13571_1_7014</v>
      </c>
      <c r="D1474" s="51" t="str">
        <f t="shared" si="363"/>
        <v>13571_1</v>
      </c>
      <c r="E1474" s="224">
        <f>IFERROR(VLOOKUP(C1474,'2015'!$C$12:$D$1887,2,FALSE),0)</f>
        <v>1</v>
      </c>
      <c r="F1474" s="51">
        <f>IFERROR(K1474-IFERROR(VLOOKUP(D1474,'2015'!$F$12:$I$1887,4,FALSE),"ei löydy"),"ei löydy")</f>
        <v>0</v>
      </c>
      <c r="G1474" s="224">
        <f>IFERROR(VLOOKUP(Työfile_2024!C1474,Liikennemalli!$D$6:$G$1921,4,FALSE),0)</f>
        <v>1</v>
      </c>
      <c r="H1474" s="225">
        <f>K1474-IFERROR(VLOOKUP(Työfile_2024!D1474,Liikennemalli!$C$6:$H$1921,6,FALSE),"ei löydy")</f>
        <v>0</v>
      </c>
      <c r="I1474" s="80">
        <v>13571</v>
      </c>
      <c r="J1474" s="52">
        <v>1</v>
      </c>
      <c r="K1474" s="52">
        <v>7014</v>
      </c>
      <c r="L1474" s="53"/>
      <c r="M1474" s="54"/>
      <c r="N1474" s="54"/>
      <c r="O1474" s="54"/>
      <c r="P1474" s="54"/>
      <c r="Q1474" s="55"/>
      <c r="R1474" s="55"/>
      <c r="S1474" s="55"/>
      <c r="T1474" s="55"/>
      <c r="U1474" s="52"/>
      <c r="V1474" s="56">
        <v>22</v>
      </c>
      <c r="W1474" s="56">
        <v>1</v>
      </c>
      <c r="X1474" s="56">
        <v>25</v>
      </c>
      <c r="Y1474" s="56">
        <f>VLOOKUP(D1474,Liikennemalli24!$D$2:$F$1804,2,FALSE)</f>
        <v>48</v>
      </c>
      <c r="Z1474" s="148">
        <f>VLOOKUP(D1474,Liikennemalli24!$D$2:$F$1804,3,FALSE)</f>
        <v>0.32800000000000001</v>
      </c>
      <c r="AA1474" s="178">
        <f>IF(G1474=1,VLOOKUP(C1474,Liikennemalli!$D$6:$H$1921,2,FALSE),"-")</f>
        <v>25.347780640597101</v>
      </c>
      <c r="AB1474" s="198">
        <f>IF(G1474=1,VLOOKUP(C1474,Liikennemalli!$D$6:$H$1921,3,FALSE),"-")</f>
        <v>0.31228776102397698</v>
      </c>
      <c r="AC1474" s="51">
        <f>IF(E1474=1,VLOOKUP(Työfile_2024!D1474,'2015'!$F$12:$X$1887,18,FALSE),"-")</f>
        <v>16</v>
      </c>
      <c r="AD1474" s="51">
        <f>IF(E1474=1,VLOOKUP(Työfile_2024!D1474,'2015'!$F$12:$X$1887,19,FALSE),"-")</f>
        <v>0.46</v>
      </c>
      <c r="AI1474" s="128">
        <f>IF(E1474=1,VLOOKUP(Työfile_2024!D1474,'2015'!$F$12:$AB$1887,20,FALSE),"-")</f>
        <v>0</v>
      </c>
      <c r="AJ1474" s="128">
        <f>IF(E1474=1,VLOOKUP(Työfile_2024!D1474,'2015'!$F$12:$AB$1887,21,FALSE),"-")</f>
        <v>0</v>
      </c>
      <c r="AK1474" s="128">
        <f>IF(E1474=1,VLOOKUP(Työfile_2024!D1474,'2015'!$F$12:$AB$1887,22,FALSE),"-")</f>
        <v>0</v>
      </c>
      <c r="AL1474" s="128">
        <f>IF(E1474=1,VLOOKUP(Työfile_2024!D1474,'2015'!$F$12:$AB$1887,23,FALSE),"-")</f>
        <v>0</v>
      </c>
      <c r="AM1474" s="56">
        <f>VLOOKUP(Työfile_2024!D1474,Tmatkat_20km_tarkasteltava_verk!$C$2:$D$1804,2,FALSE)</f>
        <v>7</v>
      </c>
      <c r="AN1474" s="148">
        <f t="shared" si="360"/>
        <v>0.31818181818181818</v>
      </c>
      <c r="AO1474" s="178">
        <f>IF(E1474=1,VLOOKUP(Työfile_2024!D1474,'2015'!$F$12:$AC$1887,24,FALSE),"-")</f>
        <v>9</v>
      </c>
      <c r="AP1474" s="52">
        <f>VLOOKUP(D1474,Tarkasteltava_verkko_2024_harva!$E$2:$I$1804,5,FALSE)</f>
        <v>0</v>
      </c>
      <c r="AQ1474" s="52">
        <f>VLOOKUP(D1474,Tarkasteltava_verkko_2024_harva!$E$2:$I$1804,4,FALSE)</f>
        <v>0</v>
      </c>
      <c r="AR1474" s="148">
        <v>0</v>
      </c>
      <c r="AS1474" s="170" t="str">
        <f>IFERROR(VLOOKUP(C1474,'2015'!$C$12:$AG$1887,30,FALSE),"-")</f>
        <v/>
      </c>
      <c r="AT1474" s="148">
        <v>0</v>
      </c>
      <c r="AU1474" s="170">
        <f>IFERROR(VLOOKUP(C1474,'2015'!$C$12:$AG$1887,31,FALSE),"-")</f>
        <v>0</v>
      </c>
      <c r="AV1474" s="106"/>
      <c r="AW1474" s="63">
        <f>IFERROR(VLOOKUP(C1474,Merkittävyysluokitus!$A$2:$J$1705,10,FALSE),"-")</f>
        <v>4</v>
      </c>
      <c r="AX1474" s="175">
        <f>IFERROR(VLOOKUP(C1474,Merkittävyysluokitus!$A$2:$J$1705,6,FALSE),"-")</f>
        <v>1.3180091324200913</v>
      </c>
      <c r="AY1474" s="175">
        <f>IFERROR(VLOOKUP(C1474,Merkittävyysluokitus!$A$2:$J$1705,7,FALSE),"-")</f>
        <v>8.9333333333333334E-2</v>
      </c>
      <c r="AZ1474" s="175">
        <f>IFERROR(VLOOKUP(C1474,Merkittävyysluokitus!$A$2:$J$1705,8,FALSE),"-")</f>
        <v>0.39534246575342463</v>
      </c>
      <c r="BA1474" s="175">
        <f>IFERROR(VLOOKUP(C1474,Merkittävyysluokitus!$A$2:$J$1705,9,FALSE),"-")</f>
        <v>0.83333333333333326</v>
      </c>
      <c r="BB1474" s="203"/>
      <c r="BC1474" s="203" t="str">
        <f t="shared" si="361"/>
        <v/>
      </c>
      <c r="BD1474" s="39" t="str">
        <f t="shared" si="379"/>
        <v>musta</v>
      </c>
      <c r="BE1474" s="68" t="str">
        <f t="shared" si="356"/>
        <v>musta</v>
      </c>
      <c r="BF1474" s="68" t="str">
        <f t="shared" si="357"/>
        <v>musta</v>
      </c>
      <c r="BG1474" s="68" t="str">
        <f t="shared" si="358"/>
        <v>musta</v>
      </c>
      <c r="BH1474" s="208" t="str">
        <f t="shared" si="359"/>
        <v>musta</v>
      </c>
      <c r="BI1474" s="39"/>
      <c r="BJ1474" s="39" t="str">
        <f>IF(F1474="ei löydy","uusi tie",IF(E1474=0,"tieosoite muuttunut",IF(E1474=1,VLOOKUP(D1474,'2015'!$F$12:$AL$1887,31,FALSE),"-")))</f>
        <v>musta</v>
      </c>
      <c r="BK1474" s="67" t="str">
        <f>IF(E1474=1,VLOOKUP(D1474,'2015'!$F$12:$AL$1887,32,FALSE),"-")</f>
        <v>musta</v>
      </c>
      <c r="BL1474" s="39" t="str">
        <f>IF(F1474="ei löydy","uusi tie",IF(E1474=0,"tieosoite muuttunut",IF(E1474=1,VLOOKUP(D1474,'2015'!$F$12:$AL$1887,33,FALSE),"-")))</f>
        <v>musta</v>
      </c>
      <c r="BM1474" s="39"/>
      <c r="BN1474" s="217" t="str">
        <f>VLOOKUP(D1474,'2015'!$F$12:$AL$1887,33,FALSE)</f>
        <v>musta</v>
      </c>
      <c r="BO1474" s="39"/>
      <c r="BP1474" s="115"/>
      <c r="BQ1474" s="26" t="s">
        <v>10</v>
      </c>
      <c r="BS1474" s="5"/>
      <c r="BU1474" s="37"/>
      <c r="BV1474" s="30"/>
      <c r="BX1474" t="str">
        <f>IF(E1474=1,VLOOKUP(D1474,'2015'!$F$12:$AX$1887,43,FALSE),"-")</f>
        <v>musta</v>
      </c>
      <c r="BY1474" t="str">
        <f>IF(E1474=1,VLOOKUP(D1474,'2015'!$F$12:$AX$1887,44,FALSE),"-")</f>
        <v>musta</v>
      </c>
      <c r="BZ1474" t="str">
        <f>IF(E1474=1,VLOOKUP(D1474,'2015'!$F$12:$AX$1887,45,FALSE),"-")</f>
        <v>musta</v>
      </c>
      <c r="CG1474" s="21"/>
      <c r="CH1474" s="21"/>
      <c r="CI1474" s="21"/>
      <c r="CK1474" s="21"/>
      <c r="CL1474" s="21"/>
      <c r="CM1474" s="21"/>
    </row>
    <row r="1475" spans="1:94" ht="15.75" thickBot="1" x14ac:dyDescent="0.3">
      <c r="A1475" s="50"/>
      <c r="B1475" s="50"/>
      <c r="C1475" s="50" t="str">
        <f t="shared" si="362"/>
        <v>13572_2_4125</v>
      </c>
      <c r="D1475" s="51" t="str">
        <f t="shared" si="363"/>
        <v>13572_2</v>
      </c>
      <c r="E1475" s="224">
        <f>IFERROR(VLOOKUP(C1475,'2015'!$C$12:$D$1887,2,FALSE),0)</f>
        <v>1</v>
      </c>
      <c r="F1475" s="51">
        <f>IFERROR(K1475-IFERROR(VLOOKUP(D1475,'2015'!$F$12:$I$1887,4,FALSE),"ei löydy"),"ei löydy")</f>
        <v>0</v>
      </c>
      <c r="G1475" s="224">
        <f>IFERROR(VLOOKUP(Työfile_2024!C1475,Liikennemalli!$D$6:$G$1921,4,FALSE),0)</f>
        <v>1</v>
      </c>
      <c r="H1475" s="225">
        <f>K1475-IFERROR(VLOOKUP(Työfile_2024!D1475,Liikennemalli!$C$6:$H$1921,6,FALSE),"ei löydy")</f>
        <v>0</v>
      </c>
      <c r="I1475" s="80">
        <v>13572</v>
      </c>
      <c r="J1475" s="52">
        <v>2</v>
      </c>
      <c r="K1475" s="52">
        <v>4125</v>
      </c>
      <c r="L1475" s="53"/>
      <c r="M1475" s="54"/>
      <c r="N1475" s="54"/>
      <c r="O1475" s="54"/>
      <c r="P1475" s="54"/>
      <c r="Q1475" s="55"/>
      <c r="R1475" s="55"/>
      <c r="S1475" s="55"/>
      <c r="T1475" s="55"/>
      <c r="U1475" s="52"/>
      <c r="V1475" s="56">
        <v>237</v>
      </c>
      <c r="W1475" s="56">
        <v>17</v>
      </c>
      <c r="X1475" s="56">
        <v>233</v>
      </c>
      <c r="Y1475" s="56">
        <f>VLOOKUP(D1475,Liikennemalli24!$D$2:$F$1804,2,FALSE)</f>
        <v>61</v>
      </c>
      <c r="Z1475" s="148">
        <f>VLOOKUP(D1475,Liikennemalli24!$D$2:$F$1804,3,FALSE)</f>
        <v>0.54700000000000004</v>
      </c>
      <c r="AA1475" s="178">
        <f>IF(G1475=1,VLOOKUP(C1475,Liikennemalli!$D$6:$H$1921,2,FALSE),"-")</f>
        <v>23.7625974099501</v>
      </c>
      <c r="AB1475" s="198">
        <f>IF(G1475=1,VLOOKUP(C1475,Liikennemalli!$D$6:$H$1921,3,FALSE),"-")</f>
        <v>0.61925001741067698</v>
      </c>
      <c r="AC1475" s="51">
        <f>IF(E1475=1,VLOOKUP(Työfile_2024!D1475,'2015'!$F$12:$X$1887,18,FALSE),"-")</f>
        <v>467</v>
      </c>
      <c r="AD1475" s="51">
        <f>IF(E1475=1,VLOOKUP(Työfile_2024!D1475,'2015'!$F$12:$X$1887,19,FALSE),"-")</f>
        <v>0.85</v>
      </c>
      <c r="AI1475" s="128">
        <f>IF(E1475=1,VLOOKUP(Työfile_2024!D1475,'2015'!$F$12:$AB$1887,20,FALSE),"-")</f>
        <v>0</v>
      </c>
      <c r="AJ1475" s="128">
        <f>IF(E1475=1,VLOOKUP(Työfile_2024!D1475,'2015'!$F$12:$AB$1887,21,FALSE),"-")</f>
        <v>0</v>
      </c>
      <c r="AK1475" s="128">
        <f>IF(E1475=1,VLOOKUP(Työfile_2024!D1475,'2015'!$F$12:$AB$1887,22,FALSE),"-")</f>
        <v>0</v>
      </c>
      <c r="AL1475" s="128">
        <f>IF(E1475=1,VLOOKUP(Työfile_2024!D1475,'2015'!$F$12:$AB$1887,23,FALSE),"-")</f>
        <v>0</v>
      </c>
      <c r="AM1475" s="56">
        <f>VLOOKUP(Työfile_2024!D1475,Tmatkat_20km_tarkasteltava_verk!$C$2:$D$1804,2,FALSE)</f>
        <v>137</v>
      </c>
      <c r="AN1475" s="148">
        <f t="shared" si="360"/>
        <v>0.57805907172995785</v>
      </c>
      <c r="AO1475" s="178">
        <f>IF(E1475=1,VLOOKUP(Työfile_2024!D1475,'2015'!$F$12:$AC$1887,24,FALSE),"-")</f>
        <v>163</v>
      </c>
      <c r="AP1475" s="52">
        <f>VLOOKUP(D1475,Tarkasteltava_verkko_2024_harva!$E$2:$I$1804,5,FALSE)</f>
        <v>0</v>
      </c>
      <c r="AQ1475" s="52">
        <f>VLOOKUP(D1475,Tarkasteltava_verkko_2024_harva!$E$2:$I$1804,4,FALSE)</f>
        <v>0</v>
      </c>
      <c r="AR1475" s="148">
        <v>0</v>
      </c>
      <c r="AS1475" s="170" t="str">
        <f>IFERROR(VLOOKUP(C1475,'2015'!$C$12:$AG$1887,30,FALSE),"-")</f>
        <v/>
      </c>
      <c r="AT1475" s="148">
        <v>0</v>
      </c>
      <c r="AU1475" s="170">
        <f>IFERROR(VLOOKUP(C1475,'2015'!$C$12:$AG$1887,31,FALSE),"-")</f>
        <v>0</v>
      </c>
      <c r="AV1475" s="106"/>
      <c r="AW1475" s="63">
        <f>IFERROR(VLOOKUP(C1475,Merkittävyysluokitus!$A$2:$J$1705,10,FALSE),"-")</f>
        <v>3</v>
      </c>
      <c r="AX1475" s="175">
        <f>IFERROR(VLOOKUP(C1475,Merkittävyysluokitus!$A$2:$J$1705,6,FALSE),"-")</f>
        <v>4.4739908675799089</v>
      </c>
      <c r="AY1475" s="175">
        <f>IFERROR(VLOOKUP(C1475,Merkittävyysluokitus!$A$2:$J$1705,7,FALSE),"-")</f>
        <v>0.95433333333333326</v>
      </c>
      <c r="AZ1475" s="175">
        <f>IFERROR(VLOOKUP(C1475,Merkittävyysluokitus!$A$2:$J$1705,8,FALSE),"-")</f>
        <v>2.6863242009132424</v>
      </c>
      <c r="BA1475" s="175">
        <f>IFERROR(VLOOKUP(C1475,Merkittävyysluokitus!$A$2:$J$1705,9,FALSE),"-")</f>
        <v>0.83333333333333326</v>
      </c>
      <c r="BB1475" s="203"/>
      <c r="BC1475" s="203" t="str">
        <f t="shared" si="361"/>
        <v/>
      </c>
      <c r="BD1475" s="39" t="str">
        <f t="shared" si="379"/>
        <v>musta</v>
      </c>
      <c r="BE1475" s="68" t="str">
        <f t="shared" si="356"/>
        <v>musta</v>
      </c>
      <c r="BF1475" s="68" t="str">
        <f t="shared" si="357"/>
        <v>musta</v>
      </c>
      <c r="BG1475" s="68" t="str">
        <f t="shared" si="358"/>
        <v>musta</v>
      </c>
      <c r="BH1475" s="208" t="str">
        <f t="shared" si="359"/>
        <v>musta</v>
      </c>
      <c r="BI1475" s="39"/>
      <c r="BJ1475" s="39" t="str">
        <f>IF(F1475="ei löydy","uusi tie",IF(E1475=0,"tieosoite muuttunut",IF(E1475=1,VLOOKUP(D1475,'2015'!$F$12:$AL$1887,31,FALSE),"-")))</f>
        <v>musta</v>
      </c>
      <c r="BK1475" s="67" t="str">
        <f>IF(E1475=1,VLOOKUP(D1475,'2015'!$F$12:$AL$1887,32,FALSE),"-")</f>
        <v>musta</v>
      </c>
      <c r="BL1475" s="39" t="str">
        <f>IF(F1475="ei löydy","uusi tie",IF(E1475=0,"tieosoite muuttunut",IF(E1475=1,VLOOKUP(D1475,'2015'!$F$12:$AL$1887,33,FALSE),"-")))</f>
        <v>musta</v>
      </c>
      <c r="BM1475" s="39"/>
      <c r="BN1475" s="217" t="str">
        <f>VLOOKUP(D1475,'2015'!$F$12:$AL$1887,33,FALSE)</f>
        <v>musta</v>
      </c>
      <c r="BO1475" s="39"/>
      <c r="BP1475" s="115"/>
      <c r="BQ1475" s="26" t="s">
        <v>10</v>
      </c>
      <c r="BS1475" s="5"/>
      <c r="BU1475" s="37"/>
      <c r="BV1475" s="30"/>
      <c r="BX1475" t="str">
        <f>IF(E1475=1,VLOOKUP(D1475,'2015'!$F$12:$AX$1887,43,FALSE),"-")</f>
        <v>punainen</v>
      </c>
      <c r="BY1475" t="str">
        <f>IF(E1475=1,VLOOKUP(D1475,'2015'!$F$12:$AX$1887,44,FALSE),"-")</f>
        <v>musta</v>
      </c>
      <c r="BZ1475" t="str">
        <f>IF(E1475=1,VLOOKUP(D1475,'2015'!$F$12:$AX$1887,45,FALSE),"-")</f>
        <v>musta</v>
      </c>
      <c r="CG1475" s="21"/>
      <c r="CH1475" s="21"/>
      <c r="CI1475" s="21"/>
      <c r="CK1475" s="21"/>
      <c r="CL1475" s="21"/>
      <c r="CM1475" s="21"/>
    </row>
    <row r="1476" spans="1:94" ht="15.75" thickBot="1" x14ac:dyDescent="0.3">
      <c r="A1476" s="50"/>
      <c r="B1476" s="50"/>
      <c r="C1476" s="50" t="str">
        <f t="shared" si="362"/>
        <v>13573_1_9200</v>
      </c>
      <c r="D1476" s="51" t="str">
        <f t="shared" si="363"/>
        <v>13573_1</v>
      </c>
      <c r="E1476" s="224">
        <f>IFERROR(VLOOKUP(C1476,'2015'!$C$12:$D$1887,2,FALSE),0)</f>
        <v>1</v>
      </c>
      <c r="F1476" s="51">
        <f>IFERROR(K1476-IFERROR(VLOOKUP(D1476,'2015'!$F$12:$I$1887,4,FALSE),"ei löydy"),"ei löydy")</f>
        <v>0</v>
      </c>
      <c r="G1476" s="224">
        <f>IFERROR(VLOOKUP(Työfile_2024!C1476,Liikennemalli!$D$6:$G$1921,4,FALSE),0)</f>
        <v>1</v>
      </c>
      <c r="H1476" s="225">
        <f>K1476-IFERROR(VLOOKUP(Työfile_2024!D1476,Liikennemalli!$C$6:$H$1921,6,FALSE),"ei löydy")</f>
        <v>0</v>
      </c>
      <c r="I1476" s="80">
        <v>13573</v>
      </c>
      <c r="J1476" s="52">
        <v>1</v>
      </c>
      <c r="K1476" s="52">
        <v>9200</v>
      </c>
      <c r="L1476" s="53"/>
      <c r="M1476" s="54"/>
      <c r="N1476" s="54"/>
      <c r="O1476" s="54"/>
      <c r="P1476" s="54"/>
      <c r="Q1476" s="55"/>
      <c r="R1476" s="55"/>
      <c r="S1476" s="55"/>
      <c r="T1476" s="55"/>
      <c r="U1476" s="52"/>
      <c r="V1476" s="56">
        <v>156.7986956521739</v>
      </c>
      <c r="W1476" s="56">
        <v>28.399347826086956</v>
      </c>
      <c r="X1476" s="56">
        <v>183.53065217391304</v>
      </c>
      <c r="Y1476" s="56">
        <f>VLOOKUP(D1476,Liikennemalli24!$D$2:$F$1804,2,FALSE)</f>
        <v>84</v>
      </c>
      <c r="Z1476" s="148">
        <f>VLOOKUP(D1476,Liikennemalli24!$D$2:$F$1804,3,FALSE)</f>
        <v>0.32500000000000001</v>
      </c>
      <c r="AA1476" s="178">
        <f>IF(G1476=1,VLOOKUP(C1476,Liikennemalli!$D$6:$H$1921,2,FALSE),"-")</f>
        <v>34.844377044085398</v>
      </c>
      <c r="AB1476" s="198">
        <f>IF(G1476=1,VLOOKUP(C1476,Liikennemalli!$D$6:$H$1921,3,FALSE),"-")</f>
        <v>0.20772098236383399</v>
      </c>
      <c r="AC1476" s="51">
        <f>IF(E1476=1,VLOOKUP(Työfile_2024!D1476,'2015'!$F$12:$X$1887,18,FALSE),"-")</f>
        <v>37</v>
      </c>
      <c r="AD1476" s="51">
        <f>IF(E1476=1,VLOOKUP(Työfile_2024!D1476,'2015'!$F$12:$X$1887,19,FALSE),"-")</f>
        <v>0.14000000000000001</v>
      </c>
      <c r="AI1476" s="128">
        <f>IF(E1476=1,VLOOKUP(Työfile_2024!D1476,'2015'!$F$12:$AB$1887,20,FALSE),"-")</f>
        <v>0</v>
      </c>
      <c r="AJ1476" s="128">
        <f>IF(E1476=1,VLOOKUP(Työfile_2024!D1476,'2015'!$F$12:$AB$1887,21,FALSE),"-")</f>
        <v>0</v>
      </c>
      <c r="AK1476" s="128">
        <f>IF(E1476=1,VLOOKUP(Työfile_2024!D1476,'2015'!$F$12:$AB$1887,22,FALSE),"-")</f>
        <v>0</v>
      </c>
      <c r="AL1476" s="128">
        <f>IF(E1476=1,VLOOKUP(Työfile_2024!D1476,'2015'!$F$12:$AB$1887,23,FALSE),"-")</f>
        <v>0</v>
      </c>
      <c r="AM1476" s="56">
        <f>VLOOKUP(Työfile_2024!D1476,Tmatkat_20km_tarkasteltava_verk!$C$2:$D$1804,2,FALSE)</f>
        <v>22</v>
      </c>
      <c r="AN1476" s="148">
        <f t="shared" si="360"/>
        <v>0.14030728960145522</v>
      </c>
      <c r="AO1476" s="178">
        <f>IF(E1476=1,VLOOKUP(Työfile_2024!D1476,'2015'!$F$12:$AC$1887,24,FALSE),"-")</f>
        <v>8</v>
      </c>
      <c r="AP1476" s="52">
        <f>VLOOKUP(D1476,Tarkasteltava_verkko_2024_harva!$E$2:$I$1804,5,FALSE)</f>
        <v>0</v>
      </c>
      <c r="AQ1476" s="52">
        <f>VLOOKUP(D1476,Tarkasteltava_verkko_2024_harva!$E$2:$I$1804,4,FALSE)</f>
        <v>0</v>
      </c>
      <c r="AR1476" s="148">
        <v>0</v>
      </c>
      <c r="AS1476" s="170" t="str">
        <f>IFERROR(VLOOKUP(C1476,'2015'!$C$12:$AG$1887,30,FALSE),"-")</f>
        <v/>
      </c>
      <c r="AT1476" s="148">
        <v>4.1521739130434783E-2</v>
      </c>
      <c r="AU1476" s="170">
        <f>IFERROR(VLOOKUP(C1476,'2015'!$C$12:$AG$1887,31,FALSE),"-")</f>
        <v>0</v>
      </c>
      <c r="AV1476" s="106"/>
      <c r="AW1476" s="63" t="str">
        <f>IFERROR(VLOOKUP(C1476,Merkittävyysluokitus!$A$2:$J$1705,10,FALSE),"-")</f>
        <v>-</v>
      </c>
      <c r="AX1476" s="175" t="str">
        <f>IFERROR(VLOOKUP(C1476,Merkittävyysluokitus!$A$2:$J$1705,6,FALSE),"-")</f>
        <v>-</v>
      </c>
      <c r="AY1476" s="175" t="str">
        <f>IFERROR(VLOOKUP(C1476,Merkittävyysluokitus!$A$2:$J$1705,7,FALSE),"-")</f>
        <v>-</v>
      </c>
      <c r="AZ1476" s="175" t="str">
        <f>IFERROR(VLOOKUP(C1476,Merkittävyysluokitus!$A$2:$J$1705,8,FALSE),"-")</f>
        <v>-</v>
      </c>
      <c r="BA1476" s="175" t="str">
        <f>IFERROR(VLOOKUP(C1476,Merkittävyysluokitus!$A$2:$J$1705,9,FALSE),"-")</f>
        <v>-</v>
      </c>
      <c r="BB1476" s="203"/>
      <c r="BC1476" s="203" t="str">
        <f t="shared" si="361"/>
        <v/>
      </c>
      <c r="BD1476" s="39" t="str">
        <f t="shared" si="379"/>
        <v>musta</v>
      </c>
      <c r="BE1476" s="68" t="str">
        <f t="shared" si="356"/>
        <v>musta</v>
      </c>
      <c r="BF1476" s="68" t="str">
        <f t="shared" si="357"/>
        <v>musta</v>
      </c>
      <c r="BG1476" s="68" t="str">
        <f t="shared" si="358"/>
        <v>musta</v>
      </c>
      <c r="BH1476" s="208" t="str">
        <f t="shared" si="359"/>
        <v>musta</v>
      </c>
      <c r="BI1476" s="39"/>
      <c r="BJ1476" s="39" t="str">
        <f>IF(F1476="ei löydy","uusi tie",IF(E1476=0,"tieosoite muuttunut",IF(E1476=1,VLOOKUP(D1476,'2015'!$F$12:$AL$1887,31,FALSE),"-")))</f>
        <v>musta</v>
      </c>
      <c r="BK1476" s="67" t="str">
        <f>IF(E1476=1,VLOOKUP(D1476,'2015'!$F$12:$AL$1887,32,FALSE),"-")</f>
        <v>musta</v>
      </c>
      <c r="BL1476" s="39" t="str">
        <f>IF(F1476="ei löydy","uusi tie",IF(E1476=0,"tieosoite muuttunut",IF(E1476=1,VLOOKUP(D1476,'2015'!$F$12:$AL$1887,33,FALSE),"-")))</f>
        <v>musta</v>
      </c>
      <c r="BM1476" s="39"/>
      <c r="BN1476" s="217" t="str">
        <f>VLOOKUP(D1476,'2015'!$F$12:$AL$1887,33,FALSE)</f>
        <v>musta</v>
      </c>
      <c r="BO1476" s="39"/>
      <c r="BP1476" s="115"/>
      <c r="BQ1476" s="26" t="s">
        <v>10</v>
      </c>
      <c r="BS1476" s="5"/>
      <c r="BU1476" s="37"/>
      <c r="BV1476" s="30"/>
      <c r="BX1476" t="str">
        <f>IF(E1476=1,VLOOKUP(D1476,'2015'!$F$12:$AX$1887,43,FALSE),"-")</f>
        <v>musta</v>
      </c>
      <c r="BY1476" t="str">
        <f>IF(E1476=1,VLOOKUP(D1476,'2015'!$F$12:$AX$1887,44,FALSE),"-")</f>
        <v>musta</v>
      </c>
      <c r="BZ1476" t="str">
        <f>IF(E1476=1,VLOOKUP(D1476,'2015'!$F$12:$AX$1887,45,FALSE),"-")</f>
        <v>musta</v>
      </c>
      <c r="CG1476" s="21"/>
      <c r="CH1476" s="21"/>
      <c r="CI1476" s="21"/>
      <c r="CK1476" s="21"/>
      <c r="CL1476" s="21"/>
      <c r="CM1476" s="21"/>
    </row>
    <row r="1477" spans="1:94" ht="15.75" thickBot="1" x14ac:dyDescent="0.3">
      <c r="A1477" s="50"/>
      <c r="B1477" s="50"/>
      <c r="C1477" s="50" t="str">
        <f t="shared" si="362"/>
        <v>13577_1_2462</v>
      </c>
      <c r="D1477" s="51" t="str">
        <f t="shared" si="363"/>
        <v>13577_1</v>
      </c>
      <c r="E1477" s="224">
        <f>IFERROR(VLOOKUP(C1477,'2015'!$C$12:$D$1887,2,FALSE),0)</f>
        <v>1</v>
      </c>
      <c r="F1477" s="51">
        <f>IFERROR(K1477-IFERROR(VLOOKUP(D1477,'2015'!$F$12:$I$1887,4,FALSE),"ei löydy"),"ei löydy")</f>
        <v>0</v>
      </c>
      <c r="G1477" s="224">
        <f>IFERROR(VLOOKUP(Työfile_2024!C1477,Liikennemalli!$D$6:$G$1921,4,FALSE),0)</f>
        <v>1</v>
      </c>
      <c r="H1477" s="225">
        <f>K1477-IFERROR(VLOOKUP(Työfile_2024!D1477,Liikennemalli!$C$6:$H$1921,6,FALSE),"ei löydy")</f>
        <v>0</v>
      </c>
      <c r="I1477" s="80">
        <v>13577</v>
      </c>
      <c r="J1477" s="52">
        <v>1</v>
      </c>
      <c r="K1477" s="52">
        <v>2462</v>
      </c>
      <c r="L1477" s="53"/>
      <c r="M1477" s="54"/>
      <c r="N1477" s="54"/>
      <c r="O1477" s="54"/>
      <c r="P1477" s="54"/>
      <c r="Q1477" s="55"/>
      <c r="R1477" s="55"/>
      <c r="S1477" s="55"/>
      <c r="T1477" s="55"/>
      <c r="U1477" s="52"/>
      <c r="V1477" s="56">
        <v>106</v>
      </c>
      <c r="W1477" s="56">
        <v>3</v>
      </c>
      <c r="X1477" s="56">
        <v>103</v>
      </c>
      <c r="Y1477" s="56">
        <f>VLOOKUP(D1477,Liikennemalli24!$D$2:$F$1804,2,FALSE)</f>
        <v>47</v>
      </c>
      <c r="Z1477" s="57">
        <f>VLOOKUP(D1477,Liikennemalli24!$D$2:$F$1804,3,FALSE)</f>
        <v>0.47599999999999998</v>
      </c>
      <c r="AA1477" s="178">
        <f>IF(G1477=1,VLOOKUP(C1477,Liikennemalli!$D$6:$H$1921,2,FALSE),"-")</f>
        <v>30.443555427311001</v>
      </c>
      <c r="AB1477" s="197">
        <f>IF(G1477=1,VLOOKUP(C1477,Liikennemalli!$D$6:$H$1921,3,FALSE),"-")</f>
        <v>0.49293555156914398</v>
      </c>
      <c r="AC1477" s="134">
        <f>IF(E1477=1,VLOOKUP(Työfile_2024!D1477,'2015'!$F$12:$X$1887,18,FALSE),"-")</f>
        <v>246</v>
      </c>
      <c r="AD1477" s="127">
        <f>IF(E1477=1,VLOOKUP(Työfile_2024!D1477,'2015'!$F$12:$X$1887,19,FALSE),"-")</f>
        <v>0.82</v>
      </c>
      <c r="AI1477" s="127">
        <f>IF(E1477=1,VLOOKUP(Työfile_2024!D1477,'2015'!$F$12:$AB$1887,20,FALSE),"-")</f>
        <v>0</v>
      </c>
      <c r="AJ1477" s="127">
        <f>IF(E1477=1,VLOOKUP(Työfile_2024!D1477,'2015'!$F$12:$AB$1887,21,FALSE),"-")</f>
        <v>0</v>
      </c>
      <c r="AK1477" s="127">
        <f>IF(E1477=1,VLOOKUP(Työfile_2024!D1477,'2015'!$F$12:$AB$1887,22,FALSE),"-")</f>
        <v>0</v>
      </c>
      <c r="AL1477" s="127">
        <f>IF(E1477=1,VLOOKUP(Työfile_2024!D1477,'2015'!$F$12:$AB$1887,23,FALSE),"-")</f>
        <v>0</v>
      </c>
      <c r="AM1477" s="56">
        <f>VLOOKUP(Työfile_2024!D1477,Tmatkat_20km_tarkasteltava_verk!$C$2:$D$1804,2,FALSE)</f>
        <v>7</v>
      </c>
      <c r="AN1477" s="148">
        <f t="shared" si="360"/>
        <v>6.6037735849056603E-2</v>
      </c>
      <c r="AO1477" s="178">
        <f>IF(E1477=1,VLOOKUP(Työfile_2024!D1477,'2015'!$F$12:$AC$1887,24,FALSE),"-")</f>
        <v>54</v>
      </c>
      <c r="AP1477" s="52">
        <f>VLOOKUP(D1477,Tarkasteltava_verkko_2024_harva!$E$2:$I$1804,5,FALSE)</f>
        <v>0</v>
      </c>
      <c r="AQ1477" s="52">
        <f>VLOOKUP(D1477,Tarkasteltava_verkko_2024_harva!$E$2:$I$1804,4,FALSE)</f>
        <v>0</v>
      </c>
      <c r="AR1477" s="148">
        <v>0.11697806661251016</v>
      </c>
      <c r="AS1477" s="170" t="str">
        <f>IFERROR(VLOOKUP(C1477,'2015'!$C$12:$AG$1887,30,FALSE),"-")</f>
        <v/>
      </c>
      <c r="AT1477" s="148">
        <v>0</v>
      </c>
      <c r="AU1477" s="170">
        <f>IFERROR(VLOOKUP(C1477,'2015'!$C$12:$AG$1887,31,FALSE),"-")</f>
        <v>0</v>
      </c>
      <c r="AV1477" s="106"/>
      <c r="AW1477" s="63">
        <f>IFERROR(VLOOKUP(C1477,Merkittävyysluokitus!$A$2:$J$1705,10,FALSE),"-")</f>
        <v>4</v>
      </c>
      <c r="AX1477" s="175">
        <f>IFERROR(VLOOKUP(C1477,Merkittävyysluokitus!$A$2:$J$1705,6,FALSE),"-")</f>
        <v>2.1380380517503803</v>
      </c>
      <c r="AY1477" s="175">
        <f>IFERROR(VLOOKUP(C1477,Merkittävyysluokitus!$A$2:$J$1705,7,FALSE),"-")</f>
        <v>0.34133333333333332</v>
      </c>
      <c r="AZ1477" s="175">
        <f>IFERROR(VLOOKUP(C1477,Merkittävyysluokitus!$A$2:$J$1705,8,FALSE),"-")</f>
        <v>0.63003805175038052</v>
      </c>
      <c r="BA1477" s="175">
        <f>IFERROR(VLOOKUP(C1477,Merkittävyysluokitus!$A$2:$J$1705,9,FALSE),"-")</f>
        <v>1.1666666666666665</v>
      </c>
      <c r="BB1477" s="203"/>
      <c r="BC1477" s="203" t="str">
        <f t="shared" si="361"/>
        <v/>
      </c>
      <c r="BD1477" s="39" t="str">
        <f t="shared" si="379"/>
        <v>musta</v>
      </c>
      <c r="BE1477" s="68" t="str">
        <f t="shared" si="356"/>
        <v>musta</v>
      </c>
      <c r="BF1477" s="68" t="str">
        <f t="shared" si="357"/>
        <v>musta</v>
      </c>
      <c r="BG1477" s="68" t="str">
        <f t="shared" si="358"/>
        <v>musta</v>
      </c>
      <c r="BH1477" s="208" t="str">
        <f t="shared" si="359"/>
        <v>musta</v>
      </c>
      <c r="BI1477" s="39"/>
      <c r="BJ1477" s="39" t="str">
        <f>IF(F1477="ei löydy","uusi tie",IF(E1477=0,"tieosoite muuttunut",IF(E1477=1,VLOOKUP(D1477,'2015'!$F$12:$AL$1887,31,FALSE),"-")))</f>
        <v>musta</v>
      </c>
      <c r="BK1477" s="67" t="str">
        <f>IF(E1477=1,VLOOKUP(D1477,'2015'!$F$12:$AL$1887,32,FALSE),"-")</f>
        <v>musta</v>
      </c>
      <c r="BL1477" s="39" t="str">
        <f>IF(F1477="ei löydy","uusi tie",IF(E1477=0,"tieosoite muuttunut",IF(E1477=1,VLOOKUP(D1477,'2015'!$F$12:$AL$1887,33,FALSE),"-")))</f>
        <v>musta</v>
      </c>
      <c r="BM1477" s="39"/>
      <c r="BN1477" s="217" t="str">
        <f>VLOOKUP(D1477,'2015'!$F$12:$AL$1887,33,FALSE)</f>
        <v>musta</v>
      </c>
      <c r="BO1477" s="39"/>
      <c r="BP1477" s="115" t="s">
        <v>10</v>
      </c>
      <c r="BQ1477" s="30"/>
      <c r="BS1477" s="5"/>
      <c r="BU1477" s="37"/>
      <c r="BV1477" s="30" t="s">
        <v>10</v>
      </c>
      <c r="BX1477" t="str">
        <f>IF(E1477=1,VLOOKUP(D1477,'2015'!$F$12:$AX$1887,43,FALSE),"-")</f>
        <v>musta</v>
      </c>
      <c r="BY1477" t="str">
        <f>IF(E1477=1,VLOOKUP(D1477,'2015'!$F$12:$AX$1887,44,FALSE),"-")</f>
        <v>musta</v>
      </c>
      <c r="BZ1477" t="str">
        <f>IF(E1477=1,VLOOKUP(D1477,'2015'!$F$12:$AX$1887,45,FALSE),"-")</f>
        <v>musta</v>
      </c>
      <c r="CA1477" s="31">
        <f t="shared" ref="CA1477:CA1484" si="380">SUM(CB1477:CE1477)</f>
        <v>10</v>
      </c>
      <c r="CB1477" s="31">
        <f t="shared" ref="CB1477:CB1484" si="381">IF(AD1477&gt;0.59999,10,IF(AD1477&gt;0.39999,1,0))</f>
        <v>10</v>
      </c>
      <c r="CC1477" s="31">
        <f t="shared" ref="CC1477:CC1484" si="382">IF(AC1477&gt;1999,10,IF(AC1477&gt;999,1,0))</f>
        <v>0</v>
      </c>
      <c r="CD1477" s="31">
        <f t="shared" ref="CD1477:CD1484" si="383">IF(AM1477&gt;499,10,IF(AM1477&gt;99,1,0))</f>
        <v>0</v>
      </c>
      <c r="CE1477" s="31">
        <f t="shared" ref="CE1477:CE1484" si="384">IF(AQ1477="osa seud. yht",10,IF(AP1477="osa seud. yht",1,0))</f>
        <v>0</v>
      </c>
      <c r="CO1477" s="2" t="s">
        <v>35</v>
      </c>
      <c r="CP1477" s="2" t="s">
        <v>35</v>
      </c>
    </row>
    <row r="1478" spans="1:94" ht="15.75" thickBot="1" x14ac:dyDescent="0.3">
      <c r="A1478" s="50"/>
      <c r="B1478" s="50"/>
      <c r="C1478" s="50" t="str">
        <f t="shared" si="362"/>
        <v>13579_1_1856</v>
      </c>
      <c r="D1478" s="51" t="str">
        <f t="shared" si="363"/>
        <v>13579_1</v>
      </c>
      <c r="E1478" s="224">
        <f>IFERROR(VLOOKUP(C1478,'2015'!$C$12:$D$1887,2,FALSE),0)</f>
        <v>1</v>
      </c>
      <c r="F1478" s="51">
        <f>IFERROR(K1478-IFERROR(VLOOKUP(D1478,'2015'!$F$12:$I$1887,4,FALSE),"ei löydy"),"ei löydy")</f>
        <v>0</v>
      </c>
      <c r="G1478" s="224">
        <f>IFERROR(VLOOKUP(Työfile_2024!C1478,Liikennemalli!$D$6:$G$1921,4,FALSE),0)</f>
        <v>1</v>
      </c>
      <c r="H1478" s="225">
        <f>K1478-IFERROR(VLOOKUP(Työfile_2024!D1478,Liikennemalli!$C$6:$H$1921,6,FALSE),"ei löydy")</f>
        <v>0</v>
      </c>
      <c r="I1478" s="80">
        <v>13579</v>
      </c>
      <c r="J1478" s="52">
        <v>1</v>
      </c>
      <c r="K1478" s="52">
        <v>1856</v>
      </c>
      <c r="L1478" s="53"/>
      <c r="M1478" s="54"/>
      <c r="N1478" s="54"/>
      <c r="O1478" s="54"/>
      <c r="P1478" s="54"/>
      <c r="Q1478" s="55"/>
      <c r="R1478" s="55"/>
      <c r="S1478" s="55"/>
      <c r="T1478" s="55"/>
      <c r="U1478" s="52"/>
      <c r="V1478" s="56">
        <v>31</v>
      </c>
      <c r="W1478" s="56">
        <v>1</v>
      </c>
      <c r="X1478" s="56">
        <v>30</v>
      </c>
      <c r="Y1478" s="56">
        <f>VLOOKUP(D1478,Liikennemalli24!$D$2:$F$1804,2,FALSE)</f>
        <v>182</v>
      </c>
      <c r="Z1478" s="57">
        <f>VLOOKUP(D1478,Liikennemalli24!$D$2:$F$1804,3,FALSE)</f>
        <v>0.46500000000000002</v>
      </c>
      <c r="AA1478" s="178">
        <f>IF(G1478=1,VLOOKUP(C1478,Liikennemalli!$D$6:$H$1921,2,FALSE),"-")</f>
        <v>8.4569117555198492</v>
      </c>
      <c r="AB1478" s="197">
        <f>IF(G1478=1,VLOOKUP(C1478,Liikennemalli!$D$6:$H$1921,3,FALSE),"-")</f>
        <v>0.45379121629500002</v>
      </c>
      <c r="AC1478" s="134">
        <f>IF(E1478=1,VLOOKUP(Työfile_2024!D1478,'2015'!$F$12:$X$1887,18,FALSE),"-")</f>
        <v>288</v>
      </c>
      <c r="AD1478" s="127">
        <f>IF(E1478=1,VLOOKUP(Työfile_2024!D1478,'2015'!$F$12:$X$1887,19,FALSE),"-")</f>
        <v>0.84</v>
      </c>
      <c r="AI1478" s="127">
        <f>IF(E1478=1,VLOOKUP(Työfile_2024!D1478,'2015'!$F$12:$AB$1887,20,FALSE),"-")</f>
        <v>0</v>
      </c>
      <c r="AJ1478" s="127">
        <f>IF(E1478=1,VLOOKUP(Työfile_2024!D1478,'2015'!$F$12:$AB$1887,21,FALSE),"-")</f>
        <v>0</v>
      </c>
      <c r="AK1478" s="127">
        <f>IF(E1478=1,VLOOKUP(Työfile_2024!D1478,'2015'!$F$12:$AB$1887,22,FALSE),"-")</f>
        <v>0</v>
      </c>
      <c r="AL1478" s="127">
        <f>IF(E1478=1,VLOOKUP(Työfile_2024!D1478,'2015'!$F$12:$AB$1887,23,FALSE),"-")</f>
        <v>0</v>
      </c>
      <c r="AM1478" s="56">
        <f>VLOOKUP(Työfile_2024!D1478,Tmatkat_20km_tarkasteltava_verk!$C$2:$D$1804,2,FALSE)</f>
        <v>7</v>
      </c>
      <c r="AN1478" s="148">
        <f t="shared" si="360"/>
        <v>0.22580645161290322</v>
      </c>
      <c r="AO1478" s="178">
        <f>IF(E1478=1,VLOOKUP(Työfile_2024!D1478,'2015'!$F$12:$AC$1887,24,FALSE),"-")</f>
        <v>4</v>
      </c>
      <c r="AP1478" s="52">
        <f>VLOOKUP(D1478,Tarkasteltava_verkko_2024_harva!$E$2:$I$1804,5,FALSE)</f>
        <v>0</v>
      </c>
      <c r="AQ1478" s="52">
        <f>VLOOKUP(D1478,Tarkasteltava_verkko_2024_harva!$E$2:$I$1804,4,FALSE)</f>
        <v>0</v>
      </c>
      <c r="AR1478" s="148">
        <v>0</v>
      </c>
      <c r="AS1478" s="170" t="str">
        <f>IFERROR(VLOOKUP(C1478,'2015'!$C$12:$AG$1887,30,FALSE),"-")</f>
        <v/>
      </c>
      <c r="AT1478" s="148">
        <v>0</v>
      </c>
      <c r="AU1478" s="170">
        <f>IFERROR(VLOOKUP(C1478,'2015'!$C$12:$AG$1887,31,FALSE),"-")</f>
        <v>0</v>
      </c>
      <c r="AV1478" s="106"/>
      <c r="AW1478" s="63">
        <f>IFERROR(VLOOKUP(C1478,Merkittävyysluokitus!$A$2:$J$1705,10,FALSE),"-")</f>
        <v>4</v>
      </c>
      <c r="AX1478" s="175">
        <f>IFERROR(VLOOKUP(C1478,Merkittävyysluokitus!$A$2:$J$1705,6,FALSE),"-")</f>
        <v>0.6751004566210046</v>
      </c>
      <c r="AY1478" s="175">
        <f>IFERROR(VLOOKUP(C1478,Merkittävyysluokitus!$A$2:$J$1705,7,FALSE),"-")</f>
        <v>0.11966666666666666</v>
      </c>
      <c r="AZ1478" s="175">
        <f>IFERROR(VLOOKUP(C1478,Merkittävyysluokitus!$A$2:$J$1705,8,FALSE),"-")</f>
        <v>5.5433789954337898E-2</v>
      </c>
      <c r="BA1478" s="175">
        <f>IFERROR(VLOOKUP(C1478,Merkittävyysluokitus!$A$2:$J$1705,9,FALSE),"-")</f>
        <v>0.5</v>
      </c>
      <c r="BB1478" s="203"/>
      <c r="BC1478" s="203" t="str">
        <f t="shared" si="361"/>
        <v/>
      </c>
      <c r="BD1478" s="39" t="str">
        <f t="shared" si="379"/>
        <v>musta</v>
      </c>
      <c r="BE1478" s="68" t="str">
        <f t="shared" si="356"/>
        <v>musta</v>
      </c>
      <c r="BF1478" s="68" t="str">
        <f t="shared" si="357"/>
        <v>musta</v>
      </c>
      <c r="BG1478" s="68" t="str">
        <f t="shared" si="358"/>
        <v>musta</v>
      </c>
      <c r="BH1478" s="208" t="str">
        <f t="shared" si="359"/>
        <v>musta</v>
      </c>
      <c r="BI1478" s="39"/>
      <c r="BJ1478" s="39" t="str">
        <f>IF(F1478="ei löydy","uusi tie",IF(E1478=0,"tieosoite muuttunut",IF(E1478=1,VLOOKUP(D1478,'2015'!$F$12:$AL$1887,31,FALSE),"-")))</f>
        <v>musta</v>
      </c>
      <c r="BK1478" s="67" t="str">
        <f>IF(E1478=1,VLOOKUP(D1478,'2015'!$F$12:$AL$1887,32,FALSE),"-")</f>
        <v>musta</v>
      </c>
      <c r="BL1478" s="39" t="str">
        <f>IF(F1478="ei löydy","uusi tie",IF(E1478=0,"tieosoite muuttunut",IF(E1478=1,VLOOKUP(D1478,'2015'!$F$12:$AL$1887,33,FALSE),"-")))</f>
        <v>musta</v>
      </c>
      <c r="BM1478" s="39"/>
      <c r="BN1478" s="217" t="str">
        <f>VLOOKUP(D1478,'2015'!$F$12:$AL$1887,33,FALSE)</f>
        <v>musta</v>
      </c>
      <c r="BO1478" s="39"/>
      <c r="BP1478" s="115" t="s">
        <v>10</v>
      </c>
      <c r="BQ1478" s="30"/>
      <c r="BS1478" s="5"/>
      <c r="BU1478" s="37"/>
      <c r="BV1478" s="30" t="s">
        <v>10</v>
      </c>
      <c r="BX1478" t="str">
        <f>IF(E1478=1,VLOOKUP(D1478,'2015'!$F$12:$AX$1887,43,FALSE),"-")</f>
        <v>musta</v>
      </c>
      <c r="BY1478" t="str">
        <f>IF(E1478=1,VLOOKUP(D1478,'2015'!$F$12:$AX$1887,44,FALSE),"-")</f>
        <v>musta</v>
      </c>
      <c r="BZ1478" t="str">
        <f>IF(E1478=1,VLOOKUP(D1478,'2015'!$F$12:$AX$1887,45,FALSE),"-")</f>
        <v>musta</v>
      </c>
      <c r="CA1478" s="31">
        <f t="shared" si="380"/>
        <v>10</v>
      </c>
      <c r="CB1478" s="31">
        <f t="shared" si="381"/>
        <v>10</v>
      </c>
      <c r="CC1478" s="31">
        <f t="shared" si="382"/>
        <v>0</v>
      </c>
      <c r="CD1478" s="31">
        <f t="shared" si="383"/>
        <v>0</v>
      </c>
      <c r="CE1478" s="31">
        <f t="shared" si="384"/>
        <v>0</v>
      </c>
      <c r="CO1478" s="2" t="s">
        <v>35</v>
      </c>
      <c r="CP1478" s="2" t="s">
        <v>35</v>
      </c>
    </row>
    <row r="1479" spans="1:94" ht="15.75" thickBot="1" x14ac:dyDescent="0.3">
      <c r="A1479" s="50"/>
      <c r="B1479" s="50"/>
      <c r="C1479" s="50" t="str">
        <f t="shared" si="362"/>
        <v>13581_1_6260</v>
      </c>
      <c r="D1479" s="51" t="str">
        <f t="shared" si="363"/>
        <v>13581_1</v>
      </c>
      <c r="E1479" s="224">
        <f>IFERROR(VLOOKUP(C1479,'2015'!$C$12:$D$1887,2,FALSE),0)</f>
        <v>1</v>
      </c>
      <c r="F1479" s="51">
        <f>IFERROR(K1479-IFERROR(VLOOKUP(D1479,'2015'!$F$12:$I$1887,4,FALSE),"ei löydy"),"ei löydy")</f>
        <v>0</v>
      </c>
      <c r="G1479" s="224">
        <f>IFERROR(VLOOKUP(Työfile_2024!C1479,Liikennemalli!$D$6:$G$1921,4,FALSE),0)</f>
        <v>1</v>
      </c>
      <c r="H1479" s="225">
        <f>K1479-IFERROR(VLOOKUP(Työfile_2024!D1479,Liikennemalli!$C$6:$H$1921,6,FALSE),"ei löydy")</f>
        <v>0</v>
      </c>
      <c r="I1479" s="80">
        <v>13581</v>
      </c>
      <c r="J1479" s="52">
        <v>1</v>
      </c>
      <c r="K1479" s="52">
        <v>6260</v>
      </c>
      <c r="L1479" s="53"/>
      <c r="M1479" s="54"/>
      <c r="N1479" s="54"/>
      <c r="O1479" s="54"/>
      <c r="P1479" s="54"/>
      <c r="Q1479" s="55"/>
      <c r="R1479" s="55"/>
      <c r="S1479" s="55"/>
      <c r="T1479" s="55"/>
      <c r="U1479" s="52"/>
      <c r="V1479" s="56">
        <v>186</v>
      </c>
      <c r="W1479" s="56">
        <v>13</v>
      </c>
      <c r="X1479" s="56">
        <v>175</v>
      </c>
      <c r="Y1479" s="56">
        <f>VLOOKUP(D1479,Liikennemalli24!$D$2:$F$1804,2,FALSE)</f>
        <v>190</v>
      </c>
      <c r="Z1479" s="57">
        <f>VLOOKUP(D1479,Liikennemalli24!$D$2:$F$1804,3,FALSE)</f>
        <v>0.50800000000000001</v>
      </c>
      <c r="AA1479" s="178">
        <f>IF(G1479=1,VLOOKUP(C1479,Liikennemalli!$D$6:$H$1921,2,FALSE),"-")</f>
        <v>44.5636254504562</v>
      </c>
      <c r="AB1479" s="197">
        <f>IF(G1479=1,VLOOKUP(C1479,Liikennemalli!$D$6:$H$1921,3,FALSE),"-")</f>
        <v>0.53590210282345596</v>
      </c>
      <c r="AC1479" s="134">
        <f>IF(E1479=1,VLOOKUP(Työfile_2024!D1479,'2015'!$F$12:$X$1887,18,FALSE),"-")</f>
        <v>97</v>
      </c>
      <c r="AD1479" s="127">
        <f>IF(E1479=1,VLOOKUP(Työfile_2024!D1479,'2015'!$F$12:$X$1887,19,FALSE),"-")</f>
        <v>0.72</v>
      </c>
      <c r="AI1479" s="127">
        <f>IF(E1479=1,VLOOKUP(Työfile_2024!D1479,'2015'!$F$12:$AB$1887,20,FALSE),"-")</f>
        <v>0</v>
      </c>
      <c r="AJ1479" s="127">
        <f>IF(E1479=1,VLOOKUP(Työfile_2024!D1479,'2015'!$F$12:$AB$1887,21,FALSE),"-")</f>
        <v>0</v>
      </c>
      <c r="AK1479" s="127">
        <f>IF(E1479=1,VLOOKUP(Työfile_2024!D1479,'2015'!$F$12:$AB$1887,22,FALSE),"-")</f>
        <v>0</v>
      </c>
      <c r="AL1479" s="127">
        <f>IF(E1479=1,VLOOKUP(Työfile_2024!D1479,'2015'!$F$12:$AB$1887,23,FALSE),"-")</f>
        <v>0</v>
      </c>
      <c r="AM1479" s="56">
        <f>VLOOKUP(Työfile_2024!D1479,Tmatkat_20km_tarkasteltava_verk!$C$2:$D$1804,2,FALSE)</f>
        <v>20</v>
      </c>
      <c r="AN1479" s="148">
        <f t="shared" si="360"/>
        <v>0.10752688172043011</v>
      </c>
      <c r="AO1479" s="178">
        <f>IF(E1479=1,VLOOKUP(Työfile_2024!D1479,'2015'!$F$12:$AC$1887,24,FALSE),"-")</f>
        <v>33</v>
      </c>
      <c r="AP1479" s="52">
        <f>VLOOKUP(D1479,Tarkasteltava_verkko_2024_harva!$E$2:$I$1804,5,FALSE)</f>
        <v>0</v>
      </c>
      <c r="AQ1479" s="52">
        <f>VLOOKUP(D1479,Tarkasteltava_verkko_2024_harva!$E$2:$I$1804,4,FALSE)</f>
        <v>0</v>
      </c>
      <c r="AR1479" s="148">
        <v>0</v>
      </c>
      <c r="AS1479" s="170" t="str">
        <f>IFERROR(VLOOKUP(C1479,'2015'!$C$12:$AG$1887,30,FALSE),"-")</f>
        <v/>
      </c>
      <c r="AT1479" s="148">
        <v>0</v>
      </c>
      <c r="AU1479" s="170">
        <f>IFERROR(VLOOKUP(C1479,'2015'!$C$12:$AG$1887,31,FALSE),"-")</f>
        <v>0</v>
      </c>
      <c r="AV1479" s="106"/>
      <c r="AW1479" s="63">
        <f>IFERROR(VLOOKUP(C1479,Merkittävyysluokitus!$A$2:$J$1705,10,FALSE),"-")</f>
        <v>4</v>
      </c>
      <c r="AX1479" s="175">
        <f>IFERROR(VLOOKUP(C1479,Merkittävyysluokitus!$A$2:$J$1705,6,FALSE),"-")</f>
        <v>2.6938455098934551</v>
      </c>
      <c r="AY1479" s="175">
        <f>IFERROR(VLOOKUP(C1479,Merkittävyysluokitus!$A$2:$J$1705,7,FALSE),"-")</f>
        <v>0.6313333333333333</v>
      </c>
      <c r="AZ1479" s="175">
        <f>IFERROR(VLOOKUP(C1479,Merkittävyysluokitus!$A$2:$J$1705,8,FALSE),"-")</f>
        <v>1.2291788432267885</v>
      </c>
      <c r="BA1479" s="175">
        <f>IFERROR(VLOOKUP(C1479,Merkittävyysluokitus!$A$2:$J$1705,9,FALSE),"-")</f>
        <v>0.83333333333333326</v>
      </c>
      <c r="BB1479" s="203"/>
      <c r="BC1479" s="203" t="str">
        <f t="shared" si="361"/>
        <v/>
      </c>
      <c r="BD1479" s="39" t="str">
        <f t="shared" si="379"/>
        <v>musta</v>
      </c>
      <c r="BE1479" s="68" t="str">
        <f t="shared" si="356"/>
        <v>musta</v>
      </c>
      <c r="BF1479" s="68" t="str">
        <f t="shared" si="357"/>
        <v>musta</v>
      </c>
      <c r="BG1479" s="68" t="str">
        <f t="shared" si="358"/>
        <v>musta</v>
      </c>
      <c r="BH1479" s="208" t="str">
        <f t="shared" si="359"/>
        <v>musta</v>
      </c>
      <c r="BI1479" s="39"/>
      <c r="BJ1479" s="39" t="str">
        <f>IF(F1479="ei löydy","uusi tie",IF(E1479=0,"tieosoite muuttunut",IF(E1479=1,VLOOKUP(D1479,'2015'!$F$12:$AL$1887,31,FALSE),"-")))</f>
        <v>musta</v>
      </c>
      <c r="BK1479" s="67" t="str">
        <f>IF(E1479=1,VLOOKUP(D1479,'2015'!$F$12:$AL$1887,32,FALSE),"-")</f>
        <v>musta</v>
      </c>
      <c r="BL1479" s="39" t="str">
        <f>IF(F1479="ei löydy","uusi tie",IF(E1479=0,"tieosoite muuttunut",IF(E1479=1,VLOOKUP(D1479,'2015'!$F$12:$AL$1887,33,FALSE),"-")))</f>
        <v>musta</v>
      </c>
      <c r="BM1479" s="39"/>
      <c r="BN1479" s="217" t="str">
        <f>VLOOKUP(D1479,'2015'!$F$12:$AL$1887,33,FALSE)</f>
        <v>musta</v>
      </c>
      <c r="BO1479" s="39"/>
      <c r="BP1479" s="115" t="s">
        <v>10</v>
      </c>
      <c r="BQ1479" s="30"/>
      <c r="BS1479" s="5"/>
      <c r="BU1479" s="37"/>
      <c r="BV1479" s="30" t="s">
        <v>10</v>
      </c>
      <c r="BX1479" t="str">
        <f>IF(E1479=1,VLOOKUP(D1479,'2015'!$F$12:$AX$1887,43,FALSE),"-")</f>
        <v>musta</v>
      </c>
      <c r="BY1479" t="str">
        <f>IF(E1479=1,VLOOKUP(D1479,'2015'!$F$12:$AX$1887,44,FALSE),"-")</f>
        <v>musta</v>
      </c>
      <c r="BZ1479" t="str">
        <f>IF(E1479=1,VLOOKUP(D1479,'2015'!$F$12:$AX$1887,45,FALSE),"-")</f>
        <v>musta</v>
      </c>
      <c r="CA1479" s="31">
        <f t="shared" si="380"/>
        <v>10</v>
      </c>
      <c r="CB1479" s="31">
        <f t="shared" si="381"/>
        <v>10</v>
      </c>
      <c r="CC1479" s="31">
        <f t="shared" si="382"/>
        <v>0</v>
      </c>
      <c r="CD1479" s="31">
        <f t="shared" si="383"/>
        <v>0</v>
      </c>
      <c r="CE1479" s="31">
        <f t="shared" si="384"/>
        <v>0</v>
      </c>
      <c r="CO1479" s="2" t="s">
        <v>35</v>
      </c>
      <c r="CP1479" s="2" t="s">
        <v>35</v>
      </c>
    </row>
    <row r="1480" spans="1:94" ht="15.75" thickBot="1" x14ac:dyDescent="0.3">
      <c r="A1480" s="50"/>
      <c r="B1480" s="50"/>
      <c r="C1480" s="50" t="str">
        <f t="shared" si="362"/>
        <v>13586_1_2248</v>
      </c>
      <c r="D1480" s="51" t="str">
        <f t="shared" si="363"/>
        <v>13586_1</v>
      </c>
      <c r="E1480" s="224">
        <f>IFERROR(VLOOKUP(C1480,'2015'!$C$12:$D$1887,2,FALSE),0)</f>
        <v>1</v>
      </c>
      <c r="F1480" s="51">
        <f>IFERROR(K1480-IFERROR(VLOOKUP(D1480,'2015'!$F$12:$I$1887,4,FALSE),"ei löydy"),"ei löydy")</f>
        <v>0</v>
      </c>
      <c r="G1480" s="224">
        <f>IFERROR(VLOOKUP(Työfile_2024!C1480,Liikennemalli!$D$6:$G$1921,4,FALSE),0)</f>
        <v>1</v>
      </c>
      <c r="H1480" s="225">
        <f>K1480-IFERROR(VLOOKUP(Työfile_2024!D1480,Liikennemalli!$C$6:$H$1921,6,FALSE),"ei löydy")</f>
        <v>0</v>
      </c>
      <c r="I1480" s="80">
        <v>13586</v>
      </c>
      <c r="J1480" s="52">
        <v>1</v>
      </c>
      <c r="K1480" s="52">
        <v>2248</v>
      </c>
      <c r="L1480" s="53"/>
      <c r="M1480" s="54"/>
      <c r="N1480" s="54"/>
      <c r="O1480" s="54"/>
      <c r="P1480" s="54"/>
      <c r="Q1480" s="55"/>
      <c r="R1480" s="55"/>
      <c r="S1480" s="55"/>
      <c r="T1480" s="55"/>
      <c r="U1480" s="52"/>
      <c r="V1480" s="56">
        <v>484</v>
      </c>
      <c r="W1480" s="56">
        <v>27</v>
      </c>
      <c r="X1480" s="56">
        <v>559</v>
      </c>
      <c r="Y1480" s="56">
        <f>VLOOKUP(D1480,Liikennemalli24!$D$2:$F$1804,2,FALSE)</f>
        <v>87</v>
      </c>
      <c r="Z1480" s="57">
        <f>VLOOKUP(D1480,Liikennemalli24!$D$2:$F$1804,3,FALSE)</f>
        <v>0.22800000000000001</v>
      </c>
      <c r="AA1480" s="178">
        <f>IF(G1480=1,VLOOKUP(C1480,Liikennemalli!$D$6:$H$1921,2,FALSE),"-")</f>
        <v>43.582486066336799</v>
      </c>
      <c r="AB1480" s="197">
        <f>IF(G1480=1,VLOOKUP(C1480,Liikennemalli!$D$6:$H$1921,3,FALSE),"-")</f>
        <v>0.212896819133713</v>
      </c>
      <c r="AC1480" s="134">
        <f>IF(E1480=1,VLOOKUP(Työfile_2024!D1480,'2015'!$F$12:$X$1887,18,FALSE),"-")</f>
        <v>78</v>
      </c>
      <c r="AD1480" s="127">
        <f>IF(E1480=1,VLOOKUP(Työfile_2024!D1480,'2015'!$F$12:$X$1887,19,FALSE),"-")</f>
        <v>0.39</v>
      </c>
      <c r="AI1480" s="127">
        <f>IF(E1480=1,VLOOKUP(Työfile_2024!D1480,'2015'!$F$12:$AB$1887,20,FALSE),"-")</f>
        <v>0</v>
      </c>
      <c r="AJ1480" s="127">
        <f>IF(E1480=1,VLOOKUP(Työfile_2024!D1480,'2015'!$F$12:$AB$1887,21,FALSE),"-")</f>
        <v>0</v>
      </c>
      <c r="AK1480" s="127">
        <f>IF(E1480=1,VLOOKUP(Työfile_2024!D1480,'2015'!$F$12:$AB$1887,22,FALSE),"-")</f>
        <v>0</v>
      </c>
      <c r="AL1480" s="127">
        <f>IF(E1480=1,VLOOKUP(Työfile_2024!D1480,'2015'!$F$12:$AB$1887,23,FALSE),"-")</f>
        <v>0</v>
      </c>
      <c r="AM1480" s="56">
        <f>VLOOKUP(Työfile_2024!D1480,Tmatkat_20km_tarkasteltava_verk!$C$2:$D$1804,2,FALSE)</f>
        <v>17</v>
      </c>
      <c r="AN1480" s="148">
        <f t="shared" si="360"/>
        <v>3.5123966942148761E-2</v>
      </c>
      <c r="AO1480" s="178">
        <f>IF(E1480=1,VLOOKUP(Työfile_2024!D1480,'2015'!$F$12:$AC$1887,24,FALSE),"-")</f>
        <v>76</v>
      </c>
      <c r="AP1480" s="52">
        <f>VLOOKUP(D1480,Tarkasteltava_verkko_2024_harva!$E$2:$I$1804,5,FALSE)</f>
        <v>0</v>
      </c>
      <c r="AQ1480" s="52">
        <f>VLOOKUP(D1480,Tarkasteltava_verkko_2024_harva!$E$2:$I$1804,4,FALSE)</f>
        <v>0</v>
      </c>
      <c r="AR1480" s="148">
        <v>0</v>
      </c>
      <c r="AS1480" s="170" t="str">
        <f>IFERROR(VLOOKUP(C1480,'2015'!$C$12:$AG$1887,30,FALSE),"-")</f>
        <v/>
      </c>
      <c r="AT1480" s="148">
        <v>0.88345195729537362</v>
      </c>
      <c r="AU1480" s="170">
        <f>IFERROR(VLOOKUP(C1480,'2015'!$C$12:$AG$1887,31,FALSE),"-")</f>
        <v>0</v>
      </c>
      <c r="AV1480" s="106"/>
      <c r="AW1480" s="63">
        <f>IFERROR(VLOOKUP(C1480,Merkittävyysluokitus!$A$2:$J$1705,10,FALSE),"-")</f>
        <v>3</v>
      </c>
      <c r="AX1480" s="175">
        <f>IFERROR(VLOOKUP(C1480,Merkittävyysluokitus!$A$2:$J$1705,6,FALSE),"-")</f>
        <v>4.9870913242009127</v>
      </c>
      <c r="AY1480" s="175">
        <f>IFERROR(VLOOKUP(C1480,Merkittävyysluokitus!$A$2:$J$1705,7,FALSE),"-")</f>
        <v>1.6853333333333333</v>
      </c>
      <c r="AZ1480" s="175">
        <f>IFERROR(VLOOKUP(C1480,Merkittävyysluokitus!$A$2:$J$1705,8,FALSE),"-")</f>
        <v>2.1350913242009133</v>
      </c>
      <c r="BA1480" s="175">
        <f>IFERROR(VLOOKUP(C1480,Merkittävyysluokitus!$A$2:$J$1705,9,FALSE),"-")</f>
        <v>1.1666666666666665</v>
      </c>
      <c r="BB1480" s="203"/>
      <c r="BC1480" s="203" t="str">
        <f t="shared" si="361"/>
        <v/>
      </c>
      <c r="BD1480" s="39" t="str">
        <f t="shared" si="379"/>
        <v>musta</v>
      </c>
      <c r="BE1480" s="68" t="str">
        <f t="shared" si="356"/>
        <v>musta</v>
      </c>
      <c r="BF1480" s="68" t="str">
        <f t="shared" si="357"/>
        <v>musta</v>
      </c>
      <c r="BG1480" s="68" t="str">
        <f t="shared" si="358"/>
        <v>musta</v>
      </c>
      <c r="BH1480" s="208" t="str">
        <f t="shared" si="359"/>
        <v>musta</v>
      </c>
      <c r="BI1480" s="39"/>
      <c r="BJ1480" s="39" t="str">
        <f>IF(F1480="ei löydy","uusi tie",IF(E1480=0,"tieosoite muuttunut",IF(E1480=1,VLOOKUP(D1480,'2015'!$F$12:$AL$1887,31,FALSE),"-")))</f>
        <v>musta</v>
      </c>
      <c r="BK1480" s="67" t="str">
        <f>IF(E1480=1,VLOOKUP(D1480,'2015'!$F$12:$AL$1887,32,FALSE),"-")</f>
        <v>musta</v>
      </c>
      <c r="BL1480" s="39" t="str">
        <f>IF(F1480="ei löydy","uusi tie",IF(E1480=0,"tieosoite muuttunut",IF(E1480=1,VLOOKUP(D1480,'2015'!$F$12:$AL$1887,33,FALSE),"-")))</f>
        <v>musta</v>
      </c>
      <c r="BM1480" s="39"/>
      <c r="BN1480" s="217" t="str">
        <f>VLOOKUP(D1480,'2015'!$F$12:$AL$1887,33,FALSE)</f>
        <v>musta</v>
      </c>
      <c r="BO1480" s="39"/>
      <c r="BP1480" s="115" t="s">
        <v>10</v>
      </c>
      <c r="BQ1480" s="30"/>
      <c r="BS1480" s="5"/>
      <c r="BU1480" s="37"/>
      <c r="BV1480" s="30" t="s">
        <v>10</v>
      </c>
      <c r="BX1480" t="str">
        <f>IF(E1480=1,VLOOKUP(D1480,'2015'!$F$12:$AX$1887,43,FALSE),"-")</f>
        <v>musta</v>
      </c>
      <c r="BY1480" t="str">
        <f>IF(E1480=1,VLOOKUP(D1480,'2015'!$F$12:$AX$1887,44,FALSE),"-")</f>
        <v>musta</v>
      </c>
      <c r="BZ1480" t="str">
        <f>IF(E1480=1,VLOOKUP(D1480,'2015'!$F$12:$AX$1887,45,FALSE),"-")</f>
        <v>musta</v>
      </c>
      <c r="CA1480" s="31">
        <f t="shared" si="380"/>
        <v>0</v>
      </c>
      <c r="CB1480" s="31">
        <f t="shared" si="381"/>
        <v>0</v>
      </c>
      <c r="CC1480" s="31">
        <f t="shared" si="382"/>
        <v>0</v>
      </c>
      <c r="CD1480" s="31">
        <f t="shared" si="383"/>
        <v>0</v>
      </c>
      <c r="CE1480" s="31">
        <f t="shared" si="384"/>
        <v>0</v>
      </c>
      <c r="CO1480" s="2" t="s">
        <v>35</v>
      </c>
      <c r="CP1480" s="2" t="s">
        <v>35</v>
      </c>
    </row>
    <row r="1481" spans="1:94" ht="15.75" thickBot="1" x14ac:dyDescent="0.3">
      <c r="A1481" s="50"/>
      <c r="B1481" s="50"/>
      <c r="C1481" s="50" t="str">
        <f t="shared" si="362"/>
        <v>13591_1_8285</v>
      </c>
      <c r="D1481" s="51" t="str">
        <f t="shared" si="363"/>
        <v>13591_1</v>
      </c>
      <c r="E1481" s="224">
        <f>IFERROR(VLOOKUP(C1481,'2015'!$C$12:$D$1887,2,FALSE),0)</f>
        <v>1</v>
      </c>
      <c r="F1481" s="51">
        <f>IFERROR(K1481-IFERROR(VLOOKUP(D1481,'2015'!$F$12:$I$1887,4,FALSE),"ei löydy"),"ei löydy")</f>
        <v>0</v>
      </c>
      <c r="G1481" s="224">
        <f>IFERROR(VLOOKUP(Työfile_2024!C1481,Liikennemalli!$D$6:$G$1921,4,FALSE),0)</f>
        <v>1</v>
      </c>
      <c r="H1481" s="225">
        <f>K1481-IFERROR(VLOOKUP(Työfile_2024!D1481,Liikennemalli!$C$6:$H$1921,6,FALSE),"ei löydy")</f>
        <v>0</v>
      </c>
      <c r="I1481" s="80">
        <v>13591</v>
      </c>
      <c r="J1481" s="52">
        <v>1</v>
      </c>
      <c r="K1481" s="52">
        <v>8285</v>
      </c>
      <c r="L1481" s="53"/>
      <c r="M1481" s="54"/>
      <c r="N1481" s="54"/>
      <c r="O1481" s="54"/>
      <c r="P1481" s="54"/>
      <c r="Q1481" s="55"/>
      <c r="R1481" s="55"/>
      <c r="S1481" s="55"/>
      <c r="T1481" s="55"/>
      <c r="U1481" s="52"/>
      <c r="V1481" s="56">
        <v>363</v>
      </c>
      <c r="W1481" s="56">
        <v>30</v>
      </c>
      <c r="X1481" s="56">
        <v>361</v>
      </c>
      <c r="Y1481" s="56">
        <f>VLOOKUP(D1481,Liikennemalli24!$D$2:$F$1804,2,FALSE)</f>
        <v>24</v>
      </c>
      <c r="Z1481" s="57">
        <f>VLOOKUP(D1481,Liikennemalli24!$D$2:$F$1804,3,FALSE)</f>
        <v>0.14899999999999999</v>
      </c>
      <c r="AA1481" s="178">
        <f>IF(G1481=1,VLOOKUP(C1481,Liikennemalli!$D$6:$H$1921,2,FALSE),"-")</f>
        <v>18.4881906396154</v>
      </c>
      <c r="AB1481" s="197">
        <f>IF(G1481=1,VLOOKUP(C1481,Liikennemalli!$D$6:$H$1921,3,FALSE),"-")</f>
        <v>9.8462147820107204E-2</v>
      </c>
      <c r="AC1481" s="134">
        <f>IF(E1481=1,VLOOKUP(Työfile_2024!D1481,'2015'!$F$12:$X$1887,18,FALSE),"-")</f>
        <v>8</v>
      </c>
      <c r="AD1481" s="127">
        <f>IF(E1481=1,VLOOKUP(Työfile_2024!D1481,'2015'!$F$12:$X$1887,19,FALSE),"-")</f>
        <v>0.09</v>
      </c>
      <c r="AI1481" s="127">
        <f>IF(E1481=1,VLOOKUP(Työfile_2024!D1481,'2015'!$F$12:$AB$1887,20,FALSE),"-")</f>
        <v>0</v>
      </c>
      <c r="AJ1481" s="127">
        <f>IF(E1481=1,VLOOKUP(Työfile_2024!D1481,'2015'!$F$12:$AB$1887,21,FALSE),"-")</f>
        <v>0</v>
      </c>
      <c r="AK1481" s="127">
        <f>IF(E1481=1,VLOOKUP(Työfile_2024!D1481,'2015'!$F$12:$AB$1887,22,FALSE),"-")</f>
        <v>0</v>
      </c>
      <c r="AL1481" s="127">
        <f>IF(E1481=1,VLOOKUP(Työfile_2024!D1481,'2015'!$F$12:$AB$1887,23,FALSE),"-")</f>
        <v>0</v>
      </c>
      <c r="AM1481" s="56">
        <f>VLOOKUP(Työfile_2024!D1481,Tmatkat_20km_tarkasteltava_verk!$C$2:$D$1804,2,FALSE)</f>
        <v>37</v>
      </c>
      <c r="AN1481" s="148">
        <f t="shared" si="360"/>
        <v>0.10192837465564739</v>
      </c>
      <c r="AO1481" s="178">
        <f>IF(E1481=1,VLOOKUP(Työfile_2024!D1481,'2015'!$F$12:$AC$1887,24,FALSE),"-")</f>
        <v>25</v>
      </c>
      <c r="AP1481" s="52">
        <f>VLOOKUP(D1481,Tarkasteltava_verkko_2024_harva!$E$2:$I$1804,5,FALSE)</f>
        <v>0</v>
      </c>
      <c r="AQ1481" s="52">
        <f>VLOOKUP(D1481,Tarkasteltava_verkko_2024_harva!$E$2:$I$1804,4,FALSE)</f>
        <v>0</v>
      </c>
      <c r="AR1481" s="148">
        <v>5.2142426071213034E-2</v>
      </c>
      <c r="AS1481" s="170" t="str">
        <f>IFERROR(VLOOKUP(C1481,'2015'!$C$12:$AG$1887,30,FALSE),"-")</f>
        <v/>
      </c>
      <c r="AT1481" s="148">
        <v>0.13289076644538322</v>
      </c>
      <c r="AU1481" s="170">
        <f>IFERROR(VLOOKUP(C1481,'2015'!$C$12:$AG$1887,31,FALSE),"-")</f>
        <v>0</v>
      </c>
      <c r="AV1481" s="106"/>
      <c r="AW1481" s="63">
        <f>IFERROR(VLOOKUP(C1481,Merkittävyysluokitus!$A$2:$J$1705,10,FALSE),"-")</f>
        <v>3</v>
      </c>
      <c r="AX1481" s="175">
        <f>IFERROR(VLOOKUP(C1481,Merkittävyysluokitus!$A$2:$J$1705,6,FALSE),"-")</f>
        <v>4.2009779299847789</v>
      </c>
      <c r="AY1481" s="175">
        <f>IFERROR(VLOOKUP(C1481,Merkittävyysluokitus!$A$2:$J$1705,7,FALSE),"-")</f>
        <v>1.4390000000000001</v>
      </c>
      <c r="AZ1481" s="175">
        <f>IFERROR(VLOOKUP(C1481,Merkittävyysluokitus!$A$2:$J$1705,8,FALSE),"-")</f>
        <v>2.4286445966514458</v>
      </c>
      <c r="BA1481" s="175">
        <f>IFERROR(VLOOKUP(C1481,Merkittävyysluokitus!$A$2:$J$1705,9,FALSE),"-")</f>
        <v>0.33333333333333331</v>
      </c>
      <c r="BB1481" s="203"/>
      <c r="BC1481" s="203" t="str">
        <f t="shared" si="361"/>
        <v/>
      </c>
      <c r="BD1481" s="39" t="str">
        <f t="shared" si="379"/>
        <v>musta</v>
      </c>
      <c r="BE1481" s="68" t="str">
        <f t="shared" si="356"/>
        <v>musta</v>
      </c>
      <c r="BF1481" s="68" t="str">
        <f t="shared" si="357"/>
        <v>musta</v>
      </c>
      <c r="BG1481" s="68" t="str">
        <f t="shared" si="358"/>
        <v>musta</v>
      </c>
      <c r="BH1481" s="208" t="str">
        <f t="shared" si="359"/>
        <v>musta</v>
      </c>
      <c r="BI1481" s="39"/>
      <c r="BJ1481" s="39" t="str">
        <f>IF(F1481="ei löydy","uusi tie",IF(E1481=0,"tieosoite muuttunut",IF(E1481=1,VLOOKUP(D1481,'2015'!$F$12:$AL$1887,31,FALSE),"-")))</f>
        <v>musta</v>
      </c>
      <c r="BK1481" s="67" t="str">
        <f>IF(E1481=1,VLOOKUP(D1481,'2015'!$F$12:$AL$1887,32,FALSE),"-")</f>
        <v>musta</v>
      </c>
      <c r="BL1481" s="39" t="str">
        <f>IF(F1481="ei löydy","uusi tie",IF(E1481=0,"tieosoite muuttunut",IF(E1481=1,VLOOKUP(D1481,'2015'!$F$12:$AL$1887,33,FALSE),"-")))</f>
        <v>musta</v>
      </c>
      <c r="BM1481" s="39"/>
      <c r="BN1481" s="217" t="str">
        <f>VLOOKUP(D1481,'2015'!$F$12:$AL$1887,33,FALSE)</f>
        <v>musta</v>
      </c>
      <c r="BO1481" s="39"/>
      <c r="BP1481" s="115" t="s">
        <v>10</v>
      </c>
      <c r="BQ1481" s="30"/>
      <c r="BS1481" s="5"/>
      <c r="BU1481" s="37"/>
      <c r="BV1481" s="30" t="s">
        <v>10</v>
      </c>
      <c r="BX1481" t="str">
        <f>IF(E1481=1,VLOOKUP(D1481,'2015'!$F$12:$AX$1887,43,FALSE),"-")</f>
        <v>musta</v>
      </c>
      <c r="BY1481" t="str">
        <f>IF(E1481=1,VLOOKUP(D1481,'2015'!$F$12:$AX$1887,44,FALSE),"-")</f>
        <v>musta</v>
      </c>
      <c r="BZ1481" t="str">
        <f>IF(E1481=1,VLOOKUP(D1481,'2015'!$F$12:$AX$1887,45,FALSE),"-")</f>
        <v>musta</v>
      </c>
      <c r="CA1481" s="31">
        <f t="shared" si="380"/>
        <v>0</v>
      </c>
      <c r="CB1481" s="31">
        <f t="shared" si="381"/>
        <v>0</v>
      </c>
      <c r="CC1481" s="31">
        <f t="shared" si="382"/>
        <v>0</v>
      </c>
      <c r="CD1481" s="31">
        <f t="shared" si="383"/>
        <v>0</v>
      </c>
      <c r="CE1481" s="31">
        <f t="shared" si="384"/>
        <v>0</v>
      </c>
      <c r="CO1481" s="2" t="s">
        <v>35</v>
      </c>
      <c r="CP1481" s="2" t="s">
        <v>35</v>
      </c>
    </row>
    <row r="1482" spans="1:94" ht="15.75" thickBot="1" x14ac:dyDescent="0.3">
      <c r="A1482" s="50"/>
      <c r="B1482" s="50"/>
      <c r="C1482" s="50" t="str">
        <f t="shared" si="362"/>
        <v>13595_1_8690</v>
      </c>
      <c r="D1482" s="51" t="str">
        <f t="shared" si="363"/>
        <v>13595_1</v>
      </c>
      <c r="E1482" s="224">
        <f>IFERROR(VLOOKUP(C1482,'2015'!$C$12:$D$1887,2,FALSE),0)</f>
        <v>1</v>
      </c>
      <c r="F1482" s="51">
        <f>IFERROR(K1482-IFERROR(VLOOKUP(D1482,'2015'!$F$12:$I$1887,4,FALSE),"ei löydy"),"ei löydy")</f>
        <v>0</v>
      </c>
      <c r="G1482" s="224">
        <f>IFERROR(VLOOKUP(Työfile_2024!C1482,Liikennemalli!$D$6:$G$1921,4,FALSE),0)</f>
        <v>1</v>
      </c>
      <c r="H1482" s="225">
        <f>K1482-IFERROR(VLOOKUP(Työfile_2024!D1482,Liikennemalli!$C$6:$H$1921,6,FALSE),"ei löydy")</f>
        <v>0</v>
      </c>
      <c r="I1482" s="80">
        <v>13595</v>
      </c>
      <c r="J1482" s="52">
        <v>1</v>
      </c>
      <c r="K1482" s="52">
        <v>8690</v>
      </c>
      <c r="L1482" s="53"/>
      <c r="M1482" s="54"/>
      <c r="N1482" s="54"/>
      <c r="O1482" s="54"/>
      <c r="P1482" s="54"/>
      <c r="Q1482" s="55"/>
      <c r="R1482" s="55"/>
      <c r="S1482" s="55"/>
      <c r="T1482" s="55"/>
      <c r="U1482" s="52"/>
      <c r="V1482" s="56">
        <v>107</v>
      </c>
      <c r="W1482" s="56">
        <v>5</v>
      </c>
      <c r="X1482" s="56">
        <v>110</v>
      </c>
      <c r="Y1482" s="56">
        <f>VLOOKUP(D1482,Liikennemalli24!$D$2:$F$1804,2,FALSE)</f>
        <v>389</v>
      </c>
      <c r="Z1482" s="57">
        <f>VLOOKUP(D1482,Liikennemalli24!$D$2:$F$1804,3,FALSE)</f>
        <v>0.45</v>
      </c>
      <c r="AA1482" s="178">
        <f>IF(G1482=1,VLOOKUP(C1482,Liikennemalli!$D$6:$H$1921,2,FALSE),"-")</f>
        <v>131.571034773929</v>
      </c>
      <c r="AB1482" s="197">
        <f>IF(G1482=1,VLOOKUP(C1482,Liikennemalli!$D$6:$H$1921,3,FALSE),"-")</f>
        <v>0.49814534697492902</v>
      </c>
      <c r="AC1482" s="134">
        <f>IF(E1482=1,VLOOKUP(Työfile_2024!D1482,'2015'!$F$12:$X$1887,18,FALSE),"-")</f>
        <v>143</v>
      </c>
      <c r="AD1482" s="127">
        <f>IF(E1482=1,VLOOKUP(Työfile_2024!D1482,'2015'!$F$12:$X$1887,19,FALSE),"-")</f>
        <v>0.6</v>
      </c>
      <c r="AI1482" s="127">
        <f>IF(E1482=1,VLOOKUP(Työfile_2024!D1482,'2015'!$F$12:$AB$1887,20,FALSE),"-")</f>
        <v>0</v>
      </c>
      <c r="AJ1482" s="127">
        <f>IF(E1482=1,VLOOKUP(Työfile_2024!D1482,'2015'!$F$12:$AB$1887,21,FALSE),"-")</f>
        <v>0</v>
      </c>
      <c r="AK1482" s="127">
        <f>IF(E1482=1,VLOOKUP(Työfile_2024!D1482,'2015'!$F$12:$AB$1887,22,FALSE),"-")</f>
        <v>0</v>
      </c>
      <c r="AL1482" s="127">
        <f>IF(E1482=1,VLOOKUP(Työfile_2024!D1482,'2015'!$F$12:$AB$1887,23,FALSE),"-")</f>
        <v>0</v>
      </c>
      <c r="AM1482" s="56">
        <f>VLOOKUP(Työfile_2024!D1482,Tmatkat_20km_tarkasteltava_verk!$C$2:$D$1804,2,FALSE)</f>
        <v>37</v>
      </c>
      <c r="AN1482" s="148">
        <f t="shared" si="360"/>
        <v>0.34579439252336447</v>
      </c>
      <c r="AO1482" s="178">
        <f>IF(E1482=1,VLOOKUP(Työfile_2024!D1482,'2015'!$F$12:$AC$1887,24,FALSE),"-")</f>
        <v>8</v>
      </c>
      <c r="AP1482" s="52">
        <f>VLOOKUP(D1482,Tarkasteltava_verkko_2024_harva!$E$2:$I$1804,5,FALSE)</f>
        <v>0</v>
      </c>
      <c r="AQ1482" s="52">
        <f>VLOOKUP(D1482,Tarkasteltava_verkko_2024_harva!$E$2:$I$1804,4,FALSE)</f>
        <v>0</v>
      </c>
      <c r="AR1482" s="148">
        <v>0</v>
      </c>
      <c r="AS1482" s="170" t="str">
        <f>IFERROR(VLOOKUP(C1482,'2015'!$C$12:$AG$1887,30,FALSE),"-")</f>
        <v/>
      </c>
      <c r="AT1482" s="148">
        <v>0</v>
      </c>
      <c r="AU1482" s="170">
        <f>IFERROR(VLOOKUP(C1482,'2015'!$C$12:$AG$1887,31,FALSE),"-")</f>
        <v>0</v>
      </c>
      <c r="AV1482" s="106"/>
      <c r="AW1482" s="63">
        <f>IFERROR(VLOOKUP(C1482,Merkittävyysluokitus!$A$2:$J$1705,10,FALSE),"-")</f>
        <v>3</v>
      </c>
      <c r="AX1482" s="175">
        <f>IFERROR(VLOOKUP(C1482,Merkittävyysluokitus!$A$2:$J$1705,6,FALSE),"-")</f>
        <v>3.2975525114155246</v>
      </c>
      <c r="AY1482" s="175">
        <f>IFERROR(VLOOKUP(C1482,Merkittävyysluokitus!$A$2:$J$1705,7,FALSE),"-")</f>
        <v>0.5043333333333333</v>
      </c>
      <c r="AZ1482" s="175">
        <f>IFERROR(VLOOKUP(C1482,Merkittävyysluokitus!$A$2:$J$1705,8,FALSE),"-")</f>
        <v>1.7932191780821916</v>
      </c>
      <c r="BA1482" s="175">
        <f>IFERROR(VLOOKUP(C1482,Merkittävyysluokitus!$A$2:$J$1705,9,FALSE),"-")</f>
        <v>1</v>
      </c>
      <c r="BB1482" s="203"/>
      <c r="BC1482" s="203" t="str">
        <f t="shared" si="361"/>
        <v/>
      </c>
      <c r="BD1482" s="39" t="str">
        <f t="shared" si="379"/>
        <v>musta</v>
      </c>
      <c r="BE1482" s="68" t="str">
        <f t="shared" si="356"/>
        <v>musta</v>
      </c>
      <c r="BF1482" s="68" t="str">
        <f t="shared" si="357"/>
        <v>musta</v>
      </c>
      <c r="BG1482" s="68" t="str">
        <f t="shared" si="358"/>
        <v>musta</v>
      </c>
      <c r="BH1482" s="208" t="str">
        <f t="shared" si="359"/>
        <v>musta</v>
      </c>
      <c r="BI1482" s="39"/>
      <c r="BJ1482" s="39" t="str">
        <f>IF(F1482="ei löydy","uusi tie",IF(E1482=0,"tieosoite muuttunut",IF(E1482=1,VLOOKUP(D1482,'2015'!$F$12:$AL$1887,31,FALSE),"-")))</f>
        <v>musta</v>
      </c>
      <c r="BK1482" s="67" t="str">
        <f>IF(E1482=1,VLOOKUP(D1482,'2015'!$F$12:$AL$1887,32,FALSE),"-")</f>
        <v>musta</v>
      </c>
      <c r="BL1482" s="39" t="str">
        <f>IF(F1482="ei löydy","uusi tie",IF(E1482=0,"tieosoite muuttunut",IF(E1482=1,VLOOKUP(D1482,'2015'!$F$12:$AL$1887,33,FALSE),"-")))</f>
        <v>musta</v>
      </c>
      <c r="BM1482" s="39"/>
      <c r="BN1482" s="217" t="str">
        <f>VLOOKUP(D1482,'2015'!$F$12:$AL$1887,33,FALSE)</f>
        <v>musta</v>
      </c>
      <c r="BO1482" s="39"/>
      <c r="BP1482" s="115" t="s">
        <v>10</v>
      </c>
      <c r="BQ1482" s="30"/>
      <c r="BS1482" s="5"/>
      <c r="BU1482" s="37"/>
      <c r="BV1482" s="30" t="s">
        <v>10</v>
      </c>
      <c r="BX1482" t="str">
        <f>IF(E1482=1,VLOOKUP(D1482,'2015'!$F$12:$AX$1887,43,FALSE),"-")</f>
        <v>musta</v>
      </c>
      <c r="BY1482" t="str">
        <f>IF(E1482=1,VLOOKUP(D1482,'2015'!$F$12:$AX$1887,44,FALSE),"-")</f>
        <v>musta</v>
      </c>
      <c r="BZ1482" t="str">
        <f>IF(E1482=1,VLOOKUP(D1482,'2015'!$F$12:$AX$1887,45,FALSE),"-")</f>
        <v>musta</v>
      </c>
      <c r="CA1482" s="31">
        <f t="shared" si="380"/>
        <v>10</v>
      </c>
      <c r="CB1482" s="31">
        <f t="shared" si="381"/>
        <v>10</v>
      </c>
      <c r="CC1482" s="31">
        <f t="shared" si="382"/>
        <v>0</v>
      </c>
      <c r="CD1482" s="31">
        <f t="shared" si="383"/>
        <v>0</v>
      </c>
      <c r="CE1482" s="31">
        <f t="shared" si="384"/>
        <v>0</v>
      </c>
      <c r="CO1482" s="29" t="s">
        <v>34</v>
      </c>
      <c r="CP1482" s="29" t="s">
        <v>34</v>
      </c>
    </row>
    <row r="1483" spans="1:94" ht="15.75" thickBot="1" x14ac:dyDescent="0.3">
      <c r="A1483" s="50"/>
      <c r="B1483" s="50"/>
      <c r="C1483" s="50" t="str">
        <f t="shared" si="362"/>
        <v>13596_1_7858</v>
      </c>
      <c r="D1483" s="51" t="str">
        <f t="shared" si="363"/>
        <v>13596_1</v>
      </c>
      <c r="E1483" s="224">
        <f>IFERROR(VLOOKUP(C1483,'2015'!$C$12:$D$1887,2,FALSE),0)</f>
        <v>1</v>
      </c>
      <c r="F1483" s="51">
        <f>IFERROR(K1483-IFERROR(VLOOKUP(D1483,'2015'!$F$12:$I$1887,4,FALSE),"ei löydy"),"ei löydy")</f>
        <v>0</v>
      </c>
      <c r="G1483" s="224">
        <f>IFERROR(VLOOKUP(Työfile_2024!C1483,Liikennemalli!$D$6:$G$1921,4,FALSE),0)</f>
        <v>1</v>
      </c>
      <c r="H1483" s="225">
        <f>K1483-IFERROR(VLOOKUP(Työfile_2024!D1483,Liikennemalli!$C$6:$H$1921,6,FALSE),"ei löydy")</f>
        <v>0</v>
      </c>
      <c r="I1483" s="80">
        <v>13596</v>
      </c>
      <c r="J1483" s="52">
        <v>1</v>
      </c>
      <c r="K1483" s="52">
        <v>7858</v>
      </c>
      <c r="L1483" s="53"/>
      <c r="M1483" s="54"/>
      <c r="N1483" s="54"/>
      <c r="O1483" s="54"/>
      <c r="P1483" s="54"/>
      <c r="Q1483" s="55"/>
      <c r="R1483" s="55"/>
      <c r="S1483" s="55"/>
      <c r="T1483" s="55"/>
      <c r="U1483" s="52"/>
      <c r="V1483" s="56">
        <v>136</v>
      </c>
      <c r="W1483" s="56">
        <v>6</v>
      </c>
      <c r="X1483" s="56">
        <v>125</v>
      </c>
      <c r="Y1483" s="56">
        <f>VLOOKUP(D1483,Liikennemalli24!$D$2:$F$1804,2,FALSE)</f>
        <v>34</v>
      </c>
      <c r="Z1483" s="57">
        <f>VLOOKUP(D1483,Liikennemalli24!$D$2:$F$1804,3,FALSE)</f>
        <v>0.55700000000000005</v>
      </c>
      <c r="AA1483" s="178">
        <f>IF(G1483=1,VLOOKUP(C1483,Liikennemalli!$D$6:$H$1921,2,FALSE),"-")</f>
        <v>20.5689292263148</v>
      </c>
      <c r="AB1483" s="197">
        <f>IF(G1483=1,VLOOKUP(C1483,Liikennemalli!$D$6:$H$1921,3,FALSE),"-")</f>
        <v>0.30164611339002101</v>
      </c>
      <c r="AC1483" s="134">
        <f>IF(E1483=1,VLOOKUP(Työfile_2024!D1483,'2015'!$F$12:$X$1887,18,FALSE),"-")</f>
        <v>28</v>
      </c>
      <c r="AD1483" s="127">
        <f>IF(E1483=1,VLOOKUP(Työfile_2024!D1483,'2015'!$F$12:$X$1887,19,FALSE),"-")</f>
        <v>0.22</v>
      </c>
      <c r="AI1483" s="127">
        <f>IF(E1483=1,VLOOKUP(Työfile_2024!D1483,'2015'!$F$12:$AB$1887,20,FALSE),"-")</f>
        <v>0</v>
      </c>
      <c r="AJ1483" s="127">
        <f>IF(E1483=1,VLOOKUP(Työfile_2024!D1483,'2015'!$F$12:$AB$1887,21,FALSE),"-")</f>
        <v>0</v>
      </c>
      <c r="AK1483" s="127">
        <f>IF(E1483=1,VLOOKUP(Työfile_2024!D1483,'2015'!$F$12:$AB$1887,22,FALSE),"-")</f>
        <v>0</v>
      </c>
      <c r="AL1483" s="127">
        <f>IF(E1483=1,VLOOKUP(Työfile_2024!D1483,'2015'!$F$12:$AB$1887,23,FALSE),"-")</f>
        <v>0</v>
      </c>
      <c r="AM1483" s="56">
        <f>VLOOKUP(Työfile_2024!D1483,Tmatkat_20km_tarkasteltava_verk!$C$2:$D$1804,2,FALSE)</f>
        <v>28</v>
      </c>
      <c r="AN1483" s="148">
        <f t="shared" si="360"/>
        <v>0.20588235294117646</v>
      </c>
      <c r="AO1483" s="178">
        <f>IF(E1483=1,VLOOKUP(Työfile_2024!D1483,'2015'!$F$12:$AC$1887,24,FALSE),"-")</f>
        <v>4</v>
      </c>
      <c r="AP1483" s="52">
        <f>VLOOKUP(D1483,Tarkasteltava_verkko_2024_harva!$E$2:$I$1804,5,FALSE)</f>
        <v>0</v>
      </c>
      <c r="AQ1483" s="52">
        <f>VLOOKUP(D1483,Tarkasteltava_verkko_2024_harva!$E$2:$I$1804,4,FALSE)</f>
        <v>0</v>
      </c>
      <c r="AR1483" s="148">
        <v>0</v>
      </c>
      <c r="AS1483" s="170" t="str">
        <f>IFERROR(VLOOKUP(C1483,'2015'!$C$12:$AG$1887,30,FALSE),"-")</f>
        <v/>
      </c>
      <c r="AT1483" s="148">
        <v>8.7172308475439039E-2</v>
      </c>
      <c r="AU1483" s="170">
        <f>IFERROR(VLOOKUP(C1483,'2015'!$C$12:$AG$1887,31,FALSE),"-")</f>
        <v>0</v>
      </c>
      <c r="AV1483" s="106"/>
      <c r="AW1483" s="63">
        <f>IFERROR(VLOOKUP(C1483,Merkittävyysluokitus!$A$2:$J$1705,10,FALSE),"-")</f>
        <v>4</v>
      </c>
      <c r="AX1483" s="175">
        <f>IFERROR(VLOOKUP(C1483,Merkittävyysluokitus!$A$2:$J$1705,6,FALSE),"-")</f>
        <v>2.0254885844748856</v>
      </c>
      <c r="AY1483" s="175">
        <f>IFERROR(VLOOKUP(C1483,Merkittävyysluokitus!$A$2:$J$1705,7,FALSE),"-")</f>
        <v>0.51800000000000002</v>
      </c>
      <c r="AZ1483" s="175">
        <f>IFERROR(VLOOKUP(C1483,Merkittävyysluokitus!$A$2:$J$1705,8,FALSE),"-")</f>
        <v>1.0074885844748858</v>
      </c>
      <c r="BA1483" s="175">
        <f>IFERROR(VLOOKUP(C1483,Merkittävyysluokitus!$A$2:$J$1705,9,FALSE),"-")</f>
        <v>0.5</v>
      </c>
      <c r="BB1483" s="203"/>
      <c r="BC1483" s="203" t="str">
        <f t="shared" si="361"/>
        <v/>
      </c>
      <c r="BD1483" s="39" t="str">
        <f t="shared" si="379"/>
        <v>musta</v>
      </c>
      <c r="BE1483" s="68" t="str">
        <f t="shared" si="356"/>
        <v>musta</v>
      </c>
      <c r="BF1483" s="68" t="str">
        <f t="shared" si="357"/>
        <v>musta</v>
      </c>
      <c r="BG1483" s="68" t="str">
        <f t="shared" si="358"/>
        <v>musta</v>
      </c>
      <c r="BH1483" s="208" t="str">
        <f t="shared" si="359"/>
        <v>musta</v>
      </c>
      <c r="BI1483" s="39"/>
      <c r="BJ1483" s="39" t="str">
        <f>IF(F1483="ei löydy","uusi tie",IF(E1483=0,"tieosoite muuttunut",IF(E1483=1,VLOOKUP(D1483,'2015'!$F$12:$AL$1887,31,FALSE),"-")))</f>
        <v>musta</v>
      </c>
      <c r="BK1483" s="67" t="str">
        <f>IF(E1483=1,VLOOKUP(D1483,'2015'!$F$12:$AL$1887,32,FALSE),"-")</f>
        <v>musta</v>
      </c>
      <c r="BL1483" s="39" t="str">
        <f>IF(F1483="ei löydy","uusi tie",IF(E1483=0,"tieosoite muuttunut",IF(E1483=1,VLOOKUP(D1483,'2015'!$F$12:$AL$1887,33,FALSE),"-")))</f>
        <v>musta</v>
      </c>
      <c r="BM1483" s="39"/>
      <c r="BN1483" s="217" t="str">
        <f>VLOOKUP(D1483,'2015'!$F$12:$AL$1887,33,FALSE)</f>
        <v>musta</v>
      </c>
      <c r="BO1483" s="39"/>
      <c r="BP1483" s="115" t="s">
        <v>10</v>
      </c>
      <c r="BQ1483" s="30"/>
      <c r="BS1483" s="5"/>
      <c r="BU1483" s="37"/>
      <c r="BV1483" s="30" t="s">
        <v>10</v>
      </c>
      <c r="BX1483" t="str">
        <f>IF(E1483=1,VLOOKUP(D1483,'2015'!$F$12:$AX$1887,43,FALSE),"-")</f>
        <v>musta</v>
      </c>
      <c r="BY1483" t="str">
        <f>IF(E1483=1,VLOOKUP(D1483,'2015'!$F$12:$AX$1887,44,FALSE),"-")</f>
        <v>musta</v>
      </c>
      <c r="BZ1483" t="str">
        <f>IF(E1483=1,VLOOKUP(D1483,'2015'!$F$12:$AX$1887,45,FALSE),"-")</f>
        <v>musta</v>
      </c>
      <c r="CA1483" s="31">
        <f t="shared" si="380"/>
        <v>0</v>
      </c>
      <c r="CB1483" s="31">
        <f t="shared" si="381"/>
        <v>0</v>
      </c>
      <c r="CC1483" s="31">
        <f t="shared" si="382"/>
        <v>0</v>
      </c>
      <c r="CD1483" s="31">
        <f t="shared" si="383"/>
        <v>0</v>
      </c>
      <c r="CE1483" s="31">
        <f t="shared" si="384"/>
        <v>0</v>
      </c>
      <c r="CO1483" s="29" t="s">
        <v>34</v>
      </c>
      <c r="CP1483" s="29" t="s">
        <v>34</v>
      </c>
    </row>
    <row r="1484" spans="1:94" ht="15.75" thickBot="1" x14ac:dyDescent="0.3">
      <c r="A1484" s="50"/>
      <c r="B1484" s="50"/>
      <c r="C1484" s="50" t="str">
        <f t="shared" si="362"/>
        <v>13599_1_9151</v>
      </c>
      <c r="D1484" s="51" t="str">
        <f t="shared" si="363"/>
        <v>13599_1</v>
      </c>
      <c r="E1484" s="224">
        <f>IFERROR(VLOOKUP(C1484,'2015'!$C$12:$D$1887,2,FALSE),0)</f>
        <v>0</v>
      </c>
      <c r="F1484" s="51">
        <f>IFERROR(K1484-IFERROR(VLOOKUP(D1484,'2015'!$F$12:$I$1887,4,FALSE),"ei löydy"),"ei löydy")</f>
        <v>5757</v>
      </c>
      <c r="G1484" s="224">
        <f>IFERROR(VLOOKUP(Työfile_2024!C1484,Liikennemalli!$D$6:$G$1921,4,FALSE),0)</f>
        <v>1</v>
      </c>
      <c r="H1484" s="225">
        <f>K1484-IFERROR(VLOOKUP(Työfile_2024!D1484,Liikennemalli!$C$6:$H$1921,6,FALSE),"ei löydy")</f>
        <v>0</v>
      </c>
      <c r="I1484" s="80">
        <v>13599</v>
      </c>
      <c r="J1484" s="52">
        <v>1</v>
      </c>
      <c r="K1484" s="52">
        <v>9151</v>
      </c>
      <c r="L1484" s="53"/>
      <c r="M1484" s="54"/>
      <c r="N1484" s="54"/>
      <c r="O1484" s="54"/>
      <c r="P1484" s="54"/>
      <c r="Q1484" s="55"/>
      <c r="R1484" s="55"/>
      <c r="S1484" s="55"/>
      <c r="T1484" s="55"/>
      <c r="U1484" s="52"/>
      <c r="V1484" s="56">
        <v>117.77532510108185</v>
      </c>
      <c r="W1484" s="56">
        <v>6.6926019014315372</v>
      </c>
      <c r="X1484" s="56">
        <v>120.85258441700361</v>
      </c>
      <c r="Y1484" s="56">
        <f>VLOOKUP(D1484,Liikennemalli24!$D$2:$F$1804,2,FALSE)</f>
        <v>25</v>
      </c>
      <c r="Z1484" s="57">
        <f>VLOOKUP(D1484,Liikennemalli24!$D$2:$F$1804,3,FALSE)</f>
        <v>0.19700000000000001</v>
      </c>
      <c r="AA1484" s="178">
        <f>IF(G1484=1,VLOOKUP(C1484,Liikennemalli!$D$6:$H$1921,2,FALSE),"-")</f>
        <v>7.22555061801416</v>
      </c>
      <c r="AB1484" s="197">
        <f>IF(G1484=1,VLOOKUP(C1484,Liikennemalli!$D$6:$H$1921,3,FALSE),"-")</f>
        <v>0.121999206322656</v>
      </c>
      <c r="AC1484" s="134" t="str">
        <f>IF(E1484=1,VLOOKUP(Työfile_2024!D1484,'2015'!$F$12:$X$1887,18,FALSE),"-")</f>
        <v>-</v>
      </c>
      <c r="AD1484" s="127" t="str">
        <f>IF(E1484=1,VLOOKUP(Työfile_2024!D1484,'2015'!$F$12:$X$1887,19,FALSE),"-")</f>
        <v>-</v>
      </c>
      <c r="AI1484" s="127" t="str">
        <f>IF(E1484=1,VLOOKUP(Työfile_2024!D1484,'2015'!$F$12:$AB$1887,20,FALSE),"-")</f>
        <v>-</v>
      </c>
      <c r="AJ1484" s="127" t="str">
        <f>IF(E1484=1,VLOOKUP(Työfile_2024!D1484,'2015'!$F$12:$AB$1887,21,FALSE),"-")</f>
        <v>-</v>
      </c>
      <c r="AK1484" s="127" t="str">
        <f>IF(E1484=1,VLOOKUP(Työfile_2024!D1484,'2015'!$F$12:$AB$1887,22,FALSE),"-")</f>
        <v>-</v>
      </c>
      <c r="AL1484" s="127" t="str">
        <f>IF(E1484=1,VLOOKUP(Työfile_2024!D1484,'2015'!$F$12:$AB$1887,23,FALSE),"-")</f>
        <v>-</v>
      </c>
      <c r="AM1484" s="56">
        <f>VLOOKUP(Työfile_2024!D1484,Tmatkat_20km_tarkasteltava_verk!$C$2:$D$1804,2,FALSE)</f>
        <v>10</v>
      </c>
      <c r="AN1484" s="148">
        <f t="shared" si="360"/>
        <v>8.4907428541737412E-2</v>
      </c>
      <c r="AO1484" s="178" t="str">
        <f>IF(E1484=1,VLOOKUP(Työfile_2024!D1484,'2015'!$F$12:$AC$1887,24,FALSE),"-")</f>
        <v>-</v>
      </c>
      <c r="AP1484" s="52">
        <f>VLOOKUP(D1484,Tarkasteltava_verkko_2024_harva!$E$2:$I$1804,5,FALSE)</f>
        <v>0</v>
      </c>
      <c r="AQ1484" s="52">
        <f>VLOOKUP(D1484,Tarkasteltava_verkko_2024_harva!$E$2:$I$1804,4,FALSE)</f>
        <v>0</v>
      </c>
      <c r="AR1484" s="148">
        <v>0</v>
      </c>
      <c r="AS1484" s="170" t="str">
        <f>IFERROR(VLOOKUP(C1484,'2015'!$C$12:$AG$1887,30,FALSE),"-")</f>
        <v>-</v>
      </c>
      <c r="AT1484" s="148">
        <v>0</v>
      </c>
      <c r="AU1484" s="170" t="str">
        <f>IFERROR(VLOOKUP(C1484,'2015'!$C$12:$AG$1887,31,FALSE),"-")</f>
        <v>-</v>
      </c>
      <c r="AV1484" s="106"/>
      <c r="AW1484" s="63">
        <f>IFERROR(VLOOKUP(C1484,Merkittävyysluokitus!$A$2:$J$1705,10,FALSE),"-")</f>
        <v>4</v>
      </c>
      <c r="AX1484" s="175">
        <f>IFERROR(VLOOKUP(C1484,Merkittävyysluokitus!$A$2:$J$1705,6,FALSE),"-")</f>
        <v>2.3436117753430645</v>
      </c>
      <c r="AY1484" s="175">
        <f>IFERROR(VLOOKUP(C1484,Merkittävyysluokitus!$A$2:$J$1705,7,FALSE),"-")</f>
        <v>0.45665930863657889</v>
      </c>
      <c r="AZ1484" s="175">
        <f>IFERROR(VLOOKUP(C1484,Merkittävyysluokitus!$A$2:$J$1705,8,FALSE),"-")</f>
        <v>1.3869524667064859</v>
      </c>
      <c r="BA1484" s="175">
        <f>IFERROR(VLOOKUP(C1484,Merkittävyysluokitus!$A$2:$J$1705,9,FALSE),"-")</f>
        <v>0.5</v>
      </c>
      <c r="BB1484" s="203"/>
      <c r="BC1484" s="203" t="str">
        <f t="shared" si="361"/>
        <v>tieosoite muuttunut</v>
      </c>
      <c r="BD1484" s="39" t="str">
        <f t="shared" si="379"/>
        <v>musta</v>
      </c>
      <c r="BE1484" s="68" t="str">
        <f t="shared" si="356"/>
        <v>musta</v>
      </c>
      <c r="BF1484" s="68" t="str">
        <f t="shared" si="357"/>
        <v>musta</v>
      </c>
      <c r="BG1484" s="68" t="str">
        <f t="shared" si="358"/>
        <v>musta</v>
      </c>
      <c r="BH1484" s="208" t="str">
        <f t="shared" si="359"/>
        <v>musta</v>
      </c>
      <c r="BI1484" s="39"/>
      <c r="BJ1484" s="39" t="str">
        <f>IF(F1484="ei löydy","uusi tie",IF(E1484=0,"tieosoite muuttunut",IF(E1484=1,VLOOKUP(D1484,'2015'!$F$12:$AL$1887,31,FALSE),"-")))</f>
        <v>tieosoite muuttunut</v>
      </c>
      <c r="BK1484" s="67" t="str">
        <f>IF(E1484=1,VLOOKUP(D1484,'2015'!$F$12:$AL$1887,32,FALSE),"-")</f>
        <v>-</v>
      </c>
      <c r="BL1484" s="39" t="str">
        <f>IF(F1484="ei löydy","uusi tie",IF(E1484=0,"tieosoite muuttunut",IF(E1484=1,VLOOKUP(D1484,'2015'!$F$12:$AL$1887,33,FALSE),"-")))</f>
        <v>tieosoite muuttunut</v>
      </c>
      <c r="BM1484" s="39"/>
      <c r="BN1484" s="217" t="str">
        <f>VLOOKUP(D1484,'2015'!$F$12:$AL$1887,33,FALSE)</f>
        <v>musta</v>
      </c>
      <c r="BO1484" s="39"/>
      <c r="BP1484" s="115" t="s">
        <v>10</v>
      </c>
      <c r="BQ1484" s="30"/>
      <c r="BS1484" s="5"/>
      <c r="BU1484" s="37"/>
      <c r="BV1484" s="30" t="s">
        <v>10</v>
      </c>
      <c r="BX1484" t="str">
        <f>IF(E1484=1,VLOOKUP(D1484,'2015'!$F$12:$AX$1887,43,FALSE),"-")</f>
        <v>-</v>
      </c>
      <c r="BY1484" t="str">
        <f>IF(E1484=1,VLOOKUP(D1484,'2015'!$F$12:$AX$1887,44,FALSE),"-")</f>
        <v>-</v>
      </c>
      <c r="BZ1484" t="str">
        <f>IF(E1484=1,VLOOKUP(D1484,'2015'!$F$12:$AX$1887,45,FALSE),"-")</f>
        <v>-</v>
      </c>
      <c r="CA1484" s="31">
        <f t="shared" si="380"/>
        <v>20</v>
      </c>
      <c r="CB1484" s="31">
        <f t="shared" si="381"/>
        <v>10</v>
      </c>
      <c r="CC1484" s="31">
        <f t="shared" si="382"/>
        <v>10</v>
      </c>
      <c r="CD1484" s="31">
        <f t="shared" si="383"/>
        <v>0</v>
      </c>
      <c r="CE1484" s="31">
        <f t="shared" si="384"/>
        <v>0</v>
      </c>
      <c r="CO1484" s="2" t="s">
        <v>35</v>
      </c>
      <c r="CP1484" s="2" t="s">
        <v>35</v>
      </c>
    </row>
    <row r="1485" spans="1:94" ht="15.75" thickBot="1" x14ac:dyDescent="0.3">
      <c r="A1485" s="50"/>
      <c r="B1485" s="50"/>
      <c r="C1485" s="50" t="str">
        <f t="shared" si="362"/>
        <v>13601_1_8884</v>
      </c>
      <c r="D1485" s="51" t="str">
        <f t="shared" si="363"/>
        <v>13601_1</v>
      </c>
      <c r="E1485" s="224">
        <f>IFERROR(VLOOKUP(C1485,'2015'!$C$12:$D$1887,2,FALSE),0)</f>
        <v>1</v>
      </c>
      <c r="F1485" s="51">
        <f>IFERROR(K1485-IFERROR(VLOOKUP(D1485,'2015'!$F$12:$I$1887,4,FALSE),"ei löydy"),"ei löydy")</f>
        <v>0</v>
      </c>
      <c r="G1485" s="224">
        <f>IFERROR(VLOOKUP(Työfile_2024!C1485,Liikennemalli!$D$6:$G$1921,4,FALSE),0)</f>
        <v>1</v>
      </c>
      <c r="H1485" s="225">
        <f>K1485-IFERROR(VLOOKUP(Työfile_2024!D1485,Liikennemalli!$C$6:$H$1921,6,FALSE),"ei löydy")</f>
        <v>0</v>
      </c>
      <c r="I1485" s="80">
        <v>13601</v>
      </c>
      <c r="J1485" s="52">
        <v>1</v>
      </c>
      <c r="K1485" s="52">
        <v>8884</v>
      </c>
      <c r="L1485" s="53"/>
      <c r="M1485" s="54"/>
      <c r="N1485" s="54"/>
      <c r="O1485" s="54"/>
      <c r="P1485" s="54"/>
      <c r="Q1485" s="55"/>
      <c r="R1485" s="55"/>
      <c r="S1485" s="55"/>
      <c r="T1485" s="55"/>
      <c r="U1485" s="52"/>
      <c r="V1485" s="56">
        <v>29</v>
      </c>
      <c r="W1485" s="56">
        <v>1</v>
      </c>
      <c r="X1485" s="56">
        <v>28</v>
      </c>
      <c r="Y1485" s="56">
        <f>VLOOKUP(D1485,Liikennemalli24!$D$2:$F$1804,2,FALSE)</f>
        <v>13</v>
      </c>
      <c r="Z1485" s="148">
        <f>VLOOKUP(D1485,Liikennemalli24!$D$2:$F$1804,3,FALSE)</f>
        <v>0.51700000000000002</v>
      </c>
      <c r="AA1485" s="178">
        <f>IF(G1485=1,VLOOKUP(C1485,Liikennemalli!$D$6:$H$1921,2,FALSE),"-")</f>
        <v>8.6558935822512506</v>
      </c>
      <c r="AB1485" s="198">
        <f>IF(G1485=1,VLOOKUP(C1485,Liikennemalli!$D$6:$H$1921,3,FALSE),"-")</f>
        <v>0.59014691211718895</v>
      </c>
      <c r="AC1485" s="51">
        <f>IF(E1485=1,VLOOKUP(Työfile_2024!D1485,'2015'!$F$12:$X$1887,18,FALSE),"-")</f>
        <v>44</v>
      </c>
      <c r="AD1485" s="51">
        <f>IF(E1485=1,VLOOKUP(Työfile_2024!D1485,'2015'!$F$12:$X$1887,19,FALSE),"-")</f>
        <v>0.78</v>
      </c>
      <c r="AI1485" s="128">
        <f>IF(E1485=1,VLOOKUP(Työfile_2024!D1485,'2015'!$F$12:$AB$1887,20,FALSE),"-")</f>
        <v>0</v>
      </c>
      <c r="AJ1485" s="128">
        <f>IF(E1485=1,VLOOKUP(Työfile_2024!D1485,'2015'!$F$12:$AB$1887,21,FALSE),"-")</f>
        <v>0</v>
      </c>
      <c r="AK1485" s="128">
        <f>IF(E1485=1,VLOOKUP(Työfile_2024!D1485,'2015'!$F$12:$AB$1887,22,FALSE),"-")</f>
        <v>0</v>
      </c>
      <c r="AL1485" s="128">
        <f>IF(E1485=1,VLOOKUP(Työfile_2024!D1485,'2015'!$F$12:$AB$1887,23,FALSE),"-")</f>
        <v>0</v>
      </c>
      <c r="AM1485" s="56">
        <f>VLOOKUP(Työfile_2024!D1485,Tmatkat_20km_tarkasteltava_verk!$C$2:$D$1804,2,FALSE)</f>
        <v>13</v>
      </c>
      <c r="AN1485" s="148">
        <f t="shared" si="360"/>
        <v>0.44827586206896552</v>
      </c>
      <c r="AO1485" s="178">
        <f>IF(E1485=1,VLOOKUP(Työfile_2024!D1485,'2015'!$F$12:$AC$1887,24,FALSE),"-")</f>
        <v>21</v>
      </c>
      <c r="AP1485" s="52">
        <f>VLOOKUP(D1485,Tarkasteltava_verkko_2024_harva!$E$2:$I$1804,5,FALSE)</f>
        <v>0</v>
      </c>
      <c r="AQ1485" s="52">
        <f>VLOOKUP(D1485,Tarkasteltava_verkko_2024_harva!$E$2:$I$1804,4,FALSE)</f>
        <v>0</v>
      </c>
      <c r="AR1485" s="148">
        <v>0</v>
      </c>
      <c r="AS1485" s="170" t="str">
        <f>IFERROR(VLOOKUP(C1485,'2015'!$C$12:$AG$1887,30,FALSE),"-")</f>
        <v/>
      </c>
      <c r="AT1485" s="148">
        <v>0</v>
      </c>
      <c r="AU1485" s="170">
        <f>IFERROR(VLOOKUP(C1485,'2015'!$C$12:$AG$1887,31,FALSE),"-")</f>
        <v>0</v>
      </c>
      <c r="AV1485" s="106"/>
      <c r="AW1485" s="63" t="str">
        <f>IFERROR(VLOOKUP(C1485,Merkittävyysluokitus!$A$2:$J$1705,10,FALSE),"-")</f>
        <v>-</v>
      </c>
      <c r="AX1485" s="175" t="str">
        <f>IFERROR(VLOOKUP(C1485,Merkittävyysluokitus!$A$2:$J$1705,6,FALSE),"-")</f>
        <v>-</v>
      </c>
      <c r="AY1485" s="175" t="str">
        <f>IFERROR(VLOOKUP(C1485,Merkittävyysluokitus!$A$2:$J$1705,7,FALSE),"-")</f>
        <v>-</v>
      </c>
      <c r="AZ1485" s="175" t="str">
        <f>IFERROR(VLOOKUP(C1485,Merkittävyysluokitus!$A$2:$J$1705,8,FALSE),"-")</f>
        <v>-</v>
      </c>
      <c r="BA1485" s="175" t="str">
        <f>IFERROR(VLOOKUP(C1485,Merkittävyysluokitus!$A$2:$J$1705,9,FALSE),"-")</f>
        <v>-</v>
      </c>
      <c r="BB1485" s="203"/>
      <c r="BC1485" s="203" t="str">
        <f t="shared" si="361"/>
        <v/>
      </c>
      <c r="BD1485" s="39" t="str">
        <f t="shared" si="379"/>
        <v>musta</v>
      </c>
      <c r="BE1485" s="68" t="str">
        <f t="shared" si="356"/>
        <v>musta</v>
      </c>
      <c r="BF1485" s="68" t="str">
        <f t="shared" si="357"/>
        <v>musta</v>
      </c>
      <c r="BG1485" s="68" t="str">
        <f t="shared" si="358"/>
        <v>musta</v>
      </c>
      <c r="BH1485" s="208" t="str">
        <f t="shared" si="359"/>
        <v>musta</v>
      </c>
      <c r="BI1485" s="39"/>
      <c r="BJ1485" s="39" t="str">
        <f>IF(F1485="ei löydy","uusi tie",IF(E1485=0,"tieosoite muuttunut",IF(E1485=1,VLOOKUP(D1485,'2015'!$F$12:$AL$1887,31,FALSE),"-")))</f>
        <v>musta</v>
      </c>
      <c r="BK1485" s="67" t="str">
        <f>IF(E1485=1,VLOOKUP(D1485,'2015'!$F$12:$AL$1887,32,FALSE),"-")</f>
        <v>musta</v>
      </c>
      <c r="BL1485" s="39" t="str">
        <f>IF(F1485="ei löydy","uusi tie",IF(E1485=0,"tieosoite muuttunut",IF(E1485=1,VLOOKUP(D1485,'2015'!$F$12:$AL$1887,33,FALSE),"-")))</f>
        <v>musta</v>
      </c>
      <c r="BM1485" s="39"/>
      <c r="BN1485" s="217" t="str">
        <f>VLOOKUP(D1485,'2015'!$F$12:$AL$1887,33,FALSE)</f>
        <v>musta</v>
      </c>
      <c r="BO1485" s="39"/>
      <c r="BP1485" s="115"/>
      <c r="BQ1485" s="26" t="s">
        <v>10</v>
      </c>
      <c r="BS1485" s="5"/>
      <c r="BU1485" s="37"/>
      <c r="BV1485" s="30"/>
      <c r="BX1485" t="str">
        <f>IF(E1485=1,VLOOKUP(D1485,'2015'!$F$12:$AX$1887,43,FALSE),"-")</f>
        <v>musta</v>
      </c>
      <c r="BY1485" t="str">
        <f>IF(E1485=1,VLOOKUP(D1485,'2015'!$F$12:$AX$1887,44,FALSE),"-")</f>
        <v>musta</v>
      </c>
      <c r="BZ1485" t="str">
        <f>IF(E1485=1,VLOOKUP(D1485,'2015'!$F$12:$AX$1887,45,FALSE),"-")</f>
        <v>musta</v>
      </c>
      <c r="CG1485" s="21"/>
      <c r="CH1485" s="21"/>
      <c r="CI1485" s="21"/>
      <c r="CK1485" s="21"/>
      <c r="CL1485" s="21"/>
      <c r="CM1485" s="21"/>
    </row>
    <row r="1486" spans="1:94" ht="15.75" thickBot="1" x14ac:dyDescent="0.3">
      <c r="A1486" s="50"/>
      <c r="B1486" s="50"/>
      <c r="C1486" s="50" t="str">
        <f t="shared" si="362"/>
        <v>13604_2_3520</v>
      </c>
      <c r="D1486" s="51" t="str">
        <f t="shared" si="363"/>
        <v>13604_2</v>
      </c>
      <c r="E1486" s="224">
        <f>IFERROR(VLOOKUP(C1486,'2015'!$C$12:$D$1887,2,FALSE),0)</f>
        <v>1</v>
      </c>
      <c r="F1486" s="51">
        <f>IFERROR(K1486-IFERROR(VLOOKUP(D1486,'2015'!$F$12:$I$1887,4,FALSE),"ei löydy"),"ei löydy")</f>
        <v>0</v>
      </c>
      <c r="G1486" s="224">
        <f>IFERROR(VLOOKUP(Työfile_2024!C1486,Liikennemalli!$D$6:$G$1921,4,FALSE),0)</f>
        <v>1</v>
      </c>
      <c r="H1486" s="225">
        <f>K1486-IFERROR(VLOOKUP(Työfile_2024!D1486,Liikennemalli!$C$6:$H$1921,6,FALSE),"ei löydy")</f>
        <v>0</v>
      </c>
      <c r="I1486" s="80">
        <v>13604</v>
      </c>
      <c r="J1486" s="52">
        <v>2</v>
      </c>
      <c r="K1486" s="52">
        <v>3520</v>
      </c>
      <c r="L1486" s="53"/>
      <c r="M1486" s="54"/>
      <c r="N1486" s="54"/>
      <c r="O1486" s="54"/>
      <c r="P1486" s="54"/>
      <c r="Q1486" s="55"/>
      <c r="R1486" s="55"/>
      <c r="S1486" s="55"/>
      <c r="T1486" s="55"/>
      <c r="U1486" s="52"/>
      <c r="V1486" s="56">
        <v>19</v>
      </c>
      <c r="W1486" s="56">
        <v>0</v>
      </c>
      <c r="X1486" s="56">
        <v>24</v>
      </c>
      <c r="Y1486" s="56">
        <f>VLOOKUP(D1486,Liikennemalli24!$D$2:$F$1804,2,FALSE)</f>
        <v>17</v>
      </c>
      <c r="Z1486" s="57">
        <f>VLOOKUP(D1486,Liikennemalli24!$D$2:$F$1804,3,FALSE)</f>
        <v>0.67100000000000004</v>
      </c>
      <c r="AA1486" s="178">
        <f>IF(G1486=1,VLOOKUP(C1486,Liikennemalli!$D$6:$H$1921,2,FALSE),"-")</f>
        <v>7.2118830358529804</v>
      </c>
      <c r="AB1486" s="197">
        <f>IF(G1486=1,VLOOKUP(C1486,Liikennemalli!$D$6:$H$1921,3,FALSE),"-")</f>
        <v>0.67470518473063701</v>
      </c>
      <c r="AC1486" s="134">
        <f>IF(E1486=1,VLOOKUP(Työfile_2024!D1486,'2015'!$F$12:$X$1887,18,FALSE),"-")</f>
        <v>58</v>
      </c>
      <c r="AD1486" s="127">
        <f>IF(E1486=1,VLOOKUP(Työfile_2024!D1486,'2015'!$F$12:$X$1887,19,FALSE),"-")</f>
        <v>0.86</v>
      </c>
      <c r="AI1486" s="127">
        <f>IF(E1486=1,VLOOKUP(Työfile_2024!D1486,'2015'!$F$12:$AB$1887,20,FALSE),"-")</f>
        <v>0</v>
      </c>
      <c r="AJ1486" s="127">
        <f>IF(E1486=1,VLOOKUP(Työfile_2024!D1486,'2015'!$F$12:$AB$1887,21,FALSE),"-")</f>
        <v>0</v>
      </c>
      <c r="AK1486" s="127">
        <f>IF(E1486=1,VLOOKUP(Työfile_2024!D1486,'2015'!$F$12:$AB$1887,22,FALSE),"-")</f>
        <v>0</v>
      </c>
      <c r="AL1486" s="127">
        <f>IF(E1486=1,VLOOKUP(Työfile_2024!D1486,'2015'!$F$12:$AB$1887,23,FALSE),"-")</f>
        <v>0</v>
      </c>
      <c r="AM1486" s="56">
        <f>VLOOKUP(Työfile_2024!D1486,Tmatkat_20km_tarkasteltava_verk!$C$2:$D$1804,2,FALSE)</f>
        <v>1</v>
      </c>
      <c r="AN1486" s="148">
        <f t="shared" si="360"/>
        <v>5.2631578947368418E-2</v>
      </c>
      <c r="AO1486" s="178">
        <f>IF(E1486=1,VLOOKUP(Työfile_2024!D1486,'2015'!$F$12:$AC$1887,24,FALSE),"-")</f>
        <v>12</v>
      </c>
      <c r="AP1486" s="52">
        <f>VLOOKUP(D1486,Tarkasteltava_verkko_2024_harva!$E$2:$I$1804,5,FALSE)</f>
        <v>0</v>
      </c>
      <c r="AQ1486" s="52">
        <f>VLOOKUP(D1486,Tarkasteltava_verkko_2024_harva!$E$2:$I$1804,4,FALSE)</f>
        <v>0</v>
      </c>
      <c r="AR1486" s="148">
        <v>0</v>
      </c>
      <c r="AS1486" s="170" t="str">
        <f>IFERROR(VLOOKUP(C1486,'2015'!$C$12:$AG$1887,30,FALSE),"-")</f>
        <v/>
      </c>
      <c r="AT1486" s="148">
        <v>0</v>
      </c>
      <c r="AU1486" s="170">
        <f>IFERROR(VLOOKUP(C1486,'2015'!$C$12:$AG$1887,31,FALSE),"-")</f>
        <v>0</v>
      </c>
      <c r="AV1486" s="106"/>
      <c r="AW1486" s="63">
        <f>IFERROR(VLOOKUP(C1486,Merkittävyysluokitus!$A$2:$J$1705,10,FALSE),"-")</f>
        <v>4</v>
      </c>
      <c r="AX1486" s="175">
        <f>IFERROR(VLOOKUP(C1486,Merkittävyysluokitus!$A$2:$J$1705,6,FALSE),"-")</f>
        <v>0.90859817351598171</v>
      </c>
      <c r="AY1486" s="175">
        <f>IFERROR(VLOOKUP(C1486,Merkittävyysluokitus!$A$2:$J$1705,7,FALSE),"-")</f>
        <v>6.3666666666666649E-2</v>
      </c>
      <c r="AZ1486" s="175">
        <f>IFERROR(VLOOKUP(C1486,Merkittävyysluokitus!$A$2:$J$1705,8,FALSE),"-")</f>
        <v>0.34493150684931506</v>
      </c>
      <c r="BA1486" s="175">
        <f>IFERROR(VLOOKUP(C1486,Merkittävyysluokitus!$A$2:$J$1705,9,FALSE),"-")</f>
        <v>0.5</v>
      </c>
      <c r="BB1486" s="203"/>
      <c r="BC1486" s="203" t="str">
        <f t="shared" si="361"/>
        <v/>
      </c>
      <c r="BD1486" s="39" t="str">
        <f t="shared" si="379"/>
        <v>musta</v>
      </c>
      <c r="BE1486" s="68" t="str">
        <f t="shared" ref="BE1486:BE1549" si="385">IF(Z1486="-","ei mallia",IF(Z1486=0,"ei mallia",IF(Z1486&gt;0.599999,IF(Y1486&gt;999,"punainen",IF(AM1486&gt;99,"punainen",IF(AP1486="tiivis","punainen","musta"))),"musta")))</f>
        <v>musta</v>
      </c>
      <c r="BF1486" s="68" t="str">
        <f t="shared" ref="BF1486:BF1549" si="386">IF(Z1486="-","ei mallia",IF(Z1486=0,"ei mallia",IF(Z1486&gt;0.399999,IF(Y1486&gt;1999,"punainen",IF(AM1486&gt;499,"punainen",IF(AQ1486="harva","punainen","musta"))),"musta")))</f>
        <v>musta</v>
      </c>
      <c r="BG1486" s="68" t="str">
        <f t="shared" ref="BG1486:BG1549" si="387">IF(Z1486="-","ei mallia",IF(Y1486=0,"ei mallia",(IF(AND(SUM((Z1486&gt;$BF$2),(Y1486&gt;$BF$3),(AM1486&gt;$BF$4),(AQ1486=$BF$5))&gt;=2,OR(Z1486&gt;$BG$2,Y1486&gt;$BG$3,AM1486&gt;$BG$4,AP1486=$BG$5)),"punainen","musta"))))</f>
        <v>musta</v>
      </c>
      <c r="BH1486" s="208" t="str">
        <f t="shared" ref="BH1486:BH1549" si="388">IF(Z1486&gt;0.5,IF(AQ1486="harva","punainen","musta"),"musta")</f>
        <v>musta</v>
      </c>
      <c r="BI1486" s="39"/>
      <c r="BJ1486" s="39" t="str">
        <f>IF(F1486="ei löydy","uusi tie",IF(E1486=0,"tieosoite muuttunut",IF(E1486=1,VLOOKUP(D1486,'2015'!$F$12:$AL$1887,31,FALSE),"-")))</f>
        <v>musta</v>
      </c>
      <c r="BK1486" s="67" t="str">
        <f>IF(E1486=1,VLOOKUP(D1486,'2015'!$F$12:$AL$1887,32,FALSE),"-")</f>
        <v>musta</v>
      </c>
      <c r="BL1486" s="39" t="str">
        <f>IF(F1486="ei löydy","uusi tie",IF(E1486=0,"tieosoite muuttunut",IF(E1486=1,VLOOKUP(D1486,'2015'!$F$12:$AL$1887,33,FALSE),"-")))</f>
        <v>musta</v>
      </c>
      <c r="BM1486" s="39"/>
      <c r="BN1486" s="217" t="str">
        <f>VLOOKUP(D1486,'2015'!$F$12:$AL$1887,33,FALSE)</f>
        <v>musta</v>
      </c>
      <c r="BO1486" s="39"/>
      <c r="BP1486" s="115" t="s">
        <v>10</v>
      </c>
      <c r="BQ1486" s="30"/>
      <c r="BS1486" s="5"/>
      <c r="BU1486" s="37"/>
      <c r="BV1486" s="30" t="s">
        <v>10</v>
      </c>
      <c r="BX1486" t="str">
        <f>IF(E1486=1,VLOOKUP(D1486,'2015'!$F$12:$AX$1887,43,FALSE),"-")</f>
        <v>musta</v>
      </c>
      <c r="BY1486" t="str">
        <f>IF(E1486=1,VLOOKUP(D1486,'2015'!$F$12:$AX$1887,44,FALSE),"-")</f>
        <v>musta</v>
      </c>
      <c r="BZ1486" t="str">
        <f>IF(E1486=1,VLOOKUP(D1486,'2015'!$F$12:$AX$1887,45,FALSE),"-")</f>
        <v>musta</v>
      </c>
      <c r="CA1486" s="31">
        <f>SUM(CB1486:CE1486)</f>
        <v>10</v>
      </c>
      <c r="CB1486" s="31">
        <f>IF(AD1486&gt;0.59999,10,IF(AD1486&gt;0.39999,1,0))</f>
        <v>10</v>
      </c>
      <c r="CC1486" s="31">
        <f>IF(AC1486&gt;1999,10,IF(AC1486&gt;999,1,0))</f>
        <v>0</v>
      </c>
      <c r="CD1486" s="31">
        <f>IF(AM1486&gt;499,10,IF(AM1486&gt;99,1,0))</f>
        <v>0</v>
      </c>
      <c r="CE1486" s="31">
        <f>IF(AQ1486="osa seud. yht",10,IF(AP1486="osa seud. yht",1,0))</f>
        <v>0</v>
      </c>
      <c r="CO1486" s="2" t="s">
        <v>35</v>
      </c>
      <c r="CP1486" s="2" t="s">
        <v>35</v>
      </c>
    </row>
    <row r="1487" spans="1:94" ht="15.75" thickBot="1" x14ac:dyDescent="0.3">
      <c r="A1487" s="50"/>
      <c r="B1487" s="50"/>
      <c r="C1487" s="50" t="str">
        <f t="shared" si="362"/>
        <v>13606_1_7910</v>
      </c>
      <c r="D1487" s="51" t="str">
        <f t="shared" si="363"/>
        <v>13606_1</v>
      </c>
      <c r="E1487" s="224">
        <f>IFERROR(VLOOKUP(C1487,'2015'!$C$12:$D$1887,2,FALSE),0)</f>
        <v>1</v>
      </c>
      <c r="F1487" s="51">
        <f>IFERROR(K1487-IFERROR(VLOOKUP(D1487,'2015'!$F$12:$I$1887,4,FALSE),"ei löydy"),"ei löydy")</f>
        <v>0</v>
      </c>
      <c r="G1487" s="224">
        <f>IFERROR(VLOOKUP(Työfile_2024!C1487,Liikennemalli!$D$6:$G$1921,4,FALSE),0)</f>
        <v>1</v>
      </c>
      <c r="H1487" s="225">
        <f>K1487-IFERROR(VLOOKUP(Työfile_2024!D1487,Liikennemalli!$C$6:$H$1921,6,FALSE),"ei löydy")</f>
        <v>0</v>
      </c>
      <c r="I1487" s="80">
        <v>13606</v>
      </c>
      <c r="J1487" s="52">
        <v>1</v>
      </c>
      <c r="K1487" s="52">
        <v>7910</v>
      </c>
      <c r="L1487" s="53"/>
      <c r="M1487" s="54"/>
      <c r="N1487" s="54"/>
      <c r="O1487" s="54"/>
      <c r="P1487" s="54"/>
      <c r="Q1487" s="55"/>
      <c r="R1487" s="55"/>
      <c r="S1487" s="55"/>
      <c r="T1487" s="55"/>
      <c r="U1487" s="52"/>
      <c r="V1487" s="56">
        <v>65</v>
      </c>
      <c r="W1487" s="56">
        <v>3</v>
      </c>
      <c r="X1487" s="56">
        <v>55</v>
      </c>
      <c r="Y1487" s="56">
        <f>VLOOKUP(D1487,Liikennemalli24!$D$2:$F$1804,2,FALSE)</f>
        <v>285</v>
      </c>
      <c r="Z1487" s="148">
        <f>VLOOKUP(D1487,Liikennemalli24!$D$2:$F$1804,3,FALSE)</f>
        <v>0.85299999999999998</v>
      </c>
      <c r="AA1487" s="178">
        <f>IF(G1487=1,VLOOKUP(C1487,Liikennemalli!$D$6:$H$1921,2,FALSE),"-")</f>
        <v>207.05296357398001</v>
      </c>
      <c r="AB1487" s="198">
        <f>IF(G1487=1,VLOOKUP(C1487,Liikennemalli!$D$6:$H$1921,3,FALSE),"-")</f>
        <v>0.962286534372504</v>
      </c>
      <c r="AC1487" s="51">
        <f>IF(E1487=1,VLOOKUP(Työfile_2024!D1487,'2015'!$F$12:$X$1887,18,FALSE),"-")</f>
        <v>136</v>
      </c>
      <c r="AD1487" s="51">
        <f>IF(E1487=1,VLOOKUP(Työfile_2024!D1487,'2015'!$F$12:$X$1887,19,FALSE),"-")</f>
        <v>0.89</v>
      </c>
      <c r="AI1487" s="128">
        <f>IF(E1487=1,VLOOKUP(Työfile_2024!D1487,'2015'!$F$12:$AB$1887,20,FALSE),"-")</f>
        <v>0</v>
      </c>
      <c r="AJ1487" s="128">
        <f>IF(E1487=1,VLOOKUP(Työfile_2024!D1487,'2015'!$F$12:$AB$1887,21,FALSE),"-")</f>
        <v>0</v>
      </c>
      <c r="AK1487" s="128">
        <f>IF(E1487=1,VLOOKUP(Työfile_2024!D1487,'2015'!$F$12:$AB$1887,22,FALSE),"-")</f>
        <v>0</v>
      </c>
      <c r="AL1487" s="128">
        <f>IF(E1487=1,VLOOKUP(Työfile_2024!D1487,'2015'!$F$12:$AB$1887,23,FALSE),"-")</f>
        <v>0</v>
      </c>
      <c r="AM1487" s="56">
        <f>VLOOKUP(Työfile_2024!D1487,Tmatkat_20km_tarkasteltava_verk!$C$2:$D$1804,2,FALSE)</f>
        <v>39</v>
      </c>
      <c r="AN1487" s="148">
        <f t="shared" ref="AN1487:AN1550" si="389">AM1487/V1487</f>
        <v>0.6</v>
      </c>
      <c r="AO1487" s="178">
        <f>IF(E1487=1,VLOOKUP(Työfile_2024!D1487,'2015'!$F$12:$AC$1887,24,FALSE),"-")</f>
        <v>18</v>
      </c>
      <c r="AP1487" s="52">
        <f>VLOOKUP(D1487,Tarkasteltava_verkko_2024_harva!$E$2:$I$1804,5,FALSE)</f>
        <v>0</v>
      </c>
      <c r="AQ1487" s="52">
        <f>VLOOKUP(D1487,Tarkasteltava_verkko_2024_harva!$E$2:$I$1804,4,FALSE)</f>
        <v>0</v>
      </c>
      <c r="AR1487" s="148">
        <v>0</v>
      </c>
      <c r="AS1487" s="170" t="str">
        <f>IFERROR(VLOOKUP(C1487,'2015'!$C$12:$AG$1887,30,FALSE),"-")</f>
        <v/>
      </c>
      <c r="AT1487" s="148">
        <v>0</v>
      </c>
      <c r="AU1487" s="170">
        <f>IFERROR(VLOOKUP(C1487,'2015'!$C$12:$AG$1887,31,FALSE),"-")</f>
        <v>0</v>
      </c>
      <c r="AV1487" s="106"/>
      <c r="AW1487" s="63">
        <f>IFERROR(VLOOKUP(C1487,Merkittävyysluokitus!$A$2:$J$1705,10,FALSE),"-")</f>
        <v>3</v>
      </c>
      <c r="AX1487" s="175">
        <f>IFERROR(VLOOKUP(C1487,Merkittävyysluokitus!$A$2:$J$1705,6,FALSE),"-")</f>
        <v>3.0341400304414003</v>
      </c>
      <c r="AY1487" s="175">
        <f>IFERROR(VLOOKUP(C1487,Merkittävyysluokitus!$A$2:$J$1705,7,FALSE),"-")</f>
        <v>0.36999999999999994</v>
      </c>
      <c r="AZ1487" s="175">
        <f>IFERROR(VLOOKUP(C1487,Merkittävyysluokitus!$A$2:$J$1705,8,FALSE),"-")</f>
        <v>1.8308066971080672</v>
      </c>
      <c r="BA1487" s="175">
        <f>IFERROR(VLOOKUP(C1487,Merkittävyysluokitus!$A$2:$J$1705,9,FALSE),"-")</f>
        <v>0.83333333333333326</v>
      </c>
      <c r="BB1487" s="203"/>
      <c r="BC1487" s="203" t="str">
        <f t="shared" ref="BC1487:BC1550" si="390">IF(BD1487="ei luokiteltu","ei mallia",IF(BL1487="tieosoite muuttunut","tieosoite muuttunut",IF(BD1487&lt;&gt;BL1487,"muutos","")))</f>
        <v/>
      </c>
      <c r="BD1487" s="39" t="str">
        <f t="shared" si="379"/>
        <v>musta</v>
      </c>
      <c r="BE1487" s="68" t="str">
        <f t="shared" si="385"/>
        <v>musta</v>
      </c>
      <c r="BF1487" s="68" t="str">
        <f t="shared" si="386"/>
        <v>musta</v>
      </c>
      <c r="BG1487" s="68" t="str">
        <f t="shared" si="387"/>
        <v>musta</v>
      </c>
      <c r="BH1487" s="208" t="str">
        <f t="shared" si="388"/>
        <v>musta</v>
      </c>
      <c r="BI1487" s="39"/>
      <c r="BJ1487" s="39" t="str">
        <f>IF(F1487="ei löydy","uusi tie",IF(E1487=0,"tieosoite muuttunut",IF(E1487=1,VLOOKUP(D1487,'2015'!$F$12:$AL$1887,31,FALSE),"-")))</f>
        <v>musta</v>
      </c>
      <c r="BK1487" s="67" t="str">
        <f>IF(E1487=1,VLOOKUP(D1487,'2015'!$F$12:$AL$1887,32,FALSE),"-")</f>
        <v>musta</v>
      </c>
      <c r="BL1487" s="39" t="str">
        <f>IF(F1487="ei löydy","uusi tie",IF(E1487=0,"tieosoite muuttunut",IF(E1487=1,VLOOKUP(D1487,'2015'!$F$12:$AL$1887,33,FALSE),"-")))</f>
        <v>musta</v>
      </c>
      <c r="BM1487" s="39"/>
      <c r="BN1487" s="217" t="str">
        <f>VLOOKUP(D1487,'2015'!$F$12:$AL$1887,33,FALSE)</f>
        <v>musta</v>
      </c>
      <c r="BO1487" s="39"/>
      <c r="BP1487" s="115"/>
      <c r="BQ1487" s="26" t="s">
        <v>10</v>
      </c>
      <c r="BS1487" s="5"/>
      <c r="BU1487" s="37"/>
      <c r="BV1487" s="30"/>
      <c r="BX1487" t="str">
        <f>IF(E1487=1,VLOOKUP(D1487,'2015'!$F$12:$AX$1887,43,FALSE),"-")</f>
        <v>musta</v>
      </c>
      <c r="BY1487" t="str">
        <f>IF(E1487=1,VLOOKUP(D1487,'2015'!$F$12:$AX$1887,44,FALSE),"-")</f>
        <v>musta</v>
      </c>
      <c r="BZ1487" t="str">
        <f>IF(E1487=1,VLOOKUP(D1487,'2015'!$F$12:$AX$1887,45,FALSE),"-")</f>
        <v>musta</v>
      </c>
      <c r="CG1487" s="21"/>
      <c r="CH1487" s="21"/>
      <c r="CI1487" s="21"/>
      <c r="CK1487" s="21"/>
      <c r="CL1487" s="21"/>
      <c r="CM1487" s="21"/>
    </row>
    <row r="1488" spans="1:94" ht="15.75" thickBot="1" x14ac:dyDescent="0.3">
      <c r="A1488" s="50"/>
      <c r="B1488" s="50"/>
      <c r="C1488" s="50" t="str">
        <f t="shared" ref="C1488:C1551" si="391">CONCATENATE(I1488,"_",J1488,"_",K1488)</f>
        <v>13607_1_11470</v>
      </c>
      <c r="D1488" s="51" t="str">
        <f t="shared" ref="D1488:D1551" si="392">CONCATENATE(I1488,"_",J1488)</f>
        <v>13607_1</v>
      </c>
      <c r="E1488" s="224">
        <f>IFERROR(VLOOKUP(C1488,'2015'!$C$12:$D$1887,2,FALSE),0)</f>
        <v>0</v>
      </c>
      <c r="F1488" s="51">
        <f>IFERROR(K1488-IFERROR(VLOOKUP(D1488,'2015'!$F$12:$I$1887,4,FALSE),"ei löydy"),"ei löydy")</f>
        <v>5274</v>
      </c>
      <c r="G1488" s="224">
        <f>IFERROR(VLOOKUP(Työfile_2024!C1488,Liikennemalli!$D$6:$G$1921,4,FALSE),0)</f>
        <v>1</v>
      </c>
      <c r="H1488" s="225">
        <f>K1488-IFERROR(VLOOKUP(Työfile_2024!D1488,Liikennemalli!$C$6:$H$1921,6,FALSE),"ei löydy")</f>
        <v>0</v>
      </c>
      <c r="I1488" s="80">
        <v>13607</v>
      </c>
      <c r="J1488" s="52">
        <v>1</v>
      </c>
      <c r="K1488" s="52">
        <v>11470</v>
      </c>
      <c r="L1488" s="53"/>
      <c r="M1488" s="54"/>
      <c r="N1488" s="54"/>
      <c r="O1488" s="54"/>
      <c r="P1488" s="54"/>
      <c r="Q1488" s="55"/>
      <c r="R1488" s="55"/>
      <c r="S1488" s="55"/>
      <c r="T1488" s="55"/>
      <c r="U1488" s="52"/>
      <c r="V1488" s="56">
        <v>28</v>
      </c>
      <c r="W1488" s="56">
        <v>3</v>
      </c>
      <c r="X1488" s="56">
        <v>20</v>
      </c>
      <c r="Y1488" s="56">
        <f>VLOOKUP(D1488,Liikennemalli24!$D$2:$F$1804,2,FALSE)</f>
        <v>15</v>
      </c>
      <c r="Z1488" s="57">
        <f>VLOOKUP(D1488,Liikennemalli24!$D$2:$F$1804,3,FALSE)</f>
        <v>0.94599999999999995</v>
      </c>
      <c r="AA1488" s="178">
        <f>IF(G1488=1,VLOOKUP(C1488,Liikennemalli!$D$6:$H$1921,2,FALSE),"-")</f>
        <v>13.8148800551542</v>
      </c>
      <c r="AB1488" s="197">
        <f>IF(G1488=1,VLOOKUP(C1488,Liikennemalli!$D$6:$H$1921,3,FALSE),"-")</f>
        <v>0.89218504597860304</v>
      </c>
      <c r="AC1488" s="134" t="str">
        <f>IF(E1488=1,VLOOKUP(Työfile_2024!D1488,'2015'!$F$12:$X$1887,18,FALSE),"-")</f>
        <v>-</v>
      </c>
      <c r="AD1488" s="127" t="str">
        <f>IF(E1488=1,VLOOKUP(Työfile_2024!D1488,'2015'!$F$12:$X$1887,19,FALSE),"-")</f>
        <v>-</v>
      </c>
      <c r="AI1488" s="127" t="str">
        <f>IF(E1488=1,VLOOKUP(Työfile_2024!D1488,'2015'!$F$12:$AB$1887,20,FALSE),"-")</f>
        <v>-</v>
      </c>
      <c r="AJ1488" s="127" t="str">
        <f>IF(E1488=1,VLOOKUP(Työfile_2024!D1488,'2015'!$F$12:$AB$1887,21,FALSE),"-")</f>
        <v>-</v>
      </c>
      <c r="AK1488" s="127" t="str">
        <f>IF(E1488=1,VLOOKUP(Työfile_2024!D1488,'2015'!$F$12:$AB$1887,22,FALSE),"-")</f>
        <v>-</v>
      </c>
      <c r="AL1488" s="127" t="str">
        <f>IF(E1488=1,VLOOKUP(Työfile_2024!D1488,'2015'!$F$12:$AB$1887,23,FALSE),"-")</f>
        <v>-</v>
      </c>
      <c r="AM1488" s="56">
        <f>VLOOKUP(Työfile_2024!D1488,Tmatkat_20km_tarkasteltava_verk!$C$2:$D$1804,2,FALSE)</f>
        <v>19</v>
      </c>
      <c r="AN1488" s="148">
        <f t="shared" si="389"/>
        <v>0.6785714285714286</v>
      </c>
      <c r="AO1488" s="178" t="str">
        <f>IF(E1488=1,VLOOKUP(Työfile_2024!D1488,'2015'!$F$12:$AC$1887,24,FALSE),"-")</f>
        <v>-</v>
      </c>
      <c r="AP1488" s="52">
        <f>VLOOKUP(D1488,Tarkasteltava_verkko_2024_harva!$E$2:$I$1804,5,FALSE)</f>
        <v>0</v>
      </c>
      <c r="AQ1488" s="52">
        <f>VLOOKUP(D1488,Tarkasteltava_verkko_2024_harva!$E$2:$I$1804,4,FALSE)</f>
        <v>0</v>
      </c>
      <c r="AR1488" s="148">
        <v>0</v>
      </c>
      <c r="AS1488" s="170" t="str">
        <f>IFERROR(VLOOKUP(C1488,'2015'!$C$12:$AG$1887,30,FALSE),"-")</f>
        <v>-</v>
      </c>
      <c r="AT1488" s="148">
        <v>0</v>
      </c>
      <c r="AU1488" s="170" t="str">
        <f>IFERROR(VLOOKUP(C1488,'2015'!$C$12:$AG$1887,31,FALSE),"-")</f>
        <v>-</v>
      </c>
      <c r="AV1488" s="106"/>
      <c r="AW1488" s="63">
        <f>IFERROR(VLOOKUP(C1488,Merkittävyysluokitus!$A$2:$J$1705,10,FALSE),"-")</f>
        <v>4</v>
      </c>
      <c r="AX1488" s="175">
        <f>IFERROR(VLOOKUP(C1488,Merkittävyysluokitus!$A$2:$J$1705,6,FALSE),"-")</f>
        <v>1.5295707762557078</v>
      </c>
      <c r="AY1488" s="175">
        <f>IFERROR(VLOOKUP(C1488,Merkittävyysluokitus!$A$2:$J$1705,7,FALSE),"-")</f>
        <v>0.15733333333333333</v>
      </c>
      <c r="AZ1488" s="175">
        <f>IFERROR(VLOOKUP(C1488,Merkittävyysluokitus!$A$2:$J$1705,8,FALSE),"-")</f>
        <v>0.87223744292237448</v>
      </c>
      <c r="BA1488" s="175">
        <f>IFERROR(VLOOKUP(C1488,Merkittävyysluokitus!$A$2:$J$1705,9,FALSE),"-")</f>
        <v>0.5</v>
      </c>
      <c r="BB1488" s="203"/>
      <c r="BC1488" s="203" t="str">
        <f t="shared" si="390"/>
        <v>tieosoite muuttunut</v>
      </c>
      <c r="BD1488" s="39" t="str">
        <f t="shared" si="379"/>
        <v>musta</v>
      </c>
      <c r="BE1488" s="68" t="str">
        <f t="shared" si="385"/>
        <v>musta</v>
      </c>
      <c r="BF1488" s="68" t="str">
        <f t="shared" si="386"/>
        <v>musta</v>
      </c>
      <c r="BG1488" s="68" t="str">
        <f t="shared" si="387"/>
        <v>musta</v>
      </c>
      <c r="BH1488" s="208" t="str">
        <f t="shared" si="388"/>
        <v>musta</v>
      </c>
      <c r="BI1488" s="39"/>
      <c r="BJ1488" s="39" t="str">
        <f>IF(F1488="ei löydy","uusi tie",IF(E1488=0,"tieosoite muuttunut",IF(E1488=1,VLOOKUP(D1488,'2015'!$F$12:$AL$1887,31,FALSE),"-")))</f>
        <v>tieosoite muuttunut</v>
      </c>
      <c r="BK1488" s="67" t="str">
        <f>IF(E1488=1,VLOOKUP(D1488,'2015'!$F$12:$AL$1887,32,FALSE),"-")</f>
        <v>-</v>
      </c>
      <c r="BL1488" s="39" t="str">
        <f>IF(F1488="ei löydy","uusi tie",IF(E1488=0,"tieosoite muuttunut",IF(E1488=1,VLOOKUP(D1488,'2015'!$F$12:$AL$1887,33,FALSE),"-")))</f>
        <v>tieosoite muuttunut</v>
      </c>
      <c r="BM1488" s="39"/>
      <c r="BN1488" s="217" t="str">
        <f>VLOOKUP(D1488,'2015'!$F$12:$AL$1887,33,FALSE)</f>
        <v>musta</v>
      </c>
      <c r="BO1488" s="39"/>
      <c r="BP1488" s="115" t="s">
        <v>10</v>
      </c>
      <c r="BQ1488" s="30"/>
      <c r="BS1488" s="5"/>
      <c r="BU1488" s="37"/>
      <c r="BV1488" s="30" t="s">
        <v>10</v>
      </c>
      <c r="BX1488" t="str">
        <f>IF(E1488=1,VLOOKUP(D1488,'2015'!$F$12:$AX$1887,43,FALSE),"-")</f>
        <v>-</v>
      </c>
      <c r="BY1488" t="str">
        <f>IF(E1488=1,VLOOKUP(D1488,'2015'!$F$12:$AX$1887,44,FALSE),"-")</f>
        <v>-</v>
      </c>
      <c r="BZ1488" t="str">
        <f>IF(E1488=1,VLOOKUP(D1488,'2015'!$F$12:$AX$1887,45,FALSE),"-")</f>
        <v>-</v>
      </c>
      <c r="CA1488" s="31">
        <f t="shared" ref="CA1488:CA1519" si="393">SUM(CB1488:CE1488)</f>
        <v>20</v>
      </c>
      <c r="CB1488" s="31">
        <f t="shared" ref="CB1488:CB1519" si="394">IF(AD1488&gt;0.59999,10,IF(AD1488&gt;0.39999,1,0))</f>
        <v>10</v>
      </c>
      <c r="CC1488" s="31">
        <f t="shared" ref="CC1488:CC1519" si="395">IF(AC1488&gt;1999,10,IF(AC1488&gt;999,1,0))</f>
        <v>10</v>
      </c>
      <c r="CD1488" s="31">
        <f t="shared" ref="CD1488:CD1519" si="396">IF(AM1488&gt;499,10,IF(AM1488&gt;99,1,0))</f>
        <v>0</v>
      </c>
      <c r="CE1488" s="31">
        <f t="shared" ref="CE1488:CE1519" si="397">IF(AQ1488="osa seud. yht",10,IF(AP1488="osa seud. yht",1,0))</f>
        <v>0</v>
      </c>
      <c r="CO1488" s="2" t="s">
        <v>35</v>
      </c>
      <c r="CP1488" s="2" t="s">
        <v>35</v>
      </c>
    </row>
    <row r="1489" spans="1:94" ht="15.75" thickBot="1" x14ac:dyDescent="0.3">
      <c r="A1489" s="50"/>
      <c r="B1489" s="50"/>
      <c r="C1489" s="50" t="str">
        <f t="shared" si="391"/>
        <v>13607_3_5830</v>
      </c>
      <c r="D1489" s="51" t="str">
        <f t="shared" si="392"/>
        <v>13607_3</v>
      </c>
      <c r="E1489" s="224">
        <f>IFERROR(VLOOKUP(C1489,'2015'!$C$12:$D$1887,2,FALSE),0)</f>
        <v>1</v>
      </c>
      <c r="F1489" s="51">
        <f>IFERROR(K1489-IFERROR(VLOOKUP(D1489,'2015'!$F$12:$I$1887,4,FALSE),"ei löydy"),"ei löydy")</f>
        <v>0</v>
      </c>
      <c r="G1489" s="224">
        <f>IFERROR(VLOOKUP(Työfile_2024!C1489,Liikennemalli!$D$6:$G$1921,4,FALSE),0)</f>
        <v>1</v>
      </c>
      <c r="H1489" s="225">
        <f>K1489-IFERROR(VLOOKUP(Työfile_2024!D1489,Liikennemalli!$C$6:$H$1921,6,FALSE),"ei löydy")</f>
        <v>0</v>
      </c>
      <c r="I1489" s="80">
        <v>13607</v>
      </c>
      <c r="J1489" s="52">
        <v>3</v>
      </c>
      <c r="K1489" s="52">
        <v>5830</v>
      </c>
      <c r="L1489" s="53"/>
      <c r="M1489" s="54"/>
      <c r="N1489" s="54"/>
      <c r="O1489" s="54"/>
      <c r="P1489" s="54"/>
      <c r="Q1489" s="55"/>
      <c r="R1489" s="55"/>
      <c r="S1489" s="55"/>
      <c r="T1489" s="55"/>
      <c r="U1489" s="52"/>
      <c r="V1489" s="56">
        <v>28</v>
      </c>
      <c r="W1489" s="56">
        <v>3</v>
      </c>
      <c r="X1489" s="56">
        <v>20</v>
      </c>
      <c r="Y1489" s="56">
        <f>VLOOKUP(D1489,Liikennemalli24!$D$2:$F$1804,2,FALSE)</f>
        <v>2</v>
      </c>
      <c r="Z1489" s="57">
        <f>VLOOKUP(D1489,Liikennemalli24!$D$2:$F$1804,3,FALSE)</f>
        <v>1</v>
      </c>
      <c r="AA1489" s="178">
        <f>IF(G1489=1,VLOOKUP(C1489,Liikennemalli!$D$6:$H$1921,2,FALSE),"-")</f>
        <v>1</v>
      </c>
      <c r="AB1489" s="197">
        <f>IF(G1489=1,VLOOKUP(C1489,Liikennemalli!$D$6:$H$1921,3,FALSE),"-")</f>
        <v>1</v>
      </c>
      <c r="AC1489" s="134">
        <f>IF(E1489=1,VLOOKUP(Työfile_2024!D1489,'2015'!$F$12:$X$1887,18,FALSE),"-")</f>
        <v>103</v>
      </c>
      <c r="AD1489" s="127">
        <f>IF(E1489=1,VLOOKUP(Työfile_2024!D1489,'2015'!$F$12:$X$1887,19,FALSE),"-")</f>
        <v>0.91</v>
      </c>
      <c r="AI1489" s="127">
        <f>IF(E1489=1,VLOOKUP(Työfile_2024!D1489,'2015'!$F$12:$AB$1887,20,FALSE),"-")</f>
        <v>0</v>
      </c>
      <c r="AJ1489" s="127">
        <f>IF(E1489=1,VLOOKUP(Työfile_2024!D1489,'2015'!$F$12:$AB$1887,21,FALSE),"-")</f>
        <v>0</v>
      </c>
      <c r="AK1489" s="127">
        <f>IF(E1489=1,VLOOKUP(Työfile_2024!D1489,'2015'!$F$12:$AB$1887,22,FALSE),"-")</f>
        <v>0</v>
      </c>
      <c r="AL1489" s="127">
        <f>IF(E1489=1,VLOOKUP(Työfile_2024!D1489,'2015'!$F$12:$AB$1887,23,FALSE),"-")</f>
        <v>0</v>
      </c>
      <c r="AM1489" s="56">
        <f>VLOOKUP(Työfile_2024!D1489,Tmatkat_20km_tarkasteltava_verk!$C$2:$D$1804,2,FALSE)</f>
        <v>6</v>
      </c>
      <c r="AN1489" s="148">
        <f t="shared" si="389"/>
        <v>0.21428571428571427</v>
      </c>
      <c r="AO1489" s="178">
        <f>IF(E1489=1,VLOOKUP(Työfile_2024!D1489,'2015'!$F$12:$AC$1887,24,FALSE),"-")</f>
        <v>6</v>
      </c>
      <c r="AP1489" s="52">
        <f>VLOOKUP(D1489,Tarkasteltava_verkko_2024_harva!$E$2:$I$1804,5,FALSE)</f>
        <v>0</v>
      </c>
      <c r="AQ1489" s="52">
        <f>VLOOKUP(D1489,Tarkasteltava_verkko_2024_harva!$E$2:$I$1804,4,FALSE)</f>
        <v>0</v>
      </c>
      <c r="AR1489" s="148">
        <v>0</v>
      </c>
      <c r="AS1489" s="170" t="str">
        <f>IFERROR(VLOOKUP(C1489,'2015'!$C$12:$AG$1887,30,FALSE),"-")</f>
        <v/>
      </c>
      <c r="AT1489" s="148">
        <v>0</v>
      </c>
      <c r="AU1489" s="170">
        <f>IFERROR(VLOOKUP(C1489,'2015'!$C$12:$AG$1887,31,FALSE),"-")</f>
        <v>0</v>
      </c>
      <c r="AV1489" s="106"/>
      <c r="AW1489" s="63">
        <f>IFERROR(VLOOKUP(C1489,Merkittävyysluokitus!$A$2:$J$1705,10,FALSE),"-")</f>
        <v>4</v>
      </c>
      <c r="AX1489" s="175">
        <f>IFERROR(VLOOKUP(C1489,Merkittävyysluokitus!$A$2:$J$1705,6,FALSE),"-")</f>
        <v>1.4764657534246575</v>
      </c>
      <c r="AY1489" s="175">
        <f>IFERROR(VLOOKUP(C1489,Merkittävyysluokitus!$A$2:$J$1705,7,FALSE),"-")</f>
        <v>0.12066666666666666</v>
      </c>
      <c r="AZ1489" s="175">
        <f>IFERROR(VLOOKUP(C1489,Merkittävyysluokitus!$A$2:$J$1705,8,FALSE),"-")</f>
        <v>0.85579908675799088</v>
      </c>
      <c r="BA1489" s="175">
        <f>IFERROR(VLOOKUP(C1489,Merkittävyysluokitus!$A$2:$J$1705,9,FALSE),"-")</f>
        <v>0.5</v>
      </c>
      <c r="BB1489" s="203"/>
      <c r="BC1489" s="203" t="str">
        <f t="shared" si="390"/>
        <v/>
      </c>
      <c r="BD1489" s="39" t="str">
        <f t="shared" si="379"/>
        <v>musta</v>
      </c>
      <c r="BE1489" s="68" t="str">
        <f t="shared" si="385"/>
        <v>musta</v>
      </c>
      <c r="BF1489" s="68" t="str">
        <f t="shared" si="386"/>
        <v>musta</v>
      </c>
      <c r="BG1489" s="68" t="str">
        <f t="shared" si="387"/>
        <v>musta</v>
      </c>
      <c r="BH1489" s="208" t="str">
        <f t="shared" si="388"/>
        <v>musta</v>
      </c>
      <c r="BI1489" s="39"/>
      <c r="BJ1489" s="39" t="str">
        <f>IF(F1489="ei löydy","uusi tie",IF(E1489=0,"tieosoite muuttunut",IF(E1489=1,VLOOKUP(D1489,'2015'!$F$12:$AL$1887,31,FALSE),"-")))</f>
        <v>musta</v>
      </c>
      <c r="BK1489" s="67" t="str">
        <f>IF(E1489=1,VLOOKUP(D1489,'2015'!$F$12:$AL$1887,32,FALSE),"-")</f>
        <v>musta</v>
      </c>
      <c r="BL1489" s="39" t="str">
        <f>IF(F1489="ei löydy","uusi tie",IF(E1489=0,"tieosoite muuttunut",IF(E1489=1,VLOOKUP(D1489,'2015'!$F$12:$AL$1887,33,FALSE),"-")))</f>
        <v>musta</v>
      </c>
      <c r="BM1489" s="39"/>
      <c r="BN1489" s="217" t="str">
        <f>VLOOKUP(D1489,'2015'!$F$12:$AL$1887,33,FALSE)</f>
        <v>musta</v>
      </c>
      <c r="BO1489" s="39"/>
      <c r="BP1489" s="115" t="s">
        <v>10</v>
      </c>
      <c r="BQ1489" s="30"/>
      <c r="BS1489" s="5"/>
      <c r="BU1489" s="37"/>
      <c r="BV1489" s="30" t="s">
        <v>10</v>
      </c>
      <c r="BX1489" t="str">
        <f>IF(E1489=1,VLOOKUP(D1489,'2015'!$F$12:$AX$1887,43,FALSE),"-")</f>
        <v>musta</v>
      </c>
      <c r="BY1489" t="str">
        <f>IF(E1489=1,VLOOKUP(D1489,'2015'!$F$12:$AX$1887,44,FALSE),"-")</f>
        <v>musta</v>
      </c>
      <c r="BZ1489" t="str">
        <f>IF(E1489=1,VLOOKUP(D1489,'2015'!$F$12:$AX$1887,45,FALSE),"-")</f>
        <v>musta</v>
      </c>
      <c r="CA1489" s="31">
        <f t="shared" si="393"/>
        <v>10</v>
      </c>
      <c r="CB1489" s="31">
        <f t="shared" si="394"/>
        <v>10</v>
      </c>
      <c r="CC1489" s="31">
        <f t="shared" si="395"/>
        <v>0</v>
      </c>
      <c r="CD1489" s="31">
        <f t="shared" si="396"/>
        <v>0</v>
      </c>
      <c r="CE1489" s="31">
        <f t="shared" si="397"/>
        <v>0</v>
      </c>
      <c r="CO1489" s="2" t="s">
        <v>35</v>
      </c>
      <c r="CP1489" s="2" t="s">
        <v>35</v>
      </c>
    </row>
    <row r="1490" spans="1:94" ht="15.75" thickBot="1" x14ac:dyDescent="0.3">
      <c r="A1490" s="50"/>
      <c r="B1490" s="50"/>
      <c r="C1490" s="50" t="str">
        <f t="shared" si="391"/>
        <v>13609_1_5905</v>
      </c>
      <c r="D1490" s="51" t="str">
        <f t="shared" si="392"/>
        <v>13609_1</v>
      </c>
      <c r="E1490" s="224">
        <f>IFERROR(VLOOKUP(C1490,'2015'!$C$12:$D$1887,2,FALSE),0)</f>
        <v>1</v>
      </c>
      <c r="F1490" s="51">
        <f>IFERROR(K1490-IFERROR(VLOOKUP(D1490,'2015'!$F$12:$I$1887,4,FALSE),"ei löydy"),"ei löydy")</f>
        <v>0</v>
      </c>
      <c r="G1490" s="224">
        <f>IFERROR(VLOOKUP(Työfile_2024!C1490,Liikennemalli!$D$6:$G$1921,4,FALSE),0)</f>
        <v>1</v>
      </c>
      <c r="H1490" s="225">
        <f>K1490-IFERROR(VLOOKUP(Työfile_2024!D1490,Liikennemalli!$C$6:$H$1921,6,FALSE),"ei löydy")</f>
        <v>0</v>
      </c>
      <c r="I1490" s="80">
        <v>13609</v>
      </c>
      <c r="J1490" s="52">
        <v>1</v>
      </c>
      <c r="K1490" s="52">
        <v>5905</v>
      </c>
      <c r="L1490" s="53"/>
      <c r="M1490" s="54"/>
      <c r="N1490" s="54"/>
      <c r="O1490" s="54"/>
      <c r="P1490" s="54"/>
      <c r="Q1490" s="55"/>
      <c r="R1490" s="55"/>
      <c r="S1490" s="55"/>
      <c r="T1490" s="55"/>
      <c r="U1490" s="52"/>
      <c r="V1490" s="56">
        <v>1162.0640135478409</v>
      </c>
      <c r="W1490" s="56">
        <v>57.97459779847587</v>
      </c>
      <c r="X1490" s="56">
        <v>1163.1744284504657</v>
      </c>
      <c r="Y1490" s="56">
        <f>VLOOKUP(D1490,Liikennemalli24!$D$2:$F$1804,2,FALSE)</f>
        <v>1873</v>
      </c>
      <c r="Z1490" s="57">
        <f>VLOOKUP(D1490,Liikennemalli24!$D$2:$F$1804,3,FALSE)</f>
        <v>0.97099999999999997</v>
      </c>
      <c r="AA1490" s="178">
        <f>IF(G1490=1,VLOOKUP(C1490,Liikennemalli!$D$6:$H$1921,2,FALSE),"-")</f>
        <v>57</v>
      </c>
      <c r="AB1490" s="197">
        <f>IF(G1490=1,VLOOKUP(C1490,Liikennemalli!$D$6:$H$1921,3,FALSE),"-")</f>
        <v>0.29381443298969001</v>
      </c>
      <c r="AC1490" s="134">
        <f>IF(E1490=1,VLOOKUP(Työfile_2024!D1490,'2015'!$F$12:$X$1887,18,FALSE),"-")</f>
        <v>347</v>
      </c>
      <c r="AD1490" s="127">
        <f>IF(E1490=1,VLOOKUP(Työfile_2024!D1490,'2015'!$F$12:$X$1887,19,FALSE),"-")</f>
        <v>0.68</v>
      </c>
      <c r="AI1490" s="127">
        <f>IF(E1490=1,VLOOKUP(Työfile_2024!D1490,'2015'!$F$12:$AB$1887,20,FALSE),"-")</f>
        <v>0</v>
      </c>
      <c r="AJ1490" s="127">
        <f>IF(E1490=1,VLOOKUP(Työfile_2024!D1490,'2015'!$F$12:$AB$1887,21,FALSE),"-")</f>
        <v>0</v>
      </c>
      <c r="AK1490" s="127">
        <f>IF(E1490=1,VLOOKUP(Työfile_2024!D1490,'2015'!$F$12:$AB$1887,22,FALSE),"-")</f>
        <v>0</v>
      </c>
      <c r="AL1490" s="127">
        <f>IF(E1490=1,VLOOKUP(Työfile_2024!D1490,'2015'!$F$12:$AB$1887,23,FALSE),"-")</f>
        <v>0</v>
      </c>
      <c r="AM1490" s="56">
        <f>VLOOKUP(Työfile_2024!D1490,Tmatkat_20km_tarkasteltava_verk!$C$2:$D$1804,2,FALSE)</f>
        <v>445</v>
      </c>
      <c r="AN1490" s="148">
        <f t="shared" si="389"/>
        <v>0.38293931729405528</v>
      </c>
      <c r="AO1490" s="178">
        <f>IF(E1490=1,VLOOKUP(Työfile_2024!D1490,'2015'!$F$12:$AC$1887,24,FALSE),"-")</f>
        <v>111</v>
      </c>
      <c r="AP1490" s="52" t="str">
        <f>VLOOKUP(D1490,Tarkasteltava_verkko_2024_harva!$E$2:$I$1804,5,FALSE)</f>
        <v>tiivis</v>
      </c>
      <c r="AQ1490" s="52">
        <f>VLOOKUP(D1490,Tarkasteltava_verkko_2024_harva!$E$2:$I$1804,4,FALSE)</f>
        <v>0</v>
      </c>
      <c r="AR1490" s="148">
        <v>0.27976291278577475</v>
      </c>
      <c r="AS1490" s="170" t="str">
        <f>IFERROR(VLOOKUP(C1490,'2015'!$C$12:$AG$1887,30,FALSE),"-")</f>
        <v/>
      </c>
      <c r="AT1490" s="148">
        <v>0.31464860287891616</v>
      </c>
      <c r="AU1490" s="170">
        <f>IFERROR(VLOOKUP(C1490,'2015'!$C$12:$AG$1887,31,FALSE),"-")</f>
        <v>0</v>
      </c>
      <c r="AV1490" s="106"/>
      <c r="AW1490" s="63">
        <f>IFERROR(VLOOKUP(C1490,Merkittävyysluokitus!$A$2:$J$1705,10,FALSE),"-")</f>
        <v>2</v>
      </c>
      <c r="AX1490" s="175">
        <f>IFERROR(VLOOKUP(C1490,Merkittävyysluokitus!$A$2:$J$1705,6,FALSE),"-")</f>
        <v>11.342747336377473</v>
      </c>
      <c r="AY1490" s="175">
        <f>IFERROR(VLOOKUP(C1490,Merkittävyysluokitus!$A$2:$J$1705,7,FALSE),"-")</f>
        <v>5</v>
      </c>
      <c r="AZ1490" s="175">
        <f>IFERROR(VLOOKUP(C1490,Merkittävyysluokitus!$A$2:$J$1705,8,FALSE),"-")</f>
        <v>4.6760806697108066</v>
      </c>
      <c r="BA1490" s="175">
        <f>IFERROR(VLOOKUP(C1490,Merkittävyysluokitus!$A$2:$J$1705,9,FALSE),"-")</f>
        <v>1.6666666666666665</v>
      </c>
      <c r="BB1490" s="203"/>
      <c r="BC1490" s="203" t="str">
        <f t="shared" si="390"/>
        <v/>
      </c>
      <c r="BD1490" s="39" t="str">
        <f t="shared" si="379"/>
        <v>musta</v>
      </c>
      <c r="BE1490" s="68" t="str">
        <f t="shared" si="385"/>
        <v>punainen</v>
      </c>
      <c r="BF1490" s="68" t="str">
        <f t="shared" si="386"/>
        <v>musta</v>
      </c>
      <c r="BG1490" s="68" t="str">
        <f t="shared" si="387"/>
        <v>musta</v>
      </c>
      <c r="BH1490" s="208" t="str">
        <f t="shared" si="388"/>
        <v>musta</v>
      </c>
      <c r="BI1490" s="39"/>
      <c r="BJ1490" s="39" t="str">
        <f>IF(F1490="ei löydy","uusi tie",IF(E1490=0,"tieosoite muuttunut",IF(E1490=1,VLOOKUP(D1490,'2015'!$F$12:$AL$1887,31,FALSE),"-")))</f>
        <v>musta</v>
      </c>
      <c r="BK1490" s="67" t="str">
        <f>IF(E1490=1,VLOOKUP(D1490,'2015'!$F$12:$AL$1887,32,FALSE),"-")</f>
        <v>musta</v>
      </c>
      <c r="BL1490" s="39" t="str">
        <f>IF(F1490="ei löydy","uusi tie",IF(E1490=0,"tieosoite muuttunut",IF(E1490=1,VLOOKUP(D1490,'2015'!$F$12:$AL$1887,33,FALSE),"-")))</f>
        <v>musta</v>
      </c>
      <c r="BM1490" s="39"/>
      <c r="BN1490" s="217" t="str">
        <f>VLOOKUP(D1490,'2015'!$F$12:$AL$1887,33,FALSE)</f>
        <v>musta</v>
      </c>
      <c r="BO1490" s="39"/>
      <c r="BP1490" s="115" t="s">
        <v>10</v>
      </c>
      <c r="BQ1490" s="30"/>
      <c r="BS1490" s="5"/>
      <c r="BU1490" s="37"/>
      <c r="BV1490" s="30" t="s">
        <v>10</v>
      </c>
      <c r="BX1490" t="str">
        <f>IF(E1490=1,VLOOKUP(D1490,'2015'!$F$12:$AX$1887,43,FALSE),"-")</f>
        <v>punainen</v>
      </c>
      <c r="BY1490" t="str">
        <f>IF(E1490=1,VLOOKUP(D1490,'2015'!$F$12:$AX$1887,44,FALSE),"-")</f>
        <v>musta</v>
      </c>
      <c r="BZ1490" t="str">
        <f>IF(E1490=1,VLOOKUP(D1490,'2015'!$F$12:$AX$1887,45,FALSE),"-")</f>
        <v>musta</v>
      </c>
      <c r="CA1490" s="31">
        <f t="shared" si="393"/>
        <v>11</v>
      </c>
      <c r="CB1490" s="31">
        <f t="shared" si="394"/>
        <v>10</v>
      </c>
      <c r="CC1490" s="31">
        <f t="shared" si="395"/>
        <v>0</v>
      </c>
      <c r="CD1490" s="31">
        <f t="shared" si="396"/>
        <v>1</v>
      </c>
      <c r="CE1490" s="31">
        <f t="shared" si="397"/>
        <v>0</v>
      </c>
      <c r="CO1490" s="2" t="s">
        <v>35</v>
      </c>
      <c r="CP1490" s="2" t="s">
        <v>35</v>
      </c>
    </row>
    <row r="1491" spans="1:94" ht="15.75" thickBot="1" x14ac:dyDescent="0.3">
      <c r="A1491" s="50"/>
      <c r="B1491" s="50"/>
      <c r="C1491" s="50" t="str">
        <f t="shared" si="391"/>
        <v>13609_2_8986</v>
      </c>
      <c r="D1491" s="51" t="str">
        <f t="shared" si="392"/>
        <v>13609_2</v>
      </c>
      <c r="E1491" s="224">
        <f>IFERROR(VLOOKUP(C1491,'2015'!$C$12:$D$1887,2,FALSE),0)</f>
        <v>1</v>
      </c>
      <c r="F1491" s="51">
        <f>IFERROR(K1491-IFERROR(VLOOKUP(D1491,'2015'!$F$12:$I$1887,4,FALSE),"ei löydy"),"ei löydy")</f>
        <v>0</v>
      </c>
      <c r="G1491" s="224">
        <f>IFERROR(VLOOKUP(Työfile_2024!C1491,Liikennemalli!$D$6:$G$1921,4,FALSE),0)</f>
        <v>1</v>
      </c>
      <c r="H1491" s="225">
        <f>K1491-IFERROR(VLOOKUP(Työfile_2024!D1491,Liikennemalli!$C$6:$H$1921,6,FALSE),"ei löydy")</f>
        <v>0</v>
      </c>
      <c r="I1491" s="80">
        <v>13609</v>
      </c>
      <c r="J1491" s="52">
        <v>2</v>
      </c>
      <c r="K1491" s="52">
        <v>8986</v>
      </c>
      <c r="L1491" s="53"/>
      <c r="M1491" s="54"/>
      <c r="N1491" s="54"/>
      <c r="O1491" s="54"/>
      <c r="P1491" s="54"/>
      <c r="Q1491" s="55"/>
      <c r="R1491" s="55"/>
      <c r="S1491" s="55"/>
      <c r="T1491" s="55"/>
      <c r="U1491" s="52"/>
      <c r="V1491" s="56">
        <v>413</v>
      </c>
      <c r="W1491" s="56">
        <v>25</v>
      </c>
      <c r="X1491" s="56">
        <v>387</v>
      </c>
      <c r="Y1491" s="56">
        <f>VLOOKUP(D1491,Liikennemalli24!$D$2:$F$1804,2,FALSE)</f>
        <v>769</v>
      </c>
      <c r="Z1491" s="57">
        <f>VLOOKUP(D1491,Liikennemalli24!$D$2:$F$1804,3,FALSE)</f>
        <v>0.91100000000000003</v>
      </c>
      <c r="AA1491" s="178">
        <f>IF(G1491=1,VLOOKUP(C1491,Liikennemalli!$D$6:$H$1921,2,FALSE),"-")</f>
        <v>0</v>
      </c>
      <c r="AB1491" s="197">
        <f>IF(G1491=1,VLOOKUP(C1491,Liikennemalli!$D$6:$H$1921,3,FALSE),"-")</f>
        <v>0</v>
      </c>
      <c r="AC1491" s="134">
        <f>IF(E1491=1,VLOOKUP(Työfile_2024!D1491,'2015'!$F$12:$X$1887,18,FALSE),"-")</f>
        <v>307</v>
      </c>
      <c r="AD1491" s="127">
        <f>IF(E1491=1,VLOOKUP(Työfile_2024!D1491,'2015'!$F$12:$X$1887,19,FALSE),"-")</f>
        <v>0.86</v>
      </c>
      <c r="AI1491" s="127">
        <f>IF(E1491=1,VLOOKUP(Työfile_2024!D1491,'2015'!$F$12:$AB$1887,20,FALSE),"-")</f>
        <v>0</v>
      </c>
      <c r="AJ1491" s="127">
        <f>IF(E1491=1,VLOOKUP(Työfile_2024!D1491,'2015'!$F$12:$AB$1887,21,FALSE),"-")</f>
        <v>0</v>
      </c>
      <c r="AK1491" s="127">
        <f>IF(E1491=1,VLOOKUP(Työfile_2024!D1491,'2015'!$F$12:$AB$1887,22,FALSE),"-")</f>
        <v>0</v>
      </c>
      <c r="AL1491" s="127">
        <f>IF(E1491=1,VLOOKUP(Työfile_2024!D1491,'2015'!$F$12:$AB$1887,23,FALSE),"-")</f>
        <v>0</v>
      </c>
      <c r="AM1491" s="56">
        <f>VLOOKUP(Työfile_2024!D1491,Tmatkat_20km_tarkasteltava_verk!$C$2:$D$1804,2,FALSE)</f>
        <v>143</v>
      </c>
      <c r="AN1491" s="148">
        <f t="shared" si="389"/>
        <v>0.34624697336561744</v>
      </c>
      <c r="AO1491" s="178">
        <f>IF(E1491=1,VLOOKUP(Työfile_2024!D1491,'2015'!$F$12:$AC$1887,24,FALSE),"-")</f>
        <v>28</v>
      </c>
      <c r="AP1491" s="52" t="str">
        <f>VLOOKUP(D1491,Tarkasteltava_verkko_2024_harva!$E$2:$I$1804,5,FALSE)</f>
        <v>tiivis</v>
      </c>
      <c r="AQ1491" s="52">
        <f>VLOOKUP(D1491,Tarkasteltava_verkko_2024_harva!$E$2:$I$1804,4,FALSE)</f>
        <v>0</v>
      </c>
      <c r="AR1491" s="148">
        <v>0</v>
      </c>
      <c r="AS1491" s="170" t="str">
        <f>IFERROR(VLOOKUP(C1491,'2015'!$C$12:$AG$1887,30,FALSE),"-")</f>
        <v/>
      </c>
      <c r="AT1491" s="148">
        <v>0</v>
      </c>
      <c r="AU1491" s="170">
        <f>IFERROR(VLOOKUP(C1491,'2015'!$C$12:$AG$1887,31,FALSE),"-")</f>
        <v>0</v>
      </c>
      <c r="AV1491" s="106"/>
      <c r="AW1491" s="63">
        <f>IFERROR(VLOOKUP(C1491,Merkittävyysluokitus!$A$2:$J$1705,10,FALSE),"-")</f>
        <v>3</v>
      </c>
      <c r="AX1491" s="175">
        <f>IFERROR(VLOOKUP(C1491,Merkittävyysluokitus!$A$2:$J$1705,6,FALSE),"-")</f>
        <v>5.3084444444444436</v>
      </c>
      <c r="AY1491" s="175">
        <f>IFERROR(VLOOKUP(C1491,Merkittävyysluokitus!$A$2:$J$1705,7,FALSE),"-")</f>
        <v>1.7423333333333331</v>
      </c>
      <c r="AZ1491" s="175">
        <f>IFERROR(VLOOKUP(C1491,Merkittävyysluokitus!$A$2:$J$1705,8,FALSE),"-")</f>
        <v>2.5661111111111108</v>
      </c>
      <c r="BA1491" s="175">
        <f>IFERROR(VLOOKUP(C1491,Merkittävyysluokitus!$A$2:$J$1705,9,FALSE),"-")</f>
        <v>1</v>
      </c>
      <c r="BB1491" s="203"/>
      <c r="BC1491" s="203" t="str">
        <f t="shared" si="390"/>
        <v/>
      </c>
      <c r="BD1491" s="39" t="str">
        <f t="shared" si="379"/>
        <v>musta</v>
      </c>
      <c r="BE1491" s="68" t="str">
        <f t="shared" si="385"/>
        <v>punainen</v>
      </c>
      <c r="BF1491" s="68" t="str">
        <f t="shared" si="386"/>
        <v>musta</v>
      </c>
      <c r="BG1491" s="68" t="str">
        <f t="shared" si="387"/>
        <v>musta</v>
      </c>
      <c r="BH1491" s="208" t="str">
        <f t="shared" si="388"/>
        <v>musta</v>
      </c>
      <c r="BI1491" s="39"/>
      <c r="BJ1491" s="39" t="str">
        <f>IF(F1491="ei löydy","uusi tie",IF(E1491=0,"tieosoite muuttunut",IF(E1491=1,VLOOKUP(D1491,'2015'!$F$12:$AL$1887,31,FALSE),"-")))</f>
        <v>musta</v>
      </c>
      <c r="BK1491" s="67" t="str">
        <f>IF(E1491=1,VLOOKUP(D1491,'2015'!$F$12:$AL$1887,32,FALSE),"-")</f>
        <v>musta</v>
      </c>
      <c r="BL1491" s="39" t="str">
        <f>IF(F1491="ei löydy","uusi tie",IF(E1491=0,"tieosoite muuttunut",IF(E1491=1,VLOOKUP(D1491,'2015'!$F$12:$AL$1887,33,FALSE),"-")))</f>
        <v>musta</v>
      </c>
      <c r="BM1491" s="39"/>
      <c r="BN1491" s="217" t="str">
        <f>VLOOKUP(D1491,'2015'!$F$12:$AL$1887,33,FALSE)</f>
        <v>musta</v>
      </c>
      <c r="BO1491" s="39"/>
      <c r="BP1491" s="115" t="s">
        <v>10</v>
      </c>
      <c r="BQ1491" s="30"/>
      <c r="BS1491" s="5"/>
      <c r="BU1491" s="37"/>
      <c r="BV1491" s="30" t="s">
        <v>10</v>
      </c>
      <c r="BX1491" t="str">
        <f>IF(E1491=1,VLOOKUP(D1491,'2015'!$F$12:$AX$1887,43,FALSE),"-")</f>
        <v>musta</v>
      </c>
      <c r="BY1491" t="str">
        <f>IF(E1491=1,VLOOKUP(D1491,'2015'!$F$12:$AX$1887,44,FALSE),"-")</f>
        <v>musta</v>
      </c>
      <c r="BZ1491" t="str">
        <f>IF(E1491=1,VLOOKUP(D1491,'2015'!$F$12:$AX$1887,45,FALSE),"-")</f>
        <v>musta</v>
      </c>
      <c r="CA1491" s="31">
        <f t="shared" si="393"/>
        <v>11</v>
      </c>
      <c r="CB1491" s="31">
        <f t="shared" si="394"/>
        <v>10</v>
      </c>
      <c r="CC1491" s="31">
        <f t="shared" si="395"/>
        <v>0</v>
      </c>
      <c r="CD1491" s="31">
        <f t="shared" si="396"/>
        <v>1</v>
      </c>
      <c r="CE1491" s="31">
        <f t="shared" si="397"/>
        <v>0</v>
      </c>
      <c r="CO1491" s="2" t="s">
        <v>35</v>
      </c>
      <c r="CP1491" s="2" t="s">
        <v>35</v>
      </c>
    </row>
    <row r="1492" spans="1:94" ht="15.75" thickBot="1" x14ac:dyDescent="0.3">
      <c r="A1492" s="50"/>
      <c r="B1492" s="50"/>
      <c r="C1492" s="50" t="str">
        <f t="shared" si="391"/>
        <v>13610_1_7420</v>
      </c>
      <c r="D1492" s="51" t="str">
        <f t="shared" si="392"/>
        <v>13610_1</v>
      </c>
      <c r="E1492" s="224">
        <f>IFERROR(VLOOKUP(C1492,'2015'!$C$12:$D$1887,2,FALSE),0)</f>
        <v>1</v>
      </c>
      <c r="F1492" s="51">
        <f>IFERROR(K1492-IFERROR(VLOOKUP(D1492,'2015'!$F$12:$I$1887,4,FALSE),"ei löydy"),"ei löydy")</f>
        <v>0</v>
      </c>
      <c r="G1492" s="224">
        <f>IFERROR(VLOOKUP(Työfile_2024!C1492,Liikennemalli!$D$6:$G$1921,4,FALSE),0)</f>
        <v>1</v>
      </c>
      <c r="H1492" s="225">
        <f>K1492-IFERROR(VLOOKUP(Työfile_2024!D1492,Liikennemalli!$C$6:$H$1921,6,FALSE),"ei löydy")</f>
        <v>0</v>
      </c>
      <c r="I1492" s="80">
        <v>13610</v>
      </c>
      <c r="J1492" s="52">
        <v>1</v>
      </c>
      <c r="K1492" s="52">
        <v>7420</v>
      </c>
      <c r="L1492" s="53"/>
      <c r="M1492" s="54"/>
      <c r="N1492" s="54"/>
      <c r="O1492" s="54"/>
      <c r="P1492" s="54"/>
      <c r="Q1492" s="55"/>
      <c r="R1492" s="55"/>
      <c r="S1492" s="55"/>
      <c r="T1492" s="55"/>
      <c r="U1492" s="52"/>
      <c r="V1492" s="56">
        <v>92.979110512129381</v>
      </c>
      <c r="W1492" s="56">
        <v>1.002021563342318</v>
      </c>
      <c r="X1492" s="56">
        <v>94.97102425876011</v>
      </c>
      <c r="Y1492" s="56">
        <f>VLOOKUP(D1492,Liikennemalli24!$D$2:$F$1804,2,FALSE)</f>
        <v>448</v>
      </c>
      <c r="Z1492" s="57">
        <f>VLOOKUP(D1492,Liikennemalli24!$D$2:$F$1804,3,FALSE)</f>
        <v>0.86599999999999999</v>
      </c>
      <c r="AA1492" s="178">
        <f>IF(G1492=1,VLOOKUP(C1492,Liikennemalli!$D$6:$H$1921,2,FALSE),"-")</f>
        <v>0</v>
      </c>
      <c r="AB1492" s="197">
        <f>IF(G1492=1,VLOOKUP(C1492,Liikennemalli!$D$6:$H$1921,3,FALSE),"-")</f>
        <v>0</v>
      </c>
      <c r="AC1492" s="134">
        <f>IF(E1492=1,VLOOKUP(Työfile_2024!D1492,'2015'!$F$12:$X$1887,18,FALSE),"-")</f>
        <v>72</v>
      </c>
      <c r="AD1492" s="127">
        <f>IF(E1492=1,VLOOKUP(Työfile_2024!D1492,'2015'!$F$12:$X$1887,19,FALSE),"-")</f>
        <v>0.88</v>
      </c>
      <c r="AI1492" s="127">
        <f>IF(E1492=1,VLOOKUP(Työfile_2024!D1492,'2015'!$F$12:$AB$1887,20,FALSE),"-")</f>
        <v>0</v>
      </c>
      <c r="AJ1492" s="127">
        <f>IF(E1492=1,VLOOKUP(Työfile_2024!D1492,'2015'!$F$12:$AB$1887,21,FALSE),"-")</f>
        <v>0</v>
      </c>
      <c r="AK1492" s="127">
        <f>IF(E1492=1,VLOOKUP(Työfile_2024!D1492,'2015'!$F$12:$AB$1887,22,FALSE),"-")</f>
        <v>0</v>
      </c>
      <c r="AL1492" s="127">
        <f>IF(E1492=1,VLOOKUP(Työfile_2024!D1492,'2015'!$F$12:$AB$1887,23,FALSE),"-")</f>
        <v>0</v>
      </c>
      <c r="AM1492" s="56">
        <f>VLOOKUP(Työfile_2024!D1492,Tmatkat_20km_tarkasteltava_verk!$C$2:$D$1804,2,FALSE)</f>
        <v>13</v>
      </c>
      <c r="AN1492" s="148">
        <f t="shared" si="389"/>
        <v>0.13981635152665947</v>
      </c>
      <c r="AO1492" s="178">
        <f>IF(E1492=1,VLOOKUP(Työfile_2024!D1492,'2015'!$F$12:$AC$1887,24,FALSE),"-")</f>
        <v>1</v>
      </c>
      <c r="AP1492" s="52">
        <f>VLOOKUP(D1492,Tarkasteltava_verkko_2024_harva!$E$2:$I$1804,5,FALSE)</f>
        <v>0</v>
      </c>
      <c r="AQ1492" s="52">
        <f>VLOOKUP(D1492,Tarkasteltava_verkko_2024_harva!$E$2:$I$1804,4,FALSE)</f>
        <v>0</v>
      </c>
      <c r="AR1492" s="148">
        <v>0</v>
      </c>
      <c r="AS1492" s="170" t="str">
        <f>IFERROR(VLOOKUP(C1492,'2015'!$C$12:$AG$1887,30,FALSE),"-")</f>
        <v/>
      </c>
      <c r="AT1492" s="148">
        <v>0</v>
      </c>
      <c r="AU1492" s="170">
        <f>IFERROR(VLOOKUP(C1492,'2015'!$C$12:$AG$1887,31,FALSE),"-")</f>
        <v>0</v>
      </c>
      <c r="AV1492" s="106"/>
      <c r="AW1492" s="63">
        <f>IFERROR(VLOOKUP(C1492,Merkittävyysluokitus!$A$2:$J$1705,10,FALSE),"-")</f>
        <v>4</v>
      </c>
      <c r="AX1492" s="175">
        <f>IFERROR(VLOOKUP(C1492,Merkittävyysluokitus!$A$2:$J$1705,6,FALSE),"-")</f>
        <v>2.3448442350059691</v>
      </c>
      <c r="AY1492" s="175">
        <f>IFERROR(VLOOKUP(C1492,Merkittävyysluokitus!$A$2:$J$1705,7,FALSE),"-")</f>
        <v>0.32227066486972145</v>
      </c>
      <c r="AZ1492" s="175">
        <f>IFERROR(VLOOKUP(C1492,Merkittävyysluokitus!$A$2:$J$1705,8,FALSE),"-")</f>
        <v>1.5225735701362475</v>
      </c>
      <c r="BA1492" s="175">
        <f>IFERROR(VLOOKUP(C1492,Merkittävyysluokitus!$A$2:$J$1705,9,FALSE),"-")</f>
        <v>0.5</v>
      </c>
      <c r="BB1492" s="203"/>
      <c r="BC1492" s="203" t="str">
        <f t="shared" si="390"/>
        <v/>
      </c>
      <c r="BD1492" s="39" t="str">
        <f t="shared" si="379"/>
        <v>musta</v>
      </c>
      <c r="BE1492" s="68" t="str">
        <f t="shared" si="385"/>
        <v>musta</v>
      </c>
      <c r="BF1492" s="68" t="str">
        <f t="shared" si="386"/>
        <v>musta</v>
      </c>
      <c r="BG1492" s="68" t="str">
        <f t="shared" si="387"/>
        <v>musta</v>
      </c>
      <c r="BH1492" s="208" t="str">
        <f t="shared" si="388"/>
        <v>musta</v>
      </c>
      <c r="BI1492" s="39"/>
      <c r="BJ1492" s="39" t="str">
        <f>IF(F1492="ei löydy","uusi tie",IF(E1492=0,"tieosoite muuttunut",IF(E1492=1,VLOOKUP(D1492,'2015'!$F$12:$AL$1887,31,FALSE),"-")))</f>
        <v>musta</v>
      </c>
      <c r="BK1492" s="67" t="str">
        <f>IF(E1492=1,VLOOKUP(D1492,'2015'!$F$12:$AL$1887,32,FALSE),"-")</f>
        <v>musta</v>
      </c>
      <c r="BL1492" s="39" t="str">
        <f>IF(F1492="ei löydy","uusi tie",IF(E1492=0,"tieosoite muuttunut",IF(E1492=1,VLOOKUP(D1492,'2015'!$F$12:$AL$1887,33,FALSE),"-")))</f>
        <v>musta</v>
      </c>
      <c r="BM1492" s="39"/>
      <c r="BN1492" s="217" t="str">
        <f>VLOOKUP(D1492,'2015'!$F$12:$AL$1887,33,FALSE)</f>
        <v>musta</v>
      </c>
      <c r="BO1492" s="39"/>
      <c r="BP1492" s="115" t="s">
        <v>10</v>
      </c>
      <c r="BQ1492" s="30"/>
      <c r="BS1492" s="5"/>
      <c r="BU1492" s="37"/>
      <c r="BV1492" s="30" t="s">
        <v>10</v>
      </c>
      <c r="BX1492" t="str">
        <f>IF(E1492=1,VLOOKUP(D1492,'2015'!$F$12:$AX$1887,43,FALSE),"-")</f>
        <v>musta</v>
      </c>
      <c r="BY1492" t="str">
        <f>IF(E1492=1,VLOOKUP(D1492,'2015'!$F$12:$AX$1887,44,FALSE),"-")</f>
        <v>musta</v>
      </c>
      <c r="BZ1492" t="str">
        <f>IF(E1492=1,VLOOKUP(D1492,'2015'!$F$12:$AX$1887,45,FALSE),"-")</f>
        <v>musta</v>
      </c>
      <c r="CA1492" s="31">
        <f t="shared" si="393"/>
        <v>10</v>
      </c>
      <c r="CB1492" s="31">
        <f t="shared" si="394"/>
        <v>10</v>
      </c>
      <c r="CC1492" s="31">
        <f t="shared" si="395"/>
        <v>0</v>
      </c>
      <c r="CD1492" s="31">
        <f t="shared" si="396"/>
        <v>0</v>
      </c>
      <c r="CE1492" s="31">
        <f t="shared" si="397"/>
        <v>0</v>
      </c>
      <c r="CO1492" s="29" t="s">
        <v>34</v>
      </c>
      <c r="CP1492" s="29" t="s">
        <v>34</v>
      </c>
    </row>
    <row r="1493" spans="1:94" ht="15.75" thickBot="1" x14ac:dyDescent="0.3">
      <c r="A1493" s="50"/>
      <c r="B1493" s="50"/>
      <c r="C1493" s="50" t="str">
        <f t="shared" si="391"/>
        <v>13610_2_4875</v>
      </c>
      <c r="D1493" s="51" t="str">
        <f t="shared" si="392"/>
        <v>13610_2</v>
      </c>
      <c r="E1493" s="224">
        <f>IFERROR(VLOOKUP(C1493,'2015'!$C$12:$D$1887,2,FALSE),0)</f>
        <v>1</v>
      </c>
      <c r="F1493" s="51">
        <f>IFERROR(K1493-IFERROR(VLOOKUP(D1493,'2015'!$F$12:$I$1887,4,FALSE),"ei löydy"),"ei löydy")</f>
        <v>0</v>
      </c>
      <c r="G1493" s="224">
        <f>IFERROR(VLOOKUP(Työfile_2024!C1493,Liikennemalli!$D$6:$G$1921,4,FALSE),0)</f>
        <v>1</v>
      </c>
      <c r="H1493" s="225">
        <f>K1493-IFERROR(VLOOKUP(Työfile_2024!D1493,Liikennemalli!$C$6:$H$1921,6,FALSE),"ei löydy")</f>
        <v>0</v>
      </c>
      <c r="I1493" s="80">
        <v>13610</v>
      </c>
      <c r="J1493" s="52">
        <v>2</v>
      </c>
      <c r="K1493" s="52">
        <v>4875</v>
      </c>
      <c r="L1493" s="53"/>
      <c r="M1493" s="54"/>
      <c r="N1493" s="54"/>
      <c r="O1493" s="54"/>
      <c r="P1493" s="54"/>
      <c r="Q1493" s="55"/>
      <c r="R1493" s="55"/>
      <c r="S1493" s="55"/>
      <c r="T1493" s="55"/>
      <c r="U1493" s="52"/>
      <c r="V1493" s="56">
        <v>62</v>
      </c>
      <c r="W1493" s="56">
        <v>4</v>
      </c>
      <c r="X1493" s="56">
        <v>52</v>
      </c>
      <c r="Y1493" s="56">
        <f>VLOOKUP(D1493,Liikennemalli24!$D$2:$F$1804,2,FALSE)</f>
        <v>0</v>
      </c>
      <c r="Z1493" s="57">
        <f>VLOOKUP(D1493,Liikennemalli24!$D$2:$F$1804,3,FALSE)</f>
        <v>0</v>
      </c>
      <c r="AA1493" s="178">
        <f>IF(G1493=1,VLOOKUP(C1493,Liikennemalli!$D$6:$H$1921,2,FALSE),"-")</f>
        <v>0</v>
      </c>
      <c r="AB1493" s="197">
        <f>IF(G1493=1,VLOOKUP(C1493,Liikennemalli!$D$6:$H$1921,3,FALSE),"-")</f>
        <v>0</v>
      </c>
      <c r="AC1493" s="134">
        <f>IF(E1493=1,VLOOKUP(Työfile_2024!D1493,'2015'!$F$12:$X$1887,18,FALSE),"-")</f>
        <v>72</v>
      </c>
      <c r="AD1493" s="127">
        <f>IF(E1493=1,VLOOKUP(Työfile_2024!D1493,'2015'!$F$12:$X$1887,19,FALSE),"-")</f>
        <v>0.88</v>
      </c>
      <c r="AI1493" s="127">
        <f>IF(E1493=1,VLOOKUP(Työfile_2024!D1493,'2015'!$F$12:$AB$1887,20,FALSE),"-")</f>
        <v>0</v>
      </c>
      <c r="AJ1493" s="127">
        <f>IF(E1493=1,VLOOKUP(Työfile_2024!D1493,'2015'!$F$12:$AB$1887,21,FALSE),"-")</f>
        <v>0</v>
      </c>
      <c r="AK1493" s="127">
        <f>IF(E1493=1,VLOOKUP(Työfile_2024!D1493,'2015'!$F$12:$AB$1887,22,FALSE),"-")</f>
        <v>0</v>
      </c>
      <c r="AL1493" s="127">
        <f>IF(E1493=1,VLOOKUP(Työfile_2024!D1493,'2015'!$F$12:$AB$1887,23,FALSE),"-")</f>
        <v>0</v>
      </c>
      <c r="AM1493" s="56">
        <f>VLOOKUP(Työfile_2024!D1493,Tmatkat_20km_tarkasteltava_verk!$C$2:$D$1804,2,FALSE)</f>
        <v>12</v>
      </c>
      <c r="AN1493" s="148">
        <f t="shared" si="389"/>
        <v>0.19354838709677419</v>
      </c>
      <c r="AO1493" s="178">
        <f>IF(E1493=1,VLOOKUP(Työfile_2024!D1493,'2015'!$F$12:$AC$1887,24,FALSE),"-")</f>
        <v>1</v>
      </c>
      <c r="AP1493" s="52">
        <f>VLOOKUP(D1493,Tarkasteltava_verkko_2024_harva!$E$2:$I$1804,5,FALSE)</f>
        <v>0</v>
      </c>
      <c r="AQ1493" s="52">
        <f>VLOOKUP(D1493,Tarkasteltava_verkko_2024_harva!$E$2:$I$1804,4,FALSE)</f>
        <v>0</v>
      </c>
      <c r="AR1493" s="148">
        <v>0</v>
      </c>
      <c r="AS1493" s="170" t="str">
        <f>IFERROR(VLOOKUP(C1493,'2015'!$C$12:$AG$1887,30,FALSE),"-")</f>
        <v/>
      </c>
      <c r="AT1493" s="148">
        <v>0</v>
      </c>
      <c r="AU1493" s="170">
        <f>IFERROR(VLOOKUP(C1493,'2015'!$C$12:$AG$1887,31,FALSE),"-")</f>
        <v>0</v>
      </c>
      <c r="AV1493" s="106"/>
      <c r="AW1493" s="63">
        <f>IFERROR(VLOOKUP(C1493,Merkittävyysluokitus!$A$2:$J$1705,10,FALSE),"-")</f>
        <v>4</v>
      </c>
      <c r="AX1493" s="175">
        <f>IFERROR(VLOOKUP(C1493,Merkittävyysluokitus!$A$2:$J$1705,6,FALSE),"-")</f>
        <v>1.4108858447488584</v>
      </c>
      <c r="AY1493" s="175">
        <f>IFERROR(VLOOKUP(C1493,Merkittävyysluokitus!$A$2:$J$1705,7,FALSE),"-")</f>
        <v>0.23599999999999999</v>
      </c>
      <c r="AZ1493" s="175">
        <f>IFERROR(VLOOKUP(C1493,Merkittävyysluokitus!$A$2:$J$1705,8,FALSE),"-")</f>
        <v>0.67488584474885838</v>
      </c>
      <c r="BA1493" s="175">
        <f>IFERROR(VLOOKUP(C1493,Merkittävyysluokitus!$A$2:$J$1705,9,FALSE),"-")</f>
        <v>0.5</v>
      </c>
      <c r="BB1493" s="203"/>
      <c r="BC1493" s="203" t="str">
        <f t="shared" si="390"/>
        <v>ei mallia</v>
      </c>
      <c r="BD1493" s="39" t="str">
        <f t="shared" si="379"/>
        <v>Ei luokiteltu</v>
      </c>
      <c r="BE1493" s="68" t="str">
        <f t="shared" si="385"/>
        <v>ei mallia</v>
      </c>
      <c r="BF1493" s="68" t="str">
        <f t="shared" si="386"/>
        <v>ei mallia</v>
      </c>
      <c r="BG1493" s="68" t="str">
        <f t="shared" si="387"/>
        <v>ei mallia</v>
      </c>
      <c r="BH1493" s="208" t="str">
        <f t="shared" si="388"/>
        <v>musta</v>
      </c>
      <c r="BI1493" s="39"/>
      <c r="BJ1493" s="39" t="str">
        <f>IF(F1493="ei löydy","uusi tie",IF(E1493=0,"tieosoite muuttunut",IF(E1493=1,VLOOKUP(D1493,'2015'!$F$12:$AL$1887,31,FALSE),"-")))</f>
        <v>musta</v>
      </c>
      <c r="BK1493" s="67" t="str">
        <f>IF(E1493=1,VLOOKUP(D1493,'2015'!$F$12:$AL$1887,32,FALSE),"-")</f>
        <v>musta</v>
      </c>
      <c r="BL1493" s="39" t="str">
        <f>IF(F1493="ei löydy","uusi tie",IF(E1493=0,"tieosoite muuttunut",IF(E1493=1,VLOOKUP(D1493,'2015'!$F$12:$AL$1887,33,FALSE),"-")))</f>
        <v>musta</v>
      </c>
      <c r="BM1493" s="39"/>
      <c r="BN1493" s="217" t="str">
        <f>VLOOKUP(D1493,'2015'!$F$12:$AL$1887,33,FALSE)</f>
        <v>musta</v>
      </c>
      <c r="BO1493" s="39"/>
      <c r="BP1493" s="115" t="s">
        <v>10</v>
      </c>
      <c r="BQ1493" s="30"/>
      <c r="BS1493" s="5"/>
      <c r="BU1493" s="37"/>
      <c r="BV1493" s="30" t="s">
        <v>10</v>
      </c>
      <c r="BX1493" t="str">
        <f>IF(E1493=1,VLOOKUP(D1493,'2015'!$F$12:$AX$1887,43,FALSE),"-")</f>
        <v>musta</v>
      </c>
      <c r="BY1493" t="str">
        <f>IF(E1493=1,VLOOKUP(D1493,'2015'!$F$12:$AX$1887,44,FALSE),"-")</f>
        <v>musta</v>
      </c>
      <c r="BZ1493" t="str">
        <f>IF(E1493=1,VLOOKUP(D1493,'2015'!$F$12:$AX$1887,45,FALSE),"-")</f>
        <v>musta</v>
      </c>
      <c r="CA1493" s="31">
        <f t="shared" si="393"/>
        <v>10</v>
      </c>
      <c r="CB1493" s="31">
        <f t="shared" si="394"/>
        <v>10</v>
      </c>
      <c r="CC1493" s="31">
        <f t="shared" si="395"/>
        <v>0</v>
      </c>
      <c r="CD1493" s="31">
        <f t="shared" si="396"/>
        <v>0</v>
      </c>
      <c r="CE1493" s="31">
        <f t="shared" si="397"/>
        <v>0</v>
      </c>
      <c r="CO1493" s="29" t="s">
        <v>34</v>
      </c>
      <c r="CP1493" s="29" t="s">
        <v>34</v>
      </c>
    </row>
    <row r="1494" spans="1:94" ht="15.75" thickBot="1" x14ac:dyDescent="0.3">
      <c r="A1494" s="50"/>
      <c r="B1494" s="50"/>
      <c r="C1494" s="50" t="str">
        <f t="shared" si="391"/>
        <v>13610_3_4940</v>
      </c>
      <c r="D1494" s="51" t="str">
        <f t="shared" si="392"/>
        <v>13610_3</v>
      </c>
      <c r="E1494" s="224">
        <f>IFERROR(VLOOKUP(C1494,'2015'!$C$12:$D$1887,2,FALSE),0)</f>
        <v>1</v>
      </c>
      <c r="F1494" s="51">
        <f>IFERROR(K1494-IFERROR(VLOOKUP(D1494,'2015'!$F$12:$I$1887,4,FALSE),"ei löydy"),"ei löydy")</f>
        <v>0</v>
      </c>
      <c r="G1494" s="224">
        <f>IFERROR(VLOOKUP(Työfile_2024!C1494,Liikennemalli!$D$6:$G$1921,4,FALSE),0)</f>
        <v>1</v>
      </c>
      <c r="H1494" s="225">
        <f>K1494-IFERROR(VLOOKUP(Työfile_2024!D1494,Liikennemalli!$C$6:$H$1921,6,FALSE),"ei löydy")</f>
        <v>0</v>
      </c>
      <c r="I1494" s="80">
        <v>13610</v>
      </c>
      <c r="J1494" s="52">
        <v>3</v>
      </c>
      <c r="K1494" s="52">
        <v>4940</v>
      </c>
      <c r="L1494" s="53"/>
      <c r="M1494" s="54"/>
      <c r="N1494" s="54"/>
      <c r="O1494" s="54"/>
      <c r="P1494" s="54"/>
      <c r="Q1494" s="55"/>
      <c r="R1494" s="55"/>
      <c r="S1494" s="55"/>
      <c r="T1494" s="55"/>
      <c r="U1494" s="52"/>
      <c r="V1494" s="56">
        <v>62</v>
      </c>
      <c r="W1494" s="56">
        <v>4</v>
      </c>
      <c r="X1494" s="56">
        <v>52</v>
      </c>
      <c r="Y1494" s="56">
        <f>VLOOKUP(D1494,Liikennemalli24!$D$2:$F$1804,2,FALSE)</f>
        <v>2</v>
      </c>
      <c r="Z1494" s="57">
        <f>VLOOKUP(D1494,Liikennemalli24!$D$2:$F$1804,3,FALSE)</f>
        <v>1</v>
      </c>
      <c r="AA1494" s="178">
        <f>IF(G1494=1,VLOOKUP(C1494,Liikennemalli!$D$6:$H$1921,2,FALSE),"-")</f>
        <v>1</v>
      </c>
      <c r="AB1494" s="197">
        <f>IF(G1494=1,VLOOKUP(C1494,Liikennemalli!$D$6:$H$1921,3,FALSE),"-")</f>
        <v>1</v>
      </c>
      <c r="AC1494" s="134">
        <f>IF(E1494=1,VLOOKUP(Työfile_2024!D1494,'2015'!$F$12:$X$1887,18,FALSE),"-")</f>
        <v>72</v>
      </c>
      <c r="AD1494" s="127">
        <f>IF(E1494=1,VLOOKUP(Työfile_2024!D1494,'2015'!$F$12:$X$1887,19,FALSE),"-")</f>
        <v>0.88</v>
      </c>
      <c r="AI1494" s="127">
        <f>IF(E1494=1,VLOOKUP(Työfile_2024!D1494,'2015'!$F$12:$AB$1887,20,FALSE),"-")</f>
        <v>0</v>
      </c>
      <c r="AJ1494" s="127">
        <f>IF(E1494=1,VLOOKUP(Työfile_2024!D1494,'2015'!$F$12:$AB$1887,21,FALSE),"-")</f>
        <v>0</v>
      </c>
      <c r="AK1494" s="127">
        <f>IF(E1494=1,VLOOKUP(Työfile_2024!D1494,'2015'!$F$12:$AB$1887,22,FALSE),"-")</f>
        <v>0</v>
      </c>
      <c r="AL1494" s="127">
        <f>IF(E1494=1,VLOOKUP(Työfile_2024!D1494,'2015'!$F$12:$AB$1887,23,FALSE),"-")</f>
        <v>0</v>
      </c>
      <c r="AM1494" s="56">
        <f>VLOOKUP(Työfile_2024!D1494,Tmatkat_20km_tarkasteltava_verk!$C$2:$D$1804,2,FALSE)</f>
        <v>30</v>
      </c>
      <c r="AN1494" s="148">
        <f t="shared" si="389"/>
        <v>0.4838709677419355</v>
      </c>
      <c r="AO1494" s="178">
        <f>IF(E1494=1,VLOOKUP(Työfile_2024!D1494,'2015'!$F$12:$AC$1887,24,FALSE),"-")</f>
        <v>5</v>
      </c>
      <c r="AP1494" s="52">
        <f>VLOOKUP(D1494,Tarkasteltava_verkko_2024_harva!$E$2:$I$1804,5,FALSE)</f>
        <v>0</v>
      </c>
      <c r="AQ1494" s="52">
        <f>VLOOKUP(D1494,Tarkasteltava_verkko_2024_harva!$E$2:$I$1804,4,FALSE)</f>
        <v>0</v>
      </c>
      <c r="AR1494" s="148">
        <v>0</v>
      </c>
      <c r="AS1494" s="170" t="str">
        <f>IFERROR(VLOOKUP(C1494,'2015'!$C$12:$AG$1887,30,FALSE),"-")</f>
        <v/>
      </c>
      <c r="AT1494" s="148">
        <v>0</v>
      </c>
      <c r="AU1494" s="170">
        <f>IFERROR(VLOOKUP(C1494,'2015'!$C$12:$AG$1887,31,FALSE),"-")</f>
        <v>0</v>
      </c>
      <c r="AV1494" s="106"/>
      <c r="AW1494" s="63">
        <f>IFERROR(VLOOKUP(C1494,Merkittävyysluokitus!$A$2:$J$1705,10,FALSE),"-")</f>
        <v>4</v>
      </c>
      <c r="AX1494" s="175">
        <f>IFERROR(VLOOKUP(C1494,Merkittävyysluokitus!$A$2:$J$1705,6,FALSE),"-")</f>
        <v>1.7521491628614916</v>
      </c>
      <c r="AY1494" s="175">
        <f>IFERROR(VLOOKUP(C1494,Merkittävyysluokitus!$A$2:$J$1705,7,FALSE),"-")</f>
        <v>0.35266666666666657</v>
      </c>
      <c r="AZ1494" s="175">
        <f>IFERROR(VLOOKUP(C1494,Merkittävyysluokitus!$A$2:$J$1705,8,FALSE),"-")</f>
        <v>0.8994824961948249</v>
      </c>
      <c r="BA1494" s="175">
        <f>IFERROR(VLOOKUP(C1494,Merkittävyysluokitus!$A$2:$J$1705,9,FALSE),"-")</f>
        <v>0.5</v>
      </c>
      <c r="BB1494" s="203"/>
      <c r="BC1494" s="203" t="str">
        <f t="shared" si="390"/>
        <v/>
      </c>
      <c r="BD1494" s="39" t="str">
        <f t="shared" si="379"/>
        <v>musta</v>
      </c>
      <c r="BE1494" s="68" t="str">
        <f t="shared" si="385"/>
        <v>musta</v>
      </c>
      <c r="BF1494" s="68" t="str">
        <f t="shared" si="386"/>
        <v>musta</v>
      </c>
      <c r="BG1494" s="68" t="str">
        <f t="shared" si="387"/>
        <v>musta</v>
      </c>
      <c r="BH1494" s="208" t="str">
        <f t="shared" si="388"/>
        <v>musta</v>
      </c>
      <c r="BI1494" s="39"/>
      <c r="BJ1494" s="39" t="str">
        <f>IF(F1494="ei löydy","uusi tie",IF(E1494=0,"tieosoite muuttunut",IF(E1494=1,VLOOKUP(D1494,'2015'!$F$12:$AL$1887,31,FALSE),"-")))</f>
        <v>musta</v>
      </c>
      <c r="BK1494" s="67" t="str">
        <f>IF(E1494=1,VLOOKUP(D1494,'2015'!$F$12:$AL$1887,32,FALSE),"-")</f>
        <v>musta</v>
      </c>
      <c r="BL1494" s="39" t="str">
        <f>IF(F1494="ei löydy","uusi tie",IF(E1494=0,"tieosoite muuttunut",IF(E1494=1,VLOOKUP(D1494,'2015'!$F$12:$AL$1887,33,FALSE),"-")))</f>
        <v>musta</v>
      </c>
      <c r="BM1494" s="39"/>
      <c r="BN1494" s="217" t="str">
        <f>VLOOKUP(D1494,'2015'!$F$12:$AL$1887,33,FALSE)</f>
        <v>musta</v>
      </c>
      <c r="BO1494" s="39"/>
      <c r="BP1494" s="115" t="s">
        <v>10</v>
      </c>
      <c r="BQ1494" s="30"/>
      <c r="BS1494" s="5"/>
      <c r="BU1494" s="37"/>
      <c r="BV1494" s="30" t="s">
        <v>10</v>
      </c>
      <c r="BX1494" t="str">
        <f>IF(E1494=1,VLOOKUP(D1494,'2015'!$F$12:$AX$1887,43,FALSE),"-")</f>
        <v>musta</v>
      </c>
      <c r="BY1494" t="str">
        <f>IF(E1494=1,VLOOKUP(D1494,'2015'!$F$12:$AX$1887,44,FALSE),"-")</f>
        <v>musta</v>
      </c>
      <c r="BZ1494" t="str">
        <f>IF(E1494=1,VLOOKUP(D1494,'2015'!$F$12:$AX$1887,45,FALSE),"-")</f>
        <v>musta</v>
      </c>
      <c r="CA1494" s="31">
        <f t="shared" si="393"/>
        <v>10</v>
      </c>
      <c r="CB1494" s="31">
        <f t="shared" si="394"/>
        <v>10</v>
      </c>
      <c r="CC1494" s="31">
        <f t="shared" si="395"/>
        <v>0</v>
      </c>
      <c r="CD1494" s="31">
        <f t="shared" si="396"/>
        <v>0</v>
      </c>
      <c r="CE1494" s="31">
        <f t="shared" si="397"/>
        <v>0</v>
      </c>
      <c r="CO1494" s="29" t="s">
        <v>34</v>
      </c>
      <c r="CP1494" s="29" t="s">
        <v>34</v>
      </c>
    </row>
    <row r="1495" spans="1:94" ht="15.75" thickBot="1" x14ac:dyDescent="0.3">
      <c r="A1495" s="50"/>
      <c r="B1495" s="50"/>
      <c r="C1495" s="50" t="str">
        <f t="shared" si="391"/>
        <v>13611_1_10586</v>
      </c>
      <c r="D1495" s="51" t="str">
        <f t="shared" si="392"/>
        <v>13611_1</v>
      </c>
      <c r="E1495" s="224">
        <f>IFERROR(VLOOKUP(C1495,'2015'!$C$12:$D$1887,2,FALSE),0)</f>
        <v>0</v>
      </c>
      <c r="F1495" s="51">
        <f>IFERROR(K1495-IFERROR(VLOOKUP(D1495,'2015'!$F$12:$I$1887,4,FALSE),"ei löydy"),"ei löydy")</f>
        <v>6559</v>
      </c>
      <c r="G1495" s="224">
        <f>IFERROR(VLOOKUP(Työfile_2024!C1495,Liikennemalli!$D$6:$G$1921,4,FALSE),0)</f>
        <v>1</v>
      </c>
      <c r="H1495" s="225">
        <f>K1495-IFERROR(VLOOKUP(Työfile_2024!D1495,Liikennemalli!$C$6:$H$1921,6,FALSE),"ei löydy")</f>
        <v>0</v>
      </c>
      <c r="I1495" s="80">
        <v>13611</v>
      </c>
      <c r="J1495" s="52">
        <v>1</v>
      </c>
      <c r="K1495" s="52">
        <v>10586</v>
      </c>
      <c r="L1495" s="53"/>
      <c r="M1495" s="54"/>
      <c r="N1495" s="54"/>
      <c r="O1495" s="54"/>
      <c r="P1495" s="54"/>
      <c r="Q1495" s="55"/>
      <c r="R1495" s="55"/>
      <c r="S1495" s="55"/>
      <c r="T1495" s="55"/>
      <c r="U1495" s="52"/>
      <c r="V1495" s="56">
        <v>67</v>
      </c>
      <c r="W1495" s="56">
        <v>4</v>
      </c>
      <c r="X1495" s="56">
        <v>65</v>
      </c>
      <c r="Y1495" s="56">
        <f>VLOOKUP(D1495,Liikennemalli24!$D$2:$F$1804,2,FALSE)</f>
        <v>375</v>
      </c>
      <c r="Z1495" s="57">
        <f>VLOOKUP(D1495,Liikennemalli24!$D$2:$F$1804,3,FALSE)</f>
        <v>0.99299999999999999</v>
      </c>
      <c r="AA1495" s="178">
        <f>IF(G1495=1,VLOOKUP(C1495,Liikennemalli!$D$6:$H$1921,2,FALSE),"-")</f>
        <v>38</v>
      </c>
      <c r="AB1495" s="197">
        <f>IF(G1495=1,VLOOKUP(C1495,Liikennemalli!$D$6:$H$1921,3,FALSE),"-")</f>
        <v>0.40425531914893598</v>
      </c>
      <c r="AC1495" s="134" t="str">
        <f>IF(E1495=1,VLOOKUP(Työfile_2024!D1495,'2015'!$F$12:$X$1887,18,FALSE),"-")</f>
        <v>-</v>
      </c>
      <c r="AD1495" s="127" t="str">
        <f>IF(E1495=1,VLOOKUP(Työfile_2024!D1495,'2015'!$F$12:$X$1887,19,FALSE),"-")</f>
        <v>-</v>
      </c>
      <c r="AI1495" s="127" t="str">
        <f>IF(E1495=1,VLOOKUP(Työfile_2024!D1495,'2015'!$F$12:$AB$1887,20,FALSE),"-")</f>
        <v>-</v>
      </c>
      <c r="AJ1495" s="127" t="str">
        <f>IF(E1495=1,VLOOKUP(Työfile_2024!D1495,'2015'!$F$12:$AB$1887,21,FALSE),"-")</f>
        <v>-</v>
      </c>
      <c r="AK1495" s="127" t="str">
        <f>IF(E1495=1,VLOOKUP(Työfile_2024!D1495,'2015'!$F$12:$AB$1887,22,FALSE),"-")</f>
        <v>-</v>
      </c>
      <c r="AL1495" s="127" t="str">
        <f>IF(E1495=1,VLOOKUP(Työfile_2024!D1495,'2015'!$F$12:$AB$1887,23,FALSE),"-")</f>
        <v>-</v>
      </c>
      <c r="AM1495" s="56">
        <f>VLOOKUP(Työfile_2024!D1495,Tmatkat_20km_tarkasteltava_verk!$C$2:$D$1804,2,FALSE)</f>
        <v>48</v>
      </c>
      <c r="AN1495" s="148">
        <f t="shared" si="389"/>
        <v>0.71641791044776115</v>
      </c>
      <c r="AO1495" s="178" t="str">
        <f>IF(E1495=1,VLOOKUP(Työfile_2024!D1495,'2015'!$F$12:$AC$1887,24,FALSE),"-")</f>
        <v>-</v>
      </c>
      <c r="AP1495" s="52">
        <f>VLOOKUP(D1495,Tarkasteltava_verkko_2024_harva!$E$2:$I$1804,5,FALSE)</f>
        <v>0</v>
      </c>
      <c r="AQ1495" s="52">
        <f>VLOOKUP(D1495,Tarkasteltava_verkko_2024_harva!$E$2:$I$1804,4,FALSE)</f>
        <v>0</v>
      </c>
      <c r="AR1495" s="148">
        <v>0</v>
      </c>
      <c r="AS1495" s="170" t="str">
        <f>IFERROR(VLOOKUP(C1495,'2015'!$C$12:$AG$1887,30,FALSE),"-")</f>
        <v>-</v>
      </c>
      <c r="AT1495" s="148">
        <v>0</v>
      </c>
      <c r="AU1495" s="170" t="str">
        <f>IFERROR(VLOOKUP(C1495,'2015'!$C$12:$AG$1887,31,FALSE),"-")</f>
        <v>-</v>
      </c>
      <c r="AV1495" s="106"/>
      <c r="AW1495" s="63">
        <f>IFERROR(VLOOKUP(C1495,Merkittävyysluokitus!$A$2:$J$1705,10,FALSE),"-")</f>
        <v>4</v>
      </c>
      <c r="AX1495" s="175">
        <f>IFERROR(VLOOKUP(C1495,Merkittävyysluokitus!$A$2:$J$1705,6,FALSE),"-")</f>
        <v>1.6901628614916286</v>
      </c>
      <c r="AY1495" s="175">
        <f>IFERROR(VLOOKUP(C1495,Merkittävyysluokitus!$A$2:$J$1705,7,FALSE),"-")</f>
        <v>0.46266666666666662</v>
      </c>
      <c r="AZ1495" s="175">
        <f>IFERROR(VLOOKUP(C1495,Merkittävyysluokitus!$A$2:$J$1705,8,FALSE),"-")</f>
        <v>0.56082952815829534</v>
      </c>
      <c r="BA1495" s="175">
        <f>IFERROR(VLOOKUP(C1495,Merkittävyysluokitus!$A$2:$J$1705,9,FALSE),"-")</f>
        <v>0.66666666666666663</v>
      </c>
      <c r="BB1495" s="203"/>
      <c r="BC1495" s="203" t="str">
        <f t="shared" si="390"/>
        <v>tieosoite muuttunut</v>
      </c>
      <c r="BD1495" s="39" t="str">
        <f t="shared" si="379"/>
        <v>musta</v>
      </c>
      <c r="BE1495" s="68" t="str">
        <f t="shared" si="385"/>
        <v>musta</v>
      </c>
      <c r="BF1495" s="68" t="str">
        <f t="shared" si="386"/>
        <v>musta</v>
      </c>
      <c r="BG1495" s="68" t="str">
        <f t="shared" si="387"/>
        <v>musta</v>
      </c>
      <c r="BH1495" s="208" t="str">
        <f t="shared" si="388"/>
        <v>musta</v>
      </c>
      <c r="BI1495" s="39"/>
      <c r="BJ1495" s="39" t="str">
        <f>IF(F1495="ei löydy","uusi tie",IF(E1495=0,"tieosoite muuttunut",IF(E1495=1,VLOOKUP(D1495,'2015'!$F$12:$AL$1887,31,FALSE),"-")))</f>
        <v>tieosoite muuttunut</v>
      </c>
      <c r="BK1495" s="67" t="str">
        <f>IF(E1495=1,VLOOKUP(D1495,'2015'!$F$12:$AL$1887,32,FALSE),"-")</f>
        <v>-</v>
      </c>
      <c r="BL1495" s="39" t="str">
        <f>IF(F1495="ei löydy","uusi tie",IF(E1495=0,"tieosoite muuttunut",IF(E1495=1,VLOOKUP(D1495,'2015'!$F$12:$AL$1887,33,FALSE),"-")))</f>
        <v>tieosoite muuttunut</v>
      </c>
      <c r="BM1495" s="39"/>
      <c r="BN1495" s="217" t="str">
        <f>VLOOKUP(D1495,'2015'!$F$12:$AL$1887,33,FALSE)</f>
        <v>musta</v>
      </c>
      <c r="BO1495" s="39"/>
      <c r="BP1495" s="115" t="s">
        <v>10</v>
      </c>
      <c r="BQ1495" s="30"/>
      <c r="BS1495" s="5"/>
      <c r="BU1495" s="37"/>
      <c r="BV1495" s="30" t="s">
        <v>10</v>
      </c>
      <c r="BX1495" t="str">
        <f>IF(E1495=1,VLOOKUP(D1495,'2015'!$F$12:$AX$1887,43,FALSE),"-")</f>
        <v>-</v>
      </c>
      <c r="BY1495" t="str">
        <f>IF(E1495=1,VLOOKUP(D1495,'2015'!$F$12:$AX$1887,44,FALSE),"-")</f>
        <v>-</v>
      </c>
      <c r="BZ1495" t="str">
        <f>IF(E1495=1,VLOOKUP(D1495,'2015'!$F$12:$AX$1887,45,FALSE),"-")</f>
        <v>-</v>
      </c>
      <c r="CA1495" s="31">
        <f t="shared" si="393"/>
        <v>20</v>
      </c>
      <c r="CB1495" s="31">
        <f t="shared" si="394"/>
        <v>10</v>
      </c>
      <c r="CC1495" s="31">
        <f t="shared" si="395"/>
        <v>10</v>
      </c>
      <c r="CD1495" s="31">
        <f t="shared" si="396"/>
        <v>0</v>
      </c>
      <c r="CE1495" s="31">
        <f t="shared" si="397"/>
        <v>0</v>
      </c>
      <c r="CO1495" s="2" t="s">
        <v>35</v>
      </c>
      <c r="CP1495" s="2" t="s">
        <v>35</v>
      </c>
    </row>
    <row r="1496" spans="1:94" ht="15.75" thickBot="1" x14ac:dyDescent="0.3">
      <c r="A1496" s="50"/>
      <c r="B1496" s="50"/>
      <c r="C1496" s="50" t="str">
        <f t="shared" si="391"/>
        <v>13613_1_4303</v>
      </c>
      <c r="D1496" s="51" t="str">
        <f t="shared" si="392"/>
        <v>13613_1</v>
      </c>
      <c r="E1496" s="224">
        <f>IFERROR(VLOOKUP(C1496,'2015'!$C$12:$D$1887,2,FALSE),0)</f>
        <v>1</v>
      </c>
      <c r="F1496" s="51">
        <f>IFERROR(K1496-IFERROR(VLOOKUP(D1496,'2015'!$F$12:$I$1887,4,FALSE),"ei löydy"),"ei löydy")</f>
        <v>0</v>
      </c>
      <c r="G1496" s="224">
        <f>IFERROR(VLOOKUP(Työfile_2024!C1496,Liikennemalli!$D$6:$G$1921,4,FALSE),0)</f>
        <v>1</v>
      </c>
      <c r="H1496" s="225">
        <f>K1496-IFERROR(VLOOKUP(Työfile_2024!D1496,Liikennemalli!$C$6:$H$1921,6,FALSE),"ei löydy")</f>
        <v>0</v>
      </c>
      <c r="I1496" s="80">
        <v>13613</v>
      </c>
      <c r="J1496" s="52">
        <v>1</v>
      </c>
      <c r="K1496" s="52">
        <v>4303</v>
      </c>
      <c r="L1496" s="53"/>
      <c r="M1496" s="54"/>
      <c r="N1496" s="54"/>
      <c r="O1496" s="54"/>
      <c r="P1496" s="54"/>
      <c r="Q1496" s="55"/>
      <c r="R1496" s="55"/>
      <c r="S1496" s="55"/>
      <c r="T1496" s="55"/>
      <c r="U1496" s="52"/>
      <c r="V1496" s="56">
        <v>57</v>
      </c>
      <c r="W1496" s="56">
        <v>2</v>
      </c>
      <c r="X1496" s="56">
        <v>57</v>
      </c>
      <c r="Y1496" s="56">
        <f>VLOOKUP(D1496,Liikennemalli24!$D$2:$F$1804,2,FALSE)</f>
        <v>20</v>
      </c>
      <c r="Z1496" s="57">
        <f>VLOOKUP(D1496,Liikennemalli24!$D$2:$F$1804,3,FALSE)</f>
        <v>0.39200000000000002</v>
      </c>
      <c r="AA1496" s="178">
        <f>IF(G1496=1,VLOOKUP(C1496,Liikennemalli!$D$6:$H$1921,2,FALSE),"-")</f>
        <v>0</v>
      </c>
      <c r="AB1496" s="197">
        <f>IF(G1496=1,VLOOKUP(C1496,Liikennemalli!$D$6:$H$1921,3,FALSE),"-")</f>
        <v>0</v>
      </c>
      <c r="AC1496" s="134">
        <f>IF(E1496=1,VLOOKUP(Työfile_2024!D1496,'2015'!$F$12:$X$1887,18,FALSE),"-")</f>
        <v>130</v>
      </c>
      <c r="AD1496" s="127">
        <f>IF(E1496=1,VLOOKUP(Työfile_2024!D1496,'2015'!$F$12:$X$1887,19,FALSE),"-")</f>
        <v>0.84</v>
      </c>
      <c r="AI1496" s="127">
        <f>IF(E1496=1,VLOOKUP(Työfile_2024!D1496,'2015'!$F$12:$AB$1887,20,FALSE),"-")</f>
        <v>0</v>
      </c>
      <c r="AJ1496" s="127">
        <f>IF(E1496=1,VLOOKUP(Työfile_2024!D1496,'2015'!$F$12:$AB$1887,21,FALSE),"-")</f>
        <v>0</v>
      </c>
      <c r="AK1496" s="127">
        <f>IF(E1496=1,VLOOKUP(Työfile_2024!D1496,'2015'!$F$12:$AB$1887,22,FALSE),"-")</f>
        <v>0</v>
      </c>
      <c r="AL1496" s="127">
        <f>IF(E1496=1,VLOOKUP(Työfile_2024!D1496,'2015'!$F$12:$AB$1887,23,FALSE),"-")</f>
        <v>0</v>
      </c>
      <c r="AM1496" s="56">
        <f>VLOOKUP(Työfile_2024!D1496,Tmatkat_20km_tarkasteltava_verk!$C$2:$D$1804,2,FALSE)</f>
        <v>25</v>
      </c>
      <c r="AN1496" s="148">
        <f t="shared" si="389"/>
        <v>0.43859649122807015</v>
      </c>
      <c r="AO1496" s="178">
        <f>IF(E1496=1,VLOOKUP(Työfile_2024!D1496,'2015'!$F$12:$AC$1887,24,FALSE),"-")</f>
        <v>34</v>
      </c>
      <c r="AP1496" s="52">
        <f>VLOOKUP(D1496,Tarkasteltava_verkko_2024_harva!$E$2:$I$1804,5,FALSE)</f>
        <v>0</v>
      </c>
      <c r="AQ1496" s="52">
        <f>VLOOKUP(D1496,Tarkasteltava_verkko_2024_harva!$E$2:$I$1804,4,FALSE)</f>
        <v>0</v>
      </c>
      <c r="AR1496" s="148">
        <v>0</v>
      </c>
      <c r="AS1496" s="170" t="str">
        <f>IFERROR(VLOOKUP(C1496,'2015'!$C$12:$AG$1887,30,FALSE),"-")</f>
        <v/>
      </c>
      <c r="AT1496" s="148">
        <v>0</v>
      </c>
      <c r="AU1496" s="170">
        <f>IFERROR(VLOOKUP(C1496,'2015'!$C$12:$AG$1887,31,FALSE),"-")</f>
        <v>0</v>
      </c>
      <c r="AV1496" s="106"/>
      <c r="AW1496" s="63">
        <f>IFERROR(VLOOKUP(C1496,Merkittävyysluokitus!$A$2:$J$1705,10,FALSE),"-")</f>
        <v>4</v>
      </c>
      <c r="AX1496" s="175">
        <f>IFERROR(VLOOKUP(C1496,Merkittävyysluokitus!$A$2:$J$1705,6,FALSE),"-")</f>
        <v>1.9781917808219176</v>
      </c>
      <c r="AY1496" s="175">
        <f>IFERROR(VLOOKUP(C1496,Merkittävyysluokitus!$A$2:$J$1705,7,FALSE),"-")</f>
        <v>0.33599999999999997</v>
      </c>
      <c r="AZ1496" s="175">
        <f>IFERROR(VLOOKUP(C1496,Merkittävyysluokitus!$A$2:$J$1705,8,FALSE),"-")</f>
        <v>1.1421917808219177</v>
      </c>
      <c r="BA1496" s="175">
        <f>IFERROR(VLOOKUP(C1496,Merkittävyysluokitus!$A$2:$J$1705,9,FALSE),"-")</f>
        <v>0.5</v>
      </c>
      <c r="BB1496" s="203"/>
      <c r="BC1496" s="203" t="str">
        <f t="shared" si="390"/>
        <v/>
      </c>
      <c r="BD1496" s="39" t="str">
        <f t="shared" si="379"/>
        <v>musta</v>
      </c>
      <c r="BE1496" s="68" t="str">
        <f t="shared" si="385"/>
        <v>musta</v>
      </c>
      <c r="BF1496" s="68" t="str">
        <f t="shared" si="386"/>
        <v>musta</v>
      </c>
      <c r="BG1496" s="68" t="str">
        <f t="shared" si="387"/>
        <v>musta</v>
      </c>
      <c r="BH1496" s="208" t="str">
        <f t="shared" si="388"/>
        <v>musta</v>
      </c>
      <c r="BI1496" s="39"/>
      <c r="BJ1496" s="39" t="str">
        <f>IF(F1496="ei löydy","uusi tie",IF(E1496=0,"tieosoite muuttunut",IF(E1496=1,VLOOKUP(D1496,'2015'!$F$12:$AL$1887,31,FALSE),"-")))</f>
        <v>musta</v>
      </c>
      <c r="BK1496" s="67" t="str">
        <f>IF(E1496=1,VLOOKUP(D1496,'2015'!$F$12:$AL$1887,32,FALSE),"-")</f>
        <v>musta</v>
      </c>
      <c r="BL1496" s="39" t="str">
        <f>IF(F1496="ei löydy","uusi tie",IF(E1496=0,"tieosoite muuttunut",IF(E1496=1,VLOOKUP(D1496,'2015'!$F$12:$AL$1887,33,FALSE),"-")))</f>
        <v>musta</v>
      </c>
      <c r="BM1496" s="39"/>
      <c r="BN1496" s="217" t="str">
        <f>VLOOKUP(D1496,'2015'!$F$12:$AL$1887,33,FALSE)</f>
        <v>musta</v>
      </c>
      <c r="BO1496" s="39"/>
      <c r="BP1496" s="115" t="s">
        <v>10</v>
      </c>
      <c r="BQ1496" s="30"/>
      <c r="BS1496" s="5"/>
      <c r="BU1496" s="37"/>
      <c r="BV1496" s="30" t="s">
        <v>10</v>
      </c>
      <c r="BX1496" t="str">
        <f>IF(E1496=1,VLOOKUP(D1496,'2015'!$F$12:$AX$1887,43,FALSE),"-")</f>
        <v>musta</v>
      </c>
      <c r="BY1496" t="str">
        <f>IF(E1496=1,VLOOKUP(D1496,'2015'!$F$12:$AX$1887,44,FALSE),"-")</f>
        <v>musta</v>
      </c>
      <c r="BZ1496" t="str">
        <f>IF(E1496=1,VLOOKUP(D1496,'2015'!$F$12:$AX$1887,45,FALSE),"-")</f>
        <v>musta</v>
      </c>
      <c r="CA1496" s="31">
        <f t="shared" si="393"/>
        <v>10</v>
      </c>
      <c r="CB1496" s="31">
        <f t="shared" si="394"/>
        <v>10</v>
      </c>
      <c r="CC1496" s="31">
        <f t="shared" si="395"/>
        <v>0</v>
      </c>
      <c r="CD1496" s="31">
        <f t="shared" si="396"/>
        <v>0</v>
      </c>
      <c r="CE1496" s="31">
        <f t="shared" si="397"/>
        <v>0</v>
      </c>
      <c r="CO1496" s="32" t="s">
        <v>34</v>
      </c>
      <c r="CP1496" s="2" t="s">
        <v>35</v>
      </c>
    </row>
    <row r="1497" spans="1:94" ht="15.75" thickBot="1" x14ac:dyDescent="0.3">
      <c r="A1497" s="50"/>
      <c r="B1497" s="50"/>
      <c r="C1497" s="50" t="str">
        <f t="shared" si="391"/>
        <v>13614_1_9001</v>
      </c>
      <c r="D1497" s="51" t="str">
        <f t="shared" si="392"/>
        <v>13614_1</v>
      </c>
      <c r="E1497" s="224">
        <f>IFERROR(VLOOKUP(C1497,'2015'!$C$12:$D$1887,2,FALSE),0)</f>
        <v>1</v>
      </c>
      <c r="F1497" s="51">
        <f>IFERROR(K1497-IFERROR(VLOOKUP(D1497,'2015'!$F$12:$I$1887,4,FALSE),"ei löydy"),"ei löydy")</f>
        <v>0</v>
      </c>
      <c r="G1497" s="224">
        <f>IFERROR(VLOOKUP(Työfile_2024!C1497,Liikennemalli!$D$6:$G$1921,4,FALSE),0)</f>
        <v>1</v>
      </c>
      <c r="H1497" s="225">
        <f>K1497-IFERROR(VLOOKUP(Työfile_2024!D1497,Liikennemalli!$C$6:$H$1921,6,FALSE),"ei löydy")</f>
        <v>0</v>
      </c>
      <c r="I1497" s="80">
        <v>13614</v>
      </c>
      <c r="J1497" s="52">
        <v>1</v>
      </c>
      <c r="K1497" s="52">
        <v>9001</v>
      </c>
      <c r="L1497" s="53"/>
      <c r="M1497" s="54"/>
      <c r="N1497" s="54"/>
      <c r="O1497" s="54"/>
      <c r="P1497" s="54"/>
      <c r="Q1497" s="55"/>
      <c r="R1497" s="55"/>
      <c r="S1497" s="55"/>
      <c r="T1497" s="55"/>
      <c r="U1497" s="52"/>
      <c r="V1497" s="56">
        <v>80.019553382957454</v>
      </c>
      <c r="W1497" s="56">
        <v>3.8305743806243751</v>
      </c>
      <c r="X1497" s="56">
        <v>89.15798244639484</v>
      </c>
      <c r="Y1497" s="56">
        <f>VLOOKUP(D1497,Liikennemalli24!$D$2:$F$1804,2,FALSE)</f>
        <v>39</v>
      </c>
      <c r="Z1497" s="57">
        <f>VLOOKUP(D1497,Liikennemalli24!$D$2:$F$1804,3,FALSE)</f>
        <v>0.84199999999999997</v>
      </c>
      <c r="AA1497" s="178">
        <f>IF(G1497=1,VLOOKUP(C1497,Liikennemalli!$D$6:$H$1921,2,FALSE),"-")</f>
        <v>381.38745291081</v>
      </c>
      <c r="AB1497" s="197">
        <f>IF(G1497=1,VLOOKUP(C1497,Liikennemalli!$D$6:$H$1921,3,FALSE),"-")</f>
        <v>0.79000495123569503</v>
      </c>
      <c r="AC1497" s="134">
        <f>IF(E1497=1,VLOOKUP(Työfile_2024!D1497,'2015'!$F$12:$X$1887,18,FALSE),"-")</f>
        <v>933</v>
      </c>
      <c r="AD1497" s="127">
        <f>IF(E1497=1,VLOOKUP(Työfile_2024!D1497,'2015'!$F$12:$X$1887,19,FALSE),"-")</f>
        <v>0.68</v>
      </c>
      <c r="AI1497" s="127">
        <f>IF(E1497=1,VLOOKUP(Työfile_2024!D1497,'2015'!$F$12:$AB$1887,20,FALSE),"-")</f>
        <v>0</v>
      </c>
      <c r="AJ1497" s="127">
        <f>IF(E1497=1,VLOOKUP(Työfile_2024!D1497,'2015'!$F$12:$AB$1887,21,FALSE),"-")</f>
        <v>0</v>
      </c>
      <c r="AK1497" s="127">
        <f>IF(E1497=1,VLOOKUP(Työfile_2024!D1497,'2015'!$F$12:$AB$1887,22,FALSE),"-")</f>
        <v>0</v>
      </c>
      <c r="AL1497" s="127">
        <f>IF(E1497=1,VLOOKUP(Työfile_2024!D1497,'2015'!$F$12:$AB$1887,23,FALSE),"-")</f>
        <v>0</v>
      </c>
      <c r="AM1497" s="56">
        <f>VLOOKUP(Työfile_2024!D1497,Tmatkat_20km_tarkasteltava_verk!$C$2:$D$1804,2,FALSE)</f>
        <v>42</v>
      </c>
      <c r="AN1497" s="148">
        <f t="shared" si="389"/>
        <v>0.52487171228007812</v>
      </c>
      <c r="AO1497" s="178">
        <f>IF(E1497=1,VLOOKUP(Työfile_2024!D1497,'2015'!$F$12:$AC$1887,24,FALSE),"-")</f>
        <v>39</v>
      </c>
      <c r="AP1497" s="52">
        <f>VLOOKUP(D1497,Tarkasteltava_verkko_2024_harva!$E$2:$I$1804,5,FALSE)</f>
        <v>0</v>
      </c>
      <c r="AQ1497" s="52">
        <f>VLOOKUP(D1497,Tarkasteltava_verkko_2024_harva!$E$2:$I$1804,4,FALSE)</f>
        <v>0</v>
      </c>
      <c r="AR1497" s="148">
        <v>0</v>
      </c>
      <c r="AS1497" s="170" t="str">
        <f>IFERROR(VLOOKUP(C1497,'2015'!$C$12:$AG$1887,30,FALSE),"-")</f>
        <v/>
      </c>
      <c r="AT1497" s="148">
        <v>0</v>
      </c>
      <c r="AU1497" s="170">
        <f>IFERROR(VLOOKUP(C1497,'2015'!$C$12:$AG$1887,31,FALSE),"-")</f>
        <v>0</v>
      </c>
      <c r="AV1497" s="106"/>
      <c r="AW1497" s="63">
        <f>IFERROR(VLOOKUP(C1497,Merkittävyysluokitus!$A$2:$J$1705,10,FALSE),"-")</f>
        <v>4</v>
      </c>
      <c r="AX1497" s="175">
        <f>IFERROR(VLOOKUP(C1497,Merkittävyysluokitus!$A$2:$J$1705,6,FALSE),"-")</f>
        <v>2.4273316073285951</v>
      </c>
      <c r="AY1497" s="175">
        <f>IFERROR(VLOOKUP(C1497,Merkittävyysluokitus!$A$2:$J$1705,7,FALSE),"-")</f>
        <v>0.66339199348220568</v>
      </c>
      <c r="AZ1497" s="175">
        <f>IFERROR(VLOOKUP(C1497,Merkittävyysluokitus!$A$2:$J$1705,8,FALSE),"-")</f>
        <v>1.2639396138463896</v>
      </c>
      <c r="BA1497" s="175">
        <f>IFERROR(VLOOKUP(C1497,Merkittävyysluokitus!$A$2:$J$1705,9,FALSE),"-")</f>
        <v>0.5</v>
      </c>
      <c r="BB1497" s="203"/>
      <c r="BC1497" s="203" t="str">
        <f t="shared" si="390"/>
        <v/>
      </c>
      <c r="BD1497" s="39" t="str">
        <f t="shared" si="379"/>
        <v>musta</v>
      </c>
      <c r="BE1497" s="68" t="str">
        <f t="shared" si="385"/>
        <v>musta</v>
      </c>
      <c r="BF1497" s="68" t="str">
        <f t="shared" si="386"/>
        <v>musta</v>
      </c>
      <c r="BG1497" s="68" t="str">
        <f t="shared" si="387"/>
        <v>musta</v>
      </c>
      <c r="BH1497" s="208" t="str">
        <f t="shared" si="388"/>
        <v>musta</v>
      </c>
      <c r="BI1497" s="39"/>
      <c r="BJ1497" s="39" t="str">
        <f>IF(F1497="ei löydy","uusi tie",IF(E1497=0,"tieosoite muuttunut",IF(E1497=1,VLOOKUP(D1497,'2015'!$F$12:$AL$1887,31,FALSE),"-")))</f>
        <v>musta</v>
      </c>
      <c r="BK1497" s="67" t="str">
        <f>IF(E1497=1,VLOOKUP(D1497,'2015'!$F$12:$AL$1887,32,FALSE),"-")</f>
        <v>musta</v>
      </c>
      <c r="BL1497" s="39" t="str">
        <f>IF(F1497="ei löydy","uusi tie",IF(E1497=0,"tieosoite muuttunut",IF(E1497=1,VLOOKUP(D1497,'2015'!$F$12:$AL$1887,33,FALSE),"-")))</f>
        <v>musta</v>
      </c>
      <c r="BM1497" s="39"/>
      <c r="BN1497" s="217" t="str">
        <f>VLOOKUP(D1497,'2015'!$F$12:$AL$1887,33,FALSE)</f>
        <v>musta</v>
      </c>
      <c r="BO1497" s="39"/>
      <c r="BP1497" s="115" t="s">
        <v>10</v>
      </c>
      <c r="BQ1497" s="30"/>
      <c r="BS1497" s="5"/>
      <c r="BU1497" s="37"/>
      <c r="BV1497" s="30" t="s">
        <v>10</v>
      </c>
      <c r="BX1497" t="str">
        <f>IF(E1497=1,VLOOKUP(D1497,'2015'!$F$12:$AX$1887,43,FALSE),"-")</f>
        <v>musta</v>
      </c>
      <c r="BY1497" t="str">
        <f>IF(E1497=1,VLOOKUP(D1497,'2015'!$F$12:$AX$1887,44,FALSE),"-")</f>
        <v>musta</v>
      </c>
      <c r="BZ1497" t="str">
        <f>IF(E1497=1,VLOOKUP(D1497,'2015'!$F$12:$AX$1887,45,FALSE),"-")</f>
        <v>musta</v>
      </c>
      <c r="CA1497" s="31">
        <f t="shared" si="393"/>
        <v>10</v>
      </c>
      <c r="CB1497" s="31">
        <f t="shared" si="394"/>
        <v>10</v>
      </c>
      <c r="CC1497" s="31">
        <f t="shared" si="395"/>
        <v>0</v>
      </c>
      <c r="CD1497" s="31">
        <f t="shared" si="396"/>
        <v>0</v>
      </c>
      <c r="CE1497" s="31">
        <f t="shared" si="397"/>
        <v>0</v>
      </c>
      <c r="CO1497" s="2" t="s">
        <v>35</v>
      </c>
      <c r="CP1497" s="2" t="s">
        <v>35</v>
      </c>
    </row>
    <row r="1498" spans="1:94" ht="15.75" thickBot="1" x14ac:dyDescent="0.3">
      <c r="A1498" s="50"/>
      <c r="B1498" s="50"/>
      <c r="C1498" s="50" t="str">
        <f t="shared" si="391"/>
        <v>13615_1_2937</v>
      </c>
      <c r="D1498" s="51" t="str">
        <f t="shared" si="392"/>
        <v>13615_1</v>
      </c>
      <c r="E1498" s="224">
        <f>IFERROR(VLOOKUP(C1498,'2015'!$C$12:$D$1887,2,FALSE),0)</f>
        <v>0</v>
      </c>
      <c r="F1498" s="51">
        <f>IFERROR(K1498-IFERROR(VLOOKUP(D1498,'2015'!$F$12:$I$1887,4,FALSE),"ei löydy"),"ei löydy")</f>
        <v>710</v>
      </c>
      <c r="G1498" s="224">
        <f>IFERROR(VLOOKUP(Työfile_2024!C1498,Liikennemalli!$D$6:$G$1921,4,FALSE),0)</f>
        <v>1</v>
      </c>
      <c r="H1498" s="225">
        <f>K1498-IFERROR(VLOOKUP(Työfile_2024!D1498,Liikennemalli!$C$6:$H$1921,6,FALSE),"ei löydy")</f>
        <v>0</v>
      </c>
      <c r="I1498" s="80">
        <v>13615</v>
      </c>
      <c r="J1498" s="52">
        <v>1</v>
      </c>
      <c r="K1498" s="52">
        <v>2937</v>
      </c>
      <c r="L1498" s="53"/>
      <c r="M1498" s="54"/>
      <c r="N1498" s="54"/>
      <c r="O1498" s="54"/>
      <c r="P1498" s="54"/>
      <c r="Q1498" s="55"/>
      <c r="R1498" s="55"/>
      <c r="S1498" s="55"/>
      <c r="T1498" s="55"/>
      <c r="U1498" s="52"/>
      <c r="V1498" s="56">
        <v>64</v>
      </c>
      <c r="W1498" s="56">
        <v>3</v>
      </c>
      <c r="X1498" s="56">
        <v>72</v>
      </c>
      <c r="Y1498" s="56">
        <f>VLOOKUP(D1498,Liikennemalli24!$D$2:$F$1804,2,FALSE)</f>
        <v>0</v>
      </c>
      <c r="Z1498" s="57">
        <f>VLOOKUP(D1498,Liikennemalli24!$D$2:$F$1804,3,FALSE)</f>
        <v>0.16600000000000001</v>
      </c>
      <c r="AA1498" s="178">
        <f>IF(G1498=1,VLOOKUP(C1498,Liikennemalli!$D$6:$H$1921,2,FALSE),"-")</f>
        <v>44</v>
      </c>
      <c r="AB1498" s="197">
        <f>IF(G1498=1,VLOOKUP(C1498,Liikennemalli!$D$6:$H$1921,3,FALSE),"-")</f>
        <v>0.66666666666666596</v>
      </c>
      <c r="AC1498" s="134" t="str">
        <f>IF(E1498=1,VLOOKUP(Työfile_2024!D1498,'2015'!$F$12:$X$1887,18,FALSE),"-")</f>
        <v>-</v>
      </c>
      <c r="AD1498" s="127" t="str">
        <f>IF(E1498=1,VLOOKUP(Työfile_2024!D1498,'2015'!$F$12:$X$1887,19,FALSE),"-")</f>
        <v>-</v>
      </c>
      <c r="AI1498" s="127" t="str">
        <f>IF(E1498=1,VLOOKUP(Työfile_2024!D1498,'2015'!$F$12:$AB$1887,20,FALSE),"-")</f>
        <v>-</v>
      </c>
      <c r="AJ1498" s="127" t="str">
        <f>IF(E1498=1,VLOOKUP(Työfile_2024!D1498,'2015'!$F$12:$AB$1887,21,FALSE),"-")</f>
        <v>-</v>
      </c>
      <c r="AK1498" s="127" t="str">
        <f>IF(E1498=1,VLOOKUP(Työfile_2024!D1498,'2015'!$F$12:$AB$1887,22,FALSE),"-")</f>
        <v>-</v>
      </c>
      <c r="AL1498" s="127" t="str">
        <f>IF(E1498=1,VLOOKUP(Työfile_2024!D1498,'2015'!$F$12:$AB$1887,23,FALSE),"-")</f>
        <v>-</v>
      </c>
      <c r="AM1498" s="56">
        <f>VLOOKUP(Työfile_2024!D1498,Tmatkat_20km_tarkasteltava_verk!$C$2:$D$1804,2,FALSE)</f>
        <v>7</v>
      </c>
      <c r="AN1498" s="148">
        <f t="shared" si="389"/>
        <v>0.109375</v>
      </c>
      <c r="AO1498" s="178" t="str">
        <f>IF(E1498=1,VLOOKUP(Työfile_2024!D1498,'2015'!$F$12:$AC$1887,24,FALSE),"-")</f>
        <v>-</v>
      </c>
      <c r="AP1498" s="52">
        <f>VLOOKUP(D1498,Tarkasteltava_verkko_2024_harva!$E$2:$I$1804,5,FALSE)</f>
        <v>0</v>
      </c>
      <c r="AQ1498" s="52">
        <f>VLOOKUP(D1498,Tarkasteltava_verkko_2024_harva!$E$2:$I$1804,4,FALSE)</f>
        <v>0</v>
      </c>
      <c r="AR1498" s="148">
        <v>0</v>
      </c>
      <c r="AS1498" s="170" t="str">
        <f>IFERROR(VLOOKUP(C1498,'2015'!$C$12:$AG$1887,30,FALSE),"-")</f>
        <v>-</v>
      </c>
      <c r="AT1498" s="148">
        <v>0</v>
      </c>
      <c r="AU1498" s="170" t="str">
        <f>IFERROR(VLOOKUP(C1498,'2015'!$C$12:$AG$1887,31,FALSE),"-")</f>
        <v>-</v>
      </c>
      <c r="AV1498" s="106"/>
      <c r="AW1498" s="63">
        <f>IFERROR(VLOOKUP(C1498,Merkittävyysluokitus!$A$2:$J$1705,10,FALSE),"-")</f>
        <v>4</v>
      </c>
      <c r="AX1498" s="175">
        <f>IFERROR(VLOOKUP(C1498,Merkittävyysluokitus!$A$2:$J$1705,6,FALSE),"-")</f>
        <v>1.0814063926940638</v>
      </c>
      <c r="AY1498" s="175">
        <f>IFERROR(VLOOKUP(C1498,Merkittävyysluokitus!$A$2:$J$1705,7,FALSE),"-")</f>
        <v>0.24199999999999999</v>
      </c>
      <c r="AZ1498" s="175">
        <f>IFERROR(VLOOKUP(C1498,Merkittävyysluokitus!$A$2:$J$1705,8,FALSE),"-")</f>
        <v>0.50607305936073055</v>
      </c>
      <c r="BA1498" s="175">
        <f>IFERROR(VLOOKUP(C1498,Merkittävyysluokitus!$A$2:$J$1705,9,FALSE),"-")</f>
        <v>0.33333333333333331</v>
      </c>
      <c r="BB1498" s="203"/>
      <c r="BC1498" s="203" t="str">
        <f t="shared" si="390"/>
        <v>tieosoite muuttunut</v>
      </c>
      <c r="BD1498" s="39" t="str">
        <f t="shared" si="379"/>
        <v>musta</v>
      </c>
      <c r="BE1498" s="68" t="str">
        <f t="shared" si="385"/>
        <v>musta</v>
      </c>
      <c r="BF1498" s="68" t="str">
        <f t="shared" si="386"/>
        <v>musta</v>
      </c>
      <c r="BG1498" s="68" t="str">
        <f t="shared" si="387"/>
        <v>ei mallia</v>
      </c>
      <c r="BH1498" s="208" t="str">
        <f t="shared" si="388"/>
        <v>musta</v>
      </c>
      <c r="BI1498" s="39"/>
      <c r="BJ1498" s="39" t="str">
        <f>IF(F1498="ei löydy","uusi tie",IF(E1498=0,"tieosoite muuttunut",IF(E1498=1,VLOOKUP(D1498,'2015'!$F$12:$AL$1887,31,FALSE),"-")))</f>
        <v>tieosoite muuttunut</v>
      </c>
      <c r="BK1498" s="67" t="str">
        <f>IF(E1498=1,VLOOKUP(D1498,'2015'!$F$12:$AL$1887,32,FALSE),"-")</f>
        <v>-</v>
      </c>
      <c r="BL1498" s="39" t="str">
        <f>IF(F1498="ei löydy","uusi tie",IF(E1498=0,"tieosoite muuttunut",IF(E1498=1,VLOOKUP(D1498,'2015'!$F$12:$AL$1887,33,FALSE),"-")))</f>
        <v>tieosoite muuttunut</v>
      </c>
      <c r="BM1498" s="39"/>
      <c r="BN1498" s="217" t="str">
        <f>VLOOKUP(D1498,'2015'!$F$12:$AL$1887,33,FALSE)</f>
        <v>musta</v>
      </c>
      <c r="BO1498" s="39"/>
      <c r="BP1498" s="115" t="s">
        <v>10</v>
      </c>
      <c r="BQ1498" s="30"/>
      <c r="BS1498" s="5"/>
      <c r="BU1498" s="37"/>
      <c r="BV1498" s="30" t="s">
        <v>10</v>
      </c>
      <c r="BX1498" t="str">
        <f>IF(E1498=1,VLOOKUP(D1498,'2015'!$F$12:$AX$1887,43,FALSE),"-")</f>
        <v>-</v>
      </c>
      <c r="BY1498" t="str">
        <f>IF(E1498=1,VLOOKUP(D1498,'2015'!$F$12:$AX$1887,44,FALSE),"-")</f>
        <v>-</v>
      </c>
      <c r="BZ1498" t="str">
        <f>IF(E1498=1,VLOOKUP(D1498,'2015'!$F$12:$AX$1887,45,FALSE),"-")</f>
        <v>-</v>
      </c>
      <c r="CA1498" s="31">
        <f t="shared" si="393"/>
        <v>20</v>
      </c>
      <c r="CB1498" s="31">
        <f t="shared" si="394"/>
        <v>10</v>
      </c>
      <c r="CC1498" s="31">
        <f t="shared" si="395"/>
        <v>10</v>
      </c>
      <c r="CD1498" s="31">
        <f t="shared" si="396"/>
        <v>0</v>
      </c>
      <c r="CE1498" s="31">
        <f t="shared" si="397"/>
        <v>0</v>
      </c>
      <c r="CO1498" s="2" t="s">
        <v>35</v>
      </c>
      <c r="CP1498" s="2" t="s">
        <v>35</v>
      </c>
    </row>
    <row r="1499" spans="1:94" ht="15.75" thickBot="1" x14ac:dyDescent="0.3">
      <c r="A1499" s="50"/>
      <c r="B1499" s="50"/>
      <c r="C1499" s="50" t="str">
        <f t="shared" si="391"/>
        <v>13617_1_3434</v>
      </c>
      <c r="D1499" s="51" t="str">
        <f t="shared" si="392"/>
        <v>13617_1</v>
      </c>
      <c r="E1499" s="224">
        <f>IFERROR(VLOOKUP(C1499,'2015'!$C$12:$D$1887,2,FALSE),0)</f>
        <v>1</v>
      </c>
      <c r="F1499" s="51">
        <f>IFERROR(K1499-IFERROR(VLOOKUP(D1499,'2015'!$F$12:$I$1887,4,FALSE),"ei löydy"),"ei löydy")</f>
        <v>0</v>
      </c>
      <c r="G1499" s="224">
        <f>IFERROR(VLOOKUP(Työfile_2024!C1499,Liikennemalli!$D$6:$G$1921,4,FALSE),0)</f>
        <v>1</v>
      </c>
      <c r="H1499" s="225">
        <f>K1499-IFERROR(VLOOKUP(Työfile_2024!D1499,Liikennemalli!$C$6:$H$1921,6,FALSE),"ei löydy")</f>
        <v>0</v>
      </c>
      <c r="I1499" s="80">
        <v>13617</v>
      </c>
      <c r="J1499" s="52">
        <v>1</v>
      </c>
      <c r="K1499" s="52">
        <v>3434</v>
      </c>
      <c r="L1499" s="53"/>
      <c r="M1499" s="54"/>
      <c r="N1499" s="54"/>
      <c r="O1499" s="54"/>
      <c r="P1499" s="54"/>
      <c r="Q1499" s="55"/>
      <c r="R1499" s="55"/>
      <c r="S1499" s="55"/>
      <c r="T1499" s="55"/>
      <c r="U1499" s="52"/>
      <c r="V1499" s="56">
        <v>50</v>
      </c>
      <c r="W1499" s="56">
        <v>6</v>
      </c>
      <c r="X1499" s="56">
        <v>58</v>
      </c>
      <c r="Y1499" s="56">
        <f>VLOOKUP(D1499,Liikennemalli24!$D$2:$F$1804,2,FALSE)</f>
        <v>1</v>
      </c>
      <c r="Z1499" s="57">
        <f>VLOOKUP(D1499,Liikennemalli24!$D$2:$F$1804,3,FALSE)</f>
        <v>0.71899999999999997</v>
      </c>
      <c r="AA1499" s="178">
        <f>IF(G1499=1,VLOOKUP(C1499,Liikennemalli!$D$6:$H$1921,2,FALSE),"-")</f>
        <v>0</v>
      </c>
      <c r="AB1499" s="197">
        <f>IF(G1499=1,VLOOKUP(C1499,Liikennemalli!$D$6:$H$1921,3,FALSE),"-")</f>
        <v>0</v>
      </c>
      <c r="AC1499" s="134">
        <f>IF(E1499=1,VLOOKUP(Työfile_2024!D1499,'2015'!$F$12:$X$1887,18,FALSE),"-")</f>
        <v>141</v>
      </c>
      <c r="AD1499" s="127">
        <f>IF(E1499=1,VLOOKUP(Työfile_2024!D1499,'2015'!$F$12:$X$1887,19,FALSE),"-")</f>
        <v>0.69</v>
      </c>
      <c r="AI1499" s="127">
        <f>IF(E1499=1,VLOOKUP(Työfile_2024!D1499,'2015'!$F$12:$AB$1887,20,FALSE),"-")</f>
        <v>0</v>
      </c>
      <c r="AJ1499" s="127">
        <f>IF(E1499=1,VLOOKUP(Työfile_2024!D1499,'2015'!$F$12:$AB$1887,21,FALSE),"-")</f>
        <v>0</v>
      </c>
      <c r="AK1499" s="127">
        <f>IF(E1499=1,VLOOKUP(Työfile_2024!D1499,'2015'!$F$12:$AB$1887,22,FALSE),"-")</f>
        <v>0</v>
      </c>
      <c r="AL1499" s="127">
        <f>IF(E1499=1,VLOOKUP(Työfile_2024!D1499,'2015'!$F$12:$AB$1887,23,FALSE),"-")</f>
        <v>0</v>
      </c>
      <c r="AM1499" s="56">
        <f>VLOOKUP(Työfile_2024!D1499,Tmatkat_20km_tarkasteltava_verk!$C$2:$D$1804,2,FALSE)</f>
        <v>7</v>
      </c>
      <c r="AN1499" s="148">
        <f t="shared" si="389"/>
        <v>0.14000000000000001</v>
      </c>
      <c r="AO1499" s="178">
        <f>IF(E1499=1,VLOOKUP(Työfile_2024!D1499,'2015'!$F$12:$AC$1887,24,FALSE),"-")</f>
        <v>12</v>
      </c>
      <c r="AP1499" s="52">
        <f>VLOOKUP(D1499,Tarkasteltava_verkko_2024_harva!$E$2:$I$1804,5,FALSE)</f>
        <v>0</v>
      </c>
      <c r="AQ1499" s="52">
        <f>VLOOKUP(D1499,Tarkasteltava_verkko_2024_harva!$E$2:$I$1804,4,FALSE)</f>
        <v>0</v>
      </c>
      <c r="AR1499" s="148">
        <v>0</v>
      </c>
      <c r="AS1499" s="170" t="str">
        <f>IFERROR(VLOOKUP(C1499,'2015'!$C$12:$AG$1887,30,FALSE),"-")</f>
        <v/>
      </c>
      <c r="AT1499" s="148">
        <v>0</v>
      </c>
      <c r="AU1499" s="170">
        <f>IFERROR(VLOOKUP(C1499,'2015'!$C$12:$AG$1887,31,FALSE),"-")</f>
        <v>0</v>
      </c>
      <c r="AV1499" s="106"/>
      <c r="AW1499" s="63">
        <f>IFERROR(VLOOKUP(C1499,Merkittävyysluokitus!$A$2:$J$1705,10,FALSE),"-")</f>
        <v>4</v>
      </c>
      <c r="AX1499" s="175">
        <f>IFERROR(VLOOKUP(C1499,Merkittävyysluokitus!$A$2:$J$1705,6,FALSE),"-")</f>
        <v>1.0259360730593607</v>
      </c>
      <c r="AY1499" s="175">
        <f>IFERROR(VLOOKUP(C1499,Merkittävyysluokitus!$A$2:$J$1705,7,FALSE),"-")</f>
        <v>0.1933333333333333</v>
      </c>
      <c r="AZ1499" s="175">
        <f>IFERROR(VLOOKUP(C1499,Merkittävyysluokitus!$A$2:$J$1705,8,FALSE),"-")</f>
        <v>0.33260273972602739</v>
      </c>
      <c r="BA1499" s="175">
        <f>IFERROR(VLOOKUP(C1499,Merkittävyysluokitus!$A$2:$J$1705,9,FALSE),"-")</f>
        <v>0.5</v>
      </c>
      <c r="BB1499" s="203"/>
      <c r="BC1499" s="203" t="str">
        <f t="shared" si="390"/>
        <v/>
      </c>
      <c r="BD1499" s="39" t="str">
        <f t="shared" si="379"/>
        <v>musta</v>
      </c>
      <c r="BE1499" s="68" t="str">
        <f t="shared" si="385"/>
        <v>musta</v>
      </c>
      <c r="BF1499" s="68" t="str">
        <f t="shared" si="386"/>
        <v>musta</v>
      </c>
      <c r="BG1499" s="68" t="str">
        <f t="shared" si="387"/>
        <v>musta</v>
      </c>
      <c r="BH1499" s="208" t="str">
        <f t="shared" si="388"/>
        <v>musta</v>
      </c>
      <c r="BI1499" s="39"/>
      <c r="BJ1499" s="39" t="str">
        <f>IF(F1499="ei löydy","uusi tie",IF(E1499=0,"tieosoite muuttunut",IF(E1499=1,VLOOKUP(D1499,'2015'!$F$12:$AL$1887,31,FALSE),"-")))</f>
        <v>musta</v>
      </c>
      <c r="BK1499" s="67" t="str">
        <f>IF(E1499=1,VLOOKUP(D1499,'2015'!$F$12:$AL$1887,32,FALSE),"-")</f>
        <v>musta</v>
      </c>
      <c r="BL1499" s="39" t="str">
        <f>IF(F1499="ei löydy","uusi tie",IF(E1499=0,"tieosoite muuttunut",IF(E1499=1,VLOOKUP(D1499,'2015'!$F$12:$AL$1887,33,FALSE),"-")))</f>
        <v>musta</v>
      </c>
      <c r="BM1499" s="39"/>
      <c r="BN1499" s="217" t="str">
        <f>VLOOKUP(D1499,'2015'!$F$12:$AL$1887,33,FALSE)</f>
        <v>musta</v>
      </c>
      <c r="BO1499" s="39"/>
      <c r="BP1499" s="115" t="s">
        <v>10</v>
      </c>
      <c r="BQ1499" s="30"/>
      <c r="BS1499" s="5"/>
      <c r="BU1499" s="37"/>
      <c r="BV1499" s="30" t="s">
        <v>10</v>
      </c>
      <c r="BX1499" t="str">
        <f>IF(E1499=1,VLOOKUP(D1499,'2015'!$F$12:$AX$1887,43,FALSE),"-")</f>
        <v>musta</v>
      </c>
      <c r="BY1499" t="str">
        <f>IF(E1499=1,VLOOKUP(D1499,'2015'!$F$12:$AX$1887,44,FALSE),"-")</f>
        <v>musta</v>
      </c>
      <c r="BZ1499" t="str">
        <f>IF(E1499=1,VLOOKUP(D1499,'2015'!$F$12:$AX$1887,45,FALSE),"-")</f>
        <v>musta</v>
      </c>
      <c r="CA1499" s="31">
        <f t="shared" si="393"/>
        <v>10</v>
      </c>
      <c r="CB1499" s="31">
        <f t="shared" si="394"/>
        <v>10</v>
      </c>
      <c r="CC1499" s="31">
        <f t="shared" si="395"/>
        <v>0</v>
      </c>
      <c r="CD1499" s="31">
        <f t="shared" si="396"/>
        <v>0</v>
      </c>
      <c r="CE1499" s="31">
        <f t="shared" si="397"/>
        <v>0</v>
      </c>
      <c r="CO1499" s="2" t="s">
        <v>35</v>
      </c>
      <c r="CP1499" s="2" t="s">
        <v>35</v>
      </c>
    </row>
    <row r="1500" spans="1:94" ht="15.75" thickBot="1" x14ac:dyDescent="0.3">
      <c r="A1500" s="50"/>
      <c r="B1500" s="50"/>
      <c r="C1500" s="50" t="str">
        <f t="shared" si="391"/>
        <v>13619_1_3336</v>
      </c>
      <c r="D1500" s="51" t="str">
        <f t="shared" si="392"/>
        <v>13619_1</v>
      </c>
      <c r="E1500" s="224">
        <f>IFERROR(VLOOKUP(C1500,'2015'!$C$12:$D$1887,2,FALSE),0)</f>
        <v>1</v>
      </c>
      <c r="F1500" s="51">
        <f>IFERROR(K1500-IFERROR(VLOOKUP(D1500,'2015'!$F$12:$I$1887,4,FALSE),"ei löydy"),"ei löydy")</f>
        <v>0</v>
      </c>
      <c r="G1500" s="224">
        <f>IFERROR(VLOOKUP(Työfile_2024!C1500,Liikennemalli!$D$6:$G$1921,4,FALSE),0)</f>
        <v>1</v>
      </c>
      <c r="H1500" s="225">
        <f>K1500-IFERROR(VLOOKUP(Työfile_2024!D1500,Liikennemalli!$C$6:$H$1921,6,FALSE),"ei löydy")</f>
        <v>0</v>
      </c>
      <c r="I1500" s="80">
        <v>13619</v>
      </c>
      <c r="J1500" s="52">
        <v>1</v>
      </c>
      <c r="K1500" s="52">
        <v>3336</v>
      </c>
      <c r="L1500" s="53"/>
      <c r="M1500" s="54"/>
      <c r="N1500" s="54"/>
      <c r="O1500" s="54"/>
      <c r="P1500" s="54"/>
      <c r="Q1500" s="55"/>
      <c r="R1500" s="55"/>
      <c r="S1500" s="55"/>
      <c r="T1500" s="55"/>
      <c r="U1500" s="52"/>
      <c r="V1500" s="56">
        <v>94</v>
      </c>
      <c r="W1500" s="56">
        <v>6</v>
      </c>
      <c r="X1500" s="56">
        <v>109</v>
      </c>
      <c r="Y1500" s="56">
        <f>VLOOKUP(D1500,Liikennemalli24!$D$2:$F$1804,2,FALSE)</f>
        <v>1</v>
      </c>
      <c r="Z1500" s="57">
        <f>VLOOKUP(D1500,Liikennemalli24!$D$2:$F$1804,3,FALSE)</f>
        <v>0.76400000000000001</v>
      </c>
      <c r="AA1500" s="178">
        <f>IF(G1500=1,VLOOKUP(C1500,Liikennemalli!$D$6:$H$1921,2,FALSE),"-")</f>
        <v>0</v>
      </c>
      <c r="AB1500" s="197">
        <f>IF(G1500=1,VLOOKUP(C1500,Liikennemalli!$D$6:$H$1921,3,FALSE),"-")</f>
        <v>0</v>
      </c>
      <c r="AC1500" s="134">
        <f>IF(E1500=1,VLOOKUP(Työfile_2024!D1500,'2015'!$F$12:$X$1887,18,FALSE),"-")</f>
        <v>38</v>
      </c>
      <c r="AD1500" s="127">
        <f>IF(E1500=1,VLOOKUP(Työfile_2024!D1500,'2015'!$F$12:$X$1887,19,FALSE),"-")</f>
        <v>0.38</v>
      </c>
      <c r="AI1500" s="127">
        <f>IF(E1500=1,VLOOKUP(Työfile_2024!D1500,'2015'!$F$12:$AB$1887,20,FALSE),"-")</f>
        <v>0</v>
      </c>
      <c r="AJ1500" s="127">
        <f>IF(E1500=1,VLOOKUP(Työfile_2024!D1500,'2015'!$F$12:$AB$1887,21,FALSE),"-")</f>
        <v>0</v>
      </c>
      <c r="AK1500" s="127">
        <f>IF(E1500=1,VLOOKUP(Työfile_2024!D1500,'2015'!$F$12:$AB$1887,22,FALSE),"-")</f>
        <v>0</v>
      </c>
      <c r="AL1500" s="127">
        <f>IF(E1500=1,VLOOKUP(Työfile_2024!D1500,'2015'!$F$12:$AB$1887,23,FALSE),"-")</f>
        <v>0</v>
      </c>
      <c r="AM1500" s="56">
        <f>VLOOKUP(Työfile_2024!D1500,Tmatkat_20km_tarkasteltava_verk!$C$2:$D$1804,2,FALSE)</f>
        <v>7</v>
      </c>
      <c r="AN1500" s="148">
        <f t="shared" si="389"/>
        <v>7.4468085106382975E-2</v>
      </c>
      <c r="AO1500" s="178">
        <f>IF(E1500=1,VLOOKUP(Työfile_2024!D1500,'2015'!$F$12:$AC$1887,24,FALSE),"-")</f>
        <v>4</v>
      </c>
      <c r="AP1500" s="52">
        <f>VLOOKUP(D1500,Tarkasteltava_verkko_2024_harva!$E$2:$I$1804,5,FALSE)</f>
        <v>0</v>
      </c>
      <c r="AQ1500" s="52">
        <f>VLOOKUP(D1500,Tarkasteltava_verkko_2024_harva!$E$2:$I$1804,4,FALSE)</f>
        <v>0</v>
      </c>
      <c r="AR1500" s="148">
        <v>0</v>
      </c>
      <c r="AS1500" s="170" t="str">
        <f>IFERROR(VLOOKUP(C1500,'2015'!$C$12:$AG$1887,30,FALSE),"-")</f>
        <v/>
      </c>
      <c r="AT1500" s="148">
        <v>0</v>
      </c>
      <c r="AU1500" s="170">
        <f>IFERROR(VLOOKUP(C1500,'2015'!$C$12:$AG$1887,31,FALSE),"-")</f>
        <v>0</v>
      </c>
      <c r="AV1500" s="106"/>
      <c r="AW1500" s="63">
        <f>IFERROR(VLOOKUP(C1500,Merkittävyysluokitus!$A$2:$J$1705,10,FALSE),"-")</f>
        <v>4</v>
      </c>
      <c r="AX1500" s="175">
        <f>IFERROR(VLOOKUP(C1500,Merkittävyysluokitus!$A$2:$J$1705,6,FALSE),"-")</f>
        <v>2.4865662100456616</v>
      </c>
      <c r="AY1500" s="175">
        <f>IFERROR(VLOOKUP(C1500,Merkittävyysluokitus!$A$2:$J$1705,7,FALSE),"-")</f>
        <v>0.32199999999999995</v>
      </c>
      <c r="AZ1500" s="175">
        <f>IFERROR(VLOOKUP(C1500,Merkittävyysluokitus!$A$2:$J$1705,8,FALSE),"-")</f>
        <v>1.3312328767123287</v>
      </c>
      <c r="BA1500" s="175">
        <f>IFERROR(VLOOKUP(C1500,Merkittävyysluokitus!$A$2:$J$1705,9,FALSE),"-")</f>
        <v>0.83333333333333326</v>
      </c>
      <c r="BB1500" s="203"/>
      <c r="BC1500" s="203" t="str">
        <f t="shared" si="390"/>
        <v/>
      </c>
      <c r="BD1500" s="39" t="str">
        <f t="shared" si="379"/>
        <v>musta</v>
      </c>
      <c r="BE1500" s="68" t="str">
        <f t="shared" si="385"/>
        <v>musta</v>
      </c>
      <c r="BF1500" s="68" t="str">
        <f t="shared" si="386"/>
        <v>musta</v>
      </c>
      <c r="BG1500" s="68" t="str">
        <f t="shared" si="387"/>
        <v>musta</v>
      </c>
      <c r="BH1500" s="208" t="str">
        <f t="shared" si="388"/>
        <v>musta</v>
      </c>
      <c r="BI1500" s="39"/>
      <c r="BJ1500" s="39" t="str">
        <f>IF(F1500="ei löydy","uusi tie",IF(E1500=0,"tieosoite muuttunut",IF(E1500=1,VLOOKUP(D1500,'2015'!$F$12:$AL$1887,31,FALSE),"-")))</f>
        <v>musta</v>
      </c>
      <c r="BK1500" s="67" t="str">
        <f>IF(E1500=1,VLOOKUP(D1500,'2015'!$F$12:$AL$1887,32,FALSE),"-")</f>
        <v>musta</v>
      </c>
      <c r="BL1500" s="39" t="str">
        <f>IF(F1500="ei löydy","uusi tie",IF(E1500=0,"tieosoite muuttunut",IF(E1500=1,VLOOKUP(D1500,'2015'!$F$12:$AL$1887,33,FALSE),"-")))</f>
        <v>musta</v>
      </c>
      <c r="BM1500" s="39"/>
      <c r="BN1500" s="217" t="str">
        <f>VLOOKUP(D1500,'2015'!$F$12:$AL$1887,33,FALSE)</f>
        <v>musta</v>
      </c>
      <c r="BO1500" s="39"/>
      <c r="BP1500" s="115" t="s">
        <v>10</v>
      </c>
      <c r="BQ1500" s="30"/>
      <c r="BS1500" s="5"/>
      <c r="BU1500" s="37"/>
      <c r="BV1500" s="30" t="s">
        <v>10</v>
      </c>
      <c r="BX1500" t="str">
        <f>IF(E1500=1,VLOOKUP(D1500,'2015'!$F$12:$AX$1887,43,FALSE),"-")</f>
        <v>musta</v>
      </c>
      <c r="BY1500" t="str">
        <f>IF(E1500=1,VLOOKUP(D1500,'2015'!$F$12:$AX$1887,44,FALSE),"-")</f>
        <v>musta</v>
      </c>
      <c r="BZ1500" t="str">
        <f>IF(E1500=1,VLOOKUP(D1500,'2015'!$F$12:$AX$1887,45,FALSE),"-")</f>
        <v>musta</v>
      </c>
      <c r="CA1500" s="31">
        <f t="shared" si="393"/>
        <v>0</v>
      </c>
      <c r="CB1500" s="31">
        <f t="shared" si="394"/>
        <v>0</v>
      </c>
      <c r="CC1500" s="31">
        <f t="shared" si="395"/>
        <v>0</v>
      </c>
      <c r="CD1500" s="31">
        <f t="shared" si="396"/>
        <v>0</v>
      </c>
      <c r="CE1500" s="31">
        <f t="shared" si="397"/>
        <v>0</v>
      </c>
      <c r="CO1500" s="2" t="s">
        <v>35</v>
      </c>
      <c r="CP1500" s="2" t="s">
        <v>35</v>
      </c>
    </row>
    <row r="1501" spans="1:94" ht="15.75" thickBot="1" x14ac:dyDescent="0.3">
      <c r="A1501" s="50"/>
      <c r="B1501" s="50"/>
      <c r="C1501" s="50" t="str">
        <f t="shared" si="391"/>
        <v>13619_2_14478</v>
      </c>
      <c r="D1501" s="51" t="str">
        <f t="shared" si="392"/>
        <v>13619_2</v>
      </c>
      <c r="E1501" s="224">
        <f>IFERROR(VLOOKUP(C1501,'2015'!$C$12:$D$1887,2,FALSE),0)</f>
        <v>0</v>
      </c>
      <c r="F1501" s="51">
        <f>IFERROR(K1501-IFERROR(VLOOKUP(D1501,'2015'!$F$12:$I$1887,4,FALSE),"ei löydy"),"ei löydy")</f>
        <v>9457</v>
      </c>
      <c r="G1501" s="224">
        <f>IFERROR(VLOOKUP(Työfile_2024!C1501,Liikennemalli!$D$6:$G$1921,4,FALSE),0)</f>
        <v>1</v>
      </c>
      <c r="H1501" s="225">
        <f>K1501-IFERROR(VLOOKUP(Työfile_2024!D1501,Liikennemalli!$C$6:$H$1921,6,FALSE),"ei löydy")</f>
        <v>0</v>
      </c>
      <c r="I1501" s="80">
        <v>13619</v>
      </c>
      <c r="J1501" s="52">
        <v>2</v>
      </c>
      <c r="K1501" s="52">
        <v>14478</v>
      </c>
      <c r="L1501" s="53"/>
      <c r="M1501" s="54"/>
      <c r="N1501" s="54"/>
      <c r="O1501" s="54"/>
      <c r="P1501" s="54"/>
      <c r="Q1501" s="55"/>
      <c r="R1501" s="55"/>
      <c r="S1501" s="55"/>
      <c r="T1501" s="55"/>
      <c r="U1501" s="52"/>
      <c r="V1501" s="56">
        <v>358.32283464566927</v>
      </c>
      <c r="W1501" s="56">
        <v>18.763779527559056</v>
      </c>
      <c r="X1501" s="56">
        <v>364.73228346456693</v>
      </c>
      <c r="Y1501" s="56">
        <f>VLOOKUP(D1501,Liikennemalli24!$D$2:$F$1804,2,FALSE)</f>
        <v>5</v>
      </c>
      <c r="Z1501" s="57">
        <f>VLOOKUP(D1501,Liikennemalli24!$D$2:$F$1804,3,FALSE)</f>
        <v>0.66600000000000004</v>
      </c>
      <c r="AA1501" s="178">
        <f>IF(G1501=1,VLOOKUP(C1501,Liikennemalli!$D$6:$H$1921,2,FALSE),"-")</f>
        <v>0</v>
      </c>
      <c r="AB1501" s="197">
        <f>IF(G1501=1,VLOOKUP(C1501,Liikennemalli!$D$6:$H$1921,3,FALSE),"-")</f>
        <v>0</v>
      </c>
      <c r="AC1501" s="134" t="str">
        <f>IF(E1501=1,VLOOKUP(Työfile_2024!D1501,'2015'!$F$12:$X$1887,18,FALSE),"-")</f>
        <v>-</v>
      </c>
      <c r="AD1501" s="127" t="str">
        <f>IF(E1501=1,VLOOKUP(Työfile_2024!D1501,'2015'!$F$12:$X$1887,19,FALSE),"-")</f>
        <v>-</v>
      </c>
      <c r="AI1501" s="127" t="str">
        <f>IF(E1501=1,VLOOKUP(Työfile_2024!D1501,'2015'!$F$12:$AB$1887,20,FALSE),"-")</f>
        <v>-</v>
      </c>
      <c r="AJ1501" s="127" t="str">
        <f>IF(E1501=1,VLOOKUP(Työfile_2024!D1501,'2015'!$F$12:$AB$1887,21,FALSE),"-")</f>
        <v>-</v>
      </c>
      <c r="AK1501" s="127" t="str">
        <f>IF(E1501=1,VLOOKUP(Työfile_2024!D1501,'2015'!$F$12:$AB$1887,22,FALSE),"-")</f>
        <v>-</v>
      </c>
      <c r="AL1501" s="127" t="str">
        <f>IF(E1501=1,VLOOKUP(Työfile_2024!D1501,'2015'!$F$12:$AB$1887,23,FALSE),"-")</f>
        <v>-</v>
      </c>
      <c r="AM1501" s="56">
        <f>VLOOKUP(Työfile_2024!D1501,Tmatkat_20km_tarkasteltava_verk!$C$2:$D$1804,2,FALSE)</f>
        <v>73</v>
      </c>
      <c r="AN1501" s="148">
        <f t="shared" si="389"/>
        <v>0.20372689915837125</v>
      </c>
      <c r="AO1501" s="178" t="str">
        <f>IF(E1501=1,VLOOKUP(Työfile_2024!D1501,'2015'!$F$12:$AC$1887,24,FALSE),"-")</f>
        <v>-</v>
      </c>
      <c r="AP1501" s="52">
        <f>VLOOKUP(D1501,Tarkasteltava_verkko_2024_harva!$E$2:$I$1804,5,FALSE)</f>
        <v>0</v>
      </c>
      <c r="AQ1501" s="52">
        <f>VLOOKUP(D1501,Tarkasteltava_verkko_2024_harva!$E$2:$I$1804,4,FALSE)</f>
        <v>0</v>
      </c>
      <c r="AR1501" s="148">
        <v>0</v>
      </c>
      <c r="AS1501" s="170" t="str">
        <f>IFERROR(VLOOKUP(C1501,'2015'!$C$12:$AG$1887,30,FALSE),"-")</f>
        <v>-</v>
      </c>
      <c r="AT1501" s="148">
        <v>5.339135239673988E-2</v>
      </c>
      <c r="AU1501" s="170" t="str">
        <f>IFERROR(VLOOKUP(C1501,'2015'!$C$12:$AG$1887,31,FALSE),"-")</f>
        <v>-</v>
      </c>
      <c r="AV1501" s="106"/>
      <c r="AW1501" s="63">
        <f>IFERROR(VLOOKUP(C1501,Merkittävyysluokitus!$A$2:$J$1705,10,FALSE),"-")</f>
        <v>3</v>
      </c>
      <c r="AX1501" s="175">
        <f>IFERROR(VLOOKUP(C1501,Merkittävyysluokitus!$A$2:$J$1705,6,FALSE),"-")</f>
        <v>5.613679058953247</v>
      </c>
      <c r="AY1501" s="175">
        <f>IFERROR(VLOOKUP(C1501,Merkittävyysluokitus!$A$2:$J$1705,7,FALSE),"-")</f>
        <v>1.9349685039370075</v>
      </c>
      <c r="AZ1501" s="175">
        <f>IFERROR(VLOOKUP(C1501,Merkittävyysluokitus!$A$2:$J$1705,8,FALSE),"-")</f>
        <v>2.6787105550162398</v>
      </c>
      <c r="BA1501" s="175">
        <f>IFERROR(VLOOKUP(C1501,Merkittävyysluokitus!$A$2:$J$1705,9,FALSE),"-")</f>
        <v>1</v>
      </c>
      <c r="BB1501" s="203"/>
      <c r="BC1501" s="203" t="str">
        <f t="shared" si="390"/>
        <v>tieosoite muuttunut</v>
      </c>
      <c r="BD1501" s="39" t="str">
        <f t="shared" si="379"/>
        <v>musta</v>
      </c>
      <c r="BE1501" s="68" t="str">
        <f t="shared" si="385"/>
        <v>musta</v>
      </c>
      <c r="BF1501" s="68" t="str">
        <f t="shared" si="386"/>
        <v>musta</v>
      </c>
      <c r="BG1501" s="68" t="str">
        <f t="shared" si="387"/>
        <v>musta</v>
      </c>
      <c r="BH1501" s="208" t="str">
        <f t="shared" si="388"/>
        <v>musta</v>
      </c>
      <c r="BI1501" s="39"/>
      <c r="BJ1501" s="39" t="str">
        <f>IF(F1501="ei löydy","uusi tie",IF(E1501=0,"tieosoite muuttunut",IF(E1501=1,VLOOKUP(D1501,'2015'!$F$12:$AL$1887,31,FALSE),"-")))</f>
        <v>tieosoite muuttunut</v>
      </c>
      <c r="BK1501" s="67" t="str">
        <f>IF(E1501=1,VLOOKUP(D1501,'2015'!$F$12:$AL$1887,32,FALSE),"-")</f>
        <v>-</v>
      </c>
      <c r="BL1501" s="39" t="str">
        <f>IF(F1501="ei löydy","uusi tie",IF(E1501=0,"tieosoite muuttunut",IF(E1501=1,VLOOKUP(D1501,'2015'!$F$12:$AL$1887,33,FALSE),"-")))</f>
        <v>tieosoite muuttunut</v>
      </c>
      <c r="BM1501" s="39"/>
      <c r="BN1501" s="217" t="str">
        <f>VLOOKUP(D1501,'2015'!$F$12:$AL$1887,33,FALSE)</f>
        <v>musta</v>
      </c>
      <c r="BO1501" s="39"/>
      <c r="BP1501" s="115" t="s">
        <v>10</v>
      </c>
      <c r="BQ1501" s="30"/>
      <c r="BS1501" s="5"/>
      <c r="BU1501" s="37"/>
      <c r="BV1501" s="30" t="s">
        <v>10</v>
      </c>
      <c r="BX1501" t="str">
        <f>IF(E1501=1,VLOOKUP(D1501,'2015'!$F$12:$AX$1887,43,FALSE),"-")</f>
        <v>-</v>
      </c>
      <c r="BY1501" t="str">
        <f>IF(E1501=1,VLOOKUP(D1501,'2015'!$F$12:$AX$1887,44,FALSE),"-")</f>
        <v>-</v>
      </c>
      <c r="BZ1501" t="str">
        <f>IF(E1501=1,VLOOKUP(D1501,'2015'!$F$12:$AX$1887,45,FALSE),"-")</f>
        <v>-</v>
      </c>
      <c r="CA1501" s="31">
        <f t="shared" si="393"/>
        <v>20</v>
      </c>
      <c r="CB1501" s="31">
        <f t="shared" si="394"/>
        <v>10</v>
      </c>
      <c r="CC1501" s="31">
        <f t="shared" si="395"/>
        <v>10</v>
      </c>
      <c r="CD1501" s="31">
        <f t="shared" si="396"/>
        <v>0</v>
      </c>
      <c r="CE1501" s="31">
        <f t="shared" si="397"/>
        <v>0</v>
      </c>
      <c r="CO1501" s="2" t="s">
        <v>35</v>
      </c>
      <c r="CP1501" s="2" t="s">
        <v>35</v>
      </c>
    </row>
    <row r="1502" spans="1:94" ht="15.75" thickBot="1" x14ac:dyDescent="0.3">
      <c r="A1502" s="50"/>
      <c r="B1502" s="50"/>
      <c r="C1502" s="50" t="str">
        <f t="shared" si="391"/>
        <v>13621_2_2632</v>
      </c>
      <c r="D1502" s="51" t="str">
        <f t="shared" si="392"/>
        <v>13621_2</v>
      </c>
      <c r="E1502" s="224">
        <f>IFERROR(VLOOKUP(C1502,'2015'!$C$12:$D$1887,2,FALSE),0)</f>
        <v>1</v>
      </c>
      <c r="F1502" s="51">
        <f>IFERROR(K1502-IFERROR(VLOOKUP(D1502,'2015'!$F$12:$I$1887,4,FALSE),"ei löydy"),"ei löydy")</f>
        <v>0</v>
      </c>
      <c r="G1502" s="224">
        <f>IFERROR(VLOOKUP(Työfile_2024!C1502,Liikennemalli!$D$6:$G$1921,4,FALSE),0)</f>
        <v>1</v>
      </c>
      <c r="H1502" s="225">
        <f>K1502-IFERROR(VLOOKUP(Työfile_2024!D1502,Liikennemalli!$C$6:$H$1921,6,FALSE),"ei löydy")</f>
        <v>0</v>
      </c>
      <c r="I1502" s="80">
        <v>13621</v>
      </c>
      <c r="J1502" s="52">
        <v>2</v>
      </c>
      <c r="K1502" s="52">
        <v>2632</v>
      </c>
      <c r="L1502" s="53"/>
      <c r="M1502" s="54"/>
      <c r="N1502" s="54"/>
      <c r="O1502" s="54"/>
      <c r="P1502" s="54"/>
      <c r="Q1502" s="55"/>
      <c r="R1502" s="55"/>
      <c r="S1502" s="55"/>
      <c r="T1502" s="55"/>
      <c r="U1502" s="52"/>
      <c r="V1502" s="56">
        <v>1729</v>
      </c>
      <c r="W1502" s="56">
        <v>75</v>
      </c>
      <c r="X1502" s="56">
        <v>1937</v>
      </c>
      <c r="Y1502" s="56">
        <f>VLOOKUP(D1502,Liikennemalli24!$D$2:$F$1804,2,FALSE)</f>
        <v>91</v>
      </c>
      <c r="Z1502" s="57">
        <f>VLOOKUP(D1502,Liikennemalli24!$D$2:$F$1804,3,FALSE)</f>
        <v>0.69699999999999995</v>
      </c>
      <c r="AA1502" s="178">
        <f>IF(G1502=1,VLOOKUP(C1502,Liikennemalli!$D$6:$H$1921,2,FALSE),"-")</f>
        <v>134</v>
      </c>
      <c r="AB1502" s="197">
        <f>IF(G1502=1,VLOOKUP(C1502,Liikennemalli!$D$6:$H$1921,3,FALSE),"-")</f>
        <v>0.34895833333333298</v>
      </c>
      <c r="AC1502" s="134">
        <f>IF(E1502=1,VLOOKUP(Työfile_2024!D1502,'2015'!$F$12:$X$1887,18,FALSE),"-")</f>
        <v>79</v>
      </c>
      <c r="AD1502" s="127">
        <f>IF(E1502=1,VLOOKUP(Työfile_2024!D1502,'2015'!$F$12:$X$1887,19,FALSE),"-")</f>
        <v>0.25</v>
      </c>
      <c r="AI1502" s="127">
        <f>IF(E1502=1,VLOOKUP(Työfile_2024!D1502,'2015'!$F$12:$AB$1887,20,FALSE),"-")</f>
        <v>0</v>
      </c>
      <c r="AJ1502" s="127">
        <f>IF(E1502=1,VLOOKUP(Työfile_2024!D1502,'2015'!$F$12:$AB$1887,21,FALSE),"-")</f>
        <v>0</v>
      </c>
      <c r="AK1502" s="127">
        <f>IF(E1502=1,VLOOKUP(Työfile_2024!D1502,'2015'!$F$12:$AB$1887,22,FALSE),"-")</f>
        <v>0</v>
      </c>
      <c r="AL1502" s="127">
        <f>IF(E1502=1,VLOOKUP(Työfile_2024!D1502,'2015'!$F$12:$AB$1887,23,FALSE),"-")</f>
        <v>0</v>
      </c>
      <c r="AM1502" s="56">
        <f>VLOOKUP(Työfile_2024!D1502,Tmatkat_20km_tarkasteltava_verk!$C$2:$D$1804,2,FALSE)</f>
        <v>206</v>
      </c>
      <c r="AN1502" s="148">
        <f t="shared" si="389"/>
        <v>0.11914401388085599</v>
      </c>
      <c r="AO1502" s="178">
        <f>IF(E1502=1,VLOOKUP(Työfile_2024!D1502,'2015'!$F$12:$AC$1887,24,FALSE),"-")</f>
        <v>140</v>
      </c>
      <c r="AP1502" s="52">
        <f>VLOOKUP(D1502,Tarkasteltava_verkko_2024_harva!$E$2:$I$1804,5,FALSE)</f>
        <v>0</v>
      </c>
      <c r="AQ1502" s="52">
        <f>VLOOKUP(D1502,Tarkasteltava_verkko_2024_harva!$E$2:$I$1804,4,FALSE)</f>
        <v>0</v>
      </c>
      <c r="AR1502" s="148">
        <v>0.94528875379939215</v>
      </c>
      <c r="AS1502" s="170" t="str">
        <f>IFERROR(VLOOKUP(C1502,'2015'!$C$12:$AG$1887,30,FALSE),"-")</f>
        <v>Kyllä</v>
      </c>
      <c r="AT1502" s="148">
        <v>0.99506079027355621</v>
      </c>
      <c r="AU1502" s="170" t="str">
        <f>IFERROR(VLOOKUP(C1502,'2015'!$C$12:$AG$1887,31,FALSE),"-")</f>
        <v>Kyllä</v>
      </c>
      <c r="AV1502" s="106"/>
      <c r="AW1502" s="63">
        <f>IFERROR(VLOOKUP(C1502,Merkittävyysluokitus!$A$2:$J$1705,10,FALSE),"-")</f>
        <v>2</v>
      </c>
      <c r="AX1502" s="175">
        <f>IFERROR(VLOOKUP(C1502,Merkittävyysluokitus!$A$2:$J$1705,6,FALSE),"-")</f>
        <v>10.668310502283106</v>
      </c>
      <c r="AY1502" s="175">
        <f>IFERROR(VLOOKUP(C1502,Merkittävyysluokitus!$A$2:$J$1705,7,FALSE),"-")</f>
        <v>5</v>
      </c>
      <c r="AZ1502" s="175">
        <f>IFERROR(VLOOKUP(C1502,Merkittävyysluokitus!$A$2:$J$1705,8,FALSE),"-")</f>
        <v>3.6683105022831048</v>
      </c>
      <c r="BA1502" s="175">
        <f>IFERROR(VLOOKUP(C1502,Merkittävyysluokitus!$A$2:$J$1705,9,FALSE),"-")</f>
        <v>2</v>
      </c>
      <c r="BB1502" s="203"/>
      <c r="BC1502" s="203" t="str">
        <f t="shared" si="390"/>
        <v/>
      </c>
      <c r="BD1502" s="39" t="str">
        <f t="shared" si="379"/>
        <v>musta</v>
      </c>
      <c r="BE1502" s="68" t="str">
        <f t="shared" si="385"/>
        <v>punainen</v>
      </c>
      <c r="BF1502" s="68" t="str">
        <f t="shared" si="386"/>
        <v>musta</v>
      </c>
      <c r="BG1502" s="68" t="str">
        <f t="shared" si="387"/>
        <v>musta</v>
      </c>
      <c r="BH1502" s="208" t="str">
        <f t="shared" si="388"/>
        <v>musta</v>
      </c>
      <c r="BI1502" s="39"/>
      <c r="BJ1502" s="39" t="str">
        <f>IF(F1502="ei löydy","uusi tie",IF(E1502=0,"tieosoite muuttunut",IF(E1502=1,VLOOKUP(D1502,'2015'!$F$12:$AL$1887,31,FALSE),"-")))</f>
        <v>musta</v>
      </c>
      <c r="BK1502" s="67" t="str">
        <f>IF(E1502=1,VLOOKUP(D1502,'2015'!$F$12:$AL$1887,32,FALSE),"-")</f>
        <v>musta</v>
      </c>
      <c r="BL1502" s="39" t="str">
        <f>IF(F1502="ei löydy","uusi tie",IF(E1502=0,"tieosoite muuttunut",IF(E1502=1,VLOOKUP(D1502,'2015'!$F$12:$AL$1887,33,FALSE),"-")))</f>
        <v>musta</v>
      </c>
      <c r="BM1502" s="39"/>
      <c r="BN1502" s="217" t="str">
        <f>VLOOKUP(D1502,'2015'!$F$12:$AL$1887,33,FALSE)</f>
        <v>musta</v>
      </c>
      <c r="BO1502" s="39"/>
      <c r="BP1502" s="115" t="s">
        <v>10</v>
      </c>
      <c r="BQ1502" s="30"/>
      <c r="BS1502" s="5"/>
      <c r="BU1502" s="37"/>
      <c r="BV1502" s="30" t="s">
        <v>10</v>
      </c>
      <c r="BX1502" t="str">
        <f>IF(E1502=1,VLOOKUP(D1502,'2015'!$F$12:$AX$1887,43,FALSE),"-")</f>
        <v>musta</v>
      </c>
      <c r="BY1502" t="str">
        <f>IF(E1502=1,VLOOKUP(D1502,'2015'!$F$12:$AX$1887,44,FALSE),"-")</f>
        <v>musta</v>
      </c>
      <c r="BZ1502" t="str">
        <f>IF(E1502=1,VLOOKUP(D1502,'2015'!$F$12:$AX$1887,45,FALSE),"-")</f>
        <v>musta</v>
      </c>
      <c r="CA1502" s="31">
        <f t="shared" si="393"/>
        <v>1</v>
      </c>
      <c r="CB1502" s="31">
        <f t="shared" si="394"/>
        <v>0</v>
      </c>
      <c r="CC1502" s="31">
        <f t="shared" si="395"/>
        <v>0</v>
      </c>
      <c r="CD1502" s="31">
        <f t="shared" si="396"/>
        <v>1</v>
      </c>
      <c r="CE1502" s="31">
        <f t="shared" si="397"/>
        <v>0</v>
      </c>
      <c r="CO1502" s="2" t="s">
        <v>35</v>
      </c>
      <c r="CP1502" s="2" t="s">
        <v>35</v>
      </c>
    </row>
    <row r="1503" spans="1:94" ht="15.75" thickBot="1" x14ac:dyDescent="0.3">
      <c r="A1503" s="50"/>
      <c r="B1503" s="50"/>
      <c r="C1503" s="50" t="str">
        <f t="shared" si="391"/>
        <v>13623_1_5203</v>
      </c>
      <c r="D1503" s="51" t="str">
        <f t="shared" si="392"/>
        <v>13623_1</v>
      </c>
      <c r="E1503" s="224">
        <f>IFERROR(VLOOKUP(C1503,'2015'!$C$12:$D$1887,2,FALSE),0)</f>
        <v>1</v>
      </c>
      <c r="F1503" s="51">
        <f>IFERROR(K1503-IFERROR(VLOOKUP(D1503,'2015'!$F$12:$I$1887,4,FALSE),"ei löydy"),"ei löydy")</f>
        <v>0</v>
      </c>
      <c r="G1503" s="224">
        <f>IFERROR(VLOOKUP(Työfile_2024!C1503,Liikennemalli!$D$6:$G$1921,4,FALSE),0)</f>
        <v>1</v>
      </c>
      <c r="H1503" s="225">
        <f>K1503-IFERROR(VLOOKUP(Työfile_2024!D1503,Liikennemalli!$C$6:$H$1921,6,FALSE),"ei löydy")</f>
        <v>0</v>
      </c>
      <c r="I1503" s="80">
        <v>13623</v>
      </c>
      <c r="J1503" s="52">
        <v>1</v>
      </c>
      <c r="K1503" s="52">
        <v>5203</v>
      </c>
      <c r="L1503" s="53"/>
      <c r="M1503" s="54"/>
      <c r="N1503" s="54"/>
      <c r="O1503" s="54"/>
      <c r="P1503" s="54"/>
      <c r="Q1503" s="55"/>
      <c r="R1503" s="55"/>
      <c r="S1503" s="55"/>
      <c r="T1503" s="55"/>
      <c r="U1503" s="52"/>
      <c r="V1503" s="56">
        <v>136</v>
      </c>
      <c r="W1503" s="56">
        <v>4</v>
      </c>
      <c r="X1503" s="56">
        <v>81</v>
      </c>
      <c r="Y1503" s="56">
        <f>VLOOKUP(D1503,Liikennemalli24!$D$2:$F$1804,2,FALSE)</f>
        <v>0</v>
      </c>
      <c r="Z1503" s="57">
        <f>VLOOKUP(D1503,Liikennemalli24!$D$2:$F$1804,3,FALSE)</f>
        <v>0</v>
      </c>
      <c r="AA1503" s="178">
        <f>IF(G1503=1,VLOOKUP(C1503,Liikennemalli!$D$6:$H$1921,2,FALSE),"-")</f>
        <v>0</v>
      </c>
      <c r="AB1503" s="197">
        <f>IF(G1503=1,VLOOKUP(C1503,Liikennemalli!$D$6:$H$1921,3,FALSE),"-")</f>
        <v>0</v>
      </c>
      <c r="AC1503" s="134">
        <f>IF(E1503=1,VLOOKUP(Työfile_2024!D1503,'2015'!$F$12:$X$1887,18,FALSE),"-")</f>
        <v>54</v>
      </c>
      <c r="AD1503" s="127">
        <f>IF(E1503=1,VLOOKUP(Työfile_2024!D1503,'2015'!$F$12:$X$1887,19,FALSE),"-")</f>
        <v>0.77</v>
      </c>
      <c r="AI1503" s="127">
        <f>IF(E1503=1,VLOOKUP(Työfile_2024!D1503,'2015'!$F$12:$AB$1887,20,FALSE),"-")</f>
        <v>0</v>
      </c>
      <c r="AJ1503" s="127">
        <f>IF(E1503=1,VLOOKUP(Työfile_2024!D1503,'2015'!$F$12:$AB$1887,21,FALSE),"-")</f>
        <v>0</v>
      </c>
      <c r="AK1503" s="127">
        <f>IF(E1503=1,VLOOKUP(Työfile_2024!D1503,'2015'!$F$12:$AB$1887,22,FALSE),"-")</f>
        <v>0</v>
      </c>
      <c r="AL1503" s="127">
        <f>IF(E1503=1,VLOOKUP(Työfile_2024!D1503,'2015'!$F$12:$AB$1887,23,FALSE),"-")</f>
        <v>0</v>
      </c>
      <c r="AM1503" s="56">
        <f>VLOOKUP(Työfile_2024!D1503,Tmatkat_20km_tarkasteltava_verk!$C$2:$D$1804,2,FALSE)</f>
        <v>0</v>
      </c>
      <c r="AN1503" s="148">
        <f t="shared" si="389"/>
        <v>0</v>
      </c>
      <c r="AO1503" s="178">
        <f>IF(E1503=1,VLOOKUP(Työfile_2024!D1503,'2015'!$F$12:$AC$1887,24,FALSE),"-")</f>
        <v>2</v>
      </c>
      <c r="AP1503" s="52">
        <f>VLOOKUP(D1503,Tarkasteltava_verkko_2024_harva!$E$2:$I$1804,5,FALSE)</f>
        <v>0</v>
      </c>
      <c r="AQ1503" s="52">
        <f>VLOOKUP(D1503,Tarkasteltava_verkko_2024_harva!$E$2:$I$1804,4,FALSE)</f>
        <v>0</v>
      </c>
      <c r="AR1503" s="148">
        <v>0</v>
      </c>
      <c r="AS1503" s="170" t="str">
        <f>IFERROR(VLOOKUP(C1503,'2015'!$C$12:$AG$1887,30,FALSE),"-")</f>
        <v/>
      </c>
      <c r="AT1503" s="148">
        <v>0</v>
      </c>
      <c r="AU1503" s="170">
        <f>IFERROR(VLOOKUP(C1503,'2015'!$C$12:$AG$1887,31,FALSE),"-")</f>
        <v>0</v>
      </c>
      <c r="AV1503" s="106"/>
      <c r="AW1503" s="63">
        <f>IFERROR(VLOOKUP(C1503,Merkittävyysluokitus!$A$2:$J$1705,10,FALSE),"-")</f>
        <v>4</v>
      </c>
      <c r="AX1503" s="175">
        <f>IFERROR(VLOOKUP(C1503,Merkittävyysluokitus!$A$2:$J$1705,6,FALSE),"-")</f>
        <v>2.5427260273972601</v>
      </c>
      <c r="AY1503" s="175">
        <f>IFERROR(VLOOKUP(C1503,Merkittävyysluokitus!$A$2:$J$1705,7,FALSE),"-")</f>
        <v>0.41466666666666663</v>
      </c>
      <c r="AZ1503" s="175">
        <f>IFERROR(VLOOKUP(C1503,Merkittävyysluokitus!$A$2:$J$1705,8,FALSE),"-")</f>
        <v>1.4613926940639268</v>
      </c>
      <c r="BA1503" s="175">
        <f>IFERROR(VLOOKUP(C1503,Merkittävyysluokitus!$A$2:$J$1705,9,FALSE),"-")</f>
        <v>0.66666666666666663</v>
      </c>
      <c r="BB1503" s="203"/>
      <c r="BC1503" s="203" t="str">
        <f t="shared" si="390"/>
        <v>ei mallia</v>
      </c>
      <c r="BD1503" s="39" t="str">
        <f t="shared" si="379"/>
        <v>Ei luokiteltu</v>
      </c>
      <c r="BE1503" s="68" t="str">
        <f t="shared" si="385"/>
        <v>ei mallia</v>
      </c>
      <c r="BF1503" s="68" t="str">
        <f t="shared" si="386"/>
        <v>ei mallia</v>
      </c>
      <c r="BG1503" s="68" t="str">
        <f t="shared" si="387"/>
        <v>ei mallia</v>
      </c>
      <c r="BH1503" s="208" t="str">
        <f t="shared" si="388"/>
        <v>musta</v>
      </c>
      <c r="BI1503" s="39"/>
      <c r="BJ1503" s="39" t="str">
        <f>IF(F1503="ei löydy","uusi tie",IF(E1503=0,"tieosoite muuttunut",IF(E1503=1,VLOOKUP(D1503,'2015'!$F$12:$AL$1887,31,FALSE),"-")))</f>
        <v>musta</v>
      </c>
      <c r="BK1503" s="67" t="str">
        <f>IF(E1503=1,VLOOKUP(D1503,'2015'!$F$12:$AL$1887,32,FALSE),"-")</f>
        <v>musta</v>
      </c>
      <c r="BL1503" s="39" t="str">
        <f>IF(F1503="ei löydy","uusi tie",IF(E1503=0,"tieosoite muuttunut",IF(E1503=1,VLOOKUP(D1503,'2015'!$F$12:$AL$1887,33,FALSE),"-")))</f>
        <v>musta</v>
      </c>
      <c r="BM1503" s="39"/>
      <c r="BN1503" s="217" t="str">
        <f>VLOOKUP(D1503,'2015'!$F$12:$AL$1887,33,FALSE)</f>
        <v>musta</v>
      </c>
      <c r="BO1503" s="39"/>
      <c r="BP1503" s="115" t="s">
        <v>10</v>
      </c>
      <c r="BQ1503" s="30"/>
      <c r="BS1503" s="5"/>
      <c r="BU1503" s="37"/>
      <c r="BV1503" s="30" t="s">
        <v>10</v>
      </c>
      <c r="BX1503" t="str">
        <f>IF(E1503=1,VLOOKUP(D1503,'2015'!$F$12:$AX$1887,43,FALSE),"-")</f>
        <v>musta</v>
      </c>
      <c r="BY1503" t="str">
        <f>IF(E1503=1,VLOOKUP(D1503,'2015'!$F$12:$AX$1887,44,FALSE),"-")</f>
        <v>musta</v>
      </c>
      <c r="BZ1503" t="str">
        <f>IF(E1503=1,VLOOKUP(D1503,'2015'!$F$12:$AX$1887,45,FALSE),"-")</f>
        <v>musta</v>
      </c>
      <c r="CA1503" s="31">
        <f t="shared" si="393"/>
        <v>10</v>
      </c>
      <c r="CB1503" s="31">
        <f t="shared" si="394"/>
        <v>10</v>
      </c>
      <c r="CC1503" s="31">
        <f t="shared" si="395"/>
        <v>0</v>
      </c>
      <c r="CD1503" s="31">
        <f t="shared" si="396"/>
        <v>0</v>
      </c>
      <c r="CE1503" s="31">
        <f t="shared" si="397"/>
        <v>0</v>
      </c>
      <c r="CO1503" s="2" t="s">
        <v>35</v>
      </c>
      <c r="CP1503" s="2" t="s">
        <v>35</v>
      </c>
    </row>
    <row r="1504" spans="1:94" ht="15.75" thickBot="1" x14ac:dyDescent="0.3">
      <c r="A1504" s="50"/>
      <c r="B1504" s="50"/>
      <c r="C1504" s="50" t="str">
        <f t="shared" si="391"/>
        <v>13623_2_4540</v>
      </c>
      <c r="D1504" s="51" t="str">
        <f t="shared" si="392"/>
        <v>13623_2</v>
      </c>
      <c r="E1504" s="224">
        <f>IFERROR(VLOOKUP(C1504,'2015'!$C$12:$D$1887,2,FALSE),0)</f>
        <v>1</v>
      </c>
      <c r="F1504" s="51">
        <f>IFERROR(K1504-IFERROR(VLOOKUP(D1504,'2015'!$F$12:$I$1887,4,FALSE),"ei löydy"),"ei löydy")</f>
        <v>0</v>
      </c>
      <c r="G1504" s="224">
        <f>IFERROR(VLOOKUP(Työfile_2024!C1504,Liikennemalli!$D$6:$G$1921,4,FALSE),0)</f>
        <v>1</v>
      </c>
      <c r="H1504" s="225">
        <f>K1504-IFERROR(VLOOKUP(Työfile_2024!D1504,Liikennemalli!$C$6:$H$1921,6,FALSE),"ei löydy")</f>
        <v>0</v>
      </c>
      <c r="I1504" s="80">
        <v>13623</v>
      </c>
      <c r="J1504" s="52">
        <v>2</v>
      </c>
      <c r="K1504" s="52">
        <v>4540</v>
      </c>
      <c r="L1504" s="53"/>
      <c r="M1504" s="54"/>
      <c r="N1504" s="54"/>
      <c r="O1504" s="54"/>
      <c r="P1504" s="54"/>
      <c r="Q1504" s="55"/>
      <c r="R1504" s="55"/>
      <c r="S1504" s="55"/>
      <c r="T1504" s="55"/>
      <c r="U1504" s="52"/>
      <c r="V1504" s="56">
        <v>336</v>
      </c>
      <c r="W1504" s="56">
        <v>29</v>
      </c>
      <c r="X1504" s="56">
        <v>157</v>
      </c>
      <c r="Y1504" s="56">
        <f>VLOOKUP(D1504,Liikennemalli24!$D$2:$F$1804,2,FALSE)</f>
        <v>0</v>
      </c>
      <c r="Z1504" s="57">
        <f>VLOOKUP(D1504,Liikennemalli24!$D$2:$F$1804,3,FALSE)</f>
        <v>0</v>
      </c>
      <c r="AA1504" s="178">
        <f>IF(G1504=1,VLOOKUP(C1504,Liikennemalli!$D$6:$H$1921,2,FALSE),"-")</f>
        <v>0</v>
      </c>
      <c r="AB1504" s="197">
        <f>IF(G1504=1,VLOOKUP(C1504,Liikennemalli!$D$6:$H$1921,3,FALSE),"-")</f>
        <v>0</v>
      </c>
      <c r="AC1504" s="134">
        <f>IF(E1504=1,VLOOKUP(Työfile_2024!D1504,'2015'!$F$12:$X$1887,18,FALSE),"-")</f>
        <v>50</v>
      </c>
      <c r="AD1504" s="127">
        <f>IF(E1504=1,VLOOKUP(Työfile_2024!D1504,'2015'!$F$12:$X$1887,19,FALSE),"-")</f>
        <v>0.9</v>
      </c>
      <c r="AI1504" s="127">
        <f>IF(E1504=1,VLOOKUP(Työfile_2024!D1504,'2015'!$F$12:$AB$1887,20,FALSE),"-")</f>
        <v>0</v>
      </c>
      <c r="AJ1504" s="127">
        <f>IF(E1504=1,VLOOKUP(Työfile_2024!D1504,'2015'!$F$12:$AB$1887,21,FALSE),"-")</f>
        <v>0</v>
      </c>
      <c r="AK1504" s="127">
        <f>IF(E1504=1,VLOOKUP(Työfile_2024!D1504,'2015'!$F$12:$AB$1887,22,FALSE),"-")</f>
        <v>0</v>
      </c>
      <c r="AL1504" s="127">
        <f>IF(E1504=1,VLOOKUP(Työfile_2024!D1504,'2015'!$F$12:$AB$1887,23,FALSE),"-")</f>
        <v>0</v>
      </c>
      <c r="AM1504" s="56">
        <f>VLOOKUP(Työfile_2024!D1504,Tmatkat_20km_tarkasteltava_verk!$C$2:$D$1804,2,FALSE)</f>
        <v>9</v>
      </c>
      <c r="AN1504" s="148">
        <f t="shared" si="389"/>
        <v>2.6785714285714284E-2</v>
      </c>
      <c r="AO1504" s="178">
        <f>IF(E1504=1,VLOOKUP(Työfile_2024!D1504,'2015'!$F$12:$AC$1887,24,FALSE),"-")</f>
        <v>3</v>
      </c>
      <c r="AP1504" s="52">
        <f>VLOOKUP(D1504,Tarkasteltava_verkko_2024_harva!$E$2:$I$1804,5,FALSE)</f>
        <v>0</v>
      </c>
      <c r="AQ1504" s="52">
        <f>VLOOKUP(D1504,Tarkasteltava_verkko_2024_harva!$E$2:$I$1804,4,FALSE)</f>
        <v>0</v>
      </c>
      <c r="AR1504" s="148">
        <v>0</v>
      </c>
      <c r="AS1504" s="170" t="str">
        <f>IFERROR(VLOOKUP(C1504,'2015'!$C$12:$AG$1887,30,FALSE),"-")</f>
        <v/>
      </c>
      <c r="AT1504" s="148">
        <v>0</v>
      </c>
      <c r="AU1504" s="170">
        <f>IFERROR(VLOOKUP(C1504,'2015'!$C$12:$AG$1887,31,FALSE),"-")</f>
        <v>0</v>
      </c>
      <c r="AV1504" s="106"/>
      <c r="AW1504" s="63">
        <f>IFERROR(VLOOKUP(C1504,Merkittävyysluokitus!$A$2:$J$1705,10,FALSE),"-")</f>
        <v>3</v>
      </c>
      <c r="AX1504" s="175">
        <f>IFERROR(VLOOKUP(C1504,Merkittävyysluokitus!$A$2:$J$1705,6,FALSE),"-")</f>
        <v>3.7147884322678841</v>
      </c>
      <c r="AY1504" s="175">
        <f>IFERROR(VLOOKUP(C1504,Merkittävyysluokitus!$A$2:$J$1705,7,FALSE),"-")</f>
        <v>1.0796666666666666</v>
      </c>
      <c r="AZ1504" s="175">
        <f>IFERROR(VLOOKUP(C1504,Merkittävyysluokitus!$A$2:$J$1705,8,FALSE),"-")</f>
        <v>1.8017884322678843</v>
      </c>
      <c r="BA1504" s="175">
        <f>IFERROR(VLOOKUP(C1504,Merkittävyysluokitus!$A$2:$J$1705,9,FALSE),"-")</f>
        <v>0.83333333333333326</v>
      </c>
      <c r="BB1504" s="203"/>
      <c r="BC1504" s="203" t="str">
        <f t="shared" si="390"/>
        <v>ei mallia</v>
      </c>
      <c r="BD1504" s="39" t="str">
        <f t="shared" si="379"/>
        <v>Ei luokiteltu</v>
      </c>
      <c r="BE1504" s="68" t="str">
        <f t="shared" si="385"/>
        <v>ei mallia</v>
      </c>
      <c r="BF1504" s="68" t="str">
        <f t="shared" si="386"/>
        <v>ei mallia</v>
      </c>
      <c r="BG1504" s="68" t="str">
        <f t="shared" si="387"/>
        <v>ei mallia</v>
      </c>
      <c r="BH1504" s="208" t="str">
        <f t="shared" si="388"/>
        <v>musta</v>
      </c>
      <c r="BI1504" s="39"/>
      <c r="BJ1504" s="39" t="str">
        <f>IF(F1504="ei löydy","uusi tie",IF(E1504=0,"tieosoite muuttunut",IF(E1504=1,VLOOKUP(D1504,'2015'!$F$12:$AL$1887,31,FALSE),"-")))</f>
        <v>musta</v>
      </c>
      <c r="BK1504" s="67" t="str">
        <f>IF(E1504=1,VLOOKUP(D1504,'2015'!$F$12:$AL$1887,32,FALSE),"-")</f>
        <v>musta</v>
      </c>
      <c r="BL1504" s="39" t="str">
        <f>IF(F1504="ei löydy","uusi tie",IF(E1504=0,"tieosoite muuttunut",IF(E1504=1,VLOOKUP(D1504,'2015'!$F$12:$AL$1887,33,FALSE),"-")))</f>
        <v>musta</v>
      </c>
      <c r="BM1504" s="39"/>
      <c r="BN1504" s="217" t="str">
        <f>VLOOKUP(D1504,'2015'!$F$12:$AL$1887,33,FALSE)</f>
        <v>musta</v>
      </c>
      <c r="BO1504" s="39"/>
      <c r="BP1504" s="115" t="s">
        <v>10</v>
      </c>
      <c r="BQ1504" s="30"/>
      <c r="BS1504" s="5"/>
      <c r="BU1504" s="37"/>
      <c r="BV1504" s="30" t="s">
        <v>10</v>
      </c>
      <c r="BX1504" t="str">
        <f>IF(E1504=1,VLOOKUP(D1504,'2015'!$F$12:$AX$1887,43,FALSE),"-")</f>
        <v>musta</v>
      </c>
      <c r="BY1504" t="str">
        <f>IF(E1504=1,VLOOKUP(D1504,'2015'!$F$12:$AX$1887,44,FALSE),"-")</f>
        <v>musta</v>
      </c>
      <c r="BZ1504" t="str">
        <f>IF(E1504=1,VLOOKUP(D1504,'2015'!$F$12:$AX$1887,45,FALSE),"-")</f>
        <v>musta</v>
      </c>
      <c r="CA1504" s="31">
        <f t="shared" si="393"/>
        <v>10</v>
      </c>
      <c r="CB1504" s="31">
        <f t="shared" si="394"/>
        <v>10</v>
      </c>
      <c r="CC1504" s="31">
        <f t="shared" si="395"/>
        <v>0</v>
      </c>
      <c r="CD1504" s="31">
        <f t="shared" si="396"/>
        <v>0</v>
      </c>
      <c r="CE1504" s="31">
        <f t="shared" si="397"/>
        <v>0</v>
      </c>
      <c r="CO1504" s="2" t="s">
        <v>35</v>
      </c>
      <c r="CP1504" s="2" t="s">
        <v>35</v>
      </c>
    </row>
    <row r="1505" spans="1:94" ht="15.75" thickBot="1" x14ac:dyDescent="0.3">
      <c r="A1505" s="50"/>
      <c r="B1505" s="50"/>
      <c r="C1505" s="50" t="str">
        <f t="shared" si="391"/>
        <v>13624_1_4152</v>
      </c>
      <c r="D1505" s="51" t="str">
        <f t="shared" si="392"/>
        <v>13624_1</v>
      </c>
      <c r="E1505" s="224">
        <f>IFERROR(VLOOKUP(C1505,'2015'!$C$12:$D$1887,2,FALSE),0)</f>
        <v>1</v>
      </c>
      <c r="F1505" s="51">
        <f>IFERROR(K1505-IFERROR(VLOOKUP(D1505,'2015'!$F$12:$I$1887,4,FALSE),"ei löydy"),"ei löydy")</f>
        <v>0</v>
      </c>
      <c r="G1505" s="224">
        <f>IFERROR(VLOOKUP(Työfile_2024!C1505,Liikennemalli!$D$6:$G$1921,4,FALSE),0)</f>
        <v>1</v>
      </c>
      <c r="H1505" s="225">
        <f>K1505-IFERROR(VLOOKUP(Työfile_2024!D1505,Liikennemalli!$C$6:$H$1921,6,FALSE),"ei löydy")</f>
        <v>0</v>
      </c>
      <c r="I1505" s="80">
        <v>13624</v>
      </c>
      <c r="J1505" s="52">
        <v>1</v>
      </c>
      <c r="K1505" s="52">
        <v>4152</v>
      </c>
      <c r="L1505" s="53"/>
      <c r="M1505" s="54"/>
      <c r="N1505" s="54"/>
      <c r="O1505" s="54"/>
      <c r="P1505" s="54"/>
      <c r="Q1505" s="55"/>
      <c r="R1505" s="55"/>
      <c r="S1505" s="55"/>
      <c r="T1505" s="55"/>
      <c r="U1505" s="52"/>
      <c r="V1505" s="56">
        <v>128</v>
      </c>
      <c r="W1505" s="56">
        <v>5</v>
      </c>
      <c r="X1505" s="56">
        <v>83</v>
      </c>
      <c r="Y1505" s="56">
        <f>VLOOKUP(D1505,Liikennemalli24!$D$2:$F$1804,2,FALSE)</f>
        <v>1595</v>
      </c>
      <c r="Z1505" s="57">
        <f>VLOOKUP(D1505,Liikennemalli24!$D$2:$F$1804,3,FALSE)</f>
        <v>0.998</v>
      </c>
      <c r="AA1505" s="178">
        <f>IF(G1505=1,VLOOKUP(C1505,Liikennemalli!$D$6:$H$1921,2,FALSE),"-")</f>
        <v>0</v>
      </c>
      <c r="AB1505" s="197">
        <f>IF(G1505=1,VLOOKUP(C1505,Liikennemalli!$D$6:$H$1921,3,FALSE),"-")</f>
        <v>0</v>
      </c>
      <c r="AC1505" s="134">
        <f>IF(E1505=1,VLOOKUP(Työfile_2024!D1505,'2015'!$F$12:$X$1887,18,FALSE),"-")</f>
        <v>26</v>
      </c>
      <c r="AD1505" s="127">
        <f>IF(E1505=1,VLOOKUP(Työfile_2024!D1505,'2015'!$F$12:$X$1887,19,FALSE),"-")</f>
        <v>0.67</v>
      </c>
      <c r="AI1505" s="127">
        <f>IF(E1505=1,VLOOKUP(Työfile_2024!D1505,'2015'!$F$12:$AB$1887,20,FALSE),"-")</f>
        <v>0</v>
      </c>
      <c r="AJ1505" s="127">
        <f>IF(E1505=1,VLOOKUP(Työfile_2024!D1505,'2015'!$F$12:$AB$1887,21,FALSE),"-")</f>
        <v>0</v>
      </c>
      <c r="AK1505" s="127">
        <f>IF(E1505=1,VLOOKUP(Työfile_2024!D1505,'2015'!$F$12:$AB$1887,22,FALSE),"-")</f>
        <v>0</v>
      </c>
      <c r="AL1505" s="127">
        <f>IF(E1505=1,VLOOKUP(Työfile_2024!D1505,'2015'!$F$12:$AB$1887,23,FALSE),"-")</f>
        <v>0</v>
      </c>
      <c r="AM1505" s="56">
        <f>VLOOKUP(Työfile_2024!D1505,Tmatkat_20km_tarkasteltava_verk!$C$2:$D$1804,2,FALSE)</f>
        <v>12</v>
      </c>
      <c r="AN1505" s="148">
        <f t="shared" si="389"/>
        <v>9.375E-2</v>
      </c>
      <c r="AO1505" s="178">
        <f>IF(E1505=1,VLOOKUP(Työfile_2024!D1505,'2015'!$F$12:$AC$1887,24,FALSE),"-")</f>
        <v>4</v>
      </c>
      <c r="AP1505" s="52">
        <f>VLOOKUP(D1505,Tarkasteltava_verkko_2024_harva!$E$2:$I$1804,5,FALSE)</f>
        <v>0</v>
      </c>
      <c r="AQ1505" s="52">
        <f>VLOOKUP(D1505,Tarkasteltava_verkko_2024_harva!$E$2:$I$1804,4,FALSE)</f>
        <v>0</v>
      </c>
      <c r="AR1505" s="148">
        <v>0</v>
      </c>
      <c r="AS1505" s="170" t="str">
        <f>IFERROR(VLOOKUP(C1505,'2015'!$C$12:$AG$1887,30,FALSE),"-")</f>
        <v/>
      </c>
      <c r="AT1505" s="148">
        <v>0</v>
      </c>
      <c r="AU1505" s="170">
        <f>IFERROR(VLOOKUP(C1505,'2015'!$C$12:$AG$1887,31,FALSE),"-")</f>
        <v>0</v>
      </c>
      <c r="AV1505" s="106"/>
      <c r="AW1505" s="63">
        <f>IFERROR(VLOOKUP(C1505,Merkittävyysluokitus!$A$2:$J$1705,10,FALSE),"-")</f>
        <v>4</v>
      </c>
      <c r="AX1505" s="175">
        <f>IFERROR(VLOOKUP(C1505,Merkittävyysluokitus!$A$2:$J$1705,6,FALSE),"-")</f>
        <v>2.9290608828006084</v>
      </c>
      <c r="AY1505" s="175">
        <f>IFERROR(VLOOKUP(C1505,Merkittävyysluokitus!$A$2:$J$1705,7,FALSE),"-")</f>
        <v>0.46233333333333326</v>
      </c>
      <c r="AZ1505" s="175">
        <f>IFERROR(VLOOKUP(C1505,Merkittävyysluokitus!$A$2:$J$1705,8,FALSE),"-")</f>
        <v>1.3000608828006088</v>
      </c>
      <c r="BA1505" s="175">
        <f>IFERROR(VLOOKUP(C1505,Merkittävyysluokitus!$A$2:$J$1705,9,FALSE),"-")</f>
        <v>1.1666666666666665</v>
      </c>
      <c r="BB1505" s="203"/>
      <c r="BC1505" s="203" t="str">
        <f t="shared" si="390"/>
        <v/>
      </c>
      <c r="BD1505" s="39" t="str">
        <f t="shared" si="379"/>
        <v>musta</v>
      </c>
      <c r="BE1505" s="68" t="str">
        <f t="shared" si="385"/>
        <v>punainen</v>
      </c>
      <c r="BF1505" s="68" t="str">
        <f t="shared" si="386"/>
        <v>musta</v>
      </c>
      <c r="BG1505" s="68" t="str">
        <f t="shared" si="387"/>
        <v>musta</v>
      </c>
      <c r="BH1505" s="208" t="str">
        <f t="shared" si="388"/>
        <v>musta</v>
      </c>
      <c r="BI1505" s="39"/>
      <c r="BJ1505" s="39" t="str">
        <f>IF(F1505="ei löydy","uusi tie",IF(E1505=0,"tieosoite muuttunut",IF(E1505=1,VLOOKUP(D1505,'2015'!$F$12:$AL$1887,31,FALSE),"-")))</f>
        <v>musta</v>
      </c>
      <c r="BK1505" s="67" t="str">
        <f>IF(E1505=1,VLOOKUP(D1505,'2015'!$F$12:$AL$1887,32,FALSE),"-")</f>
        <v>musta</v>
      </c>
      <c r="BL1505" s="39" t="str">
        <f>IF(F1505="ei löydy","uusi tie",IF(E1505=0,"tieosoite muuttunut",IF(E1505=1,VLOOKUP(D1505,'2015'!$F$12:$AL$1887,33,FALSE),"-")))</f>
        <v>musta</v>
      </c>
      <c r="BM1505" s="39"/>
      <c r="BN1505" s="217" t="str">
        <f>VLOOKUP(D1505,'2015'!$F$12:$AL$1887,33,FALSE)</f>
        <v>musta</v>
      </c>
      <c r="BO1505" s="39"/>
      <c r="BP1505" s="115" t="s">
        <v>10</v>
      </c>
      <c r="BQ1505" s="30"/>
      <c r="BS1505" s="5"/>
      <c r="BU1505" s="37"/>
      <c r="BV1505" s="30" t="s">
        <v>10</v>
      </c>
      <c r="BX1505" t="str">
        <f>IF(E1505=1,VLOOKUP(D1505,'2015'!$F$12:$AX$1887,43,FALSE),"-")</f>
        <v>musta</v>
      </c>
      <c r="BY1505" t="str">
        <f>IF(E1505=1,VLOOKUP(D1505,'2015'!$F$12:$AX$1887,44,FALSE),"-")</f>
        <v>musta</v>
      </c>
      <c r="BZ1505" t="str">
        <f>IF(E1505=1,VLOOKUP(D1505,'2015'!$F$12:$AX$1887,45,FALSE),"-")</f>
        <v>musta</v>
      </c>
      <c r="CA1505" s="31">
        <f t="shared" si="393"/>
        <v>10</v>
      </c>
      <c r="CB1505" s="31">
        <f t="shared" si="394"/>
        <v>10</v>
      </c>
      <c r="CC1505" s="31">
        <f t="shared" si="395"/>
        <v>0</v>
      </c>
      <c r="CD1505" s="31">
        <f t="shared" si="396"/>
        <v>0</v>
      </c>
      <c r="CE1505" s="31">
        <f t="shared" si="397"/>
        <v>0</v>
      </c>
      <c r="CO1505" s="2" t="s">
        <v>35</v>
      </c>
      <c r="CP1505" s="2" t="s">
        <v>35</v>
      </c>
    </row>
    <row r="1506" spans="1:94" ht="15.75" thickBot="1" x14ac:dyDescent="0.3">
      <c r="A1506" s="50"/>
      <c r="B1506" s="50"/>
      <c r="C1506" s="50" t="str">
        <f t="shared" si="391"/>
        <v>13627_1_4574</v>
      </c>
      <c r="D1506" s="51" t="str">
        <f t="shared" si="392"/>
        <v>13627_1</v>
      </c>
      <c r="E1506" s="224">
        <f>IFERROR(VLOOKUP(C1506,'2015'!$C$12:$D$1887,2,FALSE),0)</f>
        <v>1</v>
      </c>
      <c r="F1506" s="51">
        <f>IFERROR(K1506-IFERROR(VLOOKUP(D1506,'2015'!$F$12:$I$1887,4,FALSE),"ei löydy"),"ei löydy")</f>
        <v>0</v>
      </c>
      <c r="G1506" s="224">
        <f>IFERROR(VLOOKUP(Työfile_2024!C1506,Liikennemalli!$D$6:$G$1921,4,FALSE),0)</f>
        <v>1</v>
      </c>
      <c r="H1506" s="225">
        <f>K1506-IFERROR(VLOOKUP(Työfile_2024!D1506,Liikennemalli!$C$6:$H$1921,6,FALSE),"ei löydy")</f>
        <v>0</v>
      </c>
      <c r="I1506" s="80">
        <v>13627</v>
      </c>
      <c r="J1506" s="52">
        <v>1</v>
      </c>
      <c r="K1506" s="52">
        <v>4574</v>
      </c>
      <c r="L1506" s="53"/>
      <c r="M1506" s="54"/>
      <c r="N1506" s="54"/>
      <c r="O1506" s="54"/>
      <c r="P1506" s="54"/>
      <c r="Q1506" s="55"/>
      <c r="R1506" s="55"/>
      <c r="S1506" s="55"/>
      <c r="T1506" s="55"/>
      <c r="U1506" s="52"/>
      <c r="V1506" s="56">
        <v>1086</v>
      </c>
      <c r="W1506" s="56">
        <v>58</v>
      </c>
      <c r="X1506" s="56">
        <v>1194</v>
      </c>
      <c r="Y1506" s="56">
        <f>VLOOKUP(D1506,Liikennemalli24!$D$2:$F$1804,2,FALSE)</f>
        <v>0</v>
      </c>
      <c r="Z1506" s="57">
        <f>VLOOKUP(D1506,Liikennemalli24!$D$2:$F$1804,3,FALSE)</f>
        <v>0</v>
      </c>
      <c r="AA1506" s="178">
        <f>IF(G1506=1,VLOOKUP(C1506,Liikennemalli!$D$6:$H$1921,2,FALSE),"-")</f>
        <v>0</v>
      </c>
      <c r="AB1506" s="197">
        <f>IF(G1506=1,VLOOKUP(C1506,Liikennemalli!$D$6:$H$1921,3,FALSE),"-")</f>
        <v>0</v>
      </c>
      <c r="AC1506" s="134">
        <f>IF(E1506=1,VLOOKUP(Työfile_2024!D1506,'2015'!$F$12:$X$1887,18,FALSE),"-")</f>
        <v>477</v>
      </c>
      <c r="AD1506" s="127">
        <f>IF(E1506=1,VLOOKUP(Työfile_2024!D1506,'2015'!$F$12:$X$1887,19,FALSE),"-")</f>
        <v>0.44</v>
      </c>
      <c r="AI1506" s="127">
        <f>IF(E1506=1,VLOOKUP(Työfile_2024!D1506,'2015'!$F$12:$AB$1887,20,FALSE),"-")</f>
        <v>0</v>
      </c>
      <c r="AJ1506" s="127">
        <f>IF(E1506=1,VLOOKUP(Työfile_2024!D1506,'2015'!$F$12:$AB$1887,21,FALSE),"-")</f>
        <v>0</v>
      </c>
      <c r="AK1506" s="127">
        <f>IF(E1506=1,VLOOKUP(Työfile_2024!D1506,'2015'!$F$12:$AB$1887,22,FALSE),"-")</f>
        <v>0</v>
      </c>
      <c r="AL1506" s="127">
        <f>IF(E1506=1,VLOOKUP(Työfile_2024!D1506,'2015'!$F$12:$AB$1887,23,FALSE),"-")</f>
        <v>0</v>
      </c>
      <c r="AM1506" s="56">
        <f>VLOOKUP(Työfile_2024!D1506,Tmatkat_20km_tarkasteltava_verk!$C$2:$D$1804,2,FALSE)</f>
        <v>208</v>
      </c>
      <c r="AN1506" s="148">
        <f t="shared" si="389"/>
        <v>0.19152854511970535</v>
      </c>
      <c r="AO1506" s="178">
        <f>IF(E1506=1,VLOOKUP(Työfile_2024!D1506,'2015'!$F$12:$AC$1887,24,FALSE),"-")</f>
        <v>112</v>
      </c>
      <c r="AP1506" s="52">
        <f>VLOOKUP(D1506,Tarkasteltava_verkko_2024_harva!$E$2:$I$1804,5,FALSE)</f>
        <v>0</v>
      </c>
      <c r="AQ1506" s="52">
        <f>VLOOKUP(D1506,Tarkasteltava_verkko_2024_harva!$E$2:$I$1804,4,FALSE)</f>
        <v>0</v>
      </c>
      <c r="AR1506" s="148">
        <v>0.18911237428946218</v>
      </c>
      <c r="AS1506" s="170" t="str">
        <f>IFERROR(VLOOKUP(C1506,'2015'!$C$12:$AG$1887,30,FALSE),"-")</f>
        <v/>
      </c>
      <c r="AT1506" s="148">
        <v>0.65107127240926976</v>
      </c>
      <c r="AU1506" s="170" t="str">
        <f>IFERROR(VLOOKUP(C1506,'2015'!$C$12:$AG$1887,31,FALSE),"-")</f>
        <v>Kyllä</v>
      </c>
      <c r="AV1506" s="106"/>
      <c r="AW1506" s="63">
        <f>IFERROR(VLOOKUP(C1506,Merkittävyysluokitus!$A$2:$J$1705,10,FALSE),"-")</f>
        <v>2</v>
      </c>
      <c r="AX1506" s="175">
        <f>IFERROR(VLOOKUP(C1506,Merkittävyysluokitus!$A$2:$J$1705,6,FALSE),"-")</f>
        <v>11.571552511415524</v>
      </c>
      <c r="AY1506" s="175">
        <f>IFERROR(VLOOKUP(C1506,Merkittävyysluokitus!$A$2:$J$1705,7,FALSE),"-")</f>
        <v>4.55</v>
      </c>
      <c r="AZ1506" s="175">
        <f>IFERROR(VLOOKUP(C1506,Merkittävyysluokitus!$A$2:$J$1705,8,FALSE),"-")</f>
        <v>5.3548858447488579</v>
      </c>
      <c r="BA1506" s="175">
        <f>IFERROR(VLOOKUP(C1506,Merkittävyysluokitus!$A$2:$J$1705,9,FALSE),"-")</f>
        <v>1.6666666666666665</v>
      </c>
      <c r="BB1506" s="203"/>
      <c r="BC1506" s="203" t="str">
        <f t="shared" si="390"/>
        <v>ei mallia</v>
      </c>
      <c r="BD1506" s="39" t="str">
        <f t="shared" si="379"/>
        <v>Ei luokiteltu</v>
      </c>
      <c r="BE1506" s="68" t="str">
        <f t="shared" si="385"/>
        <v>ei mallia</v>
      </c>
      <c r="BF1506" s="68" t="str">
        <f t="shared" si="386"/>
        <v>ei mallia</v>
      </c>
      <c r="BG1506" s="68" t="str">
        <f t="shared" si="387"/>
        <v>ei mallia</v>
      </c>
      <c r="BH1506" s="208" t="str">
        <f t="shared" si="388"/>
        <v>musta</v>
      </c>
      <c r="BI1506" s="39"/>
      <c r="BJ1506" s="39" t="str">
        <f>IF(F1506="ei löydy","uusi tie",IF(E1506=0,"tieosoite muuttunut",IF(E1506=1,VLOOKUP(D1506,'2015'!$F$12:$AL$1887,31,FALSE),"-")))</f>
        <v>musta</v>
      </c>
      <c r="BK1506" s="67" t="str">
        <f>IF(E1506=1,VLOOKUP(D1506,'2015'!$F$12:$AL$1887,32,FALSE),"-")</f>
        <v>musta</v>
      </c>
      <c r="BL1506" s="39" t="str">
        <f>IF(F1506="ei löydy","uusi tie",IF(E1506=0,"tieosoite muuttunut",IF(E1506=1,VLOOKUP(D1506,'2015'!$F$12:$AL$1887,33,FALSE),"-")))</f>
        <v>musta</v>
      </c>
      <c r="BM1506" s="39"/>
      <c r="BN1506" s="217" t="str">
        <f>VLOOKUP(D1506,'2015'!$F$12:$AL$1887,33,FALSE)</f>
        <v>musta</v>
      </c>
      <c r="BO1506" s="39"/>
      <c r="BP1506" s="115" t="s">
        <v>10</v>
      </c>
      <c r="BQ1506" s="30"/>
      <c r="BS1506" s="5"/>
      <c r="BU1506" s="37"/>
      <c r="BV1506" s="30" t="s">
        <v>10</v>
      </c>
      <c r="BX1506" t="str">
        <f>IF(E1506=1,VLOOKUP(D1506,'2015'!$F$12:$AX$1887,43,FALSE),"-")</f>
        <v>musta</v>
      </c>
      <c r="BY1506" t="str">
        <f>IF(E1506=1,VLOOKUP(D1506,'2015'!$F$12:$AX$1887,44,FALSE),"-")</f>
        <v>musta</v>
      </c>
      <c r="BZ1506" t="str">
        <f>IF(E1506=1,VLOOKUP(D1506,'2015'!$F$12:$AX$1887,45,FALSE),"-")</f>
        <v>musta</v>
      </c>
      <c r="CA1506" s="31">
        <f t="shared" si="393"/>
        <v>2</v>
      </c>
      <c r="CB1506" s="31">
        <f t="shared" si="394"/>
        <v>1</v>
      </c>
      <c r="CC1506" s="31">
        <f t="shared" si="395"/>
        <v>0</v>
      </c>
      <c r="CD1506" s="31">
        <f t="shared" si="396"/>
        <v>1</v>
      </c>
      <c r="CE1506" s="31">
        <f t="shared" si="397"/>
        <v>0</v>
      </c>
      <c r="CO1506" s="2" t="s">
        <v>35</v>
      </c>
      <c r="CP1506" s="2" t="s">
        <v>35</v>
      </c>
    </row>
    <row r="1507" spans="1:94" ht="15.75" thickBot="1" x14ac:dyDescent="0.3">
      <c r="A1507" s="50"/>
      <c r="B1507" s="50"/>
      <c r="C1507" s="50" t="str">
        <f t="shared" si="391"/>
        <v>13629_1_5380</v>
      </c>
      <c r="D1507" s="51" t="str">
        <f t="shared" si="392"/>
        <v>13629_1</v>
      </c>
      <c r="E1507" s="224">
        <f>IFERROR(VLOOKUP(C1507,'2015'!$C$12:$D$1887,2,FALSE),0)</f>
        <v>1</v>
      </c>
      <c r="F1507" s="51">
        <f>IFERROR(K1507-IFERROR(VLOOKUP(D1507,'2015'!$F$12:$I$1887,4,FALSE),"ei löydy"),"ei löydy")</f>
        <v>0</v>
      </c>
      <c r="G1507" s="224">
        <f>IFERROR(VLOOKUP(Työfile_2024!C1507,Liikennemalli!$D$6:$G$1921,4,FALSE),0)</f>
        <v>1</v>
      </c>
      <c r="H1507" s="225">
        <f>K1507-IFERROR(VLOOKUP(Työfile_2024!D1507,Liikennemalli!$C$6:$H$1921,6,FALSE),"ei löydy")</f>
        <v>0</v>
      </c>
      <c r="I1507" s="80">
        <v>13629</v>
      </c>
      <c r="J1507" s="52">
        <v>1</v>
      </c>
      <c r="K1507" s="52">
        <v>5380</v>
      </c>
      <c r="L1507" s="53"/>
      <c r="M1507" s="54"/>
      <c r="N1507" s="54"/>
      <c r="O1507" s="54"/>
      <c r="P1507" s="54"/>
      <c r="Q1507" s="55"/>
      <c r="R1507" s="55"/>
      <c r="S1507" s="55"/>
      <c r="T1507" s="55"/>
      <c r="U1507" s="52"/>
      <c r="V1507" s="56">
        <v>450</v>
      </c>
      <c r="W1507" s="56">
        <v>36</v>
      </c>
      <c r="X1507" s="56">
        <v>498</v>
      </c>
      <c r="Y1507" s="56">
        <f>VLOOKUP(D1507,Liikennemalli24!$D$2:$F$1804,2,FALSE)</f>
        <v>24</v>
      </c>
      <c r="Z1507" s="57">
        <f>VLOOKUP(D1507,Liikennemalli24!$D$2:$F$1804,3,FALSE)</f>
        <v>0.99099999999999999</v>
      </c>
      <c r="AA1507" s="178">
        <f>IF(G1507=1,VLOOKUP(C1507,Liikennemalli!$D$6:$H$1921,2,FALSE),"-")</f>
        <v>54.059551150882797</v>
      </c>
      <c r="AB1507" s="197">
        <f>IF(G1507=1,VLOOKUP(C1507,Liikennemalli!$D$6:$H$1921,3,FALSE),"-")</f>
        <v>0.40219366984681099</v>
      </c>
      <c r="AC1507" s="134">
        <f>IF(E1507=1,VLOOKUP(Työfile_2024!D1507,'2015'!$F$12:$X$1887,18,FALSE),"-")</f>
        <v>18</v>
      </c>
      <c r="AD1507" s="127">
        <f>IF(E1507=1,VLOOKUP(Työfile_2024!D1507,'2015'!$F$12:$X$1887,19,FALSE),"-")</f>
        <v>0.28999999999999998</v>
      </c>
      <c r="AI1507" s="127">
        <f>IF(E1507=1,VLOOKUP(Työfile_2024!D1507,'2015'!$F$12:$AB$1887,20,FALSE),"-")</f>
        <v>0</v>
      </c>
      <c r="AJ1507" s="127">
        <f>IF(E1507=1,VLOOKUP(Työfile_2024!D1507,'2015'!$F$12:$AB$1887,21,FALSE),"-")</f>
        <v>0</v>
      </c>
      <c r="AK1507" s="127">
        <f>IF(E1507=1,VLOOKUP(Työfile_2024!D1507,'2015'!$F$12:$AB$1887,22,FALSE),"-")</f>
        <v>0</v>
      </c>
      <c r="AL1507" s="127">
        <f>IF(E1507=1,VLOOKUP(Työfile_2024!D1507,'2015'!$F$12:$AB$1887,23,FALSE),"-")</f>
        <v>0</v>
      </c>
      <c r="AM1507" s="56">
        <f>VLOOKUP(Työfile_2024!D1507,Tmatkat_20km_tarkasteltava_verk!$C$2:$D$1804,2,FALSE)</f>
        <v>79</v>
      </c>
      <c r="AN1507" s="148">
        <f t="shared" si="389"/>
        <v>0.17555555555555555</v>
      </c>
      <c r="AO1507" s="178">
        <f>IF(E1507=1,VLOOKUP(Työfile_2024!D1507,'2015'!$F$12:$AC$1887,24,FALSE),"-")</f>
        <v>50</v>
      </c>
      <c r="AP1507" s="52">
        <f>VLOOKUP(D1507,Tarkasteltava_verkko_2024_harva!$E$2:$I$1804,5,FALSE)</f>
        <v>0</v>
      </c>
      <c r="AQ1507" s="52">
        <f>VLOOKUP(D1507,Tarkasteltava_verkko_2024_harva!$E$2:$I$1804,4,FALSE)</f>
        <v>0</v>
      </c>
      <c r="AR1507" s="148">
        <v>0</v>
      </c>
      <c r="AS1507" s="170" t="str">
        <f>IFERROR(VLOOKUP(C1507,'2015'!$C$12:$AG$1887,30,FALSE),"-")</f>
        <v/>
      </c>
      <c r="AT1507" s="148">
        <v>0</v>
      </c>
      <c r="AU1507" s="170">
        <f>IFERROR(VLOOKUP(C1507,'2015'!$C$12:$AG$1887,31,FALSE),"-")</f>
        <v>0</v>
      </c>
      <c r="AV1507" s="106"/>
      <c r="AW1507" s="63">
        <f>IFERROR(VLOOKUP(C1507,Merkittävyysluokitus!$A$2:$J$1705,10,FALSE),"-")</f>
        <v>3</v>
      </c>
      <c r="AX1507" s="175">
        <f>IFERROR(VLOOKUP(C1507,Merkittävyysluokitus!$A$2:$J$1705,6,FALSE),"-")</f>
        <v>5.7809512937595127</v>
      </c>
      <c r="AY1507" s="175">
        <f>IFERROR(VLOOKUP(C1507,Merkittävyysluokitus!$A$2:$J$1705,7,FALSE),"-")</f>
        <v>2.5049999999999999</v>
      </c>
      <c r="AZ1507" s="175">
        <f>IFERROR(VLOOKUP(C1507,Merkittävyysluokitus!$A$2:$J$1705,8,FALSE),"-")</f>
        <v>2.6092846270928458</v>
      </c>
      <c r="BA1507" s="175">
        <f>IFERROR(VLOOKUP(C1507,Merkittävyysluokitus!$A$2:$J$1705,9,FALSE),"-")</f>
        <v>0.66666666666666663</v>
      </c>
      <c r="BB1507" s="203"/>
      <c r="BC1507" s="203" t="str">
        <f t="shared" si="390"/>
        <v/>
      </c>
      <c r="BD1507" s="39" t="str">
        <f t="shared" si="379"/>
        <v>musta</v>
      </c>
      <c r="BE1507" s="68" t="str">
        <f t="shared" si="385"/>
        <v>musta</v>
      </c>
      <c r="BF1507" s="68" t="str">
        <f t="shared" si="386"/>
        <v>musta</v>
      </c>
      <c r="BG1507" s="68" t="str">
        <f t="shared" si="387"/>
        <v>musta</v>
      </c>
      <c r="BH1507" s="208" t="str">
        <f t="shared" si="388"/>
        <v>musta</v>
      </c>
      <c r="BI1507" s="39"/>
      <c r="BJ1507" s="39" t="str">
        <f>IF(F1507="ei löydy","uusi tie",IF(E1507=0,"tieosoite muuttunut",IF(E1507=1,VLOOKUP(D1507,'2015'!$F$12:$AL$1887,31,FALSE),"-")))</f>
        <v>musta</v>
      </c>
      <c r="BK1507" s="67" t="str">
        <f>IF(E1507=1,VLOOKUP(D1507,'2015'!$F$12:$AL$1887,32,FALSE),"-")</f>
        <v>musta</v>
      </c>
      <c r="BL1507" s="39" t="str">
        <f>IF(F1507="ei löydy","uusi tie",IF(E1507=0,"tieosoite muuttunut",IF(E1507=1,VLOOKUP(D1507,'2015'!$F$12:$AL$1887,33,FALSE),"-")))</f>
        <v>musta</v>
      </c>
      <c r="BM1507" s="39"/>
      <c r="BN1507" s="217" t="str">
        <f>VLOOKUP(D1507,'2015'!$F$12:$AL$1887,33,FALSE)</f>
        <v>musta</v>
      </c>
      <c r="BO1507" s="39"/>
      <c r="BP1507" s="115" t="s">
        <v>10</v>
      </c>
      <c r="BQ1507" s="30"/>
      <c r="BS1507" s="5"/>
      <c r="BU1507" s="37"/>
      <c r="BV1507" s="30" t="s">
        <v>10</v>
      </c>
      <c r="BX1507" t="str">
        <f>IF(E1507=1,VLOOKUP(D1507,'2015'!$F$12:$AX$1887,43,FALSE),"-")</f>
        <v>musta</v>
      </c>
      <c r="BY1507" t="str">
        <f>IF(E1507=1,VLOOKUP(D1507,'2015'!$F$12:$AX$1887,44,FALSE),"-")</f>
        <v>musta</v>
      </c>
      <c r="BZ1507" t="str">
        <f>IF(E1507=1,VLOOKUP(D1507,'2015'!$F$12:$AX$1887,45,FALSE),"-")</f>
        <v>musta</v>
      </c>
      <c r="CA1507" s="31">
        <f t="shared" si="393"/>
        <v>0</v>
      </c>
      <c r="CB1507" s="31">
        <f t="shared" si="394"/>
        <v>0</v>
      </c>
      <c r="CC1507" s="31">
        <f t="shared" si="395"/>
        <v>0</v>
      </c>
      <c r="CD1507" s="31">
        <f t="shared" si="396"/>
        <v>0</v>
      </c>
      <c r="CE1507" s="31">
        <f t="shared" si="397"/>
        <v>0</v>
      </c>
      <c r="CO1507" s="2" t="s">
        <v>35</v>
      </c>
      <c r="CP1507" s="2" t="s">
        <v>35</v>
      </c>
    </row>
    <row r="1508" spans="1:94" ht="15.75" thickBot="1" x14ac:dyDescent="0.3">
      <c r="A1508" s="50"/>
      <c r="B1508" s="50"/>
      <c r="C1508" s="50" t="str">
        <f t="shared" si="391"/>
        <v>13631_1_8798</v>
      </c>
      <c r="D1508" s="51" t="str">
        <f t="shared" si="392"/>
        <v>13631_1</v>
      </c>
      <c r="E1508" s="224">
        <f>IFERROR(VLOOKUP(C1508,'2015'!$C$12:$D$1887,2,FALSE),0)</f>
        <v>0</v>
      </c>
      <c r="F1508" s="51">
        <f>IFERROR(K1508-IFERROR(VLOOKUP(D1508,'2015'!$F$12:$I$1887,4,FALSE),"ei löydy"),"ei löydy")</f>
        <v>4308</v>
      </c>
      <c r="G1508" s="224">
        <f>IFERROR(VLOOKUP(Työfile_2024!C1508,Liikennemalli!$D$6:$G$1921,4,FALSE),0)</f>
        <v>1</v>
      </c>
      <c r="H1508" s="225">
        <f>K1508-IFERROR(VLOOKUP(Työfile_2024!D1508,Liikennemalli!$C$6:$H$1921,6,FALSE),"ei löydy")</f>
        <v>0</v>
      </c>
      <c r="I1508" s="80">
        <v>13631</v>
      </c>
      <c r="J1508" s="52">
        <v>1</v>
      </c>
      <c r="K1508" s="52">
        <v>8798</v>
      </c>
      <c r="L1508" s="53"/>
      <c r="M1508" s="54"/>
      <c r="N1508" s="54"/>
      <c r="O1508" s="54"/>
      <c r="P1508" s="54"/>
      <c r="Q1508" s="55"/>
      <c r="R1508" s="55"/>
      <c r="S1508" s="55"/>
      <c r="T1508" s="55"/>
      <c r="U1508" s="52"/>
      <c r="V1508" s="56">
        <v>192.11229824960219</v>
      </c>
      <c r="W1508" s="56">
        <v>11.783814503296204</v>
      </c>
      <c r="X1508" s="56">
        <v>178.41986815185268</v>
      </c>
      <c r="Y1508" s="56">
        <f>VLOOKUP(D1508,Liikennemalli24!$D$2:$F$1804,2,FALSE)</f>
        <v>86</v>
      </c>
      <c r="Z1508" s="57">
        <f>VLOOKUP(D1508,Liikennemalli24!$D$2:$F$1804,3,FALSE)</f>
        <v>0.375</v>
      </c>
      <c r="AA1508" s="178">
        <f>IF(G1508=1,VLOOKUP(C1508,Liikennemalli!$D$6:$H$1921,2,FALSE),"-")</f>
        <v>47.004096221600904</v>
      </c>
      <c r="AB1508" s="197">
        <f>IF(G1508=1,VLOOKUP(C1508,Liikennemalli!$D$6:$H$1921,3,FALSE),"-")</f>
        <v>0.46370088236470203</v>
      </c>
      <c r="AC1508" s="134" t="str">
        <f>IF(E1508=1,VLOOKUP(Työfile_2024!D1508,'2015'!$F$12:$X$1887,18,FALSE),"-")</f>
        <v>-</v>
      </c>
      <c r="AD1508" s="127" t="str">
        <f>IF(E1508=1,VLOOKUP(Työfile_2024!D1508,'2015'!$F$12:$X$1887,19,FALSE),"-")</f>
        <v>-</v>
      </c>
      <c r="AI1508" s="127" t="str">
        <f>IF(E1508=1,VLOOKUP(Työfile_2024!D1508,'2015'!$F$12:$AB$1887,20,FALSE),"-")</f>
        <v>-</v>
      </c>
      <c r="AJ1508" s="127" t="str">
        <f>IF(E1508=1,VLOOKUP(Työfile_2024!D1508,'2015'!$F$12:$AB$1887,21,FALSE),"-")</f>
        <v>-</v>
      </c>
      <c r="AK1508" s="127" t="str">
        <f>IF(E1508=1,VLOOKUP(Työfile_2024!D1508,'2015'!$F$12:$AB$1887,22,FALSE),"-")</f>
        <v>-</v>
      </c>
      <c r="AL1508" s="127" t="str">
        <f>IF(E1508=1,VLOOKUP(Työfile_2024!D1508,'2015'!$F$12:$AB$1887,23,FALSE),"-")</f>
        <v>-</v>
      </c>
      <c r="AM1508" s="56">
        <f>VLOOKUP(Työfile_2024!D1508,Tmatkat_20km_tarkasteltava_verk!$C$2:$D$1804,2,FALSE)</f>
        <v>50</v>
      </c>
      <c r="AN1508" s="148">
        <f t="shared" si="389"/>
        <v>0.26026444145203775</v>
      </c>
      <c r="AO1508" s="178" t="str">
        <f>IF(E1508=1,VLOOKUP(Työfile_2024!D1508,'2015'!$F$12:$AC$1887,24,FALSE),"-")</f>
        <v>-</v>
      </c>
      <c r="AP1508" s="52">
        <f>VLOOKUP(D1508,Tarkasteltava_verkko_2024_harva!$E$2:$I$1804,5,FALSE)</f>
        <v>0</v>
      </c>
      <c r="AQ1508" s="52">
        <f>VLOOKUP(D1508,Tarkasteltava_verkko_2024_harva!$E$2:$I$1804,4,FALSE)</f>
        <v>0</v>
      </c>
      <c r="AR1508" s="148">
        <v>0</v>
      </c>
      <c r="AS1508" s="170" t="str">
        <f>IFERROR(VLOOKUP(C1508,'2015'!$C$12:$AG$1887,30,FALSE),"-")</f>
        <v>-</v>
      </c>
      <c r="AT1508" s="148">
        <v>0</v>
      </c>
      <c r="AU1508" s="170" t="str">
        <f>IFERROR(VLOOKUP(C1508,'2015'!$C$12:$AG$1887,31,FALSE),"-")</f>
        <v>-</v>
      </c>
      <c r="AV1508" s="106"/>
      <c r="AW1508" s="63">
        <f>IFERROR(VLOOKUP(C1508,Merkittävyysluokitus!$A$2:$J$1705,10,FALSE),"-")</f>
        <v>3</v>
      </c>
      <c r="AX1508" s="175">
        <f>IFERROR(VLOOKUP(C1508,Merkittävyysluokitus!$A$2:$J$1705,6,FALSE),"-")</f>
        <v>3.9494949772381496</v>
      </c>
      <c r="AY1508" s="175">
        <f>IFERROR(VLOOKUP(C1508,Merkittävyysluokitus!$A$2:$J$1705,7,FALSE),"-")</f>
        <v>0.78467022808213982</v>
      </c>
      <c r="AZ1508" s="175">
        <f>IFERROR(VLOOKUP(C1508,Merkittävyysluokitus!$A$2:$J$1705,8,FALSE),"-")</f>
        <v>1.8314914158226769</v>
      </c>
      <c r="BA1508" s="175">
        <f>IFERROR(VLOOKUP(C1508,Merkittävyysluokitus!$A$2:$J$1705,9,FALSE),"-")</f>
        <v>1.3333333333333333</v>
      </c>
      <c r="BB1508" s="203"/>
      <c r="BC1508" s="203" t="str">
        <f t="shared" si="390"/>
        <v>tieosoite muuttunut</v>
      </c>
      <c r="BD1508" s="39" t="str">
        <f t="shared" si="379"/>
        <v>musta</v>
      </c>
      <c r="BE1508" s="68" t="str">
        <f t="shared" si="385"/>
        <v>musta</v>
      </c>
      <c r="BF1508" s="68" t="str">
        <f t="shared" si="386"/>
        <v>musta</v>
      </c>
      <c r="BG1508" s="68" t="str">
        <f t="shared" si="387"/>
        <v>musta</v>
      </c>
      <c r="BH1508" s="208" t="str">
        <f t="shared" si="388"/>
        <v>musta</v>
      </c>
      <c r="BI1508" s="39"/>
      <c r="BJ1508" s="39" t="str">
        <f>IF(F1508="ei löydy","uusi tie",IF(E1508=0,"tieosoite muuttunut",IF(E1508=1,VLOOKUP(D1508,'2015'!$F$12:$AL$1887,31,FALSE),"-")))</f>
        <v>tieosoite muuttunut</v>
      </c>
      <c r="BK1508" s="67" t="str">
        <f>IF(E1508=1,VLOOKUP(D1508,'2015'!$F$12:$AL$1887,32,FALSE),"-")</f>
        <v>-</v>
      </c>
      <c r="BL1508" s="39" t="str">
        <f>IF(F1508="ei löydy","uusi tie",IF(E1508=0,"tieosoite muuttunut",IF(E1508=1,VLOOKUP(D1508,'2015'!$F$12:$AL$1887,33,FALSE),"-")))</f>
        <v>tieosoite muuttunut</v>
      </c>
      <c r="BM1508" s="39"/>
      <c r="BN1508" s="217" t="str">
        <f>VLOOKUP(D1508,'2015'!$F$12:$AL$1887,33,FALSE)</f>
        <v>musta</v>
      </c>
      <c r="BO1508" s="39"/>
      <c r="BP1508" s="115" t="s">
        <v>10</v>
      </c>
      <c r="BQ1508" s="30"/>
      <c r="BS1508" s="5"/>
      <c r="BU1508" s="37"/>
      <c r="BV1508" s="30" t="s">
        <v>10</v>
      </c>
      <c r="BX1508" t="str">
        <f>IF(E1508=1,VLOOKUP(D1508,'2015'!$F$12:$AX$1887,43,FALSE),"-")</f>
        <v>-</v>
      </c>
      <c r="BY1508" t="str">
        <f>IF(E1508=1,VLOOKUP(D1508,'2015'!$F$12:$AX$1887,44,FALSE),"-")</f>
        <v>-</v>
      </c>
      <c r="BZ1508" t="str">
        <f>IF(E1508=1,VLOOKUP(D1508,'2015'!$F$12:$AX$1887,45,FALSE),"-")</f>
        <v>-</v>
      </c>
      <c r="CA1508" s="31">
        <f t="shared" si="393"/>
        <v>20</v>
      </c>
      <c r="CB1508" s="31">
        <f t="shared" si="394"/>
        <v>10</v>
      </c>
      <c r="CC1508" s="31">
        <f t="shared" si="395"/>
        <v>10</v>
      </c>
      <c r="CD1508" s="31">
        <f t="shared" si="396"/>
        <v>0</v>
      </c>
      <c r="CE1508" s="31">
        <f t="shared" si="397"/>
        <v>0</v>
      </c>
      <c r="CO1508" s="2" t="s">
        <v>35</v>
      </c>
      <c r="CP1508" s="2" t="s">
        <v>35</v>
      </c>
    </row>
    <row r="1509" spans="1:94" ht="15.75" thickBot="1" x14ac:dyDescent="0.3">
      <c r="A1509" s="50"/>
      <c r="B1509" s="50"/>
      <c r="C1509" s="50" t="str">
        <f t="shared" si="391"/>
        <v>13633_1_1686</v>
      </c>
      <c r="D1509" s="51" t="str">
        <f t="shared" si="392"/>
        <v>13633_1</v>
      </c>
      <c r="E1509" s="224">
        <f>IFERROR(VLOOKUP(C1509,'2015'!$C$12:$D$1887,2,FALSE),0)</f>
        <v>1</v>
      </c>
      <c r="F1509" s="51">
        <f>IFERROR(K1509-IFERROR(VLOOKUP(D1509,'2015'!$F$12:$I$1887,4,FALSE),"ei löydy"),"ei löydy")</f>
        <v>0</v>
      </c>
      <c r="G1509" s="224">
        <f>IFERROR(VLOOKUP(Työfile_2024!C1509,Liikennemalli!$D$6:$G$1921,4,FALSE),0)</f>
        <v>1</v>
      </c>
      <c r="H1509" s="225">
        <f>K1509-IFERROR(VLOOKUP(Työfile_2024!D1509,Liikennemalli!$C$6:$H$1921,6,FALSE),"ei löydy")</f>
        <v>0</v>
      </c>
      <c r="I1509" s="80">
        <v>13633</v>
      </c>
      <c r="J1509" s="52">
        <v>1</v>
      </c>
      <c r="K1509" s="52">
        <v>1686</v>
      </c>
      <c r="L1509" s="53"/>
      <c r="M1509" s="54"/>
      <c r="N1509" s="54"/>
      <c r="O1509" s="54"/>
      <c r="P1509" s="54"/>
      <c r="Q1509" s="55"/>
      <c r="R1509" s="55"/>
      <c r="S1509" s="55"/>
      <c r="T1509" s="55"/>
      <c r="U1509" s="52"/>
      <c r="V1509" s="56">
        <v>123</v>
      </c>
      <c r="W1509" s="56">
        <v>4</v>
      </c>
      <c r="X1509" s="56">
        <v>122</v>
      </c>
      <c r="Y1509" s="56">
        <f>VLOOKUP(D1509,Liikennemalli24!$D$2:$F$1804,2,FALSE)</f>
        <v>597</v>
      </c>
      <c r="Z1509" s="57">
        <f>VLOOKUP(D1509,Liikennemalli24!$D$2:$F$1804,3,FALSE)</f>
        <v>0.65400000000000003</v>
      </c>
      <c r="AA1509" s="178">
        <f>IF(G1509=1,VLOOKUP(C1509,Liikennemalli!$D$6:$H$1921,2,FALSE),"-")</f>
        <v>0</v>
      </c>
      <c r="AB1509" s="197">
        <f>IF(G1509=1,VLOOKUP(C1509,Liikennemalli!$D$6:$H$1921,3,FALSE),"-")</f>
        <v>0</v>
      </c>
      <c r="AC1509" s="134">
        <f>IF(E1509=1,VLOOKUP(Työfile_2024!D1509,'2015'!$F$12:$X$1887,18,FALSE),"-")</f>
        <v>131</v>
      </c>
      <c r="AD1509" s="127">
        <f>IF(E1509=1,VLOOKUP(Työfile_2024!D1509,'2015'!$F$12:$X$1887,19,FALSE),"-")</f>
        <v>0.95</v>
      </c>
      <c r="AI1509" s="127">
        <f>IF(E1509=1,VLOOKUP(Työfile_2024!D1509,'2015'!$F$12:$AB$1887,20,FALSE),"-")</f>
        <v>0</v>
      </c>
      <c r="AJ1509" s="127">
        <f>IF(E1509=1,VLOOKUP(Työfile_2024!D1509,'2015'!$F$12:$AB$1887,21,FALSE),"-")</f>
        <v>0</v>
      </c>
      <c r="AK1509" s="127">
        <f>IF(E1509=1,VLOOKUP(Työfile_2024!D1509,'2015'!$F$12:$AB$1887,22,FALSE),"-")</f>
        <v>0</v>
      </c>
      <c r="AL1509" s="127">
        <f>IF(E1509=1,VLOOKUP(Työfile_2024!D1509,'2015'!$F$12:$AB$1887,23,FALSE),"-")</f>
        <v>0</v>
      </c>
      <c r="AM1509" s="56">
        <f>VLOOKUP(Työfile_2024!D1509,Tmatkat_20km_tarkasteltava_verk!$C$2:$D$1804,2,FALSE)</f>
        <v>32</v>
      </c>
      <c r="AN1509" s="148">
        <f t="shared" si="389"/>
        <v>0.26016260162601629</v>
      </c>
      <c r="AO1509" s="178">
        <f>IF(E1509=1,VLOOKUP(Työfile_2024!D1509,'2015'!$F$12:$AC$1887,24,FALSE),"-")</f>
        <v>17</v>
      </c>
      <c r="AP1509" s="52">
        <f>VLOOKUP(D1509,Tarkasteltava_verkko_2024_harva!$E$2:$I$1804,5,FALSE)</f>
        <v>0</v>
      </c>
      <c r="AQ1509" s="52">
        <f>VLOOKUP(D1509,Tarkasteltava_verkko_2024_harva!$E$2:$I$1804,4,FALSE)</f>
        <v>0</v>
      </c>
      <c r="AR1509" s="148">
        <v>0</v>
      </c>
      <c r="AS1509" s="170" t="str">
        <f>IFERROR(VLOOKUP(C1509,'2015'!$C$12:$AG$1887,30,FALSE),"-")</f>
        <v/>
      </c>
      <c r="AT1509" s="148">
        <v>0</v>
      </c>
      <c r="AU1509" s="170">
        <f>IFERROR(VLOOKUP(C1509,'2015'!$C$12:$AG$1887,31,FALSE),"-")</f>
        <v>0</v>
      </c>
      <c r="AV1509" s="106"/>
      <c r="AW1509" s="63">
        <f>IFERROR(VLOOKUP(C1509,Merkittävyysluokitus!$A$2:$J$1705,10,FALSE),"-")</f>
        <v>4</v>
      </c>
      <c r="AX1509" s="175">
        <f>IFERROR(VLOOKUP(C1509,Merkittävyysluokitus!$A$2:$J$1705,6,FALSE),"-")</f>
        <v>2.4445859969558601</v>
      </c>
      <c r="AY1509" s="175">
        <f>IFERROR(VLOOKUP(C1509,Merkittävyysluokitus!$A$2:$J$1705,7,FALSE),"-")</f>
        <v>0.57066666666666666</v>
      </c>
      <c r="AZ1509" s="175">
        <f>IFERROR(VLOOKUP(C1509,Merkittävyysluokitus!$A$2:$J$1705,8,FALSE),"-")</f>
        <v>0.7072526636225267</v>
      </c>
      <c r="BA1509" s="175">
        <f>IFERROR(VLOOKUP(C1509,Merkittävyysluokitus!$A$2:$J$1705,9,FALSE),"-")</f>
        <v>1.1666666666666665</v>
      </c>
      <c r="BB1509" s="203"/>
      <c r="BC1509" s="203" t="str">
        <f t="shared" si="390"/>
        <v/>
      </c>
      <c r="BD1509" s="39" t="str">
        <f t="shared" si="379"/>
        <v>musta</v>
      </c>
      <c r="BE1509" s="68" t="str">
        <f t="shared" si="385"/>
        <v>musta</v>
      </c>
      <c r="BF1509" s="68" t="str">
        <f t="shared" si="386"/>
        <v>musta</v>
      </c>
      <c r="BG1509" s="68" t="str">
        <f t="shared" si="387"/>
        <v>musta</v>
      </c>
      <c r="BH1509" s="208" t="str">
        <f t="shared" si="388"/>
        <v>musta</v>
      </c>
      <c r="BI1509" s="39"/>
      <c r="BJ1509" s="39" t="str">
        <f>IF(F1509="ei löydy","uusi tie",IF(E1509=0,"tieosoite muuttunut",IF(E1509=1,VLOOKUP(D1509,'2015'!$F$12:$AL$1887,31,FALSE),"-")))</f>
        <v>musta</v>
      </c>
      <c r="BK1509" s="67" t="str">
        <f>IF(E1509=1,VLOOKUP(D1509,'2015'!$F$12:$AL$1887,32,FALSE),"-")</f>
        <v>musta</v>
      </c>
      <c r="BL1509" s="39" t="str">
        <f>IF(F1509="ei löydy","uusi tie",IF(E1509=0,"tieosoite muuttunut",IF(E1509=1,VLOOKUP(D1509,'2015'!$F$12:$AL$1887,33,FALSE),"-")))</f>
        <v>musta</v>
      </c>
      <c r="BM1509" s="39"/>
      <c r="BN1509" s="217" t="str">
        <f>VLOOKUP(D1509,'2015'!$F$12:$AL$1887,33,FALSE)</f>
        <v>musta</v>
      </c>
      <c r="BO1509" s="39"/>
      <c r="BP1509" s="115" t="s">
        <v>10</v>
      </c>
      <c r="BQ1509" s="30"/>
      <c r="BS1509" s="5"/>
      <c r="BU1509" s="37"/>
      <c r="BV1509" s="30" t="s">
        <v>10</v>
      </c>
      <c r="BX1509" t="str">
        <f>IF(E1509=1,VLOOKUP(D1509,'2015'!$F$12:$AX$1887,43,FALSE),"-")</f>
        <v>musta</v>
      </c>
      <c r="BY1509" t="str">
        <f>IF(E1509=1,VLOOKUP(D1509,'2015'!$F$12:$AX$1887,44,FALSE),"-")</f>
        <v>musta</v>
      </c>
      <c r="BZ1509" t="str">
        <f>IF(E1509=1,VLOOKUP(D1509,'2015'!$F$12:$AX$1887,45,FALSE),"-")</f>
        <v>musta</v>
      </c>
      <c r="CA1509" s="31">
        <f t="shared" si="393"/>
        <v>10</v>
      </c>
      <c r="CB1509" s="31">
        <f t="shared" si="394"/>
        <v>10</v>
      </c>
      <c r="CC1509" s="31">
        <f t="shared" si="395"/>
        <v>0</v>
      </c>
      <c r="CD1509" s="31">
        <f t="shared" si="396"/>
        <v>0</v>
      </c>
      <c r="CE1509" s="31">
        <f t="shared" si="397"/>
        <v>0</v>
      </c>
      <c r="CO1509" s="2" t="s">
        <v>35</v>
      </c>
      <c r="CP1509" s="2" t="s">
        <v>35</v>
      </c>
    </row>
    <row r="1510" spans="1:94" ht="15.75" thickBot="1" x14ac:dyDescent="0.3">
      <c r="A1510" s="50"/>
      <c r="B1510" s="50"/>
      <c r="C1510" s="50" t="str">
        <f t="shared" si="391"/>
        <v>13637_1_8815</v>
      </c>
      <c r="D1510" s="51" t="str">
        <f t="shared" si="392"/>
        <v>13637_1</v>
      </c>
      <c r="E1510" s="224">
        <f>IFERROR(VLOOKUP(C1510,'2015'!$C$12:$D$1887,2,FALSE),0)</f>
        <v>1</v>
      </c>
      <c r="F1510" s="51">
        <f>IFERROR(K1510-IFERROR(VLOOKUP(D1510,'2015'!$F$12:$I$1887,4,FALSE),"ei löydy"),"ei löydy")</f>
        <v>0</v>
      </c>
      <c r="G1510" s="224">
        <f>IFERROR(VLOOKUP(Työfile_2024!C1510,Liikennemalli!$D$6:$G$1921,4,FALSE),0)</f>
        <v>1</v>
      </c>
      <c r="H1510" s="225">
        <f>K1510-IFERROR(VLOOKUP(Työfile_2024!D1510,Liikennemalli!$C$6:$H$1921,6,FALSE),"ei löydy")</f>
        <v>0</v>
      </c>
      <c r="I1510" s="80">
        <v>13637</v>
      </c>
      <c r="J1510" s="52">
        <v>1</v>
      </c>
      <c r="K1510" s="52">
        <v>8815</v>
      </c>
      <c r="L1510" s="53"/>
      <c r="M1510" s="54"/>
      <c r="N1510" s="54"/>
      <c r="O1510" s="54"/>
      <c r="P1510" s="54"/>
      <c r="Q1510" s="55"/>
      <c r="R1510" s="55"/>
      <c r="S1510" s="55"/>
      <c r="T1510" s="55"/>
      <c r="U1510" s="52"/>
      <c r="V1510" s="56">
        <v>89</v>
      </c>
      <c r="W1510" s="56">
        <v>5</v>
      </c>
      <c r="X1510" s="56">
        <v>72</v>
      </c>
      <c r="Y1510" s="56">
        <f>VLOOKUP(D1510,Liikennemalli24!$D$2:$F$1804,2,FALSE)</f>
        <v>101</v>
      </c>
      <c r="Z1510" s="57">
        <f>VLOOKUP(D1510,Liikennemalli24!$D$2:$F$1804,3,FALSE)</f>
        <v>0.93400000000000005</v>
      </c>
      <c r="AA1510" s="178">
        <f>IF(G1510=1,VLOOKUP(C1510,Liikennemalli!$D$6:$H$1921,2,FALSE),"-")</f>
        <v>28.2169703402528</v>
      </c>
      <c r="AB1510" s="197">
        <f>IF(G1510=1,VLOOKUP(C1510,Liikennemalli!$D$6:$H$1921,3,FALSE),"-")</f>
        <v>0.98862600347112195</v>
      </c>
      <c r="AC1510" s="134">
        <f>IF(E1510=1,VLOOKUP(Työfile_2024!D1510,'2015'!$F$12:$X$1887,18,FALSE),"-")</f>
        <v>108</v>
      </c>
      <c r="AD1510" s="127">
        <f>IF(E1510=1,VLOOKUP(Työfile_2024!D1510,'2015'!$F$12:$X$1887,19,FALSE),"-")</f>
        <v>0.82</v>
      </c>
      <c r="AI1510" s="127">
        <f>IF(E1510=1,VLOOKUP(Työfile_2024!D1510,'2015'!$F$12:$AB$1887,20,FALSE),"-")</f>
        <v>0</v>
      </c>
      <c r="AJ1510" s="127">
        <f>IF(E1510=1,VLOOKUP(Työfile_2024!D1510,'2015'!$F$12:$AB$1887,21,FALSE),"-")</f>
        <v>0</v>
      </c>
      <c r="AK1510" s="127">
        <f>IF(E1510=1,VLOOKUP(Työfile_2024!D1510,'2015'!$F$12:$AB$1887,22,FALSE),"-")</f>
        <v>0</v>
      </c>
      <c r="AL1510" s="127">
        <f>IF(E1510=1,VLOOKUP(Työfile_2024!D1510,'2015'!$F$12:$AB$1887,23,FALSE),"-")</f>
        <v>0</v>
      </c>
      <c r="AM1510" s="56">
        <f>VLOOKUP(Työfile_2024!D1510,Tmatkat_20km_tarkasteltava_verk!$C$2:$D$1804,2,FALSE)</f>
        <v>82</v>
      </c>
      <c r="AN1510" s="148">
        <f t="shared" si="389"/>
        <v>0.9213483146067416</v>
      </c>
      <c r="AO1510" s="178">
        <f>IF(E1510=1,VLOOKUP(Työfile_2024!D1510,'2015'!$F$12:$AC$1887,24,FALSE),"-")</f>
        <v>20</v>
      </c>
      <c r="AP1510" s="52">
        <f>VLOOKUP(D1510,Tarkasteltava_verkko_2024_harva!$E$2:$I$1804,5,FALSE)</f>
        <v>0</v>
      </c>
      <c r="AQ1510" s="52">
        <f>VLOOKUP(D1510,Tarkasteltava_verkko_2024_harva!$E$2:$I$1804,4,FALSE)</f>
        <v>0</v>
      </c>
      <c r="AR1510" s="148">
        <v>0</v>
      </c>
      <c r="AS1510" s="170" t="str">
        <f>IFERROR(VLOOKUP(C1510,'2015'!$C$12:$AG$1887,30,FALSE),"-")</f>
        <v/>
      </c>
      <c r="AT1510" s="148">
        <v>0</v>
      </c>
      <c r="AU1510" s="170">
        <f>IFERROR(VLOOKUP(C1510,'2015'!$C$12:$AG$1887,31,FALSE),"-")</f>
        <v>0</v>
      </c>
      <c r="AV1510" s="106"/>
      <c r="AW1510" s="63">
        <f>IFERROR(VLOOKUP(C1510,Merkittävyysluokitus!$A$2:$J$1705,10,FALSE),"-")</f>
        <v>4</v>
      </c>
      <c r="AX1510" s="175">
        <f>IFERROR(VLOOKUP(C1510,Merkittävyysluokitus!$A$2:$J$1705,6,FALSE),"-")</f>
        <v>1.6554018264840182</v>
      </c>
      <c r="AY1510" s="175">
        <f>IFERROR(VLOOKUP(C1510,Merkittävyysluokitus!$A$2:$J$1705,7,FALSE),"-")</f>
        <v>0.5003333333333333</v>
      </c>
      <c r="AZ1510" s="175">
        <f>IFERROR(VLOOKUP(C1510,Merkittävyysluokitus!$A$2:$J$1705,8,FALSE),"-")</f>
        <v>0.65506849315068494</v>
      </c>
      <c r="BA1510" s="175">
        <f>IFERROR(VLOOKUP(C1510,Merkittävyysluokitus!$A$2:$J$1705,9,FALSE),"-")</f>
        <v>0.5</v>
      </c>
      <c r="BB1510" s="203"/>
      <c r="BC1510" s="203" t="str">
        <f t="shared" si="390"/>
        <v/>
      </c>
      <c r="BD1510" s="39" t="str">
        <f t="shared" si="379"/>
        <v>musta</v>
      </c>
      <c r="BE1510" s="68" t="str">
        <f t="shared" si="385"/>
        <v>musta</v>
      </c>
      <c r="BF1510" s="68" t="str">
        <f t="shared" si="386"/>
        <v>musta</v>
      </c>
      <c r="BG1510" s="68" t="str">
        <f t="shared" si="387"/>
        <v>musta</v>
      </c>
      <c r="BH1510" s="208" t="str">
        <f t="shared" si="388"/>
        <v>musta</v>
      </c>
      <c r="BI1510" s="39"/>
      <c r="BJ1510" s="39" t="str">
        <f>IF(F1510="ei löydy","uusi tie",IF(E1510=0,"tieosoite muuttunut",IF(E1510=1,VLOOKUP(D1510,'2015'!$F$12:$AL$1887,31,FALSE),"-")))</f>
        <v>musta</v>
      </c>
      <c r="BK1510" s="67" t="str">
        <f>IF(E1510=1,VLOOKUP(D1510,'2015'!$F$12:$AL$1887,32,FALSE),"-")</f>
        <v>musta</v>
      </c>
      <c r="BL1510" s="39" t="str">
        <f>IF(F1510="ei löydy","uusi tie",IF(E1510=0,"tieosoite muuttunut",IF(E1510=1,VLOOKUP(D1510,'2015'!$F$12:$AL$1887,33,FALSE),"-")))</f>
        <v>musta</v>
      </c>
      <c r="BM1510" s="39"/>
      <c r="BN1510" s="217" t="str">
        <f>VLOOKUP(D1510,'2015'!$F$12:$AL$1887,33,FALSE)</f>
        <v>musta</v>
      </c>
      <c r="BO1510" s="39"/>
      <c r="BP1510" s="115" t="s">
        <v>10</v>
      </c>
      <c r="BQ1510" s="30"/>
      <c r="BS1510" s="5"/>
      <c r="BU1510" s="37"/>
      <c r="BV1510" s="30" t="s">
        <v>10</v>
      </c>
      <c r="BX1510" t="str">
        <f>IF(E1510=1,VLOOKUP(D1510,'2015'!$F$12:$AX$1887,43,FALSE),"-")</f>
        <v>musta</v>
      </c>
      <c r="BY1510" t="str">
        <f>IF(E1510=1,VLOOKUP(D1510,'2015'!$F$12:$AX$1887,44,FALSE),"-")</f>
        <v>musta</v>
      </c>
      <c r="BZ1510" t="str">
        <f>IF(E1510=1,VLOOKUP(D1510,'2015'!$F$12:$AX$1887,45,FALSE),"-")</f>
        <v>musta</v>
      </c>
      <c r="CA1510" s="31">
        <f t="shared" si="393"/>
        <v>10</v>
      </c>
      <c r="CB1510" s="31">
        <f t="shared" si="394"/>
        <v>10</v>
      </c>
      <c r="CC1510" s="31">
        <f t="shared" si="395"/>
        <v>0</v>
      </c>
      <c r="CD1510" s="31">
        <f t="shared" si="396"/>
        <v>0</v>
      </c>
      <c r="CE1510" s="31">
        <f t="shared" si="397"/>
        <v>0</v>
      </c>
      <c r="CO1510" s="2" t="s">
        <v>35</v>
      </c>
      <c r="CP1510" s="2" t="s">
        <v>35</v>
      </c>
    </row>
    <row r="1511" spans="1:94" ht="15.75" thickBot="1" x14ac:dyDescent="0.3">
      <c r="A1511" s="50"/>
      <c r="B1511" s="50"/>
      <c r="C1511" s="50" t="str">
        <f t="shared" si="391"/>
        <v>13639_1_4236</v>
      </c>
      <c r="D1511" s="51" t="str">
        <f t="shared" si="392"/>
        <v>13639_1</v>
      </c>
      <c r="E1511" s="224">
        <f>IFERROR(VLOOKUP(C1511,'2015'!$C$12:$D$1887,2,FALSE),0)</f>
        <v>1</v>
      </c>
      <c r="F1511" s="51">
        <f>IFERROR(K1511-IFERROR(VLOOKUP(D1511,'2015'!$F$12:$I$1887,4,FALSE),"ei löydy"),"ei löydy")</f>
        <v>0</v>
      </c>
      <c r="G1511" s="224">
        <f>IFERROR(VLOOKUP(Työfile_2024!C1511,Liikennemalli!$D$6:$G$1921,4,FALSE),0)</f>
        <v>1</v>
      </c>
      <c r="H1511" s="225">
        <f>K1511-IFERROR(VLOOKUP(Työfile_2024!D1511,Liikennemalli!$C$6:$H$1921,6,FALSE),"ei löydy")</f>
        <v>0</v>
      </c>
      <c r="I1511" s="80">
        <v>13639</v>
      </c>
      <c r="J1511" s="52">
        <v>1</v>
      </c>
      <c r="K1511" s="52">
        <v>4236</v>
      </c>
      <c r="L1511" s="53"/>
      <c r="M1511" s="54"/>
      <c r="N1511" s="54"/>
      <c r="O1511" s="54"/>
      <c r="P1511" s="54"/>
      <c r="Q1511" s="55"/>
      <c r="R1511" s="55"/>
      <c r="S1511" s="55"/>
      <c r="T1511" s="55"/>
      <c r="U1511" s="52"/>
      <c r="V1511" s="56">
        <v>65</v>
      </c>
      <c r="W1511" s="56">
        <v>3</v>
      </c>
      <c r="X1511" s="56">
        <v>64</v>
      </c>
      <c r="Y1511" s="56">
        <f>VLOOKUP(D1511,Liikennemalli24!$D$2:$F$1804,2,FALSE)</f>
        <v>273</v>
      </c>
      <c r="Z1511" s="57">
        <f>VLOOKUP(D1511,Liikennemalli24!$D$2:$F$1804,3,FALSE)</f>
        <v>0.82899999999999996</v>
      </c>
      <c r="AA1511" s="178">
        <f>IF(G1511=1,VLOOKUP(C1511,Liikennemalli!$D$6:$H$1921,2,FALSE),"-")</f>
        <v>38.730463395939402</v>
      </c>
      <c r="AB1511" s="197">
        <f>IF(G1511=1,VLOOKUP(C1511,Liikennemalli!$D$6:$H$1921,3,FALSE),"-")</f>
        <v>0.81905976976232497</v>
      </c>
      <c r="AC1511" s="134">
        <f>IF(E1511=1,VLOOKUP(Työfile_2024!D1511,'2015'!$F$12:$X$1887,18,FALSE),"-")</f>
        <v>28</v>
      </c>
      <c r="AD1511" s="127">
        <f>IF(E1511=1,VLOOKUP(Työfile_2024!D1511,'2015'!$F$12:$X$1887,19,FALSE),"-")</f>
        <v>0.76</v>
      </c>
      <c r="AI1511" s="127">
        <f>IF(E1511=1,VLOOKUP(Työfile_2024!D1511,'2015'!$F$12:$AB$1887,20,FALSE),"-")</f>
        <v>0</v>
      </c>
      <c r="AJ1511" s="127">
        <f>IF(E1511=1,VLOOKUP(Työfile_2024!D1511,'2015'!$F$12:$AB$1887,21,FALSE),"-")</f>
        <v>0</v>
      </c>
      <c r="AK1511" s="127">
        <f>IF(E1511=1,VLOOKUP(Työfile_2024!D1511,'2015'!$F$12:$AB$1887,22,FALSE),"-")</f>
        <v>0</v>
      </c>
      <c r="AL1511" s="127">
        <f>IF(E1511=1,VLOOKUP(Työfile_2024!D1511,'2015'!$F$12:$AB$1887,23,FALSE),"-")</f>
        <v>0</v>
      </c>
      <c r="AM1511" s="56">
        <f>VLOOKUP(Työfile_2024!D1511,Tmatkat_20km_tarkasteltava_verk!$C$2:$D$1804,2,FALSE)</f>
        <v>23</v>
      </c>
      <c r="AN1511" s="148">
        <f t="shared" si="389"/>
        <v>0.35384615384615387</v>
      </c>
      <c r="AO1511" s="178">
        <f>IF(E1511=1,VLOOKUP(Työfile_2024!D1511,'2015'!$F$12:$AC$1887,24,FALSE),"-")</f>
        <v>27</v>
      </c>
      <c r="AP1511" s="52">
        <f>VLOOKUP(D1511,Tarkasteltava_verkko_2024_harva!$E$2:$I$1804,5,FALSE)</f>
        <v>0</v>
      </c>
      <c r="AQ1511" s="52">
        <f>VLOOKUP(D1511,Tarkasteltava_verkko_2024_harva!$E$2:$I$1804,4,FALSE)</f>
        <v>0</v>
      </c>
      <c r="AR1511" s="148">
        <v>0</v>
      </c>
      <c r="AS1511" s="170" t="str">
        <f>IFERROR(VLOOKUP(C1511,'2015'!$C$12:$AG$1887,30,FALSE),"-")</f>
        <v/>
      </c>
      <c r="AT1511" s="148">
        <v>0</v>
      </c>
      <c r="AU1511" s="170">
        <f>IFERROR(VLOOKUP(C1511,'2015'!$C$12:$AG$1887,31,FALSE),"-")</f>
        <v>0</v>
      </c>
      <c r="AV1511" s="106"/>
      <c r="AW1511" s="63">
        <f>IFERROR(VLOOKUP(C1511,Merkittävyysluokitus!$A$2:$J$1705,10,FALSE),"-")</f>
        <v>4</v>
      </c>
      <c r="AX1511" s="175">
        <f>IFERROR(VLOOKUP(C1511,Merkittävyysluokitus!$A$2:$J$1705,6,FALSE),"-")</f>
        <v>1.8454870624048703</v>
      </c>
      <c r="AY1511" s="175">
        <f>IFERROR(VLOOKUP(C1511,Merkittävyysluokitus!$A$2:$J$1705,7,FALSE),"-")</f>
        <v>0.27166666666666661</v>
      </c>
      <c r="AZ1511" s="175">
        <f>IFERROR(VLOOKUP(C1511,Merkittävyysluokitus!$A$2:$J$1705,8,FALSE),"-")</f>
        <v>0.7404870624048705</v>
      </c>
      <c r="BA1511" s="175">
        <f>IFERROR(VLOOKUP(C1511,Merkittävyysluokitus!$A$2:$J$1705,9,FALSE),"-")</f>
        <v>0.83333333333333326</v>
      </c>
      <c r="BB1511" s="203"/>
      <c r="BC1511" s="203" t="str">
        <f t="shared" si="390"/>
        <v/>
      </c>
      <c r="BD1511" s="39" t="str">
        <f t="shared" si="379"/>
        <v>musta</v>
      </c>
      <c r="BE1511" s="68" t="str">
        <f t="shared" si="385"/>
        <v>musta</v>
      </c>
      <c r="BF1511" s="68" t="str">
        <f t="shared" si="386"/>
        <v>musta</v>
      </c>
      <c r="BG1511" s="68" t="str">
        <f t="shared" si="387"/>
        <v>musta</v>
      </c>
      <c r="BH1511" s="208" t="str">
        <f t="shared" si="388"/>
        <v>musta</v>
      </c>
      <c r="BI1511" s="39"/>
      <c r="BJ1511" s="39" t="str">
        <f>IF(F1511="ei löydy","uusi tie",IF(E1511=0,"tieosoite muuttunut",IF(E1511=1,VLOOKUP(D1511,'2015'!$F$12:$AL$1887,31,FALSE),"-")))</f>
        <v>musta</v>
      </c>
      <c r="BK1511" s="67" t="str">
        <f>IF(E1511=1,VLOOKUP(D1511,'2015'!$F$12:$AL$1887,32,FALSE),"-")</f>
        <v>musta</v>
      </c>
      <c r="BL1511" s="39" t="str">
        <f>IF(F1511="ei löydy","uusi tie",IF(E1511=0,"tieosoite muuttunut",IF(E1511=1,VLOOKUP(D1511,'2015'!$F$12:$AL$1887,33,FALSE),"-")))</f>
        <v>musta</v>
      </c>
      <c r="BM1511" s="39"/>
      <c r="BN1511" s="217" t="str">
        <f>VLOOKUP(D1511,'2015'!$F$12:$AL$1887,33,FALSE)</f>
        <v>musta</v>
      </c>
      <c r="BO1511" s="39"/>
      <c r="BP1511" s="115" t="s">
        <v>10</v>
      </c>
      <c r="BQ1511" s="30"/>
      <c r="BS1511" s="5"/>
      <c r="BU1511" s="37"/>
      <c r="BV1511" s="30" t="s">
        <v>10</v>
      </c>
      <c r="BX1511" t="str">
        <f>IF(E1511=1,VLOOKUP(D1511,'2015'!$F$12:$AX$1887,43,FALSE),"-")</f>
        <v>musta</v>
      </c>
      <c r="BY1511" t="str">
        <f>IF(E1511=1,VLOOKUP(D1511,'2015'!$F$12:$AX$1887,44,FALSE),"-")</f>
        <v>musta</v>
      </c>
      <c r="BZ1511" t="str">
        <f>IF(E1511=1,VLOOKUP(D1511,'2015'!$F$12:$AX$1887,45,FALSE),"-")</f>
        <v>musta</v>
      </c>
      <c r="CA1511" s="31">
        <f t="shared" si="393"/>
        <v>10</v>
      </c>
      <c r="CB1511" s="31">
        <f t="shared" si="394"/>
        <v>10</v>
      </c>
      <c r="CC1511" s="31">
        <f t="shared" si="395"/>
        <v>0</v>
      </c>
      <c r="CD1511" s="31">
        <f t="shared" si="396"/>
        <v>0</v>
      </c>
      <c r="CE1511" s="31">
        <f t="shared" si="397"/>
        <v>0</v>
      </c>
      <c r="CO1511" s="2" t="s">
        <v>35</v>
      </c>
      <c r="CP1511" s="2" t="s">
        <v>35</v>
      </c>
    </row>
    <row r="1512" spans="1:94" ht="15.75" thickBot="1" x14ac:dyDescent="0.3">
      <c r="A1512" s="50"/>
      <c r="B1512" s="50"/>
      <c r="C1512" s="50" t="str">
        <f t="shared" si="391"/>
        <v>13639_2_8456</v>
      </c>
      <c r="D1512" s="51" t="str">
        <f t="shared" si="392"/>
        <v>13639_2</v>
      </c>
      <c r="E1512" s="224">
        <f>IFERROR(VLOOKUP(C1512,'2015'!$C$12:$D$1887,2,FALSE),0)</f>
        <v>1</v>
      </c>
      <c r="F1512" s="51">
        <f>IFERROR(K1512-IFERROR(VLOOKUP(D1512,'2015'!$F$12:$I$1887,4,FALSE),"ei löydy"),"ei löydy")</f>
        <v>0</v>
      </c>
      <c r="G1512" s="224">
        <f>IFERROR(VLOOKUP(Työfile_2024!C1512,Liikennemalli!$D$6:$G$1921,4,FALSE),0)</f>
        <v>1</v>
      </c>
      <c r="H1512" s="225">
        <f>K1512-IFERROR(VLOOKUP(Työfile_2024!D1512,Liikennemalli!$C$6:$H$1921,6,FALSE),"ei löydy")</f>
        <v>0</v>
      </c>
      <c r="I1512" s="80">
        <v>13639</v>
      </c>
      <c r="J1512" s="52">
        <v>2</v>
      </c>
      <c r="K1512" s="52">
        <v>8456</v>
      </c>
      <c r="L1512" s="53"/>
      <c r="M1512" s="54"/>
      <c r="N1512" s="54"/>
      <c r="O1512" s="54"/>
      <c r="P1512" s="54"/>
      <c r="Q1512" s="55"/>
      <c r="R1512" s="55"/>
      <c r="S1512" s="55"/>
      <c r="T1512" s="55"/>
      <c r="U1512" s="52"/>
      <c r="V1512" s="56">
        <v>65</v>
      </c>
      <c r="W1512" s="56">
        <v>3</v>
      </c>
      <c r="X1512" s="56">
        <v>64</v>
      </c>
      <c r="Y1512" s="56">
        <f>VLOOKUP(D1512,Liikennemalli24!$D$2:$F$1804,2,FALSE)</f>
        <v>37</v>
      </c>
      <c r="Z1512" s="57">
        <f>VLOOKUP(D1512,Liikennemalli24!$D$2:$F$1804,3,FALSE)</f>
        <v>0.89400000000000002</v>
      </c>
      <c r="AA1512" s="178">
        <f>IF(G1512=1,VLOOKUP(C1512,Liikennemalli!$D$6:$H$1921,2,FALSE),"-")</f>
        <v>9.2292384778735901</v>
      </c>
      <c r="AB1512" s="197">
        <f>IF(G1512=1,VLOOKUP(C1512,Liikennemalli!$D$6:$H$1921,3,FALSE),"-")</f>
        <v>0.82189353232270701</v>
      </c>
      <c r="AC1512" s="134">
        <f>IF(E1512=1,VLOOKUP(Työfile_2024!D1512,'2015'!$F$12:$X$1887,18,FALSE),"-")</f>
        <v>16</v>
      </c>
      <c r="AD1512" s="127">
        <f>IF(E1512=1,VLOOKUP(Työfile_2024!D1512,'2015'!$F$12:$X$1887,19,FALSE),"-")</f>
        <v>0.8</v>
      </c>
      <c r="AI1512" s="127">
        <f>IF(E1512=1,VLOOKUP(Työfile_2024!D1512,'2015'!$F$12:$AB$1887,20,FALSE),"-")</f>
        <v>0</v>
      </c>
      <c r="AJ1512" s="127">
        <f>IF(E1512=1,VLOOKUP(Työfile_2024!D1512,'2015'!$F$12:$AB$1887,21,FALSE),"-")</f>
        <v>0</v>
      </c>
      <c r="AK1512" s="127">
        <f>IF(E1512=1,VLOOKUP(Työfile_2024!D1512,'2015'!$F$12:$AB$1887,22,FALSE),"-")</f>
        <v>0</v>
      </c>
      <c r="AL1512" s="127">
        <f>IF(E1512=1,VLOOKUP(Työfile_2024!D1512,'2015'!$F$12:$AB$1887,23,FALSE),"-")</f>
        <v>0</v>
      </c>
      <c r="AM1512" s="56">
        <f>VLOOKUP(Työfile_2024!D1512,Tmatkat_20km_tarkasteltava_verk!$C$2:$D$1804,2,FALSE)</f>
        <v>30</v>
      </c>
      <c r="AN1512" s="148">
        <f t="shared" si="389"/>
        <v>0.46153846153846156</v>
      </c>
      <c r="AO1512" s="178">
        <f>IF(E1512=1,VLOOKUP(Työfile_2024!D1512,'2015'!$F$12:$AC$1887,24,FALSE),"-")</f>
        <v>16</v>
      </c>
      <c r="AP1512" s="52">
        <f>VLOOKUP(D1512,Tarkasteltava_verkko_2024_harva!$E$2:$I$1804,5,FALSE)</f>
        <v>0</v>
      </c>
      <c r="AQ1512" s="52">
        <f>VLOOKUP(D1512,Tarkasteltava_verkko_2024_harva!$E$2:$I$1804,4,FALSE)</f>
        <v>0</v>
      </c>
      <c r="AR1512" s="148">
        <v>0</v>
      </c>
      <c r="AS1512" s="170" t="str">
        <f>IFERROR(VLOOKUP(C1512,'2015'!$C$12:$AG$1887,30,FALSE),"-")</f>
        <v/>
      </c>
      <c r="AT1512" s="148">
        <v>0</v>
      </c>
      <c r="AU1512" s="170">
        <f>IFERROR(VLOOKUP(C1512,'2015'!$C$12:$AG$1887,31,FALSE),"-")</f>
        <v>0</v>
      </c>
      <c r="AV1512" s="106"/>
      <c r="AW1512" s="63">
        <f>IFERROR(VLOOKUP(C1512,Merkittävyysluokitus!$A$2:$J$1705,10,FALSE),"-")</f>
        <v>4</v>
      </c>
      <c r="AX1512" s="175">
        <f>IFERROR(VLOOKUP(C1512,Merkittävyysluokitus!$A$2:$J$1705,6,FALSE),"-")</f>
        <v>1.5178919330289193</v>
      </c>
      <c r="AY1512" s="175">
        <f>IFERROR(VLOOKUP(C1512,Merkittävyysluokitus!$A$2:$J$1705,7,FALSE),"-")</f>
        <v>0.30499999999999999</v>
      </c>
      <c r="AZ1512" s="175">
        <f>IFERROR(VLOOKUP(C1512,Merkittävyysluokitus!$A$2:$J$1705,8,FALSE),"-")</f>
        <v>0.37955859969558603</v>
      </c>
      <c r="BA1512" s="175">
        <f>IFERROR(VLOOKUP(C1512,Merkittävyysluokitus!$A$2:$J$1705,9,FALSE),"-")</f>
        <v>0.83333333333333326</v>
      </c>
      <c r="BB1512" s="203"/>
      <c r="BC1512" s="203" t="str">
        <f t="shared" si="390"/>
        <v/>
      </c>
      <c r="BD1512" s="39" t="str">
        <f t="shared" si="379"/>
        <v>musta</v>
      </c>
      <c r="BE1512" s="68" t="str">
        <f t="shared" si="385"/>
        <v>musta</v>
      </c>
      <c r="BF1512" s="68" t="str">
        <f t="shared" si="386"/>
        <v>musta</v>
      </c>
      <c r="BG1512" s="68" t="str">
        <f t="shared" si="387"/>
        <v>musta</v>
      </c>
      <c r="BH1512" s="208" t="str">
        <f t="shared" si="388"/>
        <v>musta</v>
      </c>
      <c r="BI1512" s="39"/>
      <c r="BJ1512" s="39" t="str">
        <f>IF(F1512="ei löydy","uusi tie",IF(E1512=0,"tieosoite muuttunut",IF(E1512=1,VLOOKUP(D1512,'2015'!$F$12:$AL$1887,31,FALSE),"-")))</f>
        <v>musta</v>
      </c>
      <c r="BK1512" s="67" t="str">
        <f>IF(E1512=1,VLOOKUP(D1512,'2015'!$F$12:$AL$1887,32,FALSE),"-")</f>
        <v>musta</v>
      </c>
      <c r="BL1512" s="39" t="str">
        <f>IF(F1512="ei löydy","uusi tie",IF(E1512=0,"tieosoite muuttunut",IF(E1512=1,VLOOKUP(D1512,'2015'!$F$12:$AL$1887,33,FALSE),"-")))</f>
        <v>musta</v>
      </c>
      <c r="BM1512" s="39"/>
      <c r="BN1512" s="217" t="str">
        <f>VLOOKUP(D1512,'2015'!$F$12:$AL$1887,33,FALSE)</f>
        <v>musta</v>
      </c>
      <c r="BO1512" s="39"/>
      <c r="BP1512" s="115" t="s">
        <v>10</v>
      </c>
      <c r="BQ1512" s="30"/>
      <c r="BS1512" s="5"/>
      <c r="BU1512" s="37"/>
      <c r="BV1512" s="30" t="s">
        <v>10</v>
      </c>
      <c r="BX1512" t="str">
        <f>IF(E1512=1,VLOOKUP(D1512,'2015'!$F$12:$AX$1887,43,FALSE),"-")</f>
        <v>musta</v>
      </c>
      <c r="BY1512" t="str">
        <f>IF(E1512=1,VLOOKUP(D1512,'2015'!$F$12:$AX$1887,44,FALSE),"-")</f>
        <v>musta</v>
      </c>
      <c r="BZ1512" t="str">
        <f>IF(E1512=1,VLOOKUP(D1512,'2015'!$F$12:$AX$1887,45,FALSE),"-")</f>
        <v>musta</v>
      </c>
      <c r="CA1512" s="31">
        <f t="shared" si="393"/>
        <v>10</v>
      </c>
      <c r="CB1512" s="31">
        <f t="shared" si="394"/>
        <v>10</v>
      </c>
      <c r="CC1512" s="31">
        <f t="shared" si="395"/>
        <v>0</v>
      </c>
      <c r="CD1512" s="31">
        <f t="shared" si="396"/>
        <v>0</v>
      </c>
      <c r="CE1512" s="31">
        <f t="shared" si="397"/>
        <v>0</v>
      </c>
      <c r="CO1512" s="2" t="s">
        <v>35</v>
      </c>
      <c r="CP1512" s="2" t="s">
        <v>35</v>
      </c>
    </row>
    <row r="1513" spans="1:94" ht="15.75" thickBot="1" x14ac:dyDescent="0.3">
      <c r="A1513" s="50"/>
      <c r="B1513" s="50"/>
      <c r="C1513" s="50" t="str">
        <f t="shared" si="391"/>
        <v>13641_1_6170</v>
      </c>
      <c r="D1513" s="51" t="str">
        <f t="shared" si="392"/>
        <v>13641_1</v>
      </c>
      <c r="E1513" s="224">
        <f>IFERROR(VLOOKUP(C1513,'2015'!$C$12:$D$1887,2,FALSE),0)</f>
        <v>1</v>
      </c>
      <c r="F1513" s="51">
        <f>IFERROR(K1513-IFERROR(VLOOKUP(D1513,'2015'!$F$12:$I$1887,4,FALSE),"ei löydy"),"ei löydy")</f>
        <v>0</v>
      </c>
      <c r="G1513" s="224">
        <f>IFERROR(VLOOKUP(Työfile_2024!C1513,Liikennemalli!$D$6:$G$1921,4,FALSE),0)</f>
        <v>1</v>
      </c>
      <c r="H1513" s="225">
        <f>K1513-IFERROR(VLOOKUP(Työfile_2024!D1513,Liikennemalli!$C$6:$H$1921,6,FALSE),"ei löydy")</f>
        <v>0</v>
      </c>
      <c r="I1513" s="80">
        <v>13641</v>
      </c>
      <c r="J1513" s="52">
        <v>1</v>
      </c>
      <c r="K1513" s="52">
        <v>6170</v>
      </c>
      <c r="L1513" s="53"/>
      <c r="M1513" s="54"/>
      <c r="N1513" s="54"/>
      <c r="O1513" s="54"/>
      <c r="P1513" s="54"/>
      <c r="Q1513" s="55"/>
      <c r="R1513" s="55"/>
      <c r="S1513" s="55"/>
      <c r="T1513" s="55"/>
      <c r="U1513" s="52"/>
      <c r="V1513" s="56">
        <v>26</v>
      </c>
      <c r="W1513" s="56">
        <v>1</v>
      </c>
      <c r="X1513" s="56">
        <v>29</v>
      </c>
      <c r="Y1513" s="56">
        <f>VLOOKUP(D1513,Liikennemalli24!$D$2:$F$1804,2,FALSE)</f>
        <v>61</v>
      </c>
      <c r="Z1513" s="57">
        <f>VLOOKUP(D1513,Liikennemalli24!$D$2:$F$1804,3,FALSE)</f>
        <v>0.87</v>
      </c>
      <c r="AA1513" s="178">
        <f>IF(G1513=1,VLOOKUP(C1513,Liikennemalli!$D$6:$H$1921,2,FALSE),"-")</f>
        <v>33.461426307353101</v>
      </c>
      <c r="AB1513" s="197">
        <f>IF(G1513=1,VLOOKUP(C1513,Liikennemalli!$D$6:$H$1921,3,FALSE),"-")</f>
        <v>0.77496678780485095</v>
      </c>
      <c r="AC1513" s="134">
        <f>IF(E1513=1,VLOOKUP(Työfile_2024!D1513,'2015'!$F$12:$X$1887,18,FALSE),"-")</f>
        <v>12</v>
      </c>
      <c r="AD1513" s="127">
        <f>IF(E1513=1,VLOOKUP(Työfile_2024!D1513,'2015'!$F$12:$X$1887,19,FALSE),"-")</f>
        <v>1</v>
      </c>
      <c r="AI1513" s="127">
        <f>IF(E1513=1,VLOOKUP(Työfile_2024!D1513,'2015'!$F$12:$AB$1887,20,FALSE),"-")</f>
        <v>0</v>
      </c>
      <c r="AJ1513" s="127">
        <f>IF(E1513=1,VLOOKUP(Työfile_2024!D1513,'2015'!$F$12:$AB$1887,21,FALSE),"-")</f>
        <v>0</v>
      </c>
      <c r="AK1513" s="127">
        <f>IF(E1513=1,VLOOKUP(Työfile_2024!D1513,'2015'!$F$12:$AB$1887,22,FALSE),"-")</f>
        <v>0</v>
      </c>
      <c r="AL1513" s="127">
        <f>IF(E1513=1,VLOOKUP(Työfile_2024!D1513,'2015'!$F$12:$AB$1887,23,FALSE),"-")</f>
        <v>0</v>
      </c>
      <c r="AM1513" s="56">
        <f>VLOOKUP(Työfile_2024!D1513,Tmatkat_20km_tarkasteltava_verk!$C$2:$D$1804,2,FALSE)</f>
        <v>22</v>
      </c>
      <c r="AN1513" s="148">
        <f t="shared" si="389"/>
        <v>0.84615384615384615</v>
      </c>
      <c r="AO1513" s="178">
        <f>IF(E1513=1,VLOOKUP(Työfile_2024!D1513,'2015'!$F$12:$AC$1887,24,FALSE),"-")</f>
        <v>17</v>
      </c>
      <c r="AP1513" s="52">
        <f>VLOOKUP(D1513,Tarkasteltava_verkko_2024_harva!$E$2:$I$1804,5,FALSE)</f>
        <v>0</v>
      </c>
      <c r="AQ1513" s="52">
        <f>VLOOKUP(D1513,Tarkasteltava_verkko_2024_harva!$E$2:$I$1804,4,FALSE)</f>
        <v>0</v>
      </c>
      <c r="AR1513" s="148">
        <v>0</v>
      </c>
      <c r="AS1513" s="170" t="str">
        <f>IFERROR(VLOOKUP(C1513,'2015'!$C$12:$AG$1887,30,FALSE),"-")</f>
        <v/>
      </c>
      <c r="AT1513" s="148">
        <v>0</v>
      </c>
      <c r="AU1513" s="170">
        <f>IFERROR(VLOOKUP(C1513,'2015'!$C$12:$AG$1887,31,FALSE),"-")</f>
        <v>0</v>
      </c>
      <c r="AV1513" s="106"/>
      <c r="AW1513" s="63">
        <f>IFERROR(VLOOKUP(C1513,Merkittävyysluokitus!$A$2:$J$1705,10,FALSE),"-")</f>
        <v>4</v>
      </c>
      <c r="AX1513" s="175">
        <f>IFERROR(VLOOKUP(C1513,Merkittävyysluokitus!$A$2:$J$1705,6,FALSE),"-")</f>
        <v>1.066904109589041</v>
      </c>
      <c r="AY1513" s="175">
        <f>IFERROR(VLOOKUP(C1513,Merkittävyysluokitus!$A$2:$J$1705,7,FALSE),"-")</f>
        <v>0.16799999999999998</v>
      </c>
      <c r="AZ1513" s="175">
        <f>IFERROR(VLOOKUP(C1513,Merkittävyysluokitus!$A$2:$J$1705,8,FALSE),"-")</f>
        <v>0.3989041095890411</v>
      </c>
      <c r="BA1513" s="175">
        <f>IFERROR(VLOOKUP(C1513,Merkittävyysluokitus!$A$2:$J$1705,9,FALSE),"-")</f>
        <v>0.5</v>
      </c>
      <c r="BB1513" s="203"/>
      <c r="BC1513" s="203" t="str">
        <f t="shared" si="390"/>
        <v/>
      </c>
      <c r="BD1513" s="39" t="str">
        <f t="shared" si="379"/>
        <v>musta</v>
      </c>
      <c r="BE1513" s="68" t="str">
        <f t="shared" si="385"/>
        <v>musta</v>
      </c>
      <c r="BF1513" s="68" t="str">
        <f t="shared" si="386"/>
        <v>musta</v>
      </c>
      <c r="BG1513" s="68" t="str">
        <f t="shared" si="387"/>
        <v>musta</v>
      </c>
      <c r="BH1513" s="208" t="str">
        <f t="shared" si="388"/>
        <v>musta</v>
      </c>
      <c r="BI1513" s="39"/>
      <c r="BJ1513" s="39" t="str">
        <f>IF(F1513="ei löydy","uusi tie",IF(E1513=0,"tieosoite muuttunut",IF(E1513=1,VLOOKUP(D1513,'2015'!$F$12:$AL$1887,31,FALSE),"-")))</f>
        <v>musta</v>
      </c>
      <c r="BK1513" s="67" t="str">
        <f>IF(E1513=1,VLOOKUP(D1513,'2015'!$F$12:$AL$1887,32,FALSE),"-")</f>
        <v>musta</v>
      </c>
      <c r="BL1513" s="39" t="str">
        <f>IF(F1513="ei löydy","uusi tie",IF(E1513=0,"tieosoite muuttunut",IF(E1513=1,VLOOKUP(D1513,'2015'!$F$12:$AL$1887,33,FALSE),"-")))</f>
        <v>musta</v>
      </c>
      <c r="BM1513" s="39"/>
      <c r="BN1513" s="217" t="str">
        <f>VLOOKUP(D1513,'2015'!$F$12:$AL$1887,33,FALSE)</f>
        <v>musta</v>
      </c>
      <c r="BO1513" s="39"/>
      <c r="BP1513" s="115" t="s">
        <v>10</v>
      </c>
      <c r="BQ1513" s="30"/>
      <c r="BS1513" s="5"/>
      <c r="BU1513" s="37"/>
      <c r="BV1513" s="30" t="s">
        <v>10</v>
      </c>
      <c r="BX1513" t="str">
        <f>IF(E1513=1,VLOOKUP(D1513,'2015'!$F$12:$AX$1887,43,FALSE),"-")</f>
        <v>musta</v>
      </c>
      <c r="BY1513" t="str">
        <f>IF(E1513=1,VLOOKUP(D1513,'2015'!$F$12:$AX$1887,44,FALSE),"-")</f>
        <v>musta</v>
      </c>
      <c r="BZ1513" t="str">
        <f>IF(E1513=1,VLOOKUP(D1513,'2015'!$F$12:$AX$1887,45,FALSE),"-")</f>
        <v>musta</v>
      </c>
      <c r="CA1513" s="31">
        <f t="shared" si="393"/>
        <v>10</v>
      </c>
      <c r="CB1513" s="31">
        <f t="shared" si="394"/>
        <v>10</v>
      </c>
      <c r="CC1513" s="31">
        <f t="shared" si="395"/>
        <v>0</v>
      </c>
      <c r="CD1513" s="31">
        <f t="shared" si="396"/>
        <v>0</v>
      </c>
      <c r="CE1513" s="31">
        <f t="shared" si="397"/>
        <v>0</v>
      </c>
      <c r="CO1513" s="32" t="s">
        <v>34</v>
      </c>
      <c r="CP1513" s="2" t="s">
        <v>35</v>
      </c>
    </row>
    <row r="1514" spans="1:94" ht="15.75" thickBot="1" x14ac:dyDescent="0.3">
      <c r="A1514" s="50"/>
      <c r="B1514" s="50"/>
      <c r="C1514" s="50" t="str">
        <f t="shared" si="391"/>
        <v>13643_1_7374</v>
      </c>
      <c r="D1514" s="51" t="str">
        <f t="shared" si="392"/>
        <v>13643_1</v>
      </c>
      <c r="E1514" s="224">
        <f>IFERROR(VLOOKUP(C1514,'2015'!$C$12:$D$1887,2,FALSE),0)</f>
        <v>1</v>
      </c>
      <c r="F1514" s="51">
        <f>IFERROR(K1514-IFERROR(VLOOKUP(D1514,'2015'!$F$12:$I$1887,4,FALSE),"ei löydy"),"ei löydy")</f>
        <v>0</v>
      </c>
      <c r="G1514" s="224">
        <f>IFERROR(VLOOKUP(Työfile_2024!C1514,Liikennemalli!$D$6:$G$1921,4,FALSE),0)</f>
        <v>1</v>
      </c>
      <c r="H1514" s="225">
        <f>K1514-IFERROR(VLOOKUP(Työfile_2024!D1514,Liikennemalli!$C$6:$H$1921,6,FALSE),"ei löydy")</f>
        <v>0</v>
      </c>
      <c r="I1514" s="80">
        <v>13643</v>
      </c>
      <c r="J1514" s="52">
        <v>1</v>
      </c>
      <c r="K1514" s="52">
        <v>7374</v>
      </c>
      <c r="L1514" s="53"/>
      <c r="M1514" s="54"/>
      <c r="N1514" s="54"/>
      <c r="O1514" s="54"/>
      <c r="P1514" s="54"/>
      <c r="Q1514" s="55"/>
      <c r="R1514" s="55"/>
      <c r="S1514" s="55"/>
      <c r="T1514" s="55"/>
      <c r="U1514" s="52"/>
      <c r="V1514" s="56">
        <v>86.495931651749387</v>
      </c>
      <c r="W1514" s="56">
        <v>4.6918904258204499</v>
      </c>
      <c r="X1514" s="56">
        <v>82.341876864659611</v>
      </c>
      <c r="Y1514" s="56">
        <f>VLOOKUP(D1514,Liikennemalli24!$D$2:$F$1804,2,FALSE)</f>
        <v>88</v>
      </c>
      <c r="Z1514" s="57">
        <f>VLOOKUP(D1514,Liikennemalli24!$D$2:$F$1804,3,FALSE)</f>
        <v>0.82499999999999996</v>
      </c>
      <c r="AA1514" s="178">
        <f>IF(G1514=1,VLOOKUP(C1514,Liikennemalli!$D$6:$H$1921,2,FALSE),"-")</f>
        <v>44.1518042557217</v>
      </c>
      <c r="AB1514" s="197">
        <f>IF(G1514=1,VLOOKUP(C1514,Liikennemalli!$D$6:$H$1921,3,FALSE),"-")</f>
        <v>0.804230535470009</v>
      </c>
      <c r="AC1514" s="134">
        <f>IF(E1514=1,VLOOKUP(Työfile_2024!D1514,'2015'!$F$12:$X$1887,18,FALSE),"-")</f>
        <v>137</v>
      </c>
      <c r="AD1514" s="127">
        <f>IF(E1514=1,VLOOKUP(Työfile_2024!D1514,'2015'!$F$12:$X$1887,19,FALSE),"-")</f>
        <v>0.95</v>
      </c>
      <c r="AI1514" s="127">
        <f>IF(E1514=1,VLOOKUP(Työfile_2024!D1514,'2015'!$F$12:$AB$1887,20,FALSE),"-")</f>
        <v>0</v>
      </c>
      <c r="AJ1514" s="127">
        <f>IF(E1514=1,VLOOKUP(Työfile_2024!D1514,'2015'!$F$12:$AB$1887,21,FALSE),"-")</f>
        <v>0</v>
      </c>
      <c r="AK1514" s="127">
        <f>IF(E1514=1,VLOOKUP(Työfile_2024!D1514,'2015'!$F$12:$AB$1887,22,FALSE),"-")</f>
        <v>0</v>
      </c>
      <c r="AL1514" s="127">
        <f>IF(E1514=1,VLOOKUP(Työfile_2024!D1514,'2015'!$F$12:$AB$1887,23,FALSE),"-")</f>
        <v>0</v>
      </c>
      <c r="AM1514" s="56">
        <f>VLOOKUP(Työfile_2024!D1514,Tmatkat_20km_tarkasteltava_verk!$C$2:$D$1804,2,FALSE)</f>
        <v>60</v>
      </c>
      <c r="AN1514" s="148">
        <f t="shared" si="389"/>
        <v>0.69367424402771316</v>
      </c>
      <c r="AO1514" s="178">
        <f>IF(E1514=1,VLOOKUP(Työfile_2024!D1514,'2015'!$F$12:$AC$1887,24,FALSE),"-")</f>
        <v>45</v>
      </c>
      <c r="AP1514" s="52">
        <f>VLOOKUP(D1514,Tarkasteltava_verkko_2024_harva!$E$2:$I$1804,5,FALSE)</f>
        <v>0</v>
      </c>
      <c r="AQ1514" s="52">
        <f>VLOOKUP(D1514,Tarkasteltava_verkko_2024_harva!$E$2:$I$1804,4,FALSE)</f>
        <v>0</v>
      </c>
      <c r="AR1514" s="148">
        <v>0</v>
      </c>
      <c r="AS1514" s="170" t="str">
        <f>IFERROR(VLOOKUP(C1514,'2015'!$C$12:$AG$1887,30,FALSE),"-")</f>
        <v/>
      </c>
      <c r="AT1514" s="148">
        <v>0</v>
      </c>
      <c r="AU1514" s="170">
        <f>IFERROR(VLOOKUP(C1514,'2015'!$C$12:$AG$1887,31,FALSE),"-")</f>
        <v>0</v>
      </c>
      <c r="AV1514" s="106"/>
      <c r="AW1514" s="63">
        <f>IFERROR(VLOOKUP(C1514,Merkittävyysluokitus!$A$2:$J$1705,10,FALSE),"-")</f>
        <v>4</v>
      </c>
      <c r="AX1514" s="175">
        <f>IFERROR(VLOOKUP(C1514,Merkittävyysluokitus!$A$2:$J$1705,6,FALSE),"-")</f>
        <v>2.1903155583049414</v>
      </c>
      <c r="AY1514" s="175">
        <f>IFERROR(VLOOKUP(C1514,Merkittävyysluokitus!$A$2:$J$1705,7,FALSE),"-")</f>
        <v>0.75115446162191479</v>
      </c>
      <c r="AZ1514" s="175">
        <f>IFERROR(VLOOKUP(C1514,Merkittävyysluokitus!$A$2:$J$1705,8,FALSE),"-")</f>
        <v>0.60582776334969335</v>
      </c>
      <c r="BA1514" s="175">
        <f>IFERROR(VLOOKUP(C1514,Merkittävyysluokitus!$A$2:$J$1705,9,FALSE),"-")</f>
        <v>0.83333333333333326</v>
      </c>
      <c r="BB1514" s="203"/>
      <c r="BC1514" s="203" t="str">
        <f t="shared" si="390"/>
        <v/>
      </c>
      <c r="BD1514" s="39" t="str">
        <f t="shared" si="379"/>
        <v>musta</v>
      </c>
      <c r="BE1514" s="68" t="str">
        <f t="shared" si="385"/>
        <v>musta</v>
      </c>
      <c r="BF1514" s="68" t="str">
        <f t="shared" si="386"/>
        <v>musta</v>
      </c>
      <c r="BG1514" s="68" t="str">
        <f t="shared" si="387"/>
        <v>musta</v>
      </c>
      <c r="BH1514" s="208" t="str">
        <f t="shared" si="388"/>
        <v>musta</v>
      </c>
      <c r="BI1514" s="39"/>
      <c r="BJ1514" s="39" t="str">
        <f>IF(F1514="ei löydy","uusi tie",IF(E1514=0,"tieosoite muuttunut",IF(E1514=1,VLOOKUP(D1514,'2015'!$F$12:$AL$1887,31,FALSE),"-")))</f>
        <v>musta</v>
      </c>
      <c r="BK1514" s="67" t="str">
        <f>IF(E1514=1,VLOOKUP(D1514,'2015'!$F$12:$AL$1887,32,FALSE),"-")</f>
        <v>musta</v>
      </c>
      <c r="BL1514" s="39" t="str">
        <f>IF(F1514="ei löydy","uusi tie",IF(E1514=0,"tieosoite muuttunut",IF(E1514=1,VLOOKUP(D1514,'2015'!$F$12:$AL$1887,33,FALSE),"-")))</f>
        <v>musta</v>
      </c>
      <c r="BM1514" s="39"/>
      <c r="BN1514" s="217" t="str">
        <f>VLOOKUP(D1514,'2015'!$F$12:$AL$1887,33,FALSE)</f>
        <v>musta</v>
      </c>
      <c r="BO1514" s="39"/>
      <c r="BP1514" s="115" t="s">
        <v>10</v>
      </c>
      <c r="BQ1514" s="30"/>
      <c r="BS1514" s="5"/>
      <c r="BU1514" s="37"/>
      <c r="BV1514" s="30" t="s">
        <v>10</v>
      </c>
      <c r="BX1514" t="str">
        <f>IF(E1514=1,VLOOKUP(D1514,'2015'!$F$12:$AX$1887,43,FALSE),"-")</f>
        <v>musta</v>
      </c>
      <c r="BY1514" t="str">
        <f>IF(E1514=1,VLOOKUP(D1514,'2015'!$F$12:$AX$1887,44,FALSE),"-")</f>
        <v>musta</v>
      </c>
      <c r="BZ1514" t="str">
        <f>IF(E1514=1,VLOOKUP(D1514,'2015'!$F$12:$AX$1887,45,FALSE),"-")</f>
        <v>musta</v>
      </c>
      <c r="CA1514" s="31">
        <f t="shared" si="393"/>
        <v>10</v>
      </c>
      <c r="CB1514" s="31">
        <f t="shared" si="394"/>
        <v>10</v>
      </c>
      <c r="CC1514" s="31">
        <f t="shared" si="395"/>
        <v>0</v>
      </c>
      <c r="CD1514" s="31">
        <f t="shared" si="396"/>
        <v>0</v>
      </c>
      <c r="CE1514" s="31">
        <f t="shared" si="397"/>
        <v>0</v>
      </c>
      <c r="CO1514" s="29" t="s">
        <v>34</v>
      </c>
      <c r="CP1514" s="29" t="s">
        <v>34</v>
      </c>
    </row>
    <row r="1515" spans="1:94" ht="15.75" thickBot="1" x14ac:dyDescent="0.3">
      <c r="A1515" s="50"/>
      <c r="B1515" s="50"/>
      <c r="C1515" s="50" t="str">
        <f t="shared" si="391"/>
        <v>13643_2_4394</v>
      </c>
      <c r="D1515" s="51" t="str">
        <f t="shared" si="392"/>
        <v>13643_2</v>
      </c>
      <c r="E1515" s="224">
        <f>IFERROR(VLOOKUP(C1515,'2015'!$C$12:$D$1887,2,FALSE),0)</f>
        <v>1</v>
      </c>
      <c r="F1515" s="51">
        <f>IFERROR(K1515-IFERROR(VLOOKUP(D1515,'2015'!$F$12:$I$1887,4,FALSE),"ei löydy"),"ei löydy")</f>
        <v>0</v>
      </c>
      <c r="G1515" s="224">
        <f>IFERROR(VLOOKUP(Työfile_2024!C1515,Liikennemalli!$D$6:$G$1921,4,FALSE),0)</f>
        <v>1</v>
      </c>
      <c r="H1515" s="225">
        <f>K1515-IFERROR(VLOOKUP(Työfile_2024!D1515,Liikennemalli!$C$6:$H$1921,6,FALSE),"ei löydy")</f>
        <v>0</v>
      </c>
      <c r="I1515" s="80">
        <v>13643</v>
      </c>
      <c r="J1515" s="52">
        <v>2</v>
      </c>
      <c r="K1515" s="52">
        <v>4394</v>
      </c>
      <c r="L1515" s="53"/>
      <c r="M1515" s="54"/>
      <c r="N1515" s="54"/>
      <c r="O1515" s="54"/>
      <c r="P1515" s="54"/>
      <c r="Q1515" s="55"/>
      <c r="R1515" s="55"/>
      <c r="S1515" s="55"/>
      <c r="T1515" s="55"/>
      <c r="U1515" s="52"/>
      <c r="V1515" s="56">
        <v>204</v>
      </c>
      <c r="W1515" s="56">
        <v>13</v>
      </c>
      <c r="X1515" s="56">
        <v>211</v>
      </c>
      <c r="Y1515" s="56">
        <f>VLOOKUP(D1515,Liikennemalli24!$D$2:$F$1804,2,FALSE)</f>
        <v>373</v>
      </c>
      <c r="Z1515" s="57">
        <f>VLOOKUP(D1515,Liikennemalli24!$D$2:$F$1804,3,FALSE)</f>
        <v>0.88200000000000001</v>
      </c>
      <c r="AA1515" s="178">
        <f>IF(G1515=1,VLOOKUP(C1515,Liikennemalli!$D$6:$H$1921,2,FALSE),"-")</f>
        <v>194.62432720897701</v>
      </c>
      <c r="AB1515" s="197">
        <f>IF(G1515=1,VLOOKUP(C1515,Liikennemalli!$D$6:$H$1921,3,FALSE),"-")</f>
        <v>0.87758208121336401</v>
      </c>
      <c r="AC1515" s="134">
        <f>IF(E1515=1,VLOOKUP(Työfile_2024!D1515,'2015'!$F$12:$X$1887,18,FALSE),"-")</f>
        <v>68</v>
      </c>
      <c r="AD1515" s="127">
        <f>IF(E1515=1,VLOOKUP(Työfile_2024!D1515,'2015'!$F$12:$X$1887,19,FALSE),"-")</f>
        <v>0.9</v>
      </c>
      <c r="AI1515" s="127">
        <f>IF(E1515=1,VLOOKUP(Työfile_2024!D1515,'2015'!$F$12:$AB$1887,20,FALSE),"-")</f>
        <v>0</v>
      </c>
      <c r="AJ1515" s="127">
        <f>IF(E1515=1,VLOOKUP(Työfile_2024!D1515,'2015'!$F$12:$AB$1887,21,FALSE),"-")</f>
        <v>0</v>
      </c>
      <c r="AK1515" s="127">
        <f>IF(E1515=1,VLOOKUP(Työfile_2024!D1515,'2015'!$F$12:$AB$1887,22,FALSE),"-")</f>
        <v>0</v>
      </c>
      <c r="AL1515" s="127">
        <f>IF(E1515=1,VLOOKUP(Työfile_2024!D1515,'2015'!$F$12:$AB$1887,23,FALSE),"-")</f>
        <v>0</v>
      </c>
      <c r="AM1515" s="56">
        <f>VLOOKUP(Työfile_2024!D1515,Tmatkat_20km_tarkasteltava_verk!$C$2:$D$1804,2,FALSE)</f>
        <v>56</v>
      </c>
      <c r="AN1515" s="148">
        <f t="shared" si="389"/>
        <v>0.27450980392156865</v>
      </c>
      <c r="AO1515" s="178">
        <f>IF(E1515=1,VLOOKUP(Työfile_2024!D1515,'2015'!$F$12:$AC$1887,24,FALSE),"-")</f>
        <v>29</v>
      </c>
      <c r="AP1515" s="52">
        <f>VLOOKUP(D1515,Tarkasteltava_verkko_2024_harva!$E$2:$I$1804,5,FALSE)</f>
        <v>0</v>
      </c>
      <c r="AQ1515" s="52">
        <f>VLOOKUP(D1515,Tarkasteltava_verkko_2024_harva!$E$2:$I$1804,4,FALSE)</f>
        <v>0</v>
      </c>
      <c r="AR1515" s="148">
        <v>0</v>
      </c>
      <c r="AS1515" s="170" t="str">
        <f>IFERROR(VLOOKUP(C1515,'2015'!$C$12:$AG$1887,30,FALSE),"-")</f>
        <v/>
      </c>
      <c r="AT1515" s="148">
        <v>0</v>
      </c>
      <c r="AU1515" s="170">
        <f>IFERROR(VLOOKUP(C1515,'2015'!$C$12:$AG$1887,31,FALSE),"-")</f>
        <v>0</v>
      </c>
      <c r="AV1515" s="106"/>
      <c r="AW1515" s="63">
        <f>IFERROR(VLOOKUP(C1515,Merkittävyysluokitus!$A$2:$J$1705,10,FALSE),"-")</f>
        <v>3</v>
      </c>
      <c r="AX1515" s="175">
        <f>IFERROR(VLOOKUP(C1515,Merkittävyysluokitus!$A$2:$J$1705,6,FALSE),"-")</f>
        <v>4.5869748858447483</v>
      </c>
      <c r="AY1515" s="175">
        <f>IFERROR(VLOOKUP(C1515,Merkittävyysluokitus!$A$2:$J$1705,7,FALSE),"-")</f>
        <v>1.1069999999999998</v>
      </c>
      <c r="AZ1515" s="175">
        <f>IFERROR(VLOOKUP(C1515,Merkittävyysluokitus!$A$2:$J$1705,8,FALSE),"-")</f>
        <v>2.979974885844749</v>
      </c>
      <c r="BA1515" s="175">
        <f>IFERROR(VLOOKUP(C1515,Merkittävyysluokitus!$A$2:$J$1705,9,FALSE),"-")</f>
        <v>0.5</v>
      </c>
      <c r="BB1515" s="203"/>
      <c r="BC1515" s="203" t="str">
        <f t="shared" si="390"/>
        <v/>
      </c>
      <c r="BD1515" s="39" t="str">
        <f t="shared" si="379"/>
        <v>musta</v>
      </c>
      <c r="BE1515" s="68" t="str">
        <f t="shared" si="385"/>
        <v>musta</v>
      </c>
      <c r="BF1515" s="68" t="str">
        <f t="shared" si="386"/>
        <v>musta</v>
      </c>
      <c r="BG1515" s="68" t="str">
        <f t="shared" si="387"/>
        <v>musta</v>
      </c>
      <c r="BH1515" s="208" t="str">
        <f t="shared" si="388"/>
        <v>musta</v>
      </c>
      <c r="BI1515" s="39"/>
      <c r="BJ1515" s="39" t="str">
        <f>IF(F1515="ei löydy","uusi tie",IF(E1515=0,"tieosoite muuttunut",IF(E1515=1,VLOOKUP(D1515,'2015'!$F$12:$AL$1887,31,FALSE),"-")))</f>
        <v>musta</v>
      </c>
      <c r="BK1515" s="67" t="str">
        <f>IF(E1515=1,VLOOKUP(D1515,'2015'!$F$12:$AL$1887,32,FALSE),"-")</f>
        <v>musta</v>
      </c>
      <c r="BL1515" s="39" t="str">
        <f>IF(F1515="ei löydy","uusi tie",IF(E1515=0,"tieosoite muuttunut",IF(E1515=1,VLOOKUP(D1515,'2015'!$F$12:$AL$1887,33,FALSE),"-")))</f>
        <v>musta</v>
      </c>
      <c r="BM1515" s="39"/>
      <c r="BN1515" s="217" t="str">
        <f>VLOOKUP(D1515,'2015'!$F$12:$AL$1887,33,FALSE)</f>
        <v>musta</v>
      </c>
      <c r="BO1515" s="39"/>
      <c r="BP1515" s="115" t="s">
        <v>10</v>
      </c>
      <c r="BQ1515" s="30"/>
      <c r="BS1515" s="5"/>
      <c r="BU1515" s="37"/>
      <c r="BV1515" s="30" t="s">
        <v>10</v>
      </c>
      <c r="BX1515" t="str">
        <f>IF(E1515=1,VLOOKUP(D1515,'2015'!$F$12:$AX$1887,43,FALSE),"-")</f>
        <v>musta</v>
      </c>
      <c r="BY1515" t="str">
        <f>IF(E1515=1,VLOOKUP(D1515,'2015'!$F$12:$AX$1887,44,FALSE),"-")</f>
        <v>musta</v>
      </c>
      <c r="BZ1515" t="str">
        <f>IF(E1515=1,VLOOKUP(D1515,'2015'!$F$12:$AX$1887,45,FALSE),"-")</f>
        <v>musta</v>
      </c>
      <c r="CA1515" s="31">
        <f t="shared" si="393"/>
        <v>10</v>
      </c>
      <c r="CB1515" s="31">
        <f t="shared" si="394"/>
        <v>10</v>
      </c>
      <c r="CC1515" s="31">
        <f t="shared" si="395"/>
        <v>0</v>
      </c>
      <c r="CD1515" s="31">
        <f t="shared" si="396"/>
        <v>0</v>
      </c>
      <c r="CE1515" s="31">
        <f t="shared" si="397"/>
        <v>0</v>
      </c>
      <c r="CO1515" s="32" t="s">
        <v>34</v>
      </c>
      <c r="CP1515" s="2" t="s">
        <v>35</v>
      </c>
    </row>
    <row r="1516" spans="1:94" ht="15.75" thickBot="1" x14ac:dyDescent="0.3">
      <c r="A1516" s="50"/>
      <c r="B1516" s="50"/>
      <c r="C1516" s="50" t="str">
        <f t="shared" si="391"/>
        <v>13644_1_4770</v>
      </c>
      <c r="D1516" s="51" t="str">
        <f t="shared" si="392"/>
        <v>13644_1</v>
      </c>
      <c r="E1516" s="224">
        <f>IFERROR(VLOOKUP(C1516,'2015'!$C$12:$D$1887,2,FALSE),0)</f>
        <v>1</v>
      </c>
      <c r="F1516" s="51">
        <f>IFERROR(K1516-IFERROR(VLOOKUP(D1516,'2015'!$F$12:$I$1887,4,FALSE),"ei löydy"),"ei löydy")</f>
        <v>0</v>
      </c>
      <c r="G1516" s="224">
        <f>IFERROR(VLOOKUP(Työfile_2024!C1516,Liikennemalli!$D$6:$G$1921,4,FALSE),0)</f>
        <v>1</v>
      </c>
      <c r="H1516" s="225">
        <f>K1516-IFERROR(VLOOKUP(Työfile_2024!D1516,Liikennemalli!$C$6:$H$1921,6,FALSE),"ei löydy")</f>
        <v>0</v>
      </c>
      <c r="I1516" s="80">
        <v>13644</v>
      </c>
      <c r="J1516" s="52">
        <v>1</v>
      </c>
      <c r="K1516" s="52">
        <v>4770</v>
      </c>
      <c r="L1516" s="53"/>
      <c r="M1516" s="54"/>
      <c r="N1516" s="54"/>
      <c r="O1516" s="54"/>
      <c r="P1516" s="54"/>
      <c r="Q1516" s="55"/>
      <c r="R1516" s="55"/>
      <c r="S1516" s="55"/>
      <c r="T1516" s="55"/>
      <c r="U1516" s="52"/>
      <c r="V1516" s="56">
        <v>84</v>
      </c>
      <c r="W1516" s="56">
        <v>10</v>
      </c>
      <c r="X1516" s="56">
        <v>81</v>
      </c>
      <c r="Y1516" s="56">
        <f>VLOOKUP(D1516,Liikennemalli24!$D$2:$F$1804,2,FALSE)</f>
        <v>68</v>
      </c>
      <c r="Z1516" s="57">
        <f>VLOOKUP(D1516,Liikennemalli24!$D$2:$F$1804,3,FALSE)</f>
        <v>0.59899999999999998</v>
      </c>
      <c r="AA1516" s="178">
        <f>IF(G1516=1,VLOOKUP(C1516,Liikennemalli!$D$6:$H$1921,2,FALSE),"-")</f>
        <v>33.873955405606402</v>
      </c>
      <c r="AB1516" s="197">
        <f>IF(G1516=1,VLOOKUP(C1516,Liikennemalli!$D$6:$H$1921,3,FALSE),"-")</f>
        <v>0.65918843553393502</v>
      </c>
      <c r="AC1516" s="134">
        <f>IF(E1516=1,VLOOKUP(Työfile_2024!D1516,'2015'!$F$12:$X$1887,18,FALSE),"-")</f>
        <v>28</v>
      </c>
      <c r="AD1516" s="127">
        <f>IF(E1516=1,VLOOKUP(Työfile_2024!D1516,'2015'!$F$12:$X$1887,19,FALSE),"-")</f>
        <v>0.96</v>
      </c>
      <c r="AI1516" s="127">
        <f>IF(E1516=1,VLOOKUP(Työfile_2024!D1516,'2015'!$F$12:$AB$1887,20,FALSE),"-")</f>
        <v>0</v>
      </c>
      <c r="AJ1516" s="127">
        <f>IF(E1516=1,VLOOKUP(Työfile_2024!D1516,'2015'!$F$12:$AB$1887,21,FALSE),"-")</f>
        <v>0</v>
      </c>
      <c r="AK1516" s="127">
        <f>IF(E1516=1,VLOOKUP(Työfile_2024!D1516,'2015'!$F$12:$AB$1887,22,FALSE),"-")</f>
        <v>0</v>
      </c>
      <c r="AL1516" s="127">
        <f>IF(E1516=1,VLOOKUP(Työfile_2024!D1516,'2015'!$F$12:$AB$1887,23,FALSE),"-")</f>
        <v>0</v>
      </c>
      <c r="AM1516" s="56">
        <f>VLOOKUP(Työfile_2024!D1516,Tmatkat_20km_tarkasteltava_verk!$C$2:$D$1804,2,FALSE)</f>
        <v>12</v>
      </c>
      <c r="AN1516" s="148">
        <f t="shared" si="389"/>
        <v>0.14285714285714285</v>
      </c>
      <c r="AO1516" s="178">
        <f>IF(E1516=1,VLOOKUP(Työfile_2024!D1516,'2015'!$F$12:$AC$1887,24,FALSE),"-")</f>
        <v>19</v>
      </c>
      <c r="AP1516" s="52">
        <f>VLOOKUP(D1516,Tarkasteltava_verkko_2024_harva!$E$2:$I$1804,5,FALSE)</f>
        <v>0</v>
      </c>
      <c r="AQ1516" s="52">
        <f>VLOOKUP(D1516,Tarkasteltava_verkko_2024_harva!$E$2:$I$1804,4,FALSE)</f>
        <v>0</v>
      </c>
      <c r="AR1516" s="148">
        <v>0</v>
      </c>
      <c r="AS1516" s="170" t="str">
        <f>IFERROR(VLOOKUP(C1516,'2015'!$C$12:$AG$1887,30,FALSE),"-")</f>
        <v/>
      </c>
      <c r="AT1516" s="148">
        <v>0</v>
      </c>
      <c r="AU1516" s="170">
        <f>IFERROR(VLOOKUP(C1516,'2015'!$C$12:$AG$1887,31,FALSE),"-")</f>
        <v>0</v>
      </c>
      <c r="AV1516" s="106"/>
      <c r="AW1516" s="63">
        <f>IFERROR(VLOOKUP(C1516,Merkittävyysluokitus!$A$2:$J$1705,10,FALSE),"-")</f>
        <v>4</v>
      </c>
      <c r="AX1516" s="175">
        <f>IFERROR(VLOOKUP(C1516,Merkittävyysluokitus!$A$2:$J$1705,6,FALSE),"-")</f>
        <v>2.0009726027397257</v>
      </c>
      <c r="AY1516" s="175">
        <f>IFERROR(VLOOKUP(C1516,Merkittävyysluokitus!$A$2:$J$1705,7,FALSE),"-")</f>
        <v>0.62033333333333318</v>
      </c>
      <c r="AZ1516" s="175">
        <f>IFERROR(VLOOKUP(C1516,Merkittävyysluokitus!$A$2:$J$1705,8,FALSE),"-")</f>
        <v>0.8806392694063927</v>
      </c>
      <c r="BA1516" s="175">
        <f>IFERROR(VLOOKUP(C1516,Merkittävyysluokitus!$A$2:$J$1705,9,FALSE),"-")</f>
        <v>0.5</v>
      </c>
      <c r="BB1516" s="203"/>
      <c r="BC1516" s="203" t="str">
        <f t="shared" si="390"/>
        <v/>
      </c>
      <c r="BD1516" s="39" t="str">
        <f t="shared" si="379"/>
        <v>musta</v>
      </c>
      <c r="BE1516" s="68" t="str">
        <f t="shared" si="385"/>
        <v>musta</v>
      </c>
      <c r="BF1516" s="68" t="str">
        <f t="shared" si="386"/>
        <v>musta</v>
      </c>
      <c r="BG1516" s="68" t="str">
        <f t="shared" si="387"/>
        <v>musta</v>
      </c>
      <c r="BH1516" s="208" t="str">
        <f t="shared" si="388"/>
        <v>musta</v>
      </c>
      <c r="BI1516" s="39"/>
      <c r="BJ1516" s="39" t="str">
        <f>IF(F1516="ei löydy","uusi tie",IF(E1516=0,"tieosoite muuttunut",IF(E1516=1,VLOOKUP(D1516,'2015'!$F$12:$AL$1887,31,FALSE),"-")))</f>
        <v>musta</v>
      </c>
      <c r="BK1516" s="67" t="str">
        <f>IF(E1516=1,VLOOKUP(D1516,'2015'!$F$12:$AL$1887,32,FALSE),"-")</f>
        <v>musta</v>
      </c>
      <c r="BL1516" s="39" t="str">
        <f>IF(F1516="ei löydy","uusi tie",IF(E1516=0,"tieosoite muuttunut",IF(E1516=1,VLOOKUP(D1516,'2015'!$F$12:$AL$1887,33,FALSE),"-")))</f>
        <v>musta</v>
      </c>
      <c r="BM1516" s="39"/>
      <c r="BN1516" s="217" t="str">
        <f>VLOOKUP(D1516,'2015'!$F$12:$AL$1887,33,FALSE)</f>
        <v>musta</v>
      </c>
      <c r="BO1516" s="39"/>
      <c r="BP1516" s="115" t="s">
        <v>10</v>
      </c>
      <c r="BQ1516" s="30"/>
      <c r="BS1516" s="5"/>
      <c r="BU1516" s="37"/>
      <c r="BV1516" s="30" t="s">
        <v>10</v>
      </c>
      <c r="BX1516" t="str">
        <f>IF(E1516=1,VLOOKUP(D1516,'2015'!$F$12:$AX$1887,43,FALSE),"-")</f>
        <v>musta</v>
      </c>
      <c r="BY1516" t="str">
        <f>IF(E1516=1,VLOOKUP(D1516,'2015'!$F$12:$AX$1887,44,FALSE),"-")</f>
        <v>musta</v>
      </c>
      <c r="BZ1516" t="str">
        <f>IF(E1516=1,VLOOKUP(D1516,'2015'!$F$12:$AX$1887,45,FALSE),"-")</f>
        <v>musta</v>
      </c>
      <c r="CA1516" s="31">
        <f t="shared" si="393"/>
        <v>10</v>
      </c>
      <c r="CB1516" s="31">
        <f t="shared" si="394"/>
        <v>10</v>
      </c>
      <c r="CC1516" s="31">
        <f t="shared" si="395"/>
        <v>0</v>
      </c>
      <c r="CD1516" s="31">
        <f t="shared" si="396"/>
        <v>0</v>
      </c>
      <c r="CE1516" s="31">
        <f t="shared" si="397"/>
        <v>0</v>
      </c>
      <c r="CO1516" s="2" t="s">
        <v>35</v>
      </c>
      <c r="CP1516" s="2" t="s">
        <v>35</v>
      </c>
    </row>
    <row r="1517" spans="1:94" ht="15.75" thickBot="1" x14ac:dyDescent="0.3">
      <c r="A1517" s="50"/>
      <c r="B1517" s="50"/>
      <c r="C1517" s="50" t="str">
        <f t="shared" si="391"/>
        <v>13647_1_3627</v>
      </c>
      <c r="D1517" s="51" t="str">
        <f t="shared" si="392"/>
        <v>13647_1</v>
      </c>
      <c r="E1517" s="224">
        <f>IFERROR(VLOOKUP(C1517,'2015'!$C$12:$D$1887,2,FALSE),0)</f>
        <v>1</v>
      </c>
      <c r="F1517" s="51">
        <f>IFERROR(K1517-IFERROR(VLOOKUP(D1517,'2015'!$F$12:$I$1887,4,FALSE),"ei löydy"),"ei löydy")</f>
        <v>0</v>
      </c>
      <c r="G1517" s="224">
        <f>IFERROR(VLOOKUP(Työfile_2024!C1517,Liikennemalli!$D$6:$G$1921,4,FALSE),0)</f>
        <v>1</v>
      </c>
      <c r="H1517" s="225">
        <f>K1517-IFERROR(VLOOKUP(Työfile_2024!D1517,Liikennemalli!$C$6:$H$1921,6,FALSE),"ei löydy")</f>
        <v>0</v>
      </c>
      <c r="I1517" s="80">
        <v>13647</v>
      </c>
      <c r="J1517" s="52">
        <v>1</v>
      </c>
      <c r="K1517" s="52">
        <v>3627</v>
      </c>
      <c r="L1517" s="53"/>
      <c r="M1517" s="54"/>
      <c r="N1517" s="54"/>
      <c r="O1517" s="54"/>
      <c r="P1517" s="54"/>
      <c r="Q1517" s="55"/>
      <c r="R1517" s="55"/>
      <c r="S1517" s="55"/>
      <c r="T1517" s="55"/>
      <c r="U1517" s="52"/>
      <c r="V1517" s="56">
        <v>51</v>
      </c>
      <c r="W1517" s="56">
        <v>2</v>
      </c>
      <c r="X1517" s="56">
        <v>48</v>
      </c>
      <c r="Y1517" s="56">
        <f>VLOOKUP(D1517,Liikennemalli24!$D$2:$F$1804,2,FALSE)</f>
        <v>183</v>
      </c>
      <c r="Z1517" s="57">
        <f>VLOOKUP(D1517,Liikennemalli24!$D$2:$F$1804,3,FALSE)</f>
        <v>0.78900000000000003</v>
      </c>
      <c r="AA1517" s="178">
        <f>IF(G1517=1,VLOOKUP(C1517,Liikennemalli!$D$6:$H$1921,2,FALSE),"-")</f>
        <v>41.260365039348002</v>
      </c>
      <c r="AB1517" s="197">
        <f>IF(G1517=1,VLOOKUP(C1517,Liikennemalli!$D$6:$H$1921,3,FALSE),"-")</f>
        <v>0.71155258311981595</v>
      </c>
      <c r="AC1517" s="134">
        <f>IF(E1517=1,VLOOKUP(Työfile_2024!D1517,'2015'!$F$12:$X$1887,18,FALSE),"-")</f>
        <v>7</v>
      </c>
      <c r="AD1517" s="127">
        <f>IF(E1517=1,VLOOKUP(Työfile_2024!D1517,'2015'!$F$12:$X$1887,19,FALSE),"-")</f>
        <v>0.88</v>
      </c>
      <c r="AI1517" s="127">
        <f>IF(E1517=1,VLOOKUP(Työfile_2024!D1517,'2015'!$F$12:$AB$1887,20,FALSE),"-")</f>
        <v>0</v>
      </c>
      <c r="AJ1517" s="127">
        <f>IF(E1517=1,VLOOKUP(Työfile_2024!D1517,'2015'!$F$12:$AB$1887,21,FALSE),"-")</f>
        <v>0</v>
      </c>
      <c r="AK1517" s="127">
        <f>IF(E1517=1,VLOOKUP(Työfile_2024!D1517,'2015'!$F$12:$AB$1887,22,FALSE),"-")</f>
        <v>0</v>
      </c>
      <c r="AL1517" s="127">
        <f>IF(E1517=1,VLOOKUP(Työfile_2024!D1517,'2015'!$F$12:$AB$1887,23,FALSE),"-")</f>
        <v>0</v>
      </c>
      <c r="AM1517" s="56">
        <f>VLOOKUP(Työfile_2024!D1517,Tmatkat_20km_tarkasteltava_verk!$C$2:$D$1804,2,FALSE)</f>
        <v>29</v>
      </c>
      <c r="AN1517" s="148">
        <f t="shared" si="389"/>
        <v>0.56862745098039214</v>
      </c>
      <c r="AO1517" s="178">
        <f>IF(E1517=1,VLOOKUP(Työfile_2024!D1517,'2015'!$F$12:$AC$1887,24,FALSE),"-")</f>
        <v>23</v>
      </c>
      <c r="AP1517" s="52">
        <f>VLOOKUP(D1517,Tarkasteltava_verkko_2024_harva!$E$2:$I$1804,5,FALSE)</f>
        <v>0</v>
      </c>
      <c r="AQ1517" s="52">
        <f>VLOOKUP(D1517,Tarkasteltava_verkko_2024_harva!$E$2:$I$1804,4,FALSE)</f>
        <v>0</v>
      </c>
      <c r="AR1517" s="148">
        <v>0</v>
      </c>
      <c r="AS1517" s="170" t="str">
        <f>IFERROR(VLOOKUP(C1517,'2015'!$C$12:$AG$1887,30,FALSE),"-")</f>
        <v/>
      </c>
      <c r="AT1517" s="148">
        <v>0</v>
      </c>
      <c r="AU1517" s="170">
        <f>IFERROR(VLOOKUP(C1517,'2015'!$C$12:$AG$1887,31,FALSE),"-")</f>
        <v>0</v>
      </c>
      <c r="AV1517" s="106"/>
      <c r="AW1517" s="63">
        <f>IFERROR(VLOOKUP(C1517,Merkittävyysluokitus!$A$2:$J$1705,10,FALSE),"-")</f>
        <v>4</v>
      </c>
      <c r="AX1517" s="175">
        <f>IFERROR(VLOOKUP(C1517,Merkittävyysluokitus!$A$2:$J$1705,6,FALSE),"-")</f>
        <v>2.3233477929984776</v>
      </c>
      <c r="AY1517" s="175">
        <f>IFERROR(VLOOKUP(C1517,Merkittävyysluokitus!$A$2:$J$1705,7,FALSE),"-")</f>
        <v>0.2263333333333333</v>
      </c>
      <c r="AZ1517" s="175">
        <f>IFERROR(VLOOKUP(C1517,Merkittävyysluokitus!$A$2:$J$1705,8,FALSE),"-")</f>
        <v>1.5970144596651443</v>
      </c>
      <c r="BA1517" s="175">
        <f>IFERROR(VLOOKUP(C1517,Merkittävyysluokitus!$A$2:$J$1705,9,FALSE),"-")</f>
        <v>0.5</v>
      </c>
      <c r="BB1517" s="203"/>
      <c r="BC1517" s="203" t="str">
        <f t="shared" si="390"/>
        <v/>
      </c>
      <c r="BD1517" s="39" t="str">
        <f t="shared" si="379"/>
        <v>musta</v>
      </c>
      <c r="BE1517" s="68" t="str">
        <f t="shared" si="385"/>
        <v>musta</v>
      </c>
      <c r="BF1517" s="68" t="str">
        <f t="shared" si="386"/>
        <v>musta</v>
      </c>
      <c r="BG1517" s="68" t="str">
        <f t="shared" si="387"/>
        <v>musta</v>
      </c>
      <c r="BH1517" s="208" t="str">
        <f t="shared" si="388"/>
        <v>musta</v>
      </c>
      <c r="BI1517" s="39"/>
      <c r="BJ1517" s="39" t="str">
        <f>IF(F1517="ei löydy","uusi tie",IF(E1517=0,"tieosoite muuttunut",IF(E1517=1,VLOOKUP(D1517,'2015'!$F$12:$AL$1887,31,FALSE),"-")))</f>
        <v>musta</v>
      </c>
      <c r="BK1517" s="67" t="str">
        <f>IF(E1517=1,VLOOKUP(D1517,'2015'!$F$12:$AL$1887,32,FALSE),"-")</f>
        <v>musta</v>
      </c>
      <c r="BL1517" s="39" t="str">
        <f>IF(F1517="ei löydy","uusi tie",IF(E1517=0,"tieosoite muuttunut",IF(E1517=1,VLOOKUP(D1517,'2015'!$F$12:$AL$1887,33,FALSE),"-")))</f>
        <v>musta</v>
      </c>
      <c r="BM1517" s="39"/>
      <c r="BN1517" s="217" t="str">
        <f>VLOOKUP(D1517,'2015'!$F$12:$AL$1887,33,FALSE)</f>
        <v>musta</v>
      </c>
      <c r="BO1517" s="39"/>
      <c r="BP1517" s="115" t="s">
        <v>10</v>
      </c>
      <c r="BQ1517" s="30"/>
      <c r="BS1517" s="5"/>
      <c r="BU1517" s="37"/>
      <c r="BV1517" s="30" t="s">
        <v>10</v>
      </c>
      <c r="BX1517" t="str">
        <f>IF(E1517=1,VLOOKUP(D1517,'2015'!$F$12:$AX$1887,43,FALSE),"-")</f>
        <v>musta</v>
      </c>
      <c r="BY1517" t="str">
        <f>IF(E1517=1,VLOOKUP(D1517,'2015'!$F$12:$AX$1887,44,FALSE),"-")</f>
        <v>musta</v>
      </c>
      <c r="BZ1517" t="str">
        <f>IF(E1517=1,VLOOKUP(D1517,'2015'!$F$12:$AX$1887,45,FALSE),"-")</f>
        <v>musta</v>
      </c>
      <c r="CA1517" s="31">
        <f t="shared" si="393"/>
        <v>10</v>
      </c>
      <c r="CB1517" s="31">
        <f t="shared" si="394"/>
        <v>10</v>
      </c>
      <c r="CC1517" s="31">
        <f t="shared" si="395"/>
        <v>0</v>
      </c>
      <c r="CD1517" s="31">
        <f t="shared" si="396"/>
        <v>0</v>
      </c>
      <c r="CE1517" s="31">
        <f t="shared" si="397"/>
        <v>0</v>
      </c>
      <c r="CO1517" s="2" t="s">
        <v>35</v>
      </c>
      <c r="CP1517" s="2" t="s">
        <v>35</v>
      </c>
    </row>
    <row r="1518" spans="1:94" ht="15.75" thickBot="1" x14ac:dyDescent="0.3">
      <c r="A1518" s="50"/>
      <c r="B1518" s="50"/>
      <c r="C1518" s="50" t="str">
        <f t="shared" si="391"/>
        <v>13649_1_5586</v>
      </c>
      <c r="D1518" s="51" t="str">
        <f t="shared" si="392"/>
        <v>13649_1</v>
      </c>
      <c r="E1518" s="224">
        <f>IFERROR(VLOOKUP(C1518,'2015'!$C$12:$D$1887,2,FALSE),0)</f>
        <v>1</v>
      </c>
      <c r="F1518" s="51">
        <f>IFERROR(K1518-IFERROR(VLOOKUP(D1518,'2015'!$F$12:$I$1887,4,FALSE),"ei löydy"),"ei löydy")</f>
        <v>0</v>
      </c>
      <c r="G1518" s="224">
        <f>IFERROR(VLOOKUP(Työfile_2024!C1518,Liikennemalli!$D$6:$G$1921,4,FALSE),0)</f>
        <v>1</v>
      </c>
      <c r="H1518" s="225">
        <f>K1518-IFERROR(VLOOKUP(Työfile_2024!D1518,Liikennemalli!$C$6:$H$1921,6,FALSE),"ei löydy")</f>
        <v>0</v>
      </c>
      <c r="I1518" s="80">
        <v>13649</v>
      </c>
      <c r="J1518" s="52">
        <v>1</v>
      </c>
      <c r="K1518" s="52">
        <v>5586</v>
      </c>
      <c r="L1518" s="53"/>
      <c r="M1518" s="54"/>
      <c r="N1518" s="54"/>
      <c r="O1518" s="54"/>
      <c r="P1518" s="54"/>
      <c r="Q1518" s="55"/>
      <c r="R1518" s="55"/>
      <c r="S1518" s="55"/>
      <c r="T1518" s="55"/>
      <c r="U1518" s="52"/>
      <c r="V1518" s="56">
        <v>190</v>
      </c>
      <c r="W1518" s="56">
        <v>23</v>
      </c>
      <c r="X1518" s="56">
        <v>214</v>
      </c>
      <c r="Y1518" s="56">
        <f>VLOOKUP(D1518,Liikennemalli24!$D$2:$F$1804,2,FALSE)</f>
        <v>52</v>
      </c>
      <c r="Z1518" s="57">
        <f>VLOOKUP(D1518,Liikennemalli24!$D$2:$F$1804,3,FALSE)</f>
        <v>0.23899999999999999</v>
      </c>
      <c r="AA1518" s="178">
        <f>IF(G1518=1,VLOOKUP(C1518,Liikennemalli!$D$6:$H$1921,2,FALSE),"-")</f>
        <v>28.3740528833399</v>
      </c>
      <c r="AB1518" s="197">
        <f>IF(G1518=1,VLOOKUP(C1518,Liikennemalli!$D$6:$H$1921,3,FALSE),"-")</f>
        <v>0.264268825185345</v>
      </c>
      <c r="AC1518" s="134">
        <f>IF(E1518=1,VLOOKUP(Työfile_2024!D1518,'2015'!$F$12:$X$1887,18,FALSE),"-")</f>
        <v>6</v>
      </c>
      <c r="AD1518" s="127">
        <f>IF(E1518=1,VLOOKUP(Työfile_2024!D1518,'2015'!$F$12:$X$1887,19,FALSE),"-")</f>
        <v>0.05</v>
      </c>
      <c r="AI1518" s="127">
        <f>IF(E1518=1,VLOOKUP(Työfile_2024!D1518,'2015'!$F$12:$AB$1887,20,FALSE),"-")</f>
        <v>0</v>
      </c>
      <c r="AJ1518" s="127">
        <f>IF(E1518=1,VLOOKUP(Työfile_2024!D1518,'2015'!$F$12:$AB$1887,21,FALSE),"-")</f>
        <v>0</v>
      </c>
      <c r="AK1518" s="127">
        <f>IF(E1518=1,VLOOKUP(Työfile_2024!D1518,'2015'!$F$12:$AB$1887,22,FALSE),"-")</f>
        <v>0</v>
      </c>
      <c r="AL1518" s="127">
        <f>IF(E1518=1,VLOOKUP(Työfile_2024!D1518,'2015'!$F$12:$AB$1887,23,FALSE),"-")</f>
        <v>0</v>
      </c>
      <c r="AM1518" s="56">
        <f>VLOOKUP(Työfile_2024!D1518,Tmatkat_20km_tarkasteltava_verk!$C$2:$D$1804,2,FALSE)</f>
        <v>27</v>
      </c>
      <c r="AN1518" s="148">
        <f t="shared" si="389"/>
        <v>0.14210526315789473</v>
      </c>
      <c r="AO1518" s="178">
        <f>IF(E1518=1,VLOOKUP(Työfile_2024!D1518,'2015'!$F$12:$AC$1887,24,FALSE),"-")</f>
        <v>24</v>
      </c>
      <c r="AP1518" s="52">
        <f>VLOOKUP(D1518,Tarkasteltava_verkko_2024_harva!$E$2:$I$1804,5,FALSE)</f>
        <v>0</v>
      </c>
      <c r="AQ1518" s="52">
        <f>VLOOKUP(D1518,Tarkasteltava_verkko_2024_harva!$E$2:$I$1804,4,FALSE)</f>
        <v>0</v>
      </c>
      <c r="AR1518" s="148">
        <v>2.184031507339778E-2</v>
      </c>
      <c r="AS1518" s="170" t="str">
        <f>IFERROR(VLOOKUP(C1518,'2015'!$C$12:$AG$1887,30,FALSE),"-")</f>
        <v/>
      </c>
      <c r="AT1518" s="148">
        <v>8.2348728965270322E-3</v>
      </c>
      <c r="AU1518" s="170">
        <f>IFERROR(VLOOKUP(C1518,'2015'!$C$12:$AG$1887,31,FALSE),"-")</f>
        <v>0</v>
      </c>
      <c r="AV1518" s="106"/>
      <c r="AW1518" s="63">
        <f>IFERROR(VLOOKUP(C1518,Merkittävyysluokitus!$A$2:$J$1705,10,FALSE),"-")</f>
        <v>3</v>
      </c>
      <c r="AX1518" s="175">
        <f>IFERROR(VLOOKUP(C1518,Merkittävyysluokitus!$A$2:$J$1705,6,FALSE),"-")</f>
        <v>3.5048812785388122</v>
      </c>
      <c r="AY1518" s="175">
        <f>IFERROR(VLOOKUP(C1518,Merkittävyysluokitus!$A$2:$J$1705,7,FALSE),"-")</f>
        <v>0.79666666666666652</v>
      </c>
      <c r="AZ1518" s="175">
        <f>IFERROR(VLOOKUP(C1518,Merkittävyysluokitus!$A$2:$J$1705,8,FALSE),"-")</f>
        <v>2.0415479452054792</v>
      </c>
      <c r="BA1518" s="175">
        <f>IFERROR(VLOOKUP(C1518,Merkittävyysluokitus!$A$2:$J$1705,9,FALSE),"-")</f>
        <v>0.66666666666666663</v>
      </c>
      <c r="BB1518" s="203"/>
      <c r="BC1518" s="203" t="str">
        <f t="shared" si="390"/>
        <v/>
      </c>
      <c r="BD1518" s="39" t="str">
        <f t="shared" si="379"/>
        <v>musta</v>
      </c>
      <c r="BE1518" s="68" t="str">
        <f t="shared" si="385"/>
        <v>musta</v>
      </c>
      <c r="BF1518" s="68" t="str">
        <f t="shared" si="386"/>
        <v>musta</v>
      </c>
      <c r="BG1518" s="68" t="str">
        <f t="shared" si="387"/>
        <v>musta</v>
      </c>
      <c r="BH1518" s="208" t="str">
        <f t="shared" si="388"/>
        <v>musta</v>
      </c>
      <c r="BI1518" s="39"/>
      <c r="BJ1518" s="39" t="str">
        <f>IF(F1518="ei löydy","uusi tie",IF(E1518=0,"tieosoite muuttunut",IF(E1518=1,VLOOKUP(D1518,'2015'!$F$12:$AL$1887,31,FALSE),"-")))</f>
        <v>musta</v>
      </c>
      <c r="BK1518" s="67" t="str">
        <f>IF(E1518=1,VLOOKUP(D1518,'2015'!$F$12:$AL$1887,32,FALSE),"-")</f>
        <v>musta</v>
      </c>
      <c r="BL1518" s="39" t="str">
        <f>IF(F1518="ei löydy","uusi tie",IF(E1518=0,"tieosoite muuttunut",IF(E1518=1,VLOOKUP(D1518,'2015'!$F$12:$AL$1887,33,FALSE),"-")))</f>
        <v>musta</v>
      </c>
      <c r="BM1518" s="39"/>
      <c r="BN1518" s="217" t="str">
        <f>VLOOKUP(D1518,'2015'!$F$12:$AL$1887,33,FALSE)</f>
        <v>musta</v>
      </c>
      <c r="BO1518" s="39"/>
      <c r="BP1518" s="115" t="s">
        <v>10</v>
      </c>
      <c r="BQ1518" s="30"/>
      <c r="BS1518" s="5"/>
      <c r="BU1518" s="37"/>
      <c r="BV1518" s="30" t="s">
        <v>10</v>
      </c>
      <c r="BX1518" t="str">
        <f>IF(E1518=1,VLOOKUP(D1518,'2015'!$F$12:$AX$1887,43,FALSE),"-")</f>
        <v>musta</v>
      </c>
      <c r="BY1518" t="str">
        <f>IF(E1518=1,VLOOKUP(D1518,'2015'!$F$12:$AX$1887,44,FALSE),"-")</f>
        <v>musta</v>
      </c>
      <c r="BZ1518" t="str">
        <f>IF(E1518=1,VLOOKUP(D1518,'2015'!$F$12:$AX$1887,45,FALSE),"-")</f>
        <v>musta</v>
      </c>
      <c r="CA1518" s="31">
        <f t="shared" si="393"/>
        <v>0</v>
      </c>
      <c r="CB1518" s="31">
        <f t="shared" si="394"/>
        <v>0</v>
      </c>
      <c r="CC1518" s="31">
        <f t="shared" si="395"/>
        <v>0</v>
      </c>
      <c r="CD1518" s="31">
        <f t="shared" si="396"/>
        <v>0</v>
      </c>
      <c r="CE1518" s="31">
        <f t="shared" si="397"/>
        <v>0</v>
      </c>
      <c r="CO1518" s="2" t="s">
        <v>35</v>
      </c>
      <c r="CP1518" s="2" t="s">
        <v>35</v>
      </c>
    </row>
    <row r="1519" spans="1:94" ht="15.75" thickBot="1" x14ac:dyDescent="0.3">
      <c r="A1519" s="50"/>
      <c r="B1519" s="50"/>
      <c r="C1519" s="50" t="str">
        <f t="shared" si="391"/>
        <v>13650_1_3823</v>
      </c>
      <c r="D1519" s="51" t="str">
        <f t="shared" si="392"/>
        <v>13650_1</v>
      </c>
      <c r="E1519" s="224">
        <f>IFERROR(VLOOKUP(C1519,'2015'!$C$12:$D$1887,2,FALSE),0)</f>
        <v>1</v>
      </c>
      <c r="F1519" s="51">
        <f>IFERROR(K1519-IFERROR(VLOOKUP(D1519,'2015'!$F$12:$I$1887,4,FALSE),"ei löydy"),"ei löydy")</f>
        <v>0</v>
      </c>
      <c r="G1519" s="224">
        <f>IFERROR(VLOOKUP(Työfile_2024!C1519,Liikennemalli!$D$6:$G$1921,4,FALSE),0)</f>
        <v>1</v>
      </c>
      <c r="H1519" s="225">
        <f>K1519-IFERROR(VLOOKUP(Työfile_2024!D1519,Liikennemalli!$C$6:$H$1921,6,FALSE),"ei löydy")</f>
        <v>0</v>
      </c>
      <c r="I1519" s="80">
        <v>13650</v>
      </c>
      <c r="J1519" s="52">
        <v>1</v>
      </c>
      <c r="K1519" s="52">
        <v>3823</v>
      </c>
      <c r="L1519" s="53"/>
      <c r="M1519" s="54"/>
      <c r="N1519" s="54"/>
      <c r="O1519" s="54"/>
      <c r="P1519" s="54"/>
      <c r="Q1519" s="55"/>
      <c r="R1519" s="55"/>
      <c r="S1519" s="55"/>
      <c r="T1519" s="55"/>
      <c r="U1519" s="52"/>
      <c r="V1519" s="56">
        <v>157.57912634057024</v>
      </c>
      <c r="W1519" s="56">
        <v>9.0965210567617056</v>
      </c>
      <c r="X1519" s="56">
        <v>158.96521056761705</v>
      </c>
      <c r="Y1519" s="56">
        <f>VLOOKUP(D1519,Liikennemalli24!$D$2:$F$1804,2,FALSE)</f>
        <v>1426</v>
      </c>
      <c r="Z1519" s="57">
        <f>VLOOKUP(D1519,Liikennemalli24!$D$2:$F$1804,3,FALSE)</f>
        <v>0.69099999999999995</v>
      </c>
      <c r="AA1519" s="178">
        <f>IF(G1519=1,VLOOKUP(C1519,Liikennemalli!$D$6:$H$1921,2,FALSE),"-")</f>
        <v>20.005582526187801</v>
      </c>
      <c r="AB1519" s="197">
        <f>IF(G1519=1,VLOOKUP(C1519,Liikennemalli!$D$6:$H$1921,3,FALSE),"-")</f>
        <v>0.39401411254380903</v>
      </c>
      <c r="AC1519" s="134">
        <f>IF(E1519=1,VLOOKUP(Työfile_2024!D1519,'2015'!$F$12:$X$1887,18,FALSE),"-")</f>
        <v>5</v>
      </c>
      <c r="AD1519" s="127">
        <f>IF(E1519=1,VLOOKUP(Työfile_2024!D1519,'2015'!$F$12:$X$1887,19,FALSE),"-")</f>
        <v>0.09</v>
      </c>
      <c r="AI1519" s="127">
        <f>IF(E1519=1,VLOOKUP(Työfile_2024!D1519,'2015'!$F$12:$AB$1887,20,FALSE),"-")</f>
        <v>0</v>
      </c>
      <c r="AJ1519" s="127">
        <f>IF(E1519=1,VLOOKUP(Työfile_2024!D1519,'2015'!$F$12:$AB$1887,21,FALSE),"-")</f>
        <v>0</v>
      </c>
      <c r="AK1519" s="127">
        <f>IF(E1519=1,VLOOKUP(Työfile_2024!D1519,'2015'!$F$12:$AB$1887,22,FALSE),"-")</f>
        <v>0</v>
      </c>
      <c r="AL1519" s="127">
        <f>IF(E1519=1,VLOOKUP(Työfile_2024!D1519,'2015'!$F$12:$AB$1887,23,FALSE),"-")</f>
        <v>0</v>
      </c>
      <c r="AM1519" s="56">
        <f>VLOOKUP(Työfile_2024!D1519,Tmatkat_20km_tarkasteltava_verk!$C$2:$D$1804,2,FALSE)</f>
        <v>18</v>
      </c>
      <c r="AN1519" s="148">
        <f t="shared" si="389"/>
        <v>0.11422832717765696</v>
      </c>
      <c r="AO1519" s="178">
        <f>IF(E1519=1,VLOOKUP(Työfile_2024!D1519,'2015'!$F$12:$AC$1887,24,FALSE),"-")</f>
        <v>26</v>
      </c>
      <c r="AP1519" s="52">
        <f>VLOOKUP(D1519,Tarkasteltava_verkko_2024_harva!$E$2:$I$1804,5,FALSE)</f>
        <v>0</v>
      </c>
      <c r="AQ1519" s="52">
        <f>VLOOKUP(D1519,Tarkasteltava_verkko_2024_harva!$E$2:$I$1804,4,FALSE)</f>
        <v>0</v>
      </c>
      <c r="AR1519" s="148">
        <v>0</v>
      </c>
      <c r="AS1519" s="170" t="str">
        <f>IFERROR(VLOOKUP(C1519,'2015'!$C$12:$AG$1887,30,FALSE),"-")</f>
        <v/>
      </c>
      <c r="AT1519" s="148">
        <v>3.6620455139942452E-3</v>
      </c>
      <c r="AU1519" s="170">
        <f>IFERROR(VLOOKUP(C1519,'2015'!$C$12:$AG$1887,31,FALSE),"-")</f>
        <v>0</v>
      </c>
      <c r="AV1519" s="106"/>
      <c r="AW1519" s="63">
        <f>IFERROR(VLOOKUP(C1519,Merkittävyysluokitus!$A$2:$J$1705,10,FALSE),"-")</f>
        <v>4</v>
      </c>
      <c r="AX1519" s="175">
        <f>IFERROR(VLOOKUP(C1519,Merkittävyysluokitus!$A$2:$J$1705,6,FALSE),"-")</f>
        <v>2.0346203285330198</v>
      </c>
      <c r="AY1519" s="175">
        <f>IFERROR(VLOOKUP(C1519,Merkittävyysluokitus!$A$2:$J$1705,7,FALSE),"-")</f>
        <v>0.86773737902171066</v>
      </c>
      <c r="AZ1519" s="175">
        <f>IFERROR(VLOOKUP(C1519,Merkittävyysluokitus!$A$2:$J$1705,8,FALSE),"-")</f>
        <v>0.50021628284464259</v>
      </c>
      <c r="BA1519" s="175">
        <f>IFERROR(VLOOKUP(C1519,Merkittävyysluokitus!$A$2:$J$1705,9,FALSE),"-")</f>
        <v>0.66666666666666663</v>
      </c>
      <c r="BB1519" s="203"/>
      <c r="BC1519" s="203" t="str">
        <f t="shared" si="390"/>
        <v/>
      </c>
      <c r="BD1519" s="39" t="str">
        <f t="shared" si="379"/>
        <v>musta</v>
      </c>
      <c r="BE1519" s="68" t="str">
        <f t="shared" si="385"/>
        <v>punainen</v>
      </c>
      <c r="BF1519" s="68" t="str">
        <f t="shared" si="386"/>
        <v>musta</v>
      </c>
      <c r="BG1519" s="68" t="str">
        <f t="shared" si="387"/>
        <v>musta</v>
      </c>
      <c r="BH1519" s="208" t="str">
        <f t="shared" si="388"/>
        <v>musta</v>
      </c>
      <c r="BI1519" s="39"/>
      <c r="BJ1519" s="39" t="str">
        <f>IF(F1519="ei löydy","uusi tie",IF(E1519=0,"tieosoite muuttunut",IF(E1519=1,VLOOKUP(D1519,'2015'!$F$12:$AL$1887,31,FALSE),"-")))</f>
        <v>musta</v>
      </c>
      <c r="BK1519" s="67" t="str">
        <f>IF(E1519=1,VLOOKUP(D1519,'2015'!$F$12:$AL$1887,32,FALSE),"-")</f>
        <v>musta</v>
      </c>
      <c r="BL1519" s="39" t="str">
        <f>IF(F1519="ei löydy","uusi tie",IF(E1519=0,"tieosoite muuttunut",IF(E1519=1,VLOOKUP(D1519,'2015'!$F$12:$AL$1887,33,FALSE),"-")))</f>
        <v>musta</v>
      </c>
      <c r="BM1519" s="39"/>
      <c r="BN1519" s="217" t="str">
        <f>VLOOKUP(D1519,'2015'!$F$12:$AL$1887,33,FALSE)</f>
        <v>musta</v>
      </c>
      <c r="BO1519" s="39"/>
      <c r="BP1519" s="115" t="s">
        <v>10</v>
      </c>
      <c r="BQ1519" s="30"/>
      <c r="BS1519" s="5"/>
      <c r="BU1519" s="37"/>
      <c r="BV1519" s="30" t="s">
        <v>10</v>
      </c>
      <c r="BX1519" t="str">
        <f>IF(E1519=1,VLOOKUP(D1519,'2015'!$F$12:$AX$1887,43,FALSE),"-")</f>
        <v>musta</v>
      </c>
      <c r="BY1519" t="str">
        <f>IF(E1519=1,VLOOKUP(D1519,'2015'!$F$12:$AX$1887,44,FALSE),"-")</f>
        <v>musta</v>
      </c>
      <c r="BZ1519" t="str">
        <f>IF(E1519=1,VLOOKUP(D1519,'2015'!$F$12:$AX$1887,45,FALSE),"-")</f>
        <v>musta</v>
      </c>
      <c r="CA1519" s="31">
        <f t="shared" si="393"/>
        <v>0</v>
      </c>
      <c r="CB1519" s="31">
        <f t="shared" si="394"/>
        <v>0</v>
      </c>
      <c r="CC1519" s="31">
        <f t="shared" si="395"/>
        <v>0</v>
      </c>
      <c r="CD1519" s="31">
        <f t="shared" si="396"/>
        <v>0</v>
      </c>
      <c r="CE1519" s="31">
        <f t="shared" si="397"/>
        <v>0</v>
      </c>
      <c r="CO1519" s="2" t="s">
        <v>35</v>
      </c>
      <c r="CP1519" s="2" t="s">
        <v>35</v>
      </c>
    </row>
    <row r="1520" spans="1:94" ht="15.75" thickBot="1" x14ac:dyDescent="0.3">
      <c r="A1520" s="50"/>
      <c r="B1520" s="50"/>
      <c r="C1520" s="50" t="str">
        <f t="shared" si="391"/>
        <v>13651_1_2484</v>
      </c>
      <c r="D1520" s="51" t="str">
        <f t="shared" si="392"/>
        <v>13651_1</v>
      </c>
      <c r="E1520" s="224">
        <f>IFERROR(VLOOKUP(C1520,'2015'!$C$12:$D$1887,2,FALSE),0)</f>
        <v>1</v>
      </c>
      <c r="F1520" s="51">
        <f>IFERROR(K1520-IFERROR(VLOOKUP(D1520,'2015'!$F$12:$I$1887,4,FALSE),"ei löydy"),"ei löydy")</f>
        <v>0</v>
      </c>
      <c r="G1520" s="224">
        <f>IFERROR(VLOOKUP(Työfile_2024!C1520,Liikennemalli!$D$6:$G$1921,4,FALSE),0)</f>
        <v>1</v>
      </c>
      <c r="H1520" s="225">
        <f>K1520-IFERROR(VLOOKUP(Työfile_2024!D1520,Liikennemalli!$C$6:$H$1921,6,FALSE),"ei löydy")</f>
        <v>0</v>
      </c>
      <c r="I1520" s="80">
        <v>13651</v>
      </c>
      <c r="J1520" s="52">
        <v>1</v>
      </c>
      <c r="K1520" s="52">
        <v>2484</v>
      </c>
      <c r="L1520" s="53"/>
      <c r="M1520" s="54"/>
      <c r="N1520" s="54"/>
      <c r="O1520" s="54"/>
      <c r="P1520" s="54"/>
      <c r="Q1520" s="55"/>
      <c r="R1520" s="55"/>
      <c r="S1520" s="55"/>
      <c r="T1520" s="55"/>
      <c r="U1520" s="52"/>
      <c r="V1520" s="56">
        <v>72</v>
      </c>
      <c r="W1520" s="56">
        <v>1</v>
      </c>
      <c r="X1520" s="56">
        <v>74</v>
      </c>
      <c r="Y1520" s="56">
        <f>VLOOKUP(D1520,Liikennemalli24!$D$2:$F$1804,2,FALSE)</f>
        <v>17</v>
      </c>
      <c r="Z1520" s="57">
        <f>VLOOKUP(D1520,Liikennemalli24!$D$2:$F$1804,3,FALSE)</f>
        <v>0.106</v>
      </c>
      <c r="AA1520" s="178">
        <f>IF(G1520=1,VLOOKUP(C1520,Liikennemalli!$D$6:$H$1921,2,FALSE),"-")</f>
        <v>7.6645010230122104</v>
      </c>
      <c r="AB1520" s="197">
        <f>IF(G1520=1,VLOOKUP(C1520,Liikennemalli!$D$6:$H$1921,3,FALSE),"-")</f>
        <v>9.8886010561686305E-2</v>
      </c>
      <c r="AC1520" s="134">
        <f>IF(E1520=1,VLOOKUP(Työfile_2024!D1520,'2015'!$F$12:$X$1887,18,FALSE),"-")</f>
        <v>542</v>
      </c>
      <c r="AD1520" s="127">
        <f>IF(E1520=1,VLOOKUP(Työfile_2024!D1520,'2015'!$F$12:$X$1887,19,FALSE),"-")</f>
        <v>0.79</v>
      </c>
      <c r="AI1520" s="127">
        <f>IF(E1520=1,VLOOKUP(Työfile_2024!D1520,'2015'!$F$12:$AB$1887,20,FALSE),"-")</f>
        <v>0</v>
      </c>
      <c r="AJ1520" s="127">
        <f>IF(E1520=1,VLOOKUP(Työfile_2024!D1520,'2015'!$F$12:$AB$1887,21,FALSE),"-")</f>
        <v>0</v>
      </c>
      <c r="AK1520" s="127">
        <f>IF(E1520=1,VLOOKUP(Työfile_2024!D1520,'2015'!$F$12:$AB$1887,22,FALSE),"-")</f>
        <v>0</v>
      </c>
      <c r="AL1520" s="127">
        <f>IF(E1520=1,VLOOKUP(Työfile_2024!D1520,'2015'!$F$12:$AB$1887,23,FALSE),"-")</f>
        <v>0</v>
      </c>
      <c r="AM1520" s="56">
        <f>VLOOKUP(Työfile_2024!D1520,Tmatkat_20km_tarkasteltava_verk!$C$2:$D$1804,2,FALSE)</f>
        <v>21</v>
      </c>
      <c r="AN1520" s="148">
        <f t="shared" si="389"/>
        <v>0.29166666666666669</v>
      </c>
      <c r="AO1520" s="178">
        <f>IF(E1520=1,VLOOKUP(Työfile_2024!D1520,'2015'!$F$12:$AC$1887,24,FALSE),"-")</f>
        <v>46</v>
      </c>
      <c r="AP1520" s="52">
        <f>VLOOKUP(D1520,Tarkasteltava_verkko_2024_harva!$E$2:$I$1804,5,FALSE)</f>
        <v>0</v>
      </c>
      <c r="AQ1520" s="52">
        <f>VLOOKUP(D1520,Tarkasteltava_verkko_2024_harva!$E$2:$I$1804,4,FALSE)</f>
        <v>0</v>
      </c>
      <c r="AR1520" s="148">
        <v>0</v>
      </c>
      <c r="AS1520" s="170" t="str">
        <f>IFERROR(VLOOKUP(C1520,'2015'!$C$12:$AG$1887,30,FALSE),"-")</f>
        <v/>
      </c>
      <c r="AT1520" s="148">
        <v>0</v>
      </c>
      <c r="AU1520" s="170">
        <f>IFERROR(VLOOKUP(C1520,'2015'!$C$12:$AG$1887,31,FALSE),"-")</f>
        <v>0</v>
      </c>
      <c r="AV1520" s="106"/>
      <c r="AW1520" s="63">
        <f>IFERROR(VLOOKUP(C1520,Merkittävyysluokitus!$A$2:$J$1705,10,FALSE),"-")</f>
        <v>4</v>
      </c>
      <c r="AX1520" s="175">
        <f>IFERROR(VLOOKUP(C1520,Merkittävyysluokitus!$A$2:$J$1705,6,FALSE),"-")</f>
        <v>1.0621643835616439</v>
      </c>
      <c r="AY1520" s="175">
        <f>IFERROR(VLOOKUP(C1520,Merkittävyysluokitus!$A$2:$J$1705,7,FALSE),"-")</f>
        <v>0.31599999999999995</v>
      </c>
      <c r="AZ1520" s="175">
        <f>IFERROR(VLOOKUP(C1520,Merkittävyysluokitus!$A$2:$J$1705,8,FALSE),"-")</f>
        <v>0.24616438356164383</v>
      </c>
      <c r="BA1520" s="175">
        <f>IFERROR(VLOOKUP(C1520,Merkittävyysluokitus!$A$2:$J$1705,9,FALSE),"-")</f>
        <v>0.5</v>
      </c>
      <c r="BB1520" s="203"/>
      <c r="BC1520" s="203" t="str">
        <f t="shared" si="390"/>
        <v/>
      </c>
      <c r="BD1520" s="39" t="str">
        <f t="shared" si="379"/>
        <v>musta</v>
      </c>
      <c r="BE1520" s="68" t="str">
        <f t="shared" si="385"/>
        <v>musta</v>
      </c>
      <c r="BF1520" s="68" t="str">
        <f t="shared" si="386"/>
        <v>musta</v>
      </c>
      <c r="BG1520" s="68" t="str">
        <f t="shared" si="387"/>
        <v>musta</v>
      </c>
      <c r="BH1520" s="208" t="str">
        <f t="shared" si="388"/>
        <v>musta</v>
      </c>
      <c r="BI1520" s="39"/>
      <c r="BJ1520" s="39" t="str">
        <f>IF(F1520="ei löydy","uusi tie",IF(E1520=0,"tieosoite muuttunut",IF(E1520=1,VLOOKUP(D1520,'2015'!$F$12:$AL$1887,31,FALSE),"-")))</f>
        <v>musta</v>
      </c>
      <c r="BK1520" s="67" t="str">
        <f>IF(E1520=1,VLOOKUP(D1520,'2015'!$F$12:$AL$1887,32,FALSE),"-")</f>
        <v>musta</v>
      </c>
      <c r="BL1520" s="39" t="str">
        <f>IF(F1520="ei löydy","uusi tie",IF(E1520=0,"tieosoite muuttunut",IF(E1520=1,VLOOKUP(D1520,'2015'!$F$12:$AL$1887,33,FALSE),"-")))</f>
        <v>musta</v>
      </c>
      <c r="BM1520" s="39"/>
      <c r="BN1520" s="217" t="str">
        <f>VLOOKUP(D1520,'2015'!$F$12:$AL$1887,33,FALSE)</f>
        <v>musta</v>
      </c>
      <c r="BO1520" s="39"/>
      <c r="BP1520" s="115" t="s">
        <v>10</v>
      </c>
      <c r="BQ1520" s="30"/>
      <c r="BS1520" s="5"/>
      <c r="BU1520" s="37"/>
      <c r="BV1520" s="30" t="s">
        <v>10</v>
      </c>
      <c r="BX1520" t="str">
        <f>IF(E1520=1,VLOOKUP(D1520,'2015'!$F$12:$AX$1887,43,FALSE),"-")</f>
        <v>musta</v>
      </c>
      <c r="BY1520" t="str">
        <f>IF(E1520=1,VLOOKUP(D1520,'2015'!$F$12:$AX$1887,44,FALSE),"-")</f>
        <v>musta</v>
      </c>
      <c r="BZ1520" t="str">
        <f>IF(E1520=1,VLOOKUP(D1520,'2015'!$F$12:$AX$1887,45,FALSE),"-")</f>
        <v>musta</v>
      </c>
      <c r="CA1520" s="31">
        <f t="shared" ref="CA1520:CA1551" si="398">SUM(CB1520:CE1520)</f>
        <v>10</v>
      </c>
      <c r="CB1520" s="31">
        <f t="shared" ref="CB1520:CB1551" si="399">IF(AD1520&gt;0.59999,10,IF(AD1520&gt;0.39999,1,0))</f>
        <v>10</v>
      </c>
      <c r="CC1520" s="31">
        <f t="shared" ref="CC1520:CC1551" si="400">IF(AC1520&gt;1999,10,IF(AC1520&gt;999,1,0))</f>
        <v>0</v>
      </c>
      <c r="CD1520" s="31">
        <f t="shared" ref="CD1520:CD1551" si="401">IF(AM1520&gt;499,10,IF(AM1520&gt;99,1,0))</f>
        <v>0</v>
      </c>
      <c r="CE1520" s="31">
        <f t="shared" ref="CE1520:CE1551" si="402">IF(AQ1520="osa seud. yht",10,IF(AP1520="osa seud. yht",1,0))</f>
        <v>0</v>
      </c>
      <c r="CO1520" s="2" t="s">
        <v>35</v>
      </c>
      <c r="CP1520" s="2" t="s">
        <v>35</v>
      </c>
    </row>
    <row r="1521" spans="1:94" ht="15.75" thickBot="1" x14ac:dyDescent="0.3">
      <c r="A1521" s="50"/>
      <c r="B1521" s="50"/>
      <c r="C1521" s="50" t="str">
        <f t="shared" si="391"/>
        <v>13653_1_1833</v>
      </c>
      <c r="D1521" s="51" t="str">
        <f t="shared" si="392"/>
        <v>13653_1</v>
      </c>
      <c r="E1521" s="224">
        <f>IFERROR(VLOOKUP(C1521,'2015'!$C$12:$D$1887,2,FALSE),0)</f>
        <v>1</v>
      </c>
      <c r="F1521" s="51">
        <f>IFERROR(K1521-IFERROR(VLOOKUP(D1521,'2015'!$F$12:$I$1887,4,FALSE),"ei löydy"),"ei löydy")</f>
        <v>0</v>
      </c>
      <c r="G1521" s="224">
        <f>IFERROR(VLOOKUP(Työfile_2024!C1521,Liikennemalli!$D$6:$G$1921,4,FALSE),0)</f>
        <v>1</v>
      </c>
      <c r="H1521" s="225">
        <f>K1521-IFERROR(VLOOKUP(Työfile_2024!D1521,Liikennemalli!$C$6:$H$1921,6,FALSE),"ei löydy")</f>
        <v>0</v>
      </c>
      <c r="I1521" s="80">
        <v>13653</v>
      </c>
      <c r="J1521" s="52">
        <v>1</v>
      </c>
      <c r="K1521" s="52">
        <v>1833</v>
      </c>
      <c r="L1521" s="53"/>
      <c r="M1521" s="54"/>
      <c r="N1521" s="54"/>
      <c r="O1521" s="54"/>
      <c r="P1521" s="54"/>
      <c r="Q1521" s="55"/>
      <c r="R1521" s="55"/>
      <c r="S1521" s="55"/>
      <c r="T1521" s="55"/>
      <c r="U1521" s="52"/>
      <c r="V1521" s="56">
        <v>1054</v>
      </c>
      <c r="W1521" s="56">
        <v>41</v>
      </c>
      <c r="X1521" s="56">
        <v>1155</v>
      </c>
      <c r="Y1521" s="56">
        <f>VLOOKUP(D1521,Liikennemalli24!$D$2:$F$1804,2,FALSE)</f>
        <v>60</v>
      </c>
      <c r="Z1521" s="57">
        <f>VLOOKUP(D1521,Liikennemalli24!$D$2:$F$1804,3,FALSE)</f>
        <v>0.188</v>
      </c>
      <c r="AA1521" s="178">
        <f>IF(G1521=1,VLOOKUP(C1521,Liikennemalli!$D$6:$H$1921,2,FALSE),"-")</f>
        <v>27.370398963223501</v>
      </c>
      <c r="AB1521" s="197">
        <f>IF(G1521=1,VLOOKUP(C1521,Liikennemalli!$D$6:$H$1921,3,FALSE),"-")</f>
        <v>0.20090385951940901</v>
      </c>
      <c r="AC1521" s="134">
        <f>IF(E1521=1,VLOOKUP(Työfile_2024!D1521,'2015'!$F$12:$X$1887,18,FALSE),"-")</f>
        <v>39</v>
      </c>
      <c r="AD1521" s="127">
        <f>IF(E1521=1,VLOOKUP(Työfile_2024!D1521,'2015'!$F$12:$X$1887,19,FALSE),"-")</f>
        <v>0.5</v>
      </c>
      <c r="AI1521" s="127">
        <f>IF(E1521=1,VLOOKUP(Työfile_2024!D1521,'2015'!$F$12:$AB$1887,20,FALSE),"-")</f>
        <v>0</v>
      </c>
      <c r="AJ1521" s="127">
        <f>IF(E1521=1,VLOOKUP(Työfile_2024!D1521,'2015'!$F$12:$AB$1887,21,FALSE),"-")</f>
        <v>0</v>
      </c>
      <c r="AK1521" s="127">
        <f>IF(E1521=1,VLOOKUP(Työfile_2024!D1521,'2015'!$F$12:$AB$1887,22,FALSE),"-")</f>
        <v>0</v>
      </c>
      <c r="AL1521" s="127">
        <f>IF(E1521=1,VLOOKUP(Työfile_2024!D1521,'2015'!$F$12:$AB$1887,23,FALSE),"-")</f>
        <v>0</v>
      </c>
      <c r="AM1521" s="56">
        <f>VLOOKUP(Työfile_2024!D1521,Tmatkat_20km_tarkasteltava_verk!$C$2:$D$1804,2,FALSE)</f>
        <v>94</v>
      </c>
      <c r="AN1521" s="148">
        <f t="shared" si="389"/>
        <v>8.9184060721062622E-2</v>
      </c>
      <c r="AO1521" s="178">
        <f>IF(E1521=1,VLOOKUP(Työfile_2024!D1521,'2015'!$F$12:$AC$1887,24,FALSE),"-")</f>
        <v>107</v>
      </c>
      <c r="AP1521" s="52">
        <f>VLOOKUP(D1521,Tarkasteltava_verkko_2024_harva!$E$2:$I$1804,5,FALSE)</f>
        <v>0</v>
      </c>
      <c r="AQ1521" s="52">
        <f>VLOOKUP(D1521,Tarkasteltava_verkko_2024_harva!$E$2:$I$1804,4,FALSE)</f>
        <v>0</v>
      </c>
      <c r="AR1521" s="148">
        <v>0.83742498636115659</v>
      </c>
      <c r="AS1521" s="170" t="str">
        <f>IFERROR(VLOOKUP(C1521,'2015'!$C$12:$AG$1887,30,FALSE),"-")</f>
        <v>Kyllä</v>
      </c>
      <c r="AT1521" s="148">
        <v>0.99345335515548283</v>
      </c>
      <c r="AU1521" s="170" t="str">
        <f>IFERROR(VLOOKUP(C1521,'2015'!$C$12:$AG$1887,31,FALSE),"-")</f>
        <v>Kyllä</v>
      </c>
      <c r="AV1521" s="106"/>
      <c r="AW1521" s="63">
        <f>IFERROR(VLOOKUP(C1521,Merkittävyysluokitus!$A$2:$J$1705,10,FALSE),"-")</f>
        <v>3</v>
      </c>
      <c r="AX1521" s="175">
        <f>IFERROR(VLOOKUP(C1521,Merkittävyysluokitus!$A$2:$J$1705,6,FALSE),"-")</f>
        <v>9.6570776255707766</v>
      </c>
      <c r="AY1521" s="175">
        <f>IFERROR(VLOOKUP(C1521,Merkittävyysluokitus!$A$2:$J$1705,7,FALSE),"-")</f>
        <v>4.66</v>
      </c>
      <c r="AZ1521" s="175">
        <f>IFERROR(VLOOKUP(C1521,Merkittävyysluokitus!$A$2:$J$1705,8,FALSE),"-")</f>
        <v>2.9970776255707765</v>
      </c>
      <c r="BA1521" s="175">
        <f>IFERROR(VLOOKUP(C1521,Merkittävyysluokitus!$A$2:$J$1705,9,FALSE),"-")</f>
        <v>2</v>
      </c>
      <c r="BB1521" s="203"/>
      <c r="BC1521" s="203" t="str">
        <f t="shared" si="390"/>
        <v/>
      </c>
      <c r="BD1521" s="39" t="str">
        <f t="shared" si="379"/>
        <v>musta</v>
      </c>
      <c r="BE1521" s="68" t="str">
        <f t="shared" si="385"/>
        <v>musta</v>
      </c>
      <c r="BF1521" s="68" t="str">
        <f t="shared" si="386"/>
        <v>musta</v>
      </c>
      <c r="BG1521" s="68" t="str">
        <f t="shared" si="387"/>
        <v>musta</v>
      </c>
      <c r="BH1521" s="208" t="str">
        <f t="shared" si="388"/>
        <v>musta</v>
      </c>
      <c r="BI1521" s="39"/>
      <c r="BJ1521" s="39" t="str">
        <f>IF(F1521="ei löydy","uusi tie",IF(E1521=0,"tieosoite muuttunut",IF(E1521=1,VLOOKUP(D1521,'2015'!$F$12:$AL$1887,31,FALSE),"-")))</f>
        <v>musta</v>
      </c>
      <c r="BK1521" s="67" t="str">
        <f>IF(E1521=1,VLOOKUP(D1521,'2015'!$F$12:$AL$1887,32,FALSE),"-")</f>
        <v>musta</v>
      </c>
      <c r="BL1521" s="39" t="str">
        <f>IF(F1521="ei löydy","uusi tie",IF(E1521=0,"tieosoite muuttunut",IF(E1521=1,VLOOKUP(D1521,'2015'!$F$12:$AL$1887,33,FALSE),"-")))</f>
        <v>musta</v>
      </c>
      <c r="BM1521" s="39"/>
      <c r="BN1521" s="217" t="str">
        <f>VLOOKUP(D1521,'2015'!$F$12:$AL$1887,33,FALSE)</f>
        <v>musta</v>
      </c>
      <c r="BO1521" s="39"/>
      <c r="BP1521" s="115" t="s">
        <v>10</v>
      </c>
      <c r="BQ1521" s="30"/>
      <c r="BS1521" s="5"/>
      <c r="BU1521" s="37"/>
      <c r="BV1521" s="30" t="s">
        <v>10</v>
      </c>
      <c r="BX1521" t="str">
        <f>IF(E1521=1,VLOOKUP(D1521,'2015'!$F$12:$AX$1887,43,FALSE),"-")</f>
        <v>musta</v>
      </c>
      <c r="BY1521" t="str">
        <f>IF(E1521=1,VLOOKUP(D1521,'2015'!$F$12:$AX$1887,44,FALSE),"-")</f>
        <v>musta</v>
      </c>
      <c r="BZ1521" t="str">
        <f>IF(E1521=1,VLOOKUP(D1521,'2015'!$F$12:$AX$1887,45,FALSE),"-")</f>
        <v>musta</v>
      </c>
      <c r="CA1521" s="31">
        <f t="shared" si="398"/>
        <v>1</v>
      </c>
      <c r="CB1521" s="31">
        <f t="shared" si="399"/>
        <v>1</v>
      </c>
      <c r="CC1521" s="31">
        <f t="shared" si="400"/>
        <v>0</v>
      </c>
      <c r="CD1521" s="31">
        <f t="shared" si="401"/>
        <v>0</v>
      </c>
      <c r="CE1521" s="31">
        <f t="shared" si="402"/>
        <v>0</v>
      </c>
      <c r="CO1521" s="32" t="s">
        <v>34</v>
      </c>
      <c r="CP1521" s="2" t="s">
        <v>35</v>
      </c>
    </row>
    <row r="1522" spans="1:94" ht="15.75" thickBot="1" x14ac:dyDescent="0.3">
      <c r="A1522" s="50"/>
      <c r="B1522" s="50"/>
      <c r="C1522" s="50" t="str">
        <f t="shared" si="391"/>
        <v>13657_1_4997</v>
      </c>
      <c r="D1522" s="51" t="str">
        <f t="shared" si="392"/>
        <v>13657_1</v>
      </c>
      <c r="E1522" s="224">
        <f>IFERROR(VLOOKUP(C1522,'2015'!$C$12:$D$1887,2,FALSE),0)</f>
        <v>1</v>
      </c>
      <c r="F1522" s="51">
        <f>IFERROR(K1522-IFERROR(VLOOKUP(D1522,'2015'!$F$12:$I$1887,4,FALSE),"ei löydy"),"ei löydy")</f>
        <v>0</v>
      </c>
      <c r="G1522" s="224">
        <f>IFERROR(VLOOKUP(Työfile_2024!C1522,Liikennemalli!$D$6:$G$1921,4,FALSE),0)</f>
        <v>1</v>
      </c>
      <c r="H1522" s="225">
        <f>K1522-IFERROR(VLOOKUP(Työfile_2024!D1522,Liikennemalli!$C$6:$H$1921,6,FALSE),"ei löydy")</f>
        <v>0</v>
      </c>
      <c r="I1522" s="80">
        <v>13657</v>
      </c>
      <c r="J1522" s="52">
        <v>1</v>
      </c>
      <c r="K1522" s="52">
        <v>4997</v>
      </c>
      <c r="L1522" s="53"/>
      <c r="M1522" s="54"/>
      <c r="N1522" s="54"/>
      <c r="O1522" s="54"/>
      <c r="P1522" s="54"/>
      <c r="Q1522" s="55"/>
      <c r="R1522" s="55"/>
      <c r="S1522" s="55"/>
      <c r="T1522" s="55"/>
      <c r="U1522" s="52"/>
      <c r="V1522" s="56">
        <v>328</v>
      </c>
      <c r="W1522" s="56">
        <v>33</v>
      </c>
      <c r="X1522" s="56">
        <v>350</v>
      </c>
      <c r="Y1522" s="56">
        <f>VLOOKUP(D1522,Liikennemalli24!$D$2:$F$1804,2,FALSE)</f>
        <v>313</v>
      </c>
      <c r="Z1522" s="57">
        <f>VLOOKUP(D1522,Liikennemalli24!$D$2:$F$1804,3,FALSE)</f>
        <v>0.66400000000000003</v>
      </c>
      <c r="AA1522" s="178">
        <f>IF(G1522=1,VLOOKUP(C1522,Liikennemalli!$D$6:$H$1921,2,FALSE),"-")</f>
        <v>164.025036146823</v>
      </c>
      <c r="AB1522" s="197">
        <f>IF(G1522=1,VLOOKUP(C1522,Liikennemalli!$D$6:$H$1921,3,FALSE),"-")</f>
        <v>0.63233767713441003</v>
      </c>
      <c r="AC1522" s="134">
        <f>IF(E1522=1,VLOOKUP(Työfile_2024!D1522,'2015'!$F$12:$X$1887,18,FALSE),"-")</f>
        <v>108</v>
      </c>
      <c r="AD1522" s="127">
        <f>IF(E1522=1,VLOOKUP(Työfile_2024!D1522,'2015'!$F$12:$X$1887,19,FALSE),"-")</f>
        <v>0.56000000000000005</v>
      </c>
      <c r="AI1522" s="127">
        <f>IF(E1522=1,VLOOKUP(Työfile_2024!D1522,'2015'!$F$12:$AB$1887,20,FALSE),"-")</f>
        <v>0</v>
      </c>
      <c r="AJ1522" s="127">
        <f>IF(E1522=1,VLOOKUP(Työfile_2024!D1522,'2015'!$F$12:$AB$1887,21,FALSE),"-")</f>
        <v>0</v>
      </c>
      <c r="AK1522" s="127">
        <f>IF(E1522=1,VLOOKUP(Työfile_2024!D1522,'2015'!$F$12:$AB$1887,22,FALSE),"-")</f>
        <v>0</v>
      </c>
      <c r="AL1522" s="127">
        <f>IF(E1522=1,VLOOKUP(Työfile_2024!D1522,'2015'!$F$12:$AB$1887,23,FALSE),"-")</f>
        <v>0</v>
      </c>
      <c r="AM1522" s="56">
        <f>VLOOKUP(Työfile_2024!D1522,Tmatkat_20km_tarkasteltava_verk!$C$2:$D$1804,2,FALSE)</f>
        <v>55</v>
      </c>
      <c r="AN1522" s="148">
        <f t="shared" si="389"/>
        <v>0.1676829268292683</v>
      </c>
      <c r="AO1522" s="178">
        <f>IF(E1522=1,VLOOKUP(Työfile_2024!D1522,'2015'!$F$12:$AC$1887,24,FALSE),"-")</f>
        <v>57</v>
      </c>
      <c r="AP1522" s="52">
        <f>VLOOKUP(D1522,Tarkasteltava_verkko_2024_harva!$E$2:$I$1804,5,FALSE)</f>
        <v>0</v>
      </c>
      <c r="AQ1522" s="52">
        <f>VLOOKUP(D1522,Tarkasteltava_verkko_2024_harva!$E$2:$I$1804,4,FALSE)</f>
        <v>0</v>
      </c>
      <c r="AR1522" s="148">
        <v>0</v>
      </c>
      <c r="AS1522" s="170" t="str">
        <f>IFERROR(VLOOKUP(C1522,'2015'!$C$12:$AG$1887,30,FALSE),"-")</f>
        <v/>
      </c>
      <c r="AT1522" s="148">
        <v>0</v>
      </c>
      <c r="AU1522" s="170">
        <f>IFERROR(VLOOKUP(C1522,'2015'!$C$12:$AG$1887,31,FALSE),"-")</f>
        <v>0</v>
      </c>
      <c r="AV1522" s="106"/>
      <c r="AW1522" s="63">
        <f>IFERROR(VLOOKUP(C1522,Merkittävyysluokitus!$A$2:$J$1705,10,FALSE),"-")</f>
        <v>3</v>
      </c>
      <c r="AX1522" s="175">
        <f>IFERROR(VLOOKUP(C1522,Merkittävyysluokitus!$A$2:$J$1705,6,FALSE),"-")</f>
        <v>6.0731171993911719</v>
      </c>
      <c r="AY1522" s="175">
        <f>IFERROR(VLOOKUP(C1522,Merkittävyysluokitus!$A$2:$J$1705,7,FALSE),"-")</f>
        <v>1.2273333333333332</v>
      </c>
      <c r="AZ1522" s="175">
        <f>IFERROR(VLOOKUP(C1522,Merkittävyysluokitus!$A$2:$J$1705,8,FALSE),"-")</f>
        <v>3.6791171993911722</v>
      </c>
      <c r="BA1522" s="175">
        <f>IFERROR(VLOOKUP(C1522,Merkittävyysluokitus!$A$2:$J$1705,9,FALSE),"-")</f>
        <v>1.1666666666666665</v>
      </c>
      <c r="BB1522" s="203"/>
      <c r="BC1522" s="203" t="str">
        <f t="shared" si="390"/>
        <v/>
      </c>
      <c r="BD1522" s="39" t="str">
        <f t="shared" si="379"/>
        <v>musta</v>
      </c>
      <c r="BE1522" s="68" t="str">
        <f t="shared" si="385"/>
        <v>musta</v>
      </c>
      <c r="BF1522" s="68" t="str">
        <f t="shared" si="386"/>
        <v>musta</v>
      </c>
      <c r="BG1522" s="68" t="str">
        <f t="shared" si="387"/>
        <v>musta</v>
      </c>
      <c r="BH1522" s="208" t="str">
        <f t="shared" si="388"/>
        <v>musta</v>
      </c>
      <c r="BI1522" s="39"/>
      <c r="BJ1522" s="39" t="str">
        <f>IF(F1522="ei löydy","uusi tie",IF(E1522=0,"tieosoite muuttunut",IF(E1522=1,VLOOKUP(D1522,'2015'!$F$12:$AL$1887,31,FALSE),"-")))</f>
        <v>musta</v>
      </c>
      <c r="BK1522" s="67" t="str">
        <f>IF(E1522=1,VLOOKUP(D1522,'2015'!$F$12:$AL$1887,32,FALSE),"-")</f>
        <v>musta</v>
      </c>
      <c r="BL1522" s="39" t="str">
        <f>IF(F1522="ei löydy","uusi tie",IF(E1522=0,"tieosoite muuttunut",IF(E1522=1,VLOOKUP(D1522,'2015'!$F$12:$AL$1887,33,FALSE),"-")))</f>
        <v>musta</v>
      </c>
      <c r="BM1522" s="39"/>
      <c r="BN1522" s="217" t="str">
        <f>VLOOKUP(D1522,'2015'!$F$12:$AL$1887,33,FALSE)</f>
        <v>musta</v>
      </c>
      <c r="BO1522" s="39"/>
      <c r="BP1522" s="115" t="s">
        <v>10</v>
      </c>
      <c r="BQ1522" s="30"/>
      <c r="BS1522" s="5"/>
      <c r="BU1522" s="37"/>
      <c r="BV1522" s="30" t="s">
        <v>10</v>
      </c>
      <c r="BX1522" t="str">
        <f>IF(E1522=1,VLOOKUP(D1522,'2015'!$F$12:$AX$1887,43,FALSE),"-")</f>
        <v>musta</v>
      </c>
      <c r="BY1522" t="str">
        <f>IF(E1522=1,VLOOKUP(D1522,'2015'!$F$12:$AX$1887,44,FALSE),"-")</f>
        <v>musta</v>
      </c>
      <c r="BZ1522" t="str">
        <f>IF(E1522=1,VLOOKUP(D1522,'2015'!$F$12:$AX$1887,45,FALSE),"-")</f>
        <v>musta</v>
      </c>
      <c r="CA1522" s="31">
        <f t="shared" si="398"/>
        <v>1</v>
      </c>
      <c r="CB1522" s="31">
        <f t="shared" si="399"/>
        <v>1</v>
      </c>
      <c r="CC1522" s="31">
        <f t="shared" si="400"/>
        <v>0</v>
      </c>
      <c r="CD1522" s="31">
        <f t="shared" si="401"/>
        <v>0</v>
      </c>
      <c r="CE1522" s="31">
        <f t="shared" si="402"/>
        <v>0</v>
      </c>
      <c r="CO1522" s="32" t="s">
        <v>34</v>
      </c>
      <c r="CP1522" s="2" t="s">
        <v>35</v>
      </c>
    </row>
    <row r="1523" spans="1:94" ht="15.75" thickBot="1" x14ac:dyDescent="0.3">
      <c r="A1523" s="50"/>
      <c r="B1523" s="50"/>
      <c r="C1523" s="50" t="str">
        <f t="shared" si="391"/>
        <v>13659_1_3285</v>
      </c>
      <c r="D1523" s="51" t="str">
        <f t="shared" si="392"/>
        <v>13659_1</v>
      </c>
      <c r="E1523" s="224">
        <f>IFERROR(VLOOKUP(C1523,'2015'!$C$12:$D$1887,2,FALSE),0)</f>
        <v>1</v>
      </c>
      <c r="F1523" s="51">
        <f>IFERROR(K1523-IFERROR(VLOOKUP(D1523,'2015'!$F$12:$I$1887,4,FALSE),"ei löydy"),"ei löydy")</f>
        <v>0</v>
      </c>
      <c r="G1523" s="224">
        <f>IFERROR(VLOOKUP(Työfile_2024!C1523,Liikennemalli!$D$6:$G$1921,4,FALSE),0)</f>
        <v>1</v>
      </c>
      <c r="H1523" s="225">
        <f>K1523-IFERROR(VLOOKUP(Työfile_2024!D1523,Liikennemalli!$C$6:$H$1921,6,FALSE),"ei löydy")</f>
        <v>0</v>
      </c>
      <c r="I1523" s="80">
        <v>13659</v>
      </c>
      <c r="J1523" s="52">
        <v>1</v>
      </c>
      <c r="K1523" s="52">
        <v>3285</v>
      </c>
      <c r="L1523" s="53"/>
      <c r="M1523" s="54"/>
      <c r="N1523" s="54"/>
      <c r="O1523" s="54"/>
      <c r="P1523" s="54"/>
      <c r="Q1523" s="55"/>
      <c r="R1523" s="55"/>
      <c r="S1523" s="55"/>
      <c r="T1523" s="55"/>
      <c r="U1523" s="52"/>
      <c r="V1523" s="56">
        <v>149</v>
      </c>
      <c r="W1523" s="56">
        <v>17</v>
      </c>
      <c r="X1523" s="56">
        <v>152</v>
      </c>
      <c r="Y1523" s="56">
        <f>VLOOKUP(D1523,Liikennemalli24!$D$2:$F$1804,2,FALSE)</f>
        <v>58</v>
      </c>
      <c r="Z1523" s="57">
        <f>VLOOKUP(D1523,Liikennemalli24!$D$2:$F$1804,3,FALSE)</f>
        <v>0.60699999999999998</v>
      </c>
      <c r="AA1523" s="178">
        <f>IF(G1523=1,VLOOKUP(C1523,Liikennemalli!$D$6:$H$1921,2,FALSE),"-")</f>
        <v>57.356672642362902</v>
      </c>
      <c r="AB1523" s="197">
        <f>IF(G1523=1,VLOOKUP(C1523,Liikennemalli!$D$6:$H$1921,3,FALSE),"-")</f>
        <v>0.71361058252198994</v>
      </c>
      <c r="AC1523" s="134">
        <f>IF(E1523=1,VLOOKUP(Työfile_2024!D1523,'2015'!$F$12:$X$1887,18,FALSE),"-")</f>
        <v>21</v>
      </c>
      <c r="AD1523" s="127">
        <f>IF(E1523=1,VLOOKUP(Työfile_2024!D1523,'2015'!$F$12:$X$1887,19,FALSE),"-")</f>
        <v>0.84</v>
      </c>
      <c r="AI1523" s="127">
        <f>IF(E1523=1,VLOOKUP(Työfile_2024!D1523,'2015'!$F$12:$AB$1887,20,FALSE),"-")</f>
        <v>0</v>
      </c>
      <c r="AJ1523" s="127">
        <f>IF(E1523=1,VLOOKUP(Työfile_2024!D1523,'2015'!$F$12:$AB$1887,21,FALSE),"-")</f>
        <v>0</v>
      </c>
      <c r="AK1523" s="127">
        <f>IF(E1523=1,VLOOKUP(Työfile_2024!D1523,'2015'!$F$12:$AB$1887,22,FALSE),"-")</f>
        <v>0</v>
      </c>
      <c r="AL1523" s="127">
        <f>IF(E1523=1,VLOOKUP(Työfile_2024!D1523,'2015'!$F$12:$AB$1887,23,FALSE),"-")</f>
        <v>0</v>
      </c>
      <c r="AM1523" s="56">
        <f>VLOOKUP(Työfile_2024!D1523,Tmatkat_20km_tarkasteltava_verk!$C$2:$D$1804,2,FALSE)</f>
        <v>21</v>
      </c>
      <c r="AN1523" s="148">
        <f t="shared" si="389"/>
        <v>0.14093959731543623</v>
      </c>
      <c r="AO1523" s="178">
        <f>IF(E1523=1,VLOOKUP(Työfile_2024!D1523,'2015'!$F$12:$AC$1887,24,FALSE),"-")</f>
        <v>22</v>
      </c>
      <c r="AP1523" s="52">
        <f>VLOOKUP(D1523,Tarkasteltava_verkko_2024_harva!$E$2:$I$1804,5,FALSE)</f>
        <v>0</v>
      </c>
      <c r="AQ1523" s="52">
        <f>VLOOKUP(D1523,Tarkasteltava_verkko_2024_harva!$E$2:$I$1804,4,FALSE)</f>
        <v>0</v>
      </c>
      <c r="AR1523" s="148">
        <v>0</v>
      </c>
      <c r="AS1523" s="170" t="str">
        <f>IFERROR(VLOOKUP(C1523,'2015'!$C$12:$AG$1887,30,FALSE),"-")</f>
        <v/>
      </c>
      <c r="AT1523" s="148">
        <v>0</v>
      </c>
      <c r="AU1523" s="170">
        <f>IFERROR(VLOOKUP(C1523,'2015'!$C$12:$AG$1887,31,FALSE),"-")</f>
        <v>0</v>
      </c>
      <c r="AV1523" s="106"/>
      <c r="AW1523" s="63">
        <f>IFERROR(VLOOKUP(C1523,Merkittävyysluokitus!$A$2:$J$1705,10,FALSE),"-")</f>
        <v>3</v>
      </c>
      <c r="AX1523" s="175">
        <f>IFERROR(VLOOKUP(C1523,Merkittävyysluokitus!$A$2:$J$1705,6,FALSE),"-")</f>
        <v>3.0468021308980209</v>
      </c>
      <c r="AY1523" s="175">
        <f>IFERROR(VLOOKUP(C1523,Merkittävyysluokitus!$A$2:$J$1705,7,FALSE),"-")</f>
        <v>0.55033333333333334</v>
      </c>
      <c r="AZ1523" s="175">
        <f>IFERROR(VLOOKUP(C1523,Merkittävyysluokitus!$A$2:$J$1705,8,FALSE),"-")</f>
        <v>1.6631354642313547</v>
      </c>
      <c r="BA1523" s="175">
        <f>IFERROR(VLOOKUP(C1523,Merkittävyysluokitus!$A$2:$J$1705,9,FALSE),"-")</f>
        <v>0.83333333333333326</v>
      </c>
      <c r="BB1523" s="203"/>
      <c r="BC1523" s="203" t="str">
        <f t="shared" si="390"/>
        <v/>
      </c>
      <c r="BD1523" s="39" t="str">
        <f t="shared" ref="BD1523:BD1586" si="403">IF(BL1523="pinkki","pinkki",IF(I1523&lt;100,"punainen",IF(COUNTIF(BE1523:BG1523,"musta")&gt;=2,"musta",IF(COUNTIF(BE1523:BG1523,"punainen")&gt;=2,"punainen","Ei luokiteltu"))))</f>
        <v>musta</v>
      </c>
      <c r="BE1523" s="68" t="str">
        <f t="shared" si="385"/>
        <v>musta</v>
      </c>
      <c r="BF1523" s="68" t="str">
        <f t="shared" si="386"/>
        <v>musta</v>
      </c>
      <c r="BG1523" s="68" t="str">
        <f t="shared" si="387"/>
        <v>musta</v>
      </c>
      <c r="BH1523" s="208" t="str">
        <f t="shared" si="388"/>
        <v>musta</v>
      </c>
      <c r="BI1523" s="39"/>
      <c r="BJ1523" s="39" t="str">
        <f>IF(F1523="ei löydy","uusi tie",IF(E1523=0,"tieosoite muuttunut",IF(E1523=1,VLOOKUP(D1523,'2015'!$F$12:$AL$1887,31,FALSE),"-")))</f>
        <v>musta</v>
      </c>
      <c r="BK1523" s="67" t="str">
        <f>IF(E1523=1,VLOOKUP(D1523,'2015'!$F$12:$AL$1887,32,FALSE),"-")</f>
        <v>musta</v>
      </c>
      <c r="BL1523" s="39" t="str">
        <f>IF(F1523="ei löydy","uusi tie",IF(E1523=0,"tieosoite muuttunut",IF(E1523=1,VLOOKUP(D1523,'2015'!$F$12:$AL$1887,33,FALSE),"-")))</f>
        <v>musta</v>
      </c>
      <c r="BM1523" s="39"/>
      <c r="BN1523" s="217" t="str">
        <f>VLOOKUP(D1523,'2015'!$F$12:$AL$1887,33,FALSE)</f>
        <v>musta</v>
      </c>
      <c r="BO1523" s="39"/>
      <c r="BP1523" s="115" t="s">
        <v>10</v>
      </c>
      <c r="BQ1523" s="30"/>
      <c r="BS1523" s="5"/>
      <c r="BU1523" s="37"/>
      <c r="BV1523" s="30" t="s">
        <v>10</v>
      </c>
      <c r="BX1523" t="str">
        <f>IF(E1523=1,VLOOKUP(D1523,'2015'!$F$12:$AX$1887,43,FALSE),"-")</f>
        <v>musta</v>
      </c>
      <c r="BY1523" t="str">
        <f>IF(E1523=1,VLOOKUP(D1523,'2015'!$F$12:$AX$1887,44,FALSE),"-")</f>
        <v>musta</v>
      </c>
      <c r="BZ1523" t="str">
        <f>IF(E1523=1,VLOOKUP(D1523,'2015'!$F$12:$AX$1887,45,FALSE),"-")</f>
        <v>musta</v>
      </c>
      <c r="CA1523" s="31">
        <f t="shared" si="398"/>
        <v>10</v>
      </c>
      <c r="CB1523" s="31">
        <f t="shared" si="399"/>
        <v>10</v>
      </c>
      <c r="CC1523" s="31">
        <f t="shared" si="400"/>
        <v>0</v>
      </c>
      <c r="CD1523" s="31">
        <f t="shared" si="401"/>
        <v>0</v>
      </c>
      <c r="CE1523" s="31">
        <f t="shared" si="402"/>
        <v>0</v>
      </c>
      <c r="CO1523" s="2" t="s">
        <v>35</v>
      </c>
      <c r="CP1523" s="2" t="s">
        <v>35</v>
      </c>
    </row>
    <row r="1524" spans="1:94" ht="15.75" thickBot="1" x14ac:dyDescent="0.3">
      <c r="A1524" s="50"/>
      <c r="B1524" s="50"/>
      <c r="C1524" s="50" t="str">
        <f t="shared" si="391"/>
        <v>13659_2_12062</v>
      </c>
      <c r="D1524" s="51" t="str">
        <f t="shared" si="392"/>
        <v>13659_2</v>
      </c>
      <c r="E1524" s="224">
        <f>IFERROR(VLOOKUP(C1524,'2015'!$C$12:$D$1887,2,FALSE),0)</f>
        <v>0</v>
      </c>
      <c r="F1524" s="51">
        <f>IFERROR(K1524-IFERROR(VLOOKUP(D1524,'2015'!$F$12:$I$1887,4,FALSE),"ei löydy"),"ei löydy")</f>
        <v>5470</v>
      </c>
      <c r="G1524" s="224">
        <f>IFERROR(VLOOKUP(Työfile_2024!C1524,Liikennemalli!$D$6:$G$1921,4,FALSE),0)</f>
        <v>1</v>
      </c>
      <c r="H1524" s="225">
        <f>K1524-IFERROR(VLOOKUP(Työfile_2024!D1524,Liikennemalli!$C$6:$H$1921,6,FALSE),"ei löydy")</f>
        <v>0</v>
      </c>
      <c r="I1524" s="80">
        <v>13659</v>
      </c>
      <c r="J1524" s="52">
        <v>2</v>
      </c>
      <c r="K1524" s="52">
        <v>12062</v>
      </c>
      <c r="L1524" s="53"/>
      <c r="M1524" s="54"/>
      <c r="N1524" s="54"/>
      <c r="O1524" s="54"/>
      <c r="P1524" s="54"/>
      <c r="Q1524" s="55"/>
      <c r="R1524" s="55"/>
      <c r="S1524" s="55"/>
      <c r="T1524" s="55"/>
      <c r="U1524" s="52"/>
      <c r="V1524" s="56">
        <v>41</v>
      </c>
      <c r="W1524" s="56">
        <v>3</v>
      </c>
      <c r="X1524" s="56">
        <v>32</v>
      </c>
      <c r="Y1524" s="56">
        <f>VLOOKUP(D1524,Liikennemalli24!$D$2:$F$1804,2,FALSE)</f>
        <v>40</v>
      </c>
      <c r="Z1524" s="57">
        <f>VLOOKUP(D1524,Liikennemalli24!$D$2:$F$1804,3,FALSE)</f>
        <v>0.99199999999999999</v>
      </c>
      <c r="AA1524" s="178">
        <f>IF(G1524=1,VLOOKUP(C1524,Liikennemalli!$D$6:$H$1921,2,FALSE),"-")</f>
        <v>22.7962433794048</v>
      </c>
      <c r="AB1524" s="197">
        <f>IF(G1524=1,VLOOKUP(C1524,Liikennemalli!$D$6:$H$1921,3,FALSE),"-")</f>
        <v>0.98467574836730098</v>
      </c>
      <c r="AC1524" s="134" t="str">
        <f>IF(E1524=1,VLOOKUP(Työfile_2024!D1524,'2015'!$F$12:$X$1887,18,FALSE),"-")</f>
        <v>-</v>
      </c>
      <c r="AD1524" s="127" t="str">
        <f>IF(E1524=1,VLOOKUP(Työfile_2024!D1524,'2015'!$F$12:$X$1887,19,FALSE),"-")</f>
        <v>-</v>
      </c>
      <c r="AI1524" s="127" t="str">
        <f>IF(E1524=1,VLOOKUP(Työfile_2024!D1524,'2015'!$F$12:$AB$1887,20,FALSE),"-")</f>
        <v>-</v>
      </c>
      <c r="AJ1524" s="127" t="str">
        <f>IF(E1524=1,VLOOKUP(Työfile_2024!D1524,'2015'!$F$12:$AB$1887,21,FALSE),"-")</f>
        <v>-</v>
      </c>
      <c r="AK1524" s="127" t="str">
        <f>IF(E1524=1,VLOOKUP(Työfile_2024!D1524,'2015'!$F$12:$AB$1887,22,FALSE),"-")</f>
        <v>-</v>
      </c>
      <c r="AL1524" s="127" t="str">
        <f>IF(E1524=1,VLOOKUP(Työfile_2024!D1524,'2015'!$F$12:$AB$1887,23,FALSE),"-")</f>
        <v>-</v>
      </c>
      <c r="AM1524" s="56">
        <f>VLOOKUP(Työfile_2024!D1524,Tmatkat_20km_tarkasteltava_verk!$C$2:$D$1804,2,FALSE)</f>
        <v>3</v>
      </c>
      <c r="AN1524" s="148">
        <f t="shared" si="389"/>
        <v>7.3170731707317069E-2</v>
      </c>
      <c r="AO1524" s="178" t="str">
        <f>IF(E1524=1,VLOOKUP(Työfile_2024!D1524,'2015'!$F$12:$AC$1887,24,FALSE),"-")</f>
        <v>-</v>
      </c>
      <c r="AP1524" s="52">
        <f>VLOOKUP(D1524,Tarkasteltava_verkko_2024_harva!$E$2:$I$1804,5,FALSE)</f>
        <v>0</v>
      </c>
      <c r="AQ1524" s="52">
        <f>VLOOKUP(D1524,Tarkasteltava_verkko_2024_harva!$E$2:$I$1804,4,FALSE)</f>
        <v>0</v>
      </c>
      <c r="AR1524" s="148">
        <v>0</v>
      </c>
      <c r="AS1524" s="170" t="str">
        <f>IFERROR(VLOOKUP(C1524,'2015'!$C$12:$AG$1887,30,FALSE),"-")</f>
        <v>-</v>
      </c>
      <c r="AT1524" s="148">
        <v>0</v>
      </c>
      <c r="AU1524" s="170" t="str">
        <f>IFERROR(VLOOKUP(C1524,'2015'!$C$12:$AG$1887,31,FALSE),"-")</f>
        <v>-</v>
      </c>
      <c r="AV1524" s="106"/>
      <c r="AW1524" s="63">
        <f>IFERROR(VLOOKUP(C1524,Merkittävyysluokitus!$A$2:$J$1705,10,FALSE),"-")</f>
        <v>4</v>
      </c>
      <c r="AX1524" s="175">
        <f>IFERROR(VLOOKUP(C1524,Merkittävyysluokitus!$A$2:$J$1705,6,FALSE),"-")</f>
        <v>0.88252815829528153</v>
      </c>
      <c r="AY1524" s="175">
        <f>IFERROR(VLOOKUP(C1524,Merkittävyysluokitus!$A$2:$J$1705,7,FALSE),"-")</f>
        <v>0.13300000000000001</v>
      </c>
      <c r="AZ1524" s="175">
        <f>IFERROR(VLOOKUP(C1524,Merkittävyysluokitus!$A$2:$J$1705,8,FALSE),"-")</f>
        <v>0.41619482496194815</v>
      </c>
      <c r="BA1524" s="175">
        <f>IFERROR(VLOOKUP(C1524,Merkittävyysluokitus!$A$2:$J$1705,9,FALSE),"-")</f>
        <v>0.33333333333333331</v>
      </c>
      <c r="BB1524" s="203"/>
      <c r="BC1524" s="203" t="str">
        <f t="shared" si="390"/>
        <v>tieosoite muuttunut</v>
      </c>
      <c r="BD1524" s="39" t="str">
        <f t="shared" si="403"/>
        <v>musta</v>
      </c>
      <c r="BE1524" s="68" t="str">
        <f t="shared" si="385"/>
        <v>musta</v>
      </c>
      <c r="BF1524" s="68" t="str">
        <f t="shared" si="386"/>
        <v>musta</v>
      </c>
      <c r="BG1524" s="68" t="str">
        <f t="shared" si="387"/>
        <v>musta</v>
      </c>
      <c r="BH1524" s="208" t="str">
        <f t="shared" si="388"/>
        <v>musta</v>
      </c>
      <c r="BI1524" s="39"/>
      <c r="BJ1524" s="39" t="str">
        <f>IF(F1524="ei löydy","uusi tie",IF(E1524=0,"tieosoite muuttunut",IF(E1524=1,VLOOKUP(D1524,'2015'!$F$12:$AL$1887,31,FALSE),"-")))</f>
        <v>tieosoite muuttunut</v>
      </c>
      <c r="BK1524" s="67" t="str">
        <f>IF(E1524=1,VLOOKUP(D1524,'2015'!$F$12:$AL$1887,32,FALSE),"-")</f>
        <v>-</v>
      </c>
      <c r="BL1524" s="39" t="str">
        <f>IF(F1524="ei löydy","uusi tie",IF(E1524=0,"tieosoite muuttunut",IF(E1524=1,VLOOKUP(D1524,'2015'!$F$12:$AL$1887,33,FALSE),"-")))</f>
        <v>tieosoite muuttunut</v>
      </c>
      <c r="BM1524" s="39"/>
      <c r="BN1524" s="217" t="str">
        <f>VLOOKUP(D1524,'2015'!$F$12:$AL$1887,33,FALSE)</f>
        <v>musta</v>
      </c>
      <c r="BO1524" s="39"/>
      <c r="BP1524" s="115" t="s">
        <v>10</v>
      </c>
      <c r="BQ1524" s="30"/>
      <c r="BS1524" s="5"/>
      <c r="BU1524" s="37"/>
      <c r="BV1524" s="30" t="s">
        <v>10</v>
      </c>
      <c r="BX1524" t="str">
        <f>IF(E1524=1,VLOOKUP(D1524,'2015'!$F$12:$AX$1887,43,FALSE),"-")</f>
        <v>-</v>
      </c>
      <c r="BY1524" t="str">
        <f>IF(E1524=1,VLOOKUP(D1524,'2015'!$F$12:$AX$1887,44,FALSE),"-")</f>
        <v>-</v>
      </c>
      <c r="BZ1524" t="str">
        <f>IF(E1524=1,VLOOKUP(D1524,'2015'!$F$12:$AX$1887,45,FALSE),"-")</f>
        <v>-</v>
      </c>
      <c r="CA1524" s="31">
        <f t="shared" si="398"/>
        <v>20</v>
      </c>
      <c r="CB1524" s="31">
        <f t="shared" si="399"/>
        <v>10</v>
      </c>
      <c r="CC1524" s="31">
        <f t="shared" si="400"/>
        <v>10</v>
      </c>
      <c r="CD1524" s="31">
        <f t="shared" si="401"/>
        <v>0</v>
      </c>
      <c r="CE1524" s="31">
        <f t="shared" si="402"/>
        <v>0</v>
      </c>
      <c r="CO1524" s="2" t="s">
        <v>35</v>
      </c>
      <c r="CP1524" s="2" t="s">
        <v>35</v>
      </c>
    </row>
    <row r="1525" spans="1:94" ht="15.75" thickBot="1" x14ac:dyDescent="0.3">
      <c r="A1525" s="50"/>
      <c r="B1525" s="50"/>
      <c r="C1525" s="50" t="str">
        <f t="shared" si="391"/>
        <v>13659_4_7474</v>
      </c>
      <c r="D1525" s="51" t="str">
        <f t="shared" si="392"/>
        <v>13659_4</v>
      </c>
      <c r="E1525" s="224">
        <f>IFERROR(VLOOKUP(C1525,'2015'!$C$12:$D$1887,2,FALSE),0)</f>
        <v>1</v>
      </c>
      <c r="F1525" s="51">
        <f>IFERROR(K1525-IFERROR(VLOOKUP(D1525,'2015'!$F$12:$I$1887,4,FALSE),"ei löydy"),"ei löydy")</f>
        <v>0</v>
      </c>
      <c r="G1525" s="224">
        <f>IFERROR(VLOOKUP(Työfile_2024!C1525,Liikennemalli!$D$6:$G$1921,4,FALSE),0)</f>
        <v>1</v>
      </c>
      <c r="H1525" s="225">
        <f>K1525-IFERROR(VLOOKUP(Työfile_2024!D1525,Liikennemalli!$C$6:$H$1921,6,FALSE),"ei löydy")</f>
        <v>0</v>
      </c>
      <c r="I1525" s="80">
        <v>13659</v>
      </c>
      <c r="J1525" s="52">
        <v>4</v>
      </c>
      <c r="K1525" s="52">
        <v>7474</v>
      </c>
      <c r="L1525" s="53"/>
      <c r="M1525" s="54"/>
      <c r="N1525" s="54"/>
      <c r="O1525" s="54"/>
      <c r="P1525" s="54"/>
      <c r="Q1525" s="55"/>
      <c r="R1525" s="55"/>
      <c r="S1525" s="55"/>
      <c r="T1525" s="55"/>
      <c r="U1525" s="52"/>
      <c r="V1525" s="56">
        <v>178.96226919989297</v>
      </c>
      <c r="W1525" s="56">
        <v>18.422531442333423</v>
      </c>
      <c r="X1525" s="56">
        <v>168.78860048166979</v>
      </c>
      <c r="Y1525" s="56">
        <f>VLOOKUP(D1525,Liikennemalli24!$D$2:$F$1804,2,FALSE)</f>
        <v>174</v>
      </c>
      <c r="Z1525" s="57">
        <f>VLOOKUP(D1525,Liikennemalli24!$D$2:$F$1804,3,FALSE)</f>
        <v>0.91700000000000004</v>
      </c>
      <c r="AA1525" s="178">
        <f>IF(G1525=1,VLOOKUP(C1525,Liikennemalli!$D$6:$H$1921,2,FALSE),"-")</f>
        <v>73.047319179706903</v>
      </c>
      <c r="AB1525" s="197">
        <f>IF(G1525=1,VLOOKUP(C1525,Liikennemalli!$D$6:$H$1921,3,FALSE),"-")</f>
        <v>0.92391709136258204</v>
      </c>
      <c r="AC1525" s="134">
        <f>IF(E1525=1,VLOOKUP(Työfile_2024!D1525,'2015'!$F$12:$X$1887,18,FALSE),"-")</f>
        <v>65</v>
      </c>
      <c r="AD1525" s="127">
        <f>IF(E1525=1,VLOOKUP(Työfile_2024!D1525,'2015'!$F$12:$X$1887,19,FALSE),"-")</f>
        <v>0.71</v>
      </c>
      <c r="AI1525" s="127">
        <f>IF(E1525=1,VLOOKUP(Työfile_2024!D1525,'2015'!$F$12:$AB$1887,20,FALSE),"-")</f>
        <v>0</v>
      </c>
      <c r="AJ1525" s="127">
        <f>IF(E1525=1,VLOOKUP(Työfile_2024!D1525,'2015'!$F$12:$AB$1887,21,FALSE),"-")</f>
        <v>0</v>
      </c>
      <c r="AK1525" s="127">
        <f>IF(E1525=1,VLOOKUP(Työfile_2024!D1525,'2015'!$F$12:$AB$1887,22,FALSE),"-")</f>
        <v>0</v>
      </c>
      <c r="AL1525" s="127">
        <f>IF(E1525=1,VLOOKUP(Työfile_2024!D1525,'2015'!$F$12:$AB$1887,23,FALSE),"-")</f>
        <v>0</v>
      </c>
      <c r="AM1525" s="56">
        <f>VLOOKUP(Työfile_2024!D1525,Tmatkat_20km_tarkasteltava_verk!$C$2:$D$1804,2,FALSE)</f>
        <v>28</v>
      </c>
      <c r="AN1525" s="148">
        <f t="shared" si="389"/>
        <v>0.15645756016160722</v>
      </c>
      <c r="AO1525" s="178">
        <f>IF(E1525=1,VLOOKUP(Työfile_2024!D1525,'2015'!$F$12:$AC$1887,24,FALSE),"-")</f>
        <v>3</v>
      </c>
      <c r="AP1525" s="52">
        <f>VLOOKUP(D1525,Tarkasteltava_verkko_2024_harva!$E$2:$I$1804,5,FALSE)</f>
        <v>0</v>
      </c>
      <c r="AQ1525" s="52">
        <f>VLOOKUP(D1525,Tarkasteltava_verkko_2024_harva!$E$2:$I$1804,4,FALSE)</f>
        <v>0</v>
      </c>
      <c r="AR1525" s="148">
        <v>0</v>
      </c>
      <c r="AS1525" s="170" t="str">
        <f>IFERROR(VLOOKUP(C1525,'2015'!$C$12:$AG$1887,30,FALSE),"-")</f>
        <v/>
      </c>
      <c r="AT1525" s="148">
        <v>0</v>
      </c>
      <c r="AU1525" s="170">
        <f>IFERROR(VLOOKUP(C1525,'2015'!$C$12:$AG$1887,31,FALSE),"-")</f>
        <v>0</v>
      </c>
      <c r="AV1525" s="106"/>
      <c r="AW1525" s="63">
        <f>IFERROR(VLOOKUP(C1525,Merkittävyysluokitus!$A$2:$J$1705,10,FALSE),"-")</f>
        <v>4</v>
      </c>
      <c r="AX1525" s="175">
        <f>IFERROR(VLOOKUP(C1525,Merkittävyysluokitus!$A$2:$J$1705,6,FALSE),"-")</f>
        <v>2.9548556078117993</v>
      </c>
      <c r="AY1525" s="175">
        <f>IFERROR(VLOOKUP(C1525,Merkittävyysluokitus!$A$2:$J$1705,7,FALSE),"-")</f>
        <v>0.71688680759967893</v>
      </c>
      <c r="AZ1525" s="175">
        <f>IFERROR(VLOOKUP(C1525,Merkittävyysluokitus!$A$2:$J$1705,8,FALSE),"-")</f>
        <v>1.7379688002121203</v>
      </c>
      <c r="BA1525" s="175">
        <f>IFERROR(VLOOKUP(C1525,Merkittävyysluokitus!$A$2:$J$1705,9,FALSE),"-")</f>
        <v>0.5</v>
      </c>
      <c r="BB1525" s="203"/>
      <c r="BC1525" s="203" t="str">
        <f t="shared" si="390"/>
        <v/>
      </c>
      <c r="BD1525" s="39" t="str">
        <f t="shared" si="403"/>
        <v>musta</v>
      </c>
      <c r="BE1525" s="68" t="str">
        <f t="shared" si="385"/>
        <v>musta</v>
      </c>
      <c r="BF1525" s="68" t="str">
        <f t="shared" si="386"/>
        <v>musta</v>
      </c>
      <c r="BG1525" s="68" t="str">
        <f t="shared" si="387"/>
        <v>musta</v>
      </c>
      <c r="BH1525" s="208" t="str">
        <f t="shared" si="388"/>
        <v>musta</v>
      </c>
      <c r="BI1525" s="39"/>
      <c r="BJ1525" s="39" t="str">
        <f>IF(F1525="ei löydy","uusi tie",IF(E1525=0,"tieosoite muuttunut",IF(E1525=1,VLOOKUP(D1525,'2015'!$F$12:$AL$1887,31,FALSE),"-")))</f>
        <v>musta</v>
      </c>
      <c r="BK1525" s="67" t="str">
        <f>IF(E1525=1,VLOOKUP(D1525,'2015'!$F$12:$AL$1887,32,FALSE),"-")</f>
        <v>musta</v>
      </c>
      <c r="BL1525" s="39" t="str">
        <f>IF(F1525="ei löydy","uusi tie",IF(E1525=0,"tieosoite muuttunut",IF(E1525=1,VLOOKUP(D1525,'2015'!$F$12:$AL$1887,33,FALSE),"-")))</f>
        <v>musta</v>
      </c>
      <c r="BM1525" s="39"/>
      <c r="BN1525" s="217" t="str">
        <f>VLOOKUP(D1525,'2015'!$F$12:$AL$1887,33,FALSE)</f>
        <v>musta</v>
      </c>
      <c r="BO1525" s="39"/>
      <c r="BP1525" s="115" t="s">
        <v>10</v>
      </c>
      <c r="BQ1525" s="30"/>
      <c r="BS1525" s="5"/>
      <c r="BU1525" s="37"/>
      <c r="BV1525" s="30" t="s">
        <v>10</v>
      </c>
      <c r="BX1525" t="str">
        <f>IF(E1525=1,VLOOKUP(D1525,'2015'!$F$12:$AX$1887,43,FALSE),"-")</f>
        <v>musta</v>
      </c>
      <c r="BY1525" t="str">
        <f>IF(E1525=1,VLOOKUP(D1525,'2015'!$F$12:$AX$1887,44,FALSE),"-")</f>
        <v>musta</v>
      </c>
      <c r="BZ1525" t="str">
        <f>IF(E1525=1,VLOOKUP(D1525,'2015'!$F$12:$AX$1887,45,FALSE),"-")</f>
        <v>musta</v>
      </c>
      <c r="CA1525" s="31">
        <f t="shared" si="398"/>
        <v>10</v>
      </c>
      <c r="CB1525" s="31">
        <f t="shared" si="399"/>
        <v>10</v>
      </c>
      <c r="CC1525" s="31">
        <f t="shared" si="400"/>
        <v>0</v>
      </c>
      <c r="CD1525" s="31">
        <f t="shared" si="401"/>
        <v>0</v>
      </c>
      <c r="CE1525" s="31">
        <f t="shared" si="402"/>
        <v>0</v>
      </c>
      <c r="CO1525" s="2" t="s">
        <v>35</v>
      </c>
      <c r="CP1525" s="2" t="s">
        <v>35</v>
      </c>
    </row>
    <row r="1526" spans="1:94" ht="15.75" thickBot="1" x14ac:dyDescent="0.3">
      <c r="A1526" s="50"/>
      <c r="B1526" s="50"/>
      <c r="C1526" s="50" t="str">
        <f t="shared" si="391"/>
        <v>13660_1_5115</v>
      </c>
      <c r="D1526" s="51" t="str">
        <f t="shared" si="392"/>
        <v>13660_1</v>
      </c>
      <c r="E1526" s="224">
        <f>IFERROR(VLOOKUP(C1526,'2015'!$C$12:$D$1887,2,FALSE),0)</f>
        <v>1</v>
      </c>
      <c r="F1526" s="51">
        <f>IFERROR(K1526-IFERROR(VLOOKUP(D1526,'2015'!$F$12:$I$1887,4,FALSE),"ei löydy"),"ei löydy")</f>
        <v>0</v>
      </c>
      <c r="G1526" s="224">
        <f>IFERROR(VLOOKUP(Työfile_2024!C1526,Liikennemalli!$D$6:$G$1921,4,FALSE),0)</f>
        <v>1</v>
      </c>
      <c r="H1526" s="225">
        <f>K1526-IFERROR(VLOOKUP(Työfile_2024!D1526,Liikennemalli!$C$6:$H$1921,6,FALSE),"ei löydy")</f>
        <v>0</v>
      </c>
      <c r="I1526" s="80">
        <v>13660</v>
      </c>
      <c r="J1526" s="52">
        <v>1</v>
      </c>
      <c r="K1526" s="52">
        <v>5115</v>
      </c>
      <c r="L1526" s="53"/>
      <c r="M1526" s="54"/>
      <c r="N1526" s="54"/>
      <c r="O1526" s="54"/>
      <c r="P1526" s="54"/>
      <c r="Q1526" s="55"/>
      <c r="R1526" s="55"/>
      <c r="S1526" s="55"/>
      <c r="T1526" s="55"/>
      <c r="U1526" s="52"/>
      <c r="V1526" s="56">
        <v>75</v>
      </c>
      <c r="W1526" s="56">
        <v>6</v>
      </c>
      <c r="X1526" s="56">
        <v>68</v>
      </c>
      <c r="Y1526" s="56">
        <f>VLOOKUP(D1526,Liikennemalli24!$D$2:$F$1804,2,FALSE)</f>
        <v>51</v>
      </c>
      <c r="Z1526" s="57">
        <f>VLOOKUP(D1526,Liikennemalli24!$D$2:$F$1804,3,FALSE)</f>
        <v>0.90300000000000002</v>
      </c>
      <c r="AA1526" s="178">
        <f>IF(G1526=1,VLOOKUP(C1526,Liikennemalli!$D$6:$H$1921,2,FALSE),"-")</f>
        <v>19.7381674899401</v>
      </c>
      <c r="AB1526" s="197">
        <f>IF(G1526=1,VLOOKUP(C1526,Liikennemalli!$D$6:$H$1921,3,FALSE),"-")</f>
        <v>0.89393806608969295</v>
      </c>
      <c r="AC1526" s="134">
        <f>IF(E1526=1,VLOOKUP(Työfile_2024!D1526,'2015'!$F$12:$X$1887,18,FALSE),"-")</f>
        <v>40</v>
      </c>
      <c r="AD1526" s="127">
        <f>IF(E1526=1,VLOOKUP(Työfile_2024!D1526,'2015'!$F$12:$X$1887,19,FALSE),"-")</f>
        <v>0.85</v>
      </c>
      <c r="AI1526" s="127">
        <f>IF(E1526=1,VLOOKUP(Työfile_2024!D1526,'2015'!$F$12:$AB$1887,20,FALSE),"-")</f>
        <v>0</v>
      </c>
      <c r="AJ1526" s="127">
        <f>IF(E1526=1,VLOOKUP(Työfile_2024!D1526,'2015'!$F$12:$AB$1887,21,FALSE),"-")</f>
        <v>0</v>
      </c>
      <c r="AK1526" s="127">
        <f>IF(E1526=1,VLOOKUP(Työfile_2024!D1526,'2015'!$F$12:$AB$1887,22,FALSE),"-")</f>
        <v>0</v>
      </c>
      <c r="AL1526" s="127">
        <f>IF(E1526=1,VLOOKUP(Työfile_2024!D1526,'2015'!$F$12:$AB$1887,23,FALSE),"-")</f>
        <v>0</v>
      </c>
      <c r="AM1526" s="56">
        <f>VLOOKUP(Työfile_2024!D1526,Tmatkat_20km_tarkasteltava_verk!$C$2:$D$1804,2,FALSE)</f>
        <v>13</v>
      </c>
      <c r="AN1526" s="148">
        <f t="shared" si="389"/>
        <v>0.17333333333333334</v>
      </c>
      <c r="AO1526" s="178">
        <f>IF(E1526=1,VLOOKUP(Työfile_2024!D1526,'2015'!$F$12:$AC$1887,24,FALSE),"-")</f>
        <v>3</v>
      </c>
      <c r="AP1526" s="52">
        <f>VLOOKUP(D1526,Tarkasteltava_verkko_2024_harva!$E$2:$I$1804,5,FALSE)</f>
        <v>0</v>
      </c>
      <c r="AQ1526" s="52">
        <f>VLOOKUP(D1526,Tarkasteltava_verkko_2024_harva!$E$2:$I$1804,4,FALSE)</f>
        <v>0</v>
      </c>
      <c r="AR1526" s="148">
        <v>0</v>
      </c>
      <c r="AS1526" s="170" t="str">
        <f>IFERROR(VLOOKUP(C1526,'2015'!$C$12:$AG$1887,30,FALSE),"-")</f>
        <v/>
      </c>
      <c r="AT1526" s="148">
        <v>0</v>
      </c>
      <c r="AU1526" s="170">
        <f>IFERROR(VLOOKUP(C1526,'2015'!$C$12:$AG$1887,31,FALSE),"-")</f>
        <v>0</v>
      </c>
      <c r="AV1526" s="106"/>
      <c r="AW1526" s="63">
        <f>IFERROR(VLOOKUP(C1526,Merkittävyysluokitus!$A$2:$J$1705,10,FALSE),"-")</f>
        <v>4</v>
      </c>
      <c r="AX1526" s="175">
        <f>IFERROR(VLOOKUP(C1526,Merkittävyysluokitus!$A$2:$J$1705,6,FALSE),"-")</f>
        <v>1.5139345509893454</v>
      </c>
      <c r="AY1526" s="175">
        <f>IFERROR(VLOOKUP(C1526,Merkittävyysluokitus!$A$2:$J$1705,7,FALSE),"-")</f>
        <v>0.2616666666666666</v>
      </c>
      <c r="AZ1526" s="175">
        <f>IFERROR(VLOOKUP(C1526,Merkittävyysluokitus!$A$2:$J$1705,8,FALSE),"-")</f>
        <v>0.9189345509893454</v>
      </c>
      <c r="BA1526" s="175">
        <f>IFERROR(VLOOKUP(C1526,Merkittävyysluokitus!$A$2:$J$1705,9,FALSE),"-")</f>
        <v>0.33333333333333331</v>
      </c>
      <c r="BB1526" s="203"/>
      <c r="BC1526" s="203" t="str">
        <f t="shared" si="390"/>
        <v/>
      </c>
      <c r="BD1526" s="39" t="str">
        <f t="shared" si="403"/>
        <v>musta</v>
      </c>
      <c r="BE1526" s="68" t="str">
        <f t="shared" si="385"/>
        <v>musta</v>
      </c>
      <c r="BF1526" s="68" t="str">
        <f t="shared" si="386"/>
        <v>musta</v>
      </c>
      <c r="BG1526" s="68" t="str">
        <f t="shared" si="387"/>
        <v>musta</v>
      </c>
      <c r="BH1526" s="208" t="str">
        <f t="shared" si="388"/>
        <v>musta</v>
      </c>
      <c r="BI1526" s="39"/>
      <c r="BJ1526" s="39" t="str">
        <f>IF(F1526="ei löydy","uusi tie",IF(E1526=0,"tieosoite muuttunut",IF(E1526=1,VLOOKUP(D1526,'2015'!$F$12:$AL$1887,31,FALSE),"-")))</f>
        <v>musta</v>
      </c>
      <c r="BK1526" s="67" t="str">
        <f>IF(E1526=1,VLOOKUP(D1526,'2015'!$F$12:$AL$1887,32,FALSE),"-")</f>
        <v>musta</v>
      </c>
      <c r="BL1526" s="39" t="str">
        <f>IF(F1526="ei löydy","uusi tie",IF(E1526=0,"tieosoite muuttunut",IF(E1526=1,VLOOKUP(D1526,'2015'!$F$12:$AL$1887,33,FALSE),"-")))</f>
        <v>musta</v>
      </c>
      <c r="BM1526" s="39"/>
      <c r="BN1526" s="217" t="str">
        <f>VLOOKUP(D1526,'2015'!$F$12:$AL$1887,33,FALSE)</f>
        <v>musta</v>
      </c>
      <c r="BO1526" s="39"/>
      <c r="BP1526" s="115" t="s">
        <v>10</v>
      </c>
      <c r="BQ1526" s="30"/>
      <c r="BS1526" s="5"/>
      <c r="BU1526" s="37"/>
      <c r="BV1526" s="30" t="s">
        <v>10</v>
      </c>
      <c r="BX1526" t="str">
        <f>IF(E1526=1,VLOOKUP(D1526,'2015'!$F$12:$AX$1887,43,FALSE),"-")</f>
        <v>musta</v>
      </c>
      <c r="BY1526" t="str">
        <f>IF(E1526=1,VLOOKUP(D1526,'2015'!$F$12:$AX$1887,44,FALSE),"-")</f>
        <v>musta</v>
      </c>
      <c r="BZ1526" t="str">
        <f>IF(E1526=1,VLOOKUP(D1526,'2015'!$F$12:$AX$1887,45,FALSE),"-")</f>
        <v>musta</v>
      </c>
      <c r="CA1526" s="31">
        <f t="shared" si="398"/>
        <v>10</v>
      </c>
      <c r="CB1526" s="31">
        <f t="shared" si="399"/>
        <v>10</v>
      </c>
      <c r="CC1526" s="31">
        <f t="shared" si="400"/>
        <v>0</v>
      </c>
      <c r="CD1526" s="31">
        <f t="shared" si="401"/>
        <v>0</v>
      </c>
      <c r="CE1526" s="31">
        <f t="shared" si="402"/>
        <v>0</v>
      </c>
      <c r="CO1526" s="32" t="s">
        <v>34</v>
      </c>
      <c r="CP1526" s="2" t="s">
        <v>35</v>
      </c>
    </row>
    <row r="1527" spans="1:94" ht="15.75" thickBot="1" x14ac:dyDescent="0.3">
      <c r="A1527" s="50"/>
      <c r="B1527" s="50"/>
      <c r="C1527" s="50" t="str">
        <f t="shared" si="391"/>
        <v>13661_1_5894</v>
      </c>
      <c r="D1527" s="51" t="str">
        <f t="shared" si="392"/>
        <v>13661_1</v>
      </c>
      <c r="E1527" s="224">
        <f>IFERROR(VLOOKUP(C1527,'2015'!$C$12:$D$1887,2,FALSE),0)</f>
        <v>1</v>
      </c>
      <c r="F1527" s="51">
        <f>IFERROR(K1527-IFERROR(VLOOKUP(D1527,'2015'!$F$12:$I$1887,4,FALSE),"ei löydy"),"ei löydy")</f>
        <v>0</v>
      </c>
      <c r="G1527" s="224">
        <f>IFERROR(VLOOKUP(Työfile_2024!C1527,Liikennemalli!$D$6:$G$1921,4,FALSE),0)</f>
        <v>1</v>
      </c>
      <c r="H1527" s="225">
        <f>K1527-IFERROR(VLOOKUP(Työfile_2024!D1527,Liikennemalli!$C$6:$H$1921,6,FALSE),"ei löydy")</f>
        <v>0</v>
      </c>
      <c r="I1527" s="80">
        <v>13661</v>
      </c>
      <c r="J1527" s="52">
        <v>1</v>
      </c>
      <c r="K1527" s="52">
        <v>5894</v>
      </c>
      <c r="L1527" s="53"/>
      <c r="M1527" s="54"/>
      <c r="N1527" s="54"/>
      <c r="O1527" s="54"/>
      <c r="P1527" s="54"/>
      <c r="Q1527" s="55"/>
      <c r="R1527" s="55"/>
      <c r="S1527" s="55"/>
      <c r="T1527" s="55"/>
      <c r="U1527" s="52"/>
      <c r="V1527" s="56">
        <v>38</v>
      </c>
      <c r="W1527" s="56">
        <v>2</v>
      </c>
      <c r="X1527" s="56">
        <v>30</v>
      </c>
      <c r="Y1527" s="56">
        <f>VLOOKUP(D1527,Liikennemalli24!$D$2:$F$1804,2,FALSE)</f>
        <v>235</v>
      </c>
      <c r="Z1527" s="57">
        <f>VLOOKUP(D1527,Liikennemalli24!$D$2:$F$1804,3,FALSE)</f>
        <v>0.98799999999999999</v>
      </c>
      <c r="AA1527" s="178">
        <f>IF(G1527=1,VLOOKUP(C1527,Liikennemalli!$D$6:$H$1921,2,FALSE),"-")</f>
        <v>117.625846120654</v>
      </c>
      <c r="AB1527" s="197">
        <f>IF(G1527=1,VLOOKUP(C1527,Liikennemalli!$D$6:$H$1921,3,FALSE),"-")</f>
        <v>0.98353204321347099</v>
      </c>
      <c r="AC1527" s="134">
        <f>IF(E1527=1,VLOOKUP(Työfile_2024!D1527,'2015'!$F$12:$X$1887,18,FALSE),"-")</f>
        <v>55</v>
      </c>
      <c r="AD1527" s="127">
        <f>IF(E1527=1,VLOOKUP(Työfile_2024!D1527,'2015'!$F$12:$X$1887,19,FALSE),"-")</f>
        <v>0.76</v>
      </c>
      <c r="AI1527" s="127">
        <f>IF(E1527=1,VLOOKUP(Työfile_2024!D1527,'2015'!$F$12:$AB$1887,20,FALSE),"-")</f>
        <v>0</v>
      </c>
      <c r="AJ1527" s="127">
        <f>IF(E1527=1,VLOOKUP(Työfile_2024!D1527,'2015'!$F$12:$AB$1887,21,FALSE),"-")</f>
        <v>0</v>
      </c>
      <c r="AK1527" s="127">
        <f>IF(E1527=1,VLOOKUP(Työfile_2024!D1527,'2015'!$F$12:$AB$1887,22,FALSE),"-")</f>
        <v>0</v>
      </c>
      <c r="AL1527" s="127">
        <f>IF(E1527=1,VLOOKUP(Työfile_2024!D1527,'2015'!$F$12:$AB$1887,23,FALSE),"-")</f>
        <v>0</v>
      </c>
      <c r="AM1527" s="56">
        <f>VLOOKUP(Työfile_2024!D1527,Tmatkat_20km_tarkasteltava_verk!$C$2:$D$1804,2,FALSE)</f>
        <v>18</v>
      </c>
      <c r="AN1527" s="148">
        <f t="shared" si="389"/>
        <v>0.47368421052631576</v>
      </c>
      <c r="AO1527" s="178">
        <f>IF(E1527=1,VLOOKUP(Työfile_2024!D1527,'2015'!$F$12:$AC$1887,24,FALSE),"-")</f>
        <v>11</v>
      </c>
      <c r="AP1527" s="52" t="str">
        <f>VLOOKUP(D1527,Tarkasteltava_verkko_2024_harva!$E$2:$I$1804,5,FALSE)</f>
        <v>tiivis</v>
      </c>
      <c r="AQ1527" s="52">
        <f>VLOOKUP(D1527,Tarkasteltava_verkko_2024_harva!$E$2:$I$1804,4,FALSE)</f>
        <v>0</v>
      </c>
      <c r="AR1527" s="148">
        <v>0</v>
      </c>
      <c r="AS1527" s="170" t="str">
        <f>IFERROR(VLOOKUP(C1527,'2015'!$C$12:$AG$1887,30,FALSE),"-")</f>
        <v/>
      </c>
      <c r="AT1527" s="148">
        <v>0</v>
      </c>
      <c r="AU1527" s="170">
        <f>IFERROR(VLOOKUP(C1527,'2015'!$C$12:$AG$1887,31,FALSE),"-")</f>
        <v>0</v>
      </c>
      <c r="AV1527" s="106"/>
      <c r="AW1527" s="63">
        <f>IFERROR(VLOOKUP(C1527,Merkittävyysluokitus!$A$2:$J$1705,10,FALSE),"-")</f>
        <v>4</v>
      </c>
      <c r="AX1527" s="175">
        <f>IFERROR(VLOOKUP(C1527,Merkittävyysluokitus!$A$2:$J$1705,6,FALSE),"-")</f>
        <v>1.0200730593607303</v>
      </c>
      <c r="AY1527" s="175">
        <f>IFERROR(VLOOKUP(C1527,Merkittävyysluokitus!$A$2:$J$1705,7,FALSE),"-")</f>
        <v>0.16399999999999998</v>
      </c>
      <c r="AZ1527" s="175">
        <f>IFERROR(VLOOKUP(C1527,Merkittävyysluokitus!$A$2:$J$1705,8,FALSE),"-")</f>
        <v>0.52273972602739716</v>
      </c>
      <c r="BA1527" s="175">
        <f>IFERROR(VLOOKUP(C1527,Merkittävyysluokitus!$A$2:$J$1705,9,FALSE),"-")</f>
        <v>0.33333333333333331</v>
      </c>
      <c r="BB1527" s="203"/>
      <c r="BC1527" s="203" t="str">
        <f t="shared" si="390"/>
        <v/>
      </c>
      <c r="BD1527" s="39" t="str">
        <f t="shared" si="403"/>
        <v>musta</v>
      </c>
      <c r="BE1527" s="68" t="str">
        <f t="shared" si="385"/>
        <v>punainen</v>
      </c>
      <c r="BF1527" s="68" t="str">
        <f t="shared" si="386"/>
        <v>musta</v>
      </c>
      <c r="BG1527" s="68" t="str">
        <f t="shared" si="387"/>
        <v>musta</v>
      </c>
      <c r="BH1527" s="208" t="str">
        <f t="shared" si="388"/>
        <v>musta</v>
      </c>
      <c r="BI1527" s="39"/>
      <c r="BJ1527" s="39" t="str">
        <f>IF(F1527="ei löydy","uusi tie",IF(E1527=0,"tieosoite muuttunut",IF(E1527=1,VLOOKUP(D1527,'2015'!$F$12:$AL$1887,31,FALSE),"-")))</f>
        <v>musta</v>
      </c>
      <c r="BK1527" s="67" t="str">
        <f>IF(E1527=1,VLOOKUP(D1527,'2015'!$F$12:$AL$1887,32,FALSE),"-")</f>
        <v>musta</v>
      </c>
      <c r="BL1527" s="39" t="str">
        <f>IF(F1527="ei löydy","uusi tie",IF(E1527=0,"tieosoite muuttunut",IF(E1527=1,VLOOKUP(D1527,'2015'!$F$12:$AL$1887,33,FALSE),"-")))</f>
        <v>musta</v>
      </c>
      <c r="BM1527" s="39"/>
      <c r="BN1527" s="217" t="str">
        <f>VLOOKUP(D1527,'2015'!$F$12:$AL$1887,33,FALSE)</f>
        <v>musta</v>
      </c>
      <c r="BO1527" s="39"/>
      <c r="BP1527" s="115" t="s">
        <v>10</v>
      </c>
      <c r="BQ1527" s="30"/>
      <c r="BS1527" s="5"/>
      <c r="BU1527" s="37"/>
      <c r="BV1527" s="30" t="s">
        <v>10</v>
      </c>
      <c r="BX1527" t="str">
        <f>IF(E1527=1,VLOOKUP(D1527,'2015'!$F$12:$AX$1887,43,FALSE),"-")</f>
        <v>musta</v>
      </c>
      <c r="BY1527" t="str">
        <f>IF(E1527=1,VLOOKUP(D1527,'2015'!$F$12:$AX$1887,44,FALSE),"-")</f>
        <v>musta</v>
      </c>
      <c r="BZ1527" t="str">
        <f>IF(E1527=1,VLOOKUP(D1527,'2015'!$F$12:$AX$1887,45,FALSE),"-")</f>
        <v>musta</v>
      </c>
      <c r="CA1527" s="31">
        <f t="shared" si="398"/>
        <v>10</v>
      </c>
      <c r="CB1527" s="31">
        <f t="shared" si="399"/>
        <v>10</v>
      </c>
      <c r="CC1527" s="31">
        <f t="shared" si="400"/>
        <v>0</v>
      </c>
      <c r="CD1527" s="31">
        <f t="shared" si="401"/>
        <v>0</v>
      </c>
      <c r="CE1527" s="31">
        <f t="shared" si="402"/>
        <v>0</v>
      </c>
      <c r="CO1527" s="2" t="s">
        <v>35</v>
      </c>
      <c r="CP1527" s="2" t="s">
        <v>35</v>
      </c>
    </row>
    <row r="1528" spans="1:94" ht="15.75" thickBot="1" x14ac:dyDescent="0.3">
      <c r="A1528" s="50"/>
      <c r="B1528" s="50"/>
      <c r="C1528" s="50" t="str">
        <f t="shared" si="391"/>
        <v>13661_2_8102</v>
      </c>
      <c r="D1528" s="51" t="str">
        <f t="shared" si="392"/>
        <v>13661_2</v>
      </c>
      <c r="E1528" s="224">
        <f>IFERROR(VLOOKUP(C1528,'2015'!$C$12:$D$1887,2,FALSE),0)</f>
        <v>1</v>
      </c>
      <c r="F1528" s="51">
        <f>IFERROR(K1528-IFERROR(VLOOKUP(D1528,'2015'!$F$12:$I$1887,4,FALSE),"ei löydy"),"ei löydy")</f>
        <v>0</v>
      </c>
      <c r="G1528" s="224">
        <f>IFERROR(VLOOKUP(Työfile_2024!C1528,Liikennemalli!$D$6:$G$1921,4,FALSE),0)</f>
        <v>1</v>
      </c>
      <c r="H1528" s="225">
        <f>K1528-IFERROR(VLOOKUP(Työfile_2024!D1528,Liikennemalli!$C$6:$H$1921,6,FALSE),"ei löydy")</f>
        <v>0</v>
      </c>
      <c r="I1528" s="80">
        <v>13661</v>
      </c>
      <c r="J1528" s="52">
        <v>2</v>
      </c>
      <c r="K1528" s="52">
        <v>8102</v>
      </c>
      <c r="L1528" s="53"/>
      <c r="M1528" s="54"/>
      <c r="N1528" s="54"/>
      <c r="O1528" s="54"/>
      <c r="P1528" s="54"/>
      <c r="Q1528" s="55"/>
      <c r="R1528" s="55"/>
      <c r="S1528" s="55"/>
      <c r="T1528" s="55"/>
      <c r="U1528" s="52"/>
      <c r="V1528" s="56">
        <v>38</v>
      </c>
      <c r="W1528" s="56">
        <v>2</v>
      </c>
      <c r="X1528" s="56">
        <v>30</v>
      </c>
      <c r="Y1528" s="56">
        <f>VLOOKUP(D1528,Liikennemalli24!$D$2:$F$1804,2,FALSE)</f>
        <v>141</v>
      </c>
      <c r="Z1528" s="57">
        <f>VLOOKUP(D1528,Liikennemalli24!$D$2:$F$1804,3,FALSE)</f>
        <v>0.86699999999999999</v>
      </c>
      <c r="AA1528" s="178">
        <f>IF(G1528=1,VLOOKUP(C1528,Liikennemalli!$D$6:$H$1921,2,FALSE),"-")</f>
        <v>122.871184374571</v>
      </c>
      <c r="AB1528" s="197">
        <f>IF(G1528=1,VLOOKUP(C1528,Liikennemalli!$D$6:$H$1921,3,FALSE),"-")</f>
        <v>0.98447720156004903</v>
      </c>
      <c r="AC1528" s="134">
        <f>IF(E1528=1,VLOOKUP(Työfile_2024!D1528,'2015'!$F$12:$X$1887,18,FALSE),"-")</f>
        <v>93</v>
      </c>
      <c r="AD1528" s="127">
        <f>IF(E1528=1,VLOOKUP(Työfile_2024!D1528,'2015'!$F$12:$X$1887,19,FALSE),"-")</f>
        <v>0.91</v>
      </c>
      <c r="AI1528" s="127">
        <f>IF(E1528=1,VLOOKUP(Työfile_2024!D1528,'2015'!$F$12:$AB$1887,20,FALSE),"-")</f>
        <v>0</v>
      </c>
      <c r="AJ1528" s="127">
        <f>IF(E1528=1,VLOOKUP(Työfile_2024!D1528,'2015'!$F$12:$AB$1887,21,FALSE),"-")</f>
        <v>0</v>
      </c>
      <c r="AK1528" s="127">
        <f>IF(E1528=1,VLOOKUP(Työfile_2024!D1528,'2015'!$F$12:$AB$1887,22,FALSE),"-")</f>
        <v>0</v>
      </c>
      <c r="AL1528" s="127">
        <f>IF(E1528=1,VLOOKUP(Työfile_2024!D1528,'2015'!$F$12:$AB$1887,23,FALSE),"-")</f>
        <v>0</v>
      </c>
      <c r="AM1528" s="56">
        <f>VLOOKUP(Työfile_2024!D1528,Tmatkat_20km_tarkasteltava_verk!$C$2:$D$1804,2,FALSE)</f>
        <v>24</v>
      </c>
      <c r="AN1528" s="148">
        <f t="shared" si="389"/>
        <v>0.63157894736842102</v>
      </c>
      <c r="AO1528" s="178">
        <f>IF(E1528=1,VLOOKUP(Työfile_2024!D1528,'2015'!$F$12:$AC$1887,24,FALSE),"-")</f>
        <v>11</v>
      </c>
      <c r="AP1528" s="52" t="str">
        <f>VLOOKUP(D1528,Tarkasteltava_verkko_2024_harva!$E$2:$I$1804,5,FALSE)</f>
        <v>tiivis</v>
      </c>
      <c r="AQ1528" s="52">
        <f>VLOOKUP(D1528,Tarkasteltava_verkko_2024_harva!$E$2:$I$1804,4,FALSE)</f>
        <v>0</v>
      </c>
      <c r="AR1528" s="148">
        <v>0</v>
      </c>
      <c r="AS1528" s="170" t="str">
        <f>IFERROR(VLOOKUP(C1528,'2015'!$C$12:$AG$1887,30,FALSE),"-")</f>
        <v/>
      </c>
      <c r="AT1528" s="148">
        <v>0</v>
      </c>
      <c r="AU1528" s="170">
        <f>IFERROR(VLOOKUP(C1528,'2015'!$C$12:$AG$1887,31,FALSE),"-")</f>
        <v>0</v>
      </c>
      <c r="AV1528" s="106"/>
      <c r="AW1528" s="63">
        <f>IFERROR(VLOOKUP(C1528,Merkittävyysluokitus!$A$2:$J$1705,10,FALSE),"-")</f>
        <v>4</v>
      </c>
      <c r="AX1528" s="175">
        <f>IFERROR(VLOOKUP(C1528,Merkittävyysluokitus!$A$2:$J$1705,6,FALSE),"-")</f>
        <v>1.0640304414003043</v>
      </c>
      <c r="AY1528" s="175">
        <f>IFERROR(VLOOKUP(C1528,Merkittävyysluokitus!$A$2:$J$1705,7,FALSE),"-")</f>
        <v>0.18399999999999997</v>
      </c>
      <c r="AZ1528" s="175">
        <f>IFERROR(VLOOKUP(C1528,Merkittävyysluokitus!$A$2:$J$1705,8,FALSE),"-")</f>
        <v>0.3800304414003044</v>
      </c>
      <c r="BA1528" s="175">
        <f>IFERROR(VLOOKUP(C1528,Merkittävyysluokitus!$A$2:$J$1705,9,FALSE),"-")</f>
        <v>0.5</v>
      </c>
      <c r="BB1528" s="203"/>
      <c r="BC1528" s="203" t="str">
        <f t="shared" si="390"/>
        <v/>
      </c>
      <c r="BD1528" s="39" t="str">
        <f t="shared" si="403"/>
        <v>musta</v>
      </c>
      <c r="BE1528" s="68" t="str">
        <f t="shared" si="385"/>
        <v>punainen</v>
      </c>
      <c r="BF1528" s="68" t="str">
        <f t="shared" si="386"/>
        <v>musta</v>
      </c>
      <c r="BG1528" s="68" t="str">
        <f t="shared" si="387"/>
        <v>musta</v>
      </c>
      <c r="BH1528" s="208" t="str">
        <f t="shared" si="388"/>
        <v>musta</v>
      </c>
      <c r="BI1528" s="39"/>
      <c r="BJ1528" s="39" t="str">
        <f>IF(F1528="ei löydy","uusi tie",IF(E1528=0,"tieosoite muuttunut",IF(E1528=1,VLOOKUP(D1528,'2015'!$F$12:$AL$1887,31,FALSE),"-")))</f>
        <v>musta</v>
      </c>
      <c r="BK1528" s="67" t="str">
        <f>IF(E1528=1,VLOOKUP(D1528,'2015'!$F$12:$AL$1887,32,FALSE),"-")</f>
        <v>musta</v>
      </c>
      <c r="BL1528" s="39" t="str">
        <f>IF(F1528="ei löydy","uusi tie",IF(E1528=0,"tieosoite muuttunut",IF(E1528=1,VLOOKUP(D1528,'2015'!$F$12:$AL$1887,33,FALSE),"-")))</f>
        <v>musta</v>
      </c>
      <c r="BM1528" s="39"/>
      <c r="BN1528" s="217" t="str">
        <f>VLOOKUP(D1528,'2015'!$F$12:$AL$1887,33,FALSE)</f>
        <v>musta</v>
      </c>
      <c r="BO1528" s="39"/>
      <c r="BP1528" s="115" t="s">
        <v>10</v>
      </c>
      <c r="BQ1528" s="30"/>
      <c r="BS1528" s="5"/>
      <c r="BU1528" s="37"/>
      <c r="BV1528" s="30" t="s">
        <v>10</v>
      </c>
      <c r="BX1528" t="str">
        <f>IF(E1528=1,VLOOKUP(D1528,'2015'!$F$12:$AX$1887,43,FALSE),"-")</f>
        <v>musta</v>
      </c>
      <c r="BY1528" t="str">
        <f>IF(E1528=1,VLOOKUP(D1528,'2015'!$F$12:$AX$1887,44,FALSE),"-")</f>
        <v>musta</v>
      </c>
      <c r="BZ1528" t="str">
        <f>IF(E1528=1,VLOOKUP(D1528,'2015'!$F$12:$AX$1887,45,FALSE),"-")</f>
        <v>musta</v>
      </c>
      <c r="CA1528" s="31">
        <f t="shared" si="398"/>
        <v>10</v>
      </c>
      <c r="CB1528" s="31">
        <f t="shared" si="399"/>
        <v>10</v>
      </c>
      <c r="CC1528" s="31">
        <f t="shared" si="400"/>
        <v>0</v>
      </c>
      <c r="CD1528" s="31">
        <f t="shared" si="401"/>
        <v>0</v>
      </c>
      <c r="CE1528" s="31">
        <f t="shared" si="402"/>
        <v>0</v>
      </c>
      <c r="CO1528" s="2" t="s">
        <v>35</v>
      </c>
      <c r="CP1528" s="2" t="s">
        <v>35</v>
      </c>
    </row>
    <row r="1529" spans="1:94" ht="15.75" thickBot="1" x14ac:dyDescent="0.3">
      <c r="A1529" s="50"/>
      <c r="B1529" s="50"/>
      <c r="C1529" s="50" t="str">
        <f t="shared" si="391"/>
        <v>13661_3_6410</v>
      </c>
      <c r="D1529" s="51" t="str">
        <f t="shared" si="392"/>
        <v>13661_3</v>
      </c>
      <c r="E1529" s="224">
        <f>IFERROR(VLOOKUP(C1529,'2015'!$C$12:$D$1887,2,FALSE),0)</f>
        <v>1</v>
      </c>
      <c r="F1529" s="51">
        <f>IFERROR(K1529-IFERROR(VLOOKUP(D1529,'2015'!$F$12:$I$1887,4,FALSE),"ei löydy"),"ei löydy")</f>
        <v>0</v>
      </c>
      <c r="G1529" s="224">
        <f>IFERROR(VLOOKUP(Työfile_2024!C1529,Liikennemalli!$D$6:$G$1921,4,FALSE),0)</f>
        <v>1</v>
      </c>
      <c r="H1529" s="225">
        <f>K1529-IFERROR(VLOOKUP(Työfile_2024!D1529,Liikennemalli!$C$6:$H$1921,6,FALSE),"ei löydy")</f>
        <v>0</v>
      </c>
      <c r="I1529" s="80">
        <v>13661</v>
      </c>
      <c r="J1529" s="52">
        <v>3</v>
      </c>
      <c r="K1529" s="52">
        <v>6410</v>
      </c>
      <c r="L1529" s="53"/>
      <c r="M1529" s="54"/>
      <c r="N1529" s="54"/>
      <c r="O1529" s="54"/>
      <c r="P1529" s="54"/>
      <c r="Q1529" s="55"/>
      <c r="R1529" s="55"/>
      <c r="S1529" s="55"/>
      <c r="T1529" s="55"/>
      <c r="U1529" s="52"/>
      <c r="V1529" s="56">
        <v>97</v>
      </c>
      <c r="W1529" s="56">
        <v>6</v>
      </c>
      <c r="X1529" s="56">
        <v>94</v>
      </c>
      <c r="Y1529" s="56">
        <f>VLOOKUP(D1529,Liikennemalli24!$D$2:$F$1804,2,FALSE)</f>
        <v>534</v>
      </c>
      <c r="Z1529" s="57">
        <f>VLOOKUP(D1529,Liikennemalli24!$D$2:$F$1804,3,FALSE)</f>
        <v>0.94099999999999995</v>
      </c>
      <c r="AA1529" s="178">
        <f>IF(G1529=1,VLOOKUP(C1529,Liikennemalli!$D$6:$H$1921,2,FALSE),"-")</f>
        <v>281.02179766015098</v>
      </c>
      <c r="AB1529" s="197">
        <f>IF(G1529=1,VLOOKUP(C1529,Liikennemalli!$D$6:$H$1921,3,FALSE),"-")</f>
        <v>0.95181392271795395</v>
      </c>
      <c r="AC1529" s="134">
        <f>IF(E1529=1,VLOOKUP(Työfile_2024!D1529,'2015'!$F$12:$X$1887,18,FALSE),"-")</f>
        <v>284</v>
      </c>
      <c r="AD1529" s="127">
        <f>IF(E1529=1,VLOOKUP(Työfile_2024!D1529,'2015'!$F$12:$X$1887,19,FALSE),"-")</f>
        <v>0.97</v>
      </c>
      <c r="AI1529" s="127">
        <f>IF(E1529=1,VLOOKUP(Työfile_2024!D1529,'2015'!$F$12:$AB$1887,20,FALSE),"-")</f>
        <v>0</v>
      </c>
      <c r="AJ1529" s="127">
        <f>IF(E1529=1,VLOOKUP(Työfile_2024!D1529,'2015'!$F$12:$AB$1887,21,FALSE),"-")</f>
        <v>0</v>
      </c>
      <c r="AK1529" s="127">
        <f>IF(E1529=1,VLOOKUP(Työfile_2024!D1529,'2015'!$F$12:$AB$1887,22,FALSE),"-")</f>
        <v>0</v>
      </c>
      <c r="AL1529" s="127">
        <f>IF(E1529=1,VLOOKUP(Työfile_2024!D1529,'2015'!$F$12:$AB$1887,23,FALSE),"-")</f>
        <v>0</v>
      </c>
      <c r="AM1529" s="56">
        <f>VLOOKUP(Työfile_2024!D1529,Tmatkat_20km_tarkasteltava_verk!$C$2:$D$1804,2,FALSE)</f>
        <v>32</v>
      </c>
      <c r="AN1529" s="148">
        <f t="shared" si="389"/>
        <v>0.32989690721649484</v>
      </c>
      <c r="AO1529" s="178">
        <f>IF(E1529=1,VLOOKUP(Työfile_2024!D1529,'2015'!$F$12:$AC$1887,24,FALSE),"-")</f>
        <v>90</v>
      </c>
      <c r="AP1529" s="52">
        <f>VLOOKUP(D1529,Tarkasteltava_verkko_2024_harva!$E$2:$I$1804,5,FALSE)</f>
        <v>0</v>
      </c>
      <c r="AQ1529" s="52">
        <f>VLOOKUP(D1529,Tarkasteltava_verkko_2024_harva!$E$2:$I$1804,4,FALSE)</f>
        <v>0</v>
      </c>
      <c r="AR1529" s="148">
        <v>0</v>
      </c>
      <c r="AS1529" s="170" t="str">
        <f>IFERROR(VLOOKUP(C1529,'2015'!$C$12:$AG$1887,30,FALSE),"-")</f>
        <v/>
      </c>
      <c r="AT1529" s="148">
        <v>0</v>
      </c>
      <c r="AU1529" s="170">
        <f>IFERROR(VLOOKUP(C1529,'2015'!$C$12:$AG$1887,31,FALSE),"-")</f>
        <v>0</v>
      </c>
      <c r="AV1529" s="106"/>
      <c r="AW1529" s="63">
        <f>IFERROR(VLOOKUP(C1529,Merkittävyysluokitus!$A$2:$J$1705,10,FALSE),"-")</f>
        <v>4</v>
      </c>
      <c r="AX1529" s="175">
        <f>IFERROR(VLOOKUP(C1529,Merkittävyysluokitus!$A$2:$J$1705,6,FALSE),"-")</f>
        <v>1.6639680365296803</v>
      </c>
      <c r="AY1529" s="175">
        <f>IFERROR(VLOOKUP(C1529,Merkittävyysluokitus!$A$2:$J$1705,7,FALSE),"-")</f>
        <v>0.41099999999999992</v>
      </c>
      <c r="AZ1529" s="175">
        <f>IFERROR(VLOOKUP(C1529,Merkittävyysluokitus!$A$2:$J$1705,8,FALSE),"-")</f>
        <v>0.75296803652968036</v>
      </c>
      <c r="BA1529" s="175">
        <f>IFERROR(VLOOKUP(C1529,Merkittävyysluokitus!$A$2:$J$1705,9,FALSE),"-")</f>
        <v>0.5</v>
      </c>
      <c r="BB1529" s="203"/>
      <c r="BC1529" s="203" t="str">
        <f t="shared" si="390"/>
        <v/>
      </c>
      <c r="BD1529" s="39" t="str">
        <f t="shared" si="403"/>
        <v>musta</v>
      </c>
      <c r="BE1529" s="68" t="str">
        <f t="shared" si="385"/>
        <v>musta</v>
      </c>
      <c r="BF1529" s="68" t="str">
        <f t="shared" si="386"/>
        <v>musta</v>
      </c>
      <c r="BG1529" s="68" t="str">
        <f t="shared" si="387"/>
        <v>musta</v>
      </c>
      <c r="BH1529" s="208" t="str">
        <f t="shared" si="388"/>
        <v>musta</v>
      </c>
      <c r="BI1529" s="39"/>
      <c r="BJ1529" s="39" t="str">
        <f>IF(F1529="ei löydy","uusi tie",IF(E1529=0,"tieosoite muuttunut",IF(E1529=1,VLOOKUP(D1529,'2015'!$F$12:$AL$1887,31,FALSE),"-")))</f>
        <v>musta</v>
      </c>
      <c r="BK1529" s="67" t="str">
        <f>IF(E1529=1,VLOOKUP(D1529,'2015'!$F$12:$AL$1887,32,FALSE),"-")</f>
        <v>musta</v>
      </c>
      <c r="BL1529" s="39" t="str">
        <f>IF(F1529="ei löydy","uusi tie",IF(E1529=0,"tieosoite muuttunut",IF(E1529=1,VLOOKUP(D1529,'2015'!$F$12:$AL$1887,33,FALSE),"-")))</f>
        <v>musta</v>
      </c>
      <c r="BM1529" s="39"/>
      <c r="BN1529" s="217" t="str">
        <f>VLOOKUP(D1529,'2015'!$F$12:$AL$1887,33,FALSE)</f>
        <v>musta</v>
      </c>
      <c r="BO1529" s="39"/>
      <c r="BP1529" s="115" t="s">
        <v>10</v>
      </c>
      <c r="BQ1529" s="30"/>
      <c r="BS1529" s="5"/>
      <c r="BU1529" s="37"/>
      <c r="BV1529" s="30" t="s">
        <v>10</v>
      </c>
      <c r="BX1529" t="str">
        <f>IF(E1529=1,VLOOKUP(D1529,'2015'!$F$12:$AX$1887,43,FALSE),"-")</f>
        <v>musta</v>
      </c>
      <c r="BY1529" t="str">
        <f>IF(E1529=1,VLOOKUP(D1529,'2015'!$F$12:$AX$1887,44,FALSE),"-")</f>
        <v>musta</v>
      </c>
      <c r="BZ1529" t="str">
        <f>IF(E1529=1,VLOOKUP(D1529,'2015'!$F$12:$AX$1887,45,FALSE),"-")</f>
        <v>musta</v>
      </c>
      <c r="CA1529" s="31">
        <f t="shared" si="398"/>
        <v>10</v>
      </c>
      <c r="CB1529" s="31">
        <f t="shared" si="399"/>
        <v>10</v>
      </c>
      <c r="CC1529" s="31">
        <f t="shared" si="400"/>
        <v>0</v>
      </c>
      <c r="CD1529" s="31">
        <f t="shared" si="401"/>
        <v>0</v>
      </c>
      <c r="CE1529" s="31">
        <f t="shared" si="402"/>
        <v>0</v>
      </c>
      <c r="CO1529" s="32" t="s">
        <v>34</v>
      </c>
      <c r="CP1529" s="2" t="s">
        <v>35</v>
      </c>
    </row>
    <row r="1530" spans="1:94" ht="15.75" thickBot="1" x14ac:dyDescent="0.3">
      <c r="A1530" s="50"/>
      <c r="B1530" s="50"/>
      <c r="C1530" s="50" t="str">
        <f t="shared" si="391"/>
        <v>13661_4_6955</v>
      </c>
      <c r="D1530" s="51" t="str">
        <f t="shared" si="392"/>
        <v>13661_4</v>
      </c>
      <c r="E1530" s="224">
        <f>IFERROR(VLOOKUP(C1530,'2015'!$C$12:$D$1887,2,FALSE),0)</f>
        <v>1</v>
      </c>
      <c r="F1530" s="51">
        <f>IFERROR(K1530-IFERROR(VLOOKUP(D1530,'2015'!$F$12:$I$1887,4,FALSE),"ei löydy"),"ei löydy")</f>
        <v>0</v>
      </c>
      <c r="G1530" s="224">
        <f>IFERROR(VLOOKUP(Työfile_2024!C1530,Liikennemalli!$D$6:$G$1921,4,FALSE),0)</f>
        <v>1</v>
      </c>
      <c r="H1530" s="225">
        <f>K1530-IFERROR(VLOOKUP(Työfile_2024!D1530,Liikennemalli!$C$6:$H$1921,6,FALSE),"ei löydy")</f>
        <v>0</v>
      </c>
      <c r="I1530" s="80">
        <v>13661</v>
      </c>
      <c r="J1530" s="52">
        <v>4</v>
      </c>
      <c r="K1530" s="52">
        <v>6955</v>
      </c>
      <c r="L1530" s="53"/>
      <c r="M1530" s="54"/>
      <c r="N1530" s="54"/>
      <c r="O1530" s="54"/>
      <c r="P1530" s="54"/>
      <c r="Q1530" s="55"/>
      <c r="R1530" s="55"/>
      <c r="S1530" s="55"/>
      <c r="T1530" s="55"/>
      <c r="U1530" s="52"/>
      <c r="V1530" s="56">
        <v>422</v>
      </c>
      <c r="W1530" s="56">
        <v>20</v>
      </c>
      <c r="X1530" s="56">
        <v>442</v>
      </c>
      <c r="Y1530" s="56">
        <f>VLOOKUP(D1530,Liikennemalli24!$D$2:$F$1804,2,FALSE)</f>
        <v>572</v>
      </c>
      <c r="Z1530" s="57">
        <f>VLOOKUP(D1530,Liikennemalli24!$D$2:$F$1804,3,FALSE)</f>
        <v>0.69699999999999995</v>
      </c>
      <c r="AA1530" s="178">
        <f>IF(G1530=1,VLOOKUP(C1530,Liikennemalli!$D$6:$H$1921,2,FALSE),"-")</f>
        <v>272.09794038540099</v>
      </c>
      <c r="AB1530" s="197">
        <f>IF(G1530=1,VLOOKUP(C1530,Liikennemalli!$D$6:$H$1921,3,FALSE),"-")</f>
        <v>0.79200290949226404</v>
      </c>
      <c r="AC1530" s="134">
        <f>IF(E1530=1,VLOOKUP(Työfile_2024!D1530,'2015'!$F$12:$X$1887,18,FALSE),"-")</f>
        <v>270</v>
      </c>
      <c r="AD1530" s="127">
        <f>IF(E1530=1,VLOOKUP(Työfile_2024!D1530,'2015'!$F$12:$X$1887,19,FALSE),"-")</f>
        <v>0.89</v>
      </c>
      <c r="AI1530" s="127">
        <f>IF(E1530=1,VLOOKUP(Työfile_2024!D1530,'2015'!$F$12:$AB$1887,20,FALSE),"-")</f>
        <v>0</v>
      </c>
      <c r="AJ1530" s="127">
        <f>IF(E1530=1,VLOOKUP(Työfile_2024!D1530,'2015'!$F$12:$AB$1887,21,FALSE),"-")</f>
        <v>0</v>
      </c>
      <c r="AK1530" s="127">
        <f>IF(E1530=1,VLOOKUP(Työfile_2024!D1530,'2015'!$F$12:$AB$1887,22,FALSE),"-")</f>
        <v>0</v>
      </c>
      <c r="AL1530" s="127">
        <f>IF(E1530=1,VLOOKUP(Työfile_2024!D1530,'2015'!$F$12:$AB$1887,23,FALSE),"-")</f>
        <v>0</v>
      </c>
      <c r="AM1530" s="56">
        <f>VLOOKUP(Työfile_2024!D1530,Tmatkat_20km_tarkasteltava_verk!$C$2:$D$1804,2,FALSE)</f>
        <v>56</v>
      </c>
      <c r="AN1530" s="148">
        <f t="shared" si="389"/>
        <v>0.13270142180094788</v>
      </c>
      <c r="AO1530" s="178">
        <f>IF(E1530=1,VLOOKUP(Työfile_2024!D1530,'2015'!$F$12:$AC$1887,24,FALSE),"-")</f>
        <v>98</v>
      </c>
      <c r="AP1530" s="52">
        <f>VLOOKUP(D1530,Tarkasteltava_verkko_2024_harva!$E$2:$I$1804,5,FALSE)</f>
        <v>0</v>
      </c>
      <c r="AQ1530" s="52">
        <f>VLOOKUP(D1530,Tarkasteltava_verkko_2024_harva!$E$2:$I$1804,4,FALSE)</f>
        <v>0</v>
      </c>
      <c r="AR1530" s="148">
        <v>0</v>
      </c>
      <c r="AS1530" s="170" t="str">
        <f>IFERROR(VLOOKUP(C1530,'2015'!$C$12:$AG$1887,30,FALSE),"-")</f>
        <v/>
      </c>
      <c r="AT1530" s="148">
        <v>0</v>
      </c>
      <c r="AU1530" s="170">
        <f>IFERROR(VLOOKUP(C1530,'2015'!$C$12:$AG$1887,31,FALSE),"-")</f>
        <v>0</v>
      </c>
      <c r="AV1530" s="106"/>
      <c r="AW1530" s="63">
        <f>IFERROR(VLOOKUP(C1530,Merkittävyysluokitus!$A$2:$J$1705,10,FALSE),"-")</f>
        <v>3</v>
      </c>
      <c r="AX1530" s="175">
        <f>IFERROR(VLOOKUP(C1530,Merkittävyysluokitus!$A$2:$J$1705,6,FALSE),"-")</f>
        <v>4.2544931506849313</v>
      </c>
      <c r="AY1530" s="175">
        <f>IFERROR(VLOOKUP(C1530,Merkittävyysluokitus!$A$2:$J$1705,7,FALSE),"-")</f>
        <v>1.5859999999999996</v>
      </c>
      <c r="AZ1530" s="175">
        <f>IFERROR(VLOOKUP(C1530,Merkittävyysluokitus!$A$2:$J$1705,8,FALSE),"-")</f>
        <v>2.1684931506849314</v>
      </c>
      <c r="BA1530" s="175">
        <f>IFERROR(VLOOKUP(C1530,Merkittävyysluokitus!$A$2:$J$1705,9,FALSE),"-")</f>
        <v>0.5</v>
      </c>
      <c r="BB1530" s="203"/>
      <c r="BC1530" s="203" t="str">
        <f t="shared" si="390"/>
        <v/>
      </c>
      <c r="BD1530" s="39" t="str">
        <f t="shared" si="403"/>
        <v>musta</v>
      </c>
      <c r="BE1530" s="68" t="str">
        <f t="shared" si="385"/>
        <v>musta</v>
      </c>
      <c r="BF1530" s="68" t="str">
        <f t="shared" si="386"/>
        <v>musta</v>
      </c>
      <c r="BG1530" s="68" t="str">
        <f t="shared" si="387"/>
        <v>musta</v>
      </c>
      <c r="BH1530" s="208" t="str">
        <f t="shared" si="388"/>
        <v>musta</v>
      </c>
      <c r="BI1530" s="39"/>
      <c r="BJ1530" s="39" t="str">
        <f>IF(F1530="ei löydy","uusi tie",IF(E1530=0,"tieosoite muuttunut",IF(E1530=1,VLOOKUP(D1530,'2015'!$F$12:$AL$1887,31,FALSE),"-")))</f>
        <v>musta</v>
      </c>
      <c r="BK1530" s="67" t="str">
        <f>IF(E1530=1,VLOOKUP(D1530,'2015'!$F$12:$AL$1887,32,FALSE),"-")</f>
        <v>musta</v>
      </c>
      <c r="BL1530" s="39" t="str">
        <f>IF(F1530="ei löydy","uusi tie",IF(E1530=0,"tieosoite muuttunut",IF(E1530=1,VLOOKUP(D1530,'2015'!$F$12:$AL$1887,33,FALSE),"-")))</f>
        <v>musta</v>
      </c>
      <c r="BM1530" s="39"/>
      <c r="BN1530" s="217" t="str">
        <f>VLOOKUP(D1530,'2015'!$F$12:$AL$1887,33,FALSE)</f>
        <v>musta</v>
      </c>
      <c r="BO1530" s="39"/>
      <c r="BP1530" s="115" t="s">
        <v>10</v>
      </c>
      <c r="BQ1530" s="30"/>
      <c r="BS1530" s="5"/>
      <c r="BU1530" s="37"/>
      <c r="BV1530" s="30" t="s">
        <v>10</v>
      </c>
      <c r="BX1530" t="str">
        <f>IF(E1530=1,VLOOKUP(D1530,'2015'!$F$12:$AX$1887,43,FALSE),"-")</f>
        <v>musta</v>
      </c>
      <c r="BY1530" t="str">
        <f>IF(E1530=1,VLOOKUP(D1530,'2015'!$F$12:$AX$1887,44,FALSE),"-")</f>
        <v>musta</v>
      </c>
      <c r="BZ1530" t="str">
        <f>IF(E1530=1,VLOOKUP(D1530,'2015'!$F$12:$AX$1887,45,FALSE),"-")</f>
        <v>musta</v>
      </c>
      <c r="CA1530" s="31">
        <f t="shared" si="398"/>
        <v>10</v>
      </c>
      <c r="CB1530" s="31">
        <f t="shared" si="399"/>
        <v>10</v>
      </c>
      <c r="CC1530" s="31">
        <f t="shared" si="400"/>
        <v>0</v>
      </c>
      <c r="CD1530" s="31">
        <f t="shared" si="401"/>
        <v>0</v>
      </c>
      <c r="CE1530" s="31">
        <f t="shared" si="402"/>
        <v>0</v>
      </c>
      <c r="CO1530" s="2" t="s">
        <v>35</v>
      </c>
      <c r="CP1530" s="2" t="s">
        <v>35</v>
      </c>
    </row>
    <row r="1531" spans="1:94" ht="15.75" thickBot="1" x14ac:dyDescent="0.3">
      <c r="A1531" s="50"/>
      <c r="B1531" s="50"/>
      <c r="C1531" s="50" t="str">
        <f t="shared" si="391"/>
        <v>13663_1_7770</v>
      </c>
      <c r="D1531" s="51" t="str">
        <f t="shared" si="392"/>
        <v>13663_1</v>
      </c>
      <c r="E1531" s="224">
        <f>IFERROR(VLOOKUP(C1531,'2015'!$C$12:$D$1887,2,FALSE),0)</f>
        <v>1</v>
      </c>
      <c r="F1531" s="51">
        <f>IFERROR(K1531-IFERROR(VLOOKUP(D1531,'2015'!$F$12:$I$1887,4,FALSE),"ei löydy"),"ei löydy")</f>
        <v>0</v>
      </c>
      <c r="G1531" s="224">
        <f>IFERROR(VLOOKUP(Työfile_2024!C1531,Liikennemalli!$D$6:$G$1921,4,FALSE),0)</f>
        <v>1</v>
      </c>
      <c r="H1531" s="225">
        <f>K1531-IFERROR(VLOOKUP(Työfile_2024!D1531,Liikennemalli!$C$6:$H$1921,6,FALSE),"ei löydy")</f>
        <v>0</v>
      </c>
      <c r="I1531" s="80">
        <v>13663</v>
      </c>
      <c r="J1531" s="52">
        <v>1</v>
      </c>
      <c r="K1531" s="52">
        <v>7770</v>
      </c>
      <c r="L1531" s="53"/>
      <c r="M1531" s="54"/>
      <c r="N1531" s="54"/>
      <c r="O1531" s="54"/>
      <c r="P1531" s="54"/>
      <c r="Q1531" s="55"/>
      <c r="R1531" s="55"/>
      <c r="S1531" s="55"/>
      <c r="T1531" s="55"/>
      <c r="U1531" s="52"/>
      <c r="V1531" s="56">
        <v>141</v>
      </c>
      <c r="W1531" s="56">
        <v>10</v>
      </c>
      <c r="X1531" s="56">
        <v>132</v>
      </c>
      <c r="Y1531" s="56">
        <f>VLOOKUP(D1531,Liikennemalli24!$D$2:$F$1804,2,FALSE)</f>
        <v>86</v>
      </c>
      <c r="Z1531" s="57">
        <f>VLOOKUP(D1531,Liikennemalli24!$D$2:$F$1804,3,FALSE)</f>
        <v>0.27400000000000002</v>
      </c>
      <c r="AA1531" s="178">
        <f>IF(G1531=1,VLOOKUP(C1531,Liikennemalli!$D$6:$H$1921,2,FALSE),"-")</f>
        <v>40.9096566127537</v>
      </c>
      <c r="AB1531" s="197">
        <f>IF(G1531=1,VLOOKUP(C1531,Liikennemalli!$D$6:$H$1921,3,FALSE),"-")</f>
        <v>0.298406883183025</v>
      </c>
      <c r="AC1531" s="134">
        <f>IF(E1531=1,VLOOKUP(Työfile_2024!D1531,'2015'!$F$12:$X$1887,18,FALSE),"-")</f>
        <v>72</v>
      </c>
      <c r="AD1531" s="127">
        <f>IF(E1531=1,VLOOKUP(Työfile_2024!D1531,'2015'!$F$12:$X$1887,19,FALSE),"-")</f>
        <v>0.5</v>
      </c>
      <c r="AI1531" s="127">
        <f>IF(E1531=1,VLOOKUP(Työfile_2024!D1531,'2015'!$F$12:$AB$1887,20,FALSE),"-")</f>
        <v>0</v>
      </c>
      <c r="AJ1531" s="127">
        <f>IF(E1531=1,VLOOKUP(Työfile_2024!D1531,'2015'!$F$12:$AB$1887,21,FALSE),"-")</f>
        <v>0</v>
      </c>
      <c r="AK1531" s="127">
        <f>IF(E1531=1,VLOOKUP(Työfile_2024!D1531,'2015'!$F$12:$AB$1887,22,FALSE),"-")</f>
        <v>0</v>
      </c>
      <c r="AL1531" s="127">
        <f>IF(E1531=1,VLOOKUP(Työfile_2024!D1531,'2015'!$F$12:$AB$1887,23,FALSE),"-")</f>
        <v>0</v>
      </c>
      <c r="AM1531" s="56">
        <f>VLOOKUP(Työfile_2024!D1531,Tmatkat_20km_tarkasteltava_verk!$C$2:$D$1804,2,FALSE)</f>
        <v>30</v>
      </c>
      <c r="AN1531" s="148">
        <f t="shared" si="389"/>
        <v>0.21276595744680851</v>
      </c>
      <c r="AO1531" s="178">
        <f>IF(E1531=1,VLOOKUP(Työfile_2024!D1531,'2015'!$F$12:$AC$1887,24,FALSE),"-")</f>
        <v>11</v>
      </c>
      <c r="AP1531" s="52">
        <f>VLOOKUP(D1531,Tarkasteltava_verkko_2024_harva!$E$2:$I$1804,5,FALSE)</f>
        <v>0</v>
      </c>
      <c r="AQ1531" s="52">
        <f>VLOOKUP(D1531,Tarkasteltava_verkko_2024_harva!$E$2:$I$1804,4,FALSE)</f>
        <v>0</v>
      </c>
      <c r="AR1531" s="148">
        <v>0</v>
      </c>
      <c r="AS1531" s="170" t="str">
        <f>IFERROR(VLOOKUP(C1531,'2015'!$C$12:$AG$1887,30,FALSE),"-")</f>
        <v/>
      </c>
      <c r="AT1531" s="148">
        <v>0</v>
      </c>
      <c r="AU1531" s="170">
        <f>IFERROR(VLOOKUP(C1531,'2015'!$C$12:$AG$1887,31,FALSE),"-")</f>
        <v>0</v>
      </c>
      <c r="AV1531" s="106"/>
      <c r="AW1531" s="63">
        <f>IFERROR(VLOOKUP(C1531,Merkittävyysluokitus!$A$2:$J$1705,10,FALSE),"-")</f>
        <v>4</v>
      </c>
      <c r="AX1531" s="175">
        <f>IFERROR(VLOOKUP(C1531,Merkittävyysluokitus!$A$2:$J$1705,6,FALSE),"-")</f>
        <v>2.4492633181126329</v>
      </c>
      <c r="AY1531" s="175">
        <f>IFERROR(VLOOKUP(C1531,Merkittävyysluokitus!$A$2:$J$1705,7,FALSE),"-")</f>
        <v>0.70299999999999996</v>
      </c>
      <c r="AZ1531" s="175">
        <f>IFERROR(VLOOKUP(C1531,Merkittävyysluokitus!$A$2:$J$1705,8,FALSE),"-")</f>
        <v>1.246263318112633</v>
      </c>
      <c r="BA1531" s="175">
        <f>IFERROR(VLOOKUP(C1531,Merkittävyysluokitus!$A$2:$J$1705,9,FALSE),"-")</f>
        <v>0.5</v>
      </c>
      <c r="BB1531" s="203"/>
      <c r="BC1531" s="203" t="str">
        <f t="shared" si="390"/>
        <v/>
      </c>
      <c r="BD1531" s="39" t="str">
        <f t="shared" si="403"/>
        <v>musta</v>
      </c>
      <c r="BE1531" s="68" t="str">
        <f t="shared" si="385"/>
        <v>musta</v>
      </c>
      <c r="BF1531" s="68" t="str">
        <f t="shared" si="386"/>
        <v>musta</v>
      </c>
      <c r="BG1531" s="68" t="str">
        <f t="shared" si="387"/>
        <v>musta</v>
      </c>
      <c r="BH1531" s="208" t="str">
        <f t="shared" si="388"/>
        <v>musta</v>
      </c>
      <c r="BI1531" s="39"/>
      <c r="BJ1531" s="39" t="str">
        <f>IF(F1531="ei löydy","uusi tie",IF(E1531=0,"tieosoite muuttunut",IF(E1531=1,VLOOKUP(D1531,'2015'!$F$12:$AL$1887,31,FALSE),"-")))</f>
        <v>musta</v>
      </c>
      <c r="BK1531" s="67" t="str">
        <f>IF(E1531=1,VLOOKUP(D1531,'2015'!$F$12:$AL$1887,32,FALSE),"-")</f>
        <v>musta</v>
      </c>
      <c r="BL1531" s="39" t="str">
        <f>IF(F1531="ei löydy","uusi tie",IF(E1531=0,"tieosoite muuttunut",IF(E1531=1,VLOOKUP(D1531,'2015'!$F$12:$AL$1887,33,FALSE),"-")))</f>
        <v>musta</v>
      </c>
      <c r="BM1531" s="39"/>
      <c r="BN1531" s="217" t="str">
        <f>VLOOKUP(D1531,'2015'!$F$12:$AL$1887,33,FALSE)</f>
        <v>musta</v>
      </c>
      <c r="BO1531" s="39"/>
      <c r="BP1531" s="115" t="s">
        <v>10</v>
      </c>
      <c r="BQ1531" s="30"/>
      <c r="BS1531" s="5"/>
      <c r="BU1531" s="37"/>
      <c r="BV1531" s="30" t="s">
        <v>10</v>
      </c>
      <c r="BX1531" t="str">
        <f>IF(E1531=1,VLOOKUP(D1531,'2015'!$F$12:$AX$1887,43,FALSE),"-")</f>
        <v>musta</v>
      </c>
      <c r="BY1531" t="str">
        <f>IF(E1531=1,VLOOKUP(D1531,'2015'!$F$12:$AX$1887,44,FALSE),"-")</f>
        <v>musta</v>
      </c>
      <c r="BZ1531" t="str">
        <f>IF(E1531=1,VLOOKUP(D1531,'2015'!$F$12:$AX$1887,45,FALSE),"-")</f>
        <v>musta</v>
      </c>
      <c r="CA1531" s="31">
        <f t="shared" si="398"/>
        <v>1</v>
      </c>
      <c r="CB1531" s="31">
        <f t="shared" si="399"/>
        <v>1</v>
      </c>
      <c r="CC1531" s="31">
        <f t="shared" si="400"/>
        <v>0</v>
      </c>
      <c r="CD1531" s="31">
        <f t="shared" si="401"/>
        <v>0</v>
      </c>
      <c r="CE1531" s="31">
        <f t="shared" si="402"/>
        <v>0</v>
      </c>
      <c r="CO1531" s="2" t="s">
        <v>35</v>
      </c>
      <c r="CP1531" s="2" t="s">
        <v>35</v>
      </c>
    </row>
    <row r="1532" spans="1:94" ht="15.75" thickBot="1" x14ac:dyDescent="0.3">
      <c r="A1532" s="50"/>
      <c r="B1532" s="50"/>
      <c r="C1532" s="50" t="str">
        <f t="shared" si="391"/>
        <v>13669_1_9418</v>
      </c>
      <c r="D1532" s="51" t="str">
        <f t="shared" si="392"/>
        <v>13669_1</v>
      </c>
      <c r="E1532" s="224">
        <f>IFERROR(VLOOKUP(C1532,'2015'!$C$12:$D$1887,2,FALSE),0)</f>
        <v>1</v>
      </c>
      <c r="F1532" s="51">
        <f>IFERROR(K1532-IFERROR(VLOOKUP(D1532,'2015'!$F$12:$I$1887,4,FALSE),"ei löydy"),"ei löydy")</f>
        <v>0</v>
      </c>
      <c r="G1532" s="224">
        <f>IFERROR(VLOOKUP(Työfile_2024!C1532,Liikennemalli!$D$6:$G$1921,4,FALSE),0)</f>
        <v>1</v>
      </c>
      <c r="H1532" s="225">
        <f>K1532-IFERROR(VLOOKUP(Työfile_2024!D1532,Liikennemalli!$C$6:$H$1921,6,FALSE),"ei löydy")</f>
        <v>0</v>
      </c>
      <c r="I1532" s="80">
        <v>13669</v>
      </c>
      <c r="J1532" s="52">
        <v>1</v>
      </c>
      <c r="K1532" s="52">
        <v>9418</v>
      </c>
      <c r="L1532" s="53"/>
      <c r="M1532" s="54"/>
      <c r="N1532" s="54"/>
      <c r="O1532" s="54"/>
      <c r="P1532" s="54"/>
      <c r="Q1532" s="55"/>
      <c r="R1532" s="55"/>
      <c r="S1532" s="55"/>
      <c r="T1532" s="55"/>
      <c r="U1532" s="52"/>
      <c r="V1532" s="56">
        <v>89</v>
      </c>
      <c r="W1532" s="56">
        <v>6</v>
      </c>
      <c r="X1532" s="56">
        <v>66</v>
      </c>
      <c r="Y1532" s="56">
        <f>VLOOKUP(D1532,Liikennemalli24!$D$2:$F$1804,2,FALSE)</f>
        <v>224</v>
      </c>
      <c r="Z1532" s="57">
        <f>VLOOKUP(D1532,Liikennemalli24!$D$2:$F$1804,3,FALSE)</f>
        <v>0.97</v>
      </c>
      <c r="AA1532" s="178">
        <f>IF(G1532=1,VLOOKUP(C1532,Liikennemalli!$D$6:$H$1921,2,FALSE),"-")</f>
        <v>100.649880585378</v>
      </c>
      <c r="AB1532" s="197">
        <f>IF(G1532=1,VLOOKUP(C1532,Liikennemalli!$D$6:$H$1921,3,FALSE),"-")</f>
        <v>0.94740693775662699</v>
      </c>
      <c r="AC1532" s="134">
        <f>IF(E1532=1,VLOOKUP(Työfile_2024!D1532,'2015'!$F$12:$X$1887,18,FALSE),"-")</f>
        <v>250</v>
      </c>
      <c r="AD1532" s="127">
        <f>IF(E1532=1,VLOOKUP(Työfile_2024!D1532,'2015'!$F$12:$X$1887,19,FALSE),"-")</f>
        <v>0.83</v>
      </c>
      <c r="AI1532" s="127">
        <f>IF(E1532=1,VLOOKUP(Työfile_2024!D1532,'2015'!$F$12:$AB$1887,20,FALSE),"-")</f>
        <v>0</v>
      </c>
      <c r="AJ1532" s="127">
        <f>IF(E1532=1,VLOOKUP(Työfile_2024!D1532,'2015'!$F$12:$AB$1887,21,FALSE),"-")</f>
        <v>0</v>
      </c>
      <c r="AK1532" s="127">
        <f>IF(E1532=1,VLOOKUP(Työfile_2024!D1532,'2015'!$F$12:$AB$1887,22,FALSE),"-")</f>
        <v>0</v>
      </c>
      <c r="AL1532" s="127">
        <f>IF(E1532=1,VLOOKUP(Työfile_2024!D1532,'2015'!$F$12:$AB$1887,23,FALSE),"-")</f>
        <v>0</v>
      </c>
      <c r="AM1532" s="56">
        <f>VLOOKUP(Työfile_2024!D1532,Tmatkat_20km_tarkasteltava_verk!$C$2:$D$1804,2,FALSE)</f>
        <v>34</v>
      </c>
      <c r="AN1532" s="148">
        <f t="shared" si="389"/>
        <v>0.38202247191011235</v>
      </c>
      <c r="AO1532" s="178">
        <f>IF(E1532=1,VLOOKUP(Työfile_2024!D1532,'2015'!$F$12:$AC$1887,24,FALSE),"-")</f>
        <v>74</v>
      </c>
      <c r="AP1532" s="52" t="str">
        <f>VLOOKUP(D1532,Tarkasteltava_verkko_2024_harva!$E$2:$I$1804,5,FALSE)</f>
        <v>tiivis</v>
      </c>
      <c r="AQ1532" s="52">
        <f>VLOOKUP(D1532,Tarkasteltava_verkko_2024_harva!$E$2:$I$1804,4,FALSE)</f>
        <v>0</v>
      </c>
      <c r="AR1532" s="148">
        <v>0</v>
      </c>
      <c r="AS1532" s="170" t="str">
        <f>IFERROR(VLOOKUP(C1532,'2015'!$C$12:$AG$1887,30,FALSE),"-")</f>
        <v/>
      </c>
      <c r="AT1532" s="148">
        <v>0</v>
      </c>
      <c r="AU1532" s="170">
        <f>IFERROR(VLOOKUP(C1532,'2015'!$C$12:$AG$1887,31,FALSE),"-")</f>
        <v>0</v>
      </c>
      <c r="AV1532" s="106"/>
      <c r="AW1532" s="63">
        <f>IFERROR(VLOOKUP(C1532,Merkittävyysluokitus!$A$2:$J$1705,10,FALSE),"-")</f>
        <v>4</v>
      </c>
      <c r="AX1532" s="175">
        <f>IFERROR(VLOOKUP(C1532,Merkittävyysluokitus!$A$2:$J$1705,6,FALSE),"-")</f>
        <v>1.5123272450532723</v>
      </c>
      <c r="AY1532" s="175">
        <f>IFERROR(VLOOKUP(C1532,Merkittävyysluokitus!$A$2:$J$1705,7,FALSE),"-")</f>
        <v>0.36699999999999999</v>
      </c>
      <c r="AZ1532" s="175">
        <f>IFERROR(VLOOKUP(C1532,Merkittävyysluokitus!$A$2:$J$1705,8,FALSE),"-")</f>
        <v>0.64532724505327232</v>
      </c>
      <c r="BA1532" s="175">
        <f>IFERROR(VLOOKUP(C1532,Merkittävyysluokitus!$A$2:$J$1705,9,FALSE),"-")</f>
        <v>0.5</v>
      </c>
      <c r="BB1532" s="203"/>
      <c r="BC1532" s="203" t="str">
        <f t="shared" si="390"/>
        <v/>
      </c>
      <c r="BD1532" s="39" t="str">
        <f t="shared" si="403"/>
        <v>musta</v>
      </c>
      <c r="BE1532" s="68" t="str">
        <f t="shared" si="385"/>
        <v>punainen</v>
      </c>
      <c r="BF1532" s="68" t="str">
        <f t="shared" si="386"/>
        <v>musta</v>
      </c>
      <c r="BG1532" s="68" t="str">
        <f t="shared" si="387"/>
        <v>musta</v>
      </c>
      <c r="BH1532" s="208" t="str">
        <f t="shared" si="388"/>
        <v>musta</v>
      </c>
      <c r="BI1532" s="39"/>
      <c r="BJ1532" s="39" t="str">
        <f>IF(F1532="ei löydy","uusi tie",IF(E1532=0,"tieosoite muuttunut",IF(E1532=1,VLOOKUP(D1532,'2015'!$F$12:$AL$1887,31,FALSE),"-")))</f>
        <v>musta</v>
      </c>
      <c r="BK1532" s="67" t="str">
        <f>IF(E1532=1,VLOOKUP(D1532,'2015'!$F$12:$AL$1887,32,FALSE),"-")</f>
        <v>musta</v>
      </c>
      <c r="BL1532" s="39" t="str">
        <f>IF(F1532="ei löydy","uusi tie",IF(E1532=0,"tieosoite muuttunut",IF(E1532=1,VLOOKUP(D1532,'2015'!$F$12:$AL$1887,33,FALSE),"-")))</f>
        <v>musta</v>
      </c>
      <c r="BM1532" s="39"/>
      <c r="BN1532" s="217" t="str">
        <f>VLOOKUP(D1532,'2015'!$F$12:$AL$1887,33,FALSE)</f>
        <v>musta</v>
      </c>
      <c r="BO1532" s="39"/>
      <c r="BP1532" s="115" t="s">
        <v>10</v>
      </c>
      <c r="BQ1532" s="30"/>
      <c r="BS1532" s="5"/>
      <c r="BU1532" s="37"/>
      <c r="BV1532" s="30" t="s">
        <v>10</v>
      </c>
      <c r="BX1532" t="str">
        <f>IF(E1532=1,VLOOKUP(D1532,'2015'!$F$12:$AX$1887,43,FALSE),"-")</f>
        <v>musta</v>
      </c>
      <c r="BY1532" t="str">
        <f>IF(E1532=1,VLOOKUP(D1532,'2015'!$F$12:$AX$1887,44,FALSE),"-")</f>
        <v>musta</v>
      </c>
      <c r="BZ1532" t="str">
        <f>IF(E1532=1,VLOOKUP(D1532,'2015'!$F$12:$AX$1887,45,FALSE),"-")</f>
        <v>musta</v>
      </c>
      <c r="CA1532" s="31">
        <f t="shared" si="398"/>
        <v>10</v>
      </c>
      <c r="CB1532" s="31">
        <f t="shared" si="399"/>
        <v>10</v>
      </c>
      <c r="CC1532" s="31">
        <f t="shared" si="400"/>
        <v>0</v>
      </c>
      <c r="CD1532" s="31">
        <f t="shared" si="401"/>
        <v>0</v>
      </c>
      <c r="CE1532" s="31">
        <f t="shared" si="402"/>
        <v>0</v>
      </c>
      <c r="CO1532" s="2" t="s">
        <v>35</v>
      </c>
      <c r="CP1532" s="2" t="s">
        <v>35</v>
      </c>
    </row>
    <row r="1533" spans="1:94" ht="15.75" thickBot="1" x14ac:dyDescent="0.3">
      <c r="A1533" s="50"/>
      <c r="B1533" s="50"/>
      <c r="C1533" s="50" t="str">
        <f t="shared" si="391"/>
        <v>13671_1_7803</v>
      </c>
      <c r="D1533" s="51" t="str">
        <f t="shared" si="392"/>
        <v>13671_1</v>
      </c>
      <c r="E1533" s="224">
        <f>IFERROR(VLOOKUP(C1533,'2015'!$C$12:$D$1887,2,FALSE),0)</f>
        <v>1</v>
      </c>
      <c r="F1533" s="51">
        <f>IFERROR(K1533-IFERROR(VLOOKUP(D1533,'2015'!$F$12:$I$1887,4,FALSE),"ei löydy"),"ei löydy")</f>
        <v>0</v>
      </c>
      <c r="G1533" s="224">
        <f>IFERROR(VLOOKUP(Työfile_2024!C1533,Liikennemalli!$D$6:$G$1921,4,FALSE),0)</f>
        <v>1</v>
      </c>
      <c r="H1533" s="225">
        <f>K1533-IFERROR(VLOOKUP(Työfile_2024!D1533,Liikennemalli!$C$6:$H$1921,6,FALSE),"ei löydy")</f>
        <v>0</v>
      </c>
      <c r="I1533" s="80">
        <v>13671</v>
      </c>
      <c r="J1533" s="52">
        <v>1</v>
      </c>
      <c r="K1533" s="52">
        <v>7803</v>
      </c>
      <c r="L1533" s="53"/>
      <c r="M1533" s="54"/>
      <c r="N1533" s="54"/>
      <c r="O1533" s="54"/>
      <c r="P1533" s="54"/>
      <c r="Q1533" s="55"/>
      <c r="R1533" s="55"/>
      <c r="S1533" s="55"/>
      <c r="T1533" s="55"/>
      <c r="U1533" s="52"/>
      <c r="V1533" s="56">
        <v>141</v>
      </c>
      <c r="W1533" s="56">
        <v>5</v>
      </c>
      <c r="X1533" s="56">
        <v>133</v>
      </c>
      <c r="Y1533" s="56">
        <f>VLOOKUP(D1533,Liikennemalli24!$D$2:$F$1804,2,FALSE)</f>
        <v>50</v>
      </c>
      <c r="Z1533" s="57">
        <f>VLOOKUP(D1533,Liikennemalli24!$D$2:$F$1804,3,FALSE)</f>
        <v>0.34599999999999997</v>
      </c>
      <c r="AA1533" s="178">
        <f>IF(G1533=1,VLOOKUP(C1533,Liikennemalli!$D$6:$H$1921,2,FALSE),"-")</f>
        <v>20.066179867959399</v>
      </c>
      <c r="AB1533" s="197">
        <f>IF(G1533=1,VLOOKUP(C1533,Liikennemalli!$D$6:$H$1921,3,FALSE),"-")</f>
        <v>0.32983160229498898</v>
      </c>
      <c r="AC1533" s="134">
        <f>IF(E1533=1,VLOOKUP(Työfile_2024!D1533,'2015'!$F$12:$X$1887,18,FALSE),"-")</f>
        <v>59</v>
      </c>
      <c r="AD1533" s="127">
        <f>IF(E1533=1,VLOOKUP(Työfile_2024!D1533,'2015'!$F$12:$X$1887,19,FALSE),"-")</f>
        <v>0.56999999999999995</v>
      </c>
      <c r="AI1533" s="127">
        <f>IF(E1533=1,VLOOKUP(Työfile_2024!D1533,'2015'!$F$12:$AB$1887,20,FALSE),"-")</f>
        <v>0</v>
      </c>
      <c r="AJ1533" s="127">
        <f>IF(E1533=1,VLOOKUP(Työfile_2024!D1533,'2015'!$F$12:$AB$1887,21,FALSE),"-")</f>
        <v>0</v>
      </c>
      <c r="AK1533" s="127">
        <f>IF(E1533=1,VLOOKUP(Työfile_2024!D1533,'2015'!$F$12:$AB$1887,22,FALSE),"-")</f>
        <v>0</v>
      </c>
      <c r="AL1533" s="127">
        <f>IF(E1533=1,VLOOKUP(Työfile_2024!D1533,'2015'!$F$12:$AB$1887,23,FALSE),"-")</f>
        <v>0</v>
      </c>
      <c r="AM1533" s="56">
        <f>VLOOKUP(Työfile_2024!D1533,Tmatkat_20km_tarkasteltava_verk!$C$2:$D$1804,2,FALSE)</f>
        <v>22</v>
      </c>
      <c r="AN1533" s="148">
        <f t="shared" si="389"/>
        <v>0.15602836879432624</v>
      </c>
      <c r="AO1533" s="178">
        <f>IF(E1533=1,VLOOKUP(Työfile_2024!D1533,'2015'!$F$12:$AC$1887,24,FALSE),"-")</f>
        <v>26</v>
      </c>
      <c r="AP1533" s="52" t="str">
        <f>VLOOKUP(D1533,Tarkasteltava_verkko_2024_harva!$E$2:$I$1804,5,FALSE)</f>
        <v>tiivis</v>
      </c>
      <c r="AQ1533" s="52">
        <f>VLOOKUP(D1533,Tarkasteltava_verkko_2024_harva!$E$2:$I$1804,4,FALSE)</f>
        <v>0</v>
      </c>
      <c r="AR1533" s="148">
        <v>0</v>
      </c>
      <c r="AS1533" s="170" t="str">
        <f>IFERROR(VLOOKUP(C1533,'2015'!$C$12:$AG$1887,30,FALSE),"-")</f>
        <v/>
      </c>
      <c r="AT1533" s="148">
        <v>0</v>
      </c>
      <c r="AU1533" s="170">
        <f>IFERROR(VLOOKUP(C1533,'2015'!$C$12:$AG$1887,31,FALSE),"-")</f>
        <v>0</v>
      </c>
      <c r="AV1533" s="106"/>
      <c r="AW1533" s="63">
        <f>IFERROR(VLOOKUP(C1533,Merkittävyysluokitus!$A$2:$J$1705,10,FALSE),"-")</f>
        <v>4</v>
      </c>
      <c r="AX1533" s="175">
        <f>IFERROR(VLOOKUP(C1533,Merkittävyysluokitus!$A$2:$J$1705,6,FALSE),"-")</f>
        <v>2.4144916286149156</v>
      </c>
      <c r="AY1533" s="175">
        <f>IFERROR(VLOOKUP(C1533,Merkittävyysluokitus!$A$2:$J$1705,7,FALSE),"-")</f>
        <v>0.50299999999999989</v>
      </c>
      <c r="AZ1533" s="175">
        <f>IFERROR(VLOOKUP(C1533,Merkittävyysluokitus!$A$2:$J$1705,8,FALSE),"-")</f>
        <v>1.4114916286149159</v>
      </c>
      <c r="BA1533" s="175">
        <f>IFERROR(VLOOKUP(C1533,Merkittävyysluokitus!$A$2:$J$1705,9,FALSE),"-")</f>
        <v>0.5</v>
      </c>
      <c r="BB1533" s="203"/>
      <c r="BC1533" s="203" t="str">
        <f t="shared" si="390"/>
        <v/>
      </c>
      <c r="BD1533" s="39" t="str">
        <f t="shared" si="403"/>
        <v>musta</v>
      </c>
      <c r="BE1533" s="68" t="str">
        <f t="shared" si="385"/>
        <v>musta</v>
      </c>
      <c r="BF1533" s="68" t="str">
        <f t="shared" si="386"/>
        <v>musta</v>
      </c>
      <c r="BG1533" s="68" t="str">
        <f t="shared" si="387"/>
        <v>musta</v>
      </c>
      <c r="BH1533" s="208" t="str">
        <f t="shared" si="388"/>
        <v>musta</v>
      </c>
      <c r="BI1533" s="39"/>
      <c r="BJ1533" s="39" t="str">
        <f>IF(F1533="ei löydy","uusi tie",IF(E1533=0,"tieosoite muuttunut",IF(E1533=1,VLOOKUP(D1533,'2015'!$F$12:$AL$1887,31,FALSE),"-")))</f>
        <v>musta</v>
      </c>
      <c r="BK1533" s="67" t="str">
        <f>IF(E1533=1,VLOOKUP(D1533,'2015'!$F$12:$AL$1887,32,FALSE),"-")</f>
        <v>musta</v>
      </c>
      <c r="BL1533" s="39" t="str">
        <f>IF(F1533="ei löydy","uusi tie",IF(E1533=0,"tieosoite muuttunut",IF(E1533=1,VLOOKUP(D1533,'2015'!$F$12:$AL$1887,33,FALSE),"-")))</f>
        <v>musta</v>
      </c>
      <c r="BM1533" s="39"/>
      <c r="BN1533" s="217" t="str">
        <f>VLOOKUP(D1533,'2015'!$F$12:$AL$1887,33,FALSE)</f>
        <v>musta</v>
      </c>
      <c r="BO1533" s="39"/>
      <c r="BP1533" s="115" t="s">
        <v>10</v>
      </c>
      <c r="BQ1533" s="30"/>
      <c r="BS1533" s="5"/>
      <c r="BU1533" s="37"/>
      <c r="BV1533" s="30" t="s">
        <v>10</v>
      </c>
      <c r="BX1533" t="str">
        <f>IF(E1533=1,VLOOKUP(D1533,'2015'!$F$12:$AX$1887,43,FALSE),"-")</f>
        <v>musta</v>
      </c>
      <c r="BY1533" t="str">
        <f>IF(E1533=1,VLOOKUP(D1533,'2015'!$F$12:$AX$1887,44,FALSE),"-")</f>
        <v>musta</v>
      </c>
      <c r="BZ1533" t="str">
        <f>IF(E1533=1,VLOOKUP(D1533,'2015'!$F$12:$AX$1887,45,FALSE),"-")</f>
        <v>musta</v>
      </c>
      <c r="CA1533" s="31">
        <f t="shared" si="398"/>
        <v>1</v>
      </c>
      <c r="CB1533" s="31">
        <f t="shared" si="399"/>
        <v>1</v>
      </c>
      <c r="CC1533" s="31">
        <f t="shared" si="400"/>
        <v>0</v>
      </c>
      <c r="CD1533" s="31">
        <f t="shared" si="401"/>
        <v>0</v>
      </c>
      <c r="CE1533" s="31">
        <f t="shared" si="402"/>
        <v>0</v>
      </c>
      <c r="CO1533" s="2" t="s">
        <v>35</v>
      </c>
      <c r="CP1533" s="2" t="s">
        <v>35</v>
      </c>
    </row>
    <row r="1534" spans="1:94" ht="15.75" thickBot="1" x14ac:dyDescent="0.3">
      <c r="A1534" s="50"/>
      <c r="B1534" s="50"/>
      <c r="C1534" s="50" t="str">
        <f t="shared" si="391"/>
        <v>13671_2_4738</v>
      </c>
      <c r="D1534" s="51" t="str">
        <f t="shared" si="392"/>
        <v>13671_2</v>
      </c>
      <c r="E1534" s="224">
        <f>IFERROR(VLOOKUP(C1534,'2015'!$C$12:$D$1887,2,FALSE),0)</f>
        <v>1</v>
      </c>
      <c r="F1534" s="51">
        <f>IFERROR(K1534-IFERROR(VLOOKUP(D1534,'2015'!$F$12:$I$1887,4,FALSE),"ei löydy"),"ei löydy")</f>
        <v>0</v>
      </c>
      <c r="G1534" s="224">
        <f>IFERROR(VLOOKUP(Työfile_2024!C1534,Liikennemalli!$D$6:$G$1921,4,FALSE),0)</f>
        <v>1</v>
      </c>
      <c r="H1534" s="225">
        <f>K1534-IFERROR(VLOOKUP(Työfile_2024!D1534,Liikennemalli!$C$6:$H$1921,6,FALSE),"ei löydy")</f>
        <v>0</v>
      </c>
      <c r="I1534" s="80">
        <v>13671</v>
      </c>
      <c r="J1534" s="52">
        <v>2</v>
      </c>
      <c r="K1534" s="52">
        <v>4738</v>
      </c>
      <c r="L1534" s="53"/>
      <c r="M1534" s="54"/>
      <c r="N1534" s="54"/>
      <c r="O1534" s="54"/>
      <c r="P1534" s="54"/>
      <c r="Q1534" s="55"/>
      <c r="R1534" s="55"/>
      <c r="S1534" s="55"/>
      <c r="T1534" s="55"/>
      <c r="U1534" s="52"/>
      <c r="V1534" s="56">
        <v>248</v>
      </c>
      <c r="W1534" s="56">
        <v>14</v>
      </c>
      <c r="X1534" s="56">
        <v>234</v>
      </c>
      <c r="Y1534" s="56">
        <f>VLOOKUP(D1534,Liikennemalli24!$D$2:$F$1804,2,FALSE)</f>
        <v>115</v>
      </c>
      <c r="Z1534" s="57">
        <f>VLOOKUP(D1534,Liikennemalli24!$D$2:$F$1804,3,FALSE)</f>
        <v>0.45300000000000001</v>
      </c>
      <c r="AA1534" s="178">
        <f>IF(G1534=1,VLOOKUP(C1534,Liikennemalli!$D$6:$H$1921,2,FALSE),"-")</f>
        <v>36.573345585339801</v>
      </c>
      <c r="AB1534" s="197">
        <f>IF(G1534=1,VLOOKUP(C1534,Liikennemalli!$D$6:$H$1921,3,FALSE),"-")</f>
        <v>0.39031718248224601</v>
      </c>
      <c r="AC1534" s="134">
        <f>IF(E1534=1,VLOOKUP(Työfile_2024!D1534,'2015'!$F$12:$X$1887,18,FALSE),"-")</f>
        <v>59</v>
      </c>
      <c r="AD1534" s="127">
        <f>IF(E1534=1,VLOOKUP(Työfile_2024!D1534,'2015'!$F$12:$X$1887,19,FALSE),"-")</f>
        <v>0.56999999999999995</v>
      </c>
      <c r="AI1534" s="127">
        <f>IF(E1534=1,VLOOKUP(Työfile_2024!D1534,'2015'!$F$12:$AB$1887,20,FALSE),"-")</f>
        <v>0</v>
      </c>
      <c r="AJ1534" s="127">
        <f>IF(E1534=1,VLOOKUP(Työfile_2024!D1534,'2015'!$F$12:$AB$1887,21,FALSE),"-")</f>
        <v>0</v>
      </c>
      <c r="AK1534" s="127">
        <f>IF(E1534=1,VLOOKUP(Työfile_2024!D1534,'2015'!$F$12:$AB$1887,22,FALSE),"-")</f>
        <v>0</v>
      </c>
      <c r="AL1534" s="127">
        <f>IF(E1534=1,VLOOKUP(Työfile_2024!D1534,'2015'!$F$12:$AB$1887,23,FALSE),"-")</f>
        <v>0</v>
      </c>
      <c r="AM1534" s="56">
        <f>VLOOKUP(Työfile_2024!D1534,Tmatkat_20km_tarkasteltava_verk!$C$2:$D$1804,2,FALSE)</f>
        <v>28</v>
      </c>
      <c r="AN1534" s="148">
        <f t="shared" si="389"/>
        <v>0.11290322580645161</v>
      </c>
      <c r="AO1534" s="178">
        <f>IF(E1534=1,VLOOKUP(Työfile_2024!D1534,'2015'!$F$12:$AC$1887,24,FALSE),"-")</f>
        <v>21</v>
      </c>
      <c r="AP1534" s="52" t="str">
        <f>VLOOKUP(D1534,Tarkasteltava_verkko_2024_harva!$E$2:$I$1804,5,FALSE)</f>
        <v>tiivis</v>
      </c>
      <c r="AQ1534" s="52">
        <f>VLOOKUP(D1534,Tarkasteltava_verkko_2024_harva!$E$2:$I$1804,4,FALSE)</f>
        <v>0</v>
      </c>
      <c r="AR1534" s="148">
        <v>0</v>
      </c>
      <c r="AS1534" s="170" t="str">
        <f>IFERROR(VLOOKUP(C1534,'2015'!$C$12:$AG$1887,30,FALSE),"-")</f>
        <v/>
      </c>
      <c r="AT1534" s="148">
        <v>0</v>
      </c>
      <c r="AU1534" s="170">
        <f>IFERROR(VLOOKUP(C1534,'2015'!$C$12:$AG$1887,31,FALSE),"-")</f>
        <v>0</v>
      </c>
      <c r="AV1534" s="106"/>
      <c r="AW1534" s="63">
        <f>IFERROR(VLOOKUP(C1534,Merkittävyysluokitus!$A$2:$J$1705,10,FALSE),"-")</f>
        <v>3</v>
      </c>
      <c r="AX1534" s="175">
        <f>IFERROR(VLOOKUP(C1534,Merkittävyysluokitus!$A$2:$J$1705,6,FALSE),"-")</f>
        <v>3.4394642313546422</v>
      </c>
      <c r="AY1534" s="175">
        <f>IFERROR(VLOOKUP(C1534,Merkittävyysluokitus!$A$2:$J$1705,7,FALSE),"-")</f>
        <v>0.8806666666666666</v>
      </c>
      <c r="AZ1534" s="175">
        <f>IFERROR(VLOOKUP(C1534,Merkittävyysluokitus!$A$2:$J$1705,8,FALSE),"-")</f>
        <v>1.892130898021309</v>
      </c>
      <c r="BA1534" s="175">
        <f>IFERROR(VLOOKUP(C1534,Merkittävyysluokitus!$A$2:$J$1705,9,FALSE),"-")</f>
        <v>0.66666666666666663</v>
      </c>
      <c r="BB1534" s="203"/>
      <c r="BC1534" s="203" t="str">
        <f t="shared" si="390"/>
        <v/>
      </c>
      <c r="BD1534" s="39" t="str">
        <f t="shared" si="403"/>
        <v>musta</v>
      </c>
      <c r="BE1534" s="68" t="str">
        <f t="shared" si="385"/>
        <v>musta</v>
      </c>
      <c r="BF1534" s="68" t="str">
        <f t="shared" si="386"/>
        <v>musta</v>
      </c>
      <c r="BG1534" s="68" t="str">
        <f t="shared" si="387"/>
        <v>musta</v>
      </c>
      <c r="BH1534" s="208" t="str">
        <f t="shared" si="388"/>
        <v>musta</v>
      </c>
      <c r="BI1534" s="39"/>
      <c r="BJ1534" s="39" t="str">
        <f>IF(F1534="ei löydy","uusi tie",IF(E1534=0,"tieosoite muuttunut",IF(E1534=1,VLOOKUP(D1534,'2015'!$F$12:$AL$1887,31,FALSE),"-")))</f>
        <v>musta</v>
      </c>
      <c r="BK1534" s="67" t="str">
        <f>IF(E1534=1,VLOOKUP(D1534,'2015'!$F$12:$AL$1887,32,FALSE),"-")</f>
        <v>musta</v>
      </c>
      <c r="BL1534" s="39" t="str">
        <f>IF(F1534="ei löydy","uusi tie",IF(E1534=0,"tieosoite muuttunut",IF(E1534=1,VLOOKUP(D1534,'2015'!$F$12:$AL$1887,33,FALSE),"-")))</f>
        <v>musta</v>
      </c>
      <c r="BM1534" s="39"/>
      <c r="BN1534" s="217" t="str">
        <f>VLOOKUP(D1534,'2015'!$F$12:$AL$1887,33,FALSE)</f>
        <v>musta</v>
      </c>
      <c r="BO1534" s="39"/>
      <c r="BP1534" s="115" t="s">
        <v>10</v>
      </c>
      <c r="BQ1534" s="30"/>
      <c r="BS1534" s="5"/>
      <c r="BU1534" s="37"/>
      <c r="BV1534" s="30" t="s">
        <v>10</v>
      </c>
      <c r="BX1534" t="str">
        <f>IF(E1534=1,VLOOKUP(D1534,'2015'!$F$12:$AX$1887,43,FALSE),"-")</f>
        <v>musta</v>
      </c>
      <c r="BY1534" t="str">
        <f>IF(E1534=1,VLOOKUP(D1534,'2015'!$F$12:$AX$1887,44,FALSE),"-")</f>
        <v>musta</v>
      </c>
      <c r="BZ1534" t="str">
        <f>IF(E1534=1,VLOOKUP(D1534,'2015'!$F$12:$AX$1887,45,FALSE),"-")</f>
        <v>musta</v>
      </c>
      <c r="CA1534" s="31">
        <f t="shared" si="398"/>
        <v>1</v>
      </c>
      <c r="CB1534" s="31">
        <f t="shared" si="399"/>
        <v>1</v>
      </c>
      <c r="CC1534" s="31">
        <f t="shared" si="400"/>
        <v>0</v>
      </c>
      <c r="CD1534" s="31">
        <f t="shared" si="401"/>
        <v>0</v>
      </c>
      <c r="CE1534" s="31">
        <f t="shared" si="402"/>
        <v>0</v>
      </c>
      <c r="CO1534" s="2" t="s">
        <v>35</v>
      </c>
      <c r="CP1534" s="2" t="s">
        <v>35</v>
      </c>
    </row>
    <row r="1535" spans="1:94" ht="15.75" thickBot="1" x14ac:dyDescent="0.3">
      <c r="A1535" s="50"/>
      <c r="B1535" s="50"/>
      <c r="C1535" s="50" t="str">
        <f t="shared" si="391"/>
        <v>13673_1_8364</v>
      </c>
      <c r="D1535" s="51" t="str">
        <f t="shared" si="392"/>
        <v>13673_1</v>
      </c>
      <c r="E1535" s="224">
        <f>IFERROR(VLOOKUP(C1535,'2015'!$C$12:$D$1887,2,FALSE),0)</f>
        <v>1</v>
      </c>
      <c r="F1535" s="51">
        <f>IFERROR(K1535-IFERROR(VLOOKUP(D1535,'2015'!$F$12:$I$1887,4,FALSE),"ei löydy"),"ei löydy")</f>
        <v>0</v>
      </c>
      <c r="G1535" s="224">
        <f>IFERROR(VLOOKUP(Työfile_2024!C1535,Liikennemalli!$D$6:$G$1921,4,FALSE),0)</f>
        <v>1</v>
      </c>
      <c r="H1535" s="225">
        <f>K1535-IFERROR(VLOOKUP(Työfile_2024!D1535,Liikennemalli!$C$6:$H$1921,6,FALSE),"ei löydy")</f>
        <v>0</v>
      </c>
      <c r="I1535" s="80">
        <v>13673</v>
      </c>
      <c r="J1535" s="52">
        <v>1</v>
      </c>
      <c r="K1535" s="52">
        <v>8364</v>
      </c>
      <c r="L1535" s="53"/>
      <c r="M1535" s="54"/>
      <c r="N1535" s="54"/>
      <c r="O1535" s="54"/>
      <c r="P1535" s="54"/>
      <c r="Q1535" s="55"/>
      <c r="R1535" s="55"/>
      <c r="S1535" s="55"/>
      <c r="T1535" s="55"/>
      <c r="U1535" s="52"/>
      <c r="V1535" s="56">
        <v>152.90243902439025</v>
      </c>
      <c r="W1535" s="56">
        <v>5.975609756097561</v>
      </c>
      <c r="X1535" s="56">
        <v>136.7439024390244</v>
      </c>
      <c r="Y1535" s="56">
        <f>VLOOKUP(D1535,Liikennemalli24!$D$2:$F$1804,2,FALSE)</f>
        <v>105</v>
      </c>
      <c r="Z1535" s="57">
        <f>VLOOKUP(D1535,Liikennemalli24!$D$2:$F$1804,3,FALSE)</f>
        <v>0.67500000000000004</v>
      </c>
      <c r="AA1535" s="178">
        <f>IF(G1535=1,VLOOKUP(C1535,Liikennemalli!$D$6:$H$1921,2,FALSE),"-")</f>
        <v>58.179166648866598</v>
      </c>
      <c r="AB1535" s="197">
        <f>IF(G1535=1,VLOOKUP(C1535,Liikennemalli!$D$6:$H$1921,3,FALSE),"-")</f>
        <v>0.61581949977556905</v>
      </c>
      <c r="AC1535" s="134">
        <f>IF(E1535=1,VLOOKUP(Työfile_2024!D1535,'2015'!$F$12:$X$1887,18,FALSE),"-")</f>
        <v>63</v>
      </c>
      <c r="AD1535" s="127">
        <f>IF(E1535=1,VLOOKUP(Työfile_2024!D1535,'2015'!$F$12:$X$1887,19,FALSE),"-")</f>
        <v>0.9</v>
      </c>
      <c r="AI1535" s="127">
        <f>IF(E1535=1,VLOOKUP(Työfile_2024!D1535,'2015'!$F$12:$AB$1887,20,FALSE),"-")</f>
        <v>0</v>
      </c>
      <c r="AJ1535" s="127">
        <f>IF(E1535=1,VLOOKUP(Työfile_2024!D1535,'2015'!$F$12:$AB$1887,21,FALSE),"-")</f>
        <v>0</v>
      </c>
      <c r="AK1535" s="127">
        <f>IF(E1535=1,VLOOKUP(Työfile_2024!D1535,'2015'!$F$12:$AB$1887,22,FALSE),"-")</f>
        <v>0</v>
      </c>
      <c r="AL1535" s="127">
        <f>IF(E1535=1,VLOOKUP(Työfile_2024!D1535,'2015'!$F$12:$AB$1887,23,FALSE),"-")</f>
        <v>0</v>
      </c>
      <c r="AM1535" s="56">
        <f>VLOOKUP(Työfile_2024!D1535,Tmatkat_20km_tarkasteltava_verk!$C$2:$D$1804,2,FALSE)</f>
        <v>66</v>
      </c>
      <c r="AN1535" s="148">
        <f t="shared" si="389"/>
        <v>0.43164779071622267</v>
      </c>
      <c r="AO1535" s="178">
        <f>IF(E1535=1,VLOOKUP(Työfile_2024!D1535,'2015'!$F$12:$AC$1887,24,FALSE),"-")</f>
        <v>40</v>
      </c>
      <c r="AP1535" s="52" t="str">
        <f>VLOOKUP(D1535,Tarkasteltava_verkko_2024_harva!$E$2:$I$1804,5,FALSE)</f>
        <v>tiivis</v>
      </c>
      <c r="AQ1535" s="52">
        <f>VLOOKUP(D1535,Tarkasteltava_verkko_2024_harva!$E$2:$I$1804,4,FALSE)</f>
        <v>0</v>
      </c>
      <c r="AR1535" s="148">
        <v>0</v>
      </c>
      <c r="AS1535" s="170" t="str">
        <f>IFERROR(VLOOKUP(C1535,'2015'!$C$12:$AG$1887,30,FALSE),"-")</f>
        <v/>
      </c>
      <c r="AT1535" s="148">
        <v>0</v>
      </c>
      <c r="AU1535" s="170">
        <f>IFERROR(VLOOKUP(C1535,'2015'!$C$12:$AG$1887,31,FALSE),"-")</f>
        <v>0</v>
      </c>
      <c r="AV1535" s="106"/>
      <c r="AW1535" s="63">
        <f>IFERROR(VLOOKUP(C1535,Merkittävyysluokitus!$A$2:$J$1705,10,FALSE),"-")</f>
        <v>3</v>
      </c>
      <c r="AX1535" s="175">
        <f>IFERROR(VLOOKUP(C1535,Merkittävyysluokitus!$A$2:$J$1705,6,FALSE),"-")</f>
        <v>3.2308007201989821</v>
      </c>
      <c r="AY1535" s="175">
        <f>IFERROR(VLOOKUP(C1535,Merkittävyysluokitus!$A$2:$J$1705,7,FALSE),"-")</f>
        <v>0.73204065040650401</v>
      </c>
      <c r="AZ1535" s="175">
        <f>IFERROR(VLOOKUP(C1535,Merkittävyysluokitus!$A$2:$J$1705,8,FALSE),"-")</f>
        <v>1.8320934031258118</v>
      </c>
      <c r="BA1535" s="175">
        <f>IFERROR(VLOOKUP(C1535,Merkittävyysluokitus!$A$2:$J$1705,9,FALSE),"-")</f>
        <v>0.66666666666666663</v>
      </c>
      <c r="BB1535" s="203"/>
      <c r="BC1535" s="203" t="str">
        <f t="shared" si="390"/>
        <v/>
      </c>
      <c r="BD1535" s="39" t="str">
        <f t="shared" si="403"/>
        <v>musta</v>
      </c>
      <c r="BE1535" s="68" t="str">
        <f t="shared" si="385"/>
        <v>punainen</v>
      </c>
      <c r="BF1535" s="68" t="str">
        <f t="shared" si="386"/>
        <v>musta</v>
      </c>
      <c r="BG1535" s="68" t="str">
        <f t="shared" si="387"/>
        <v>musta</v>
      </c>
      <c r="BH1535" s="208" t="str">
        <f t="shared" si="388"/>
        <v>musta</v>
      </c>
      <c r="BI1535" s="39"/>
      <c r="BJ1535" s="39" t="str">
        <f>IF(F1535="ei löydy","uusi tie",IF(E1535=0,"tieosoite muuttunut",IF(E1535=1,VLOOKUP(D1535,'2015'!$F$12:$AL$1887,31,FALSE),"-")))</f>
        <v>musta</v>
      </c>
      <c r="BK1535" s="67" t="str">
        <f>IF(E1535=1,VLOOKUP(D1535,'2015'!$F$12:$AL$1887,32,FALSE),"-")</f>
        <v>musta</v>
      </c>
      <c r="BL1535" s="39" t="str">
        <f>IF(F1535="ei löydy","uusi tie",IF(E1535=0,"tieosoite muuttunut",IF(E1535=1,VLOOKUP(D1535,'2015'!$F$12:$AL$1887,33,FALSE),"-")))</f>
        <v>musta</v>
      </c>
      <c r="BM1535" s="39"/>
      <c r="BN1535" s="217" t="str">
        <f>VLOOKUP(D1535,'2015'!$F$12:$AL$1887,33,FALSE)</f>
        <v>musta</v>
      </c>
      <c r="BO1535" s="39"/>
      <c r="BP1535" s="115" t="s">
        <v>10</v>
      </c>
      <c r="BQ1535" s="30"/>
      <c r="BS1535" s="5"/>
      <c r="BU1535" s="37"/>
      <c r="BV1535" s="30" t="s">
        <v>10</v>
      </c>
      <c r="BX1535" t="str">
        <f>IF(E1535=1,VLOOKUP(D1535,'2015'!$F$12:$AX$1887,43,FALSE),"-")</f>
        <v>musta</v>
      </c>
      <c r="BY1535" t="str">
        <f>IF(E1535=1,VLOOKUP(D1535,'2015'!$F$12:$AX$1887,44,FALSE),"-")</f>
        <v>musta</v>
      </c>
      <c r="BZ1535" t="str">
        <f>IF(E1535=1,VLOOKUP(D1535,'2015'!$F$12:$AX$1887,45,FALSE),"-")</f>
        <v>musta</v>
      </c>
      <c r="CA1535" s="31">
        <f t="shared" si="398"/>
        <v>10</v>
      </c>
      <c r="CB1535" s="31">
        <f t="shared" si="399"/>
        <v>10</v>
      </c>
      <c r="CC1535" s="31">
        <f t="shared" si="400"/>
        <v>0</v>
      </c>
      <c r="CD1535" s="31">
        <f t="shared" si="401"/>
        <v>0</v>
      </c>
      <c r="CE1535" s="31">
        <f t="shared" si="402"/>
        <v>0</v>
      </c>
      <c r="CO1535" s="2" t="s">
        <v>35</v>
      </c>
      <c r="CP1535" s="2" t="s">
        <v>35</v>
      </c>
    </row>
    <row r="1536" spans="1:94" ht="15.75" thickBot="1" x14ac:dyDescent="0.3">
      <c r="A1536" s="50"/>
      <c r="B1536" s="50"/>
      <c r="C1536" s="50" t="str">
        <f t="shared" si="391"/>
        <v>13677_1_3898</v>
      </c>
      <c r="D1536" s="51" t="str">
        <f t="shared" si="392"/>
        <v>13677_1</v>
      </c>
      <c r="E1536" s="224">
        <f>IFERROR(VLOOKUP(C1536,'2015'!$C$12:$D$1887,2,FALSE),0)</f>
        <v>0</v>
      </c>
      <c r="F1536" s="51">
        <f>IFERROR(K1536-IFERROR(VLOOKUP(D1536,'2015'!$F$12:$I$1887,4,FALSE),"ei löydy"),"ei löydy")</f>
        <v>-450</v>
      </c>
      <c r="G1536" s="224">
        <f>IFERROR(VLOOKUP(Työfile_2024!C1536,Liikennemalli!$D$6:$G$1921,4,FALSE),0)</f>
        <v>0</v>
      </c>
      <c r="H1536" s="225">
        <f>K1536-IFERROR(VLOOKUP(Työfile_2024!D1536,Liikennemalli!$C$6:$H$1921,6,FALSE),"ei löydy")</f>
        <v>-450</v>
      </c>
      <c r="I1536" s="80">
        <v>13677</v>
      </c>
      <c r="J1536" s="52">
        <v>1</v>
      </c>
      <c r="K1536" s="52">
        <v>3898</v>
      </c>
      <c r="L1536" s="53"/>
      <c r="M1536" s="54"/>
      <c r="N1536" s="54"/>
      <c r="O1536" s="54"/>
      <c r="P1536" s="54"/>
      <c r="Q1536" s="55"/>
      <c r="R1536" s="55"/>
      <c r="S1536" s="55"/>
      <c r="T1536" s="55"/>
      <c r="U1536" s="52"/>
      <c r="V1536" s="56">
        <v>389.65777321703439</v>
      </c>
      <c r="W1536" s="56">
        <v>14.477167778347871</v>
      </c>
      <c r="X1536" s="56">
        <v>411.51205746536687</v>
      </c>
      <c r="Y1536" s="56">
        <f>VLOOKUP(D1536,Liikennemalli24!$D$2:$F$1804,2,FALSE)</f>
        <v>408</v>
      </c>
      <c r="Z1536" s="57">
        <f>VLOOKUP(D1536,Liikennemalli24!$D$2:$F$1804,3,FALSE)</f>
        <v>0.57999999999999996</v>
      </c>
      <c r="AA1536" s="178" t="str">
        <f>IF(G1536=1,VLOOKUP(C1536,Liikennemalli!$D$6:$H$1921,2,FALSE),"-")</f>
        <v>-</v>
      </c>
      <c r="AB1536" s="197" t="str">
        <f>IF(G1536=1,VLOOKUP(C1536,Liikennemalli!$D$6:$H$1921,3,FALSE),"-")</f>
        <v>-</v>
      </c>
      <c r="AC1536" s="134" t="str">
        <f>IF(E1536=1,VLOOKUP(Työfile_2024!D1536,'2015'!$F$12:$X$1887,18,FALSE),"-")</f>
        <v>-</v>
      </c>
      <c r="AD1536" s="127" t="str">
        <f>IF(E1536=1,VLOOKUP(Työfile_2024!D1536,'2015'!$F$12:$X$1887,19,FALSE),"-")</f>
        <v>-</v>
      </c>
      <c r="AI1536" s="127" t="str">
        <f>IF(E1536=1,VLOOKUP(Työfile_2024!D1536,'2015'!$F$12:$AB$1887,20,FALSE),"-")</f>
        <v>-</v>
      </c>
      <c r="AJ1536" s="127" t="str">
        <f>IF(E1536=1,VLOOKUP(Työfile_2024!D1536,'2015'!$F$12:$AB$1887,21,FALSE),"-")</f>
        <v>-</v>
      </c>
      <c r="AK1536" s="127" t="str">
        <f>IF(E1536=1,VLOOKUP(Työfile_2024!D1536,'2015'!$F$12:$AB$1887,22,FALSE),"-")</f>
        <v>-</v>
      </c>
      <c r="AL1536" s="127" t="str">
        <f>IF(E1536=1,VLOOKUP(Työfile_2024!D1536,'2015'!$F$12:$AB$1887,23,FALSE),"-")</f>
        <v>-</v>
      </c>
      <c r="AM1536" s="56">
        <f>VLOOKUP(Työfile_2024!D1536,Tmatkat_20km_tarkasteltava_verk!$C$2:$D$1804,2,FALSE)</f>
        <v>69</v>
      </c>
      <c r="AN1536" s="148">
        <f t="shared" si="389"/>
        <v>0.17707846408486219</v>
      </c>
      <c r="AO1536" s="178" t="str">
        <f>IF(E1536=1,VLOOKUP(Työfile_2024!D1536,'2015'!$F$12:$AC$1887,24,FALSE),"-")</f>
        <v>-</v>
      </c>
      <c r="AP1536" s="52" t="str">
        <f>VLOOKUP(D1536,Tarkasteltava_verkko_2024_harva!$E$2:$I$1804,5,FALSE)</f>
        <v>tiivis</v>
      </c>
      <c r="AQ1536" s="52">
        <f>VLOOKUP(D1536,Tarkasteltava_verkko_2024_harva!$E$2:$I$1804,4,FALSE)</f>
        <v>0</v>
      </c>
      <c r="AR1536" s="148">
        <v>0</v>
      </c>
      <c r="AS1536" s="170" t="str">
        <f>IFERROR(VLOOKUP(C1536,'2015'!$C$12:$AG$1887,30,FALSE),"-")</f>
        <v>-</v>
      </c>
      <c r="AT1536" s="148">
        <v>8.6454592098512056E-2</v>
      </c>
      <c r="AU1536" s="170" t="str">
        <f>IFERROR(VLOOKUP(C1536,'2015'!$C$12:$AG$1887,31,FALSE),"-")</f>
        <v>-</v>
      </c>
      <c r="AV1536" s="106"/>
      <c r="AW1536" s="63">
        <f>IFERROR(VLOOKUP(C1536,Merkittävyysluokitus!$A$2:$J$1705,10,FALSE),"-")</f>
        <v>3</v>
      </c>
      <c r="AX1536" s="175">
        <f>IFERROR(VLOOKUP(C1536,Merkittävyysluokitus!$A$2:$J$1705,6,FALSE),"-")</f>
        <v>4.8394146574795798</v>
      </c>
      <c r="AY1536" s="175">
        <f>IFERROR(VLOOKUP(C1536,Merkittävyysluokitus!$A$2:$J$1705,7,FALSE),"-")</f>
        <v>1.7356399863177698</v>
      </c>
      <c r="AZ1536" s="175">
        <f>IFERROR(VLOOKUP(C1536,Merkittävyysluokitus!$A$2:$J$1705,8,FALSE),"-")</f>
        <v>2.2704413378284767</v>
      </c>
      <c r="BA1536" s="175">
        <f>IFERROR(VLOOKUP(C1536,Merkittävyysluokitus!$A$2:$J$1705,9,FALSE),"-")</f>
        <v>0.83333333333333326</v>
      </c>
      <c r="BB1536" s="203"/>
      <c r="BC1536" s="203" t="str">
        <f t="shared" si="390"/>
        <v>tieosoite muuttunut</v>
      </c>
      <c r="BD1536" s="39" t="str">
        <f t="shared" si="403"/>
        <v>musta</v>
      </c>
      <c r="BE1536" s="68" t="str">
        <f t="shared" si="385"/>
        <v>musta</v>
      </c>
      <c r="BF1536" s="68" t="str">
        <f t="shared" si="386"/>
        <v>musta</v>
      </c>
      <c r="BG1536" s="68" t="str">
        <f t="shared" si="387"/>
        <v>musta</v>
      </c>
      <c r="BH1536" s="208" t="str">
        <f t="shared" si="388"/>
        <v>musta</v>
      </c>
      <c r="BI1536" s="39"/>
      <c r="BJ1536" s="39" t="str">
        <f>IF(F1536="ei löydy","uusi tie",IF(E1536=0,"tieosoite muuttunut",IF(E1536=1,VLOOKUP(D1536,'2015'!$F$12:$AL$1887,31,FALSE),"-")))</f>
        <v>tieosoite muuttunut</v>
      </c>
      <c r="BK1536" s="67" t="str">
        <f>IF(E1536=1,VLOOKUP(D1536,'2015'!$F$12:$AL$1887,32,FALSE),"-")</f>
        <v>-</v>
      </c>
      <c r="BL1536" s="39" t="str">
        <f>IF(F1536="ei löydy","uusi tie",IF(E1536=0,"tieosoite muuttunut",IF(E1536=1,VLOOKUP(D1536,'2015'!$F$12:$AL$1887,33,FALSE),"-")))</f>
        <v>tieosoite muuttunut</v>
      </c>
      <c r="BM1536" s="39"/>
      <c r="BN1536" s="217" t="str">
        <f>VLOOKUP(D1536,'2015'!$F$12:$AL$1887,33,FALSE)</f>
        <v>musta</v>
      </c>
      <c r="BO1536" s="39"/>
      <c r="BP1536" s="115" t="s">
        <v>10</v>
      </c>
      <c r="BQ1536" s="30"/>
      <c r="BS1536" s="5"/>
      <c r="BU1536" s="37"/>
      <c r="BV1536" s="30" t="s">
        <v>10</v>
      </c>
      <c r="BX1536" t="str">
        <f>IF(E1536=1,VLOOKUP(D1536,'2015'!$F$12:$AX$1887,43,FALSE),"-")</f>
        <v>-</v>
      </c>
      <c r="BY1536" t="str">
        <f>IF(E1536=1,VLOOKUP(D1536,'2015'!$F$12:$AX$1887,44,FALSE),"-")</f>
        <v>-</v>
      </c>
      <c r="BZ1536" t="str">
        <f>IF(E1536=1,VLOOKUP(D1536,'2015'!$F$12:$AX$1887,45,FALSE),"-")</f>
        <v>-</v>
      </c>
      <c r="CA1536" s="31">
        <f t="shared" si="398"/>
        <v>20</v>
      </c>
      <c r="CB1536" s="31">
        <f t="shared" si="399"/>
        <v>10</v>
      </c>
      <c r="CC1536" s="31">
        <f t="shared" si="400"/>
        <v>10</v>
      </c>
      <c r="CD1536" s="31">
        <f t="shared" si="401"/>
        <v>0</v>
      </c>
      <c r="CE1536" s="31">
        <f t="shared" si="402"/>
        <v>0</v>
      </c>
      <c r="CO1536" s="2" t="s">
        <v>35</v>
      </c>
      <c r="CP1536" s="2" t="s">
        <v>35</v>
      </c>
    </row>
    <row r="1537" spans="1:94" ht="15.75" thickBot="1" x14ac:dyDescent="0.3">
      <c r="A1537" s="50"/>
      <c r="B1537" s="50"/>
      <c r="C1537" s="50" t="str">
        <f t="shared" si="391"/>
        <v>13679_1_4840</v>
      </c>
      <c r="D1537" s="51" t="str">
        <f t="shared" si="392"/>
        <v>13679_1</v>
      </c>
      <c r="E1537" s="224">
        <f>IFERROR(VLOOKUP(C1537,'2015'!$C$12:$D$1887,2,FALSE),0)</f>
        <v>1</v>
      </c>
      <c r="F1537" s="51">
        <f>IFERROR(K1537-IFERROR(VLOOKUP(D1537,'2015'!$F$12:$I$1887,4,FALSE),"ei löydy"),"ei löydy")</f>
        <v>0</v>
      </c>
      <c r="G1537" s="224">
        <f>IFERROR(VLOOKUP(Työfile_2024!C1537,Liikennemalli!$D$6:$G$1921,4,FALSE),0)</f>
        <v>1</v>
      </c>
      <c r="H1537" s="225">
        <f>K1537-IFERROR(VLOOKUP(Työfile_2024!D1537,Liikennemalli!$C$6:$H$1921,6,FALSE),"ei löydy")</f>
        <v>0</v>
      </c>
      <c r="I1537" s="80">
        <v>13679</v>
      </c>
      <c r="J1537" s="52">
        <v>1</v>
      </c>
      <c r="K1537" s="52">
        <v>4840</v>
      </c>
      <c r="L1537" s="53"/>
      <c r="M1537" s="54"/>
      <c r="N1537" s="54"/>
      <c r="O1537" s="54"/>
      <c r="P1537" s="54"/>
      <c r="Q1537" s="55"/>
      <c r="R1537" s="55"/>
      <c r="S1537" s="55"/>
      <c r="T1537" s="55"/>
      <c r="U1537" s="52"/>
      <c r="V1537" s="56">
        <v>143</v>
      </c>
      <c r="W1537" s="56">
        <v>3</v>
      </c>
      <c r="X1537" s="56">
        <v>151</v>
      </c>
      <c r="Y1537" s="56">
        <f>VLOOKUP(D1537,Liikennemalli24!$D$2:$F$1804,2,FALSE)</f>
        <v>348</v>
      </c>
      <c r="Z1537" s="57">
        <f>VLOOKUP(D1537,Liikennemalli24!$D$2:$F$1804,3,FALSE)</f>
        <v>0.65900000000000003</v>
      </c>
      <c r="AA1537" s="178">
        <f>IF(G1537=1,VLOOKUP(C1537,Liikennemalli!$D$6:$H$1921,2,FALSE),"-")</f>
        <v>49.200360667400098</v>
      </c>
      <c r="AB1537" s="197">
        <f>IF(G1537=1,VLOOKUP(C1537,Liikennemalli!$D$6:$H$1921,3,FALSE),"-")</f>
        <v>0.66791635000032301</v>
      </c>
      <c r="AC1537" s="134">
        <f>IF(E1537=1,VLOOKUP(Työfile_2024!D1537,'2015'!$F$12:$X$1887,18,FALSE),"-")</f>
        <v>19</v>
      </c>
      <c r="AD1537" s="127">
        <f>IF(E1537=1,VLOOKUP(Työfile_2024!D1537,'2015'!$F$12:$X$1887,19,FALSE),"-")</f>
        <v>0.77</v>
      </c>
      <c r="AI1537" s="127">
        <f>IF(E1537=1,VLOOKUP(Työfile_2024!D1537,'2015'!$F$12:$AB$1887,20,FALSE),"-")</f>
        <v>0</v>
      </c>
      <c r="AJ1537" s="127">
        <f>IF(E1537=1,VLOOKUP(Työfile_2024!D1537,'2015'!$F$12:$AB$1887,21,FALSE),"-")</f>
        <v>0</v>
      </c>
      <c r="AK1537" s="127">
        <f>IF(E1537=1,VLOOKUP(Työfile_2024!D1537,'2015'!$F$12:$AB$1887,22,FALSE),"-")</f>
        <v>0</v>
      </c>
      <c r="AL1537" s="127">
        <f>IF(E1537=1,VLOOKUP(Työfile_2024!D1537,'2015'!$F$12:$AB$1887,23,FALSE),"-")</f>
        <v>0</v>
      </c>
      <c r="AM1537" s="56">
        <f>VLOOKUP(Työfile_2024!D1537,Tmatkat_20km_tarkasteltava_verk!$C$2:$D$1804,2,FALSE)</f>
        <v>16</v>
      </c>
      <c r="AN1537" s="148">
        <f t="shared" si="389"/>
        <v>0.11188811188811189</v>
      </c>
      <c r="AO1537" s="178">
        <f>IF(E1537=1,VLOOKUP(Työfile_2024!D1537,'2015'!$F$12:$AC$1887,24,FALSE),"-")</f>
        <v>56</v>
      </c>
      <c r="AP1537" s="52">
        <f>VLOOKUP(D1537,Tarkasteltava_verkko_2024_harva!$E$2:$I$1804,5,FALSE)</f>
        <v>0</v>
      </c>
      <c r="AQ1537" s="52">
        <f>VLOOKUP(D1537,Tarkasteltava_verkko_2024_harva!$E$2:$I$1804,4,FALSE)</f>
        <v>0</v>
      </c>
      <c r="AR1537" s="148">
        <v>0</v>
      </c>
      <c r="AS1537" s="170" t="str">
        <f>IFERROR(VLOOKUP(C1537,'2015'!$C$12:$AG$1887,30,FALSE),"-")</f>
        <v/>
      </c>
      <c r="AT1537" s="148">
        <v>0</v>
      </c>
      <c r="AU1537" s="170">
        <f>IFERROR(VLOOKUP(C1537,'2015'!$C$12:$AG$1887,31,FALSE),"-")</f>
        <v>0</v>
      </c>
      <c r="AV1537" s="106"/>
      <c r="AW1537" s="63">
        <f>IFERROR(VLOOKUP(C1537,Merkittävyysluokitus!$A$2:$J$1705,10,FALSE),"-")</f>
        <v>4</v>
      </c>
      <c r="AX1537" s="175">
        <f>IFERROR(VLOOKUP(C1537,Merkittävyysluokitus!$A$2:$J$1705,6,FALSE),"-")</f>
        <v>1.4918310502283103</v>
      </c>
      <c r="AY1537" s="175">
        <f>IFERROR(VLOOKUP(C1537,Merkittävyysluokitus!$A$2:$J$1705,7,FALSE),"-")</f>
        <v>0.48899999999999993</v>
      </c>
      <c r="AZ1537" s="175">
        <f>IFERROR(VLOOKUP(C1537,Merkittävyysluokitus!$A$2:$J$1705,8,FALSE),"-")</f>
        <v>0.50283105022831043</v>
      </c>
      <c r="BA1537" s="175">
        <f>IFERROR(VLOOKUP(C1537,Merkittävyysluokitus!$A$2:$J$1705,9,FALSE),"-")</f>
        <v>0.5</v>
      </c>
      <c r="BB1537" s="203"/>
      <c r="BC1537" s="203" t="str">
        <f t="shared" si="390"/>
        <v/>
      </c>
      <c r="BD1537" s="39" t="str">
        <f t="shared" si="403"/>
        <v>musta</v>
      </c>
      <c r="BE1537" s="68" t="str">
        <f t="shared" si="385"/>
        <v>musta</v>
      </c>
      <c r="BF1537" s="68" t="str">
        <f t="shared" si="386"/>
        <v>musta</v>
      </c>
      <c r="BG1537" s="68" t="str">
        <f t="shared" si="387"/>
        <v>musta</v>
      </c>
      <c r="BH1537" s="208" t="str">
        <f t="shared" si="388"/>
        <v>musta</v>
      </c>
      <c r="BI1537" s="39"/>
      <c r="BJ1537" s="39" t="str">
        <f>IF(F1537="ei löydy","uusi tie",IF(E1537=0,"tieosoite muuttunut",IF(E1537=1,VLOOKUP(D1537,'2015'!$F$12:$AL$1887,31,FALSE),"-")))</f>
        <v>musta</v>
      </c>
      <c r="BK1537" s="67" t="str">
        <f>IF(E1537=1,VLOOKUP(D1537,'2015'!$F$12:$AL$1887,32,FALSE),"-")</f>
        <v>musta</v>
      </c>
      <c r="BL1537" s="39" t="str">
        <f>IF(F1537="ei löydy","uusi tie",IF(E1537=0,"tieosoite muuttunut",IF(E1537=1,VLOOKUP(D1537,'2015'!$F$12:$AL$1887,33,FALSE),"-")))</f>
        <v>musta</v>
      </c>
      <c r="BM1537" s="39"/>
      <c r="BN1537" s="217" t="str">
        <f>VLOOKUP(D1537,'2015'!$F$12:$AL$1887,33,FALSE)</f>
        <v>musta</v>
      </c>
      <c r="BO1537" s="39"/>
      <c r="BP1537" s="115" t="s">
        <v>10</v>
      </c>
      <c r="BQ1537" s="30"/>
      <c r="BS1537" s="5"/>
      <c r="BU1537" s="37"/>
      <c r="BV1537" s="30" t="s">
        <v>10</v>
      </c>
      <c r="BX1537" t="str">
        <f>IF(E1537=1,VLOOKUP(D1537,'2015'!$F$12:$AX$1887,43,FALSE),"-")</f>
        <v>musta</v>
      </c>
      <c r="BY1537" t="str">
        <f>IF(E1537=1,VLOOKUP(D1537,'2015'!$F$12:$AX$1887,44,FALSE),"-")</f>
        <v>musta</v>
      </c>
      <c r="BZ1537" t="str">
        <f>IF(E1537=1,VLOOKUP(D1537,'2015'!$F$12:$AX$1887,45,FALSE),"-")</f>
        <v>musta</v>
      </c>
      <c r="CA1537" s="31">
        <f t="shared" si="398"/>
        <v>10</v>
      </c>
      <c r="CB1537" s="31">
        <f t="shared" si="399"/>
        <v>10</v>
      </c>
      <c r="CC1537" s="31">
        <f t="shared" si="400"/>
        <v>0</v>
      </c>
      <c r="CD1537" s="31">
        <f t="shared" si="401"/>
        <v>0</v>
      </c>
      <c r="CE1537" s="31">
        <f t="shared" si="402"/>
        <v>0</v>
      </c>
      <c r="CO1537" s="2" t="s">
        <v>35</v>
      </c>
      <c r="CP1537" s="2" t="s">
        <v>35</v>
      </c>
    </row>
    <row r="1538" spans="1:94" ht="15.75" thickBot="1" x14ac:dyDescent="0.3">
      <c r="A1538" s="50"/>
      <c r="B1538" s="50"/>
      <c r="C1538" s="50" t="str">
        <f t="shared" si="391"/>
        <v>13680_1_5995</v>
      </c>
      <c r="D1538" s="51" t="str">
        <f t="shared" si="392"/>
        <v>13680_1</v>
      </c>
      <c r="E1538" s="224">
        <f>IFERROR(VLOOKUP(C1538,'2015'!$C$12:$D$1887,2,FALSE),0)</f>
        <v>1</v>
      </c>
      <c r="F1538" s="51">
        <f>IFERROR(K1538-IFERROR(VLOOKUP(D1538,'2015'!$F$12:$I$1887,4,FALSE),"ei löydy"),"ei löydy")</f>
        <v>0</v>
      </c>
      <c r="G1538" s="224">
        <f>IFERROR(VLOOKUP(Työfile_2024!C1538,Liikennemalli!$D$6:$G$1921,4,FALSE),0)</f>
        <v>1</v>
      </c>
      <c r="H1538" s="225">
        <f>K1538-IFERROR(VLOOKUP(Työfile_2024!D1538,Liikennemalli!$C$6:$H$1921,6,FALSE),"ei löydy")</f>
        <v>0</v>
      </c>
      <c r="I1538" s="80">
        <v>13680</v>
      </c>
      <c r="J1538" s="52">
        <v>1</v>
      </c>
      <c r="K1538" s="52">
        <v>5995</v>
      </c>
      <c r="L1538" s="53"/>
      <c r="M1538" s="54"/>
      <c r="N1538" s="54"/>
      <c r="O1538" s="54"/>
      <c r="P1538" s="54"/>
      <c r="Q1538" s="55"/>
      <c r="R1538" s="55"/>
      <c r="S1538" s="55"/>
      <c r="T1538" s="55"/>
      <c r="U1538" s="52"/>
      <c r="V1538" s="56">
        <v>81</v>
      </c>
      <c r="W1538" s="56">
        <v>6</v>
      </c>
      <c r="X1538" s="56">
        <v>80</v>
      </c>
      <c r="Y1538" s="56">
        <f>VLOOKUP(D1538,Liikennemalli24!$D$2:$F$1804,2,FALSE)</f>
        <v>14</v>
      </c>
      <c r="Z1538" s="57">
        <f>VLOOKUP(D1538,Liikennemalli24!$D$2:$F$1804,3,FALSE)</f>
        <v>0.35699999999999998</v>
      </c>
      <c r="AA1538" s="178">
        <f>IF(G1538=1,VLOOKUP(C1538,Liikennemalli!$D$6:$H$1921,2,FALSE),"-")</f>
        <v>13.729915384984499</v>
      </c>
      <c r="AB1538" s="197">
        <f>IF(G1538=1,VLOOKUP(C1538,Liikennemalli!$D$6:$H$1921,3,FALSE),"-")</f>
        <v>0.71440321110189398</v>
      </c>
      <c r="AC1538" s="134">
        <f>IF(E1538=1,VLOOKUP(Työfile_2024!D1538,'2015'!$F$12:$X$1887,18,FALSE),"-")</f>
        <v>41</v>
      </c>
      <c r="AD1538" s="127">
        <f>IF(E1538=1,VLOOKUP(Työfile_2024!D1538,'2015'!$F$12:$X$1887,19,FALSE),"-")</f>
        <v>0.44</v>
      </c>
      <c r="AI1538" s="127">
        <f>IF(E1538=1,VLOOKUP(Työfile_2024!D1538,'2015'!$F$12:$AB$1887,20,FALSE),"-")</f>
        <v>0</v>
      </c>
      <c r="AJ1538" s="127">
        <f>IF(E1538=1,VLOOKUP(Työfile_2024!D1538,'2015'!$F$12:$AB$1887,21,FALSE),"-")</f>
        <v>0</v>
      </c>
      <c r="AK1538" s="127">
        <f>IF(E1538=1,VLOOKUP(Työfile_2024!D1538,'2015'!$F$12:$AB$1887,22,FALSE),"-")</f>
        <v>0</v>
      </c>
      <c r="AL1538" s="127">
        <f>IF(E1538=1,VLOOKUP(Työfile_2024!D1538,'2015'!$F$12:$AB$1887,23,FALSE),"-")</f>
        <v>0</v>
      </c>
      <c r="AM1538" s="56">
        <f>VLOOKUP(Työfile_2024!D1538,Tmatkat_20km_tarkasteltava_verk!$C$2:$D$1804,2,FALSE)</f>
        <v>12</v>
      </c>
      <c r="AN1538" s="148">
        <f t="shared" si="389"/>
        <v>0.14814814814814814</v>
      </c>
      <c r="AO1538" s="178">
        <f>IF(E1538=1,VLOOKUP(Työfile_2024!D1538,'2015'!$F$12:$AC$1887,24,FALSE),"-")</f>
        <v>10</v>
      </c>
      <c r="AP1538" s="52">
        <f>VLOOKUP(D1538,Tarkasteltava_verkko_2024_harva!$E$2:$I$1804,5,FALSE)</f>
        <v>0</v>
      </c>
      <c r="AQ1538" s="52">
        <f>VLOOKUP(D1538,Tarkasteltava_verkko_2024_harva!$E$2:$I$1804,4,FALSE)</f>
        <v>0</v>
      </c>
      <c r="AR1538" s="148">
        <v>0</v>
      </c>
      <c r="AS1538" s="170" t="str">
        <f>IFERROR(VLOOKUP(C1538,'2015'!$C$12:$AG$1887,30,FALSE),"-")</f>
        <v/>
      </c>
      <c r="AT1538" s="148">
        <v>0</v>
      </c>
      <c r="AU1538" s="170">
        <f>IFERROR(VLOOKUP(C1538,'2015'!$C$12:$AG$1887,31,FALSE),"-")</f>
        <v>0</v>
      </c>
      <c r="AV1538" s="106"/>
      <c r="AW1538" s="63">
        <f>IFERROR(VLOOKUP(C1538,Merkittävyysluokitus!$A$2:$J$1705,10,FALSE),"-")</f>
        <v>4</v>
      </c>
      <c r="AX1538" s="175">
        <f>IFERROR(VLOOKUP(C1538,Merkittävyysluokitus!$A$2:$J$1705,6,FALSE),"-")</f>
        <v>2.1123911719939117</v>
      </c>
      <c r="AY1538" s="175">
        <f>IFERROR(VLOOKUP(C1538,Merkittävyysluokitus!$A$2:$J$1705,7,FALSE),"-")</f>
        <v>0.27299999999999996</v>
      </c>
      <c r="AZ1538" s="175">
        <f>IFERROR(VLOOKUP(C1538,Merkittävyysluokitus!$A$2:$J$1705,8,FALSE),"-")</f>
        <v>1.3393911719939118</v>
      </c>
      <c r="BA1538" s="175">
        <f>IFERROR(VLOOKUP(C1538,Merkittävyysluokitus!$A$2:$J$1705,9,FALSE),"-")</f>
        <v>0.5</v>
      </c>
      <c r="BB1538" s="203"/>
      <c r="BC1538" s="203" t="str">
        <f t="shared" si="390"/>
        <v/>
      </c>
      <c r="BD1538" s="39" t="str">
        <f t="shared" si="403"/>
        <v>musta</v>
      </c>
      <c r="BE1538" s="68" t="str">
        <f t="shared" si="385"/>
        <v>musta</v>
      </c>
      <c r="BF1538" s="68" t="str">
        <f t="shared" si="386"/>
        <v>musta</v>
      </c>
      <c r="BG1538" s="68" t="str">
        <f t="shared" si="387"/>
        <v>musta</v>
      </c>
      <c r="BH1538" s="208" t="str">
        <f t="shared" si="388"/>
        <v>musta</v>
      </c>
      <c r="BI1538" s="39"/>
      <c r="BJ1538" s="39" t="str">
        <f>IF(F1538="ei löydy","uusi tie",IF(E1538=0,"tieosoite muuttunut",IF(E1538=1,VLOOKUP(D1538,'2015'!$F$12:$AL$1887,31,FALSE),"-")))</f>
        <v>musta</v>
      </c>
      <c r="BK1538" s="67" t="str">
        <f>IF(E1538=1,VLOOKUP(D1538,'2015'!$F$12:$AL$1887,32,FALSE),"-")</f>
        <v>musta</v>
      </c>
      <c r="BL1538" s="39" t="str">
        <f>IF(F1538="ei löydy","uusi tie",IF(E1538=0,"tieosoite muuttunut",IF(E1538=1,VLOOKUP(D1538,'2015'!$F$12:$AL$1887,33,FALSE),"-")))</f>
        <v>musta</v>
      </c>
      <c r="BM1538" s="39"/>
      <c r="BN1538" s="217" t="str">
        <f>VLOOKUP(D1538,'2015'!$F$12:$AL$1887,33,FALSE)</f>
        <v>musta</v>
      </c>
      <c r="BO1538" s="39"/>
      <c r="BP1538" s="115" t="s">
        <v>10</v>
      </c>
      <c r="BQ1538" s="30"/>
      <c r="BS1538" s="5"/>
      <c r="BU1538" s="37"/>
      <c r="BV1538" s="30" t="s">
        <v>10</v>
      </c>
      <c r="BX1538" t="str">
        <f>IF(E1538=1,VLOOKUP(D1538,'2015'!$F$12:$AX$1887,43,FALSE),"-")</f>
        <v>musta</v>
      </c>
      <c r="BY1538" t="str">
        <f>IF(E1538=1,VLOOKUP(D1538,'2015'!$F$12:$AX$1887,44,FALSE),"-")</f>
        <v>musta</v>
      </c>
      <c r="BZ1538" t="str">
        <f>IF(E1538=1,VLOOKUP(D1538,'2015'!$F$12:$AX$1887,45,FALSE),"-")</f>
        <v>musta</v>
      </c>
      <c r="CA1538" s="31">
        <f t="shared" si="398"/>
        <v>1</v>
      </c>
      <c r="CB1538" s="31">
        <f t="shared" si="399"/>
        <v>1</v>
      </c>
      <c r="CC1538" s="31">
        <f t="shared" si="400"/>
        <v>0</v>
      </c>
      <c r="CD1538" s="31">
        <f t="shared" si="401"/>
        <v>0</v>
      </c>
      <c r="CE1538" s="31">
        <f t="shared" si="402"/>
        <v>0</v>
      </c>
      <c r="CO1538" s="2" t="s">
        <v>35</v>
      </c>
      <c r="CP1538" s="2" t="s">
        <v>35</v>
      </c>
    </row>
    <row r="1539" spans="1:94" ht="15.75" thickBot="1" x14ac:dyDescent="0.3">
      <c r="A1539" s="50"/>
      <c r="B1539" s="50"/>
      <c r="C1539" s="50" t="str">
        <f t="shared" si="391"/>
        <v>13681_4_2716</v>
      </c>
      <c r="D1539" s="51" t="str">
        <f t="shared" si="392"/>
        <v>13681_4</v>
      </c>
      <c r="E1539" s="224">
        <f>IFERROR(VLOOKUP(C1539,'2015'!$C$12:$D$1887,2,FALSE),0)</f>
        <v>1</v>
      </c>
      <c r="F1539" s="51">
        <f>IFERROR(K1539-IFERROR(VLOOKUP(D1539,'2015'!$F$12:$I$1887,4,FALSE),"ei löydy"),"ei löydy")</f>
        <v>0</v>
      </c>
      <c r="G1539" s="224">
        <f>IFERROR(VLOOKUP(Työfile_2024!C1539,Liikennemalli!$D$6:$G$1921,4,FALSE),0)</f>
        <v>1</v>
      </c>
      <c r="H1539" s="225">
        <f>K1539-IFERROR(VLOOKUP(Työfile_2024!D1539,Liikennemalli!$C$6:$H$1921,6,FALSE),"ei löydy")</f>
        <v>0</v>
      </c>
      <c r="I1539" s="80">
        <v>13681</v>
      </c>
      <c r="J1539" s="52">
        <v>4</v>
      </c>
      <c r="K1539" s="52">
        <v>2716</v>
      </c>
      <c r="L1539" s="53"/>
      <c r="M1539" s="54"/>
      <c r="N1539" s="54"/>
      <c r="O1539" s="54"/>
      <c r="P1539" s="54"/>
      <c r="Q1539" s="55"/>
      <c r="R1539" s="55"/>
      <c r="S1539" s="55"/>
      <c r="T1539" s="55"/>
      <c r="U1539" s="52"/>
      <c r="V1539" s="56">
        <v>43</v>
      </c>
      <c r="W1539" s="56">
        <v>2</v>
      </c>
      <c r="X1539" s="56">
        <v>32</v>
      </c>
      <c r="Y1539" s="56">
        <f>VLOOKUP(D1539,Liikennemalli24!$D$2:$F$1804,2,FALSE)</f>
        <v>45</v>
      </c>
      <c r="Z1539" s="57">
        <f>VLOOKUP(D1539,Liikennemalli24!$D$2:$F$1804,3,FALSE)</f>
        <v>0.92</v>
      </c>
      <c r="AA1539" s="178">
        <f>IF(G1539=1,VLOOKUP(C1539,Liikennemalli!$D$6:$H$1921,2,FALSE),"-")</f>
        <v>22.024044762737901</v>
      </c>
      <c r="AB1539" s="197">
        <f>IF(G1539=1,VLOOKUP(C1539,Liikennemalli!$D$6:$H$1921,3,FALSE),"-")</f>
        <v>0.91948039301607698</v>
      </c>
      <c r="AC1539" s="134">
        <f>IF(E1539=1,VLOOKUP(Työfile_2024!D1539,'2015'!$F$12:$X$1887,18,FALSE),"-")</f>
        <v>46</v>
      </c>
      <c r="AD1539" s="127">
        <f>IF(E1539=1,VLOOKUP(Työfile_2024!D1539,'2015'!$F$12:$X$1887,19,FALSE),"-")</f>
        <v>0.89</v>
      </c>
      <c r="AI1539" s="127">
        <f>IF(E1539=1,VLOOKUP(Työfile_2024!D1539,'2015'!$F$12:$AB$1887,20,FALSE),"-")</f>
        <v>0</v>
      </c>
      <c r="AJ1539" s="127">
        <f>IF(E1539=1,VLOOKUP(Työfile_2024!D1539,'2015'!$F$12:$AB$1887,21,FALSE),"-")</f>
        <v>0</v>
      </c>
      <c r="AK1539" s="127">
        <f>IF(E1539=1,VLOOKUP(Työfile_2024!D1539,'2015'!$F$12:$AB$1887,22,FALSE),"-")</f>
        <v>0</v>
      </c>
      <c r="AL1539" s="127">
        <f>IF(E1539=1,VLOOKUP(Työfile_2024!D1539,'2015'!$F$12:$AB$1887,23,FALSE),"-")</f>
        <v>0</v>
      </c>
      <c r="AM1539" s="56">
        <f>VLOOKUP(Työfile_2024!D1539,Tmatkat_20km_tarkasteltava_verk!$C$2:$D$1804,2,FALSE)</f>
        <v>11</v>
      </c>
      <c r="AN1539" s="148">
        <f t="shared" si="389"/>
        <v>0.2558139534883721</v>
      </c>
      <c r="AO1539" s="178">
        <f>IF(E1539=1,VLOOKUP(Työfile_2024!D1539,'2015'!$F$12:$AC$1887,24,FALSE),"-")</f>
        <v>19</v>
      </c>
      <c r="AP1539" s="52">
        <f>VLOOKUP(D1539,Tarkasteltava_verkko_2024_harva!$E$2:$I$1804,5,FALSE)</f>
        <v>0</v>
      </c>
      <c r="AQ1539" s="52">
        <f>VLOOKUP(D1539,Tarkasteltava_verkko_2024_harva!$E$2:$I$1804,4,FALSE)</f>
        <v>0</v>
      </c>
      <c r="AR1539" s="148">
        <v>0</v>
      </c>
      <c r="AS1539" s="170" t="str">
        <f>IFERROR(VLOOKUP(C1539,'2015'!$C$12:$AG$1887,30,FALSE),"-")</f>
        <v/>
      </c>
      <c r="AT1539" s="148">
        <v>0</v>
      </c>
      <c r="AU1539" s="170">
        <f>IFERROR(VLOOKUP(C1539,'2015'!$C$12:$AG$1887,31,FALSE),"-")</f>
        <v>0</v>
      </c>
      <c r="AV1539" s="106"/>
      <c r="AW1539" s="63">
        <f>IFERROR(VLOOKUP(C1539,Merkittävyysluokitus!$A$2:$J$1705,10,FALSE),"-")</f>
        <v>4</v>
      </c>
      <c r="AX1539" s="175">
        <f>IFERROR(VLOOKUP(C1539,Merkittävyysluokitus!$A$2:$J$1705,6,FALSE),"-")</f>
        <v>0.83359665144596651</v>
      </c>
      <c r="AY1539" s="175">
        <f>IFERROR(VLOOKUP(C1539,Merkittävyysluokitus!$A$2:$J$1705,7,FALSE),"-")</f>
        <v>0.16233333333333333</v>
      </c>
      <c r="AZ1539" s="175">
        <f>IFERROR(VLOOKUP(C1539,Merkittävyysluokitus!$A$2:$J$1705,8,FALSE),"-")</f>
        <v>0.33792998477929981</v>
      </c>
      <c r="BA1539" s="175">
        <f>IFERROR(VLOOKUP(C1539,Merkittävyysluokitus!$A$2:$J$1705,9,FALSE),"-")</f>
        <v>0.33333333333333331</v>
      </c>
      <c r="BB1539" s="203"/>
      <c r="BC1539" s="203" t="str">
        <f t="shared" si="390"/>
        <v/>
      </c>
      <c r="BD1539" s="39" t="str">
        <f t="shared" si="403"/>
        <v>musta</v>
      </c>
      <c r="BE1539" s="68" t="str">
        <f t="shared" si="385"/>
        <v>musta</v>
      </c>
      <c r="BF1539" s="68" t="str">
        <f t="shared" si="386"/>
        <v>musta</v>
      </c>
      <c r="BG1539" s="68" t="str">
        <f t="shared" si="387"/>
        <v>musta</v>
      </c>
      <c r="BH1539" s="208" t="str">
        <f t="shared" si="388"/>
        <v>musta</v>
      </c>
      <c r="BI1539" s="39"/>
      <c r="BJ1539" s="39" t="str">
        <f>IF(F1539="ei löydy","uusi tie",IF(E1539=0,"tieosoite muuttunut",IF(E1539=1,VLOOKUP(D1539,'2015'!$F$12:$AL$1887,31,FALSE),"-")))</f>
        <v>musta</v>
      </c>
      <c r="BK1539" s="67" t="str">
        <f>IF(E1539=1,VLOOKUP(D1539,'2015'!$F$12:$AL$1887,32,FALSE),"-")</f>
        <v>musta</v>
      </c>
      <c r="BL1539" s="39" t="str">
        <f>IF(F1539="ei löydy","uusi tie",IF(E1539=0,"tieosoite muuttunut",IF(E1539=1,VLOOKUP(D1539,'2015'!$F$12:$AL$1887,33,FALSE),"-")))</f>
        <v>musta</v>
      </c>
      <c r="BM1539" s="39"/>
      <c r="BN1539" s="217" t="str">
        <f>VLOOKUP(D1539,'2015'!$F$12:$AL$1887,33,FALSE)</f>
        <v>musta</v>
      </c>
      <c r="BO1539" s="39"/>
      <c r="BP1539" s="115" t="s">
        <v>10</v>
      </c>
      <c r="BQ1539" s="30"/>
      <c r="BS1539" s="5"/>
      <c r="BU1539" s="37"/>
      <c r="BV1539" s="30" t="s">
        <v>10</v>
      </c>
      <c r="BX1539" t="str">
        <f>IF(E1539=1,VLOOKUP(D1539,'2015'!$F$12:$AX$1887,43,FALSE),"-")</f>
        <v>musta</v>
      </c>
      <c r="BY1539" t="str">
        <f>IF(E1539=1,VLOOKUP(D1539,'2015'!$F$12:$AX$1887,44,FALSE),"-")</f>
        <v>musta</v>
      </c>
      <c r="BZ1539" t="str">
        <f>IF(E1539=1,VLOOKUP(D1539,'2015'!$F$12:$AX$1887,45,FALSE),"-")</f>
        <v>musta</v>
      </c>
      <c r="CA1539" s="31">
        <f t="shared" si="398"/>
        <v>10</v>
      </c>
      <c r="CB1539" s="31">
        <f t="shared" si="399"/>
        <v>10</v>
      </c>
      <c r="CC1539" s="31">
        <f t="shared" si="400"/>
        <v>0</v>
      </c>
      <c r="CD1539" s="31">
        <f t="shared" si="401"/>
        <v>0</v>
      </c>
      <c r="CE1539" s="31">
        <f t="shared" si="402"/>
        <v>0</v>
      </c>
      <c r="CO1539" s="2" t="s">
        <v>35</v>
      </c>
      <c r="CP1539" s="2" t="s">
        <v>35</v>
      </c>
    </row>
    <row r="1540" spans="1:94" ht="15.75" thickBot="1" x14ac:dyDescent="0.3">
      <c r="A1540" s="50"/>
      <c r="B1540" s="50"/>
      <c r="C1540" s="50" t="str">
        <f t="shared" si="391"/>
        <v>13682_1_3719</v>
      </c>
      <c r="D1540" s="51" t="str">
        <f t="shared" si="392"/>
        <v>13682_1</v>
      </c>
      <c r="E1540" s="224">
        <f>IFERROR(VLOOKUP(C1540,'2015'!$C$12:$D$1887,2,FALSE),0)</f>
        <v>1</v>
      </c>
      <c r="F1540" s="51">
        <f>IFERROR(K1540-IFERROR(VLOOKUP(D1540,'2015'!$F$12:$I$1887,4,FALSE),"ei löydy"),"ei löydy")</f>
        <v>0</v>
      </c>
      <c r="G1540" s="224">
        <f>IFERROR(VLOOKUP(Työfile_2024!C1540,Liikennemalli!$D$6:$G$1921,4,FALSE),0)</f>
        <v>1</v>
      </c>
      <c r="H1540" s="225">
        <f>K1540-IFERROR(VLOOKUP(Työfile_2024!D1540,Liikennemalli!$C$6:$H$1921,6,FALSE),"ei löydy")</f>
        <v>0</v>
      </c>
      <c r="I1540" s="80">
        <v>13682</v>
      </c>
      <c r="J1540" s="52">
        <v>1</v>
      </c>
      <c r="K1540" s="52">
        <v>3719</v>
      </c>
      <c r="L1540" s="53"/>
      <c r="M1540" s="54"/>
      <c r="N1540" s="54"/>
      <c r="O1540" s="54"/>
      <c r="P1540" s="54"/>
      <c r="Q1540" s="55"/>
      <c r="R1540" s="55"/>
      <c r="S1540" s="55"/>
      <c r="T1540" s="55"/>
      <c r="U1540" s="52"/>
      <c r="V1540" s="56">
        <v>43</v>
      </c>
      <c r="W1540" s="56">
        <v>3</v>
      </c>
      <c r="X1540" s="56">
        <v>47</v>
      </c>
      <c r="Y1540" s="56">
        <f>VLOOKUP(D1540,Liikennemalli24!$D$2:$F$1804,2,FALSE)</f>
        <v>0</v>
      </c>
      <c r="Z1540" s="57">
        <f>VLOOKUP(D1540,Liikennemalli24!$D$2:$F$1804,3,FALSE)</f>
        <v>0</v>
      </c>
      <c r="AA1540" s="178">
        <f>IF(G1540=1,VLOOKUP(C1540,Liikennemalli!$D$6:$H$1921,2,FALSE),"-")</f>
        <v>0</v>
      </c>
      <c r="AB1540" s="197">
        <f>IF(G1540=1,VLOOKUP(C1540,Liikennemalli!$D$6:$H$1921,3,FALSE),"-")</f>
        <v>0</v>
      </c>
      <c r="AC1540" s="134">
        <f>IF(E1540=1,VLOOKUP(Työfile_2024!D1540,'2015'!$F$12:$X$1887,18,FALSE),"-")</f>
        <v>130</v>
      </c>
      <c r="AD1540" s="127">
        <f>IF(E1540=1,VLOOKUP(Työfile_2024!D1540,'2015'!$F$12:$X$1887,19,FALSE),"-")</f>
        <v>0.72</v>
      </c>
      <c r="AI1540" s="127">
        <f>IF(E1540=1,VLOOKUP(Työfile_2024!D1540,'2015'!$F$12:$AB$1887,20,FALSE),"-")</f>
        <v>0</v>
      </c>
      <c r="AJ1540" s="127">
        <f>IF(E1540=1,VLOOKUP(Työfile_2024!D1540,'2015'!$F$12:$AB$1887,21,FALSE),"-")</f>
        <v>0</v>
      </c>
      <c r="AK1540" s="127">
        <f>IF(E1540=1,VLOOKUP(Työfile_2024!D1540,'2015'!$F$12:$AB$1887,22,FALSE),"-")</f>
        <v>0</v>
      </c>
      <c r="AL1540" s="127">
        <f>IF(E1540=1,VLOOKUP(Työfile_2024!D1540,'2015'!$F$12:$AB$1887,23,FALSE),"-")</f>
        <v>0</v>
      </c>
      <c r="AM1540" s="56">
        <f>VLOOKUP(Työfile_2024!D1540,Tmatkat_20km_tarkasteltava_verk!$C$2:$D$1804,2,FALSE)</f>
        <v>9</v>
      </c>
      <c r="AN1540" s="148">
        <f t="shared" si="389"/>
        <v>0.20930232558139536</v>
      </c>
      <c r="AO1540" s="178">
        <f>IF(E1540=1,VLOOKUP(Työfile_2024!D1540,'2015'!$F$12:$AC$1887,24,FALSE),"-")</f>
        <v>12</v>
      </c>
      <c r="AP1540" s="52">
        <f>VLOOKUP(D1540,Tarkasteltava_verkko_2024_harva!$E$2:$I$1804,5,FALSE)</f>
        <v>0</v>
      </c>
      <c r="AQ1540" s="52">
        <f>VLOOKUP(D1540,Tarkasteltava_verkko_2024_harva!$E$2:$I$1804,4,FALSE)</f>
        <v>0</v>
      </c>
      <c r="AR1540" s="148">
        <v>0</v>
      </c>
      <c r="AS1540" s="170" t="str">
        <f>IFERROR(VLOOKUP(C1540,'2015'!$C$12:$AG$1887,30,FALSE),"-")</f>
        <v/>
      </c>
      <c r="AT1540" s="148">
        <v>0</v>
      </c>
      <c r="AU1540" s="170">
        <f>IFERROR(VLOOKUP(C1540,'2015'!$C$12:$AG$1887,31,FALSE),"-")</f>
        <v>0</v>
      </c>
      <c r="AV1540" s="106"/>
      <c r="AW1540" s="63">
        <f>IFERROR(VLOOKUP(C1540,Merkittävyysluokitus!$A$2:$J$1705,10,FALSE),"-")</f>
        <v>4</v>
      </c>
      <c r="AX1540" s="175">
        <f>IFERROR(VLOOKUP(C1540,Merkittävyysluokitus!$A$2:$J$1705,6,FALSE),"-")</f>
        <v>1.32386301369863</v>
      </c>
      <c r="AY1540" s="175">
        <f>IFERROR(VLOOKUP(C1540,Merkittävyysluokitus!$A$2:$J$1705,7,FALSE),"-")</f>
        <v>0.14566666666666664</v>
      </c>
      <c r="AZ1540" s="175">
        <f>IFERROR(VLOOKUP(C1540,Merkittävyysluokitus!$A$2:$J$1705,8,FALSE),"-")</f>
        <v>0.84486301369863004</v>
      </c>
      <c r="BA1540" s="175">
        <f>IFERROR(VLOOKUP(C1540,Merkittävyysluokitus!$A$2:$J$1705,9,FALSE),"-")</f>
        <v>0.33333333333333331</v>
      </c>
      <c r="BB1540" s="203"/>
      <c r="BC1540" s="203" t="str">
        <f t="shared" si="390"/>
        <v>ei mallia</v>
      </c>
      <c r="BD1540" s="39" t="str">
        <f t="shared" si="403"/>
        <v>Ei luokiteltu</v>
      </c>
      <c r="BE1540" s="68" t="str">
        <f t="shared" si="385"/>
        <v>ei mallia</v>
      </c>
      <c r="BF1540" s="68" t="str">
        <f t="shared" si="386"/>
        <v>ei mallia</v>
      </c>
      <c r="BG1540" s="68" t="str">
        <f t="shared" si="387"/>
        <v>ei mallia</v>
      </c>
      <c r="BH1540" s="208" t="str">
        <f t="shared" si="388"/>
        <v>musta</v>
      </c>
      <c r="BI1540" s="39"/>
      <c r="BJ1540" s="39" t="str">
        <f>IF(F1540="ei löydy","uusi tie",IF(E1540=0,"tieosoite muuttunut",IF(E1540=1,VLOOKUP(D1540,'2015'!$F$12:$AL$1887,31,FALSE),"-")))</f>
        <v>musta</v>
      </c>
      <c r="BK1540" s="67" t="str">
        <f>IF(E1540=1,VLOOKUP(D1540,'2015'!$F$12:$AL$1887,32,FALSE),"-")</f>
        <v>musta</v>
      </c>
      <c r="BL1540" s="39" t="str">
        <f>IF(F1540="ei löydy","uusi tie",IF(E1540=0,"tieosoite muuttunut",IF(E1540=1,VLOOKUP(D1540,'2015'!$F$12:$AL$1887,33,FALSE),"-")))</f>
        <v>musta</v>
      </c>
      <c r="BM1540" s="39"/>
      <c r="BN1540" s="217" t="str">
        <f>VLOOKUP(D1540,'2015'!$F$12:$AL$1887,33,FALSE)</f>
        <v>musta</v>
      </c>
      <c r="BO1540" s="39"/>
      <c r="BP1540" s="115" t="s">
        <v>10</v>
      </c>
      <c r="BQ1540" s="30"/>
      <c r="BS1540" s="5"/>
      <c r="BU1540" s="37"/>
      <c r="BV1540" s="30" t="s">
        <v>10</v>
      </c>
      <c r="BX1540" t="str">
        <f>IF(E1540=1,VLOOKUP(D1540,'2015'!$F$12:$AX$1887,43,FALSE),"-")</f>
        <v>musta</v>
      </c>
      <c r="BY1540" t="str">
        <f>IF(E1540=1,VLOOKUP(D1540,'2015'!$F$12:$AX$1887,44,FALSE),"-")</f>
        <v>musta</v>
      </c>
      <c r="BZ1540" t="str">
        <f>IF(E1540=1,VLOOKUP(D1540,'2015'!$F$12:$AX$1887,45,FALSE),"-")</f>
        <v>musta</v>
      </c>
      <c r="CA1540" s="31">
        <f t="shared" si="398"/>
        <v>10</v>
      </c>
      <c r="CB1540" s="31">
        <f t="shared" si="399"/>
        <v>10</v>
      </c>
      <c r="CC1540" s="31">
        <f t="shared" si="400"/>
        <v>0</v>
      </c>
      <c r="CD1540" s="31">
        <f t="shared" si="401"/>
        <v>0</v>
      </c>
      <c r="CE1540" s="31">
        <f t="shared" si="402"/>
        <v>0</v>
      </c>
      <c r="CO1540" s="2" t="s">
        <v>35</v>
      </c>
      <c r="CP1540" s="2" t="s">
        <v>35</v>
      </c>
    </row>
    <row r="1541" spans="1:94" ht="15.75" thickBot="1" x14ac:dyDescent="0.3">
      <c r="A1541" s="50"/>
      <c r="B1541" s="50"/>
      <c r="C1541" s="50" t="str">
        <f t="shared" si="391"/>
        <v>13683_1_6641</v>
      </c>
      <c r="D1541" s="51" t="str">
        <f t="shared" si="392"/>
        <v>13683_1</v>
      </c>
      <c r="E1541" s="224">
        <f>IFERROR(VLOOKUP(C1541,'2015'!$C$12:$D$1887,2,FALSE),0)</f>
        <v>1</v>
      </c>
      <c r="F1541" s="51">
        <f>IFERROR(K1541-IFERROR(VLOOKUP(D1541,'2015'!$F$12:$I$1887,4,FALSE),"ei löydy"),"ei löydy")</f>
        <v>0</v>
      </c>
      <c r="G1541" s="224">
        <f>IFERROR(VLOOKUP(Työfile_2024!C1541,Liikennemalli!$D$6:$G$1921,4,FALSE),0)</f>
        <v>1</v>
      </c>
      <c r="H1541" s="225">
        <f>K1541-IFERROR(VLOOKUP(Työfile_2024!D1541,Liikennemalli!$C$6:$H$1921,6,FALSE),"ei löydy")</f>
        <v>0</v>
      </c>
      <c r="I1541" s="80">
        <v>13683</v>
      </c>
      <c r="J1541" s="52">
        <v>1</v>
      </c>
      <c r="K1541" s="52">
        <v>6641</v>
      </c>
      <c r="L1541" s="53"/>
      <c r="M1541" s="54"/>
      <c r="N1541" s="54"/>
      <c r="O1541" s="54"/>
      <c r="P1541" s="54"/>
      <c r="Q1541" s="55"/>
      <c r="R1541" s="55"/>
      <c r="S1541" s="55"/>
      <c r="T1541" s="55"/>
      <c r="U1541" s="52"/>
      <c r="V1541" s="56">
        <v>49</v>
      </c>
      <c r="W1541" s="56">
        <v>2</v>
      </c>
      <c r="X1541" s="56">
        <v>48</v>
      </c>
      <c r="Y1541" s="56">
        <f>VLOOKUP(D1541,Liikennemalli24!$D$2:$F$1804,2,FALSE)</f>
        <v>28</v>
      </c>
      <c r="Z1541" s="57">
        <f>VLOOKUP(D1541,Liikennemalli24!$D$2:$F$1804,3,FALSE)</f>
        <v>0.41699999999999998</v>
      </c>
      <c r="AA1541" s="178">
        <f>IF(G1541=1,VLOOKUP(C1541,Liikennemalli!$D$6:$H$1921,2,FALSE),"-")</f>
        <v>24.595985207501101</v>
      </c>
      <c r="AB1541" s="197">
        <f>IF(G1541=1,VLOOKUP(C1541,Liikennemalli!$D$6:$H$1921,3,FALSE),"-")</f>
        <v>0.499956812437507</v>
      </c>
      <c r="AC1541" s="134">
        <f>IF(E1541=1,VLOOKUP(Työfile_2024!D1541,'2015'!$F$12:$X$1887,18,FALSE),"-")</f>
        <v>112</v>
      </c>
      <c r="AD1541" s="127">
        <f>IF(E1541=1,VLOOKUP(Työfile_2024!D1541,'2015'!$F$12:$X$1887,19,FALSE),"-")</f>
        <v>0.8</v>
      </c>
      <c r="AI1541" s="127">
        <f>IF(E1541=1,VLOOKUP(Työfile_2024!D1541,'2015'!$F$12:$AB$1887,20,FALSE),"-")</f>
        <v>0</v>
      </c>
      <c r="AJ1541" s="127">
        <f>IF(E1541=1,VLOOKUP(Työfile_2024!D1541,'2015'!$F$12:$AB$1887,21,FALSE),"-")</f>
        <v>0</v>
      </c>
      <c r="AK1541" s="127">
        <f>IF(E1541=1,VLOOKUP(Työfile_2024!D1541,'2015'!$F$12:$AB$1887,22,FALSE),"-")</f>
        <v>0</v>
      </c>
      <c r="AL1541" s="127">
        <f>IF(E1541=1,VLOOKUP(Työfile_2024!D1541,'2015'!$F$12:$AB$1887,23,FALSE),"-")</f>
        <v>0</v>
      </c>
      <c r="AM1541" s="56">
        <f>VLOOKUP(Työfile_2024!D1541,Tmatkat_20km_tarkasteltava_verk!$C$2:$D$1804,2,FALSE)</f>
        <v>10</v>
      </c>
      <c r="AN1541" s="148">
        <f t="shared" si="389"/>
        <v>0.20408163265306123</v>
      </c>
      <c r="AO1541" s="178">
        <f>IF(E1541=1,VLOOKUP(Työfile_2024!D1541,'2015'!$F$12:$AC$1887,24,FALSE),"-")</f>
        <v>10</v>
      </c>
      <c r="AP1541" s="52">
        <f>VLOOKUP(D1541,Tarkasteltava_verkko_2024_harva!$E$2:$I$1804,5,FALSE)</f>
        <v>0</v>
      </c>
      <c r="AQ1541" s="52">
        <f>VLOOKUP(D1541,Tarkasteltava_verkko_2024_harva!$E$2:$I$1804,4,FALSE)</f>
        <v>0</v>
      </c>
      <c r="AR1541" s="148">
        <v>0</v>
      </c>
      <c r="AS1541" s="170" t="str">
        <f>IFERROR(VLOOKUP(C1541,'2015'!$C$12:$AG$1887,30,FALSE),"-")</f>
        <v/>
      </c>
      <c r="AT1541" s="148">
        <v>0</v>
      </c>
      <c r="AU1541" s="170">
        <f>IFERROR(VLOOKUP(C1541,'2015'!$C$12:$AG$1887,31,FALSE),"-")</f>
        <v>0</v>
      </c>
      <c r="AV1541" s="106"/>
      <c r="AW1541" s="63">
        <f>IFERROR(VLOOKUP(C1541,Merkittävyysluokitus!$A$2:$J$1705,10,FALSE),"-")</f>
        <v>4</v>
      </c>
      <c r="AX1541" s="175">
        <f>IFERROR(VLOOKUP(C1541,Merkittävyysluokitus!$A$2:$J$1705,6,FALSE),"-")</f>
        <v>1.8113302891933027</v>
      </c>
      <c r="AY1541" s="175">
        <f>IFERROR(VLOOKUP(C1541,Merkittävyysluokitus!$A$2:$J$1705,7,FALSE),"-")</f>
        <v>0.17699999999999996</v>
      </c>
      <c r="AZ1541" s="175">
        <f>IFERROR(VLOOKUP(C1541,Merkittävyysluokitus!$A$2:$J$1705,8,FALSE),"-")</f>
        <v>1.1343302891933027</v>
      </c>
      <c r="BA1541" s="175">
        <f>IFERROR(VLOOKUP(C1541,Merkittävyysluokitus!$A$2:$J$1705,9,FALSE),"-")</f>
        <v>0.5</v>
      </c>
      <c r="BB1541" s="203"/>
      <c r="BC1541" s="203" t="str">
        <f t="shared" si="390"/>
        <v/>
      </c>
      <c r="BD1541" s="39" t="str">
        <f t="shared" si="403"/>
        <v>musta</v>
      </c>
      <c r="BE1541" s="68" t="str">
        <f t="shared" si="385"/>
        <v>musta</v>
      </c>
      <c r="BF1541" s="68" t="str">
        <f t="shared" si="386"/>
        <v>musta</v>
      </c>
      <c r="BG1541" s="68" t="str">
        <f t="shared" si="387"/>
        <v>musta</v>
      </c>
      <c r="BH1541" s="208" t="str">
        <f t="shared" si="388"/>
        <v>musta</v>
      </c>
      <c r="BI1541" s="39"/>
      <c r="BJ1541" s="39" t="str">
        <f>IF(F1541="ei löydy","uusi tie",IF(E1541=0,"tieosoite muuttunut",IF(E1541=1,VLOOKUP(D1541,'2015'!$F$12:$AL$1887,31,FALSE),"-")))</f>
        <v>musta</v>
      </c>
      <c r="BK1541" s="67" t="str">
        <f>IF(E1541=1,VLOOKUP(D1541,'2015'!$F$12:$AL$1887,32,FALSE),"-")</f>
        <v>musta</v>
      </c>
      <c r="BL1541" s="39" t="str">
        <f>IF(F1541="ei löydy","uusi tie",IF(E1541=0,"tieosoite muuttunut",IF(E1541=1,VLOOKUP(D1541,'2015'!$F$12:$AL$1887,33,FALSE),"-")))</f>
        <v>musta</v>
      </c>
      <c r="BM1541" s="39"/>
      <c r="BN1541" s="217" t="str">
        <f>VLOOKUP(D1541,'2015'!$F$12:$AL$1887,33,FALSE)</f>
        <v>musta</v>
      </c>
      <c r="BO1541" s="39"/>
      <c r="BP1541" s="115" t="s">
        <v>10</v>
      </c>
      <c r="BQ1541" s="30"/>
      <c r="BS1541" s="5"/>
      <c r="BU1541" s="37"/>
      <c r="BV1541" s="30" t="s">
        <v>10</v>
      </c>
      <c r="BX1541" t="str">
        <f>IF(E1541=1,VLOOKUP(D1541,'2015'!$F$12:$AX$1887,43,FALSE),"-")</f>
        <v>musta</v>
      </c>
      <c r="BY1541" t="str">
        <f>IF(E1541=1,VLOOKUP(D1541,'2015'!$F$12:$AX$1887,44,FALSE),"-")</f>
        <v>musta</v>
      </c>
      <c r="BZ1541" t="str">
        <f>IF(E1541=1,VLOOKUP(D1541,'2015'!$F$12:$AX$1887,45,FALSE),"-")</f>
        <v>musta</v>
      </c>
      <c r="CA1541" s="31">
        <f t="shared" si="398"/>
        <v>10</v>
      </c>
      <c r="CB1541" s="31">
        <f t="shared" si="399"/>
        <v>10</v>
      </c>
      <c r="CC1541" s="31">
        <f t="shared" si="400"/>
        <v>0</v>
      </c>
      <c r="CD1541" s="31">
        <f t="shared" si="401"/>
        <v>0</v>
      </c>
      <c r="CE1541" s="31">
        <f t="shared" si="402"/>
        <v>0</v>
      </c>
      <c r="CO1541" s="32" t="s">
        <v>34</v>
      </c>
      <c r="CP1541" s="2" t="s">
        <v>35</v>
      </c>
    </row>
    <row r="1542" spans="1:94" ht="15.75" thickBot="1" x14ac:dyDescent="0.3">
      <c r="A1542" s="50"/>
      <c r="B1542" s="50"/>
      <c r="C1542" s="50" t="str">
        <f t="shared" si="391"/>
        <v>13687_2_767</v>
      </c>
      <c r="D1542" s="51" t="str">
        <f t="shared" si="392"/>
        <v>13687_2</v>
      </c>
      <c r="E1542" s="224">
        <f>IFERROR(VLOOKUP(C1542,'2015'!$C$12:$D$1887,2,FALSE),0)</f>
        <v>1</v>
      </c>
      <c r="F1542" s="51">
        <f>IFERROR(K1542-IFERROR(VLOOKUP(D1542,'2015'!$F$12:$I$1887,4,FALSE),"ei löydy"),"ei löydy")</f>
        <v>0</v>
      </c>
      <c r="G1542" s="224">
        <f>IFERROR(VLOOKUP(Työfile_2024!C1542,Liikennemalli!$D$6:$G$1921,4,FALSE),0)</f>
        <v>1</v>
      </c>
      <c r="H1542" s="225">
        <f>K1542-IFERROR(VLOOKUP(Työfile_2024!D1542,Liikennemalli!$C$6:$H$1921,6,FALSE),"ei löydy")</f>
        <v>0</v>
      </c>
      <c r="I1542" s="80">
        <v>13687</v>
      </c>
      <c r="J1542" s="52">
        <v>2</v>
      </c>
      <c r="K1542" s="52">
        <v>767</v>
      </c>
      <c r="L1542" s="53"/>
      <c r="M1542" s="54"/>
      <c r="N1542" s="54"/>
      <c r="O1542" s="54"/>
      <c r="P1542" s="54"/>
      <c r="Q1542" s="55"/>
      <c r="R1542" s="55"/>
      <c r="S1542" s="55"/>
      <c r="T1542" s="55"/>
      <c r="U1542" s="52"/>
      <c r="V1542" s="56">
        <v>56</v>
      </c>
      <c r="W1542" s="56">
        <v>3</v>
      </c>
      <c r="X1542" s="56">
        <v>60</v>
      </c>
      <c r="Y1542" s="56">
        <f>VLOOKUP(D1542,Liikennemalli24!$D$2:$F$1804,2,FALSE)</f>
        <v>0</v>
      </c>
      <c r="Z1542" s="57">
        <f>VLOOKUP(D1542,Liikennemalli24!$D$2:$F$1804,3,FALSE)</f>
        <v>0</v>
      </c>
      <c r="AA1542" s="178">
        <f>IF(G1542=1,VLOOKUP(C1542,Liikennemalli!$D$6:$H$1921,2,FALSE),"-")</f>
        <v>0</v>
      </c>
      <c r="AB1542" s="197">
        <f>IF(G1542=1,VLOOKUP(C1542,Liikennemalli!$D$6:$H$1921,3,FALSE),"-")</f>
        <v>0</v>
      </c>
      <c r="AC1542" s="134">
        <f>IF(E1542=1,VLOOKUP(Työfile_2024!D1542,'2015'!$F$12:$X$1887,18,FALSE),"-")</f>
        <v>124</v>
      </c>
      <c r="AD1542" s="127">
        <f>IF(E1542=1,VLOOKUP(Työfile_2024!D1542,'2015'!$F$12:$X$1887,19,FALSE),"-")</f>
        <v>0.87</v>
      </c>
      <c r="AI1542" s="127">
        <f>IF(E1542=1,VLOOKUP(Työfile_2024!D1542,'2015'!$F$12:$AB$1887,20,FALSE),"-")</f>
        <v>0</v>
      </c>
      <c r="AJ1542" s="127">
        <f>IF(E1542=1,VLOOKUP(Työfile_2024!D1542,'2015'!$F$12:$AB$1887,21,FALSE),"-")</f>
        <v>0</v>
      </c>
      <c r="AK1542" s="127">
        <f>IF(E1542=1,VLOOKUP(Työfile_2024!D1542,'2015'!$F$12:$AB$1887,22,FALSE),"-")</f>
        <v>0</v>
      </c>
      <c r="AL1542" s="127">
        <f>IF(E1542=1,VLOOKUP(Työfile_2024!D1542,'2015'!$F$12:$AB$1887,23,FALSE),"-")</f>
        <v>0</v>
      </c>
      <c r="AM1542" s="56">
        <f>VLOOKUP(Työfile_2024!D1542,Tmatkat_20km_tarkasteltava_verk!$C$2:$D$1804,2,FALSE)</f>
        <v>2</v>
      </c>
      <c r="AN1542" s="148">
        <f t="shared" si="389"/>
        <v>3.5714285714285712E-2</v>
      </c>
      <c r="AO1542" s="178">
        <f>IF(E1542=1,VLOOKUP(Työfile_2024!D1542,'2015'!$F$12:$AC$1887,24,FALSE),"-")</f>
        <v>14</v>
      </c>
      <c r="AP1542" s="52">
        <f>VLOOKUP(D1542,Tarkasteltava_verkko_2024_harva!$E$2:$I$1804,5,FALSE)</f>
        <v>0</v>
      </c>
      <c r="AQ1542" s="52">
        <f>VLOOKUP(D1542,Tarkasteltava_verkko_2024_harva!$E$2:$I$1804,4,FALSE)</f>
        <v>0</v>
      </c>
      <c r="AR1542" s="148">
        <v>0</v>
      </c>
      <c r="AS1542" s="170" t="str">
        <f>IFERROR(VLOOKUP(C1542,'2015'!$C$12:$AG$1887,30,FALSE),"-")</f>
        <v/>
      </c>
      <c r="AT1542" s="148">
        <v>0</v>
      </c>
      <c r="AU1542" s="170">
        <f>IFERROR(VLOOKUP(C1542,'2015'!$C$12:$AG$1887,31,FALSE),"-")</f>
        <v>0</v>
      </c>
      <c r="AV1542" s="106"/>
      <c r="AW1542" s="63">
        <f>IFERROR(VLOOKUP(C1542,Merkittävyysluokitus!$A$2:$J$1705,10,FALSE),"-")</f>
        <v>4</v>
      </c>
      <c r="AX1542" s="175">
        <f>IFERROR(VLOOKUP(C1542,Merkittävyysluokitus!$A$2:$J$1705,6,FALSE),"-")</f>
        <v>0.75241400304413997</v>
      </c>
      <c r="AY1542" s="175">
        <f>IFERROR(VLOOKUP(C1542,Merkittävyysluokitus!$A$2:$J$1705,7,FALSE),"-")</f>
        <v>0.17133333333333334</v>
      </c>
      <c r="AZ1542" s="175">
        <f>IFERROR(VLOOKUP(C1542,Merkittävyysluokitus!$A$2:$J$1705,8,FALSE),"-")</f>
        <v>0.24774733637747337</v>
      </c>
      <c r="BA1542" s="175">
        <f>IFERROR(VLOOKUP(C1542,Merkittävyysluokitus!$A$2:$J$1705,9,FALSE),"-")</f>
        <v>0.33333333333333331</v>
      </c>
      <c r="BB1542" s="203"/>
      <c r="BC1542" s="203" t="str">
        <f t="shared" si="390"/>
        <v>ei mallia</v>
      </c>
      <c r="BD1542" s="39" t="str">
        <f t="shared" si="403"/>
        <v>Ei luokiteltu</v>
      </c>
      <c r="BE1542" s="68" t="str">
        <f t="shared" si="385"/>
        <v>ei mallia</v>
      </c>
      <c r="BF1542" s="68" t="str">
        <f t="shared" si="386"/>
        <v>ei mallia</v>
      </c>
      <c r="BG1542" s="68" t="str">
        <f t="shared" si="387"/>
        <v>ei mallia</v>
      </c>
      <c r="BH1542" s="208" t="str">
        <f t="shared" si="388"/>
        <v>musta</v>
      </c>
      <c r="BI1542" s="39"/>
      <c r="BJ1542" s="39" t="str">
        <f>IF(F1542="ei löydy","uusi tie",IF(E1542=0,"tieosoite muuttunut",IF(E1542=1,VLOOKUP(D1542,'2015'!$F$12:$AL$1887,31,FALSE),"-")))</f>
        <v>musta</v>
      </c>
      <c r="BK1542" s="67" t="str">
        <f>IF(E1542=1,VLOOKUP(D1542,'2015'!$F$12:$AL$1887,32,FALSE),"-")</f>
        <v>musta</v>
      </c>
      <c r="BL1542" s="39" t="str">
        <f>IF(F1542="ei löydy","uusi tie",IF(E1542=0,"tieosoite muuttunut",IF(E1542=1,VLOOKUP(D1542,'2015'!$F$12:$AL$1887,33,FALSE),"-")))</f>
        <v>musta</v>
      </c>
      <c r="BM1542" s="39"/>
      <c r="BN1542" s="217" t="str">
        <f>VLOOKUP(D1542,'2015'!$F$12:$AL$1887,33,FALSE)</f>
        <v>musta</v>
      </c>
      <c r="BO1542" s="39"/>
      <c r="BP1542" s="115" t="s">
        <v>10</v>
      </c>
      <c r="BQ1542" s="30"/>
      <c r="BS1542" s="5"/>
      <c r="BU1542" s="37"/>
      <c r="BV1542" s="30" t="s">
        <v>10</v>
      </c>
      <c r="BX1542" t="str">
        <f>IF(E1542=1,VLOOKUP(D1542,'2015'!$F$12:$AX$1887,43,FALSE),"-")</f>
        <v>musta</v>
      </c>
      <c r="BY1542" t="str">
        <f>IF(E1542=1,VLOOKUP(D1542,'2015'!$F$12:$AX$1887,44,FALSE),"-")</f>
        <v>musta</v>
      </c>
      <c r="BZ1542" t="str">
        <f>IF(E1542=1,VLOOKUP(D1542,'2015'!$F$12:$AX$1887,45,FALSE),"-")</f>
        <v>musta</v>
      </c>
      <c r="CA1542" s="31">
        <f t="shared" si="398"/>
        <v>10</v>
      </c>
      <c r="CB1542" s="31">
        <f t="shared" si="399"/>
        <v>10</v>
      </c>
      <c r="CC1542" s="31">
        <f t="shared" si="400"/>
        <v>0</v>
      </c>
      <c r="CD1542" s="31">
        <f t="shared" si="401"/>
        <v>0</v>
      </c>
      <c r="CE1542" s="31">
        <f t="shared" si="402"/>
        <v>0</v>
      </c>
      <c r="CO1542" s="2" t="s">
        <v>35</v>
      </c>
      <c r="CP1542" s="2" t="s">
        <v>35</v>
      </c>
    </row>
    <row r="1543" spans="1:94" ht="15.75" thickBot="1" x14ac:dyDescent="0.3">
      <c r="A1543" s="50"/>
      <c r="B1543" s="50"/>
      <c r="C1543" s="50" t="str">
        <f t="shared" si="391"/>
        <v>13687_4_1517</v>
      </c>
      <c r="D1543" s="51" t="str">
        <f t="shared" si="392"/>
        <v>13687_4</v>
      </c>
      <c r="E1543" s="224">
        <f>IFERROR(VLOOKUP(C1543,'2015'!$C$12:$D$1887,2,FALSE),0)</f>
        <v>1</v>
      </c>
      <c r="F1543" s="51">
        <f>IFERROR(K1543-IFERROR(VLOOKUP(D1543,'2015'!$F$12:$I$1887,4,FALSE),"ei löydy"),"ei löydy")</f>
        <v>0</v>
      </c>
      <c r="G1543" s="224">
        <f>IFERROR(VLOOKUP(Työfile_2024!C1543,Liikennemalli!$D$6:$G$1921,4,FALSE),0)</f>
        <v>1</v>
      </c>
      <c r="H1543" s="225">
        <f>K1543-IFERROR(VLOOKUP(Työfile_2024!D1543,Liikennemalli!$C$6:$H$1921,6,FALSE),"ei löydy")</f>
        <v>0</v>
      </c>
      <c r="I1543" s="80">
        <v>13687</v>
      </c>
      <c r="J1543" s="52">
        <v>4</v>
      </c>
      <c r="K1543" s="52">
        <v>1517</v>
      </c>
      <c r="L1543" s="53"/>
      <c r="M1543" s="54"/>
      <c r="N1543" s="54"/>
      <c r="O1543" s="54"/>
      <c r="P1543" s="54"/>
      <c r="Q1543" s="55"/>
      <c r="R1543" s="55"/>
      <c r="S1543" s="55"/>
      <c r="T1543" s="55"/>
      <c r="U1543" s="52"/>
      <c r="V1543" s="56">
        <v>73</v>
      </c>
      <c r="W1543" s="56">
        <v>7</v>
      </c>
      <c r="X1543" s="56">
        <v>70</v>
      </c>
      <c r="Y1543" s="56">
        <f>VLOOKUP(D1543,Liikennemalli24!$D$2:$F$1804,2,FALSE)</f>
        <v>29</v>
      </c>
      <c r="Z1543" s="57">
        <f>VLOOKUP(D1543,Liikennemalli24!$D$2:$F$1804,3,FALSE)</f>
        <v>1</v>
      </c>
      <c r="AA1543" s="178">
        <f>IF(G1543=1,VLOOKUP(C1543,Liikennemalli!$D$6:$H$1921,2,FALSE),"-")</f>
        <v>12.828086797066</v>
      </c>
      <c r="AB1543" s="197">
        <f>IF(G1543=1,VLOOKUP(C1543,Liikennemalli!$D$6:$H$1921,3,FALSE),"-")</f>
        <v>1</v>
      </c>
      <c r="AC1543" s="134">
        <f>IF(E1543=1,VLOOKUP(Työfile_2024!D1543,'2015'!$F$12:$X$1887,18,FALSE),"-")</f>
        <v>124</v>
      </c>
      <c r="AD1543" s="127">
        <f>IF(E1543=1,VLOOKUP(Työfile_2024!D1543,'2015'!$F$12:$X$1887,19,FALSE),"-")</f>
        <v>0.87</v>
      </c>
      <c r="AI1543" s="127">
        <f>IF(E1543=1,VLOOKUP(Työfile_2024!D1543,'2015'!$F$12:$AB$1887,20,FALSE),"-")</f>
        <v>0</v>
      </c>
      <c r="AJ1543" s="127">
        <f>IF(E1543=1,VLOOKUP(Työfile_2024!D1543,'2015'!$F$12:$AB$1887,21,FALSE),"-")</f>
        <v>0</v>
      </c>
      <c r="AK1543" s="127">
        <f>IF(E1543=1,VLOOKUP(Työfile_2024!D1543,'2015'!$F$12:$AB$1887,22,FALSE),"-")</f>
        <v>0</v>
      </c>
      <c r="AL1543" s="127">
        <f>IF(E1543=1,VLOOKUP(Työfile_2024!D1543,'2015'!$F$12:$AB$1887,23,FALSE),"-")</f>
        <v>0</v>
      </c>
      <c r="AM1543" s="56">
        <f>VLOOKUP(Työfile_2024!D1543,Tmatkat_20km_tarkasteltava_verk!$C$2:$D$1804,2,FALSE)</f>
        <v>10</v>
      </c>
      <c r="AN1543" s="148">
        <f t="shared" si="389"/>
        <v>0.13698630136986301</v>
      </c>
      <c r="AO1543" s="178">
        <f>IF(E1543=1,VLOOKUP(Työfile_2024!D1543,'2015'!$F$12:$AC$1887,24,FALSE),"-")</f>
        <v>24</v>
      </c>
      <c r="AP1543" s="52">
        <f>VLOOKUP(D1543,Tarkasteltava_verkko_2024_harva!$E$2:$I$1804,5,FALSE)</f>
        <v>0</v>
      </c>
      <c r="AQ1543" s="52">
        <f>VLOOKUP(D1543,Tarkasteltava_verkko_2024_harva!$E$2:$I$1804,4,FALSE)</f>
        <v>0</v>
      </c>
      <c r="AR1543" s="148">
        <v>0</v>
      </c>
      <c r="AS1543" s="170" t="str">
        <f>IFERROR(VLOOKUP(C1543,'2015'!$C$12:$AG$1887,30,FALSE),"-")</f>
        <v/>
      </c>
      <c r="AT1543" s="148">
        <v>0</v>
      </c>
      <c r="AU1543" s="170">
        <f>IFERROR(VLOOKUP(C1543,'2015'!$C$12:$AG$1887,31,FALSE),"-")</f>
        <v>0</v>
      </c>
      <c r="AV1543" s="106"/>
      <c r="AW1543" s="63">
        <f>IFERROR(VLOOKUP(C1543,Merkittävyysluokitus!$A$2:$J$1705,10,FALSE),"-")</f>
        <v>4</v>
      </c>
      <c r="AX1543" s="175">
        <f>IFERROR(VLOOKUP(C1543,Merkittävyysluokitus!$A$2:$J$1705,6,FALSE),"-")</f>
        <v>1.8703089802130897</v>
      </c>
      <c r="AY1543" s="175">
        <f>IFERROR(VLOOKUP(C1543,Merkittävyysluokitus!$A$2:$J$1705,7,FALSE),"-")</f>
        <v>0.23899999999999993</v>
      </c>
      <c r="AZ1543" s="175">
        <f>IFERROR(VLOOKUP(C1543,Merkittävyysluokitus!$A$2:$J$1705,8,FALSE),"-")</f>
        <v>1.1313089802130898</v>
      </c>
      <c r="BA1543" s="175">
        <f>IFERROR(VLOOKUP(C1543,Merkittävyysluokitus!$A$2:$J$1705,9,FALSE),"-")</f>
        <v>0.5</v>
      </c>
      <c r="BB1543" s="203"/>
      <c r="BC1543" s="203" t="str">
        <f t="shared" si="390"/>
        <v/>
      </c>
      <c r="BD1543" s="39" t="str">
        <f t="shared" si="403"/>
        <v>musta</v>
      </c>
      <c r="BE1543" s="68" t="str">
        <f t="shared" si="385"/>
        <v>musta</v>
      </c>
      <c r="BF1543" s="68" t="str">
        <f t="shared" si="386"/>
        <v>musta</v>
      </c>
      <c r="BG1543" s="68" t="str">
        <f t="shared" si="387"/>
        <v>musta</v>
      </c>
      <c r="BH1543" s="208" t="str">
        <f t="shared" si="388"/>
        <v>musta</v>
      </c>
      <c r="BI1543" s="39"/>
      <c r="BJ1543" s="39" t="str">
        <f>IF(F1543="ei löydy","uusi tie",IF(E1543=0,"tieosoite muuttunut",IF(E1543=1,VLOOKUP(D1543,'2015'!$F$12:$AL$1887,31,FALSE),"-")))</f>
        <v>musta</v>
      </c>
      <c r="BK1543" s="67" t="str">
        <f>IF(E1543=1,VLOOKUP(D1543,'2015'!$F$12:$AL$1887,32,FALSE),"-")</f>
        <v>musta</v>
      </c>
      <c r="BL1543" s="39" t="str">
        <f>IF(F1543="ei löydy","uusi tie",IF(E1543=0,"tieosoite muuttunut",IF(E1543=1,VLOOKUP(D1543,'2015'!$F$12:$AL$1887,33,FALSE),"-")))</f>
        <v>musta</v>
      </c>
      <c r="BM1543" s="39"/>
      <c r="BN1543" s="217" t="str">
        <f>VLOOKUP(D1543,'2015'!$F$12:$AL$1887,33,FALSE)</f>
        <v>musta</v>
      </c>
      <c r="BO1543" s="39"/>
      <c r="BP1543" s="115" t="s">
        <v>10</v>
      </c>
      <c r="BQ1543" s="30"/>
      <c r="BS1543" s="5"/>
      <c r="BU1543" s="37"/>
      <c r="BV1543" s="30" t="s">
        <v>10</v>
      </c>
      <c r="BX1543" t="str">
        <f>IF(E1543=1,VLOOKUP(D1543,'2015'!$F$12:$AX$1887,43,FALSE),"-")</f>
        <v>musta</v>
      </c>
      <c r="BY1543" t="str">
        <f>IF(E1543=1,VLOOKUP(D1543,'2015'!$F$12:$AX$1887,44,FALSE),"-")</f>
        <v>musta</v>
      </c>
      <c r="BZ1543" t="str">
        <f>IF(E1543=1,VLOOKUP(D1543,'2015'!$F$12:$AX$1887,45,FALSE),"-")</f>
        <v>musta</v>
      </c>
      <c r="CA1543" s="31">
        <f t="shared" si="398"/>
        <v>10</v>
      </c>
      <c r="CB1543" s="31">
        <f t="shared" si="399"/>
        <v>10</v>
      </c>
      <c r="CC1543" s="31">
        <f t="shared" si="400"/>
        <v>0</v>
      </c>
      <c r="CD1543" s="31">
        <f t="shared" si="401"/>
        <v>0</v>
      </c>
      <c r="CE1543" s="31">
        <f t="shared" si="402"/>
        <v>0</v>
      </c>
      <c r="CO1543" s="2" t="s">
        <v>35</v>
      </c>
      <c r="CP1543" s="2" t="s">
        <v>35</v>
      </c>
    </row>
    <row r="1544" spans="1:94" ht="15.75" thickBot="1" x14ac:dyDescent="0.3">
      <c r="A1544" s="50"/>
      <c r="B1544" s="50"/>
      <c r="C1544" s="50" t="str">
        <f t="shared" si="391"/>
        <v>13689_2_7444</v>
      </c>
      <c r="D1544" s="51" t="str">
        <f t="shared" si="392"/>
        <v>13689_2</v>
      </c>
      <c r="E1544" s="224">
        <f>IFERROR(VLOOKUP(C1544,'2015'!$C$12:$D$1887,2,FALSE),0)</f>
        <v>1</v>
      </c>
      <c r="F1544" s="51">
        <f>IFERROR(K1544-IFERROR(VLOOKUP(D1544,'2015'!$F$12:$I$1887,4,FALSE),"ei löydy"),"ei löydy")</f>
        <v>0</v>
      </c>
      <c r="G1544" s="224">
        <f>IFERROR(VLOOKUP(Työfile_2024!C1544,Liikennemalli!$D$6:$G$1921,4,FALSE),0)</f>
        <v>1</v>
      </c>
      <c r="H1544" s="225">
        <f>K1544-IFERROR(VLOOKUP(Työfile_2024!D1544,Liikennemalli!$C$6:$H$1921,6,FALSE),"ei löydy")</f>
        <v>0</v>
      </c>
      <c r="I1544" s="80">
        <v>13689</v>
      </c>
      <c r="J1544" s="52">
        <v>2</v>
      </c>
      <c r="K1544" s="52">
        <v>7444</v>
      </c>
      <c r="L1544" s="53"/>
      <c r="M1544" s="54"/>
      <c r="N1544" s="54"/>
      <c r="O1544" s="54"/>
      <c r="P1544" s="54"/>
      <c r="Q1544" s="55"/>
      <c r="R1544" s="55"/>
      <c r="S1544" s="55"/>
      <c r="T1544" s="55"/>
      <c r="U1544" s="52"/>
      <c r="V1544" s="56">
        <v>38</v>
      </c>
      <c r="W1544" s="56">
        <v>4</v>
      </c>
      <c r="X1544" s="56">
        <v>38</v>
      </c>
      <c r="Y1544" s="56">
        <f>VLOOKUP(D1544,Liikennemalli24!$D$2:$F$1804,2,FALSE)</f>
        <v>130</v>
      </c>
      <c r="Z1544" s="57">
        <f>VLOOKUP(D1544,Liikennemalli24!$D$2:$F$1804,3,FALSE)</f>
        <v>0.95599999999999996</v>
      </c>
      <c r="AA1544" s="178">
        <f>IF(G1544=1,VLOOKUP(C1544,Liikennemalli!$D$6:$H$1921,2,FALSE),"-")</f>
        <v>47.053513450558</v>
      </c>
      <c r="AB1544" s="197">
        <f>IF(G1544=1,VLOOKUP(C1544,Liikennemalli!$D$6:$H$1921,3,FALSE),"-")</f>
        <v>0.94651331464797095</v>
      </c>
      <c r="AC1544" s="134">
        <f>IF(E1544=1,VLOOKUP(Työfile_2024!D1544,'2015'!$F$12:$X$1887,18,FALSE),"-")</f>
        <v>150</v>
      </c>
      <c r="AD1544" s="127">
        <f>IF(E1544=1,VLOOKUP(Työfile_2024!D1544,'2015'!$F$12:$X$1887,19,FALSE),"-")</f>
        <v>0.89</v>
      </c>
      <c r="AI1544" s="127">
        <f>IF(E1544=1,VLOOKUP(Työfile_2024!D1544,'2015'!$F$12:$AB$1887,20,FALSE),"-")</f>
        <v>0</v>
      </c>
      <c r="AJ1544" s="127">
        <f>IF(E1544=1,VLOOKUP(Työfile_2024!D1544,'2015'!$F$12:$AB$1887,21,FALSE),"-")</f>
        <v>0</v>
      </c>
      <c r="AK1544" s="127">
        <f>IF(E1544=1,VLOOKUP(Työfile_2024!D1544,'2015'!$F$12:$AB$1887,22,FALSE),"-")</f>
        <v>0</v>
      </c>
      <c r="AL1544" s="127">
        <f>IF(E1544=1,VLOOKUP(Työfile_2024!D1544,'2015'!$F$12:$AB$1887,23,FALSE),"-")</f>
        <v>0</v>
      </c>
      <c r="AM1544" s="56">
        <f>VLOOKUP(Työfile_2024!D1544,Tmatkat_20km_tarkasteltava_verk!$C$2:$D$1804,2,FALSE)</f>
        <v>11</v>
      </c>
      <c r="AN1544" s="148">
        <f t="shared" si="389"/>
        <v>0.28947368421052633</v>
      </c>
      <c r="AO1544" s="178">
        <f>IF(E1544=1,VLOOKUP(Työfile_2024!D1544,'2015'!$F$12:$AC$1887,24,FALSE),"-")</f>
        <v>22</v>
      </c>
      <c r="AP1544" s="52">
        <f>VLOOKUP(D1544,Tarkasteltava_verkko_2024_harva!$E$2:$I$1804,5,FALSE)</f>
        <v>0</v>
      </c>
      <c r="AQ1544" s="52">
        <f>VLOOKUP(D1544,Tarkasteltava_verkko_2024_harva!$E$2:$I$1804,4,FALSE)</f>
        <v>0</v>
      </c>
      <c r="AR1544" s="148">
        <v>0</v>
      </c>
      <c r="AS1544" s="170" t="str">
        <f>IFERROR(VLOOKUP(C1544,'2015'!$C$12:$AG$1887,30,FALSE),"-")</f>
        <v/>
      </c>
      <c r="AT1544" s="148">
        <v>0</v>
      </c>
      <c r="AU1544" s="170">
        <f>IFERROR(VLOOKUP(C1544,'2015'!$C$12:$AG$1887,31,FALSE),"-")</f>
        <v>0</v>
      </c>
      <c r="AV1544" s="106"/>
      <c r="AW1544" s="63">
        <f>IFERROR(VLOOKUP(C1544,Merkittävyysluokitus!$A$2:$J$1705,10,FALSE),"-")</f>
        <v>4</v>
      </c>
      <c r="AX1544" s="175">
        <f>IFERROR(VLOOKUP(C1544,Merkittävyysluokitus!$A$2:$J$1705,6,FALSE),"-")</f>
        <v>1.3209558599695586</v>
      </c>
      <c r="AY1544" s="175">
        <f>IFERROR(VLOOKUP(C1544,Merkittävyysluokitus!$A$2:$J$1705,7,FALSE),"-")</f>
        <v>0.1273333333333333</v>
      </c>
      <c r="AZ1544" s="175">
        <f>IFERROR(VLOOKUP(C1544,Merkittävyysluokitus!$A$2:$J$1705,8,FALSE),"-")</f>
        <v>0.69362252663622526</v>
      </c>
      <c r="BA1544" s="175">
        <f>IFERROR(VLOOKUP(C1544,Merkittävyysluokitus!$A$2:$J$1705,9,FALSE),"-")</f>
        <v>0.5</v>
      </c>
      <c r="BB1544" s="203"/>
      <c r="BC1544" s="203" t="str">
        <f t="shared" si="390"/>
        <v/>
      </c>
      <c r="BD1544" s="39" t="str">
        <f t="shared" si="403"/>
        <v>musta</v>
      </c>
      <c r="BE1544" s="68" t="str">
        <f t="shared" si="385"/>
        <v>musta</v>
      </c>
      <c r="BF1544" s="68" t="str">
        <f t="shared" si="386"/>
        <v>musta</v>
      </c>
      <c r="BG1544" s="68" t="str">
        <f t="shared" si="387"/>
        <v>musta</v>
      </c>
      <c r="BH1544" s="208" t="str">
        <f t="shared" si="388"/>
        <v>musta</v>
      </c>
      <c r="BI1544" s="39"/>
      <c r="BJ1544" s="39" t="str">
        <f>IF(F1544="ei löydy","uusi tie",IF(E1544=0,"tieosoite muuttunut",IF(E1544=1,VLOOKUP(D1544,'2015'!$F$12:$AL$1887,31,FALSE),"-")))</f>
        <v>musta</v>
      </c>
      <c r="BK1544" s="67" t="str">
        <f>IF(E1544=1,VLOOKUP(D1544,'2015'!$F$12:$AL$1887,32,FALSE),"-")</f>
        <v>musta</v>
      </c>
      <c r="BL1544" s="39" t="str">
        <f>IF(F1544="ei löydy","uusi tie",IF(E1544=0,"tieosoite muuttunut",IF(E1544=1,VLOOKUP(D1544,'2015'!$F$12:$AL$1887,33,FALSE),"-")))</f>
        <v>musta</v>
      </c>
      <c r="BM1544" s="39"/>
      <c r="BN1544" s="217" t="str">
        <f>VLOOKUP(D1544,'2015'!$F$12:$AL$1887,33,FALSE)</f>
        <v>musta</v>
      </c>
      <c r="BO1544" s="39"/>
      <c r="BP1544" s="115" t="s">
        <v>10</v>
      </c>
      <c r="BQ1544" s="30"/>
      <c r="BS1544" s="5"/>
      <c r="BU1544" s="37"/>
      <c r="BV1544" s="30" t="s">
        <v>10</v>
      </c>
      <c r="BX1544" t="str">
        <f>IF(E1544=1,VLOOKUP(D1544,'2015'!$F$12:$AX$1887,43,FALSE),"-")</f>
        <v>musta</v>
      </c>
      <c r="BY1544" t="str">
        <f>IF(E1544=1,VLOOKUP(D1544,'2015'!$F$12:$AX$1887,44,FALSE),"-")</f>
        <v>musta</v>
      </c>
      <c r="BZ1544" t="str">
        <f>IF(E1544=1,VLOOKUP(D1544,'2015'!$F$12:$AX$1887,45,FALSE),"-")</f>
        <v>musta</v>
      </c>
      <c r="CA1544" s="31">
        <f t="shared" si="398"/>
        <v>10</v>
      </c>
      <c r="CB1544" s="31">
        <f t="shared" si="399"/>
        <v>10</v>
      </c>
      <c r="CC1544" s="31">
        <f t="shared" si="400"/>
        <v>0</v>
      </c>
      <c r="CD1544" s="31">
        <f t="shared" si="401"/>
        <v>0</v>
      </c>
      <c r="CE1544" s="31">
        <f t="shared" si="402"/>
        <v>0</v>
      </c>
      <c r="CO1544" s="2" t="s">
        <v>35</v>
      </c>
      <c r="CP1544" s="2" t="s">
        <v>35</v>
      </c>
    </row>
    <row r="1545" spans="1:94" ht="15.75" thickBot="1" x14ac:dyDescent="0.3">
      <c r="A1545" s="50"/>
      <c r="B1545" s="50"/>
      <c r="C1545" s="50" t="str">
        <f t="shared" si="391"/>
        <v>13691_1_6720</v>
      </c>
      <c r="D1545" s="51" t="str">
        <f t="shared" si="392"/>
        <v>13691_1</v>
      </c>
      <c r="E1545" s="224">
        <f>IFERROR(VLOOKUP(C1545,'2015'!$C$12:$D$1887,2,FALSE),0)</f>
        <v>1</v>
      </c>
      <c r="F1545" s="51">
        <f>IFERROR(K1545-IFERROR(VLOOKUP(D1545,'2015'!$F$12:$I$1887,4,FALSE),"ei löydy"),"ei löydy")</f>
        <v>0</v>
      </c>
      <c r="G1545" s="224">
        <f>IFERROR(VLOOKUP(Työfile_2024!C1545,Liikennemalli!$D$6:$G$1921,4,FALSE),0)</f>
        <v>1</v>
      </c>
      <c r="H1545" s="225">
        <f>K1545-IFERROR(VLOOKUP(Työfile_2024!D1545,Liikennemalli!$C$6:$H$1921,6,FALSE),"ei löydy")</f>
        <v>0</v>
      </c>
      <c r="I1545" s="80">
        <v>13691</v>
      </c>
      <c r="J1545" s="52">
        <v>1</v>
      </c>
      <c r="K1545" s="52">
        <v>6720</v>
      </c>
      <c r="L1545" s="53"/>
      <c r="M1545" s="54"/>
      <c r="N1545" s="54"/>
      <c r="O1545" s="54"/>
      <c r="P1545" s="54"/>
      <c r="Q1545" s="55"/>
      <c r="R1545" s="55"/>
      <c r="S1545" s="55"/>
      <c r="T1545" s="55"/>
      <c r="U1545" s="52"/>
      <c r="V1545" s="56">
        <v>50</v>
      </c>
      <c r="W1545" s="56">
        <v>5</v>
      </c>
      <c r="X1545" s="56">
        <v>51</v>
      </c>
      <c r="Y1545" s="56">
        <f>VLOOKUP(D1545,Liikennemalli24!$D$2:$F$1804,2,FALSE)</f>
        <v>209</v>
      </c>
      <c r="Z1545" s="57">
        <f>VLOOKUP(D1545,Liikennemalli24!$D$2:$F$1804,3,FALSE)</f>
        <v>0.93700000000000006</v>
      </c>
      <c r="AA1545" s="178">
        <f>IF(G1545=1,VLOOKUP(C1545,Liikennemalli!$D$6:$H$1921,2,FALSE),"-")</f>
        <v>91.655183769345498</v>
      </c>
      <c r="AB1545" s="197">
        <f>IF(G1545=1,VLOOKUP(C1545,Liikennemalli!$D$6:$H$1921,3,FALSE),"-")</f>
        <v>0.95310555468791602</v>
      </c>
      <c r="AC1545" s="134">
        <f>IF(E1545=1,VLOOKUP(Työfile_2024!D1545,'2015'!$F$12:$X$1887,18,FALSE),"-")</f>
        <v>115</v>
      </c>
      <c r="AD1545" s="127">
        <f>IF(E1545=1,VLOOKUP(Työfile_2024!D1545,'2015'!$F$12:$X$1887,19,FALSE),"-")</f>
        <v>1</v>
      </c>
      <c r="AI1545" s="127">
        <f>IF(E1545=1,VLOOKUP(Työfile_2024!D1545,'2015'!$F$12:$AB$1887,20,FALSE),"-")</f>
        <v>0</v>
      </c>
      <c r="AJ1545" s="127">
        <f>IF(E1545=1,VLOOKUP(Työfile_2024!D1545,'2015'!$F$12:$AB$1887,21,FALSE),"-")</f>
        <v>0</v>
      </c>
      <c r="AK1545" s="127">
        <f>IF(E1545=1,VLOOKUP(Työfile_2024!D1545,'2015'!$F$12:$AB$1887,22,FALSE),"-")</f>
        <v>0</v>
      </c>
      <c r="AL1545" s="127">
        <f>IF(E1545=1,VLOOKUP(Työfile_2024!D1545,'2015'!$F$12:$AB$1887,23,FALSE),"-")</f>
        <v>0</v>
      </c>
      <c r="AM1545" s="56">
        <f>VLOOKUP(Työfile_2024!D1545,Tmatkat_20km_tarkasteltava_verk!$C$2:$D$1804,2,FALSE)</f>
        <v>8</v>
      </c>
      <c r="AN1545" s="148">
        <f t="shared" si="389"/>
        <v>0.16</v>
      </c>
      <c r="AO1545" s="178">
        <f>IF(E1545=1,VLOOKUP(Työfile_2024!D1545,'2015'!$F$12:$AC$1887,24,FALSE),"-")</f>
        <v>19</v>
      </c>
      <c r="AP1545" s="52">
        <f>VLOOKUP(D1545,Tarkasteltava_verkko_2024_harva!$E$2:$I$1804,5,FALSE)</f>
        <v>0</v>
      </c>
      <c r="AQ1545" s="52">
        <f>VLOOKUP(D1545,Tarkasteltava_verkko_2024_harva!$E$2:$I$1804,4,FALSE)</f>
        <v>0</v>
      </c>
      <c r="AR1545" s="148">
        <v>0</v>
      </c>
      <c r="AS1545" s="170" t="str">
        <f>IFERROR(VLOOKUP(C1545,'2015'!$C$12:$AG$1887,30,FALSE),"-")</f>
        <v/>
      </c>
      <c r="AT1545" s="148">
        <v>0</v>
      </c>
      <c r="AU1545" s="170">
        <f>IFERROR(VLOOKUP(C1545,'2015'!$C$12:$AG$1887,31,FALSE),"-")</f>
        <v>0</v>
      </c>
      <c r="AV1545" s="106"/>
      <c r="AW1545" s="63">
        <f>IFERROR(VLOOKUP(C1545,Merkittävyysluokitus!$A$2:$J$1705,10,FALSE),"-")</f>
        <v>4</v>
      </c>
      <c r="AX1545" s="175">
        <f>IFERROR(VLOOKUP(C1545,Merkittävyysluokitus!$A$2:$J$1705,6,FALSE),"-")</f>
        <v>1.3114611872146118</v>
      </c>
      <c r="AY1545" s="175">
        <f>IFERROR(VLOOKUP(C1545,Merkittävyysluokitus!$A$2:$J$1705,7,FALSE),"-")</f>
        <v>0.16666666666666663</v>
      </c>
      <c r="AZ1545" s="175">
        <f>IFERROR(VLOOKUP(C1545,Merkittävyysluokitus!$A$2:$J$1705,8,FALSE),"-")</f>
        <v>0.31146118721461191</v>
      </c>
      <c r="BA1545" s="175">
        <f>IFERROR(VLOOKUP(C1545,Merkittävyysluokitus!$A$2:$J$1705,9,FALSE),"-")</f>
        <v>0.83333333333333326</v>
      </c>
      <c r="BB1545" s="203"/>
      <c r="BC1545" s="203" t="str">
        <f t="shared" si="390"/>
        <v/>
      </c>
      <c r="BD1545" s="39" t="str">
        <f t="shared" si="403"/>
        <v>musta</v>
      </c>
      <c r="BE1545" s="68" t="str">
        <f t="shared" si="385"/>
        <v>musta</v>
      </c>
      <c r="BF1545" s="68" t="str">
        <f t="shared" si="386"/>
        <v>musta</v>
      </c>
      <c r="BG1545" s="68" t="str">
        <f t="shared" si="387"/>
        <v>musta</v>
      </c>
      <c r="BH1545" s="208" t="str">
        <f t="shared" si="388"/>
        <v>musta</v>
      </c>
      <c r="BI1545" s="39"/>
      <c r="BJ1545" s="39" t="str">
        <f>IF(F1545="ei löydy","uusi tie",IF(E1545=0,"tieosoite muuttunut",IF(E1545=1,VLOOKUP(D1545,'2015'!$F$12:$AL$1887,31,FALSE),"-")))</f>
        <v>musta</v>
      </c>
      <c r="BK1545" s="67" t="str">
        <f>IF(E1545=1,VLOOKUP(D1545,'2015'!$F$12:$AL$1887,32,FALSE),"-")</f>
        <v>musta</v>
      </c>
      <c r="BL1545" s="39" t="str">
        <f>IF(F1545="ei löydy","uusi tie",IF(E1545=0,"tieosoite muuttunut",IF(E1545=1,VLOOKUP(D1545,'2015'!$F$12:$AL$1887,33,FALSE),"-")))</f>
        <v>musta</v>
      </c>
      <c r="BM1545" s="39"/>
      <c r="BN1545" s="217" t="str">
        <f>VLOOKUP(D1545,'2015'!$F$12:$AL$1887,33,FALSE)</f>
        <v>musta</v>
      </c>
      <c r="BO1545" s="39"/>
      <c r="BP1545" s="115" t="s">
        <v>10</v>
      </c>
      <c r="BQ1545" s="30"/>
      <c r="BS1545" s="5"/>
      <c r="BU1545" s="37"/>
      <c r="BV1545" s="30" t="s">
        <v>10</v>
      </c>
      <c r="BX1545" t="str">
        <f>IF(E1545=1,VLOOKUP(D1545,'2015'!$F$12:$AX$1887,43,FALSE),"-")</f>
        <v>musta</v>
      </c>
      <c r="BY1545" t="str">
        <f>IF(E1545=1,VLOOKUP(D1545,'2015'!$F$12:$AX$1887,44,FALSE),"-")</f>
        <v>musta</v>
      </c>
      <c r="BZ1545" t="str">
        <f>IF(E1545=1,VLOOKUP(D1545,'2015'!$F$12:$AX$1887,45,FALSE),"-")</f>
        <v>musta</v>
      </c>
      <c r="CA1545" s="31">
        <f t="shared" si="398"/>
        <v>10</v>
      </c>
      <c r="CB1545" s="31">
        <f t="shared" si="399"/>
        <v>10</v>
      </c>
      <c r="CC1545" s="31">
        <f t="shared" si="400"/>
        <v>0</v>
      </c>
      <c r="CD1545" s="31">
        <f t="shared" si="401"/>
        <v>0</v>
      </c>
      <c r="CE1545" s="31">
        <f t="shared" si="402"/>
        <v>0</v>
      </c>
      <c r="CO1545" s="2" t="s">
        <v>35</v>
      </c>
      <c r="CP1545" s="2" t="s">
        <v>35</v>
      </c>
    </row>
    <row r="1546" spans="1:94" ht="15.75" thickBot="1" x14ac:dyDescent="0.3">
      <c r="A1546" s="50"/>
      <c r="B1546" s="50"/>
      <c r="C1546" s="50" t="str">
        <f t="shared" si="391"/>
        <v>13693_1_1702</v>
      </c>
      <c r="D1546" s="51" t="str">
        <f t="shared" si="392"/>
        <v>13693_1</v>
      </c>
      <c r="E1546" s="224">
        <f>IFERROR(VLOOKUP(C1546,'2015'!$C$12:$D$1887,2,FALSE),0)</f>
        <v>1</v>
      </c>
      <c r="F1546" s="51">
        <f>IFERROR(K1546-IFERROR(VLOOKUP(D1546,'2015'!$F$12:$I$1887,4,FALSE),"ei löydy"),"ei löydy")</f>
        <v>0</v>
      </c>
      <c r="G1546" s="224">
        <f>IFERROR(VLOOKUP(Työfile_2024!C1546,Liikennemalli!$D$6:$G$1921,4,FALSE),0)</f>
        <v>1</v>
      </c>
      <c r="H1546" s="225">
        <f>K1546-IFERROR(VLOOKUP(Työfile_2024!D1546,Liikennemalli!$C$6:$H$1921,6,FALSE),"ei löydy")</f>
        <v>0</v>
      </c>
      <c r="I1546" s="80">
        <v>13693</v>
      </c>
      <c r="J1546" s="52">
        <v>1</v>
      </c>
      <c r="K1546" s="52">
        <v>1702</v>
      </c>
      <c r="L1546" s="53"/>
      <c r="M1546" s="54"/>
      <c r="N1546" s="54"/>
      <c r="O1546" s="54"/>
      <c r="P1546" s="54"/>
      <c r="Q1546" s="55"/>
      <c r="R1546" s="55"/>
      <c r="S1546" s="55"/>
      <c r="T1546" s="55"/>
      <c r="U1546" s="52"/>
      <c r="V1546" s="56">
        <v>264</v>
      </c>
      <c r="W1546" s="56">
        <v>15</v>
      </c>
      <c r="X1546" s="56">
        <v>261</v>
      </c>
      <c r="Y1546" s="56">
        <f>VLOOKUP(D1546,Liikennemalli24!$D$2:$F$1804,2,FALSE)</f>
        <v>55</v>
      </c>
      <c r="Z1546" s="57">
        <f>VLOOKUP(D1546,Liikennemalli24!$D$2:$F$1804,3,FALSE)</f>
        <v>0.46200000000000002</v>
      </c>
      <c r="AA1546" s="178">
        <f>IF(G1546=1,VLOOKUP(C1546,Liikennemalli!$D$6:$H$1921,2,FALSE),"-")</f>
        <v>27.048670568690099</v>
      </c>
      <c r="AB1546" s="197">
        <f>IF(G1546=1,VLOOKUP(C1546,Liikennemalli!$D$6:$H$1921,3,FALSE),"-")</f>
        <v>0.46476985082116601</v>
      </c>
      <c r="AC1546" s="134">
        <f>IF(E1546=1,VLOOKUP(Työfile_2024!D1546,'2015'!$F$12:$X$1887,18,FALSE),"-")</f>
        <v>425</v>
      </c>
      <c r="AD1546" s="127">
        <f>IF(E1546=1,VLOOKUP(Työfile_2024!D1546,'2015'!$F$12:$X$1887,19,FALSE),"-")</f>
        <v>0.75</v>
      </c>
      <c r="AI1546" s="127">
        <f>IF(E1546=1,VLOOKUP(Työfile_2024!D1546,'2015'!$F$12:$AB$1887,20,FALSE),"-")</f>
        <v>0</v>
      </c>
      <c r="AJ1546" s="127">
        <f>IF(E1546=1,VLOOKUP(Työfile_2024!D1546,'2015'!$F$12:$AB$1887,21,FALSE),"-")</f>
        <v>0</v>
      </c>
      <c r="AK1546" s="127">
        <f>IF(E1546=1,VLOOKUP(Työfile_2024!D1546,'2015'!$F$12:$AB$1887,22,FALSE),"-")</f>
        <v>0</v>
      </c>
      <c r="AL1546" s="127">
        <f>IF(E1546=1,VLOOKUP(Työfile_2024!D1546,'2015'!$F$12:$AB$1887,23,FALSE),"-")</f>
        <v>0</v>
      </c>
      <c r="AM1546" s="56">
        <f>VLOOKUP(Työfile_2024!D1546,Tmatkat_20km_tarkasteltava_verk!$C$2:$D$1804,2,FALSE)</f>
        <v>23</v>
      </c>
      <c r="AN1546" s="148">
        <f t="shared" si="389"/>
        <v>8.7121212121212127E-2</v>
      </c>
      <c r="AO1546" s="178">
        <f>IF(E1546=1,VLOOKUP(Työfile_2024!D1546,'2015'!$F$12:$AC$1887,24,FALSE),"-")</f>
        <v>3</v>
      </c>
      <c r="AP1546" s="52">
        <f>VLOOKUP(D1546,Tarkasteltava_verkko_2024_harva!$E$2:$I$1804,5,FALSE)</f>
        <v>0</v>
      </c>
      <c r="AQ1546" s="52">
        <f>VLOOKUP(D1546,Tarkasteltava_verkko_2024_harva!$E$2:$I$1804,4,FALSE)</f>
        <v>0</v>
      </c>
      <c r="AR1546" s="148">
        <v>0</v>
      </c>
      <c r="AS1546" s="170" t="str">
        <f>IFERROR(VLOOKUP(C1546,'2015'!$C$12:$AG$1887,30,FALSE),"-")</f>
        <v/>
      </c>
      <c r="AT1546" s="148">
        <v>0</v>
      </c>
      <c r="AU1546" s="170">
        <f>IFERROR(VLOOKUP(C1546,'2015'!$C$12:$AG$1887,31,FALSE),"-")</f>
        <v>0</v>
      </c>
      <c r="AV1546" s="106"/>
      <c r="AW1546" s="63">
        <f>IFERROR(VLOOKUP(C1546,Merkittävyysluokitus!$A$2:$J$1705,10,FALSE),"-")</f>
        <v>4</v>
      </c>
      <c r="AX1546" s="175">
        <f>IFERROR(VLOOKUP(C1546,Merkittävyysluokitus!$A$2:$J$1705,6,FALSE),"-")</f>
        <v>2.4228523592085232</v>
      </c>
      <c r="AY1546" s="175">
        <f>IFERROR(VLOOKUP(C1546,Merkittävyysluokitus!$A$2:$J$1705,7,FALSE),"-")</f>
        <v>0.84199999999999986</v>
      </c>
      <c r="AZ1546" s="175">
        <f>IFERROR(VLOOKUP(C1546,Merkittävyysluokitus!$A$2:$J$1705,8,FALSE),"-")</f>
        <v>1.0808523592085235</v>
      </c>
      <c r="BA1546" s="175">
        <f>IFERROR(VLOOKUP(C1546,Merkittävyysluokitus!$A$2:$J$1705,9,FALSE),"-")</f>
        <v>0.5</v>
      </c>
      <c r="BB1546" s="203"/>
      <c r="BC1546" s="203" t="str">
        <f t="shared" si="390"/>
        <v/>
      </c>
      <c r="BD1546" s="39" t="str">
        <f t="shared" si="403"/>
        <v>musta</v>
      </c>
      <c r="BE1546" s="68" t="str">
        <f t="shared" si="385"/>
        <v>musta</v>
      </c>
      <c r="BF1546" s="68" t="str">
        <f t="shared" si="386"/>
        <v>musta</v>
      </c>
      <c r="BG1546" s="68" t="str">
        <f t="shared" si="387"/>
        <v>musta</v>
      </c>
      <c r="BH1546" s="208" t="str">
        <f t="shared" si="388"/>
        <v>musta</v>
      </c>
      <c r="BI1546" s="39"/>
      <c r="BJ1546" s="39" t="str">
        <f>IF(F1546="ei löydy","uusi tie",IF(E1546=0,"tieosoite muuttunut",IF(E1546=1,VLOOKUP(D1546,'2015'!$F$12:$AL$1887,31,FALSE),"-")))</f>
        <v>musta</v>
      </c>
      <c r="BK1546" s="67" t="str">
        <f>IF(E1546=1,VLOOKUP(D1546,'2015'!$F$12:$AL$1887,32,FALSE),"-")</f>
        <v>musta</v>
      </c>
      <c r="BL1546" s="39" t="str">
        <f>IF(F1546="ei löydy","uusi tie",IF(E1546=0,"tieosoite muuttunut",IF(E1546=1,VLOOKUP(D1546,'2015'!$F$12:$AL$1887,33,FALSE),"-")))</f>
        <v>musta</v>
      </c>
      <c r="BM1546" s="39"/>
      <c r="BN1546" s="217" t="str">
        <f>VLOOKUP(D1546,'2015'!$F$12:$AL$1887,33,FALSE)</f>
        <v>musta</v>
      </c>
      <c r="BO1546" s="39"/>
      <c r="BP1546" s="115" t="s">
        <v>10</v>
      </c>
      <c r="BQ1546" s="30"/>
      <c r="BS1546" s="5"/>
      <c r="BU1546" s="37"/>
      <c r="BV1546" s="30" t="s">
        <v>10</v>
      </c>
      <c r="BX1546" t="str">
        <f>IF(E1546=1,VLOOKUP(D1546,'2015'!$F$12:$AX$1887,43,FALSE),"-")</f>
        <v>musta</v>
      </c>
      <c r="BY1546" t="str">
        <f>IF(E1546=1,VLOOKUP(D1546,'2015'!$F$12:$AX$1887,44,FALSE),"-")</f>
        <v>musta</v>
      </c>
      <c r="BZ1546" t="str">
        <f>IF(E1546=1,VLOOKUP(D1546,'2015'!$F$12:$AX$1887,45,FALSE),"-")</f>
        <v>musta</v>
      </c>
      <c r="CA1546" s="31">
        <f t="shared" si="398"/>
        <v>10</v>
      </c>
      <c r="CB1546" s="31">
        <f t="shared" si="399"/>
        <v>10</v>
      </c>
      <c r="CC1546" s="31">
        <f t="shared" si="400"/>
        <v>0</v>
      </c>
      <c r="CD1546" s="31">
        <f t="shared" si="401"/>
        <v>0</v>
      </c>
      <c r="CE1546" s="31">
        <f t="shared" si="402"/>
        <v>0</v>
      </c>
      <c r="CO1546" s="2" t="s">
        <v>35</v>
      </c>
      <c r="CP1546" s="2" t="s">
        <v>35</v>
      </c>
    </row>
    <row r="1547" spans="1:94" ht="15.75" thickBot="1" x14ac:dyDescent="0.3">
      <c r="A1547" s="50"/>
      <c r="B1547" s="50"/>
      <c r="C1547" s="50" t="str">
        <f t="shared" si="391"/>
        <v>13803_1_3522</v>
      </c>
      <c r="D1547" s="51" t="str">
        <f t="shared" si="392"/>
        <v>13803_1</v>
      </c>
      <c r="E1547" s="224">
        <f>IFERROR(VLOOKUP(C1547,'2015'!$C$12:$D$1887,2,FALSE),0)</f>
        <v>0</v>
      </c>
      <c r="F1547" s="51">
        <f>IFERROR(K1547-IFERROR(VLOOKUP(D1547,'2015'!$F$12:$I$1887,4,FALSE),"ei löydy"),"ei löydy")</f>
        <v>-619</v>
      </c>
      <c r="G1547" s="224">
        <f>IFERROR(VLOOKUP(Työfile_2024!C1547,Liikennemalli!$D$6:$G$1921,4,FALSE),0)</f>
        <v>0</v>
      </c>
      <c r="H1547" s="225">
        <f>K1547-IFERROR(VLOOKUP(Työfile_2024!D1547,Liikennemalli!$C$6:$H$1921,6,FALSE),"ei löydy")</f>
        <v>-713</v>
      </c>
      <c r="I1547" s="80">
        <v>13803</v>
      </c>
      <c r="J1547" s="52">
        <v>1</v>
      </c>
      <c r="K1547" s="52">
        <v>3522</v>
      </c>
      <c r="L1547" s="53"/>
      <c r="M1547" s="54"/>
      <c r="N1547" s="54"/>
      <c r="O1547" s="54"/>
      <c r="P1547" s="54"/>
      <c r="Q1547" s="55"/>
      <c r="R1547" s="55"/>
      <c r="S1547" s="55"/>
      <c r="T1547" s="55"/>
      <c r="U1547" s="52"/>
      <c r="V1547" s="56">
        <v>180</v>
      </c>
      <c r="W1547" s="56">
        <v>12</v>
      </c>
      <c r="X1547" s="56">
        <v>214</v>
      </c>
      <c r="Y1547" s="56">
        <f>VLOOKUP(D1547,Liikennemalli24!$D$2:$F$1804,2,FALSE)</f>
        <v>6</v>
      </c>
      <c r="Z1547" s="57">
        <f>VLOOKUP(D1547,Liikennemalli24!$D$2:$F$1804,3,FALSE)</f>
        <v>1</v>
      </c>
      <c r="AA1547" s="178" t="str">
        <f>IF(G1547=1,VLOOKUP(C1547,Liikennemalli!$D$6:$H$1921,2,FALSE),"-")</f>
        <v>-</v>
      </c>
      <c r="AB1547" s="197" t="str">
        <f>IF(G1547=1,VLOOKUP(C1547,Liikennemalli!$D$6:$H$1921,3,FALSE),"-")</f>
        <v>-</v>
      </c>
      <c r="AC1547" s="134" t="str">
        <f>IF(E1547=1,VLOOKUP(Työfile_2024!D1547,'2015'!$F$12:$X$1887,18,FALSE),"-")</f>
        <v>-</v>
      </c>
      <c r="AD1547" s="127" t="str">
        <f>IF(E1547=1,VLOOKUP(Työfile_2024!D1547,'2015'!$F$12:$X$1887,19,FALSE),"-")</f>
        <v>-</v>
      </c>
      <c r="AI1547" s="127" t="str">
        <f>IF(E1547=1,VLOOKUP(Työfile_2024!D1547,'2015'!$F$12:$AB$1887,20,FALSE),"-")</f>
        <v>-</v>
      </c>
      <c r="AJ1547" s="127" t="str">
        <f>IF(E1547=1,VLOOKUP(Työfile_2024!D1547,'2015'!$F$12:$AB$1887,21,FALSE),"-")</f>
        <v>-</v>
      </c>
      <c r="AK1547" s="127" t="str">
        <f>IF(E1547=1,VLOOKUP(Työfile_2024!D1547,'2015'!$F$12:$AB$1887,22,FALSE),"-")</f>
        <v>-</v>
      </c>
      <c r="AL1547" s="127" t="str">
        <f>IF(E1547=1,VLOOKUP(Työfile_2024!D1547,'2015'!$F$12:$AB$1887,23,FALSE),"-")</f>
        <v>-</v>
      </c>
      <c r="AM1547" s="56">
        <f>VLOOKUP(Työfile_2024!D1547,Tmatkat_20km_tarkasteltava_verk!$C$2:$D$1804,2,FALSE)</f>
        <v>14</v>
      </c>
      <c r="AN1547" s="148">
        <f t="shared" si="389"/>
        <v>7.7777777777777779E-2</v>
      </c>
      <c r="AO1547" s="178" t="str">
        <f>IF(E1547=1,VLOOKUP(Työfile_2024!D1547,'2015'!$F$12:$AC$1887,24,FALSE),"-")</f>
        <v>-</v>
      </c>
      <c r="AP1547" s="52">
        <f>VLOOKUP(D1547,Tarkasteltava_verkko_2024_harva!$E$2:$I$1804,5,FALSE)</f>
        <v>0</v>
      </c>
      <c r="AQ1547" s="52">
        <f>VLOOKUP(D1547,Tarkasteltava_verkko_2024_harva!$E$2:$I$1804,4,FALSE)</f>
        <v>0</v>
      </c>
      <c r="AR1547" s="148">
        <v>0</v>
      </c>
      <c r="AS1547" s="170" t="str">
        <f>IFERROR(VLOOKUP(C1547,'2015'!$C$12:$AG$1887,30,FALSE),"-")</f>
        <v>-</v>
      </c>
      <c r="AT1547" s="148">
        <v>0</v>
      </c>
      <c r="AU1547" s="170" t="str">
        <f>IFERROR(VLOOKUP(C1547,'2015'!$C$12:$AG$1887,31,FALSE),"-")</f>
        <v>-</v>
      </c>
      <c r="AV1547" s="106"/>
      <c r="AW1547" s="63">
        <f>IFERROR(VLOOKUP(C1547,Merkittävyysluokitus!$A$2:$J$1705,10,FALSE),"-")</f>
        <v>4</v>
      </c>
      <c r="AX1547" s="175">
        <f>IFERROR(VLOOKUP(C1547,Merkittävyysluokitus!$A$2:$J$1705,6,FALSE),"-")</f>
        <v>2.120228310502283</v>
      </c>
      <c r="AY1547" s="175">
        <f>IFERROR(VLOOKUP(C1547,Merkittävyysluokitus!$A$2:$J$1705,7,FALSE),"-")</f>
        <v>0.64333333333333331</v>
      </c>
      <c r="AZ1547" s="175">
        <f>IFERROR(VLOOKUP(C1547,Merkittävyysluokitus!$A$2:$J$1705,8,FALSE),"-")</f>
        <v>0.97689497716894969</v>
      </c>
      <c r="BA1547" s="175">
        <f>IFERROR(VLOOKUP(C1547,Merkittävyysluokitus!$A$2:$J$1705,9,FALSE),"-")</f>
        <v>0.5</v>
      </c>
      <c r="BB1547" s="203"/>
      <c r="BC1547" s="203" t="str">
        <f t="shared" si="390"/>
        <v>tieosoite muuttunut</v>
      </c>
      <c r="BD1547" s="39" t="str">
        <f t="shared" si="403"/>
        <v>musta</v>
      </c>
      <c r="BE1547" s="68" t="str">
        <f t="shared" si="385"/>
        <v>musta</v>
      </c>
      <c r="BF1547" s="68" t="str">
        <f t="shared" si="386"/>
        <v>musta</v>
      </c>
      <c r="BG1547" s="68" t="str">
        <f t="shared" si="387"/>
        <v>musta</v>
      </c>
      <c r="BH1547" s="208" t="str">
        <f t="shared" si="388"/>
        <v>musta</v>
      </c>
      <c r="BI1547" s="39"/>
      <c r="BJ1547" s="39" t="str">
        <f>IF(F1547="ei löydy","uusi tie",IF(E1547=0,"tieosoite muuttunut",IF(E1547=1,VLOOKUP(D1547,'2015'!$F$12:$AL$1887,31,FALSE),"-")))</f>
        <v>tieosoite muuttunut</v>
      </c>
      <c r="BK1547" s="67" t="str">
        <f>IF(E1547=1,VLOOKUP(D1547,'2015'!$F$12:$AL$1887,32,FALSE),"-")</f>
        <v>-</v>
      </c>
      <c r="BL1547" s="39" t="str">
        <f>IF(F1547="ei löydy","uusi tie",IF(E1547=0,"tieosoite muuttunut",IF(E1547=1,VLOOKUP(D1547,'2015'!$F$12:$AL$1887,33,FALSE),"-")))</f>
        <v>tieosoite muuttunut</v>
      </c>
      <c r="BM1547" s="39"/>
      <c r="BN1547" s="217" t="str">
        <f>VLOOKUP(D1547,'2015'!$F$12:$AL$1887,33,FALSE)</f>
        <v>musta</v>
      </c>
      <c r="BO1547" s="39"/>
      <c r="BP1547" s="115" t="s">
        <v>10</v>
      </c>
      <c r="BQ1547" s="30"/>
      <c r="BS1547" s="5"/>
      <c r="BU1547" s="37"/>
      <c r="BV1547" s="30" t="s">
        <v>10</v>
      </c>
      <c r="BX1547" t="str">
        <f>IF(E1547=1,VLOOKUP(D1547,'2015'!$F$12:$AX$1887,43,FALSE),"-")</f>
        <v>-</v>
      </c>
      <c r="BY1547" t="str">
        <f>IF(E1547=1,VLOOKUP(D1547,'2015'!$F$12:$AX$1887,44,FALSE),"-")</f>
        <v>-</v>
      </c>
      <c r="BZ1547" t="str">
        <f>IF(E1547=1,VLOOKUP(D1547,'2015'!$F$12:$AX$1887,45,FALSE),"-")</f>
        <v>-</v>
      </c>
      <c r="CA1547" s="31">
        <f t="shared" si="398"/>
        <v>20</v>
      </c>
      <c r="CB1547" s="31">
        <f t="shared" si="399"/>
        <v>10</v>
      </c>
      <c r="CC1547" s="31">
        <f t="shared" si="400"/>
        <v>10</v>
      </c>
      <c r="CD1547" s="31">
        <f t="shared" si="401"/>
        <v>0</v>
      </c>
      <c r="CE1547" s="31">
        <f t="shared" si="402"/>
        <v>0</v>
      </c>
      <c r="CO1547" s="2" t="s">
        <v>35</v>
      </c>
      <c r="CP1547" s="2" t="s">
        <v>35</v>
      </c>
    </row>
    <row r="1548" spans="1:94" ht="15.75" thickBot="1" x14ac:dyDescent="0.3">
      <c r="A1548" s="50"/>
      <c r="B1548" s="50"/>
      <c r="C1548" s="50" t="str">
        <f t="shared" si="391"/>
        <v>13805_1_2190</v>
      </c>
      <c r="D1548" s="51" t="str">
        <f t="shared" si="392"/>
        <v>13805_1</v>
      </c>
      <c r="E1548" s="224">
        <f>IFERROR(VLOOKUP(C1548,'2015'!$C$12:$D$1887,2,FALSE),0)</f>
        <v>1</v>
      </c>
      <c r="F1548" s="51">
        <f>IFERROR(K1548-IFERROR(VLOOKUP(D1548,'2015'!$F$12:$I$1887,4,FALSE),"ei löydy"),"ei löydy")</f>
        <v>0</v>
      </c>
      <c r="G1548" s="224">
        <f>IFERROR(VLOOKUP(Työfile_2024!C1548,Liikennemalli!$D$6:$G$1921,4,FALSE),0)</f>
        <v>1</v>
      </c>
      <c r="H1548" s="225">
        <f>K1548-IFERROR(VLOOKUP(Työfile_2024!D1548,Liikennemalli!$C$6:$H$1921,6,FALSE),"ei löydy")</f>
        <v>0</v>
      </c>
      <c r="I1548" s="80">
        <v>13805</v>
      </c>
      <c r="J1548" s="52">
        <v>1</v>
      </c>
      <c r="K1548" s="52">
        <v>2190</v>
      </c>
      <c r="L1548" s="53"/>
      <c r="M1548" s="54"/>
      <c r="N1548" s="54"/>
      <c r="O1548" s="54"/>
      <c r="P1548" s="54"/>
      <c r="Q1548" s="55"/>
      <c r="R1548" s="55"/>
      <c r="S1548" s="55"/>
      <c r="T1548" s="55"/>
      <c r="U1548" s="52"/>
      <c r="V1548" s="56">
        <v>175</v>
      </c>
      <c r="W1548" s="56">
        <v>9</v>
      </c>
      <c r="X1548" s="56">
        <v>193</v>
      </c>
      <c r="Y1548" s="56">
        <f>VLOOKUP(D1548,Liikennemalli24!$D$2:$F$1804,2,FALSE)</f>
        <v>0</v>
      </c>
      <c r="Z1548" s="57">
        <f>VLOOKUP(D1548,Liikennemalli24!$D$2:$F$1804,3,FALSE)</f>
        <v>0.98799999999999999</v>
      </c>
      <c r="AA1548" s="178">
        <f>IF(G1548=1,VLOOKUP(C1548,Liikennemalli!$D$6:$H$1921,2,FALSE),"-")</f>
        <v>0</v>
      </c>
      <c r="AB1548" s="197">
        <f>IF(G1548=1,VLOOKUP(C1548,Liikennemalli!$D$6:$H$1921,3,FALSE),"-")</f>
        <v>0</v>
      </c>
      <c r="AC1548" s="134">
        <f>IF(E1548=1,VLOOKUP(Työfile_2024!D1548,'2015'!$F$12:$X$1887,18,FALSE),"-")</f>
        <v>4</v>
      </c>
      <c r="AD1548" s="127">
        <f>IF(E1548=1,VLOOKUP(Työfile_2024!D1548,'2015'!$F$12:$X$1887,19,FALSE),"-")</f>
        <v>0.11</v>
      </c>
      <c r="AI1548" s="127">
        <f>IF(E1548=1,VLOOKUP(Työfile_2024!D1548,'2015'!$F$12:$AB$1887,20,FALSE),"-")</f>
        <v>0</v>
      </c>
      <c r="AJ1548" s="127">
        <f>IF(E1548=1,VLOOKUP(Työfile_2024!D1548,'2015'!$F$12:$AB$1887,21,FALSE),"-")</f>
        <v>0</v>
      </c>
      <c r="AK1548" s="127">
        <f>IF(E1548=1,VLOOKUP(Työfile_2024!D1548,'2015'!$F$12:$AB$1887,22,FALSE),"-")</f>
        <v>0</v>
      </c>
      <c r="AL1548" s="127">
        <f>IF(E1548=1,VLOOKUP(Työfile_2024!D1548,'2015'!$F$12:$AB$1887,23,FALSE),"-")</f>
        <v>0</v>
      </c>
      <c r="AM1548" s="56">
        <f>VLOOKUP(Työfile_2024!D1548,Tmatkat_20km_tarkasteltava_verk!$C$2:$D$1804,2,FALSE)</f>
        <v>20</v>
      </c>
      <c r="AN1548" s="148">
        <f t="shared" si="389"/>
        <v>0.11428571428571428</v>
      </c>
      <c r="AO1548" s="178">
        <f>IF(E1548=1,VLOOKUP(Työfile_2024!D1548,'2015'!$F$12:$AC$1887,24,FALSE),"-")</f>
        <v>47</v>
      </c>
      <c r="AP1548" s="52">
        <f>VLOOKUP(D1548,Tarkasteltava_verkko_2024_harva!$E$2:$I$1804,5,FALSE)</f>
        <v>0</v>
      </c>
      <c r="AQ1548" s="52">
        <f>VLOOKUP(D1548,Tarkasteltava_verkko_2024_harva!$E$2:$I$1804,4,FALSE)</f>
        <v>0</v>
      </c>
      <c r="AR1548" s="148">
        <v>0.10913242009132421</v>
      </c>
      <c r="AS1548" s="170" t="str">
        <f>IFERROR(VLOOKUP(C1548,'2015'!$C$12:$AG$1887,30,FALSE),"-")</f>
        <v/>
      </c>
      <c r="AT1548" s="148">
        <v>0.34611872146118722</v>
      </c>
      <c r="AU1548" s="170">
        <f>IFERROR(VLOOKUP(C1548,'2015'!$C$12:$AG$1887,31,FALSE),"-")</f>
        <v>0</v>
      </c>
      <c r="AV1548" s="106"/>
      <c r="AW1548" s="63">
        <f>IFERROR(VLOOKUP(C1548,Merkittävyysluokitus!$A$2:$J$1705,10,FALSE),"-")</f>
        <v>4</v>
      </c>
      <c r="AX1548" s="175">
        <f>IFERROR(VLOOKUP(C1548,Merkittävyysluokitus!$A$2:$J$1705,6,FALSE),"-")</f>
        <v>2.3492009132420089</v>
      </c>
      <c r="AY1548" s="175">
        <f>IFERROR(VLOOKUP(C1548,Merkittävyysluokitus!$A$2:$J$1705,7,FALSE),"-")</f>
        <v>0.68499999999999983</v>
      </c>
      <c r="AZ1548" s="175">
        <f>IFERROR(VLOOKUP(C1548,Merkittävyysluokitus!$A$2:$J$1705,8,FALSE),"-")</f>
        <v>1.164200913242009</v>
      </c>
      <c r="BA1548" s="175">
        <f>IFERROR(VLOOKUP(C1548,Merkittävyysluokitus!$A$2:$J$1705,9,FALSE),"-")</f>
        <v>0.5</v>
      </c>
      <c r="BB1548" s="203"/>
      <c r="BC1548" s="203" t="str">
        <f t="shared" si="390"/>
        <v/>
      </c>
      <c r="BD1548" s="39" t="str">
        <f t="shared" si="403"/>
        <v>musta</v>
      </c>
      <c r="BE1548" s="68" t="str">
        <f t="shared" si="385"/>
        <v>musta</v>
      </c>
      <c r="BF1548" s="68" t="str">
        <f t="shared" si="386"/>
        <v>musta</v>
      </c>
      <c r="BG1548" s="68" t="str">
        <f t="shared" si="387"/>
        <v>ei mallia</v>
      </c>
      <c r="BH1548" s="208" t="str">
        <f t="shared" si="388"/>
        <v>musta</v>
      </c>
      <c r="BI1548" s="39"/>
      <c r="BJ1548" s="39" t="str">
        <f>IF(F1548="ei löydy","uusi tie",IF(E1548=0,"tieosoite muuttunut",IF(E1548=1,VLOOKUP(D1548,'2015'!$F$12:$AL$1887,31,FALSE),"-")))</f>
        <v>musta</v>
      </c>
      <c r="BK1548" s="67" t="str">
        <f>IF(E1548=1,VLOOKUP(D1548,'2015'!$F$12:$AL$1887,32,FALSE),"-")</f>
        <v>musta</v>
      </c>
      <c r="BL1548" s="39" t="str">
        <f>IF(F1548="ei löydy","uusi tie",IF(E1548=0,"tieosoite muuttunut",IF(E1548=1,VLOOKUP(D1548,'2015'!$F$12:$AL$1887,33,FALSE),"-")))</f>
        <v>musta</v>
      </c>
      <c r="BM1548" s="39"/>
      <c r="BN1548" s="217" t="str">
        <f>VLOOKUP(D1548,'2015'!$F$12:$AL$1887,33,FALSE)</f>
        <v>musta</v>
      </c>
      <c r="BO1548" s="39"/>
      <c r="BP1548" s="115" t="s">
        <v>10</v>
      </c>
      <c r="BQ1548" s="30"/>
      <c r="BS1548" s="5"/>
      <c r="BU1548" s="37"/>
      <c r="BV1548" s="30" t="s">
        <v>10</v>
      </c>
      <c r="BX1548" t="str">
        <f>IF(E1548=1,VLOOKUP(D1548,'2015'!$F$12:$AX$1887,43,FALSE),"-")</f>
        <v>musta</v>
      </c>
      <c r="BY1548" t="str">
        <f>IF(E1548=1,VLOOKUP(D1548,'2015'!$F$12:$AX$1887,44,FALSE),"-")</f>
        <v>musta</v>
      </c>
      <c r="BZ1548" t="str">
        <f>IF(E1548=1,VLOOKUP(D1548,'2015'!$F$12:$AX$1887,45,FALSE),"-")</f>
        <v>musta</v>
      </c>
      <c r="CA1548" s="31">
        <f t="shared" si="398"/>
        <v>0</v>
      </c>
      <c r="CB1548" s="31">
        <f t="shared" si="399"/>
        <v>0</v>
      </c>
      <c r="CC1548" s="31">
        <f t="shared" si="400"/>
        <v>0</v>
      </c>
      <c r="CD1548" s="31">
        <f t="shared" si="401"/>
        <v>0</v>
      </c>
      <c r="CE1548" s="31">
        <f t="shared" si="402"/>
        <v>0</v>
      </c>
      <c r="CO1548" s="2" t="s">
        <v>35</v>
      </c>
      <c r="CP1548" s="2" t="s">
        <v>35</v>
      </c>
    </row>
    <row r="1549" spans="1:94" ht="15.75" thickBot="1" x14ac:dyDescent="0.3">
      <c r="A1549" s="50"/>
      <c r="B1549" s="50"/>
      <c r="C1549" s="50" t="str">
        <f t="shared" si="391"/>
        <v>13807_2_4665</v>
      </c>
      <c r="D1549" s="51" t="str">
        <f t="shared" si="392"/>
        <v>13807_2</v>
      </c>
      <c r="E1549" s="224">
        <f>IFERROR(VLOOKUP(C1549,'2015'!$C$12:$D$1887,2,FALSE),0)</f>
        <v>0</v>
      </c>
      <c r="F1549" s="51">
        <f>IFERROR(K1549-IFERROR(VLOOKUP(D1549,'2015'!$F$12:$I$1887,4,FALSE),"ei löydy"),"ei löydy")</f>
        <v>50</v>
      </c>
      <c r="G1549" s="224">
        <f>IFERROR(VLOOKUP(Työfile_2024!C1549,Liikennemalli!$D$6:$G$1921,4,FALSE),0)</f>
        <v>1</v>
      </c>
      <c r="H1549" s="225">
        <f>K1549-IFERROR(VLOOKUP(Työfile_2024!D1549,Liikennemalli!$C$6:$H$1921,6,FALSE),"ei löydy")</f>
        <v>0</v>
      </c>
      <c r="I1549" s="80">
        <v>13807</v>
      </c>
      <c r="J1549" s="52">
        <v>2</v>
      </c>
      <c r="K1549" s="52">
        <v>4665</v>
      </c>
      <c r="L1549" s="53"/>
      <c r="M1549" s="54"/>
      <c r="N1549" s="54"/>
      <c r="O1549" s="54"/>
      <c r="P1549" s="54"/>
      <c r="Q1549" s="55"/>
      <c r="R1549" s="55"/>
      <c r="S1549" s="55"/>
      <c r="T1549" s="55"/>
      <c r="U1549" s="52"/>
      <c r="V1549" s="56">
        <v>505.86881028938905</v>
      </c>
      <c r="W1549" s="56">
        <v>17.394855305466237</v>
      </c>
      <c r="X1549" s="56">
        <v>546.8945337620579</v>
      </c>
      <c r="Y1549" s="56">
        <f>VLOOKUP(D1549,Liikennemalli24!$D$2:$F$1804,2,FALSE)</f>
        <v>9</v>
      </c>
      <c r="Z1549" s="57">
        <f>VLOOKUP(D1549,Liikennemalli24!$D$2:$F$1804,3,FALSE)</f>
        <v>0.66600000000000004</v>
      </c>
      <c r="AA1549" s="178">
        <f>IF(G1549=1,VLOOKUP(C1549,Liikennemalli!$D$6:$H$1921,2,FALSE),"-")</f>
        <v>91.216265889730707</v>
      </c>
      <c r="AB1549" s="197">
        <f>IF(G1549=1,VLOOKUP(C1549,Liikennemalli!$D$6:$H$1921,3,FALSE),"-")</f>
        <v>0.25452550762842802</v>
      </c>
      <c r="AC1549" s="134" t="str">
        <f>IF(E1549=1,VLOOKUP(Työfile_2024!D1549,'2015'!$F$12:$X$1887,18,FALSE),"-")</f>
        <v>-</v>
      </c>
      <c r="AD1549" s="127" t="str">
        <f>IF(E1549=1,VLOOKUP(Työfile_2024!D1549,'2015'!$F$12:$X$1887,19,FALSE),"-")</f>
        <v>-</v>
      </c>
      <c r="AI1549" s="127" t="str">
        <f>IF(E1549=1,VLOOKUP(Työfile_2024!D1549,'2015'!$F$12:$AB$1887,20,FALSE),"-")</f>
        <v>-</v>
      </c>
      <c r="AJ1549" s="127" t="str">
        <f>IF(E1549=1,VLOOKUP(Työfile_2024!D1549,'2015'!$F$12:$AB$1887,21,FALSE),"-")</f>
        <v>-</v>
      </c>
      <c r="AK1549" s="127" t="str">
        <f>IF(E1549=1,VLOOKUP(Työfile_2024!D1549,'2015'!$F$12:$AB$1887,22,FALSE),"-")</f>
        <v>-</v>
      </c>
      <c r="AL1549" s="127" t="str">
        <f>IF(E1549=1,VLOOKUP(Työfile_2024!D1549,'2015'!$F$12:$AB$1887,23,FALSE),"-")</f>
        <v>-</v>
      </c>
      <c r="AM1549" s="56">
        <f>VLOOKUP(Työfile_2024!D1549,Tmatkat_20km_tarkasteltava_verk!$C$2:$D$1804,2,FALSE)</f>
        <v>110</v>
      </c>
      <c r="AN1549" s="148">
        <f t="shared" si="389"/>
        <v>0.21744768161743955</v>
      </c>
      <c r="AO1549" s="178" t="str">
        <f>IF(E1549=1,VLOOKUP(Työfile_2024!D1549,'2015'!$F$12:$AC$1887,24,FALSE),"-")</f>
        <v>-</v>
      </c>
      <c r="AP1549" s="52">
        <f>VLOOKUP(D1549,Tarkasteltava_verkko_2024_harva!$E$2:$I$1804,5,FALSE)</f>
        <v>0</v>
      </c>
      <c r="AQ1549" s="52">
        <f>VLOOKUP(D1549,Tarkasteltava_verkko_2024_harva!$E$2:$I$1804,4,FALSE)</f>
        <v>0</v>
      </c>
      <c r="AR1549" s="148">
        <v>6.087888531618435E-2</v>
      </c>
      <c r="AS1549" s="170" t="str">
        <f>IFERROR(VLOOKUP(C1549,'2015'!$C$12:$AG$1887,30,FALSE),"-")</f>
        <v>-</v>
      </c>
      <c r="AT1549" s="148">
        <v>0.78520900321543408</v>
      </c>
      <c r="AU1549" s="170" t="str">
        <f>IFERROR(VLOOKUP(C1549,'2015'!$C$12:$AG$1887,31,FALSE),"-")</f>
        <v>-</v>
      </c>
      <c r="AV1549" s="106"/>
      <c r="AW1549" s="63">
        <f>IFERROR(VLOOKUP(C1549,Merkittävyysluokitus!$A$2:$J$1705,10,FALSE),"-")</f>
        <v>3</v>
      </c>
      <c r="AX1549" s="175">
        <f>IFERROR(VLOOKUP(C1549,Merkittävyysluokitus!$A$2:$J$1705,6,FALSE),"-")</f>
        <v>5.0633000836893798</v>
      </c>
      <c r="AY1549" s="175">
        <f>IFERROR(VLOOKUP(C1549,Merkittävyysluokitus!$A$2:$J$1705,7,FALSE),"-")</f>
        <v>2.6159397642015003</v>
      </c>
      <c r="AZ1549" s="175">
        <f>IFERROR(VLOOKUP(C1549,Merkittävyysluokitus!$A$2:$J$1705,8,FALSE),"-")</f>
        <v>1.6140269861545464</v>
      </c>
      <c r="BA1549" s="175">
        <f>IFERROR(VLOOKUP(C1549,Merkittävyysluokitus!$A$2:$J$1705,9,FALSE),"-")</f>
        <v>0.83333333333333326</v>
      </c>
      <c r="BB1549" s="203"/>
      <c r="BC1549" s="203" t="str">
        <f t="shared" si="390"/>
        <v>tieosoite muuttunut</v>
      </c>
      <c r="BD1549" s="39" t="str">
        <f t="shared" si="403"/>
        <v>musta</v>
      </c>
      <c r="BE1549" s="68" t="str">
        <f t="shared" si="385"/>
        <v>punainen</v>
      </c>
      <c r="BF1549" s="68" t="str">
        <f t="shared" si="386"/>
        <v>musta</v>
      </c>
      <c r="BG1549" s="68" t="str">
        <f t="shared" si="387"/>
        <v>musta</v>
      </c>
      <c r="BH1549" s="208" t="str">
        <f t="shared" si="388"/>
        <v>musta</v>
      </c>
      <c r="BI1549" s="39"/>
      <c r="BJ1549" s="39" t="str">
        <f>IF(F1549="ei löydy","uusi tie",IF(E1549=0,"tieosoite muuttunut",IF(E1549=1,VLOOKUP(D1549,'2015'!$F$12:$AL$1887,31,FALSE),"-")))</f>
        <v>tieosoite muuttunut</v>
      </c>
      <c r="BK1549" s="67" t="str">
        <f>IF(E1549=1,VLOOKUP(D1549,'2015'!$F$12:$AL$1887,32,FALSE),"-")</f>
        <v>-</v>
      </c>
      <c r="BL1549" s="39" t="str">
        <f>IF(F1549="ei löydy","uusi tie",IF(E1549=0,"tieosoite muuttunut",IF(E1549=1,VLOOKUP(D1549,'2015'!$F$12:$AL$1887,33,FALSE),"-")))</f>
        <v>tieosoite muuttunut</v>
      </c>
      <c r="BM1549" s="39"/>
      <c r="BN1549" s="217" t="str">
        <f>VLOOKUP(D1549,'2015'!$F$12:$AL$1887,33,FALSE)</f>
        <v>musta</v>
      </c>
      <c r="BO1549" s="39"/>
      <c r="BP1549" s="115" t="s">
        <v>10</v>
      </c>
      <c r="BQ1549" s="30"/>
      <c r="BS1549" s="5"/>
      <c r="BU1549" s="37"/>
      <c r="BV1549" s="30" t="s">
        <v>10</v>
      </c>
      <c r="BX1549" t="str">
        <f>IF(E1549=1,VLOOKUP(D1549,'2015'!$F$12:$AX$1887,43,FALSE),"-")</f>
        <v>-</v>
      </c>
      <c r="BY1549" t="str">
        <f>IF(E1549=1,VLOOKUP(D1549,'2015'!$F$12:$AX$1887,44,FALSE),"-")</f>
        <v>-</v>
      </c>
      <c r="BZ1549" t="str">
        <f>IF(E1549=1,VLOOKUP(D1549,'2015'!$F$12:$AX$1887,45,FALSE),"-")</f>
        <v>-</v>
      </c>
      <c r="CA1549" s="31">
        <f t="shared" si="398"/>
        <v>21</v>
      </c>
      <c r="CB1549" s="31">
        <f t="shared" si="399"/>
        <v>10</v>
      </c>
      <c r="CC1549" s="31">
        <f t="shared" si="400"/>
        <v>10</v>
      </c>
      <c r="CD1549" s="31">
        <f t="shared" si="401"/>
        <v>1</v>
      </c>
      <c r="CE1549" s="31">
        <f t="shared" si="402"/>
        <v>0</v>
      </c>
      <c r="CO1549" s="2" t="s">
        <v>35</v>
      </c>
      <c r="CP1549" s="2" t="s">
        <v>35</v>
      </c>
    </row>
    <row r="1550" spans="1:94" ht="15.75" thickBot="1" x14ac:dyDescent="0.3">
      <c r="A1550" s="50"/>
      <c r="B1550" s="50"/>
      <c r="C1550" s="50" t="str">
        <f t="shared" si="391"/>
        <v>13810_1_701</v>
      </c>
      <c r="D1550" s="51" t="str">
        <f t="shared" si="392"/>
        <v>13810_1</v>
      </c>
      <c r="E1550" s="224">
        <f>IFERROR(VLOOKUP(C1550,'2015'!$C$12:$D$1887,2,FALSE),0)</f>
        <v>1</v>
      </c>
      <c r="F1550" s="51">
        <f>IFERROR(K1550-IFERROR(VLOOKUP(D1550,'2015'!$F$12:$I$1887,4,FALSE),"ei löydy"),"ei löydy")</f>
        <v>0</v>
      </c>
      <c r="G1550" s="224">
        <f>IFERROR(VLOOKUP(Työfile_2024!C1550,Liikennemalli!$D$6:$G$1921,4,FALSE),0)</f>
        <v>1</v>
      </c>
      <c r="H1550" s="225">
        <f>K1550-IFERROR(VLOOKUP(Työfile_2024!D1550,Liikennemalli!$C$6:$H$1921,6,FALSE),"ei löydy")</f>
        <v>0</v>
      </c>
      <c r="I1550" s="80">
        <v>13810</v>
      </c>
      <c r="J1550" s="52">
        <v>1</v>
      </c>
      <c r="K1550" s="52">
        <v>701</v>
      </c>
      <c r="L1550" s="53"/>
      <c r="M1550" s="54"/>
      <c r="N1550" s="54"/>
      <c r="O1550" s="54"/>
      <c r="P1550" s="54"/>
      <c r="Q1550" s="55"/>
      <c r="R1550" s="55"/>
      <c r="S1550" s="55"/>
      <c r="T1550" s="55"/>
      <c r="U1550" s="52"/>
      <c r="V1550" s="56">
        <v>235</v>
      </c>
      <c r="W1550" s="56">
        <v>12</v>
      </c>
      <c r="X1550" s="56">
        <v>276</v>
      </c>
      <c r="Y1550" s="56">
        <f>VLOOKUP(D1550,Liikennemalli24!$D$2:$F$1804,2,FALSE)</f>
        <v>0</v>
      </c>
      <c r="Z1550" s="57">
        <f>VLOOKUP(D1550,Liikennemalli24!$D$2:$F$1804,3,FALSE)</f>
        <v>0</v>
      </c>
      <c r="AA1550" s="178">
        <f>IF(G1550=1,VLOOKUP(C1550,Liikennemalli!$D$6:$H$1921,2,FALSE),"-")</f>
        <v>0</v>
      </c>
      <c r="AB1550" s="197">
        <f>IF(G1550=1,VLOOKUP(C1550,Liikennemalli!$D$6:$H$1921,3,FALSE),"-")</f>
        <v>0</v>
      </c>
      <c r="AC1550" s="134">
        <f>IF(E1550=1,VLOOKUP(Työfile_2024!D1550,'2015'!$F$12:$X$1887,18,FALSE),"-")</f>
        <v>6</v>
      </c>
      <c r="AD1550" s="127">
        <f>IF(E1550=1,VLOOKUP(Työfile_2024!D1550,'2015'!$F$12:$X$1887,19,FALSE),"-")</f>
        <v>0.15</v>
      </c>
      <c r="AI1550" s="127">
        <f>IF(E1550=1,VLOOKUP(Työfile_2024!D1550,'2015'!$F$12:$AB$1887,20,FALSE),"-")</f>
        <v>0</v>
      </c>
      <c r="AJ1550" s="127">
        <f>IF(E1550=1,VLOOKUP(Työfile_2024!D1550,'2015'!$F$12:$AB$1887,21,FALSE),"-")</f>
        <v>0</v>
      </c>
      <c r="AK1550" s="127">
        <f>IF(E1550=1,VLOOKUP(Työfile_2024!D1550,'2015'!$F$12:$AB$1887,22,FALSE),"-")</f>
        <v>0</v>
      </c>
      <c r="AL1550" s="127">
        <f>IF(E1550=1,VLOOKUP(Työfile_2024!D1550,'2015'!$F$12:$AB$1887,23,FALSE),"-")</f>
        <v>0</v>
      </c>
      <c r="AM1550" s="56">
        <f>VLOOKUP(Työfile_2024!D1550,Tmatkat_20km_tarkasteltava_verk!$C$2:$D$1804,2,FALSE)</f>
        <v>35</v>
      </c>
      <c r="AN1550" s="148">
        <f t="shared" si="389"/>
        <v>0.14893617021276595</v>
      </c>
      <c r="AO1550" s="178">
        <f>IF(E1550=1,VLOOKUP(Työfile_2024!D1550,'2015'!$F$12:$AC$1887,24,FALSE),"-")</f>
        <v>18</v>
      </c>
      <c r="AP1550" s="52">
        <f>VLOOKUP(D1550,Tarkasteltava_verkko_2024_harva!$E$2:$I$1804,5,FALSE)</f>
        <v>0</v>
      </c>
      <c r="AQ1550" s="52">
        <f>VLOOKUP(D1550,Tarkasteltava_verkko_2024_harva!$E$2:$I$1804,4,FALSE)</f>
        <v>0</v>
      </c>
      <c r="AR1550" s="148">
        <v>0.9557774607703281</v>
      </c>
      <c r="AS1550" s="170" t="str">
        <f>IFERROR(VLOOKUP(C1550,'2015'!$C$12:$AG$1887,30,FALSE),"-")</f>
        <v>Kyllä</v>
      </c>
      <c r="AT1550" s="148">
        <v>0.9557774607703281</v>
      </c>
      <c r="AU1550" s="170" t="str">
        <f>IFERROR(VLOOKUP(C1550,'2015'!$C$12:$AG$1887,31,FALSE),"-")</f>
        <v>Kyllä</v>
      </c>
      <c r="AV1550" s="106"/>
      <c r="AW1550" s="63">
        <f>IFERROR(VLOOKUP(C1550,Merkittävyysluokitus!$A$2:$J$1705,10,FALSE),"-")</f>
        <v>3</v>
      </c>
      <c r="AX1550" s="175">
        <f>IFERROR(VLOOKUP(C1550,Merkittävyysluokitus!$A$2:$J$1705,6,FALSE),"-")</f>
        <v>3.2072222222222218</v>
      </c>
      <c r="AY1550" s="175">
        <f>IFERROR(VLOOKUP(C1550,Merkittävyysluokitus!$A$2:$J$1705,7,FALSE),"-")</f>
        <v>1.0116666666666665</v>
      </c>
      <c r="AZ1550" s="175">
        <f>IFERROR(VLOOKUP(C1550,Merkittävyysluokitus!$A$2:$J$1705,8,FALSE),"-")</f>
        <v>0.86222222222222211</v>
      </c>
      <c r="BA1550" s="175">
        <f>IFERROR(VLOOKUP(C1550,Merkittävyysluokitus!$A$2:$J$1705,9,FALSE),"-")</f>
        <v>1.3333333333333333</v>
      </c>
      <c r="BB1550" s="203"/>
      <c r="BC1550" s="203" t="str">
        <f t="shared" si="390"/>
        <v>ei mallia</v>
      </c>
      <c r="BD1550" s="39" t="str">
        <f t="shared" si="403"/>
        <v>Ei luokiteltu</v>
      </c>
      <c r="BE1550" s="68" t="str">
        <f t="shared" ref="BE1550:BE1613" si="404">IF(Z1550="-","ei mallia",IF(Z1550=0,"ei mallia",IF(Z1550&gt;0.599999,IF(Y1550&gt;999,"punainen",IF(AM1550&gt;99,"punainen",IF(AP1550="tiivis","punainen","musta"))),"musta")))</f>
        <v>ei mallia</v>
      </c>
      <c r="BF1550" s="68" t="str">
        <f t="shared" ref="BF1550:BF1613" si="405">IF(Z1550="-","ei mallia",IF(Z1550=0,"ei mallia",IF(Z1550&gt;0.399999,IF(Y1550&gt;1999,"punainen",IF(AM1550&gt;499,"punainen",IF(AQ1550="harva","punainen","musta"))),"musta")))</f>
        <v>ei mallia</v>
      </c>
      <c r="BG1550" s="68" t="str">
        <f t="shared" ref="BG1550:BG1613" si="406">IF(Z1550="-","ei mallia",IF(Y1550=0,"ei mallia",(IF(AND(SUM((Z1550&gt;$BF$2),(Y1550&gt;$BF$3),(AM1550&gt;$BF$4),(AQ1550=$BF$5))&gt;=2,OR(Z1550&gt;$BG$2,Y1550&gt;$BG$3,AM1550&gt;$BG$4,AP1550=$BG$5)),"punainen","musta"))))</f>
        <v>ei mallia</v>
      </c>
      <c r="BH1550" s="208" t="str">
        <f t="shared" ref="BH1550:BH1613" si="407">IF(Z1550&gt;0.5,IF(AQ1550="harva","punainen","musta"),"musta")</f>
        <v>musta</v>
      </c>
      <c r="BI1550" s="39"/>
      <c r="BJ1550" s="39" t="str">
        <f>IF(F1550="ei löydy","uusi tie",IF(E1550=0,"tieosoite muuttunut",IF(E1550=1,VLOOKUP(D1550,'2015'!$F$12:$AL$1887,31,FALSE),"-")))</f>
        <v>musta</v>
      </c>
      <c r="BK1550" s="67" t="str">
        <f>IF(E1550=1,VLOOKUP(D1550,'2015'!$F$12:$AL$1887,32,FALSE),"-")</f>
        <v>musta</v>
      </c>
      <c r="BL1550" s="39" t="str">
        <f>IF(F1550="ei löydy","uusi tie",IF(E1550=0,"tieosoite muuttunut",IF(E1550=1,VLOOKUP(D1550,'2015'!$F$12:$AL$1887,33,FALSE),"-")))</f>
        <v>musta</v>
      </c>
      <c r="BM1550" s="39"/>
      <c r="BN1550" s="217" t="str">
        <f>VLOOKUP(D1550,'2015'!$F$12:$AL$1887,33,FALSE)</f>
        <v>musta</v>
      </c>
      <c r="BO1550" s="39"/>
      <c r="BP1550" s="115" t="s">
        <v>10</v>
      </c>
      <c r="BQ1550" s="30"/>
      <c r="BS1550" s="5"/>
      <c r="BU1550" s="37"/>
      <c r="BV1550" s="30" t="s">
        <v>10</v>
      </c>
      <c r="BX1550" t="str">
        <f>IF(E1550=1,VLOOKUP(D1550,'2015'!$F$12:$AX$1887,43,FALSE),"-")</f>
        <v>musta</v>
      </c>
      <c r="BY1550" t="str">
        <f>IF(E1550=1,VLOOKUP(D1550,'2015'!$F$12:$AX$1887,44,FALSE),"-")</f>
        <v>musta</v>
      </c>
      <c r="BZ1550" t="str">
        <f>IF(E1550=1,VLOOKUP(D1550,'2015'!$F$12:$AX$1887,45,FALSE),"-")</f>
        <v>musta</v>
      </c>
      <c r="CA1550" s="31">
        <f t="shared" si="398"/>
        <v>0</v>
      </c>
      <c r="CB1550" s="31">
        <f t="shared" si="399"/>
        <v>0</v>
      </c>
      <c r="CC1550" s="31">
        <f t="shared" si="400"/>
        <v>0</v>
      </c>
      <c r="CD1550" s="31">
        <f t="shared" si="401"/>
        <v>0</v>
      </c>
      <c r="CE1550" s="31">
        <f t="shared" si="402"/>
        <v>0</v>
      </c>
      <c r="CO1550" s="2" t="s">
        <v>35</v>
      </c>
      <c r="CP1550" s="2" t="s">
        <v>35</v>
      </c>
    </row>
    <row r="1551" spans="1:94" ht="15.75" thickBot="1" x14ac:dyDescent="0.3">
      <c r="A1551" s="50"/>
      <c r="B1551" s="50"/>
      <c r="C1551" s="50" t="str">
        <f t="shared" si="391"/>
        <v>13811_1_6004</v>
      </c>
      <c r="D1551" s="51" t="str">
        <f t="shared" si="392"/>
        <v>13811_1</v>
      </c>
      <c r="E1551" s="224">
        <f>IFERROR(VLOOKUP(C1551,'2015'!$C$12:$D$1887,2,FALSE),0)</f>
        <v>1</v>
      </c>
      <c r="F1551" s="51">
        <f>IFERROR(K1551-IFERROR(VLOOKUP(D1551,'2015'!$F$12:$I$1887,4,FALSE),"ei löydy"),"ei löydy")</f>
        <v>0</v>
      </c>
      <c r="G1551" s="224">
        <f>IFERROR(VLOOKUP(Työfile_2024!C1551,Liikennemalli!$D$6:$G$1921,4,FALSE),0)</f>
        <v>1</v>
      </c>
      <c r="H1551" s="225">
        <f>K1551-IFERROR(VLOOKUP(Työfile_2024!D1551,Liikennemalli!$C$6:$H$1921,6,FALSE),"ei löydy")</f>
        <v>0</v>
      </c>
      <c r="I1551" s="80">
        <v>13811</v>
      </c>
      <c r="J1551" s="52">
        <v>1</v>
      </c>
      <c r="K1551" s="52">
        <v>6004</v>
      </c>
      <c r="L1551" s="53"/>
      <c r="M1551" s="54"/>
      <c r="N1551" s="54"/>
      <c r="O1551" s="54"/>
      <c r="P1551" s="54"/>
      <c r="Q1551" s="55"/>
      <c r="R1551" s="55"/>
      <c r="S1551" s="55"/>
      <c r="T1551" s="55"/>
      <c r="U1551" s="52"/>
      <c r="V1551" s="56">
        <v>92</v>
      </c>
      <c r="W1551" s="56">
        <v>4</v>
      </c>
      <c r="X1551" s="56">
        <v>104</v>
      </c>
      <c r="Y1551" s="56">
        <f>VLOOKUP(D1551,Liikennemalli24!$D$2:$F$1804,2,FALSE)</f>
        <v>16</v>
      </c>
      <c r="Z1551" s="57">
        <f>VLOOKUP(D1551,Liikennemalli24!$D$2:$F$1804,3,FALSE)</f>
        <v>0.215</v>
      </c>
      <c r="AA1551" s="178">
        <f>IF(G1551=1,VLOOKUP(C1551,Liikennemalli!$D$6:$H$1921,2,FALSE),"-")</f>
        <v>206.82226378713401</v>
      </c>
      <c r="AB1551" s="197">
        <f>IF(G1551=1,VLOOKUP(C1551,Liikennemalli!$D$6:$H$1921,3,FALSE),"-")</f>
        <v>0.63034847181458298</v>
      </c>
      <c r="AC1551" s="134">
        <f>IF(E1551=1,VLOOKUP(Työfile_2024!D1551,'2015'!$F$12:$X$1887,18,FALSE),"-")</f>
        <v>175</v>
      </c>
      <c r="AD1551" s="127">
        <f>IF(E1551=1,VLOOKUP(Työfile_2024!D1551,'2015'!$F$12:$X$1887,19,FALSE),"-")</f>
        <v>0.72</v>
      </c>
      <c r="AI1551" s="127">
        <f>IF(E1551=1,VLOOKUP(Työfile_2024!D1551,'2015'!$F$12:$AB$1887,20,FALSE),"-")</f>
        <v>0</v>
      </c>
      <c r="AJ1551" s="127">
        <f>IF(E1551=1,VLOOKUP(Työfile_2024!D1551,'2015'!$F$12:$AB$1887,21,FALSE),"-")</f>
        <v>0</v>
      </c>
      <c r="AK1551" s="127">
        <f>IF(E1551=1,VLOOKUP(Työfile_2024!D1551,'2015'!$F$12:$AB$1887,22,FALSE),"-")</f>
        <v>0</v>
      </c>
      <c r="AL1551" s="127">
        <f>IF(E1551=1,VLOOKUP(Työfile_2024!D1551,'2015'!$F$12:$AB$1887,23,FALSE),"-")</f>
        <v>0</v>
      </c>
      <c r="AM1551" s="56">
        <f>VLOOKUP(Työfile_2024!D1551,Tmatkat_20km_tarkasteltava_verk!$C$2:$D$1804,2,FALSE)</f>
        <v>78</v>
      </c>
      <c r="AN1551" s="148">
        <f t="shared" ref="AN1551:AN1614" si="408">AM1551/V1551</f>
        <v>0.84782608695652173</v>
      </c>
      <c r="AO1551" s="178">
        <f>IF(E1551=1,VLOOKUP(Työfile_2024!D1551,'2015'!$F$12:$AC$1887,24,FALSE),"-")</f>
        <v>29</v>
      </c>
      <c r="AP1551" s="52" t="str">
        <f>VLOOKUP(D1551,Tarkasteltava_verkko_2024_harva!$E$2:$I$1804,5,FALSE)</f>
        <v>tiivis</v>
      </c>
      <c r="AQ1551" s="52">
        <f>VLOOKUP(D1551,Tarkasteltava_verkko_2024_harva!$E$2:$I$1804,4,FALSE)</f>
        <v>0</v>
      </c>
      <c r="AR1551" s="148">
        <v>0</v>
      </c>
      <c r="AS1551" s="170" t="str">
        <f>IFERROR(VLOOKUP(C1551,'2015'!$C$12:$AG$1887,30,FALSE),"-")</f>
        <v/>
      </c>
      <c r="AT1551" s="148">
        <v>5.7628247834776818E-2</v>
      </c>
      <c r="AU1551" s="170">
        <f>IFERROR(VLOOKUP(C1551,'2015'!$C$12:$AG$1887,31,FALSE),"-")</f>
        <v>0</v>
      </c>
      <c r="AV1551" s="106"/>
      <c r="AW1551" s="63">
        <f>IFERROR(VLOOKUP(C1551,Merkittävyysluokitus!$A$2:$J$1705,10,FALSE),"-")</f>
        <v>3</v>
      </c>
      <c r="AX1551" s="175">
        <f>IFERROR(VLOOKUP(C1551,Merkittävyysluokitus!$A$2:$J$1705,6,FALSE),"-")</f>
        <v>3.0201095890410956</v>
      </c>
      <c r="AY1551" s="175">
        <f>IFERROR(VLOOKUP(C1551,Merkittävyysluokitus!$A$2:$J$1705,7,FALSE),"-")</f>
        <v>0.7693333333333332</v>
      </c>
      <c r="AZ1551" s="175">
        <f>IFERROR(VLOOKUP(C1551,Merkittävyysluokitus!$A$2:$J$1705,8,FALSE),"-")</f>
        <v>1.2507762557077626</v>
      </c>
      <c r="BA1551" s="175">
        <f>IFERROR(VLOOKUP(C1551,Merkittävyysluokitus!$A$2:$J$1705,9,FALSE),"-")</f>
        <v>1</v>
      </c>
      <c r="BB1551" s="203"/>
      <c r="BC1551" s="203" t="str">
        <f t="shared" ref="BC1551:BC1614" si="409">IF(BD1551="ei luokiteltu","ei mallia",IF(BL1551="tieosoite muuttunut","tieosoite muuttunut",IF(BD1551&lt;&gt;BL1551,"muutos","")))</f>
        <v/>
      </c>
      <c r="BD1551" s="39" t="str">
        <f t="shared" si="403"/>
        <v>musta</v>
      </c>
      <c r="BE1551" s="68" t="str">
        <f t="shared" si="404"/>
        <v>musta</v>
      </c>
      <c r="BF1551" s="68" t="str">
        <f t="shared" si="405"/>
        <v>musta</v>
      </c>
      <c r="BG1551" s="68" t="str">
        <f t="shared" si="406"/>
        <v>musta</v>
      </c>
      <c r="BH1551" s="208" t="str">
        <f t="shared" si="407"/>
        <v>musta</v>
      </c>
      <c r="BI1551" s="39"/>
      <c r="BJ1551" s="39" t="str">
        <f>IF(F1551="ei löydy","uusi tie",IF(E1551=0,"tieosoite muuttunut",IF(E1551=1,VLOOKUP(D1551,'2015'!$F$12:$AL$1887,31,FALSE),"-")))</f>
        <v>musta</v>
      </c>
      <c r="BK1551" s="67" t="str">
        <f>IF(E1551=1,VLOOKUP(D1551,'2015'!$F$12:$AL$1887,32,FALSE),"-")</f>
        <v>musta</v>
      </c>
      <c r="BL1551" s="39" t="str">
        <f>IF(F1551="ei löydy","uusi tie",IF(E1551=0,"tieosoite muuttunut",IF(E1551=1,VLOOKUP(D1551,'2015'!$F$12:$AL$1887,33,FALSE),"-")))</f>
        <v>musta</v>
      </c>
      <c r="BM1551" s="39"/>
      <c r="BN1551" s="217" t="str">
        <f>VLOOKUP(D1551,'2015'!$F$12:$AL$1887,33,FALSE)</f>
        <v>musta</v>
      </c>
      <c r="BO1551" s="39"/>
      <c r="BP1551" s="115" t="s">
        <v>10</v>
      </c>
      <c r="BQ1551" s="30"/>
      <c r="BS1551" s="5"/>
      <c r="BU1551" s="37"/>
      <c r="BV1551" s="30" t="s">
        <v>10</v>
      </c>
      <c r="BX1551" t="str">
        <f>IF(E1551=1,VLOOKUP(D1551,'2015'!$F$12:$AX$1887,43,FALSE),"-")</f>
        <v>musta</v>
      </c>
      <c r="BY1551" t="str">
        <f>IF(E1551=1,VLOOKUP(D1551,'2015'!$F$12:$AX$1887,44,FALSE),"-")</f>
        <v>musta</v>
      </c>
      <c r="BZ1551" t="str">
        <f>IF(E1551=1,VLOOKUP(D1551,'2015'!$F$12:$AX$1887,45,FALSE),"-")</f>
        <v>musta</v>
      </c>
      <c r="CA1551" s="31">
        <f t="shared" si="398"/>
        <v>10</v>
      </c>
      <c r="CB1551" s="31">
        <f t="shared" si="399"/>
        <v>10</v>
      </c>
      <c r="CC1551" s="31">
        <f t="shared" si="400"/>
        <v>0</v>
      </c>
      <c r="CD1551" s="31">
        <f t="shared" si="401"/>
        <v>0</v>
      </c>
      <c r="CE1551" s="31">
        <f t="shared" si="402"/>
        <v>0</v>
      </c>
      <c r="CO1551" s="2" t="s">
        <v>35</v>
      </c>
      <c r="CP1551" s="2" t="s">
        <v>35</v>
      </c>
    </row>
    <row r="1552" spans="1:94" ht="15.75" thickBot="1" x14ac:dyDescent="0.3">
      <c r="A1552" s="50"/>
      <c r="B1552" s="50"/>
      <c r="C1552" s="50" t="str">
        <f t="shared" ref="C1552:C1615" si="410">CONCATENATE(I1552,"_",J1552,"_",K1552)</f>
        <v>13811_2_7356</v>
      </c>
      <c r="D1552" s="51" t="str">
        <f t="shared" ref="D1552:D1615" si="411">CONCATENATE(I1552,"_",J1552)</f>
        <v>13811_2</v>
      </c>
      <c r="E1552" s="224">
        <f>IFERROR(VLOOKUP(C1552,'2015'!$C$12:$D$1887,2,FALSE),0)</f>
        <v>1</v>
      </c>
      <c r="F1552" s="51">
        <f>IFERROR(K1552-IFERROR(VLOOKUP(D1552,'2015'!$F$12:$I$1887,4,FALSE),"ei löydy"),"ei löydy")</f>
        <v>0</v>
      </c>
      <c r="G1552" s="224">
        <f>IFERROR(VLOOKUP(Työfile_2024!C1552,Liikennemalli!$D$6:$G$1921,4,FALSE),0)</f>
        <v>1</v>
      </c>
      <c r="H1552" s="225">
        <f>K1552-IFERROR(VLOOKUP(Työfile_2024!D1552,Liikennemalli!$C$6:$H$1921,6,FALSE),"ei löydy")</f>
        <v>0</v>
      </c>
      <c r="I1552" s="80">
        <v>13811</v>
      </c>
      <c r="J1552" s="52">
        <v>2</v>
      </c>
      <c r="K1552" s="52">
        <v>7356</v>
      </c>
      <c r="L1552" s="53"/>
      <c r="M1552" s="54"/>
      <c r="N1552" s="54"/>
      <c r="O1552" s="54"/>
      <c r="P1552" s="54"/>
      <c r="Q1552" s="55"/>
      <c r="R1552" s="55"/>
      <c r="S1552" s="55"/>
      <c r="T1552" s="55"/>
      <c r="U1552" s="52"/>
      <c r="V1552" s="56">
        <v>92</v>
      </c>
      <c r="W1552" s="56">
        <v>4</v>
      </c>
      <c r="X1552" s="56">
        <v>104</v>
      </c>
      <c r="Y1552" s="56">
        <f>VLOOKUP(D1552,Liikennemalli24!$D$2:$F$1804,2,FALSE)</f>
        <v>58</v>
      </c>
      <c r="Z1552" s="57">
        <f>VLOOKUP(D1552,Liikennemalli24!$D$2:$F$1804,3,FALSE)</f>
        <v>0.47499999999999998</v>
      </c>
      <c r="AA1552" s="178">
        <f>IF(G1552=1,VLOOKUP(C1552,Liikennemalli!$D$6:$H$1921,2,FALSE),"-")</f>
        <v>627</v>
      </c>
      <c r="AB1552" s="197">
        <f>IF(G1552=1,VLOOKUP(C1552,Liikennemalli!$D$6:$H$1921,3,FALSE),"-")</f>
        <v>0.67857142857142805</v>
      </c>
      <c r="AC1552" s="134">
        <f>IF(E1552=1,VLOOKUP(Työfile_2024!D1552,'2015'!$F$12:$X$1887,18,FALSE),"-")</f>
        <v>43</v>
      </c>
      <c r="AD1552" s="127">
        <f>IF(E1552=1,VLOOKUP(Työfile_2024!D1552,'2015'!$F$12:$X$1887,19,FALSE),"-")</f>
        <v>0.54</v>
      </c>
      <c r="AI1552" s="127">
        <f>IF(E1552=1,VLOOKUP(Työfile_2024!D1552,'2015'!$F$12:$AB$1887,20,FALSE),"-")</f>
        <v>0</v>
      </c>
      <c r="AJ1552" s="127">
        <f>IF(E1552=1,VLOOKUP(Työfile_2024!D1552,'2015'!$F$12:$AB$1887,21,FALSE),"-")</f>
        <v>0</v>
      </c>
      <c r="AK1552" s="127">
        <f>IF(E1552=1,VLOOKUP(Työfile_2024!D1552,'2015'!$F$12:$AB$1887,22,FALSE),"-")</f>
        <v>0</v>
      </c>
      <c r="AL1552" s="127">
        <f>IF(E1552=1,VLOOKUP(Työfile_2024!D1552,'2015'!$F$12:$AB$1887,23,FALSE),"-")</f>
        <v>0</v>
      </c>
      <c r="AM1552" s="56">
        <f>VLOOKUP(Työfile_2024!D1552,Tmatkat_20km_tarkasteltava_verk!$C$2:$D$1804,2,FALSE)</f>
        <v>83</v>
      </c>
      <c r="AN1552" s="148">
        <f t="shared" si="408"/>
        <v>0.90217391304347827</v>
      </c>
      <c r="AO1552" s="178">
        <f>IF(E1552=1,VLOOKUP(Työfile_2024!D1552,'2015'!$F$12:$AC$1887,24,FALSE),"-")</f>
        <v>27</v>
      </c>
      <c r="AP1552" s="52" t="str">
        <f>VLOOKUP(D1552,Tarkasteltava_verkko_2024_harva!$E$2:$I$1804,5,FALSE)</f>
        <v>tiivis</v>
      </c>
      <c r="AQ1552" s="52">
        <f>VLOOKUP(D1552,Tarkasteltava_verkko_2024_harva!$E$2:$I$1804,4,FALSE)</f>
        <v>0</v>
      </c>
      <c r="AR1552" s="148">
        <v>3.2898314301250682E-2</v>
      </c>
      <c r="AS1552" s="170" t="str">
        <f>IFERROR(VLOOKUP(C1552,'2015'!$C$12:$AG$1887,30,FALSE),"-")</f>
        <v/>
      </c>
      <c r="AT1552" s="148">
        <v>6.0630777596519851E-2</v>
      </c>
      <c r="AU1552" s="170">
        <f>IFERROR(VLOOKUP(C1552,'2015'!$C$12:$AG$1887,31,FALSE),"-")</f>
        <v>0</v>
      </c>
      <c r="AV1552" s="106"/>
      <c r="AW1552" s="63">
        <f>IFERROR(VLOOKUP(C1552,Merkittävyysluokitus!$A$2:$J$1705,10,FALSE),"-")</f>
        <v>4</v>
      </c>
      <c r="AX1552" s="175">
        <f>IFERROR(VLOOKUP(C1552,Merkittävyysluokitus!$A$2:$J$1705,6,FALSE),"-")</f>
        <v>1.9941735159817351</v>
      </c>
      <c r="AY1552" s="175">
        <f>IFERROR(VLOOKUP(C1552,Merkittävyysluokitus!$A$2:$J$1705,7,FALSE),"-")</f>
        <v>0.77599999999999991</v>
      </c>
      <c r="AZ1552" s="175">
        <f>IFERROR(VLOOKUP(C1552,Merkittävyysluokitus!$A$2:$J$1705,8,FALSE),"-")</f>
        <v>0.55150684931506855</v>
      </c>
      <c r="BA1552" s="175">
        <f>IFERROR(VLOOKUP(C1552,Merkittävyysluokitus!$A$2:$J$1705,9,FALSE),"-")</f>
        <v>0.66666666666666663</v>
      </c>
      <c r="BB1552" s="203"/>
      <c r="BC1552" s="203" t="str">
        <f t="shared" si="409"/>
        <v/>
      </c>
      <c r="BD1552" s="39" t="str">
        <f t="shared" si="403"/>
        <v>musta</v>
      </c>
      <c r="BE1552" s="68" t="str">
        <f t="shared" si="404"/>
        <v>musta</v>
      </c>
      <c r="BF1552" s="68" t="str">
        <f t="shared" si="405"/>
        <v>musta</v>
      </c>
      <c r="BG1552" s="68" t="str">
        <f t="shared" si="406"/>
        <v>musta</v>
      </c>
      <c r="BH1552" s="208" t="str">
        <f t="shared" si="407"/>
        <v>musta</v>
      </c>
      <c r="BI1552" s="39"/>
      <c r="BJ1552" s="39" t="str">
        <f>IF(F1552="ei löydy","uusi tie",IF(E1552=0,"tieosoite muuttunut",IF(E1552=1,VLOOKUP(D1552,'2015'!$F$12:$AL$1887,31,FALSE),"-")))</f>
        <v>musta</v>
      </c>
      <c r="BK1552" s="67" t="str">
        <f>IF(E1552=1,VLOOKUP(D1552,'2015'!$F$12:$AL$1887,32,FALSE),"-")</f>
        <v>musta</v>
      </c>
      <c r="BL1552" s="39" t="str">
        <f>IF(F1552="ei löydy","uusi tie",IF(E1552=0,"tieosoite muuttunut",IF(E1552=1,VLOOKUP(D1552,'2015'!$F$12:$AL$1887,33,FALSE),"-")))</f>
        <v>musta</v>
      </c>
      <c r="BM1552" s="39"/>
      <c r="BN1552" s="217" t="str">
        <f>VLOOKUP(D1552,'2015'!$F$12:$AL$1887,33,FALSE)</f>
        <v>musta</v>
      </c>
      <c r="BO1552" s="39"/>
      <c r="BP1552" s="115" t="s">
        <v>10</v>
      </c>
      <c r="BQ1552" s="30"/>
      <c r="BS1552" s="5"/>
      <c r="BU1552" s="37"/>
      <c r="BV1552" s="30" t="s">
        <v>10</v>
      </c>
      <c r="BX1552" t="str">
        <f>IF(E1552=1,VLOOKUP(D1552,'2015'!$F$12:$AX$1887,43,FALSE),"-")</f>
        <v>musta</v>
      </c>
      <c r="BY1552" t="str">
        <f>IF(E1552=1,VLOOKUP(D1552,'2015'!$F$12:$AX$1887,44,FALSE),"-")</f>
        <v>musta</v>
      </c>
      <c r="BZ1552" t="str">
        <f>IF(E1552=1,VLOOKUP(D1552,'2015'!$F$12:$AX$1887,45,FALSE),"-")</f>
        <v>musta</v>
      </c>
      <c r="CA1552" s="31">
        <f t="shared" ref="CA1552:CA1583" si="412">SUM(CB1552:CE1552)</f>
        <v>1</v>
      </c>
      <c r="CB1552" s="31">
        <f t="shared" ref="CB1552:CB1583" si="413">IF(AD1552&gt;0.59999,10,IF(AD1552&gt;0.39999,1,0))</f>
        <v>1</v>
      </c>
      <c r="CC1552" s="31">
        <f t="shared" ref="CC1552:CC1583" si="414">IF(AC1552&gt;1999,10,IF(AC1552&gt;999,1,0))</f>
        <v>0</v>
      </c>
      <c r="CD1552" s="31">
        <f t="shared" ref="CD1552:CD1583" si="415">IF(AM1552&gt;499,10,IF(AM1552&gt;99,1,0))</f>
        <v>0</v>
      </c>
      <c r="CE1552" s="31">
        <f t="shared" ref="CE1552:CE1583" si="416">IF(AQ1552="osa seud. yht",10,IF(AP1552="osa seud. yht",1,0))</f>
        <v>0</v>
      </c>
      <c r="CO1552" s="2" t="s">
        <v>35</v>
      </c>
      <c r="CP1552" s="2" t="s">
        <v>35</v>
      </c>
    </row>
    <row r="1553" spans="1:94" ht="15.75" thickBot="1" x14ac:dyDescent="0.3">
      <c r="A1553" s="50"/>
      <c r="B1553" s="50"/>
      <c r="C1553" s="50" t="str">
        <f t="shared" si="410"/>
        <v>13813_1_4525</v>
      </c>
      <c r="D1553" s="51" t="str">
        <f t="shared" si="411"/>
        <v>13813_1</v>
      </c>
      <c r="E1553" s="224">
        <f>IFERROR(VLOOKUP(C1553,'2015'!$C$12:$D$1887,2,FALSE),0)</f>
        <v>1</v>
      </c>
      <c r="F1553" s="51">
        <f>IFERROR(K1553-IFERROR(VLOOKUP(D1553,'2015'!$F$12:$I$1887,4,FALSE),"ei löydy"),"ei löydy")</f>
        <v>0</v>
      </c>
      <c r="G1553" s="224">
        <f>IFERROR(VLOOKUP(Työfile_2024!C1553,Liikennemalli!$D$6:$G$1921,4,FALSE),0)</f>
        <v>1</v>
      </c>
      <c r="H1553" s="225">
        <f>K1553-IFERROR(VLOOKUP(Työfile_2024!D1553,Liikennemalli!$C$6:$H$1921,6,FALSE),"ei löydy")</f>
        <v>0</v>
      </c>
      <c r="I1553" s="80">
        <v>13813</v>
      </c>
      <c r="J1553" s="52">
        <v>1</v>
      </c>
      <c r="K1553" s="52">
        <v>4525</v>
      </c>
      <c r="L1553" s="53"/>
      <c r="M1553" s="54"/>
      <c r="N1553" s="54"/>
      <c r="O1553" s="54"/>
      <c r="P1553" s="54"/>
      <c r="Q1553" s="55"/>
      <c r="R1553" s="55"/>
      <c r="S1553" s="55"/>
      <c r="T1553" s="55"/>
      <c r="U1553" s="52"/>
      <c r="V1553" s="56">
        <v>117</v>
      </c>
      <c r="W1553" s="56">
        <v>4</v>
      </c>
      <c r="X1553" s="56">
        <v>107</v>
      </c>
      <c r="Y1553" s="56">
        <f>VLOOKUP(D1553,Liikennemalli24!$D$2:$F$1804,2,FALSE)</f>
        <v>62</v>
      </c>
      <c r="Z1553" s="57">
        <f>VLOOKUP(D1553,Liikennemalli24!$D$2:$F$1804,3,FALSE)</f>
        <v>0.63</v>
      </c>
      <c r="AA1553" s="178">
        <f>IF(G1553=1,VLOOKUP(C1553,Liikennemalli!$D$6:$H$1921,2,FALSE),"-")</f>
        <v>0</v>
      </c>
      <c r="AB1553" s="197">
        <f>IF(G1553=1,VLOOKUP(C1553,Liikennemalli!$D$6:$H$1921,3,FALSE),"-")</f>
        <v>0</v>
      </c>
      <c r="AC1553" s="134">
        <f>IF(E1553=1,VLOOKUP(Työfile_2024!D1553,'2015'!$F$12:$X$1887,18,FALSE),"-")</f>
        <v>286</v>
      </c>
      <c r="AD1553" s="127">
        <f>IF(E1553=1,VLOOKUP(Työfile_2024!D1553,'2015'!$F$12:$X$1887,19,FALSE),"-")</f>
        <v>0.87</v>
      </c>
      <c r="AI1553" s="127">
        <f>IF(E1553=1,VLOOKUP(Työfile_2024!D1553,'2015'!$F$12:$AB$1887,20,FALSE),"-")</f>
        <v>0</v>
      </c>
      <c r="AJ1553" s="127">
        <f>IF(E1553=1,VLOOKUP(Työfile_2024!D1553,'2015'!$F$12:$AB$1887,21,FALSE),"-")</f>
        <v>0</v>
      </c>
      <c r="AK1553" s="127">
        <f>IF(E1553=1,VLOOKUP(Työfile_2024!D1553,'2015'!$F$12:$AB$1887,22,FALSE),"-")</f>
        <v>0</v>
      </c>
      <c r="AL1553" s="127">
        <f>IF(E1553=1,VLOOKUP(Työfile_2024!D1553,'2015'!$F$12:$AB$1887,23,FALSE),"-")</f>
        <v>0</v>
      </c>
      <c r="AM1553" s="56">
        <f>VLOOKUP(Työfile_2024!D1553,Tmatkat_20km_tarkasteltava_verk!$C$2:$D$1804,2,FALSE)</f>
        <v>80</v>
      </c>
      <c r="AN1553" s="148">
        <f t="shared" si="408"/>
        <v>0.68376068376068377</v>
      </c>
      <c r="AO1553" s="178">
        <f>IF(E1553=1,VLOOKUP(Työfile_2024!D1553,'2015'!$F$12:$AC$1887,24,FALSE),"-")</f>
        <v>8</v>
      </c>
      <c r="AP1553" s="52" t="str">
        <f>VLOOKUP(D1553,Tarkasteltava_verkko_2024_harva!$E$2:$I$1804,5,FALSE)</f>
        <v>tiivis</v>
      </c>
      <c r="AQ1553" s="52">
        <f>VLOOKUP(D1553,Tarkasteltava_verkko_2024_harva!$E$2:$I$1804,4,FALSE)</f>
        <v>0</v>
      </c>
      <c r="AR1553" s="148">
        <v>0</v>
      </c>
      <c r="AS1553" s="170" t="str">
        <f>IFERROR(VLOOKUP(C1553,'2015'!$C$12:$AG$1887,30,FALSE),"-")</f>
        <v/>
      </c>
      <c r="AT1553" s="148">
        <v>0</v>
      </c>
      <c r="AU1553" s="170">
        <f>IFERROR(VLOOKUP(C1553,'2015'!$C$12:$AG$1887,31,FALSE),"-")</f>
        <v>0</v>
      </c>
      <c r="AV1553" s="106"/>
      <c r="AW1553" s="63">
        <f>IFERROR(VLOOKUP(C1553,Merkittävyysluokitus!$A$2:$J$1705,10,FALSE),"-")</f>
        <v>4</v>
      </c>
      <c r="AX1553" s="175">
        <f>IFERROR(VLOOKUP(C1553,Merkittävyysluokitus!$A$2:$J$1705,6,FALSE),"-")</f>
        <v>2.9680776255707766</v>
      </c>
      <c r="AY1553" s="175">
        <f>IFERROR(VLOOKUP(C1553,Merkittävyysluokitus!$A$2:$J$1705,7,FALSE),"-")</f>
        <v>0.80099999999999993</v>
      </c>
      <c r="AZ1553" s="175">
        <f>IFERROR(VLOOKUP(C1553,Merkittävyysluokitus!$A$2:$J$1705,8,FALSE),"-")</f>
        <v>1.6670776255707767</v>
      </c>
      <c r="BA1553" s="175">
        <f>IFERROR(VLOOKUP(C1553,Merkittävyysluokitus!$A$2:$J$1705,9,FALSE),"-")</f>
        <v>0.5</v>
      </c>
      <c r="BB1553" s="203"/>
      <c r="BC1553" s="203" t="str">
        <f t="shared" si="409"/>
        <v/>
      </c>
      <c r="BD1553" s="39" t="str">
        <f t="shared" si="403"/>
        <v>musta</v>
      </c>
      <c r="BE1553" s="68" t="str">
        <f t="shared" si="404"/>
        <v>punainen</v>
      </c>
      <c r="BF1553" s="68" t="str">
        <f t="shared" si="405"/>
        <v>musta</v>
      </c>
      <c r="BG1553" s="68" t="str">
        <f t="shared" si="406"/>
        <v>musta</v>
      </c>
      <c r="BH1553" s="208" t="str">
        <f t="shared" si="407"/>
        <v>musta</v>
      </c>
      <c r="BI1553" s="39"/>
      <c r="BJ1553" s="39" t="str">
        <f>IF(F1553="ei löydy","uusi tie",IF(E1553=0,"tieosoite muuttunut",IF(E1553=1,VLOOKUP(D1553,'2015'!$F$12:$AL$1887,31,FALSE),"-")))</f>
        <v>musta</v>
      </c>
      <c r="BK1553" s="67" t="str">
        <f>IF(E1553=1,VLOOKUP(D1553,'2015'!$F$12:$AL$1887,32,FALSE),"-")</f>
        <v>musta</v>
      </c>
      <c r="BL1553" s="39" t="str">
        <f>IF(F1553="ei löydy","uusi tie",IF(E1553=0,"tieosoite muuttunut",IF(E1553=1,VLOOKUP(D1553,'2015'!$F$12:$AL$1887,33,FALSE),"-")))</f>
        <v>musta</v>
      </c>
      <c r="BM1553" s="39"/>
      <c r="BN1553" s="217" t="str">
        <f>VLOOKUP(D1553,'2015'!$F$12:$AL$1887,33,FALSE)</f>
        <v>musta</v>
      </c>
      <c r="BO1553" s="39"/>
      <c r="BP1553" s="115" t="s">
        <v>10</v>
      </c>
      <c r="BQ1553" s="30"/>
      <c r="BS1553" s="5"/>
      <c r="BU1553" s="37"/>
      <c r="BV1553" s="30" t="s">
        <v>10</v>
      </c>
      <c r="BX1553" t="str">
        <f>IF(E1553=1,VLOOKUP(D1553,'2015'!$F$12:$AX$1887,43,FALSE),"-")</f>
        <v>musta</v>
      </c>
      <c r="BY1553" t="str">
        <f>IF(E1553=1,VLOOKUP(D1553,'2015'!$F$12:$AX$1887,44,FALSE),"-")</f>
        <v>musta</v>
      </c>
      <c r="BZ1553" t="str">
        <f>IF(E1553=1,VLOOKUP(D1553,'2015'!$F$12:$AX$1887,45,FALSE),"-")</f>
        <v>musta</v>
      </c>
      <c r="CA1553" s="31">
        <f t="shared" si="412"/>
        <v>10</v>
      </c>
      <c r="CB1553" s="31">
        <f t="shared" si="413"/>
        <v>10</v>
      </c>
      <c r="CC1553" s="31">
        <f t="shared" si="414"/>
        <v>0</v>
      </c>
      <c r="CD1553" s="31">
        <f t="shared" si="415"/>
        <v>0</v>
      </c>
      <c r="CE1553" s="31">
        <f t="shared" si="416"/>
        <v>0</v>
      </c>
      <c r="CO1553" s="2" t="s">
        <v>35</v>
      </c>
      <c r="CP1553" s="2" t="s">
        <v>35</v>
      </c>
    </row>
    <row r="1554" spans="1:94" ht="15.75" thickBot="1" x14ac:dyDescent="0.3">
      <c r="A1554" s="50"/>
      <c r="B1554" s="50"/>
      <c r="C1554" s="50" t="str">
        <f t="shared" si="410"/>
        <v>13814_1_2500</v>
      </c>
      <c r="D1554" s="51" t="str">
        <f t="shared" si="411"/>
        <v>13814_1</v>
      </c>
      <c r="E1554" s="224">
        <f>IFERROR(VLOOKUP(C1554,'2015'!$C$12:$D$1887,2,FALSE),0)</f>
        <v>1</v>
      </c>
      <c r="F1554" s="51">
        <f>IFERROR(K1554-IFERROR(VLOOKUP(D1554,'2015'!$F$12:$I$1887,4,FALSE),"ei löydy"),"ei löydy")</f>
        <v>0</v>
      </c>
      <c r="G1554" s="224">
        <f>IFERROR(VLOOKUP(Työfile_2024!C1554,Liikennemalli!$D$6:$G$1921,4,FALSE),0)</f>
        <v>1</v>
      </c>
      <c r="H1554" s="225">
        <f>K1554-IFERROR(VLOOKUP(Työfile_2024!D1554,Liikennemalli!$C$6:$H$1921,6,FALSE),"ei löydy")</f>
        <v>0</v>
      </c>
      <c r="I1554" s="80">
        <v>13814</v>
      </c>
      <c r="J1554" s="52">
        <v>1</v>
      </c>
      <c r="K1554" s="52">
        <v>2500</v>
      </c>
      <c r="L1554" s="53"/>
      <c r="M1554" s="54"/>
      <c r="N1554" s="54"/>
      <c r="O1554" s="54"/>
      <c r="P1554" s="54"/>
      <c r="Q1554" s="55"/>
      <c r="R1554" s="55"/>
      <c r="S1554" s="55"/>
      <c r="T1554" s="55"/>
      <c r="U1554" s="52"/>
      <c r="V1554" s="56">
        <v>130</v>
      </c>
      <c r="W1554" s="56">
        <v>10</v>
      </c>
      <c r="X1554" s="56">
        <v>130</v>
      </c>
      <c r="Y1554" s="56">
        <f>VLOOKUP(D1554,Liikennemalli24!$D$2:$F$1804,2,FALSE)</f>
        <v>0</v>
      </c>
      <c r="Z1554" s="57">
        <f>VLOOKUP(D1554,Liikennemalli24!$D$2:$F$1804,3,FALSE)</f>
        <v>0</v>
      </c>
      <c r="AA1554" s="178">
        <f>IF(G1554=1,VLOOKUP(C1554,Liikennemalli!$D$6:$H$1921,2,FALSE),"-")</f>
        <v>0</v>
      </c>
      <c r="AB1554" s="197">
        <f>IF(G1554=1,VLOOKUP(C1554,Liikennemalli!$D$6:$H$1921,3,FALSE),"-")</f>
        <v>0</v>
      </c>
      <c r="AC1554" s="134">
        <f>IF(E1554=1,VLOOKUP(Työfile_2024!D1554,'2015'!$F$12:$X$1887,18,FALSE),"-")</f>
        <v>50</v>
      </c>
      <c r="AD1554" s="127">
        <f>IF(E1554=1,VLOOKUP(Työfile_2024!D1554,'2015'!$F$12:$X$1887,19,FALSE),"-")</f>
        <v>0.47</v>
      </c>
      <c r="AI1554" s="127">
        <f>IF(E1554=1,VLOOKUP(Työfile_2024!D1554,'2015'!$F$12:$AB$1887,20,FALSE),"-")</f>
        <v>0</v>
      </c>
      <c r="AJ1554" s="127">
        <f>IF(E1554=1,VLOOKUP(Työfile_2024!D1554,'2015'!$F$12:$AB$1887,21,FALSE),"-")</f>
        <v>0</v>
      </c>
      <c r="AK1554" s="127">
        <f>IF(E1554=1,VLOOKUP(Työfile_2024!D1554,'2015'!$F$12:$AB$1887,22,FALSE),"-")</f>
        <v>0</v>
      </c>
      <c r="AL1554" s="127">
        <f>IF(E1554=1,VLOOKUP(Työfile_2024!D1554,'2015'!$F$12:$AB$1887,23,FALSE),"-")</f>
        <v>0</v>
      </c>
      <c r="AM1554" s="56">
        <f>VLOOKUP(Työfile_2024!D1554,Tmatkat_20km_tarkasteltava_verk!$C$2:$D$1804,2,FALSE)</f>
        <v>22</v>
      </c>
      <c r="AN1554" s="148">
        <f t="shared" si="408"/>
        <v>0.16923076923076924</v>
      </c>
      <c r="AO1554" s="178">
        <f>IF(E1554=1,VLOOKUP(Työfile_2024!D1554,'2015'!$F$12:$AC$1887,24,FALSE),"-")</f>
        <v>0</v>
      </c>
      <c r="AP1554" s="52">
        <f>VLOOKUP(D1554,Tarkasteltava_verkko_2024_harva!$E$2:$I$1804,5,FALSE)</f>
        <v>0</v>
      </c>
      <c r="AQ1554" s="52">
        <f>VLOOKUP(D1554,Tarkasteltava_verkko_2024_harva!$E$2:$I$1804,4,FALSE)</f>
        <v>0</v>
      </c>
      <c r="AR1554" s="148">
        <v>0</v>
      </c>
      <c r="AS1554" s="170" t="str">
        <f>IFERROR(VLOOKUP(C1554,'2015'!$C$12:$AG$1887,30,FALSE),"-")</f>
        <v/>
      </c>
      <c r="AT1554" s="148">
        <v>0</v>
      </c>
      <c r="AU1554" s="170">
        <f>IFERROR(VLOOKUP(C1554,'2015'!$C$12:$AG$1887,31,FALSE),"-")</f>
        <v>0</v>
      </c>
      <c r="AV1554" s="106"/>
      <c r="AW1554" s="63">
        <f>IFERROR(VLOOKUP(C1554,Merkittävyysluokitus!$A$2:$J$1705,10,FALSE),"-")</f>
        <v>4</v>
      </c>
      <c r="AX1554" s="175">
        <f>IFERROR(VLOOKUP(C1554,Merkittävyysluokitus!$A$2:$J$1705,6,FALSE),"-")</f>
        <v>1.2189497716894977</v>
      </c>
      <c r="AY1554" s="175">
        <f>IFERROR(VLOOKUP(C1554,Merkittävyysluokitus!$A$2:$J$1705,7,FALSE),"-")</f>
        <v>0.5099999999999999</v>
      </c>
      <c r="AZ1554" s="175">
        <f>IFERROR(VLOOKUP(C1554,Merkittävyysluokitus!$A$2:$J$1705,8,FALSE),"-")</f>
        <v>0.54228310502283106</v>
      </c>
      <c r="BA1554" s="175">
        <f>IFERROR(VLOOKUP(C1554,Merkittävyysluokitus!$A$2:$J$1705,9,FALSE),"-")</f>
        <v>0.16666666666666666</v>
      </c>
      <c r="BB1554" s="203"/>
      <c r="BC1554" s="203" t="str">
        <f t="shared" si="409"/>
        <v>ei mallia</v>
      </c>
      <c r="BD1554" s="39" t="str">
        <f t="shared" si="403"/>
        <v>Ei luokiteltu</v>
      </c>
      <c r="BE1554" s="68" t="str">
        <f t="shared" si="404"/>
        <v>ei mallia</v>
      </c>
      <c r="BF1554" s="68" t="str">
        <f t="shared" si="405"/>
        <v>ei mallia</v>
      </c>
      <c r="BG1554" s="68" t="str">
        <f t="shared" si="406"/>
        <v>ei mallia</v>
      </c>
      <c r="BH1554" s="208" t="str">
        <f t="shared" si="407"/>
        <v>musta</v>
      </c>
      <c r="BI1554" s="39"/>
      <c r="BJ1554" s="39" t="str">
        <f>IF(F1554="ei löydy","uusi tie",IF(E1554=0,"tieosoite muuttunut",IF(E1554=1,VLOOKUP(D1554,'2015'!$F$12:$AL$1887,31,FALSE),"-")))</f>
        <v>musta</v>
      </c>
      <c r="BK1554" s="67" t="str">
        <f>IF(E1554=1,VLOOKUP(D1554,'2015'!$F$12:$AL$1887,32,FALSE),"-")</f>
        <v>musta</v>
      </c>
      <c r="BL1554" s="39" t="str">
        <f>IF(F1554="ei löydy","uusi tie",IF(E1554=0,"tieosoite muuttunut",IF(E1554=1,VLOOKUP(D1554,'2015'!$F$12:$AL$1887,33,FALSE),"-")))</f>
        <v>musta</v>
      </c>
      <c r="BM1554" s="39"/>
      <c r="BN1554" s="217" t="str">
        <f>VLOOKUP(D1554,'2015'!$F$12:$AL$1887,33,FALSE)</f>
        <v>musta</v>
      </c>
      <c r="BO1554" s="39"/>
      <c r="BP1554" s="115" t="s">
        <v>10</v>
      </c>
      <c r="BQ1554" s="30"/>
      <c r="BS1554" s="5"/>
      <c r="BU1554" s="37"/>
      <c r="BV1554" s="30" t="s">
        <v>10</v>
      </c>
      <c r="BX1554" t="str">
        <f>IF(E1554=1,VLOOKUP(D1554,'2015'!$F$12:$AX$1887,43,FALSE),"-")</f>
        <v>musta</v>
      </c>
      <c r="BY1554" t="str">
        <f>IF(E1554=1,VLOOKUP(D1554,'2015'!$F$12:$AX$1887,44,FALSE),"-")</f>
        <v>musta</v>
      </c>
      <c r="BZ1554" t="str">
        <f>IF(E1554=1,VLOOKUP(D1554,'2015'!$F$12:$AX$1887,45,FALSE),"-")</f>
        <v>musta</v>
      </c>
      <c r="CA1554" s="31">
        <f t="shared" si="412"/>
        <v>1</v>
      </c>
      <c r="CB1554" s="31">
        <f t="shared" si="413"/>
        <v>1</v>
      </c>
      <c r="CC1554" s="31">
        <f t="shared" si="414"/>
        <v>0</v>
      </c>
      <c r="CD1554" s="31">
        <f t="shared" si="415"/>
        <v>0</v>
      </c>
      <c r="CE1554" s="31">
        <f t="shared" si="416"/>
        <v>0</v>
      </c>
      <c r="CO1554" s="2" t="s">
        <v>35</v>
      </c>
      <c r="CP1554" s="2" t="s">
        <v>35</v>
      </c>
    </row>
    <row r="1555" spans="1:94" ht="15.75" thickBot="1" x14ac:dyDescent="0.3">
      <c r="A1555" s="50"/>
      <c r="B1555" s="50"/>
      <c r="C1555" s="50" t="str">
        <f t="shared" si="410"/>
        <v>13815_1_771</v>
      </c>
      <c r="D1555" s="51" t="str">
        <f t="shared" si="411"/>
        <v>13815_1</v>
      </c>
      <c r="E1555" s="224">
        <f>IFERROR(VLOOKUP(C1555,'2015'!$C$12:$D$1887,2,FALSE),0)</f>
        <v>1</v>
      </c>
      <c r="F1555" s="51">
        <f>IFERROR(K1555-IFERROR(VLOOKUP(D1555,'2015'!$F$12:$I$1887,4,FALSE),"ei löydy"),"ei löydy")</f>
        <v>0</v>
      </c>
      <c r="G1555" s="224">
        <f>IFERROR(VLOOKUP(Työfile_2024!C1555,Liikennemalli!$D$6:$G$1921,4,FALSE),0)</f>
        <v>1</v>
      </c>
      <c r="H1555" s="225">
        <f>K1555-IFERROR(VLOOKUP(Työfile_2024!D1555,Liikennemalli!$C$6:$H$1921,6,FALSE),"ei löydy")</f>
        <v>0</v>
      </c>
      <c r="I1555" s="80">
        <v>13815</v>
      </c>
      <c r="J1555" s="52">
        <v>1</v>
      </c>
      <c r="K1555" s="52">
        <v>771</v>
      </c>
      <c r="L1555" s="53"/>
      <c r="M1555" s="54"/>
      <c r="N1555" s="54"/>
      <c r="O1555" s="54"/>
      <c r="P1555" s="54"/>
      <c r="Q1555" s="55"/>
      <c r="R1555" s="55"/>
      <c r="S1555" s="55"/>
      <c r="T1555" s="55"/>
      <c r="U1555" s="52"/>
      <c r="V1555" s="56">
        <v>200</v>
      </c>
      <c r="W1555" s="56">
        <v>12</v>
      </c>
      <c r="X1555" s="56">
        <v>201</v>
      </c>
      <c r="Y1555" s="56">
        <f>VLOOKUP(D1555,Liikennemalli24!$D$2:$F$1804,2,FALSE)</f>
        <v>77</v>
      </c>
      <c r="Z1555" s="57">
        <f>VLOOKUP(D1555,Liikennemalli24!$D$2:$F$1804,3,FALSE)</f>
        <v>0.63</v>
      </c>
      <c r="AA1555" s="178">
        <f>IF(G1555=1,VLOOKUP(C1555,Liikennemalli!$D$6:$H$1921,2,FALSE),"-")</f>
        <v>87</v>
      </c>
      <c r="AB1555" s="197">
        <f>IF(G1555=1,VLOOKUP(C1555,Liikennemalli!$D$6:$H$1921,3,FALSE),"-")</f>
        <v>0.63970588235294101</v>
      </c>
      <c r="AC1555" s="134">
        <f>IF(E1555=1,VLOOKUP(Työfile_2024!D1555,'2015'!$F$12:$X$1887,18,FALSE),"-")</f>
        <v>134</v>
      </c>
      <c r="AD1555" s="127">
        <f>IF(E1555=1,VLOOKUP(Työfile_2024!D1555,'2015'!$F$12:$X$1887,19,FALSE),"-")</f>
        <v>0.79</v>
      </c>
      <c r="AI1555" s="127">
        <f>IF(E1555=1,VLOOKUP(Työfile_2024!D1555,'2015'!$F$12:$AB$1887,20,FALSE),"-")</f>
        <v>0</v>
      </c>
      <c r="AJ1555" s="127">
        <f>IF(E1555=1,VLOOKUP(Työfile_2024!D1555,'2015'!$F$12:$AB$1887,21,FALSE),"-")</f>
        <v>0</v>
      </c>
      <c r="AK1555" s="127">
        <f>IF(E1555=1,VLOOKUP(Työfile_2024!D1555,'2015'!$F$12:$AB$1887,22,FALSE),"-")</f>
        <v>0</v>
      </c>
      <c r="AL1555" s="127">
        <f>IF(E1555=1,VLOOKUP(Työfile_2024!D1555,'2015'!$F$12:$AB$1887,23,FALSE),"-")</f>
        <v>0</v>
      </c>
      <c r="AM1555" s="56">
        <f>VLOOKUP(Työfile_2024!D1555,Tmatkat_20km_tarkasteltava_verk!$C$2:$D$1804,2,FALSE)</f>
        <v>42</v>
      </c>
      <c r="AN1555" s="148">
        <f t="shared" si="408"/>
        <v>0.21</v>
      </c>
      <c r="AO1555" s="178">
        <f>IF(E1555=1,VLOOKUP(Työfile_2024!D1555,'2015'!$F$12:$AC$1887,24,FALSE),"-")</f>
        <v>13</v>
      </c>
      <c r="AP1555" s="52">
        <f>VLOOKUP(D1555,Tarkasteltava_verkko_2024_harva!$E$2:$I$1804,5,FALSE)</f>
        <v>0</v>
      </c>
      <c r="AQ1555" s="52">
        <f>VLOOKUP(D1555,Tarkasteltava_verkko_2024_harva!$E$2:$I$1804,4,FALSE)</f>
        <v>0</v>
      </c>
      <c r="AR1555" s="148">
        <v>0</v>
      </c>
      <c r="AS1555" s="170" t="str">
        <f>IFERROR(VLOOKUP(C1555,'2015'!$C$12:$AG$1887,30,FALSE),"-")</f>
        <v/>
      </c>
      <c r="AT1555" s="148">
        <v>0</v>
      </c>
      <c r="AU1555" s="170">
        <f>IFERROR(VLOOKUP(C1555,'2015'!$C$12:$AG$1887,31,FALSE),"-")</f>
        <v>0</v>
      </c>
      <c r="AV1555" s="106"/>
      <c r="AW1555" s="63">
        <f>IFERROR(VLOOKUP(C1555,Merkittävyysluokitus!$A$2:$J$1705,10,FALSE),"-")</f>
        <v>3</v>
      </c>
      <c r="AX1555" s="175">
        <f>IFERROR(VLOOKUP(C1555,Merkittävyysluokitus!$A$2:$J$1705,6,FALSE),"-")</f>
        <v>3.5662633181126333</v>
      </c>
      <c r="AY1555" s="175">
        <f>IFERROR(VLOOKUP(C1555,Merkittävyysluokitus!$A$2:$J$1705,7,FALSE),"-")</f>
        <v>0.82</v>
      </c>
      <c r="AZ1555" s="175">
        <f>IFERROR(VLOOKUP(C1555,Merkittävyysluokitus!$A$2:$J$1705,8,FALSE),"-")</f>
        <v>1.9129299847793</v>
      </c>
      <c r="BA1555" s="175">
        <f>IFERROR(VLOOKUP(C1555,Merkittävyysluokitus!$A$2:$J$1705,9,FALSE),"-")</f>
        <v>0.83333333333333326</v>
      </c>
      <c r="BB1555" s="203"/>
      <c r="BC1555" s="203" t="str">
        <f t="shared" si="409"/>
        <v/>
      </c>
      <c r="BD1555" s="39" t="str">
        <f t="shared" si="403"/>
        <v>musta</v>
      </c>
      <c r="BE1555" s="68" t="str">
        <f t="shared" si="404"/>
        <v>musta</v>
      </c>
      <c r="BF1555" s="68" t="str">
        <f t="shared" si="405"/>
        <v>musta</v>
      </c>
      <c r="BG1555" s="68" t="str">
        <f t="shared" si="406"/>
        <v>musta</v>
      </c>
      <c r="BH1555" s="208" t="str">
        <f t="shared" si="407"/>
        <v>musta</v>
      </c>
      <c r="BI1555" s="39"/>
      <c r="BJ1555" s="39" t="str">
        <f>IF(F1555="ei löydy","uusi tie",IF(E1555=0,"tieosoite muuttunut",IF(E1555=1,VLOOKUP(D1555,'2015'!$F$12:$AL$1887,31,FALSE),"-")))</f>
        <v>musta</v>
      </c>
      <c r="BK1555" s="67" t="str">
        <f>IF(E1555=1,VLOOKUP(D1555,'2015'!$F$12:$AL$1887,32,FALSE),"-")</f>
        <v>musta</v>
      </c>
      <c r="BL1555" s="39" t="str">
        <f>IF(F1555="ei löydy","uusi tie",IF(E1555=0,"tieosoite muuttunut",IF(E1555=1,VLOOKUP(D1555,'2015'!$F$12:$AL$1887,33,FALSE),"-")))</f>
        <v>musta</v>
      </c>
      <c r="BM1555" s="39"/>
      <c r="BN1555" s="217" t="str">
        <f>VLOOKUP(D1555,'2015'!$F$12:$AL$1887,33,FALSE)</f>
        <v>musta</v>
      </c>
      <c r="BO1555" s="39"/>
      <c r="BP1555" s="115" t="s">
        <v>10</v>
      </c>
      <c r="BQ1555" s="30"/>
      <c r="BS1555" s="5"/>
      <c r="BU1555" s="37"/>
      <c r="BV1555" s="30" t="s">
        <v>10</v>
      </c>
      <c r="BX1555" t="str">
        <f>IF(E1555=1,VLOOKUP(D1555,'2015'!$F$12:$AX$1887,43,FALSE),"-")</f>
        <v>musta</v>
      </c>
      <c r="BY1555" t="str">
        <f>IF(E1555=1,VLOOKUP(D1555,'2015'!$F$12:$AX$1887,44,FALSE),"-")</f>
        <v>musta</v>
      </c>
      <c r="BZ1555" t="str">
        <f>IF(E1555=1,VLOOKUP(D1555,'2015'!$F$12:$AX$1887,45,FALSE),"-")</f>
        <v>musta</v>
      </c>
      <c r="CA1555" s="31">
        <f t="shared" si="412"/>
        <v>10</v>
      </c>
      <c r="CB1555" s="31">
        <f t="shared" si="413"/>
        <v>10</v>
      </c>
      <c r="CC1555" s="31">
        <f t="shared" si="414"/>
        <v>0</v>
      </c>
      <c r="CD1555" s="31">
        <f t="shared" si="415"/>
        <v>0</v>
      </c>
      <c r="CE1555" s="31">
        <f t="shared" si="416"/>
        <v>0</v>
      </c>
      <c r="CO1555" s="2" t="s">
        <v>35</v>
      </c>
      <c r="CP1555" s="2" t="s">
        <v>35</v>
      </c>
    </row>
    <row r="1556" spans="1:94" ht="15.75" thickBot="1" x14ac:dyDescent="0.3">
      <c r="A1556" s="50"/>
      <c r="B1556" s="50"/>
      <c r="C1556" s="50" t="str">
        <f t="shared" si="410"/>
        <v>13816_1_5297</v>
      </c>
      <c r="D1556" s="51" t="str">
        <f t="shared" si="411"/>
        <v>13816_1</v>
      </c>
      <c r="E1556" s="224">
        <f>IFERROR(VLOOKUP(C1556,'2015'!$C$12:$D$1887,2,FALSE),0)</f>
        <v>1</v>
      </c>
      <c r="F1556" s="51">
        <f>IFERROR(K1556-IFERROR(VLOOKUP(D1556,'2015'!$F$12:$I$1887,4,FALSE),"ei löydy"),"ei löydy")</f>
        <v>0</v>
      </c>
      <c r="G1556" s="224">
        <f>IFERROR(VLOOKUP(Työfile_2024!C1556,Liikennemalli!$D$6:$G$1921,4,FALSE),0)</f>
        <v>1</v>
      </c>
      <c r="H1556" s="225">
        <f>K1556-IFERROR(VLOOKUP(Työfile_2024!D1556,Liikennemalli!$C$6:$H$1921,6,FALSE),"ei löydy")</f>
        <v>0</v>
      </c>
      <c r="I1556" s="80">
        <v>13816</v>
      </c>
      <c r="J1556" s="52">
        <v>1</v>
      </c>
      <c r="K1556" s="52">
        <v>5297</v>
      </c>
      <c r="L1556" s="53"/>
      <c r="M1556" s="54"/>
      <c r="N1556" s="54"/>
      <c r="O1556" s="54"/>
      <c r="P1556" s="54"/>
      <c r="Q1556" s="55"/>
      <c r="R1556" s="55"/>
      <c r="S1556" s="55"/>
      <c r="T1556" s="55"/>
      <c r="U1556" s="52"/>
      <c r="V1556" s="56">
        <v>475.20728714366624</v>
      </c>
      <c r="W1556" s="56">
        <v>12.27600528601095</v>
      </c>
      <c r="X1556" s="56">
        <v>482.78100811780251</v>
      </c>
      <c r="Y1556" s="56">
        <f>VLOOKUP(D1556,Liikennemalli24!$D$2:$F$1804,2,FALSE)</f>
        <v>40</v>
      </c>
      <c r="Z1556" s="57">
        <f>VLOOKUP(D1556,Liikennemalli24!$D$2:$F$1804,3,FALSE)</f>
        <v>0.625</v>
      </c>
      <c r="AA1556" s="178">
        <f>IF(G1556=1,VLOOKUP(C1556,Liikennemalli!$D$6:$H$1921,2,FALSE),"-")</f>
        <v>203.426324187842</v>
      </c>
      <c r="AB1556" s="197">
        <f>IF(G1556=1,VLOOKUP(C1556,Liikennemalli!$D$6:$H$1921,3,FALSE),"-")</f>
        <v>0.3659025285909</v>
      </c>
      <c r="AC1556" s="134">
        <f>IF(E1556=1,VLOOKUP(Työfile_2024!D1556,'2015'!$F$12:$X$1887,18,FALSE),"-")</f>
        <v>62</v>
      </c>
      <c r="AD1556" s="127">
        <f>IF(E1556=1,VLOOKUP(Työfile_2024!D1556,'2015'!$F$12:$X$1887,19,FALSE),"-")</f>
        <v>0.4</v>
      </c>
      <c r="AI1556" s="127">
        <f>IF(E1556=1,VLOOKUP(Työfile_2024!D1556,'2015'!$F$12:$AB$1887,20,FALSE),"-")</f>
        <v>0</v>
      </c>
      <c r="AJ1556" s="127">
        <f>IF(E1556=1,VLOOKUP(Työfile_2024!D1556,'2015'!$F$12:$AB$1887,21,FALSE),"-")</f>
        <v>0</v>
      </c>
      <c r="AK1556" s="127">
        <f>IF(E1556=1,VLOOKUP(Työfile_2024!D1556,'2015'!$F$12:$AB$1887,22,FALSE),"-")</f>
        <v>0</v>
      </c>
      <c r="AL1556" s="127">
        <f>IF(E1556=1,VLOOKUP(Työfile_2024!D1556,'2015'!$F$12:$AB$1887,23,FALSE),"-")</f>
        <v>0</v>
      </c>
      <c r="AM1556" s="56">
        <f>VLOOKUP(Työfile_2024!D1556,Tmatkat_20km_tarkasteltava_verk!$C$2:$D$1804,2,FALSE)</f>
        <v>196</v>
      </c>
      <c r="AN1556" s="148">
        <f t="shared" si="408"/>
        <v>0.41245158755476879</v>
      </c>
      <c r="AO1556" s="178">
        <f>IF(E1556=1,VLOOKUP(Työfile_2024!D1556,'2015'!$F$12:$AC$1887,24,FALSE),"-")</f>
        <v>87</v>
      </c>
      <c r="AP1556" s="52">
        <f>VLOOKUP(D1556,Tarkasteltava_verkko_2024_harva!$E$2:$I$1804,5,FALSE)</f>
        <v>0</v>
      </c>
      <c r="AQ1556" s="52">
        <f>VLOOKUP(D1556,Tarkasteltava_verkko_2024_harva!$E$2:$I$1804,4,FALSE)</f>
        <v>0</v>
      </c>
      <c r="AR1556" s="148">
        <v>0.20917500471965264</v>
      </c>
      <c r="AS1556" s="170" t="str">
        <f>IFERROR(VLOOKUP(C1556,'2015'!$C$12:$AG$1887,30,FALSE),"-")</f>
        <v/>
      </c>
      <c r="AT1556" s="148">
        <v>0.46913347177647724</v>
      </c>
      <c r="AU1556" s="170">
        <f>IFERROR(VLOOKUP(C1556,'2015'!$C$12:$AG$1887,31,FALSE),"-")</f>
        <v>0</v>
      </c>
      <c r="AV1556" s="106"/>
      <c r="AW1556" s="63">
        <f>IFERROR(VLOOKUP(C1556,Merkittävyysluokitus!$A$2:$J$1705,10,FALSE),"-")</f>
        <v>3</v>
      </c>
      <c r="AX1556" s="175">
        <f>IFERROR(VLOOKUP(C1556,Merkittävyysluokitus!$A$2:$J$1705,6,FALSE),"-")</f>
        <v>5.6666891753150521</v>
      </c>
      <c r="AY1556" s="175">
        <f>IFERROR(VLOOKUP(C1556,Merkittävyysluokitus!$A$2:$J$1705,7,FALSE),"-")</f>
        <v>2.6756218614309981</v>
      </c>
      <c r="AZ1556" s="175">
        <f>IFERROR(VLOOKUP(C1556,Merkittävyysluokitus!$A$2:$J$1705,8,FALSE),"-")</f>
        <v>1.657733980550721</v>
      </c>
      <c r="BA1556" s="175">
        <f>IFERROR(VLOOKUP(C1556,Merkittävyysluokitus!$A$2:$J$1705,9,FALSE),"-")</f>
        <v>1.3333333333333333</v>
      </c>
      <c r="BB1556" s="203"/>
      <c r="BC1556" s="203" t="str">
        <f t="shared" si="409"/>
        <v/>
      </c>
      <c r="BD1556" s="39" t="str">
        <f t="shared" si="403"/>
        <v>musta</v>
      </c>
      <c r="BE1556" s="68" t="str">
        <f t="shared" si="404"/>
        <v>punainen</v>
      </c>
      <c r="BF1556" s="68" t="str">
        <f t="shared" si="405"/>
        <v>musta</v>
      </c>
      <c r="BG1556" s="68" t="str">
        <f t="shared" si="406"/>
        <v>musta</v>
      </c>
      <c r="BH1556" s="208" t="str">
        <f t="shared" si="407"/>
        <v>musta</v>
      </c>
      <c r="BI1556" s="39"/>
      <c r="BJ1556" s="39" t="str">
        <f>IF(F1556="ei löydy","uusi tie",IF(E1556=0,"tieosoite muuttunut",IF(E1556=1,VLOOKUP(D1556,'2015'!$F$12:$AL$1887,31,FALSE),"-")))</f>
        <v>musta</v>
      </c>
      <c r="BK1556" s="67" t="str">
        <f>IF(E1556=1,VLOOKUP(D1556,'2015'!$F$12:$AL$1887,32,FALSE),"-")</f>
        <v>musta</v>
      </c>
      <c r="BL1556" s="39" t="str">
        <f>IF(F1556="ei löydy","uusi tie",IF(E1556=0,"tieosoite muuttunut",IF(E1556=1,VLOOKUP(D1556,'2015'!$F$12:$AL$1887,33,FALSE),"-")))</f>
        <v>musta</v>
      </c>
      <c r="BM1556" s="39"/>
      <c r="BN1556" s="217" t="str">
        <f>VLOOKUP(D1556,'2015'!$F$12:$AL$1887,33,FALSE)</f>
        <v>musta</v>
      </c>
      <c r="BO1556" s="39"/>
      <c r="BP1556" s="115" t="s">
        <v>10</v>
      </c>
      <c r="BQ1556" s="30"/>
      <c r="BS1556" s="5"/>
      <c r="BU1556" s="37"/>
      <c r="BV1556" s="30" t="s">
        <v>10</v>
      </c>
      <c r="BX1556" t="str">
        <f>IF(E1556=1,VLOOKUP(D1556,'2015'!$F$12:$AX$1887,43,FALSE),"-")</f>
        <v>musta</v>
      </c>
      <c r="BY1556" t="str">
        <f>IF(E1556=1,VLOOKUP(D1556,'2015'!$F$12:$AX$1887,44,FALSE),"-")</f>
        <v>musta</v>
      </c>
      <c r="BZ1556" t="str">
        <f>IF(E1556=1,VLOOKUP(D1556,'2015'!$F$12:$AX$1887,45,FALSE),"-")</f>
        <v>musta</v>
      </c>
      <c r="CA1556" s="31">
        <f t="shared" si="412"/>
        <v>2</v>
      </c>
      <c r="CB1556" s="31">
        <f t="shared" si="413"/>
        <v>1</v>
      </c>
      <c r="CC1556" s="31">
        <f t="shared" si="414"/>
        <v>0</v>
      </c>
      <c r="CD1556" s="31">
        <f t="shared" si="415"/>
        <v>1</v>
      </c>
      <c r="CE1556" s="31">
        <f t="shared" si="416"/>
        <v>0</v>
      </c>
      <c r="CO1556" s="2" t="s">
        <v>35</v>
      </c>
      <c r="CP1556" s="2" t="s">
        <v>35</v>
      </c>
    </row>
    <row r="1557" spans="1:94" ht="15.75" thickBot="1" x14ac:dyDescent="0.3">
      <c r="A1557" s="50"/>
      <c r="B1557" s="50"/>
      <c r="C1557" s="50" t="str">
        <f t="shared" si="410"/>
        <v>13816_2_6535</v>
      </c>
      <c r="D1557" s="51" t="str">
        <f t="shared" si="411"/>
        <v>13816_2</v>
      </c>
      <c r="E1557" s="224">
        <f>IFERROR(VLOOKUP(C1557,'2015'!$C$12:$D$1887,2,FALSE),0)</f>
        <v>0</v>
      </c>
      <c r="F1557" s="51">
        <f>IFERROR(K1557-IFERROR(VLOOKUP(D1557,'2015'!$F$12:$I$1887,4,FALSE),"ei löydy"),"ei löydy")</f>
        <v>615</v>
      </c>
      <c r="G1557" s="224">
        <f>IFERROR(VLOOKUP(Työfile_2024!C1557,Liikennemalli!$D$6:$G$1921,4,FALSE),0)</f>
        <v>1</v>
      </c>
      <c r="H1557" s="225">
        <f>K1557-IFERROR(VLOOKUP(Työfile_2024!D1557,Liikennemalli!$C$6:$H$1921,6,FALSE),"ei löydy")</f>
        <v>0</v>
      </c>
      <c r="I1557" s="80">
        <v>13816</v>
      </c>
      <c r="J1557" s="52">
        <v>2</v>
      </c>
      <c r="K1557" s="52">
        <v>6535</v>
      </c>
      <c r="L1557" s="53"/>
      <c r="M1557" s="54"/>
      <c r="N1557" s="54"/>
      <c r="O1557" s="54"/>
      <c r="P1557" s="54"/>
      <c r="Q1557" s="55"/>
      <c r="R1557" s="55"/>
      <c r="S1557" s="55"/>
      <c r="T1557" s="55"/>
      <c r="U1557" s="52"/>
      <c r="V1557" s="56">
        <v>108.73986228003061</v>
      </c>
      <c r="W1557" s="56">
        <v>2.1591430757459831</v>
      </c>
      <c r="X1557" s="56">
        <v>100.70007651109411</v>
      </c>
      <c r="Y1557" s="56">
        <f>VLOOKUP(D1557,Liikennemalli24!$D$2:$F$1804,2,FALSE)</f>
        <v>66</v>
      </c>
      <c r="Z1557" s="57">
        <f>VLOOKUP(D1557,Liikennemalli24!$D$2:$F$1804,3,FALSE)</f>
        <v>0.47699999999999998</v>
      </c>
      <c r="AA1557" s="178">
        <f>IF(G1557=1,VLOOKUP(C1557,Liikennemalli!$D$6:$H$1921,2,FALSE),"-")</f>
        <v>10.832387524590899</v>
      </c>
      <c r="AB1557" s="197">
        <f>IF(G1557=1,VLOOKUP(C1557,Liikennemalli!$D$6:$H$1921,3,FALSE),"-")</f>
        <v>0.33577919582374</v>
      </c>
      <c r="AC1557" s="134" t="str">
        <f>IF(E1557=1,VLOOKUP(Työfile_2024!D1557,'2015'!$F$12:$X$1887,18,FALSE),"-")</f>
        <v>-</v>
      </c>
      <c r="AD1557" s="127" t="str">
        <f>IF(E1557=1,VLOOKUP(Työfile_2024!D1557,'2015'!$F$12:$X$1887,19,FALSE),"-")</f>
        <v>-</v>
      </c>
      <c r="AI1557" s="127" t="str">
        <f>IF(E1557=1,VLOOKUP(Työfile_2024!D1557,'2015'!$F$12:$AB$1887,20,FALSE),"-")</f>
        <v>-</v>
      </c>
      <c r="AJ1557" s="127" t="str">
        <f>IF(E1557=1,VLOOKUP(Työfile_2024!D1557,'2015'!$F$12:$AB$1887,21,FALSE),"-")</f>
        <v>-</v>
      </c>
      <c r="AK1557" s="127" t="str">
        <f>IF(E1557=1,VLOOKUP(Työfile_2024!D1557,'2015'!$F$12:$AB$1887,22,FALSE),"-")</f>
        <v>-</v>
      </c>
      <c r="AL1557" s="127" t="str">
        <f>IF(E1557=1,VLOOKUP(Työfile_2024!D1557,'2015'!$F$12:$AB$1887,23,FALSE),"-")</f>
        <v>-</v>
      </c>
      <c r="AM1557" s="56">
        <f>VLOOKUP(Työfile_2024!D1557,Tmatkat_20km_tarkasteltava_verk!$C$2:$D$1804,2,FALSE)</f>
        <v>51</v>
      </c>
      <c r="AN1557" s="148">
        <f t="shared" si="408"/>
        <v>0.46900923847653087</v>
      </c>
      <c r="AO1557" s="178" t="str">
        <f>IF(E1557=1,VLOOKUP(Työfile_2024!D1557,'2015'!$F$12:$AC$1887,24,FALSE),"-")</f>
        <v>-</v>
      </c>
      <c r="AP1557" s="52">
        <f>VLOOKUP(D1557,Tarkasteltava_verkko_2024_harva!$E$2:$I$1804,5,FALSE)</f>
        <v>0</v>
      </c>
      <c r="AQ1557" s="52">
        <f>VLOOKUP(D1557,Tarkasteltava_verkko_2024_harva!$E$2:$I$1804,4,FALSE)</f>
        <v>0</v>
      </c>
      <c r="AR1557" s="148">
        <v>0.25860749808722266</v>
      </c>
      <c r="AS1557" s="170" t="str">
        <f>IFERROR(VLOOKUP(C1557,'2015'!$C$12:$AG$1887,30,FALSE),"-")</f>
        <v>-</v>
      </c>
      <c r="AT1557" s="148">
        <v>0.25768936495791889</v>
      </c>
      <c r="AU1557" s="170" t="str">
        <f>IFERROR(VLOOKUP(C1557,'2015'!$C$12:$AG$1887,31,FALSE),"-")</f>
        <v>-</v>
      </c>
      <c r="AV1557" s="106"/>
      <c r="AW1557" s="63">
        <f>IFERROR(VLOOKUP(C1557,Merkittävyysluokitus!$A$2:$J$1705,10,FALSE),"-")</f>
        <v>4</v>
      </c>
      <c r="AX1557" s="175">
        <f>IFERROR(VLOOKUP(C1557,Merkittävyysluokitus!$A$2:$J$1705,6,FALSE),"-")</f>
        <v>2.4158107183075792</v>
      </c>
      <c r="AY1557" s="175">
        <f>IFERROR(VLOOKUP(C1557,Merkittävyysluokitus!$A$2:$J$1705,7,FALSE),"-")</f>
        <v>0.52955292017342503</v>
      </c>
      <c r="AZ1557" s="175">
        <f>IFERROR(VLOOKUP(C1557,Merkittävyysluokitus!$A$2:$J$1705,8,FALSE),"-")</f>
        <v>1.0529244648008207</v>
      </c>
      <c r="BA1557" s="175">
        <f>IFERROR(VLOOKUP(C1557,Merkittävyysluokitus!$A$2:$J$1705,9,FALSE),"-")</f>
        <v>0.83333333333333326</v>
      </c>
      <c r="BB1557" s="203"/>
      <c r="BC1557" s="203" t="str">
        <f t="shared" si="409"/>
        <v>tieosoite muuttunut</v>
      </c>
      <c r="BD1557" s="39" t="str">
        <f t="shared" si="403"/>
        <v>musta</v>
      </c>
      <c r="BE1557" s="68" t="str">
        <f t="shared" si="404"/>
        <v>musta</v>
      </c>
      <c r="BF1557" s="68" t="str">
        <f t="shared" si="405"/>
        <v>musta</v>
      </c>
      <c r="BG1557" s="68" t="str">
        <f t="shared" si="406"/>
        <v>musta</v>
      </c>
      <c r="BH1557" s="208" t="str">
        <f t="shared" si="407"/>
        <v>musta</v>
      </c>
      <c r="BI1557" s="39"/>
      <c r="BJ1557" s="39" t="str">
        <f>IF(F1557="ei löydy","uusi tie",IF(E1557=0,"tieosoite muuttunut",IF(E1557=1,VLOOKUP(D1557,'2015'!$F$12:$AL$1887,31,FALSE),"-")))</f>
        <v>tieosoite muuttunut</v>
      </c>
      <c r="BK1557" s="67" t="str">
        <f>IF(E1557=1,VLOOKUP(D1557,'2015'!$F$12:$AL$1887,32,FALSE),"-")</f>
        <v>-</v>
      </c>
      <c r="BL1557" s="39" t="str">
        <f>IF(F1557="ei löydy","uusi tie",IF(E1557=0,"tieosoite muuttunut",IF(E1557=1,VLOOKUP(D1557,'2015'!$F$12:$AL$1887,33,FALSE),"-")))</f>
        <v>tieosoite muuttunut</v>
      </c>
      <c r="BM1557" s="39"/>
      <c r="BN1557" s="217" t="str">
        <f>VLOOKUP(D1557,'2015'!$F$12:$AL$1887,33,FALSE)</f>
        <v>musta</v>
      </c>
      <c r="BO1557" s="39"/>
      <c r="BP1557" s="115" t="s">
        <v>10</v>
      </c>
      <c r="BQ1557" s="30"/>
      <c r="BS1557" s="5"/>
      <c r="BU1557" s="37"/>
      <c r="BV1557" s="30" t="s">
        <v>10</v>
      </c>
      <c r="BX1557" t="str">
        <f>IF(E1557=1,VLOOKUP(D1557,'2015'!$F$12:$AX$1887,43,FALSE),"-")</f>
        <v>-</v>
      </c>
      <c r="BY1557" t="str">
        <f>IF(E1557=1,VLOOKUP(D1557,'2015'!$F$12:$AX$1887,44,FALSE),"-")</f>
        <v>-</v>
      </c>
      <c r="BZ1557" t="str">
        <f>IF(E1557=1,VLOOKUP(D1557,'2015'!$F$12:$AX$1887,45,FALSE),"-")</f>
        <v>-</v>
      </c>
      <c r="CA1557" s="31">
        <f t="shared" si="412"/>
        <v>20</v>
      </c>
      <c r="CB1557" s="31">
        <f t="shared" si="413"/>
        <v>10</v>
      </c>
      <c r="CC1557" s="31">
        <f t="shared" si="414"/>
        <v>10</v>
      </c>
      <c r="CD1557" s="31">
        <f t="shared" si="415"/>
        <v>0</v>
      </c>
      <c r="CE1557" s="31">
        <f t="shared" si="416"/>
        <v>0</v>
      </c>
      <c r="CO1557" s="2" t="s">
        <v>35</v>
      </c>
      <c r="CP1557" s="2" t="s">
        <v>35</v>
      </c>
    </row>
    <row r="1558" spans="1:94" ht="15.75" thickBot="1" x14ac:dyDescent="0.3">
      <c r="A1558" s="50"/>
      <c r="B1558" s="50"/>
      <c r="C1558" s="50" t="str">
        <f t="shared" si="410"/>
        <v>13817_1_2547</v>
      </c>
      <c r="D1558" s="51" t="str">
        <f t="shared" si="411"/>
        <v>13817_1</v>
      </c>
      <c r="E1558" s="224">
        <f>IFERROR(VLOOKUP(C1558,'2015'!$C$12:$D$1887,2,FALSE),0)</f>
        <v>0</v>
      </c>
      <c r="F1558" s="51">
        <f>IFERROR(K1558-IFERROR(VLOOKUP(D1558,'2015'!$F$12:$I$1887,4,FALSE),"ei löydy"),"ei löydy")</f>
        <v>-2477</v>
      </c>
      <c r="G1558" s="224">
        <f>IFERROR(VLOOKUP(Työfile_2024!C1558,Liikennemalli!$D$6:$G$1921,4,FALSE),0)</f>
        <v>0</v>
      </c>
      <c r="H1558" s="225">
        <f>K1558-IFERROR(VLOOKUP(Työfile_2024!D1558,Liikennemalli!$C$6:$H$1921,6,FALSE),"ei löydy")</f>
        <v>-2477</v>
      </c>
      <c r="I1558" s="80">
        <v>13817</v>
      </c>
      <c r="J1558" s="52">
        <v>1</v>
      </c>
      <c r="K1558" s="52">
        <v>2547</v>
      </c>
      <c r="L1558" s="53"/>
      <c r="M1558" s="54"/>
      <c r="N1558" s="54"/>
      <c r="O1558" s="54"/>
      <c r="P1558" s="54"/>
      <c r="Q1558" s="55"/>
      <c r="R1558" s="55"/>
      <c r="S1558" s="55"/>
      <c r="T1558" s="55"/>
      <c r="U1558" s="52"/>
      <c r="V1558" s="56">
        <v>170</v>
      </c>
      <c r="W1558" s="56">
        <v>5</v>
      </c>
      <c r="X1558" s="56">
        <v>189</v>
      </c>
      <c r="Y1558" s="56">
        <f>VLOOKUP(D1558,Liikennemalli24!$D$2:$F$1804,2,FALSE)</f>
        <v>33</v>
      </c>
      <c r="Z1558" s="57">
        <f>VLOOKUP(D1558,Liikennemalli24!$D$2:$F$1804,3,FALSE)</f>
        <v>0.30199999999999999</v>
      </c>
      <c r="AA1558" s="178" t="str">
        <f>IF(G1558=1,VLOOKUP(C1558,Liikennemalli!$D$6:$H$1921,2,FALSE),"-")</f>
        <v>-</v>
      </c>
      <c r="AB1558" s="197" t="str">
        <f>IF(G1558=1,VLOOKUP(C1558,Liikennemalli!$D$6:$H$1921,3,FALSE),"-")</f>
        <v>-</v>
      </c>
      <c r="AC1558" s="134" t="str">
        <f>IF(E1558=1,VLOOKUP(Työfile_2024!D1558,'2015'!$F$12:$X$1887,18,FALSE),"-")</f>
        <v>-</v>
      </c>
      <c r="AD1558" s="127" t="str">
        <f>IF(E1558=1,VLOOKUP(Työfile_2024!D1558,'2015'!$F$12:$X$1887,19,FALSE),"-")</f>
        <v>-</v>
      </c>
      <c r="AI1558" s="127" t="str">
        <f>IF(E1558=1,VLOOKUP(Työfile_2024!D1558,'2015'!$F$12:$AB$1887,20,FALSE),"-")</f>
        <v>-</v>
      </c>
      <c r="AJ1558" s="127" t="str">
        <f>IF(E1558=1,VLOOKUP(Työfile_2024!D1558,'2015'!$F$12:$AB$1887,21,FALSE),"-")</f>
        <v>-</v>
      </c>
      <c r="AK1558" s="127" t="str">
        <f>IF(E1558=1,VLOOKUP(Työfile_2024!D1558,'2015'!$F$12:$AB$1887,22,FALSE),"-")</f>
        <v>-</v>
      </c>
      <c r="AL1558" s="127" t="str">
        <f>IF(E1558=1,VLOOKUP(Työfile_2024!D1558,'2015'!$F$12:$AB$1887,23,FALSE),"-")</f>
        <v>-</v>
      </c>
      <c r="AM1558" s="56">
        <f>VLOOKUP(Työfile_2024!D1558,Tmatkat_20km_tarkasteltava_verk!$C$2:$D$1804,2,FALSE)</f>
        <v>63</v>
      </c>
      <c r="AN1558" s="148">
        <f t="shared" si="408"/>
        <v>0.37058823529411766</v>
      </c>
      <c r="AO1558" s="178" t="str">
        <f>IF(E1558=1,VLOOKUP(Työfile_2024!D1558,'2015'!$F$12:$AC$1887,24,FALSE),"-")</f>
        <v>-</v>
      </c>
      <c r="AP1558" s="52" t="str">
        <f>VLOOKUP(D1558,Tarkasteltava_verkko_2024_harva!$E$2:$I$1804,5,FALSE)</f>
        <v>tiivis</v>
      </c>
      <c r="AQ1558" s="52">
        <f>VLOOKUP(D1558,Tarkasteltava_verkko_2024_harva!$E$2:$I$1804,4,FALSE)</f>
        <v>0</v>
      </c>
      <c r="AR1558" s="148">
        <v>2.3557126030624262E-3</v>
      </c>
      <c r="AS1558" s="170" t="str">
        <f>IFERROR(VLOOKUP(C1558,'2015'!$C$12:$AG$1887,30,FALSE),"-")</f>
        <v>-</v>
      </c>
      <c r="AT1558" s="148">
        <v>0</v>
      </c>
      <c r="AU1558" s="170" t="str">
        <f>IFERROR(VLOOKUP(C1558,'2015'!$C$12:$AG$1887,31,FALSE),"-")</f>
        <v>-</v>
      </c>
      <c r="AV1558" s="106"/>
      <c r="AW1558" s="63">
        <f>IFERROR(VLOOKUP(C1558,Merkittävyysluokitus!$A$2:$J$1705,10,FALSE),"-")</f>
        <v>4</v>
      </c>
      <c r="AX1558" s="175">
        <f>IFERROR(VLOOKUP(C1558,Merkittävyysluokitus!$A$2:$J$1705,6,FALSE),"-")</f>
        <v>2.7632876712328764</v>
      </c>
      <c r="AY1558" s="175">
        <f>IFERROR(VLOOKUP(C1558,Merkittävyysluokitus!$A$2:$J$1705,7,FALSE),"-")</f>
        <v>0.79333333333333322</v>
      </c>
      <c r="AZ1558" s="175">
        <f>IFERROR(VLOOKUP(C1558,Merkittävyysluokitus!$A$2:$J$1705,8,FALSE),"-")</f>
        <v>0.96995433789954322</v>
      </c>
      <c r="BA1558" s="175">
        <f>IFERROR(VLOOKUP(C1558,Merkittävyysluokitus!$A$2:$J$1705,9,FALSE),"-")</f>
        <v>1</v>
      </c>
      <c r="BB1558" s="203"/>
      <c r="BC1558" s="203" t="str">
        <f t="shared" si="409"/>
        <v>tieosoite muuttunut</v>
      </c>
      <c r="BD1558" s="39" t="str">
        <f t="shared" si="403"/>
        <v>musta</v>
      </c>
      <c r="BE1558" s="68" t="str">
        <f t="shared" si="404"/>
        <v>musta</v>
      </c>
      <c r="BF1558" s="68" t="str">
        <f t="shared" si="405"/>
        <v>musta</v>
      </c>
      <c r="BG1558" s="68" t="str">
        <f t="shared" si="406"/>
        <v>musta</v>
      </c>
      <c r="BH1558" s="208" t="str">
        <f t="shared" si="407"/>
        <v>musta</v>
      </c>
      <c r="BI1558" s="39"/>
      <c r="BJ1558" s="39" t="str">
        <f>IF(F1558="ei löydy","uusi tie",IF(E1558=0,"tieosoite muuttunut",IF(E1558=1,VLOOKUP(D1558,'2015'!$F$12:$AL$1887,31,FALSE),"-")))</f>
        <v>tieosoite muuttunut</v>
      </c>
      <c r="BK1558" s="67" t="str">
        <f>IF(E1558=1,VLOOKUP(D1558,'2015'!$F$12:$AL$1887,32,FALSE),"-")</f>
        <v>-</v>
      </c>
      <c r="BL1558" s="39" t="str">
        <f>IF(F1558="ei löydy","uusi tie",IF(E1558=0,"tieosoite muuttunut",IF(E1558=1,VLOOKUP(D1558,'2015'!$F$12:$AL$1887,33,FALSE),"-")))</f>
        <v>tieosoite muuttunut</v>
      </c>
      <c r="BM1558" s="39"/>
      <c r="BN1558" s="217" t="str">
        <f>VLOOKUP(D1558,'2015'!$F$12:$AL$1887,33,FALSE)</f>
        <v>musta</v>
      </c>
      <c r="BO1558" s="39"/>
      <c r="BP1558" s="115" t="s">
        <v>10</v>
      </c>
      <c r="BQ1558" s="30"/>
      <c r="BS1558" s="5"/>
      <c r="BU1558" s="37"/>
      <c r="BV1558" s="30" t="s">
        <v>10</v>
      </c>
      <c r="BX1558" t="str">
        <f>IF(E1558=1,VLOOKUP(D1558,'2015'!$F$12:$AX$1887,43,FALSE),"-")</f>
        <v>-</v>
      </c>
      <c r="BY1558" t="str">
        <f>IF(E1558=1,VLOOKUP(D1558,'2015'!$F$12:$AX$1887,44,FALSE),"-")</f>
        <v>-</v>
      </c>
      <c r="BZ1558" t="str">
        <f>IF(E1558=1,VLOOKUP(D1558,'2015'!$F$12:$AX$1887,45,FALSE),"-")</f>
        <v>-</v>
      </c>
      <c r="CA1558" s="31">
        <f t="shared" si="412"/>
        <v>20</v>
      </c>
      <c r="CB1558" s="31">
        <f t="shared" si="413"/>
        <v>10</v>
      </c>
      <c r="CC1558" s="31">
        <f t="shared" si="414"/>
        <v>10</v>
      </c>
      <c r="CD1558" s="31">
        <f t="shared" si="415"/>
        <v>0</v>
      </c>
      <c r="CE1558" s="31">
        <f t="shared" si="416"/>
        <v>0</v>
      </c>
      <c r="CO1558" s="2" t="s">
        <v>35</v>
      </c>
      <c r="CP1558" s="2" t="s">
        <v>35</v>
      </c>
    </row>
    <row r="1559" spans="1:94" ht="15.75" thickBot="1" x14ac:dyDescent="0.3">
      <c r="A1559" s="50"/>
      <c r="B1559" s="50"/>
      <c r="C1559" s="50" t="str">
        <f t="shared" si="410"/>
        <v>13818_1_475</v>
      </c>
      <c r="D1559" s="51" t="str">
        <f t="shared" si="411"/>
        <v>13818_1</v>
      </c>
      <c r="E1559" s="224">
        <f>IFERROR(VLOOKUP(C1559,'2015'!$C$12:$D$1887,2,FALSE),0)</f>
        <v>1</v>
      </c>
      <c r="F1559" s="51">
        <f>IFERROR(K1559-IFERROR(VLOOKUP(D1559,'2015'!$F$12:$I$1887,4,FALSE),"ei löydy"),"ei löydy")</f>
        <v>0</v>
      </c>
      <c r="G1559" s="224">
        <f>IFERROR(VLOOKUP(Työfile_2024!C1559,Liikennemalli!$D$6:$G$1921,4,FALSE),0)</f>
        <v>1</v>
      </c>
      <c r="H1559" s="225">
        <f>K1559-IFERROR(VLOOKUP(Työfile_2024!D1559,Liikennemalli!$C$6:$H$1921,6,FALSE),"ei löydy")</f>
        <v>0</v>
      </c>
      <c r="I1559" s="80">
        <v>13818</v>
      </c>
      <c r="J1559" s="52">
        <v>1</v>
      </c>
      <c r="K1559" s="52">
        <v>475</v>
      </c>
      <c r="L1559" s="53"/>
      <c r="M1559" s="54"/>
      <c r="N1559" s="54"/>
      <c r="O1559" s="54"/>
      <c r="P1559" s="54"/>
      <c r="Q1559" s="55"/>
      <c r="R1559" s="55"/>
      <c r="S1559" s="55"/>
      <c r="T1559" s="55"/>
      <c r="U1559" s="52"/>
      <c r="V1559" s="56">
        <v>52</v>
      </c>
      <c r="W1559" s="56">
        <v>8</v>
      </c>
      <c r="X1559" s="56">
        <v>59</v>
      </c>
      <c r="Y1559" s="56">
        <f>VLOOKUP(D1559,Liikennemalli24!$D$2:$F$1804,2,FALSE)</f>
        <v>0</v>
      </c>
      <c r="Z1559" s="57">
        <f>VLOOKUP(D1559,Liikennemalli24!$D$2:$F$1804,3,FALSE)</f>
        <v>0</v>
      </c>
      <c r="AA1559" s="178">
        <f>IF(G1559=1,VLOOKUP(C1559,Liikennemalli!$D$6:$H$1921,2,FALSE),"-")</f>
        <v>0</v>
      </c>
      <c r="AB1559" s="197">
        <f>IF(G1559=1,VLOOKUP(C1559,Liikennemalli!$D$6:$H$1921,3,FALSE),"-")</f>
        <v>0</v>
      </c>
      <c r="AC1559" s="134" t="str">
        <f>IF(E1559=1,VLOOKUP(Työfile_2024!D1559,'2015'!$F$12:$X$1887,18,FALSE),"-")</f>
        <v>ei mallia</v>
      </c>
      <c r="AD1559" s="127" t="str">
        <f>IF(E1559=1,VLOOKUP(Työfile_2024!D1559,'2015'!$F$12:$X$1887,19,FALSE),"-")</f>
        <v>ei mallia</v>
      </c>
      <c r="AI1559" s="127">
        <f>IF(E1559=1,VLOOKUP(Työfile_2024!D1559,'2015'!$F$12:$AB$1887,20,FALSE),"-")</f>
        <v>0</v>
      </c>
      <c r="AJ1559" s="127">
        <f>IF(E1559=1,VLOOKUP(Työfile_2024!D1559,'2015'!$F$12:$AB$1887,21,FALSE),"-")</f>
        <v>0</v>
      </c>
      <c r="AK1559" s="127">
        <f>IF(E1559=1,VLOOKUP(Työfile_2024!D1559,'2015'!$F$12:$AB$1887,22,FALSE),"-")</f>
        <v>0</v>
      </c>
      <c r="AL1559" s="127">
        <f>IF(E1559=1,VLOOKUP(Työfile_2024!D1559,'2015'!$F$12:$AB$1887,23,FALSE),"-")</f>
        <v>0</v>
      </c>
      <c r="AM1559" s="56">
        <f>VLOOKUP(Työfile_2024!D1559,Tmatkat_20km_tarkasteltava_verk!$C$2:$D$1804,2,FALSE)</f>
        <v>11</v>
      </c>
      <c r="AN1559" s="148">
        <f t="shared" si="408"/>
        <v>0.21153846153846154</v>
      </c>
      <c r="AO1559" s="178">
        <f>IF(E1559=1,VLOOKUP(Työfile_2024!D1559,'2015'!$F$12:$AC$1887,24,FALSE),"-")</f>
        <v>5</v>
      </c>
      <c r="AP1559" s="52">
        <f>VLOOKUP(D1559,Tarkasteltava_verkko_2024_harva!$E$2:$I$1804,5,FALSE)</f>
        <v>0</v>
      </c>
      <c r="AQ1559" s="52">
        <f>VLOOKUP(D1559,Tarkasteltava_verkko_2024_harva!$E$2:$I$1804,4,FALSE)</f>
        <v>0</v>
      </c>
      <c r="AR1559" s="148">
        <v>0.95157894736842108</v>
      </c>
      <c r="AS1559" s="170" t="str">
        <f>IFERROR(VLOOKUP(C1559,'2015'!$C$12:$AG$1887,30,FALSE),"-")</f>
        <v>Kyllä</v>
      </c>
      <c r="AT1559" s="148">
        <v>0.95157894736842108</v>
      </c>
      <c r="AU1559" s="170" t="str">
        <f>IFERROR(VLOOKUP(C1559,'2015'!$C$12:$AG$1887,31,FALSE),"-")</f>
        <v>Kyllä</v>
      </c>
      <c r="AV1559" s="106"/>
      <c r="AW1559" s="63">
        <f>IFERROR(VLOOKUP(C1559,Merkittävyysluokitus!$A$2:$J$1705,10,FALSE),"-")</f>
        <v>4</v>
      </c>
      <c r="AX1559" s="175">
        <f>IFERROR(VLOOKUP(C1559,Merkittävyysluokitus!$A$2:$J$1705,6,FALSE),"-")</f>
        <v>2.2926666666666664</v>
      </c>
      <c r="AY1559" s="175">
        <f>IFERROR(VLOOKUP(C1559,Merkittävyysluokitus!$A$2:$J$1705,7,FALSE),"-")</f>
        <v>0.19933333333333331</v>
      </c>
      <c r="AZ1559" s="175">
        <f>IFERROR(VLOOKUP(C1559,Merkittävyysluokitus!$A$2:$J$1705,8,FALSE),"-")</f>
        <v>0.76</v>
      </c>
      <c r="BA1559" s="175">
        <f>IFERROR(VLOOKUP(C1559,Merkittävyysluokitus!$A$2:$J$1705,9,FALSE),"-")</f>
        <v>1.3333333333333333</v>
      </c>
      <c r="BB1559" s="203"/>
      <c r="BC1559" s="203" t="str">
        <f t="shared" si="409"/>
        <v>ei mallia</v>
      </c>
      <c r="BD1559" s="39" t="str">
        <f t="shared" si="403"/>
        <v>Ei luokiteltu</v>
      </c>
      <c r="BE1559" s="68" t="str">
        <f t="shared" si="404"/>
        <v>ei mallia</v>
      </c>
      <c r="BF1559" s="68" t="str">
        <f t="shared" si="405"/>
        <v>ei mallia</v>
      </c>
      <c r="BG1559" s="68" t="str">
        <f t="shared" si="406"/>
        <v>ei mallia</v>
      </c>
      <c r="BH1559" s="208" t="str">
        <f t="shared" si="407"/>
        <v>musta</v>
      </c>
      <c r="BI1559" s="39"/>
      <c r="BJ1559" s="39" t="str">
        <f>IF(F1559="ei löydy","uusi tie",IF(E1559=0,"tieosoite muuttunut",IF(E1559=1,VLOOKUP(D1559,'2015'!$F$12:$AL$1887,31,FALSE),"-")))</f>
        <v>musta</v>
      </c>
      <c r="BK1559" s="67" t="str">
        <f>IF(E1559=1,VLOOKUP(D1559,'2015'!$F$12:$AL$1887,32,FALSE),"-")</f>
        <v>musta</v>
      </c>
      <c r="BL1559" s="39" t="str">
        <f>IF(F1559="ei löydy","uusi tie",IF(E1559=0,"tieosoite muuttunut",IF(E1559=1,VLOOKUP(D1559,'2015'!$F$12:$AL$1887,33,FALSE),"-")))</f>
        <v>musta</v>
      </c>
      <c r="BM1559" s="39"/>
      <c r="BN1559" s="217" t="str">
        <f>VLOOKUP(D1559,'2015'!$F$12:$AL$1887,33,FALSE)</f>
        <v>musta</v>
      </c>
      <c r="BO1559" s="39"/>
      <c r="BP1559" s="115" t="s">
        <v>10</v>
      </c>
      <c r="BQ1559" s="30"/>
      <c r="BS1559" s="5"/>
      <c r="BU1559" s="37"/>
      <c r="BV1559" s="30" t="s">
        <v>10</v>
      </c>
      <c r="BX1559" t="str">
        <f>IF(E1559=1,VLOOKUP(D1559,'2015'!$F$12:$AX$1887,43,FALSE),"-")</f>
        <v>ei mallia</v>
      </c>
      <c r="BY1559" t="str">
        <f>IF(E1559=1,VLOOKUP(D1559,'2015'!$F$12:$AX$1887,44,FALSE),"-")</f>
        <v>ei mallia</v>
      </c>
      <c r="BZ1559" t="str">
        <f>IF(E1559=1,VLOOKUP(D1559,'2015'!$F$12:$AX$1887,45,FALSE),"-")</f>
        <v>ei mallia</v>
      </c>
      <c r="CA1559" s="31">
        <f t="shared" si="412"/>
        <v>20</v>
      </c>
      <c r="CB1559" s="31">
        <f t="shared" si="413"/>
        <v>10</v>
      </c>
      <c r="CC1559" s="31">
        <f t="shared" si="414"/>
        <v>10</v>
      </c>
      <c r="CD1559" s="31">
        <f t="shared" si="415"/>
        <v>0</v>
      </c>
      <c r="CE1559" s="31">
        <f t="shared" si="416"/>
        <v>0</v>
      </c>
      <c r="CO1559" s="2" t="s">
        <v>35</v>
      </c>
      <c r="CP1559" s="2" t="s">
        <v>35</v>
      </c>
    </row>
    <row r="1560" spans="1:94" ht="15.75" thickBot="1" x14ac:dyDescent="0.3">
      <c r="A1560" s="50"/>
      <c r="B1560" s="50"/>
      <c r="C1560" s="50" t="str">
        <f t="shared" si="410"/>
        <v>13821_1_8003</v>
      </c>
      <c r="D1560" s="51" t="str">
        <f t="shared" si="411"/>
        <v>13821_1</v>
      </c>
      <c r="E1560" s="224">
        <f>IFERROR(VLOOKUP(C1560,'2015'!$C$12:$D$1887,2,FALSE),0)</f>
        <v>1</v>
      </c>
      <c r="F1560" s="51">
        <f>IFERROR(K1560-IFERROR(VLOOKUP(D1560,'2015'!$F$12:$I$1887,4,FALSE),"ei löydy"),"ei löydy")</f>
        <v>0</v>
      </c>
      <c r="G1560" s="224">
        <f>IFERROR(VLOOKUP(Työfile_2024!C1560,Liikennemalli!$D$6:$G$1921,4,FALSE),0)</f>
        <v>1</v>
      </c>
      <c r="H1560" s="225">
        <f>K1560-IFERROR(VLOOKUP(Työfile_2024!D1560,Liikennemalli!$C$6:$H$1921,6,FALSE),"ei löydy")</f>
        <v>0</v>
      </c>
      <c r="I1560" s="80">
        <v>13821</v>
      </c>
      <c r="J1560" s="52">
        <v>1</v>
      </c>
      <c r="K1560" s="52">
        <v>8003</v>
      </c>
      <c r="L1560" s="53"/>
      <c r="M1560" s="54"/>
      <c r="N1560" s="54"/>
      <c r="O1560" s="54"/>
      <c r="P1560" s="54"/>
      <c r="Q1560" s="55"/>
      <c r="R1560" s="55"/>
      <c r="S1560" s="55"/>
      <c r="T1560" s="55"/>
      <c r="U1560" s="52"/>
      <c r="V1560" s="56">
        <v>991.43758590528557</v>
      </c>
      <c r="W1560" s="56">
        <v>49.016743721104589</v>
      </c>
      <c r="X1560" s="56">
        <v>1033.4815694114707</v>
      </c>
      <c r="Y1560" s="56">
        <f>VLOOKUP(D1560,Liikennemalli24!$D$2:$F$1804,2,FALSE)</f>
        <v>5814</v>
      </c>
      <c r="Z1560" s="57">
        <f>VLOOKUP(D1560,Liikennemalli24!$D$2:$F$1804,3,FALSE)</f>
        <v>0.96199999999999997</v>
      </c>
      <c r="AA1560" s="178">
        <f>IF(G1560=1,VLOOKUP(C1560,Liikennemalli!$D$6:$H$1921,2,FALSE),"-")</f>
        <v>0</v>
      </c>
      <c r="AB1560" s="197">
        <f>IF(G1560=1,VLOOKUP(C1560,Liikennemalli!$D$6:$H$1921,3,FALSE),"-")</f>
        <v>0</v>
      </c>
      <c r="AC1560" s="134">
        <f>IF(E1560=1,VLOOKUP(Työfile_2024!D1560,'2015'!$F$12:$X$1887,18,FALSE),"-")</f>
        <v>100</v>
      </c>
      <c r="AD1560" s="127">
        <f>IF(E1560=1,VLOOKUP(Työfile_2024!D1560,'2015'!$F$12:$X$1887,19,FALSE),"-")</f>
        <v>0.28000000000000003</v>
      </c>
      <c r="AI1560" s="127">
        <f>IF(E1560=1,VLOOKUP(Työfile_2024!D1560,'2015'!$F$12:$AB$1887,20,FALSE),"-")</f>
        <v>0</v>
      </c>
      <c r="AJ1560" s="127">
        <f>IF(E1560=1,VLOOKUP(Työfile_2024!D1560,'2015'!$F$12:$AB$1887,21,FALSE),"-")</f>
        <v>0</v>
      </c>
      <c r="AK1560" s="127">
        <f>IF(E1560=1,VLOOKUP(Työfile_2024!D1560,'2015'!$F$12:$AB$1887,22,FALSE),"-")</f>
        <v>0</v>
      </c>
      <c r="AL1560" s="127">
        <f>IF(E1560=1,VLOOKUP(Työfile_2024!D1560,'2015'!$F$12:$AB$1887,23,FALSE),"-")</f>
        <v>0</v>
      </c>
      <c r="AM1560" s="56">
        <f>VLOOKUP(Työfile_2024!D1560,Tmatkat_20km_tarkasteltava_verk!$C$2:$D$1804,2,FALSE)</f>
        <v>165</v>
      </c>
      <c r="AN1560" s="148">
        <f t="shared" si="408"/>
        <v>0.16642499976368946</v>
      </c>
      <c r="AO1560" s="178">
        <f>IF(E1560=1,VLOOKUP(Työfile_2024!D1560,'2015'!$F$12:$AC$1887,24,FALSE),"-")</f>
        <v>158</v>
      </c>
      <c r="AP1560" s="52">
        <f>VLOOKUP(D1560,Tarkasteltava_verkko_2024_harva!$E$2:$I$1804,5,FALSE)</f>
        <v>0</v>
      </c>
      <c r="AQ1560" s="52">
        <f>VLOOKUP(D1560,Tarkasteltava_verkko_2024_harva!$E$2:$I$1804,4,FALSE)</f>
        <v>0</v>
      </c>
      <c r="AR1560" s="148">
        <v>0.14294639510183682</v>
      </c>
      <c r="AS1560" s="170" t="str">
        <f>IFERROR(VLOOKUP(C1560,'2015'!$C$12:$AG$1887,30,FALSE),"-")</f>
        <v/>
      </c>
      <c r="AT1560" s="148">
        <v>0.18418093215044359</v>
      </c>
      <c r="AU1560" s="170">
        <f>IFERROR(VLOOKUP(C1560,'2015'!$C$12:$AG$1887,31,FALSE),"-")</f>
        <v>0</v>
      </c>
      <c r="AV1560" s="106"/>
      <c r="AW1560" s="63">
        <f>IFERROR(VLOOKUP(C1560,Merkittävyysluokitus!$A$2:$J$1705,10,FALSE),"-")</f>
        <v>3</v>
      </c>
      <c r="AX1560" s="175">
        <f>IFERROR(VLOOKUP(C1560,Merkittävyysluokitus!$A$2:$J$1705,6,FALSE),"-")</f>
        <v>9.467610626798816</v>
      </c>
      <c r="AY1560" s="175">
        <f>IFERROR(VLOOKUP(C1560,Merkittävyysluokitus!$A$2:$J$1705,7,FALSE),"-")</f>
        <v>4.290979424382523</v>
      </c>
      <c r="AZ1560" s="175">
        <f>IFERROR(VLOOKUP(C1560,Merkittävyysluokitus!$A$2:$J$1705,8,FALSE),"-")</f>
        <v>3.5099645357496261</v>
      </c>
      <c r="BA1560" s="175">
        <f>IFERROR(VLOOKUP(C1560,Merkittävyysluokitus!$A$2:$J$1705,9,FALSE),"-")</f>
        <v>1.6666666666666665</v>
      </c>
      <c r="BB1560" s="203"/>
      <c r="BC1560" s="203" t="str">
        <f t="shared" si="409"/>
        <v>muutos</v>
      </c>
      <c r="BD1560" s="39" t="str">
        <f t="shared" si="403"/>
        <v>punainen</v>
      </c>
      <c r="BE1560" s="68" t="str">
        <f t="shared" si="404"/>
        <v>punainen</v>
      </c>
      <c r="BF1560" s="68" t="str">
        <f t="shared" si="405"/>
        <v>punainen</v>
      </c>
      <c r="BG1560" s="68" t="str">
        <f t="shared" si="406"/>
        <v>punainen</v>
      </c>
      <c r="BH1560" s="208" t="str">
        <f t="shared" si="407"/>
        <v>musta</v>
      </c>
      <c r="BI1560" s="39"/>
      <c r="BJ1560" s="39" t="str">
        <f>IF(F1560="ei löydy","uusi tie",IF(E1560=0,"tieosoite muuttunut",IF(E1560=1,VLOOKUP(D1560,'2015'!$F$12:$AL$1887,31,FALSE),"-")))</f>
        <v>musta</v>
      </c>
      <c r="BK1560" s="67" t="str">
        <f>IF(E1560=1,VLOOKUP(D1560,'2015'!$F$12:$AL$1887,32,FALSE),"-")</f>
        <v>musta</v>
      </c>
      <c r="BL1560" s="39" t="str">
        <f>IF(F1560="ei löydy","uusi tie",IF(E1560=0,"tieosoite muuttunut",IF(E1560=1,VLOOKUP(D1560,'2015'!$F$12:$AL$1887,33,FALSE),"-")))</f>
        <v>musta</v>
      </c>
      <c r="BM1560" s="39"/>
      <c r="BN1560" s="217" t="str">
        <f>VLOOKUP(D1560,'2015'!$F$12:$AL$1887,33,FALSE)</f>
        <v>musta</v>
      </c>
      <c r="BO1560" s="39"/>
      <c r="BP1560" s="115" t="s">
        <v>10</v>
      </c>
      <c r="BQ1560" s="30"/>
      <c r="BS1560" s="5"/>
      <c r="BU1560" s="37"/>
      <c r="BV1560" s="30" t="s">
        <v>10</v>
      </c>
      <c r="BX1560" t="str">
        <f>IF(E1560=1,VLOOKUP(D1560,'2015'!$F$12:$AX$1887,43,FALSE),"-")</f>
        <v>musta</v>
      </c>
      <c r="BY1560" t="str">
        <f>IF(E1560=1,VLOOKUP(D1560,'2015'!$F$12:$AX$1887,44,FALSE),"-")</f>
        <v>musta</v>
      </c>
      <c r="BZ1560" t="str">
        <f>IF(E1560=1,VLOOKUP(D1560,'2015'!$F$12:$AX$1887,45,FALSE),"-")</f>
        <v>musta</v>
      </c>
      <c r="CA1560" s="31">
        <f t="shared" si="412"/>
        <v>1</v>
      </c>
      <c r="CB1560" s="31">
        <f t="shared" si="413"/>
        <v>0</v>
      </c>
      <c r="CC1560" s="31">
        <f t="shared" si="414"/>
        <v>0</v>
      </c>
      <c r="CD1560" s="31">
        <f t="shared" si="415"/>
        <v>1</v>
      </c>
      <c r="CE1560" s="31">
        <f t="shared" si="416"/>
        <v>0</v>
      </c>
      <c r="CO1560" s="2" t="s">
        <v>35</v>
      </c>
      <c r="CP1560" s="2" t="s">
        <v>35</v>
      </c>
    </row>
    <row r="1561" spans="1:94" ht="15.75" thickBot="1" x14ac:dyDescent="0.3">
      <c r="A1561" s="50"/>
      <c r="B1561" s="50"/>
      <c r="C1561" s="50" t="str">
        <f t="shared" si="410"/>
        <v>13822_1_430</v>
      </c>
      <c r="D1561" s="51" t="str">
        <f t="shared" si="411"/>
        <v>13822_1</v>
      </c>
      <c r="E1561" s="224">
        <f>IFERROR(VLOOKUP(C1561,'2015'!$C$12:$D$1887,2,FALSE),0)</f>
        <v>1</v>
      </c>
      <c r="F1561" s="51">
        <f>IFERROR(K1561-IFERROR(VLOOKUP(D1561,'2015'!$F$12:$I$1887,4,FALSE),"ei löydy"),"ei löydy")</f>
        <v>0</v>
      </c>
      <c r="G1561" s="224">
        <f>IFERROR(VLOOKUP(Työfile_2024!C1561,Liikennemalli!$D$6:$G$1921,4,FALSE),0)</f>
        <v>0</v>
      </c>
      <c r="H1561" s="225">
        <f>K1561-IFERROR(VLOOKUP(Työfile_2024!D1561,Liikennemalli!$C$6:$H$1921,6,FALSE),"ei löydy")</f>
        <v>-1971</v>
      </c>
      <c r="I1561" s="80">
        <v>13822</v>
      </c>
      <c r="J1561" s="52">
        <v>1</v>
      </c>
      <c r="K1561" s="52">
        <v>430</v>
      </c>
      <c r="L1561" s="53"/>
      <c r="M1561" s="54"/>
      <c r="N1561" s="54"/>
      <c r="O1561" s="54"/>
      <c r="P1561" s="54"/>
      <c r="Q1561" s="55"/>
      <c r="R1561" s="55"/>
      <c r="S1561" s="55"/>
      <c r="T1561" s="55"/>
      <c r="U1561" s="52"/>
      <c r="V1561" s="56">
        <v>7610</v>
      </c>
      <c r="W1561" s="56">
        <v>477</v>
      </c>
      <c r="X1561" s="56">
        <v>8381</v>
      </c>
      <c r="Y1561" s="56">
        <f>VLOOKUP(D1561,Liikennemalli24!$D$2:$F$1804,2,FALSE)</f>
        <v>385</v>
      </c>
      <c r="Z1561" s="57">
        <f>VLOOKUP(D1561,Liikennemalli24!$D$2:$F$1804,3,FALSE)</f>
        <v>0.99</v>
      </c>
      <c r="AA1561" s="178" t="str">
        <f>IF(G1561=1,VLOOKUP(C1561,Liikennemalli!$D$6:$H$1921,2,FALSE),"-")</f>
        <v>-</v>
      </c>
      <c r="AB1561" s="197" t="str">
        <f>IF(G1561=1,VLOOKUP(C1561,Liikennemalli!$D$6:$H$1921,3,FALSE),"-")</f>
        <v>-</v>
      </c>
      <c r="AC1561" s="134">
        <f>IF(E1561=1,VLOOKUP(Työfile_2024!D1561,'2015'!$F$12:$X$1887,18,FALSE),"-")</f>
        <v>1132</v>
      </c>
      <c r="AD1561" s="127">
        <f>IF(E1561=1,VLOOKUP(Työfile_2024!D1561,'2015'!$F$12:$X$1887,19,FALSE),"-")</f>
        <v>0.55000000000000004</v>
      </c>
      <c r="AI1561" s="127">
        <f>IF(E1561=1,VLOOKUP(Työfile_2024!D1561,'2015'!$F$12:$AB$1887,20,FALSE),"-")</f>
        <v>0</v>
      </c>
      <c r="AJ1561" s="127">
        <f>IF(E1561=1,VLOOKUP(Työfile_2024!D1561,'2015'!$F$12:$AB$1887,21,FALSE),"-")</f>
        <v>0</v>
      </c>
      <c r="AK1561" s="127">
        <f>IF(E1561=1,VLOOKUP(Työfile_2024!D1561,'2015'!$F$12:$AB$1887,22,FALSE),"-")</f>
        <v>0</v>
      </c>
      <c r="AL1561" s="127">
        <f>IF(E1561=1,VLOOKUP(Työfile_2024!D1561,'2015'!$F$12:$AB$1887,23,FALSE),"-")</f>
        <v>0</v>
      </c>
      <c r="AM1561" s="56">
        <f>VLOOKUP(Työfile_2024!D1561,Tmatkat_20km_tarkasteltava_verk!$C$2:$D$1804,2,FALSE)</f>
        <v>3033</v>
      </c>
      <c r="AN1561" s="148">
        <f t="shared" si="408"/>
        <v>0.39855453350854142</v>
      </c>
      <c r="AO1561" s="178">
        <f>IF(E1561=1,VLOOKUP(Työfile_2024!D1561,'2015'!$F$12:$AC$1887,24,FALSE),"-")</f>
        <v>2824</v>
      </c>
      <c r="AP1561" s="52" t="str">
        <f>VLOOKUP(D1561,Tarkasteltava_verkko_2024_harva!$E$2:$I$1804,5,FALSE)</f>
        <v>tiivis</v>
      </c>
      <c r="AQ1561" s="52" t="str">
        <f>VLOOKUP(D1561,Tarkasteltava_verkko_2024_harva!$E$2:$I$1804,4,FALSE)</f>
        <v>harva</v>
      </c>
      <c r="AR1561" s="148">
        <v>0.7069767441860465</v>
      </c>
      <c r="AS1561" s="170" t="str">
        <f>IFERROR(VLOOKUP(C1561,'2015'!$C$12:$AG$1887,30,FALSE),"-")</f>
        <v/>
      </c>
      <c r="AT1561" s="148">
        <v>0.9511627906976744</v>
      </c>
      <c r="AU1561" s="170">
        <f>IFERROR(VLOOKUP(C1561,'2015'!$C$12:$AG$1887,31,FALSE),"-")</f>
        <v>0</v>
      </c>
      <c r="AV1561" s="106"/>
      <c r="AW1561" s="63">
        <f>IFERROR(VLOOKUP(C1561,Merkittävyysluokitus!$A$2:$J$1705,10,FALSE),"-")</f>
        <v>2</v>
      </c>
      <c r="AX1561" s="175">
        <f>IFERROR(VLOOKUP(C1561,Merkittävyysluokitus!$A$2:$J$1705,6,FALSE),"-")</f>
        <v>12.038675799086757</v>
      </c>
      <c r="AY1561" s="175">
        <f>IFERROR(VLOOKUP(C1561,Merkittävyysluokitus!$A$2:$J$1705,7,FALSE),"-")</f>
        <v>4.4499999999999993</v>
      </c>
      <c r="AZ1561" s="175">
        <f>IFERROR(VLOOKUP(C1561,Merkittävyysluokitus!$A$2:$J$1705,8,FALSE),"-")</f>
        <v>6.0886757990867579</v>
      </c>
      <c r="BA1561" s="175">
        <f>IFERROR(VLOOKUP(C1561,Merkittävyysluokitus!$A$2:$J$1705,9,FALSE),"-")</f>
        <v>1.5</v>
      </c>
      <c r="BB1561" s="203"/>
      <c r="BC1561" s="203" t="str">
        <f t="shared" si="409"/>
        <v>muutos</v>
      </c>
      <c r="BD1561" s="39" t="str">
        <f t="shared" si="403"/>
        <v>punainen</v>
      </c>
      <c r="BE1561" s="68" t="str">
        <f t="shared" si="404"/>
        <v>punainen</v>
      </c>
      <c r="BF1561" s="68" t="str">
        <f t="shared" si="405"/>
        <v>punainen</v>
      </c>
      <c r="BG1561" s="68" t="str">
        <f t="shared" si="406"/>
        <v>punainen</v>
      </c>
      <c r="BH1561" s="208" t="str">
        <f t="shared" si="407"/>
        <v>punainen</v>
      </c>
      <c r="BI1561" s="39"/>
      <c r="BJ1561" s="39" t="str">
        <f>IF(F1561="ei löydy","uusi tie",IF(E1561=0,"tieosoite muuttunut",IF(E1561=1,VLOOKUP(D1561,'2015'!$F$12:$AL$1887,31,FALSE),"-")))</f>
        <v>musta</v>
      </c>
      <c r="BK1561" s="67" t="str">
        <f>IF(E1561=1,VLOOKUP(D1561,'2015'!$F$12:$AL$1887,32,FALSE),"-")</f>
        <v>musta</v>
      </c>
      <c r="BL1561" s="39" t="str">
        <f>IF(F1561="ei löydy","uusi tie",IF(E1561=0,"tieosoite muuttunut",IF(E1561=1,VLOOKUP(D1561,'2015'!$F$12:$AL$1887,33,FALSE),"-")))</f>
        <v>musta</v>
      </c>
      <c r="BM1561" s="39"/>
      <c r="BN1561" s="217" t="str">
        <f>VLOOKUP(D1561,'2015'!$F$12:$AL$1887,33,FALSE)</f>
        <v>musta</v>
      </c>
      <c r="BO1561" s="39"/>
      <c r="BP1561" s="115" t="s">
        <v>10</v>
      </c>
      <c r="BQ1561" s="30"/>
      <c r="BS1561" s="5"/>
      <c r="BU1561" s="37"/>
      <c r="BV1561" s="30" t="s">
        <v>10</v>
      </c>
      <c r="BX1561" t="str">
        <f>IF(E1561=1,VLOOKUP(D1561,'2015'!$F$12:$AX$1887,43,FALSE),"-")</f>
        <v>musta</v>
      </c>
      <c r="BY1561" t="str">
        <f>IF(E1561=1,VLOOKUP(D1561,'2015'!$F$12:$AX$1887,44,FALSE),"-")</f>
        <v>punainen</v>
      </c>
      <c r="BZ1561" t="str">
        <f>IF(E1561=1,VLOOKUP(D1561,'2015'!$F$12:$AX$1887,45,FALSE),"-")</f>
        <v>musta</v>
      </c>
      <c r="CA1561" s="31">
        <f t="shared" si="412"/>
        <v>12</v>
      </c>
      <c r="CB1561" s="31">
        <f t="shared" si="413"/>
        <v>1</v>
      </c>
      <c r="CC1561" s="31">
        <f t="shared" si="414"/>
        <v>1</v>
      </c>
      <c r="CD1561" s="31">
        <f t="shared" si="415"/>
        <v>10</v>
      </c>
      <c r="CE1561" s="31">
        <f t="shared" si="416"/>
        <v>0</v>
      </c>
      <c r="CO1561" s="2" t="s">
        <v>35</v>
      </c>
      <c r="CP1561" s="2" t="s">
        <v>35</v>
      </c>
    </row>
    <row r="1562" spans="1:94" ht="15.75" thickBot="1" x14ac:dyDescent="0.3">
      <c r="A1562" s="50"/>
      <c r="B1562" s="50"/>
      <c r="C1562" s="50" t="str">
        <f t="shared" si="410"/>
        <v>13822_2_2406</v>
      </c>
      <c r="D1562" s="51" t="str">
        <f t="shared" si="411"/>
        <v>13822_2</v>
      </c>
      <c r="E1562" s="224">
        <f>IFERROR(VLOOKUP(C1562,'2015'!$C$12:$D$1887,2,FALSE),0)</f>
        <v>1</v>
      </c>
      <c r="F1562" s="51">
        <f>IFERROR(K1562-IFERROR(VLOOKUP(D1562,'2015'!$F$12:$I$1887,4,FALSE),"ei löydy"),"ei löydy")</f>
        <v>0</v>
      </c>
      <c r="G1562" s="224">
        <f>IFERROR(VLOOKUP(Työfile_2024!C1562,Liikennemalli!$D$6:$G$1921,4,FALSE),0)</f>
        <v>0</v>
      </c>
      <c r="H1562" s="225">
        <f>K1562-IFERROR(VLOOKUP(Työfile_2024!D1562,Liikennemalli!$C$6:$H$1921,6,FALSE),"ei löydy")</f>
        <v>-3800</v>
      </c>
      <c r="I1562" s="80">
        <v>13822</v>
      </c>
      <c r="J1562" s="52">
        <v>2</v>
      </c>
      <c r="K1562" s="52">
        <v>2406</v>
      </c>
      <c r="L1562" s="53"/>
      <c r="M1562" s="54"/>
      <c r="N1562" s="54"/>
      <c r="O1562" s="54"/>
      <c r="P1562" s="54"/>
      <c r="Q1562" s="55"/>
      <c r="R1562" s="55"/>
      <c r="S1562" s="55"/>
      <c r="T1562" s="55"/>
      <c r="U1562" s="52"/>
      <c r="V1562" s="56">
        <v>412</v>
      </c>
      <c r="W1562" s="56">
        <v>12</v>
      </c>
      <c r="X1562" s="56">
        <v>416</v>
      </c>
      <c r="Y1562" s="56">
        <f>VLOOKUP(D1562,Liikennemalli24!$D$2:$F$1804,2,FALSE)</f>
        <v>4</v>
      </c>
      <c r="Z1562" s="57">
        <f>VLOOKUP(D1562,Liikennemalli24!$D$2:$F$1804,3,FALSE)</f>
        <v>0.501</v>
      </c>
      <c r="AA1562" s="178" t="str">
        <f>IF(G1562=1,VLOOKUP(C1562,Liikennemalli!$D$6:$H$1921,2,FALSE),"-")</f>
        <v>-</v>
      </c>
      <c r="AB1562" s="197" t="str">
        <f>IF(G1562=1,VLOOKUP(C1562,Liikennemalli!$D$6:$H$1921,3,FALSE),"-")</f>
        <v>-</v>
      </c>
      <c r="AC1562" s="134">
        <f>IF(E1562=1,VLOOKUP(Työfile_2024!D1562,'2015'!$F$12:$X$1887,18,FALSE),"-")</f>
        <v>261</v>
      </c>
      <c r="AD1562" s="127">
        <f>IF(E1562=1,VLOOKUP(Työfile_2024!D1562,'2015'!$F$12:$X$1887,19,FALSE),"-")</f>
        <v>0.35</v>
      </c>
      <c r="AI1562" s="127">
        <f>IF(E1562=1,VLOOKUP(Työfile_2024!D1562,'2015'!$F$12:$AB$1887,20,FALSE),"-")</f>
        <v>0</v>
      </c>
      <c r="AJ1562" s="127">
        <f>IF(E1562=1,VLOOKUP(Työfile_2024!D1562,'2015'!$F$12:$AB$1887,21,FALSE),"-")</f>
        <v>0</v>
      </c>
      <c r="AK1562" s="127">
        <f>IF(E1562=1,VLOOKUP(Työfile_2024!D1562,'2015'!$F$12:$AB$1887,22,FALSE),"-")</f>
        <v>0</v>
      </c>
      <c r="AL1562" s="127">
        <f>IF(E1562=1,VLOOKUP(Työfile_2024!D1562,'2015'!$F$12:$AB$1887,23,FALSE),"-")</f>
        <v>0</v>
      </c>
      <c r="AM1562" s="56">
        <f>VLOOKUP(Työfile_2024!D1562,Tmatkat_20km_tarkasteltava_verk!$C$2:$D$1804,2,FALSE)</f>
        <v>85</v>
      </c>
      <c r="AN1562" s="148">
        <f t="shared" si="408"/>
        <v>0.20631067961165048</v>
      </c>
      <c r="AO1562" s="178">
        <f>IF(E1562=1,VLOOKUP(Työfile_2024!D1562,'2015'!$F$12:$AC$1887,24,FALSE),"-")</f>
        <v>1297</v>
      </c>
      <c r="AP1562" s="52">
        <f>VLOOKUP(D1562,Tarkasteltava_verkko_2024_harva!$E$2:$I$1804,5,FALSE)</f>
        <v>0</v>
      </c>
      <c r="AQ1562" s="52">
        <f>VLOOKUP(D1562,Tarkasteltava_verkko_2024_harva!$E$2:$I$1804,4,FALSE)</f>
        <v>0</v>
      </c>
      <c r="AR1562" s="148">
        <v>0.12385702410640066</v>
      </c>
      <c r="AS1562" s="170" t="str">
        <f>IFERROR(VLOOKUP(C1562,'2015'!$C$12:$AG$1887,30,FALSE),"-")</f>
        <v/>
      </c>
      <c r="AT1562" s="148">
        <v>0.28470490440565255</v>
      </c>
      <c r="AU1562" s="170">
        <f>IFERROR(VLOOKUP(C1562,'2015'!$C$12:$AG$1887,31,FALSE),"-")</f>
        <v>0</v>
      </c>
      <c r="AV1562" s="106"/>
      <c r="AW1562" s="63">
        <f>IFERROR(VLOOKUP(C1562,Merkittävyysluokitus!$A$2:$J$1705,10,FALSE),"-")</f>
        <v>3</v>
      </c>
      <c r="AX1562" s="175">
        <f>IFERROR(VLOOKUP(C1562,Merkittävyysluokitus!$A$2:$J$1705,6,FALSE),"-")</f>
        <v>4.5267762557077624</v>
      </c>
      <c r="AY1562" s="175">
        <f>IFERROR(VLOOKUP(C1562,Merkittävyysluokitus!$A$2:$J$1705,7,FALSE),"-")</f>
        <v>2.8759999999999999</v>
      </c>
      <c r="AZ1562" s="175">
        <f>IFERROR(VLOOKUP(C1562,Merkittävyysluokitus!$A$2:$J$1705,8,FALSE),"-")</f>
        <v>0.65077625570776254</v>
      </c>
      <c r="BA1562" s="175">
        <f>IFERROR(VLOOKUP(C1562,Merkittävyysluokitus!$A$2:$J$1705,9,FALSE),"-")</f>
        <v>1</v>
      </c>
      <c r="BB1562" s="203"/>
      <c r="BC1562" s="203" t="str">
        <f t="shared" si="409"/>
        <v/>
      </c>
      <c r="BD1562" s="39" t="str">
        <f t="shared" si="403"/>
        <v>musta</v>
      </c>
      <c r="BE1562" s="68" t="str">
        <f t="shared" si="404"/>
        <v>musta</v>
      </c>
      <c r="BF1562" s="68" t="str">
        <f t="shared" si="405"/>
        <v>musta</v>
      </c>
      <c r="BG1562" s="68" t="str">
        <f t="shared" si="406"/>
        <v>musta</v>
      </c>
      <c r="BH1562" s="208" t="str">
        <f t="shared" si="407"/>
        <v>musta</v>
      </c>
      <c r="BI1562" s="39"/>
      <c r="BJ1562" s="39" t="str">
        <f>IF(F1562="ei löydy","uusi tie",IF(E1562=0,"tieosoite muuttunut",IF(E1562=1,VLOOKUP(D1562,'2015'!$F$12:$AL$1887,31,FALSE),"-")))</f>
        <v>musta</v>
      </c>
      <c r="BK1562" s="67" t="str">
        <f>IF(E1562=1,VLOOKUP(D1562,'2015'!$F$12:$AL$1887,32,FALSE),"-")</f>
        <v>musta</v>
      </c>
      <c r="BL1562" s="39" t="str">
        <f>IF(F1562="ei löydy","uusi tie",IF(E1562=0,"tieosoite muuttunut",IF(E1562=1,VLOOKUP(D1562,'2015'!$F$12:$AL$1887,33,FALSE),"-")))</f>
        <v>musta</v>
      </c>
      <c r="BM1562" s="39"/>
      <c r="BN1562" s="217" t="str">
        <f>VLOOKUP(D1562,'2015'!$F$12:$AL$1887,33,FALSE)</f>
        <v>musta</v>
      </c>
      <c r="BO1562" s="39"/>
      <c r="BP1562" s="115" t="s">
        <v>10</v>
      </c>
      <c r="BQ1562" s="30"/>
      <c r="BS1562" s="5"/>
      <c r="BU1562" s="37"/>
      <c r="BV1562" s="30" t="s">
        <v>10</v>
      </c>
      <c r="BX1562" t="str">
        <f>IF(E1562=1,VLOOKUP(D1562,'2015'!$F$12:$AX$1887,43,FALSE),"-")</f>
        <v>musta</v>
      </c>
      <c r="BY1562" t="str">
        <f>IF(E1562=1,VLOOKUP(D1562,'2015'!$F$12:$AX$1887,44,FALSE),"-")</f>
        <v>musta</v>
      </c>
      <c r="BZ1562" t="str">
        <f>IF(E1562=1,VLOOKUP(D1562,'2015'!$F$12:$AX$1887,45,FALSE),"-")</f>
        <v>musta</v>
      </c>
      <c r="CA1562" s="31">
        <f t="shared" si="412"/>
        <v>0</v>
      </c>
      <c r="CB1562" s="31">
        <f t="shared" si="413"/>
        <v>0</v>
      </c>
      <c r="CC1562" s="31">
        <f t="shared" si="414"/>
        <v>0</v>
      </c>
      <c r="CD1562" s="31">
        <f t="shared" si="415"/>
        <v>0</v>
      </c>
      <c r="CE1562" s="31">
        <f t="shared" si="416"/>
        <v>0</v>
      </c>
      <c r="CO1562" s="32" t="s">
        <v>34</v>
      </c>
      <c r="CP1562" s="2" t="s">
        <v>35</v>
      </c>
    </row>
    <row r="1563" spans="1:94" ht="15.75" thickBot="1" x14ac:dyDescent="0.3">
      <c r="A1563" s="50"/>
      <c r="B1563" s="50"/>
      <c r="C1563" s="50" t="str">
        <f t="shared" si="410"/>
        <v>13822_3_5733</v>
      </c>
      <c r="D1563" s="51" t="str">
        <f t="shared" si="411"/>
        <v>13822_3</v>
      </c>
      <c r="E1563" s="224">
        <f>IFERROR(VLOOKUP(C1563,'2015'!$C$12:$D$1887,2,FALSE),0)</f>
        <v>1</v>
      </c>
      <c r="F1563" s="51">
        <f>IFERROR(K1563-IFERROR(VLOOKUP(D1563,'2015'!$F$12:$I$1887,4,FALSE),"ei löydy"),"ei löydy")</f>
        <v>0</v>
      </c>
      <c r="G1563" s="224">
        <f>IFERROR(VLOOKUP(Työfile_2024!C1563,Liikennemalli!$D$6:$G$1921,4,FALSE),0)</f>
        <v>1</v>
      </c>
      <c r="H1563" s="225">
        <f>K1563-IFERROR(VLOOKUP(Työfile_2024!D1563,Liikennemalli!$C$6:$H$1921,6,FALSE),"ei löydy")</f>
        <v>0</v>
      </c>
      <c r="I1563" s="80">
        <v>13822</v>
      </c>
      <c r="J1563" s="52">
        <v>3</v>
      </c>
      <c r="K1563" s="52">
        <v>5733</v>
      </c>
      <c r="L1563" s="53"/>
      <c r="M1563" s="54"/>
      <c r="N1563" s="54"/>
      <c r="O1563" s="54"/>
      <c r="P1563" s="54"/>
      <c r="Q1563" s="55"/>
      <c r="R1563" s="55"/>
      <c r="S1563" s="55"/>
      <c r="T1563" s="55"/>
      <c r="U1563" s="52"/>
      <c r="V1563" s="56">
        <v>143</v>
      </c>
      <c r="W1563" s="56">
        <v>6</v>
      </c>
      <c r="X1563" s="56">
        <v>135</v>
      </c>
      <c r="Y1563" s="56">
        <f>VLOOKUP(D1563,Liikennemalli24!$D$2:$F$1804,2,FALSE)</f>
        <v>0</v>
      </c>
      <c r="Z1563" s="57">
        <f>VLOOKUP(D1563,Liikennemalli24!$D$2:$F$1804,3,FALSE)</f>
        <v>0</v>
      </c>
      <c r="AA1563" s="178">
        <f>IF(G1563=1,VLOOKUP(C1563,Liikennemalli!$D$6:$H$1921,2,FALSE),"-")</f>
        <v>0</v>
      </c>
      <c r="AB1563" s="197">
        <f>IF(G1563=1,VLOOKUP(C1563,Liikennemalli!$D$6:$H$1921,3,FALSE),"-")</f>
        <v>0</v>
      </c>
      <c r="AC1563" s="134">
        <f>IF(E1563=1,VLOOKUP(Työfile_2024!D1563,'2015'!$F$12:$X$1887,18,FALSE),"-")</f>
        <v>111</v>
      </c>
      <c r="AD1563" s="127">
        <f>IF(E1563=1,VLOOKUP(Työfile_2024!D1563,'2015'!$F$12:$X$1887,19,FALSE),"-")</f>
        <v>0.42</v>
      </c>
      <c r="AI1563" s="127">
        <f>IF(E1563=1,VLOOKUP(Työfile_2024!D1563,'2015'!$F$12:$AB$1887,20,FALSE),"-")</f>
        <v>0</v>
      </c>
      <c r="AJ1563" s="127">
        <f>IF(E1563=1,VLOOKUP(Työfile_2024!D1563,'2015'!$F$12:$AB$1887,21,FALSE),"-")</f>
        <v>0</v>
      </c>
      <c r="AK1563" s="127">
        <f>IF(E1563=1,VLOOKUP(Työfile_2024!D1563,'2015'!$F$12:$AB$1887,22,FALSE),"-")</f>
        <v>0</v>
      </c>
      <c r="AL1563" s="127">
        <f>IF(E1563=1,VLOOKUP(Työfile_2024!D1563,'2015'!$F$12:$AB$1887,23,FALSE),"-")</f>
        <v>0</v>
      </c>
      <c r="AM1563" s="56">
        <f>VLOOKUP(Työfile_2024!D1563,Tmatkat_20km_tarkasteltava_verk!$C$2:$D$1804,2,FALSE)</f>
        <v>21</v>
      </c>
      <c r="AN1563" s="148">
        <f t="shared" si="408"/>
        <v>0.14685314685314685</v>
      </c>
      <c r="AO1563" s="178">
        <f>IF(E1563=1,VLOOKUP(Työfile_2024!D1563,'2015'!$F$12:$AC$1887,24,FALSE),"-")</f>
        <v>2</v>
      </c>
      <c r="AP1563" s="52">
        <f>VLOOKUP(D1563,Tarkasteltava_verkko_2024_harva!$E$2:$I$1804,5,FALSE)</f>
        <v>0</v>
      </c>
      <c r="AQ1563" s="52">
        <f>VLOOKUP(D1563,Tarkasteltava_verkko_2024_harva!$E$2:$I$1804,4,FALSE)</f>
        <v>0</v>
      </c>
      <c r="AR1563" s="148">
        <v>0</v>
      </c>
      <c r="AS1563" s="170" t="str">
        <f>IFERROR(VLOOKUP(C1563,'2015'!$C$12:$AG$1887,30,FALSE),"-")</f>
        <v/>
      </c>
      <c r="AT1563" s="148">
        <v>0.11616954474097331</v>
      </c>
      <c r="AU1563" s="170">
        <f>IFERROR(VLOOKUP(C1563,'2015'!$C$12:$AG$1887,31,FALSE),"-")</f>
        <v>0</v>
      </c>
      <c r="AV1563" s="106"/>
      <c r="AW1563" s="63">
        <f>IFERROR(VLOOKUP(C1563,Merkittävyysluokitus!$A$2:$J$1705,10,FALSE),"-")</f>
        <v>4</v>
      </c>
      <c r="AX1563" s="175">
        <f>IFERROR(VLOOKUP(C1563,Merkittävyysluokitus!$A$2:$J$1705,6,FALSE),"-")</f>
        <v>1.9221050228310501</v>
      </c>
      <c r="AY1563" s="175">
        <f>IFERROR(VLOOKUP(C1563,Merkittävyysluokitus!$A$2:$J$1705,7,FALSE),"-")</f>
        <v>0.58566666666666656</v>
      </c>
      <c r="AZ1563" s="175">
        <f>IFERROR(VLOOKUP(C1563,Merkittävyysluokitus!$A$2:$J$1705,8,FALSE),"-")</f>
        <v>0.66977168949771682</v>
      </c>
      <c r="BA1563" s="175">
        <f>IFERROR(VLOOKUP(C1563,Merkittävyysluokitus!$A$2:$J$1705,9,FALSE),"-")</f>
        <v>0.66666666666666663</v>
      </c>
      <c r="BB1563" s="203"/>
      <c r="BC1563" s="203" t="str">
        <f t="shared" si="409"/>
        <v>ei mallia</v>
      </c>
      <c r="BD1563" s="39" t="str">
        <f t="shared" si="403"/>
        <v>Ei luokiteltu</v>
      </c>
      <c r="BE1563" s="68" t="str">
        <f t="shared" si="404"/>
        <v>ei mallia</v>
      </c>
      <c r="BF1563" s="68" t="str">
        <f t="shared" si="405"/>
        <v>ei mallia</v>
      </c>
      <c r="BG1563" s="68" t="str">
        <f t="shared" si="406"/>
        <v>ei mallia</v>
      </c>
      <c r="BH1563" s="208" t="str">
        <f t="shared" si="407"/>
        <v>musta</v>
      </c>
      <c r="BI1563" s="39"/>
      <c r="BJ1563" s="39" t="str">
        <f>IF(F1563="ei löydy","uusi tie",IF(E1563=0,"tieosoite muuttunut",IF(E1563=1,VLOOKUP(D1563,'2015'!$F$12:$AL$1887,31,FALSE),"-")))</f>
        <v>musta</v>
      </c>
      <c r="BK1563" s="67" t="str">
        <f>IF(E1563=1,VLOOKUP(D1563,'2015'!$F$12:$AL$1887,32,FALSE),"-")</f>
        <v>musta</v>
      </c>
      <c r="BL1563" s="39" t="str">
        <f>IF(F1563="ei löydy","uusi tie",IF(E1563=0,"tieosoite muuttunut",IF(E1563=1,VLOOKUP(D1563,'2015'!$F$12:$AL$1887,33,FALSE),"-")))</f>
        <v>musta</v>
      </c>
      <c r="BM1563" s="39"/>
      <c r="BN1563" s="217" t="str">
        <f>VLOOKUP(D1563,'2015'!$F$12:$AL$1887,33,FALSE)</f>
        <v>musta</v>
      </c>
      <c r="BO1563" s="39"/>
      <c r="BP1563" s="115" t="s">
        <v>10</v>
      </c>
      <c r="BQ1563" s="30"/>
      <c r="BS1563" s="5"/>
      <c r="BU1563" s="37"/>
      <c r="BV1563" s="30" t="s">
        <v>10</v>
      </c>
      <c r="BX1563" t="str">
        <f>IF(E1563=1,VLOOKUP(D1563,'2015'!$F$12:$AX$1887,43,FALSE),"-")</f>
        <v>musta</v>
      </c>
      <c r="BY1563" t="str">
        <f>IF(E1563=1,VLOOKUP(D1563,'2015'!$F$12:$AX$1887,44,FALSE),"-")</f>
        <v>musta</v>
      </c>
      <c r="BZ1563" t="str">
        <f>IF(E1563=1,VLOOKUP(D1563,'2015'!$F$12:$AX$1887,45,FALSE),"-")</f>
        <v>musta</v>
      </c>
      <c r="CA1563" s="31">
        <f t="shared" si="412"/>
        <v>1</v>
      </c>
      <c r="CB1563" s="31">
        <f t="shared" si="413"/>
        <v>1</v>
      </c>
      <c r="CC1563" s="31">
        <f t="shared" si="414"/>
        <v>0</v>
      </c>
      <c r="CD1563" s="31">
        <f t="shared" si="415"/>
        <v>0</v>
      </c>
      <c r="CE1563" s="31">
        <f t="shared" si="416"/>
        <v>0</v>
      </c>
      <c r="CO1563" s="32" t="s">
        <v>34</v>
      </c>
      <c r="CP1563" s="2" t="s">
        <v>35</v>
      </c>
    </row>
    <row r="1564" spans="1:94" ht="15.75" thickBot="1" x14ac:dyDescent="0.3">
      <c r="A1564" s="50"/>
      <c r="B1564" s="50"/>
      <c r="C1564" s="50" t="str">
        <f t="shared" si="410"/>
        <v>13823_1_5258</v>
      </c>
      <c r="D1564" s="51" t="str">
        <f t="shared" si="411"/>
        <v>13823_1</v>
      </c>
      <c r="E1564" s="224">
        <f>IFERROR(VLOOKUP(C1564,'2015'!$C$12:$D$1887,2,FALSE),0)</f>
        <v>1</v>
      </c>
      <c r="F1564" s="51">
        <f>IFERROR(K1564-IFERROR(VLOOKUP(D1564,'2015'!$F$12:$I$1887,4,FALSE),"ei löydy"),"ei löydy")</f>
        <v>0</v>
      </c>
      <c r="G1564" s="224">
        <f>IFERROR(VLOOKUP(Työfile_2024!C1564,Liikennemalli!$D$6:$G$1921,4,FALSE),0)</f>
        <v>1</v>
      </c>
      <c r="H1564" s="225">
        <f>K1564-IFERROR(VLOOKUP(Työfile_2024!D1564,Liikennemalli!$C$6:$H$1921,6,FALSE),"ei löydy")</f>
        <v>0</v>
      </c>
      <c r="I1564" s="80">
        <v>13823</v>
      </c>
      <c r="J1564" s="52">
        <v>1</v>
      </c>
      <c r="K1564" s="52">
        <v>5258</v>
      </c>
      <c r="L1564" s="53"/>
      <c r="M1564" s="54"/>
      <c r="N1564" s="54"/>
      <c r="O1564" s="54"/>
      <c r="P1564" s="54"/>
      <c r="Q1564" s="55"/>
      <c r="R1564" s="55"/>
      <c r="S1564" s="55"/>
      <c r="T1564" s="55"/>
      <c r="U1564" s="52"/>
      <c r="V1564" s="56">
        <v>1094</v>
      </c>
      <c r="W1564" s="56">
        <v>46</v>
      </c>
      <c r="X1564" s="56">
        <v>1198</v>
      </c>
      <c r="Y1564" s="56">
        <f>VLOOKUP(D1564,Liikennemalli24!$D$2:$F$1804,2,FALSE)</f>
        <v>36</v>
      </c>
      <c r="Z1564" s="57">
        <f>VLOOKUP(D1564,Liikennemalli24!$D$2:$F$1804,3,FALSE)</f>
        <v>0.47799999999999998</v>
      </c>
      <c r="AA1564" s="178">
        <f>IF(G1564=1,VLOOKUP(C1564,Liikennemalli!$D$6:$H$1921,2,FALSE),"-")</f>
        <v>120</v>
      </c>
      <c r="AB1564" s="197">
        <f>IF(G1564=1,VLOOKUP(C1564,Liikennemalli!$D$6:$H$1921,3,FALSE),"-")</f>
        <v>0.36474164133738601</v>
      </c>
      <c r="AC1564" s="134">
        <f>IF(E1564=1,VLOOKUP(Työfile_2024!D1564,'2015'!$F$12:$X$1887,18,FALSE),"-")</f>
        <v>1449</v>
      </c>
      <c r="AD1564" s="127">
        <f>IF(E1564=1,VLOOKUP(Työfile_2024!D1564,'2015'!$F$12:$X$1887,19,FALSE),"-")</f>
        <v>0.56999999999999995</v>
      </c>
      <c r="AI1564" s="127">
        <f>IF(E1564=1,VLOOKUP(Työfile_2024!D1564,'2015'!$F$12:$AB$1887,20,FALSE),"-")</f>
        <v>0</v>
      </c>
      <c r="AJ1564" s="127">
        <f>IF(E1564=1,VLOOKUP(Työfile_2024!D1564,'2015'!$F$12:$AB$1887,21,FALSE),"-")</f>
        <v>0</v>
      </c>
      <c r="AK1564" s="127">
        <f>IF(E1564=1,VLOOKUP(Työfile_2024!D1564,'2015'!$F$12:$AB$1887,22,FALSE),"-")</f>
        <v>0</v>
      </c>
      <c r="AL1564" s="127">
        <f>IF(E1564=1,VLOOKUP(Työfile_2024!D1564,'2015'!$F$12:$AB$1887,23,FALSE),"-")</f>
        <v>0</v>
      </c>
      <c r="AM1564" s="56">
        <f>VLOOKUP(Työfile_2024!D1564,Tmatkat_20km_tarkasteltava_verk!$C$2:$D$1804,2,FALSE)</f>
        <v>285</v>
      </c>
      <c r="AN1564" s="148">
        <f t="shared" si="408"/>
        <v>0.26051188299817185</v>
      </c>
      <c r="AO1564" s="178">
        <f>IF(E1564=1,VLOOKUP(Työfile_2024!D1564,'2015'!$F$12:$AC$1887,24,FALSE),"-")</f>
        <v>38</v>
      </c>
      <c r="AP1564" s="52">
        <f>VLOOKUP(D1564,Tarkasteltava_verkko_2024_harva!$E$2:$I$1804,5,FALSE)</f>
        <v>0</v>
      </c>
      <c r="AQ1564" s="52">
        <f>VLOOKUP(D1564,Tarkasteltava_verkko_2024_harva!$E$2:$I$1804,4,FALSE)</f>
        <v>0</v>
      </c>
      <c r="AR1564" s="148">
        <v>0.10878661087866109</v>
      </c>
      <c r="AS1564" s="170" t="str">
        <f>IFERROR(VLOOKUP(C1564,'2015'!$C$12:$AG$1887,30,FALSE),"-")</f>
        <v/>
      </c>
      <c r="AT1564" s="148">
        <v>4.279193609737543E-2</v>
      </c>
      <c r="AU1564" s="170">
        <f>IFERROR(VLOOKUP(C1564,'2015'!$C$12:$AG$1887,31,FALSE),"-")</f>
        <v>0</v>
      </c>
      <c r="AV1564" s="106"/>
      <c r="AW1564" s="63">
        <f>IFERROR(VLOOKUP(C1564,Merkittävyysluokitus!$A$2:$J$1705,10,FALSE),"-")</f>
        <v>3</v>
      </c>
      <c r="AX1564" s="175">
        <f>IFERROR(VLOOKUP(C1564,Merkittävyysluokitus!$A$2:$J$1705,6,FALSE),"-")</f>
        <v>8.4579223744292236</v>
      </c>
      <c r="AY1564" s="175">
        <f>IFERROR(VLOOKUP(C1564,Merkittävyysluokitus!$A$2:$J$1705,7,FALSE),"-")</f>
        <v>4</v>
      </c>
      <c r="AZ1564" s="175">
        <f>IFERROR(VLOOKUP(C1564,Merkittävyysluokitus!$A$2:$J$1705,8,FALSE),"-")</f>
        <v>2.9579223744292236</v>
      </c>
      <c r="BA1564" s="175">
        <f>IFERROR(VLOOKUP(C1564,Merkittävyysluokitus!$A$2:$J$1705,9,FALSE),"-")</f>
        <v>1.5</v>
      </c>
      <c r="BB1564" s="203"/>
      <c r="BC1564" s="203" t="str">
        <f t="shared" si="409"/>
        <v/>
      </c>
      <c r="BD1564" s="39" t="str">
        <f t="shared" si="403"/>
        <v>musta</v>
      </c>
      <c r="BE1564" s="68" t="str">
        <f t="shared" si="404"/>
        <v>musta</v>
      </c>
      <c r="BF1564" s="68" t="str">
        <f t="shared" si="405"/>
        <v>musta</v>
      </c>
      <c r="BG1564" s="68" t="str">
        <f t="shared" si="406"/>
        <v>musta</v>
      </c>
      <c r="BH1564" s="208" t="str">
        <f t="shared" si="407"/>
        <v>musta</v>
      </c>
      <c r="BI1564" s="39"/>
      <c r="BJ1564" s="39" t="str">
        <f>IF(F1564="ei löydy","uusi tie",IF(E1564=0,"tieosoite muuttunut",IF(E1564=1,VLOOKUP(D1564,'2015'!$F$12:$AL$1887,31,FALSE),"-")))</f>
        <v>musta</v>
      </c>
      <c r="BK1564" s="67" t="str">
        <f>IF(E1564=1,VLOOKUP(D1564,'2015'!$F$12:$AL$1887,32,FALSE),"-")</f>
        <v>musta</v>
      </c>
      <c r="BL1564" s="39" t="str">
        <f>IF(F1564="ei löydy","uusi tie",IF(E1564=0,"tieosoite muuttunut",IF(E1564=1,VLOOKUP(D1564,'2015'!$F$12:$AL$1887,33,FALSE),"-")))</f>
        <v>musta</v>
      </c>
      <c r="BM1564" s="39"/>
      <c r="BN1564" s="217" t="str">
        <f>VLOOKUP(D1564,'2015'!$F$12:$AL$1887,33,FALSE)</f>
        <v>musta</v>
      </c>
      <c r="BO1564" s="39"/>
      <c r="BP1564" s="115" t="s">
        <v>10</v>
      </c>
      <c r="BQ1564" s="30"/>
      <c r="BS1564" s="5"/>
      <c r="BU1564" s="37"/>
      <c r="BV1564" s="30" t="s">
        <v>10</v>
      </c>
      <c r="BX1564" t="str">
        <f>IF(E1564=1,VLOOKUP(D1564,'2015'!$F$12:$AX$1887,43,FALSE),"-")</f>
        <v>musta</v>
      </c>
      <c r="BY1564" t="str">
        <f>IF(E1564=1,VLOOKUP(D1564,'2015'!$F$12:$AX$1887,44,FALSE),"-")</f>
        <v>musta</v>
      </c>
      <c r="BZ1564" t="str">
        <f>IF(E1564=1,VLOOKUP(D1564,'2015'!$F$12:$AX$1887,45,FALSE),"-")</f>
        <v>musta</v>
      </c>
      <c r="CA1564" s="31">
        <f t="shared" si="412"/>
        <v>3</v>
      </c>
      <c r="CB1564" s="31">
        <f t="shared" si="413"/>
        <v>1</v>
      </c>
      <c r="CC1564" s="31">
        <f t="shared" si="414"/>
        <v>1</v>
      </c>
      <c r="CD1564" s="31">
        <f t="shared" si="415"/>
        <v>1</v>
      </c>
      <c r="CE1564" s="31">
        <f t="shared" si="416"/>
        <v>0</v>
      </c>
      <c r="CO1564" s="2" t="s">
        <v>35</v>
      </c>
      <c r="CP1564" s="2" t="s">
        <v>35</v>
      </c>
    </row>
    <row r="1565" spans="1:94" ht="15.75" thickBot="1" x14ac:dyDescent="0.3">
      <c r="A1565" s="50"/>
      <c r="B1565" s="50"/>
      <c r="C1565" s="50" t="str">
        <f t="shared" si="410"/>
        <v>13826_1_4613</v>
      </c>
      <c r="D1565" s="51" t="str">
        <f t="shared" si="411"/>
        <v>13826_1</v>
      </c>
      <c r="E1565" s="224">
        <f>IFERROR(VLOOKUP(C1565,'2015'!$C$12:$D$1887,2,FALSE),0)</f>
        <v>1</v>
      </c>
      <c r="F1565" s="51">
        <f>IFERROR(K1565-IFERROR(VLOOKUP(D1565,'2015'!$F$12:$I$1887,4,FALSE),"ei löydy"),"ei löydy")</f>
        <v>0</v>
      </c>
      <c r="G1565" s="224">
        <f>IFERROR(VLOOKUP(Työfile_2024!C1565,Liikennemalli!$D$6:$G$1921,4,FALSE),0)</f>
        <v>1</v>
      </c>
      <c r="H1565" s="225">
        <f>K1565-IFERROR(VLOOKUP(Työfile_2024!D1565,Liikennemalli!$C$6:$H$1921,6,FALSE),"ei löydy")</f>
        <v>0</v>
      </c>
      <c r="I1565" s="80">
        <v>13826</v>
      </c>
      <c r="J1565" s="52">
        <v>1</v>
      </c>
      <c r="K1565" s="52">
        <v>4613</v>
      </c>
      <c r="L1565" s="53"/>
      <c r="M1565" s="54"/>
      <c r="N1565" s="54"/>
      <c r="O1565" s="54"/>
      <c r="P1565" s="54"/>
      <c r="Q1565" s="55"/>
      <c r="R1565" s="55"/>
      <c r="S1565" s="55"/>
      <c r="T1565" s="55"/>
      <c r="U1565" s="52"/>
      <c r="V1565" s="56">
        <v>86</v>
      </c>
      <c r="W1565" s="56">
        <v>3</v>
      </c>
      <c r="X1565" s="56">
        <v>93</v>
      </c>
      <c r="Y1565" s="56">
        <f>VLOOKUP(D1565,Liikennemalli24!$D$2:$F$1804,2,FALSE)</f>
        <v>18</v>
      </c>
      <c r="Z1565" s="57">
        <f>VLOOKUP(D1565,Liikennemalli24!$D$2:$F$1804,3,FALSE)</f>
        <v>0.79600000000000004</v>
      </c>
      <c r="AA1565" s="178">
        <f>IF(G1565=1,VLOOKUP(C1565,Liikennemalli!$D$6:$H$1921,2,FALSE),"-")</f>
        <v>0</v>
      </c>
      <c r="AB1565" s="197">
        <f>IF(G1565=1,VLOOKUP(C1565,Liikennemalli!$D$6:$H$1921,3,FALSE),"-")</f>
        <v>0</v>
      </c>
      <c r="AC1565" s="134">
        <f>IF(E1565=1,VLOOKUP(Työfile_2024!D1565,'2015'!$F$12:$X$1887,18,FALSE),"-")</f>
        <v>16</v>
      </c>
      <c r="AD1565" s="127">
        <f>IF(E1565=1,VLOOKUP(Työfile_2024!D1565,'2015'!$F$12:$X$1887,19,FALSE),"-")</f>
        <v>0.42</v>
      </c>
      <c r="AI1565" s="127">
        <f>IF(E1565=1,VLOOKUP(Työfile_2024!D1565,'2015'!$F$12:$AB$1887,20,FALSE),"-")</f>
        <v>0</v>
      </c>
      <c r="AJ1565" s="127">
        <f>IF(E1565=1,VLOOKUP(Työfile_2024!D1565,'2015'!$F$12:$AB$1887,21,FALSE),"-")</f>
        <v>0</v>
      </c>
      <c r="AK1565" s="127">
        <f>IF(E1565=1,VLOOKUP(Työfile_2024!D1565,'2015'!$F$12:$AB$1887,22,FALSE),"-")</f>
        <v>0</v>
      </c>
      <c r="AL1565" s="127">
        <f>IF(E1565=1,VLOOKUP(Työfile_2024!D1565,'2015'!$F$12:$AB$1887,23,FALSE),"-")</f>
        <v>0</v>
      </c>
      <c r="AM1565" s="56">
        <f>VLOOKUP(Työfile_2024!D1565,Tmatkat_20km_tarkasteltava_verk!$C$2:$D$1804,2,FALSE)</f>
        <v>10</v>
      </c>
      <c r="AN1565" s="148">
        <f t="shared" si="408"/>
        <v>0.11627906976744186</v>
      </c>
      <c r="AO1565" s="178">
        <f>IF(E1565=1,VLOOKUP(Työfile_2024!D1565,'2015'!$F$12:$AC$1887,24,FALSE),"-")</f>
        <v>3</v>
      </c>
      <c r="AP1565" s="52">
        <f>VLOOKUP(D1565,Tarkasteltava_verkko_2024_harva!$E$2:$I$1804,5,FALSE)</f>
        <v>0</v>
      </c>
      <c r="AQ1565" s="52">
        <f>VLOOKUP(D1565,Tarkasteltava_verkko_2024_harva!$E$2:$I$1804,4,FALSE)</f>
        <v>0</v>
      </c>
      <c r="AR1565" s="148">
        <v>0</v>
      </c>
      <c r="AS1565" s="170" t="str">
        <f>IFERROR(VLOOKUP(C1565,'2015'!$C$12:$AG$1887,30,FALSE),"-")</f>
        <v/>
      </c>
      <c r="AT1565" s="148">
        <v>0</v>
      </c>
      <c r="AU1565" s="170">
        <f>IFERROR(VLOOKUP(C1565,'2015'!$C$12:$AG$1887,31,FALSE),"-")</f>
        <v>0</v>
      </c>
      <c r="AV1565" s="106"/>
      <c r="AW1565" s="63">
        <f>IFERROR(VLOOKUP(C1565,Merkittävyysluokitus!$A$2:$J$1705,10,FALSE),"-")</f>
        <v>4</v>
      </c>
      <c r="AX1565" s="175">
        <f>IFERROR(VLOOKUP(C1565,Merkittävyysluokitus!$A$2:$J$1705,6,FALSE),"-")</f>
        <v>1.3173150684931505</v>
      </c>
      <c r="AY1565" s="175">
        <f>IFERROR(VLOOKUP(C1565,Merkittävyysluokitus!$A$2:$J$1705,7,FALSE),"-")</f>
        <v>0.31466666666666665</v>
      </c>
      <c r="AZ1565" s="175">
        <f>IFERROR(VLOOKUP(C1565,Merkittävyysluokitus!$A$2:$J$1705,8,FALSE),"-")</f>
        <v>0.50264840182648396</v>
      </c>
      <c r="BA1565" s="175">
        <f>IFERROR(VLOOKUP(C1565,Merkittävyysluokitus!$A$2:$J$1705,9,FALSE),"-")</f>
        <v>0.5</v>
      </c>
      <c r="BB1565" s="203"/>
      <c r="BC1565" s="203" t="str">
        <f t="shared" si="409"/>
        <v/>
      </c>
      <c r="BD1565" s="39" t="str">
        <f t="shared" si="403"/>
        <v>musta</v>
      </c>
      <c r="BE1565" s="68" t="str">
        <f t="shared" si="404"/>
        <v>musta</v>
      </c>
      <c r="BF1565" s="68" t="str">
        <f t="shared" si="405"/>
        <v>musta</v>
      </c>
      <c r="BG1565" s="68" t="str">
        <f t="shared" si="406"/>
        <v>musta</v>
      </c>
      <c r="BH1565" s="208" t="str">
        <f t="shared" si="407"/>
        <v>musta</v>
      </c>
      <c r="BI1565" s="39"/>
      <c r="BJ1565" s="39" t="str">
        <f>IF(F1565="ei löydy","uusi tie",IF(E1565=0,"tieosoite muuttunut",IF(E1565=1,VLOOKUP(D1565,'2015'!$F$12:$AL$1887,31,FALSE),"-")))</f>
        <v>musta</v>
      </c>
      <c r="BK1565" s="67" t="str">
        <f>IF(E1565=1,VLOOKUP(D1565,'2015'!$F$12:$AL$1887,32,FALSE),"-")</f>
        <v>musta</v>
      </c>
      <c r="BL1565" s="39" t="str">
        <f>IF(F1565="ei löydy","uusi tie",IF(E1565=0,"tieosoite muuttunut",IF(E1565=1,VLOOKUP(D1565,'2015'!$F$12:$AL$1887,33,FALSE),"-")))</f>
        <v>musta</v>
      </c>
      <c r="BM1565" s="39"/>
      <c r="BN1565" s="217" t="str">
        <f>VLOOKUP(D1565,'2015'!$F$12:$AL$1887,33,FALSE)</f>
        <v>musta</v>
      </c>
      <c r="BO1565" s="39"/>
      <c r="BP1565" s="115" t="s">
        <v>10</v>
      </c>
      <c r="BQ1565" s="30"/>
      <c r="BS1565" s="5"/>
      <c r="BU1565" s="37"/>
      <c r="BV1565" s="30" t="s">
        <v>10</v>
      </c>
      <c r="BX1565" t="str">
        <f>IF(E1565=1,VLOOKUP(D1565,'2015'!$F$12:$AX$1887,43,FALSE),"-")</f>
        <v>musta</v>
      </c>
      <c r="BY1565" t="str">
        <f>IF(E1565=1,VLOOKUP(D1565,'2015'!$F$12:$AX$1887,44,FALSE),"-")</f>
        <v>musta</v>
      </c>
      <c r="BZ1565" t="str">
        <f>IF(E1565=1,VLOOKUP(D1565,'2015'!$F$12:$AX$1887,45,FALSE),"-")</f>
        <v>musta</v>
      </c>
      <c r="CA1565" s="31">
        <f t="shared" si="412"/>
        <v>1</v>
      </c>
      <c r="CB1565" s="31">
        <f t="shared" si="413"/>
        <v>1</v>
      </c>
      <c r="CC1565" s="31">
        <f t="shared" si="414"/>
        <v>0</v>
      </c>
      <c r="CD1565" s="31">
        <f t="shared" si="415"/>
        <v>0</v>
      </c>
      <c r="CE1565" s="31">
        <f t="shared" si="416"/>
        <v>0</v>
      </c>
      <c r="CO1565" s="2" t="s">
        <v>35</v>
      </c>
      <c r="CP1565" s="2" t="s">
        <v>35</v>
      </c>
    </row>
    <row r="1566" spans="1:94" ht="15.75" thickBot="1" x14ac:dyDescent="0.3">
      <c r="A1566" s="50"/>
      <c r="B1566" s="50"/>
      <c r="C1566" s="50" t="str">
        <f t="shared" si="410"/>
        <v>13826_2_5267</v>
      </c>
      <c r="D1566" s="51" t="str">
        <f t="shared" si="411"/>
        <v>13826_2</v>
      </c>
      <c r="E1566" s="224">
        <f>IFERROR(VLOOKUP(C1566,'2015'!$C$12:$D$1887,2,FALSE),0)</f>
        <v>1</v>
      </c>
      <c r="F1566" s="51">
        <f>IFERROR(K1566-IFERROR(VLOOKUP(D1566,'2015'!$F$12:$I$1887,4,FALSE),"ei löydy"),"ei löydy")</f>
        <v>0</v>
      </c>
      <c r="G1566" s="224">
        <f>IFERROR(VLOOKUP(Työfile_2024!C1566,Liikennemalli!$D$6:$G$1921,4,FALSE),0)</f>
        <v>1</v>
      </c>
      <c r="H1566" s="225">
        <f>K1566-IFERROR(VLOOKUP(Työfile_2024!D1566,Liikennemalli!$C$6:$H$1921,6,FALSE),"ei löydy")</f>
        <v>0</v>
      </c>
      <c r="I1566" s="80">
        <v>13826</v>
      </c>
      <c r="J1566" s="52">
        <v>2</v>
      </c>
      <c r="K1566" s="52">
        <v>5267</v>
      </c>
      <c r="L1566" s="53"/>
      <c r="M1566" s="54"/>
      <c r="N1566" s="54"/>
      <c r="O1566" s="54"/>
      <c r="P1566" s="54"/>
      <c r="Q1566" s="55"/>
      <c r="R1566" s="55"/>
      <c r="S1566" s="55"/>
      <c r="T1566" s="55"/>
      <c r="U1566" s="52"/>
      <c r="V1566" s="56">
        <v>212.4476931839757</v>
      </c>
      <c r="W1566" s="56">
        <v>9.7438769698120371</v>
      </c>
      <c r="X1566" s="56">
        <v>224.50560091133474</v>
      </c>
      <c r="Y1566" s="56">
        <f>VLOOKUP(D1566,Liikennemalli24!$D$2:$F$1804,2,FALSE)</f>
        <v>44</v>
      </c>
      <c r="Z1566" s="57">
        <f>VLOOKUP(D1566,Liikennemalli24!$D$2:$F$1804,3,FALSE)</f>
        <v>0.95099999999999996</v>
      </c>
      <c r="AA1566" s="178">
        <f>IF(G1566=1,VLOOKUP(C1566,Liikennemalli!$D$6:$H$1921,2,FALSE),"-")</f>
        <v>0</v>
      </c>
      <c r="AB1566" s="197">
        <f>IF(G1566=1,VLOOKUP(C1566,Liikennemalli!$D$6:$H$1921,3,FALSE),"-")</f>
        <v>0</v>
      </c>
      <c r="AC1566" s="134">
        <f>IF(E1566=1,VLOOKUP(Työfile_2024!D1566,'2015'!$F$12:$X$1887,18,FALSE),"-")</f>
        <v>66</v>
      </c>
      <c r="AD1566" s="127">
        <f>IF(E1566=1,VLOOKUP(Työfile_2024!D1566,'2015'!$F$12:$X$1887,19,FALSE),"-")</f>
        <v>0.4</v>
      </c>
      <c r="AI1566" s="127">
        <f>IF(E1566=1,VLOOKUP(Työfile_2024!D1566,'2015'!$F$12:$AB$1887,20,FALSE),"-")</f>
        <v>0</v>
      </c>
      <c r="AJ1566" s="127">
        <f>IF(E1566=1,VLOOKUP(Työfile_2024!D1566,'2015'!$F$12:$AB$1887,21,FALSE),"-")</f>
        <v>0</v>
      </c>
      <c r="AK1566" s="127">
        <f>IF(E1566=1,VLOOKUP(Työfile_2024!D1566,'2015'!$F$12:$AB$1887,22,FALSE),"-")</f>
        <v>0</v>
      </c>
      <c r="AL1566" s="127">
        <f>IF(E1566=1,VLOOKUP(Työfile_2024!D1566,'2015'!$F$12:$AB$1887,23,FALSE),"-")</f>
        <v>0</v>
      </c>
      <c r="AM1566" s="56">
        <f>VLOOKUP(Työfile_2024!D1566,Tmatkat_20km_tarkasteltava_verk!$C$2:$D$1804,2,FALSE)</f>
        <v>31</v>
      </c>
      <c r="AN1566" s="148">
        <f t="shared" si="408"/>
        <v>0.145918270683008</v>
      </c>
      <c r="AO1566" s="178">
        <f>IF(E1566=1,VLOOKUP(Työfile_2024!D1566,'2015'!$F$12:$AC$1887,24,FALSE),"-")</f>
        <v>3</v>
      </c>
      <c r="AP1566" s="52">
        <f>VLOOKUP(D1566,Tarkasteltava_verkko_2024_harva!$E$2:$I$1804,5,FALSE)</f>
        <v>0</v>
      </c>
      <c r="AQ1566" s="52">
        <f>VLOOKUP(D1566,Tarkasteltava_verkko_2024_harva!$E$2:$I$1804,4,FALSE)</f>
        <v>0</v>
      </c>
      <c r="AR1566" s="148">
        <v>0</v>
      </c>
      <c r="AS1566" s="170" t="str">
        <f>IFERROR(VLOOKUP(C1566,'2015'!$C$12:$AG$1887,30,FALSE),"-")</f>
        <v/>
      </c>
      <c r="AT1566" s="148">
        <v>0</v>
      </c>
      <c r="AU1566" s="170">
        <f>IFERROR(VLOOKUP(C1566,'2015'!$C$12:$AG$1887,31,FALSE),"-")</f>
        <v>0</v>
      </c>
      <c r="AV1566" s="106"/>
      <c r="AW1566" s="63">
        <f>IFERROR(VLOOKUP(C1566,Merkittävyysluokitus!$A$2:$J$1705,10,FALSE),"-")</f>
        <v>4</v>
      </c>
      <c r="AX1566" s="175">
        <f>IFERROR(VLOOKUP(C1566,Merkittävyysluokitus!$A$2:$J$1705,6,FALSE),"-")</f>
        <v>2.1637668984594063</v>
      </c>
      <c r="AY1566" s="175">
        <f>IFERROR(VLOOKUP(C1566,Merkittävyysluokitus!$A$2:$J$1705,7,FALSE),"-")</f>
        <v>0.78067641288526035</v>
      </c>
      <c r="AZ1566" s="175">
        <f>IFERROR(VLOOKUP(C1566,Merkittävyysluokitus!$A$2:$J$1705,8,FALSE),"-")</f>
        <v>0.88309048557414571</v>
      </c>
      <c r="BA1566" s="175">
        <f>IFERROR(VLOOKUP(C1566,Merkittävyysluokitus!$A$2:$J$1705,9,FALSE),"-")</f>
        <v>0.5</v>
      </c>
      <c r="BB1566" s="203"/>
      <c r="BC1566" s="203" t="str">
        <f t="shared" si="409"/>
        <v/>
      </c>
      <c r="BD1566" s="39" t="str">
        <f t="shared" si="403"/>
        <v>musta</v>
      </c>
      <c r="BE1566" s="68" t="str">
        <f t="shared" si="404"/>
        <v>musta</v>
      </c>
      <c r="BF1566" s="68" t="str">
        <f t="shared" si="405"/>
        <v>musta</v>
      </c>
      <c r="BG1566" s="68" t="str">
        <f t="shared" si="406"/>
        <v>musta</v>
      </c>
      <c r="BH1566" s="208" t="str">
        <f t="shared" si="407"/>
        <v>musta</v>
      </c>
      <c r="BI1566" s="39"/>
      <c r="BJ1566" s="39" t="str">
        <f>IF(F1566="ei löydy","uusi tie",IF(E1566=0,"tieosoite muuttunut",IF(E1566=1,VLOOKUP(D1566,'2015'!$F$12:$AL$1887,31,FALSE),"-")))</f>
        <v>musta</v>
      </c>
      <c r="BK1566" s="67" t="str">
        <f>IF(E1566=1,VLOOKUP(D1566,'2015'!$F$12:$AL$1887,32,FALSE),"-")</f>
        <v>musta</v>
      </c>
      <c r="BL1566" s="39" t="str">
        <f>IF(F1566="ei löydy","uusi tie",IF(E1566=0,"tieosoite muuttunut",IF(E1566=1,VLOOKUP(D1566,'2015'!$F$12:$AL$1887,33,FALSE),"-")))</f>
        <v>musta</v>
      </c>
      <c r="BM1566" s="39"/>
      <c r="BN1566" s="217" t="str">
        <f>VLOOKUP(D1566,'2015'!$F$12:$AL$1887,33,FALSE)</f>
        <v>musta</v>
      </c>
      <c r="BO1566" s="39"/>
      <c r="BP1566" s="115" t="s">
        <v>10</v>
      </c>
      <c r="BQ1566" s="30"/>
      <c r="BS1566" s="5"/>
      <c r="BU1566" s="37"/>
      <c r="BV1566" s="30" t="s">
        <v>10</v>
      </c>
      <c r="BX1566" t="str">
        <f>IF(E1566=1,VLOOKUP(D1566,'2015'!$F$12:$AX$1887,43,FALSE),"-")</f>
        <v>musta</v>
      </c>
      <c r="BY1566" t="str">
        <f>IF(E1566=1,VLOOKUP(D1566,'2015'!$F$12:$AX$1887,44,FALSE),"-")</f>
        <v>musta</v>
      </c>
      <c r="BZ1566" t="str">
        <f>IF(E1566=1,VLOOKUP(D1566,'2015'!$F$12:$AX$1887,45,FALSE),"-")</f>
        <v>musta</v>
      </c>
      <c r="CA1566" s="31">
        <f t="shared" si="412"/>
        <v>1</v>
      </c>
      <c r="CB1566" s="31">
        <f t="shared" si="413"/>
        <v>1</v>
      </c>
      <c r="CC1566" s="31">
        <f t="shared" si="414"/>
        <v>0</v>
      </c>
      <c r="CD1566" s="31">
        <f t="shared" si="415"/>
        <v>0</v>
      </c>
      <c r="CE1566" s="31">
        <f t="shared" si="416"/>
        <v>0</v>
      </c>
      <c r="CO1566" s="2" t="s">
        <v>35</v>
      </c>
      <c r="CP1566" s="2" t="s">
        <v>35</v>
      </c>
    </row>
    <row r="1567" spans="1:94" ht="15.75" thickBot="1" x14ac:dyDescent="0.3">
      <c r="A1567" s="50"/>
      <c r="B1567" s="50"/>
      <c r="C1567" s="50" t="str">
        <f t="shared" si="410"/>
        <v>13827_1_4837</v>
      </c>
      <c r="D1567" s="51" t="str">
        <f t="shared" si="411"/>
        <v>13827_1</v>
      </c>
      <c r="E1567" s="224">
        <f>IFERROR(VLOOKUP(C1567,'2015'!$C$12:$D$1887,2,FALSE),0)</f>
        <v>1</v>
      </c>
      <c r="F1567" s="51">
        <f>IFERROR(K1567-IFERROR(VLOOKUP(D1567,'2015'!$F$12:$I$1887,4,FALSE),"ei löydy"),"ei löydy")</f>
        <v>0</v>
      </c>
      <c r="G1567" s="224">
        <f>IFERROR(VLOOKUP(Työfile_2024!C1567,Liikennemalli!$D$6:$G$1921,4,FALSE),0)</f>
        <v>1</v>
      </c>
      <c r="H1567" s="225">
        <f>K1567-IFERROR(VLOOKUP(Työfile_2024!D1567,Liikennemalli!$C$6:$H$1921,6,FALSE),"ei löydy")</f>
        <v>0</v>
      </c>
      <c r="I1567" s="80">
        <v>13827</v>
      </c>
      <c r="J1567" s="52">
        <v>1</v>
      </c>
      <c r="K1567" s="52">
        <v>4837</v>
      </c>
      <c r="L1567" s="53"/>
      <c r="M1567" s="54"/>
      <c r="N1567" s="54"/>
      <c r="O1567" s="54"/>
      <c r="P1567" s="54"/>
      <c r="Q1567" s="55"/>
      <c r="R1567" s="55"/>
      <c r="S1567" s="55"/>
      <c r="T1567" s="55"/>
      <c r="U1567" s="52"/>
      <c r="V1567" s="56">
        <v>37</v>
      </c>
      <c r="W1567" s="56">
        <v>3</v>
      </c>
      <c r="X1567" s="56">
        <v>36</v>
      </c>
      <c r="Y1567" s="56">
        <f>VLOOKUP(D1567,Liikennemalli24!$D$2:$F$1804,2,FALSE)</f>
        <v>73</v>
      </c>
      <c r="Z1567" s="57">
        <f>VLOOKUP(D1567,Liikennemalli24!$D$2:$F$1804,3,FALSE)</f>
        <v>0.95799999999999996</v>
      </c>
      <c r="AA1567" s="178">
        <f>IF(G1567=1,VLOOKUP(C1567,Liikennemalli!$D$6:$H$1921,2,FALSE),"-")</f>
        <v>0</v>
      </c>
      <c r="AB1567" s="197">
        <f>IF(G1567=1,VLOOKUP(C1567,Liikennemalli!$D$6:$H$1921,3,FALSE),"-")</f>
        <v>0</v>
      </c>
      <c r="AC1567" s="134">
        <f>IF(E1567=1,VLOOKUP(Työfile_2024!D1567,'2015'!$F$12:$X$1887,18,FALSE),"-")</f>
        <v>24</v>
      </c>
      <c r="AD1567" s="127">
        <f>IF(E1567=1,VLOOKUP(Työfile_2024!D1567,'2015'!$F$12:$X$1887,19,FALSE),"-")</f>
        <v>0.71</v>
      </c>
      <c r="AI1567" s="127">
        <f>IF(E1567=1,VLOOKUP(Työfile_2024!D1567,'2015'!$F$12:$AB$1887,20,FALSE),"-")</f>
        <v>0</v>
      </c>
      <c r="AJ1567" s="127">
        <f>IF(E1567=1,VLOOKUP(Työfile_2024!D1567,'2015'!$F$12:$AB$1887,21,FALSE),"-")</f>
        <v>0</v>
      </c>
      <c r="AK1567" s="127">
        <f>IF(E1567=1,VLOOKUP(Työfile_2024!D1567,'2015'!$F$12:$AB$1887,22,FALSE),"-")</f>
        <v>0</v>
      </c>
      <c r="AL1567" s="127">
        <f>IF(E1567=1,VLOOKUP(Työfile_2024!D1567,'2015'!$F$12:$AB$1887,23,FALSE),"-")</f>
        <v>0</v>
      </c>
      <c r="AM1567" s="56">
        <f>VLOOKUP(Työfile_2024!D1567,Tmatkat_20km_tarkasteltava_verk!$C$2:$D$1804,2,FALSE)</f>
        <v>20</v>
      </c>
      <c r="AN1567" s="148">
        <f t="shared" si="408"/>
        <v>0.54054054054054057</v>
      </c>
      <c r="AO1567" s="178">
        <f>IF(E1567=1,VLOOKUP(Työfile_2024!D1567,'2015'!$F$12:$AC$1887,24,FALSE),"-")</f>
        <v>4</v>
      </c>
      <c r="AP1567" s="52">
        <f>VLOOKUP(D1567,Tarkasteltava_verkko_2024_harva!$E$2:$I$1804,5,FALSE)</f>
        <v>0</v>
      </c>
      <c r="AQ1567" s="52">
        <f>VLOOKUP(D1567,Tarkasteltava_verkko_2024_harva!$E$2:$I$1804,4,FALSE)</f>
        <v>0</v>
      </c>
      <c r="AR1567" s="148">
        <v>0</v>
      </c>
      <c r="AS1567" s="170" t="str">
        <f>IFERROR(VLOOKUP(C1567,'2015'!$C$12:$AG$1887,30,FALSE),"-")</f>
        <v/>
      </c>
      <c r="AT1567" s="148">
        <v>0</v>
      </c>
      <c r="AU1567" s="170">
        <f>IFERROR(VLOOKUP(C1567,'2015'!$C$12:$AG$1887,31,FALSE),"-")</f>
        <v>0</v>
      </c>
      <c r="AV1567" s="106"/>
      <c r="AW1567" s="63">
        <f>IFERROR(VLOOKUP(C1567,Merkittävyysluokitus!$A$2:$J$1705,10,FALSE),"-")</f>
        <v>4</v>
      </c>
      <c r="AX1567" s="175">
        <f>IFERROR(VLOOKUP(C1567,Merkittävyysluokitus!$A$2:$J$1705,6,FALSE),"-")</f>
        <v>1.2023622526636224</v>
      </c>
      <c r="AY1567" s="175">
        <f>IFERROR(VLOOKUP(C1567,Merkittävyysluokitus!$A$2:$J$1705,7,FALSE),"-")</f>
        <v>0.18433333333333329</v>
      </c>
      <c r="AZ1567" s="175">
        <f>IFERROR(VLOOKUP(C1567,Merkittävyysluokitus!$A$2:$J$1705,8,FALSE),"-")</f>
        <v>0.51802891933028916</v>
      </c>
      <c r="BA1567" s="175">
        <f>IFERROR(VLOOKUP(C1567,Merkittävyysluokitus!$A$2:$J$1705,9,FALSE),"-")</f>
        <v>0.5</v>
      </c>
      <c r="BB1567" s="203"/>
      <c r="BC1567" s="203" t="str">
        <f t="shared" si="409"/>
        <v/>
      </c>
      <c r="BD1567" s="39" t="str">
        <f t="shared" si="403"/>
        <v>musta</v>
      </c>
      <c r="BE1567" s="68" t="str">
        <f t="shared" si="404"/>
        <v>musta</v>
      </c>
      <c r="BF1567" s="68" t="str">
        <f t="shared" si="405"/>
        <v>musta</v>
      </c>
      <c r="BG1567" s="68" t="str">
        <f t="shared" si="406"/>
        <v>musta</v>
      </c>
      <c r="BH1567" s="208" t="str">
        <f t="shared" si="407"/>
        <v>musta</v>
      </c>
      <c r="BI1567" s="39"/>
      <c r="BJ1567" s="39" t="str">
        <f>IF(F1567="ei löydy","uusi tie",IF(E1567=0,"tieosoite muuttunut",IF(E1567=1,VLOOKUP(D1567,'2015'!$F$12:$AL$1887,31,FALSE),"-")))</f>
        <v>musta</v>
      </c>
      <c r="BK1567" s="67" t="str">
        <f>IF(E1567=1,VLOOKUP(D1567,'2015'!$F$12:$AL$1887,32,FALSE),"-")</f>
        <v>musta</v>
      </c>
      <c r="BL1567" s="39" t="str">
        <f>IF(F1567="ei löydy","uusi tie",IF(E1567=0,"tieosoite muuttunut",IF(E1567=1,VLOOKUP(D1567,'2015'!$F$12:$AL$1887,33,FALSE),"-")))</f>
        <v>musta</v>
      </c>
      <c r="BM1567" s="39"/>
      <c r="BN1567" s="217" t="str">
        <f>VLOOKUP(D1567,'2015'!$F$12:$AL$1887,33,FALSE)</f>
        <v>musta</v>
      </c>
      <c r="BO1567" s="39"/>
      <c r="BP1567" s="115" t="s">
        <v>10</v>
      </c>
      <c r="BQ1567" s="30"/>
      <c r="BS1567" s="5"/>
      <c r="BU1567" s="37"/>
      <c r="BV1567" s="30" t="s">
        <v>10</v>
      </c>
      <c r="BX1567" t="str">
        <f>IF(E1567=1,VLOOKUP(D1567,'2015'!$F$12:$AX$1887,43,FALSE),"-")</f>
        <v>musta</v>
      </c>
      <c r="BY1567" t="str">
        <f>IF(E1567=1,VLOOKUP(D1567,'2015'!$F$12:$AX$1887,44,FALSE),"-")</f>
        <v>musta</v>
      </c>
      <c r="BZ1567" t="str">
        <f>IF(E1567=1,VLOOKUP(D1567,'2015'!$F$12:$AX$1887,45,FALSE),"-")</f>
        <v>musta</v>
      </c>
      <c r="CA1567" s="31">
        <f t="shared" si="412"/>
        <v>10</v>
      </c>
      <c r="CB1567" s="31">
        <f t="shared" si="413"/>
        <v>10</v>
      </c>
      <c r="CC1567" s="31">
        <f t="shared" si="414"/>
        <v>0</v>
      </c>
      <c r="CD1567" s="31">
        <f t="shared" si="415"/>
        <v>0</v>
      </c>
      <c r="CE1567" s="31">
        <f t="shared" si="416"/>
        <v>0</v>
      </c>
      <c r="CO1567" s="2" t="s">
        <v>35</v>
      </c>
      <c r="CP1567" s="2" t="s">
        <v>35</v>
      </c>
    </row>
    <row r="1568" spans="1:94" ht="15.75" thickBot="1" x14ac:dyDescent="0.3">
      <c r="A1568" s="50"/>
      <c r="B1568" s="50"/>
      <c r="C1568" s="50" t="str">
        <f t="shared" si="410"/>
        <v>13829_1_7610</v>
      </c>
      <c r="D1568" s="51" t="str">
        <f t="shared" si="411"/>
        <v>13829_1</v>
      </c>
      <c r="E1568" s="224">
        <f>IFERROR(VLOOKUP(C1568,'2015'!$C$12:$D$1887,2,FALSE),0)</f>
        <v>1</v>
      </c>
      <c r="F1568" s="51">
        <f>IFERROR(K1568-IFERROR(VLOOKUP(D1568,'2015'!$F$12:$I$1887,4,FALSE),"ei löydy"),"ei löydy")</f>
        <v>0</v>
      </c>
      <c r="G1568" s="224">
        <f>IFERROR(VLOOKUP(Työfile_2024!C1568,Liikennemalli!$D$6:$G$1921,4,FALSE),0)</f>
        <v>1</v>
      </c>
      <c r="H1568" s="225">
        <f>K1568-IFERROR(VLOOKUP(Työfile_2024!D1568,Liikennemalli!$C$6:$H$1921,6,FALSE),"ei löydy")</f>
        <v>0</v>
      </c>
      <c r="I1568" s="80">
        <v>13829</v>
      </c>
      <c r="J1568" s="52">
        <v>1</v>
      </c>
      <c r="K1568" s="52">
        <v>7610</v>
      </c>
      <c r="L1568" s="53"/>
      <c r="M1568" s="54"/>
      <c r="N1568" s="54"/>
      <c r="O1568" s="54"/>
      <c r="P1568" s="54"/>
      <c r="Q1568" s="55"/>
      <c r="R1568" s="55"/>
      <c r="S1568" s="55"/>
      <c r="T1568" s="55"/>
      <c r="U1568" s="52"/>
      <c r="V1568" s="56">
        <v>114.44415243101183</v>
      </c>
      <c r="W1568" s="56">
        <v>11.591064388961891</v>
      </c>
      <c r="X1568" s="56">
        <v>118.07674113009199</v>
      </c>
      <c r="Y1568" s="56">
        <f>VLOOKUP(D1568,Liikennemalli24!$D$2:$F$1804,2,FALSE)</f>
        <v>28</v>
      </c>
      <c r="Z1568" s="57">
        <f>VLOOKUP(D1568,Liikennemalli24!$D$2:$F$1804,3,FALSE)</f>
        <v>0.495</v>
      </c>
      <c r="AA1568" s="178">
        <f>IF(G1568=1,VLOOKUP(C1568,Liikennemalli!$D$6:$H$1921,2,FALSE),"-")</f>
        <v>61.564969890795403</v>
      </c>
      <c r="AB1568" s="197">
        <f>IF(G1568=1,VLOOKUP(C1568,Liikennemalli!$D$6:$H$1921,3,FALSE),"-")</f>
        <v>0.389864649388796</v>
      </c>
      <c r="AC1568" s="134">
        <f>IF(E1568=1,VLOOKUP(Työfile_2024!D1568,'2015'!$F$12:$X$1887,18,FALSE),"-")</f>
        <v>0</v>
      </c>
      <c r="AD1568" s="127">
        <f>IF(E1568=1,VLOOKUP(Työfile_2024!D1568,'2015'!$F$12:$X$1887,19,FALSE),"-")</f>
        <v>0</v>
      </c>
      <c r="AI1568" s="127">
        <f>IF(E1568=1,VLOOKUP(Työfile_2024!D1568,'2015'!$F$12:$AB$1887,20,FALSE),"-")</f>
        <v>0</v>
      </c>
      <c r="AJ1568" s="127">
        <f>IF(E1568=1,VLOOKUP(Työfile_2024!D1568,'2015'!$F$12:$AB$1887,21,FALSE),"-")</f>
        <v>0</v>
      </c>
      <c r="AK1568" s="127">
        <f>IF(E1568=1,VLOOKUP(Työfile_2024!D1568,'2015'!$F$12:$AB$1887,22,FALSE),"-")</f>
        <v>0</v>
      </c>
      <c r="AL1568" s="127">
        <f>IF(E1568=1,VLOOKUP(Työfile_2024!D1568,'2015'!$F$12:$AB$1887,23,FALSE),"-")</f>
        <v>0</v>
      </c>
      <c r="AM1568" s="56">
        <f>VLOOKUP(Työfile_2024!D1568,Tmatkat_20km_tarkasteltava_verk!$C$2:$D$1804,2,FALSE)</f>
        <v>29</v>
      </c>
      <c r="AN1568" s="148">
        <f t="shared" si="408"/>
        <v>0.25339870481789373</v>
      </c>
      <c r="AO1568" s="178">
        <f>IF(E1568=1,VLOOKUP(Työfile_2024!D1568,'2015'!$F$12:$AC$1887,24,FALSE),"-")</f>
        <v>24</v>
      </c>
      <c r="AP1568" s="52">
        <f>VLOOKUP(D1568,Tarkasteltava_verkko_2024_harva!$E$2:$I$1804,5,FALSE)</f>
        <v>0</v>
      </c>
      <c r="AQ1568" s="52">
        <f>VLOOKUP(D1568,Tarkasteltava_verkko_2024_harva!$E$2:$I$1804,4,FALSE)</f>
        <v>0</v>
      </c>
      <c r="AR1568" s="148">
        <v>3.2851511169513799E-2</v>
      </c>
      <c r="AS1568" s="170">
        <f>IFERROR(VLOOKUP(C1568,'2015'!$C$12:$AG$1887,30,FALSE),"-")</f>
        <v>0</v>
      </c>
      <c r="AT1568" s="148">
        <v>0</v>
      </c>
      <c r="AU1568" s="170">
        <f>IFERROR(VLOOKUP(C1568,'2015'!$C$12:$AG$1887,31,FALSE),"-")</f>
        <v>0</v>
      </c>
      <c r="AV1568" s="106"/>
      <c r="AW1568" s="63">
        <f>IFERROR(VLOOKUP(C1568,Merkittävyysluokitus!$A$2:$J$1705,10,FALSE),"-")</f>
        <v>3</v>
      </c>
      <c r="AX1568" s="175">
        <f>IFERROR(VLOOKUP(C1568,Merkittävyysluokitus!$A$2:$J$1705,6,FALSE),"-")</f>
        <v>3.02436959000114</v>
      </c>
      <c r="AY1568" s="175">
        <f>IFERROR(VLOOKUP(C1568,Merkittävyysluokitus!$A$2:$J$1705,7,FALSE),"-")</f>
        <v>0.45999912395970216</v>
      </c>
      <c r="AZ1568" s="175">
        <f>IFERROR(VLOOKUP(C1568,Merkittävyysluokitus!$A$2:$J$1705,8,FALSE),"-")</f>
        <v>2.0643704660414377</v>
      </c>
      <c r="BA1568" s="175">
        <f>IFERROR(VLOOKUP(C1568,Merkittävyysluokitus!$A$2:$J$1705,9,FALSE),"-")</f>
        <v>0.5</v>
      </c>
      <c r="BB1568" s="203"/>
      <c r="BC1568" s="203" t="str">
        <f t="shared" si="409"/>
        <v/>
      </c>
      <c r="BD1568" s="39" t="str">
        <f t="shared" si="403"/>
        <v>musta</v>
      </c>
      <c r="BE1568" s="68" t="str">
        <f t="shared" si="404"/>
        <v>musta</v>
      </c>
      <c r="BF1568" s="68" t="str">
        <f t="shared" si="405"/>
        <v>musta</v>
      </c>
      <c r="BG1568" s="68" t="str">
        <f t="shared" si="406"/>
        <v>musta</v>
      </c>
      <c r="BH1568" s="208" t="str">
        <f t="shared" si="407"/>
        <v>musta</v>
      </c>
      <c r="BI1568" s="39"/>
      <c r="BJ1568" s="39" t="str">
        <f>IF(F1568="ei löydy","uusi tie",IF(E1568=0,"tieosoite muuttunut",IF(E1568=1,VLOOKUP(D1568,'2015'!$F$12:$AL$1887,31,FALSE),"-")))</f>
        <v>musta</v>
      </c>
      <c r="BK1568" s="67" t="str">
        <f>IF(E1568=1,VLOOKUP(D1568,'2015'!$F$12:$AL$1887,32,FALSE),"-")</f>
        <v>musta</v>
      </c>
      <c r="BL1568" s="39" t="str">
        <f>IF(F1568="ei löydy","uusi tie",IF(E1568=0,"tieosoite muuttunut",IF(E1568=1,VLOOKUP(D1568,'2015'!$F$12:$AL$1887,33,FALSE),"-")))</f>
        <v>musta</v>
      </c>
      <c r="BM1568" s="39"/>
      <c r="BN1568" s="217" t="str">
        <f>VLOOKUP(D1568,'2015'!$F$12:$AL$1887,33,FALSE)</f>
        <v>musta</v>
      </c>
      <c r="BO1568" s="39"/>
      <c r="BP1568" s="115" t="s">
        <v>10</v>
      </c>
      <c r="BQ1568" s="30"/>
      <c r="BS1568" s="5"/>
      <c r="BU1568" s="37"/>
      <c r="BV1568" s="30" t="s">
        <v>10</v>
      </c>
      <c r="BX1568">
        <f>IF(E1568=1,VLOOKUP(D1568,'2015'!$F$12:$AX$1887,43,FALSE),"-")</f>
        <v>0</v>
      </c>
      <c r="BY1568">
        <f>IF(E1568=1,VLOOKUP(D1568,'2015'!$F$12:$AX$1887,44,FALSE),"-")</f>
        <v>0</v>
      </c>
      <c r="BZ1568">
        <f>IF(E1568=1,VLOOKUP(D1568,'2015'!$F$12:$AX$1887,45,FALSE),"-")</f>
        <v>0</v>
      </c>
      <c r="CA1568" s="31">
        <f t="shared" si="412"/>
        <v>0</v>
      </c>
      <c r="CB1568" s="31">
        <f t="shared" si="413"/>
        <v>0</v>
      </c>
      <c r="CC1568" s="31">
        <f t="shared" si="414"/>
        <v>0</v>
      </c>
      <c r="CD1568" s="31">
        <f t="shared" si="415"/>
        <v>0</v>
      </c>
      <c r="CE1568" s="31">
        <f t="shared" si="416"/>
        <v>0</v>
      </c>
      <c r="CO1568" s="2" t="s">
        <v>35</v>
      </c>
      <c r="CP1568" s="2" t="s">
        <v>35</v>
      </c>
    </row>
    <row r="1569" spans="1:94" ht="15.75" thickBot="1" x14ac:dyDescent="0.3">
      <c r="A1569" s="50"/>
      <c r="B1569" s="50"/>
      <c r="C1569" s="50" t="str">
        <f t="shared" si="410"/>
        <v>13829_2_4066</v>
      </c>
      <c r="D1569" s="51" t="str">
        <f t="shared" si="411"/>
        <v>13829_2</v>
      </c>
      <c r="E1569" s="224">
        <f>IFERROR(VLOOKUP(C1569,'2015'!$C$12:$D$1887,2,FALSE),0)</f>
        <v>1</v>
      </c>
      <c r="F1569" s="51">
        <f>IFERROR(K1569-IFERROR(VLOOKUP(D1569,'2015'!$F$12:$I$1887,4,FALSE),"ei löydy"),"ei löydy")</f>
        <v>0</v>
      </c>
      <c r="G1569" s="224">
        <f>IFERROR(VLOOKUP(Työfile_2024!C1569,Liikennemalli!$D$6:$G$1921,4,FALSE),0)</f>
        <v>1</v>
      </c>
      <c r="H1569" s="225">
        <f>K1569-IFERROR(VLOOKUP(Työfile_2024!D1569,Liikennemalli!$C$6:$H$1921,6,FALSE),"ei löydy")</f>
        <v>0</v>
      </c>
      <c r="I1569" s="80">
        <v>13829</v>
      </c>
      <c r="J1569" s="52">
        <v>2</v>
      </c>
      <c r="K1569" s="52">
        <v>4066</v>
      </c>
      <c r="L1569" s="53"/>
      <c r="M1569" s="54"/>
      <c r="N1569" s="54"/>
      <c r="O1569" s="54"/>
      <c r="P1569" s="54"/>
      <c r="Q1569" s="55"/>
      <c r="R1569" s="55"/>
      <c r="S1569" s="55"/>
      <c r="T1569" s="55"/>
      <c r="U1569" s="52"/>
      <c r="V1569" s="56">
        <v>48</v>
      </c>
      <c r="W1569" s="56">
        <v>7</v>
      </c>
      <c r="X1569" s="56">
        <v>48</v>
      </c>
      <c r="Y1569" s="56">
        <f>VLOOKUP(D1569,Liikennemalli24!$D$2:$F$1804,2,FALSE)</f>
        <v>138</v>
      </c>
      <c r="Z1569" s="57">
        <f>VLOOKUP(D1569,Liikennemalli24!$D$2:$F$1804,3,FALSE)</f>
        <v>0.441</v>
      </c>
      <c r="AA1569" s="178">
        <f>IF(G1569=1,VLOOKUP(C1569,Liikennemalli!$D$6:$H$1921,2,FALSE),"-")</f>
        <v>0</v>
      </c>
      <c r="AB1569" s="197">
        <f>IF(G1569=1,VLOOKUP(C1569,Liikennemalli!$D$6:$H$1921,3,FALSE),"-")</f>
        <v>0</v>
      </c>
      <c r="AC1569" s="134">
        <f>IF(E1569=1,VLOOKUP(Työfile_2024!D1569,'2015'!$F$12:$X$1887,18,FALSE),"-")</f>
        <v>256</v>
      </c>
      <c r="AD1569" s="127">
        <f>IF(E1569=1,VLOOKUP(Työfile_2024!D1569,'2015'!$F$12:$X$1887,19,FALSE),"-")</f>
        <v>0.78</v>
      </c>
      <c r="AI1569" s="127">
        <f>IF(E1569=1,VLOOKUP(Työfile_2024!D1569,'2015'!$F$12:$AB$1887,20,FALSE),"-")</f>
        <v>0</v>
      </c>
      <c r="AJ1569" s="127">
        <f>IF(E1569=1,VLOOKUP(Työfile_2024!D1569,'2015'!$F$12:$AB$1887,21,FALSE),"-")</f>
        <v>0</v>
      </c>
      <c r="AK1569" s="127">
        <f>IF(E1569=1,VLOOKUP(Työfile_2024!D1569,'2015'!$F$12:$AB$1887,22,FALSE),"-")</f>
        <v>0</v>
      </c>
      <c r="AL1569" s="127">
        <f>IF(E1569=1,VLOOKUP(Työfile_2024!D1569,'2015'!$F$12:$AB$1887,23,FALSE),"-")</f>
        <v>0</v>
      </c>
      <c r="AM1569" s="56">
        <f>VLOOKUP(Työfile_2024!D1569,Tmatkat_20km_tarkasteltava_verk!$C$2:$D$1804,2,FALSE)</f>
        <v>36</v>
      </c>
      <c r="AN1569" s="148">
        <f t="shared" si="408"/>
        <v>0.75</v>
      </c>
      <c r="AO1569" s="178">
        <f>IF(E1569=1,VLOOKUP(Työfile_2024!D1569,'2015'!$F$12:$AC$1887,24,FALSE),"-")</f>
        <v>29</v>
      </c>
      <c r="AP1569" s="52">
        <f>VLOOKUP(D1569,Tarkasteltava_verkko_2024_harva!$E$2:$I$1804,5,FALSE)</f>
        <v>0</v>
      </c>
      <c r="AQ1569" s="52">
        <f>VLOOKUP(D1569,Tarkasteltava_verkko_2024_harva!$E$2:$I$1804,4,FALSE)</f>
        <v>0</v>
      </c>
      <c r="AR1569" s="148">
        <v>0</v>
      </c>
      <c r="AS1569" s="170" t="str">
        <f>IFERROR(VLOOKUP(C1569,'2015'!$C$12:$AG$1887,30,FALSE),"-")</f>
        <v/>
      </c>
      <c r="AT1569" s="148">
        <v>0</v>
      </c>
      <c r="AU1569" s="170">
        <f>IFERROR(VLOOKUP(C1569,'2015'!$C$12:$AG$1887,31,FALSE),"-")</f>
        <v>0</v>
      </c>
      <c r="AV1569" s="106"/>
      <c r="AW1569" s="63">
        <f>IFERROR(VLOOKUP(C1569,Merkittävyysluokitus!$A$2:$J$1705,10,FALSE),"-")</f>
        <v>4</v>
      </c>
      <c r="AX1569" s="175">
        <f>IFERROR(VLOOKUP(C1569,Merkittävyysluokitus!$A$2:$J$1705,6,FALSE),"-")</f>
        <v>2.4185426179604259</v>
      </c>
      <c r="AY1569" s="175">
        <f>IFERROR(VLOOKUP(C1569,Merkittävyysluokitus!$A$2:$J$1705,7,FALSE),"-")</f>
        <v>0.23733333333333331</v>
      </c>
      <c r="AZ1569" s="175">
        <f>IFERROR(VLOOKUP(C1569,Merkittävyysluokitus!$A$2:$J$1705,8,FALSE),"-")</f>
        <v>1.6812092846270925</v>
      </c>
      <c r="BA1569" s="175">
        <f>IFERROR(VLOOKUP(C1569,Merkittävyysluokitus!$A$2:$J$1705,9,FALSE),"-")</f>
        <v>0.5</v>
      </c>
      <c r="BB1569" s="203"/>
      <c r="BC1569" s="203" t="str">
        <f t="shared" si="409"/>
        <v/>
      </c>
      <c r="BD1569" s="39" t="str">
        <f t="shared" si="403"/>
        <v>musta</v>
      </c>
      <c r="BE1569" s="68" t="str">
        <f t="shared" si="404"/>
        <v>musta</v>
      </c>
      <c r="BF1569" s="68" t="str">
        <f t="shared" si="405"/>
        <v>musta</v>
      </c>
      <c r="BG1569" s="68" t="str">
        <f t="shared" si="406"/>
        <v>musta</v>
      </c>
      <c r="BH1569" s="208" t="str">
        <f t="shared" si="407"/>
        <v>musta</v>
      </c>
      <c r="BI1569" s="39"/>
      <c r="BJ1569" s="39" t="str">
        <f>IF(F1569="ei löydy","uusi tie",IF(E1569=0,"tieosoite muuttunut",IF(E1569=1,VLOOKUP(D1569,'2015'!$F$12:$AL$1887,31,FALSE),"-")))</f>
        <v>musta</v>
      </c>
      <c r="BK1569" s="67" t="str">
        <f>IF(E1569=1,VLOOKUP(D1569,'2015'!$F$12:$AL$1887,32,FALSE),"-")</f>
        <v>musta</v>
      </c>
      <c r="BL1569" s="39" t="str">
        <f>IF(F1569="ei löydy","uusi tie",IF(E1569=0,"tieosoite muuttunut",IF(E1569=1,VLOOKUP(D1569,'2015'!$F$12:$AL$1887,33,FALSE),"-")))</f>
        <v>musta</v>
      </c>
      <c r="BM1569" s="39"/>
      <c r="BN1569" s="217" t="str">
        <f>VLOOKUP(D1569,'2015'!$F$12:$AL$1887,33,FALSE)</f>
        <v>musta</v>
      </c>
      <c r="BO1569" s="39"/>
      <c r="BP1569" s="115" t="s">
        <v>10</v>
      </c>
      <c r="BQ1569" s="30"/>
      <c r="BS1569" s="5"/>
      <c r="BU1569" s="37"/>
      <c r="BV1569" s="30" t="s">
        <v>10</v>
      </c>
      <c r="BX1569" t="str">
        <f>IF(E1569=1,VLOOKUP(D1569,'2015'!$F$12:$AX$1887,43,FALSE),"-")</f>
        <v>musta</v>
      </c>
      <c r="BY1569" t="str">
        <f>IF(E1569=1,VLOOKUP(D1569,'2015'!$F$12:$AX$1887,44,FALSE),"-")</f>
        <v>musta</v>
      </c>
      <c r="BZ1569" t="str">
        <f>IF(E1569=1,VLOOKUP(D1569,'2015'!$F$12:$AX$1887,45,FALSE),"-")</f>
        <v>musta</v>
      </c>
      <c r="CA1569" s="31">
        <f t="shared" si="412"/>
        <v>10</v>
      </c>
      <c r="CB1569" s="31">
        <f t="shared" si="413"/>
        <v>10</v>
      </c>
      <c r="CC1569" s="31">
        <f t="shared" si="414"/>
        <v>0</v>
      </c>
      <c r="CD1569" s="31">
        <f t="shared" si="415"/>
        <v>0</v>
      </c>
      <c r="CE1569" s="31">
        <f t="shared" si="416"/>
        <v>0</v>
      </c>
      <c r="CO1569" s="2" t="s">
        <v>35</v>
      </c>
      <c r="CP1569" s="2" t="s">
        <v>35</v>
      </c>
    </row>
    <row r="1570" spans="1:94" ht="15.75" thickBot="1" x14ac:dyDescent="0.3">
      <c r="A1570" s="50"/>
      <c r="B1570" s="50"/>
      <c r="C1570" s="50" t="str">
        <f t="shared" si="410"/>
        <v>13830_1_1225</v>
      </c>
      <c r="D1570" s="51" t="str">
        <f t="shared" si="411"/>
        <v>13830_1</v>
      </c>
      <c r="E1570" s="224">
        <f>IFERROR(VLOOKUP(C1570,'2015'!$C$12:$D$1887,2,FALSE),0)</f>
        <v>1</v>
      </c>
      <c r="F1570" s="51">
        <f>IFERROR(K1570-IFERROR(VLOOKUP(D1570,'2015'!$F$12:$I$1887,4,FALSE),"ei löydy"),"ei löydy")</f>
        <v>0</v>
      </c>
      <c r="G1570" s="224">
        <f>IFERROR(VLOOKUP(Työfile_2024!C1570,Liikennemalli!$D$6:$G$1921,4,FALSE),0)</f>
        <v>1</v>
      </c>
      <c r="H1570" s="225">
        <f>K1570-IFERROR(VLOOKUP(Työfile_2024!D1570,Liikennemalli!$C$6:$H$1921,6,FALSE),"ei löydy")</f>
        <v>0</v>
      </c>
      <c r="I1570" s="80">
        <v>13830</v>
      </c>
      <c r="J1570" s="52">
        <v>1</v>
      </c>
      <c r="K1570" s="52">
        <v>1225</v>
      </c>
      <c r="L1570" s="53"/>
      <c r="M1570" s="54"/>
      <c r="N1570" s="54"/>
      <c r="O1570" s="54"/>
      <c r="P1570" s="54"/>
      <c r="Q1570" s="55"/>
      <c r="R1570" s="55"/>
      <c r="S1570" s="55"/>
      <c r="T1570" s="55"/>
      <c r="U1570" s="52"/>
      <c r="V1570" s="56">
        <v>125</v>
      </c>
      <c r="W1570" s="56">
        <v>4</v>
      </c>
      <c r="X1570" s="56">
        <v>119</v>
      </c>
      <c r="Y1570" s="56">
        <f>VLOOKUP(D1570,Liikennemalli24!$D$2:$F$1804,2,FALSE)</f>
        <v>18</v>
      </c>
      <c r="Z1570" s="57">
        <f>VLOOKUP(D1570,Liikennemalli24!$D$2:$F$1804,3,FALSE)</f>
        <v>0.33900000000000002</v>
      </c>
      <c r="AA1570" s="178">
        <f>IF(G1570=1,VLOOKUP(C1570,Liikennemalli!$D$6:$H$1921,2,FALSE),"-")</f>
        <v>90.646780313290193</v>
      </c>
      <c r="AB1570" s="197">
        <f>IF(G1570=1,VLOOKUP(C1570,Liikennemalli!$D$6:$H$1921,3,FALSE),"-")</f>
        <v>0.64406104968599498</v>
      </c>
      <c r="AC1570" s="134">
        <f>IF(E1570=1,VLOOKUP(Työfile_2024!D1570,'2015'!$F$12:$X$1887,18,FALSE),"-")</f>
        <v>0</v>
      </c>
      <c r="AD1570" s="127">
        <f>IF(E1570=1,VLOOKUP(Työfile_2024!D1570,'2015'!$F$12:$X$1887,19,FALSE),"-")</f>
        <v>0</v>
      </c>
      <c r="AI1570" s="127">
        <f>IF(E1570=1,VLOOKUP(Työfile_2024!D1570,'2015'!$F$12:$AB$1887,20,FALSE),"-")</f>
        <v>0</v>
      </c>
      <c r="AJ1570" s="127">
        <f>IF(E1570=1,VLOOKUP(Työfile_2024!D1570,'2015'!$F$12:$AB$1887,21,FALSE),"-")</f>
        <v>0</v>
      </c>
      <c r="AK1570" s="127">
        <f>IF(E1570=1,VLOOKUP(Työfile_2024!D1570,'2015'!$F$12:$AB$1887,22,FALSE),"-")</f>
        <v>0</v>
      </c>
      <c r="AL1570" s="127">
        <f>IF(E1570=1,VLOOKUP(Työfile_2024!D1570,'2015'!$F$12:$AB$1887,23,FALSE),"-")</f>
        <v>0</v>
      </c>
      <c r="AM1570" s="56">
        <f>VLOOKUP(Työfile_2024!D1570,Tmatkat_20km_tarkasteltava_verk!$C$2:$D$1804,2,FALSE)</f>
        <v>29</v>
      </c>
      <c r="AN1570" s="148">
        <f t="shared" si="408"/>
        <v>0.23200000000000001</v>
      </c>
      <c r="AO1570" s="178">
        <f>IF(E1570=1,VLOOKUP(Työfile_2024!D1570,'2015'!$F$12:$AC$1887,24,FALSE),"-")</f>
        <v>20</v>
      </c>
      <c r="AP1570" s="52">
        <f>VLOOKUP(D1570,Tarkasteltava_verkko_2024_harva!$E$2:$I$1804,5,FALSE)</f>
        <v>0</v>
      </c>
      <c r="AQ1570" s="52">
        <f>VLOOKUP(D1570,Tarkasteltava_verkko_2024_harva!$E$2:$I$1804,4,FALSE)</f>
        <v>0</v>
      </c>
      <c r="AR1570" s="148">
        <v>0</v>
      </c>
      <c r="AS1570" s="170">
        <f>IFERROR(VLOOKUP(C1570,'2015'!$C$12:$AG$1887,30,FALSE),"-")</f>
        <v>0</v>
      </c>
      <c r="AT1570" s="148">
        <v>0</v>
      </c>
      <c r="AU1570" s="170">
        <f>IFERROR(VLOOKUP(C1570,'2015'!$C$12:$AG$1887,31,FALSE),"-")</f>
        <v>0</v>
      </c>
      <c r="AV1570" s="106"/>
      <c r="AW1570" s="63">
        <f>IFERROR(VLOOKUP(C1570,Merkittävyysluokitus!$A$2:$J$1705,10,FALSE),"-")</f>
        <v>4</v>
      </c>
      <c r="AX1570" s="175">
        <f>IFERROR(VLOOKUP(C1570,Merkittävyysluokitus!$A$2:$J$1705,6,FALSE),"-")</f>
        <v>2.7734627092846273</v>
      </c>
      <c r="AY1570" s="175">
        <f>IFERROR(VLOOKUP(C1570,Merkittävyysluokitus!$A$2:$J$1705,7,FALSE),"-")</f>
        <v>0.4916666666666667</v>
      </c>
      <c r="AZ1570" s="175">
        <f>IFERROR(VLOOKUP(C1570,Merkittävyysluokitus!$A$2:$J$1705,8,FALSE),"-")</f>
        <v>1.7817960426179607</v>
      </c>
      <c r="BA1570" s="175">
        <f>IFERROR(VLOOKUP(C1570,Merkittävyysluokitus!$A$2:$J$1705,9,FALSE),"-")</f>
        <v>0.5</v>
      </c>
      <c r="BB1570" s="203"/>
      <c r="BC1570" s="203" t="str">
        <f t="shared" si="409"/>
        <v/>
      </c>
      <c r="BD1570" s="39" t="str">
        <f t="shared" si="403"/>
        <v>musta</v>
      </c>
      <c r="BE1570" s="68" t="str">
        <f t="shared" si="404"/>
        <v>musta</v>
      </c>
      <c r="BF1570" s="68" t="str">
        <f t="shared" si="405"/>
        <v>musta</v>
      </c>
      <c r="BG1570" s="68" t="str">
        <f t="shared" si="406"/>
        <v>musta</v>
      </c>
      <c r="BH1570" s="208" t="str">
        <f t="shared" si="407"/>
        <v>musta</v>
      </c>
      <c r="BI1570" s="39"/>
      <c r="BJ1570" s="39" t="str">
        <f>IF(F1570="ei löydy","uusi tie",IF(E1570=0,"tieosoite muuttunut",IF(E1570=1,VLOOKUP(D1570,'2015'!$F$12:$AL$1887,31,FALSE),"-")))</f>
        <v>musta</v>
      </c>
      <c r="BK1570" s="67" t="str">
        <f>IF(E1570=1,VLOOKUP(D1570,'2015'!$F$12:$AL$1887,32,FALSE),"-")</f>
        <v>musta</v>
      </c>
      <c r="BL1570" s="39" t="str">
        <f>IF(F1570="ei löydy","uusi tie",IF(E1570=0,"tieosoite muuttunut",IF(E1570=1,VLOOKUP(D1570,'2015'!$F$12:$AL$1887,33,FALSE),"-")))</f>
        <v>musta</v>
      </c>
      <c r="BM1570" s="39"/>
      <c r="BN1570" s="217" t="str">
        <f>VLOOKUP(D1570,'2015'!$F$12:$AL$1887,33,FALSE)</f>
        <v>musta</v>
      </c>
      <c r="BO1570" s="39"/>
      <c r="BP1570" s="115" t="s">
        <v>10</v>
      </c>
      <c r="BQ1570" s="30"/>
      <c r="BS1570" s="5"/>
      <c r="BU1570" s="37"/>
      <c r="BV1570" s="30" t="s">
        <v>10</v>
      </c>
      <c r="BX1570">
        <f>IF(E1570=1,VLOOKUP(D1570,'2015'!$F$12:$AX$1887,43,FALSE),"-")</f>
        <v>0</v>
      </c>
      <c r="BY1570">
        <f>IF(E1570=1,VLOOKUP(D1570,'2015'!$F$12:$AX$1887,44,FALSE),"-")</f>
        <v>0</v>
      </c>
      <c r="BZ1570">
        <f>IF(E1570=1,VLOOKUP(D1570,'2015'!$F$12:$AX$1887,45,FALSE),"-")</f>
        <v>0</v>
      </c>
      <c r="CA1570" s="31">
        <f t="shared" si="412"/>
        <v>0</v>
      </c>
      <c r="CB1570" s="31">
        <f t="shared" si="413"/>
        <v>0</v>
      </c>
      <c r="CC1570" s="31">
        <f t="shared" si="414"/>
        <v>0</v>
      </c>
      <c r="CD1570" s="31">
        <f t="shared" si="415"/>
        <v>0</v>
      </c>
      <c r="CE1570" s="31">
        <f t="shared" si="416"/>
        <v>0</v>
      </c>
      <c r="CO1570" s="2" t="s">
        <v>35</v>
      </c>
      <c r="CP1570" s="2" t="s">
        <v>35</v>
      </c>
    </row>
    <row r="1571" spans="1:94" ht="15.75" thickBot="1" x14ac:dyDescent="0.3">
      <c r="A1571" s="50"/>
      <c r="B1571" s="50"/>
      <c r="C1571" s="50" t="str">
        <f t="shared" si="410"/>
        <v>13831_1_6875</v>
      </c>
      <c r="D1571" s="51" t="str">
        <f t="shared" si="411"/>
        <v>13831_1</v>
      </c>
      <c r="E1571" s="224">
        <f>IFERROR(VLOOKUP(C1571,'2015'!$C$12:$D$1887,2,FALSE),0)</f>
        <v>1</v>
      </c>
      <c r="F1571" s="51">
        <f>IFERROR(K1571-IFERROR(VLOOKUP(D1571,'2015'!$F$12:$I$1887,4,FALSE),"ei löydy"),"ei löydy")</f>
        <v>0</v>
      </c>
      <c r="G1571" s="224">
        <f>IFERROR(VLOOKUP(Työfile_2024!C1571,Liikennemalli!$D$6:$G$1921,4,FALSE),0)</f>
        <v>1</v>
      </c>
      <c r="H1571" s="225">
        <f>K1571-IFERROR(VLOOKUP(Työfile_2024!D1571,Liikennemalli!$C$6:$H$1921,6,FALSE),"ei löydy")</f>
        <v>0</v>
      </c>
      <c r="I1571" s="80">
        <v>13831</v>
      </c>
      <c r="J1571" s="52">
        <v>1</v>
      </c>
      <c r="K1571" s="52">
        <v>6875</v>
      </c>
      <c r="L1571" s="53"/>
      <c r="M1571" s="54"/>
      <c r="N1571" s="54"/>
      <c r="O1571" s="54"/>
      <c r="P1571" s="54"/>
      <c r="Q1571" s="55"/>
      <c r="R1571" s="55"/>
      <c r="S1571" s="55"/>
      <c r="T1571" s="55"/>
      <c r="U1571" s="52"/>
      <c r="V1571" s="56">
        <v>113</v>
      </c>
      <c r="W1571" s="56">
        <v>9</v>
      </c>
      <c r="X1571" s="56">
        <v>130</v>
      </c>
      <c r="Y1571" s="56">
        <f>VLOOKUP(D1571,Liikennemalli24!$D$2:$F$1804,2,FALSE)</f>
        <v>60</v>
      </c>
      <c r="Z1571" s="57">
        <f>VLOOKUP(D1571,Liikennemalli24!$D$2:$F$1804,3,FALSE)</f>
        <v>0.378</v>
      </c>
      <c r="AA1571" s="178">
        <f>IF(G1571=1,VLOOKUP(C1571,Liikennemalli!$D$6:$H$1921,2,FALSE),"-")</f>
        <v>25.961990404283998</v>
      </c>
      <c r="AB1571" s="197">
        <f>IF(G1571=1,VLOOKUP(C1571,Liikennemalli!$D$6:$H$1921,3,FALSE),"-")</f>
        <v>0.58631748027253805</v>
      </c>
      <c r="AC1571" s="134">
        <f>IF(E1571=1,VLOOKUP(Työfile_2024!D1571,'2015'!$F$12:$X$1887,18,FALSE),"-")</f>
        <v>0</v>
      </c>
      <c r="AD1571" s="127">
        <f>IF(E1571=1,VLOOKUP(Työfile_2024!D1571,'2015'!$F$12:$X$1887,19,FALSE),"-")</f>
        <v>0</v>
      </c>
      <c r="AI1571" s="127">
        <f>IF(E1571=1,VLOOKUP(Työfile_2024!D1571,'2015'!$F$12:$AB$1887,20,FALSE),"-")</f>
        <v>0</v>
      </c>
      <c r="AJ1571" s="127">
        <f>IF(E1571=1,VLOOKUP(Työfile_2024!D1571,'2015'!$F$12:$AB$1887,21,FALSE),"-")</f>
        <v>0</v>
      </c>
      <c r="AK1571" s="127">
        <f>IF(E1571=1,VLOOKUP(Työfile_2024!D1571,'2015'!$F$12:$AB$1887,22,FALSE),"-")</f>
        <v>0</v>
      </c>
      <c r="AL1571" s="127">
        <f>IF(E1571=1,VLOOKUP(Työfile_2024!D1571,'2015'!$F$12:$AB$1887,23,FALSE),"-")</f>
        <v>0</v>
      </c>
      <c r="AM1571" s="56">
        <f>VLOOKUP(Työfile_2024!D1571,Tmatkat_20km_tarkasteltava_verk!$C$2:$D$1804,2,FALSE)</f>
        <v>25</v>
      </c>
      <c r="AN1571" s="148">
        <f t="shared" si="408"/>
        <v>0.22123893805309736</v>
      </c>
      <c r="AO1571" s="178">
        <f>IF(E1571=1,VLOOKUP(Työfile_2024!D1571,'2015'!$F$12:$AC$1887,24,FALSE),"-")</f>
        <v>21</v>
      </c>
      <c r="AP1571" s="52">
        <f>VLOOKUP(D1571,Tarkasteltava_verkko_2024_harva!$E$2:$I$1804,5,FALSE)</f>
        <v>0</v>
      </c>
      <c r="AQ1571" s="52">
        <f>VLOOKUP(D1571,Tarkasteltava_verkko_2024_harva!$E$2:$I$1804,4,FALSE)</f>
        <v>0</v>
      </c>
      <c r="AR1571" s="148">
        <v>0</v>
      </c>
      <c r="AS1571" s="170">
        <f>IFERROR(VLOOKUP(C1571,'2015'!$C$12:$AG$1887,30,FALSE),"-")</f>
        <v>0</v>
      </c>
      <c r="AT1571" s="148">
        <v>0</v>
      </c>
      <c r="AU1571" s="170">
        <f>IFERROR(VLOOKUP(C1571,'2015'!$C$12:$AG$1887,31,FALSE),"-")</f>
        <v>0</v>
      </c>
      <c r="AV1571" s="106"/>
      <c r="AW1571" s="63">
        <f>IFERROR(VLOOKUP(C1571,Merkittävyysluokitus!$A$2:$J$1705,10,FALSE),"-")</f>
        <v>3</v>
      </c>
      <c r="AX1571" s="175">
        <f>IFERROR(VLOOKUP(C1571,Merkittävyysluokitus!$A$2:$J$1705,6,FALSE),"-")</f>
        <v>3.1213812785388124</v>
      </c>
      <c r="AY1571" s="175">
        <f>IFERROR(VLOOKUP(C1571,Merkittävyysluokitus!$A$2:$J$1705,7,FALSE),"-")</f>
        <v>0.41233333333333327</v>
      </c>
      <c r="AZ1571" s="175">
        <f>IFERROR(VLOOKUP(C1571,Merkittävyysluokitus!$A$2:$J$1705,8,FALSE),"-")</f>
        <v>2.2090479452054792</v>
      </c>
      <c r="BA1571" s="175">
        <f>IFERROR(VLOOKUP(C1571,Merkittävyysluokitus!$A$2:$J$1705,9,FALSE),"-")</f>
        <v>0.5</v>
      </c>
      <c r="BB1571" s="203"/>
      <c r="BC1571" s="203" t="str">
        <f t="shared" si="409"/>
        <v/>
      </c>
      <c r="BD1571" s="39" t="str">
        <f t="shared" si="403"/>
        <v>musta</v>
      </c>
      <c r="BE1571" s="68" t="str">
        <f t="shared" si="404"/>
        <v>musta</v>
      </c>
      <c r="BF1571" s="68" t="str">
        <f t="shared" si="405"/>
        <v>musta</v>
      </c>
      <c r="BG1571" s="68" t="str">
        <f t="shared" si="406"/>
        <v>musta</v>
      </c>
      <c r="BH1571" s="208" t="str">
        <f t="shared" si="407"/>
        <v>musta</v>
      </c>
      <c r="BI1571" s="39"/>
      <c r="BJ1571" s="39" t="str">
        <f>IF(F1571="ei löydy","uusi tie",IF(E1571=0,"tieosoite muuttunut",IF(E1571=1,VLOOKUP(D1571,'2015'!$F$12:$AL$1887,31,FALSE),"-")))</f>
        <v>musta</v>
      </c>
      <c r="BK1571" s="67" t="str">
        <f>IF(E1571=1,VLOOKUP(D1571,'2015'!$F$12:$AL$1887,32,FALSE),"-")</f>
        <v>musta</v>
      </c>
      <c r="BL1571" s="39" t="str">
        <f>IF(F1571="ei löydy","uusi tie",IF(E1571=0,"tieosoite muuttunut",IF(E1571=1,VLOOKUP(D1571,'2015'!$F$12:$AL$1887,33,FALSE),"-")))</f>
        <v>musta</v>
      </c>
      <c r="BM1571" s="39"/>
      <c r="BN1571" s="217" t="str">
        <f>VLOOKUP(D1571,'2015'!$F$12:$AL$1887,33,FALSE)</f>
        <v>musta</v>
      </c>
      <c r="BO1571" s="39"/>
      <c r="BP1571" s="115" t="s">
        <v>10</v>
      </c>
      <c r="BQ1571" s="30"/>
      <c r="BS1571" s="5"/>
      <c r="BU1571" s="37"/>
      <c r="BV1571" s="30" t="s">
        <v>10</v>
      </c>
      <c r="BX1571">
        <f>IF(E1571=1,VLOOKUP(D1571,'2015'!$F$12:$AX$1887,43,FALSE),"-")</f>
        <v>0</v>
      </c>
      <c r="BY1571">
        <f>IF(E1571=1,VLOOKUP(D1571,'2015'!$F$12:$AX$1887,44,FALSE),"-")</f>
        <v>0</v>
      </c>
      <c r="BZ1571">
        <f>IF(E1571=1,VLOOKUP(D1571,'2015'!$F$12:$AX$1887,45,FALSE),"-")</f>
        <v>0</v>
      </c>
      <c r="CA1571" s="31">
        <f t="shared" si="412"/>
        <v>0</v>
      </c>
      <c r="CB1571" s="31">
        <f t="shared" si="413"/>
        <v>0</v>
      </c>
      <c r="CC1571" s="31">
        <f t="shared" si="414"/>
        <v>0</v>
      </c>
      <c r="CD1571" s="31">
        <f t="shared" si="415"/>
        <v>0</v>
      </c>
      <c r="CE1571" s="31">
        <f t="shared" si="416"/>
        <v>0</v>
      </c>
      <c r="CO1571" s="2" t="s">
        <v>35</v>
      </c>
      <c r="CP1571" s="2" t="s">
        <v>35</v>
      </c>
    </row>
    <row r="1572" spans="1:94" ht="15.75" thickBot="1" x14ac:dyDescent="0.3">
      <c r="A1572" s="50"/>
      <c r="B1572" s="50"/>
      <c r="C1572" s="50" t="str">
        <f t="shared" si="410"/>
        <v>13832_1_343</v>
      </c>
      <c r="D1572" s="51" t="str">
        <f t="shared" si="411"/>
        <v>13832_1</v>
      </c>
      <c r="E1572" s="224">
        <f>IFERROR(VLOOKUP(C1572,'2015'!$C$12:$D$1887,2,FALSE),0)</f>
        <v>1</v>
      </c>
      <c r="F1572" s="51">
        <f>IFERROR(K1572-IFERROR(VLOOKUP(D1572,'2015'!$F$12:$I$1887,4,FALSE),"ei löydy"),"ei löydy")</f>
        <v>0</v>
      </c>
      <c r="G1572" s="224">
        <f>IFERROR(VLOOKUP(Työfile_2024!C1572,Liikennemalli!$D$6:$G$1921,4,FALSE),0)</f>
        <v>1</v>
      </c>
      <c r="H1572" s="225">
        <f>K1572-IFERROR(VLOOKUP(Työfile_2024!D1572,Liikennemalli!$C$6:$H$1921,6,FALSE),"ei löydy")</f>
        <v>0</v>
      </c>
      <c r="I1572" s="80">
        <v>13832</v>
      </c>
      <c r="J1572" s="52">
        <v>1</v>
      </c>
      <c r="K1572" s="52">
        <v>343</v>
      </c>
      <c r="L1572" s="53"/>
      <c r="M1572" s="54"/>
      <c r="N1572" s="54"/>
      <c r="O1572" s="54"/>
      <c r="P1572" s="54"/>
      <c r="Q1572" s="55"/>
      <c r="R1572" s="55"/>
      <c r="S1572" s="55"/>
      <c r="T1572" s="55"/>
      <c r="U1572" s="52"/>
      <c r="V1572" s="56">
        <v>298</v>
      </c>
      <c r="W1572" s="56">
        <v>80</v>
      </c>
      <c r="X1572" s="56">
        <v>352</v>
      </c>
      <c r="Y1572" s="56">
        <f>VLOOKUP(D1572,Liikennemalli24!$D$2:$F$1804,2,FALSE)</f>
        <v>0</v>
      </c>
      <c r="Z1572" s="57">
        <f>VLOOKUP(D1572,Liikennemalli24!$D$2:$F$1804,3,FALSE)</f>
        <v>0</v>
      </c>
      <c r="AA1572" s="178">
        <f>IF(G1572=1,VLOOKUP(C1572,Liikennemalli!$D$6:$H$1921,2,FALSE),"-")</f>
        <v>31</v>
      </c>
      <c r="AB1572" s="197">
        <f>IF(G1572=1,VLOOKUP(C1572,Liikennemalli!$D$6:$H$1921,3,FALSE),"-")</f>
        <v>0.47692307692307601</v>
      </c>
      <c r="AC1572" s="134">
        <f>IF(E1572=1,VLOOKUP(Työfile_2024!D1572,'2015'!$F$12:$X$1887,18,FALSE),"-")</f>
        <v>0</v>
      </c>
      <c r="AD1572" s="127">
        <f>IF(E1572=1,VLOOKUP(Työfile_2024!D1572,'2015'!$F$12:$X$1887,19,FALSE),"-")</f>
        <v>0</v>
      </c>
      <c r="AI1572" s="127">
        <f>IF(E1572=1,VLOOKUP(Työfile_2024!D1572,'2015'!$F$12:$AB$1887,20,FALSE),"-")</f>
        <v>0</v>
      </c>
      <c r="AJ1572" s="127">
        <f>IF(E1572=1,VLOOKUP(Työfile_2024!D1572,'2015'!$F$12:$AB$1887,21,FALSE),"-")</f>
        <v>0</v>
      </c>
      <c r="AK1572" s="127">
        <f>IF(E1572=1,VLOOKUP(Työfile_2024!D1572,'2015'!$F$12:$AB$1887,22,FALSE),"-")</f>
        <v>0</v>
      </c>
      <c r="AL1572" s="127">
        <f>IF(E1572=1,VLOOKUP(Työfile_2024!D1572,'2015'!$F$12:$AB$1887,23,FALSE),"-")</f>
        <v>0</v>
      </c>
      <c r="AM1572" s="56">
        <f>VLOOKUP(Työfile_2024!D1572,Tmatkat_20km_tarkasteltava_verk!$C$2:$D$1804,2,FALSE)</f>
        <v>25</v>
      </c>
      <c r="AN1572" s="148">
        <f t="shared" si="408"/>
        <v>8.3892617449664433E-2</v>
      </c>
      <c r="AO1572" s="178">
        <f>IF(E1572=1,VLOOKUP(Työfile_2024!D1572,'2015'!$F$12:$AC$1887,24,FALSE),"-")</f>
        <v>54</v>
      </c>
      <c r="AP1572" s="52">
        <f>VLOOKUP(D1572,Tarkasteltava_verkko_2024_harva!$E$2:$I$1804,5,FALSE)</f>
        <v>0</v>
      </c>
      <c r="AQ1572" s="52">
        <f>VLOOKUP(D1572,Tarkasteltava_verkko_2024_harva!$E$2:$I$1804,4,FALSE)</f>
        <v>0</v>
      </c>
      <c r="AR1572" s="148">
        <v>1.0204081632653061</v>
      </c>
      <c r="AS1572" s="170" t="str">
        <f>IFERROR(VLOOKUP(C1572,'2015'!$C$12:$AG$1887,30,FALSE),"-")</f>
        <v>kyllä</v>
      </c>
      <c r="AT1572" s="148">
        <v>1.0204081632653061</v>
      </c>
      <c r="AU1572" s="170" t="str">
        <f>IFERROR(VLOOKUP(C1572,'2015'!$C$12:$AG$1887,31,FALSE),"-")</f>
        <v>kyllä</v>
      </c>
      <c r="AV1572" s="106"/>
      <c r="AW1572" s="63">
        <f>IFERROR(VLOOKUP(C1572,Merkittävyysluokitus!$A$2:$J$1705,10,FALSE),"-")</f>
        <v>3</v>
      </c>
      <c r="AX1572" s="175">
        <f>IFERROR(VLOOKUP(C1572,Merkittävyysluokitus!$A$2:$J$1705,6,FALSE),"-")</f>
        <v>5.3706666666666667</v>
      </c>
      <c r="AY1572" s="175">
        <f>IFERROR(VLOOKUP(C1572,Merkittävyysluokitus!$A$2:$J$1705,7,FALSE),"-")</f>
        <v>1.0373333333333332</v>
      </c>
      <c r="AZ1572" s="175">
        <f>IFERROR(VLOOKUP(C1572,Merkittävyysluokitus!$A$2:$J$1705,8,FALSE),"-")</f>
        <v>2.6666666666666665</v>
      </c>
      <c r="BA1572" s="175">
        <f>IFERROR(VLOOKUP(C1572,Merkittävyysluokitus!$A$2:$J$1705,9,FALSE),"-")</f>
        <v>1.6666666666666665</v>
      </c>
      <c r="BB1572" s="203"/>
      <c r="BC1572" s="203" t="str">
        <f t="shared" si="409"/>
        <v>ei mallia</v>
      </c>
      <c r="BD1572" s="39" t="str">
        <f t="shared" si="403"/>
        <v>Ei luokiteltu</v>
      </c>
      <c r="BE1572" s="68" t="str">
        <f t="shared" si="404"/>
        <v>ei mallia</v>
      </c>
      <c r="BF1572" s="68" t="str">
        <f t="shared" si="405"/>
        <v>ei mallia</v>
      </c>
      <c r="BG1572" s="68" t="str">
        <f t="shared" si="406"/>
        <v>ei mallia</v>
      </c>
      <c r="BH1572" s="208" t="str">
        <f t="shared" si="407"/>
        <v>musta</v>
      </c>
      <c r="BI1572" s="39"/>
      <c r="BJ1572" s="39" t="str">
        <f>IF(F1572="ei löydy","uusi tie",IF(E1572=0,"tieosoite muuttunut",IF(E1572=1,VLOOKUP(D1572,'2015'!$F$12:$AL$1887,31,FALSE),"-")))</f>
        <v>musta</v>
      </c>
      <c r="BK1572" s="67" t="str">
        <f>IF(E1572=1,VLOOKUP(D1572,'2015'!$F$12:$AL$1887,32,FALSE),"-")</f>
        <v>musta</v>
      </c>
      <c r="BL1572" s="39" t="str">
        <f>IF(F1572="ei löydy","uusi tie",IF(E1572=0,"tieosoite muuttunut",IF(E1572=1,VLOOKUP(D1572,'2015'!$F$12:$AL$1887,33,FALSE),"-")))</f>
        <v>musta</v>
      </c>
      <c r="BM1572" s="39"/>
      <c r="BN1572" s="217" t="str">
        <f>VLOOKUP(D1572,'2015'!$F$12:$AL$1887,33,FALSE)</f>
        <v>musta</v>
      </c>
      <c r="BO1572" s="39"/>
      <c r="BP1572" s="115" t="s">
        <v>10</v>
      </c>
      <c r="BQ1572" s="30"/>
      <c r="BS1572" s="5"/>
      <c r="BU1572" s="37"/>
      <c r="BV1572" s="30" t="s">
        <v>10</v>
      </c>
      <c r="BX1572">
        <f>IF(E1572=1,VLOOKUP(D1572,'2015'!$F$12:$AX$1887,43,FALSE),"-")</f>
        <v>0</v>
      </c>
      <c r="BY1572">
        <f>IF(E1572=1,VLOOKUP(D1572,'2015'!$F$12:$AX$1887,44,FALSE),"-")</f>
        <v>0</v>
      </c>
      <c r="BZ1572">
        <f>IF(E1572=1,VLOOKUP(D1572,'2015'!$F$12:$AX$1887,45,FALSE),"-")</f>
        <v>0</v>
      </c>
      <c r="CA1572" s="31">
        <f t="shared" si="412"/>
        <v>0</v>
      </c>
      <c r="CB1572" s="31">
        <f t="shared" si="413"/>
        <v>0</v>
      </c>
      <c r="CC1572" s="31">
        <f t="shared" si="414"/>
        <v>0</v>
      </c>
      <c r="CD1572" s="31">
        <f t="shared" si="415"/>
        <v>0</v>
      </c>
      <c r="CE1572" s="31">
        <f t="shared" si="416"/>
        <v>0</v>
      </c>
      <c r="CO1572" s="2" t="s">
        <v>35</v>
      </c>
      <c r="CP1572" s="2" t="s">
        <v>35</v>
      </c>
    </row>
    <row r="1573" spans="1:94" ht="15.75" thickBot="1" x14ac:dyDescent="0.3">
      <c r="A1573" s="50"/>
      <c r="B1573" s="50"/>
      <c r="C1573" s="50" t="str">
        <f t="shared" si="410"/>
        <v>13833_1_4690</v>
      </c>
      <c r="D1573" s="51" t="str">
        <f t="shared" si="411"/>
        <v>13833_1</v>
      </c>
      <c r="E1573" s="224">
        <f>IFERROR(VLOOKUP(C1573,'2015'!$C$12:$D$1887,2,FALSE),0)</f>
        <v>1</v>
      </c>
      <c r="F1573" s="51">
        <f>IFERROR(K1573-IFERROR(VLOOKUP(D1573,'2015'!$F$12:$I$1887,4,FALSE),"ei löydy"),"ei löydy")</f>
        <v>0</v>
      </c>
      <c r="G1573" s="224">
        <f>IFERROR(VLOOKUP(Työfile_2024!C1573,Liikennemalli!$D$6:$G$1921,4,FALSE),0)</f>
        <v>1</v>
      </c>
      <c r="H1573" s="225">
        <f>K1573-IFERROR(VLOOKUP(Työfile_2024!D1573,Liikennemalli!$C$6:$H$1921,6,FALSE),"ei löydy")</f>
        <v>0</v>
      </c>
      <c r="I1573" s="80">
        <v>13833</v>
      </c>
      <c r="J1573" s="52">
        <v>1</v>
      </c>
      <c r="K1573" s="52">
        <v>4690</v>
      </c>
      <c r="L1573" s="53"/>
      <c r="M1573" s="54"/>
      <c r="N1573" s="54"/>
      <c r="O1573" s="54"/>
      <c r="P1573" s="54"/>
      <c r="Q1573" s="55"/>
      <c r="R1573" s="55"/>
      <c r="S1573" s="55"/>
      <c r="T1573" s="55"/>
      <c r="U1573" s="52"/>
      <c r="V1573" s="56">
        <v>263</v>
      </c>
      <c r="W1573" s="56">
        <v>13</v>
      </c>
      <c r="X1573" s="56">
        <v>291</v>
      </c>
      <c r="Y1573" s="56">
        <f>VLOOKUP(D1573,Liikennemalli24!$D$2:$F$1804,2,FALSE)</f>
        <v>47</v>
      </c>
      <c r="Z1573" s="57">
        <f>VLOOKUP(D1573,Liikennemalli24!$D$2:$F$1804,3,FALSE)</f>
        <v>0.27900000000000003</v>
      </c>
      <c r="AA1573" s="178">
        <f>IF(G1573=1,VLOOKUP(C1573,Liikennemalli!$D$6:$H$1921,2,FALSE),"-")</f>
        <v>309.94124535251501</v>
      </c>
      <c r="AB1573" s="197">
        <f>IF(G1573=1,VLOOKUP(C1573,Liikennemalli!$D$6:$H$1921,3,FALSE),"-")</f>
        <v>0.80496463478709201</v>
      </c>
      <c r="AC1573" s="134">
        <f>IF(E1573=1,VLOOKUP(Työfile_2024!D1573,'2015'!$F$12:$X$1887,18,FALSE),"-")</f>
        <v>0</v>
      </c>
      <c r="AD1573" s="127">
        <f>IF(E1573=1,VLOOKUP(Työfile_2024!D1573,'2015'!$F$12:$X$1887,19,FALSE),"-")</f>
        <v>0</v>
      </c>
      <c r="AI1573" s="127">
        <f>IF(E1573=1,VLOOKUP(Työfile_2024!D1573,'2015'!$F$12:$AB$1887,20,FALSE),"-")</f>
        <v>0</v>
      </c>
      <c r="AJ1573" s="127">
        <f>IF(E1573=1,VLOOKUP(Työfile_2024!D1573,'2015'!$F$12:$AB$1887,21,FALSE),"-")</f>
        <v>0</v>
      </c>
      <c r="AK1573" s="127">
        <f>IF(E1573=1,VLOOKUP(Työfile_2024!D1573,'2015'!$F$12:$AB$1887,22,FALSE),"-")</f>
        <v>0</v>
      </c>
      <c r="AL1573" s="127">
        <f>IF(E1573=1,VLOOKUP(Työfile_2024!D1573,'2015'!$F$12:$AB$1887,23,FALSE),"-")</f>
        <v>0</v>
      </c>
      <c r="AM1573" s="56">
        <f>VLOOKUP(Työfile_2024!D1573,Tmatkat_20km_tarkasteltava_verk!$C$2:$D$1804,2,FALSE)</f>
        <v>40</v>
      </c>
      <c r="AN1573" s="148">
        <f t="shared" si="408"/>
        <v>0.15209125475285171</v>
      </c>
      <c r="AO1573" s="178">
        <f>IF(E1573=1,VLOOKUP(Työfile_2024!D1573,'2015'!$F$12:$AC$1887,24,FALSE),"-")</f>
        <v>56</v>
      </c>
      <c r="AP1573" s="52">
        <f>VLOOKUP(D1573,Tarkasteltava_verkko_2024_harva!$E$2:$I$1804,5,FALSE)</f>
        <v>0</v>
      </c>
      <c r="AQ1573" s="52">
        <f>VLOOKUP(D1573,Tarkasteltava_verkko_2024_harva!$E$2:$I$1804,4,FALSE)</f>
        <v>0</v>
      </c>
      <c r="AR1573" s="148">
        <v>0</v>
      </c>
      <c r="AS1573" s="170">
        <f>IFERROR(VLOOKUP(C1573,'2015'!$C$12:$AG$1887,30,FALSE),"-")</f>
        <v>0</v>
      </c>
      <c r="AT1573" s="148">
        <v>0</v>
      </c>
      <c r="AU1573" s="170">
        <f>IFERROR(VLOOKUP(C1573,'2015'!$C$12:$AG$1887,31,FALSE),"-")</f>
        <v>0</v>
      </c>
      <c r="AV1573" s="106"/>
      <c r="AW1573" s="63">
        <f>IFERROR(VLOOKUP(C1573,Merkittävyysluokitus!$A$2:$J$1705,10,FALSE),"-")</f>
        <v>3</v>
      </c>
      <c r="AX1573" s="175">
        <f>IFERROR(VLOOKUP(C1573,Merkittävyysluokitus!$A$2:$J$1705,6,FALSE),"-")</f>
        <v>3.5948904109589037</v>
      </c>
      <c r="AY1573" s="175">
        <f>IFERROR(VLOOKUP(C1573,Merkittävyysluokitus!$A$2:$J$1705,7,FALSE),"-")</f>
        <v>1.0589999999999999</v>
      </c>
      <c r="AZ1573" s="175">
        <f>IFERROR(VLOOKUP(C1573,Merkittävyysluokitus!$A$2:$J$1705,8,FALSE),"-")</f>
        <v>2.035890410958904</v>
      </c>
      <c r="BA1573" s="175">
        <f>IFERROR(VLOOKUP(C1573,Merkittävyysluokitus!$A$2:$J$1705,9,FALSE),"-")</f>
        <v>0.5</v>
      </c>
      <c r="BB1573" s="203"/>
      <c r="BC1573" s="203" t="str">
        <f t="shared" si="409"/>
        <v/>
      </c>
      <c r="BD1573" s="39" t="str">
        <f t="shared" si="403"/>
        <v>musta</v>
      </c>
      <c r="BE1573" s="68" t="str">
        <f t="shared" si="404"/>
        <v>musta</v>
      </c>
      <c r="BF1573" s="68" t="str">
        <f t="shared" si="405"/>
        <v>musta</v>
      </c>
      <c r="BG1573" s="68" t="str">
        <f t="shared" si="406"/>
        <v>musta</v>
      </c>
      <c r="BH1573" s="208" t="str">
        <f t="shared" si="407"/>
        <v>musta</v>
      </c>
      <c r="BI1573" s="39"/>
      <c r="BJ1573" s="39" t="str">
        <f>IF(F1573="ei löydy","uusi tie",IF(E1573=0,"tieosoite muuttunut",IF(E1573=1,VLOOKUP(D1573,'2015'!$F$12:$AL$1887,31,FALSE),"-")))</f>
        <v>musta</v>
      </c>
      <c r="BK1573" s="67" t="str">
        <f>IF(E1573=1,VLOOKUP(D1573,'2015'!$F$12:$AL$1887,32,FALSE),"-")</f>
        <v>musta</v>
      </c>
      <c r="BL1573" s="39" t="str">
        <f>IF(F1573="ei löydy","uusi tie",IF(E1573=0,"tieosoite muuttunut",IF(E1573=1,VLOOKUP(D1573,'2015'!$F$12:$AL$1887,33,FALSE),"-")))</f>
        <v>musta</v>
      </c>
      <c r="BM1573" s="39"/>
      <c r="BN1573" s="217" t="str">
        <f>VLOOKUP(D1573,'2015'!$F$12:$AL$1887,33,FALSE)</f>
        <v>musta</v>
      </c>
      <c r="BO1573" s="39"/>
      <c r="BP1573" s="115" t="s">
        <v>10</v>
      </c>
      <c r="BQ1573" s="30"/>
      <c r="BS1573" s="5"/>
      <c r="BU1573" s="37"/>
      <c r="BV1573" s="30" t="s">
        <v>10</v>
      </c>
      <c r="BX1573">
        <f>IF(E1573=1,VLOOKUP(D1573,'2015'!$F$12:$AX$1887,43,FALSE),"-")</f>
        <v>0</v>
      </c>
      <c r="BY1573">
        <f>IF(E1573=1,VLOOKUP(D1573,'2015'!$F$12:$AX$1887,44,FALSE),"-")</f>
        <v>0</v>
      </c>
      <c r="BZ1573">
        <f>IF(E1573=1,VLOOKUP(D1573,'2015'!$F$12:$AX$1887,45,FALSE),"-")</f>
        <v>0</v>
      </c>
      <c r="CA1573" s="31">
        <f t="shared" si="412"/>
        <v>0</v>
      </c>
      <c r="CB1573" s="31">
        <f t="shared" si="413"/>
        <v>0</v>
      </c>
      <c r="CC1573" s="31">
        <f t="shared" si="414"/>
        <v>0</v>
      </c>
      <c r="CD1573" s="31">
        <f t="shared" si="415"/>
        <v>0</v>
      </c>
      <c r="CE1573" s="31">
        <f t="shared" si="416"/>
        <v>0</v>
      </c>
      <c r="CO1573" s="2" t="s">
        <v>35</v>
      </c>
      <c r="CP1573" s="2" t="s">
        <v>35</v>
      </c>
    </row>
    <row r="1574" spans="1:94" ht="15.75" thickBot="1" x14ac:dyDescent="0.3">
      <c r="A1574" s="50"/>
      <c r="B1574" s="50"/>
      <c r="C1574" s="50" t="str">
        <f t="shared" si="410"/>
        <v>13834_1_100</v>
      </c>
      <c r="D1574" s="51" t="str">
        <f t="shared" si="411"/>
        <v>13834_1</v>
      </c>
      <c r="E1574" s="224">
        <f>IFERROR(VLOOKUP(C1574,'2015'!$C$12:$D$1887,2,FALSE),0)</f>
        <v>1</v>
      </c>
      <c r="F1574" s="51">
        <f>IFERROR(K1574-IFERROR(VLOOKUP(D1574,'2015'!$F$12:$I$1887,4,FALSE),"ei löydy"),"ei löydy")</f>
        <v>0</v>
      </c>
      <c r="G1574" s="224">
        <f>IFERROR(VLOOKUP(Työfile_2024!C1574,Liikennemalli!$D$6:$G$1921,4,FALSE),0)</f>
        <v>1</v>
      </c>
      <c r="H1574" s="225">
        <f>K1574-IFERROR(VLOOKUP(Työfile_2024!D1574,Liikennemalli!$C$6:$H$1921,6,FALSE),"ei löydy")</f>
        <v>0</v>
      </c>
      <c r="I1574" s="80">
        <v>13834</v>
      </c>
      <c r="J1574" s="52">
        <v>1</v>
      </c>
      <c r="K1574" s="52">
        <v>100</v>
      </c>
      <c r="L1574" s="53"/>
      <c r="M1574" s="54"/>
      <c r="N1574" s="54"/>
      <c r="O1574" s="54"/>
      <c r="P1574" s="54"/>
      <c r="Q1574" s="55"/>
      <c r="R1574" s="55"/>
      <c r="S1574" s="55"/>
      <c r="T1574" s="55"/>
      <c r="U1574" s="52"/>
      <c r="V1574" s="56">
        <v>483</v>
      </c>
      <c r="W1574" s="56">
        <v>17</v>
      </c>
      <c r="X1574" s="56">
        <v>534</v>
      </c>
      <c r="Y1574" s="56">
        <f>VLOOKUP(D1574,Liikennemalli24!$D$2:$F$1804,2,FALSE)</f>
        <v>18</v>
      </c>
      <c r="Z1574" s="57">
        <f>VLOOKUP(D1574,Liikennemalli24!$D$2:$F$1804,3,FALSE)</f>
        <v>7.0000000000000007E-2</v>
      </c>
      <c r="AA1574" s="178">
        <f>IF(G1574=1,VLOOKUP(C1574,Liikennemalli!$D$6:$H$1921,2,FALSE),"-")</f>
        <v>9</v>
      </c>
      <c r="AB1574" s="197">
        <f>IF(G1574=1,VLOOKUP(C1574,Liikennemalli!$D$6:$H$1921,3,FALSE),"-")</f>
        <v>6.9767441860465101E-2</v>
      </c>
      <c r="AC1574" s="134" t="str">
        <f>IF(E1574=1,VLOOKUP(Työfile_2024!D1574,'2015'!$F$12:$X$1887,18,FALSE),"-")</f>
        <v>ei mallia</v>
      </c>
      <c r="AD1574" s="127" t="str">
        <f>IF(E1574=1,VLOOKUP(Työfile_2024!D1574,'2015'!$F$12:$X$1887,19,FALSE),"-")</f>
        <v>ei mallia</v>
      </c>
      <c r="AI1574" s="127">
        <f>IF(E1574=1,VLOOKUP(Työfile_2024!D1574,'2015'!$F$12:$AB$1887,20,FALSE),"-")</f>
        <v>0</v>
      </c>
      <c r="AJ1574" s="127">
        <f>IF(E1574=1,VLOOKUP(Työfile_2024!D1574,'2015'!$F$12:$AB$1887,21,FALSE),"-")</f>
        <v>0</v>
      </c>
      <c r="AK1574" s="127">
        <f>IF(E1574=1,VLOOKUP(Työfile_2024!D1574,'2015'!$F$12:$AB$1887,22,FALSE),"-")</f>
        <v>0</v>
      </c>
      <c r="AL1574" s="127">
        <f>IF(E1574=1,VLOOKUP(Työfile_2024!D1574,'2015'!$F$12:$AB$1887,23,FALSE),"-")</f>
        <v>0</v>
      </c>
      <c r="AM1574" s="56">
        <f>VLOOKUP(Työfile_2024!D1574,Tmatkat_20km_tarkasteltava_verk!$C$2:$D$1804,2,FALSE)</f>
        <v>4</v>
      </c>
      <c r="AN1574" s="148">
        <f t="shared" si="408"/>
        <v>8.2815734989648039E-3</v>
      </c>
      <c r="AO1574" s="178">
        <f>IF(E1574=1,VLOOKUP(Työfile_2024!D1574,'2015'!$F$12:$AC$1887,24,FALSE),"-")</f>
        <v>20</v>
      </c>
      <c r="AP1574" s="52">
        <f>VLOOKUP(D1574,Tarkasteltava_verkko_2024_harva!$E$2:$I$1804,5,FALSE)</f>
        <v>0</v>
      </c>
      <c r="AQ1574" s="52">
        <f>VLOOKUP(D1574,Tarkasteltava_verkko_2024_harva!$E$2:$I$1804,4,FALSE)</f>
        <v>0</v>
      </c>
      <c r="AR1574" s="148">
        <v>0.8</v>
      </c>
      <c r="AS1574" s="170" t="str">
        <f>IFERROR(VLOOKUP(C1574,'2015'!$C$12:$AG$1887,30,FALSE),"-")</f>
        <v>Kyllä</v>
      </c>
      <c r="AT1574" s="148">
        <v>0.8</v>
      </c>
      <c r="AU1574" s="170" t="str">
        <f>IFERROR(VLOOKUP(C1574,'2015'!$C$12:$AG$1887,31,FALSE),"-")</f>
        <v>Kyllä</v>
      </c>
      <c r="AV1574" s="106"/>
      <c r="AW1574" s="63">
        <f>IFERROR(VLOOKUP(C1574,Merkittävyysluokitus!$A$2:$J$1705,10,FALSE),"-")</f>
        <v>3</v>
      </c>
      <c r="AX1574" s="175">
        <f>IFERROR(VLOOKUP(C1574,Merkittävyysluokitus!$A$2:$J$1705,6,FALSE),"-")</f>
        <v>3.7597305936073058</v>
      </c>
      <c r="AY1574" s="175">
        <f>IFERROR(VLOOKUP(C1574,Merkittävyysluokitus!$A$2:$J$1705,7,FALSE),"-")</f>
        <v>1.5189999999999997</v>
      </c>
      <c r="AZ1574" s="175">
        <f>IFERROR(VLOOKUP(C1574,Merkittävyysluokitus!$A$2:$J$1705,8,FALSE),"-")</f>
        <v>1.2407305936073059</v>
      </c>
      <c r="BA1574" s="175">
        <f>IFERROR(VLOOKUP(C1574,Merkittävyysluokitus!$A$2:$J$1705,9,FALSE),"-")</f>
        <v>1</v>
      </c>
      <c r="BB1574" s="203"/>
      <c r="BC1574" s="203" t="str">
        <f t="shared" si="409"/>
        <v/>
      </c>
      <c r="BD1574" s="39" t="str">
        <f t="shared" si="403"/>
        <v>musta</v>
      </c>
      <c r="BE1574" s="68" t="str">
        <f t="shared" si="404"/>
        <v>musta</v>
      </c>
      <c r="BF1574" s="68" t="str">
        <f t="shared" si="405"/>
        <v>musta</v>
      </c>
      <c r="BG1574" s="68" t="str">
        <f t="shared" si="406"/>
        <v>musta</v>
      </c>
      <c r="BH1574" s="208" t="str">
        <f t="shared" si="407"/>
        <v>musta</v>
      </c>
      <c r="BI1574" s="39"/>
      <c r="BJ1574" s="39" t="str">
        <f>IF(F1574="ei löydy","uusi tie",IF(E1574=0,"tieosoite muuttunut",IF(E1574=1,VLOOKUP(D1574,'2015'!$F$12:$AL$1887,31,FALSE),"-")))</f>
        <v>musta</v>
      </c>
      <c r="BK1574" s="67" t="str">
        <f>IF(E1574=1,VLOOKUP(D1574,'2015'!$F$12:$AL$1887,32,FALSE),"-")</f>
        <v>musta</v>
      </c>
      <c r="BL1574" s="39" t="str">
        <f>IF(F1574="ei löydy","uusi tie",IF(E1574=0,"tieosoite muuttunut",IF(E1574=1,VLOOKUP(D1574,'2015'!$F$12:$AL$1887,33,FALSE),"-")))</f>
        <v>musta</v>
      </c>
      <c r="BM1574" s="39"/>
      <c r="BN1574" s="217" t="str">
        <f>VLOOKUP(D1574,'2015'!$F$12:$AL$1887,33,FALSE)</f>
        <v>musta</v>
      </c>
      <c r="BO1574" s="39"/>
      <c r="BP1574" s="115" t="s">
        <v>10</v>
      </c>
      <c r="BQ1574" s="30"/>
      <c r="BS1574" s="5"/>
      <c r="BU1574" s="37"/>
      <c r="BV1574" s="30" t="s">
        <v>10</v>
      </c>
      <c r="BX1574" t="str">
        <f>IF(E1574=1,VLOOKUP(D1574,'2015'!$F$12:$AX$1887,43,FALSE),"-")</f>
        <v>ei mallia</v>
      </c>
      <c r="BY1574" t="str">
        <f>IF(E1574=1,VLOOKUP(D1574,'2015'!$F$12:$AX$1887,44,FALSE),"-")</f>
        <v>ei mallia</v>
      </c>
      <c r="BZ1574" t="str">
        <f>IF(E1574=1,VLOOKUP(D1574,'2015'!$F$12:$AX$1887,45,FALSE),"-")</f>
        <v>ei mallia</v>
      </c>
      <c r="CA1574" s="31">
        <f t="shared" si="412"/>
        <v>20</v>
      </c>
      <c r="CB1574" s="31">
        <f t="shared" si="413"/>
        <v>10</v>
      </c>
      <c r="CC1574" s="31">
        <f t="shared" si="414"/>
        <v>10</v>
      </c>
      <c r="CD1574" s="31">
        <f t="shared" si="415"/>
        <v>0</v>
      </c>
      <c r="CE1574" s="31">
        <f t="shared" si="416"/>
        <v>0</v>
      </c>
      <c r="CO1574" s="2" t="s">
        <v>35</v>
      </c>
      <c r="CP1574" s="2" t="s">
        <v>35</v>
      </c>
    </row>
    <row r="1575" spans="1:94" ht="15.75" thickBot="1" x14ac:dyDescent="0.3">
      <c r="A1575" s="50"/>
      <c r="B1575" s="50"/>
      <c r="C1575" s="50" t="str">
        <f t="shared" si="410"/>
        <v>13835_1_4300</v>
      </c>
      <c r="D1575" s="51" t="str">
        <f t="shared" si="411"/>
        <v>13835_1</v>
      </c>
      <c r="E1575" s="224">
        <f>IFERROR(VLOOKUP(C1575,'2015'!$C$12:$D$1887,2,FALSE),0)</f>
        <v>1</v>
      </c>
      <c r="F1575" s="51">
        <f>IFERROR(K1575-IFERROR(VLOOKUP(D1575,'2015'!$F$12:$I$1887,4,FALSE),"ei löydy"),"ei löydy")</f>
        <v>0</v>
      </c>
      <c r="G1575" s="224">
        <f>IFERROR(VLOOKUP(Työfile_2024!C1575,Liikennemalli!$D$6:$G$1921,4,FALSE),0)</f>
        <v>1</v>
      </c>
      <c r="H1575" s="225">
        <f>K1575-IFERROR(VLOOKUP(Työfile_2024!D1575,Liikennemalli!$C$6:$H$1921,6,FALSE),"ei löydy")</f>
        <v>0</v>
      </c>
      <c r="I1575" s="80">
        <v>13835</v>
      </c>
      <c r="J1575" s="52">
        <v>1</v>
      </c>
      <c r="K1575" s="52">
        <v>4300</v>
      </c>
      <c r="L1575" s="53"/>
      <c r="M1575" s="54"/>
      <c r="N1575" s="54"/>
      <c r="O1575" s="54"/>
      <c r="P1575" s="54"/>
      <c r="Q1575" s="55"/>
      <c r="R1575" s="55"/>
      <c r="S1575" s="55"/>
      <c r="T1575" s="55"/>
      <c r="U1575" s="52"/>
      <c r="V1575" s="56">
        <v>83</v>
      </c>
      <c r="W1575" s="56">
        <v>3</v>
      </c>
      <c r="X1575" s="56">
        <v>85</v>
      </c>
      <c r="Y1575" s="56">
        <f>VLOOKUP(D1575,Liikennemalli24!$D$2:$F$1804,2,FALSE)</f>
        <v>38</v>
      </c>
      <c r="Z1575" s="57">
        <f>VLOOKUP(D1575,Liikennemalli24!$D$2:$F$1804,3,FALSE)</f>
        <v>0.219</v>
      </c>
      <c r="AA1575" s="178">
        <f>IF(G1575=1,VLOOKUP(C1575,Liikennemalli!$D$6:$H$1921,2,FALSE),"-")</f>
        <v>14.317127358314799</v>
      </c>
      <c r="AB1575" s="197">
        <f>IF(G1575=1,VLOOKUP(C1575,Liikennemalli!$D$6:$H$1921,3,FALSE),"-")</f>
        <v>0.19152676154017101</v>
      </c>
      <c r="AC1575" s="134">
        <f>IF(E1575=1,VLOOKUP(Työfile_2024!D1575,'2015'!$F$12:$X$1887,18,FALSE),"-")</f>
        <v>11</v>
      </c>
      <c r="AD1575" s="127">
        <f>IF(E1575=1,VLOOKUP(Työfile_2024!D1575,'2015'!$F$12:$X$1887,19,FALSE),"-")</f>
        <v>0.15</v>
      </c>
      <c r="AI1575" s="127">
        <f>IF(E1575=1,VLOOKUP(Työfile_2024!D1575,'2015'!$F$12:$AB$1887,20,FALSE),"-")</f>
        <v>0</v>
      </c>
      <c r="AJ1575" s="127">
        <f>IF(E1575=1,VLOOKUP(Työfile_2024!D1575,'2015'!$F$12:$AB$1887,21,FALSE),"-")</f>
        <v>0</v>
      </c>
      <c r="AK1575" s="127">
        <f>IF(E1575=1,VLOOKUP(Työfile_2024!D1575,'2015'!$F$12:$AB$1887,22,FALSE),"-")</f>
        <v>0</v>
      </c>
      <c r="AL1575" s="127">
        <f>IF(E1575=1,VLOOKUP(Työfile_2024!D1575,'2015'!$F$12:$AB$1887,23,FALSE),"-")</f>
        <v>0</v>
      </c>
      <c r="AM1575" s="56">
        <f>VLOOKUP(Työfile_2024!D1575,Tmatkat_20km_tarkasteltava_verk!$C$2:$D$1804,2,FALSE)</f>
        <v>42</v>
      </c>
      <c r="AN1575" s="148">
        <f t="shared" si="408"/>
        <v>0.50602409638554213</v>
      </c>
      <c r="AO1575" s="178">
        <f>IF(E1575=1,VLOOKUP(Työfile_2024!D1575,'2015'!$F$12:$AC$1887,24,FALSE),"-")</f>
        <v>24</v>
      </c>
      <c r="AP1575" s="52">
        <f>VLOOKUP(D1575,Tarkasteltava_verkko_2024_harva!$E$2:$I$1804,5,FALSE)</f>
        <v>0</v>
      </c>
      <c r="AQ1575" s="52">
        <f>VLOOKUP(D1575,Tarkasteltava_verkko_2024_harva!$E$2:$I$1804,4,FALSE)</f>
        <v>0</v>
      </c>
      <c r="AR1575" s="148">
        <v>0</v>
      </c>
      <c r="AS1575" s="170" t="str">
        <f>IFERROR(VLOOKUP(C1575,'2015'!$C$12:$AG$1887,30,FALSE),"-")</f>
        <v/>
      </c>
      <c r="AT1575" s="148">
        <v>0.18720930232558139</v>
      </c>
      <c r="AU1575" s="170">
        <f>IFERROR(VLOOKUP(C1575,'2015'!$C$12:$AG$1887,31,FALSE),"-")</f>
        <v>0</v>
      </c>
      <c r="AV1575" s="106"/>
      <c r="AW1575" s="63">
        <f>IFERROR(VLOOKUP(C1575,Merkittävyysluokitus!$A$2:$J$1705,10,FALSE),"-")</f>
        <v>3</v>
      </c>
      <c r="AX1575" s="175">
        <f>IFERROR(VLOOKUP(C1575,Merkittävyysluokitus!$A$2:$J$1705,6,FALSE),"-")</f>
        <v>3.5509863013698633</v>
      </c>
      <c r="AY1575" s="175">
        <f>IFERROR(VLOOKUP(C1575,Merkittävyysluokitus!$A$2:$J$1705,7,FALSE),"-")</f>
        <v>0.65400000000000003</v>
      </c>
      <c r="AZ1575" s="175">
        <f>IFERROR(VLOOKUP(C1575,Merkittävyysluokitus!$A$2:$J$1705,8,FALSE),"-")</f>
        <v>2.0636529680365299</v>
      </c>
      <c r="BA1575" s="175">
        <f>IFERROR(VLOOKUP(C1575,Merkittävyysluokitus!$A$2:$J$1705,9,FALSE),"-")</f>
        <v>0.83333333333333326</v>
      </c>
      <c r="BB1575" s="203"/>
      <c r="BC1575" s="203" t="str">
        <f t="shared" si="409"/>
        <v/>
      </c>
      <c r="BD1575" s="39" t="str">
        <f t="shared" si="403"/>
        <v>musta</v>
      </c>
      <c r="BE1575" s="68" t="str">
        <f t="shared" si="404"/>
        <v>musta</v>
      </c>
      <c r="BF1575" s="68" t="str">
        <f t="shared" si="405"/>
        <v>musta</v>
      </c>
      <c r="BG1575" s="68" t="str">
        <f t="shared" si="406"/>
        <v>musta</v>
      </c>
      <c r="BH1575" s="208" t="str">
        <f t="shared" si="407"/>
        <v>musta</v>
      </c>
      <c r="BI1575" s="39"/>
      <c r="BJ1575" s="39" t="str">
        <f>IF(F1575="ei löydy","uusi tie",IF(E1575=0,"tieosoite muuttunut",IF(E1575=1,VLOOKUP(D1575,'2015'!$F$12:$AL$1887,31,FALSE),"-")))</f>
        <v>musta</v>
      </c>
      <c r="BK1575" s="67" t="str">
        <f>IF(E1575=1,VLOOKUP(D1575,'2015'!$F$12:$AL$1887,32,FALSE),"-")</f>
        <v>musta</v>
      </c>
      <c r="BL1575" s="39" t="str">
        <f>IF(F1575="ei löydy","uusi tie",IF(E1575=0,"tieosoite muuttunut",IF(E1575=1,VLOOKUP(D1575,'2015'!$F$12:$AL$1887,33,FALSE),"-")))</f>
        <v>musta</v>
      </c>
      <c r="BM1575" s="39"/>
      <c r="BN1575" s="217" t="str">
        <f>VLOOKUP(D1575,'2015'!$F$12:$AL$1887,33,FALSE)</f>
        <v>musta</v>
      </c>
      <c r="BO1575" s="39"/>
      <c r="BP1575" s="115" t="s">
        <v>10</v>
      </c>
      <c r="BQ1575" s="30"/>
      <c r="BS1575" s="5"/>
      <c r="BU1575" s="37"/>
      <c r="BV1575" s="30" t="s">
        <v>10</v>
      </c>
      <c r="BX1575" t="str">
        <f>IF(E1575=1,VLOOKUP(D1575,'2015'!$F$12:$AX$1887,43,FALSE),"-")</f>
        <v>musta</v>
      </c>
      <c r="BY1575" t="str">
        <f>IF(E1575=1,VLOOKUP(D1575,'2015'!$F$12:$AX$1887,44,FALSE),"-")</f>
        <v>musta</v>
      </c>
      <c r="BZ1575" t="str">
        <f>IF(E1575=1,VLOOKUP(D1575,'2015'!$F$12:$AX$1887,45,FALSE),"-")</f>
        <v>musta</v>
      </c>
      <c r="CA1575" s="31">
        <f t="shared" si="412"/>
        <v>0</v>
      </c>
      <c r="CB1575" s="31">
        <f t="shared" si="413"/>
        <v>0</v>
      </c>
      <c r="CC1575" s="31">
        <f t="shared" si="414"/>
        <v>0</v>
      </c>
      <c r="CD1575" s="31">
        <f t="shared" si="415"/>
        <v>0</v>
      </c>
      <c r="CE1575" s="31">
        <f t="shared" si="416"/>
        <v>0</v>
      </c>
      <c r="CO1575" s="2" t="s">
        <v>35</v>
      </c>
      <c r="CP1575" s="2" t="s">
        <v>35</v>
      </c>
    </row>
    <row r="1576" spans="1:94" ht="15.75" thickBot="1" x14ac:dyDescent="0.3">
      <c r="A1576" s="50"/>
      <c r="B1576" s="50"/>
      <c r="C1576" s="50" t="str">
        <f t="shared" si="410"/>
        <v>13836_1_6470</v>
      </c>
      <c r="D1576" s="51" t="str">
        <f t="shared" si="411"/>
        <v>13836_1</v>
      </c>
      <c r="E1576" s="224">
        <f>IFERROR(VLOOKUP(C1576,'2015'!$C$12:$D$1887,2,FALSE),0)</f>
        <v>1</v>
      </c>
      <c r="F1576" s="51">
        <f>IFERROR(K1576-IFERROR(VLOOKUP(D1576,'2015'!$F$12:$I$1887,4,FALSE),"ei löydy"),"ei löydy")</f>
        <v>0</v>
      </c>
      <c r="G1576" s="224">
        <f>IFERROR(VLOOKUP(Työfile_2024!C1576,Liikennemalli!$D$6:$G$1921,4,FALSE),0)</f>
        <v>1</v>
      </c>
      <c r="H1576" s="225">
        <f>K1576-IFERROR(VLOOKUP(Työfile_2024!D1576,Liikennemalli!$C$6:$H$1921,6,FALSE),"ei löydy")</f>
        <v>0</v>
      </c>
      <c r="I1576" s="80">
        <v>13836</v>
      </c>
      <c r="J1576" s="52">
        <v>1</v>
      </c>
      <c r="K1576" s="52">
        <v>6470</v>
      </c>
      <c r="L1576" s="53"/>
      <c r="M1576" s="54"/>
      <c r="N1576" s="54"/>
      <c r="O1576" s="54"/>
      <c r="P1576" s="54"/>
      <c r="Q1576" s="55"/>
      <c r="R1576" s="55"/>
      <c r="S1576" s="55"/>
      <c r="T1576" s="55"/>
      <c r="U1576" s="52"/>
      <c r="V1576" s="56">
        <v>919</v>
      </c>
      <c r="W1576" s="56">
        <v>63</v>
      </c>
      <c r="X1576" s="56">
        <v>1020</v>
      </c>
      <c r="Y1576" s="56">
        <f>VLOOKUP(D1576,Liikennemalli24!$D$2:$F$1804,2,FALSE)</f>
        <v>150</v>
      </c>
      <c r="Z1576" s="57">
        <f>VLOOKUP(D1576,Liikennemalli24!$D$2:$F$1804,3,FALSE)</f>
        <v>0.39600000000000002</v>
      </c>
      <c r="AA1576" s="178">
        <f>IF(G1576=1,VLOOKUP(C1576,Liikennemalli!$D$6:$H$1921,2,FALSE),"-")</f>
        <v>147.437409466394</v>
      </c>
      <c r="AB1576" s="197">
        <f>IF(G1576=1,VLOOKUP(C1576,Liikennemalli!$D$6:$H$1921,3,FALSE),"-")</f>
        <v>0.291883941188675</v>
      </c>
      <c r="AC1576" s="134">
        <f>IF(E1576=1,VLOOKUP(Työfile_2024!D1576,'2015'!$F$12:$X$1887,18,FALSE),"-")</f>
        <v>446</v>
      </c>
      <c r="AD1576" s="127">
        <f>IF(E1576=1,VLOOKUP(Työfile_2024!D1576,'2015'!$F$12:$X$1887,19,FALSE),"-")</f>
        <v>0.63</v>
      </c>
      <c r="AI1576" s="127">
        <f>IF(E1576=1,VLOOKUP(Työfile_2024!D1576,'2015'!$F$12:$AB$1887,20,FALSE),"-")</f>
        <v>0</v>
      </c>
      <c r="AJ1576" s="127">
        <f>IF(E1576=1,VLOOKUP(Työfile_2024!D1576,'2015'!$F$12:$AB$1887,21,FALSE),"-")</f>
        <v>0</v>
      </c>
      <c r="AK1576" s="127">
        <f>IF(E1576=1,VLOOKUP(Työfile_2024!D1576,'2015'!$F$12:$AB$1887,22,FALSE),"-")</f>
        <v>0</v>
      </c>
      <c r="AL1576" s="127">
        <f>IF(E1576=1,VLOOKUP(Työfile_2024!D1576,'2015'!$F$12:$AB$1887,23,FALSE),"-")</f>
        <v>0</v>
      </c>
      <c r="AM1576" s="56">
        <f>VLOOKUP(Työfile_2024!D1576,Tmatkat_20km_tarkasteltava_verk!$C$2:$D$1804,2,FALSE)</f>
        <v>272</v>
      </c>
      <c r="AN1576" s="148">
        <f t="shared" si="408"/>
        <v>0.29597388465723612</v>
      </c>
      <c r="AO1576" s="178">
        <f>IF(E1576=1,VLOOKUP(Työfile_2024!D1576,'2015'!$F$12:$AC$1887,24,FALSE),"-")</f>
        <v>278</v>
      </c>
      <c r="AP1576" s="52">
        <f>VLOOKUP(D1576,Tarkasteltava_verkko_2024_harva!$E$2:$I$1804,5,FALSE)</f>
        <v>0</v>
      </c>
      <c r="AQ1576" s="52">
        <f>VLOOKUP(D1576,Tarkasteltava_verkko_2024_harva!$E$2:$I$1804,4,FALSE)</f>
        <v>0</v>
      </c>
      <c r="AR1576" s="148">
        <v>0</v>
      </c>
      <c r="AS1576" s="170" t="str">
        <f>IFERROR(VLOOKUP(C1576,'2015'!$C$12:$AG$1887,30,FALSE),"-")</f>
        <v/>
      </c>
      <c r="AT1576" s="148">
        <v>0.1338485316846986</v>
      </c>
      <c r="AU1576" s="170">
        <f>IFERROR(VLOOKUP(C1576,'2015'!$C$12:$AG$1887,31,FALSE),"-")</f>
        <v>0</v>
      </c>
      <c r="AV1576" s="106"/>
      <c r="AW1576" s="63">
        <f>IFERROR(VLOOKUP(C1576,Merkittävyysluokitus!$A$2:$J$1705,10,FALSE),"-")</f>
        <v>2</v>
      </c>
      <c r="AX1576" s="175">
        <f>IFERROR(VLOOKUP(C1576,Merkittävyysluokitus!$A$2:$J$1705,6,FALSE),"-")</f>
        <v>11.745287671232875</v>
      </c>
      <c r="AY1576" s="175">
        <f>IFERROR(VLOOKUP(C1576,Merkittävyysluokitus!$A$2:$J$1705,7,FALSE),"-")</f>
        <v>4.6819999999999995</v>
      </c>
      <c r="AZ1576" s="175">
        <f>IFERROR(VLOOKUP(C1576,Merkittävyysluokitus!$A$2:$J$1705,8,FALSE),"-")</f>
        <v>5.8966210045662102</v>
      </c>
      <c r="BA1576" s="175">
        <f>IFERROR(VLOOKUP(C1576,Merkittävyysluokitus!$A$2:$J$1705,9,FALSE),"-")</f>
        <v>1.1666666666666665</v>
      </c>
      <c r="BB1576" s="203"/>
      <c r="BC1576" s="203" t="str">
        <f t="shared" si="409"/>
        <v/>
      </c>
      <c r="BD1576" s="39" t="str">
        <f t="shared" si="403"/>
        <v>musta</v>
      </c>
      <c r="BE1576" s="68" t="str">
        <f t="shared" si="404"/>
        <v>musta</v>
      </c>
      <c r="BF1576" s="68" t="str">
        <f t="shared" si="405"/>
        <v>musta</v>
      </c>
      <c r="BG1576" s="68" t="str">
        <f t="shared" si="406"/>
        <v>musta</v>
      </c>
      <c r="BH1576" s="208" t="str">
        <f t="shared" si="407"/>
        <v>musta</v>
      </c>
      <c r="BI1576" s="39"/>
      <c r="BJ1576" s="39" t="str">
        <f>IF(F1576="ei löydy","uusi tie",IF(E1576=0,"tieosoite muuttunut",IF(E1576=1,VLOOKUP(D1576,'2015'!$F$12:$AL$1887,31,FALSE),"-")))</f>
        <v>musta</v>
      </c>
      <c r="BK1576" s="67" t="str">
        <f>IF(E1576=1,VLOOKUP(D1576,'2015'!$F$12:$AL$1887,32,FALSE),"-")</f>
        <v>musta</v>
      </c>
      <c r="BL1576" s="39" t="str">
        <f>IF(F1576="ei löydy","uusi tie",IF(E1576=0,"tieosoite muuttunut",IF(E1576=1,VLOOKUP(D1576,'2015'!$F$12:$AL$1887,33,FALSE),"-")))</f>
        <v>musta</v>
      </c>
      <c r="BM1576" s="39"/>
      <c r="BN1576" s="217" t="str">
        <f>VLOOKUP(D1576,'2015'!$F$12:$AL$1887,33,FALSE)</f>
        <v>musta</v>
      </c>
      <c r="BO1576" s="39"/>
      <c r="BP1576" s="115" t="s">
        <v>10</v>
      </c>
      <c r="BQ1576" s="30"/>
      <c r="BS1576" s="5"/>
      <c r="BU1576" s="37"/>
      <c r="BV1576" s="30" t="s">
        <v>10</v>
      </c>
      <c r="BX1576" t="str">
        <f>IF(E1576=1,VLOOKUP(D1576,'2015'!$F$12:$AX$1887,43,FALSE),"-")</f>
        <v>punainen</v>
      </c>
      <c r="BY1576" t="str">
        <f>IF(E1576=1,VLOOKUP(D1576,'2015'!$F$12:$AX$1887,44,FALSE),"-")</f>
        <v>musta</v>
      </c>
      <c r="BZ1576" t="str">
        <f>IF(E1576=1,VLOOKUP(D1576,'2015'!$F$12:$AX$1887,45,FALSE),"-")</f>
        <v>musta</v>
      </c>
      <c r="CA1576" s="31">
        <f t="shared" si="412"/>
        <v>11</v>
      </c>
      <c r="CB1576" s="31">
        <f t="shared" si="413"/>
        <v>10</v>
      </c>
      <c r="CC1576" s="31">
        <f t="shared" si="414"/>
        <v>0</v>
      </c>
      <c r="CD1576" s="31">
        <f t="shared" si="415"/>
        <v>1</v>
      </c>
      <c r="CE1576" s="31">
        <f t="shared" si="416"/>
        <v>0</v>
      </c>
      <c r="CO1576" s="2" t="s">
        <v>35</v>
      </c>
      <c r="CP1576" s="2" t="s">
        <v>35</v>
      </c>
    </row>
    <row r="1577" spans="1:94" ht="15.75" thickBot="1" x14ac:dyDescent="0.3">
      <c r="A1577" s="50"/>
      <c r="B1577" s="50"/>
      <c r="C1577" s="50" t="str">
        <f t="shared" si="410"/>
        <v>13836_2_2605</v>
      </c>
      <c r="D1577" s="51" t="str">
        <f t="shared" si="411"/>
        <v>13836_2</v>
      </c>
      <c r="E1577" s="224">
        <f>IFERROR(VLOOKUP(C1577,'2015'!$C$12:$D$1887,2,FALSE),0)</f>
        <v>1</v>
      </c>
      <c r="F1577" s="51">
        <f>IFERROR(K1577-IFERROR(VLOOKUP(D1577,'2015'!$F$12:$I$1887,4,FALSE),"ei löydy"),"ei löydy")</f>
        <v>0</v>
      </c>
      <c r="G1577" s="224">
        <f>IFERROR(VLOOKUP(Työfile_2024!C1577,Liikennemalli!$D$6:$G$1921,4,FALSE),0)</f>
        <v>0</v>
      </c>
      <c r="H1577" s="225">
        <f>K1577-IFERROR(VLOOKUP(Työfile_2024!D1577,Liikennemalli!$C$6:$H$1921,6,FALSE),"ei löydy")</f>
        <v>-1137</v>
      </c>
      <c r="I1577" s="80">
        <v>13836</v>
      </c>
      <c r="J1577" s="52">
        <v>2</v>
      </c>
      <c r="K1577" s="52">
        <v>2605</v>
      </c>
      <c r="L1577" s="53"/>
      <c r="M1577" s="54"/>
      <c r="N1577" s="54"/>
      <c r="O1577" s="54"/>
      <c r="P1577" s="54"/>
      <c r="Q1577" s="55"/>
      <c r="R1577" s="55"/>
      <c r="S1577" s="55"/>
      <c r="T1577" s="55"/>
      <c r="U1577" s="52"/>
      <c r="V1577" s="56">
        <v>797.97312859884835</v>
      </c>
      <c r="W1577" s="56">
        <v>40.069097888675621</v>
      </c>
      <c r="X1577" s="56">
        <v>891.0499040307102</v>
      </c>
      <c r="Y1577" s="56">
        <f>VLOOKUP(D1577,Liikennemalli24!$D$2:$F$1804,2,FALSE)</f>
        <v>249</v>
      </c>
      <c r="Z1577" s="57">
        <f>VLOOKUP(D1577,Liikennemalli24!$D$2:$F$1804,3,FALSE)</f>
        <v>0.24</v>
      </c>
      <c r="AA1577" s="178" t="str">
        <f>IF(G1577=1,VLOOKUP(C1577,Liikennemalli!$D$6:$H$1921,2,FALSE),"-")</f>
        <v>-</v>
      </c>
      <c r="AB1577" s="197" t="str">
        <f>IF(G1577=1,VLOOKUP(C1577,Liikennemalli!$D$6:$H$1921,3,FALSE),"-")</f>
        <v>-</v>
      </c>
      <c r="AC1577" s="134">
        <f>IF(E1577=1,VLOOKUP(Työfile_2024!D1577,'2015'!$F$12:$X$1887,18,FALSE),"-")</f>
        <v>332</v>
      </c>
      <c r="AD1577" s="127">
        <f>IF(E1577=1,VLOOKUP(Työfile_2024!D1577,'2015'!$F$12:$X$1887,19,FALSE),"-")</f>
        <v>0.64</v>
      </c>
      <c r="AI1577" s="127">
        <f>IF(E1577=1,VLOOKUP(Työfile_2024!D1577,'2015'!$F$12:$AB$1887,20,FALSE),"-")</f>
        <v>0</v>
      </c>
      <c r="AJ1577" s="127">
        <f>IF(E1577=1,VLOOKUP(Työfile_2024!D1577,'2015'!$F$12:$AB$1887,21,FALSE),"-")</f>
        <v>0</v>
      </c>
      <c r="AK1577" s="127">
        <f>IF(E1577=1,VLOOKUP(Työfile_2024!D1577,'2015'!$F$12:$AB$1887,22,FALSE),"-")</f>
        <v>0</v>
      </c>
      <c r="AL1577" s="127">
        <f>IF(E1577=1,VLOOKUP(Työfile_2024!D1577,'2015'!$F$12:$AB$1887,23,FALSE),"-")</f>
        <v>0</v>
      </c>
      <c r="AM1577" s="56">
        <f>VLOOKUP(Työfile_2024!D1577,Tmatkat_20km_tarkasteltava_verk!$C$2:$D$1804,2,FALSE)</f>
        <v>175</v>
      </c>
      <c r="AN1577" s="148">
        <f t="shared" si="408"/>
        <v>0.21930563038793105</v>
      </c>
      <c r="AO1577" s="178">
        <f>IF(E1577=1,VLOOKUP(Työfile_2024!D1577,'2015'!$F$12:$AC$1887,24,FALSE),"-")</f>
        <v>274</v>
      </c>
      <c r="AP1577" s="52">
        <f>VLOOKUP(D1577,Tarkasteltava_verkko_2024_harva!$E$2:$I$1804,5,FALSE)</f>
        <v>0</v>
      </c>
      <c r="AQ1577" s="52">
        <f>VLOOKUP(D1577,Tarkasteltava_verkko_2024_harva!$E$2:$I$1804,4,FALSE)</f>
        <v>0</v>
      </c>
      <c r="AR1577" s="148">
        <v>0</v>
      </c>
      <c r="AS1577" s="170" t="str">
        <f>IFERROR(VLOOKUP(C1577,'2015'!$C$12:$AG$1887,30,FALSE),"-")</f>
        <v/>
      </c>
      <c r="AT1577" s="148">
        <v>0.15854126679462571</v>
      </c>
      <c r="AU1577" s="170">
        <f>IFERROR(VLOOKUP(C1577,'2015'!$C$12:$AG$1887,31,FALSE),"-")</f>
        <v>0</v>
      </c>
      <c r="AV1577" s="106"/>
      <c r="AW1577" s="63">
        <f>IFERROR(VLOOKUP(C1577,Merkittävyysluokitus!$A$2:$J$1705,10,FALSE),"-")</f>
        <v>3</v>
      </c>
      <c r="AX1577" s="175">
        <f>IFERROR(VLOOKUP(C1577,Merkittävyysluokitus!$A$2:$J$1705,6,FALSE),"-")</f>
        <v>8.9215772092656387</v>
      </c>
      <c r="AY1577" s="175">
        <f>IFERROR(VLOOKUP(C1577,Merkittävyysluokitus!$A$2:$J$1705,7,FALSE),"-")</f>
        <v>4.2222527191298784</v>
      </c>
      <c r="AZ1577" s="175">
        <f>IFERROR(VLOOKUP(C1577,Merkittävyysluokitus!$A$2:$J$1705,8,FALSE),"-")</f>
        <v>3.8659911568024263</v>
      </c>
      <c r="BA1577" s="175">
        <f>IFERROR(VLOOKUP(C1577,Merkittävyysluokitus!$A$2:$J$1705,9,FALSE),"-")</f>
        <v>0.83333333333333326</v>
      </c>
      <c r="BB1577" s="203"/>
      <c r="BC1577" s="203" t="str">
        <f t="shared" si="409"/>
        <v/>
      </c>
      <c r="BD1577" s="39" t="str">
        <f t="shared" si="403"/>
        <v>musta</v>
      </c>
      <c r="BE1577" s="68" t="str">
        <f t="shared" si="404"/>
        <v>musta</v>
      </c>
      <c r="BF1577" s="68" t="str">
        <f t="shared" si="405"/>
        <v>musta</v>
      </c>
      <c r="BG1577" s="68" t="str">
        <f t="shared" si="406"/>
        <v>musta</v>
      </c>
      <c r="BH1577" s="208" t="str">
        <f t="shared" si="407"/>
        <v>musta</v>
      </c>
      <c r="BI1577" s="39"/>
      <c r="BJ1577" s="39" t="str">
        <f>IF(F1577="ei löydy","uusi tie",IF(E1577=0,"tieosoite muuttunut",IF(E1577=1,VLOOKUP(D1577,'2015'!$F$12:$AL$1887,31,FALSE),"-")))</f>
        <v>musta</v>
      </c>
      <c r="BK1577" s="67" t="str">
        <f>IF(E1577=1,VLOOKUP(D1577,'2015'!$F$12:$AL$1887,32,FALSE),"-")</f>
        <v>musta</v>
      </c>
      <c r="BL1577" s="39" t="str">
        <f>IF(F1577="ei löydy","uusi tie",IF(E1577=0,"tieosoite muuttunut",IF(E1577=1,VLOOKUP(D1577,'2015'!$F$12:$AL$1887,33,FALSE),"-")))</f>
        <v>musta</v>
      </c>
      <c r="BM1577" s="39"/>
      <c r="BN1577" s="217" t="str">
        <f>VLOOKUP(D1577,'2015'!$F$12:$AL$1887,33,FALSE)</f>
        <v>musta</v>
      </c>
      <c r="BO1577" s="39"/>
      <c r="BP1577" s="115" t="s">
        <v>10</v>
      </c>
      <c r="BQ1577" s="30"/>
      <c r="BS1577" s="5"/>
      <c r="BU1577" s="37"/>
      <c r="BV1577" s="30" t="s">
        <v>10</v>
      </c>
      <c r="BX1577" t="str">
        <f>IF(E1577=1,VLOOKUP(D1577,'2015'!$F$12:$AX$1887,43,FALSE),"-")</f>
        <v>punainen</v>
      </c>
      <c r="BY1577" t="str">
        <f>IF(E1577=1,VLOOKUP(D1577,'2015'!$F$12:$AX$1887,44,FALSE),"-")</f>
        <v>musta</v>
      </c>
      <c r="BZ1577" t="str">
        <f>IF(E1577=1,VLOOKUP(D1577,'2015'!$F$12:$AX$1887,45,FALSE),"-")</f>
        <v>musta</v>
      </c>
      <c r="CA1577" s="31">
        <f t="shared" si="412"/>
        <v>11</v>
      </c>
      <c r="CB1577" s="31">
        <f t="shared" si="413"/>
        <v>10</v>
      </c>
      <c r="CC1577" s="31">
        <f t="shared" si="414"/>
        <v>0</v>
      </c>
      <c r="CD1577" s="31">
        <f t="shared" si="415"/>
        <v>1</v>
      </c>
      <c r="CE1577" s="31">
        <f t="shared" si="416"/>
        <v>0</v>
      </c>
      <c r="CO1577" s="32" t="s">
        <v>34</v>
      </c>
      <c r="CP1577" s="2" t="s">
        <v>35</v>
      </c>
    </row>
    <row r="1578" spans="1:94" ht="15.75" thickBot="1" x14ac:dyDescent="0.3">
      <c r="A1578" s="50"/>
      <c r="B1578" s="50"/>
      <c r="C1578" s="50" t="str">
        <f t="shared" si="410"/>
        <v>13837_1_6007</v>
      </c>
      <c r="D1578" s="51" t="str">
        <f t="shared" si="411"/>
        <v>13837_1</v>
      </c>
      <c r="E1578" s="224">
        <f>IFERROR(VLOOKUP(C1578,'2015'!$C$12:$D$1887,2,FALSE),0)</f>
        <v>1</v>
      </c>
      <c r="F1578" s="51">
        <f>IFERROR(K1578-IFERROR(VLOOKUP(D1578,'2015'!$F$12:$I$1887,4,FALSE),"ei löydy"),"ei löydy")</f>
        <v>0</v>
      </c>
      <c r="G1578" s="224">
        <f>IFERROR(VLOOKUP(Työfile_2024!C1578,Liikennemalli!$D$6:$G$1921,4,FALSE),0)</f>
        <v>1</v>
      </c>
      <c r="H1578" s="225">
        <f>K1578-IFERROR(VLOOKUP(Työfile_2024!D1578,Liikennemalli!$C$6:$H$1921,6,FALSE),"ei löydy")</f>
        <v>0</v>
      </c>
      <c r="I1578" s="80">
        <v>13837</v>
      </c>
      <c r="J1578" s="52">
        <v>1</v>
      </c>
      <c r="K1578" s="52">
        <v>6007</v>
      </c>
      <c r="L1578" s="53"/>
      <c r="M1578" s="54"/>
      <c r="N1578" s="54"/>
      <c r="O1578" s="54"/>
      <c r="P1578" s="54"/>
      <c r="Q1578" s="55"/>
      <c r="R1578" s="55"/>
      <c r="S1578" s="55"/>
      <c r="T1578" s="55"/>
      <c r="U1578" s="52"/>
      <c r="V1578" s="56">
        <v>815.86931912768432</v>
      </c>
      <c r="W1578" s="56">
        <v>37.635758282004325</v>
      </c>
      <c r="X1578" s="56">
        <v>924.44831030464456</v>
      </c>
      <c r="Y1578" s="56">
        <f>VLOOKUP(D1578,Liikennemalli24!$D$2:$F$1804,2,FALSE)</f>
        <v>176</v>
      </c>
      <c r="Z1578" s="57">
        <f>VLOOKUP(D1578,Liikennemalli24!$D$2:$F$1804,3,FALSE)</f>
        <v>0.20599999999999999</v>
      </c>
      <c r="AA1578" s="178">
        <f>IF(G1578=1,VLOOKUP(C1578,Liikennemalli!$D$6:$H$1921,2,FALSE),"-")</f>
        <v>163.921316242112</v>
      </c>
      <c r="AB1578" s="197">
        <f>IF(G1578=1,VLOOKUP(C1578,Liikennemalli!$D$6:$H$1921,3,FALSE),"-")</f>
        <v>0.31642105444754698</v>
      </c>
      <c r="AC1578" s="134">
        <f>IF(E1578=1,VLOOKUP(Työfile_2024!D1578,'2015'!$F$12:$X$1887,18,FALSE),"-")</f>
        <v>40</v>
      </c>
      <c r="AD1578" s="127">
        <f>IF(E1578=1,VLOOKUP(Työfile_2024!D1578,'2015'!$F$12:$X$1887,19,FALSE),"-")</f>
        <v>0.2</v>
      </c>
      <c r="AI1578" s="127">
        <f>IF(E1578=1,VLOOKUP(Työfile_2024!D1578,'2015'!$F$12:$AB$1887,20,FALSE),"-")</f>
        <v>0</v>
      </c>
      <c r="AJ1578" s="127">
        <f>IF(E1578=1,VLOOKUP(Työfile_2024!D1578,'2015'!$F$12:$AB$1887,21,FALSE),"-")</f>
        <v>0</v>
      </c>
      <c r="AK1578" s="127">
        <f>IF(E1578=1,VLOOKUP(Työfile_2024!D1578,'2015'!$F$12:$AB$1887,22,FALSE),"-")</f>
        <v>0</v>
      </c>
      <c r="AL1578" s="127">
        <f>IF(E1578=1,VLOOKUP(Työfile_2024!D1578,'2015'!$F$12:$AB$1887,23,FALSE),"-")</f>
        <v>0</v>
      </c>
      <c r="AM1578" s="56">
        <f>VLOOKUP(Työfile_2024!D1578,Tmatkat_20km_tarkasteltava_verk!$C$2:$D$1804,2,FALSE)</f>
        <v>221</v>
      </c>
      <c r="AN1578" s="148">
        <f t="shared" si="408"/>
        <v>0.27087671373191236</v>
      </c>
      <c r="AO1578" s="178">
        <f>IF(E1578=1,VLOOKUP(Työfile_2024!D1578,'2015'!$F$12:$AC$1887,24,FALSE),"-")</f>
        <v>219</v>
      </c>
      <c r="AP1578" s="52">
        <f>VLOOKUP(D1578,Tarkasteltava_verkko_2024_harva!$E$2:$I$1804,5,FALSE)</f>
        <v>0</v>
      </c>
      <c r="AQ1578" s="52">
        <f>VLOOKUP(D1578,Tarkasteltava_verkko_2024_harva!$E$2:$I$1804,4,FALSE)</f>
        <v>0</v>
      </c>
      <c r="AR1578" s="148">
        <v>0.34326618944564674</v>
      </c>
      <c r="AS1578" s="170" t="str">
        <f>IFERROR(VLOOKUP(C1578,'2015'!$C$12:$AG$1887,30,FALSE),"-")</f>
        <v/>
      </c>
      <c r="AT1578" s="148">
        <v>0.22557016813717329</v>
      </c>
      <c r="AU1578" s="170">
        <f>IFERROR(VLOOKUP(C1578,'2015'!$C$12:$AG$1887,31,FALSE),"-")</f>
        <v>0</v>
      </c>
      <c r="AV1578" s="106"/>
      <c r="AW1578" s="63">
        <f>IFERROR(VLOOKUP(C1578,Merkittävyysluokitus!$A$2:$J$1705,10,FALSE),"-")</f>
        <v>3</v>
      </c>
      <c r="AX1578" s="175">
        <f>IFERROR(VLOOKUP(C1578,Merkittävyysluokitus!$A$2:$J$1705,6,FALSE),"-")</f>
        <v>8.1617281555587464</v>
      </c>
      <c r="AY1578" s="175">
        <f>IFERROR(VLOOKUP(C1578,Merkittävyysluokitus!$A$2:$J$1705,7,FALSE),"-")</f>
        <v>4.4226079573830521</v>
      </c>
      <c r="AZ1578" s="175">
        <f>IFERROR(VLOOKUP(C1578,Merkittävyysluokitus!$A$2:$J$1705,8,FALSE),"-")</f>
        <v>2.9057868648423613</v>
      </c>
      <c r="BA1578" s="175">
        <f>IFERROR(VLOOKUP(C1578,Merkittävyysluokitus!$A$2:$J$1705,9,FALSE),"-")</f>
        <v>0.83333333333333326</v>
      </c>
      <c r="BB1578" s="203"/>
      <c r="BC1578" s="203" t="str">
        <f t="shared" si="409"/>
        <v/>
      </c>
      <c r="BD1578" s="39" t="str">
        <f t="shared" si="403"/>
        <v>musta</v>
      </c>
      <c r="BE1578" s="68" t="str">
        <f t="shared" si="404"/>
        <v>musta</v>
      </c>
      <c r="BF1578" s="68" t="str">
        <f t="shared" si="405"/>
        <v>musta</v>
      </c>
      <c r="BG1578" s="68" t="str">
        <f t="shared" si="406"/>
        <v>musta</v>
      </c>
      <c r="BH1578" s="208" t="str">
        <f t="shared" si="407"/>
        <v>musta</v>
      </c>
      <c r="BI1578" s="39"/>
      <c r="BJ1578" s="39" t="str">
        <f>IF(F1578="ei löydy","uusi tie",IF(E1578=0,"tieosoite muuttunut",IF(E1578=1,VLOOKUP(D1578,'2015'!$F$12:$AL$1887,31,FALSE),"-")))</f>
        <v>musta</v>
      </c>
      <c r="BK1578" s="67" t="str">
        <f>IF(E1578=1,VLOOKUP(D1578,'2015'!$F$12:$AL$1887,32,FALSE),"-")</f>
        <v>musta</v>
      </c>
      <c r="BL1578" s="39" t="str">
        <f>IF(F1578="ei löydy","uusi tie",IF(E1578=0,"tieosoite muuttunut",IF(E1578=1,VLOOKUP(D1578,'2015'!$F$12:$AL$1887,33,FALSE),"-")))</f>
        <v>musta</v>
      </c>
      <c r="BM1578" s="39"/>
      <c r="BN1578" s="217" t="str">
        <f>VLOOKUP(D1578,'2015'!$F$12:$AL$1887,33,FALSE)</f>
        <v>musta</v>
      </c>
      <c r="BO1578" s="39"/>
      <c r="BP1578" s="115" t="s">
        <v>10</v>
      </c>
      <c r="BQ1578" s="30"/>
      <c r="BS1578" s="5"/>
      <c r="BU1578" s="37"/>
      <c r="BV1578" s="30" t="s">
        <v>10</v>
      </c>
      <c r="BX1578" t="str">
        <f>IF(E1578=1,VLOOKUP(D1578,'2015'!$F$12:$AX$1887,43,FALSE),"-")</f>
        <v>musta</v>
      </c>
      <c r="BY1578" t="str">
        <f>IF(E1578=1,VLOOKUP(D1578,'2015'!$F$12:$AX$1887,44,FALSE),"-")</f>
        <v>musta</v>
      </c>
      <c r="BZ1578" t="str">
        <f>IF(E1578=1,VLOOKUP(D1578,'2015'!$F$12:$AX$1887,45,FALSE),"-")</f>
        <v>musta</v>
      </c>
      <c r="CA1578" s="31">
        <f t="shared" si="412"/>
        <v>1</v>
      </c>
      <c r="CB1578" s="31">
        <f t="shared" si="413"/>
        <v>0</v>
      </c>
      <c r="CC1578" s="31">
        <f t="shared" si="414"/>
        <v>0</v>
      </c>
      <c r="CD1578" s="31">
        <f t="shared" si="415"/>
        <v>1</v>
      </c>
      <c r="CE1578" s="31">
        <f t="shared" si="416"/>
        <v>0</v>
      </c>
      <c r="CO1578" s="2" t="s">
        <v>35</v>
      </c>
      <c r="CP1578" s="2" t="s">
        <v>35</v>
      </c>
    </row>
    <row r="1579" spans="1:94" ht="15.75" thickBot="1" x14ac:dyDescent="0.3">
      <c r="A1579" s="50"/>
      <c r="B1579" s="50"/>
      <c r="C1579" s="50" t="str">
        <f t="shared" si="410"/>
        <v>13838_1_9955</v>
      </c>
      <c r="D1579" s="51" t="str">
        <f t="shared" si="411"/>
        <v>13838_1</v>
      </c>
      <c r="E1579" s="224">
        <f>IFERROR(VLOOKUP(C1579,'2015'!$C$12:$D$1887,2,FALSE),0)</f>
        <v>1</v>
      </c>
      <c r="F1579" s="51">
        <f>IFERROR(K1579-IFERROR(VLOOKUP(D1579,'2015'!$F$12:$I$1887,4,FALSE),"ei löydy"),"ei löydy")</f>
        <v>0</v>
      </c>
      <c r="G1579" s="224">
        <f>IFERROR(VLOOKUP(Työfile_2024!C1579,Liikennemalli!$D$6:$G$1921,4,FALSE),0)</f>
        <v>1</v>
      </c>
      <c r="H1579" s="225">
        <f>K1579-IFERROR(VLOOKUP(Työfile_2024!D1579,Liikennemalli!$C$6:$H$1921,6,FALSE),"ei löydy")</f>
        <v>0</v>
      </c>
      <c r="I1579" s="80">
        <v>13838</v>
      </c>
      <c r="J1579" s="52">
        <v>1</v>
      </c>
      <c r="K1579" s="52">
        <v>9955</v>
      </c>
      <c r="L1579" s="53"/>
      <c r="M1579" s="54"/>
      <c r="N1579" s="54"/>
      <c r="O1579" s="54"/>
      <c r="P1579" s="54"/>
      <c r="Q1579" s="55"/>
      <c r="R1579" s="55"/>
      <c r="S1579" s="55"/>
      <c r="T1579" s="55"/>
      <c r="U1579" s="52"/>
      <c r="V1579" s="56">
        <v>397.25474635861377</v>
      </c>
      <c r="W1579" s="56">
        <v>30.273028628829735</v>
      </c>
      <c r="X1579" s="56">
        <v>433.19899547965844</v>
      </c>
      <c r="Y1579" s="56">
        <f>VLOOKUP(D1579,Liikennemalli24!$D$2:$F$1804,2,FALSE)</f>
        <v>302</v>
      </c>
      <c r="Z1579" s="57">
        <f>VLOOKUP(D1579,Liikennemalli24!$D$2:$F$1804,3,FALSE)</f>
        <v>0.42399999999999999</v>
      </c>
      <c r="AA1579" s="178">
        <f>IF(G1579=1,VLOOKUP(C1579,Liikennemalli!$D$6:$H$1921,2,FALSE),"-")</f>
        <v>119.803041882386</v>
      </c>
      <c r="AB1579" s="197">
        <f>IF(G1579=1,VLOOKUP(C1579,Liikennemalli!$D$6:$H$1921,3,FALSE),"-")</f>
        <v>0.58316548385677502</v>
      </c>
      <c r="AC1579" s="134">
        <f>IF(E1579=1,VLOOKUP(Työfile_2024!D1579,'2015'!$F$12:$X$1887,18,FALSE),"-")</f>
        <v>53</v>
      </c>
      <c r="AD1579" s="127">
        <f>IF(E1579=1,VLOOKUP(Työfile_2024!D1579,'2015'!$F$12:$X$1887,19,FALSE),"-")</f>
        <v>0.34</v>
      </c>
      <c r="AI1579" s="127">
        <f>IF(E1579=1,VLOOKUP(Työfile_2024!D1579,'2015'!$F$12:$AB$1887,20,FALSE),"-")</f>
        <v>0</v>
      </c>
      <c r="AJ1579" s="127">
        <f>IF(E1579=1,VLOOKUP(Työfile_2024!D1579,'2015'!$F$12:$AB$1887,21,FALSE),"-")</f>
        <v>0</v>
      </c>
      <c r="AK1579" s="127">
        <f>IF(E1579=1,VLOOKUP(Työfile_2024!D1579,'2015'!$F$12:$AB$1887,22,FALSE),"-")</f>
        <v>0</v>
      </c>
      <c r="AL1579" s="127">
        <f>IF(E1579=1,VLOOKUP(Työfile_2024!D1579,'2015'!$F$12:$AB$1887,23,FALSE),"-")</f>
        <v>0</v>
      </c>
      <c r="AM1579" s="56">
        <f>VLOOKUP(Työfile_2024!D1579,Tmatkat_20km_tarkasteltava_verk!$C$2:$D$1804,2,FALSE)</f>
        <v>104</v>
      </c>
      <c r="AN1579" s="148">
        <f t="shared" si="408"/>
        <v>0.26179674617686277</v>
      </c>
      <c r="AO1579" s="178">
        <f>IF(E1579=1,VLOOKUP(Työfile_2024!D1579,'2015'!$F$12:$AC$1887,24,FALSE),"-")</f>
        <v>62</v>
      </c>
      <c r="AP1579" s="52">
        <f>VLOOKUP(D1579,Tarkasteltava_verkko_2024_harva!$E$2:$I$1804,5,FALSE)</f>
        <v>0</v>
      </c>
      <c r="AQ1579" s="52">
        <f>VLOOKUP(D1579,Tarkasteltava_verkko_2024_harva!$E$2:$I$1804,4,FALSE)</f>
        <v>0</v>
      </c>
      <c r="AR1579" s="148">
        <v>0</v>
      </c>
      <c r="AS1579" s="170" t="str">
        <f>IFERROR(VLOOKUP(C1579,'2015'!$C$12:$AG$1887,30,FALSE),"-")</f>
        <v/>
      </c>
      <c r="AT1579" s="148">
        <v>0</v>
      </c>
      <c r="AU1579" s="170">
        <f>IFERROR(VLOOKUP(C1579,'2015'!$C$12:$AG$1887,31,FALSE),"-")</f>
        <v>0</v>
      </c>
      <c r="AV1579" s="106"/>
      <c r="AW1579" s="63">
        <f>IFERROR(VLOOKUP(C1579,Merkittävyysluokitus!$A$2:$J$1705,10,FALSE),"-")</f>
        <v>3</v>
      </c>
      <c r="AX1579" s="175">
        <f>IFERROR(VLOOKUP(C1579,Merkittävyysluokitus!$A$2:$J$1705,6,FALSE),"-")</f>
        <v>7.1793600125221024</v>
      </c>
      <c r="AY1579" s="175">
        <f>IFERROR(VLOOKUP(C1579,Merkittävyysluokitus!$A$2:$J$1705,7,FALSE),"-")</f>
        <v>1.9334309057425081</v>
      </c>
      <c r="AZ1579" s="175">
        <f>IFERROR(VLOOKUP(C1579,Merkittävyysluokitus!$A$2:$J$1705,8,FALSE),"-")</f>
        <v>4.2459291067795943</v>
      </c>
      <c r="BA1579" s="175">
        <f>IFERROR(VLOOKUP(C1579,Merkittävyysluokitus!$A$2:$J$1705,9,FALSE),"-")</f>
        <v>1</v>
      </c>
      <c r="BB1579" s="203"/>
      <c r="BC1579" s="203" t="str">
        <f t="shared" si="409"/>
        <v/>
      </c>
      <c r="BD1579" s="39" t="str">
        <f t="shared" si="403"/>
        <v>musta</v>
      </c>
      <c r="BE1579" s="68" t="str">
        <f t="shared" si="404"/>
        <v>musta</v>
      </c>
      <c r="BF1579" s="68" t="str">
        <f t="shared" si="405"/>
        <v>musta</v>
      </c>
      <c r="BG1579" s="68" t="str">
        <f t="shared" si="406"/>
        <v>musta</v>
      </c>
      <c r="BH1579" s="208" t="str">
        <f t="shared" si="407"/>
        <v>musta</v>
      </c>
      <c r="BI1579" s="39"/>
      <c r="BJ1579" s="39" t="str">
        <f>IF(F1579="ei löydy","uusi tie",IF(E1579=0,"tieosoite muuttunut",IF(E1579=1,VLOOKUP(D1579,'2015'!$F$12:$AL$1887,31,FALSE),"-")))</f>
        <v>musta</v>
      </c>
      <c r="BK1579" s="67" t="str">
        <f>IF(E1579=1,VLOOKUP(D1579,'2015'!$F$12:$AL$1887,32,FALSE),"-")</f>
        <v>musta</v>
      </c>
      <c r="BL1579" s="39" t="str">
        <f>IF(F1579="ei löydy","uusi tie",IF(E1579=0,"tieosoite muuttunut",IF(E1579=1,VLOOKUP(D1579,'2015'!$F$12:$AL$1887,33,FALSE),"-")))</f>
        <v>musta</v>
      </c>
      <c r="BM1579" s="39"/>
      <c r="BN1579" s="217" t="str">
        <f>VLOOKUP(D1579,'2015'!$F$12:$AL$1887,33,FALSE)</f>
        <v>musta</v>
      </c>
      <c r="BO1579" s="39"/>
      <c r="BP1579" s="115" t="s">
        <v>10</v>
      </c>
      <c r="BQ1579" s="30"/>
      <c r="BS1579" s="5"/>
      <c r="BU1579" s="37"/>
      <c r="BV1579" s="30" t="s">
        <v>10</v>
      </c>
      <c r="BX1579" t="str">
        <f>IF(E1579=1,VLOOKUP(D1579,'2015'!$F$12:$AX$1887,43,FALSE),"-")</f>
        <v>musta</v>
      </c>
      <c r="BY1579" t="str">
        <f>IF(E1579=1,VLOOKUP(D1579,'2015'!$F$12:$AX$1887,44,FALSE),"-")</f>
        <v>musta</v>
      </c>
      <c r="BZ1579" t="str">
        <f>IF(E1579=1,VLOOKUP(D1579,'2015'!$F$12:$AX$1887,45,FALSE),"-")</f>
        <v>musta</v>
      </c>
      <c r="CA1579" s="31">
        <f t="shared" si="412"/>
        <v>1</v>
      </c>
      <c r="CB1579" s="31">
        <f t="shared" si="413"/>
        <v>0</v>
      </c>
      <c r="CC1579" s="31">
        <f t="shared" si="414"/>
        <v>0</v>
      </c>
      <c r="CD1579" s="31">
        <f t="shared" si="415"/>
        <v>1</v>
      </c>
      <c r="CE1579" s="31">
        <f t="shared" si="416"/>
        <v>0</v>
      </c>
      <c r="CO1579" s="2" t="s">
        <v>35</v>
      </c>
      <c r="CP1579" s="2" t="s">
        <v>35</v>
      </c>
    </row>
    <row r="1580" spans="1:94" ht="15.75" thickBot="1" x14ac:dyDescent="0.3">
      <c r="A1580" s="50"/>
      <c r="B1580" s="50"/>
      <c r="C1580" s="50" t="str">
        <f t="shared" si="410"/>
        <v>13839_1_5608</v>
      </c>
      <c r="D1580" s="51" t="str">
        <f t="shared" si="411"/>
        <v>13839_1</v>
      </c>
      <c r="E1580" s="224">
        <f>IFERROR(VLOOKUP(C1580,'2015'!$C$12:$D$1887,2,FALSE),0)</f>
        <v>1</v>
      </c>
      <c r="F1580" s="51">
        <f>IFERROR(K1580-IFERROR(VLOOKUP(D1580,'2015'!$F$12:$I$1887,4,FALSE),"ei löydy"),"ei löydy")</f>
        <v>0</v>
      </c>
      <c r="G1580" s="224">
        <f>IFERROR(VLOOKUP(Työfile_2024!C1580,Liikennemalli!$D$6:$G$1921,4,FALSE),0)</f>
        <v>1</v>
      </c>
      <c r="H1580" s="225">
        <f>K1580-IFERROR(VLOOKUP(Työfile_2024!D1580,Liikennemalli!$C$6:$H$1921,6,FALSE),"ei löydy")</f>
        <v>0</v>
      </c>
      <c r="I1580" s="80">
        <v>13839</v>
      </c>
      <c r="J1580" s="52">
        <v>1</v>
      </c>
      <c r="K1580" s="52">
        <v>5608</v>
      </c>
      <c r="L1580" s="53"/>
      <c r="M1580" s="54"/>
      <c r="N1580" s="54"/>
      <c r="O1580" s="54"/>
      <c r="P1580" s="54"/>
      <c r="Q1580" s="55"/>
      <c r="R1580" s="55"/>
      <c r="S1580" s="55"/>
      <c r="T1580" s="55"/>
      <c r="U1580" s="52"/>
      <c r="V1580" s="56">
        <v>301.37856633380886</v>
      </c>
      <c r="W1580" s="56">
        <v>19.082560627674749</v>
      </c>
      <c r="X1580" s="56">
        <v>316.17920827389446</v>
      </c>
      <c r="Y1580" s="56">
        <f>VLOOKUP(D1580,Liikennemalli24!$D$2:$F$1804,2,FALSE)</f>
        <v>43</v>
      </c>
      <c r="Z1580" s="57">
        <f>VLOOKUP(D1580,Liikennemalli24!$D$2:$F$1804,3,FALSE)</f>
        <v>0.114</v>
      </c>
      <c r="AA1580" s="178">
        <f>IF(G1580=1,VLOOKUP(C1580,Liikennemalli!$D$6:$H$1921,2,FALSE),"-")</f>
        <v>25.428592230819302</v>
      </c>
      <c r="AB1580" s="197">
        <f>IF(G1580=1,VLOOKUP(C1580,Liikennemalli!$D$6:$H$1921,3,FALSE),"-")</f>
        <v>0.10278547887125</v>
      </c>
      <c r="AC1580" s="134">
        <f>IF(E1580=1,VLOOKUP(Työfile_2024!D1580,'2015'!$F$12:$X$1887,18,FALSE),"-")</f>
        <v>21</v>
      </c>
      <c r="AD1580" s="127">
        <f>IF(E1580=1,VLOOKUP(Työfile_2024!D1580,'2015'!$F$12:$X$1887,19,FALSE),"-")</f>
        <v>0.08</v>
      </c>
      <c r="AI1580" s="127">
        <f>IF(E1580=1,VLOOKUP(Työfile_2024!D1580,'2015'!$F$12:$AB$1887,20,FALSE),"-")</f>
        <v>0</v>
      </c>
      <c r="AJ1580" s="127">
        <f>IF(E1580=1,VLOOKUP(Työfile_2024!D1580,'2015'!$F$12:$AB$1887,21,FALSE),"-")</f>
        <v>0</v>
      </c>
      <c r="AK1580" s="127">
        <f>IF(E1580=1,VLOOKUP(Työfile_2024!D1580,'2015'!$F$12:$AB$1887,22,FALSE),"-")</f>
        <v>0</v>
      </c>
      <c r="AL1580" s="127">
        <f>IF(E1580=1,VLOOKUP(Työfile_2024!D1580,'2015'!$F$12:$AB$1887,23,FALSE),"-")</f>
        <v>0</v>
      </c>
      <c r="AM1580" s="56">
        <f>VLOOKUP(Työfile_2024!D1580,Tmatkat_20km_tarkasteltava_verk!$C$2:$D$1804,2,FALSE)</f>
        <v>51</v>
      </c>
      <c r="AN1580" s="148">
        <f t="shared" si="408"/>
        <v>0.1692223857203968</v>
      </c>
      <c r="AO1580" s="178">
        <f>IF(E1580=1,VLOOKUP(Työfile_2024!D1580,'2015'!$F$12:$AC$1887,24,FALSE),"-")</f>
        <v>102</v>
      </c>
      <c r="AP1580" s="52">
        <f>VLOOKUP(D1580,Tarkasteltava_verkko_2024_harva!$E$2:$I$1804,5,FALSE)</f>
        <v>0</v>
      </c>
      <c r="AQ1580" s="52">
        <f>VLOOKUP(D1580,Tarkasteltava_verkko_2024_harva!$E$2:$I$1804,4,FALSE)</f>
        <v>0</v>
      </c>
      <c r="AR1580" s="148">
        <v>0</v>
      </c>
      <c r="AS1580" s="170" t="str">
        <f>IFERROR(VLOOKUP(C1580,'2015'!$C$12:$AG$1887,30,FALSE),"-")</f>
        <v/>
      </c>
      <c r="AT1580" s="148">
        <v>0.25303138373751782</v>
      </c>
      <c r="AU1580" s="170">
        <f>IFERROR(VLOOKUP(C1580,'2015'!$C$12:$AG$1887,31,FALSE),"-")</f>
        <v>0</v>
      </c>
      <c r="AV1580" s="106"/>
      <c r="AW1580" s="63">
        <f>IFERROR(VLOOKUP(C1580,Merkittävyysluokitus!$A$2:$J$1705,10,FALSE),"-")</f>
        <v>3</v>
      </c>
      <c r="AX1580" s="175">
        <f>IFERROR(VLOOKUP(C1580,Merkittävyysluokitus!$A$2:$J$1705,6,FALSE),"-")</f>
        <v>5.6987672429796952</v>
      </c>
      <c r="AY1580" s="175">
        <f>IFERROR(VLOOKUP(C1580,Merkittävyysluokitus!$A$2:$J$1705,7,FALSE),"-")</f>
        <v>2.1774690323347596</v>
      </c>
      <c r="AZ1580" s="175">
        <f>IFERROR(VLOOKUP(C1580,Merkittävyysluokitus!$A$2:$J$1705,8,FALSE),"-")</f>
        <v>2.3546315439782695</v>
      </c>
      <c r="BA1580" s="175">
        <f>IFERROR(VLOOKUP(C1580,Merkittävyysluokitus!$A$2:$J$1705,9,FALSE),"-")</f>
        <v>1.1666666666666665</v>
      </c>
      <c r="BB1580" s="203"/>
      <c r="BC1580" s="203" t="str">
        <f t="shared" si="409"/>
        <v/>
      </c>
      <c r="BD1580" s="39" t="str">
        <f t="shared" si="403"/>
        <v>musta</v>
      </c>
      <c r="BE1580" s="68" t="str">
        <f t="shared" si="404"/>
        <v>musta</v>
      </c>
      <c r="BF1580" s="68" t="str">
        <f t="shared" si="405"/>
        <v>musta</v>
      </c>
      <c r="BG1580" s="68" t="str">
        <f t="shared" si="406"/>
        <v>musta</v>
      </c>
      <c r="BH1580" s="208" t="str">
        <f t="shared" si="407"/>
        <v>musta</v>
      </c>
      <c r="BI1580" s="39"/>
      <c r="BJ1580" s="39" t="str">
        <f>IF(F1580="ei löydy","uusi tie",IF(E1580=0,"tieosoite muuttunut",IF(E1580=1,VLOOKUP(D1580,'2015'!$F$12:$AL$1887,31,FALSE),"-")))</f>
        <v>musta</v>
      </c>
      <c r="BK1580" s="67" t="str">
        <f>IF(E1580=1,VLOOKUP(D1580,'2015'!$F$12:$AL$1887,32,FALSE),"-")</f>
        <v>musta</v>
      </c>
      <c r="BL1580" s="39" t="str">
        <f>IF(F1580="ei löydy","uusi tie",IF(E1580=0,"tieosoite muuttunut",IF(E1580=1,VLOOKUP(D1580,'2015'!$F$12:$AL$1887,33,FALSE),"-")))</f>
        <v>musta</v>
      </c>
      <c r="BM1580" s="39"/>
      <c r="BN1580" s="217" t="str">
        <f>VLOOKUP(D1580,'2015'!$F$12:$AL$1887,33,FALSE)</f>
        <v>musta</v>
      </c>
      <c r="BO1580" s="39"/>
      <c r="BP1580" s="115" t="s">
        <v>10</v>
      </c>
      <c r="BQ1580" s="30"/>
      <c r="BS1580" s="5"/>
      <c r="BU1580" s="37"/>
      <c r="BV1580" s="30" t="s">
        <v>10</v>
      </c>
      <c r="BX1580" t="str">
        <f>IF(E1580=1,VLOOKUP(D1580,'2015'!$F$12:$AX$1887,43,FALSE),"-")</f>
        <v>musta</v>
      </c>
      <c r="BY1580" t="str">
        <f>IF(E1580=1,VLOOKUP(D1580,'2015'!$F$12:$AX$1887,44,FALSE),"-")</f>
        <v>musta</v>
      </c>
      <c r="BZ1580" t="str">
        <f>IF(E1580=1,VLOOKUP(D1580,'2015'!$F$12:$AX$1887,45,FALSE),"-")</f>
        <v>musta</v>
      </c>
      <c r="CA1580" s="31">
        <f t="shared" si="412"/>
        <v>0</v>
      </c>
      <c r="CB1580" s="31">
        <f t="shared" si="413"/>
        <v>0</v>
      </c>
      <c r="CC1580" s="31">
        <f t="shared" si="414"/>
        <v>0</v>
      </c>
      <c r="CD1580" s="31">
        <f t="shared" si="415"/>
        <v>0</v>
      </c>
      <c r="CE1580" s="31">
        <f t="shared" si="416"/>
        <v>0</v>
      </c>
      <c r="CO1580" s="2" t="s">
        <v>35</v>
      </c>
      <c r="CP1580" s="2" t="s">
        <v>35</v>
      </c>
    </row>
    <row r="1581" spans="1:94" ht="15.75" thickBot="1" x14ac:dyDescent="0.3">
      <c r="A1581" s="50"/>
      <c r="B1581" s="50"/>
      <c r="C1581" s="50" t="str">
        <f t="shared" si="410"/>
        <v>13840_1_2985</v>
      </c>
      <c r="D1581" s="51" t="str">
        <f t="shared" si="411"/>
        <v>13840_1</v>
      </c>
      <c r="E1581" s="224">
        <f>IFERROR(VLOOKUP(C1581,'2015'!$C$12:$D$1887,2,FALSE),0)</f>
        <v>1</v>
      </c>
      <c r="F1581" s="51">
        <f>IFERROR(K1581-IFERROR(VLOOKUP(D1581,'2015'!$F$12:$I$1887,4,FALSE),"ei löydy"),"ei löydy")</f>
        <v>0</v>
      </c>
      <c r="G1581" s="224">
        <f>IFERROR(VLOOKUP(Työfile_2024!C1581,Liikennemalli!$D$6:$G$1921,4,FALSE),0)</f>
        <v>1</v>
      </c>
      <c r="H1581" s="225">
        <f>K1581-IFERROR(VLOOKUP(Työfile_2024!D1581,Liikennemalli!$C$6:$H$1921,6,FALSE),"ei löydy")</f>
        <v>0</v>
      </c>
      <c r="I1581" s="80">
        <v>13840</v>
      </c>
      <c r="J1581" s="52">
        <v>1</v>
      </c>
      <c r="K1581" s="52">
        <v>2985</v>
      </c>
      <c r="L1581" s="53"/>
      <c r="M1581" s="54"/>
      <c r="N1581" s="54"/>
      <c r="O1581" s="54"/>
      <c r="P1581" s="54"/>
      <c r="Q1581" s="55"/>
      <c r="R1581" s="55"/>
      <c r="S1581" s="55"/>
      <c r="T1581" s="55"/>
      <c r="U1581" s="52"/>
      <c r="V1581" s="56">
        <v>172</v>
      </c>
      <c r="W1581" s="56">
        <v>9</v>
      </c>
      <c r="X1581" s="56">
        <v>188</v>
      </c>
      <c r="Y1581" s="56">
        <f>VLOOKUP(D1581,Liikennemalli24!$D$2:$F$1804,2,FALSE)</f>
        <v>85</v>
      </c>
      <c r="Z1581" s="57">
        <f>VLOOKUP(D1581,Liikennemalli24!$D$2:$F$1804,3,FALSE)</f>
        <v>0.29899999999999999</v>
      </c>
      <c r="AA1581" s="178">
        <f>IF(G1581=1,VLOOKUP(C1581,Liikennemalli!$D$6:$H$1921,2,FALSE),"-")</f>
        <v>43.913246357841103</v>
      </c>
      <c r="AB1581" s="197">
        <f>IF(G1581=1,VLOOKUP(C1581,Liikennemalli!$D$6:$H$1921,3,FALSE),"-")</f>
        <v>0.271795618457154</v>
      </c>
      <c r="AC1581" s="134">
        <f>IF(E1581=1,VLOOKUP(Työfile_2024!D1581,'2015'!$F$12:$X$1887,18,FALSE),"-")</f>
        <v>35</v>
      </c>
      <c r="AD1581" s="127">
        <f>IF(E1581=1,VLOOKUP(Työfile_2024!D1581,'2015'!$F$12:$X$1887,19,FALSE),"-")</f>
        <v>0.41</v>
      </c>
      <c r="AI1581" s="127">
        <f>IF(E1581=1,VLOOKUP(Työfile_2024!D1581,'2015'!$F$12:$AB$1887,20,FALSE),"-")</f>
        <v>0</v>
      </c>
      <c r="AJ1581" s="127">
        <f>IF(E1581=1,VLOOKUP(Työfile_2024!D1581,'2015'!$F$12:$AB$1887,21,FALSE),"-")</f>
        <v>0</v>
      </c>
      <c r="AK1581" s="127">
        <f>IF(E1581=1,VLOOKUP(Työfile_2024!D1581,'2015'!$F$12:$AB$1887,22,FALSE),"-")</f>
        <v>0</v>
      </c>
      <c r="AL1581" s="127">
        <f>IF(E1581=1,VLOOKUP(Työfile_2024!D1581,'2015'!$F$12:$AB$1887,23,FALSE),"-")</f>
        <v>0</v>
      </c>
      <c r="AM1581" s="56">
        <f>VLOOKUP(Työfile_2024!D1581,Tmatkat_20km_tarkasteltava_verk!$C$2:$D$1804,2,FALSE)</f>
        <v>12</v>
      </c>
      <c r="AN1581" s="148">
        <f t="shared" si="408"/>
        <v>6.9767441860465115E-2</v>
      </c>
      <c r="AO1581" s="178">
        <f>IF(E1581=1,VLOOKUP(Työfile_2024!D1581,'2015'!$F$12:$AC$1887,24,FALSE),"-")</f>
        <v>23</v>
      </c>
      <c r="AP1581" s="52">
        <f>VLOOKUP(D1581,Tarkasteltava_verkko_2024_harva!$E$2:$I$1804,5,FALSE)</f>
        <v>0</v>
      </c>
      <c r="AQ1581" s="52">
        <f>VLOOKUP(D1581,Tarkasteltava_verkko_2024_harva!$E$2:$I$1804,4,FALSE)</f>
        <v>0</v>
      </c>
      <c r="AR1581" s="148">
        <v>0</v>
      </c>
      <c r="AS1581" s="170" t="str">
        <f>IFERROR(VLOOKUP(C1581,'2015'!$C$12:$AG$1887,30,FALSE),"-")</f>
        <v/>
      </c>
      <c r="AT1581" s="148">
        <v>0</v>
      </c>
      <c r="AU1581" s="170">
        <f>IFERROR(VLOOKUP(C1581,'2015'!$C$12:$AG$1887,31,FALSE),"-")</f>
        <v>0</v>
      </c>
      <c r="AV1581" s="106"/>
      <c r="AW1581" s="63">
        <f>IFERROR(VLOOKUP(C1581,Merkittävyysluokitus!$A$2:$J$1705,10,FALSE),"-")</f>
        <v>3</v>
      </c>
      <c r="AX1581" s="175">
        <f>IFERROR(VLOOKUP(C1581,Merkittävyysluokitus!$A$2:$J$1705,6,FALSE),"-")</f>
        <v>3.0459543378995431</v>
      </c>
      <c r="AY1581" s="175">
        <f>IFERROR(VLOOKUP(C1581,Merkittävyysluokitus!$A$2:$J$1705,7,FALSE),"-")</f>
        <v>0.71599999999999986</v>
      </c>
      <c r="AZ1581" s="175">
        <f>IFERROR(VLOOKUP(C1581,Merkittävyysluokitus!$A$2:$J$1705,8,FALSE),"-")</f>
        <v>1.4966210045662098</v>
      </c>
      <c r="BA1581" s="175">
        <f>IFERROR(VLOOKUP(C1581,Merkittävyysluokitus!$A$2:$J$1705,9,FALSE),"-")</f>
        <v>0.83333333333333326</v>
      </c>
      <c r="BB1581" s="203"/>
      <c r="BC1581" s="203" t="str">
        <f t="shared" si="409"/>
        <v/>
      </c>
      <c r="BD1581" s="39" t="str">
        <f t="shared" si="403"/>
        <v>musta</v>
      </c>
      <c r="BE1581" s="68" t="str">
        <f t="shared" si="404"/>
        <v>musta</v>
      </c>
      <c r="BF1581" s="68" t="str">
        <f t="shared" si="405"/>
        <v>musta</v>
      </c>
      <c r="BG1581" s="68" t="str">
        <f t="shared" si="406"/>
        <v>musta</v>
      </c>
      <c r="BH1581" s="208" t="str">
        <f t="shared" si="407"/>
        <v>musta</v>
      </c>
      <c r="BI1581" s="39"/>
      <c r="BJ1581" s="39" t="str">
        <f>IF(F1581="ei löydy","uusi tie",IF(E1581=0,"tieosoite muuttunut",IF(E1581=1,VLOOKUP(D1581,'2015'!$F$12:$AL$1887,31,FALSE),"-")))</f>
        <v>musta</v>
      </c>
      <c r="BK1581" s="67" t="str">
        <f>IF(E1581=1,VLOOKUP(D1581,'2015'!$F$12:$AL$1887,32,FALSE),"-")</f>
        <v>musta</v>
      </c>
      <c r="BL1581" s="39" t="str">
        <f>IF(F1581="ei löydy","uusi tie",IF(E1581=0,"tieosoite muuttunut",IF(E1581=1,VLOOKUP(D1581,'2015'!$F$12:$AL$1887,33,FALSE),"-")))</f>
        <v>musta</v>
      </c>
      <c r="BM1581" s="39"/>
      <c r="BN1581" s="217" t="str">
        <f>VLOOKUP(D1581,'2015'!$F$12:$AL$1887,33,FALSE)</f>
        <v>musta</v>
      </c>
      <c r="BO1581" s="39"/>
      <c r="BP1581" s="115" t="s">
        <v>10</v>
      </c>
      <c r="BQ1581" s="30"/>
      <c r="BS1581" s="5"/>
      <c r="BU1581" s="37"/>
      <c r="BV1581" s="30" t="s">
        <v>10</v>
      </c>
      <c r="BX1581" t="str">
        <f>IF(E1581=1,VLOOKUP(D1581,'2015'!$F$12:$AX$1887,43,FALSE),"-")</f>
        <v>musta</v>
      </c>
      <c r="BY1581" t="str">
        <f>IF(E1581=1,VLOOKUP(D1581,'2015'!$F$12:$AX$1887,44,FALSE),"-")</f>
        <v>musta</v>
      </c>
      <c r="BZ1581" t="str">
        <f>IF(E1581=1,VLOOKUP(D1581,'2015'!$F$12:$AX$1887,45,FALSE),"-")</f>
        <v>musta</v>
      </c>
      <c r="CA1581" s="31">
        <f t="shared" si="412"/>
        <v>1</v>
      </c>
      <c r="CB1581" s="31">
        <f t="shared" si="413"/>
        <v>1</v>
      </c>
      <c r="CC1581" s="31">
        <f t="shared" si="414"/>
        <v>0</v>
      </c>
      <c r="CD1581" s="31">
        <f t="shared" si="415"/>
        <v>0</v>
      </c>
      <c r="CE1581" s="31">
        <f t="shared" si="416"/>
        <v>0</v>
      </c>
      <c r="CO1581" s="2" t="s">
        <v>35</v>
      </c>
      <c r="CP1581" s="2" t="s">
        <v>35</v>
      </c>
    </row>
    <row r="1582" spans="1:94" ht="15.75" thickBot="1" x14ac:dyDescent="0.3">
      <c r="A1582" s="50"/>
      <c r="B1582" s="50"/>
      <c r="C1582" s="50" t="str">
        <f t="shared" si="410"/>
        <v>13841_1_3455</v>
      </c>
      <c r="D1582" s="51" t="str">
        <f t="shared" si="411"/>
        <v>13841_1</v>
      </c>
      <c r="E1582" s="224">
        <f>IFERROR(VLOOKUP(C1582,'2015'!$C$12:$D$1887,2,FALSE),0)</f>
        <v>1</v>
      </c>
      <c r="F1582" s="51">
        <f>IFERROR(K1582-IFERROR(VLOOKUP(D1582,'2015'!$F$12:$I$1887,4,FALSE),"ei löydy"),"ei löydy")</f>
        <v>0</v>
      </c>
      <c r="G1582" s="224">
        <f>IFERROR(VLOOKUP(Työfile_2024!C1582,Liikennemalli!$D$6:$G$1921,4,FALSE),0)</f>
        <v>1</v>
      </c>
      <c r="H1582" s="225">
        <f>K1582-IFERROR(VLOOKUP(Työfile_2024!D1582,Liikennemalli!$C$6:$H$1921,6,FALSE),"ei löydy")</f>
        <v>0</v>
      </c>
      <c r="I1582" s="80">
        <v>13841</v>
      </c>
      <c r="J1582" s="52">
        <v>1</v>
      </c>
      <c r="K1582" s="52">
        <v>3455</v>
      </c>
      <c r="L1582" s="53"/>
      <c r="M1582" s="54"/>
      <c r="N1582" s="54"/>
      <c r="O1582" s="54"/>
      <c r="P1582" s="54"/>
      <c r="Q1582" s="55"/>
      <c r="R1582" s="55"/>
      <c r="S1582" s="55"/>
      <c r="T1582" s="55"/>
      <c r="U1582" s="52"/>
      <c r="V1582" s="56">
        <v>463.83212735166427</v>
      </c>
      <c r="W1582" s="56">
        <v>21.960926193921853</v>
      </c>
      <c r="X1582" s="56">
        <v>513.96816208393636</v>
      </c>
      <c r="Y1582" s="56">
        <f>VLOOKUP(D1582,Liikennemalli24!$D$2:$F$1804,2,FALSE)</f>
        <v>175</v>
      </c>
      <c r="Z1582" s="57">
        <f>VLOOKUP(D1582,Liikennemalli24!$D$2:$F$1804,3,FALSE)</f>
        <v>9.7000000000000003E-2</v>
      </c>
      <c r="AA1582" s="178">
        <f>IF(G1582=1,VLOOKUP(C1582,Liikennemalli!$D$6:$H$1921,2,FALSE),"-")</f>
        <v>3.7998006677812599</v>
      </c>
      <c r="AB1582" s="197">
        <f>IF(G1582=1,VLOOKUP(C1582,Liikennemalli!$D$6:$H$1921,3,FALSE),"-")</f>
        <v>4.3088133709315198E-2</v>
      </c>
      <c r="AC1582" s="134">
        <f>IF(E1582=1,VLOOKUP(Työfile_2024!D1582,'2015'!$F$12:$X$1887,18,FALSE),"-")</f>
        <v>26</v>
      </c>
      <c r="AD1582" s="127">
        <f>IF(E1582=1,VLOOKUP(Työfile_2024!D1582,'2015'!$F$12:$X$1887,19,FALSE),"-")</f>
        <v>0.25</v>
      </c>
      <c r="AI1582" s="127">
        <f>IF(E1582=1,VLOOKUP(Työfile_2024!D1582,'2015'!$F$12:$AB$1887,20,FALSE),"-")</f>
        <v>0</v>
      </c>
      <c r="AJ1582" s="127">
        <f>IF(E1582=1,VLOOKUP(Työfile_2024!D1582,'2015'!$F$12:$AB$1887,21,FALSE),"-")</f>
        <v>0</v>
      </c>
      <c r="AK1582" s="127">
        <f>IF(E1582=1,VLOOKUP(Työfile_2024!D1582,'2015'!$F$12:$AB$1887,22,FALSE),"-")</f>
        <v>0</v>
      </c>
      <c r="AL1582" s="127">
        <f>IF(E1582=1,VLOOKUP(Työfile_2024!D1582,'2015'!$F$12:$AB$1887,23,FALSE),"-")</f>
        <v>0</v>
      </c>
      <c r="AM1582" s="56">
        <f>VLOOKUP(Työfile_2024!D1582,Tmatkat_20km_tarkasteltava_verk!$C$2:$D$1804,2,FALSE)</f>
        <v>100</v>
      </c>
      <c r="AN1582" s="148">
        <f t="shared" si="408"/>
        <v>0.21559524255244797</v>
      </c>
      <c r="AO1582" s="178">
        <f>IF(E1582=1,VLOOKUP(Työfile_2024!D1582,'2015'!$F$12:$AC$1887,24,FALSE),"-")</f>
        <v>41</v>
      </c>
      <c r="AP1582" s="52">
        <f>VLOOKUP(D1582,Tarkasteltava_verkko_2024_harva!$E$2:$I$1804,5,FALSE)</f>
        <v>0</v>
      </c>
      <c r="AQ1582" s="52">
        <f>VLOOKUP(D1582,Tarkasteltava_verkko_2024_harva!$E$2:$I$1804,4,FALSE)</f>
        <v>0</v>
      </c>
      <c r="AR1582" s="148">
        <v>0</v>
      </c>
      <c r="AS1582" s="170" t="str">
        <f>IFERROR(VLOOKUP(C1582,'2015'!$C$12:$AG$1887,30,FALSE),"-")</f>
        <v/>
      </c>
      <c r="AT1582" s="148">
        <v>0.48162083936324168</v>
      </c>
      <c r="AU1582" s="170">
        <f>IFERROR(VLOOKUP(C1582,'2015'!$C$12:$AG$1887,31,FALSE),"-")</f>
        <v>0</v>
      </c>
      <c r="AV1582" s="106"/>
      <c r="AW1582" s="63">
        <f>IFERROR(VLOOKUP(C1582,Merkittävyysluokitus!$A$2:$J$1705,10,FALSE),"-")</f>
        <v>3</v>
      </c>
      <c r="AX1582" s="175">
        <f>IFERROR(VLOOKUP(C1582,Merkittävyysluokitus!$A$2:$J$1705,6,FALSE),"-")</f>
        <v>6.0794352767810533</v>
      </c>
      <c r="AY1582" s="175">
        <f>IFERROR(VLOOKUP(C1582,Merkittävyysluokitus!$A$2:$J$1705,7,FALSE),"-")</f>
        <v>3.2348297153883259</v>
      </c>
      <c r="AZ1582" s="175">
        <f>IFERROR(VLOOKUP(C1582,Merkittävyysluokitus!$A$2:$J$1705,8,FALSE),"-")</f>
        <v>1.844605561392727</v>
      </c>
      <c r="BA1582" s="175">
        <f>IFERROR(VLOOKUP(C1582,Merkittävyysluokitus!$A$2:$J$1705,9,FALSE),"-")</f>
        <v>1</v>
      </c>
      <c r="BB1582" s="203"/>
      <c r="BC1582" s="203" t="str">
        <f t="shared" si="409"/>
        <v/>
      </c>
      <c r="BD1582" s="39" t="str">
        <f t="shared" si="403"/>
        <v>musta</v>
      </c>
      <c r="BE1582" s="68" t="str">
        <f t="shared" si="404"/>
        <v>musta</v>
      </c>
      <c r="BF1582" s="68" t="str">
        <f t="shared" si="405"/>
        <v>musta</v>
      </c>
      <c r="BG1582" s="68" t="str">
        <f t="shared" si="406"/>
        <v>musta</v>
      </c>
      <c r="BH1582" s="208" t="str">
        <f t="shared" si="407"/>
        <v>musta</v>
      </c>
      <c r="BI1582" s="39"/>
      <c r="BJ1582" s="39" t="str">
        <f>IF(F1582="ei löydy","uusi tie",IF(E1582=0,"tieosoite muuttunut",IF(E1582=1,VLOOKUP(D1582,'2015'!$F$12:$AL$1887,31,FALSE),"-")))</f>
        <v>musta</v>
      </c>
      <c r="BK1582" s="67" t="str">
        <f>IF(E1582=1,VLOOKUP(D1582,'2015'!$F$12:$AL$1887,32,FALSE),"-")</f>
        <v>musta</v>
      </c>
      <c r="BL1582" s="39" t="str">
        <f>IF(F1582="ei löydy","uusi tie",IF(E1582=0,"tieosoite muuttunut",IF(E1582=1,VLOOKUP(D1582,'2015'!$F$12:$AL$1887,33,FALSE),"-")))</f>
        <v>musta</v>
      </c>
      <c r="BM1582" s="39"/>
      <c r="BN1582" s="217" t="str">
        <f>VLOOKUP(D1582,'2015'!$F$12:$AL$1887,33,FALSE)</f>
        <v>musta</v>
      </c>
      <c r="BO1582" s="39"/>
      <c r="BP1582" s="115" t="s">
        <v>10</v>
      </c>
      <c r="BQ1582" s="30"/>
      <c r="BS1582" s="5"/>
      <c r="BU1582" s="37"/>
      <c r="BV1582" s="30" t="s">
        <v>10</v>
      </c>
      <c r="BX1582" t="str">
        <f>IF(E1582=1,VLOOKUP(D1582,'2015'!$F$12:$AX$1887,43,FALSE),"-")</f>
        <v>musta</v>
      </c>
      <c r="BY1582" t="str">
        <f>IF(E1582=1,VLOOKUP(D1582,'2015'!$F$12:$AX$1887,44,FALSE),"-")</f>
        <v>musta</v>
      </c>
      <c r="BZ1582" t="str">
        <f>IF(E1582=1,VLOOKUP(D1582,'2015'!$F$12:$AX$1887,45,FALSE),"-")</f>
        <v>musta</v>
      </c>
      <c r="CA1582" s="31">
        <f t="shared" si="412"/>
        <v>1</v>
      </c>
      <c r="CB1582" s="31">
        <f t="shared" si="413"/>
        <v>0</v>
      </c>
      <c r="CC1582" s="31">
        <f t="shared" si="414"/>
        <v>0</v>
      </c>
      <c r="CD1582" s="31">
        <f t="shared" si="415"/>
        <v>1</v>
      </c>
      <c r="CE1582" s="31">
        <f t="shared" si="416"/>
        <v>0</v>
      </c>
      <c r="CO1582" s="2" t="s">
        <v>35</v>
      </c>
      <c r="CP1582" s="2" t="s">
        <v>35</v>
      </c>
    </row>
    <row r="1583" spans="1:94" ht="15.75" thickBot="1" x14ac:dyDescent="0.3">
      <c r="A1583" s="50"/>
      <c r="B1583" s="50"/>
      <c r="C1583" s="50" t="str">
        <f t="shared" si="410"/>
        <v>13842_1_4660</v>
      </c>
      <c r="D1583" s="51" t="str">
        <f t="shared" si="411"/>
        <v>13842_1</v>
      </c>
      <c r="E1583" s="224">
        <f>IFERROR(VLOOKUP(C1583,'2015'!$C$12:$D$1887,2,FALSE),0)</f>
        <v>1</v>
      </c>
      <c r="F1583" s="51">
        <f>IFERROR(K1583-IFERROR(VLOOKUP(D1583,'2015'!$F$12:$I$1887,4,FALSE),"ei löydy"),"ei löydy")</f>
        <v>0</v>
      </c>
      <c r="G1583" s="224">
        <f>IFERROR(VLOOKUP(Työfile_2024!C1583,Liikennemalli!$D$6:$G$1921,4,FALSE),0)</f>
        <v>1</v>
      </c>
      <c r="H1583" s="225">
        <f>K1583-IFERROR(VLOOKUP(Työfile_2024!D1583,Liikennemalli!$C$6:$H$1921,6,FALSE),"ei löydy")</f>
        <v>0</v>
      </c>
      <c r="I1583" s="80">
        <v>13842</v>
      </c>
      <c r="J1583" s="52">
        <v>1</v>
      </c>
      <c r="K1583" s="52">
        <v>4660</v>
      </c>
      <c r="L1583" s="53"/>
      <c r="M1583" s="54"/>
      <c r="N1583" s="54"/>
      <c r="O1583" s="54"/>
      <c r="P1583" s="54"/>
      <c r="Q1583" s="55"/>
      <c r="R1583" s="55"/>
      <c r="S1583" s="55"/>
      <c r="T1583" s="55"/>
      <c r="U1583" s="52"/>
      <c r="V1583" s="56">
        <v>750</v>
      </c>
      <c r="W1583" s="56">
        <v>25</v>
      </c>
      <c r="X1583" s="56">
        <v>882</v>
      </c>
      <c r="Y1583" s="56">
        <f>VLOOKUP(D1583,Liikennemalli24!$D$2:$F$1804,2,FALSE)</f>
        <v>150</v>
      </c>
      <c r="Z1583" s="57">
        <f>VLOOKUP(D1583,Liikennemalli24!$D$2:$F$1804,3,FALSE)</f>
        <v>0.152</v>
      </c>
      <c r="AA1583" s="178">
        <f>IF(G1583=1,VLOOKUP(C1583,Liikennemalli!$D$6:$H$1921,2,FALSE),"-")</f>
        <v>148.48492909610499</v>
      </c>
      <c r="AB1583" s="197">
        <f>IF(G1583=1,VLOOKUP(C1583,Liikennemalli!$D$6:$H$1921,3,FALSE),"-")</f>
        <v>0.14951925902809801</v>
      </c>
      <c r="AC1583" s="134">
        <f>IF(E1583=1,VLOOKUP(Työfile_2024!D1583,'2015'!$F$12:$X$1887,18,FALSE),"-")</f>
        <v>140</v>
      </c>
      <c r="AD1583" s="127">
        <f>IF(E1583=1,VLOOKUP(Työfile_2024!D1583,'2015'!$F$12:$X$1887,19,FALSE),"-")</f>
        <v>0.11</v>
      </c>
      <c r="AI1583" s="127">
        <f>IF(E1583=1,VLOOKUP(Työfile_2024!D1583,'2015'!$F$12:$AB$1887,20,FALSE),"-")</f>
        <v>0</v>
      </c>
      <c r="AJ1583" s="127">
        <f>IF(E1583=1,VLOOKUP(Työfile_2024!D1583,'2015'!$F$12:$AB$1887,21,FALSE),"-")</f>
        <v>0</v>
      </c>
      <c r="AK1583" s="127">
        <f>IF(E1583=1,VLOOKUP(Työfile_2024!D1583,'2015'!$F$12:$AB$1887,22,FALSE),"-")</f>
        <v>0</v>
      </c>
      <c r="AL1583" s="127">
        <f>IF(E1583=1,VLOOKUP(Työfile_2024!D1583,'2015'!$F$12:$AB$1887,23,FALSE),"-")</f>
        <v>0</v>
      </c>
      <c r="AM1583" s="56">
        <f>VLOOKUP(Työfile_2024!D1583,Tmatkat_20km_tarkasteltava_verk!$C$2:$D$1804,2,FALSE)</f>
        <v>29</v>
      </c>
      <c r="AN1583" s="148">
        <f t="shared" si="408"/>
        <v>3.8666666666666669E-2</v>
      </c>
      <c r="AO1583" s="178">
        <f>IF(E1583=1,VLOOKUP(Työfile_2024!D1583,'2015'!$F$12:$AC$1887,24,FALSE),"-")</f>
        <v>234</v>
      </c>
      <c r="AP1583" s="52">
        <f>VLOOKUP(D1583,Tarkasteltava_verkko_2024_harva!$E$2:$I$1804,5,FALSE)</f>
        <v>0</v>
      </c>
      <c r="AQ1583" s="52">
        <f>VLOOKUP(D1583,Tarkasteltava_verkko_2024_harva!$E$2:$I$1804,4,FALSE)</f>
        <v>0</v>
      </c>
      <c r="AR1583" s="148">
        <v>9.0128755364806863E-3</v>
      </c>
      <c r="AS1583" s="170" t="str">
        <f>IFERROR(VLOOKUP(C1583,'2015'!$C$12:$AG$1887,30,FALSE),"-")</f>
        <v/>
      </c>
      <c r="AT1583" s="148">
        <v>0</v>
      </c>
      <c r="AU1583" s="170">
        <f>IFERROR(VLOOKUP(C1583,'2015'!$C$12:$AG$1887,31,FALSE),"-")</f>
        <v>0</v>
      </c>
      <c r="AV1583" s="106"/>
      <c r="AW1583" s="63">
        <f>IFERROR(VLOOKUP(C1583,Merkittävyysluokitus!$A$2:$J$1705,10,FALSE),"-")</f>
        <v>3</v>
      </c>
      <c r="AX1583" s="175">
        <f>IFERROR(VLOOKUP(C1583,Merkittävyysluokitus!$A$2:$J$1705,6,FALSE),"-")</f>
        <v>6.3613013698630141</v>
      </c>
      <c r="AY1583" s="175">
        <f>IFERROR(VLOOKUP(C1583,Merkittävyysluokitus!$A$2:$J$1705,7,FALSE),"-")</f>
        <v>3.3483333333333332</v>
      </c>
      <c r="AZ1583" s="175">
        <f>IFERROR(VLOOKUP(C1583,Merkittävyysluokitus!$A$2:$J$1705,8,FALSE),"-")</f>
        <v>2.0129680365296805</v>
      </c>
      <c r="BA1583" s="175">
        <f>IFERROR(VLOOKUP(C1583,Merkittävyysluokitus!$A$2:$J$1705,9,FALSE),"-")</f>
        <v>1</v>
      </c>
      <c r="BB1583" s="203"/>
      <c r="BC1583" s="203" t="str">
        <f t="shared" si="409"/>
        <v/>
      </c>
      <c r="BD1583" s="39" t="str">
        <f t="shared" si="403"/>
        <v>musta</v>
      </c>
      <c r="BE1583" s="68" t="str">
        <f t="shared" si="404"/>
        <v>musta</v>
      </c>
      <c r="BF1583" s="68" t="str">
        <f t="shared" si="405"/>
        <v>musta</v>
      </c>
      <c r="BG1583" s="68" t="str">
        <f t="shared" si="406"/>
        <v>musta</v>
      </c>
      <c r="BH1583" s="208" t="str">
        <f t="shared" si="407"/>
        <v>musta</v>
      </c>
      <c r="BI1583" s="39"/>
      <c r="BJ1583" s="39" t="str">
        <f>IF(F1583="ei löydy","uusi tie",IF(E1583=0,"tieosoite muuttunut",IF(E1583=1,VLOOKUP(D1583,'2015'!$F$12:$AL$1887,31,FALSE),"-")))</f>
        <v>musta</v>
      </c>
      <c r="BK1583" s="67" t="str">
        <f>IF(E1583=1,VLOOKUP(D1583,'2015'!$F$12:$AL$1887,32,FALSE),"-")</f>
        <v>musta</v>
      </c>
      <c r="BL1583" s="39" t="str">
        <f>IF(F1583="ei löydy","uusi tie",IF(E1583=0,"tieosoite muuttunut",IF(E1583=1,VLOOKUP(D1583,'2015'!$F$12:$AL$1887,33,FALSE),"-")))</f>
        <v>musta</v>
      </c>
      <c r="BM1583" s="39"/>
      <c r="BN1583" s="217" t="str">
        <f>VLOOKUP(D1583,'2015'!$F$12:$AL$1887,33,FALSE)</f>
        <v>musta</v>
      </c>
      <c r="BO1583" s="39"/>
      <c r="BP1583" s="115" t="s">
        <v>10</v>
      </c>
      <c r="BQ1583" s="30"/>
      <c r="BS1583" s="5"/>
      <c r="BU1583" s="37"/>
      <c r="BV1583" s="30" t="s">
        <v>10</v>
      </c>
      <c r="BX1583" t="str">
        <f>IF(E1583=1,VLOOKUP(D1583,'2015'!$F$12:$AX$1887,43,FALSE),"-")</f>
        <v>musta</v>
      </c>
      <c r="BY1583" t="str">
        <f>IF(E1583=1,VLOOKUP(D1583,'2015'!$F$12:$AX$1887,44,FALSE),"-")</f>
        <v>musta</v>
      </c>
      <c r="BZ1583" t="str">
        <f>IF(E1583=1,VLOOKUP(D1583,'2015'!$F$12:$AX$1887,45,FALSE),"-")</f>
        <v>musta</v>
      </c>
      <c r="CA1583" s="31">
        <f t="shared" si="412"/>
        <v>0</v>
      </c>
      <c r="CB1583" s="31">
        <f t="shared" si="413"/>
        <v>0</v>
      </c>
      <c r="CC1583" s="31">
        <f t="shared" si="414"/>
        <v>0</v>
      </c>
      <c r="CD1583" s="31">
        <f t="shared" si="415"/>
        <v>0</v>
      </c>
      <c r="CE1583" s="31">
        <f t="shared" si="416"/>
        <v>0</v>
      </c>
      <c r="CO1583" s="2" t="s">
        <v>35</v>
      </c>
      <c r="CP1583" s="2" t="s">
        <v>35</v>
      </c>
    </row>
    <row r="1584" spans="1:94" ht="15.75" thickBot="1" x14ac:dyDescent="0.3">
      <c r="A1584" s="50"/>
      <c r="B1584" s="50"/>
      <c r="C1584" s="50" t="str">
        <f t="shared" si="410"/>
        <v>13844_1_8352</v>
      </c>
      <c r="D1584" s="51" t="str">
        <f t="shared" si="411"/>
        <v>13844_1</v>
      </c>
      <c r="E1584" s="224">
        <f>IFERROR(VLOOKUP(C1584,'2015'!$C$12:$D$1887,2,FALSE),0)</f>
        <v>1</v>
      </c>
      <c r="F1584" s="51">
        <f>IFERROR(K1584-IFERROR(VLOOKUP(D1584,'2015'!$F$12:$I$1887,4,FALSE),"ei löydy"),"ei löydy")</f>
        <v>0</v>
      </c>
      <c r="G1584" s="224">
        <f>IFERROR(VLOOKUP(Työfile_2024!C1584,Liikennemalli!$D$6:$G$1921,4,FALSE),0)</f>
        <v>1</v>
      </c>
      <c r="H1584" s="225">
        <f>K1584-IFERROR(VLOOKUP(Työfile_2024!D1584,Liikennemalli!$C$6:$H$1921,6,FALSE),"ei löydy")</f>
        <v>0</v>
      </c>
      <c r="I1584" s="80">
        <v>13844</v>
      </c>
      <c r="J1584" s="52">
        <v>1</v>
      </c>
      <c r="K1584" s="52">
        <v>8352</v>
      </c>
      <c r="L1584" s="53"/>
      <c r="M1584" s="54"/>
      <c r="N1584" s="54"/>
      <c r="O1584" s="54"/>
      <c r="P1584" s="54"/>
      <c r="Q1584" s="55"/>
      <c r="R1584" s="55"/>
      <c r="S1584" s="55"/>
      <c r="T1584" s="55"/>
      <c r="U1584" s="52"/>
      <c r="V1584" s="56">
        <v>375.9873084291188</v>
      </c>
      <c r="W1584" s="56">
        <v>16.270234674329501</v>
      </c>
      <c r="X1584" s="56">
        <v>385.89834770114942</v>
      </c>
      <c r="Y1584" s="56">
        <f>VLOOKUP(D1584,Liikennemalli24!$D$2:$F$1804,2,FALSE)</f>
        <v>675</v>
      </c>
      <c r="Z1584" s="57">
        <f>VLOOKUP(D1584,Liikennemalli24!$D$2:$F$1804,3,FALSE)</f>
        <v>0.76900000000000002</v>
      </c>
      <c r="AA1584" s="178">
        <f>IF(G1584=1,VLOOKUP(C1584,Liikennemalli!$D$6:$H$1921,2,FALSE),"-")</f>
        <v>341.97766331680998</v>
      </c>
      <c r="AB1584" s="197">
        <f>IF(G1584=1,VLOOKUP(C1584,Liikennemalli!$D$6:$H$1921,3,FALSE),"-")</f>
        <v>0.68275955115102505</v>
      </c>
      <c r="AC1584" s="134">
        <f>IF(E1584=1,VLOOKUP(Työfile_2024!D1584,'2015'!$F$12:$X$1887,18,FALSE),"-")</f>
        <v>317</v>
      </c>
      <c r="AD1584" s="127">
        <f>IF(E1584=1,VLOOKUP(Työfile_2024!D1584,'2015'!$F$12:$X$1887,19,FALSE),"-")</f>
        <v>0.73</v>
      </c>
      <c r="AI1584" s="127">
        <f>IF(E1584=1,VLOOKUP(Työfile_2024!D1584,'2015'!$F$12:$AB$1887,20,FALSE),"-")</f>
        <v>0</v>
      </c>
      <c r="AJ1584" s="127">
        <f>IF(E1584=1,VLOOKUP(Työfile_2024!D1584,'2015'!$F$12:$AB$1887,21,FALSE),"-")</f>
        <v>0</v>
      </c>
      <c r="AK1584" s="127">
        <f>IF(E1584=1,VLOOKUP(Työfile_2024!D1584,'2015'!$F$12:$AB$1887,22,FALSE),"-")</f>
        <v>0</v>
      </c>
      <c r="AL1584" s="127">
        <f>IF(E1584=1,VLOOKUP(Työfile_2024!D1584,'2015'!$F$12:$AB$1887,23,FALSE),"-")</f>
        <v>0</v>
      </c>
      <c r="AM1584" s="56">
        <f>VLOOKUP(Työfile_2024!D1584,Tmatkat_20km_tarkasteltava_verk!$C$2:$D$1804,2,FALSE)</f>
        <v>60</v>
      </c>
      <c r="AN1584" s="148">
        <f t="shared" si="408"/>
        <v>0.15957985457190296</v>
      </c>
      <c r="AO1584" s="178">
        <f>IF(E1584=1,VLOOKUP(Työfile_2024!D1584,'2015'!$F$12:$AC$1887,24,FALSE),"-")</f>
        <v>152</v>
      </c>
      <c r="AP1584" s="52">
        <f>VLOOKUP(D1584,Tarkasteltava_verkko_2024_harva!$E$2:$I$1804,5,FALSE)</f>
        <v>0</v>
      </c>
      <c r="AQ1584" s="52">
        <f>VLOOKUP(D1584,Tarkasteltava_verkko_2024_harva!$E$2:$I$1804,4,FALSE)</f>
        <v>0</v>
      </c>
      <c r="AR1584" s="148">
        <v>0</v>
      </c>
      <c r="AS1584" s="170" t="str">
        <f>IFERROR(VLOOKUP(C1584,'2015'!$C$12:$AG$1887,30,FALSE),"-")</f>
        <v/>
      </c>
      <c r="AT1584" s="148">
        <v>0.24305555555555555</v>
      </c>
      <c r="AU1584" s="170">
        <f>IFERROR(VLOOKUP(C1584,'2015'!$C$12:$AG$1887,31,FALSE),"-")</f>
        <v>0</v>
      </c>
      <c r="AV1584" s="106"/>
      <c r="AW1584" s="63">
        <f>IFERROR(VLOOKUP(C1584,Merkittävyysluokitus!$A$2:$J$1705,10,FALSE),"-")</f>
        <v>3</v>
      </c>
      <c r="AX1584" s="175">
        <f>IFERROR(VLOOKUP(C1584,Merkittävyysluokitus!$A$2:$J$1705,6,FALSE),"-")</f>
        <v>5.6990411079182621</v>
      </c>
      <c r="AY1584" s="175">
        <f>IFERROR(VLOOKUP(C1584,Merkittävyysluokitus!$A$2:$J$1705,7,FALSE),"-")</f>
        <v>2.6446285919540227</v>
      </c>
      <c r="AZ1584" s="175">
        <f>IFERROR(VLOOKUP(C1584,Merkittävyysluokitus!$A$2:$J$1705,8,FALSE),"-")</f>
        <v>2.2210791826309064</v>
      </c>
      <c r="BA1584" s="175">
        <f>IFERROR(VLOOKUP(C1584,Merkittävyysluokitus!$A$2:$J$1705,9,FALSE),"-")</f>
        <v>0.83333333333333326</v>
      </c>
      <c r="BB1584" s="203"/>
      <c r="BC1584" s="203" t="str">
        <f t="shared" si="409"/>
        <v/>
      </c>
      <c r="BD1584" s="39" t="str">
        <f t="shared" si="403"/>
        <v>musta</v>
      </c>
      <c r="BE1584" s="68" t="str">
        <f t="shared" si="404"/>
        <v>musta</v>
      </c>
      <c r="BF1584" s="68" t="str">
        <f t="shared" si="405"/>
        <v>musta</v>
      </c>
      <c r="BG1584" s="68" t="str">
        <f t="shared" si="406"/>
        <v>musta</v>
      </c>
      <c r="BH1584" s="208" t="str">
        <f t="shared" si="407"/>
        <v>musta</v>
      </c>
      <c r="BI1584" s="39"/>
      <c r="BJ1584" s="39" t="str">
        <f>IF(F1584="ei löydy","uusi tie",IF(E1584=0,"tieosoite muuttunut",IF(E1584=1,VLOOKUP(D1584,'2015'!$F$12:$AL$1887,31,FALSE),"-")))</f>
        <v>musta</v>
      </c>
      <c r="BK1584" s="67" t="str">
        <f>IF(E1584=1,VLOOKUP(D1584,'2015'!$F$12:$AL$1887,32,FALSE),"-")</f>
        <v>musta</v>
      </c>
      <c r="BL1584" s="39" t="str">
        <f>IF(F1584="ei löydy","uusi tie",IF(E1584=0,"tieosoite muuttunut",IF(E1584=1,VLOOKUP(D1584,'2015'!$F$12:$AL$1887,33,FALSE),"-")))</f>
        <v>musta</v>
      </c>
      <c r="BM1584" s="39"/>
      <c r="BN1584" s="217" t="str">
        <f>VLOOKUP(D1584,'2015'!$F$12:$AL$1887,33,FALSE)</f>
        <v>musta</v>
      </c>
      <c r="BO1584" s="39"/>
      <c r="BP1584" s="115" t="s">
        <v>10</v>
      </c>
      <c r="BQ1584" s="30"/>
      <c r="BS1584" s="5"/>
      <c r="BU1584" s="37"/>
      <c r="BV1584" s="30" t="s">
        <v>10</v>
      </c>
      <c r="BX1584" t="str">
        <f>IF(E1584=1,VLOOKUP(D1584,'2015'!$F$12:$AX$1887,43,FALSE),"-")</f>
        <v>punainen</v>
      </c>
      <c r="BY1584" t="str">
        <f>IF(E1584=1,VLOOKUP(D1584,'2015'!$F$12:$AX$1887,44,FALSE),"-")</f>
        <v>musta</v>
      </c>
      <c r="BZ1584" t="str">
        <f>IF(E1584=1,VLOOKUP(D1584,'2015'!$F$12:$AX$1887,45,FALSE),"-")</f>
        <v>musta</v>
      </c>
      <c r="CA1584" s="31">
        <f t="shared" ref="CA1584:CA1615" si="417">SUM(CB1584:CE1584)</f>
        <v>10</v>
      </c>
      <c r="CB1584" s="31">
        <f t="shared" ref="CB1584:CB1615" si="418">IF(AD1584&gt;0.59999,10,IF(AD1584&gt;0.39999,1,0))</f>
        <v>10</v>
      </c>
      <c r="CC1584" s="31">
        <f t="shared" ref="CC1584:CC1615" si="419">IF(AC1584&gt;1999,10,IF(AC1584&gt;999,1,0))</f>
        <v>0</v>
      </c>
      <c r="CD1584" s="31">
        <f t="shared" ref="CD1584:CD1615" si="420">IF(AM1584&gt;499,10,IF(AM1584&gt;99,1,0))</f>
        <v>0</v>
      </c>
      <c r="CE1584" s="31">
        <f t="shared" ref="CE1584:CE1615" si="421">IF(AQ1584="osa seud. yht",10,IF(AP1584="osa seud. yht",1,0))</f>
        <v>0</v>
      </c>
      <c r="CO1584" s="2" t="s">
        <v>35</v>
      </c>
      <c r="CP1584" s="2" t="s">
        <v>35</v>
      </c>
    </row>
    <row r="1585" spans="1:94" ht="15.75" thickBot="1" x14ac:dyDescent="0.3">
      <c r="A1585" s="50"/>
      <c r="B1585" s="50"/>
      <c r="C1585" s="50" t="str">
        <f t="shared" si="410"/>
        <v>13845_1_1660</v>
      </c>
      <c r="D1585" s="51" t="str">
        <f t="shared" si="411"/>
        <v>13845_1</v>
      </c>
      <c r="E1585" s="224">
        <f>IFERROR(VLOOKUP(C1585,'2015'!$C$12:$D$1887,2,FALSE),0)</f>
        <v>1</v>
      </c>
      <c r="F1585" s="51">
        <f>IFERROR(K1585-IFERROR(VLOOKUP(D1585,'2015'!$F$12:$I$1887,4,FALSE),"ei löydy"),"ei löydy")</f>
        <v>0</v>
      </c>
      <c r="G1585" s="224">
        <f>IFERROR(VLOOKUP(Työfile_2024!C1585,Liikennemalli!$D$6:$G$1921,4,FALSE),0)</f>
        <v>1</v>
      </c>
      <c r="H1585" s="225">
        <f>K1585-IFERROR(VLOOKUP(Työfile_2024!D1585,Liikennemalli!$C$6:$H$1921,6,FALSE),"ei löydy")</f>
        <v>0</v>
      </c>
      <c r="I1585" s="80">
        <v>13845</v>
      </c>
      <c r="J1585" s="52">
        <v>1</v>
      </c>
      <c r="K1585" s="52">
        <v>1660</v>
      </c>
      <c r="L1585" s="53"/>
      <c r="M1585" s="54"/>
      <c r="N1585" s="54"/>
      <c r="O1585" s="54"/>
      <c r="P1585" s="54"/>
      <c r="Q1585" s="55"/>
      <c r="R1585" s="55"/>
      <c r="S1585" s="55"/>
      <c r="T1585" s="55"/>
      <c r="U1585" s="52"/>
      <c r="V1585" s="56">
        <v>190</v>
      </c>
      <c r="W1585" s="56">
        <v>9</v>
      </c>
      <c r="X1585" s="56">
        <v>209</v>
      </c>
      <c r="Y1585" s="56">
        <f>VLOOKUP(D1585,Liikennemalli24!$D$2:$F$1804,2,FALSE)</f>
        <v>10</v>
      </c>
      <c r="Z1585" s="57">
        <f>VLOOKUP(D1585,Liikennemalli24!$D$2:$F$1804,3,FALSE)</f>
        <v>6.5000000000000002E-2</v>
      </c>
      <c r="AA1585" s="178">
        <f>IF(G1585=1,VLOOKUP(C1585,Liikennemalli!$D$6:$H$1921,2,FALSE),"-")</f>
        <v>5.3236884788726897</v>
      </c>
      <c r="AB1585" s="197">
        <f>IF(G1585=1,VLOOKUP(C1585,Liikennemalli!$D$6:$H$1921,3,FALSE),"-")</f>
        <v>6.4728177788298299E-2</v>
      </c>
      <c r="AC1585" s="134">
        <f>IF(E1585=1,VLOOKUP(Työfile_2024!D1585,'2015'!$F$12:$X$1887,18,FALSE),"-")</f>
        <v>12</v>
      </c>
      <c r="AD1585" s="127">
        <f>IF(E1585=1,VLOOKUP(Työfile_2024!D1585,'2015'!$F$12:$X$1887,19,FALSE),"-")</f>
        <v>0.2</v>
      </c>
      <c r="AI1585" s="127">
        <f>IF(E1585=1,VLOOKUP(Työfile_2024!D1585,'2015'!$F$12:$AB$1887,20,FALSE),"-")</f>
        <v>0</v>
      </c>
      <c r="AJ1585" s="127">
        <f>IF(E1585=1,VLOOKUP(Työfile_2024!D1585,'2015'!$F$12:$AB$1887,21,FALSE),"-")</f>
        <v>0</v>
      </c>
      <c r="AK1585" s="127">
        <f>IF(E1585=1,VLOOKUP(Työfile_2024!D1585,'2015'!$F$12:$AB$1887,22,FALSE),"-")</f>
        <v>0</v>
      </c>
      <c r="AL1585" s="127">
        <f>IF(E1585=1,VLOOKUP(Työfile_2024!D1585,'2015'!$F$12:$AB$1887,23,FALSE),"-")</f>
        <v>0</v>
      </c>
      <c r="AM1585" s="56">
        <f>VLOOKUP(Työfile_2024!D1585,Tmatkat_20km_tarkasteltava_verk!$C$2:$D$1804,2,FALSE)</f>
        <v>11</v>
      </c>
      <c r="AN1585" s="148">
        <f t="shared" si="408"/>
        <v>5.7894736842105263E-2</v>
      </c>
      <c r="AO1585" s="178">
        <f>IF(E1585=1,VLOOKUP(Työfile_2024!D1585,'2015'!$F$12:$AC$1887,24,FALSE),"-")</f>
        <v>6</v>
      </c>
      <c r="AP1585" s="52">
        <f>VLOOKUP(D1585,Tarkasteltava_verkko_2024_harva!$E$2:$I$1804,5,FALSE)</f>
        <v>0</v>
      </c>
      <c r="AQ1585" s="52">
        <f>VLOOKUP(D1585,Tarkasteltava_verkko_2024_harva!$E$2:$I$1804,4,FALSE)</f>
        <v>0</v>
      </c>
      <c r="AR1585" s="148">
        <v>0</v>
      </c>
      <c r="AS1585" s="170" t="str">
        <f>IFERROR(VLOOKUP(C1585,'2015'!$C$12:$AG$1887,30,FALSE),"-")</f>
        <v/>
      </c>
      <c r="AT1585" s="148">
        <v>0.14698795180722893</v>
      </c>
      <c r="AU1585" s="170">
        <f>IFERROR(VLOOKUP(C1585,'2015'!$C$12:$AG$1887,31,FALSE),"-")</f>
        <v>0</v>
      </c>
      <c r="AV1585" s="106"/>
      <c r="AW1585" s="63">
        <f>IFERROR(VLOOKUP(C1585,Merkittävyysluokitus!$A$2:$J$1705,10,FALSE),"-")</f>
        <v>4</v>
      </c>
      <c r="AX1585" s="175">
        <f>IFERROR(VLOOKUP(C1585,Merkittävyysluokitus!$A$2:$J$1705,6,FALSE),"-")</f>
        <v>2.5226484018264839</v>
      </c>
      <c r="AY1585" s="175">
        <f>IFERROR(VLOOKUP(C1585,Merkittävyysluokitus!$A$2:$J$1705,7,FALSE),"-")</f>
        <v>0.7</v>
      </c>
      <c r="AZ1585" s="175">
        <f>IFERROR(VLOOKUP(C1585,Merkittävyysluokitus!$A$2:$J$1705,8,FALSE),"-")</f>
        <v>1.1559817351598172</v>
      </c>
      <c r="BA1585" s="175">
        <f>IFERROR(VLOOKUP(C1585,Merkittävyysluokitus!$A$2:$J$1705,9,FALSE),"-")</f>
        <v>0.66666666666666663</v>
      </c>
      <c r="BB1585" s="203"/>
      <c r="BC1585" s="203" t="str">
        <f t="shared" si="409"/>
        <v/>
      </c>
      <c r="BD1585" s="39" t="str">
        <f t="shared" si="403"/>
        <v>musta</v>
      </c>
      <c r="BE1585" s="68" t="str">
        <f t="shared" si="404"/>
        <v>musta</v>
      </c>
      <c r="BF1585" s="68" t="str">
        <f t="shared" si="405"/>
        <v>musta</v>
      </c>
      <c r="BG1585" s="68" t="str">
        <f t="shared" si="406"/>
        <v>musta</v>
      </c>
      <c r="BH1585" s="208" t="str">
        <f t="shared" si="407"/>
        <v>musta</v>
      </c>
      <c r="BI1585" s="39"/>
      <c r="BJ1585" s="39" t="str">
        <f>IF(F1585="ei löydy","uusi tie",IF(E1585=0,"tieosoite muuttunut",IF(E1585=1,VLOOKUP(D1585,'2015'!$F$12:$AL$1887,31,FALSE),"-")))</f>
        <v>musta</v>
      </c>
      <c r="BK1585" s="67" t="str">
        <f>IF(E1585=1,VLOOKUP(D1585,'2015'!$F$12:$AL$1887,32,FALSE),"-")</f>
        <v>musta</v>
      </c>
      <c r="BL1585" s="39" t="str">
        <f>IF(F1585="ei löydy","uusi tie",IF(E1585=0,"tieosoite muuttunut",IF(E1585=1,VLOOKUP(D1585,'2015'!$F$12:$AL$1887,33,FALSE),"-")))</f>
        <v>musta</v>
      </c>
      <c r="BM1585" s="39"/>
      <c r="BN1585" s="217" t="str">
        <f>VLOOKUP(D1585,'2015'!$F$12:$AL$1887,33,FALSE)</f>
        <v>musta</v>
      </c>
      <c r="BO1585" s="39"/>
      <c r="BP1585" s="115" t="s">
        <v>10</v>
      </c>
      <c r="BQ1585" s="30"/>
      <c r="BS1585" s="5"/>
      <c r="BU1585" s="37"/>
      <c r="BV1585" s="30" t="s">
        <v>10</v>
      </c>
      <c r="BX1585" t="str">
        <f>IF(E1585=1,VLOOKUP(D1585,'2015'!$F$12:$AX$1887,43,FALSE),"-")</f>
        <v>musta</v>
      </c>
      <c r="BY1585" t="str">
        <f>IF(E1585=1,VLOOKUP(D1585,'2015'!$F$12:$AX$1887,44,FALSE),"-")</f>
        <v>musta</v>
      </c>
      <c r="BZ1585" t="str">
        <f>IF(E1585=1,VLOOKUP(D1585,'2015'!$F$12:$AX$1887,45,FALSE),"-")</f>
        <v>musta</v>
      </c>
      <c r="CA1585" s="31">
        <f t="shared" si="417"/>
        <v>0</v>
      </c>
      <c r="CB1585" s="31">
        <f t="shared" si="418"/>
        <v>0</v>
      </c>
      <c r="CC1585" s="31">
        <f t="shared" si="419"/>
        <v>0</v>
      </c>
      <c r="CD1585" s="31">
        <f t="shared" si="420"/>
        <v>0</v>
      </c>
      <c r="CE1585" s="31">
        <f t="shared" si="421"/>
        <v>0</v>
      </c>
      <c r="CO1585" s="2" t="s">
        <v>35</v>
      </c>
      <c r="CP1585" s="2" t="s">
        <v>35</v>
      </c>
    </row>
    <row r="1586" spans="1:94" ht="15.75" thickBot="1" x14ac:dyDescent="0.3">
      <c r="A1586" s="50"/>
      <c r="B1586" s="50"/>
      <c r="C1586" s="50" t="str">
        <f t="shared" si="410"/>
        <v>13846_1_5609</v>
      </c>
      <c r="D1586" s="51" t="str">
        <f t="shared" si="411"/>
        <v>13846_1</v>
      </c>
      <c r="E1586" s="224">
        <f>IFERROR(VLOOKUP(C1586,'2015'!$C$12:$D$1887,2,FALSE),0)</f>
        <v>1</v>
      </c>
      <c r="F1586" s="51">
        <f>IFERROR(K1586-IFERROR(VLOOKUP(D1586,'2015'!$F$12:$I$1887,4,FALSE),"ei löydy"),"ei löydy")</f>
        <v>0</v>
      </c>
      <c r="G1586" s="224">
        <f>IFERROR(VLOOKUP(Työfile_2024!C1586,Liikennemalli!$D$6:$G$1921,4,FALSE),0)</f>
        <v>1</v>
      </c>
      <c r="H1586" s="225">
        <f>K1586-IFERROR(VLOOKUP(Työfile_2024!D1586,Liikennemalli!$C$6:$H$1921,6,FALSE),"ei löydy")</f>
        <v>0</v>
      </c>
      <c r="I1586" s="80">
        <v>13846</v>
      </c>
      <c r="J1586" s="52">
        <v>1</v>
      </c>
      <c r="K1586" s="52">
        <v>5609</v>
      </c>
      <c r="L1586" s="53"/>
      <c r="M1586" s="54"/>
      <c r="N1586" s="54"/>
      <c r="O1586" s="54"/>
      <c r="P1586" s="54"/>
      <c r="Q1586" s="55"/>
      <c r="R1586" s="55"/>
      <c r="S1586" s="55"/>
      <c r="T1586" s="55"/>
      <c r="U1586" s="52"/>
      <c r="V1586" s="56">
        <v>852.77946157960423</v>
      </c>
      <c r="W1586" s="56">
        <v>26.626849705829915</v>
      </c>
      <c r="X1586" s="56">
        <v>895.62631485113207</v>
      </c>
      <c r="Y1586" s="56">
        <f>VLOOKUP(D1586,Liikennemalli24!$D$2:$F$1804,2,FALSE)</f>
        <v>1280</v>
      </c>
      <c r="Z1586" s="57">
        <f>VLOOKUP(D1586,Liikennemalli24!$D$2:$F$1804,3,FALSE)</f>
        <v>0.27100000000000002</v>
      </c>
      <c r="AA1586" s="178">
        <f>IF(G1586=1,VLOOKUP(C1586,Liikennemalli!$D$6:$H$1921,2,FALSE),"-")</f>
        <v>143.63721236081301</v>
      </c>
      <c r="AB1586" s="197">
        <f>IF(G1586=1,VLOOKUP(C1586,Liikennemalli!$D$6:$H$1921,3,FALSE),"-")</f>
        <v>0.194766371199602</v>
      </c>
      <c r="AC1586" s="134">
        <f>IF(E1586=1,VLOOKUP(Työfile_2024!D1586,'2015'!$F$12:$X$1887,18,FALSE),"-")</f>
        <v>133</v>
      </c>
      <c r="AD1586" s="127">
        <f>IF(E1586=1,VLOOKUP(Työfile_2024!D1586,'2015'!$F$12:$X$1887,19,FALSE),"-")</f>
        <v>0.38</v>
      </c>
      <c r="AI1586" s="127">
        <f>IF(E1586=1,VLOOKUP(Työfile_2024!D1586,'2015'!$F$12:$AB$1887,20,FALSE),"-")</f>
        <v>0</v>
      </c>
      <c r="AJ1586" s="127">
        <f>IF(E1586=1,VLOOKUP(Työfile_2024!D1586,'2015'!$F$12:$AB$1887,21,FALSE),"-")</f>
        <v>0</v>
      </c>
      <c r="AK1586" s="127">
        <f>IF(E1586=1,VLOOKUP(Työfile_2024!D1586,'2015'!$F$12:$AB$1887,22,FALSE),"-")</f>
        <v>0</v>
      </c>
      <c r="AL1586" s="127">
        <f>IF(E1586=1,VLOOKUP(Työfile_2024!D1586,'2015'!$F$12:$AB$1887,23,FALSE),"-")</f>
        <v>0</v>
      </c>
      <c r="AM1586" s="56">
        <f>VLOOKUP(Työfile_2024!D1586,Tmatkat_20km_tarkasteltava_verk!$C$2:$D$1804,2,FALSE)</f>
        <v>47</v>
      </c>
      <c r="AN1586" s="148">
        <f t="shared" si="408"/>
        <v>5.5113897692777282E-2</v>
      </c>
      <c r="AO1586" s="178">
        <f>IF(E1586=1,VLOOKUP(Työfile_2024!D1586,'2015'!$F$12:$AC$1887,24,FALSE),"-")</f>
        <v>628</v>
      </c>
      <c r="AP1586" s="52">
        <f>VLOOKUP(D1586,Tarkasteltava_verkko_2024_harva!$E$2:$I$1804,5,FALSE)</f>
        <v>0</v>
      </c>
      <c r="AQ1586" s="52">
        <f>VLOOKUP(D1586,Tarkasteltava_verkko_2024_harva!$E$2:$I$1804,4,FALSE)</f>
        <v>0</v>
      </c>
      <c r="AR1586" s="148">
        <v>4.1005526831877342E-3</v>
      </c>
      <c r="AS1586" s="170" t="str">
        <f>IFERROR(VLOOKUP(C1586,'2015'!$C$12:$AG$1887,30,FALSE),"-")</f>
        <v/>
      </c>
      <c r="AT1586" s="148">
        <v>9.9661258691388838E-2</v>
      </c>
      <c r="AU1586" s="170">
        <f>IFERROR(VLOOKUP(C1586,'2015'!$C$12:$AG$1887,31,FALSE),"-")</f>
        <v>0</v>
      </c>
      <c r="AV1586" s="106"/>
      <c r="AW1586" s="63">
        <f>IFERROR(VLOOKUP(C1586,Merkittävyysluokitus!$A$2:$J$1705,10,FALSE),"-")</f>
        <v>3</v>
      </c>
      <c r="AX1586" s="175">
        <f>IFERROR(VLOOKUP(C1586,Merkittävyysluokitus!$A$2:$J$1705,6,FALSE),"-")</f>
        <v>7.604418770876225</v>
      </c>
      <c r="AY1586" s="175">
        <f>IFERROR(VLOOKUP(C1586,Merkittävyysluokitus!$A$2:$J$1705,7,FALSE),"-")</f>
        <v>3.1866717180721453</v>
      </c>
      <c r="AZ1586" s="175">
        <f>IFERROR(VLOOKUP(C1586,Merkittävyysluokitus!$A$2:$J$1705,8,FALSE),"-")</f>
        <v>2.9177470528040796</v>
      </c>
      <c r="BA1586" s="175">
        <f>IFERROR(VLOOKUP(C1586,Merkittävyysluokitus!$A$2:$J$1705,9,FALSE),"-")</f>
        <v>1.5</v>
      </c>
      <c r="BB1586" s="203"/>
      <c r="BC1586" s="203" t="str">
        <f t="shared" si="409"/>
        <v/>
      </c>
      <c r="BD1586" s="39" t="str">
        <f t="shared" si="403"/>
        <v>musta</v>
      </c>
      <c r="BE1586" s="68" t="str">
        <f t="shared" si="404"/>
        <v>musta</v>
      </c>
      <c r="BF1586" s="68" t="str">
        <f t="shared" si="405"/>
        <v>musta</v>
      </c>
      <c r="BG1586" s="68" t="str">
        <f t="shared" si="406"/>
        <v>musta</v>
      </c>
      <c r="BH1586" s="208" t="str">
        <f t="shared" si="407"/>
        <v>musta</v>
      </c>
      <c r="BI1586" s="39"/>
      <c r="BJ1586" s="39" t="str">
        <f>IF(F1586="ei löydy","uusi tie",IF(E1586=0,"tieosoite muuttunut",IF(E1586=1,VLOOKUP(D1586,'2015'!$F$12:$AL$1887,31,FALSE),"-")))</f>
        <v>musta</v>
      </c>
      <c r="BK1586" s="67" t="str">
        <f>IF(E1586=1,VLOOKUP(D1586,'2015'!$F$12:$AL$1887,32,FALSE),"-")</f>
        <v>musta</v>
      </c>
      <c r="BL1586" s="39" t="str">
        <f>IF(F1586="ei löydy","uusi tie",IF(E1586=0,"tieosoite muuttunut",IF(E1586=1,VLOOKUP(D1586,'2015'!$F$12:$AL$1887,33,FALSE),"-")))</f>
        <v>musta</v>
      </c>
      <c r="BM1586" s="39"/>
      <c r="BN1586" s="217" t="str">
        <f>VLOOKUP(D1586,'2015'!$F$12:$AL$1887,33,FALSE)</f>
        <v>musta</v>
      </c>
      <c r="BO1586" s="39"/>
      <c r="BP1586" s="115" t="s">
        <v>10</v>
      </c>
      <c r="BQ1586" s="30"/>
      <c r="BS1586" s="5"/>
      <c r="BU1586" s="37"/>
      <c r="BV1586" s="30" t="s">
        <v>10</v>
      </c>
      <c r="BX1586" t="str">
        <f>IF(E1586=1,VLOOKUP(D1586,'2015'!$F$12:$AX$1887,43,FALSE),"-")</f>
        <v>musta</v>
      </c>
      <c r="BY1586" t="str">
        <f>IF(E1586=1,VLOOKUP(D1586,'2015'!$F$12:$AX$1887,44,FALSE),"-")</f>
        <v>musta</v>
      </c>
      <c r="BZ1586" t="str">
        <f>IF(E1586=1,VLOOKUP(D1586,'2015'!$F$12:$AX$1887,45,FALSE),"-")</f>
        <v>musta</v>
      </c>
      <c r="CA1586" s="31">
        <f t="shared" si="417"/>
        <v>0</v>
      </c>
      <c r="CB1586" s="31">
        <f t="shared" si="418"/>
        <v>0</v>
      </c>
      <c r="CC1586" s="31">
        <f t="shared" si="419"/>
        <v>0</v>
      </c>
      <c r="CD1586" s="31">
        <f t="shared" si="420"/>
        <v>0</v>
      </c>
      <c r="CE1586" s="31">
        <f t="shared" si="421"/>
        <v>0</v>
      </c>
      <c r="CO1586" s="32" t="s">
        <v>34</v>
      </c>
      <c r="CP1586" s="2" t="s">
        <v>35</v>
      </c>
    </row>
    <row r="1587" spans="1:94" ht="15.75" thickBot="1" x14ac:dyDescent="0.3">
      <c r="A1587" s="50"/>
      <c r="B1587" s="50"/>
      <c r="C1587" s="50" t="str">
        <f t="shared" si="410"/>
        <v>13849_1_8352</v>
      </c>
      <c r="D1587" s="51" t="str">
        <f t="shared" si="411"/>
        <v>13849_1</v>
      </c>
      <c r="E1587" s="224">
        <f>IFERROR(VLOOKUP(C1587,'2015'!$C$12:$D$1887,2,FALSE),0)</f>
        <v>1</v>
      </c>
      <c r="F1587" s="51">
        <f>IFERROR(K1587-IFERROR(VLOOKUP(D1587,'2015'!$F$12:$I$1887,4,FALSE),"ei löydy"),"ei löydy")</f>
        <v>0</v>
      </c>
      <c r="G1587" s="224">
        <f>IFERROR(VLOOKUP(Työfile_2024!C1587,Liikennemalli!$D$6:$G$1921,4,FALSE),0)</f>
        <v>1</v>
      </c>
      <c r="H1587" s="225">
        <f>K1587-IFERROR(VLOOKUP(Työfile_2024!D1587,Liikennemalli!$C$6:$H$1921,6,FALSE),"ei löydy")</f>
        <v>0</v>
      </c>
      <c r="I1587" s="80">
        <v>13849</v>
      </c>
      <c r="J1587" s="52">
        <v>1</v>
      </c>
      <c r="K1587" s="52">
        <v>8352</v>
      </c>
      <c r="L1587" s="53"/>
      <c r="M1587" s="54"/>
      <c r="N1587" s="54"/>
      <c r="O1587" s="54"/>
      <c r="P1587" s="54"/>
      <c r="Q1587" s="55"/>
      <c r="R1587" s="55"/>
      <c r="S1587" s="55"/>
      <c r="T1587" s="55"/>
      <c r="U1587" s="52"/>
      <c r="V1587" s="56">
        <v>277.36170977011494</v>
      </c>
      <c r="W1587" s="56">
        <v>14.036278735632184</v>
      </c>
      <c r="X1587" s="56">
        <v>283.77981321839081</v>
      </c>
      <c r="Y1587" s="56">
        <f>VLOOKUP(D1587,Liikennemalli24!$D$2:$F$1804,2,FALSE)</f>
        <v>73</v>
      </c>
      <c r="Z1587" s="57">
        <f>VLOOKUP(D1587,Liikennemalli24!$D$2:$F$1804,3,FALSE)</f>
        <v>0.60699999999999998</v>
      </c>
      <c r="AA1587" s="178">
        <f>IF(G1587=1,VLOOKUP(C1587,Liikennemalli!$D$6:$H$1921,2,FALSE),"-")</f>
        <v>33.789242381705698</v>
      </c>
      <c r="AB1587" s="197">
        <f>IF(G1587=1,VLOOKUP(C1587,Liikennemalli!$D$6:$H$1921,3,FALSE),"-")</f>
        <v>0.64887613728496996</v>
      </c>
      <c r="AC1587" s="134">
        <f>IF(E1587=1,VLOOKUP(Työfile_2024!D1587,'2015'!$F$12:$X$1887,18,FALSE),"-")</f>
        <v>718</v>
      </c>
      <c r="AD1587" s="127">
        <f>IF(E1587=1,VLOOKUP(Työfile_2024!D1587,'2015'!$F$12:$X$1887,19,FALSE),"-")</f>
        <v>0.82</v>
      </c>
      <c r="AI1587" s="127">
        <f>IF(E1587=1,VLOOKUP(Työfile_2024!D1587,'2015'!$F$12:$AB$1887,20,FALSE),"-")</f>
        <v>0</v>
      </c>
      <c r="AJ1587" s="127">
        <f>IF(E1587=1,VLOOKUP(Työfile_2024!D1587,'2015'!$F$12:$AB$1887,21,FALSE),"-")</f>
        <v>0</v>
      </c>
      <c r="AK1587" s="127">
        <f>IF(E1587=1,VLOOKUP(Työfile_2024!D1587,'2015'!$F$12:$AB$1887,22,FALSE),"-")</f>
        <v>0</v>
      </c>
      <c r="AL1587" s="127">
        <f>IF(E1587=1,VLOOKUP(Työfile_2024!D1587,'2015'!$F$12:$AB$1887,23,FALSE),"-")</f>
        <v>0</v>
      </c>
      <c r="AM1587" s="56">
        <f>VLOOKUP(Työfile_2024!D1587,Tmatkat_20km_tarkasteltava_verk!$C$2:$D$1804,2,FALSE)</f>
        <v>107</v>
      </c>
      <c r="AN1587" s="148">
        <f t="shared" si="408"/>
        <v>0.38577783533525434</v>
      </c>
      <c r="AO1587" s="178">
        <f>IF(E1587=1,VLOOKUP(Työfile_2024!D1587,'2015'!$F$12:$AC$1887,24,FALSE),"-")</f>
        <v>46</v>
      </c>
      <c r="AP1587" s="52">
        <f>VLOOKUP(D1587,Tarkasteltava_verkko_2024_harva!$E$2:$I$1804,5,FALSE)</f>
        <v>0</v>
      </c>
      <c r="AQ1587" s="52">
        <f>VLOOKUP(D1587,Tarkasteltava_verkko_2024_harva!$E$2:$I$1804,4,FALSE)</f>
        <v>0</v>
      </c>
      <c r="AR1587" s="148">
        <v>0</v>
      </c>
      <c r="AS1587" s="170" t="str">
        <f>IFERROR(VLOOKUP(C1587,'2015'!$C$12:$AG$1887,30,FALSE),"-")</f>
        <v/>
      </c>
      <c r="AT1587" s="148">
        <v>0</v>
      </c>
      <c r="AU1587" s="170">
        <f>IFERROR(VLOOKUP(C1587,'2015'!$C$12:$AG$1887,31,FALSE),"-")</f>
        <v>0</v>
      </c>
      <c r="AV1587" s="106"/>
      <c r="AW1587" s="63">
        <f>IFERROR(VLOOKUP(C1587,Merkittävyysluokitus!$A$2:$J$1705,10,FALSE),"-")</f>
        <v>3</v>
      </c>
      <c r="AX1587" s="175">
        <f>IFERROR(VLOOKUP(C1587,Merkittävyysluokitus!$A$2:$J$1705,6,FALSE),"-")</f>
        <v>3.9653685492442134</v>
      </c>
      <c r="AY1587" s="175">
        <f>IFERROR(VLOOKUP(C1587,Merkittävyysluokitus!$A$2:$J$1705,7,FALSE),"-")</f>
        <v>1.3420851293103446</v>
      </c>
      <c r="AZ1587" s="175">
        <f>IFERROR(VLOOKUP(C1587,Merkittävyysluokitus!$A$2:$J$1705,8,FALSE),"-")</f>
        <v>1.6232834199338688</v>
      </c>
      <c r="BA1587" s="175">
        <f>IFERROR(VLOOKUP(C1587,Merkittävyysluokitus!$A$2:$J$1705,9,FALSE),"-")</f>
        <v>1</v>
      </c>
      <c r="BB1587" s="203"/>
      <c r="BC1587" s="203" t="str">
        <f t="shared" si="409"/>
        <v/>
      </c>
      <c r="BD1587" s="39" t="str">
        <f t="shared" ref="BD1587:BD1650" si="422">IF(BL1587="pinkki","pinkki",IF(I1587&lt;100,"punainen",IF(COUNTIF(BE1587:BG1587,"musta")&gt;=2,"musta",IF(COUNTIF(BE1587:BG1587,"punainen")&gt;=2,"punainen","Ei luokiteltu"))))</f>
        <v>musta</v>
      </c>
      <c r="BE1587" s="68" t="str">
        <f t="shared" si="404"/>
        <v>punainen</v>
      </c>
      <c r="BF1587" s="68" t="str">
        <f t="shared" si="405"/>
        <v>musta</v>
      </c>
      <c r="BG1587" s="68" t="str">
        <f t="shared" si="406"/>
        <v>musta</v>
      </c>
      <c r="BH1587" s="208" t="str">
        <f t="shared" si="407"/>
        <v>musta</v>
      </c>
      <c r="BI1587" s="39"/>
      <c r="BJ1587" s="39" t="str">
        <f>IF(F1587="ei löydy","uusi tie",IF(E1587=0,"tieosoite muuttunut",IF(E1587=1,VLOOKUP(D1587,'2015'!$F$12:$AL$1887,31,FALSE),"-")))</f>
        <v>musta</v>
      </c>
      <c r="BK1587" s="67" t="str">
        <f>IF(E1587=1,VLOOKUP(D1587,'2015'!$F$12:$AL$1887,32,FALSE),"-")</f>
        <v>musta</v>
      </c>
      <c r="BL1587" s="39" t="str">
        <f>IF(F1587="ei löydy","uusi tie",IF(E1587=0,"tieosoite muuttunut",IF(E1587=1,VLOOKUP(D1587,'2015'!$F$12:$AL$1887,33,FALSE),"-")))</f>
        <v>musta</v>
      </c>
      <c r="BM1587" s="39"/>
      <c r="BN1587" s="217" t="str">
        <f>VLOOKUP(D1587,'2015'!$F$12:$AL$1887,33,FALSE)</f>
        <v>musta</v>
      </c>
      <c r="BO1587" s="39"/>
      <c r="BP1587" s="115" t="s">
        <v>10</v>
      </c>
      <c r="BQ1587" s="30"/>
      <c r="BS1587" s="5"/>
      <c r="BU1587" s="37"/>
      <c r="BV1587" s="30" t="s">
        <v>10</v>
      </c>
      <c r="BX1587" t="str">
        <f>IF(E1587=1,VLOOKUP(D1587,'2015'!$F$12:$AX$1887,43,FALSE),"-")</f>
        <v>musta</v>
      </c>
      <c r="BY1587" t="str">
        <f>IF(E1587=1,VLOOKUP(D1587,'2015'!$F$12:$AX$1887,44,FALSE),"-")</f>
        <v>musta</v>
      </c>
      <c r="BZ1587" t="str">
        <f>IF(E1587=1,VLOOKUP(D1587,'2015'!$F$12:$AX$1887,45,FALSE),"-")</f>
        <v>musta</v>
      </c>
      <c r="CA1587" s="31">
        <f t="shared" si="417"/>
        <v>11</v>
      </c>
      <c r="CB1587" s="31">
        <f t="shared" si="418"/>
        <v>10</v>
      </c>
      <c r="CC1587" s="31">
        <f t="shared" si="419"/>
        <v>0</v>
      </c>
      <c r="CD1587" s="31">
        <f t="shared" si="420"/>
        <v>1</v>
      </c>
      <c r="CE1587" s="31">
        <f t="shared" si="421"/>
        <v>0</v>
      </c>
      <c r="CO1587" s="2" t="s">
        <v>35</v>
      </c>
      <c r="CP1587" s="2" t="s">
        <v>35</v>
      </c>
    </row>
    <row r="1588" spans="1:94" ht="15.75" thickBot="1" x14ac:dyDescent="0.3">
      <c r="A1588" s="50"/>
      <c r="B1588" s="50"/>
      <c r="C1588" s="50" t="str">
        <f t="shared" si="410"/>
        <v>13851_1_6815</v>
      </c>
      <c r="D1588" s="51" t="str">
        <f t="shared" si="411"/>
        <v>13851_1</v>
      </c>
      <c r="E1588" s="224">
        <f>IFERROR(VLOOKUP(C1588,'2015'!$C$12:$D$1887,2,FALSE),0)</f>
        <v>1</v>
      </c>
      <c r="F1588" s="51">
        <f>IFERROR(K1588-IFERROR(VLOOKUP(D1588,'2015'!$F$12:$I$1887,4,FALSE),"ei löydy"),"ei löydy")</f>
        <v>0</v>
      </c>
      <c r="G1588" s="224">
        <f>IFERROR(VLOOKUP(Työfile_2024!C1588,Liikennemalli!$D$6:$G$1921,4,FALSE),0)</f>
        <v>1</v>
      </c>
      <c r="H1588" s="225">
        <f>K1588-IFERROR(VLOOKUP(Työfile_2024!D1588,Liikennemalli!$C$6:$H$1921,6,FALSE),"ei löydy")</f>
        <v>0</v>
      </c>
      <c r="I1588" s="80">
        <v>13851</v>
      </c>
      <c r="J1588" s="52">
        <v>1</v>
      </c>
      <c r="K1588" s="52">
        <v>6815</v>
      </c>
      <c r="L1588" s="53"/>
      <c r="M1588" s="54"/>
      <c r="N1588" s="54"/>
      <c r="O1588" s="54"/>
      <c r="P1588" s="54"/>
      <c r="Q1588" s="55"/>
      <c r="R1588" s="55"/>
      <c r="S1588" s="55"/>
      <c r="T1588" s="55"/>
      <c r="U1588" s="52"/>
      <c r="V1588" s="56">
        <v>134</v>
      </c>
      <c r="W1588" s="56">
        <v>18</v>
      </c>
      <c r="X1588" s="56">
        <v>142</v>
      </c>
      <c r="Y1588" s="56">
        <f>VLOOKUP(D1588,Liikennemalli24!$D$2:$F$1804,2,FALSE)</f>
        <v>54</v>
      </c>
      <c r="Z1588" s="57">
        <f>VLOOKUP(D1588,Liikennemalli24!$D$2:$F$1804,3,FALSE)</f>
        <v>0.35899999999999999</v>
      </c>
      <c r="AA1588" s="178">
        <f>IF(G1588=1,VLOOKUP(C1588,Liikennemalli!$D$6:$H$1921,2,FALSE),"-")</f>
        <v>41.583292814390298</v>
      </c>
      <c r="AB1588" s="197">
        <f>IF(G1588=1,VLOOKUP(C1588,Liikennemalli!$D$6:$H$1921,3,FALSE),"-")</f>
        <v>0.36497621372517802</v>
      </c>
      <c r="AC1588" s="134">
        <f>IF(E1588=1,VLOOKUP(Työfile_2024!D1588,'2015'!$F$12:$X$1887,18,FALSE),"-")</f>
        <v>14</v>
      </c>
      <c r="AD1588" s="127">
        <f>IF(E1588=1,VLOOKUP(Työfile_2024!D1588,'2015'!$F$12:$X$1887,19,FALSE),"-")</f>
        <v>0.28999999999999998</v>
      </c>
      <c r="AI1588" s="127">
        <f>IF(E1588=1,VLOOKUP(Työfile_2024!D1588,'2015'!$F$12:$AB$1887,20,FALSE),"-")</f>
        <v>0</v>
      </c>
      <c r="AJ1588" s="127">
        <f>IF(E1588=1,VLOOKUP(Työfile_2024!D1588,'2015'!$F$12:$AB$1887,21,FALSE),"-")</f>
        <v>0</v>
      </c>
      <c r="AK1588" s="127">
        <f>IF(E1588=1,VLOOKUP(Työfile_2024!D1588,'2015'!$F$12:$AB$1887,22,FALSE),"-")</f>
        <v>0</v>
      </c>
      <c r="AL1588" s="127">
        <f>IF(E1588=1,VLOOKUP(Työfile_2024!D1588,'2015'!$F$12:$AB$1887,23,FALSE),"-")</f>
        <v>0</v>
      </c>
      <c r="AM1588" s="56">
        <f>VLOOKUP(Työfile_2024!D1588,Tmatkat_20km_tarkasteltava_verk!$C$2:$D$1804,2,FALSE)</f>
        <v>27</v>
      </c>
      <c r="AN1588" s="148">
        <f t="shared" si="408"/>
        <v>0.20149253731343283</v>
      </c>
      <c r="AO1588" s="178">
        <f>IF(E1588=1,VLOOKUP(Työfile_2024!D1588,'2015'!$F$12:$AC$1887,24,FALSE),"-")</f>
        <v>37</v>
      </c>
      <c r="AP1588" s="52">
        <f>VLOOKUP(D1588,Tarkasteltava_verkko_2024_harva!$E$2:$I$1804,5,FALSE)</f>
        <v>0</v>
      </c>
      <c r="AQ1588" s="52">
        <f>VLOOKUP(D1588,Tarkasteltava_verkko_2024_harva!$E$2:$I$1804,4,FALSE)</f>
        <v>0</v>
      </c>
      <c r="AR1588" s="148">
        <v>0</v>
      </c>
      <c r="AS1588" s="170" t="str">
        <f>IFERROR(VLOOKUP(C1588,'2015'!$C$12:$AG$1887,30,FALSE),"-")</f>
        <v/>
      </c>
      <c r="AT1588" s="148">
        <v>0</v>
      </c>
      <c r="AU1588" s="170">
        <f>IFERROR(VLOOKUP(C1588,'2015'!$C$12:$AG$1887,31,FALSE),"-")</f>
        <v>0</v>
      </c>
      <c r="AV1588" s="106"/>
      <c r="AW1588" s="63">
        <f>IFERROR(VLOOKUP(C1588,Merkittävyysluokitus!$A$2:$J$1705,10,FALSE),"-")</f>
        <v>3</v>
      </c>
      <c r="AX1588" s="175">
        <f>IFERROR(VLOOKUP(C1588,Merkittävyysluokitus!$A$2:$J$1705,6,FALSE),"-")</f>
        <v>3.8556225266362247</v>
      </c>
      <c r="AY1588" s="175">
        <f>IFERROR(VLOOKUP(C1588,Merkittävyysluokitus!$A$2:$J$1705,7,FALSE),"-")</f>
        <v>0.69533333333333325</v>
      </c>
      <c r="AZ1588" s="175">
        <f>IFERROR(VLOOKUP(C1588,Merkittävyysluokitus!$A$2:$J$1705,8,FALSE),"-")</f>
        <v>2.3269558599695586</v>
      </c>
      <c r="BA1588" s="175">
        <f>IFERROR(VLOOKUP(C1588,Merkittävyysluokitus!$A$2:$J$1705,9,FALSE),"-")</f>
        <v>0.83333333333333326</v>
      </c>
      <c r="BB1588" s="203"/>
      <c r="BC1588" s="203" t="str">
        <f t="shared" si="409"/>
        <v/>
      </c>
      <c r="BD1588" s="39" t="str">
        <f t="shared" si="422"/>
        <v>musta</v>
      </c>
      <c r="BE1588" s="68" t="str">
        <f t="shared" si="404"/>
        <v>musta</v>
      </c>
      <c r="BF1588" s="68" t="str">
        <f t="shared" si="405"/>
        <v>musta</v>
      </c>
      <c r="BG1588" s="68" t="str">
        <f t="shared" si="406"/>
        <v>musta</v>
      </c>
      <c r="BH1588" s="208" t="str">
        <f t="shared" si="407"/>
        <v>musta</v>
      </c>
      <c r="BI1588" s="39"/>
      <c r="BJ1588" s="39" t="str">
        <f>IF(F1588="ei löydy","uusi tie",IF(E1588=0,"tieosoite muuttunut",IF(E1588=1,VLOOKUP(D1588,'2015'!$F$12:$AL$1887,31,FALSE),"-")))</f>
        <v>musta</v>
      </c>
      <c r="BK1588" s="67" t="str">
        <f>IF(E1588=1,VLOOKUP(D1588,'2015'!$F$12:$AL$1887,32,FALSE),"-")</f>
        <v>musta</v>
      </c>
      <c r="BL1588" s="39" t="str">
        <f>IF(F1588="ei löydy","uusi tie",IF(E1588=0,"tieosoite muuttunut",IF(E1588=1,VLOOKUP(D1588,'2015'!$F$12:$AL$1887,33,FALSE),"-")))</f>
        <v>musta</v>
      </c>
      <c r="BM1588" s="39"/>
      <c r="BN1588" s="217" t="str">
        <f>VLOOKUP(D1588,'2015'!$F$12:$AL$1887,33,FALSE)</f>
        <v>musta</v>
      </c>
      <c r="BO1588" s="39"/>
      <c r="BP1588" s="115" t="s">
        <v>10</v>
      </c>
      <c r="BQ1588" s="30"/>
      <c r="BS1588" s="5"/>
      <c r="BU1588" s="37"/>
      <c r="BV1588" s="30" t="s">
        <v>10</v>
      </c>
      <c r="BX1588" t="str">
        <f>IF(E1588=1,VLOOKUP(D1588,'2015'!$F$12:$AX$1887,43,FALSE),"-")</f>
        <v>musta</v>
      </c>
      <c r="BY1588" t="str">
        <f>IF(E1588=1,VLOOKUP(D1588,'2015'!$F$12:$AX$1887,44,FALSE),"-")</f>
        <v>musta</v>
      </c>
      <c r="BZ1588" t="str">
        <f>IF(E1588=1,VLOOKUP(D1588,'2015'!$F$12:$AX$1887,45,FALSE),"-")</f>
        <v>musta</v>
      </c>
      <c r="CA1588" s="31">
        <f t="shared" si="417"/>
        <v>0</v>
      </c>
      <c r="CB1588" s="31">
        <f t="shared" si="418"/>
        <v>0</v>
      </c>
      <c r="CC1588" s="31">
        <f t="shared" si="419"/>
        <v>0</v>
      </c>
      <c r="CD1588" s="31">
        <f t="shared" si="420"/>
        <v>0</v>
      </c>
      <c r="CE1588" s="31">
        <f t="shared" si="421"/>
        <v>0</v>
      </c>
      <c r="CO1588" s="2" t="s">
        <v>35</v>
      </c>
      <c r="CP1588" s="2" t="s">
        <v>35</v>
      </c>
    </row>
    <row r="1589" spans="1:94" ht="15.75" thickBot="1" x14ac:dyDescent="0.3">
      <c r="A1589" s="50"/>
      <c r="B1589" s="50"/>
      <c r="C1589" s="50" t="str">
        <f t="shared" si="410"/>
        <v>13853_1_4122</v>
      </c>
      <c r="D1589" s="51" t="str">
        <f t="shared" si="411"/>
        <v>13853_1</v>
      </c>
      <c r="E1589" s="224">
        <f>IFERROR(VLOOKUP(C1589,'2015'!$C$12:$D$1887,2,FALSE),0)</f>
        <v>1</v>
      </c>
      <c r="F1589" s="51">
        <f>IFERROR(K1589-IFERROR(VLOOKUP(D1589,'2015'!$F$12:$I$1887,4,FALSE),"ei löydy"),"ei löydy")</f>
        <v>0</v>
      </c>
      <c r="G1589" s="224">
        <f>IFERROR(VLOOKUP(Työfile_2024!C1589,Liikennemalli!$D$6:$G$1921,4,FALSE),0)</f>
        <v>1</v>
      </c>
      <c r="H1589" s="225">
        <f>K1589-IFERROR(VLOOKUP(Työfile_2024!D1589,Liikennemalli!$C$6:$H$1921,6,FALSE),"ei löydy")</f>
        <v>0</v>
      </c>
      <c r="I1589" s="80">
        <v>13853</v>
      </c>
      <c r="J1589" s="52">
        <v>1</v>
      </c>
      <c r="K1589" s="52">
        <v>4122</v>
      </c>
      <c r="L1589" s="53"/>
      <c r="M1589" s="54"/>
      <c r="N1589" s="54"/>
      <c r="O1589" s="54"/>
      <c r="P1589" s="54"/>
      <c r="Q1589" s="55"/>
      <c r="R1589" s="55"/>
      <c r="S1589" s="55"/>
      <c r="T1589" s="55"/>
      <c r="U1589" s="52"/>
      <c r="V1589" s="56">
        <v>101</v>
      </c>
      <c r="W1589" s="56">
        <v>11</v>
      </c>
      <c r="X1589" s="56">
        <v>112</v>
      </c>
      <c r="Y1589" s="56">
        <f>VLOOKUP(D1589,Liikennemalli24!$D$2:$F$1804,2,FALSE)</f>
        <v>27</v>
      </c>
      <c r="Z1589" s="57">
        <f>VLOOKUP(D1589,Liikennemalli24!$D$2:$F$1804,3,FALSE)</f>
        <v>0.35899999999999999</v>
      </c>
      <c r="AA1589" s="178">
        <f>IF(G1589=1,VLOOKUP(C1589,Liikennemalli!$D$6:$H$1921,2,FALSE),"-")</f>
        <v>14.045181667925601</v>
      </c>
      <c r="AB1589" s="197">
        <f>IF(G1589=1,VLOOKUP(C1589,Liikennemalli!$D$6:$H$1921,3,FALSE),"-")</f>
        <v>0.34754868556090102</v>
      </c>
      <c r="AC1589" s="134">
        <f>IF(E1589=1,VLOOKUP(Työfile_2024!D1589,'2015'!$F$12:$X$1887,18,FALSE),"-")</f>
        <v>42</v>
      </c>
      <c r="AD1589" s="127">
        <f>IF(E1589=1,VLOOKUP(Työfile_2024!D1589,'2015'!$F$12:$X$1887,19,FALSE),"-")</f>
        <v>0.43</v>
      </c>
      <c r="AI1589" s="127">
        <f>IF(E1589=1,VLOOKUP(Työfile_2024!D1589,'2015'!$F$12:$AB$1887,20,FALSE),"-")</f>
        <v>0</v>
      </c>
      <c r="AJ1589" s="127">
        <f>IF(E1589=1,VLOOKUP(Työfile_2024!D1589,'2015'!$F$12:$AB$1887,21,FALSE),"-")</f>
        <v>0</v>
      </c>
      <c r="AK1589" s="127">
        <f>IF(E1589=1,VLOOKUP(Työfile_2024!D1589,'2015'!$F$12:$AB$1887,22,FALSE),"-")</f>
        <v>0</v>
      </c>
      <c r="AL1589" s="127">
        <f>IF(E1589=1,VLOOKUP(Työfile_2024!D1589,'2015'!$F$12:$AB$1887,23,FALSE),"-")</f>
        <v>0</v>
      </c>
      <c r="AM1589" s="56">
        <f>VLOOKUP(Työfile_2024!D1589,Tmatkat_20km_tarkasteltava_verk!$C$2:$D$1804,2,FALSE)</f>
        <v>11</v>
      </c>
      <c r="AN1589" s="148">
        <f t="shared" si="408"/>
        <v>0.10891089108910891</v>
      </c>
      <c r="AO1589" s="178">
        <f>IF(E1589=1,VLOOKUP(Työfile_2024!D1589,'2015'!$F$12:$AC$1887,24,FALSE),"-")</f>
        <v>18</v>
      </c>
      <c r="AP1589" s="52">
        <f>VLOOKUP(D1589,Tarkasteltava_verkko_2024_harva!$E$2:$I$1804,5,FALSE)</f>
        <v>0</v>
      </c>
      <c r="AQ1589" s="52">
        <f>VLOOKUP(D1589,Tarkasteltava_verkko_2024_harva!$E$2:$I$1804,4,FALSE)</f>
        <v>0</v>
      </c>
      <c r="AR1589" s="148">
        <v>0</v>
      </c>
      <c r="AS1589" s="170" t="str">
        <f>IFERROR(VLOOKUP(C1589,'2015'!$C$12:$AG$1887,30,FALSE),"-")</f>
        <v/>
      </c>
      <c r="AT1589" s="148">
        <v>0</v>
      </c>
      <c r="AU1589" s="170">
        <f>IFERROR(VLOOKUP(C1589,'2015'!$C$12:$AG$1887,31,FALSE),"-")</f>
        <v>0</v>
      </c>
      <c r="AV1589" s="106"/>
      <c r="AW1589" s="63">
        <f>IFERROR(VLOOKUP(C1589,Merkittävyysluokitus!$A$2:$J$1705,10,FALSE),"-")</f>
        <v>4</v>
      </c>
      <c r="AX1589" s="175">
        <f>IFERROR(VLOOKUP(C1589,Merkittävyysluokitus!$A$2:$J$1705,6,FALSE),"-")</f>
        <v>2.2124063926940636</v>
      </c>
      <c r="AY1589" s="175">
        <f>IFERROR(VLOOKUP(C1589,Merkittävyysluokitus!$A$2:$J$1705,7,FALSE),"-")</f>
        <v>0.45633333333333326</v>
      </c>
      <c r="AZ1589" s="175">
        <f>IFERROR(VLOOKUP(C1589,Merkittävyysluokitus!$A$2:$J$1705,8,FALSE),"-")</f>
        <v>0.92273972602739707</v>
      </c>
      <c r="BA1589" s="175">
        <f>IFERROR(VLOOKUP(C1589,Merkittävyysluokitus!$A$2:$J$1705,9,FALSE),"-")</f>
        <v>0.83333333333333326</v>
      </c>
      <c r="BB1589" s="203"/>
      <c r="BC1589" s="203" t="str">
        <f t="shared" si="409"/>
        <v/>
      </c>
      <c r="BD1589" s="39" t="str">
        <f t="shared" si="422"/>
        <v>musta</v>
      </c>
      <c r="BE1589" s="68" t="str">
        <f t="shared" si="404"/>
        <v>musta</v>
      </c>
      <c r="BF1589" s="68" t="str">
        <f t="shared" si="405"/>
        <v>musta</v>
      </c>
      <c r="BG1589" s="68" t="str">
        <f t="shared" si="406"/>
        <v>musta</v>
      </c>
      <c r="BH1589" s="208" t="str">
        <f t="shared" si="407"/>
        <v>musta</v>
      </c>
      <c r="BI1589" s="39"/>
      <c r="BJ1589" s="39" t="str">
        <f>IF(F1589="ei löydy","uusi tie",IF(E1589=0,"tieosoite muuttunut",IF(E1589=1,VLOOKUP(D1589,'2015'!$F$12:$AL$1887,31,FALSE),"-")))</f>
        <v>musta</v>
      </c>
      <c r="BK1589" s="67" t="str">
        <f>IF(E1589=1,VLOOKUP(D1589,'2015'!$F$12:$AL$1887,32,FALSE),"-")</f>
        <v>musta</v>
      </c>
      <c r="BL1589" s="39" t="str">
        <f>IF(F1589="ei löydy","uusi tie",IF(E1589=0,"tieosoite muuttunut",IF(E1589=1,VLOOKUP(D1589,'2015'!$F$12:$AL$1887,33,FALSE),"-")))</f>
        <v>musta</v>
      </c>
      <c r="BM1589" s="39"/>
      <c r="BN1589" s="217" t="str">
        <f>VLOOKUP(D1589,'2015'!$F$12:$AL$1887,33,FALSE)</f>
        <v>musta</v>
      </c>
      <c r="BO1589" s="39"/>
      <c r="BP1589" s="115" t="s">
        <v>10</v>
      </c>
      <c r="BQ1589" s="30"/>
      <c r="BS1589" s="5"/>
      <c r="BU1589" s="37"/>
      <c r="BV1589" s="30" t="s">
        <v>10</v>
      </c>
      <c r="BX1589" t="str">
        <f>IF(E1589=1,VLOOKUP(D1589,'2015'!$F$12:$AX$1887,43,FALSE),"-")</f>
        <v>musta</v>
      </c>
      <c r="BY1589" t="str">
        <f>IF(E1589=1,VLOOKUP(D1589,'2015'!$F$12:$AX$1887,44,FALSE),"-")</f>
        <v>musta</v>
      </c>
      <c r="BZ1589" t="str">
        <f>IF(E1589=1,VLOOKUP(D1589,'2015'!$F$12:$AX$1887,45,FALSE),"-")</f>
        <v>musta</v>
      </c>
      <c r="CA1589" s="31">
        <f t="shared" si="417"/>
        <v>1</v>
      </c>
      <c r="CB1589" s="31">
        <f t="shared" si="418"/>
        <v>1</v>
      </c>
      <c r="CC1589" s="31">
        <f t="shared" si="419"/>
        <v>0</v>
      </c>
      <c r="CD1589" s="31">
        <f t="shared" si="420"/>
        <v>0</v>
      </c>
      <c r="CE1589" s="31">
        <f t="shared" si="421"/>
        <v>0</v>
      </c>
      <c r="CO1589" s="2" t="s">
        <v>35</v>
      </c>
      <c r="CP1589" s="2" t="s">
        <v>35</v>
      </c>
    </row>
    <row r="1590" spans="1:94" ht="15.75" thickBot="1" x14ac:dyDescent="0.3">
      <c r="A1590" s="50"/>
      <c r="B1590" s="50"/>
      <c r="C1590" s="50" t="str">
        <f t="shared" si="410"/>
        <v>13856_1_8165</v>
      </c>
      <c r="D1590" s="51" t="str">
        <f t="shared" si="411"/>
        <v>13856_1</v>
      </c>
      <c r="E1590" s="224">
        <f>IFERROR(VLOOKUP(C1590,'2015'!$C$12:$D$1887,2,FALSE),0)</f>
        <v>1</v>
      </c>
      <c r="F1590" s="51">
        <f>IFERROR(K1590-IFERROR(VLOOKUP(D1590,'2015'!$F$12:$I$1887,4,FALSE),"ei löydy"),"ei löydy")</f>
        <v>0</v>
      </c>
      <c r="G1590" s="224">
        <f>IFERROR(VLOOKUP(Työfile_2024!C1590,Liikennemalli!$D$6:$G$1921,4,FALSE),0)</f>
        <v>1</v>
      </c>
      <c r="H1590" s="225">
        <f>K1590-IFERROR(VLOOKUP(Työfile_2024!D1590,Liikennemalli!$C$6:$H$1921,6,FALSE),"ei löydy")</f>
        <v>0</v>
      </c>
      <c r="I1590" s="80">
        <v>13856</v>
      </c>
      <c r="J1590" s="52">
        <v>1</v>
      </c>
      <c r="K1590" s="52">
        <v>8165</v>
      </c>
      <c r="L1590" s="53"/>
      <c r="M1590" s="54"/>
      <c r="N1590" s="54"/>
      <c r="O1590" s="54"/>
      <c r="P1590" s="54"/>
      <c r="Q1590" s="55"/>
      <c r="R1590" s="55"/>
      <c r="S1590" s="55"/>
      <c r="T1590" s="55"/>
      <c r="U1590" s="52"/>
      <c r="V1590" s="56">
        <v>412.69320269442744</v>
      </c>
      <c r="W1590" s="56">
        <v>16.862216778934478</v>
      </c>
      <c r="X1590" s="56">
        <v>436.02559706062459</v>
      </c>
      <c r="Y1590" s="56">
        <f>VLOOKUP(D1590,Liikennemalli24!$D$2:$F$1804,2,FALSE)</f>
        <v>446</v>
      </c>
      <c r="Z1590" s="57">
        <f>VLOOKUP(D1590,Liikennemalli24!$D$2:$F$1804,3,FALSE)</f>
        <v>0.60599999999999998</v>
      </c>
      <c r="AA1590" s="178">
        <f>IF(G1590=1,VLOOKUP(C1590,Liikennemalli!$D$6:$H$1921,2,FALSE),"-")</f>
        <v>257.693167939989</v>
      </c>
      <c r="AB1590" s="197">
        <f>IF(G1590=1,VLOOKUP(C1590,Liikennemalli!$D$6:$H$1921,3,FALSE),"-")</f>
        <v>0.55837414593912904</v>
      </c>
      <c r="AC1590" s="134">
        <f>IF(E1590=1,VLOOKUP(Työfile_2024!D1590,'2015'!$F$12:$X$1887,18,FALSE),"-")</f>
        <v>122</v>
      </c>
      <c r="AD1590" s="127">
        <f>IF(E1590=1,VLOOKUP(Työfile_2024!D1590,'2015'!$F$12:$X$1887,19,FALSE),"-")</f>
        <v>0.51</v>
      </c>
      <c r="AI1590" s="127">
        <f>IF(E1590=1,VLOOKUP(Työfile_2024!D1590,'2015'!$F$12:$AB$1887,20,FALSE),"-")</f>
        <v>0</v>
      </c>
      <c r="AJ1590" s="127">
        <f>IF(E1590=1,VLOOKUP(Työfile_2024!D1590,'2015'!$F$12:$AB$1887,21,FALSE),"-")</f>
        <v>0</v>
      </c>
      <c r="AK1590" s="127">
        <f>IF(E1590=1,VLOOKUP(Työfile_2024!D1590,'2015'!$F$12:$AB$1887,22,FALSE),"-")</f>
        <v>0</v>
      </c>
      <c r="AL1590" s="127">
        <f>IF(E1590=1,VLOOKUP(Työfile_2024!D1590,'2015'!$F$12:$AB$1887,23,FALSE),"-")</f>
        <v>0</v>
      </c>
      <c r="AM1590" s="56">
        <f>VLOOKUP(Työfile_2024!D1590,Tmatkat_20km_tarkasteltava_verk!$C$2:$D$1804,2,FALSE)</f>
        <v>91</v>
      </c>
      <c r="AN1590" s="148">
        <f t="shared" si="408"/>
        <v>0.22050278368015575</v>
      </c>
      <c r="AO1590" s="178">
        <f>IF(E1590=1,VLOOKUP(Työfile_2024!D1590,'2015'!$F$12:$AC$1887,24,FALSE),"-")</f>
        <v>69</v>
      </c>
      <c r="AP1590" s="52">
        <f>VLOOKUP(D1590,Tarkasteltava_verkko_2024_harva!$E$2:$I$1804,5,FALSE)</f>
        <v>0</v>
      </c>
      <c r="AQ1590" s="52">
        <f>VLOOKUP(D1590,Tarkasteltava_verkko_2024_harva!$E$2:$I$1804,4,FALSE)</f>
        <v>0</v>
      </c>
      <c r="AR1590" s="148">
        <v>0</v>
      </c>
      <c r="AS1590" s="170" t="str">
        <f>IFERROR(VLOOKUP(C1590,'2015'!$C$12:$AG$1887,30,FALSE),"-")</f>
        <v/>
      </c>
      <c r="AT1590" s="148">
        <v>0</v>
      </c>
      <c r="AU1590" s="170">
        <f>IFERROR(VLOOKUP(C1590,'2015'!$C$12:$AG$1887,31,FALSE),"-")</f>
        <v>0</v>
      </c>
      <c r="AV1590" s="106"/>
      <c r="AW1590" s="63">
        <f>IFERROR(VLOOKUP(C1590,Merkittävyysluokitus!$A$2:$J$1705,10,FALSE),"-")</f>
        <v>3</v>
      </c>
      <c r="AX1590" s="175">
        <f>IFERROR(VLOOKUP(C1590,Merkittävyysluokitus!$A$2:$J$1705,6,FALSE),"-")</f>
        <v>3.5109594801287374</v>
      </c>
      <c r="AY1590" s="175">
        <f>IFERROR(VLOOKUP(C1590,Merkittävyysluokitus!$A$2:$J$1705,7,FALSE),"-")</f>
        <v>1.7180796080832821</v>
      </c>
      <c r="AZ1590" s="175">
        <f>IFERROR(VLOOKUP(C1590,Merkittävyysluokitus!$A$2:$J$1705,8,FALSE),"-")</f>
        <v>1.2928798720454551</v>
      </c>
      <c r="BA1590" s="175">
        <f>IFERROR(VLOOKUP(C1590,Merkittävyysluokitus!$A$2:$J$1705,9,FALSE),"-")</f>
        <v>0.5</v>
      </c>
      <c r="BB1590" s="203"/>
      <c r="BC1590" s="203" t="str">
        <f t="shared" si="409"/>
        <v/>
      </c>
      <c r="BD1590" s="39" t="str">
        <f t="shared" si="422"/>
        <v>musta</v>
      </c>
      <c r="BE1590" s="68" t="str">
        <f t="shared" si="404"/>
        <v>musta</v>
      </c>
      <c r="BF1590" s="68" t="str">
        <f t="shared" si="405"/>
        <v>musta</v>
      </c>
      <c r="BG1590" s="68" t="str">
        <f t="shared" si="406"/>
        <v>musta</v>
      </c>
      <c r="BH1590" s="208" t="str">
        <f t="shared" si="407"/>
        <v>musta</v>
      </c>
      <c r="BI1590" s="39"/>
      <c r="BJ1590" s="39" t="str">
        <f>IF(F1590="ei löydy","uusi tie",IF(E1590=0,"tieosoite muuttunut",IF(E1590=1,VLOOKUP(D1590,'2015'!$F$12:$AL$1887,31,FALSE),"-")))</f>
        <v>musta</v>
      </c>
      <c r="BK1590" s="67" t="str">
        <f>IF(E1590=1,VLOOKUP(D1590,'2015'!$F$12:$AL$1887,32,FALSE),"-")</f>
        <v>musta</v>
      </c>
      <c r="BL1590" s="39" t="str">
        <f>IF(F1590="ei löydy","uusi tie",IF(E1590=0,"tieosoite muuttunut",IF(E1590=1,VLOOKUP(D1590,'2015'!$F$12:$AL$1887,33,FALSE),"-")))</f>
        <v>musta</v>
      </c>
      <c r="BM1590" s="39"/>
      <c r="BN1590" s="217" t="str">
        <f>VLOOKUP(D1590,'2015'!$F$12:$AL$1887,33,FALSE)</f>
        <v>musta</v>
      </c>
      <c r="BO1590" s="39"/>
      <c r="BP1590" s="115" t="s">
        <v>10</v>
      </c>
      <c r="BQ1590" s="30"/>
      <c r="BS1590" s="5"/>
      <c r="BU1590" s="37"/>
      <c r="BV1590" s="30" t="s">
        <v>10</v>
      </c>
      <c r="BX1590" t="str">
        <f>IF(E1590=1,VLOOKUP(D1590,'2015'!$F$12:$AX$1887,43,FALSE),"-")</f>
        <v>musta</v>
      </c>
      <c r="BY1590" t="str">
        <f>IF(E1590=1,VLOOKUP(D1590,'2015'!$F$12:$AX$1887,44,FALSE),"-")</f>
        <v>musta</v>
      </c>
      <c r="BZ1590" t="str">
        <f>IF(E1590=1,VLOOKUP(D1590,'2015'!$F$12:$AX$1887,45,FALSE),"-")</f>
        <v>musta</v>
      </c>
      <c r="CA1590" s="31">
        <f t="shared" si="417"/>
        <v>1</v>
      </c>
      <c r="CB1590" s="31">
        <f t="shared" si="418"/>
        <v>1</v>
      </c>
      <c r="CC1590" s="31">
        <f t="shared" si="419"/>
        <v>0</v>
      </c>
      <c r="CD1590" s="31">
        <f t="shared" si="420"/>
        <v>0</v>
      </c>
      <c r="CE1590" s="31">
        <f t="shared" si="421"/>
        <v>0</v>
      </c>
      <c r="CO1590" s="2" t="s">
        <v>35</v>
      </c>
      <c r="CP1590" s="2" t="s">
        <v>35</v>
      </c>
    </row>
    <row r="1591" spans="1:94" ht="15.75" thickBot="1" x14ac:dyDescent="0.3">
      <c r="A1591" s="50"/>
      <c r="B1591" s="50"/>
      <c r="C1591" s="50" t="str">
        <f t="shared" si="410"/>
        <v>13856_2_6127</v>
      </c>
      <c r="D1591" s="51" t="str">
        <f t="shared" si="411"/>
        <v>13856_2</v>
      </c>
      <c r="E1591" s="224">
        <f>IFERROR(VLOOKUP(C1591,'2015'!$C$12:$D$1887,2,FALSE),0)</f>
        <v>1</v>
      </c>
      <c r="F1591" s="51">
        <f>IFERROR(K1591-IFERROR(VLOOKUP(D1591,'2015'!$F$12:$I$1887,4,FALSE),"ei löydy"),"ei löydy")</f>
        <v>0</v>
      </c>
      <c r="G1591" s="224">
        <f>IFERROR(VLOOKUP(Työfile_2024!C1591,Liikennemalli!$D$6:$G$1921,4,FALSE),0)</f>
        <v>1</v>
      </c>
      <c r="H1591" s="225">
        <f>K1591-IFERROR(VLOOKUP(Työfile_2024!D1591,Liikennemalli!$C$6:$H$1921,6,FALSE),"ei löydy")</f>
        <v>0</v>
      </c>
      <c r="I1591" s="80">
        <v>13856</v>
      </c>
      <c r="J1591" s="52">
        <v>2</v>
      </c>
      <c r="K1591" s="52">
        <v>6127</v>
      </c>
      <c r="L1591" s="53"/>
      <c r="M1591" s="54"/>
      <c r="N1591" s="54"/>
      <c r="O1591" s="54"/>
      <c r="P1591" s="54"/>
      <c r="Q1591" s="55"/>
      <c r="R1591" s="55"/>
      <c r="S1591" s="55"/>
      <c r="T1591" s="55"/>
      <c r="U1591" s="52"/>
      <c r="V1591" s="56">
        <v>186.64762526521952</v>
      </c>
      <c r="W1591" s="56">
        <v>7.8535988248735107</v>
      </c>
      <c r="X1591" s="56">
        <v>192.90321527664437</v>
      </c>
      <c r="Y1591" s="56">
        <f>VLOOKUP(D1591,Liikennemalli24!$D$2:$F$1804,2,FALSE)</f>
        <v>251</v>
      </c>
      <c r="Z1591" s="57">
        <f>VLOOKUP(D1591,Liikennemalli24!$D$2:$F$1804,3,FALSE)</f>
        <v>0.76700000000000002</v>
      </c>
      <c r="AA1591" s="178">
        <f>IF(G1591=1,VLOOKUP(C1591,Liikennemalli!$D$6:$H$1921,2,FALSE),"-")</f>
        <v>146.24024147395801</v>
      </c>
      <c r="AB1591" s="197">
        <f>IF(G1591=1,VLOOKUP(C1591,Liikennemalli!$D$6:$H$1921,3,FALSE),"-")</f>
        <v>0.72609441491975102</v>
      </c>
      <c r="AC1591" s="134">
        <f>IF(E1591=1,VLOOKUP(Työfile_2024!D1591,'2015'!$F$12:$X$1887,18,FALSE),"-")</f>
        <v>139</v>
      </c>
      <c r="AD1591" s="127">
        <f>IF(E1591=1,VLOOKUP(Työfile_2024!D1591,'2015'!$F$12:$X$1887,19,FALSE),"-")</f>
        <v>0.8</v>
      </c>
      <c r="AI1591" s="127">
        <f>IF(E1591=1,VLOOKUP(Työfile_2024!D1591,'2015'!$F$12:$AB$1887,20,FALSE),"-")</f>
        <v>0</v>
      </c>
      <c r="AJ1591" s="127">
        <f>IF(E1591=1,VLOOKUP(Työfile_2024!D1591,'2015'!$F$12:$AB$1887,21,FALSE),"-")</f>
        <v>0</v>
      </c>
      <c r="AK1591" s="127">
        <f>IF(E1591=1,VLOOKUP(Työfile_2024!D1591,'2015'!$F$12:$AB$1887,22,FALSE),"-")</f>
        <v>0</v>
      </c>
      <c r="AL1591" s="127">
        <f>IF(E1591=1,VLOOKUP(Työfile_2024!D1591,'2015'!$F$12:$AB$1887,23,FALSE),"-")</f>
        <v>0</v>
      </c>
      <c r="AM1591" s="56">
        <f>VLOOKUP(Työfile_2024!D1591,Tmatkat_20km_tarkasteltava_verk!$C$2:$D$1804,2,FALSE)</f>
        <v>60</v>
      </c>
      <c r="AN1591" s="148">
        <f t="shared" si="408"/>
        <v>0.32146136290103972</v>
      </c>
      <c r="AO1591" s="178">
        <f>IF(E1591=1,VLOOKUP(Työfile_2024!D1591,'2015'!$F$12:$AC$1887,24,FALSE),"-")</f>
        <v>22</v>
      </c>
      <c r="AP1591" s="52">
        <f>VLOOKUP(D1591,Tarkasteltava_verkko_2024_harva!$E$2:$I$1804,5,FALSE)</f>
        <v>0</v>
      </c>
      <c r="AQ1591" s="52">
        <f>VLOOKUP(D1591,Tarkasteltava_verkko_2024_harva!$E$2:$I$1804,4,FALSE)</f>
        <v>0</v>
      </c>
      <c r="AR1591" s="148">
        <v>0</v>
      </c>
      <c r="AS1591" s="170" t="str">
        <f>IFERROR(VLOOKUP(C1591,'2015'!$C$12:$AG$1887,30,FALSE),"-")</f>
        <v/>
      </c>
      <c r="AT1591" s="148">
        <v>0</v>
      </c>
      <c r="AU1591" s="170">
        <f>IFERROR(VLOOKUP(C1591,'2015'!$C$12:$AG$1887,31,FALSE),"-")</f>
        <v>0</v>
      </c>
      <c r="AV1591" s="106"/>
      <c r="AW1591" s="63">
        <f>IFERROR(VLOOKUP(C1591,Merkittävyysluokitus!$A$2:$J$1705,10,FALSE),"-")</f>
        <v>3</v>
      </c>
      <c r="AX1591" s="175">
        <f>IFERROR(VLOOKUP(C1591,Merkittävyysluokitus!$A$2:$J$1705,6,FALSE),"-")</f>
        <v>3.2392139607630375</v>
      </c>
      <c r="AY1591" s="175">
        <f>IFERROR(VLOOKUP(C1591,Merkittävyysluokitus!$A$2:$J$1705,7,FALSE),"-")</f>
        <v>0.86994287579565843</v>
      </c>
      <c r="AZ1591" s="175">
        <f>IFERROR(VLOOKUP(C1591,Merkittävyysluokitus!$A$2:$J$1705,8,FALSE),"-")</f>
        <v>1.8692710849673788</v>
      </c>
      <c r="BA1591" s="175">
        <f>IFERROR(VLOOKUP(C1591,Merkittävyysluokitus!$A$2:$J$1705,9,FALSE),"-")</f>
        <v>0.5</v>
      </c>
      <c r="BB1591" s="203"/>
      <c r="BC1591" s="203" t="str">
        <f t="shared" si="409"/>
        <v/>
      </c>
      <c r="BD1591" s="39" t="str">
        <f t="shared" si="422"/>
        <v>musta</v>
      </c>
      <c r="BE1591" s="68" t="str">
        <f t="shared" si="404"/>
        <v>musta</v>
      </c>
      <c r="BF1591" s="68" t="str">
        <f t="shared" si="405"/>
        <v>musta</v>
      </c>
      <c r="BG1591" s="68" t="str">
        <f t="shared" si="406"/>
        <v>musta</v>
      </c>
      <c r="BH1591" s="208" t="str">
        <f t="shared" si="407"/>
        <v>musta</v>
      </c>
      <c r="BI1591" s="39"/>
      <c r="BJ1591" s="39" t="str">
        <f>IF(F1591="ei löydy","uusi tie",IF(E1591=0,"tieosoite muuttunut",IF(E1591=1,VLOOKUP(D1591,'2015'!$F$12:$AL$1887,31,FALSE),"-")))</f>
        <v>musta</v>
      </c>
      <c r="BK1591" s="67" t="str">
        <f>IF(E1591=1,VLOOKUP(D1591,'2015'!$F$12:$AL$1887,32,FALSE),"-")</f>
        <v>musta</v>
      </c>
      <c r="BL1591" s="39" t="str">
        <f>IF(F1591="ei löydy","uusi tie",IF(E1591=0,"tieosoite muuttunut",IF(E1591=1,VLOOKUP(D1591,'2015'!$F$12:$AL$1887,33,FALSE),"-")))</f>
        <v>musta</v>
      </c>
      <c r="BM1591" s="39"/>
      <c r="BN1591" s="217" t="str">
        <f>VLOOKUP(D1591,'2015'!$F$12:$AL$1887,33,FALSE)</f>
        <v>musta</v>
      </c>
      <c r="BO1591" s="39"/>
      <c r="BP1591" s="115" t="s">
        <v>10</v>
      </c>
      <c r="BQ1591" s="30"/>
      <c r="BS1591" s="5"/>
      <c r="BU1591" s="37"/>
      <c r="BV1591" s="30" t="s">
        <v>10</v>
      </c>
      <c r="BX1591" t="str">
        <f>IF(E1591=1,VLOOKUP(D1591,'2015'!$F$12:$AX$1887,43,FALSE),"-")</f>
        <v>musta</v>
      </c>
      <c r="BY1591" t="str">
        <f>IF(E1591=1,VLOOKUP(D1591,'2015'!$F$12:$AX$1887,44,FALSE),"-")</f>
        <v>musta</v>
      </c>
      <c r="BZ1591" t="str">
        <f>IF(E1591=1,VLOOKUP(D1591,'2015'!$F$12:$AX$1887,45,FALSE),"-")</f>
        <v>musta</v>
      </c>
      <c r="CA1591" s="31">
        <f t="shared" si="417"/>
        <v>10</v>
      </c>
      <c r="CB1591" s="31">
        <f t="shared" si="418"/>
        <v>10</v>
      </c>
      <c r="CC1591" s="31">
        <f t="shared" si="419"/>
        <v>0</v>
      </c>
      <c r="CD1591" s="31">
        <f t="shared" si="420"/>
        <v>0</v>
      </c>
      <c r="CE1591" s="31">
        <f t="shared" si="421"/>
        <v>0</v>
      </c>
      <c r="CO1591" s="2" t="s">
        <v>35</v>
      </c>
      <c r="CP1591" s="2" t="s">
        <v>35</v>
      </c>
    </row>
    <row r="1592" spans="1:94" ht="15.75" thickBot="1" x14ac:dyDescent="0.3">
      <c r="A1592" s="50"/>
      <c r="B1592" s="50"/>
      <c r="C1592" s="50" t="str">
        <f t="shared" si="410"/>
        <v>13857_1_4583</v>
      </c>
      <c r="D1592" s="51" t="str">
        <f t="shared" si="411"/>
        <v>13857_1</v>
      </c>
      <c r="E1592" s="224">
        <f>IFERROR(VLOOKUP(C1592,'2015'!$C$12:$D$1887,2,FALSE),0)</f>
        <v>1</v>
      </c>
      <c r="F1592" s="51">
        <f>IFERROR(K1592-IFERROR(VLOOKUP(D1592,'2015'!$F$12:$I$1887,4,FALSE),"ei löydy"),"ei löydy")</f>
        <v>0</v>
      </c>
      <c r="G1592" s="224">
        <f>IFERROR(VLOOKUP(Työfile_2024!C1592,Liikennemalli!$D$6:$G$1921,4,FALSE),0)</f>
        <v>1</v>
      </c>
      <c r="H1592" s="225">
        <f>K1592-IFERROR(VLOOKUP(Työfile_2024!D1592,Liikennemalli!$C$6:$H$1921,6,FALSE),"ei löydy")</f>
        <v>0</v>
      </c>
      <c r="I1592" s="80">
        <v>13857</v>
      </c>
      <c r="J1592" s="52">
        <v>1</v>
      </c>
      <c r="K1592" s="52">
        <v>4583</v>
      </c>
      <c r="L1592" s="53"/>
      <c r="M1592" s="54"/>
      <c r="N1592" s="54"/>
      <c r="O1592" s="54"/>
      <c r="P1592" s="54"/>
      <c r="Q1592" s="55"/>
      <c r="R1592" s="55"/>
      <c r="S1592" s="55"/>
      <c r="T1592" s="55"/>
      <c r="U1592" s="52"/>
      <c r="V1592" s="56">
        <v>74</v>
      </c>
      <c r="W1592" s="56">
        <v>6</v>
      </c>
      <c r="X1592" s="56">
        <v>81</v>
      </c>
      <c r="Y1592" s="56">
        <f>VLOOKUP(D1592,Liikennemalli24!$D$2:$F$1804,2,FALSE)</f>
        <v>339</v>
      </c>
      <c r="Z1592" s="57">
        <f>VLOOKUP(D1592,Liikennemalli24!$D$2:$F$1804,3,FALSE)</f>
        <v>0.752</v>
      </c>
      <c r="AA1592" s="178">
        <f>IF(G1592=1,VLOOKUP(C1592,Liikennemalli!$D$6:$H$1921,2,FALSE),"-")</f>
        <v>175.62801496172301</v>
      </c>
      <c r="AB1592" s="197">
        <f>IF(G1592=1,VLOOKUP(C1592,Liikennemalli!$D$6:$H$1921,3,FALSE),"-")</f>
        <v>0.75529377203464798</v>
      </c>
      <c r="AC1592" s="134">
        <f>IF(E1592=1,VLOOKUP(Työfile_2024!D1592,'2015'!$F$12:$X$1887,18,FALSE),"-")</f>
        <v>90</v>
      </c>
      <c r="AD1592" s="127">
        <f>IF(E1592=1,VLOOKUP(Työfile_2024!D1592,'2015'!$F$12:$X$1887,19,FALSE),"-")</f>
        <v>0.89</v>
      </c>
      <c r="AI1592" s="127">
        <f>IF(E1592=1,VLOOKUP(Työfile_2024!D1592,'2015'!$F$12:$AB$1887,20,FALSE),"-")</f>
        <v>0</v>
      </c>
      <c r="AJ1592" s="127">
        <f>IF(E1592=1,VLOOKUP(Työfile_2024!D1592,'2015'!$F$12:$AB$1887,21,FALSE),"-")</f>
        <v>0</v>
      </c>
      <c r="AK1592" s="127">
        <f>IF(E1592=1,VLOOKUP(Työfile_2024!D1592,'2015'!$F$12:$AB$1887,22,FALSE),"-")</f>
        <v>0</v>
      </c>
      <c r="AL1592" s="127">
        <f>IF(E1592=1,VLOOKUP(Työfile_2024!D1592,'2015'!$F$12:$AB$1887,23,FALSE),"-")</f>
        <v>0</v>
      </c>
      <c r="AM1592" s="56">
        <f>VLOOKUP(Työfile_2024!D1592,Tmatkat_20km_tarkasteltava_verk!$C$2:$D$1804,2,FALSE)</f>
        <v>26</v>
      </c>
      <c r="AN1592" s="148">
        <f t="shared" si="408"/>
        <v>0.35135135135135137</v>
      </c>
      <c r="AO1592" s="178">
        <f>IF(E1592=1,VLOOKUP(Työfile_2024!D1592,'2015'!$F$12:$AC$1887,24,FALSE),"-")</f>
        <v>30</v>
      </c>
      <c r="AP1592" s="52">
        <f>VLOOKUP(D1592,Tarkasteltava_verkko_2024_harva!$E$2:$I$1804,5,FALSE)</f>
        <v>0</v>
      </c>
      <c r="AQ1592" s="52">
        <f>VLOOKUP(D1592,Tarkasteltava_verkko_2024_harva!$E$2:$I$1804,4,FALSE)</f>
        <v>0</v>
      </c>
      <c r="AR1592" s="148">
        <v>0</v>
      </c>
      <c r="AS1592" s="170" t="str">
        <f>IFERROR(VLOOKUP(C1592,'2015'!$C$12:$AG$1887,30,FALSE),"-")</f>
        <v/>
      </c>
      <c r="AT1592" s="148">
        <v>0</v>
      </c>
      <c r="AU1592" s="170">
        <f>IFERROR(VLOOKUP(C1592,'2015'!$C$12:$AG$1887,31,FALSE),"-")</f>
        <v>0</v>
      </c>
      <c r="AV1592" s="106"/>
      <c r="AW1592" s="63">
        <f>IFERROR(VLOOKUP(C1592,Merkittävyysluokitus!$A$2:$J$1705,10,FALSE),"-")</f>
        <v>3</v>
      </c>
      <c r="AX1592" s="175">
        <f>IFERROR(VLOOKUP(C1592,Merkittävyysluokitus!$A$2:$J$1705,6,FALSE),"-")</f>
        <v>3.0159193302891927</v>
      </c>
      <c r="AY1592" s="175">
        <f>IFERROR(VLOOKUP(C1592,Merkittävyysluokitus!$A$2:$J$1705,7,FALSE),"-")</f>
        <v>0.40033333333333326</v>
      </c>
      <c r="AZ1592" s="175">
        <f>IFERROR(VLOOKUP(C1592,Merkittävyysluokitus!$A$2:$J$1705,8,FALSE),"-")</f>
        <v>2.1155859969558595</v>
      </c>
      <c r="BA1592" s="175">
        <f>IFERROR(VLOOKUP(C1592,Merkittävyysluokitus!$A$2:$J$1705,9,FALSE),"-")</f>
        <v>0.5</v>
      </c>
      <c r="BB1592" s="203"/>
      <c r="BC1592" s="203" t="str">
        <f t="shared" si="409"/>
        <v/>
      </c>
      <c r="BD1592" s="39" t="str">
        <f t="shared" si="422"/>
        <v>musta</v>
      </c>
      <c r="BE1592" s="68" t="str">
        <f t="shared" si="404"/>
        <v>musta</v>
      </c>
      <c r="BF1592" s="68" t="str">
        <f t="shared" si="405"/>
        <v>musta</v>
      </c>
      <c r="BG1592" s="68" t="str">
        <f t="shared" si="406"/>
        <v>musta</v>
      </c>
      <c r="BH1592" s="208" t="str">
        <f t="shared" si="407"/>
        <v>musta</v>
      </c>
      <c r="BI1592" s="39"/>
      <c r="BJ1592" s="39" t="str">
        <f>IF(F1592="ei löydy","uusi tie",IF(E1592=0,"tieosoite muuttunut",IF(E1592=1,VLOOKUP(D1592,'2015'!$F$12:$AL$1887,31,FALSE),"-")))</f>
        <v>musta</v>
      </c>
      <c r="BK1592" s="67" t="str">
        <f>IF(E1592=1,VLOOKUP(D1592,'2015'!$F$12:$AL$1887,32,FALSE),"-")</f>
        <v>musta</v>
      </c>
      <c r="BL1592" s="39" t="str">
        <f>IF(F1592="ei löydy","uusi tie",IF(E1592=0,"tieosoite muuttunut",IF(E1592=1,VLOOKUP(D1592,'2015'!$F$12:$AL$1887,33,FALSE),"-")))</f>
        <v>musta</v>
      </c>
      <c r="BM1592" s="39"/>
      <c r="BN1592" s="217" t="str">
        <f>VLOOKUP(D1592,'2015'!$F$12:$AL$1887,33,FALSE)</f>
        <v>musta</v>
      </c>
      <c r="BO1592" s="39"/>
      <c r="BP1592" s="115" t="s">
        <v>10</v>
      </c>
      <c r="BQ1592" s="30"/>
      <c r="BS1592" s="5"/>
      <c r="BU1592" s="37"/>
      <c r="BV1592" s="30" t="s">
        <v>10</v>
      </c>
      <c r="BX1592" t="str">
        <f>IF(E1592=1,VLOOKUP(D1592,'2015'!$F$12:$AX$1887,43,FALSE),"-")</f>
        <v>musta</v>
      </c>
      <c r="BY1592" t="str">
        <f>IF(E1592=1,VLOOKUP(D1592,'2015'!$F$12:$AX$1887,44,FALSE),"-")</f>
        <v>musta</v>
      </c>
      <c r="BZ1592" t="str">
        <f>IF(E1592=1,VLOOKUP(D1592,'2015'!$F$12:$AX$1887,45,FALSE),"-")</f>
        <v>musta</v>
      </c>
      <c r="CA1592" s="31">
        <f t="shared" si="417"/>
        <v>10</v>
      </c>
      <c r="CB1592" s="31">
        <f t="shared" si="418"/>
        <v>10</v>
      </c>
      <c r="CC1592" s="31">
        <f t="shared" si="419"/>
        <v>0</v>
      </c>
      <c r="CD1592" s="31">
        <f t="shared" si="420"/>
        <v>0</v>
      </c>
      <c r="CE1592" s="31">
        <f t="shared" si="421"/>
        <v>0</v>
      </c>
      <c r="CO1592" s="2" t="s">
        <v>35</v>
      </c>
      <c r="CP1592" s="2" t="s">
        <v>35</v>
      </c>
    </row>
    <row r="1593" spans="1:94" ht="15.75" thickBot="1" x14ac:dyDescent="0.3">
      <c r="A1593" s="50"/>
      <c r="B1593" s="50"/>
      <c r="C1593" s="50" t="str">
        <f t="shared" si="410"/>
        <v>13857_2_6440</v>
      </c>
      <c r="D1593" s="51" t="str">
        <f t="shared" si="411"/>
        <v>13857_2</v>
      </c>
      <c r="E1593" s="224">
        <f>IFERROR(VLOOKUP(C1593,'2015'!$C$12:$D$1887,2,FALSE),0)</f>
        <v>1</v>
      </c>
      <c r="F1593" s="51">
        <f>IFERROR(K1593-IFERROR(VLOOKUP(D1593,'2015'!$F$12:$I$1887,4,FALSE),"ei löydy"),"ei löydy")</f>
        <v>0</v>
      </c>
      <c r="G1593" s="224">
        <f>IFERROR(VLOOKUP(Työfile_2024!C1593,Liikennemalli!$D$6:$G$1921,4,FALSE),0)</f>
        <v>1</v>
      </c>
      <c r="H1593" s="225">
        <f>K1593-IFERROR(VLOOKUP(Työfile_2024!D1593,Liikennemalli!$C$6:$H$1921,6,FALSE),"ei löydy")</f>
        <v>0</v>
      </c>
      <c r="I1593" s="80">
        <v>13857</v>
      </c>
      <c r="J1593" s="52">
        <v>2</v>
      </c>
      <c r="K1593" s="52">
        <v>6440</v>
      </c>
      <c r="L1593" s="53"/>
      <c r="M1593" s="54"/>
      <c r="N1593" s="54"/>
      <c r="O1593" s="54"/>
      <c r="P1593" s="54"/>
      <c r="Q1593" s="55"/>
      <c r="R1593" s="55"/>
      <c r="S1593" s="55"/>
      <c r="T1593" s="55"/>
      <c r="U1593" s="52"/>
      <c r="V1593" s="56">
        <v>74</v>
      </c>
      <c r="W1593" s="56">
        <v>6</v>
      </c>
      <c r="X1593" s="56">
        <v>81</v>
      </c>
      <c r="Y1593" s="56">
        <f>VLOOKUP(D1593,Liikennemalli24!$D$2:$F$1804,2,FALSE)</f>
        <v>97</v>
      </c>
      <c r="Z1593" s="57">
        <f>VLOOKUP(D1593,Liikennemalli24!$D$2:$F$1804,3,FALSE)</f>
        <v>0.495</v>
      </c>
      <c r="AA1593" s="178">
        <f>IF(G1593=1,VLOOKUP(C1593,Liikennemalli!$D$6:$H$1921,2,FALSE),"-")</f>
        <v>81.743288973683903</v>
      </c>
      <c r="AB1593" s="197">
        <f>IF(G1593=1,VLOOKUP(C1593,Liikennemalli!$D$6:$H$1921,3,FALSE),"-")</f>
        <v>0.64205156261901697</v>
      </c>
      <c r="AC1593" s="134">
        <f>IF(E1593=1,VLOOKUP(Työfile_2024!D1593,'2015'!$F$12:$X$1887,18,FALSE),"-")</f>
        <v>90</v>
      </c>
      <c r="AD1593" s="127">
        <f>IF(E1593=1,VLOOKUP(Työfile_2024!D1593,'2015'!$F$12:$X$1887,19,FALSE),"-")</f>
        <v>0.89</v>
      </c>
      <c r="AI1593" s="127">
        <f>IF(E1593=1,VLOOKUP(Työfile_2024!D1593,'2015'!$F$12:$AB$1887,20,FALSE),"-")</f>
        <v>0</v>
      </c>
      <c r="AJ1593" s="127">
        <f>IF(E1593=1,VLOOKUP(Työfile_2024!D1593,'2015'!$F$12:$AB$1887,21,FALSE),"-")</f>
        <v>0</v>
      </c>
      <c r="AK1593" s="127">
        <f>IF(E1593=1,VLOOKUP(Työfile_2024!D1593,'2015'!$F$12:$AB$1887,22,FALSE),"-")</f>
        <v>0</v>
      </c>
      <c r="AL1593" s="127">
        <f>IF(E1593=1,VLOOKUP(Työfile_2024!D1593,'2015'!$F$12:$AB$1887,23,FALSE),"-")</f>
        <v>0</v>
      </c>
      <c r="AM1593" s="56">
        <f>VLOOKUP(Työfile_2024!D1593,Tmatkat_20km_tarkasteltava_verk!$C$2:$D$1804,2,FALSE)</f>
        <v>29</v>
      </c>
      <c r="AN1593" s="148">
        <f t="shared" si="408"/>
        <v>0.39189189189189189</v>
      </c>
      <c r="AO1593" s="178">
        <f>IF(E1593=1,VLOOKUP(Työfile_2024!D1593,'2015'!$F$12:$AC$1887,24,FALSE),"-")</f>
        <v>36</v>
      </c>
      <c r="AP1593" s="52">
        <f>VLOOKUP(D1593,Tarkasteltava_verkko_2024_harva!$E$2:$I$1804,5,FALSE)</f>
        <v>0</v>
      </c>
      <c r="AQ1593" s="52">
        <f>VLOOKUP(D1593,Tarkasteltava_verkko_2024_harva!$E$2:$I$1804,4,FALSE)</f>
        <v>0</v>
      </c>
      <c r="AR1593" s="148">
        <v>0</v>
      </c>
      <c r="AS1593" s="170" t="str">
        <f>IFERROR(VLOOKUP(C1593,'2015'!$C$12:$AG$1887,30,FALSE),"-")</f>
        <v/>
      </c>
      <c r="AT1593" s="148">
        <v>0</v>
      </c>
      <c r="AU1593" s="170">
        <f>IFERROR(VLOOKUP(C1593,'2015'!$C$12:$AG$1887,31,FALSE),"-")</f>
        <v>0</v>
      </c>
      <c r="AV1593" s="106"/>
      <c r="AW1593" s="63">
        <f>IFERROR(VLOOKUP(C1593,Merkittävyysluokitus!$A$2:$J$1705,10,FALSE),"-")</f>
        <v>4</v>
      </c>
      <c r="AX1593" s="175">
        <f>IFERROR(VLOOKUP(C1593,Merkittävyysluokitus!$A$2:$J$1705,6,FALSE),"-")</f>
        <v>2.9201506849315066</v>
      </c>
      <c r="AY1593" s="175">
        <f>IFERROR(VLOOKUP(C1593,Merkittävyysluokitus!$A$2:$J$1705,7,FALSE),"-")</f>
        <v>0.40033333333333326</v>
      </c>
      <c r="AZ1593" s="175">
        <f>IFERROR(VLOOKUP(C1593,Merkittävyysluokitus!$A$2:$J$1705,8,FALSE),"-")</f>
        <v>2.0198173515981734</v>
      </c>
      <c r="BA1593" s="175">
        <f>IFERROR(VLOOKUP(C1593,Merkittävyysluokitus!$A$2:$J$1705,9,FALSE),"-")</f>
        <v>0.5</v>
      </c>
      <c r="BB1593" s="203"/>
      <c r="BC1593" s="203" t="str">
        <f t="shared" si="409"/>
        <v/>
      </c>
      <c r="BD1593" s="39" t="str">
        <f t="shared" si="422"/>
        <v>musta</v>
      </c>
      <c r="BE1593" s="68" t="str">
        <f t="shared" si="404"/>
        <v>musta</v>
      </c>
      <c r="BF1593" s="68" t="str">
        <f t="shared" si="405"/>
        <v>musta</v>
      </c>
      <c r="BG1593" s="68" t="str">
        <f t="shared" si="406"/>
        <v>musta</v>
      </c>
      <c r="BH1593" s="208" t="str">
        <f t="shared" si="407"/>
        <v>musta</v>
      </c>
      <c r="BI1593" s="39"/>
      <c r="BJ1593" s="39" t="str">
        <f>IF(F1593="ei löydy","uusi tie",IF(E1593=0,"tieosoite muuttunut",IF(E1593=1,VLOOKUP(D1593,'2015'!$F$12:$AL$1887,31,FALSE),"-")))</f>
        <v>musta</v>
      </c>
      <c r="BK1593" s="67" t="str">
        <f>IF(E1593=1,VLOOKUP(D1593,'2015'!$F$12:$AL$1887,32,FALSE),"-")</f>
        <v>musta</v>
      </c>
      <c r="BL1593" s="39" t="str">
        <f>IF(F1593="ei löydy","uusi tie",IF(E1593=0,"tieosoite muuttunut",IF(E1593=1,VLOOKUP(D1593,'2015'!$F$12:$AL$1887,33,FALSE),"-")))</f>
        <v>musta</v>
      </c>
      <c r="BM1593" s="39"/>
      <c r="BN1593" s="217" t="str">
        <f>VLOOKUP(D1593,'2015'!$F$12:$AL$1887,33,FALSE)</f>
        <v>musta</v>
      </c>
      <c r="BO1593" s="39"/>
      <c r="BP1593" s="115" t="s">
        <v>10</v>
      </c>
      <c r="BQ1593" s="30"/>
      <c r="BS1593" s="5"/>
      <c r="BU1593" s="37"/>
      <c r="BV1593" s="30" t="s">
        <v>10</v>
      </c>
      <c r="BX1593" t="str">
        <f>IF(E1593=1,VLOOKUP(D1593,'2015'!$F$12:$AX$1887,43,FALSE),"-")</f>
        <v>musta</v>
      </c>
      <c r="BY1593" t="str">
        <f>IF(E1593=1,VLOOKUP(D1593,'2015'!$F$12:$AX$1887,44,FALSE),"-")</f>
        <v>musta</v>
      </c>
      <c r="BZ1593" t="str">
        <f>IF(E1593=1,VLOOKUP(D1593,'2015'!$F$12:$AX$1887,45,FALSE),"-")</f>
        <v>musta</v>
      </c>
      <c r="CA1593" s="31">
        <f t="shared" si="417"/>
        <v>10</v>
      </c>
      <c r="CB1593" s="31">
        <f t="shared" si="418"/>
        <v>10</v>
      </c>
      <c r="CC1593" s="31">
        <f t="shared" si="419"/>
        <v>0</v>
      </c>
      <c r="CD1593" s="31">
        <f t="shared" si="420"/>
        <v>0</v>
      </c>
      <c r="CE1593" s="31">
        <f t="shared" si="421"/>
        <v>0</v>
      </c>
      <c r="CO1593" s="2" t="s">
        <v>35</v>
      </c>
      <c r="CP1593" s="2" t="s">
        <v>35</v>
      </c>
    </row>
    <row r="1594" spans="1:94" ht="15.75" thickBot="1" x14ac:dyDescent="0.3">
      <c r="A1594" s="50"/>
      <c r="B1594" s="50"/>
      <c r="C1594" s="50" t="str">
        <f t="shared" si="410"/>
        <v>13857_3_6128</v>
      </c>
      <c r="D1594" s="51" t="str">
        <f t="shared" si="411"/>
        <v>13857_3</v>
      </c>
      <c r="E1594" s="224">
        <f>IFERROR(VLOOKUP(C1594,'2015'!$C$12:$D$1887,2,FALSE),0)</f>
        <v>1</v>
      </c>
      <c r="F1594" s="51">
        <f>IFERROR(K1594-IFERROR(VLOOKUP(D1594,'2015'!$F$12:$I$1887,4,FALSE),"ei löydy"),"ei löydy")</f>
        <v>0</v>
      </c>
      <c r="G1594" s="224">
        <f>IFERROR(VLOOKUP(Työfile_2024!C1594,Liikennemalli!$D$6:$G$1921,4,FALSE),0)</f>
        <v>1</v>
      </c>
      <c r="H1594" s="225">
        <f>K1594-IFERROR(VLOOKUP(Työfile_2024!D1594,Liikennemalli!$C$6:$H$1921,6,FALSE),"ei löydy")</f>
        <v>0</v>
      </c>
      <c r="I1594" s="80">
        <v>13857</v>
      </c>
      <c r="J1594" s="52">
        <v>3</v>
      </c>
      <c r="K1594" s="52">
        <v>6128</v>
      </c>
      <c r="L1594" s="53"/>
      <c r="M1594" s="54"/>
      <c r="N1594" s="54"/>
      <c r="O1594" s="54"/>
      <c r="P1594" s="54"/>
      <c r="Q1594" s="55"/>
      <c r="R1594" s="55"/>
      <c r="S1594" s="55"/>
      <c r="T1594" s="55"/>
      <c r="U1594" s="52"/>
      <c r="V1594" s="56">
        <v>114</v>
      </c>
      <c r="W1594" s="56">
        <v>14</v>
      </c>
      <c r="X1594" s="56">
        <v>116</v>
      </c>
      <c r="Y1594" s="56">
        <f>VLOOKUP(D1594,Liikennemalli24!$D$2:$F$1804,2,FALSE)</f>
        <v>80</v>
      </c>
      <c r="Z1594" s="57">
        <f>VLOOKUP(D1594,Liikennemalli24!$D$2:$F$1804,3,FALSE)</f>
        <v>0.56799999999999995</v>
      </c>
      <c r="AA1594" s="178">
        <f>IF(G1594=1,VLOOKUP(C1594,Liikennemalli!$D$6:$H$1921,2,FALSE),"-")</f>
        <v>52.090593282170303</v>
      </c>
      <c r="AB1594" s="197">
        <f>IF(G1594=1,VLOOKUP(C1594,Liikennemalli!$D$6:$H$1921,3,FALSE),"-")</f>
        <v>0.66186966255778701</v>
      </c>
      <c r="AC1594" s="134">
        <f>IF(E1594=1,VLOOKUP(Työfile_2024!D1594,'2015'!$F$12:$X$1887,18,FALSE),"-")</f>
        <v>953</v>
      </c>
      <c r="AD1594" s="127">
        <f>IF(E1594=1,VLOOKUP(Työfile_2024!D1594,'2015'!$F$12:$X$1887,19,FALSE),"-")</f>
        <v>0.95</v>
      </c>
      <c r="AI1594" s="127">
        <f>IF(E1594=1,VLOOKUP(Työfile_2024!D1594,'2015'!$F$12:$AB$1887,20,FALSE),"-")</f>
        <v>0</v>
      </c>
      <c r="AJ1594" s="127">
        <f>IF(E1594=1,VLOOKUP(Työfile_2024!D1594,'2015'!$F$12:$AB$1887,21,FALSE),"-")</f>
        <v>0</v>
      </c>
      <c r="AK1594" s="127">
        <f>IF(E1594=1,VLOOKUP(Työfile_2024!D1594,'2015'!$F$12:$AB$1887,22,FALSE),"-")</f>
        <v>0</v>
      </c>
      <c r="AL1594" s="127">
        <f>IF(E1594=1,VLOOKUP(Työfile_2024!D1594,'2015'!$F$12:$AB$1887,23,FALSE),"-")</f>
        <v>0</v>
      </c>
      <c r="AM1594" s="56">
        <f>VLOOKUP(Työfile_2024!D1594,Tmatkat_20km_tarkasteltava_verk!$C$2:$D$1804,2,FALSE)</f>
        <v>39</v>
      </c>
      <c r="AN1594" s="148">
        <f t="shared" si="408"/>
        <v>0.34210526315789475</v>
      </c>
      <c r="AO1594" s="178">
        <f>IF(E1594=1,VLOOKUP(Työfile_2024!D1594,'2015'!$F$12:$AC$1887,24,FALSE),"-")</f>
        <v>39</v>
      </c>
      <c r="AP1594" s="52">
        <f>VLOOKUP(D1594,Tarkasteltava_verkko_2024_harva!$E$2:$I$1804,5,FALSE)</f>
        <v>0</v>
      </c>
      <c r="AQ1594" s="52">
        <f>VLOOKUP(D1594,Tarkasteltava_verkko_2024_harva!$E$2:$I$1804,4,FALSE)</f>
        <v>0</v>
      </c>
      <c r="AR1594" s="148">
        <v>0</v>
      </c>
      <c r="AS1594" s="170" t="str">
        <f>IFERROR(VLOOKUP(C1594,'2015'!$C$12:$AG$1887,30,FALSE),"-")</f>
        <v/>
      </c>
      <c r="AT1594" s="148">
        <v>0</v>
      </c>
      <c r="AU1594" s="170">
        <f>IFERROR(VLOOKUP(C1594,'2015'!$C$12:$AG$1887,31,FALSE),"-")</f>
        <v>0</v>
      </c>
      <c r="AV1594" s="106"/>
      <c r="AW1594" s="63">
        <f>IFERROR(VLOOKUP(C1594,Merkittävyysluokitus!$A$2:$J$1705,10,FALSE),"-")</f>
        <v>3</v>
      </c>
      <c r="AX1594" s="175">
        <f>IFERROR(VLOOKUP(C1594,Merkittävyysluokitus!$A$2:$J$1705,6,FALSE),"-")</f>
        <v>3.2747016742770159</v>
      </c>
      <c r="AY1594" s="175">
        <f>IFERROR(VLOOKUP(C1594,Merkittävyysluokitus!$A$2:$J$1705,7,FALSE),"-")</f>
        <v>0.53866666666666663</v>
      </c>
      <c r="AZ1594" s="175">
        <f>IFERROR(VLOOKUP(C1594,Merkittävyysluokitus!$A$2:$J$1705,8,FALSE),"-")</f>
        <v>1.9027016742770164</v>
      </c>
      <c r="BA1594" s="175">
        <f>IFERROR(VLOOKUP(C1594,Merkittävyysluokitus!$A$2:$J$1705,9,FALSE),"-")</f>
        <v>0.83333333333333326</v>
      </c>
      <c r="BB1594" s="203"/>
      <c r="BC1594" s="203" t="str">
        <f t="shared" si="409"/>
        <v/>
      </c>
      <c r="BD1594" s="39" t="str">
        <f t="shared" si="422"/>
        <v>musta</v>
      </c>
      <c r="BE1594" s="68" t="str">
        <f t="shared" si="404"/>
        <v>musta</v>
      </c>
      <c r="BF1594" s="68" t="str">
        <f t="shared" si="405"/>
        <v>musta</v>
      </c>
      <c r="BG1594" s="68" t="str">
        <f t="shared" si="406"/>
        <v>musta</v>
      </c>
      <c r="BH1594" s="208" t="str">
        <f t="shared" si="407"/>
        <v>musta</v>
      </c>
      <c r="BI1594" s="39"/>
      <c r="BJ1594" s="39" t="str">
        <f>IF(F1594="ei löydy","uusi tie",IF(E1594=0,"tieosoite muuttunut",IF(E1594=1,VLOOKUP(D1594,'2015'!$F$12:$AL$1887,31,FALSE),"-")))</f>
        <v>musta</v>
      </c>
      <c r="BK1594" s="67" t="str">
        <f>IF(E1594=1,VLOOKUP(D1594,'2015'!$F$12:$AL$1887,32,FALSE),"-")</f>
        <v>musta</v>
      </c>
      <c r="BL1594" s="39" t="str">
        <f>IF(F1594="ei löydy","uusi tie",IF(E1594=0,"tieosoite muuttunut",IF(E1594=1,VLOOKUP(D1594,'2015'!$F$12:$AL$1887,33,FALSE),"-")))</f>
        <v>musta</v>
      </c>
      <c r="BM1594" s="39"/>
      <c r="BN1594" s="217" t="str">
        <f>VLOOKUP(D1594,'2015'!$F$12:$AL$1887,33,FALSE)</f>
        <v>musta</v>
      </c>
      <c r="BO1594" s="39"/>
      <c r="BP1594" s="115" t="s">
        <v>10</v>
      </c>
      <c r="BQ1594" s="30"/>
      <c r="BS1594" s="5"/>
      <c r="BU1594" s="37"/>
      <c r="BV1594" s="30" t="s">
        <v>10</v>
      </c>
      <c r="BX1594" t="str">
        <f>IF(E1594=1,VLOOKUP(D1594,'2015'!$F$12:$AX$1887,43,FALSE),"-")</f>
        <v>musta</v>
      </c>
      <c r="BY1594" t="str">
        <f>IF(E1594=1,VLOOKUP(D1594,'2015'!$F$12:$AX$1887,44,FALSE),"-")</f>
        <v>musta</v>
      </c>
      <c r="BZ1594" t="str">
        <f>IF(E1594=1,VLOOKUP(D1594,'2015'!$F$12:$AX$1887,45,FALSE),"-")</f>
        <v>musta</v>
      </c>
      <c r="CA1594" s="31">
        <f t="shared" si="417"/>
        <v>10</v>
      </c>
      <c r="CB1594" s="31">
        <f t="shared" si="418"/>
        <v>10</v>
      </c>
      <c r="CC1594" s="31">
        <f t="shared" si="419"/>
        <v>0</v>
      </c>
      <c r="CD1594" s="31">
        <f t="shared" si="420"/>
        <v>0</v>
      </c>
      <c r="CE1594" s="31">
        <f t="shared" si="421"/>
        <v>0</v>
      </c>
      <c r="CO1594" s="2" t="s">
        <v>35</v>
      </c>
      <c r="CP1594" s="2" t="s">
        <v>35</v>
      </c>
    </row>
    <row r="1595" spans="1:94" ht="15.75" thickBot="1" x14ac:dyDescent="0.3">
      <c r="A1595" s="50"/>
      <c r="B1595" s="50"/>
      <c r="C1595" s="50" t="str">
        <f t="shared" si="410"/>
        <v>13857_4_3575</v>
      </c>
      <c r="D1595" s="51" t="str">
        <f t="shared" si="411"/>
        <v>13857_4</v>
      </c>
      <c r="E1595" s="224">
        <f>IFERROR(VLOOKUP(C1595,'2015'!$C$12:$D$1887,2,FALSE),0)</f>
        <v>1</v>
      </c>
      <c r="F1595" s="51">
        <f>IFERROR(K1595-IFERROR(VLOOKUP(D1595,'2015'!$F$12:$I$1887,4,FALSE),"ei löydy"),"ei löydy")</f>
        <v>0</v>
      </c>
      <c r="G1595" s="224">
        <f>IFERROR(VLOOKUP(Työfile_2024!C1595,Liikennemalli!$D$6:$G$1921,4,FALSE),0)</f>
        <v>1</v>
      </c>
      <c r="H1595" s="225">
        <f>K1595-IFERROR(VLOOKUP(Työfile_2024!D1595,Liikennemalli!$C$6:$H$1921,6,FALSE),"ei löydy")</f>
        <v>0</v>
      </c>
      <c r="I1595" s="80">
        <v>13857</v>
      </c>
      <c r="J1595" s="52">
        <v>4</v>
      </c>
      <c r="K1595" s="52">
        <v>3575</v>
      </c>
      <c r="L1595" s="53"/>
      <c r="M1595" s="54"/>
      <c r="N1595" s="54"/>
      <c r="O1595" s="54"/>
      <c r="P1595" s="54"/>
      <c r="Q1595" s="55"/>
      <c r="R1595" s="55"/>
      <c r="S1595" s="55"/>
      <c r="T1595" s="55"/>
      <c r="U1595" s="52"/>
      <c r="V1595" s="56">
        <v>114</v>
      </c>
      <c r="W1595" s="56">
        <v>14</v>
      </c>
      <c r="X1595" s="56">
        <v>116</v>
      </c>
      <c r="Y1595" s="56">
        <f>VLOOKUP(D1595,Liikennemalli24!$D$2:$F$1804,2,FALSE)</f>
        <v>124</v>
      </c>
      <c r="Z1595" s="57">
        <f>VLOOKUP(D1595,Liikennemalli24!$D$2:$F$1804,3,FALSE)</f>
        <v>0.79</v>
      </c>
      <c r="AA1595" s="178">
        <f>IF(G1595=1,VLOOKUP(C1595,Liikennemalli!$D$6:$H$1921,2,FALSE),"-")</f>
        <v>36.879661057225199</v>
      </c>
      <c r="AB1595" s="197">
        <f>IF(G1595=1,VLOOKUP(C1595,Liikennemalli!$D$6:$H$1921,3,FALSE),"-")</f>
        <v>0.804011127689225</v>
      </c>
      <c r="AC1595" s="134">
        <f>IF(E1595=1,VLOOKUP(Työfile_2024!D1595,'2015'!$F$12:$X$1887,18,FALSE),"-")</f>
        <v>943</v>
      </c>
      <c r="AD1595" s="127">
        <f>IF(E1595=1,VLOOKUP(Työfile_2024!D1595,'2015'!$F$12:$X$1887,19,FALSE),"-")</f>
        <v>0.93</v>
      </c>
      <c r="AI1595" s="127">
        <f>IF(E1595=1,VLOOKUP(Työfile_2024!D1595,'2015'!$F$12:$AB$1887,20,FALSE),"-")</f>
        <v>0</v>
      </c>
      <c r="AJ1595" s="127">
        <f>IF(E1595=1,VLOOKUP(Työfile_2024!D1595,'2015'!$F$12:$AB$1887,21,FALSE),"-")</f>
        <v>0</v>
      </c>
      <c r="AK1595" s="127">
        <f>IF(E1595=1,VLOOKUP(Työfile_2024!D1595,'2015'!$F$12:$AB$1887,22,FALSE),"-")</f>
        <v>0</v>
      </c>
      <c r="AL1595" s="127">
        <f>IF(E1595=1,VLOOKUP(Työfile_2024!D1595,'2015'!$F$12:$AB$1887,23,FALSE),"-")</f>
        <v>0</v>
      </c>
      <c r="AM1595" s="56">
        <f>VLOOKUP(Työfile_2024!D1595,Tmatkat_20km_tarkasteltava_verk!$C$2:$D$1804,2,FALSE)</f>
        <v>44</v>
      </c>
      <c r="AN1595" s="148">
        <f t="shared" si="408"/>
        <v>0.38596491228070173</v>
      </c>
      <c r="AO1595" s="178">
        <f>IF(E1595=1,VLOOKUP(Työfile_2024!D1595,'2015'!$F$12:$AC$1887,24,FALSE),"-")</f>
        <v>38</v>
      </c>
      <c r="AP1595" s="52">
        <f>VLOOKUP(D1595,Tarkasteltava_verkko_2024_harva!$E$2:$I$1804,5,FALSE)</f>
        <v>0</v>
      </c>
      <c r="AQ1595" s="52">
        <f>VLOOKUP(D1595,Tarkasteltava_verkko_2024_harva!$E$2:$I$1804,4,FALSE)</f>
        <v>0</v>
      </c>
      <c r="AR1595" s="148">
        <v>0</v>
      </c>
      <c r="AS1595" s="170" t="str">
        <f>IFERROR(VLOOKUP(C1595,'2015'!$C$12:$AG$1887,30,FALSE),"-")</f>
        <v/>
      </c>
      <c r="AT1595" s="148">
        <v>0</v>
      </c>
      <c r="AU1595" s="170">
        <f>IFERROR(VLOOKUP(C1595,'2015'!$C$12:$AG$1887,31,FALSE),"-")</f>
        <v>0</v>
      </c>
      <c r="AV1595" s="106"/>
      <c r="AW1595" s="63">
        <f>IFERROR(VLOOKUP(C1595,Merkittävyysluokitus!$A$2:$J$1705,10,FALSE),"-")</f>
        <v>4</v>
      </c>
      <c r="AX1595" s="175">
        <f>IFERROR(VLOOKUP(C1595,Merkittävyysluokitus!$A$2:$J$1705,6,FALSE),"-")</f>
        <v>2.3806605783866059</v>
      </c>
      <c r="AY1595" s="175">
        <f>IFERROR(VLOOKUP(C1595,Merkittävyysluokitus!$A$2:$J$1705,7,FALSE),"-")</f>
        <v>0.57533333333333325</v>
      </c>
      <c r="AZ1595" s="175">
        <f>IFERROR(VLOOKUP(C1595,Merkittävyysluokitus!$A$2:$J$1705,8,FALSE),"-")</f>
        <v>1.3053272450532725</v>
      </c>
      <c r="BA1595" s="175">
        <f>IFERROR(VLOOKUP(C1595,Merkittävyysluokitus!$A$2:$J$1705,9,FALSE),"-")</f>
        <v>0.5</v>
      </c>
      <c r="BB1595" s="203"/>
      <c r="BC1595" s="203" t="str">
        <f t="shared" si="409"/>
        <v/>
      </c>
      <c r="BD1595" s="39" t="str">
        <f t="shared" si="422"/>
        <v>musta</v>
      </c>
      <c r="BE1595" s="68" t="str">
        <f t="shared" si="404"/>
        <v>musta</v>
      </c>
      <c r="BF1595" s="68" t="str">
        <f t="shared" si="405"/>
        <v>musta</v>
      </c>
      <c r="BG1595" s="68" t="str">
        <f t="shared" si="406"/>
        <v>musta</v>
      </c>
      <c r="BH1595" s="208" t="str">
        <f t="shared" si="407"/>
        <v>musta</v>
      </c>
      <c r="BI1595" s="39"/>
      <c r="BJ1595" s="39" t="str">
        <f>IF(F1595="ei löydy","uusi tie",IF(E1595=0,"tieosoite muuttunut",IF(E1595=1,VLOOKUP(D1595,'2015'!$F$12:$AL$1887,31,FALSE),"-")))</f>
        <v>musta</v>
      </c>
      <c r="BK1595" s="67" t="str">
        <f>IF(E1595=1,VLOOKUP(D1595,'2015'!$F$12:$AL$1887,32,FALSE),"-")</f>
        <v>musta</v>
      </c>
      <c r="BL1595" s="39" t="str">
        <f>IF(F1595="ei löydy","uusi tie",IF(E1595=0,"tieosoite muuttunut",IF(E1595=1,VLOOKUP(D1595,'2015'!$F$12:$AL$1887,33,FALSE),"-")))</f>
        <v>musta</v>
      </c>
      <c r="BM1595" s="39"/>
      <c r="BN1595" s="217" t="str">
        <f>VLOOKUP(D1595,'2015'!$F$12:$AL$1887,33,FALSE)</f>
        <v>musta</v>
      </c>
      <c r="BO1595" s="39"/>
      <c r="BP1595" s="115" t="s">
        <v>10</v>
      </c>
      <c r="BQ1595" s="30"/>
      <c r="BS1595" s="5"/>
      <c r="BU1595" s="37"/>
      <c r="BV1595" s="30" t="s">
        <v>10</v>
      </c>
      <c r="BX1595" t="str">
        <f>IF(E1595=1,VLOOKUP(D1595,'2015'!$F$12:$AX$1887,43,FALSE),"-")</f>
        <v>musta</v>
      </c>
      <c r="BY1595" t="str">
        <f>IF(E1595=1,VLOOKUP(D1595,'2015'!$F$12:$AX$1887,44,FALSE),"-")</f>
        <v>musta</v>
      </c>
      <c r="BZ1595" t="str">
        <f>IF(E1595=1,VLOOKUP(D1595,'2015'!$F$12:$AX$1887,45,FALSE),"-")</f>
        <v>musta</v>
      </c>
      <c r="CA1595" s="31">
        <f t="shared" si="417"/>
        <v>10</v>
      </c>
      <c r="CB1595" s="31">
        <f t="shared" si="418"/>
        <v>10</v>
      </c>
      <c r="CC1595" s="31">
        <f t="shared" si="419"/>
        <v>0</v>
      </c>
      <c r="CD1595" s="31">
        <f t="shared" si="420"/>
        <v>0</v>
      </c>
      <c r="CE1595" s="31">
        <f t="shared" si="421"/>
        <v>0</v>
      </c>
      <c r="CO1595" s="2" t="s">
        <v>35</v>
      </c>
      <c r="CP1595" s="2" t="s">
        <v>35</v>
      </c>
    </row>
    <row r="1596" spans="1:94" ht="15.75" thickBot="1" x14ac:dyDescent="0.3">
      <c r="A1596" s="50"/>
      <c r="B1596" s="50"/>
      <c r="C1596" s="50" t="str">
        <f t="shared" si="410"/>
        <v>13859_1_5167</v>
      </c>
      <c r="D1596" s="51" t="str">
        <f t="shared" si="411"/>
        <v>13859_1</v>
      </c>
      <c r="E1596" s="224">
        <f>IFERROR(VLOOKUP(C1596,'2015'!$C$12:$D$1887,2,FALSE),0)</f>
        <v>1</v>
      </c>
      <c r="F1596" s="51">
        <f>IFERROR(K1596-IFERROR(VLOOKUP(D1596,'2015'!$F$12:$I$1887,4,FALSE),"ei löydy"),"ei löydy")</f>
        <v>0</v>
      </c>
      <c r="G1596" s="224">
        <f>IFERROR(VLOOKUP(Työfile_2024!C1596,Liikennemalli!$D$6:$G$1921,4,FALSE),0)</f>
        <v>1</v>
      </c>
      <c r="H1596" s="225">
        <f>K1596-IFERROR(VLOOKUP(Työfile_2024!D1596,Liikennemalli!$C$6:$H$1921,6,FALSE),"ei löydy")</f>
        <v>0</v>
      </c>
      <c r="I1596" s="80">
        <v>13859</v>
      </c>
      <c r="J1596" s="52">
        <v>1</v>
      </c>
      <c r="K1596" s="52">
        <v>5167</v>
      </c>
      <c r="L1596" s="53"/>
      <c r="M1596" s="54"/>
      <c r="N1596" s="54"/>
      <c r="O1596" s="54"/>
      <c r="P1596" s="54"/>
      <c r="Q1596" s="55"/>
      <c r="R1596" s="55"/>
      <c r="S1596" s="55"/>
      <c r="T1596" s="55"/>
      <c r="U1596" s="52"/>
      <c r="V1596" s="56">
        <v>129</v>
      </c>
      <c r="W1596" s="56">
        <v>2</v>
      </c>
      <c r="X1596" s="56">
        <v>115</v>
      </c>
      <c r="Y1596" s="56">
        <f>VLOOKUP(D1596,Liikennemalli24!$D$2:$F$1804,2,FALSE)</f>
        <v>34</v>
      </c>
      <c r="Z1596" s="57">
        <f>VLOOKUP(D1596,Liikennemalli24!$D$2:$F$1804,3,FALSE)</f>
        <v>0.46700000000000003</v>
      </c>
      <c r="AA1596" s="178">
        <f>IF(G1596=1,VLOOKUP(C1596,Liikennemalli!$D$6:$H$1921,2,FALSE),"-")</f>
        <v>24.365038475156702</v>
      </c>
      <c r="AB1596" s="197">
        <f>IF(G1596=1,VLOOKUP(C1596,Liikennemalli!$D$6:$H$1921,3,FALSE),"-")</f>
        <v>0.40845975424561798</v>
      </c>
      <c r="AC1596" s="134">
        <f>IF(E1596=1,VLOOKUP(Työfile_2024!D1596,'2015'!$F$12:$X$1887,18,FALSE),"-")</f>
        <v>22</v>
      </c>
      <c r="AD1596" s="127">
        <f>IF(E1596=1,VLOOKUP(Työfile_2024!D1596,'2015'!$F$12:$X$1887,19,FALSE),"-")</f>
        <v>0.35</v>
      </c>
      <c r="AI1596" s="127">
        <f>IF(E1596=1,VLOOKUP(Työfile_2024!D1596,'2015'!$F$12:$AB$1887,20,FALSE),"-")</f>
        <v>0</v>
      </c>
      <c r="AJ1596" s="127">
        <f>IF(E1596=1,VLOOKUP(Työfile_2024!D1596,'2015'!$F$12:$AB$1887,21,FALSE),"-")</f>
        <v>0</v>
      </c>
      <c r="AK1596" s="127">
        <f>IF(E1596=1,VLOOKUP(Työfile_2024!D1596,'2015'!$F$12:$AB$1887,22,FALSE),"-")</f>
        <v>0</v>
      </c>
      <c r="AL1596" s="127">
        <f>IF(E1596=1,VLOOKUP(Työfile_2024!D1596,'2015'!$F$12:$AB$1887,23,FALSE),"-")</f>
        <v>0</v>
      </c>
      <c r="AM1596" s="56">
        <f>VLOOKUP(Työfile_2024!D1596,Tmatkat_20km_tarkasteltava_verk!$C$2:$D$1804,2,FALSE)</f>
        <v>26</v>
      </c>
      <c r="AN1596" s="148">
        <f t="shared" si="408"/>
        <v>0.20155038759689922</v>
      </c>
      <c r="AO1596" s="178">
        <f>IF(E1596=1,VLOOKUP(Työfile_2024!D1596,'2015'!$F$12:$AC$1887,24,FALSE),"-")</f>
        <v>29</v>
      </c>
      <c r="AP1596" s="52">
        <f>VLOOKUP(D1596,Tarkasteltava_verkko_2024_harva!$E$2:$I$1804,5,FALSE)</f>
        <v>0</v>
      </c>
      <c r="AQ1596" s="52">
        <f>VLOOKUP(D1596,Tarkasteltava_verkko_2024_harva!$E$2:$I$1804,4,FALSE)</f>
        <v>0</v>
      </c>
      <c r="AR1596" s="148">
        <v>0</v>
      </c>
      <c r="AS1596" s="170" t="str">
        <f>IFERROR(VLOOKUP(C1596,'2015'!$C$12:$AG$1887,30,FALSE),"-")</f>
        <v/>
      </c>
      <c r="AT1596" s="148">
        <v>0</v>
      </c>
      <c r="AU1596" s="170">
        <f>IFERROR(VLOOKUP(C1596,'2015'!$C$12:$AG$1887,31,FALSE),"-")</f>
        <v>0</v>
      </c>
      <c r="AV1596" s="106"/>
      <c r="AW1596" s="63">
        <f>IFERROR(VLOOKUP(C1596,Merkittävyysluokitus!$A$2:$J$1705,10,FALSE),"-")</f>
        <v>4</v>
      </c>
      <c r="AX1596" s="175">
        <f>IFERROR(VLOOKUP(C1596,Merkittävyysluokitus!$A$2:$J$1705,6,FALSE),"-")</f>
        <v>2.163286149162861</v>
      </c>
      <c r="AY1596" s="175">
        <f>IFERROR(VLOOKUP(C1596,Merkittävyysluokitus!$A$2:$J$1705,7,FALSE),"-")</f>
        <v>0.66033333333333322</v>
      </c>
      <c r="AZ1596" s="175">
        <f>IFERROR(VLOOKUP(C1596,Merkittävyysluokitus!$A$2:$J$1705,8,FALSE),"-")</f>
        <v>0.66961948249619474</v>
      </c>
      <c r="BA1596" s="175">
        <f>IFERROR(VLOOKUP(C1596,Merkittävyysluokitus!$A$2:$J$1705,9,FALSE),"-")</f>
        <v>0.83333333333333326</v>
      </c>
      <c r="BB1596" s="203"/>
      <c r="BC1596" s="203" t="str">
        <f t="shared" si="409"/>
        <v/>
      </c>
      <c r="BD1596" s="39" t="str">
        <f t="shared" si="422"/>
        <v>musta</v>
      </c>
      <c r="BE1596" s="68" t="str">
        <f t="shared" si="404"/>
        <v>musta</v>
      </c>
      <c r="BF1596" s="68" t="str">
        <f t="shared" si="405"/>
        <v>musta</v>
      </c>
      <c r="BG1596" s="68" t="str">
        <f t="shared" si="406"/>
        <v>musta</v>
      </c>
      <c r="BH1596" s="208" t="str">
        <f t="shared" si="407"/>
        <v>musta</v>
      </c>
      <c r="BI1596" s="39"/>
      <c r="BJ1596" s="39" t="str">
        <f>IF(F1596="ei löydy","uusi tie",IF(E1596=0,"tieosoite muuttunut",IF(E1596=1,VLOOKUP(D1596,'2015'!$F$12:$AL$1887,31,FALSE),"-")))</f>
        <v>musta</v>
      </c>
      <c r="BK1596" s="67" t="str">
        <f>IF(E1596=1,VLOOKUP(D1596,'2015'!$F$12:$AL$1887,32,FALSE),"-")</f>
        <v>musta</v>
      </c>
      <c r="BL1596" s="39" t="str">
        <f>IF(F1596="ei löydy","uusi tie",IF(E1596=0,"tieosoite muuttunut",IF(E1596=1,VLOOKUP(D1596,'2015'!$F$12:$AL$1887,33,FALSE),"-")))</f>
        <v>musta</v>
      </c>
      <c r="BM1596" s="39"/>
      <c r="BN1596" s="217" t="str">
        <f>VLOOKUP(D1596,'2015'!$F$12:$AL$1887,33,FALSE)</f>
        <v>musta</v>
      </c>
      <c r="BO1596" s="39"/>
      <c r="BP1596" s="115" t="s">
        <v>10</v>
      </c>
      <c r="BQ1596" s="30"/>
      <c r="BS1596" s="5"/>
      <c r="BU1596" s="37"/>
      <c r="BV1596" s="30" t="s">
        <v>10</v>
      </c>
      <c r="BX1596" t="str">
        <f>IF(E1596=1,VLOOKUP(D1596,'2015'!$F$12:$AX$1887,43,FALSE),"-")</f>
        <v>musta</v>
      </c>
      <c r="BY1596" t="str">
        <f>IF(E1596=1,VLOOKUP(D1596,'2015'!$F$12:$AX$1887,44,FALSE),"-")</f>
        <v>musta</v>
      </c>
      <c r="BZ1596" t="str">
        <f>IF(E1596=1,VLOOKUP(D1596,'2015'!$F$12:$AX$1887,45,FALSE),"-")</f>
        <v>musta</v>
      </c>
      <c r="CA1596" s="31">
        <f t="shared" si="417"/>
        <v>0</v>
      </c>
      <c r="CB1596" s="31">
        <f t="shared" si="418"/>
        <v>0</v>
      </c>
      <c r="CC1596" s="31">
        <f t="shared" si="419"/>
        <v>0</v>
      </c>
      <c r="CD1596" s="31">
        <f t="shared" si="420"/>
        <v>0</v>
      </c>
      <c r="CE1596" s="31">
        <f t="shared" si="421"/>
        <v>0</v>
      </c>
      <c r="CO1596" s="2" t="s">
        <v>35</v>
      </c>
      <c r="CP1596" s="2" t="s">
        <v>35</v>
      </c>
    </row>
    <row r="1597" spans="1:94" ht="15.75" thickBot="1" x14ac:dyDescent="0.3">
      <c r="A1597" s="50"/>
      <c r="B1597" s="50"/>
      <c r="C1597" s="50" t="str">
        <f t="shared" si="410"/>
        <v>13861_1_6355</v>
      </c>
      <c r="D1597" s="51" t="str">
        <f t="shared" si="411"/>
        <v>13861_1</v>
      </c>
      <c r="E1597" s="224">
        <f>IFERROR(VLOOKUP(C1597,'2015'!$C$12:$D$1887,2,FALSE),0)</f>
        <v>1</v>
      </c>
      <c r="F1597" s="51">
        <f>IFERROR(K1597-IFERROR(VLOOKUP(D1597,'2015'!$F$12:$I$1887,4,FALSE),"ei löydy"),"ei löydy")</f>
        <v>0</v>
      </c>
      <c r="G1597" s="224">
        <f>IFERROR(VLOOKUP(Työfile_2024!C1597,Liikennemalli!$D$6:$G$1921,4,FALSE),0)</f>
        <v>1</v>
      </c>
      <c r="H1597" s="225">
        <f>K1597-IFERROR(VLOOKUP(Työfile_2024!D1597,Liikennemalli!$C$6:$H$1921,6,FALSE),"ei löydy")</f>
        <v>0</v>
      </c>
      <c r="I1597" s="80">
        <v>13861</v>
      </c>
      <c r="J1597" s="52">
        <v>1</v>
      </c>
      <c r="K1597" s="52">
        <v>6355</v>
      </c>
      <c r="L1597" s="53"/>
      <c r="M1597" s="54"/>
      <c r="N1597" s="54"/>
      <c r="O1597" s="54"/>
      <c r="P1597" s="54"/>
      <c r="Q1597" s="55"/>
      <c r="R1597" s="55"/>
      <c r="S1597" s="55"/>
      <c r="T1597" s="55"/>
      <c r="U1597" s="52"/>
      <c r="V1597" s="56">
        <v>34</v>
      </c>
      <c r="W1597" s="56">
        <v>1</v>
      </c>
      <c r="X1597" s="56">
        <v>33</v>
      </c>
      <c r="Y1597" s="56">
        <f>VLOOKUP(D1597,Liikennemalli24!$D$2:$F$1804,2,FALSE)</f>
        <v>20</v>
      </c>
      <c r="Z1597" s="57">
        <f>VLOOKUP(D1597,Liikennemalli24!$D$2:$F$1804,3,FALSE)</f>
        <v>0.71599999999999997</v>
      </c>
      <c r="AA1597" s="178">
        <f>IF(G1597=1,VLOOKUP(C1597,Liikennemalli!$D$6:$H$1921,2,FALSE),"-")</f>
        <v>11.6104619821387</v>
      </c>
      <c r="AB1597" s="197">
        <f>IF(G1597=1,VLOOKUP(C1597,Liikennemalli!$D$6:$H$1921,3,FALSE),"-")</f>
        <v>0.764712709510455</v>
      </c>
      <c r="AC1597" s="134">
        <f>IF(E1597=1,VLOOKUP(Työfile_2024!D1597,'2015'!$F$12:$X$1887,18,FALSE),"-")</f>
        <v>261</v>
      </c>
      <c r="AD1597" s="127">
        <f>IF(E1597=1,VLOOKUP(Työfile_2024!D1597,'2015'!$F$12:$X$1887,19,FALSE),"-")</f>
        <v>0.52</v>
      </c>
      <c r="AI1597" s="127">
        <f>IF(E1597=1,VLOOKUP(Työfile_2024!D1597,'2015'!$F$12:$AB$1887,20,FALSE),"-")</f>
        <v>0</v>
      </c>
      <c r="AJ1597" s="127">
        <f>IF(E1597=1,VLOOKUP(Työfile_2024!D1597,'2015'!$F$12:$AB$1887,21,FALSE),"-")</f>
        <v>0</v>
      </c>
      <c r="AK1597" s="127">
        <f>IF(E1597=1,VLOOKUP(Työfile_2024!D1597,'2015'!$F$12:$AB$1887,22,FALSE),"-")</f>
        <v>0</v>
      </c>
      <c r="AL1597" s="127">
        <f>IF(E1597=1,VLOOKUP(Työfile_2024!D1597,'2015'!$F$12:$AB$1887,23,FALSE),"-")</f>
        <v>0</v>
      </c>
      <c r="AM1597" s="56">
        <f>VLOOKUP(Työfile_2024!D1597,Tmatkat_20km_tarkasteltava_verk!$C$2:$D$1804,2,FALSE)</f>
        <v>22</v>
      </c>
      <c r="AN1597" s="148">
        <f t="shared" si="408"/>
        <v>0.6470588235294118</v>
      </c>
      <c r="AO1597" s="178">
        <f>IF(E1597=1,VLOOKUP(Työfile_2024!D1597,'2015'!$F$12:$AC$1887,24,FALSE),"-")</f>
        <v>35</v>
      </c>
      <c r="AP1597" s="52">
        <f>VLOOKUP(D1597,Tarkasteltava_verkko_2024_harva!$E$2:$I$1804,5,FALSE)</f>
        <v>0</v>
      </c>
      <c r="AQ1597" s="52">
        <f>VLOOKUP(D1597,Tarkasteltava_verkko_2024_harva!$E$2:$I$1804,4,FALSE)</f>
        <v>0</v>
      </c>
      <c r="AR1597" s="148">
        <v>0</v>
      </c>
      <c r="AS1597" s="170" t="str">
        <f>IFERROR(VLOOKUP(C1597,'2015'!$C$12:$AG$1887,30,FALSE),"-")</f>
        <v/>
      </c>
      <c r="AT1597" s="148">
        <v>0</v>
      </c>
      <c r="AU1597" s="170">
        <f>IFERROR(VLOOKUP(C1597,'2015'!$C$12:$AG$1887,31,FALSE),"-")</f>
        <v>0</v>
      </c>
      <c r="AV1597" s="106"/>
      <c r="AW1597" s="63">
        <f>IFERROR(VLOOKUP(C1597,Merkittävyysluokitus!$A$2:$J$1705,10,FALSE),"-")</f>
        <v>4</v>
      </c>
      <c r="AX1597" s="175">
        <f>IFERROR(VLOOKUP(C1597,Merkittävyysluokitus!$A$2:$J$1705,6,FALSE),"-")</f>
        <v>2.9572359208523595</v>
      </c>
      <c r="AY1597" s="175">
        <f>IFERROR(VLOOKUP(C1597,Merkittävyysluokitus!$A$2:$J$1705,7,FALSE),"-")</f>
        <v>0.18866666666666668</v>
      </c>
      <c r="AZ1597" s="175">
        <f>IFERROR(VLOOKUP(C1597,Merkittävyysluokitus!$A$2:$J$1705,8,FALSE),"-")</f>
        <v>1.9352359208523593</v>
      </c>
      <c r="BA1597" s="175">
        <f>IFERROR(VLOOKUP(C1597,Merkittävyysluokitus!$A$2:$J$1705,9,FALSE),"-")</f>
        <v>0.83333333333333326</v>
      </c>
      <c r="BB1597" s="203"/>
      <c r="BC1597" s="203" t="str">
        <f t="shared" si="409"/>
        <v/>
      </c>
      <c r="BD1597" s="39" t="str">
        <f t="shared" si="422"/>
        <v>musta</v>
      </c>
      <c r="BE1597" s="68" t="str">
        <f t="shared" si="404"/>
        <v>musta</v>
      </c>
      <c r="BF1597" s="68" t="str">
        <f t="shared" si="405"/>
        <v>musta</v>
      </c>
      <c r="BG1597" s="68" t="str">
        <f t="shared" si="406"/>
        <v>musta</v>
      </c>
      <c r="BH1597" s="208" t="str">
        <f t="shared" si="407"/>
        <v>musta</v>
      </c>
      <c r="BI1597" s="39"/>
      <c r="BJ1597" s="39" t="str">
        <f>IF(F1597="ei löydy","uusi tie",IF(E1597=0,"tieosoite muuttunut",IF(E1597=1,VLOOKUP(D1597,'2015'!$F$12:$AL$1887,31,FALSE),"-")))</f>
        <v>musta</v>
      </c>
      <c r="BK1597" s="67" t="str">
        <f>IF(E1597=1,VLOOKUP(D1597,'2015'!$F$12:$AL$1887,32,FALSE),"-")</f>
        <v>musta</v>
      </c>
      <c r="BL1597" s="39" t="str">
        <f>IF(F1597="ei löydy","uusi tie",IF(E1597=0,"tieosoite muuttunut",IF(E1597=1,VLOOKUP(D1597,'2015'!$F$12:$AL$1887,33,FALSE),"-")))</f>
        <v>musta</v>
      </c>
      <c r="BM1597" s="39"/>
      <c r="BN1597" s="217" t="str">
        <f>VLOOKUP(D1597,'2015'!$F$12:$AL$1887,33,FALSE)</f>
        <v>musta</v>
      </c>
      <c r="BO1597" s="39"/>
      <c r="BP1597" s="115" t="s">
        <v>10</v>
      </c>
      <c r="BQ1597" s="30"/>
      <c r="BS1597" s="5"/>
      <c r="BU1597" s="37"/>
      <c r="BV1597" s="30" t="s">
        <v>10</v>
      </c>
      <c r="BX1597" t="str">
        <f>IF(E1597=1,VLOOKUP(D1597,'2015'!$F$12:$AX$1887,43,FALSE),"-")</f>
        <v>musta</v>
      </c>
      <c r="BY1597" t="str">
        <f>IF(E1597=1,VLOOKUP(D1597,'2015'!$F$12:$AX$1887,44,FALSE),"-")</f>
        <v>musta</v>
      </c>
      <c r="BZ1597" t="str">
        <f>IF(E1597=1,VLOOKUP(D1597,'2015'!$F$12:$AX$1887,45,FALSE),"-")</f>
        <v>musta</v>
      </c>
      <c r="CA1597" s="31">
        <f t="shared" si="417"/>
        <v>1</v>
      </c>
      <c r="CB1597" s="31">
        <f t="shared" si="418"/>
        <v>1</v>
      </c>
      <c r="CC1597" s="31">
        <f t="shared" si="419"/>
        <v>0</v>
      </c>
      <c r="CD1597" s="31">
        <f t="shared" si="420"/>
        <v>0</v>
      </c>
      <c r="CE1597" s="31">
        <f t="shared" si="421"/>
        <v>0</v>
      </c>
      <c r="CO1597" s="2" t="s">
        <v>35</v>
      </c>
      <c r="CP1597" s="2" t="s">
        <v>35</v>
      </c>
    </row>
    <row r="1598" spans="1:94" ht="15.75" thickBot="1" x14ac:dyDescent="0.3">
      <c r="A1598" s="50"/>
      <c r="B1598" s="50"/>
      <c r="C1598" s="50" t="str">
        <f t="shared" si="410"/>
        <v>13862_1_5178</v>
      </c>
      <c r="D1598" s="51" t="str">
        <f t="shared" si="411"/>
        <v>13862_1</v>
      </c>
      <c r="E1598" s="224">
        <f>IFERROR(VLOOKUP(C1598,'2015'!$C$12:$D$1887,2,FALSE),0)</f>
        <v>1</v>
      </c>
      <c r="F1598" s="51">
        <f>IFERROR(K1598-IFERROR(VLOOKUP(D1598,'2015'!$F$12:$I$1887,4,FALSE),"ei löydy"),"ei löydy")</f>
        <v>0</v>
      </c>
      <c r="G1598" s="224">
        <f>IFERROR(VLOOKUP(Työfile_2024!C1598,Liikennemalli!$D$6:$G$1921,4,FALSE),0)</f>
        <v>1</v>
      </c>
      <c r="H1598" s="225">
        <f>K1598-IFERROR(VLOOKUP(Työfile_2024!D1598,Liikennemalli!$C$6:$H$1921,6,FALSE),"ei löydy")</f>
        <v>0</v>
      </c>
      <c r="I1598" s="80">
        <v>13862</v>
      </c>
      <c r="J1598" s="52">
        <v>1</v>
      </c>
      <c r="K1598" s="52">
        <v>5178</v>
      </c>
      <c r="L1598" s="53"/>
      <c r="M1598" s="54"/>
      <c r="N1598" s="54"/>
      <c r="O1598" s="54"/>
      <c r="P1598" s="54"/>
      <c r="Q1598" s="55"/>
      <c r="R1598" s="55"/>
      <c r="S1598" s="55"/>
      <c r="T1598" s="55"/>
      <c r="U1598" s="52"/>
      <c r="V1598" s="56">
        <v>51</v>
      </c>
      <c r="W1598" s="56">
        <v>5</v>
      </c>
      <c r="X1598" s="56">
        <v>58</v>
      </c>
      <c r="Y1598" s="56">
        <f>VLOOKUP(D1598,Liikennemalli24!$D$2:$F$1804,2,FALSE)</f>
        <v>60</v>
      </c>
      <c r="Z1598" s="57">
        <f>VLOOKUP(D1598,Liikennemalli24!$D$2:$F$1804,3,FALSE)</f>
        <v>0.78</v>
      </c>
      <c r="AA1598" s="178">
        <f>IF(G1598=1,VLOOKUP(C1598,Liikennemalli!$D$6:$H$1921,2,FALSE),"-")</f>
        <v>30.0079707918973</v>
      </c>
      <c r="AB1598" s="197">
        <f>IF(G1598=1,VLOOKUP(C1598,Liikennemalli!$D$6:$H$1921,3,FALSE),"-")</f>
        <v>0.789827133058153</v>
      </c>
      <c r="AC1598" s="134">
        <f>IF(E1598=1,VLOOKUP(Työfile_2024!D1598,'2015'!$F$12:$X$1887,18,FALSE),"-")</f>
        <v>895</v>
      </c>
      <c r="AD1598" s="127">
        <f>IF(E1598=1,VLOOKUP(Työfile_2024!D1598,'2015'!$F$12:$X$1887,19,FALSE),"-")</f>
        <v>0.95</v>
      </c>
      <c r="AI1598" s="127">
        <f>IF(E1598=1,VLOOKUP(Työfile_2024!D1598,'2015'!$F$12:$AB$1887,20,FALSE),"-")</f>
        <v>0</v>
      </c>
      <c r="AJ1598" s="127">
        <f>IF(E1598=1,VLOOKUP(Työfile_2024!D1598,'2015'!$F$12:$AB$1887,21,FALSE),"-")</f>
        <v>0</v>
      </c>
      <c r="AK1598" s="127">
        <f>IF(E1598=1,VLOOKUP(Työfile_2024!D1598,'2015'!$F$12:$AB$1887,22,FALSE),"-")</f>
        <v>0</v>
      </c>
      <c r="AL1598" s="127">
        <f>IF(E1598=1,VLOOKUP(Työfile_2024!D1598,'2015'!$F$12:$AB$1887,23,FALSE),"-")</f>
        <v>0</v>
      </c>
      <c r="AM1598" s="56">
        <f>VLOOKUP(Työfile_2024!D1598,Tmatkat_20km_tarkasteltava_verk!$C$2:$D$1804,2,FALSE)</f>
        <v>18</v>
      </c>
      <c r="AN1598" s="148">
        <f t="shared" si="408"/>
        <v>0.35294117647058826</v>
      </c>
      <c r="AO1598" s="178">
        <f>IF(E1598=1,VLOOKUP(Työfile_2024!D1598,'2015'!$F$12:$AC$1887,24,FALSE),"-")</f>
        <v>37</v>
      </c>
      <c r="AP1598" s="52">
        <f>VLOOKUP(D1598,Tarkasteltava_verkko_2024_harva!$E$2:$I$1804,5,FALSE)</f>
        <v>0</v>
      </c>
      <c r="AQ1598" s="52">
        <f>VLOOKUP(D1598,Tarkasteltava_verkko_2024_harva!$E$2:$I$1804,4,FALSE)</f>
        <v>0</v>
      </c>
      <c r="AR1598" s="148">
        <v>0</v>
      </c>
      <c r="AS1598" s="170" t="str">
        <f>IFERROR(VLOOKUP(C1598,'2015'!$C$12:$AG$1887,30,FALSE),"-")</f>
        <v/>
      </c>
      <c r="AT1598" s="148">
        <v>0</v>
      </c>
      <c r="AU1598" s="170">
        <f>IFERROR(VLOOKUP(C1598,'2015'!$C$12:$AG$1887,31,FALSE),"-")</f>
        <v>0</v>
      </c>
      <c r="AV1598" s="106"/>
      <c r="AW1598" s="63">
        <f>IFERROR(VLOOKUP(C1598,Merkittävyysluokitus!$A$2:$J$1705,10,FALSE),"-")</f>
        <v>3</v>
      </c>
      <c r="AX1598" s="175">
        <f>IFERROR(VLOOKUP(C1598,Merkittävyysluokitus!$A$2:$J$1705,6,FALSE),"-")</f>
        <v>3.2002907153729065</v>
      </c>
      <c r="AY1598" s="175">
        <f>IFERROR(VLOOKUP(C1598,Merkittävyysluokitus!$A$2:$J$1705,7,FALSE),"-")</f>
        <v>0.21299999999999999</v>
      </c>
      <c r="AZ1598" s="175">
        <f>IFERROR(VLOOKUP(C1598,Merkittävyysluokitus!$A$2:$J$1705,8,FALSE),"-")</f>
        <v>2.1539573820395734</v>
      </c>
      <c r="BA1598" s="175">
        <f>IFERROR(VLOOKUP(C1598,Merkittävyysluokitus!$A$2:$J$1705,9,FALSE),"-")</f>
        <v>0.83333333333333326</v>
      </c>
      <c r="BB1598" s="203"/>
      <c r="BC1598" s="203" t="str">
        <f t="shared" si="409"/>
        <v/>
      </c>
      <c r="BD1598" s="39" t="str">
        <f t="shared" si="422"/>
        <v>musta</v>
      </c>
      <c r="BE1598" s="68" t="str">
        <f t="shared" si="404"/>
        <v>musta</v>
      </c>
      <c r="BF1598" s="68" t="str">
        <f t="shared" si="405"/>
        <v>musta</v>
      </c>
      <c r="BG1598" s="68" t="str">
        <f t="shared" si="406"/>
        <v>musta</v>
      </c>
      <c r="BH1598" s="208" t="str">
        <f t="shared" si="407"/>
        <v>musta</v>
      </c>
      <c r="BI1598" s="39"/>
      <c r="BJ1598" s="39" t="str">
        <f>IF(F1598="ei löydy","uusi tie",IF(E1598=0,"tieosoite muuttunut",IF(E1598=1,VLOOKUP(D1598,'2015'!$F$12:$AL$1887,31,FALSE),"-")))</f>
        <v>musta</v>
      </c>
      <c r="BK1598" s="67" t="str">
        <f>IF(E1598=1,VLOOKUP(D1598,'2015'!$F$12:$AL$1887,32,FALSE),"-")</f>
        <v>musta</v>
      </c>
      <c r="BL1598" s="39" t="str">
        <f>IF(F1598="ei löydy","uusi tie",IF(E1598=0,"tieosoite muuttunut",IF(E1598=1,VLOOKUP(D1598,'2015'!$F$12:$AL$1887,33,FALSE),"-")))</f>
        <v>musta</v>
      </c>
      <c r="BM1598" s="39"/>
      <c r="BN1598" s="217" t="str">
        <f>VLOOKUP(D1598,'2015'!$F$12:$AL$1887,33,FALSE)</f>
        <v>musta</v>
      </c>
      <c r="BO1598" s="39"/>
      <c r="BP1598" s="115" t="s">
        <v>10</v>
      </c>
      <c r="BQ1598" s="30"/>
      <c r="BS1598" s="5"/>
      <c r="BU1598" s="37"/>
      <c r="BV1598" s="30" t="s">
        <v>10</v>
      </c>
      <c r="BX1598" t="str">
        <f>IF(E1598=1,VLOOKUP(D1598,'2015'!$F$12:$AX$1887,43,FALSE),"-")</f>
        <v>musta</v>
      </c>
      <c r="BY1598" t="str">
        <f>IF(E1598=1,VLOOKUP(D1598,'2015'!$F$12:$AX$1887,44,FALSE),"-")</f>
        <v>musta</v>
      </c>
      <c r="BZ1598" t="str">
        <f>IF(E1598=1,VLOOKUP(D1598,'2015'!$F$12:$AX$1887,45,FALSE),"-")</f>
        <v>musta</v>
      </c>
      <c r="CA1598" s="31">
        <f t="shared" si="417"/>
        <v>10</v>
      </c>
      <c r="CB1598" s="31">
        <f t="shared" si="418"/>
        <v>10</v>
      </c>
      <c r="CC1598" s="31">
        <f t="shared" si="419"/>
        <v>0</v>
      </c>
      <c r="CD1598" s="31">
        <f t="shared" si="420"/>
        <v>0</v>
      </c>
      <c r="CE1598" s="31">
        <f t="shared" si="421"/>
        <v>0</v>
      </c>
      <c r="CO1598" s="2" t="s">
        <v>35</v>
      </c>
      <c r="CP1598" s="2" t="s">
        <v>35</v>
      </c>
    </row>
    <row r="1599" spans="1:94" ht="15.75" thickBot="1" x14ac:dyDescent="0.3">
      <c r="A1599" s="50"/>
      <c r="B1599" s="50"/>
      <c r="C1599" s="50" t="str">
        <f t="shared" si="410"/>
        <v>13863_1_12006</v>
      </c>
      <c r="D1599" s="51" t="str">
        <f t="shared" si="411"/>
        <v>13863_1</v>
      </c>
      <c r="E1599" s="224">
        <f>IFERROR(VLOOKUP(C1599,'2015'!$C$12:$D$1887,2,FALSE),0)</f>
        <v>1</v>
      </c>
      <c r="F1599" s="51">
        <f>IFERROR(K1599-IFERROR(VLOOKUP(D1599,'2015'!$F$12:$I$1887,4,FALSE),"ei löydy"),"ei löydy")</f>
        <v>0</v>
      </c>
      <c r="G1599" s="224">
        <f>IFERROR(VLOOKUP(Työfile_2024!C1599,Liikennemalli!$D$6:$G$1921,4,FALSE),0)</f>
        <v>1</v>
      </c>
      <c r="H1599" s="225">
        <f>K1599-IFERROR(VLOOKUP(Työfile_2024!D1599,Liikennemalli!$C$6:$H$1921,6,FALSE),"ei löydy")</f>
        <v>0</v>
      </c>
      <c r="I1599" s="80">
        <v>13863</v>
      </c>
      <c r="J1599" s="52">
        <v>1</v>
      </c>
      <c r="K1599" s="52">
        <v>12006</v>
      </c>
      <c r="L1599" s="53"/>
      <c r="M1599" s="54"/>
      <c r="N1599" s="54"/>
      <c r="O1599" s="54"/>
      <c r="P1599" s="54"/>
      <c r="Q1599" s="55"/>
      <c r="R1599" s="55"/>
      <c r="S1599" s="55"/>
      <c r="T1599" s="55"/>
      <c r="U1599" s="52"/>
      <c r="V1599" s="56">
        <v>24</v>
      </c>
      <c r="W1599" s="56">
        <v>2</v>
      </c>
      <c r="X1599" s="56">
        <v>25</v>
      </c>
      <c r="Y1599" s="56">
        <f>VLOOKUP(D1599,Liikennemalli24!$D$2:$F$1804,2,FALSE)</f>
        <v>66</v>
      </c>
      <c r="Z1599" s="57">
        <f>VLOOKUP(D1599,Liikennemalli24!$D$2:$F$1804,3,FALSE)</f>
        <v>0.80800000000000005</v>
      </c>
      <c r="AA1599" s="178">
        <f>IF(G1599=1,VLOOKUP(C1599,Liikennemalli!$D$6:$H$1921,2,FALSE),"-")</f>
        <v>42.493432140554198</v>
      </c>
      <c r="AB1599" s="197">
        <f>IF(G1599=1,VLOOKUP(C1599,Liikennemalli!$D$6:$H$1921,3,FALSE),"-")</f>
        <v>0.72711797656023003</v>
      </c>
      <c r="AC1599" s="134">
        <f>IF(E1599=1,VLOOKUP(Työfile_2024!D1599,'2015'!$F$12:$X$1887,18,FALSE),"-")</f>
        <v>26</v>
      </c>
      <c r="AD1599" s="127">
        <f>IF(E1599=1,VLOOKUP(Työfile_2024!D1599,'2015'!$F$12:$X$1887,19,FALSE),"-")</f>
        <v>0.56999999999999995</v>
      </c>
      <c r="AI1599" s="127">
        <f>IF(E1599=1,VLOOKUP(Työfile_2024!D1599,'2015'!$F$12:$AB$1887,20,FALSE),"-")</f>
        <v>0</v>
      </c>
      <c r="AJ1599" s="127">
        <f>IF(E1599=1,VLOOKUP(Työfile_2024!D1599,'2015'!$F$12:$AB$1887,21,FALSE),"-")</f>
        <v>0</v>
      </c>
      <c r="AK1599" s="127">
        <f>IF(E1599=1,VLOOKUP(Työfile_2024!D1599,'2015'!$F$12:$AB$1887,22,FALSE),"-")</f>
        <v>0</v>
      </c>
      <c r="AL1599" s="127">
        <f>IF(E1599=1,VLOOKUP(Työfile_2024!D1599,'2015'!$F$12:$AB$1887,23,FALSE),"-")</f>
        <v>0</v>
      </c>
      <c r="AM1599" s="56">
        <f>VLOOKUP(Työfile_2024!D1599,Tmatkat_20km_tarkasteltava_verk!$C$2:$D$1804,2,FALSE)</f>
        <v>16</v>
      </c>
      <c r="AN1599" s="148">
        <f t="shared" si="408"/>
        <v>0.66666666666666663</v>
      </c>
      <c r="AO1599" s="178">
        <f>IF(E1599=1,VLOOKUP(Työfile_2024!D1599,'2015'!$F$12:$AC$1887,24,FALSE),"-")</f>
        <v>13</v>
      </c>
      <c r="AP1599" s="52">
        <f>VLOOKUP(D1599,Tarkasteltava_verkko_2024_harva!$E$2:$I$1804,5,FALSE)</f>
        <v>0</v>
      </c>
      <c r="AQ1599" s="52">
        <f>VLOOKUP(D1599,Tarkasteltava_verkko_2024_harva!$E$2:$I$1804,4,FALSE)</f>
        <v>0</v>
      </c>
      <c r="AR1599" s="148">
        <v>0</v>
      </c>
      <c r="AS1599" s="170" t="str">
        <f>IFERROR(VLOOKUP(C1599,'2015'!$C$12:$AG$1887,30,FALSE),"-")</f>
        <v/>
      </c>
      <c r="AT1599" s="148">
        <v>0</v>
      </c>
      <c r="AU1599" s="170">
        <f>IFERROR(VLOOKUP(C1599,'2015'!$C$12:$AG$1887,31,FALSE),"-")</f>
        <v>0</v>
      </c>
      <c r="AV1599" s="106"/>
      <c r="AW1599" s="63">
        <f>IFERROR(VLOOKUP(C1599,Merkittävyysluokitus!$A$2:$J$1705,10,FALSE),"-")</f>
        <v>4</v>
      </c>
      <c r="AX1599" s="175">
        <f>IFERROR(VLOOKUP(C1599,Merkittävyysluokitus!$A$2:$J$1705,6,FALSE),"-")</f>
        <v>1.8753028919330288</v>
      </c>
      <c r="AY1599" s="175">
        <f>IFERROR(VLOOKUP(C1599,Merkittävyysluokitus!$A$2:$J$1705,7,FALSE),"-")</f>
        <v>0.18533333333333335</v>
      </c>
      <c r="AZ1599" s="175">
        <f>IFERROR(VLOOKUP(C1599,Merkittävyysluokitus!$A$2:$J$1705,8,FALSE),"-")</f>
        <v>1.1899695585996954</v>
      </c>
      <c r="BA1599" s="175">
        <f>IFERROR(VLOOKUP(C1599,Merkittävyysluokitus!$A$2:$J$1705,9,FALSE),"-")</f>
        <v>0.5</v>
      </c>
      <c r="BB1599" s="203"/>
      <c r="BC1599" s="203" t="str">
        <f t="shared" si="409"/>
        <v/>
      </c>
      <c r="BD1599" s="39" t="str">
        <f t="shared" si="422"/>
        <v>musta</v>
      </c>
      <c r="BE1599" s="68" t="str">
        <f t="shared" si="404"/>
        <v>musta</v>
      </c>
      <c r="BF1599" s="68" t="str">
        <f t="shared" si="405"/>
        <v>musta</v>
      </c>
      <c r="BG1599" s="68" t="str">
        <f t="shared" si="406"/>
        <v>musta</v>
      </c>
      <c r="BH1599" s="208" t="str">
        <f t="shared" si="407"/>
        <v>musta</v>
      </c>
      <c r="BI1599" s="39"/>
      <c r="BJ1599" s="39" t="str">
        <f>IF(F1599="ei löydy","uusi tie",IF(E1599=0,"tieosoite muuttunut",IF(E1599=1,VLOOKUP(D1599,'2015'!$F$12:$AL$1887,31,FALSE),"-")))</f>
        <v>musta</v>
      </c>
      <c r="BK1599" s="67" t="str">
        <f>IF(E1599=1,VLOOKUP(D1599,'2015'!$F$12:$AL$1887,32,FALSE),"-")</f>
        <v>musta</v>
      </c>
      <c r="BL1599" s="39" t="str">
        <f>IF(F1599="ei löydy","uusi tie",IF(E1599=0,"tieosoite muuttunut",IF(E1599=1,VLOOKUP(D1599,'2015'!$F$12:$AL$1887,33,FALSE),"-")))</f>
        <v>musta</v>
      </c>
      <c r="BM1599" s="39"/>
      <c r="BN1599" s="217" t="str">
        <f>VLOOKUP(D1599,'2015'!$F$12:$AL$1887,33,FALSE)</f>
        <v>musta</v>
      </c>
      <c r="BO1599" s="39"/>
      <c r="BP1599" s="115" t="s">
        <v>10</v>
      </c>
      <c r="BQ1599" s="30"/>
      <c r="BS1599" s="5"/>
      <c r="BU1599" s="37"/>
      <c r="BV1599" s="30" t="s">
        <v>10</v>
      </c>
      <c r="BX1599" t="str">
        <f>IF(E1599=1,VLOOKUP(D1599,'2015'!$F$12:$AX$1887,43,FALSE),"-")</f>
        <v>musta</v>
      </c>
      <c r="BY1599" t="str">
        <f>IF(E1599=1,VLOOKUP(D1599,'2015'!$F$12:$AX$1887,44,FALSE),"-")</f>
        <v>musta</v>
      </c>
      <c r="BZ1599" t="str">
        <f>IF(E1599=1,VLOOKUP(D1599,'2015'!$F$12:$AX$1887,45,FALSE),"-")</f>
        <v>musta</v>
      </c>
      <c r="CA1599" s="31">
        <f t="shared" si="417"/>
        <v>1</v>
      </c>
      <c r="CB1599" s="31">
        <f t="shared" si="418"/>
        <v>1</v>
      </c>
      <c r="CC1599" s="31">
        <f t="shared" si="419"/>
        <v>0</v>
      </c>
      <c r="CD1599" s="31">
        <f t="shared" si="420"/>
        <v>0</v>
      </c>
      <c r="CE1599" s="31">
        <f t="shared" si="421"/>
        <v>0</v>
      </c>
      <c r="CO1599" s="2" t="s">
        <v>35</v>
      </c>
      <c r="CP1599" s="2" t="s">
        <v>35</v>
      </c>
    </row>
    <row r="1600" spans="1:94" ht="15.75" thickBot="1" x14ac:dyDescent="0.3">
      <c r="A1600" s="50"/>
      <c r="B1600" s="50"/>
      <c r="C1600" s="50" t="str">
        <f t="shared" si="410"/>
        <v>13867_1_8005</v>
      </c>
      <c r="D1600" s="51" t="str">
        <f t="shared" si="411"/>
        <v>13867_1</v>
      </c>
      <c r="E1600" s="224">
        <f>IFERROR(VLOOKUP(C1600,'2015'!$C$12:$D$1887,2,FALSE),0)</f>
        <v>0</v>
      </c>
      <c r="F1600" s="51">
        <f>IFERROR(K1600-IFERROR(VLOOKUP(D1600,'2015'!$F$12:$I$1887,4,FALSE),"ei löydy"),"ei löydy")</f>
        <v>670</v>
      </c>
      <c r="G1600" s="224">
        <f>IFERROR(VLOOKUP(Työfile_2024!C1600,Liikennemalli!$D$6:$G$1921,4,FALSE),0)</f>
        <v>1</v>
      </c>
      <c r="H1600" s="225">
        <f>K1600-IFERROR(VLOOKUP(Työfile_2024!D1600,Liikennemalli!$C$6:$H$1921,6,FALSE),"ei löydy")</f>
        <v>0</v>
      </c>
      <c r="I1600" s="80">
        <v>13867</v>
      </c>
      <c r="J1600" s="52">
        <v>1</v>
      </c>
      <c r="K1600" s="52">
        <v>8005</v>
      </c>
      <c r="L1600" s="53"/>
      <c r="M1600" s="54"/>
      <c r="N1600" s="54"/>
      <c r="O1600" s="54"/>
      <c r="P1600" s="54"/>
      <c r="Q1600" s="55"/>
      <c r="R1600" s="55"/>
      <c r="S1600" s="55"/>
      <c r="T1600" s="55"/>
      <c r="U1600" s="52"/>
      <c r="V1600" s="56">
        <v>56</v>
      </c>
      <c r="W1600" s="56">
        <v>1</v>
      </c>
      <c r="X1600" s="56">
        <v>54</v>
      </c>
      <c r="Y1600" s="56">
        <f>VLOOKUP(D1600,Liikennemalli24!$D$2:$F$1804,2,FALSE)</f>
        <v>61</v>
      </c>
      <c r="Z1600" s="57">
        <f>VLOOKUP(D1600,Liikennemalli24!$D$2:$F$1804,3,FALSE)</f>
        <v>0.38600000000000001</v>
      </c>
      <c r="AA1600" s="178">
        <f>IF(G1600=1,VLOOKUP(C1600,Liikennemalli!$D$6:$H$1921,2,FALSE),"-")</f>
        <v>61.119446382777099</v>
      </c>
      <c r="AB1600" s="197">
        <f>IF(G1600=1,VLOOKUP(C1600,Liikennemalli!$D$6:$H$1921,3,FALSE),"-")</f>
        <v>0.77231733436753702</v>
      </c>
      <c r="AC1600" s="134" t="str">
        <f>IF(E1600=1,VLOOKUP(Työfile_2024!D1600,'2015'!$F$12:$X$1887,18,FALSE),"-")</f>
        <v>-</v>
      </c>
      <c r="AD1600" s="127" t="str">
        <f>IF(E1600=1,VLOOKUP(Työfile_2024!D1600,'2015'!$F$12:$X$1887,19,FALSE),"-")</f>
        <v>-</v>
      </c>
      <c r="AI1600" s="127" t="str">
        <f>IF(E1600=1,VLOOKUP(Työfile_2024!D1600,'2015'!$F$12:$AB$1887,20,FALSE),"-")</f>
        <v>-</v>
      </c>
      <c r="AJ1600" s="127" t="str">
        <f>IF(E1600=1,VLOOKUP(Työfile_2024!D1600,'2015'!$F$12:$AB$1887,21,FALSE),"-")</f>
        <v>-</v>
      </c>
      <c r="AK1600" s="127" t="str">
        <f>IF(E1600=1,VLOOKUP(Työfile_2024!D1600,'2015'!$F$12:$AB$1887,22,FALSE),"-")</f>
        <v>-</v>
      </c>
      <c r="AL1600" s="127" t="str">
        <f>IF(E1600=1,VLOOKUP(Työfile_2024!D1600,'2015'!$F$12:$AB$1887,23,FALSE),"-")</f>
        <v>-</v>
      </c>
      <c r="AM1600" s="56">
        <f>VLOOKUP(Työfile_2024!D1600,Tmatkat_20km_tarkasteltava_verk!$C$2:$D$1804,2,FALSE)</f>
        <v>32</v>
      </c>
      <c r="AN1600" s="148">
        <f t="shared" si="408"/>
        <v>0.5714285714285714</v>
      </c>
      <c r="AO1600" s="178" t="str">
        <f>IF(E1600=1,VLOOKUP(Työfile_2024!D1600,'2015'!$F$12:$AC$1887,24,FALSE),"-")</f>
        <v>-</v>
      </c>
      <c r="AP1600" s="52" t="str">
        <f>VLOOKUP(D1600,Tarkasteltava_verkko_2024_harva!$E$2:$I$1804,5,FALSE)</f>
        <v>tiivis</v>
      </c>
      <c r="AQ1600" s="52">
        <f>VLOOKUP(D1600,Tarkasteltava_verkko_2024_harva!$E$2:$I$1804,4,FALSE)</f>
        <v>0</v>
      </c>
      <c r="AR1600" s="148">
        <v>0</v>
      </c>
      <c r="AS1600" s="170" t="str">
        <f>IFERROR(VLOOKUP(C1600,'2015'!$C$12:$AG$1887,30,FALSE),"-")</f>
        <v>-</v>
      </c>
      <c r="AT1600" s="148">
        <v>0</v>
      </c>
      <c r="AU1600" s="170" t="str">
        <f>IFERROR(VLOOKUP(C1600,'2015'!$C$12:$AG$1887,31,FALSE),"-")</f>
        <v>-</v>
      </c>
      <c r="AV1600" s="106"/>
      <c r="AW1600" s="63">
        <f>IFERROR(VLOOKUP(C1600,Merkittävyysluokitus!$A$2:$J$1705,10,FALSE),"-")</f>
        <v>4</v>
      </c>
      <c r="AX1600" s="175">
        <f>IFERROR(VLOOKUP(C1600,Merkittävyysluokitus!$A$2:$J$1705,6,FALSE),"-")</f>
        <v>2.671683409436834</v>
      </c>
      <c r="AY1600" s="175">
        <f>IFERROR(VLOOKUP(C1600,Merkittävyysluokitus!$A$2:$J$1705,7,FALSE),"-")</f>
        <v>0.36133333333333334</v>
      </c>
      <c r="AZ1600" s="175">
        <f>IFERROR(VLOOKUP(C1600,Merkittävyysluokitus!$A$2:$J$1705,8,FALSE),"-")</f>
        <v>1.8103500761035005</v>
      </c>
      <c r="BA1600" s="175">
        <f>IFERROR(VLOOKUP(C1600,Merkittävyysluokitus!$A$2:$J$1705,9,FALSE),"-")</f>
        <v>0.5</v>
      </c>
      <c r="BB1600" s="203"/>
      <c r="BC1600" s="203" t="str">
        <f t="shared" si="409"/>
        <v>tieosoite muuttunut</v>
      </c>
      <c r="BD1600" s="39" t="str">
        <f t="shared" si="422"/>
        <v>musta</v>
      </c>
      <c r="BE1600" s="68" t="str">
        <f t="shared" si="404"/>
        <v>musta</v>
      </c>
      <c r="BF1600" s="68" t="str">
        <f t="shared" si="405"/>
        <v>musta</v>
      </c>
      <c r="BG1600" s="68" t="str">
        <f t="shared" si="406"/>
        <v>musta</v>
      </c>
      <c r="BH1600" s="208" t="str">
        <f t="shared" si="407"/>
        <v>musta</v>
      </c>
      <c r="BI1600" s="39"/>
      <c r="BJ1600" s="39" t="str">
        <f>IF(F1600="ei löydy","uusi tie",IF(E1600=0,"tieosoite muuttunut",IF(E1600=1,VLOOKUP(D1600,'2015'!$F$12:$AL$1887,31,FALSE),"-")))</f>
        <v>tieosoite muuttunut</v>
      </c>
      <c r="BK1600" s="67" t="str">
        <f>IF(E1600=1,VLOOKUP(D1600,'2015'!$F$12:$AL$1887,32,FALSE),"-")</f>
        <v>-</v>
      </c>
      <c r="BL1600" s="39" t="str">
        <f>IF(F1600="ei löydy","uusi tie",IF(E1600=0,"tieosoite muuttunut",IF(E1600=1,VLOOKUP(D1600,'2015'!$F$12:$AL$1887,33,FALSE),"-")))</f>
        <v>tieosoite muuttunut</v>
      </c>
      <c r="BM1600" s="39"/>
      <c r="BN1600" s="217" t="str">
        <f>VLOOKUP(D1600,'2015'!$F$12:$AL$1887,33,FALSE)</f>
        <v>musta</v>
      </c>
      <c r="BO1600" s="39"/>
      <c r="BP1600" s="115" t="s">
        <v>10</v>
      </c>
      <c r="BQ1600" s="30"/>
      <c r="BS1600" s="5"/>
      <c r="BU1600" s="37"/>
      <c r="BV1600" s="30" t="s">
        <v>10</v>
      </c>
      <c r="BX1600" t="str">
        <f>IF(E1600=1,VLOOKUP(D1600,'2015'!$F$12:$AX$1887,43,FALSE),"-")</f>
        <v>-</v>
      </c>
      <c r="BY1600" t="str">
        <f>IF(E1600=1,VLOOKUP(D1600,'2015'!$F$12:$AX$1887,44,FALSE),"-")</f>
        <v>-</v>
      </c>
      <c r="BZ1600" t="str">
        <f>IF(E1600=1,VLOOKUP(D1600,'2015'!$F$12:$AX$1887,45,FALSE),"-")</f>
        <v>-</v>
      </c>
      <c r="CA1600" s="31">
        <f t="shared" si="417"/>
        <v>20</v>
      </c>
      <c r="CB1600" s="31">
        <f t="shared" si="418"/>
        <v>10</v>
      </c>
      <c r="CC1600" s="31">
        <f t="shared" si="419"/>
        <v>10</v>
      </c>
      <c r="CD1600" s="31">
        <f t="shared" si="420"/>
        <v>0</v>
      </c>
      <c r="CE1600" s="31">
        <f t="shared" si="421"/>
        <v>0</v>
      </c>
      <c r="CO1600" s="2" t="s">
        <v>35</v>
      </c>
      <c r="CP1600" s="2" t="s">
        <v>35</v>
      </c>
    </row>
    <row r="1601" spans="1:94" ht="15.75" thickBot="1" x14ac:dyDescent="0.3">
      <c r="A1601" s="50"/>
      <c r="B1601" s="50"/>
      <c r="C1601" s="50" t="str">
        <f t="shared" si="410"/>
        <v>13869_1_5213</v>
      </c>
      <c r="D1601" s="51" t="str">
        <f t="shared" si="411"/>
        <v>13869_1</v>
      </c>
      <c r="E1601" s="224">
        <f>IFERROR(VLOOKUP(C1601,'2015'!$C$12:$D$1887,2,FALSE),0)</f>
        <v>0</v>
      </c>
      <c r="F1601" s="51">
        <f>IFERROR(K1601-IFERROR(VLOOKUP(D1601,'2015'!$F$12:$I$1887,4,FALSE),"ei löydy"),"ei löydy")</f>
        <v>1</v>
      </c>
      <c r="G1601" s="224">
        <f>IFERROR(VLOOKUP(Työfile_2024!C1601,Liikennemalli!$D$6:$G$1921,4,FALSE),0)</f>
        <v>1</v>
      </c>
      <c r="H1601" s="225">
        <f>K1601-IFERROR(VLOOKUP(Työfile_2024!D1601,Liikennemalli!$C$6:$H$1921,6,FALSE),"ei löydy")</f>
        <v>0</v>
      </c>
      <c r="I1601" s="80">
        <v>13869</v>
      </c>
      <c r="J1601" s="52">
        <v>1</v>
      </c>
      <c r="K1601" s="52">
        <v>5213</v>
      </c>
      <c r="L1601" s="53"/>
      <c r="M1601" s="54"/>
      <c r="N1601" s="54"/>
      <c r="O1601" s="54"/>
      <c r="P1601" s="54"/>
      <c r="Q1601" s="55"/>
      <c r="R1601" s="55"/>
      <c r="S1601" s="55"/>
      <c r="T1601" s="55"/>
      <c r="U1601" s="52"/>
      <c r="V1601" s="56">
        <v>218.44849414924226</v>
      </c>
      <c r="W1601" s="56">
        <v>27.043928639938613</v>
      </c>
      <c r="X1601" s="56">
        <v>224.67734509879148</v>
      </c>
      <c r="Y1601" s="56">
        <f>VLOOKUP(D1601,Liikennemalli24!$D$2:$F$1804,2,FALSE)</f>
        <v>3</v>
      </c>
      <c r="Z1601" s="57">
        <f>VLOOKUP(D1601,Liikennemalli24!$D$2:$F$1804,3,FALSE)</f>
        <v>0.23599999999999999</v>
      </c>
      <c r="AA1601" s="178">
        <f>IF(G1601=1,VLOOKUP(C1601,Liikennemalli!$D$6:$H$1921,2,FALSE),"-")</f>
        <v>33.403412042380801</v>
      </c>
      <c r="AB1601" s="197">
        <f>IF(G1601=1,VLOOKUP(C1601,Liikennemalli!$D$6:$H$1921,3,FALSE),"-")</f>
        <v>0.37868824789554301</v>
      </c>
      <c r="AC1601" s="134" t="str">
        <f>IF(E1601=1,VLOOKUP(Työfile_2024!D1601,'2015'!$F$12:$X$1887,18,FALSE),"-")</f>
        <v>-</v>
      </c>
      <c r="AD1601" s="127" t="str">
        <f>IF(E1601=1,VLOOKUP(Työfile_2024!D1601,'2015'!$F$12:$X$1887,19,FALSE),"-")</f>
        <v>-</v>
      </c>
      <c r="AI1601" s="127" t="str">
        <f>IF(E1601=1,VLOOKUP(Työfile_2024!D1601,'2015'!$F$12:$AB$1887,20,FALSE),"-")</f>
        <v>-</v>
      </c>
      <c r="AJ1601" s="127" t="str">
        <f>IF(E1601=1,VLOOKUP(Työfile_2024!D1601,'2015'!$F$12:$AB$1887,21,FALSE),"-")</f>
        <v>-</v>
      </c>
      <c r="AK1601" s="127" t="str">
        <f>IF(E1601=1,VLOOKUP(Työfile_2024!D1601,'2015'!$F$12:$AB$1887,22,FALSE),"-")</f>
        <v>-</v>
      </c>
      <c r="AL1601" s="127" t="str">
        <f>IF(E1601=1,VLOOKUP(Työfile_2024!D1601,'2015'!$F$12:$AB$1887,23,FALSE),"-")</f>
        <v>-</v>
      </c>
      <c r="AM1601" s="56">
        <f>VLOOKUP(Työfile_2024!D1601,Tmatkat_20km_tarkasteltava_verk!$C$2:$D$1804,2,FALSE)</f>
        <v>35</v>
      </c>
      <c r="AN1601" s="148">
        <f t="shared" si="408"/>
        <v>0.16022083437246437</v>
      </c>
      <c r="AO1601" s="178" t="str">
        <f>IF(E1601=1,VLOOKUP(Työfile_2024!D1601,'2015'!$F$12:$AC$1887,24,FALSE),"-")</f>
        <v>-</v>
      </c>
      <c r="AP1601" s="52">
        <f>VLOOKUP(D1601,Tarkasteltava_verkko_2024_harva!$E$2:$I$1804,5,FALSE)</f>
        <v>0</v>
      </c>
      <c r="AQ1601" s="52">
        <f>VLOOKUP(D1601,Tarkasteltava_verkko_2024_harva!$E$2:$I$1804,4,FALSE)</f>
        <v>0</v>
      </c>
      <c r="AR1601" s="148">
        <v>0.10435449836946097</v>
      </c>
      <c r="AS1601" s="170" t="str">
        <f>IFERROR(VLOOKUP(C1601,'2015'!$C$12:$AG$1887,30,FALSE),"-")</f>
        <v>-</v>
      </c>
      <c r="AT1601" s="148">
        <v>9.1310186073278343E-2</v>
      </c>
      <c r="AU1601" s="170" t="str">
        <f>IFERROR(VLOOKUP(C1601,'2015'!$C$12:$AG$1887,31,FALSE),"-")</f>
        <v>-</v>
      </c>
      <c r="AV1601" s="106"/>
      <c r="AW1601" s="63">
        <f>IFERROR(VLOOKUP(C1601,Merkittävyysluokitus!$A$2:$J$1705,10,FALSE),"-")</f>
        <v>3</v>
      </c>
      <c r="AX1601" s="175">
        <f>IFERROR(VLOOKUP(C1601,Merkittävyysluokitus!$A$2:$J$1705,6,FALSE),"-")</f>
        <v>4.1507172625747417</v>
      </c>
      <c r="AY1601" s="175">
        <f>IFERROR(VLOOKUP(C1601,Merkittävyysluokitus!$A$2:$J$1705,7,FALSE),"-")</f>
        <v>0.80534548244772675</v>
      </c>
      <c r="AZ1601" s="175">
        <f>IFERROR(VLOOKUP(C1601,Merkittävyysluokitus!$A$2:$J$1705,8,FALSE),"-")</f>
        <v>2.5120384467936816</v>
      </c>
      <c r="BA1601" s="175">
        <f>IFERROR(VLOOKUP(C1601,Merkittävyysluokitus!$A$2:$J$1705,9,FALSE),"-")</f>
        <v>0.83333333333333326</v>
      </c>
      <c r="BB1601" s="203"/>
      <c r="BC1601" s="203" t="str">
        <f t="shared" si="409"/>
        <v>tieosoite muuttunut</v>
      </c>
      <c r="BD1601" s="39" t="str">
        <f t="shared" si="422"/>
        <v>musta</v>
      </c>
      <c r="BE1601" s="68" t="str">
        <f t="shared" si="404"/>
        <v>musta</v>
      </c>
      <c r="BF1601" s="68" t="str">
        <f t="shared" si="405"/>
        <v>musta</v>
      </c>
      <c r="BG1601" s="68" t="str">
        <f t="shared" si="406"/>
        <v>musta</v>
      </c>
      <c r="BH1601" s="208" t="str">
        <f t="shared" si="407"/>
        <v>musta</v>
      </c>
      <c r="BI1601" s="39"/>
      <c r="BJ1601" s="39" t="str">
        <f>IF(F1601="ei löydy","uusi tie",IF(E1601=0,"tieosoite muuttunut",IF(E1601=1,VLOOKUP(D1601,'2015'!$F$12:$AL$1887,31,FALSE),"-")))</f>
        <v>tieosoite muuttunut</v>
      </c>
      <c r="BK1601" s="67" t="str">
        <f>IF(E1601=1,VLOOKUP(D1601,'2015'!$F$12:$AL$1887,32,FALSE),"-")</f>
        <v>-</v>
      </c>
      <c r="BL1601" s="39" t="str">
        <f>IF(F1601="ei löydy","uusi tie",IF(E1601=0,"tieosoite muuttunut",IF(E1601=1,VLOOKUP(D1601,'2015'!$F$12:$AL$1887,33,FALSE),"-")))</f>
        <v>tieosoite muuttunut</v>
      </c>
      <c r="BM1601" s="39"/>
      <c r="BN1601" s="217" t="str">
        <f>VLOOKUP(D1601,'2015'!$F$12:$AL$1887,33,FALSE)</f>
        <v>musta</v>
      </c>
      <c r="BO1601" s="39"/>
      <c r="BP1601" s="115" t="s">
        <v>10</v>
      </c>
      <c r="BQ1601" s="30"/>
      <c r="BS1601" s="5"/>
      <c r="BU1601" s="37"/>
      <c r="BV1601" s="30" t="s">
        <v>10</v>
      </c>
      <c r="BX1601" t="str">
        <f>IF(E1601=1,VLOOKUP(D1601,'2015'!$F$12:$AX$1887,43,FALSE),"-")</f>
        <v>-</v>
      </c>
      <c r="BY1601" t="str">
        <f>IF(E1601=1,VLOOKUP(D1601,'2015'!$F$12:$AX$1887,44,FALSE),"-")</f>
        <v>-</v>
      </c>
      <c r="BZ1601" t="str">
        <f>IF(E1601=1,VLOOKUP(D1601,'2015'!$F$12:$AX$1887,45,FALSE),"-")</f>
        <v>-</v>
      </c>
      <c r="CA1601" s="31">
        <f t="shared" si="417"/>
        <v>20</v>
      </c>
      <c r="CB1601" s="31">
        <f t="shared" si="418"/>
        <v>10</v>
      </c>
      <c r="CC1601" s="31">
        <f t="shared" si="419"/>
        <v>10</v>
      </c>
      <c r="CD1601" s="31">
        <f t="shared" si="420"/>
        <v>0</v>
      </c>
      <c r="CE1601" s="31">
        <f t="shared" si="421"/>
        <v>0</v>
      </c>
      <c r="CO1601" s="2" t="s">
        <v>35</v>
      </c>
      <c r="CP1601" s="2" t="s">
        <v>35</v>
      </c>
    </row>
    <row r="1602" spans="1:94" ht="15.75" thickBot="1" x14ac:dyDescent="0.3">
      <c r="A1602" s="50"/>
      <c r="B1602" s="50"/>
      <c r="C1602" s="50" t="str">
        <f t="shared" si="410"/>
        <v>13869_2_7225</v>
      </c>
      <c r="D1602" s="51" t="str">
        <f t="shared" si="411"/>
        <v>13869_2</v>
      </c>
      <c r="E1602" s="224">
        <f>IFERROR(VLOOKUP(C1602,'2015'!$C$12:$D$1887,2,FALSE),0)</f>
        <v>1</v>
      </c>
      <c r="F1602" s="51">
        <f>IFERROR(K1602-IFERROR(VLOOKUP(D1602,'2015'!$F$12:$I$1887,4,FALSE),"ei löydy"),"ei löydy")</f>
        <v>0</v>
      </c>
      <c r="G1602" s="224">
        <f>IFERROR(VLOOKUP(Työfile_2024!C1602,Liikennemalli!$D$6:$G$1921,4,FALSE),0)</f>
        <v>1</v>
      </c>
      <c r="H1602" s="225">
        <f>K1602-IFERROR(VLOOKUP(Työfile_2024!D1602,Liikennemalli!$C$6:$H$1921,6,FALSE),"ei löydy")</f>
        <v>0</v>
      </c>
      <c r="I1602" s="80">
        <v>13869</v>
      </c>
      <c r="J1602" s="52">
        <v>2</v>
      </c>
      <c r="K1602" s="52">
        <v>7225</v>
      </c>
      <c r="L1602" s="53"/>
      <c r="M1602" s="54"/>
      <c r="N1602" s="54"/>
      <c r="O1602" s="54"/>
      <c r="P1602" s="54"/>
      <c r="Q1602" s="55"/>
      <c r="R1602" s="55"/>
      <c r="S1602" s="55"/>
      <c r="T1602" s="55"/>
      <c r="U1602" s="52"/>
      <c r="V1602" s="56">
        <v>128</v>
      </c>
      <c r="W1602" s="56">
        <v>10</v>
      </c>
      <c r="X1602" s="56">
        <v>130</v>
      </c>
      <c r="Y1602" s="56">
        <f>VLOOKUP(D1602,Liikennemalli24!$D$2:$F$1804,2,FALSE)</f>
        <v>57</v>
      </c>
      <c r="Z1602" s="57">
        <f>VLOOKUP(D1602,Liikennemalli24!$D$2:$F$1804,3,FALSE)</f>
        <v>0.54200000000000004</v>
      </c>
      <c r="AA1602" s="178">
        <f>IF(G1602=1,VLOOKUP(C1602,Liikennemalli!$D$6:$H$1921,2,FALSE),"-")</f>
        <v>51.355486368472697</v>
      </c>
      <c r="AB1602" s="197">
        <f>IF(G1602=1,VLOOKUP(C1602,Liikennemalli!$D$6:$H$1921,3,FALSE),"-")</f>
        <v>0.52650337776148604</v>
      </c>
      <c r="AC1602" s="134">
        <f>IF(E1602=1,VLOOKUP(Työfile_2024!D1602,'2015'!$F$12:$X$1887,18,FALSE),"-")</f>
        <v>0</v>
      </c>
      <c r="AD1602" s="127">
        <f>IF(E1602=1,VLOOKUP(Työfile_2024!D1602,'2015'!$F$12:$X$1887,19,FALSE),"-")</f>
        <v>0</v>
      </c>
      <c r="AI1602" s="127">
        <f>IF(E1602=1,VLOOKUP(Työfile_2024!D1602,'2015'!$F$12:$AB$1887,20,FALSE),"-")</f>
        <v>0</v>
      </c>
      <c r="AJ1602" s="127">
        <f>IF(E1602=1,VLOOKUP(Työfile_2024!D1602,'2015'!$F$12:$AB$1887,21,FALSE),"-")</f>
        <v>0</v>
      </c>
      <c r="AK1602" s="127">
        <f>IF(E1602=1,VLOOKUP(Työfile_2024!D1602,'2015'!$F$12:$AB$1887,22,FALSE),"-")</f>
        <v>0</v>
      </c>
      <c r="AL1602" s="127">
        <f>IF(E1602=1,VLOOKUP(Työfile_2024!D1602,'2015'!$F$12:$AB$1887,23,FALSE),"-")</f>
        <v>0</v>
      </c>
      <c r="AM1602" s="56">
        <f>VLOOKUP(Työfile_2024!D1602,Tmatkat_20km_tarkasteltava_verk!$C$2:$D$1804,2,FALSE)</f>
        <v>20</v>
      </c>
      <c r="AN1602" s="148">
        <f t="shared" si="408"/>
        <v>0.15625</v>
      </c>
      <c r="AO1602" s="178">
        <f>IF(E1602=1,VLOOKUP(Työfile_2024!D1602,'2015'!$F$12:$AC$1887,24,FALSE),"-")</f>
        <v>20</v>
      </c>
      <c r="AP1602" s="52">
        <f>VLOOKUP(D1602,Tarkasteltava_verkko_2024_harva!$E$2:$I$1804,5,FALSE)</f>
        <v>0</v>
      </c>
      <c r="AQ1602" s="52">
        <f>VLOOKUP(D1602,Tarkasteltava_verkko_2024_harva!$E$2:$I$1804,4,FALSE)</f>
        <v>0</v>
      </c>
      <c r="AR1602" s="148">
        <v>0</v>
      </c>
      <c r="AS1602" s="170">
        <f>IFERROR(VLOOKUP(C1602,'2015'!$C$12:$AG$1887,30,FALSE),"-")</f>
        <v>0</v>
      </c>
      <c r="AT1602" s="148">
        <v>6.9619377162629753E-2</v>
      </c>
      <c r="AU1602" s="170">
        <f>IFERROR(VLOOKUP(C1602,'2015'!$C$12:$AG$1887,31,FALSE),"-")</f>
        <v>0</v>
      </c>
      <c r="AV1602" s="106"/>
      <c r="AW1602" s="63">
        <f>IFERROR(VLOOKUP(C1602,Merkittävyysluokitus!$A$2:$J$1705,10,FALSE),"-")</f>
        <v>4</v>
      </c>
      <c r="AX1602" s="175">
        <f>IFERROR(VLOOKUP(C1602,Merkittävyysluokitus!$A$2:$J$1705,6,FALSE),"-")</f>
        <v>2.9289467275494667</v>
      </c>
      <c r="AY1602" s="175">
        <f>IFERROR(VLOOKUP(C1602,Merkittävyysluokitus!$A$2:$J$1705,7,FALSE),"-")</f>
        <v>0.5139999999999999</v>
      </c>
      <c r="AZ1602" s="175">
        <f>IFERROR(VLOOKUP(C1602,Merkittävyysluokitus!$A$2:$J$1705,8,FALSE),"-")</f>
        <v>1.5816133942161337</v>
      </c>
      <c r="BA1602" s="175">
        <f>IFERROR(VLOOKUP(C1602,Merkittävyysluokitus!$A$2:$J$1705,9,FALSE),"-")</f>
        <v>0.83333333333333326</v>
      </c>
      <c r="BB1602" s="203"/>
      <c r="BC1602" s="203" t="str">
        <f t="shared" si="409"/>
        <v/>
      </c>
      <c r="BD1602" s="39" t="str">
        <f t="shared" si="422"/>
        <v>musta</v>
      </c>
      <c r="BE1602" s="68" t="str">
        <f t="shared" si="404"/>
        <v>musta</v>
      </c>
      <c r="BF1602" s="68" t="str">
        <f t="shared" si="405"/>
        <v>musta</v>
      </c>
      <c r="BG1602" s="68" t="str">
        <f t="shared" si="406"/>
        <v>musta</v>
      </c>
      <c r="BH1602" s="208" t="str">
        <f t="shared" si="407"/>
        <v>musta</v>
      </c>
      <c r="BI1602" s="39"/>
      <c r="BJ1602" s="39" t="str">
        <f>IF(F1602="ei löydy","uusi tie",IF(E1602=0,"tieosoite muuttunut",IF(E1602=1,VLOOKUP(D1602,'2015'!$F$12:$AL$1887,31,FALSE),"-")))</f>
        <v>musta</v>
      </c>
      <c r="BK1602" s="67" t="str">
        <f>IF(E1602=1,VLOOKUP(D1602,'2015'!$F$12:$AL$1887,32,FALSE),"-")</f>
        <v>musta</v>
      </c>
      <c r="BL1602" s="39" t="str">
        <f>IF(F1602="ei löydy","uusi tie",IF(E1602=0,"tieosoite muuttunut",IF(E1602=1,VLOOKUP(D1602,'2015'!$F$12:$AL$1887,33,FALSE),"-")))</f>
        <v>musta</v>
      </c>
      <c r="BM1602" s="39"/>
      <c r="BN1602" s="217" t="str">
        <f>VLOOKUP(D1602,'2015'!$F$12:$AL$1887,33,FALSE)</f>
        <v>musta</v>
      </c>
      <c r="BO1602" s="39"/>
      <c r="BP1602" s="115" t="s">
        <v>10</v>
      </c>
      <c r="BQ1602" s="30"/>
      <c r="BS1602" s="5"/>
      <c r="BU1602" s="37"/>
      <c r="BV1602" s="30" t="s">
        <v>10</v>
      </c>
      <c r="BX1602">
        <f>IF(E1602=1,VLOOKUP(D1602,'2015'!$F$12:$AX$1887,43,FALSE),"-")</f>
        <v>0</v>
      </c>
      <c r="BY1602">
        <f>IF(E1602=1,VLOOKUP(D1602,'2015'!$F$12:$AX$1887,44,FALSE),"-")</f>
        <v>0</v>
      </c>
      <c r="BZ1602">
        <f>IF(E1602=1,VLOOKUP(D1602,'2015'!$F$12:$AX$1887,45,FALSE),"-")</f>
        <v>0</v>
      </c>
      <c r="CA1602" s="31">
        <f t="shared" si="417"/>
        <v>0</v>
      </c>
      <c r="CB1602" s="31">
        <f t="shared" si="418"/>
        <v>0</v>
      </c>
      <c r="CC1602" s="31">
        <f t="shared" si="419"/>
        <v>0</v>
      </c>
      <c r="CD1602" s="31">
        <f t="shared" si="420"/>
        <v>0</v>
      </c>
      <c r="CE1602" s="31">
        <f t="shared" si="421"/>
        <v>0</v>
      </c>
      <c r="CO1602" s="2" t="s">
        <v>35</v>
      </c>
      <c r="CP1602" s="2" t="s">
        <v>35</v>
      </c>
    </row>
    <row r="1603" spans="1:94" ht="15.75" thickBot="1" x14ac:dyDescent="0.3">
      <c r="A1603" s="50"/>
      <c r="B1603" s="50"/>
      <c r="C1603" s="50" t="str">
        <f t="shared" si="410"/>
        <v>13870_1_7847</v>
      </c>
      <c r="D1603" s="51" t="str">
        <f t="shared" si="411"/>
        <v>13870_1</v>
      </c>
      <c r="E1603" s="224">
        <f>IFERROR(VLOOKUP(C1603,'2015'!$C$12:$D$1887,2,FALSE),0)</f>
        <v>1</v>
      </c>
      <c r="F1603" s="51">
        <f>IFERROR(K1603-IFERROR(VLOOKUP(D1603,'2015'!$F$12:$I$1887,4,FALSE),"ei löydy"),"ei löydy")</f>
        <v>0</v>
      </c>
      <c r="G1603" s="224">
        <f>IFERROR(VLOOKUP(Työfile_2024!C1603,Liikennemalli!$D$6:$G$1921,4,FALSE),0)</f>
        <v>1</v>
      </c>
      <c r="H1603" s="225">
        <f>K1603-IFERROR(VLOOKUP(Työfile_2024!D1603,Liikennemalli!$C$6:$H$1921,6,FALSE),"ei löydy")</f>
        <v>0</v>
      </c>
      <c r="I1603" s="80">
        <v>13870</v>
      </c>
      <c r="J1603" s="52">
        <v>1</v>
      </c>
      <c r="K1603" s="52">
        <v>7847</v>
      </c>
      <c r="L1603" s="53"/>
      <c r="M1603" s="54"/>
      <c r="N1603" s="54"/>
      <c r="O1603" s="54"/>
      <c r="P1603" s="54"/>
      <c r="Q1603" s="55"/>
      <c r="R1603" s="55"/>
      <c r="S1603" s="55"/>
      <c r="T1603" s="55"/>
      <c r="U1603" s="52"/>
      <c r="V1603" s="56">
        <v>56</v>
      </c>
      <c r="W1603" s="56">
        <v>4</v>
      </c>
      <c r="X1603" s="56">
        <v>53</v>
      </c>
      <c r="Y1603" s="56">
        <f>VLOOKUP(D1603,Liikennemalli24!$D$2:$F$1804,2,FALSE)</f>
        <v>178</v>
      </c>
      <c r="Z1603" s="57">
        <f>VLOOKUP(D1603,Liikennemalli24!$D$2:$F$1804,3,FALSE)</f>
        <v>0.64100000000000001</v>
      </c>
      <c r="AA1603" s="178">
        <f>IF(G1603=1,VLOOKUP(C1603,Liikennemalli!$D$6:$H$1921,2,FALSE),"-")</f>
        <v>16.579314723874401</v>
      </c>
      <c r="AB1603" s="197">
        <f>IF(G1603=1,VLOOKUP(C1603,Liikennemalli!$D$6:$H$1921,3,FALSE),"-")</f>
        <v>0.295919513693081</v>
      </c>
      <c r="AC1603" s="134">
        <f>IF(E1603=1,VLOOKUP(Työfile_2024!D1603,'2015'!$F$12:$X$1887,18,FALSE),"-")</f>
        <v>0</v>
      </c>
      <c r="AD1603" s="127">
        <f>IF(E1603=1,VLOOKUP(Työfile_2024!D1603,'2015'!$F$12:$X$1887,19,FALSE),"-")</f>
        <v>0</v>
      </c>
      <c r="AI1603" s="127">
        <f>IF(E1603=1,VLOOKUP(Työfile_2024!D1603,'2015'!$F$12:$AB$1887,20,FALSE),"-")</f>
        <v>0</v>
      </c>
      <c r="AJ1603" s="127">
        <f>IF(E1603=1,VLOOKUP(Työfile_2024!D1603,'2015'!$F$12:$AB$1887,21,FALSE),"-")</f>
        <v>0</v>
      </c>
      <c r="AK1603" s="127">
        <f>IF(E1603=1,VLOOKUP(Työfile_2024!D1603,'2015'!$F$12:$AB$1887,22,FALSE),"-")</f>
        <v>0</v>
      </c>
      <c r="AL1603" s="127">
        <f>IF(E1603=1,VLOOKUP(Työfile_2024!D1603,'2015'!$F$12:$AB$1887,23,FALSE),"-")</f>
        <v>0</v>
      </c>
      <c r="AM1603" s="56">
        <f>VLOOKUP(Työfile_2024!D1603,Tmatkat_20km_tarkasteltava_verk!$C$2:$D$1804,2,FALSE)</f>
        <v>99</v>
      </c>
      <c r="AN1603" s="148">
        <f t="shared" si="408"/>
        <v>1.7678571428571428</v>
      </c>
      <c r="AO1603" s="178">
        <f>IF(E1603=1,VLOOKUP(Työfile_2024!D1603,'2015'!$F$12:$AC$1887,24,FALSE),"-")</f>
        <v>30</v>
      </c>
      <c r="AP1603" s="52" t="str">
        <f>VLOOKUP(D1603,Tarkasteltava_verkko_2024_harva!$E$2:$I$1804,5,FALSE)</f>
        <v>tiivis</v>
      </c>
      <c r="AQ1603" s="52">
        <f>VLOOKUP(D1603,Tarkasteltava_verkko_2024_harva!$E$2:$I$1804,4,FALSE)</f>
        <v>0</v>
      </c>
      <c r="AR1603" s="148">
        <v>3.6319612590799029E-2</v>
      </c>
      <c r="AS1603" s="170">
        <f>IFERROR(VLOOKUP(C1603,'2015'!$C$12:$AG$1887,30,FALSE),"-")</f>
        <v>0</v>
      </c>
      <c r="AT1603" s="148">
        <v>0.1087039632980757</v>
      </c>
      <c r="AU1603" s="170">
        <f>IFERROR(VLOOKUP(C1603,'2015'!$C$12:$AG$1887,31,FALSE),"-")</f>
        <v>0</v>
      </c>
      <c r="AV1603" s="106"/>
      <c r="AW1603" s="63">
        <f>IFERROR(VLOOKUP(C1603,Merkittävyysluokitus!$A$2:$J$1705,10,FALSE),"-")</f>
        <v>3</v>
      </c>
      <c r="AX1603" s="175">
        <f>IFERROR(VLOOKUP(C1603,Merkittävyysluokitus!$A$2:$J$1705,6,FALSE),"-")</f>
        <v>3.0596286149162859</v>
      </c>
      <c r="AY1603" s="175">
        <f>IFERROR(VLOOKUP(C1603,Merkittävyysluokitus!$A$2:$J$1705,7,FALSE),"-")</f>
        <v>0.61466666666666669</v>
      </c>
      <c r="AZ1603" s="175">
        <f>IFERROR(VLOOKUP(C1603,Merkittävyysluokitus!$A$2:$J$1705,8,FALSE),"-")</f>
        <v>1.6116286149162864</v>
      </c>
      <c r="BA1603" s="175">
        <f>IFERROR(VLOOKUP(C1603,Merkittävyysluokitus!$A$2:$J$1705,9,FALSE),"-")</f>
        <v>0.83333333333333326</v>
      </c>
      <c r="BB1603" s="203"/>
      <c r="BC1603" s="203" t="str">
        <f t="shared" si="409"/>
        <v/>
      </c>
      <c r="BD1603" s="39" t="str">
        <f t="shared" si="422"/>
        <v>musta</v>
      </c>
      <c r="BE1603" s="68" t="str">
        <f t="shared" si="404"/>
        <v>punainen</v>
      </c>
      <c r="BF1603" s="68" t="str">
        <f t="shared" si="405"/>
        <v>musta</v>
      </c>
      <c r="BG1603" s="68" t="str">
        <f t="shared" si="406"/>
        <v>musta</v>
      </c>
      <c r="BH1603" s="208" t="str">
        <f t="shared" si="407"/>
        <v>musta</v>
      </c>
      <c r="BI1603" s="39"/>
      <c r="BJ1603" s="39" t="str">
        <f>IF(F1603="ei löydy","uusi tie",IF(E1603=0,"tieosoite muuttunut",IF(E1603=1,VLOOKUP(D1603,'2015'!$F$12:$AL$1887,31,FALSE),"-")))</f>
        <v>musta</v>
      </c>
      <c r="BK1603" s="67" t="str">
        <f>IF(E1603=1,VLOOKUP(D1603,'2015'!$F$12:$AL$1887,32,FALSE),"-")</f>
        <v>musta</v>
      </c>
      <c r="BL1603" s="39" t="str">
        <f>IF(F1603="ei löydy","uusi tie",IF(E1603=0,"tieosoite muuttunut",IF(E1603=1,VLOOKUP(D1603,'2015'!$F$12:$AL$1887,33,FALSE),"-")))</f>
        <v>musta</v>
      </c>
      <c r="BM1603" s="39"/>
      <c r="BN1603" s="217" t="str">
        <f>VLOOKUP(D1603,'2015'!$F$12:$AL$1887,33,FALSE)</f>
        <v>musta</v>
      </c>
      <c r="BO1603" s="39"/>
      <c r="BP1603" s="115" t="s">
        <v>10</v>
      </c>
      <c r="BQ1603" s="30"/>
      <c r="BS1603" s="5"/>
      <c r="BU1603" s="37"/>
      <c r="BV1603" s="30" t="s">
        <v>10</v>
      </c>
      <c r="BX1603">
        <f>IF(E1603=1,VLOOKUP(D1603,'2015'!$F$12:$AX$1887,43,FALSE),"-")</f>
        <v>0</v>
      </c>
      <c r="BY1603">
        <f>IF(E1603=1,VLOOKUP(D1603,'2015'!$F$12:$AX$1887,44,FALSE),"-")</f>
        <v>0</v>
      </c>
      <c r="BZ1603">
        <f>IF(E1603=1,VLOOKUP(D1603,'2015'!$F$12:$AX$1887,45,FALSE),"-")</f>
        <v>0</v>
      </c>
      <c r="CA1603" s="31">
        <f t="shared" si="417"/>
        <v>0</v>
      </c>
      <c r="CB1603" s="31">
        <f t="shared" si="418"/>
        <v>0</v>
      </c>
      <c r="CC1603" s="31">
        <f t="shared" si="419"/>
        <v>0</v>
      </c>
      <c r="CD1603" s="31">
        <f t="shared" si="420"/>
        <v>0</v>
      </c>
      <c r="CE1603" s="31">
        <f t="shared" si="421"/>
        <v>0</v>
      </c>
      <c r="CO1603" s="2" t="s">
        <v>35</v>
      </c>
      <c r="CP1603" s="2" t="s">
        <v>35</v>
      </c>
    </row>
    <row r="1604" spans="1:94" ht="15.75" thickBot="1" x14ac:dyDescent="0.3">
      <c r="A1604" s="50"/>
      <c r="B1604" s="50"/>
      <c r="C1604" s="50" t="str">
        <f t="shared" si="410"/>
        <v>13871_1_2635</v>
      </c>
      <c r="D1604" s="51" t="str">
        <f t="shared" si="411"/>
        <v>13871_1</v>
      </c>
      <c r="E1604" s="224">
        <f>IFERROR(VLOOKUP(C1604,'2015'!$C$12:$D$1887,2,FALSE),0)</f>
        <v>1</v>
      </c>
      <c r="F1604" s="51">
        <f>IFERROR(K1604-IFERROR(VLOOKUP(D1604,'2015'!$F$12:$I$1887,4,FALSE),"ei löydy"),"ei löydy")</f>
        <v>0</v>
      </c>
      <c r="G1604" s="224">
        <f>IFERROR(VLOOKUP(Työfile_2024!C1604,Liikennemalli!$D$6:$G$1921,4,FALSE),0)</f>
        <v>1</v>
      </c>
      <c r="H1604" s="225">
        <f>K1604-IFERROR(VLOOKUP(Työfile_2024!D1604,Liikennemalli!$C$6:$H$1921,6,FALSE),"ei löydy")</f>
        <v>0</v>
      </c>
      <c r="I1604" s="80">
        <v>13871</v>
      </c>
      <c r="J1604" s="52">
        <v>1</v>
      </c>
      <c r="K1604" s="52">
        <v>2635</v>
      </c>
      <c r="L1604" s="53"/>
      <c r="M1604" s="54"/>
      <c r="N1604" s="54"/>
      <c r="O1604" s="54"/>
      <c r="P1604" s="54"/>
      <c r="Q1604" s="55"/>
      <c r="R1604" s="55"/>
      <c r="S1604" s="55"/>
      <c r="T1604" s="55"/>
      <c r="U1604" s="52"/>
      <c r="V1604" s="56">
        <v>199</v>
      </c>
      <c r="W1604" s="56">
        <v>23</v>
      </c>
      <c r="X1604" s="56">
        <v>219</v>
      </c>
      <c r="Y1604" s="56">
        <f>VLOOKUP(D1604,Liikennemalli24!$D$2:$F$1804,2,FALSE)</f>
        <v>91</v>
      </c>
      <c r="Z1604" s="57">
        <f>VLOOKUP(D1604,Liikennemalli24!$D$2:$F$1804,3,FALSE)</f>
        <v>0.28399999999999997</v>
      </c>
      <c r="AA1604" s="178">
        <f>IF(G1604=1,VLOOKUP(C1604,Liikennemalli!$D$6:$H$1921,2,FALSE),"-")</f>
        <v>128.82265655750501</v>
      </c>
      <c r="AB1604" s="197">
        <f>IF(G1604=1,VLOOKUP(C1604,Liikennemalli!$D$6:$H$1921,3,FALSE),"-")</f>
        <v>0.498274540487539</v>
      </c>
      <c r="AC1604" s="134">
        <f>IF(E1604=1,VLOOKUP(Työfile_2024!D1604,'2015'!$F$12:$X$1887,18,FALSE),"-")</f>
        <v>0</v>
      </c>
      <c r="AD1604" s="127">
        <f>IF(E1604=1,VLOOKUP(Työfile_2024!D1604,'2015'!$F$12:$X$1887,19,FALSE),"-")</f>
        <v>0</v>
      </c>
      <c r="AI1604" s="127">
        <f>IF(E1604=1,VLOOKUP(Työfile_2024!D1604,'2015'!$F$12:$AB$1887,20,FALSE),"-")</f>
        <v>0</v>
      </c>
      <c r="AJ1604" s="127">
        <f>IF(E1604=1,VLOOKUP(Työfile_2024!D1604,'2015'!$F$12:$AB$1887,21,FALSE),"-")</f>
        <v>0</v>
      </c>
      <c r="AK1604" s="127">
        <f>IF(E1604=1,VLOOKUP(Työfile_2024!D1604,'2015'!$F$12:$AB$1887,22,FALSE),"-")</f>
        <v>0</v>
      </c>
      <c r="AL1604" s="127">
        <f>IF(E1604=1,VLOOKUP(Työfile_2024!D1604,'2015'!$F$12:$AB$1887,23,FALSE),"-")</f>
        <v>0</v>
      </c>
      <c r="AM1604" s="56">
        <f>VLOOKUP(Työfile_2024!D1604,Tmatkat_20km_tarkasteltava_verk!$C$2:$D$1804,2,FALSE)</f>
        <v>85</v>
      </c>
      <c r="AN1604" s="148">
        <f t="shared" si="408"/>
        <v>0.42713567839195982</v>
      </c>
      <c r="AO1604" s="178">
        <f>IF(E1604=1,VLOOKUP(Työfile_2024!D1604,'2015'!$F$12:$AC$1887,24,FALSE),"-")</f>
        <v>50</v>
      </c>
      <c r="AP1604" s="52">
        <f>VLOOKUP(D1604,Tarkasteltava_verkko_2024_harva!$E$2:$I$1804,5,FALSE)</f>
        <v>0</v>
      </c>
      <c r="AQ1604" s="52">
        <f>VLOOKUP(D1604,Tarkasteltava_verkko_2024_harva!$E$2:$I$1804,4,FALSE)</f>
        <v>0</v>
      </c>
      <c r="AR1604" s="148">
        <v>0</v>
      </c>
      <c r="AS1604" s="170">
        <f>IFERROR(VLOOKUP(C1604,'2015'!$C$12:$AG$1887,30,FALSE),"-")</f>
        <v>0</v>
      </c>
      <c r="AT1604" s="148">
        <v>1.1764705882352941E-2</v>
      </c>
      <c r="AU1604" s="170">
        <f>IFERROR(VLOOKUP(C1604,'2015'!$C$12:$AG$1887,31,FALSE),"-")</f>
        <v>0</v>
      </c>
      <c r="AV1604" s="106"/>
      <c r="AW1604" s="63">
        <f>IFERROR(VLOOKUP(C1604,Merkittävyysluokitus!$A$2:$J$1705,10,FALSE),"-")</f>
        <v>3</v>
      </c>
      <c r="AX1604" s="175">
        <f>IFERROR(VLOOKUP(C1604,Merkittävyysluokitus!$A$2:$J$1705,6,FALSE),"-")</f>
        <v>4.4688264840182645</v>
      </c>
      <c r="AY1604" s="175">
        <f>IFERROR(VLOOKUP(C1604,Merkittävyysluokitus!$A$2:$J$1705,7,FALSE),"-")</f>
        <v>0.90700000000000003</v>
      </c>
      <c r="AZ1604" s="175">
        <f>IFERROR(VLOOKUP(C1604,Merkittävyysluokitus!$A$2:$J$1705,8,FALSE),"-")</f>
        <v>2.5618264840182645</v>
      </c>
      <c r="BA1604" s="175">
        <f>IFERROR(VLOOKUP(C1604,Merkittävyysluokitus!$A$2:$J$1705,9,FALSE),"-")</f>
        <v>1</v>
      </c>
      <c r="BB1604" s="203"/>
      <c r="BC1604" s="203" t="str">
        <f t="shared" si="409"/>
        <v/>
      </c>
      <c r="BD1604" s="39" t="str">
        <f t="shared" si="422"/>
        <v>musta</v>
      </c>
      <c r="BE1604" s="68" t="str">
        <f t="shared" si="404"/>
        <v>musta</v>
      </c>
      <c r="BF1604" s="68" t="str">
        <f t="shared" si="405"/>
        <v>musta</v>
      </c>
      <c r="BG1604" s="68" t="str">
        <f t="shared" si="406"/>
        <v>musta</v>
      </c>
      <c r="BH1604" s="208" t="str">
        <f t="shared" si="407"/>
        <v>musta</v>
      </c>
      <c r="BI1604" s="39"/>
      <c r="BJ1604" s="39" t="str">
        <f>IF(F1604="ei löydy","uusi tie",IF(E1604=0,"tieosoite muuttunut",IF(E1604=1,VLOOKUP(D1604,'2015'!$F$12:$AL$1887,31,FALSE),"-")))</f>
        <v>musta</v>
      </c>
      <c r="BK1604" s="67" t="str">
        <f>IF(E1604=1,VLOOKUP(D1604,'2015'!$F$12:$AL$1887,32,FALSE),"-")</f>
        <v>musta</v>
      </c>
      <c r="BL1604" s="39" t="str">
        <f>IF(F1604="ei löydy","uusi tie",IF(E1604=0,"tieosoite muuttunut",IF(E1604=1,VLOOKUP(D1604,'2015'!$F$12:$AL$1887,33,FALSE),"-")))</f>
        <v>musta</v>
      </c>
      <c r="BM1604" s="39"/>
      <c r="BN1604" s="217" t="str">
        <f>VLOOKUP(D1604,'2015'!$F$12:$AL$1887,33,FALSE)</f>
        <v>musta</v>
      </c>
      <c r="BO1604" s="39"/>
      <c r="BP1604" s="115" t="s">
        <v>10</v>
      </c>
      <c r="BQ1604" s="30"/>
      <c r="BS1604" s="5"/>
      <c r="BU1604" s="37"/>
      <c r="BV1604" s="30" t="s">
        <v>10</v>
      </c>
      <c r="BX1604">
        <f>IF(E1604=1,VLOOKUP(D1604,'2015'!$F$12:$AX$1887,43,FALSE),"-")</f>
        <v>0</v>
      </c>
      <c r="BY1604">
        <f>IF(E1604=1,VLOOKUP(D1604,'2015'!$F$12:$AX$1887,44,FALSE),"-")</f>
        <v>0</v>
      </c>
      <c r="BZ1604">
        <f>IF(E1604=1,VLOOKUP(D1604,'2015'!$F$12:$AX$1887,45,FALSE),"-")</f>
        <v>0</v>
      </c>
      <c r="CA1604" s="31">
        <f t="shared" si="417"/>
        <v>0</v>
      </c>
      <c r="CB1604" s="31">
        <f t="shared" si="418"/>
        <v>0</v>
      </c>
      <c r="CC1604" s="31">
        <f t="shared" si="419"/>
        <v>0</v>
      </c>
      <c r="CD1604" s="31">
        <f t="shared" si="420"/>
        <v>0</v>
      </c>
      <c r="CE1604" s="31">
        <f t="shared" si="421"/>
        <v>0</v>
      </c>
      <c r="CO1604" s="32" t="s">
        <v>34</v>
      </c>
      <c r="CP1604" s="2" t="s">
        <v>35</v>
      </c>
    </row>
    <row r="1605" spans="1:94" ht="15.75" thickBot="1" x14ac:dyDescent="0.3">
      <c r="A1605" s="50"/>
      <c r="B1605" s="50"/>
      <c r="C1605" s="50" t="str">
        <f t="shared" si="410"/>
        <v>13872_1_968</v>
      </c>
      <c r="D1605" s="51" t="str">
        <f t="shared" si="411"/>
        <v>13872_1</v>
      </c>
      <c r="E1605" s="224">
        <f>IFERROR(VLOOKUP(C1605,'2015'!$C$12:$D$1887,2,FALSE),0)</f>
        <v>0</v>
      </c>
      <c r="F1605" s="51">
        <f>IFERROR(K1605-IFERROR(VLOOKUP(D1605,'2015'!$F$12:$I$1887,4,FALSE),"ei löydy"),"ei löydy")</f>
        <v>-1327</v>
      </c>
      <c r="G1605" s="224">
        <f>IFERROR(VLOOKUP(Työfile_2024!C1605,Liikennemalli!$D$6:$G$1921,4,FALSE),0)</f>
        <v>0</v>
      </c>
      <c r="H1605" s="225">
        <f>K1605-IFERROR(VLOOKUP(Työfile_2024!D1605,Liikennemalli!$C$6:$H$1921,6,FALSE),"ei löydy")</f>
        <v>-1327</v>
      </c>
      <c r="I1605" s="80">
        <v>13872</v>
      </c>
      <c r="J1605" s="52">
        <v>1</v>
      </c>
      <c r="K1605" s="52">
        <v>968</v>
      </c>
      <c r="L1605" s="53"/>
      <c r="M1605" s="54"/>
      <c r="N1605" s="54"/>
      <c r="O1605" s="54"/>
      <c r="P1605" s="54"/>
      <c r="Q1605" s="55"/>
      <c r="R1605" s="55"/>
      <c r="S1605" s="55"/>
      <c r="T1605" s="55"/>
      <c r="U1605" s="52"/>
      <c r="V1605" s="56">
        <v>1438</v>
      </c>
      <c r="W1605" s="56">
        <v>139</v>
      </c>
      <c r="X1605" s="56">
        <v>1586</v>
      </c>
      <c r="Y1605" s="56">
        <f>VLOOKUP(D1605,Liikennemalli24!$D$2:$F$1804,2,FALSE)</f>
        <v>73</v>
      </c>
      <c r="Z1605" s="57">
        <f>VLOOKUP(D1605,Liikennemalli24!$D$2:$F$1804,3,FALSE)</f>
        <v>0.17199999999999999</v>
      </c>
      <c r="AA1605" s="178" t="str">
        <f>IF(G1605=1,VLOOKUP(C1605,Liikennemalli!$D$6:$H$1921,2,FALSE),"-")</f>
        <v>-</v>
      </c>
      <c r="AB1605" s="197" t="str">
        <f>IF(G1605=1,VLOOKUP(C1605,Liikennemalli!$D$6:$H$1921,3,FALSE),"-")</f>
        <v>-</v>
      </c>
      <c r="AC1605" s="134" t="str">
        <f>IF(E1605=1,VLOOKUP(Työfile_2024!D1605,'2015'!$F$12:$X$1887,18,FALSE),"-")</f>
        <v>-</v>
      </c>
      <c r="AD1605" s="127" t="str">
        <f>IF(E1605=1,VLOOKUP(Työfile_2024!D1605,'2015'!$F$12:$X$1887,19,FALSE),"-")</f>
        <v>-</v>
      </c>
      <c r="AI1605" s="127" t="str">
        <f>IF(E1605=1,VLOOKUP(Työfile_2024!D1605,'2015'!$F$12:$AB$1887,20,FALSE),"-")</f>
        <v>-</v>
      </c>
      <c r="AJ1605" s="127" t="str">
        <f>IF(E1605=1,VLOOKUP(Työfile_2024!D1605,'2015'!$F$12:$AB$1887,21,FALSE),"-")</f>
        <v>-</v>
      </c>
      <c r="AK1605" s="127" t="str">
        <f>IF(E1605=1,VLOOKUP(Työfile_2024!D1605,'2015'!$F$12:$AB$1887,22,FALSE),"-")</f>
        <v>-</v>
      </c>
      <c r="AL1605" s="127" t="str">
        <f>IF(E1605=1,VLOOKUP(Työfile_2024!D1605,'2015'!$F$12:$AB$1887,23,FALSE),"-")</f>
        <v>-</v>
      </c>
      <c r="AM1605" s="56">
        <f>VLOOKUP(Työfile_2024!D1605,Tmatkat_20km_tarkasteltava_verk!$C$2:$D$1804,2,FALSE)</f>
        <v>127</v>
      </c>
      <c r="AN1605" s="148">
        <f t="shared" si="408"/>
        <v>8.8317107093184979E-2</v>
      </c>
      <c r="AO1605" s="178" t="str">
        <f>IF(E1605=1,VLOOKUP(Työfile_2024!D1605,'2015'!$F$12:$AC$1887,24,FALSE),"-")</f>
        <v>-</v>
      </c>
      <c r="AP1605" s="52" t="str">
        <f>VLOOKUP(D1605,Tarkasteltava_verkko_2024_harva!$E$2:$I$1804,5,FALSE)</f>
        <v>tiivis</v>
      </c>
      <c r="AQ1605" s="52">
        <f>VLOOKUP(D1605,Tarkasteltava_verkko_2024_harva!$E$2:$I$1804,4,FALSE)</f>
        <v>0</v>
      </c>
      <c r="AR1605" s="148">
        <v>0.21280991735537191</v>
      </c>
      <c r="AS1605" s="170" t="str">
        <f>IFERROR(VLOOKUP(C1605,'2015'!$C$12:$AG$1887,30,FALSE),"-")</f>
        <v>-</v>
      </c>
      <c r="AT1605" s="148">
        <v>0.23863636363636365</v>
      </c>
      <c r="AU1605" s="170" t="str">
        <f>IFERROR(VLOOKUP(C1605,'2015'!$C$12:$AG$1887,31,FALSE),"-")</f>
        <v>-</v>
      </c>
      <c r="AV1605" s="106"/>
      <c r="AW1605" s="63">
        <f>IFERROR(VLOOKUP(C1605,Merkittävyysluokitus!$A$2:$J$1705,10,FALSE),"-")</f>
        <v>3</v>
      </c>
      <c r="AX1605" s="175">
        <f>IFERROR(VLOOKUP(C1605,Merkittävyysluokitus!$A$2:$J$1705,6,FALSE),"-")</f>
        <v>9.0257534246575339</v>
      </c>
      <c r="AY1605" s="175">
        <f>IFERROR(VLOOKUP(C1605,Merkittävyysluokitus!$A$2:$J$1705,7,FALSE),"-")</f>
        <v>3.5333333333333332</v>
      </c>
      <c r="AZ1605" s="175">
        <f>IFERROR(VLOOKUP(C1605,Merkittävyysluokitus!$A$2:$J$1705,8,FALSE),"-")</f>
        <v>3.9924200913242007</v>
      </c>
      <c r="BA1605" s="175">
        <f>IFERROR(VLOOKUP(C1605,Merkittävyysluokitus!$A$2:$J$1705,9,FALSE),"-")</f>
        <v>1.5</v>
      </c>
      <c r="BB1605" s="203"/>
      <c r="BC1605" s="203" t="str">
        <f t="shared" si="409"/>
        <v>tieosoite muuttunut</v>
      </c>
      <c r="BD1605" s="39" t="str">
        <f t="shared" si="422"/>
        <v>musta</v>
      </c>
      <c r="BE1605" s="68" t="str">
        <f t="shared" si="404"/>
        <v>musta</v>
      </c>
      <c r="BF1605" s="68" t="str">
        <f t="shared" si="405"/>
        <v>musta</v>
      </c>
      <c r="BG1605" s="68" t="str">
        <f t="shared" si="406"/>
        <v>musta</v>
      </c>
      <c r="BH1605" s="208" t="str">
        <f t="shared" si="407"/>
        <v>musta</v>
      </c>
      <c r="BI1605" s="39"/>
      <c r="BJ1605" s="39" t="str">
        <f>IF(F1605="ei löydy","uusi tie",IF(E1605=0,"tieosoite muuttunut",IF(E1605=1,VLOOKUP(D1605,'2015'!$F$12:$AL$1887,31,FALSE),"-")))</f>
        <v>tieosoite muuttunut</v>
      </c>
      <c r="BK1605" s="67" t="str">
        <f>IF(E1605=1,VLOOKUP(D1605,'2015'!$F$12:$AL$1887,32,FALSE),"-")</f>
        <v>-</v>
      </c>
      <c r="BL1605" s="39" t="str">
        <f>IF(F1605="ei löydy","uusi tie",IF(E1605=0,"tieosoite muuttunut",IF(E1605=1,VLOOKUP(D1605,'2015'!$F$12:$AL$1887,33,FALSE),"-")))</f>
        <v>tieosoite muuttunut</v>
      </c>
      <c r="BM1605" s="39"/>
      <c r="BN1605" s="217" t="str">
        <f>VLOOKUP(D1605,'2015'!$F$12:$AL$1887,33,FALSE)</f>
        <v>musta</v>
      </c>
      <c r="BO1605" s="39"/>
      <c r="BP1605" s="115" t="s">
        <v>10</v>
      </c>
      <c r="BQ1605" s="30"/>
      <c r="BS1605" s="5"/>
      <c r="BU1605" s="37"/>
      <c r="BV1605" s="30" t="s">
        <v>10</v>
      </c>
      <c r="BX1605" t="str">
        <f>IF(E1605=1,VLOOKUP(D1605,'2015'!$F$12:$AX$1887,43,FALSE),"-")</f>
        <v>-</v>
      </c>
      <c r="BY1605" t="str">
        <f>IF(E1605=1,VLOOKUP(D1605,'2015'!$F$12:$AX$1887,44,FALSE),"-")</f>
        <v>-</v>
      </c>
      <c r="BZ1605" t="str">
        <f>IF(E1605=1,VLOOKUP(D1605,'2015'!$F$12:$AX$1887,45,FALSE),"-")</f>
        <v>-</v>
      </c>
      <c r="CA1605" s="31">
        <f t="shared" si="417"/>
        <v>21</v>
      </c>
      <c r="CB1605" s="31">
        <f t="shared" si="418"/>
        <v>10</v>
      </c>
      <c r="CC1605" s="31">
        <f t="shared" si="419"/>
        <v>10</v>
      </c>
      <c r="CD1605" s="31">
        <f t="shared" si="420"/>
        <v>1</v>
      </c>
      <c r="CE1605" s="31">
        <f t="shared" si="421"/>
        <v>0</v>
      </c>
      <c r="CO1605" s="32" t="s">
        <v>34</v>
      </c>
      <c r="CP1605" s="2" t="s">
        <v>35</v>
      </c>
    </row>
    <row r="1606" spans="1:94" ht="15.75" thickBot="1" x14ac:dyDescent="0.3">
      <c r="A1606" s="50"/>
      <c r="B1606" s="50"/>
      <c r="C1606" s="50" t="str">
        <f t="shared" si="410"/>
        <v>13873_1_6653</v>
      </c>
      <c r="D1606" s="51" t="str">
        <f t="shared" si="411"/>
        <v>13873_1</v>
      </c>
      <c r="E1606" s="224">
        <f>IFERROR(VLOOKUP(C1606,'2015'!$C$12:$D$1887,2,FALSE),0)</f>
        <v>1</v>
      </c>
      <c r="F1606" s="51">
        <f>IFERROR(K1606-IFERROR(VLOOKUP(D1606,'2015'!$F$12:$I$1887,4,FALSE),"ei löydy"),"ei löydy")</f>
        <v>0</v>
      </c>
      <c r="G1606" s="224">
        <f>IFERROR(VLOOKUP(Työfile_2024!C1606,Liikennemalli!$D$6:$G$1921,4,FALSE),0)</f>
        <v>1</v>
      </c>
      <c r="H1606" s="225">
        <f>K1606-IFERROR(VLOOKUP(Työfile_2024!D1606,Liikennemalli!$C$6:$H$1921,6,FALSE),"ei löydy")</f>
        <v>0</v>
      </c>
      <c r="I1606" s="80">
        <v>13873</v>
      </c>
      <c r="J1606" s="52">
        <v>1</v>
      </c>
      <c r="K1606" s="52">
        <v>6653</v>
      </c>
      <c r="L1606" s="53"/>
      <c r="M1606" s="54"/>
      <c r="N1606" s="54"/>
      <c r="O1606" s="54"/>
      <c r="P1606" s="54"/>
      <c r="Q1606" s="55"/>
      <c r="R1606" s="55"/>
      <c r="S1606" s="55"/>
      <c r="T1606" s="55"/>
      <c r="U1606" s="52"/>
      <c r="V1606" s="56">
        <v>145.74026754847438</v>
      </c>
      <c r="W1606" s="56">
        <v>11.610100706448218</v>
      </c>
      <c r="X1606" s="56">
        <v>148.76161130317149</v>
      </c>
      <c r="Y1606" s="56">
        <f>VLOOKUP(D1606,Liikennemalli24!$D$2:$F$1804,2,FALSE)</f>
        <v>70</v>
      </c>
      <c r="Z1606" s="57">
        <f>VLOOKUP(D1606,Liikennemalli24!$D$2:$F$1804,3,FALSE)</f>
        <v>0.28799999999999998</v>
      </c>
      <c r="AA1606" s="178">
        <f>IF(G1606=1,VLOOKUP(C1606,Liikennemalli!$D$6:$H$1921,2,FALSE),"-")</f>
        <v>62.231752047470302</v>
      </c>
      <c r="AB1606" s="197">
        <f>IF(G1606=1,VLOOKUP(C1606,Liikennemalli!$D$6:$H$1921,3,FALSE),"-")</f>
        <v>0.51345580186179196</v>
      </c>
      <c r="AC1606" s="134">
        <f>IF(E1606=1,VLOOKUP(Työfile_2024!D1606,'2015'!$F$12:$X$1887,18,FALSE),"-")</f>
        <v>0</v>
      </c>
      <c r="AD1606" s="127">
        <f>IF(E1606=1,VLOOKUP(Työfile_2024!D1606,'2015'!$F$12:$X$1887,19,FALSE),"-")</f>
        <v>0</v>
      </c>
      <c r="AI1606" s="127">
        <f>IF(E1606=1,VLOOKUP(Työfile_2024!D1606,'2015'!$F$12:$AB$1887,20,FALSE),"-")</f>
        <v>0</v>
      </c>
      <c r="AJ1606" s="127">
        <f>IF(E1606=1,VLOOKUP(Työfile_2024!D1606,'2015'!$F$12:$AB$1887,21,FALSE),"-")</f>
        <v>0</v>
      </c>
      <c r="AK1606" s="127">
        <f>IF(E1606=1,VLOOKUP(Työfile_2024!D1606,'2015'!$F$12:$AB$1887,22,FALSE),"-")</f>
        <v>0</v>
      </c>
      <c r="AL1606" s="127">
        <f>IF(E1606=1,VLOOKUP(Työfile_2024!D1606,'2015'!$F$12:$AB$1887,23,FALSE),"-")</f>
        <v>0</v>
      </c>
      <c r="AM1606" s="56">
        <f>VLOOKUP(Työfile_2024!D1606,Tmatkat_20km_tarkasteltava_verk!$C$2:$D$1804,2,FALSE)</f>
        <v>63</v>
      </c>
      <c r="AN1606" s="148">
        <f t="shared" si="408"/>
        <v>0.43227586349150687</v>
      </c>
      <c r="AO1606" s="178">
        <f>IF(E1606=1,VLOOKUP(Työfile_2024!D1606,'2015'!$F$12:$AC$1887,24,FALSE),"-")</f>
        <v>35</v>
      </c>
      <c r="AP1606" s="52">
        <f>VLOOKUP(D1606,Tarkasteltava_verkko_2024_harva!$E$2:$I$1804,5,FALSE)</f>
        <v>0</v>
      </c>
      <c r="AQ1606" s="52">
        <f>VLOOKUP(D1606,Tarkasteltava_verkko_2024_harva!$E$2:$I$1804,4,FALSE)</f>
        <v>0</v>
      </c>
      <c r="AR1606" s="148">
        <v>0</v>
      </c>
      <c r="AS1606" s="170">
        <f>IFERROR(VLOOKUP(C1606,'2015'!$C$12:$AG$1887,30,FALSE),"-")</f>
        <v>0</v>
      </c>
      <c r="AT1606" s="148">
        <v>0</v>
      </c>
      <c r="AU1606" s="170">
        <f>IFERROR(VLOOKUP(C1606,'2015'!$C$12:$AG$1887,31,FALSE),"-")</f>
        <v>0</v>
      </c>
      <c r="AV1606" s="106"/>
      <c r="AW1606" s="63">
        <f>IFERROR(VLOOKUP(C1606,Merkittävyysluokitus!$A$2:$J$1705,10,FALSE),"-")</f>
        <v>3</v>
      </c>
      <c r="AX1606" s="175">
        <f>IFERROR(VLOOKUP(C1606,Merkittävyysluokitus!$A$2:$J$1705,6,FALSE),"-")</f>
        <v>3.6181385024231179</v>
      </c>
      <c r="AY1606" s="175">
        <f>IFERROR(VLOOKUP(C1606,Merkittävyysluokitus!$A$2:$J$1705,7,FALSE),"-")</f>
        <v>0.71055413597875638</v>
      </c>
      <c r="AZ1606" s="175">
        <f>IFERROR(VLOOKUP(C1606,Merkittävyysluokitus!$A$2:$J$1705,8,FALSE),"-")</f>
        <v>2.4075843664443615</v>
      </c>
      <c r="BA1606" s="175">
        <f>IFERROR(VLOOKUP(C1606,Merkittävyysluokitus!$A$2:$J$1705,9,FALSE),"-")</f>
        <v>0.5</v>
      </c>
      <c r="BB1606" s="203"/>
      <c r="BC1606" s="203" t="str">
        <f t="shared" si="409"/>
        <v/>
      </c>
      <c r="BD1606" s="39" t="str">
        <f t="shared" si="422"/>
        <v>musta</v>
      </c>
      <c r="BE1606" s="68" t="str">
        <f t="shared" si="404"/>
        <v>musta</v>
      </c>
      <c r="BF1606" s="68" t="str">
        <f t="shared" si="405"/>
        <v>musta</v>
      </c>
      <c r="BG1606" s="68" t="str">
        <f t="shared" si="406"/>
        <v>musta</v>
      </c>
      <c r="BH1606" s="208" t="str">
        <f t="shared" si="407"/>
        <v>musta</v>
      </c>
      <c r="BI1606" s="39"/>
      <c r="BJ1606" s="39" t="str">
        <f>IF(F1606="ei löydy","uusi tie",IF(E1606=0,"tieosoite muuttunut",IF(E1606=1,VLOOKUP(D1606,'2015'!$F$12:$AL$1887,31,FALSE),"-")))</f>
        <v>musta</v>
      </c>
      <c r="BK1606" s="67" t="str">
        <f>IF(E1606=1,VLOOKUP(D1606,'2015'!$F$12:$AL$1887,32,FALSE),"-")</f>
        <v>musta</v>
      </c>
      <c r="BL1606" s="39" t="str">
        <f>IF(F1606="ei löydy","uusi tie",IF(E1606=0,"tieosoite muuttunut",IF(E1606=1,VLOOKUP(D1606,'2015'!$F$12:$AL$1887,33,FALSE),"-")))</f>
        <v>musta</v>
      </c>
      <c r="BM1606" s="39"/>
      <c r="BN1606" s="217" t="str">
        <f>VLOOKUP(D1606,'2015'!$F$12:$AL$1887,33,FALSE)</f>
        <v>musta</v>
      </c>
      <c r="BO1606" s="39"/>
      <c r="BP1606" s="115" t="s">
        <v>10</v>
      </c>
      <c r="BQ1606" s="30"/>
      <c r="BS1606" s="5"/>
      <c r="BU1606" s="37"/>
      <c r="BV1606" s="30" t="s">
        <v>10</v>
      </c>
      <c r="BX1606">
        <f>IF(E1606=1,VLOOKUP(D1606,'2015'!$F$12:$AX$1887,43,FALSE),"-")</f>
        <v>0</v>
      </c>
      <c r="BY1606">
        <f>IF(E1606=1,VLOOKUP(D1606,'2015'!$F$12:$AX$1887,44,FALSE),"-")</f>
        <v>0</v>
      </c>
      <c r="BZ1606">
        <f>IF(E1606=1,VLOOKUP(D1606,'2015'!$F$12:$AX$1887,45,FALSE),"-")</f>
        <v>0</v>
      </c>
      <c r="CA1606" s="31">
        <f t="shared" si="417"/>
        <v>0</v>
      </c>
      <c r="CB1606" s="31">
        <f t="shared" si="418"/>
        <v>0</v>
      </c>
      <c r="CC1606" s="31">
        <f t="shared" si="419"/>
        <v>0</v>
      </c>
      <c r="CD1606" s="31">
        <f t="shared" si="420"/>
        <v>0</v>
      </c>
      <c r="CE1606" s="31">
        <f t="shared" si="421"/>
        <v>0</v>
      </c>
      <c r="CO1606" s="32" t="s">
        <v>34</v>
      </c>
      <c r="CP1606" s="2" t="s">
        <v>35</v>
      </c>
    </row>
    <row r="1607" spans="1:94" ht="15.75" thickBot="1" x14ac:dyDescent="0.3">
      <c r="A1607" s="50"/>
      <c r="B1607" s="50"/>
      <c r="C1607" s="50" t="str">
        <f t="shared" si="410"/>
        <v>13873_2_3550</v>
      </c>
      <c r="D1607" s="51" t="str">
        <f t="shared" si="411"/>
        <v>13873_2</v>
      </c>
      <c r="E1607" s="224">
        <f>IFERROR(VLOOKUP(C1607,'2015'!$C$12:$D$1887,2,FALSE),0)</f>
        <v>1</v>
      </c>
      <c r="F1607" s="51">
        <f>IFERROR(K1607-IFERROR(VLOOKUP(D1607,'2015'!$F$12:$I$1887,4,FALSE),"ei löydy"),"ei löydy")</f>
        <v>0</v>
      </c>
      <c r="G1607" s="224">
        <f>IFERROR(VLOOKUP(Työfile_2024!C1607,Liikennemalli!$D$6:$G$1921,4,FALSE),0)</f>
        <v>1</v>
      </c>
      <c r="H1607" s="225">
        <f>K1607-IFERROR(VLOOKUP(Työfile_2024!D1607,Liikennemalli!$C$6:$H$1921,6,FALSE),"ei löydy")</f>
        <v>0</v>
      </c>
      <c r="I1607" s="80">
        <v>13873</v>
      </c>
      <c r="J1607" s="52">
        <v>2</v>
      </c>
      <c r="K1607" s="52">
        <v>3550</v>
      </c>
      <c r="L1607" s="53"/>
      <c r="M1607" s="54"/>
      <c r="N1607" s="54"/>
      <c r="O1607" s="54"/>
      <c r="P1607" s="54"/>
      <c r="Q1607" s="55"/>
      <c r="R1607" s="55"/>
      <c r="S1607" s="55"/>
      <c r="T1607" s="55"/>
      <c r="U1607" s="52"/>
      <c r="V1607" s="56">
        <v>32</v>
      </c>
      <c r="W1607" s="56">
        <v>1</v>
      </c>
      <c r="X1607" s="56">
        <v>31</v>
      </c>
      <c r="Y1607" s="56">
        <f>VLOOKUP(D1607,Liikennemalli24!$D$2:$F$1804,2,FALSE)</f>
        <v>2</v>
      </c>
      <c r="Z1607" s="57">
        <f>VLOOKUP(D1607,Liikennemalli24!$D$2:$F$1804,3,FALSE)</f>
        <v>1.4999999999999999E-2</v>
      </c>
      <c r="AA1607" s="178">
        <f>IF(G1607=1,VLOOKUP(C1607,Liikennemalli!$D$6:$H$1921,2,FALSE),"-")</f>
        <v>7.9421502358172402</v>
      </c>
      <c r="AB1607" s="197">
        <f>IF(G1607=1,VLOOKUP(C1607,Liikennemalli!$D$6:$H$1921,3,FALSE),"-")</f>
        <v>0.30072975525221202</v>
      </c>
      <c r="AC1607" s="134">
        <f>IF(E1607=1,VLOOKUP(Työfile_2024!D1607,'2015'!$F$12:$X$1887,18,FALSE),"-")</f>
        <v>0</v>
      </c>
      <c r="AD1607" s="127">
        <f>IF(E1607=1,VLOOKUP(Työfile_2024!D1607,'2015'!$F$12:$X$1887,19,FALSE),"-")</f>
        <v>0</v>
      </c>
      <c r="AI1607" s="127">
        <f>IF(E1607=1,VLOOKUP(Työfile_2024!D1607,'2015'!$F$12:$AB$1887,20,FALSE),"-")</f>
        <v>0</v>
      </c>
      <c r="AJ1607" s="127">
        <f>IF(E1607=1,VLOOKUP(Työfile_2024!D1607,'2015'!$F$12:$AB$1887,21,FALSE),"-")</f>
        <v>0</v>
      </c>
      <c r="AK1607" s="127">
        <f>IF(E1607=1,VLOOKUP(Työfile_2024!D1607,'2015'!$F$12:$AB$1887,22,FALSE),"-")</f>
        <v>0</v>
      </c>
      <c r="AL1607" s="127">
        <f>IF(E1607=1,VLOOKUP(Työfile_2024!D1607,'2015'!$F$12:$AB$1887,23,FALSE),"-")</f>
        <v>0</v>
      </c>
      <c r="AM1607" s="56">
        <f>VLOOKUP(Työfile_2024!D1607,Tmatkat_20km_tarkasteltava_verk!$C$2:$D$1804,2,FALSE)</f>
        <v>6</v>
      </c>
      <c r="AN1607" s="148">
        <f t="shared" si="408"/>
        <v>0.1875</v>
      </c>
      <c r="AO1607" s="178">
        <f>IF(E1607=1,VLOOKUP(Työfile_2024!D1607,'2015'!$F$12:$AC$1887,24,FALSE),"-")</f>
        <v>23</v>
      </c>
      <c r="AP1607" s="52">
        <f>VLOOKUP(D1607,Tarkasteltava_verkko_2024_harva!$E$2:$I$1804,5,FALSE)</f>
        <v>0</v>
      </c>
      <c r="AQ1607" s="52">
        <f>VLOOKUP(D1607,Tarkasteltava_verkko_2024_harva!$E$2:$I$1804,4,FALSE)</f>
        <v>0</v>
      </c>
      <c r="AR1607" s="148">
        <v>0</v>
      </c>
      <c r="AS1607" s="170">
        <f>IFERROR(VLOOKUP(C1607,'2015'!$C$12:$AG$1887,30,FALSE),"-")</f>
        <v>0</v>
      </c>
      <c r="AT1607" s="148">
        <v>0</v>
      </c>
      <c r="AU1607" s="170">
        <f>IFERROR(VLOOKUP(C1607,'2015'!$C$12:$AG$1887,31,FALSE),"-")</f>
        <v>0</v>
      </c>
      <c r="AV1607" s="106"/>
      <c r="AW1607" s="63">
        <f>IFERROR(VLOOKUP(C1607,Merkittävyysluokitus!$A$2:$J$1705,10,FALSE),"-")</f>
        <v>4</v>
      </c>
      <c r="AX1607" s="175">
        <f>IFERROR(VLOOKUP(C1607,Merkittävyysluokitus!$A$2:$J$1705,6,FALSE),"-")</f>
        <v>2.2208325722983258</v>
      </c>
      <c r="AY1607" s="175">
        <f>IFERROR(VLOOKUP(C1607,Merkittävyysluokitus!$A$2:$J$1705,7,FALSE),"-")</f>
        <v>0.14266666666666666</v>
      </c>
      <c r="AZ1607" s="175">
        <f>IFERROR(VLOOKUP(C1607,Merkittävyysluokitus!$A$2:$J$1705,8,FALSE),"-")</f>
        <v>1.578165905631659</v>
      </c>
      <c r="BA1607" s="175">
        <f>IFERROR(VLOOKUP(C1607,Merkittävyysluokitus!$A$2:$J$1705,9,FALSE),"-")</f>
        <v>0.5</v>
      </c>
      <c r="BB1607" s="203"/>
      <c r="BC1607" s="203" t="str">
        <f t="shared" si="409"/>
        <v/>
      </c>
      <c r="BD1607" s="39" t="str">
        <f t="shared" si="422"/>
        <v>musta</v>
      </c>
      <c r="BE1607" s="68" t="str">
        <f t="shared" si="404"/>
        <v>musta</v>
      </c>
      <c r="BF1607" s="68" t="str">
        <f t="shared" si="405"/>
        <v>musta</v>
      </c>
      <c r="BG1607" s="68" t="str">
        <f t="shared" si="406"/>
        <v>musta</v>
      </c>
      <c r="BH1607" s="208" t="str">
        <f t="shared" si="407"/>
        <v>musta</v>
      </c>
      <c r="BI1607" s="39"/>
      <c r="BJ1607" s="39" t="str">
        <f>IF(F1607="ei löydy","uusi tie",IF(E1607=0,"tieosoite muuttunut",IF(E1607=1,VLOOKUP(D1607,'2015'!$F$12:$AL$1887,31,FALSE),"-")))</f>
        <v>musta</v>
      </c>
      <c r="BK1607" s="67" t="str">
        <f>IF(E1607=1,VLOOKUP(D1607,'2015'!$F$12:$AL$1887,32,FALSE),"-")</f>
        <v>musta</v>
      </c>
      <c r="BL1607" s="39" t="str">
        <f>IF(F1607="ei löydy","uusi tie",IF(E1607=0,"tieosoite muuttunut",IF(E1607=1,VLOOKUP(D1607,'2015'!$F$12:$AL$1887,33,FALSE),"-")))</f>
        <v>musta</v>
      </c>
      <c r="BM1607" s="39"/>
      <c r="BN1607" s="217" t="str">
        <f>VLOOKUP(D1607,'2015'!$F$12:$AL$1887,33,FALSE)</f>
        <v>musta</v>
      </c>
      <c r="BO1607" s="39"/>
      <c r="BP1607" s="115" t="s">
        <v>10</v>
      </c>
      <c r="BQ1607" s="30"/>
      <c r="BS1607" s="5"/>
      <c r="BU1607" s="37"/>
      <c r="BV1607" s="30" t="s">
        <v>10</v>
      </c>
      <c r="BX1607">
        <f>IF(E1607=1,VLOOKUP(D1607,'2015'!$F$12:$AX$1887,43,FALSE),"-")</f>
        <v>0</v>
      </c>
      <c r="BY1607">
        <f>IF(E1607=1,VLOOKUP(D1607,'2015'!$F$12:$AX$1887,44,FALSE),"-")</f>
        <v>0</v>
      </c>
      <c r="BZ1607">
        <f>IF(E1607=1,VLOOKUP(D1607,'2015'!$F$12:$AX$1887,45,FALSE),"-")</f>
        <v>0</v>
      </c>
      <c r="CA1607" s="31">
        <f t="shared" si="417"/>
        <v>0</v>
      </c>
      <c r="CB1607" s="31">
        <f t="shared" si="418"/>
        <v>0</v>
      </c>
      <c r="CC1607" s="31">
        <f t="shared" si="419"/>
        <v>0</v>
      </c>
      <c r="CD1607" s="31">
        <f t="shared" si="420"/>
        <v>0</v>
      </c>
      <c r="CE1607" s="31">
        <f t="shared" si="421"/>
        <v>0</v>
      </c>
      <c r="CO1607" s="2" t="s">
        <v>35</v>
      </c>
      <c r="CP1607" s="2" t="s">
        <v>35</v>
      </c>
    </row>
    <row r="1608" spans="1:94" ht="15.75" thickBot="1" x14ac:dyDescent="0.3">
      <c r="A1608" s="50"/>
      <c r="B1608" s="50"/>
      <c r="C1608" s="50" t="str">
        <f t="shared" si="410"/>
        <v>13873_3_5867</v>
      </c>
      <c r="D1608" s="51" t="str">
        <f t="shared" si="411"/>
        <v>13873_3</v>
      </c>
      <c r="E1608" s="224">
        <f>IFERROR(VLOOKUP(C1608,'2015'!$C$12:$D$1887,2,FALSE),0)</f>
        <v>1</v>
      </c>
      <c r="F1608" s="51">
        <f>IFERROR(K1608-IFERROR(VLOOKUP(D1608,'2015'!$F$12:$I$1887,4,FALSE),"ei löydy"),"ei löydy")</f>
        <v>0</v>
      </c>
      <c r="G1608" s="224">
        <f>IFERROR(VLOOKUP(Työfile_2024!C1608,Liikennemalli!$D$6:$G$1921,4,FALSE),0)</f>
        <v>1</v>
      </c>
      <c r="H1608" s="225">
        <f>K1608-IFERROR(VLOOKUP(Työfile_2024!D1608,Liikennemalli!$C$6:$H$1921,6,FALSE),"ei löydy")</f>
        <v>0</v>
      </c>
      <c r="I1608" s="80">
        <v>13873</v>
      </c>
      <c r="J1608" s="52">
        <v>3</v>
      </c>
      <c r="K1608" s="52">
        <v>5867</v>
      </c>
      <c r="L1608" s="53"/>
      <c r="M1608" s="54"/>
      <c r="N1608" s="54"/>
      <c r="O1608" s="54"/>
      <c r="P1608" s="54"/>
      <c r="Q1608" s="55"/>
      <c r="R1608" s="55"/>
      <c r="S1608" s="55"/>
      <c r="T1608" s="55"/>
      <c r="U1608" s="52"/>
      <c r="V1608" s="56">
        <v>32</v>
      </c>
      <c r="W1608" s="56">
        <v>1</v>
      </c>
      <c r="X1608" s="56">
        <v>31</v>
      </c>
      <c r="Y1608" s="56">
        <f>VLOOKUP(D1608,Liikennemalli24!$D$2:$F$1804,2,FALSE)</f>
        <v>35</v>
      </c>
      <c r="Z1608" s="57">
        <f>VLOOKUP(D1608,Liikennemalli24!$D$2:$F$1804,3,FALSE)</f>
        <v>6.2E-2</v>
      </c>
      <c r="AA1608" s="178">
        <f>IF(G1608=1,VLOOKUP(C1608,Liikennemalli!$D$6:$H$1921,2,FALSE),"-")</f>
        <v>27.017442878361599</v>
      </c>
      <c r="AB1608" s="197">
        <f>IF(G1608=1,VLOOKUP(C1608,Liikennemalli!$D$6:$H$1921,3,FALSE),"-")</f>
        <v>0.379367701158139</v>
      </c>
      <c r="AC1608" s="134">
        <f>IF(E1608=1,VLOOKUP(Työfile_2024!D1608,'2015'!$F$12:$X$1887,18,FALSE),"-")</f>
        <v>0</v>
      </c>
      <c r="AD1608" s="127">
        <f>IF(E1608=1,VLOOKUP(Työfile_2024!D1608,'2015'!$F$12:$X$1887,19,FALSE),"-")</f>
        <v>0</v>
      </c>
      <c r="AI1608" s="127">
        <f>IF(E1608=1,VLOOKUP(Työfile_2024!D1608,'2015'!$F$12:$AB$1887,20,FALSE),"-")</f>
        <v>0</v>
      </c>
      <c r="AJ1608" s="127">
        <f>IF(E1608=1,VLOOKUP(Työfile_2024!D1608,'2015'!$F$12:$AB$1887,21,FALSE),"-")</f>
        <v>0</v>
      </c>
      <c r="AK1608" s="127">
        <f>IF(E1608=1,VLOOKUP(Työfile_2024!D1608,'2015'!$F$12:$AB$1887,22,FALSE),"-")</f>
        <v>0</v>
      </c>
      <c r="AL1608" s="127">
        <f>IF(E1608=1,VLOOKUP(Työfile_2024!D1608,'2015'!$F$12:$AB$1887,23,FALSE),"-")</f>
        <v>0</v>
      </c>
      <c r="AM1608" s="56">
        <f>VLOOKUP(Työfile_2024!D1608,Tmatkat_20km_tarkasteltava_verk!$C$2:$D$1804,2,FALSE)</f>
        <v>15</v>
      </c>
      <c r="AN1608" s="148">
        <f t="shared" si="408"/>
        <v>0.46875</v>
      </c>
      <c r="AO1608" s="178">
        <f>IF(E1608=1,VLOOKUP(Työfile_2024!D1608,'2015'!$F$12:$AC$1887,24,FALSE),"-")</f>
        <v>35</v>
      </c>
      <c r="AP1608" s="52">
        <f>VLOOKUP(D1608,Tarkasteltava_verkko_2024_harva!$E$2:$I$1804,5,FALSE)</f>
        <v>0</v>
      </c>
      <c r="AQ1608" s="52">
        <f>VLOOKUP(D1608,Tarkasteltava_verkko_2024_harva!$E$2:$I$1804,4,FALSE)</f>
        <v>0</v>
      </c>
      <c r="AR1608" s="148">
        <v>0</v>
      </c>
      <c r="AS1608" s="170">
        <f>IFERROR(VLOOKUP(C1608,'2015'!$C$12:$AG$1887,30,FALSE),"-")</f>
        <v>0</v>
      </c>
      <c r="AT1608" s="148">
        <v>0</v>
      </c>
      <c r="AU1608" s="170">
        <f>IFERROR(VLOOKUP(C1608,'2015'!$C$12:$AG$1887,31,FALSE),"-")</f>
        <v>0</v>
      </c>
      <c r="AV1608" s="106"/>
      <c r="AW1608" s="63">
        <f>IFERROR(VLOOKUP(C1608,Merkittävyysluokitus!$A$2:$J$1705,10,FALSE),"-")</f>
        <v>4</v>
      </c>
      <c r="AX1608" s="175">
        <f>IFERROR(VLOOKUP(C1608,Merkittävyysluokitus!$A$2:$J$1705,6,FALSE),"-")</f>
        <v>1.7787549467275494</v>
      </c>
      <c r="AY1608" s="175">
        <f>IFERROR(VLOOKUP(C1608,Merkittävyysluokitus!$A$2:$J$1705,7,FALSE),"-")</f>
        <v>0.17266666666666666</v>
      </c>
      <c r="AZ1608" s="175">
        <f>IFERROR(VLOOKUP(C1608,Merkittävyysluokitus!$A$2:$J$1705,8,FALSE),"-")</f>
        <v>1.1060882800608827</v>
      </c>
      <c r="BA1608" s="175">
        <f>IFERROR(VLOOKUP(C1608,Merkittävyysluokitus!$A$2:$J$1705,9,FALSE),"-")</f>
        <v>0.5</v>
      </c>
      <c r="BB1608" s="203"/>
      <c r="BC1608" s="203" t="str">
        <f t="shared" si="409"/>
        <v/>
      </c>
      <c r="BD1608" s="39" t="str">
        <f t="shared" si="422"/>
        <v>musta</v>
      </c>
      <c r="BE1608" s="68" t="str">
        <f t="shared" si="404"/>
        <v>musta</v>
      </c>
      <c r="BF1608" s="68" t="str">
        <f t="shared" si="405"/>
        <v>musta</v>
      </c>
      <c r="BG1608" s="68" t="str">
        <f t="shared" si="406"/>
        <v>musta</v>
      </c>
      <c r="BH1608" s="208" t="str">
        <f t="shared" si="407"/>
        <v>musta</v>
      </c>
      <c r="BI1608" s="39"/>
      <c r="BJ1608" s="39" t="str">
        <f>IF(F1608="ei löydy","uusi tie",IF(E1608=0,"tieosoite muuttunut",IF(E1608=1,VLOOKUP(D1608,'2015'!$F$12:$AL$1887,31,FALSE),"-")))</f>
        <v>musta</v>
      </c>
      <c r="BK1608" s="67" t="str">
        <f>IF(E1608=1,VLOOKUP(D1608,'2015'!$F$12:$AL$1887,32,FALSE),"-")</f>
        <v>musta</v>
      </c>
      <c r="BL1608" s="39" t="str">
        <f>IF(F1608="ei löydy","uusi tie",IF(E1608=0,"tieosoite muuttunut",IF(E1608=1,VLOOKUP(D1608,'2015'!$F$12:$AL$1887,33,FALSE),"-")))</f>
        <v>musta</v>
      </c>
      <c r="BM1608" s="39"/>
      <c r="BN1608" s="217" t="str">
        <f>VLOOKUP(D1608,'2015'!$F$12:$AL$1887,33,FALSE)</f>
        <v>musta</v>
      </c>
      <c r="BO1608" s="39"/>
      <c r="BP1608" s="115" t="s">
        <v>10</v>
      </c>
      <c r="BQ1608" s="30"/>
      <c r="BS1608" s="5"/>
      <c r="BU1608" s="37"/>
      <c r="BV1608" s="30" t="s">
        <v>10</v>
      </c>
      <c r="BX1608">
        <f>IF(E1608=1,VLOOKUP(D1608,'2015'!$F$12:$AX$1887,43,FALSE),"-")</f>
        <v>0</v>
      </c>
      <c r="BY1608">
        <f>IF(E1608=1,VLOOKUP(D1608,'2015'!$F$12:$AX$1887,44,FALSE),"-")</f>
        <v>0</v>
      </c>
      <c r="BZ1608">
        <f>IF(E1608=1,VLOOKUP(D1608,'2015'!$F$12:$AX$1887,45,FALSE),"-")</f>
        <v>0</v>
      </c>
      <c r="CA1608" s="31">
        <f t="shared" si="417"/>
        <v>0</v>
      </c>
      <c r="CB1608" s="31">
        <f t="shared" si="418"/>
        <v>0</v>
      </c>
      <c r="CC1608" s="31">
        <f t="shared" si="419"/>
        <v>0</v>
      </c>
      <c r="CD1608" s="31">
        <f t="shared" si="420"/>
        <v>0</v>
      </c>
      <c r="CE1608" s="31">
        <f t="shared" si="421"/>
        <v>0</v>
      </c>
      <c r="CO1608" s="2" t="s">
        <v>35</v>
      </c>
      <c r="CP1608" s="2" t="s">
        <v>35</v>
      </c>
    </row>
    <row r="1609" spans="1:94" ht="15.75" thickBot="1" x14ac:dyDescent="0.3">
      <c r="A1609" s="50"/>
      <c r="B1609" s="50"/>
      <c r="C1609" s="50" t="str">
        <f t="shared" si="410"/>
        <v>13874_1_3576</v>
      </c>
      <c r="D1609" s="51" t="str">
        <f t="shared" si="411"/>
        <v>13874_1</v>
      </c>
      <c r="E1609" s="224">
        <f>IFERROR(VLOOKUP(C1609,'2015'!$C$12:$D$1887,2,FALSE),0)</f>
        <v>1</v>
      </c>
      <c r="F1609" s="51">
        <f>IFERROR(K1609-IFERROR(VLOOKUP(D1609,'2015'!$F$12:$I$1887,4,FALSE),"ei löydy"),"ei löydy")</f>
        <v>0</v>
      </c>
      <c r="G1609" s="224">
        <f>IFERROR(VLOOKUP(Työfile_2024!C1609,Liikennemalli!$D$6:$G$1921,4,FALSE),0)</f>
        <v>1</v>
      </c>
      <c r="H1609" s="225">
        <f>K1609-IFERROR(VLOOKUP(Työfile_2024!D1609,Liikennemalli!$C$6:$H$1921,6,FALSE),"ei löydy")</f>
        <v>0</v>
      </c>
      <c r="I1609" s="80">
        <v>13874</v>
      </c>
      <c r="J1609" s="52">
        <v>1</v>
      </c>
      <c r="K1609" s="52">
        <v>3576</v>
      </c>
      <c r="L1609" s="53"/>
      <c r="M1609" s="54"/>
      <c r="N1609" s="54"/>
      <c r="O1609" s="54"/>
      <c r="P1609" s="54"/>
      <c r="Q1609" s="55"/>
      <c r="R1609" s="55"/>
      <c r="S1609" s="55"/>
      <c r="T1609" s="55"/>
      <c r="U1609" s="52"/>
      <c r="V1609" s="56">
        <v>46</v>
      </c>
      <c r="W1609" s="56">
        <v>5</v>
      </c>
      <c r="X1609" s="56">
        <v>52</v>
      </c>
      <c r="Y1609" s="56">
        <f>VLOOKUP(D1609,Liikennemalli24!$D$2:$F$1804,2,FALSE)</f>
        <v>40</v>
      </c>
      <c r="Z1609" s="57">
        <f>VLOOKUP(D1609,Liikennemalli24!$D$2:$F$1804,3,FALSE)</f>
        <v>0.09</v>
      </c>
      <c r="AA1609" s="178">
        <f>IF(G1609=1,VLOOKUP(C1609,Liikennemalli!$D$6:$H$1921,2,FALSE),"-")</f>
        <v>13.7848366640332</v>
      </c>
      <c r="AB1609" s="197">
        <f>IF(G1609=1,VLOOKUP(C1609,Liikennemalli!$D$6:$H$1921,3,FALSE),"-")</f>
        <v>0.28733588787791198</v>
      </c>
      <c r="AC1609" s="134">
        <f>IF(E1609=1,VLOOKUP(Työfile_2024!D1609,'2015'!$F$12:$X$1887,18,FALSE),"-")</f>
        <v>0</v>
      </c>
      <c r="AD1609" s="127">
        <f>IF(E1609=1,VLOOKUP(Työfile_2024!D1609,'2015'!$F$12:$X$1887,19,FALSE),"-")</f>
        <v>0</v>
      </c>
      <c r="AI1609" s="127">
        <f>IF(E1609=1,VLOOKUP(Työfile_2024!D1609,'2015'!$F$12:$AB$1887,20,FALSE),"-")</f>
        <v>0</v>
      </c>
      <c r="AJ1609" s="127">
        <f>IF(E1609=1,VLOOKUP(Työfile_2024!D1609,'2015'!$F$12:$AB$1887,21,FALSE),"-")</f>
        <v>0</v>
      </c>
      <c r="AK1609" s="127">
        <f>IF(E1609=1,VLOOKUP(Työfile_2024!D1609,'2015'!$F$12:$AB$1887,22,FALSE),"-")</f>
        <v>0</v>
      </c>
      <c r="AL1609" s="127">
        <f>IF(E1609=1,VLOOKUP(Työfile_2024!D1609,'2015'!$F$12:$AB$1887,23,FALSE),"-")</f>
        <v>0</v>
      </c>
      <c r="AM1609" s="56">
        <f>VLOOKUP(Työfile_2024!D1609,Tmatkat_20km_tarkasteltava_verk!$C$2:$D$1804,2,FALSE)</f>
        <v>4</v>
      </c>
      <c r="AN1609" s="148">
        <f t="shared" si="408"/>
        <v>8.6956521739130432E-2</v>
      </c>
      <c r="AO1609" s="178">
        <f>IF(E1609=1,VLOOKUP(Työfile_2024!D1609,'2015'!$F$12:$AC$1887,24,FALSE),"-")</f>
        <v>11</v>
      </c>
      <c r="AP1609" s="52">
        <f>VLOOKUP(D1609,Tarkasteltava_verkko_2024_harva!$E$2:$I$1804,5,FALSE)</f>
        <v>0</v>
      </c>
      <c r="AQ1609" s="52">
        <f>VLOOKUP(D1609,Tarkasteltava_verkko_2024_harva!$E$2:$I$1804,4,FALSE)</f>
        <v>0</v>
      </c>
      <c r="AR1609" s="148">
        <v>0</v>
      </c>
      <c r="AS1609" s="170">
        <f>IFERROR(VLOOKUP(C1609,'2015'!$C$12:$AG$1887,30,FALSE),"-")</f>
        <v>0</v>
      </c>
      <c r="AT1609" s="148">
        <v>0</v>
      </c>
      <c r="AU1609" s="170">
        <f>IFERROR(VLOOKUP(C1609,'2015'!$C$12:$AG$1887,31,FALSE),"-")</f>
        <v>0</v>
      </c>
      <c r="AV1609" s="106"/>
      <c r="AW1609" s="63">
        <f>IFERROR(VLOOKUP(C1609,Merkittävyysluokitus!$A$2:$J$1705,10,FALSE),"-")</f>
        <v>4</v>
      </c>
      <c r="AX1609" s="175">
        <f>IFERROR(VLOOKUP(C1609,Merkittävyysluokitus!$A$2:$J$1705,6,FALSE),"-")</f>
        <v>2.1592404870624047</v>
      </c>
      <c r="AY1609" s="175">
        <f>IFERROR(VLOOKUP(C1609,Merkittävyysluokitus!$A$2:$J$1705,7,FALSE),"-")</f>
        <v>0.16133333333333333</v>
      </c>
      <c r="AZ1609" s="175">
        <f>IFERROR(VLOOKUP(C1609,Merkittävyysluokitus!$A$2:$J$1705,8,FALSE),"-")</f>
        <v>1.6645738203957381</v>
      </c>
      <c r="BA1609" s="175">
        <f>IFERROR(VLOOKUP(C1609,Merkittävyysluokitus!$A$2:$J$1705,9,FALSE),"-")</f>
        <v>0.33333333333333331</v>
      </c>
      <c r="BB1609" s="203"/>
      <c r="BC1609" s="203" t="str">
        <f t="shared" si="409"/>
        <v/>
      </c>
      <c r="BD1609" s="39" t="str">
        <f t="shared" si="422"/>
        <v>musta</v>
      </c>
      <c r="BE1609" s="68" t="str">
        <f t="shared" si="404"/>
        <v>musta</v>
      </c>
      <c r="BF1609" s="68" t="str">
        <f t="shared" si="405"/>
        <v>musta</v>
      </c>
      <c r="BG1609" s="68" t="str">
        <f t="shared" si="406"/>
        <v>musta</v>
      </c>
      <c r="BH1609" s="208" t="str">
        <f t="shared" si="407"/>
        <v>musta</v>
      </c>
      <c r="BI1609" s="39"/>
      <c r="BJ1609" s="39" t="str">
        <f>IF(F1609="ei löydy","uusi tie",IF(E1609=0,"tieosoite muuttunut",IF(E1609=1,VLOOKUP(D1609,'2015'!$F$12:$AL$1887,31,FALSE),"-")))</f>
        <v>musta</v>
      </c>
      <c r="BK1609" s="67" t="str">
        <f>IF(E1609=1,VLOOKUP(D1609,'2015'!$F$12:$AL$1887,32,FALSE),"-")</f>
        <v>musta</v>
      </c>
      <c r="BL1609" s="39" t="str">
        <f>IF(F1609="ei löydy","uusi tie",IF(E1609=0,"tieosoite muuttunut",IF(E1609=1,VLOOKUP(D1609,'2015'!$F$12:$AL$1887,33,FALSE),"-")))</f>
        <v>musta</v>
      </c>
      <c r="BM1609" s="39"/>
      <c r="BN1609" s="217" t="str">
        <f>VLOOKUP(D1609,'2015'!$F$12:$AL$1887,33,FALSE)</f>
        <v>musta</v>
      </c>
      <c r="BO1609" s="39"/>
      <c r="BP1609" s="115" t="s">
        <v>10</v>
      </c>
      <c r="BQ1609" s="30"/>
      <c r="BS1609" s="5"/>
      <c r="BU1609" s="37"/>
      <c r="BV1609" s="30" t="s">
        <v>10</v>
      </c>
      <c r="BX1609">
        <f>IF(E1609=1,VLOOKUP(D1609,'2015'!$F$12:$AX$1887,43,FALSE),"-")</f>
        <v>0</v>
      </c>
      <c r="BY1609">
        <f>IF(E1609=1,VLOOKUP(D1609,'2015'!$F$12:$AX$1887,44,FALSE),"-")</f>
        <v>0</v>
      </c>
      <c r="BZ1609">
        <f>IF(E1609=1,VLOOKUP(D1609,'2015'!$F$12:$AX$1887,45,FALSE),"-")</f>
        <v>0</v>
      </c>
      <c r="CA1609" s="31">
        <f t="shared" si="417"/>
        <v>0</v>
      </c>
      <c r="CB1609" s="31">
        <f t="shared" si="418"/>
        <v>0</v>
      </c>
      <c r="CC1609" s="31">
        <f t="shared" si="419"/>
        <v>0</v>
      </c>
      <c r="CD1609" s="31">
        <f t="shared" si="420"/>
        <v>0</v>
      </c>
      <c r="CE1609" s="31">
        <f t="shared" si="421"/>
        <v>0</v>
      </c>
      <c r="CO1609" s="2" t="s">
        <v>35</v>
      </c>
      <c r="CP1609" s="2" t="s">
        <v>35</v>
      </c>
    </row>
    <row r="1610" spans="1:94" ht="15.75" thickBot="1" x14ac:dyDescent="0.3">
      <c r="A1610" s="50"/>
      <c r="B1610" s="50"/>
      <c r="C1610" s="50" t="str">
        <f t="shared" si="410"/>
        <v>13877_1_4515</v>
      </c>
      <c r="D1610" s="51" t="str">
        <f t="shared" si="411"/>
        <v>13877_1</v>
      </c>
      <c r="E1610" s="224">
        <f>IFERROR(VLOOKUP(C1610,'2015'!$C$12:$D$1887,2,FALSE),0)</f>
        <v>1</v>
      </c>
      <c r="F1610" s="51">
        <f>IFERROR(K1610-IFERROR(VLOOKUP(D1610,'2015'!$F$12:$I$1887,4,FALSE),"ei löydy"),"ei löydy")</f>
        <v>0</v>
      </c>
      <c r="G1610" s="224">
        <f>IFERROR(VLOOKUP(Työfile_2024!C1610,Liikennemalli!$D$6:$G$1921,4,FALSE),0)</f>
        <v>1</v>
      </c>
      <c r="H1610" s="225">
        <f>K1610-IFERROR(VLOOKUP(Työfile_2024!D1610,Liikennemalli!$C$6:$H$1921,6,FALSE),"ei löydy")</f>
        <v>0</v>
      </c>
      <c r="I1610" s="80">
        <v>13877</v>
      </c>
      <c r="J1610" s="52">
        <v>1</v>
      </c>
      <c r="K1610" s="52">
        <v>4515</v>
      </c>
      <c r="L1610" s="53"/>
      <c r="M1610" s="54"/>
      <c r="N1610" s="54"/>
      <c r="O1610" s="54"/>
      <c r="P1610" s="54"/>
      <c r="Q1610" s="55"/>
      <c r="R1610" s="55"/>
      <c r="S1610" s="55"/>
      <c r="T1610" s="55"/>
      <c r="U1610" s="52"/>
      <c r="V1610" s="56">
        <v>66</v>
      </c>
      <c r="W1610" s="56">
        <v>3</v>
      </c>
      <c r="X1610" s="56">
        <v>60</v>
      </c>
      <c r="Y1610" s="56">
        <f>VLOOKUP(D1610,Liikennemalli24!$D$2:$F$1804,2,FALSE)</f>
        <v>1</v>
      </c>
      <c r="Z1610" s="57">
        <f>VLOOKUP(D1610,Liikennemalli24!$D$2:$F$1804,3,FALSE)</f>
        <v>5.6000000000000001E-2</v>
      </c>
      <c r="AA1610" s="178">
        <f>IF(G1610=1,VLOOKUP(C1610,Liikennemalli!$D$6:$H$1921,2,FALSE),"-")</f>
        <v>9.5347451712004698</v>
      </c>
      <c r="AB1610" s="197">
        <f>IF(G1610=1,VLOOKUP(C1610,Liikennemalli!$D$6:$H$1921,3,FALSE),"-")</f>
        <v>0.29154037970232199</v>
      </c>
      <c r="AC1610" s="134">
        <f>IF(E1610=1,VLOOKUP(Työfile_2024!D1610,'2015'!$F$12:$X$1887,18,FALSE),"-")</f>
        <v>0</v>
      </c>
      <c r="AD1610" s="127">
        <f>IF(E1610=1,VLOOKUP(Työfile_2024!D1610,'2015'!$F$12:$X$1887,19,FALSE),"-")</f>
        <v>0</v>
      </c>
      <c r="AI1610" s="127">
        <f>IF(E1610=1,VLOOKUP(Työfile_2024!D1610,'2015'!$F$12:$AB$1887,20,FALSE),"-")</f>
        <v>0</v>
      </c>
      <c r="AJ1610" s="127">
        <f>IF(E1610=1,VLOOKUP(Työfile_2024!D1610,'2015'!$F$12:$AB$1887,21,FALSE),"-")</f>
        <v>0</v>
      </c>
      <c r="AK1610" s="127">
        <f>IF(E1610=1,VLOOKUP(Työfile_2024!D1610,'2015'!$F$12:$AB$1887,22,FALSE),"-")</f>
        <v>0</v>
      </c>
      <c r="AL1610" s="127">
        <f>IF(E1610=1,VLOOKUP(Työfile_2024!D1610,'2015'!$F$12:$AB$1887,23,FALSE),"-")</f>
        <v>0</v>
      </c>
      <c r="AM1610" s="56">
        <f>VLOOKUP(Työfile_2024!D1610,Tmatkat_20km_tarkasteltava_verk!$C$2:$D$1804,2,FALSE)</f>
        <v>6</v>
      </c>
      <c r="AN1610" s="148">
        <f t="shared" si="408"/>
        <v>9.0909090909090912E-2</v>
      </c>
      <c r="AO1610" s="178">
        <f>IF(E1610=1,VLOOKUP(Työfile_2024!D1610,'2015'!$F$12:$AC$1887,24,FALSE),"-")</f>
        <v>9</v>
      </c>
      <c r="AP1610" s="52">
        <f>VLOOKUP(D1610,Tarkasteltava_verkko_2024_harva!$E$2:$I$1804,5,FALSE)</f>
        <v>0</v>
      </c>
      <c r="AQ1610" s="52">
        <f>VLOOKUP(D1610,Tarkasteltava_verkko_2024_harva!$E$2:$I$1804,4,FALSE)</f>
        <v>0</v>
      </c>
      <c r="AR1610" s="148">
        <v>0</v>
      </c>
      <c r="AS1610" s="170">
        <f>IFERROR(VLOOKUP(C1610,'2015'!$C$12:$AG$1887,30,FALSE),"-")</f>
        <v>0</v>
      </c>
      <c r="AT1610" s="148">
        <v>0</v>
      </c>
      <c r="AU1610" s="170">
        <f>IFERROR(VLOOKUP(C1610,'2015'!$C$12:$AG$1887,31,FALSE),"-")</f>
        <v>0</v>
      </c>
      <c r="AV1610" s="106"/>
      <c r="AW1610" s="63">
        <f>IFERROR(VLOOKUP(C1610,Merkittävyysluokitus!$A$2:$J$1705,10,FALSE),"-")</f>
        <v>4</v>
      </c>
      <c r="AX1610" s="175">
        <f>IFERROR(VLOOKUP(C1610,Merkittävyysluokitus!$A$2:$J$1705,6,FALSE),"-")</f>
        <v>2.0927108066971076</v>
      </c>
      <c r="AY1610" s="175">
        <f>IFERROR(VLOOKUP(C1610,Merkittävyysluokitus!$A$2:$J$1705,7,FALSE),"-")</f>
        <v>0.23466666666666663</v>
      </c>
      <c r="AZ1610" s="175">
        <f>IFERROR(VLOOKUP(C1610,Merkittävyysluokitus!$A$2:$J$1705,8,FALSE),"-")</f>
        <v>1.3580441400304413</v>
      </c>
      <c r="BA1610" s="175">
        <f>IFERROR(VLOOKUP(C1610,Merkittävyysluokitus!$A$2:$J$1705,9,FALSE),"-")</f>
        <v>0.5</v>
      </c>
      <c r="BB1610" s="203"/>
      <c r="BC1610" s="203" t="str">
        <f t="shared" si="409"/>
        <v/>
      </c>
      <c r="BD1610" s="39" t="str">
        <f t="shared" si="422"/>
        <v>musta</v>
      </c>
      <c r="BE1610" s="68" t="str">
        <f t="shared" si="404"/>
        <v>musta</v>
      </c>
      <c r="BF1610" s="68" t="str">
        <f t="shared" si="405"/>
        <v>musta</v>
      </c>
      <c r="BG1610" s="68" t="str">
        <f t="shared" si="406"/>
        <v>musta</v>
      </c>
      <c r="BH1610" s="208" t="str">
        <f t="shared" si="407"/>
        <v>musta</v>
      </c>
      <c r="BI1610" s="39"/>
      <c r="BJ1610" s="39" t="str">
        <f>IF(F1610="ei löydy","uusi tie",IF(E1610=0,"tieosoite muuttunut",IF(E1610=1,VLOOKUP(D1610,'2015'!$F$12:$AL$1887,31,FALSE),"-")))</f>
        <v>musta</v>
      </c>
      <c r="BK1610" s="67" t="str">
        <f>IF(E1610=1,VLOOKUP(D1610,'2015'!$F$12:$AL$1887,32,FALSE),"-")</f>
        <v>musta</v>
      </c>
      <c r="BL1610" s="39" t="str">
        <f>IF(F1610="ei löydy","uusi tie",IF(E1610=0,"tieosoite muuttunut",IF(E1610=1,VLOOKUP(D1610,'2015'!$F$12:$AL$1887,33,FALSE),"-")))</f>
        <v>musta</v>
      </c>
      <c r="BM1610" s="39"/>
      <c r="BN1610" s="217" t="str">
        <f>VLOOKUP(D1610,'2015'!$F$12:$AL$1887,33,FALSE)</f>
        <v>musta</v>
      </c>
      <c r="BO1610" s="39"/>
      <c r="BP1610" s="115" t="s">
        <v>10</v>
      </c>
      <c r="BQ1610" s="30"/>
      <c r="BS1610" s="5"/>
      <c r="BU1610" s="37"/>
      <c r="BV1610" s="30" t="s">
        <v>10</v>
      </c>
      <c r="BX1610">
        <f>IF(E1610=1,VLOOKUP(D1610,'2015'!$F$12:$AX$1887,43,FALSE),"-")</f>
        <v>0</v>
      </c>
      <c r="BY1610">
        <f>IF(E1610=1,VLOOKUP(D1610,'2015'!$F$12:$AX$1887,44,FALSE),"-")</f>
        <v>0</v>
      </c>
      <c r="BZ1610">
        <f>IF(E1610=1,VLOOKUP(D1610,'2015'!$F$12:$AX$1887,45,FALSE),"-")</f>
        <v>0</v>
      </c>
      <c r="CA1610" s="31">
        <f t="shared" si="417"/>
        <v>0</v>
      </c>
      <c r="CB1610" s="31">
        <f t="shared" si="418"/>
        <v>0</v>
      </c>
      <c r="CC1610" s="31">
        <f t="shared" si="419"/>
        <v>0</v>
      </c>
      <c r="CD1610" s="31">
        <f t="shared" si="420"/>
        <v>0</v>
      </c>
      <c r="CE1610" s="31">
        <f t="shared" si="421"/>
        <v>0</v>
      </c>
      <c r="CO1610" s="2" t="s">
        <v>35</v>
      </c>
      <c r="CP1610" s="2" t="s">
        <v>35</v>
      </c>
    </row>
    <row r="1611" spans="1:94" ht="15.75" thickBot="1" x14ac:dyDescent="0.3">
      <c r="A1611" s="50"/>
      <c r="B1611" s="50"/>
      <c r="C1611" s="50" t="str">
        <f t="shared" si="410"/>
        <v>13879_1_6921</v>
      </c>
      <c r="D1611" s="51" t="str">
        <f t="shared" si="411"/>
        <v>13879_1</v>
      </c>
      <c r="E1611" s="224">
        <f>IFERROR(VLOOKUP(C1611,'2015'!$C$12:$D$1887,2,FALSE),0)</f>
        <v>1</v>
      </c>
      <c r="F1611" s="51">
        <f>IFERROR(K1611-IFERROR(VLOOKUP(D1611,'2015'!$F$12:$I$1887,4,FALSE),"ei löydy"),"ei löydy")</f>
        <v>0</v>
      </c>
      <c r="G1611" s="224">
        <f>IFERROR(VLOOKUP(Työfile_2024!C1611,Liikennemalli!$D$6:$G$1921,4,FALSE),0)</f>
        <v>1</v>
      </c>
      <c r="H1611" s="225">
        <f>K1611-IFERROR(VLOOKUP(Työfile_2024!D1611,Liikennemalli!$C$6:$H$1921,6,FALSE),"ei löydy")</f>
        <v>0</v>
      </c>
      <c r="I1611" s="80">
        <v>13879</v>
      </c>
      <c r="J1611" s="52">
        <v>1</v>
      </c>
      <c r="K1611" s="52">
        <v>6921</v>
      </c>
      <c r="L1611" s="53"/>
      <c r="M1611" s="54"/>
      <c r="N1611" s="54"/>
      <c r="O1611" s="54"/>
      <c r="P1611" s="54"/>
      <c r="Q1611" s="55"/>
      <c r="R1611" s="55"/>
      <c r="S1611" s="55"/>
      <c r="T1611" s="55"/>
      <c r="U1611" s="52"/>
      <c r="V1611" s="56">
        <v>77</v>
      </c>
      <c r="W1611" s="56">
        <v>5</v>
      </c>
      <c r="X1611" s="56">
        <v>86</v>
      </c>
      <c r="Y1611" s="56">
        <f>VLOOKUP(D1611,Liikennemalli24!$D$2:$F$1804,2,FALSE)</f>
        <v>8</v>
      </c>
      <c r="Z1611" s="57">
        <f>VLOOKUP(D1611,Liikennemalli24!$D$2:$F$1804,3,FALSE)</f>
        <v>0.186</v>
      </c>
      <c r="AA1611" s="178">
        <f>IF(G1611=1,VLOOKUP(C1611,Liikennemalli!$D$6:$H$1921,2,FALSE),"-")</f>
        <v>17.032827208537</v>
      </c>
      <c r="AB1611" s="197">
        <f>IF(G1611=1,VLOOKUP(C1611,Liikennemalli!$D$6:$H$1921,3,FALSE),"-")</f>
        <v>0.293866041570508</v>
      </c>
      <c r="AC1611" s="134">
        <f>IF(E1611=1,VLOOKUP(Työfile_2024!D1611,'2015'!$F$12:$X$1887,18,FALSE),"-")</f>
        <v>0</v>
      </c>
      <c r="AD1611" s="127">
        <f>IF(E1611=1,VLOOKUP(Työfile_2024!D1611,'2015'!$F$12:$X$1887,19,FALSE),"-")</f>
        <v>0</v>
      </c>
      <c r="AI1611" s="127">
        <f>IF(E1611=1,VLOOKUP(Työfile_2024!D1611,'2015'!$F$12:$AB$1887,20,FALSE),"-")</f>
        <v>0</v>
      </c>
      <c r="AJ1611" s="127">
        <f>IF(E1611=1,VLOOKUP(Työfile_2024!D1611,'2015'!$F$12:$AB$1887,21,FALSE),"-")</f>
        <v>0</v>
      </c>
      <c r="AK1611" s="127">
        <f>IF(E1611=1,VLOOKUP(Työfile_2024!D1611,'2015'!$F$12:$AB$1887,22,FALSE),"-")</f>
        <v>0</v>
      </c>
      <c r="AL1611" s="127">
        <f>IF(E1611=1,VLOOKUP(Työfile_2024!D1611,'2015'!$F$12:$AB$1887,23,FALSE),"-")</f>
        <v>0</v>
      </c>
      <c r="AM1611" s="56">
        <f>VLOOKUP(Työfile_2024!D1611,Tmatkat_20km_tarkasteltava_verk!$C$2:$D$1804,2,FALSE)</f>
        <v>10</v>
      </c>
      <c r="AN1611" s="148">
        <f t="shared" si="408"/>
        <v>0.12987012987012986</v>
      </c>
      <c r="AO1611" s="178">
        <f>IF(E1611=1,VLOOKUP(Työfile_2024!D1611,'2015'!$F$12:$AC$1887,24,FALSE),"-")</f>
        <v>23</v>
      </c>
      <c r="AP1611" s="52">
        <f>VLOOKUP(D1611,Tarkasteltava_verkko_2024_harva!$E$2:$I$1804,5,FALSE)</f>
        <v>0</v>
      </c>
      <c r="AQ1611" s="52">
        <f>VLOOKUP(D1611,Tarkasteltava_verkko_2024_harva!$E$2:$I$1804,4,FALSE)</f>
        <v>0</v>
      </c>
      <c r="AR1611" s="148">
        <v>0</v>
      </c>
      <c r="AS1611" s="170">
        <f>IFERROR(VLOOKUP(C1611,'2015'!$C$12:$AG$1887,30,FALSE),"-")</f>
        <v>0</v>
      </c>
      <c r="AT1611" s="148">
        <v>0</v>
      </c>
      <c r="AU1611" s="170">
        <f>IFERROR(VLOOKUP(C1611,'2015'!$C$12:$AG$1887,31,FALSE),"-")</f>
        <v>0</v>
      </c>
      <c r="AV1611" s="106"/>
      <c r="AW1611" s="63">
        <f>IFERROR(VLOOKUP(C1611,Merkittävyysluokitus!$A$2:$J$1705,10,FALSE),"-")</f>
        <v>4</v>
      </c>
      <c r="AX1611" s="175">
        <f>IFERROR(VLOOKUP(C1611,Merkittävyysluokitus!$A$2:$J$1705,6,FALSE),"-")</f>
        <v>2.0709086757990867</v>
      </c>
      <c r="AY1611" s="175">
        <f>IFERROR(VLOOKUP(C1611,Merkittävyysluokitus!$A$2:$J$1705,7,FALSE),"-")</f>
        <v>0.29766666666666663</v>
      </c>
      <c r="AZ1611" s="175">
        <f>IFERROR(VLOOKUP(C1611,Merkittävyysluokitus!$A$2:$J$1705,8,FALSE),"-")</f>
        <v>1.2732420091324199</v>
      </c>
      <c r="BA1611" s="175">
        <f>IFERROR(VLOOKUP(C1611,Merkittävyysluokitus!$A$2:$J$1705,9,FALSE),"-")</f>
        <v>0.5</v>
      </c>
      <c r="BB1611" s="203"/>
      <c r="BC1611" s="203" t="str">
        <f t="shared" si="409"/>
        <v/>
      </c>
      <c r="BD1611" s="39" t="str">
        <f t="shared" si="422"/>
        <v>musta</v>
      </c>
      <c r="BE1611" s="68" t="str">
        <f t="shared" si="404"/>
        <v>musta</v>
      </c>
      <c r="BF1611" s="68" t="str">
        <f t="shared" si="405"/>
        <v>musta</v>
      </c>
      <c r="BG1611" s="68" t="str">
        <f t="shared" si="406"/>
        <v>musta</v>
      </c>
      <c r="BH1611" s="208" t="str">
        <f t="shared" si="407"/>
        <v>musta</v>
      </c>
      <c r="BI1611" s="39"/>
      <c r="BJ1611" s="39" t="str">
        <f>IF(F1611="ei löydy","uusi tie",IF(E1611=0,"tieosoite muuttunut",IF(E1611=1,VLOOKUP(D1611,'2015'!$F$12:$AL$1887,31,FALSE),"-")))</f>
        <v>musta</v>
      </c>
      <c r="BK1611" s="67" t="str">
        <f>IF(E1611=1,VLOOKUP(D1611,'2015'!$F$12:$AL$1887,32,FALSE),"-")</f>
        <v>musta</v>
      </c>
      <c r="BL1611" s="39" t="str">
        <f>IF(F1611="ei löydy","uusi tie",IF(E1611=0,"tieosoite muuttunut",IF(E1611=1,VLOOKUP(D1611,'2015'!$F$12:$AL$1887,33,FALSE),"-")))</f>
        <v>musta</v>
      </c>
      <c r="BM1611" s="39"/>
      <c r="BN1611" s="217" t="str">
        <f>VLOOKUP(D1611,'2015'!$F$12:$AL$1887,33,FALSE)</f>
        <v>musta</v>
      </c>
      <c r="BO1611" s="39"/>
      <c r="BP1611" s="115" t="s">
        <v>10</v>
      </c>
      <c r="BQ1611" s="30"/>
      <c r="BS1611" s="5"/>
      <c r="BU1611" s="37"/>
      <c r="BV1611" s="30" t="s">
        <v>10</v>
      </c>
      <c r="BX1611">
        <f>IF(E1611=1,VLOOKUP(D1611,'2015'!$F$12:$AX$1887,43,FALSE),"-")</f>
        <v>0</v>
      </c>
      <c r="BY1611">
        <f>IF(E1611=1,VLOOKUP(D1611,'2015'!$F$12:$AX$1887,44,FALSE),"-")</f>
        <v>0</v>
      </c>
      <c r="BZ1611">
        <f>IF(E1611=1,VLOOKUP(D1611,'2015'!$F$12:$AX$1887,45,FALSE),"-")</f>
        <v>0</v>
      </c>
      <c r="CA1611" s="31">
        <f t="shared" si="417"/>
        <v>0</v>
      </c>
      <c r="CB1611" s="31">
        <f t="shared" si="418"/>
        <v>0</v>
      </c>
      <c r="CC1611" s="31">
        <f t="shared" si="419"/>
        <v>0</v>
      </c>
      <c r="CD1611" s="31">
        <f t="shared" si="420"/>
        <v>0</v>
      </c>
      <c r="CE1611" s="31">
        <f t="shared" si="421"/>
        <v>0</v>
      </c>
      <c r="CO1611" s="2" t="s">
        <v>35</v>
      </c>
      <c r="CP1611" s="2" t="s">
        <v>35</v>
      </c>
    </row>
    <row r="1612" spans="1:94" ht="15.75" thickBot="1" x14ac:dyDescent="0.3">
      <c r="A1612" s="50"/>
      <c r="B1612" s="50"/>
      <c r="C1612" s="50" t="str">
        <f t="shared" si="410"/>
        <v>13881_1_5555</v>
      </c>
      <c r="D1612" s="51" t="str">
        <f t="shared" si="411"/>
        <v>13881_1</v>
      </c>
      <c r="E1612" s="224">
        <f>IFERROR(VLOOKUP(C1612,'2015'!$C$12:$D$1887,2,FALSE),0)</f>
        <v>0</v>
      </c>
      <c r="F1612" s="51">
        <f>IFERROR(K1612-IFERROR(VLOOKUP(D1612,'2015'!$F$12:$I$1887,4,FALSE),"ei löydy"),"ei löydy")</f>
        <v>140</v>
      </c>
      <c r="G1612" s="224">
        <f>IFERROR(VLOOKUP(Työfile_2024!C1612,Liikennemalli!$D$6:$G$1921,4,FALSE),0)</f>
        <v>1</v>
      </c>
      <c r="H1612" s="225">
        <f>K1612-IFERROR(VLOOKUP(Työfile_2024!D1612,Liikennemalli!$C$6:$H$1921,6,FALSE),"ei löydy")</f>
        <v>0</v>
      </c>
      <c r="I1612" s="80">
        <v>13881</v>
      </c>
      <c r="J1612" s="52">
        <v>1</v>
      </c>
      <c r="K1612" s="52">
        <v>5555</v>
      </c>
      <c r="L1612" s="53"/>
      <c r="M1612" s="54"/>
      <c r="N1612" s="54"/>
      <c r="O1612" s="54"/>
      <c r="P1612" s="54"/>
      <c r="Q1612" s="55"/>
      <c r="R1612" s="55"/>
      <c r="S1612" s="55"/>
      <c r="T1612" s="55"/>
      <c r="U1612" s="52"/>
      <c r="V1612" s="56">
        <v>33</v>
      </c>
      <c r="W1612" s="56">
        <v>2</v>
      </c>
      <c r="X1612" s="56">
        <v>36</v>
      </c>
      <c r="Y1612" s="56">
        <f>VLOOKUP(D1612,Liikennemalli24!$D$2:$F$1804,2,FALSE)</f>
        <v>33</v>
      </c>
      <c r="Z1612" s="57">
        <f>VLOOKUP(D1612,Liikennemalli24!$D$2:$F$1804,3,FALSE)</f>
        <v>0.41199999999999998</v>
      </c>
      <c r="AA1612" s="178">
        <f>IF(G1612=1,VLOOKUP(C1612,Liikennemalli!$D$6:$H$1921,2,FALSE),"-")</f>
        <v>17.360906102524201</v>
      </c>
      <c r="AB1612" s="197">
        <f>IF(G1612=1,VLOOKUP(C1612,Liikennemalli!$D$6:$H$1921,3,FALSE),"-")</f>
        <v>0.49115528700822098</v>
      </c>
      <c r="AC1612" s="134" t="str">
        <f>IF(E1612=1,VLOOKUP(Työfile_2024!D1612,'2015'!$F$12:$X$1887,18,FALSE),"-")</f>
        <v>-</v>
      </c>
      <c r="AD1612" s="127" t="str">
        <f>IF(E1612=1,VLOOKUP(Työfile_2024!D1612,'2015'!$F$12:$X$1887,19,FALSE),"-")</f>
        <v>-</v>
      </c>
      <c r="AI1612" s="127" t="str">
        <f>IF(E1612=1,VLOOKUP(Työfile_2024!D1612,'2015'!$F$12:$AB$1887,20,FALSE),"-")</f>
        <v>-</v>
      </c>
      <c r="AJ1612" s="127" t="str">
        <f>IF(E1612=1,VLOOKUP(Työfile_2024!D1612,'2015'!$F$12:$AB$1887,21,FALSE),"-")</f>
        <v>-</v>
      </c>
      <c r="AK1612" s="127" t="str">
        <f>IF(E1612=1,VLOOKUP(Työfile_2024!D1612,'2015'!$F$12:$AB$1887,22,FALSE),"-")</f>
        <v>-</v>
      </c>
      <c r="AL1612" s="127" t="str">
        <f>IF(E1612=1,VLOOKUP(Työfile_2024!D1612,'2015'!$F$12:$AB$1887,23,FALSE),"-")</f>
        <v>-</v>
      </c>
      <c r="AM1612" s="56">
        <f>VLOOKUP(Työfile_2024!D1612,Tmatkat_20km_tarkasteltava_verk!$C$2:$D$1804,2,FALSE)</f>
        <v>13</v>
      </c>
      <c r="AN1612" s="148">
        <f t="shared" si="408"/>
        <v>0.39393939393939392</v>
      </c>
      <c r="AO1612" s="178" t="str">
        <f>IF(E1612=1,VLOOKUP(Työfile_2024!D1612,'2015'!$F$12:$AC$1887,24,FALSE),"-")</f>
        <v>-</v>
      </c>
      <c r="AP1612" s="52">
        <f>VLOOKUP(D1612,Tarkasteltava_verkko_2024_harva!$E$2:$I$1804,5,FALSE)</f>
        <v>0</v>
      </c>
      <c r="AQ1612" s="52">
        <f>VLOOKUP(D1612,Tarkasteltava_verkko_2024_harva!$E$2:$I$1804,4,FALSE)</f>
        <v>0</v>
      </c>
      <c r="AR1612" s="148">
        <v>0</v>
      </c>
      <c r="AS1612" s="170" t="str">
        <f>IFERROR(VLOOKUP(C1612,'2015'!$C$12:$AG$1887,30,FALSE),"-")</f>
        <v>-</v>
      </c>
      <c r="AT1612" s="148">
        <v>0</v>
      </c>
      <c r="AU1612" s="170" t="str">
        <f>IFERROR(VLOOKUP(C1612,'2015'!$C$12:$AG$1887,31,FALSE),"-")</f>
        <v>-</v>
      </c>
      <c r="AV1612" s="106"/>
      <c r="AW1612" s="63">
        <f>IFERROR(VLOOKUP(C1612,Merkittävyysluokitus!$A$2:$J$1705,10,FALSE),"-")</f>
        <v>4</v>
      </c>
      <c r="AX1612" s="175">
        <f>IFERROR(VLOOKUP(C1612,Merkittävyysluokitus!$A$2:$J$1705,6,FALSE),"-")</f>
        <v>1.3492130898021308</v>
      </c>
      <c r="AY1612" s="175">
        <f>IFERROR(VLOOKUP(C1612,Merkittävyysluokitus!$A$2:$J$1705,7,FALSE),"-")</f>
        <v>0.14566666666666667</v>
      </c>
      <c r="AZ1612" s="175">
        <f>IFERROR(VLOOKUP(C1612,Merkittävyysluokitus!$A$2:$J$1705,8,FALSE),"-")</f>
        <v>0.70354642313546423</v>
      </c>
      <c r="BA1612" s="175">
        <f>IFERROR(VLOOKUP(C1612,Merkittävyysluokitus!$A$2:$J$1705,9,FALSE),"-")</f>
        <v>0.5</v>
      </c>
      <c r="BB1612" s="203"/>
      <c r="BC1612" s="203" t="str">
        <f t="shared" si="409"/>
        <v>tieosoite muuttunut</v>
      </c>
      <c r="BD1612" s="39" t="str">
        <f t="shared" si="422"/>
        <v>musta</v>
      </c>
      <c r="BE1612" s="68" t="str">
        <f t="shared" si="404"/>
        <v>musta</v>
      </c>
      <c r="BF1612" s="68" t="str">
        <f t="shared" si="405"/>
        <v>musta</v>
      </c>
      <c r="BG1612" s="68" t="str">
        <f t="shared" si="406"/>
        <v>musta</v>
      </c>
      <c r="BH1612" s="208" t="str">
        <f t="shared" si="407"/>
        <v>musta</v>
      </c>
      <c r="BI1612" s="39"/>
      <c r="BJ1612" s="39" t="str">
        <f>IF(F1612="ei löydy","uusi tie",IF(E1612=0,"tieosoite muuttunut",IF(E1612=1,VLOOKUP(D1612,'2015'!$F$12:$AL$1887,31,FALSE),"-")))</f>
        <v>tieosoite muuttunut</v>
      </c>
      <c r="BK1612" s="67" t="str">
        <f>IF(E1612=1,VLOOKUP(D1612,'2015'!$F$12:$AL$1887,32,FALSE),"-")</f>
        <v>-</v>
      </c>
      <c r="BL1612" s="39" t="str">
        <f>IF(F1612="ei löydy","uusi tie",IF(E1612=0,"tieosoite muuttunut",IF(E1612=1,VLOOKUP(D1612,'2015'!$F$12:$AL$1887,33,FALSE),"-")))</f>
        <v>tieosoite muuttunut</v>
      </c>
      <c r="BM1612" s="39"/>
      <c r="BN1612" s="217" t="str">
        <f>VLOOKUP(D1612,'2015'!$F$12:$AL$1887,33,FALSE)</f>
        <v>musta</v>
      </c>
      <c r="BO1612" s="39"/>
      <c r="BP1612" s="115" t="s">
        <v>10</v>
      </c>
      <c r="BQ1612" s="30"/>
      <c r="BS1612" s="5"/>
      <c r="BU1612" s="37"/>
      <c r="BV1612" s="30" t="s">
        <v>10</v>
      </c>
      <c r="BX1612" t="str">
        <f>IF(E1612=1,VLOOKUP(D1612,'2015'!$F$12:$AX$1887,43,FALSE),"-")</f>
        <v>-</v>
      </c>
      <c r="BY1612" t="str">
        <f>IF(E1612=1,VLOOKUP(D1612,'2015'!$F$12:$AX$1887,44,FALSE),"-")</f>
        <v>-</v>
      </c>
      <c r="BZ1612" t="str">
        <f>IF(E1612=1,VLOOKUP(D1612,'2015'!$F$12:$AX$1887,45,FALSE),"-")</f>
        <v>-</v>
      </c>
      <c r="CA1612" s="31">
        <f t="shared" si="417"/>
        <v>20</v>
      </c>
      <c r="CB1612" s="31">
        <f t="shared" si="418"/>
        <v>10</v>
      </c>
      <c r="CC1612" s="31">
        <f t="shared" si="419"/>
        <v>10</v>
      </c>
      <c r="CD1612" s="31">
        <f t="shared" si="420"/>
        <v>0</v>
      </c>
      <c r="CE1612" s="31">
        <f t="shared" si="421"/>
        <v>0</v>
      </c>
      <c r="CO1612" s="2" t="s">
        <v>35</v>
      </c>
      <c r="CP1612" s="2" t="s">
        <v>35</v>
      </c>
    </row>
    <row r="1613" spans="1:94" ht="15.75" thickBot="1" x14ac:dyDescent="0.3">
      <c r="A1613" s="50"/>
      <c r="B1613" s="50"/>
      <c r="C1613" s="50" t="str">
        <f t="shared" si="410"/>
        <v>13881_2_4080</v>
      </c>
      <c r="D1613" s="51" t="str">
        <f t="shared" si="411"/>
        <v>13881_2</v>
      </c>
      <c r="E1613" s="224">
        <f>IFERROR(VLOOKUP(C1613,'2015'!$C$12:$D$1887,2,FALSE),0)</f>
        <v>1</v>
      </c>
      <c r="F1613" s="51">
        <f>IFERROR(K1613-IFERROR(VLOOKUP(D1613,'2015'!$F$12:$I$1887,4,FALSE),"ei löydy"),"ei löydy")</f>
        <v>0</v>
      </c>
      <c r="G1613" s="224">
        <f>IFERROR(VLOOKUP(Työfile_2024!C1613,Liikennemalli!$D$6:$G$1921,4,FALSE),0)</f>
        <v>1</v>
      </c>
      <c r="H1613" s="225">
        <f>K1613-IFERROR(VLOOKUP(Työfile_2024!D1613,Liikennemalli!$C$6:$H$1921,6,FALSE),"ei löydy")</f>
        <v>0</v>
      </c>
      <c r="I1613" s="80">
        <v>13881</v>
      </c>
      <c r="J1613" s="52">
        <v>2</v>
      </c>
      <c r="K1613" s="52">
        <v>4080</v>
      </c>
      <c r="L1613" s="53"/>
      <c r="M1613" s="54"/>
      <c r="N1613" s="54"/>
      <c r="O1613" s="54"/>
      <c r="P1613" s="54"/>
      <c r="Q1613" s="55"/>
      <c r="R1613" s="55"/>
      <c r="S1613" s="55"/>
      <c r="T1613" s="55"/>
      <c r="U1613" s="52"/>
      <c r="V1613" s="56">
        <v>87</v>
      </c>
      <c r="W1613" s="56">
        <v>7</v>
      </c>
      <c r="X1613" s="56">
        <v>94</v>
      </c>
      <c r="Y1613" s="56">
        <f>VLOOKUP(D1613,Liikennemalli24!$D$2:$F$1804,2,FALSE)</f>
        <v>24</v>
      </c>
      <c r="Z1613" s="57">
        <f>VLOOKUP(D1613,Liikennemalli24!$D$2:$F$1804,3,FALSE)</f>
        <v>5.7000000000000002E-2</v>
      </c>
      <c r="AA1613" s="178">
        <f>IF(G1613=1,VLOOKUP(C1613,Liikennemalli!$D$6:$H$1921,2,FALSE),"-")</f>
        <v>43.561982848242302</v>
      </c>
      <c r="AB1613" s="197">
        <f>IF(G1613=1,VLOOKUP(C1613,Liikennemalli!$D$6:$H$1921,3,FALSE),"-")</f>
        <v>0.59934082567043101</v>
      </c>
      <c r="AC1613" s="134">
        <f>IF(E1613=1,VLOOKUP(Työfile_2024!D1613,'2015'!$F$12:$X$1887,18,FALSE),"-")</f>
        <v>0</v>
      </c>
      <c r="AD1613" s="127">
        <f>IF(E1613=1,VLOOKUP(Työfile_2024!D1613,'2015'!$F$12:$X$1887,19,FALSE),"-")</f>
        <v>0</v>
      </c>
      <c r="AI1613" s="127">
        <f>IF(E1613=1,VLOOKUP(Työfile_2024!D1613,'2015'!$F$12:$AB$1887,20,FALSE),"-")</f>
        <v>0</v>
      </c>
      <c r="AJ1613" s="127">
        <f>IF(E1613=1,VLOOKUP(Työfile_2024!D1613,'2015'!$F$12:$AB$1887,21,FALSE),"-")</f>
        <v>0</v>
      </c>
      <c r="AK1613" s="127">
        <f>IF(E1613=1,VLOOKUP(Työfile_2024!D1613,'2015'!$F$12:$AB$1887,22,FALSE),"-")</f>
        <v>0</v>
      </c>
      <c r="AL1613" s="127">
        <f>IF(E1613=1,VLOOKUP(Työfile_2024!D1613,'2015'!$F$12:$AB$1887,23,FALSE),"-")</f>
        <v>0</v>
      </c>
      <c r="AM1613" s="56">
        <f>VLOOKUP(Työfile_2024!D1613,Tmatkat_20km_tarkasteltava_verk!$C$2:$D$1804,2,FALSE)</f>
        <v>21</v>
      </c>
      <c r="AN1613" s="148">
        <f t="shared" si="408"/>
        <v>0.2413793103448276</v>
      </c>
      <c r="AO1613" s="178">
        <f>IF(E1613=1,VLOOKUP(Työfile_2024!D1613,'2015'!$F$12:$AC$1887,24,FALSE),"-")</f>
        <v>28</v>
      </c>
      <c r="AP1613" s="52">
        <f>VLOOKUP(D1613,Tarkasteltava_verkko_2024_harva!$E$2:$I$1804,5,FALSE)</f>
        <v>0</v>
      </c>
      <c r="AQ1613" s="52">
        <f>VLOOKUP(D1613,Tarkasteltava_verkko_2024_harva!$E$2:$I$1804,4,FALSE)</f>
        <v>0</v>
      </c>
      <c r="AR1613" s="148">
        <v>0</v>
      </c>
      <c r="AS1613" s="170">
        <f>IFERROR(VLOOKUP(C1613,'2015'!$C$12:$AG$1887,30,FALSE),"-")</f>
        <v>0</v>
      </c>
      <c r="AT1613" s="148">
        <v>0</v>
      </c>
      <c r="AU1613" s="170">
        <f>IFERROR(VLOOKUP(C1613,'2015'!$C$12:$AG$1887,31,FALSE),"-")</f>
        <v>0</v>
      </c>
      <c r="AV1613" s="106"/>
      <c r="AW1613" s="63">
        <f>IFERROR(VLOOKUP(C1613,Merkittävyysluokitus!$A$2:$J$1705,10,FALSE),"-")</f>
        <v>4</v>
      </c>
      <c r="AX1613" s="175">
        <f>IFERROR(VLOOKUP(C1613,Merkittävyysluokitus!$A$2:$J$1705,6,FALSE),"-")</f>
        <v>2.8934124809741246</v>
      </c>
      <c r="AY1613" s="175">
        <f>IFERROR(VLOOKUP(C1613,Merkittävyysluokitus!$A$2:$J$1705,7,FALSE),"-")</f>
        <v>0.34433333333333327</v>
      </c>
      <c r="AZ1613" s="175">
        <f>IFERROR(VLOOKUP(C1613,Merkittävyysluokitus!$A$2:$J$1705,8,FALSE),"-")</f>
        <v>2.0490791476407915</v>
      </c>
      <c r="BA1613" s="175">
        <f>IFERROR(VLOOKUP(C1613,Merkittävyysluokitus!$A$2:$J$1705,9,FALSE),"-")</f>
        <v>0.5</v>
      </c>
      <c r="BB1613" s="203"/>
      <c r="BC1613" s="203" t="str">
        <f t="shared" si="409"/>
        <v/>
      </c>
      <c r="BD1613" s="39" t="str">
        <f t="shared" si="422"/>
        <v>musta</v>
      </c>
      <c r="BE1613" s="68" t="str">
        <f t="shared" si="404"/>
        <v>musta</v>
      </c>
      <c r="BF1613" s="68" t="str">
        <f t="shared" si="405"/>
        <v>musta</v>
      </c>
      <c r="BG1613" s="68" t="str">
        <f t="shared" si="406"/>
        <v>musta</v>
      </c>
      <c r="BH1613" s="208" t="str">
        <f t="shared" si="407"/>
        <v>musta</v>
      </c>
      <c r="BI1613" s="39"/>
      <c r="BJ1613" s="39" t="str">
        <f>IF(F1613="ei löydy","uusi tie",IF(E1613=0,"tieosoite muuttunut",IF(E1613=1,VLOOKUP(D1613,'2015'!$F$12:$AL$1887,31,FALSE),"-")))</f>
        <v>musta</v>
      </c>
      <c r="BK1613" s="67" t="str">
        <f>IF(E1613=1,VLOOKUP(D1613,'2015'!$F$12:$AL$1887,32,FALSE),"-")</f>
        <v>musta</v>
      </c>
      <c r="BL1613" s="39" t="str">
        <f>IF(F1613="ei löydy","uusi tie",IF(E1613=0,"tieosoite muuttunut",IF(E1613=1,VLOOKUP(D1613,'2015'!$F$12:$AL$1887,33,FALSE),"-")))</f>
        <v>musta</v>
      </c>
      <c r="BM1613" s="39"/>
      <c r="BN1613" s="217" t="str">
        <f>VLOOKUP(D1613,'2015'!$F$12:$AL$1887,33,FALSE)</f>
        <v>musta</v>
      </c>
      <c r="BO1613" s="39"/>
      <c r="BP1613" s="115" t="s">
        <v>10</v>
      </c>
      <c r="BQ1613" s="30"/>
      <c r="BS1613" s="5"/>
      <c r="BU1613" s="37"/>
      <c r="BV1613" s="30" t="s">
        <v>10</v>
      </c>
      <c r="BX1613">
        <f>IF(E1613=1,VLOOKUP(D1613,'2015'!$F$12:$AX$1887,43,FALSE),"-")</f>
        <v>0</v>
      </c>
      <c r="BY1613">
        <f>IF(E1613=1,VLOOKUP(D1613,'2015'!$F$12:$AX$1887,44,FALSE),"-")</f>
        <v>0</v>
      </c>
      <c r="BZ1613">
        <f>IF(E1613=1,VLOOKUP(D1613,'2015'!$F$12:$AX$1887,45,FALSE),"-")</f>
        <v>0</v>
      </c>
      <c r="CA1613" s="31">
        <f t="shared" si="417"/>
        <v>0</v>
      </c>
      <c r="CB1613" s="31">
        <f t="shared" si="418"/>
        <v>0</v>
      </c>
      <c r="CC1613" s="31">
        <f t="shared" si="419"/>
        <v>0</v>
      </c>
      <c r="CD1613" s="31">
        <f t="shared" si="420"/>
        <v>0</v>
      </c>
      <c r="CE1613" s="31">
        <f t="shared" si="421"/>
        <v>0</v>
      </c>
      <c r="CO1613" s="32" t="s">
        <v>34</v>
      </c>
      <c r="CP1613" s="2" t="s">
        <v>35</v>
      </c>
    </row>
    <row r="1614" spans="1:94" ht="15.75" thickBot="1" x14ac:dyDescent="0.3">
      <c r="A1614" s="50"/>
      <c r="B1614" s="50"/>
      <c r="C1614" s="50" t="str">
        <f t="shared" si="410"/>
        <v>13881_3_6884</v>
      </c>
      <c r="D1614" s="51" t="str">
        <f t="shared" si="411"/>
        <v>13881_3</v>
      </c>
      <c r="E1614" s="224">
        <f>IFERROR(VLOOKUP(C1614,'2015'!$C$12:$D$1887,2,FALSE),0)</f>
        <v>1</v>
      </c>
      <c r="F1614" s="51">
        <f>IFERROR(K1614-IFERROR(VLOOKUP(D1614,'2015'!$F$12:$I$1887,4,FALSE),"ei löydy"),"ei löydy")</f>
        <v>0</v>
      </c>
      <c r="G1614" s="224">
        <f>IFERROR(VLOOKUP(Työfile_2024!C1614,Liikennemalli!$D$6:$G$1921,4,FALSE),0)</f>
        <v>1</v>
      </c>
      <c r="H1614" s="225">
        <f>K1614-IFERROR(VLOOKUP(Työfile_2024!D1614,Liikennemalli!$C$6:$H$1921,6,FALSE),"ei löydy")</f>
        <v>0</v>
      </c>
      <c r="I1614" s="80">
        <v>13881</v>
      </c>
      <c r="J1614" s="52">
        <v>3</v>
      </c>
      <c r="K1614" s="52">
        <v>6884</v>
      </c>
      <c r="L1614" s="53"/>
      <c r="M1614" s="54"/>
      <c r="N1614" s="54"/>
      <c r="O1614" s="54"/>
      <c r="P1614" s="54"/>
      <c r="Q1614" s="55"/>
      <c r="R1614" s="55"/>
      <c r="S1614" s="55"/>
      <c r="T1614" s="55"/>
      <c r="U1614" s="52"/>
      <c r="V1614" s="56">
        <v>87</v>
      </c>
      <c r="W1614" s="56">
        <v>7</v>
      </c>
      <c r="X1614" s="56">
        <v>94</v>
      </c>
      <c r="Y1614" s="56">
        <f>VLOOKUP(D1614,Liikennemalli24!$D$2:$F$1804,2,FALSE)</f>
        <v>6</v>
      </c>
      <c r="Z1614" s="57">
        <f>VLOOKUP(D1614,Liikennemalli24!$D$2:$F$1804,3,FALSE)</f>
        <v>0.221</v>
      </c>
      <c r="AA1614" s="178">
        <f>IF(G1614=1,VLOOKUP(C1614,Liikennemalli!$D$6:$H$1921,2,FALSE),"-")</f>
        <v>87.120979919624901</v>
      </c>
      <c r="AB1614" s="197">
        <f>IF(G1614=1,VLOOKUP(C1614,Liikennemalli!$D$6:$H$1921,3,FALSE),"-")</f>
        <v>0.716416923339804</v>
      </c>
      <c r="AC1614" s="134">
        <f>IF(E1614=1,VLOOKUP(Työfile_2024!D1614,'2015'!$F$12:$X$1887,18,FALSE),"-")</f>
        <v>0</v>
      </c>
      <c r="AD1614" s="127">
        <f>IF(E1614=1,VLOOKUP(Työfile_2024!D1614,'2015'!$F$12:$X$1887,19,FALSE),"-")</f>
        <v>0</v>
      </c>
      <c r="AI1614" s="127">
        <f>IF(E1614=1,VLOOKUP(Työfile_2024!D1614,'2015'!$F$12:$AB$1887,20,FALSE),"-")</f>
        <v>0</v>
      </c>
      <c r="AJ1614" s="127">
        <f>IF(E1614=1,VLOOKUP(Työfile_2024!D1614,'2015'!$F$12:$AB$1887,21,FALSE),"-")</f>
        <v>0</v>
      </c>
      <c r="AK1614" s="127">
        <f>IF(E1614=1,VLOOKUP(Työfile_2024!D1614,'2015'!$F$12:$AB$1887,22,FALSE),"-")</f>
        <v>0</v>
      </c>
      <c r="AL1614" s="127">
        <f>IF(E1614=1,VLOOKUP(Työfile_2024!D1614,'2015'!$F$12:$AB$1887,23,FALSE),"-")</f>
        <v>0</v>
      </c>
      <c r="AM1614" s="56">
        <f>VLOOKUP(Työfile_2024!D1614,Tmatkat_20km_tarkasteltava_verk!$C$2:$D$1804,2,FALSE)</f>
        <v>20</v>
      </c>
      <c r="AN1614" s="148">
        <f t="shared" si="408"/>
        <v>0.22988505747126436</v>
      </c>
      <c r="AO1614" s="178">
        <f>IF(E1614=1,VLOOKUP(Työfile_2024!D1614,'2015'!$F$12:$AC$1887,24,FALSE),"-")</f>
        <v>30</v>
      </c>
      <c r="AP1614" s="52">
        <f>VLOOKUP(D1614,Tarkasteltava_verkko_2024_harva!$E$2:$I$1804,5,FALSE)</f>
        <v>0</v>
      </c>
      <c r="AQ1614" s="52">
        <f>VLOOKUP(D1614,Tarkasteltava_verkko_2024_harva!$E$2:$I$1804,4,FALSE)</f>
        <v>0</v>
      </c>
      <c r="AR1614" s="148">
        <v>0</v>
      </c>
      <c r="AS1614" s="170">
        <f>IFERROR(VLOOKUP(C1614,'2015'!$C$12:$AG$1887,30,FALSE),"-")</f>
        <v>0</v>
      </c>
      <c r="AT1614" s="148">
        <v>0</v>
      </c>
      <c r="AU1614" s="170">
        <f>IFERROR(VLOOKUP(C1614,'2015'!$C$12:$AG$1887,31,FALSE),"-")</f>
        <v>0</v>
      </c>
      <c r="AV1614" s="106"/>
      <c r="AW1614" s="63">
        <f>IFERROR(VLOOKUP(C1614,Merkittävyysluokitus!$A$2:$J$1705,10,FALSE),"-")</f>
        <v>4</v>
      </c>
      <c r="AX1614" s="175">
        <f>IFERROR(VLOOKUP(C1614,Merkittävyysluokitus!$A$2:$J$1705,6,FALSE),"-")</f>
        <v>1.5750639269406392</v>
      </c>
      <c r="AY1614" s="175">
        <f>IFERROR(VLOOKUP(C1614,Merkittävyysluokitus!$A$2:$J$1705,7,FALSE),"-")</f>
        <v>0.34766666666666662</v>
      </c>
      <c r="AZ1614" s="175">
        <f>IFERROR(VLOOKUP(C1614,Merkittävyysluokitus!$A$2:$J$1705,8,FALSE),"-")</f>
        <v>0.72739726027397256</v>
      </c>
      <c r="BA1614" s="175">
        <f>IFERROR(VLOOKUP(C1614,Merkittävyysluokitus!$A$2:$J$1705,9,FALSE),"-")</f>
        <v>0.5</v>
      </c>
      <c r="BB1614" s="203"/>
      <c r="BC1614" s="203" t="str">
        <f t="shared" si="409"/>
        <v/>
      </c>
      <c r="BD1614" s="39" t="str">
        <f t="shared" si="422"/>
        <v>musta</v>
      </c>
      <c r="BE1614" s="68" t="str">
        <f t="shared" ref="BE1614:BE1677" si="423">IF(Z1614="-","ei mallia",IF(Z1614=0,"ei mallia",IF(Z1614&gt;0.599999,IF(Y1614&gt;999,"punainen",IF(AM1614&gt;99,"punainen",IF(AP1614="tiivis","punainen","musta"))),"musta")))</f>
        <v>musta</v>
      </c>
      <c r="BF1614" s="68" t="str">
        <f t="shared" ref="BF1614:BF1677" si="424">IF(Z1614="-","ei mallia",IF(Z1614=0,"ei mallia",IF(Z1614&gt;0.399999,IF(Y1614&gt;1999,"punainen",IF(AM1614&gt;499,"punainen",IF(AQ1614="harva","punainen","musta"))),"musta")))</f>
        <v>musta</v>
      </c>
      <c r="BG1614" s="68" t="str">
        <f t="shared" ref="BG1614:BG1677" si="425">IF(Z1614="-","ei mallia",IF(Y1614=0,"ei mallia",(IF(AND(SUM((Z1614&gt;$BF$2),(Y1614&gt;$BF$3),(AM1614&gt;$BF$4),(AQ1614=$BF$5))&gt;=2,OR(Z1614&gt;$BG$2,Y1614&gt;$BG$3,AM1614&gt;$BG$4,AP1614=$BG$5)),"punainen","musta"))))</f>
        <v>musta</v>
      </c>
      <c r="BH1614" s="208" t="str">
        <f t="shared" ref="BH1614:BH1677" si="426">IF(Z1614&gt;0.5,IF(AQ1614="harva","punainen","musta"),"musta")</f>
        <v>musta</v>
      </c>
      <c r="BI1614" s="39"/>
      <c r="BJ1614" s="39" t="str">
        <f>IF(F1614="ei löydy","uusi tie",IF(E1614=0,"tieosoite muuttunut",IF(E1614=1,VLOOKUP(D1614,'2015'!$F$12:$AL$1887,31,FALSE),"-")))</f>
        <v>musta</v>
      </c>
      <c r="BK1614" s="67" t="str">
        <f>IF(E1614=1,VLOOKUP(D1614,'2015'!$F$12:$AL$1887,32,FALSE),"-")</f>
        <v>musta</v>
      </c>
      <c r="BL1614" s="39" t="str">
        <f>IF(F1614="ei löydy","uusi tie",IF(E1614=0,"tieosoite muuttunut",IF(E1614=1,VLOOKUP(D1614,'2015'!$F$12:$AL$1887,33,FALSE),"-")))</f>
        <v>musta</v>
      </c>
      <c r="BM1614" s="39"/>
      <c r="BN1614" s="217" t="str">
        <f>VLOOKUP(D1614,'2015'!$F$12:$AL$1887,33,FALSE)</f>
        <v>musta</v>
      </c>
      <c r="BO1614" s="39"/>
      <c r="BP1614" s="115" t="s">
        <v>10</v>
      </c>
      <c r="BQ1614" s="30"/>
      <c r="BS1614" s="5"/>
      <c r="BU1614" s="37"/>
      <c r="BV1614" s="30" t="s">
        <v>10</v>
      </c>
      <c r="BX1614">
        <f>IF(E1614=1,VLOOKUP(D1614,'2015'!$F$12:$AX$1887,43,FALSE),"-")</f>
        <v>0</v>
      </c>
      <c r="BY1614">
        <f>IF(E1614=1,VLOOKUP(D1614,'2015'!$F$12:$AX$1887,44,FALSE),"-")</f>
        <v>0</v>
      </c>
      <c r="BZ1614">
        <f>IF(E1614=1,VLOOKUP(D1614,'2015'!$F$12:$AX$1887,45,FALSE),"-")</f>
        <v>0</v>
      </c>
      <c r="CA1614" s="31">
        <f t="shared" si="417"/>
        <v>0</v>
      </c>
      <c r="CB1614" s="31">
        <f t="shared" si="418"/>
        <v>0</v>
      </c>
      <c r="CC1614" s="31">
        <f t="shared" si="419"/>
        <v>0</v>
      </c>
      <c r="CD1614" s="31">
        <f t="shared" si="420"/>
        <v>0</v>
      </c>
      <c r="CE1614" s="31">
        <f t="shared" si="421"/>
        <v>0</v>
      </c>
      <c r="CO1614" s="32" t="s">
        <v>34</v>
      </c>
      <c r="CP1614" s="2" t="s">
        <v>35</v>
      </c>
    </row>
    <row r="1615" spans="1:94" ht="15.75" thickBot="1" x14ac:dyDescent="0.3">
      <c r="A1615" s="50"/>
      <c r="B1615" s="50"/>
      <c r="C1615" s="50" t="str">
        <f t="shared" si="410"/>
        <v>13883_1_9590</v>
      </c>
      <c r="D1615" s="51" t="str">
        <f t="shared" si="411"/>
        <v>13883_1</v>
      </c>
      <c r="E1615" s="224">
        <f>IFERROR(VLOOKUP(C1615,'2015'!$C$12:$D$1887,2,FALSE),0)</f>
        <v>1</v>
      </c>
      <c r="F1615" s="51">
        <f>IFERROR(K1615-IFERROR(VLOOKUP(D1615,'2015'!$F$12:$I$1887,4,FALSE),"ei löydy"),"ei löydy")</f>
        <v>0</v>
      </c>
      <c r="G1615" s="224">
        <f>IFERROR(VLOOKUP(Työfile_2024!C1615,Liikennemalli!$D$6:$G$1921,4,FALSE),0)</f>
        <v>1</v>
      </c>
      <c r="H1615" s="225">
        <f>K1615-IFERROR(VLOOKUP(Työfile_2024!D1615,Liikennemalli!$C$6:$H$1921,6,FALSE),"ei löydy")</f>
        <v>0</v>
      </c>
      <c r="I1615" s="80">
        <v>13883</v>
      </c>
      <c r="J1615" s="52">
        <v>1</v>
      </c>
      <c r="K1615" s="52">
        <v>9590</v>
      </c>
      <c r="L1615" s="53"/>
      <c r="M1615" s="54"/>
      <c r="N1615" s="54"/>
      <c r="O1615" s="54"/>
      <c r="P1615" s="54"/>
      <c r="Q1615" s="55"/>
      <c r="R1615" s="55"/>
      <c r="S1615" s="55"/>
      <c r="T1615" s="55"/>
      <c r="U1615" s="52"/>
      <c r="V1615" s="56">
        <v>71.530135557872782</v>
      </c>
      <c r="W1615" s="56">
        <v>7.733889468196038</v>
      </c>
      <c r="X1615" s="56">
        <v>66.663190823774769</v>
      </c>
      <c r="Y1615" s="56">
        <f>VLOOKUP(D1615,Liikennemalli24!$D$2:$F$1804,2,FALSE)</f>
        <v>78</v>
      </c>
      <c r="Z1615" s="57">
        <f>VLOOKUP(D1615,Liikennemalli24!$D$2:$F$1804,3,FALSE)</f>
        <v>0.28100000000000003</v>
      </c>
      <c r="AA1615" s="178">
        <f>IF(G1615=1,VLOOKUP(C1615,Liikennemalli!$D$6:$H$1921,2,FALSE),"-")</f>
        <v>27.007063312288999</v>
      </c>
      <c r="AB1615" s="197">
        <f>IF(G1615=1,VLOOKUP(C1615,Liikennemalli!$D$6:$H$1921,3,FALSE),"-")</f>
        <v>0.53053407478742998</v>
      </c>
      <c r="AC1615" s="134">
        <f>IF(E1615=1,VLOOKUP(Työfile_2024!D1615,'2015'!$F$12:$X$1887,18,FALSE),"-")</f>
        <v>0</v>
      </c>
      <c r="AD1615" s="127">
        <f>IF(E1615=1,VLOOKUP(Työfile_2024!D1615,'2015'!$F$12:$X$1887,19,FALSE),"-")</f>
        <v>0</v>
      </c>
      <c r="AI1615" s="127">
        <f>IF(E1615=1,VLOOKUP(Työfile_2024!D1615,'2015'!$F$12:$AB$1887,20,FALSE),"-")</f>
        <v>0</v>
      </c>
      <c r="AJ1615" s="127">
        <f>IF(E1615=1,VLOOKUP(Työfile_2024!D1615,'2015'!$F$12:$AB$1887,21,FALSE),"-")</f>
        <v>0</v>
      </c>
      <c r="AK1615" s="127">
        <f>IF(E1615=1,VLOOKUP(Työfile_2024!D1615,'2015'!$F$12:$AB$1887,22,FALSE),"-")</f>
        <v>0</v>
      </c>
      <c r="AL1615" s="127">
        <f>IF(E1615=1,VLOOKUP(Työfile_2024!D1615,'2015'!$F$12:$AB$1887,23,FALSE),"-")</f>
        <v>0</v>
      </c>
      <c r="AM1615" s="56">
        <f>VLOOKUP(Työfile_2024!D1615,Tmatkat_20km_tarkasteltava_verk!$C$2:$D$1804,2,FALSE)</f>
        <v>70</v>
      </c>
      <c r="AN1615" s="148">
        <f t="shared" ref="AN1615:AN1678" si="427">AM1615/V1615</f>
        <v>0.97860851869021281</v>
      </c>
      <c r="AO1615" s="178">
        <f>IF(E1615=1,VLOOKUP(Työfile_2024!D1615,'2015'!$F$12:$AC$1887,24,FALSE),"-")</f>
        <v>45</v>
      </c>
      <c r="AP1615" s="52">
        <f>VLOOKUP(D1615,Tarkasteltava_verkko_2024_harva!$E$2:$I$1804,5,FALSE)</f>
        <v>0</v>
      </c>
      <c r="AQ1615" s="52">
        <f>VLOOKUP(D1615,Tarkasteltava_verkko_2024_harva!$E$2:$I$1804,4,FALSE)</f>
        <v>0</v>
      </c>
      <c r="AR1615" s="148">
        <v>0</v>
      </c>
      <c r="AS1615" s="170">
        <f>IFERROR(VLOOKUP(C1615,'2015'!$C$12:$AG$1887,30,FALSE),"-")</f>
        <v>0</v>
      </c>
      <c r="AT1615" s="148">
        <v>4.098018769551616E-2</v>
      </c>
      <c r="AU1615" s="170">
        <f>IFERROR(VLOOKUP(C1615,'2015'!$C$12:$AG$1887,31,FALSE),"-")</f>
        <v>0</v>
      </c>
      <c r="AV1615" s="106"/>
      <c r="AW1615" s="63">
        <f>IFERROR(VLOOKUP(C1615,Merkittävyysluokitus!$A$2:$J$1705,10,FALSE),"-")</f>
        <v>3</v>
      </c>
      <c r="AX1615" s="175">
        <f>IFERROR(VLOOKUP(C1615,Merkittävyysluokitus!$A$2:$J$1705,6,FALSE),"-")</f>
        <v>3.5911741006851692</v>
      </c>
      <c r="AY1615" s="175">
        <f>IFERROR(VLOOKUP(C1615,Merkittävyysluokitus!$A$2:$J$1705,7,FALSE),"-")</f>
        <v>0.46792374000695164</v>
      </c>
      <c r="AZ1615" s="175">
        <f>IFERROR(VLOOKUP(C1615,Merkittävyysluokitus!$A$2:$J$1705,8,FALSE),"-")</f>
        <v>2.4565836940115511</v>
      </c>
      <c r="BA1615" s="175">
        <f>IFERROR(VLOOKUP(C1615,Merkittävyysluokitus!$A$2:$J$1705,9,FALSE),"-")</f>
        <v>0.66666666666666663</v>
      </c>
      <c r="BB1615" s="203"/>
      <c r="BC1615" s="203" t="str">
        <f t="shared" ref="BC1615:BC1678" si="428">IF(BD1615="ei luokiteltu","ei mallia",IF(BL1615="tieosoite muuttunut","tieosoite muuttunut",IF(BD1615&lt;&gt;BL1615,"muutos","")))</f>
        <v/>
      </c>
      <c r="BD1615" s="39" t="str">
        <f t="shared" si="422"/>
        <v>musta</v>
      </c>
      <c r="BE1615" s="68" t="str">
        <f t="shared" si="423"/>
        <v>musta</v>
      </c>
      <c r="BF1615" s="68" t="str">
        <f t="shared" si="424"/>
        <v>musta</v>
      </c>
      <c r="BG1615" s="68" t="str">
        <f t="shared" si="425"/>
        <v>musta</v>
      </c>
      <c r="BH1615" s="208" t="str">
        <f t="shared" si="426"/>
        <v>musta</v>
      </c>
      <c r="BI1615" s="39"/>
      <c r="BJ1615" s="39" t="str">
        <f>IF(F1615="ei löydy","uusi tie",IF(E1615=0,"tieosoite muuttunut",IF(E1615=1,VLOOKUP(D1615,'2015'!$F$12:$AL$1887,31,FALSE),"-")))</f>
        <v>musta</v>
      </c>
      <c r="BK1615" s="67" t="str">
        <f>IF(E1615=1,VLOOKUP(D1615,'2015'!$F$12:$AL$1887,32,FALSE),"-")</f>
        <v>musta</v>
      </c>
      <c r="BL1615" s="39" t="str">
        <f>IF(F1615="ei löydy","uusi tie",IF(E1615=0,"tieosoite muuttunut",IF(E1615=1,VLOOKUP(D1615,'2015'!$F$12:$AL$1887,33,FALSE),"-")))</f>
        <v>musta</v>
      </c>
      <c r="BM1615" s="39"/>
      <c r="BN1615" s="217" t="str">
        <f>VLOOKUP(D1615,'2015'!$F$12:$AL$1887,33,FALSE)</f>
        <v>musta</v>
      </c>
      <c r="BO1615" s="39"/>
      <c r="BP1615" s="115" t="s">
        <v>10</v>
      </c>
      <c r="BQ1615" s="30"/>
      <c r="BS1615" s="5"/>
      <c r="BU1615" s="37"/>
      <c r="BV1615" s="30" t="s">
        <v>10</v>
      </c>
      <c r="BX1615">
        <f>IF(E1615=1,VLOOKUP(D1615,'2015'!$F$12:$AX$1887,43,FALSE),"-")</f>
        <v>0</v>
      </c>
      <c r="BY1615">
        <f>IF(E1615=1,VLOOKUP(D1615,'2015'!$F$12:$AX$1887,44,FALSE),"-")</f>
        <v>0</v>
      </c>
      <c r="BZ1615">
        <f>IF(E1615=1,VLOOKUP(D1615,'2015'!$F$12:$AX$1887,45,FALSE),"-")</f>
        <v>0</v>
      </c>
      <c r="CA1615" s="31">
        <f t="shared" si="417"/>
        <v>0</v>
      </c>
      <c r="CB1615" s="31">
        <f t="shared" si="418"/>
        <v>0</v>
      </c>
      <c r="CC1615" s="31">
        <f t="shared" si="419"/>
        <v>0</v>
      </c>
      <c r="CD1615" s="31">
        <f t="shared" si="420"/>
        <v>0</v>
      </c>
      <c r="CE1615" s="31">
        <f t="shared" si="421"/>
        <v>0</v>
      </c>
      <c r="CO1615" s="2" t="s">
        <v>35</v>
      </c>
      <c r="CP1615" s="2" t="s">
        <v>35</v>
      </c>
    </row>
    <row r="1616" spans="1:94" ht="15.75" thickBot="1" x14ac:dyDescent="0.3">
      <c r="A1616" s="50"/>
      <c r="B1616" s="50"/>
      <c r="C1616" s="50" t="str">
        <f t="shared" ref="C1616:C1679" si="429">CONCATENATE(I1616,"_",J1616,"_",K1616)</f>
        <v>13887_1_10100</v>
      </c>
      <c r="D1616" s="51" t="str">
        <f t="shared" ref="D1616:D1679" si="430">CONCATENATE(I1616,"_",J1616)</f>
        <v>13887_1</v>
      </c>
      <c r="E1616" s="224">
        <f>IFERROR(VLOOKUP(C1616,'2015'!$C$12:$D$1887,2,FALSE),0)</f>
        <v>1</v>
      </c>
      <c r="F1616" s="51">
        <f>IFERROR(K1616-IFERROR(VLOOKUP(D1616,'2015'!$F$12:$I$1887,4,FALSE),"ei löydy"),"ei löydy")</f>
        <v>0</v>
      </c>
      <c r="G1616" s="224">
        <f>IFERROR(VLOOKUP(Työfile_2024!C1616,Liikennemalli!$D$6:$G$1921,4,FALSE),0)</f>
        <v>1</v>
      </c>
      <c r="H1616" s="225">
        <f>K1616-IFERROR(VLOOKUP(Työfile_2024!D1616,Liikennemalli!$C$6:$H$1921,6,FALSE),"ei löydy")</f>
        <v>0</v>
      </c>
      <c r="I1616" s="80">
        <v>13887</v>
      </c>
      <c r="J1616" s="52">
        <v>1</v>
      </c>
      <c r="K1616" s="52">
        <v>10100</v>
      </c>
      <c r="L1616" s="53"/>
      <c r="M1616" s="54"/>
      <c r="N1616" s="54"/>
      <c r="O1616" s="54"/>
      <c r="P1616" s="54"/>
      <c r="Q1616" s="55"/>
      <c r="R1616" s="55"/>
      <c r="S1616" s="55"/>
      <c r="T1616" s="55"/>
      <c r="U1616" s="52"/>
      <c r="V1616" s="56">
        <v>32</v>
      </c>
      <c r="W1616" s="56">
        <v>2</v>
      </c>
      <c r="X1616" s="56">
        <v>33</v>
      </c>
      <c r="Y1616" s="56">
        <f>VLOOKUP(D1616,Liikennemalli24!$D$2:$F$1804,2,FALSE)</f>
        <v>124</v>
      </c>
      <c r="Z1616" s="57">
        <f>VLOOKUP(D1616,Liikennemalli24!$D$2:$F$1804,3,FALSE)</f>
        <v>0.623</v>
      </c>
      <c r="AA1616" s="178">
        <f>IF(G1616=1,VLOOKUP(C1616,Liikennemalli!$D$6:$H$1921,2,FALSE),"-")</f>
        <v>49.658532111597999</v>
      </c>
      <c r="AB1616" s="197">
        <f>IF(G1616=1,VLOOKUP(C1616,Liikennemalli!$D$6:$H$1921,3,FALSE),"-")</f>
        <v>0.60835213393672605</v>
      </c>
      <c r="AC1616" s="134">
        <f>IF(E1616=1,VLOOKUP(Työfile_2024!D1616,'2015'!$F$12:$X$1887,18,FALSE),"-")</f>
        <v>0</v>
      </c>
      <c r="AD1616" s="127">
        <f>IF(E1616=1,VLOOKUP(Työfile_2024!D1616,'2015'!$F$12:$X$1887,19,FALSE),"-")</f>
        <v>0</v>
      </c>
      <c r="AI1616" s="127">
        <f>IF(E1616=1,VLOOKUP(Työfile_2024!D1616,'2015'!$F$12:$AB$1887,20,FALSE),"-")</f>
        <v>0</v>
      </c>
      <c r="AJ1616" s="127">
        <f>IF(E1616=1,VLOOKUP(Työfile_2024!D1616,'2015'!$F$12:$AB$1887,21,FALSE),"-")</f>
        <v>0</v>
      </c>
      <c r="AK1616" s="127">
        <f>IF(E1616=1,VLOOKUP(Työfile_2024!D1616,'2015'!$F$12:$AB$1887,22,FALSE),"-")</f>
        <v>0</v>
      </c>
      <c r="AL1616" s="127">
        <f>IF(E1616=1,VLOOKUP(Työfile_2024!D1616,'2015'!$F$12:$AB$1887,23,FALSE),"-")</f>
        <v>0</v>
      </c>
      <c r="AM1616" s="56">
        <f>VLOOKUP(Työfile_2024!D1616,Tmatkat_20km_tarkasteltava_verk!$C$2:$D$1804,2,FALSE)</f>
        <v>30</v>
      </c>
      <c r="AN1616" s="148">
        <f t="shared" si="427"/>
        <v>0.9375</v>
      </c>
      <c r="AO1616" s="178">
        <f>IF(E1616=1,VLOOKUP(Työfile_2024!D1616,'2015'!$F$12:$AC$1887,24,FALSE),"-")</f>
        <v>31</v>
      </c>
      <c r="AP1616" s="52">
        <f>VLOOKUP(D1616,Tarkasteltava_verkko_2024_harva!$E$2:$I$1804,5,FALSE)</f>
        <v>0</v>
      </c>
      <c r="AQ1616" s="52">
        <f>VLOOKUP(D1616,Tarkasteltava_verkko_2024_harva!$E$2:$I$1804,4,FALSE)</f>
        <v>0</v>
      </c>
      <c r="AR1616" s="148">
        <v>0</v>
      </c>
      <c r="AS1616" s="170">
        <f>IFERROR(VLOOKUP(C1616,'2015'!$C$12:$AG$1887,30,FALSE),"-")</f>
        <v>0</v>
      </c>
      <c r="AT1616" s="148">
        <v>0</v>
      </c>
      <c r="AU1616" s="170">
        <f>IFERROR(VLOOKUP(C1616,'2015'!$C$12:$AG$1887,31,FALSE),"-")</f>
        <v>0</v>
      </c>
      <c r="AV1616" s="106"/>
      <c r="AW1616" s="63">
        <f>IFERROR(VLOOKUP(C1616,Merkittävyysluokitus!$A$2:$J$1705,10,FALSE),"-")</f>
        <v>3</v>
      </c>
      <c r="AX1616" s="175">
        <f>IFERROR(VLOOKUP(C1616,Merkittävyysluokitus!$A$2:$J$1705,6,FALSE),"-")</f>
        <v>3.2536484018264842</v>
      </c>
      <c r="AY1616" s="175">
        <f>IFERROR(VLOOKUP(C1616,Merkittävyysluokitus!$A$2:$J$1705,7,FALSE),"-")</f>
        <v>0.23599999999999999</v>
      </c>
      <c r="AZ1616" s="175">
        <f>IFERROR(VLOOKUP(C1616,Merkittävyysluokitus!$A$2:$J$1705,8,FALSE),"-")</f>
        <v>2.017648401826484</v>
      </c>
      <c r="BA1616" s="175">
        <f>IFERROR(VLOOKUP(C1616,Merkittävyysluokitus!$A$2:$J$1705,9,FALSE),"-")</f>
        <v>1</v>
      </c>
      <c r="BB1616" s="203"/>
      <c r="BC1616" s="203" t="str">
        <f t="shared" si="428"/>
        <v/>
      </c>
      <c r="BD1616" s="39" t="str">
        <f t="shared" si="422"/>
        <v>musta</v>
      </c>
      <c r="BE1616" s="68" t="str">
        <f t="shared" si="423"/>
        <v>musta</v>
      </c>
      <c r="BF1616" s="68" t="str">
        <f t="shared" si="424"/>
        <v>musta</v>
      </c>
      <c r="BG1616" s="68" t="str">
        <f t="shared" si="425"/>
        <v>musta</v>
      </c>
      <c r="BH1616" s="208" t="str">
        <f t="shared" si="426"/>
        <v>musta</v>
      </c>
      <c r="BI1616" s="39"/>
      <c r="BJ1616" s="39" t="str">
        <f>IF(F1616="ei löydy","uusi tie",IF(E1616=0,"tieosoite muuttunut",IF(E1616=1,VLOOKUP(D1616,'2015'!$F$12:$AL$1887,31,FALSE),"-")))</f>
        <v>musta</v>
      </c>
      <c r="BK1616" s="67" t="str">
        <f>IF(E1616=1,VLOOKUP(D1616,'2015'!$F$12:$AL$1887,32,FALSE),"-")</f>
        <v>musta</v>
      </c>
      <c r="BL1616" s="39" t="str">
        <f>IF(F1616="ei löydy","uusi tie",IF(E1616=0,"tieosoite muuttunut",IF(E1616=1,VLOOKUP(D1616,'2015'!$F$12:$AL$1887,33,FALSE),"-")))</f>
        <v>musta</v>
      </c>
      <c r="BM1616" s="39"/>
      <c r="BN1616" s="217" t="str">
        <f>VLOOKUP(D1616,'2015'!$F$12:$AL$1887,33,FALSE)</f>
        <v>musta</v>
      </c>
      <c r="BO1616" s="39"/>
      <c r="BP1616" s="115" t="s">
        <v>10</v>
      </c>
      <c r="BQ1616" s="30"/>
      <c r="BS1616" s="5"/>
      <c r="BU1616" s="37"/>
      <c r="BV1616" s="30" t="s">
        <v>10</v>
      </c>
      <c r="BX1616">
        <f>IF(E1616=1,VLOOKUP(D1616,'2015'!$F$12:$AX$1887,43,FALSE),"-")</f>
        <v>0</v>
      </c>
      <c r="BY1616">
        <f>IF(E1616=1,VLOOKUP(D1616,'2015'!$F$12:$AX$1887,44,FALSE),"-")</f>
        <v>0</v>
      </c>
      <c r="BZ1616">
        <f>IF(E1616=1,VLOOKUP(D1616,'2015'!$F$12:$AX$1887,45,FALSE),"-")</f>
        <v>0</v>
      </c>
      <c r="CA1616" s="31">
        <f t="shared" ref="CA1616:CA1635" si="431">SUM(CB1616:CE1616)</f>
        <v>0</v>
      </c>
      <c r="CB1616" s="31">
        <f t="shared" ref="CB1616:CB1635" si="432">IF(AD1616&gt;0.59999,10,IF(AD1616&gt;0.39999,1,0))</f>
        <v>0</v>
      </c>
      <c r="CC1616" s="31">
        <f t="shared" ref="CC1616:CC1635" si="433">IF(AC1616&gt;1999,10,IF(AC1616&gt;999,1,0))</f>
        <v>0</v>
      </c>
      <c r="CD1616" s="31">
        <f t="shared" ref="CD1616:CD1635" si="434">IF(AM1616&gt;499,10,IF(AM1616&gt;99,1,0))</f>
        <v>0</v>
      </c>
      <c r="CE1616" s="31">
        <f t="shared" ref="CE1616:CE1635" si="435">IF(AQ1616="osa seud. yht",10,IF(AP1616="osa seud. yht",1,0))</f>
        <v>0</v>
      </c>
      <c r="CO1616" s="2" t="s">
        <v>35</v>
      </c>
      <c r="CP1616" s="2" t="s">
        <v>35</v>
      </c>
    </row>
    <row r="1617" spans="1:94" ht="15.75" thickBot="1" x14ac:dyDescent="0.3">
      <c r="A1617" s="50"/>
      <c r="B1617" s="50"/>
      <c r="C1617" s="50" t="str">
        <f t="shared" si="429"/>
        <v>13889_1_6523</v>
      </c>
      <c r="D1617" s="51" t="str">
        <f t="shared" si="430"/>
        <v>13889_1</v>
      </c>
      <c r="E1617" s="224">
        <f>IFERROR(VLOOKUP(C1617,'2015'!$C$12:$D$1887,2,FALSE),0)</f>
        <v>0</v>
      </c>
      <c r="F1617" s="51">
        <f>IFERROR(K1617-IFERROR(VLOOKUP(D1617,'2015'!$F$12:$I$1887,4,FALSE),"ei löydy"),"ei löydy")</f>
        <v>200</v>
      </c>
      <c r="G1617" s="224">
        <f>IFERROR(VLOOKUP(Työfile_2024!C1617,Liikennemalli!$D$6:$G$1921,4,FALSE),0)</f>
        <v>1</v>
      </c>
      <c r="H1617" s="225">
        <f>K1617-IFERROR(VLOOKUP(Työfile_2024!D1617,Liikennemalli!$C$6:$H$1921,6,FALSE),"ei löydy")</f>
        <v>0</v>
      </c>
      <c r="I1617" s="80">
        <v>13889</v>
      </c>
      <c r="J1617" s="52">
        <v>1</v>
      </c>
      <c r="K1617" s="52">
        <v>6523</v>
      </c>
      <c r="L1617" s="53"/>
      <c r="M1617" s="54"/>
      <c r="N1617" s="54"/>
      <c r="O1617" s="54"/>
      <c r="P1617" s="54"/>
      <c r="Q1617" s="55"/>
      <c r="R1617" s="55"/>
      <c r="S1617" s="55"/>
      <c r="T1617" s="55"/>
      <c r="U1617" s="52"/>
      <c r="V1617" s="56">
        <v>61.0861566763759</v>
      </c>
      <c r="W1617" s="56">
        <v>3.300628545147938</v>
      </c>
      <c r="X1617" s="56">
        <v>65.012570902958757</v>
      </c>
      <c r="Y1617" s="56">
        <f>VLOOKUP(D1617,Liikennemalli24!$D$2:$F$1804,2,FALSE)</f>
        <v>21</v>
      </c>
      <c r="Z1617" s="57">
        <f>VLOOKUP(D1617,Liikennemalli24!$D$2:$F$1804,3,FALSE)</f>
        <v>0.214</v>
      </c>
      <c r="AA1617" s="178">
        <f>IF(G1617=1,VLOOKUP(C1617,Liikennemalli!$D$6:$H$1921,2,FALSE),"-")</f>
        <v>19.2300740855299</v>
      </c>
      <c r="AB1617" s="197">
        <f>IF(G1617=1,VLOOKUP(C1617,Liikennemalli!$D$6:$H$1921,3,FALSE),"-")</f>
        <v>0.399170597721003</v>
      </c>
      <c r="AC1617" s="134" t="str">
        <f>IF(E1617=1,VLOOKUP(Työfile_2024!D1617,'2015'!$F$12:$X$1887,18,FALSE),"-")</f>
        <v>-</v>
      </c>
      <c r="AD1617" s="127" t="str">
        <f>IF(E1617=1,VLOOKUP(Työfile_2024!D1617,'2015'!$F$12:$X$1887,19,FALSE),"-")</f>
        <v>-</v>
      </c>
      <c r="AI1617" s="127" t="str">
        <f>IF(E1617=1,VLOOKUP(Työfile_2024!D1617,'2015'!$F$12:$AB$1887,20,FALSE),"-")</f>
        <v>-</v>
      </c>
      <c r="AJ1617" s="127" t="str">
        <f>IF(E1617=1,VLOOKUP(Työfile_2024!D1617,'2015'!$F$12:$AB$1887,21,FALSE),"-")</f>
        <v>-</v>
      </c>
      <c r="AK1617" s="127" t="str">
        <f>IF(E1617=1,VLOOKUP(Työfile_2024!D1617,'2015'!$F$12:$AB$1887,22,FALSE),"-")</f>
        <v>-</v>
      </c>
      <c r="AL1617" s="127" t="str">
        <f>IF(E1617=1,VLOOKUP(Työfile_2024!D1617,'2015'!$F$12:$AB$1887,23,FALSE),"-")</f>
        <v>-</v>
      </c>
      <c r="AM1617" s="56">
        <f>VLOOKUP(Työfile_2024!D1617,Tmatkat_20km_tarkasteltava_verk!$C$2:$D$1804,2,FALSE)</f>
        <v>70</v>
      </c>
      <c r="AN1617" s="148">
        <f t="shared" si="427"/>
        <v>1.1459224775074348</v>
      </c>
      <c r="AO1617" s="178" t="str">
        <f>IF(E1617=1,VLOOKUP(Työfile_2024!D1617,'2015'!$F$12:$AC$1887,24,FALSE),"-")</f>
        <v>-</v>
      </c>
      <c r="AP1617" s="52" t="str">
        <f>VLOOKUP(D1617,Tarkasteltava_verkko_2024_harva!$E$2:$I$1804,5,FALSE)</f>
        <v>tiivis</v>
      </c>
      <c r="AQ1617" s="52">
        <f>VLOOKUP(D1617,Tarkasteltava_verkko_2024_harva!$E$2:$I$1804,4,FALSE)</f>
        <v>0</v>
      </c>
      <c r="AR1617" s="148">
        <v>4.246512340947417E-2</v>
      </c>
      <c r="AS1617" s="170" t="str">
        <f>IFERROR(VLOOKUP(C1617,'2015'!$C$12:$AG$1887,30,FALSE),"-")</f>
        <v>-</v>
      </c>
      <c r="AT1617" s="148">
        <v>0.14042618427104092</v>
      </c>
      <c r="AU1617" s="170" t="str">
        <f>IFERROR(VLOOKUP(C1617,'2015'!$C$12:$AG$1887,31,FALSE),"-")</f>
        <v>-</v>
      </c>
      <c r="AV1617" s="106"/>
      <c r="AW1617" s="63">
        <f>IFERROR(VLOOKUP(C1617,Merkittävyysluokitus!$A$2:$J$1705,10,FALSE),"-")</f>
        <v>3</v>
      </c>
      <c r="AX1617" s="175">
        <f>IFERROR(VLOOKUP(C1617,Merkittävyysluokitus!$A$2:$J$1705,6,FALSE),"-")</f>
        <v>3.785296558647063</v>
      </c>
      <c r="AY1617" s="175">
        <f>IFERROR(VLOOKUP(C1617,Merkittävyysluokitus!$A$2:$J$1705,7,FALSE),"-")</f>
        <v>0.51325847002912761</v>
      </c>
      <c r="AZ1617" s="175">
        <f>IFERROR(VLOOKUP(C1617,Merkittävyysluokitus!$A$2:$J$1705,8,FALSE),"-")</f>
        <v>2.1053714219512689</v>
      </c>
      <c r="BA1617" s="175">
        <f>IFERROR(VLOOKUP(C1617,Merkittävyysluokitus!$A$2:$J$1705,9,FALSE),"-")</f>
        <v>1.1666666666666665</v>
      </c>
      <c r="BB1617" s="203"/>
      <c r="BC1617" s="203" t="str">
        <f t="shared" si="428"/>
        <v>tieosoite muuttunut</v>
      </c>
      <c r="BD1617" s="39" t="str">
        <f t="shared" si="422"/>
        <v>musta</v>
      </c>
      <c r="BE1617" s="68" t="str">
        <f t="shared" si="423"/>
        <v>musta</v>
      </c>
      <c r="BF1617" s="68" t="str">
        <f t="shared" si="424"/>
        <v>musta</v>
      </c>
      <c r="BG1617" s="68" t="str">
        <f t="shared" si="425"/>
        <v>musta</v>
      </c>
      <c r="BH1617" s="208" t="str">
        <f t="shared" si="426"/>
        <v>musta</v>
      </c>
      <c r="BI1617" s="39"/>
      <c r="BJ1617" s="39" t="str">
        <f>IF(F1617="ei löydy","uusi tie",IF(E1617=0,"tieosoite muuttunut",IF(E1617=1,VLOOKUP(D1617,'2015'!$F$12:$AL$1887,31,FALSE),"-")))</f>
        <v>tieosoite muuttunut</v>
      </c>
      <c r="BK1617" s="67" t="str">
        <f>IF(E1617=1,VLOOKUP(D1617,'2015'!$F$12:$AL$1887,32,FALSE),"-")</f>
        <v>-</v>
      </c>
      <c r="BL1617" s="39" t="str">
        <f>IF(F1617="ei löydy","uusi tie",IF(E1617=0,"tieosoite muuttunut",IF(E1617=1,VLOOKUP(D1617,'2015'!$F$12:$AL$1887,33,FALSE),"-")))</f>
        <v>tieosoite muuttunut</v>
      </c>
      <c r="BM1617" s="39"/>
      <c r="BN1617" s="217" t="str">
        <f>VLOOKUP(D1617,'2015'!$F$12:$AL$1887,33,FALSE)</f>
        <v>musta</v>
      </c>
      <c r="BO1617" s="39"/>
      <c r="BP1617" s="115" t="s">
        <v>10</v>
      </c>
      <c r="BQ1617" s="30"/>
      <c r="BS1617" s="5"/>
      <c r="BU1617" s="37"/>
      <c r="BV1617" s="30" t="s">
        <v>10</v>
      </c>
      <c r="BX1617" t="str">
        <f>IF(E1617=1,VLOOKUP(D1617,'2015'!$F$12:$AX$1887,43,FALSE),"-")</f>
        <v>-</v>
      </c>
      <c r="BY1617" t="str">
        <f>IF(E1617=1,VLOOKUP(D1617,'2015'!$F$12:$AX$1887,44,FALSE),"-")</f>
        <v>-</v>
      </c>
      <c r="BZ1617" t="str">
        <f>IF(E1617=1,VLOOKUP(D1617,'2015'!$F$12:$AX$1887,45,FALSE),"-")</f>
        <v>-</v>
      </c>
      <c r="CA1617" s="31">
        <f t="shared" si="431"/>
        <v>20</v>
      </c>
      <c r="CB1617" s="31">
        <f t="shared" si="432"/>
        <v>10</v>
      </c>
      <c r="CC1617" s="31">
        <f t="shared" si="433"/>
        <v>10</v>
      </c>
      <c r="CD1617" s="31">
        <f t="shared" si="434"/>
        <v>0</v>
      </c>
      <c r="CE1617" s="31">
        <f t="shared" si="435"/>
        <v>0</v>
      </c>
      <c r="CO1617" s="2" t="s">
        <v>35</v>
      </c>
      <c r="CP1617" s="2" t="s">
        <v>35</v>
      </c>
    </row>
    <row r="1618" spans="1:94" ht="15.75" thickBot="1" x14ac:dyDescent="0.3">
      <c r="A1618" s="50"/>
      <c r="B1618" s="50"/>
      <c r="C1618" s="50" t="str">
        <f t="shared" si="429"/>
        <v>13891_1_4736</v>
      </c>
      <c r="D1618" s="51" t="str">
        <f t="shared" si="430"/>
        <v>13891_1</v>
      </c>
      <c r="E1618" s="224">
        <f>IFERROR(VLOOKUP(C1618,'2015'!$C$12:$D$1887,2,FALSE),0)</f>
        <v>1</v>
      </c>
      <c r="F1618" s="51">
        <f>IFERROR(K1618-IFERROR(VLOOKUP(D1618,'2015'!$F$12:$I$1887,4,FALSE),"ei löydy"),"ei löydy")</f>
        <v>0</v>
      </c>
      <c r="G1618" s="224">
        <f>IFERROR(VLOOKUP(Työfile_2024!C1618,Liikennemalli!$D$6:$G$1921,4,FALSE),0)</f>
        <v>1</v>
      </c>
      <c r="H1618" s="225">
        <f>K1618-IFERROR(VLOOKUP(Työfile_2024!D1618,Liikennemalli!$C$6:$H$1921,6,FALSE),"ei löydy")</f>
        <v>0</v>
      </c>
      <c r="I1618" s="80">
        <v>13891</v>
      </c>
      <c r="J1618" s="52">
        <v>1</v>
      </c>
      <c r="K1618" s="52">
        <v>4736</v>
      </c>
      <c r="L1618" s="53"/>
      <c r="M1618" s="54"/>
      <c r="N1618" s="54"/>
      <c r="O1618" s="54"/>
      <c r="P1618" s="54"/>
      <c r="Q1618" s="55"/>
      <c r="R1618" s="55"/>
      <c r="S1618" s="55"/>
      <c r="T1618" s="55"/>
      <c r="U1618" s="52"/>
      <c r="V1618" s="56">
        <v>115</v>
      </c>
      <c r="W1618" s="56">
        <v>7</v>
      </c>
      <c r="X1618" s="56">
        <v>113</v>
      </c>
      <c r="Y1618" s="56">
        <f>VLOOKUP(D1618,Liikennemalli24!$D$2:$F$1804,2,FALSE)</f>
        <v>33</v>
      </c>
      <c r="Z1618" s="57">
        <f>VLOOKUP(D1618,Liikennemalli24!$D$2:$F$1804,3,FALSE)</f>
        <v>0.28100000000000003</v>
      </c>
      <c r="AA1618" s="178">
        <f>IF(G1618=1,VLOOKUP(C1618,Liikennemalli!$D$6:$H$1921,2,FALSE),"-")</f>
        <v>12.406302151503899</v>
      </c>
      <c r="AB1618" s="197">
        <f>IF(G1618=1,VLOOKUP(C1618,Liikennemalli!$D$6:$H$1921,3,FALSE),"-")</f>
        <v>0.33773478883076202</v>
      </c>
      <c r="AC1618" s="134">
        <f>IF(E1618=1,VLOOKUP(Työfile_2024!D1618,'2015'!$F$12:$X$1887,18,FALSE),"-")</f>
        <v>85</v>
      </c>
      <c r="AD1618" s="127">
        <f>IF(E1618=1,VLOOKUP(Työfile_2024!D1618,'2015'!$F$12:$X$1887,19,FALSE),"-")</f>
        <v>0.88</v>
      </c>
      <c r="AI1618" s="127">
        <f>IF(E1618=1,VLOOKUP(Työfile_2024!D1618,'2015'!$F$12:$AB$1887,20,FALSE),"-")</f>
        <v>0</v>
      </c>
      <c r="AJ1618" s="127">
        <f>IF(E1618=1,VLOOKUP(Työfile_2024!D1618,'2015'!$F$12:$AB$1887,21,FALSE),"-")</f>
        <v>0</v>
      </c>
      <c r="AK1618" s="127">
        <f>IF(E1618=1,VLOOKUP(Työfile_2024!D1618,'2015'!$F$12:$AB$1887,22,FALSE),"-")</f>
        <v>0</v>
      </c>
      <c r="AL1618" s="127">
        <f>IF(E1618=1,VLOOKUP(Työfile_2024!D1618,'2015'!$F$12:$AB$1887,23,FALSE),"-")</f>
        <v>0</v>
      </c>
      <c r="AM1618" s="56">
        <f>VLOOKUP(Työfile_2024!D1618,Tmatkat_20km_tarkasteltava_verk!$C$2:$D$1804,2,FALSE)</f>
        <v>8</v>
      </c>
      <c r="AN1618" s="148">
        <f t="shared" si="427"/>
        <v>6.9565217391304349E-2</v>
      </c>
      <c r="AO1618" s="178">
        <f>IF(E1618=1,VLOOKUP(Työfile_2024!D1618,'2015'!$F$12:$AC$1887,24,FALSE),"-")</f>
        <v>11</v>
      </c>
      <c r="AP1618" s="52">
        <f>VLOOKUP(D1618,Tarkasteltava_verkko_2024_harva!$E$2:$I$1804,5,FALSE)</f>
        <v>0</v>
      </c>
      <c r="AQ1618" s="52">
        <f>VLOOKUP(D1618,Tarkasteltava_verkko_2024_harva!$E$2:$I$1804,4,FALSE)</f>
        <v>0</v>
      </c>
      <c r="AR1618" s="148">
        <v>0</v>
      </c>
      <c r="AS1618" s="170" t="str">
        <f>IFERROR(VLOOKUP(C1618,'2015'!$C$12:$AG$1887,30,FALSE),"-")</f>
        <v/>
      </c>
      <c r="AT1618" s="148">
        <v>0</v>
      </c>
      <c r="AU1618" s="170">
        <f>IFERROR(VLOOKUP(C1618,'2015'!$C$12:$AG$1887,31,FALSE),"-")</f>
        <v>0</v>
      </c>
      <c r="AV1618" s="106"/>
      <c r="AW1618" s="63">
        <f>IFERROR(VLOOKUP(C1618,Merkittävyysluokitus!$A$2:$J$1705,10,FALSE),"-")</f>
        <v>4</v>
      </c>
      <c r="AX1618" s="175">
        <f>IFERROR(VLOOKUP(C1618,Merkittävyysluokitus!$A$2:$J$1705,6,FALSE),"-")</f>
        <v>2.0787062404870627</v>
      </c>
      <c r="AY1618" s="175">
        <f>IFERROR(VLOOKUP(C1618,Merkittävyysluokitus!$A$2:$J$1705,7,FALSE),"-")</f>
        <v>0.39833333333333326</v>
      </c>
      <c r="AZ1618" s="175">
        <f>IFERROR(VLOOKUP(C1618,Merkittävyysluokitus!$A$2:$J$1705,8,FALSE),"-")</f>
        <v>1.1803729071537292</v>
      </c>
      <c r="BA1618" s="175">
        <f>IFERROR(VLOOKUP(C1618,Merkittävyysluokitus!$A$2:$J$1705,9,FALSE),"-")</f>
        <v>0.5</v>
      </c>
      <c r="BB1618" s="203"/>
      <c r="BC1618" s="203" t="str">
        <f t="shared" si="428"/>
        <v/>
      </c>
      <c r="BD1618" s="39" t="str">
        <f t="shared" si="422"/>
        <v>musta</v>
      </c>
      <c r="BE1618" s="68" t="str">
        <f t="shared" si="423"/>
        <v>musta</v>
      </c>
      <c r="BF1618" s="68" t="str">
        <f t="shared" si="424"/>
        <v>musta</v>
      </c>
      <c r="BG1618" s="68" t="str">
        <f t="shared" si="425"/>
        <v>musta</v>
      </c>
      <c r="BH1618" s="208" t="str">
        <f t="shared" si="426"/>
        <v>musta</v>
      </c>
      <c r="BI1618" s="39"/>
      <c r="BJ1618" s="39" t="str">
        <f>IF(F1618="ei löydy","uusi tie",IF(E1618=0,"tieosoite muuttunut",IF(E1618=1,VLOOKUP(D1618,'2015'!$F$12:$AL$1887,31,FALSE),"-")))</f>
        <v>musta</v>
      </c>
      <c r="BK1618" s="67" t="str">
        <f>IF(E1618=1,VLOOKUP(D1618,'2015'!$F$12:$AL$1887,32,FALSE),"-")</f>
        <v>musta</v>
      </c>
      <c r="BL1618" s="39" t="str">
        <f>IF(F1618="ei löydy","uusi tie",IF(E1618=0,"tieosoite muuttunut",IF(E1618=1,VLOOKUP(D1618,'2015'!$F$12:$AL$1887,33,FALSE),"-")))</f>
        <v>musta</v>
      </c>
      <c r="BM1618" s="39"/>
      <c r="BN1618" s="217" t="str">
        <f>VLOOKUP(D1618,'2015'!$F$12:$AL$1887,33,FALSE)</f>
        <v>musta</v>
      </c>
      <c r="BO1618" s="39"/>
      <c r="BP1618" s="115" t="s">
        <v>10</v>
      </c>
      <c r="BQ1618" s="30"/>
      <c r="BS1618" s="5"/>
      <c r="BU1618" s="37"/>
      <c r="BV1618" s="30" t="s">
        <v>10</v>
      </c>
      <c r="BX1618" t="str">
        <f>IF(E1618=1,VLOOKUP(D1618,'2015'!$F$12:$AX$1887,43,FALSE),"-")</f>
        <v>musta</v>
      </c>
      <c r="BY1618" t="str">
        <f>IF(E1618=1,VLOOKUP(D1618,'2015'!$F$12:$AX$1887,44,FALSE),"-")</f>
        <v>musta</v>
      </c>
      <c r="BZ1618" t="str">
        <f>IF(E1618=1,VLOOKUP(D1618,'2015'!$F$12:$AX$1887,45,FALSE),"-")</f>
        <v>musta</v>
      </c>
      <c r="CA1618" s="31">
        <f t="shared" si="431"/>
        <v>10</v>
      </c>
      <c r="CB1618" s="31">
        <f t="shared" si="432"/>
        <v>10</v>
      </c>
      <c r="CC1618" s="31">
        <f t="shared" si="433"/>
        <v>0</v>
      </c>
      <c r="CD1618" s="31">
        <f t="shared" si="434"/>
        <v>0</v>
      </c>
      <c r="CE1618" s="31">
        <f t="shared" si="435"/>
        <v>0</v>
      </c>
      <c r="CO1618" s="2" t="s">
        <v>35</v>
      </c>
      <c r="CP1618" s="2" t="s">
        <v>35</v>
      </c>
    </row>
    <row r="1619" spans="1:94" ht="15.75" thickBot="1" x14ac:dyDescent="0.3">
      <c r="A1619" s="50"/>
      <c r="B1619" s="50"/>
      <c r="C1619" s="50" t="str">
        <f t="shared" si="429"/>
        <v>13893_1_3940</v>
      </c>
      <c r="D1619" s="51" t="str">
        <f t="shared" si="430"/>
        <v>13893_1</v>
      </c>
      <c r="E1619" s="224">
        <f>IFERROR(VLOOKUP(C1619,'2015'!$C$12:$D$1887,2,FALSE),0)</f>
        <v>1</v>
      </c>
      <c r="F1619" s="51">
        <f>IFERROR(K1619-IFERROR(VLOOKUP(D1619,'2015'!$F$12:$I$1887,4,FALSE),"ei löydy"),"ei löydy")</f>
        <v>0</v>
      </c>
      <c r="G1619" s="224">
        <f>IFERROR(VLOOKUP(Työfile_2024!C1619,Liikennemalli!$D$6:$G$1921,4,FALSE),0)</f>
        <v>1</v>
      </c>
      <c r="H1619" s="225">
        <f>K1619-IFERROR(VLOOKUP(Työfile_2024!D1619,Liikennemalli!$C$6:$H$1921,6,FALSE),"ei löydy")</f>
        <v>0</v>
      </c>
      <c r="I1619" s="80">
        <v>13893</v>
      </c>
      <c r="J1619" s="52">
        <v>1</v>
      </c>
      <c r="K1619" s="52">
        <v>3940</v>
      </c>
      <c r="L1619" s="53"/>
      <c r="M1619" s="54"/>
      <c r="N1619" s="54"/>
      <c r="O1619" s="54"/>
      <c r="P1619" s="54"/>
      <c r="Q1619" s="55"/>
      <c r="R1619" s="55"/>
      <c r="S1619" s="55"/>
      <c r="T1619" s="55"/>
      <c r="U1619" s="52"/>
      <c r="V1619" s="56">
        <v>122</v>
      </c>
      <c r="W1619" s="56">
        <v>8</v>
      </c>
      <c r="X1619" s="56">
        <v>121</v>
      </c>
      <c r="Y1619" s="56">
        <f>VLOOKUP(D1619,Liikennemalli24!$D$2:$F$1804,2,FALSE)</f>
        <v>46</v>
      </c>
      <c r="Z1619" s="57">
        <f>VLOOKUP(D1619,Liikennemalli24!$D$2:$F$1804,3,FALSE)</f>
        <v>0.23400000000000001</v>
      </c>
      <c r="AA1619" s="178">
        <f>IF(G1619=1,VLOOKUP(C1619,Liikennemalli!$D$6:$H$1921,2,FALSE),"-")</f>
        <v>11.6285594120233</v>
      </c>
      <c r="AB1619" s="197">
        <f>IF(G1619=1,VLOOKUP(C1619,Liikennemalli!$D$6:$H$1921,3,FALSE),"-")</f>
        <v>0.193174972872654</v>
      </c>
      <c r="AC1619" s="134">
        <f>IF(E1619=1,VLOOKUP(Työfile_2024!D1619,'2015'!$F$12:$X$1887,18,FALSE),"-")</f>
        <v>2</v>
      </c>
      <c r="AD1619" s="127">
        <f>IF(E1619=1,VLOOKUP(Työfile_2024!D1619,'2015'!$F$12:$X$1887,19,FALSE),"-")</f>
        <v>0.66</v>
      </c>
      <c r="AI1619" s="127">
        <f>IF(E1619=1,VLOOKUP(Työfile_2024!D1619,'2015'!$F$12:$AB$1887,20,FALSE),"-")</f>
        <v>0</v>
      </c>
      <c r="AJ1619" s="127">
        <f>IF(E1619=1,VLOOKUP(Työfile_2024!D1619,'2015'!$F$12:$AB$1887,21,FALSE),"-")</f>
        <v>0</v>
      </c>
      <c r="AK1619" s="127">
        <f>IF(E1619=1,VLOOKUP(Työfile_2024!D1619,'2015'!$F$12:$AB$1887,22,FALSE),"-")</f>
        <v>0</v>
      </c>
      <c r="AL1619" s="127">
        <f>IF(E1619=1,VLOOKUP(Työfile_2024!D1619,'2015'!$F$12:$AB$1887,23,FALSE),"-")</f>
        <v>0</v>
      </c>
      <c r="AM1619" s="56">
        <f>VLOOKUP(Työfile_2024!D1619,Tmatkat_20km_tarkasteltava_verk!$C$2:$D$1804,2,FALSE)</f>
        <v>25</v>
      </c>
      <c r="AN1619" s="148">
        <f t="shared" si="427"/>
        <v>0.20491803278688525</v>
      </c>
      <c r="AO1619" s="178">
        <f>IF(E1619=1,VLOOKUP(Työfile_2024!D1619,'2015'!$F$12:$AC$1887,24,FALSE),"-")</f>
        <v>152</v>
      </c>
      <c r="AP1619" s="52">
        <f>VLOOKUP(D1619,Tarkasteltava_verkko_2024_harva!$E$2:$I$1804,5,FALSE)</f>
        <v>0</v>
      </c>
      <c r="AQ1619" s="52">
        <f>VLOOKUP(D1619,Tarkasteltava_verkko_2024_harva!$E$2:$I$1804,4,FALSE)</f>
        <v>0</v>
      </c>
      <c r="AR1619" s="148">
        <v>0</v>
      </c>
      <c r="AS1619" s="170" t="str">
        <f>IFERROR(VLOOKUP(C1619,'2015'!$C$12:$AG$1887,30,FALSE),"-")</f>
        <v/>
      </c>
      <c r="AT1619" s="148">
        <v>0</v>
      </c>
      <c r="AU1619" s="170">
        <f>IFERROR(VLOOKUP(C1619,'2015'!$C$12:$AG$1887,31,FALSE),"-")</f>
        <v>0</v>
      </c>
      <c r="AV1619" s="106"/>
      <c r="AW1619" s="63">
        <f>IFERROR(VLOOKUP(C1619,Merkittävyysluokitus!$A$2:$J$1705,10,FALSE),"-")</f>
        <v>4</v>
      </c>
      <c r="AX1619" s="175">
        <f>IFERROR(VLOOKUP(C1619,Merkittävyysluokitus!$A$2:$J$1705,6,FALSE),"-")</f>
        <v>2.5239071537290716</v>
      </c>
      <c r="AY1619" s="175">
        <f>IFERROR(VLOOKUP(C1619,Merkittävyysluokitus!$A$2:$J$1705,7,FALSE),"-")</f>
        <v>0.55266666666666664</v>
      </c>
      <c r="AZ1619" s="175">
        <f>IFERROR(VLOOKUP(C1619,Merkittävyysluokitus!$A$2:$J$1705,8,FALSE),"-")</f>
        <v>1.471240487062405</v>
      </c>
      <c r="BA1619" s="175">
        <f>IFERROR(VLOOKUP(C1619,Merkittävyysluokitus!$A$2:$J$1705,9,FALSE),"-")</f>
        <v>0.5</v>
      </c>
      <c r="BB1619" s="203"/>
      <c r="BC1619" s="203" t="str">
        <f t="shared" si="428"/>
        <v/>
      </c>
      <c r="BD1619" s="39" t="str">
        <f t="shared" si="422"/>
        <v>musta</v>
      </c>
      <c r="BE1619" s="68" t="str">
        <f t="shared" si="423"/>
        <v>musta</v>
      </c>
      <c r="BF1619" s="68" t="str">
        <f t="shared" si="424"/>
        <v>musta</v>
      </c>
      <c r="BG1619" s="68" t="str">
        <f t="shared" si="425"/>
        <v>musta</v>
      </c>
      <c r="BH1619" s="208" t="str">
        <f t="shared" si="426"/>
        <v>musta</v>
      </c>
      <c r="BI1619" s="39"/>
      <c r="BJ1619" s="39" t="str">
        <f>IF(F1619="ei löydy","uusi tie",IF(E1619=0,"tieosoite muuttunut",IF(E1619=1,VLOOKUP(D1619,'2015'!$F$12:$AL$1887,31,FALSE),"-")))</f>
        <v>musta</v>
      </c>
      <c r="BK1619" s="67" t="str">
        <f>IF(E1619=1,VLOOKUP(D1619,'2015'!$F$12:$AL$1887,32,FALSE),"-")</f>
        <v>musta</v>
      </c>
      <c r="BL1619" s="39" t="str">
        <f>IF(F1619="ei löydy","uusi tie",IF(E1619=0,"tieosoite muuttunut",IF(E1619=1,VLOOKUP(D1619,'2015'!$F$12:$AL$1887,33,FALSE),"-")))</f>
        <v>musta</v>
      </c>
      <c r="BM1619" s="39"/>
      <c r="BN1619" s="217" t="str">
        <f>VLOOKUP(D1619,'2015'!$F$12:$AL$1887,33,FALSE)</f>
        <v>musta</v>
      </c>
      <c r="BO1619" s="39"/>
      <c r="BP1619" s="115" t="s">
        <v>10</v>
      </c>
      <c r="BQ1619" s="30"/>
      <c r="BS1619" s="5"/>
      <c r="BU1619" s="37"/>
      <c r="BV1619" s="30" t="s">
        <v>10</v>
      </c>
      <c r="BX1619" t="str">
        <f>IF(E1619=1,VLOOKUP(D1619,'2015'!$F$12:$AX$1887,43,FALSE),"-")</f>
        <v>punainen</v>
      </c>
      <c r="BY1619" t="str">
        <f>IF(E1619=1,VLOOKUP(D1619,'2015'!$F$12:$AX$1887,44,FALSE),"-")</f>
        <v>musta</v>
      </c>
      <c r="BZ1619" t="str">
        <f>IF(E1619=1,VLOOKUP(D1619,'2015'!$F$12:$AX$1887,45,FALSE),"-")</f>
        <v>musta</v>
      </c>
      <c r="CA1619" s="31">
        <f t="shared" si="431"/>
        <v>10</v>
      </c>
      <c r="CB1619" s="31">
        <f t="shared" si="432"/>
        <v>10</v>
      </c>
      <c r="CC1619" s="31">
        <f t="shared" si="433"/>
        <v>0</v>
      </c>
      <c r="CD1619" s="31">
        <f t="shared" si="434"/>
        <v>0</v>
      </c>
      <c r="CE1619" s="31">
        <f t="shared" si="435"/>
        <v>0</v>
      </c>
      <c r="CO1619" s="2" t="s">
        <v>35</v>
      </c>
      <c r="CP1619" s="2" t="s">
        <v>35</v>
      </c>
    </row>
    <row r="1620" spans="1:94" ht="15.75" thickBot="1" x14ac:dyDescent="0.3">
      <c r="A1620" s="50"/>
      <c r="B1620" s="50"/>
      <c r="C1620" s="50" t="str">
        <f t="shared" si="429"/>
        <v>13897_1_3283</v>
      </c>
      <c r="D1620" s="51" t="str">
        <f t="shared" si="430"/>
        <v>13897_1</v>
      </c>
      <c r="E1620" s="224">
        <f>IFERROR(VLOOKUP(C1620,'2015'!$C$12:$D$1887,2,FALSE),0)</f>
        <v>1</v>
      </c>
      <c r="F1620" s="51">
        <f>IFERROR(K1620-IFERROR(VLOOKUP(D1620,'2015'!$F$12:$I$1887,4,FALSE),"ei löydy"),"ei löydy")</f>
        <v>0</v>
      </c>
      <c r="G1620" s="224">
        <f>IFERROR(VLOOKUP(Työfile_2024!C1620,Liikennemalli!$D$6:$G$1921,4,FALSE),0)</f>
        <v>1</v>
      </c>
      <c r="H1620" s="225">
        <f>K1620-IFERROR(VLOOKUP(Työfile_2024!D1620,Liikennemalli!$C$6:$H$1921,6,FALSE),"ei löydy")</f>
        <v>0</v>
      </c>
      <c r="I1620" s="80">
        <v>13897</v>
      </c>
      <c r="J1620" s="52">
        <v>1</v>
      </c>
      <c r="K1620" s="52">
        <v>3283</v>
      </c>
      <c r="L1620" s="53"/>
      <c r="M1620" s="54"/>
      <c r="N1620" s="54"/>
      <c r="O1620" s="54"/>
      <c r="P1620" s="54"/>
      <c r="Q1620" s="55"/>
      <c r="R1620" s="55"/>
      <c r="S1620" s="55"/>
      <c r="T1620" s="55"/>
      <c r="U1620" s="52"/>
      <c r="V1620" s="56">
        <v>824</v>
      </c>
      <c r="W1620" s="56">
        <v>39</v>
      </c>
      <c r="X1620" s="56">
        <v>812</v>
      </c>
      <c r="Y1620" s="56">
        <f>VLOOKUP(D1620,Liikennemalli24!$D$2:$F$1804,2,FALSE)</f>
        <v>733</v>
      </c>
      <c r="Z1620" s="57">
        <f>VLOOKUP(D1620,Liikennemalli24!$D$2:$F$1804,3,FALSE)</f>
        <v>0.52600000000000002</v>
      </c>
      <c r="AA1620" s="178">
        <f>IF(G1620=1,VLOOKUP(C1620,Liikennemalli!$D$6:$H$1921,2,FALSE),"-")</f>
        <v>482.38385255741798</v>
      </c>
      <c r="AB1620" s="197">
        <f>IF(G1620=1,VLOOKUP(C1620,Liikennemalli!$D$6:$H$1921,3,FALSE),"-")</f>
        <v>0.795837534990811</v>
      </c>
      <c r="AC1620" s="134">
        <f>IF(E1620=1,VLOOKUP(Työfile_2024!D1620,'2015'!$F$12:$X$1887,18,FALSE),"-")</f>
        <v>86</v>
      </c>
      <c r="AD1620" s="127">
        <f>IF(E1620=1,VLOOKUP(Työfile_2024!D1620,'2015'!$F$12:$X$1887,19,FALSE),"-")</f>
        <v>0.87</v>
      </c>
      <c r="AI1620" s="127">
        <f>IF(E1620=1,VLOOKUP(Työfile_2024!D1620,'2015'!$F$12:$AB$1887,20,FALSE),"-")</f>
        <v>0</v>
      </c>
      <c r="AJ1620" s="127">
        <f>IF(E1620=1,VLOOKUP(Työfile_2024!D1620,'2015'!$F$12:$AB$1887,21,FALSE),"-")</f>
        <v>0</v>
      </c>
      <c r="AK1620" s="127">
        <f>IF(E1620=1,VLOOKUP(Työfile_2024!D1620,'2015'!$F$12:$AB$1887,22,FALSE),"-")</f>
        <v>0</v>
      </c>
      <c r="AL1620" s="127">
        <f>IF(E1620=1,VLOOKUP(Työfile_2024!D1620,'2015'!$F$12:$AB$1887,23,FALSE),"-")</f>
        <v>0</v>
      </c>
      <c r="AM1620" s="56">
        <f>VLOOKUP(Työfile_2024!D1620,Tmatkat_20km_tarkasteltava_verk!$C$2:$D$1804,2,FALSE)</f>
        <v>198</v>
      </c>
      <c r="AN1620" s="148">
        <f t="shared" si="427"/>
        <v>0.24029126213592233</v>
      </c>
      <c r="AO1620" s="178">
        <f>IF(E1620=1,VLOOKUP(Työfile_2024!D1620,'2015'!$F$12:$AC$1887,24,FALSE),"-")</f>
        <v>199</v>
      </c>
      <c r="AP1620" s="52">
        <f>VLOOKUP(D1620,Tarkasteltava_verkko_2024_harva!$E$2:$I$1804,5,FALSE)</f>
        <v>0</v>
      </c>
      <c r="AQ1620" s="52">
        <f>VLOOKUP(D1620,Tarkasteltava_verkko_2024_harva!$E$2:$I$1804,4,FALSE)</f>
        <v>0</v>
      </c>
      <c r="AR1620" s="148">
        <v>0.44837039293329273</v>
      </c>
      <c r="AS1620" s="170" t="str">
        <f>IFERROR(VLOOKUP(C1620,'2015'!$C$12:$AG$1887,30,FALSE),"-")</f>
        <v/>
      </c>
      <c r="AT1620" s="148">
        <v>0.52086506244288755</v>
      </c>
      <c r="AU1620" s="170" t="str">
        <f>IFERROR(VLOOKUP(C1620,'2015'!$C$12:$AG$1887,31,FALSE),"-")</f>
        <v>Kyllä</v>
      </c>
      <c r="AV1620" s="106"/>
      <c r="AW1620" s="63">
        <f>IFERROR(VLOOKUP(C1620,Merkittävyysluokitus!$A$2:$J$1705,10,FALSE),"-")</f>
        <v>3</v>
      </c>
      <c r="AX1620" s="175">
        <f>IFERROR(VLOOKUP(C1620,Merkittävyysluokitus!$A$2:$J$1705,6,FALSE),"-")</f>
        <v>9.419899543378996</v>
      </c>
      <c r="AY1620" s="175">
        <f>IFERROR(VLOOKUP(C1620,Merkittävyysluokitus!$A$2:$J$1705,7,FALSE),"-")</f>
        <v>4.3153333333333332</v>
      </c>
      <c r="AZ1620" s="175">
        <f>IFERROR(VLOOKUP(C1620,Merkittävyysluokitus!$A$2:$J$1705,8,FALSE),"-")</f>
        <v>3.1045662100456619</v>
      </c>
      <c r="BA1620" s="175">
        <f>IFERROR(VLOOKUP(C1620,Merkittävyysluokitus!$A$2:$J$1705,9,FALSE),"-")</f>
        <v>2</v>
      </c>
      <c r="BB1620" s="203"/>
      <c r="BC1620" s="203" t="str">
        <f t="shared" si="428"/>
        <v/>
      </c>
      <c r="BD1620" s="39" t="str">
        <f t="shared" si="422"/>
        <v>musta</v>
      </c>
      <c r="BE1620" s="68" t="str">
        <f t="shared" si="423"/>
        <v>musta</v>
      </c>
      <c r="BF1620" s="68" t="str">
        <f t="shared" si="424"/>
        <v>musta</v>
      </c>
      <c r="BG1620" s="68" t="str">
        <f t="shared" si="425"/>
        <v>musta</v>
      </c>
      <c r="BH1620" s="208" t="str">
        <f t="shared" si="426"/>
        <v>musta</v>
      </c>
      <c r="BI1620" s="39"/>
      <c r="BJ1620" s="39" t="str">
        <f>IF(F1620="ei löydy","uusi tie",IF(E1620=0,"tieosoite muuttunut",IF(E1620=1,VLOOKUP(D1620,'2015'!$F$12:$AL$1887,31,FALSE),"-")))</f>
        <v>musta</v>
      </c>
      <c r="BK1620" s="67" t="str">
        <f>IF(E1620=1,VLOOKUP(D1620,'2015'!$F$12:$AL$1887,32,FALSE),"-")</f>
        <v>musta</v>
      </c>
      <c r="BL1620" s="39" t="str">
        <f>IF(F1620="ei löydy","uusi tie",IF(E1620=0,"tieosoite muuttunut",IF(E1620=1,VLOOKUP(D1620,'2015'!$F$12:$AL$1887,33,FALSE),"-")))</f>
        <v>musta</v>
      </c>
      <c r="BM1620" s="39"/>
      <c r="BN1620" s="217" t="str">
        <f>VLOOKUP(D1620,'2015'!$F$12:$AL$1887,33,FALSE)</f>
        <v>musta</v>
      </c>
      <c r="BO1620" s="39"/>
      <c r="BP1620" s="115" t="s">
        <v>10</v>
      </c>
      <c r="BQ1620" s="30"/>
      <c r="BS1620" s="5"/>
      <c r="BU1620" s="37"/>
      <c r="BV1620" s="30" t="s">
        <v>10</v>
      </c>
      <c r="BX1620" t="str">
        <f>IF(E1620=1,VLOOKUP(D1620,'2015'!$F$12:$AX$1887,43,FALSE),"-")</f>
        <v>punainen</v>
      </c>
      <c r="BY1620" t="str">
        <f>IF(E1620=1,VLOOKUP(D1620,'2015'!$F$12:$AX$1887,44,FALSE),"-")</f>
        <v>musta</v>
      </c>
      <c r="BZ1620" t="str">
        <f>IF(E1620=1,VLOOKUP(D1620,'2015'!$F$12:$AX$1887,45,FALSE),"-")</f>
        <v>musta</v>
      </c>
      <c r="CA1620" s="31">
        <f t="shared" si="431"/>
        <v>11</v>
      </c>
      <c r="CB1620" s="31">
        <f t="shared" si="432"/>
        <v>10</v>
      </c>
      <c r="CC1620" s="31">
        <f t="shared" si="433"/>
        <v>0</v>
      </c>
      <c r="CD1620" s="31">
        <f t="shared" si="434"/>
        <v>1</v>
      </c>
      <c r="CE1620" s="31">
        <f t="shared" si="435"/>
        <v>0</v>
      </c>
      <c r="CO1620" s="2" t="s">
        <v>35</v>
      </c>
      <c r="CP1620" s="2" t="s">
        <v>35</v>
      </c>
    </row>
    <row r="1621" spans="1:94" ht="15.75" thickBot="1" x14ac:dyDescent="0.3">
      <c r="A1621" s="50"/>
      <c r="B1621" s="50"/>
      <c r="C1621" s="50" t="str">
        <f t="shared" si="429"/>
        <v>13899_1_5703</v>
      </c>
      <c r="D1621" s="51" t="str">
        <f t="shared" si="430"/>
        <v>13899_1</v>
      </c>
      <c r="E1621" s="224">
        <f>IFERROR(VLOOKUP(C1621,'2015'!$C$12:$D$1887,2,FALSE),0)</f>
        <v>1</v>
      </c>
      <c r="F1621" s="51">
        <f>IFERROR(K1621-IFERROR(VLOOKUP(D1621,'2015'!$F$12:$I$1887,4,FALSE),"ei löydy"),"ei löydy")</f>
        <v>0</v>
      </c>
      <c r="G1621" s="224">
        <f>IFERROR(VLOOKUP(Työfile_2024!C1621,Liikennemalli!$D$6:$G$1921,4,FALSE),0)</f>
        <v>1</v>
      </c>
      <c r="H1621" s="225">
        <f>K1621-IFERROR(VLOOKUP(Työfile_2024!D1621,Liikennemalli!$C$6:$H$1921,6,FALSE),"ei löydy")</f>
        <v>0</v>
      </c>
      <c r="I1621" s="80">
        <v>13899</v>
      </c>
      <c r="J1621" s="52">
        <v>1</v>
      </c>
      <c r="K1621" s="52">
        <v>5703</v>
      </c>
      <c r="L1621" s="53"/>
      <c r="M1621" s="54"/>
      <c r="N1621" s="54"/>
      <c r="O1621" s="54"/>
      <c r="P1621" s="54"/>
      <c r="Q1621" s="55"/>
      <c r="R1621" s="55"/>
      <c r="S1621" s="55"/>
      <c r="T1621" s="55"/>
      <c r="U1621" s="52"/>
      <c r="V1621" s="56">
        <v>315.86182710853939</v>
      </c>
      <c r="W1621" s="56">
        <v>15</v>
      </c>
      <c r="X1621" s="56">
        <v>339.34543222865159</v>
      </c>
      <c r="Y1621" s="56">
        <f>VLOOKUP(D1621,Liikennemalli24!$D$2:$F$1804,2,FALSE)</f>
        <v>13</v>
      </c>
      <c r="Z1621" s="57">
        <f>VLOOKUP(D1621,Liikennemalli24!$D$2:$F$1804,3,FALSE)</f>
        <v>6.4000000000000001E-2</v>
      </c>
      <c r="AA1621" s="178">
        <f>IF(G1621=1,VLOOKUP(C1621,Liikennemalli!$D$6:$H$1921,2,FALSE),"-")</f>
        <v>5.6110275543071904</v>
      </c>
      <c r="AB1621" s="197">
        <f>IF(G1621=1,VLOOKUP(C1621,Liikennemalli!$D$6:$H$1921,3,FALSE),"-")</f>
        <v>7.7477030041627301E-2</v>
      </c>
      <c r="AC1621" s="134">
        <f>IF(E1621=1,VLOOKUP(Työfile_2024!D1621,'2015'!$F$12:$X$1887,18,FALSE),"-")</f>
        <v>23</v>
      </c>
      <c r="AD1621" s="127">
        <f>IF(E1621=1,VLOOKUP(Työfile_2024!D1621,'2015'!$F$12:$X$1887,19,FALSE),"-")</f>
        <v>0.28999999999999998</v>
      </c>
      <c r="AI1621" s="127">
        <f>IF(E1621=1,VLOOKUP(Työfile_2024!D1621,'2015'!$F$12:$AB$1887,20,FALSE),"-")</f>
        <v>0</v>
      </c>
      <c r="AJ1621" s="127">
        <f>IF(E1621=1,VLOOKUP(Työfile_2024!D1621,'2015'!$F$12:$AB$1887,21,FALSE),"-")</f>
        <v>0</v>
      </c>
      <c r="AK1621" s="127">
        <f>IF(E1621=1,VLOOKUP(Työfile_2024!D1621,'2015'!$F$12:$AB$1887,22,FALSE),"-")</f>
        <v>0</v>
      </c>
      <c r="AL1621" s="127">
        <f>IF(E1621=1,VLOOKUP(Työfile_2024!D1621,'2015'!$F$12:$AB$1887,23,FALSE),"-")</f>
        <v>0</v>
      </c>
      <c r="AM1621" s="56">
        <f>VLOOKUP(Työfile_2024!D1621,Tmatkat_20km_tarkasteltava_verk!$C$2:$D$1804,2,FALSE)</f>
        <v>37</v>
      </c>
      <c r="AN1621" s="148">
        <f t="shared" si="427"/>
        <v>0.11713982768574854</v>
      </c>
      <c r="AO1621" s="178">
        <f>IF(E1621=1,VLOOKUP(Työfile_2024!D1621,'2015'!$F$12:$AC$1887,24,FALSE),"-")</f>
        <v>13</v>
      </c>
      <c r="AP1621" s="52">
        <f>VLOOKUP(D1621,Tarkasteltava_verkko_2024_harva!$E$2:$I$1804,5,FALSE)</f>
        <v>0</v>
      </c>
      <c r="AQ1621" s="52">
        <f>VLOOKUP(D1621,Tarkasteltava_verkko_2024_harva!$E$2:$I$1804,4,FALSE)</f>
        <v>0</v>
      </c>
      <c r="AR1621" s="148">
        <v>0</v>
      </c>
      <c r="AS1621" s="170" t="str">
        <f>IFERROR(VLOOKUP(C1621,'2015'!$C$12:$AG$1887,30,FALSE),"-")</f>
        <v/>
      </c>
      <c r="AT1621" s="148">
        <v>0.494651937576714</v>
      </c>
      <c r="AU1621" s="170" t="str">
        <f>IFERROR(VLOOKUP(C1621,'2015'!$C$12:$AG$1887,31,FALSE),"-")</f>
        <v>Kyllä</v>
      </c>
      <c r="AV1621" s="106"/>
      <c r="AW1621" s="63">
        <f>IFERROR(VLOOKUP(C1621,Merkittävyysluokitus!$A$2:$J$1705,10,FALSE),"-")</f>
        <v>3</v>
      </c>
      <c r="AX1621" s="175">
        <f>IFERROR(VLOOKUP(C1621,Merkittävyysluokitus!$A$2:$J$1705,6,FALSE),"-")</f>
        <v>4.6041303823910669</v>
      </c>
      <c r="AY1621" s="175">
        <f>IFERROR(VLOOKUP(C1621,Merkittävyysluokitus!$A$2:$J$1705,7,FALSE),"-")</f>
        <v>2.1842521479922845</v>
      </c>
      <c r="AZ1621" s="175">
        <f>IFERROR(VLOOKUP(C1621,Merkittävyysluokitus!$A$2:$J$1705,8,FALSE),"-")</f>
        <v>1.5865449010654491</v>
      </c>
      <c r="BA1621" s="175">
        <f>IFERROR(VLOOKUP(C1621,Merkittävyysluokitus!$A$2:$J$1705,9,FALSE),"-")</f>
        <v>0.83333333333333326</v>
      </c>
      <c r="BB1621" s="203"/>
      <c r="BC1621" s="203" t="str">
        <f t="shared" si="428"/>
        <v/>
      </c>
      <c r="BD1621" s="39" t="str">
        <f t="shared" si="422"/>
        <v>musta</v>
      </c>
      <c r="BE1621" s="68" t="str">
        <f t="shared" si="423"/>
        <v>musta</v>
      </c>
      <c r="BF1621" s="68" t="str">
        <f t="shared" si="424"/>
        <v>musta</v>
      </c>
      <c r="BG1621" s="68" t="str">
        <f t="shared" si="425"/>
        <v>musta</v>
      </c>
      <c r="BH1621" s="208" t="str">
        <f t="shared" si="426"/>
        <v>musta</v>
      </c>
      <c r="BI1621" s="39"/>
      <c r="BJ1621" s="39" t="str">
        <f>IF(F1621="ei löydy","uusi tie",IF(E1621=0,"tieosoite muuttunut",IF(E1621=1,VLOOKUP(D1621,'2015'!$F$12:$AL$1887,31,FALSE),"-")))</f>
        <v>musta</v>
      </c>
      <c r="BK1621" s="67" t="str">
        <f>IF(E1621=1,VLOOKUP(D1621,'2015'!$F$12:$AL$1887,32,FALSE),"-")</f>
        <v>musta</v>
      </c>
      <c r="BL1621" s="39" t="str">
        <f>IF(F1621="ei löydy","uusi tie",IF(E1621=0,"tieosoite muuttunut",IF(E1621=1,VLOOKUP(D1621,'2015'!$F$12:$AL$1887,33,FALSE),"-")))</f>
        <v>musta</v>
      </c>
      <c r="BM1621" s="39"/>
      <c r="BN1621" s="217" t="str">
        <f>VLOOKUP(D1621,'2015'!$F$12:$AL$1887,33,FALSE)</f>
        <v>musta</v>
      </c>
      <c r="BO1621" s="39"/>
      <c r="BP1621" s="115" t="s">
        <v>10</v>
      </c>
      <c r="BQ1621" s="30"/>
      <c r="BS1621" s="5"/>
      <c r="BU1621" s="37"/>
      <c r="BV1621" s="30" t="s">
        <v>10</v>
      </c>
      <c r="BX1621" t="str">
        <f>IF(E1621=1,VLOOKUP(D1621,'2015'!$F$12:$AX$1887,43,FALSE),"-")</f>
        <v>musta</v>
      </c>
      <c r="BY1621" t="str">
        <f>IF(E1621=1,VLOOKUP(D1621,'2015'!$F$12:$AX$1887,44,FALSE),"-")</f>
        <v>musta</v>
      </c>
      <c r="BZ1621" t="str">
        <f>IF(E1621=1,VLOOKUP(D1621,'2015'!$F$12:$AX$1887,45,FALSE),"-")</f>
        <v>musta</v>
      </c>
      <c r="CA1621" s="31">
        <f t="shared" si="431"/>
        <v>0</v>
      </c>
      <c r="CB1621" s="31">
        <f t="shared" si="432"/>
        <v>0</v>
      </c>
      <c r="CC1621" s="31">
        <f t="shared" si="433"/>
        <v>0</v>
      </c>
      <c r="CD1621" s="31">
        <f t="shared" si="434"/>
        <v>0</v>
      </c>
      <c r="CE1621" s="31">
        <f t="shared" si="435"/>
        <v>0</v>
      </c>
      <c r="CO1621" s="2" t="s">
        <v>35</v>
      </c>
      <c r="CP1621" s="2" t="s">
        <v>35</v>
      </c>
    </row>
    <row r="1622" spans="1:94" ht="15.75" thickBot="1" x14ac:dyDescent="0.3">
      <c r="A1622" s="50"/>
      <c r="B1622" s="50"/>
      <c r="C1622" s="50" t="str">
        <f t="shared" si="429"/>
        <v>13901_1_8835</v>
      </c>
      <c r="D1622" s="51" t="str">
        <f t="shared" si="430"/>
        <v>13901_1</v>
      </c>
      <c r="E1622" s="224">
        <f>IFERROR(VLOOKUP(C1622,'2015'!$C$12:$D$1887,2,FALSE),0)</f>
        <v>1</v>
      </c>
      <c r="F1622" s="51">
        <f>IFERROR(K1622-IFERROR(VLOOKUP(D1622,'2015'!$F$12:$I$1887,4,FALSE),"ei löydy"),"ei löydy")</f>
        <v>0</v>
      </c>
      <c r="G1622" s="224">
        <f>IFERROR(VLOOKUP(Työfile_2024!C1622,Liikennemalli!$D$6:$G$1921,4,FALSE),0)</f>
        <v>1</v>
      </c>
      <c r="H1622" s="225">
        <f>K1622-IFERROR(VLOOKUP(Työfile_2024!D1622,Liikennemalli!$C$6:$H$1921,6,FALSE),"ei löydy")</f>
        <v>0</v>
      </c>
      <c r="I1622" s="80">
        <v>13901</v>
      </c>
      <c r="J1622" s="52">
        <v>1</v>
      </c>
      <c r="K1622" s="52">
        <v>8835</v>
      </c>
      <c r="L1622" s="53"/>
      <c r="M1622" s="54"/>
      <c r="N1622" s="54"/>
      <c r="O1622" s="54"/>
      <c r="P1622" s="54"/>
      <c r="Q1622" s="55"/>
      <c r="R1622" s="55"/>
      <c r="S1622" s="55"/>
      <c r="T1622" s="55"/>
      <c r="U1622" s="52"/>
      <c r="V1622" s="56">
        <v>725.89869835880017</v>
      </c>
      <c r="W1622" s="56">
        <v>36.228636106395022</v>
      </c>
      <c r="X1622" s="56">
        <v>790.84323712507069</v>
      </c>
      <c r="Y1622" s="56">
        <f>VLOOKUP(D1622,Liikennemalli24!$D$2:$F$1804,2,FALSE)</f>
        <v>279</v>
      </c>
      <c r="Z1622" s="57">
        <f>VLOOKUP(D1622,Liikennemalli24!$D$2:$F$1804,3,FALSE)</f>
        <v>9.6000000000000002E-2</v>
      </c>
      <c r="AA1622" s="178">
        <f>IF(G1622=1,VLOOKUP(C1622,Liikennemalli!$D$6:$H$1921,2,FALSE),"-")</f>
        <v>35.315926280090302</v>
      </c>
      <c r="AB1622" s="197">
        <f>IF(G1622=1,VLOOKUP(C1622,Liikennemalli!$D$6:$H$1921,3,FALSE),"-")</f>
        <v>0.10898693018750299</v>
      </c>
      <c r="AC1622" s="134">
        <f>IF(E1622=1,VLOOKUP(Työfile_2024!D1622,'2015'!$F$12:$X$1887,18,FALSE),"-")</f>
        <v>44</v>
      </c>
      <c r="AD1622" s="127">
        <f>IF(E1622=1,VLOOKUP(Työfile_2024!D1622,'2015'!$F$12:$X$1887,19,FALSE),"-")</f>
        <v>0.15</v>
      </c>
      <c r="AI1622" s="127">
        <f>IF(E1622=1,VLOOKUP(Työfile_2024!D1622,'2015'!$F$12:$AB$1887,20,FALSE),"-")</f>
        <v>0</v>
      </c>
      <c r="AJ1622" s="127">
        <f>IF(E1622=1,VLOOKUP(Työfile_2024!D1622,'2015'!$F$12:$AB$1887,21,FALSE),"-")</f>
        <v>0</v>
      </c>
      <c r="AK1622" s="127">
        <f>IF(E1622=1,VLOOKUP(Työfile_2024!D1622,'2015'!$F$12:$AB$1887,22,FALSE),"-")</f>
        <v>0</v>
      </c>
      <c r="AL1622" s="127">
        <f>IF(E1622=1,VLOOKUP(Työfile_2024!D1622,'2015'!$F$12:$AB$1887,23,FALSE),"-")</f>
        <v>0</v>
      </c>
      <c r="AM1622" s="56">
        <f>VLOOKUP(Työfile_2024!D1622,Tmatkat_20km_tarkasteltava_verk!$C$2:$D$1804,2,FALSE)</f>
        <v>343</v>
      </c>
      <c r="AN1622" s="148">
        <f t="shared" si="427"/>
        <v>0.47251772289369853</v>
      </c>
      <c r="AO1622" s="178">
        <f>IF(E1622=1,VLOOKUP(Työfile_2024!D1622,'2015'!$F$12:$AC$1887,24,FALSE),"-")</f>
        <v>113</v>
      </c>
      <c r="AP1622" s="52">
        <f>VLOOKUP(D1622,Tarkasteltava_verkko_2024_harva!$E$2:$I$1804,5,FALSE)</f>
        <v>0</v>
      </c>
      <c r="AQ1622" s="52">
        <f>VLOOKUP(D1622,Tarkasteltava_verkko_2024_harva!$E$2:$I$1804,4,FALSE)</f>
        <v>0</v>
      </c>
      <c r="AR1622" s="148">
        <v>0.23406904357668365</v>
      </c>
      <c r="AS1622" s="170" t="str">
        <f>IFERROR(VLOOKUP(C1622,'2015'!$C$12:$AG$1887,30,FALSE),"-")</f>
        <v/>
      </c>
      <c r="AT1622" s="148">
        <v>0.27662705149971706</v>
      </c>
      <c r="AU1622" s="170">
        <f>IFERROR(VLOOKUP(C1622,'2015'!$C$12:$AG$1887,31,FALSE),"-")</f>
        <v>0</v>
      </c>
      <c r="AV1622" s="106"/>
      <c r="AW1622" s="63">
        <f>IFERROR(VLOOKUP(C1622,Merkittävyysluokitus!$A$2:$J$1705,10,FALSE),"-")</f>
        <v>2</v>
      </c>
      <c r="AX1622" s="175">
        <f>IFERROR(VLOOKUP(C1622,Merkittävyysluokitus!$A$2:$J$1705,6,FALSE),"-")</f>
        <v>10.63705897052249</v>
      </c>
      <c r="AY1622" s="175">
        <f>IFERROR(VLOOKUP(C1622,Merkittävyysluokitus!$A$2:$J$1705,7,FALSE),"-")</f>
        <v>4.0526960950764002</v>
      </c>
      <c r="AZ1622" s="175">
        <f>IFERROR(VLOOKUP(C1622,Merkittävyysluokitus!$A$2:$J$1705,8,FALSE),"-")</f>
        <v>5.7510295421127573</v>
      </c>
      <c r="BA1622" s="175">
        <f>IFERROR(VLOOKUP(C1622,Merkittävyysluokitus!$A$2:$J$1705,9,FALSE),"-")</f>
        <v>0.83333333333333326</v>
      </c>
      <c r="BB1622" s="203"/>
      <c r="BC1622" s="203" t="str">
        <f t="shared" si="428"/>
        <v/>
      </c>
      <c r="BD1622" s="39" t="str">
        <f t="shared" si="422"/>
        <v>musta</v>
      </c>
      <c r="BE1622" s="68" t="str">
        <f t="shared" si="423"/>
        <v>musta</v>
      </c>
      <c r="BF1622" s="68" t="str">
        <f t="shared" si="424"/>
        <v>musta</v>
      </c>
      <c r="BG1622" s="68" t="str">
        <f t="shared" si="425"/>
        <v>musta</v>
      </c>
      <c r="BH1622" s="208" t="str">
        <f t="shared" si="426"/>
        <v>musta</v>
      </c>
      <c r="BI1622" s="39"/>
      <c r="BJ1622" s="39" t="str">
        <f>IF(F1622="ei löydy","uusi tie",IF(E1622=0,"tieosoite muuttunut",IF(E1622=1,VLOOKUP(D1622,'2015'!$F$12:$AL$1887,31,FALSE),"-")))</f>
        <v>musta</v>
      </c>
      <c r="BK1622" s="67" t="str">
        <f>IF(E1622=1,VLOOKUP(D1622,'2015'!$F$12:$AL$1887,32,FALSE),"-")</f>
        <v>musta</v>
      </c>
      <c r="BL1622" s="39" t="str">
        <f>IF(F1622="ei löydy","uusi tie",IF(E1622=0,"tieosoite muuttunut",IF(E1622=1,VLOOKUP(D1622,'2015'!$F$12:$AL$1887,33,FALSE),"-")))</f>
        <v>musta</v>
      </c>
      <c r="BM1622" s="39"/>
      <c r="BN1622" s="217" t="str">
        <f>VLOOKUP(D1622,'2015'!$F$12:$AL$1887,33,FALSE)</f>
        <v>musta</v>
      </c>
      <c r="BO1622" s="39"/>
      <c r="BP1622" s="115" t="s">
        <v>10</v>
      </c>
      <c r="BQ1622" s="30"/>
      <c r="BS1622" s="5"/>
      <c r="BU1622" s="37"/>
      <c r="BV1622" s="30" t="s">
        <v>10</v>
      </c>
      <c r="BX1622" t="str">
        <f>IF(E1622=1,VLOOKUP(D1622,'2015'!$F$12:$AX$1887,43,FALSE),"-")</f>
        <v>musta</v>
      </c>
      <c r="BY1622" t="str">
        <f>IF(E1622=1,VLOOKUP(D1622,'2015'!$F$12:$AX$1887,44,FALSE),"-")</f>
        <v>musta</v>
      </c>
      <c r="BZ1622" t="str">
        <f>IF(E1622=1,VLOOKUP(D1622,'2015'!$F$12:$AX$1887,45,FALSE),"-")</f>
        <v>musta</v>
      </c>
      <c r="CA1622" s="31">
        <f t="shared" si="431"/>
        <v>1</v>
      </c>
      <c r="CB1622" s="31">
        <f t="shared" si="432"/>
        <v>0</v>
      </c>
      <c r="CC1622" s="31">
        <f t="shared" si="433"/>
        <v>0</v>
      </c>
      <c r="CD1622" s="31">
        <f t="shared" si="434"/>
        <v>1</v>
      </c>
      <c r="CE1622" s="31">
        <f t="shared" si="435"/>
        <v>0</v>
      </c>
      <c r="CO1622" s="2" t="s">
        <v>35</v>
      </c>
      <c r="CP1622" s="2" t="s">
        <v>35</v>
      </c>
    </row>
    <row r="1623" spans="1:94" ht="15.75" thickBot="1" x14ac:dyDescent="0.3">
      <c r="A1623" s="50"/>
      <c r="B1623" s="50"/>
      <c r="C1623" s="50" t="str">
        <f t="shared" si="429"/>
        <v>13902_1_4820</v>
      </c>
      <c r="D1623" s="51" t="str">
        <f t="shared" si="430"/>
        <v>13902_1</v>
      </c>
      <c r="E1623" s="224">
        <f>IFERROR(VLOOKUP(C1623,'2015'!$C$12:$D$1887,2,FALSE),0)</f>
        <v>1</v>
      </c>
      <c r="F1623" s="51">
        <f>IFERROR(K1623-IFERROR(VLOOKUP(D1623,'2015'!$F$12:$I$1887,4,FALSE),"ei löydy"),"ei löydy")</f>
        <v>0</v>
      </c>
      <c r="G1623" s="224">
        <f>IFERROR(VLOOKUP(Työfile_2024!C1623,Liikennemalli!$D$6:$G$1921,4,FALSE),0)</f>
        <v>1</v>
      </c>
      <c r="H1623" s="225">
        <f>K1623-IFERROR(VLOOKUP(Työfile_2024!D1623,Liikennemalli!$C$6:$H$1921,6,FALSE),"ei löydy")</f>
        <v>0</v>
      </c>
      <c r="I1623" s="80">
        <v>13902</v>
      </c>
      <c r="J1623" s="52">
        <v>1</v>
      </c>
      <c r="K1623" s="52">
        <v>4820</v>
      </c>
      <c r="L1623" s="53"/>
      <c r="M1623" s="54"/>
      <c r="N1623" s="54"/>
      <c r="O1623" s="54"/>
      <c r="P1623" s="54"/>
      <c r="Q1623" s="55"/>
      <c r="R1623" s="55"/>
      <c r="S1623" s="55"/>
      <c r="T1623" s="55"/>
      <c r="U1623" s="52"/>
      <c r="V1623" s="56">
        <v>1279.3632780082987</v>
      </c>
      <c r="W1623" s="56">
        <v>62.176970954356847</v>
      </c>
      <c r="X1623" s="56">
        <v>1323.4987551867221</v>
      </c>
      <c r="Y1623" s="56">
        <f>VLOOKUP(D1623,Liikennemalli24!$D$2:$F$1804,2,FALSE)</f>
        <v>77</v>
      </c>
      <c r="Z1623" s="57">
        <f>VLOOKUP(D1623,Liikennemalli24!$D$2:$F$1804,3,FALSE)</f>
        <v>0.11700000000000001</v>
      </c>
      <c r="AA1623" s="178">
        <f>IF(G1623=1,VLOOKUP(C1623,Liikennemalli!$D$6:$H$1921,2,FALSE),"-")</f>
        <v>49.594779199916701</v>
      </c>
      <c r="AB1623" s="197">
        <f>IF(G1623=1,VLOOKUP(C1623,Liikennemalli!$D$6:$H$1921,3,FALSE),"-")</f>
        <v>0.12452400529045</v>
      </c>
      <c r="AC1623" s="134">
        <f>IF(E1623=1,VLOOKUP(Työfile_2024!D1623,'2015'!$F$12:$X$1887,18,FALSE),"-")</f>
        <v>56</v>
      </c>
      <c r="AD1623" s="127">
        <f>IF(E1623=1,VLOOKUP(Työfile_2024!D1623,'2015'!$F$12:$X$1887,19,FALSE),"-")</f>
        <v>0.13</v>
      </c>
      <c r="AI1623" s="127">
        <f>IF(E1623=1,VLOOKUP(Työfile_2024!D1623,'2015'!$F$12:$AB$1887,20,FALSE),"-")</f>
        <v>0</v>
      </c>
      <c r="AJ1623" s="127">
        <f>IF(E1623=1,VLOOKUP(Työfile_2024!D1623,'2015'!$F$12:$AB$1887,21,FALSE),"-")</f>
        <v>0</v>
      </c>
      <c r="AK1623" s="127">
        <f>IF(E1623=1,VLOOKUP(Työfile_2024!D1623,'2015'!$F$12:$AB$1887,22,FALSE),"-")</f>
        <v>0</v>
      </c>
      <c r="AL1623" s="127">
        <f>IF(E1623=1,VLOOKUP(Työfile_2024!D1623,'2015'!$F$12:$AB$1887,23,FALSE),"-")</f>
        <v>0</v>
      </c>
      <c r="AM1623" s="56">
        <f>VLOOKUP(Työfile_2024!D1623,Tmatkat_20km_tarkasteltava_verk!$C$2:$D$1804,2,FALSE)</f>
        <v>88</v>
      </c>
      <c r="AN1623" s="148">
        <f t="shared" si="427"/>
        <v>6.8784215955453726E-2</v>
      </c>
      <c r="AO1623" s="178">
        <f>IF(E1623=1,VLOOKUP(Työfile_2024!D1623,'2015'!$F$12:$AC$1887,24,FALSE),"-")</f>
        <v>48</v>
      </c>
      <c r="AP1623" s="52">
        <f>VLOOKUP(D1623,Tarkasteltava_verkko_2024_harva!$E$2:$I$1804,5,FALSE)</f>
        <v>0</v>
      </c>
      <c r="AQ1623" s="52">
        <f>VLOOKUP(D1623,Tarkasteltava_verkko_2024_harva!$E$2:$I$1804,4,FALSE)</f>
        <v>0</v>
      </c>
      <c r="AR1623" s="148">
        <v>0.34066390041493777</v>
      </c>
      <c r="AS1623" s="170" t="str">
        <f>IFERROR(VLOOKUP(C1623,'2015'!$C$12:$AG$1887,30,FALSE),"-")</f>
        <v/>
      </c>
      <c r="AT1623" s="148">
        <v>0.3574688796680498</v>
      </c>
      <c r="AU1623" s="170">
        <f>IFERROR(VLOOKUP(C1623,'2015'!$C$12:$AG$1887,31,FALSE),"-")</f>
        <v>0</v>
      </c>
      <c r="AV1623" s="106"/>
      <c r="AW1623" s="63">
        <f>IFERROR(VLOOKUP(C1623,Merkittävyysluokitus!$A$2:$J$1705,10,FALSE),"-")</f>
        <v>3</v>
      </c>
      <c r="AX1623" s="175">
        <f>IFERROR(VLOOKUP(C1623,Merkittävyysluokitus!$A$2:$J$1705,6,FALSE),"-")</f>
        <v>9.041963470319633</v>
      </c>
      <c r="AY1623" s="175">
        <f>IFERROR(VLOOKUP(C1623,Merkittävyysluokitus!$A$2:$J$1705,7,FALSE),"-")</f>
        <v>3.918333333333333</v>
      </c>
      <c r="AZ1623" s="175">
        <f>IFERROR(VLOOKUP(C1623,Merkittävyysluokitus!$A$2:$J$1705,8,FALSE),"-")</f>
        <v>4.4569634703196339</v>
      </c>
      <c r="BA1623" s="175">
        <f>IFERROR(VLOOKUP(C1623,Merkittävyysluokitus!$A$2:$J$1705,9,FALSE),"-")</f>
        <v>0.66666666666666663</v>
      </c>
      <c r="BB1623" s="203"/>
      <c r="BC1623" s="203" t="str">
        <f t="shared" si="428"/>
        <v/>
      </c>
      <c r="BD1623" s="39" t="str">
        <f t="shared" si="422"/>
        <v>musta</v>
      </c>
      <c r="BE1623" s="68" t="str">
        <f t="shared" si="423"/>
        <v>musta</v>
      </c>
      <c r="BF1623" s="68" t="str">
        <f t="shared" si="424"/>
        <v>musta</v>
      </c>
      <c r="BG1623" s="68" t="str">
        <f t="shared" si="425"/>
        <v>musta</v>
      </c>
      <c r="BH1623" s="208" t="str">
        <f t="shared" si="426"/>
        <v>musta</v>
      </c>
      <c r="BI1623" s="39"/>
      <c r="BJ1623" s="39" t="str">
        <f>IF(F1623="ei löydy","uusi tie",IF(E1623=0,"tieosoite muuttunut",IF(E1623=1,VLOOKUP(D1623,'2015'!$F$12:$AL$1887,31,FALSE),"-")))</f>
        <v>musta</v>
      </c>
      <c r="BK1623" s="67" t="str">
        <f>IF(E1623=1,VLOOKUP(D1623,'2015'!$F$12:$AL$1887,32,FALSE),"-")</f>
        <v>musta</v>
      </c>
      <c r="BL1623" s="39" t="str">
        <f>IF(F1623="ei löydy","uusi tie",IF(E1623=0,"tieosoite muuttunut",IF(E1623=1,VLOOKUP(D1623,'2015'!$F$12:$AL$1887,33,FALSE),"-")))</f>
        <v>musta</v>
      </c>
      <c r="BM1623" s="39"/>
      <c r="BN1623" s="217" t="str">
        <f>VLOOKUP(D1623,'2015'!$F$12:$AL$1887,33,FALSE)</f>
        <v>musta</v>
      </c>
      <c r="BO1623" s="39"/>
      <c r="BP1623" s="115" t="s">
        <v>10</v>
      </c>
      <c r="BQ1623" s="30"/>
      <c r="BS1623" s="5"/>
      <c r="BU1623" s="37"/>
      <c r="BV1623" s="30" t="s">
        <v>10</v>
      </c>
      <c r="BX1623" t="str">
        <f>IF(E1623=1,VLOOKUP(D1623,'2015'!$F$12:$AX$1887,43,FALSE),"-")</f>
        <v>musta</v>
      </c>
      <c r="BY1623" t="str">
        <f>IF(E1623=1,VLOOKUP(D1623,'2015'!$F$12:$AX$1887,44,FALSE),"-")</f>
        <v>musta</v>
      </c>
      <c r="BZ1623" t="str">
        <f>IF(E1623=1,VLOOKUP(D1623,'2015'!$F$12:$AX$1887,45,FALSE),"-")</f>
        <v>musta</v>
      </c>
      <c r="CA1623" s="31">
        <f t="shared" si="431"/>
        <v>0</v>
      </c>
      <c r="CB1623" s="31">
        <f t="shared" si="432"/>
        <v>0</v>
      </c>
      <c r="CC1623" s="31">
        <f t="shared" si="433"/>
        <v>0</v>
      </c>
      <c r="CD1623" s="31">
        <f t="shared" si="434"/>
        <v>0</v>
      </c>
      <c r="CE1623" s="31">
        <f t="shared" si="435"/>
        <v>0</v>
      </c>
      <c r="CO1623" s="2" t="s">
        <v>35</v>
      </c>
      <c r="CP1623" s="2" t="s">
        <v>35</v>
      </c>
    </row>
    <row r="1624" spans="1:94" ht="15.75" thickBot="1" x14ac:dyDescent="0.3">
      <c r="A1624" s="50"/>
      <c r="B1624" s="50"/>
      <c r="C1624" s="50" t="str">
        <f t="shared" si="429"/>
        <v>13903_1_7335</v>
      </c>
      <c r="D1624" s="51" t="str">
        <f t="shared" si="430"/>
        <v>13903_1</v>
      </c>
      <c r="E1624" s="224">
        <f>IFERROR(VLOOKUP(C1624,'2015'!$C$12:$D$1887,2,FALSE),0)</f>
        <v>1</v>
      </c>
      <c r="F1624" s="51">
        <f>IFERROR(K1624-IFERROR(VLOOKUP(D1624,'2015'!$F$12:$I$1887,4,FALSE),"ei löydy"),"ei löydy")</f>
        <v>0</v>
      </c>
      <c r="G1624" s="224">
        <f>IFERROR(VLOOKUP(Työfile_2024!C1624,Liikennemalli!$D$6:$G$1921,4,FALSE),0)</f>
        <v>1</v>
      </c>
      <c r="H1624" s="225">
        <f>K1624-IFERROR(VLOOKUP(Työfile_2024!D1624,Liikennemalli!$C$6:$H$1921,6,FALSE),"ei löydy")</f>
        <v>0</v>
      </c>
      <c r="I1624" s="80">
        <v>13903</v>
      </c>
      <c r="J1624" s="52">
        <v>1</v>
      </c>
      <c r="K1624" s="52">
        <v>7335</v>
      </c>
      <c r="L1624" s="53"/>
      <c r="M1624" s="54"/>
      <c r="N1624" s="54"/>
      <c r="O1624" s="54"/>
      <c r="P1624" s="54"/>
      <c r="Q1624" s="55"/>
      <c r="R1624" s="55"/>
      <c r="S1624" s="55"/>
      <c r="T1624" s="55"/>
      <c r="U1624" s="52"/>
      <c r="V1624" s="56">
        <v>153.92638036809817</v>
      </c>
      <c r="W1624" s="56">
        <v>7.3306066802999315</v>
      </c>
      <c r="X1624" s="56">
        <v>149.26516700749829</v>
      </c>
      <c r="Y1624" s="56">
        <f>VLOOKUP(D1624,Liikennemalli24!$D$2:$F$1804,2,FALSE)</f>
        <v>70</v>
      </c>
      <c r="Z1624" s="57">
        <f>VLOOKUP(D1624,Liikennemalli24!$D$2:$F$1804,3,FALSE)</f>
        <v>0.39700000000000002</v>
      </c>
      <c r="AA1624" s="178">
        <f>IF(G1624=1,VLOOKUP(C1624,Liikennemalli!$D$6:$H$1921,2,FALSE),"-")</f>
        <v>49.535056678797403</v>
      </c>
      <c r="AB1624" s="197">
        <f>IF(G1624=1,VLOOKUP(C1624,Liikennemalli!$D$6:$H$1921,3,FALSE),"-")</f>
        <v>0.50573422840168702</v>
      </c>
      <c r="AC1624" s="134">
        <f>IF(E1624=1,VLOOKUP(Työfile_2024!D1624,'2015'!$F$12:$X$1887,18,FALSE),"-")</f>
        <v>115</v>
      </c>
      <c r="AD1624" s="127">
        <f>IF(E1624=1,VLOOKUP(Työfile_2024!D1624,'2015'!$F$12:$X$1887,19,FALSE),"-")</f>
        <v>0.81</v>
      </c>
      <c r="AI1624" s="127">
        <f>IF(E1624=1,VLOOKUP(Työfile_2024!D1624,'2015'!$F$12:$AB$1887,20,FALSE),"-")</f>
        <v>0</v>
      </c>
      <c r="AJ1624" s="127">
        <f>IF(E1624=1,VLOOKUP(Työfile_2024!D1624,'2015'!$F$12:$AB$1887,21,FALSE),"-")</f>
        <v>0</v>
      </c>
      <c r="AK1624" s="127">
        <f>IF(E1624=1,VLOOKUP(Työfile_2024!D1624,'2015'!$F$12:$AB$1887,22,FALSE),"-")</f>
        <v>0</v>
      </c>
      <c r="AL1624" s="127">
        <f>IF(E1624=1,VLOOKUP(Työfile_2024!D1624,'2015'!$F$12:$AB$1887,23,FALSE),"-")</f>
        <v>0</v>
      </c>
      <c r="AM1624" s="56">
        <f>VLOOKUP(Työfile_2024!D1624,Tmatkat_20km_tarkasteltava_verk!$C$2:$D$1804,2,FALSE)</f>
        <v>61</v>
      </c>
      <c r="AN1624" s="148">
        <f t="shared" si="427"/>
        <v>0.39629334396173771</v>
      </c>
      <c r="AO1624" s="178">
        <f>IF(E1624=1,VLOOKUP(Työfile_2024!D1624,'2015'!$F$12:$AC$1887,24,FALSE),"-")</f>
        <v>45</v>
      </c>
      <c r="AP1624" s="52">
        <f>VLOOKUP(D1624,Tarkasteltava_verkko_2024_harva!$E$2:$I$1804,5,FALSE)</f>
        <v>0</v>
      </c>
      <c r="AQ1624" s="52">
        <f>VLOOKUP(D1624,Tarkasteltava_verkko_2024_harva!$E$2:$I$1804,4,FALSE)</f>
        <v>0</v>
      </c>
      <c r="AR1624" s="148">
        <v>7.0892978868438991E-3</v>
      </c>
      <c r="AS1624" s="170" t="str">
        <f>IFERROR(VLOOKUP(C1624,'2015'!$C$12:$AG$1887,30,FALSE),"-")</f>
        <v/>
      </c>
      <c r="AT1624" s="148">
        <v>0.11083844580777096</v>
      </c>
      <c r="AU1624" s="170">
        <f>IFERROR(VLOOKUP(C1624,'2015'!$C$12:$AG$1887,31,FALSE),"-")</f>
        <v>0</v>
      </c>
      <c r="AV1624" s="106"/>
      <c r="AW1624" s="63">
        <f>IFERROR(VLOOKUP(C1624,Merkittävyysluokitus!$A$2:$J$1705,10,FALSE),"-")</f>
        <v>3</v>
      </c>
      <c r="AX1624" s="175">
        <f>IFERROR(VLOOKUP(C1624,Merkittävyysluokitus!$A$2:$J$1705,6,FALSE),"-")</f>
        <v>3.6846854699896974</v>
      </c>
      <c r="AY1624" s="175">
        <f>IFERROR(VLOOKUP(C1624,Merkittävyysluokitus!$A$2:$J$1705,7,FALSE),"-")</f>
        <v>0.71511247443762782</v>
      </c>
      <c r="AZ1624" s="175">
        <f>IFERROR(VLOOKUP(C1624,Merkittävyysluokitus!$A$2:$J$1705,8,FALSE),"-")</f>
        <v>1.9695729955520695</v>
      </c>
      <c r="BA1624" s="175">
        <f>IFERROR(VLOOKUP(C1624,Merkittävyysluokitus!$A$2:$J$1705,9,FALSE),"-")</f>
        <v>1</v>
      </c>
      <c r="BB1624" s="203"/>
      <c r="BC1624" s="203" t="str">
        <f t="shared" si="428"/>
        <v/>
      </c>
      <c r="BD1624" s="39" t="str">
        <f t="shared" si="422"/>
        <v>musta</v>
      </c>
      <c r="BE1624" s="68" t="str">
        <f t="shared" si="423"/>
        <v>musta</v>
      </c>
      <c r="BF1624" s="68" t="str">
        <f t="shared" si="424"/>
        <v>musta</v>
      </c>
      <c r="BG1624" s="68" t="str">
        <f t="shared" si="425"/>
        <v>musta</v>
      </c>
      <c r="BH1624" s="208" t="str">
        <f t="shared" si="426"/>
        <v>musta</v>
      </c>
      <c r="BI1624" s="39"/>
      <c r="BJ1624" s="39" t="str">
        <f>IF(F1624="ei löydy","uusi tie",IF(E1624=0,"tieosoite muuttunut",IF(E1624=1,VLOOKUP(D1624,'2015'!$F$12:$AL$1887,31,FALSE),"-")))</f>
        <v>musta</v>
      </c>
      <c r="BK1624" s="67" t="str">
        <f>IF(E1624=1,VLOOKUP(D1624,'2015'!$F$12:$AL$1887,32,FALSE),"-")</f>
        <v>musta</v>
      </c>
      <c r="BL1624" s="39" t="str">
        <f>IF(F1624="ei löydy","uusi tie",IF(E1624=0,"tieosoite muuttunut",IF(E1624=1,VLOOKUP(D1624,'2015'!$F$12:$AL$1887,33,FALSE),"-")))</f>
        <v>musta</v>
      </c>
      <c r="BM1624" s="39"/>
      <c r="BN1624" s="217" t="str">
        <f>VLOOKUP(D1624,'2015'!$F$12:$AL$1887,33,FALSE)</f>
        <v>musta</v>
      </c>
      <c r="BO1624" s="39"/>
      <c r="BP1624" s="115" t="s">
        <v>10</v>
      </c>
      <c r="BQ1624" s="30"/>
      <c r="BS1624" s="5"/>
      <c r="BU1624" s="37"/>
      <c r="BV1624" s="30" t="s">
        <v>10</v>
      </c>
      <c r="BX1624" t="str">
        <f>IF(E1624=1,VLOOKUP(D1624,'2015'!$F$12:$AX$1887,43,FALSE),"-")</f>
        <v>musta</v>
      </c>
      <c r="BY1624" t="str">
        <f>IF(E1624=1,VLOOKUP(D1624,'2015'!$F$12:$AX$1887,44,FALSE),"-")</f>
        <v>musta</v>
      </c>
      <c r="BZ1624" t="str">
        <f>IF(E1624=1,VLOOKUP(D1624,'2015'!$F$12:$AX$1887,45,FALSE),"-")</f>
        <v>musta</v>
      </c>
      <c r="CA1624" s="31">
        <f t="shared" si="431"/>
        <v>10</v>
      </c>
      <c r="CB1624" s="31">
        <f t="shared" si="432"/>
        <v>10</v>
      </c>
      <c r="CC1624" s="31">
        <f t="shared" si="433"/>
        <v>0</v>
      </c>
      <c r="CD1624" s="31">
        <f t="shared" si="434"/>
        <v>0</v>
      </c>
      <c r="CE1624" s="31">
        <f t="shared" si="435"/>
        <v>0</v>
      </c>
      <c r="CO1624" s="32" t="s">
        <v>34</v>
      </c>
      <c r="CP1624" s="2" t="s">
        <v>35</v>
      </c>
    </row>
    <row r="1625" spans="1:94" ht="15.75" thickBot="1" x14ac:dyDescent="0.3">
      <c r="A1625" s="50"/>
      <c r="B1625" s="50"/>
      <c r="C1625" s="50" t="str">
        <f t="shared" si="429"/>
        <v>13903_2_3240</v>
      </c>
      <c r="D1625" s="51" t="str">
        <f t="shared" si="430"/>
        <v>13903_2</v>
      </c>
      <c r="E1625" s="224">
        <f>IFERROR(VLOOKUP(C1625,'2015'!$C$12:$D$1887,2,FALSE),0)</f>
        <v>1</v>
      </c>
      <c r="F1625" s="51">
        <f>IFERROR(K1625-IFERROR(VLOOKUP(D1625,'2015'!$F$12:$I$1887,4,FALSE),"ei löydy"),"ei löydy")</f>
        <v>0</v>
      </c>
      <c r="G1625" s="224">
        <f>IFERROR(VLOOKUP(Työfile_2024!C1625,Liikennemalli!$D$6:$G$1921,4,FALSE),0)</f>
        <v>1</v>
      </c>
      <c r="H1625" s="225">
        <f>K1625-IFERROR(VLOOKUP(Työfile_2024!D1625,Liikennemalli!$C$6:$H$1921,6,FALSE),"ei löydy")</f>
        <v>0</v>
      </c>
      <c r="I1625" s="80">
        <v>13903</v>
      </c>
      <c r="J1625" s="52">
        <v>2</v>
      </c>
      <c r="K1625" s="52">
        <v>3240</v>
      </c>
      <c r="L1625" s="53"/>
      <c r="M1625" s="54"/>
      <c r="N1625" s="54"/>
      <c r="O1625" s="54"/>
      <c r="P1625" s="54"/>
      <c r="Q1625" s="55"/>
      <c r="R1625" s="55"/>
      <c r="S1625" s="55"/>
      <c r="T1625" s="55"/>
      <c r="U1625" s="52"/>
      <c r="V1625" s="56">
        <v>118</v>
      </c>
      <c r="W1625" s="56">
        <v>6</v>
      </c>
      <c r="X1625" s="56">
        <v>116</v>
      </c>
      <c r="Y1625" s="56">
        <f>VLOOKUP(D1625,Liikennemalli24!$D$2:$F$1804,2,FALSE)</f>
        <v>25</v>
      </c>
      <c r="Z1625" s="57">
        <f>VLOOKUP(D1625,Liikennemalli24!$D$2:$F$1804,3,FALSE)</f>
        <v>0.20300000000000001</v>
      </c>
      <c r="AA1625" s="178">
        <f>IF(G1625=1,VLOOKUP(C1625,Liikennemalli!$D$6:$H$1921,2,FALSE),"-")</f>
        <v>10.3192161616901</v>
      </c>
      <c r="AB1625" s="197">
        <f>IF(G1625=1,VLOOKUP(C1625,Liikennemalli!$D$6:$H$1921,3,FALSE),"-")</f>
        <v>0.188018375993699</v>
      </c>
      <c r="AC1625" s="134">
        <f>IF(E1625=1,VLOOKUP(Työfile_2024!D1625,'2015'!$F$12:$X$1887,18,FALSE),"-")</f>
        <v>115</v>
      </c>
      <c r="AD1625" s="127">
        <f>IF(E1625=1,VLOOKUP(Työfile_2024!D1625,'2015'!$F$12:$X$1887,19,FALSE),"-")</f>
        <v>0.81</v>
      </c>
      <c r="AI1625" s="127">
        <f>IF(E1625=1,VLOOKUP(Työfile_2024!D1625,'2015'!$F$12:$AB$1887,20,FALSE),"-")</f>
        <v>0</v>
      </c>
      <c r="AJ1625" s="127">
        <f>IF(E1625=1,VLOOKUP(Työfile_2024!D1625,'2015'!$F$12:$AB$1887,21,FALSE),"-")</f>
        <v>0</v>
      </c>
      <c r="AK1625" s="127">
        <f>IF(E1625=1,VLOOKUP(Työfile_2024!D1625,'2015'!$F$12:$AB$1887,22,FALSE),"-")</f>
        <v>0</v>
      </c>
      <c r="AL1625" s="127">
        <f>IF(E1625=1,VLOOKUP(Työfile_2024!D1625,'2015'!$F$12:$AB$1887,23,FALSE),"-")</f>
        <v>0</v>
      </c>
      <c r="AM1625" s="56">
        <f>VLOOKUP(Työfile_2024!D1625,Tmatkat_20km_tarkasteltava_verk!$C$2:$D$1804,2,FALSE)</f>
        <v>10</v>
      </c>
      <c r="AN1625" s="148">
        <f t="shared" si="427"/>
        <v>8.4745762711864403E-2</v>
      </c>
      <c r="AO1625" s="178">
        <f>IF(E1625=1,VLOOKUP(Työfile_2024!D1625,'2015'!$F$12:$AC$1887,24,FALSE),"-")</f>
        <v>28</v>
      </c>
      <c r="AP1625" s="52">
        <f>VLOOKUP(D1625,Tarkasteltava_verkko_2024_harva!$E$2:$I$1804,5,FALSE)</f>
        <v>0</v>
      </c>
      <c r="AQ1625" s="52">
        <f>VLOOKUP(D1625,Tarkasteltava_verkko_2024_harva!$E$2:$I$1804,4,FALSE)</f>
        <v>0</v>
      </c>
      <c r="AR1625" s="148">
        <v>0</v>
      </c>
      <c r="AS1625" s="170" t="str">
        <f>IFERROR(VLOOKUP(C1625,'2015'!$C$12:$AG$1887,30,FALSE),"-")</f>
        <v/>
      </c>
      <c r="AT1625" s="148">
        <v>0</v>
      </c>
      <c r="AU1625" s="170">
        <f>IFERROR(VLOOKUP(C1625,'2015'!$C$12:$AG$1887,31,FALSE),"-")</f>
        <v>0</v>
      </c>
      <c r="AV1625" s="106"/>
      <c r="AW1625" s="63">
        <f>IFERROR(VLOOKUP(C1625,Merkittävyysluokitus!$A$2:$J$1705,10,FALSE),"-")</f>
        <v>4</v>
      </c>
      <c r="AX1625" s="175">
        <f>IFERROR(VLOOKUP(C1625,Merkittävyysluokitus!$A$2:$J$1705,6,FALSE),"-")</f>
        <v>2.2927214611872144</v>
      </c>
      <c r="AY1625" s="175">
        <f>IFERROR(VLOOKUP(C1625,Merkittävyysluokitus!$A$2:$J$1705,7,FALSE),"-")</f>
        <v>0.46066666666666661</v>
      </c>
      <c r="AZ1625" s="175">
        <f>IFERROR(VLOOKUP(C1625,Merkittävyysluokitus!$A$2:$J$1705,8,FALSE),"-")</f>
        <v>1.3320547945205479</v>
      </c>
      <c r="BA1625" s="175">
        <f>IFERROR(VLOOKUP(C1625,Merkittävyysluokitus!$A$2:$J$1705,9,FALSE),"-")</f>
        <v>0.5</v>
      </c>
      <c r="BB1625" s="203"/>
      <c r="BC1625" s="203" t="str">
        <f t="shared" si="428"/>
        <v/>
      </c>
      <c r="BD1625" s="39" t="str">
        <f t="shared" si="422"/>
        <v>musta</v>
      </c>
      <c r="BE1625" s="68" t="str">
        <f t="shared" si="423"/>
        <v>musta</v>
      </c>
      <c r="BF1625" s="68" t="str">
        <f t="shared" si="424"/>
        <v>musta</v>
      </c>
      <c r="BG1625" s="68" t="str">
        <f t="shared" si="425"/>
        <v>musta</v>
      </c>
      <c r="BH1625" s="208" t="str">
        <f t="shared" si="426"/>
        <v>musta</v>
      </c>
      <c r="BI1625" s="39"/>
      <c r="BJ1625" s="39" t="str">
        <f>IF(F1625="ei löydy","uusi tie",IF(E1625=0,"tieosoite muuttunut",IF(E1625=1,VLOOKUP(D1625,'2015'!$F$12:$AL$1887,31,FALSE),"-")))</f>
        <v>musta</v>
      </c>
      <c r="BK1625" s="67" t="str">
        <f>IF(E1625=1,VLOOKUP(D1625,'2015'!$F$12:$AL$1887,32,FALSE),"-")</f>
        <v>musta</v>
      </c>
      <c r="BL1625" s="39" t="str">
        <f>IF(F1625="ei löydy","uusi tie",IF(E1625=0,"tieosoite muuttunut",IF(E1625=1,VLOOKUP(D1625,'2015'!$F$12:$AL$1887,33,FALSE),"-")))</f>
        <v>musta</v>
      </c>
      <c r="BM1625" s="39"/>
      <c r="BN1625" s="217" t="str">
        <f>VLOOKUP(D1625,'2015'!$F$12:$AL$1887,33,FALSE)</f>
        <v>musta</v>
      </c>
      <c r="BO1625" s="39"/>
      <c r="BP1625" s="115" t="s">
        <v>10</v>
      </c>
      <c r="BQ1625" s="30"/>
      <c r="BS1625" s="5"/>
      <c r="BU1625" s="37"/>
      <c r="BV1625" s="30" t="s">
        <v>10</v>
      </c>
      <c r="BX1625" t="str">
        <f>IF(E1625=1,VLOOKUP(D1625,'2015'!$F$12:$AX$1887,43,FALSE),"-")</f>
        <v>musta</v>
      </c>
      <c r="BY1625" t="str">
        <f>IF(E1625=1,VLOOKUP(D1625,'2015'!$F$12:$AX$1887,44,FALSE),"-")</f>
        <v>musta</v>
      </c>
      <c r="BZ1625" t="str">
        <f>IF(E1625=1,VLOOKUP(D1625,'2015'!$F$12:$AX$1887,45,FALSE),"-")</f>
        <v>musta</v>
      </c>
      <c r="CA1625" s="31">
        <f t="shared" si="431"/>
        <v>10</v>
      </c>
      <c r="CB1625" s="31">
        <f t="shared" si="432"/>
        <v>10</v>
      </c>
      <c r="CC1625" s="31">
        <f t="shared" si="433"/>
        <v>0</v>
      </c>
      <c r="CD1625" s="31">
        <f t="shared" si="434"/>
        <v>0</v>
      </c>
      <c r="CE1625" s="31">
        <f t="shared" si="435"/>
        <v>0</v>
      </c>
      <c r="CO1625" s="2" t="s">
        <v>35</v>
      </c>
      <c r="CP1625" s="2" t="s">
        <v>35</v>
      </c>
    </row>
    <row r="1626" spans="1:94" ht="15.75" thickBot="1" x14ac:dyDescent="0.3">
      <c r="A1626" s="50"/>
      <c r="B1626" s="50"/>
      <c r="C1626" s="50" t="str">
        <f t="shared" si="429"/>
        <v>13909_1_4787</v>
      </c>
      <c r="D1626" s="51" t="str">
        <f t="shared" si="430"/>
        <v>13909_1</v>
      </c>
      <c r="E1626" s="224">
        <f>IFERROR(VLOOKUP(C1626,'2015'!$C$12:$D$1887,2,FALSE),0)</f>
        <v>1</v>
      </c>
      <c r="F1626" s="51">
        <f>IFERROR(K1626-IFERROR(VLOOKUP(D1626,'2015'!$F$12:$I$1887,4,FALSE),"ei löydy"),"ei löydy")</f>
        <v>0</v>
      </c>
      <c r="G1626" s="224">
        <f>IFERROR(VLOOKUP(Työfile_2024!C1626,Liikennemalli!$D$6:$G$1921,4,FALSE),0)</f>
        <v>1</v>
      </c>
      <c r="H1626" s="225">
        <f>K1626-IFERROR(VLOOKUP(Työfile_2024!D1626,Liikennemalli!$C$6:$H$1921,6,FALSE),"ei löydy")</f>
        <v>0</v>
      </c>
      <c r="I1626" s="80">
        <v>13909</v>
      </c>
      <c r="J1626" s="52">
        <v>1</v>
      </c>
      <c r="K1626" s="52">
        <v>4787</v>
      </c>
      <c r="L1626" s="53"/>
      <c r="M1626" s="54"/>
      <c r="N1626" s="54"/>
      <c r="O1626" s="54"/>
      <c r="P1626" s="54"/>
      <c r="Q1626" s="55"/>
      <c r="R1626" s="55"/>
      <c r="S1626" s="55"/>
      <c r="T1626" s="55"/>
      <c r="U1626" s="52"/>
      <c r="V1626" s="56">
        <v>101</v>
      </c>
      <c r="W1626" s="56">
        <v>9</v>
      </c>
      <c r="X1626" s="56">
        <v>101</v>
      </c>
      <c r="Y1626" s="56">
        <f>VLOOKUP(D1626,Liikennemalli24!$D$2:$F$1804,2,FALSE)</f>
        <v>28</v>
      </c>
      <c r="Z1626" s="57">
        <f>VLOOKUP(D1626,Liikennemalli24!$D$2:$F$1804,3,FALSE)</f>
        <v>0.23100000000000001</v>
      </c>
      <c r="AA1626" s="178">
        <f>IF(G1626=1,VLOOKUP(C1626,Liikennemalli!$D$6:$H$1921,2,FALSE),"-")</f>
        <v>19.2440483601771</v>
      </c>
      <c r="AB1626" s="197">
        <f>IF(G1626=1,VLOOKUP(C1626,Liikennemalli!$D$6:$H$1921,3,FALSE),"-")</f>
        <v>0.32688267488342398</v>
      </c>
      <c r="AC1626" s="134">
        <f>IF(E1626=1,VLOOKUP(Työfile_2024!D1626,'2015'!$F$12:$X$1887,18,FALSE),"-")</f>
        <v>49</v>
      </c>
      <c r="AD1626" s="127">
        <f>IF(E1626=1,VLOOKUP(Työfile_2024!D1626,'2015'!$F$12:$X$1887,19,FALSE),"-")</f>
        <v>0.75</v>
      </c>
      <c r="AI1626" s="127">
        <f>IF(E1626=1,VLOOKUP(Työfile_2024!D1626,'2015'!$F$12:$AB$1887,20,FALSE),"-")</f>
        <v>0</v>
      </c>
      <c r="AJ1626" s="127">
        <f>IF(E1626=1,VLOOKUP(Työfile_2024!D1626,'2015'!$F$12:$AB$1887,21,FALSE),"-")</f>
        <v>0</v>
      </c>
      <c r="AK1626" s="127">
        <f>IF(E1626=1,VLOOKUP(Työfile_2024!D1626,'2015'!$F$12:$AB$1887,22,FALSE),"-")</f>
        <v>0</v>
      </c>
      <c r="AL1626" s="127">
        <f>IF(E1626=1,VLOOKUP(Työfile_2024!D1626,'2015'!$F$12:$AB$1887,23,FALSE),"-")</f>
        <v>0</v>
      </c>
      <c r="AM1626" s="56">
        <f>VLOOKUP(Työfile_2024!D1626,Tmatkat_20km_tarkasteltava_verk!$C$2:$D$1804,2,FALSE)</f>
        <v>20</v>
      </c>
      <c r="AN1626" s="148">
        <f t="shared" si="427"/>
        <v>0.19801980198019803</v>
      </c>
      <c r="AO1626" s="178">
        <f>IF(E1626=1,VLOOKUP(Työfile_2024!D1626,'2015'!$F$12:$AC$1887,24,FALSE),"-")</f>
        <v>12</v>
      </c>
      <c r="AP1626" s="52">
        <f>VLOOKUP(D1626,Tarkasteltava_verkko_2024_harva!$E$2:$I$1804,5,FALSE)</f>
        <v>0</v>
      </c>
      <c r="AQ1626" s="52">
        <f>VLOOKUP(D1626,Tarkasteltava_verkko_2024_harva!$E$2:$I$1804,4,FALSE)</f>
        <v>0</v>
      </c>
      <c r="AR1626" s="148">
        <v>0</v>
      </c>
      <c r="AS1626" s="170" t="str">
        <f>IFERROR(VLOOKUP(C1626,'2015'!$C$12:$AG$1887,30,FALSE),"-")</f>
        <v/>
      </c>
      <c r="AT1626" s="148">
        <v>0</v>
      </c>
      <c r="AU1626" s="170">
        <f>IFERROR(VLOOKUP(C1626,'2015'!$C$12:$AG$1887,31,FALSE),"-")</f>
        <v>0</v>
      </c>
      <c r="AV1626" s="106"/>
      <c r="AW1626" s="63">
        <f>IFERROR(VLOOKUP(C1626,Merkittävyysluokitus!$A$2:$J$1705,10,FALSE),"-")</f>
        <v>4</v>
      </c>
      <c r="AX1626" s="175">
        <f>IFERROR(VLOOKUP(C1626,Merkittävyysluokitus!$A$2:$J$1705,6,FALSE),"-")</f>
        <v>2.3045547945205476</v>
      </c>
      <c r="AY1626" s="175">
        <f>IFERROR(VLOOKUP(C1626,Merkittävyysluokitus!$A$2:$J$1705,7,FALSE),"-")</f>
        <v>0.41299999999999992</v>
      </c>
      <c r="AZ1626" s="175">
        <f>IFERROR(VLOOKUP(C1626,Merkittävyysluokitus!$A$2:$J$1705,8,FALSE),"-")</f>
        <v>1.2248881278538812</v>
      </c>
      <c r="BA1626" s="175">
        <f>IFERROR(VLOOKUP(C1626,Merkittävyysluokitus!$A$2:$J$1705,9,FALSE),"-")</f>
        <v>0.66666666666666663</v>
      </c>
      <c r="BB1626" s="203"/>
      <c r="BC1626" s="203" t="str">
        <f t="shared" si="428"/>
        <v/>
      </c>
      <c r="BD1626" s="39" t="str">
        <f t="shared" si="422"/>
        <v>musta</v>
      </c>
      <c r="BE1626" s="68" t="str">
        <f t="shared" si="423"/>
        <v>musta</v>
      </c>
      <c r="BF1626" s="68" t="str">
        <f t="shared" si="424"/>
        <v>musta</v>
      </c>
      <c r="BG1626" s="68" t="str">
        <f t="shared" si="425"/>
        <v>musta</v>
      </c>
      <c r="BH1626" s="208" t="str">
        <f t="shared" si="426"/>
        <v>musta</v>
      </c>
      <c r="BI1626" s="39"/>
      <c r="BJ1626" s="39" t="str">
        <f>IF(F1626="ei löydy","uusi tie",IF(E1626=0,"tieosoite muuttunut",IF(E1626=1,VLOOKUP(D1626,'2015'!$F$12:$AL$1887,31,FALSE),"-")))</f>
        <v>musta</v>
      </c>
      <c r="BK1626" s="67" t="str">
        <f>IF(E1626=1,VLOOKUP(D1626,'2015'!$F$12:$AL$1887,32,FALSE),"-")</f>
        <v>musta</v>
      </c>
      <c r="BL1626" s="39" t="str">
        <f>IF(F1626="ei löydy","uusi tie",IF(E1626=0,"tieosoite muuttunut",IF(E1626=1,VLOOKUP(D1626,'2015'!$F$12:$AL$1887,33,FALSE),"-")))</f>
        <v>musta</v>
      </c>
      <c r="BM1626" s="39"/>
      <c r="BN1626" s="217" t="str">
        <f>VLOOKUP(D1626,'2015'!$F$12:$AL$1887,33,FALSE)</f>
        <v>musta</v>
      </c>
      <c r="BO1626" s="39"/>
      <c r="BP1626" s="115" t="s">
        <v>10</v>
      </c>
      <c r="BQ1626" s="30"/>
      <c r="BS1626" s="5"/>
      <c r="BU1626" s="37"/>
      <c r="BV1626" s="30" t="s">
        <v>10</v>
      </c>
      <c r="BX1626" t="str">
        <f>IF(E1626=1,VLOOKUP(D1626,'2015'!$F$12:$AX$1887,43,FALSE),"-")</f>
        <v>musta</v>
      </c>
      <c r="BY1626" t="str">
        <f>IF(E1626=1,VLOOKUP(D1626,'2015'!$F$12:$AX$1887,44,FALSE),"-")</f>
        <v>musta</v>
      </c>
      <c r="BZ1626" t="str">
        <f>IF(E1626=1,VLOOKUP(D1626,'2015'!$F$12:$AX$1887,45,FALSE),"-")</f>
        <v>musta</v>
      </c>
      <c r="CA1626" s="31">
        <f t="shared" si="431"/>
        <v>10</v>
      </c>
      <c r="CB1626" s="31">
        <f t="shared" si="432"/>
        <v>10</v>
      </c>
      <c r="CC1626" s="31">
        <f t="shared" si="433"/>
        <v>0</v>
      </c>
      <c r="CD1626" s="31">
        <f t="shared" si="434"/>
        <v>0</v>
      </c>
      <c r="CE1626" s="31">
        <f t="shared" si="435"/>
        <v>0</v>
      </c>
      <c r="CO1626" s="2" t="s">
        <v>35</v>
      </c>
      <c r="CP1626" s="2" t="s">
        <v>35</v>
      </c>
    </row>
    <row r="1627" spans="1:94" ht="15.75" thickBot="1" x14ac:dyDescent="0.3">
      <c r="A1627" s="50"/>
      <c r="B1627" s="50"/>
      <c r="C1627" s="50" t="str">
        <f t="shared" si="429"/>
        <v>13911_1_17180</v>
      </c>
      <c r="D1627" s="51" t="str">
        <f t="shared" si="430"/>
        <v>13911_1</v>
      </c>
      <c r="E1627" s="224">
        <f>IFERROR(VLOOKUP(C1627,'2015'!$C$12:$D$1887,2,FALSE),0)</f>
        <v>0</v>
      </c>
      <c r="F1627" s="51">
        <f>IFERROR(K1627-IFERROR(VLOOKUP(D1627,'2015'!$F$12:$I$1887,4,FALSE),"ei löydy"),"ei löydy")</f>
        <v>10605</v>
      </c>
      <c r="G1627" s="224">
        <f>IFERROR(VLOOKUP(Työfile_2024!C1627,Liikennemalli!$D$6:$G$1921,4,FALSE),0)</f>
        <v>1</v>
      </c>
      <c r="H1627" s="225">
        <f>K1627-IFERROR(VLOOKUP(Työfile_2024!D1627,Liikennemalli!$C$6:$H$1921,6,FALSE),"ei löydy")</f>
        <v>0</v>
      </c>
      <c r="I1627" s="80">
        <v>13911</v>
      </c>
      <c r="J1627" s="52">
        <v>1</v>
      </c>
      <c r="K1627" s="52">
        <v>17180</v>
      </c>
      <c r="L1627" s="53"/>
      <c r="M1627" s="54"/>
      <c r="N1627" s="54"/>
      <c r="O1627" s="54"/>
      <c r="P1627" s="54"/>
      <c r="Q1627" s="55"/>
      <c r="R1627" s="55"/>
      <c r="S1627" s="55"/>
      <c r="T1627" s="55"/>
      <c r="U1627" s="52"/>
      <c r="V1627" s="56">
        <v>538.71123399301518</v>
      </c>
      <c r="W1627" s="56">
        <v>23.463969732246799</v>
      </c>
      <c r="X1627" s="56">
        <v>562.89994179278233</v>
      </c>
      <c r="Y1627" s="56">
        <f>VLOOKUP(D1627,Liikennemalli24!$D$2:$F$1804,2,FALSE)</f>
        <v>775</v>
      </c>
      <c r="Z1627" s="57">
        <f>VLOOKUP(D1627,Liikennemalli24!$D$2:$F$1804,3,FALSE)</f>
        <v>0.44800000000000001</v>
      </c>
      <c r="AA1627" s="178">
        <f>IF(G1627=1,VLOOKUP(C1627,Liikennemalli!$D$6:$H$1921,2,FALSE),"-")</f>
        <v>774.83956502829096</v>
      </c>
      <c r="AB1627" s="197">
        <f>IF(G1627=1,VLOOKUP(C1627,Liikennemalli!$D$6:$H$1921,3,FALSE),"-")</f>
        <v>0.89613570365998296</v>
      </c>
      <c r="AC1627" s="134" t="str">
        <f>IF(E1627=1,VLOOKUP(Työfile_2024!D1627,'2015'!$F$12:$X$1887,18,FALSE),"-")</f>
        <v>-</v>
      </c>
      <c r="AD1627" s="127" t="str">
        <f>IF(E1627=1,VLOOKUP(Työfile_2024!D1627,'2015'!$F$12:$X$1887,19,FALSE),"-")</f>
        <v>-</v>
      </c>
      <c r="AI1627" s="127" t="str">
        <f>IF(E1627=1,VLOOKUP(Työfile_2024!D1627,'2015'!$F$12:$AB$1887,20,FALSE),"-")</f>
        <v>-</v>
      </c>
      <c r="AJ1627" s="127" t="str">
        <f>IF(E1627=1,VLOOKUP(Työfile_2024!D1627,'2015'!$F$12:$AB$1887,21,FALSE),"-")</f>
        <v>-</v>
      </c>
      <c r="AK1627" s="127" t="str">
        <f>IF(E1627=1,VLOOKUP(Työfile_2024!D1627,'2015'!$F$12:$AB$1887,22,FALSE),"-")</f>
        <v>-</v>
      </c>
      <c r="AL1627" s="127" t="str">
        <f>IF(E1627=1,VLOOKUP(Työfile_2024!D1627,'2015'!$F$12:$AB$1887,23,FALSE),"-")</f>
        <v>-</v>
      </c>
      <c r="AM1627" s="56">
        <f>VLOOKUP(Työfile_2024!D1627,Tmatkat_20km_tarkasteltava_verk!$C$2:$D$1804,2,FALSE)</f>
        <v>244</v>
      </c>
      <c r="AN1627" s="148">
        <f t="shared" si="427"/>
        <v>0.45293282301063664</v>
      </c>
      <c r="AO1627" s="178" t="str">
        <f>IF(E1627=1,VLOOKUP(Työfile_2024!D1627,'2015'!$F$12:$AC$1887,24,FALSE),"-")</f>
        <v>-</v>
      </c>
      <c r="AP1627" s="52">
        <f>VLOOKUP(D1627,Tarkasteltava_verkko_2024_harva!$E$2:$I$1804,5,FALSE)</f>
        <v>0</v>
      </c>
      <c r="AQ1627" s="52">
        <f>VLOOKUP(D1627,Tarkasteltava_verkko_2024_harva!$E$2:$I$1804,4,FALSE)</f>
        <v>0</v>
      </c>
      <c r="AR1627" s="148">
        <v>0</v>
      </c>
      <c r="AS1627" s="170" t="str">
        <f>IFERROR(VLOOKUP(C1627,'2015'!$C$12:$AG$1887,30,FALSE),"-")</f>
        <v>-</v>
      </c>
      <c r="AT1627" s="148">
        <v>0</v>
      </c>
      <c r="AU1627" s="170" t="str">
        <f>IFERROR(VLOOKUP(C1627,'2015'!$C$12:$AG$1887,31,FALSE),"-")</f>
        <v>-</v>
      </c>
      <c r="AV1627" s="106"/>
      <c r="AW1627" s="63">
        <f>IFERROR(VLOOKUP(C1627,Merkittävyysluokitus!$A$2:$J$1705,10,FALSE),"-")</f>
        <v>3</v>
      </c>
      <c r="AX1627" s="175">
        <f>IFERROR(VLOOKUP(C1627,Merkittävyysluokitus!$A$2:$J$1705,6,FALSE),"-")</f>
        <v>7.1607341577140957</v>
      </c>
      <c r="AY1627" s="175">
        <f>IFERROR(VLOOKUP(C1627,Merkittävyysluokitus!$A$2:$J$1705,7,FALSE),"-")</f>
        <v>2.5994670353123785</v>
      </c>
      <c r="AZ1627" s="175">
        <f>IFERROR(VLOOKUP(C1627,Merkittävyysluokitus!$A$2:$J$1705,8,FALSE),"-")</f>
        <v>3.5612671224017172</v>
      </c>
      <c r="BA1627" s="175">
        <f>IFERROR(VLOOKUP(C1627,Merkittävyysluokitus!$A$2:$J$1705,9,FALSE),"-")</f>
        <v>1</v>
      </c>
      <c r="BB1627" s="203"/>
      <c r="BC1627" s="203" t="str">
        <f t="shared" si="428"/>
        <v>tieosoite muuttunut</v>
      </c>
      <c r="BD1627" s="39" t="str">
        <f t="shared" si="422"/>
        <v>musta</v>
      </c>
      <c r="BE1627" s="68" t="str">
        <f t="shared" si="423"/>
        <v>musta</v>
      </c>
      <c r="BF1627" s="68" t="str">
        <f t="shared" si="424"/>
        <v>musta</v>
      </c>
      <c r="BG1627" s="68" t="str">
        <f t="shared" si="425"/>
        <v>musta</v>
      </c>
      <c r="BH1627" s="208" t="str">
        <f t="shared" si="426"/>
        <v>musta</v>
      </c>
      <c r="BI1627" s="39"/>
      <c r="BJ1627" s="39" t="str">
        <f>IF(F1627="ei löydy","uusi tie",IF(E1627=0,"tieosoite muuttunut",IF(E1627=1,VLOOKUP(D1627,'2015'!$F$12:$AL$1887,31,FALSE),"-")))</f>
        <v>tieosoite muuttunut</v>
      </c>
      <c r="BK1627" s="67" t="str">
        <f>IF(E1627=1,VLOOKUP(D1627,'2015'!$F$12:$AL$1887,32,FALSE),"-")</f>
        <v>-</v>
      </c>
      <c r="BL1627" s="39" t="str">
        <f>IF(F1627="ei löydy","uusi tie",IF(E1627=0,"tieosoite muuttunut",IF(E1627=1,VLOOKUP(D1627,'2015'!$F$12:$AL$1887,33,FALSE),"-")))</f>
        <v>tieosoite muuttunut</v>
      </c>
      <c r="BM1627" s="39"/>
      <c r="BN1627" s="217" t="str">
        <f>VLOOKUP(D1627,'2015'!$F$12:$AL$1887,33,FALSE)</f>
        <v>musta</v>
      </c>
      <c r="BO1627" s="39"/>
      <c r="BP1627" s="115" t="s">
        <v>10</v>
      </c>
      <c r="BQ1627" s="30"/>
      <c r="BS1627" s="5"/>
      <c r="BU1627" s="37"/>
      <c r="BV1627" s="30" t="s">
        <v>10</v>
      </c>
      <c r="BX1627" t="str">
        <f>IF(E1627=1,VLOOKUP(D1627,'2015'!$F$12:$AX$1887,43,FALSE),"-")</f>
        <v>-</v>
      </c>
      <c r="BY1627" t="str">
        <f>IF(E1627=1,VLOOKUP(D1627,'2015'!$F$12:$AX$1887,44,FALSE),"-")</f>
        <v>-</v>
      </c>
      <c r="BZ1627" t="str">
        <f>IF(E1627=1,VLOOKUP(D1627,'2015'!$F$12:$AX$1887,45,FALSE),"-")</f>
        <v>-</v>
      </c>
      <c r="CA1627" s="31">
        <f t="shared" si="431"/>
        <v>21</v>
      </c>
      <c r="CB1627" s="31">
        <f t="shared" si="432"/>
        <v>10</v>
      </c>
      <c r="CC1627" s="31">
        <f t="shared" si="433"/>
        <v>10</v>
      </c>
      <c r="CD1627" s="31">
        <f t="shared" si="434"/>
        <v>1</v>
      </c>
      <c r="CE1627" s="31">
        <f t="shared" si="435"/>
        <v>0</v>
      </c>
      <c r="CO1627" s="2" t="s">
        <v>35</v>
      </c>
      <c r="CP1627" s="2" t="s">
        <v>35</v>
      </c>
    </row>
    <row r="1628" spans="1:94" ht="15.75" thickBot="1" x14ac:dyDescent="0.3">
      <c r="A1628" s="50"/>
      <c r="B1628" s="50"/>
      <c r="C1628" s="50" t="str">
        <f t="shared" si="429"/>
        <v>13913_1_5689</v>
      </c>
      <c r="D1628" s="51" t="str">
        <f t="shared" si="430"/>
        <v>13913_1</v>
      </c>
      <c r="E1628" s="224">
        <f>IFERROR(VLOOKUP(C1628,'2015'!$C$12:$D$1887,2,FALSE),0)</f>
        <v>1</v>
      </c>
      <c r="F1628" s="51">
        <f>IFERROR(K1628-IFERROR(VLOOKUP(D1628,'2015'!$F$12:$I$1887,4,FALSE),"ei löydy"),"ei löydy")</f>
        <v>0</v>
      </c>
      <c r="G1628" s="224">
        <f>IFERROR(VLOOKUP(Työfile_2024!C1628,Liikennemalli!$D$6:$G$1921,4,FALSE),0)</f>
        <v>1</v>
      </c>
      <c r="H1628" s="225">
        <f>K1628-IFERROR(VLOOKUP(Työfile_2024!D1628,Liikennemalli!$C$6:$H$1921,6,FALSE),"ei löydy")</f>
        <v>0</v>
      </c>
      <c r="I1628" s="80">
        <v>13913</v>
      </c>
      <c r="J1628" s="52">
        <v>1</v>
      </c>
      <c r="K1628" s="52">
        <v>5689</v>
      </c>
      <c r="L1628" s="53"/>
      <c r="M1628" s="54"/>
      <c r="N1628" s="54"/>
      <c r="O1628" s="54"/>
      <c r="P1628" s="54"/>
      <c r="Q1628" s="55"/>
      <c r="R1628" s="55"/>
      <c r="S1628" s="55"/>
      <c r="T1628" s="55"/>
      <c r="U1628" s="52"/>
      <c r="V1628" s="56">
        <v>131.64141325364739</v>
      </c>
      <c r="W1628" s="56">
        <v>3.8351204078045349</v>
      </c>
      <c r="X1628" s="56">
        <v>142.47653366145192</v>
      </c>
      <c r="Y1628" s="56">
        <f>VLOOKUP(D1628,Liikennemalli24!$D$2:$F$1804,2,FALSE)</f>
        <v>262</v>
      </c>
      <c r="Z1628" s="57">
        <f>VLOOKUP(D1628,Liikennemalli24!$D$2:$F$1804,3,FALSE)</f>
        <v>0.54200000000000004</v>
      </c>
      <c r="AA1628" s="178">
        <f>IF(G1628=1,VLOOKUP(C1628,Liikennemalli!$D$6:$H$1921,2,FALSE),"-")</f>
        <v>110.400976345704</v>
      </c>
      <c r="AB1628" s="197">
        <f>IF(G1628=1,VLOOKUP(C1628,Liikennemalli!$D$6:$H$1921,3,FALSE),"-")</f>
        <v>0.59995328059630404</v>
      </c>
      <c r="AC1628" s="134">
        <f>IF(E1628=1,VLOOKUP(Työfile_2024!D1628,'2015'!$F$12:$X$1887,18,FALSE),"-")</f>
        <v>26</v>
      </c>
      <c r="AD1628" s="127">
        <f>IF(E1628=1,VLOOKUP(Työfile_2024!D1628,'2015'!$F$12:$X$1887,19,FALSE),"-")</f>
        <v>0.41</v>
      </c>
      <c r="AI1628" s="127">
        <f>IF(E1628=1,VLOOKUP(Työfile_2024!D1628,'2015'!$F$12:$AB$1887,20,FALSE),"-")</f>
        <v>0</v>
      </c>
      <c r="AJ1628" s="127">
        <f>IF(E1628=1,VLOOKUP(Työfile_2024!D1628,'2015'!$F$12:$AB$1887,21,FALSE),"-")</f>
        <v>0</v>
      </c>
      <c r="AK1628" s="127">
        <f>IF(E1628=1,VLOOKUP(Työfile_2024!D1628,'2015'!$F$12:$AB$1887,22,FALSE),"-")</f>
        <v>0</v>
      </c>
      <c r="AL1628" s="127">
        <f>IF(E1628=1,VLOOKUP(Työfile_2024!D1628,'2015'!$F$12:$AB$1887,23,FALSE),"-")</f>
        <v>0</v>
      </c>
      <c r="AM1628" s="56">
        <f>VLOOKUP(Työfile_2024!D1628,Tmatkat_20km_tarkasteltava_verk!$C$2:$D$1804,2,FALSE)</f>
        <v>46</v>
      </c>
      <c r="AN1628" s="148">
        <f t="shared" si="427"/>
        <v>0.34943410939661479</v>
      </c>
      <c r="AO1628" s="178">
        <f>IF(E1628=1,VLOOKUP(Työfile_2024!D1628,'2015'!$F$12:$AC$1887,24,FALSE),"-")</f>
        <v>96</v>
      </c>
      <c r="AP1628" s="52">
        <f>VLOOKUP(D1628,Tarkasteltava_verkko_2024_harva!$E$2:$I$1804,5,FALSE)</f>
        <v>0</v>
      </c>
      <c r="AQ1628" s="52">
        <f>VLOOKUP(D1628,Tarkasteltava_verkko_2024_harva!$E$2:$I$1804,4,FALSE)</f>
        <v>0</v>
      </c>
      <c r="AR1628" s="148">
        <v>6.8377570750571284E-2</v>
      </c>
      <c r="AS1628" s="170" t="str">
        <f>IFERROR(VLOOKUP(C1628,'2015'!$C$12:$AG$1887,30,FALSE),"-")</f>
        <v/>
      </c>
      <c r="AT1628" s="148">
        <v>0.19001582000351555</v>
      </c>
      <c r="AU1628" s="170">
        <f>IFERROR(VLOOKUP(C1628,'2015'!$C$12:$AG$1887,31,FALSE),"-")</f>
        <v>0</v>
      </c>
      <c r="AV1628" s="106"/>
      <c r="AW1628" s="63">
        <f>IFERROR(VLOOKUP(C1628,Merkittävyysluokitus!$A$2:$J$1705,10,FALSE),"-")</f>
        <v>4</v>
      </c>
      <c r="AX1628" s="175">
        <f>IFERROR(VLOOKUP(C1628,Merkittävyysluokitus!$A$2:$J$1705,6,FALSE),"-")</f>
        <v>2.5076375108255853</v>
      </c>
      <c r="AY1628" s="175">
        <f>IFERROR(VLOOKUP(C1628,Merkittävyysluokitus!$A$2:$J$1705,7,FALSE),"-")</f>
        <v>0.61159090642760872</v>
      </c>
      <c r="AZ1628" s="175">
        <f>IFERROR(VLOOKUP(C1628,Merkittävyysluokitus!$A$2:$J$1705,8,FALSE),"-")</f>
        <v>1.2293799377313102</v>
      </c>
      <c r="BA1628" s="175">
        <f>IFERROR(VLOOKUP(C1628,Merkittävyysluokitus!$A$2:$J$1705,9,FALSE),"-")</f>
        <v>0.66666666666666663</v>
      </c>
      <c r="BB1628" s="203"/>
      <c r="BC1628" s="203" t="str">
        <f t="shared" si="428"/>
        <v/>
      </c>
      <c r="BD1628" s="39" t="str">
        <f t="shared" si="422"/>
        <v>musta</v>
      </c>
      <c r="BE1628" s="68" t="str">
        <f t="shared" si="423"/>
        <v>musta</v>
      </c>
      <c r="BF1628" s="68" t="str">
        <f t="shared" si="424"/>
        <v>musta</v>
      </c>
      <c r="BG1628" s="68" t="str">
        <f t="shared" si="425"/>
        <v>musta</v>
      </c>
      <c r="BH1628" s="208" t="str">
        <f t="shared" si="426"/>
        <v>musta</v>
      </c>
      <c r="BI1628" s="39"/>
      <c r="BJ1628" s="39" t="str">
        <f>IF(F1628="ei löydy","uusi tie",IF(E1628=0,"tieosoite muuttunut",IF(E1628=1,VLOOKUP(D1628,'2015'!$F$12:$AL$1887,31,FALSE),"-")))</f>
        <v>musta</v>
      </c>
      <c r="BK1628" s="67" t="str">
        <f>IF(E1628=1,VLOOKUP(D1628,'2015'!$F$12:$AL$1887,32,FALSE),"-")</f>
        <v>musta</v>
      </c>
      <c r="BL1628" s="39" t="str">
        <f>IF(F1628="ei löydy","uusi tie",IF(E1628=0,"tieosoite muuttunut",IF(E1628=1,VLOOKUP(D1628,'2015'!$F$12:$AL$1887,33,FALSE),"-")))</f>
        <v>musta</v>
      </c>
      <c r="BM1628" s="39"/>
      <c r="BN1628" s="217" t="str">
        <f>VLOOKUP(D1628,'2015'!$F$12:$AL$1887,33,FALSE)</f>
        <v>musta</v>
      </c>
      <c r="BO1628" s="39"/>
      <c r="BP1628" s="115" t="s">
        <v>10</v>
      </c>
      <c r="BQ1628" s="30"/>
      <c r="BS1628" s="5"/>
      <c r="BU1628" s="37"/>
      <c r="BV1628" s="30" t="s">
        <v>10</v>
      </c>
      <c r="BX1628" t="str">
        <f>IF(E1628=1,VLOOKUP(D1628,'2015'!$F$12:$AX$1887,43,FALSE),"-")</f>
        <v>musta</v>
      </c>
      <c r="BY1628" t="str">
        <f>IF(E1628=1,VLOOKUP(D1628,'2015'!$F$12:$AX$1887,44,FALSE),"-")</f>
        <v>musta</v>
      </c>
      <c r="BZ1628" t="str">
        <f>IF(E1628=1,VLOOKUP(D1628,'2015'!$F$12:$AX$1887,45,FALSE),"-")</f>
        <v>musta</v>
      </c>
      <c r="CA1628" s="31">
        <f t="shared" si="431"/>
        <v>1</v>
      </c>
      <c r="CB1628" s="31">
        <f t="shared" si="432"/>
        <v>1</v>
      </c>
      <c r="CC1628" s="31">
        <f t="shared" si="433"/>
        <v>0</v>
      </c>
      <c r="CD1628" s="31">
        <f t="shared" si="434"/>
        <v>0</v>
      </c>
      <c r="CE1628" s="31">
        <f t="shared" si="435"/>
        <v>0</v>
      </c>
      <c r="CO1628" s="2" t="s">
        <v>35</v>
      </c>
      <c r="CP1628" s="2" t="s">
        <v>35</v>
      </c>
    </row>
    <row r="1629" spans="1:94" ht="15.75" thickBot="1" x14ac:dyDescent="0.3">
      <c r="A1629" s="50"/>
      <c r="B1629" s="50"/>
      <c r="C1629" s="50" t="str">
        <f t="shared" si="429"/>
        <v>13913_2_4991</v>
      </c>
      <c r="D1629" s="51" t="str">
        <f t="shared" si="430"/>
        <v>13913_2</v>
      </c>
      <c r="E1629" s="224">
        <f>IFERROR(VLOOKUP(C1629,'2015'!$C$12:$D$1887,2,FALSE),0)</f>
        <v>1</v>
      </c>
      <c r="F1629" s="51">
        <f>IFERROR(K1629-IFERROR(VLOOKUP(D1629,'2015'!$F$12:$I$1887,4,FALSE),"ei löydy"),"ei löydy")</f>
        <v>0</v>
      </c>
      <c r="G1629" s="224">
        <f>IFERROR(VLOOKUP(Työfile_2024!C1629,Liikennemalli!$D$6:$G$1921,4,FALSE),0)</f>
        <v>1</v>
      </c>
      <c r="H1629" s="225">
        <f>K1629-IFERROR(VLOOKUP(Työfile_2024!D1629,Liikennemalli!$C$6:$H$1921,6,FALSE),"ei löydy")</f>
        <v>0</v>
      </c>
      <c r="I1629" s="80">
        <v>13913</v>
      </c>
      <c r="J1629" s="52">
        <v>2</v>
      </c>
      <c r="K1629" s="52">
        <v>4991</v>
      </c>
      <c r="L1629" s="53"/>
      <c r="M1629" s="54"/>
      <c r="N1629" s="54"/>
      <c r="O1629" s="54"/>
      <c r="P1629" s="54"/>
      <c r="Q1629" s="55"/>
      <c r="R1629" s="55"/>
      <c r="S1629" s="55"/>
      <c r="T1629" s="55"/>
      <c r="U1629" s="52"/>
      <c r="V1629" s="56">
        <v>72</v>
      </c>
      <c r="W1629" s="56">
        <v>2</v>
      </c>
      <c r="X1629" s="56">
        <v>81</v>
      </c>
      <c r="Y1629" s="56">
        <f>VLOOKUP(D1629,Liikennemalli24!$D$2:$F$1804,2,FALSE)</f>
        <v>81</v>
      </c>
      <c r="Z1629" s="57">
        <f>VLOOKUP(D1629,Liikennemalli24!$D$2:$F$1804,3,FALSE)</f>
        <v>0.58799999999999997</v>
      </c>
      <c r="AA1629" s="178">
        <f>IF(G1629=1,VLOOKUP(C1629,Liikennemalli!$D$6:$H$1921,2,FALSE),"-")</f>
        <v>29.983267840315801</v>
      </c>
      <c r="AB1629" s="197">
        <f>IF(G1629=1,VLOOKUP(C1629,Liikennemalli!$D$6:$H$1921,3,FALSE),"-")</f>
        <v>0.51278216219807404</v>
      </c>
      <c r="AC1629" s="134">
        <f>IF(E1629=1,VLOOKUP(Työfile_2024!D1629,'2015'!$F$12:$X$1887,18,FALSE),"-")</f>
        <v>26</v>
      </c>
      <c r="AD1629" s="127">
        <f>IF(E1629=1,VLOOKUP(Työfile_2024!D1629,'2015'!$F$12:$X$1887,19,FALSE),"-")</f>
        <v>0.41</v>
      </c>
      <c r="AI1629" s="127">
        <f>IF(E1629=1,VLOOKUP(Työfile_2024!D1629,'2015'!$F$12:$AB$1887,20,FALSE),"-")</f>
        <v>0</v>
      </c>
      <c r="AJ1629" s="127">
        <f>IF(E1629=1,VLOOKUP(Työfile_2024!D1629,'2015'!$F$12:$AB$1887,21,FALSE),"-")</f>
        <v>0</v>
      </c>
      <c r="AK1629" s="127">
        <f>IF(E1629=1,VLOOKUP(Työfile_2024!D1629,'2015'!$F$12:$AB$1887,22,FALSE),"-")</f>
        <v>0</v>
      </c>
      <c r="AL1629" s="127">
        <f>IF(E1629=1,VLOOKUP(Työfile_2024!D1629,'2015'!$F$12:$AB$1887,23,FALSE),"-")</f>
        <v>0</v>
      </c>
      <c r="AM1629" s="56">
        <f>VLOOKUP(Työfile_2024!D1629,Tmatkat_20km_tarkasteltava_verk!$C$2:$D$1804,2,FALSE)</f>
        <v>15</v>
      </c>
      <c r="AN1629" s="148">
        <f t="shared" si="427"/>
        <v>0.20833333333333334</v>
      </c>
      <c r="AO1629" s="178">
        <f>IF(E1629=1,VLOOKUP(Työfile_2024!D1629,'2015'!$F$12:$AC$1887,24,FALSE),"-")</f>
        <v>65</v>
      </c>
      <c r="AP1629" s="52">
        <f>VLOOKUP(D1629,Tarkasteltava_verkko_2024_harva!$E$2:$I$1804,5,FALSE)</f>
        <v>0</v>
      </c>
      <c r="AQ1629" s="52">
        <f>VLOOKUP(D1629,Tarkasteltava_verkko_2024_harva!$E$2:$I$1804,4,FALSE)</f>
        <v>0</v>
      </c>
      <c r="AR1629" s="148">
        <v>0</v>
      </c>
      <c r="AS1629" s="170" t="str">
        <f>IFERROR(VLOOKUP(C1629,'2015'!$C$12:$AG$1887,30,FALSE),"-")</f>
        <v/>
      </c>
      <c r="AT1629" s="148">
        <v>0</v>
      </c>
      <c r="AU1629" s="170">
        <f>IFERROR(VLOOKUP(C1629,'2015'!$C$12:$AG$1887,31,FALSE),"-")</f>
        <v>0</v>
      </c>
      <c r="AV1629" s="106"/>
      <c r="AW1629" s="63">
        <f>IFERROR(VLOOKUP(C1629,Merkittävyysluokitus!$A$2:$J$1705,10,FALSE),"-")</f>
        <v>4</v>
      </c>
      <c r="AX1629" s="175">
        <f>IFERROR(VLOOKUP(C1629,Merkittävyysluokitus!$A$2:$J$1705,6,FALSE),"-")</f>
        <v>2.0007184170471839</v>
      </c>
      <c r="AY1629" s="175">
        <f>IFERROR(VLOOKUP(C1629,Merkittävyysluokitus!$A$2:$J$1705,7,FALSE),"-")</f>
        <v>0.30933333333333329</v>
      </c>
      <c r="AZ1629" s="175">
        <f>IFERROR(VLOOKUP(C1629,Merkittävyysluokitus!$A$2:$J$1705,8,FALSE),"-")</f>
        <v>1.1913850837138507</v>
      </c>
      <c r="BA1629" s="175">
        <f>IFERROR(VLOOKUP(C1629,Merkittävyysluokitus!$A$2:$J$1705,9,FALSE),"-")</f>
        <v>0.5</v>
      </c>
      <c r="BB1629" s="203"/>
      <c r="BC1629" s="203" t="str">
        <f t="shared" si="428"/>
        <v/>
      </c>
      <c r="BD1629" s="39" t="str">
        <f t="shared" si="422"/>
        <v>musta</v>
      </c>
      <c r="BE1629" s="68" t="str">
        <f t="shared" si="423"/>
        <v>musta</v>
      </c>
      <c r="BF1629" s="68" t="str">
        <f t="shared" si="424"/>
        <v>musta</v>
      </c>
      <c r="BG1629" s="68" t="str">
        <f t="shared" si="425"/>
        <v>musta</v>
      </c>
      <c r="BH1629" s="208" t="str">
        <f t="shared" si="426"/>
        <v>musta</v>
      </c>
      <c r="BI1629" s="39"/>
      <c r="BJ1629" s="39" t="str">
        <f>IF(F1629="ei löydy","uusi tie",IF(E1629=0,"tieosoite muuttunut",IF(E1629=1,VLOOKUP(D1629,'2015'!$F$12:$AL$1887,31,FALSE),"-")))</f>
        <v>musta</v>
      </c>
      <c r="BK1629" s="67" t="str">
        <f>IF(E1629=1,VLOOKUP(D1629,'2015'!$F$12:$AL$1887,32,FALSE),"-")</f>
        <v>musta</v>
      </c>
      <c r="BL1629" s="39" t="str">
        <f>IF(F1629="ei löydy","uusi tie",IF(E1629=0,"tieosoite muuttunut",IF(E1629=1,VLOOKUP(D1629,'2015'!$F$12:$AL$1887,33,FALSE),"-")))</f>
        <v>musta</v>
      </c>
      <c r="BM1629" s="39"/>
      <c r="BN1629" s="217" t="str">
        <f>VLOOKUP(D1629,'2015'!$F$12:$AL$1887,33,FALSE)</f>
        <v>musta</v>
      </c>
      <c r="BO1629" s="39"/>
      <c r="BP1629" s="115" t="s">
        <v>10</v>
      </c>
      <c r="BQ1629" s="30"/>
      <c r="BS1629" s="5"/>
      <c r="BU1629" s="37"/>
      <c r="BV1629" s="30" t="s">
        <v>10</v>
      </c>
      <c r="BX1629" t="str">
        <f>IF(E1629=1,VLOOKUP(D1629,'2015'!$F$12:$AX$1887,43,FALSE),"-")</f>
        <v>musta</v>
      </c>
      <c r="BY1629" t="str">
        <f>IF(E1629=1,VLOOKUP(D1629,'2015'!$F$12:$AX$1887,44,FALSE),"-")</f>
        <v>musta</v>
      </c>
      <c r="BZ1629" t="str">
        <f>IF(E1629=1,VLOOKUP(D1629,'2015'!$F$12:$AX$1887,45,FALSE),"-")</f>
        <v>musta</v>
      </c>
      <c r="CA1629" s="31">
        <f t="shared" si="431"/>
        <v>1</v>
      </c>
      <c r="CB1629" s="31">
        <f t="shared" si="432"/>
        <v>1</v>
      </c>
      <c r="CC1629" s="31">
        <f t="shared" si="433"/>
        <v>0</v>
      </c>
      <c r="CD1629" s="31">
        <f t="shared" si="434"/>
        <v>0</v>
      </c>
      <c r="CE1629" s="31">
        <f t="shared" si="435"/>
        <v>0</v>
      </c>
      <c r="CO1629" s="2" t="s">
        <v>35</v>
      </c>
      <c r="CP1629" s="2" t="s">
        <v>35</v>
      </c>
    </row>
    <row r="1630" spans="1:94" ht="15.75" thickBot="1" x14ac:dyDescent="0.3">
      <c r="A1630" s="50"/>
      <c r="B1630" s="50"/>
      <c r="C1630" s="50" t="str">
        <f t="shared" si="429"/>
        <v>13917_1_5506</v>
      </c>
      <c r="D1630" s="51" t="str">
        <f t="shared" si="430"/>
        <v>13917_1</v>
      </c>
      <c r="E1630" s="224">
        <f>IFERROR(VLOOKUP(C1630,'2015'!$C$12:$D$1887,2,FALSE),0)</f>
        <v>1</v>
      </c>
      <c r="F1630" s="51">
        <f>IFERROR(K1630-IFERROR(VLOOKUP(D1630,'2015'!$F$12:$I$1887,4,FALSE),"ei löydy"),"ei löydy")</f>
        <v>0</v>
      </c>
      <c r="G1630" s="224">
        <f>IFERROR(VLOOKUP(Työfile_2024!C1630,Liikennemalli!$D$6:$G$1921,4,FALSE),0)</f>
        <v>1</v>
      </c>
      <c r="H1630" s="225">
        <f>K1630-IFERROR(VLOOKUP(Työfile_2024!D1630,Liikennemalli!$C$6:$H$1921,6,FALSE),"ei löydy")</f>
        <v>0</v>
      </c>
      <c r="I1630" s="80">
        <v>13917</v>
      </c>
      <c r="J1630" s="52">
        <v>1</v>
      </c>
      <c r="K1630" s="52">
        <v>5506</v>
      </c>
      <c r="L1630" s="53"/>
      <c r="M1630" s="54"/>
      <c r="N1630" s="54"/>
      <c r="O1630" s="54"/>
      <c r="P1630" s="54"/>
      <c r="Q1630" s="55"/>
      <c r="R1630" s="55"/>
      <c r="S1630" s="55"/>
      <c r="T1630" s="55"/>
      <c r="U1630" s="52"/>
      <c r="V1630" s="56">
        <v>69.557573556120602</v>
      </c>
      <c r="W1630" s="56">
        <v>4</v>
      </c>
      <c r="X1630" s="56">
        <v>75.983835815474023</v>
      </c>
      <c r="Y1630" s="56">
        <f>VLOOKUP(D1630,Liikennemalli24!$D$2:$F$1804,2,FALSE)</f>
        <v>26</v>
      </c>
      <c r="Z1630" s="57">
        <f>VLOOKUP(D1630,Liikennemalli24!$D$2:$F$1804,3,FALSE)</f>
        <v>0.52200000000000002</v>
      </c>
      <c r="AA1630" s="178">
        <f>IF(G1630=1,VLOOKUP(C1630,Liikennemalli!$D$6:$H$1921,2,FALSE),"-")</f>
        <v>14.895295908522099</v>
      </c>
      <c r="AB1630" s="197">
        <f>IF(G1630=1,VLOOKUP(C1630,Liikennemalli!$D$6:$H$1921,3,FALSE),"-")</f>
        <v>0.35741393594663301</v>
      </c>
      <c r="AC1630" s="134">
        <f>IF(E1630=1,VLOOKUP(Työfile_2024!D1630,'2015'!$F$12:$X$1887,18,FALSE),"-")</f>
        <v>3</v>
      </c>
      <c r="AD1630" s="127">
        <f>IF(E1630=1,VLOOKUP(Työfile_2024!D1630,'2015'!$F$12:$X$1887,19,FALSE),"-")</f>
        <v>0.48</v>
      </c>
      <c r="AI1630" s="127">
        <f>IF(E1630=1,VLOOKUP(Työfile_2024!D1630,'2015'!$F$12:$AB$1887,20,FALSE),"-")</f>
        <v>0</v>
      </c>
      <c r="AJ1630" s="127">
        <f>IF(E1630=1,VLOOKUP(Työfile_2024!D1630,'2015'!$F$12:$AB$1887,21,FALSE),"-")</f>
        <v>0</v>
      </c>
      <c r="AK1630" s="127">
        <f>IF(E1630=1,VLOOKUP(Työfile_2024!D1630,'2015'!$F$12:$AB$1887,22,FALSE),"-")</f>
        <v>0</v>
      </c>
      <c r="AL1630" s="127">
        <f>IF(E1630=1,VLOOKUP(Työfile_2024!D1630,'2015'!$F$12:$AB$1887,23,FALSE),"-")</f>
        <v>0</v>
      </c>
      <c r="AM1630" s="56">
        <f>VLOOKUP(Työfile_2024!D1630,Tmatkat_20km_tarkasteltava_verk!$C$2:$D$1804,2,FALSE)</f>
        <v>8</v>
      </c>
      <c r="AN1630" s="148">
        <f t="shared" si="427"/>
        <v>0.11501263760365968</v>
      </c>
      <c r="AO1630" s="178">
        <f>IF(E1630=1,VLOOKUP(Työfile_2024!D1630,'2015'!$F$12:$AC$1887,24,FALSE),"-")</f>
        <v>8</v>
      </c>
      <c r="AP1630" s="52">
        <f>VLOOKUP(D1630,Tarkasteltava_verkko_2024_harva!$E$2:$I$1804,5,FALSE)</f>
        <v>0</v>
      </c>
      <c r="AQ1630" s="52">
        <f>VLOOKUP(D1630,Tarkasteltava_verkko_2024_harva!$E$2:$I$1804,4,FALSE)</f>
        <v>0</v>
      </c>
      <c r="AR1630" s="148">
        <v>0</v>
      </c>
      <c r="AS1630" s="170" t="str">
        <f>IFERROR(VLOOKUP(C1630,'2015'!$C$12:$AG$1887,30,FALSE),"-")</f>
        <v/>
      </c>
      <c r="AT1630" s="148">
        <v>0</v>
      </c>
      <c r="AU1630" s="170">
        <f>IFERROR(VLOOKUP(C1630,'2015'!$C$12:$AG$1887,31,FALSE),"-")</f>
        <v>0</v>
      </c>
      <c r="AV1630" s="106"/>
      <c r="AW1630" s="63">
        <f>IFERROR(VLOOKUP(C1630,Merkittävyysluokitus!$A$2:$J$1705,10,FALSE),"-")</f>
        <v>4</v>
      </c>
      <c r="AX1630" s="175">
        <f>IFERROR(VLOOKUP(C1630,Merkittävyysluokitus!$A$2:$J$1705,6,FALSE),"-")</f>
        <v>2.8462024010336586</v>
      </c>
      <c r="AY1630" s="175">
        <f>IFERROR(VLOOKUP(C1630,Merkittävyysluokitus!$A$2:$J$1705,7,FALSE),"-")</f>
        <v>0.25867272066836178</v>
      </c>
      <c r="AZ1630" s="175">
        <f>IFERROR(VLOOKUP(C1630,Merkittävyysluokitus!$A$2:$J$1705,8,FALSE),"-")</f>
        <v>2.087529680365297</v>
      </c>
      <c r="BA1630" s="175">
        <f>IFERROR(VLOOKUP(C1630,Merkittävyysluokitus!$A$2:$J$1705,9,FALSE),"-")</f>
        <v>0.5</v>
      </c>
      <c r="BB1630" s="203"/>
      <c r="BC1630" s="203" t="str">
        <f t="shared" si="428"/>
        <v/>
      </c>
      <c r="BD1630" s="39" t="str">
        <f t="shared" si="422"/>
        <v>musta</v>
      </c>
      <c r="BE1630" s="68" t="str">
        <f t="shared" si="423"/>
        <v>musta</v>
      </c>
      <c r="BF1630" s="68" t="str">
        <f t="shared" si="424"/>
        <v>musta</v>
      </c>
      <c r="BG1630" s="68" t="str">
        <f t="shared" si="425"/>
        <v>musta</v>
      </c>
      <c r="BH1630" s="208" t="str">
        <f t="shared" si="426"/>
        <v>musta</v>
      </c>
      <c r="BI1630" s="39"/>
      <c r="BJ1630" s="39" t="str">
        <f>IF(F1630="ei löydy","uusi tie",IF(E1630=0,"tieosoite muuttunut",IF(E1630=1,VLOOKUP(D1630,'2015'!$F$12:$AL$1887,31,FALSE),"-")))</f>
        <v>musta</v>
      </c>
      <c r="BK1630" s="67" t="str">
        <f>IF(E1630=1,VLOOKUP(D1630,'2015'!$F$12:$AL$1887,32,FALSE),"-")</f>
        <v>musta</v>
      </c>
      <c r="BL1630" s="39" t="str">
        <f>IF(F1630="ei löydy","uusi tie",IF(E1630=0,"tieosoite muuttunut",IF(E1630=1,VLOOKUP(D1630,'2015'!$F$12:$AL$1887,33,FALSE),"-")))</f>
        <v>musta</v>
      </c>
      <c r="BM1630" s="39"/>
      <c r="BN1630" s="217" t="str">
        <f>VLOOKUP(D1630,'2015'!$F$12:$AL$1887,33,FALSE)</f>
        <v>musta</v>
      </c>
      <c r="BO1630" s="39"/>
      <c r="BP1630" s="115" t="s">
        <v>10</v>
      </c>
      <c r="BQ1630" s="30"/>
      <c r="BS1630" s="5"/>
      <c r="BU1630" s="37"/>
      <c r="BV1630" s="30" t="s">
        <v>10</v>
      </c>
      <c r="BX1630" t="str">
        <f>IF(E1630=1,VLOOKUP(D1630,'2015'!$F$12:$AX$1887,43,FALSE),"-")</f>
        <v>musta</v>
      </c>
      <c r="BY1630" t="str">
        <f>IF(E1630=1,VLOOKUP(D1630,'2015'!$F$12:$AX$1887,44,FALSE),"-")</f>
        <v>musta</v>
      </c>
      <c r="BZ1630" t="str">
        <f>IF(E1630=1,VLOOKUP(D1630,'2015'!$F$12:$AX$1887,45,FALSE),"-")</f>
        <v>musta</v>
      </c>
      <c r="CA1630" s="31">
        <f t="shared" si="431"/>
        <v>1</v>
      </c>
      <c r="CB1630" s="31">
        <f t="shared" si="432"/>
        <v>1</v>
      </c>
      <c r="CC1630" s="31">
        <f t="shared" si="433"/>
        <v>0</v>
      </c>
      <c r="CD1630" s="31">
        <f t="shared" si="434"/>
        <v>0</v>
      </c>
      <c r="CE1630" s="31">
        <f t="shared" si="435"/>
        <v>0</v>
      </c>
      <c r="CO1630" s="32" t="s">
        <v>34</v>
      </c>
      <c r="CP1630" s="2" t="s">
        <v>35</v>
      </c>
    </row>
    <row r="1631" spans="1:94" ht="15.75" thickBot="1" x14ac:dyDescent="0.3">
      <c r="A1631" s="50"/>
      <c r="B1631" s="50"/>
      <c r="C1631" s="50" t="str">
        <f t="shared" si="429"/>
        <v>13921_1_1013</v>
      </c>
      <c r="D1631" s="51" t="str">
        <f t="shared" si="430"/>
        <v>13921_1</v>
      </c>
      <c r="E1631" s="224">
        <f>IFERROR(VLOOKUP(C1631,'2015'!$C$12:$D$1887,2,FALSE),0)</f>
        <v>1</v>
      </c>
      <c r="F1631" s="51">
        <f>IFERROR(K1631-IFERROR(VLOOKUP(D1631,'2015'!$F$12:$I$1887,4,FALSE),"ei löydy"),"ei löydy")</f>
        <v>0</v>
      </c>
      <c r="G1631" s="224">
        <f>IFERROR(VLOOKUP(Työfile_2024!C1631,Liikennemalli!$D$6:$G$1921,4,FALSE),0)</f>
        <v>1</v>
      </c>
      <c r="H1631" s="225">
        <f>K1631-IFERROR(VLOOKUP(Työfile_2024!D1631,Liikennemalli!$C$6:$H$1921,6,FALSE),"ei löydy")</f>
        <v>0</v>
      </c>
      <c r="I1631" s="80">
        <v>13921</v>
      </c>
      <c r="J1631" s="52">
        <v>1</v>
      </c>
      <c r="K1631" s="52">
        <v>1013</v>
      </c>
      <c r="L1631" s="53"/>
      <c r="M1631" s="54"/>
      <c r="N1631" s="54"/>
      <c r="O1631" s="54"/>
      <c r="P1631" s="54"/>
      <c r="Q1631" s="55"/>
      <c r="R1631" s="55"/>
      <c r="S1631" s="55"/>
      <c r="T1631" s="55"/>
      <c r="U1631" s="52"/>
      <c r="V1631" s="56">
        <v>901</v>
      </c>
      <c r="W1631" s="56">
        <v>42</v>
      </c>
      <c r="X1631" s="56">
        <v>949</v>
      </c>
      <c r="Y1631" s="56">
        <f>VLOOKUP(D1631,Liikennemalli24!$D$2:$F$1804,2,FALSE)</f>
        <v>112</v>
      </c>
      <c r="Z1631" s="57">
        <f>VLOOKUP(D1631,Liikennemalli24!$D$2:$F$1804,3,FALSE)</f>
        <v>0.14599999999999999</v>
      </c>
      <c r="AA1631" s="178">
        <f>IF(G1631=1,VLOOKUP(C1631,Liikennemalli!$D$6:$H$1921,2,FALSE),"-")</f>
        <v>53.223646190484502</v>
      </c>
      <c r="AB1631" s="197">
        <f>IF(G1631=1,VLOOKUP(C1631,Liikennemalli!$D$6:$H$1921,3,FALSE),"-")</f>
        <v>0.114935967280615</v>
      </c>
      <c r="AC1631" s="134" t="str">
        <f>IF(E1631=1,VLOOKUP(Työfile_2024!D1631,'2015'!$F$12:$X$1887,18,FALSE),"-")</f>
        <v>ei mallia</v>
      </c>
      <c r="AD1631" s="127" t="str">
        <f>IF(E1631=1,VLOOKUP(Työfile_2024!D1631,'2015'!$F$12:$X$1887,19,FALSE),"-")</f>
        <v>ei mallia</v>
      </c>
      <c r="AI1631" s="127">
        <f>IF(E1631=1,VLOOKUP(Työfile_2024!D1631,'2015'!$F$12:$AB$1887,20,FALSE),"-")</f>
        <v>0</v>
      </c>
      <c r="AJ1631" s="127">
        <f>IF(E1631=1,VLOOKUP(Työfile_2024!D1631,'2015'!$F$12:$AB$1887,21,FALSE),"-")</f>
        <v>0</v>
      </c>
      <c r="AK1631" s="127">
        <f>IF(E1631=1,VLOOKUP(Työfile_2024!D1631,'2015'!$F$12:$AB$1887,22,FALSE),"-")</f>
        <v>0</v>
      </c>
      <c r="AL1631" s="127">
        <f>IF(E1631=1,VLOOKUP(Työfile_2024!D1631,'2015'!$F$12:$AB$1887,23,FALSE),"-")</f>
        <v>0</v>
      </c>
      <c r="AM1631" s="56">
        <f>VLOOKUP(Työfile_2024!D1631,Tmatkat_20km_tarkasteltava_verk!$C$2:$D$1804,2,FALSE)</f>
        <v>94</v>
      </c>
      <c r="AN1631" s="148">
        <f t="shared" si="427"/>
        <v>0.10432852386237514</v>
      </c>
      <c r="AO1631" s="178">
        <f>IF(E1631=1,VLOOKUP(Työfile_2024!D1631,'2015'!$F$12:$AC$1887,24,FALSE),"-")</f>
        <v>68</v>
      </c>
      <c r="AP1631" s="52">
        <f>VLOOKUP(D1631,Tarkasteltava_verkko_2024_harva!$E$2:$I$1804,5,FALSE)</f>
        <v>0</v>
      </c>
      <c r="AQ1631" s="52">
        <f>VLOOKUP(D1631,Tarkasteltava_verkko_2024_harva!$E$2:$I$1804,4,FALSE)</f>
        <v>0</v>
      </c>
      <c r="AR1631" s="148">
        <v>0.98321816386969396</v>
      </c>
      <c r="AS1631" s="170" t="str">
        <f>IFERROR(VLOOKUP(C1631,'2015'!$C$12:$AG$1887,30,FALSE),"-")</f>
        <v>Kyllä</v>
      </c>
      <c r="AT1631" s="148">
        <v>0.99605133267522217</v>
      </c>
      <c r="AU1631" s="170" t="str">
        <f>IFERROR(VLOOKUP(C1631,'2015'!$C$12:$AG$1887,31,FALSE),"-")</f>
        <v>Kyllä</v>
      </c>
      <c r="AV1631" s="106"/>
      <c r="AW1631" s="63">
        <f>IFERROR(VLOOKUP(C1631,Merkittävyysluokitus!$A$2:$J$1705,10,FALSE),"-")</f>
        <v>3</v>
      </c>
      <c r="AX1631" s="175">
        <f>IFERROR(VLOOKUP(C1631,Merkittävyysluokitus!$A$2:$J$1705,6,FALSE),"-")</f>
        <v>10.118106544901064</v>
      </c>
      <c r="AY1631" s="175">
        <f>IFERROR(VLOOKUP(C1631,Merkittävyysluokitus!$A$2:$J$1705,7,FALSE),"-")</f>
        <v>4.0729999999999995</v>
      </c>
      <c r="AZ1631" s="175">
        <f>IFERROR(VLOOKUP(C1631,Merkittävyysluokitus!$A$2:$J$1705,8,FALSE),"-")</f>
        <v>4.0451065449010652</v>
      </c>
      <c r="BA1631" s="175">
        <f>IFERROR(VLOOKUP(C1631,Merkittävyysluokitus!$A$2:$J$1705,9,FALSE),"-")</f>
        <v>2</v>
      </c>
      <c r="BB1631" s="203"/>
      <c r="BC1631" s="203" t="str">
        <f t="shared" si="428"/>
        <v/>
      </c>
      <c r="BD1631" s="39" t="str">
        <f t="shared" si="422"/>
        <v>musta</v>
      </c>
      <c r="BE1631" s="68" t="str">
        <f t="shared" si="423"/>
        <v>musta</v>
      </c>
      <c r="BF1631" s="68" t="str">
        <f t="shared" si="424"/>
        <v>musta</v>
      </c>
      <c r="BG1631" s="68" t="str">
        <f t="shared" si="425"/>
        <v>musta</v>
      </c>
      <c r="BH1631" s="208" t="str">
        <f t="shared" si="426"/>
        <v>musta</v>
      </c>
      <c r="BI1631" s="39"/>
      <c r="BJ1631" s="39" t="str">
        <f>IF(F1631="ei löydy","uusi tie",IF(E1631=0,"tieosoite muuttunut",IF(E1631=1,VLOOKUP(D1631,'2015'!$F$12:$AL$1887,31,FALSE),"-")))</f>
        <v>musta</v>
      </c>
      <c r="BK1631" s="67" t="str">
        <f>IF(E1631=1,VLOOKUP(D1631,'2015'!$F$12:$AL$1887,32,FALSE),"-")</f>
        <v>musta</v>
      </c>
      <c r="BL1631" s="39" t="str">
        <f>IF(F1631="ei löydy","uusi tie",IF(E1631=0,"tieosoite muuttunut",IF(E1631=1,VLOOKUP(D1631,'2015'!$F$12:$AL$1887,33,FALSE),"-")))</f>
        <v>musta</v>
      </c>
      <c r="BM1631" s="39"/>
      <c r="BN1631" s="217" t="str">
        <f>VLOOKUP(D1631,'2015'!$F$12:$AL$1887,33,FALSE)</f>
        <v>musta</v>
      </c>
      <c r="BO1631" s="39"/>
      <c r="BP1631" s="115" t="s">
        <v>10</v>
      </c>
      <c r="BQ1631" s="30"/>
      <c r="BS1631" s="5"/>
      <c r="BU1631" s="37"/>
      <c r="BV1631" s="30" t="s">
        <v>10</v>
      </c>
      <c r="BX1631" t="str">
        <f>IF(E1631=1,VLOOKUP(D1631,'2015'!$F$12:$AX$1887,43,FALSE),"-")</f>
        <v>ei mallia</v>
      </c>
      <c r="BY1631" t="str">
        <f>IF(E1631=1,VLOOKUP(D1631,'2015'!$F$12:$AX$1887,44,FALSE),"-")</f>
        <v>ei mallia</v>
      </c>
      <c r="BZ1631" t="str">
        <f>IF(E1631=1,VLOOKUP(D1631,'2015'!$F$12:$AX$1887,45,FALSE),"-")</f>
        <v>ei mallia</v>
      </c>
      <c r="CA1631" s="31">
        <f t="shared" si="431"/>
        <v>20</v>
      </c>
      <c r="CB1631" s="31">
        <f t="shared" si="432"/>
        <v>10</v>
      </c>
      <c r="CC1631" s="31">
        <f t="shared" si="433"/>
        <v>10</v>
      </c>
      <c r="CD1631" s="31">
        <f t="shared" si="434"/>
        <v>0</v>
      </c>
      <c r="CE1631" s="31">
        <f t="shared" si="435"/>
        <v>0</v>
      </c>
      <c r="CO1631" s="32" t="s">
        <v>34</v>
      </c>
      <c r="CP1631" s="2" t="s">
        <v>35</v>
      </c>
    </row>
    <row r="1632" spans="1:94" ht="15.75" thickBot="1" x14ac:dyDescent="0.3">
      <c r="A1632" s="50"/>
      <c r="B1632" s="50"/>
      <c r="C1632" s="50" t="str">
        <f t="shared" si="429"/>
        <v>13925_1_3405</v>
      </c>
      <c r="D1632" s="51" t="str">
        <f t="shared" si="430"/>
        <v>13925_1</v>
      </c>
      <c r="E1632" s="224">
        <f>IFERROR(VLOOKUP(C1632,'2015'!$C$12:$D$1887,2,FALSE),0)</f>
        <v>1</v>
      </c>
      <c r="F1632" s="51">
        <f>IFERROR(K1632-IFERROR(VLOOKUP(D1632,'2015'!$F$12:$I$1887,4,FALSE),"ei löydy"),"ei löydy")</f>
        <v>0</v>
      </c>
      <c r="G1632" s="224">
        <f>IFERROR(VLOOKUP(Työfile_2024!C1632,Liikennemalli!$D$6:$G$1921,4,FALSE),0)</f>
        <v>1</v>
      </c>
      <c r="H1632" s="225">
        <f>K1632-IFERROR(VLOOKUP(Työfile_2024!D1632,Liikennemalli!$C$6:$H$1921,6,FALSE),"ei löydy")</f>
        <v>0</v>
      </c>
      <c r="I1632" s="80">
        <v>13925</v>
      </c>
      <c r="J1632" s="52">
        <v>1</v>
      </c>
      <c r="K1632" s="52">
        <v>3405</v>
      </c>
      <c r="L1632" s="53"/>
      <c r="M1632" s="54"/>
      <c r="N1632" s="54"/>
      <c r="O1632" s="54"/>
      <c r="P1632" s="54"/>
      <c r="Q1632" s="55"/>
      <c r="R1632" s="55"/>
      <c r="S1632" s="55"/>
      <c r="T1632" s="55"/>
      <c r="U1632" s="52"/>
      <c r="V1632" s="56">
        <v>54</v>
      </c>
      <c r="W1632" s="56">
        <v>3</v>
      </c>
      <c r="X1632" s="56">
        <v>49</v>
      </c>
      <c r="Y1632" s="56">
        <f>VLOOKUP(D1632,Liikennemalli24!$D$2:$F$1804,2,FALSE)</f>
        <v>2</v>
      </c>
      <c r="Z1632" s="57">
        <f>VLOOKUP(D1632,Liikennemalli24!$D$2:$F$1804,3,FALSE)</f>
        <v>0.16700000000000001</v>
      </c>
      <c r="AA1632" s="178">
        <f>IF(G1632=1,VLOOKUP(C1632,Liikennemalli!$D$6:$H$1921,2,FALSE),"-")</f>
        <v>0</v>
      </c>
      <c r="AB1632" s="197">
        <f>IF(G1632=1,VLOOKUP(C1632,Liikennemalli!$D$6:$H$1921,3,FALSE),"-")</f>
        <v>0</v>
      </c>
      <c r="AC1632" s="134">
        <f>IF(E1632=1,VLOOKUP(Työfile_2024!D1632,'2015'!$F$12:$X$1887,18,FALSE),"-")</f>
        <v>4</v>
      </c>
      <c r="AD1632" s="127">
        <f>IF(E1632=1,VLOOKUP(Työfile_2024!D1632,'2015'!$F$12:$X$1887,19,FALSE),"-")</f>
        <v>1</v>
      </c>
      <c r="AI1632" s="127">
        <f>IF(E1632=1,VLOOKUP(Työfile_2024!D1632,'2015'!$F$12:$AB$1887,20,FALSE),"-")</f>
        <v>0</v>
      </c>
      <c r="AJ1632" s="127">
        <f>IF(E1632=1,VLOOKUP(Työfile_2024!D1632,'2015'!$F$12:$AB$1887,21,FALSE),"-")</f>
        <v>0</v>
      </c>
      <c r="AK1632" s="127">
        <f>IF(E1632=1,VLOOKUP(Työfile_2024!D1632,'2015'!$F$12:$AB$1887,22,FALSE),"-")</f>
        <v>0</v>
      </c>
      <c r="AL1632" s="127">
        <f>IF(E1632=1,VLOOKUP(Työfile_2024!D1632,'2015'!$F$12:$AB$1887,23,FALSE),"-")</f>
        <v>0</v>
      </c>
      <c r="AM1632" s="56">
        <f>VLOOKUP(Työfile_2024!D1632,Tmatkat_20km_tarkasteltava_verk!$C$2:$D$1804,2,FALSE)</f>
        <v>8</v>
      </c>
      <c r="AN1632" s="148">
        <f t="shared" si="427"/>
        <v>0.14814814814814814</v>
      </c>
      <c r="AO1632" s="178">
        <f>IF(E1632=1,VLOOKUP(Työfile_2024!D1632,'2015'!$F$12:$AC$1887,24,FALSE),"-")</f>
        <v>55</v>
      </c>
      <c r="AP1632" s="52">
        <f>VLOOKUP(D1632,Tarkasteltava_verkko_2024_harva!$E$2:$I$1804,5,FALSE)</f>
        <v>0</v>
      </c>
      <c r="AQ1632" s="52">
        <f>VLOOKUP(D1632,Tarkasteltava_verkko_2024_harva!$E$2:$I$1804,4,FALSE)</f>
        <v>0</v>
      </c>
      <c r="AR1632" s="148">
        <v>0</v>
      </c>
      <c r="AS1632" s="170" t="str">
        <f>IFERROR(VLOOKUP(C1632,'2015'!$C$12:$AG$1887,30,FALSE),"-")</f>
        <v/>
      </c>
      <c r="AT1632" s="148">
        <v>0</v>
      </c>
      <c r="AU1632" s="170">
        <f>IFERROR(VLOOKUP(C1632,'2015'!$C$12:$AG$1887,31,FALSE),"-")</f>
        <v>0</v>
      </c>
      <c r="AV1632" s="106"/>
      <c r="AW1632" s="63">
        <f>IFERROR(VLOOKUP(C1632,Merkittävyysluokitus!$A$2:$J$1705,10,FALSE),"-")</f>
        <v>4</v>
      </c>
      <c r="AX1632" s="175">
        <f>IFERROR(VLOOKUP(C1632,Merkittävyysluokitus!$A$2:$J$1705,6,FALSE),"-")</f>
        <v>1.7450593607305935</v>
      </c>
      <c r="AY1632" s="175">
        <f>IFERROR(VLOOKUP(C1632,Merkittävyysluokitus!$A$2:$J$1705,7,FALSE),"-")</f>
        <v>0.33866666666666667</v>
      </c>
      <c r="AZ1632" s="175">
        <f>IFERROR(VLOOKUP(C1632,Merkittävyysluokitus!$A$2:$J$1705,8,FALSE),"-")</f>
        <v>0.5730593607305936</v>
      </c>
      <c r="BA1632" s="175">
        <f>IFERROR(VLOOKUP(C1632,Merkittävyysluokitus!$A$2:$J$1705,9,FALSE),"-")</f>
        <v>0.83333333333333326</v>
      </c>
      <c r="BB1632" s="203"/>
      <c r="BC1632" s="203" t="str">
        <f t="shared" si="428"/>
        <v/>
      </c>
      <c r="BD1632" s="39" t="str">
        <f t="shared" si="422"/>
        <v>musta</v>
      </c>
      <c r="BE1632" s="68" t="str">
        <f t="shared" si="423"/>
        <v>musta</v>
      </c>
      <c r="BF1632" s="68" t="str">
        <f t="shared" si="424"/>
        <v>musta</v>
      </c>
      <c r="BG1632" s="68" t="str">
        <f t="shared" si="425"/>
        <v>musta</v>
      </c>
      <c r="BH1632" s="208" t="str">
        <f t="shared" si="426"/>
        <v>musta</v>
      </c>
      <c r="BI1632" s="39"/>
      <c r="BJ1632" s="39" t="str">
        <f>IF(F1632="ei löydy","uusi tie",IF(E1632=0,"tieosoite muuttunut",IF(E1632=1,VLOOKUP(D1632,'2015'!$F$12:$AL$1887,31,FALSE),"-")))</f>
        <v>musta</v>
      </c>
      <c r="BK1632" s="67" t="str">
        <f>IF(E1632=1,VLOOKUP(D1632,'2015'!$F$12:$AL$1887,32,FALSE),"-")</f>
        <v>musta</v>
      </c>
      <c r="BL1632" s="39" t="str">
        <f>IF(F1632="ei löydy","uusi tie",IF(E1632=0,"tieosoite muuttunut",IF(E1632=1,VLOOKUP(D1632,'2015'!$F$12:$AL$1887,33,FALSE),"-")))</f>
        <v>musta</v>
      </c>
      <c r="BM1632" s="39"/>
      <c r="BN1632" s="217" t="str">
        <f>VLOOKUP(D1632,'2015'!$F$12:$AL$1887,33,FALSE)</f>
        <v>musta</v>
      </c>
      <c r="BO1632" s="39"/>
      <c r="BP1632" s="115" t="s">
        <v>10</v>
      </c>
      <c r="BQ1632" s="30"/>
      <c r="BS1632" s="5"/>
      <c r="BU1632" s="37"/>
      <c r="BV1632" s="30" t="s">
        <v>10</v>
      </c>
      <c r="BX1632" t="str">
        <f>IF(E1632=1,VLOOKUP(D1632,'2015'!$F$12:$AX$1887,43,FALSE),"-")</f>
        <v>musta</v>
      </c>
      <c r="BY1632" t="str">
        <f>IF(E1632=1,VLOOKUP(D1632,'2015'!$F$12:$AX$1887,44,FALSE),"-")</f>
        <v>musta</v>
      </c>
      <c r="BZ1632" t="str">
        <f>IF(E1632=1,VLOOKUP(D1632,'2015'!$F$12:$AX$1887,45,FALSE),"-")</f>
        <v>musta</v>
      </c>
      <c r="CA1632" s="31">
        <f t="shared" si="431"/>
        <v>10</v>
      </c>
      <c r="CB1632" s="31">
        <f t="shared" si="432"/>
        <v>10</v>
      </c>
      <c r="CC1632" s="31">
        <f t="shared" si="433"/>
        <v>0</v>
      </c>
      <c r="CD1632" s="31">
        <f t="shared" si="434"/>
        <v>0</v>
      </c>
      <c r="CE1632" s="31">
        <f t="shared" si="435"/>
        <v>0</v>
      </c>
      <c r="CO1632" s="32" t="s">
        <v>34</v>
      </c>
      <c r="CP1632" s="2" t="s">
        <v>35</v>
      </c>
    </row>
    <row r="1633" spans="1:94" ht="15.75" thickBot="1" x14ac:dyDescent="0.3">
      <c r="A1633" s="50"/>
      <c r="B1633" s="50"/>
      <c r="C1633" s="50" t="str">
        <f t="shared" si="429"/>
        <v>13927_1_5125</v>
      </c>
      <c r="D1633" s="51" t="str">
        <f t="shared" si="430"/>
        <v>13927_1</v>
      </c>
      <c r="E1633" s="224">
        <f>IFERROR(VLOOKUP(C1633,'2015'!$C$12:$D$1887,2,FALSE),0)</f>
        <v>1</v>
      </c>
      <c r="F1633" s="51">
        <f>IFERROR(K1633-IFERROR(VLOOKUP(D1633,'2015'!$F$12:$I$1887,4,FALSE),"ei löydy"),"ei löydy")</f>
        <v>0</v>
      </c>
      <c r="G1633" s="224">
        <f>IFERROR(VLOOKUP(Työfile_2024!C1633,Liikennemalli!$D$6:$G$1921,4,FALSE),0)</f>
        <v>1</v>
      </c>
      <c r="H1633" s="225">
        <f>K1633-IFERROR(VLOOKUP(Työfile_2024!D1633,Liikennemalli!$C$6:$H$1921,6,FALSE),"ei löydy")</f>
        <v>0</v>
      </c>
      <c r="I1633" s="80">
        <v>13927</v>
      </c>
      <c r="J1633" s="52">
        <v>1</v>
      </c>
      <c r="K1633" s="52">
        <v>5125</v>
      </c>
      <c r="L1633" s="53"/>
      <c r="M1633" s="54"/>
      <c r="N1633" s="54"/>
      <c r="O1633" s="54"/>
      <c r="P1633" s="54"/>
      <c r="Q1633" s="55"/>
      <c r="R1633" s="55"/>
      <c r="S1633" s="55"/>
      <c r="T1633" s="55"/>
      <c r="U1633" s="52"/>
      <c r="V1633" s="56">
        <v>51</v>
      </c>
      <c r="W1633" s="56">
        <v>3</v>
      </c>
      <c r="X1633" s="56">
        <v>42</v>
      </c>
      <c r="Y1633" s="56">
        <f>VLOOKUP(D1633,Liikennemalli24!$D$2:$F$1804,2,FALSE)</f>
        <v>55</v>
      </c>
      <c r="Z1633" s="57">
        <f>VLOOKUP(D1633,Liikennemalli24!$D$2:$F$1804,3,FALSE)</f>
        <v>0.26100000000000001</v>
      </c>
      <c r="AA1633" s="178">
        <f>IF(G1633=1,VLOOKUP(C1633,Liikennemalli!$D$6:$H$1921,2,FALSE),"-")</f>
        <v>29.102107919862799</v>
      </c>
      <c r="AB1633" s="197">
        <f>IF(G1633=1,VLOOKUP(C1633,Liikennemalli!$D$6:$H$1921,3,FALSE),"-")</f>
        <v>0.32023069058756198</v>
      </c>
      <c r="AC1633" s="134">
        <f>IF(E1633=1,VLOOKUP(Työfile_2024!D1633,'2015'!$F$12:$X$1887,18,FALSE),"-")</f>
        <v>19</v>
      </c>
      <c r="AD1633" s="127">
        <f>IF(E1633=1,VLOOKUP(Työfile_2024!D1633,'2015'!$F$12:$X$1887,19,FALSE),"-")</f>
        <v>0.98</v>
      </c>
      <c r="AI1633" s="127">
        <f>IF(E1633=1,VLOOKUP(Työfile_2024!D1633,'2015'!$F$12:$AB$1887,20,FALSE),"-")</f>
        <v>0</v>
      </c>
      <c r="AJ1633" s="127">
        <f>IF(E1633=1,VLOOKUP(Työfile_2024!D1633,'2015'!$F$12:$AB$1887,21,FALSE),"-")</f>
        <v>0</v>
      </c>
      <c r="AK1633" s="127">
        <f>IF(E1633=1,VLOOKUP(Työfile_2024!D1633,'2015'!$F$12:$AB$1887,22,FALSE),"-")</f>
        <v>0</v>
      </c>
      <c r="AL1633" s="127">
        <f>IF(E1633=1,VLOOKUP(Työfile_2024!D1633,'2015'!$F$12:$AB$1887,23,FALSE),"-")</f>
        <v>0</v>
      </c>
      <c r="AM1633" s="56">
        <f>VLOOKUP(Työfile_2024!D1633,Tmatkat_20km_tarkasteltava_verk!$C$2:$D$1804,2,FALSE)</f>
        <v>39</v>
      </c>
      <c r="AN1633" s="148">
        <f t="shared" si="427"/>
        <v>0.76470588235294112</v>
      </c>
      <c r="AO1633" s="178">
        <f>IF(E1633=1,VLOOKUP(Työfile_2024!D1633,'2015'!$F$12:$AC$1887,24,FALSE),"-")</f>
        <v>24</v>
      </c>
      <c r="AP1633" s="52">
        <f>VLOOKUP(D1633,Tarkasteltava_verkko_2024_harva!$E$2:$I$1804,5,FALSE)</f>
        <v>0</v>
      </c>
      <c r="AQ1633" s="52">
        <f>VLOOKUP(D1633,Tarkasteltava_verkko_2024_harva!$E$2:$I$1804,4,FALSE)</f>
        <v>0</v>
      </c>
      <c r="AR1633" s="148">
        <v>0</v>
      </c>
      <c r="AS1633" s="170" t="str">
        <f>IFERROR(VLOOKUP(C1633,'2015'!$C$12:$AG$1887,30,FALSE),"-")</f>
        <v/>
      </c>
      <c r="AT1633" s="148">
        <v>0</v>
      </c>
      <c r="AU1633" s="170">
        <f>IFERROR(VLOOKUP(C1633,'2015'!$C$12:$AG$1887,31,FALSE),"-")</f>
        <v>0</v>
      </c>
      <c r="AV1633" s="106"/>
      <c r="AW1633" s="63">
        <f>IFERROR(VLOOKUP(C1633,Merkittävyysluokitus!$A$2:$J$1705,10,FALSE),"-")</f>
        <v>4</v>
      </c>
      <c r="AX1633" s="175">
        <f>IFERROR(VLOOKUP(C1633,Merkittävyysluokitus!$A$2:$J$1705,6,FALSE),"-")</f>
        <v>1.9120106544901063</v>
      </c>
      <c r="AY1633" s="175">
        <f>IFERROR(VLOOKUP(C1633,Merkittävyysluokitus!$A$2:$J$1705,7,FALSE),"-")</f>
        <v>0.3163333333333333</v>
      </c>
      <c r="AZ1633" s="175">
        <f>IFERROR(VLOOKUP(C1633,Merkittävyysluokitus!$A$2:$J$1705,8,FALSE),"-")</f>
        <v>0.76234398782343971</v>
      </c>
      <c r="BA1633" s="175">
        <f>IFERROR(VLOOKUP(C1633,Merkittävyysluokitus!$A$2:$J$1705,9,FALSE),"-")</f>
        <v>0.83333333333333326</v>
      </c>
      <c r="BB1633" s="203"/>
      <c r="BC1633" s="203" t="str">
        <f t="shared" si="428"/>
        <v/>
      </c>
      <c r="BD1633" s="39" t="str">
        <f t="shared" si="422"/>
        <v>musta</v>
      </c>
      <c r="BE1633" s="68" t="str">
        <f t="shared" si="423"/>
        <v>musta</v>
      </c>
      <c r="BF1633" s="68" t="str">
        <f t="shared" si="424"/>
        <v>musta</v>
      </c>
      <c r="BG1633" s="68" t="str">
        <f t="shared" si="425"/>
        <v>musta</v>
      </c>
      <c r="BH1633" s="208" t="str">
        <f t="shared" si="426"/>
        <v>musta</v>
      </c>
      <c r="BI1633" s="39"/>
      <c r="BJ1633" s="39" t="str">
        <f>IF(F1633="ei löydy","uusi tie",IF(E1633=0,"tieosoite muuttunut",IF(E1633=1,VLOOKUP(D1633,'2015'!$F$12:$AL$1887,31,FALSE),"-")))</f>
        <v>musta</v>
      </c>
      <c r="BK1633" s="67" t="str">
        <f>IF(E1633=1,VLOOKUP(D1633,'2015'!$F$12:$AL$1887,32,FALSE),"-")</f>
        <v>musta</v>
      </c>
      <c r="BL1633" s="39" t="str">
        <f>IF(F1633="ei löydy","uusi tie",IF(E1633=0,"tieosoite muuttunut",IF(E1633=1,VLOOKUP(D1633,'2015'!$F$12:$AL$1887,33,FALSE),"-")))</f>
        <v>musta</v>
      </c>
      <c r="BM1633" s="39"/>
      <c r="BN1633" s="217" t="str">
        <f>VLOOKUP(D1633,'2015'!$F$12:$AL$1887,33,FALSE)</f>
        <v>musta</v>
      </c>
      <c r="BO1633" s="39"/>
      <c r="BP1633" s="115" t="s">
        <v>10</v>
      </c>
      <c r="BQ1633" s="30"/>
      <c r="BS1633" s="5"/>
      <c r="BU1633" s="37"/>
      <c r="BV1633" s="30" t="s">
        <v>10</v>
      </c>
      <c r="BX1633" t="str">
        <f>IF(E1633=1,VLOOKUP(D1633,'2015'!$F$12:$AX$1887,43,FALSE),"-")</f>
        <v>musta</v>
      </c>
      <c r="BY1633" t="str">
        <f>IF(E1633=1,VLOOKUP(D1633,'2015'!$F$12:$AX$1887,44,FALSE),"-")</f>
        <v>musta</v>
      </c>
      <c r="BZ1633" t="str">
        <f>IF(E1633=1,VLOOKUP(D1633,'2015'!$F$12:$AX$1887,45,FALSE),"-")</f>
        <v>musta</v>
      </c>
      <c r="CA1633" s="31">
        <f t="shared" si="431"/>
        <v>10</v>
      </c>
      <c r="CB1633" s="31">
        <f t="shared" si="432"/>
        <v>10</v>
      </c>
      <c r="CC1633" s="31">
        <f t="shared" si="433"/>
        <v>0</v>
      </c>
      <c r="CD1633" s="31">
        <f t="shared" si="434"/>
        <v>0</v>
      </c>
      <c r="CE1633" s="31">
        <f t="shared" si="435"/>
        <v>0</v>
      </c>
      <c r="CO1633" s="2" t="s">
        <v>35</v>
      </c>
      <c r="CP1633" s="2" t="s">
        <v>35</v>
      </c>
    </row>
    <row r="1634" spans="1:94" ht="15.75" thickBot="1" x14ac:dyDescent="0.3">
      <c r="A1634" s="50"/>
      <c r="B1634" s="50"/>
      <c r="C1634" s="50" t="str">
        <f t="shared" si="429"/>
        <v>13928_1_3203</v>
      </c>
      <c r="D1634" s="51" t="str">
        <f t="shared" si="430"/>
        <v>13928_1</v>
      </c>
      <c r="E1634" s="224">
        <f>IFERROR(VLOOKUP(C1634,'2015'!$C$12:$D$1887,2,FALSE),0)</f>
        <v>1</v>
      </c>
      <c r="F1634" s="51">
        <f>IFERROR(K1634-IFERROR(VLOOKUP(D1634,'2015'!$F$12:$I$1887,4,FALSE),"ei löydy"),"ei löydy")</f>
        <v>0</v>
      </c>
      <c r="G1634" s="224">
        <f>IFERROR(VLOOKUP(Työfile_2024!C1634,Liikennemalli!$D$6:$G$1921,4,FALSE),0)</f>
        <v>1</v>
      </c>
      <c r="H1634" s="225">
        <f>K1634-IFERROR(VLOOKUP(Työfile_2024!D1634,Liikennemalli!$C$6:$H$1921,6,FALSE),"ei löydy")</f>
        <v>0</v>
      </c>
      <c r="I1634" s="80">
        <v>13928</v>
      </c>
      <c r="J1634" s="52">
        <v>1</v>
      </c>
      <c r="K1634" s="52">
        <v>3203</v>
      </c>
      <c r="L1634" s="53"/>
      <c r="M1634" s="54"/>
      <c r="N1634" s="54"/>
      <c r="O1634" s="54"/>
      <c r="P1634" s="54"/>
      <c r="Q1634" s="55"/>
      <c r="R1634" s="55"/>
      <c r="S1634" s="55"/>
      <c r="T1634" s="55"/>
      <c r="U1634" s="52"/>
      <c r="V1634" s="56">
        <v>167</v>
      </c>
      <c r="W1634" s="56">
        <v>10</v>
      </c>
      <c r="X1634" s="56">
        <v>173</v>
      </c>
      <c r="Y1634" s="56">
        <f>VLOOKUP(D1634,Liikennemalli24!$D$2:$F$1804,2,FALSE)</f>
        <v>243</v>
      </c>
      <c r="Z1634" s="57">
        <f>VLOOKUP(D1634,Liikennemalli24!$D$2:$F$1804,3,FALSE)</f>
        <v>0.36699999999999999</v>
      </c>
      <c r="AA1634" s="178">
        <f>IF(G1634=1,VLOOKUP(C1634,Liikennemalli!$D$6:$H$1921,2,FALSE),"-")</f>
        <v>19.366341632231901</v>
      </c>
      <c r="AB1634" s="197">
        <f>IF(G1634=1,VLOOKUP(C1634,Liikennemalli!$D$6:$H$1921,3,FALSE),"-")</f>
        <v>0.206017167059099</v>
      </c>
      <c r="AC1634" s="134">
        <f>IF(E1634=1,VLOOKUP(Työfile_2024!D1634,'2015'!$F$12:$X$1887,18,FALSE),"-")</f>
        <v>114</v>
      </c>
      <c r="AD1634" s="127">
        <f>IF(E1634=1,VLOOKUP(Työfile_2024!D1634,'2015'!$F$12:$X$1887,19,FALSE),"-")</f>
        <v>0.77</v>
      </c>
      <c r="AI1634" s="127">
        <f>IF(E1634=1,VLOOKUP(Työfile_2024!D1634,'2015'!$F$12:$AB$1887,20,FALSE),"-")</f>
        <v>0</v>
      </c>
      <c r="AJ1634" s="127">
        <f>IF(E1634=1,VLOOKUP(Työfile_2024!D1634,'2015'!$F$12:$AB$1887,21,FALSE),"-")</f>
        <v>0</v>
      </c>
      <c r="AK1634" s="127">
        <f>IF(E1634=1,VLOOKUP(Työfile_2024!D1634,'2015'!$F$12:$AB$1887,22,FALSE),"-")</f>
        <v>0</v>
      </c>
      <c r="AL1634" s="127">
        <f>IF(E1634=1,VLOOKUP(Työfile_2024!D1634,'2015'!$F$12:$AB$1887,23,FALSE),"-")</f>
        <v>0</v>
      </c>
      <c r="AM1634" s="56">
        <f>VLOOKUP(Työfile_2024!D1634,Tmatkat_20km_tarkasteltava_verk!$C$2:$D$1804,2,FALSE)</f>
        <v>16</v>
      </c>
      <c r="AN1634" s="148">
        <f t="shared" si="427"/>
        <v>9.580838323353294E-2</v>
      </c>
      <c r="AO1634" s="178">
        <f>IF(E1634=1,VLOOKUP(Työfile_2024!D1634,'2015'!$F$12:$AC$1887,24,FALSE),"-")</f>
        <v>15</v>
      </c>
      <c r="AP1634" s="52">
        <f>VLOOKUP(D1634,Tarkasteltava_verkko_2024_harva!$E$2:$I$1804,5,FALSE)</f>
        <v>0</v>
      </c>
      <c r="AQ1634" s="52">
        <f>VLOOKUP(D1634,Tarkasteltava_verkko_2024_harva!$E$2:$I$1804,4,FALSE)</f>
        <v>0</v>
      </c>
      <c r="AR1634" s="148">
        <v>0</v>
      </c>
      <c r="AS1634" s="170" t="str">
        <f>IFERROR(VLOOKUP(C1634,'2015'!$C$12:$AG$1887,30,FALSE),"-")</f>
        <v/>
      </c>
      <c r="AT1634" s="148">
        <v>0</v>
      </c>
      <c r="AU1634" s="170">
        <f>IFERROR(VLOOKUP(C1634,'2015'!$C$12:$AG$1887,31,FALSE),"-")</f>
        <v>0</v>
      </c>
      <c r="AV1634" s="106"/>
      <c r="AW1634" s="63">
        <f>IFERROR(VLOOKUP(C1634,Merkittävyysluokitus!$A$2:$J$1705,10,FALSE),"-")</f>
        <v>4</v>
      </c>
      <c r="AX1634" s="175">
        <f>IFERROR(VLOOKUP(C1634,Merkittävyysluokitus!$A$2:$J$1705,6,FALSE),"-")</f>
        <v>2.3361598173515978</v>
      </c>
      <c r="AY1634" s="175">
        <f>IFERROR(VLOOKUP(C1634,Merkittävyysluokitus!$A$2:$J$1705,7,FALSE),"-")</f>
        <v>0.61433333333333318</v>
      </c>
      <c r="AZ1634" s="175">
        <f>IFERROR(VLOOKUP(C1634,Merkittävyysluokitus!$A$2:$J$1705,8,FALSE),"-")</f>
        <v>0.8884931506849314</v>
      </c>
      <c r="BA1634" s="175">
        <f>IFERROR(VLOOKUP(C1634,Merkittävyysluokitus!$A$2:$J$1705,9,FALSE),"-")</f>
        <v>0.83333333333333326</v>
      </c>
      <c r="BB1634" s="203"/>
      <c r="BC1634" s="203" t="str">
        <f t="shared" si="428"/>
        <v/>
      </c>
      <c r="BD1634" s="39" t="str">
        <f t="shared" si="422"/>
        <v>musta</v>
      </c>
      <c r="BE1634" s="68" t="str">
        <f t="shared" si="423"/>
        <v>musta</v>
      </c>
      <c r="BF1634" s="68" t="str">
        <f t="shared" si="424"/>
        <v>musta</v>
      </c>
      <c r="BG1634" s="68" t="str">
        <f t="shared" si="425"/>
        <v>musta</v>
      </c>
      <c r="BH1634" s="208" t="str">
        <f t="shared" si="426"/>
        <v>musta</v>
      </c>
      <c r="BI1634" s="39"/>
      <c r="BJ1634" s="39" t="str">
        <f>IF(F1634="ei löydy","uusi tie",IF(E1634=0,"tieosoite muuttunut",IF(E1634=1,VLOOKUP(D1634,'2015'!$F$12:$AL$1887,31,FALSE),"-")))</f>
        <v>musta</v>
      </c>
      <c r="BK1634" s="67" t="str">
        <f>IF(E1634=1,VLOOKUP(D1634,'2015'!$F$12:$AL$1887,32,FALSE),"-")</f>
        <v>musta</v>
      </c>
      <c r="BL1634" s="39" t="str">
        <f>IF(F1634="ei löydy","uusi tie",IF(E1634=0,"tieosoite muuttunut",IF(E1634=1,VLOOKUP(D1634,'2015'!$F$12:$AL$1887,33,FALSE),"-")))</f>
        <v>musta</v>
      </c>
      <c r="BM1634" s="39"/>
      <c r="BN1634" s="217" t="str">
        <f>VLOOKUP(D1634,'2015'!$F$12:$AL$1887,33,FALSE)</f>
        <v>musta</v>
      </c>
      <c r="BO1634" s="39"/>
      <c r="BP1634" s="115" t="s">
        <v>10</v>
      </c>
      <c r="BQ1634" s="30"/>
      <c r="BS1634" s="5"/>
      <c r="BU1634" s="37"/>
      <c r="BV1634" s="30" t="s">
        <v>10</v>
      </c>
      <c r="BX1634" t="str">
        <f>IF(E1634=1,VLOOKUP(D1634,'2015'!$F$12:$AX$1887,43,FALSE),"-")</f>
        <v>musta</v>
      </c>
      <c r="BY1634" t="str">
        <f>IF(E1634=1,VLOOKUP(D1634,'2015'!$F$12:$AX$1887,44,FALSE),"-")</f>
        <v>musta</v>
      </c>
      <c r="BZ1634" t="str">
        <f>IF(E1634=1,VLOOKUP(D1634,'2015'!$F$12:$AX$1887,45,FALSE),"-")</f>
        <v>musta</v>
      </c>
      <c r="CA1634" s="31">
        <f t="shared" si="431"/>
        <v>10</v>
      </c>
      <c r="CB1634" s="31">
        <f t="shared" si="432"/>
        <v>10</v>
      </c>
      <c r="CC1634" s="31">
        <f t="shared" si="433"/>
        <v>0</v>
      </c>
      <c r="CD1634" s="31">
        <f t="shared" si="434"/>
        <v>0</v>
      </c>
      <c r="CE1634" s="31">
        <f t="shared" si="435"/>
        <v>0</v>
      </c>
      <c r="CO1634" s="2" t="s">
        <v>35</v>
      </c>
      <c r="CP1634" s="2" t="s">
        <v>35</v>
      </c>
    </row>
    <row r="1635" spans="1:94" ht="15.75" thickBot="1" x14ac:dyDescent="0.3">
      <c r="A1635" s="50"/>
      <c r="B1635" s="50"/>
      <c r="C1635" s="50" t="str">
        <f t="shared" si="429"/>
        <v>13929_1_1827</v>
      </c>
      <c r="D1635" s="51" t="str">
        <f t="shared" si="430"/>
        <v>13929_1</v>
      </c>
      <c r="E1635" s="224">
        <f>IFERROR(VLOOKUP(C1635,'2015'!$C$12:$D$1887,2,FALSE),0)</f>
        <v>1</v>
      </c>
      <c r="F1635" s="51">
        <f>IFERROR(K1635-IFERROR(VLOOKUP(D1635,'2015'!$F$12:$I$1887,4,FALSE),"ei löydy"),"ei löydy")</f>
        <v>0</v>
      </c>
      <c r="G1635" s="224">
        <f>IFERROR(VLOOKUP(Työfile_2024!C1635,Liikennemalli!$D$6:$G$1921,4,FALSE),0)</f>
        <v>1</v>
      </c>
      <c r="H1635" s="225">
        <f>K1635-IFERROR(VLOOKUP(Työfile_2024!D1635,Liikennemalli!$C$6:$H$1921,6,FALSE),"ei löydy")</f>
        <v>0</v>
      </c>
      <c r="I1635" s="80">
        <v>13929</v>
      </c>
      <c r="J1635" s="52">
        <v>1</v>
      </c>
      <c r="K1635" s="52">
        <v>1827</v>
      </c>
      <c r="L1635" s="53"/>
      <c r="M1635" s="54"/>
      <c r="N1635" s="54"/>
      <c r="O1635" s="54"/>
      <c r="P1635" s="54"/>
      <c r="Q1635" s="55"/>
      <c r="R1635" s="55"/>
      <c r="S1635" s="55"/>
      <c r="T1635" s="55"/>
      <c r="U1635" s="52"/>
      <c r="V1635" s="56">
        <v>105</v>
      </c>
      <c r="W1635" s="56">
        <v>10</v>
      </c>
      <c r="X1635" s="56">
        <v>105</v>
      </c>
      <c r="Y1635" s="56">
        <f>VLOOKUP(D1635,Liikennemalli24!$D$2:$F$1804,2,FALSE)</f>
        <v>242</v>
      </c>
      <c r="Z1635" s="57">
        <f>VLOOKUP(D1635,Liikennemalli24!$D$2:$F$1804,3,FALSE)</f>
        <v>0.43099999999999999</v>
      </c>
      <c r="AA1635" s="178">
        <f>IF(G1635=1,VLOOKUP(C1635,Liikennemalli!$D$6:$H$1921,2,FALSE),"-")</f>
        <v>11.862991633185199</v>
      </c>
      <c r="AB1635" s="197">
        <f>IF(G1635=1,VLOOKUP(C1635,Liikennemalli!$D$6:$H$1921,3,FALSE),"-")</f>
        <v>0.26570413272197801</v>
      </c>
      <c r="AC1635" s="134">
        <f>IF(E1635=1,VLOOKUP(Työfile_2024!D1635,'2015'!$F$12:$X$1887,18,FALSE),"-")</f>
        <v>9</v>
      </c>
      <c r="AD1635" s="127">
        <f>IF(E1635=1,VLOOKUP(Työfile_2024!D1635,'2015'!$F$12:$X$1887,19,FALSE),"-")</f>
        <v>0.06</v>
      </c>
      <c r="AI1635" s="127">
        <f>IF(E1635=1,VLOOKUP(Työfile_2024!D1635,'2015'!$F$12:$AB$1887,20,FALSE),"-")</f>
        <v>0</v>
      </c>
      <c r="AJ1635" s="127">
        <f>IF(E1635=1,VLOOKUP(Työfile_2024!D1635,'2015'!$F$12:$AB$1887,21,FALSE),"-")</f>
        <v>0</v>
      </c>
      <c r="AK1635" s="127">
        <f>IF(E1635=1,VLOOKUP(Työfile_2024!D1635,'2015'!$F$12:$AB$1887,22,FALSE),"-")</f>
        <v>0</v>
      </c>
      <c r="AL1635" s="127">
        <f>IF(E1635=1,VLOOKUP(Työfile_2024!D1635,'2015'!$F$12:$AB$1887,23,FALSE),"-")</f>
        <v>0</v>
      </c>
      <c r="AM1635" s="56">
        <f>VLOOKUP(Työfile_2024!D1635,Tmatkat_20km_tarkasteltava_verk!$C$2:$D$1804,2,FALSE)</f>
        <v>7</v>
      </c>
      <c r="AN1635" s="148">
        <f t="shared" si="427"/>
        <v>6.6666666666666666E-2</v>
      </c>
      <c r="AO1635" s="178">
        <f>IF(E1635=1,VLOOKUP(Työfile_2024!D1635,'2015'!$F$12:$AC$1887,24,FALSE),"-")</f>
        <v>13</v>
      </c>
      <c r="AP1635" s="52">
        <f>VLOOKUP(D1635,Tarkasteltava_verkko_2024_harva!$E$2:$I$1804,5,FALSE)</f>
        <v>0</v>
      </c>
      <c r="AQ1635" s="52">
        <f>VLOOKUP(D1635,Tarkasteltava_verkko_2024_harva!$E$2:$I$1804,4,FALSE)</f>
        <v>0</v>
      </c>
      <c r="AR1635" s="148">
        <v>0</v>
      </c>
      <c r="AS1635" s="170" t="str">
        <f>IFERROR(VLOOKUP(C1635,'2015'!$C$12:$AG$1887,30,FALSE),"-")</f>
        <v/>
      </c>
      <c r="AT1635" s="148">
        <v>0</v>
      </c>
      <c r="AU1635" s="170">
        <f>IFERROR(VLOOKUP(C1635,'2015'!$C$12:$AG$1887,31,FALSE),"-")</f>
        <v>0</v>
      </c>
      <c r="AV1635" s="106"/>
      <c r="AW1635" s="63">
        <f>IFERROR(VLOOKUP(C1635,Merkittävyysluokitus!$A$2:$J$1705,10,FALSE),"-")</f>
        <v>4</v>
      </c>
      <c r="AX1635" s="175">
        <f>IFERROR(VLOOKUP(C1635,Merkittävyysluokitus!$A$2:$J$1705,6,FALSE),"-")</f>
        <v>1.7281506849315069</v>
      </c>
      <c r="AY1635" s="175">
        <f>IFERROR(VLOOKUP(C1635,Merkittävyysluokitus!$A$2:$J$1705,7,FALSE),"-")</f>
        <v>0.34833333333333327</v>
      </c>
      <c r="AZ1635" s="175">
        <f>IFERROR(VLOOKUP(C1635,Merkittävyysluokitus!$A$2:$J$1705,8,FALSE),"-")</f>
        <v>0.87981735159817354</v>
      </c>
      <c r="BA1635" s="175">
        <f>IFERROR(VLOOKUP(C1635,Merkittävyysluokitus!$A$2:$J$1705,9,FALSE),"-")</f>
        <v>0.5</v>
      </c>
      <c r="BB1635" s="203"/>
      <c r="BC1635" s="203" t="str">
        <f t="shared" si="428"/>
        <v/>
      </c>
      <c r="BD1635" s="39" t="str">
        <f t="shared" si="422"/>
        <v>musta</v>
      </c>
      <c r="BE1635" s="68" t="str">
        <f t="shared" si="423"/>
        <v>musta</v>
      </c>
      <c r="BF1635" s="68" t="str">
        <f t="shared" si="424"/>
        <v>musta</v>
      </c>
      <c r="BG1635" s="68" t="str">
        <f t="shared" si="425"/>
        <v>musta</v>
      </c>
      <c r="BH1635" s="208" t="str">
        <f t="shared" si="426"/>
        <v>musta</v>
      </c>
      <c r="BI1635" s="39"/>
      <c r="BJ1635" s="39" t="str">
        <f>IF(F1635="ei löydy","uusi tie",IF(E1635=0,"tieosoite muuttunut",IF(E1635=1,VLOOKUP(D1635,'2015'!$F$12:$AL$1887,31,FALSE),"-")))</f>
        <v>musta</v>
      </c>
      <c r="BK1635" s="67" t="str">
        <f>IF(E1635=1,VLOOKUP(D1635,'2015'!$F$12:$AL$1887,32,FALSE),"-")</f>
        <v>musta</v>
      </c>
      <c r="BL1635" s="39" t="str">
        <f>IF(F1635="ei löydy","uusi tie",IF(E1635=0,"tieosoite muuttunut",IF(E1635=1,VLOOKUP(D1635,'2015'!$F$12:$AL$1887,33,FALSE),"-")))</f>
        <v>musta</v>
      </c>
      <c r="BM1635" s="39"/>
      <c r="BN1635" s="217" t="str">
        <f>VLOOKUP(D1635,'2015'!$F$12:$AL$1887,33,FALSE)</f>
        <v>musta</v>
      </c>
      <c r="BO1635" s="39"/>
      <c r="BP1635" s="115" t="s">
        <v>10</v>
      </c>
      <c r="BQ1635" s="30"/>
      <c r="BS1635" s="5"/>
      <c r="BU1635" s="37"/>
      <c r="BV1635" s="30" t="s">
        <v>10</v>
      </c>
      <c r="BX1635" t="str">
        <f>IF(E1635=1,VLOOKUP(D1635,'2015'!$F$12:$AX$1887,43,FALSE),"-")</f>
        <v>musta</v>
      </c>
      <c r="BY1635" t="str">
        <f>IF(E1635=1,VLOOKUP(D1635,'2015'!$F$12:$AX$1887,44,FALSE),"-")</f>
        <v>musta</v>
      </c>
      <c r="BZ1635" t="str">
        <f>IF(E1635=1,VLOOKUP(D1635,'2015'!$F$12:$AX$1887,45,FALSE),"-")</f>
        <v>musta</v>
      </c>
      <c r="CA1635" s="31">
        <f t="shared" si="431"/>
        <v>0</v>
      </c>
      <c r="CB1635" s="31">
        <f t="shared" si="432"/>
        <v>0</v>
      </c>
      <c r="CC1635" s="31">
        <f t="shared" si="433"/>
        <v>0</v>
      </c>
      <c r="CD1635" s="31">
        <f t="shared" si="434"/>
        <v>0</v>
      </c>
      <c r="CE1635" s="31">
        <f t="shared" si="435"/>
        <v>0</v>
      </c>
      <c r="CO1635" s="2" t="s">
        <v>35</v>
      </c>
      <c r="CP1635" s="2" t="s">
        <v>35</v>
      </c>
    </row>
    <row r="1636" spans="1:94" ht="15.75" thickBot="1" x14ac:dyDescent="0.3">
      <c r="A1636" s="50"/>
      <c r="B1636" s="50"/>
      <c r="C1636" s="50" t="str">
        <f t="shared" si="429"/>
        <v>13931_1_6252</v>
      </c>
      <c r="D1636" s="51" t="str">
        <f t="shared" si="430"/>
        <v>13931_1</v>
      </c>
      <c r="E1636" s="224">
        <f>IFERROR(VLOOKUP(C1636,'2015'!$C$12:$D$1887,2,FALSE),0)</f>
        <v>1</v>
      </c>
      <c r="F1636" s="51">
        <f>IFERROR(K1636-IFERROR(VLOOKUP(D1636,'2015'!$F$12:$I$1887,4,FALSE),"ei löydy"),"ei löydy")</f>
        <v>0</v>
      </c>
      <c r="G1636" s="224">
        <f>IFERROR(VLOOKUP(Työfile_2024!C1636,Liikennemalli!$D$6:$G$1921,4,FALSE),0)</f>
        <v>1</v>
      </c>
      <c r="H1636" s="225">
        <f>K1636-IFERROR(VLOOKUP(Työfile_2024!D1636,Liikennemalli!$C$6:$H$1921,6,FALSE),"ei löydy")</f>
        <v>0</v>
      </c>
      <c r="I1636" s="80">
        <v>13931</v>
      </c>
      <c r="J1636" s="52">
        <v>1</v>
      </c>
      <c r="K1636" s="52">
        <v>6252</v>
      </c>
      <c r="L1636" s="53"/>
      <c r="M1636" s="54"/>
      <c r="N1636" s="54"/>
      <c r="O1636" s="54"/>
      <c r="P1636" s="54"/>
      <c r="Q1636" s="55"/>
      <c r="R1636" s="55"/>
      <c r="S1636" s="55"/>
      <c r="T1636" s="55"/>
      <c r="U1636" s="52"/>
      <c r="V1636" s="56">
        <v>102</v>
      </c>
      <c r="W1636" s="56">
        <v>10</v>
      </c>
      <c r="X1636" s="56">
        <v>99</v>
      </c>
      <c r="Y1636" s="56">
        <f>VLOOKUP(D1636,Liikennemalli24!$D$2:$F$1804,2,FALSE)</f>
        <v>53</v>
      </c>
      <c r="Z1636" s="148">
        <f>VLOOKUP(D1636,Liikennemalli24!$D$2:$F$1804,3,FALSE)</f>
        <v>0.46300000000000002</v>
      </c>
      <c r="AA1636" s="178">
        <f>IF(G1636=1,VLOOKUP(C1636,Liikennemalli!$D$6:$H$1921,2,FALSE),"-")</f>
        <v>36.400421242856297</v>
      </c>
      <c r="AB1636" s="198">
        <f>IF(G1636=1,VLOOKUP(C1636,Liikennemalli!$D$6:$H$1921,3,FALSE),"-")</f>
        <v>0.297078673962068</v>
      </c>
      <c r="AC1636" s="51">
        <f>IF(E1636=1,VLOOKUP(Työfile_2024!D1636,'2015'!$F$12:$X$1887,18,FALSE),"-")</f>
        <v>106</v>
      </c>
      <c r="AD1636" s="51">
        <f>IF(E1636=1,VLOOKUP(Työfile_2024!D1636,'2015'!$F$12:$X$1887,19,FALSE),"-")</f>
        <v>0.53</v>
      </c>
      <c r="AI1636" s="128">
        <f>IF(E1636=1,VLOOKUP(Työfile_2024!D1636,'2015'!$F$12:$AB$1887,20,FALSE),"-")</f>
        <v>0</v>
      </c>
      <c r="AJ1636" s="128">
        <f>IF(E1636=1,VLOOKUP(Työfile_2024!D1636,'2015'!$F$12:$AB$1887,21,FALSE),"-")</f>
        <v>0</v>
      </c>
      <c r="AK1636" s="128">
        <f>IF(E1636=1,VLOOKUP(Työfile_2024!D1636,'2015'!$F$12:$AB$1887,22,FALSE),"-")</f>
        <v>0</v>
      </c>
      <c r="AL1636" s="128">
        <f>IF(E1636=1,VLOOKUP(Työfile_2024!D1636,'2015'!$F$12:$AB$1887,23,FALSE),"-")</f>
        <v>0</v>
      </c>
      <c r="AM1636" s="56">
        <f>VLOOKUP(Työfile_2024!D1636,Tmatkat_20km_tarkasteltava_verk!$C$2:$D$1804,2,FALSE)</f>
        <v>21</v>
      </c>
      <c r="AN1636" s="148">
        <f t="shared" si="427"/>
        <v>0.20588235294117646</v>
      </c>
      <c r="AO1636" s="178">
        <f>IF(E1636=1,VLOOKUP(Työfile_2024!D1636,'2015'!$F$12:$AC$1887,24,FALSE),"-")</f>
        <v>6</v>
      </c>
      <c r="AP1636" s="52">
        <f>VLOOKUP(D1636,Tarkasteltava_verkko_2024_harva!$E$2:$I$1804,5,FALSE)</f>
        <v>0</v>
      </c>
      <c r="AQ1636" s="52">
        <f>VLOOKUP(D1636,Tarkasteltava_verkko_2024_harva!$E$2:$I$1804,4,FALSE)</f>
        <v>0</v>
      </c>
      <c r="AR1636" s="148">
        <v>0</v>
      </c>
      <c r="AS1636" s="170" t="str">
        <f>IFERROR(VLOOKUP(C1636,'2015'!$C$12:$AG$1887,30,FALSE),"-")</f>
        <v/>
      </c>
      <c r="AT1636" s="148">
        <v>0</v>
      </c>
      <c r="AU1636" s="170">
        <f>IFERROR(VLOOKUP(C1636,'2015'!$C$12:$AG$1887,31,FALSE),"-")</f>
        <v>0</v>
      </c>
      <c r="AV1636" s="106"/>
      <c r="AW1636" s="63">
        <f>IFERROR(VLOOKUP(C1636,Merkittävyysluokitus!$A$2:$J$1705,10,FALSE),"-")</f>
        <v>4</v>
      </c>
      <c r="AX1636" s="175">
        <f>IFERROR(VLOOKUP(C1636,Merkittävyysluokitus!$A$2:$J$1705,6,FALSE),"-")</f>
        <v>2.1573698630136984</v>
      </c>
      <c r="AY1636" s="175">
        <f>IFERROR(VLOOKUP(C1636,Merkittävyysluokitus!$A$2:$J$1705,7,FALSE),"-")</f>
        <v>0.42266666666666658</v>
      </c>
      <c r="AZ1636" s="175">
        <f>IFERROR(VLOOKUP(C1636,Merkittävyysluokitus!$A$2:$J$1705,8,FALSE),"-")</f>
        <v>1.2347031963470319</v>
      </c>
      <c r="BA1636" s="175">
        <f>IFERROR(VLOOKUP(C1636,Merkittävyysluokitus!$A$2:$J$1705,9,FALSE),"-")</f>
        <v>0.5</v>
      </c>
      <c r="BB1636" s="203"/>
      <c r="BC1636" s="203" t="str">
        <f t="shared" si="428"/>
        <v/>
      </c>
      <c r="BD1636" s="39" t="str">
        <f t="shared" si="422"/>
        <v>musta</v>
      </c>
      <c r="BE1636" s="68" t="str">
        <f t="shared" si="423"/>
        <v>musta</v>
      </c>
      <c r="BF1636" s="68" t="str">
        <f t="shared" si="424"/>
        <v>musta</v>
      </c>
      <c r="BG1636" s="68" t="str">
        <f t="shared" si="425"/>
        <v>musta</v>
      </c>
      <c r="BH1636" s="208" t="str">
        <f t="shared" si="426"/>
        <v>musta</v>
      </c>
      <c r="BI1636" s="39"/>
      <c r="BJ1636" s="39" t="str">
        <f>IF(F1636="ei löydy","uusi tie",IF(E1636=0,"tieosoite muuttunut",IF(E1636=1,VLOOKUP(D1636,'2015'!$F$12:$AL$1887,31,FALSE),"-")))</f>
        <v>musta</v>
      </c>
      <c r="BK1636" s="67" t="str">
        <f>IF(E1636=1,VLOOKUP(D1636,'2015'!$F$12:$AL$1887,32,FALSE),"-")</f>
        <v>musta</v>
      </c>
      <c r="BL1636" s="39" t="str">
        <f>IF(F1636="ei löydy","uusi tie",IF(E1636=0,"tieosoite muuttunut",IF(E1636=1,VLOOKUP(D1636,'2015'!$F$12:$AL$1887,33,FALSE),"-")))</f>
        <v>musta</v>
      </c>
      <c r="BM1636" s="39"/>
      <c r="BN1636" s="217" t="str">
        <f>VLOOKUP(D1636,'2015'!$F$12:$AL$1887,33,FALSE)</f>
        <v>musta</v>
      </c>
      <c r="BO1636" s="39"/>
      <c r="BP1636" s="115"/>
      <c r="BQ1636" s="26" t="s">
        <v>10</v>
      </c>
      <c r="BS1636" s="5"/>
      <c r="BU1636" s="37"/>
      <c r="BV1636" s="30"/>
      <c r="BX1636" t="str">
        <f>IF(E1636=1,VLOOKUP(D1636,'2015'!$F$12:$AX$1887,43,FALSE),"-")</f>
        <v>musta</v>
      </c>
      <c r="BY1636" t="str">
        <f>IF(E1636=1,VLOOKUP(D1636,'2015'!$F$12:$AX$1887,44,FALSE),"-")</f>
        <v>musta</v>
      </c>
      <c r="BZ1636" t="str">
        <f>IF(E1636=1,VLOOKUP(D1636,'2015'!$F$12:$AX$1887,45,FALSE),"-")</f>
        <v>musta</v>
      </c>
      <c r="CG1636" s="21"/>
      <c r="CH1636" s="21"/>
      <c r="CI1636" s="21"/>
      <c r="CK1636" s="21"/>
      <c r="CL1636" s="21"/>
      <c r="CM1636" s="21"/>
    </row>
    <row r="1637" spans="1:94" ht="15.75" thickBot="1" x14ac:dyDescent="0.3">
      <c r="A1637" s="50"/>
      <c r="B1637" s="50"/>
      <c r="C1637" s="50" t="str">
        <f t="shared" si="429"/>
        <v>13933_1_7695</v>
      </c>
      <c r="D1637" s="51" t="str">
        <f t="shared" si="430"/>
        <v>13933_1</v>
      </c>
      <c r="E1637" s="224">
        <f>IFERROR(VLOOKUP(C1637,'2015'!$C$12:$D$1887,2,FALSE),0)</f>
        <v>1</v>
      </c>
      <c r="F1637" s="51">
        <f>IFERROR(K1637-IFERROR(VLOOKUP(D1637,'2015'!$F$12:$I$1887,4,FALSE),"ei löydy"),"ei löydy")</f>
        <v>0</v>
      </c>
      <c r="G1637" s="224">
        <f>IFERROR(VLOOKUP(Työfile_2024!C1637,Liikennemalli!$D$6:$G$1921,4,FALSE),0)</f>
        <v>1</v>
      </c>
      <c r="H1637" s="225">
        <f>K1637-IFERROR(VLOOKUP(Työfile_2024!D1637,Liikennemalli!$C$6:$H$1921,6,FALSE),"ei löydy")</f>
        <v>0</v>
      </c>
      <c r="I1637" s="80">
        <v>13933</v>
      </c>
      <c r="J1637" s="52">
        <v>1</v>
      </c>
      <c r="K1637" s="52">
        <v>7695</v>
      </c>
      <c r="L1637" s="53"/>
      <c r="M1637" s="54"/>
      <c r="N1637" s="54"/>
      <c r="O1637" s="54"/>
      <c r="P1637" s="54"/>
      <c r="Q1637" s="55"/>
      <c r="R1637" s="55"/>
      <c r="S1637" s="55"/>
      <c r="T1637" s="55"/>
      <c r="U1637" s="52"/>
      <c r="V1637" s="56">
        <v>31</v>
      </c>
      <c r="W1637" s="56">
        <v>1</v>
      </c>
      <c r="X1637" s="56">
        <v>36</v>
      </c>
      <c r="Y1637" s="56">
        <f>VLOOKUP(D1637,Liikennemalli24!$D$2:$F$1804,2,FALSE)</f>
        <v>43</v>
      </c>
      <c r="Z1637" s="57">
        <f>VLOOKUP(D1637,Liikennemalli24!$D$2:$F$1804,3,FALSE)</f>
        <v>0.76300000000000001</v>
      </c>
      <c r="AA1637" s="178">
        <f>IF(G1637=1,VLOOKUP(C1637,Liikennemalli!$D$6:$H$1921,2,FALSE),"-")</f>
        <v>26.1186881822155</v>
      </c>
      <c r="AB1637" s="197">
        <f>IF(G1637=1,VLOOKUP(C1637,Liikennemalli!$D$6:$H$1921,3,FALSE),"-")</f>
        <v>0.78689852315528697</v>
      </c>
      <c r="AC1637" s="134">
        <f>IF(E1637=1,VLOOKUP(Työfile_2024!D1637,'2015'!$F$12:$X$1887,18,FALSE),"-")</f>
        <v>97</v>
      </c>
      <c r="AD1637" s="127">
        <f>IF(E1637=1,VLOOKUP(Työfile_2024!D1637,'2015'!$F$12:$X$1887,19,FALSE),"-")</f>
        <v>0.97</v>
      </c>
      <c r="AI1637" s="127">
        <f>IF(E1637=1,VLOOKUP(Työfile_2024!D1637,'2015'!$F$12:$AB$1887,20,FALSE),"-")</f>
        <v>0</v>
      </c>
      <c r="AJ1637" s="127">
        <f>IF(E1637=1,VLOOKUP(Työfile_2024!D1637,'2015'!$F$12:$AB$1887,21,FALSE),"-")</f>
        <v>0</v>
      </c>
      <c r="AK1637" s="127">
        <f>IF(E1637=1,VLOOKUP(Työfile_2024!D1637,'2015'!$F$12:$AB$1887,22,FALSE),"-")</f>
        <v>0</v>
      </c>
      <c r="AL1637" s="127">
        <f>IF(E1637=1,VLOOKUP(Työfile_2024!D1637,'2015'!$F$12:$AB$1887,23,FALSE),"-")</f>
        <v>0</v>
      </c>
      <c r="AM1637" s="56">
        <f>VLOOKUP(Työfile_2024!D1637,Tmatkat_20km_tarkasteltava_verk!$C$2:$D$1804,2,FALSE)</f>
        <v>3</v>
      </c>
      <c r="AN1637" s="148">
        <f t="shared" si="427"/>
        <v>9.6774193548387094E-2</v>
      </c>
      <c r="AO1637" s="178">
        <f>IF(E1637=1,VLOOKUP(Työfile_2024!D1637,'2015'!$F$12:$AC$1887,24,FALSE),"-")</f>
        <v>3</v>
      </c>
      <c r="AP1637" s="52">
        <f>VLOOKUP(D1637,Tarkasteltava_verkko_2024_harva!$E$2:$I$1804,5,FALSE)</f>
        <v>0</v>
      </c>
      <c r="AQ1637" s="52">
        <f>VLOOKUP(D1637,Tarkasteltava_verkko_2024_harva!$E$2:$I$1804,4,FALSE)</f>
        <v>0</v>
      </c>
      <c r="AR1637" s="148">
        <v>0</v>
      </c>
      <c r="AS1637" s="170" t="str">
        <f>IFERROR(VLOOKUP(C1637,'2015'!$C$12:$AG$1887,30,FALSE),"-")</f>
        <v/>
      </c>
      <c r="AT1637" s="148">
        <v>0</v>
      </c>
      <c r="AU1637" s="170">
        <f>IFERROR(VLOOKUP(C1637,'2015'!$C$12:$AG$1887,31,FALSE),"-")</f>
        <v>0</v>
      </c>
      <c r="AV1637" s="106"/>
      <c r="AW1637" s="63">
        <f>IFERROR(VLOOKUP(C1637,Merkittävyysluokitus!$A$2:$J$1705,10,FALSE),"-")</f>
        <v>4</v>
      </c>
      <c r="AX1637" s="175">
        <f>IFERROR(VLOOKUP(C1637,Merkittävyysluokitus!$A$2:$J$1705,6,FALSE),"-")</f>
        <v>0.51870776255707762</v>
      </c>
      <c r="AY1637" s="175">
        <f>IFERROR(VLOOKUP(C1637,Merkittävyysluokitus!$A$2:$J$1705,7,FALSE),"-")</f>
        <v>9.6333333333333326E-2</v>
      </c>
      <c r="AZ1637" s="175">
        <f>IFERROR(VLOOKUP(C1637,Merkittävyysluokitus!$A$2:$J$1705,8,FALSE),"-")</f>
        <v>8.9041095890410954E-2</v>
      </c>
      <c r="BA1637" s="175">
        <f>IFERROR(VLOOKUP(C1637,Merkittävyysluokitus!$A$2:$J$1705,9,FALSE),"-")</f>
        <v>0.33333333333333331</v>
      </c>
      <c r="BB1637" s="203"/>
      <c r="BC1637" s="203" t="str">
        <f t="shared" si="428"/>
        <v/>
      </c>
      <c r="BD1637" s="39" t="str">
        <f t="shared" si="422"/>
        <v>musta</v>
      </c>
      <c r="BE1637" s="68" t="str">
        <f t="shared" si="423"/>
        <v>musta</v>
      </c>
      <c r="BF1637" s="68" t="str">
        <f t="shared" si="424"/>
        <v>musta</v>
      </c>
      <c r="BG1637" s="68" t="str">
        <f t="shared" si="425"/>
        <v>musta</v>
      </c>
      <c r="BH1637" s="208" t="str">
        <f t="shared" si="426"/>
        <v>musta</v>
      </c>
      <c r="BI1637" s="39"/>
      <c r="BJ1637" s="39" t="str">
        <f>IF(F1637="ei löydy","uusi tie",IF(E1637=0,"tieosoite muuttunut",IF(E1637=1,VLOOKUP(D1637,'2015'!$F$12:$AL$1887,31,FALSE),"-")))</f>
        <v>musta</v>
      </c>
      <c r="BK1637" s="67" t="str">
        <f>IF(E1637=1,VLOOKUP(D1637,'2015'!$F$12:$AL$1887,32,FALSE),"-")</f>
        <v>musta</v>
      </c>
      <c r="BL1637" s="39" t="str">
        <f>IF(F1637="ei löydy","uusi tie",IF(E1637=0,"tieosoite muuttunut",IF(E1637=1,VLOOKUP(D1637,'2015'!$F$12:$AL$1887,33,FALSE),"-")))</f>
        <v>musta</v>
      </c>
      <c r="BM1637" s="39"/>
      <c r="BN1637" s="217" t="str">
        <f>VLOOKUP(D1637,'2015'!$F$12:$AL$1887,33,FALSE)</f>
        <v>musta</v>
      </c>
      <c r="BO1637" s="39"/>
      <c r="BP1637" s="115" t="s">
        <v>10</v>
      </c>
      <c r="BQ1637" s="30"/>
      <c r="BS1637" s="5"/>
      <c r="BU1637" s="37"/>
      <c r="BV1637" s="30" t="s">
        <v>10</v>
      </c>
      <c r="BX1637" t="str">
        <f>IF(E1637=1,VLOOKUP(D1637,'2015'!$F$12:$AX$1887,43,FALSE),"-")</f>
        <v>musta</v>
      </c>
      <c r="BY1637" t="str">
        <f>IF(E1637=1,VLOOKUP(D1637,'2015'!$F$12:$AX$1887,44,FALSE),"-")</f>
        <v>musta</v>
      </c>
      <c r="BZ1637" t="str">
        <f>IF(E1637=1,VLOOKUP(D1637,'2015'!$F$12:$AX$1887,45,FALSE),"-")</f>
        <v>musta</v>
      </c>
      <c r="CA1637" s="31">
        <f t="shared" ref="CA1637:CA1646" si="436">SUM(CB1637:CE1637)</f>
        <v>10</v>
      </c>
      <c r="CB1637" s="31">
        <f t="shared" ref="CB1637:CB1646" si="437">IF(AD1637&gt;0.59999,10,IF(AD1637&gt;0.39999,1,0))</f>
        <v>10</v>
      </c>
      <c r="CC1637" s="31">
        <f t="shared" ref="CC1637:CC1646" si="438">IF(AC1637&gt;1999,10,IF(AC1637&gt;999,1,0))</f>
        <v>0</v>
      </c>
      <c r="CD1637" s="31">
        <f t="shared" ref="CD1637:CD1646" si="439">IF(AM1637&gt;499,10,IF(AM1637&gt;99,1,0))</f>
        <v>0</v>
      </c>
      <c r="CE1637" s="31">
        <f t="shared" ref="CE1637:CE1646" si="440">IF(AQ1637="osa seud. yht",10,IF(AP1637="osa seud. yht",1,0))</f>
        <v>0</v>
      </c>
      <c r="CO1637" s="32" t="s">
        <v>34</v>
      </c>
      <c r="CP1637" s="2" t="s">
        <v>35</v>
      </c>
    </row>
    <row r="1638" spans="1:94" ht="15.75" thickBot="1" x14ac:dyDescent="0.3">
      <c r="A1638" s="50"/>
      <c r="B1638" s="50"/>
      <c r="C1638" s="50" t="str">
        <f t="shared" si="429"/>
        <v>13937_1_6790</v>
      </c>
      <c r="D1638" s="51" t="str">
        <f t="shared" si="430"/>
        <v>13937_1</v>
      </c>
      <c r="E1638" s="224">
        <f>IFERROR(VLOOKUP(C1638,'2015'!$C$12:$D$1887,2,FALSE),0)</f>
        <v>1</v>
      </c>
      <c r="F1638" s="51">
        <f>IFERROR(K1638-IFERROR(VLOOKUP(D1638,'2015'!$F$12:$I$1887,4,FALSE),"ei löydy"),"ei löydy")</f>
        <v>0</v>
      </c>
      <c r="G1638" s="224">
        <f>IFERROR(VLOOKUP(Työfile_2024!C1638,Liikennemalli!$D$6:$G$1921,4,FALSE),0)</f>
        <v>1</v>
      </c>
      <c r="H1638" s="225">
        <f>K1638-IFERROR(VLOOKUP(Työfile_2024!D1638,Liikennemalli!$C$6:$H$1921,6,FALSE),"ei löydy")</f>
        <v>0</v>
      </c>
      <c r="I1638" s="80">
        <v>13937</v>
      </c>
      <c r="J1638" s="52">
        <v>1</v>
      </c>
      <c r="K1638" s="52">
        <v>6790</v>
      </c>
      <c r="L1638" s="53"/>
      <c r="M1638" s="54"/>
      <c r="N1638" s="54"/>
      <c r="O1638" s="54"/>
      <c r="P1638" s="54"/>
      <c r="Q1638" s="55"/>
      <c r="R1638" s="55"/>
      <c r="S1638" s="55"/>
      <c r="T1638" s="55"/>
      <c r="U1638" s="52"/>
      <c r="V1638" s="56">
        <v>197.93225331369661</v>
      </c>
      <c r="W1638" s="56">
        <v>11.765832106038292</v>
      </c>
      <c r="X1638" s="56">
        <v>180.6141384388807</v>
      </c>
      <c r="Y1638" s="56">
        <f>VLOOKUP(D1638,Liikennemalli24!$D$2:$F$1804,2,FALSE)</f>
        <v>105</v>
      </c>
      <c r="Z1638" s="57">
        <f>VLOOKUP(D1638,Liikennemalli24!$D$2:$F$1804,3,FALSE)</f>
        <v>0.40200000000000002</v>
      </c>
      <c r="AA1638" s="178">
        <f>IF(G1638=1,VLOOKUP(C1638,Liikennemalli!$D$6:$H$1921,2,FALSE),"-")</f>
        <v>46.022566915574203</v>
      </c>
      <c r="AB1638" s="197">
        <f>IF(G1638=1,VLOOKUP(C1638,Liikennemalli!$D$6:$H$1921,3,FALSE),"-")</f>
        <v>0.44220344428918801</v>
      </c>
      <c r="AC1638" s="134">
        <f>IF(E1638=1,VLOOKUP(Työfile_2024!D1638,'2015'!$F$12:$X$1887,18,FALSE),"-")</f>
        <v>240</v>
      </c>
      <c r="AD1638" s="127">
        <f>IF(E1638=1,VLOOKUP(Työfile_2024!D1638,'2015'!$F$12:$X$1887,19,FALSE),"-")</f>
        <v>0.9</v>
      </c>
      <c r="AI1638" s="127">
        <f>IF(E1638=1,VLOOKUP(Työfile_2024!D1638,'2015'!$F$12:$AB$1887,20,FALSE),"-")</f>
        <v>0</v>
      </c>
      <c r="AJ1638" s="127">
        <f>IF(E1638=1,VLOOKUP(Työfile_2024!D1638,'2015'!$F$12:$AB$1887,21,FALSE),"-")</f>
        <v>0</v>
      </c>
      <c r="AK1638" s="127">
        <f>IF(E1638=1,VLOOKUP(Työfile_2024!D1638,'2015'!$F$12:$AB$1887,22,FALSE),"-")</f>
        <v>0</v>
      </c>
      <c r="AL1638" s="127">
        <f>IF(E1638=1,VLOOKUP(Työfile_2024!D1638,'2015'!$F$12:$AB$1887,23,FALSE),"-")</f>
        <v>0</v>
      </c>
      <c r="AM1638" s="56">
        <f>VLOOKUP(Työfile_2024!D1638,Tmatkat_20km_tarkasteltava_verk!$C$2:$D$1804,2,FALSE)</f>
        <v>33</v>
      </c>
      <c r="AN1638" s="148">
        <f t="shared" si="427"/>
        <v>0.16672371201523856</v>
      </c>
      <c r="AO1638" s="178">
        <f>IF(E1638=1,VLOOKUP(Työfile_2024!D1638,'2015'!$F$12:$AC$1887,24,FALSE),"-")</f>
        <v>27</v>
      </c>
      <c r="AP1638" s="52">
        <f>VLOOKUP(D1638,Tarkasteltava_verkko_2024_harva!$E$2:$I$1804,5,FALSE)</f>
        <v>0</v>
      </c>
      <c r="AQ1638" s="52">
        <f>VLOOKUP(D1638,Tarkasteltava_verkko_2024_harva!$E$2:$I$1804,4,FALSE)</f>
        <v>0</v>
      </c>
      <c r="AR1638" s="148">
        <v>0</v>
      </c>
      <c r="AS1638" s="170" t="str">
        <f>IFERROR(VLOOKUP(C1638,'2015'!$C$12:$AG$1887,30,FALSE),"-")</f>
        <v/>
      </c>
      <c r="AT1638" s="148">
        <v>0</v>
      </c>
      <c r="AU1638" s="170">
        <f>IFERROR(VLOOKUP(C1638,'2015'!$C$12:$AG$1887,31,FALSE),"-")</f>
        <v>0</v>
      </c>
      <c r="AV1638" s="106"/>
      <c r="AW1638" s="63">
        <f>IFERROR(VLOOKUP(C1638,Merkittävyysluokitus!$A$2:$J$1705,10,FALSE),"-")</f>
        <v>3</v>
      </c>
      <c r="AX1638" s="175">
        <f>IFERROR(VLOOKUP(C1638,Merkittävyysluokitus!$A$2:$J$1705,6,FALSE),"-")</f>
        <v>3.2811251571946389</v>
      </c>
      <c r="AY1638" s="175">
        <f>IFERROR(VLOOKUP(C1638,Merkittävyysluokitus!$A$2:$J$1705,7,FALSE),"-")</f>
        <v>0.75379675994108963</v>
      </c>
      <c r="AZ1638" s="175">
        <f>IFERROR(VLOOKUP(C1638,Merkittävyysluokitus!$A$2:$J$1705,8,FALSE),"-")</f>
        <v>1.6939950639202159</v>
      </c>
      <c r="BA1638" s="175">
        <f>IFERROR(VLOOKUP(C1638,Merkittävyysluokitus!$A$2:$J$1705,9,FALSE),"-")</f>
        <v>0.83333333333333326</v>
      </c>
      <c r="BB1638" s="203"/>
      <c r="BC1638" s="203" t="str">
        <f t="shared" si="428"/>
        <v/>
      </c>
      <c r="BD1638" s="39" t="str">
        <f t="shared" si="422"/>
        <v>musta</v>
      </c>
      <c r="BE1638" s="68" t="str">
        <f t="shared" si="423"/>
        <v>musta</v>
      </c>
      <c r="BF1638" s="68" t="str">
        <f t="shared" si="424"/>
        <v>musta</v>
      </c>
      <c r="BG1638" s="68" t="str">
        <f t="shared" si="425"/>
        <v>musta</v>
      </c>
      <c r="BH1638" s="208" t="str">
        <f t="shared" si="426"/>
        <v>musta</v>
      </c>
      <c r="BI1638" s="39"/>
      <c r="BJ1638" s="39" t="str">
        <f>IF(F1638="ei löydy","uusi tie",IF(E1638=0,"tieosoite muuttunut",IF(E1638=1,VLOOKUP(D1638,'2015'!$F$12:$AL$1887,31,FALSE),"-")))</f>
        <v>musta</v>
      </c>
      <c r="BK1638" s="67" t="str">
        <f>IF(E1638=1,VLOOKUP(D1638,'2015'!$F$12:$AL$1887,32,FALSE),"-")</f>
        <v>musta</v>
      </c>
      <c r="BL1638" s="39" t="str">
        <f>IF(F1638="ei löydy","uusi tie",IF(E1638=0,"tieosoite muuttunut",IF(E1638=1,VLOOKUP(D1638,'2015'!$F$12:$AL$1887,33,FALSE),"-")))</f>
        <v>musta</v>
      </c>
      <c r="BM1638" s="39"/>
      <c r="BN1638" s="217" t="str">
        <f>VLOOKUP(D1638,'2015'!$F$12:$AL$1887,33,FALSE)</f>
        <v>musta</v>
      </c>
      <c r="BO1638" s="39"/>
      <c r="BP1638" s="115" t="s">
        <v>10</v>
      </c>
      <c r="BQ1638" s="30"/>
      <c r="BS1638" s="5"/>
      <c r="BU1638" s="37"/>
      <c r="BV1638" s="30" t="s">
        <v>10</v>
      </c>
      <c r="BX1638" t="str">
        <f>IF(E1638=1,VLOOKUP(D1638,'2015'!$F$12:$AX$1887,43,FALSE),"-")</f>
        <v>musta</v>
      </c>
      <c r="BY1638" t="str">
        <f>IF(E1638=1,VLOOKUP(D1638,'2015'!$F$12:$AX$1887,44,FALSE),"-")</f>
        <v>musta</v>
      </c>
      <c r="BZ1638" t="str">
        <f>IF(E1638=1,VLOOKUP(D1638,'2015'!$F$12:$AX$1887,45,FALSE),"-")</f>
        <v>musta</v>
      </c>
      <c r="CA1638" s="31">
        <f t="shared" si="436"/>
        <v>10</v>
      </c>
      <c r="CB1638" s="31">
        <f t="shared" si="437"/>
        <v>10</v>
      </c>
      <c r="CC1638" s="31">
        <f t="shared" si="438"/>
        <v>0</v>
      </c>
      <c r="CD1638" s="31">
        <f t="shared" si="439"/>
        <v>0</v>
      </c>
      <c r="CE1638" s="31">
        <f t="shared" si="440"/>
        <v>0</v>
      </c>
      <c r="CO1638" s="2" t="s">
        <v>35</v>
      </c>
      <c r="CP1638" s="2" t="s">
        <v>35</v>
      </c>
    </row>
    <row r="1639" spans="1:94" ht="15.75" thickBot="1" x14ac:dyDescent="0.3">
      <c r="A1639" s="50"/>
      <c r="B1639" s="50"/>
      <c r="C1639" s="50" t="str">
        <f t="shared" si="429"/>
        <v>13937_2_6280</v>
      </c>
      <c r="D1639" s="51" t="str">
        <f t="shared" si="430"/>
        <v>13937_2</v>
      </c>
      <c r="E1639" s="224">
        <f>IFERROR(VLOOKUP(C1639,'2015'!$C$12:$D$1887,2,FALSE),0)</f>
        <v>1</v>
      </c>
      <c r="F1639" s="51">
        <f>IFERROR(K1639-IFERROR(VLOOKUP(D1639,'2015'!$F$12:$I$1887,4,FALSE),"ei löydy"),"ei löydy")</f>
        <v>0</v>
      </c>
      <c r="G1639" s="224">
        <f>IFERROR(VLOOKUP(Työfile_2024!C1639,Liikennemalli!$D$6:$G$1921,4,FALSE),0)</f>
        <v>1</v>
      </c>
      <c r="H1639" s="225">
        <f>K1639-IFERROR(VLOOKUP(Työfile_2024!D1639,Liikennemalli!$C$6:$H$1921,6,FALSE),"ei löydy")</f>
        <v>0</v>
      </c>
      <c r="I1639" s="80">
        <v>13937</v>
      </c>
      <c r="J1639" s="52">
        <v>2</v>
      </c>
      <c r="K1639" s="52">
        <v>6280</v>
      </c>
      <c r="L1639" s="53"/>
      <c r="M1639" s="54"/>
      <c r="N1639" s="54"/>
      <c r="O1639" s="54"/>
      <c r="P1639" s="54"/>
      <c r="Q1639" s="55"/>
      <c r="R1639" s="55"/>
      <c r="S1639" s="55"/>
      <c r="T1639" s="55"/>
      <c r="U1639" s="52"/>
      <c r="V1639" s="56">
        <v>174</v>
      </c>
      <c r="W1639" s="56">
        <v>11</v>
      </c>
      <c r="X1639" s="56">
        <v>163</v>
      </c>
      <c r="Y1639" s="56">
        <f>VLOOKUP(D1639,Liikennemalli24!$D$2:$F$1804,2,FALSE)</f>
        <v>64</v>
      </c>
      <c r="Z1639" s="57">
        <f>VLOOKUP(D1639,Liikennemalli24!$D$2:$F$1804,3,FALSE)</f>
        <v>0.60599999999999998</v>
      </c>
      <c r="AA1639" s="178">
        <f>IF(G1639=1,VLOOKUP(C1639,Liikennemalli!$D$6:$H$1921,2,FALSE),"-")</f>
        <v>24.322339399301701</v>
      </c>
      <c r="AB1639" s="197">
        <f>IF(G1639=1,VLOOKUP(C1639,Liikennemalli!$D$6:$H$1921,3,FALSE),"-")</f>
        <v>0.624602703952438</v>
      </c>
      <c r="AC1639" s="134">
        <f>IF(E1639=1,VLOOKUP(Työfile_2024!D1639,'2015'!$F$12:$X$1887,18,FALSE),"-")</f>
        <v>240</v>
      </c>
      <c r="AD1639" s="127">
        <f>IF(E1639=1,VLOOKUP(Työfile_2024!D1639,'2015'!$F$12:$X$1887,19,FALSE),"-")</f>
        <v>0.9</v>
      </c>
      <c r="AI1639" s="127">
        <f>IF(E1639=1,VLOOKUP(Työfile_2024!D1639,'2015'!$F$12:$AB$1887,20,FALSE),"-")</f>
        <v>0</v>
      </c>
      <c r="AJ1639" s="127">
        <f>IF(E1639=1,VLOOKUP(Työfile_2024!D1639,'2015'!$F$12:$AB$1887,21,FALSE),"-")</f>
        <v>0</v>
      </c>
      <c r="AK1639" s="127">
        <f>IF(E1639=1,VLOOKUP(Työfile_2024!D1639,'2015'!$F$12:$AB$1887,22,FALSE),"-")</f>
        <v>0</v>
      </c>
      <c r="AL1639" s="127">
        <f>IF(E1639=1,VLOOKUP(Työfile_2024!D1639,'2015'!$F$12:$AB$1887,23,FALSE),"-")</f>
        <v>0</v>
      </c>
      <c r="AM1639" s="56">
        <f>VLOOKUP(Työfile_2024!D1639,Tmatkat_20km_tarkasteltava_verk!$C$2:$D$1804,2,FALSE)</f>
        <v>22</v>
      </c>
      <c r="AN1639" s="148">
        <f t="shared" si="427"/>
        <v>0.12643678160919541</v>
      </c>
      <c r="AO1639" s="178">
        <f>IF(E1639=1,VLOOKUP(Työfile_2024!D1639,'2015'!$F$12:$AC$1887,24,FALSE),"-")</f>
        <v>13</v>
      </c>
      <c r="AP1639" s="52">
        <f>VLOOKUP(D1639,Tarkasteltava_verkko_2024_harva!$E$2:$I$1804,5,FALSE)</f>
        <v>0</v>
      </c>
      <c r="AQ1639" s="52">
        <f>VLOOKUP(D1639,Tarkasteltava_verkko_2024_harva!$E$2:$I$1804,4,FALSE)</f>
        <v>0</v>
      </c>
      <c r="AR1639" s="148">
        <v>0</v>
      </c>
      <c r="AS1639" s="170" t="str">
        <f>IFERROR(VLOOKUP(C1639,'2015'!$C$12:$AG$1887,30,FALSE),"-")</f>
        <v/>
      </c>
      <c r="AT1639" s="148">
        <v>0</v>
      </c>
      <c r="AU1639" s="170">
        <f>IFERROR(VLOOKUP(C1639,'2015'!$C$12:$AG$1887,31,FALSE),"-")</f>
        <v>0</v>
      </c>
      <c r="AV1639" s="106"/>
      <c r="AW1639" s="63">
        <f>IFERROR(VLOOKUP(C1639,Merkittävyysluokitus!$A$2:$J$1705,10,FALSE),"-")</f>
        <v>4</v>
      </c>
      <c r="AX1639" s="175">
        <f>IFERROR(VLOOKUP(C1639,Merkittävyysluokitus!$A$2:$J$1705,6,FALSE),"-")</f>
        <v>2.0042374429223742</v>
      </c>
      <c r="AY1639" s="175">
        <f>IFERROR(VLOOKUP(C1639,Merkittävyysluokitus!$A$2:$J$1705,7,FALSE),"-")</f>
        <v>0.54533333333333323</v>
      </c>
      <c r="AZ1639" s="175">
        <f>IFERROR(VLOOKUP(C1639,Merkittävyysluokitus!$A$2:$J$1705,8,FALSE),"-")</f>
        <v>0.62557077625570767</v>
      </c>
      <c r="BA1639" s="175">
        <f>IFERROR(VLOOKUP(C1639,Merkittävyysluokitus!$A$2:$J$1705,9,FALSE),"-")</f>
        <v>0.83333333333333326</v>
      </c>
      <c r="BB1639" s="203"/>
      <c r="BC1639" s="203" t="str">
        <f t="shared" si="428"/>
        <v/>
      </c>
      <c r="BD1639" s="39" t="str">
        <f t="shared" si="422"/>
        <v>musta</v>
      </c>
      <c r="BE1639" s="68" t="str">
        <f t="shared" si="423"/>
        <v>musta</v>
      </c>
      <c r="BF1639" s="68" t="str">
        <f t="shared" si="424"/>
        <v>musta</v>
      </c>
      <c r="BG1639" s="68" t="str">
        <f t="shared" si="425"/>
        <v>musta</v>
      </c>
      <c r="BH1639" s="208" t="str">
        <f t="shared" si="426"/>
        <v>musta</v>
      </c>
      <c r="BI1639" s="39"/>
      <c r="BJ1639" s="39" t="str">
        <f>IF(F1639="ei löydy","uusi tie",IF(E1639=0,"tieosoite muuttunut",IF(E1639=1,VLOOKUP(D1639,'2015'!$F$12:$AL$1887,31,FALSE),"-")))</f>
        <v>musta</v>
      </c>
      <c r="BK1639" s="67" t="str">
        <f>IF(E1639=1,VLOOKUP(D1639,'2015'!$F$12:$AL$1887,32,FALSE),"-")</f>
        <v>musta</v>
      </c>
      <c r="BL1639" s="39" t="str">
        <f>IF(F1639="ei löydy","uusi tie",IF(E1639=0,"tieosoite muuttunut",IF(E1639=1,VLOOKUP(D1639,'2015'!$F$12:$AL$1887,33,FALSE),"-")))</f>
        <v>musta</v>
      </c>
      <c r="BM1639" s="39"/>
      <c r="BN1639" s="217" t="str">
        <f>VLOOKUP(D1639,'2015'!$F$12:$AL$1887,33,FALSE)</f>
        <v>musta</v>
      </c>
      <c r="BO1639" s="39"/>
      <c r="BP1639" s="115" t="s">
        <v>10</v>
      </c>
      <c r="BQ1639" s="30"/>
      <c r="BS1639" s="5"/>
      <c r="BU1639" s="37"/>
      <c r="BV1639" s="30" t="s">
        <v>10</v>
      </c>
      <c r="BX1639" t="str">
        <f>IF(E1639=1,VLOOKUP(D1639,'2015'!$F$12:$AX$1887,43,FALSE),"-")</f>
        <v>musta</v>
      </c>
      <c r="BY1639" t="str">
        <f>IF(E1639=1,VLOOKUP(D1639,'2015'!$F$12:$AX$1887,44,FALSE),"-")</f>
        <v>musta</v>
      </c>
      <c r="BZ1639" t="str">
        <f>IF(E1639=1,VLOOKUP(D1639,'2015'!$F$12:$AX$1887,45,FALSE),"-")</f>
        <v>musta</v>
      </c>
      <c r="CA1639" s="31">
        <f t="shared" si="436"/>
        <v>10</v>
      </c>
      <c r="CB1639" s="31">
        <f t="shared" si="437"/>
        <v>10</v>
      </c>
      <c r="CC1639" s="31">
        <f t="shared" si="438"/>
        <v>0</v>
      </c>
      <c r="CD1639" s="31">
        <f t="shared" si="439"/>
        <v>0</v>
      </c>
      <c r="CE1639" s="31">
        <f t="shared" si="440"/>
        <v>0</v>
      </c>
      <c r="CO1639" s="2" t="s">
        <v>35</v>
      </c>
      <c r="CP1639" s="2" t="s">
        <v>35</v>
      </c>
    </row>
    <row r="1640" spans="1:94" ht="15.75" thickBot="1" x14ac:dyDescent="0.3">
      <c r="A1640" s="50"/>
      <c r="B1640" s="50"/>
      <c r="C1640" s="50" t="str">
        <f t="shared" si="429"/>
        <v>13937_3_2953</v>
      </c>
      <c r="D1640" s="51" t="str">
        <f t="shared" si="430"/>
        <v>13937_3</v>
      </c>
      <c r="E1640" s="224">
        <f>IFERROR(VLOOKUP(C1640,'2015'!$C$12:$D$1887,2,FALSE),0)</f>
        <v>1</v>
      </c>
      <c r="F1640" s="51">
        <f>IFERROR(K1640-IFERROR(VLOOKUP(D1640,'2015'!$F$12:$I$1887,4,FALSE),"ei löydy"),"ei löydy")</f>
        <v>0</v>
      </c>
      <c r="G1640" s="224">
        <f>IFERROR(VLOOKUP(Työfile_2024!C1640,Liikennemalli!$D$6:$G$1921,4,FALSE),0)</f>
        <v>1</v>
      </c>
      <c r="H1640" s="225">
        <f>K1640-IFERROR(VLOOKUP(Työfile_2024!D1640,Liikennemalli!$C$6:$H$1921,6,FALSE),"ei löydy")</f>
        <v>0</v>
      </c>
      <c r="I1640" s="81">
        <v>13937</v>
      </c>
      <c r="J1640" s="52">
        <v>3</v>
      </c>
      <c r="K1640" s="52">
        <v>2953</v>
      </c>
      <c r="L1640" s="53"/>
      <c r="M1640" s="54"/>
      <c r="N1640" s="54"/>
      <c r="O1640" s="54"/>
      <c r="P1640" s="54"/>
      <c r="Q1640" s="55"/>
      <c r="R1640" s="55"/>
      <c r="S1640" s="55"/>
      <c r="T1640" s="55"/>
      <c r="U1640" s="52"/>
      <c r="V1640" s="56">
        <v>36</v>
      </c>
      <c r="W1640" s="56">
        <v>4</v>
      </c>
      <c r="X1640" s="56">
        <v>36</v>
      </c>
      <c r="Y1640" s="56">
        <f>VLOOKUP(D1640,Liikennemalli24!$D$2:$F$1804,2,FALSE)</f>
        <v>22</v>
      </c>
      <c r="Z1640" s="57">
        <f>VLOOKUP(D1640,Liikennemalli24!$D$2:$F$1804,3,FALSE)</f>
        <v>0.88</v>
      </c>
      <c r="AA1640" s="178">
        <f>IF(G1640=1,VLOOKUP(C1640,Liikennemalli!$D$6:$H$1921,2,FALSE),"-")</f>
        <v>3.2888102875515601</v>
      </c>
      <c r="AB1640" s="197">
        <f>IF(G1640=1,VLOOKUP(C1640,Liikennemalli!$D$6:$H$1921,3,FALSE),"-")</f>
        <v>1</v>
      </c>
      <c r="AC1640" s="134">
        <f>IF(E1640=1,VLOOKUP(Työfile_2024!D1640,'2015'!$F$12:$X$1887,18,FALSE),"-")</f>
        <v>175</v>
      </c>
      <c r="AD1640" s="127">
        <f>IF(E1640=1,VLOOKUP(Työfile_2024!D1640,'2015'!$F$12:$X$1887,19,FALSE),"-")</f>
        <v>0.98</v>
      </c>
      <c r="AI1640" s="127">
        <f>IF(E1640=1,VLOOKUP(Työfile_2024!D1640,'2015'!$F$12:$AB$1887,20,FALSE),"-")</f>
        <v>0</v>
      </c>
      <c r="AJ1640" s="127">
        <f>IF(E1640=1,VLOOKUP(Työfile_2024!D1640,'2015'!$F$12:$AB$1887,21,FALSE),"-")</f>
        <v>0</v>
      </c>
      <c r="AK1640" s="127">
        <f>IF(E1640=1,VLOOKUP(Työfile_2024!D1640,'2015'!$F$12:$AB$1887,22,FALSE),"-")</f>
        <v>0</v>
      </c>
      <c r="AL1640" s="127">
        <f>IF(E1640=1,VLOOKUP(Työfile_2024!D1640,'2015'!$F$12:$AB$1887,23,FALSE),"-")</f>
        <v>0</v>
      </c>
      <c r="AM1640" s="56">
        <f>VLOOKUP(Työfile_2024!D1640,Tmatkat_20km_tarkasteltava_verk!$C$2:$D$1804,2,FALSE)</f>
        <v>18</v>
      </c>
      <c r="AN1640" s="148">
        <f t="shared" si="427"/>
        <v>0.5</v>
      </c>
      <c r="AO1640" s="178">
        <f>IF(E1640=1,VLOOKUP(Työfile_2024!D1640,'2015'!$F$12:$AC$1887,24,FALSE),"-")</f>
        <v>5</v>
      </c>
      <c r="AP1640" s="52">
        <f>VLOOKUP(D1640,Tarkasteltava_verkko_2024_harva!$E$2:$I$1804,5,FALSE)</f>
        <v>0</v>
      </c>
      <c r="AQ1640" s="52">
        <f>VLOOKUP(D1640,Tarkasteltava_verkko_2024_harva!$E$2:$I$1804,4,FALSE)</f>
        <v>0</v>
      </c>
      <c r="AR1640" s="148">
        <v>0</v>
      </c>
      <c r="AS1640" s="170" t="str">
        <f>IFERROR(VLOOKUP(C1640,'2015'!$C$12:$AG$1887,30,FALSE),"-")</f>
        <v/>
      </c>
      <c r="AT1640" s="148">
        <v>0</v>
      </c>
      <c r="AU1640" s="170">
        <f>IFERROR(VLOOKUP(C1640,'2015'!$C$12:$AG$1887,31,FALSE),"-")</f>
        <v>0</v>
      </c>
      <c r="AV1640" s="106"/>
      <c r="AW1640" s="63">
        <f>IFERROR(VLOOKUP(C1640,Merkittävyysluokitus!$A$2:$J$1705,10,FALSE),"-")</f>
        <v>4</v>
      </c>
      <c r="AX1640" s="175">
        <f>IFERROR(VLOOKUP(C1640,Merkittävyysluokitus!$A$2:$J$1705,6,FALSE),"-")</f>
        <v>0.6858082191780821</v>
      </c>
      <c r="AY1640" s="175">
        <f>IFERROR(VLOOKUP(C1640,Merkittävyysluokitus!$A$2:$J$1705,7,FALSE),"-")</f>
        <v>0.12133333333333331</v>
      </c>
      <c r="AZ1640" s="175">
        <f>IFERROR(VLOOKUP(C1640,Merkittävyysluokitus!$A$2:$J$1705,8,FALSE),"-")</f>
        <v>0.23114155251141555</v>
      </c>
      <c r="BA1640" s="175">
        <f>IFERROR(VLOOKUP(C1640,Merkittävyysluokitus!$A$2:$J$1705,9,FALSE),"-")</f>
        <v>0.33333333333333331</v>
      </c>
      <c r="BB1640" s="203"/>
      <c r="BC1640" s="203" t="str">
        <f t="shared" si="428"/>
        <v/>
      </c>
      <c r="BD1640" s="39" t="str">
        <f t="shared" si="422"/>
        <v>musta</v>
      </c>
      <c r="BE1640" s="68" t="str">
        <f t="shared" si="423"/>
        <v>musta</v>
      </c>
      <c r="BF1640" s="68" t="str">
        <f t="shared" si="424"/>
        <v>musta</v>
      </c>
      <c r="BG1640" s="69" t="str">
        <f t="shared" si="425"/>
        <v>musta</v>
      </c>
      <c r="BH1640" s="209" t="str">
        <f t="shared" si="426"/>
        <v>musta</v>
      </c>
      <c r="BI1640" s="39"/>
      <c r="BJ1640" s="39" t="str">
        <f>IF(F1640="ei löydy","uusi tie",IF(E1640=0,"tieosoite muuttunut",IF(E1640=1,VLOOKUP(D1640,'2015'!$F$12:$AL$1887,31,FALSE),"-")))</f>
        <v>musta</v>
      </c>
      <c r="BK1640" s="67" t="str">
        <f>IF(E1640=1,VLOOKUP(D1640,'2015'!$F$12:$AL$1887,32,FALSE),"-")</f>
        <v>musta</v>
      </c>
      <c r="BL1640" s="39" t="str">
        <f>IF(F1640="ei löydy","uusi tie",IF(E1640=0,"tieosoite muuttunut",IF(E1640=1,VLOOKUP(D1640,'2015'!$F$12:$AL$1887,33,FALSE),"-")))</f>
        <v>musta</v>
      </c>
      <c r="BM1640" s="39"/>
      <c r="BN1640" s="217" t="str">
        <f>VLOOKUP(D1640,'2015'!$F$12:$AL$1887,33,FALSE)</f>
        <v>musta</v>
      </c>
      <c r="BO1640" s="39"/>
      <c r="BP1640" s="115" t="s">
        <v>10</v>
      </c>
      <c r="BQ1640" s="30"/>
      <c r="BS1640" s="5"/>
      <c r="BU1640" s="37"/>
      <c r="BV1640" s="30" t="s">
        <v>10</v>
      </c>
      <c r="BX1640" t="str">
        <f>IF(E1640=1,VLOOKUP(D1640,'2015'!$F$12:$AX$1887,43,FALSE),"-")</f>
        <v>musta</v>
      </c>
      <c r="BY1640" t="str">
        <f>IF(E1640=1,VLOOKUP(D1640,'2015'!$F$12:$AX$1887,44,FALSE),"-")</f>
        <v>musta</v>
      </c>
      <c r="BZ1640" t="str">
        <f>IF(E1640=1,VLOOKUP(D1640,'2015'!$F$12:$AX$1887,45,FALSE),"-")</f>
        <v>musta</v>
      </c>
      <c r="CA1640" s="31">
        <f t="shared" si="436"/>
        <v>10</v>
      </c>
      <c r="CB1640" s="31">
        <f t="shared" si="437"/>
        <v>10</v>
      </c>
      <c r="CC1640" s="31">
        <f t="shared" si="438"/>
        <v>0</v>
      </c>
      <c r="CD1640" s="31">
        <f t="shared" si="439"/>
        <v>0</v>
      </c>
      <c r="CE1640" s="31">
        <f t="shared" si="440"/>
        <v>0</v>
      </c>
      <c r="CO1640" s="29" t="s">
        <v>34</v>
      </c>
      <c r="CP1640" s="29" t="s">
        <v>34</v>
      </c>
    </row>
    <row r="1641" spans="1:94" ht="15.75" thickBot="1" x14ac:dyDescent="0.3">
      <c r="A1641" s="50"/>
      <c r="B1641" s="50"/>
      <c r="C1641" s="50" t="str">
        <f t="shared" si="429"/>
        <v>13939_1_3398</v>
      </c>
      <c r="D1641" s="51" t="str">
        <f t="shared" si="430"/>
        <v>13939_1</v>
      </c>
      <c r="E1641" s="224">
        <f>IFERROR(VLOOKUP(C1641,'2015'!$C$12:$D$1887,2,FALSE),0)</f>
        <v>1</v>
      </c>
      <c r="F1641" s="51">
        <f>IFERROR(K1641-IFERROR(VLOOKUP(D1641,'2015'!$F$12:$I$1887,4,FALSE),"ei löydy"),"ei löydy")</f>
        <v>0</v>
      </c>
      <c r="G1641" s="224">
        <f>IFERROR(VLOOKUP(Työfile_2024!C1641,Liikennemalli!$D$6:$G$1921,4,FALSE),0)</f>
        <v>1</v>
      </c>
      <c r="H1641" s="225">
        <f>K1641-IFERROR(VLOOKUP(Työfile_2024!D1641,Liikennemalli!$C$6:$H$1921,6,FALSE),"ei löydy")</f>
        <v>0</v>
      </c>
      <c r="I1641" s="81">
        <v>13939</v>
      </c>
      <c r="J1641" s="52">
        <v>1</v>
      </c>
      <c r="K1641" s="52">
        <v>3398</v>
      </c>
      <c r="L1641" s="53"/>
      <c r="M1641" s="54"/>
      <c r="N1641" s="54"/>
      <c r="O1641" s="54"/>
      <c r="P1641" s="54"/>
      <c r="Q1641" s="55"/>
      <c r="R1641" s="55"/>
      <c r="S1641" s="55"/>
      <c r="T1641" s="55"/>
      <c r="U1641" s="52"/>
      <c r="V1641" s="56">
        <v>88</v>
      </c>
      <c r="W1641" s="56">
        <v>3</v>
      </c>
      <c r="X1641" s="56">
        <v>79</v>
      </c>
      <c r="Y1641" s="56">
        <f>VLOOKUP(D1641,Liikennemalli24!$D$2:$F$1804,2,FALSE)</f>
        <v>58</v>
      </c>
      <c r="Z1641" s="57">
        <f>VLOOKUP(D1641,Liikennemalli24!$D$2:$F$1804,3,FALSE)</f>
        <v>0.59899999999999998</v>
      </c>
      <c r="AA1641" s="178">
        <f>IF(G1641=1,VLOOKUP(C1641,Liikennemalli!$D$6:$H$1921,2,FALSE),"-")</f>
        <v>27.463607811448401</v>
      </c>
      <c r="AB1641" s="197">
        <f>IF(G1641=1,VLOOKUP(C1641,Liikennemalli!$D$6:$H$1921,3,FALSE),"-")</f>
        <v>0.60116607573825798</v>
      </c>
      <c r="AC1641" s="134">
        <f>IF(E1641=1,VLOOKUP(Työfile_2024!D1641,'2015'!$F$12:$X$1887,18,FALSE),"-")</f>
        <v>9</v>
      </c>
      <c r="AD1641" s="127">
        <f>IF(E1641=1,VLOOKUP(Työfile_2024!D1641,'2015'!$F$12:$X$1887,19,FALSE),"-")</f>
        <v>1</v>
      </c>
      <c r="AI1641" s="127">
        <f>IF(E1641=1,VLOOKUP(Työfile_2024!D1641,'2015'!$F$12:$AB$1887,20,FALSE),"-")</f>
        <v>0</v>
      </c>
      <c r="AJ1641" s="127">
        <f>IF(E1641=1,VLOOKUP(Työfile_2024!D1641,'2015'!$F$12:$AB$1887,21,FALSE),"-")</f>
        <v>0</v>
      </c>
      <c r="AK1641" s="127">
        <f>IF(E1641=1,VLOOKUP(Työfile_2024!D1641,'2015'!$F$12:$AB$1887,22,FALSE),"-")</f>
        <v>0</v>
      </c>
      <c r="AL1641" s="127">
        <f>IF(E1641=1,VLOOKUP(Työfile_2024!D1641,'2015'!$F$12:$AB$1887,23,FALSE),"-")</f>
        <v>0</v>
      </c>
      <c r="AM1641" s="56">
        <f>VLOOKUP(Työfile_2024!D1641,Tmatkat_20km_tarkasteltava_verk!$C$2:$D$1804,2,FALSE)</f>
        <v>3</v>
      </c>
      <c r="AN1641" s="148">
        <f t="shared" si="427"/>
        <v>3.4090909090909088E-2</v>
      </c>
      <c r="AO1641" s="178">
        <f>IF(E1641=1,VLOOKUP(Työfile_2024!D1641,'2015'!$F$12:$AC$1887,24,FALSE),"-")</f>
        <v>8</v>
      </c>
      <c r="AP1641" s="52">
        <f>VLOOKUP(D1641,Tarkasteltava_verkko_2024_harva!$E$2:$I$1804,5,FALSE)</f>
        <v>0</v>
      </c>
      <c r="AQ1641" s="52">
        <f>VLOOKUP(D1641,Tarkasteltava_verkko_2024_harva!$E$2:$I$1804,4,FALSE)</f>
        <v>0</v>
      </c>
      <c r="AR1641" s="148">
        <v>0</v>
      </c>
      <c r="AS1641" s="170" t="str">
        <f>IFERROR(VLOOKUP(C1641,'2015'!$C$12:$AG$1887,30,FALSE),"-")</f>
        <v/>
      </c>
      <c r="AT1641" s="148">
        <v>0</v>
      </c>
      <c r="AU1641" s="170">
        <f>IFERROR(VLOOKUP(C1641,'2015'!$C$12:$AG$1887,31,FALSE),"-")</f>
        <v>0</v>
      </c>
      <c r="AV1641" s="106"/>
      <c r="AW1641" s="63">
        <f>IFERROR(VLOOKUP(C1641,Merkittävyysluokitus!$A$2:$J$1705,10,FALSE),"-")</f>
        <v>4</v>
      </c>
      <c r="AX1641" s="175">
        <f>IFERROR(VLOOKUP(C1641,Merkittävyysluokitus!$A$2:$J$1705,6,FALSE),"-")</f>
        <v>1.0373333333333332</v>
      </c>
      <c r="AY1641" s="175">
        <f>IFERROR(VLOOKUP(C1641,Merkittävyysluokitus!$A$2:$J$1705,7,FALSE),"-")</f>
        <v>0.37066666666666659</v>
      </c>
      <c r="AZ1641" s="175">
        <f>IFERROR(VLOOKUP(C1641,Merkittävyysluokitus!$A$2:$J$1705,8,FALSE),"-")</f>
        <v>0.5</v>
      </c>
      <c r="BA1641" s="175">
        <f>IFERROR(VLOOKUP(C1641,Merkittävyysluokitus!$A$2:$J$1705,9,FALSE),"-")</f>
        <v>0.16666666666666666</v>
      </c>
      <c r="BB1641" s="203"/>
      <c r="BC1641" s="203" t="str">
        <f t="shared" si="428"/>
        <v/>
      </c>
      <c r="BD1641" s="39" t="str">
        <f t="shared" si="422"/>
        <v>musta</v>
      </c>
      <c r="BE1641" s="68" t="str">
        <f t="shared" si="423"/>
        <v>musta</v>
      </c>
      <c r="BF1641" s="68" t="str">
        <f t="shared" si="424"/>
        <v>musta</v>
      </c>
      <c r="BG1641" s="69" t="str">
        <f t="shared" si="425"/>
        <v>musta</v>
      </c>
      <c r="BH1641" s="209" t="str">
        <f t="shared" si="426"/>
        <v>musta</v>
      </c>
      <c r="BI1641" s="39"/>
      <c r="BJ1641" s="39" t="str">
        <f>IF(F1641="ei löydy","uusi tie",IF(E1641=0,"tieosoite muuttunut",IF(E1641=1,VLOOKUP(D1641,'2015'!$F$12:$AL$1887,31,FALSE),"-")))</f>
        <v>musta</v>
      </c>
      <c r="BK1641" s="67" t="str">
        <f>IF(E1641=1,VLOOKUP(D1641,'2015'!$F$12:$AL$1887,32,FALSE),"-")</f>
        <v>musta</v>
      </c>
      <c r="BL1641" s="39" t="str">
        <f>IF(F1641="ei löydy","uusi tie",IF(E1641=0,"tieosoite muuttunut",IF(E1641=1,VLOOKUP(D1641,'2015'!$F$12:$AL$1887,33,FALSE),"-")))</f>
        <v>musta</v>
      </c>
      <c r="BM1641" s="39"/>
      <c r="BN1641" s="217" t="str">
        <f>VLOOKUP(D1641,'2015'!$F$12:$AL$1887,33,FALSE)</f>
        <v>musta</v>
      </c>
      <c r="BO1641" s="39"/>
      <c r="BP1641" s="115" t="s">
        <v>10</v>
      </c>
      <c r="BQ1641" s="30"/>
      <c r="BS1641" s="5"/>
      <c r="BU1641" s="37"/>
      <c r="BV1641" s="30" t="s">
        <v>10</v>
      </c>
      <c r="BX1641" t="str">
        <f>IF(E1641=1,VLOOKUP(D1641,'2015'!$F$12:$AX$1887,43,FALSE),"-")</f>
        <v>musta</v>
      </c>
      <c r="BY1641" t="str">
        <f>IF(E1641=1,VLOOKUP(D1641,'2015'!$F$12:$AX$1887,44,FALSE),"-")</f>
        <v>musta</v>
      </c>
      <c r="BZ1641" t="str">
        <f>IF(E1641=1,VLOOKUP(D1641,'2015'!$F$12:$AX$1887,45,FALSE),"-")</f>
        <v>musta</v>
      </c>
      <c r="CA1641" s="31">
        <f t="shared" si="436"/>
        <v>10</v>
      </c>
      <c r="CB1641" s="31">
        <f t="shared" si="437"/>
        <v>10</v>
      </c>
      <c r="CC1641" s="31">
        <f t="shared" si="438"/>
        <v>0</v>
      </c>
      <c r="CD1641" s="31">
        <f t="shared" si="439"/>
        <v>0</v>
      </c>
      <c r="CE1641" s="31">
        <f t="shared" si="440"/>
        <v>0</v>
      </c>
      <c r="CO1641" s="2" t="s">
        <v>35</v>
      </c>
      <c r="CP1641" s="2" t="s">
        <v>35</v>
      </c>
    </row>
    <row r="1642" spans="1:94" ht="15.75" thickBot="1" x14ac:dyDescent="0.3">
      <c r="A1642" s="50"/>
      <c r="B1642" s="50"/>
      <c r="C1642" s="50" t="str">
        <f t="shared" si="429"/>
        <v>13958_1_2280</v>
      </c>
      <c r="D1642" s="51" t="str">
        <f t="shared" si="430"/>
        <v>13958_1</v>
      </c>
      <c r="E1642" s="224">
        <f>IFERROR(VLOOKUP(C1642,'2015'!$C$12:$D$1887,2,FALSE),0)</f>
        <v>1</v>
      </c>
      <c r="F1642" s="51">
        <f>IFERROR(K1642-IFERROR(VLOOKUP(D1642,'2015'!$F$12:$I$1887,4,FALSE),"ei löydy"),"ei löydy")</f>
        <v>0</v>
      </c>
      <c r="G1642" s="224">
        <f>IFERROR(VLOOKUP(Työfile_2024!C1642,Liikennemalli!$D$6:$G$1921,4,FALSE),0)</f>
        <v>1</v>
      </c>
      <c r="H1642" s="225">
        <f>K1642-IFERROR(VLOOKUP(Työfile_2024!D1642,Liikennemalli!$C$6:$H$1921,6,FALSE),"ei löydy")</f>
        <v>0</v>
      </c>
      <c r="I1642" s="80">
        <v>13958</v>
      </c>
      <c r="J1642" s="52">
        <v>1</v>
      </c>
      <c r="K1642" s="52">
        <v>2280</v>
      </c>
      <c r="L1642" s="53"/>
      <c r="M1642" s="54"/>
      <c r="N1642" s="54"/>
      <c r="O1642" s="54"/>
      <c r="P1642" s="54"/>
      <c r="Q1642" s="55"/>
      <c r="R1642" s="55"/>
      <c r="S1642" s="55"/>
      <c r="T1642" s="55"/>
      <c r="U1642" s="52"/>
      <c r="V1642" s="56">
        <v>37</v>
      </c>
      <c r="W1642" s="56">
        <v>1</v>
      </c>
      <c r="X1642" s="56">
        <v>35</v>
      </c>
      <c r="Y1642" s="56">
        <f>VLOOKUP(D1642,Liikennemalli24!$D$2:$F$1804,2,FALSE)</f>
        <v>26</v>
      </c>
      <c r="Z1642" s="57">
        <f>VLOOKUP(D1642,Liikennemalli24!$D$2:$F$1804,3,FALSE)</f>
        <v>0.92600000000000005</v>
      </c>
      <c r="AA1642" s="178">
        <f>IF(G1642=1,VLOOKUP(C1642,Liikennemalli!$D$6:$H$1921,2,FALSE),"-")</f>
        <v>23.521658828000099</v>
      </c>
      <c r="AB1642" s="197">
        <f>IF(G1642=1,VLOOKUP(C1642,Liikennemalli!$D$6:$H$1921,3,FALSE),"-")</f>
        <v>0.85215039596584996</v>
      </c>
      <c r="AC1642" s="134">
        <f>IF(E1642=1,VLOOKUP(Työfile_2024!D1642,'2015'!$F$12:$X$1887,18,FALSE),"-")</f>
        <v>114</v>
      </c>
      <c r="AD1642" s="127">
        <f>IF(E1642=1,VLOOKUP(Työfile_2024!D1642,'2015'!$F$12:$X$1887,19,FALSE),"-")</f>
        <v>0.61</v>
      </c>
      <c r="AI1642" s="127">
        <f>IF(E1642=1,VLOOKUP(Työfile_2024!D1642,'2015'!$F$12:$AB$1887,20,FALSE),"-")</f>
        <v>0</v>
      </c>
      <c r="AJ1642" s="127">
        <f>IF(E1642=1,VLOOKUP(Työfile_2024!D1642,'2015'!$F$12:$AB$1887,21,FALSE),"-")</f>
        <v>0</v>
      </c>
      <c r="AK1642" s="127">
        <f>IF(E1642=1,VLOOKUP(Työfile_2024!D1642,'2015'!$F$12:$AB$1887,22,FALSE),"-")</f>
        <v>0</v>
      </c>
      <c r="AL1642" s="127">
        <f>IF(E1642=1,VLOOKUP(Työfile_2024!D1642,'2015'!$F$12:$AB$1887,23,FALSE),"-")</f>
        <v>0</v>
      </c>
      <c r="AM1642" s="56">
        <f>VLOOKUP(Työfile_2024!D1642,Tmatkat_20km_tarkasteltava_verk!$C$2:$D$1804,2,FALSE)</f>
        <v>18</v>
      </c>
      <c r="AN1642" s="148">
        <f t="shared" si="427"/>
        <v>0.48648648648648651</v>
      </c>
      <c r="AO1642" s="178">
        <f>IF(E1642=1,VLOOKUP(Työfile_2024!D1642,'2015'!$F$12:$AC$1887,24,FALSE),"-")</f>
        <v>0</v>
      </c>
      <c r="AP1642" s="52">
        <f>VLOOKUP(D1642,Tarkasteltava_verkko_2024_harva!$E$2:$I$1804,5,FALSE)</f>
        <v>0</v>
      </c>
      <c r="AQ1642" s="52">
        <f>VLOOKUP(D1642,Tarkasteltava_verkko_2024_harva!$E$2:$I$1804,4,FALSE)</f>
        <v>0</v>
      </c>
      <c r="AR1642" s="148">
        <v>0</v>
      </c>
      <c r="AS1642" s="170" t="str">
        <f>IFERROR(VLOOKUP(C1642,'2015'!$C$12:$AG$1887,30,FALSE),"-")</f>
        <v/>
      </c>
      <c r="AT1642" s="148">
        <v>0</v>
      </c>
      <c r="AU1642" s="170">
        <f>IFERROR(VLOOKUP(C1642,'2015'!$C$12:$AG$1887,31,FALSE),"-")</f>
        <v>0</v>
      </c>
      <c r="AV1642" s="106"/>
      <c r="AW1642" s="63">
        <f>IFERROR(VLOOKUP(C1642,Merkittävyysluokitus!$A$2:$J$1705,10,FALSE),"-")</f>
        <v>4</v>
      </c>
      <c r="AX1642" s="175">
        <f>IFERROR(VLOOKUP(C1642,Merkittävyysluokitus!$A$2:$J$1705,6,FALSE),"-")</f>
        <v>1.877986301369863</v>
      </c>
      <c r="AY1642" s="175">
        <f>IFERROR(VLOOKUP(C1642,Merkittävyysluokitus!$A$2:$J$1705,7,FALSE),"-")</f>
        <v>0.14766666666666664</v>
      </c>
      <c r="AZ1642" s="175">
        <f>IFERROR(VLOOKUP(C1642,Merkittävyysluokitus!$A$2:$J$1705,8,FALSE),"-")</f>
        <v>1.2303196347031964</v>
      </c>
      <c r="BA1642" s="175">
        <f>IFERROR(VLOOKUP(C1642,Merkittävyysluokitus!$A$2:$J$1705,9,FALSE),"-")</f>
        <v>0.5</v>
      </c>
      <c r="BB1642" s="203"/>
      <c r="BC1642" s="203" t="str">
        <f t="shared" si="428"/>
        <v/>
      </c>
      <c r="BD1642" s="39" t="str">
        <f t="shared" si="422"/>
        <v>musta</v>
      </c>
      <c r="BE1642" s="68" t="str">
        <f t="shared" si="423"/>
        <v>musta</v>
      </c>
      <c r="BF1642" s="68" t="str">
        <f t="shared" si="424"/>
        <v>musta</v>
      </c>
      <c r="BG1642" s="69" t="str">
        <f t="shared" si="425"/>
        <v>musta</v>
      </c>
      <c r="BH1642" s="209" t="str">
        <f t="shared" si="426"/>
        <v>musta</v>
      </c>
      <c r="BI1642" s="39"/>
      <c r="BJ1642" s="39" t="str">
        <f>IF(F1642="ei löydy","uusi tie",IF(E1642=0,"tieosoite muuttunut",IF(E1642=1,VLOOKUP(D1642,'2015'!$F$12:$AL$1887,31,FALSE),"-")))</f>
        <v>musta</v>
      </c>
      <c r="BK1642" s="67" t="str">
        <f>IF(E1642=1,VLOOKUP(D1642,'2015'!$F$12:$AL$1887,32,FALSE),"-")</f>
        <v>musta</v>
      </c>
      <c r="BL1642" s="39" t="str">
        <f>IF(F1642="ei löydy","uusi tie",IF(E1642=0,"tieosoite muuttunut",IF(E1642=1,VLOOKUP(D1642,'2015'!$F$12:$AL$1887,33,FALSE),"-")))</f>
        <v>musta</v>
      </c>
      <c r="BM1642" s="39"/>
      <c r="BN1642" s="217" t="str">
        <f>VLOOKUP(D1642,'2015'!$F$12:$AL$1887,33,FALSE)</f>
        <v>musta</v>
      </c>
      <c r="BO1642" s="39"/>
      <c r="BP1642" s="115" t="s">
        <v>10</v>
      </c>
      <c r="BQ1642" s="30"/>
      <c r="BS1642" s="5"/>
      <c r="BU1642" s="37"/>
      <c r="BV1642" s="30" t="s">
        <v>10</v>
      </c>
      <c r="BX1642" t="str">
        <f>IF(E1642=1,VLOOKUP(D1642,'2015'!$F$12:$AX$1887,43,FALSE),"-")</f>
        <v>musta</v>
      </c>
      <c r="BY1642" t="str">
        <f>IF(E1642=1,VLOOKUP(D1642,'2015'!$F$12:$AX$1887,44,FALSE),"-")</f>
        <v>musta</v>
      </c>
      <c r="BZ1642" t="str">
        <f>IF(E1642=1,VLOOKUP(D1642,'2015'!$F$12:$AX$1887,45,FALSE),"-")</f>
        <v>musta</v>
      </c>
      <c r="CA1642" s="31">
        <f t="shared" si="436"/>
        <v>10</v>
      </c>
      <c r="CB1642" s="31">
        <f t="shared" si="437"/>
        <v>10</v>
      </c>
      <c r="CC1642" s="31">
        <f t="shared" si="438"/>
        <v>0</v>
      </c>
      <c r="CD1642" s="31">
        <f t="shared" si="439"/>
        <v>0</v>
      </c>
      <c r="CE1642" s="31">
        <f t="shared" si="440"/>
        <v>0</v>
      </c>
      <c r="CO1642" s="2" t="s">
        <v>35</v>
      </c>
      <c r="CP1642" s="2" t="s">
        <v>35</v>
      </c>
    </row>
    <row r="1643" spans="1:94" ht="15.75" thickBot="1" x14ac:dyDescent="0.3">
      <c r="A1643" s="50"/>
      <c r="B1643" s="50"/>
      <c r="C1643" s="50" t="str">
        <f t="shared" si="429"/>
        <v>13961_1_4668</v>
      </c>
      <c r="D1643" s="51" t="str">
        <f t="shared" si="430"/>
        <v>13961_1</v>
      </c>
      <c r="E1643" s="224">
        <f>IFERROR(VLOOKUP(C1643,'2015'!$C$12:$D$1887,2,FALSE),0)</f>
        <v>1</v>
      </c>
      <c r="F1643" s="51">
        <f>IFERROR(K1643-IFERROR(VLOOKUP(D1643,'2015'!$F$12:$I$1887,4,FALSE),"ei löydy"),"ei löydy")</f>
        <v>0</v>
      </c>
      <c r="G1643" s="224">
        <f>IFERROR(VLOOKUP(Työfile_2024!C1643,Liikennemalli!$D$6:$G$1921,4,FALSE),0)</f>
        <v>1</v>
      </c>
      <c r="H1643" s="225">
        <f>K1643-IFERROR(VLOOKUP(Työfile_2024!D1643,Liikennemalli!$C$6:$H$1921,6,FALSE),"ei löydy")</f>
        <v>0</v>
      </c>
      <c r="I1643" s="80">
        <v>13961</v>
      </c>
      <c r="J1643" s="52">
        <v>1</v>
      </c>
      <c r="K1643" s="52">
        <v>4668</v>
      </c>
      <c r="L1643" s="53"/>
      <c r="M1643" s="54"/>
      <c r="N1643" s="54"/>
      <c r="O1643" s="54"/>
      <c r="P1643" s="54"/>
      <c r="Q1643" s="55"/>
      <c r="R1643" s="55"/>
      <c r="S1643" s="55"/>
      <c r="T1643" s="55"/>
      <c r="U1643" s="52"/>
      <c r="V1643" s="56">
        <v>431</v>
      </c>
      <c r="W1643" s="56">
        <v>30</v>
      </c>
      <c r="X1643" s="56">
        <v>404</v>
      </c>
      <c r="Y1643" s="56">
        <f>VLOOKUP(D1643,Liikennemalli24!$D$2:$F$1804,2,FALSE)</f>
        <v>384</v>
      </c>
      <c r="Z1643" s="57">
        <f>VLOOKUP(D1643,Liikennemalli24!$D$2:$F$1804,3,FALSE)</f>
        <v>0.61</v>
      </c>
      <c r="AA1643" s="178">
        <f>IF(G1643=1,VLOOKUP(C1643,Liikennemalli!$D$6:$H$1921,2,FALSE),"-")</f>
        <v>197.22579320249901</v>
      </c>
      <c r="AB1643" s="197">
        <f>IF(G1643=1,VLOOKUP(C1643,Liikennemalli!$D$6:$H$1921,3,FALSE),"-")</f>
        <v>0.60920935241340002</v>
      </c>
      <c r="AC1643" s="134">
        <f>IF(E1643=1,VLOOKUP(Työfile_2024!D1643,'2015'!$F$12:$X$1887,18,FALSE),"-")</f>
        <v>559</v>
      </c>
      <c r="AD1643" s="127">
        <f>IF(E1643=1,VLOOKUP(Työfile_2024!D1643,'2015'!$F$12:$X$1887,19,FALSE),"-")</f>
        <v>0.91</v>
      </c>
      <c r="AI1643" s="127">
        <f>IF(E1643=1,VLOOKUP(Työfile_2024!D1643,'2015'!$F$12:$AB$1887,20,FALSE),"-")</f>
        <v>0</v>
      </c>
      <c r="AJ1643" s="127">
        <f>IF(E1643=1,VLOOKUP(Työfile_2024!D1643,'2015'!$F$12:$AB$1887,21,FALSE),"-")</f>
        <v>0</v>
      </c>
      <c r="AK1643" s="127">
        <f>IF(E1643=1,VLOOKUP(Työfile_2024!D1643,'2015'!$F$12:$AB$1887,22,FALSE),"-")</f>
        <v>0</v>
      </c>
      <c r="AL1643" s="127">
        <f>IF(E1643=1,VLOOKUP(Työfile_2024!D1643,'2015'!$F$12:$AB$1887,23,FALSE),"-")</f>
        <v>0</v>
      </c>
      <c r="AM1643" s="56">
        <f>VLOOKUP(Työfile_2024!D1643,Tmatkat_20km_tarkasteltava_verk!$C$2:$D$1804,2,FALSE)</f>
        <v>119</v>
      </c>
      <c r="AN1643" s="148">
        <f t="shared" si="427"/>
        <v>0.27610208816705334</v>
      </c>
      <c r="AO1643" s="178">
        <f>IF(E1643=1,VLOOKUP(Työfile_2024!D1643,'2015'!$F$12:$AC$1887,24,FALSE),"-")</f>
        <v>69</v>
      </c>
      <c r="AP1643" s="52">
        <f>VLOOKUP(D1643,Tarkasteltava_verkko_2024_harva!$E$2:$I$1804,5,FALSE)</f>
        <v>0</v>
      </c>
      <c r="AQ1643" s="52">
        <f>VLOOKUP(D1643,Tarkasteltava_verkko_2024_harva!$E$2:$I$1804,4,FALSE)</f>
        <v>0</v>
      </c>
      <c r="AR1643" s="148">
        <v>0</v>
      </c>
      <c r="AS1643" s="170" t="str">
        <f>IFERROR(VLOOKUP(C1643,'2015'!$C$12:$AG$1887,30,FALSE),"-")</f>
        <v/>
      </c>
      <c r="AT1643" s="148">
        <v>0</v>
      </c>
      <c r="AU1643" s="170">
        <f>IFERROR(VLOOKUP(C1643,'2015'!$C$12:$AG$1887,31,FALSE),"-")</f>
        <v>0</v>
      </c>
      <c r="AV1643" s="106"/>
      <c r="AW1643" s="63">
        <f>IFERROR(VLOOKUP(C1643,Merkittävyysluokitus!$A$2:$J$1705,10,FALSE),"-")</f>
        <v>3</v>
      </c>
      <c r="AX1643" s="175">
        <f>IFERROR(VLOOKUP(C1643,Merkittävyysluokitus!$A$2:$J$1705,6,FALSE),"-")</f>
        <v>5.5514855403348546</v>
      </c>
      <c r="AY1643" s="175">
        <f>IFERROR(VLOOKUP(C1643,Merkittävyysluokitus!$A$2:$J$1705,7,FALSE),"-")</f>
        <v>1.6296666666666666</v>
      </c>
      <c r="AZ1643" s="175">
        <f>IFERROR(VLOOKUP(C1643,Merkittävyysluokitus!$A$2:$J$1705,8,FALSE),"-")</f>
        <v>3.088485540334855</v>
      </c>
      <c r="BA1643" s="175">
        <f>IFERROR(VLOOKUP(C1643,Merkittävyysluokitus!$A$2:$J$1705,9,FALSE),"-")</f>
        <v>0.83333333333333326</v>
      </c>
      <c r="BB1643" s="203"/>
      <c r="BC1643" s="203" t="str">
        <f t="shared" si="428"/>
        <v/>
      </c>
      <c r="BD1643" s="39" t="str">
        <f t="shared" si="422"/>
        <v>musta</v>
      </c>
      <c r="BE1643" s="68" t="str">
        <f t="shared" si="423"/>
        <v>punainen</v>
      </c>
      <c r="BF1643" s="68" t="str">
        <f t="shared" si="424"/>
        <v>musta</v>
      </c>
      <c r="BG1643" s="68" t="str">
        <f t="shared" si="425"/>
        <v>musta</v>
      </c>
      <c r="BH1643" s="208" t="str">
        <f t="shared" si="426"/>
        <v>musta</v>
      </c>
      <c r="BI1643" s="39"/>
      <c r="BJ1643" s="39" t="str">
        <f>IF(F1643="ei löydy","uusi tie",IF(E1643=0,"tieosoite muuttunut",IF(E1643=1,VLOOKUP(D1643,'2015'!$F$12:$AL$1887,31,FALSE),"-")))</f>
        <v>musta</v>
      </c>
      <c r="BK1643" s="67" t="str">
        <f>IF(E1643=1,VLOOKUP(D1643,'2015'!$F$12:$AL$1887,32,FALSE),"-")</f>
        <v>musta</v>
      </c>
      <c r="BL1643" s="39" t="str">
        <f>IF(F1643="ei löydy","uusi tie",IF(E1643=0,"tieosoite muuttunut",IF(E1643=1,VLOOKUP(D1643,'2015'!$F$12:$AL$1887,33,FALSE),"-")))</f>
        <v>musta</v>
      </c>
      <c r="BM1643" s="39"/>
      <c r="BN1643" s="217" t="str">
        <f>VLOOKUP(D1643,'2015'!$F$12:$AL$1887,33,FALSE)</f>
        <v>musta</v>
      </c>
      <c r="BO1643" s="39"/>
      <c r="BP1643" s="115" t="s">
        <v>10</v>
      </c>
      <c r="BQ1643" s="30"/>
      <c r="BS1643" s="5"/>
      <c r="BU1643" s="37"/>
      <c r="BV1643" s="30" t="s">
        <v>10</v>
      </c>
      <c r="BX1643" t="str">
        <f>IF(E1643=1,VLOOKUP(D1643,'2015'!$F$12:$AX$1887,43,FALSE),"-")</f>
        <v>musta</v>
      </c>
      <c r="BY1643" t="str">
        <f>IF(E1643=1,VLOOKUP(D1643,'2015'!$F$12:$AX$1887,44,FALSE),"-")</f>
        <v>musta</v>
      </c>
      <c r="BZ1643" t="str">
        <f>IF(E1643=1,VLOOKUP(D1643,'2015'!$F$12:$AX$1887,45,FALSE),"-")</f>
        <v>musta</v>
      </c>
      <c r="CA1643" s="31">
        <f t="shared" si="436"/>
        <v>11</v>
      </c>
      <c r="CB1643" s="31">
        <f t="shared" si="437"/>
        <v>10</v>
      </c>
      <c r="CC1643" s="31">
        <f t="shared" si="438"/>
        <v>0</v>
      </c>
      <c r="CD1643" s="31">
        <f t="shared" si="439"/>
        <v>1</v>
      </c>
      <c r="CE1643" s="31">
        <f t="shared" si="440"/>
        <v>0</v>
      </c>
      <c r="CO1643" s="2" t="s">
        <v>35</v>
      </c>
      <c r="CP1643" s="2" t="s">
        <v>35</v>
      </c>
    </row>
    <row r="1644" spans="1:94" ht="15.75" thickBot="1" x14ac:dyDescent="0.3">
      <c r="A1644" s="50"/>
      <c r="B1644" s="50"/>
      <c r="C1644" s="50" t="str">
        <f t="shared" si="429"/>
        <v>13961_2_7559</v>
      </c>
      <c r="D1644" s="51" t="str">
        <f t="shared" si="430"/>
        <v>13961_2</v>
      </c>
      <c r="E1644" s="224">
        <f>IFERROR(VLOOKUP(C1644,'2015'!$C$12:$D$1887,2,FALSE),0)</f>
        <v>1</v>
      </c>
      <c r="F1644" s="51">
        <f>IFERROR(K1644-IFERROR(VLOOKUP(D1644,'2015'!$F$12:$I$1887,4,FALSE),"ei löydy"),"ei löydy")</f>
        <v>0</v>
      </c>
      <c r="G1644" s="224">
        <f>IFERROR(VLOOKUP(Työfile_2024!C1644,Liikennemalli!$D$6:$G$1921,4,FALSE),0)</f>
        <v>1</v>
      </c>
      <c r="H1644" s="225">
        <f>K1644-IFERROR(VLOOKUP(Työfile_2024!D1644,Liikennemalli!$C$6:$H$1921,6,FALSE),"ei löydy")</f>
        <v>0</v>
      </c>
      <c r="I1644" s="80">
        <v>13961</v>
      </c>
      <c r="J1644" s="52">
        <v>2</v>
      </c>
      <c r="K1644" s="52">
        <v>7559</v>
      </c>
      <c r="L1644" s="53"/>
      <c r="M1644" s="54"/>
      <c r="N1644" s="54"/>
      <c r="O1644" s="54"/>
      <c r="P1644" s="54"/>
      <c r="Q1644" s="55"/>
      <c r="R1644" s="55"/>
      <c r="S1644" s="55"/>
      <c r="T1644" s="55"/>
      <c r="U1644" s="52"/>
      <c r="V1644" s="56">
        <v>177.34819420558276</v>
      </c>
      <c r="W1644" s="56">
        <v>13.976848789522423</v>
      </c>
      <c r="X1644" s="56">
        <v>158.03029501256779</v>
      </c>
      <c r="Y1644" s="56">
        <f>VLOOKUP(D1644,Liikennemalli24!$D$2:$F$1804,2,FALSE)</f>
        <v>133</v>
      </c>
      <c r="Z1644" s="57">
        <f>VLOOKUP(D1644,Liikennemalli24!$D$2:$F$1804,3,FALSE)</f>
        <v>0.55600000000000005</v>
      </c>
      <c r="AA1644" s="178">
        <f>IF(G1644=1,VLOOKUP(C1644,Liikennemalli!$D$6:$H$1921,2,FALSE),"-")</f>
        <v>116.177643189612</v>
      </c>
      <c r="AB1644" s="197">
        <f>IF(G1644=1,VLOOKUP(C1644,Liikennemalli!$D$6:$H$1921,3,FALSE),"-")</f>
        <v>0.59725019197519402</v>
      </c>
      <c r="AC1644" s="134">
        <f>IF(E1644=1,VLOOKUP(Työfile_2024!D1644,'2015'!$F$12:$X$1887,18,FALSE),"-")</f>
        <v>304</v>
      </c>
      <c r="AD1644" s="127">
        <f>IF(E1644=1,VLOOKUP(Työfile_2024!D1644,'2015'!$F$12:$X$1887,19,FALSE),"-")</f>
        <v>0.88</v>
      </c>
      <c r="AI1644" s="127">
        <f>IF(E1644=1,VLOOKUP(Työfile_2024!D1644,'2015'!$F$12:$AB$1887,20,FALSE),"-")</f>
        <v>0</v>
      </c>
      <c r="AJ1644" s="127">
        <f>IF(E1644=1,VLOOKUP(Työfile_2024!D1644,'2015'!$F$12:$AB$1887,21,FALSE),"-")</f>
        <v>0</v>
      </c>
      <c r="AK1644" s="127">
        <f>IF(E1644=1,VLOOKUP(Työfile_2024!D1644,'2015'!$F$12:$AB$1887,22,FALSE),"-")</f>
        <v>0</v>
      </c>
      <c r="AL1644" s="127">
        <f>IF(E1644=1,VLOOKUP(Työfile_2024!D1644,'2015'!$F$12:$AB$1887,23,FALSE),"-")</f>
        <v>0</v>
      </c>
      <c r="AM1644" s="56">
        <f>VLOOKUP(Työfile_2024!D1644,Tmatkat_20km_tarkasteltava_verk!$C$2:$D$1804,2,FALSE)</f>
        <v>79</v>
      </c>
      <c r="AN1644" s="148">
        <f t="shared" si="427"/>
        <v>0.44545139212651286</v>
      </c>
      <c r="AO1644" s="178">
        <f>IF(E1644=1,VLOOKUP(Työfile_2024!D1644,'2015'!$F$12:$AC$1887,24,FALSE),"-")</f>
        <v>39</v>
      </c>
      <c r="AP1644" s="52">
        <f>VLOOKUP(D1644,Tarkasteltava_verkko_2024_harva!$E$2:$I$1804,5,FALSE)</f>
        <v>0</v>
      </c>
      <c r="AQ1644" s="52">
        <f>VLOOKUP(D1644,Tarkasteltava_verkko_2024_harva!$E$2:$I$1804,4,FALSE)</f>
        <v>0</v>
      </c>
      <c r="AR1644" s="148">
        <v>0</v>
      </c>
      <c r="AS1644" s="170" t="str">
        <f>IFERROR(VLOOKUP(C1644,'2015'!$C$12:$AG$1887,30,FALSE),"-")</f>
        <v/>
      </c>
      <c r="AT1644" s="148">
        <v>0</v>
      </c>
      <c r="AU1644" s="170">
        <f>IFERROR(VLOOKUP(C1644,'2015'!$C$12:$AG$1887,31,FALSE),"-")</f>
        <v>0</v>
      </c>
      <c r="AV1644" s="106"/>
      <c r="AW1644" s="63">
        <f>IFERROR(VLOOKUP(C1644,Merkittävyysluokitus!$A$2:$J$1705,10,FALSE),"-")</f>
        <v>3</v>
      </c>
      <c r="AX1644" s="175">
        <f>IFERROR(VLOOKUP(C1644,Merkittävyysluokitus!$A$2:$J$1705,6,FALSE),"-")</f>
        <v>3.5373775835069541</v>
      </c>
      <c r="AY1644" s="175">
        <f>IFERROR(VLOOKUP(C1644,Merkittävyysluokitus!$A$2:$J$1705,7,FALSE),"-")</f>
        <v>0.81204458261674817</v>
      </c>
      <c r="AZ1644" s="175">
        <f>IFERROR(VLOOKUP(C1644,Merkittävyysluokitus!$A$2:$J$1705,8,FALSE),"-")</f>
        <v>2.2253330008902061</v>
      </c>
      <c r="BA1644" s="175">
        <f>IFERROR(VLOOKUP(C1644,Merkittävyysluokitus!$A$2:$J$1705,9,FALSE),"-")</f>
        <v>0.5</v>
      </c>
      <c r="BB1644" s="203"/>
      <c r="BC1644" s="203" t="str">
        <f t="shared" si="428"/>
        <v/>
      </c>
      <c r="BD1644" s="39" t="str">
        <f t="shared" si="422"/>
        <v>musta</v>
      </c>
      <c r="BE1644" s="68" t="str">
        <f t="shared" si="423"/>
        <v>musta</v>
      </c>
      <c r="BF1644" s="68" t="str">
        <f t="shared" si="424"/>
        <v>musta</v>
      </c>
      <c r="BG1644" s="68" t="str">
        <f t="shared" si="425"/>
        <v>musta</v>
      </c>
      <c r="BH1644" s="208" t="str">
        <f t="shared" si="426"/>
        <v>musta</v>
      </c>
      <c r="BI1644" s="39"/>
      <c r="BJ1644" s="39" t="str">
        <f>IF(F1644="ei löydy","uusi tie",IF(E1644=0,"tieosoite muuttunut",IF(E1644=1,VLOOKUP(D1644,'2015'!$F$12:$AL$1887,31,FALSE),"-")))</f>
        <v>musta</v>
      </c>
      <c r="BK1644" s="67" t="str">
        <f>IF(E1644=1,VLOOKUP(D1644,'2015'!$F$12:$AL$1887,32,FALSE),"-")</f>
        <v>musta</v>
      </c>
      <c r="BL1644" s="39" t="str">
        <f>IF(F1644="ei löydy","uusi tie",IF(E1644=0,"tieosoite muuttunut",IF(E1644=1,VLOOKUP(D1644,'2015'!$F$12:$AL$1887,33,FALSE),"-")))</f>
        <v>musta</v>
      </c>
      <c r="BM1644" s="39"/>
      <c r="BN1644" s="217" t="str">
        <f>VLOOKUP(D1644,'2015'!$F$12:$AL$1887,33,FALSE)</f>
        <v>musta</v>
      </c>
      <c r="BO1644" s="39"/>
      <c r="BP1644" s="115" t="s">
        <v>10</v>
      </c>
      <c r="BQ1644" s="30"/>
      <c r="BS1644" s="5"/>
      <c r="BU1644" s="37"/>
      <c r="BV1644" s="30" t="s">
        <v>10</v>
      </c>
      <c r="BX1644" t="str">
        <f>IF(E1644=1,VLOOKUP(D1644,'2015'!$F$12:$AX$1887,43,FALSE),"-")</f>
        <v>musta</v>
      </c>
      <c r="BY1644" t="str">
        <f>IF(E1644=1,VLOOKUP(D1644,'2015'!$F$12:$AX$1887,44,FALSE),"-")</f>
        <v>musta</v>
      </c>
      <c r="BZ1644" t="str">
        <f>IF(E1644=1,VLOOKUP(D1644,'2015'!$F$12:$AX$1887,45,FALSE),"-")</f>
        <v>musta</v>
      </c>
      <c r="CA1644" s="31">
        <f t="shared" si="436"/>
        <v>10</v>
      </c>
      <c r="CB1644" s="31">
        <f t="shared" si="437"/>
        <v>10</v>
      </c>
      <c r="CC1644" s="31">
        <f t="shared" si="438"/>
        <v>0</v>
      </c>
      <c r="CD1644" s="31">
        <f t="shared" si="439"/>
        <v>0</v>
      </c>
      <c r="CE1644" s="31">
        <f t="shared" si="440"/>
        <v>0</v>
      </c>
      <c r="CO1644" s="2" t="s">
        <v>35</v>
      </c>
      <c r="CP1644" s="2" t="s">
        <v>35</v>
      </c>
    </row>
    <row r="1645" spans="1:94" ht="15.75" thickBot="1" x14ac:dyDescent="0.3">
      <c r="A1645" s="50"/>
      <c r="B1645" s="50"/>
      <c r="C1645" s="50" t="str">
        <f t="shared" si="429"/>
        <v>13961_3_1556</v>
      </c>
      <c r="D1645" s="51" t="str">
        <f t="shared" si="430"/>
        <v>13961_3</v>
      </c>
      <c r="E1645" s="224">
        <f>IFERROR(VLOOKUP(C1645,'2015'!$C$12:$D$1887,2,FALSE),0)</f>
        <v>1</v>
      </c>
      <c r="F1645" s="51">
        <f>IFERROR(K1645-IFERROR(VLOOKUP(D1645,'2015'!$F$12:$I$1887,4,FALSE),"ei löydy"),"ei löydy")</f>
        <v>0</v>
      </c>
      <c r="G1645" s="224">
        <f>IFERROR(VLOOKUP(Työfile_2024!C1645,Liikennemalli!$D$6:$G$1921,4,FALSE),0)</f>
        <v>1</v>
      </c>
      <c r="H1645" s="225">
        <f>K1645-IFERROR(VLOOKUP(Työfile_2024!D1645,Liikennemalli!$C$6:$H$1921,6,FALSE),"ei löydy")</f>
        <v>0</v>
      </c>
      <c r="I1645" s="80">
        <v>13961</v>
      </c>
      <c r="J1645" s="52">
        <v>3</v>
      </c>
      <c r="K1645" s="52">
        <v>1556</v>
      </c>
      <c r="L1645" s="53"/>
      <c r="M1645" s="54"/>
      <c r="N1645" s="54"/>
      <c r="O1645" s="54"/>
      <c r="P1645" s="54"/>
      <c r="Q1645" s="55"/>
      <c r="R1645" s="55"/>
      <c r="S1645" s="55"/>
      <c r="T1645" s="55"/>
      <c r="U1645" s="52"/>
      <c r="V1645" s="56">
        <v>27</v>
      </c>
      <c r="W1645" s="56">
        <v>1</v>
      </c>
      <c r="X1645" s="56">
        <v>22</v>
      </c>
      <c r="Y1645" s="56">
        <f>VLOOKUP(D1645,Liikennemalli24!$D$2:$F$1804,2,FALSE)</f>
        <v>6</v>
      </c>
      <c r="Z1645" s="57">
        <f>VLOOKUP(D1645,Liikennemalli24!$D$2:$F$1804,3,FALSE)</f>
        <v>1</v>
      </c>
      <c r="AA1645" s="178">
        <f>IF(G1645=1,VLOOKUP(C1645,Liikennemalli!$D$6:$H$1921,2,FALSE),"-")</f>
        <v>4</v>
      </c>
      <c r="AB1645" s="197">
        <f>IF(G1645=1,VLOOKUP(C1645,Liikennemalli!$D$6:$H$1921,3,FALSE),"-")</f>
        <v>1</v>
      </c>
      <c r="AC1645" s="134">
        <f>IF(E1645=1,VLOOKUP(Työfile_2024!D1645,'2015'!$F$12:$X$1887,18,FALSE),"-")</f>
        <v>74</v>
      </c>
      <c r="AD1645" s="127">
        <f>IF(E1645=1,VLOOKUP(Työfile_2024!D1645,'2015'!$F$12:$X$1887,19,FALSE),"-")</f>
        <v>0.56000000000000005</v>
      </c>
      <c r="AI1645" s="127">
        <f>IF(E1645=1,VLOOKUP(Työfile_2024!D1645,'2015'!$F$12:$AB$1887,20,FALSE),"-")</f>
        <v>0</v>
      </c>
      <c r="AJ1645" s="127">
        <f>IF(E1645=1,VLOOKUP(Työfile_2024!D1645,'2015'!$F$12:$AB$1887,21,FALSE),"-")</f>
        <v>0</v>
      </c>
      <c r="AK1645" s="127">
        <f>IF(E1645=1,VLOOKUP(Työfile_2024!D1645,'2015'!$F$12:$AB$1887,22,FALSE),"-")</f>
        <v>0</v>
      </c>
      <c r="AL1645" s="127">
        <f>IF(E1645=1,VLOOKUP(Työfile_2024!D1645,'2015'!$F$12:$AB$1887,23,FALSE),"-")</f>
        <v>0</v>
      </c>
      <c r="AM1645" s="56">
        <f>VLOOKUP(Työfile_2024!D1645,Tmatkat_20km_tarkasteltava_verk!$C$2:$D$1804,2,FALSE)</f>
        <v>0</v>
      </c>
      <c r="AN1645" s="148">
        <f t="shared" si="427"/>
        <v>0</v>
      </c>
      <c r="AO1645" s="178">
        <f>IF(E1645=1,VLOOKUP(Työfile_2024!D1645,'2015'!$F$12:$AC$1887,24,FALSE),"-")</f>
        <v>4</v>
      </c>
      <c r="AP1645" s="52">
        <f>VLOOKUP(D1645,Tarkasteltava_verkko_2024_harva!$E$2:$I$1804,5,FALSE)</f>
        <v>0</v>
      </c>
      <c r="AQ1645" s="52">
        <f>VLOOKUP(D1645,Tarkasteltava_verkko_2024_harva!$E$2:$I$1804,4,FALSE)</f>
        <v>0</v>
      </c>
      <c r="AR1645" s="148">
        <v>0</v>
      </c>
      <c r="AS1645" s="170" t="str">
        <f>IFERROR(VLOOKUP(C1645,'2015'!$C$12:$AG$1887,30,FALSE),"-")</f>
        <v/>
      </c>
      <c r="AT1645" s="148">
        <v>0</v>
      </c>
      <c r="AU1645" s="170">
        <f>IFERROR(VLOOKUP(C1645,'2015'!$C$12:$AG$1887,31,FALSE),"-")</f>
        <v>0</v>
      </c>
      <c r="AV1645" s="106"/>
      <c r="AW1645" s="63">
        <f>IFERROR(VLOOKUP(C1645,Merkittävyysluokitus!$A$2:$J$1705,10,FALSE),"-")</f>
        <v>4</v>
      </c>
      <c r="AX1645" s="175">
        <f>IFERROR(VLOOKUP(C1645,Merkittävyysluokitus!$A$2:$J$1705,6,FALSE),"-")</f>
        <v>0.47077168949771686</v>
      </c>
      <c r="AY1645" s="175">
        <f>IFERROR(VLOOKUP(C1645,Merkittävyysluokitus!$A$2:$J$1705,7,FALSE),"-")</f>
        <v>8.0999999999999989E-2</v>
      </c>
      <c r="AZ1645" s="175">
        <f>IFERROR(VLOOKUP(C1645,Merkittävyysluokitus!$A$2:$J$1705,8,FALSE),"-")</f>
        <v>5.6438356164383564E-2</v>
      </c>
      <c r="BA1645" s="175">
        <f>IFERROR(VLOOKUP(C1645,Merkittävyysluokitus!$A$2:$J$1705,9,FALSE),"-")</f>
        <v>0.33333333333333331</v>
      </c>
      <c r="BB1645" s="203"/>
      <c r="BC1645" s="203" t="str">
        <f t="shared" si="428"/>
        <v/>
      </c>
      <c r="BD1645" s="39" t="str">
        <f t="shared" si="422"/>
        <v>musta</v>
      </c>
      <c r="BE1645" s="68" t="str">
        <f t="shared" si="423"/>
        <v>musta</v>
      </c>
      <c r="BF1645" s="68" t="str">
        <f t="shared" si="424"/>
        <v>musta</v>
      </c>
      <c r="BG1645" s="68" t="str">
        <f t="shared" si="425"/>
        <v>musta</v>
      </c>
      <c r="BH1645" s="208" t="str">
        <f t="shared" si="426"/>
        <v>musta</v>
      </c>
      <c r="BI1645" s="39"/>
      <c r="BJ1645" s="39" t="str">
        <f>IF(F1645="ei löydy","uusi tie",IF(E1645=0,"tieosoite muuttunut",IF(E1645=1,VLOOKUP(D1645,'2015'!$F$12:$AL$1887,31,FALSE),"-")))</f>
        <v>musta</v>
      </c>
      <c r="BK1645" s="67" t="str">
        <f>IF(E1645=1,VLOOKUP(D1645,'2015'!$F$12:$AL$1887,32,FALSE),"-")</f>
        <v>musta</v>
      </c>
      <c r="BL1645" s="39" t="str">
        <f>IF(F1645="ei löydy","uusi tie",IF(E1645=0,"tieosoite muuttunut",IF(E1645=1,VLOOKUP(D1645,'2015'!$F$12:$AL$1887,33,FALSE),"-")))</f>
        <v>musta</v>
      </c>
      <c r="BM1645" s="39"/>
      <c r="BN1645" s="217" t="str">
        <f>VLOOKUP(D1645,'2015'!$F$12:$AL$1887,33,FALSE)</f>
        <v>musta</v>
      </c>
      <c r="BO1645" s="39"/>
      <c r="BP1645" s="115" t="s">
        <v>10</v>
      </c>
      <c r="BQ1645" s="30"/>
      <c r="BS1645" s="5"/>
      <c r="BU1645" s="37"/>
      <c r="BV1645" s="30" t="s">
        <v>10</v>
      </c>
      <c r="BX1645" t="str">
        <f>IF(E1645=1,VLOOKUP(D1645,'2015'!$F$12:$AX$1887,43,FALSE),"-")</f>
        <v>musta</v>
      </c>
      <c r="BY1645" t="str">
        <f>IF(E1645=1,VLOOKUP(D1645,'2015'!$F$12:$AX$1887,44,FALSE),"-")</f>
        <v>musta</v>
      </c>
      <c r="BZ1645" t="str">
        <f>IF(E1645=1,VLOOKUP(D1645,'2015'!$F$12:$AX$1887,45,FALSE),"-")</f>
        <v>musta</v>
      </c>
      <c r="CA1645" s="31">
        <f t="shared" si="436"/>
        <v>1</v>
      </c>
      <c r="CB1645" s="31">
        <f t="shared" si="437"/>
        <v>1</v>
      </c>
      <c r="CC1645" s="31">
        <f t="shared" si="438"/>
        <v>0</v>
      </c>
      <c r="CD1645" s="31">
        <f t="shared" si="439"/>
        <v>0</v>
      </c>
      <c r="CE1645" s="31">
        <f t="shared" si="440"/>
        <v>0</v>
      </c>
      <c r="CO1645" s="2" t="s">
        <v>35</v>
      </c>
      <c r="CP1645" s="2" t="s">
        <v>35</v>
      </c>
    </row>
    <row r="1646" spans="1:94" ht="15.75" thickBot="1" x14ac:dyDescent="0.3">
      <c r="A1646" s="50"/>
      <c r="B1646" s="50"/>
      <c r="C1646" s="50" t="str">
        <f t="shared" si="429"/>
        <v>13963_2_3561</v>
      </c>
      <c r="D1646" s="51" t="str">
        <f t="shared" si="430"/>
        <v>13963_2</v>
      </c>
      <c r="E1646" s="224">
        <f>IFERROR(VLOOKUP(C1646,'2015'!$C$12:$D$1887,2,FALSE),0)</f>
        <v>1</v>
      </c>
      <c r="F1646" s="51">
        <f>IFERROR(K1646-IFERROR(VLOOKUP(D1646,'2015'!$F$12:$I$1887,4,FALSE),"ei löydy"),"ei löydy")</f>
        <v>0</v>
      </c>
      <c r="G1646" s="224">
        <f>IFERROR(VLOOKUP(Työfile_2024!C1646,Liikennemalli!$D$6:$G$1921,4,FALSE),0)</f>
        <v>1</v>
      </c>
      <c r="H1646" s="225">
        <f>K1646-IFERROR(VLOOKUP(Työfile_2024!D1646,Liikennemalli!$C$6:$H$1921,6,FALSE),"ei löydy")</f>
        <v>0</v>
      </c>
      <c r="I1646" s="80">
        <v>13963</v>
      </c>
      <c r="J1646" s="52">
        <v>2</v>
      </c>
      <c r="K1646" s="52">
        <v>3561</v>
      </c>
      <c r="L1646" s="53"/>
      <c r="M1646" s="54"/>
      <c r="N1646" s="54"/>
      <c r="O1646" s="54"/>
      <c r="P1646" s="54"/>
      <c r="Q1646" s="55"/>
      <c r="R1646" s="55"/>
      <c r="S1646" s="55"/>
      <c r="T1646" s="55"/>
      <c r="U1646" s="52"/>
      <c r="V1646" s="56">
        <v>48</v>
      </c>
      <c r="W1646" s="56">
        <v>3</v>
      </c>
      <c r="X1646" s="56">
        <v>43</v>
      </c>
      <c r="Y1646" s="56">
        <f>VLOOKUP(D1646,Liikennemalli24!$D$2:$F$1804,2,FALSE)</f>
        <v>48</v>
      </c>
      <c r="Z1646" s="57">
        <f>VLOOKUP(D1646,Liikennemalli24!$D$2:$F$1804,3,FALSE)</f>
        <v>0.67700000000000005</v>
      </c>
      <c r="AA1646" s="178">
        <f>IF(G1646=1,VLOOKUP(C1646,Liikennemalli!$D$6:$H$1921,2,FALSE),"-")</f>
        <v>19.277350611820999</v>
      </c>
      <c r="AB1646" s="197">
        <f>IF(G1646=1,VLOOKUP(C1646,Liikennemalli!$D$6:$H$1921,3,FALSE),"-")</f>
        <v>0.678862578918907</v>
      </c>
      <c r="AC1646" s="134">
        <f>IF(E1646=1,VLOOKUP(Työfile_2024!D1646,'2015'!$F$12:$X$1887,18,FALSE),"-")</f>
        <v>265</v>
      </c>
      <c r="AD1646" s="127">
        <f>IF(E1646=1,VLOOKUP(Työfile_2024!D1646,'2015'!$F$12:$X$1887,19,FALSE),"-")</f>
        <v>0.83</v>
      </c>
      <c r="AI1646" s="127">
        <f>IF(E1646=1,VLOOKUP(Työfile_2024!D1646,'2015'!$F$12:$AB$1887,20,FALSE),"-")</f>
        <v>0</v>
      </c>
      <c r="AJ1646" s="127">
        <f>IF(E1646=1,VLOOKUP(Työfile_2024!D1646,'2015'!$F$12:$AB$1887,21,FALSE),"-")</f>
        <v>0</v>
      </c>
      <c r="AK1646" s="127">
        <f>IF(E1646=1,VLOOKUP(Työfile_2024!D1646,'2015'!$F$12:$AB$1887,22,FALSE),"-")</f>
        <v>0</v>
      </c>
      <c r="AL1646" s="127">
        <f>IF(E1646=1,VLOOKUP(Työfile_2024!D1646,'2015'!$F$12:$AB$1887,23,FALSE),"-")</f>
        <v>0</v>
      </c>
      <c r="AM1646" s="56">
        <f>VLOOKUP(Työfile_2024!D1646,Tmatkat_20km_tarkasteltava_verk!$C$2:$D$1804,2,FALSE)</f>
        <v>45</v>
      </c>
      <c r="AN1646" s="148">
        <f t="shared" si="427"/>
        <v>0.9375</v>
      </c>
      <c r="AO1646" s="178">
        <f>IF(E1646=1,VLOOKUP(Työfile_2024!D1646,'2015'!$F$12:$AC$1887,24,FALSE),"-")</f>
        <v>27</v>
      </c>
      <c r="AP1646" s="52">
        <f>VLOOKUP(D1646,Tarkasteltava_verkko_2024_harva!$E$2:$I$1804,5,FALSE)</f>
        <v>0</v>
      </c>
      <c r="AQ1646" s="52">
        <f>VLOOKUP(D1646,Tarkasteltava_verkko_2024_harva!$E$2:$I$1804,4,FALSE)</f>
        <v>0</v>
      </c>
      <c r="AR1646" s="148">
        <v>0</v>
      </c>
      <c r="AS1646" s="170" t="str">
        <f>IFERROR(VLOOKUP(C1646,'2015'!$C$12:$AG$1887,30,FALSE),"-")</f>
        <v/>
      </c>
      <c r="AT1646" s="148">
        <v>0</v>
      </c>
      <c r="AU1646" s="170">
        <f>IFERROR(VLOOKUP(C1646,'2015'!$C$12:$AG$1887,31,FALSE),"-")</f>
        <v>0</v>
      </c>
      <c r="AV1646" s="106"/>
      <c r="AW1646" s="63">
        <f>IFERROR(VLOOKUP(C1646,Merkittävyysluokitus!$A$2:$J$1705,10,FALSE),"-")</f>
        <v>4</v>
      </c>
      <c r="AX1646" s="175">
        <f>IFERROR(VLOOKUP(C1646,Merkittävyysluokitus!$A$2:$J$1705,6,FALSE),"-")</f>
        <v>2.4454459665144594</v>
      </c>
      <c r="AY1646" s="175">
        <f>IFERROR(VLOOKUP(C1646,Merkittävyysluokitus!$A$2:$J$1705,7,FALSE),"-")</f>
        <v>0.22066666666666662</v>
      </c>
      <c r="AZ1646" s="175">
        <f>IFERROR(VLOOKUP(C1646,Merkittävyysluokitus!$A$2:$J$1705,8,FALSE),"-")</f>
        <v>1.3914459665144596</v>
      </c>
      <c r="BA1646" s="175">
        <f>IFERROR(VLOOKUP(C1646,Merkittävyysluokitus!$A$2:$J$1705,9,FALSE),"-")</f>
        <v>0.83333333333333326</v>
      </c>
      <c r="BB1646" s="203"/>
      <c r="BC1646" s="203" t="str">
        <f t="shared" si="428"/>
        <v/>
      </c>
      <c r="BD1646" s="39" t="str">
        <f t="shared" si="422"/>
        <v>musta</v>
      </c>
      <c r="BE1646" s="68" t="str">
        <f t="shared" si="423"/>
        <v>musta</v>
      </c>
      <c r="BF1646" s="68" t="str">
        <f t="shared" si="424"/>
        <v>musta</v>
      </c>
      <c r="BG1646" s="68" t="str">
        <f t="shared" si="425"/>
        <v>musta</v>
      </c>
      <c r="BH1646" s="208" t="str">
        <f t="shared" si="426"/>
        <v>musta</v>
      </c>
      <c r="BI1646" s="39"/>
      <c r="BJ1646" s="39" t="str">
        <f>IF(F1646="ei löydy","uusi tie",IF(E1646=0,"tieosoite muuttunut",IF(E1646=1,VLOOKUP(D1646,'2015'!$F$12:$AL$1887,31,FALSE),"-")))</f>
        <v>musta</v>
      </c>
      <c r="BK1646" s="67" t="str">
        <f>IF(E1646=1,VLOOKUP(D1646,'2015'!$F$12:$AL$1887,32,FALSE),"-")</f>
        <v>musta</v>
      </c>
      <c r="BL1646" s="39" t="str">
        <f>IF(F1646="ei löydy","uusi tie",IF(E1646=0,"tieosoite muuttunut",IF(E1646=1,VLOOKUP(D1646,'2015'!$F$12:$AL$1887,33,FALSE),"-")))</f>
        <v>musta</v>
      </c>
      <c r="BM1646" s="39"/>
      <c r="BN1646" s="217" t="str">
        <f>VLOOKUP(D1646,'2015'!$F$12:$AL$1887,33,FALSE)</f>
        <v>musta</v>
      </c>
      <c r="BO1646" s="39"/>
      <c r="BP1646" s="115" t="s">
        <v>10</v>
      </c>
      <c r="BQ1646" s="30"/>
      <c r="BS1646" s="5"/>
      <c r="BU1646" s="37"/>
      <c r="BV1646" s="30" t="s">
        <v>10</v>
      </c>
      <c r="BX1646" t="str">
        <f>IF(E1646=1,VLOOKUP(D1646,'2015'!$F$12:$AX$1887,43,FALSE),"-")</f>
        <v>musta</v>
      </c>
      <c r="BY1646" t="str">
        <f>IF(E1646=1,VLOOKUP(D1646,'2015'!$F$12:$AX$1887,44,FALSE),"-")</f>
        <v>musta</v>
      </c>
      <c r="BZ1646" t="str">
        <f>IF(E1646=1,VLOOKUP(D1646,'2015'!$F$12:$AX$1887,45,FALSE),"-")</f>
        <v>musta</v>
      </c>
      <c r="CA1646" s="31">
        <f t="shared" si="436"/>
        <v>10</v>
      </c>
      <c r="CB1646" s="31">
        <f t="shared" si="437"/>
        <v>10</v>
      </c>
      <c r="CC1646" s="31">
        <f t="shared" si="438"/>
        <v>0</v>
      </c>
      <c r="CD1646" s="31">
        <f t="shared" si="439"/>
        <v>0</v>
      </c>
      <c r="CE1646" s="31">
        <f t="shared" si="440"/>
        <v>0</v>
      </c>
      <c r="CO1646" s="2" t="s">
        <v>35</v>
      </c>
      <c r="CP1646" s="2" t="s">
        <v>35</v>
      </c>
    </row>
    <row r="1647" spans="1:94" ht="15.75" thickBot="1" x14ac:dyDescent="0.3">
      <c r="A1647" s="50"/>
      <c r="B1647" s="50"/>
      <c r="C1647" s="50" t="str">
        <f t="shared" si="429"/>
        <v>13967_2_3629</v>
      </c>
      <c r="D1647" s="51" t="str">
        <f t="shared" si="430"/>
        <v>13967_2</v>
      </c>
      <c r="E1647" s="224">
        <f>IFERROR(VLOOKUP(C1647,'2015'!$C$12:$D$1887,2,FALSE),0)</f>
        <v>1</v>
      </c>
      <c r="F1647" s="51">
        <f>IFERROR(K1647-IFERROR(VLOOKUP(D1647,'2015'!$F$12:$I$1887,4,FALSE),"ei löydy"),"ei löydy")</f>
        <v>0</v>
      </c>
      <c r="G1647" s="224">
        <f>IFERROR(VLOOKUP(Työfile_2024!C1647,Liikennemalli!$D$6:$G$1921,4,FALSE),0)</f>
        <v>1</v>
      </c>
      <c r="H1647" s="225">
        <f>K1647-IFERROR(VLOOKUP(Työfile_2024!D1647,Liikennemalli!$C$6:$H$1921,6,FALSE),"ei löydy")</f>
        <v>0</v>
      </c>
      <c r="I1647" s="80">
        <v>13967</v>
      </c>
      <c r="J1647" s="52">
        <v>2</v>
      </c>
      <c r="K1647" s="52">
        <v>3629</v>
      </c>
      <c r="L1647" s="53"/>
      <c r="M1647" s="54"/>
      <c r="N1647" s="54"/>
      <c r="O1647" s="54"/>
      <c r="P1647" s="54"/>
      <c r="Q1647" s="55"/>
      <c r="R1647" s="55"/>
      <c r="S1647" s="55"/>
      <c r="T1647" s="55"/>
      <c r="U1647" s="52"/>
      <c r="V1647" s="56">
        <v>50</v>
      </c>
      <c r="W1647" s="56">
        <v>4</v>
      </c>
      <c r="X1647" s="56">
        <v>40</v>
      </c>
      <c r="Y1647" s="56">
        <f>VLOOKUP(D1647,Liikennemalli24!$D$2:$F$1804,2,FALSE)</f>
        <v>4</v>
      </c>
      <c r="Z1647" s="148">
        <f>VLOOKUP(D1647,Liikennemalli24!$D$2:$F$1804,3,FALSE)</f>
        <v>1</v>
      </c>
      <c r="AA1647" s="178">
        <f>IF(G1647=1,VLOOKUP(C1647,Liikennemalli!$D$6:$H$1921,2,FALSE),"-")</f>
        <v>2</v>
      </c>
      <c r="AB1647" s="198">
        <f>IF(G1647=1,VLOOKUP(C1647,Liikennemalli!$D$6:$H$1921,3,FALSE),"-")</f>
        <v>1</v>
      </c>
      <c r="AC1647" s="51">
        <f>IF(E1647=1,VLOOKUP(Työfile_2024!D1647,'2015'!$F$12:$X$1887,18,FALSE),"-")</f>
        <v>256</v>
      </c>
      <c r="AD1647" s="51">
        <f>IF(E1647=1,VLOOKUP(Työfile_2024!D1647,'2015'!$F$12:$X$1887,19,FALSE),"-")</f>
        <v>0.96</v>
      </c>
      <c r="AI1647" s="128">
        <f>IF(E1647=1,VLOOKUP(Työfile_2024!D1647,'2015'!$F$12:$AB$1887,20,FALSE),"-")</f>
        <v>0</v>
      </c>
      <c r="AJ1647" s="128">
        <f>IF(E1647=1,VLOOKUP(Työfile_2024!D1647,'2015'!$F$12:$AB$1887,21,FALSE),"-")</f>
        <v>0</v>
      </c>
      <c r="AK1647" s="128">
        <f>IF(E1647=1,VLOOKUP(Työfile_2024!D1647,'2015'!$F$12:$AB$1887,22,FALSE),"-")</f>
        <v>0</v>
      </c>
      <c r="AL1647" s="128">
        <f>IF(E1647=1,VLOOKUP(Työfile_2024!D1647,'2015'!$F$12:$AB$1887,23,FALSE),"-")</f>
        <v>0</v>
      </c>
      <c r="AM1647" s="56">
        <f>VLOOKUP(Työfile_2024!D1647,Tmatkat_20km_tarkasteltava_verk!$C$2:$D$1804,2,FALSE)</f>
        <v>55</v>
      </c>
      <c r="AN1647" s="148">
        <f t="shared" si="427"/>
        <v>1.1000000000000001</v>
      </c>
      <c r="AO1647" s="178">
        <f>IF(E1647=1,VLOOKUP(Työfile_2024!D1647,'2015'!$F$12:$AC$1887,24,FALSE),"-")</f>
        <v>21</v>
      </c>
      <c r="AP1647" s="52">
        <f>VLOOKUP(D1647,Tarkasteltava_verkko_2024_harva!$E$2:$I$1804,5,FALSE)</f>
        <v>0</v>
      </c>
      <c r="AQ1647" s="52">
        <f>VLOOKUP(D1647,Tarkasteltava_verkko_2024_harva!$E$2:$I$1804,4,FALSE)</f>
        <v>0</v>
      </c>
      <c r="AR1647" s="148">
        <v>0</v>
      </c>
      <c r="AS1647" s="170" t="str">
        <f>IFERROR(VLOOKUP(C1647,'2015'!$C$12:$AG$1887,30,FALSE),"-")</f>
        <v/>
      </c>
      <c r="AT1647" s="148">
        <v>0</v>
      </c>
      <c r="AU1647" s="170">
        <f>IFERROR(VLOOKUP(C1647,'2015'!$C$12:$AG$1887,31,FALSE),"-")</f>
        <v>0</v>
      </c>
      <c r="AV1647" s="106"/>
      <c r="AW1647" s="63">
        <f>IFERROR(VLOOKUP(C1647,Merkittävyysluokitus!$A$2:$J$1705,10,FALSE),"-")</f>
        <v>4</v>
      </c>
      <c r="AX1647" s="175">
        <f>IFERROR(VLOOKUP(C1647,Merkittävyysluokitus!$A$2:$J$1705,6,FALSE),"-")</f>
        <v>0.86132420091324202</v>
      </c>
      <c r="AY1647" s="175">
        <f>IFERROR(VLOOKUP(C1647,Merkittävyysluokitus!$A$2:$J$1705,7,FALSE),"-")</f>
        <v>0.30333333333333329</v>
      </c>
      <c r="AZ1647" s="175">
        <f>IFERROR(VLOOKUP(C1647,Merkittävyysluokitus!$A$2:$J$1705,8,FALSE),"-")</f>
        <v>0.22465753424657534</v>
      </c>
      <c r="BA1647" s="175">
        <f>IFERROR(VLOOKUP(C1647,Merkittävyysluokitus!$A$2:$J$1705,9,FALSE),"-")</f>
        <v>0.33333333333333331</v>
      </c>
      <c r="BB1647" s="203"/>
      <c r="BC1647" s="203" t="str">
        <f t="shared" si="428"/>
        <v/>
      </c>
      <c r="BD1647" s="39" t="str">
        <f t="shared" si="422"/>
        <v>musta</v>
      </c>
      <c r="BE1647" s="68" t="str">
        <f t="shared" si="423"/>
        <v>musta</v>
      </c>
      <c r="BF1647" s="68" t="str">
        <f t="shared" si="424"/>
        <v>musta</v>
      </c>
      <c r="BG1647" s="68" t="str">
        <f t="shared" si="425"/>
        <v>musta</v>
      </c>
      <c r="BH1647" s="208" t="str">
        <f t="shared" si="426"/>
        <v>musta</v>
      </c>
      <c r="BI1647" s="39"/>
      <c r="BJ1647" s="39" t="str">
        <f>IF(F1647="ei löydy","uusi tie",IF(E1647=0,"tieosoite muuttunut",IF(E1647=1,VLOOKUP(D1647,'2015'!$F$12:$AL$1887,31,FALSE),"-")))</f>
        <v>musta</v>
      </c>
      <c r="BK1647" s="67" t="str">
        <f>IF(E1647=1,VLOOKUP(D1647,'2015'!$F$12:$AL$1887,32,FALSE),"-")</f>
        <v>musta</v>
      </c>
      <c r="BL1647" s="39" t="str">
        <f>IF(F1647="ei löydy","uusi tie",IF(E1647=0,"tieosoite muuttunut",IF(E1647=1,VLOOKUP(D1647,'2015'!$F$12:$AL$1887,33,FALSE),"-")))</f>
        <v>musta</v>
      </c>
      <c r="BM1647" s="39"/>
      <c r="BN1647" s="217" t="str">
        <f>VLOOKUP(D1647,'2015'!$F$12:$AL$1887,33,FALSE)</f>
        <v>musta</v>
      </c>
      <c r="BO1647" s="39"/>
      <c r="BP1647" s="115"/>
      <c r="BQ1647" s="26" t="s">
        <v>10</v>
      </c>
      <c r="BS1647" s="5"/>
      <c r="BU1647" s="37"/>
      <c r="BV1647" s="30"/>
      <c r="BX1647" t="str">
        <f>IF(E1647=1,VLOOKUP(D1647,'2015'!$F$12:$AX$1887,43,FALSE),"-")</f>
        <v>musta</v>
      </c>
      <c r="BY1647" t="str">
        <f>IF(E1647=1,VLOOKUP(D1647,'2015'!$F$12:$AX$1887,44,FALSE),"-")</f>
        <v>musta</v>
      </c>
      <c r="BZ1647" t="str">
        <f>IF(E1647=1,VLOOKUP(D1647,'2015'!$F$12:$AX$1887,45,FALSE),"-")</f>
        <v>musta</v>
      </c>
      <c r="CG1647" s="21"/>
      <c r="CH1647" s="21"/>
      <c r="CI1647" s="21"/>
      <c r="CK1647" s="21"/>
      <c r="CL1647" s="21"/>
      <c r="CM1647" s="21"/>
    </row>
    <row r="1648" spans="1:94" ht="15.75" thickBot="1" x14ac:dyDescent="0.3">
      <c r="A1648" s="50"/>
      <c r="B1648" s="50"/>
      <c r="C1648" s="50" t="str">
        <f t="shared" si="429"/>
        <v>14024_1_4039</v>
      </c>
      <c r="D1648" s="51" t="str">
        <f t="shared" si="430"/>
        <v>14024_1</v>
      </c>
      <c r="E1648" s="224">
        <f>IFERROR(VLOOKUP(C1648,'2015'!$C$12:$D$1887,2,FALSE),0)</f>
        <v>1</v>
      </c>
      <c r="F1648" s="51">
        <f>IFERROR(K1648-IFERROR(VLOOKUP(D1648,'2015'!$F$12:$I$1887,4,FALSE),"ei löydy"),"ei löydy")</f>
        <v>0</v>
      </c>
      <c r="G1648" s="224">
        <f>IFERROR(VLOOKUP(Työfile_2024!C1648,Liikennemalli!$D$6:$G$1921,4,FALSE),0)</f>
        <v>1</v>
      </c>
      <c r="H1648" s="225">
        <f>K1648-IFERROR(VLOOKUP(Työfile_2024!D1648,Liikennemalli!$C$6:$H$1921,6,FALSE),"ei löydy")</f>
        <v>0</v>
      </c>
      <c r="I1648" s="80">
        <v>14024</v>
      </c>
      <c r="J1648" s="52">
        <v>1</v>
      </c>
      <c r="K1648" s="52">
        <v>4039</v>
      </c>
      <c r="L1648" s="53"/>
      <c r="M1648" s="54"/>
      <c r="N1648" s="54"/>
      <c r="O1648" s="54"/>
      <c r="P1648" s="54"/>
      <c r="Q1648" s="55"/>
      <c r="R1648" s="55"/>
      <c r="S1648" s="55"/>
      <c r="T1648" s="55"/>
      <c r="U1648" s="52"/>
      <c r="V1648" s="56">
        <v>130</v>
      </c>
      <c r="W1648" s="56">
        <v>3</v>
      </c>
      <c r="X1648" s="56">
        <v>114</v>
      </c>
      <c r="Y1648" s="56">
        <f>VLOOKUP(D1648,Liikennemalli24!$D$2:$F$1804,2,FALSE)</f>
        <v>50</v>
      </c>
      <c r="Z1648" s="57">
        <f>VLOOKUP(D1648,Liikennemalli24!$D$2:$F$1804,3,FALSE)</f>
        <v>0.373</v>
      </c>
      <c r="AA1648" s="178">
        <f>IF(G1648=1,VLOOKUP(C1648,Liikennemalli!$D$6:$H$1921,2,FALSE),"-")</f>
        <v>138.42115725992099</v>
      </c>
      <c r="AB1648" s="197">
        <f>IF(G1648=1,VLOOKUP(C1648,Liikennemalli!$D$6:$H$1921,3,FALSE),"-")</f>
        <v>0.70959678651948199</v>
      </c>
      <c r="AC1648" s="134">
        <f>IF(E1648=1,VLOOKUP(Työfile_2024!D1648,'2015'!$F$12:$X$1887,18,FALSE),"-")</f>
        <v>0</v>
      </c>
      <c r="AD1648" s="127">
        <f>IF(E1648=1,VLOOKUP(Työfile_2024!D1648,'2015'!$F$12:$X$1887,19,FALSE),"-")</f>
        <v>0</v>
      </c>
      <c r="AI1648" s="127">
        <f>IF(E1648=1,VLOOKUP(Työfile_2024!D1648,'2015'!$F$12:$AB$1887,20,FALSE),"-")</f>
        <v>0</v>
      </c>
      <c r="AJ1648" s="127">
        <f>IF(E1648=1,VLOOKUP(Työfile_2024!D1648,'2015'!$F$12:$AB$1887,21,FALSE),"-")</f>
        <v>0</v>
      </c>
      <c r="AK1648" s="127">
        <f>IF(E1648=1,VLOOKUP(Työfile_2024!D1648,'2015'!$F$12:$AB$1887,22,FALSE),"-")</f>
        <v>0</v>
      </c>
      <c r="AL1648" s="127">
        <f>IF(E1648=1,VLOOKUP(Työfile_2024!D1648,'2015'!$F$12:$AB$1887,23,FALSE),"-")</f>
        <v>0</v>
      </c>
      <c r="AM1648" s="56">
        <f>VLOOKUP(Työfile_2024!D1648,Tmatkat_20km_tarkasteltava_verk!$C$2:$D$1804,2,FALSE)</f>
        <v>34</v>
      </c>
      <c r="AN1648" s="148">
        <f t="shared" si="427"/>
        <v>0.26153846153846155</v>
      </c>
      <c r="AO1648" s="178">
        <f>IF(E1648=1,VLOOKUP(Työfile_2024!D1648,'2015'!$F$12:$AC$1887,24,FALSE),"-")</f>
        <v>38</v>
      </c>
      <c r="AP1648" s="52">
        <f>VLOOKUP(D1648,Tarkasteltava_verkko_2024_harva!$E$2:$I$1804,5,FALSE)</f>
        <v>0</v>
      </c>
      <c r="AQ1648" s="52">
        <f>VLOOKUP(D1648,Tarkasteltava_verkko_2024_harva!$E$2:$I$1804,4,FALSE)</f>
        <v>0</v>
      </c>
      <c r="AR1648" s="148">
        <v>0</v>
      </c>
      <c r="AS1648" s="170">
        <f>IFERROR(VLOOKUP(C1648,'2015'!$C$12:$AG$1887,30,FALSE),"-")</f>
        <v>0</v>
      </c>
      <c r="AT1648" s="148">
        <v>0</v>
      </c>
      <c r="AU1648" s="170">
        <f>IFERROR(VLOOKUP(C1648,'2015'!$C$12:$AG$1887,31,FALSE),"-")</f>
        <v>0</v>
      </c>
      <c r="AV1648" s="106"/>
      <c r="AW1648" s="63">
        <f>IFERROR(VLOOKUP(C1648,Merkittävyysluokitus!$A$2:$J$1705,10,FALSE),"-")</f>
        <v>4</v>
      </c>
      <c r="AX1648" s="175">
        <f>IFERROR(VLOOKUP(C1648,Merkittävyysluokitus!$A$2:$J$1705,6,FALSE),"-")</f>
        <v>2.3957382039573818</v>
      </c>
      <c r="AY1648" s="175">
        <f>IFERROR(VLOOKUP(C1648,Merkittävyysluokitus!$A$2:$J$1705,7,FALSE),"-")</f>
        <v>0.84</v>
      </c>
      <c r="AZ1648" s="175">
        <f>IFERROR(VLOOKUP(C1648,Merkittävyysluokitus!$A$2:$J$1705,8,FALSE),"-")</f>
        <v>0.72240487062404857</v>
      </c>
      <c r="BA1648" s="175">
        <f>IFERROR(VLOOKUP(C1648,Merkittävyysluokitus!$A$2:$J$1705,9,FALSE),"-")</f>
        <v>0.83333333333333326</v>
      </c>
      <c r="BB1648" s="203"/>
      <c r="BC1648" s="203" t="str">
        <f t="shared" si="428"/>
        <v/>
      </c>
      <c r="BD1648" s="39" t="str">
        <f t="shared" si="422"/>
        <v>musta</v>
      </c>
      <c r="BE1648" s="68" t="str">
        <f t="shared" si="423"/>
        <v>musta</v>
      </c>
      <c r="BF1648" s="68" t="str">
        <f t="shared" si="424"/>
        <v>musta</v>
      </c>
      <c r="BG1648" s="68" t="str">
        <f t="shared" si="425"/>
        <v>musta</v>
      </c>
      <c r="BH1648" s="208" t="str">
        <f t="shared" si="426"/>
        <v>musta</v>
      </c>
      <c r="BI1648" s="39"/>
      <c r="BJ1648" s="39" t="str">
        <f>IF(F1648="ei löydy","uusi tie",IF(E1648=0,"tieosoite muuttunut",IF(E1648=1,VLOOKUP(D1648,'2015'!$F$12:$AL$1887,31,FALSE),"-")))</f>
        <v>musta</v>
      </c>
      <c r="BK1648" s="67" t="str">
        <f>IF(E1648=1,VLOOKUP(D1648,'2015'!$F$12:$AL$1887,32,FALSE),"-")</f>
        <v>musta</v>
      </c>
      <c r="BL1648" s="39" t="str">
        <f>IF(F1648="ei löydy","uusi tie",IF(E1648=0,"tieosoite muuttunut",IF(E1648=1,VLOOKUP(D1648,'2015'!$F$12:$AL$1887,33,FALSE),"-")))</f>
        <v>musta</v>
      </c>
      <c r="BM1648" s="39"/>
      <c r="BN1648" s="217" t="str">
        <f>VLOOKUP(D1648,'2015'!$F$12:$AL$1887,33,FALSE)</f>
        <v>musta</v>
      </c>
      <c r="BO1648" s="39"/>
      <c r="BP1648" s="115" t="s">
        <v>10</v>
      </c>
      <c r="BQ1648" s="30"/>
      <c r="BS1648" s="5"/>
      <c r="BU1648" s="37"/>
      <c r="BV1648" s="30" t="s">
        <v>10</v>
      </c>
      <c r="BX1648">
        <f>IF(E1648=1,VLOOKUP(D1648,'2015'!$F$12:$AX$1887,43,FALSE),"-")</f>
        <v>0</v>
      </c>
      <c r="BY1648">
        <f>IF(E1648=1,VLOOKUP(D1648,'2015'!$F$12:$AX$1887,44,FALSE),"-")</f>
        <v>0</v>
      </c>
      <c r="BZ1648">
        <f>IF(E1648=1,VLOOKUP(D1648,'2015'!$F$12:$AX$1887,45,FALSE),"-")</f>
        <v>0</v>
      </c>
      <c r="CA1648" s="31">
        <f>SUM(CB1648:CE1648)</f>
        <v>0</v>
      </c>
      <c r="CB1648" s="31">
        <f>IF(AD1648&gt;0.59999,10,IF(AD1648&gt;0.39999,1,0))</f>
        <v>0</v>
      </c>
      <c r="CC1648" s="31">
        <f>IF(AC1648&gt;1999,10,IF(AC1648&gt;999,1,0))</f>
        <v>0</v>
      </c>
      <c r="CD1648" s="31">
        <f>IF(AM1648&gt;499,10,IF(AM1648&gt;99,1,0))</f>
        <v>0</v>
      </c>
      <c r="CE1648" s="31">
        <f>IF(AQ1648="osa seud. yht",10,IF(AP1648="osa seud. yht",1,0))</f>
        <v>0</v>
      </c>
      <c r="CO1648" s="2" t="s">
        <v>35</v>
      </c>
      <c r="CP1648" s="2" t="s">
        <v>35</v>
      </c>
    </row>
    <row r="1649" spans="1:94" ht="15.75" thickBot="1" x14ac:dyDescent="0.3">
      <c r="A1649" s="50"/>
      <c r="B1649" s="50"/>
      <c r="C1649" s="50" t="str">
        <f t="shared" si="429"/>
        <v>14024_2_6484</v>
      </c>
      <c r="D1649" s="51" t="str">
        <f t="shared" si="430"/>
        <v>14024_2</v>
      </c>
      <c r="E1649" s="224">
        <f>IFERROR(VLOOKUP(C1649,'2015'!$C$12:$D$1887,2,FALSE),0)</f>
        <v>1</v>
      </c>
      <c r="F1649" s="51">
        <f>IFERROR(K1649-IFERROR(VLOOKUP(D1649,'2015'!$F$12:$I$1887,4,FALSE),"ei löydy"),"ei löydy")</f>
        <v>0</v>
      </c>
      <c r="G1649" s="224">
        <f>IFERROR(VLOOKUP(Työfile_2024!C1649,Liikennemalli!$D$6:$G$1921,4,FALSE),0)</f>
        <v>1</v>
      </c>
      <c r="H1649" s="225">
        <f>K1649-IFERROR(VLOOKUP(Työfile_2024!D1649,Liikennemalli!$C$6:$H$1921,6,FALSE),"ei löydy")</f>
        <v>0</v>
      </c>
      <c r="I1649" s="80">
        <v>14024</v>
      </c>
      <c r="J1649" s="52">
        <v>2</v>
      </c>
      <c r="K1649" s="52">
        <v>6484</v>
      </c>
      <c r="L1649" s="53"/>
      <c r="M1649" s="54"/>
      <c r="N1649" s="54"/>
      <c r="O1649" s="54"/>
      <c r="P1649" s="54"/>
      <c r="Q1649" s="55"/>
      <c r="R1649" s="55"/>
      <c r="S1649" s="55"/>
      <c r="T1649" s="55"/>
      <c r="U1649" s="52"/>
      <c r="V1649" s="56">
        <v>400</v>
      </c>
      <c r="W1649" s="56">
        <v>16</v>
      </c>
      <c r="X1649" s="56">
        <v>416</v>
      </c>
      <c r="Y1649" s="56">
        <f>VLOOKUP(D1649,Liikennemalli24!$D$2:$F$1804,2,FALSE)</f>
        <v>67</v>
      </c>
      <c r="Z1649" s="148">
        <f>VLOOKUP(D1649,Liikennemalli24!$D$2:$F$1804,3,FALSE)</f>
        <v>0.34100000000000003</v>
      </c>
      <c r="AA1649" s="178">
        <f>IF(G1649=1,VLOOKUP(C1649,Liikennemalli!$D$6:$H$1921,2,FALSE),"-")</f>
        <v>200.55379096940399</v>
      </c>
      <c r="AB1649" s="198">
        <f>IF(G1649=1,VLOOKUP(C1649,Liikennemalli!$D$6:$H$1921,3,FALSE),"-")</f>
        <v>0.48876698309566602</v>
      </c>
      <c r="AC1649" s="51">
        <f>IF(E1649=1,VLOOKUP(Työfile_2024!D1649,'2015'!$F$12:$X$1887,18,FALSE),"-")</f>
        <v>0</v>
      </c>
      <c r="AD1649" s="51">
        <f>IF(E1649=1,VLOOKUP(Työfile_2024!D1649,'2015'!$F$12:$X$1887,19,FALSE),"-")</f>
        <v>0</v>
      </c>
      <c r="AI1649" s="128">
        <f>IF(E1649=1,VLOOKUP(Työfile_2024!D1649,'2015'!$F$12:$AB$1887,20,FALSE),"-")</f>
        <v>0</v>
      </c>
      <c r="AJ1649" s="128">
        <f>IF(E1649=1,VLOOKUP(Työfile_2024!D1649,'2015'!$F$12:$AB$1887,21,FALSE),"-")</f>
        <v>0</v>
      </c>
      <c r="AK1649" s="128">
        <f>IF(E1649=1,VLOOKUP(Työfile_2024!D1649,'2015'!$F$12:$AB$1887,22,FALSE),"-")</f>
        <v>0</v>
      </c>
      <c r="AL1649" s="128">
        <f>IF(E1649=1,VLOOKUP(Työfile_2024!D1649,'2015'!$F$12:$AB$1887,23,FALSE),"-")</f>
        <v>0</v>
      </c>
      <c r="AM1649" s="56">
        <f>VLOOKUP(Työfile_2024!D1649,Tmatkat_20km_tarkasteltava_verk!$C$2:$D$1804,2,FALSE)</f>
        <v>62</v>
      </c>
      <c r="AN1649" s="148">
        <f t="shared" si="427"/>
        <v>0.155</v>
      </c>
      <c r="AO1649" s="178">
        <f>IF(E1649=1,VLOOKUP(Työfile_2024!D1649,'2015'!$F$12:$AC$1887,24,FALSE),"-")</f>
        <v>89</v>
      </c>
      <c r="AP1649" s="52">
        <f>VLOOKUP(D1649,Tarkasteltava_verkko_2024_harva!$E$2:$I$1804,5,FALSE)</f>
        <v>0</v>
      </c>
      <c r="AQ1649" s="52">
        <f>VLOOKUP(D1649,Tarkasteltava_verkko_2024_harva!$E$2:$I$1804,4,FALSE)</f>
        <v>0</v>
      </c>
      <c r="AR1649" s="148">
        <v>0</v>
      </c>
      <c r="AS1649" s="170">
        <f>IFERROR(VLOOKUP(C1649,'2015'!$C$12:$AG$1887,30,FALSE),"-")</f>
        <v>0</v>
      </c>
      <c r="AT1649" s="148">
        <v>0</v>
      </c>
      <c r="AU1649" s="170">
        <f>IFERROR(VLOOKUP(C1649,'2015'!$C$12:$AG$1887,31,FALSE),"-")</f>
        <v>0</v>
      </c>
      <c r="AV1649" s="106"/>
      <c r="AW1649" s="63">
        <f>IFERROR(VLOOKUP(C1649,Merkittävyysluokitus!$A$2:$J$1705,10,FALSE),"-")</f>
        <v>3</v>
      </c>
      <c r="AX1649" s="175">
        <f>IFERROR(VLOOKUP(C1649,Merkittävyysluokitus!$A$2:$J$1705,6,FALSE),"-")</f>
        <v>3.7587442922374428</v>
      </c>
      <c r="AY1649" s="175">
        <f>IFERROR(VLOOKUP(C1649,Merkittävyysluokitus!$A$2:$J$1705,7,FALSE),"-")</f>
        <v>1.7283333333333331</v>
      </c>
      <c r="AZ1649" s="175">
        <f>IFERROR(VLOOKUP(C1649,Merkittävyysluokitus!$A$2:$J$1705,8,FALSE),"-")</f>
        <v>1.5304109589041097</v>
      </c>
      <c r="BA1649" s="175">
        <f>IFERROR(VLOOKUP(C1649,Merkittävyysluokitus!$A$2:$J$1705,9,FALSE),"-")</f>
        <v>0.5</v>
      </c>
      <c r="BB1649" s="203"/>
      <c r="BC1649" s="203" t="str">
        <f t="shared" si="428"/>
        <v/>
      </c>
      <c r="BD1649" s="39" t="str">
        <f t="shared" si="422"/>
        <v>musta</v>
      </c>
      <c r="BE1649" s="68" t="str">
        <f t="shared" si="423"/>
        <v>musta</v>
      </c>
      <c r="BF1649" s="68" t="str">
        <f t="shared" si="424"/>
        <v>musta</v>
      </c>
      <c r="BG1649" s="68" t="str">
        <f t="shared" si="425"/>
        <v>musta</v>
      </c>
      <c r="BH1649" s="208" t="str">
        <f t="shared" si="426"/>
        <v>musta</v>
      </c>
      <c r="BI1649" s="39"/>
      <c r="BJ1649" s="39" t="str">
        <f>IF(F1649="ei löydy","uusi tie",IF(E1649=0,"tieosoite muuttunut",IF(E1649=1,VLOOKUP(D1649,'2015'!$F$12:$AL$1887,31,FALSE),"-")))</f>
        <v>musta</v>
      </c>
      <c r="BK1649" s="67" t="str">
        <f>IF(E1649=1,VLOOKUP(D1649,'2015'!$F$12:$AL$1887,32,FALSE),"-")</f>
        <v>musta</v>
      </c>
      <c r="BL1649" s="39" t="str">
        <f>IF(F1649="ei löydy","uusi tie",IF(E1649=0,"tieosoite muuttunut",IF(E1649=1,VLOOKUP(D1649,'2015'!$F$12:$AL$1887,33,FALSE),"-")))</f>
        <v>musta</v>
      </c>
      <c r="BM1649" s="39"/>
      <c r="BN1649" s="217" t="str">
        <f>VLOOKUP(D1649,'2015'!$F$12:$AL$1887,33,FALSE)</f>
        <v>musta</v>
      </c>
      <c r="BO1649" s="39"/>
      <c r="BP1649" s="115"/>
      <c r="BQ1649" s="26" t="s">
        <v>10</v>
      </c>
      <c r="BS1649" s="5"/>
      <c r="BU1649" s="37"/>
      <c r="BV1649" s="30"/>
      <c r="BX1649">
        <f>IF(E1649=1,VLOOKUP(D1649,'2015'!$F$12:$AX$1887,43,FALSE),"-")</f>
        <v>0</v>
      </c>
      <c r="BY1649">
        <f>IF(E1649=1,VLOOKUP(D1649,'2015'!$F$12:$AX$1887,44,FALSE),"-")</f>
        <v>0</v>
      </c>
      <c r="BZ1649">
        <f>IF(E1649=1,VLOOKUP(D1649,'2015'!$F$12:$AX$1887,45,FALSE),"-")</f>
        <v>0</v>
      </c>
      <c r="CG1649" s="21"/>
      <c r="CH1649" s="21"/>
      <c r="CI1649" s="21"/>
      <c r="CK1649" s="21"/>
      <c r="CL1649" s="21"/>
      <c r="CM1649" s="21"/>
    </row>
    <row r="1650" spans="1:94" ht="15.75" thickBot="1" x14ac:dyDescent="0.3">
      <c r="A1650" s="50"/>
      <c r="B1650" s="50"/>
      <c r="C1650" s="50" t="str">
        <f t="shared" si="429"/>
        <v>14025_1_7256</v>
      </c>
      <c r="D1650" s="51" t="str">
        <f t="shared" si="430"/>
        <v>14025_1</v>
      </c>
      <c r="E1650" s="224">
        <f>IFERROR(VLOOKUP(C1650,'2015'!$C$12:$D$1887,2,FALSE),0)</f>
        <v>1</v>
      </c>
      <c r="F1650" s="51">
        <f>IFERROR(K1650-IFERROR(VLOOKUP(D1650,'2015'!$F$12:$I$1887,4,FALSE),"ei löydy"),"ei löydy")</f>
        <v>0</v>
      </c>
      <c r="G1650" s="224">
        <f>IFERROR(VLOOKUP(Työfile_2024!C1650,Liikennemalli!$D$6:$G$1921,4,FALSE),0)</f>
        <v>1</v>
      </c>
      <c r="H1650" s="225">
        <f>K1650-IFERROR(VLOOKUP(Työfile_2024!D1650,Liikennemalli!$C$6:$H$1921,6,FALSE),"ei löydy")</f>
        <v>0</v>
      </c>
      <c r="I1650" s="80">
        <v>14025</v>
      </c>
      <c r="J1650" s="52">
        <v>1</v>
      </c>
      <c r="K1650" s="52">
        <v>7256</v>
      </c>
      <c r="L1650" s="53"/>
      <c r="M1650" s="54"/>
      <c r="N1650" s="54"/>
      <c r="O1650" s="54"/>
      <c r="P1650" s="54"/>
      <c r="Q1650" s="55"/>
      <c r="R1650" s="55"/>
      <c r="S1650" s="55"/>
      <c r="T1650" s="55"/>
      <c r="U1650" s="52"/>
      <c r="V1650" s="56">
        <v>58.69914553472988</v>
      </c>
      <c r="W1650" s="56">
        <v>2.6090132304299889</v>
      </c>
      <c r="X1650" s="56">
        <v>59.308158765159867</v>
      </c>
      <c r="Y1650" s="56">
        <f>VLOOKUP(D1650,Liikennemalli24!$D$2:$F$1804,2,FALSE)</f>
        <v>11</v>
      </c>
      <c r="Z1650" s="148">
        <f>VLOOKUP(D1650,Liikennemalli24!$D$2:$F$1804,3,FALSE)</f>
        <v>0.156</v>
      </c>
      <c r="AA1650" s="178">
        <f>IF(G1650=1,VLOOKUP(C1650,Liikennemalli!$D$6:$H$1921,2,FALSE),"-")</f>
        <v>12.993943574157999</v>
      </c>
      <c r="AB1650" s="198">
        <f>IF(G1650=1,VLOOKUP(C1650,Liikennemalli!$D$6:$H$1921,3,FALSE),"-")</f>
        <v>0.28376725420527799</v>
      </c>
      <c r="AC1650" s="51">
        <f>IF(E1650=1,VLOOKUP(Työfile_2024!D1650,'2015'!$F$12:$X$1887,18,FALSE),"-")</f>
        <v>0</v>
      </c>
      <c r="AD1650" s="51">
        <f>IF(E1650=1,VLOOKUP(Työfile_2024!D1650,'2015'!$F$12:$X$1887,19,FALSE),"-")</f>
        <v>0</v>
      </c>
      <c r="AI1650" s="128">
        <f>IF(E1650=1,VLOOKUP(Työfile_2024!D1650,'2015'!$F$12:$AB$1887,20,FALSE),"-")</f>
        <v>0</v>
      </c>
      <c r="AJ1650" s="128">
        <f>IF(E1650=1,VLOOKUP(Työfile_2024!D1650,'2015'!$F$12:$AB$1887,21,FALSE),"-")</f>
        <v>0</v>
      </c>
      <c r="AK1650" s="128">
        <f>IF(E1650=1,VLOOKUP(Työfile_2024!D1650,'2015'!$F$12:$AB$1887,22,FALSE),"-")</f>
        <v>0</v>
      </c>
      <c r="AL1650" s="128">
        <f>IF(E1650=1,VLOOKUP(Työfile_2024!D1650,'2015'!$F$12:$AB$1887,23,FALSE),"-")</f>
        <v>0</v>
      </c>
      <c r="AM1650" s="56">
        <f>VLOOKUP(Työfile_2024!D1650,Tmatkat_20km_tarkasteltava_verk!$C$2:$D$1804,2,FALSE)</f>
        <v>30</v>
      </c>
      <c r="AN1650" s="148">
        <f t="shared" si="427"/>
        <v>0.51108069336801898</v>
      </c>
      <c r="AO1650" s="178">
        <f>IF(E1650=1,VLOOKUP(Työfile_2024!D1650,'2015'!$F$12:$AC$1887,24,FALSE),"-")</f>
        <v>39</v>
      </c>
      <c r="AP1650" s="52">
        <f>VLOOKUP(D1650,Tarkasteltava_verkko_2024_harva!$E$2:$I$1804,5,FALSE)</f>
        <v>0</v>
      </c>
      <c r="AQ1650" s="52">
        <f>VLOOKUP(D1650,Tarkasteltava_verkko_2024_harva!$E$2:$I$1804,4,FALSE)</f>
        <v>0</v>
      </c>
      <c r="AR1650" s="148">
        <v>0</v>
      </c>
      <c r="AS1650" s="170">
        <f>IFERROR(VLOOKUP(C1650,'2015'!$C$12:$AG$1887,30,FALSE),"-")</f>
        <v>0</v>
      </c>
      <c r="AT1650" s="148">
        <v>0</v>
      </c>
      <c r="AU1650" s="170">
        <f>IFERROR(VLOOKUP(C1650,'2015'!$C$12:$AG$1887,31,FALSE),"-")</f>
        <v>0</v>
      </c>
      <c r="AV1650" s="106"/>
      <c r="AW1650" s="63">
        <f>IFERROR(VLOOKUP(C1650,Merkittävyysluokitus!$A$2:$J$1705,10,FALSE),"-")</f>
        <v>4</v>
      </c>
      <c r="AX1650" s="175">
        <f>IFERROR(VLOOKUP(C1650,Merkittävyysluokitus!$A$2:$J$1705,6,FALSE),"-")</f>
        <v>2.0310438956517798</v>
      </c>
      <c r="AY1650" s="175">
        <f>IFERROR(VLOOKUP(C1650,Merkittävyysluokitus!$A$2:$J$1705,7,FALSE),"-")</f>
        <v>0.32943076993752296</v>
      </c>
      <c r="AZ1650" s="175">
        <f>IFERROR(VLOOKUP(C1650,Merkittävyysluokitus!$A$2:$J$1705,8,FALSE),"-")</f>
        <v>0.86827979238092345</v>
      </c>
      <c r="BA1650" s="175">
        <f>IFERROR(VLOOKUP(C1650,Merkittävyysluokitus!$A$2:$J$1705,9,FALSE),"-")</f>
        <v>0.83333333333333326</v>
      </c>
      <c r="BB1650" s="203"/>
      <c r="BC1650" s="203" t="str">
        <f t="shared" si="428"/>
        <v/>
      </c>
      <c r="BD1650" s="39" t="str">
        <f t="shared" si="422"/>
        <v>musta</v>
      </c>
      <c r="BE1650" s="68" t="str">
        <f t="shared" si="423"/>
        <v>musta</v>
      </c>
      <c r="BF1650" s="68" t="str">
        <f t="shared" si="424"/>
        <v>musta</v>
      </c>
      <c r="BG1650" s="68" t="str">
        <f t="shared" si="425"/>
        <v>musta</v>
      </c>
      <c r="BH1650" s="208" t="str">
        <f t="shared" si="426"/>
        <v>musta</v>
      </c>
      <c r="BI1650" s="39"/>
      <c r="BJ1650" s="39" t="str">
        <f>IF(F1650="ei löydy","uusi tie",IF(E1650=0,"tieosoite muuttunut",IF(E1650=1,VLOOKUP(D1650,'2015'!$F$12:$AL$1887,31,FALSE),"-")))</f>
        <v>musta</v>
      </c>
      <c r="BK1650" s="67" t="str">
        <f>IF(E1650=1,VLOOKUP(D1650,'2015'!$F$12:$AL$1887,32,FALSE),"-")</f>
        <v>musta</v>
      </c>
      <c r="BL1650" s="39" t="str">
        <f>IF(F1650="ei löydy","uusi tie",IF(E1650=0,"tieosoite muuttunut",IF(E1650=1,VLOOKUP(D1650,'2015'!$F$12:$AL$1887,33,FALSE),"-")))</f>
        <v>musta</v>
      </c>
      <c r="BM1650" s="39"/>
      <c r="BN1650" s="217" t="str">
        <f>VLOOKUP(D1650,'2015'!$F$12:$AL$1887,33,FALSE)</f>
        <v>musta</v>
      </c>
      <c r="BO1650" s="39"/>
      <c r="BP1650" s="115"/>
      <c r="BQ1650" s="26" t="s">
        <v>10</v>
      </c>
      <c r="BS1650" s="5"/>
      <c r="BU1650" s="37"/>
      <c r="BV1650" s="30"/>
      <c r="BX1650">
        <f>IF(E1650=1,VLOOKUP(D1650,'2015'!$F$12:$AX$1887,43,FALSE),"-")</f>
        <v>0</v>
      </c>
      <c r="BY1650">
        <f>IF(E1650=1,VLOOKUP(D1650,'2015'!$F$12:$AX$1887,44,FALSE),"-")</f>
        <v>0</v>
      </c>
      <c r="BZ1650">
        <f>IF(E1650=1,VLOOKUP(D1650,'2015'!$F$12:$AX$1887,45,FALSE),"-")</f>
        <v>0</v>
      </c>
      <c r="CG1650" s="21"/>
      <c r="CH1650" s="21"/>
      <c r="CI1650" s="21"/>
      <c r="CK1650" s="21"/>
      <c r="CL1650" s="21"/>
      <c r="CM1650" s="21"/>
    </row>
    <row r="1651" spans="1:94" ht="15.75" thickBot="1" x14ac:dyDescent="0.3">
      <c r="A1651" s="50"/>
      <c r="B1651" s="50"/>
      <c r="C1651" s="50" t="str">
        <f t="shared" si="429"/>
        <v>14026_1_3735</v>
      </c>
      <c r="D1651" s="51" t="str">
        <f t="shared" si="430"/>
        <v>14026_1</v>
      </c>
      <c r="E1651" s="224">
        <f>IFERROR(VLOOKUP(C1651,'2015'!$C$12:$D$1887,2,FALSE),0)</f>
        <v>1</v>
      </c>
      <c r="F1651" s="51">
        <f>IFERROR(K1651-IFERROR(VLOOKUP(D1651,'2015'!$F$12:$I$1887,4,FALSE),"ei löydy"),"ei löydy")</f>
        <v>0</v>
      </c>
      <c r="G1651" s="224">
        <f>IFERROR(VLOOKUP(Työfile_2024!C1651,Liikennemalli!$D$6:$G$1921,4,FALSE),0)</f>
        <v>1</v>
      </c>
      <c r="H1651" s="225">
        <f>K1651-IFERROR(VLOOKUP(Työfile_2024!D1651,Liikennemalli!$C$6:$H$1921,6,FALSE),"ei löydy")</f>
        <v>0</v>
      </c>
      <c r="I1651" s="80">
        <v>14026</v>
      </c>
      <c r="J1651" s="52">
        <v>1</v>
      </c>
      <c r="K1651" s="52">
        <v>3735</v>
      </c>
      <c r="L1651" s="53"/>
      <c r="M1651" s="54"/>
      <c r="N1651" s="54"/>
      <c r="O1651" s="54"/>
      <c r="P1651" s="54"/>
      <c r="Q1651" s="55"/>
      <c r="R1651" s="55"/>
      <c r="S1651" s="55"/>
      <c r="T1651" s="55"/>
      <c r="U1651" s="52"/>
      <c r="V1651" s="56">
        <v>33</v>
      </c>
      <c r="W1651" s="56">
        <v>7</v>
      </c>
      <c r="X1651" s="56">
        <v>37</v>
      </c>
      <c r="Y1651" s="56">
        <f>VLOOKUP(D1651,Liikennemalli24!$D$2:$F$1804,2,FALSE)</f>
        <v>5</v>
      </c>
      <c r="Z1651" s="148">
        <f>VLOOKUP(D1651,Liikennemalli24!$D$2:$F$1804,3,FALSE)</f>
        <v>8.5999999999999993E-2</v>
      </c>
      <c r="AA1651" s="178">
        <f>IF(G1651=1,VLOOKUP(C1651,Liikennemalli!$D$6:$H$1921,2,FALSE),"-")</f>
        <v>9.4054169346902494</v>
      </c>
      <c r="AB1651" s="198">
        <f>IF(G1651=1,VLOOKUP(C1651,Liikennemalli!$D$6:$H$1921,3,FALSE),"-")</f>
        <v>0.1863438673533</v>
      </c>
      <c r="AC1651" s="51">
        <f>IF(E1651=1,VLOOKUP(Työfile_2024!D1651,'2015'!$F$12:$X$1887,18,FALSE),"-")</f>
        <v>0</v>
      </c>
      <c r="AD1651" s="51">
        <f>IF(E1651=1,VLOOKUP(Työfile_2024!D1651,'2015'!$F$12:$X$1887,19,FALSE),"-")</f>
        <v>0</v>
      </c>
      <c r="AI1651" s="128">
        <f>IF(E1651=1,VLOOKUP(Työfile_2024!D1651,'2015'!$F$12:$AB$1887,20,FALSE),"-")</f>
        <v>0</v>
      </c>
      <c r="AJ1651" s="128">
        <f>IF(E1651=1,VLOOKUP(Työfile_2024!D1651,'2015'!$F$12:$AB$1887,21,FALSE),"-")</f>
        <v>0</v>
      </c>
      <c r="AK1651" s="128">
        <f>IF(E1651=1,VLOOKUP(Työfile_2024!D1651,'2015'!$F$12:$AB$1887,22,FALSE),"-")</f>
        <v>0</v>
      </c>
      <c r="AL1651" s="128">
        <f>IF(E1651=1,VLOOKUP(Työfile_2024!D1651,'2015'!$F$12:$AB$1887,23,FALSE),"-")</f>
        <v>0</v>
      </c>
      <c r="AM1651" s="56">
        <f>VLOOKUP(Työfile_2024!D1651,Tmatkat_20km_tarkasteltava_verk!$C$2:$D$1804,2,FALSE)</f>
        <v>36</v>
      </c>
      <c r="AN1651" s="148">
        <f t="shared" si="427"/>
        <v>1.0909090909090908</v>
      </c>
      <c r="AO1651" s="178">
        <f>IF(E1651=1,VLOOKUP(Työfile_2024!D1651,'2015'!$F$12:$AC$1887,24,FALSE),"-")</f>
        <v>2</v>
      </c>
      <c r="AP1651" s="52">
        <f>VLOOKUP(D1651,Tarkasteltava_verkko_2024_harva!$E$2:$I$1804,5,FALSE)</f>
        <v>0</v>
      </c>
      <c r="AQ1651" s="52">
        <f>VLOOKUP(D1651,Tarkasteltava_verkko_2024_harva!$E$2:$I$1804,4,FALSE)</f>
        <v>0</v>
      </c>
      <c r="AR1651" s="148">
        <v>0</v>
      </c>
      <c r="AS1651" s="170">
        <f>IFERROR(VLOOKUP(C1651,'2015'!$C$12:$AG$1887,30,FALSE),"-")</f>
        <v>0</v>
      </c>
      <c r="AT1651" s="148">
        <v>0</v>
      </c>
      <c r="AU1651" s="170">
        <f>IFERROR(VLOOKUP(C1651,'2015'!$C$12:$AG$1887,31,FALSE),"-")</f>
        <v>0</v>
      </c>
      <c r="AV1651" s="106"/>
      <c r="AW1651" s="63">
        <f>IFERROR(VLOOKUP(C1651,Merkittävyysluokitus!$A$2:$J$1705,10,FALSE),"-")</f>
        <v>4</v>
      </c>
      <c r="AX1651" s="175">
        <f>IFERROR(VLOOKUP(C1651,Merkittävyysluokitus!$A$2:$J$1705,6,FALSE),"-")</f>
        <v>2.5371126331811262</v>
      </c>
      <c r="AY1651" s="175">
        <f>IFERROR(VLOOKUP(C1651,Merkittävyysluokitus!$A$2:$J$1705,7,FALSE),"-")</f>
        <v>0.30566666666666664</v>
      </c>
      <c r="AZ1651" s="175">
        <f>IFERROR(VLOOKUP(C1651,Merkittävyysluokitus!$A$2:$J$1705,8,FALSE),"-")</f>
        <v>1.7314459665144595</v>
      </c>
      <c r="BA1651" s="175">
        <f>IFERROR(VLOOKUP(C1651,Merkittävyysluokitus!$A$2:$J$1705,9,FALSE),"-")</f>
        <v>0.5</v>
      </c>
      <c r="BB1651" s="203"/>
      <c r="BC1651" s="203" t="str">
        <f t="shared" si="428"/>
        <v/>
      </c>
      <c r="BD1651" s="39" t="str">
        <f t="shared" ref="BD1651:BD1714" si="441">IF(BL1651="pinkki","pinkki",IF(I1651&lt;100,"punainen",IF(COUNTIF(BE1651:BG1651,"musta")&gt;=2,"musta",IF(COUNTIF(BE1651:BG1651,"punainen")&gt;=2,"punainen","Ei luokiteltu"))))</f>
        <v>musta</v>
      </c>
      <c r="BE1651" s="68" t="str">
        <f t="shared" si="423"/>
        <v>musta</v>
      </c>
      <c r="BF1651" s="68" t="str">
        <f t="shared" si="424"/>
        <v>musta</v>
      </c>
      <c r="BG1651" s="68" t="str">
        <f t="shared" si="425"/>
        <v>musta</v>
      </c>
      <c r="BH1651" s="208" t="str">
        <f t="shared" si="426"/>
        <v>musta</v>
      </c>
      <c r="BI1651" s="39"/>
      <c r="BJ1651" s="39" t="str">
        <f>IF(F1651="ei löydy","uusi tie",IF(E1651=0,"tieosoite muuttunut",IF(E1651=1,VLOOKUP(D1651,'2015'!$F$12:$AL$1887,31,FALSE),"-")))</f>
        <v>musta</v>
      </c>
      <c r="BK1651" s="67" t="str">
        <f>IF(E1651=1,VLOOKUP(D1651,'2015'!$F$12:$AL$1887,32,FALSE),"-")</f>
        <v>musta</v>
      </c>
      <c r="BL1651" s="39" t="str">
        <f>IF(F1651="ei löydy","uusi tie",IF(E1651=0,"tieosoite muuttunut",IF(E1651=1,VLOOKUP(D1651,'2015'!$F$12:$AL$1887,33,FALSE),"-")))</f>
        <v>musta</v>
      </c>
      <c r="BM1651" s="39"/>
      <c r="BN1651" s="217" t="str">
        <f>VLOOKUP(D1651,'2015'!$F$12:$AL$1887,33,FALSE)</f>
        <v>musta</v>
      </c>
      <c r="BO1651" s="39"/>
      <c r="BP1651" s="115"/>
      <c r="BQ1651" s="26" t="s">
        <v>10</v>
      </c>
      <c r="BS1651" s="5"/>
      <c r="BU1651" s="37"/>
      <c r="BV1651" s="30"/>
      <c r="BX1651">
        <f>IF(E1651=1,VLOOKUP(D1651,'2015'!$F$12:$AX$1887,43,FALSE),"-")</f>
        <v>0</v>
      </c>
      <c r="BY1651">
        <f>IF(E1651=1,VLOOKUP(D1651,'2015'!$F$12:$AX$1887,44,FALSE),"-")</f>
        <v>0</v>
      </c>
      <c r="BZ1651">
        <f>IF(E1651=1,VLOOKUP(D1651,'2015'!$F$12:$AX$1887,45,FALSE),"-")</f>
        <v>0</v>
      </c>
      <c r="CG1651" s="21"/>
      <c r="CH1651" s="21"/>
      <c r="CI1651" s="21"/>
      <c r="CK1651" s="21"/>
      <c r="CL1651" s="21"/>
      <c r="CM1651" s="21"/>
    </row>
    <row r="1652" spans="1:94" ht="15.75" thickBot="1" x14ac:dyDescent="0.3">
      <c r="A1652" s="50"/>
      <c r="B1652" s="50"/>
      <c r="C1652" s="50" t="str">
        <f t="shared" si="429"/>
        <v>14027_1_5970</v>
      </c>
      <c r="D1652" s="51" t="str">
        <f t="shared" si="430"/>
        <v>14027_1</v>
      </c>
      <c r="E1652" s="224">
        <f>IFERROR(VLOOKUP(C1652,'2015'!$C$12:$D$1887,2,FALSE),0)</f>
        <v>1</v>
      </c>
      <c r="F1652" s="51">
        <f>IFERROR(K1652-IFERROR(VLOOKUP(D1652,'2015'!$F$12:$I$1887,4,FALSE),"ei löydy"),"ei löydy")</f>
        <v>0</v>
      </c>
      <c r="G1652" s="224">
        <f>IFERROR(VLOOKUP(Työfile_2024!C1652,Liikennemalli!$D$6:$G$1921,4,FALSE),0)</f>
        <v>1</v>
      </c>
      <c r="H1652" s="225">
        <f>K1652-IFERROR(VLOOKUP(Työfile_2024!D1652,Liikennemalli!$C$6:$H$1921,6,FALSE),"ei löydy")</f>
        <v>0</v>
      </c>
      <c r="I1652" s="80">
        <v>14027</v>
      </c>
      <c r="J1652" s="52">
        <v>1</v>
      </c>
      <c r="K1652" s="52">
        <v>5970</v>
      </c>
      <c r="L1652" s="53"/>
      <c r="M1652" s="54"/>
      <c r="N1652" s="54"/>
      <c r="O1652" s="54"/>
      <c r="P1652" s="54"/>
      <c r="Q1652" s="55"/>
      <c r="R1652" s="55"/>
      <c r="S1652" s="55"/>
      <c r="T1652" s="55"/>
      <c r="U1652" s="52"/>
      <c r="V1652" s="56">
        <v>116.67068676716917</v>
      </c>
      <c r="W1652" s="56">
        <v>7.1892797319932997</v>
      </c>
      <c r="X1652" s="56">
        <v>131.23852596314907</v>
      </c>
      <c r="Y1652" s="56">
        <f>VLOOKUP(D1652,Liikennemalli24!$D$2:$F$1804,2,FALSE)</f>
        <v>14</v>
      </c>
      <c r="Z1652" s="148">
        <f>VLOOKUP(D1652,Liikennemalli24!$D$2:$F$1804,3,FALSE)</f>
        <v>0.13200000000000001</v>
      </c>
      <c r="AA1652" s="178">
        <f>IF(G1652=1,VLOOKUP(C1652,Liikennemalli!$D$6:$H$1921,2,FALSE),"-")</f>
        <v>34.0892251073982</v>
      </c>
      <c r="AB1652" s="198">
        <f>IF(G1652=1,VLOOKUP(C1652,Liikennemalli!$D$6:$H$1921,3,FALSE),"-")</f>
        <v>0.39133833840151799</v>
      </c>
      <c r="AC1652" s="51">
        <f>IF(E1652=1,VLOOKUP(Työfile_2024!D1652,'2015'!$F$12:$X$1887,18,FALSE),"-")</f>
        <v>0</v>
      </c>
      <c r="AD1652" s="51">
        <f>IF(E1652=1,VLOOKUP(Työfile_2024!D1652,'2015'!$F$12:$X$1887,19,FALSE),"-")</f>
        <v>0</v>
      </c>
      <c r="AI1652" s="128">
        <f>IF(E1652=1,VLOOKUP(Työfile_2024!D1652,'2015'!$F$12:$AB$1887,20,FALSE),"-")</f>
        <v>0</v>
      </c>
      <c r="AJ1652" s="128">
        <f>IF(E1652=1,VLOOKUP(Työfile_2024!D1652,'2015'!$F$12:$AB$1887,21,FALSE),"-")</f>
        <v>0</v>
      </c>
      <c r="AK1652" s="128">
        <f>IF(E1652=1,VLOOKUP(Työfile_2024!D1652,'2015'!$F$12:$AB$1887,22,FALSE),"-")</f>
        <v>0</v>
      </c>
      <c r="AL1652" s="128">
        <f>IF(E1652=1,VLOOKUP(Työfile_2024!D1652,'2015'!$F$12:$AB$1887,23,FALSE),"-")</f>
        <v>0</v>
      </c>
      <c r="AM1652" s="56">
        <f>VLOOKUP(Työfile_2024!D1652,Tmatkat_20km_tarkasteltava_verk!$C$2:$D$1804,2,FALSE)</f>
        <v>26</v>
      </c>
      <c r="AN1652" s="148">
        <f t="shared" si="427"/>
        <v>0.22284946390935562</v>
      </c>
      <c r="AO1652" s="178">
        <f>IF(E1652=1,VLOOKUP(Työfile_2024!D1652,'2015'!$F$12:$AC$1887,24,FALSE),"-")</f>
        <v>30</v>
      </c>
      <c r="AP1652" s="52">
        <f>VLOOKUP(D1652,Tarkasteltava_verkko_2024_harva!$E$2:$I$1804,5,FALSE)</f>
        <v>0</v>
      </c>
      <c r="AQ1652" s="52">
        <f>VLOOKUP(D1652,Tarkasteltava_verkko_2024_harva!$E$2:$I$1804,4,FALSE)</f>
        <v>0</v>
      </c>
      <c r="AR1652" s="148">
        <v>0</v>
      </c>
      <c r="AS1652" s="170">
        <f>IFERROR(VLOOKUP(C1652,'2015'!$C$12:$AG$1887,30,FALSE),"-")</f>
        <v>0</v>
      </c>
      <c r="AT1652" s="148">
        <v>0</v>
      </c>
      <c r="AU1652" s="170">
        <f>IFERROR(VLOOKUP(C1652,'2015'!$C$12:$AG$1887,31,FALSE),"-")</f>
        <v>0</v>
      </c>
      <c r="AV1652" s="106"/>
      <c r="AW1652" s="63">
        <f>IFERROR(VLOOKUP(C1652,Merkittävyysluokitus!$A$2:$J$1705,10,FALSE),"-")</f>
        <v>3</v>
      </c>
      <c r="AX1652" s="175">
        <f>IFERROR(VLOOKUP(C1652,Merkittävyysluokitus!$A$2:$J$1705,6,FALSE),"-")</f>
        <v>3.2708756246988369</v>
      </c>
      <c r="AY1652" s="175">
        <f>IFERROR(VLOOKUP(C1652,Merkittävyysluokitus!$A$2:$J$1705,7,FALSE),"-")</f>
        <v>0.60501206030150745</v>
      </c>
      <c r="AZ1652" s="175">
        <f>IFERROR(VLOOKUP(C1652,Merkittävyysluokitus!$A$2:$J$1705,8,FALSE),"-")</f>
        <v>1.8325302310639959</v>
      </c>
      <c r="BA1652" s="175">
        <f>IFERROR(VLOOKUP(C1652,Merkittävyysluokitus!$A$2:$J$1705,9,FALSE),"-")</f>
        <v>0.83333333333333326</v>
      </c>
      <c r="BB1652" s="203"/>
      <c r="BC1652" s="203" t="str">
        <f t="shared" si="428"/>
        <v/>
      </c>
      <c r="BD1652" s="39" t="str">
        <f t="shared" si="441"/>
        <v>musta</v>
      </c>
      <c r="BE1652" s="68" t="str">
        <f t="shared" si="423"/>
        <v>musta</v>
      </c>
      <c r="BF1652" s="68" t="str">
        <f t="shared" si="424"/>
        <v>musta</v>
      </c>
      <c r="BG1652" s="68" t="str">
        <f t="shared" si="425"/>
        <v>musta</v>
      </c>
      <c r="BH1652" s="208" t="str">
        <f t="shared" si="426"/>
        <v>musta</v>
      </c>
      <c r="BI1652" s="39"/>
      <c r="BJ1652" s="39" t="str">
        <f>IF(F1652="ei löydy","uusi tie",IF(E1652=0,"tieosoite muuttunut",IF(E1652=1,VLOOKUP(D1652,'2015'!$F$12:$AL$1887,31,FALSE),"-")))</f>
        <v>musta</v>
      </c>
      <c r="BK1652" s="67" t="str">
        <f>IF(E1652=1,VLOOKUP(D1652,'2015'!$F$12:$AL$1887,32,FALSE),"-")</f>
        <v>musta</v>
      </c>
      <c r="BL1652" s="39" t="str">
        <f>IF(F1652="ei löydy","uusi tie",IF(E1652=0,"tieosoite muuttunut",IF(E1652=1,VLOOKUP(D1652,'2015'!$F$12:$AL$1887,33,FALSE),"-")))</f>
        <v>musta</v>
      </c>
      <c r="BM1652" s="39"/>
      <c r="BN1652" s="217" t="str">
        <f>VLOOKUP(D1652,'2015'!$F$12:$AL$1887,33,FALSE)</f>
        <v>musta</v>
      </c>
      <c r="BO1652" s="39"/>
      <c r="BP1652" s="115"/>
      <c r="BQ1652" s="26" t="s">
        <v>10</v>
      </c>
      <c r="BS1652" s="5"/>
      <c r="BU1652" s="37"/>
      <c r="BV1652" s="30"/>
      <c r="BX1652">
        <f>IF(E1652=1,VLOOKUP(D1652,'2015'!$F$12:$AX$1887,43,FALSE),"-")</f>
        <v>0</v>
      </c>
      <c r="BY1652">
        <f>IF(E1652=1,VLOOKUP(D1652,'2015'!$F$12:$AX$1887,44,FALSE),"-")</f>
        <v>0</v>
      </c>
      <c r="BZ1652">
        <f>IF(E1652=1,VLOOKUP(D1652,'2015'!$F$12:$AX$1887,45,FALSE),"-")</f>
        <v>0</v>
      </c>
      <c r="CG1652" s="21"/>
      <c r="CH1652" s="21"/>
      <c r="CI1652" s="21"/>
      <c r="CK1652" s="21"/>
      <c r="CL1652" s="21"/>
      <c r="CM1652" s="21"/>
    </row>
    <row r="1653" spans="1:94" ht="15.75" thickBot="1" x14ac:dyDescent="0.3">
      <c r="A1653" s="50"/>
      <c r="B1653" s="50"/>
      <c r="C1653" s="50" t="str">
        <f t="shared" si="429"/>
        <v>14027_2_7558</v>
      </c>
      <c r="D1653" s="51" t="str">
        <f t="shared" si="430"/>
        <v>14027_2</v>
      </c>
      <c r="E1653" s="224">
        <f>IFERROR(VLOOKUP(C1653,'2015'!$C$12:$D$1887,2,FALSE),0)</f>
        <v>1</v>
      </c>
      <c r="F1653" s="51">
        <f>IFERROR(K1653-IFERROR(VLOOKUP(D1653,'2015'!$F$12:$I$1887,4,FALSE),"ei löydy"),"ei löydy")</f>
        <v>0</v>
      </c>
      <c r="G1653" s="224">
        <f>IFERROR(VLOOKUP(Työfile_2024!C1653,Liikennemalli!$D$6:$G$1921,4,FALSE),0)</f>
        <v>1</v>
      </c>
      <c r="H1653" s="225">
        <f>K1653-IFERROR(VLOOKUP(Työfile_2024!D1653,Liikennemalli!$C$6:$H$1921,6,FALSE),"ei löydy")</f>
        <v>0</v>
      </c>
      <c r="I1653" s="80">
        <v>14027</v>
      </c>
      <c r="J1653" s="52">
        <v>2</v>
      </c>
      <c r="K1653" s="52">
        <v>7558</v>
      </c>
      <c r="L1653" s="53"/>
      <c r="M1653" s="54"/>
      <c r="N1653" s="54"/>
      <c r="O1653" s="54"/>
      <c r="P1653" s="54"/>
      <c r="Q1653" s="55"/>
      <c r="R1653" s="55"/>
      <c r="S1653" s="55"/>
      <c r="T1653" s="55"/>
      <c r="U1653" s="52"/>
      <c r="V1653" s="56">
        <v>203.85684043397725</v>
      </c>
      <c r="W1653" s="56">
        <v>9.8753638528711303</v>
      </c>
      <c r="X1653" s="56">
        <v>210.08176766340301</v>
      </c>
      <c r="Y1653" s="56">
        <f>VLOOKUP(D1653,Liikennemalli24!$D$2:$F$1804,2,FALSE)</f>
        <v>8</v>
      </c>
      <c r="Z1653" s="57">
        <f>VLOOKUP(D1653,Liikennemalli24!$D$2:$F$1804,3,FALSE)</f>
        <v>0.125</v>
      </c>
      <c r="AA1653" s="178">
        <f>IF(G1653=1,VLOOKUP(C1653,Liikennemalli!$D$6:$H$1921,2,FALSE),"-")</f>
        <v>47.791793905452401</v>
      </c>
      <c r="AB1653" s="197">
        <f>IF(G1653=1,VLOOKUP(C1653,Liikennemalli!$D$6:$H$1921,3,FALSE),"-")</f>
        <v>0.31921661371828802</v>
      </c>
      <c r="AC1653" s="134">
        <f>IF(E1653=1,VLOOKUP(Työfile_2024!D1653,'2015'!$F$12:$X$1887,18,FALSE),"-")</f>
        <v>0</v>
      </c>
      <c r="AD1653" s="127">
        <f>IF(E1653=1,VLOOKUP(Työfile_2024!D1653,'2015'!$F$12:$X$1887,19,FALSE),"-")</f>
        <v>0</v>
      </c>
      <c r="AI1653" s="127">
        <f>IF(E1653=1,VLOOKUP(Työfile_2024!D1653,'2015'!$F$12:$AB$1887,20,FALSE),"-")</f>
        <v>0</v>
      </c>
      <c r="AJ1653" s="127">
        <f>IF(E1653=1,VLOOKUP(Työfile_2024!D1653,'2015'!$F$12:$AB$1887,21,FALSE),"-")</f>
        <v>0</v>
      </c>
      <c r="AK1653" s="127">
        <f>IF(E1653=1,VLOOKUP(Työfile_2024!D1653,'2015'!$F$12:$AB$1887,22,FALSE),"-")</f>
        <v>0</v>
      </c>
      <c r="AL1653" s="127">
        <f>IF(E1653=1,VLOOKUP(Työfile_2024!D1653,'2015'!$F$12:$AB$1887,23,FALSE),"-")</f>
        <v>0</v>
      </c>
      <c r="AM1653" s="56">
        <f>VLOOKUP(Työfile_2024!D1653,Tmatkat_20km_tarkasteltava_verk!$C$2:$D$1804,2,FALSE)</f>
        <v>68</v>
      </c>
      <c r="AN1653" s="148">
        <f t="shared" si="427"/>
        <v>0.33356741846503324</v>
      </c>
      <c r="AO1653" s="178">
        <f>IF(E1653=1,VLOOKUP(Työfile_2024!D1653,'2015'!$F$12:$AC$1887,24,FALSE),"-")</f>
        <v>55</v>
      </c>
      <c r="AP1653" s="52">
        <f>VLOOKUP(D1653,Tarkasteltava_verkko_2024_harva!$E$2:$I$1804,5,FALSE)</f>
        <v>0</v>
      </c>
      <c r="AQ1653" s="52">
        <f>VLOOKUP(D1653,Tarkasteltava_verkko_2024_harva!$E$2:$I$1804,4,FALSE)</f>
        <v>0</v>
      </c>
      <c r="AR1653" s="148">
        <v>5.30563641174914E-2</v>
      </c>
      <c r="AS1653" s="170">
        <f>IFERROR(VLOOKUP(C1653,'2015'!$C$12:$AG$1887,30,FALSE),"-")</f>
        <v>0</v>
      </c>
      <c r="AT1653" s="148">
        <v>0.20653612066684307</v>
      </c>
      <c r="AU1653" s="170">
        <f>IFERROR(VLOOKUP(C1653,'2015'!$C$12:$AG$1887,31,FALSE),"-")</f>
        <v>0</v>
      </c>
      <c r="AV1653" s="106"/>
      <c r="AW1653" s="63">
        <f>IFERROR(VLOOKUP(C1653,Merkittävyysluokitus!$A$2:$J$1705,10,FALSE),"-")</f>
        <v>3</v>
      </c>
      <c r="AX1653" s="175">
        <f>IFERROR(VLOOKUP(C1653,Merkittävyysluokitus!$A$2:$J$1705,6,FALSE),"-")</f>
        <v>4.7679597898020907</v>
      </c>
      <c r="AY1653" s="175">
        <f>IFERROR(VLOOKUP(C1653,Merkittävyysluokitus!$A$2:$J$1705,7,FALSE),"-")</f>
        <v>1.049903854635265</v>
      </c>
      <c r="AZ1653" s="175">
        <f>IFERROR(VLOOKUP(C1653,Merkittävyysluokitus!$A$2:$J$1705,8,FALSE),"-")</f>
        <v>2.7180559351668254</v>
      </c>
      <c r="BA1653" s="175">
        <f>IFERROR(VLOOKUP(C1653,Merkittävyysluokitus!$A$2:$J$1705,9,FALSE),"-")</f>
        <v>1</v>
      </c>
      <c r="BB1653" s="203"/>
      <c r="BC1653" s="203" t="str">
        <f t="shared" si="428"/>
        <v/>
      </c>
      <c r="BD1653" s="39" t="str">
        <f t="shared" si="441"/>
        <v>musta</v>
      </c>
      <c r="BE1653" s="68" t="str">
        <f t="shared" si="423"/>
        <v>musta</v>
      </c>
      <c r="BF1653" s="68" t="str">
        <f t="shared" si="424"/>
        <v>musta</v>
      </c>
      <c r="BG1653" s="68" t="str">
        <f t="shared" si="425"/>
        <v>musta</v>
      </c>
      <c r="BH1653" s="208" t="str">
        <f t="shared" si="426"/>
        <v>musta</v>
      </c>
      <c r="BI1653" s="39"/>
      <c r="BJ1653" s="39" t="str">
        <f>IF(F1653="ei löydy","uusi tie",IF(E1653=0,"tieosoite muuttunut",IF(E1653=1,VLOOKUP(D1653,'2015'!$F$12:$AL$1887,31,FALSE),"-")))</f>
        <v>musta</v>
      </c>
      <c r="BK1653" s="67" t="str">
        <f>IF(E1653=1,VLOOKUP(D1653,'2015'!$F$12:$AL$1887,32,FALSE),"-")</f>
        <v>musta</v>
      </c>
      <c r="BL1653" s="39" t="str">
        <f>IF(F1653="ei löydy","uusi tie",IF(E1653=0,"tieosoite muuttunut",IF(E1653=1,VLOOKUP(D1653,'2015'!$F$12:$AL$1887,33,FALSE),"-")))</f>
        <v>musta</v>
      </c>
      <c r="BM1653" s="39"/>
      <c r="BN1653" s="217" t="str">
        <f>VLOOKUP(D1653,'2015'!$F$12:$AL$1887,33,FALSE)</f>
        <v>musta</v>
      </c>
      <c r="BO1653" s="39"/>
      <c r="BP1653" s="115" t="s">
        <v>10</v>
      </c>
      <c r="BQ1653" s="30"/>
      <c r="BS1653" s="5"/>
      <c r="BU1653" s="37"/>
      <c r="BV1653" s="30" t="s">
        <v>10</v>
      </c>
      <c r="BX1653">
        <f>IF(E1653=1,VLOOKUP(D1653,'2015'!$F$12:$AX$1887,43,FALSE),"-")</f>
        <v>0</v>
      </c>
      <c r="BY1653">
        <f>IF(E1653=1,VLOOKUP(D1653,'2015'!$F$12:$AX$1887,44,FALSE),"-")</f>
        <v>0</v>
      </c>
      <c r="BZ1653">
        <f>IF(E1653=1,VLOOKUP(D1653,'2015'!$F$12:$AX$1887,45,FALSE),"-")</f>
        <v>0</v>
      </c>
      <c r="CA1653" s="31">
        <f t="shared" ref="CA1653:CA1678" si="442">SUM(CB1653:CE1653)</f>
        <v>0</v>
      </c>
      <c r="CB1653" s="31">
        <f t="shared" ref="CB1653:CB1678" si="443">IF(AD1653&gt;0.59999,10,IF(AD1653&gt;0.39999,1,0))</f>
        <v>0</v>
      </c>
      <c r="CC1653" s="31">
        <f t="shared" ref="CC1653:CC1678" si="444">IF(AC1653&gt;1999,10,IF(AC1653&gt;999,1,0))</f>
        <v>0</v>
      </c>
      <c r="CD1653" s="31">
        <f t="shared" ref="CD1653:CD1678" si="445">IF(AM1653&gt;499,10,IF(AM1653&gt;99,1,0))</f>
        <v>0</v>
      </c>
      <c r="CE1653" s="31">
        <f t="shared" ref="CE1653:CE1678" si="446">IF(AQ1653="osa seud. yht",10,IF(AP1653="osa seud. yht",1,0))</f>
        <v>0</v>
      </c>
      <c r="CO1653" s="2" t="s">
        <v>35</v>
      </c>
      <c r="CP1653" s="2" t="s">
        <v>35</v>
      </c>
    </row>
    <row r="1654" spans="1:94" ht="15.75" thickBot="1" x14ac:dyDescent="0.3">
      <c r="A1654" s="50"/>
      <c r="B1654" s="50"/>
      <c r="C1654" s="50" t="str">
        <f t="shared" si="429"/>
        <v>14029_1_6450</v>
      </c>
      <c r="D1654" s="51" t="str">
        <f t="shared" si="430"/>
        <v>14029_1</v>
      </c>
      <c r="E1654" s="224">
        <f>IFERROR(VLOOKUP(C1654,'2015'!$C$12:$D$1887,2,FALSE),0)</f>
        <v>1</v>
      </c>
      <c r="F1654" s="51">
        <f>IFERROR(K1654-IFERROR(VLOOKUP(D1654,'2015'!$F$12:$I$1887,4,FALSE),"ei löydy"),"ei löydy")</f>
        <v>0</v>
      </c>
      <c r="G1654" s="224">
        <f>IFERROR(VLOOKUP(Työfile_2024!C1654,Liikennemalli!$D$6:$G$1921,4,FALSE),0)</f>
        <v>1</v>
      </c>
      <c r="H1654" s="225">
        <f>K1654-IFERROR(VLOOKUP(Työfile_2024!D1654,Liikennemalli!$C$6:$H$1921,6,FALSE),"ei löydy")</f>
        <v>0</v>
      </c>
      <c r="I1654" s="80">
        <v>14029</v>
      </c>
      <c r="J1654" s="52">
        <v>1</v>
      </c>
      <c r="K1654" s="52">
        <v>6450</v>
      </c>
      <c r="L1654" s="53"/>
      <c r="M1654" s="54"/>
      <c r="N1654" s="54"/>
      <c r="O1654" s="54"/>
      <c r="P1654" s="54"/>
      <c r="Q1654" s="55"/>
      <c r="R1654" s="55"/>
      <c r="S1654" s="55"/>
      <c r="T1654" s="55"/>
      <c r="U1654" s="52"/>
      <c r="V1654" s="56">
        <v>46</v>
      </c>
      <c r="W1654" s="56">
        <v>1</v>
      </c>
      <c r="X1654" s="56">
        <v>49</v>
      </c>
      <c r="Y1654" s="56">
        <f>VLOOKUP(D1654,Liikennemalli24!$D$2:$F$1804,2,FALSE)</f>
        <v>35</v>
      </c>
      <c r="Z1654" s="57">
        <f>VLOOKUP(D1654,Liikennemalli24!$D$2:$F$1804,3,FALSE)</f>
        <v>0.157</v>
      </c>
      <c r="AA1654" s="178">
        <f>IF(G1654=1,VLOOKUP(C1654,Liikennemalli!$D$6:$H$1921,2,FALSE),"-")</f>
        <v>38.657996517421701</v>
      </c>
      <c r="AB1654" s="197">
        <f>IF(G1654=1,VLOOKUP(C1654,Liikennemalli!$D$6:$H$1921,3,FALSE),"-")</f>
        <v>0.24932839269490301</v>
      </c>
      <c r="AC1654" s="134">
        <f>IF(E1654=1,VLOOKUP(Työfile_2024!D1654,'2015'!$F$12:$X$1887,18,FALSE),"-")</f>
        <v>0</v>
      </c>
      <c r="AD1654" s="127">
        <f>IF(E1654=1,VLOOKUP(Työfile_2024!D1654,'2015'!$F$12:$X$1887,19,FALSE),"-")</f>
        <v>0</v>
      </c>
      <c r="AI1654" s="127">
        <f>IF(E1654=1,VLOOKUP(Työfile_2024!D1654,'2015'!$F$12:$AB$1887,20,FALSE),"-")</f>
        <v>0</v>
      </c>
      <c r="AJ1654" s="127">
        <f>IF(E1654=1,VLOOKUP(Työfile_2024!D1654,'2015'!$F$12:$AB$1887,21,FALSE),"-")</f>
        <v>0</v>
      </c>
      <c r="AK1654" s="127">
        <f>IF(E1654=1,VLOOKUP(Työfile_2024!D1654,'2015'!$F$12:$AB$1887,22,FALSE),"-")</f>
        <v>0</v>
      </c>
      <c r="AL1654" s="127">
        <f>IF(E1654=1,VLOOKUP(Työfile_2024!D1654,'2015'!$F$12:$AB$1887,23,FALSE),"-")</f>
        <v>0</v>
      </c>
      <c r="AM1654" s="56">
        <f>VLOOKUP(Työfile_2024!D1654,Tmatkat_20km_tarkasteltava_verk!$C$2:$D$1804,2,FALSE)</f>
        <v>28</v>
      </c>
      <c r="AN1654" s="148">
        <f t="shared" si="427"/>
        <v>0.60869565217391308</v>
      </c>
      <c r="AO1654" s="178">
        <f>IF(E1654=1,VLOOKUP(Työfile_2024!D1654,'2015'!$F$12:$AC$1887,24,FALSE),"-")</f>
        <v>46</v>
      </c>
      <c r="AP1654" s="52">
        <f>VLOOKUP(D1654,Tarkasteltava_verkko_2024_harva!$E$2:$I$1804,5,FALSE)</f>
        <v>0</v>
      </c>
      <c r="AQ1654" s="52">
        <f>VLOOKUP(D1654,Tarkasteltava_verkko_2024_harva!$E$2:$I$1804,4,FALSE)</f>
        <v>0</v>
      </c>
      <c r="AR1654" s="148">
        <v>0</v>
      </c>
      <c r="AS1654" s="170">
        <f>IFERROR(VLOOKUP(C1654,'2015'!$C$12:$AG$1887,30,FALSE),"-")</f>
        <v>0</v>
      </c>
      <c r="AT1654" s="148">
        <v>0</v>
      </c>
      <c r="AU1654" s="170">
        <f>IFERROR(VLOOKUP(C1654,'2015'!$C$12:$AG$1887,31,FALSE),"-")</f>
        <v>0</v>
      </c>
      <c r="AV1654" s="106"/>
      <c r="AW1654" s="63">
        <f>IFERROR(VLOOKUP(C1654,Merkittävyysluokitus!$A$2:$J$1705,10,FALSE),"-")</f>
        <v>3</v>
      </c>
      <c r="AX1654" s="175">
        <f>IFERROR(VLOOKUP(C1654,Merkittävyysluokitus!$A$2:$J$1705,6,FALSE),"-")</f>
        <v>3.0329391171993914</v>
      </c>
      <c r="AY1654" s="175">
        <f>IFERROR(VLOOKUP(C1654,Merkittävyysluokitus!$A$2:$J$1705,7,FALSE),"-")</f>
        <v>0.26466666666666666</v>
      </c>
      <c r="AZ1654" s="175">
        <f>IFERROR(VLOOKUP(C1654,Merkittävyysluokitus!$A$2:$J$1705,8,FALSE),"-")</f>
        <v>1.7682724505327245</v>
      </c>
      <c r="BA1654" s="175">
        <f>IFERROR(VLOOKUP(C1654,Merkittävyysluokitus!$A$2:$J$1705,9,FALSE),"-")</f>
        <v>1</v>
      </c>
      <c r="BB1654" s="203"/>
      <c r="BC1654" s="203" t="str">
        <f t="shared" si="428"/>
        <v/>
      </c>
      <c r="BD1654" s="39" t="str">
        <f t="shared" si="441"/>
        <v>musta</v>
      </c>
      <c r="BE1654" s="68" t="str">
        <f t="shared" si="423"/>
        <v>musta</v>
      </c>
      <c r="BF1654" s="68" t="str">
        <f t="shared" si="424"/>
        <v>musta</v>
      </c>
      <c r="BG1654" s="68" t="str">
        <f t="shared" si="425"/>
        <v>musta</v>
      </c>
      <c r="BH1654" s="208" t="str">
        <f t="shared" si="426"/>
        <v>musta</v>
      </c>
      <c r="BI1654" s="39"/>
      <c r="BJ1654" s="39" t="str">
        <f>IF(F1654="ei löydy","uusi tie",IF(E1654=0,"tieosoite muuttunut",IF(E1654=1,VLOOKUP(D1654,'2015'!$F$12:$AL$1887,31,FALSE),"-")))</f>
        <v>musta</v>
      </c>
      <c r="BK1654" s="67" t="str">
        <f>IF(E1654=1,VLOOKUP(D1654,'2015'!$F$12:$AL$1887,32,FALSE),"-")</f>
        <v>musta</v>
      </c>
      <c r="BL1654" s="39" t="str">
        <f>IF(F1654="ei löydy","uusi tie",IF(E1654=0,"tieosoite muuttunut",IF(E1654=1,VLOOKUP(D1654,'2015'!$F$12:$AL$1887,33,FALSE),"-")))</f>
        <v>musta</v>
      </c>
      <c r="BM1654" s="39"/>
      <c r="BN1654" s="217" t="str">
        <f>VLOOKUP(D1654,'2015'!$F$12:$AL$1887,33,FALSE)</f>
        <v>musta</v>
      </c>
      <c r="BO1654" s="39"/>
      <c r="BP1654" s="115" t="s">
        <v>10</v>
      </c>
      <c r="BQ1654" s="30"/>
      <c r="BS1654" s="5"/>
      <c r="BU1654" s="37"/>
      <c r="BV1654" s="30" t="s">
        <v>10</v>
      </c>
      <c r="BX1654">
        <f>IF(E1654=1,VLOOKUP(D1654,'2015'!$F$12:$AX$1887,43,FALSE),"-")</f>
        <v>0</v>
      </c>
      <c r="BY1654">
        <f>IF(E1654=1,VLOOKUP(D1654,'2015'!$F$12:$AX$1887,44,FALSE),"-")</f>
        <v>0</v>
      </c>
      <c r="BZ1654">
        <f>IF(E1654=1,VLOOKUP(D1654,'2015'!$F$12:$AX$1887,45,FALSE),"-")</f>
        <v>0</v>
      </c>
      <c r="CA1654" s="31">
        <f t="shared" si="442"/>
        <v>0</v>
      </c>
      <c r="CB1654" s="31">
        <f t="shared" si="443"/>
        <v>0</v>
      </c>
      <c r="CC1654" s="31">
        <f t="shared" si="444"/>
        <v>0</v>
      </c>
      <c r="CD1654" s="31">
        <f t="shared" si="445"/>
        <v>0</v>
      </c>
      <c r="CE1654" s="31">
        <f t="shared" si="446"/>
        <v>0</v>
      </c>
      <c r="CO1654" s="2" t="s">
        <v>35</v>
      </c>
      <c r="CP1654" s="2" t="s">
        <v>35</v>
      </c>
    </row>
    <row r="1655" spans="1:94" ht="15.75" thickBot="1" x14ac:dyDescent="0.3">
      <c r="A1655" s="50"/>
      <c r="B1655" s="50"/>
      <c r="C1655" s="50" t="str">
        <f t="shared" si="429"/>
        <v>14033_1_7952</v>
      </c>
      <c r="D1655" s="51" t="str">
        <f t="shared" si="430"/>
        <v>14033_1</v>
      </c>
      <c r="E1655" s="224">
        <f>IFERROR(VLOOKUP(C1655,'2015'!$C$12:$D$1887,2,FALSE),0)</f>
        <v>1</v>
      </c>
      <c r="F1655" s="51">
        <f>IFERROR(K1655-IFERROR(VLOOKUP(D1655,'2015'!$F$12:$I$1887,4,FALSE),"ei löydy"),"ei löydy")</f>
        <v>0</v>
      </c>
      <c r="G1655" s="224">
        <f>IFERROR(VLOOKUP(Työfile_2024!C1655,Liikennemalli!$D$6:$G$1921,4,FALSE),0)</f>
        <v>1</v>
      </c>
      <c r="H1655" s="225">
        <f>K1655-IFERROR(VLOOKUP(Työfile_2024!D1655,Liikennemalli!$C$6:$H$1921,6,FALSE),"ei löydy")</f>
        <v>0</v>
      </c>
      <c r="I1655" s="80">
        <v>14033</v>
      </c>
      <c r="J1655" s="52">
        <v>1</v>
      </c>
      <c r="K1655" s="52">
        <v>7952</v>
      </c>
      <c r="L1655" s="53"/>
      <c r="M1655" s="54"/>
      <c r="N1655" s="54"/>
      <c r="O1655" s="54"/>
      <c r="P1655" s="54"/>
      <c r="Q1655" s="55"/>
      <c r="R1655" s="55"/>
      <c r="S1655" s="55"/>
      <c r="T1655" s="55"/>
      <c r="U1655" s="52"/>
      <c r="V1655" s="56">
        <v>126.4452967806841</v>
      </c>
      <c r="W1655" s="56">
        <v>5.0813631790744465</v>
      </c>
      <c r="X1655" s="56">
        <v>131.30181086519116</v>
      </c>
      <c r="Y1655" s="56">
        <f>VLOOKUP(D1655,Liikennemalli24!$D$2:$F$1804,2,FALSE)</f>
        <v>17</v>
      </c>
      <c r="Z1655" s="57">
        <f>VLOOKUP(D1655,Liikennemalli24!$D$2:$F$1804,3,FALSE)</f>
        <v>9.7000000000000003E-2</v>
      </c>
      <c r="AA1655" s="178">
        <f>IF(G1655=1,VLOOKUP(C1655,Liikennemalli!$D$6:$H$1921,2,FALSE),"-")</f>
        <v>27.970594602352001</v>
      </c>
      <c r="AB1655" s="197">
        <f>IF(G1655=1,VLOOKUP(C1655,Liikennemalli!$D$6:$H$1921,3,FALSE),"-")</f>
        <v>0.15550498752104999</v>
      </c>
      <c r="AC1655" s="134">
        <f>IF(E1655=1,VLOOKUP(Työfile_2024!D1655,'2015'!$F$12:$X$1887,18,FALSE),"-")</f>
        <v>0</v>
      </c>
      <c r="AD1655" s="127">
        <f>IF(E1655=1,VLOOKUP(Työfile_2024!D1655,'2015'!$F$12:$X$1887,19,FALSE),"-")</f>
        <v>0</v>
      </c>
      <c r="AI1655" s="127">
        <f>IF(E1655=1,VLOOKUP(Työfile_2024!D1655,'2015'!$F$12:$AB$1887,20,FALSE),"-")</f>
        <v>0</v>
      </c>
      <c r="AJ1655" s="127">
        <f>IF(E1655=1,VLOOKUP(Työfile_2024!D1655,'2015'!$F$12:$AB$1887,21,FALSE),"-")</f>
        <v>0</v>
      </c>
      <c r="AK1655" s="127">
        <f>IF(E1655=1,VLOOKUP(Työfile_2024!D1655,'2015'!$F$12:$AB$1887,22,FALSE),"-")</f>
        <v>0</v>
      </c>
      <c r="AL1655" s="127">
        <f>IF(E1655=1,VLOOKUP(Työfile_2024!D1655,'2015'!$F$12:$AB$1887,23,FALSE),"-")</f>
        <v>0</v>
      </c>
      <c r="AM1655" s="56">
        <f>VLOOKUP(Työfile_2024!D1655,Tmatkat_20km_tarkasteltava_verk!$C$2:$D$1804,2,FALSE)</f>
        <v>41</v>
      </c>
      <c r="AN1655" s="148">
        <f t="shared" si="427"/>
        <v>0.32425088986198808</v>
      </c>
      <c r="AO1655" s="178">
        <f>IF(E1655=1,VLOOKUP(Työfile_2024!D1655,'2015'!$F$12:$AC$1887,24,FALSE),"-")</f>
        <v>76</v>
      </c>
      <c r="AP1655" s="52">
        <f>VLOOKUP(D1655,Tarkasteltava_verkko_2024_harva!$E$2:$I$1804,5,FALSE)</f>
        <v>0</v>
      </c>
      <c r="AQ1655" s="52">
        <f>VLOOKUP(D1655,Tarkasteltava_verkko_2024_harva!$E$2:$I$1804,4,FALSE)</f>
        <v>0</v>
      </c>
      <c r="AR1655" s="148">
        <v>0</v>
      </c>
      <c r="AS1655" s="170">
        <f>IFERROR(VLOOKUP(C1655,'2015'!$C$12:$AG$1887,30,FALSE),"-")</f>
        <v>0</v>
      </c>
      <c r="AT1655" s="148">
        <v>6.5769617706237418E-2</v>
      </c>
      <c r="AU1655" s="170">
        <f>IFERROR(VLOOKUP(C1655,'2015'!$C$12:$AG$1887,31,FALSE),"-")</f>
        <v>0</v>
      </c>
      <c r="AV1655" s="106"/>
      <c r="AW1655" s="63">
        <f>IFERROR(VLOOKUP(C1655,Merkittävyysluokitus!$A$2:$J$1705,10,FALSE),"-")</f>
        <v>3</v>
      </c>
      <c r="AX1655" s="175">
        <f>IFERROR(VLOOKUP(C1655,Merkittävyysluokitus!$A$2:$J$1705,6,FALSE),"-")</f>
        <v>3.2697559296034964</v>
      </c>
      <c r="AY1655" s="175">
        <f>IFERROR(VLOOKUP(C1655,Merkittävyysluokitus!$A$2:$J$1705,7,FALSE),"-")</f>
        <v>0.74266922367538568</v>
      </c>
      <c r="AZ1655" s="175">
        <f>IFERROR(VLOOKUP(C1655,Merkittävyysluokitus!$A$2:$J$1705,8,FALSE),"-")</f>
        <v>1.8604200392614443</v>
      </c>
      <c r="BA1655" s="175">
        <f>IFERROR(VLOOKUP(C1655,Merkittävyysluokitus!$A$2:$J$1705,9,FALSE),"-")</f>
        <v>0.66666666666666663</v>
      </c>
      <c r="BB1655" s="203"/>
      <c r="BC1655" s="203" t="str">
        <f t="shared" si="428"/>
        <v/>
      </c>
      <c r="BD1655" s="39" t="str">
        <f t="shared" si="441"/>
        <v>musta</v>
      </c>
      <c r="BE1655" s="68" t="str">
        <f t="shared" si="423"/>
        <v>musta</v>
      </c>
      <c r="BF1655" s="68" t="str">
        <f t="shared" si="424"/>
        <v>musta</v>
      </c>
      <c r="BG1655" s="68" t="str">
        <f t="shared" si="425"/>
        <v>musta</v>
      </c>
      <c r="BH1655" s="208" t="str">
        <f t="shared" si="426"/>
        <v>musta</v>
      </c>
      <c r="BI1655" s="39"/>
      <c r="BJ1655" s="39" t="str">
        <f>IF(F1655="ei löydy","uusi tie",IF(E1655=0,"tieosoite muuttunut",IF(E1655=1,VLOOKUP(D1655,'2015'!$F$12:$AL$1887,31,FALSE),"-")))</f>
        <v>musta</v>
      </c>
      <c r="BK1655" s="67" t="str">
        <f>IF(E1655=1,VLOOKUP(D1655,'2015'!$F$12:$AL$1887,32,FALSE),"-")</f>
        <v>musta</v>
      </c>
      <c r="BL1655" s="39" t="str">
        <f>IF(F1655="ei löydy","uusi tie",IF(E1655=0,"tieosoite muuttunut",IF(E1655=1,VLOOKUP(D1655,'2015'!$F$12:$AL$1887,33,FALSE),"-")))</f>
        <v>musta</v>
      </c>
      <c r="BM1655" s="39"/>
      <c r="BN1655" s="217" t="str">
        <f>VLOOKUP(D1655,'2015'!$F$12:$AL$1887,33,FALSE)</f>
        <v>musta</v>
      </c>
      <c r="BO1655" s="39"/>
      <c r="BP1655" s="115" t="s">
        <v>10</v>
      </c>
      <c r="BQ1655" s="30"/>
      <c r="BS1655" s="5"/>
      <c r="BU1655" s="37"/>
      <c r="BV1655" s="30" t="s">
        <v>10</v>
      </c>
      <c r="BX1655">
        <f>IF(E1655=1,VLOOKUP(D1655,'2015'!$F$12:$AX$1887,43,FALSE),"-")</f>
        <v>0</v>
      </c>
      <c r="BY1655">
        <f>IF(E1655=1,VLOOKUP(D1655,'2015'!$F$12:$AX$1887,44,FALSE),"-")</f>
        <v>0</v>
      </c>
      <c r="BZ1655">
        <f>IF(E1655=1,VLOOKUP(D1655,'2015'!$F$12:$AX$1887,45,FALSE),"-")</f>
        <v>0</v>
      </c>
      <c r="CA1655" s="31">
        <f t="shared" si="442"/>
        <v>0</v>
      </c>
      <c r="CB1655" s="31">
        <f t="shared" si="443"/>
        <v>0</v>
      </c>
      <c r="CC1655" s="31">
        <f t="shared" si="444"/>
        <v>0</v>
      </c>
      <c r="CD1655" s="31">
        <f t="shared" si="445"/>
        <v>0</v>
      </c>
      <c r="CE1655" s="31">
        <f t="shared" si="446"/>
        <v>0</v>
      </c>
      <c r="CO1655" s="2" t="s">
        <v>35</v>
      </c>
      <c r="CP1655" s="2" t="s">
        <v>35</v>
      </c>
    </row>
    <row r="1656" spans="1:94" ht="15.75" thickBot="1" x14ac:dyDescent="0.3">
      <c r="A1656" s="50"/>
      <c r="B1656" s="50"/>
      <c r="C1656" s="50" t="str">
        <f t="shared" si="429"/>
        <v>14037_1_10594</v>
      </c>
      <c r="D1656" s="51" t="str">
        <f t="shared" si="430"/>
        <v>14037_1</v>
      </c>
      <c r="E1656" s="224">
        <f>IFERROR(VLOOKUP(C1656,'2015'!$C$12:$D$1887,2,FALSE),0)</f>
        <v>1</v>
      </c>
      <c r="F1656" s="51">
        <f>IFERROR(K1656-IFERROR(VLOOKUP(D1656,'2015'!$F$12:$I$1887,4,FALSE),"ei löydy"),"ei löydy")</f>
        <v>0</v>
      </c>
      <c r="G1656" s="224">
        <f>IFERROR(VLOOKUP(Työfile_2024!C1656,Liikennemalli!$D$6:$G$1921,4,FALSE),0)</f>
        <v>1</v>
      </c>
      <c r="H1656" s="225">
        <f>K1656-IFERROR(VLOOKUP(Työfile_2024!D1656,Liikennemalli!$C$6:$H$1921,6,FALSE),"ei löydy")</f>
        <v>0</v>
      </c>
      <c r="I1656" s="81">
        <v>14037</v>
      </c>
      <c r="J1656" s="52">
        <v>1</v>
      </c>
      <c r="K1656" s="52">
        <v>10594</v>
      </c>
      <c r="L1656" s="53"/>
      <c r="M1656" s="54"/>
      <c r="N1656" s="54"/>
      <c r="O1656" s="54"/>
      <c r="P1656" s="54"/>
      <c r="Q1656" s="55"/>
      <c r="R1656" s="55"/>
      <c r="S1656" s="55"/>
      <c r="T1656" s="55"/>
      <c r="U1656" s="52"/>
      <c r="V1656" s="56">
        <v>1186.537379648858</v>
      </c>
      <c r="W1656" s="56">
        <v>46.454502548612425</v>
      </c>
      <c r="X1656" s="56">
        <v>1272.5230319048519</v>
      </c>
      <c r="Y1656" s="56">
        <f>VLOOKUP(D1656,Liikennemalli24!$D$2:$F$1804,2,FALSE)</f>
        <v>56</v>
      </c>
      <c r="Z1656" s="57">
        <f>VLOOKUP(D1656,Liikennemalli24!$D$2:$F$1804,3,FALSE)</f>
        <v>8.1000000000000003E-2</v>
      </c>
      <c r="AA1656" s="178">
        <f>IF(G1656=1,VLOOKUP(C1656,Liikennemalli!$D$6:$H$1921,2,FALSE),"-")</f>
        <v>95.095242443651301</v>
      </c>
      <c r="AB1656" s="197">
        <f>IF(G1656=1,VLOOKUP(C1656,Liikennemalli!$D$6:$H$1921,3,FALSE),"-")</f>
        <v>0.115769490681718</v>
      </c>
      <c r="AC1656" s="134">
        <f>IF(E1656=1,VLOOKUP(Työfile_2024!D1656,'2015'!$F$12:$X$1887,18,FALSE),"-")</f>
        <v>0</v>
      </c>
      <c r="AD1656" s="127">
        <f>IF(E1656=1,VLOOKUP(Työfile_2024!D1656,'2015'!$F$12:$X$1887,19,FALSE),"-")</f>
        <v>0</v>
      </c>
      <c r="AI1656" s="127">
        <f>IF(E1656=1,VLOOKUP(Työfile_2024!D1656,'2015'!$F$12:$AB$1887,20,FALSE),"-")</f>
        <v>0</v>
      </c>
      <c r="AJ1656" s="127">
        <f>IF(E1656=1,VLOOKUP(Työfile_2024!D1656,'2015'!$F$12:$AB$1887,21,FALSE),"-")</f>
        <v>0</v>
      </c>
      <c r="AK1656" s="127">
        <f>IF(E1656=1,VLOOKUP(Työfile_2024!D1656,'2015'!$F$12:$AB$1887,22,FALSE),"-")</f>
        <v>0</v>
      </c>
      <c r="AL1656" s="127">
        <f>IF(E1656=1,VLOOKUP(Työfile_2024!D1656,'2015'!$F$12:$AB$1887,23,FALSE),"-")</f>
        <v>0</v>
      </c>
      <c r="AM1656" s="56">
        <f>VLOOKUP(Työfile_2024!D1656,Tmatkat_20km_tarkasteltava_verk!$C$2:$D$1804,2,FALSE)</f>
        <v>105</v>
      </c>
      <c r="AN1656" s="148">
        <f t="shared" si="427"/>
        <v>8.8492787333066189E-2</v>
      </c>
      <c r="AO1656" s="178">
        <f>IF(E1656=1,VLOOKUP(Työfile_2024!D1656,'2015'!$F$12:$AC$1887,24,FALSE),"-")</f>
        <v>310</v>
      </c>
      <c r="AP1656" s="52">
        <f>VLOOKUP(D1656,Tarkasteltava_verkko_2024_harva!$E$2:$I$1804,5,FALSE)</f>
        <v>0</v>
      </c>
      <c r="AQ1656" s="52">
        <f>VLOOKUP(D1656,Tarkasteltava_verkko_2024_harva!$E$2:$I$1804,4,FALSE)</f>
        <v>0</v>
      </c>
      <c r="AR1656" s="148">
        <v>2.3598263167830848E-3</v>
      </c>
      <c r="AS1656" s="170">
        <f>IFERROR(VLOOKUP(C1656,'2015'!$C$12:$AG$1887,30,FALSE),"-")</f>
        <v>0</v>
      </c>
      <c r="AT1656" s="148">
        <v>0.13696431942609025</v>
      </c>
      <c r="AU1656" s="170">
        <f>IFERROR(VLOOKUP(C1656,'2015'!$C$12:$AG$1887,31,FALSE),"-")</f>
        <v>0</v>
      </c>
      <c r="AV1656" s="106"/>
      <c r="AW1656" s="63">
        <f>IFERROR(VLOOKUP(C1656,Merkittävyysluokitus!$A$2:$J$1705,10,FALSE),"-")</f>
        <v>3</v>
      </c>
      <c r="AX1656" s="175">
        <f>IFERROR(VLOOKUP(C1656,Merkittävyysluokitus!$A$2:$J$1705,6,FALSE),"-")</f>
        <v>8.7303969091375642</v>
      </c>
      <c r="AY1656" s="175">
        <f>IFERROR(VLOOKUP(C1656,Merkittävyysluokitus!$A$2:$J$1705,7,FALSE),"-")</f>
        <v>4.125</v>
      </c>
      <c r="AZ1656" s="175">
        <f>IFERROR(VLOOKUP(C1656,Merkittävyysluokitus!$A$2:$J$1705,8,FALSE),"-")</f>
        <v>3.2720635758042307</v>
      </c>
      <c r="BA1656" s="175">
        <f>IFERROR(VLOOKUP(C1656,Merkittävyysluokitus!$A$2:$J$1705,9,FALSE),"-")</f>
        <v>1.3333333333333333</v>
      </c>
      <c r="BB1656" s="203"/>
      <c r="BC1656" s="203" t="str">
        <f t="shared" si="428"/>
        <v/>
      </c>
      <c r="BD1656" s="39" t="str">
        <f t="shared" si="441"/>
        <v>musta</v>
      </c>
      <c r="BE1656" s="68" t="str">
        <f t="shared" si="423"/>
        <v>musta</v>
      </c>
      <c r="BF1656" s="68" t="str">
        <f t="shared" si="424"/>
        <v>musta</v>
      </c>
      <c r="BG1656" s="68" t="str">
        <f t="shared" si="425"/>
        <v>musta</v>
      </c>
      <c r="BH1656" s="208" t="str">
        <f t="shared" si="426"/>
        <v>musta</v>
      </c>
      <c r="BI1656" s="39"/>
      <c r="BJ1656" s="39" t="str">
        <f>IF(F1656="ei löydy","uusi tie",IF(E1656=0,"tieosoite muuttunut",IF(E1656=1,VLOOKUP(D1656,'2015'!$F$12:$AL$1887,31,FALSE),"-")))</f>
        <v>musta</v>
      </c>
      <c r="BK1656" s="67" t="str">
        <f>IF(E1656=1,VLOOKUP(D1656,'2015'!$F$12:$AL$1887,32,FALSE),"-")</f>
        <v>musta</v>
      </c>
      <c r="BL1656" s="39" t="str">
        <f>IF(F1656="ei löydy","uusi tie",IF(E1656=0,"tieosoite muuttunut",IF(E1656=1,VLOOKUP(D1656,'2015'!$F$12:$AL$1887,33,FALSE),"-")))</f>
        <v>musta</v>
      </c>
      <c r="BM1656" s="39"/>
      <c r="BN1656" s="217" t="str">
        <f>VLOOKUP(D1656,'2015'!$F$12:$AL$1887,33,FALSE)</f>
        <v>musta</v>
      </c>
      <c r="BO1656" s="39"/>
      <c r="BP1656" s="115" t="s">
        <v>10</v>
      </c>
      <c r="BQ1656" s="30"/>
      <c r="BS1656" s="5"/>
      <c r="BU1656" s="37"/>
      <c r="BV1656" s="30" t="s">
        <v>10</v>
      </c>
      <c r="BX1656">
        <f>IF(E1656=1,VLOOKUP(D1656,'2015'!$F$12:$AX$1887,43,FALSE),"-")</f>
        <v>0</v>
      </c>
      <c r="BY1656">
        <f>IF(E1656=1,VLOOKUP(D1656,'2015'!$F$12:$AX$1887,44,FALSE),"-")</f>
        <v>0</v>
      </c>
      <c r="BZ1656">
        <f>IF(E1656=1,VLOOKUP(D1656,'2015'!$F$12:$AX$1887,45,FALSE),"-")</f>
        <v>0</v>
      </c>
      <c r="CA1656" s="31">
        <f t="shared" si="442"/>
        <v>1</v>
      </c>
      <c r="CB1656" s="31">
        <f t="shared" si="443"/>
        <v>0</v>
      </c>
      <c r="CC1656" s="31">
        <f t="shared" si="444"/>
        <v>0</v>
      </c>
      <c r="CD1656" s="31">
        <f t="shared" si="445"/>
        <v>1</v>
      </c>
      <c r="CE1656" s="31">
        <f t="shared" si="446"/>
        <v>0</v>
      </c>
      <c r="CO1656" s="2" t="s">
        <v>35</v>
      </c>
      <c r="CP1656" s="2" t="s">
        <v>35</v>
      </c>
    </row>
    <row r="1657" spans="1:94" ht="15.75" thickBot="1" x14ac:dyDescent="0.3">
      <c r="A1657" s="50"/>
      <c r="B1657" s="50"/>
      <c r="C1657" s="50" t="str">
        <f t="shared" si="429"/>
        <v>14039_1_8440</v>
      </c>
      <c r="D1657" s="51" t="str">
        <f t="shared" si="430"/>
        <v>14039_1</v>
      </c>
      <c r="E1657" s="224">
        <f>IFERROR(VLOOKUP(C1657,'2015'!$C$12:$D$1887,2,FALSE),0)</f>
        <v>0</v>
      </c>
      <c r="F1657" s="51">
        <f>IFERROR(K1657-IFERROR(VLOOKUP(D1657,'2015'!$F$12:$I$1887,4,FALSE),"ei löydy"),"ei löydy")</f>
        <v>912</v>
      </c>
      <c r="G1657" s="224">
        <f>IFERROR(VLOOKUP(Työfile_2024!C1657,Liikennemalli!$D$6:$G$1921,4,FALSE),0)</f>
        <v>0</v>
      </c>
      <c r="H1657" s="225">
        <f>K1657-IFERROR(VLOOKUP(Työfile_2024!D1657,Liikennemalli!$C$6:$H$1921,6,FALSE),"ei löydy")</f>
        <v>-1129</v>
      </c>
      <c r="I1657" s="80">
        <v>14039</v>
      </c>
      <c r="J1657" s="52">
        <v>1</v>
      </c>
      <c r="K1657" s="52">
        <v>8440</v>
      </c>
      <c r="L1657" s="53"/>
      <c r="M1657" s="54"/>
      <c r="N1657" s="54"/>
      <c r="O1657" s="54"/>
      <c r="P1657" s="54"/>
      <c r="Q1657" s="55"/>
      <c r="R1657" s="55"/>
      <c r="S1657" s="55"/>
      <c r="T1657" s="55"/>
      <c r="U1657" s="52"/>
      <c r="V1657" s="56">
        <v>205.13175355450238</v>
      </c>
      <c r="W1657" s="56">
        <v>16.318483412322276</v>
      </c>
      <c r="X1657" s="56">
        <v>226.92511848341232</v>
      </c>
      <c r="Y1657" s="56">
        <f>VLOOKUP(D1657,Liikennemalli24!$D$2:$F$1804,2,FALSE)</f>
        <v>46</v>
      </c>
      <c r="Z1657" s="57">
        <f>VLOOKUP(D1657,Liikennemalli24!$D$2:$F$1804,3,FALSE)</f>
        <v>0.159</v>
      </c>
      <c r="AA1657" s="178" t="str">
        <f>IF(G1657=1,VLOOKUP(C1657,Liikennemalli!$D$6:$H$1921,2,FALSE),"-")</f>
        <v>-</v>
      </c>
      <c r="AB1657" s="197" t="str">
        <f>IF(G1657=1,VLOOKUP(C1657,Liikennemalli!$D$6:$H$1921,3,FALSE),"-")</f>
        <v>-</v>
      </c>
      <c r="AC1657" s="134" t="str">
        <f>IF(E1657=1,VLOOKUP(Työfile_2024!D1657,'2015'!$F$12:$X$1887,18,FALSE),"-")</f>
        <v>-</v>
      </c>
      <c r="AD1657" s="127" t="str">
        <f>IF(E1657=1,VLOOKUP(Työfile_2024!D1657,'2015'!$F$12:$X$1887,19,FALSE),"-")</f>
        <v>-</v>
      </c>
      <c r="AI1657" s="127" t="str">
        <f>IF(E1657=1,VLOOKUP(Työfile_2024!D1657,'2015'!$F$12:$AB$1887,20,FALSE),"-")</f>
        <v>-</v>
      </c>
      <c r="AJ1657" s="127" t="str">
        <f>IF(E1657=1,VLOOKUP(Työfile_2024!D1657,'2015'!$F$12:$AB$1887,21,FALSE),"-")</f>
        <v>-</v>
      </c>
      <c r="AK1657" s="127" t="str">
        <f>IF(E1657=1,VLOOKUP(Työfile_2024!D1657,'2015'!$F$12:$AB$1887,22,FALSE),"-")</f>
        <v>-</v>
      </c>
      <c r="AL1657" s="127" t="str">
        <f>IF(E1657=1,VLOOKUP(Työfile_2024!D1657,'2015'!$F$12:$AB$1887,23,FALSE),"-")</f>
        <v>-</v>
      </c>
      <c r="AM1657" s="56">
        <f>VLOOKUP(Työfile_2024!D1657,Tmatkat_20km_tarkasteltava_verk!$C$2:$D$1804,2,FALSE)</f>
        <v>64</v>
      </c>
      <c r="AN1657" s="148">
        <f t="shared" si="427"/>
        <v>0.31199460293696341</v>
      </c>
      <c r="AO1657" s="178" t="str">
        <f>IF(E1657=1,VLOOKUP(Työfile_2024!D1657,'2015'!$F$12:$AC$1887,24,FALSE),"-")</f>
        <v>-</v>
      </c>
      <c r="AP1657" s="52">
        <f>VLOOKUP(D1657,Tarkasteltava_verkko_2024_harva!$E$2:$I$1804,5,FALSE)</f>
        <v>0</v>
      </c>
      <c r="AQ1657" s="52">
        <f>VLOOKUP(D1657,Tarkasteltava_verkko_2024_harva!$E$2:$I$1804,4,FALSE)</f>
        <v>0</v>
      </c>
      <c r="AR1657" s="148">
        <v>0</v>
      </c>
      <c r="AS1657" s="170" t="str">
        <f>IFERROR(VLOOKUP(C1657,'2015'!$C$12:$AG$1887,30,FALSE),"-")</f>
        <v>-</v>
      </c>
      <c r="AT1657" s="148">
        <v>0.17109004739336492</v>
      </c>
      <c r="AU1657" s="170" t="str">
        <f>IFERROR(VLOOKUP(C1657,'2015'!$C$12:$AG$1887,31,FALSE),"-")</f>
        <v>-</v>
      </c>
      <c r="AV1657" s="106"/>
      <c r="AW1657" s="63">
        <f>IFERROR(VLOOKUP(C1657,Merkittävyysluokitus!$A$2:$J$1705,10,FALSE),"-")</f>
        <v>3</v>
      </c>
      <c r="AX1657" s="175">
        <f>IFERROR(VLOOKUP(C1657,Merkittävyysluokitus!$A$2:$J$1705,6,FALSE),"-")</f>
        <v>4.5018825647240437</v>
      </c>
      <c r="AY1657" s="175">
        <f>IFERROR(VLOOKUP(C1657,Merkittävyysluokitus!$A$2:$J$1705,7,FALSE),"-")</f>
        <v>1.4903952606635071</v>
      </c>
      <c r="AZ1657" s="175">
        <f>IFERROR(VLOOKUP(C1657,Merkittävyysluokitus!$A$2:$J$1705,8,FALSE),"-")</f>
        <v>2.34482063739387</v>
      </c>
      <c r="BA1657" s="175">
        <f>IFERROR(VLOOKUP(C1657,Merkittävyysluokitus!$A$2:$J$1705,9,FALSE),"-")</f>
        <v>0.66666666666666663</v>
      </c>
      <c r="BB1657" s="203"/>
      <c r="BC1657" s="203" t="str">
        <f t="shared" si="428"/>
        <v>tieosoite muuttunut</v>
      </c>
      <c r="BD1657" s="39" t="str">
        <f t="shared" si="441"/>
        <v>musta</v>
      </c>
      <c r="BE1657" s="68" t="str">
        <f t="shared" si="423"/>
        <v>musta</v>
      </c>
      <c r="BF1657" s="68" t="str">
        <f t="shared" si="424"/>
        <v>musta</v>
      </c>
      <c r="BG1657" s="68" t="str">
        <f t="shared" si="425"/>
        <v>musta</v>
      </c>
      <c r="BH1657" s="208" t="str">
        <f t="shared" si="426"/>
        <v>musta</v>
      </c>
      <c r="BI1657" s="39"/>
      <c r="BJ1657" s="39" t="str">
        <f>IF(F1657="ei löydy","uusi tie",IF(E1657=0,"tieosoite muuttunut",IF(E1657=1,VLOOKUP(D1657,'2015'!$F$12:$AL$1887,31,FALSE),"-")))</f>
        <v>tieosoite muuttunut</v>
      </c>
      <c r="BK1657" s="67" t="str">
        <f>IF(E1657=1,VLOOKUP(D1657,'2015'!$F$12:$AL$1887,32,FALSE),"-")</f>
        <v>-</v>
      </c>
      <c r="BL1657" s="39" t="str">
        <f>IF(F1657="ei löydy","uusi tie",IF(E1657=0,"tieosoite muuttunut",IF(E1657=1,VLOOKUP(D1657,'2015'!$F$12:$AL$1887,33,FALSE),"-")))</f>
        <v>tieosoite muuttunut</v>
      </c>
      <c r="BM1657" s="39"/>
      <c r="BN1657" s="217" t="str">
        <f>VLOOKUP(D1657,'2015'!$F$12:$AL$1887,33,FALSE)</f>
        <v>musta</v>
      </c>
      <c r="BO1657" s="39"/>
      <c r="BP1657" s="115" t="s">
        <v>10</v>
      </c>
      <c r="BQ1657" s="30"/>
      <c r="BS1657" s="5"/>
      <c r="BU1657" s="37"/>
      <c r="BV1657" s="30" t="s">
        <v>10</v>
      </c>
      <c r="BX1657" t="str">
        <f>IF(E1657=1,VLOOKUP(D1657,'2015'!$F$12:$AX$1887,43,FALSE),"-")</f>
        <v>-</v>
      </c>
      <c r="BY1657" t="str">
        <f>IF(E1657=1,VLOOKUP(D1657,'2015'!$F$12:$AX$1887,44,FALSE),"-")</f>
        <v>-</v>
      </c>
      <c r="BZ1657" t="str">
        <f>IF(E1657=1,VLOOKUP(D1657,'2015'!$F$12:$AX$1887,45,FALSE),"-")</f>
        <v>-</v>
      </c>
      <c r="CA1657" s="31">
        <f t="shared" si="442"/>
        <v>20</v>
      </c>
      <c r="CB1657" s="31">
        <f t="shared" si="443"/>
        <v>10</v>
      </c>
      <c r="CC1657" s="31">
        <f t="shared" si="444"/>
        <v>10</v>
      </c>
      <c r="CD1657" s="31">
        <f t="shared" si="445"/>
        <v>0</v>
      </c>
      <c r="CE1657" s="31">
        <f t="shared" si="446"/>
        <v>0</v>
      </c>
      <c r="CO1657" s="2" t="s">
        <v>35</v>
      </c>
      <c r="CP1657" s="2" t="s">
        <v>35</v>
      </c>
    </row>
    <row r="1658" spans="1:94" ht="15.75" thickBot="1" x14ac:dyDescent="0.3">
      <c r="A1658" s="50"/>
      <c r="B1658" s="50"/>
      <c r="C1658" s="50" t="str">
        <f t="shared" si="429"/>
        <v>14043_1_10131</v>
      </c>
      <c r="D1658" s="51" t="str">
        <f t="shared" si="430"/>
        <v>14043_1</v>
      </c>
      <c r="E1658" s="224">
        <f>IFERROR(VLOOKUP(C1658,'2015'!$C$12:$D$1887,2,FALSE),0)</f>
        <v>0</v>
      </c>
      <c r="F1658" s="51">
        <f>IFERROR(K1658-IFERROR(VLOOKUP(D1658,'2015'!$F$12:$I$1887,4,FALSE),"ei löydy"),"ei löydy")</f>
        <v>4297</v>
      </c>
      <c r="G1658" s="224">
        <f>IFERROR(VLOOKUP(Työfile_2024!C1658,Liikennemalli!$D$6:$G$1921,4,FALSE),0)</f>
        <v>1</v>
      </c>
      <c r="H1658" s="225">
        <f>K1658-IFERROR(VLOOKUP(Työfile_2024!D1658,Liikennemalli!$C$6:$H$1921,6,FALSE),"ei löydy")</f>
        <v>0</v>
      </c>
      <c r="I1658" s="80">
        <v>14043</v>
      </c>
      <c r="J1658" s="52">
        <v>1</v>
      </c>
      <c r="K1658" s="52">
        <v>10131</v>
      </c>
      <c r="L1658" s="53"/>
      <c r="M1658" s="54"/>
      <c r="N1658" s="54"/>
      <c r="O1658" s="54"/>
      <c r="P1658" s="54"/>
      <c r="Q1658" s="55"/>
      <c r="R1658" s="55"/>
      <c r="S1658" s="55"/>
      <c r="T1658" s="55"/>
      <c r="U1658" s="52"/>
      <c r="V1658" s="56">
        <v>549.90455038989239</v>
      </c>
      <c r="W1658" s="56">
        <v>20.898430559668345</v>
      </c>
      <c r="X1658" s="56">
        <v>596.02388707926173</v>
      </c>
      <c r="Y1658" s="56">
        <f>VLOOKUP(D1658,Liikennemalli24!$D$2:$F$1804,2,FALSE)</f>
        <v>27</v>
      </c>
      <c r="Z1658" s="57">
        <f>VLOOKUP(D1658,Liikennemalli24!$D$2:$F$1804,3,FALSE)</f>
        <v>7.8E-2</v>
      </c>
      <c r="AA1658" s="178">
        <f>IF(G1658=1,VLOOKUP(C1658,Liikennemalli!$D$6:$H$1921,2,FALSE),"-")</f>
        <v>42.131231220179302</v>
      </c>
      <c r="AB1658" s="197">
        <f>IF(G1658=1,VLOOKUP(C1658,Liikennemalli!$D$6:$H$1921,3,FALSE),"-")</f>
        <v>0.19133212610595501</v>
      </c>
      <c r="AC1658" s="134" t="str">
        <f>IF(E1658=1,VLOOKUP(Työfile_2024!D1658,'2015'!$F$12:$X$1887,18,FALSE),"-")</f>
        <v>-</v>
      </c>
      <c r="AD1658" s="127" t="str">
        <f>IF(E1658=1,VLOOKUP(Työfile_2024!D1658,'2015'!$F$12:$X$1887,19,FALSE),"-")</f>
        <v>-</v>
      </c>
      <c r="AI1658" s="127" t="str">
        <f>IF(E1658=1,VLOOKUP(Työfile_2024!D1658,'2015'!$F$12:$AB$1887,20,FALSE),"-")</f>
        <v>-</v>
      </c>
      <c r="AJ1658" s="127" t="str">
        <f>IF(E1658=1,VLOOKUP(Työfile_2024!D1658,'2015'!$F$12:$AB$1887,21,FALSE),"-")</f>
        <v>-</v>
      </c>
      <c r="AK1658" s="127" t="str">
        <f>IF(E1658=1,VLOOKUP(Työfile_2024!D1658,'2015'!$F$12:$AB$1887,22,FALSE),"-")</f>
        <v>-</v>
      </c>
      <c r="AL1658" s="127" t="str">
        <f>IF(E1658=1,VLOOKUP(Työfile_2024!D1658,'2015'!$F$12:$AB$1887,23,FALSE),"-")</f>
        <v>-</v>
      </c>
      <c r="AM1658" s="56">
        <f>VLOOKUP(Työfile_2024!D1658,Tmatkat_20km_tarkasteltava_verk!$C$2:$D$1804,2,FALSE)</f>
        <v>111</v>
      </c>
      <c r="AN1658" s="148">
        <f t="shared" si="427"/>
        <v>0.20185321238258344</v>
      </c>
      <c r="AO1658" s="178" t="str">
        <f>IF(E1658=1,VLOOKUP(Työfile_2024!D1658,'2015'!$F$12:$AC$1887,24,FALSE),"-")</f>
        <v>-</v>
      </c>
      <c r="AP1658" s="52">
        <f>VLOOKUP(D1658,Tarkasteltava_verkko_2024_harva!$E$2:$I$1804,5,FALSE)</f>
        <v>0</v>
      </c>
      <c r="AQ1658" s="52">
        <f>VLOOKUP(D1658,Tarkasteltava_verkko_2024_harva!$E$2:$I$1804,4,FALSE)</f>
        <v>0</v>
      </c>
      <c r="AR1658" s="148">
        <v>0.19859836146481097</v>
      </c>
      <c r="AS1658" s="170" t="str">
        <f>IFERROR(VLOOKUP(C1658,'2015'!$C$12:$AG$1887,30,FALSE),"-")</f>
        <v>-</v>
      </c>
      <c r="AT1658" s="148">
        <v>0.21932681867535286</v>
      </c>
      <c r="AU1658" s="170" t="str">
        <f>IFERROR(VLOOKUP(C1658,'2015'!$C$12:$AG$1887,31,FALSE),"-")</f>
        <v>-</v>
      </c>
      <c r="AV1658" s="106"/>
      <c r="AW1658" s="63">
        <f>IFERROR(VLOOKUP(C1658,Merkittävyysluokitus!$A$2:$J$1705,10,FALSE),"-")</f>
        <v>3</v>
      </c>
      <c r="AX1658" s="175">
        <f>IFERROR(VLOOKUP(C1658,Merkittävyysluokitus!$A$2:$J$1705,6,FALSE),"-")</f>
        <v>5.4407349705163712</v>
      </c>
      <c r="AY1658" s="175">
        <f>IFERROR(VLOOKUP(C1658,Merkittävyysluokitus!$A$2:$J$1705,7,FALSE),"-")</f>
        <v>2.6497136511696766</v>
      </c>
      <c r="AZ1658" s="175">
        <f>IFERROR(VLOOKUP(C1658,Merkittävyysluokitus!$A$2:$J$1705,8,FALSE),"-")</f>
        <v>1.457687986013362</v>
      </c>
      <c r="BA1658" s="175">
        <f>IFERROR(VLOOKUP(C1658,Merkittävyysluokitus!$A$2:$J$1705,9,FALSE),"-")</f>
        <v>1.3333333333333333</v>
      </c>
      <c r="BB1658" s="203"/>
      <c r="BC1658" s="203" t="str">
        <f t="shared" si="428"/>
        <v>tieosoite muuttunut</v>
      </c>
      <c r="BD1658" s="39" t="str">
        <f t="shared" si="441"/>
        <v>musta</v>
      </c>
      <c r="BE1658" s="68" t="str">
        <f t="shared" si="423"/>
        <v>musta</v>
      </c>
      <c r="BF1658" s="68" t="str">
        <f t="shared" si="424"/>
        <v>musta</v>
      </c>
      <c r="BG1658" s="68" t="str">
        <f t="shared" si="425"/>
        <v>musta</v>
      </c>
      <c r="BH1658" s="208" t="str">
        <f t="shared" si="426"/>
        <v>musta</v>
      </c>
      <c r="BI1658" s="39"/>
      <c r="BJ1658" s="39" t="str">
        <f>IF(F1658="ei löydy","uusi tie",IF(E1658=0,"tieosoite muuttunut",IF(E1658=1,VLOOKUP(D1658,'2015'!$F$12:$AL$1887,31,FALSE),"-")))</f>
        <v>tieosoite muuttunut</v>
      </c>
      <c r="BK1658" s="67" t="str">
        <f>IF(E1658=1,VLOOKUP(D1658,'2015'!$F$12:$AL$1887,32,FALSE),"-")</f>
        <v>-</v>
      </c>
      <c r="BL1658" s="39" t="str">
        <f>IF(F1658="ei löydy","uusi tie",IF(E1658=0,"tieosoite muuttunut",IF(E1658=1,VLOOKUP(D1658,'2015'!$F$12:$AL$1887,33,FALSE),"-")))</f>
        <v>tieosoite muuttunut</v>
      </c>
      <c r="BM1658" s="39"/>
      <c r="BN1658" s="217" t="str">
        <f>VLOOKUP(D1658,'2015'!$F$12:$AL$1887,33,FALSE)</f>
        <v>musta</v>
      </c>
      <c r="BO1658" s="39"/>
      <c r="BP1658" s="115" t="s">
        <v>10</v>
      </c>
      <c r="BQ1658" s="30"/>
      <c r="BS1658" s="5"/>
      <c r="BU1658" s="37"/>
      <c r="BV1658" s="30" t="s">
        <v>10</v>
      </c>
      <c r="BX1658" t="str">
        <f>IF(E1658=1,VLOOKUP(D1658,'2015'!$F$12:$AX$1887,43,FALSE),"-")</f>
        <v>-</v>
      </c>
      <c r="BY1658" t="str">
        <f>IF(E1658=1,VLOOKUP(D1658,'2015'!$F$12:$AX$1887,44,FALSE),"-")</f>
        <v>-</v>
      </c>
      <c r="BZ1658" t="str">
        <f>IF(E1658=1,VLOOKUP(D1658,'2015'!$F$12:$AX$1887,45,FALSE),"-")</f>
        <v>-</v>
      </c>
      <c r="CA1658" s="31">
        <f t="shared" si="442"/>
        <v>21</v>
      </c>
      <c r="CB1658" s="31">
        <f t="shared" si="443"/>
        <v>10</v>
      </c>
      <c r="CC1658" s="31">
        <f t="shared" si="444"/>
        <v>10</v>
      </c>
      <c r="CD1658" s="31">
        <f t="shared" si="445"/>
        <v>1</v>
      </c>
      <c r="CE1658" s="31">
        <f t="shared" si="446"/>
        <v>0</v>
      </c>
      <c r="CO1658" s="2" t="s">
        <v>35</v>
      </c>
      <c r="CP1658" s="2" t="s">
        <v>35</v>
      </c>
    </row>
    <row r="1659" spans="1:94" ht="15.75" thickBot="1" x14ac:dyDescent="0.3">
      <c r="A1659" s="50"/>
      <c r="B1659" s="50"/>
      <c r="C1659" s="50" t="str">
        <f t="shared" si="429"/>
        <v>14047_1_8158</v>
      </c>
      <c r="D1659" s="51" t="str">
        <f t="shared" si="430"/>
        <v>14047_1</v>
      </c>
      <c r="E1659" s="224">
        <f>IFERROR(VLOOKUP(C1659,'2015'!$C$12:$D$1887,2,FALSE),0)</f>
        <v>1</v>
      </c>
      <c r="F1659" s="51">
        <f>IFERROR(K1659-IFERROR(VLOOKUP(D1659,'2015'!$F$12:$I$1887,4,FALSE),"ei löydy"),"ei löydy")</f>
        <v>0</v>
      </c>
      <c r="G1659" s="224">
        <f>IFERROR(VLOOKUP(Työfile_2024!C1659,Liikennemalli!$D$6:$G$1921,4,FALSE),0)</f>
        <v>1</v>
      </c>
      <c r="H1659" s="225">
        <f>K1659-IFERROR(VLOOKUP(Työfile_2024!D1659,Liikennemalli!$C$6:$H$1921,6,FALSE),"ei löydy")</f>
        <v>0</v>
      </c>
      <c r="I1659" s="80">
        <v>14047</v>
      </c>
      <c r="J1659" s="52">
        <v>1</v>
      </c>
      <c r="K1659" s="52">
        <v>8158</v>
      </c>
      <c r="L1659" s="53"/>
      <c r="M1659" s="54"/>
      <c r="N1659" s="54"/>
      <c r="O1659" s="54"/>
      <c r="P1659" s="54"/>
      <c r="Q1659" s="55"/>
      <c r="R1659" s="55"/>
      <c r="S1659" s="55"/>
      <c r="T1659" s="55"/>
      <c r="U1659" s="52"/>
      <c r="V1659" s="56">
        <v>107</v>
      </c>
      <c r="W1659" s="56">
        <v>9</v>
      </c>
      <c r="X1659" s="56">
        <v>120</v>
      </c>
      <c r="Y1659" s="56">
        <f>VLOOKUP(D1659,Liikennemalli24!$D$2:$F$1804,2,FALSE)</f>
        <v>21</v>
      </c>
      <c r="Z1659" s="57">
        <f>VLOOKUP(D1659,Liikennemalli24!$D$2:$F$1804,3,FALSE)</f>
        <v>0.113</v>
      </c>
      <c r="AA1659" s="178">
        <f>IF(G1659=1,VLOOKUP(C1659,Liikennemalli!$D$6:$H$1921,2,FALSE),"-")</f>
        <v>18.554691758956899</v>
      </c>
      <c r="AB1659" s="197">
        <f>IF(G1659=1,VLOOKUP(C1659,Liikennemalli!$D$6:$H$1921,3,FALSE),"-")</f>
        <v>0.17351490724337101</v>
      </c>
      <c r="AC1659" s="134">
        <f>IF(E1659=1,VLOOKUP(Työfile_2024!D1659,'2015'!$F$12:$X$1887,18,FALSE),"-")</f>
        <v>0</v>
      </c>
      <c r="AD1659" s="127">
        <f>IF(E1659=1,VLOOKUP(Työfile_2024!D1659,'2015'!$F$12:$X$1887,19,FALSE),"-")</f>
        <v>0</v>
      </c>
      <c r="AI1659" s="127">
        <f>IF(E1659=1,VLOOKUP(Työfile_2024!D1659,'2015'!$F$12:$AB$1887,20,FALSE),"-")</f>
        <v>0</v>
      </c>
      <c r="AJ1659" s="127">
        <f>IF(E1659=1,VLOOKUP(Työfile_2024!D1659,'2015'!$F$12:$AB$1887,21,FALSE),"-")</f>
        <v>0</v>
      </c>
      <c r="AK1659" s="127">
        <f>IF(E1659=1,VLOOKUP(Työfile_2024!D1659,'2015'!$F$12:$AB$1887,22,FALSE),"-")</f>
        <v>0</v>
      </c>
      <c r="AL1659" s="127">
        <f>IF(E1659=1,VLOOKUP(Työfile_2024!D1659,'2015'!$F$12:$AB$1887,23,FALSE),"-")</f>
        <v>0</v>
      </c>
      <c r="AM1659" s="56">
        <f>VLOOKUP(Työfile_2024!D1659,Tmatkat_20km_tarkasteltava_verk!$C$2:$D$1804,2,FALSE)</f>
        <v>25</v>
      </c>
      <c r="AN1659" s="148">
        <f t="shared" si="427"/>
        <v>0.23364485981308411</v>
      </c>
      <c r="AO1659" s="178">
        <f>IF(E1659=1,VLOOKUP(Työfile_2024!D1659,'2015'!$F$12:$AC$1887,24,FALSE),"-")</f>
        <v>24</v>
      </c>
      <c r="AP1659" s="52">
        <f>VLOOKUP(D1659,Tarkasteltava_verkko_2024_harva!$E$2:$I$1804,5,FALSE)</f>
        <v>0</v>
      </c>
      <c r="AQ1659" s="52">
        <f>VLOOKUP(D1659,Tarkasteltava_verkko_2024_harva!$E$2:$I$1804,4,FALSE)</f>
        <v>0</v>
      </c>
      <c r="AR1659" s="148">
        <v>1.5199803873498407E-2</v>
      </c>
      <c r="AS1659" s="170">
        <f>IFERROR(VLOOKUP(C1659,'2015'!$C$12:$AG$1887,30,FALSE),"-")</f>
        <v>0</v>
      </c>
      <c r="AT1659" s="148">
        <v>0.20985535670507477</v>
      </c>
      <c r="AU1659" s="170">
        <f>IFERROR(VLOOKUP(C1659,'2015'!$C$12:$AG$1887,31,FALSE),"-")</f>
        <v>0</v>
      </c>
      <c r="AV1659" s="106"/>
      <c r="AW1659" s="63">
        <f>IFERROR(VLOOKUP(C1659,Merkittävyysluokitus!$A$2:$J$1705,10,FALSE),"-")</f>
        <v>3</v>
      </c>
      <c r="AX1659" s="175">
        <f>IFERROR(VLOOKUP(C1659,Merkittävyysluokitus!$A$2:$J$1705,6,FALSE),"-")</f>
        <v>3.124333333333333</v>
      </c>
      <c r="AY1659" s="175">
        <f>IFERROR(VLOOKUP(C1659,Merkittävyysluokitus!$A$2:$J$1705,7,FALSE),"-")</f>
        <v>0.6376666666666666</v>
      </c>
      <c r="AZ1659" s="175">
        <f>IFERROR(VLOOKUP(C1659,Merkittävyysluokitus!$A$2:$J$1705,8,FALSE),"-")</f>
        <v>1.8199999999999996</v>
      </c>
      <c r="BA1659" s="175">
        <f>IFERROR(VLOOKUP(C1659,Merkittävyysluokitus!$A$2:$J$1705,9,FALSE),"-")</f>
        <v>0.66666666666666663</v>
      </c>
      <c r="BB1659" s="203"/>
      <c r="BC1659" s="203" t="str">
        <f t="shared" si="428"/>
        <v/>
      </c>
      <c r="BD1659" s="39" t="str">
        <f t="shared" si="441"/>
        <v>musta</v>
      </c>
      <c r="BE1659" s="68" t="str">
        <f t="shared" si="423"/>
        <v>musta</v>
      </c>
      <c r="BF1659" s="68" t="str">
        <f t="shared" si="424"/>
        <v>musta</v>
      </c>
      <c r="BG1659" s="68" t="str">
        <f t="shared" si="425"/>
        <v>musta</v>
      </c>
      <c r="BH1659" s="208" t="str">
        <f t="shared" si="426"/>
        <v>musta</v>
      </c>
      <c r="BI1659" s="39"/>
      <c r="BJ1659" s="39" t="str">
        <f>IF(F1659="ei löydy","uusi tie",IF(E1659=0,"tieosoite muuttunut",IF(E1659=1,VLOOKUP(D1659,'2015'!$F$12:$AL$1887,31,FALSE),"-")))</f>
        <v>musta</v>
      </c>
      <c r="BK1659" s="67" t="str">
        <f>IF(E1659=1,VLOOKUP(D1659,'2015'!$F$12:$AL$1887,32,FALSE),"-")</f>
        <v>musta</v>
      </c>
      <c r="BL1659" s="39" t="str">
        <f>IF(F1659="ei löydy","uusi tie",IF(E1659=0,"tieosoite muuttunut",IF(E1659=1,VLOOKUP(D1659,'2015'!$F$12:$AL$1887,33,FALSE),"-")))</f>
        <v>musta</v>
      </c>
      <c r="BM1659" s="39"/>
      <c r="BN1659" s="217" t="str">
        <f>VLOOKUP(D1659,'2015'!$F$12:$AL$1887,33,FALSE)</f>
        <v>musta</v>
      </c>
      <c r="BO1659" s="39"/>
      <c r="BP1659" s="115" t="s">
        <v>10</v>
      </c>
      <c r="BQ1659" s="30"/>
      <c r="BS1659" s="5"/>
      <c r="BU1659" s="37"/>
      <c r="BV1659" s="30" t="s">
        <v>10</v>
      </c>
      <c r="BX1659">
        <f>IF(E1659=1,VLOOKUP(D1659,'2015'!$F$12:$AX$1887,43,FALSE),"-")</f>
        <v>0</v>
      </c>
      <c r="BY1659">
        <f>IF(E1659=1,VLOOKUP(D1659,'2015'!$F$12:$AX$1887,44,FALSE),"-")</f>
        <v>0</v>
      </c>
      <c r="BZ1659">
        <f>IF(E1659=1,VLOOKUP(D1659,'2015'!$F$12:$AX$1887,45,FALSE),"-")</f>
        <v>0</v>
      </c>
      <c r="CA1659" s="31">
        <f t="shared" si="442"/>
        <v>0</v>
      </c>
      <c r="CB1659" s="31">
        <f t="shared" si="443"/>
        <v>0</v>
      </c>
      <c r="CC1659" s="31">
        <f t="shared" si="444"/>
        <v>0</v>
      </c>
      <c r="CD1659" s="31">
        <f t="shared" si="445"/>
        <v>0</v>
      </c>
      <c r="CE1659" s="31">
        <f t="shared" si="446"/>
        <v>0</v>
      </c>
      <c r="CO1659" s="2" t="s">
        <v>35</v>
      </c>
      <c r="CP1659" s="2" t="s">
        <v>35</v>
      </c>
    </row>
    <row r="1660" spans="1:94" ht="15.75" thickBot="1" x14ac:dyDescent="0.3">
      <c r="A1660" s="50"/>
      <c r="B1660" s="50"/>
      <c r="C1660" s="50" t="str">
        <f t="shared" si="429"/>
        <v>14049_1_5268</v>
      </c>
      <c r="D1660" s="51" t="str">
        <f t="shared" si="430"/>
        <v>14049_1</v>
      </c>
      <c r="E1660" s="224">
        <f>IFERROR(VLOOKUP(C1660,'2015'!$C$12:$D$1887,2,FALSE),0)</f>
        <v>1</v>
      </c>
      <c r="F1660" s="51">
        <f>IFERROR(K1660-IFERROR(VLOOKUP(D1660,'2015'!$F$12:$I$1887,4,FALSE),"ei löydy"),"ei löydy")</f>
        <v>0</v>
      </c>
      <c r="G1660" s="224">
        <f>IFERROR(VLOOKUP(Työfile_2024!C1660,Liikennemalli!$D$6:$G$1921,4,FALSE),0)</f>
        <v>1</v>
      </c>
      <c r="H1660" s="225">
        <f>K1660-IFERROR(VLOOKUP(Työfile_2024!D1660,Liikennemalli!$C$6:$H$1921,6,FALSE),"ei löydy")</f>
        <v>0</v>
      </c>
      <c r="I1660" s="80">
        <v>14049</v>
      </c>
      <c r="J1660" s="52">
        <v>1</v>
      </c>
      <c r="K1660" s="52">
        <v>5268</v>
      </c>
      <c r="L1660" s="53"/>
      <c r="M1660" s="54"/>
      <c r="N1660" s="54"/>
      <c r="O1660" s="54"/>
      <c r="P1660" s="54"/>
      <c r="Q1660" s="55"/>
      <c r="R1660" s="55"/>
      <c r="S1660" s="55"/>
      <c r="T1660" s="55"/>
      <c r="U1660" s="52"/>
      <c r="V1660" s="56">
        <v>48</v>
      </c>
      <c r="W1660" s="56">
        <v>2</v>
      </c>
      <c r="X1660" s="56">
        <v>51</v>
      </c>
      <c r="Y1660" s="56">
        <f>VLOOKUP(D1660,Liikennemalli24!$D$2:$F$1804,2,FALSE)</f>
        <v>138</v>
      </c>
      <c r="Z1660" s="57">
        <f>VLOOKUP(D1660,Liikennemalli24!$D$2:$F$1804,3,FALSE)</f>
        <v>0.34899999999999998</v>
      </c>
      <c r="AA1660" s="178">
        <f>IF(G1660=1,VLOOKUP(C1660,Liikennemalli!$D$6:$H$1921,2,FALSE),"-")</f>
        <v>35.479742851676299</v>
      </c>
      <c r="AB1660" s="197">
        <f>IF(G1660=1,VLOOKUP(C1660,Liikennemalli!$D$6:$H$1921,3,FALSE),"-")</f>
        <v>0.53953180558233405</v>
      </c>
      <c r="AC1660" s="134">
        <f>IF(E1660=1,VLOOKUP(Työfile_2024!D1660,'2015'!$F$12:$X$1887,18,FALSE),"-")</f>
        <v>0</v>
      </c>
      <c r="AD1660" s="127">
        <f>IF(E1660=1,VLOOKUP(Työfile_2024!D1660,'2015'!$F$12:$X$1887,19,FALSE),"-")</f>
        <v>0</v>
      </c>
      <c r="AI1660" s="127">
        <f>IF(E1660=1,VLOOKUP(Työfile_2024!D1660,'2015'!$F$12:$AB$1887,20,FALSE),"-")</f>
        <v>0</v>
      </c>
      <c r="AJ1660" s="127">
        <f>IF(E1660=1,VLOOKUP(Työfile_2024!D1660,'2015'!$F$12:$AB$1887,21,FALSE),"-")</f>
        <v>0</v>
      </c>
      <c r="AK1660" s="127">
        <f>IF(E1660=1,VLOOKUP(Työfile_2024!D1660,'2015'!$F$12:$AB$1887,22,FALSE),"-")</f>
        <v>0</v>
      </c>
      <c r="AL1660" s="127">
        <f>IF(E1660=1,VLOOKUP(Työfile_2024!D1660,'2015'!$F$12:$AB$1887,23,FALSE),"-")</f>
        <v>0</v>
      </c>
      <c r="AM1660" s="56">
        <f>VLOOKUP(Työfile_2024!D1660,Tmatkat_20km_tarkasteltava_verk!$C$2:$D$1804,2,FALSE)</f>
        <v>18</v>
      </c>
      <c r="AN1660" s="148">
        <f t="shared" si="427"/>
        <v>0.375</v>
      </c>
      <c r="AO1660" s="178">
        <f>IF(E1660=1,VLOOKUP(Työfile_2024!D1660,'2015'!$F$12:$AC$1887,24,FALSE),"-")</f>
        <v>10</v>
      </c>
      <c r="AP1660" s="52">
        <f>VLOOKUP(D1660,Tarkasteltava_verkko_2024_harva!$E$2:$I$1804,5,FALSE)</f>
        <v>0</v>
      </c>
      <c r="AQ1660" s="52">
        <f>VLOOKUP(D1660,Tarkasteltava_verkko_2024_harva!$E$2:$I$1804,4,FALSE)</f>
        <v>0</v>
      </c>
      <c r="AR1660" s="148">
        <v>0</v>
      </c>
      <c r="AS1660" s="170">
        <f>IFERROR(VLOOKUP(C1660,'2015'!$C$12:$AG$1887,30,FALSE),"-")</f>
        <v>0</v>
      </c>
      <c r="AT1660" s="148">
        <v>0</v>
      </c>
      <c r="AU1660" s="170">
        <f>IFERROR(VLOOKUP(C1660,'2015'!$C$12:$AG$1887,31,FALSE),"-")</f>
        <v>0</v>
      </c>
      <c r="AV1660" s="106"/>
      <c r="AW1660" s="63">
        <f>IFERROR(VLOOKUP(C1660,Merkittävyysluokitus!$A$2:$J$1705,10,FALSE),"-")</f>
        <v>4</v>
      </c>
      <c r="AX1660" s="175">
        <f>IFERROR(VLOOKUP(C1660,Merkittävyysluokitus!$A$2:$J$1705,6,FALSE),"-")</f>
        <v>1.9948219178082192</v>
      </c>
      <c r="AY1660" s="175">
        <f>IFERROR(VLOOKUP(C1660,Merkittävyysluokitus!$A$2:$J$1705,7,FALSE),"-")</f>
        <v>0.20733333333333329</v>
      </c>
      <c r="AZ1660" s="175">
        <f>IFERROR(VLOOKUP(C1660,Merkittävyysluokitus!$A$2:$J$1705,8,FALSE),"-")</f>
        <v>1.2874885844748858</v>
      </c>
      <c r="BA1660" s="175">
        <f>IFERROR(VLOOKUP(C1660,Merkittävyysluokitus!$A$2:$J$1705,9,FALSE),"-")</f>
        <v>0.5</v>
      </c>
      <c r="BB1660" s="203"/>
      <c r="BC1660" s="203" t="str">
        <f t="shared" si="428"/>
        <v/>
      </c>
      <c r="BD1660" s="39" t="str">
        <f t="shared" si="441"/>
        <v>musta</v>
      </c>
      <c r="BE1660" s="68" t="str">
        <f t="shared" si="423"/>
        <v>musta</v>
      </c>
      <c r="BF1660" s="68" t="str">
        <f t="shared" si="424"/>
        <v>musta</v>
      </c>
      <c r="BG1660" s="68" t="str">
        <f t="shared" si="425"/>
        <v>musta</v>
      </c>
      <c r="BH1660" s="208" t="str">
        <f t="shared" si="426"/>
        <v>musta</v>
      </c>
      <c r="BI1660" s="39"/>
      <c r="BJ1660" s="39" t="str">
        <f>IF(F1660="ei löydy","uusi tie",IF(E1660=0,"tieosoite muuttunut",IF(E1660=1,VLOOKUP(D1660,'2015'!$F$12:$AL$1887,31,FALSE),"-")))</f>
        <v>musta</v>
      </c>
      <c r="BK1660" s="67" t="str">
        <f>IF(E1660=1,VLOOKUP(D1660,'2015'!$F$12:$AL$1887,32,FALSE),"-")</f>
        <v>musta</v>
      </c>
      <c r="BL1660" s="39" t="str">
        <f>IF(F1660="ei löydy","uusi tie",IF(E1660=0,"tieosoite muuttunut",IF(E1660=1,VLOOKUP(D1660,'2015'!$F$12:$AL$1887,33,FALSE),"-")))</f>
        <v>musta</v>
      </c>
      <c r="BM1660" s="39"/>
      <c r="BN1660" s="217" t="str">
        <f>VLOOKUP(D1660,'2015'!$F$12:$AL$1887,33,FALSE)</f>
        <v>musta</v>
      </c>
      <c r="BO1660" s="39"/>
      <c r="BP1660" s="115" t="s">
        <v>10</v>
      </c>
      <c r="BQ1660" s="30"/>
      <c r="BS1660" s="5"/>
      <c r="BU1660" s="37"/>
      <c r="BV1660" s="30" t="s">
        <v>10</v>
      </c>
      <c r="BX1660">
        <f>IF(E1660=1,VLOOKUP(D1660,'2015'!$F$12:$AX$1887,43,FALSE),"-")</f>
        <v>0</v>
      </c>
      <c r="BY1660">
        <f>IF(E1660=1,VLOOKUP(D1660,'2015'!$F$12:$AX$1887,44,FALSE),"-")</f>
        <v>0</v>
      </c>
      <c r="BZ1660">
        <f>IF(E1660=1,VLOOKUP(D1660,'2015'!$F$12:$AX$1887,45,FALSE),"-")</f>
        <v>0</v>
      </c>
      <c r="CA1660" s="31">
        <f t="shared" si="442"/>
        <v>0</v>
      </c>
      <c r="CB1660" s="31">
        <f t="shared" si="443"/>
        <v>0</v>
      </c>
      <c r="CC1660" s="31">
        <f t="shared" si="444"/>
        <v>0</v>
      </c>
      <c r="CD1660" s="31">
        <f t="shared" si="445"/>
        <v>0</v>
      </c>
      <c r="CE1660" s="31">
        <f t="shared" si="446"/>
        <v>0</v>
      </c>
      <c r="CO1660" s="2" t="s">
        <v>35</v>
      </c>
      <c r="CP1660" s="2" t="s">
        <v>35</v>
      </c>
    </row>
    <row r="1661" spans="1:94" ht="15.75" thickBot="1" x14ac:dyDescent="0.3">
      <c r="A1661" s="50"/>
      <c r="B1661" s="50"/>
      <c r="C1661" s="50" t="str">
        <f t="shared" si="429"/>
        <v>14049_2_7023</v>
      </c>
      <c r="D1661" s="51" t="str">
        <f t="shared" si="430"/>
        <v>14049_2</v>
      </c>
      <c r="E1661" s="224">
        <f>IFERROR(VLOOKUP(C1661,'2015'!$C$12:$D$1887,2,FALSE),0)</f>
        <v>1</v>
      </c>
      <c r="F1661" s="51">
        <f>IFERROR(K1661-IFERROR(VLOOKUP(D1661,'2015'!$F$12:$I$1887,4,FALSE),"ei löydy"),"ei löydy")</f>
        <v>0</v>
      </c>
      <c r="G1661" s="224">
        <f>IFERROR(VLOOKUP(Työfile_2024!C1661,Liikennemalli!$D$6:$G$1921,4,FALSE),0)</f>
        <v>1</v>
      </c>
      <c r="H1661" s="225">
        <f>K1661-IFERROR(VLOOKUP(Työfile_2024!D1661,Liikennemalli!$C$6:$H$1921,6,FALSE),"ei löydy")</f>
        <v>0</v>
      </c>
      <c r="I1661" s="80">
        <v>14049</v>
      </c>
      <c r="J1661" s="52">
        <v>2</v>
      </c>
      <c r="K1661" s="52">
        <v>7023</v>
      </c>
      <c r="L1661" s="53"/>
      <c r="M1661" s="54"/>
      <c r="N1661" s="54"/>
      <c r="O1661" s="54"/>
      <c r="P1661" s="54"/>
      <c r="Q1661" s="55"/>
      <c r="R1661" s="55"/>
      <c r="S1661" s="55"/>
      <c r="T1661" s="55"/>
      <c r="U1661" s="52"/>
      <c r="V1661" s="56">
        <v>48</v>
      </c>
      <c r="W1661" s="56">
        <v>2</v>
      </c>
      <c r="X1661" s="56">
        <v>51</v>
      </c>
      <c r="Y1661" s="56">
        <f>VLOOKUP(D1661,Liikennemalli24!$D$2:$F$1804,2,FALSE)</f>
        <v>126</v>
      </c>
      <c r="Z1661" s="57">
        <f>VLOOKUP(D1661,Liikennemalli24!$D$2:$F$1804,3,FALSE)</f>
        <v>0.42299999999999999</v>
      </c>
      <c r="AA1661" s="178">
        <f>IF(G1661=1,VLOOKUP(C1661,Liikennemalli!$D$6:$H$1921,2,FALSE),"-")</f>
        <v>11.713370739448999</v>
      </c>
      <c r="AB1661" s="197">
        <f>IF(G1661=1,VLOOKUP(C1661,Liikennemalli!$D$6:$H$1921,3,FALSE),"-")</f>
        <v>0.54145161200025405</v>
      </c>
      <c r="AC1661" s="134">
        <f>IF(E1661=1,VLOOKUP(Työfile_2024!D1661,'2015'!$F$12:$X$1887,18,FALSE),"-")</f>
        <v>0</v>
      </c>
      <c r="AD1661" s="127">
        <f>IF(E1661=1,VLOOKUP(Työfile_2024!D1661,'2015'!$F$12:$X$1887,19,FALSE),"-")</f>
        <v>0</v>
      </c>
      <c r="AI1661" s="127">
        <f>IF(E1661=1,VLOOKUP(Työfile_2024!D1661,'2015'!$F$12:$AB$1887,20,FALSE),"-")</f>
        <v>0</v>
      </c>
      <c r="AJ1661" s="127">
        <f>IF(E1661=1,VLOOKUP(Työfile_2024!D1661,'2015'!$F$12:$AB$1887,21,FALSE),"-")</f>
        <v>0</v>
      </c>
      <c r="AK1661" s="127">
        <f>IF(E1661=1,VLOOKUP(Työfile_2024!D1661,'2015'!$F$12:$AB$1887,22,FALSE),"-")</f>
        <v>0</v>
      </c>
      <c r="AL1661" s="127">
        <f>IF(E1661=1,VLOOKUP(Työfile_2024!D1661,'2015'!$F$12:$AB$1887,23,FALSE),"-")</f>
        <v>0</v>
      </c>
      <c r="AM1661" s="56">
        <f>VLOOKUP(Työfile_2024!D1661,Tmatkat_20km_tarkasteltava_verk!$C$2:$D$1804,2,FALSE)</f>
        <v>116</v>
      </c>
      <c r="AN1661" s="148">
        <f t="shared" si="427"/>
        <v>2.4166666666666665</v>
      </c>
      <c r="AO1661" s="178">
        <f>IF(E1661=1,VLOOKUP(Työfile_2024!D1661,'2015'!$F$12:$AC$1887,24,FALSE),"-")</f>
        <v>10</v>
      </c>
      <c r="AP1661" s="52">
        <f>VLOOKUP(D1661,Tarkasteltava_verkko_2024_harva!$E$2:$I$1804,5,FALSE)</f>
        <v>0</v>
      </c>
      <c r="AQ1661" s="52">
        <f>VLOOKUP(D1661,Tarkasteltava_verkko_2024_harva!$E$2:$I$1804,4,FALSE)</f>
        <v>0</v>
      </c>
      <c r="AR1661" s="148">
        <v>0</v>
      </c>
      <c r="AS1661" s="170">
        <f>IFERROR(VLOOKUP(C1661,'2015'!$C$12:$AG$1887,30,FALSE),"-")</f>
        <v>0</v>
      </c>
      <c r="AT1661" s="148">
        <v>0</v>
      </c>
      <c r="AU1661" s="170">
        <f>IFERROR(VLOOKUP(C1661,'2015'!$C$12:$AG$1887,31,FALSE),"-")</f>
        <v>0</v>
      </c>
      <c r="AV1661" s="106"/>
      <c r="AW1661" s="63">
        <f>IFERROR(VLOOKUP(C1661,Merkittävyysluokitus!$A$2:$J$1705,10,FALSE),"-")</f>
        <v>4</v>
      </c>
      <c r="AX1661" s="175">
        <f>IFERROR(VLOOKUP(C1661,Merkittävyysluokitus!$A$2:$J$1705,6,FALSE),"-")</f>
        <v>2.7142283105022829</v>
      </c>
      <c r="AY1661" s="175">
        <f>IFERROR(VLOOKUP(C1661,Merkittävyysluokitus!$A$2:$J$1705,7,FALSE),"-")</f>
        <v>0.65066666666666662</v>
      </c>
      <c r="AZ1661" s="175">
        <f>IFERROR(VLOOKUP(C1661,Merkittävyysluokitus!$A$2:$J$1705,8,FALSE),"-")</f>
        <v>1.3968949771689498</v>
      </c>
      <c r="BA1661" s="175">
        <f>IFERROR(VLOOKUP(C1661,Merkittävyysluokitus!$A$2:$J$1705,9,FALSE),"-")</f>
        <v>0.66666666666666663</v>
      </c>
      <c r="BB1661" s="203"/>
      <c r="BC1661" s="203" t="str">
        <f t="shared" si="428"/>
        <v/>
      </c>
      <c r="BD1661" s="39" t="str">
        <f t="shared" si="441"/>
        <v>musta</v>
      </c>
      <c r="BE1661" s="68" t="str">
        <f t="shared" si="423"/>
        <v>musta</v>
      </c>
      <c r="BF1661" s="68" t="str">
        <f t="shared" si="424"/>
        <v>musta</v>
      </c>
      <c r="BG1661" s="68" t="str">
        <f t="shared" si="425"/>
        <v>musta</v>
      </c>
      <c r="BH1661" s="208" t="str">
        <f t="shared" si="426"/>
        <v>musta</v>
      </c>
      <c r="BI1661" s="39"/>
      <c r="BJ1661" s="39" t="str">
        <f>IF(F1661="ei löydy","uusi tie",IF(E1661=0,"tieosoite muuttunut",IF(E1661=1,VLOOKUP(D1661,'2015'!$F$12:$AL$1887,31,FALSE),"-")))</f>
        <v>musta</v>
      </c>
      <c r="BK1661" s="67" t="str">
        <f>IF(E1661=1,VLOOKUP(D1661,'2015'!$F$12:$AL$1887,32,FALSE),"-")</f>
        <v>musta</v>
      </c>
      <c r="BL1661" s="39" t="str">
        <f>IF(F1661="ei löydy","uusi tie",IF(E1661=0,"tieosoite muuttunut",IF(E1661=1,VLOOKUP(D1661,'2015'!$F$12:$AL$1887,33,FALSE),"-")))</f>
        <v>musta</v>
      </c>
      <c r="BM1661" s="39"/>
      <c r="BN1661" s="217" t="str">
        <f>VLOOKUP(D1661,'2015'!$F$12:$AL$1887,33,FALSE)</f>
        <v>musta</v>
      </c>
      <c r="BO1661" s="39"/>
      <c r="BP1661" s="115" t="s">
        <v>10</v>
      </c>
      <c r="BQ1661" s="30"/>
      <c r="BS1661" s="5"/>
      <c r="BU1661" s="37"/>
      <c r="BV1661" s="30" t="s">
        <v>10</v>
      </c>
      <c r="BX1661">
        <f>IF(E1661=1,VLOOKUP(D1661,'2015'!$F$12:$AX$1887,43,FALSE),"-")</f>
        <v>0</v>
      </c>
      <c r="BY1661">
        <f>IF(E1661=1,VLOOKUP(D1661,'2015'!$F$12:$AX$1887,44,FALSE),"-")</f>
        <v>0</v>
      </c>
      <c r="BZ1661">
        <f>IF(E1661=1,VLOOKUP(D1661,'2015'!$F$12:$AX$1887,45,FALSE),"-")</f>
        <v>0</v>
      </c>
      <c r="CA1661" s="31">
        <f t="shared" si="442"/>
        <v>1</v>
      </c>
      <c r="CB1661" s="31">
        <f t="shared" si="443"/>
        <v>0</v>
      </c>
      <c r="CC1661" s="31">
        <f t="shared" si="444"/>
        <v>0</v>
      </c>
      <c r="CD1661" s="31">
        <f t="shared" si="445"/>
        <v>1</v>
      </c>
      <c r="CE1661" s="31">
        <f t="shared" si="446"/>
        <v>0</v>
      </c>
      <c r="CO1661" s="2" t="s">
        <v>35</v>
      </c>
      <c r="CP1661" s="2" t="s">
        <v>35</v>
      </c>
    </row>
    <row r="1662" spans="1:94" ht="15.75" thickBot="1" x14ac:dyDescent="0.3">
      <c r="A1662" s="50"/>
      <c r="B1662" s="50"/>
      <c r="C1662" s="50" t="str">
        <f t="shared" si="429"/>
        <v>14059_1_4640</v>
      </c>
      <c r="D1662" s="51" t="str">
        <f t="shared" si="430"/>
        <v>14059_1</v>
      </c>
      <c r="E1662" s="224">
        <f>IFERROR(VLOOKUP(C1662,'2015'!$C$12:$D$1887,2,FALSE),0)</f>
        <v>1</v>
      </c>
      <c r="F1662" s="51">
        <f>IFERROR(K1662-IFERROR(VLOOKUP(D1662,'2015'!$F$12:$I$1887,4,FALSE),"ei löydy"),"ei löydy")</f>
        <v>0</v>
      </c>
      <c r="G1662" s="224">
        <f>IFERROR(VLOOKUP(Työfile_2024!C1662,Liikennemalli!$D$6:$G$1921,4,FALSE),0)</f>
        <v>1</v>
      </c>
      <c r="H1662" s="225">
        <f>K1662-IFERROR(VLOOKUP(Työfile_2024!D1662,Liikennemalli!$C$6:$H$1921,6,FALSE),"ei löydy")</f>
        <v>0</v>
      </c>
      <c r="I1662" s="80">
        <v>14059</v>
      </c>
      <c r="J1662" s="52">
        <v>1</v>
      </c>
      <c r="K1662" s="52">
        <v>4640</v>
      </c>
      <c r="L1662" s="53"/>
      <c r="M1662" s="54"/>
      <c r="N1662" s="54"/>
      <c r="O1662" s="54"/>
      <c r="P1662" s="54"/>
      <c r="Q1662" s="55"/>
      <c r="R1662" s="55"/>
      <c r="S1662" s="55"/>
      <c r="T1662" s="55"/>
      <c r="U1662" s="52"/>
      <c r="V1662" s="56">
        <v>260</v>
      </c>
      <c r="W1662" s="56">
        <v>11</v>
      </c>
      <c r="X1662" s="56">
        <v>278</v>
      </c>
      <c r="Y1662" s="56">
        <f>VLOOKUP(D1662,Liikennemalli24!$D$2:$F$1804,2,FALSE)</f>
        <v>16</v>
      </c>
      <c r="Z1662" s="57">
        <f>VLOOKUP(D1662,Liikennemalli24!$D$2:$F$1804,3,FALSE)</f>
        <v>0.12</v>
      </c>
      <c r="AA1662" s="178">
        <f>IF(G1662=1,VLOOKUP(C1662,Liikennemalli!$D$6:$H$1921,2,FALSE),"-")</f>
        <v>16.245483343735302</v>
      </c>
      <c r="AB1662" s="197">
        <f>IF(G1662=1,VLOOKUP(C1662,Liikennemalli!$D$6:$H$1921,3,FALSE),"-")</f>
        <v>0.23900508791573599</v>
      </c>
      <c r="AC1662" s="134">
        <f>IF(E1662=1,VLOOKUP(Työfile_2024!D1662,'2015'!$F$12:$X$1887,18,FALSE),"-")</f>
        <v>197</v>
      </c>
      <c r="AD1662" s="127">
        <f>IF(E1662=1,VLOOKUP(Työfile_2024!D1662,'2015'!$F$12:$X$1887,19,FALSE),"-")</f>
        <v>0.55000000000000004</v>
      </c>
      <c r="AI1662" s="127">
        <f>IF(E1662=1,VLOOKUP(Työfile_2024!D1662,'2015'!$F$12:$AB$1887,20,FALSE),"-")</f>
        <v>0</v>
      </c>
      <c r="AJ1662" s="127">
        <f>IF(E1662=1,VLOOKUP(Työfile_2024!D1662,'2015'!$F$12:$AB$1887,21,FALSE),"-")</f>
        <v>0</v>
      </c>
      <c r="AK1662" s="127">
        <f>IF(E1662=1,VLOOKUP(Työfile_2024!D1662,'2015'!$F$12:$AB$1887,22,FALSE),"-")</f>
        <v>0</v>
      </c>
      <c r="AL1662" s="127">
        <f>IF(E1662=1,VLOOKUP(Työfile_2024!D1662,'2015'!$F$12:$AB$1887,23,FALSE),"-")</f>
        <v>0</v>
      </c>
      <c r="AM1662" s="56">
        <f>VLOOKUP(Työfile_2024!D1662,Tmatkat_20km_tarkasteltava_verk!$C$2:$D$1804,2,FALSE)</f>
        <v>94</v>
      </c>
      <c r="AN1662" s="148">
        <f t="shared" si="427"/>
        <v>0.36153846153846153</v>
      </c>
      <c r="AO1662" s="178">
        <f>IF(E1662=1,VLOOKUP(Työfile_2024!D1662,'2015'!$F$12:$AC$1887,24,FALSE),"-")</f>
        <v>418</v>
      </c>
      <c r="AP1662" s="52">
        <f>VLOOKUP(D1662,Tarkasteltava_verkko_2024_harva!$E$2:$I$1804,5,FALSE)</f>
        <v>0</v>
      </c>
      <c r="AQ1662" s="52">
        <f>VLOOKUP(D1662,Tarkasteltava_verkko_2024_harva!$E$2:$I$1804,4,FALSE)</f>
        <v>0</v>
      </c>
      <c r="AR1662" s="148">
        <v>5.1724137931034482E-3</v>
      </c>
      <c r="AS1662" s="170" t="str">
        <f>IFERROR(VLOOKUP(C1662,'2015'!$C$12:$AG$1887,30,FALSE),"-")</f>
        <v/>
      </c>
      <c r="AT1662" s="148">
        <v>0.14396551724137932</v>
      </c>
      <c r="AU1662" s="170">
        <f>IFERROR(VLOOKUP(C1662,'2015'!$C$12:$AG$1887,31,FALSE),"-")</f>
        <v>0</v>
      </c>
      <c r="AV1662" s="106"/>
      <c r="AW1662" s="63">
        <f>IFERROR(VLOOKUP(C1662,Merkittävyysluokitus!$A$2:$J$1705,10,FALSE),"-")</f>
        <v>3</v>
      </c>
      <c r="AX1662" s="175">
        <f>IFERROR(VLOOKUP(C1662,Merkittävyysluokitus!$A$2:$J$1705,6,FALSE),"-")</f>
        <v>4.7516742770167415</v>
      </c>
      <c r="AY1662" s="175">
        <f>IFERROR(VLOOKUP(C1662,Merkittävyysluokitus!$A$2:$J$1705,7,FALSE),"-")</f>
        <v>1.2699999999999998</v>
      </c>
      <c r="AZ1662" s="175">
        <f>IFERROR(VLOOKUP(C1662,Merkittävyysluokitus!$A$2:$J$1705,8,FALSE),"-")</f>
        <v>2.3150076103500759</v>
      </c>
      <c r="BA1662" s="175">
        <f>IFERROR(VLOOKUP(C1662,Merkittävyysluokitus!$A$2:$J$1705,9,FALSE),"-")</f>
        <v>1.1666666666666665</v>
      </c>
      <c r="BB1662" s="203"/>
      <c r="BC1662" s="203" t="str">
        <f t="shared" si="428"/>
        <v/>
      </c>
      <c r="BD1662" s="39" t="str">
        <f t="shared" si="441"/>
        <v>musta</v>
      </c>
      <c r="BE1662" s="68" t="str">
        <f t="shared" si="423"/>
        <v>musta</v>
      </c>
      <c r="BF1662" s="68" t="str">
        <f t="shared" si="424"/>
        <v>musta</v>
      </c>
      <c r="BG1662" s="68" t="str">
        <f t="shared" si="425"/>
        <v>musta</v>
      </c>
      <c r="BH1662" s="208" t="str">
        <f t="shared" si="426"/>
        <v>musta</v>
      </c>
      <c r="BI1662" s="39"/>
      <c r="BJ1662" s="39" t="str">
        <f>IF(F1662="ei löydy","uusi tie",IF(E1662=0,"tieosoite muuttunut",IF(E1662=1,VLOOKUP(D1662,'2015'!$F$12:$AL$1887,31,FALSE),"-")))</f>
        <v>musta</v>
      </c>
      <c r="BK1662" s="67" t="str">
        <f>IF(E1662=1,VLOOKUP(D1662,'2015'!$F$12:$AL$1887,32,FALSE),"-")</f>
        <v>musta</v>
      </c>
      <c r="BL1662" s="39" t="str">
        <f>IF(F1662="ei löydy","uusi tie",IF(E1662=0,"tieosoite muuttunut",IF(E1662=1,VLOOKUP(D1662,'2015'!$F$12:$AL$1887,33,FALSE),"-")))</f>
        <v>musta</v>
      </c>
      <c r="BM1662" s="39"/>
      <c r="BN1662" s="217" t="str">
        <f>VLOOKUP(D1662,'2015'!$F$12:$AL$1887,33,FALSE)</f>
        <v>musta</v>
      </c>
      <c r="BO1662" s="39"/>
      <c r="BP1662" s="115" t="s">
        <v>10</v>
      </c>
      <c r="BQ1662" s="30"/>
      <c r="BS1662" s="5"/>
      <c r="BU1662" s="37"/>
      <c r="BV1662" s="30" t="s">
        <v>10</v>
      </c>
      <c r="BX1662" t="str">
        <f>IF(E1662=1,VLOOKUP(D1662,'2015'!$F$12:$AX$1887,43,FALSE),"-")</f>
        <v>musta</v>
      </c>
      <c r="BY1662" t="str">
        <f>IF(E1662=1,VLOOKUP(D1662,'2015'!$F$12:$AX$1887,44,FALSE),"-")</f>
        <v>musta</v>
      </c>
      <c r="BZ1662" t="str">
        <f>IF(E1662=1,VLOOKUP(D1662,'2015'!$F$12:$AX$1887,45,FALSE),"-")</f>
        <v>musta</v>
      </c>
      <c r="CA1662" s="31">
        <f t="shared" si="442"/>
        <v>1</v>
      </c>
      <c r="CB1662" s="31">
        <f t="shared" si="443"/>
        <v>1</v>
      </c>
      <c r="CC1662" s="31">
        <f t="shared" si="444"/>
        <v>0</v>
      </c>
      <c r="CD1662" s="31">
        <f t="shared" si="445"/>
        <v>0</v>
      </c>
      <c r="CE1662" s="31">
        <f t="shared" si="446"/>
        <v>0</v>
      </c>
      <c r="CO1662" s="2" t="s">
        <v>35</v>
      </c>
      <c r="CP1662" s="2" t="s">
        <v>35</v>
      </c>
    </row>
    <row r="1663" spans="1:94" ht="15.75" thickBot="1" x14ac:dyDescent="0.3">
      <c r="A1663" s="50"/>
      <c r="B1663" s="50"/>
      <c r="C1663" s="50" t="str">
        <f t="shared" si="429"/>
        <v>14061_1_7255</v>
      </c>
      <c r="D1663" s="51" t="str">
        <f t="shared" si="430"/>
        <v>14061_1</v>
      </c>
      <c r="E1663" s="224">
        <f>IFERROR(VLOOKUP(C1663,'2015'!$C$12:$D$1887,2,FALSE),0)</f>
        <v>1</v>
      </c>
      <c r="F1663" s="51">
        <f>IFERROR(K1663-IFERROR(VLOOKUP(D1663,'2015'!$F$12:$I$1887,4,FALSE),"ei löydy"),"ei löydy")</f>
        <v>0</v>
      </c>
      <c r="G1663" s="224">
        <f>IFERROR(VLOOKUP(Työfile_2024!C1663,Liikennemalli!$D$6:$G$1921,4,FALSE),0)</f>
        <v>1</v>
      </c>
      <c r="H1663" s="225">
        <f>K1663-IFERROR(VLOOKUP(Työfile_2024!D1663,Liikennemalli!$C$6:$H$1921,6,FALSE),"ei löydy")</f>
        <v>0</v>
      </c>
      <c r="I1663" s="80">
        <v>14061</v>
      </c>
      <c r="J1663" s="52">
        <v>1</v>
      </c>
      <c r="K1663" s="52">
        <v>7255</v>
      </c>
      <c r="L1663" s="53"/>
      <c r="M1663" s="54"/>
      <c r="N1663" s="54"/>
      <c r="O1663" s="54"/>
      <c r="P1663" s="54"/>
      <c r="Q1663" s="55"/>
      <c r="R1663" s="55"/>
      <c r="S1663" s="55"/>
      <c r="T1663" s="55"/>
      <c r="U1663" s="52"/>
      <c r="V1663" s="56">
        <v>195.36664369400413</v>
      </c>
      <c r="W1663" s="56">
        <v>11.333563059958649</v>
      </c>
      <c r="X1663" s="56">
        <v>190.70227429359062</v>
      </c>
      <c r="Y1663" s="56">
        <f>VLOOKUP(D1663,Liikennemalli24!$D$2:$F$1804,2,FALSE)</f>
        <v>54</v>
      </c>
      <c r="Z1663" s="57">
        <f>VLOOKUP(D1663,Liikennemalli24!$D$2:$F$1804,3,FALSE)</f>
        <v>0.32700000000000001</v>
      </c>
      <c r="AA1663" s="178">
        <f>IF(G1663=1,VLOOKUP(C1663,Liikennemalli!$D$6:$H$1921,2,FALSE),"-")</f>
        <v>50.385990981766497</v>
      </c>
      <c r="AB1663" s="197">
        <f>IF(G1663=1,VLOOKUP(C1663,Liikennemalli!$D$6:$H$1921,3,FALSE),"-")</f>
        <v>0.36916870354990899</v>
      </c>
      <c r="AC1663" s="134">
        <f>IF(E1663=1,VLOOKUP(Työfile_2024!D1663,'2015'!$F$12:$X$1887,18,FALSE),"-")</f>
        <v>25</v>
      </c>
      <c r="AD1663" s="127">
        <f>IF(E1663=1,VLOOKUP(Työfile_2024!D1663,'2015'!$F$12:$X$1887,19,FALSE),"-")</f>
        <v>0.28999999999999998</v>
      </c>
      <c r="AI1663" s="127">
        <f>IF(E1663=1,VLOOKUP(Työfile_2024!D1663,'2015'!$F$12:$AB$1887,20,FALSE),"-")</f>
        <v>0</v>
      </c>
      <c r="AJ1663" s="127">
        <f>IF(E1663=1,VLOOKUP(Työfile_2024!D1663,'2015'!$F$12:$AB$1887,21,FALSE),"-")</f>
        <v>0</v>
      </c>
      <c r="AK1663" s="127">
        <f>IF(E1663=1,VLOOKUP(Työfile_2024!D1663,'2015'!$F$12:$AB$1887,22,FALSE),"-")</f>
        <v>0</v>
      </c>
      <c r="AL1663" s="127">
        <f>IF(E1663=1,VLOOKUP(Työfile_2024!D1663,'2015'!$F$12:$AB$1887,23,FALSE),"-")</f>
        <v>0</v>
      </c>
      <c r="AM1663" s="56">
        <f>VLOOKUP(Työfile_2024!D1663,Tmatkat_20km_tarkasteltava_verk!$C$2:$D$1804,2,FALSE)</f>
        <v>24</v>
      </c>
      <c r="AN1663" s="148">
        <f t="shared" si="427"/>
        <v>0.12284594517368252</v>
      </c>
      <c r="AO1663" s="178">
        <f>IF(E1663=1,VLOOKUP(Työfile_2024!D1663,'2015'!$F$12:$AC$1887,24,FALSE),"-")</f>
        <v>16</v>
      </c>
      <c r="AP1663" s="52">
        <f>VLOOKUP(D1663,Tarkasteltava_verkko_2024_harva!$E$2:$I$1804,5,FALSE)</f>
        <v>0</v>
      </c>
      <c r="AQ1663" s="52">
        <f>VLOOKUP(D1663,Tarkasteltava_verkko_2024_harva!$E$2:$I$1804,4,FALSE)</f>
        <v>0</v>
      </c>
      <c r="AR1663" s="148">
        <v>0</v>
      </c>
      <c r="AS1663" s="170" t="str">
        <f>IFERROR(VLOOKUP(C1663,'2015'!$C$12:$AG$1887,30,FALSE),"-")</f>
        <v/>
      </c>
      <c r="AT1663" s="148">
        <v>4.3694004135079255E-2</v>
      </c>
      <c r="AU1663" s="170">
        <f>IFERROR(VLOOKUP(C1663,'2015'!$C$12:$AG$1887,31,FALSE),"-")</f>
        <v>0</v>
      </c>
      <c r="AV1663" s="106"/>
      <c r="AW1663" s="63">
        <f>IFERROR(VLOOKUP(C1663,Merkittävyysluokitus!$A$2:$J$1705,10,FALSE),"-")</f>
        <v>4</v>
      </c>
      <c r="AX1663" s="175">
        <f>IFERROR(VLOOKUP(C1663,Merkittävyysluokitus!$A$2:$J$1705,6,FALSE),"-")</f>
        <v>2.8674135530317097</v>
      </c>
      <c r="AY1663" s="175">
        <f>IFERROR(VLOOKUP(C1663,Merkittävyysluokitus!$A$2:$J$1705,7,FALSE),"-")</f>
        <v>0.77943326441534566</v>
      </c>
      <c r="AZ1663" s="175">
        <f>IFERROR(VLOOKUP(C1663,Merkittävyysluokitus!$A$2:$J$1705,8,FALSE),"-")</f>
        <v>1.7546469552830306</v>
      </c>
      <c r="BA1663" s="175">
        <f>IFERROR(VLOOKUP(C1663,Merkittävyysluokitus!$A$2:$J$1705,9,FALSE),"-")</f>
        <v>0.33333333333333331</v>
      </c>
      <c r="BB1663" s="203"/>
      <c r="BC1663" s="203" t="str">
        <f t="shared" si="428"/>
        <v/>
      </c>
      <c r="BD1663" s="39" t="str">
        <f t="shared" si="441"/>
        <v>musta</v>
      </c>
      <c r="BE1663" s="68" t="str">
        <f t="shared" si="423"/>
        <v>musta</v>
      </c>
      <c r="BF1663" s="68" t="str">
        <f t="shared" si="424"/>
        <v>musta</v>
      </c>
      <c r="BG1663" s="68" t="str">
        <f t="shared" si="425"/>
        <v>musta</v>
      </c>
      <c r="BH1663" s="208" t="str">
        <f t="shared" si="426"/>
        <v>musta</v>
      </c>
      <c r="BI1663" s="39"/>
      <c r="BJ1663" s="39" t="str">
        <f>IF(F1663="ei löydy","uusi tie",IF(E1663=0,"tieosoite muuttunut",IF(E1663=1,VLOOKUP(D1663,'2015'!$F$12:$AL$1887,31,FALSE),"-")))</f>
        <v>musta</v>
      </c>
      <c r="BK1663" s="67" t="str">
        <f>IF(E1663=1,VLOOKUP(D1663,'2015'!$F$12:$AL$1887,32,FALSE),"-")</f>
        <v>musta</v>
      </c>
      <c r="BL1663" s="39" t="str">
        <f>IF(F1663="ei löydy","uusi tie",IF(E1663=0,"tieosoite muuttunut",IF(E1663=1,VLOOKUP(D1663,'2015'!$F$12:$AL$1887,33,FALSE),"-")))</f>
        <v>musta</v>
      </c>
      <c r="BM1663" s="39"/>
      <c r="BN1663" s="217" t="str">
        <f>VLOOKUP(D1663,'2015'!$F$12:$AL$1887,33,FALSE)</f>
        <v>musta</v>
      </c>
      <c r="BO1663" s="39"/>
      <c r="BP1663" s="115" t="s">
        <v>10</v>
      </c>
      <c r="BQ1663" s="30"/>
      <c r="BS1663" s="5"/>
      <c r="BU1663" s="37"/>
      <c r="BV1663" s="30" t="s">
        <v>10</v>
      </c>
      <c r="BX1663" t="str">
        <f>IF(E1663=1,VLOOKUP(D1663,'2015'!$F$12:$AX$1887,43,FALSE),"-")</f>
        <v>musta</v>
      </c>
      <c r="BY1663" t="str">
        <f>IF(E1663=1,VLOOKUP(D1663,'2015'!$F$12:$AX$1887,44,FALSE),"-")</f>
        <v>musta</v>
      </c>
      <c r="BZ1663" t="str">
        <f>IF(E1663=1,VLOOKUP(D1663,'2015'!$F$12:$AX$1887,45,FALSE),"-")</f>
        <v>musta</v>
      </c>
      <c r="CA1663" s="31">
        <f t="shared" si="442"/>
        <v>0</v>
      </c>
      <c r="CB1663" s="31">
        <f t="shared" si="443"/>
        <v>0</v>
      </c>
      <c r="CC1663" s="31">
        <f t="shared" si="444"/>
        <v>0</v>
      </c>
      <c r="CD1663" s="31">
        <f t="shared" si="445"/>
        <v>0</v>
      </c>
      <c r="CE1663" s="31">
        <f t="shared" si="446"/>
        <v>0</v>
      </c>
      <c r="CO1663" s="2" t="s">
        <v>35</v>
      </c>
      <c r="CP1663" s="2" t="s">
        <v>35</v>
      </c>
    </row>
    <row r="1664" spans="1:94" ht="15.75" thickBot="1" x14ac:dyDescent="0.3">
      <c r="A1664" s="50"/>
      <c r="B1664" s="50"/>
      <c r="C1664" s="50" t="str">
        <f t="shared" si="429"/>
        <v>14063_1_9103</v>
      </c>
      <c r="D1664" s="51" t="str">
        <f t="shared" si="430"/>
        <v>14063_1</v>
      </c>
      <c r="E1664" s="224">
        <f>IFERROR(VLOOKUP(C1664,'2015'!$C$12:$D$1887,2,FALSE),0)</f>
        <v>1</v>
      </c>
      <c r="F1664" s="51">
        <f>IFERROR(K1664-IFERROR(VLOOKUP(D1664,'2015'!$F$12:$I$1887,4,FALSE),"ei löydy"),"ei löydy")</f>
        <v>0</v>
      </c>
      <c r="G1664" s="224">
        <f>IFERROR(VLOOKUP(Työfile_2024!C1664,Liikennemalli!$D$6:$G$1921,4,FALSE),0)</f>
        <v>1</v>
      </c>
      <c r="H1664" s="225">
        <f>K1664-IFERROR(VLOOKUP(Työfile_2024!D1664,Liikennemalli!$C$6:$H$1921,6,FALSE),"ei löydy")</f>
        <v>0</v>
      </c>
      <c r="I1664" s="80">
        <v>14063</v>
      </c>
      <c r="J1664" s="52">
        <v>1</v>
      </c>
      <c r="K1664" s="52">
        <v>9103</v>
      </c>
      <c r="L1664" s="53"/>
      <c r="M1664" s="54"/>
      <c r="N1664" s="54"/>
      <c r="O1664" s="54"/>
      <c r="P1664" s="54"/>
      <c r="Q1664" s="55"/>
      <c r="R1664" s="55"/>
      <c r="S1664" s="55"/>
      <c r="T1664" s="55"/>
      <c r="U1664" s="52"/>
      <c r="V1664" s="56">
        <v>89.160386685708005</v>
      </c>
      <c r="W1664" s="56">
        <v>7.5881577501922441</v>
      </c>
      <c r="X1664" s="56">
        <v>91.157200922772716</v>
      </c>
      <c r="Y1664" s="56">
        <f>VLOOKUP(D1664,Liikennemalli24!$D$2:$F$1804,2,FALSE)</f>
        <v>125</v>
      </c>
      <c r="Z1664" s="57">
        <f>VLOOKUP(D1664,Liikennemalli24!$D$2:$F$1804,3,FALSE)</f>
        <v>0.443</v>
      </c>
      <c r="AA1664" s="178">
        <f>IF(G1664=1,VLOOKUP(C1664,Liikennemalli!$D$6:$H$1921,2,FALSE),"-")</f>
        <v>105.14178699589699</v>
      </c>
      <c r="AB1664" s="197">
        <f>IF(G1664=1,VLOOKUP(C1664,Liikennemalli!$D$6:$H$1921,3,FALSE),"-")</f>
        <v>0.73820216385086901</v>
      </c>
      <c r="AC1664" s="134">
        <f>IF(E1664=1,VLOOKUP(Työfile_2024!D1664,'2015'!$F$12:$X$1887,18,FALSE),"-")</f>
        <v>0</v>
      </c>
      <c r="AD1664" s="127">
        <f>IF(E1664=1,VLOOKUP(Työfile_2024!D1664,'2015'!$F$12:$X$1887,19,FALSE),"-")</f>
        <v>0</v>
      </c>
      <c r="AI1664" s="127">
        <f>IF(E1664=1,VLOOKUP(Työfile_2024!D1664,'2015'!$F$12:$AB$1887,20,FALSE),"-")</f>
        <v>0</v>
      </c>
      <c r="AJ1664" s="127">
        <f>IF(E1664=1,VLOOKUP(Työfile_2024!D1664,'2015'!$F$12:$AB$1887,21,FALSE),"-")</f>
        <v>0</v>
      </c>
      <c r="AK1664" s="127">
        <f>IF(E1664=1,VLOOKUP(Työfile_2024!D1664,'2015'!$F$12:$AB$1887,22,FALSE),"-")</f>
        <v>0</v>
      </c>
      <c r="AL1664" s="127">
        <f>IF(E1664=1,VLOOKUP(Työfile_2024!D1664,'2015'!$F$12:$AB$1887,23,FALSE),"-")</f>
        <v>0</v>
      </c>
      <c r="AM1664" s="56">
        <f>VLOOKUP(Työfile_2024!D1664,Tmatkat_20km_tarkasteltava_verk!$C$2:$D$1804,2,FALSE)</f>
        <v>159</v>
      </c>
      <c r="AN1664" s="148">
        <f t="shared" si="427"/>
        <v>1.7833031675880671</v>
      </c>
      <c r="AO1664" s="178">
        <f>IF(E1664=1,VLOOKUP(Työfile_2024!D1664,'2015'!$F$12:$AC$1887,24,FALSE),"-")</f>
        <v>20</v>
      </c>
      <c r="AP1664" s="52">
        <f>VLOOKUP(D1664,Tarkasteltava_verkko_2024_harva!$E$2:$I$1804,5,FALSE)</f>
        <v>0</v>
      </c>
      <c r="AQ1664" s="52">
        <f>VLOOKUP(D1664,Tarkasteltava_verkko_2024_harva!$E$2:$I$1804,4,FALSE)</f>
        <v>0</v>
      </c>
      <c r="AR1664" s="148">
        <v>9.5572888058881686E-2</v>
      </c>
      <c r="AS1664" s="170">
        <f>IFERROR(VLOOKUP(C1664,'2015'!$C$12:$AG$1887,30,FALSE),"-")</f>
        <v>0</v>
      </c>
      <c r="AT1664" s="148">
        <v>7.4371086455014834E-2</v>
      </c>
      <c r="AU1664" s="170">
        <f>IFERROR(VLOOKUP(C1664,'2015'!$C$12:$AG$1887,31,FALSE),"-")</f>
        <v>0</v>
      </c>
      <c r="AV1664" s="106"/>
      <c r="AW1664" s="63">
        <f>IFERROR(VLOOKUP(C1664,Merkittävyysluokitus!$A$2:$J$1705,10,FALSE),"-")</f>
        <v>3</v>
      </c>
      <c r="AX1664" s="175">
        <f>IFERROR(VLOOKUP(C1664,Merkittävyysluokitus!$A$2:$J$1705,6,FALSE),"-")</f>
        <v>3.2988724044509388</v>
      </c>
      <c r="AY1664" s="175">
        <f>IFERROR(VLOOKUP(C1664,Merkittävyysluokitus!$A$2:$J$1705,7,FALSE),"-")</f>
        <v>0.94414782672379083</v>
      </c>
      <c r="AZ1664" s="175">
        <f>IFERROR(VLOOKUP(C1664,Merkittävyysluokitus!$A$2:$J$1705,8,FALSE),"-")</f>
        <v>1.3547245777271479</v>
      </c>
      <c r="BA1664" s="175">
        <f>IFERROR(VLOOKUP(C1664,Merkittävyysluokitus!$A$2:$J$1705,9,FALSE),"-")</f>
        <v>1</v>
      </c>
      <c r="BB1664" s="203"/>
      <c r="BC1664" s="203" t="str">
        <f t="shared" si="428"/>
        <v/>
      </c>
      <c r="BD1664" s="39" t="str">
        <f t="shared" si="441"/>
        <v>musta</v>
      </c>
      <c r="BE1664" s="68" t="str">
        <f t="shared" si="423"/>
        <v>musta</v>
      </c>
      <c r="BF1664" s="68" t="str">
        <f t="shared" si="424"/>
        <v>musta</v>
      </c>
      <c r="BG1664" s="68" t="str">
        <f t="shared" si="425"/>
        <v>musta</v>
      </c>
      <c r="BH1664" s="208" t="str">
        <f t="shared" si="426"/>
        <v>musta</v>
      </c>
      <c r="BI1664" s="39"/>
      <c r="BJ1664" s="39" t="str">
        <f>IF(F1664="ei löydy","uusi tie",IF(E1664=0,"tieosoite muuttunut",IF(E1664=1,VLOOKUP(D1664,'2015'!$F$12:$AL$1887,31,FALSE),"-")))</f>
        <v>musta</v>
      </c>
      <c r="BK1664" s="67" t="str">
        <f>IF(E1664=1,VLOOKUP(D1664,'2015'!$F$12:$AL$1887,32,FALSE),"-")</f>
        <v>musta</v>
      </c>
      <c r="BL1664" s="39" t="str">
        <f>IF(F1664="ei löydy","uusi tie",IF(E1664=0,"tieosoite muuttunut",IF(E1664=1,VLOOKUP(D1664,'2015'!$F$12:$AL$1887,33,FALSE),"-")))</f>
        <v>musta</v>
      </c>
      <c r="BM1664" s="39"/>
      <c r="BN1664" s="217" t="str">
        <f>VLOOKUP(D1664,'2015'!$F$12:$AL$1887,33,FALSE)</f>
        <v>musta</v>
      </c>
      <c r="BO1664" s="39"/>
      <c r="BP1664" s="115" t="s">
        <v>10</v>
      </c>
      <c r="BQ1664" s="30"/>
      <c r="BS1664" s="5"/>
      <c r="BU1664" s="37"/>
      <c r="BV1664" s="30" t="s">
        <v>10</v>
      </c>
      <c r="BX1664">
        <f>IF(E1664=1,VLOOKUP(D1664,'2015'!$F$12:$AX$1887,43,FALSE),"-")</f>
        <v>0</v>
      </c>
      <c r="BY1664">
        <f>IF(E1664=1,VLOOKUP(D1664,'2015'!$F$12:$AX$1887,44,FALSE),"-")</f>
        <v>0</v>
      </c>
      <c r="BZ1664">
        <f>IF(E1664=1,VLOOKUP(D1664,'2015'!$F$12:$AX$1887,45,FALSE),"-")</f>
        <v>0</v>
      </c>
      <c r="CA1664" s="31">
        <f t="shared" si="442"/>
        <v>1</v>
      </c>
      <c r="CB1664" s="31">
        <f t="shared" si="443"/>
        <v>0</v>
      </c>
      <c r="CC1664" s="31">
        <f t="shared" si="444"/>
        <v>0</v>
      </c>
      <c r="CD1664" s="31">
        <f t="shared" si="445"/>
        <v>1</v>
      </c>
      <c r="CE1664" s="31">
        <f t="shared" si="446"/>
        <v>0</v>
      </c>
      <c r="CO1664" s="2" t="s">
        <v>35</v>
      </c>
      <c r="CP1664" s="2" t="s">
        <v>35</v>
      </c>
    </row>
    <row r="1665" spans="1:94" ht="15.75" thickBot="1" x14ac:dyDescent="0.3">
      <c r="A1665" s="50"/>
      <c r="B1665" s="50"/>
      <c r="C1665" s="50" t="str">
        <f t="shared" si="429"/>
        <v>14067_1_4885</v>
      </c>
      <c r="D1665" s="51" t="str">
        <f t="shared" si="430"/>
        <v>14067_1</v>
      </c>
      <c r="E1665" s="224">
        <f>IFERROR(VLOOKUP(C1665,'2015'!$C$12:$D$1887,2,FALSE),0)</f>
        <v>1</v>
      </c>
      <c r="F1665" s="51">
        <f>IFERROR(K1665-IFERROR(VLOOKUP(D1665,'2015'!$F$12:$I$1887,4,FALSE),"ei löydy"),"ei löydy")</f>
        <v>0</v>
      </c>
      <c r="G1665" s="224">
        <f>IFERROR(VLOOKUP(Työfile_2024!C1665,Liikennemalli!$D$6:$G$1921,4,FALSE),0)</f>
        <v>1</v>
      </c>
      <c r="H1665" s="225">
        <f>K1665-IFERROR(VLOOKUP(Työfile_2024!D1665,Liikennemalli!$C$6:$H$1921,6,FALSE),"ei löydy")</f>
        <v>0</v>
      </c>
      <c r="I1665" s="80">
        <v>14067</v>
      </c>
      <c r="J1665" s="52">
        <v>1</v>
      </c>
      <c r="K1665" s="52">
        <v>4885</v>
      </c>
      <c r="L1665" s="53"/>
      <c r="M1665" s="54"/>
      <c r="N1665" s="54"/>
      <c r="O1665" s="54"/>
      <c r="P1665" s="54"/>
      <c r="Q1665" s="55"/>
      <c r="R1665" s="55"/>
      <c r="S1665" s="55"/>
      <c r="T1665" s="55"/>
      <c r="U1665" s="52"/>
      <c r="V1665" s="56">
        <v>116</v>
      </c>
      <c r="W1665" s="56">
        <v>9</v>
      </c>
      <c r="X1665" s="56">
        <v>120</v>
      </c>
      <c r="Y1665" s="56">
        <f>VLOOKUP(D1665,Liikennemalli24!$D$2:$F$1804,2,FALSE)</f>
        <v>109</v>
      </c>
      <c r="Z1665" s="57">
        <f>VLOOKUP(D1665,Liikennemalli24!$D$2:$F$1804,3,FALSE)</f>
        <v>0.31900000000000001</v>
      </c>
      <c r="AA1665" s="178">
        <f>IF(G1665=1,VLOOKUP(C1665,Liikennemalli!$D$6:$H$1921,2,FALSE),"-")</f>
        <v>71.539502099848804</v>
      </c>
      <c r="AB1665" s="197">
        <f>IF(G1665=1,VLOOKUP(C1665,Liikennemalli!$D$6:$H$1921,3,FALSE),"-")</f>
        <v>0.65464642821205898</v>
      </c>
      <c r="AC1665" s="134">
        <f>IF(E1665=1,VLOOKUP(Työfile_2024!D1665,'2015'!$F$12:$X$1887,18,FALSE),"-")</f>
        <v>0</v>
      </c>
      <c r="AD1665" s="127">
        <f>IF(E1665=1,VLOOKUP(Työfile_2024!D1665,'2015'!$F$12:$X$1887,19,FALSE),"-")</f>
        <v>0</v>
      </c>
      <c r="AI1665" s="127">
        <f>IF(E1665=1,VLOOKUP(Työfile_2024!D1665,'2015'!$F$12:$AB$1887,20,FALSE),"-")</f>
        <v>0</v>
      </c>
      <c r="AJ1665" s="127">
        <f>IF(E1665=1,VLOOKUP(Työfile_2024!D1665,'2015'!$F$12:$AB$1887,21,FALSE),"-")</f>
        <v>0</v>
      </c>
      <c r="AK1665" s="127">
        <f>IF(E1665=1,VLOOKUP(Työfile_2024!D1665,'2015'!$F$12:$AB$1887,22,FALSE),"-")</f>
        <v>0</v>
      </c>
      <c r="AL1665" s="127">
        <f>IF(E1665=1,VLOOKUP(Työfile_2024!D1665,'2015'!$F$12:$AB$1887,23,FALSE),"-")</f>
        <v>0</v>
      </c>
      <c r="AM1665" s="56">
        <f>VLOOKUP(Työfile_2024!D1665,Tmatkat_20km_tarkasteltava_verk!$C$2:$D$1804,2,FALSE)</f>
        <v>48</v>
      </c>
      <c r="AN1665" s="148">
        <f t="shared" si="427"/>
        <v>0.41379310344827586</v>
      </c>
      <c r="AO1665" s="178">
        <f>IF(E1665=1,VLOOKUP(Työfile_2024!D1665,'2015'!$F$12:$AC$1887,24,FALSE),"-")</f>
        <v>36</v>
      </c>
      <c r="AP1665" s="52">
        <f>VLOOKUP(D1665,Tarkasteltava_verkko_2024_harva!$E$2:$I$1804,5,FALSE)</f>
        <v>0</v>
      </c>
      <c r="AQ1665" s="52">
        <f>VLOOKUP(D1665,Tarkasteltava_verkko_2024_harva!$E$2:$I$1804,4,FALSE)</f>
        <v>0</v>
      </c>
      <c r="AR1665" s="148">
        <v>0</v>
      </c>
      <c r="AS1665" s="170">
        <f>IFERROR(VLOOKUP(C1665,'2015'!$C$12:$AG$1887,30,FALSE),"-")</f>
        <v>0</v>
      </c>
      <c r="AT1665" s="148">
        <v>0</v>
      </c>
      <c r="AU1665" s="170">
        <f>IFERROR(VLOOKUP(C1665,'2015'!$C$12:$AG$1887,31,FALSE),"-")</f>
        <v>0</v>
      </c>
      <c r="AV1665" s="106"/>
      <c r="AW1665" s="63">
        <f>IFERROR(VLOOKUP(C1665,Merkittävyysluokitus!$A$2:$J$1705,10,FALSE),"-")</f>
        <v>3</v>
      </c>
      <c r="AX1665" s="175">
        <f>IFERROR(VLOOKUP(C1665,Merkittävyysluokitus!$A$2:$J$1705,6,FALSE),"-")</f>
        <v>3.2703896499238958</v>
      </c>
      <c r="AY1665" s="175">
        <f>IFERROR(VLOOKUP(C1665,Merkittävyysluokitus!$A$2:$J$1705,7,FALSE),"-")</f>
        <v>0.55466666666666653</v>
      </c>
      <c r="AZ1665" s="175">
        <f>IFERROR(VLOOKUP(C1665,Merkittävyysluokitus!$A$2:$J$1705,8,FALSE),"-")</f>
        <v>1.8823896499238963</v>
      </c>
      <c r="BA1665" s="175">
        <f>IFERROR(VLOOKUP(C1665,Merkittävyysluokitus!$A$2:$J$1705,9,FALSE),"-")</f>
        <v>0.83333333333333326</v>
      </c>
      <c r="BB1665" s="203"/>
      <c r="BC1665" s="203" t="str">
        <f t="shared" si="428"/>
        <v/>
      </c>
      <c r="BD1665" s="39" t="str">
        <f t="shared" si="441"/>
        <v>musta</v>
      </c>
      <c r="BE1665" s="68" t="str">
        <f t="shared" si="423"/>
        <v>musta</v>
      </c>
      <c r="BF1665" s="68" t="str">
        <f t="shared" si="424"/>
        <v>musta</v>
      </c>
      <c r="BG1665" s="68" t="str">
        <f t="shared" si="425"/>
        <v>musta</v>
      </c>
      <c r="BH1665" s="208" t="str">
        <f t="shared" si="426"/>
        <v>musta</v>
      </c>
      <c r="BI1665" s="39"/>
      <c r="BJ1665" s="39" t="str">
        <f>IF(F1665="ei löydy","uusi tie",IF(E1665=0,"tieosoite muuttunut",IF(E1665=1,VLOOKUP(D1665,'2015'!$F$12:$AL$1887,31,FALSE),"-")))</f>
        <v>musta</v>
      </c>
      <c r="BK1665" s="67" t="str">
        <f>IF(E1665=1,VLOOKUP(D1665,'2015'!$F$12:$AL$1887,32,FALSE),"-")</f>
        <v>musta</v>
      </c>
      <c r="BL1665" s="39" t="str">
        <f>IF(F1665="ei löydy","uusi tie",IF(E1665=0,"tieosoite muuttunut",IF(E1665=1,VLOOKUP(D1665,'2015'!$F$12:$AL$1887,33,FALSE),"-")))</f>
        <v>musta</v>
      </c>
      <c r="BM1665" s="39"/>
      <c r="BN1665" s="217" t="str">
        <f>VLOOKUP(D1665,'2015'!$F$12:$AL$1887,33,FALSE)</f>
        <v>musta</v>
      </c>
      <c r="BO1665" s="39"/>
      <c r="BP1665" s="115" t="s">
        <v>10</v>
      </c>
      <c r="BQ1665" s="30"/>
      <c r="BS1665" s="5"/>
      <c r="BU1665" s="37"/>
      <c r="BV1665" s="30" t="s">
        <v>10</v>
      </c>
      <c r="BX1665">
        <f>IF(E1665=1,VLOOKUP(D1665,'2015'!$F$12:$AX$1887,43,FALSE),"-")</f>
        <v>0</v>
      </c>
      <c r="BY1665">
        <f>IF(E1665=1,VLOOKUP(D1665,'2015'!$F$12:$AX$1887,44,FALSE),"-")</f>
        <v>0</v>
      </c>
      <c r="BZ1665">
        <f>IF(E1665=1,VLOOKUP(D1665,'2015'!$F$12:$AX$1887,45,FALSE),"-")</f>
        <v>0</v>
      </c>
      <c r="CA1665" s="31">
        <f t="shared" si="442"/>
        <v>0</v>
      </c>
      <c r="CB1665" s="31">
        <f t="shared" si="443"/>
        <v>0</v>
      </c>
      <c r="CC1665" s="31">
        <f t="shared" si="444"/>
        <v>0</v>
      </c>
      <c r="CD1665" s="31">
        <f t="shared" si="445"/>
        <v>0</v>
      </c>
      <c r="CE1665" s="31">
        <f t="shared" si="446"/>
        <v>0</v>
      </c>
      <c r="CO1665" s="2" t="s">
        <v>35</v>
      </c>
      <c r="CP1665" s="2" t="s">
        <v>35</v>
      </c>
    </row>
    <row r="1666" spans="1:94" ht="15.75" thickBot="1" x14ac:dyDescent="0.3">
      <c r="A1666" s="50"/>
      <c r="B1666" s="50"/>
      <c r="C1666" s="50" t="str">
        <f t="shared" si="429"/>
        <v>14069_1_8695</v>
      </c>
      <c r="D1666" s="51" t="str">
        <f t="shared" si="430"/>
        <v>14069_1</v>
      </c>
      <c r="E1666" s="224">
        <f>IFERROR(VLOOKUP(C1666,'2015'!$C$12:$D$1887,2,FALSE),0)</f>
        <v>1</v>
      </c>
      <c r="F1666" s="51">
        <f>IFERROR(K1666-IFERROR(VLOOKUP(D1666,'2015'!$F$12:$I$1887,4,FALSE),"ei löydy"),"ei löydy")</f>
        <v>0</v>
      </c>
      <c r="G1666" s="224">
        <f>IFERROR(VLOOKUP(Työfile_2024!C1666,Liikennemalli!$D$6:$G$1921,4,FALSE),0)</f>
        <v>1</v>
      </c>
      <c r="H1666" s="225">
        <f>K1666-IFERROR(VLOOKUP(Työfile_2024!D1666,Liikennemalli!$C$6:$H$1921,6,FALSE),"ei löydy")</f>
        <v>0</v>
      </c>
      <c r="I1666" s="80">
        <v>14069</v>
      </c>
      <c r="J1666" s="52">
        <v>1</v>
      </c>
      <c r="K1666" s="52">
        <v>8695</v>
      </c>
      <c r="L1666" s="53"/>
      <c r="M1666" s="54"/>
      <c r="N1666" s="54"/>
      <c r="O1666" s="54"/>
      <c r="P1666" s="54"/>
      <c r="Q1666" s="55"/>
      <c r="R1666" s="55"/>
      <c r="S1666" s="55"/>
      <c r="T1666" s="55"/>
      <c r="U1666" s="52"/>
      <c r="V1666" s="56">
        <v>95</v>
      </c>
      <c r="W1666" s="56">
        <v>5</v>
      </c>
      <c r="X1666" s="56">
        <v>96</v>
      </c>
      <c r="Y1666" s="56">
        <f>VLOOKUP(D1666,Liikennemalli24!$D$2:$F$1804,2,FALSE)</f>
        <v>117</v>
      </c>
      <c r="Z1666" s="57">
        <f>VLOOKUP(D1666,Liikennemalli24!$D$2:$F$1804,3,FALSE)</f>
        <v>0.34599999999999997</v>
      </c>
      <c r="AA1666" s="178">
        <f>IF(G1666=1,VLOOKUP(C1666,Liikennemalli!$D$6:$H$1921,2,FALSE),"-")</f>
        <v>115.755027738745</v>
      </c>
      <c r="AB1666" s="197">
        <f>IF(G1666=1,VLOOKUP(C1666,Liikennemalli!$D$6:$H$1921,3,FALSE),"-")</f>
        <v>0.82181956589668004</v>
      </c>
      <c r="AC1666" s="134">
        <f>IF(E1666=1,VLOOKUP(Työfile_2024!D1666,'2015'!$F$12:$X$1887,18,FALSE),"-")</f>
        <v>0</v>
      </c>
      <c r="AD1666" s="127">
        <f>IF(E1666=1,VLOOKUP(Työfile_2024!D1666,'2015'!$F$12:$X$1887,19,FALSE),"-")</f>
        <v>0</v>
      </c>
      <c r="AI1666" s="127">
        <f>IF(E1666=1,VLOOKUP(Työfile_2024!D1666,'2015'!$F$12:$AB$1887,20,FALSE),"-")</f>
        <v>0</v>
      </c>
      <c r="AJ1666" s="127">
        <f>IF(E1666=1,VLOOKUP(Työfile_2024!D1666,'2015'!$F$12:$AB$1887,21,FALSE),"-")</f>
        <v>0</v>
      </c>
      <c r="AK1666" s="127">
        <f>IF(E1666=1,VLOOKUP(Työfile_2024!D1666,'2015'!$F$12:$AB$1887,22,FALSE),"-")</f>
        <v>0</v>
      </c>
      <c r="AL1666" s="127">
        <f>IF(E1666=1,VLOOKUP(Työfile_2024!D1666,'2015'!$F$12:$AB$1887,23,FALSE),"-")</f>
        <v>0</v>
      </c>
      <c r="AM1666" s="56">
        <f>VLOOKUP(Työfile_2024!D1666,Tmatkat_20km_tarkasteltava_verk!$C$2:$D$1804,2,FALSE)</f>
        <v>41</v>
      </c>
      <c r="AN1666" s="148">
        <f t="shared" si="427"/>
        <v>0.43157894736842106</v>
      </c>
      <c r="AO1666" s="178">
        <f>IF(E1666=1,VLOOKUP(Työfile_2024!D1666,'2015'!$F$12:$AC$1887,24,FALSE),"-")</f>
        <v>18</v>
      </c>
      <c r="AP1666" s="52">
        <f>VLOOKUP(D1666,Tarkasteltava_verkko_2024_harva!$E$2:$I$1804,5,FALSE)</f>
        <v>0</v>
      </c>
      <c r="AQ1666" s="52">
        <f>VLOOKUP(D1666,Tarkasteltava_verkko_2024_harva!$E$2:$I$1804,4,FALSE)</f>
        <v>0</v>
      </c>
      <c r="AR1666" s="148">
        <v>0</v>
      </c>
      <c r="AS1666" s="170">
        <f>IFERROR(VLOOKUP(C1666,'2015'!$C$12:$AG$1887,30,FALSE),"-")</f>
        <v>0</v>
      </c>
      <c r="AT1666" s="148">
        <v>0</v>
      </c>
      <c r="AU1666" s="170">
        <f>IFERROR(VLOOKUP(C1666,'2015'!$C$12:$AG$1887,31,FALSE),"-")</f>
        <v>0</v>
      </c>
      <c r="AV1666" s="106"/>
      <c r="AW1666" s="63">
        <f>IFERROR(VLOOKUP(C1666,Merkittävyysluokitus!$A$2:$J$1705,10,FALSE),"-")</f>
        <v>4</v>
      </c>
      <c r="AX1666" s="175">
        <f>IFERROR(VLOOKUP(C1666,Merkittävyysluokitus!$A$2:$J$1705,6,FALSE),"-")</f>
        <v>1.6416362252663621</v>
      </c>
      <c r="AY1666" s="175">
        <f>IFERROR(VLOOKUP(C1666,Merkittävyysluokitus!$A$2:$J$1705,7,FALSE),"-")</f>
        <v>0.45166666666666666</v>
      </c>
      <c r="AZ1666" s="175">
        <f>IFERROR(VLOOKUP(C1666,Merkittävyysluokitus!$A$2:$J$1705,8,FALSE),"-")</f>
        <v>0.68996955859969555</v>
      </c>
      <c r="BA1666" s="175">
        <f>IFERROR(VLOOKUP(C1666,Merkittävyysluokitus!$A$2:$J$1705,9,FALSE),"-")</f>
        <v>0.5</v>
      </c>
      <c r="BB1666" s="203"/>
      <c r="BC1666" s="203" t="str">
        <f t="shared" si="428"/>
        <v/>
      </c>
      <c r="BD1666" s="39" t="str">
        <f t="shared" si="441"/>
        <v>musta</v>
      </c>
      <c r="BE1666" s="68" t="str">
        <f t="shared" si="423"/>
        <v>musta</v>
      </c>
      <c r="BF1666" s="68" t="str">
        <f t="shared" si="424"/>
        <v>musta</v>
      </c>
      <c r="BG1666" s="68" t="str">
        <f t="shared" si="425"/>
        <v>musta</v>
      </c>
      <c r="BH1666" s="208" t="str">
        <f t="shared" si="426"/>
        <v>musta</v>
      </c>
      <c r="BI1666" s="39"/>
      <c r="BJ1666" s="39" t="str">
        <f>IF(F1666="ei löydy","uusi tie",IF(E1666=0,"tieosoite muuttunut",IF(E1666=1,VLOOKUP(D1666,'2015'!$F$12:$AL$1887,31,FALSE),"-")))</f>
        <v>musta</v>
      </c>
      <c r="BK1666" s="67" t="str">
        <f>IF(E1666=1,VLOOKUP(D1666,'2015'!$F$12:$AL$1887,32,FALSE),"-")</f>
        <v>musta</v>
      </c>
      <c r="BL1666" s="39" t="str">
        <f>IF(F1666="ei löydy","uusi tie",IF(E1666=0,"tieosoite muuttunut",IF(E1666=1,VLOOKUP(D1666,'2015'!$F$12:$AL$1887,33,FALSE),"-")))</f>
        <v>musta</v>
      </c>
      <c r="BM1666" s="39"/>
      <c r="BN1666" s="217" t="str">
        <f>VLOOKUP(D1666,'2015'!$F$12:$AL$1887,33,FALSE)</f>
        <v>musta</v>
      </c>
      <c r="BO1666" s="39"/>
      <c r="BP1666" s="115" t="s">
        <v>10</v>
      </c>
      <c r="BQ1666" s="30"/>
      <c r="BS1666" s="5"/>
      <c r="BU1666" s="37"/>
      <c r="BV1666" s="30" t="s">
        <v>10</v>
      </c>
      <c r="BX1666">
        <f>IF(E1666=1,VLOOKUP(D1666,'2015'!$F$12:$AX$1887,43,FALSE),"-")</f>
        <v>0</v>
      </c>
      <c r="BY1666">
        <f>IF(E1666=1,VLOOKUP(D1666,'2015'!$F$12:$AX$1887,44,FALSE),"-")</f>
        <v>0</v>
      </c>
      <c r="BZ1666">
        <f>IF(E1666=1,VLOOKUP(D1666,'2015'!$F$12:$AX$1887,45,FALSE),"-")</f>
        <v>0</v>
      </c>
      <c r="CA1666" s="31">
        <f t="shared" si="442"/>
        <v>0</v>
      </c>
      <c r="CB1666" s="31">
        <f t="shared" si="443"/>
        <v>0</v>
      </c>
      <c r="CC1666" s="31">
        <f t="shared" si="444"/>
        <v>0</v>
      </c>
      <c r="CD1666" s="31">
        <f t="shared" si="445"/>
        <v>0</v>
      </c>
      <c r="CE1666" s="31">
        <f t="shared" si="446"/>
        <v>0</v>
      </c>
      <c r="CO1666" s="2" t="s">
        <v>35</v>
      </c>
      <c r="CP1666" s="2" t="s">
        <v>35</v>
      </c>
    </row>
    <row r="1667" spans="1:94" ht="15.75" thickBot="1" x14ac:dyDescent="0.3">
      <c r="A1667" s="50"/>
      <c r="B1667" s="50"/>
      <c r="C1667" s="50" t="str">
        <f t="shared" si="429"/>
        <v>14070_1_3585</v>
      </c>
      <c r="D1667" s="51" t="str">
        <f t="shared" si="430"/>
        <v>14070_1</v>
      </c>
      <c r="E1667" s="224">
        <f>IFERROR(VLOOKUP(C1667,'2015'!$C$12:$D$1887,2,FALSE),0)</f>
        <v>0</v>
      </c>
      <c r="F1667" s="51">
        <f>IFERROR(K1667-IFERROR(VLOOKUP(D1667,'2015'!$F$12:$I$1887,4,FALSE),"ei löydy"),"ei löydy")</f>
        <v>-187</v>
      </c>
      <c r="G1667" s="224">
        <f>IFERROR(VLOOKUP(Työfile_2024!C1667,Liikennemalli!$D$6:$G$1921,4,FALSE),0)</f>
        <v>0</v>
      </c>
      <c r="H1667" s="225">
        <f>K1667-IFERROR(VLOOKUP(Työfile_2024!D1667,Liikennemalli!$C$6:$H$1921,6,FALSE),"ei löydy")</f>
        <v>-187</v>
      </c>
      <c r="I1667" s="80">
        <v>14070</v>
      </c>
      <c r="J1667" s="52">
        <v>1</v>
      </c>
      <c r="K1667" s="52">
        <v>3585</v>
      </c>
      <c r="L1667" s="53"/>
      <c r="M1667" s="54"/>
      <c r="N1667" s="54"/>
      <c r="O1667" s="54"/>
      <c r="P1667" s="54"/>
      <c r="Q1667" s="55"/>
      <c r="R1667" s="55"/>
      <c r="S1667" s="55"/>
      <c r="T1667" s="55"/>
      <c r="U1667" s="52"/>
      <c r="V1667" s="56">
        <v>2728</v>
      </c>
      <c r="W1667" s="56">
        <v>121</v>
      </c>
      <c r="X1667" s="56">
        <v>2889</v>
      </c>
      <c r="Y1667" s="56">
        <f>VLOOKUP(D1667,Liikennemalli24!$D$2:$F$1804,2,FALSE)</f>
        <v>25</v>
      </c>
      <c r="Z1667" s="57">
        <f>VLOOKUP(D1667,Liikennemalli24!$D$2:$F$1804,3,FALSE)</f>
        <v>0.14799999999999999</v>
      </c>
      <c r="AA1667" s="178" t="str">
        <f>IF(G1667=1,VLOOKUP(C1667,Liikennemalli!$D$6:$H$1921,2,FALSE),"-")</f>
        <v>-</v>
      </c>
      <c r="AB1667" s="197" t="str">
        <f>IF(G1667=1,VLOOKUP(C1667,Liikennemalli!$D$6:$H$1921,3,FALSE),"-")</f>
        <v>-</v>
      </c>
      <c r="AC1667" s="134" t="str">
        <f>IF(E1667=1,VLOOKUP(Työfile_2024!D1667,'2015'!$F$12:$X$1887,18,FALSE),"-")</f>
        <v>-</v>
      </c>
      <c r="AD1667" s="127" t="str">
        <f>IF(E1667=1,VLOOKUP(Työfile_2024!D1667,'2015'!$F$12:$X$1887,19,FALSE),"-")</f>
        <v>-</v>
      </c>
      <c r="AI1667" s="127" t="str">
        <f>IF(E1667=1,VLOOKUP(Työfile_2024!D1667,'2015'!$F$12:$AB$1887,20,FALSE),"-")</f>
        <v>-</v>
      </c>
      <c r="AJ1667" s="127" t="str">
        <f>IF(E1667=1,VLOOKUP(Työfile_2024!D1667,'2015'!$F$12:$AB$1887,21,FALSE),"-")</f>
        <v>-</v>
      </c>
      <c r="AK1667" s="127" t="str">
        <f>IF(E1667=1,VLOOKUP(Työfile_2024!D1667,'2015'!$F$12:$AB$1887,22,FALSE),"-")</f>
        <v>-</v>
      </c>
      <c r="AL1667" s="127" t="str">
        <f>IF(E1667=1,VLOOKUP(Työfile_2024!D1667,'2015'!$F$12:$AB$1887,23,FALSE),"-")</f>
        <v>-</v>
      </c>
      <c r="AM1667" s="56">
        <f>VLOOKUP(Työfile_2024!D1667,Tmatkat_20km_tarkasteltava_verk!$C$2:$D$1804,2,FALSE)</f>
        <v>291</v>
      </c>
      <c r="AN1667" s="148">
        <f t="shared" si="427"/>
        <v>0.10667155425219942</v>
      </c>
      <c r="AO1667" s="178" t="str">
        <f>IF(E1667=1,VLOOKUP(Työfile_2024!D1667,'2015'!$F$12:$AC$1887,24,FALSE),"-")</f>
        <v>-</v>
      </c>
      <c r="AP1667" s="52">
        <f>VLOOKUP(D1667,Tarkasteltava_verkko_2024_harva!$E$2:$I$1804,5,FALSE)</f>
        <v>0</v>
      </c>
      <c r="AQ1667" s="52">
        <f>VLOOKUP(D1667,Tarkasteltava_verkko_2024_harva!$E$2:$I$1804,4,FALSE)</f>
        <v>0</v>
      </c>
      <c r="AR1667" s="148">
        <v>3.3472803347280333E-3</v>
      </c>
      <c r="AS1667" s="170" t="str">
        <f>IFERROR(VLOOKUP(C1667,'2015'!$C$12:$AG$1887,30,FALSE),"-")</f>
        <v>-</v>
      </c>
      <c r="AT1667" s="148">
        <v>0.29790794979079499</v>
      </c>
      <c r="AU1667" s="170" t="str">
        <f>IFERROR(VLOOKUP(C1667,'2015'!$C$12:$AG$1887,31,FALSE),"-")</f>
        <v>-</v>
      </c>
      <c r="AV1667" s="106"/>
      <c r="AW1667" s="63">
        <f>IFERROR(VLOOKUP(C1667,Merkittävyysluokitus!$A$2:$J$1705,10,FALSE),"-")</f>
        <v>3</v>
      </c>
      <c r="AX1667" s="175">
        <f>IFERROR(VLOOKUP(C1667,Merkittävyysluokitus!$A$2:$J$1705,6,FALSE),"-")</f>
        <v>9.6219786910197858</v>
      </c>
      <c r="AY1667" s="175">
        <f>IFERROR(VLOOKUP(C1667,Merkittävyysluokitus!$A$2:$J$1705,7,FALSE),"-")</f>
        <v>4.4749999999999996</v>
      </c>
      <c r="AZ1667" s="175">
        <f>IFERROR(VLOOKUP(C1667,Merkittävyysluokitus!$A$2:$J$1705,8,FALSE),"-")</f>
        <v>3.4803120243531205</v>
      </c>
      <c r="BA1667" s="175">
        <f>IFERROR(VLOOKUP(C1667,Merkittävyysluokitus!$A$2:$J$1705,9,FALSE),"-")</f>
        <v>1.6666666666666665</v>
      </c>
      <c r="BB1667" s="203"/>
      <c r="BC1667" s="203" t="str">
        <f t="shared" si="428"/>
        <v>tieosoite muuttunut</v>
      </c>
      <c r="BD1667" s="39" t="str">
        <f t="shared" si="441"/>
        <v>musta</v>
      </c>
      <c r="BE1667" s="68" t="str">
        <f t="shared" si="423"/>
        <v>musta</v>
      </c>
      <c r="BF1667" s="68" t="str">
        <f t="shared" si="424"/>
        <v>musta</v>
      </c>
      <c r="BG1667" s="68" t="str">
        <f t="shared" si="425"/>
        <v>musta</v>
      </c>
      <c r="BH1667" s="208" t="str">
        <f t="shared" si="426"/>
        <v>musta</v>
      </c>
      <c r="BI1667" s="39"/>
      <c r="BJ1667" s="39" t="str">
        <f>IF(F1667="ei löydy","uusi tie",IF(E1667=0,"tieosoite muuttunut",IF(E1667=1,VLOOKUP(D1667,'2015'!$F$12:$AL$1887,31,FALSE),"-")))</f>
        <v>tieosoite muuttunut</v>
      </c>
      <c r="BK1667" s="67" t="str">
        <f>IF(E1667=1,VLOOKUP(D1667,'2015'!$F$12:$AL$1887,32,FALSE),"-")</f>
        <v>-</v>
      </c>
      <c r="BL1667" s="39" t="str">
        <f>IF(F1667="ei löydy","uusi tie",IF(E1667=0,"tieosoite muuttunut",IF(E1667=1,VLOOKUP(D1667,'2015'!$F$12:$AL$1887,33,FALSE),"-")))</f>
        <v>tieosoite muuttunut</v>
      </c>
      <c r="BM1667" s="39"/>
      <c r="BN1667" s="217" t="str">
        <f>VLOOKUP(D1667,'2015'!$F$12:$AL$1887,33,FALSE)</f>
        <v>musta</v>
      </c>
      <c r="BO1667" s="39"/>
      <c r="BP1667" s="115" t="s">
        <v>10</v>
      </c>
      <c r="BQ1667" s="30"/>
      <c r="BS1667" s="5"/>
      <c r="BU1667" s="37"/>
      <c r="BV1667" s="30" t="s">
        <v>10</v>
      </c>
      <c r="BX1667" t="str">
        <f>IF(E1667=1,VLOOKUP(D1667,'2015'!$F$12:$AX$1887,43,FALSE),"-")</f>
        <v>-</v>
      </c>
      <c r="BY1667" t="str">
        <f>IF(E1667=1,VLOOKUP(D1667,'2015'!$F$12:$AX$1887,44,FALSE),"-")</f>
        <v>-</v>
      </c>
      <c r="BZ1667" t="str">
        <f>IF(E1667=1,VLOOKUP(D1667,'2015'!$F$12:$AX$1887,45,FALSE),"-")</f>
        <v>-</v>
      </c>
      <c r="CA1667" s="31">
        <f t="shared" si="442"/>
        <v>21</v>
      </c>
      <c r="CB1667" s="31">
        <f t="shared" si="443"/>
        <v>10</v>
      </c>
      <c r="CC1667" s="31">
        <f t="shared" si="444"/>
        <v>10</v>
      </c>
      <c r="CD1667" s="31">
        <f t="shared" si="445"/>
        <v>1</v>
      </c>
      <c r="CE1667" s="31">
        <f t="shared" si="446"/>
        <v>0</v>
      </c>
      <c r="CO1667" s="2" t="s">
        <v>35</v>
      </c>
      <c r="CP1667" s="2" t="s">
        <v>35</v>
      </c>
    </row>
    <row r="1668" spans="1:94" ht="15.75" thickBot="1" x14ac:dyDescent="0.3">
      <c r="A1668" s="50"/>
      <c r="B1668" s="50"/>
      <c r="C1668" s="50" t="str">
        <f t="shared" si="429"/>
        <v>14071_1_2128</v>
      </c>
      <c r="D1668" s="51" t="str">
        <f t="shared" si="430"/>
        <v>14071_1</v>
      </c>
      <c r="E1668" s="224">
        <f>IFERROR(VLOOKUP(C1668,'2015'!$C$12:$D$1887,2,FALSE),0)</f>
        <v>1</v>
      </c>
      <c r="F1668" s="51">
        <f>IFERROR(K1668-IFERROR(VLOOKUP(D1668,'2015'!$F$12:$I$1887,4,FALSE),"ei löydy"),"ei löydy")</f>
        <v>0</v>
      </c>
      <c r="G1668" s="224">
        <f>IFERROR(VLOOKUP(Työfile_2024!C1668,Liikennemalli!$D$6:$G$1921,4,FALSE),0)</f>
        <v>1</v>
      </c>
      <c r="H1668" s="225">
        <f>K1668-IFERROR(VLOOKUP(Työfile_2024!D1668,Liikennemalli!$C$6:$H$1921,6,FALSE),"ei löydy")</f>
        <v>0</v>
      </c>
      <c r="I1668" s="80">
        <v>14071</v>
      </c>
      <c r="J1668" s="52">
        <v>1</v>
      </c>
      <c r="K1668" s="52">
        <v>2128</v>
      </c>
      <c r="L1668" s="53"/>
      <c r="M1668" s="54"/>
      <c r="N1668" s="54"/>
      <c r="O1668" s="54"/>
      <c r="P1668" s="54"/>
      <c r="Q1668" s="55"/>
      <c r="R1668" s="55"/>
      <c r="S1668" s="55"/>
      <c r="T1668" s="55"/>
      <c r="U1668" s="52"/>
      <c r="V1668" s="56">
        <v>566</v>
      </c>
      <c r="W1668" s="56">
        <v>40</v>
      </c>
      <c r="X1668" s="56">
        <v>582</v>
      </c>
      <c r="Y1668" s="56">
        <f>VLOOKUP(D1668,Liikennemalli24!$D$2:$F$1804,2,FALSE)</f>
        <v>94</v>
      </c>
      <c r="Z1668" s="57">
        <f>VLOOKUP(D1668,Liikennemalli24!$D$2:$F$1804,3,FALSE)</f>
        <v>0.28499999999999998</v>
      </c>
      <c r="AA1668" s="178">
        <f>IF(G1668=1,VLOOKUP(C1668,Liikennemalli!$D$6:$H$1921,2,FALSE),"-")</f>
        <v>87.378845679948398</v>
      </c>
      <c r="AB1668" s="197">
        <f>IF(G1668=1,VLOOKUP(C1668,Liikennemalli!$D$6:$H$1921,3,FALSE),"-")</f>
        <v>0.203388103714707</v>
      </c>
      <c r="AC1668" s="134">
        <f>IF(E1668=1,VLOOKUP(Työfile_2024!D1668,'2015'!$F$12:$X$1887,18,FALSE),"-")</f>
        <v>0</v>
      </c>
      <c r="AD1668" s="127">
        <f>IF(E1668=1,VLOOKUP(Työfile_2024!D1668,'2015'!$F$12:$X$1887,19,FALSE),"-")</f>
        <v>0</v>
      </c>
      <c r="AI1668" s="127">
        <f>IF(E1668=1,VLOOKUP(Työfile_2024!D1668,'2015'!$F$12:$AB$1887,20,FALSE),"-")</f>
        <v>0</v>
      </c>
      <c r="AJ1668" s="127">
        <f>IF(E1668=1,VLOOKUP(Työfile_2024!D1668,'2015'!$F$12:$AB$1887,21,FALSE),"-")</f>
        <v>0</v>
      </c>
      <c r="AK1668" s="127">
        <f>IF(E1668=1,VLOOKUP(Työfile_2024!D1668,'2015'!$F$12:$AB$1887,22,FALSE),"-")</f>
        <v>0</v>
      </c>
      <c r="AL1668" s="127">
        <f>IF(E1668=1,VLOOKUP(Työfile_2024!D1668,'2015'!$F$12:$AB$1887,23,FALSE),"-")</f>
        <v>0</v>
      </c>
      <c r="AM1668" s="56">
        <f>VLOOKUP(Työfile_2024!D1668,Tmatkat_20km_tarkasteltava_verk!$C$2:$D$1804,2,FALSE)</f>
        <v>42</v>
      </c>
      <c r="AN1668" s="148">
        <f t="shared" si="427"/>
        <v>7.4204946996466431E-2</v>
      </c>
      <c r="AO1668" s="178">
        <f>IF(E1668=1,VLOOKUP(Työfile_2024!D1668,'2015'!$F$12:$AC$1887,24,FALSE),"-")</f>
        <v>90</v>
      </c>
      <c r="AP1668" s="52">
        <f>VLOOKUP(D1668,Tarkasteltava_verkko_2024_harva!$E$2:$I$1804,5,FALSE)</f>
        <v>0</v>
      </c>
      <c r="AQ1668" s="52">
        <f>VLOOKUP(D1668,Tarkasteltava_verkko_2024_harva!$E$2:$I$1804,4,FALSE)</f>
        <v>0</v>
      </c>
      <c r="AR1668" s="148">
        <v>0</v>
      </c>
      <c r="AS1668" s="170">
        <f>IFERROR(VLOOKUP(C1668,'2015'!$C$12:$AG$1887,30,FALSE),"-")</f>
        <v>0</v>
      </c>
      <c r="AT1668" s="148">
        <v>0.21193609022556392</v>
      </c>
      <c r="AU1668" s="170">
        <f>IFERROR(VLOOKUP(C1668,'2015'!$C$12:$AG$1887,31,FALSE),"-")</f>
        <v>0</v>
      </c>
      <c r="AV1668" s="106"/>
      <c r="AW1668" s="63">
        <f>IFERROR(VLOOKUP(C1668,Merkittävyysluokitus!$A$2:$J$1705,10,FALSE),"-")</f>
        <v>3</v>
      </c>
      <c r="AX1668" s="175">
        <f>IFERROR(VLOOKUP(C1668,Merkittävyysluokitus!$A$2:$J$1705,6,FALSE),"-")</f>
        <v>5.4316529680365297</v>
      </c>
      <c r="AY1668" s="175">
        <f>IFERROR(VLOOKUP(C1668,Merkittävyysluokitus!$A$2:$J$1705,7,FALSE),"-")</f>
        <v>2.1096666666666666</v>
      </c>
      <c r="AZ1668" s="175">
        <f>IFERROR(VLOOKUP(C1668,Merkittävyysluokitus!$A$2:$J$1705,8,FALSE),"-")</f>
        <v>2.4886529680365297</v>
      </c>
      <c r="BA1668" s="175">
        <f>IFERROR(VLOOKUP(C1668,Merkittävyysluokitus!$A$2:$J$1705,9,FALSE),"-")</f>
        <v>0.83333333333333326</v>
      </c>
      <c r="BB1668" s="203"/>
      <c r="BC1668" s="203" t="str">
        <f t="shared" si="428"/>
        <v/>
      </c>
      <c r="BD1668" s="39" t="str">
        <f t="shared" si="441"/>
        <v>musta</v>
      </c>
      <c r="BE1668" s="68" t="str">
        <f t="shared" si="423"/>
        <v>musta</v>
      </c>
      <c r="BF1668" s="68" t="str">
        <f t="shared" si="424"/>
        <v>musta</v>
      </c>
      <c r="BG1668" s="68" t="str">
        <f t="shared" si="425"/>
        <v>musta</v>
      </c>
      <c r="BH1668" s="208" t="str">
        <f t="shared" si="426"/>
        <v>musta</v>
      </c>
      <c r="BI1668" s="39"/>
      <c r="BJ1668" s="39" t="str">
        <f>IF(F1668="ei löydy","uusi tie",IF(E1668=0,"tieosoite muuttunut",IF(E1668=1,VLOOKUP(D1668,'2015'!$F$12:$AL$1887,31,FALSE),"-")))</f>
        <v>musta</v>
      </c>
      <c r="BK1668" s="67" t="str">
        <f>IF(E1668=1,VLOOKUP(D1668,'2015'!$F$12:$AL$1887,32,FALSE),"-")</f>
        <v>musta</v>
      </c>
      <c r="BL1668" s="39" t="str">
        <f>IF(F1668="ei löydy","uusi tie",IF(E1668=0,"tieosoite muuttunut",IF(E1668=1,VLOOKUP(D1668,'2015'!$F$12:$AL$1887,33,FALSE),"-")))</f>
        <v>musta</v>
      </c>
      <c r="BM1668" s="39"/>
      <c r="BN1668" s="217" t="str">
        <f>VLOOKUP(D1668,'2015'!$F$12:$AL$1887,33,FALSE)</f>
        <v>musta</v>
      </c>
      <c r="BO1668" s="39"/>
      <c r="BP1668" s="115" t="s">
        <v>10</v>
      </c>
      <c r="BQ1668" s="30"/>
      <c r="BS1668" s="5"/>
      <c r="BU1668" s="37"/>
      <c r="BV1668" s="30" t="s">
        <v>10</v>
      </c>
      <c r="BX1668">
        <f>IF(E1668=1,VLOOKUP(D1668,'2015'!$F$12:$AX$1887,43,FALSE),"-")</f>
        <v>0</v>
      </c>
      <c r="BY1668">
        <f>IF(E1668=1,VLOOKUP(D1668,'2015'!$F$12:$AX$1887,44,FALSE),"-")</f>
        <v>0</v>
      </c>
      <c r="BZ1668">
        <f>IF(E1668=1,VLOOKUP(D1668,'2015'!$F$12:$AX$1887,45,FALSE),"-")</f>
        <v>0</v>
      </c>
      <c r="CA1668" s="31">
        <f t="shared" si="442"/>
        <v>0</v>
      </c>
      <c r="CB1668" s="31">
        <f t="shared" si="443"/>
        <v>0</v>
      </c>
      <c r="CC1668" s="31">
        <f t="shared" si="444"/>
        <v>0</v>
      </c>
      <c r="CD1668" s="31">
        <f t="shared" si="445"/>
        <v>0</v>
      </c>
      <c r="CE1668" s="31">
        <f t="shared" si="446"/>
        <v>0</v>
      </c>
      <c r="CO1668" s="2" t="s">
        <v>35</v>
      </c>
      <c r="CP1668" s="2" t="s">
        <v>35</v>
      </c>
    </row>
    <row r="1669" spans="1:94" ht="15.75" thickBot="1" x14ac:dyDescent="0.3">
      <c r="A1669" s="50"/>
      <c r="B1669" s="50"/>
      <c r="C1669" s="50" t="str">
        <f t="shared" si="429"/>
        <v>14071_2_6632</v>
      </c>
      <c r="D1669" s="51" t="str">
        <f t="shared" si="430"/>
        <v>14071_2</v>
      </c>
      <c r="E1669" s="224">
        <f>IFERROR(VLOOKUP(C1669,'2015'!$C$12:$D$1887,2,FALSE),0)</f>
        <v>1</v>
      </c>
      <c r="F1669" s="51">
        <f>IFERROR(K1669-IFERROR(VLOOKUP(D1669,'2015'!$F$12:$I$1887,4,FALSE),"ei löydy"),"ei löydy")</f>
        <v>0</v>
      </c>
      <c r="G1669" s="224">
        <f>IFERROR(VLOOKUP(Työfile_2024!C1669,Liikennemalli!$D$6:$G$1921,4,FALSE),0)</f>
        <v>1</v>
      </c>
      <c r="H1669" s="225">
        <f>K1669-IFERROR(VLOOKUP(Työfile_2024!D1669,Liikennemalli!$C$6:$H$1921,6,FALSE),"ei löydy")</f>
        <v>0</v>
      </c>
      <c r="I1669" s="80">
        <v>14071</v>
      </c>
      <c r="J1669" s="52">
        <v>2</v>
      </c>
      <c r="K1669" s="52">
        <v>6632</v>
      </c>
      <c r="L1669" s="53"/>
      <c r="M1669" s="54"/>
      <c r="N1669" s="54"/>
      <c r="O1669" s="54"/>
      <c r="P1669" s="54"/>
      <c r="Q1669" s="55"/>
      <c r="R1669" s="55"/>
      <c r="S1669" s="55"/>
      <c r="T1669" s="55"/>
      <c r="U1669" s="52"/>
      <c r="V1669" s="56">
        <v>163.93380579010855</v>
      </c>
      <c r="W1669" s="56">
        <v>8.0912243667068751</v>
      </c>
      <c r="X1669" s="56">
        <v>162.50603136308806</v>
      </c>
      <c r="Y1669" s="56">
        <f>VLOOKUP(D1669,Liikennemalli24!$D$2:$F$1804,2,FALSE)</f>
        <v>45</v>
      </c>
      <c r="Z1669" s="57">
        <f>VLOOKUP(D1669,Liikennemalli24!$D$2:$F$1804,3,FALSE)</f>
        <v>0.44600000000000001</v>
      </c>
      <c r="AA1669" s="178">
        <f>IF(G1669=1,VLOOKUP(C1669,Liikennemalli!$D$6:$H$1921,2,FALSE),"-")</f>
        <v>33.596298875566802</v>
      </c>
      <c r="AB1669" s="197">
        <f>IF(G1669=1,VLOOKUP(C1669,Liikennemalli!$D$6:$H$1921,3,FALSE),"-")</f>
        <v>0.40807787218479802</v>
      </c>
      <c r="AC1669" s="134">
        <f>IF(E1669=1,VLOOKUP(Työfile_2024!D1669,'2015'!$F$12:$X$1887,18,FALSE),"-")</f>
        <v>0</v>
      </c>
      <c r="AD1669" s="127">
        <f>IF(E1669=1,VLOOKUP(Työfile_2024!D1669,'2015'!$F$12:$X$1887,19,FALSE),"-")</f>
        <v>0</v>
      </c>
      <c r="AI1669" s="127">
        <f>IF(E1669=1,VLOOKUP(Työfile_2024!D1669,'2015'!$F$12:$AB$1887,20,FALSE),"-")</f>
        <v>0</v>
      </c>
      <c r="AJ1669" s="127">
        <f>IF(E1669=1,VLOOKUP(Työfile_2024!D1669,'2015'!$F$12:$AB$1887,21,FALSE),"-")</f>
        <v>0</v>
      </c>
      <c r="AK1669" s="127">
        <f>IF(E1669=1,VLOOKUP(Työfile_2024!D1669,'2015'!$F$12:$AB$1887,22,FALSE),"-")</f>
        <v>0</v>
      </c>
      <c r="AL1669" s="127">
        <f>IF(E1669=1,VLOOKUP(Työfile_2024!D1669,'2015'!$F$12:$AB$1887,23,FALSE),"-")</f>
        <v>0</v>
      </c>
      <c r="AM1669" s="56">
        <f>VLOOKUP(Työfile_2024!D1669,Tmatkat_20km_tarkasteltava_verk!$C$2:$D$1804,2,FALSE)</f>
        <v>18</v>
      </c>
      <c r="AN1669" s="148">
        <f t="shared" si="427"/>
        <v>0.10980041555947385</v>
      </c>
      <c r="AO1669" s="178">
        <f>IF(E1669=1,VLOOKUP(Työfile_2024!D1669,'2015'!$F$12:$AC$1887,24,FALSE),"-")</f>
        <v>32</v>
      </c>
      <c r="AP1669" s="52">
        <f>VLOOKUP(D1669,Tarkasteltava_verkko_2024_harva!$E$2:$I$1804,5,FALSE)</f>
        <v>0</v>
      </c>
      <c r="AQ1669" s="52">
        <f>VLOOKUP(D1669,Tarkasteltava_verkko_2024_harva!$E$2:$I$1804,4,FALSE)</f>
        <v>0</v>
      </c>
      <c r="AR1669" s="148">
        <v>0</v>
      </c>
      <c r="AS1669" s="170">
        <f>IFERROR(VLOOKUP(C1669,'2015'!$C$12:$AG$1887,30,FALSE),"-")</f>
        <v>0</v>
      </c>
      <c r="AT1669" s="148">
        <v>0</v>
      </c>
      <c r="AU1669" s="170">
        <f>IFERROR(VLOOKUP(C1669,'2015'!$C$12:$AG$1887,31,FALSE),"-")</f>
        <v>0</v>
      </c>
      <c r="AV1669" s="106"/>
      <c r="AW1669" s="63">
        <f>IFERROR(VLOOKUP(C1669,Merkittävyysluokitus!$A$2:$J$1705,10,FALSE),"-")</f>
        <v>4</v>
      </c>
      <c r="AX1669" s="175">
        <f>IFERROR(VLOOKUP(C1669,Merkittävyysluokitus!$A$2:$J$1705,6,FALSE),"-")</f>
        <v>2.003082242042181</v>
      </c>
      <c r="AY1669" s="175">
        <f>IFERROR(VLOOKUP(C1669,Merkittävyysluokitus!$A$2:$J$1705,7,FALSE),"-")</f>
        <v>0.72680141737032555</v>
      </c>
      <c r="AZ1669" s="175">
        <f>IFERROR(VLOOKUP(C1669,Merkittävyysluokitus!$A$2:$J$1705,8,FALSE),"-")</f>
        <v>0.77628082467185522</v>
      </c>
      <c r="BA1669" s="175">
        <f>IFERROR(VLOOKUP(C1669,Merkittävyysluokitus!$A$2:$J$1705,9,FALSE),"-")</f>
        <v>0.5</v>
      </c>
      <c r="BB1669" s="203"/>
      <c r="BC1669" s="203" t="str">
        <f t="shared" si="428"/>
        <v/>
      </c>
      <c r="BD1669" s="39" t="str">
        <f t="shared" si="441"/>
        <v>musta</v>
      </c>
      <c r="BE1669" s="68" t="str">
        <f t="shared" si="423"/>
        <v>musta</v>
      </c>
      <c r="BF1669" s="68" t="str">
        <f t="shared" si="424"/>
        <v>musta</v>
      </c>
      <c r="BG1669" s="68" t="str">
        <f t="shared" si="425"/>
        <v>musta</v>
      </c>
      <c r="BH1669" s="208" t="str">
        <f t="shared" si="426"/>
        <v>musta</v>
      </c>
      <c r="BI1669" s="39"/>
      <c r="BJ1669" s="39" t="str">
        <f>IF(F1669="ei löydy","uusi tie",IF(E1669=0,"tieosoite muuttunut",IF(E1669=1,VLOOKUP(D1669,'2015'!$F$12:$AL$1887,31,FALSE),"-")))</f>
        <v>musta</v>
      </c>
      <c r="BK1669" s="67" t="str">
        <f>IF(E1669=1,VLOOKUP(D1669,'2015'!$F$12:$AL$1887,32,FALSE),"-")</f>
        <v>musta</v>
      </c>
      <c r="BL1669" s="39" t="str">
        <f>IF(F1669="ei löydy","uusi tie",IF(E1669=0,"tieosoite muuttunut",IF(E1669=1,VLOOKUP(D1669,'2015'!$F$12:$AL$1887,33,FALSE),"-")))</f>
        <v>musta</v>
      </c>
      <c r="BM1669" s="39"/>
      <c r="BN1669" s="217" t="str">
        <f>VLOOKUP(D1669,'2015'!$F$12:$AL$1887,33,FALSE)</f>
        <v>musta</v>
      </c>
      <c r="BO1669" s="39"/>
      <c r="BP1669" s="115" t="s">
        <v>10</v>
      </c>
      <c r="BQ1669" s="30"/>
      <c r="BS1669" s="5"/>
      <c r="BU1669" s="37"/>
      <c r="BV1669" s="30" t="s">
        <v>10</v>
      </c>
      <c r="BX1669">
        <f>IF(E1669=1,VLOOKUP(D1669,'2015'!$F$12:$AX$1887,43,FALSE),"-")</f>
        <v>0</v>
      </c>
      <c r="BY1669">
        <f>IF(E1669=1,VLOOKUP(D1669,'2015'!$F$12:$AX$1887,44,FALSE),"-")</f>
        <v>0</v>
      </c>
      <c r="BZ1669">
        <f>IF(E1669=1,VLOOKUP(D1669,'2015'!$F$12:$AX$1887,45,FALSE),"-")</f>
        <v>0</v>
      </c>
      <c r="CA1669" s="31">
        <f t="shared" si="442"/>
        <v>0</v>
      </c>
      <c r="CB1669" s="31">
        <f t="shared" si="443"/>
        <v>0</v>
      </c>
      <c r="CC1669" s="31">
        <f t="shared" si="444"/>
        <v>0</v>
      </c>
      <c r="CD1669" s="31">
        <f t="shared" si="445"/>
        <v>0</v>
      </c>
      <c r="CE1669" s="31">
        <f t="shared" si="446"/>
        <v>0</v>
      </c>
      <c r="CO1669" s="2" t="s">
        <v>35</v>
      </c>
      <c r="CP1669" s="2" t="s">
        <v>35</v>
      </c>
    </row>
    <row r="1670" spans="1:94" ht="15.75" thickBot="1" x14ac:dyDescent="0.3">
      <c r="A1670" s="50"/>
      <c r="B1670" s="50"/>
      <c r="C1670" s="50" t="str">
        <f t="shared" si="429"/>
        <v>14072_1_1401</v>
      </c>
      <c r="D1670" s="51" t="str">
        <f t="shared" si="430"/>
        <v>14072_1</v>
      </c>
      <c r="E1670" s="224">
        <f>IFERROR(VLOOKUP(C1670,'2015'!$C$12:$D$1887,2,FALSE),0)</f>
        <v>1</v>
      </c>
      <c r="F1670" s="51">
        <f>IFERROR(K1670-IFERROR(VLOOKUP(D1670,'2015'!$F$12:$I$1887,4,FALSE),"ei löydy"),"ei löydy")</f>
        <v>0</v>
      </c>
      <c r="G1670" s="224">
        <f>IFERROR(VLOOKUP(Työfile_2024!C1670,Liikennemalli!$D$6:$G$1921,4,FALSE),0)</f>
        <v>1</v>
      </c>
      <c r="H1670" s="225">
        <f>K1670-IFERROR(VLOOKUP(Työfile_2024!D1670,Liikennemalli!$C$6:$H$1921,6,FALSE),"ei löydy")</f>
        <v>0</v>
      </c>
      <c r="I1670" s="80">
        <v>14072</v>
      </c>
      <c r="J1670" s="52">
        <v>1</v>
      </c>
      <c r="K1670" s="52">
        <v>1401</v>
      </c>
      <c r="L1670" s="53"/>
      <c r="M1670" s="54"/>
      <c r="N1670" s="54"/>
      <c r="O1670" s="54"/>
      <c r="P1670" s="54"/>
      <c r="Q1670" s="55"/>
      <c r="R1670" s="55"/>
      <c r="S1670" s="55"/>
      <c r="T1670" s="55"/>
      <c r="U1670" s="52"/>
      <c r="V1670" s="56">
        <v>136</v>
      </c>
      <c r="W1670" s="56">
        <v>10</v>
      </c>
      <c r="X1670" s="56">
        <v>139</v>
      </c>
      <c r="Y1670" s="56">
        <f>VLOOKUP(D1670,Liikennemalli24!$D$2:$F$1804,2,FALSE)</f>
        <v>53</v>
      </c>
      <c r="Z1670" s="57">
        <f>VLOOKUP(D1670,Liikennemalli24!$D$2:$F$1804,3,FALSE)</f>
        <v>0.34200000000000003</v>
      </c>
      <c r="AA1670" s="178">
        <f>IF(G1670=1,VLOOKUP(C1670,Liikennemalli!$D$6:$H$1921,2,FALSE),"-")</f>
        <v>18.573949022794299</v>
      </c>
      <c r="AB1670" s="197">
        <f>IF(G1670=1,VLOOKUP(C1670,Liikennemalli!$D$6:$H$1921,3,FALSE),"-")</f>
        <v>0.18700776081864001</v>
      </c>
      <c r="AC1670" s="134">
        <f>IF(E1670=1,VLOOKUP(Työfile_2024!D1670,'2015'!$F$12:$X$1887,18,FALSE),"-")</f>
        <v>0</v>
      </c>
      <c r="AD1670" s="127">
        <f>IF(E1670=1,VLOOKUP(Työfile_2024!D1670,'2015'!$F$12:$X$1887,19,FALSE),"-")</f>
        <v>0</v>
      </c>
      <c r="AI1670" s="127">
        <f>IF(E1670=1,VLOOKUP(Työfile_2024!D1670,'2015'!$F$12:$AB$1887,20,FALSE),"-")</f>
        <v>0</v>
      </c>
      <c r="AJ1670" s="127">
        <f>IF(E1670=1,VLOOKUP(Työfile_2024!D1670,'2015'!$F$12:$AB$1887,21,FALSE),"-")</f>
        <v>0</v>
      </c>
      <c r="AK1670" s="127">
        <f>IF(E1670=1,VLOOKUP(Työfile_2024!D1670,'2015'!$F$12:$AB$1887,22,FALSE),"-")</f>
        <v>0</v>
      </c>
      <c r="AL1670" s="127">
        <f>IF(E1670=1,VLOOKUP(Työfile_2024!D1670,'2015'!$F$12:$AB$1887,23,FALSE),"-")</f>
        <v>0</v>
      </c>
      <c r="AM1670" s="56">
        <f>VLOOKUP(Työfile_2024!D1670,Tmatkat_20km_tarkasteltava_verk!$C$2:$D$1804,2,FALSE)</f>
        <v>8</v>
      </c>
      <c r="AN1670" s="148">
        <f t="shared" si="427"/>
        <v>5.8823529411764705E-2</v>
      </c>
      <c r="AO1670" s="178">
        <f>IF(E1670=1,VLOOKUP(Työfile_2024!D1670,'2015'!$F$12:$AC$1887,24,FALSE),"-")</f>
        <v>32</v>
      </c>
      <c r="AP1670" s="52">
        <f>VLOOKUP(D1670,Tarkasteltava_verkko_2024_harva!$E$2:$I$1804,5,FALSE)</f>
        <v>0</v>
      </c>
      <c r="AQ1670" s="52">
        <f>VLOOKUP(D1670,Tarkasteltava_verkko_2024_harva!$E$2:$I$1804,4,FALSE)</f>
        <v>0</v>
      </c>
      <c r="AR1670" s="148">
        <v>0</v>
      </c>
      <c r="AS1670" s="170">
        <f>IFERROR(VLOOKUP(C1670,'2015'!$C$12:$AG$1887,30,FALSE),"-")</f>
        <v>0</v>
      </c>
      <c r="AT1670" s="148">
        <v>0</v>
      </c>
      <c r="AU1670" s="170">
        <f>IFERROR(VLOOKUP(C1670,'2015'!$C$12:$AG$1887,31,FALSE),"-")</f>
        <v>0</v>
      </c>
      <c r="AV1670" s="106"/>
      <c r="AW1670" s="63">
        <f>IFERROR(VLOOKUP(C1670,Merkittävyysluokitus!$A$2:$J$1705,10,FALSE),"-")</f>
        <v>4</v>
      </c>
      <c r="AX1670" s="175">
        <f>IFERROR(VLOOKUP(C1670,Merkittävyysluokitus!$A$2:$J$1705,6,FALSE),"-")</f>
        <v>1.8319269406392693</v>
      </c>
      <c r="AY1670" s="175">
        <f>IFERROR(VLOOKUP(C1670,Merkittävyysluokitus!$A$2:$J$1705,7,FALSE),"-")</f>
        <v>0.46133333333333326</v>
      </c>
      <c r="AZ1670" s="175">
        <f>IFERROR(VLOOKUP(C1670,Merkittävyysluokitus!$A$2:$J$1705,8,FALSE),"-")</f>
        <v>0.87059360730593616</v>
      </c>
      <c r="BA1670" s="175">
        <f>IFERROR(VLOOKUP(C1670,Merkittävyysluokitus!$A$2:$J$1705,9,FALSE),"-")</f>
        <v>0.5</v>
      </c>
      <c r="BB1670" s="203"/>
      <c r="BC1670" s="203" t="str">
        <f t="shared" si="428"/>
        <v/>
      </c>
      <c r="BD1670" s="39" t="str">
        <f t="shared" si="441"/>
        <v>musta</v>
      </c>
      <c r="BE1670" s="68" t="str">
        <f t="shared" si="423"/>
        <v>musta</v>
      </c>
      <c r="BF1670" s="68" t="str">
        <f t="shared" si="424"/>
        <v>musta</v>
      </c>
      <c r="BG1670" s="68" t="str">
        <f t="shared" si="425"/>
        <v>musta</v>
      </c>
      <c r="BH1670" s="208" t="str">
        <f t="shared" si="426"/>
        <v>musta</v>
      </c>
      <c r="BI1670" s="39"/>
      <c r="BJ1670" s="39" t="str">
        <f>IF(F1670="ei löydy","uusi tie",IF(E1670=0,"tieosoite muuttunut",IF(E1670=1,VLOOKUP(D1670,'2015'!$F$12:$AL$1887,31,FALSE),"-")))</f>
        <v>musta</v>
      </c>
      <c r="BK1670" s="67" t="str">
        <f>IF(E1670=1,VLOOKUP(D1670,'2015'!$F$12:$AL$1887,32,FALSE),"-")</f>
        <v>musta</v>
      </c>
      <c r="BL1670" s="39" t="str">
        <f>IF(F1670="ei löydy","uusi tie",IF(E1670=0,"tieosoite muuttunut",IF(E1670=1,VLOOKUP(D1670,'2015'!$F$12:$AL$1887,33,FALSE),"-")))</f>
        <v>musta</v>
      </c>
      <c r="BM1670" s="39"/>
      <c r="BN1670" s="217" t="str">
        <f>VLOOKUP(D1670,'2015'!$F$12:$AL$1887,33,FALSE)</f>
        <v>musta</v>
      </c>
      <c r="BO1670" s="39"/>
      <c r="BP1670" s="115" t="s">
        <v>10</v>
      </c>
      <c r="BQ1670" s="30"/>
      <c r="BS1670" s="5"/>
      <c r="BU1670" s="37"/>
      <c r="BV1670" s="30" t="s">
        <v>10</v>
      </c>
      <c r="BX1670">
        <f>IF(E1670=1,VLOOKUP(D1670,'2015'!$F$12:$AX$1887,43,FALSE),"-")</f>
        <v>0</v>
      </c>
      <c r="BY1670">
        <f>IF(E1670=1,VLOOKUP(D1670,'2015'!$F$12:$AX$1887,44,FALSE),"-")</f>
        <v>0</v>
      </c>
      <c r="BZ1670">
        <f>IF(E1670=1,VLOOKUP(D1670,'2015'!$F$12:$AX$1887,45,FALSE),"-")</f>
        <v>0</v>
      </c>
      <c r="CA1670" s="31">
        <f t="shared" si="442"/>
        <v>0</v>
      </c>
      <c r="CB1670" s="31">
        <f t="shared" si="443"/>
        <v>0</v>
      </c>
      <c r="CC1670" s="31">
        <f t="shared" si="444"/>
        <v>0</v>
      </c>
      <c r="CD1670" s="31">
        <f t="shared" si="445"/>
        <v>0</v>
      </c>
      <c r="CE1670" s="31">
        <f t="shared" si="446"/>
        <v>0</v>
      </c>
      <c r="CO1670" s="2" t="s">
        <v>35</v>
      </c>
      <c r="CP1670" s="2" t="s">
        <v>35</v>
      </c>
    </row>
    <row r="1671" spans="1:94" ht="15.75" thickBot="1" x14ac:dyDescent="0.3">
      <c r="A1671" s="50"/>
      <c r="B1671" s="50"/>
      <c r="C1671" s="50" t="str">
        <f t="shared" si="429"/>
        <v>14073_1_8033</v>
      </c>
      <c r="D1671" s="51" t="str">
        <f t="shared" si="430"/>
        <v>14073_1</v>
      </c>
      <c r="E1671" s="224">
        <f>IFERROR(VLOOKUP(C1671,'2015'!$C$12:$D$1887,2,FALSE),0)</f>
        <v>1</v>
      </c>
      <c r="F1671" s="51">
        <f>IFERROR(K1671-IFERROR(VLOOKUP(D1671,'2015'!$F$12:$I$1887,4,FALSE),"ei löydy"),"ei löydy")</f>
        <v>0</v>
      </c>
      <c r="G1671" s="224">
        <f>IFERROR(VLOOKUP(Työfile_2024!C1671,Liikennemalli!$D$6:$G$1921,4,FALSE),0)</f>
        <v>1</v>
      </c>
      <c r="H1671" s="225">
        <f>K1671-IFERROR(VLOOKUP(Työfile_2024!D1671,Liikennemalli!$C$6:$H$1921,6,FALSE),"ei löydy")</f>
        <v>0</v>
      </c>
      <c r="I1671" s="80">
        <v>14073</v>
      </c>
      <c r="J1671" s="52">
        <v>1</v>
      </c>
      <c r="K1671" s="52">
        <v>8033</v>
      </c>
      <c r="L1671" s="53"/>
      <c r="M1671" s="54"/>
      <c r="N1671" s="54"/>
      <c r="O1671" s="54"/>
      <c r="P1671" s="54"/>
      <c r="Q1671" s="55"/>
      <c r="R1671" s="55"/>
      <c r="S1671" s="55"/>
      <c r="T1671" s="55"/>
      <c r="U1671" s="52"/>
      <c r="V1671" s="56">
        <v>332.51885970372217</v>
      </c>
      <c r="W1671" s="56">
        <v>16.708452632889333</v>
      </c>
      <c r="X1671" s="56">
        <v>333.93090999626543</v>
      </c>
      <c r="Y1671" s="56">
        <f>VLOOKUP(D1671,Liikennemalli24!$D$2:$F$1804,2,FALSE)</f>
        <v>70</v>
      </c>
      <c r="Z1671" s="57">
        <f>VLOOKUP(D1671,Liikennemalli24!$D$2:$F$1804,3,FALSE)</f>
        <v>0.26300000000000001</v>
      </c>
      <c r="AA1671" s="178">
        <f>IF(G1671=1,VLOOKUP(C1671,Liikennemalli!$D$6:$H$1921,2,FALSE),"-")</f>
        <v>28.800099935701802</v>
      </c>
      <c r="AB1671" s="197">
        <f>IF(G1671=1,VLOOKUP(C1671,Liikennemalli!$D$6:$H$1921,3,FALSE),"-")</f>
        <v>0.16131323327743999</v>
      </c>
      <c r="AC1671" s="134">
        <f>IF(E1671=1,VLOOKUP(Työfile_2024!D1671,'2015'!$F$12:$X$1887,18,FALSE),"-")</f>
        <v>0</v>
      </c>
      <c r="AD1671" s="127">
        <f>IF(E1671=1,VLOOKUP(Työfile_2024!D1671,'2015'!$F$12:$X$1887,19,FALSE),"-")</f>
        <v>0</v>
      </c>
      <c r="AI1671" s="127">
        <f>IF(E1671=1,VLOOKUP(Työfile_2024!D1671,'2015'!$F$12:$AB$1887,20,FALSE),"-")</f>
        <v>0</v>
      </c>
      <c r="AJ1671" s="127">
        <f>IF(E1671=1,VLOOKUP(Työfile_2024!D1671,'2015'!$F$12:$AB$1887,21,FALSE),"-")</f>
        <v>0</v>
      </c>
      <c r="AK1671" s="127">
        <f>IF(E1671=1,VLOOKUP(Työfile_2024!D1671,'2015'!$F$12:$AB$1887,22,FALSE),"-")</f>
        <v>0</v>
      </c>
      <c r="AL1671" s="127">
        <f>IF(E1671=1,VLOOKUP(Työfile_2024!D1671,'2015'!$F$12:$AB$1887,23,FALSE),"-")</f>
        <v>0</v>
      </c>
      <c r="AM1671" s="56">
        <f>VLOOKUP(Työfile_2024!D1671,Tmatkat_20km_tarkasteltava_verk!$C$2:$D$1804,2,FALSE)</f>
        <v>55</v>
      </c>
      <c r="AN1671" s="148">
        <f t="shared" si="427"/>
        <v>0.16540415195999886</v>
      </c>
      <c r="AO1671" s="178">
        <f>IF(E1671=1,VLOOKUP(Työfile_2024!D1671,'2015'!$F$12:$AC$1887,24,FALSE),"-")</f>
        <v>60</v>
      </c>
      <c r="AP1671" s="52">
        <f>VLOOKUP(D1671,Tarkasteltava_verkko_2024_harva!$E$2:$I$1804,5,FALSE)</f>
        <v>0</v>
      </c>
      <c r="AQ1671" s="52">
        <f>VLOOKUP(D1671,Tarkasteltava_verkko_2024_harva!$E$2:$I$1804,4,FALSE)</f>
        <v>0</v>
      </c>
      <c r="AR1671" s="148">
        <v>0</v>
      </c>
      <c r="AS1671" s="170">
        <f>IFERROR(VLOOKUP(C1671,'2015'!$C$12:$AG$1887,30,FALSE),"-")</f>
        <v>0</v>
      </c>
      <c r="AT1671" s="148">
        <v>0</v>
      </c>
      <c r="AU1671" s="170">
        <f>IFERROR(VLOOKUP(C1671,'2015'!$C$12:$AG$1887,31,FALSE),"-")</f>
        <v>0</v>
      </c>
      <c r="AV1671" s="106"/>
      <c r="AW1671" s="63">
        <f>IFERROR(VLOOKUP(C1671,Merkittävyysluokitus!$A$2:$J$1705,10,FALSE),"-")</f>
        <v>3</v>
      </c>
      <c r="AX1671" s="175">
        <f>IFERROR(VLOOKUP(C1671,Merkittävyysluokitus!$A$2:$J$1705,6,FALSE),"-")</f>
        <v>3.5195644638241683</v>
      </c>
      <c r="AY1671" s="175">
        <f>IFERROR(VLOOKUP(C1671,Merkittävyysluokitus!$A$2:$J$1705,7,FALSE),"-")</f>
        <v>1.6058899124444999</v>
      </c>
      <c r="AZ1671" s="175">
        <f>IFERROR(VLOOKUP(C1671,Merkittävyysluokitus!$A$2:$J$1705,8,FALSE),"-")</f>
        <v>1.2470078847130019</v>
      </c>
      <c r="BA1671" s="175">
        <f>IFERROR(VLOOKUP(C1671,Merkittävyysluokitus!$A$2:$J$1705,9,FALSE),"-")</f>
        <v>0.66666666666666663</v>
      </c>
      <c r="BB1671" s="203"/>
      <c r="BC1671" s="203" t="str">
        <f t="shared" si="428"/>
        <v/>
      </c>
      <c r="BD1671" s="39" t="str">
        <f t="shared" si="441"/>
        <v>musta</v>
      </c>
      <c r="BE1671" s="68" t="str">
        <f t="shared" si="423"/>
        <v>musta</v>
      </c>
      <c r="BF1671" s="68" t="str">
        <f t="shared" si="424"/>
        <v>musta</v>
      </c>
      <c r="BG1671" s="68" t="str">
        <f t="shared" si="425"/>
        <v>musta</v>
      </c>
      <c r="BH1671" s="208" t="str">
        <f t="shared" si="426"/>
        <v>musta</v>
      </c>
      <c r="BI1671" s="39"/>
      <c r="BJ1671" s="39" t="str">
        <f>IF(F1671="ei löydy","uusi tie",IF(E1671=0,"tieosoite muuttunut",IF(E1671=1,VLOOKUP(D1671,'2015'!$F$12:$AL$1887,31,FALSE),"-")))</f>
        <v>musta</v>
      </c>
      <c r="BK1671" s="67" t="str">
        <f>IF(E1671=1,VLOOKUP(D1671,'2015'!$F$12:$AL$1887,32,FALSE),"-")</f>
        <v>musta</v>
      </c>
      <c r="BL1671" s="39" t="str">
        <f>IF(F1671="ei löydy","uusi tie",IF(E1671=0,"tieosoite muuttunut",IF(E1671=1,VLOOKUP(D1671,'2015'!$F$12:$AL$1887,33,FALSE),"-")))</f>
        <v>musta</v>
      </c>
      <c r="BM1671" s="39"/>
      <c r="BN1671" s="217" t="str">
        <f>VLOOKUP(D1671,'2015'!$F$12:$AL$1887,33,FALSE)</f>
        <v>musta</v>
      </c>
      <c r="BO1671" s="39"/>
      <c r="BP1671" s="115" t="s">
        <v>10</v>
      </c>
      <c r="BQ1671" s="30"/>
      <c r="BS1671" s="5"/>
      <c r="BU1671" s="37"/>
      <c r="BV1671" s="30" t="s">
        <v>10</v>
      </c>
      <c r="BX1671">
        <f>IF(E1671=1,VLOOKUP(D1671,'2015'!$F$12:$AX$1887,43,FALSE),"-")</f>
        <v>0</v>
      </c>
      <c r="BY1671">
        <f>IF(E1671=1,VLOOKUP(D1671,'2015'!$F$12:$AX$1887,44,FALSE),"-")</f>
        <v>0</v>
      </c>
      <c r="BZ1671">
        <f>IF(E1671=1,VLOOKUP(D1671,'2015'!$F$12:$AX$1887,45,FALSE),"-")</f>
        <v>0</v>
      </c>
      <c r="CA1671" s="31">
        <f t="shared" si="442"/>
        <v>0</v>
      </c>
      <c r="CB1671" s="31">
        <f t="shared" si="443"/>
        <v>0</v>
      </c>
      <c r="CC1671" s="31">
        <f t="shared" si="444"/>
        <v>0</v>
      </c>
      <c r="CD1671" s="31">
        <f t="shared" si="445"/>
        <v>0</v>
      </c>
      <c r="CE1671" s="31">
        <f t="shared" si="446"/>
        <v>0</v>
      </c>
      <c r="CO1671" s="2" t="s">
        <v>35</v>
      </c>
      <c r="CP1671" s="2" t="s">
        <v>35</v>
      </c>
    </row>
    <row r="1672" spans="1:94" ht="15.75" thickBot="1" x14ac:dyDescent="0.3">
      <c r="A1672" s="50"/>
      <c r="B1672" s="50"/>
      <c r="C1672" s="50" t="str">
        <f t="shared" si="429"/>
        <v>14073_2_2250</v>
      </c>
      <c r="D1672" s="51" t="str">
        <f t="shared" si="430"/>
        <v>14073_2</v>
      </c>
      <c r="E1672" s="224">
        <f>IFERROR(VLOOKUP(C1672,'2015'!$C$12:$D$1887,2,FALSE),0)</f>
        <v>1</v>
      </c>
      <c r="F1672" s="51">
        <f>IFERROR(K1672-IFERROR(VLOOKUP(D1672,'2015'!$F$12:$I$1887,4,FALSE),"ei löydy"),"ei löydy")</f>
        <v>0</v>
      </c>
      <c r="G1672" s="224">
        <f>IFERROR(VLOOKUP(Työfile_2024!C1672,Liikennemalli!$D$6:$G$1921,4,FALSE),0)</f>
        <v>1</v>
      </c>
      <c r="H1672" s="225">
        <f>K1672-IFERROR(VLOOKUP(Työfile_2024!D1672,Liikennemalli!$C$6:$H$1921,6,FALSE),"ei löydy")</f>
        <v>0</v>
      </c>
      <c r="I1672" s="80">
        <v>14073</v>
      </c>
      <c r="J1672" s="52">
        <v>2</v>
      </c>
      <c r="K1672" s="52">
        <v>2250</v>
      </c>
      <c r="L1672" s="53"/>
      <c r="M1672" s="54"/>
      <c r="N1672" s="54"/>
      <c r="O1672" s="54"/>
      <c r="P1672" s="54"/>
      <c r="Q1672" s="55"/>
      <c r="R1672" s="55"/>
      <c r="S1672" s="55"/>
      <c r="T1672" s="55"/>
      <c r="U1672" s="52"/>
      <c r="V1672" s="56">
        <v>31</v>
      </c>
      <c r="W1672" s="56">
        <v>1</v>
      </c>
      <c r="X1672" s="56">
        <v>29</v>
      </c>
      <c r="Y1672" s="56">
        <f>VLOOKUP(D1672,Liikennemalli24!$D$2:$F$1804,2,FALSE)</f>
        <v>0</v>
      </c>
      <c r="Z1672" s="57">
        <f>VLOOKUP(D1672,Liikennemalli24!$D$2:$F$1804,3,FALSE)</f>
        <v>0</v>
      </c>
      <c r="AA1672" s="178">
        <f>IF(G1672=1,VLOOKUP(C1672,Liikennemalli!$D$6:$H$1921,2,FALSE),"-")</f>
        <v>4.91100161675263</v>
      </c>
      <c r="AB1672" s="197">
        <f>IF(G1672=1,VLOOKUP(C1672,Liikennemalli!$D$6:$H$1921,3,FALSE),"-")</f>
        <v>0.29169042716868998</v>
      </c>
      <c r="AC1672" s="134">
        <f>IF(E1672=1,VLOOKUP(Työfile_2024!D1672,'2015'!$F$12:$X$1887,18,FALSE),"-")</f>
        <v>0</v>
      </c>
      <c r="AD1672" s="127">
        <f>IF(E1672=1,VLOOKUP(Työfile_2024!D1672,'2015'!$F$12:$X$1887,19,FALSE),"-")</f>
        <v>0</v>
      </c>
      <c r="AI1672" s="127">
        <f>IF(E1672=1,VLOOKUP(Työfile_2024!D1672,'2015'!$F$12:$AB$1887,20,FALSE),"-")</f>
        <v>0</v>
      </c>
      <c r="AJ1672" s="127">
        <f>IF(E1672=1,VLOOKUP(Työfile_2024!D1672,'2015'!$F$12:$AB$1887,21,FALSE),"-")</f>
        <v>0</v>
      </c>
      <c r="AK1672" s="127">
        <f>IF(E1672=1,VLOOKUP(Työfile_2024!D1672,'2015'!$F$12:$AB$1887,22,FALSE),"-")</f>
        <v>0</v>
      </c>
      <c r="AL1672" s="127">
        <f>IF(E1672=1,VLOOKUP(Työfile_2024!D1672,'2015'!$F$12:$AB$1887,23,FALSE),"-")</f>
        <v>0</v>
      </c>
      <c r="AM1672" s="56">
        <f>VLOOKUP(Työfile_2024!D1672,Tmatkat_20km_tarkasteltava_verk!$C$2:$D$1804,2,FALSE)</f>
        <v>4</v>
      </c>
      <c r="AN1672" s="148">
        <f t="shared" si="427"/>
        <v>0.12903225806451613</v>
      </c>
      <c r="AO1672" s="178">
        <f>IF(E1672=1,VLOOKUP(Työfile_2024!D1672,'2015'!$F$12:$AC$1887,24,FALSE),"-")</f>
        <v>4</v>
      </c>
      <c r="AP1672" s="52">
        <f>VLOOKUP(D1672,Tarkasteltava_verkko_2024_harva!$E$2:$I$1804,5,FALSE)</f>
        <v>0</v>
      </c>
      <c r="AQ1672" s="52">
        <f>VLOOKUP(D1672,Tarkasteltava_verkko_2024_harva!$E$2:$I$1804,4,FALSE)</f>
        <v>0</v>
      </c>
      <c r="AR1672" s="148">
        <v>0</v>
      </c>
      <c r="AS1672" s="170">
        <f>IFERROR(VLOOKUP(C1672,'2015'!$C$12:$AG$1887,30,FALSE),"-")</f>
        <v>0</v>
      </c>
      <c r="AT1672" s="148">
        <v>0</v>
      </c>
      <c r="AU1672" s="170">
        <f>IFERROR(VLOOKUP(C1672,'2015'!$C$12:$AG$1887,31,FALSE),"-")</f>
        <v>0</v>
      </c>
      <c r="AV1672" s="106"/>
      <c r="AW1672" s="63">
        <f>IFERROR(VLOOKUP(C1672,Merkittävyysluokitus!$A$2:$J$1705,10,FALSE),"-")</f>
        <v>4</v>
      </c>
      <c r="AX1672" s="175">
        <f>IFERROR(VLOOKUP(C1672,Merkittävyysluokitus!$A$2:$J$1705,6,FALSE),"-")</f>
        <v>1.1329771689497714</v>
      </c>
      <c r="AY1672" s="175">
        <f>IFERROR(VLOOKUP(C1672,Merkittävyysluokitus!$A$2:$J$1705,7,FALSE),"-")</f>
        <v>0.24466666666666662</v>
      </c>
      <c r="AZ1672" s="175">
        <f>IFERROR(VLOOKUP(C1672,Merkittävyysluokitus!$A$2:$J$1705,8,FALSE),"-")</f>
        <v>0.38831050228310493</v>
      </c>
      <c r="BA1672" s="175">
        <f>IFERROR(VLOOKUP(C1672,Merkittävyysluokitus!$A$2:$J$1705,9,FALSE),"-")</f>
        <v>0.5</v>
      </c>
      <c r="BB1672" s="203"/>
      <c r="BC1672" s="203" t="str">
        <f t="shared" si="428"/>
        <v>ei mallia</v>
      </c>
      <c r="BD1672" s="39" t="str">
        <f t="shared" si="441"/>
        <v>Ei luokiteltu</v>
      </c>
      <c r="BE1672" s="68" t="str">
        <f t="shared" si="423"/>
        <v>ei mallia</v>
      </c>
      <c r="BF1672" s="68" t="str">
        <f t="shared" si="424"/>
        <v>ei mallia</v>
      </c>
      <c r="BG1672" s="68" t="str">
        <f t="shared" si="425"/>
        <v>ei mallia</v>
      </c>
      <c r="BH1672" s="208" t="str">
        <f t="shared" si="426"/>
        <v>musta</v>
      </c>
      <c r="BI1672" s="39"/>
      <c r="BJ1672" s="39" t="str">
        <f>IF(F1672="ei löydy","uusi tie",IF(E1672=0,"tieosoite muuttunut",IF(E1672=1,VLOOKUP(D1672,'2015'!$F$12:$AL$1887,31,FALSE),"-")))</f>
        <v>musta</v>
      </c>
      <c r="BK1672" s="67" t="str">
        <f>IF(E1672=1,VLOOKUP(D1672,'2015'!$F$12:$AL$1887,32,FALSE),"-")</f>
        <v>musta</v>
      </c>
      <c r="BL1672" s="39" t="str">
        <f>IF(F1672="ei löydy","uusi tie",IF(E1672=0,"tieosoite muuttunut",IF(E1672=1,VLOOKUP(D1672,'2015'!$F$12:$AL$1887,33,FALSE),"-")))</f>
        <v>musta</v>
      </c>
      <c r="BM1672" s="39"/>
      <c r="BN1672" s="217" t="str">
        <f>VLOOKUP(D1672,'2015'!$F$12:$AL$1887,33,FALSE)</f>
        <v>musta</v>
      </c>
      <c r="BO1672" s="39"/>
      <c r="BP1672" s="115" t="s">
        <v>10</v>
      </c>
      <c r="BQ1672" s="30"/>
      <c r="BS1672" s="5"/>
      <c r="BU1672" s="37"/>
      <c r="BV1672" s="30" t="s">
        <v>10</v>
      </c>
      <c r="BX1672">
        <f>IF(E1672=1,VLOOKUP(D1672,'2015'!$F$12:$AX$1887,43,FALSE),"-")</f>
        <v>0</v>
      </c>
      <c r="BY1672">
        <f>IF(E1672=1,VLOOKUP(D1672,'2015'!$F$12:$AX$1887,44,FALSE),"-")</f>
        <v>0</v>
      </c>
      <c r="BZ1672">
        <f>IF(E1672=1,VLOOKUP(D1672,'2015'!$F$12:$AX$1887,45,FALSE),"-")</f>
        <v>0</v>
      </c>
      <c r="CA1672" s="31">
        <f t="shared" si="442"/>
        <v>0</v>
      </c>
      <c r="CB1672" s="31">
        <f t="shared" si="443"/>
        <v>0</v>
      </c>
      <c r="CC1672" s="31">
        <f t="shared" si="444"/>
        <v>0</v>
      </c>
      <c r="CD1672" s="31">
        <f t="shared" si="445"/>
        <v>0</v>
      </c>
      <c r="CE1672" s="31">
        <f t="shared" si="446"/>
        <v>0</v>
      </c>
      <c r="CO1672" s="2" t="s">
        <v>35</v>
      </c>
      <c r="CP1672" s="2" t="s">
        <v>35</v>
      </c>
    </row>
    <row r="1673" spans="1:94" ht="15.75" thickBot="1" x14ac:dyDescent="0.3">
      <c r="A1673" s="50"/>
      <c r="B1673" s="50"/>
      <c r="C1673" s="50" t="str">
        <f t="shared" si="429"/>
        <v>14074_1_3668</v>
      </c>
      <c r="D1673" s="51" t="str">
        <f t="shared" si="430"/>
        <v>14074_1</v>
      </c>
      <c r="E1673" s="224">
        <f>IFERROR(VLOOKUP(C1673,'2015'!$C$12:$D$1887,2,FALSE),0)</f>
        <v>1</v>
      </c>
      <c r="F1673" s="51">
        <f>IFERROR(K1673-IFERROR(VLOOKUP(D1673,'2015'!$F$12:$I$1887,4,FALSE),"ei löydy"),"ei löydy")</f>
        <v>0</v>
      </c>
      <c r="G1673" s="224">
        <f>IFERROR(VLOOKUP(Työfile_2024!C1673,Liikennemalli!$D$6:$G$1921,4,FALSE),0)</f>
        <v>1</v>
      </c>
      <c r="H1673" s="225">
        <f>K1673-IFERROR(VLOOKUP(Työfile_2024!D1673,Liikennemalli!$C$6:$H$1921,6,FALSE),"ei löydy")</f>
        <v>0</v>
      </c>
      <c r="I1673" s="80">
        <v>14074</v>
      </c>
      <c r="J1673" s="52">
        <v>1</v>
      </c>
      <c r="K1673" s="52">
        <v>3668</v>
      </c>
      <c r="L1673" s="53"/>
      <c r="M1673" s="54"/>
      <c r="N1673" s="54"/>
      <c r="O1673" s="54"/>
      <c r="P1673" s="54"/>
      <c r="Q1673" s="55"/>
      <c r="R1673" s="55"/>
      <c r="S1673" s="55"/>
      <c r="T1673" s="55"/>
      <c r="U1673" s="52"/>
      <c r="V1673" s="56">
        <v>412</v>
      </c>
      <c r="W1673" s="56">
        <v>13</v>
      </c>
      <c r="X1673" s="56">
        <v>375</v>
      </c>
      <c r="Y1673" s="56">
        <f>VLOOKUP(D1673,Liikennemalli24!$D$2:$F$1804,2,FALSE)</f>
        <v>60</v>
      </c>
      <c r="Z1673" s="57">
        <f>VLOOKUP(D1673,Liikennemalli24!$D$2:$F$1804,3,FALSE)</f>
        <v>0.33600000000000002</v>
      </c>
      <c r="AA1673" s="178">
        <f>IF(G1673=1,VLOOKUP(C1673,Liikennemalli!$D$6:$H$1921,2,FALSE),"-")</f>
        <v>83.338100481850503</v>
      </c>
      <c r="AB1673" s="197">
        <f>IF(G1673=1,VLOOKUP(C1673,Liikennemalli!$D$6:$H$1921,3,FALSE),"-")</f>
        <v>0.40745816828506298</v>
      </c>
      <c r="AC1673" s="134">
        <f>IF(E1673=1,VLOOKUP(Työfile_2024!D1673,'2015'!$F$12:$X$1887,18,FALSE),"-")</f>
        <v>0</v>
      </c>
      <c r="AD1673" s="127">
        <f>IF(E1673=1,VLOOKUP(Työfile_2024!D1673,'2015'!$F$12:$X$1887,19,FALSE),"-")</f>
        <v>0</v>
      </c>
      <c r="AI1673" s="127">
        <f>IF(E1673=1,VLOOKUP(Työfile_2024!D1673,'2015'!$F$12:$AB$1887,20,FALSE),"-")</f>
        <v>0</v>
      </c>
      <c r="AJ1673" s="127">
        <f>IF(E1673=1,VLOOKUP(Työfile_2024!D1673,'2015'!$F$12:$AB$1887,21,FALSE),"-")</f>
        <v>0</v>
      </c>
      <c r="AK1673" s="127">
        <f>IF(E1673=1,VLOOKUP(Työfile_2024!D1673,'2015'!$F$12:$AB$1887,22,FALSE),"-")</f>
        <v>0</v>
      </c>
      <c r="AL1673" s="127">
        <f>IF(E1673=1,VLOOKUP(Työfile_2024!D1673,'2015'!$F$12:$AB$1887,23,FALSE),"-")</f>
        <v>0</v>
      </c>
      <c r="AM1673" s="56">
        <f>VLOOKUP(Työfile_2024!D1673,Tmatkat_20km_tarkasteltava_verk!$C$2:$D$1804,2,FALSE)</f>
        <v>29</v>
      </c>
      <c r="AN1673" s="148">
        <f t="shared" si="427"/>
        <v>7.0388349514563103E-2</v>
      </c>
      <c r="AO1673" s="178">
        <f>IF(E1673=1,VLOOKUP(Työfile_2024!D1673,'2015'!$F$12:$AC$1887,24,FALSE),"-")</f>
        <v>20</v>
      </c>
      <c r="AP1673" s="52">
        <f>VLOOKUP(D1673,Tarkasteltava_verkko_2024_harva!$E$2:$I$1804,5,FALSE)</f>
        <v>0</v>
      </c>
      <c r="AQ1673" s="52">
        <f>VLOOKUP(D1673,Tarkasteltava_verkko_2024_harva!$E$2:$I$1804,4,FALSE)</f>
        <v>0</v>
      </c>
      <c r="AR1673" s="148">
        <v>0</v>
      </c>
      <c r="AS1673" s="170">
        <f>IFERROR(VLOOKUP(C1673,'2015'!$C$12:$AG$1887,30,FALSE),"-")</f>
        <v>0</v>
      </c>
      <c r="AT1673" s="148">
        <v>0</v>
      </c>
      <c r="AU1673" s="170">
        <f>IFERROR(VLOOKUP(C1673,'2015'!$C$12:$AG$1887,31,FALSE),"-")</f>
        <v>0</v>
      </c>
      <c r="AV1673" s="106"/>
      <c r="AW1673" s="63">
        <f>IFERROR(VLOOKUP(C1673,Merkittävyysluokitus!$A$2:$J$1705,10,FALSE),"-")</f>
        <v>3</v>
      </c>
      <c r="AX1673" s="175">
        <f>IFERROR(VLOOKUP(C1673,Merkittävyysluokitus!$A$2:$J$1705,6,FALSE),"-")</f>
        <v>3.2105205479452055</v>
      </c>
      <c r="AY1673" s="175">
        <f>IFERROR(VLOOKUP(C1673,Merkittävyysluokitus!$A$2:$J$1705,7,FALSE),"-")</f>
        <v>1.3393333333333333</v>
      </c>
      <c r="AZ1673" s="175">
        <f>IFERROR(VLOOKUP(C1673,Merkittävyysluokitus!$A$2:$J$1705,8,FALSE),"-")</f>
        <v>1.0378538812785387</v>
      </c>
      <c r="BA1673" s="175">
        <f>IFERROR(VLOOKUP(C1673,Merkittävyysluokitus!$A$2:$J$1705,9,FALSE),"-")</f>
        <v>0.83333333333333326</v>
      </c>
      <c r="BB1673" s="203"/>
      <c r="BC1673" s="203" t="str">
        <f t="shared" si="428"/>
        <v/>
      </c>
      <c r="BD1673" s="39" t="str">
        <f t="shared" si="441"/>
        <v>musta</v>
      </c>
      <c r="BE1673" s="68" t="str">
        <f t="shared" si="423"/>
        <v>musta</v>
      </c>
      <c r="BF1673" s="68" t="str">
        <f t="shared" si="424"/>
        <v>musta</v>
      </c>
      <c r="BG1673" s="68" t="str">
        <f t="shared" si="425"/>
        <v>musta</v>
      </c>
      <c r="BH1673" s="208" t="str">
        <f t="shared" si="426"/>
        <v>musta</v>
      </c>
      <c r="BI1673" s="39"/>
      <c r="BJ1673" s="39" t="str">
        <f>IF(F1673="ei löydy","uusi tie",IF(E1673=0,"tieosoite muuttunut",IF(E1673=1,VLOOKUP(D1673,'2015'!$F$12:$AL$1887,31,FALSE),"-")))</f>
        <v>musta</v>
      </c>
      <c r="BK1673" s="67" t="str">
        <f>IF(E1673=1,VLOOKUP(D1673,'2015'!$F$12:$AL$1887,32,FALSE),"-")</f>
        <v>musta</v>
      </c>
      <c r="BL1673" s="39" t="str">
        <f>IF(F1673="ei löydy","uusi tie",IF(E1673=0,"tieosoite muuttunut",IF(E1673=1,VLOOKUP(D1673,'2015'!$F$12:$AL$1887,33,FALSE),"-")))</f>
        <v>musta</v>
      </c>
      <c r="BM1673" s="39"/>
      <c r="BN1673" s="217" t="str">
        <f>VLOOKUP(D1673,'2015'!$F$12:$AL$1887,33,FALSE)</f>
        <v>musta</v>
      </c>
      <c r="BO1673" s="39"/>
      <c r="BP1673" s="115" t="s">
        <v>10</v>
      </c>
      <c r="BQ1673" s="30"/>
      <c r="BS1673" s="5"/>
      <c r="BU1673" s="37"/>
      <c r="BV1673" s="30" t="s">
        <v>10</v>
      </c>
      <c r="BX1673">
        <f>IF(E1673=1,VLOOKUP(D1673,'2015'!$F$12:$AX$1887,43,FALSE),"-")</f>
        <v>0</v>
      </c>
      <c r="BY1673">
        <f>IF(E1673=1,VLOOKUP(D1673,'2015'!$F$12:$AX$1887,44,FALSE),"-")</f>
        <v>0</v>
      </c>
      <c r="BZ1673">
        <f>IF(E1673=1,VLOOKUP(D1673,'2015'!$F$12:$AX$1887,45,FALSE),"-")</f>
        <v>0</v>
      </c>
      <c r="CA1673" s="31">
        <f t="shared" si="442"/>
        <v>0</v>
      </c>
      <c r="CB1673" s="31">
        <f t="shared" si="443"/>
        <v>0</v>
      </c>
      <c r="CC1673" s="31">
        <f t="shared" si="444"/>
        <v>0</v>
      </c>
      <c r="CD1673" s="31">
        <f t="shared" si="445"/>
        <v>0</v>
      </c>
      <c r="CE1673" s="31">
        <f t="shared" si="446"/>
        <v>0</v>
      </c>
      <c r="CO1673" s="2" t="s">
        <v>35</v>
      </c>
      <c r="CP1673" s="2" t="s">
        <v>35</v>
      </c>
    </row>
    <row r="1674" spans="1:94" ht="15.75" thickBot="1" x14ac:dyDescent="0.3">
      <c r="A1674" s="50"/>
      <c r="B1674" s="50"/>
      <c r="C1674" s="50" t="str">
        <f t="shared" si="429"/>
        <v>14079_1_2370</v>
      </c>
      <c r="D1674" s="51" t="str">
        <f t="shared" si="430"/>
        <v>14079_1</v>
      </c>
      <c r="E1674" s="224">
        <f>IFERROR(VLOOKUP(C1674,'2015'!$C$12:$D$1887,2,FALSE),0)</f>
        <v>1</v>
      </c>
      <c r="F1674" s="51">
        <f>IFERROR(K1674-IFERROR(VLOOKUP(D1674,'2015'!$F$12:$I$1887,4,FALSE),"ei löydy"),"ei löydy")</f>
        <v>0</v>
      </c>
      <c r="G1674" s="224">
        <f>IFERROR(VLOOKUP(Työfile_2024!C1674,Liikennemalli!$D$6:$G$1921,4,FALSE),0)</f>
        <v>1</v>
      </c>
      <c r="H1674" s="225">
        <f>K1674-IFERROR(VLOOKUP(Työfile_2024!D1674,Liikennemalli!$C$6:$H$1921,6,FALSE),"ei löydy")</f>
        <v>0</v>
      </c>
      <c r="I1674" s="80">
        <v>14079</v>
      </c>
      <c r="J1674" s="52">
        <v>1</v>
      </c>
      <c r="K1674" s="52">
        <v>2370</v>
      </c>
      <c r="L1674" s="53"/>
      <c r="M1674" s="54"/>
      <c r="N1674" s="54"/>
      <c r="O1674" s="54"/>
      <c r="P1674" s="54"/>
      <c r="Q1674" s="55"/>
      <c r="R1674" s="55"/>
      <c r="S1674" s="55"/>
      <c r="T1674" s="55"/>
      <c r="U1674" s="52"/>
      <c r="V1674" s="56">
        <v>858</v>
      </c>
      <c r="W1674" s="56">
        <v>60</v>
      </c>
      <c r="X1674" s="56">
        <v>906</v>
      </c>
      <c r="Y1674" s="56">
        <f>VLOOKUP(D1674,Liikennemalli24!$D$2:$F$1804,2,FALSE)</f>
        <v>37</v>
      </c>
      <c r="Z1674" s="57">
        <f>VLOOKUP(D1674,Liikennemalli24!$D$2:$F$1804,3,FALSE)</f>
        <v>0.159</v>
      </c>
      <c r="AA1674" s="178">
        <f>IF(G1674=1,VLOOKUP(C1674,Liikennemalli!$D$6:$H$1921,2,FALSE),"-")</f>
        <v>32.1905711960978</v>
      </c>
      <c r="AB1674" s="197">
        <f>IF(G1674=1,VLOOKUP(C1674,Liikennemalli!$D$6:$H$1921,3,FALSE),"-")</f>
        <v>8.5188021577629003E-2</v>
      </c>
      <c r="AC1674" s="134">
        <f>IF(E1674=1,VLOOKUP(Työfile_2024!D1674,'2015'!$F$12:$X$1887,18,FALSE),"-")</f>
        <v>0</v>
      </c>
      <c r="AD1674" s="127">
        <f>IF(E1674=1,VLOOKUP(Työfile_2024!D1674,'2015'!$F$12:$X$1887,19,FALSE),"-")</f>
        <v>0</v>
      </c>
      <c r="AI1674" s="127">
        <f>IF(E1674=1,VLOOKUP(Työfile_2024!D1674,'2015'!$F$12:$AB$1887,20,FALSE),"-")</f>
        <v>0</v>
      </c>
      <c r="AJ1674" s="127">
        <f>IF(E1674=1,VLOOKUP(Työfile_2024!D1674,'2015'!$F$12:$AB$1887,21,FALSE),"-")</f>
        <v>0</v>
      </c>
      <c r="AK1674" s="127">
        <f>IF(E1674=1,VLOOKUP(Työfile_2024!D1674,'2015'!$F$12:$AB$1887,22,FALSE),"-")</f>
        <v>0</v>
      </c>
      <c r="AL1674" s="127">
        <f>IF(E1674=1,VLOOKUP(Työfile_2024!D1674,'2015'!$F$12:$AB$1887,23,FALSE),"-")</f>
        <v>0</v>
      </c>
      <c r="AM1674" s="56">
        <f>VLOOKUP(Työfile_2024!D1674,Tmatkat_20km_tarkasteltava_verk!$C$2:$D$1804,2,FALSE)</f>
        <v>95</v>
      </c>
      <c r="AN1674" s="148">
        <f t="shared" si="427"/>
        <v>0.11072261072261072</v>
      </c>
      <c r="AO1674" s="178">
        <f>IF(E1674=1,VLOOKUP(Työfile_2024!D1674,'2015'!$F$12:$AC$1887,24,FALSE),"-")</f>
        <v>75</v>
      </c>
      <c r="AP1674" s="52">
        <f>VLOOKUP(D1674,Tarkasteltava_verkko_2024_harva!$E$2:$I$1804,5,FALSE)</f>
        <v>0</v>
      </c>
      <c r="AQ1674" s="52">
        <f>VLOOKUP(D1674,Tarkasteltava_verkko_2024_harva!$E$2:$I$1804,4,FALSE)</f>
        <v>0</v>
      </c>
      <c r="AR1674" s="148">
        <v>0.3919831223628692</v>
      </c>
      <c r="AS1674" s="170" t="str">
        <f>IFERROR(VLOOKUP(C1674,'2015'!$C$12:$AG$1887,30,FALSE),"-")</f>
        <v>kyllä</v>
      </c>
      <c r="AT1674" s="148">
        <v>0.79367088607594938</v>
      </c>
      <c r="AU1674" s="170">
        <f>IFERROR(VLOOKUP(C1674,'2015'!$C$12:$AG$1887,31,FALSE),"-")</f>
        <v>0</v>
      </c>
      <c r="AV1674" s="106"/>
      <c r="AW1674" s="63">
        <f>IFERROR(VLOOKUP(C1674,Merkittävyysluokitus!$A$2:$J$1705,10,FALSE),"-")</f>
        <v>3</v>
      </c>
      <c r="AX1674" s="175">
        <f>IFERROR(VLOOKUP(C1674,Merkittävyysluokitus!$A$2:$J$1705,6,FALSE),"-")</f>
        <v>8.4310167427701668</v>
      </c>
      <c r="AY1674" s="175">
        <f>IFERROR(VLOOKUP(C1674,Merkittävyysluokitus!$A$2:$J$1705,7,FALSE),"-")</f>
        <v>3.8739999999999997</v>
      </c>
      <c r="AZ1674" s="175">
        <f>IFERROR(VLOOKUP(C1674,Merkittävyysluokitus!$A$2:$J$1705,8,FALSE),"-")</f>
        <v>3.5570167427701671</v>
      </c>
      <c r="BA1674" s="175">
        <f>IFERROR(VLOOKUP(C1674,Merkittävyysluokitus!$A$2:$J$1705,9,FALSE),"-")</f>
        <v>1</v>
      </c>
      <c r="BB1674" s="203"/>
      <c r="BC1674" s="203" t="str">
        <f t="shared" si="428"/>
        <v/>
      </c>
      <c r="BD1674" s="39" t="str">
        <f t="shared" si="441"/>
        <v>musta</v>
      </c>
      <c r="BE1674" s="68" t="str">
        <f t="shared" si="423"/>
        <v>musta</v>
      </c>
      <c r="BF1674" s="68" t="str">
        <f t="shared" si="424"/>
        <v>musta</v>
      </c>
      <c r="BG1674" s="68" t="str">
        <f t="shared" si="425"/>
        <v>musta</v>
      </c>
      <c r="BH1674" s="208" t="str">
        <f t="shared" si="426"/>
        <v>musta</v>
      </c>
      <c r="BI1674" s="39"/>
      <c r="BJ1674" s="39" t="str">
        <f>IF(F1674="ei löydy","uusi tie",IF(E1674=0,"tieosoite muuttunut",IF(E1674=1,VLOOKUP(D1674,'2015'!$F$12:$AL$1887,31,FALSE),"-")))</f>
        <v>musta</v>
      </c>
      <c r="BK1674" s="67" t="str">
        <f>IF(E1674=1,VLOOKUP(D1674,'2015'!$F$12:$AL$1887,32,FALSE),"-")</f>
        <v>musta</v>
      </c>
      <c r="BL1674" s="39" t="str">
        <f>IF(F1674="ei löydy","uusi tie",IF(E1674=0,"tieosoite muuttunut",IF(E1674=1,VLOOKUP(D1674,'2015'!$F$12:$AL$1887,33,FALSE),"-")))</f>
        <v>musta</v>
      </c>
      <c r="BM1674" s="39"/>
      <c r="BN1674" s="217" t="str">
        <f>VLOOKUP(D1674,'2015'!$F$12:$AL$1887,33,FALSE)</f>
        <v>musta</v>
      </c>
      <c r="BO1674" s="39"/>
      <c r="BP1674" s="115" t="s">
        <v>10</v>
      </c>
      <c r="BQ1674" s="30"/>
      <c r="BS1674" s="5"/>
      <c r="BU1674" s="37"/>
      <c r="BV1674" s="30" t="s">
        <v>10</v>
      </c>
      <c r="BX1674">
        <f>IF(E1674=1,VLOOKUP(D1674,'2015'!$F$12:$AX$1887,43,FALSE),"-")</f>
        <v>0</v>
      </c>
      <c r="BY1674">
        <f>IF(E1674=1,VLOOKUP(D1674,'2015'!$F$12:$AX$1887,44,FALSE),"-")</f>
        <v>0</v>
      </c>
      <c r="BZ1674">
        <f>IF(E1674=1,VLOOKUP(D1674,'2015'!$F$12:$AX$1887,45,FALSE),"-")</f>
        <v>0</v>
      </c>
      <c r="CA1674" s="31">
        <f t="shared" si="442"/>
        <v>0</v>
      </c>
      <c r="CB1674" s="31">
        <f t="shared" si="443"/>
        <v>0</v>
      </c>
      <c r="CC1674" s="31">
        <f t="shared" si="444"/>
        <v>0</v>
      </c>
      <c r="CD1674" s="31">
        <f t="shared" si="445"/>
        <v>0</v>
      </c>
      <c r="CE1674" s="31">
        <f t="shared" si="446"/>
        <v>0</v>
      </c>
      <c r="CO1674" s="2" t="s">
        <v>35</v>
      </c>
      <c r="CP1674" s="2" t="s">
        <v>35</v>
      </c>
    </row>
    <row r="1675" spans="1:94" ht="15.75" thickBot="1" x14ac:dyDescent="0.3">
      <c r="A1675" s="50"/>
      <c r="B1675" s="50"/>
      <c r="C1675" s="50" t="str">
        <f t="shared" si="429"/>
        <v>14085_1_10606</v>
      </c>
      <c r="D1675" s="51" t="str">
        <f t="shared" si="430"/>
        <v>14085_1</v>
      </c>
      <c r="E1675" s="224">
        <f>IFERROR(VLOOKUP(C1675,'2015'!$C$12:$D$1887,2,FALSE),0)</f>
        <v>1</v>
      </c>
      <c r="F1675" s="51">
        <f>IFERROR(K1675-IFERROR(VLOOKUP(D1675,'2015'!$F$12:$I$1887,4,FALSE),"ei löydy"),"ei löydy")</f>
        <v>0</v>
      </c>
      <c r="G1675" s="224">
        <f>IFERROR(VLOOKUP(Työfile_2024!C1675,Liikennemalli!$D$6:$G$1921,4,FALSE),0)</f>
        <v>1</v>
      </c>
      <c r="H1675" s="225">
        <f>K1675-IFERROR(VLOOKUP(Työfile_2024!D1675,Liikennemalli!$C$6:$H$1921,6,FALSE),"ei löydy")</f>
        <v>0</v>
      </c>
      <c r="I1675" s="80">
        <v>14085</v>
      </c>
      <c r="J1675" s="52">
        <v>1</v>
      </c>
      <c r="K1675" s="52">
        <v>10606</v>
      </c>
      <c r="L1675" s="53"/>
      <c r="M1675" s="54"/>
      <c r="N1675" s="54"/>
      <c r="O1675" s="54"/>
      <c r="P1675" s="54"/>
      <c r="Q1675" s="55"/>
      <c r="R1675" s="55"/>
      <c r="S1675" s="55"/>
      <c r="T1675" s="55"/>
      <c r="U1675" s="52"/>
      <c r="V1675" s="56">
        <v>422.67791815953234</v>
      </c>
      <c r="W1675" s="56">
        <v>25.386950782575902</v>
      </c>
      <c r="X1675" s="56">
        <v>426.99764284367342</v>
      </c>
      <c r="Y1675" s="56">
        <f>VLOOKUP(D1675,Liikennemalli24!$D$2:$F$1804,2,FALSE)</f>
        <v>62</v>
      </c>
      <c r="Z1675" s="57">
        <f>VLOOKUP(D1675,Liikennemalli24!$D$2:$F$1804,3,FALSE)</f>
        <v>0.30099999999999999</v>
      </c>
      <c r="AA1675" s="178">
        <f>IF(G1675=1,VLOOKUP(C1675,Liikennemalli!$D$6:$H$1921,2,FALSE),"-")</f>
        <v>103.79274994922</v>
      </c>
      <c r="AB1675" s="197">
        <f>IF(G1675=1,VLOOKUP(C1675,Liikennemalli!$D$6:$H$1921,3,FALSE),"-")</f>
        <v>0.519892522201156</v>
      </c>
      <c r="AC1675" s="134">
        <f>IF(E1675=1,VLOOKUP(Työfile_2024!D1675,'2015'!$F$12:$X$1887,18,FALSE),"-")</f>
        <v>0</v>
      </c>
      <c r="AD1675" s="127">
        <f>IF(E1675=1,VLOOKUP(Työfile_2024!D1675,'2015'!$F$12:$X$1887,19,FALSE),"-")</f>
        <v>0</v>
      </c>
      <c r="AI1675" s="127">
        <f>IF(E1675=1,VLOOKUP(Työfile_2024!D1675,'2015'!$F$12:$AB$1887,20,FALSE),"-")</f>
        <v>0</v>
      </c>
      <c r="AJ1675" s="127">
        <f>IF(E1675=1,VLOOKUP(Työfile_2024!D1675,'2015'!$F$12:$AB$1887,21,FALSE),"-")</f>
        <v>0</v>
      </c>
      <c r="AK1675" s="127">
        <f>IF(E1675=1,VLOOKUP(Työfile_2024!D1675,'2015'!$F$12:$AB$1887,22,FALSE),"-")</f>
        <v>0</v>
      </c>
      <c r="AL1675" s="127">
        <f>IF(E1675=1,VLOOKUP(Työfile_2024!D1675,'2015'!$F$12:$AB$1887,23,FALSE),"-")</f>
        <v>0</v>
      </c>
      <c r="AM1675" s="56">
        <f>VLOOKUP(Työfile_2024!D1675,Tmatkat_20km_tarkasteltava_verk!$C$2:$D$1804,2,FALSE)</f>
        <v>105</v>
      </c>
      <c r="AN1675" s="148">
        <f t="shared" si="427"/>
        <v>0.24841610003475412</v>
      </c>
      <c r="AO1675" s="178">
        <f>IF(E1675=1,VLOOKUP(Työfile_2024!D1675,'2015'!$F$12:$AC$1887,24,FALSE),"-")</f>
        <v>60</v>
      </c>
      <c r="AP1675" s="52">
        <f>VLOOKUP(D1675,Tarkasteltava_verkko_2024_harva!$E$2:$I$1804,5,FALSE)</f>
        <v>0</v>
      </c>
      <c r="AQ1675" s="52">
        <f>VLOOKUP(D1675,Tarkasteltava_verkko_2024_harva!$E$2:$I$1804,4,FALSE)</f>
        <v>0</v>
      </c>
      <c r="AR1675" s="148">
        <v>2.3665849519140109E-2</v>
      </c>
      <c r="AS1675" s="170">
        <f>IFERROR(VLOOKUP(C1675,'2015'!$C$12:$AG$1887,30,FALSE),"-")</f>
        <v>0</v>
      </c>
      <c r="AT1675" s="148">
        <v>0.11040920233829908</v>
      </c>
      <c r="AU1675" s="170">
        <f>IFERROR(VLOOKUP(C1675,'2015'!$C$12:$AG$1887,31,FALSE),"-")</f>
        <v>0</v>
      </c>
      <c r="AV1675" s="106"/>
      <c r="AW1675" s="63">
        <f>IFERROR(VLOOKUP(C1675,Merkittävyysluokitus!$A$2:$J$1705,10,FALSE),"-")</f>
        <v>3</v>
      </c>
      <c r="AX1675" s="175">
        <f>IFERROR(VLOOKUP(C1675,Merkittävyysluokitus!$A$2:$J$1705,6,FALSE),"-")</f>
        <v>7.6248659545112591</v>
      </c>
      <c r="AY1675" s="175">
        <f>IFERROR(VLOOKUP(C1675,Merkittävyysluokitus!$A$2:$J$1705,7,FALSE),"-")</f>
        <v>3.0413670878119299</v>
      </c>
      <c r="AZ1675" s="175">
        <f>IFERROR(VLOOKUP(C1675,Merkittävyysluokitus!$A$2:$J$1705,8,FALSE),"-")</f>
        <v>3.4168322000326627</v>
      </c>
      <c r="BA1675" s="175">
        <f>IFERROR(VLOOKUP(C1675,Merkittävyysluokitus!$A$2:$J$1705,9,FALSE),"-")</f>
        <v>1.1666666666666665</v>
      </c>
      <c r="BB1675" s="203"/>
      <c r="BC1675" s="203" t="str">
        <f t="shared" si="428"/>
        <v/>
      </c>
      <c r="BD1675" s="39" t="str">
        <f t="shared" si="441"/>
        <v>musta</v>
      </c>
      <c r="BE1675" s="68" t="str">
        <f t="shared" si="423"/>
        <v>musta</v>
      </c>
      <c r="BF1675" s="68" t="str">
        <f t="shared" si="424"/>
        <v>musta</v>
      </c>
      <c r="BG1675" s="68" t="str">
        <f t="shared" si="425"/>
        <v>musta</v>
      </c>
      <c r="BH1675" s="208" t="str">
        <f t="shared" si="426"/>
        <v>musta</v>
      </c>
      <c r="BI1675" s="39"/>
      <c r="BJ1675" s="39" t="str">
        <f>IF(F1675="ei löydy","uusi tie",IF(E1675=0,"tieosoite muuttunut",IF(E1675=1,VLOOKUP(D1675,'2015'!$F$12:$AL$1887,31,FALSE),"-")))</f>
        <v>musta</v>
      </c>
      <c r="BK1675" s="67" t="str">
        <f>IF(E1675=1,VLOOKUP(D1675,'2015'!$F$12:$AL$1887,32,FALSE),"-")</f>
        <v>musta</v>
      </c>
      <c r="BL1675" s="39" t="str">
        <f>IF(F1675="ei löydy","uusi tie",IF(E1675=0,"tieosoite muuttunut",IF(E1675=1,VLOOKUP(D1675,'2015'!$F$12:$AL$1887,33,FALSE),"-")))</f>
        <v>musta</v>
      </c>
      <c r="BM1675" s="39"/>
      <c r="BN1675" s="217" t="str">
        <f>VLOOKUP(D1675,'2015'!$F$12:$AL$1887,33,FALSE)</f>
        <v>musta</v>
      </c>
      <c r="BO1675" s="39"/>
      <c r="BP1675" s="115" t="s">
        <v>10</v>
      </c>
      <c r="BQ1675" s="30"/>
      <c r="BS1675" s="5"/>
      <c r="BU1675" s="37"/>
      <c r="BV1675" s="30" t="s">
        <v>10</v>
      </c>
      <c r="BX1675">
        <f>IF(E1675=1,VLOOKUP(D1675,'2015'!$F$12:$AX$1887,43,FALSE),"-")</f>
        <v>0</v>
      </c>
      <c r="BY1675">
        <f>IF(E1675=1,VLOOKUP(D1675,'2015'!$F$12:$AX$1887,44,FALSE),"-")</f>
        <v>0</v>
      </c>
      <c r="BZ1675">
        <f>IF(E1675=1,VLOOKUP(D1675,'2015'!$F$12:$AX$1887,45,FALSE),"-")</f>
        <v>0</v>
      </c>
      <c r="CA1675" s="31">
        <f t="shared" si="442"/>
        <v>1</v>
      </c>
      <c r="CB1675" s="31">
        <f t="shared" si="443"/>
        <v>0</v>
      </c>
      <c r="CC1675" s="31">
        <f t="shared" si="444"/>
        <v>0</v>
      </c>
      <c r="CD1675" s="31">
        <f t="shared" si="445"/>
        <v>1</v>
      </c>
      <c r="CE1675" s="31">
        <f t="shared" si="446"/>
        <v>0</v>
      </c>
      <c r="CO1675" s="2" t="s">
        <v>35</v>
      </c>
      <c r="CP1675" s="2" t="s">
        <v>35</v>
      </c>
    </row>
    <row r="1676" spans="1:94" ht="15.75" thickBot="1" x14ac:dyDescent="0.3">
      <c r="A1676" s="50"/>
      <c r="B1676" s="50"/>
      <c r="C1676" s="50" t="str">
        <f t="shared" si="429"/>
        <v>14086_1_2950</v>
      </c>
      <c r="D1676" s="51" t="str">
        <f t="shared" si="430"/>
        <v>14086_1</v>
      </c>
      <c r="E1676" s="224">
        <f>IFERROR(VLOOKUP(C1676,'2015'!$C$12:$D$1887,2,FALSE),0)</f>
        <v>1</v>
      </c>
      <c r="F1676" s="51">
        <f>IFERROR(K1676-IFERROR(VLOOKUP(D1676,'2015'!$F$12:$I$1887,4,FALSE),"ei löydy"),"ei löydy")</f>
        <v>0</v>
      </c>
      <c r="G1676" s="224">
        <f>IFERROR(VLOOKUP(Työfile_2024!C1676,Liikennemalli!$D$6:$G$1921,4,FALSE),0)</f>
        <v>1</v>
      </c>
      <c r="H1676" s="225">
        <f>K1676-IFERROR(VLOOKUP(Työfile_2024!D1676,Liikennemalli!$C$6:$H$1921,6,FALSE),"ei löydy")</f>
        <v>0</v>
      </c>
      <c r="I1676" s="80">
        <v>14086</v>
      </c>
      <c r="J1676" s="52">
        <v>1</v>
      </c>
      <c r="K1676" s="52">
        <v>2950</v>
      </c>
      <c r="L1676" s="53"/>
      <c r="M1676" s="54"/>
      <c r="N1676" s="54"/>
      <c r="O1676" s="54"/>
      <c r="P1676" s="54"/>
      <c r="Q1676" s="55"/>
      <c r="R1676" s="55"/>
      <c r="S1676" s="55"/>
      <c r="T1676" s="55"/>
      <c r="U1676" s="52"/>
      <c r="V1676" s="56">
        <v>1441</v>
      </c>
      <c r="W1676" s="56">
        <v>32</v>
      </c>
      <c r="X1676" s="56">
        <v>1506</v>
      </c>
      <c r="Y1676" s="56">
        <f>VLOOKUP(D1676,Liikennemalli24!$D$2:$F$1804,2,FALSE)</f>
        <v>52</v>
      </c>
      <c r="Z1676" s="57">
        <f>VLOOKUP(D1676,Liikennemalli24!$D$2:$F$1804,3,FALSE)</f>
        <v>6.9000000000000006E-2</v>
      </c>
      <c r="AA1676" s="178">
        <f>IF(G1676=1,VLOOKUP(C1676,Liikennemalli!$D$6:$H$1921,2,FALSE),"-")</f>
        <v>49.338217650274302</v>
      </c>
      <c r="AB1676" s="197">
        <f>IF(G1676=1,VLOOKUP(C1676,Liikennemalli!$D$6:$H$1921,3,FALSE),"-")</f>
        <v>5.24769982072621E-2</v>
      </c>
      <c r="AC1676" s="134">
        <f>IF(E1676=1,VLOOKUP(Työfile_2024!D1676,'2015'!$F$12:$X$1887,18,FALSE),"-")</f>
        <v>0</v>
      </c>
      <c r="AD1676" s="127">
        <f>IF(E1676=1,VLOOKUP(Työfile_2024!D1676,'2015'!$F$12:$X$1887,19,FALSE),"-")</f>
        <v>0</v>
      </c>
      <c r="AI1676" s="127">
        <f>IF(E1676=1,VLOOKUP(Työfile_2024!D1676,'2015'!$F$12:$AB$1887,20,FALSE),"-")</f>
        <v>0</v>
      </c>
      <c r="AJ1676" s="127">
        <f>IF(E1676=1,VLOOKUP(Työfile_2024!D1676,'2015'!$F$12:$AB$1887,21,FALSE),"-")</f>
        <v>0</v>
      </c>
      <c r="AK1676" s="127">
        <f>IF(E1676=1,VLOOKUP(Työfile_2024!D1676,'2015'!$F$12:$AB$1887,22,FALSE),"-")</f>
        <v>0</v>
      </c>
      <c r="AL1676" s="127">
        <f>IF(E1676=1,VLOOKUP(Työfile_2024!D1676,'2015'!$F$12:$AB$1887,23,FALSE),"-")</f>
        <v>0</v>
      </c>
      <c r="AM1676" s="56">
        <f>VLOOKUP(Työfile_2024!D1676,Tmatkat_20km_tarkasteltava_verk!$C$2:$D$1804,2,FALSE)</f>
        <v>111</v>
      </c>
      <c r="AN1676" s="148">
        <f t="shared" si="427"/>
        <v>7.7029840388619014E-2</v>
      </c>
      <c r="AO1676" s="178">
        <f>IF(E1676=1,VLOOKUP(Työfile_2024!D1676,'2015'!$F$12:$AC$1887,24,FALSE),"-")</f>
        <v>120</v>
      </c>
      <c r="AP1676" s="52">
        <f>VLOOKUP(D1676,Tarkasteltava_verkko_2024_harva!$E$2:$I$1804,5,FALSE)</f>
        <v>0</v>
      </c>
      <c r="AQ1676" s="52">
        <f>VLOOKUP(D1676,Tarkasteltava_verkko_2024_harva!$E$2:$I$1804,4,FALSE)</f>
        <v>0</v>
      </c>
      <c r="AR1676" s="148">
        <v>0.1864406779661017</v>
      </c>
      <c r="AS1676" s="170">
        <f>IFERROR(VLOOKUP(C1676,'2015'!$C$12:$AG$1887,30,FALSE),"-")</f>
        <v>0</v>
      </c>
      <c r="AT1676" s="148">
        <v>0.61050847457627122</v>
      </c>
      <c r="AU1676" s="170">
        <f>IFERROR(VLOOKUP(C1676,'2015'!$C$12:$AG$1887,31,FALSE),"-")</f>
        <v>0</v>
      </c>
      <c r="AV1676" s="106"/>
      <c r="AW1676" s="63">
        <f>IFERROR(VLOOKUP(C1676,Merkittävyysluokitus!$A$2:$J$1705,10,FALSE),"-")</f>
        <v>3</v>
      </c>
      <c r="AX1676" s="175">
        <f>IFERROR(VLOOKUP(C1676,Merkittävyysluokitus!$A$2:$J$1705,6,FALSE),"-")</f>
        <v>8.8216133942161328</v>
      </c>
      <c r="AY1676" s="175">
        <f>IFERROR(VLOOKUP(C1676,Merkittävyysluokitus!$A$2:$J$1705,7,FALSE),"-")</f>
        <v>5</v>
      </c>
      <c r="AZ1676" s="175">
        <f>IFERROR(VLOOKUP(C1676,Merkittävyysluokitus!$A$2:$J$1705,8,FALSE),"-")</f>
        <v>2.1549467275494671</v>
      </c>
      <c r="BA1676" s="175">
        <f>IFERROR(VLOOKUP(C1676,Merkittävyysluokitus!$A$2:$J$1705,9,FALSE),"-")</f>
        <v>1.6666666666666665</v>
      </c>
      <c r="BB1676" s="203"/>
      <c r="BC1676" s="203" t="str">
        <f t="shared" si="428"/>
        <v/>
      </c>
      <c r="BD1676" s="39" t="str">
        <f t="shared" si="441"/>
        <v>musta</v>
      </c>
      <c r="BE1676" s="68" t="str">
        <f t="shared" si="423"/>
        <v>musta</v>
      </c>
      <c r="BF1676" s="68" t="str">
        <f t="shared" si="424"/>
        <v>musta</v>
      </c>
      <c r="BG1676" s="69" t="str">
        <f t="shared" si="425"/>
        <v>musta</v>
      </c>
      <c r="BH1676" s="209" t="str">
        <f t="shared" si="426"/>
        <v>musta</v>
      </c>
      <c r="BI1676" s="39"/>
      <c r="BJ1676" s="39" t="str">
        <f>IF(F1676="ei löydy","uusi tie",IF(E1676=0,"tieosoite muuttunut",IF(E1676=1,VLOOKUP(D1676,'2015'!$F$12:$AL$1887,31,FALSE),"-")))</f>
        <v>musta</v>
      </c>
      <c r="BK1676" s="67" t="str">
        <f>IF(E1676=1,VLOOKUP(D1676,'2015'!$F$12:$AL$1887,32,FALSE),"-")</f>
        <v>musta</v>
      </c>
      <c r="BL1676" s="39" t="str">
        <f>IF(F1676="ei löydy","uusi tie",IF(E1676=0,"tieosoite muuttunut",IF(E1676=1,VLOOKUP(D1676,'2015'!$F$12:$AL$1887,33,FALSE),"-")))</f>
        <v>musta</v>
      </c>
      <c r="BM1676" s="39"/>
      <c r="BN1676" s="217" t="str">
        <f>VLOOKUP(D1676,'2015'!$F$12:$AL$1887,33,FALSE)</f>
        <v>musta</v>
      </c>
      <c r="BO1676" s="39"/>
      <c r="BP1676" s="115" t="s">
        <v>10</v>
      </c>
      <c r="BQ1676" s="30"/>
      <c r="BS1676" s="5"/>
      <c r="BU1676" s="37"/>
      <c r="BV1676" s="30" t="s">
        <v>10</v>
      </c>
      <c r="BX1676">
        <f>IF(E1676=1,VLOOKUP(D1676,'2015'!$F$12:$AX$1887,43,FALSE),"-")</f>
        <v>0</v>
      </c>
      <c r="BY1676">
        <f>IF(E1676=1,VLOOKUP(D1676,'2015'!$F$12:$AX$1887,44,FALSE),"-")</f>
        <v>0</v>
      </c>
      <c r="BZ1676">
        <f>IF(E1676=1,VLOOKUP(D1676,'2015'!$F$12:$AX$1887,45,FALSE),"-")</f>
        <v>0</v>
      </c>
      <c r="CA1676" s="31">
        <f t="shared" si="442"/>
        <v>1</v>
      </c>
      <c r="CB1676" s="31">
        <f t="shared" si="443"/>
        <v>0</v>
      </c>
      <c r="CC1676" s="31">
        <f t="shared" si="444"/>
        <v>0</v>
      </c>
      <c r="CD1676" s="31">
        <f t="shared" si="445"/>
        <v>1</v>
      </c>
      <c r="CE1676" s="31">
        <f t="shared" si="446"/>
        <v>0</v>
      </c>
      <c r="CO1676" s="2" t="s">
        <v>35</v>
      </c>
      <c r="CP1676" s="2" t="s">
        <v>35</v>
      </c>
    </row>
    <row r="1677" spans="1:94" ht="15.75" thickBot="1" x14ac:dyDescent="0.3">
      <c r="A1677" s="50"/>
      <c r="B1677" s="50"/>
      <c r="C1677" s="50" t="str">
        <f t="shared" si="429"/>
        <v>14087_1_4969</v>
      </c>
      <c r="D1677" s="51" t="str">
        <f t="shared" si="430"/>
        <v>14087_1</v>
      </c>
      <c r="E1677" s="224">
        <f>IFERROR(VLOOKUP(C1677,'2015'!$C$12:$D$1887,2,FALSE),0)</f>
        <v>0</v>
      </c>
      <c r="F1677" s="51">
        <f>IFERROR(K1677-IFERROR(VLOOKUP(D1677,'2015'!$F$12:$I$1887,4,FALSE),"ei löydy"),"ei löydy")</f>
        <v>-3041</v>
      </c>
      <c r="G1677" s="224">
        <f>IFERROR(VLOOKUP(Työfile_2024!C1677,Liikennemalli!$D$6:$G$1921,4,FALSE),0)</f>
        <v>0</v>
      </c>
      <c r="H1677" s="225">
        <f>K1677-IFERROR(VLOOKUP(Työfile_2024!D1677,Liikennemalli!$C$6:$H$1921,6,FALSE),"ei löydy")</f>
        <v>-3168</v>
      </c>
      <c r="I1677" s="80">
        <v>14087</v>
      </c>
      <c r="J1677" s="52">
        <v>1</v>
      </c>
      <c r="K1677" s="52">
        <v>4969</v>
      </c>
      <c r="L1677" s="53"/>
      <c r="M1677" s="54"/>
      <c r="N1677" s="54"/>
      <c r="O1677" s="54"/>
      <c r="P1677" s="54"/>
      <c r="Q1677" s="55"/>
      <c r="R1677" s="55"/>
      <c r="S1677" s="55"/>
      <c r="T1677" s="55"/>
      <c r="U1677" s="52"/>
      <c r="V1677" s="56">
        <v>1378</v>
      </c>
      <c r="W1677" s="56">
        <v>46</v>
      </c>
      <c r="X1677" s="56">
        <v>1460</v>
      </c>
      <c r="Y1677" s="56">
        <f>VLOOKUP(D1677,Liikennemalli24!$D$2:$F$1804,2,FALSE)</f>
        <v>103</v>
      </c>
      <c r="Z1677" s="57">
        <f>VLOOKUP(D1677,Liikennemalli24!$D$2:$F$1804,3,FALSE)</f>
        <v>0.123</v>
      </c>
      <c r="AA1677" s="178" t="str">
        <f>IF(G1677=1,VLOOKUP(C1677,Liikennemalli!$D$6:$H$1921,2,FALSE),"-")</f>
        <v>-</v>
      </c>
      <c r="AB1677" s="197" t="str">
        <f>IF(G1677=1,VLOOKUP(C1677,Liikennemalli!$D$6:$H$1921,3,FALSE),"-")</f>
        <v>-</v>
      </c>
      <c r="AC1677" s="134" t="str">
        <f>IF(E1677=1,VLOOKUP(Työfile_2024!D1677,'2015'!$F$12:$X$1887,18,FALSE),"-")</f>
        <v>-</v>
      </c>
      <c r="AD1677" s="127" t="str">
        <f>IF(E1677=1,VLOOKUP(Työfile_2024!D1677,'2015'!$F$12:$X$1887,19,FALSE),"-")</f>
        <v>-</v>
      </c>
      <c r="AI1677" s="127" t="str">
        <f>IF(E1677=1,VLOOKUP(Työfile_2024!D1677,'2015'!$F$12:$AB$1887,20,FALSE),"-")</f>
        <v>-</v>
      </c>
      <c r="AJ1677" s="127" t="str">
        <f>IF(E1677=1,VLOOKUP(Työfile_2024!D1677,'2015'!$F$12:$AB$1887,21,FALSE),"-")</f>
        <v>-</v>
      </c>
      <c r="AK1677" s="127" t="str">
        <f>IF(E1677=1,VLOOKUP(Työfile_2024!D1677,'2015'!$F$12:$AB$1887,22,FALSE),"-")</f>
        <v>-</v>
      </c>
      <c r="AL1677" s="127" t="str">
        <f>IF(E1677=1,VLOOKUP(Työfile_2024!D1677,'2015'!$F$12:$AB$1887,23,FALSE),"-")</f>
        <v>-</v>
      </c>
      <c r="AM1677" s="56">
        <f>VLOOKUP(Työfile_2024!D1677,Tmatkat_20km_tarkasteltava_verk!$C$2:$D$1804,2,FALSE)</f>
        <v>839</v>
      </c>
      <c r="AN1677" s="148">
        <f t="shared" si="427"/>
        <v>0.60885341074020316</v>
      </c>
      <c r="AO1677" s="178" t="str">
        <f>IF(E1677=1,VLOOKUP(Työfile_2024!D1677,'2015'!$F$12:$AC$1887,24,FALSE),"-")</f>
        <v>-</v>
      </c>
      <c r="AP1677" s="52">
        <f>VLOOKUP(D1677,Tarkasteltava_verkko_2024_harva!$E$2:$I$1804,5,FALSE)</f>
        <v>0</v>
      </c>
      <c r="AQ1677" s="52">
        <f>VLOOKUP(D1677,Tarkasteltava_verkko_2024_harva!$E$2:$I$1804,4,FALSE)</f>
        <v>0</v>
      </c>
      <c r="AR1677" s="148">
        <v>0.28838800563493661</v>
      </c>
      <c r="AS1677" s="170" t="str">
        <f>IFERROR(VLOOKUP(C1677,'2015'!$C$12:$AG$1887,30,FALSE),"-")</f>
        <v>-</v>
      </c>
      <c r="AT1677" s="148">
        <v>8.9756490239484801E-2</v>
      </c>
      <c r="AU1677" s="170" t="str">
        <f>IFERROR(VLOOKUP(C1677,'2015'!$C$12:$AG$1887,31,FALSE),"-")</f>
        <v>-</v>
      </c>
      <c r="AV1677" s="106"/>
      <c r="AW1677" s="63">
        <f>IFERROR(VLOOKUP(C1677,Merkittävyysluokitus!$A$2:$J$1705,10,FALSE),"-")</f>
        <v>2</v>
      </c>
      <c r="AX1677" s="175">
        <f>IFERROR(VLOOKUP(C1677,Merkittävyysluokitus!$A$2:$J$1705,6,FALSE),"-")</f>
        <v>10.655456621004566</v>
      </c>
      <c r="AY1677" s="175">
        <f>IFERROR(VLOOKUP(C1677,Merkittävyysluokitus!$A$2:$J$1705,7,FALSE),"-")</f>
        <v>5</v>
      </c>
      <c r="AZ1677" s="175">
        <f>IFERROR(VLOOKUP(C1677,Merkittävyysluokitus!$A$2:$J$1705,8,FALSE),"-")</f>
        <v>3.9887899543378991</v>
      </c>
      <c r="BA1677" s="175">
        <f>IFERROR(VLOOKUP(C1677,Merkittävyysluokitus!$A$2:$J$1705,9,FALSE),"-")</f>
        <v>1.6666666666666665</v>
      </c>
      <c r="BB1677" s="203"/>
      <c r="BC1677" s="203" t="str">
        <f t="shared" si="428"/>
        <v>tieosoite muuttunut</v>
      </c>
      <c r="BD1677" s="39" t="str">
        <f t="shared" si="441"/>
        <v>musta</v>
      </c>
      <c r="BE1677" s="68" t="str">
        <f t="shared" si="423"/>
        <v>musta</v>
      </c>
      <c r="BF1677" s="68" t="str">
        <f t="shared" si="424"/>
        <v>musta</v>
      </c>
      <c r="BG1677" s="69" t="str">
        <f t="shared" si="425"/>
        <v>musta</v>
      </c>
      <c r="BH1677" s="209" t="str">
        <f t="shared" si="426"/>
        <v>musta</v>
      </c>
      <c r="BI1677" s="39"/>
      <c r="BJ1677" s="39" t="str">
        <f>IF(F1677="ei löydy","uusi tie",IF(E1677=0,"tieosoite muuttunut",IF(E1677=1,VLOOKUP(D1677,'2015'!$F$12:$AL$1887,31,FALSE),"-")))</f>
        <v>tieosoite muuttunut</v>
      </c>
      <c r="BK1677" s="67" t="str">
        <f>IF(E1677=1,VLOOKUP(D1677,'2015'!$F$12:$AL$1887,32,FALSE),"-")</f>
        <v>-</v>
      </c>
      <c r="BL1677" s="39" t="str">
        <f>IF(F1677="ei löydy","uusi tie",IF(E1677=0,"tieosoite muuttunut",IF(E1677=1,VLOOKUP(D1677,'2015'!$F$12:$AL$1887,33,FALSE),"-")))</f>
        <v>tieosoite muuttunut</v>
      </c>
      <c r="BM1677" s="39"/>
      <c r="BN1677" s="217" t="str">
        <f>VLOOKUP(D1677,'2015'!$F$12:$AL$1887,33,FALSE)</f>
        <v>musta</v>
      </c>
      <c r="BO1677" s="39"/>
      <c r="BP1677" s="115" t="s">
        <v>10</v>
      </c>
      <c r="BQ1677" s="30"/>
      <c r="BS1677" s="5"/>
      <c r="BU1677" s="37"/>
      <c r="BV1677" s="30" t="s">
        <v>10</v>
      </c>
      <c r="BX1677" t="str">
        <f>IF(E1677=1,VLOOKUP(D1677,'2015'!$F$12:$AX$1887,43,FALSE),"-")</f>
        <v>-</v>
      </c>
      <c r="BY1677" t="str">
        <f>IF(E1677=1,VLOOKUP(D1677,'2015'!$F$12:$AX$1887,44,FALSE),"-")</f>
        <v>-</v>
      </c>
      <c r="BZ1677" t="str">
        <f>IF(E1677=1,VLOOKUP(D1677,'2015'!$F$12:$AX$1887,45,FALSE),"-")</f>
        <v>-</v>
      </c>
      <c r="CA1677" s="31">
        <f t="shared" si="442"/>
        <v>30</v>
      </c>
      <c r="CB1677" s="31">
        <f t="shared" si="443"/>
        <v>10</v>
      </c>
      <c r="CC1677" s="31">
        <f t="shared" si="444"/>
        <v>10</v>
      </c>
      <c r="CD1677" s="31">
        <f t="shared" si="445"/>
        <v>10</v>
      </c>
      <c r="CE1677" s="31">
        <f t="shared" si="446"/>
        <v>0</v>
      </c>
      <c r="CO1677" s="2" t="s">
        <v>35</v>
      </c>
      <c r="CP1677" s="2" t="s">
        <v>35</v>
      </c>
    </row>
    <row r="1678" spans="1:94" ht="15.75" thickBot="1" x14ac:dyDescent="0.3">
      <c r="A1678" s="50"/>
      <c r="B1678" s="50"/>
      <c r="C1678" s="50" t="str">
        <f t="shared" si="429"/>
        <v>14089_1_3450</v>
      </c>
      <c r="D1678" s="51" t="str">
        <f t="shared" si="430"/>
        <v>14089_1</v>
      </c>
      <c r="E1678" s="224">
        <f>IFERROR(VLOOKUP(C1678,'2015'!$C$12:$D$1887,2,FALSE),0)</f>
        <v>1</v>
      </c>
      <c r="F1678" s="51">
        <f>IFERROR(K1678-IFERROR(VLOOKUP(D1678,'2015'!$F$12:$I$1887,4,FALSE),"ei löydy"),"ei löydy")</f>
        <v>0</v>
      </c>
      <c r="G1678" s="224">
        <f>IFERROR(VLOOKUP(Työfile_2024!C1678,Liikennemalli!$D$6:$G$1921,4,FALSE),0)</f>
        <v>1</v>
      </c>
      <c r="H1678" s="225">
        <f>K1678-IFERROR(VLOOKUP(Työfile_2024!D1678,Liikennemalli!$C$6:$H$1921,6,FALSE),"ei löydy")</f>
        <v>0</v>
      </c>
      <c r="I1678" s="80">
        <v>14089</v>
      </c>
      <c r="J1678" s="52">
        <v>1</v>
      </c>
      <c r="K1678" s="52">
        <v>3450</v>
      </c>
      <c r="L1678" s="53"/>
      <c r="M1678" s="54"/>
      <c r="N1678" s="54"/>
      <c r="O1678" s="54"/>
      <c r="P1678" s="54"/>
      <c r="Q1678" s="55"/>
      <c r="R1678" s="55"/>
      <c r="S1678" s="55"/>
      <c r="T1678" s="55"/>
      <c r="U1678" s="52"/>
      <c r="V1678" s="56">
        <v>314</v>
      </c>
      <c r="W1678" s="56">
        <v>16</v>
      </c>
      <c r="X1678" s="56">
        <v>328</v>
      </c>
      <c r="Y1678" s="56">
        <f>VLOOKUP(D1678,Liikennemalli24!$D$2:$F$1804,2,FALSE)</f>
        <v>37</v>
      </c>
      <c r="Z1678" s="57">
        <f>VLOOKUP(D1678,Liikennemalli24!$D$2:$F$1804,3,FALSE)</f>
        <v>6.7000000000000004E-2</v>
      </c>
      <c r="AA1678" s="178">
        <f>IF(G1678=1,VLOOKUP(C1678,Liikennemalli!$D$6:$H$1921,2,FALSE),"-")</f>
        <v>457.30811030072601</v>
      </c>
      <c r="AB1678" s="197">
        <f>IF(G1678=1,VLOOKUP(C1678,Liikennemalli!$D$6:$H$1921,3,FALSE),"-")</f>
        <v>0.78459008523595697</v>
      </c>
      <c r="AC1678" s="134">
        <f>IF(E1678=1,VLOOKUP(Työfile_2024!D1678,'2015'!$F$12:$X$1887,18,FALSE),"-")</f>
        <v>0</v>
      </c>
      <c r="AD1678" s="127">
        <f>IF(E1678=1,VLOOKUP(Työfile_2024!D1678,'2015'!$F$12:$X$1887,19,FALSE),"-")</f>
        <v>0</v>
      </c>
      <c r="AI1678" s="127">
        <f>IF(E1678=1,VLOOKUP(Työfile_2024!D1678,'2015'!$F$12:$AB$1887,20,FALSE),"-")</f>
        <v>0</v>
      </c>
      <c r="AJ1678" s="127">
        <f>IF(E1678=1,VLOOKUP(Työfile_2024!D1678,'2015'!$F$12:$AB$1887,21,FALSE),"-")</f>
        <v>0</v>
      </c>
      <c r="AK1678" s="127">
        <f>IF(E1678=1,VLOOKUP(Työfile_2024!D1678,'2015'!$F$12:$AB$1887,22,FALSE),"-")</f>
        <v>0</v>
      </c>
      <c r="AL1678" s="127">
        <f>IF(E1678=1,VLOOKUP(Työfile_2024!D1678,'2015'!$F$12:$AB$1887,23,FALSE),"-")</f>
        <v>0</v>
      </c>
      <c r="AM1678" s="56">
        <f>VLOOKUP(Työfile_2024!D1678,Tmatkat_20km_tarkasteltava_verk!$C$2:$D$1804,2,FALSE)</f>
        <v>174</v>
      </c>
      <c r="AN1678" s="148">
        <f t="shared" si="427"/>
        <v>0.55414012738853502</v>
      </c>
      <c r="AO1678" s="178">
        <f>IF(E1678=1,VLOOKUP(Työfile_2024!D1678,'2015'!$F$12:$AC$1887,24,FALSE),"-")</f>
        <v>111</v>
      </c>
      <c r="AP1678" s="52">
        <f>VLOOKUP(D1678,Tarkasteltava_verkko_2024_harva!$E$2:$I$1804,5,FALSE)</f>
        <v>0</v>
      </c>
      <c r="AQ1678" s="52">
        <f>VLOOKUP(D1678,Tarkasteltava_verkko_2024_harva!$E$2:$I$1804,4,FALSE)</f>
        <v>0</v>
      </c>
      <c r="AR1678" s="148">
        <v>0</v>
      </c>
      <c r="AS1678" s="170">
        <f>IFERROR(VLOOKUP(C1678,'2015'!$C$12:$AG$1887,30,FALSE),"-")</f>
        <v>0</v>
      </c>
      <c r="AT1678" s="148">
        <v>0</v>
      </c>
      <c r="AU1678" s="170">
        <f>IFERROR(VLOOKUP(C1678,'2015'!$C$12:$AG$1887,31,FALSE),"-")</f>
        <v>0</v>
      </c>
      <c r="AV1678" s="106"/>
      <c r="AW1678" s="63">
        <f>IFERROR(VLOOKUP(C1678,Merkittävyysluokitus!$A$2:$J$1705,10,FALSE),"-")</f>
        <v>3</v>
      </c>
      <c r="AX1678" s="175">
        <f>IFERROR(VLOOKUP(C1678,Merkittävyysluokitus!$A$2:$J$1705,6,FALSE),"-")</f>
        <v>5.210477929984779</v>
      </c>
      <c r="AY1678" s="175">
        <f>IFERROR(VLOOKUP(C1678,Merkittävyysluokitus!$A$2:$J$1705,7,FALSE),"-")</f>
        <v>1.765333333333333</v>
      </c>
      <c r="AZ1678" s="175">
        <f>IFERROR(VLOOKUP(C1678,Merkittävyysluokitus!$A$2:$J$1705,8,FALSE),"-")</f>
        <v>2.6118112633181125</v>
      </c>
      <c r="BA1678" s="175">
        <f>IFERROR(VLOOKUP(C1678,Merkittävyysluokitus!$A$2:$J$1705,9,FALSE),"-")</f>
        <v>0.83333333333333326</v>
      </c>
      <c r="BB1678" s="203"/>
      <c r="BC1678" s="203" t="str">
        <f t="shared" si="428"/>
        <v/>
      </c>
      <c r="BD1678" s="39" t="str">
        <f t="shared" si="441"/>
        <v>musta</v>
      </c>
      <c r="BE1678" s="68" t="str">
        <f t="shared" ref="BE1678:BE1741" si="447">IF(Z1678="-","ei mallia",IF(Z1678=0,"ei mallia",IF(Z1678&gt;0.599999,IF(Y1678&gt;999,"punainen",IF(AM1678&gt;99,"punainen",IF(AP1678="tiivis","punainen","musta"))),"musta")))</f>
        <v>musta</v>
      </c>
      <c r="BF1678" s="68" t="str">
        <f t="shared" ref="BF1678:BF1741" si="448">IF(Z1678="-","ei mallia",IF(Z1678=0,"ei mallia",IF(Z1678&gt;0.399999,IF(Y1678&gt;1999,"punainen",IF(AM1678&gt;499,"punainen",IF(AQ1678="harva","punainen","musta"))),"musta")))</f>
        <v>musta</v>
      </c>
      <c r="BG1678" s="68" t="str">
        <f t="shared" ref="BG1678:BG1741" si="449">IF(Z1678="-","ei mallia",IF(Y1678=0,"ei mallia",(IF(AND(SUM((Z1678&gt;$BF$2),(Y1678&gt;$BF$3),(AM1678&gt;$BF$4),(AQ1678=$BF$5))&gt;=2,OR(Z1678&gt;$BG$2,Y1678&gt;$BG$3,AM1678&gt;$BG$4,AP1678=$BG$5)),"punainen","musta"))))</f>
        <v>musta</v>
      </c>
      <c r="BH1678" s="208" t="str">
        <f t="shared" ref="BH1678:BH1741" si="450">IF(Z1678&gt;0.5,IF(AQ1678="harva","punainen","musta"),"musta")</f>
        <v>musta</v>
      </c>
      <c r="BI1678" s="39"/>
      <c r="BJ1678" s="39" t="str">
        <f>IF(F1678="ei löydy","uusi tie",IF(E1678=0,"tieosoite muuttunut",IF(E1678=1,VLOOKUP(D1678,'2015'!$F$12:$AL$1887,31,FALSE),"-")))</f>
        <v>musta</v>
      </c>
      <c r="BK1678" s="67" t="str">
        <f>IF(E1678=1,VLOOKUP(D1678,'2015'!$F$12:$AL$1887,32,FALSE),"-")</f>
        <v>musta</v>
      </c>
      <c r="BL1678" s="39" t="str">
        <f>IF(F1678="ei löydy","uusi tie",IF(E1678=0,"tieosoite muuttunut",IF(E1678=1,VLOOKUP(D1678,'2015'!$F$12:$AL$1887,33,FALSE),"-")))</f>
        <v>musta</v>
      </c>
      <c r="BM1678" s="39"/>
      <c r="BN1678" s="217" t="str">
        <f>VLOOKUP(D1678,'2015'!$F$12:$AL$1887,33,FALSE)</f>
        <v>musta</v>
      </c>
      <c r="BO1678" s="39"/>
      <c r="BP1678" s="115" t="s">
        <v>10</v>
      </c>
      <c r="BQ1678" s="30"/>
      <c r="BS1678" s="5"/>
      <c r="BU1678" s="37"/>
      <c r="BV1678" s="30" t="s">
        <v>10</v>
      </c>
      <c r="BX1678">
        <f>IF(E1678=1,VLOOKUP(D1678,'2015'!$F$12:$AX$1887,43,FALSE),"-")</f>
        <v>0</v>
      </c>
      <c r="BY1678">
        <f>IF(E1678=1,VLOOKUP(D1678,'2015'!$F$12:$AX$1887,44,FALSE),"-")</f>
        <v>0</v>
      </c>
      <c r="BZ1678">
        <f>IF(E1678=1,VLOOKUP(D1678,'2015'!$F$12:$AX$1887,45,FALSE),"-")</f>
        <v>0</v>
      </c>
      <c r="CA1678" s="31">
        <f t="shared" si="442"/>
        <v>1</v>
      </c>
      <c r="CB1678" s="31">
        <f t="shared" si="443"/>
        <v>0</v>
      </c>
      <c r="CC1678" s="31">
        <f t="shared" si="444"/>
        <v>0</v>
      </c>
      <c r="CD1678" s="31">
        <f t="shared" si="445"/>
        <v>1</v>
      </c>
      <c r="CE1678" s="31">
        <f t="shared" si="446"/>
        <v>0</v>
      </c>
      <c r="CO1678" s="2" t="s">
        <v>35</v>
      </c>
      <c r="CP1678" s="2" t="s">
        <v>35</v>
      </c>
    </row>
    <row r="1679" spans="1:94" ht="15.75" thickBot="1" x14ac:dyDescent="0.3">
      <c r="A1679" s="50"/>
      <c r="B1679" s="50"/>
      <c r="C1679" s="50" t="str">
        <f t="shared" si="429"/>
        <v>14089_2_7660</v>
      </c>
      <c r="D1679" s="51" t="str">
        <f t="shared" si="430"/>
        <v>14089_2</v>
      </c>
      <c r="E1679" s="224">
        <f>IFERROR(VLOOKUP(C1679,'2015'!$C$12:$D$1887,2,FALSE),0)</f>
        <v>1</v>
      </c>
      <c r="F1679" s="51">
        <f>IFERROR(K1679-IFERROR(VLOOKUP(D1679,'2015'!$F$12:$I$1887,4,FALSE),"ei löydy"),"ei löydy")</f>
        <v>0</v>
      </c>
      <c r="G1679" s="224">
        <f>IFERROR(VLOOKUP(Työfile_2024!C1679,Liikennemalli!$D$6:$G$1921,4,FALSE),0)</f>
        <v>1</v>
      </c>
      <c r="H1679" s="225">
        <f>K1679-IFERROR(VLOOKUP(Työfile_2024!D1679,Liikennemalli!$C$6:$H$1921,6,FALSE),"ei löydy")</f>
        <v>0</v>
      </c>
      <c r="I1679" s="80">
        <v>14089</v>
      </c>
      <c r="J1679" s="52">
        <v>2</v>
      </c>
      <c r="K1679" s="52">
        <v>7660</v>
      </c>
      <c r="L1679" s="53"/>
      <c r="M1679" s="54"/>
      <c r="N1679" s="54"/>
      <c r="O1679" s="54"/>
      <c r="P1679" s="54"/>
      <c r="Q1679" s="55"/>
      <c r="R1679" s="55"/>
      <c r="S1679" s="55"/>
      <c r="T1679" s="55"/>
      <c r="U1679" s="52"/>
      <c r="V1679" s="56">
        <v>314</v>
      </c>
      <c r="W1679" s="56">
        <v>16</v>
      </c>
      <c r="X1679" s="56">
        <v>328</v>
      </c>
      <c r="Y1679" s="56">
        <f>VLOOKUP(D1679,Liikennemalli24!$D$2:$F$1804,2,FALSE)</f>
        <v>16</v>
      </c>
      <c r="Z1679" s="148">
        <f>VLOOKUP(D1679,Liikennemalli24!$D$2:$F$1804,3,FALSE)</f>
        <v>3.5000000000000003E-2</v>
      </c>
      <c r="AA1679" s="178">
        <f>IF(G1679=1,VLOOKUP(C1679,Liikennemalli!$D$6:$H$1921,2,FALSE),"-")</f>
        <v>306.905531857222</v>
      </c>
      <c r="AB1679" s="198">
        <f>IF(G1679=1,VLOOKUP(C1679,Liikennemalli!$D$6:$H$1921,3,FALSE),"-")</f>
        <v>0.78131850335405695</v>
      </c>
      <c r="AC1679" s="51">
        <f>IF(E1679=1,VLOOKUP(Työfile_2024!D1679,'2015'!$F$12:$X$1887,18,FALSE),"-")</f>
        <v>0</v>
      </c>
      <c r="AD1679" s="51">
        <f>IF(E1679=1,VLOOKUP(Työfile_2024!D1679,'2015'!$F$12:$X$1887,19,FALSE),"-")</f>
        <v>0</v>
      </c>
      <c r="AI1679" s="128">
        <f>IF(E1679=1,VLOOKUP(Työfile_2024!D1679,'2015'!$F$12:$AB$1887,20,FALSE),"-")</f>
        <v>0</v>
      </c>
      <c r="AJ1679" s="128">
        <f>IF(E1679=1,VLOOKUP(Työfile_2024!D1679,'2015'!$F$12:$AB$1887,21,FALSE),"-")</f>
        <v>0</v>
      </c>
      <c r="AK1679" s="128">
        <f>IF(E1679=1,VLOOKUP(Työfile_2024!D1679,'2015'!$F$12:$AB$1887,22,FALSE),"-")</f>
        <v>0</v>
      </c>
      <c r="AL1679" s="128">
        <f>IF(E1679=1,VLOOKUP(Työfile_2024!D1679,'2015'!$F$12:$AB$1887,23,FALSE),"-")</f>
        <v>0</v>
      </c>
      <c r="AM1679" s="56">
        <f>VLOOKUP(Työfile_2024!D1679,Tmatkat_20km_tarkasteltava_verk!$C$2:$D$1804,2,FALSE)</f>
        <v>64</v>
      </c>
      <c r="AN1679" s="148">
        <f t="shared" ref="AN1679:AN1742" si="451">AM1679/V1679</f>
        <v>0.20382165605095542</v>
      </c>
      <c r="AO1679" s="178">
        <f>IF(E1679=1,VLOOKUP(Työfile_2024!D1679,'2015'!$F$12:$AC$1887,24,FALSE),"-")</f>
        <v>60</v>
      </c>
      <c r="AP1679" s="52">
        <f>VLOOKUP(D1679,Tarkasteltava_verkko_2024_harva!$E$2:$I$1804,5,FALSE)</f>
        <v>0</v>
      </c>
      <c r="AQ1679" s="52">
        <f>VLOOKUP(D1679,Tarkasteltava_verkko_2024_harva!$E$2:$I$1804,4,FALSE)</f>
        <v>0</v>
      </c>
      <c r="AR1679" s="148">
        <v>0</v>
      </c>
      <c r="AS1679" s="170">
        <f>IFERROR(VLOOKUP(C1679,'2015'!$C$12:$AG$1887,30,FALSE),"-")</f>
        <v>0</v>
      </c>
      <c r="AT1679" s="148">
        <v>0</v>
      </c>
      <c r="AU1679" s="170">
        <f>IFERROR(VLOOKUP(C1679,'2015'!$C$12:$AG$1887,31,FALSE),"-")</f>
        <v>0</v>
      </c>
      <c r="AV1679" s="106"/>
      <c r="AW1679" s="63">
        <f>IFERROR(VLOOKUP(C1679,Merkittävyysluokitus!$A$2:$J$1705,10,FALSE),"-")</f>
        <v>3</v>
      </c>
      <c r="AX1679" s="175">
        <f>IFERROR(VLOOKUP(C1679,Merkittävyysluokitus!$A$2:$J$1705,6,FALSE),"-")</f>
        <v>3.3062541856925414</v>
      </c>
      <c r="AY1679" s="175">
        <f>IFERROR(VLOOKUP(C1679,Merkittävyysluokitus!$A$2:$J$1705,7,FALSE),"-")</f>
        <v>1.3569999999999998</v>
      </c>
      <c r="AZ1679" s="175">
        <f>IFERROR(VLOOKUP(C1679,Merkittävyysluokitus!$A$2:$J$1705,8,FALSE),"-")</f>
        <v>1.4492541856925416</v>
      </c>
      <c r="BA1679" s="175">
        <f>IFERROR(VLOOKUP(C1679,Merkittävyysluokitus!$A$2:$J$1705,9,FALSE),"-")</f>
        <v>0.5</v>
      </c>
      <c r="BB1679" s="203"/>
      <c r="BC1679" s="203" t="str">
        <f t="shared" ref="BC1679:BC1742" si="452">IF(BD1679="ei luokiteltu","ei mallia",IF(BL1679="tieosoite muuttunut","tieosoite muuttunut",IF(BD1679&lt;&gt;BL1679,"muutos","")))</f>
        <v/>
      </c>
      <c r="BD1679" s="39" t="str">
        <f t="shared" si="441"/>
        <v>musta</v>
      </c>
      <c r="BE1679" s="68" t="str">
        <f t="shared" si="447"/>
        <v>musta</v>
      </c>
      <c r="BF1679" s="68" t="str">
        <f t="shared" si="448"/>
        <v>musta</v>
      </c>
      <c r="BG1679" s="68" t="str">
        <f t="shared" si="449"/>
        <v>musta</v>
      </c>
      <c r="BH1679" s="208" t="str">
        <f t="shared" si="450"/>
        <v>musta</v>
      </c>
      <c r="BI1679" s="39"/>
      <c r="BJ1679" s="39" t="str">
        <f>IF(F1679="ei löydy","uusi tie",IF(E1679=0,"tieosoite muuttunut",IF(E1679=1,VLOOKUP(D1679,'2015'!$F$12:$AL$1887,31,FALSE),"-")))</f>
        <v>musta</v>
      </c>
      <c r="BK1679" s="67" t="str">
        <f>IF(E1679=1,VLOOKUP(D1679,'2015'!$F$12:$AL$1887,32,FALSE),"-")</f>
        <v>musta</v>
      </c>
      <c r="BL1679" s="39" t="str">
        <f>IF(F1679="ei löydy","uusi tie",IF(E1679=0,"tieosoite muuttunut",IF(E1679=1,VLOOKUP(D1679,'2015'!$F$12:$AL$1887,33,FALSE),"-")))</f>
        <v>musta</v>
      </c>
      <c r="BM1679" s="39"/>
      <c r="BN1679" s="217" t="str">
        <f>VLOOKUP(D1679,'2015'!$F$12:$AL$1887,33,FALSE)</f>
        <v>musta</v>
      </c>
      <c r="BO1679" s="39"/>
      <c r="BP1679" s="115"/>
      <c r="BQ1679" s="26" t="s">
        <v>10</v>
      </c>
      <c r="BS1679" s="5"/>
      <c r="BU1679" s="37"/>
      <c r="BV1679" s="30"/>
      <c r="BX1679">
        <f>IF(E1679=1,VLOOKUP(D1679,'2015'!$F$12:$AX$1887,43,FALSE),"-")</f>
        <v>0</v>
      </c>
      <c r="BY1679">
        <f>IF(E1679=1,VLOOKUP(D1679,'2015'!$F$12:$AX$1887,44,FALSE),"-")</f>
        <v>0</v>
      </c>
      <c r="BZ1679">
        <f>IF(E1679=1,VLOOKUP(D1679,'2015'!$F$12:$AX$1887,45,FALSE),"-")</f>
        <v>0</v>
      </c>
      <c r="CG1679" s="21"/>
      <c r="CH1679" s="21"/>
      <c r="CI1679" s="21"/>
      <c r="CK1679" s="21"/>
      <c r="CL1679" s="21"/>
      <c r="CM1679" s="21"/>
    </row>
    <row r="1680" spans="1:94" ht="15.75" thickBot="1" x14ac:dyDescent="0.3">
      <c r="A1680" s="50"/>
      <c r="B1680" s="50"/>
      <c r="C1680" s="50" t="str">
        <f t="shared" ref="C1680:C1743" si="453">CONCATENATE(I1680,"_",J1680,"_",K1680)</f>
        <v>14091_1_9360</v>
      </c>
      <c r="D1680" s="51" t="str">
        <f t="shared" ref="D1680:D1743" si="454">CONCATENATE(I1680,"_",J1680)</f>
        <v>14091_1</v>
      </c>
      <c r="E1680" s="224">
        <f>IFERROR(VLOOKUP(C1680,'2015'!$C$12:$D$1887,2,FALSE),0)</f>
        <v>1</v>
      </c>
      <c r="F1680" s="51">
        <f>IFERROR(K1680-IFERROR(VLOOKUP(D1680,'2015'!$F$12:$I$1887,4,FALSE),"ei löydy"),"ei löydy")</f>
        <v>0</v>
      </c>
      <c r="G1680" s="224">
        <f>IFERROR(VLOOKUP(Työfile_2024!C1680,Liikennemalli!$D$6:$G$1921,4,FALSE),0)</f>
        <v>1</v>
      </c>
      <c r="H1680" s="225">
        <f>K1680-IFERROR(VLOOKUP(Työfile_2024!D1680,Liikennemalli!$C$6:$H$1921,6,FALSE),"ei löydy")</f>
        <v>0</v>
      </c>
      <c r="I1680" s="80">
        <v>14091</v>
      </c>
      <c r="J1680" s="52">
        <v>1</v>
      </c>
      <c r="K1680" s="52">
        <v>9360</v>
      </c>
      <c r="L1680" s="53"/>
      <c r="M1680" s="54"/>
      <c r="N1680" s="54"/>
      <c r="O1680" s="54"/>
      <c r="P1680" s="54"/>
      <c r="Q1680" s="55"/>
      <c r="R1680" s="55"/>
      <c r="S1680" s="55"/>
      <c r="T1680" s="55"/>
      <c r="U1680" s="52"/>
      <c r="V1680" s="56">
        <v>728.19978632478637</v>
      </c>
      <c r="W1680" s="56">
        <v>19</v>
      </c>
      <c r="X1680" s="56">
        <v>742.81944444444446</v>
      </c>
      <c r="Y1680" s="56">
        <f>VLOOKUP(D1680,Liikennemalli24!$D$2:$F$1804,2,FALSE)</f>
        <v>91</v>
      </c>
      <c r="Z1680" s="148">
        <f>VLOOKUP(D1680,Liikennemalli24!$D$2:$F$1804,3,FALSE)</f>
        <v>0.23699999999999999</v>
      </c>
      <c r="AA1680" s="178">
        <f>IF(G1680=1,VLOOKUP(C1680,Liikennemalli!$D$6:$H$1921,2,FALSE),"-")</f>
        <v>178.13728889978299</v>
      </c>
      <c r="AB1680" s="198">
        <f>IF(G1680=1,VLOOKUP(C1680,Liikennemalli!$D$6:$H$1921,3,FALSE),"-")</f>
        <v>0.36927420525530802</v>
      </c>
      <c r="AC1680" s="51">
        <f>IF(E1680=1,VLOOKUP(Työfile_2024!D1680,'2015'!$F$12:$X$1887,18,FALSE),"-")</f>
        <v>0</v>
      </c>
      <c r="AD1680" s="51">
        <f>IF(E1680=1,VLOOKUP(Työfile_2024!D1680,'2015'!$F$12:$X$1887,19,FALSE),"-")</f>
        <v>0</v>
      </c>
      <c r="AI1680" s="128">
        <f>IF(E1680=1,VLOOKUP(Työfile_2024!D1680,'2015'!$F$12:$AB$1887,20,FALSE),"-")</f>
        <v>0</v>
      </c>
      <c r="AJ1680" s="128">
        <f>IF(E1680=1,VLOOKUP(Työfile_2024!D1680,'2015'!$F$12:$AB$1887,21,FALSE),"-")</f>
        <v>0</v>
      </c>
      <c r="AK1680" s="128">
        <f>IF(E1680=1,VLOOKUP(Työfile_2024!D1680,'2015'!$F$12:$AB$1887,22,FALSE),"-")</f>
        <v>0</v>
      </c>
      <c r="AL1680" s="128">
        <f>IF(E1680=1,VLOOKUP(Työfile_2024!D1680,'2015'!$F$12:$AB$1887,23,FALSE),"-")</f>
        <v>0</v>
      </c>
      <c r="AM1680" s="56">
        <f>VLOOKUP(Työfile_2024!D1680,Tmatkat_20km_tarkasteltava_verk!$C$2:$D$1804,2,FALSE)</f>
        <v>180</v>
      </c>
      <c r="AN1680" s="148">
        <f t="shared" si="451"/>
        <v>0.24718491186114919</v>
      </c>
      <c r="AO1680" s="178">
        <f>IF(E1680=1,VLOOKUP(Työfile_2024!D1680,'2015'!$F$12:$AC$1887,24,FALSE),"-")</f>
        <v>125</v>
      </c>
      <c r="AP1680" s="52">
        <f>VLOOKUP(D1680,Tarkasteltava_verkko_2024_harva!$E$2:$I$1804,5,FALSE)</f>
        <v>0</v>
      </c>
      <c r="AQ1680" s="52">
        <f>VLOOKUP(D1680,Tarkasteltava_verkko_2024_harva!$E$2:$I$1804,4,FALSE)</f>
        <v>0</v>
      </c>
      <c r="AR1680" s="148">
        <v>0.18931623931623931</v>
      </c>
      <c r="AS1680" s="170">
        <f>IFERROR(VLOOKUP(C1680,'2015'!$C$12:$AG$1887,30,FALSE),"-")</f>
        <v>0</v>
      </c>
      <c r="AT1680" s="148">
        <v>0.22222222222222221</v>
      </c>
      <c r="AU1680" s="170">
        <f>IFERROR(VLOOKUP(C1680,'2015'!$C$12:$AG$1887,31,FALSE),"-")</f>
        <v>0</v>
      </c>
      <c r="AV1680" s="106"/>
      <c r="AW1680" s="63">
        <f>IFERROR(VLOOKUP(C1680,Merkittävyysluokitus!$A$2:$J$1705,10,FALSE),"-")</f>
        <v>3</v>
      </c>
      <c r="AX1680" s="175">
        <f>IFERROR(VLOOKUP(C1680,Merkittävyysluokitus!$A$2:$J$1705,6,FALSE),"-")</f>
        <v>7.084667852125043</v>
      </c>
      <c r="AY1680" s="175">
        <f>IFERROR(VLOOKUP(C1680,Merkittävyysluokitus!$A$2:$J$1705,7,FALSE),"-")</f>
        <v>4.1845993589743582</v>
      </c>
      <c r="AZ1680" s="175">
        <f>IFERROR(VLOOKUP(C1680,Merkittävyysluokitus!$A$2:$J$1705,8,FALSE),"-")</f>
        <v>2.0667351598173513</v>
      </c>
      <c r="BA1680" s="175">
        <f>IFERROR(VLOOKUP(C1680,Merkittävyysluokitus!$A$2:$J$1705,9,FALSE),"-")</f>
        <v>0.83333333333333326</v>
      </c>
      <c r="BB1680" s="203"/>
      <c r="BC1680" s="203" t="str">
        <f t="shared" si="452"/>
        <v/>
      </c>
      <c r="BD1680" s="39" t="str">
        <f t="shared" si="441"/>
        <v>musta</v>
      </c>
      <c r="BE1680" s="68" t="str">
        <f t="shared" si="447"/>
        <v>musta</v>
      </c>
      <c r="BF1680" s="68" t="str">
        <f t="shared" si="448"/>
        <v>musta</v>
      </c>
      <c r="BG1680" s="68" t="str">
        <f t="shared" si="449"/>
        <v>musta</v>
      </c>
      <c r="BH1680" s="208" t="str">
        <f t="shared" si="450"/>
        <v>musta</v>
      </c>
      <c r="BI1680" s="39"/>
      <c r="BJ1680" s="39" t="str">
        <f>IF(F1680="ei löydy","uusi tie",IF(E1680=0,"tieosoite muuttunut",IF(E1680=1,VLOOKUP(D1680,'2015'!$F$12:$AL$1887,31,FALSE),"-")))</f>
        <v>musta</v>
      </c>
      <c r="BK1680" s="67" t="str">
        <f>IF(E1680=1,VLOOKUP(D1680,'2015'!$F$12:$AL$1887,32,FALSE),"-")</f>
        <v>musta</v>
      </c>
      <c r="BL1680" s="39" t="str">
        <f>IF(F1680="ei löydy","uusi tie",IF(E1680=0,"tieosoite muuttunut",IF(E1680=1,VLOOKUP(D1680,'2015'!$F$12:$AL$1887,33,FALSE),"-")))</f>
        <v>musta</v>
      </c>
      <c r="BM1680" s="39"/>
      <c r="BN1680" s="217" t="str">
        <f>VLOOKUP(D1680,'2015'!$F$12:$AL$1887,33,FALSE)</f>
        <v>musta</v>
      </c>
      <c r="BO1680" s="39"/>
      <c r="BP1680" s="115"/>
      <c r="BQ1680" s="26" t="s">
        <v>10</v>
      </c>
      <c r="BS1680" s="5"/>
      <c r="BU1680" s="37"/>
      <c r="BV1680" s="30"/>
      <c r="BX1680">
        <f>IF(E1680=1,VLOOKUP(D1680,'2015'!$F$12:$AX$1887,43,FALSE),"-")</f>
        <v>0</v>
      </c>
      <c r="BY1680">
        <f>IF(E1680=1,VLOOKUP(D1680,'2015'!$F$12:$AX$1887,44,FALSE),"-")</f>
        <v>0</v>
      </c>
      <c r="BZ1680">
        <f>IF(E1680=1,VLOOKUP(D1680,'2015'!$F$12:$AX$1887,45,FALSE),"-")</f>
        <v>0</v>
      </c>
      <c r="CG1680" s="21"/>
      <c r="CH1680" s="21"/>
      <c r="CI1680" s="21"/>
      <c r="CK1680" s="21"/>
      <c r="CL1680" s="21"/>
      <c r="CM1680" s="21"/>
    </row>
    <row r="1681" spans="1:91" ht="15.75" thickBot="1" x14ac:dyDescent="0.3">
      <c r="A1681" s="50"/>
      <c r="B1681" s="50"/>
      <c r="C1681" s="50" t="str">
        <f t="shared" si="453"/>
        <v>14092_1_3331</v>
      </c>
      <c r="D1681" s="51" t="str">
        <f t="shared" si="454"/>
        <v>14092_1</v>
      </c>
      <c r="E1681" s="224">
        <f>IFERROR(VLOOKUP(C1681,'2015'!$C$12:$D$1887,2,FALSE),0)</f>
        <v>0</v>
      </c>
      <c r="F1681" s="51">
        <f>IFERROR(K1681-IFERROR(VLOOKUP(D1681,'2015'!$F$12:$I$1887,4,FALSE),"ei löydy"),"ei löydy")</f>
        <v>1289</v>
      </c>
      <c r="G1681" s="224">
        <f>IFERROR(VLOOKUP(Työfile_2024!C1681,Liikennemalli!$D$6:$G$1921,4,FALSE),0)</f>
        <v>1</v>
      </c>
      <c r="H1681" s="225">
        <f>K1681-IFERROR(VLOOKUP(Työfile_2024!D1681,Liikennemalli!$C$6:$H$1921,6,FALSE),"ei löydy")</f>
        <v>0</v>
      </c>
      <c r="I1681" s="80">
        <v>14092</v>
      </c>
      <c r="J1681" s="52">
        <v>1</v>
      </c>
      <c r="K1681" s="52">
        <v>3331</v>
      </c>
      <c r="L1681" s="53"/>
      <c r="M1681" s="54"/>
      <c r="N1681" s="54"/>
      <c r="O1681" s="54"/>
      <c r="P1681" s="54"/>
      <c r="Q1681" s="55"/>
      <c r="R1681" s="55"/>
      <c r="S1681" s="55"/>
      <c r="T1681" s="55"/>
      <c r="U1681" s="52"/>
      <c r="V1681" s="56">
        <v>233.55568898228759</v>
      </c>
      <c r="W1681" s="56">
        <v>13</v>
      </c>
      <c r="X1681" s="56">
        <v>234.58631041729211</v>
      </c>
      <c r="Y1681" s="56">
        <f>VLOOKUP(D1681,Liikennemalli24!$D$2:$F$1804,2,FALSE)</f>
        <v>61</v>
      </c>
      <c r="Z1681" s="148">
        <f>VLOOKUP(D1681,Liikennemalli24!$D$2:$F$1804,3,FALSE)</f>
        <v>0.52500000000000002</v>
      </c>
      <c r="AA1681" s="178">
        <f>IF(G1681=1,VLOOKUP(C1681,Liikennemalli!$D$6:$H$1921,2,FALSE),"-")</f>
        <v>17.8430867277673</v>
      </c>
      <c r="AB1681" s="198">
        <f>IF(G1681=1,VLOOKUP(C1681,Liikennemalli!$D$6:$H$1921,3,FALSE),"-")</f>
        <v>0.34428349985219497</v>
      </c>
      <c r="AC1681" s="51" t="str">
        <f>IF(E1681=1,VLOOKUP(Työfile_2024!D1681,'2015'!$F$12:$X$1887,18,FALSE),"-")</f>
        <v>-</v>
      </c>
      <c r="AD1681" s="51" t="str">
        <f>IF(E1681=1,VLOOKUP(Työfile_2024!D1681,'2015'!$F$12:$X$1887,19,FALSE),"-")</f>
        <v>-</v>
      </c>
      <c r="AI1681" s="128" t="str">
        <f>IF(E1681=1,VLOOKUP(Työfile_2024!D1681,'2015'!$F$12:$AB$1887,20,FALSE),"-")</f>
        <v>-</v>
      </c>
      <c r="AJ1681" s="128" t="str">
        <f>IF(E1681=1,VLOOKUP(Työfile_2024!D1681,'2015'!$F$12:$AB$1887,21,FALSE),"-")</f>
        <v>-</v>
      </c>
      <c r="AK1681" s="128" t="str">
        <f>IF(E1681=1,VLOOKUP(Työfile_2024!D1681,'2015'!$F$12:$AB$1887,22,FALSE),"-")</f>
        <v>-</v>
      </c>
      <c r="AL1681" s="128" t="str">
        <f>IF(E1681=1,VLOOKUP(Työfile_2024!D1681,'2015'!$F$12:$AB$1887,23,FALSE),"-")</f>
        <v>-</v>
      </c>
      <c r="AM1681" s="56">
        <f>VLOOKUP(Työfile_2024!D1681,Tmatkat_20km_tarkasteltava_verk!$C$2:$D$1804,2,FALSE)</f>
        <v>24</v>
      </c>
      <c r="AN1681" s="148">
        <f t="shared" si="451"/>
        <v>0.1027592181743863</v>
      </c>
      <c r="AO1681" s="178" t="str">
        <f>IF(E1681=1,VLOOKUP(Työfile_2024!D1681,'2015'!$F$12:$AC$1887,24,FALSE),"-")</f>
        <v>-</v>
      </c>
      <c r="AP1681" s="52">
        <f>VLOOKUP(D1681,Tarkasteltava_verkko_2024_harva!$E$2:$I$1804,5,FALSE)</f>
        <v>0</v>
      </c>
      <c r="AQ1681" s="52">
        <f>VLOOKUP(D1681,Tarkasteltava_verkko_2024_harva!$E$2:$I$1804,4,FALSE)</f>
        <v>0</v>
      </c>
      <c r="AR1681" s="148">
        <v>0</v>
      </c>
      <c r="AS1681" s="170" t="str">
        <f>IFERROR(VLOOKUP(C1681,'2015'!$C$12:$AG$1887,30,FALSE),"-")</f>
        <v>-</v>
      </c>
      <c r="AT1681" s="148">
        <v>7.1750225157610328E-2</v>
      </c>
      <c r="AU1681" s="170" t="str">
        <f>IFERROR(VLOOKUP(C1681,'2015'!$C$12:$AG$1887,31,FALSE),"-")</f>
        <v>-</v>
      </c>
      <c r="AV1681" s="106"/>
      <c r="AW1681" s="63">
        <f>IFERROR(VLOOKUP(C1681,Merkittävyysluokitus!$A$2:$J$1705,10,FALSE),"-")</f>
        <v>3</v>
      </c>
      <c r="AX1681" s="175">
        <f>IFERROR(VLOOKUP(C1681,Merkittävyysluokitus!$A$2:$J$1705,6,FALSE),"-")</f>
        <v>3.3729501719696939</v>
      </c>
      <c r="AY1681" s="175">
        <f>IFERROR(VLOOKUP(C1681,Merkittävyysluokitus!$A$2:$J$1705,7,FALSE),"-")</f>
        <v>0.83066706694686276</v>
      </c>
      <c r="AZ1681" s="175">
        <f>IFERROR(VLOOKUP(C1681,Merkittävyysluokitus!$A$2:$J$1705,8,FALSE),"-")</f>
        <v>1.7089497716894977</v>
      </c>
      <c r="BA1681" s="175">
        <f>IFERROR(VLOOKUP(C1681,Merkittävyysluokitus!$A$2:$J$1705,9,FALSE),"-")</f>
        <v>0.83333333333333326</v>
      </c>
      <c r="BB1681" s="203"/>
      <c r="BC1681" s="203" t="str">
        <f t="shared" si="452"/>
        <v>tieosoite muuttunut</v>
      </c>
      <c r="BD1681" s="39" t="str">
        <f t="shared" si="441"/>
        <v>musta</v>
      </c>
      <c r="BE1681" s="68" t="str">
        <f t="shared" si="447"/>
        <v>musta</v>
      </c>
      <c r="BF1681" s="68" t="str">
        <f t="shared" si="448"/>
        <v>musta</v>
      </c>
      <c r="BG1681" s="68" t="str">
        <f t="shared" si="449"/>
        <v>musta</v>
      </c>
      <c r="BH1681" s="208" t="str">
        <f t="shared" si="450"/>
        <v>musta</v>
      </c>
      <c r="BI1681" s="39"/>
      <c r="BJ1681" s="39" t="str">
        <f>IF(F1681="ei löydy","uusi tie",IF(E1681=0,"tieosoite muuttunut",IF(E1681=1,VLOOKUP(D1681,'2015'!$F$12:$AL$1887,31,FALSE),"-")))</f>
        <v>tieosoite muuttunut</v>
      </c>
      <c r="BK1681" s="67" t="str">
        <f>IF(E1681=1,VLOOKUP(D1681,'2015'!$F$12:$AL$1887,32,FALSE),"-")</f>
        <v>-</v>
      </c>
      <c r="BL1681" s="39" t="str">
        <f>IF(F1681="ei löydy","uusi tie",IF(E1681=0,"tieosoite muuttunut",IF(E1681=1,VLOOKUP(D1681,'2015'!$F$12:$AL$1887,33,FALSE),"-")))</f>
        <v>tieosoite muuttunut</v>
      </c>
      <c r="BM1681" s="39"/>
      <c r="BN1681" s="217" t="str">
        <f>VLOOKUP(D1681,'2015'!$F$12:$AL$1887,33,FALSE)</f>
        <v>musta</v>
      </c>
      <c r="BO1681" s="39"/>
      <c r="BP1681" s="115"/>
      <c r="BQ1681" s="26" t="s">
        <v>10</v>
      </c>
      <c r="BS1681" s="5"/>
      <c r="BU1681" s="37"/>
      <c r="BV1681" s="30"/>
      <c r="BX1681" t="str">
        <f>IF(E1681=1,VLOOKUP(D1681,'2015'!$F$12:$AX$1887,43,FALSE),"-")</f>
        <v>-</v>
      </c>
      <c r="BY1681" t="str">
        <f>IF(E1681=1,VLOOKUP(D1681,'2015'!$F$12:$AX$1887,44,FALSE),"-")</f>
        <v>-</v>
      </c>
      <c r="BZ1681" t="str">
        <f>IF(E1681=1,VLOOKUP(D1681,'2015'!$F$12:$AX$1887,45,FALSE),"-")</f>
        <v>-</v>
      </c>
      <c r="CG1681" s="21"/>
      <c r="CH1681" s="21"/>
      <c r="CI1681" s="21"/>
      <c r="CK1681" s="21"/>
      <c r="CL1681" s="21"/>
      <c r="CM1681" s="21"/>
    </row>
    <row r="1682" spans="1:91" ht="15.75" thickBot="1" x14ac:dyDescent="0.3">
      <c r="A1682" s="50"/>
      <c r="B1682" s="50"/>
      <c r="C1682" s="50" t="str">
        <f t="shared" si="453"/>
        <v>14097_1_3760</v>
      </c>
      <c r="D1682" s="51" t="str">
        <f t="shared" si="454"/>
        <v>14097_1</v>
      </c>
      <c r="E1682" s="224">
        <f>IFERROR(VLOOKUP(C1682,'2015'!$C$12:$D$1887,2,FALSE),0)</f>
        <v>1</v>
      </c>
      <c r="F1682" s="51">
        <f>IFERROR(K1682-IFERROR(VLOOKUP(D1682,'2015'!$F$12:$I$1887,4,FALSE),"ei löydy"),"ei löydy")</f>
        <v>0</v>
      </c>
      <c r="G1682" s="224">
        <f>IFERROR(VLOOKUP(Työfile_2024!C1682,Liikennemalli!$D$6:$G$1921,4,FALSE),0)</f>
        <v>1</v>
      </c>
      <c r="H1682" s="225">
        <f>K1682-IFERROR(VLOOKUP(Työfile_2024!D1682,Liikennemalli!$C$6:$H$1921,6,FALSE),"ei löydy")</f>
        <v>0</v>
      </c>
      <c r="I1682" s="80">
        <v>14097</v>
      </c>
      <c r="J1682" s="52">
        <v>1</v>
      </c>
      <c r="K1682" s="52">
        <v>3760</v>
      </c>
      <c r="L1682" s="53"/>
      <c r="M1682" s="54"/>
      <c r="N1682" s="54"/>
      <c r="O1682" s="54"/>
      <c r="P1682" s="54"/>
      <c r="Q1682" s="55"/>
      <c r="R1682" s="55"/>
      <c r="S1682" s="55"/>
      <c r="T1682" s="55"/>
      <c r="U1682" s="52"/>
      <c r="V1682" s="56">
        <v>86</v>
      </c>
      <c r="W1682" s="56">
        <v>9</v>
      </c>
      <c r="X1682" s="56">
        <v>87</v>
      </c>
      <c r="Y1682" s="56">
        <f>VLOOKUP(D1682,Liikennemalli24!$D$2:$F$1804,2,FALSE)</f>
        <v>96</v>
      </c>
      <c r="Z1682" s="148">
        <f>VLOOKUP(D1682,Liikennemalli24!$D$2:$F$1804,3,FALSE)</f>
        <v>0.63500000000000001</v>
      </c>
      <c r="AA1682" s="178">
        <f>IF(G1682=1,VLOOKUP(C1682,Liikennemalli!$D$6:$H$1921,2,FALSE),"-")</f>
        <v>22.787625706272301</v>
      </c>
      <c r="AB1682" s="198">
        <f>IF(G1682=1,VLOOKUP(C1682,Liikennemalli!$D$6:$H$1921,3,FALSE),"-")</f>
        <v>0.36784992135615102</v>
      </c>
      <c r="AC1682" s="51">
        <f>IF(E1682=1,VLOOKUP(Työfile_2024!D1682,'2015'!$F$12:$X$1887,18,FALSE),"-")</f>
        <v>0</v>
      </c>
      <c r="AD1682" s="51">
        <f>IF(E1682=1,VLOOKUP(Työfile_2024!D1682,'2015'!$F$12:$X$1887,19,FALSE),"-")</f>
        <v>0</v>
      </c>
      <c r="AI1682" s="128">
        <f>IF(E1682=1,VLOOKUP(Työfile_2024!D1682,'2015'!$F$12:$AB$1887,20,FALSE),"-")</f>
        <v>0</v>
      </c>
      <c r="AJ1682" s="128">
        <f>IF(E1682=1,VLOOKUP(Työfile_2024!D1682,'2015'!$F$12:$AB$1887,21,FALSE),"-")</f>
        <v>0</v>
      </c>
      <c r="AK1682" s="128">
        <f>IF(E1682=1,VLOOKUP(Työfile_2024!D1682,'2015'!$F$12:$AB$1887,22,FALSE),"-")</f>
        <v>0</v>
      </c>
      <c r="AL1682" s="128">
        <f>IF(E1682=1,VLOOKUP(Työfile_2024!D1682,'2015'!$F$12:$AB$1887,23,FALSE),"-")</f>
        <v>0</v>
      </c>
      <c r="AM1682" s="56">
        <f>VLOOKUP(Työfile_2024!D1682,Tmatkat_20km_tarkasteltava_verk!$C$2:$D$1804,2,FALSE)</f>
        <v>6</v>
      </c>
      <c r="AN1682" s="148">
        <f t="shared" si="451"/>
        <v>6.9767441860465115E-2</v>
      </c>
      <c r="AO1682" s="178">
        <f>IF(E1682=1,VLOOKUP(Työfile_2024!D1682,'2015'!$F$12:$AC$1887,24,FALSE),"-")</f>
        <v>8</v>
      </c>
      <c r="AP1682" s="52">
        <f>VLOOKUP(D1682,Tarkasteltava_verkko_2024_harva!$E$2:$I$1804,5,FALSE)</f>
        <v>0</v>
      </c>
      <c r="AQ1682" s="52">
        <f>VLOOKUP(D1682,Tarkasteltava_verkko_2024_harva!$E$2:$I$1804,4,FALSE)</f>
        <v>0</v>
      </c>
      <c r="AR1682" s="148">
        <v>0</v>
      </c>
      <c r="AS1682" s="170">
        <f>IFERROR(VLOOKUP(C1682,'2015'!$C$12:$AG$1887,30,FALSE),"-")</f>
        <v>0</v>
      </c>
      <c r="AT1682" s="148">
        <v>0</v>
      </c>
      <c r="AU1682" s="170">
        <f>IFERROR(VLOOKUP(C1682,'2015'!$C$12:$AG$1887,31,FALSE),"-")</f>
        <v>0</v>
      </c>
      <c r="AV1682" s="106"/>
      <c r="AW1682" s="63">
        <f>IFERROR(VLOOKUP(C1682,Merkittävyysluokitus!$A$2:$J$1705,10,FALSE),"-")</f>
        <v>4</v>
      </c>
      <c r="AX1682" s="175">
        <f>IFERROR(VLOOKUP(C1682,Merkittävyysluokitus!$A$2:$J$1705,6,FALSE),"-")</f>
        <v>1.2711963470319634</v>
      </c>
      <c r="AY1682" s="175">
        <f>IFERROR(VLOOKUP(C1682,Merkittävyysluokitus!$A$2:$J$1705,7,FALSE),"-")</f>
        <v>0.28799999999999992</v>
      </c>
      <c r="AZ1682" s="175">
        <f>IFERROR(VLOOKUP(C1682,Merkittävyysluokitus!$A$2:$J$1705,8,FALSE),"-")</f>
        <v>0.81652968036529672</v>
      </c>
      <c r="BA1682" s="175">
        <f>IFERROR(VLOOKUP(C1682,Merkittävyysluokitus!$A$2:$J$1705,9,FALSE),"-")</f>
        <v>0.16666666666666666</v>
      </c>
      <c r="BB1682" s="203"/>
      <c r="BC1682" s="203" t="str">
        <f t="shared" si="452"/>
        <v/>
      </c>
      <c r="BD1682" s="39" t="str">
        <f t="shared" si="441"/>
        <v>musta</v>
      </c>
      <c r="BE1682" s="68" t="str">
        <f t="shared" si="447"/>
        <v>musta</v>
      </c>
      <c r="BF1682" s="68" t="str">
        <f t="shared" si="448"/>
        <v>musta</v>
      </c>
      <c r="BG1682" s="68" t="str">
        <f t="shared" si="449"/>
        <v>musta</v>
      </c>
      <c r="BH1682" s="208" t="str">
        <f t="shared" si="450"/>
        <v>musta</v>
      </c>
      <c r="BI1682" s="39"/>
      <c r="BJ1682" s="39" t="str">
        <f>IF(F1682="ei löydy","uusi tie",IF(E1682=0,"tieosoite muuttunut",IF(E1682=1,VLOOKUP(D1682,'2015'!$F$12:$AL$1887,31,FALSE),"-")))</f>
        <v>musta</v>
      </c>
      <c r="BK1682" s="67" t="str">
        <f>IF(E1682=1,VLOOKUP(D1682,'2015'!$F$12:$AL$1887,32,FALSE),"-")</f>
        <v>musta</v>
      </c>
      <c r="BL1682" s="39" t="str">
        <f>IF(F1682="ei löydy","uusi tie",IF(E1682=0,"tieosoite muuttunut",IF(E1682=1,VLOOKUP(D1682,'2015'!$F$12:$AL$1887,33,FALSE),"-")))</f>
        <v>musta</v>
      </c>
      <c r="BM1682" s="39"/>
      <c r="BN1682" s="217" t="str">
        <f>VLOOKUP(D1682,'2015'!$F$12:$AL$1887,33,FALSE)</f>
        <v>musta</v>
      </c>
      <c r="BO1682" s="39"/>
      <c r="BP1682" s="115"/>
      <c r="BQ1682" s="26" t="s">
        <v>10</v>
      </c>
      <c r="BS1682" s="5"/>
      <c r="BU1682" s="37"/>
      <c r="BV1682" s="30"/>
      <c r="BX1682">
        <f>IF(E1682=1,VLOOKUP(D1682,'2015'!$F$12:$AX$1887,43,FALSE),"-")</f>
        <v>0</v>
      </c>
      <c r="BY1682">
        <f>IF(E1682=1,VLOOKUP(D1682,'2015'!$F$12:$AX$1887,44,FALSE),"-")</f>
        <v>0</v>
      </c>
      <c r="BZ1682">
        <f>IF(E1682=1,VLOOKUP(D1682,'2015'!$F$12:$AX$1887,45,FALSE),"-")</f>
        <v>0</v>
      </c>
      <c r="CG1682" s="21"/>
      <c r="CH1682" s="21"/>
      <c r="CI1682" s="21"/>
      <c r="CK1682" s="21"/>
      <c r="CL1682" s="21"/>
      <c r="CM1682" s="21"/>
    </row>
    <row r="1683" spans="1:91" ht="15.75" thickBot="1" x14ac:dyDescent="0.3">
      <c r="A1683" s="50"/>
      <c r="B1683" s="50"/>
      <c r="C1683" s="50" t="str">
        <f t="shared" si="453"/>
        <v>14101_1_2371</v>
      </c>
      <c r="D1683" s="51" t="str">
        <f t="shared" si="454"/>
        <v>14101_1</v>
      </c>
      <c r="E1683" s="224">
        <f>IFERROR(VLOOKUP(C1683,'2015'!$C$12:$D$1887,2,FALSE),0)</f>
        <v>1</v>
      </c>
      <c r="F1683" s="51">
        <f>IFERROR(K1683-IFERROR(VLOOKUP(D1683,'2015'!$F$12:$I$1887,4,FALSE),"ei löydy"),"ei löydy")</f>
        <v>0</v>
      </c>
      <c r="G1683" s="224">
        <f>IFERROR(VLOOKUP(Työfile_2024!C1683,Liikennemalli!$D$6:$G$1921,4,FALSE),0)</f>
        <v>1</v>
      </c>
      <c r="H1683" s="225">
        <f>K1683-IFERROR(VLOOKUP(Työfile_2024!D1683,Liikennemalli!$C$6:$H$1921,6,FALSE),"ei löydy")</f>
        <v>0</v>
      </c>
      <c r="I1683" s="80">
        <v>14101</v>
      </c>
      <c r="J1683" s="52">
        <v>1</v>
      </c>
      <c r="K1683" s="52">
        <v>2371</v>
      </c>
      <c r="L1683" s="53"/>
      <c r="M1683" s="54"/>
      <c r="N1683" s="54"/>
      <c r="O1683" s="54"/>
      <c r="P1683" s="54"/>
      <c r="Q1683" s="55"/>
      <c r="R1683" s="55"/>
      <c r="S1683" s="55"/>
      <c r="T1683" s="55"/>
      <c r="U1683" s="52"/>
      <c r="V1683" s="56">
        <v>196</v>
      </c>
      <c r="W1683" s="56">
        <v>10</v>
      </c>
      <c r="X1683" s="56">
        <v>201</v>
      </c>
      <c r="Y1683" s="56">
        <f>VLOOKUP(D1683,Liikennemalli24!$D$2:$F$1804,2,FALSE)</f>
        <v>59</v>
      </c>
      <c r="Z1683" s="148">
        <f>VLOOKUP(D1683,Liikennemalli24!$D$2:$F$1804,3,FALSE)</f>
        <v>0.223</v>
      </c>
      <c r="AA1683" s="178">
        <f>IF(G1683=1,VLOOKUP(C1683,Liikennemalli!$D$6:$H$1921,2,FALSE),"-")</f>
        <v>66.318165697367903</v>
      </c>
      <c r="AB1683" s="198">
        <f>IF(G1683=1,VLOOKUP(C1683,Liikennemalli!$D$6:$H$1921,3,FALSE),"-")</f>
        <v>0.39958237638861799</v>
      </c>
      <c r="AC1683" s="51">
        <f>IF(E1683=1,VLOOKUP(Työfile_2024!D1683,'2015'!$F$12:$X$1887,18,FALSE),"-")</f>
        <v>0</v>
      </c>
      <c r="AD1683" s="51">
        <f>IF(E1683=1,VLOOKUP(Työfile_2024!D1683,'2015'!$F$12:$X$1887,19,FALSE),"-")</f>
        <v>0</v>
      </c>
      <c r="AI1683" s="128">
        <f>IF(E1683=1,VLOOKUP(Työfile_2024!D1683,'2015'!$F$12:$AB$1887,20,FALSE),"-")</f>
        <v>0</v>
      </c>
      <c r="AJ1683" s="128">
        <f>IF(E1683=1,VLOOKUP(Työfile_2024!D1683,'2015'!$F$12:$AB$1887,21,FALSE),"-")</f>
        <v>0</v>
      </c>
      <c r="AK1683" s="128">
        <f>IF(E1683=1,VLOOKUP(Työfile_2024!D1683,'2015'!$F$12:$AB$1887,22,FALSE),"-")</f>
        <v>0</v>
      </c>
      <c r="AL1683" s="128">
        <f>IF(E1683=1,VLOOKUP(Työfile_2024!D1683,'2015'!$F$12:$AB$1887,23,FALSE),"-")</f>
        <v>0</v>
      </c>
      <c r="AM1683" s="56">
        <f>VLOOKUP(Työfile_2024!D1683,Tmatkat_20km_tarkasteltava_verk!$C$2:$D$1804,2,FALSE)</f>
        <v>33</v>
      </c>
      <c r="AN1683" s="148">
        <f t="shared" si="451"/>
        <v>0.1683673469387755</v>
      </c>
      <c r="AO1683" s="178">
        <f>IF(E1683=1,VLOOKUP(Työfile_2024!D1683,'2015'!$F$12:$AC$1887,24,FALSE),"-")</f>
        <v>71</v>
      </c>
      <c r="AP1683" s="52">
        <f>VLOOKUP(D1683,Tarkasteltava_verkko_2024_harva!$E$2:$I$1804,5,FALSE)</f>
        <v>0</v>
      </c>
      <c r="AQ1683" s="52">
        <f>VLOOKUP(D1683,Tarkasteltava_verkko_2024_harva!$E$2:$I$1804,4,FALSE)</f>
        <v>0</v>
      </c>
      <c r="AR1683" s="148">
        <v>0</v>
      </c>
      <c r="AS1683" s="170">
        <f>IFERROR(VLOOKUP(C1683,'2015'!$C$12:$AG$1887,30,FALSE),"-")</f>
        <v>0</v>
      </c>
      <c r="AT1683" s="148">
        <v>0</v>
      </c>
      <c r="AU1683" s="170">
        <f>IFERROR(VLOOKUP(C1683,'2015'!$C$12:$AG$1887,31,FALSE),"-")</f>
        <v>0</v>
      </c>
      <c r="AV1683" s="106"/>
      <c r="AW1683" s="63">
        <f>IFERROR(VLOOKUP(C1683,Merkittävyysluokitus!$A$2:$J$1705,10,FALSE),"-")</f>
        <v>3</v>
      </c>
      <c r="AX1683" s="175">
        <f>IFERROR(VLOOKUP(C1683,Merkittävyysluokitus!$A$2:$J$1705,6,FALSE),"-")</f>
        <v>3.1972922374429222</v>
      </c>
      <c r="AY1683" s="175">
        <f>IFERROR(VLOOKUP(C1683,Merkittävyysluokitus!$A$2:$J$1705,7,FALSE),"-")</f>
        <v>0.77466666666666661</v>
      </c>
      <c r="AZ1683" s="175">
        <f>IFERROR(VLOOKUP(C1683,Merkittävyysluokitus!$A$2:$J$1705,8,FALSE),"-")</f>
        <v>1.9226255707762558</v>
      </c>
      <c r="BA1683" s="175">
        <f>IFERROR(VLOOKUP(C1683,Merkittävyysluokitus!$A$2:$J$1705,9,FALSE),"-")</f>
        <v>0.5</v>
      </c>
      <c r="BB1683" s="203"/>
      <c r="BC1683" s="203" t="str">
        <f t="shared" si="452"/>
        <v/>
      </c>
      <c r="BD1683" s="39" t="str">
        <f t="shared" si="441"/>
        <v>musta</v>
      </c>
      <c r="BE1683" s="68" t="str">
        <f t="shared" si="447"/>
        <v>musta</v>
      </c>
      <c r="BF1683" s="68" t="str">
        <f t="shared" si="448"/>
        <v>musta</v>
      </c>
      <c r="BG1683" s="68" t="str">
        <f t="shared" si="449"/>
        <v>musta</v>
      </c>
      <c r="BH1683" s="208" t="str">
        <f t="shared" si="450"/>
        <v>musta</v>
      </c>
      <c r="BI1683" s="39"/>
      <c r="BJ1683" s="39" t="str">
        <f>IF(F1683="ei löydy","uusi tie",IF(E1683=0,"tieosoite muuttunut",IF(E1683=1,VLOOKUP(D1683,'2015'!$F$12:$AL$1887,31,FALSE),"-")))</f>
        <v>musta</v>
      </c>
      <c r="BK1683" s="67" t="str">
        <f>IF(E1683=1,VLOOKUP(D1683,'2015'!$F$12:$AL$1887,32,FALSE),"-")</f>
        <v>musta</v>
      </c>
      <c r="BL1683" s="39" t="str">
        <f>IF(F1683="ei löydy","uusi tie",IF(E1683=0,"tieosoite muuttunut",IF(E1683=1,VLOOKUP(D1683,'2015'!$F$12:$AL$1887,33,FALSE),"-")))</f>
        <v>musta</v>
      </c>
      <c r="BM1683" s="39"/>
      <c r="BN1683" s="217" t="str">
        <f>VLOOKUP(D1683,'2015'!$F$12:$AL$1887,33,FALSE)</f>
        <v>musta</v>
      </c>
      <c r="BO1683" s="39"/>
      <c r="BP1683" s="115"/>
      <c r="BQ1683" s="26" t="s">
        <v>10</v>
      </c>
      <c r="BS1683" s="5"/>
      <c r="BU1683" s="37"/>
      <c r="BV1683" s="30"/>
      <c r="BX1683">
        <f>IF(E1683=1,VLOOKUP(D1683,'2015'!$F$12:$AX$1887,43,FALSE),"-")</f>
        <v>0</v>
      </c>
      <c r="BY1683">
        <f>IF(E1683=1,VLOOKUP(D1683,'2015'!$F$12:$AX$1887,44,FALSE),"-")</f>
        <v>0</v>
      </c>
      <c r="BZ1683">
        <f>IF(E1683=1,VLOOKUP(D1683,'2015'!$F$12:$AX$1887,45,FALSE),"-")</f>
        <v>0</v>
      </c>
      <c r="CG1683" s="21"/>
      <c r="CH1683" s="21"/>
      <c r="CI1683" s="21"/>
      <c r="CK1683" s="21"/>
      <c r="CL1683" s="21"/>
      <c r="CM1683" s="21"/>
    </row>
    <row r="1684" spans="1:91" ht="15.75" thickBot="1" x14ac:dyDescent="0.3">
      <c r="A1684" s="50"/>
      <c r="B1684" s="50"/>
      <c r="C1684" s="50" t="str">
        <f t="shared" si="453"/>
        <v>14103_1_9165</v>
      </c>
      <c r="D1684" s="51" t="str">
        <f t="shared" si="454"/>
        <v>14103_1</v>
      </c>
      <c r="E1684" s="224">
        <f>IFERROR(VLOOKUP(C1684,'2015'!$C$12:$D$1887,2,FALSE),0)</f>
        <v>1</v>
      </c>
      <c r="F1684" s="51">
        <f>IFERROR(K1684-IFERROR(VLOOKUP(D1684,'2015'!$F$12:$I$1887,4,FALSE),"ei löydy"),"ei löydy")</f>
        <v>0</v>
      </c>
      <c r="G1684" s="224">
        <f>IFERROR(VLOOKUP(Työfile_2024!C1684,Liikennemalli!$D$6:$G$1921,4,FALSE),0)</f>
        <v>1</v>
      </c>
      <c r="H1684" s="225">
        <f>K1684-IFERROR(VLOOKUP(Työfile_2024!D1684,Liikennemalli!$C$6:$H$1921,6,FALSE),"ei löydy")</f>
        <v>0</v>
      </c>
      <c r="I1684" s="80">
        <v>14103</v>
      </c>
      <c r="J1684" s="52">
        <v>1</v>
      </c>
      <c r="K1684" s="52">
        <v>9165</v>
      </c>
      <c r="L1684" s="53"/>
      <c r="M1684" s="54"/>
      <c r="N1684" s="54"/>
      <c r="O1684" s="54"/>
      <c r="P1684" s="54"/>
      <c r="Q1684" s="55"/>
      <c r="R1684" s="55"/>
      <c r="S1684" s="55"/>
      <c r="T1684" s="55"/>
      <c r="U1684" s="52"/>
      <c r="V1684" s="56">
        <v>115</v>
      </c>
      <c r="W1684" s="56">
        <v>7</v>
      </c>
      <c r="X1684" s="56">
        <v>110</v>
      </c>
      <c r="Y1684" s="56">
        <f>VLOOKUP(D1684,Liikennemalli24!$D$2:$F$1804,2,FALSE)</f>
        <v>16</v>
      </c>
      <c r="Z1684" s="148">
        <f>VLOOKUP(D1684,Liikennemalli24!$D$2:$F$1804,3,FALSE)</f>
        <v>0.23</v>
      </c>
      <c r="AA1684" s="178">
        <f>IF(G1684=1,VLOOKUP(C1684,Liikennemalli!$D$6:$H$1921,2,FALSE),"-")</f>
        <v>139.943037890082</v>
      </c>
      <c r="AB1684" s="198">
        <f>IF(G1684=1,VLOOKUP(C1684,Liikennemalli!$D$6:$H$1921,3,FALSE),"-")</f>
        <v>0.92679691803449904</v>
      </c>
      <c r="AC1684" s="51">
        <f>IF(E1684=1,VLOOKUP(Työfile_2024!D1684,'2015'!$F$12:$X$1887,18,FALSE),"-")</f>
        <v>0</v>
      </c>
      <c r="AD1684" s="51">
        <f>IF(E1684=1,VLOOKUP(Työfile_2024!D1684,'2015'!$F$12:$X$1887,19,FALSE),"-")</f>
        <v>0</v>
      </c>
      <c r="AI1684" s="128">
        <f>IF(E1684=1,VLOOKUP(Työfile_2024!D1684,'2015'!$F$12:$AB$1887,20,FALSE),"-")</f>
        <v>0</v>
      </c>
      <c r="AJ1684" s="128">
        <f>IF(E1684=1,VLOOKUP(Työfile_2024!D1684,'2015'!$F$12:$AB$1887,21,FALSE),"-")</f>
        <v>0</v>
      </c>
      <c r="AK1684" s="128">
        <f>IF(E1684=1,VLOOKUP(Työfile_2024!D1684,'2015'!$F$12:$AB$1887,22,FALSE),"-")</f>
        <v>0</v>
      </c>
      <c r="AL1684" s="128">
        <f>IF(E1684=1,VLOOKUP(Työfile_2024!D1684,'2015'!$F$12:$AB$1887,23,FALSE),"-")</f>
        <v>0</v>
      </c>
      <c r="AM1684" s="56">
        <f>VLOOKUP(Työfile_2024!D1684,Tmatkat_20km_tarkasteltava_verk!$C$2:$D$1804,2,FALSE)</f>
        <v>30</v>
      </c>
      <c r="AN1684" s="148">
        <f t="shared" si="451"/>
        <v>0.2608695652173913</v>
      </c>
      <c r="AO1684" s="178">
        <f>IF(E1684=1,VLOOKUP(Työfile_2024!D1684,'2015'!$F$12:$AC$1887,24,FALSE),"-")</f>
        <v>30</v>
      </c>
      <c r="AP1684" s="52">
        <f>VLOOKUP(D1684,Tarkasteltava_verkko_2024_harva!$E$2:$I$1804,5,FALSE)</f>
        <v>0</v>
      </c>
      <c r="AQ1684" s="52">
        <f>VLOOKUP(D1684,Tarkasteltava_verkko_2024_harva!$E$2:$I$1804,4,FALSE)</f>
        <v>0</v>
      </c>
      <c r="AR1684" s="148">
        <v>0</v>
      </c>
      <c r="AS1684" s="170">
        <f>IFERROR(VLOOKUP(C1684,'2015'!$C$12:$AG$1887,30,FALSE),"-")</f>
        <v>0</v>
      </c>
      <c r="AT1684" s="148">
        <v>0</v>
      </c>
      <c r="AU1684" s="170">
        <f>IFERROR(VLOOKUP(C1684,'2015'!$C$12:$AG$1887,31,FALSE),"-")</f>
        <v>0</v>
      </c>
      <c r="AV1684" s="106"/>
      <c r="AW1684" s="63">
        <f>IFERROR(VLOOKUP(C1684,Merkittävyysluokitus!$A$2:$J$1705,10,FALSE),"-")</f>
        <v>4</v>
      </c>
      <c r="AX1684" s="175">
        <f>IFERROR(VLOOKUP(C1684,Merkittävyysluokitus!$A$2:$J$1705,6,FALSE),"-")</f>
        <v>2.5638660578386605</v>
      </c>
      <c r="AY1684" s="175">
        <f>IFERROR(VLOOKUP(C1684,Merkittävyysluokitus!$A$2:$J$1705,7,FALSE),"-")</f>
        <v>0.50499999999999989</v>
      </c>
      <c r="AZ1684" s="175">
        <f>IFERROR(VLOOKUP(C1684,Merkittävyysluokitus!$A$2:$J$1705,8,FALSE),"-")</f>
        <v>1.5588660578386606</v>
      </c>
      <c r="BA1684" s="175">
        <f>IFERROR(VLOOKUP(C1684,Merkittävyysluokitus!$A$2:$J$1705,9,FALSE),"-")</f>
        <v>0.5</v>
      </c>
      <c r="BB1684" s="203"/>
      <c r="BC1684" s="203" t="str">
        <f t="shared" si="452"/>
        <v/>
      </c>
      <c r="BD1684" s="39" t="str">
        <f t="shared" si="441"/>
        <v>musta</v>
      </c>
      <c r="BE1684" s="68" t="str">
        <f t="shared" si="447"/>
        <v>musta</v>
      </c>
      <c r="BF1684" s="68" t="str">
        <f t="shared" si="448"/>
        <v>musta</v>
      </c>
      <c r="BG1684" s="68" t="str">
        <f t="shared" si="449"/>
        <v>musta</v>
      </c>
      <c r="BH1684" s="208" t="str">
        <f t="shared" si="450"/>
        <v>musta</v>
      </c>
      <c r="BI1684" s="39"/>
      <c r="BJ1684" s="39" t="str">
        <f>IF(F1684="ei löydy","uusi tie",IF(E1684=0,"tieosoite muuttunut",IF(E1684=1,VLOOKUP(D1684,'2015'!$F$12:$AL$1887,31,FALSE),"-")))</f>
        <v>musta</v>
      </c>
      <c r="BK1684" s="67" t="str">
        <f>IF(E1684=1,VLOOKUP(D1684,'2015'!$F$12:$AL$1887,32,FALSE),"-")</f>
        <v>musta</v>
      </c>
      <c r="BL1684" s="39" t="str">
        <f>IF(F1684="ei löydy","uusi tie",IF(E1684=0,"tieosoite muuttunut",IF(E1684=1,VLOOKUP(D1684,'2015'!$F$12:$AL$1887,33,FALSE),"-")))</f>
        <v>musta</v>
      </c>
      <c r="BM1684" s="39"/>
      <c r="BN1684" s="217" t="str">
        <f>VLOOKUP(D1684,'2015'!$F$12:$AL$1887,33,FALSE)</f>
        <v>musta</v>
      </c>
      <c r="BO1684" s="39"/>
      <c r="BP1684" s="115"/>
      <c r="BQ1684" s="26" t="s">
        <v>10</v>
      </c>
      <c r="BS1684" s="5"/>
      <c r="BU1684" s="37"/>
      <c r="BV1684" s="30"/>
      <c r="BX1684">
        <f>IF(E1684=1,VLOOKUP(D1684,'2015'!$F$12:$AX$1887,43,FALSE),"-")</f>
        <v>0</v>
      </c>
      <c r="BY1684">
        <f>IF(E1684=1,VLOOKUP(D1684,'2015'!$F$12:$AX$1887,44,FALSE),"-")</f>
        <v>0</v>
      </c>
      <c r="BZ1684">
        <f>IF(E1684=1,VLOOKUP(D1684,'2015'!$F$12:$AX$1887,45,FALSE),"-")</f>
        <v>0</v>
      </c>
      <c r="CG1684" s="21"/>
      <c r="CH1684" s="21"/>
      <c r="CI1684" s="21"/>
      <c r="CK1684" s="21"/>
      <c r="CL1684" s="21"/>
      <c r="CM1684" s="21"/>
    </row>
    <row r="1685" spans="1:91" ht="15.75" thickBot="1" x14ac:dyDescent="0.3">
      <c r="A1685" s="50"/>
      <c r="B1685" s="50"/>
      <c r="C1685" s="50" t="str">
        <f t="shared" si="453"/>
        <v>14111_1_8695</v>
      </c>
      <c r="D1685" s="51" t="str">
        <f t="shared" si="454"/>
        <v>14111_1</v>
      </c>
      <c r="E1685" s="224">
        <f>IFERROR(VLOOKUP(C1685,'2015'!$C$12:$D$1887,2,FALSE),0)</f>
        <v>1</v>
      </c>
      <c r="F1685" s="51">
        <f>IFERROR(K1685-IFERROR(VLOOKUP(D1685,'2015'!$F$12:$I$1887,4,FALSE),"ei löydy"),"ei löydy")</f>
        <v>0</v>
      </c>
      <c r="G1685" s="224">
        <f>IFERROR(VLOOKUP(Työfile_2024!C1685,Liikennemalli!$D$6:$G$1921,4,FALSE),0)</f>
        <v>1</v>
      </c>
      <c r="H1685" s="225">
        <f>K1685-IFERROR(VLOOKUP(Työfile_2024!D1685,Liikennemalli!$C$6:$H$1921,6,FALSE),"ei löydy")</f>
        <v>0</v>
      </c>
      <c r="I1685" s="80">
        <v>14111</v>
      </c>
      <c r="J1685" s="52">
        <v>1</v>
      </c>
      <c r="K1685" s="52">
        <v>8695</v>
      </c>
      <c r="L1685" s="53"/>
      <c r="M1685" s="54"/>
      <c r="N1685" s="54"/>
      <c r="O1685" s="54"/>
      <c r="P1685" s="54"/>
      <c r="Q1685" s="55"/>
      <c r="R1685" s="55"/>
      <c r="S1685" s="55"/>
      <c r="T1685" s="55"/>
      <c r="U1685" s="52"/>
      <c r="V1685" s="56">
        <v>116</v>
      </c>
      <c r="W1685" s="56">
        <v>8</v>
      </c>
      <c r="X1685" s="56">
        <v>116</v>
      </c>
      <c r="Y1685" s="56">
        <f>VLOOKUP(D1685,Liikennemalli24!$D$2:$F$1804,2,FALSE)</f>
        <v>28</v>
      </c>
      <c r="Z1685" s="148">
        <f>VLOOKUP(D1685,Liikennemalli24!$D$2:$F$1804,3,FALSE)</f>
        <v>0.70399999999999996</v>
      </c>
      <c r="AA1685" s="178">
        <f>IF(G1685=1,VLOOKUP(C1685,Liikennemalli!$D$6:$H$1921,2,FALSE),"-")</f>
        <v>25.235077098498301</v>
      </c>
      <c r="AB1685" s="198">
        <f>IF(G1685=1,VLOOKUP(C1685,Liikennemalli!$D$6:$H$1921,3,FALSE),"-")</f>
        <v>0.40865664760845499</v>
      </c>
      <c r="AC1685" s="51">
        <f>IF(E1685=1,VLOOKUP(Työfile_2024!D1685,'2015'!$F$12:$X$1887,18,FALSE),"-")</f>
        <v>12</v>
      </c>
      <c r="AD1685" s="51">
        <f>IF(E1685=1,VLOOKUP(Työfile_2024!D1685,'2015'!$F$12:$X$1887,19,FALSE),"-")</f>
        <v>0.32</v>
      </c>
      <c r="AI1685" s="128">
        <f>IF(E1685=1,VLOOKUP(Työfile_2024!D1685,'2015'!$F$12:$AB$1887,20,FALSE),"-")</f>
        <v>0</v>
      </c>
      <c r="AJ1685" s="128">
        <f>IF(E1685=1,VLOOKUP(Työfile_2024!D1685,'2015'!$F$12:$AB$1887,21,FALSE),"-")</f>
        <v>0</v>
      </c>
      <c r="AK1685" s="128">
        <f>IF(E1685=1,VLOOKUP(Työfile_2024!D1685,'2015'!$F$12:$AB$1887,22,FALSE),"-")</f>
        <v>0</v>
      </c>
      <c r="AL1685" s="128">
        <f>IF(E1685=1,VLOOKUP(Työfile_2024!D1685,'2015'!$F$12:$AB$1887,23,FALSE),"-")</f>
        <v>0</v>
      </c>
      <c r="AM1685" s="56">
        <f>VLOOKUP(Työfile_2024!D1685,Tmatkat_20km_tarkasteltava_verk!$C$2:$D$1804,2,FALSE)</f>
        <v>15</v>
      </c>
      <c r="AN1685" s="148">
        <f t="shared" si="451"/>
        <v>0.12931034482758622</v>
      </c>
      <c r="AO1685" s="178">
        <f>IF(E1685=1,VLOOKUP(Työfile_2024!D1685,'2015'!$F$12:$AC$1887,24,FALSE),"-")</f>
        <v>14</v>
      </c>
      <c r="AP1685" s="52">
        <f>VLOOKUP(D1685,Tarkasteltava_verkko_2024_harva!$E$2:$I$1804,5,FALSE)</f>
        <v>0</v>
      </c>
      <c r="AQ1685" s="52">
        <f>VLOOKUP(D1685,Tarkasteltava_verkko_2024_harva!$E$2:$I$1804,4,FALSE)</f>
        <v>0</v>
      </c>
      <c r="AR1685" s="148">
        <v>0</v>
      </c>
      <c r="AS1685" s="170" t="str">
        <f>IFERROR(VLOOKUP(C1685,'2015'!$C$12:$AG$1887,30,FALSE),"-")</f>
        <v/>
      </c>
      <c r="AT1685" s="148">
        <v>0</v>
      </c>
      <c r="AU1685" s="170">
        <f>IFERROR(VLOOKUP(C1685,'2015'!$C$12:$AG$1887,31,FALSE),"-")</f>
        <v>0</v>
      </c>
      <c r="AV1685" s="106"/>
      <c r="AW1685" s="63">
        <f>IFERROR(VLOOKUP(C1685,Merkittävyysluokitus!$A$2:$J$1705,10,FALSE),"-")</f>
        <v>4</v>
      </c>
      <c r="AX1685" s="175">
        <f>IFERROR(VLOOKUP(C1685,Merkittävyysluokitus!$A$2:$J$1705,6,FALSE),"-")</f>
        <v>2.2470030441400302</v>
      </c>
      <c r="AY1685" s="175">
        <f>IFERROR(VLOOKUP(C1685,Merkittävyysluokitus!$A$2:$J$1705,7,FALSE),"-")</f>
        <v>0.45799999999999985</v>
      </c>
      <c r="AZ1685" s="175">
        <f>IFERROR(VLOOKUP(C1685,Merkittävyysluokitus!$A$2:$J$1705,8,FALSE),"-")</f>
        <v>1.2890030441400304</v>
      </c>
      <c r="BA1685" s="175">
        <f>IFERROR(VLOOKUP(C1685,Merkittävyysluokitus!$A$2:$J$1705,9,FALSE),"-")</f>
        <v>0.5</v>
      </c>
      <c r="BB1685" s="203"/>
      <c r="BC1685" s="203" t="str">
        <f t="shared" si="452"/>
        <v/>
      </c>
      <c r="BD1685" s="39" t="str">
        <f t="shared" si="441"/>
        <v>musta</v>
      </c>
      <c r="BE1685" s="68" t="str">
        <f t="shared" si="447"/>
        <v>musta</v>
      </c>
      <c r="BF1685" s="68" t="str">
        <f t="shared" si="448"/>
        <v>musta</v>
      </c>
      <c r="BG1685" s="68" t="str">
        <f t="shared" si="449"/>
        <v>musta</v>
      </c>
      <c r="BH1685" s="208" t="str">
        <f t="shared" si="450"/>
        <v>musta</v>
      </c>
      <c r="BI1685" s="39"/>
      <c r="BJ1685" s="39" t="str">
        <f>IF(F1685="ei löydy","uusi tie",IF(E1685=0,"tieosoite muuttunut",IF(E1685=1,VLOOKUP(D1685,'2015'!$F$12:$AL$1887,31,FALSE),"-")))</f>
        <v>musta</v>
      </c>
      <c r="BK1685" s="67" t="str">
        <f>IF(E1685=1,VLOOKUP(D1685,'2015'!$F$12:$AL$1887,32,FALSE),"-")</f>
        <v>musta</v>
      </c>
      <c r="BL1685" s="39" t="str">
        <f>IF(F1685="ei löydy","uusi tie",IF(E1685=0,"tieosoite muuttunut",IF(E1685=1,VLOOKUP(D1685,'2015'!$F$12:$AL$1887,33,FALSE),"-")))</f>
        <v>musta</v>
      </c>
      <c r="BM1685" s="39"/>
      <c r="BN1685" s="217" t="str">
        <f>VLOOKUP(D1685,'2015'!$F$12:$AL$1887,33,FALSE)</f>
        <v>musta</v>
      </c>
      <c r="BO1685" s="39"/>
      <c r="BP1685" s="115"/>
      <c r="BQ1685" s="26" t="s">
        <v>10</v>
      </c>
      <c r="BS1685" s="5"/>
      <c r="BU1685" s="37"/>
      <c r="BV1685" s="30"/>
      <c r="BX1685" t="str">
        <f>IF(E1685=1,VLOOKUP(D1685,'2015'!$F$12:$AX$1887,43,FALSE),"-")</f>
        <v>musta</v>
      </c>
      <c r="BY1685" t="str">
        <f>IF(E1685=1,VLOOKUP(D1685,'2015'!$F$12:$AX$1887,44,FALSE),"-")</f>
        <v>musta</v>
      </c>
      <c r="BZ1685" t="str">
        <f>IF(E1685=1,VLOOKUP(D1685,'2015'!$F$12:$AX$1887,45,FALSE),"-")</f>
        <v>musta</v>
      </c>
      <c r="CG1685" s="21"/>
      <c r="CH1685" s="21"/>
      <c r="CI1685" s="21"/>
      <c r="CK1685" s="21"/>
      <c r="CL1685" s="21"/>
      <c r="CM1685" s="21"/>
    </row>
    <row r="1686" spans="1:91" ht="15.75" thickBot="1" x14ac:dyDescent="0.3">
      <c r="A1686" s="50"/>
      <c r="B1686" s="50"/>
      <c r="C1686" s="50" t="str">
        <f t="shared" si="453"/>
        <v>14111_2_5286</v>
      </c>
      <c r="D1686" s="51" t="str">
        <f t="shared" si="454"/>
        <v>14111_2</v>
      </c>
      <c r="E1686" s="224">
        <f>IFERROR(VLOOKUP(C1686,'2015'!$C$12:$D$1887,2,FALSE),0)</f>
        <v>0</v>
      </c>
      <c r="F1686" s="51">
        <f>IFERROR(K1686-IFERROR(VLOOKUP(D1686,'2015'!$F$12:$I$1887,4,FALSE),"ei löydy"),"ei löydy")</f>
        <v>90</v>
      </c>
      <c r="G1686" s="224">
        <f>IFERROR(VLOOKUP(Työfile_2024!C1686,Liikennemalli!$D$6:$G$1921,4,FALSE),0)</f>
        <v>1</v>
      </c>
      <c r="H1686" s="225">
        <f>K1686-IFERROR(VLOOKUP(Työfile_2024!D1686,Liikennemalli!$C$6:$H$1921,6,FALSE),"ei löydy")</f>
        <v>0</v>
      </c>
      <c r="I1686" s="80">
        <v>14111</v>
      </c>
      <c r="J1686" s="52">
        <v>2</v>
      </c>
      <c r="K1686" s="52">
        <v>5286</v>
      </c>
      <c r="L1686" s="53"/>
      <c r="M1686" s="54"/>
      <c r="N1686" s="54"/>
      <c r="O1686" s="54"/>
      <c r="P1686" s="54"/>
      <c r="Q1686" s="55"/>
      <c r="R1686" s="55"/>
      <c r="S1686" s="55"/>
      <c r="T1686" s="55"/>
      <c r="U1686" s="52"/>
      <c r="V1686" s="56">
        <v>35</v>
      </c>
      <c r="W1686" s="56">
        <v>4</v>
      </c>
      <c r="X1686" s="56">
        <v>39</v>
      </c>
      <c r="Y1686" s="56">
        <f>VLOOKUP(D1686,Liikennemalli24!$D$2:$F$1804,2,FALSE)</f>
        <v>58</v>
      </c>
      <c r="Z1686" s="148">
        <f>VLOOKUP(D1686,Liikennemalli24!$D$2:$F$1804,3,FALSE)</f>
        <v>0.65500000000000003</v>
      </c>
      <c r="AA1686" s="178">
        <f>IF(G1686=1,VLOOKUP(C1686,Liikennemalli!$D$6:$H$1921,2,FALSE),"-")</f>
        <v>24.9721109261049</v>
      </c>
      <c r="AB1686" s="198">
        <f>IF(G1686=1,VLOOKUP(C1686,Liikennemalli!$D$6:$H$1921,3,FALSE),"-")</f>
        <v>0.72142019068130803</v>
      </c>
      <c r="AC1686" s="51" t="str">
        <f>IF(E1686=1,VLOOKUP(Työfile_2024!D1686,'2015'!$F$12:$X$1887,18,FALSE),"-")</f>
        <v>-</v>
      </c>
      <c r="AD1686" s="51" t="str">
        <f>IF(E1686=1,VLOOKUP(Työfile_2024!D1686,'2015'!$F$12:$X$1887,19,FALSE),"-")</f>
        <v>-</v>
      </c>
      <c r="AI1686" s="128" t="str">
        <f>IF(E1686=1,VLOOKUP(Työfile_2024!D1686,'2015'!$F$12:$AB$1887,20,FALSE),"-")</f>
        <v>-</v>
      </c>
      <c r="AJ1686" s="128" t="str">
        <f>IF(E1686=1,VLOOKUP(Työfile_2024!D1686,'2015'!$F$12:$AB$1887,21,FALSE),"-")</f>
        <v>-</v>
      </c>
      <c r="AK1686" s="128" t="str">
        <f>IF(E1686=1,VLOOKUP(Työfile_2024!D1686,'2015'!$F$12:$AB$1887,22,FALSE),"-")</f>
        <v>-</v>
      </c>
      <c r="AL1686" s="128" t="str">
        <f>IF(E1686=1,VLOOKUP(Työfile_2024!D1686,'2015'!$F$12:$AB$1887,23,FALSE),"-")</f>
        <v>-</v>
      </c>
      <c r="AM1686" s="56">
        <f>VLOOKUP(Työfile_2024!D1686,Tmatkat_20km_tarkasteltava_verk!$C$2:$D$1804,2,FALSE)</f>
        <v>23</v>
      </c>
      <c r="AN1686" s="148">
        <f t="shared" si="451"/>
        <v>0.65714285714285714</v>
      </c>
      <c r="AO1686" s="178" t="str">
        <f>IF(E1686=1,VLOOKUP(Työfile_2024!D1686,'2015'!$F$12:$AC$1887,24,FALSE),"-")</f>
        <v>-</v>
      </c>
      <c r="AP1686" s="52">
        <f>VLOOKUP(D1686,Tarkasteltava_verkko_2024_harva!$E$2:$I$1804,5,FALSE)</f>
        <v>0</v>
      </c>
      <c r="AQ1686" s="52">
        <f>VLOOKUP(D1686,Tarkasteltava_verkko_2024_harva!$E$2:$I$1804,4,FALSE)</f>
        <v>0</v>
      </c>
      <c r="AR1686" s="148">
        <v>0</v>
      </c>
      <c r="AS1686" s="170" t="str">
        <f>IFERROR(VLOOKUP(C1686,'2015'!$C$12:$AG$1887,30,FALSE),"-")</f>
        <v>-</v>
      </c>
      <c r="AT1686" s="148">
        <v>0</v>
      </c>
      <c r="AU1686" s="170" t="str">
        <f>IFERROR(VLOOKUP(C1686,'2015'!$C$12:$AG$1887,31,FALSE),"-")</f>
        <v>-</v>
      </c>
      <c r="AV1686" s="106"/>
      <c r="AW1686" s="63">
        <f>IFERROR(VLOOKUP(C1686,Merkittävyysluokitus!$A$2:$J$1705,10,FALSE),"-")</f>
        <v>4</v>
      </c>
      <c r="AX1686" s="175">
        <f>IFERROR(VLOOKUP(C1686,Merkittävyysluokitus!$A$2:$J$1705,6,FALSE),"-")</f>
        <v>1.4326255707762556</v>
      </c>
      <c r="AY1686" s="175">
        <f>IFERROR(VLOOKUP(C1686,Merkittävyysluokitus!$A$2:$J$1705,7,FALSE),"-")</f>
        <v>0.16166666666666665</v>
      </c>
      <c r="AZ1686" s="175">
        <f>IFERROR(VLOOKUP(C1686,Merkittävyysluokitus!$A$2:$J$1705,8,FALSE),"-")</f>
        <v>0.770958904109589</v>
      </c>
      <c r="BA1686" s="175">
        <f>IFERROR(VLOOKUP(C1686,Merkittävyysluokitus!$A$2:$J$1705,9,FALSE),"-")</f>
        <v>0.5</v>
      </c>
      <c r="BB1686" s="203"/>
      <c r="BC1686" s="203" t="str">
        <f t="shared" si="452"/>
        <v>tieosoite muuttunut</v>
      </c>
      <c r="BD1686" s="39" t="str">
        <f t="shared" si="441"/>
        <v>musta</v>
      </c>
      <c r="BE1686" s="68" t="str">
        <f t="shared" si="447"/>
        <v>musta</v>
      </c>
      <c r="BF1686" s="68" t="str">
        <f t="shared" si="448"/>
        <v>musta</v>
      </c>
      <c r="BG1686" s="68" t="str">
        <f t="shared" si="449"/>
        <v>musta</v>
      </c>
      <c r="BH1686" s="208" t="str">
        <f t="shared" si="450"/>
        <v>musta</v>
      </c>
      <c r="BI1686" s="39"/>
      <c r="BJ1686" s="39" t="str">
        <f>IF(F1686="ei löydy","uusi tie",IF(E1686=0,"tieosoite muuttunut",IF(E1686=1,VLOOKUP(D1686,'2015'!$F$12:$AL$1887,31,FALSE),"-")))</f>
        <v>tieosoite muuttunut</v>
      </c>
      <c r="BK1686" s="67" t="str">
        <f>IF(E1686=1,VLOOKUP(D1686,'2015'!$F$12:$AL$1887,32,FALSE),"-")</f>
        <v>-</v>
      </c>
      <c r="BL1686" s="39" t="str">
        <f>IF(F1686="ei löydy","uusi tie",IF(E1686=0,"tieosoite muuttunut",IF(E1686=1,VLOOKUP(D1686,'2015'!$F$12:$AL$1887,33,FALSE),"-")))</f>
        <v>tieosoite muuttunut</v>
      </c>
      <c r="BM1686" s="39"/>
      <c r="BN1686" s="217" t="str">
        <f>VLOOKUP(D1686,'2015'!$F$12:$AL$1887,33,FALSE)</f>
        <v>musta</v>
      </c>
      <c r="BO1686" s="39"/>
      <c r="BP1686" s="115"/>
      <c r="BQ1686" s="26" t="s">
        <v>10</v>
      </c>
      <c r="BS1686" s="5"/>
      <c r="BU1686" s="37"/>
      <c r="BV1686" s="30"/>
      <c r="BX1686" t="str">
        <f>IF(E1686=1,VLOOKUP(D1686,'2015'!$F$12:$AX$1887,43,FALSE),"-")</f>
        <v>-</v>
      </c>
      <c r="BY1686" t="str">
        <f>IF(E1686=1,VLOOKUP(D1686,'2015'!$F$12:$AX$1887,44,FALSE),"-")</f>
        <v>-</v>
      </c>
      <c r="BZ1686" t="str">
        <f>IF(E1686=1,VLOOKUP(D1686,'2015'!$F$12:$AX$1887,45,FALSE),"-")</f>
        <v>-</v>
      </c>
      <c r="CG1686" s="21"/>
      <c r="CH1686" s="21"/>
      <c r="CI1686" s="21"/>
      <c r="CK1686" s="21"/>
      <c r="CL1686" s="21"/>
      <c r="CM1686" s="21"/>
    </row>
    <row r="1687" spans="1:91" ht="15.75" thickBot="1" x14ac:dyDescent="0.3">
      <c r="A1687" s="50"/>
      <c r="B1687" s="50"/>
      <c r="C1687" s="50" t="str">
        <f t="shared" si="453"/>
        <v>14112_1_5368</v>
      </c>
      <c r="D1687" s="51" t="str">
        <f t="shared" si="454"/>
        <v>14112_1</v>
      </c>
      <c r="E1687" s="224">
        <f>IFERROR(VLOOKUP(C1687,'2015'!$C$12:$D$1887,2,FALSE),0)</f>
        <v>1</v>
      </c>
      <c r="F1687" s="51">
        <f>IFERROR(K1687-IFERROR(VLOOKUP(D1687,'2015'!$F$12:$I$1887,4,FALSE),"ei löydy"),"ei löydy")</f>
        <v>0</v>
      </c>
      <c r="G1687" s="224">
        <f>IFERROR(VLOOKUP(Työfile_2024!C1687,Liikennemalli!$D$6:$G$1921,4,FALSE),0)</f>
        <v>1</v>
      </c>
      <c r="H1687" s="225">
        <f>K1687-IFERROR(VLOOKUP(Työfile_2024!D1687,Liikennemalli!$C$6:$H$1921,6,FALSE),"ei löydy")</f>
        <v>0</v>
      </c>
      <c r="I1687" s="80">
        <v>14112</v>
      </c>
      <c r="J1687" s="52">
        <v>1</v>
      </c>
      <c r="K1687" s="52">
        <v>5368</v>
      </c>
      <c r="L1687" s="53"/>
      <c r="M1687" s="54"/>
      <c r="N1687" s="54"/>
      <c r="O1687" s="54"/>
      <c r="P1687" s="54"/>
      <c r="Q1687" s="55"/>
      <c r="R1687" s="55"/>
      <c r="S1687" s="55"/>
      <c r="T1687" s="55"/>
      <c r="U1687" s="52"/>
      <c r="V1687" s="56">
        <v>40</v>
      </c>
      <c r="W1687" s="56">
        <v>4</v>
      </c>
      <c r="X1687" s="56">
        <v>41</v>
      </c>
      <c r="Y1687" s="56">
        <f>VLOOKUP(D1687,Liikennemalli24!$D$2:$F$1804,2,FALSE)</f>
        <v>15</v>
      </c>
      <c r="Z1687" s="148">
        <f>VLOOKUP(D1687,Liikennemalli24!$D$2:$F$1804,3,FALSE)</f>
        <v>0.98</v>
      </c>
      <c r="AA1687" s="178">
        <f>IF(G1687=1,VLOOKUP(C1687,Liikennemalli!$D$6:$H$1921,2,FALSE),"-")</f>
        <v>12.261755254632201</v>
      </c>
      <c r="AB1687" s="198">
        <f>IF(G1687=1,VLOOKUP(C1687,Liikennemalli!$D$6:$H$1921,3,FALSE),"-")</f>
        <v>0.96032120492753004</v>
      </c>
      <c r="AC1687" s="51">
        <f>IF(E1687=1,VLOOKUP(Työfile_2024!D1687,'2015'!$F$12:$X$1887,18,FALSE),"-")</f>
        <v>362</v>
      </c>
      <c r="AD1687" s="51">
        <f>IF(E1687=1,VLOOKUP(Työfile_2024!D1687,'2015'!$F$12:$X$1887,19,FALSE),"-")</f>
        <v>0.98</v>
      </c>
      <c r="AI1687" s="128">
        <f>IF(E1687=1,VLOOKUP(Työfile_2024!D1687,'2015'!$F$12:$AB$1887,20,FALSE),"-")</f>
        <v>0</v>
      </c>
      <c r="AJ1687" s="128">
        <f>IF(E1687=1,VLOOKUP(Työfile_2024!D1687,'2015'!$F$12:$AB$1887,21,FALSE),"-")</f>
        <v>0</v>
      </c>
      <c r="AK1687" s="128">
        <f>IF(E1687=1,VLOOKUP(Työfile_2024!D1687,'2015'!$F$12:$AB$1887,22,FALSE),"-")</f>
        <v>0</v>
      </c>
      <c r="AL1687" s="128">
        <f>IF(E1687=1,VLOOKUP(Työfile_2024!D1687,'2015'!$F$12:$AB$1887,23,FALSE),"-")</f>
        <v>0</v>
      </c>
      <c r="AM1687" s="56">
        <f>VLOOKUP(Työfile_2024!D1687,Tmatkat_20km_tarkasteltava_verk!$C$2:$D$1804,2,FALSE)</f>
        <v>12</v>
      </c>
      <c r="AN1687" s="148">
        <f t="shared" si="451"/>
        <v>0.3</v>
      </c>
      <c r="AO1687" s="178">
        <f>IF(E1687=1,VLOOKUP(Työfile_2024!D1687,'2015'!$F$12:$AC$1887,24,FALSE),"-")</f>
        <v>20</v>
      </c>
      <c r="AP1687" s="52">
        <f>VLOOKUP(D1687,Tarkasteltava_verkko_2024_harva!$E$2:$I$1804,5,FALSE)</f>
        <v>0</v>
      </c>
      <c r="AQ1687" s="52">
        <f>VLOOKUP(D1687,Tarkasteltava_verkko_2024_harva!$E$2:$I$1804,4,FALSE)</f>
        <v>0</v>
      </c>
      <c r="AR1687" s="148">
        <v>0</v>
      </c>
      <c r="AS1687" s="170" t="str">
        <f>IFERROR(VLOOKUP(C1687,'2015'!$C$12:$AG$1887,30,FALSE),"-")</f>
        <v/>
      </c>
      <c r="AT1687" s="148">
        <v>0</v>
      </c>
      <c r="AU1687" s="170">
        <f>IFERROR(VLOOKUP(C1687,'2015'!$C$12:$AG$1887,31,FALSE),"-")</f>
        <v>0</v>
      </c>
      <c r="AV1687" s="106"/>
      <c r="AW1687" s="63">
        <f>IFERROR(VLOOKUP(C1687,Merkittävyysluokitus!$A$2:$J$1705,10,FALSE),"-")</f>
        <v>4</v>
      </c>
      <c r="AX1687" s="175">
        <f>IFERROR(VLOOKUP(C1687,Merkittävyysluokitus!$A$2:$J$1705,6,FALSE),"-")</f>
        <v>0.93201674277016733</v>
      </c>
      <c r="AY1687" s="175">
        <f>IFERROR(VLOOKUP(C1687,Merkittävyysluokitus!$A$2:$J$1705,7,FALSE),"-")</f>
        <v>0.14666666666666667</v>
      </c>
      <c r="AZ1687" s="175">
        <f>IFERROR(VLOOKUP(C1687,Merkittävyysluokitus!$A$2:$J$1705,8,FALSE),"-")</f>
        <v>0.4520167427701674</v>
      </c>
      <c r="BA1687" s="175">
        <f>IFERROR(VLOOKUP(C1687,Merkittävyysluokitus!$A$2:$J$1705,9,FALSE),"-")</f>
        <v>0.33333333333333331</v>
      </c>
      <c r="BB1687" s="203"/>
      <c r="BC1687" s="203" t="str">
        <f t="shared" si="452"/>
        <v/>
      </c>
      <c r="BD1687" s="39" t="str">
        <f t="shared" si="441"/>
        <v>musta</v>
      </c>
      <c r="BE1687" s="68" t="str">
        <f t="shared" si="447"/>
        <v>musta</v>
      </c>
      <c r="BF1687" s="68" t="str">
        <f t="shared" si="448"/>
        <v>musta</v>
      </c>
      <c r="BG1687" s="68" t="str">
        <f t="shared" si="449"/>
        <v>musta</v>
      </c>
      <c r="BH1687" s="208" t="str">
        <f t="shared" si="450"/>
        <v>musta</v>
      </c>
      <c r="BI1687" s="39"/>
      <c r="BJ1687" s="39" t="str">
        <f>IF(F1687="ei löydy","uusi tie",IF(E1687=0,"tieosoite muuttunut",IF(E1687=1,VLOOKUP(D1687,'2015'!$F$12:$AL$1887,31,FALSE),"-")))</f>
        <v>musta</v>
      </c>
      <c r="BK1687" s="67" t="str">
        <f>IF(E1687=1,VLOOKUP(D1687,'2015'!$F$12:$AL$1887,32,FALSE),"-")</f>
        <v>musta</v>
      </c>
      <c r="BL1687" s="39" t="str">
        <f>IF(F1687="ei löydy","uusi tie",IF(E1687=0,"tieosoite muuttunut",IF(E1687=1,VLOOKUP(D1687,'2015'!$F$12:$AL$1887,33,FALSE),"-")))</f>
        <v>musta</v>
      </c>
      <c r="BM1687" s="39"/>
      <c r="BN1687" s="217" t="str">
        <f>VLOOKUP(D1687,'2015'!$F$12:$AL$1887,33,FALSE)</f>
        <v>musta</v>
      </c>
      <c r="BO1687" s="39"/>
      <c r="BP1687" s="115"/>
      <c r="BQ1687" s="26" t="s">
        <v>10</v>
      </c>
      <c r="BS1687" s="5"/>
      <c r="BU1687" s="37"/>
      <c r="BV1687" s="30"/>
      <c r="BX1687" t="str">
        <f>IF(E1687=1,VLOOKUP(D1687,'2015'!$F$12:$AX$1887,43,FALSE),"-")</f>
        <v>musta</v>
      </c>
      <c r="BY1687" t="str">
        <f>IF(E1687=1,VLOOKUP(D1687,'2015'!$F$12:$AX$1887,44,FALSE),"-")</f>
        <v>musta</v>
      </c>
      <c r="BZ1687" t="str">
        <f>IF(E1687=1,VLOOKUP(D1687,'2015'!$F$12:$AX$1887,45,FALSE),"-")</f>
        <v>musta</v>
      </c>
      <c r="CG1687" s="21"/>
      <c r="CH1687" s="21"/>
      <c r="CI1687" s="21"/>
      <c r="CK1687" s="21"/>
      <c r="CL1687" s="21"/>
      <c r="CM1687" s="21"/>
    </row>
    <row r="1688" spans="1:91" ht="15.75" thickBot="1" x14ac:dyDescent="0.3">
      <c r="A1688" s="50"/>
      <c r="B1688" s="50"/>
      <c r="C1688" s="50" t="str">
        <f t="shared" si="453"/>
        <v>14112_2_4843</v>
      </c>
      <c r="D1688" s="51" t="str">
        <f t="shared" si="454"/>
        <v>14112_2</v>
      </c>
      <c r="E1688" s="224">
        <f>IFERROR(VLOOKUP(C1688,'2015'!$C$12:$D$1887,2,FALSE),0)</f>
        <v>1</v>
      </c>
      <c r="F1688" s="51">
        <f>IFERROR(K1688-IFERROR(VLOOKUP(D1688,'2015'!$F$12:$I$1887,4,FALSE),"ei löydy"),"ei löydy")</f>
        <v>0</v>
      </c>
      <c r="G1688" s="224">
        <f>IFERROR(VLOOKUP(Työfile_2024!C1688,Liikennemalli!$D$6:$G$1921,4,FALSE),0)</f>
        <v>1</v>
      </c>
      <c r="H1688" s="225">
        <f>K1688-IFERROR(VLOOKUP(Työfile_2024!D1688,Liikennemalli!$C$6:$H$1921,6,FALSE),"ei löydy")</f>
        <v>0</v>
      </c>
      <c r="I1688" s="80">
        <v>14112</v>
      </c>
      <c r="J1688" s="52">
        <v>2</v>
      </c>
      <c r="K1688" s="52">
        <v>4843</v>
      </c>
      <c r="L1688" s="53"/>
      <c r="M1688" s="54"/>
      <c r="N1688" s="54"/>
      <c r="O1688" s="54"/>
      <c r="P1688" s="54"/>
      <c r="Q1688" s="55"/>
      <c r="R1688" s="55"/>
      <c r="S1688" s="55"/>
      <c r="T1688" s="55"/>
      <c r="U1688" s="52"/>
      <c r="V1688" s="56">
        <v>73</v>
      </c>
      <c r="W1688" s="56">
        <v>4</v>
      </c>
      <c r="X1688" s="56">
        <v>67</v>
      </c>
      <c r="Y1688" s="56">
        <f>VLOOKUP(D1688,Liikennemalli24!$D$2:$F$1804,2,FALSE)</f>
        <v>33</v>
      </c>
      <c r="Z1688" s="148">
        <f>VLOOKUP(D1688,Liikennemalli24!$D$2:$F$1804,3,FALSE)</f>
        <v>0.93200000000000005</v>
      </c>
      <c r="AA1688" s="178">
        <f>IF(G1688=1,VLOOKUP(C1688,Liikennemalli!$D$6:$H$1921,2,FALSE),"-")</f>
        <v>21.406215820119701</v>
      </c>
      <c r="AB1688" s="198">
        <f>IF(G1688=1,VLOOKUP(C1688,Liikennemalli!$D$6:$H$1921,3,FALSE),"-")</f>
        <v>0.94103829170539399</v>
      </c>
      <c r="AC1688" s="51">
        <f>IF(E1688=1,VLOOKUP(Työfile_2024!D1688,'2015'!$F$12:$X$1887,18,FALSE),"-")</f>
        <v>362</v>
      </c>
      <c r="AD1688" s="51">
        <f>IF(E1688=1,VLOOKUP(Työfile_2024!D1688,'2015'!$F$12:$X$1887,19,FALSE),"-")</f>
        <v>0.98</v>
      </c>
      <c r="AI1688" s="128">
        <f>IF(E1688=1,VLOOKUP(Työfile_2024!D1688,'2015'!$F$12:$AB$1887,20,FALSE),"-")</f>
        <v>0</v>
      </c>
      <c r="AJ1688" s="128">
        <f>IF(E1688=1,VLOOKUP(Työfile_2024!D1688,'2015'!$F$12:$AB$1887,21,FALSE),"-")</f>
        <v>0</v>
      </c>
      <c r="AK1688" s="128">
        <f>IF(E1688=1,VLOOKUP(Työfile_2024!D1688,'2015'!$F$12:$AB$1887,22,FALSE),"-")</f>
        <v>0</v>
      </c>
      <c r="AL1688" s="128">
        <f>IF(E1688=1,VLOOKUP(Työfile_2024!D1688,'2015'!$F$12:$AB$1887,23,FALSE),"-")</f>
        <v>0</v>
      </c>
      <c r="AM1688" s="56">
        <f>VLOOKUP(Työfile_2024!D1688,Tmatkat_20km_tarkasteltava_verk!$C$2:$D$1804,2,FALSE)</f>
        <v>13</v>
      </c>
      <c r="AN1688" s="148">
        <f t="shared" si="451"/>
        <v>0.17808219178082191</v>
      </c>
      <c r="AO1688" s="178">
        <f>IF(E1688=1,VLOOKUP(Työfile_2024!D1688,'2015'!$F$12:$AC$1887,24,FALSE),"-")</f>
        <v>20</v>
      </c>
      <c r="AP1688" s="52">
        <f>VLOOKUP(D1688,Tarkasteltava_verkko_2024_harva!$E$2:$I$1804,5,FALSE)</f>
        <v>0</v>
      </c>
      <c r="AQ1688" s="52">
        <f>VLOOKUP(D1688,Tarkasteltava_verkko_2024_harva!$E$2:$I$1804,4,FALSE)</f>
        <v>0</v>
      </c>
      <c r="AR1688" s="148">
        <v>7.0204418748709474E-2</v>
      </c>
      <c r="AS1688" s="170" t="str">
        <f>IFERROR(VLOOKUP(C1688,'2015'!$C$12:$AG$1887,30,FALSE),"-")</f>
        <v/>
      </c>
      <c r="AT1688" s="148">
        <v>0</v>
      </c>
      <c r="AU1688" s="170">
        <f>IFERROR(VLOOKUP(C1688,'2015'!$C$12:$AG$1887,31,FALSE),"-")</f>
        <v>0</v>
      </c>
      <c r="AV1688" s="106"/>
      <c r="AW1688" s="63">
        <f>IFERROR(VLOOKUP(C1688,Merkittävyysluokitus!$A$2:$J$1705,10,FALSE),"-")</f>
        <v>4</v>
      </c>
      <c r="AX1688" s="175">
        <f>IFERROR(VLOOKUP(C1688,Merkittävyysluokitus!$A$2:$J$1705,6,FALSE),"-")</f>
        <v>1.5417016742770167</v>
      </c>
      <c r="AY1688" s="175">
        <f>IFERROR(VLOOKUP(C1688,Merkittävyysluokitus!$A$2:$J$1705,7,FALSE),"-")</f>
        <v>0.2523333333333333</v>
      </c>
      <c r="AZ1688" s="175">
        <f>IFERROR(VLOOKUP(C1688,Merkittävyysluokitus!$A$2:$J$1705,8,FALSE),"-")</f>
        <v>0.4560350076103501</v>
      </c>
      <c r="BA1688" s="175">
        <f>IFERROR(VLOOKUP(C1688,Merkittävyysluokitus!$A$2:$J$1705,9,FALSE),"-")</f>
        <v>0.83333333333333326</v>
      </c>
      <c r="BB1688" s="203"/>
      <c r="BC1688" s="203" t="str">
        <f t="shared" si="452"/>
        <v/>
      </c>
      <c r="BD1688" s="39" t="str">
        <f t="shared" si="441"/>
        <v>musta</v>
      </c>
      <c r="BE1688" s="68" t="str">
        <f t="shared" si="447"/>
        <v>musta</v>
      </c>
      <c r="BF1688" s="68" t="str">
        <f t="shared" si="448"/>
        <v>musta</v>
      </c>
      <c r="BG1688" s="68" t="str">
        <f t="shared" si="449"/>
        <v>musta</v>
      </c>
      <c r="BH1688" s="208" t="str">
        <f t="shared" si="450"/>
        <v>musta</v>
      </c>
      <c r="BI1688" s="39"/>
      <c r="BJ1688" s="39" t="str">
        <f>IF(F1688="ei löydy","uusi tie",IF(E1688=0,"tieosoite muuttunut",IF(E1688=1,VLOOKUP(D1688,'2015'!$F$12:$AL$1887,31,FALSE),"-")))</f>
        <v>musta</v>
      </c>
      <c r="BK1688" s="67" t="str">
        <f>IF(E1688=1,VLOOKUP(D1688,'2015'!$F$12:$AL$1887,32,FALSE),"-")</f>
        <v>musta</v>
      </c>
      <c r="BL1688" s="39" t="str">
        <f>IF(F1688="ei löydy","uusi tie",IF(E1688=0,"tieosoite muuttunut",IF(E1688=1,VLOOKUP(D1688,'2015'!$F$12:$AL$1887,33,FALSE),"-")))</f>
        <v>musta</v>
      </c>
      <c r="BM1688" s="39"/>
      <c r="BN1688" s="217" t="str">
        <f>VLOOKUP(D1688,'2015'!$F$12:$AL$1887,33,FALSE)</f>
        <v>musta</v>
      </c>
      <c r="BO1688" s="39"/>
      <c r="BP1688" s="115"/>
      <c r="BQ1688" s="26" t="s">
        <v>10</v>
      </c>
      <c r="BS1688" s="5"/>
      <c r="BU1688" s="37"/>
      <c r="BV1688" s="30"/>
      <c r="BX1688" t="str">
        <f>IF(E1688=1,VLOOKUP(D1688,'2015'!$F$12:$AX$1887,43,FALSE),"-")</f>
        <v>musta</v>
      </c>
      <c r="BY1688" t="str">
        <f>IF(E1688=1,VLOOKUP(D1688,'2015'!$F$12:$AX$1887,44,FALSE),"-")</f>
        <v>musta</v>
      </c>
      <c r="BZ1688" t="str">
        <f>IF(E1688=1,VLOOKUP(D1688,'2015'!$F$12:$AX$1887,45,FALSE),"-")</f>
        <v>musta</v>
      </c>
      <c r="CG1688" s="21"/>
      <c r="CH1688" s="21"/>
      <c r="CI1688" s="21"/>
      <c r="CK1688" s="21"/>
      <c r="CL1688" s="21"/>
      <c r="CM1688" s="21"/>
    </row>
    <row r="1689" spans="1:91" ht="15.75" thickBot="1" x14ac:dyDescent="0.3">
      <c r="A1689" s="50"/>
      <c r="B1689" s="50"/>
      <c r="C1689" s="50" t="str">
        <f t="shared" si="453"/>
        <v>14117_1_5626</v>
      </c>
      <c r="D1689" s="51" t="str">
        <f t="shared" si="454"/>
        <v>14117_1</v>
      </c>
      <c r="E1689" s="224">
        <f>IFERROR(VLOOKUP(C1689,'2015'!$C$12:$D$1887,2,FALSE),0)</f>
        <v>1</v>
      </c>
      <c r="F1689" s="51">
        <f>IFERROR(K1689-IFERROR(VLOOKUP(D1689,'2015'!$F$12:$I$1887,4,FALSE),"ei löydy"),"ei löydy")</f>
        <v>0</v>
      </c>
      <c r="G1689" s="224">
        <f>IFERROR(VLOOKUP(Työfile_2024!C1689,Liikennemalli!$D$6:$G$1921,4,FALSE),0)</f>
        <v>1</v>
      </c>
      <c r="H1689" s="225">
        <f>K1689-IFERROR(VLOOKUP(Työfile_2024!D1689,Liikennemalli!$C$6:$H$1921,6,FALSE),"ei löydy")</f>
        <v>0</v>
      </c>
      <c r="I1689" s="80">
        <v>14117</v>
      </c>
      <c r="J1689" s="52">
        <v>1</v>
      </c>
      <c r="K1689" s="52">
        <v>5626</v>
      </c>
      <c r="L1689" s="53"/>
      <c r="M1689" s="54"/>
      <c r="N1689" s="54"/>
      <c r="O1689" s="54"/>
      <c r="P1689" s="54"/>
      <c r="Q1689" s="55"/>
      <c r="R1689" s="55"/>
      <c r="S1689" s="55"/>
      <c r="T1689" s="55"/>
      <c r="U1689" s="52"/>
      <c r="V1689" s="56">
        <v>60</v>
      </c>
      <c r="W1689" s="56">
        <v>2</v>
      </c>
      <c r="X1689" s="56">
        <v>67</v>
      </c>
      <c r="Y1689" s="56">
        <f>VLOOKUP(D1689,Liikennemalli24!$D$2:$F$1804,2,FALSE)</f>
        <v>12</v>
      </c>
      <c r="Z1689" s="148">
        <f>VLOOKUP(D1689,Liikennemalli24!$D$2:$F$1804,3,FALSE)</f>
        <v>0.52300000000000002</v>
      </c>
      <c r="AA1689" s="178">
        <f>IF(G1689=1,VLOOKUP(C1689,Liikennemalli!$D$6:$H$1921,2,FALSE),"-")</f>
        <v>17.2721770912087</v>
      </c>
      <c r="AB1689" s="198">
        <f>IF(G1689=1,VLOOKUP(C1689,Liikennemalli!$D$6:$H$1921,3,FALSE),"-")</f>
        <v>0.318721747807096</v>
      </c>
      <c r="AC1689" s="51">
        <f>IF(E1689=1,VLOOKUP(Työfile_2024!D1689,'2015'!$F$12:$X$1887,18,FALSE),"-")</f>
        <v>0</v>
      </c>
      <c r="AD1689" s="51">
        <f>IF(E1689=1,VLOOKUP(Työfile_2024!D1689,'2015'!$F$12:$X$1887,19,FALSE),"-")</f>
        <v>0</v>
      </c>
      <c r="AI1689" s="128">
        <f>IF(E1689=1,VLOOKUP(Työfile_2024!D1689,'2015'!$F$12:$AB$1887,20,FALSE),"-")</f>
        <v>0</v>
      </c>
      <c r="AJ1689" s="128">
        <f>IF(E1689=1,VLOOKUP(Työfile_2024!D1689,'2015'!$F$12:$AB$1887,21,FALSE),"-")</f>
        <v>0</v>
      </c>
      <c r="AK1689" s="128">
        <f>IF(E1689=1,VLOOKUP(Työfile_2024!D1689,'2015'!$F$12:$AB$1887,22,FALSE),"-")</f>
        <v>0</v>
      </c>
      <c r="AL1689" s="128">
        <f>IF(E1689=1,VLOOKUP(Työfile_2024!D1689,'2015'!$F$12:$AB$1887,23,FALSE),"-")</f>
        <v>0</v>
      </c>
      <c r="AM1689" s="56">
        <f>VLOOKUP(Työfile_2024!D1689,Tmatkat_20km_tarkasteltava_verk!$C$2:$D$1804,2,FALSE)</f>
        <v>9</v>
      </c>
      <c r="AN1689" s="148">
        <f t="shared" si="451"/>
        <v>0.15</v>
      </c>
      <c r="AO1689" s="178">
        <f>IF(E1689=1,VLOOKUP(Työfile_2024!D1689,'2015'!$F$12:$AC$1887,24,FALSE),"-")</f>
        <v>18</v>
      </c>
      <c r="AP1689" s="52">
        <f>VLOOKUP(D1689,Tarkasteltava_verkko_2024_harva!$E$2:$I$1804,5,FALSE)</f>
        <v>0</v>
      </c>
      <c r="AQ1689" s="52">
        <f>VLOOKUP(D1689,Tarkasteltava_verkko_2024_harva!$E$2:$I$1804,4,FALSE)</f>
        <v>0</v>
      </c>
      <c r="AR1689" s="148">
        <v>0</v>
      </c>
      <c r="AS1689" s="170">
        <f>IFERROR(VLOOKUP(C1689,'2015'!$C$12:$AG$1887,30,FALSE),"-")</f>
        <v>0</v>
      </c>
      <c r="AT1689" s="148">
        <v>0</v>
      </c>
      <c r="AU1689" s="170">
        <f>IFERROR(VLOOKUP(C1689,'2015'!$C$12:$AG$1887,31,FALSE),"-")</f>
        <v>0</v>
      </c>
      <c r="AV1689" s="106"/>
      <c r="AW1689" s="63">
        <f>IFERROR(VLOOKUP(C1689,Merkittävyysluokitus!$A$2:$J$1705,10,FALSE),"-")</f>
        <v>4</v>
      </c>
      <c r="AX1689" s="175">
        <f>IFERROR(VLOOKUP(C1689,Merkittävyysluokitus!$A$2:$J$1705,6,FALSE),"-")</f>
        <v>1.4017579908675799</v>
      </c>
      <c r="AY1689" s="175">
        <f>IFERROR(VLOOKUP(C1689,Merkittävyysluokitus!$A$2:$J$1705,7,FALSE),"-")</f>
        <v>0.2233333333333333</v>
      </c>
      <c r="AZ1689" s="175">
        <f>IFERROR(VLOOKUP(C1689,Merkittävyysluokitus!$A$2:$J$1705,8,FALSE),"-")</f>
        <v>0.51175799086757989</v>
      </c>
      <c r="BA1689" s="175">
        <f>IFERROR(VLOOKUP(C1689,Merkittävyysluokitus!$A$2:$J$1705,9,FALSE),"-")</f>
        <v>0.66666666666666663</v>
      </c>
      <c r="BB1689" s="203"/>
      <c r="BC1689" s="203" t="str">
        <f t="shared" si="452"/>
        <v/>
      </c>
      <c r="BD1689" s="39" t="str">
        <f t="shared" si="441"/>
        <v>musta</v>
      </c>
      <c r="BE1689" s="68" t="str">
        <f t="shared" si="447"/>
        <v>musta</v>
      </c>
      <c r="BF1689" s="68" t="str">
        <f t="shared" si="448"/>
        <v>musta</v>
      </c>
      <c r="BG1689" s="68" t="str">
        <f t="shared" si="449"/>
        <v>musta</v>
      </c>
      <c r="BH1689" s="208" t="str">
        <f t="shared" si="450"/>
        <v>musta</v>
      </c>
      <c r="BI1689" s="39"/>
      <c r="BJ1689" s="39" t="str">
        <f>IF(F1689="ei löydy","uusi tie",IF(E1689=0,"tieosoite muuttunut",IF(E1689=1,VLOOKUP(D1689,'2015'!$F$12:$AL$1887,31,FALSE),"-")))</f>
        <v>musta</v>
      </c>
      <c r="BK1689" s="67" t="str">
        <f>IF(E1689=1,VLOOKUP(D1689,'2015'!$F$12:$AL$1887,32,FALSE),"-")</f>
        <v>musta</v>
      </c>
      <c r="BL1689" s="39" t="str">
        <f>IF(F1689="ei löydy","uusi tie",IF(E1689=0,"tieosoite muuttunut",IF(E1689=1,VLOOKUP(D1689,'2015'!$F$12:$AL$1887,33,FALSE),"-")))</f>
        <v>musta</v>
      </c>
      <c r="BM1689" s="39"/>
      <c r="BN1689" s="217" t="str">
        <f>VLOOKUP(D1689,'2015'!$F$12:$AL$1887,33,FALSE)</f>
        <v>musta</v>
      </c>
      <c r="BO1689" s="39"/>
      <c r="BP1689" s="115"/>
      <c r="BQ1689" s="26" t="s">
        <v>10</v>
      </c>
      <c r="BS1689" s="5"/>
      <c r="BU1689" s="37"/>
      <c r="BV1689" s="30"/>
      <c r="BX1689">
        <f>IF(E1689=1,VLOOKUP(D1689,'2015'!$F$12:$AX$1887,43,FALSE),"-")</f>
        <v>0</v>
      </c>
      <c r="BY1689">
        <f>IF(E1689=1,VLOOKUP(D1689,'2015'!$F$12:$AX$1887,44,FALSE),"-")</f>
        <v>0</v>
      </c>
      <c r="BZ1689">
        <f>IF(E1689=1,VLOOKUP(D1689,'2015'!$F$12:$AX$1887,45,FALSE),"-")</f>
        <v>0</v>
      </c>
      <c r="CG1689" s="21"/>
      <c r="CH1689" s="21"/>
      <c r="CI1689" s="21"/>
      <c r="CK1689" s="21"/>
      <c r="CL1689" s="21"/>
      <c r="CM1689" s="21"/>
    </row>
    <row r="1690" spans="1:91" ht="15.75" thickBot="1" x14ac:dyDescent="0.3">
      <c r="A1690" s="50"/>
      <c r="B1690" s="50"/>
      <c r="C1690" s="50" t="str">
        <f t="shared" si="453"/>
        <v>14119_1_7255</v>
      </c>
      <c r="D1690" s="51" t="str">
        <f t="shared" si="454"/>
        <v>14119_1</v>
      </c>
      <c r="E1690" s="224">
        <f>IFERROR(VLOOKUP(C1690,'2015'!$C$12:$D$1887,2,FALSE),0)</f>
        <v>1</v>
      </c>
      <c r="F1690" s="51">
        <f>IFERROR(K1690-IFERROR(VLOOKUP(D1690,'2015'!$F$12:$I$1887,4,FALSE),"ei löydy"),"ei löydy")</f>
        <v>0</v>
      </c>
      <c r="G1690" s="224">
        <f>IFERROR(VLOOKUP(Työfile_2024!C1690,Liikennemalli!$D$6:$G$1921,4,FALSE),0)</f>
        <v>1</v>
      </c>
      <c r="H1690" s="225">
        <f>K1690-IFERROR(VLOOKUP(Työfile_2024!D1690,Liikennemalli!$C$6:$H$1921,6,FALSE),"ei löydy")</f>
        <v>0</v>
      </c>
      <c r="I1690" s="80">
        <v>14119</v>
      </c>
      <c r="J1690" s="52">
        <v>1</v>
      </c>
      <c r="K1690" s="52">
        <v>7255</v>
      </c>
      <c r="L1690" s="53"/>
      <c r="M1690" s="54"/>
      <c r="N1690" s="54"/>
      <c r="O1690" s="54"/>
      <c r="P1690" s="54"/>
      <c r="Q1690" s="55"/>
      <c r="R1690" s="55"/>
      <c r="S1690" s="55"/>
      <c r="T1690" s="55"/>
      <c r="U1690" s="52"/>
      <c r="V1690" s="56">
        <v>533.18938662991036</v>
      </c>
      <c r="W1690" s="56">
        <v>30.689317711922811</v>
      </c>
      <c r="X1690" s="56">
        <v>547.6569262577533</v>
      </c>
      <c r="Y1690" s="56">
        <f>VLOOKUP(D1690,Liikennemalli24!$D$2:$F$1804,2,FALSE)</f>
        <v>52</v>
      </c>
      <c r="Z1690" s="148">
        <f>VLOOKUP(D1690,Liikennemalli24!$D$2:$F$1804,3,FALSE)</f>
        <v>0.20499999999999999</v>
      </c>
      <c r="AA1690" s="178">
        <f>IF(G1690=1,VLOOKUP(C1690,Liikennemalli!$D$6:$H$1921,2,FALSE),"-")</f>
        <v>19.579569934116499</v>
      </c>
      <c r="AB1690" s="198">
        <f>IF(G1690=1,VLOOKUP(C1690,Liikennemalli!$D$6:$H$1921,3,FALSE),"-")</f>
        <v>9.2818695440305396E-2</v>
      </c>
      <c r="AC1690" s="51">
        <f>IF(E1690=1,VLOOKUP(Työfile_2024!D1690,'2015'!$F$12:$X$1887,18,FALSE),"-")</f>
        <v>0</v>
      </c>
      <c r="AD1690" s="51">
        <f>IF(E1690=1,VLOOKUP(Työfile_2024!D1690,'2015'!$F$12:$X$1887,19,FALSE),"-")</f>
        <v>0</v>
      </c>
      <c r="AI1690" s="128">
        <f>IF(E1690=1,VLOOKUP(Työfile_2024!D1690,'2015'!$F$12:$AB$1887,20,FALSE),"-")</f>
        <v>0</v>
      </c>
      <c r="AJ1690" s="128">
        <f>IF(E1690=1,VLOOKUP(Työfile_2024!D1690,'2015'!$F$12:$AB$1887,21,FALSE),"-")</f>
        <v>0</v>
      </c>
      <c r="AK1690" s="128">
        <f>IF(E1690=1,VLOOKUP(Työfile_2024!D1690,'2015'!$F$12:$AB$1887,22,FALSE),"-")</f>
        <v>0</v>
      </c>
      <c r="AL1690" s="128">
        <f>IF(E1690=1,VLOOKUP(Työfile_2024!D1690,'2015'!$F$12:$AB$1887,23,FALSE),"-")</f>
        <v>0</v>
      </c>
      <c r="AM1690" s="56">
        <f>VLOOKUP(Työfile_2024!D1690,Tmatkat_20km_tarkasteltava_verk!$C$2:$D$1804,2,FALSE)</f>
        <v>149</v>
      </c>
      <c r="AN1690" s="148">
        <f t="shared" si="451"/>
        <v>0.27945042368861273</v>
      </c>
      <c r="AO1690" s="178">
        <f>IF(E1690=1,VLOOKUP(Työfile_2024!D1690,'2015'!$F$12:$AC$1887,24,FALSE),"-")</f>
        <v>130</v>
      </c>
      <c r="AP1690" s="52">
        <f>VLOOKUP(D1690,Tarkasteltava_verkko_2024_harva!$E$2:$I$1804,5,FALSE)</f>
        <v>0</v>
      </c>
      <c r="AQ1690" s="52">
        <f>VLOOKUP(D1690,Tarkasteltava_verkko_2024_harva!$E$2:$I$1804,4,FALSE)</f>
        <v>0</v>
      </c>
      <c r="AR1690" s="148">
        <v>0.13645761543762921</v>
      </c>
      <c r="AS1690" s="170">
        <f>IFERROR(VLOOKUP(C1690,'2015'!$C$12:$AG$1887,30,FALSE),"-")</f>
        <v>0</v>
      </c>
      <c r="AT1690" s="148">
        <v>0.9787732598208132</v>
      </c>
      <c r="AU1690" s="170">
        <f>IFERROR(VLOOKUP(C1690,'2015'!$C$12:$AG$1887,31,FALSE),"-")</f>
        <v>0</v>
      </c>
      <c r="AV1690" s="106"/>
      <c r="AW1690" s="63">
        <f>IFERROR(VLOOKUP(C1690,Merkittävyysluokitus!$A$2:$J$1705,10,FALSE),"-")</f>
        <v>3</v>
      </c>
      <c r="AX1690" s="175">
        <f>IFERROR(VLOOKUP(C1690,Merkittävyysluokitus!$A$2:$J$1705,6,FALSE),"-")</f>
        <v>8.295266322181627</v>
      </c>
      <c r="AY1690" s="175">
        <f>IFERROR(VLOOKUP(C1690,Merkittävyysluokitus!$A$2:$J$1705,7,FALSE),"-")</f>
        <v>3.5995681598897313</v>
      </c>
      <c r="AZ1690" s="175">
        <f>IFERROR(VLOOKUP(C1690,Merkittävyysluokitus!$A$2:$J$1705,8,FALSE),"-")</f>
        <v>3.3623648289585621</v>
      </c>
      <c r="BA1690" s="175">
        <f>IFERROR(VLOOKUP(C1690,Merkittävyysluokitus!$A$2:$J$1705,9,FALSE),"-")</f>
        <v>1.3333333333333333</v>
      </c>
      <c r="BB1690" s="203"/>
      <c r="BC1690" s="203" t="str">
        <f t="shared" si="452"/>
        <v/>
      </c>
      <c r="BD1690" s="39" t="str">
        <f t="shared" si="441"/>
        <v>musta</v>
      </c>
      <c r="BE1690" s="68" t="str">
        <f t="shared" si="447"/>
        <v>musta</v>
      </c>
      <c r="BF1690" s="68" t="str">
        <f t="shared" si="448"/>
        <v>musta</v>
      </c>
      <c r="BG1690" s="68" t="str">
        <f t="shared" si="449"/>
        <v>musta</v>
      </c>
      <c r="BH1690" s="208" t="str">
        <f t="shared" si="450"/>
        <v>musta</v>
      </c>
      <c r="BI1690" s="39"/>
      <c r="BJ1690" s="39" t="str">
        <f>IF(F1690="ei löydy","uusi tie",IF(E1690=0,"tieosoite muuttunut",IF(E1690=1,VLOOKUP(D1690,'2015'!$F$12:$AL$1887,31,FALSE),"-")))</f>
        <v>musta</v>
      </c>
      <c r="BK1690" s="67" t="str">
        <f>IF(E1690=1,VLOOKUP(D1690,'2015'!$F$12:$AL$1887,32,FALSE),"-")</f>
        <v>musta</v>
      </c>
      <c r="BL1690" s="39" t="str">
        <f>IF(F1690="ei löydy","uusi tie",IF(E1690=0,"tieosoite muuttunut",IF(E1690=1,VLOOKUP(D1690,'2015'!$F$12:$AL$1887,33,FALSE),"-")))</f>
        <v>musta</v>
      </c>
      <c r="BM1690" s="39"/>
      <c r="BN1690" s="217" t="str">
        <f>VLOOKUP(D1690,'2015'!$F$12:$AL$1887,33,FALSE)</f>
        <v>musta</v>
      </c>
      <c r="BO1690" s="39"/>
      <c r="BP1690" s="115"/>
      <c r="BQ1690" s="26" t="s">
        <v>10</v>
      </c>
      <c r="BS1690" s="5"/>
      <c r="BU1690" s="37"/>
      <c r="BV1690" s="30"/>
      <c r="BX1690">
        <f>IF(E1690=1,VLOOKUP(D1690,'2015'!$F$12:$AX$1887,43,FALSE),"-")</f>
        <v>0</v>
      </c>
      <c r="BY1690">
        <f>IF(E1690=1,VLOOKUP(D1690,'2015'!$F$12:$AX$1887,44,FALSE),"-")</f>
        <v>0</v>
      </c>
      <c r="BZ1690">
        <f>IF(E1690=1,VLOOKUP(D1690,'2015'!$F$12:$AX$1887,45,FALSE),"-")</f>
        <v>0</v>
      </c>
      <c r="CG1690" s="21"/>
      <c r="CH1690" s="21"/>
      <c r="CI1690" s="21"/>
      <c r="CK1690" s="21"/>
      <c r="CL1690" s="21"/>
      <c r="CM1690" s="21"/>
    </row>
    <row r="1691" spans="1:91" ht="15.75" thickBot="1" x14ac:dyDescent="0.3">
      <c r="A1691" s="50"/>
      <c r="B1691" s="50"/>
      <c r="C1691" s="50" t="str">
        <f t="shared" si="453"/>
        <v>14121_1_7915</v>
      </c>
      <c r="D1691" s="51" t="str">
        <f t="shared" si="454"/>
        <v>14121_1</v>
      </c>
      <c r="E1691" s="224">
        <f>IFERROR(VLOOKUP(C1691,'2015'!$C$12:$D$1887,2,FALSE),0)</f>
        <v>1</v>
      </c>
      <c r="F1691" s="51">
        <f>IFERROR(K1691-IFERROR(VLOOKUP(D1691,'2015'!$F$12:$I$1887,4,FALSE),"ei löydy"),"ei löydy")</f>
        <v>0</v>
      </c>
      <c r="G1691" s="224">
        <f>IFERROR(VLOOKUP(Työfile_2024!C1691,Liikennemalli!$D$6:$G$1921,4,FALSE),0)</f>
        <v>1</v>
      </c>
      <c r="H1691" s="225">
        <f>K1691-IFERROR(VLOOKUP(Työfile_2024!D1691,Liikennemalli!$C$6:$H$1921,6,FALSE),"ei löydy")</f>
        <v>0</v>
      </c>
      <c r="I1691" s="80">
        <v>14121</v>
      </c>
      <c r="J1691" s="52">
        <v>1</v>
      </c>
      <c r="K1691" s="52">
        <v>7915</v>
      </c>
      <c r="L1691" s="53"/>
      <c r="M1691" s="54"/>
      <c r="N1691" s="54"/>
      <c r="O1691" s="54"/>
      <c r="P1691" s="54"/>
      <c r="Q1691" s="55"/>
      <c r="R1691" s="55"/>
      <c r="S1691" s="55"/>
      <c r="T1691" s="55"/>
      <c r="U1691" s="52"/>
      <c r="V1691" s="56">
        <v>252.98799747315223</v>
      </c>
      <c r="W1691" s="56">
        <v>15.334175615919142</v>
      </c>
      <c r="X1691" s="56">
        <v>265.40998104864184</v>
      </c>
      <c r="Y1691" s="56">
        <f>VLOOKUP(D1691,Liikennemalli24!$D$2:$F$1804,2,FALSE)</f>
        <v>98</v>
      </c>
      <c r="Z1691" s="148">
        <f>VLOOKUP(D1691,Liikennemalli24!$D$2:$F$1804,3,FALSE)</f>
        <v>0.32900000000000001</v>
      </c>
      <c r="AA1691" s="178">
        <f>IF(G1691=1,VLOOKUP(C1691,Liikennemalli!$D$6:$H$1921,2,FALSE),"-")</f>
        <v>75.409838656282503</v>
      </c>
      <c r="AB1691" s="198">
        <f>IF(G1691=1,VLOOKUP(C1691,Liikennemalli!$D$6:$H$1921,3,FALSE),"-")</f>
        <v>0.54951810596272799</v>
      </c>
      <c r="AC1691" s="51">
        <f>IF(E1691=1,VLOOKUP(Työfile_2024!D1691,'2015'!$F$12:$X$1887,18,FALSE),"-")</f>
        <v>0</v>
      </c>
      <c r="AD1691" s="51">
        <f>IF(E1691=1,VLOOKUP(Työfile_2024!D1691,'2015'!$F$12:$X$1887,19,FALSE),"-")</f>
        <v>0</v>
      </c>
      <c r="AI1691" s="128">
        <f>IF(E1691=1,VLOOKUP(Työfile_2024!D1691,'2015'!$F$12:$AB$1887,20,FALSE),"-")</f>
        <v>0</v>
      </c>
      <c r="AJ1691" s="128">
        <f>IF(E1691=1,VLOOKUP(Työfile_2024!D1691,'2015'!$F$12:$AB$1887,21,FALSE),"-")</f>
        <v>0</v>
      </c>
      <c r="AK1691" s="128">
        <f>IF(E1691=1,VLOOKUP(Työfile_2024!D1691,'2015'!$F$12:$AB$1887,22,FALSE),"-")</f>
        <v>0</v>
      </c>
      <c r="AL1691" s="128">
        <f>IF(E1691=1,VLOOKUP(Työfile_2024!D1691,'2015'!$F$12:$AB$1887,23,FALSE),"-")</f>
        <v>0</v>
      </c>
      <c r="AM1691" s="56">
        <f>VLOOKUP(Työfile_2024!D1691,Tmatkat_20km_tarkasteltava_verk!$C$2:$D$1804,2,FALSE)</f>
        <v>39</v>
      </c>
      <c r="AN1691" s="148">
        <f t="shared" si="451"/>
        <v>0.15415751098681582</v>
      </c>
      <c r="AO1691" s="178">
        <f>IF(E1691=1,VLOOKUP(Työfile_2024!D1691,'2015'!$F$12:$AC$1887,24,FALSE),"-")</f>
        <v>84</v>
      </c>
      <c r="AP1691" s="52">
        <f>VLOOKUP(D1691,Tarkasteltava_verkko_2024_harva!$E$2:$I$1804,5,FALSE)</f>
        <v>0</v>
      </c>
      <c r="AQ1691" s="52">
        <f>VLOOKUP(D1691,Tarkasteltava_verkko_2024_harva!$E$2:$I$1804,4,FALSE)</f>
        <v>0</v>
      </c>
      <c r="AR1691" s="148">
        <v>0</v>
      </c>
      <c r="AS1691" s="170">
        <f>IFERROR(VLOOKUP(C1691,'2015'!$C$12:$AG$1887,30,FALSE),"-")</f>
        <v>0</v>
      </c>
      <c r="AT1691" s="148">
        <v>1.4782059380922299E-2</v>
      </c>
      <c r="AU1691" s="170">
        <f>IFERROR(VLOOKUP(C1691,'2015'!$C$12:$AG$1887,31,FALSE),"-")</f>
        <v>0</v>
      </c>
      <c r="AV1691" s="106"/>
      <c r="AW1691" s="63">
        <f>IFERROR(VLOOKUP(C1691,Merkittävyysluokitus!$A$2:$J$1705,10,FALSE),"-")</f>
        <v>4</v>
      </c>
      <c r="AX1691" s="175">
        <f>IFERROR(VLOOKUP(C1691,Merkittävyysluokitus!$A$2:$J$1705,6,FALSE),"-")</f>
        <v>2.5404244392715216</v>
      </c>
      <c r="AY1691" s="175">
        <f>IFERROR(VLOOKUP(C1691,Merkittävyysluokitus!$A$2:$J$1705,7,FALSE),"-")</f>
        <v>0.98896399241945654</v>
      </c>
      <c r="AZ1691" s="175">
        <f>IFERROR(VLOOKUP(C1691,Merkittävyysluokitus!$A$2:$J$1705,8,FALSE),"-")</f>
        <v>1.2181271135187317</v>
      </c>
      <c r="BA1691" s="175">
        <f>IFERROR(VLOOKUP(C1691,Merkittävyysluokitus!$A$2:$J$1705,9,FALSE),"-")</f>
        <v>0.33333333333333331</v>
      </c>
      <c r="BB1691" s="203"/>
      <c r="BC1691" s="203" t="str">
        <f t="shared" si="452"/>
        <v/>
      </c>
      <c r="BD1691" s="39" t="str">
        <f t="shared" si="441"/>
        <v>musta</v>
      </c>
      <c r="BE1691" s="68" t="str">
        <f t="shared" si="447"/>
        <v>musta</v>
      </c>
      <c r="BF1691" s="68" t="str">
        <f t="shared" si="448"/>
        <v>musta</v>
      </c>
      <c r="BG1691" s="69" t="str">
        <f t="shared" si="449"/>
        <v>musta</v>
      </c>
      <c r="BH1691" s="209" t="str">
        <f t="shared" si="450"/>
        <v>musta</v>
      </c>
      <c r="BI1691" s="39"/>
      <c r="BJ1691" s="39" t="str">
        <f>IF(F1691="ei löydy","uusi tie",IF(E1691=0,"tieosoite muuttunut",IF(E1691=1,VLOOKUP(D1691,'2015'!$F$12:$AL$1887,31,FALSE),"-")))</f>
        <v>musta</v>
      </c>
      <c r="BK1691" s="67" t="str">
        <f>IF(E1691=1,VLOOKUP(D1691,'2015'!$F$12:$AL$1887,32,FALSE),"-")</f>
        <v>musta</v>
      </c>
      <c r="BL1691" s="39" t="str">
        <f>IF(F1691="ei löydy","uusi tie",IF(E1691=0,"tieosoite muuttunut",IF(E1691=1,VLOOKUP(D1691,'2015'!$F$12:$AL$1887,33,FALSE),"-")))</f>
        <v>musta</v>
      </c>
      <c r="BM1691" s="39"/>
      <c r="BN1691" s="217" t="str">
        <f>VLOOKUP(D1691,'2015'!$F$12:$AL$1887,33,FALSE)</f>
        <v>musta</v>
      </c>
      <c r="BO1691" s="39"/>
      <c r="BP1691" s="115"/>
      <c r="BQ1691" s="26" t="s">
        <v>10</v>
      </c>
      <c r="BS1691" s="5"/>
      <c r="BU1691" s="37"/>
      <c r="BV1691" s="30"/>
      <c r="BX1691">
        <f>IF(E1691=1,VLOOKUP(D1691,'2015'!$F$12:$AX$1887,43,FALSE),"-")</f>
        <v>0</v>
      </c>
      <c r="BY1691">
        <f>IF(E1691=1,VLOOKUP(D1691,'2015'!$F$12:$AX$1887,44,FALSE),"-")</f>
        <v>0</v>
      </c>
      <c r="BZ1691">
        <f>IF(E1691=1,VLOOKUP(D1691,'2015'!$F$12:$AX$1887,45,FALSE),"-")</f>
        <v>0</v>
      </c>
      <c r="CG1691" s="21"/>
      <c r="CH1691" s="21"/>
      <c r="CI1691" s="21"/>
      <c r="CK1691" s="21"/>
      <c r="CL1691" s="21"/>
      <c r="CM1691" s="21"/>
    </row>
    <row r="1692" spans="1:91" ht="15.75" thickBot="1" x14ac:dyDescent="0.3">
      <c r="A1692" s="50"/>
      <c r="B1692" s="50"/>
      <c r="C1692" s="50" t="str">
        <f t="shared" si="453"/>
        <v>14122_1_7150</v>
      </c>
      <c r="D1692" s="51" t="str">
        <f t="shared" si="454"/>
        <v>14122_1</v>
      </c>
      <c r="E1692" s="224">
        <f>IFERROR(VLOOKUP(C1692,'2015'!$C$12:$D$1887,2,FALSE),0)</f>
        <v>1</v>
      </c>
      <c r="F1692" s="51">
        <f>IFERROR(K1692-IFERROR(VLOOKUP(D1692,'2015'!$F$12:$I$1887,4,FALSE),"ei löydy"),"ei löydy")</f>
        <v>0</v>
      </c>
      <c r="G1692" s="224">
        <f>IFERROR(VLOOKUP(Työfile_2024!C1692,Liikennemalli!$D$6:$G$1921,4,FALSE),0)</f>
        <v>1</v>
      </c>
      <c r="H1692" s="225">
        <f>K1692-IFERROR(VLOOKUP(Työfile_2024!D1692,Liikennemalli!$C$6:$H$1921,6,FALSE),"ei löydy")</f>
        <v>0</v>
      </c>
      <c r="I1692" s="80">
        <v>14122</v>
      </c>
      <c r="J1692" s="52">
        <v>1</v>
      </c>
      <c r="K1692" s="52">
        <v>7150</v>
      </c>
      <c r="L1692" s="53"/>
      <c r="M1692" s="54"/>
      <c r="N1692" s="54"/>
      <c r="O1692" s="54"/>
      <c r="P1692" s="54"/>
      <c r="Q1692" s="55"/>
      <c r="R1692" s="55"/>
      <c r="S1692" s="55"/>
      <c r="T1692" s="55"/>
      <c r="U1692" s="52"/>
      <c r="V1692" s="56">
        <v>260</v>
      </c>
      <c r="W1692" s="56">
        <v>15</v>
      </c>
      <c r="X1692" s="56">
        <v>270</v>
      </c>
      <c r="Y1692" s="56">
        <f>VLOOKUP(D1692,Liikennemalli24!$D$2:$F$1804,2,FALSE)</f>
        <v>67</v>
      </c>
      <c r="Z1692" s="148">
        <f>VLOOKUP(D1692,Liikennemalli24!$D$2:$F$1804,3,FALSE)</f>
        <v>0.248</v>
      </c>
      <c r="AA1692" s="178">
        <f>IF(G1692=1,VLOOKUP(C1692,Liikennemalli!$D$6:$H$1921,2,FALSE),"-")</f>
        <v>80.827720579134606</v>
      </c>
      <c r="AB1692" s="198">
        <f>IF(G1692=1,VLOOKUP(C1692,Liikennemalli!$D$6:$H$1921,3,FALSE),"-")</f>
        <v>0.42302071443404399</v>
      </c>
      <c r="AC1692" s="51">
        <f>IF(E1692=1,VLOOKUP(Työfile_2024!D1692,'2015'!$F$12:$X$1887,18,FALSE),"-")</f>
        <v>0</v>
      </c>
      <c r="AD1692" s="51">
        <f>IF(E1692=1,VLOOKUP(Työfile_2024!D1692,'2015'!$F$12:$X$1887,19,FALSE),"-")</f>
        <v>0</v>
      </c>
      <c r="AI1692" s="128">
        <f>IF(E1692=1,VLOOKUP(Työfile_2024!D1692,'2015'!$F$12:$AB$1887,20,FALSE),"-")</f>
        <v>0</v>
      </c>
      <c r="AJ1692" s="128">
        <f>IF(E1692=1,VLOOKUP(Työfile_2024!D1692,'2015'!$F$12:$AB$1887,21,FALSE),"-")</f>
        <v>0</v>
      </c>
      <c r="AK1692" s="128">
        <f>IF(E1692=1,VLOOKUP(Työfile_2024!D1692,'2015'!$F$12:$AB$1887,22,FALSE),"-")</f>
        <v>0</v>
      </c>
      <c r="AL1692" s="128">
        <f>IF(E1692=1,VLOOKUP(Työfile_2024!D1692,'2015'!$F$12:$AB$1887,23,FALSE),"-")</f>
        <v>0</v>
      </c>
      <c r="AM1692" s="56">
        <f>VLOOKUP(Työfile_2024!D1692,Tmatkat_20km_tarkasteltava_verk!$C$2:$D$1804,2,FALSE)</f>
        <v>40</v>
      </c>
      <c r="AN1692" s="148">
        <f t="shared" si="451"/>
        <v>0.15384615384615385</v>
      </c>
      <c r="AO1692" s="178">
        <f>IF(E1692=1,VLOOKUP(Työfile_2024!D1692,'2015'!$F$12:$AC$1887,24,FALSE),"-")</f>
        <v>47</v>
      </c>
      <c r="AP1692" s="52">
        <f>VLOOKUP(D1692,Tarkasteltava_verkko_2024_harva!$E$2:$I$1804,5,FALSE)</f>
        <v>0</v>
      </c>
      <c r="AQ1692" s="52">
        <f>VLOOKUP(D1692,Tarkasteltava_verkko_2024_harva!$E$2:$I$1804,4,FALSE)</f>
        <v>0</v>
      </c>
      <c r="AR1692" s="148">
        <v>0</v>
      </c>
      <c r="AS1692" s="170">
        <f>IFERROR(VLOOKUP(C1692,'2015'!$C$12:$AG$1887,30,FALSE),"-")</f>
        <v>0</v>
      </c>
      <c r="AT1692" s="148">
        <v>0.15622377622377623</v>
      </c>
      <c r="AU1692" s="170">
        <f>IFERROR(VLOOKUP(C1692,'2015'!$C$12:$AG$1887,31,FALSE),"-")</f>
        <v>0</v>
      </c>
      <c r="AV1692" s="106"/>
      <c r="AW1692" s="63">
        <f>IFERROR(VLOOKUP(C1692,Merkittävyysluokitus!$A$2:$J$1705,10,FALSE),"-")</f>
        <v>4</v>
      </c>
      <c r="AX1692" s="175">
        <f>IFERROR(VLOOKUP(C1692,Merkittävyysluokitus!$A$2:$J$1705,6,FALSE),"-")</f>
        <v>2.9766894977168947</v>
      </c>
      <c r="AY1692" s="175">
        <f>IFERROR(VLOOKUP(C1692,Merkittävyysluokitus!$A$2:$J$1705,7,FALSE),"-")</f>
        <v>1.1233333333333333</v>
      </c>
      <c r="AZ1692" s="175">
        <f>IFERROR(VLOOKUP(C1692,Merkittävyysluokitus!$A$2:$J$1705,8,FALSE),"-")</f>
        <v>1.1866894977168949</v>
      </c>
      <c r="BA1692" s="175">
        <f>IFERROR(VLOOKUP(C1692,Merkittävyysluokitus!$A$2:$J$1705,9,FALSE),"-")</f>
        <v>0.66666666666666663</v>
      </c>
      <c r="BB1692" s="203"/>
      <c r="BC1692" s="203" t="str">
        <f t="shared" si="452"/>
        <v/>
      </c>
      <c r="BD1692" s="39" t="str">
        <f t="shared" si="441"/>
        <v>musta</v>
      </c>
      <c r="BE1692" s="68" t="str">
        <f t="shared" si="447"/>
        <v>musta</v>
      </c>
      <c r="BF1692" s="68" t="str">
        <f t="shared" si="448"/>
        <v>musta</v>
      </c>
      <c r="BG1692" s="69" t="str">
        <f t="shared" si="449"/>
        <v>musta</v>
      </c>
      <c r="BH1692" s="209" t="str">
        <f t="shared" si="450"/>
        <v>musta</v>
      </c>
      <c r="BI1692" s="39"/>
      <c r="BJ1692" s="39" t="str">
        <f>IF(F1692="ei löydy","uusi tie",IF(E1692=0,"tieosoite muuttunut",IF(E1692=1,VLOOKUP(D1692,'2015'!$F$12:$AL$1887,31,FALSE),"-")))</f>
        <v>musta</v>
      </c>
      <c r="BK1692" s="67" t="str">
        <f>IF(E1692=1,VLOOKUP(D1692,'2015'!$F$12:$AL$1887,32,FALSE),"-")</f>
        <v>musta</v>
      </c>
      <c r="BL1692" s="39" t="str">
        <f>IF(F1692="ei löydy","uusi tie",IF(E1692=0,"tieosoite muuttunut",IF(E1692=1,VLOOKUP(D1692,'2015'!$F$12:$AL$1887,33,FALSE),"-")))</f>
        <v>musta</v>
      </c>
      <c r="BM1692" s="39"/>
      <c r="BN1692" s="217" t="str">
        <f>VLOOKUP(D1692,'2015'!$F$12:$AL$1887,33,FALSE)</f>
        <v>musta</v>
      </c>
      <c r="BO1692" s="39"/>
      <c r="BP1692" s="115"/>
      <c r="BQ1692" s="26" t="s">
        <v>10</v>
      </c>
      <c r="BS1692" s="5"/>
      <c r="BU1692" s="37"/>
      <c r="BV1692" s="30"/>
      <c r="BX1692">
        <f>IF(E1692=1,VLOOKUP(D1692,'2015'!$F$12:$AX$1887,43,FALSE),"-")</f>
        <v>0</v>
      </c>
      <c r="BY1692">
        <f>IF(E1692=1,VLOOKUP(D1692,'2015'!$F$12:$AX$1887,44,FALSE),"-")</f>
        <v>0</v>
      </c>
      <c r="BZ1692">
        <f>IF(E1692=1,VLOOKUP(D1692,'2015'!$F$12:$AX$1887,45,FALSE),"-")</f>
        <v>0</v>
      </c>
      <c r="CG1692" s="21"/>
      <c r="CH1692" s="21"/>
      <c r="CI1692" s="21"/>
      <c r="CK1692" s="21"/>
      <c r="CL1692" s="21"/>
      <c r="CM1692" s="21"/>
    </row>
    <row r="1693" spans="1:91" ht="15.75" thickBot="1" x14ac:dyDescent="0.3">
      <c r="A1693" s="50"/>
      <c r="B1693" s="50"/>
      <c r="C1693" s="50" t="str">
        <f t="shared" si="453"/>
        <v>14123_1_6017</v>
      </c>
      <c r="D1693" s="51" t="str">
        <f t="shared" si="454"/>
        <v>14123_1</v>
      </c>
      <c r="E1693" s="224">
        <f>IFERROR(VLOOKUP(C1693,'2015'!$C$12:$D$1887,2,FALSE),0)</f>
        <v>1</v>
      </c>
      <c r="F1693" s="51">
        <f>IFERROR(K1693-IFERROR(VLOOKUP(D1693,'2015'!$F$12:$I$1887,4,FALSE),"ei löydy"),"ei löydy")</f>
        <v>0</v>
      </c>
      <c r="G1693" s="224">
        <f>IFERROR(VLOOKUP(Työfile_2024!C1693,Liikennemalli!$D$6:$G$1921,4,FALSE),0)</f>
        <v>1</v>
      </c>
      <c r="H1693" s="225">
        <f>K1693-IFERROR(VLOOKUP(Työfile_2024!D1693,Liikennemalli!$C$6:$H$1921,6,FALSE),"ei löydy")</f>
        <v>0</v>
      </c>
      <c r="I1693" s="80">
        <v>14123</v>
      </c>
      <c r="J1693" s="52">
        <v>1</v>
      </c>
      <c r="K1693" s="52">
        <v>6017</v>
      </c>
      <c r="L1693" s="53"/>
      <c r="M1693" s="54"/>
      <c r="N1693" s="54"/>
      <c r="O1693" s="54"/>
      <c r="P1693" s="54"/>
      <c r="Q1693" s="55"/>
      <c r="R1693" s="55"/>
      <c r="S1693" s="55"/>
      <c r="T1693" s="55"/>
      <c r="U1693" s="52"/>
      <c r="V1693" s="56">
        <v>244</v>
      </c>
      <c r="W1693" s="56">
        <v>9</v>
      </c>
      <c r="X1693" s="56">
        <v>255</v>
      </c>
      <c r="Y1693" s="56">
        <f>VLOOKUP(D1693,Liikennemalli24!$D$2:$F$1804,2,FALSE)</f>
        <v>39</v>
      </c>
      <c r="Z1693" s="148">
        <f>VLOOKUP(D1693,Liikennemalli24!$D$2:$F$1804,3,FALSE)</f>
        <v>0.105</v>
      </c>
      <c r="AA1693" s="178">
        <f>IF(G1693=1,VLOOKUP(C1693,Liikennemalli!$D$6:$H$1921,2,FALSE),"-")</f>
        <v>262.209678132053</v>
      </c>
      <c r="AB1693" s="198">
        <f>IF(G1693=1,VLOOKUP(C1693,Liikennemalli!$D$6:$H$1921,3,FALSE),"-")</f>
        <v>0.57138833232799002</v>
      </c>
      <c r="AC1693" s="51">
        <f>IF(E1693=1,VLOOKUP(Työfile_2024!D1693,'2015'!$F$12:$X$1887,18,FALSE),"-")</f>
        <v>0</v>
      </c>
      <c r="AD1693" s="51">
        <f>IF(E1693=1,VLOOKUP(Työfile_2024!D1693,'2015'!$F$12:$X$1887,19,FALSE),"-")</f>
        <v>0</v>
      </c>
      <c r="AI1693" s="128">
        <f>IF(E1693=1,VLOOKUP(Työfile_2024!D1693,'2015'!$F$12:$AB$1887,20,FALSE),"-")</f>
        <v>0</v>
      </c>
      <c r="AJ1693" s="128">
        <f>IF(E1693=1,VLOOKUP(Työfile_2024!D1693,'2015'!$F$12:$AB$1887,21,FALSE),"-")</f>
        <v>0</v>
      </c>
      <c r="AK1693" s="128">
        <f>IF(E1693=1,VLOOKUP(Työfile_2024!D1693,'2015'!$F$12:$AB$1887,22,FALSE),"-")</f>
        <v>0</v>
      </c>
      <c r="AL1693" s="128">
        <f>IF(E1693=1,VLOOKUP(Työfile_2024!D1693,'2015'!$F$12:$AB$1887,23,FALSE),"-")</f>
        <v>0</v>
      </c>
      <c r="AM1693" s="56">
        <f>VLOOKUP(Työfile_2024!D1693,Tmatkat_20km_tarkasteltava_verk!$C$2:$D$1804,2,FALSE)</f>
        <v>50</v>
      </c>
      <c r="AN1693" s="148">
        <f t="shared" si="451"/>
        <v>0.20491803278688525</v>
      </c>
      <c r="AO1693" s="178">
        <f>IF(E1693=1,VLOOKUP(Työfile_2024!D1693,'2015'!$F$12:$AC$1887,24,FALSE),"-")</f>
        <v>99</v>
      </c>
      <c r="AP1693" s="52">
        <f>VLOOKUP(D1693,Tarkasteltava_verkko_2024_harva!$E$2:$I$1804,5,FALSE)</f>
        <v>0</v>
      </c>
      <c r="AQ1693" s="52">
        <f>VLOOKUP(D1693,Tarkasteltava_verkko_2024_harva!$E$2:$I$1804,4,FALSE)</f>
        <v>0</v>
      </c>
      <c r="AR1693" s="148">
        <v>0</v>
      </c>
      <c r="AS1693" s="170">
        <f>IFERROR(VLOOKUP(C1693,'2015'!$C$12:$AG$1887,30,FALSE),"-")</f>
        <v>0</v>
      </c>
      <c r="AT1693" s="148">
        <v>0.26724281203257438</v>
      </c>
      <c r="AU1693" s="170">
        <f>IFERROR(VLOOKUP(C1693,'2015'!$C$12:$AG$1887,31,FALSE),"-")</f>
        <v>0</v>
      </c>
      <c r="AV1693" s="106"/>
      <c r="AW1693" s="63">
        <f>IFERROR(VLOOKUP(C1693,Merkittävyysluokitus!$A$2:$J$1705,10,FALSE),"-")</f>
        <v>4</v>
      </c>
      <c r="AX1693" s="175">
        <f>IFERROR(VLOOKUP(C1693,Merkittävyysluokitus!$A$2:$J$1705,6,FALSE),"-")</f>
        <v>2.7371369863013695</v>
      </c>
      <c r="AY1693" s="175">
        <f>IFERROR(VLOOKUP(C1693,Merkittävyysluokitus!$A$2:$J$1705,7,FALSE),"-")</f>
        <v>1.2403333333333333</v>
      </c>
      <c r="AZ1693" s="175">
        <f>IFERROR(VLOOKUP(C1693,Merkittävyysluokitus!$A$2:$J$1705,8,FALSE),"-")</f>
        <v>0.83013698630136989</v>
      </c>
      <c r="BA1693" s="175">
        <f>IFERROR(VLOOKUP(C1693,Merkittävyysluokitus!$A$2:$J$1705,9,FALSE),"-")</f>
        <v>0.66666666666666663</v>
      </c>
      <c r="BB1693" s="203"/>
      <c r="BC1693" s="203" t="str">
        <f t="shared" si="452"/>
        <v/>
      </c>
      <c r="BD1693" s="39" t="str">
        <f t="shared" si="441"/>
        <v>musta</v>
      </c>
      <c r="BE1693" s="68" t="str">
        <f t="shared" si="447"/>
        <v>musta</v>
      </c>
      <c r="BF1693" s="68" t="str">
        <f t="shared" si="448"/>
        <v>musta</v>
      </c>
      <c r="BG1693" s="69" t="str">
        <f t="shared" si="449"/>
        <v>musta</v>
      </c>
      <c r="BH1693" s="209" t="str">
        <f t="shared" si="450"/>
        <v>musta</v>
      </c>
      <c r="BI1693" s="39"/>
      <c r="BJ1693" s="39" t="str">
        <f>IF(F1693="ei löydy","uusi tie",IF(E1693=0,"tieosoite muuttunut",IF(E1693=1,VLOOKUP(D1693,'2015'!$F$12:$AL$1887,31,FALSE),"-")))</f>
        <v>musta</v>
      </c>
      <c r="BK1693" s="67" t="str">
        <f>IF(E1693=1,VLOOKUP(D1693,'2015'!$F$12:$AL$1887,32,FALSE),"-")</f>
        <v>musta</v>
      </c>
      <c r="BL1693" s="39" t="str">
        <f>IF(F1693="ei löydy","uusi tie",IF(E1693=0,"tieosoite muuttunut",IF(E1693=1,VLOOKUP(D1693,'2015'!$F$12:$AL$1887,33,FALSE),"-")))</f>
        <v>musta</v>
      </c>
      <c r="BM1693" s="39"/>
      <c r="BN1693" s="217" t="str">
        <f>VLOOKUP(D1693,'2015'!$F$12:$AL$1887,33,FALSE)</f>
        <v>musta</v>
      </c>
      <c r="BO1693" s="39"/>
      <c r="BP1693" s="115"/>
      <c r="BQ1693" s="26" t="s">
        <v>10</v>
      </c>
      <c r="BS1693" s="5"/>
      <c r="BU1693" s="37"/>
      <c r="BV1693" s="30"/>
      <c r="BX1693">
        <f>IF(E1693=1,VLOOKUP(D1693,'2015'!$F$12:$AX$1887,43,FALSE),"-")</f>
        <v>0</v>
      </c>
      <c r="BY1693">
        <f>IF(E1693=1,VLOOKUP(D1693,'2015'!$F$12:$AX$1887,44,FALSE),"-")</f>
        <v>0</v>
      </c>
      <c r="BZ1693">
        <f>IF(E1693=1,VLOOKUP(D1693,'2015'!$F$12:$AX$1887,45,FALSE),"-")</f>
        <v>0</v>
      </c>
      <c r="CG1693" s="21"/>
      <c r="CH1693" s="21"/>
      <c r="CI1693" s="21"/>
      <c r="CK1693" s="21"/>
      <c r="CL1693" s="21"/>
      <c r="CM1693" s="21"/>
    </row>
    <row r="1694" spans="1:91" ht="15.75" thickBot="1" x14ac:dyDescent="0.3">
      <c r="A1694" s="50"/>
      <c r="B1694" s="50"/>
      <c r="C1694" s="50" t="str">
        <f t="shared" si="453"/>
        <v>14123_2_6130</v>
      </c>
      <c r="D1694" s="51" t="str">
        <f t="shared" si="454"/>
        <v>14123_2</v>
      </c>
      <c r="E1694" s="224">
        <f>IFERROR(VLOOKUP(C1694,'2015'!$C$12:$D$1887,2,FALSE),0)</f>
        <v>1</v>
      </c>
      <c r="F1694" s="51">
        <f>IFERROR(K1694-IFERROR(VLOOKUP(D1694,'2015'!$F$12:$I$1887,4,FALSE),"ei löydy"),"ei löydy")</f>
        <v>0</v>
      </c>
      <c r="G1694" s="224">
        <f>IFERROR(VLOOKUP(Työfile_2024!C1694,Liikennemalli!$D$6:$G$1921,4,FALSE),0)</f>
        <v>1</v>
      </c>
      <c r="H1694" s="225">
        <f>K1694-IFERROR(VLOOKUP(Työfile_2024!D1694,Liikennemalli!$C$6:$H$1921,6,FALSE),"ei löydy")</f>
        <v>0</v>
      </c>
      <c r="I1694" s="80">
        <v>14123</v>
      </c>
      <c r="J1694" s="52">
        <v>2</v>
      </c>
      <c r="K1694" s="52">
        <v>6130</v>
      </c>
      <c r="L1694" s="53"/>
      <c r="M1694" s="54"/>
      <c r="N1694" s="54"/>
      <c r="O1694" s="54"/>
      <c r="P1694" s="54"/>
      <c r="Q1694" s="55"/>
      <c r="R1694" s="55"/>
      <c r="S1694" s="55"/>
      <c r="T1694" s="55"/>
      <c r="U1694" s="52"/>
      <c r="V1694" s="56">
        <v>53</v>
      </c>
      <c r="W1694" s="56">
        <v>2</v>
      </c>
      <c r="X1694" s="56">
        <v>50</v>
      </c>
      <c r="Y1694" s="56">
        <f>VLOOKUP(D1694,Liikennemalli24!$D$2:$F$1804,2,FALSE)</f>
        <v>42</v>
      </c>
      <c r="Z1694" s="148">
        <f>VLOOKUP(D1694,Liikennemalli24!$D$2:$F$1804,3,FALSE)</f>
        <v>0.219</v>
      </c>
      <c r="AA1694" s="178">
        <f>IF(G1694=1,VLOOKUP(C1694,Liikennemalli!$D$6:$H$1921,2,FALSE),"-")</f>
        <v>250.19956137275699</v>
      </c>
      <c r="AB1694" s="198">
        <f>IF(G1694=1,VLOOKUP(C1694,Liikennemalli!$D$6:$H$1921,3,FALSE),"-")</f>
        <v>0.81668615975071601</v>
      </c>
      <c r="AC1694" s="51">
        <f>IF(E1694=1,VLOOKUP(Työfile_2024!D1694,'2015'!$F$12:$X$1887,18,FALSE),"-")</f>
        <v>0</v>
      </c>
      <c r="AD1694" s="51">
        <f>IF(E1694=1,VLOOKUP(Työfile_2024!D1694,'2015'!$F$12:$X$1887,19,FALSE),"-")</f>
        <v>0</v>
      </c>
      <c r="AI1694" s="128">
        <f>IF(E1694=1,VLOOKUP(Työfile_2024!D1694,'2015'!$F$12:$AB$1887,20,FALSE),"-")</f>
        <v>0</v>
      </c>
      <c r="AJ1694" s="128">
        <f>IF(E1694=1,VLOOKUP(Työfile_2024!D1694,'2015'!$F$12:$AB$1887,21,FALSE),"-")</f>
        <v>0</v>
      </c>
      <c r="AK1694" s="128">
        <f>IF(E1694=1,VLOOKUP(Työfile_2024!D1694,'2015'!$F$12:$AB$1887,22,FALSE),"-")</f>
        <v>0</v>
      </c>
      <c r="AL1694" s="128">
        <f>IF(E1694=1,VLOOKUP(Työfile_2024!D1694,'2015'!$F$12:$AB$1887,23,FALSE),"-")</f>
        <v>0</v>
      </c>
      <c r="AM1694" s="56">
        <f>VLOOKUP(Työfile_2024!D1694,Tmatkat_20km_tarkasteltava_verk!$C$2:$D$1804,2,FALSE)</f>
        <v>28</v>
      </c>
      <c r="AN1694" s="148">
        <f t="shared" si="451"/>
        <v>0.52830188679245282</v>
      </c>
      <c r="AO1694" s="178">
        <f>IF(E1694=1,VLOOKUP(Työfile_2024!D1694,'2015'!$F$12:$AC$1887,24,FALSE),"-")</f>
        <v>53</v>
      </c>
      <c r="AP1694" s="63">
        <f>VLOOKUP(D1694,Tarkasteltava_verkko_2024_harva!$E$2:$I$1804,5,FALSE)</f>
        <v>0</v>
      </c>
      <c r="AQ1694" s="52">
        <f>VLOOKUP(D1694,Tarkasteltava_verkko_2024_harva!$E$2:$I$1804,4,FALSE)</f>
        <v>0</v>
      </c>
      <c r="AR1694" s="148">
        <v>0</v>
      </c>
      <c r="AS1694" s="170">
        <f>IFERROR(VLOOKUP(C1694,'2015'!$C$12:$AG$1887,30,FALSE),"-")</f>
        <v>0</v>
      </c>
      <c r="AT1694" s="148">
        <v>0</v>
      </c>
      <c r="AU1694" s="170">
        <f>IFERROR(VLOOKUP(C1694,'2015'!$C$12:$AG$1887,31,FALSE),"-")</f>
        <v>0</v>
      </c>
      <c r="AV1694" s="106"/>
      <c r="AW1694" s="63">
        <f>IFERROR(VLOOKUP(C1694,Merkittävyysluokitus!$A$2:$J$1705,10,FALSE),"-")</f>
        <v>4</v>
      </c>
      <c r="AX1694" s="175">
        <f>IFERROR(VLOOKUP(C1694,Merkittävyysluokitus!$A$2:$J$1705,6,FALSE),"-")</f>
        <v>2.3174855403348555</v>
      </c>
      <c r="AY1694" s="175">
        <f>IFERROR(VLOOKUP(C1694,Merkittävyysluokitus!$A$2:$J$1705,7,FALSE),"-")</f>
        <v>0.34066666666666667</v>
      </c>
      <c r="AZ1694" s="175">
        <f>IFERROR(VLOOKUP(C1694,Merkittävyysluokitus!$A$2:$J$1705,8,FALSE),"-")</f>
        <v>1.4768188736681886</v>
      </c>
      <c r="BA1694" s="175">
        <f>IFERROR(VLOOKUP(C1694,Merkittävyysluokitus!$A$2:$J$1705,9,FALSE),"-")</f>
        <v>0.5</v>
      </c>
      <c r="BB1694" s="203"/>
      <c r="BC1694" s="203" t="str">
        <f t="shared" si="452"/>
        <v/>
      </c>
      <c r="BD1694" s="39" t="str">
        <f t="shared" si="441"/>
        <v>musta</v>
      </c>
      <c r="BE1694" s="68" t="str">
        <f t="shared" si="447"/>
        <v>musta</v>
      </c>
      <c r="BF1694" s="68" t="str">
        <f t="shared" si="448"/>
        <v>musta</v>
      </c>
      <c r="BG1694" s="69" t="str">
        <f t="shared" si="449"/>
        <v>musta</v>
      </c>
      <c r="BH1694" s="209" t="str">
        <f t="shared" si="450"/>
        <v>musta</v>
      </c>
      <c r="BI1694" s="39"/>
      <c r="BJ1694" s="39" t="str">
        <f>IF(F1694="ei löydy","uusi tie",IF(E1694=0,"tieosoite muuttunut",IF(E1694=1,VLOOKUP(D1694,'2015'!$F$12:$AL$1887,31,FALSE),"-")))</f>
        <v>musta</v>
      </c>
      <c r="BK1694" s="67" t="str">
        <f>IF(E1694=1,VLOOKUP(D1694,'2015'!$F$12:$AL$1887,32,FALSE),"-")</f>
        <v>musta</v>
      </c>
      <c r="BL1694" s="39" t="str">
        <f>IF(F1694="ei löydy","uusi tie",IF(E1694=0,"tieosoite muuttunut",IF(E1694=1,VLOOKUP(D1694,'2015'!$F$12:$AL$1887,33,FALSE),"-")))</f>
        <v>musta</v>
      </c>
      <c r="BM1694" s="39"/>
      <c r="BN1694" s="217" t="str">
        <f>VLOOKUP(D1694,'2015'!$F$12:$AL$1887,33,FALSE)</f>
        <v>musta</v>
      </c>
      <c r="BO1694" s="39"/>
      <c r="BP1694" s="115"/>
      <c r="BQ1694" s="26" t="s">
        <v>10</v>
      </c>
      <c r="BS1694" s="5"/>
      <c r="BU1694" s="37"/>
      <c r="BV1694" s="30"/>
      <c r="BX1694">
        <f>IF(E1694=1,VLOOKUP(D1694,'2015'!$F$12:$AX$1887,43,FALSE),"-")</f>
        <v>0</v>
      </c>
      <c r="BY1694">
        <f>IF(E1694=1,VLOOKUP(D1694,'2015'!$F$12:$AX$1887,44,FALSE),"-")</f>
        <v>0</v>
      </c>
      <c r="BZ1694">
        <f>IF(E1694=1,VLOOKUP(D1694,'2015'!$F$12:$AX$1887,45,FALSE),"-")</f>
        <v>0</v>
      </c>
      <c r="CG1694" s="21"/>
      <c r="CH1694" s="21"/>
      <c r="CI1694" s="21"/>
      <c r="CK1694" s="21"/>
      <c r="CL1694" s="21"/>
      <c r="CM1694" s="21"/>
    </row>
    <row r="1695" spans="1:91" ht="15.75" thickBot="1" x14ac:dyDescent="0.3">
      <c r="A1695" s="50"/>
      <c r="B1695" s="50"/>
      <c r="C1695" s="50" t="str">
        <f t="shared" si="453"/>
        <v>14127_1_858</v>
      </c>
      <c r="D1695" s="51" t="str">
        <f t="shared" si="454"/>
        <v>14127_1</v>
      </c>
      <c r="E1695" s="224">
        <f>IFERROR(VLOOKUP(C1695,'2015'!$C$12:$D$1887,2,FALSE),0)</f>
        <v>1</v>
      </c>
      <c r="F1695" s="51">
        <f>IFERROR(K1695-IFERROR(VLOOKUP(D1695,'2015'!$F$12:$I$1887,4,FALSE),"ei löydy"),"ei löydy")</f>
        <v>0</v>
      </c>
      <c r="G1695" s="224">
        <f>IFERROR(VLOOKUP(Työfile_2024!C1695,Liikennemalli!$D$6:$G$1921,4,FALSE),0)</f>
        <v>1</v>
      </c>
      <c r="H1695" s="225">
        <f>K1695-IFERROR(VLOOKUP(Työfile_2024!D1695,Liikennemalli!$C$6:$H$1921,6,FALSE),"ei löydy")</f>
        <v>0</v>
      </c>
      <c r="I1695" s="80">
        <v>14127</v>
      </c>
      <c r="J1695" s="52">
        <v>1</v>
      </c>
      <c r="K1695" s="52">
        <v>858</v>
      </c>
      <c r="L1695" s="53"/>
      <c r="M1695" s="54"/>
      <c r="N1695" s="54"/>
      <c r="O1695" s="54"/>
      <c r="P1695" s="54"/>
      <c r="Q1695" s="55"/>
      <c r="R1695" s="55"/>
      <c r="S1695" s="55"/>
      <c r="T1695" s="55"/>
      <c r="U1695" s="52"/>
      <c r="V1695" s="56">
        <v>446</v>
      </c>
      <c r="W1695" s="56">
        <v>22</v>
      </c>
      <c r="X1695" s="56">
        <v>470</v>
      </c>
      <c r="Y1695" s="56">
        <f>VLOOKUP(D1695,Liikennemalli24!$D$2:$F$1804,2,FALSE)</f>
        <v>130</v>
      </c>
      <c r="Z1695" s="148">
        <f>VLOOKUP(D1695,Liikennemalli24!$D$2:$F$1804,3,FALSE)</f>
        <v>0.26300000000000001</v>
      </c>
      <c r="AA1695" s="178">
        <f>IF(G1695=1,VLOOKUP(C1695,Liikennemalli!$D$6:$H$1921,2,FALSE),"-")</f>
        <v>12.0791159168961</v>
      </c>
      <c r="AB1695" s="198">
        <f>IF(G1695=1,VLOOKUP(C1695,Liikennemalli!$D$6:$H$1921,3,FALSE),"-")</f>
        <v>0.17486002376012999</v>
      </c>
      <c r="AC1695" s="51">
        <f>IF(E1695=1,VLOOKUP(Työfile_2024!D1695,'2015'!$F$12:$X$1887,18,FALSE),"-")</f>
        <v>0</v>
      </c>
      <c r="AD1695" s="51">
        <f>IF(E1695=1,VLOOKUP(Työfile_2024!D1695,'2015'!$F$12:$X$1887,19,FALSE),"-")</f>
        <v>0</v>
      </c>
      <c r="AI1695" s="128">
        <f>IF(E1695=1,VLOOKUP(Työfile_2024!D1695,'2015'!$F$12:$AB$1887,20,FALSE),"-")</f>
        <v>0</v>
      </c>
      <c r="AJ1695" s="128">
        <f>IF(E1695=1,VLOOKUP(Työfile_2024!D1695,'2015'!$F$12:$AB$1887,21,FALSE),"-")</f>
        <v>0</v>
      </c>
      <c r="AK1695" s="128">
        <f>IF(E1695=1,VLOOKUP(Työfile_2024!D1695,'2015'!$F$12:$AB$1887,22,FALSE),"-")</f>
        <v>0</v>
      </c>
      <c r="AL1695" s="128">
        <f>IF(E1695=1,VLOOKUP(Työfile_2024!D1695,'2015'!$F$12:$AB$1887,23,FALSE),"-")</f>
        <v>0</v>
      </c>
      <c r="AM1695" s="56">
        <f>VLOOKUP(Työfile_2024!D1695,Tmatkat_20km_tarkasteltava_verk!$C$2:$D$1804,2,FALSE)</f>
        <v>16</v>
      </c>
      <c r="AN1695" s="148">
        <f t="shared" si="451"/>
        <v>3.5874439461883408E-2</v>
      </c>
      <c r="AO1695" s="178">
        <f>IF(E1695=1,VLOOKUP(Työfile_2024!D1695,'2015'!$F$12:$AC$1887,24,FALSE),"-")</f>
        <v>35</v>
      </c>
      <c r="AP1695" s="52">
        <f>VLOOKUP(D1695,Tarkasteltava_verkko_2024_harva!$E$2:$I$1804,5,FALSE)</f>
        <v>0</v>
      </c>
      <c r="AQ1695" s="52">
        <f>VLOOKUP(D1695,Tarkasteltava_verkko_2024_harva!$E$2:$I$1804,4,FALSE)</f>
        <v>0</v>
      </c>
      <c r="AR1695" s="148">
        <v>0</v>
      </c>
      <c r="AS1695" s="170">
        <f>IFERROR(VLOOKUP(C1695,'2015'!$C$12:$AG$1887,30,FALSE),"-")</f>
        <v>0</v>
      </c>
      <c r="AT1695" s="148">
        <v>0.93356643356643354</v>
      </c>
      <c r="AU1695" s="170">
        <f>IFERROR(VLOOKUP(C1695,'2015'!$C$12:$AG$1887,31,FALSE),"-")</f>
        <v>0</v>
      </c>
      <c r="AV1695" s="106"/>
      <c r="AW1695" s="63">
        <f>IFERROR(VLOOKUP(C1695,Merkittävyysluokitus!$A$2:$J$1705,10,FALSE),"-")</f>
        <v>3</v>
      </c>
      <c r="AX1695" s="175">
        <f>IFERROR(VLOOKUP(C1695,Merkittävyysluokitus!$A$2:$J$1705,6,FALSE),"-")</f>
        <v>4.3805494672754941</v>
      </c>
      <c r="AY1695" s="175">
        <f>IFERROR(VLOOKUP(C1695,Merkittävyysluokitus!$A$2:$J$1705,7,FALSE),"-")</f>
        <v>1.7596666666666665</v>
      </c>
      <c r="AZ1695" s="175">
        <f>IFERROR(VLOOKUP(C1695,Merkittävyysluokitus!$A$2:$J$1705,8,FALSE),"-")</f>
        <v>1.7875494672754944</v>
      </c>
      <c r="BA1695" s="175">
        <f>IFERROR(VLOOKUP(C1695,Merkittävyysluokitus!$A$2:$J$1705,9,FALSE),"-")</f>
        <v>0.83333333333333326</v>
      </c>
      <c r="BB1695" s="203"/>
      <c r="BC1695" s="203" t="str">
        <f t="shared" si="452"/>
        <v/>
      </c>
      <c r="BD1695" s="39" t="str">
        <f t="shared" si="441"/>
        <v>musta</v>
      </c>
      <c r="BE1695" s="68" t="str">
        <f t="shared" si="447"/>
        <v>musta</v>
      </c>
      <c r="BF1695" s="68" t="str">
        <f t="shared" si="448"/>
        <v>musta</v>
      </c>
      <c r="BG1695" s="69" t="str">
        <f t="shared" si="449"/>
        <v>musta</v>
      </c>
      <c r="BH1695" s="209" t="str">
        <f t="shared" si="450"/>
        <v>musta</v>
      </c>
      <c r="BI1695" s="39"/>
      <c r="BJ1695" s="39" t="str">
        <f>IF(F1695="ei löydy","uusi tie",IF(E1695=0,"tieosoite muuttunut",IF(E1695=1,VLOOKUP(D1695,'2015'!$F$12:$AL$1887,31,FALSE),"-")))</f>
        <v>musta</v>
      </c>
      <c r="BK1695" s="67" t="str">
        <f>IF(E1695=1,VLOOKUP(D1695,'2015'!$F$12:$AL$1887,32,FALSE),"-")</f>
        <v>musta</v>
      </c>
      <c r="BL1695" s="39" t="str">
        <f>IF(F1695="ei löydy","uusi tie",IF(E1695=0,"tieosoite muuttunut",IF(E1695=1,VLOOKUP(D1695,'2015'!$F$12:$AL$1887,33,FALSE),"-")))</f>
        <v>musta</v>
      </c>
      <c r="BM1695" s="39"/>
      <c r="BN1695" s="217" t="str">
        <f>VLOOKUP(D1695,'2015'!$F$12:$AL$1887,33,FALSE)</f>
        <v>musta</v>
      </c>
      <c r="BO1695" s="39"/>
      <c r="BP1695" s="115"/>
      <c r="BQ1695" s="26" t="s">
        <v>10</v>
      </c>
      <c r="BS1695" s="5"/>
      <c r="BU1695" s="37"/>
      <c r="BV1695" s="30"/>
      <c r="BX1695">
        <f>IF(E1695=1,VLOOKUP(D1695,'2015'!$F$12:$AX$1887,43,FALSE),"-")</f>
        <v>0</v>
      </c>
      <c r="BY1695">
        <f>IF(E1695=1,VLOOKUP(D1695,'2015'!$F$12:$AX$1887,44,FALSE),"-")</f>
        <v>0</v>
      </c>
      <c r="BZ1695">
        <f>IF(E1695=1,VLOOKUP(D1695,'2015'!$F$12:$AX$1887,45,FALSE),"-")</f>
        <v>0</v>
      </c>
      <c r="CG1695" s="21"/>
      <c r="CH1695" s="21"/>
      <c r="CI1695" s="21"/>
      <c r="CK1695" s="21"/>
      <c r="CL1695" s="21"/>
      <c r="CM1695" s="21"/>
    </row>
    <row r="1696" spans="1:91" ht="15.75" thickBot="1" x14ac:dyDescent="0.3">
      <c r="A1696" s="50"/>
      <c r="B1696" s="50"/>
      <c r="C1696" s="50" t="str">
        <f t="shared" si="453"/>
        <v>14127_2_5300</v>
      </c>
      <c r="D1696" s="51" t="str">
        <f t="shared" si="454"/>
        <v>14127_2</v>
      </c>
      <c r="E1696" s="224">
        <f>IFERROR(VLOOKUP(C1696,'2015'!$C$12:$D$1887,2,FALSE),0)</f>
        <v>1</v>
      </c>
      <c r="F1696" s="51">
        <f>IFERROR(K1696-IFERROR(VLOOKUP(D1696,'2015'!$F$12:$I$1887,4,FALSE),"ei löydy"),"ei löydy")</f>
        <v>0</v>
      </c>
      <c r="G1696" s="224">
        <f>IFERROR(VLOOKUP(Työfile_2024!C1696,Liikennemalli!$D$6:$G$1921,4,FALSE),0)</f>
        <v>1</v>
      </c>
      <c r="H1696" s="225">
        <f>K1696-IFERROR(VLOOKUP(Työfile_2024!D1696,Liikennemalli!$C$6:$H$1921,6,FALSE),"ei löydy")</f>
        <v>0</v>
      </c>
      <c r="I1696" s="80">
        <v>14127</v>
      </c>
      <c r="J1696" s="52">
        <v>2</v>
      </c>
      <c r="K1696" s="52">
        <v>5300</v>
      </c>
      <c r="L1696" s="53"/>
      <c r="M1696" s="54"/>
      <c r="N1696" s="54"/>
      <c r="O1696" s="54"/>
      <c r="P1696" s="54"/>
      <c r="Q1696" s="55"/>
      <c r="R1696" s="55"/>
      <c r="S1696" s="55"/>
      <c r="T1696" s="55"/>
      <c r="U1696" s="52"/>
      <c r="V1696" s="56">
        <v>66</v>
      </c>
      <c r="W1696" s="56">
        <v>4</v>
      </c>
      <c r="X1696" s="56">
        <v>70</v>
      </c>
      <c r="Y1696" s="56">
        <f>VLOOKUP(D1696,Liikennemalli24!$D$2:$F$1804,2,FALSE)</f>
        <v>17</v>
      </c>
      <c r="Z1696" s="148">
        <f>VLOOKUP(D1696,Liikennemalli24!$D$2:$F$1804,3,FALSE)</f>
        <v>0.32500000000000001</v>
      </c>
      <c r="AA1696" s="178">
        <f>IF(G1696=1,VLOOKUP(C1696,Liikennemalli!$D$6:$H$1921,2,FALSE),"-")</f>
        <v>27.705414926595498</v>
      </c>
      <c r="AB1696" s="198">
        <f>IF(G1696=1,VLOOKUP(C1696,Liikennemalli!$D$6:$H$1921,3,FALSE),"-")</f>
        <v>0.37765036448290101</v>
      </c>
      <c r="AC1696" s="51">
        <f>IF(E1696=1,VLOOKUP(Työfile_2024!D1696,'2015'!$F$12:$X$1887,18,FALSE),"-")</f>
        <v>0</v>
      </c>
      <c r="AD1696" s="51">
        <f>IF(E1696=1,VLOOKUP(Työfile_2024!D1696,'2015'!$F$12:$X$1887,19,FALSE),"-")</f>
        <v>0</v>
      </c>
      <c r="AI1696" s="128">
        <f>IF(E1696=1,VLOOKUP(Työfile_2024!D1696,'2015'!$F$12:$AB$1887,20,FALSE),"-")</f>
        <v>0</v>
      </c>
      <c r="AJ1696" s="128">
        <f>IF(E1696=1,VLOOKUP(Työfile_2024!D1696,'2015'!$F$12:$AB$1887,21,FALSE),"-")</f>
        <v>0</v>
      </c>
      <c r="AK1696" s="128">
        <f>IF(E1696=1,VLOOKUP(Työfile_2024!D1696,'2015'!$F$12:$AB$1887,22,FALSE),"-")</f>
        <v>0</v>
      </c>
      <c r="AL1696" s="128">
        <f>IF(E1696=1,VLOOKUP(Työfile_2024!D1696,'2015'!$F$12:$AB$1887,23,FALSE),"-")</f>
        <v>0</v>
      </c>
      <c r="AM1696" s="56">
        <f>VLOOKUP(Työfile_2024!D1696,Tmatkat_20km_tarkasteltava_verk!$C$2:$D$1804,2,FALSE)</f>
        <v>10</v>
      </c>
      <c r="AN1696" s="148">
        <f t="shared" si="451"/>
        <v>0.15151515151515152</v>
      </c>
      <c r="AO1696" s="178">
        <f>IF(E1696=1,VLOOKUP(Työfile_2024!D1696,'2015'!$F$12:$AC$1887,24,FALSE),"-")</f>
        <v>29</v>
      </c>
      <c r="AP1696" s="52">
        <f>VLOOKUP(D1696,Tarkasteltava_verkko_2024_harva!$E$2:$I$1804,5,FALSE)</f>
        <v>0</v>
      </c>
      <c r="AQ1696" s="52">
        <f>VLOOKUP(D1696,Tarkasteltava_verkko_2024_harva!$E$2:$I$1804,4,FALSE)</f>
        <v>0</v>
      </c>
      <c r="AR1696" s="148">
        <v>0</v>
      </c>
      <c r="AS1696" s="170">
        <f>IFERROR(VLOOKUP(C1696,'2015'!$C$12:$AG$1887,30,FALSE),"-")</f>
        <v>0</v>
      </c>
      <c r="AT1696" s="148">
        <v>1.981132075471698E-2</v>
      </c>
      <c r="AU1696" s="170">
        <f>IFERROR(VLOOKUP(C1696,'2015'!$C$12:$AG$1887,31,FALSE),"-")</f>
        <v>0</v>
      </c>
      <c r="AV1696" s="106"/>
      <c r="AW1696" s="63">
        <f>IFERROR(VLOOKUP(C1696,Merkittävyysluokitus!$A$2:$J$1705,10,FALSE),"-")</f>
        <v>4</v>
      </c>
      <c r="AX1696" s="175">
        <f>IFERROR(VLOOKUP(C1696,Merkittävyysluokitus!$A$2:$J$1705,6,FALSE),"-")</f>
        <v>2.1826879756468798</v>
      </c>
      <c r="AY1696" s="175">
        <f>IFERROR(VLOOKUP(C1696,Merkittävyysluokitus!$A$2:$J$1705,7,FALSE),"-")</f>
        <v>0.29299999999999993</v>
      </c>
      <c r="AZ1696" s="175">
        <f>IFERROR(VLOOKUP(C1696,Merkittävyysluokitus!$A$2:$J$1705,8,FALSE),"-")</f>
        <v>1.2230213089802131</v>
      </c>
      <c r="BA1696" s="175">
        <f>IFERROR(VLOOKUP(C1696,Merkittävyysluokitus!$A$2:$J$1705,9,FALSE),"-")</f>
        <v>0.66666666666666663</v>
      </c>
      <c r="BB1696" s="203"/>
      <c r="BC1696" s="203" t="str">
        <f t="shared" si="452"/>
        <v/>
      </c>
      <c r="BD1696" s="39" t="str">
        <f t="shared" si="441"/>
        <v>musta</v>
      </c>
      <c r="BE1696" s="68" t="str">
        <f t="shared" si="447"/>
        <v>musta</v>
      </c>
      <c r="BF1696" s="68" t="str">
        <f t="shared" si="448"/>
        <v>musta</v>
      </c>
      <c r="BG1696" s="68" t="str">
        <f t="shared" si="449"/>
        <v>musta</v>
      </c>
      <c r="BH1696" s="208" t="str">
        <f t="shared" si="450"/>
        <v>musta</v>
      </c>
      <c r="BI1696" s="39"/>
      <c r="BJ1696" s="39" t="str">
        <f>IF(F1696="ei löydy","uusi tie",IF(E1696=0,"tieosoite muuttunut",IF(E1696=1,VLOOKUP(D1696,'2015'!$F$12:$AL$1887,31,FALSE),"-")))</f>
        <v>musta</v>
      </c>
      <c r="BK1696" s="67" t="str">
        <f>IF(E1696=1,VLOOKUP(D1696,'2015'!$F$12:$AL$1887,32,FALSE),"-")</f>
        <v>musta</v>
      </c>
      <c r="BL1696" s="39" t="str">
        <f>IF(F1696="ei löydy","uusi tie",IF(E1696=0,"tieosoite muuttunut",IF(E1696=1,VLOOKUP(D1696,'2015'!$F$12:$AL$1887,33,FALSE),"-")))</f>
        <v>musta</v>
      </c>
      <c r="BM1696" s="39"/>
      <c r="BN1696" s="217" t="str">
        <f>VLOOKUP(D1696,'2015'!$F$12:$AL$1887,33,FALSE)</f>
        <v>musta</v>
      </c>
      <c r="BO1696" s="39"/>
      <c r="BP1696" s="115"/>
      <c r="BQ1696" s="26" t="s">
        <v>10</v>
      </c>
      <c r="BS1696" s="5"/>
      <c r="BU1696" s="37"/>
      <c r="BV1696" s="30"/>
      <c r="BX1696">
        <f>IF(E1696=1,VLOOKUP(D1696,'2015'!$F$12:$AX$1887,43,FALSE),"-")</f>
        <v>0</v>
      </c>
      <c r="BY1696">
        <f>IF(E1696=1,VLOOKUP(D1696,'2015'!$F$12:$AX$1887,44,FALSE),"-")</f>
        <v>0</v>
      </c>
      <c r="BZ1696">
        <f>IF(E1696=1,VLOOKUP(D1696,'2015'!$F$12:$AX$1887,45,FALSE),"-")</f>
        <v>0</v>
      </c>
      <c r="CG1696" s="21"/>
      <c r="CH1696" s="21"/>
      <c r="CI1696" s="21"/>
      <c r="CK1696" s="21"/>
      <c r="CL1696" s="21"/>
      <c r="CM1696" s="21"/>
    </row>
    <row r="1697" spans="1:94" ht="15.75" thickBot="1" x14ac:dyDescent="0.3">
      <c r="A1697" s="50"/>
      <c r="B1697" s="50"/>
      <c r="C1697" s="50" t="str">
        <f t="shared" si="453"/>
        <v>14129_1_9065</v>
      </c>
      <c r="D1697" s="51" t="str">
        <f t="shared" si="454"/>
        <v>14129_1</v>
      </c>
      <c r="E1697" s="224">
        <f>IFERROR(VLOOKUP(C1697,'2015'!$C$12:$D$1887,2,FALSE),0)</f>
        <v>1</v>
      </c>
      <c r="F1697" s="51">
        <f>IFERROR(K1697-IFERROR(VLOOKUP(D1697,'2015'!$F$12:$I$1887,4,FALSE),"ei löydy"),"ei löydy")</f>
        <v>0</v>
      </c>
      <c r="G1697" s="224">
        <f>IFERROR(VLOOKUP(Työfile_2024!C1697,Liikennemalli!$D$6:$G$1921,4,FALSE),0)</f>
        <v>1</v>
      </c>
      <c r="H1697" s="225">
        <f>K1697-IFERROR(VLOOKUP(Työfile_2024!D1697,Liikennemalli!$C$6:$H$1921,6,FALSE),"ei löydy")</f>
        <v>0</v>
      </c>
      <c r="I1697" s="80">
        <v>14129</v>
      </c>
      <c r="J1697" s="52">
        <v>1</v>
      </c>
      <c r="K1697" s="52">
        <v>9065</v>
      </c>
      <c r="L1697" s="53"/>
      <c r="M1697" s="54"/>
      <c r="N1697" s="54"/>
      <c r="O1697" s="54"/>
      <c r="P1697" s="54"/>
      <c r="Q1697" s="55"/>
      <c r="R1697" s="55"/>
      <c r="S1697" s="55"/>
      <c r="T1697" s="55"/>
      <c r="U1697" s="52"/>
      <c r="V1697" s="56">
        <v>213.1788196359625</v>
      </c>
      <c r="W1697" s="56">
        <v>16</v>
      </c>
      <c r="X1697" s="56">
        <v>193.98234969663542</v>
      </c>
      <c r="Y1697" s="56">
        <f>VLOOKUP(D1697,Liikennemalli24!$D$2:$F$1804,2,FALSE)</f>
        <v>96</v>
      </c>
      <c r="Z1697" s="57">
        <f>VLOOKUP(D1697,Liikennemalli24!$D$2:$F$1804,3,FALSE)</f>
        <v>0.73099999999999998</v>
      </c>
      <c r="AA1697" s="178">
        <f>IF(G1697=1,VLOOKUP(C1697,Liikennemalli!$D$6:$H$1921,2,FALSE),"-")</f>
        <v>67.051054490814295</v>
      </c>
      <c r="AB1697" s="197">
        <f>IF(G1697=1,VLOOKUP(C1697,Liikennemalli!$D$6:$H$1921,3,FALSE),"-")</f>
        <v>0.86477783013216003</v>
      </c>
      <c r="AC1697" s="134">
        <f>IF(E1697=1,VLOOKUP(Työfile_2024!D1697,'2015'!$F$12:$X$1887,18,FALSE),"-")</f>
        <v>0</v>
      </c>
      <c r="AD1697" s="127">
        <f>IF(E1697=1,VLOOKUP(Työfile_2024!D1697,'2015'!$F$12:$X$1887,19,FALSE),"-")</f>
        <v>0</v>
      </c>
      <c r="AI1697" s="127">
        <f>IF(E1697=1,VLOOKUP(Työfile_2024!D1697,'2015'!$F$12:$AB$1887,20,FALSE),"-")</f>
        <v>0</v>
      </c>
      <c r="AJ1697" s="127">
        <f>IF(E1697=1,VLOOKUP(Työfile_2024!D1697,'2015'!$F$12:$AB$1887,21,FALSE),"-")</f>
        <v>0</v>
      </c>
      <c r="AK1697" s="127">
        <f>IF(E1697=1,VLOOKUP(Työfile_2024!D1697,'2015'!$F$12:$AB$1887,22,FALSE),"-")</f>
        <v>0</v>
      </c>
      <c r="AL1697" s="127">
        <f>IF(E1697=1,VLOOKUP(Työfile_2024!D1697,'2015'!$F$12:$AB$1887,23,FALSE),"-")</f>
        <v>0</v>
      </c>
      <c r="AM1697" s="56">
        <f>VLOOKUP(Työfile_2024!D1697,Tmatkat_20km_tarkasteltava_verk!$C$2:$D$1804,2,FALSE)</f>
        <v>20</v>
      </c>
      <c r="AN1697" s="148">
        <f t="shared" si="451"/>
        <v>9.381795074272975E-2</v>
      </c>
      <c r="AO1697" s="178">
        <f>IF(E1697=1,VLOOKUP(Työfile_2024!D1697,'2015'!$F$12:$AC$1887,24,FALSE),"-")</f>
        <v>20</v>
      </c>
      <c r="AP1697" s="52">
        <f>VLOOKUP(D1697,Tarkasteltava_verkko_2024_harva!$E$2:$I$1804,5,FALSE)</f>
        <v>0</v>
      </c>
      <c r="AQ1697" s="52">
        <f>VLOOKUP(D1697,Tarkasteltava_verkko_2024_harva!$E$2:$I$1804,4,FALSE)</f>
        <v>0</v>
      </c>
      <c r="AR1697" s="148">
        <v>0</v>
      </c>
      <c r="AS1697" s="170">
        <f>IFERROR(VLOOKUP(C1697,'2015'!$C$12:$AG$1887,30,FALSE),"-")</f>
        <v>0</v>
      </c>
      <c r="AT1697" s="148">
        <v>0</v>
      </c>
      <c r="AU1697" s="170">
        <f>IFERROR(VLOOKUP(C1697,'2015'!$C$12:$AG$1887,31,FALSE),"-")</f>
        <v>0</v>
      </c>
      <c r="AV1697" s="106"/>
      <c r="AW1697" s="63">
        <f>IFERROR(VLOOKUP(C1697,Merkittävyysluokitus!$A$2:$J$1705,10,FALSE),"-")</f>
        <v>3</v>
      </c>
      <c r="AX1697" s="175">
        <f>IFERROR(VLOOKUP(C1697,Merkittävyysluokitus!$A$2:$J$1705,6,FALSE),"-")</f>
        <v>3.0710128668226515</v>
      </c>
      <c r="AY1697" s="175">
        <f>IFERROR(VLOOKUP(C1697,Merkittävyysluokitus!$A$2:$J$1705,7,FALSE),"-")</f>
        <v>0.74620312557455404</v>
      </c>
      <c r="AZ1697" s="175">
        <f>IFERROR(VLOOKUP(C1697,Merkittävyysluokitus!$A$2:$J$1705,8,FALSE),"-")</f>
        <v>1.991476407914764</v>
      </c>
      <c r="BA1697" s="175">
        <f>IFERROR(VLOOKUP(C1697,Merkittävyysluokitus!$A$2:$J$1705,9,FALSE),"-")</f>
        <v>0.33333333333333331</v>
      </c>
      <c r="BB1697" s="203"/>
      <c r="BC1697" s="203" t="str">
        <f t="shared" si="452"/>
        <v/>
      </c>
      <c r="BD1697" s="39" t="str">
        <f t="shared" si="441"/>
        <v>musta</v>
      </c>
      <c r="BE1697" s="68" t="str">
        <f t="shared" si="447"/>
        <v>musta</v>
      </c>
      <c r="BF1697" s="68" t="str">
        <f t="shared" si="448"/>
        <v>musta</v>
      </c>
      <c r="BG1697" s="68" t="str">
        <f t="shared" si="449"/>
        <v>musta</v>
      </c>
      <c r="BH1697" s="208" t="str">
        <f t="shared" si="450"/>
        <v>musta</v>
      </c>
      <c r="BI1697" s="39"/>
      <c r="BJ1697" s="39" t="str">
        <f>IF(F1697="ei löydy","uusi tie",IF(E1697=0,"tieosoite muuttunut",IF(E1697=1,VLOOKUP(D1697,'2015'!$F$12:$AL$1887,31,FALSE),"-")))</f>
        <v>musta</v>
      </c>
      <c r="BK1697" s="67" t="str">
        <f>IF(E1697=1,VLOOKUP(D1697,'2015'!$F$12:$AL$1887,32,FALSE),"-")</f>
        <v>musta</v>
      </c>
      <c r="BL1697" s="39" t="str">
        <f>IF(F1697="ei löydy","uusi tie",IF(E1697=0,"tieosoite muuttunut",IF(E1697=1,VLOOKUP(D1697,'2015'!$F$12:$AL$1887,33,FALSE),"-")))</f>
        <v>musta</v>
      </c>
      <c r="BM1697" s="39"/>
      <c r="BN1697" s="217" t="str">
        <f>VLOOKUP(D1697,'2015'!$F$12:$AL$1887,33,FALSE)</f>
        <v>musta</v>
      </c>
      <c r="BO1697" s="39"/>
      <c r="BP1697" s="115" t="s">
        <v>10</v>
      </c>
      <c r="BQ1697" s="30"/>
      <c r="BS1697" s="5"/>
      <c r="BU1697" s="37"/>
      <c r="BV1697" s="30" t="s">
        <v>10</v>
      </c>
      <c r="BX1697">
        <f>IF(E1697=1,VLOOKUP(D1697,'2015'!$F$12:$AX$1887,43,FALSE),"-")</f>
        <v>0</v>
      </c>
      <c r="BY1697">
        <f>IF(E1697=1,VLOOKUP(D1697,'2015'!$F$12:$AX$1887,44,FALSE),"-")</f>
        <v>0</v>
      </c>
      <c r="BZ1697">
        <f>IF(E1697=1,VLOOKUP(D1697,'2015'!$F$12:$AX$1887,45,FALSE),"-")</f>
        <v>0</v>
      </c>
      <c r="CA1697" s="31">
        <f t="shared" ref="CA1697:CA1727" si="455">SUM(CB1697:CE1697)</f>
        <v>0</v>
      </c>
      <c r="CB1697" s="31">
        <f t="shared" ref="CB1697:CB1727" si="456">IF(AD1697&gt;0.59999,10,IF(AD1697&gt;0.39999,1,0))</f>
        <v>0</v>
      </c>
      <c r="CC1697" s="31">
        <f t="shared" ref="CC1697:CC1727" si="457">IF(AC1697&gt;1999,10,IF(AC1697&gt;999,1,0))</f>
        <v>0</v>
      </c>
      <c r="CD1697" s="31">
        <f t="shared" ref="CD1697:CD1727" si="458">IF(AM1697&gt;499,10,IF(AM1697&gt;99,1,0))</f>
        <v>0</v>
      </c>
      <c r="CE1697" s="31">
        <f t="shared" ref="CE1697:CE1727" si="459">IF(AQ1697="osa seud. yht",10,IF(AP1697="osa seud. yht",1,0))</f>
        <v>0</v>
      </c>
      <c r="CO1697" s="2" t="s">
        <v>35</v>
      </c>
      <c r="CP1697" s="2" t="s">
        <v>35</v>
      </c>
    </row>
    <row r="1698" spans="1:94" ht="15.75" thickBot="1" x14ac:dyDescent="0.3">
      <c r="A1698" s="50"/>
      <c r="B1698" s="50"/>
      <c r="C1698" s="50" t="str">
        <f t="shared" si="453"/>
        <v>14129_2_5550</v>
      </c>
      <c r="D1698" s="51" t="str">
        <f t="shared" si="454"/>
        <v>14129_2</v>
      </c>
      <c r="E1698" s="224">
        <f>IFERROR(VLOOKUP(C1698,'2015'!$C$12:$D$1887,2,FALSE),0)</f>
        <v>1</v>
      </c>
      <c r="F1698" s="51">
        <f>IFERROR(K1698-IFERROR(VLOOKUP(D1698,'2015'!$F$12:$I$1887,4,FALSE),"ei löydy"),"ei löydy")</f>
        <v>0</v>
      </c>
      <c r="G1698" s="224">
        <f>IFERROR(VLOOKUP(Työfile_2024!C1698,Liikennemalli!$D$6:$G$1921,4,FALSE),0)</f>
        <v>1</v>
      </c>
      <c r="H1698" s="225">
        <f>K1698-IFERROR(VLOOKUP(Työfile_2024!D1698,Liikennemalli!$C$6:$H$1921,6,FALSE),"ei löydy")</f>
        <v>0</v>
      </c>
      <c r="I1698" s="80">
        <v>14129</v>
      </c>
      <c r="J1698" s="52">
        <v>2</v>
      </c>
      <c r="K1698" s="52">
        <v>5550</v>
      </c>
      <c r="L1698" s="53"/>
      <c r="M1698" s="54"/>
      <c r="N1698" s="54"/>
      <c r="O1698" s="54"/>
      <c r="P1698" s="54"/>
      <c r="Q1698" s="55"/>
      <c r="R1698" s="55"/>
      <c r="S1698" s="55"/>
      <c r="T1698" s="55"/>
      <c r="U1698" s="52"/>
      <c r="V1698" s="56">
        <v>66</v>
      </c>
      <c r="W1698" s="56">
        <v>3</v>
      </c>
      <c r="X1698" s="56">
        <v>53</v>
      </c>
      <c r="Y1698" s="56">
        <f>VLOOKUP(D1698,Liikennemalli24!$D$2:$F$1804,2,FALSE)</f>
        <v>0</v>
      </c>
      <c r="Z1698" s="57">
        <f>VLOOKUP(D1698,Liikennemalli24!$D$2:$F$1804,3,FALSE)</f>
        <v>0</v>
      </c>
      <c r="AA1698" s="178">
        <f>IF(G1698=1,VLOOKUP(C1698,Liikennemalli!$D$6:$H$1921,2,FALSE),"-")</f>
        <v>14.0214102684055</v>
      </c>
      <c r="AB1698" s="197">
        <f>IF(G1698=1,VLOOKUP(C1698,Liikennemalli!$D$6:$H$1921,3,FALSE),"-")</f>
        <v>0.95188138050773097</v>
      </c>
      <c r="AC1698" s="134">
        <f>IF(E1698=1,VLOOKUP(Työfile_2024!D1698,'2015'!$F$12:$X$1887,18,FALSE),"-")</f>
        <v>0</v>
      </c>
      <c r="AD1698" s="127">
        <f>IF(E1698=1,VLOOKUP(Työfile_2024!D1698,'2015'!$F$12:$X$1887,19,FALSE),"-")</f>
        <v>0</v>
      </c>
      <c r="AI1698" s="127">
        <f>IF(E1698=1,VLOOKUP(Työfile_2024!D1698,'2015'!$F$12:$AB$1887,20,FALSE),"-")</f>
        <v>0</v>
      </c>
      <c r="AJ1698" s="127">
        <f>IF(E1698=1,VLOOKUP(Työfile_2024!D1698,'2015'!$F$12:$AB$1887,21,FALSE),"-")</f>
        <v>0</v>
      </c>
      <c r="AK1698" s="127">
        <f>IF(E1698=1,VLOOKUP(Työfile_2024!D1698,'2015'!$F$12:$AB$1887,22,FALSE),"-")</f>
        <v>0</v>
      </c>
      <c r="AL1698" s="127">
        <f>IF(E1698=1,VLOOKUP(Työfile_2024!D1698,'2015'!$F$12:$AB$1887,23,FALSE),"-")</f>
        <v>0</v>
      </c>
      <c r="AM1698" s="56">
        <f>VLOOKUP(Työfile_2024!D1698,Tmatkat_20km_tarkasteltava_verk!$C$2:$D$1804,2,FALSE)</f>
        <v>2</v>
      </c>
      <c r="AN1698" s="148">
        <f t="shared" si="451"/>
        <v>3.0303030303030304E-2</v>
      </c>
      <c r="AO1698" s="178">
        <f>IF(E1698=1,VLOOKUP(Työfile_2024!D1698,'2015'!$F$12:$AC$1887,24,FALSE),"-")</f>
        <v>3</v>
      </c>
      <c r="AP1698" s="52">
        <f>VLOOKUP(D1698,Tarkasteltava_verkko_2024_harva!$E$2:$I$1804,5,FALSE)</f>
        <v>0</v>
      </c>
      <c r="AQ1698" s="52">
        <f>VLOOKUP(D1698,Tarkasteltava_verkko_2024_harva!$E$2:$I$1804,4,FALSE)</f>
        <v>0</v>
      </c>
      <c r="AR1698" s="148">
        <v>0</v>
      </c>
      <c r="AS1698" s="170">
        <f>IFERROR(VLOOKUP(C1698,'2015'!$C$12:$AG$1887,30,FALSE),"-")</f>
        <v>0</v>
      </c>
      <c r="AT1698" s="148">
        <v>0</v>
      </c>
      <c r="AU1698" s="170">
        <f>IFERROR(VLOOKUP(C1698,'2015'!$C$12:$AG$1887,31,FALSE),"-")</f>
        <v>0</v>
      </c>
      <c r="AV1698" s="106"/>
      <c r="AW1698" s="63">
        <f>IFERROR(VLOOKUP(C1698,Merkittävyysluokitus!$A$2:$J$1705,10,FALSE),"-")</f>
        <v>4</v>
      </c>
      <c r="AX1698" s="175">
        <f>IFERROR(VLOOKUP(C1698,Merkittävyysluokitus!$A$2:$J$1705,6,FALSE),"-")</f>
        <v>0.5968888888888888</v>
      </c>
      <c r="AY1698" s="175">
        <f>IFERROR(VLOOKUP(C1698,Merkittävyysluokitus!$A$2:$J$1705,7,FALSE),"-")</f>
        <v>0.20799999999999999</v>
      </c>
      <c r="AZ1698" s="175">
        <f>IFERROR(VLOOKUP(C1698,Merkittävyysluokitus!$A$2:$J$1705,8,FALSE),"-")</f>
        <v>0.38888888888888884</v>
      </c>
      <c r="BA1698" s="175">
        <f>IFERROR(VLOOKUP(C1698,Merkittävyysluokitus!$A$2:$J$1705,9,FALSE),"-")</f>
        <v>0</v>
      </c>
      <c r="BB1698" s="203"/>
      <c r="BC1698" s="203" t="str">
        <f t="shared" si="452"/>
        <v>ei mallia</v>
      </c>
      <c r="BD1698" s="39" t="str">
        <f t="shared" si="441"/>
        <v>Ei luokiteltu</v>
      </c>
      <c r="BE1698" s="68" t="str">
        <f t="shared" si="447"/>
        <v>ei mallia</v>
      </c>
      <c r="BF1698" s="68" t="str">
        <f t="shared" si="448"/>
        <v>ei mallia</v>
      </c>
      <c r="BG1698" s="68" t="str">
        <f t="shared" si="449"/>
        <v>ei mallia</v>
      </c>
      <c r="BH1698" s="208" t="str">
        <f t="shared" si="450"/>
        <v>musta</v>
      </c>
      <c r="BI1698" s="39"/>
      <c r="BJ1698" s="39" t="str">
        <f>IF(F1698="ei löydy","uusi tie",IF(E1698=0,"tieosoite muuttunut",IF(E1698=1,VLOOKUP(D1698,'2015'!$F$12:$AL$1887,31,FALSE),"-")))</f>
        <v>musta</v>
      </c>
      <c r="BK1698" s="67" t="str">
        <f>IF(E1698=1,VLOOKUP(D1698,'2015'!$F$12:$AL$1887,32,FALSE),"-")</f>
        <v>musta</v>
      </c>
      <c r="BL1698" s="39" t="str">
        <f>IF(F1698="ei löydy","uusi tie",IF(E1698=0,"tieosoite muuttunut",IF(E1698=1,VLOOKUP(D1698,'2015'!$F$12:$AL$1887,33,FALSE),"-")))</f>
        <v>musta</v>
      </c>
      <c r="BM1698" s="39"/>
      <c r="BN1698" s="217" t="str">
        <f>VLOOKUP(D1698,'2015'!$F$12:$AL$1887,33,FALSE)</f>
        <v>musta</v>
      </c>
      <c r="BO1698" s="39"/>
      <c r="BP1698" s="115" t="s">
        <v>10</v>
      </c>
      <c r="BQ1698" s="30"/>
      <c r="BS1698" s="5"/>
      <c r="BU1698" s="37"/>
      <c r="BV1698" s="30" t="s">
        <v>10</v>
      </c>
      <c r="BX1698">
        <f>IF(E1698=1,VLOOKUP(D1698,'2015'!$F$12:$AX$1887,43,FALSE),"-")</f>
        <v>0</v>
      </c>
      <c r="BY1698">
        <f>IF(E1698=1,VLOOKUP(D1698,'2015'!$F$12:$AX$1887,44,FALSE),"-")</f>
        <v>0</v>
      </c>
      <c r="BZ1698">
        <f>IF(E1698=1,VLOOKUP(D1698,'2015'!$F$12:$AX$1887,45,FALSE),"-")</f>
        <v>0</v>
      </c>
      <c r="CA1698" s="31">
        <f t="shared" si="455"/>
        <v>0</v>
      </c>
      <c r="CB1698" s="31">
        <f t="shared" si="456"/>
        <v>0</v>
      </c>
      <c r="CC1698" s="31">
        <f t="shared" si="457"/>
        <v>0</v>
      </c>
      <c r="CD1698" s="31">
        <f t="shared" si="458"/>
        <v>0</v>
      </c>
      <c r="CE1698" s="31">
        <f t="shared" si="459"/>
        <v>0</v>
      </c>
      <c r="CO1698" s="2" t="s">
        <v>35</v>
      </c>
      <c r="CP1698" s="2" t="s">
        <v>35</v>
      </c>
    </row>
    <row r="1699" spans="1:94" ht="15.75" thickBot="1" x14ac:dyDescent="0.3">
      <c r="A1699" s="50"/>
      <c r="B1699" s="50"/>
      <c r="C1699" s="50" t="str">
        <f t="shared" si="453"/>
        <v>14133_1_5878</v>
      </c>
      <c r="D1699" s="51" t="str">
        <f t="shared" si="454"/>
        <v>14133_1</v>
      </c>
      <c r="E1699" s="224">
        <f>IFERROR(VLOOKUP(C1699,'2015'!$C$12:$D$1887,2,FALSE),0)</f>
        <v>0</v>
      </c>
      <c r="F1699" s="51">
        <f>IFERROR(K1699-IFERROR(VLOOKUP(D1699,'2015'!$F$12:$I$1887,4,FALSE),"ei löydy"),"ei löydy")</f>
        <v>-12</v>
      </c>
      <c r="G1699" s="224">
        <f>IFERROR(VLOOKUP(Työfile_2024!C1699,Liikennemalli!$D$6:$G$1921,4,FALSE),0)</f>
        <v>1</v>
      </c>
      <c r="H1699" s="225">
        <f>K1699-IFERROR(VLOOKUP(Työfile_2024!D1699,Liikennemalli!$C$6:$H$1921,6,FALSE),"ei löydy")</f>
        <v>0</v>
      </c>
      <c r="I1699" s="80">
        <v>14133</v>
      </c>
      <c r="J1699" s="52">
        <v>1</v>
      </c>
      <c r="K1699" s="52">
        <v>5878</v>
      </c>
      <c r="L1699" s="53"/>
      <c r="M1699" s="54"/>
      <c r="N1699" s="54"/>
      <c r="O1699" s="54"/>
      <c r="P1699" s="54"/>
      <c r="Q1699" s="55"/>
      <c r="R1699" s="55"/>
      <c r="S1699" s="55"/>
      <c r="T1699" s="55"/>
      <c r="U1699" s="52"/>
      <c r="V1699" s="56">
        <v>712</v>
      </c>
      <c r="W1699" s="56">
        <v>41</v>
      </c>
      <c r="X1699" s="56">
        <v>749</v>
      </c>
      <c r="Y1699" s="56">
        <f>VLOOKUP(D1699,Liikennemalli24!$D$2:$F$1804,2,FALSE)</f>
        <v>93</v>
      </c>
      <c r="Z1699" s="57">
        <f>VLOOKUP(D1699,Liikennemalli24!$D$2:$F$1804,3,FALSE)</f>
        <v>0.43099999999999999</v>
      </c>
      <c r="AA1699" s="178">
        <f>IF(G1699=1,VLOOKUP(C1699,Liikennemalli!$D$6:$H$1921,2,FALSE),"-")</f>
        <v>101.026711913889</v>
      </c>
      <c r="AB1699" s="197">
        <f>IF(G1699=1,VLOOKUP(C1699,Liikennemalli!$D$6:$H$1921,3,FALSE),"-")</f>
        <v>0.409175325067897</v>
      </c>
      <c r="AC1699" s="134" t="str">
        <f>IF(E1699=1,VLOOKUP(Työfile_2024!D1699,'2015'!$F$12:$X$1887,18,FALSE),"-")</f>
        <v>-</v>
      </c>
      <c r="AD1699" s="127" t="str">
        <f>IF(E1699=1,VLOOKUP(Työfile_2024!D1699,'2015'!$F$12:$X$1887,19,FALSE),"-")</f>
        <v>-</v>
      </c>
      <c r="AI1699" s="127" t="str">
        <f>IF(E1699=1,VLOOKUP(Työfile_2024!D1699,'2015'!$F$12:$AB$1887,20,FALSE),"-")</f>
        <v>-</v>
      </c>
      <c r="AJ1699" s="127" t="str">
        <f>IF(E1699=1,VLOOKUP(Työfile_2024!D1699,'2015'!$F$12:$AB$1887,21,FALSE),"-")</f>
        <v>-</v>
      </c>
      <c r="AK1699" s="127" t="str">
        <f>IF(E1699=1,VLOOKUP(Työfile_2024!D1699,'2015'!$F$12:$AB$1887,22,FALSE),"-")</f>
        <v>-</v>
      </c>
      <c r="AL1699" s="127" t="str">
        <f>IF(E1699=1,VLOOKUP(Työfile_2024!D1699,'2015'!$F$12:$AB$1887,23,FALSE),"-")</f>
        <v>-</v>
      </c>
      <c r="AM1699" s="56">
        <f>VLOOKUP(Työfile_2024!D1699,Tmatkat_20km_tarkasteltava_verk!$C$2:$D$1804,2,FALSE)</f>
        <v>91</v>
      </c>
      <c r="AN1699" s="148">
        <f t="shared" si="451"/>
        <v>0.12780898876404495</v>
      </c>
      <c r="AO1699" s="178" t="str">
        <f>IF(E1699=1,VLOOKUP(Työfile_2024!D1699,'2015'!$F$12:$AC$1887,24,FALSE),"-")</f>
        <v>-</v>
      </c>
      <c r="AP1699" s="52">
        <f>VLOOKUP(D1699,Tarkasteltava_verkko_2024_harva!$E$2:$I$1804,5,FALSE)</f>
        <v>0</v>
      </c>
      <c r="AQ1699" s="52">
        <f>VLOOKUP(D1699,Tarkasteltava_verkko_2024_harva!$E$2:$I$1804,4,FALSE)</f>
        <v>0</v>
      </c>
      <c r="AR1699" s="148">
        <v>0.14273562436202791</v>
      </c>
      <c r="AS1699" s="170" t="str">
        <f>IFERROR(VLOOKUP(C1699,'2015'!$C$12:$AG$1887,30,FALSE),"-")</f>
        <v>-</v>
      </c>
      <c r="AT1699" s="148">
        <v>0.14749914937053418</v>
      </c>
      <c r="AU1699" s="170" t="str">
        <f>IFERROR(VLOOKUP(C1699,'2015'!$C$12:$AG$1887,31,FALSE),"-")</f>
        <v>-</v>
      </c>
      <c r="AV1699" s="106"/>
      <c r="AW1699" s="63">
        <f>IFERROR(VLOOKUP(C1699,Merkittävyysluokitus!$A$2:$J$1705,10,FALSE),"-")</f>
        <v>3</v>
      </c>
      <c r="AX1699" s="175">
        <f>IFERROR(VLOOKUP(C1699,Merkittävyysluokitus!$A$2:$J$1705,6,FALSE),"-")</f>
        <v>6.251715372907154</v>
      </c>
      <c r="AY1699" s="175">
        <f>IFERROR(VLOOKUP(C1699,Merkittävyysluokitus!$A$2:$J$1705,7,FALSE),"-")</f>
        <v>2.6426666666666661</v>
      </c>
      <c r="AZ1699" s="175">
        <f>IFERROR(VLOOKUP(C1699,Merkittävyysluokitus!$A$2:$J$1705,8,FALSE),"-")</f>
        <v>3.4423820395738205</v>
      </c>
      <c r="BA1699" s="175">
        <f>IFERROR(VLOOKUP(C1699,Merkittävyysluokitus!$A$2:$J$1705,9,FALSE),"-")</f>
        <v>0.16666666666666666</v>
      </c>
      <c r="BB1699" s="203"/>
      <c r="BC1699" s="203" t="str">
        <f t="shared" si="452"/>
        <v>tieosoite muuttunut</v>
      </c>
      <c r="BD1699" s="39" t="str">
        <f t="shared" si="441"/>
        <v>musta</v>
      </c>
      <c r="BE1699" s="68" t="str">
        <f t="shared" si="447"/>
        <v>musta</v>
      </c>
      <c r="BF1699" s="68" t="str">
        <f t="shared" si="448"/>
        <v>musta</v>
      </c>
      <c r="BG1699" s="68" t="str">
        <f t="shared" si="449"/>
        <v>musta</v>
      </c>
      <c r="BH1699" s="208" t="str">
        <f t="shared" si="450"/>
        <v>musta</v>
      </c>
      <c r="BI1699" s="39"/>
      <c r="BJ1699" s="39" t="str">
        <f>IF(F1699="ei löydy","uusi tie",IF(E1699=0,"tieosoite muuttunut",IF(E1699=1,VLOOKUP(D1699,'2015'!$F$12:$AL$1887,31,FALSE),"-")))</f>
        <v>tieosoite muuttunut</v>
      </c>
      <c r="BK1699" s="67" t="str">
        <f>IF(E1699=1,VLOOKUP(D1699,'2015'!$F$12:$AL$1887,32,FALSE),"-")</f>
        <v>-</v>
      </c>
      <c r="BL1699" s="39" t="str">
        <f>IF(F1699="ei löydy","uusi tie",IF(E1699=0,"tieosoite muuttunut",IF(E1699=1,VLOOKUP(D1699,'2015'!$F$12:$AL$1887,33,FALSE),"-")))</f>
        <v>tieosoite muuttunut</v>
      </c>
      <c r="BM1699" s="39"/>
      <c r="BN1699" s="217" t="str">
        <f>VLOOKUP(D1699,'2015'!$F$12:$AL$1887,33,FALSE)</f>
        <v>musta</v>
      </c>
      <c r="BO1699" s="39"/>
      <c r="BP1699" s="115" t="s">
        <v>10</v>
      </c>
      <c r="BQ1699" s="30"/>
      <c r="BS1699" s="5"/>
      <c r="BU1699" s="37"/>
      <c r="BV1699" s="30" t="s">
        <v>10</v>
      </c>
      <c r="BX1699" t="str">
        <f>IF(E1699=1,VLOOKUP(D1699,'2015'!$F$12:$AX$1887,43,FALSE),"-")</f>
        <v>-</v>
      </c>
      <c r="BY1699" t="str">
        <f>IF(E1699=1,VLOOKUP(D1699,'2015'!$F$12:$AX$1887,44,FALSE),"-")</f>
        <v>-</v>
      </c>
      <c r="BZ1699" t="str">
        <f>IF(E1699=1,VLOOKUP(D1699,'2015'!$F$12:$AX$1887,45,FALSE),"-")</f>
        <v>-</v>
      </c>
      <c r="CA1699" s="31">
        <f t="shared" si="455"/>
        <v>20</v>
      </c>
      <c r="CB1699" s="31">
        <f t="shared" si="456"/>
        <v>10</v>
      </c>
      <c r="CC1699" s="31">
        <f t="shared" si="457"/>
        <v>10</v>
      </c>
      <c r="CD1699" s="31">
        <f t="shared" si="458"/>
        <v>0</v>
      </c>
      <c r="CE1699" s="31">
        <f t="shared" si="459"/>
        <v>0</v>
      </c>
      <c r="CO1699" s="32" t="s">
        <v>34</v>
      </c>
      <c r="CP1699" s="2" t="s">
        <v>35</v>
      </c>
    </row>
    <row r="1700" spans="1:94" ht="15.75" thickBot="1" x14ac:dyDescent="0.3">
      <c r="A1700" s="50"/>
      <c r="B1700" s="50"/>
      <c r="C1700" s="50" t="str">
        <f t="shared" si="453"/>
        <v>14137_1_1627</v>
      </c>
      <c r="D1700" s="51" t="str">
        <f t="shared" si="454"/>
        <v>14137_1</v>
      </c>
      <c r="E1700" s="224">
        <f>IFERROR(VLOOKUP(C1700,'2015'!$C$12:$D$1887,2,FALSE),0)</f>
        <v>1</v>
      </c>
      <c r="F1700" s="51">
        <f>IFERROR(K1700-IFERROR(VLOOKUP(D1700,'2015'!$F$12:$I$1887,4,FALSE),"ei löydy"),"ei löydy")</f>
        <v>0</v>
      </c>
      <c r="G1700" s="224">
        <f>IFERROR(VLOOKUP(Työfile_2024!C1700,Liikennemalli!$D$6:$G$1921,4,FALSE),0)</f>
        <v>1</v>
      </c>
      <c r="H1700" s="225">
        <f>K1700-IFERROR(VLOOKUP(Työfile_2024!D1700,Liikennemalli!$C$6:$H$1921,6,FALSE),"ei löydy")</f>
        <v>0</v>
      </c>
      <c r="I1700" s="80">
        <v>14137</v>
      </c>
      <c r="J1700" s="52">
        <v>1</v>
      </c>
      <c r="K1700" s="52">
        <v>1627</v>
      </c>
      <c r="L1700" s="53"/>
      <c r="M1700" s="54"/>
      <c r="N1700" s="54"/>
      <c r="O1700" s="54"/>
      <c r="P1700" s="54"/>
      <c r="Q1700" s="55"/>
      <c r="R1700" s="55"/>
      <c r="S1700" s="55"/>
      <c r="T1700" s="55"/>
      <c r="U1700" s="52"/>
      <c r="V1700" s="56">
        <v>3364</v>
      </c>
      <c r="W1700" s="56">
        <v>145</v>
      </c>
      <c r="X1700" s="56">
        <v>3647</v>
      </c>
      <c r="Y1700" s="56">
        <f>VLOOKUP(D1700,Liikennemalli24!$D$2:$F$1804,2,FALSE)</f>
        <v>62</v>
      </c>
      <c r="Z1700" s="57">
        <f>VLOOKUP(D1700,Liikennemalli24!$D$2:$F$1804,3,FALSE)</f>
        <v>0.14099999999999999</v>
      </c>
      <c r="AA1700" s="178">
        <f>IF(G1700=1,VLOOKUP(C1700,Liikennemalli!$D$6:$H$1921,2,FALSE),"-")</f>
        <v>225.90703954129</v>
      </c>
      <c r="AB1700" s="197">
        <f>IF(G1700=1,VLOOKUP(C1700,Liikennemalli!$D$6:$H$1921,3,FALSE),"-")</f>
        <v>0.23228843345061601</v>
      </c>
      <c r="AC1700" s="134">
        <f>IF(E1700=1,VLOOKUP(Työfile_2024!D1700,'2015'!$F$12:$X$1887,18,FALSE),"-")</f>
        <v>0</v>
      </c>
      <c r="AD1700" s="127">
        <f>IF(E1700=1,VLOOKUP(Työfile_2024!D1700,'2015'!$F$12:$X$1887,19,FALSE),"-")</f>
        <v>0</v>
      </c>
      <c r="AI1700" s="127">
        <f>IF(E1700=1,VLOOKUP(Työfile_2024!D1700,'2015'!$F$12:$AB$1887,20,FALSE),"-")</f>
        <v>0</v>
      </c>
      <c r="AJ1700" s="127">
        <f>IF(E1700=1,VLOOKUP(Työfile_2024!D1700,'2015'!$F$12:$AB$1887,21,FALSE),"-")</f>
        <v>0</v>
      </c>
      <c r="AK1700" s="127">
        <f>IF(E1700=1,VLOOKUP(Työfile_2024!D1700,'2015'!$F$12:$AB$1887,22,FALSE),"-")</f>
        <v>0</v>
      </c>
      <c r="AL1700" s="127">
        <f>IF(E1700=1,VLOOKUP(Työfile_2024!D1700,'2015'!$F$12:$AB$1887,23,FALSE),"-")</f>
        <v>0</v>
      </c>
      <c r="AM1700" s="56">
        <f>VLOOKUP(Työfile_2024!D1700,Tmatkat_20km_tarkasteltava_verk!$C$2:$D$1804,2,FALSE)</f>
        <v>228</v>
      </c>
      <c r="AN1700" s="148">
        <f t="shared" si="451"/>
        <v>6.7776456599286564E-2</v>
      </c>
      <c r="AO1700" s="178">
        <f>IF(E1700=1,VLOOKUP(Työfile_2024!D1700,'2015'!$F$12:$AC$1887,24,FALSE),"-")</f>
        <v>150</v>
      </c>
      <c r="AP1700" s="52" t="str">
        <f>VLOOKUP(D1700,Tarkasteltava_verkko_2024_harva!$E$2:$I$1804,5,FALSE)</f>
        <v>tiivis</v>
      </c>
      <c r="AQ1700" s="52">
        <f>VLOOKUP(D1700,Tarkasteltava_verkko_2024_harva!$E$2:$I$1804,4,FALSE)</f>
        <v>0</v>
      </c>
      <c r="AR1700" s="148">
        <v>0.99569760295021514</v>
      </c>
      <c r="AS1700" s="170" t="str">
        <f>IFERROR(VLOOKUP(C1700,'2015'!$C$12:$AG$1887,30,FALSE),"-")</f>
        <v>kyllä</v>
      </c>
      <c r="AT1700" s="148">
        <v>0.99569760295021514</v>
      </c>
      <c r="AU1700" s="170">
        <f>IFERROR(VLOOKUP(C1700,'2015'!$C$12:$AG$1887,31,FALSE),"-")</f>
        <v>0</v>
      </c>
      <c r="AV1700" s="106"/>
      <c r="AW1700" s="63">
        <f>IFERROR(VLOOKUP(C1700,Merkittävyysluokitus!$A$2:$J$1705,10,FALSE),"-")</f>
        <v>2</v>
      </c>
      <c r="AX1700" s="175">
        <f>IFERROR(VLOOKUP(C1700,Merkittävyysluokitus!$A$2:$J$1705,6,FALSE),"-")</f>
        <v>11.376164383561644</v>
      </c>
      <c r="AY1700" s="175">
        <f>IFERROR(VLOOKUP(C1700,Merkittävyysluokitus!$A$2:$J$1705,7,FALSE),"-")</f>
        <v>5</v>
      </c>
      <c r="AZ1700" s="175">
        <f>IFERROR(VLOOKUP(C1700,Merkittävyysluokitus!$A$2:$J$1705,8,FALSE),"-")</f>
        <v>4.04283105022831</v>
      </c>
      <c r="BA1700" s="175">
        <f>IFERROR(VLOOKUP(C1700,Merkittävyysluokitus!$A$2:$J$1705,9,FALSE),"-")</f>
        <v>2.333333333333333</v>
      </c>
      <c r="BB1700" s="203"/>
      <c r="BC1700" s="203" t="str">
        <f t="shared" si="452"/>
        <v/>
      </c>
      <c r="BD1700" s="39" t="str">
        <f t="shared" si="441"/>
        <v>musta</v>
      </c>
      <c r="BE1700" s="68" t="str">
        <f t="shared" si="447"/>
        <v>musta</v>
      </c>
      <c r="BF1700" s="68" t="str">
        <f t="shared" si="448"/>
        <v>musta</v>
      </c>
      <c r="BG1700" s="68" t="str">
        <f t="shared" si="449"/>
        <v>musta</v>
      </c>
      <c r="BH1700" s="208" t="str">
        <f t="shared" si="450"/>
        <v>musta</v>
      </c>
      <c r="BI1700" s="39"/>
      <c r="BJ1700" s="39" t="str">
        <f>IF(F1700="ei löydy","uusi tie",IF(E1700=0,"tieosoite muuttunut",IF(E1700=1,VLOOKUP(D1700,'2015'!$F$12:$AL$1887,31,FALSE),"-")))</f>
        <v>musta</v>
      </c>
      <c r="BK1700" s="67" t="str">
        <f>IF(E1700=1,VLOOKUP(D1700,'2015'!$F$12:$AL$1887,32,FALSE),"-")</f>
        <v>musta</v>
      </c>
      <c r="BL1700" s="39" t="str">
        <f>IF(F1700="ei löydy","uusi tie",IF(E1700=0,"tieosoite muuttunut",IF(E1700=1,VLOOKUP(D1700,'2015'!$F$12:$AL$1887,33,FALSE),"-")))</f>
        <v>musta</v>
      </c>
      <c r="BM1700" s="39"/>
      <c r="BN1700" s="217" t="str">
        <f>VLOOKUP(D1700,'2015'!$F$12:$AL$1887,33,FALSE)</f>
        <v>musta</v>
      </c>
      <c r="BO1700" s="39"/>
      <c r="BP1700" s="115" t="s">
        <v>10</v>
      </c>
      <c r="BQ1700" s="30"/>
      <c r="BS1700" s="5"/>
      <c r="BU1700" s="37"/>
      <c r="BV1700" s="30" t="s">
        <v>10</v>
      </c>
      <c r="BX1700">
        <f>IF(E1700=1,VLOOKUP(D1700,'2015'!$F$12:$AX$1887,43,FALSE),"-")</f>
        <v>0</v>
      </c>
      <c r="BY1700">
        <f>IF(E1700=1,VLOOKUP(D1700,'2015'!$F$12:$AX$1887,44,FALSE),"-")</f>
        <v>0</v>
      </c>
      <c r="BZ1700">
        <f>IF(E1700=1,VLOOKUP(D1700,'2015'!$F$12:$AX$1887,45,FALSE),"-")</f>
        <v>0</v>
      </c>
      <c r="CA1700" s="31">
        <f t="shared" si="455"/>
        <v>1</v>
      </c>
      <c r="CB1700" s="31">
        <f t="shared" si="456"/>
        <v>0</v>
      </c>
      <c r="CC1700" s="31">
        <f t="shared" si="457"/>
        <v>0</v>
      </c>
      <c r="CD1700" s="31">
        <f t="shared" si="458"/>
        <v>1</v>
      </c>
      <c r="CE1700" s="31">
        <f t="shared" si="459"/>
        <v>0</v>
      </c>
      <c r="CO1700" s="2" t="s">
        <v>35</v>
      </c>
      <c r="CP1700" s="2" t="s">
        <v>35</v>
      </c>
    </row>
    <row r="1701" spans="1:94" ht="15.75" thickBot="1" x14ac:dyDescent="0.3">
      <c r="A1701" s="50"/>
      <c r="B1701" s="50"/>
      <c r="C1701" s="50" t="str">
        <f t="shared" si="453"/>
        <v>14139_1_3615</v>
      </c>
      <c r="D1701" s="51" t="str">
        <f t="shared" si="454"/>
        <v>14139_1</v>
      </c>
      <c r="E1701" s="224">
        <f>IFERROR(VLOOKUP(C1701,'2015'!$C$12:$D$1887,2,FALSE),0)</f>
        <v>1</v>
      </c>
      <c r="F1701" s="51">
        <f>IFERROR(K1701-IFERROR(VLOOKUP(D1701,'2015'!$F$12:$I$1887,4,FALSE),"ei löydy"),"ei löydy")</f>
        <v>0</v>
      </c>
      <c r="G1701" s="224">
        <f>IFERROR(VLOOKUP(Työfile_2024!C1701,Liikennemalli!$D$6:$G$1921,4,FALSE),0)</f>
        <v>1</v>
      </c>
      <c r="H1701" s="225">
        <f>K1701-IFERROR(VLOOKUP(Työfile_2024!D1701,Liikennemalli!$C$6:$H$1921,6,FALSE),"ei löydy")</f>
        <v>0</v>
      </c>
      <c r="I1701" s="80">
        <v>14139</v>
      </c>
      <c r="J1701" s="52">
        <v>1</v>
      </c>
      <c r="K1701" s="52">
        <v>3615</v>
      </c>
      <c r="L1701" s="53"/>
      <c r="M1701" s="54"/>
      <c r="N1701" s="54"/>
      <c r="O1701" s="54"/>
      <c r="P1701" s="54"/>
      <c r="Q1701" s="55"/>
      <c r="R1701" s="55"/>
      <c r="S1701" s="55"/>
      <c r="T1701" s="55"/>
      <c r="U1701" s="52"/>
      <c r="V1701" s="56">
        <v>138.4392807745505</v>
      </c>
      <c r="W1701" s="56">
        <v>9.4190871369294609</v>
      </c>
      <c r="X1701" s="56">
        <v>144.71424619640388</v>
      </c>
      <c r="Y1701" s="56">
        <f>VLOOKUP(D1701,Liikennemalli24!$D$2:$F$1804,2,FALSE)</f>
        <v>111</v>
      </c>
      <c r="Z1701" s="57">
        <f>VLOOKUP(D1701,Liikennemalli24!$D$2:$F$1804,3,FALSE)</f>
        <v>0.65800000000000003</v>
      </c>
      <c r="AA1701" s="178">
        <f>IF(G1701=1,VLOOKUP(C1701,Liikennemalli!$D$6:$H$1921,2,FALSE),"-")</f>
        <v>70.203417698564493</v>
      </c>
      <c r="AB1701" s="197">
        <f>IF(G1701=1,VLOOKUP(C1701,Liikennemalli!$D$6:$H$1921,3,FALSE),"-")</f>
        <v>0.55607584564532597</v>
      </c>
      <c r="AC1701" s="134">
        <f>IF(E1701=1,VLOOKUP(Työfile_2024!D1701,'2015'!$F$12:$X$1887,18,FALSE),"-")</f>
        <v>162</v>
      </c>
      <c r="AD1701" s="127">
        <f>IF(E1701=1,VLOOKUP(Työfile_2024!D1701,'2015'!$F$12:$X$1887,19,FALSE),"-")</f>
        <v>0.95</v>
      </c>
      <c r="AI1701" s="127">
        <f>IF(E1701=1,VLOOKUP(Työfile_2024!D1701,'2015'!$F$12:$AB$1887,20,FALSE),"-")</f>
        <v>0</v>
      </c>
      <c r="AJ1701" s="127">
        <f>IF(E1701=1,VLOOKUP(Työfile_2024!D1701,'2015'!$F$12:$AB$1887,21,FALSE),"-")</f>
        <v>0</v>
      </c>
      <c r="AK1701" s="127">
        <f>IF(E1701=1,VLOOKUP(Työfile_2024!D1701,'2015'!$F$12:$AB$1887,22,FALSE),"-")</f>
        <v>0</v>
      </c>
      <c r="AL1701" s="127">
        <f>IF(E1701=1,VLOOKUP(Työfile_2024!D1701,'2015'!$F$12:$AB$1887,23,FALSE),"-")</f>
        <v>0</v>
      </c>
      <c r="AM1701" s="56">
        <f>VLOOKUP(Työfile_2024!D1701,Tmatkat_20km_tarkasteltava_verk!$C$2:$D$1804,2,FALSE)</f>
        <v>28</v>
      </c>
      <c r="AN1701" s="148">
        <f t="shared" si="451"/>
        <v>0.20225473466304864</v>
      </c>
      <c r="AO1701" s="178">
        <f>IF(E1701=1,VLOOKUP(Työfile_2024!D1701,'2015'!$F$12:$AC$1887,24,FALSE),"-")</f>
        <v>50</v>
      </c>
      <c r="AP1701" s="52">
        <f>VLOOKUP(D1701,Tarkasteltava_verkko_2024_harva!$E$2:$I$1804,5,FALSE)</f>
        <v>0</v>
      </c>
      <c r="AQ1701" s="52">
        <f>VLOOKUP(D1701,Tarkasteltava_verkko_2024_harva!$E$2:$I$1804,4,FALSE)</f>
        <v>0</v>
      </c>
      <c r="AR1701" s="148">
        <v>0.22959889349930843</v>
      </c>
      <c r="AS1701" s="170" t="str">
        <f>IFERROR(VLOOKUP(C1701,'2015'!$C$12:$AG$1887,30,FALSE),"-")</f>
        <v/>
      </c>
      <c r="AT1701" s="148">
        <v>0</v>
      </c>
      <c r="AU1701" s="170">
        <f>IFERROR(VLOOKUP(C1701,'2015'!$C$12:$AG$1887,31,FALSE),"-")</f>
        <v>0</v>
      </c>
      <c r="AV1701" s="106"/>
      <c r="AW1701" s="63">
        <f>IFERROR(VLOOKUP(C1701,Merkittävyysluokitus!$A$2:$J$1705,10,FALSE),"-")</f>
        <v>4</v>
      </c>
      <c r="AX1701" s="175">
        <f>IFERROR(VLOOKUP(C1701,Merkittävyysluokitus!$A$2:$J$1705,6,FALSE),"-")</f>
        <v>2.7254164926706959</v>
      </c>
      <c r="AY1701" s="175">
        <f>IFERROR(VLOOKUP(C1701,Merkittävyysluokitus!$A$2:$J$1705,7,FALSE),"-")</f>
        <v>0.8769845089903181</v>
      </c>
      <c r="AZ1701" s="175">
        <f>IFERROR(VLOOKUP(C1701,Merkittävyysluokitus!$A$2:$J$1705,8,FALSE),"-")</f>
        <v>1.0150986503470445</v>
      </c>
      <c r="BA1701" s="175">
        <f>IFERROR(VLOOKUP(C1701,Merkittävyysluokitus!$A$2:$J$1705,9,FALSE),"-")</f>
        <v>0.83333333333333326</v>
      </c>
      <c r="BB1701" s="203"/>
      <c r="BC1701" s="203" t="str">
        <f t="shared" si="452"/>
        <v/>
      </c>
      <c r="BD1701" s="39" t="str">
        <f t="shared" si="441"/>
        <v>musta</v>
      </c>
      <c r="BE1701" s="68" t="str">
        <f t="shared" si="447"/>
        <v>musta</v>
      </c>
      <c r="BF1701" s="68" t="str">
        <f t="shared" si="448"/>
        <v>musta</v>
      </c>
      <c r="BG1701" s="68" t="str">
        <f t="shared" si="449"/>
        <v>musta</v>
      </c>
      <c r="BH1701" s="208" t="str">
        <f t="shared" si="450"/>
        <v>musta</v>
      </c>
      <c r="BI1701" s="39"/>
      <c r="BJ1701" s="39" t="str">
        <f>IF(F1701="ei löydy","uusi tie",IF(E1701=0,"tieosoite muuttunut",IF(E1701=1,VLOOKUP(D1701,'2015'!$F$12:$AL$1887,31,FALSE),"-")))</f>
        <v>musta</v>
      </c>
      <c r="BK1701" s="67" t="str">
        <f>IF(E1701=1,VLOOKUP(D1701,'2015'!$F$12:$AL$1887,32,FALSE),"-")</f>
        <v>musta</v>
      </c>
      <c r="BL1701" s="39" t="str">
        <f>IF(F1701="ei löydy","uusi tie",IF(E1701=0,"tieosoite muuttunut",IF(E1701=1,VLOOKUP(D1701,'2015'!$F$12:$AL$1887,33,FALSE),"-")))</f>
        <v>musta</v>
      </c>
      <c r="BM1701" s="39"/>
      <c r="BN1701" s="217" t="str">
        <f>VLOOKUP(D1701,'2015'!$F$12:$AL$1887,33,FALSE)</f>
        <v>musta</v>
      </c>
      <c r="BO1701" s="39"/>
      <c r="BP1701" s="115" t="s">
        <v>10</v>
      </c>
      <c r="BQ1701" s="30"/>
      <c r="BS1701" s="5"/>
      <c r="BU1701" s="37"/>
      <c r="BV1701" s="30" t="s">
        <v>10</v>
      </c>
      <c r="BX1701" t="str">
        <f>IF(E1701=1,VLOOKUP(D1701,'2015'!$F$12:$AX$1887,43,FALSE),"-")</f>
        <v>musta</v>
      </c>
      <c r="BY1701" t="str">
        <f>IF(E1701=1,VLOOKUP(D1701,'2015'!$F$12:$AX$1887,44,FALSE),"-")</f>
        <v>musta</v>
      </c>
      <c r="BZ1701" t="str">
        <f>IF(E1701=1,VLOOKUP(D1701,'2015'!$F$12:$AX$1887,45,FALSE),"-")</f>
        <v>musta</v>
      </c>
      <c r="CA1701" s="31">
        <f t="shared" si="455"/>
        <v>10</v>
      </c>
      <c r="CB1701" s="31">
        <f t="shared" si="456"/>
        <v>10</v>
      </c>
      <c r="CC1701" s="31">
        <f t="shared" si="457"/>
        <v>0</v>
      </c>
      <c r="CD1701" s="31">
        <f t="shared" si="458"/>
        <v>0</v>
      </c>
      <c r="CE1701" s="31">
        <f t="shared" si="459"/>
        <v>0</v>
      </c>
      <c r="CO1701" s="2" t="s">
        <v>35</v>
      </c>
      <c r="CP1701" s="2" t="s">
        <v>35</v>
      </c>
    </row>
    <row r="1702" spans="1:94" ht="15.75" thickBot="1" x14ac:dyDescent="0.3">
      <c r="A1702" s="50"/>
      <c r="B1702" s="50"/>
      <c r="C1702" s="50" t="str">
        <f t="shared" si="453"/>
        <v>14140_1_2630</v>
      </c>
      <c r="D1702" s="51" t="str">
        <f t="shared" si="454"/>
        <v>14140_1</v>
      </c>
      <c r="E1702" s="224">
        <f>IFERROR(VLOOKUP(C1702,'2015'!$C$12:$D$1887,2,FALSE),0)</f>
        <v>1</v>
      </c>
      <c r="F1702" s="51">
        <f>IFERROR(K1702-IFERROR(VLOOKUP(D1702,'2015'!$F$12:$I$1887,4,FALSE),"ei löydy"),"ei löydy")</f>
        <v>0</v>
      </c>
      <c r="G1702" s="224">
        <f>IFERROR(VLOOKUP(Työfile_2024!C1702,Liikennemalli!$D$6:$G$1921,4,FALSE),0)</f>
        <v>1</v>
      </c>
      <c r="H1702" s="225">
        <f>K1702-IFERROR(VLOOKUP(Työfile_2024!D1702,Liikennemalli!$C$6:$H$1921,6,FALSE),"ei löydy")</f>
        <v>0</v>
      </c>
      <c r="I1702" s="80">
        <v>14140</v>
      </c>
      <c r="J1702" s="52">
        <v>1</v>
      </c>
      <c r="K1702" s="52">
        <v>2630</v>
      </c>
      <c r="L1702" s="53"/>
      <c r="M1702" s="54"/>
      <c r="N1702" s="54"/>
      <c r="O1702" s="54"/>
      <c r="P1702" s="54"/>
      <c r="Q1702" s="55"/>
      <c r="R1702" s="55"/>
      <c r="S1702" s="55"/>
      <c r="T1702" s="55"/>
      <c r="U1702" s="52"/>
      <c r="V1702" s="56">
        <v>197.78707224334602</v>
      </c>
      <c r="W1702" s="56">
        <v>17.28212927756654</v>
      </c>
      <c r="X1702" s="56">
        <v>198.03498098859316</v>
      </c>
      <c r="Y1702" s="56">
        <f>VLOOKUP(D1702,Liikennemalli24!$D$2:$F$1804,2,FALSE)</f>
        <v>75</v>
      </c>
      <c r="Z1702" s="57">
        <f>VLOOKUP(D1702,Liikennemalli24!$D$2:$F$1804,3,FALSE)</f>
        <v>0.75700000000000001</v>
      </c>
      <c r="AA1702" s="178">
        <f>IF(G1702=1,VLOOKUP(C1702,Liikennemalli!$D$6:$H$1921,2,FALSE),"-")</f>
        <v>84.787042205437999</v>
      </c>
      <c r="AB1702" s="197">
        <f>IF(G1702=1,VLOOKUP(C1702,Liikennemalli!$D$6:$H$1921,3,FALSE),"-")</f>
        <v>0.61598974990593203</v>
      </c>
      <c r="AC1702" s="134">
        <f>IF(E1702=1,VLOOKUP(Työfile_2024!D1702,'2015'!$F$12:$X$1887,18,FALSE),"-")</f>
        <v>0</v>
      </c>
      <c r="AD1702" s="127">
        <f>IF(E1702=1,VLOOKUP(Työfile_2024!D1702,'2015'!$F$12:$X$1887,19,FALSE),"-")</f>
        <v>0</v>
      </c>
      <c r="AI1702" s="127">
        <f>IF(E1702=1,VLOOKUP(Työfile_2024!D1702,'2015'!$F$12:$AB$1887,20,FALSE),"-")</f>
        <v>0</v>
      </c>
      <c r="AJ1702" s="127">
        <f>IF(E1702=1,VLOOKUP(Työfile_2024!D1702,'2015'!$F$12:$AB$1887,21,FALSE),"-")</f>
        <v>0</v>
      </c>
      <c r="AK1702" s="127">
        <f>IF(E1702=1,VLOOKUP(Työfile_2024!D1702,'2015'!$F$12:$AB$1887,22,FALSE),"-")</f>
        <v>0</v>
      </c>
      <c r="AL1702" s="127">
        <f>IF(E1702=1,VLOOKUP(Työfile_2024!D1702,'2015'!$F$12:$AB$1887,23,FALSE),"-")</f>
        <v>0</v>
      </c>
      <c r="AM1702" s="56">
        <f>VLOOKUP(Työfile_2024!D1702,Tmatkat_20km_tarkasteltava_verk!$C$2:$D$1804,2,FALSE)</f>
        <v>43</v>
      </c>
      <c r="AN1702" s="148">
        <f t="shared" si="451"/>
        <v>0.21740551347610443</v>
      </c>
      <c r="AO1702" s="178">
        <f>IF(E1702=1,VLOOKUP(Työfile_2024!D1702,'2015'!$F$12:$AC$1887,24,FALSE),"-")</f>
        <v>33</v>
      </c>
      <c r="AP1702" s="52">
        <f>VLOOKUP(D1702,Tarkasteltava_verkko_2024_harva!$E$2:$I$1804,5,FALSE)</f>
        <v>0</v>
      </c>
      <c r="AQ1702" s="52">
        <f>VLOOKUP(D1702,Tarkasteltava_verkko_2024_harva!$E$2:$I$1804,4,FALSE)</f>
        <v>0</v>
      </c>
      <c r="AR1702" s="148">
        <v>0</v>
      </c>
      <c r="AS1702" s="170">
        <f>IFERROR(VLOOKUP(C1702,'2015'!$C$12:$AG$1887,30,FALSE),"-")</f>
        <v>0</v>
      </c>
      <c r="AT1702" s="148">
        <v>0</v>
      </c>
      <c r="AU1702" s="170">
        <f>IFERROR(VLOOKUP(C1702,'2015'!$C$12:$AG$1887,31,FALSE),"-")</f>
        <v>0</v>
      </c>
      <c r="AV1702" s="106"/>
      <c r="AW1702" s="63">
        <f>IFERROR(VLOOKUP(C1702,Merkittävyysluokitus!$A$2:$J$1705,10,FALSE),"-")</f>
        <v>3</v>
      </c>
      <c r="AX1702" s="175">
        <f>IFERROR(VLOOKUP(C1702,Merkittävyysluokitus!$A$2:$J$1705,6,FALSE),"-")</f>
        <v>3.2241158740906641</v>
      </c>
      <c r="AY1702" s="175">
        <f>IFERROR(VLOOKUP(C1702,Merkittävyysluokitus!$A$2:$J$1705,7,FALSE),"-")</f>
        <v>1.2733612167300379</v>
      </c>
      <c r="AZ1702" s="175">
        <f>IFERROR(VLOOKUP(C1702,Merkittävyysluokitus!$A$2:$J$1705,8,FALSE),"-")</f>
        <v>1.4507546573606265</v>
      </c>
      <c r="BA1702" s="175">
        <f>IFERROR(VLOOKUP(C1702,Merkittävyysluokitus!$A$2:$J$1705,9,FALSE),"-")</f>
        <v>0.5</v>
      </c>
      <c r="BB1702" s="203"/>
      <c r="BC1702" s="203" t="str">
        <f t="shared" si="452"/>
        <v/>
      </c>
      <c r="BD1702" s="39" t="str">
        <f t="shared" si="441"/>
        <v>musta</v>
      </c>
      <c r="BE1702" s="68" t="str">
        <f t="shared" si="447"/>
        <v>musta</v>
      </c>
      <c r="BF1702" s="68" t="str">
        <f t="shared" si="448"/>
        <v>musta</v>
      </c>
      <c r="BG1702" s="68" t="str">
        <f t="shared" si="449"/>
        <v>musta</v>
      </c>
      <c r="BH1702" s="208" t="str">
        <f t="shared" si="450"/>
        <v>musta</v>
      </c>
      <c r="BI1702" s="39"/>
      <c r="BJ1702" s="39" t="str">
        <f>IF(F1702="ei löydy","uusi tie",IF(E1702=0,"tieosoite muuttunut",IF(E1702=1,VLOOKUP(D1702,'2015'!$F$12:$AL$1887,31,FALSE),"-")))</f>
        <v>musta</v>
      </c>
      <c r="BK1702" s="67" t="str">
        <f>IF(E1702=1,VLOOKUP(D1702,'2015'!$F$12:$AL$1887,32,FALSE),"-")</f>
        <v>musta</v>
      </c>
      <c r="BL1702" s="39" t="str">
        <f>IF(F1702="ei löydy","uusi tie",IF(E1702=0,"tieosoite muuttunut",IF(E1702=1,VLOOKUP(D1702,'2015'!$F$12:$AL$1887,33,FALSE),"-")))</f>
        <v>musta</v>
      </c>
      <c r="BM1702" s="39"/>
      <c r="BN1702" s="217" t="str">
        <f>VLOOKUP(D1702,'2015'!$F$12:$AL$1887,33,FALSE)</f>
        <v>musta</v>
      </c>
      <c r="BO1702" s="39"/>
      <c r="BP1702" s="115" t="s">
        <v>10</v>
      </c>
      <c r="BQ1702" s="30"/>
      <c r="BS1702" s="5"/>
      <c r="BU1702" s="37"/>
      <c r="BV1702" s="30" t="s">
        <v>10</v>
      </c>
      <c r="BX1702">
        <f>IF(E1702=1,VLOOKUP(D1702,'2015'!$F$12:$AX$1887,43,FALSE),"-")</f>
        <v>0</v>
      </c>
      <c r="BY1702">
        <f>IF(E1702=1,VLOOKUP(D1702,'2015'!$F$12:$AX$1887,44,FALSE),"-")</f>
        <v>0</v>
      </c>
      <c r="BZ1702">
        <f>IF(E1702=1,VLOOKUP(D1702,'2015'!$F$12:$AX$1887,45,FALSE),"-")</f>
        <v>0</v>
      </c>
      <c r="CA1702" s="31">
        <f t="shared" si="455"/>
        <v>0</v>
      </c>
      <c r="CB1702" s="31">
        <f t="shared" si="456"/>
        <v>0</v>
      </c>
      <c r="CC1702" s="31">
        <f t="shared" si="457"/>
        <v>0</v>
      </c>
      <c r="CD1702" s="31">
        <f t="shared" si="458"/>
        <v>0</v>
      </c>
      <c r="CE1702" s="31">
        <f t="shared" si="459"/>
        <v>0</v>
      </c>
      <c r="CO1702" s="2" t="s">
        <v>35</v>
      </c>
      <c r="CP1702" s="2" t="s">
        <v>35</v>
      </c>
    </row>
    <row r="1703" spans="1:94" ht="15.75" thickBot="1" x14ac:dyDescent="0.3">
      <c r="A1703" s="50"/>
      <c r="B1703" s="50"/>
      <c r="C1703" s="50" t="str">
        <f t="shared" si="453"/>
        <v>14141_1_10330</v>
      </c>
      <c r="D1703" s="51" t="str">
        <f t="shared" si="454"/>
        <v>14141_1</v>
      </c>
      <c r="E1703" s="224">
        <f>IFERROR(VLOOKUP(C1703,'2015'!$C$12:$D$1887,2,FALSE),0)</f>
        <v>0</v>
      </c>
      <c r="F1703" s="51">
        <f>IFERROR(K1703-IFERROR(VLOOKUP(D1703,'2015'!$F$12:$I$1887,4,FALSE),"ei löydy"),"ei löydy")</f>
        <v>2752</v>
      </c>
      <c r="G1703" s="224">
        <f>IFERROR(VLOOKUP(Työfile_2024!C1703,Liikennemalli!$D$6:$G$1921,4,FALSE),0)</f>
        <v>1</v>
      </c>
      <c r="H1703" s="225">
        <f>K1703-IFERROR(VLOOKUP(Työfile_2024!D1703,Liikennemalli!$C$6:$H$1921,6,FALSE),"ei löydy")</f>
        <v>0</v>
      </c>
      <c r="I1703" s="80">
        <v>14141</v>
      </c>
      <c r="J1703" s="52">
        <v>1</v>
      </c>
      <c r="K1703" s="52">
        <v>10330</v>
      </c>
      <c r="L1703" s="53"/>
      <c r="M1703" s="54"/>
      <c r="N1703" s="54"/>
      <c r="O1703" s="54"/>
      <c r="P1703" s="54"/>
      <c r="Q1703" s="55"/>
      <c r="R1703" s="55"/>
      <c r="S1703" s="55"/>
      <c r="T1703" s="55"/>
      <c r="U1703" s="52"/>
      <c r="V1703" s="56">
        <v>74.669409486931272</v>
      </c>
      <c r="W1703" s="56">
        <v>5.109486931268151</v>
      </c>
      <c r="X1703" s="56">
        <v>68.642303969022265</v>
      </c>
      <c r="Y1703" s="56">
        <f>VLOOKUP(D1703,Liikennemalli24!$D$2:$F$1804,2,FALSE)</f>
        <v>36</v>
      </c>
      <c r="Z1703" s="57">
        <f>VLOOKUP(D1703,Liikennemalli24!$D$2:$F$1804,3,FALSE)</f>
        <v>0.33600000000000002</v>
      </c>
      <c r="AA1703" s="178">
        <f>IF(G1703=1,VLOOKUP(C1703,Liikennemalli!$D$6:$H$1921,2,FALSE),"-")</f>
        <v>34.066700403427198</v>
      </c>
      <c r="AB1703" s="197">
        <f>IF(G1703=1,VLOOKUP(C1703,Liikennemalli!$D$6:$H$1921,3,FALSE),"-")</f>
        <v>0.57922985940805305</v>
      </c>
      <c r="AC1703" s="134" t="str">
        <f>IF(E1703=1,VLOOKUP(Työfile_2024!D1703,'2015'!$F$12:$X$1887,18,FALSE),"-")</f>
        <v>-</v>
      </c>
      <c r="AD1703" s="127" t="str">
        <f>IF(E1703=1,VLOOKUP(Työfile_2024!D1703,'2015'!$F$12:$X$1887,19,FALSE),"-")</f>
        <v>-</v>
      </c>
      <c r="AI1703" s="127" t="str">
        <f>IF(E1703=1,VLOOKUP(Työfile_2024!D1703,'2015'!$F$12:$AB$1887,20,FALSE),"-")</f>
        <v>-</v>
      </c>
      <c r="AJ1703" s="127" t="str">
        <f>IF(E1703=1,VLOOKUP(Työfile_2024!D1703,'2015'!$F$12:$AB$1887,21,FALSE),"-")</f>
        <v>-</v>
      </c>
      <c r="AK1703" s="127" t="str">
        <f>IF(E1703=1,VLOOKUP(Työfile_2024!D1703,'2015'!$F$12:$AB$1887,22,FALSE),"-")</f>
        <v>-</v>
      </c>
      <c r="AL1703" s="127" t="str">
        <f>IF(E1703=1,VLOOKUP(Työfile_2024!D1703,'2015'!$F$12:$AB$1887,23,FALSE),"-")</f>
        <v>-</v>
      </c>
      <c r="AM1703" s="56">
        <f>VLOOKUP(Työfile_2024!D1703,Tmatkat_20km_tarkasteltava_verk!$C$2:$D$1804,2,FALSE)</f>
        <v>19</v>
      </c>
      <c r="AN1703" s="148">
        <f t="shared" si="451"/>
        <v>0.25445493851569034</v>
      </c>
      <c r="AO1703" s="178" t="str">
        <f>IF(E1703=1,VLOOKUP(Työfile_2024!D1703,'2015'!$F$12:$AC$1887,24,FALSE),"-")</f>
        <v>-</v>
      </c>
      <c r="AP1703" s="52" t="str">
        <f>VLOOKUP(D1703,Tarkasteltava_verkko_2024_harva!$E$2:$I$1804,5,FALSE)</f>
        <v>tiivis</v>
      </c>
      <c r="AQ1703" s="52">
        <f>VLOOKUP(D1703,Tarkasteltava_verkko_2024_harva!$E$2:$I$1804,4,FALSE)</f>
        <v>0</v>
      </c>
      <c r="AR1703" s="148">
        <v>0</v>
      </c>
      <c r="AS1703" s="170" t="str">
        <f>IFERROR(VLOOKUP(C1703,'2015'!$C$12:$AG$1887,30,FALSE),"-")</f>
        <v>-</v>
      </c>
      <c r="AT1703" s="148">
        <v>0</v>
      </c>
      <c r="AU1703" s="170" t="str">
        <f>IFERROR(VLOOKUP(C1703,'2015'!$C$12:$AG$1887,31,FALSE),"-")</f>
        <v>-</v>
      </c>
      <c r="AV1703" s="106"/>
      <c r="AW1703" s="63">
        <f>IFERROR(VLOOKUP(C1703,Merkittävyysluokitus!$A$2:$J$1705,10,FALSE),"-")</f>
        <v>4</v>
      </c>
      <c r="AX1703" s="175">
        <f>IFERROR(VLOOKUP(C1703,Merkittävyysluokitus!$A$2:$J$1705,6,FALSE),"-")</f>
        <v>2.6445963899092497</v>
      </c>
      <c r="AY1703" s="175">
        <f>IFERROR(VLOOKUP(C1703,Merkittävyysluokitus!$A$2:$J$1705,7,FALSE),"-")</f>
        <v>0.32067489512746039</v>
      </c>
      <c r="AZ1703" s="175">
        <f>IFERROR(VLOOKUP(C1703,Merkittävyysluokitus!$A$2:$J$1705,8,FALSE),"-")</f>
        <v>1.4905881614484564</v>
      </c>
      <c r="BA1703" s="175">
        <f>IFERROR(VLOOKUP(C1703,Merkittävyysluokitus!$A$2:$J$1705,9,FALSE),"-")</f>
        <v>0.83333333333333326</v>
      </c>
      <c r="BB1703" s="203"/>
      <c r="BC1703" s="203" t="str">
        <f t="shared" si="452"/>
        <v>tieosoite muuttunut</v>
      </c>
      <c r="BD1703" s="39" t="str">
        <f t="shared" si="441"/>
        <v>musta</v>
      </c>
      <c r="BE1703" s="68" t="str">
        <f t="shared" si="447"/>
        <v>musta</v>
      </c>
      <c r="BF1703" s="68" t="str">
        <f t="shared" si="448"/>
        <v>musta</v>
      </c>
      <c r="BG1703" s="68" t="str">
        <f t="shared" si="449"/>
        <v>musta</v>
      </c>
      <c r="BH1703" s="208" t="str">
        <f t="shared" si="450"/>
        <v>musta</v>
      </c>
      <c r="BI1703" s="39"/>
      <c r="BJ1703" s="39" t="str">
        <f>IF(F1703="ei löydy","uusi tie",IF(E1703=0,"tieosoite muuttunut",IF(E1703=1,VLOOKUP(D1703,'2015'!$F$12:$AL$1887,31,FALSE),"-")))</f>
        <v>tieosoite muuttunut</v>
      </c>
      <c r="BK1703" s="67" t="str">
        <f>IF(E1703=1,VLOOKUP(D1703,'2015'!$F$12:$AL$1887,32,FALSE),"-")</f>
        <v>-</v>
      </c>
      <c r="BL1703" s="39" t="str">
        <f>IF(F1703="ei löydy","uusi tie",IF(E1703=0,"tieosoite muuttunut",IF(E1703=1,VLOOKUP(D1703,'2015'!$F$12:$AL$1887,33,FALSE),"-")))</f>
        <v>tieosoite muuttunut</v>
      </c>
      <c r="BM1703" s="39"/>
      <c r="BN1703" s="217" t="str">
        <f>VLOOKUP(D1703,'2015'!$F$12:$AL$1887,33,FALSE)</f>
        <v>musta</v>
      </c>
      <c r="BO1703" s="39"/>
      <c r="BP1703" s="115" t="s">
        <v>10</v>
      </c>
      <c r="BQ1703" s="30"/>
      <c r="BS1703" s="5"/>
      <c r="BU1703" s="37"/>
      <c r="BV1703" s="30" t="s">
        <v>10</v>
      </c>
      <c r="BX1703" t="str">
        <f>IF(E1703=1,VLOOKUP(D1703,'2015'!$F$12:$AX$1887,43,FALSE),"-")</f>
        <v>-</v>
      </c>
      <c r="BY1703" t="str">
        <f>IF(E1703=1,VLOOKUP(D1703,'2015'!$F$12:$AX$1887,44,FALSE),"-")</f>
        <v>-</v>
      </c>
      <c r="BZ1703" t="str">
        <f>IF(E1703=1,VLOOKUP(D1703,'2015'!$F$12:$AX$1887,45,FALSE),"-")</f>
        <v>-</v>
      </c>
      <c r="CA1703" s="31">
        <f t="shared" si="455"/>
        <v>20</v>
      </c>
      <c r="CB1703" s="31">
        <f t="shared" si="456"/>
        <v>10</v>
      </c>
      <c r="CC1703" s="31">
        <f t="shared" si="457"/>
        <v>10</v>
      </c>
      <c r="CD1703" s="31">
        <f t="shared" si="458"/>
        <v>0</v>
      </c>
      <c r="CE1703" s="31">
        <f t="shared" si="459"/>
        <v>0</v>
      </c>
      <c r="CO1703" s="2" t="s">
        <v>35</v>
      </c>
      <c r="CP1703" s="2" t="s">
        <v>35</v>
      </c>
    </row>
    <row r="1704" spans="1:94" ht="15.75" thickBot="1" x14ac:dyDescent="0.3">
      <c r="A1704" s="50"/>
      <c r="B1704" s="50"/>
      <c r="C1704" s="50" t="str">
        <f t="shared" si="453"/>
        <v>14143_1_6545</v>
      </c>
      <c r="D1704" s="51" t="str">
        <f t="shared" si="454"/>
        <v>14143_1</v>
      </c>
      <c r="E1704" s="224">
        <f>IFERROR(VLOOKUP(C1704,'2015'!$C$12:$D$1887,2,FALSE),0)</f>
        <v>1</v>
      </c>
      <c r="F1704" s="51">
        <f>IFERROR(K1704-IFERROR(VLOOKUP(D1704,'2015'!$F$12:$I$1887,4,FALSE),"ei löydy"),"ei löydy")</f>
        <v>0</v>
      </c>
      <c r="G1704" s="224">
        <f>IFERROR(VLOOKUP(Työfile_2024!C1704,Liikennemalli!$D$6:$G$1921,4,FALSE),0)</f>
        <v>1</v>
      </c>
      <c r="H1704" s="225">
        <f>K1704-IFERROR(VLOOKUP(Työfile_2024!D1704,Liikennemalli!$C$6:$H$1921,6,FALSE),"ei löydy")</f>
        <v>0</v>
      </c>
      <c r="I1704" s="80">
        <v>14143</v>
      </c>
      <c r="J1704" s="52">
        <v>1</v>
      </c>
      <c r="K1704" s="52">
        <v>6545</v>
      </c>
      <c r="L1704" s="53"/>
      <c r="M1704" s="54"/>
      <c r="N1704" s="54"/>
      <c r="O1704" s="54"/>
      <c r="P1704" s="54"/>
      <c r="Q1704" s="55"/>
      <c r="R1704" s="55"/>
      <c r="S1704" s="55"/>
      <c r="T1704" s="55"/>
      <c r="U1704" s="52"/>
      <c r="V1704" s="56">
        <v>231.48968678380444</v>
      </c>
      <c r="W1704" s="56">
        <v>16.512452253628723</v>
      </c>
      <c r="X1704" s="56">
        <v>220.84446142093202</v>
      </c>
      <c r="Y1704" s="56">
        <f>VLOOKUP(D1704,Liikennemalli24!$D$2:$F$1804,2,FALSE)</f>
        <v>221</v>
      </c>
      <c r="Z1704" s="57">
        <f>VLOOKUP(D1704,Liikennemalli24!$D$2:$F$1804,3,FALSE)</f>
        <v>0.44800000000000001</v>
      </c>
      <c r="AA1704" s="178">
        <f>IF(G1704=1,VLOOKUP(C1704,Liikennemalli!$D$6:$H$1921,2,FALSE),"-")</f>
        <v>49.095325350512503</v>
      </c>
      <c r="AB1704" s="197">
        <f>IF(G1704=1,VLOOKUP(C1704,Liikennemalli!$D$6:$H$1921,3,FALSE),"-")</f>
        <v>0.67601298782835095</v>
      </c>
      <c r="AC1704" s="134">
        <f>IF(E1704=1,VLOOKUP(Työfile_2024!D1704,'2015'!$F$12:$X$1887,18,FALSE),"-")</f>
        <v>0</v>
      </c>
      <c r="AD1704" s="127">
        <f>IF(E1704=1,VLOOKUP(Työfile_2024!D1704,'2015'!$F$12:$X$1887,19,FALSE),"-")</f>
        <v>0</v>
      </c>
      <c r="AI1704" s="127">
        <f>IF(E1704=1,VLOOKUP(Työfile_2024!D1704,'2015'!$F$12:$AB$1887,20,FALSE),"-")</f>
        <v>0</v>
      </c>
      <c r="AJ1704" s="127">
        <f>IF(E1704=1,VLOOKUP(Työfile_2024!D1704,'2015'!$F$12:$AB$1887,21,FALSE),"-")</f>
        <v>0</v>
      </c>
      <c r="AK1704" s="127">
        <f>IF(E1704=1,VLOOKUP(Työfile_2024!D1704,'2015'!$F$12:$AB$1887,22,FALSE),"-")</f>
        <v>0</v>
      </c>
      <c r="AL1704" s="127">
        <f>IF(E1704=1,VLOOKUP(Työfile_2024!D1704,'2015'!$F$12:$AB$1887,23,FALSE),"-")</f>
        <v>0</v>
      </c>
      <c r="AM1704" s="56">
        <f>VLOOKUP(Työfile_2024!D1704,Tmatkat_20km_tarkasteltava_verk!$C$2:$D$1804,2,FALSE)</f>
        <v>26</v>
      </c>
      <c r="AN1704" s="148">
        <f t="shared" si="451"/>
        <v>0.11231601874463731</v>
      </c>
      <c r="AO1704" s="178">
        <f>IF(E1704=1,VLOOKUP(Työfile_2024!D1704,'2015'!$F$12:$AC$1887,24,FALSE),"-")</f>
        <v>65</v>
      </c>
      <c r="AP1704" s="52" t="str">
        <f>VLOOKUP(D1704,Tarkasteltava_verkko_2024_harva!$E$2:$I$1804,5,FALSE)</f>
        <v>tiivis</v>
      </c>
      <c r="AQ1704" s="52">
        <f>VLOOKUP(D1704,Tarkasteltava_verkko_2024_harva!$E$2:$I$1804,4,FALSE)</f>
        <v>0</v>
      </c>
      <c r="AR1704" s="148">
        <v>0</v>
      </c>
      <c r="AS1704" s="170">
        <f>IFERROR(VLOOKUP(C1704,'2015'!$C$12:$AG$1887,30,FALSE),"-")</f>
        <v>0</v>
      </c>
      <c r="AT1704" s="148">
        <v>0</v>
      </c>
      <c r="AU1704" s="170">
        <f>IFERROR(VLOOKUP(C1704,'2015'!$C$12:$AG$1887,31,FALSE),"-")</f>
        <v>0</v>
      </c>
      <c r="AV1704" s="106"/>
      <c r="AW1704" s="63">
        <f>IFERROR(VLOOKUP(C1704,Merkittävyysluokitus!$A$2:$J$1705,10,FALSE),"-")</f>
        <v>3</v>
      </c>
      <c r="AX1704" s="175">
        <f>IFERROR(VLOOKUP(C1704,Merkittävyysluokitus!$A$2:$J$1705,6,FALSE),"-")</f>
        <v>4.2744254179878673</v>
      </c>
      <c r="AY1704" s="175">
        <f>IFERROR(VLOOKUP(C1704,Merkittävyysluokitus!$A$2:$J$1705,7,FALSE),"-")</f>
        <v>0.84113572701807993</v>
      </c>
      <c r="AZ1704" s="175">
        <f>IFERROR(VLOOKUP(C1704,Merkittävyysluokitus!$A$2:$J$1705,8,FALSE),"-")</f>
        <v>2.5999563576364544</v>
      </c>
      <c r="BA1704" s="175">
        <f>IFERROR(VLOOKUP(C1704,Merkittävyysluokitus!$A$2:$J$1705,9,FALSE),"-")</f>
        <v>0.83333333333333326</v>
      </c>
      <c r="BB1704" s="203"/>
      <c r="BC1704" s="203" t="str">
        <f t="shared" si="452"/>
        <v/>
      </c>
      <c r="BD1704" s="39" t="str">
        <f t="shared" si="441"/>
        <v>musta</v>
      </c>
      <c r="BE1704" s="68" t="str">
        <f t="shared" si="447"/>
        <v>musta</v>
      </c>
      <c r="BF1704" s="68" t="str">
        <f t="shared" si="448"/>
        <v>musta</v>
      </c>
      <c r="BG1704" s="68" t="str">
        <f t="shared" si="449"/>
        <v>musta</v>
      </c>
      <c r="BH1704" s="208" t="str">
        <f t="shared" si="450"/>
        <v>musta</v>
      </c>
      <c r="BI1704" s="39"/>
      <c r="BJ1704" s="39" t="str">
        <f>IF(F1704="ei löydy","uusi tie",IF(E1704=0,"tieosoite muuttunut",IF(E1704=1,VLOOKUP(D1704,'2015'!$F$12:$AL$1887,31,FALSE),"-")))</f>
        <v>musta</v>
      </c>
      <c r="BK1704" s="67" t="str">
        <f>IF(E1704=1,VLOOKUP(D1704,'2015'!$F$12:$AL$1887,32,FALSE),"-")</f>
        <v>musta</v>
      </c>
      <c r="BL1704" s="39" t="str">
        <f>IF(F1704="ei löydy","uusi tie",IF(E1704=0,"tieosoite muuttunut",IF(E1704=1,VLOOKUP(D1704,'2015'!$F$12:$AL$1887,33,FALSE),"-")))</f>
        <v>musta</v>
      </c>
      <c r="BM1704" s="39"/>
      <c r="BN1704" s="217" t="str">
        <f>VLOOKUP(D1704,'2015'!$F$12:$AL$1887,33,FALSE)</f>
        <v>musta</v>
      </c>
      <c r="BO1704" s="39"/>
      <c r="BP1704" s="115" t="s">
        <v>10</v>
      </c>
      <c r="BQ1704" s="30"/>
      <c r="BS1704" s="5"/>
      <c r="BU1704" s="37"/>
      <c r="BV1704" s="30" t="s">
        <v>10</v>
      </c>
      <c r="BX1704">
        <f>IF(E1704=1,VLOOKUP(D1704,'2015'!$F$12:$AX$1887,43,FALSE),"-")</f>
        <v>0</v>
      </c>
      <c r="BY1704">
        <f>IF(E1704=1,VLOOKUP(D1704,'2015'!$F$12:$AX$1887,44,FALSE),"-")</f>
        <v>0</v>
      </c>
      <c r="BZ1704">
        <f>IF(E1704=1,VLOOKUP(D1704,'2015'!$F$12:$AX$1887,45,FALSE),"-")</f>
        <v>0</v>
      </c>
      <c r="CA1704" s="31">
        <f t="shared" si="455"/>
        <v>0</v>
      </c>
      <c r="CB1704" s="31">
        <f t="shared" si="456"/>
        <v>0</v>
      </c>
      <c r="CC1704" s="31">
        <f t="shared" si="457"/>
        <v>0</v>
      </c>
      <c r="CD1704" s="31">
        <f t="shared" si="458"/>
        <v>0</v>
      </c>
      <c r="CE1704" s="31">
        <f t="shared" si="459"/>
        <v>0</v>
      </c>
      <c r="CO1704" s="2" t="s">
        <v>35</v>
      </c>
      <c r="CP1704" s="2" t="s">
        <v>35</v>
      </c>
    </row>
    <row r="1705" spans="1:94" ht="15.75" thickBot="1" x14ac:dyDescent="0.3">
      <c r="A1705" s="50"/>
      <c r="B1705" s="50"/>
      <c r="C1705" s="50" t="str">
        <f t="shared" si="453"/>
        <v>14147_1_6076</v>
      </c>
      <c r="D1705" s="51" t="str">
        <f t="shared" si="454"/>
        <v>14147_1</v>
      </c>
      <c r="E1705" s="224">
        <f>IFERROR(VLOOKUP(C1705,'2015'!$C$12:$D$1887,2,FALSE),0)</f>
        <v>1</v>
      </c>
      <c r="F1705" s="51">
        <f>IFERROR(K1705-IFERROR(VLOOKUP(D1705,'2015'!$F$12:$I$1887,4,FALSE),"ei löydy"),"ei löydy")</f>
        <v>0</v>
      </c>
      <c r="G1705" s="224">
        <f>IFERROR(VLOOKUP(Työfile_2024!C1705,Liikennemalli!$D$6:$G$1921,4,FALSE),0)</f>
        <v>1</v>
      </c>
      <c r="H1705" s="225">
        <f>K1705-IFERROR(VLOOKUP(Työfile_2024!D1705,Liikennemalli!$C$6:$H$1921,6,FALSE),"ei löydy")</f>
        <v>0</v>
      </c>
      <c r="I1705" s="80">
        <v>14147</v>
      </c>
      <c r="J1705" s="52">
        <v>1</v>
      </c>
      <c r="K1705" s="52">
        <v>6076</v>
      </c>
      <c r="L1705" s="53"/>
      <c r="M1705" s="54"/>
      <c r="N1705" s="54"/>
      <c r="O1705" s="54"/>
      <c r="P1705" s="54"/>
      <c r="Q1705" s="55"/>
      <c r="R1705" s="55"/>
      <c r="S1705" s="55"/>
      <c r="T1705" s="55"/>
      <c r="U1705" s="52"/>
      <c r="V1705" s="56">
        <v>155</v>
      </c>
      <c r="W1705" s="56">
        <v>14</v>
      </c>
      <c r="X1705" s="56">
        <v>163</v>
      </c>
      <c r="Y1705" s="56">
        <f>VLOOKUP(D1705,Liikennemalli24!$D$2:$F$1804,2,FALSE)</f>
        <v>222</v>
      </c>
      <c r="Z1705" s="57">
        <f>VLOOKUP(D1705,Liikennemalli24!$D$2:$F$1804,3,FALSE)</f>
        <v>0.45100000000000001</v>
      </c>
      <c r="AA1705" s="178">
        <f>IF(G1705=1,VLOOKUP(C1705,Liikennemalli!$D$6:$H$1921,2,FALSE),"-")</f>
        <v>29.037946544096702</v>
      </c>
      <c r="AB1705" s="197">
        <f>IF(G1705=1,VLOOKUP(C1705,Liikennemalli!$D$6:$H$1921,3,FALSE),"-")</f>
        <v>0.400986625454682</v>
      </c>
      <c r="AC1705" s="134">
        <f>IF(E1705=1,VLOOKUP(Työfile_2024!D1705,'2015'!$F$12:$X$1887,18,FALSE),"-")</f>
        <v>0</v>
      </c>
      <c r="AD1705" s="127">
        <f>IF(E1705=1,VLOOKUP(Työfile_2024!D1705,'2015'!$F$12:$X$1887,19,FALSE),"-")</f>
        <v>0</v>
      </c>
      <c r="AI1705" s="127">
        <f>IF(E1705=1,VLOOKUP(Työfile_2024!D1705,'2015'!$F$12:$AB$1887,20,FALSE),"-")</f>
        <v>0</v>
      </c>
      <c r="AJ1705" s="127">
        <f>IF(E1705=1,VLOOKUP(Työfile_2024!D1705,'2015'!$F$12:$AB$1887,21,FALSE),"-")</f>
        <v>0</v>
      </c>
      <c r="AK1705" s="127">
        <f>IF(E1705=1,VLOOKUP(Työfile_2024!D1705,'2015'!$F$12:$AB$1887,22,FALSE),"-")</f>
        <v>0</v>
      </c>
      <c r="AL1705" s="127">
        <f>IF(E1705=1,VLOOKUP(Työfile_2024!D1705,'2015'!$F$12:$AB$1887,23,FALSE),"-")</f>
        <v>0</v>
      </c>
      <c r="AM1705" s="56">
        <f>VLOOKUP(Työfile_2024!D1705,Tmatkat_20km_tarkasteltava_verk!$C$2:$D$1804,2,FALSE)</f>
        <v>13</v>
      </c>
      <c r="AN1705" s="148">
        <f t="shared" si="451"/>
        <v>8.387096774193549E-2</v>
      </c>
      <c r="AO1705" s="178">
        <f>IF(E1705=1,VLOOKUP(Työfile_2024!D1705,'2015'!$F$12:$AC$1887,24,FALSE),"-")</f>
        <v>20</v>
      </c>
      <c r="AP1705" s="52">
        <f>VLOOKUP(D1705,Tarkasteltava_verkko_2024_harva!$E$2:$I$1804,5,FALSE)</f>
        <v>0</v>
      </c>
      <c r="AQ1705" s="52">
        <f>VLOOKUP(D1705,Tarkasteltava_verkko_2024_harva!$E$2:$I$1804,4,FALSE)</f>
        <v>0</v>
      </c>
      <c r="AR1705" s="148">
        <v>0</v>
      </c>
      <c r="AS1705" s="170">
        <f>IFERROR(VLOOKUP(C1705,'2015'!$C$12:$AG$1887,30,FALSE),"-")</f>
        <v>0</v>
      </c>
      <c r="AT1705" s="148">
        <v>0</v>
      </c>
      <c r="AU1705" s="170">
        <f>IFERROR(VLOOKUP(C1705,'2015'!$C$12:$AG$1887,31,FALSE),"-")</f>
        <v>0</v>
      </c>
      <c r="AV1705" s="106"/>
      <c r="AW1705" s="63">
        <f>IFERROR(VLOOKUP(C1705,Merkittävyysluokitus!$A$2:$J$1705,10,FALSE),"-")</f>
        <v>4</v>
      </c>
      <c r="AX1705" s="175">
        <f>IFERROR(VLOOKUP(C1705,Merkittävyysluokitus!$A$2:$J$1705,6,FALSE),"-")</f>
        <v>2.8429528158295274</v>
      </c>
      <c r="AY1705" s="175">
        <f>IFERROR(VLOOKUP(C1705,Merkittävyysluokitus!$A$2:$J$1705,7,FALSE),"-")</f>
        <v>0.55499999999999994</v>
      </c>
      <c r="AZ1705" s="175">
        <f>IFERROR(VLOOKUP(C1705,Merkittävyysluokitus!$A$2:$J$1705,8,FALSE),"-")</f>
        <v>2.1212861491628612</v>
      </c>
      <c r="BA1705" s="175">
        <f>IFERROR(VLOOKUP(C1705,Merkittävyysluokitus!$A$2:$J$1705,9,FALSE),"-")</f>
        <v>0.16666666666666666</v>
      </c>
      <c r="BB1705" s="203"/>
      <c r="BC1705" s="203" t="str">
        <f t="shared" si="452"/>
        <v/>
      </c>
      <c r="BD1705" s="39" t="str">
        <f t="shared" si="441"/>
        <v>musta</v>
      </c>
      <c r="BE1705" s="68" t="str">
        <f t="shared" si="447"/>
        <v>musta</v>
      </c>
      <c r="BF1705" s="68" t="str">
        <f t="shared" si="448"/>
        <v>musta</v>
      </c>
      <c r="BG1705" s="68" t="str">
        <f t="shared" si="449"/>
        <v>musta</v>
      </c>
      <c r="BH1705" s="208" t="str">
        <f t="shared" si="450"/>
        <v>musta</v>
      </c>
      <c r="BI1705" s="39"/>
      <c r="BJ1705" s="39" t="str">
        <f>IF(F1705="ei löydy","uusi tie",IF(E1705=0,"tieosoite muuttunut",IF(E1705=1,VLOOKUP(D1705,'2015'!$F$12:$AL$1887,31,FALSE),"-")))</f>
        <v>musta</v>
      </c>
      <c r="BK1705" s="67" t="str">
        <f>IF(E1705=1,VLOOKUP(D1705,'2015'!$F$12:$AL$1887,32,FALSE),"-")</f>
        <v>musta</v>
      </c>
      <c r="BL1705" s="39" t="str">
        <f>IF(F1705="ei löydy","uusi tie",IF(E1705=0,"tieosoite muuttunut",IF(E1705=1,VLOOKUP(D1705,'2015'!$F$12:$AL$1887,33,FALSE),"-")))</f>
        <v>musta</v>
      </c>
      <c r="BM1705" s="39"/>
      <c r="BN1705" s="217" t="str">
        <f>VLOOKUP(D1705,'2015'!$F$12:$AL$1887,33,FALSE)</f>
        <v>musta</v>
      </c>
      <c r="BO1705" s="39"/>
      <c r="BP1705" s="115" t="s">
        <v>10</v>
      </c>
      <c r="BQ1705" s="30"/>
      <c r="BS1705" s="5"/>
      <c r="BU1705" s="37"/>
      <c r="BV1705" s="30" t="s">
        <v>10</v>
      </c>
      <c r="BX1705">
        <f>IF(E1705=1,VLOOKUP(D1705,'2015'!$F$12:$AX$1887,43,FALSE),"-")</f>
        <v>0</v>
      </c>
      <c r="BY1705">
        <f>IF(E1705=1,VLOOKUP(D1705,'2015'!$F$12:$AX$1887,44,FALSE),"-")</f>
        <v>0</v>
      </c>
      <c r="BZ1705">
        <f>IF(E1705=1,VLOOKUP(D1705,'2015'!$F$12:$AX$1887,45,FALSE),"-")</f>
        <v>0</v>
      </c>
      <c r="CA1705" s="31">
        <f t="shared" si="455"/>
        <v>0</v>
      </c>
      <c r="CB1705" s="31">
        <f t="shared" si="456"/>
        <v>0</v>
      </c>
      <c r="CC1705" s="31">
        <f t="shared" si="457"/>
        <v>0</v>
      </c>
      <c r="CD1705" s="31">
        <f t="shared" si="458"/>
        <v>0</v>
      </c>
      <c r="CE1705" s="31">
        <f t="shared" si="459"/>
        <v>0</v>
      </c>
      <c r="CO1705" s="2" t="s">
        <v>35</v>
      </c>
      <c r="CP1705" s="2" t="s">
        <v>35</v>
      </c>
    </row>
    <row r="1706" spans="1:94" ht="15.75" thickBot="1" x14ac:dyDescent="0.3">
      <c r="A1706" s="50"/>
      <c r="B1706" s="50"/>
      <c r="C1706" s="50" t="str">
        <f t="shared" si="453"/>
        <v>14149_1_5590</v>
      </c>
      <c r="D1706" s="51" t="str">
        <f t="shared" si="454"/>
        <v>14149_1</v>
      </c>
      <c r="E1706" s="224">
        <f>IFERROR(VLOOKUP(C1706,'2015'!$C$12:$D$1887,2,FALSE),0)</f>
        <v>1</v>
      </c>
      <c r="F1706" s="51">
        <f>IFERROR(K1706-IFERROR(VLOOKUP(D1706,'2015'!$F$12:$I$1887,4,FALSE),"ei löydy"),"ei löydy")</f>
        <v>0</v>
      </c>
      <c r="G1706" s="224">
        <f>IFERROR(VLOOKUP(Työfile_2024!C1706,Liikennemalli!$D$6:$G$1921,4,FALSE),0)</f>
        <v>1</v>
      </c>
      <c r="H1706" s="225">
        <f>K1706-IFERROR(VLOOKUP(Työfile_2024!D1706,Liikennemalli!$C$6:$H$1921,6,FALSE),"ei löydy")</f>
        <v>0</v>
      </c>
      <c r="I1706" s="80">
        <v>14149</v>
      </c>
      <c r="J1706" s="52">
        <v>1</v>
      </c>
      <c r="K1706" s="52">
        <v>5590</v>
      </c>
      <c r="L1706" s="53"/>
      <c r="M1706" s="54"/>
      <c r="N1706" s="54"/>
      <c r="O1706" s="54"/>
      <c r="P1706" s="54"/>
      <c r="Q1706" s="55"/>
      <c r="R1706" s="55"/>
      <c r="S1706" s="55"/>
      <c r="T1706" s="55"/>
      <c r="U1706" s="52"/>
      <c r="V1706" s="56">
        <v>53</v>
      </c>
      <c r="W1706" s="56">
        <v>2</v>
      </c>
      <c r="X1706" s="56">
        <v>49</v>
      </c>
      <c r="Y1706" s="56">
        <f>VLOOKUP(D1706,Liikennemalli24!$D$2:$F$1804,2,FALSE)</f>
        <v>153</v>
      </c>
      <c r="Z1706" s="57">
        <f>VLOOKUP(D1706,Liikennemalli24!$D$2:$F$1804,3,FALSE)</f>
        <v>0.70399999999999996</v>
      </c>
      <c r="AA1706" s="178">
        <f>IF(G1706=1,VLOOKUP(C1706,Liikennemalli!$D$6:$H$1921,2,FALSE),"-")</f>
        <v>27.925604827460202</v>
      </c>
      <c r="AB1706" s="197">
        <f>IF(G1706=1,VLOOKUP(C1706,Liikennemalli!$D$6:$H$1921,3,FALSE),"-")</f>
        <v>0.85101414942398301</v>
      </c>
      <c r="AC1706" s="134">
        <f>IF(E1706=1,VLOOKUP(Työfile_2024!D1706,'2015'!$F$12:$X$1887,18,FALSE),"-")</f>
        <v>0</v>
      </c>
      <c r="AD1706" s="127">
        <f>IF(E1706=1,VLOOKUP(Työfile_2024!D1706,'2015'!$F$12:$X$1887,19,FALSE),"-")</f>
        <v>0</v>
      </c>
      <c r="AI1706" s="127">
        <f>IF(E1706=1,VLOOKUP(Työfile_2024!D1706,'2015'!$F$12:$AB$1887,20,FALSE),"-")</f>
        <v>0</v>
      </c>
      <c r="AJ1706" s="127">
        <f>IF(E1706=1,VLOOKUP(Työfile_2024!D1706,'2015'!$F$12:$AB$1887,21,FALSE),"-")</f>
        <v>0</v>
      </c>
      <c r="AK1706" s="127">
        <f>IF(E1706=1,VLOOKUP(Työfile_2024!D1706,'2015'!$F$12:$AB$1887,22,FALSE),"-")</f>
        <v>0</v>
      </c>
      <c r="AL1706" s="127">
        <f>IF(E1706=1,VLOOKUP(Työfile_2024!D1706,'2015'!$F$12:$AB$1887,23,FALSE),"-")</f>
        <v>0</v>
      </c>
      <c r="AM1706" s="56">
        <f>VLOOKUP(Työfile_2024!D1706,Tmatkat_20km_tarkasteltava_verk!$C$2:$D$1804,2,FALSE)</f>
        <v>7</v>
      </c>
      <c r="AN1706" s="148">
        <f t="shared" si="451"/>
        <v>0.13207547169811321</v>
      </c>
      <c r="AO1706" s="178">
        <f>IF(E1706=1,VLOOKUP(Työfile_2024!D1706,'2015'!$F$12:$AC$1887,24,FALSE),"-")</f>
        <v>4</v>
      </c>
      <c r="AP1706" s="52">
        <f>VLOOKUP(D1706,Tarkasteltava_verkko_2024_harva!$E$2:$I$1804,5,FALSE)</f>
        <v>0</v>
      </c>
      <c r="AQ1706" s="52">
        <f>VLOOKUP(D1706,Tarkasteltava_verkko_2024_harva!$E$2:$I$1804,4,FALSE)</f>
        <v>0</v>
      </c>
      <c r="AR1706" s="148">
        <v>0</v>
      </c>
      <c r="AS1706" s="170">
        <f>IFERROR(VLOOKUP(C1706,'2015'!$C$12:$AG$1887,30,FALSE),"-")</f>
        <v>0</v>
      </c>
      <c r="AT1706" s="148">
        <v>0</v>
      </c>
      <c r="AU1706" s="170">
        <f>IFERROR(VLOOKUP(C1706,'2015'!$C$12:$AG$1887,31,FALSE),"-")</f>
        <v>0</v>
      </c>
      <c r="AV1706" s="106"/>
      <c r="AW1706" s="63">
        <f>IFERROR(VLOOKUP(C1706,Merkittävyysluokitus!$A$2:$J$1705,10,FALSE),"-")</f>
        <v>4</v>
      </c>
      <c r="AX1706" s="175">
        <f>IFERROR(VLOOKUP(C1706,Merkittävyysluokitus!$A$2:$J$1705,6,FALSE),"-")</f>
        <v>1.2938858447488584</v>
      </c>
      <c r="AY1706" s="175">
        <f>IFERROR(VLOOKUP(C1706,Merkittävyysluokitus!$A$2:$J$1705,7,FALSE),"-")</f>
        <v>0.17899999999999996</v>
      </c>
      <c r="AZ1706" s="175">
        <f>IFERROR(VLOOKUP(C1706,Merkittävyysluokitus!$A$2:$J$1705,8,FALSE),"-")</f>
        <v>0.78155251141552506</v>
      </c>
      <c r="BA1706" s="175">
        <f>IFERROR(VLOOKUP(C1706,Merkittävyysluokitus!$A$2:$J$1705,9,FALSE),"-")</f>
        <v>0.33333333333333331</v>
      </c>
      <c r="BB1706" s="203"/>
      <c r="BC1706" s="203" t="str">
        <f t="shared" si="452"/>
        <v/>
      </c>
      <c r="BD1706" s="39" t="str">
        <f t="shared" si="441"/>
        <v>musta</v>
      </c>
      <c r="BE1706" s="68" t="str">
        <f t="shared" si="447"/>
        <v>musta</v>
      </c>
      <c r="BF1706" s="68" t="str">
        <f t="shared" si="448"/>
        <v>musta</v>
      </c>
      <c r="BG1706" s="68" t="str">
        <f t="shared" si="449"/>
        <v>musta</v>
      </c>
      <c r="BH1706" s="208" t="str">
        <f t="shared" si="450"/>
        <v>musta</v>
      </c>
      <c r="BI1706" s="39"/>
      <c r="BJ1706" s="39" t="str">
        <f>IF(F1706="ei löydy","uusi tie",IF(E1706=0,"tieosoite muuttunut",IF(E1706=1,VLOOKUP(D1706,'2015'!$F$12:$AL$1887,31,FALSE),"-")))</f>
        <v>musta</v>
      </c>
      <c r="BK1706" s="67" t="str">
        <f>IF(E1706=1,VLOOKUP(D1706,'2015'!$F$12:$AL$1887,32,FALSE),"-")</f>
        <v>musta</v>
      </c>
      <c r="BL1706" s="39" t="str">
        <f>IF(F1706="ei löydy","uusi tie",IF(E1706=0,"tieosoite muuttunut",IF(E1706=1,VLOOKUP(D1706,'2015'!$F$12:$AL$1887,33,FALSE),"-")))</f>
        <v>musta</v>
      </c>
      <c r="BM1706" s="39"/>
      <c r="BN1706" s="217" t="str">
        <f>VLOOKUP(D1706,'2015'!$F$12:$AL$1887,33,FALSE)</f>
        <v>musta</v>
      </c>
      <c r="BO1706" s="39"/>
      <c r="BP1706" s="115" t="s">
        <v>10</v>
      </c>
      <c r="BQ1706" s="30"/>
      <c r="BS1706" s="5"/>
      <c r="BU1706" s="37"/>
      <c r="BV1706" s="30" t="s">
        <v>10</v>
      </c>
      <c r="BX1706">
        <f>IF(E1706=1,VLOOKUP(D1706,'2015'!$F$12:$AX$1887,43,FALSE),"-")</f>
        <v>0</v>
      </c>
      <c r="BY1706">
        <f>IF(E1706=1,VLOOKUP(D1706,'2015'!$F$12:$AX$1887,44,FALSE),"-")</f>
        <v>0</v>
      </c>
      <c r="BZ1706">
        <f>IF(E1706=1,VLOOKUP(D1706,'2015'!$F$12:$AX$1887,45,FALSE),"-")</f>
        <v>0</v>
      </c>
      <c r="CA1706" s="31">
        <f t="shared" si="455"/>
        <v>0</v>
      </c>
      <c r="CB1706" s="31">
        <f t="shared" si="456"/>
        <v>0</v>
      </c>
      <c r="CC1706" s="31">
        <f t="shared" si="457"/>
        <v>0</v>
      </c>
      <c r="CD1706" s="31">
        <f t="shared" si="458"/>
        <v>0</v>
      </c>
      <c r="CE1706" s="31">
        <f t="shared" si="459"/>
        <v>0</v>
      </c>
      <c r="CO1706" s="32" t="s">
        <v>34</v>
      </c>
      <c r="CP1706" s="2" t="s">
        <v>35</v>
      </c>
    </row>
    <row r="1707" spans="1:94" ht="15.75" thickBot="1" x14ac:dyDescent="0.3">
      <c r="A1707" s="50"/>
      <c r="B1707" s="50"/>
      <c r="C1707" s="50" t="str">
        <f t="shared" si="453"/>
        <v>14151_1_4967</v>
      </c>
      <c r="D1707" s="51" t="str">
        <f t="shared" si="454"/>
        <v>14151_1</v>
      </c>
      <c r="E1707" s="224">
        <f>IFERROR(VLOOKUP(C1707,'2015'!$C$12:$D$1887,2,FALSE),0)</f>
        <v>1</v>
      </c>
      <c r="F1707" s="51">
        <f>IFERROR(K1707-IFERROR(VLOOKUP(D1707,'2015'!$F$12:$I$1887,4,FALSE),"ei löydy"),"ei löydy")</f>
        <v>0</v>
      </c>
      <c r="G1707" s="224">
        <f>IFERROR(VLOOKUP(Työfile_2024!C1707,Liikennemalli!$D$6:$G$1921,4,FALSE),0)</f>
        <v>1</v>
      </c>
      <c r="H1707" s="225">
        <f>K1707-IFERROR(VLOOKUP(Työfile_2024!D1707,Liikennemalli!$C$6:$H$1921,6,FALSE),"ei löydy")</f>
        <v>0</v>
      </c>
      <c r="I1707" s="80">
        <v>14151</v>
      </c>
      <c r="J1707" s="52">
        <v>1</v>
      </c>
      <c r="K1707" s="52">
        <v>4967</v>
      </c>
      <c r="L1707" s="53"/>
      <c r="M1707" s="54"/>
      <c r="N1707" s="54"/>
      <c r="O1707" s="54"/>
      <c r="P1707" s="54"/>
      <c r="Q1707" s="55"/>
      <c r="R1707" s="55"/>
      <c r="S1707" s="55"/>
      <c r="T1707" s="55"/>
      <c r="U1707" s="52"/>
      <c r="V1707" s="56">
        <v>96</v>
      </c>
      <c r="W1707" s="56">
        <v>6</v>
      </c>
      <c r="X1707" s="56">
        <v>99</v>
      </c>
      <c r="Y1707" s="56">
        <f>VLOOKUP(D1707,Liikennemalli24!$D$2:$F$1804,2,FALSE)</f>
        <v>0</v>
      </c>
      <c r="Z1707" s="57">
        <f>VLOOKUP(D1707,Liikennemalli24!$D$2:$F$1804,3,FALSE)</f>
        <v>0</v>
      </c>
      <c r="AA1707" s="178">
        <f>IF(G1707=1,VLOOKUP(C1707,Liikennemalli!$D$6:$H$1921,2,FALSE),"-")</f>
        <v>52.784021682531296</v>
      </c>
      <c r="AB1707" s="197">
        <f>IF(G1707=1,VLOOKUP(C1707,Liikennemalli!$D$6:$H$1921,3,FALSE),"-")</f>
        <v>0.69611340581630099</v>
      </c>
      <c r="AC1707" s="134">
        <f>IF(E1707=1,VLOOKUP(Työfile_2024!D1707,'2015'!$F$12:$X$1887,18,FALSE),"-")</f>
        <v>0</v>
      </c>
      <c r="AD1707" s="127">
        <f>IF(E1707=1,VLOOKUP(Työfile_2024!D1707,'2015'!$F$12:$X$1887,19,FALSE),"-")</f>
        <v>0</v>
      </c>
      <c r="AI1707" s="127">
        <f>IF(E1707=1,VLOOKUP(Työfile_2024!D1707,'2015'!$F$12:$AB$1887,20,FALSE),"-")</f>
        <v>0</v>
      </c>
      <c r="AJ1707" s="127">
        <f>IF(E1707=1,VLOOKUP(Työfile_2024!D1707,'2015'!$F$12:$AB$1887,21,FALSE),"-")</f>
        <v>0</v>
      </c>
      <c r="AK1707" s="127">
        <f>IF(E1707=1,VLOOKUP(Työfile_2024!D1707,'2015'!$F$12:$AB$1887,22,FALSE),"-")</f>
        <v>0</v>
      </c>
      <c r="AL1707" s="127">
        <f>IF(E1707=1,VLOOKUP(Työfile_2024!D1707,'2015'!$F$12:$AB$1887,23,FALSE),"-")</f>
        <v>0</v>
      </c>
      <c r="AM1707" s="56">
        <f>VLOOKUP(Työfile_2024!D1707,Tmatkat_20km_tarkasteltava_verk!$C$2:$D$1804,2,FALSE)</f>
        <v>10</v>
      </c>
      <c r="AN1707" s="148">
        <f t="shared" si="451"/>
        <v>0.10416666666666667</v>
      </c>
      <c r="AO1707" s="178">
        <f>IF(E1707=1,VLOOKUP(Työfile_2024!D1707,'2015'!$F$12:$AC$1887,24,FALSE),"-")</f>
        <v>12</v>
      </c>
      <c r="AP1707" s="52">
        <f>VLOOKUP(D1707,Tarkasteltava_verkko_2024_harva!$E$2:$I$1804,5,FALSE)</f>
        <v>0</v>
      </c>
      <c r="AQ1707" s="52">
        <f>VLOOKUP(D1707,Tarkasteltava_verkko_2024_harva!$E$2:$I$1804,4,FALSE)</f>
        <v>0</v>
      </c>
      <c r="AR1707" s="148">
        <v>0</v>
      </c>
      <c r="AS1707" s="170">
        <f>IFERROR(VLOOKUP(C1707,'2015'!$C$12:$AG$1887,30,FALSE),"-")</f>
        <v>0</v>
      </c>
      <c r="AT1707" s="148">
        <v>0</v>
      </c>
      <c r="AU1707" s="170">
        <f>IFERROR(VLOOKUP(C1707,'2015'!$C$12:$AG$1887,31,FALSE),"-")</f>
        <v>0</v>
      </c>
      <c r="AV1707" s="106"/>
      <c r="AW1707" s="63">
        <f>IFERROR(VLOOKUP(C1707,Merkittävyysluokitus!$A$2:$J$1705,10,FALSE),"-")</f>
        <v>4</v>
      </c>
      <c r="AX1707" s="175">
        <f>IFERROR(VLOOKUP(C1707,Merkittävyysluokitus!$A$2:$J$1705,6,FALSE),"-")</f>
        <v>2.3807245053272452</v>
      </c>
      <c r="AY1707" s="175">
        <f>IFERROR(VLOOKUP(C1707,Merkittävyysluokitus!$A$2:$J$1705,7,FALSE),"-")</f>
        <v>0.31466666666666659</v>
      </c>
      <c r="AZ1707" s="175">
        <f>IFERROR(VLOOKUP(C1707,Merkittävyysluokitus!$A$2:$J$1705,8,FALSE),"-")</f>
        <v>1.7327245053272451</v>
      </c>
      <c r="BA1707" s="175">
        <f>IFERROR(VLOOKUP(C1707,Merkittävyysluokitus!$A$2:$J$1705,9,FALSE),"-")</f>
        <v>0.33333333333333331</v>
      </c>
      <c r="BB1707" s="203"/>
      <c r="BC1707" s="203" t="str">
        <f t="shared" si="452"/>
        <v>ei mallia</v>
      </c>
      <c r="BD1707" s="39" t="str">
        <f t="shared" si="441"/>
        <v>Ei luokiteltu</v>
      </c>
      <c r="BE1707" s="68" t="str">
        <f t="shared" si="447"/>
        <v>ei mallia</v>
      </c>
      <c r="BF1707" s="68" t="str">
        <f t="shared" si="448"/>
        <v>ei mallia</v>
      </c>
      <c r="BG1707" s="68" t="str">
        <f t="shared" si="449"/>
        <v>ei mallia</v>
      </c>
      <c r="BH1707" s="208" t="str">
        <f t="shared" si="450"/>
        <v>musta</v>
      </c>
      <c r="BI1707" s="39"/>
      <c r="BJ1707" s="39" t="str">
        <f>IF(F1707="ei löydy","uusi tie",IF(E1707=0,"tieosoite muuttunut",IF(E1707=1,VLOOKUP(D1707,'2015'!$F$12:$AL$1887,31,FALSE),"-")))</f>
        <v>musta</v>
      </c>
      <c r="BK1707" s="67" t="str">
        <f>IF(E1707=1,VLOOKUP(D1707,'2015'!$F$12:$AL$1887,32,FALSE),"-")</f>
        <v>musta</v>
      </c>
      <c r="BL1707" s="39" t="str">
        <f>IF(F1707="ei löydy","uusi tie",IF(E1707=0,"tieosoite muuttunut",IF(E1707=1,VLOOKUP(D1707,'2015'!$F$12:$AL$1887,33,FALSE),"-")))</f>
        <v>musta</v>
      </c>
      <c r="BM1707" s="39"/>
      <c r="BN1707" s="217" t="str">
        <f>VLOOKUP(D1707,'2015'!$F$12:$AL$1887,33,FALSE)</f>
        <v>musta</v>
      </c>
      <c r="BO1707" s="39"/>
      <c r="BP1707" s="115" t="s">
        <v>10</v>
      </c>
      <c r="BQ1707" s="30"/>
      <c r="BS1707" s="5"/>
      <c r="BU1707" s="37"/>
      <c r="BV1707" s="30" t="s">
        <v>10</v>
      </c>
      <c r="BX1707">
        <f>IF(E1707=1,VLOOKUP(D1707,'2015'!$F$12:$AX$1887,43,FALSE),"-")</f>
        <v>0</v>
      </c>
      <c r="BY1707">
        <f>IF(E1707=1,VLOOKUP(D1707,'2015'!$F$12:$AX$1887,44,FALSE),"-")</f>
        <v>0</v>
      </c>
      <c r="BZ1707">
        <f>IF(E1707=1,VLOOKUP(D1707,'2015'!$F$12:$AX$1887,45,FALSE),"-")</f>
        <v>0</v>
      </c>
      <c r="CA1707" s="31">
        <f t="shared" si="455"/>
        <v>0</v>
      </c>
      <c r="CB1707" s="31">
        <f t="shared" si="456"/>
        <v>0</v>
      </c>
      <c r="CC1707" s="31">
        <f t="shared" si="457"/>
        <v>0</v>
      </c>
      <c r="CD1707" s="31">
        <f t="shared" si="458"/>
        <v>0</v>
      </c>
      <c r="CE1707" s="31">
        <f t="shared" si="459"/>
        <v>0</v>
      </c>
      <c r="CO1707" s="32" t="s">
        <v>34</v>
      </c>
      <c r="CP1707" s="2" t="s">
        <v>35</v>
      </c>
    </row>
    <row r="1708" spans="1:94" ht="15.75" thickBot="1" x14ac:dyDescent="0.3">
      <c r="A1708" s="50"/>
      <c r="B1708" s="50"/>
      <c r="C1708" s="50" t="str">
        <f t="shared" si="453"/>
        <v>14152_1_6927</v>
      </c>
      <c r="D1708" s="51" t="str">
        <f t="shared" si="454"/>
        <v>14152_1</v>
      </c>
      <c r="E1708" s="224">
        <f>IFERROR(VLOOKUP(C1708,'2015'!$C$12:$D$1887,2,FALSE),0)</f>
        <v>1</v>
      </c>
      <c r="F1708" s="51">
        <f>IFERROR(K1708-IFERROR(VLOOKUP(D1708,'2015'!$F$12:$I$1887,4,FALSE),"ei löydy"),"ei löydy")</f>
        <v>0</v>
      </c>
      <c r="G1708" s="224">
        <f>IFERROR(VLOOKUP(Työfile_2024!C1708,Liikennemalli!$D$6:$G$1921,4,FALSE),0)</f>
        <v>1</v>
      </c>
      <c r="H1708" s="225">
        <f>K1708-IFERROR(VLOOKUP(Työfile_2024!D1708,Liikennemalli!$C$6:$H$1921,6,FALSE),"ei löydy")</f>
        <v>0</v>
      </c>
      <c r="I1708" s="80">
        <v>14152</v>
      </c>
      <c r="J1708" s="52">
        <v>1</v>
      </c>
      <c r="K1708" s="52">
        <v>6927</v>
      </c>
      <c r="L1708" s="53"/>
      <c r="M1708" s="54"/>
      <c r="N1708" s="54"/>
      <c r="O1708" s="54"/>
      <c r="P1708" s="54"/>
      <c r="Q1708" s="55"/>
      <c r="R1708" s="55"/>
      <c r="S1708" s="55"/>
      <c r="T1708" s="55"/>
      <c r="U1708" s="52"/>
      <c r="V1708" s="56">
        <v>96</v>
      </c>
      <c r="W1708" s="56">
        <v>7</v>
      </c>
      <c r="X1708" s="56">
        <v>86</v>
      </c>
      <c r="Y1708" s="56">
        <f>VLOOKUP(D1708,Liikennemalli24!$D$2:$F$1804,2,FALSE)</f>
        <v>27</v>
      </c>
      <c r="Z1708" s="57">
        <f>VLOOKUP(D1708,Liikennemalli24!$D$2:$F$1804,3,FALSE)</f>
        <v>0.42499999999999999</v>
      </c>
      <c r="AA1708" s="178">
        <f>IF(G1708=1,VLOOKUP(C1708,Liikennemalli!$D$6:$H$1921,2,FALSE),"-")</f>
        <v>126.347382253147</v>
      </c>
      <c r="AB1708" s="197">
        <f>IF(G1708=1,VLOOKUP(C1708,Liikennemalli!$D$6:$H$1921,3,FALSE),"-")</f>
        <v>0.84047699754803595</v>
      </c>
      <c r="AC1708" s="134">
        <f>IF(E1708=1,VLOOKUP(Työfile_2024!D1708,'2015'!$F$12:$X$1887,18,FALSE),"-")</f>
        <v>0</v>
      </c>
      <c r="AD1708" s="127">
        <f>IF(E1708=1,VLOOKUP(Työfile_2024!D1708,'2015'!$F$12:$X$1887,19,FALSE),"-")</f>
        <v>0</v>
      </c>
      <c r="AI1708" s="127">
        <f>IF(E1708=1,VLOOKUP(Työfile_2024!D1708,'2015'!$F$12:$AB$1887,20,FALSE),"-")</f>
        <v>0</v>
      </c>
      <c r="AJ1708" s="127">
        <f>IF(E1708=1,VLOOKUP(Työfile_2024!D1708,'2015'!$F$12:$AB$1887,21,FALSE),"-")</f>
        <v>0</v>
      </c>
      <c r="AK1708" s="127">
        <f>IF(E1708=1,VLOOKUP(Työfile_2024!D1708,'2015'!$F$12:$AB$1887,22,FALSE),"-")</f>
        <v>0</v>
      </c>
      <c r="AL1708" s="127">
        <f>IF(E1708=1,VLOOKUP(Työfile_2024!D1708,'2015'!$F$12:$AB$1887,23,FALSE),"-")</f>
        <v>0</v>
      </c>
      <c r="AM1708" s="56">
        <f>VLOOKUP(Työfile_2024!D1708,Tmatkat_20km_tarkasteltava_verk!$C$2:$D$1804,2,FALSE)</f>
        <v>11</v>
      </c>
      <c r="AN1708" s="148">
        <f t="shared" si="451"/>
        <v>0.11458333333333333</v>
      </c>
      <c r="AO1708" s="178">
        <f>IF(E1708=1,VLOOKUP(Työfile_2024!D1708,'2015'!$F$12:$AC$1887,24,FALSE),"-")</f>
        <v>22</v>
      </c>
      <c r="AP1708" s="52">
        <f>VLOOKUP(D1708,Tarkasteltava_verkko_2024_harva!$E$2:$I$1804,5,FALSE)</f>
        <v>0</v>
      </c>
      <c r="AQ1708" s="52">
        <f>VLOOKUP(D1708,Tarkasteltava_verkko_2024_harva!$E$2:$I$1804,4,FALSE)</f>
        <v>0</v>
      </c>
      <c r="AR1708" s="148">
        <v>0</v>
      </c>
      <c r="AS1708" s="170">
        <f>IFERROR(VLOOKUP(C1708,'2015'!$C$12:$AG$1887,30,FALSE),"-")</f>
        <v>0</v>
      </c>
      <c r="AT1708" s="148">
        <v>0</v>
      </c>
      <c r="AU1708" s="170">
        <f>IFERROR(VLOOKUP(C1708,'2015'!$C$12:$AG$1887,31,FALSE),"-")</f>
        <v>0</v>
      </c>
      <c r="AV1708" s="106"/>
      <c r="AW1708" s="63">
        <f>IFERROR(VLOOKUP(C1708,Merkittävyysluokitus!$A$2:$J$1705,10,FALSE),"-")</f>
        <v>4</v>
      </c>
      <c r="AX1708" s="175">
        <f>IFERROR(VLOOKUP(C1708,Merkittävyysluokitus!$A$2:$J$1705,6,FALSE),"-")</f>
        <v>1.7327031963470318</v>
      </c>
      <c r="AY1708" s="175">
        <f>IFERROR(VLOOKUP(C1708,Merkittävyysluokitus!$A$2:$J$1705,7,FALSE),"-")</f>
        <v>0.33133333333333326</v>
      </c>
      <c r="AZ1708" s="175">
        <f>IFERROR(VLOOKUP(C1708,Merkittävyysluokitus!$A$2:$J$1705,8,FALSE),"-")</f>
        <v>0.73470319634703185</v>
      </c>
      <c r="BA1708" s="175">
        <f>IFERROR(VLOOKUP(C1708,Merkittävyysluokitus!$A$2:$J$1705,9,FALSE),"-")</f>
        <v>0.66666666666666663</v>
      </c>
      <c r="BB1708" s="203"/>
      <c r="BC1708" s="203" t="str">
        <f t="shared" si="452"/>
        <v/>
      </c>
      <c r="BD1708" s="39" t="str">
        <f t="shared" si="441"/>
        <v>musta</v>
      </c>
      <c r="BE1708" s="68" t="str">
        <f t="shared" si="447"/>
        <v>musta</v>
      </c>
      <c r="BF1708" s="68" t="str">
        <f t="shared" si="448"/>
        <v>musta</v>
      </c>
      <c r="BG1708" s="68" t="str">
        <f t="shared" si="449"/>
        <v>musta</v>
      </c>
      <c r="BH1708" s="208" t="str">
        <f t="shared" si="450"/>
        <v>musta</v>
      </c>
      <c r="BI1708" s="39"/>
      <c r="BJ1708" s="39" t="str">
        <f>IF(F1708="ei löydy","uusi tie",IF(E1708=0,"tieosoite muuttunut",IF(E1708=1,VLOOKUP(D1708,'2015'!$F$12:$AL$1887,31,FALSE),"-")))</f>
        <v>musta</v>
      </c>
      <c r="BK1708" s="67" t="str">
        <f>IF(E1708=1,VLOOKUP(D1708,'2015'!$F$12:$AL$1887,32,FALSE),"-")</f>
        <v>musta</v>
      </c>
      <c r="BL1708" s="39" t="str">
        <f>IF(F1708="ei löydy","uusi tie",IF(E1708=0,"tieosoite muuttunut",IF(E1708=1,VLOOKUP(D1708,'2015'!$F$12:$AL$1887,33,FALSE),"-")))</f>
        <v>musta</v>
      </c>
      <c r="BM1708" s="39"/>
      <c r="BN1708" s="217" t="str">
        <f>VLOOKUP(D1708,'2015'!$F$12:$AL$1887,33,FALSE)</f>
        <v>musta</v>
      </c>
      <c r="BO1708" s="39"/>
      <c r="BP1708" s="115" t="s">
        <v>10</v>
      </c>
      <c r="BQ1708" s="30"/>
      <c r="BS1708" s="5"/>
      <c r="BU1708" s="37"/>
      <c r="BV1708" s="30" t="s">
        <v>10</v>
      </c>
      <c r="BX1708">
        <f>IF(E1708=1,VLOOKUP(D1708,'2015'!$F$12:$AX$1887,43,FALSE),"-")</f>
        <v>0</v>
      </c>
      <c r="BY1708">
        <f>IF(E1708=1,VLOOKUP(D1708,'2015'!$F$12:$AX$1887,44,FALSE),"-")</f>
        <v>0</v>
      </c>
      <c r="BZ1708">
        <f>IF(E1708=1,VLOOKUP(D1708,'2015'!$F$12:$AX$1887,45,FALSE),"-")</f>
        <v>0</v>
      </c>
      <c r="CA1708" s="31">
        <f t="shared" si="455"/>
        <v>0</v>
      </c>
      <c r="CB1708" s="31">
        <f t="shared" si="456"/>
        <v>0</v>
      </c>
      <c r="CC1708" s="31">
        <f t="shared" si="457"/>
        <v>0</v>
      </c>
      <c r="CD1708" s="31">
        <f t="shared" si="458"/>
        <v>0</v>
      </c>
      <c r="CE1708" s="31">
        <f t="shared" si="459"/>
        <v>0</v>
      </c>
      <c r="CO1708" s="2" t="s">
        <v>35</v>
      </c>
      <c r="CP1708" s="2" t="s">
        <v>35</v>
      </c>
    </row>
    <row r="1709" spans="1:94" ht="15.75" thickBot="1" x14ac:dyDescent="0.3">
      <c r="A1709" s="50"/>
      <c r="B1709" s="50"/>
      <c r="C1709" s="50" t="str">
        <f t="shared" si="453"/>
        <v>14152_2_4278</v>
      </c>
      <c r="D1709" s="51" t="str">
        <f t="shared" si="454"/>
        <v>14152_2</v>
      </c>
      <c r="E1709" s="224">
        <f>IFERROR(VLOOKUP(C1709,'2015'!$C$12:$D$1887,2,FALSE),0)</f>
        <v>0</v>
      </c>
      <c r="F1709" s="51">
        <f>IFERROR(K1709-IFERROR(VLOOKUP(D1709,'2015'!$F$12:$I$1887,4,FALSE),"ei löydy"),"ei löydy")</f>
        <v>1693</v>
      </c>
      <c r="G1709" s="224">
        <f>IFERROR(VLOOKUP(Työfile_2024!C1709,Liikennemalli!$D$6:$G$1921,4,FALSE),0)</f>
        <v>1</v>
      </c>
      <c r="H1709" s="225">
        <f>K1709-IFERROR(VLOOKUP(Työfile_2024!D1709,Liikennemalli!$C$6:$H$1921,6,FALSE),"ei löydy")</f>
        <v>0</v>
      </c>
      <c r="I1709" s="80">
        <v>14152</v>
      </c>
      <c r="J1709" s="52">
        <v>2</v>
      </c>
      <c r="K1709" s="52">
        <v>4278</v>
      </c>
      <c r="L1709" s="53"/>
      <c r="M1709" s="54"/>
      <c r="N1709" s="54"/>
      <c r="O1709" s="54"/>
      <c r="P1709" s="54"/>
      <c r="Q1709" s="55"/>
      <c r="R1709" s="55"/>
      <c r="S1709" s="55"/>
      <c r="T1709" s="55"/>
      <c r="U1709" s="52"/>
      <c r="V1709" s="56">
        <v>28</v>
      </c>
      <c r="W1709" s="56">
        <v>1</v>
      </c>
      <c r="X1709" s="56">
        <v>29</v>
      </c>
      <c r="Y1709" s="56">
        <f>VLOOKUP(D1709,Liikennemalli24!$D$2:$F$1804,2,FALSE)</f>
        <v>14</v>
      </c>
      <c r="Z1709" s="57">
        <f>VLOOKUP(D1709,Liikennemalli24!$D$2:$F$1804,3,FALSE)</f>
        <v>0.36499999999999999</v>
      </c>
      <c r="AA1709" s="178">
        <f>IF(G1709=1,VLOOKUP(C1709,Liikennemalli!$D$6:$H$1921,2,FALSE),"-")</f>
        <v>15.0998684857322</v>
      </c>
      <c r="AB1709" s="197">
        <f>IF(G1709=1,VLOOKUP(C1709,Liikennemalli!$D$6:$H$1921,3,FALSE),"-")</f>
        <v>0.78923590270034605</v>
      </c>
      <c r="AC1709" s="134" t="str">
        <f>IF(E1709=1,VLOOKUP(Työfile_2024!D1709,'2015'!$F$12:$X$1887,18,FALSE),"-")</f>
        <v>-</v>
      </c>
      <c r="AD1709" s="127" t="str">
        <f>IF(E1709=1,VLOOKUP(Työfile_2024!D1709,'2015'!$F$12:$X$1887,19,FALSE),"-")</f>
        <v>-</v>
      </c>
      <c r="AI1709" s="127" t="str">
        <f>IF(E1709=1,VLOOKUP(Työfile_2024!D1709,'2015'!$F$12:$AB$1887,20,FALSE),"-")</f>
        <v>-</v>
      </c>
      <c r="AJ1709" s="127" t="str">
        <f>IF(E1709=1,VLOOKUP(Työfile_2024!D1709,'2015'!$F$12:$AB$1887,21,FALSE),"-")</f>
        <v>-</v>
      </c>
      <c r="AK1709" s="127" t="str">
        <f>IF(E1709=1,VLOOKUP(Työfile_2024!D1709,'2015'!$F$12:$AB$1887,22,FALSE),"-")</f>
        <v>-</v>
      </c>
      <c r="AL1709" s="127" t="str">
        <f>IF(E1709=1,VLOOKUP(Työfile_2024!D1709,'2015'!$F$12:$AB$1887,23,FALSE),"-")</f>
        <v>-</v>
      </c>
      <c r="AM1709" s="56">
        <f>VLOOKUP(Työfile_2024!D1709,Tmatkat_20km_tarkasteltava_verk!$C$2:$D$1804,2,FALSE)</f>
        <v>4</v>
      </c>
      <c r="AN1709" s="148">
        <f t="shared" si="451"/>
        <v>0.14285714285714285</v>
      </c>
      <c r="AO1709" s="178" t="str">
        <f>IF(E1709=1,VLOOKUP(Työfile_2024!D1709,'2015'!$F$12:$AC$1887,24,FALSE),"-")</f>
        <v>-</v>
      </c>
      <c r="AP1709" s="52">
        <f>VLOOKUP(D1709,Tarkasteltava_verkko_2024_harva!$E$2:$I$1804,5,FALSE)</f>
        <v>0</v>
      </c>
      <c r="AQ1709" s="52">
        <f>VLOOKUP(D1709,Tarkasteltava_verkko_2024_harva!$E$2:$I$1804,4,FALSE)</f>
        <v>0</v>
      </c>
      <c r="AR1709" s="148">
        <v>0</v>
      </c>
      <c r="AS1709" s="170" t="str">
        <f>IFERROR(VLOOKUP(C1709,'2015'!$C$12:$AG$1887,30,FALSE),"-")</f>
        <v>-</v>
      </c>
      <c r="AT1709" s="148">
        <v>0</v>
      </c>
      <c r="AU1709" s="170" t="str">
        <f>IFERROR(VLOOKUP(C1709,'2015'!$C$12:$AG$1887,31,FALSE),"-")</f>
        <v>-</v>
      </c>
      <c r="AV1709" s="106"/>
      <c r="AW1709" s="63">
        <f>IFERROR(VLOOKUP(C1709,Merkittävyysluokitus!$A$2:$J$1705,10,FALSE),"-")</f>
        <v>4</v>
      </c>
      <c r="AX1709" s="175">
        <f>IFERROR(VLOOKUP(C1709,Merkittävyysluokitus!$A$2:$J$1705,6,FALSE),"-")</f>
        <v>0.57360426179604262</v>
      </c>
      <c r="AY1709" s="175">
        <f>IFERROR(VLOOKUP(C1709,Merkittävyysluokitus!$A$2:$J$1705,7,FALSE),"-")</f>
        <v>9.7333333333333327E-2</v>
      </c>
      <c r="AZ1709" s="175">
        <f>IFERROR(VLOOKUP(C1709,Merkittävyysluokitus!$A$2:$J$1705,8,FALSE),"-")</f>
        <v>0.14293759512937596</v>
      </c>
      <c r="BA1709" s="175">
        <f>IFERROR(VLOOKUP(C1709,Merkittävyysluokitus!$A$2:$J$1705,9,FALSE),"-")</f>
        <v>0.33333333333333331</v>
      </c>
      <c r="BB1709" s="203"/>
      <c r="BC1709" s="203" t="str">
        <f t="shared" si="452"/>
        <v>tieosoite muuttunut</v>
      </c>
      <c r="BD1709" s="39" t="str">
        <f t="shared" si="441"/>
        <v>musta</v>
      </c>
      <c r="BE1709" s="68" t="str">
        <f t="shared" si="447"/>
        <v>musta</v>
      </c>
      <c r="BF1709" s="68" t="str">
        <f t="shared" si="448"/>
        <v>musta</v>
      </c>
      <c r="BG1709" s="68" t="str">
        <f t="shared" si="449"/>
        <v>musta</v>
      </c>
      <c r="BH1709" s="208" t="str">
        <f t="shared" si="450"/>
        <v>musta</v>
      </c>
      <c r="BI1709" s="39"/>
      <c r="BJ1709" s="39" t="str">
        <f>IF(F1709="ei löydy","uusi tie",IF(E1709=0,"tieosoite muuttunut",IF(E1709=1,VLOOKUP(D1709,'2015'!$F$12:$AL$1887,31,FALSE),"-")))</f>
        <v>tieosoite muuttunut</v>
      </c>
      <c r="BK1709" s="67" t="str">
        <f>IF(E1709=1,VLOOKUP(D1709,'2015'!$F$12:$AL$1887,32,FALSE),"-")</f>
        <v>-</v>
      </c>
      <c r="BL1709" s="39" t="str">
        <f>IF(F1709="ei löydy","uusi tie",IF(E1709=0,"tieosoite muuttunut",IF(E1709=1,VLOOKUP(D1709,'2015'!$F$12:$AL$1887,33,FALSE),"-")))</f>
        <v>tieosoite muuttunut</v>
      </c>
      <c r="BM1709" s="39"/>
      <c r="BN1709" s="217" t="str">
        <f>VLOOKUP(D1709,'2015'!$F$12:$AL$1887,33,FALSE)</f>
        <v>musta</v>
      </c>
      <c r="BO1709" s="39"/>
      <c r="BP1709" s="115" t="s">
        <v>10</v>
      </c>
      <c r="BQ1709" s="30"/>
      <c r="BS1709" s="5"/>
      <c r="BU1709" s="37"/>
      <c r="BV1709" s="30" t="s">
        <v>10</v>
      </c>
      <c r="BX1709" t="str">
        <f>IF(E1709=1,VLOOKUP(D1709,'2015'!$F$12:$AX$1887,43,FALSE),"-")</f>
        <v>-</v>
      </c>
      <c r="BY1709" t="str">
        <f>IF(E1709=1,VLOOKUP(D1709,'2015'!$F$12:$AX$1887,44,FALSE),"-")</f>
        <v>-</v>
      </c>
      <c r="BZ1709" t="str">
        <f>IF(E1709=1,VLOOKUP(D1709,'2015'!$F$12:$AX$1887,45,FALSE),"-")</f>
        <v>-</v>
      </c>
      <c r="CA1709" s="31">
        <f t="shared" si="455"/>
        <v>20</v>
      </c>
      <c r="CB1709" s="31">
        <f t="shared" si="456"/>
        <v>10</v>
      </c>
      <c r="CC1709" s="31">
        <f t="shared" si="457"/>
        <v>10</v>
      </c>
      <c r="CD1709" s="31">
        <f t="shared" si="458"/>
        <v>0</v>
      </c>
      <c r="CE1709" s="31">
        <f t="shared" si="459"/>
        <v>0</v>
      </c>
      <c r="CO1709" s="2" t="s">
        <v>35</v>
      </c>
      <c r="CP1709" s="2" t="s">
        <v>35</v>
      </c>
    </row>
    <row r="1710" spans="1:94" ht="15.75" thickBot="1" x14ac:dyDescent="0.3">
      <c r="A1710" s="50"/>
      <c r="B1710" s="50"/>
      <c r="C1710" s="50" t="str">
        <f t="shared" si="453"/>
        <v>14152_4_3010</v>
      </c>
      <c r="D1710" s="51" t="str">
        <f t="shared" si="454"/>
        <v>14152_4</v>
      </c>
      <c r="E1710" s="224">
        <f>IFERROR(VLOOKUP(C1710,'2015'!$C$12:$D$1887,2,FALSE),0)</f>
        <v>0</v>
      </c>
      <c r="F1710" s="51">
        <f>IFERROR(K1710-IFERROR(VLOOKUP(D1710,'2015'!$F$12:$I$1887,4,FALSE),"ei löydy"),"ei löydy")</f>
        <v>-375</v>
      </c>
      <c r="G1710" s="224">
        <f>IFERROR(VLOOKUP(Työfile_2024!C1710,Liikennemalli!$D$6:$G$1921,4,FALSE),0)</f>
        <v>1</v>
      </c>
      <c r="H1710" s="225">
        <f>K1710-IFERROR(VLOOKUP(Työfile_2024!D1710,Liikennemalli!$C$6:$H$1921,6,FALSE),"ei löydy")</f>
        <v>0</v>
      </c>
      <c r="I1710" s="80">
        <v>14152</v>
      </c>
      <c r="J1710" s="52">
        <v>4</v>
      </c>
      <c r="K1710" s="52">
        <v>3010</v>
      </c>
      <c r="L1710" s="53"/>
      <c r="M1710" s="54"/>
      <c r="N1710" s="54"/>
      <c r="O1710" s="54"/>
      <c r="P1710" s="54"/>
      <c r="Q1710" s="55"/>
      <c r="R1710" s="55"/>
      <c r="S1710" s="55"/>
      <c r="T1710" s="55"/>
      <c r="U1710" s="52"/>
      <c r="V1710" s="56">
        <v>28</v>
      </c>
      <c r="W1710" s="56">
        <v>1</v>
      </c>
      <c r="X1710" s="56">
        <v>29</v>
      </c>
      <c r="Y1710" s="56">
        <f>VLOOKUP(D1710,Liikennemalli24!$D$2:$F$1804,2,FALSE)</f>
        <v>49</v>
      </c>
      <c r="Z1710" s="57">
        <f>VLOOKUP(D1710,Liikennemalli24!$D$2:$F$1804,3,FALSE)</f>
        <v>0.38</v>
      </c>
      <c r="AA1710" s="178">
        <f>IF(G1710=1,VLOOKUP(C1710,Liikennemalli!$D$6:$H$1921,2,FALSE),"-")</f>
        <v>5.0642496118829801</v>
      </c>
      <c r="AB1710" s="197">
        <f>IF(G1710=1,VLOOKUP(C1710,Liikennemalli!$D$6:$H$1921,3,FALSE),"-")</f>
        <v>0.38078287420910401</v>
      </c>
      <c r="AC1710" s="134" t="str">
        <f>IF(E1710=1,VLOOKUP(Työfile_2024!D1710,'2015'!$F$12:$X$1887,18,FALSE),"-")</f>
        <v>-</v>
      </c>
      <c r="AD1710" s="127" t="str">
        <f>IF(E1710=1,VLOOKUP(Työfile_2024!D1710,'2015'!$F$12:$X$1887,19,FALSE),"-")</f>
        <v>-</v>
      </c>
      <c r="AI1710" s="127" t="str">
        <f>IF(E1710=1,VLOOKUP(Työfile_2024!D1710,'2015'!$F$12:$AB$1887,20,FALSE),"-")</f>
        <v>-</v>
      </c>
      <c r="AJ1710" s="127" t="str">
        <f>IF(E1710=1,VLOOKUP(Työfile_2024!D1710,'2015'!$F$12:$AB$1887,21,FALSE),"-")</f>
        <v>-</v>
      </c>
      <c r="AK1710" s="127" t="str">
        <f>IF(E1710=1,VLOOKUP(Työfile_2024!D1710,'2015'!$F$12:$AB$1887,22,FALSE),"-")</f>
        <v>-</v>
      </c>
      <c r="AL1710" s="127" t="str">
        <f>IF(E1710=1,VLOOKUP(Työfile_2024!D1710,'2015'!$F$12:$AB$1887,23,FALSE),"-")</f>
        <v>-</v>
      </c>
      <c r="AM1710" s="56">
        <f>VLOOKUP(Työfile_2024!D1710,Tmatkat_20km_tarkasteltava_verk!$C$2:$D$1804,2,FALSE)</f>
        <v>3</v>
      </c>
      <c r="AN1710" s="148">
        <f t="shared" si="451"/>
        <v>0.10714285714285714</v>
      </c>
      <c r="AO1710" s="178" t="str">
        <f>IF(E1710=1,VLOOKUP(Työfile_2024!D1710,'2015'!$F$12:$AC$1887,24,FALSE),"-")</f>
        <v>-</v>
      </c>
      <c r="AP1710" s="52">
        <f>VLOOKUP(D1710,Tarkasteltava_verkko_2024_harva!$E$2:$I$1804,5,FALSE)</f>
        <v>0</v>
      </c>
      <c r="AQ1710" s="52">
        <f>VLOOKUP(D1710,Tarkasteltava_verkko_2024_harva!$E$2:$I$1804,4,FALSE)</f>
        <v>0</v>
      </c>
      <c r="AR1710" s="148">
        <v>0</v>
      </c>
      <c r="AS1710" s="170" t="str">
        <f>IFERROR(VLOOKUP(C1710,'2015'!$C$12:$AG$1887,30,FALSE),"-")</f>
        <v>-</v>
      </c>
      <c r="AT1710" s="148">
        <v>0</v>
      </c>
      <c r="AU1710" s="170" t="str">
        <f>IFERROR(VLOOKUP(C1710,'2015'!$C$12:$AG$1887,31,FALSE),"-")</f>
        <v>-</v>
      </c>
      <c r="AV1710" s="106"/>
      <c r="AW1710" s="63">
        <f>IFERROR(VLOOKUP(C1710,Merkittävyysluokitus!$A$2:$J$1705,10,FALSE),"-")</f>
        <v>4</v>
      </c>
      <c r="AX1710" s="175">
        <f>IFERROR(VLOOKUP(C1710,Merkittävyysluokitus!$A$2:$J$1705,6,FALSE),"-")</f>
        <v>0.8279269406392693</v>
      </c>
      <c r="AY1710" s="175">
        <f>IFERROR(VLOOKUP(C1710,Merkittävyysluokitus!$A$2:$J$1705,7,FALSE),"-")</f>
        <v>9.7333333333333327E-2</v>
      </c>
      <c r="AZ1710" s="175">
        <f>IFERROR(VLOOKUP(C1710,Merkittävyysluokitus!$A$2:$J$1705,8,FALSE),"-")</f>
        <v>0.39726027397260266</v>
      </c>
      <c r="BA1710" s="175">
        <f>IFERROR(VLOOKUP(C1710,Merkittävyysluokitus!$A$2:$J$1705,9,FALSE),"-")</f>
        <v>0.33333333333333331</v>
      </c>
      <c r="BB1710" s="203"/>
      <c r="BC1710" s="203" t="str">
        <f t="shared" si="452"/>
        <v>tieosoite muuttunut</v>
      </c>
      <c r="BD1710" s="39" t="str">
        <f t="shared" si="441"/>
        <v>musta</v>
      </c>
      <c r="BE1710" s="68" t="str">
        <f t="shared" si="447"/>
        <v>musta</v>
      </c>
      <c r="BF1710" s="68" t="str">
        <f t="shared" si="448"/>
        <v>musta</v>
      </c>
      <c r="BG1710" s="68" t="str">
        <f t="shared" si="449"/>
        <v>musta</v>
      </c>
      <c r="BH1710" s="208" t="str">
        <f t="shared" si="450"/>
        <v>musta</v>
      </c>
      <c r="BI1710" s="39"/>
      <c r="BJ1710" s="39" t="str">
        <f>IF(F1710="ei löydy","uusi tie",IF(E1710=0,"tieosoite muuttunut",IF(E1710=1,VLOOKUP(D1710,'2015'!$F$12:$AL$1887,31,FALSE),"-")))</f>
        <v>tieosoite muuttunut</v>
      </c>
      <c r="BK1710" s="67" t="str">
        <f>IF(E1710=1,VLOOKUP(D1710,'2015'!$F$12:$AL$1887,32,FALSE),"-")</f>
        <v>-</v>
      </c>
      <c r="BL1710" s="39" t="str">
        <f>IF(F1710="ei löydy","uusi tie",IF(E1710=0,"tieosoite muuttunut",IF(E1710=1,VLOOKUP(D1710,'2015'!$F$12:$AL$1887,33,FALSE),"-")))</f>
        <v>tieosoite muuttunut</v>
      </c>
      <c r="BM1710" s="39"/>
      <c r="BN1710" s="217" t="str">
        <f>VLOOKUP(D1710,'2015'!$F$12:$AL$1887,33,FALSE)</f>
        <v>musta</v>
      </c>
      <c r="BO1710" s="39"/>
      <c r="BP1710" s="115" t="s">
        <v>10</v>
      </c>
      <c r="BQ1710" s="30"/>
      <c r="BS1710" s="5"/>
      <c r="BU1710" s="37"/>
      <c r="BV1710" s="30" t="s">
        <v>10</v>
      </c>
      <c r="BX1710" t="str">
        <f>IF(E1710=1,VLOOKUP(D1710,'2015'!$F$12:$AX$1887,43,FALSE),"-")</f>
        <v>-</v>
      </c>
      <c r="BY1710" t="str">
        <f>IF(E1710=1,VLOOKUP(D1710,'2015'!$F$12:$AX$1887,44,FALSE),"-")</f>
        <v>-</v>
      </c>
      <c r="BZ1710" t="str">
        <f>IF(E1710=1,VLOOKUP(D1710,'2015'!$F$12:$AX$1887,45,FALSE),"-")</f>
        <v>-</v>
      </c>
      <c r="CA1710" s="31">
        <f t="shared" si="455"/>
        <v>20</v>
      </c>
      <c r="CB1710" s="31">
        <f t="shared" si="456"/>
        <v>10</v>
      </c>
      <c r="CC1710" s="31">
        <f t="shared" si="457"/>
        <v>10</v>
      </c>
      <c r="CD1710" s="31">
        <f t="shared" si="458"/>
        <v>0</v>
      </c>
      <c r="CE1710" s="31">
        <f t="shared" si="459"/>
        <v>0</v>
      </c>
      <c r="CO1710" s="2" t="s">
        <v>35</v>
      </c>
      <c r="CP1710" s="2" t="s">
        <v>35</v>
      </c>
    </row>
    <row r="1711" spans="1:94" ht="15.75" thickBot="1" x14ac:dyDescent="0.3">
      <c r="A1711" s="50"/>
      <c r="B1711" s="50"/>
      <c r="C1711" s="50" t="str">
        <f t="shared" si="453"/>
        <v>14153_1_4390</v>
      </c>
      <c r="D1711" s="51" t="str">
        <f t="shared" si="454"/>
        <v>14153_1</v>
      </c>
      <c r="E1711" s="224">
        <f>IFERROR(VLOOKUP(C1711,'2015'!$C$12:$D$1887,2,FALSE),0)</f>
        <v>1</v>
      </c>
      <c r="F1711" s="51">
        <f>IFERROR(K1711-IFERROR(VLOOKUP(D1711,'2015'!$F$12:$I$1887,4,FALSE),"ei löydy"),"ei löydy")</f>
        <v>0</v>
      </c>
      <c r="G1711" s="224">
        <f>IFERROR(VLOOKUP(Työfile_2024!C1711,Liikennemalli!$D$6:$G$1921,4,FALSE),0)</f>
        <v>1</v>
      </c>
      <c r="H1711" s="225">
        <f>K1711-IFERROR(VLOOKUP(Työfile_2024!D1711,Liikennemalli!$C$6:$H$1921,6,FALSE),"ei löydy")</f>
        <v>0</v>
      </c>
      <c r="I1711" s="80">
        <v>14153</v>
      </c>
      <c r="J1711" s="52">
        <v>1</v>
      </c>
      <c r="K1711" s="52">
        <v>4390</v>
      </c>
      <c r="L1711" s="53"/>
      <c r="M1711" s="54"/>
      <c r="N1711" s="54"/>
      <c r="O1711" s="54"/>
      <c r="P1711" s="54"/>
      <c r="Q1711" s="55"/>
      <c r="R1711" s="55"/>
      <c r="S1711" s="55"/>
      <c r="T1711" s="55"/>
      <c r="U1711" s="52"/>
      <c r="V1711" s="56">
        <v>79</v>
      </c>
      <c r="W1711" s="56">
        <v>1</v>
      </c>
      <c r="X1711" s="56">
        <v>74</v>
      </c>
      <c r="Y1711" s="56">
        <f>VLOOKUP(D1711,Liikennemalli24!$D$2:$F$1804,2,FALSE)</f>
        <v>20</v>
      </c>
      <c r="Z1711" s="57">
        <f>VLOOKUP(D1711,Liikennemalli24!$D$2:$F$1804,3,FALSE)</f>
        <v>0.3</v>
      </c>
      <c r="AA1711" s="178">
        <f>IF(G1711=1,VLOOKUP(C1711,Liikennemalli!$D$6:$H$1921,2,FALSE),"-")</f>
        <v>8.7496427490877906</v>
      </c>
      <c r="AB1711" s="197">
        <f>IF(G1711=1,VLOOKUP(C1711,Liikennemalli!$D$6:$H$1921,3,FALSE),"-")</f>
        <v>0.62008572333452405</v>
      </c>
      <c r="AC1711" s="134">
        <f>IF(E1711=1,VLOOKUP(Työfile_2024!D1711,'2015'!$F$12:$X$1887,18,FALSE),"-")</f>
        <v>0</v>
      </c>
      <c r="AD1711" s="127">
        <f>IF(E1711=1,VLOOKUP(Työfile_2024!D1711,'2015'!$F$12:$X$1887,19,FALSE),"-")</f>
        <v>0</v>
      </c>
      <c r="AI1711" s="127">
        <f>IF(E1711=1,VLOOKUP(Työfile_2024!D1711,'2015'!$F$12:$AB$1887,20,FALSE),"-")</f>
        <v>0</v>
      </c>
      <c r="AJ1711" s="127">
        <f>IF(E1711=1,VLOOKUP(Työfile_2024!D1711,'2015'!$F$12:$AB$1887,21,FALSE),"-")</f>
        <v>0</v>
      </c>
      <c r="AK1711" s="127">
        <f>IF(E1711=1,VLOOKUP(Työfile_2024!D1711,'2015'!$F$12:$AB$1887,22,FALSE),"-")</f>
        <v>0</v>
      </c>
      <c r="AL1711" s="127">
        <f>IF(E1711=1,VLOOKUP(Työfile_2024!D1711,'2015'!$F$12:$AB$1887,23,FALSE),"-")</f>
        <v>0</v>
      </c>
      <c r="AM1711" s="56">
        <f>VLOOKUP(Työfile_2024!D1711,Tmatkat_20km_tarkasteltava_verk!$C$2:$D$1804,2,FALSE)</f>
        <v>2</v>
      </c>
      <c r="AN1711" s="148">
        <f t="shared" si="451"/>
        <v>2.5316455696202531E-2</v>
      </c>
      <c r="AO1711" s="178">
        <f>IF(E1711=1,VLOOKUP(Työfile_2024!D1711,'2015'!$F$12:$AC$1887,24,FALSE),"-")</f>
        <v>3</v>
      </c>
      <c r="AP1711" s="52">
        <f>VLOOKUP(D1711,Tarkasteltava_verkko_2024_harva!$E$2:$I$1804,5,FALSE)</f>
        <v>0</v>
      </c>
      <c r="AQ1711" s="52">
        <f>VLOOKUP(D1711,Tarkasteltava_verkko_2024_harva!$E$2:$I$1804,4,FALSE)</f>
        <v>0</v>
      </c>
      <c r="AR1711" s="148">
        <v>0</v>
      </c>
      <c r="AS1711" s="170">
        <f>IFERROR(VLOOKUP(C1711,'2015'!$C$12:$AG$1887,30,FALSE),"-")</f>
        <v>0</v>
      </c>
      <c r="AT1711" s="148">
        <v>0</v>
      </c>
      <c r="AU1711" s="170">
        <f>IFERROR(VLOOKUP(C1711,'2015'!$C$12:$AG$1887,31,FALSE),"-")</f>
        <v>0</v>
      </c>
      <c r="AV1711" s="106"/>
      <c r="AW1711" s="63">
        <f>IFERROR(VLOOKUP(C1711,Merkittävyysluokitus!$A$2:$J$1705,10,FALSE),"-")</f>
        <v>4</v>
      </c>
      <c r="AX1711" s="175">
        <f>IFERROR(VLOOKUP(C1711,Merkittävyysluokitus!$A$2:$J$1705,6,FALSE),"-")</f>
        <v>0.48247945205479448</v>
      </c>
      <c r="AY1711" s="175">
        <f>IFERROR(VLOOKUP(C1711,Merkittävyysluokitus!$A$2:$J$1705,7,FALSE),"-")</f>
        <v>0.2503333333333333</v>
      </c>
      <c r="AZ1711" s="175">
        <f>IFERROR(VLOOKUP(C1711,Merkittävyysluokitus!$A$2:$J$1705,8,FALSE),"-")</f>
        <v>6.5479452054794524E-2</v>
      </c>
      <c r="BA1711" s="175">
        <f>IFERROR(VLOOKUP(C1711,Merkittävyysluokitus!$A$2:$J$1705,9,FALSE),"-")</f>
        <v>0.16666666666666666</v>
      </c>
      <c r="BB1711" s="203"/>
      <c r="BC1711" s="203" t="str">
        <f t="shared" si="452"/>
        <v/>
      </c>
      <c r="BD1711" s="39" t="str">
        <f t="shared" si="441"/>
        <v>musta</v>
      </c>
      <c r="BE1711" s="68" t="str">
        <f t="shared" si="447"/>
        <v>musta</v>
      </c>
      <c r="BF1711" s="68" t="str">
        <f t="shared" si="448"/>
        <v>musta</v>
      </c>
      <c r="BG1711" s="68" t="str">
        <f t="shared" si="449"/>
        <v>musta</v>
      </c>
      <c r="BH1711" s="208" t="str">
        <f t="shared" si="450"/>
        <v>musta</v>
      </c>
      <c r="BI1711" s="39"/>
      <c r="BJ1711" s="39" t="str">
        <f>IF(F1711="ei löydy","uusi tie",IF(E1711=0,"tieosoite muuttunut",IF(E1711=1,VLOOKUP(D1711,'2015'!$F$12:$AL$1887,31,FALSE),"-")))</f>
        <v>musta</v>
      </c>
      <c r="BK1711" s="67" t="str">
        <f>IF(E1711=1,VLOOKUP(D1711,'2015'!$F$12:$AL$1887,32,FALSE),"-")</f>
        <v>musta</v>
      </c>
      <c r="BL1711" s="39" t="str">
        <f>IF(F1711="ei löydy","uusi tie",IF(E1711=0,"tieosoite muuttunut",IF(E1711=1,VLOOKUP(D1711,'2015'!$F$12:$AL$1887,33,FALSE),"-")))</f>
        <v>musta</v>
      </c>
      <c r="BM1711" s="39"/>
      <c r="BN1711" s="217" t="str">
        <f>VLOOKUP(D1711,'2015'!$F$12:$AL$1887,33,FALSE)</f>
        <v>musta</v>
      </c>
      <c r="BO1711" s="39"/>
      <c r="BP1711" s="115" t="s">
        <v>10</v>
      </c>
      <c r="BQ1711" s="30"/>
      <c r="BS1711" s="5"/>
      <c r="BU1711" s="37"/>
      <c r="BV1711" s="30" t="s">
        <v>10</v>
      </c>
      <c r="BX1711">
        <f>IF(E1711=1,VLOOKUP(D1711,'2015'!$F$12:$AX$1887,43,FALSE),"-")</f>
        <v>0</v>
      </c>
      <c r="BY1711">
        <f>IF(E1711=1,VLOOKUP(D1711,'2015'!$F$12:$AX$1887,44,FALSE),"-")</f>
        <v>0</v>
      </c>
      <c r="BZ1711">
        <f>IF(E1711=1,VLOOKUP(D1711,'2015'!$F$12:$AX$1887,45,FALSE),"-")</f>
        <v>0</v>
      </c>
      <c r="CA1711" s="31">
        <f t="shared" si="455"/>
        <v>0</v>
      </c>
      <c r="CB1711" s="31">
        <f t="shared" si="456"/>
        <v>0</v>
      </c>
      <c r="CC1711" s="31">
        <f t="shared" si="457"/>
        <v>0</v>
      </c>
      <c r="CD1711" s="31">
        <f t="shared" si="458"/>
        <v>0</v>
      </c>
      <c r="CE1711" s="31">
        <f t="shared" si="459"/>
        <v>0</v>
      </c>
      <c r="CO1711" s="32" t="s">
        <v>34</v>
      </c>
      <c r="CP1711" s="2" t="s">
        <v>35</v>
      </c>
    </row>
    <row r="1712" spans="1:94" ht="15.75" thickBot="1" x14ac:dyDescent="0.3">
      <c r="A1712" s="50"/>
      <c r="B1712" s="50"/>
      <c r="C1712" s="50" t="str">
        <f t="shared" si="453"/>
        <v>14158_1_5739</v>
      </c>
      <c r="D1712" s="51" t="str">
        <f t="shared" si="454"/>
        <v>14158_1</v>
      </c>
      <c r="E1712" s="224">
        <f>IFERROR(VLOOKUP(C1712,'2015'!$C$12:$D$1887,2,FALSE),0)</f>
        <v>1</v>
      </c>
      <c r="F1712" s="51">
        <f>IFERROR(K1712-IFERROR(VLOOKUP(D1712,'2015'!$F$12:$I$1887,4,FALSE),"ei löydy"),"ei löydy")</f>
        <v>0</v>
      </c>
      <c r="G1712" s="224">
        <f>IFERROR(VLOOKUP(Työfile_2024!C1712,Liikennemalli!$D$6:$G$1921,4,FALSE),0)</f>
        <v>1</v>
      </c>
      <c r="H1712" s="225">
        <f>K1712-IFERROR(VLOOKUP(Työfile_2024!D1712,Liikennemalli!$C$6:$H$1921,6,FALSE),"ei löydy")</f>
        <v>0</v>
      </c>
      <c r="I1712" s="80">
        <v>14158</v>
      </c>
      <c r="J1712" s="52">
        <v>1</v>
      </c>
      <c r="K1712" s="52">
        <v>5739</v>
      </c>
      <c r="L1712" s="53"/>
      <c r="M1712" s="54"/>
      <c r="N1712" s="54"/>
      <c r="O1712" s="54"/>
      <c r="P1712" s="54"/>
      <c r="Q1712" s="55"/>
      <c r="R1712" s="55"/>
      <c r="S1712" s="55"/>
      <c r="T1712" s="55"/>
      <c r="U1712" s="52"/>
      <c r="V1712" s="56">
        <v>24</v>
      </c>
      <c r="W1712" s="56">
        <v>0</v>
      </c>
      <c r="X1712" s="56">
        <v>24</v>
      </c>
      <c r="Y1712" s="56">
        <f>VLOOKUP(D1712,Liikennemalli24!$D$2:$F$1804,2,FALSE)</f>
        <v>5</v>
      </c>
      <c r="Z1712" s="57">
        <f>VLOOKUP(D1712,Liikennemalli24!$D$2:$F$1804,3,FALSE)</f>
        <v>0.74399999999999999</v>
      </c>
      <c r="AA1712" s="178">
        <f>IF(G1712=1,VLOOKUP(C1712,Liikennemalli!$D$6:$H$1921,2,FALSE),"-")</f>
        <v>2.63813459864671</v>
      </c>
      <c r="AB1712" s="197">
        <f>IF(G1712=1,VLOOKUP(C1712,Liikennemalli!$D$6:$H$1921,3,FALSE),"-")</f>
        <v>0.48864171531461897</v>
      </c>
      <c r="AC1712" s="134">
        <f>IF(E1712=1,VLOOKUP(Työfile_2024!D1712,'2015'!$F$12:$X$1887,18,FALSE),"-")</f>
        <v>0</v>
      </c>
      <c r="AD1712" s="127">
        <f>IF(E1712=1,VLOOKUP(Työfile_2024!D1712,'2015'!$F$12:$X$1887,19,FALSE),"-")</f>
        <v>0</v>
      </c>
      <c r="AI1712" s="127">
        <f>IF(E1712=1,VLOOKUP(Työfile_2024!D1712,'2015'!$F$12:$AB$1887,20,FALSE),"-")</f>
        <v>0</v>
      </c>
      <c r="AJ1712" s="127">
        <f>IF(E1712=1,VLOOKUP(Työfile_2024!D1712,'2015'!$F$12:$AB$1887,21,FALSE),"-")</f>
        <v>0</v>
      </c>
      <c r="AK1712" s="127">
        <f>IF(E1712=1,VLOOKUP(Työfile_2024!D1712,'2015'!$F$12:$AB$1887,22,FALSE),"-")</f>
        <v>0</v>
      </c>
      <c r="AL1712" s="127">
        <f>IF(E1712=1,VLOOKUP(Työfile_2024!D1712,'2015'!$F$12:$AB$1887,23,FALSE),"-")</f>
        <v>0</v>
      </c>
      <c r="AM1712" s="56">
        <f>VLOOKUP(Työfile_2024!D1712,Tmatkat_20km_tarkasteltava_verk!$C$2:$D$1804,2,FALSE)</f>
        <v>13</v>
      </c>
      <c r="AN1712" s="148">
        <f t="shared" si="451"/>
        <v>0.54166666666666663</v>
      </c>
      <c r="AO1712" s="178">
        <f>IF(E1712=1,VLOOKUP(Työfile_2024!D1712,'2015'!$F$12:$AC$1887,24,FALSE),"-")</f>
        <v>6</v>
      </c>
      <c r="AP1712" s="52">
        <f>VLOOKUP(D1712,Tarkasteltava_verkko_2024_harva!$E$2:$I$1804,5,FALSE)</f>
        <v>0</v>
      </c>
      <c r="AQ1712" s="52">
        <f>VLOOKUP(D1712,Tarkasteltava_verkko_2024_harva!$E$2:$I$1804,4,FALSE)</f>
        <v>0</v>
      </c>
      <c r="AR1712" s="148">
        <v>0</v>
      </c>
      <c r="AS1712" s="170">
        <f>IFERROR(VLOOKUP(C1712,'2015'!$C$12:$AG$1887,30,FALSE),"-")</f>
        <v>0</v>
      </c>
      <c r="AT1712" s="148">
        <v>0</v>
      </c>
      <c r="AU1712" s="170">
        <f>IFERROR(VLOOKUP(C1712,'2015'!$C$12:$AG$1887,31,FALSE),"-")</f>
        <v>0</v>
      </c>
      <c r="AV1712" s="106"/>
      <c r="AW1712" s="63">
        <f>IFERROR(VLOOKUP(C1712,Merkittävyysluokitus!$A$2:$J$1705,10,FALSE),"-")</f>
        <v>4</v>
      </c>
      <c r="AX1712" s="175">
        <f>IFERROR(VLOOKUP(C1712,Merkittävyysluokitus!$A$2:$J$1705,6,FALSE),"-")</f>
        <v>1.2420494672754945</v>
      </c>
      <c r="AY1712" s="175">
        <f>IFERROR(VLOOKUP(C1712,Merkittävyysluokitus!$A$2:$J$1705,7,FALSE),"-")</f>
        <v>8.8666666666666644E-2</v>
      </c>
      <c r="AZ1712" s="175">
        <f>IFERROR(VLOOKUP(C1712,Merkittävyysluokitus!$A$2:$J$1705,8,FALSE),"-")</f>
        <v>0.48671613394216129</v>
      </c>
      <c r="BA1712" s="175">
        <f>IFERROR(VLOOKUP(C1712,Merkittävyysluokitus!$A$2:$J$1705,9,FALSE),"-")</f>
        <v>0.66666666666666663</v>
      </c>
      <c r="BB1712" s="203"/>
      <c r="BC1712" s="203" t="str">
        <f t="shared" si="452"/>
        <v/>
      </c>
      <c r="BD1712" s="39" t="str">
        <f t="shared" si="441"/>
        <v>musta</v>
      </c>
      <c r="BE1712" s="68" t="str">
        <f t="shared" si="447"/>
        <v>musta</v>
      </c>
      <c r="BF1712" s="68" t="str">
        <f t="shared" si="448"/>
        <v>musta</v>
      </c>
      <c r="BG1712" s="68" t="str">
        <f t="shared" si="449"/>
        <v>musta</v>
      </c>
      <c r="BH1712" s="208" t="str">
        <f t="shared" si="450"/>
        <v>musta</v>
      </c>
      <c r="BI1712" s="39"/>
      <c r="BJ1712" s="39" t="str">
        <f>IF(F1712="ei löydy","uusi tie",IF(E1712=0,"tieosoite muuttunut",IF(E1712=1,VLOOKUP(D1712,'2015'!$F$12:$AL$1887,31,FALSE),"-")))</f>
        <v>musta</v>
      </c>
      <c r="BK1712" s="67" t="str">
        <f>IF(E1712=1,VLOOKUP(D1712,'2015'!$F$12:$AL$1887,32,FALSE),"-")</f>
        <v>musta</v>
      </c>
      <c r="BL1712" s="39" t="str">
        <f>IF(F1712="ei löydy","uusi tie",IF(E1712=0,"tieosoite muuttunut",IF(E1712=1,VLOOKUP(D1712,'2015'!$F$12:$AL$1887,33,FALSE),"-")))</f>
        <v>musta</v>
      </c>
      <c r="BM1712" s="39"/>
      <c r="BN1712" s="217" t="str">
        <f>VLOOKUP(D1712,'2015'!$F$12:$AL$1887,33,FALSE)</f>
        <v>musta</v>
      </c>
      <c r="BO1712" s="39"/>
      <c r="BP1712" s="115" t="s">
        <v>10</v>
      </c>
      <c r="BQ1712" s="30"/>
      <c r="BS1712" s="5"/>
      <c r="BU1712" s="37"/>
      <c r="BV1712" s="30" t="s">
        <v>10</v>
      </c>
      <c r="BX1712">
        <f>IF(E1712=1,VLOOKUP(D1712,'2015'!$F$12:$AX$1887,43,FALSE),"-")</f>
        <v>0</v>
      </c>
      <c r="BY1712">
        <f>IF(E1712=1,VLOOKUP(D1712,'2015'!$F$12:$AX$1887,44,FALSE),"-")</f>
        <v>0</v>
      </c>
      <c r="BZ1712">
        <f>IF(E1712=1,VLOOKUP(D1712,'2015'!$F$12:$AX$1887,45,FALSE),"-")</f>
        <v>0</v>
      </c>
      <c r="CA1712" s="31">
        <f t="shared" si="455"/>
        <v>0</v>
      </c>
      <c r="CB1712" s="31">
        <f t="shared" si="456"/>
        <v>0</v>
      </c>
      <c r="CC1712" s="31">
        <f t="shared" si="457"/>
        <v>0</v>
      </c>
      <c r="CD1712" s="31">
        <f t="shared" si="458"/>
        <v>0</v>
      </c>
      <c r="CE1712" s="31">
        <f t="shared" si="459"/>
        <v>0</v>
      </c>
      <c r="CO1712" s="2" t="s">
        <v>35</v>
      </c>
      <c r="CP1712" s="2" t="s">
        <v>35</v>
      </c>
    </row>
    <row r="1713" spans="1:94" ht="15.75" thickBot="1" x14ac:dyDescent="0.3">
      <c r="A1713" s="50"/>
      <c r="B1713" s="50"/>
      <c r="C1713" s="50" t="str">
        <f t="shared" si="453"/>
        <v>14158_2_6015</v>
      </c>
      <c r="D1713" s="51" t="str">
        <f t="shared" si="454"/>
        <v>14158_2</v>
      </c>
      <c r="E1713" s="224">
        <f>IFERROR(VLOOKUP(C1713,'2015'!$C$12:$D$1887,2,FALSE),0)</f>
        <v>1</v>
      </c>
      <c r="F1713" s="51">
        <f>IFERROR(K1713-IFERROR(VLOOKUP(D1713,'2015'!$F$12:$I$1887,4,FALSE),"ei löydy"),"ei löydy")</f>
        <v>0</v>
      </c>
      <c r="G1713" s="224">
        <f>IFERROR(VLOOKUP(Työfile_2024!C1713,Liikennemalli!$D$6:$G$1921,4,FALSE),0)</f>
        <v>1</v>
      </c>
      <c r="H1713" s="225">
        <f>K1713-IFERROR(VLOOKUP(Työfile_2024!D1713,Liikennemalli!$C$6:$H$1921,6,FALSE),"ei löydy")</f>
        <v>0</v>
      </c>
      <c r="I1713" s="80">
        <v>14158</v>
      </c>
      <c r="J1713" s="52">
        <v>2</v>
      </c>
      <c r="K1713" s="52">
        <v>6015</v>
      </c>
      <c r="L1713" s="53"/>
      <c r="M1713" s="54"/>
      <c r="N1713" s="54"/>
      <c r="O1713" s="54"/>
      <c r="P1713" s="54"/>
      <c r="Q1713" s="55"/>
      <c r="R1713" s="55"/>
      <c r="S1713" s="55"/>
      <c r="T1713" s="55"/>
      <c r="U1713" s="52"/>
      <c r="V1713" s="56">
        <v>58</v>
      </c>
      <c r="W1713" s="56">
        <v>6</v>
      </c>
      <c r="X1713" s="56">
        <v>53</v>
      </c>
      <c r="Y1713" s="56">
        <f>VLOOKUP(D1713,Liikennemalli24!$D$2:$F$1804,2,FALSE)</f>
        <v>19</v>
      </c>
      <c r="Z1713" s="57">
        <f>VLOOKUP(D1713,Liikennemalli24!$D$2:$F$1804,3,FALSE)</f>
        <v>0.90600000000000003</v>
      </c>
      <c r="AA1713" s="178">
        <f>IF(G1713=1,VLOOKUP(C1713,Liikennemalli!$D$6:$H$1921,2,FALSE),"-")</f>
        <v>21.258795327918399</v>
      </c>
      <c r="AB1713" s="197">
        <f>IF(G1713=1,VLOOKUP(C1713,Liikennemalli!$D$6:$H$1921,3,FALSE),"-")</f>
        <v>0.70271427015407895</v>
      </c>
      <c r="AC1713" s="134">
        <f>IF(E1713=1,VLOOKUP(Työfile_2024!D1713,'2015'!$F$12:$X$1887,18,FALSE),"-")</f>
        <v>0</v>
      </c>
      <c r="AD1713" s="127">
        <f>IF(E1713=1,VLOOKUP(Työfile_2024!D1713,'2015'!$F$12:$X$1887,19,FALSE),"-")</f>
        <v>0</v>
      </c>
      <c r="AI1713" s="127">
        <f>IF(E1713=1,VLOOKUP(Työfile_2024!D1713,'2015'!$F$12:$AB$1887,20,FALSE),"-")</f>
        <v>0</v>
      </c>
      <c r="AJ1713" s="127">
        <f>IF(E1713=1,VLOOKUP(Työfile_2024!D1713,'2015'!$F$12:$AB$1887,21,FALSE),"-")</f>
        <v>0</v>
      </c>
      <c r="AK1713" s="127">
        <f>IF(E1713=1,VLOOKUP(Työfile_2024!D1713,'2015'!$F$12:$AB$1887,22,FALSE),"-")</f>
        <v>0</v>
      </c>
      <c r="AL1713" s="127">
        <f>IF(E1713=1,VLOOKUP(Työfile_2024!D1713,'2015'!$F$12:$AB$1887,23,FALSE),"-")</f>
        <v>0</v>
      </c>
      <c r="AM1713" s="56">
        <f>VLOOKUP(Työfile_2024!D1713,Tmatkat_20km_tarkasteltava_verk!$C$2:$D$1804,2,FALSE)</f>
        <v>5</v>
      </c>
      <c r="AN1713" s="148">
        <f t="shared" si="451"/>
        <v>8.6206896551724144E-2</v>
      </c>
      <c r="AO1713" s="178">
        <f>IF(E1713=1,VLOOKUP(Työfile_2024!D1713,'2015'!$F$12:$AC$1887,24,FALSE),"-")</f>
        <v>20</v>
      </c>
      <c r="AP1713" s="52">
        <f>VLOOKUP(D1713,Tarkasteltava_verkko_2024_harva!$E$2:$I$1804,5,FALSE)</f>
        <v>0</v>
      </c>
      <c r="AQ1713" s="52">
        <f>VLOOKUP(D1713,Tarkasteltava_verkko_2024_harva!$E$2:$I$1804,4,FALSE)</f>
        <v>0</v>
      </c>
      <c r="AR1713" s="148">
        <v>0</v>
      </c>
      <c r="AS1713" s="170">
        <f>IFERROR(VLOOKUP(C1713,'2015'!$C$12:$AG$1887,30,FALSE),"-")</f>
        <v>0</v>
      </c>
      <c r="AT1713" s="148">
        <v>0</v>
      </c>
      <c r="AU1713" s="170">
        <f>IFERROR(VLOOKUP(C1713,'2015'!$C$12:$AG$1887,31,FALSE),"-")</f>
        <v>0</v>
      </c>
      <c r="AV1713" s="106"/>
      <c r="AW1713" s="63">
        <f>IFERROR(VLOOKUP(C1713,Merkittävyysluokitus!$A$2:$J$1705,10,FALSE),"-")</f>
        <v>4</v>
      </c>
      <c r="AX1713" s="175">
        <f>IFERROR(VLOOKUP(C1713,Merkittävyysluokitus!$A$2:$J$1705,6,FALSE),"-")</f>
        <v>1.3969680365296802</v>
      </c>
      <c r="AY1713" s="175">
        <f>IFERROR(VLOOKUP(C1713,Merkittävyysluokitus!$A$2:$J$1705,7,FALSE),"-")</f>
        <v>0.23066666666666663</v>
      </c>
      <c r="AZ1713" s="175">
        <f>IFERROR(VLOOKUP(C1713,Merkittävyysluokitus!$A$2:$J$1705,8,FALSE),"-")</f>
        <v>0.66630136986301358</v>
      </c>
      <c r="BA1713" s="175">
        <f>IFERROR(VLOOKUP(C1713,Merkittävyysluokitus!$A$2:$J$1705,9,FALSE),"-")</f>
        <v>0.5</v>
      </c>
      <c r="BB1713" s="203"/>
      <c r="BC1713" s="203" t="str">
        <f t="shared" si="452"/>
        <v/>
      </c>
      <c r="BD1713" s="39" t="str">
        <f t="shared" si="441"/>
        <v>musta</v>
      </c>
      <c r="BE1713" s="68" t="str">
        <f t="shared" si="447"/>
        <v>musta</v>
      </c>
      <c r="BF1713" s="68" t="str">
        <f t="shared" si="448"/>
        <v>musta</v>
      </c>
      <c r="BG1713" s="68" t="str">
        <f t="shared" si="449"/>
        <v>musta</v>
      </c>
      <c r="BH1713" s="208" t="str">
        <f t="shared" si="450"/>
        <v>musta</v>
      </c>
      <c r="BI1713" s="39"/>
      <c r="BJ1713" s="39" t="str">
        <f>IF(F1713="ei löydy","uusi tie",IF(E1713=0,"tieosoite muuttunut",IF(E1713=1,VLOOKUP(D1713,'2015'!$F$12:$AL$1887,31,FALSE),"-")))</f>
        <v>musta</v>
      </c>
      <c r="BK1713" s="67" t="str">
        <f>IF(E1713=1,VLOOKUP(D1713,'2015'!$F$12:$AL$1887,32,FALSE),"-")</f>
        <v>musta</v>
      </c>
      <c r="BL1713" s="39" t="str">
        <f>IF(F1713="ei löydy","uusi tie",IF(E1713=0,"tieosoite muuttunut",IF(E1713=1,VLOOKUP(D1713,'2015'!$F$12:$AL$1887,33,FALSE),"-")))</f>
        <v>musta</v>
      </c>
      <c r="BM1713" s="39"/>
      <c r="BN1713" s="217" t="str">
        <f>VLOOKUP(D1713,'2015'!$F$12:$AL$1887,33,FALSE)</f>
        <v>musta</v>
      </c>
      <c r="BO1713" s="39"/>
      <c r="BP1713" s="115" t="s">
        <v>10</v>
      </c>
      <c r="BQ1713" s="30"/>
      <c r="BS1713" s="5"/>
      <c r="BU1713" s="37"/>
      <c r="BV1713" s="30" t="s">
        <v>10</v>
      </c>
      <c r="BX1713">
        <f>IF(E1713=1,VLOOKUP(D1713,'2015'!$F$12:$AX$1887,43,FALSE),"-")</f>
        <v>0</v>
      </c>
      <c r="BY1713">
        <f>IF(E1713=1,VLOOKUP(D1713,'2015'!$F$12:$AX$1887,44,FALSE),"-")</f>
        <v>0</v>
      </c>
      <c r="BZ1713">
        <f>IF(E1713=1,VLOOKUP(D1713,'2015'!$F$12:$AX$1887,45,FALSE),"-")</f>
        <v>0</v>
      </c>
      <c r="CA1713" s="31">
        <f t="shared" si="455"/>
        <v>0</v>
      </c>
      <c r="CB1713" s="31">
        <f t="shared" si="456"/>
        <v>0</v>
      </c>
      <c r="CC1713" s="31">
        <f t="shared" si="457"/>
        <v>0</v>
      </c>
      <c r="CD1713" s="31">
        <f t="shared" si="458"/>
        <v>0</v>
      </c>
      <c r="CE1713" s="31">
        <f t="shared" si="459"/>
        <v>0</v>
      </c>
      <c r="CO1713" s="2" t="s">
        <v>35</v>
      </c>
      <c r="CP1713" s="2" t="s">
        <v>35</v>
      </c>
    </row>
    <row r="1714" spans="1:94" ht="15.75" thickBot="1" x14ac:dyDescent="0.3">
      <c r="A1714" s="50"/>
      <c r="B1714" s="50"/>
      <c r="C1714" s="50" t="str">
        <f t="shared" si="453"/>
        <v>14159_1_5654</v>
      </c>
      <c r="D1714" s="51" t="str">
        <f t="shared" si="454"/>
        <v>14159_1</v>
      </c>
      <c r="E1714" s="224">
        <f>IFERROR(VLOOKUP(C1714,'2015'!$C$12:$D$1887,2,FALSE),0)</f>
        <v>1</v>
      </c>
      <c r="F1714" s="51">
        <f>IFERROR(K1714-IFERROR(VLOOKUP(D1714,'2015'!$F$12:$I$1887,4,FALSE),"ei löydy"),"ei löydy")</f>
        <v>0</v>
      </c>
      <c r="G1714" s="224">
        <f>IFERROR(VLOOKUP(Työfile_2024!C1714,Liikennemalli!$D$6:$G$1921,4,FALSE),0)</f>
        <v>1</v>
      </c>
      <c r="H1714" s="225">
        <f>K1714-IFERROR(VLOOKUP(Työfile_2024!D1714,Liikennemalli!$C$6:$H$1921,6,FALSE),"ei löydy")</f>
        <v>0</v>
      </c>
      <c r="I1714" s="80">
        <v>14159</v>
      </c>
      <c r="J1714" s="52">
        <v>1</v>
      </c>
      <c r="K1714" s="52">
        <v>5654</v>
      </c>
      <c r="L1714" s="53"/>
      <c r="M1714" s="54"/>
      <c r="N1714" s="54"/>
      <c r="O1714" s="54"/>
      <c r="P1714" s="54"/>
      <c r="Q1714" s="55"/>
      <c r="R1714" s="55"/>
      <c r="S1714" s="55"/>
      <c r="T1714" s="55"/>
      <c r="U1714" s="52"/>
      <c r="V1714" s="56">
        <v>42</v>
      </c>
      <c r="W1714" s="56">
        <v>3</v>
      </c>
      <c r="X1714" s="56">
        <v>41</v>
      </c>
      <c r="Y1714" s="56">
        <f>VLOOKUP(D1714,Liikennemalli24!$D$2:$F$1804,2,FALSE)</f>
        <v>1</v>
      </c>
      <c r="Z1714" s="57">
        <f>VLOOKUP(D1714,Liikennemalli24!$D$2:$F$1804,3,FALSE)</f>
        <v>0.69599999999999995</v>
      </c>
      <c r="AA1714" s="178">
        <f>IF(G1714=1,VLOOKUP(C1714,Liikennemalli!$D$6:$H$1921,2,FALSE),"-")</f>
        <v>12.8268248043944</v>
      </c>
      <c r="AB1714" s="197">
        <f>IF(G1714=1,VLOOKUP(C1714,Liikennemalli!$D$6:$H$1921,3,FALSE),"-")</f>
        <v>0.84776361168193004</v>
      </c>
      <c r="AC1714" s="134">
        <f>IF(E1714=1,VLOOKUP(Työfile_2024!D1714,'2015'!$F$12:$X$1887,18,FALSE),"-")</f>
        <v>0</v>
      </c>
      <c r="AD1714" s="127">
        <f>IF(E1714=1,VLOOKUP(Työfile_2024!D1714,'2015'!$F$12:$X$1887,19,FALSE),"-")</f>
        <v>0</v>
      </c>
      <c r="AI1714" s="127">
        <f>IF(E1714=1,VLOOKUP(Työfile_2024!D1714,'2015'!$F$12:$AB$1887,20,FALSE),"-")</f>
        <v>0</v>
      </c>
      <c r="AJ1714" s="127">
        <f>IF(E1714=1,VLOOKUP(Työfile_2024!D1714,'2015'!$F$12:$AB$1887,21,FALSE),"-")</f>
        <v>0</v>
      </c>
      <c r="AK1714" s="127">
        <f>IF(E1714=1,VLOOKUP(Työfile_2024!D1714,'2015'!$F$12:$AB$1887,22,FALSE),"-")</f>
        <v>0</v>
      </c>
      <c r="AL1714" s="127">
        <f>IF(E1714=1,VLOOKUP(Työfile_2024!D1714,'2015'!$F$12:$AB$1887,23,FALSE),"-")</f>
        <v>0</v>
      </c>
      <c r="AM1714" s="56">
        <f>VLOOKUP(Työfile_2024!D1714,Tmatkat_20km_tarkasteltava_verk!$C$2:$D$1804,2,FALSE)</f>
        <v>12</v>
      </c>
      <c r="AN1714" s="148">
        <f t="shared" si="451"/>
        <v>0.2857142857142857</v>
      </c>
      <c r="AO1714" s="178">
        <f>IF(E1714=1,VLOOKUP(Työfile_2024!D1714,'2015'!$F$12:$AC$1887,24,FALSE),"-")</f>
        <v>14</v>
      </c>
      <c r="AP1714" s="52">
        <f>VLOOKUP(D1714,Tarkasteltava_verkko_2024_harva!$E$2:$I$1804,5,FALSE)</f>
        <v>0</v>
      </c>
      <c r="AQ1714" s="52">
        <f>VLOOKUP(D1714,Tarkasteltava_verkko_2024_harva!$E$2:$I$1804,4,FALSE)</f>
        <v>0</v>
      </c>
      <c r="AR1714" s="148">
        <v>0</v>
      </c>
      <c r="AS1714" s="170">
        <f>IFERROR(VLOOKUP(C1714,'2015'!$C$12:$AG$1887,30,FALSE),"-")</f>
        <v>0</v>
      </c>
      <c r="AT1714" s="148">
        <v>0</v>
      </c>
      <c r="AU1714" s="170">
        <f>IFERROR(VLOOKUP(C1714,'2015'!$C$12:$AG$1887,31,FALSE),"-")</f>
        <v>0</v>
      </c>
      <c r="AV1714" s="106"/>
      <c r="AW1714" s="63">
        <f>IFERROR(VLOOKUP(C1714,Merkittävyysluokitus!$A$2:$J$1705,10,FALSE),"-")</f>
        <v>4</v>
      </c>
      <c r="AX1714" s="175">
        <f>IFERROR(VLOOKUP(C1714,Merkittävyysluokitus!$A$2:$J$1705,6,FALSE),"-")</f>
        <v>1.4518028919330286</v>
      </c>
      <c r="AY1714" s="175">
        <f>IFERROR(VLOOKUP(C1714,Merkittävyysluokitus!$A$2:$J$1705,7,FALSE),"-")</f>
        <v>0.14599999999999996</v>
      </c>
      <c r="AZ1714" s="175">
        <f>IFERROR(VLOOKUP(C1714,Merkittävyysluokitus!$A$2:$J$1705,8,FALSE),"-")</f>
        <v>0.63913622526636216</v>
      </c>
      <c r="BA1714" s="175">
        <f>IFERROR(VLOOKUP(C1714,Merkittävyysluokitus!$A$2:$J$1705,9,FALSE),"-")</f>
        <v>0.66666666666666663</v>
      </c>
      <c r="BB1714" s="203"/>
      <c r="BC1714" s="203" t="str">
        <f t="shared" si="452"/>
        <v/>
      </c>
      <c r="BD1714" s="39" t="str">
        <f t="shared" si="441"/>
        <v>musta</v>
      </c>
      <c r="BE1714" s="68" t="str">
        <f t="shared" si="447"/>
        <v>musta</v>
      </c>
      <c r="BF1714" s="68" t="str">
        <f t="shared" si="448"/>
        <v>musta</v>
      </c>
      <c r="BG1714" s="68" t="str">
        <f t="shared" si="449"/>
        <v>musta</v>
      </c>
      <c r="BH1714" s="208" t="str">
        <f t="shared" si="450"/>
        <v>musta</v>
      </c>
      <c r="BI1714" s="39"/>
      <c r="BJ1714" s="39" t="str">
        <f>IF(F1714="ei löydy","uusi tie",IF(E1714=0,"tieosoite muuttunut",IF(E1714=1,VLOOKUP(D1714,'2015'!$F$12:$AL$1887,31,FALSE),"-")))</f>
        <v>musta</v>
      </c>
      <c r="BK1714" s="67" t="str">
        <f>IF(E1714=1,VLOOKUP(D1714,'2015'!$F$12:$AL$1887,32,FALSE),"-")</f>
        <v>musta</v>
      </c>
      <c r="BL1714" s="39" t="str">
        <f>IF(F1714="ei löydy","uusi tie",IF(E1714=0,"tieosoite muuttunut",IF(E1714=1,VLOOKUP(D1714,'2015'!$F$12:$AL$1887,33,FALSE),"-")))</f>
        <v>musta</v>
      </c>
      <c r="BM1714" s="39"/>
      <c r="BN1714" s="217" t="str">
        <f>VLOOKUP(D1714,'2015'!$F$12:$AL$1887,33,FALSE)</f>
        <v>musta</v>
      </c>
      <c r="BO1714" s="39"/>
      <c r="BP1714" s="115" t="s">
        <v>10</v>
      </c>
      <c r="BQ1714" s="30"/>
      <c r="BS1714" s="5"/>
      <c r="BU1714" s="37"/>
      <c r="BV1714" s="30" t="s">
        <v>10</v>
      </c>
      <c r="BX1714">
        <f>IF(E1714=1,VLOOKUP(D1714,'2015'!$F$12:$AX$1887,43,FALSE),"-")</f>
        <v>0</v>
      </c>
      <c r="BY1714">
        <f>IF(E1714=1,VLOOKUP(D1714,'2015'!$F$12:$AX$1887,44,FALSE),"-")</f>
        <v>0</v>
      </c>
      <c r="BZ1714">
        <f>IF(E1714=1,VLOOKUP(D1714,'2015'!$F$12:$AX$1887,45,FALSE),"-")</f>
        <v>0</v>
      </c>
      <c r="CA1714" s="31">
        <f t="shared" si="455"/>
        <v>0</v>
      </c>
      <c r="CB1714" s="31">
        <f t="shared" si="456"/>
        <v>0</v>
      </c>
      <c r="CC1714" s="31">
        <f t="shared" si="457"/>
        <v>0</v>
      </c>
      <c r="CD1714" s="31">
        <f t="shared" si="458"/>
        <v>0</v>
      </c>
      <c r="CE1714" s="31">
        <f t="shared" si="459"/>
        <v>0</v>
      </c>
      <c r="CO1714" s="2" t="s">
        <v>35</v>
      </c>
      <c r="CP1714" s="2" t="s">
        <v>35</v>
      </c>
    </row>
    <row r="1715" spans="1:94" ht="15.75" thickBot="1" x14ac:dyDescent="0.3">
      <c r="A1715" s="50"/>
      <c r="B1715" s="50"/>
      <c r="C1715" s="50" t="str">
        <f t="shared" si="453"/>
        <v>14161_1_8262</v>
      </c>
      <c r="D1715" s="51" t="str">
        <f t="shared" si="454"/>
        <v>14161_1</v>
      </c>
      <c r="E1715" s="224">
        <f>IFERROR(VLOOKUP(C1715,'2015'!$C$12:$D$1887,2,FALSE),0)</f>
        <v>1</v>
      </c>
      <c r="F1715" s="51">
        <f>IFERROR(K1715-IFERROR(VLOOKUP(D1715,'2015'!$F$12:$I$1887,4,FALSE),"ei löydy"),"ei löydy")</f>
        <v>0</v>
      </c>
      <c r="G1715" s="224">
        <f>IFERROR(VLOOKUP(Työfile_2024!C1715,Liikennemalli!$D$6:$G$1921,4,FALSE),0)</f>
        <v>1</v>
      </c>
      <c r="H1715" s="225">
        <f>K1715-IFERROR(VLOOKUP(Työfile_2024!D1715,Liikennemalli!$C$6:$H$1921,6,FALSE),"ei löydy")</f>
        <v>0</v>
      </c>
      <c r="I1715" s="80">
        <v>14161</v>
      </c>
      <c r="J1715" s="52">
        <v>1</v>
      </c>
      <c r="K1715" s="52">
        <v>8262</v>
      </c>
      <c r="L1715" s="53"/>
      <c r="M1715" s="54"/>
      <c r="N1715" s="54"/>
      <c r="O1715" s="54"/>
      <c r="P1715" s="54"/>
      <c r="Q1715" s="55"/>
      <c r="R1715" s="55"/>
      <c r="S1715" s="55"/>
      <c r="T1715" s="55"/>
      <c r="U1715" s="52"/>
      <c r="V1715" s="56">
        <v>100.81312030985234</v>
      </c>
      <c r="W1715" s="56">
        <v>8.8121520213023476</v>
      </c>
      <c r="X1715" s="56">
        <v>93.410312273057372</v>
      </c>
      <c r="Y1715" s="56">
        <f>VLOOKUP(D1715,Liikennemalli24!$D$2:$F$1804,2,FALSE)</f>
        <v>21</v>
      </c>
      <c r="Z1715" s="57">
        <f>VLOOKUP(D1715,Liikennemalli24!$D$2:$F$1804,3,FALSE)</f>
        <v>0.67200000000000004</v>
      </c>
      <c r="AA1715" s="178">
        <f>IF(G1715=1,VLOOKUP(C1715,Liikennemalli!$D$6:$H$1921,2,FALSE),"-")</f>
        <v>22.702477033240299</v>
      </c>
      <c r="AB1715" s="197">
        <f>IF(G1715=1,VLOOKUP(C1715,Liikennemalli!$D$6:$H$1921,3,FALSE),"-")</f>
        <v>0.62644604225365597</v>
      </c>
      <c r="AC1715" s="134">
        <f>IF(E1715=1,VLOOKUP(Työfile_2024!D1715,'2015'!$F$12:$X$1887,18,FALSE),"-")</f>
        <v>0</v>
      </c>
      <c r="AD1715" s="127">
        <f>IF(E1715=1,VLOOKUP(Työfile_2024!D1715,'2015'!$F$12:$X$1887,19,FALSE),"-")</f>
        <v>0</v>
      </c>
      <c r="AI1715" s="127">
        <f>IF(E1715=1,VLOOKUP(Työfile_2024!D1715,'2015'!$F$12:$AB$1887,20,FALSE),"-")</f>
        <v>0</v>
      </c>
      <c r="AJ1715" s="127">
        <f>IF(E1715=1,VLOOKUP(Työfile_2024!D1715,'2015'!$F$12:$AB$1887,21,FALSE),"-")</f>
        <v>0</v>
      </c>
      <c r="AK1715" s="127">
        <f>IF(E1715=1,VLOOKUP(Työfile_2024!D1715,'2015'!$F$12:$AB$1887,22,FALSE),"-")</f>
        <v>0</v>
      </c>
      <c r="AL1715" s="127">
        <f>IF(E1715=1,VLOOKUP(Työfile_2024!D1715,'2015'!$F$12:$AB$1887,23,FALSE),"-")</f>
        <v>0</v>
      </c>
      <c r="AM1715" s="56">
        <f>VLOOKUP(Työfile_2024!D1715,Tmatkat_20km_tarkasteltava_verk!$C$2:$D$1804,2,FALSE)</f>
        <v>24</v>
      </c>
      <c r="AN1715" s="148">
        <f t="shared" si="451"/>
        <v>0.23806425122280944</v>
      </c>
      <c r="AO1715" s="178">
        <f>IF(E1715=1,VLOOKUP(Työfile_2024!D1715,'2015'!$F$12:$AC$1887,24,FALSE),"-")</f>
        <v>10</v>
      </c>
      <c r="AP1715" s="52">
        <f>VLOOKUP(D1715,Tarkasteltava_verkko_2024_harva!$E$2:$I$1804,5,FALSE)</f>
        <v>0</v>
      </c>
      <c r="AQ1715" s="52">
        <f>VLOOKUP(D1715,Tarkasteltava_verkko_2024_harva!$E$2:$I$1804,4,FALSE)</f>
        <v>0</v>
      </c>
      <c r="AR1715" s="148">
        <v>0</v>
      </c>
      <c r="AS1715" s="170">
        <f>IFERROR(VLOOKUP(C1715,'2015'!$C$12:$AG$1887,30,FALSE),"-")</f>
        <v>0</v>
      </c>
      <c r="AT1715" s="148">
        <v>0</v>
      </c>
      <c r="AU1715" s="170">
        <f>IFERROR(VLOOKUP(C1715,'2015'!$C$12:$AG$1887,31,FALSE),"-")</f>
        <v>0</v>
      </c>
      <c r="AV1715" s="106"/>
      <c r="AW1715" s="63">
        <f>IFERROR(VLOOKUP(C1715,Merkittävyysluokitus!$A$2:$J$1705,10,FALSE),"-")</f>
        <v>4</v>
      </c>
      <c r="AX1715" s="175">
        <f>IFERROR(VLOOKUP(C1715,Merkittävyysluokitus!$A$2:$J$1705,6,FALSE),"-")</f>
        <v>2.2169451551859254</v>
      </c>
      <c r="AY1715" s="175">
        <f>IFERROR(VLOOKUP(C1715,Merkittävyysluokitus!$A$2:$J$1705,7,FALSE),"-")</f>
        <v>0.43577269426289034</v>
      </c>
      <c r="AZ1715" s="175">
        <f>IFERROR(VLOOKUP(C1715,Merkittävyysluokitus!$A$2:$J$1705,8,FALSE),"-")</f>
        <v>0.94783912758970212</v>
      </c>
      <c r="BA1715" s="175">
        <f>IFERROR(VLOOKUP(C1715,Merkittävyysluokitus!$A$2:$J$1705,9,FALSE),"-")</f>
        <v>0.83333333333333326</v>
      </c>
      <c r="BB1715" s="203"/>
      <c r="BC1715" s="203" t="str">
        <f t="shared" si="452"/>
        <v/>
      </c>
      <c r="BD1715" s="39" t="str">
        <f t="shared" ref="BD1715:BD1778" si="460">IF(BL1715="pinkki","pinkki",IF(I1715&lt;100,"punainen",IF(COUNTIF(BE1715:BG1715,"musta")&gt;=2,"musta",IF(COUNTIF(BE1715:BG1715,"punainen")&gt;=2,"punainen","Ei luokiteltu"))))</f>
        <v>musta</v>
      </c>
      <c r="BE1715" s="68" t="str">
        <f t="shared" si="447"/>
        <v>musta</v>
      </c>
      <c r="BF1715" s="68" t="str">
        <f t="shared" si="448"/>
        <v>musta</v>
      </c>
      <c r="BG1715" s="68" t="str">
        <f t="shared" si="449"/>
        <v>musta</v>
      </c>
      <c r="BH1715" s="208" t="str">
        <f t="shared" si="450"/>
        <v>musta</v>
      </c>
      <c r="BI1715" s="39"/>
      <c r="BJ1715" s="39" t="str">
        <f>IF(F1715="ei löydy","uusi tie",IF(E1715=0,"tieosoite muuttunut",IF(E1715=1,VLOOKUP(D1715,'2015'!$F$12:$AL$1887,31,FALSE),"-")))</f>
        <v>musta</v>
      </c>
      <c r="BK1715" s="67" t="str">
        <f>IF(E1715=1,VLOOKUP(D1715,'2015'!$F$12:$AL$1887,32,FALSE),"-")</f>
        <v>musta</v>
      </c>
      <c r="BL1715" s="39" t="str">
        <f>IF(F1715="ei löydy","uusi tie",IF(E1715=0,"tieosoite muuttunut",IF(E1715=1,VLOOKUP(D1715,'2015'!$F$12:$AL$1887,33,FALSE),"-")))</f>
        <v>musta</v>
      </c>
      <c r="BM1715" s="39"/>
      <c r="BN1715" s="217" t="str">
        <f>VLOOKUP(D1715,'2015'!$F$12:$AL$1887,33,FALSE)</f>
        <v>musta</v>
      </c>
      <c r="BO1715" s="39"/>
      <c r="BP1715" s="115" t="s">
        <v>10</v>
      </c>
      <c r="BQ1715" s="30"/>
      <c r="BS1715" s="5"/>
      <c r="BU1715" s="37"/>
      <c r="BV1715" s="30" t="s">
        <v>10</v>
      </c>
      <c r="BX1715">
        <f>IF(E1715=1,VLOOKUP(D1715,'2015'!$F$12:$AX$1887,43,FALSE),"-")</f>
        <v>0</v>
      </c>
      <c r="BY1715">
        <f>IF(E1715=1,VLOOKUP(D1715,'2015'!$F$12:$AX$1887,44,FALSE),"-")</f>
        <v>0</v>
      </c>
      <c r="BZ1715">
        <f>IF(E1715=1,VLOOKUP(D1715,'2015'!$F$12:$AX$1887,45,FALSE),"-")</f>
        <v>0</v>
      </c>
      <c r="CA1715" s="31">
        <f t="shared" si="455"/>
        <v>0</v>
      </c>
      <c r="CB1715" s="31">
        <f t="shared" si="456"/>
        <v>0</v>
      </c>
      <c r="CC1715" s="31">
        <f t="shared" si="457"/>
        <v>0</v>
      </c>
      <c r="CD1715" s="31">
        <f t="shared" si="458"/>
        <v>0</v>
      </c>
      <c r="CE1715" s="31">
        <f t="shared" si="459"/>
        <v>0</v>
      </c>
      <c r="CO1715" s="2" t="s">
        <v>35</v>
      </c>
      <c r="CP1715" s="2" t="s">
        <v>35</v>
      </c>
    </row>
    <row r="1716" spans="1:94" ht="15.75" thickBot="1" x14ac:dyDescent="0.3">
      <c r="A1716" s="50"/>
      <c r="B1716" s="50"/>
      <c r="C1716" s="50" t="str">
        <f t="shared" si="453"/>
        <v>14161_2_2794</v>
      </c>
      <c r="D1716" s="51" t="str">
        <f t="shared" si="454"/>
        <v>14161_2</v>
      </c>
      <c r="E1716" s="224">
        <f>IFERROR(VLOOKUP(C1716,'2015'!$C$12:$D$1887,2,FALSE),0)</f>
        <v>0</v>
      </c>
      <c r="F1716" s="51">
        <f>IFERROR(K1716-IFERROR(VLOOKUP(D1716,'2015'!$F$12:$I$1887,4,FALSE),"ei löydy"),"ei löydy")</f>
        <v>889</v>
      </c>
      <c r="G1716" s="224">
        <f>IFERROR(VLOOKUP(Työfile_2024!C1716,Liikennemalli!$D$6:$G$1921,4,FALSE),0)</f>
        <v>1</v>
      </c>
      <c r="H1716" s="225">
        <f>K1716-IFERROR(VLOOKUP(Työfile_2024!D1716,Liikennemalli!$C$6:$H$1921,6,FALSE),"ei löydy")</f>
        <v>0</v>
      </c>
      <c r="I1716" s="80">
        <v>14161</v>
      </c>
      <c r="J1716" s="52">
        <v>2</v>
      </c>
      <c r="K1716" s="52">
        <v>2794</v>
      </c>
      <c r="L1716" s="53"/>
      <c r="M1716" s="54"/>
      <c r="N1716" s="54"/>
      <c r="O1716" s="54"/>
      <c r="P1716" s="54"/>
      <c r="Q1716" s="55"/>
      <c r="R1716" s="55"/>
      <c r="S1716" s="55"/>
      <c r="T1716" s="55"/>
      <c r="U1716" s="52"/>
      <c r="V1716" s="56">
        <v>41</v>
      </c>
      <c r="W1716" s="56">
        <v>1</v>
      </c>
      <c r="X1716" s="56">
        <v>40</v>
      </c>
      <c r="Y1716" s="56">
        <f>VLOOKUP(D1716,Liikennemalli24!$D$2:$F$1804,2,FALSE)</f>
        <v>14</v>
      </c>
      <c r="Z1716" s="57">
        <f>VLOOKUP(D1716,Liikennemalli24!$D$2:$F$1804,3,FALSE)</f>
        <v>0.95099999999999996</v>
      </c>
      <c r="AA1716" s="178">
        <f>IF(G1716=1,VLOOKUP(C1716,Liikennemalli!$D$6:$H$1921,2,FALSE),"-")</f>
        <v>6.1039604537249597</v>
      </c>
      <c r="AB1716" s="197">
        <f>IF(G1716=1,VLOOKUP(C1716,Liikennemalli!$D$6:$H$1921,3,FALSE),"-")</f>
        <v>0.66290322376535404</v>
      </c>
      <c r="AC1716" s="134" t="str">
        <f>IF(E1716=1,VLOOKUP(Työfile_2024!D1716,'2015'!$F$12:$X$1887,18,FALSE),"-")</f>
        <v>-</v>
      </c>
      <c r="AD1716" s="127" t="str">
        <f>IF(E1716=1,VLOOKUP(Työfile_2024!D1716,'2015'!$F$12:$X$1887,19,FALSE),"-")</f>
        <v>-</v>
      </c>
      <c r="AI1716" s="127" t="str">
        <f>IF(E1716=1,VLOOKUP(Työfile_2024!D1716,'2015'!$F$12:$AB$1887,20,FALSE),"-")</f>
        <v>-</v>
      </c>
      <c r="AJ1716" s="127" t="str">
        <f>IF(E1716=1,VLOOKUP(Työfile_2024!D1716,'2015'!$F$12:$AB$1887,21,FALSE),"-")</f>
        <v>-</v>
      </c>
      <c r="AK1716" s="127" t="str">
        <f>IF(E1716=1,VLOOKUP(Työfile_2024!D1716,'2015'!$F$12:$AB$1887,22,FALSE),"-")</f>
        <v>-</v>
      </c>
      <c r="AL1716" s="127" t="str">
        <f>IF(E1716=1,VLOOKUP(Työfile_2024!D1716,'2015'!$F$12:$AB$1887,23,FALSE),"-")</f>
        <v>-</v>
      </c>
      <c r="AM1716" s="56">
        <f>VLOOKUP(Työfile_2024!D1716,Tmatkat_20km_tarkasteltava_verk!$C$2:$D$1804,2,FALSE)</f>
        <v>9</v>
      </c>
      <c r="AN1716" s="148">
        <f t="shared" si="451"/>
        <v>0.21951219512195122</v>
      </c>
      <c r="AO1716" s="178" t="str">
        <f>IF(E1716=1,VLOOKUP(Työfile_2024!D1716,'2015'!$F$12:$AC$1887,24,FALSE),"-")</f>
        <v>-</v>
      </c>
      <c r="AP1716" s="52">
        <f>VLOOKUP(D1716,Tarkasteltava_verkko_2024_harva!$E$2:$I$1804,5,FALSE)</f>
        <v>0</v>
      </c>
      <c r="AQ1716" s="52">
        <f>VLOOKUP(D1716,Tarkasteltava_verkko_2024_harva!$E$2:$I$1804,4,FALSE)</f>
        <v>0</v>
      </c>
      <c r="AR1716" s="148">
        <v>0</v>
      </c>
      <c r="AS1716" s="170" t="str">
        <f>IFERROR(VLOOKUP(C1716,'2015'!$C$12:$AG$1887,30,FALSE),"-")</f>
        <v>-</v>
      </c>
      <c r="AT1716" s="148">
        <v>0</v>
      </c>
      <c r="AU1716" s="170" t="str">
        <f>IFERROR(VLOOKUP(C1716,'2015'!$C$12:$AG$1887,31,FALSE),"-")</f>
        <v>-</v>
      </c>
      <c r="AV1716" s="106"/>
      <c r="AW1716" s="63">
        <f>IFERROR(VLOOKUP(C1716,Merkittävyysluokitus!$A$2:$J$1705,10,FALSE),"-")</f>
        <v>4</v>
      </c>
      <c r="AX1716" s="175">
        <f>IFERROR(VLOOKUP(C1716,Merkittävyysluokitus!$A$2:$J$1705,6,FALSE),"-")</f>
        <v>0.87587671232876696</v>
      </c>
      <c r="AY1716" s="175">
        <f>IFERROR(VLOOKUP(C1716,Merkittävyysluokitus!$A$2:$J$1705,7,FALSE),"-")</f>
        <v>0.14299999999999999</v>
      </c>
      <c r="AZ1716" s="175">
        <f>IFERROR(VLOOKUP(C1716,Merkittävyysluokitus!$A$2:$J$1705,8,FALSE),"-")</f>
        <v>0.39954337899543374</v>
      </c>
      <c r="BA1716" s="175">
        <f>IFERROR(VLOOKUP(C1716,Merkittävyysluokitus!$A$2:$J$1705,9,FALSE),"-")</f>
        <v>0.33333333333333331</v>
      </c>
      <c r="BB1716" s="203"/>
      <c r="BC1716" s="203" t="str">
        <f t="shared" si="452"/>
        <v>tieosoite muuttunut</v>
      </c>
      <c r="BD1716" s="39" t="str">
        <f t="shared" si="460"/>
        <v>musta</v>
      </c>
      <c r="BE1716" s="68" t="str">
        <f t="shared" si="447"/>
        <v>musta</v>
      </c>
      <c r="BF1716" s="68" t="str">
        <f t="shared" si="448"/>
        <v>musta</v>
      </c>
      <c r="BG1716" s="68" t="str">
        <f t="shared" si="449"/>
        <v>musta</v>
      </c>
      <c r="BH1716" s="208" t="str">
        <f t="shared" si="450"/>
        <v>musta</v>
      </c>
      <c r="BI1716" s="39"/>
      <c r="BJ1716" s="39" t="str">
        <f>IF(F1716="ei löydy","uusi tie",IF(E1716=0,"tieosoite muuttunut",IF(E1716=1,VLOOKUP(D1716,'2015'!$F$12:$AL$1887,31,FALSE),"-")))</f>
        <v>tieosoite muuttunut</v>
      </c>
      <c r="BK1716" s="67" t="str">
        <f>IF(E1716=1,VLOOKUP(D1716,'2015'!$F$12:$AL$1887,32,FALSE),"-")</f>
        <v>-</v>
      </c>
      <c r="BL1716" s="39" t="str">
        <f>IF(F1716="ei löydy","uusi tie",IF(E1716=0,"tieosoite muuttunut",IF(E1716=1,VLOOKUP(D1716,'2015'!$F$12:$AL$1887,33,FALSE),"-")))</f>
        <v>tieosoite muuttunut</v>
      </c>
      <c r="BM1716" s="39"/>
      <c r="BN1716" s="217" t="str">
        <f>VLOOKUP(D1716,'2015'!$F$12:$AL$1887,33,FALSE)</f>
        <v>musta</v>
      </c>
      <c r="BO1716" s="39"/>
      <c r="BP1716" s="115" t="s">
        <v>10</v>
      </c>
      <c r="BQ1716" s="30"/>
      <c r="BS1716" s="5"/>
      <c r="BU1716" s="37"/>
      <c r="BV1716" s="30" t="s">
        <v>10</v>
      </c>
      <c r="BX1716" t="str">
        <f>IF(E1716=1,VLOOKUP(D1716,'2015'!$F$12:$AX$1887,43,FALSE),"-")</f>
        <v>-</v>
      </c>
      <c r="BY1716" t="str">
        <f>IF(E1716=1,VLOOKUP(D1716,'2015'!$F$12:$AX$1887,44,FALSE),"-")</f>
        <v>-</v>
      </c>
      <c r="BZ1716" t="str">
        <f>IF(E1716=1,VLOOKUP(D1716,'2015'!$F$12:$AX$1887,45,FALSE),"-")</f>
        <v>-</v>
      </c>
      <c r="CA1716" s="31">
        <f t="shared" si="455"/>
        <v>20</v>
      </c>
      <c r="CB1716" s="31">
        <f t="shared" si="456"/>
        <v>10</v>
      </c>
      <c r="CC1716" s="31">
        <f t="shared" si="457"/>
        <v>10</v>
      </c>
      <c r="CD1716" s="31">
        <f t="shared" si="458"/>
        <v>0</v>
      </c>
      <c r="CE1716" s="31">
        <f t="shared" si="459"/>
        <v>0</v>
      </c>
      <c r="CO1716" s="2" t="s">
        <v>35</v>
      </c>
      <c r="CP1716" s="2" t="s">
        <v>35</v>
      </c>
    </row>
    <row r="1717" spans="1:94" ht="15.75" thickBot="1" x14ac:dyDescent="0.3">
      <c r="A1717" s="50"/>
      <c r="B1717" s="50"/>
      <c r="C1717" s="50" t="str">
        <f t="shared" si="453"/>
        <v>14163_1_4760</v>
      </c>
      <c r="D1717" s="51" t="str">
        <f t="shared" si="454"/>
        <v>14163_1</v>
      </c>
      <c r="E1717" s="224">
        <f>IFERROR(VLOOKUP(C1717,'2015'!$C$12:$D$1887,2,FALSE),0)</f>
        <v>1</v>
      </c>
      <c r="F1717" s="51">
        <f>IFERROR(K1717-IFERROR(VLOOKUP(D1717,'2015'!$F$12:$I$1887,4,FALSE),"ei löydy"),"ei löydy")</f>
        <v>0</v>
      </c>
      <c r="G1717" s="224">
        <f>IFERROR(VLOOKUP(Työfile_2024!C1717,Liikennemalli!$D$6:$G$1921,4,FALSE),0)</f>
        <v>1</v>
      </c>
      <c r="H1717" s="225">
        <f>K1717-IFERROR(VLOOKUP(Työfile_2024!D1717,Liikennemalli!$C$6:$H$1921,6,FALSE),"ei löydy")</f>
        <v>0</v>
      </c>
      <c r="I1717" s="80">
        <v>14163</v>
      </c>
      <c r="J1717" s="52">
        <v>1</v>
      </c>
      <c r="K1717" s="52">
        <v>4760</v>
      </c>
      <c r="L1717" s="53"/>
      <c r="M1717" s="54"/>
      <c r="N1717" s="54"/>
      <c r="O1717" s="54"/>
      <c r="P1717" s="54"/>
      <c r="Q1717" s="55"/>
      <c r="R1717" s="55"/>
      <c r="S1717" s="55"/>
      <c r="T1717" s="55"/>
      <c r="U1717" s="52"/>
      <c r="V1717" s="56">
        <v>29</v>
      </c>
      <c r="W1717" s="56">
        <v>3</v>
      </c>
      <c r="X1717" s="56">
        <v>27</v>
      </c>
      <c r="Y1717" s="56">
        <f>VLOOKUP(D1717,Liikennemalli24!$D$2:$F$1804,2,FALSE)</f>
        <v>0</v>
      </c>
      <c r="Z1717" s="57">
        <f>VLOOKUP(D1717,Liikennemalli24!$D$2:$F$1804,3,FALSE)</f>
        <v>3.5000000000000003E-2</v>
      </c>
      <c r="AA1717" s="178">
        <f>IF(G1717=1,VLOOKUP(C1717,Liikennemalli!$D$6:$H$1921,2,FALSE),"-")</f>
        <v>0.90660438964413104</v>
      </c>
      <c r="AB1717" s="197">
        <f>IF(G1717=1,VLOOKUP(C1717,Liikennemalli!$D$6:$H$1921,3,FALSE),"-")</f>
        <v>0.25930065660323198</v>
      </c>
      <c r="AC1717" s="134">
        <f>IF(E1717=1,VLOOKUP(Työfile_2024!D1717,'2015'!$F$12:$X$1887,18,FALSE),"-")</f>
        <v>0</v>
      </c>
      <c r="AD1717" s="127">
        <f>IF(E1717=1,VLOOKUP(Työfile_2024!D1717,'2015'!$F$12:$X$1887,19,FALSE),"-")</f>
        <v>0</v>
      </c>
      <c r="AI1717" s="127">
        <f>IF(E1717=1,VLOOKUP(Työfile_2024!D1717,'2015'!$F$12:$AB$1887,20,FALSE),"-")</f>
        <v>0</v>
      </c>
      <c r="AJ1717" s="127">
        <f>IF(E1717=1,VLOOKUP(Työfile_2024!D1717,'2015'!$F$12:$AB$1887,21,FALSE),"-")</f>
        <v>0</v>
      </c>
      <c r="AK1717" s="127">
        <f>IF(E1717=1,VLOOKUP(Työfile_2024!D1717,'2015'!$F$12:$AB$1887,22,FALSE),"-")</f>
        <v>0</v>
      </c>
      <c r="AL1717" s="127">
        <f>IF(E1717=1,VLOOKUP(Työfile_2024!D1717,'2015'!$F$12:$AB$1887,23,FALSE),"-")</f>
        <v>0</v>
      </c>
      <c r="AM1717" s="56">
        <f>VLOOKUP(Työfile_2024!D1717,Tmatkat_20km_tarkasteltava_verk!$C$2:$D$1804,2,FALSE)</f>
        <v>9</v>
      </c>
      <c r="AN1717" s="148">
        <f t="shared" si="451"/>
        <v>0.31034482758620691</v>
      </c>
      <c r="AO1717" s="178">
        <f>IF(E1717=1,VLOOKUP(Työfile_2024!D1717,'2015'!$F$12:$AC$1887,24,FALSE),"-")</f>
        <v>3</v>
      </c>
      <c r="AP1717" s="52">
        <f>VLOOKUP(D1717,Tarkasteltava_verkko_2024_harva!$E$2:$I$1804,5,FALSE)</f>
        <v>0</v>
      </c>
      <c r="AQ1717" s="52">
        <f>VLOOKUP(D1717,Tarkasteltava_verkko_2024_harva!$E$2:$I$1804,4,FALSE)</f>
        <v>0</v>
      </c>
      <c r="AR1717" s="148">
        <v>0</v>
      </c>
      <c r="AS1717" s="170">
        <f>IFERROR(VLOOKUP(C1717,'2015'!$C$12:$AG$1887,30,FALSE),"-")</f>
        <v>0</v>
      </c>
      <c r="AT1717" s="148">
        <v>0</v>
      </c>
      <c r="AU1717" s="170">
        <f>IFERROR(VLOOKUP(C1717,'2015'!$C$12:$AG$1887,31,FALSE),"-")</f>
        <v>0</v>
      </c>
      <c r="AV1717" s="106"/>
      <c r="AW1717" s="63">
        <f>IFERROR(VLOOKUP(C1717,Merkittävyysluokitus!$A$2:$J$1705,10,FALSE),"-")</f>
        <v>4</v>
      </c>
      <c r="AX1717" s="175">
        <f>IFERROR(VLOOKUP(C1717,Merkittävyysluokitus!$A$2:$J$1705,6,FALSE),"-")</f>
        <v>1.4146750380517501</v>
      </c>
      <c r="AY1717" s="175">
        <f>IFERROR(VLOOKUP(C1717,Merkittävyysluokitus!$A$2:$J$1705,7,FALSE),"-")</f>
        <v>0.11033333333333331</v>
      </c>
      <c r="AZ1717" s="175">
        <f>IFERROR(VLOOKUP(C1717,Merkittävyysluokitus!$A$2:$J$1705,8,FALSE),"-")</f>
        <v>0.6376750380517503</v>
      </c>
      <c r="BA1717" s="175">
        <f>IFERROR(VLOOKUP(C1717,Merkittävyysluokitus!$A$2:$J$1705,9,FALSE),"-")</f>
        <v>0.66666666666666663</v>
      </c>
      <c r="BB1717" s="203"/>
      <c r="BC1717" s="203" t="str">
        <f t="shared" si="452"/>
        <v/>
      </c>
      <c r="BD1717" s="39" t="str">
        <f t="shared" si="460"/>
        <v>musta</v>
      </c>
      <c r="BE1717" s="68" t="str">
        <f t="shared" si="447"/>
        <v>musta</v>
      </c>
      <c r="BF1717" s="68" t="str">
        <f t="shared" si="448"/>
        <v>musta</v>
      </c>
      <c r="BG1717" s="68" t="str">
        <f t="shared" si="449"/>
        <v>ei mallia</v>
      </c>
      <c r="BH1717" s="208" t="str">
        <f t="shared" si="450"/>
        <v>musta</v>
      </c>
      <c r="BI1717" s="39"/>
      <c r="BJ1717" s="39" t="str">
        <f>IF(F1717="ei löydy","uusi tie",IF(E1717=0,"tieosoite muuttunut",IF(E1717=1,VLOOKUP(D1717,'2015'!$F$12:$AL$1887,31,FALSE),"-")))</f>
        <v>musta</v>
      </c>
      <c r="BK1717" s="67" t="str">
        <f>IF(E1717=1,VLOOKUP(D1717,'2015'!$F$12:$AL$1887,32,FALSE),"-")</f>
        <v>musta</v>
      </c>
      <c r="BL1717" s="39" t="str">
        <f>IF(F1717="ei löydy","uusi tie",IF(E1717=0,"tieosoite muuttunut",IF(E1717=1,VLOOKUP(D1717,'2015'!$F$12:$AL$1887,33,FALSE),"-")))</f>
        <v>musta</v>
      </c>
      <c r="BM1717" s="39"/>
      <c r="BN1717" s="217" t="str">
        <f>VLOOKUP(D1717,'2015'!$F$12:$AL$1887,33,FALSE)</f>
        <v>musta</v>
      </c>
      <c r="BO1717" s="39"/>
      <c r="BP1717" s="115" t="s">
        <v>10</v>
      </c>
      <c r="BQ1717" s="30"/>
      <c r="BS1717" s="5"/>
      <c r="BU1717" s="37"/>
      <c r="BV1717" s="30" t="s">
        <v>10</v>
      </c>
      <c r="BX1717">
        <f>IF(E1717=1,VLOOKUP(D1717,'2015'!$F$12:$AX$1887,43,FALSE),"-")</f>
        <v>0</v>
      </c>
      <c r="BY1717">
        <f>IF(E1717=1,VLOOKUP(D1717,'2015'!$F$12:$AX$1887,44,FALSE),"-")</f>
        <v>0</v>
      </c>
      <c r="BZ1717">
        <f>IF(E1717=1,VLOOKUP(D1717,'2015'!$F$12:$AX$1887,45,FALSE),"-")</f>
        <v>0</v>
      </c>
      <c r="CA1717" s="31">
        <f t="shared" si="455"/>
        <v>0</v>
      </c>
      <c r="CB1717" s="31">
        <f t="shared" si="456"/>
        <v>0</v>
      </c>
      <c r="CC1717" s="31">
        <f t="shared" si="457"/>
        <v>0</v>
      </c>
      <c r="CD1717" s="31">
        <f t="shared" si="458"/>
        <v>0</v>
      </c>
      <c r="CE1717" s="31">
        <f t="shared" si="459"/>
        <v>0</v>
      </c>
      <c r="CO1717" s="2" t="s">
        <v>35</v>
      </c>
      <c r="CP1717" s="2" t="s">
        <v>35</v>
      </c>
    </row>
    <row r="1718" spans="1:94" ht="15.75" thickBot="1" x14ac:dyDescent="0.3">
      <c r="A1718" s="50"/>
      <c r="B1718" s="50"/>
      <c r="C1718" s="50" t="str">
        <f t="shared" si="453"/>
        <v>14167_1_5930</v>
      </c>
      <c r="D1718" s="51" t="str">
        <f t="shared" si="454"/>
        <v>14167_1</v>
      </c>
      <c r="E1718" s="224">
        <f>IFERROR(VLOOKUP(C1718,'2015'!$C$12:$D$1887,2,FALSE),0)</f>
        <v>1</v>
      </c>
      <c r="F1718" s="51">
        <f>IFERROR(K1718-IFERROR(VLOOKUP(D1718,'2015'!$F$12:$I$1887,4,FALSE),"ei löydy"),"ei löydy")</f>
        <v>0</v>
      </c>
      <c r="G1718" s="224">
        <f>IFERROR(VLOOKUP(Työfile_2024!C1718,Liikennemalli!$D$6:$G$1921,4,FALSE),0)</f>
        <v>1</v>
      </c>
      <c r="H1718" s="225">
        <f>K1718-IFERROR(VLOOKUP(Työfile_2024!D1718,Liikennemalli!$C$6:$H$1921,6,FALSE),"ei löydy")</f>
        <v>0</v>
      </c>
      <c r="I1718" s="80">
        <v>14167</v>
      </c>
      <c r="J1718" s="52">
        <v>1</v>
      </c>
      <c r="K1718" s="52">
        <v>5930</v>
      </c>
      <c r="L1718" s="53"/>
      <c r="M1718" s="54"/>
      <c r="N1718" s="54"/>
      <c r="O1718" s="54"/>
      <c r="P1718" s="54"/>
      <c r="Q1718" s="55"/>
      <c r="R1718" s="55"/>
      <c r="S1718" s="55"/>
      <c r="T1718" s="55"/>
      <c r="U1718" s="52"/>
      <c r="V1718" s="56">
        <v>268</v>
      </c>
      <c r="W1718" s="56">
        <v>15</v>
      </c>
      <c r="X1718" s="56">
        <v>251</v>
      </c>
      <c r="Y1718" s="56">
        <f>VLOOKUP(D1718,Liikennemalli24!$D$2:$F$1804,2,FALSE)</f>
        <v>40</v>
      </c>
      <c r="Z1718" s="57">
        <f>VLOOKUP(D1718,Liikennemalli24!$D$2:$F$1804,3,FALSE)</f>
        <v>0.32200000000000001</v>
      </c>
      <c r="AA1718" s="178">
        <f>IF(G1718=1,VLOOKUP(C1718,Liikennemalli!$D$6:$H$1921,2,FALSE),"-")</f>
        <v>28.5009633706836</v>
      </c>
      <c r="AB1718" s="197">
        <f>IF(G1718=1,VLOOKUP(C1718,Liikennemalli!$D$6:$H$1921,3,FALSE),"-")</f>
        <v>0.27253777352130298</v>
      </c>
      <c r="AC1718" s="134">
        <f>IF(E1718=1,VLOOKUP(Työfile_2024!D1718,'2015'!$F$12:$X$1887,18,FALSE),"-")</f>
        <v>0</v>
      </c>
      <c r="AD1718" s="127">
        <f>IF(E1718=1,VLOOKUP(Työfile_2024!D1718,'2015'!$F$12:$X$1887,19,FALSE),"-")</f>
        <v>0</v>
      </c>
      <c r="AI1718" s="127">
        <f>IF(E1718=1,VLOOKUP(Työfile_2024!D1718,'2015'!$F$12:$AB$1887,20,FALSE),"-")</f>
        <v>0</v>
      </c>
      <c r="AJ1718" s="127">
        <f>IF(E1718=1,VLOOKUP(Työfile_2024!D1718,'2015'!$F$12:$AB$1887,21,FALSE),"-")</f>
        <v>0</v>
      </c>
      <c r="AK1718" s="127">
        <f>IF(E1718=1,VLOOKUP(Työfile_2024!D1718,'2015'!$F$12:$AB$1887,22,FALSE),"-")</f>
        <v>0</v>
      </c>
      <c r="AL1718" s="127">
        <f>IF(E1718=1,VLOOKUP(Työfile_2024!D1718,'2015'!$F$12:$AB$1887,23,FALSE),"-")</f>
        <v>0</v>
      </c>
      <c r="AM1718" s="56">
        <f>VLOOKUP(Työfile_2024!D1718,Tmatkat_20km_tarkasteltava_verk!$C$2:$D$1804,2,FALSE)</f>
        <v>31</v>
      </c>
      <c r="AN1718" s="148">
        <f t="shared" si="451"/>
        <v>0.11567164179104478</v>
      </c>
      <c r="AO1718" s="178">
        <f>IF(E1718=1,VLOOKUP(Työfile_2024!D1718,'2015'!$F$12:$AC$1887,24,FALSE),"-")</f>
        <v>24</v>
      </c>
      <c r="AP1718" s="52">
        <f>VLOOKUP(D1718,Tarkasteltava_verkko_2024_harva!$E$2:$I$1804,5,FALSE)</f>
        <v>0</v>
      </c>
      <c r="AQ1718" s="52">
        <f>VLOOKUP(D1718,Tarkasteltava_verkko_2024_harva!$E$2:$I$1804,4,FALSE)</f>
        <v>0</v>
      </c>
      <c r="AR1718" s="148">
        <v>0</v>
      </c>
      <c r="AS1718" s="170">
        <f>IFERROR(VLOOKUP(C1718,'2015'!$C$12:$AG$1887,30,FALSE),"-")</f>
        <v>0</v>
      </c>
      <c r="AT1718" s="148">
        <v>0</v>
      </c>
      <c r="AU1718" s="170">
        <f>IFERROR(VLOOKUP(C1718,'2015'!$C$12:$AG$1887,31,FALSE),"-")</f>
        <v>0</v>
      </c>
      <c r="AV1718" s="106"/>
      <c r="AW1718" s="63">
        <f>IFERROR(VLOOKUP(C1718,Merkittävyysluokitus!$A$2:$J$1705,10,FALSE),"-")</f>
        <v>3</v>
      </c>
      <c r="AX1718" s="175">
        <f>IFERROR(VLOOKUP(C1718,Merkittävyysluokitus!$A$2:$J$1705,6,FALSE),"-")</f>
        <v>3.197013698630137</v>
      </c>
      <c r="AY1718" s="175">
        <f>IFERROR(VLOOKUP(C1718,Merkittävyysluokitus!$A$2:$J$1705,7,FALSE),"-")</f>
        <v>1.3540000000000001</v>
      </c>
      <c r="AZ1718" s="175">
        <f>IFERROR(VLOOKUP(C1718,Merkittävyysluokitus!$A$2:$J$1705,8,FALSE),"-")</f>
        <v>1.0096803652968036</v>
      </c>
      <c r="BA1718" s="175">
        <f>IFERROR(VLOOKUP(C1718,Merkittävyysluokitus!$A$2:$J$1705,9,FALSE),"-")</f>
        <v>0.83333333333333326</v>
      </c>
      <c r="BB1718" s="203"/>
      <c r="BC1718" s="203" t="str">
        <f t="shared" si="452"/>
        <v/>
      </c>
      <c r="BD1718" s="39" t="str">
        <f t="shared" si="460"/>
        <v>musta</v>
      </c>
      <c r="BE1718" s="68" t="str">
        <f t="shared" si="447"/>
        <v>musta</v>
      </c>
      <c r="BF1718" s="68" t="str">
        <f t="shared" si="448"/>
        <v>musta</v>
      </c>
      <c r="BG1718" s="68" t="str">
        <f t="shared" si="449"/>
        <v>musta</v>
      </c>
      <c r="BH1718" s="208" t="str">
        <f t="shared" si="450"/>
        <v>musta</v>
      </c>
      <c r="BI1718" s="39"/>
      <c r="BJ1718" s="39" t="str">
        <f>IF(F1718="ei löydy","uusi tie",IF(E1718=0,"tieosoite muuttunut",IF(E1718=1,VLOOKUP(D1718,'2015'!$F$12:$AL$1887,31,FALSE),"-")))</f>
        <v>musta</v>
      </c>
      <c r="BK1718" s="67" t="str">
        <f>IF(E1718=1,VLOOKUP(D1718,'2015'!$F$12:$AL$1887,32,FALSE),"-")</f>
        <v>musta</v>
      </c>
      <c r="BL1718" s="39" t="str">
        <f>IF(F1718="ei löydy","uusi tie",IF(E1718=0,"tieosoite muuttunut",IF(E1718=1,VLOOKUP(D1718,'2015'!$F$12:$AL$1887,33,FALSE),"-")))</f>
        <v>musta</v>
      </c>
      <c r="BM1718" s="39"/>
      <c r="BN1718" s="217" t="str">
        <f>VLOOKUP(D1718,'2015'!$F$12:$AL$1887,33,FALSE)</f>
        <v>musta</v>
      </c>
      <c r="BO1718" s="39"/>
      <c r="BP1718" s="115" t="s">
        <v>10</v>
      </c>
      <c r="BQ1718" s="30"/>
      <c r="BS1718" s="5"/>
      <c r="BU1718" s="37"/>
      <c r="BV1718" s="30" t="s">
        <v>10</v>
      </c>
      <c r="BX1718">
        <f>IF(E1718=1,VLOOKUP(D1718,'2015'!$F$12:$AX$1887,43,FALSE),"-")</f>
        <v>0</v>
      </c>
      <c r="BY1718">
        <f>IF(E1718=1,VLOOKUP(D1718,'2015'!$F$12:$AX$1887,44,FALSE),"-")</f>
        <v>0</v>
      </c>
      <c r="BZ1718">
        <f>IF(E1718=1,VLOOKUP(D1718,'2015'!$F$12:$AX$1887,45,FALSE),"-")</f>
        <v>0</v>
      </c>
      <c r="CA1718" s="31">
        <f t="shared" si="455"/>
        <v>0</v>
      </c>
      <c r="CB1718" s="31">
        <f t="shared" si="456"/>
        <v>0</v>
      </c>
      <c r="CC1718" s="31">
        <f t="shared" si="457"/>
        <v>0</v>
      </c>
      <c r="CD1718" s="31">
        <f t="shared" si="458"/>
        <v>0</v>
      </c>
      <c r="CE1718" s="31">
        <f t="shared" si="459"/>
        <v>0</v>
      </c>
      <c r="CO1718" s="2" t="s">
        <v>35</v>
      </c>
      <c r="CP1718" s="2" t="s">
        <v>35</v>
      </c>
    </row>
    <row r="1719" spans="1:94" ht="15.75" thickBot="1" x14ac:dyDescent="0.3">
      <c r="A1719" s="50"/>
      <c r="B1719" s="50"/>
      <c r="C1719" s="50" t="str">
        <f t="shared" si="453"/>
        <v>14169_1_6850</v>
      </c>
      <c r="D1719" s="51" t="str">
        <f t="shared" si="454"/>
        <v>14169_1</v>
      </c>
      <c r="E1719" s="224">
        <f>IFERROR(VLOOKUP(C1719,'2015'!$C$12:$D$1887,2,FALSE),0)</f>
        <v>1</v>
      </c>
      <c r="F1719" s="51">
        <f>IFERROR(K1719-IFERROR(VLOOKUP(D1719,'2015'!$F$12:$I$1887,4,FALSE),"ei löydy"),"ei löydy")</f>
        <v>0</v>
      </c>
      <c r="G1719" s="224">
        <f>IFERROR(VLOOKUP(Työfile_2024!C1719,Liikennemalli!$D$6:$G$1921,4,FALSE),0)</f>
        <v>1</v>
      </c>
      <c r="H1719" s="225">
        <f>K1719-IFERROR(VLOOKUP(Työfile_2024!D1719,Liikennemalli!$C$6:$H$1921,6,FALSE),"ei löydy")</f>
        <v>0</v>
      </c>
      <c r="I1719" s="80">
        <v>14169</v>
      </c>
      <c r="J1719" s="52">
        <v>1</v>
      </c>
      <c r="K1719" s="52">
        <v>6850</v>
      </c>
      <c r="L1719" s="53"/>
      <c r="M1719" s="54"/>
      <c r="N1719" s="54"/>
      <c r="O1719" s="54"/>
      <c r="P1719" s="54"/>
      <c r="Q1719" s="55"/>
      <c r="R1719" s="55"/>
      <c r="S1719" s="55"/>
      <c r="T1719" s="55"/>
      <c r="U1719" s="52"/>
      <c r="V1719" s="56">
        <v>525.88350364963503</v>
      </c>
      <c r="W1719" s="56">
        <v>19.563211678832118</v>
      </c>
      <c r="X1719" s="56">
        <v>538.17167883211675</v>
      </c>
      <c r="Y1719" s="56">
        <f>VLOOKUP(D1719,Liikennemalli24!$D$2:$F$1804,2,FALSE)</f>
        <v>24</v>
      </c>
      <c r="Z1719" s="57">
        <f>VLOOKUP(D1719,Liikennemalli24!$D$2:$F$1804,3,FALSE)</f>
        <v>0.20100000000000001</v>
      </c>
      <c r="AA1719" s="178">
        <f>IF(G1719=1,VLOOKUP(C1719,Liikennemalli!$D$6:$H$1921,2,FALSE),"-")</f>
        <v>47.332178323119699</v>
      </c>
      <c r="AB1719" s="197">
        <f>IF(G1719=1,VLOOKUP(C1719,Liikennemalli!$D$6:$H$1921,3,FALSE),"-")</f>
        <v>0.15397371277854599</v>
      </c>
      <c r="AC1719" s="134">
        <f>IF(E1719=1,VLOOKUP(Työfile_2024!D1719,'2015'!$F$12:$X$1887,18,FALSE),"-")</f>
        <v>0</v>
      </c>
      <c r="AD1719" s="127">
        <f>IF(E1719=1,VLOOKUP(Työfile_2024!D1719,'2015'!$F$12:$X$1887,19,FALSE),"-")</f>
        <v>0</v>
      </c>
      <c r="AI1719" s="127">
        <f>IF(E1719=1,VLOOKUP(Työfile_2024!D1719,'2015'!$F$12:$AB$1887,20,FALSE),"-")</f>
        <v>0</v>
      </c>
      <c r="AJ1719" s="127">
        <f>IF(E1719=1,VLOOKUP(Työfile_2024!D1719,'2015'!$F$12:$AB$1887,21,FALSE),"-")</f>
        <v>0</v>
      </c>
      <c r="AK1719" s="127">
        <f>IF(E1719=1,VLOOKUP(Työfile_2024!D1719,'2015'!$F$12:$AB$1887,22,FALSE),"-")</f>
        <v>0</v>
      </c>
      <c r="AL1719" s="127">
        <f>IF(E1719=1,VLOOKUP(Työfile_2024!D1719,'2015'!$F$12:$AB$1887,23,FALSE),"-")</f>
        <v>0</v>
      </c>
      <c r="AM1719" s="56">
        <f>VLOOKUP(Työfile_2024!D1719,Tmatkat_20km_tarkasteltava_verk!$C$2:$D$1804,2,FALSE)</f>
        <v>143</v>
      </c>
      <c r="AN1719" s="148">
        <f t="shared" si="451"/>
        <v>0.27192334235164073</v>
      </c>
      <c r="AO1719" s="178">
        <f>IF(E1719=1,VLOOKUP(Työfile_2024!D1719,'2015'!$F$12:$AC$1887,24,FALSE),"-")</f>
        <v>33</v>
      </c>
      <c r="AP1719" s="52">
        <f>VLOOKUP(D1719,Tarkasteltava_verkko_2024_harva!$E$2:$I$1804,5,FALSE)</f>
        <v>0</v>
      </c>
      <c r="AQ1719" s="52">
        <f>VLOOKUP(D1719,Tarkasteltava_verkko_2024_harva!$E$2:$I$1804,4,FALSE)</f>
        <v>0</v>
      </c>
      <c r="AR1719" s="148">
        <v>0.18277372262773722</v>
      </c>
      <c r="AS1719" s="170">
        <f>IFERROR(VLOOKUP(C1719,'2015'!$C$12:$AG$1887,30,FALSE),"-")</f>
        <v>0</v>
      </c>
      <c r="AT1719" s="148">
        <v>0.30408759124087592</v>
      </c>
      <c r="AU1719" s="170">
        <f>IFERROR(VLOOKUP(C1719,'2015'!$C$12:$AG$1887,31,FALSE),"-")</f>
        <v>0</v>
      </c>
      <c r="AV1719" s="106"/>
      <c r="AW1719" s="63">
        <f>IFERROR(VLOOKUP(C1719,Merkittävyysluokitus!$A$2:$J$1705,10,FALSE),"-")</f>
        <v>3</v>
      </c>
      <c r="AX1719" s="175">
        <f>IFERROR(VLOOKUP(C1719,Merkittävyysluokitus!$A$2:$J$1705,6,FALSE),"-")</f>
        <v>5.546721952693618</v>
      </c>
      <c r="AY1719" s="175">
        <f>IFERROR(VLOOKUP(C1719,Merkittävyysluokitus!$A$2:$J$1705,7,FALSE),"-")</f>
        <v>2.900983844282238</v>
      </c>
      <c r="AZ1719" s="175">
        <f>IFERROR(VLOOKUP(C1719,Merkittävyysluokitus!$A$2:$J$1705,8,FALSE),"-")</f>
        <v>1.4790714417447144</v>
      </c>
      <c r="BA1719" s="175">
        <f>IFERROR(VLOOKUP(C1719,Merkittävyysluokitus!$A$2:$J$1705,9,FALSE),"-")</f>
        <v>1.1666666666666665</v>
      </c>
      <c r="BB1719" s="203"/>
      <c r="BC1719" s="203" t="str">
        <f t="shared" si="452"/>
        <v/>
      </c>
      <c r="BD1719" s="39" t="str">
        <f t="shared" si="460"/>
        <v>musta</v>
      </c>
      <c r="BE1719" s="68" t="str">
        <f t="shared" si="447"/>
        <v>musta</v>
      </c>
      <c r="BF1719" s="68" t="str">
        <f t="shared" si="448"/>
        <v>musta</v>
      </c>
      <c r="BG1719" s="68" t="str">
        <f t="shared" si="449"/>
        <v>musta</v>
      </c>
      <c r="BH1719" s="208" t="str">
        <f t="shared" si="450"/>
        <v>musta</v>
      </c>
      <c r="BI1719" s="39"/>
      <c r="BJ1719" s="39" t="str">
        <f>IF(F1719="ei löydy","uusi tie",IF(E1719=0,"tieosoite muuttunut",IF(E1719=1,VLOOKUP(D1719,'2015'!$F$12:$AL$1887,31,FALSE),"-")))</f>
        <v>musta</v>
      </c>
      <c r="BK1719" s="67" t="str">
        <f>IF(E1719=1,VLOOKUP(D1719,'2015'!$F$12:$AL$1887,32,FALSE),"-")</f>
        <v>musta</v>
      </c>
      <c r="BL1719" s="39" t="str">
        <f>IF(F1719="ei löydy","uusi tie",IF(E1719=0,"tieosoite muuttunut",IF(E1719=1,VLOOKUP(D1719,'2015'!$F$12:$AL$1887,33,FALSE),"-")))</f>
        <v>musta</v>
      </c>
      <c r="BM1719" s="39"/>
      <c r="BN1719" s="217" t="str">
        <f>VLOOKUP(D1719,'2015'!$F$12:$AL$1887,33,FALSE)</f>
        <v>musta</v>
      </c>
      <c r="BO1719" s="39"/>
      <c r="BP1719" s="115" t="s">
        <v>10</v>
      </c>
      <c r="BQ1719" s="30"/>
      <c r="BS1719" s="5"/>
      <c r="BU1719" s="37"/>
      <c r="BV1719" s="30" t="s">
        <v>10</v>
      </c>
      <c r="BX1719">
        <f>IF(E1719=1,VLOOKUP(D1719,'2015'!$F$12:$AX$1887,43,FALSE),"-")</f>
        <v>0</v>
      </c>
      <c r="BY1719">
        <f>IF(E1719=1,VLOOKUP(D1719,'2015'!$F$12:$AX$1887,44,FALSE),"-")</f>
        <v>0</v>
      </c>
      <c r="BZ1719">
        <f>IF(E1719=1,VLOOKUP(D1719,'2015'!$F$12:$AX$1887,45,FALSE),"-")</f>
        <v>0</v>
      </c>
      <c r="CA1719" s="31">
        <f t="shared" si="455"/>
        <v>1</v>
      </c>
      <c r="CB1719" s="31">
        <f t="shared" si="456"/>
        <v>0</v>
      </c>
      <c r="CC1719" s="31">
        <f t="shared" si="457"/>
        <v>0</v>
      </c>
      <c r="CD1719" s="31">
        <f t="shared" si="458"/>
        <v>1</v>
      </c>
      <c r="CE1719" s="31">
        <f t="shared" si="459"/>
        <v>0</v>
      </c>
      <c r="CO1719" s="2" t="s">
        <v>35</v>
      </c>
      <c r="CP1719" s="2" t="s">
        <v>35</v>
      </c>
    </row>
    <row r="1720" spans="1:94" ht="15.75" thickBot="1" x14ac:dyDescent="0.3">
      <c r="A1720" s="50"/>
      <c r="B1720" s="50"/>
      <c r="C1720" s="50" t="str">
        <f t="shared" si="453"/>
        <v>14173_1_4993</v>
      </c>
      <c r="D1720" s="51" t="str">
        <f t="shared" si="454"/>
        <v>14173_1</v>
      </c>
      <c r="E1720" s="224">
        <f>IFERROR(VLOOKUP(C1720,'2015'!$C$12:$D$1887,2,FALSE),0)</f>
        <v>1</v>
      </c>
      <c r="F1720" s="51">
        <f>IFERROR(K1720-IFERROR(VLOOKUP(D1720,'2015'!$F$12:$I$1887,4,FALSE),"ei löydy"),"ei löydy")</f>
        <v>0</v>
      </c>
      <c r="G1720" s="224">
        <f>IFERROR(VLOOKUP(Työfile_2024!C1720,Liikennemalli!$D$6:$G$1921,4,FALSE),0)</f>
        <v>1</v>
      </c>
      <c r="H1720" s="225">
        <f>K1720-IFERROR(VLOOKUP(Työfile_2024!D1720,Liikennemalli!$C$6:$H$1921,6,FALSE),"ei löydy")</f>
        <v>0</v>
      </c>
      <c r="I1720" s="80">
        <v>14173</v>
      </c>
      <c r="J1720" s="52">
        <v>1</v>
      </c>
      <c r="K1720" s="52">
        <v>4993</v>
      </c>
      <c r="L1720" s="53"/>
      <c r="M1720" s="54"/>
      <c r="N1720" s="54"/>
      <c r="O1720" s="54"/>
      <c r="P1720" s="54"/>
      <c r="Q1720" s="55"/>
      <c r="R1720" s="55"/>
      <c r="S1720" s="55"/>
      <c r="T1720" s="55"/>
      <c r="U1720" s="52"/>
      <c r="V1720" s="56">
        <v>627.11235730022031</v>
      </c>
      <c r="W1720" s="56">
        <v>42.958141397957142</v>
      </c>
      <c r="X1720" s="56">
        <v>603.04526336871618</v>
      </c>
      <c r="Y1720" s="56">
        <f>VLOOKUP(D1720,Liikennemalli24!$D$2:$F$1804,2,FALSE)</f>
        <v>56</v>
      </c>
      <c r="Z1720" s="57">
        <f>VLOOKUP(D1720,Liikennemalli24!$D$2:$F$1804,3,FALSE)</f>
        <v>0.25700000000000001</v>
      </c>
      <c r="AA1720" s="178">
        <f>IF(G1720=1,VLOOKUP(C1720,Liikennemalli!$D$6:$H$1921,2,FALSE),"-")</f>
        <v>74.674316193277704</v>
      </c>
      <c r="AB1720" s="197">
        <f>IF(G1720=1,VLOOKUP(C1720,Liikennemalli!$D$6:$H$1921,3,FALSE),"-")</f>
        <v>0.25402140164513098</v>
      </c>
      <c r="AC1720" s="134">
        <f>IF(E1720=1,VLOOKUP(Työfile_2024!D1720,'2015'!$F$12:$X$1887,18,FALSE),"-")</f>
        <v>0</v>
      </c>
      <c r="AD1720" s="127">
        <f>IF(E1720=1,VLOOKUP(Työfile_2024!D1720,'2015'!$F$12:$X$1887,19,FALSE),"-")</f>
        <v>0</v>
      </c>
      <c r="AI1720" s="127">
        <f>IF(E1720=1,VLOOKUP(Työfile_2024!D1720,'2015'!$F$12:$AB$1887,20,FALSE),"-")</f>
        <v>0</v>
      </c>
      <c r="AJ1720" s="127">
        <f>IF(E1720=1,VLOOKUP(Työfile_2024!D1720,'2015'!$F$12:$AB$1887,21,FALSE),"-")</f>
        <v>0</v>
      </c>
      <c r="AK1720" s="127">
        <f>IF(E1720=1,VLOOKUP(Työfile_2024!D1720,'2015'!$F$12:$AB$1887,22,FALSE),"-")</f>
        <v>0</v>
      </c>
      <c r="AL1720" s="127">
        <f>IF(E1720=1,VLOOKUP(Työfile_2024!D1720,'2015'!$F$12:$AB$1887,23,FALSE),"-")</f>
        <v>0</v>
      </c>
      <c r="AM1720" s="56">
        <f>VLOOKUP(Työfile_2024!D1720,Tmatkat_20km_tarkasteltava_verk!$C$2:$D$1804,2,FALSE)</f>
        <v>84</v>
      </c>
      <c r="AN1720" s="148">
        <f t="shared" si="451"/>
        <v>0.13394728874683345</v>
      </c>
      <c r="AO1720" s="178">
        <f>IF(E1720=1,VLOOKUP(Työfile_2024!D1720,'2015'!$F$12:$AC$1887,24,FALSE),"-")</f>
        <v>65</v>
      </c>
      <c r="AP1720" s="52">
        <f>VLOOKUP(D1720,Tarkasteltava_verkko_2024_harva!$E$2:$I$1804,5,FALSE)</f>
        <v>0</v>
      </c>
      <c r="AQ1720" s="52">
        <f>VLOOKUP(D1720,Tarkasteltava_verkko_2024_harva!$E$2:$I$1804,4,FALSE)</f>
        <v>0</v>
      </c>
      <c r="AR1720" s="148">
        <v>0.12217103945523733</v>
      </c>
      <c r="AS1720" s="170">
        <f>IFERROR(VLOOKUP(C1720,'2015'!$C$12:$AG$1887,30,FALSE),"-")</f>
        <v>0</v>
      </c>
      <c r="AT1720" s="148">
        <v>0.46985780092128981</v>
      </c>
      <c r="AU1720" s="170">
        <f>IFERROR(VLOOKUP(C1720,'2015'!$C$12:$AG$1887,31,FALSE),"-")</f>
        <v>0</v>
      </c>
      <c r="AV1720" s="106"/>
      <c r="AW1720" s="63">
        <f>IFERROR(VLOOKUP(C1720,Merkittävyysluokitus!$A$2:$J$1705,10,FALSE),"-")</f>
        <v>3</v>
      </c>
      <c r="AX1720" s="175">
        <f>IFERROR(VLOOKUP(C1720,Merkittävyysluokitus!$A$2:$J$1705,6,FALSE),"-")</f>
        <v>7.6123466222574621</v>
      </c>
      <c r="AY1720" s="175">
        <f>IFERROR(VLOOKUP(C1720,Merkittävyysluokitus!$A$2:$J$1705,7,FALSE),"-")</f>
        <v>2.6080037385673274</v>
      </c>
      <c r="AZ1720" s="175">
        <f>IFERROR(VLOOKUP(C1720,Merkittävyysluokitus!$A$2:$J$1705,8,FALSE),"-")</f>
        <v>4.0043428836901347</v>
      </c>
      <c r="BA1720" s="175">
        <f>IFERROR(VLOOKUP(C1720,Merkittävyysluokitus!$A$2:$J$1705,9,FALSE),"-")</f>
        <v>1</v>
      </c>
      <c r="BB1720" s="203"/>
      <c r="BC1720" s="203" t="str">
        <f t="shared" si="452"/>
        <v/>
      </c>
      <c r="BD1720" s="39" t="str">
        <f t="shared" si="460"/>
        <v>musta</v>
      </c>
      <c r="BE1720" s="68" t="str">
        <f t="shared" si="447"/>
        <v>musta</v>
      </c>
      <c r="BF1720" s="68" t="str">
        <f t="shared" si="448"/>
        <v>musta</v>
      </c>
      <c r="BG1720" s="68" t="str">
        <f t="shared" si="449"/>
        <v>musta</v>
      </c>
      <c r="BH1720" s="208" t="str">
        <f t="shared" si="450"/>
        <v>musta</v>
      </c>
      <c r="BI1720" s="39"/>
      <c r="BJ1720" s="39" t="str">
        <f>IF(F1720="ei löydy","uusi tie",IF(E1720=0,"tieosoite muuttunut",IF(E1720=1,VLOOKUP(D1720,'2015'!$F$12:$AL$1887,31,FALSE),"-")))</f>
        <v>musta</v>
      </c>
      <c r="BK1720" s="67" t="str">
        <f>IF(E1720=1,VLOOKUP(D1720,'2015'!$F$12:$AL$1887,32,FALSE),"-")</f>
        <v>musta</v>
      </c>
      <c r="BL1720" s="39" t="str">
        <f>IF(F1720="ei löydy","uusi tie",IF(E1720=0,"tieosoite muuttunut",IF(E1720=1,VLOOKUP(D1720,'2015'!$F$12:$AL$1887,33,FALSE),"-")))</f>
        <v>musta</v>
      </c>
      <c r="BM1720" s="39"/>
      <c r="BN1720" s="217" t="str">
        <f>VLOOKUP(D1720,'2015'!$F$12:$AL$1887,33,FALSE)</f>
        <v>musta</v>
      </c>
      <c r="BO1720" s="39"/>
      <c r="BP1720" s="115" t="s">
        <v>10</v>
      </c>
      <c r="BQ1720" s="30"/>
      <c r="BS1720" s="5"/>
      <c r="BU1720" s="37"/>
      <c r="BV1720" s="30" t="s">
        <v>10</v>
      </c>
      <c r="BX1720">
        <f>IF(E1720=1,VLOOKUP(D1720,'2015'!$F$12:$AX$1887,43,FALSE),"-")</f>
        <v>0</v>
      </c>
      <c r="BY1720">
        <f>IF(E1720=1,VLOOKUP(D1720,'2015'!$F$12:$AX$1887,44,FALSE),"-")</f>
        <v>0</v>
      </c>
      <c r="BZ1720">
        <f>IF(E1720=1,VLOOKUP(D1720,'2015'!$F$12:$AX$1887,45,FALSE),"-")</f>
        <v>0</v>
      </c>
      <c r="CA1720" s="31">
        <f t="shared" si="455"/>
        <v>0</v>
      </c>
      <c r="CB1720" s="31">
        <f t="shared" si="456"/>
        <v>0</v>
      </c>
      <c r="CC1720" s="31">
        <f t="shared" si="457"/>
        <v>0</v>
      </c>
      <c r="CD1720" s="31">
        <f t="shared" si="458"/>
        <v>0</v>
      </c>
      <c r="CE1720" s="31">
        <f t="shared" si="459"/>
        <v>0</v>
      </c>
      <c r="CO1720" s="2" t="s">
        <v>35</v>
      </c>
      <c r="CP1720" s="2" t="s">
        <v>35</v>
      </c>
    </row>
    <row r="1721" spans="1:94" ht="15.75" thickBot="1" x14ac:dyDescent="0.3">
      <c r="A1721" s="50"/>
      <c r="B1721" s="50"/>
      <c r="C1721" s="50" t="str">
        <f t="shared" si="453"/>
        <v>14173_3_4985</v>
      </c>
      <c r="D1721" s="51" t="str">
        <f t="shared" si="454"/>
        <v>14173_3</v>
      </c>
      <c r="E1721" s="224">
        <f>IFERROR(VLOOKUP(C1721,'2015'!$C$12:$D$1887,2,FALSE),0)</f>
        <v>1</v>
      </c>
      <c r="F1721" s="51">
        <f>IFERROR(K1721-IFERROR(VLOOKUP(D1721,'2015'!$F$12:$I$1887,4,FALSE),"ei löydy"),"ei löydy")</f>
        <v>0</v>
      </c>
      <c r="G1721" s="224">
        <f>IFERROR(VLOOKUP(Työfile_2024!C1721,Liikennemalli!$D$6:$G$1921,4,FALSE),0)</f>
        <v>1</v>
      </c>
      <c r="H1721" s="225">
        <f>K1721-IFERROR(VLOOKUP(Työfile_2024!D1721,Liikennemalli!$C$6:$H$1921,6,FALSE),"ei löydy")</f>
        <v>0</v>
      </c>
      <c r="I1721" s="80">
        <v>14173</v>
      </c>
      <c r="J1721" s="52">
        <v>3</v>
      </c>
      <c r="K1721" s="52">
        <v>4985</v>
      </c>
      <c r="L1721" s="53"/>
      <c r="M1721" s="54"/>
      <c r="N1721" s="54"/>
      <c r="O1721" s="54"/>
      <c r="P1721" s="54"/>
      <c r="Q1721" s="55"/>
      <c r="R1721" s="55"/>
      <c r="S1721" s="55"/>
      <c r="T1721" s="55"/>
      <c r="U1721" s="52"/>
      <c r="V1721" s="56">
        <v>399</v>
      </c>
      <c r="W1721" s="56">
        <v>30</v>
      </c>
      <c r="X1721" s="56">
        <v>362</v>
      </c>
      <c r="Y1721" s="56">
        <f>VLOOKUP(D1721,Liikennemalli24!$D$2:$F$1804,2,FALSE)</f>
        <v>15</v>
      </c>
      <c r="Z1721" s="57">
        <f>VLOOKUP(D1721,Liikennemalli24!$D$2:$F$1804,3,FALSE)</f>
        <v>0.17100000000000001</v>
      </c>
      <c r="AA1721" s="178">
        <f>IF(G1721=1,VLOOKUP(C1721,Liikennemalli!$D$6:$H$1921,2,FALSE),"-")</f>
        <v>48.880927489077997</v>
      </c>
      <c r="AB1721" s="197">
        <f>IF(G1721=1,VLOOKUP(C1721,Liikennemalli!$D$6:$H$1921,3,FALSE),"-")</f>
        <v>0.29727338608139198</v>
      </c>
      <c r="AC1721" s="134">
        <f>IF(E1721=1,VLOOKUP(Työfile_2024!D1721,'2015'!$F$12:$X$1887,18,FALSE),"-")</f>
        <v>0</v>
      </c>
      <c r="AD1721" s="127">
        <f>IF(E1721=1,VLOOKUP(Työfile_2024!D1721,'2015'!$F$12:$X$1887,19,FALSE),"-")</f>
        <v>0</v>
      </c>
      <c r="AI1721" s="127">
        <f>IF(E1721=1,VLOOKUP(Työfile_2024!D1721,'2015'!$F$12:$AB$1887,20,FALSE),"-")</f>
        <v>0</v>
      </c>
      <c r="AJ1721" s="127">
        <f>IF(E1721=1,VLOOKUP(Työfile_2024!D1721,'2015'!$F$12:$AB$1887,21,FALSE),"-")</f>
        <v>0</v>
      </c>
      <c r="AK1721" s="127">
        <f>IF(E1721=1,VLOOKUP(Työfile_2024!D1721,'2015'!$F$12:$AB$1887,22,FALSE),"-")</f>
        <v>0</v>
      </c>
      <c r="AL1721" s="127">
        <f>IF(E1721=1,VLOOKUP(Työfile_2024!D1721,'2015'!$F$12:$AB$1887,23,FALSE),"-")</f>
        <v>0</v>
      </c>
      <c r="AM1721" s="56">
        <f>VLOOKUP(Työfile_2024!D1721,Tmatkat_20km_tarkasteltava_verk!$C$2:$D$1804,2,FALSE)</f>
        <v>9</v>
      </c>
      <c r="AN1721" s="148">
        <f t="shared" si="451"/>
        <v>2.2556390977443608E-2</v>
      </c>
      <c r="AO1721" s="178">
        <f>IF(E1721=1,VLOOKUP(Työfile_2024!D1721,'2015'!$F$12:$AC$1887,24,FALSE),"-")</f>
        <v>35</v>
      </c>
      <c r="AP1721" s="52">
        <f>VLOOKUP(D1721,Tarkasteltava_verkko_2024_harva!$E$2:$I$1804,5,FALSE)</f>
        <v>0</v>
      </c>
      <c r="AQ1721" s="52">
        <f>VLOOKUP(D1721,Tarkasteltava_verkko_2024_harva!$E$2:$I$1804,4,FALSE)</f>
        <v>0</v>
      </c>
      <c r="AR1721" s="148">
        <v>0</v>
      </c>
      <c r="AS1721" s="170">
        <f>IFERROR(VLOOKUP(C1721,'2015'!$C$12:$AG$1887,30,FALSE),"-")</f>
        <v>0</v>
      </c>
      <c r="AT1721" s="148">
        <v>0</v>
      </c>
      <c r="AU1721" s="170">
        <f>IFERROR(VLOOKUP(C1721,'2015'!$C$12:$AG$1887,31,FALSE),"-")</f>
        <v>0</v>
      </c>
      <c r="AV1721" s="106"/>
      <c r="AW1721" s="63">
        <f>IFERROR(VLOOKUP(C1721,Merkittävyysluokitus!$A$2:$J$1705,10,FALSE),"-")</f>
        <v>3</v>
      </c>
      <c r="AX1721" s="175">
        <f>IFERROR(VLOOKUP(C1721,Merkittävyysluokitus!$A$2:$J$1705,6,FALSE),"-")</f>
        <v>4.7501582952815822</v>
      </c>
      <c r="AY1721" s="175">
        <f>IFERROR(VLOOKUP(C1721,Merkittävyysluokitus!$A$2:$J$1705,7,FALSE),"-")</f>
        <v>1.2403333333333331</v>
      </c>
      <c r="AZ1721" s="175">
        <f>IFERROR(VLOOKUP(C1721,Merkittävyysluokitus!$A$2:$J$1705,8,FALSE),"-")</f>
        <v>2.6764916286149161</v>
      </c>
      <c r="BA1721" s="175">
        <f>IFERROR(VLOOKUP(C1721,Merkittävyysluokitus!$A$2:$J$1705,9,FALSE),"-")</f>
        <v>0.83333333333333326</v>
      </c>
      <c r="BB1721" s="203"/>
      <c r="BC1721" s="203" t="str">
        <f t="shared" si="452"/>
        <v/>
      </c>
      <c r="BD1721" s="39" t="str">
        <f t="shared" si="460"/>
        <v>musta</v>
      </c>
      <c r="BE1721" s="68" t="str">
        <f t="shared" si="447"/>
        <v>musta</v>
      </c>
      <c r="BF1721" s="68" t="str">
        <f t="shared" si="448"/>
        <v>musta</v>
      </c>
      <c r="BG1721" s="68" t="str">
        <f t="shared" si="449"/>
        <v>musta</v>
      </c>
      <c r="BH1721" s="208" t="str">
        <f t="shared" si="450"/>
        <v>musta</v>
      </c>
      <c r="BI1721" s="39"/>
      <c r="BJ1721" s="39" t="str">
        <f>IF(F1721="ei löydy","uusi tie",IF(E1721=0,"tieosoite muuttunut",IF(E1721=1,VLOOKUP(D1721,'2015'!$F$12:$AL$1887,31,FALSE),"-")))</f>
        <v>musta</v>
      </c>
      <c r="BK1721" s="67" t="str">
        <f>IF(E1721=1,VLOOKUP(D1721,'2015'!$F$12:$AL$1887,32,FALSE),"-")</f>
        <v>musta</v>
      </c>
      <c r="BL1721" s="39" t="str">
        <f>IF(F1721="ei löydy","uusi tie",IF(E1721=0,"tieosoite muuttunut",IF(E1721=1,VLOOKUP(D1721,'2015'!$F$12:$AL$1887,33,FALSE),"-")))</f>
        <v>musta</v>
      </c>
      <c r="BM1721" s="39"/>
      <c r="BN1721" s="217" t="str">
        <f>VLOOKUP(D1721,'2015'!$F$12:$AL$1887,33,FALSE)</f>
        <v>musta</v>
      </c>
      <c r="BO1721" s="39"/>
      <c r="BP1721" s="115" t="s">
        <v>10</v>
      </c>
      <c r="BQ1721" s="30"/>
      <c r="BS1721" s="5"/>
      <c r="BU1721" s="37"/>
      <c r="BV1721" s="30" t="s">
        <v>10</v>
      </c>
      <c r="BX1721">
        <f>IF(E1721=1,VLOOKUP(D1721,'2015'!$F$12:$AX$1887,43,FALSE),"-")</f>
        <v>0</v>
      </c>
      <c r="BY1721">
        <f>IF(E1721=1,VLOOKUP(D1721,'2015'!$F$12:$AX$1887,44,FALSE),"-")</f>
        <v>0</v>
      </c>
      <c r="BZ1721">
        <f>IF(E1721=1,VLOOKUP(D1721,'2015'!$F$12:$AX$1887,45,FALSE),"-")</f>
        <v>0</v>
      </c>
      <c r="CA1721" s="31">
        <f t="shared" si="455"/>
        <v>0</v>
      </c>
      <c r="CB1721" s="31">
        <f t="shared" si="456"/>
        <v>0</v>
      </c>
      <c r="CC1721" s="31">
        <f t="shared" si="457"/>
        <v>0</v>
      </c>
      <c r="CD1721" s="31">
        <f t="shared" si="458"/>
        <v>0</v>
      </c>
      <c r="CE1721" s="31">
        <f t="shared" si="459"/>
        <v>0</v>
      </c>
      <c r="CO1721" s="2" t="s">
        <v>35</v>
      </c>
      <c r="CP1721" s="2" t="s">
        <v>35</v>
      </c>
    </row>
    <row r="1722" spans="1:94" ht="15.75" thickBot="1" x14ac:dyDescent="0.3">
      <c r="A1722" s="50"/>
      <c r="B1722" s="50"/>
      <c r="C1722" s="50" t="str">
        <f t="shared" si="453"/>
        <v>14173_4_9795</v>
      </c>
      <c r="D1722" s="51" t="str">
        <f t="shared" si="454"/>
        <v>14173_4</v>
      </c>
      <c r="E1722" s="224">
        <f>IFERROR(VLOOKUP(C1722,'2015'!$C$12:$D$1887,2,FALSE),0)</f>
        <v>1</v>
      </c>
      <c r="F1722" s="51">
        <f>IFERROR(K1722-IFERROR(VLOOKUP(D1722,'2015'!$F$12:$I$1887,4,FALSE),"ei löydy"),"ei löydy")</f>
        <v>0</v>
      </c>
      <c r="G1722" s="224">
        <f>IFERROR(VLOOKUP(Työfile_2024!C1722,Liikennemalli!$D$6:$G$1921,4,FALSE),0)</f>
        <v>1</v>
      </c>
      <c r="H1722" s="225">
        <f>K1722-IFERROR(VLOOKUP(Työfile_2024!D1722,Liikennemalli!$C$6:$H$1921,6,FALSE),"ei löydy")</f>
        <v>0</v>
      </c>
      <c r="I1722" s="80">
        <v>14173</v>
      </c>
      <c r="J1722" s="52">
        <v>4</v>
      </c>
      <c r="K1722" s="52">
        <v>9795</v>
      </c>
      <c r="L1722" s="53"/>
      <c r="M1722" s="54"/>
      <c r="N1722" s="54"/>
      <c r="O1722" s="54"/>
      <c r="P1722" s="54"/>
      <c r="Q1722" s="55"/>
      <c r="R1722" s="55"/>
      <c r="S1722" s="55"/>
      <c r="T1722" s="55"/>
      <c r="U1722" s="52"/>
      <c r="V1722" s="56">
        <v>95</v>
      </c>
      <c r="W1722" s="56">
        <v>9</v>
      </c>
      <c r="X1722" s="56">
        <v>93</v>
      </c>
      <c r="Y1722" s="56">
        <f>VLOOKUP(D1722,Liikennemalli24!$D$2:$F$1804,2,FALSE)</f>
        <v>22</v>
      </c>
      <c r="Z1722" s="57">
        <f>VLOOKUP(D1722,Liikennemalli24!$D$2:$F$1804,3,FALSE)</f>
        <v>0.36399999999999999</v>
      </c>
      <c r="AA1722" s="178">
        <f>IF(G1722=1,VLOOKUP(C1722,Liikennemalli!$D$6:$H$1921,2,FALSE),"-")</f>
        <v>24.854768352569799</v>
      </c>
      <c r="AB1722" s="197">
        <f>IF(G1722=1,VLOOKUP(C1722,Liikennemalli!$D$6:$H$1921,3,FALSE),"-")</f>
        <v>0.63658672450820797</v>
      </c>
      <c r="AC1722" s="134">
        <f>IF(E1722=1,VLOOKUP(Työfile_2024!D1722,'2015'!$F$12:$X$1887,18,FALSE),"-")</f>
        <v>0</v>
      </c>
      <c r="AD1722" s="127">
        <f>IF(E1722=1,VLOOKUP(Työfile_2024!D1722,'2015'!$F$12:$X$1887,19,FALSE),"-")</f>
        <v>0</v>
      </c>
      <c r="AI1722" s="127">
        <f>IF(E1722=1,VLOOKUP(Työfile_2024!D1722,'2015'!$F$12:$AB$1887,20,FALSE),"-")</f>
        <v>0</v>
      </c>
      <c r="AJ1722" s="127">
        <f>IF(E1722=1,VLOOKUP(Työfile_2024!D1722,'2015'!$F$12:$AB$1887,21,FALSE),"-")</f>
        <v>0</v>
      </c>
      <c r="AK1722" s="127">
        <f>IF(E1722=1,VLOOKUP(Työfile_2024!D1722,'2015'!$F$12:$AB$1887,22,FALSE),"-")</f>
        <v>0</v>
      </c>
      <c r="AL1722" s="127">
        <f>IF(E1722=1,VLOOKUP(Työfile_2024!D1722,'2015'!$F$12:$AB$1887,23,FALSE),"-")</f>
        <v>0</v>
      </c>
      <c r="AM1722" s="56">
        <f>VLOOKUP(Työfile_2024!D1722,Tmatkat_20km_tarkasteltava_verk!$C$2:$D$1804,2,FALSE)</f>
        <v>3</v>
      </c>
      <c r="AN1722" s="148">
        <f t="shared" si="451"/>
        <v>3.1578947368421054E-2</v>
      </c>
      <c r="AO1722" s="178">
        <f>IF(E1722=1,VLOOKUP(Työfile_2024!D1722,'2015'!$F$12:$AC$1887,24,FALSE),"-")</f>
        <v>20</v>
      </c>
      <c r="AP1722" s="52">
        <f>VLOOKUP(D1722,Tarkasteltava_verkko_2024_harva!$E$2:$I$1804,5,FALSE)</f>
        <v>0</v>
      </c>
      <c r="AQ1722" s="52">
        <f>VLOOKUP(D1722,Tarkasteltava_verkko_2024_harva!$E$2:$I$1804,4,FALSE)</f>
        <v>0</v>
      </c>
      <c r="AR1722" s="148">
        <v>0</v>
      </c>
      <c r="AS1722" s="170">
        <f>IFERROR(VLOOKUP(C1722,'2015'!$C$12:$AG$1887,30,FALSE),"-")</f>
        <v>0</v>
      </c>
      <c r="AT1722" s="148">
        <v>0</v>
      </c>
      <c r="AU1722" s="170">
        <f>IFERROR(VLOOKUP(C1722,'2015'!$C$12:$AG$1887,31,FALSE),"-")</f>
        <v>0</v>
      </c>
      <c r="AV1722" s="106"/>
      <c r="AW1722" s="63">
        <f>IFERROR(VLOOKUP(C1722,Merkittävyysluokitus!$A$2:$J$1705,10,FALSE),"-")</f>
        <v>4</v>
      </c>
      <c r="AX1722" s="175">
        <f>IFERROR(VLOOKUP(C1722,Merkittävyysluokitus!$A$2:$J$1705,6,FALSE),"-")</f>
        <v>2.3283333333333331</v>
      </c>
      <c r="AY1722" s="175">
        <f>IFERROR(VLOOKUP(C1722,Merkittävyysluokitus!$A$2:$J$1705,7,FALSE),"-")</f>
        <v>0.30833333333333335</v>
      </c>
      <c r="AZ1722" s="175">
        <f>IFERROR(VLOOKUP(C1722,Merkittävyysluokitus!$A$2:$J$1705,8,FALSE),"-")</f>
        <v>1.5199999999999998</v>
      </c>
      <c r="BA1722" s="175">
        <f>IFERROR(VLOOKUP(C1722,Merkittävyysluokitus!$A$2:$J$1705,9,FALSE),"-")</f>
        <v>0.5</v>
      </c>
      <c r="BB1722" s="203"/>
      <c r="BC1722" s="203" t="str">
        <f t="shared" si="452"/>
        <v/>
      </c>
      <c r="BD1722" s="39" t="str">
        <f t="shared" si="460"/>
        <v>musta</v>
      </c>
      <c r="BE1722" s="68" t="str">
        <f t="shared" si="447"/>
        <v>musta</v>
      </c>
      <c r="BF1722" s="68" t="str">
        <f t="shared" si="448"/>
        <v>musta</v>
      </c>
      <c r="BG1722" s="68" t="str">
        <f t="shared" si="449"/>
        <v>musta</v>
      </c>
      <c r="BH1722" s="208" t="str">
        <f t="shared" si="450"/>
        <v>musta</v>
      </c>
      <c r="BI1722" s="39"/>
      <c r="BJ1722" s="39" t="str">
        <f>IF(F1722="ei löydy","uusi tie",IF(E1722=0,"tieosoite muuttunut",IF(E1722=1,VLOOKUP(D1722,'2015'!$F$12:$AL$1887,31,FALSE),"-")))</f>
        <v>musta</v>
      </c>
      <c r="BK1722" s="67" t="str">
        <f>IF(E1722=1,VLOOKUP(D1722,'2015'!$F$12:$AL$1887,32,FALSE),"-")</f>
        <v>musta</v>
      </c>
      <c r="BL1722" s="39" t="str">
        <f>IF(F1722="ei löydy","uusi tie",IF(E1722=0,"tieosoite muuttunut",IF(E1722=1,VLOOKUP(D1722,'2015'!$F$12:$AL$1887,33,FALSE),"-")))</f>
        <v>musta</v>
      </c>
      <c r="BM1722" s="39"/>
      <c r="BN1722" s="217" t="str">
        <f>VLOOKUP(D1722,'2015'!$F$12:$AL$1887,33,FALSE)</f>
        <v>musta</v>
      </c>
      <c r="BO1722" s="39"/>
      <c r="BP1722" s="115" t="s">
        <v>10</v>
      </c>
      <c r="BQ1722" s="30"/>
      <c r="BS1722" s="5"/>
      <c r="BU1722" s="37"/>
      <c r="BV1722" s="30" t="s">
        <v>10</v>
      </c>
      <c r="BX1722">
        <f>IF(E1722=1,VLOOKUP(D1722,'2015'!$F$12:$AX$1887,43,FALSE),"-")</f>
        <v>0</v>
      </c>
      <c r="BY1722">
        <f>IF(E1722=1,VLOOKUP(D1722,'2015'!$F$12:$AX$1887,44,FALSE),"-")</f>
        <v>0</v>
      </c>
      <c r="BZ1722">
        <f>IF(E1722=1,VLOOKUP(D1722,'2015'!$F$12:$AX$1887,45,FALSE),"-")</f>
        <v>0</v>
      </c>
      <c r="CA1722" s="31">
        <f t="shared" si="455"/>
        <v>0</v>
      </c>
      <c r="CB1722" s="31">
        <f t="shared" si="456"/>
        <v>0</v>
      </c>
      <c r="CC1722" s="31">
        <f t="shared" si="457"/>
        <v>0</v>
      </c>
      <c r="CD1722" s="31">
        <f t="shared" si="458"/>
        <v>0</v>
      </c>
      <c r="CE1722" s="31">
        <f t="shared" si="459"/>
        <v>0</v>
      </c>
      <c r="CO1722" s="2" t="s">
        <v>35</v>
      </c>
      <c r="CP1722" s="2" t="s">
        <v>35</v>
      </c>
    </row>
    <row r="1723" spans="1:94" ht="15.75" thickBot="1" x14ac:dyDescent="0.3">
      <c r="A1723" s="50"/>
      <c r="B1723" s="50"/>
      <c r="C1723" s="50" t="str">
        <f t="shared" si="453"/>
        <v>14174_1_1302</v>
      </c>
      <c r="D1723" s="51" t="str">
        <f t="shared" si="454"/>
        <v>14174_1</v>
      </c>
      <c r="E1723" s="224">
        <f>IFERROR(VLOOKUP(C1723,'2015'!$C$12:$D$1887,2,FALSE),0)</f>
        <v>1</v>
      </c>
      <c r="F1723" s="51">
        <f>IFERROR(K1723-IFERROR(VLOOKUP(D1723,'2015'!$F$12:$I$1887,4,FALSE),"ei löydy"),"ei löydy")</f>
        <v>0</v>
      </c>
      <c r="G1723" s="224">
        <f>IFERROR(VLOOKUP(Työfile_2024!C1723,Liikennemalli!$D$6:$G$1921,4,FALSE),0)</f>
        <v>1</v>
      </c>
      <c r="H1723" s="225">
        <f>K1723-IFERROR(VLOOKUP(Työfile_2024!D1723,Liikennemalli!$C$6:$H$1921,6,FALSE),"ei löydy")</f>
        <v>0</v>
      </c>
      <c r="I1723" s="80">
        <v>14174</v>
      </c>
      <c r="J1723" s="52">
        <v>1</v>
      </c>
      <c r="K1723" s="52">
        <v>1302</v>
      </c>
      <c r="L1723" s="53"/>
      <c r="M1723" s="54"/>
      <c r="N1723" s="54"/>
      <c r="O1723" s="54"/>
      <c r="P1723" s="54"/>
      <c r="Q1723" s="55"/>
      <c r="R1723" s="55"/>
      <c r="S1723" s="55"/>
      <c r="T1723" s="55"/>
      <c r="U1723" s="52"/>
      <c r="V1723" s="56">
        <v>893</v>
      </c>
      <c r="W1723" s="56">
        <v>38</v>
      </c>
      <c r="X1723" s="56">
        <v>902</v>
      </c>
      <c r="Y1723" s="56">
        <f>VLOOKUP(D1723,Liikennemalli24!$D$2:$F$1804,2,FALSE)</f>
        <v>130</v>
      </c>
      <c r="Z1723" s="57">
        <f>VLOOKUP(D1723,Liikennemalli24!$D$2:$F$1804,3,FALSE)</f>
        <v>0.26700000000000002</v>
      </c>
      <c r="AA1723" s="178">
        <f>IF(G1723=1,VLOOKUP(C1723,Liikennemalli!$D$6:$H$1921,2,FALSE),"-")</f>
        <v>50.4504499224822</v>
      </c>
      <c r="AB1723" s="197">
        <f>IF(G1723=1,VLOOKUP(C1723,Liikennemalli!$D$6:$H$1921,3,FALSE),"-")</f>
        <v>0.19448863572764499</v>
      </c>
      <c r="AC1723" s="134">
        <f>IF(E1723=1,VLOOKUP(Työfile_2024!D1723,'2015'!$F$12:$X$1887,18,FALSE),"-")</f>
        <v>0</v>
      </c>
      <c r="AD1723" s="127">
        <f>IF(E1723=1,VLOOKUP(Työfile_2024!D1723,'2015'!$F$12:$X$1887,19,FALSE),"-")</f>
        <v>0</v>
      </c>
      <c r="AI1723" s="127">
        <f>IF(E1723=1,VLOOKUP(Työfile_2024!D1723,'2015'!$F$12:$AB$1887,20,FALSE),"-")</f>
        <v>0</v>
      </c>
      <c r="AJ1723" s="127">
        <f>IF(E1723=1,VLOOKUP(Työfile_2024!D1723,'2015'!$F$12:$AB$1887,21,FALSE),"-")</f>
        <v>0</v>
      </c>
      <c r="AK1723" s="127">
        <f>IF(E1723=1,VLOOKUP(Työfile_2024!D1723,'2015'!$F$12:$AB$1887,22,FALSE),"-")</f>
        <v>0</v>
      </c>
      <c r="AL1723" s="127">
        <f>IF(E1723=1,VLOOKUP(Työfile_2024!D1723,'2015'!$F$12:$AB$1887,23,FALSE),"-")</f>
        <v>0</v>
      </c>
      <c r="AM1723" s="56">
        <f>VLOOKUP(Työfile_2024!D1723,Tmatkat_20km_tarkasteltava_verk!$C$2:$D$1804,2,FALSE)</f>
        <v>26</v>
      </c>
      <c r="AN1723" s="148">
        <f t="shared" si="451"/>
        <v>2.9115341545352745E-2</v>
      </c>
      <c r="AO1723" s="178">
        <f>IF(E1723=1,VLOOKUP(Työfile_2024!D1723,'2015'!$F$12:$AC$1887,24,FALSE),"-")</f>
        <v>55</v>
      </c>
      <c r="AP1723" s="52">
        <f>VLOOKUP(D1723,Tarkasteltava_verkko_2024_harva!$E$2:$I$1804,5,FALSE)</f>
        <v>0</v>
      </c>
      <c r="AQ1723" s="52">
        <f>VLOOKUP(D1723,Tarkasteltava_verkko_2024_harva!$E$2:$I$1804,4,FALSE)</f>
        <v>0</v>
      </c>
      <c r="AR1723" s="148">
        <v>1.0238095238095237</v>
      </c>
      <c r="AS1723" s="170" t="str">
        <f>IFERROR(VLOOKUP(C1723,'2015'!$C$12:$AG$1887,30,FALSE),"-")</f>
        <v>kyllä</v>
      </c>
      <c r="AT1723" s="148">
        <v>1.0007680491551458</v>
      </c>
      <c r="AU1723" s="170" t="str">
        <f>IFERROR(VLOOKUP(C1723,'2015'!$C$12:$AG$1887,31,FALSE),"-")</f>
        <v>kyllä</v>
      </c>
      <c r="AV1723" s="106"/>
      <c r="AW1723" s="63">
        <f>IFERROR(VLOOKUP(C1723,Merkittävyysluokitus!$A$2:$J$1705,10,FALSE),"-")</f>
        <v>3</v>
      </c>
      <c r="AX1723" s="175">
        <f>IFERROR(VLOOKUP(C1723,Merkittävyysluokitus!$A$2:$J$1705,6,FALSE),"-")</f>
        <v>8.5022267884322673</v>
      </c>
      <c r="AY1723" s="175">
        <f>IFERROR(VLOOKUP(C1723,Merkittävyysluokitus!$A$2:$J$1705,7,FALSE),"-")</f>
        <v>2.9189999999999996</v>
      </c>
      <c r="AZ1723" s="175">
        <f>IFERROR(VLOOKUP(C1723,Merkittävyysluokitus!$A$2:$J$1705,8,FALSE),"-")</f>
        <v>3.2498934550989338</v>
      </c>
      <c r="BA1723" s="175">
        <f>IFERROR(VLOOKUP(C1723,Merkittävyysluokitus!$A$2:$J$1705,9,FALSE),"-")</f>
        <v>2.333333333333333</v>
      </c>
      <c r="BB1723" s="203"/>
      <c r="BC1723" s="203" t="str">
        <f t="shared" si="452"/>
        <v/>
      </c>
      <c r="BD1723" s="39" t="str">
        <f t="shared" si="460"/>
        <v>musta</v>
      </c>
      <c r="BE1723" s="68" t="str">
        <f t="shared" si="447"/>
        <v>musta</v>
      </c>
      <c r="BF1723" s="68" t="str">
        <f t="shared" si="448"/>
        <v>musta</v>
      </c>
      <c r="BG1723" s="68" t="str">
        <f t="shared" si="449"/>
        <v>musta</v>
      </c>
      <c r="BH1723" s="208" t="str">
        <f t="shared" si="450"/>
        <v>musta</v>
      </c>
      <c r="BI1723" s="39"/>
      <c r="BJ1723" s="39" t="str">
        <f>IF(F1723="ei löydy","uusi tie",IF(E1723=0,"tieosoite muuttunut",IF(E1723=1,VLOOKUP(D1723,'2015'!$F$12:$AL$1887,31,FALSE),"-")))</f>
        <v>musta</v>
      </c>
      <c r="BK1723" s="67" t="str">
        <f>IF(E1723=1,VLOOKUP(D1723,'2015'!$F$12:$AL$1887,32,FALSE),"-")</f>
        <v>musta</v>
      </c>
      <c r="BL1723" s="39" t="str">
        <f>IF(F1723="ei löydy","uusi tie",IF(E1723=0,"tieosoite muuttunut",IF(E1723=1,VLOOKUP(D1723,'2015'!$F$12:$AL$1887,33,FALSE),"-")))</f>
        <v>musta</v>
      </c>
      <c r="BM1723" s="39"/>
      <c r="BN1723" s="217" t="str">
        <f>VLOOKUP(D1723,'2015'!$F$12:$AL$1887,33,FALSE)</f>
        <v>musta</v>
      </c>
      <c r="BO1723" s="39"/>
      <c r="BP1723" s="115" t="s">
        <v>10</v>
      </c>
      <c r="BQ1723" s="30"/>
      <c r="BS1723" s="5"/>
      <c r="BU1723" s="37"/>
      <c r="BV1723" s="30" t="s">
        <v>10</v>
      </c>
      <c r="BX1723">
        <f>IF(E1723=1,VLOOKUP(D1723,'2015'!$F$12:$AX$1887,43,FALSE),"-")</f>
        <v>0</v>
      </c>
      <c r="BY1723">
        <f>IF(E1723=1,VLOOKUP(D1723,'2015'!$F$12:$AX$1887,44,FALSE),"-")</f>
        <v>0</v>
      </c>
      <c r="BZ1723">
        <f>IF(E1723=1,VLOOKUP(D1723,'2015'!$F$12:$AX$1887,45,FALSE),"-")</f>
        <v>0</v>
      </c>
      <c r="CA1723" s="31">
        <f t="shared" si="455"/>
        <v>0</v>
      </c>
      <c r="CB1723" s="31">
        <f t="shared" si="456"/>
        <v>0</v>
      </c>
      <c r="CC1723" s="31">
        <f t="shared" si="457"/>
        <v>0</v>
      </c>
      <c r="CD1723" s="31">
        <f t="shared" si="458"/>
        <v>0</v>
      </c>
      <c r="CE1723" s="31">
        <f t="shared" si="459"/>
        <v>0</v>
      </c>
      <c r="CO1723" s="2" t="s">
        <v>35</v>
      </c>
      <c r="CP1723" s="2" t="s">
        <v>35</v>
      </c>
    </row>
    <row r="1724" spans="1:94" ht="15.75" thickBot="1" x14ac:dyDescent="0.3">
      <c r="A1724" s="50"/>
      <c r="B1724" s="50"/>
      <c r="C1724" s="50" t="str">
        <f t="shared" si="453"/>
        <v>14175_1_7555</v>
      </c>
      <c r="D1724" s="51" t="str">
        <f t="shared" si="454"/>
        <v>14175_1</v>
      </c>
      <c r="E1724" s="224">
        <f>IFERROR(VLOOKUP(C1724,'2015'!$C$12:$D$1887,2,FALSE),0)</f>
        <v>1</v>
      </c>
      <c r="F1724" s="51">
        <f>IFERROR(K1724-IFERROR(VLOOKUP(D1724,'2015'!$F$12:$I$1887,4,FALSE),"ei löydy"),"ei löydy")</f>
        <v>0</v>
      </c>
      <c r="G1724" s="224">
        <f>IFERROR(VLOOKUP(Työfile_2024!C1724,Liikennemalli!$D$6:$G$1921,4,FALSE),0)</f>
        <v>1</v>
      </c>
      <c r="H1724" s="225">
        <f>K1724-IFERROR(VLOOKUP(Työfile_2024!D1724,Liikennemalli!$C$6:$H$1921,6,FALSE),"ei löydy")</f>
        <v>0</v>
      </c>
      <c r="I1724" s="80">
        <v>14175</v>
      </c>
      <c r="J1724" s="52">
        <v>1</v>
      </c>
      <c r="K1724" s="52">
        <v>7555</v>
      </c>
      <c r="L1724" s="53"/>
      <c r="M1724" s="54"/>
      <c r="N1724" s="54"/>
      <c r="O1724" s="54"/>
      <c r="P1724" s="54"/>
      <c r="Q1724" s="55"/>
      <c r="R1724" s="55"/>
      <c r="S1724" s="55"/>
      <c r="T1724" s="55"/>
      <c r="U1724" s="52"/>
      <c r="V1724" s="56">
        <v>54</v>
      </c>
      <c r="W1724" s="56">
        <v>7</v>
      </c>
      <c r="X1724" s="56">
        <v>50</v>
      </c>
      <c r="Y1724" s="56">
        <f>VLOOKUP(D1724,Liikennemalli24!$D$2:$F$1804,2,FALSE)</f>
        <v>4</v>
      </c>
      <c r="Z1724" s="57">
        <f>VLOOKUP(D1724,Liikennemalli24!$D$2:$F$1804,3,FALSE)</f>
        <v>0.153</v>
      </c>
      <c r="AA1724" s="178">
        <f>IF(G1724=1,VLOOKUP(C1724,Liikennemalli!$D$6:$H$1921,2,FALSE),"-")</f>
        <v>1.0274262194686099</v>
      </c>
      <c r="AB1724" s="197">
        <f>IF(G1724=1,VLOOKUP(C1724,Liikennemalli!$D$6:$H$1921,3,FALSE),"-")</f>
        <v>9.2626944203474601E-2</v>
      </c>
      <c r="AC1724" s="134">
        <f>IF(E1724=1,VLOOKUP(Työfile_2024!D1724,'2015'!$F$12:$X$1887,18,FALSE),"-")</f>
        <v>0</v>
      </c>
      <c r="AD1724" s="127">
        <f>IF(E1724=1,VLOOKUP(Työfile_2024!D1724,'2015'!$F$12:$X$1887,19,FALSE),"-")</f>
        <v>0</v>
      </c>
      <c r="AI1724" s="127">
        <f>IF(E1724=1,VLOOKUP(Työfile_2024!D1724,'2015'!$F$12:$AB$1887,20,FALSE),"-")</f>
        <v>0</v>
      </c>
      <c r="AJ1724" s="127">
        <f>IF(E1724=1,VLOOKUP(Työfile_2024!D1724,'2015'!$F$12:$AB$1887,21,FALSE),"-")</f>
        <v>0</v>
      </c>
      <c r="AK1724" s="127">
        <f>IF(E1724=1,VLOOKUP(Työfile_2024!D1724,'2015'!$F$12:$AB$1887,22,FALSE),"-")</f>
        <v>0</v>
      </c>
      <c r="AL1724" s="127">
        <f>IF(E1724=1,VLOOKUP(Työfile_2024!D1724,'2015'!$F$12:$AB$1887,23,FALSE),"-")</f>
        <v>0</v>
      </c>
      <c r="AM1724" s="56">
        <f>VLOOKUP(Työfile_2024!D1724,Tmatkat_20km_tarkasteltava_verk!$C$2:$D$1804,2,FALSE)</f>
        <v>6</v>
      </c>
      <c r="AN1724" s="148">
        <f t="shared" si="451"/>
        <v>0.1111111111111111</v>
      </c>
      <c r="AO1724" s="178">
        <f>IF(E1724=1,VLOOKUP(Työfile_2024!D1724,'2015'!$F$12:$AC$1887,24,FALSE),"-")</f>
        <v>11</v>
      </c>
      <c r="AP1724" s="52">
        <f>VLOOKUP(D1724,Tarkasteltava_verkko_2024_harva!$E$2:$I$1804,5,FALSE)</f>
        <v>0</v>
      </c>
      <c r="AQ1724" s="52">
        <f>VLOOKUP(D1724,Tarkasteltava_verkko_2024_harva!$E$2:$I$1804,4,FALSE)</f>
        <v>0</v>
      </c>
      <c r="AR1724" s="148">
        <v>0</v>
      </c>
      <c r="AS1724" s="170">
        <f>IFERROR(VLOOKUP(C1724,'2015'!$C$12:$AG$1887,30,FALSE),"-")</f>
        <v>0</v>
      </c>
      <c r="AT1724" s="148">
        <v>0</v>
      </c>
      <c r="AU1724" s="170">
        <f>IFERROR(VLOOKUP(C1724,'2015'!$C$12:$AG$1887,31,FALSE),"-")</f>
        <v>0</v>
      </c>
      <c r="AV1724" s="106"/>
      <c r="AW1724" s="63">
        <f>IFERROR(VLOOKUP(C1724,Merkittävyysluokitus!$A$2:$J$1705,10,FALSE),"-")</f>
        <v>4</v>
      </c>
      <c r="AX1724" s="175">
        <f>IFERROR(VLOOKUP(C1724,Merkittävyysluokitus!$A$2:$J$1705,6,FALSE),"-")</f>
        <v>2.4515966514459664</v>
      </c>
      <c r="AY1724" s="175">
        <f>IFERROR(VLOOKUP(C1724,Merkittävyysluokitus!$A$2:$J$1705,7,FALSE),"-")</f>
        <v>0.17199999999999999</v>
      </c>
      <c r="AZ1724" s="175">
        <f>IFERROR(VLOOKUP(C1724,Merkittävyysluokitus!$A$2:$J$1705,8,FALSE),"-")</f>
        <v>1.4462633181126332</v>
      </c>
      <c r="BA1724" s="175">
        <f>IFERROR(VLOOKUP(C1724,Merkittävyysluokitus!$A$2:$J$1705,9,FALSE),"-")</f>
        <v>0.83333333333333326</v>
      </c>
      <c r="BB1724" s="203"/>
      <c r="BC1724" s="203" t="str">
        <f t="shared" si="452"/>
        <v/>
      </c>
      <c r="BD1724" s="39" t="str">
        <f t="shared" si="460"/>
        <v>musta</v>
      </c>
      <c r="BE1724" s="68" t="str">
        <f t="shared" si="447"/>
        <v>musta</v>
      </c>
      <c r="BF1724" s="68" t="str">
        <f t="shared" si="448"/>
        <v>musta</v>
      </c>
      <c r="BG1724" s="68" t="str">
        <f t="shared" si="449"/>
        <v>musta</v>
      </c>
      <c r="BH1724" s="208" t="str">
        <f t="shared" si="450"/>
        <v>musta</v>
      </c>
      <c r="BI1724" s="39"/>
      <c r="BJ1724" s="39" t="str">
        <f>IF(F1724="ei löydy","uusi tie",IF(E1724=0,"tieosoite muuttunut",IF(E1724=1,VLOOKUP(D1724,'2015'!$F$12:$AL$1887,31,FALSE),"-")))</f>
        <v>musta</v>
      </c>
      <c r="BK1724" s="67" t="str">
        <f>IF(E1724=1,VLOOKUP(D1724,'2015'!$F$12:$AL$1887,32,FALSE),"-")</f>
        <v>musta</v>
      </c>
      <c r="BL1724" s="39" t="str">
        <f>IF(F1724="ei löydy","uusi tie",IF(E1724=0,"tieosoite muuttunut",IF(E1724=1,VLOOKUP(D1724,'2015'!$F$12:$AL$1887,33,FALSE),"-")))</f>
        <v>musta</v>
      </c>
      <c r="BM1724" s="39"/>
      <c r="BN1724" s="217" t="str">
        <f>VLOOKUP(D1724,'2015'!$F$12:$AL$1887,33,FALSE)</f>
        <v>musta</v>
      </c>
      <c r="BO1724" s="39"/>
      <c r="BP1724" s="115" t="s">
        <v>10</v>
      </c>
      <c r="BQ1724" s="30"/>
      <c r="BS1724" s="5"/>
      <c r="BU1724" s="37"/>
      <c r="BV1724" s="30" t="s">
        <v>10</v>
      </c>
      <c r="BX1724">
        <f>IF(E1724=1,VLOOKUP(D1724,'2015'!$F$12:$AX$1887,43,FALSE),"-")</f>
        <v>0</v>
      </c>
      <c r="BY1724">
        <f>IF(E1724=1,VLOOKUP(D1724,'2015'!$F$12:$AX$1887,44,FALSE),"-")</f>
        <v>0</v>
      </c>
      <c r="BZ1724">
        <f>IF(E1724=1,VLOOKUP(D1724,'2015'!$F$12:$AX$1887,45,FALSE),"-")</f>
        <v>0</v>
      </c>
      <c r="CA1724" s="31">
        <f t="shared" si="455"/>
        <v>0</v>
      </c>
      <c r="CB1724" s="31">
        <f t="shared" si="456"/>
        <v>0</v>
      </c>
      <c r="CC1724" s="31">
        <f t="shared" si="457"/>
        <v>0</v>
      </c>
      <c r="CD1724" s="31">
        <f t="shared" si="458"/>
        <v>0</v>
      </c>
      <c r="CE1724" s="31">
        <f t="shared" si="459"/>
        <v>0</v>
      </c>
      <c r="CO1724" s="2" t="s">
        <v>35</v>
      </c>
      <c r="CP1724" s="2" t="s">
        <v>35</v>
      </c>
    </row>
    <row r="1725" spans="1:94" ht="15.75" thickBot="1" x14ac:dyDescent="0.3">
      <c r="A1725" s="50"/>
      <c r="B1725" s="50"/>
      <c r="C1725" s="50" t="str">
        <f t="shared" si="453"/>
        <v>14177_1_6143</v>
      </c>
      <c r="D1725" s="51" t="str">
        <f t="shared" si="454"/>
        <v>14177_1</v>
      </c>
      <c r="E1725" s="224">
        <f>IFERROR(VLOOKUP(C1725,'2015'!$C$12:$D$1887,2,FALSE),0)</f>
        <v>1</v>
      </c>
      <c r="F1725" s="51">
        <f>IFERROR(K1725-IFERROR(VLOOKUP(D1725,'2015'!$F$12:$I$1887,4,FALSE),"ei löydy"),"ei löydy")</f>
        <v>0</v>
      </c>
      <c r="G1725" s="224">
        <f>IFERROR(VLOOKUP(Työfile_2024!C1725,Liikennemalli!$D$6:$G$1921,4,FALSE),0)</f>
        <v>1</v>
      </c>
      <c r="H1725" s="225">
        <f>K1725-IFERROR(VLOOKUP(Työfile_2024!D1725,Liikennemalli!$C$6:$H$1921,6,FALSE),"ei löydy")</f>
        <v>0</v>
      </c>
      <c r="I1725" s="80">
        <v>14177</v>
      </c>
      <c r="J1725" s="52">
        <v>1</v>
      </c>
      <c r="K1725" s="52">
        <v>6143</v>
      </c>
      <c r="L1725" s="53"/>
      <c r="M1725" s="54"/>
      <c r="N1725" s="54"/>
      <c r="O1725" s="54"/>
      <c r="P1725" s="54"/>
      <c r="Q1725" s="55"/>
      <c r="R1725" s="55"/>
      <c r="S1725" s="55"/>
      <c r="T1725" s="55"/>
      <c r="U1725" s="52"/>
      <c r="V1725" s="56">
        <v>45</v>
      </c>
      <c r="W1725" s="56">
        <v>4</v>
      </c>
      <c r="X1725" s="56">
        <v>33</v>
      </c>
      <c r="Y1725" s="56">
        <f>VLOOKUP(D1725,Liikennemalli24!$D$2:$F$1804,2,FALSE)</f>
        <v>5</v>
      </c>
      <c r="Z1725" s="57">
        <f>VLOOKUP(D1725,Liikennemalli24!$D$2:$F$1804,3,FALSE)</f>
        <v>0.108</v>
      </c>
      <c r="AA1725" s="178">
        <f>IF(G1725=1,VLOOKUP(C1725,Liikennemalli!$D$6:$H$1921,2,FALSE),"-")</f>
        <v>34.848316466825601</v>
      </c>
      <c r="AB1725" s="197">
        <f>IF(G1725=1,VLOOKUP(C1725,Liikennemalli!$D$6:$H$1921,3,FALSE),"-")</f>
        <v>0.85311512152837898</v>
      </c>
      <c r="AC1725" s="134">
        <f>IF(E1725=1,VLOOKUP(Työfile_2024!D1725,'2015'!$F$12:$X$1887,18,FALSE),"-")</f>
        <v>0</v>
      </c>
      <c r="AD1725" s="127">
        <f>IF(E1725=1,VLOOKUP(Työfile_2024!D1725,'2015'!$F$12:$X$1887,19,FALSE),"-")</f>
        <v>0</v>
      </c>
      <c r="AI1725" s="127">
        <f>IF(E1725=1,VLOOKUP(Työfile_2024!D1725,'2015'!$F$12:$AB$1887,20,FALSE),"-")</f>
        <v>0</v>
      </c>
      <c r="AJ1725" s="127">
        <f>IF(E1725=1,VLOOKUP(Työfile_2024!D1725,'2015'!$F$12:$AB$1887,21,FALSE),"-")</f>
        <v>0</v>
      </c>
      <c r="AK1725" s="127">
        <f>IF(E1725=1,VLOOKUP(Työfile_2024!D1725,'2015'!$F$12:$AB$1887,22,FALSE),"-")</f>
        <v>0</v>
      </c>
      <c r="AL1725" s="127">
        <f>IF(E1725=1,VLOOKUP(Työfile_2024!D1725,'2015'!$F$12:$AB$1887,23,FALSE),"-")</f>
        <v>0</v>
      </c>
      <c r="AM1725" s="56">
        <f>VLOOKUP(Työfile_2024!D1725,Tmatkat_20km_tarkasteltava_verk!$C$2:$D$1804,2,FALSE)</f>
        <v>1</v>
      </c>
      <c r="AN1725" s="148">
        <f t="shared" si="451"/>
        <v>2.2222222222222223E-2</v>
      </c>
      <c r="AO1725" s="178">
        <f>IF(E1725=1,VLOOKUP(Työfile_2024!D1725,'2015'!$F$12:$AC$1887,24,FALSE),"-")</f>
        <v>3</v>
      </c>
      <c r="AP1725" s="52">
        <f>VLOOKUP(D1725,Tarkasteltava_verkko_2024_harva!$E$2:$I$1804,5,FALSE)</f>
        <v>0</v>
      </c>
      <c r="AQ1725" s="52">
        <f>VLOOKUP(D1725,Tarkasteltava_verkko_2024_harva!$E$2:$I$1804,4,FALSE)</f>
        <v>0</v>
      </c>
      <c r="AR1725" s="148">
        <v>0</v>
      </c>
      <c r="AS1725" s="170">
        <f>IFERROR(VLOOKUP(C1725,'2015'!$C$12:$AG$1887,30,FALSE),"-")</f>
        <v>0</v>
      </c>
      <c r="AT1725" s="148">
        <v>0</v>
      </c>
      <c r="AU1725" s="170">
        <f>IFERROR(VLOOKUP(C1725,'2015'!$C$12:$AG$1887,31,FALSE),"-")</f>
        <v>0</v>
      </c>
      <c r="AV1725" s="106"/>
      <c r="AW1725" s="63">
        <f>IFERROR(VLOOKUP(C1725,Merkittävyysluokitus!$A$2:$J$1705,10,FALSE),"-")</f>
        <v>4</v>
      </c>
      <c r="AX1725" s="175">
        <f>IFERROR(VLOOKUP(C1725,Merkittävyysluokitus!$A$2:$J$1705,6,FALSE),"-")</f>
        <v>0.93363013698630137</v>
      </c>
      <c r="AY1725" s="175">
        <f>IFERROR(VLOOKUP(C1725,Merkittävyysluokitus!$A$2:$J$1705,7,FALSE),"-")</f>
        <v>0.14166666666666666</v>
      </c>
      <c r="AZ1725" s="175">
        <f>IFERROR(VLOOKUP(C1725,Merkittävyysluokitus!$A$2:$J$1705,8,FALSE),"-")</f>
        <v>0.29196347031963471</v>
      </c>
      <c r="BA1725" s="175">
        <f>IFERROR(VLOOKUP(C1725,Merkittävyysluokitus!$A$2:$J$1705,9,FALSE),"-")</f>
        <v>0.5</v>
      </c>
      <c r="BB1725" s="203"/>
      <c r="BC1725" s="203" t="str">
        <f t="shared" si="452"/>
        <v/>
      </c>
      <c r="BD1725" s="39" t="str">
        <f t="shared" si="460"/>
        <v>musta</v>
      </c>
      <c r="BE1725" s="68" t="str">
        <f t="shared" si="447"/>
        <v>musta</v>
      </c>
      <c r="BF1725" s="68" t="str">
        <f t="shared" si="448"/>
        <v>musta</v>
      </c>
      <c r="BG1725" s="68" t="str">
        <f t="shared" si="449"/>
        <v>musta</v>
      </c>
      <c r="BH1725" s="208" t="str">
        <f t="shared" si="450"/>
        <v>musta</v>
      </c>
      <c r="BI1725" s="39"/>
      <c r="BJ1725" s="39" t="str">
        <f>IF(F1725="ei löydy","uusi tie",IF(E1725=0,"tieosoite muuttunut",IF(E1725=1,VLOOKUP(D1725,'2015'!$F$12:$AL$1887,31,FALSE),"-")))</f>
        <v>musta</v>
      </c>
      <c r="BK1725" s="67" t="str">
        <f>IF(E1725=1,VLOOKUP(D1725,'2015'!$F$12:$AL$1887,32,FALSE),"-")</f>
        <v>musta</v>
      </c>
      <c r="BL1725" s="39" t="str">
        <f>IF(F1725="ei löydy","uusi tie",IF(E1725=0,"tieosoite muuttunut",IF(E1725=1,VLOOKUP(D1725,'2015'!$F$12:$AL$1887,33,FALSE),"-")))</f>
        <v>musta</v>
      </c>
      <c r="BM1725" s="39"/>
      <c r="BN1725" s="217" t="str">
        <f>VLOOKUP(D1725,'2015'!$F$12:$AL$1887,33,FALSE)</f>
        <v>musta</v>
      </c>
      <c r="BO1725" s="39"/>
      <c r="BP1725" s="115" t="s">
        <v>10</v>
      </c>
      <c r="BQ1725" s="30"/>
      <c r="BS1725" s="5"/>
      <c r="BU1725" s="37"/>
      <c r="BV1725" s="30" t="s">
        <v>10</v>
      </c>
      <c r="BX1725">
        <f>IF(E1725=1,VLOOKUP(D1725,'2015'!$F$12:$AX$1887,43,FALSE),"-")</f>
        <v>0</v>
      </c>
      <c r="BY1725">
        <f>IF(E1725=1,VLOOKUP(D1725,'2015'!$F$12:$AX$1887,44,FALSE),"-")</f>
        <v>0</v>
      </c>
      <c r="BZ1725">
        <f>IF(E1725=1,VLOOKUP(D1725,'2015'!$F$12:$AX$1887,45,FALSE),"-")</f>
        <v>0</v>
      </c>
      <c r="CA1725" s="31">
        <f t="shared" si="455"/>
        <v>0</v>
      </c>
      <c r="CB1725" s="31">
        <f t="shared" si="456"/>
        <v>0</v>
      </c>
      <c r="CC1725" s="31">
        <f t="shared" si="457"/>
        <v>0</v>
      </c>
      <c r="CD1725" s="31">
        <f t="shared" si="458"/>
        <v>0</v>
      </c>
      <c r="CE1725" s="31">
        <f t="shared" si="459"/>
        <v>0</v>
      </c>
      <c r="CO1725" s="2" t="s">
        <v>35</v>
      </c>
      <c r="CP1725" s="2" t="s">
        <v>35</v>
      </c>
    </row>
    <row r="1726" spans="1:94" ht="15.75" thickBot="1" x14ac:dyDescent="0.3">
      <c r="A1726" s="50"/>
      <c r="B1726" s="50"/>
      <c r="C1726" s="50" t="str">
        <f t="shared" si="453"/>
        <v>14177_2_4238</v>
      </c>
      <c r="D1726" s="51" t="str">
        <f t="shared" si="454"/>
        <v>14177_2</v>
      </c>
      <c r="E1726" s="224">
        <f>IFERROR(VLOOKUP(C1726,'2015'!$C$12:$D$1887,2,FALSE),0)</f>
        <v>1</v>
      </c>
      <c r="F1726" s="51">
        <f>IFERROR(K1726-IFERROR(VLOOKUP(D1726,'2015'!$F$12:$I$1887,4,FALSE),"ei löydy"),"ei löydy")</f>
        <v>0</v>
      </c>
      <c r="G1726" s="224">
        <f>IFERROR(VLOOKUP(Työfile_2024!C1726,Liikennemalli!$D$6:$G$1921,4,FALSE),0)</f>
        <v>1</v>
      </c>
      <c r="H1726" s="225">
        <f>K1726-IFERROR(VLOOKUP(Työfile_2024!D1726,Liikennemalli!$C$6:$H$1921,6,FALSE),"ei löydy")</f>
        <v>0</v>
      </c>
      <c r="I1726" s="80">
        <v>14177</v>
      </c>
      <c r="J1726" s="52">
        <v>2</v>
      </c>
      <c r="K1726" s="52">
        <v>4238</v>
      </c>
      <c r="L1726" s="53"/>
      <c r="M1726" s="54"/>
      <c r="N1726" s="54"/>
      <c r="O1726" s="54"/>
      <c r="P1726" s="54"/>
      <c r="Q1726" s="55"/>
      <c r="R1726" s="55"/>
      <c r="S1726" s="55"/>
      <c r="T1726" s="55"/>
      <c r="U1726" s="52"/>
      <c r="V1726" s="56">
        <v>45</v>
      </c>
      <c r="W1726" s="56">
        <v>4</v>
      </c>
      <c r="X1726" s="56">
        <v>33</v>
      </c>
      <c r="Y1726" s="56">
        <f>VLOOKUP(D1726,Liikennemalli24!$D$2:$F$1804,2,FALSE)</f>
        <v>18</v>
      </c>
      <c r="Z1726" s="57">
        <f>VLOOKUP(D1726,Liikennemalli24!$D$2:$F$1804,3,FALSE)</f>
        <v>0.51400000000000001</v>
      </c>
      <c r="AA1726" s="178">
        <f>IF(G1726=1,VLOOKUP(C1726,Liikennemalli!$D$6:$H$1921,2,FALSE),"-")</f>
        <v>20.698606668980901</v>
      </c>
      <c r="AB1726" s="197">
        <f>IF(G1726=1,VLOOKUP(C1726,Liikennemalli!$D$6:$H$1921,3,FALSE),"-")</f>
        <v>0.81536461253914805</v>
      </c>
      <c r="AC1726" s="134">
        <f>IF(E1726=1,VLOOKUP(Työfile_2024!D1726,'2015'!$F$12:$X$1887,18,FALSE),"-")</f>
        <v>0</v>
      </c>
      <c r="AD1726" s="127">
        <f>IF(E1726=1,VLOOKUP(Työfile_2024!D1726,'2015'!$F$12:$X$1887,19,FALSE),"-")</f>
        <v>0</v>
      </c>
      <c r="AI1726" s="127">
        <f>IF(E1726=1,VLOOKUP(Työfile_2024!D1726,'2015'!$F$12:$AB$1887,20,FALSE),"-")</f>
        <v>0</v>
      </c>
      <c r="AJ1726" s="127">
        <f>IF(E1726=1,VLOOKUP(Työfile_2024!D1726,'2015'!$F$12:$AB$1887,21,FALSE),"-")</f>
        <v>0</v>
      </c>
      <c r="AK1726" s="127">
        <f>IF(E1726=1,VLOOKUP(Työfile_2024!D1726,'2015'!$F$12:$AB$1887,22,FALSE),"-")</f>
        <v>0</v>
      </c>
      <c r="AL1726" s="127">
        <f>IF(E1726=1,VLOOKUP(Työfile_2024!D1726,'2015'!$F$12:$AB$1887,23,FALSE),"-")</f>
        <v>0</v>
      </c>
      <c r="AM1726" s="56">
        <f>VLOOKUP(Työfile_2024!D1726,Tmatkat_20km_tarkasteltava_verk!$C$2:$D$1804,2,FALSE)</f>
        <v>1</v>
      </c>
      <c r="AN1726" s="148">
        <f t="shared" si="451"/>
        <v>2.2222222222222223E-2</v>
      </c>
      <c r="AO1726" s="178">
        <f>IF(E1726=1,VLOOKUP(Työfile_2024!D1726,'2015'!$F$12:$AC$1887,24,FALSE),"-")</f>
        <v>4</v>
      </c>
      <c r="AP1726" s="52">
        <f>VLOOKUP(D1726,Tarkasteltava_verkko_2024_harva!$E$2:$I$1804,5,FALSE)</f>
        <v>0</v>
      </c>
      <c r="AQ1726" s="52">
        <f>VLOOKUP(D1726,Tarkasteltava_verkko_2024_harva!$E$2:$I$1804,4,FALSE)</f>
        <v>0</v>
      </c>
      <c r="AR1726" s="148">
        <v>0</v>
      </c>
      <c r="AS1726" s="170">
        <f>IFERROR(VLOOKUP(C1726,'2015'!$C$12:$AG$1887,30,FALSE),"-")</f>
        <v>0</v>
      </c>
      <c r="AT1726" s="148">
        <v>0</v>
      </c>
      <c r="AU1726" s="170">
        <f>IFERROR(VLOOKUP(C1726,'2015'!$C$12:$AG$1887,31,FALSE),"-")</f>
        <v>0</v>
      </c>
      <c r="AV1726" s="106"/>
      <c r="AW1726" s="63">
        <f>IFERROR(VLOOKUP(C1726,Merkittävyysluokitus!$A$2:$J$1705,10,FALSE),"-")</f>
        <v>4</v>
      </c>
      <c r="AX1726" s="175">
        <f>IFERROR(VLOOKUP(C1726,Merkittävyysluokitus!$A$2:$J$1705,6,FALSE),"-")</f>
        <v>0.93536529680365299</v>
      </c>
      <c r="AY1726" s="175">
        <f>IFERROR(VLOOKUP(C1726,Merkittävyysluokitus!$A$2:$J$1705,7,FALSE),"-")</f>
        <v>0.14166666666666666</v>
      </c>
      <c r="AZ1726" s="175">
        <f>IFERROR(VLOOKUP(C1726,Merkittävyysluokitus!$A$2:$J$1705,8,FALSE),"-")</f>
        <v>0.29369863013698627</v>
      </c>
      <c r="BA1726" s="175">
        <f>IFERROR(VLOOKUP(C1726,Merkittävyysluokitus!$A$2:$J$1705,9,FALSE),"-")</f>
        <v>0.5</v>
      </c>
      <c r="BB1726" s="203"/>
      <c r="BC1726" s="203" t="str">
        <f t="shared" si="452"/>
        <v/>
      </c>
      <c r="BD1726" s="39" t="str">
        <f t="shared" si="460"/>
        <v>musta</v>
      </c>
      <c r="BE1726" s="68" t="str">
        <f t="shared" si="447"/>
        <v>musta</v>
      </c>
      <c r="BF1726" s="68" t="str">
        <f t="shared" si="448"/>
        <v>musta</v>
      </c>
      <c r="BG1726" s="68" t="str">
        <f t="shared" si="449"/>
        <v>musta</v>
      </c>
      <c r="BH1726" s="208" t="str">
        <f t="shared" si="450"/>
        <v>musta</v>
      </c>
      <c r="BI1726" s="39"/>
      <c r="BJ1726" s="39" t="str">
        <f>IF(F1726="ei löydy","uusi tie",IF(E1726=0,"tieosoite muuttunut",IF(E1726=1,VLOOKUP(D1726,'2015'!$F$12:$AL$1887,31,FALSE),"-")))</f>
        <v>musta</v>
      </c>
      <c r="BK1726" s="67" t="str">
        <f>IF(E1726=1,VLOOKUP(D1726,'2015'!$F$12:$AL$1887,32,FALSE),"-")</f>
        <v>musta</v>
      </c>
      <c r="BL1726" s="39" t="str">
        <f>IF(F1726="ei löydy","uusi tie",IF(E1726=0,"tieosoite muuttunut",IF(E1726=1,VLOOKUP(D1726,'2015'!$F$12:$AL$1887,33,FALSE),"-")))</f>
        <v>musta</v>
      </c>
      <c r="BM1726" s="39"/>
      <c r="BN1726" s="217" t="str">
        <f>VLOOKUP(D1726,'2015'!$F$12:$AL$1887,33,FALSE)</f>
        <v>musta</v>
      </c>
      <c r="BO1726" s="39"/>
      <c r="BP1726" s="115" t="s">
        <v>10</v>
      </c>
      <c r="BQ1726" s="30"/>
      <c r="BS1726" s="5"/>
      <c r="BU1726" s="37"/>
      <c r="BV1726" s="30" t="s">
        <v>10</v>
      </c>
      <c r="BX1726">
        <f>IF(E1726=1,VLOOKUP(D1726,'2015'!$F$12:$AX$1887,43,FALSE),"-")</f>
        <v>0</v>
      </c>
      <c r="BY1726">
        <f>IF(E1726=1,VLOOKUP(D1726,'2015'!$F$12:$AX$1887,44,FALSE),"-")</f>
        <v>0</v>
      </c>
      <c r="BZ1726">
        <f>IF(E1726=1,VLOOKUP(D1726,'2015'!$F$12:$AX$1887,45,FALSE),"-")</f>
        <v>0</v>
      </c>
      <c r="CA1726" s="31">
        <f t="shared" si="455"/>
        <v>0</v>
      </c>
      <c r="CB1726" s="31">
        <f t="shared" si="456"/>
        <v>0</v>
      </c>
      <c r="CC1726" s="31">
        <f t="shared" si="457"/>
        <v>0</v>
      </c>
      <c r="CD1726" s="31">
        <f t="shared" si="458"/>
        <v>0</v>
      </c>
      <c r="CE1726" s="31">
        <f t="shared" si="459"/>
        <v>0</v>
      </c>
      <c r="CO1726" s="2" t="s">
        <v>35</v>
      </c>
      <c r="CP1726" s="2" t="s">
        <v>35</v>
      </c>
    </row>
    <row r="1727" spans="1:94" ht="15.75" thickBot="1" x14ac:dyDescent="0.3">
      <c r="A1727" s="50"/>
      <c r="B1727" s="50"/>
      <c r="C1727" s="50" t="str">
        <f t="shared" si="453"/>
        <v>14178_1_5647</v>
      </c>
      <c r="D1727" s="51" t="str">
        <f t="shared" si="454"/>
        <v>14178_1</v>
      </c>
      <c r="E1727" s="224">
        <f>IFERROR(VLOOKUP(C1727,'2015'!$C$12:$D$1887,2,FALSE),0)</f>
        <v>1</v>
      </c>
      <c r="F1727" s="51">
        <f>IFERROR(K1727-IFERROR(VLOOKUP(D1727,'2015'!$F$12:$I$1887,4,FALSE),"ei löydy"),"ei löydy")</f>
        <v>0</v>
      </c>
      <c r="G1727" s="224">
        <f>IFERROR(VLOOKUP(Työfile_2024!C1727,Liikennemalli!$D$6:$G$1921,4,FALSE),0)</f>
        <v>1</v>
      </c>
      <c r="H1727" s="225">
        <f>K1727-IFERROR(VLOOKUP(Työfile_2024!D1727,Liikennemalli!$C$6:$H$1921,6,FALSE),"ei löydy")</f>
        <v>0</v>
      </c>
      <c r="I1727" s="80">
        <v>14178</v>
      </c>
      <c r="J1727" s="52">
        <v>1</v>
      </c>
      <c r="K1727" s="52">
        <v>5647</v>
      </c>
      <c r="L1727" s="53"/>
      <c r="M1727" s="54"/>
      <c r="N1727" s="54"/>
      <c r="O1727" s="54"/>
      <c r="P1727" s="54"/>
      <c r="Q1727" s="55"/>
      <c r="R1727" s="55"/>
      <c r="S1727" s="55"/>
      <c r="T1727" s="55"/>
      <c r="U1727" s="52"/>
      <c r="V1727" s="56">
        <v>11</v>
      </c>
      <c r="W1727" s="56">
        <v>3</v>
      </c>
      <c r="X1727" s="56">
        <v>13</v>
      </c>
      <c r="Y1727" s="56">
        <f>VLOOKUP(D1727,Liikennemalli24!$D$2:$F$1804,2,FALSE)</f>
        <v>18</v>
      </c>
      <c r="Z1727" s="57">
        <f>VLOOKUP(D1727,Liikennemalli24!$D$2:$F$1804,3,FALSE)</f>
        <v>0.78200000000000003</v>
      </c>
      <c r="AA1727" s="178">
        <f>IF(G1727=1,VLOOKUP(C1727,Liikennemalli!$D$6:$H$1921,2,FALSE),"-")</f>
        <v>35.111239670266002</v>
      </c>
      <c r="AB1727" s="197">
        <f>IF(G1727=1,VLOOKUP(C1727,Liikennemalli!$D$6:$H$1921,3,FALSE),"-")</f>
        <v>0.95009810932480498</v>
      </c>
      <c r="AC1727" s="134">
        <f>IF(E1727=1,VLOOKUP(Työfile_2024!D1727,'2015'!$F$12:$X$1887,18,FALSE),"-")</f>
        <v>0</v>
      </c>
      <c r="AD1727" s="127">
        <f>IF(E1727=1,VLOOKUP(Työfile_2024!D1727,'2015'!$F$12:$X$1887,19,FALSE),"-")</f>
        <v>0</v>
      </c>
      <c r="AI1727" s="127">
        <f>IF(E1727=1,VLOOKUP(Työfile_2024!D1727,'2015'!$F$12:$AB$1887,20,FALSE),"-")</f>
        <v>0</v>
      </c>
      <c r="AJ1727" s="127">
        <f>IF(E1727=1,VLOOKUP(Työfile_2024!D1727,'2015'!$F$12:$AB$1887,21,FALSE),"-")</f>
        <v>0</v>
      </c>
      <c r="AK1727" s="127">
        <f>IF(E1727=1,VLOOKUP(Työfile_2024!D1727,'2015'!$F$12:$AB$1887,22,FALSE),"-")</f>
        <v>0</v>
      </c>
      <c r="AL1727" s="127">
        <f>IF(E1727=1,VLOOKUP(Työfile_2024!D1727,'2015'!$F$12:$AB$1887,23,FALSE),"-")</f>
        <v>0</v>
      </c>
      <c r="AM1727" s="56">
        <f>VLOOKUP(Työfile_2024!D1727,Tmatkat_20km_tarkasteltava_verk!$C$2:$D$1804,2,FALSE)</f>
        <v>3</v>
      </c>
      <c r="AN1727" s="148">
        <f t="shared" si="451"/>
        <v>0.27272727272727271</v>
      </c>
      <c r="AO1727" s="178">
        <f>IF(E1727=1,VLOOKUP(Työfile_2024!D1727,'2015'!$F$12:$AC$1887,24,FALSE),"-")</f>
        <v>2</v>
      </c>
      <c r="AP1727" s="52">
        <f>VLOOKUP(D1727,Tarkasteltava_verkko_2024_harva!$E$2:$I$1804,5,FALSE)</f>
        <v>0</v>
      </c>
      <c r="AQ1727" s="52">
        <f>VLOOKUP(D1727,Tarkasteltava_verkko_2024_harva!$E$2:$I$1804,4,FALSE)</f>
        <v>0</v>
      </c>
      <c r="AR1727" s="148">
        <v>0</v>
      </c>
      <c r="AS1727" s="170">
        <f>IFERROR(VLOOKUP(C1727,'2015'!$C$12:$AG$1887,30,FALSE),"-")</f>
        <v>0</v>
      </c>
      <c r="AT1727" s="148">
        <v>0</v>
      </c>
      <c r="AU1727" s="170">
        <f>IFERROR(VLOOKUP(C1727,'2015'!$C$12:$AG$1887,31,FALSE),"-")</f>
        <v>0</v>
      </c>
      <c r="AV1727" s="106"/>
      <c r="AW1727" s="63">
        <f>IFERROR(VLOOKUP(C1727,Merkittävyysluokitus!$A$2:$J$1705,10,FALSE),"-")</f>
        <v>4</v>
      </c>
      <c r="AX1727" s="175">
        <f>IFERROR(VLOOKUP(C1727,Merkittävyysluokitus!$A$2:$J$1705,6,FALSE),"-")</f>
        <v>1.2154200913242008</v>
      </c>
      <c r="AY1727" s="175">
        <f>IFERROR(VLOOKUP(C1727,Merkittävyysluokitus!$A$2:$J$1705,7,FALSE),"-")</f>
        <v>3.6333333333333329E-2</v>
      </c>
      <c r="AZ1727" s="175">
        <f>IFERROR(VLOOKUP(C1727,Merkittävyysluokitus!$A$2:$J$1705,8,FALSE),"-")</f>
        <v>0.84575342465753423</v>
      </c>
      <c r="BA1727" s="175">
        <f>IFERROR(VLOOKUP(C1727,Merkittävyysluokitus!$A$2:$J$1705,9,FALSE),"-")</f>
        <v>0.33333333333333331</v>
      </c>
      <c r="BB1727" s="203"/>
      <c r="BC1727" s="203" t="str">
        <f t="shared" si="452"/>
        <v/>
      </c>
      <c r="BD1727" s="39" t="str">
        <f t="shared" si="460"/>
        <v>musta</v>
      </c>
      <c r="BE1727" s="68" t="str">
        <f t="shared" si="447"/>
        <v>musta</v>
      </c>
      <c r="BF1727" s="68" t="str">
        <f t="shared" si="448"/>
        <v>musta</v>
      </c>
      <c r="BG1727" s="68" t="str">
        <f t="shared" si="449"/>
        <v>musta</v>
      </c>
      <c r="BH1727" s="208" t="str">
        <f t="shared" si="450"/>
        <v>musta</v>
      </c>
      <c r="BI1727" s="39"/>
      <c r="BJ1727" s="39" t="str">
        <f>IF(F1727="ei löydy","uusi tie",IF(E1727=0,"tieosoite muuttunut",IF(E1727=1,VLOOKUP(D1727,'2015'!$F$12:$AL$1887,31,FALSE),"-")))</f>
        <v>musta</v>
      </c>
      <c r="BK1727" s="67" t="str">
        <f>IF(E1727=1,VLOOKUP(D1727,'2015'!$F$12:$AL$1887,32,FALSE),"-")</f>
        <v>musta</v>
      </c>
      <c r="BL1727" s="39" t="str">
        <f>IF(F1727="ei löydy","uusi tie",IF(E1727=0,"tieosoite muuttunut",IF(E1727=1,VLOOKUP(D1727,'2015'!$F$12:$AL$1887,33,FALSE),"-")))</f>
        <v>musta</v>
      </c>
      <c r="BM1727" s="39"/>
      <c r="BN1727" s="217" t="str">
        <f>VLOOKUP(D1727,'2015'!$F$12:$AL$1887,33,FALSE)</f>
        <v>musta</v>
      </c>
      <c r="BO1727" s="39"/>
      <c r="BP1727" s="115" t="s">
        <v>10</v>
      </c>
      <c r="BQ1727" s="30"/>
      <c r="BS1727" s="5"/>
      <c r="BU1727" s="37"/>
      <c r="BV1727" s="30" t="s">
        <v>10</v>
      </c>
      <c r="BX1727">
        <f>IF(E1727=1,VLOOKUP(D1727,'2015'!$F$12:$AX$1887,43,FALSE),"-")</f>
        <v>0</v>
      </c>
      <c r="BY1727">
        <f>IF(E1727=1,VLOOKUP(D1727,'2015'!$F$12:$AX$1887,44,FALSE),"-")</f>
        <v>0</v>
      </c>
      <c r="BZ1727">
        <f>IF(E1727=1,VLOOKUP(D1727,'2015'!$F$12:$AX$1887,45,FALSE),"-")</f>
        <v>0</v>
      </c>
      <c r="CA1727" s="31">
        <f t="shared" si="455"/>
        <v>0</v>
      </c>
      <c r="CB1727" s="31">
        <f t="shared" si="456"/>
        <v>0</v>
      </c>
      <c r="CC1727" s="31">
        <f t="shared" si="457"/>
        <v>0</v>
      </c>
      <c r="CD1727" s="31">
        <f t="shared" si="458"/>
        <v>0</v>
      </c>
      <c r="CE1727" s="31">
        <f t="shared" si="459"/>
        <v>0</v>
      </c>
      <c r="CO1727" s="2" t="s">
        <v>35</v>
      </c>
      <c r="CP1727" s="2" t="s">
        <v>35</v>
      </c>
    </row>
    <row r="1728" spans="1:94" ht="15.75" thickBot="1" x14ac:dyDescent="0.3">
      <c r="A1728" s="50"/>
      <c r="B1728" s="50"/>
      <c r="C1728" s="50" t="str">
        <f t="shared" si="453"/>
        <v>14179_1_7402</v>
      </c>
      <c r="D1728" s="51" t="str">
        <f t="shared" si="454"/>
        <v>14179_1</v>
      </c>
      <c r="E1728" s="224">
        <f>IFERROR(VLOOKUP(C1728,'2015'!$C$12:$D$1887,2,FALSE),0)</f>
        <v>1</v>
      </c>
      <c r="F1728" s="51">
        <f>IFERROR(K1728-IFERROR(VLOOKUP(D1728,'2015'!$F$12:$I$1887,4,FALSE),"ei löydy"),"ei löydy")</f>
        <v>0</v>
      </c>
      <c r="G1728" s="224">
        <f>IFERROR(VLOOKUP(Työfile_2024!C1728,Liikennemalli!$D$6:$G$1921,4,FALSE),0)</f>
        <v>1</v>
      </c>
      <c r="H1728" s="225">
        <f>K1728-IFERROR(VLOOKUP(Työfile_2024!D1728,Liikennemalli!$C$6:$H$1921,6,FALSE),"ei löydy")</f>
        <v>0</v>
      </c>
      <c r="I1728" s="80">
        <v>14179</v>
      </c>
      <c r="J1728" s="52">
        <v>1</v>
      </c>
      <c r="K1728" s="52">
        <v>7402</v>
      </c>
      <c r="L1728" s="53"/>
      <c r="M1728" s="54"/>
      <c r="N1728" s="54"/>
      <c r="O1728" s="54"/>
      <c r="P1728" s="54"/>
      <c r="Q1728" s="55"/>
      <c r="R1728" s="55"/>
      <c r="S1728" s="55"/>
      <c r="T1728" s="55"/>
      <c r="U1728" s="52"/>
      <c r="V1728" s="56">
        <v>47</v>
      </c>
      <c r="W1728" s="56">
        <v>3</v>
      </c>
      <c r="X1728" s="56">
        <v>44</v>
      </c>
      <c r="Y1728" s="56">
        <f>VLOOKUP(D1728,Liikennemalli24!$D$2:$F$1804,2,FALSE)</f>
        <v>2</v>
      </c>
      <c r="Z1728" s="148">
        <f>VLOOKUP(D1728,Liikennemalli24!$D$2:$F$1804,3,FALSE)</f>
        <v>0.255</v>
      </c>
      <c r="AA1728" s="178">
        <f>IF(G1728=1,VLOOKUP(C1728,Liikennemalli!$D$6:$H$1921,2,FALSE),"-")</f>
        <v>10.709642646571201</v>
      </c>
      <c r="AB1728" s="198">
        <f>IF(G1728=1,VLOOKUP(C1728,Liikennemalli!$D$6:$H$1921,3,FALSE),"-")</f>
        <v>0.71625377953029001</v>
      </c>
      <c r="AC1728" s="51">
        <f>IF(E1728=1,VLOOKUP(Työfile_2024!D1728,'2015'!$F$12:$X$1887,18,FALSE),"-")</f>
        <v>0</v>
      </c>
      <c r="AD1728" s="51">
        <f>IF(E1728=1,VLOOKUP(Työfile_2024!D1728,'2015'!$F$12:$X$1887,19,FALSE),"-")</f>
        <v>0</v>
      </c>
      <c r="AI1728" s="128">
        <f>IF(E1728=1,VLOOKUP(Työfile_2024!D1728,'2015'!$F$12:$AB$1887,20,FALSE),"-")</f>
        <v>0</v>
      </c>
      <c r="AJ1728" s="128">
        <f>IF(E1728=1,VLOOKUP(Työfile_2024!D1728,'2015'!$F$12:$AB$1887,21,FALSE),"-")</f>
        <v>0</v>
      </c>
      <c r="AK1728" s="128">
        <f>IF(E1728=1,VLOOKUP(Työfile_2024!D1728,'2015'!$F$12:$AB$1887,22,FALSE),"-")</f>
        <v>0</v>
      </c>
      <c r="AL1728" s="128">
        <f>IF(E1728=1,VLOOKUP(Työfile_2024!D1728,'2015'!$F$12:$AB$1887,23,FALSE),"-")</f>
        <v>0</v>
      </c>
      <c r="AM1728" s="56">
        <f>VLOOKUP(Työfile_2024!D1728,Tmatkat_20km_tarkasteltava_verk!$C$2:$D$1804,2,FALSE)</f>
        <v>2</v>
      </c>
      <c r="AN1728" s="148">
        <f t="shared" si="451"/>
        <v>4.2553191489361701E-2</v>
      </c>
      <c r="AO1728" s="178">
        <f>IF(E1728=1,VLOOKUP(Työfile_2024!D1728,'2015'!$F$12:$AC$1887,24,FALSE),"-")</f>
        <v>5</v>
      </c>
      <c r="AP1728" s="52">
        <f>VLOOKUP(D1728,Tarkasteltava_verkko_2024_harva!$E$2:$I$1804,5,FALSE)</f>
        <v>0</v>
      </c>
      <c r="AQ1728" s="52">
        <f>VLOOKUP(D1728,Tarkasteltava_verkko_2024_harva!$E$2:$I$1804,4,FALSE)</f>
        <v>0</v>
      </c>
      <c r="AR1728" s="148">
        <v>0</v>
      </c>
      <c r="AS1728" s="170">
        <f>IFERROR(VLOOKUP(C1728,'2015'!$C$12:$AG$1887,30,FALSE),"-")</f>
        <v>0</v>
      </c>
      <c r="AT1728" s="148">
        <v>0</v>
      </c>
      <c r="AU1728" s="170">
        <f>IFERROR(VLOOKUP(C1728,'2015'!$C$12:$AG$1887,31,FALSE),"-")</f>
        <v>0</v>
      </c>
      <c r="AV1728" s="106"/>
      <c r="AW1728" s="63">
        <f>IFERROR(VLOOKUP(C1728,Merkittävyysluokitus!$A$2:$J$1705,10,FALSE),"-")</f>
        <v>4</v>
      </c>
      <c r="AX1728" s="175">
        <f>IFERROR(VLOOKUP(C1728,Merkittävyysluokitus!$A$2:$J$1705,6,FALSE),"-")</f>
        <v>1.3180319634703197</v>
      </c>
      <c r="AY1728" s="175">
        <f>IFERROR(VLOOKUP(C1728,Merkittävyysluokitus!$A$2:$J$1705,7,FALSE),"-")</f>
        <v>0.14433333333333331</v>
      </c>
      <c r="AZ1728" s="175">
        <f>IFERROR(VLOOKUP(C1728,Merkittävyysluokitus!$A$2:$J$1705,8,FALSE),"-")</f>
        <v>0.84036529680365302</v>
      </c>
      <c r="BA1728" s="175">
        <f>IFERROR(VLOOKUP(C1728,Merkittävyysluokitus!$A$2:$J$1705,9,FALSE),"-")</f>
        <v>0.33333333333333331</v>
      </c>
      <c r="BB1728" s="203"/>
      <c r="BC1728" s="203" t="str">
        <f t="shared" si="452"/>
        <v/>
      </c>
      <c r="BD1728" s="39" t="str">
        <f t="shared" si="460"/>
        <v>musta</v>
      </c>
      <c r="BE1728" s="68" t="str">
        <f t="shared" si="447"/>
        <v>musta</v>
      </c>
      <c r="BF1728" s="68" t="str">
        <f t="shared" si="448"/>
        <v>musta</v>
      </c>
      <c r="BG1728" s="68" t="str">
        <f t="shared" si="449"/>
        <v>musta</v>
      </c>
      <c r="BH1728" s="208" t="str">
        <f t="shared" si="450"/>
        <v>musta</v>
      </c>
      <c r="BI1728" s="39"/>
      <c r="BJ1728" s="39" t="str">
        <f>IF(F1728="ei löydy","uusi tie",IF(E1728=0,"tieosoite muuttunut",IF(E1728=1,VLOOKUP(D1728,'2015'!$F$12:$AL$1887,31,FALSE),"-")))</f>
        <v>musta</v>
      </c>
      <c r="BK1728" s="67" t="str">
        <f>IF(E1728=1,VLOOKUP(D1728,'2015'!$F$12:$AL$1887,32,FALSE),"-")</f>
        <v>musta</v>
      </c>
      <c r="BL1728" s="39" t="str">
        <f>IF(F1728="ei löydy","uusi tie",IF(E1728=0,"tieosoite muuttunut",IF(E1728=1,VLOOKUP(D1728,'2015'!$F$12:$AL$1887,33,FALSE),"-")))</f>
        <v>musta</v>
      </c>
      <c r="BM1728" s="39"/>
      <c r="BN1728" s="217" t="str">
        <f>VLOOKUP(D1728,'2015'!$F$12:$AL$1887,33,FALSE)</f>
        <v>musta</v>
      </c>
      <c r="BO1728" s="39"/>
      <c r="BP1728" s="115"/>
      <c r="BQ1728" s="26" t="s">
        <v>10</v>
      </c>
      <c r="BS1728" s="5"/>
      <c r="BU1728" s="37"/>
      <c r="BV1728" s="30"/>
      <c r="BX1728">
        <f>IF(E1728=1,VLOOKUP(D1728,'2015'!$F$12:$AX$1887,43,FALSE),"-")</f>
        <v>0</v>
      </c>
      <c r="BY1728">
        <f>IF(E1728=1,VLOOKUP(D1728,'2015'!$F$12:$AX$1887,44,FALSE),"-")</f>
        <v>0</v>
      </c>
      <c r="BZ1728">
        <f>IF(E1728=1,VLOOKUP(D1728,'2015'!$F$12:$AX$1887,45,FALSE),"-")</f>
        <v>0</v>
      </c>
      <c r="CG1728" s="21"/>
      <c r="CH1728" s="21"/>
      <c r="CI1728" s="21"/>
      <c r="CK1728" s="21"/>
      <c r="CL1728" s="21"/>
      <c r="CM1728" s="21"/>
    </row>
    <row r="1729" spans="1:91" ht="15.75" thickBot="1" x14ac:dyDescent="0.3">
      <c r="A1729" s="50"/>
      <c r="B1729" s="50"/>
      <c r="C1729" s="50" t="str">
        <f t="shared" si="453"/>
        <v>14179_2_6192</v>
      </c>
      <c r="D1729" s="51" t="str">
        <f t="shared" si="454"/>
        <v>14179_2</v>
      </c>
      <c r="E1729" s="224">
        <f>IFERROR(VLOOKUP(C1729,'2015'!$C$12:$D$1887,2,FALSE),0)</f>
        <v>1</v>
      </c>
      <c r="F1729" s="51">
        <f>IFERROR(K1729-IFERROR(VLOOKUP(D1729,'2015'!$F$12:$I$1887,4,FALSE),"ei löydy"),"ei löydy")</f>
        <v>0</v>
      </c>
      <c r="G1729" s="224">
        <f>IFERROR(VLOOKUP(Työfile_2024!C1729,Liikennemalli!$D$6:$G$1921,4,FALSE),0)</f>
        <v>1</v>
      </c>
      <c r="H1729" s="225">
        <f>K1729-IFERROR(VLOOKUP(Työfile_2024!D1729,Liikennemalli!$C$6:$H$1921,6,FALSE),"ei löydy")</f>
        <v>0</v>
      </c>
      <c r="I1729" s="80">
        <v>14179</v>
      </c>
      <c r="J1729" s="52">
        <v>2</v>
      </c>
      <c r="K1729" s="52">
        <v>6192</v>
      </c>
      <c r="L1729" s="53"/>
      <c r="M1729" s="54"/>
      <c r="N1729" s="54"/>
      <c r="O1729" s="54"/>
      <c r="P1729" s="54"/>
      <c r="Q1729" s="55"/>
      <c r="R1729" s="55"/>
      <c r="S1729" s="55"/>
      <c r="T1729" s="55"/>
      <c r="U1729" s="52"/>
      <c r="V1729" s="56">
        <v>47</v>
      </c>
      <c r="W1729" s="56">
        <v>3</v>
      </c>
      <c r="X1729" s="56">
        <v>44</v>
      </c>
      <c r="Y1729" s="56">
        <f>VLOOKUP(D1729,Liikennemalli24!$D$2:$F$1804,2,FALSE)</f>
        <v>5</v>
      </c>
      <c r="Z1729" s="148">
        <f>VLOOKUP(D1729,Liikennemalli24!$D$2:$F$1804,3,FALSE)</f>
        <v>1</v>
      </c>
      <c r="AA1729" s="178">
        <f>IF(G1729=1,VLOOKUP(C1729,Liikennemalli!$D$6:$H$1921,2,FALSE),"-")</f>
        <v>40.481611991551397</v>
      </c>
      <c r="AB1729" s="198">
        <f>IF(G1729=1,VLOOKUP(C1729,Liikennemalli!$D$6:$H$1921,3,FALSE),"-")</f>
        <v>0.94559553189519796</v>
      </c>
      <c r="AC1729" s="51">
        <f>IF(E1729=1,VLOOKUP(Työfile_2024!D1729,'2015'!$F$12:$X$1887,18,FALSE),"-")</f>
        <v>0</v>
      </c>
      <c r="AD1729" s="51">
        <f>IF(E1729=1,VLOOKUP(Työfile_2024!D1729,'2015'!$F$12:$X$1887,19,FALSE),"-")</f>
        <v>0</v>
      </c>
      <c r="AI1729" s="128">
        <f>IF(E1729=1,VLOOKUP(Työfile_2024!D1729,'2015'!$F$12:$AB$1887,20,FALSE),"-")</f>
        <v>0</v>
      </c>
      <c r="AJ1729" s="128">
        <f>IF(E1729=1,VLOOKUP(Työfile_2024!D1729,'2015'!$F$12:$AB$1887,21,FALSE),"-")</f>
        <v>0</v>
      </c>
      <c r="AK1729" s="128">
        <f>IF(E1729=1,VLOOKUP(Työfile_2024!D1729,'2015'!$F$12:$AB$1887,22,FALSE),"-")</f>
        <v>0</v>
      </c>
      <c r="AL1729" s="128">
        <f>IF(E1729=1,VLOOKUP(Työfile_2024!D1729,'2015'!$F$12:$AB$1887,23,FALSE),"-")</f>
        <v>0</v>
      </c>
      <c r="AM1729" s="56">
        <f>VLOOKUP(Työfile_2024!D1729,Tmatkat_20km_tarkasteltava_verk!$C$2:$D$1804,2,FALSE)</f>
        <v>2</v>
      </c>
      <c r="AN1729" s="148">
        <f t="shared" si="451"/>
        <v>4.2553191489361701E-2</v>
      </c>
      <c r="AO1729" s="178">
        <f>IF(E1729=1,VLOOKUP(Työfile_2024!D1729,'2015'!$F$12:$AC$1887,24,FALSE),"-")</f>
        <v>3</v>
      </c>
      <c r="AP1729" s="52">
        <f>VLOOKUP(D1729,Tarkasteltava_verkko_2024_harva!$E$2:$I$1804,5,FALSE)</f>
        <v>0</v>
      </c>
      <c r="AQ1729" s="52">
        <f>VLOOKUP(D1729,Tarkasteltava_verkko_2024_harva!$E$2:$I$1804,4,FALSE)</f>
        <v>0</v>
      </c>
      <c r="AR1729" s="148">
        <v>0</v>
      </c>
      <c r="AS1729" s="170">
        <f>IFERROR(VLOOKUP(C1729,'2015'!$C$12:$AG$1887,30,FALSE),"-")</f>
        <v>0</v>
      </c>
      <c r="AT1729" s="148">
        <v>0</v>
      </c>
      <c r="AU1729" s="170">
        <f>IFERROR(VLOOKUP(C1729,'2015'!$C$12:$AG$1887,31,FALSE),"-")</f>
        <v>0</v>
      </c>
      <c r="AV1729" s="106"/>
      <c r="AW1729" s="63">
        <f>IFERROR(VLOOKUP(C1729,Merkittävyysluokitus!$A$2:$J$1705,10,FALSE),"-")</f>
        <v>4</v>
      </c>
      <c r="AX1729" s="175">
        <f>IFERROR(VLOOKUP(C1729,Merkittävyysluokitus!$A$2:$J$1705,6,FALSE),"-")</f>
        <v>0.65976712328767118</v>
      </c>
      <c r="AY1729" s="175">
        <f>IFERROR(VLOOKUP(C1729,Merkittävyysluokitus!$A$2:$J$1705,7,FALSE),"-")</f>
        <v>0.14433333333333331</v>
      </c>
      <c r="AZ1729" s="175">
        <f>IFERROR(VLOOKUP(C1729,Merkittävyysluokitus!$A$2:$J$1705,8,FALSE),"-")</f>
        <v>0.18210045662100455</v>
      </c>
      <c r="BA1729" s="175">
        <f>IFERROR(VLOOKUP(C1729,Merkittävyysluokitus!$A$2:$J$1705,9,FALSE),"-")</f>
        <v>0.33333333333333331</v>
      </c>
      <c r="BB1729" s="203"/>
      <c r="BC1729" s="203" t="str">
        <f t="shared" si="452"/>
        <v/>
      </c>
      <c r="BD1729" s="39" t="str">
        <f t="shared" si="460"/>
        <v>musta</v>
      </c>
      <c r="BE1729" s="68" t="str">
        <f t="shared" si="447"/>
        <v>musta</v>
      </c>
      <c r="BF1729" s="68" t="str">
        <f t="shared" si="448"/>
        <v>musta</v>
      </c>
      <c r="BG1729" s="68" t="str">
        <f t="shared" si="449"/>
        <v>musta</v>
      </c>
      <c r="BH1729" s="208" t="str">
        <f t="shared" si="450"/>
        <v>musta</v>
      </c>
      <c r="BI1729" s="39"/>
      <c r="BJ1729" s="39" t="str">
        <f>IF(F1729="ei löydy","uusi tie",IF(E1729=0,"tieosoite muuttunut",IF(E1729=1,VLOOKUP(D1729,'2015'!$F$12:$AL$1887,31,FALSE),"-")))</f>
        <v>musta</v>
      </c>
      <c r="BK1729" s="67" t="str">
        <f>IF(E1729=1,VLOOKUP(D1729,'2015'!$F$12:$AL$1887,32,FALSE),"-")</f>
        <v>musta</v>
      </c>
      <c r="BL1729" s="39" t="str">
        <f>IF(F1729="ei löydy","uusi tie",IF(E1729=0,"tieosoite muuttunut",IF(E1729=1,VLOOKUP(D1729,'2015'!$F$12:$AL$1887,33,FALSE),"-")))</f>
        <v>musta</v>
      </c>
      <c r="BM1729" s="39"/>
      <c r="BN1729" s="217" t="str">
        <f>VLOOKUP(D1729,'2015'!$F$12:$AL$1887,33,FALSE)</f>
        <v>musta</v>
      </c>
      <c r="BO1729" s="39"/>
      <c r="BP1729" s="115"/>
      <c r="BQ1729" s="26" t="s">
        <v>10</v>
      </c>
      <c r="BS1729" s="5"/>
      <c r="BU1729" s="37"/>
      <c r="BV1729" s="30"/>
      <c r="BX1729">
        <f>IF(E1729=1,VLOOKUP(D1729,'2015'!$F$12:$AX$1887,43,FALSE),"-")</f>
        <v>0</v>
      </c>
      <c r="BY1729">
        <f>IF(E1729=1,VLOOKUP(D1729,'2015'!$F$12:$AX$1887,44,FALSE),"-")</f>
        <v>0</v>
      </c>
      <c r="BZ1729">
        <f>IF(E1729=1,VLOOKUP(D1729,'2015'!$F$12:$AX$1887,45,FALSE),"-")</f>
        <v>0</v>
      </c>
      <c r="CG1729" s="21"/>
      <c r="CH1729" s="21"/>
      <c r="CI1729" s="21"/>
      <c r="CK1729" s="21"/>
      <c r="CL1729" s="21"/>
      <c r="CM1729" s="21"/>
    </row>
    <row r="1730" spans="1:91" ht="15.75" thickBot="1" x14ac:dyDescent="0.3">
      <c r="A1730" s="50"/>
      <c r="B1730" s="50"/>
      <c r="C1730" s="50" t="str">
        <f t="shared" si="453"/>
        <v>14501_1_8692</v>
      </c>
      <c r="D1730" s="51" t="str">
        <f t="shared" si="454"/>
        <v>14501_1</v>
      </c>
      <c r="E1730" s="224">
        <f>IFERROR(VLOOKUP(C1730,'2015'!$C$12:$D$1887,2,FALSE),0)</f>
        <v>0</v>
      </c>
      <c r="F1730" s="51">
        <f>IFERROR(K1730-IFERROR(VLOOKUP(D1730,'2015'!$F$12:$I$1887,4,FALSE),"ei löydy"),"ei löydy")</f>
        <v>6866</v>
      </c>
      <c r="G1730" s="224">
        <f>IFERROR(VLOOKUP(Työfile_2024!C1730,Liikennemalli!$D$6:$G$1921,4,FALSE),0)</f>
        <v>1</v>
      </c>
      <c r="H1730" s="225">
        <f>K1730-IFERROR(VLOOKUP(Työfile_2024!D1730,Liikennemalli!$C$6:$H$1921,6,FALSE),"ei löydy")</f>
        <v>0</v>
      </c>
      <c r="I1730" s="80">
        <v>14501</v>
      </c>
      <c r="J1730" s="52">
        <v>1</v>
      </c>
      <c r="K1730" s="52">
        <v>8692</v>
      </c>
      <c r="L1730" s="53"/>
      <c r="M1730" s="54"/>
      <c r="N1730" s="54"/>
      <c r="O1730" s="54"/>
      <c r="P1730" s="54"/>
      <c r="Q1730" s="55"/>
      <c r="R1730" s="55"/>
      <c r="S1730" s="55"/>
      <c r="T1730" s="55"/>
      <c r="U1730" s="52"/>
      <c r="V1730" s="56">
        <v>96.635641969627244</v>
      </c>
      <c r="W1730" s="56">
        <v>5.7296364473078691</v>
      </c>
      <c r="X1730" s="56">
        <v>95.364358030372756</v>
      </c>
      <c r="Y1730" s="56">
        <f>VLOOKUP(D1730,Liikennemalli24!$D$2:$F$1804,2,FALSE)</f>
        <v>5</v>
      </c>
      <c r="Z1730" s="148">
        <f>VLOOKUP(D1730,Liikennemalli24!$D$2:$F$1804,3,FALSE)</f>
        <v>0.34</v>
      </c>
      <c r="AA1730" s="178">
        <f>IF(G1730=1,VLOOKUP(C1730,Liikennemalli!$D$6:$H$1921,2,FALSE),"-")</f>
        <v>9.1130373743143807</v>
      </c>
      <c r="AB1730" s="198">
        <f>IF(G1730=1,VLOOKUP(C1730,Liikennemalli!$D$6:$H$1921,3,FALSE),"-")</f>
        <v>0.717812034575674</v>
      </c>
      <c r="AC1730" s="51" t="str">
        <f>IF(E1730=1,VLOOKUP(Työfile_2024!D1730,'2015'!$F$12:$X$1887,18,FALSE),"-")</f>
        <v>-</v>
      </c>
      <c r="AD1730" s="51" t="str">
        <f>IF(E1730=1,VLOOKUP(Työfile_2024!D1730,'2015'!$F$12:$X$1887,19,FALSE),"-")</f>
        <v>-</v>
      </c>
      <c r="AI1730" s="128" t="str">
        <f>IF(E1730=1,VLOOKUP(Työfile_2024!D1730,'2015'!$F$12:$AB$1887,20,FALSE),"-")</f>
        <v>-</v>
      </c>
      <c r="AJ1730" s="128" t="str">
        <f>IF(E1730=1,VLOOKUP(Työfile_2024!D1730,'2015'!$F$12:$AB$1887,21,FALSE),"-")</f>
        <v>-</v>
      </c>
      <c r="AK1730" s="128" t="str">
        <f>IF(E1730=1,VLOOKUP(Työfile_2024!D1730,'2015'!$F$12:$AB$1887,22,FALSE),"-")</f>
        <v>-</v>
      </c>
      <c r="AL1730" s="128" t="str">
        <f>IF(E1730=1,VLOOKUP(Työfile_2024!D1730,'2015'!$F$12:$AB$1887,23,FALSE),"-")</f>
        <v>-</v>
      </c>
      <c r="AM1730" s="56">
        <f>VLOOKUP(Työfile_2024!D1730,Tmatkat_20km_tarkasteltava_verk!$C$2:$D$1804,2,FALSE)</f>
        <v>60</v>
      </c>
      <c r="AN1730" s="148">
        <f t="shared" si="451"/>
        <v>0.6208889264569496</v>
      </c>
      <c r="AO1730" s="178" t="str">
        <f>IF(E1730=1,VLOOKUP(Työfile_2024!D1730,'2015'!$F$12:$AC$1887,24,FALSE),"-")</f>
        <v>-</v>
      </c>
      <c r="AP1730" s="52">
        <f>VLOOKUP(D1730,Tarkasteltava_verkko_2024_harva!$E$2:$I$1804,5,FALSE)</f>
        <v>0</v>
      </c>
      <c r="AQ1730" s="52">
        <f>VLOOKUP(D1730,Tarkasteltava_verkko_2024_harva!$E$2:$I$1804,4,FALSE)</f>
        <v>0</v>
      </c>
      <c r="AR1730" s="148">
        <v>0</v>
      </c>
      <c r="AS1730" s="170" t="str">
        <f>IFERROR(VLOOKUP(C1730,'2015'!$C$12:$AG$1887,30,FALSE),"-")</f>
        <v>-</v>
      </c>
      <c r="AT1730" s="148">
        <v>0</v>
      </c>
      <c r="AU1730" s="170" t="str">
        <f>IFERROR(VLOOKUP(C1730,'2015'!$C$12:$AG$1887,31,FALSE),"-")</f>
        <v>-</v>
      </c>
      <c r="AV1730" s="106"/>
      <c r="AW1730" s="63">
        <f>IFERROR(VLOOKUP(C1730,Merkittävyysluokitus!$A$2:$J$1705,10,FALSE),"-")</f>
        <v>3</v>
      </c>
      <c r="AX1730" s="175">
        <f>IFERROR(VLOOKUP(C1730,Merkittävyysluokitus!$A$2:$J$1705,6,FALSE),"-")</f>
        <v>3.8172150858992433</v>
      </c>
      <c r="AY1730" s="175">
        <f>IFERROR(VLOOKUP(C1730,Merkittävyysluokitus!$A$2:$J$1705,7,FALSE),"-")</f>
        <v>0.45990692590888171</v>
      </c>
      <c r="AZ1730" s="175">
        <f>IFERROR(VLOOKUP(C1730,Merkittävyysluokitus!$A$2:$J$1705,8,FALSE),"-")</f>
        <v>2.1906414933236951</v>
      </c>
      <c r="BA1730" s="175">
        <f>IFERROR(VLOOKUP(C1730,Merkittävyysluokitus!$A$2:$J$1705,9,FALSE),"-")</f>
        <v>1.1666666666666665</v>
      </c>
      <c r="BB1730" s="203"/>
      <c r="BC1730" s="203" t="str">
        <f t="shared" si="452"/>
        <v>tieosoite muuttunut</v>
      </c>
      <c r="BD1730" s="39" t="str">
        <f t="shared" si="460"/>
        <v>musta</v>
      </c>
      <c r="BE1730" s="68" t="str">
        <f t="shared" si="447"/>
        <v>musta</v>
      </c>
      <c r="BF1730" s="68" t="str">
        <f t="shared" si="448"/>
        <v>musta</v>
      </c>
      <c r="BG1730" s="68" t="str">
        <f t="shared" si="449"/>
        <v>musta</v>
      </c>
      <c r="BH1730" s="208" t="str">
        <f t="shared" si="450"/>
        <v>musta</v>
      </c>
      <c r="BI1730" s="39"/>
      <c r="BJ1730" s="39" t="str">
        <f>IF(F1730="ei löydy","uusi tie",IF(E1730=0,"tieosoite muuttunut",IF(E1730=1,VLOOKUP(D1730,'2015'!$F$12:$AL$1887,31,FALSE),"-")))</f>
        <v>tieosoite muuttunut</v>
      </c>
      <c r="BK1730" s="67" t="str">
        <f>IF(E1730=1,VLOOKUP(D1730,'2015'!$F$12:$AL$1887,32,FALSE),"-")</f>
        <v>-</v>
      </c>
      <c r="BL1730" s="39" t="str">
        <f>IF(F1730="ei löydy","uusi tie",IF(E1730=0,"tieosoite muuttunut",IF(E1730=1,VLOOKUP(D1730,'2015'!$F$12:$AL$1887,33,FALSE),"-")))</f>
        <v>tieosoite muuttunut</v>
      </c>
      <c r="BM1730" s="39"/>
      <c r="BN1730" s="217" t="str">
        <f>VLOOKUP(D1730,'2015'!$F$12:$AL$1887,33,FALSE)</f>
        <v>musta</v>
      </c>
      <c r="BO1730" s="39"/>
      <c r="BP1730" s="115"/>
      <c r="BQ1730" s="26" t="s">
        <v>10</v>
      </c>
      <c r="BS1730" s="5"/>
      <c r="BU1730" s="37"/>
      <c r="BV1730" s="30"/>
      <c r="BX1730" t="str">
        <f>IF(E1730=1,VLOOKUP(D1730,'2015'!$F$12:$AX$1887,43,FALSE),"-")</f>
        <v>-</v>
      </c>
      <c r="BY1730" t="str">
        <f>IF(E1730=1,VLOOKUP(D1730,'2015'!$F$12:$AX$1887,44,FALSE),"-")</f>
        <v>-</v>
      </c>
      <c r="BZ1730" t="str">
        <f>IF(E1730=1,VLOOKUP(D1730,'2015'!$F$12:$AX$1887,45,FALSE),"-")</f>
        <v>-</v>
      </c>
      <c r="CG1730" s="21"/>
      <c r="CH1730" s="21"/>
      <c r="CI1730" s="21"/>
      <c r="CK1730" s="21"/>
      <c r="CL1730" s="21"/>
      <c r="CM1730" s="21"/>
    </row>
    <row r="1731" spans="1:91" ht="15.75" thickBot="1" x14ac:dyDescent="0.3">
      <c r="A1731" s="50"/>
      <c r="B1731" s="50"/>
      <c r="C1731" s="50" t="str">
        <f t="shared" si="453"/>
        <v>14502_1_7726</v>
      </c>
      <c r="D1731" s="51" t="str">
        <f t="shared" si="454"/>
        <v>14502_1</v>
      </c>
      <c r="E1731" s="224">
        <f>IFERROR(VLOOKUP(C1731,'2015'!$C$12:$D$1887,2,FALSE),0)</f>
        <v>0</v>
      </c>
      <c r="F1731" s="51" t="str">
        <f>IFERROR(K1731-IFERROR(VLOOKUP(D1731,'2015'!$F$12:$I$1887,4,FALSE),"ei löydy"),"ei löydy")</f>
        <v>ei löydy</v>
      </c>
      <c r="G1731" s="224">
        <f>IFERROR(VLOOKUP(Työfile_2024!C1731,Liikennemalli!$D$6:$G$1921,4,FALSE),0)</f>
        <v>1</v>
      </c>
      <c r="H1731" s="225">
        <f>K1731-IFERROR(VLOOKUP(Työfile_2024!D1731,Liikennemalli!$C$6:$H$1921,6,FALSE),"ei löydy")</f>
        <v>0</v>
      </c>
      <c r="I1731" s="80">
        <v>14502</v>
      </c>
      <c r="J1731" s="52">
        <v>1</v>
      </c>
      <c r="K1731" s="52">
        <v>7726</v>
      </c>
      <c r="L1731" s="53"/>
      <c r="M1731" s="54"/>
      <c r="N1731" s="54"/>
      <c r="O1731" s="54"/>
      <c r="P1731" s="54"/>
      <c r="Q1731" s="55"/>
      <c r="R1731" s="55"/>
      <c r="S1731" s="55"/>
      <c r="T1731" s="55"/>
      <c r="U1731" s="52"/>
      <c r="V1731" s="56">
        <v>89</v>
      </c>
      <c r="W1731" s="56">
        <v>2</v>
      </c>
      <c r="X1731" s="56">
        <v>74</v>
      </c>
      <c r="Y1731" s="56">
        <f>VLOOKUP(D1731,Liikennemalli24!$D$2:$F$1804,2,FALSE)</f>
        <v>27</v>
      </c>
      <c r="Z1731" s="148">
        <f>VLOOKUP(D1731,Liikennemalli24!$D$2:$F$1804,3,FALSE)</f>
        <v>0.56599999999999995</v>
      </c>
      <c r="AA1731" s="178">
        <f>IF(G1731=1,VLOOKUP(C1731,Liikennemalli!$D$6:$H$1921,2,FALSE),"-")</f>
        <v>0</v>
      </c>
      <c r="AB1731" s="198">
        <f>IF(G1731=1,VLOOKUP(C1731,Liikennemalli!$D$6:$H$1921,3,FALSE),"-")</f>
        <v>0</v>
      </c>
      <c r="AC1731" s="51" t="str">
        <f>IF(E1731=1,VLOOKUP(Työfile_2024!D1731,'2015'!$F$12:$X$1887,18,FALSE),"-")</f>
        <v>-</v>
      </c>
      <c r="AD1731" s="51" t="str">
        <f>IF(E1731=1,VLOOKUP(Työfile_2024!D1731,'2015'!$F$12:$X$1887,19,FALSE),"-")</f>
        <v>-</v>
      </c>
      <c r="AI1731" s="128" t="str">
        <f>IF(E1731=1,VLOOKUP(Työfile_2024!D1731,'2015'!$F$12:$AB$1887,20,FALSE),"-")</f>
        <v>-</v>
      </c>
      <c r="AJ1731" s="128" t="str">
        <f>IF(E1731=1,VLOOKUP(Työfile_2024!D1731,'2015'!$F$12:$AB$1887,21,FALSE),"-")</f>
        <v>-</v>
      </c>
      <c r="AK1731" s="128" t="str">
        <f>IF(E1731=1,VLOOKUP(Työfile_2024!D1731,'2015'!$F$12:$AB$1887,22,FALSE),"-")</f>
        <v>-</v>
      </c>
      <c r="AL1731" s="128" t="str">
        <f>IF(E1731=1,VLOOKUP(Työfile_2024!D1731,'2015'!$F$12:$AB$1887,23,FALSE),"-")</f>
        <v>-</v>
      </c>
      <c r="AM1731" s="56">
        <f>VLOOKUP(Työfile_2024!D1731,Tmatkat_20km_tarkasteltava_verk!$C$2:$D$1804,2,FALSE)</f>
        <v>5</v>
      </c>
      <c r="AN1731" s="148">
        <f t="shared" si="451"/>
        <v>5.6179775280898875E-2</v>
      </c>
      <c r="AO1731" s="178" t="str">
        <f>IF(E1731=1,VLOOKUP(Työfile_2024!D1731,'2015'!$F$12:$AC$1887,24,FALSE),"-")</f>
        <v>-</v>
      </c>
      <c r="AP1731" s="52">
        <f>VLOOKUP(D1731,Tarkasteltava_verkko_2024_harva!$E$2:$I$1804,5,FALSE)</f>
        <v>0</v>
      </c>
      <c r="AQ1731" s="52">
        <f>VLOOKUP(D1731,Tarkasteltava_verkko_2024_harva!$E$2:$I$1804,4,FALSE)</f>
        <v>0</v>
      </c>
      <c r="AR1731" s="148">
        <v>0</v>
      </c>
      <c r="AS1731" s="170" t="str">
        <f>IFERROR(VLOOKUP(C1731,'2015'!$C$12:$AG$1887,30,FALSE),"-")</f>
        <v>-</v>
      </c>
      <c r="AT1731" s="148">
        <v>0</v>
      </c>
      <c r="AU1731" s="170" t="str">
        <f>IFERROR(VLOOKUP(C1731,'2015'!$C$12:$AG$1887,31,FALSE),"-")</f>
        <v>-</v>
      </c>
      <c r="AV1731" s="106"/>
      <c r="AW1731" s="63">
        <f>IFERROR(VLOOKUP(C1731,Merkittävyysluokitus!$A$2:$J$1705,10,FALSE),"-")</f>
        <v>4</v>
      </c>
      <c r="AX1731" s="175">
        <f>IFERROR(VLOOKUP(C1731,Merkittävyysluokitus!$A$2:$J$1705,6,FALSE),"-")</f>
        <v>1.2443972602739726</v>
      </c>
      <c r="AY1731" s="175">
        <f>IFERROR(VLOOKUP(C1731,Merkittävyysluokitus!$A$2:$J$1705,7,FALSE),"-")</f>
        <v>0.29033333333333333</v>
      </c>
      <c r="AZ1731" s="175">
        <f>IFERROR(VLOOKUP(C1731,Merkittävyysluokitus!$A$2:$J$1705,8,FALSE),"-")</f>
        <v>0.78739726027397261</v>
      </c>
      <c r="BA1731" s="175">
        <f>IFERROR(VLOOKUP(C1731,Merkittävyysluokitus!$A$2:$J$1705,9,FALSE),"-")</f>
        <v>0.16666666666666666</v>
      </c>
      <c r="BB1731" s="203"/>
      <c r="BC1731" s="203" t="str">
        <f t="shared" si="452"/>
        <v>muutos</v>
      </c>
      <c r="BD1731" s="39" t="str">
        <f t="shared" si="460"/>
        <v>musta</v>
      </c>
      <c r="BE1731" s="68" t="str">
        <f t="shared" si="447"/>
        <v>musta</v>
      </c>
      <c r="BF1731" s="68" t="str">
        <f t="shared" si="448"/>
        <v>musta</v>
      </c>
      <c r="BG1731" s="68" t="str">
        <f t="shared" si="449"/>
        <v>musta</v>
      </c>
      <c r="BH1731" s="208" t="str">
        <f t="shared" si="450"/>
        <v>musta</v>
      </c>
      <c r="BI1731" s="39"/>
      <c r="BJ1731" s="39" t="str">
        <f>IF(F1731="ei löydy","uusi tie",IF(E1731=0,"tieosoite muuttunut",IF(E1731=1,VLOOKUP(D1731,'2015'!$F$12:$AL$1887,31,FALSE),"-")))</f>
        <v>uusi tie</v>
      </c>
      <c r="BK1731" s="67" t="str">
        <f>IF(E1731=1,VLOOKUP(D1731,'2015'!$F$12:$AL$1887,32,FALSE),"-")</f>
        <v>-</v>
      </c>
      <c r="BL1731" s="39" t="str">
        <f>IF(F1731="ei löydy","uusi tie",IF(E1731=0,"tieosoite muuttunut",IF(E1731=1,VLOOKUP(D1731,'2015'!$F$12:$AL$1887,33,FALSE),"-")))</f>
        <v>uusi tie</v>
      </c>
      <c r="BM1731" s="39"/>
      <c r="BN1731" s="217" t="e">
        <f>VLOOKUP(D1731,'2015'!$F$12:$AL$1887,33,FALSE)</f>
        <v>#N/A</v>
      </c>
      <c r="BO1731" s="39"/>
      <c r="BP1731" s="115"/>
      <c r="BQ1731" s="26" t="s">
        <v>10</v>
      </c>
      <c r="BS1731" s="5"/>
      <c r="BU1731" s="37"/>
      <c r="BV1731" s="30"/>
      <c r="BX1731" t="str">
        <f>IF(E1731=1,VLOOKUP(D1731,'2015'!$F$12:$AX$1887,43,FALSE),"-")</f>
        <v>-</v>
      </c>
      <c r="BY1731" t="str">
        <f>IF(E1731=1,VLOOKUP(D1731,'2015'!$F$12:$AX$1887,44,FALSE),"-")</f>
        <v>-</v>
      </c>
      <c r="BZ1731" t="str">
        <f>IF(E1731=1,VLOOKUP(D1731,'2015'!$F$12:$AX$1887,45,FALSE),"-")</f>
        <v>-</v>
      </c>
      <c r="CG1731" s="21"/>
      <c r="CH1731" s="21"/>
      <c r="CI1731" s="21"/>
      <c r="CK1731" s="21"/>
      <c r="CL1731" s="21"/>
      <c r="CM1731" s="21"/>
    </row>
    <row r="1732" spans="1:91" ht="15.75" thickBot="1" x14ac:dyDescent="0.3">
      <c r="A1732" s="50"/>
      <c r="B1732" s="50"/>
      <c r="C1732" s="50" t="str">
        <f t="shared" si="453"/>
        <v>14504_1_8665</v>
      </c>
      <c r="D1732" s="51" t="str">
        <f t="shared" si="454"/>
        <v>14504_1</v>
      </c>
      <c r="E1732" s="224">
        <f>IFERROR(VLOOKUP(C1732,'2015'!$C$12:$D$1887,2,FALSE),0)</f>
        <v>0</v>
      </c>
      <c r="F1732" s="51" t="str">
        <f>IFERROR(K1732-IFERROR(VLOOKUP(D1732,'2015'!$F$12:$I$1887,4,FALSE),"ei löydy"),"ei löydy")</f>
        <v>ei löydy</v>
      </c>
      <c r="G1732" s="224">
        <f>IFERROR(VLOOKUP(Työfile_2024!C1732,Liikennemalli!$D$6:$G$1921,4,FALSE),0)</f>
        <v>1</v>
      </c>
      <c r="H1732" s="225">
        <f>K1732-IFERROR(VLOOKUP(Työfile_2024!D1732,Liikennemalli!$C$6:$H$1921,6,FALSE),"ei löydy")</f>
        <v>0</v>
      </c>
      <c r="I1732" s="80">
        <v>14504</v>
      </c>
      <c r="J1732" s="52">
        <v>1</v>
      </c>
      <c r="K1732" s="52">
        <v>8665</v>
      </c>
      <c r="L1732" s="53"/>
      <c r="M1732" s="54"/>
      <c r="N1732" s="54"/>
      <c r="O1732" s="54"/>
      <c r="P1732" s="54"/>
      <c r="Q1732" s="55"/>
      <c r="R1732" s="55"/>
      <c r="S1732" s="55"/>
      <c r="T1732" s="55"/>
      <c r="U1732" s="52"/>
      <c r="V1732" s="56">
        <v>39.514368147720717</v>
      </c>
      <c r="W1732" s="56">
        <v>1.8183496826312753</v>
      </c>
      <c r="X1732" s="56">
        <v>32.212233121754181</v>
      </c>
      <c r="Y1732" s="56">
        <f>VLOOKUP(D1732,Liikennemalli24!$D$2:$F$1804,2,FALSE)</f>
        <v>0</v>
      </c>
      <c r="Z1732" s="148">
        <f>VLOOKUP(D1732,Liikennemalli24!$D$2:$F$1804,3,FALSE)</f>
        <v>0</v>
      </c>
      <c r="AA1732" s="178">
        <f>IF(G1732=1,VLOOKUP(C1732,Liikennemalli!$D$6:$H$1921,2,FALSE),"-")</f>
        <v>4.3535443617098801</v>
      </c>
      <c r="AB1732" s="198">
        <f>IF(G1732=1,VLOOKUP(C1732,Liikennemalli!$D$6:$H$1921,3,FALSE),"-")</f>
        <v>0.40044320312602399</v>
      </c>
      <c r="AC1732" s="51" t="str">
        <f>IF(E1732=1,VLOOKUP(Työfile_2024!D1732,'2015'!$F$12:$X$1887,18,FALSE),"-")</f>
        <v>-</v>
      </c>
      <c r="AD1732" s="51" t="str">
        <f>IF(E1732=1,VLOOKUP(Työfile_2024!D1732,'2015'!$F$12:$X$1887,19,FALSE),"-")</f>
        <v>-</v>
      </c>
      <c r="AI1732" s="128" t="str">
        <f>IF(E1732=1,VLOOKUP(Työfile_2024!D1732,'2015'!$F$12:$AB$1887,20,FALSE),"-")</f>
        <v>-</v>
      </c>
      <c r="AJ1732" s="128" t="str">
        <f>IF(E1732=1,VLOOKUP(Työfile_2024!D1732,'2015'!$F$12:$AB$1887,21,FALSE),"-")</f>
        <v>-</v>
      </c>
      <c r="AK1732" s="128" t="str">
        <f>IF(E1732=1,VLOOKUP(Työfile_2024!D1732,'2015'!$F$12:$AB$1887,22,FALSE),"-")</f>
        <v>-</v>
      </c>
      <c r="AL1732" s="128" t="str">
        <f>IF(E1732=1,VLOOKUP(Työfile_2024!D1732,'2015'!$F$12:$AB$1887,23,FALSE),"-")</f>
        <v>-</v>
      </c>
      <c r="AM1732" s="56">
        <f>VLOOKUP(Työfile_2024!D1732,Tmatkat_20km_tarkasteltava_verk!$C$2:$D$1804,2,FALSE)</f>
        <v>27</v>
      </c>
      <c r="AN1732" s="148">
        <f t="shared" si="451"/>
        <v>0.68329575457370495</v>
      </c>
      <c r="AO1732" s="178" t="str">
        <f>IF(E1732=1,VLOOKUP(Työfile_2024!D1732,'2015'!$F$12:$AC$1887,24,FALSE),"-")</f>
        <v>-</v>
      </c>
      <c r="AP1732" s="52">
        <f>VLOOKUP(D1732,Tarkasteltava_verkko_2024_harva!$E$2:$I$1804,5,FALSE)</f>
        <v>0</v>
      </c>
      <c r="AQ1732" s="52">
        <f>VLOOKUP(D1732,Tarkasteltava_verkko_2024_harva!$E$2:$I$1804,4,FALSE)</f>
        <v>0</v>
      </c>
      <c r="AR1732" s="148">
        <v>0</v>
      </c>
      <c r="AS1732" s="170" t="str">
        <f>IFERROR(VLOOKUP(C1732,'2015'!$C$12:$AG$1887,30,FALSE),"-")</f>
        <v>-</v>
      </c>
      <c r="AT1732" s="148">
        <v>0</v>
      </c>
      <c r="AU1732" s="170" t="str">
        <f>IFERROR(VLOOKUP(C1732,'2015'!$C$12:$AG$1887,31,FALSE),"-")</f>
        <v>-</v>
      </c>
      <c r="AV1732" s="106"/>
      <c r="AW1732" s="63">
        <f>IFERROR(VLOOKUP(C1732,Merkittävyysluokitus!$A$2:$J$1705,10,FALSE),"-")</f>
        <v>4</v>
      </c>
      <c r="AX1732" s="175">
        <f>IFERROR(VLOOKUP(C1732,Merkittävyysluokitus!$A$2:$J$1705,6,FALSE),"-")</f>
        <v>1.3160696993889762</v>
      </c>
      <c r="AY1732" s="175">
        <f>IFERROR(VLOOKUP(C1732,Merkittävyysluokitus!$A$2:$J$1705,7,FALSE),"-")</f>
        <v>0.2052097711098288</v>
      </c>
      <c r="AZ1732" s="175">
        <f>IFERROR(VLOOKUP(C1732,Merkittävyysluokitus!$A$2:$J$1705,8,FALSE),"-")</f>
        <v>0.44419326161248085</v>
      </c>
      <c r="BA1732" s="175">
        <f>IFERROR(VLOOKUP(C1732,Merkittävyysluokitus!$A$2:$J$1705,9,FALSE),"-")</f>
        <v>0.66666666666666663</v>
      </c>
      <c r="BB1732" s="203"/>
      <c r="BC1732" s="203" t="str">
        <f t="shared" si="452"/>
        <v>ei mallia</v>
      </c>
      <c r="BD1732" s="39" t="str">
        <f t="shared" si="460"/>
        <v>Ei luokiteltu</v>
      </c>
      <c r="BE1732" s="68" t="str">
        <f t="shared" si="447"/>
        <v>ei mallia</v>
      </c>
      <c r="BF1732" s="68" t="str">
        <f t="shared" si="448"/>
        <v>ei mallia</v>
      </c>
      <c r="BG1732" s="68" t="str">
        <f t="shared" si="449"/>
        <v>ei mallia</v>
      </c>
      <c r="BH1732" s="208" t="str">
        <f t="shared" si="450"/>
        <v>musta</v>
      </c>
      <c r="BI1732" s="39"/>
      <c r="BJ1732" s="39" t="str">
        <f>IF(F1732="ei löydy","uusi tie",IF(E1732=0,"tieosoite muuttunut",IF(E1732=1,VLOOKUP(D1732,'2015'!$F$12:$AL$1887,31,FALSE),"-")))</f>
        <v>uusi tie</v>
      </c>
      <c r="BK1732" s="67" t="str">
        <f>IF(E1732=1,VLOOKUP(D1732,'2015'!$F$12:$AL$1887,32,FALSE),"-")</f>
        <v>-</v>
      </c>
      <c r="BL1732" s="39" t="str">
        <f>IF(F1732="ei löydy","uusi tie",IF(E1732=0,"tieosoite muuttunut",IF(E1732=1,VLOOKUP(D1732,'2015'!$F$12:$AL$1887,33,FALSE),"-")))</f>
        <v>uusi tie</v>
      </c>
      <c r="BM1732" s="39"/>
      <c r="BN1732" s="217" t="e">
        <f>VLOOKUP(D1732,'2015'!$F$12:$AL$1887,33,FALSE)</f>
        <v>#N/A</v>
      </c>
      <c r="BO1732" s="39"/>
      <c r="BP1732" s="115"/>
      <c r="BQ1732" s="26" t="s">
        <v>10</v>
      </c>
      <c r="BS1732" s="5"/>
      <c r="BU1732" s="37"/>
      <c r="BV1732" s="30"/>
      <c r="BX1732" t="str">
        <f>IF(E1732=1,VLOOKUP(D1732,'2015'!$F$12:$AX$1887,43,FALSE),"-")</f>
        <v>-</v>
      </c>
      <c r="BY1732" t="str">
        <f>IF(E1732=1,VLOOKUP(D1732,'2015'!$F$12:$AX$1887,44,FALSE),"-")</f>
        <v>-</v>
      </c>
      <c r="BZ1732" t="str">
        <f>IF(E1732=1,VLOOKUP(D1732,'2015'!$F$12:$AX$1887,45,FALSE),"-")</f>
        <v>-</v>
      </c>
      <c r="CG1732" s="21"/>
      <c r="CH1732" s="21"/>
      <c r="CI1732" s="21"/>
      <c r="CK1732" s="21"/>
      <c r="CL1732" s="21"/>
      <c r="CM1732" s="21"/>
    </row>
    <row r="1733" spans="1:91" ht="15.75" thickBot="1" x14ac:dyDescent="0.3">
      <c r="A1733" s="50"/>
      <c r="B1733" s="50"/>
      <c r="C1733" s="50" t="str">
        <f t="shared" si="453"/>
        <v>14505_1_6648</v>
      </c>
      <c r="D1733" s="51" t="str">
        <f t="shared" si="454"/>
        <v>14505_1</v>
      </c>
      <c r="E1733" s="224">
        <f>IFERROR(VLOOKUP(C1733,'2015'!$C$12:$D$1887,2,FALSE),0)</f>
        <v>0</v>
      </c>
      <c r="F1733" s="51" t="str">
        <f>IFERROR(K1733-IFERROR(VLOOKUP(D1733,'2015'!$F$12:$I$1887,4,FALSE),"ei löydy"),"ei löydy")</f>
        <v>ei löydy</v>
      </c>
      <c r="G1733" s="224">
        <f>IFERROR(VLOOKUP(Työfile_2024!C1733,Liikennemalli!$D$6:$G$1921,4,FALSE),0)</f>
        <v>1</v>
      </c>
      <c r="H1733" s="225">
        <f>K1733-IFERROR(VLOOKUP(Työfile_2024!D1733,Liikennemalli!$C$6:$H$1921,6,FALSE),"ei löydy")</f>
        <v>0</v>
      </c>
      <c r="I1733" s="80">
        <v>14505</v>
      </c>
      <c r="J1733" s="52">
        <v>1</v>
      </c>
      <c r="K1733" s="52">
        <v>6648</v>
      </c>
      <c r="L1733" s="53"/>
      <c r="M1733" s="54"/>
      <c r="N1733" s="54"/>
      <c r="O1733" s="54"/>
      <c r="P1733" s="54"/>
      <c r="Q1733" s="55"/>
      <c r="R1733" s="55"/>
      <c r="S1733" s="55"/>
      <c r="T1733" s="55"/>
      <c r="U1733" s="52"/>
      <c r="V1733" s="56">
        <v>40</v>
      </c>
      <c r="W1733" s="56">
        <v>0</v>
      </c>
      <c r="X1733" s="56">
        <v>37</v>
      </c>
      <c r="Y1733" s="56">
        <f>VLOOKUP(D1733,Liikennemalli24!$D$2:$F$1804,2,FALSE)</f>
        <v>0</v>
      </c>
      <c r="Z1733" s="148">
        <f>VLOOKUP(D1733,Liikennemalli24!$D$2:$F$1804,3,FALSE)</f>
        <v>0</v>
      </c>
      <c r="AA1733" s="178">
        <f>IF(G1733=1,VLOOKUP(C1733,Liikennemalli!$D$6:$H$1921,2,FALSE),"-")</f>
        <v>0</v>
      </c>
      <c r="AB1733" s="198">
        <f>IF(G1733=1,VLOOKUP(C1733,Liikennemalli!$D$6:$H$1921,3,FALSE),"-")</f>
        <v>0</v>
      </c>
      <c r="AC1733" s="51" t="str">
        <f>IF(E1733=1,VLOOKUP(Työfile_2024!D1733,'2015'!$F$12:$X$1887,18,FALSE),"-")</f>
        <v>-</v>
      </c>
      <c r="AD1733" s="51" t="str">
        <f>IF(E1733=1,VLOOKUP(Työfile_2024!D1733,'2015'!$F$12:$X$1887,19,FALSE),"-")</f>
        <v>-</v>
      </c>
      <c r="AI1733" s="128" t="str">
        <f>IF(E1733=1,VLOOKUP(Työfile_2024!D1733,'2015'!$F$12:$AB$1887,20,FALSE),"-")</f>
        <v>-</v>
      </c>
      <c r="AJ1733" s="128" t="str">
        <f>IF(E1733=1,VLOOKUP(Työfile_2024!D1733,'2015'!$F$12:$AB$1887,21,FALSE),"-")</f>
        <v>-</v>
      </c>
      <c r="AK1733" s="128" t="str">
        <f>IF(E1733=1,VLOOKUP(Työfile_2024!D1733,'2015'!$F$12:$AB$1887,22,FALSE),"-")</f>
        <v>-</v>
      </c>
      <c r="AL1733" s="128" t="str">
        <f>IF(E1733=1,VLOOKUP(Työfile_2024!D1733,'2015'!$F$12:$AB$1887,23,FALSE),"-")</f>
        <v>-</v>
      </c>
      <c r="AM1733" s="56">
        <f>VLOOKUP(Työfile_2024!D1733,Tmatkat_20km_tarkasteltava_verk!$C$2:$D$1804,2,FALSE)</f>
        <v>17</v>
      </c>
      <c r="AN1733" s="148">
        <f t="shared" si="451"/>
        <v>0.42499999999999999</v>
      </c>
      <c r="AO1733" s="178" t="str">
        <f>IF(E1733=1,VLOOKUP(Työfile_2024!D1733,'2015'!$F$12:$AC$1887,24,FALSE),"-")</f>
        <v>-</v>
      </c>
      <c r="AP1733" s="52">
        <f>VLOOKUP(D1733,Tarkasteltava_verkko_2024_harva!$E$2:$I$1804,5,FALSE)</f>
        <v>0</v>
      </c>
      <c r="AQ1733" s="52">
        <f>VLOOKUP(D1733,Tarkasteltava_verkko_2024_harva!$E$2:$I$1804,4,FALSE)</f>
        <v>0</v>
      </c>
      <c r="AR1733" s="148">
        <v>2.9783393501805054E-2</v>
      </c>
      <c r="AS1733" s="170" t="str">
        <f>IFERROR(VLOOKUP(C1733,'2015'!$C$12:$AG$1887,30,FALSE),"-")</f>
        <v>-</v>
      </c>
      <c r="AT1733" s="148">
        <v>0</v>
      </c>
      <c r="AU1733" s="170" t="str">
        <f>IFERROR(VLOOKUP(C1733,'2015'!$C$12:$AG$1887,31,FALSE),"-")</f>
        <v>-</v>
      </c>
      <c r="AV1733" s="106"/>
      <c r="AW1733" s="63">
        <f>IFERROR(VLOOKUP(C1733,Merkittävyysluokitus!$A$2:$J$1705,10,FALSE),"-")</f>
        <v>4</v>
      </c>
      <c r="AX1733" s="175">
        <f>IFERROR(VLOOKUP(C1733,Merkittävyysluokitus!$A$2:$J$1705,6,FALSE),"-")</f>
        <v>1.3013546423135463</v>
      </c>
      <c r="AY1733" s="175">
        <f>IFERROR(VLOOKUP(C1733,Merkittävyysluokitus!$A$2:$J$1705,7,FALSE),"-")</f>
        <v>0.17666666666666667</v>
      </c>
      <c r="AZ1733" s="175">
        <f>IFERROR(VLOOKUP(C1733,Merkittävyysluokitus!$A$2:$J$1705,8,FALSE),"-")</f>
        <v>0.45802130898021309</v>
      </c>
      <c r="BA1733" s="175">
        <f>IFERROR(VLOOKUP(C1733,Merkittävyysluokitus!$A$2:$J$1705,9,FALSE),"-")</f>
        <v>0.66666666666666663</v>
      </c>
      <c r="BB1733" s="203"/>
      <c r="BC1733" s="203" t="str">
        <f t="shared" si="452"/>
        <v>ei mallia</v>
      </c>
      <c r="BD1733" s="39" t="str">
        <f t="shared" si="460"/>
        <v>Ei luokiteltu</v>
      </c>
      <c r="BE1733" s="68" t="str">
        <f t="shared" si="447"/>
        <v>ei mallia</v>
      </c>
      <c r="BF1733" s="68" t="str">
        <f t="shared" si="448"/>
        <v>ei mallia</v>
      </c>
      <c r="BG1733" s="68" t="str">
        <f t="shared" si="449"/>
        <v>ei mallia</v>
      </c>
      <c r="BH1733" s="208" t="str">
        <f t="shared" si="450"/>
        <v>musta</v>
      </c>
      <c r="BI1733" s="39"/>
      <c r="BJ1733" s="39" t="str">
        <f>IF(F1733="ei löydy","uusi tie",IF(E1733=0,"tieosoite muuttunut",IF(E1733=1,VLOOKUP(D1733,'2015'!$F$12:$AL$1887,31,FALSE),"-")))</f>
        <v>uusi tie</v>
      </c>
      <c r="BK1733" s="67" t="str">
        <f>IF(E1733=1,VLOOKUP(D1733,'2015'!$F$12:$AL$1887,32,FALSE),"-")</f>
        <v>-</v>
      </c>
      <c r="BL1733" s="39" t="str">
        <f>IF(F1733="ei löydy","uusi tie",IF(E1733=0,"tieosoite muuttunut",IF(E1733=1,VLOOKUP(D1733,'2015'!$F$12:$AL$1887,33,FALSE),"-")))</f>
        <v>uusi tie</v>
      </c>
      <c r="BM1733" s="39"/>
      <c r="BN1733" s="217" t="e">
        <f>VLOOKUP(D1733,'2015'!$F$12:$AL$1887,33,FALSE)</f>
        <v>#N/A</v>
      </c>
      <c r="BO1733" s="39"/>
      <c r="BP1733" s="115"/>
      <c r="BQ1733" s="26" t="s">
        <v>10</v>
      </c>
      <c r="BS1733" s="5"/>
      <c r="BU1733" s="37"/>
      <c r="BV1733" s="30"/>
      <c r="BX1733" t="str">
        <f>IF(E1733=1,VLOOKUP(D1733,'2015'!$F$12:$AX$1887,43,FALSE),"-")</f>
        <v>-</v>
      </c>
      <c r="BY1733" t="str">
        <f>IF(E1733=1,VLOOKUP(D1733,'2015'!$F$12:$AX$1887,44,FALSE),"-")</f>
        <v>-</v>
      </c>
      <c r="BZ1733" t="str">
        <f>IF(E1733=1,VLOOKUP(D1733,'2015'!$F$12:$AX$1887,45,FALSE),"-")</f>
        <v>-</v>
      </c>
      <c r="CG1733" s="21"/>
      <c r="CH1733" s="21"/>
      <c r="CI1733" s="21"/>
      <c r="CK1733" s="21"/>
      <c r="CL1733" s="21"/>
      <c r="CM1733" s="21"/>
    </row>
    <row r="1734" spans="1:91" ht="15.75" thickBot="1" x14ac:dyDescent="0.3">
      <c r="A1734" s="50"/>
      <c r="B1734" s="50"/>
      <c r="C1734" s="50" t="str">
        <f t="shared" si="453"/>
        <v>14507_1_6515</v>
      </c>
      <c r="D1734" s="51" t="str">
        <f t="shared" si="454"/>
        <v>14507_1</v>
      </c>
      <c r="E1734" s="224">
        <f>IFERROR(VLOOKUP(C1734,'2015'!$C$12:$D$1887,2,FALSE),0)</f>
        <v>0</v>
      </c>
      <c r="F1734" s="51" t="str">
        <f>IFERROR(K1734-IFERROR(VLOOKUP(D1734,'2015'!$F$12:$I$1887,4,FALSE),"ei löydy"),"ei löydy")</f>
        <v>ei löydy</v>
      </c>
      <c r="G1734" s="224">
        <f>IFERROR(VLOOKUP(Työfile_2024!C1734,Liikennemalli!$D$6:$G$1921,4,FALSE),0)</f>
        <v>1</v>
      </c>
      <c r="H1734" s="225">
        <f>K1734-IFERROR(VLOOKUP(Työfile_2024!D1734,Liikennemalli!$C$6:$H$1921,6,FALSE),"ei löydy")</f>
        <v>0</v>
      </c>
      <c r="I1734" s="80">
        <v>14507</v>
      </c>
      <c r="J1734" s="52">
        <v>1</v>
      </c>
      <c r="K1734" s="52">
        <v>6515</v>
      </c>
      <c r="L1734" s="53"/>
      <c r="M1734" s="54"/>
      <c r="N1734" s="54"/>
      <c r="O1734" s="54"/>
      <c r="P1734" s="54"/>
      <c r="Q1734" s="55"/>
      <c r="R1734" s="55"/>
      <c r="S1734" s="55"/>
      <c r="T1734" s="55"/>
      <c r="U1734" s="52"/>
      <c r="V1734" s="56">
        <v>57</v>
      </c>
      <c r="W1734" s="56">
        <v>4</v>
      </c>
      <c r="X1734" s="56">
        <v>54</v>
      </c>
      <c r="Y1734" s="56">
        <f>VLOOKUP(D1734,Liikennemalli24!$D$2:$F$1804,2,FALSE)</f>
        <v>129</v>
      </c>
      <c r="Z1734" s="148">
        <f>VLOOKUP(D1734,Liikennemalli24!$D$2:$F$1804,3,FALSE)</f>
        <v>0.72699999999999998</v>
      </c>
      <c r="AA1734" s="178">
        <f>IF(G1734=1,VLOOKUP(C1734,Liikennemalli!$D$6:$H$1921,2,FALSE),"-")</f>
        <v>0</v>
      </c>
      <c r="AB1734" s="198">
        <f>IF(G1734=1,VLOOKUP(C1734,Liikennemalli!$D$6:$H$1921,3,FALSE),"-")</f>
        <v>0</v>
      </c>
      <c r="AC1734" s="51" t="str">
        <f>IF(E1734=1,VLOOKUP(Työfile_2024!D1734,'2015'!$F$12:$X$1887,18,FALSE),"-")</f>
        <v>-</v>
      </c>
      <c r="AD1734" s="51" t="str">
        <f>IF(E1734=1,VLOOKUP(Työfile_2024!D1734,'2015'!$F$12:$X$1887,19,FALSE),"-")</f>
        <v>-</v>
      </c>
      <c r="AI1734" s="128" t="str">
        <f>IF(E1734=1,VLOOKUP(Työfile_2024!D1734,'2015'!$F$12:$AB$1887,20,FALSE),"-")</f>
        <v>-</v>
      </c>
      <c r="AJ1734" s="128" t="str">
        <f>IF(E1734=1,VLOOKUP(Työfile_2024!D1734,'2015'!$F$12:$AB$1887,21,FALSE),"-")</f>
        <v>-</v>
      </c>
      <c r="AK1734" s="128" t="str">
        <f>IF(E1734=1,VLOOKUP(Työfile_2024!D1734,'2015'!$F$12:$AB$1887,22,FALSE),"-")</f>
        <v>-</v>
      </c>
      <c r="AL1734" s="128" t="str">
        <f>IF(E1734=1,VLOOKUP(Työfile_2024!D1734,'2015'!$F$12:$AB$1887,23,FALSE),"-")</f>
        <v>-</v>
      </c>
      <c r="AM1734" s="56">
        <f>VLOOKUP(Työfile_2024!D1734,Tmatkat_20km_tarkasteltava_verk!$C$2:$D$1804,2,FALSE)</f>
        <v>9</v>
      </c>
      <c r="AN1734" s="148">
        <f t="shared" si="451"/>
        <v>0.15789473684210525</v>
      </c>
      <c r="AO1734" s="178" t="str">
        <f>IF(E1734=1,VLOOKUP(Työfile_2024!D1734,'2015'!$F$12:$AC$1887,24,FALSE),"-")</f>
        <v>-</v>
      </c>
      <c r="AP1734" s="52">
        <f>VLOOKUP(D1734,Tarkasteltava_verkko_2024_harva!$E$2:$I$1804,5,FALSE)</f>
        <v>0</v>
      </c>
      <c r="AQ1734" s="52">
        <f>VLOOKUP(D1734,Tarkasteltava_verkko_2024_harva!$E$2:$I$1804,4,FALSE)</f>
        <v>0</v>
      </c>
      <c r="AR1734" s="148">
        <v>0</v>
      </c>
      <c r="AS1734" s="170" t="str">
        <f>IFERROR(VLOOKUP(C1734,'2015'!$C$12:$AG$1887,30,FALSE),"-")</f>
        <v>-</v>
      </c>
      <c r="AT1734" s="148">
        <v>0</v>
      </c>
      <c r="AU1734" s="170" t="str">
        <f>IFERROR(VLOOKUP(C1734,'2015'!$C$12:$AG$1887,31,FALSE),"-")</f>
        <v>-</v>
      </c>
      <c r="AV1734" s="106"/>
      <c r="AW1734" s="63">
        <f>IFERROR(VLOOKUP(C1734,Merkittävyysluokitus!$A$2:$J$1705,10,FALSE),"-")</f>
        <v>4</v>
      </c>
      <c r="AX1734" s="175">
        <f>IFERROR(VLOOKUP(C1734,Merkittävyysluokitus!$A$2:$J$1705,6,FALSE),"-")</f>
        <v>0.76734703196347032</v>
      </c>
      <c r="AY1734" s="175">
        <f>IFERROR(VLOOKUP(C1734,Merkittävyysluokitus!$A$2:$J$1705,7,FALSE),"-")</f>
        <v>0.21099999999999999</v>
      </c>
      <c r="AZ1734" s="175">
        <f>IFERROR(VLOOKUP(C1734,Merkittävyysluokitus!$A$2:$J$1705,8,FALSE),"-")</f>
        <v>0.22301369863013698</v>
      </c>
      <c r="BA1734" s="175">
        <f>IFERROR(VLOOKUP(C1734,Merkittävyysluokitus!$A$2:$J$1705,9,FALSE),"-")</f>
        <v>0.33333333333333331</v>
      </c>
      <c r="BB1734" s="203"/>
      <c r="BC1734" s="203" t="str">
        <f t="shared" si="452"/>
        <v>muutos</v>
      </c>
      <c r="BD1734" s="39" t="str">
        <f t="shared" si="460"/>
        <v>musta</v>
      </c>
      <c r="BE1734" s="68" t="str">
        <f t="shared" si="447"/>
        <v>musta</v>
      </c>
      <c r="BF1734" s="68" t="str">
        <f t="shared" si="448"/>
        <v>musta</v>
      </c>
      <c r="BG1734" s="68" t="str">
        <f t="shared" si="449"/>
        <v>musta</v>
      </c>
      <c r="BH1734" s="208" t="str">
        <f t="shared" si="450"/>
        <v>musta</v>
      </c>
      <c r="BI1734" s="39"/>
      <c r="BJ1734" s="39" t="str">
        <f>IF(F1734="ei löydy","uusi tie",IF(E1734=0,"tieosoite muuttunut",IF(E1734=1,VLOOKUP(D1734,'2015'!$F$12:$AL$1887,31,FALSE),"-")))</f>
        <v>uusi tie</v>
      </c>
      <c r="BK1734" s="67" t="str">
        <f>IF(E1734=1,VLOOKUP(D1734,'2015'!$F$12:$AL$1887,32,FALSE),"-")</f>
        <v>-</v>
      </c>
      <c r="BL1734" s="39" t="str">
        <f>IF(F1734="ei löydy","uusi tie",IF(E1734=0,"tieosoite muuttunut",IF(E1734=1,VLOOKUP(D1734,'2015'!$F$12:$AL$1887,33,FALSE),"-")))</f>
        <v>uusi tie</v>
      </c>
      <c r="BM1734" s="39"/>
      <c r="BN1734" s="217" t="e">
        <f>VLOOKUP(D1734,'2015'!$F$12:$AL$1887,33,FALSE)</f>
        <v>#N/A</v>
      </c>
      <c r="BO1734" s="39"/>
      <c r="BP1734" s="115"/>
      <c r="BQ1734" s="26" t="s">
        <v>10</v>
      </c>
      <c r="BS1734" s="5"/>
      <c r="BU1734" s="37"/>
      <c r="BV1734" s="30"/>
      <c r="BX1734" t="str">
        <f>IF(E1734=1,VLOOKUP(D1734,'2015'!$F$12:$AX$1887,43,FALSE),"-")</f>
        <v>-</v>
      </c>
      <c r="BY1734" t="str">
        <f>IF(E1734=1,VLOOKUP(D1734,'2015'!$F$12:$AX$1887,44,FALSE),"-")</f>
        <v>-</v>
      </c>
      <c r="BZ1734" t="str">
        <f>IF(E1734=1,VLOOKUP(D1734,'2015'!$F$12:$AX$1887,45,FALSE),"-")</f>
        <v>-</v>
      </c>
      <c r="CG1734" s="21"/>
      <c r="CH1734" s="21"/>
      <c r="CI1734" s="21"/>
      <c r="CK1734" s="21"/>
      <c r="CL1734" s="21"/>
      <c r="CM1734" s="21"/>
    </row>
    <row r="1735" spans="1:91" ht="15.75" thickBot="1" x14ac:dyDescent="0.3">
      <c r="A1735" s="50"/>
      <c r="B1735" s="50"/>
      <c r="C1735" s="50" t="str">
        <f t="shared" si="453"/>
        <v>14508_1_5092</v>
      </c>
      <c r="D1735" s="51" t="str">
        <f t="shared" si="454"/>
        <v>14508_1</v>
      </c>
      <c r="E1735" s="224">
        <f>IFERROR(VLOOKUP(C1735,'2015'!$C$12:$D$1887,2,FALSE),0)</f>
        <v>0</v>
      </c>
      <c r="F1735" s="51" t="str">
        <f>IFERROR(K1735-IFERROR(VLOOKUP(D1735,'2015'!$F$12:$I$1887,4,FALSE),"ei löydy"),"ei löydy")</f>
        <v>ei löydy</v>
      </c>
      <c r="G1735" s="224">
        <f>IFERROR(VLOOKUP(Työfile_2024!C1735,Liikennemalli!$D$6:$G$1921,4,FALSE),0)</f>
        <v>1</v>
      </c>
      <c r="H1735" s="225">
        <f>K1735-IFERROR(VLOOKUP(Työfile_2024!D1735,Liikennemalli!$C$6:$H$1921,6,FALSE),"ei löydy")</f>
        <v>0</v>
      </c>
      <c r="I1735" s="80">
        <v>14508</v>
      </c>
      <c r="J1735" s="52">
        <v>1</v>
      </c>
      <c r="K1735" s="52">
        <v>5092</v>
      </c>
      <c r="L1735" s="53"/>
      <c r="M1735" s="54"/>
      <c r="N1735" s="54"/>
      <c r="O1735" s="54"/>
      <c r="P1735" s="54"/>
      <c r="Q1735" s="55"/>
      <c r="R1735" s="55"/>
      <c r="S1735" s="55"/>
      <c r="T1735" s="55"/>
      <c r="U1735" s="52"/>
      <c r="V1735" s="56">
        <v>24</v>
      </c>
      <c r="W1735" s="56">
        <v>0</v>
      </c>
      <c r="X1735" s="56">
        <v>22</v>
      </c>
      <c r="Y1735" s="56">
        <f>VLOOKUP(D1735,Liikennemalli24!$D$2:$F$1804,2,FALSE)</f>
        <v>44</v>
      </c>
      <c r="Z1735" s="148">
        <f>VLOOKUP(D1735,Liikennemalli24!$D$2:$F$1804,3,FALSE)</f>
        <v>0.38800000000000001</v>
      </c>
      <c r="AA1735" s="178">
        <f>IF(G1735=1,VLOOKUP(C1735,Liikennemalli!$D$6:$H$1921,2,FALSE),"-")</f>
        <v>0</v>
      </c>
      <c r="AB1735" s="198">
        <f>IF(G1735=1,VLOOKUP(C1735,Liikennemalli!$D$6:$H$1921,3,FALSE),"-")</f>
        <v>0</v>
      </c>
      <c r="AC1735" s="51" t="str">
        <f>IF(E1735=1,VLOOKUP(Työfile_2024!D1735,'2015'!$F$12:$X$1887,18,FALSE),"-")</f>
        <v>-</v>
      </c>
      <c r="AD1735" s="51" t="str">
        <f>IF(E1735=1,VLOOKUP(Työfile_2024!D1735,'2015'!$F$12:$X$1887,19,FALSE),"-")</f>
        <v>-</v>
      </c>
      <c r="AI1735" s="128" t="str">
        <f>IF(E1735=1,VLOOKUP(Työfile_2024!D1735,'2015'!$F$12:$AB$1887,20,FALSE),"-")</f>
        <v>-</v>
      </c>
      <c r="AJ1735" s="128" t="str">
        <f>IF(E1735=1,VLOOKUP(Työfile_2024!D1735,'2015'!$F$12:$AB$1887,21,FALSE),"-")</f>
        <v>-</v>
      </c>
      <c r="AK1735" s="128" t="str">
        <f>IF(E1735=1,VLOOKUP(Työfile_2024!D1735,'2015'!$F$12:$AB$1887,22,FALSE),"-")</f>
        <v>-</v>
      </c>
      <c r="AL1735" s="128" t="str">
        <f>IF(E1735=1,VLOOKUP(Työfile_2024!D1735,'2015'!$F$12:$AB$1887,23,FALSE),"-")</f>
        <v>-</v>
      </c>
      <c r="AM1735" s="56">
        <f>VLOOKUP(Työfile_2024!D1735,Tmatkat_20km_tarkasteltava_verk!$C$2:$D$1804,2,FALSE)</f>
        <v>7</v>
      </c>
      <c r="AN1735" s="148">
        <f t="shared" si="451"/>
        <v>0.29166666666666669</v>
      </c>
      <c r="AO1735" s="178" t="str">
        <f>IF(E1735=1,VLOOKUP(Työfile_2024!D1735,'2015'!$F$12:$AC$1887,24,FALSE),"-")</f>
        <v>-</v>
      </c>
      <c r="AP1735" s="52">
        <f>VLOOKUP(D1735,Tarkasteltava_verkko_2024_harva!$E$2:$I$1804,5,FALSE)</f>
        <v>0</v>
      </c>
      <c r="AQ1735" s="52">
        <f>VLOOKUP(D1735,Tarkasteltava_verkko_2024_harva!$E$2:$I$1804,4,FALSE)</f>
        <v>0</v>
      </c>
      <c r="AR1735" s="148">
        <v>0</v>
      </c>
      <c r="AS1735" s="170" t="str">
        <f>IFERROR(VLOOKUP(C1735,'2015'!$C$12:$AG$1887,30,FALSE),"-")</f>
        <v>-</v>
      </c>
      <c r="AT1735" s="148">
        <v>0</v>
      </c>
      <c r="AU1735" s="170" t="str">
        <f>IFERROR(VLOOKUP(C1735,'2015'!$C$12:$AG$1887,31,FALSE),"-")</f>
        <v>-</v>
      </c>
      <c r="AV1735" s="106"/>
      <c r="AW1735" s="63">
        <f>IFERROR(VLOOKUP(C1735,Merkittävyysluokitus!$A$2:$J$1705,10,FALSE),"-")</f>
        <v>4</v>
      </c>
      <c r="AX1735" s="175">
        <f>IFERROR(VLOOKUP(C1735,Merkittävyysluokitus!$A$2:$J$1705,6,FALSE),"-")</f>
        <v>0.76642922374429223</v>
      </c>
      <c r="AY1735" s="175">
        <f>IFERROR(VLOOKUP(C1735,Merkittävyysluokitus!$A$2:$J$1705,7,FALSE),"-")</f>
        <v>9.1999999999999985E-2</v>
      </c>
      <c r="AZ1735" s="175">
        <f>IFERROR(VLOOKUP(C1735,Merkittävyysluokitus!$A$2:$J$1705,8,FALSE),"-")</f>
        <v>0.34109589041095889</v>
      </c>
      <c r="BA1735" s="175">
        <f>IFERROR(VLOOKUP(C1735,Merkittävyysluokitus!$A$2:$J$1705,9,FALSE),"-")</f>
        <v>0.33333333333333331</v>
      </c>
      <c r="BB1735" s="203"/>
      <c r="BC1735" s="203" t="str">
        <f t="shared" si="452"/>
        <v>muutos</v>
      </c>
      <c r="BD1735" s="39" t="str">
        <f t="shared" si="460"/>
        <v>musta</v>
      </c>
      <c r="BE1735" s="68" t="str">
        <f t="shared" si="447"/>
        <v>musta</v>
      </c>
      <c r="BF1735" s="68" t="str">
        <f t="shared" si="448"/>
        <v>musta</v>
      </c>
      <c r="BG1735" s="68" t="str">
        <f t="shared" si="449"/>
        <v>musta</v>
      </c>
      <c r="BH1735" s="208" t="str">
        <f t="shared" si="450"/>
        <v>musta</v>
      </c>
      <c r="BI1735" s="39"/>
      <c r="BJ1735" s="39" t="str">
        <f>IF(F1735="ei löydy","uusi tie",IF(E1735=0,"tieosoite muuttunut",IF(E1735=1,VLOOKUP(D1735,'2015'!$F$12:$AL$1887,31,FALSE),"-")))</f>
        <v>uusi tie</v>
      </c>
      <c r="BK1735" s="67" t="str">
        <f>IF(E1735=1,VLOOKUP(D1735,'2015'!$F$12:$AL$1887,32,FALSE),"-")</f>
        <v>-</v>
      </c>
      <c r="BL1735" s="39" t="str">
        <f>IF(F1735="ei löydy","uusi tie",IF(E1735=0,"tieosoite muuttunut",IF(E1735=1,VLOOKUP(D1735,'2015'!$F$12:$AL$1887,33,FALSE),"-")))</f>
        <v>uusi tie</v>
      </c>
      <c r="BM1735" s="39"/>
      <c r="BN1735" s="217" t="e">
        <f>VLOOKUP(D1735,'2015'!$F$12:$AL$1887,33,FALSE)</f>
        <v>#N/A</v>
      </c>
      <c r="BO1735" s="39"/>
      <c r="BP1735" s="115"/>
      <c r="BQ1735" s="26" t="s">
        <v>10</v>
      </c>
      <c r="BS1735" s="5"/>
      <c r="BU1735" s="37"/>
      <c r="BV1735" s="30"/>
      <c r="BX1735" t="str">
        <f>IF(E1735=1,VLOOKUP(D1735,'2015'!$F$12:$AX$1887,43,FALSE),"-")</f>
        <v>-</v>
      </c>
      <c r="BY1735" t="str">
        <f>IF(E1735=1,VLOOKUP(D1735,'2015'!$F$12:$AX$1887,44,FALSE),"-")</f>
        <v>-</v>
      </c>
      <c r="BZ1735" t="str">
        <f>IF(E1735=1,VLOOKUP(D1735,'2015'!$F$12:$AX$1887,45,FALSE),"-")</f>
        <v>-</v>
      </c>
      <c r="CG1735" s="21"/>
      <c r="CH1735" s="21"/>
      <c r="CI1735" s="21"/>
      <c r="CK1735" s="21"/>
      <c r="CL1735" s="21"/>
      <c r="CM1735" s="21"/>
    </row>
    <row r="1736" spans="1:91" ht="15.75" thickBot="1" x14ac:dyDescent="0.3">
      <c r="A1736" s="50"/>
      <c r="B1736" s="50"/>
      <c r="C1736" s="50" t="str">
        <f t="shared" si="453"/>
        <v>14509_1_2734</v>
      </c>
      <c r="D1736" s="51" t="str">
        <f t="shared" si="454"/>
        <v>14509_1</v>
      </c>
      <c r="E1736" s="224">
        <f>IFERROR(VLOOKUP(C1736,'2015'!$C$12:$D$1887,2,FALSE),0)</f>
        <v>0</v>
      </c>
      <c r="F1736" s="51" t="str">
        <f>IFERROR(K1736-IFERROR(VLOOKUP(D1736,'2015'!$F$12:$I$1887,4,FALSE),"ei löydy"),"ei löydy")</f>
        <v>ei löydy</v>
      </c>
      <c r="G1736" s="224">
        <f>IFERROR(VLOOKUP(Työfile_2024!C1736,Liikennemalli!$D$6:$G$1921,4,FALSE),0)</f>
        <v>1</v>
      </c>
      <c r="H1736" s="225">
        <f>K1736-IFERROR(VLOOKUP(Työfile_2024!D1736,Liikennemalli!$C$6:$H$1921,6,FALSE),"ei löydy")</f>
        <v>0</v>
      </c>
      <c r="I1736" s="80">
        <v>14509</v>
      </c>
      <c r="J1736" s="52">
        <v>1</v>
      </c>
      <c r="K1736" s="52">
        <v>2734</v>
      </c>
      <c r="L1736" s="53"/>
      <c r="M1736" s="54"/>
      <c r="N1736" s="54"/>
      <c r="O1736" s="54"/>
      <c r="P1736" s="54"/>
      <c r="Q1736" s="55"/>
      <c r="R1736" s="55"/>
      <c r="S1736" s="55"/>
      <c r="T1736" s="55"/>
      <c r="U1736" s="52"/>
      <c r="V1736" s="56">
        <v>68</v>
      </c>
      <c r="W1736" s="56">
        <v>2</v>
      </c>
      <c r="X1736" s="56">
        <v>69</v>
      </c>
      <c r="Y1736" s="56">
        <f>VLOOKUP(D1736,Liikennemalli24!$D$2:$F$1804,2,FALSE)</f>
        <v>50</v>
      </c>
      <c r="Z1736" s="148">
        <f>VLOOKUP(D1736,Liikennemalli24!$D$2:$F$1804,3,FALSE)</f>
        <v>8.9999999999999993E-3</v>
      </c>
      <c r="AA1736" s="178">
        <f>IF(G1736=1,VLOOKUP(C1736,Liikennemalli!$D$6:$H$1921,2,FALSE),"-")</f>
        <v>0</v>
      </c>
      <c r="AB1736" s="198">
        <f>IF(G1736=1,VLOOKUP(C1736,Liikennemalli!$D$6:$H$1921,3,FALSE),"-")</f>
        <v>0</v>
      </c>
      <c r="AC1736" s="51" t="str">
        <f>IF(E1736=1,VLOOKUP(Työfile_2024!D1736,'2015'!$F$12:$X$1887,18,FALSE),"-")</f>
        <v>-</v>
      </c>
      <c r="AD1736" s="51" t="str">
        <f>IF(E1736=1,VLOOKUP(Työfile_2024!D1736,'2015'!$F$12:$X$1887,19,FALSE),"-")</f>
        <v>-</v>
      </c>
      <c r="AI1736" s="128" t="str">
        <f>IF(E1736=1,VLOOKUP(Työfile_2024!D1736,'2015'!$F$12:$AB$1887,20,FALSE),"-")</f>
        <v>-</v>
      </c>
      <c r="AJ1736" s="128" t="str">
        <f>IF(E1736=1,VLOOKUP(Työfile_2024!D1736,'2015'!$F$12:$AB$1887,21,FALSE),"-")</f>
        <v>-</v>
      </c>
      <c r="AK1736" s="128" t="str">
        <f>IF(E1736=1,VLOOKUP(Työfile_2024!D1736,'2015'!$F$12:$AB$1887,22,FALSE),"-")</f>
        <v>-</v>
      </c>
      <c r="AL1736" s="128" t="str">
        <f>IF(E1736=1,VLOOKUP(Työfile_2024!D1736,'2015'!$F$12:$AB$1887,23,FALSE),"-")</f>
        <v>-</v>
      </c>
      <c r="AM1736" s="56">
        <f>VLOOKUP(Työfile_2024!D1736,Tmatkat_20km_tarkasteltava_verk!$C$2:$D$1804,2,FALSE)</f>
        <v>4</v>
      </c>
      <c r="AN1736" s="148">
        <f t="shared" si="451"/>
        <v>5.8823529411764705E-2</v>
      </c>
      <c r="AO1736" s="178" t="str">
        <f>IF(E1736=1,VLOOKUP(Työfile_2024!D1736,'2015'!$F$12:$AC$1887,24,FALSE),"-")</f>
        <v>-</v>
      </c>
      <c r="AP1736" s="52">
        <f>VLOOKUP(D1736,Tarkasteltava_verkko_2024_harva!$E$2:$I$1804,5,FALSE)</f>
        <v>0</v>
      </c>
      <c r="AQ1736" s="52">
        <f>VLOOKUP(D1736,Tarkasteltava_verkko_2024_harva!$E$2:$I$1804,4,FALSE)</f>
        <v>0</v>
      </c>
      <c r="AR1736" s="148">
        <v>0</v>
      </c>
      <c r="AS1736" s="170" t="str">
        <f>IFERROR(VLOOKUP(C1736,'2015'!$C$12:$AG$1887,30,FALSE),"-")</f>
        <v>-</v>
      </c>
      <c r="AT1736" s="148">
        <v>0</v>
      </c>
      <c r="AU1736" s="170" t="str">
        <f>IFERROR(VLOOKUP(C1736,'2015'!$C$12:$AG$1887,31,FALSE),"-")</f>
        <v>-</v>
      </c>
      <c r="AV1736" s="106"/>
      <c r="AW1736" s="63">
        <f>IFERROR(VLOOKUP(C1736,Merkittävyysluokitus!$A$2:$J$1705,10,FALSE),"-")</f>
        <v>4</v>
      </c>
      <c r="AX1736" s="175">
        <f>IFERROR(VLOOKUP(C1736,Merkittävyysluokitus!$A$2:$J$1705,6,FALSE),"-")</f>
        <v>1.384669710806697</v>
      </c>
      <c r="AY1736" s="175">
        <f>IFERROR(VLOOKUP(C1736,Merkittävyysluokitus!$A$2:$J$1705,7,FALSE),"-")</f>
        <v>0.21733333333333332</v>
      </c>
      <c r="AZ1736" s="175">
        <f>IFERROR(VLOOKUP(C1736,Merkittävyysluokitus!$A$2:$J$1705,8,FALSE),"-")</f>
        <v>0.3340030441400304</v>
      </c>
      <c r="BA1736" s="175">
        <f>IFERROR(VLOOKUP(C1736,Merkittävyysluokitus!$A$2:$J$1705,9,FALSE),"-")</f>
        <v>0.83333333333333326</v>
      </c>
      <c r="BB1736" s="203"/>
      <c r="BC1736" s="203" t="str">
        <f t="shared" si="452"/>
        <v>muutos</v>
      </c>
      <c r="BD1736" s="39" t="str">
        <f t="shared" si="460"/>
        <v>musta</v>
      </c>
      <c r="BE1736" s="68" t="str">
        <f t="shared" si="447"/>
        <v>musta</v>
      </c>
      <c r="BF1736" s="68" t="str">
        <f t="shared" si="448"/>
        <v>musta</v>
      </c>
      <c r="BG1736" s="68" t="str">
        <f t="shared" si="449"/>
        <v>musta</v>
      </c>
      <c r="BH1736" s="208" t="str">
        <f t="shared" si="450"/>
        <v>musta</v>
      </c>
      <c r="BI1736" s="39"/>
      <c r="BJ1736" s="39" t="str">
        <f>IF(F1736="ei löydy","uusi tie",IF(E1736=0,"tieosoite muuttunut",IF(E1736=1,VLOOKUP(D1736,'2015'!$F$12:$AL$1887,31,FALSE),"-")))</f>
        <v>uusi tie</v>
      </c>
      <c r="BK1736" s="67" t="str">
        <f>IF(E1736=1,VLOOKUP(D1736,'2015'!$F$12:$AL$1887,32,FALSE),"-")</f>
        <v>-</v>
      </c>
      <c r="BL1736" s="39" t="str">
        <f>IF(F1736="ei löydy","uusi tie",IF(E1736=0,"tieosoite muuttunut",IF(E1736=1,VLOOKUP(D1736,'2015'!$F$12:$AL$1887,33,FALSE),"-")))</f>
        <v>uusi tie</v>
      </c>
      <c r="BM1736" s="39"/>
      <c r="BN1736" s="217" t="e">
        <f>VLOOKUP(D1736,'2015'!$F$12:$AL$1887,33,FALSE)</f>
        <v>#N/A</v>
      </c>
      <c r="BO1736" s="39"/>
      <c r="BP1736" s="115"/>
      <c r="BQ1736" s="26" t="s">
        <v>10</v>
      </c>
      <c r="BS1736" s="5"/>
      <c r="BU1736" s="37"/>
      <c r="BV1736" s="30"/>
      <c r="BX1736" t="str">
        <f>IF(E1736=1,VLOOKUP(D1736,'2015'!$F$12:$AX$1887,43,FALSE),"-")</f>
        <v>-</v>
      </c>
      <c r="BY1736" t="str">
        <f>IF(E1736=1,VLOOKUP(D1736,'2015'!$F$12:$AX$1887,44,FALSE),"-")</f>
        <v>-</v>
      </c>
      <c r="BZ1736" t="str">
        <f>IF(E1736=1,VLOOKUP(D1736,'2015'!$F$12:$AX$1887,45,FALSE),"-")</f>
        <v>-</v>
      </c>
      <c r="CG1736" s="21"/>
      <c r="CH1736" s="21"/>
      <c r="CI1736" s="21"/>
      <c r="CK1736" s="21"/>
      <c r="CL1736" s="21"/>
      <c r="CM1736" s="21"/>
    </row>
    <row r="1737" spans="1:91" ht="15.75" thickBot="1" x14ac:dyDescent="0.3">
      <c r="A1737" s="50"/>
      <c r="B1737" s="50"/>
      <c r="C1737" s="50" t="str">
        <f t="shared" si="453"/>
        <v>14510_1_2506</v>
      </c>
      <c r="D1737" s="51" t="str">
        <f t="shared" si="454"/>
        <v>14510_1</v>
      </c>
      <c r="E1737" s="224">
        <f>IFERROR(VLOOKUP(C1737,'2015'!$C$12:$D$1887,2,FALSE),0)</f>
        <v>0</v>
      </c>
      <c r="F1737" s="51" t="str">
        <f>IFERROR(K1737-IFERROR(VLOOKUP(D1737,'2015'!$F$12:$I$1887,4,FALSE),"ei löydy"),"ei löydy")</f>
        <v>ei löydy</v>
      </c>
      <c r="G1737" s="224">
        <f>IFERROR(VLOOKUP(Työfile_2024!C1737,Liikennemalli!$D$6:$G$1921,4,FALSE),0)</f>
        <v>1</v>
      </c>
      <c r="H1737" s="225">
        <f>K1737-IFERROR(VLOOKUP(Työfile_2024!D1737,Liikennemalli!$C$6:$H$1921,6,FALSE),"ei löydy")</f>
        <v>0</v>
      </c>
      <c r="I1737" s="80">
        <v>14510</v>
      </c>
      <c r="J1737" s="52">
        <v>1</v>
      </c>
      <c r="K1737" s="52">
        <v>2506</v>
      </c>
      <c r="L1737" s="53"/>
      <c r="M1737" s="54"/>
      <c r="N1737" s="54"/>
      <c r="O1737" s="54"/>
      <c r="P1737" s="54"/>
      <c r="Q1737" s="55"/>
      <c r="R1737" s="55"/>
      <c r="S1737" s="55"/>
      <c r="T1737" s="55"/>
      <c r="U1737" s="52"/>
      <c r="V1737" s="56">
        <v>55</v>
      </c>
      <c r="W1737" s="56">
        <v>3</v>
      </c>
      <c r="X1737" s="56">
        <v>53</v>
      </c>
      <c r="Y1737" s="56">
        <f>VLOOKUP(D1737,Liikennemalli24!$D$2:$F$1804,2,FALSE)</f>
        <v>17</v>
      </c>
      <c r="Z1737" s="148">
        <f>VLOOKUP(D1737,Liikennemalli24!$D$2:$F$1804,3,FALSE)</f>
        <v>0.316</v>
      </c>
      <c r="AA1737" s="178">
        <f>IF(G1737=1,VLOOKUP(C1737,Liikennemalli!$D$6:$H$1921,2,FALSE),"-")</f>
        <v>0</v>
      </c>
      <c r="AB1737" s="198">
        <f>IF(G1737=1,VLOOKUP(C1737,Liikennemalli!$D$6:$H$1921,3,FALSE),"-")</f>
        <v>0</v>
      </c>
      <c r="AC1737" s="51" t="str">
        <f>IF(E1737=1,VLOOKUP(Työfile_2024!D1737,'2015'!$F$12:$X$1887,18,FALSE),"-")</f>
        <v>-</v>
      </c>
      <c r="AD1737" s="51" t="str">
        <f>IF(E1737=1,VLOOKUP(Työfile_2024!D1737,'2015'!$F$12:$X$1887,19,FALSE),"-")</f>
        <v>-</v>
      </c>
      <c r="AI1737" s="128" t="str">
        <f>IF(E1737=1,VLOOKUP(Työfile_2024!D1737,'2015'!$F$12:$AB$1887,20,FALSE),"-")</f>
        <v>-</v>
      </c>
      <c r="AJ1737" s="128" t="str">
        <f>IF(E1737=1,VLOOKUP(Työfile_2024!D1737,'2015'!$F$12:$AB$1887,21,FALSE),"-")</f>
        <v>-</v>
      </c>
      <c r="AK1737" s="128" t="str">
        <f>IF(E1737=1,VLOOKUP(Työfile_2024!D1737,'2015'!$F$12:$AB$1887,22,FALSE),"-")</f>
        <v>-</v>
      </c>
      <c r="AL1737" s="128" t="str">
        <f>IF(E1737=1,VLOOKUP(Työfile_2024!D1737,'2015'!$F$12:$AB$1887,23,FALSE),"-")</f>
        <v>-</v>
      </c>
      <c r="AM1737" s="56">
        <f>VLOOKUP(Työfile_2024!D1737,Tmatkat_20km_tarkasteltava_verk!$C$2:$D$1804,2,FALSE)</f>
        <v>9</v>
      </c>
      <c r="AN1737" s="148">
        <f t="shared" si="451"/>
        <v>0.16363636363636364</v>
      </c>
      <c r="AO1737" s="178" t="str">
        <f>IF(E1737=1,VLOOKUP(Työfile_2024!D1737,'2015'!$F$12:$AC$1887,24,FALSE),"-")</f>
        <v>-</v>
      </c>
      <c r="AP1737" s="52">
        <f>VLOOKUP(D1737,Tarkasteltava_verkko_2024_harva!$E$2:$I$1804,5,FALSE)</f>
        <v>0</v>
      </c>
      <c r="AQ1737" s="52">
        <f>VLOOKUP(D1737,Tarkasteltava_verkko_2024_harva!$E$2:$I$1804,4,FALSE)</f>
        <v>0</v>
      </c>
      <c r="AR1737" s="148">
        <v>0</v>
      </c>
      <c r="AS1737" s="170" t="str">
        <f>IFERROR(VLOOKUP(C1737,'2015'!$C$12:$AG$1887,30,FALSE),"-")</f>
        <v>-</v>
      </c>
      <c r="AT1737" s="148">
        <v>0</v>
      </c>
      <c r="AU1737" s="170" t="str">
        <f>IFERROR(VLOOKUP(C1737,'2015'!$C$12:$AG$1887,31,FALSE),"-")</f>
        <v>-</v>
      </c>
      <c r="AV1737" s="106"/>
      <c r="AW1737" s="63">
        <f>IFERROR(VLOOKUP(C1737,Merkittävyysluokitus!$A$2:$J$1705,10,FALSE),"-")</f>
        <v>4</v>
      </c>
      <c r="AX1737" s="175">
        <f>IFERROR(VLOOKUP(C1737,Merkittävyysluokitus!$A$2:$J$1705,6,FALSE),"-")</f>
        <v>0.87175799086757988</v>
      </c>
      <c r="AY1737" s="175">
        <f>IFERROR(VLOOKUP(C1737,Merkittävyysluokitus!$A$2:$J$1705,7,FALSE),"-")</f>
        <v>0.20499999999999999</v>
      </c>
      <c r="AZ1737" s="175">
        <f>IFERROR(VLOOKUP(C1737,Merkittävyysluokitus!$A$2:$J$1705,8,FALSE),"-")</f>
        <v>0.16675799086757992</v>
      </c>
      <c r="BA1737" s="175">
        <f>IFERROR(VLOOKUP(C1737,Merkittävyysluokitus!$A$2:$J$1705,9,FALSE),"-")</f>
        <v>0.5</v>
      </c>
      <c r="BB1737" s="203"/>
      <c r="BC1737" s="203" t="str">
        <f t="shared" si="452"/>
        <v>muutos</v>
      </c>
      <c r="BD1737" s="39" t="str">
        <f t="shared" si="460"/>
        <v>musta</v>
      </c>
      <c r="BE1737" s="68" t="str">
        <f t="shared" si="447"/>
        <v>musta</v>
      </c>
      <c r="BF1737" s="68" t="str">
        <f t="shared" si="448"/>
        <v>musta</v>
      </c>
      <c r="BG1737" s="68" t="str">
        <f t="shared" si="449"/>
        <v>musta</v>
      </c>
      <c r="BH1737" s="208" t="str">
        <f t="shared" si="450"/>
        <v>musta</v>
      </c>
      <c r="BI1737" s="39"/>
      <c r="BJ1737" s="39" t="str">
        <f>IF(F1737="ei löydy","uusi tie",IF(E1737=0,"tieosoite muuttunut",IF(E1737=1,VLOOKUP(D1737,'2015'!$F$12:$AL$1887,31,FALSE),"-")))</f>
        <v>uusi tie</v>
      </c>
      <c r="BK1737" s="67" t="str">
        <f>IF(E1737=1,VLOOKUP(D1737,'2015'!$F$12:$AL$1887,32,FALSE),"-")</f>
        <v>-</v>
      </c>
      <c r="BL1737" s="39" t="str">
        <f>IF(F1737="ei löydy","uusi tie",IF(E1737=0,"tieosoite muuttunut",IF(E1737=1,VLOOKUP(D1737,'2015'!$F$12:$AL$1887,33,FALSE),"-")))</f>
        <v>uusi tie</v>
      </c>
      <c r="BM1737" s="39"/>
      <c r="BN1737" s="217" t="e">
        <f>VLOOKUP(D1737,'2015'!$F$12:$AL$1887,33,FALSE)</f>
        <v>#N/A</v>
      </c>
      <c r="BO1737" s="39"/>
      <c r="BP1737" s="115"/>
      <c r="BQ1737" s="26" t="s">
        <v>10</v>
      </c>
      <c r="BS1737" s="5"/>
      <c r="BU1737" s="37"/>
      <c r="BV1737" s="30"/>
      <c r="BX1737" t="str">
        <f>IF(E1737=1,VLOOKUP(D1737,'2015'!$F$12:$AX$1887,43,FALSE),"-")</f>
        <v>-</v>
      </c>
      <c r="BY1737" t="str">
        <f>IF(E1737=1,VLOOKUP(D1737,'2015'!$F$12:$AX$1887,44,FALSE),"-")</f>
        <v>-</v>
      </c>
      <c r="BZ1737" t="str">
        <f>IF(E1737=1,VLOOKUP(D1737,'2015'!$F$12:$AX$1887,45,FALSE),"-")</f>
        <v>-</v>
      </c>
      <c r="CG1737" s="21"/>
      <c r="CH1737" s="21"/>
      <c r="CI1737" s="21"/>
      <c r="CK1737" s="21"/>
      <c r="CL1737" s="21"/>
      <c r="CM1737" s="21"/>
    </row>
    <row r="1738" spans="1:91" ht="15.75" thickBot="1" x14ac:dyDescent="0.3">
      <c r="A1738" s="50"/>
      <c r="B1738" s="50"/>
      <c r="C1738" s="50" t="str">
        <f t="shared" si="453"/>
        <v>14511_1_10099</v>
      </c>
      <c r="D1738" s="51" t="str">
        <f t="shared" si="454"/>
        <v>14511_1</v>
      </c>
      <c r="E1738" s="224">
        <f>IFERROR(VLOOKUP(C1738,'2015'!$C$12:$D$1887,2,FALSE),0)</f>
        <v>0</v>
      </c>
      <c r="F1738" s="51" t="str">
        <f>IFERROR(K1738-IFERROR(VLOOKUP(D1738,'2015'!$F$12:$I$1887,4,FALSE),"ei löydy"),"ei löydy")</f>
        <v>ei löydy</v>
      </c>
      <c r="G1738" s="224">
        <f>IFERROR(VLOOKUP(Työfile_2024!C1738,Liikennemalli!$D$6:$G$1921,4,FALSE),0)</f>
        <v>1</v>
      </c>
      <c r="H1738" s="225">
        <f>K1738-IFERROR(VLOOKUP(Työfile_2024!D1738,Liikennemalli!$C$6:$H$1921,6,FALSE),"ei löydy")</f>
        <v>0</v>
      </c>
      <c r="I1738" s="80">
        <v>14511</v>
      </c>
      <c r="J1738" s="52">
        <v>1</v>
      </c>
      <c r="K1738" s="52">
        <v>10099</v>
      </c>
      <c r="L1738" s="53"/>
      <c r="M1738" s="54"/>
      <c r="N1738" s="54"/>
      <c r="O1738" s="54"/>
      <c r="P1738" s="54"/>
      <c r="Q1738" s="55"/>
      <c r="R1738" s="55"/>
      <c r="S1738" s="55"/>
      <c r="T1738" s="55"/>
      <c r="U1738" s="52"/>
      <c r="V1738" s="56">
        <v>69</v>
      </c>
      <c r="W1738" s="56">
        <v>2</v>
      </c>
      <c r="X1738" s="56">
        <v>76</v>
      </c>
      <c r="Y1738" s="56">
        <f>VLOOKUP(D1738,Liikennemalli24!$D$2:$F$1804,2,FALSE)</f>
        <v>100</v>
      </c>
      <c r="Z1738" s="148">
        <f>VLOOKUP(D1738,Liikennemalli24!$D$2:$F$1804,3,FALSE)</f>
        <v>0.623</v>
      </c>
      <c r="AA1738" s="178">
        <f>IF(G1738=1,VLOOKUP(C1738,Liikennemalli!$D$6:$H$1921,2,FALSE),"-")</f>
        <v>0</v>
      </c>
      <c r="AB1738" s="198">
        <f>IF(G1738=1,VLOOKUP(C1738,Liikennemalli!$D$6:$H$1921,3,FALSE),"-")</f>
        <v>0</v>
      </c>
      <c r="AC1738" s="51" t="str">
        <f>IF(E1738=1,VLOOKUP(Työfile_2024!D1738,'2015'!$F$12:$X$1887,18,FALSE),"-")</f>
        <v>-</v>
      </c>
      <c r="AD1738" s="51" t="str">
        <f>IF(E1738=1,VLOOKUP(Työfile_2024!D1738,'2015'!$F$12:$X$1887,19,FALSE),"-")</f>
        <v>-</v>
      </c>
      <c r="AI1738" s="128" t="str">
        <f>IF(E1738=1,VLOOKUP(Työfile_2024!D1738,'2015'!$F$12:$AB$1887,20,FALSE),"-")</f>
        <v>-</v>
      </c>
      <c r="AJ1738" s="128" t="str">
        <f>IF(E1738=1,VLOOKUP(Työfile_2024!D1738,'2015'!$F$12:$AB$1887,21,FALSE),"-")</f>
        <v>-</v>
      </c>
      <c r="AK1738" s="128" t="str">
        <f>IF(E1738=1,VLOOKUP(Työfile_2024!D1738,'2015'!$F$12:$AB$1887,22,FALSE),"-")</f>
        <v>-</v>
      </c>
      <c r="AL1738" s="128" t="str">
        <f>IF(E1738=1,VLOOKUP(Työfile_2024!D1738,'2015'!$F$12:$AB$1887,23,FALSE),"-")</f>
        <v>-</v>
      </c>
      <c r="AM1738" s="56">
        <f>VLOOKUP(Työfile_2024!D1738,Tmatkat_20km_tarkasteltava_verk!$C$2:$D$1804,2,FALSE)</f>
        <v>6</v>
      </c>
      <c r="AN1738" s="148">
        <f t="shared" si="451"/>
        <v>8.6956521739130432E-2</v>
      </c>
      <c r="AO1738" s="178" t="str">
        <f>IF(E1738=1,VLOOKUP(Työfile_2024!D1738,'2015'!$F$12:$AC$1887,24,FALSE),"-")</f>
        <v>-</v>
      </c>
      <c r="AP1738" s="52">
        <f>VLOOKUP(D1738,Tarkasteltava_verkko_2024_harva!$E$2:$I$1804,5,FALSE)</f>
        <v>0</v>
      </c>
      <c r="AQ1738" s="52">
        <f>VLOOKUP(D1738,Tarkasteltava_verkko_2024_harva!$E$2:$I$1804,4,FALSE)</f>
        <v>0</v>
      </c>
      <c r="AR1738" s="148">
        <v>0</v>
      </c>
      <c r="AS1738" s="170" t="str">
        <f>IFERROR(VLOOKUP(C1738,'2015'!$C$12:$AG$1887,30,FALSE),"-")</f>
        <v>-</v>
      </c>
      <c r="AT1738" s="148">
        <v>0</v>
      </c>
      <c r="AU1738" s="170" t="str">
        <f>IFERROR(VLOOKUP(C1738,'2015'!$C$12:$AG$1887,31,FALSE),"-")</f>
        <v>-</v>
      </c>
      <c r="AV1738" s="106"/>
      <c r="AW1738" s="63">
        <f>IFERROR(VLOOKUP(C1738,Merkittävyysluokitus!$A$2:$J$1705,10,FALSE),"-")</f>
        <v>4</v>
      </c>
      <c r="AX1738" s="175">
        <f>IFERROR(VLOOKUP(C1738,Merkittävyysluokitus!$A$2:$J$1705,6,FALSE),"-")</f>
        <v>1.4111856925418569</v>
      </c>
      <c r="AY1738" s="175">
        <f>IFERROR(VLOOKUP(C1738,Merkittävyysluokitus!$A$2:$J$1705,7,FALSE),"-")</f>
        <v>0.23699999999999999</v>
      </c>
      <c r="AZ1738" s="175">
        <f>IFERROR(VLOOKUP(C1738,Merkittävyysluokitus!$A$2:$J$1705,8,FALSE),"-")</f>
        <v>0.6741856925418569</v>
      </c>
      <c r="BA1738" s="175">
        <f>IFERROR(VLOOKUP(C1738,Merkittävyysluokitus!$A$2:$J$1705,9,FALSE),"-")</f>
        <v>0.5</v>
      </c>
      <c r="BB1738" s="203"/>
      <c r="BC1738" s="203" t="str">
        <f t="shared" si="452"/>
        <v>muutos</v>
      </c>
      <c r="BD1738" s="39" t="str">
        <f t="shared" si="460"/>
        <v>musta</v>
      </c>
      <c r="BE1738" s="68" t="str">
        <f t="shared" si="447"/>
        <v>musta</v>
      </c>
      <c r="BF1738" s="68" t="str">
        <f t="shared" si="448"/>
        <v>musta</v>
      </c>
      <c r="BG1738" s="68" t="str">
        <f t="shared" si="449"/>
        <v>musta</v>
      </c>
      <c r="BH1738" s="208" t="str">
        <f t="shared" si="450"/>
        <v>musta</v>
      </c>
      <c r="BI1738" s="39"/>
      <c r="BJ1738" s="39" t="str">
        <f>IF(F1738="ei löydy","uusi tie",IF(E1738=0,"tieosoite muuttunut",IF(E1738=1,VLOOKUP(D1738,'2015'!$F$12:$AL$1887,31,FALSE),"-")))</f>
        <v>uusi tie</v>
      </c>
      <c r="BK1738" s="67" t="str">
        <f>IF(E1738=1,VLOOKUP(D1738,'2015'!$F$12:$AL$1887,32,FALSE),"-")</f>
        <v>-</v>
      </c>
      <c r="BL1738" s="39" t="str">
        <f>IF(F1738="ei löydy","uusi tie",IF(E1738=0,"tieosoite muuttunut",IF(E1738=1,VLOOKUP(D1738,'2015'!$F$12:$AL$1887,33,FALSE),"-")))</f>
        <v>uusi tie</v>
      </c>
      <c r="BM1738" s="39"/>
      <c r="BN1738" s="217" t="e">
        <f>VLOOKUP(D1738,'2015'!$F$12:$AL$1887,33,FALSE)</f>
        <v>#N/A</v>
      </c>
      <c r="BO1738" s="39"/>
      <c r="BP1738" s="115"/>
      <c r="BQ1738" s="26" t="s">
        <v>10</v>
      </c>
      <c r="BS1738" s="5"/>
      <c r="BU1738" s="37"/>
      <c r="BV1738" s="30"/>
      <c r="BX1738" t="str">
        <f>IF(E1738=1,VLOOKUP(D1738,'2015'!$F$12:$AX$1887,43,FALSE),"-")</f>
        <v>-</v>
      </c>
      <c r="BY1738" t="str">
        <f>IF(E1738=1,VLOOKUP(D1738,'2015'!$F$12:$AX$1887,44,FALSE),"-")</f>
        <v>-</v>
      </c>
      <c r="BZ1738" t="str">
        <f>IF(E1738=1,VLOOKUP(D1738,'2015'!$F$12:$AX$1887,45,FALSE),"-")</f>
        <v>-</v>
      </c>
      <c r="CG1738" s="21"/>
      <c r="CH1738" s="21"/>
      <c r="CI1738" s="21"/>
      <c r="CK1738" s="21"/>
      <c r="CL1738" s="21"/>
      <c r="CM1738" s="21"/>
    </row>
    <row r="1739" spans="1:91" ht="15.75" thickBot="1" x14ac:dyDescent="0.3">
      <c r="A1739" s="50"/>
      <c r="B1739" s="50"/>
      <c r="C1739" s="50" t="str">
        <f t="shared" si="453"/>
        <v>14512_1_3530</v>
      </c>
      <c r="D1739" s="51" t="str">
        <f t="shared" si="454"/>
        <v>14512_1</v>
      </c>
      <c r="E1739" s="224">
        <f>IFERROR(VLOOKUP(C1739,'2015'!$C$12:$D$1887,2,FALSE),0)</f>
        <v>0</v>
      </c>
      <c r="F1739" s="51" t="str">
        <f>IFERROR(K1739-IFERROR(VLOOKUP(D1739,'2015'!$F$12:$I$1887,4,FALSE),"ei löydy"),"ei löydy")</f>
        <v>ei löydy</v>
      </c>
      <c r="G1739" s="224">
        <f>IFERROR(VLOOKUP(Työfile_2024!C1739,Liikennemalli!$D$6:$G$1921,4,FALSE),0)</f>
        <v>1</v>
      </c>
      <c r="H1739" s="225">
        <f>K1739-IFERROR(VLOOKUP(Työfile_2024!D1739,Liikennemalli!$C$6:$H$1921,6,FALSE),"ei löydy")</f>
        <v>0</v>
      </c>
      <c r="I1739" s="80">
        <v>14512</v>
      </c>
      <c r="J1739" s="52">
        <v>1</v>
      </c>
      <c r="K1739" s="52">
        <v>3530</v>
      </c>
      <c r="L1739" s="53"/>
      <c r="M1739" s="54"/>
      <c r="N1739" s="54"/>
      <c r="O1739" s="54"/>
      <c r="P1739" s="54"/>
      <c r="Q1739" s="55"/>
      <c r="R1739" s="55"/>
      <c r="S1739" s="55"/>
      <c r="T1739" s="55"/>
      <c r="U1739" s="52"/>
      <c r="V1739" s="56">
        <v>313.60339943342774</v>
      </c>
      <c r="W1739" s="56">
        <v>7.9971671388101981</v>
      </c>
      <c r="X1739" s="56">
        <v>336.86402266288951</v>
      </c>
      <c r="Y1739" s="56">
        <f>VLOOKUP(D1739,Liikennemalli24!$D$2:$F$1804,2,FALSE)</f>
        <v>73</v>
      </c>
      <c r="Z1739" s="148">
        <f>VLOOKUP(D1739,Liikennemalli24!$D$2:$F$1804,3,FALSE)</f>
        <v>0.318</v>
      </c>
      <c r="AA1739" s="178">
        <f>IF(G1739=1,VLOOKUP(C1739,Liikennemalli!$D$6:$H$1921,2,FALSE),"-")</f>
        <v>0</v>
      </c>
      <c r="AB1739" s="198">
        <f>IF(G1739=1,VLOOKUP(C1739,Liikennemalli!$D$6:$H$1921,3,FALSE),"-")</f>
        <v>0</v>
      </c>
      <c r="AC1739" s="51" t="str">
        <f>IF(E1739=1,VLOOKUP(Työfile_2024!D1739,'2015'!$F$12:$X$1887,18,FALSE),"-")</f>
        <v>-</v>
      </c>
      <c r="AD1739" s="51" t="str">
        <f>IF(E1739=1,VLOOKUP(Työfile_2024!D1739,'2015'!$F$12:$X$1887,19,FALSE),"-")</f>
        <v>-</v>
      </c>
      <c r="AI1739" s="128" t="str">
        <f>IF(E1739=1,VLOOKUP(Työfile_2024!D1739,'2015'!$F$12:$AB$1887,20,FALSE),"-")</f>
        <v>-</v>
      </c>
      <c r="AJ1739" s="128" t="str">
        <f>IF(E1739=1,VLOOKUP(Työfile_2024!D1739,'2015'!$F$12:$AB$1887,21,FALSE),"-")</f>
        <v>-</v>
      </c>
      <c r="AK1739" s="128" t="str">
        <f>IF(E1739=1,VLOOKUP(Työfile_2024!D1739,'2015'!$F$12:$AB$1887,22,FALSE),"-")</f>
        <v>-</v>
      </c>
      <c r="AL1739" s="128" t="str">
        <f>IF(E1739=1,VLOOKUP(Työfile_2024!D1739,'2015'!$F$12:$AB$1887,23,FALSE),"-")</f>
        <v>-</v>
      </c>
      <c r="AM1739" s="56">
        <f>VLOOKUP(Työfile_2024!D1739,Tmatkat_20km_tarkasteltava_verk!$C$2:$D$1804,2,FALSE)</f>
        <v>183</v>
      </c>
      <c r="AN1739" s="148">
        <f t="shared" si="451"/>
        <v>0.58353959278061829</v>
      </c>
      <c r="AO1739" s="178" t="str">
        <f>IF(E1739=1,VLOOKUP(Työfile_2024!D1739,'2015'!$F$12:$AC$1887,24,FALSE),"-")</f>
        <v>-</v>
      </c>
      <c r="AP1739" s="52">
        <f>VLOOKUP(D1739,Tarkasteltava_verkko_2024_harva!$E$2:$I$1804,5,FALSE)</f>
        <v>0</v>
      </c>
      <c r="AQ1739" s="52">
        <f>VLOOKUP(D1739,Tarkasteltava_verkko_2024_harva!$E$2:$I$1804,4,FALSE)</f>
        <v>0</v>
      </c>
      <c r="AR1739" s="148">
        <v>0.52832861189801694</v>
      </c>
      <c r="AS1739" s="170" t="str">
        <f>IFERROR(VLOOKUP(C1739,'2015'!$C$12:$AG$1887,30,FALSE),"-")</f>
        <v>-</v>
      </c>
      <c r="AT1739" s="148">
        <v>0.5762039660056657</v>
      </c>
      <c r="AU1739" s="170" t="str">
        <f>IFERROR(VLOOKUP(C1739,'2015'!$C$12:$AG$1887,31,FALSE),"-")</f>
        <v>-</v>
      </c>
      <c r="AV1739" s="106"/>
      <c r="AW1739" s="63">
        <f>IFERROR(VLOOKUP(C1739,Merkittävyysluokitus!$A$2:$J$1705,10,FALSE),"-")</f>
        <v>3</v>
      </c>
      <c r="AX1739" s="175">
        <f>IFERROR(VLOOKUP(C1739,Merkittävyysluokitus!$A$2:$J$1705,6,FALSE),"-")</f>
        <v>3.6198828566623975</v>
      </c>
      <c r="AY1739" s="175">
        <f>IFERROR(VLOOKUP(C1739,Merkittävyysluokitus!$A$2:$J$1705,7,FALSE),"-")</f>
        <v>1.8574768649669497</v>
      </c>
      <c r="AZ1739" s="175">
        <f>IFERROR(VLOOKUP(C1739,Merkittävyysluokitus!$A$2:$J$1705,8,FALSE),"-")</f>
        <v>0.76240599169544798</v>
      </c>
      <c r="BA1739" s="175">
        <f>IFERROR(VLOOKUP(C1739,Merkittävyysluokitus!$A$2:$J$1705,9,FALSE),"-")</f>
        <v>1</v>
      </c>
      <c r="BB1739" s="203"/>
      <c r="BC1739" s="203" t="str">
        <f t="shared" si="452"/>
        <v>muutos</v>
      </c>
      <c r="BD1739" s="39" t="str">
        <f t="shared" si="460"/>
        <v>musta</v>
      </c>
      <c r="BE1739" s="68" t="str">
        <f t="shared" si="447"/>
        <v>musta</v>
      </c>
      <c r="BF1739" s="68" t="str">
        <f t="shared" si="448"/>
        <v>musta</v>
      </c>
      <c r="BG1739" s="68" t="str">
        <f t="shared" si="449"/>
        <v>musta</v>
      </c>
      <c r="BH1739" s="208" t="str">
        <f t="shared" si="450"/>
        <v>musta</v>
      </c>
      <c r="BI1739" s="39"/>
      <c r="BJ1739" s="39" t="str">
        <f>IF(F1739="ei löydy","uusi tie",IF(E1739=0,"tieosoite muuttunut",IF(E1739=1,VLOOKUP(D1739,'2015'!$F$12:$AL$1887,31,FALSE),"-")))</f>
        <v>uusi tie</v>
      </c>
      <c r="BK1739" s="67" t="str">
        <f>IF(E1739=1,VLOOKUP(D1739,'2015'!$F$12:$AL$1887,32,FALSE),"-")</f>
        <v>-</v>
      </c>
      <c r="BL1739" s="39" t="str">
        <f>IF(F1739="ei löydy","uusi tie",IF(E1739=0,"tieosoite muuttunut",IF(E1739=1,VLOOKUP(D1739,'2015'!$F$12:$AL$1887,33,FALSE),"-")))</f>
        <v>uusi tie</v>
      </c>
      <c r="BM1739" s="39"/>
      <c r="BN1739" s="217" t="e">
        <f>VLOOKUP(D1739,'2015'!$F$12:$AL$1887,33,FALSE)</f>
        <v>#N/A</v>
      </c>
      <c r="BO1739" s="39"/>
      <c r="BP1739" s="115"/>
      <c r="BQ1739" s="26" t="s">
        <v>10</v>
      </c>
      <c r="BS1739" s="5"/>
      <c r="BU1739" s="37"/>
      <c r="BV1739" s="30"/>
      <c r="BX1739" t="str">
        <f>IF(E1739=1,VLOOKUP(D1739,'2015'!$F$12:$AX$1887,43,FALSE),"-")</f>
        <v>-</v>
      </c>
      <c r="BY1739" t="str">
        <f>IF(E1739=1,VLOOKUP(D1739,'2015'!$F$12:$AX$1887,44,FALSE),"-")</f>
        <v>-</v>
      </c>
      <c r="BZ1739" t="str">
        <f>IF(E1739=1,VLOOKUP(D1739,'2015'!$F$12:$AX$1887,45,FALSE),"-")</f>
        <v>-</v>
      </c>
      <c r="CG1739" s="21"/>
      <c r="CH1739" s="21"/>
      <c r="CI1739" s="21"/>
      <c r="CK1739" s="21"/>
      <c r="CL1739" s="21"/>
      <c r="CM1739" s="21"/>
    </row>
    <row r="1740" spans="1:91" ht="15.75" thickBot="1" x14ac:dyDescent="0.3">
      <c r="A1740" s="50"/>
      <c r="B1740" s="50"/>
      <c r="C1740" s="50" t="str">
        <f t="shared" si="453"/>
        <v>14513_1_4222</v>
      </c>
      <c r="D1740" s="51" t="str">
        <f t="shared" si="454"/>
        <v>14513_1</v>
      </c>
      <c r="E1740" s="224">
        <f>IFERROR(VLOOKUP(C1740,'2015'!$C$12:$D$1887,2,FALSE),0)</f>
        <v>0</v>
      </c>
      <c r="F1740" s="51" t="str">
        <f>IFERROR(K1740-IFERROR(VLOOKUP(D1740,'2015'!$F$12:$I$1887,4,FALSE),"ei löydy"),"ei löydy")</f>
        <v>ei löydy</v>
      </c>
      <c r="G1740" s="224">
        <f>IFERROR(VLOOKUP(Työfile_2024!C1740,Liikennemalli!$D$6:$G$1921,4,FALSE),0)</f>
        <v>1</v>
      </c>
      <c r="H1740" s="225">
        <f>K1740-IFERROR(VLOOKUP(Työfile_2024!D1740,Liikennemalli!$C$6:$H$1921,6,FALSE),"ei löydy")</f>
        <v>0</v>
      </c>
      <c r="I1740" s="80">
        <v>14513</v>
      </c>
      <c r="J1740" s="52">
        <v>1</v>
      </c>
      <c r="K1740" s="52">
        <v>4222</v>
      </c>
      <c r="L1740" s="53"/>
      <c r="M1740" s="54"/>
      <c r="N1740" s="54"/>
      <c r="O1740" s="54"/>
      <c r="P1740" s="54"/>
      <c r="Q1740" s="55"/>
      <c r="R1740" s="55"/>
      <c r="S1740" s="55"/>
      <c r="T1740" s="55"/>
      <c r="U1740" s="52"/>
      <c r="V1740" s="56">
        <v>171</v>
      </c>
      <c r="W1740" s="56">
        <v>9</v>
      </c>
      <c r="X1740" s="56">
        <v>158</v>
      </c>
      <c r="Y1740" s="56">
        <f>VLOOKUP(D1740,Liikennemalli24!$D$2:$F$1804,2,FALSE)</f>
        <v>56</v>
      </c>
      <c r="Z1740" s="148">
        <f>VLOOKUP(D1740,Liikennemalli24!$D$2:$F$1804,3,FALSE)</f>
        <v>0.33200000000000002</v>
      </c>
      <c r="AA1740" s="178">
        <f>IF(G1740=1,VLOOKUP(C1740,Liikennemalli!$D$6:$H$1921,2,FALSE),"-")</f>
        <v>0</v>
      </c>
      <c r="AB1740" s="198">
        <f>IF(G1740=1,VLOOKUP(C1740,Liikennemalli!$D$6:$H$1921,3,FALSE),"-")</f>
        <v>0</v>
      </c>
      <c r="AC1740" s="51" t="str">
        <f>IF(E1740=1,VLOOKUP(Työfile_2024!D1740,'2015'!$F$12:$X$1887,18,FALSE),"-")</f>
        <v>-</v>
      </c>
      <c r="AD1740" s="51" t="str">
        <f>IF(E1740=1,VLOOKUP(Työfile_2024!D1740,'2015'!$F$12:$X$1887,19,FALSE),"-")</f>
        <v>-</v>
      </c>
      <c r="AI1740" s="128" t="str">
        <f>IF(E1740=1,VLOOKUP(Työfile_2024!D1740,'2015'!$F$12:$AB$1887,20,FALSE),"-")</f>
        <v>-</v>
      </c>
      <c r="AJ1740" s="128" t="str">
        <f>IF(E1740=1,VLOOKUP(Työfile_2024!D1740,'2015'!$F$12:$AB$1887,21,FALSE),"-")</f>
        <v>-</v>
      </c>
      <c r="AK1740" s="128" t="str">
        <f>IF(E1740=1,VLOOKUP(Työfile_2024!D1740,'2015'!$F$12:$AB$1887,22,FALSE),"-")</f>
        <v>-</v>
      </c>
      <c r="AL1740" s="128" t="str">
        <f>IF(E1740=1,VLOOKUP(Työfile_2024!D1740,'2015'!$F$12:$AB$1887,23,FALSE),"-")</f>
        <v>-</v>
      </c>
      <c r="AM1740" s="56">
        <f>VLOOKUP(Työfile_2024!D1740,Tmatkat_20km_tarkasteltava_verk!$C$2:$D$1804,2,FALSE)</f>
        <v>38</v>
      </c>
      <c r="AN1740" s="148">
        <f t="shared" si="451"/>
        <v>0.22222222222222221</v>
      </c>
      <c r="AO1740" s="178" t="str">
        <f>IF(E1740=1,VLOOKUP(Työfile_2024!D1740,'2015'!$F$12:$AC$1887,24,FALSE),"-")</f>
        <v>-</v>
      </c>
      <c r="AP1740" s="52">
        <f>VLOOKUP(D1740,Tarkasteltava_verkko_2024_harva!$E$2:$I$1804,5,FALSE)</f>
        <v>0</v>
      </c>
      <c r="AQ1740" s="52">
        <f>VLOOKUP(D1740,Tarkasteltava_verkko_2024_harva!$E$2:$I$1804,4,FALSE)</f>
        <v>0</v>
      </c>
      <c r="AR1740" s="148">
        <v>0</v>
      </c>
      <c r="AS1740" s="170" t="str">
        <f>IFERROR(VLOOKUP(C1740,'2015'!$C$12:$AG$1887,30,FALSE),"-")</f>
        <v>-</v>
      </c>
      <c r="AT1740" s="148">
        <v>0</v>
      </c>
      <c r="AU1740" s="170" t="str">
        <f>IFERROR(VLOOKUP(C1740,'2015'!$C$12:$AG$1887,31,FALSE),"-")</f>
        <v>-</v>
      </c>
      <c r="AV1740" s="106"/>
      <c r="AW1740" s="63">
        <f>IFERROR(VLOOKUP(C1740,Merkittävyysluokitus!$A$2:$J$1705,10,FALSE),"-")</f>
        <v>4</v>
      </c>
      <c r="AX1740" s="175">
        <f>IFERROR(VLOOKUP(C1740,Merkittävyysluokitus!$A$2:$J$1705,6,FALSE),"-")</f>
        <v>1.9534566210045661</v>
      </c>
      <c r="AY1740" s="175">
        <f>IFERROR(VLOOKUP(C1740,Merkittävyysluokitus!$A$2:$J$1705,7,FALSE),"-")</f>
        <v>0.6263333333333333</v>
      </c>
      <c r="AZ1740" s="175">
        <f>IFERROR(VLOOKUP(C1740,Merkittävyysluokitus!$A$2:$J$1705,8,FALSE),"-")</f>
        <v>0.82712328767123289</v>
      </c>
      <c r="BA1740" s="175">
        <f>IFERROR(VLOOKUP(C1740,Merkittävyysluokitus!$A$2:$J$1705,9,FALSE),"-")</f>
        <v>0.5</v>
      </c>
      <c r="BB1740" s="203"/>
      <c r="BC1740" s="203" t="str">
        <f t="shared" si="452"/>
        <v>muutos</v>
      </c>
      <c r="BD1740" s="39" t="str">
        <f t="shared" si="460"/>
        <v>musta</v>
      </c>
      <c r="BE1740" s="68" t="str">
        <f t="shared" si="447"/>
        <v>musta</v>
      </c>
      <c r="BF1740" s="68" t="str">
        <f t="shared" si="448"/>
        <v>musta</v>
      </c>
      <c r="BG1740" s="68" t="str">
        <f t="shared" si="449"/>
        <v>musta</v>
      </c>
      <c r="BH1740" s="208" t="str">
        <f t="shared" si="450"/>
        <v>musta</v>
      </c>
      <c r="BI1740" s="39"/>
      <c r="BJ1740" s="39" t="str">
        <f>IF(F1740="ei löydy","uusi tie",IF(E1740=0,"tieosoite muuttunut",IF(E1740=1,VLOOKUP(D1740,'2015'!$F$12:$AL$1887,31,FALSE),"-")))</f>
        <v>uusi tie</v>
      </c>
      <c r="BK1740" s="67" t="str">
        <f>IF(E1740=1,VLOOKUP(D1740,'2015'!$F$12:$AL$1887,32,FALSE),"-")</f>
        <v>-</v>
      </c>
      <c r="BL1740" s="39" t="str">
        <f>IF(F1740="ei löydy","uusi tie",IF(E1740=0,"tieosoite muuttunut",IF(E1740=1,VLOOKUP(D1740,'2015'!$F$12:$AL$1887,33,FALSE),"-")))</f>
        <v>uusi tie</v>
      </c>
      <c r="BM1740" s="39"/>
      <c r="BN1740" s="217" t="e">
        <f>VLOOKUP(D1740,'2015'!$F$12:$AL$1887,33,FALSE)</f>
        <v>#N/A</v>
      </c>
      <c r="BO1740" s="39"/>
      <c r="BP1740" s="115"/>
      <c r="BQ1740" s="26" t="s">
        <v>10</v>
      </c>
      <c r="BS1740" s="5"/>
      <c r="BU1740" s="37"/>
      <c r="BV1740" s="30"/>
      <c r="BX1740" t="str">
        <f>IF(E1740=1,VLOOKUP(D1740,'2015'!$F$12:$AX$1887,43,FALSE),"-")</f>
        <v>-</v>
      </c>
      <c r="BY1740" t="str">
        <f>IF(E1740=1,VLOOKUP(D1740,'2015'!$F$12:$AX$1887,44,FALSE),"-")</f>
        <v>-</v>
      </c>
      <c r="BZ1740" t="str">
        <f>IF(E1740=1,VLOOKUP(D1740,'2015'!$F$12:$AX$1887,45,FALSE),"-")</f>
        <v>-</v>
      </c>
      <c r="CG1740" s="21"/>
      <c r="CH1740" s="21"/>
      <c r="CI1740" s="21"/>
      <c r="CK1740" s="21"/>
      <c r="CL1740" s="21"/>
      <c r="CM1740" s="21"/>
    </row>
    <row r="1741" spans="1:91" ht="15.75" thickBot="1" x14ac:dyDescent="0.3">
      <c r="A1741" s="50"/>
      <c r="B1741" s="50"/>
      <c r="C1741" s="50" t="str">
        <f t="shared" si="453"/>
        <v>14513_2_6756</v>
      </c>
      <c r="D1741" s="51" t="str">
        <f t="shared" si="454"/>
        <v>14513_2</v>
      </c>
      <c r="E1741" s="224">
        <f>IFERROR(VLOOKUP(C1741,'2015'!$C$12:$D$1887,2,FALSE),0)</f>
        <v>0</v>
      </c>
      <c r="F1741" s="51" t="str">
        <f>IFERROR(K1741-IFERROR(VLOOKUP(D1741,'2015'!$F$12:$I$1887,4,FALSE),"ei löydy"),"ei löydy")</f>
        <v>ei löydy</v>
      </c>
      <c r="G1741" s="224">
        <f>IFERROR(VLOOKUP(Työfile_2024!C1741,Liikennemalli!$D$6:$G$1921,4,FALSE),0)</f>
        <v>1</v>
      </c>
      <c r="H1741" s="225">
        <f>K1741-IFERROR(VLOOKUP(Työfile_2024!D1741,Liikennemalli!$C$6:$H$1921,6,FALSE),"ei löydy")</f>
        <v>0</v>
      </c>
      <c r="I1741" s="80">
        <v>14513</v>
      </c>
      <c r="J1741" s="52">
        <v>2</v>
      </c>
      <c r="K1741" s="52">
        <v>6756</v>
      </c>
      <c r="L1741" s="53"/>
      <c r="M1741" s="54"/>
      <c r="N1741" s="54"/>
      <c r="O1741" s="54"/>
      <c r="P1741" s="54"/>
      <c r="Q1741" s="55"/>
      <c r="R1741" s="55"/>
      <c r="S1741" s="55"/>
      <c r="T1741" s="55"/>
      <c r="U1741" s="52"/>
      <c r="V1741" s="56">
        <v>146.51865008880995</v>
      </c>
      <c r="W1741" s="56">
        <v>5.5026642984014211</v>
      </c>
      <c r="X1741" s="56">
        <v>139.93043220840735</v>
      </c>
      <c r="Y1741" s="56">
        <f>VLOOKUP(D1741,Liikennemalli24!$D$2:$F$1804,2,FALSE)</f>
        <v>71</v>
      </c>
      <c r="Z1741" s="148">
        <f>VLOOKUP(D1741,Liikennemalli24!$D$2:$F$1804,3,FALSE)</f>
        <v>0.34899999999999998</v>
      </c>
      <c r="AA1741" s="178">
        <f>IF(G1741=1,VLOOKUP(C1741,Liikennemalli!$D$6:$H$1921,2,FALSE),"-")</f>
        <v>16.614309646711298</v>
      </c>
      <c r="AB1741" s="198">
        <f>IF(G1741=1,VLOOKUP(C1741,Liikennemalli!$D$6:$H$1921,3,FALSE),"-")</f>
        <v>0.52992186672226904</v>
      </c>
      <c r="AC1741" s="51" t="str">
        <f>IF(E1741=1,VLOOKUP(Työfile_2024!D1741,'2015'!$F$12:$X$1887,18,FALSE),"-")</f>
        <v>-</v>
      </c>
      <c r="AD1741" s="51" t="str">
        <f>IF(E1741=1,VLOOKUP(Työfile_2024!D1741,'2015'!$F$12:$X$1887,19,FALSE),"-")</f>
        <v>-</v>
      </c>
      <c r="AI1741" s="128" t="str">
        <f>IF(E1741=1,VLOOKUP(Työfile_2024!D1741,'2015'!$F$12:$AB$1887,20,FALSE),"-")</f>
        <v>-</v>
      </c>
      <c r="AJ1741" s="128" t="str">
        <f>IF(E1741=1,VLOOKUP(Työfile_2024!D1741,'2015'!$F$12:$AB$1887,21,FALSE),"-")</f>
        <v>-</v>
      </c>
      <c r="AK1741" s="128" t="str">
        <f>IF(E1741=1,VLOOKUP(Työfile_2024!D1741,'2015'!$F$12:$AB$1887,22,FALSE),"-")</f>
        <v>-</v>
      </c>
      <c r="AL1741" s="128" t="str">
        <f>IF(E1741=1,VLOOKUP(Työfile_2024!D1741,'2015'!$F$12:$AB$1887,23,FALSE),"-")</f>
        <v>-</v>
      </c>
      <c r="AM1741" s="56">
        <f>VLOOKUP(Työfile_2024!D1741,Tmatkat_20km_tarkasteltava_verk!$C$2:$D$1804,2,FALSE)</f>
        <v>43</v>
      </c>
      <c r="AN1741" s="148">
        <f t="shared" si="451"/>
        <v>0.29347799733301005</v>
      </c>
      <c r="AO1741" s="178" t="str">
        <f>IF(E1741=1,VLOOKUP(Työfile_2024!D1741,'2015'!$F$12:$AC$1887,24,FALSE),"-")</f>
        <v>-</v>
      </c>
      <c r="AP1741" s="52">
        <f>VLOOKUP(D1741,Tarkasteltava_verkko_2024_harva!$E$2:$I$1804,5,FALSE)</f>
        <v>0</v>
      </c>
      <c r="AQ1741" s="52">
        <f>VLOOKUP(D1741,Tarkasteltava_verkko_2024_harva!$E$2:$I$1804,4,FALSE)</f>
        <v>0</v>
      </c>
      <c r="AR1741" s="148">
        <v>0</v>
      </c>
      <c r="AS1741" s="170" t="str">
        <f>IFERROR(VLOOKUP(C1741,'2015'!$C$12:$AG$1887,30,FALSE),"-")</f>
        <v>-</v>
      </c>
      <c r="AT1741" s="148">
        <v>0</v>
      </c>
      <c r="AU1741" s="170" t="str">
        <f>IFERROR(VLOOKUP(C1741,'2015'!$C$12:$AG$1887,31,FALSE),"-")</f>
        <v>-</v>
      </c>
      <c r="AV1741" s="106"/>
      <c r="AW1741" s="63">
        <f>IFERROR(VLOOKUP(C1741,Merkittävyysluokitus!$A$2:$J$1705,10,FALSE),"-")</f>
        <v>4</v>
      </c>
      <c r="AX1741" s="175">
        <f>IFERROR(VLOOKUP(C1741,Merkittävyysluokitus!$A$2:$J$1705,6,FALSE),"-")</f>
        <v>2.0589674525738659</v>
      </c>
      <c r="AY1741" s="175">
        <f>IFERROR(VLOOKUP(C1741,Merkittävyysluokitus!$A$2:$J$1705,7,FALSE),"-")</f>
        <v>0.58622261693309641</v>
      </c>
      <c r="AZ1741" s="175">
        <f>IFERROR(VLOOKUP(C1741,Merkittävyysluokitus!$A$2:$J$1705,8,FALSE),"-")</f>
        <v>0.80607816897410312</v>
      </c>
      <c r="BA1741" s="175">
        <f>IFERROR(VLOOKUP(C1741,Merkittävyysluokitus!$A$2:$J$1705,9,FALSE),"-")</f>
        <v>0.66666666666666663</v>
      </c>
      <c r="BB1741" s="203"/>
      <c r="BC1741" s="203" t="str">
        <f t="shared" si="452"/>
        <v>muutos</v>
      </c>
      <c r="BD1741" s="39" t="str">
        <f t="shared" si="460"/>
        <v>musta</v>
      </c>
      <c r="BE1741" s="68" t="str">
        <f t="shared" si="447"/>
        <v>musta</v>
      </c>
      <c r="BF1741" s="68" t="str">
        <f t="shared" si="448"/>
        <v>musta</v>
      </c>
      <c r="BG1741" s="68" t="str">
        <f t="shared" si="449"/>
        <v>musta</v>
      </c>
      <c r="BH1741" s="208" t="str">
        <f t="shared" si="450"/>
        <v>musta</v>
      </c>
      <c r="BI1741" s="39"/>
      <c r="BJ1741" s="39" t="str">
        <f>IF(F1741="ei löydy","uusi tie",IF(E1741=0,"tieosoite muuttunut",IF(E1741=1,VLOOKUP(D1741,'2015'!$F$12:$AL$1887,31,FALSE),"-")))</f>
        <v>uusi tie</v>
      </c>
      <c r="BK1741" s="67" t="str">
        <f>IF(E1741=1,VLOOKUP(D1741,'2015'!$F$12:$AL$1887,32,FALSE),"-")</f>
        <v>-</v>
      </c>
      <c r="BL1741" s="39" t="str">
        <f>IF(F1741="ei löydy","uusi tie",IF(E1741=0,"tieosoite muuttunut",IF(E1741=1,VLOOKUP(D1741,'2015'!$F$12:$AL$1887,33,FALSE),"-")))</f>
        <v>uusi tie</v>
      </c>
      <c r="BM1741" s="39"/>
      <c r="BN1741" s="217" t="e">
        <f>VLOOKUP(D1741,'2015'!$F$12:$AL$1887,33,FALSE)</f>
        <v>#N/A</v>
      </c>
      <c r="BO1741" s="39"/>
      <c r="BP1741" s="115"/>
      <c r="BQ1741" s="26" t="s">
        <v>10</v>
      </c>
      <c r="BS1741" s="5"/>
      <c r="BU1741" s="37"/>
      <c r="BV1741" s="30"/>
      <c r="BX1741" t="str">
        <f>IF(E1741=1,VLOOKUP(D1741,'2015'!$F$12:$AX$1887,43,FALSE),"-")</f>
        <v>-</v>
      </c>
      <c r="BY1741" t="str">
        <f>IF(E1741=1,VLOOKUP(D1741,'2015'!$F$12:$AX$1887,44,FALSE),"-")</f>
        <v>-</v>
      </c>
      <c r="BZ1741" t="str">
        <f>IF(E1741=1,VLOOKUP(D1741,'2015'!$F$12:$AX$1887,45,FALSE),"-")</f>
        <v>-</v>
      </c>
      <c r="CG1741" s="21"/>
      <c r="CH1741" s="21"/>
      <c r="CI1741" s="21"/>
      <c r="CK1741" s="21"/>
      <c r="CL1741" s="21"/>
      <c r="CM1741" s="21"/>
    </row>
    <row r="1742" spans="1:91" ht="15.75" thickBot="1" x14ac:dyDescent="0.3">
      <c r="A1742" s="50"/>
      <c r="B1742" s="50"/>
      <c r="C1742" s="50" t="str">
        <f t="shared" si="453"/>
        <v>14514_1_4387</v>
      </c>
      <c r="D1742" s="51" t="str">
        <f t="shared" si="454"/>
        <v>14514_1</v>
      </c>
      <c r="E1742" s="224">
        <f>IFERROR(VLOOKUP(C1742,'2015'!$C$12:$D$1887,2,FALSE),0)</f>
        <v>0</v>
      </c>
      <c r="F1742" s="51" t="str">
        <f>IFERROR(K1742-IFERROR(VLOOKUP(D1742,'2015'!$F$12:$I$1887,4,FALSE),"ei löydy"),"ei löydy")</f>
        <v>ei löydy</v>
      </c>
      <c r="G1742" s="224">
        <f>IFERROR(VLOOKUP(Työfile_2024!C1742,Liikennemalli!$D$6:$G$1921,4,FALSE),0)</f>
        <v>1</v>
      </c>
      <c r="H1742" s="225">
        <f>K1742-IFERROR(VLOOKUP(Työfile_2024!D1742,Liikennemalli!$C$6:$H$1921,6,FALSE),"ei löydy")</f>
        <v>0</v>
      </c>
      <c r="I1742" s="80">
        <v>14514</v>
      </c>
      <c r="J1742" s="52">
        <v>1</v>
      </c>
      <c r="K1742" s="52">
        <v>4387</v>
      </c>
      <c r="L1742" s="53"/>
      <c r="M1742" s="54"/>
      <c r="N1742" s="54"/>
      <c r="O1742" s="54"/>
      <c r="P1742" s="54"/>
      <c r="Q1742" s="55"/>
      <c r="R1742" s="55"/>
      <c r="S1742" s="55"/>
      <c r="T1742" s="55"/>
      <c r="U1742" s="52"/>
      <c r="V1742" s="56">
        <v>242</v>
      </c>
      <c r="W1742" s="56">
        <v>9</v>
      </c>
      <c r="X1742" s="56">
        <v>257</v>
      </c>
      <c r="Y1742" s="56">
        <f>VLOOKUP(D1742,Liikennemalli24!$D$2:$F$1804,2,FALSE)</f>
        <v>118</v>
      </c>
      <c r="Z1742" s="148">
        <f>VLOOKUP(D1742,Liikennemalli24!$D$2:$F$1804,3,FALSE)</f>
        <v>0.54700000000000004</v>
      </c>
      <c r="AA1742" s="178">
        <f>IF(G1742=1,VLOOKUP(C1742,Liikennemalli!$D$6:$H$1921,2,FALSE),"-")</f>
        <v>0</v>
      </c>
      <c r="AB1742" s="198">
        <f>IF(G1742=1,VLOOKUP(C1742,Liikennemalli!$D$6:$H$1921,3,FALSE),"-")</f>
        <v>0</v>
      </c>
      <c r="AC1742" s="51" t="str">
        <f>IF(E1742=1,VLOOKUP(Työfile_2024!D1742,'2015'!$F$12:$X$1887,18,FALSE),"-")</f>
        <v>-</v>
      </c>
      <c r="AD1742" s="51" t="str">
        <f>IF(E1742=1,VLOOKUP(Työfile_2024!D1742,'2015'!$F$12:$X$1887,19,FALSE),"-")</f>
        <v>-</v>
      </c>
      <c r="AI1742" s="128" t="str">
        <f>IF(E1742=1,VLOOKUP(Työfile_2024!D1742,'2015'!$F$12:$AB$1887,20,FALSE),"-")</f>
        <v>-</v>
      </c>
      <c r="AJ1742" s="128" t="str">
        <f>IF(E1742=1,VLOOKUP(Työfile_2024!D1742,'2015'!$F$12:$AB$1887,21,FALSE),"-")</f>
        <v>-</v>
      </c>
      <c r="AK1742" s="128" t="str">
        <f>IF(E1742=1,VLOOKUP(Työfile_2024!D1742,'2015'!$F$12:$AB$1887,22,FALSE),"-")</f>
        <v>-</v>
      </c>
      <c r="AL1742" s="128" t="str">
        <f>IF(E1742=1,VLOOKUP(Työfile_2024!D1742,'2015'!$F$12:$AB$1887,23,FALSE),"-")</f>
        <v>-</v>
      </c>
      <c r="AM1742" s="56">
        <f>VLOOKUP(Työfile_2024!D1742,Tmatkat_20km_tarkasteltava_verk!$C$2:$D$1804,2,FALSE)</f>
        <v>58</v>
      </c>
      <c r="AN1742" s="148">
        <f t="shared" si="451"/>
        <v>0.23966942148760331</v>
      </c>
      <c r="AO1742" s="178" t="str">
        <f>IF(E1742=1,VLOOKUP(Työfile_2024!D1742,'2015'!$F$12:$AC$1887,24,FALSE),"-")</f>
        <v>-</v>
      </c>
      <c r="AP1742" s="52">
        <f>VLOOKUP(D1742,Tarkasteltava_verkko_2024_harva!$E$2:$I$1804,5,FALSE)</f>
        <v>0</v>
      </c>
      <c r="AQ1742" s="52">
        <f>VLOOKUP(D1742,Tarkasteltava_verkko_2024_harva!$E$2:$I$1804,4,FALSE)</f>
        <v>0</v>
      </c>
      <c r="AR1742" s="148">
        <v>0</v>
      </c>
      <c r="AS1742" s="170" t="str">
        <f>IFERROR(VLOOKUP(C1742,'2015'!$C$12:$AG$1887,30,FALSE),"-")</f>
        <v>-</v>
      </c>
      <c r="AT1742" s="148">
        <v>0</v>
      </c>
      <c r="AU1742" s="170" t="str">
        <f>IFERROR(VLOOKUP(C1742,'2015'!$C$12:$AG$1887,31,FALSE),"-")</f>
        <v>-</v>
      </c>
      <c r="AV1742" s="106"/>
      <c r="AW1742" s="63">
        <f>IFERROR(VLOOKUP(C1742,Merkittävyysluokitus!$A$2:$J$1705,10,FALSE),"-")</f>
        <v>4</v>
      </c>
      <c r="AX1742" s="175">
        <f>IFERROR(VLOOKUP(C1742,Merkittävyysluokitus!$A$2:$J$1705,6,FALSE),"-")</f>
        <v>1.9512511415525113</v>
      </c>
      <c r="AY1742" s="175">
        <f>IFERROR(VLOOKUP(C1742,Merkittävyysluokitus!$A$2:$J$1705,7,FALSE),"-")</f>
        <v>0.96266666666666656</v>
      </c>
      <c r="AZ1742" s="175">
        <f>IFERROR(VLOOKUP(C1742,Merkittävyysluokitus!$A$2:$J$1705,8,FALSE),"-")</f>
        <v>0.82191780821917804</v>
      </c>
      <c r="BA1742" s="175">
        <f>IFERROR(VLOOKUP(C1742,Merkittävyysluokitus!$A$2:$J$1705,9,FALSE),"-")</f>
        <v>0.16666666666666666</v>
      </c>
      <c r="BB1742" s="203"/>
      <c r="BC1742" s="203" t="str">
        <f t="shared" si="452"/>
        <v>muutos</v>
      </c>
      <c r="BD1742" s="39" t="str">
        <f t="shared" si="460"/>
        <v>musta</v>
      </c>
      <c r="BE1742" s="68" t="str">
        <f t="shared" ref="BE1742:BE1806" si="461">IF(Z1742="-","ei mallia",IF(Z1742=0,"ei mallia",IF(Z1742&gt;0.599999,IF(Y1742&gt;999,"punainen",IF(AM1742&gt;99,"punainen",IF(AP1742="tiivis","punainen","musta"))),"musta")))</f>
        <v>musta</v>
      </c>
      <c r="BF1742" s="68" t="str">
        <f t="shared" ref="BF1742:BF1806" si="462">IF(Z1742="-","ei mallia",IF(Z1742=0,"ei mallia",IF(Z1742&gt;0.399999,IF(Y1742&gt;1999,"punainen",IF(AM1742&gt;499,"punainen",IF(AQ1742="harva","punainen","musta"))),"musta")))</f>
        <v>musta</v>
      </c>
      <c r="BG1742" s="68" t="str">
        <f t="shared" ref="BG1742:BG1806" si="463">IF(Z1742="-","ei mallia",IF(Y1742=0,"ei mallia",(IF(AND(SUM((Z1742&gt;$BF$2),(Y1742&gt;$BF$3),(AM1742&gt;$BF$4),(AQ1742=$BF$5))&gt;=2,OR(Z1742&gt;$BG$2,Y1742&gt;$BG$3,AM1742&gt;$BG$4,AP1742=$BG$5)),"punainen","musta"))))</f>
        <v>musta</v>
      </c>
      <c r="BH1742" s="208" t="str">
        <f t="shared" ref="BH1742:BH1806" si="464">IF(Z1742&gt;0.5,IF(AQ1742="harva","punainen","musta"),"musta")</f>
        <v>musta</v>
      </c>
      <c r="BI1742" s="39"/>
      <c r="BJ1742" s="39" t="str">
        <f>IF(F1742="ei löydy","uusi tie",IF(E1742=0,"tieosoite muuttunut",IF(E1742=1,VLOOKUP(D1742,'2015'!$F$12:$AL$1887,31,FALSE),"-")))</f>
        <v>uusi tie</v>
      </c>
      <c r="BK1742" s="67" t="str">
        <f>IF(E1742=1,VLOOKUP(D1742,'2015'!$F$12:$AL$1887,32,FALSE),"-")</f>
        <v>-</v>
      </c>
      <c r="BL1742" s="39" t="str">
        <f>IF(F1742="ei löydy","uusi tie",IF(E1742=0,"tieosoite muuttunut",IF(E1742=1,VLOOKUP(D1742,'2015'!$F$12:$AL$1887,33,FALSE),"-")))</f>
        <v>uusi tie</v>
      </c>
      <c r="BM1742" s="39"/>
      <c r="BN1742" s="217" t="e">
        <f>VLOOKUP(D1742,'2015'!$F$12:$AL$1887,33,FALSE)</f>
        <v>#N/A</v>
      </c>
      <c r="BO1742" s="39"/>
      <c r="BP1742" s="115"/>
      <c r="BQ1742" s="26" t="s">
        <v>10</v>
      </c>
      <c r="BS1742" s="5"/>
      <c r="BU1742" s="37"/>
      <c r="BV1742" s="30"/>
      <c r="BX1742" t="str">
        <f>IF(E1742=1,VLOOKUP(D1742,'2015'!$F$12:$AX$1887,43,FALSE),"-")</f>
        <v>-</v>
      </c>
      <c r="BY1742" t="str">
        <f>IF(E1742=1,VLOOKUP(D1742,'2015'!$F$12:$AX$1887,44,FALSE),"-")</f>
        <v>-</v>
      </c>
      <c r="BZ1742" t="str">
        <f>IF(E1742=1,VLOOKUP(D1742,'2015'!$F$12:$AX$1887,45,FALSE),"-")</f>
        <v>-</v>
      </c>
      <c r="CG1742" s="21"/>
      <c r="CH1742" s="21"/>
      <c r="CI1742" s="21"/>
      <c r="CK1742" s="21"/>
      <c r="CL1742" s="21"/>
      <c r="CM1742" s="21"/>
    </row>
    <row r="1743" spans="1:91" ht="15.75" thickBot="1" x14ac:dyDescent="0.3">
      <c r="A1743" s="50"/>
      <c r="B1743" s="50"/>
      <c r="C1743" s="50" t="str">
        <f t="shared" si="453"/>
        <v>14519_1_6752</v>
      </c>
      <c r="D1743" s="51" t="str">
        <f t="shared" si="454"/>
        <v>14519_1</v>
      </c>
      <c r="E1743" s="224">
        <f>IFERROR(VLOOKUP(C1743,'2015'!$C$12:$D$1887,2,FALSE),0)</f>
        <v>0</v>
      </c>
      <c r="F1743" s="51" t="str">
        <f>IFERROR(K1743-IFERROR(VLOOKUP(D1743,'2015'!$F$12:$I$1887,4,FALSE),"ei löydy"),"ei löydy")</f>
        <v>ei löydy</v>
      </c>
      <c r="G1743" s="224">
        <f>IFERROR(VLOOKUP(Työfile_2024!C1743,Liikennemalli!$D$6:$G$1921,4,FALSE),0)</f>
        <v>1</v>
      </c>
      <c r="H1743" s="225">
        <f>K1743-IFERROR(VLOOKUP(Työfile_2024!D1743,Liikennemalli!$C$6:$H$1921,6,FALSE),"ei löydy")</f>
        <v>0</v>
      </c>
      <c r="I1743" s="80">
        <v>14519</v>
      </c>
      <c r="J1743" s="52">
        <v>1</v>
      </c>
      <c r="K1743" s="52">
        <v>6752</v>
      </c>
      <c r="L1743" s="53"/>
      <c r="M1743" s="54"/>
      <c r="N1743" s="54"/>
      <c r="O1743" s="54"/>
      <c r="P1743" s="54"/>
      <c r="Q1743" s="55"/>
      <c r="R1743" s="55"/>
      <c r="S1743" s="55"/>
      <c r="T1743" s="55"/>
      <c r="U1743" s="52"/>
      <c r="V1743" s="56">
        <v>61.166765402843602</v>
      </c>
      <c r="W1743" s="56">
        <v>4.3095379146919433</v>
      </c>
      <c r="X1743" s="56">
        <v>64.05968601895735</v>
      </c>
      <c r="Y1743" s="56">
        <f>VLOOKUP(D1743,Liikennemalli24!$D$2:$F$1804,2,FALSE)</f>
        <v>25</v>
      </c>
      <c r="Z1743" s="148">
        <f>VLOOKUP(D1743,Liikennemalli24!$D$2:$F$1804,3,FALSE)</f>
        <v>0.40300000000000002</v>
      </c>
      <c r="AA1743" s="178">
        <f>IF(G1743=1,VLOOKUP(C1743,Liikennemalli!$D$6:$H$1921,2,FALSE),"-")</f>
        <v>0</v>
      </c>
      <c r="AB1743" s="198">
        <f>IF(G1743=1,VLOOKUP(C1743,Liikennemalli!$D$6:$H$1921,3,FALSE),"-")</f>
        <v>0</v>
      </c>
      <c r="AC1743" s="51" t="str">
        <f>IF(E1743=1,VLOOKUP(Työfile_2024!D1743,'2015'!$F$12:$X$1887,18,FALSE),"-")</f>
        <v>-</v>
      </c>
      <c r="AD1743" s="51" t="str">
        <f>IF(E1743=1,VLOOKUP(Työfile_2024!D1743,'2015'!$F$12:$X$1887,19,FALSE),"-")</f>
        <v>-</v>
      </c>
      <c r="AI1743" s="128" t="str">
        <f>IF(E1743=1,VLOOKUP(Työfile_2024!D1743,'2015'!$F$12:$AB$1887,20,FALSE),"-")</f>
        <v>-</v>
      </c>
      <c r="AJ1743" s="128" t="str">
        <f>IF(E1743=1,VLOOKUP(Työfile_2024!D1743,'2015'!$F$12:$AB$1887,21,FALSE),"-")</f>
        <v>-</v>
      </c>
      <c r="AK1743" s="128" t="str">
        <f>IF(E1743=1,VLOOKUP(Työfile_2024!D1743,'2015'!$F$12:$AB$1887,22,FALSE),"-")</f>
        <v>-</v>
      </c>
      <c r="AL1743" s="128" t="str">
        <f>IF(E1743=1,VLOOKUP(Työfile_2024!D1743,'2015'!$F$12:$AB$1887,23,FALSE),"-")</f>
        <v>-</v>
      </c>
      <c r="AM1743" s="56">
        <f>VLOOKUP(Työfile_2024!D1743,Tmatkat_20km_tarkasteltava_verk!$C$2:$D$1804,2,FALSE)</f>
        <v>28</v>
      </c>
      <c r="AN1743" s="148">
        <f t="shared" ref="AN1743:AN1806" si="465">AM1743/V1743</f>
        <v>0.45776492864372226</v>
      </c>
      <c r="AO1743" s="178" t="str">
        <f>IF(E1743=1,VLOOKUP(Työfile_2024!D1743,'2015'!$F$12:$AC$1887,24,FALSE),"-")</f>
        <v>-</v>
      </c>
      <c r="AP1743" s="52" t="str">
        <f>VLOOKUP(D1743,Tarkasteltava_verkko_2024_harva!$E$2:$I$1804,5,FALSE)</f>
        <v>tiivis</v>
      </c>
      <c r="AQ1743" s="52">
        <f>VLOOKUP(D1743,Tarkasteltava_verkko_2024_harva!$E$2:$I$1804,4,FALSE)</f>
        <v>0</v>
      </c>
      <c r="AR1743" s="148">
        <v>0</v>
      </c>
      <c r="AS1743" s="170" t="str">
        <f>IFERROR(VLOOKUP(C1743,'2015'!$C$12:$AG$1887,30,FALSE),"-")</f>
        <v>-</v>
      </c>
      <c r="AT1743" s="148">
        <v>0</v>
      </c>
      <c r="AU1743" s="170" t="str">
        <f>IFERROR(VLOOKUP(C1743,'2015'!$C$12:$AG$1887,31,FALSE),"-")</f>
        <v>-</v>
      </c>
      <c r="AV1743" s="106"/>
      <c r="AW1743" s="63">
        <f>IFERROR(VLOOKUP(C1743,Merkittävyysluokitus!$A$2:$J$1705,10,FALSE),"-")</f>
        <v>4</v>
      </c>
      <c r="AX1743" s="175">
        <f>IFERROR(VLOOKUP(C1743,Merkittävyysluokitus!$A$2:$J$1705,6,FALSE),"-")</f>
        <v>2.6388293807303049</v>
      </c>
      <c r="AY1743" s="175">
        <f>IFERROR(VLOOKUP(C1743,Merkittävyysluokitus!$A$2:$J$1705,7,FALSE),"-")</f>
        <v>0.27350029620853078</v>
      </c>
      <c r="AZ1743" s="175">
        <f>IFERROR(VLOOKUP(C1743,Merkittävyysluokitus!$A$2:$J$1705,8,FALSE),"-")</f>
        <v>1.6986624178551075</v>
      </c>
      <c r="BA1743" s="175">
        <f>IFERROR(VLOOKUP(C1743,Merkittävyysluokitus!$A$2:$J$1705,9,FALSE),"-")</f>
        <v>0.66666666666666663</v>
      </c>
      <c r="BB1743" s="203"/>
      <c r="BC1743" s="203" t="str">
        <f t="shared" ref="BC1743:BC1806" si="466">IF(BD1743="ei luokiteltu","ei mallia",IF(BL1743="tieosoite muuttunut","tieosoite muuttunut",IF(BD1743&lt;&gt;BL1743,"muutos","")))</f>
        <v>muutos</v>
      </c>
      <c r="BD1743" s="39" t="str">
        <f t="shared" si="460"/>
        <v>musta</v>
      </c>
      <c r="BE1743" s="68" t="str">
        <f t="shared" si="461"/>
        <v>musta</v>
      </c>
      <c r="BF1743" s="68" t="str">
        <f t="shared" si="462"/>
        <v>musta</v>
      </c>
      <c r="BG1743" s="68" t="str">
        <f t="shared" si="463"/>
        <v>musta</v>
      </c>
      <c r="BH1743" s="208" t="str">
        <f t="shared" si="464"/>
        <v>musta</v>
      </c>
      <c r="BI1743" s="39"/>
      <c r="BJ1743" s="39" t="str">
        <f>IF(F1743="ei löydy","uusi tie",IF(E1743=0,"tieosoite muuttunut",IF(E1743=1,VLOOKUP(D1743,'2015'!$F$12:$AL$1887,31,FALSE),"-")))</f>
        <v>uusi tie</v>
      </c>
      <c r="BK1743" s="67" t="str">
        <f>IF(E1743=1,VLOOKUP(D1743,'2015'!$F$12:$AL$1887,32,FALSE),"-")</f>
        <v>-</v>
      </c>
      <c r="BL1743" s="39" t="str">
        <f>IF(F1743="ei löydy","uusi tie",IF(E1743=0,"tieosoite muuttunut",IF(E1743=1,VLOOKUP(D1743,'2015'!$F$12:$AL$1887,33,FALSE),"-")))</f>
        <v>uusi tie</v>
      </c>
      <c r="BM1743" s="39"/>
      <c r="BN1743" s="217" t="e">
        <f>VLOOKUP(D1743,'2015'!$F$12:$AL$1887,33,FALSE)</f>
        <v>#N/A</v>
      </c>
      <c r="BO1743" s="39"/>
      <c r="BP1743" s="115"/>
      <c r="BQ1743" s="26" t="s">
        <v>10</v>
      </c>
      <c r="BS1743" s="5"/>
      <c r="BU1743" s="37"/>
      <c r="BV1743" s="30"/>
      <c r="BX1743" t="str">
        <f>IF(E1743=1,VLOOKUP(D1743,'2015'!$F$12:$AX$1887,43,FALSE),"-")</f>
        <v>-</v>
      </c>
      <c r="BY1743" t="str">
        <f>IF(E1743=1,VLOOKUP(D1743,'2015'!$F$12:$AX$1887,44,FALSE),"-")</f>
        <v>-</v>
      </c>
      <c r="BZ1743" t="str">
        <f>IF(E1743=1,VLOOKUP(D1743,'2015'!$F$12:$AX$1887,45,FALSE),"-")</f>
        <v>-</v>
      </c>
      <c r="CG1743" s="21"/>
      <c r="CH1743" s="21"/>
      <c r="CI1743" s="21"/>
      <c r="CK1743" s="21"/>
      <c r="CL1743" s="21"/>
      <c r="CM1743" s="21"/>
    </row>
    <row r="1744" spans="1:91" ht="15.75" thickBot="1" x14ac:dyDescent="0.3">
      <c r="A1744" s="50"/>
      <c r="B1744" s="50"/>
      <c r="C1744" s="50" t="str">
        <f t="shared" ref="C1744:C1807" si="467">CONCATENATE(I1744,"_",J1744,"_",K1744)</f>
        <v>14553_2_6551</v>
      </c>
      <c r="D1744" s="51" t="str">
        <f t="shared" ref="D1744:D1807" si="468">CONCATENATE(I1744,"_",J1744)</f>
        <v>14553_2</v>
      </c>
      <c r="E1744" s="224">
        <f>IFERROR(VLOOKUP(C1744,'2015'!$C$12:$D$1887,2,FALSE),0)</f>
        <v>1</v>
      </c>
      <c r="F1744" s="51">
        <f>IFERROR(K1744-IFERROR(VLOOKUP(D1744,'2015'!$F$12:$I$1887,4,FALSE),"ei löydy"),"ei löydy")</f>
        <v>0</v>
      </c>
      <c r="G1744" s="224">
        <f>IFERROR(VLOOKUP(Työfile_2024!C1744,Liikennemalli!$D$6:$G$1921,4,FALSE),0)</f>
        <v>1</v>
      </c>
      <c r="H1744" s="225">
        <f>K1744-IFERROR(VLOOKUP(Työfile_2024!D1744,Liikennemalli!$C$6:$H$1921,6,FALSE),"ei löydy")</f>
        <v>0</v>
      </c>
      <c r="I1744" s="80">
        <v>14553</v>
      </c>
      <c r="J1744" s="52">
        <v>2</v>
      </c>
      <c r="K1744" s="52">
        <v>6551</v>
      </c>
      <c r="L1744" s="53"/>
      <c r="M1744" s="54"/>
      <c r="N1744" s="54"/>
      <c r="O1744" s="54"/>
      <c r="P1744" s="54"/>
      <c r="Q1744" s="55"/>
      <c r="R1744" s="55"/>
      <c r="S1744" s="55"/>
      <c r="T1744" s="55"/>
      <c r="U1744" s="52"/>
      <c r="V1744" s="56">
        <v>85</v>
      </c>
      <c r="W1744" s="56">
        <v>5</v>
      </c>
      <c r="X1744" s="56">
        <v>81</v>
      </c>
      <c r="Y1744" s="56">
        <f>VLOOKUP(D1744,Liikennemalli24!$D$2:$F$1804,2,FALSE)</f>
        <v>8</v>
      </c>
      <c r="Z1744" s="148">
        <f>VLOOKUP(D1744,Liikennemalli24!$D$2:$F$1804,3,FALSE)</f>
        <v>0.89100000000000001</v>
      </c>
      <c r="AA1744" s="178">
        <f>IF(G1744=1,VLOOKUP(C1744,Liikennemalli!$D$6:$H$1921,2,FALSE),"-")</f>
        <v>8.2606569050104799</v>
      </c>
      <c r="AB1744" s="198">
        <f>IF(G1744=1,VLOOKUP(C1744,Liikennemalli!$D$6:$H$1921,3,FALSE),"-")</f>
        <v>0.91420231013509201</v>
      </c>
      <c r="AC1744" s="51">
        <f>IF(E1744=1,VLOOKUP(Työfile_2024!D1744,'2015'!$F$12:$X$1887,18,FALSE),"-")</f>
        <v>0</v>
      </c>
      <c r="AD1744" s="51">
        <f>IF(E1744=1,VLOOKUP(Työfile_2024!D1744,'2015'!$F$12:$X$1887,19,FALSE),"-")</f>
        <v>0</v>
      </c>
      <c r="AI1744" s="128">
        <f>IF(E1744=1,VLOOKUP(Työfile_2024!D1744,'2015'!$F$12:$AB$1887,20,FALSE),"-")</f>
        <v>0</v>
      </c>
      <c r="AJ1744" s="128">
        <f>IF(E1744=1,VLOOKUP(Työfile_2024!D1744,'2015'!$F$12:$AB$1887,21,FALSE),"-")</f>
        <v>0</v>
      </c>
      <c r="AK1744" s="128">
        <f>IF(E1744=1,VLOOKUP(Työfile_2024!D1744,'2015'!$F$12:$AB$1887,22,FALSE),"-")</f>
        <v>0</v>
      </c>
      <c r="AL1744" s="128">
        <f>IF(E1744=1,VLOOKUP(Työfile_2024!D1744,'2015'!$F$12:$AB$1887,23,FALSE),"-")</f>
        <v>0</v>
      </c>
      <c r="AM1744" s="56">
        <f>VLOOKUP(Työfile_2024!D1744,Tmatkat_20km_tarkasteltava_verk!$C$2:$D$1804,2,FALSE)</f>
        <v>10</v>
      </c>
      <c r="AN1744" s="148">
        <f t="shared" si="465"/>
        <v>0.11764705882352941</v>
      </c>
      <c r="AO1744" s="178">
        <f>IF(E1744=1,VLOOKUP(Työfile_2024!D1744,'2015'!$F$12:$AC$1887,24,FALSE),"-")</f>
        <v>9</v>
      </c>
      <c r="AP1744" s="52">
        <f>VLOOKUP(D1744,Tarkasteltava_verkko_2024_harva!$E$2:$I$1804,5,FALSE)</f>
        <v>0</v>
      </c>
      <c r="AQ1744" s="52">
        <f>VLOOKUP(D1744,Tarkasteltava_verkko_2024_harva!$E$2:$I$1804,4,FALSE)</f>
        <v>0</v>
      </c>
      <c r="AR1744" s="148">
        <v>0</v>
      </c>
      <c r="AS1744" s="170">
        <f>IFERROR(VLOOKUP(C1744,'2015'!$C$12:$AG$1887,30,FALSE),"-")</f>
        <v>0</v>
      </c>
      <c r="AT1744" s="148">
        <v>0</v>
      </c>
      <c r="AU1744" s="170">
        <f>IFERROR(VLOOKUP(C1744,'2015'!$C$12:$AG$1887,31,FALSE),"-")</f>
        <v>0</v>
      </c>
      <c r="AV1744" s="106"/>
      <c r="AW1744" s="63">
        <f>IFERROR(VLOOKUP(C1744,Merkittävyysluokitus!$A$2:$J$1705,10,FALSE),"-")</f>
        <v>4</v>
      </c>
      <c r="AX1744" s="175">
        <f>IFERROR(VLOOKUP(C1744,Merkittävyysluokitus!$A$2:$J$1705,6,FALSE),"-")</f>
        <v>1.0831735159817351</v>
      </c>
      <c r="AY1744" s="175">
        <f>IFERROR(VLOOKUP(C1744,Merkittävyysluokitus!$A$2:$J$1705,7,FALSE),"-")</f>
        <v>0.27833333333333332</v>
      </c>
      <c r="AZ1744" s="175">
        <f>IFERROR(VLOOKUP(C1744,Merkittävyysluokitus!$A$2:$J$1705,8,FALSE),"-")</f>
        <v>0.47150684931506853</v>
      </c>
      <c r="BA1744" s="175">
        <f>IFERROR(VLOOKUP(C1744,Merkittävyysluokitus!$A$2:$J$1705,9,FALSE),"-")</f>
        <v>0.33333333333333331</v>
      </c>
      <c r="BB1744" s="203"/>
      <c r="BC1744" s="203" t="str">
        <f t="shared" si="466"/>
        <v/>
      </c>
      <c r="BD1744" s="39" t="str">
        <f t="shared" si="460"/>
        <v>musta</v>
      </c>
      <c r="BE1744" s="68" t="str">
        <f t="shared" si="461"/>
        <v>musta</v>
      </c>
      <c r="BF1744" s="68" t="str">
        <f t="shared" si="462"/>
        <v>musta</v>
      </c>
      <c r="BG1744" s="68" t="str">
        <f t="shared" si="463"/>
        <v>musta</v>
      </c>
      <c r="BH1744" s="208" t="str">
        <f t="shared" si="464"/>
        <v>musta</v>
      </c>
      <c r="BI1744" s="39"/>
      <c r="BJ1744" s="39" t="str">
        <f>IF(F1744="ei löydy","uusi tie",IF(E1744=0,"tieosoite muuttunut",IF(E1744=1,VLOOKUP(D1744,'2015'!$F$12:$AL$1887,31,FALSE),"-")))</f>
        <v>musta</v>
      </c>
      <c r="BK1744" s="67" t="str">
        <f>IF(E1744=1,VLOOKUP(D1744,'2015'!$F$12:$AL$1887,32,FALSE),"-")</f>
        <v>musta</v>
      </c>
      <c r="BL1744" s="39" t="str">
        <f>IF(F1744="ei löydy","uusi tie",IF(E1744=0,"tieosoite muuttunut",IF(E1744=1,VLOOKUP(D1744,'2015'!$F$12:$AL$1887,33,FALSE),"-")))</f>
        <v>musta</v>
      </c>
      <c r="BM1744" s="39"/>
      <c r="BN1744" s="217" t="str">
        <f>VLOOKUP(D1744,'2015'!$F$12:$AL$1887,33,FALSE)</f>
        <v>musta</v>
      </c>
      <c r="BO1744" s="39"/>
      <c r="BP1744" s="115"/>
      <c r="BQ1744" s="26" t="s">
        <v>10</v>
      </c>
      <c r="BS1744" s="5"/>
      <c r="BU1744" s="37"/>
      <c r="BV1744" s="30"/>
      <c r="BX1744">
        <f>IF(E1744=1,VLOOKUP(D1744,'2015'!$F$12:$AX$1887,43,FALSE),"-")</f>
        <v>0</v>
      </c>
      <c r="BY1744">
        <f>IF(E1744=1,VLOOKUP(D1744,'2015'!$F$12:$AX$1887,44,FALSE),"-")</f>
        <v>0</v>
      </c>
      <c r="BZ1744">
        <f>IF(E1744=1,VLOOKUP(D1744,'2015'!$F$12:$AX$1887,45,FALSE),"-")</f>
        <v>0</v>
      </c>
      <c r="CG1744" s="21"/>
      <c r="CH1744" s="21"/>
      <c r="CI1744" s="21"/>
      <c r="CK1744" s="21"/>
      <c r="CL1744" s="21"/>
      <c r="CM1744" s="21"/>
    </row>
    <row r="1745" spans="1:94" ht="15.75" thickBot="1" x14ac:dyDescent="0.3">
      <c r="A1745" s="50"/>
      <c r="B1745" s="50"/>
      <c r="C1745" s="50" t="str">
        <f t="shared" si="467"/>
        <v>14553_3_6206</v>
      </c>
      <c r="D1745" s="51" t="str">
        <f t="shared" si="468"/>
        <v>14553_3</v>
      </c>
      <c r="E1745" s="224">
        <f>IFERROR(VLOOKUP(C1745,'2015'!$C$12:$D$1887,2,FALSE),0)</f>
        <v>1</v>
      </c>
      <c r="F1745" s="51">
        <f>IFERROR(K1745-IFERROR(VLOOKUP(D1745,'2015'!$F$12:$I$1887,4,FALSE),"ei löydy"),"ei löydy")</f>
        <v>0</v>
      </c>
      <c r="G1745" s="224">
        <f>IFERROR(VLOOKUP(Työfile_2024!C1745,Liikennemalli!$D$6:$G$1921,4,FALSE),0)</f>
        <v>1</v>
      </c>
      <c r="H1745" s="225">
        <f>K1745-IFERROR(VLOOKUP(Työfile_2024!D1745,Liikennemalli!$C$6:$H$1921,6,FALSE),"ei löydy")</f>
        <v>0</v>
      </c>
      <c r="I1745" s="80">
        <v>14553</v>
      </c>
      <c r="J1745" s="52">
        <v>3</v>
      </c>
      <c r="K1745" s="52">
        <v>6206</v>
      </c>
      <c r="L1745" s="53"/>
      <c r="M1745" s="54"/>
      <c r="N1745" s="54"/>
      <c r="O1745" s="54"/>
      <c r="P1745" s="54"/>
      <c r="Q1745" s="55"/>
      <c r="R1745" s="55"/>
      <c r="S1745" s="55"/>
      <c r="T1745" s="55"/>
      <c r="U1745" s="52"/>
      <c r="V1745" s="56">
        <v>85</v>
      </c>
      <c r="W1745" s="56">
        <v>5</v>
      </c>
      <c r="X1745" s="56">
        <v>81</v>
      </c>
      <c r="Y1745" s="56">
        <f>VLOOKUP(D1745,Liikennemalli24!$D$2:$F$1804,2,FALSE)</f>
        <v>91</v>
      </c>
      <c r="Z1745" s="57">
        <f>VLOOKUP(D1745,Liikennemalli24!$D$2:$F$1804,3,FALSE)</f>
        <v>0.79800000000000004</v>
      </c>
      <c r="AA1745" s="178">
        <f>IF(G1745=1,VLOOKUP(C1745,Liikennemalli!$D$6:$H$1921,2,FALSE),"-")</f>
        <v>36.124275810934201</v>
      </c>
      <c r="AB1745" s="197">
        <f>IF(G1745=1,VLOOKUP(C1745,Liikennemalli!$D$6:$H$1921,3,FALSE),"-")</f>
        <v>0.95877904391014102</v>
      </c>
      <c r="AC1745" s="134">
        <f>IF(E1745=1,VLOOKUP(Työfile_2024!D1745,'2015'!$F$12:$X$1887,18,FALSE),"-")</f>
        <v>0</v>
      </c>
      <c r="AD1745" s="127">
        <f>IF(E1745=1,VLOOKUP(Työfile_2024!D1745,'2015'!$F$12:$X$1887,19,FALSE),"-")</f>
        <v>0</v>
      </c>
      <c r="AI1745" s="127">
        <f>IF(E1745=1,VLOOKUP(Työfile_2024!D1745,'2015'!$F$12:$AB$1887,20,FALSE),"-")</f>
        <v>0</v>
      </c>
      <c r="AJ1745" s="127">
        <f>IF(E1745=1,VLOOKUP(Työfile_2024!D1745,'2015'!$F$12:$AB$1887,21,FALSE),"-")</f>
        <v>0</v>
      </c>
      <c r="AK1745" s="127">
        <f>IF(E1745=1,VLOOKUP(Työfile_2024!D1745,'2015'!$F$12:$AB$1887,22,FALSE),"-")</f>
        <v>0</v>
      </c>
      <c r="AL1745" s="127">
        <f>IF(E1745=1,VLOOKUP(Työfile_2024!D1745,'2015'!$F$12:$AB$1887,23,FALSE),"-")</f>
        <v>0</v>
      </c>
      <c r="AM1745" s="56">
        <f>VLOOKUP(Työfile_2024!D1745,Tmatkat_20km_tarkasteltava_verk!$C$2:$D$1804,2,FALSE)</f>
        <v>11</v>
      </c>
      <c r="AN1745" s="148">
        <f t="shared" si="465"/>
        <v>0.12941176470588237</v>
      </c>
      <c r="AO1745" s="178">
        <f>IF(E1745=1,VLOOKUP(Työfile_2024!D1745,'2015'!$F$12:$AC$1887,24,FALSE),"-")</f>
        <v>11</v>
      </c>
      <c r="AP1745" s="52">
        <f>VLOOKUP(D1745,Tarkasteltava_verkko_2024_harva!$E$2:$I$1804,5,FALSE)</f>
        <v>0</v>
      </c>
      <c r="AQ1745" s="52">
        <f>VLOOKUP(D1745,Tarkasteltava_verkko_2024_harva!$E$2:$I$1804,4,FALSE)</f>
        <v>0</v>
      </c>
      <c r="AR1745" s="148">
        <v>0</v>
      </c>
      <c r="AS1745" s="170">
        <f>IFERROR(VLOOKUP(C1745,'2015'!$C$12:$AG$1887,30,FALSE),"-")</f>
        <v>0</v>
      </c>
      <c r="AT1745" s="148">
        <v>0</v>
      </c>
      <c r="AU1745" s="170">
        <f>IFERROR(VLOOKUP(C1745,'2015'!$C$12:$AG$1887,31,FALSE),"-")</f>
        <v>0</v>
      </c>
      <c r="AV1745" s="106"/>
      <c r="AW1745" s="63">
        <f>IFERROR(VLOOKUP(C1745,Merkittävyysluokitus!$A$2:$J$1705,10,FALSE),"-")</f>
        <v>4</v>
      </c>
      <c r="AX1745" s="175">
        <f>IFERROR(VLOOKUP(C1745,Merkittävyysluokitus!$A$2:$J$1705,6,FALSE),"-")</f>
        <v>1.2439954337899541</v>
      </c>
      <c r="AY1745" s="175">
        <f>IFERROR(VLOOKUP(C1745,Merkittävyysluokitus!$A$2:$J$1705,7,FALSE),"-")</f>
        <v>0.28499999999999992</v>
      </c>
      <c r="AZ1745" s="175">
        <f>IFERROR(VLOOKUP(C1745,Merkittävyysluokitus!$A$2:$J$1705,8,FALSE),"-")</f>
        <v>0.45899543378995433</v>
      </c>
      <c r="BA1745" s="175">
        <f>IFERROR(VLOOKUP(C1745,Merkittävyysluokitus!$A$2:$J$1705,9,FALSE),"-")</f>
        <v>0.5</v>
      </c>
      <c r="BB1745" s="203"/>
      <c r="BC1745" s="203" t="str">
        <f t="shared" si="466"/>
        <v/>
      </c>
      <c r="BD1745" s="39" t="str">
        <f t="shared" si="460"/>
        <v>musta</v>
      </c>
      <c r="BE1745" s="68" t="str">
        <f t="shared" si="461"/>
        <v>musta</v>
      </c>
      <c r="BF1745" s="68" t="str">
        <f t="shared" si="462"/>
        <v>musta</v>
      </c>
      <c r="BG1745" s="68" t="str">
        <f t="shared" si="463"/>
        <v>musta</v>
      </c>
      <c r="BH1745" s="208" t="str">
        <f t="shared" si="464"/>
        <v>musta</v>
      </c>
      <c r="BI1745" s="39"/>
      <c r="BJ1745" s="39" t="str">
        <f>IF(F1745="ei löydy","uusi tie",IF(E1745=0,"tieosoite muuttunut",IF(E1745=1,VLOOKUP(D1745,'2015'!$F$12:$AL$1887,31,FALSE),"-")))</f>
        <v>musta</v>
      </c>
      <c r="BK1745" s="67" t="str">
        <f>IF(E1745=1,VLOOKUP(D1745,'2015'!$F$12:$AL$1887,32,FALSE),"-")</f>
        <v>musta</v>
      </c>
      <c r="BL1745" s="39" t="str">
        <f>IF(F1745="ei löydy","uusi tie",IF(E1745=0,"tieosoite muuttunut",IF(E1745=1,VLOOKUP(D1745,'2015'!$F$12:$AL$1887,33,FALSE),"-")))</f>
        <v>musta</v>
      </c>
      <c r="BM1745" s="39"/>
      <c r="BN1745" s="217" t="str">
        <f>VLOOKUP(D1745,'2015'!$F$12:$AL$1887,33,FALSE)</f>
        <v>musta</v>
      </c>
      <c r="BO1745" s="39"/>
      <c r="BP1745" s="115" t="s">
        <v>10</v>
      </c>
      <c r="BQ1745" s="30"/>
      <c r="BS1745" s="5"/>
      <c r="BU1745" s="37"/>
      <c r="BV1745" s="30" t="s">
        <v>10</v>
      </c>
      <c r="BX1745">
        <f>IF(E1745=1,VLOOKUP(D1745,'2015'!$F$12:$AX$1887,43,FALSE),"-")</f>
        <v>0</v>
      </c>
      <c r="BY1745">
        <f>IF(E1745=1,VLOOKUP(D1745,'2015'!$F$12:$AX$1887,44,FALSE),"-")</f>
        <v>0</v>
      </c>
      <c r="BZ1745">
        <f>IF(E1745=1,VLOOKUP(D1745,'2015'!$F$12:$AX$1887,45,FALSE),"-")</f>
        <v>0</v>
      </c>
      <c r="CA1745" s="31">
        <f>SUM(CB1745:CE1745)</f>
        <v>0</v>
      </c>
      <c r="CB1745" s="31">
        <f>IF(AD1745&gt;0.59999,10,IF(AD1745&gt;0.39999,1,0))</f>
        <v>0</v>
      </c>
      <c r="CC1745" s="31">
        <f>IF(AC1745&gt;1999,10,IF(AC1745&gt;999,1,0))</f>
        <v>0</v>
      </c>
      <c r="CD1745" s="31">
        <f>IF(AM1745&gt;499,10,IF(AM1745&gt;99,1,0))</f>
        <v>0</v>
      </c>
      <c r="CE1745" s="31">
        <f>IF(AQ1745="osa seud. yht",10,IF(AP1745="osa seud. yht",1,0))</f>
        <v>0</v>
      </c>
      <c r="CO1745" s="2" t="s">
        <v>35</v>
      </c>
      <c r="CP1745" s="2" t="s">
        <v>35</v>
      </c>
    </row>
    <row r="1746" spans="1:94" ht="15.75" thickBot="1" x14ac:dyDescent="0.3">
      <c r="A1746" s="50"/>
      <c r="B1746" s="50"/>
      <c r="C1746" s="50" t="str">
        <f t="shared" si="467"/>
        <v>14555_1_4470</v>
      </c>
      <c r="D1746" s="51" t="str">
        <f t="shared" si="468"/>
        <v>14555_1</v>
      </c>
      <c r="E1746" s="224">
        <f>IFERROR(VLOOKUP(C1746,'2015'!$C$12:$D$1887,2,FALSE),0)</f>
        <v>0</v>
      </c>
      <c r="F1746" s="51" t="str">
        <f>IFERROR(K1746-IFERROR(VLOOKUP(D1746,'2015'!$F$12:$I$1887,4,FALSE),"ei löydy"),"ei löydy")</f>
        <v>ei löydy</v>
      </c>
      <c r="G1746" s="224">
        <f>IFERROR(VLOOKUP(Työfile_2024!C1746,Liikennemalli!$D$6:$G$1921,4,FALSE),0)</f>
        <v>1</v>
      </c>
      <c r="H1746" s="225">
        <f>K1746-IFERROR(VLOOKUP(Työfile_2024!D1746,Liikennemalli!$C$6:$H$1921,6,FALSE),"ei löydy")</f>
        <v>0</v>
      </c>
      <c r="I1746" s="80">
        <v>14555</v>
      </c>
      <c r="J1746" s="52">
        <v>1</v>
      </c>
      <c r="K1746" s="52">
        <v>4470</v>
      </c>
      <c r="L1746" s="53"/>
      <c r="M1746" s="54"/>
      <c r="N1746" s="54"/>
      <c r="O1746" s="54"/>
      <c r="P1746" s="54"/>
      <c r="Q1746" s="55"/>
      <c r="R1746" s="55"/>
      <c r="S1746" s="55"/>
      <c r="T1746" s="55"/>
      <c r="U1746" s="52"/>
      <c r="V1746" s="56">
        <v>127</v>
      </c>
      <c r="W1746" s="56">
        <v>7</v>
      </c>
      <c r="X1746" s="56">
        <v>79</v>
      </c>
      <c r="Y1746" s="56">
        <f>VLOOKUP(D1746,Liikennemalli24!$D$2:$F$1804,2,FALSE)</f>
        <v>239</v>
      </c>
      <c r="Z1746" s="57">
        <f>VLOOKUP(D1746,Liikennemalli24!$D$2:$F$1804,3,FALSE)</f>
        <v>0.91500000000000004</v>
      </c>
      <c r="AA1746" s="178">
        <f>IF(G1746=1,VLOOKUP(C1746,Liikennemalli!$D$6:$H$1921,2,FALSE),"-")</f>
        <v>0</v>
      </c>
      <c r="AB1746" s="197">
        <f>IF(G1746=1,VLOOKUP(C1746,Liikennemalli!$D$6:$H$1921,3,FALSE),"-")</f>
        <v>0</v>
      </c>
      <c r="AC1746" s="134" t="str">
        <f>IF(E1746=1,VLOOKUP(Työfile_2024!D1746,'2015'!$F$12:$X$1887,18,FALSE),"-")</f>
        <v>-</v>
      </c>
      <c r="AD1746" s="127" t="str">
        <f>IF(E1746=1,VLOOKUP(Työfile_2024!D1746,'2015'!$F$12:$X$1887,19,FALSE),"-")</f>
        <v>-</v>
      </c>
      <c r="AI1746" s="127" t="str">
        <f>IF(E1746=1,VLOOKUP(Työfile_2024!D1746,'2015'!$F$12:$AB$1887,20,FALSE),"-")</f>
        <v>-</v>
      </c>
      <c r="AJ1746" s="127" t="str">
        <f>IF(E1746=1,VLOOKUP(Työfile_2024!D1746,'2015'!$F$12:$AB$1887,21,FALSE),"-")</f>
        <v>-</v>
      </c>
      <c r="AK1746" s="127" t="str">
        <f>IF(E1746=1,VLOOKUP(Työfile_2024!D1746,'2015'!$F$12:$AB$1887,22,FALSE),"-")</f>
        <v>-</v>
      </c>
      <c r="AL1746" s="127" t="str">
        <f>IF(E1746=1,VLOOKUP(Työfile_2024!D1746,'2015'!$F$12:$AB$1887,23,FALSE),"-")</f>
        <v>-</v>
      </c>
      <c r="AM1746" s="56">
        <f>VLOOKUP(Työfile_2024!D1746,Tmatkat_20km_tarkasteltava_verk!$C$2:$D$1804,2,FALSE)</f>
        <v>4</v>
      </c>
      <c r="AN1746" s="148">
        <f t="shared" si="465"/>
        <v>3.1496062992125984E-2</v>
      </c>
      <c r="AO1746" s="178" t="str">
        <f>IF(E1746=1,VLOOKUP(Työfile_2024!D1746,'2015'!$F$12:$AC$1887,24,FALSE),"-")</f>
        <v>-</v>
      </c>
      <c r="AP1746" s="52">
        <f>VLOOKUP(D1746,Tarkasteltava_verkko_2024_harva!$E$2:$I$1804,5,FALSE)</f>
        <v>0</v>
      </c>
      <c r="AQ1746" s="52">
        <f>VLOOKUP(D1746,Tarkasteltava_verkko_2024_harva!$E$2:$I$1804,4,FALSE)</f>
        <v>0</v>
      </c>
      <c r="AR1746" s="148">
        <v>0</v>
      </c>
      <c r="AS1746" s="170" t="str">
        <f>IFERROR(VLOOKUP(C1746,'2015'!$C$12:$AG$1887,30,FALSE),"-")</f>
        <v>-</v>
      </c>
      <c r="AT1746" s="148">
        <v>0</v>
      </c>
      <c r="AU1746" s="170" t="str">
        <f>IFERROR(VLOOKUP(C1746,'2015'!$C$12:$AG$1887,31,FALSE),"-")</f>
        <v>-</v>
      </c>
      <c r="AV1746" s="106"/>
      <c r="AW1746" s="63">
        <f>IFERROR(VLOOKUP(C1746,Merkittävyysluokitus!$A$2:$J$1705,10,FALSE),"-")</f>
        <v>4</v>
      </c>
      <c r="AX1746" s="175">
        <f>IFERROR(VLOOKUP(C1746,Merkittävyysluokitus!$A$2:$J$1705,6,FALSE),"-")</f>
        <v>1.1060228310502283</v>
      </c>
      <c r="AY1746" s="175">
        <f>IFERROR(VLOOKUP(C1746,Merkittävyysluokitus!$A$2:$J$1705,7,FALSE),"-")</f>
        <v>0.38766666666666666</v>
      </c>
      <c r="AZ1746" s="175">
        <f>IFERROR(VLOOKUP(C1746,Merkittävyysluokitus!$A$2:$J$1705,8,FALSE),"-")</f>
        <v>0.38502283105022828</v>
      </c>
      <c r="BA1746" s="175">
        <f>IFERROR(VLOOKUP(C1746,Merkittävyysluokitus!$A$2:$J$1705,9,FALSE),"-")</f>
        <v>0.33333333333333331</v>
      </c>
      <c r="BB1746" s="203"/>
      <c r="BC1746" s="203" t="str">
        <f t="shared" si="466"/>
        <v>muutos</v>
      </c>
      <c r="BD1746" s="39" t="str">
        <f t="shared" si="460"/>
        <v>musta</v>
      </c>
      <c r="BE1746" s="68" t="str">
        <f t="shared" si="461"/>
        <v>musta</v>
      </c>
      <c r="BF1746" s="68" t="str">
        <f t="shared" si="462"/>
        <v>musta</v>
      </c>
      <c r="BG1746" s="68" t="str">
        <f t="shared" si="463"/>
        <v>musta</v>
      </c>
      <c r="BH1746" s="208" t="str">
        <f t="shared" si="464"/>
        <v>musta</v>
      </c>
      <c r="BI1746" s="39"/>
      <c r="BJ1746" s="39" t="str">
        <f>IF(F1746="ei löydy","uusi tie",IF(E1746=0,"tieosoite muuttunut",IF(E1746=1,VLOOKUP(D1746,'2015'!$F$12:$AL$1887,31,FALSE),"-")))</f>
        <v>uusi tie</v>
      </c>
      <c r="BK1746" s="67" t="str">
        <f>IF(E1746=1,VLOOKUP(D1746,'2015'!$F$12:$AL$1887,32,FALSE),"-")</f>
        <v>-</v>
      </c>
      <c r="BL1746" s="39" t="str">
        <f>IF(F1746="ei löydy","uusi tie",IF(E1746=0,"tieosoite muuttunut",IF(E1746=1,VLOOKUP(D1746,'2015'!$F$12:$AL$1887,33,FALSE),"-")))</f>
        <v>uusi tie</v>
      </c>
      <c r="BM1746" s="39"/>
      <c r="BN1746" s="217" t="e">
        <f>VLOOKUP(D1746,'2015'!$F$12:$AL$1887,33,FALSE)</f>
        <v>#N/A</v>
      </c>
      <c r="BO1746" s="39"/>
      <c r="BP1746" s="115" t="s">
        <v>10</v>
      </c>
      <c r="BQ1746" s="30"/>
      <c r="BS1746" s="5"/>
      <c r="BU1746" s="37"/>
      <c r="BV1746" s="30" t="s">
        <v>10</v>
      </c>
      <c r="BX1746" t="str">
        <f>IF(E1746=1,VLOOKUP(D1746,'2015'!$F$12:$AX$1887,43,FALSE),"-")</f>
        <v>-</v>
      </c>
      <c r="BY1746" t="str">
        <f>IF(E1746=1,VLOOKUP(D1746,'2015'!$F$12:$AX$1887,44,FALSE),"-")</f>
        <v>-</v>
      </c>
      <c r="BZ1746" t="str">
        <f>IF(E1746=1,VLOOKUP(D1746,'2015'!$F$12:$AX$1887,45,FALSE),"-")</f>
        <v>-</v>
      </c>
      <c r="CA1746" s="31">
        <f>SUM(CB1746:CE1746)</f>
        <v>20</v>
      </c>
      <c r="CB1746" s="31">
        <f>IF(AD1746&gt;0.59999,10,IF(AD1746&gt;0.39999,1,0))</f>
        <v>10</v>
      </c>
      <c r="CC1746" s="31">
        <f>IF(AC1746&gt;1999,10,IF(AC1746&gt;999,1,0))</f>
        <v>10</v>
      </c>
      <c r="CD1746" s="31">
        <f>IF(AM1746&gt;499,10,IF(AM1746&gt;99,1,0))</f>
        <v>0</v>
      </c>
      <c r="CE1746" s="31">
        <f>IF(AQ1746="osa seud. yht",10,IF(AP1746="osa seud. yht",1,0))</f>
        <v>0</v>
      </c>
      <c r="CO1746" s="2" t="s">
        <v>35</v>
      </c>
      <c r="CP1746" s="2" t="s">
        <v>35</v>
      </c>
    </row>
    <row r="1747" spans="1:94" ht="15.75" thickBot="1" x14ac:dyDescent="0.3">
      <c r="A1747" s="50"/>
      <c r="B1747" s="50"/>
      <c r="C1747" s="50" t="str">
        <f t="shared" si="467"/>
        <v>14556_1_9565</v>
      </c>
      <c r="D1747" s="51" t="str">
        <f t="shared" si="468"/>
        <v>14556_1</v>
      </c>
      <c r="E1747" s="224">
        <f>IFERROR(VLOOKUP(C1747,'2015'!$C$12:$D$1887,2,FALSE),0)</f>
        <v>0</v>
      </c>
      <c r="F1747" s="51" t="str">
        <f>IFERROR(K1747-IFERROR(VLOOKUP(D1747,'2015'!$F$12:$I$1887,4,FALSE),"ei löydy"),"ei löydy")</f>
        <v>ei löydy</v>
      </c>
      <c r="G1747" s="224">
        <f>IFERROR(VLOOKUP(Työfile_2024!C1747,Liikennemalli!$D$6:$G$1921,4,FALSE),0)</f>
        <v>1</v>
      </c>
      <c r="H1747" s="225">
        <f>K1747-IFERROR(VLOOKUP(Työfile_2024!D1747,Liikennemalli!$C$6:$H$1921,6,FALSE),"ei löydy")</f>
        <v>0</v>
      </c>
      <c r="I1747" s="80">
        <v>14556</v>
      </c>
      <c r="J1747" s="52">
        <v>1</v>
      </c>
      <c r="K1747" s="52">
        <v>9565</v>
      </c>
      <c r="L1747" s="53"/>
      <c r="M1747" s="54"/>
      <c r="N1747" s="54"/>
      <c r="O1747" s="54"/>
      <c r="P1747" s="54"/>
      <c r="Q1747" s="55"/>
      <c r="R1747" s="55"/>
      <c r="S1747" s="55"/>
      <c r="T1747" s="55"/>
      <c r="U1747" s="52"/>
      <c r="V1747" s="56">
        <v>148</v>
      </c>
      <c r="W1747" s="56">
        <v>12</v>
      </c>
      <c r="X1747" s="56">
        <v>147</v>
      </c>
      <c r="Y1747" s="56">
        <f>VLOOKUP(D1747,Liikennemalli24!$D$2:$F$1804,2,FALSE)</f>
        <v>25</v>
      </c>
      <c r="Z1747" s="148">
        <f>VLOOKUP(D1747,Liikennemalli24!$D$2:$F$1804,3,FALSE)</f>
        <v>0.25600000000000001</v>
      </c>
      <c r="AA1747" s="178">
        <f>IF(G1747=1,VLOOKUP(C1747,Liikennemalli!$D$6:$H$1921,2,FALSE),"-")</f>
        <v>0</v>
      </c>
      <c r="AB1747" s="198">
        <f>IF(G1747=1,VLOOKUP(C1747,Liikennemalli!$D$6:$H$1921,3,FALSE),"-")</f>
        <v>0</v>
      </c>
      <c r="AC1747" s="51" t="str">
        <f>IF(E1747=1,VLOOKUP(Työfile_2024!D1747,'2015'!$F$12:$X$1887,18,FALSE),"-")</f>
        <v>-</v>
      </c>
      <c r="AD1747" s="51" t="str">
        <f>IF(E1747=1,VLOOKUP(Työfile_2024!D1747,'2015'!$F$12:$X$1887,19,FALSE),"-")</f>
        <v>-</v>
      </c>
      <c r="AI1747" s="128" t="str">
        <f>IF(E1747=1,VLOOKUP(Työfile_2024!D1747,'2015'!$F$12:$AB$1887,20,FALSE),"-")</f>
        <v>-</v>
      </c>
      <c r="AJ1747" s="128" t="str">
        <f>IF(E1747=1,VLOOKUP(Työfile_2024!D1747,'2015'!$F$12:$AB$1887,21,FALSE),"-")</f>
        <v>-</v>
      </c>
      <c r="AK1747" s="128" t="str">
        <f>IF(E1747=1,VLOOKUP(Työfile_2024!D1747,'2015'!$F$12:$AB$1887,22,FALSE),"-")</f>
        <v>-</v>
      </c>
      <c r="AL1747" s="128" t="str">
        <f>IF(E1747=1,VLOOKUP(Työfile_2024!D1747,'2015'!$F$12:$AB$1887,23,FALSE),"-")</f>
        <v>-</v>
      </c>
      <c r="AM1747" s="56">
        <f>VLOOKUP(Työfile_2024!D1747,Tmatkat_20km_tarkasteltava_verk!$C$2:$D$1804,2,FALSE)</f>
        <v>63</v>
      </c>
      <c r="AN1747" s="148">
        <f t="shared" si="465"/>
        <v>0.42567567567567566</v>
      </c>
      <c r="AO1747" s="178" t="str">
        <f>IF(E1747=1,VLOOKUP(Työfile_2024!D1747,'2015'!$F$12:$AC$1887,24,FALSE),"-")</f>
        <v>-</v>
      </c>
      <c r="AP1747" s="52">
        <f>VLOOKUP(D1747,Tarkasteltava_verkko_2024_harva!$E$2:$I$1804,5,FALSE)</f>
        <v>0</v>
      </c>
      <c r="AQ1747" s="52">
        <f>VLOOKUP(D1747,Tarkasteltava_verkko_2024_harva!$E$2:$I$1804,4,FALSE)</f>
        <v>0</v>
      </c>
      <c r="AR1747" s="148">
        <v>0</v>
      </c>
      <c r="AS1747" s="170" t="str">
        <f>IFERROR(VLOOKUP(C1747,'2015'!$C$12:$AG$1887,30,FALSE),"-")</f>
        <v>-</v>
      </c>
      <c r="AT1747" s="148">
        <v>9.4093047569262941E-2</v>
      </c>
      <c r="AU1747" s="170" t="str">
        <f>IFERROR(VLOOKUP(C1747,'2015'!$C$12:$AG$1887,31,FALSE),"-")</f>
        <v>-</v>
      </c>
      <c r="AV1747" s="106"/>
      <c r="AW1747" s="63" t="str">
        <f>IFERROR(VLOOKUP(C1747,Merkittävyysluokitus!$A$2:$J$1705,10,FALSE),"-")</f>
        <v>-</v>
      </c>
      <c r="AX1747" s="175" t="str">
        <f>IFERROR(VLOOKUP(C1747,Merkittävyysluokitus!$A$2:$J$1705,6,FALSE),"-")</f>
        <v>-</v>
      </c>
      <c r="AY1747" s="175" t="str">
        <f>IFERROR(VLOOKUP(C1747,Merkittävyysluokitus!$A$2:$J$1705,7,FALSE),"-")</f>
        <v>-</v>
      </c>
      <c r="AZ1747" s="175" t="str">
        <f>IFERROR(VLOOKUP(C1747,Merkittävyysluokitus!$A$2:$J$1705,8,FALSE),"-")</f>
        <v>-</v>
      </c>
      <c r="BA1747" s="175" t="str">
        <f>IFERROR(VLOOKUP(C1747,Merkittävyysluokitus!$A$2:$J$1705,9,FALSE),"-")</f>
        <v>-</v>
      </c>
      <c r="BB1747" s="203"/>
      <c r="BC1747" s="203" t="str">
        <f t="shared" si="466"/>
        <v>muutos</v>
      </c>
      <c r="BD1747" s="39" t="str">
        <f t="shared" si="460"/>
        <v>musta</v>
      </c>
      <c r="BE1747" s="68" t="str">
        <f t="shared" si="461"/>
        <v>musta</v>
      </c>
      <c r="BF1747" s="68" t="str">
        <f t="shared" si="462"/>
        <v>musta</v>
      </c>
      <c r="BG1747" s="68" t="str">
        <f t="shared" si="463"/>
        <v>musta</v>
      </c>
      <c r="BH1747" s="208" t="str">
        <f t="shared" si="464"/>
        <v>musta</v>
      </c>
      <c r="BI1747" s="39"/>
      <c r="BJ1747" s="39" t="str">
        <f>IF(F1747="ei löydy","uusi tie",IF(E1747=0,"tieosoite muuttunut",IF(E1747=1,VLOOKUP(D1747,'2015'!$F$12:$AL$1887,31,FALSE),"-")))</f>
        <v>uusi tie</v>
      </c>
      <c r="BK1747" s="67" t="str">
        <f>IF(E1747=1,VLOOKUP(D1747,'2015'!$F$12:$AL$1887,32,FALSE),"-")</f>
        <v>-</v>
      </c>
      <c r="BL1747" s="39" t="str">
        <f>IF(F1747="ei löydy","uusi tie",IF(E1747=0,"tieosoite muuttunut",IF(E1747=1,VLOOKUP(D1747,'2015'!$F$12:$AL$1887,33,FALSE),"-")))</f>
        <v>uusi tie</v>
      </c>
      <c r="BM1747" s="39"/>
      <c r="BN1747" s="217" t="e">
        <f>VLOOKUP(D1747,'2015'!$F$12:$AL$1887,33,FALSE)</f>
        <v>#N/A</v>
      </c>
      <c r="BO1747" s="39"/>
      <c r="BP1747" s="115"/>
      <c r="BQ1747" s="26" t="s">
        <v>10</v>
      </c>
      <c r="BS1747" s="5"/>
      <c r="BU1747" s="37"/>
      <c r="BV1747" s="30"/>
      <c r="BX1747" t="str">
        <f>IF(E1747=1,VLOOKUP(D1747,'2015'!$F$12:$AX$1887,43,FALSE),"-")</f>
        <v>-</v>
      </c>
      <c r="BY1747" t="str">
        <f>IF(E1747=1,VLOOKUP(D1747,'2015'!$F$12:$AX$1887,44,FALSE),"-")</f>
        <v>-</v>
      </c>
      <c r="BZ1747" t="str">
        <f>IF(E1747=1,VLOOKUP(D1747,'2015'!$F$12:$AX$1887,45,FALSE),"-")</f>
        <v>-</v>
      </c>
      <c r="CG1747" s="21"/>
      <c r="CH1747" s="21"/>
      <c r="CI1747" s="21"/>
      <c r="CK1747" s="21"/>
      <c r="CL1747" s="21"/>
      <c r="CM1747" s="21"/>
    </row>
    <row r="1748" spans="1:94" ht="15.75" thickBot="1" x14ac:dyDescent="0.3">
      <c r="A1748" s="50"/>
      <c r="B1748" s="50"/>
      <c r="C1748" s="50" t="str">
        <f t="shared" si="467"/>
        <v>14557_1_2363</v>
      </c>
      <c r="D1748" s="51" t="str">
        <f t="shared" si="468"/>
        <v>14557_1</v>
      </c>
      <c r="E1748" s="224">
        <f>IFERROR(VLOOKUP(C1748,'2015'!$C$12:$D$1887,2,FALSE),0)</f>
        <v>0</v>
      </c>
      <c r="F1748" s="51" t="str">
        <f>IFERROR(K1748-IFERROR(VLOOKUP(D1748,'2015'!$F$12:$I$1887,4,FALSE),"ei löydy"),"ei löydy")</f>
        <v>ei löydy</v>
      </c>
      <c r="G1748" s="224">
        <f>IFERROR(VLOOKUP(Työfile_2024!C1748,Liikennemalli!$D$6:$G$1921,4,FALSE),0)</f>
        <v>1</v>
      </c>
      <c r="H1748" s="225">
        <f>K1748-IFERROR(VLOOKUP(Työfile_2024!D1748,Liikennemalli!$C$6:$H$1921,6,FALSE),"ei löydy")</f>
        <v>0</v>
      </c>
      <c r="I1748" s="80">
        <v>14557</v>
      </c>
      <c r="J1748" s="52">
        <v>1</v>
      </c>
      <c r="K1748" s="52">
        <v>2363</v>
      </c>
      <c r="L1748" s="53"/>
      <c r="M1748" s="54"/>
      <c r="N1748" s="54"/>
      <c r="O1748" s="54"/>
      <c r="P1748" s="54"/>
      <c r="Q1748" s="55"/>
      <c r="R1748" s="55"/>
      <c r="S1748" s="55"/>
      <c r="T1748" s="55"/>
      <c r="U1748" s="52"/>
      <c r="V1748" s="56">
        <v>76</v>
      </c>
      <c r="W1748" s="56">
        <v>14</v>
      </c>
      <c r="X1748" s="56">
        <v>80</v>
      </c>
      <c r="Y1748" s="56">
        <f>VLOOKUP(D1748,Liikennemalli24!$D$2:$F$1804,2,FALSE)</f>
        <v>0</v>
      </c>
      <c r="Z1748" s="148">
        <f>VLOOKUP(D1748,Liikennemalli24!$D$2:$F$1804,3,FALSE)</f>
        <v>0</v>
      </c>
      <c r="AA1748" s="178">
        <f>IF(G1748=1,VLOOKUP(C1748,Liikennemalli!$D$6:$H$1921,2,FALSE),"-")</f>
        <v>0</v>
      </c>
      <c r="AB1748" s="198">
        <f>IF(G1748=1,VLOOKUP(C1748,Liikennemalli!$D$6:$H$1921,3,FALSE),"-")</f>
        <v>0</v>
      </c>
      <c r="AC1748" s="51" t="str">
        <f>IF(E1748=1,VLOOKUP(Työfile_2024!D1748,'2015'!$F$12:$X$1887,18,FALSE),"-")</f>
        <v>-</v>
      </c>
      <c r="AD1748" s="51" t="str">
        <f>IF(E1748=1,VLOOKUP(Työfile_2024!D1748,'2015'!$F$12:$X$1887,19,FALSE),"-")</f>
        <v>-</v>
      </c>
      <c r="AI1748" s="128" t="str">
        <f>IF(E1748=1,VLOOKUP(Työfile_2024!D1748,'2015'!$F$12:$AB$1887,20,FALSE),"-")</f>
        <v>-</v>
      </c>
      <c r="AJ1748" s="128" t="str">
        <f>IF(E1748=1,VLOOKUP(Työfile_2024!D1748,'2015'!$F$12:$AB$1887,21,FALSE),"-")</f>
        <v>-</v>
      </c>
      <c r="AK1748" s="128" t="str">
        <f>IF(E1748=1,VLOOKUP(Työfile_2024!D1748,'2015'!$F$12:$AB$1887,22,FALSE),"-")</f>
        <v>-</v>
      </c>
      <c r="AL1748" s="128" t="str">
        <f>IF(E1748=1,VLOOKUP(Työfile_2024!D1748,'2015'!$F$12:$AB$1887,23,FALSE),"-")</f>
        <v>-</v>
      </c>
      <c r="AM1748" s="56">
        <f>VLOOKUP(Työfile_2024!D1748,Tmatkat_20km_tarkasteltava_verk!$C$2:$D$1804,2,FALSE)</f>
        <v>1</v>
      </c>
      <c r="AN1748" s="148">
        <f t="shared" si="465"/>
        <v>1.3157894736842105E-2</v>
      </c>
      <c r="AO1748" s="178" t="str">
        <f>IF(E1748=1,VLOOKUP(Työfile_2024!D1748,'2015'!$F$12:$AC$1887,24,FALSE),"-")</f>
        <v>-</v>
      </c>
      <c r="AP1748" s="52">
        <f>VLOOKUP(D1748,Tarkasteltava_verkko_2024_harva!$E$2:$I$1804,5,FALSE)</f>
        <v>0</v>
      </c>
      <c r="AQ1748" s="52">
        <f>VLOOKUP(D1748,Tarkasteltava_verkko_2024_harva!$E$2:$I$1804,4,FALSE)</f>
        <v>0</v>
      </c>
      <c r="AR1748" s="148">
        <v>0</v>
      </c>
      <c r="AS1748" s="170" t="str">
        <f>IFERROR(VLOOKUP(C1748,'2015'!$C$12:$AG$1887,30,FALSE),"-")</f>
        <v>-</v>
      </c>
      <c r="AT1748" s="148">
        <v>0</v>
      </c>
      <c r="AU1748" s="170" t="str">
        <f>IFERROR(VLOOKUP(C1748,'2015'!$C$12:$AG$1887,31,FALSE),"-")</f>
        <v>-</v>
      </c>
      <c r="AV1748" s="106"/>
      <c r="AW1748" s="63">
        <f>IFERROR(VLOOKUP(C1748,Merkittävyysluokitus!$A$2:$J$1705,10,FALSE),"-")</f>
        <v>4</v>
      </c>
      <c r="AX1748" s="175">
        <f>IFERROR(VLOOKUP(C1748,Merkittävyysluokitus!$A$2:$J$1705,6,FALSE),"-")</f>
        <v>1.4869497716894977</v>
      </c>
      <c r="AY1748" s="175">
        <f>IFERROR(VLOOKUP(C1748,Merkittävyysluokitus!$A$2:$J$1705,7,FALSE),"-")</f>
        <v>0.23799999999999999</v>
      </c>
      <c r="AZ1748" s="175">
        <f>IFERROR(VLOOKUP(C1748,Merkittävyysluokitus!$A$2:$J$1705,8,FALSE),"-")</f>
        <v>1.082283105022831</v>
      </c>
      <c r="BA1748" s="175">
        <f>IFERROR(VLOOKUP(C1748,Merkittävyysluokitus!$A$2:$J$1705,9,FALSE),"-")</f>
        <v>0.16666666666666666</v>
      </c>
      <c r="BB1748" s="203"/>
      <c r="BC1748" s="203" t="str">
        <f t="shared" si="466"/>
        <v>ei mallia</v>
      </c>
      <c r="BD1748" s="39" t="str">
        <f t="shared" si="460"/>
        <v>Ei luokiteltu</v>
      </c>
      <c r="BE1748" s="68" t="str">
        <f t="shared" si="461"/>
        <v>ei mallia</v>
      </c>
      <c r="BF1748" s="68" t="str">
        <f t="shared" si="462"/>
        <v>ei mallia</v>
      </c>
      <c r="BG1748" s="68" t="str">
        <f t="shared" si="463"/>
        <v>ei mallia</v>
      </c>
      <c r="BH1748" s="208" t="str">
        <f t="shared" si="464"/>
        <v>musta</v>
      </c>
      <c r="BI1748" s="39"/>
      <c r="BJ1748" s="39" t="str">
        <f>IF(F1748="ei löydy","uusi tie",IF(E1748=0,"tieosoite muuttunut",IF(E1748=1,VLOOKUP(D1748,'2015'!$F$12:$AL$1887,31,FALSE),"-")))</f>
        <v>uusi tie</v>
      </c>
      <c r="BK1748" s="67" t="str">
        <f>IF(E1748=1,VLOOKUP(D1748,'2015'!$F$12:$AL$1887,32,FALSE),"-")</f>
        <v>-</v>
      </c>
      <c r="BL1748" s="39" t="str">
        <f>IF(F1748="ei löydy","uusi tie",IF(E1748=0,"tieosoite muuttunut",IF(E1748=1,VLOOKUP(D1748,'2015'!$F$12:$AL$1887,33,FALSE),"-")))</f>
        <v>uusi tie</v>
      </c>
      <c r="BM1748" s="39"/>
      <c r="BN1748" s="217" t="e">
        <f>VLOOKUP(D1748,'2015'!$F$12:$AL$1887,33,FALSE)</f>
        <v>#N/A</v>
      </c>
      <c r="BO1748" s="39"/>
      <c r="BP1748" s="115"/>
      <c r="BQ1748" s="26" t="s">
        <v>10</v>
      </c>
      <c r="BS1748" s="5"/>
      <c r="BU1748" s="37"/>
      <c r="BV1748" s="30"/>
      <c r="BX1748" t="str">
        <f>IF(E1748=1,VLOOKUP(D1748,'2015'!$F$12:$AX$1887,43,FALSE),"-")</f>
        <v>-</v>
      </c>
      <c r="BY1748" t="str">
        <f>IF(E1748=1,VLOOKUP(D1748,'2015'!$F$12:$AX$1887,44,FALSE),"-")</f>
        <v>-</v>
      </c>
      <c r="BZ1748" t="str">
        <f>IF(E1748=1,VLOOKUP(D1748,'2015'!$F$12:$AX$1887,45,FALSE),"-")</f>
        <v>-</v>
      </c>
      <c r="CG1748" s="21"/>
      <c r="CH1748" s="21"/>
      <c r="CI1748" s="21"/>
      <c r="CK1748" s="21"/>
      <c r="CL1748" s="21"/>
      <c r="CM1748" s="21"/>
    </row>
    <row r="1749" spans="1:94" ht="15.75" thickBot="1" x14ac:dyDescent="0.3">
      <c r="A1749" s="50"/>
      <c r="B1749" s="50"/>
      <c r="C1749" s="50" t="str">
        <f t="shared" si="467"/>
        <v>14558_1_3791</v>
      </c>
      <c r="D1749" s="51" t="str">
        <f t="shared" si="468"/>
        <v>14558_1</v>
      </c>
      <c r="E1749" s="224">
        <f>IFERROR(VLOOKUP(C1749,'2015'!$C$12:$D$1887,2,FALSE),0)</f>
        <v>0</v>
      </c>
      <c r="F1749" s="51" t="str">
        <f>IFERROR(K1749-IFERROR(VLOOKUP(D1749,'2015'!$F$12:$I$1887,4,FALSE),"ei löydy"),"ei löydy")</f>
        <v>ei löydy</v>
      </c>
      <c r="G1749" s="224">
        <f>IFERROR(VLOOKUP(Työfile_2024!C1749,Liikennemalli!$D$6:$G$1921,4,FALSE),0)</f>
        <v>1</v>
      </c>
      <c r="H1749" s="225">
        <f>K1749-IFERROR(VLOOKUP(Työfile_2024!D1749,Liikennemalli!$C$6:$H$1921,6,FALSE),"ei löydy")</f>
        <v>0</v>
      </c>
      <c r="I1749" s="80">
        <v>14558</v>
      </c>
      <c r="J1749" s="52">
        <v>1</v>
      </c>
      <c r="K1749" s="52">
        <v>3791</v>
      </c>
      <c r="L1749" s="53"/>
      <c r="M1749" s="54"/>
      <c r="N1749" s="54"/>
      <c r="O1749" s="54"/>
      <c r="P1749" s="54"/>
      <c r="Q1749" s="55"/>
      <c r="R1749" s="55"/>
      <c r="S1749" s="55"/>
      <c r="T1749" s="55"/>
      <c r="U1749" s="52"/>
      <c r="V1749" s="56">
        <v>203.43286731733053</v>
      </c>
      <c r="W1749" s="56">
        <v>30.179108414666317</v>
      </c>
      <c r="X1749" s="56">
        <v>194.30414138749671</v>
      </c>
      <c r="Y1749" s="56">
        <f>VLOOKUP(D1749,Liikennemalli24!$D$2:$F$1804,2,FALSE)</f>
        <v>0</v>
      </c>
      <c r="Z1749" s="148">
        <f>VLOOKUP(D1749,Liikennemalli24!$D$2:$F$1804,3,FALSE)</f>
        <v>0</v>
      </c>
      <c r="AA1749" s="178">
        <f>IF(G1749=1,VLOOKUP(C1749,Liikennemalli!$D$6:$H$1921,2,FALSE),"-")</f>
        <v>0</v>
      </c>
      <c r="AB1749" s="198">
        <f>IF(G1749=1,VLOOKUP(C1749,Liikennemalli!$D$6:$H$1921,3,FALSE),"-")</f>
        <v>0</v>
      </c>
      <c r="AC1749" s="51" t="str">
        <f>IF(E1749=1,VLOOKUP(Työfile_2024!D1749,'2015'!$F$12:$X$1887,18,FALSE),"-")</f>
        <v>-</v>
      </c>
      <c r="AD1749" s="51" t="str">
        <f>IF(E1749=1,VLOOKUP(Työfile_2024!D1749,'2015'!$F$12:$X$1887,19,FALSE),"-")</f>
        <v>-</v>
      </c>
      <c r="AI1749" s="128" t="str">
        <f>IF(E1749=1,VLOOKUP(Työfile_2024!D1749,'2015'!$F$12:$AB$1887,20,FALSE),"-")</f>
        <v>-</v>
      </c>
      <c r="AJ1749" s="128" t="str">
        <f>IF(E1749=1,VLOOKUP(Työfile_2024!D1749,'2015'!$F$12:$AB$1887,21,FALSE),"-")</f>
        <v>-</v>
      </c>
      <c r="AK1749" s="128" t="str">
        <f>IF(E1749=1,VLOOKUP(Työfile_2024!D1749,'2015'!$F$12:$AB$1887,22,FALSE),"-")</f>
        <v>-</v>
      </c>
      <c r="AL1749" s="128" t="str">
        <f>IF(E1749=1,VLOOKUP(Työfile_2024!D1749,'2015'!$F$12:$AB$1887,23,FALSE),"-")</f>
        <v>-</v>
      </c>
      <c r="AM1749" s="56">
        <f>VLOOKUP(Työfile_2024!D1749,Tmatkat_20km_tarkasteltava_verk!$C$2:$D$1804,2,FALSE)</f>
        <v>8</v>
      </c>
      <c r="AN1749" s="148">
        <f t="shared" si="465"/>
        <v>3.9325012253408259E-2</v>
      </c>
      <c r="AO1749" s="178" t="str">
        <f>IF(E1749=1,VLOOKUP(Työfile_2024!D1749,'2015'!$F$12:$AC$1887,24,FALSE),"-")</f>
        <v>-</v>
      </c>
      <c r="AP1749" s="52">
        <f>VLOOKUP(D1749,Tarkasteltava_verkko_2024_harva!$E$2:$I$1804,5,FALSE)</f>
        <v>0</v>
      </c>
      <c r="AQ1749" s="52">
        <f>VLOOKUP(D1749,Tarkasteltava_verkko_2024_harva!$E$2:$I$1804,4,FALSE)</f>
        <v>0</v>
      </c>
      <c r="AR1749" s="148">
        <v>0</v>
      </c>
      <c r="AS1749" s="170" t="str">
        <f>IFERROR(VLOOKUP(C1749,'2015'!$C$12:$AG$1887,30,FALSE),"-")</f>
        <v>-</v>
      </c>
      <c r="AT1749" s="148">
        <v>0</v>
      </c>
      <c r="AU1749" s="170" t="str">
        <f>IFERROR(VLOOKUP(C1749,'2015'!$C$12:$AG$1887,31,FALSE),"-")</f>
        <v>-</v>
      </c>
      <c r="AV1749" s="106"/>
      <c r="AW1749" s="63">
        <f>IFERROR(VLOOKUP(C1749,Merkittävyysluokitus!$A$2:$J$1705,10,FALSE),"-")</f>
        <v>3</v>
      </c>
      <c r="AX1749" s="175">
        <f>IFERROR(VLOOKUP(C1749,Merkittävyysluokitus!$A$2:$J$1705,6,FALSE),"-")</f>
        <v>4.1343792090294764</v>
      </c>
      <c r="AY1749" s="175">
        <f>IFERROR(VLOOKUP(C1749,Merkittävyysluokitus!$A$2:$J$1705,7,FALSE),"-")</f>
        <v>0.63696526861865821</v>
      </c>
      <c r="AZ1749" s="175">
        <f>IFERROR(VLOOKUP(C1749,Merkittävyysluokitus!$A$2:$J$1705,8,FALSE),"-")</f>
        <v>2.9974139404108184</v>
      </c>
      <c r="BA1749" s="175">
        <f>IFERROR(VLOOKUP(C1749,Merkittävyysluokitus!$A$2:$J$1705,9,FALSE),"-")</f>
        <v>0.5</v>
      </c>
      <c r="BB1749" s="203"/>
      <c r="BC1749" s="203" t="str">
        <f t="shared" si="466"/>
        <v>ei mallia</v>
      </c>
      <c r="BD1749" s="39" t="str">
        <f t="shared" si="460"/>
        <v>Ei luokiteltu</v>
      </c>
      <c r="BE1749" s="68" t="str">
        <f t="shared" si="461"/>
        <v>ei mallia</v>
      </c>
      <c r="BF1749" s="68" t="str">
        <f t="shared" si="462"/>
        <v>ei mallia</v>
      </c>
      <c r="BG1749" s="68" t="str">
        <f t="shared" si="463"/>
        <v>ei mallia</v>
      </c>
      <c r="BH1749" s="208" t="str">
        <f t="shared" si="464"/>
        <v>musta</v>
      </c>
      <c r="BI1749" s="39"/>
      <c r="BJ1749" s="39" t="str">
        <f>IF(F1749="ei löydy","uusi tie",IF(E1749=0,"tieosoite muuttunut",IF(E1749=1,VLOOKUP(D1749,'2015'!$F$12:$AL$1887,31,FALSE),"-")))</f>
        <v>uusi tie</v>
      </c>
      <c r="BK1749" s="67" t="str">
        <f>IF(E1749=1,VLOOKUP(D1749,'2015'!$F$12:$AL$1887,32,FALSE),"-")</f>
        <v>-</v>
      </c>
      <c r="BL1749" s="39" t="str">
        <f>IF(F1749="ei löydy","uusi tie",IF(E1749=0,"tieosoite muuttunut",IF(E1749=1,VLOOKUP(D1749,'2015'!$F$12:$AL$1887,33,FALSE),"-")))</f>
        <v>uusi tie</v>
      </c>
      <c r="BM1749" s="39"/>
      <c r="BN1749" s="217" t="e">
        <f>VLOOKUP(D1749,'2015'!$F$12:$AL$1887,33,FALSE)</f>
        <v>#N/A</v>
      </c>
      <c r="BO1749" s="39"/>
      <c r="BP1749" s="115"/>
      <c r="BQ1749" s="26" t="s">
        <v>10</v>
      </c>
      <c r="BS1749" s="5"/>
      <c r="BU1749" s="37"/>
      <c r="BV1749" s="30"/>
      <c r="BX1749" t="str">
        <f>IF(E1749=1,VLOOKUP(D1749,'2015'!$F$12:$AX$1887,43,FALSE),"-")</f>
        <v>-</v>
      </c>
      <c r="BY1749" t="str">
        <f>IF(E1749=1,VLOOKUP(D1749,'2015'!$F$12:$AX$1887,44,FALSE),"-")</f>
        <v>-</v>
      </c>
      <c r="BZ1749" t="str">
        <f>IF(E1749=1,VLOOKUP(D1749,'2015'!$F$12:$AX$1887,45,FALSE),"-")</f>
        <v>-</v>
      </c>
      <c r="CG1749" s="21"/>
      <c r="CH1749" s="21"/>
      <c r="CI1749" s="21"/>
      <c r="CK1749" s="21"/>
      <c r="CL1749" s="21"/>
      <c r="CM1749" s="21"/>
    </row>
    <row r="1750" spans="1:94" ht="15.75" thickBot="1" x14ac:dyDescent="0.3">
      <c r="A1750" s="50"/>
      <c r="B1750" s="50"/>
      <c r="C1750" s="50" t="str">
        <f t="shared" si="467"/>
        <v>15001_1_8044</v>
      </c>
      <c r="D1750" s="51" t="str">
        <f t="shared" si="468"/>
        <v>15001_1</v>
      </c>
      <c r="E1750" s="224">
        <f>IFERROR(VLOOKUP(C1750,'2015'!$C$12:$D$1887,2,FALSE),0)</f>
        <v>0</v>
      </c>
      <c r="F1750" s="51">
        <f>IFERROR(K1750-IFERROR(VLOOKUP(D1750,'2015'!$F$12:$I$1887,4,FALSE),"ei löydy"),"ei löydy")</f>
        <v>4850</v>
      </c>
      <c r="G1750" s="224">
        <f>IFERROR(VLOOKUP(Työfile_2024!C1750,Liikennemalli!$D$6:$G$1921,4,FALSE),0)</f>
        <v>1</v>
      </c>
      <c r="H1750" s="225">
        <f>K1750-IFERROR(VLOOKUP(Työfile_2024!D1750,Liikennemalli!$C$6:$H$1921,6,FALSE),"ei löydy")</f>
        <v>0</v>
      </c>
      <c r="I1750" s="80">
        <v>15001</v>
      </c>
      <c r="J1750" s="52">
        <v>1</v>
      </c>
      <c r="K1750" s="52">
        <v>8044</v>
      </c>
      <c r="L1750" s="53"/>
      <c r="M1750" s="54"/>
      <c r="N1750" s="54"/>
      <c r="O1750" s="54"/>
      <c r="P1750" s="54"/>
      <c r="Q1750" s="55"/>
      <c r="R1750" s="55"/>
      <c r="S1750" s="55"/>
      <c r="T1750" s="55"/>
      <c r="U1750" s="52"/>
      <c r="V1750" s="56">
        <v>333</v>
      </c>
      <c r="W1750" s="56">
        <v>16</v>
      </c>
      <c r="X1750" s="56">
        <v>312</v>
      </c>
      <c r="Y1750" s="56">
        <f>VLOOKUP(D1750,Liikennemalli24!$D$2:$F$1804,2,FALSE)</f>
        <v>35</v>
      </c>
      <c r="Z1750" s="148">
        <f>VLOOKUP(D1750,Liikennemalli24!$D$2:$F$1804,3,FALSE)</f>
        <v>0.2</v>
      </c>
      <c r="AA1750" s="178">
        <f>IF(G1750=1,VLOOKUP(C1750,Liikennemalli!$D$6:$H$1921,2,FALSE),"-")</f>
        <v>122.087919906997</v>
      </c>
      <c r="AB1750" s="198">
        <f>IF(G1750=1,VLOOKUP(C1750,Liikennemalli!$D$6:$H$1921,3,FALSE),"-")</f>
        <v>0.68909065365504496</v>
      </c>
      <c r="AC1750" s="51" t="str">
        <f>IF(E1750=1,VLOOKUP(Työfile_2024!D1750,'2015'!$F$12:$X$1887,18,FALSE),"-")</f>
        <v>-</v>
      </c>
      <c r="AD1750" s="51" t="str">
        <f>IF(E1750=1,VLOOKUP(Työfile_2024!D1750,'2015'!$F$12:$X$1887,19,FALSE),"-")</f>
        <v>-</v>
      </c>
      <c r="AI1750" s="128" t="str">
        <f>IF(E1750=1,VLOOKUP(Työfile_2024!D1750,'2015'!$F$12:$AB$1887,20,FALSE),"-")</f>
        <v>-</v>
      </c>
      <c r="AJ1750" s="128" t="str">
        <f>IF(E1750=1,VLOOKUP(Työfile_2024!D1750,'2015'!$F$12:$AB$1887,21,FALSE),"-")</f>
        <v>-</v>
      </c>
      <c r="AK1750" s="128" t="str">
        <f>IF(E1750=1,VLOOKUP(Työfile_2024!D1750,'2015'!$F$12:$AB$1887,22,FALSE),"-")</f>
        <v>-</v>
      </c>
      <c r="AL1750" s="128" t="str">
        <f>IF(E1750=1,VLOOKUP(Työfile_2024!D1750,'2015'!$F$12:$AB$1887,23,FALSE),"-")</f>
        <v>-</v>
      </c>
      <c r="AM1750" s="56">
        <f>VLOOKUP(Työfile_2024!D1750,Tmatkat_20km_tarkasteltava_verk!$C$2:$D$1804,2,FALSE)</f>
        <v>44</v>
      </c>
      <c r="AN1750" s="148">
        <f t="shared" si="465"/>
        <v>0.13213213213213212</v>
      </c>
      <c r="AO1750" s="178" t="str">
        <f>IF(E1750=1,VLOOKUP(Työfile_2024!D1750,'2015'!$F$12:$AC$1887,24,FALSE),"-")</f>
        <v>-</v>
      </c>
      <c r="AP1750" s="52">
        <f>VLOOKUP(D1750,Tarkasteltava_verkko_2024_harva!$E$2:$I$1804,5,FALSE)</f>
        <v>0</v>
      </c>
      <c r="AQ1750" s="52">
        <f>VLOOKUP(D1750,Tarkasteltava_verkko_2024_harva!$E$2:$I$1804,4,FALSE)</f>
        <v>0</v>
      </c>
      <c r="AR1750" s="148">
        <v>0</v>
      </c>
      <c r="AS1750" s="170" t="str">
        <f>IFERROR(VLOOKUP(C1750,'2015'!$C$12:$AG$1887,30,FALSE),"-")</f>
        <v>-</v>
      </c>
      <c r="AT1750" s="148">
        <v>5.4699154649428148E-3</v>
      </c>
      <c r="AU1750" s="170" t="str">
        <f>IFERROR(VLOOKUP(C1750,'2015'!$C$12:$AG$1887,31,FALSE),"-")</f>
        <v>-</v>
      </c>
      <c r="AV1750" s="106"/>
      <c r="AW1750" s="63">
        <f>IFERROR(VLOOKUP(C1750,Merkittävyysluokitus!$A$2:$J$1705,10,FALSE),"-")</f>
        <v>3</v>
      </c>
      <c r="AX1750" s="175">
        <f>IFERROR(VLOOKUP(C1750,Merkittävyysluokitus!$A$2:$J$1705,6,FALSE),"-")</f>
        <v>3.6825768645357688</v>
      </c>
      <c r="AY1750" s="175">
        <f>IFERROR(VLOOKUP(C1750,Merkittävyysluokitus!$A$2:$J$1705,7,FALSE),"-")</f>
        <v>1.3406666666666667</v>
      </c>
      <c r="AZ1750" s="175">
        <f>IFERROR(VLOOKUP(C1750,Merkittävyysluokitus!$A$2:$J$1705,8,FALSE),"-")</f>
        <v>1.8419101978691022</v>
      </c>
      <c r="BA1750" s="175">
        <f>IFERROR(VLOOKUP(C1750,Merkittävyysluokitus!$A$2:$J$1705,9,FALSE),"-")</f>
        <v>0.5</v>
      </c>
      <c r="BB1750" s="203"/>
      <c r="BC1750" s="203" t="str">
        <f t="shared" si="466"/>
        <v>tieosoite muuttunut</v>
      </c>
      <c r="BD1750" s="39" t="str">
        <f t="shared" si="460"/>
        <v>musta</v>
      </c>
      <c r="BE1750" s="68" t="str">
        <f t="shared" si="461"/>
        <v>musta</v>
      </c>
      <c r="BF1750" s="68" t="str">
        <f t="shared" si="462"/>
        <v>musta</v>
      </c>
      <c r="BG1750" s="68" t="str">
        <f t="shared" si="463"/>
        <v>musta</v>
      </c>
      <c r="BH1750" s="208" t="str">
        <f t="shared" si="464"/>
        <v>musta</v>
      </c>
      <c r="BI1750" s="39"/>
      <c r="BJ1750" s="39" t="str">
        <f>IF(F1750="ei löydy","uusi tie",IF(E1750=0,"tieosoite muuttunut",IF(E1750=1,VLOOKUP(D1750,'2015'!$F$12:$AL$1887,31,FALSE),"-")))</f>
        <v>tieosoite muuttunut</v>
      </c>
      <c r="BK1750" s="67" t="str">
        <f>IF(E1750=1,VLOOKUP(D1750,'2015'!$F$12:$AL$1887,32,FALSE),"-")</f>
        <v>-</v>
      </c>
      <c r="BL1750" s="39" t="str">
        <f>IF(F1750="ei löydy","uusi tie",IF(E1750=0,"tieosoite muuttunut",IF(E1750=1,VLOOKUP(D1750,'2015'!$F$12:$AL$1887,33,FALSE),"-")))</f>
        <v>tieosoite muuttunut</v>
      </c>
      <c r="BM1750" s="39"/>
      <c r="BN1750" s="217" t="str">
        <f>VLOOKUP(D1750,'2015'!$F$12:$AL$1887,33,FALSE)</f>
        <v>musta</v>
      </c>
      <c r="BO1750" s="39"/>
      <c r="BP1750" s="115"/>
      <c r="BQ1750" s="26" t="s">
        <v>10</v>
      </c>
      <c r="BS1750" s="5"/>
      <c r="BU1750" s="37"/>
      <c r="BV1750" s="30"/>
      <c r="BX1750" t="str">
        <f>IF(E1750=1,VLOOKUP(D1750,'2015'!$F$12:$AX$1887,43,FALSE),"-")</f>
        <v>-</v>
      </c>
      <c r="BY1750" t="str">
        <f>IF(E1750=1,VLOOKUP(D1750,'2015'!$F$12:$AX$1887,44,FALSE),"-")</f>
        <v>-</v>
      </c>
      <c r="BZ1750" t="str">
        <f>IF(E1750=1,VLOOKUP(D1750,'2015'!$F$12:$AX$1887,45,FALSE),"-")</f>
        <v>-</v>
      </c>
      <c r="CG1750" s="21"/>
      <c r="CH1750" s="21"/>
      <c r="CI1750" s="21"/>
      <c r="CK1750" s="21"/>
      <c r="CL1750" s="21"/>
      <c r="CM1750" s="21"/>
    </row>
    <row r="1751" spans="1:94" ht="15.75" thickBot="1" x14ac:dyDescent="0.3">
      <c r="A1751" s="50"/>
      <c r="B1751" s="50"/>
      <c r="C1751" s="50" t="str">
        <f t="shared" si="467"/>
        <v>15002_1_14380</v>
      </c>
      <c r="D1751" s="51" t="str">
        <f t="shared" si="468"/>
        <v>15002_1</v>
      </c>
      <c r="E1751" s="224">
        <f>IFERROR(VLOOKUP(C1751,'2015'!$C$12:$D$1887,2,FALSE),0)</f>
        <v>0</v>
      </c>
      <c r="F1751" s="51">
        <f>IFERROR(K1751-IFERROR(VLOOKUP(D1751,'2015'!$F$12:$I$1887,4,FALSE),"ei löydy"),"ei löydy")</f>
        <v>7114</v>
      </c>
      <c r="G1751" s="224">
        <f>IFERROR(VLOOKUP(Työfile_2024!C1751,Liikennemalli!$D$6:$G$1921,4,FALSE),0)</f>
        <v>1</v>
      </c>
      <c r="H1751" s="225">
        <f>K1751-IFERROR(VLOOKUP(Työfile_2024!D1751,Liikennemalli!$C$6:$H$1921,6,FALSE),"ei löydy")</f>
        <v>0</v>
      </c>
      <c r="I1751" s="80">
        <v>15002</v>
      </c>
      <c r="J1751" s="52">
        <v>1</v>
      </c>
      <c r="K1751" s="52">
        <v>14380</v>
      </c>
      <c r="L1751" s="53"/>
      <c r="M1751" s="54"/>
      <c r="N1751" s="54"/>
      <c r="O1751" s="54"/>
      <c r="P1751" s="54"/>
      <c r="Q1751" s="55"/>
      <c r="R1751" s="55"/>
      <c r="S1751" s="55"/>
      <c r="T1751" s="55"/>
      <c r="U1751" s="52"/>
      <c r="V1751" s="56">
        <v>135.00486787204451</v>
      </c>
      <c r="W1751" s="56">
        <v>5.3866481223922111</v>
      </c>
      <c r="X1751" s="56">
        <v>133.03407510431154</v>
      </c>
      <c r="Y1751" s="56">
        <f>VLOOKUP(D1751,Liikennemalli24!$D$2:$F$1804,2,FALSE)</f>
        <v>19</v>
      </c>
      <c r="Z1751" s="148">
        <f>VLOOKUP(D1751,Liikennemalli24!$D$2:$F$1804,3,FALSE)</f>
        <v>0.55900000000000005</v>
      </c>
      <c r="AA1751" s="178">
        <f>IF(G1751=1,VLOOKUP(C1751,Liikennemalli!$D$6:$H$1921,2,FALSE),"-")</f>
        <v>23.849056551066798</v>
      </c>
      <c r="AB1751" s="198">
        <f>IF(G1751=1,VLOOKUP(C1751,Liikennemalli!$D$6:$H$1921,3,FALSE),"-")</f>
        <v>0.42649377474058398</v>
      </c>
      <c r="AC1751" s="51" t="str">
        <f>IF(E1751=1,VLOOKUP(Työfile_2024!D1751,'2015'!$F$12:$X$1887,18,FALSE),"-")</f>
        <v>-</v>
      </c>
      <c r="AD1751" s="51" t="str">
        <f>IF(E1751=1,VLOOKUP(Työfile_2024!D1751,'2015'!$F$12:$X$1887,19,FALSE),"-")</f>
        <v>-</v>
      </c>
      <c r="AI1751" s="128" t="str">
        <f>IF(E1751=1,VLOOKUP(Työfile_2024!D1751,'2015'!$F$12:$AB$1887,20,FALSE),"-")</f>
        <v>-</v>
      </c>
      <c r="AJ1751" s="128" t="str">
        <f>IF(E1751=1,VLOOKUP(Työfile_2024!D1751,'2015'!$F$12:$AB$1887,21,FALSE),"-")</f>
        <v>-</v>
      </c>
      <c r="AK1751" s="128" t="str">
        <f>IF(E1751=1,VLOOKUP(Työfile_2024!D1751,'2015'!$F$12:$AB$1887,22,FALSE),"-")</f>
        <v>-</v>
      </c>
      <c r="AL1751" s="128" t="str">
        <f>IF(E1751=1,VLOOKUP(Työfile_2024!D1751,'2015'!$F$12:$AB$1887,23,FALSE),"-")</f>
        <v>-</v>
      </c>
      <c r="AM1751" s="56">
        <f>VLOOKUP(Työfile_2024!D1751,Tmatkat_20km_tarkasteltava_verk!$C$2:$D$1804,2,FALSE)</f>
        <v>69</v>
      </c>
      <c r="AN1751" s="148">
        <f t="shared" si="465"/>
        <v>0.51109268197200941</v>
      </c>
      <c r="AO1751" s="178" t="str">
        <f>IF(E1751=1,VLOOKUP(Työfile_2024!D1751,'2015'!$F$12:$AC$1887,24,FALSE),"-")</f>
        <v>-</v>
      </c>
      <c r="AP1751" s="52">
        <f>VLOOKUP(D1751,Tarkasteltava_verkko_2024_harva!$E$2:$I$1804,5,FALSE)</f>
        <v>0</v>
      </c>
      <c r="AQ1751" s="52">
        <f>VLOOKUP(D1751,Tarkasteltava_verkko_2024_harva!$E$2:$I$1804,4,FALSE)</f>
        <v>0</v>
      </c>
      <c r="AR1751" s="148">
        <v>5.4659248956884565E-2</v>
      </c>
      <c r="AS1751" s="170" t="str">
        <f>IFERROR(VLOOKUP(C1751,'2015'!$C$12:$AG$1887,30,FALSE),"-")</f>
        <v>-</v>
      </c>
      <c r="AT1751" s="148">
        <v>3.0667593880389431E-2</v>
      </c>
      <c r="AU1751" s="170" t="str">
        <f>IFERROR(VLOOKUP(C1751,'2015'!$C$12:$AG$1887,31,FALSE),"-")</f>
        <v>-</v>
      </c>
      <c r="AV1751" s="106"/>
      <c r="AW1751" s="63">
        <f>IFERROR(VLOOKUP(C1751,Merkittävyysluokitus!$A$2:$J$1705,10,FALSE),"-")</f>
        <v>3</v>
      </c>
      <c r="AX1751" s="175">
        <f>IFERROR(VLOOKUP(C1751,Merkittävyysluokitus!$A$2:$J$1705,6,FALSE),"-")</f>
        <v>4.0565795202198212</v>
      </c>
      <c r="AY1751" s="175">
        <f>IFERROR(VLOOKUP(C1751,Merkittävyysluokitus!$A$2:$J$1705,7,FALSE),"-")</f>
        <v>1.8616812702828001</v>
      </c>
      <c r="AZ1751" s="175">
        <f>IFERROR(VLOOKUP(C1751,Merkittävyysluokitus!$A$2:$J$1705,8,FALSE),"-")</f>
        <v>1.5282315832703546</v>
      </c>
      <c r="BA1751" s="175">
        <f>IFERROR(VLOOKUP(C1751,Merkittävyysluokitus!$A$2:$J$1705,9,FALSE),"-")</f>
        <v>0.66666666666666663</v>
      </c>
      <c r="BB1751" s="203"/>
      <c r="BC1751" s="203" t="str">
        <f t="shared" si="466"/>
        <v>tieosoite muuttunut</v>
      </c>
      <c r="BD1751" s="39" t="str">
        <f t="shared" si="460"/>
        <v>musta</v>
      </c>
      <c r="BE1751" s="68" t="str">
        <f t="shared" si="461"/>
        <v>musta</v>
      </c>
      <c r="BF1751" s="68" t="str">
        <f t="shared" si="462"/>
        <v>musta</v>
      </c>
      <c r="BG1751" s="68" t="str">
        <f t="shared" si="463"/>
        <v>musta</v>
      </c>
      <c r="BH1751" s="208" t="str">
        <f t="shared" si="464"/>
        <v>musta</v>
      </c>
      <c r="BI1751" s="39"/>
      <c r="BJ1751" s="39" t="str">
        <f>IF(F1751="ei löydy","uusi tie",IF(E1751=0,"tieosoite muuttunut",IF(E1751=1,VLOOKUP(D1751,'2015'!$F$12:$AL$1887,31,FALSE),"-")))</f>
        <v>tieosoite muuttunut</v>
      </c>
      <c r="BK1751" s="67" t="str">
        <f>IF(E1751=1,VLOOKUP(D1751,'2015'!$F$12:$AL$1887,32,FALSE),"-")</f>
        <v>-</v>
      </c>
      <c r="BL1751" s="39" t="str">
        <f>IF(F1751="ei löydy","uusi tie",IF(E1751=0,"tieosoite muuttunut",IF(E1751=1,VLOOKUP(D1751,'2015'!$F$12:$AL$1887,33,FALSE),"-")))</f>
        <v>tieosoite muuttunut</v>
      </c>
      <c r="BM1751" s="39"/>
      <c r="BN1751" s="217" t="str">
        <f>VLOOKUP(D1751,'2015'!$F$12:$AL$1887,33,FALSE)</f>
        <v>musta</v>
      </c>
      <c r="BO1751" s="39"/>
      <c r="BP1751" s="115"/>
      <c r="BQ1751" s="26" t="s">
        <v>10</v>
      </c>
      <c r="BS1751" s="5"/>
      <c r="BU1751" s="37"/>
      <c r="BV1751" s="30"/>
      <c r="BX1751" t="str">
        <f>IF(E1751=1,VLOOKUP(D1751,'2015'!$F$12:$AX$1887,43,FALSE),"-")</f>
        <v>-</v>
      </c>
      <c r="BY1751" t="str">
        <f>IF(E1751=1,VLOOKUP(D1751,'2015'!$F$12:$AX$1887,44,FALSE),"-")</f>
        <v>-</v>
      </c>
      <c r="BZ1751" t="str">
        <f>IF(E1751=1,VLOOKUP(D1751,'2015'!$F$12:$AX$1887,45,FALSE),"-")</f>
        <v>-</v>
      </c>
      <c r="CG1751" s="21"/>
      <c r="CH1751" s="21"/>
      <c r="CI1751" s="21"/>
      <c r="CK1751" s="21"/>
      <c r="CL1751" s="21"/>
      <c r="CM1751" s="21"/>
    </row>
    <row r="1752" spans="1:94" ht="15.75" thickBot="1" x14ac:dyDescent="0.3">
      <c r="A1752" s="50"/>
      <c r="B1752" s="50"/>
      <c r="C1752" s="50" t="str">
        <f t="shared" si="467"/>
        <v>15007_1_5161</v>
      </c>
      <c r="D1752" s="51" t="str">
        <f t="shared" si="468"/>
        <v>15007_1</v>
      </c>
      <c r="E1752" s="224">
        <f>IFERROR(VLOOKUP(C1752,'2015'!$C$12:$D$1887,2,FALSE),0)</f>
        <v>1</v>
      </c>
      <c r="F1752" s="51">
        <f>IFERROR(K1752-IFERROR(VLOOKUP(D1752,'2015'!$F$12:$I$1887,4,FALSE),"ei löydy"),"ei löydy")</f>
        <v>0</v>
      </c>
      <c r="G1752" s="224">
        <f>IFERROR(VLOOKUP(Työfile_2024!C1752,Liikennemalli!$D$6:$G$1921,4,FALSE),0)</f>
        <v>1</v>
      </c>
      <c r="H1752" s="225">
        <f>K1752-IFERROR(VLOOKUP(Työfile_2024!D1752,Liikennemalli!$C$6:$H$1921,6,FALSE),"ei löydy")</f>
        <v>0</v>
      </c>
      <c r="I1752" s="80">
        <v>15007</v>
      </c>
      <c r="J1752" s="52">
        <v>1</v>
      </c>
      <c r="K1752" s="52">
        <v>5161</v>
      </c>
      <c r="L1752" s="53"/>
      <c r="M1752" s="54"/>
      <c r="N1752" s="54"/>
      <c r="O1752" s="54"/>
      <c r="P1752" s="54"/>
      <c r="Q1752" s="55"/>
      <c r="R1752" s="55"/>
      <c r="S1752" s="55"/>
      <c r="T1752" s="55"/>
      <c r="U1752" s="52"/>
      <c r="V1752" s="56">
        <v>710</v>
      </c>
      <c r="W1752" s="56">
        <v>76</v>
      </c>
      <c r="X1752" s="56">
        <v>800</v>
      </c>
      <c r="Y1752" s="56">
        <f>VLOOKUP(D1752,Liikennemalli24!$D$2:$F$1804,2,FALSE)</f>
        <v>54</v>
      </c>
      <c r="Z1752" s="148">
        <f>VLOOKUP(D1752,Liikennemalli24!$D$2:$F$1804,3,FALSE)</f>
        <v>0.14099999999999999</v>
      </c>
      <c r="AA1752" s="178">
        <f>IF(G1752=1,VLOOKUP(C1752,Liikennemalli!$D$6:$H$1921,2,FALSE),"-")</f>
        <v>42.6980950463347</v>
      </c>
      <c r="AB1752" s="198">
        <f>IF(G1752=1,VLOOKUP(C1752,Liikennemalli!$D$6:$H$1921,3,FALSE),"-")</f>
        <v>0.133151884909055</v>
      </c>
      <c r="AC1752" s="51">
        <f>IF(E1752=1,VLOOKUP(Työfile_2024!D1752,'2015'!$F$12:$X$1887,18,FALSE),"-")</f>
        <v>0</v>
      </c>
      <c r="AD1752" s="51">
        <f>IF(E1752=1,VLOOKUP(Työfile_2024!D1752,'2015'!$F$12:$X$1887,19,FALSE),"-")</f>
        <v>0</v>
      </c>
      <c r="AI1752" s="128">
        <f>IF(E1752=1,VLOOKUP(Työfile_2024!D1752,'2015'!$F$12:$AB$1887,20,FALSE),"-")</f>
        <v>0</v>
      </c>
      <c r="AJ1752" s="128">
        <f>IF(E1752=1,VLOOKUP(Työfile_2024!D1752,'2015'!$F$12:$AB$1887,21,FALSE),"-")</f>
        <v>0</v>
      </c>
      <c r="AK1752" s="128">
        <f>IF(E1752=1,VLOOKUP(Työfile_2024!D1752,'2015'!$F$12:$AB$1887,22,FALSE),"-")</f>
        <v>0</v>
      </c>
      <c r="AL1752" s="128">
        <f>IF(E1752=1,VLOOKUP(Työfile_2024!D1752,'2015'!$F$12:$AB$1887,23,FALSE),"-")</f>
        <v>0</v>
      </c>
      <c r="AM1752" s="56">
        <f>VLOOKUP(Työfile_2024!D1752,Tmatkat_20km_tarkasteltava_verk!$C$2:$D$1804,2,FALSE)</f>
        <v>74</v>
      </c>
      <c r="AN1752" s="148">
        <f t="shared" si="465"/>
        <v>0.10422535211267606</v>
      </c>
      <c r="AO1752" s="178">
        <f>IF(E1752=1,VLOOKUP(Työfile_2024!D1752,'2015'!$F$12:$AC$1887,24,FALSE),"-")</f>
        <v>70</v>
      </c>
      <c r="AP1752" s="52">
        <f>VLOOKUP(D1752,Tarkasteltava_verkko_2024_harva!$E$2:$I$1804,5,FALSE)</f>
        <v>0</v>
      </c>
      <c r="AQ1752" s="52">
        <f>VLOOKUP(D1752,Tarkasteltava_verkko_2024_harva!$E$2:$I$1804,4,FALSE)</f>
        <v>0</v>
      </c>
      <c r="AR1752" s="148">
        <v>0.23716334043789963</v>
      </c>
      <c r="AS1752" s="170" t="str">
        <f>IFERROR(VLOOKUP(C1752,'2015'!$C$12:$AG$1887,30,FALSE),"-")</f>
        <v>kyllä</v>
      </c>
      <c r="AT1752" s="148">
        <v>0.3214493315248983</v>
      </c>
      <c r="AU1752" s="170">
        <f>IFERROR(VLOOKUP(C1752,'2015'!$C$12:$AG$1887,31,FALSE),"-")</f>
        <v>0</v>
      </c>
      <c r="AV1752" s="106"/>
      <c r="AW1752" s="63">
        <f>IFERROR(VLOOKUP(C1752,Merkittävyysluokitus!$A$2:$J$1705,10,FALSE),"-")</f>
        <v>3</v>
      </c>
      <c r="AX1752" s="175">
        <f>IFERROR(VLOOKUP(C1752,Merkittävyysluokitus!$A$2:$J$1705,6,FALSE),"-")</f>
        <v>9.1947260273972606</v>
      </c>
      <c r="AY1752" s="175">
        <f>IFERROR(VLOOKUP(C1752,Merkittävyysluokitus!$A$2:$J$1705,7,FALSE),"-")</f>
        <v>3.5083333333333329</v>
      </c>
      <c r="AZ1752" s="175">
        <f>IFERROR(VLOOKUP(C1752,Merkittävyysluokitus!$A$2:$J$1705,8,FALSE),"-")</f>
        <v>4.3530593607305939</v>
      </c>
      <c r="BA1752" s="175">
        <f>IFERROR(VLOOKUP(C1752,Merkittävyysluokitus!$A$2:$J$1705,9,FALSE),"-")</f>
        <v>1.3333333333333333</v>
      </c>
      <c r="BB1752" s="203"/>
      <c r="BC1752" s="203" t="str">
        <f t="shared" si="466"/>
        <v/>
      </c>
      <c r="BD1752" s="39" t="str">
        <f t="shared" si="460"/>
        <v>musta</v>
      </c>
      <c r="BE1752" s="68" t="str">
        <f t="shared" si="461"/>
        <v>musta</v>
      </c>
      <c r="BF1752" s="68" t="str">
        <f t="shared" si="462"/>
        <v>musta</v>
      </c>
      <c r="BG1752" s="68" t="str">
        <f t="shared" si="463"/>
        <v>musta</v>
      </c>
      <c r="BH1752" s="208" t="str">
        <f t="shared" si="464"/>
        <v>musta</v>
      </c>
      <c r="BI1752" s="39"/>
      <c r="BJ1752" s="39" t="str">
        <f>IF(F1752="ei löydy","uusi tie",IF(E1752=0,"tieosoite muuttunut",IF(E1752=1,VLOOKUP(D1752,'2015'!$F$12:$AL$1887,31,FALSE),"-")))</f>
        <v>musta</v>
      </c>
      <c r="BK1752" s="67" t="str">
        <f>IF(E1752=1,VLOOKUP(D1752,'2015'!$F$12:$AL$1887,32,FALSE),"-")</f>
        <v>musta</v>
      </c>
      <c r="BL1752" s="39" t="str">
        <f>IF(F1752="ei löydy","uusi tie",IF(E1752=0,"tieosoite muuttunut",IF(E1752=1,VLOOKUP(D1752,'2015'!$F$12:$AL$1887,33,FALSE),"-")))</f>
        <v>musta</v>
      </c>
      <c r="BM1752" s="39"/>
      <c r="BN1752" s="217" t="str">
        <f>VLOOKUP(D1752,'2015'!$F$12:$AL$1887,33,FALSE)</f>
        <v>musta</v>
      </c>
      <c r="BO1752" s="39"/>
      <c r="BP1752" s="115"/>
      <c r="BQ1752" s="26" t="s">
        <v>10</v>
      </c>
      <c r="BS1752" s="5"/>
      <c r="BU1752" s="37"/>
      <c r="BV1752" s="30"/>
      <c r="BX1752">
        <f>IF(E1752=1,VLOOKUP(D1752,'2015'!$F$12:$AX$1887,43,FALSE),"-")</f>
        <v>0</v>
      </c>
      <c r="BY1752">
        <f>IF(E1752=1,VLOOKUP(D1752,'2015'!$F$12:$AX$1887,44,FALSE),"-")</f>
        <v>0</v>
      </c>
      <c r="BZ1752">
        <f>IF(E1752=1,VLOOKUP(D1752,'2015'!$F$12:$AX$1887,45,FALSE),"-")</f>
        <v>0</v>
      </c>
      <c r="CG1752" s="21"/>
      <c r="CH1752" s="21"/>
      <c r="CI1752" s="21"/>
      <c r="CK1752" s="21"/>
      <c r="CL1752" s="21"/>
      <c r="CM1752" s="21"/>
    </row>
    <row r="1753" spans="1:94" ht="15.75" thickBot="1" x14ac:dyDescent="0.3">
      <c r="A1753" s="50"/>
      <c r="B1753" s="50"/>
      <c r="C1753" s="50" t="str">
        <f t="shared" si="467"/>
        <v>15008_1_2509</v>
      </c>
      <c r="D1753" s="51" t="str">
        <f t="shared" si="468"/>
        <v>15008_1</v>
      </c>
      <c r="E1753" s="224">
        <f>IFERROR(VLOOKUP(C1753,'2015'!$C$12:$D$1887,2,FALSE),0)</f>
        <v>1</v>
      </c>
      <c r="F1753" s="51">
        <f>IFERROR(K1753-IFERROR(VLOOKUP(D1753,'2015'!$F$12:$I$1887,4,FALSE),"ei löydy"),"ei löydy")</f>
        <v>0</v>
      </c>
      <c r="G1753" s="224">
        <f>IFERROR(VLOOKUP(Työfile_2024!C1753,Liikennemalli!$D$6:$G$1921,4,FALSE),0)</f>
        <v>1</v>
      </c>
      <c r="H1753" s="225">
        <f>K1753-IFERROR(VLOOKUP(Työfile_2024!D1753,Liikennemalli!$C$6:$H$1921,6,FALSE),"ei löydy")</f>
        <v>0</v>
      </c>
      <c r="I1753" s="80">
        <v>15008</v>
      </c>
      <c r="J1753" s="52">
        <v>1</v>
      </c>
      <c r="K1753" s="52">
        <v>2509</v>
      </c>
      <c r="L1753" s="53"/>
      <c r="M1753" s="54"/>
      <c r="N1753" s="54"/>
      <c r="O1753" s="54"/>
      <c r="P1753" s="54"/>
      <c r="Q1753" s="55"/>
      <c r="R1753" s="55"/>
      <c r="S1753" s="55"/>
      <c r="T1753" s="55"/>
      <c r="U1753" s="52"/>
      <c r="V1753" s="56">
        <v>922.89358310083696</v>
      </c>
      <c r="W1753" s="56">
        <v>49.624551614188917</v>
      </c>
      <c r="X1753" s="56">
        <v>954.23475488242332</v>
      </c>
      <c r="Y1753" s="56">
        <f>VLOOKUP(D1753,Liikennemalli24!$D$2:$F$1804,2,FALSE)</f>
        <v>62</v>
      </c>
      <c r="Z1753" s="148">
        <f>VLOOKUP(D1753,Liikennemalli24!$D$2:$F$1804,3,FALSE)</f>
        <v>0.219</v>
      </c>
      <c r="AA1753" s="178">
        <f>IF(G1753=1,VLOOKUP(C1753,Liikennemalli!$D$6:$H$1921,2,FALSE),"-")</f>
        <v>117.76166848638501</v>
      </c>
      <c r="AB1753" s="198">
        <f>IF(G1753=1,VLOOKUP(C1753,Liikennemalli!$D$6:$H$1921,3,FALSE),"-")</f>
        <v>0.20183503818523699</v>
      </c>
      <c r="AC1753" s="51">
        <f>IF(E1753=1,VLOOKUP(Työfile_2024!D1753,'2015'!$F$12:$X$1887,18,FALSE),"-")</f>
        <v>0</v>
      </c>
      <c r="AD1753" s="51">
        <f>IF(E1753=1,VLOOKUP(Työfile_2024!D1753,'2015'!$F$12:$X$1887,19,FALSE),"-")</f>
        <v>0</v>
      </c>
      <c r="AI1753" s="128">
        <f>IF(E1753=1,VLOOKUP(Työfile_2024!D1753,'2015'!$F$12:$AB$1887,20,FALSE),"-")</f>
        <v>0</v>
      </c>
      <c r="AJ1753" s="128">
        <f>IF(E1753=1,VLOOKUP(Työfile_2024!D1753,'2015'!$F$12:$AB$1887,21,FALSE),"-")</f>
        <v>0</v>
      </c>
      <c r="AK1753" s="128">
        <f>IF(E1753=1,VLOOKUP(Työfile_2024!D1753,'2015'!$F$12:$AB$1887,22,FALSE),"-")</f>
        <v>0</v>
      </c>
      <c r="AL1753" s="128">
        <f>IF(E1753=1,VLOOKUP(Työfile_2024!D1753,'2015'!$F$12:$AB$1887,23,FALSE),"-")</f>
        <v>0</v>
      </c>
      <c r="AM1753" s="56">
        <f>VLOOKUP(Työfile_2024!D1753,Tmatkat_20km_tarkasteltava_verk!$C$2:$D$1804,2,FALSE)</f>
        <v>98</v>
      </c>
      <c r="AN1753" s="148">
        <f t="shared" si="465"/>
        <v>0.10618775749933061</v>
      </c>
      <c r="AO1753" s="178">
        <f>IF(E1753=1,VLOOKUP(Työfile_2024!D1753,'2015'!$F$12:$AC$1887,24,FALSE),"-")</f>
        <v>60</v>
      </c>
      <c r="AP1753" s="52">
        <f>VLOOKUP(D1753,Tarkasteltava_verkko_2024_harva!$E$2:$I$1804,5,FALSE)</f>
        <v>0</v>
      </c>
      <c r="AQ1753" s="52">
        <f>VLOOKUP(D1753,Tarkasteltava_verkko_2024_harva!$E$2:$I$1804,4,FALSE)</f>
        <v>0</v>
      </c>
      <c r="AR1753" s="148">
        <v>0.83459545635711441</v>
      </c>
      <c r="AS1753" s="170" t="str">
        <f>IFERROR(VLOOKUP(C1753,'2015'!$C$12:$AG$1887,30,FALSE),"-")</f>
        <v>kyllä</v>
      </c>
      <c r="AT1753" s="148">
        <v>1</v>
      </c>
      <c r="AU1753" s="170">
        <f>IFERROR(VLOOKUP(C1753,'2015'!$C$12:$AG$1887,31,FALSE),"-")</f>
        <v>0</v>
      </c>
      <c r="AV1753" s="106"/>
      <c r="AW1753" s="63">
        <f>IFERROR(VLOOKUP(C1753,Merkittävyysluokitus!$A$2:$J$1705,10,FALSE),"-")</f>
        <v>2</v>
      </c>
      <c r="AX1753" s="175">
        <f>IFERROR(VLOOKUP(C1753,Merkittävyysluokitus!$A$2:$J$1705,6,FALSE),"-")</f>
        <v>10.661624871922267</v>
      </c>
      <c r="AY1753" s="175">
        <f>IFERROR(VLOOKUP(C1753,Merkittävyysluokitus!$A$2:$J$1705,7,FALSE),"-")</f>
        <v>4.662014082635844</v>
      </c>
      <c r="AZ1753" s="175">
        <f>IFERROR(VLOOKUP(C1753,Merkittävyysluokitus!$A$2:$J$1705,8,FALSE),"-")</f>
        <v>3.9996107892864226</v>
      </c>
      <c r="BA1753" s="175">
        <f>IFERROR(VLOOKUP(C1753,Merkittävyysluokitus!$A$2:$J$1705,9,FALSE),"-")</f>
        <v>2</v>
      </c>
      <c r="BB1753" s="203"/>
      <c r="BC1753" s="203" t="str">
        <f t="shared" si="466"/>
        <v/>
      </c>
      <c r="BD1753" s="39" t="str">
        <f t="shared" si="460"/>
        <v>musta</v>
      </c>
      <c r="BE1753" s="68" t="str">
        <f t="shared" si="461"/>
        <v>musta</v>
      </c>
      <c r="BF1753" s="68" t="str">
        <f t="shared" si="462"/>
        <v>musta</v>
      </c>
      <c r="BG1753" s="68" t="str">
        <f t="shared" si="463"/>
        <v>musta</v>
      </c>
      <c r="BH1753" s="208" t="str">
        <f t="shared" si="464"/>
        <v>musta</v>
      </c>
      <c r="BI1753" s="39"/>
      <c r="BJ1753" s="39" t="str">
        <f>IF(F1753="ei löydy","uusi tie",IF(E1753=0,"tieosoite muuttunut",IF(E1753=1,VLOOKUP(D1753,'2015'!$F$12:$AL$1887,31,FALSE),"-")))</f>
        <v>musta</v>
      </c>
      <c r="BK1753" s="67" t="str">
        <f>IF(E1753=1,VLOOKUP(D1753,'2015'!$F$12:$AL$1887,32,FALSE),"-")</f>
        <v>musta</v>
      </c>
      <c r="BL1753" s="39" t="str">
        <f>IF(F1753="ei löydy","uusi tie",IF(E1753=0,"tieosoite muuttunut",IF(E1753=1,VLOOKUP(D1753,'2015'!$F$12:$AL$1887,33,FALSE),"-")))</f>
        <v>musta</v>
      </c>
      <c r="BM1753" s="39"/>
      <c r="BN1753" s="217" t="str">
        <f>VLOOKUP(D1753,'2015'!$F$12:$AL$1887,33,FALSE)</f>
        <v>musta</v>
      </c>
      <c r="BO1753" s="39"/>
      <c r="BP1753" s="115"/>
      <c r="BQ1753" s="26" t="s">
        <v>10</v>
      </c>
      <c r="BS1753" s="5"/>
      <c r="BU1753" s="37"/>
      <c r="BV1753" s="30"/>
      <c r="BX1753">
        <f>IF(E1753=1,VLOOKUP(D1753,'2015'!$F$12:$AX$1887,43,FALSE),"-")</f>
        <v>0</v>
      </c>
      <c r="BY1753">
        <f>IF(E1753=1,VLOOKUP(D1753,'2015'!$F$12:$AX$1887,44,FALSE),"-")</f>
        <v>0</v>
      </c>
      <c r="BZ1753">
        <f>IF(E1753=1,VLOOKUP(D1753,'2015'!$F$12:$AX$1887,45,FALSE),"-")</f>
        <v>0</v>
      </c>
      <c r="CG1753" s="21"/>
      <c r="CH1753" s="21"/>
      <c r="CI1753" s="21"/>
      <c r="CK1753" s="21"/>
      <c r="CL1753" s="21"/>
      <c r="CM1753" s="21"/>
    </row>
    <row r="1754" spans="1:94" ht="15.75" thickBot="1" x14ac:dyDescent="0.3">
      <c r="A1754" s="50"/>
      <c r="B1754" s="50"/>
      <c r="C1754" s="50" t="str">
        <f t="shared" si="467"/>
        <v>15013_1_5425</v>
      </c>
      <c r="D1754" s="51" t="str">
        <f t="shared" si="468"/>
        <v>15013_1</v>
      </c>
      <c r="E1754" s="224">
        <f>IFERROR(VLOOKUP(C1754,'2015'!$C$12:$D$1887,2,FALSE),0)</f>
        <v>1</v>
      </c>
      <c r="F1754" s="51">
        <f>IFERROR(K1754-IFERROR(VLOOKUP(D1754,'2015'!$F$12:$I$1887,4,FALSE),"ei löydy"),"ei löydy")</f>
        <v>0</v>
      </c>
      <c r="G1754" s="224">
        <f>IFERROR(VLOOKUP(Työfile_2024!C1754,Liikennemalli!$D$6:$G$1921,4,FALSE),0)</f>
        <v>1</v>
      </c>
      <c r="H1754" s="225">
        <f>K1754-IFERROR(VLOOKUP(Työfile_2024!D1754,Liikennemalli!$C$6:$H$1921,6,FALSE),"ei löydy")</f>
        <v>0</v>
      </c>
      <c r="I1754" s="80">
        <v>15013</v>
      </c>
      <c r="J1754" s="52">
        <v>1</v>
      </c>
      <c r="K1754" s="52">
        <v>5425</v>
      </c>
      <c r="L1754" s="53"/>
      <c r="M1754" s="54"/>
      <c r="N1754" s="54"/>
      <c r="O1754" s="54"/>
      <c r="P1754" s="54"/>
      <c r="Q1754" s="55"/>
      <c r="R1754" s="55"/>
      <c r="S1754" s="55"/>
      <c r="T1754" s="55"/>
      <c r="U1754" s="52"/>
      <c r="V1754" s="56">
        <v>697.80184331797238</v>
      </c>
      <c r="W1754" s="56">
        <v>35.912442396313367</v>
      </c>
      <c r="X1754" s="56">
        <v>694.22119815668202</v>
      </c>
      <c r="Y1754" s="56">
        <f>VLOOKUP(D1754,Liikennemalli24!$D$2:$F$1804,2,FALSE)</f>
        <v>60</v>
      </c>
      <c r="Z1754" s="148">
        <f>VLOOKUP(D1754,Liikennemalli24!$D$2:$F$1804,3,FALSE)</f>
        <v>0.28299999999999997</v>
      </c>
      <c r="AA1754" s="178">
        <f>IF(G1754=1,VLOOKUP(C1754,Liikennemalli!$D$6:$H$1921,2,FALSE),"-")</f>
        <v>314.30401820991102</v>
      </c>
      <c r="AB1754" s="198">
        <f>IF(G1754=1,VLOOKUP(C1754,Liikennemalli!$D$6:$H$1921,3,FALSE),"-")</f>
        <v>0.62342266479243302</v>
      </c>
      <c r="AC1754" s="51">
        <f>IF(E1754=1,VLOOKUP(Työfile_2024!D1754,'2015'!$F$12:$X$1887,18,FALSE),"-")</f>
        <v>0</v>
      </c>
      <c r="AD1754" s="51">
        <f>IF(E1754=1,VLOOKUP(Työfile_2024!D1754,'2015'!$F$12:$X$1887,19,FALSE),"-")</f>
        <v>0</v>
      </c>
      <c r="AI1754" s="128">
        <f>IF(E1754=1,VLOOKUP(Työfile_2024!D1754,'2015'!$F$12:$AB$1887,20,FALSE),"-")</f>
        <v>0</v>
      </c>
      <c r="AJ1754" s="128">
        <f>IF(E1754=1,VLOOKUP(Työfile_2024!D1754,'2015'!$F$12:$AB$1887,21,FALSE),"-")</f>
        <v>0</v>
      </c>
      <c r="AK1754" s="128">
        <f>IF(E1754=1,VLOOKUP(Työfile_2024!D1754,'2015'!$F$12:$AB$1887,22,FALSE),"-")</f>
        <v>0</v>
      </c>
      <c r="AL1754" s="128">
        <f>IF(E1754=1,VLOOKUP(Työfile_2024!D1754,'2015'!$F$12:$AB$1887,23,FALSE),"-")</f>
        <v>0</v>
      </c>
      <c r="AM1754" s="56">
        <f>VLOOKUP(Työfile_2024!D1754,Tmatkat_20km_tarkasteltava_verk!$C$2:$D$1804,2,FALSE)</f>
        <v>91</v>
      </c>
      <c r="AN1754" s="148">
        <f t="shared" si="465"/>
        <v>0.13040951506706377</v>
      </c>
      <c r="AO1754" s="178">
        <f>IF(E1754=1,VLOOKUP(Työfile_2024!D1754,'2015'!$F$12:$AC$1887,24,FALSE),"-")</f>
        <v>44</v>
      </c>
      <c r="AP1754" s="52">
        <f>VLOOKUP(D1754,Tarkasteltava_verkko_2024_harva!$E$2:$I$1804,5,FALSE)</f>
        <v>0</v>
      </c>
      <c r="AQ1754" s="52">
        <f>VLOOKUP(D1754,Tarkasteltava_verkko_2024_harva!$E$2:$I$1804,4,FALSE)</f>
        <v>0</v>
      </c>
      <c r="AR1754" s="148">
        <v>0.25880184331797235</v>
      </c>
      <c r="AS1754" s="170">
        <f>IFERROR(VLOOKUP(C1754,'2015'!$C$12:$AG$1887,30,FALSE),"-")</f>
        <v>0</v>
      </c>
      <c r="AT1754" s="148">
        <v>0.37290322580645163</v>
      </c>
      <c r="AU1754" s="170">
        <f>IFERROR(VLOOKUP(C1754,'2015'!$C$12:$AG$1887,31,FALSE),"-")</f>
        <v>0</v>
      </c>
      <c r="AV1754" s="106"/>
      <c r="AW1754" s="63">
        <f>IFERROR(VLOOKUP(C1754,Merkittävyysluokitus!$A$2:$J$1705,10,FALSE),"-")</f>
        <v>3</v>
      </c>
      <c r="AX1754" s="175">
        <f>IFERROR(VLOOKUP(C1754,Merkittävyysluokitus!$A$2:$J$1705,6,FALSE),"-")</f>
        <v>8.1525181350784539</v>
      </c>
      <c r="AY1754" s="175">
        <f>IFERROR(VLOOKUP(C1754,Merkittävyysluokitus!$A$2:$J$1705,7,FALSE),"-")</f>
        <v>3.5384055299539172</v>
      </c>
      <c r="AZ1754" s="175">
        <f>IFERROR(VLOOKUP(C1754,Merkittävyysluokitus!$A$2:$J$1705,8,FALSE),"-")</f>
        <v>3.7807792717912028</v>
      </c>
      <c r="BA1754" s="175">
        <f>IFERROR(VLOOKUP(C1754,Merkittävyysluokitus!$A$2:$J$1705,9,FALSE),"-")</f>
        <v>0.83333333333333326</v>
      </c>
      <c r="BB1754" s="203"/>
      <c r="BC1754" s="203" t="str">
        <f t="shared" si="466"/>
        <v/>
      </c>
      <c r="BD1754" s="39" t="str">
        <f t="shared" si="460"/>
        <v>musta</v>
      </c>
      <c r="BE1754" s="68" t="str">
        <f t="shared" si="461"/>
        <v>musta</v>
      </c>
      <c r="BF1754" s="68" t="str">
        <f t="shared" si="462"/>
        <v>musta</v>
      </c>
      <c r="BG1754" s="68" t="str">
        <f t="shared" si="463"/>
        <v>musta</v>
      </c>
      <c r="BH1754" s="208" t="str">
        <f t="shared" si="464"/>
        <v>musta</v>
      </c>
      <c r="BI1754" s="39"/>
      <c r="BJ1754" s="39" t="str">
        <f>IF(F1754="ei löydy","uusi tie",IF(E1754=0,"tieosoite muuttunut",IF(E1754=1,VLOOKUP(D1754,'2015'!$F$12:$AL$1887,31,FALSE),"-")))</f>
        <v>musta</v>
      </c>
      <c r="BK1754" s="67" t="str">
        <f>IF(E1754=1,VLOOKUP(D1754,'2015'!$F$12:$AL$1887,32,FALSE),"-")</f>
        <v>musta</v>
      </c>
      <c r="BL1754" s="39" t="str">
        <f>IF(F1754="ei löydy","uusi tie",IF(E1754=0,"tieosoite muuttunut",IF(E1754=1,VLOOKUP(D1754,'2015'!$F$12:$AL$1887,33,FALSE),"-")))</f>
        <v>musta</v>
      </c>
      <c r="BM1754" s="39"/>
      <c r="BN1754" s="217" t="str">
        <f>VLOOKUP(D1754,'2015'!$F$12:$AL$1887,33,FALSE)</f>
        <v>musta</v>
      </c>
      <c r="BO1754" s="39"/>
      <c r="BP1754" s="115"/>
      <c r="BQ1754" s="26" t="s">
        <v>10</v>
      </c>
      <c r="BS1754" s="5"/>
      <c r="BU1754" s="37"/>
      <c r="BV1754" s="30"/>
      <c r="BX1754">
        <f>IF(E1754=1,VLOOKUP(D1754,'2015'!$F$12:$AX$1887,43,FALSE),"-")</f>
        <v>0</v>
      </c>
      <c r="BY1754">
        <f>IF(E1754=1,VLOOKUP(D1754,'2015'!$F$12:$AX$1887,44,FALSE),"-")</f>
        <v>0</v>
      </c>
      <c r="BZ1754">
        <f>IF(E1754=1,VLOOKUP(D1754,'2015'!$F$12:$AX$1887,45,FALSE),"-")</f>
        <v>0</v>
      </c>
      <c r="CG1754" s="21"/>
      <c r="CH1754" s="21"/>
      <c r="CI1754" s="21"/>
      <c r="CK1754" s="21"/>
      <c r="CL1754" s="21"/>
      <c r="CM1754" s="21"/>
    </row>
    <row r="1755" spans="1:94" ht="15.75" thickBot="1" x14ac:dyDescent="0.3">
      <c r="A1755" s="50"/>
      <c r="B1755" s="50"/>
      <c r="C1755" s="50" t="str">
        <f t="shared" si="467"/>
        <v>15013_2_6410</v>
      </c>
      <c r="D1755" s="51" t="str">
        <f t="shared" si="468"/>
        <v>15013_2</v>
      </c>
      <c r="E1755" s="224">
        <f>IFERROR(VLOOKUP(C1755,'2015'!$C$12:$D$1887,2,FALSE),0)</f>
        <v>1</v>
      </c>
      <c r="F1755" s="51">
        <f>IFERROR(K1755-IFERROR(VLOOKUP(D1755,'2015'!$F$12:$I$1887,4,FALSE),"ei löydy"),"ei löydy")</f>
        <v>0</v>
      </c>
      <c r="G1755" s="224">
        <f>IFERROR(VLOOKUP(Työfile_2024!C1755,Liikennemalli!$D$6:$G$1921,4,FALSE),0)</f>
        <v>1</v>
      </c>
      <c r="H1755" s="225">
        <f>K1755-IFERROR(VLOOKUP(Työfile_2024!D1755,Liikennemalli!$C$6:$H$1921,6,FALSE),"ei löydy")</f>
        <v>0</v>
      </c>
      <c r="I1755" s="80">
        <v>15013</v>
      </c>
      <c r="J1755" s="52">
        <v>2</v>
      </c>
      <c r="K1755" s="52">
        <v>6410</v>
      </c>
      <c r="L1755" s="53"/>
      <c r="M1755" s="54"/>
      <c r="N1755" s="54"/>
      <c r="O1755" s="54"/>
      <c r="P1755" s="54"/>
      <c r="Q1755" s="55"/>
      <c r="R1755" s="55"/>
      <c r="S1755" s="55"/>
      <c r="T1755" s="55"/>
      <c r="U1755" s="52"/>
      <c r="V1755" s="56">
        <v>299</v>
      </c>
      <c r="W1755" s="56">
        <v>20</v>
      </c>
      <c r="X1755" s="56">
        <v>285</v>
      </c>
      <c r="Y1755" s="56">
        <f>VLOOKUP(D1755,Liikennemalli24!$D$2:$F$1804,2,FALSE)</f>
        <v>31</v>
      </c>
      <c r="Z1755" s="148">
        <f>VLOOKUP(D1755,Liikennemalli24!$D$2:$F$1804,3,FALSE)</f>
        <v>0.223</v>
      </c>
      <c r="AA1755" s="178">
        <f>IF(G1755=1,VLOOKUP(C1755,Liikennemalli!$D$6:$H$1921,2,FALSE),"-")</f>
        <v>317.15975146109298</v>
      </c>
      <c r="AB1755" s="198">
        <f>IF(G1755=1,VLOOKUP(C1755,Liikennemalli!$D$6:$H$1921,3,FALSE),"-")</f>
        <v>0.79927930587113205</v>
      </c>
      <c r="AC1755" s="51">
        <f>IF(E1755=1,VLOOKUP(Työfile_2024!D1755,'2015'!$F$12:$X$1887,18,FALSE),"-")</f>
        <v>0</v>
      </c>
      <c r="AD1755" s="51">
        <f>IF(E1755=1,VLOOKUP(Työfile_2024!D1755,'2015'!$F$12:$X$1887,19,FALSE),"-")</f>
        <v>0</v>
      </c>
      <c r="AI1755" s="128">
        <f>IF(E1755=1,VLOOKUP(Työfile_2024!D1755,'2015'!$F$12:$AB$1887,20,FALSE),"-")</f>
        <v>0</v>
      </c>
      <c r="AJ1755" s="128">
        <f>IF(E1755=1,VLOOKUP(Työfile_2024!D1755,'2015'!$F$12:$AB$1887,21,FALSE),"-")</f>
        <v>0</v>
      </c>
      <c r="AK1755" s="128">
        <f>IF(E1755=1,VLOOKUP(Työfile_2024!D1755,'2015'!$F$12:$AB$1887,22,FALSE),"-")</f>
        <v>0</v>
      </c>
      <c r="AL1755" s="128">
        <f>IF(E1755=1,VLOOKUP(Työfile_2024!D1755,'2015'!$F$12:$AB$1887,23,FALSE),"-")</f>
        <v>0</v>
      </c>
      <c r="AM1755" s="56">
        <f>VLOOKUP(Työfile_2024!D1755,Tmatkat_20km_tarkasteltava_verk!$C$2:$D$1804,2,FALSE)</f>
        <v>30</v>
      </c>
      <c r="AN1755" s="148">
        <f t="shared" si="465"/>
        <v>0.10033444816053512</v>
      </c>
      <c r="AO1755" s="178">
        <f>IF(E1755=1,VLOOKUP(Työfile_2024!D1755,'2015'!$F$12:$AC$1887,24,FALSE),"-")</f>
        <v>41</v>
      </c>
      <c r="AP1755" s="52">
        <f>VLOOKUP(D1755,Tarkasteltava_verkko_2024_harva!$E$2:$I$1804,5,FALSE)</f>
        <v>0</v>
      </c>
      <c r="AQ1755" s="52">
        <f>VLOOKUP(D1755,Tarkasteltava_verkko_2024_harva!$E$2:$I$1804,4,FALSE)</f>
        <v>0</v>
      </c>
      <c r="AR1755" s="148">
        <v>0</v>
      </c>
      <c r="AS1755" s="170">
        <f>IFERROR(VLOOKUP(C1755,'2015'!$C$12:$AG$1887,30,FALSE),"-")</f>
        <v>0</v>
      </c>
      <c r="AT1755" s="148">
        <v>0</v>
      </c>
      <c r="AU1755" s="170">
        <f>IFERROR(VLOOKUP(C1755,'2015'!$C$12:$AG$1887,31,FALSE),"-")</f>
        <v>0</v>
      </c>
      <c r="AV1755" s="106"/>
      <c r="AW1755" s="63">
        <f>IFERROR(VLOOKUP(C1755,Merkittävyysluokitus!$A$2:$J$1705,10,FALSE),"-")</f>
        <v>4</v>
      </c>
      <c r="AX1755" s="175">
        <f>IFERROR(VLOOKUP(C1755,Merkittävyysluokitus!$A$2:$J$1705,6,FALSE),"-")</f>
        <v>2.975234398782344</v>
      </c>
      <c r="AY1755" s="175">
        <f>IFERROR(VLOOKUP(C1755,Merkittävyysluokitus!$A$2:$J$1705,7,FALSE),"-")</f>
        <v>1.0503333333333331</v>
      </c>
      <c r="AZ1755" s="175">
        <f>IFERROR(VLOOKUP(C1755,Merkittävyysluokitus!$A$2:$J$1705,8,FALSE),"-")</f>
        <v>1.5915677321156774</v>
      </c>
      <c r="BA1755" s="175">
        <f>IFERROR(VLOOKUP(C1755,Merkittävyysluokitus!$A$2:$J$1705,9,FALSE),"-")</f>
        <v>0.33333333333333331</v>
      </c>
      <c r="BB1755" s="203"/>
      <c r="BC1755" s="203" t="str">
        <f t="shared" si="466"/>
        <v/>
      </c>
      <c r="BD1755" s="39" t="str">
        <f t="shared" si="460"/>
        <v>musta</v>
      </c>
      <c r="BE1755" s="68" t="str">
        <f t="shared" si="461"/>
        <v>musta</v>
      </c>
      <c r="BF1755" s="68" t="str">
        <f t="shared" si="462"/>
        <v>musta</v>
      </c>
      <c r="BG1755" s="68" t="str">
        <f t="shared" si="463"/>
        <v>musta</v>
      </c>
      <c r="BH1755" s="208" t="str">
        <f t="shared" si="464"/>
        <v>musta</v>
      </c>
      <c r="BI1755" s="39"/>
      <c r="BJ1755" s="39" t="str">
        <f>IF(F1755="ei löydy","uusi tie",IF(E1755=0,"tieosoite muuttunut",IF(E1755=1,VLOOKUP(D1755,'2015'!$F$12:$AL$1887,31,FALSE),"-")))</f>
        <v>musta</v>
      </c>
      <c r="BK1755" s="67" t="str">
        <f>IF(E1755=1,VLOOKUP(D1755,'2015'!$F$12:$AL$1887,32,FALSE),"-")</f>
        <v>musta</v>
      </c>
      <c r="BL1755" s="39" t="str">
        <f>IF(F1755="ei löydy","uusi tie",IF(E1755=0,"tieosoite muuttunut",IF(E1755=1,VLOOKUP(D1755,'2015'!$F$12:$AL$1887,33,FALSE),"-")))</f>
        <v>musta</v>
      </c>
      <c r="BM1755" s="39"/>
      <c r="BN1755" s="217" t="str">
        <f>VLOOKUP(D1755,'2015'!$F$12:$AL$1887,33,FALSE)</f>
        <v>musta</v>
      </c>
      <c r="BO1755" s="39"/>
      <c r="BP1755" s="115"/>
      <c r="BQ1755" s="26" t="s">
        <v>10</v>
      </c>
      <c r="BS1755" s="5"/>
      <c r="BU1755" s="37"/>
      <c r="BV1755" s="30"/>
      <c r="BX1755">
        <f>IF(E1755=1,VLOOKUP(D1755,'2015'!$F$12:$AX$1887,43,FALSE),"-")</f>
        <v>0</v>
      </c>
      <c r="BY1755">
        <f>IF(E1755=1,VLOOKUP(D1755,'2015'!$F$12:$AX$1887,44,FALSE),"-")</f>
        <v>0</v>
      </c>
      <c r="BZ1755">
        <f>IF(E1755=1,VLOOKUP(D1755,'2015'!$F$12:$AX$1887,45,FALSE),"-")</f>
        <v>0</v>
      </c>
      <c r="CG1755" s="21"/>
      <c r="CH1755" s="21"/>
      <c r="CI1755" s="21"/>
      <c r="CK1755" s="21"/>
      <c r="CL1755" s="21"/>
      <c r="CM1755" s="21"/>
    </row>
    <row r="1756" spans="1:94" ht="15.75" thickBot="1" x14ac:dyDescent="0.3">
      <c r="A1756" s="50"/>
      <c r="B1756" s="50"/>
      <c r="C1756" s="50" t="str">
        <f t="shared" si="467"/>
        <v>15013_3_11039</v>
      </c>
      <c r="D1756" s="51" t="str">
        <f t="shared" si="468"/>
        <v>15013_3</v>
      </c>
      <c r="E1756" s="224">
        <f>IFERROR(VLOOKUP(C1756,'2015'!$C$12:$D$1887,2,FALSE),0)</f>
        <v>0</v>
      </c>
      <c r="F1756" s="51">
        <f>IFERROR(K1756-IFERROR(VLOOKUP(D1756,'2015'!$F$12:$I$1887,4,FALSE),"ei löydy"),"ei löydy")</f>
        <v>4068</v>
      </c>
      <c r="G1756" s="224">
        <f>IFERROR(VLOOKUP(Työfile_2024!C1756,Liikennemalli!$D$6:$G$1921,4,FALSE),0)</f>
        <v>1</v>
      </c>
      <c r="H1756" s="225">
        <f>K1756-IFERROR(VLOOKUP(Työfile_2024!D1756,Liikennemalli!$C$6:$H$1921,6,FALSE),"ei löydy")</f>
        <v>0</v>
      </c>
      <c r="I1756" s="80">
        <v>15013</v>
      </c>
      <c r="J1756" s="52">
        <v>3</v>
      </c>
      <c r="K1756" s="52">
        <v>11039</v>
      </c>
      <c r="L1756" s="53"/>
      <c r="M1756" s="54"/>
      <c r="N1756" s="54"/>
      <c r="O1756" s="54"/>
      <c r="P1756" s="54"/>
      <c r="Q1756" s="55"/>
      <c r="R1756" s="55"/>
      <c r="S1756" s="55"/>
      <c r="T1756" s="55"/>
      <c r="U1756" s="52"/>
      <c r="V1756" s="56">
        <v>58</v>
      </c>
      <c r="W1756" s="56">
        <v>0</v>
      </c>
      <c r="X1756" s="56">
        <v>50</v>
      </c>
      <c r="Y1756" s="56">
        <f>VLOOKUP(D1756,Liikennemalli24!$D$2:$F$1804,2,FALSE)</f>
        <v>27</v>
      </c>
      <c r="Z1756" s="148">
        <f>VLOOKUP(D1756,Liikennemalli24!$D$2:$F$1804,3,FALSE)</f>
        <v>0.42099999999999999</v>
      </c>
      <c r="AA1756" s="178">
        <f>IF(G1756=1,VLOOKUP(C1756,Liikennemalli!$D$6:$H$1921,2,FALSE),"-")</f>
        <v>124.257735475603</v>
      </c>
      <c r="AB1756" s="198">
        <f>IF(G1756=1,VLOOKUP(C1756,Liikennemalli!$D$6:$H$1921,3,FALSE),"-")</f>
        <v>0.91212659801252005</v>
      </c>
      <c r="AC1756" s="51" t="str">
        <f>IF(E1756=1,VLOOKUP(Työfile_2024!D1756,'2015'!$F$12:$X$1887,18,FALSE),"-")</f>
        <v>-</v>
      </c>
      <c r="AD1756" s="51" t="str">
        <f>IF(E1756=1,VLOOKUP(Työfile_2024!D1756,'2015'!$F$12:$X$1887,19,FALSE),"-")</f>
        <v>-</v>
      </c>
      <c r="AI1756" s="128" t="str">
        <f>IF(E1756=1,VLOOKUP(Työfile_2024!D1756,'2015'!$F$12:$AB$1887,20,FALSE),"-")</f>
        <v>-</v>
      </c>
      <c r="AJ1756" s="128" t="str">
        <f>IF(E1756=1,VLOOKUP(Työfile_2024!D1756,'2015'!$F$12:$AB$1887,21,FALSE),"-")</f>
        <v>-</v>
      </c>
      <c r="AK1756" s="128" t="str">
        <f>IF(E1756=1,VLOOKUP(Työfile_2024!D1756,'2015'!$F$12:$AB$1887,22,FALSE),"-")</f>
        <v>-</v>
      </c>
      <c r="AL1756" s="128" t="str">
        <f>IF(E1756=1,VLOOKUP(Työfile_2024!D1756,'2015'!$F$12:$AB$1887,23,FALSE),"-")</f>
        <v>-</v>
      </c>
      <c r="AM1756" s="56">
        <f>VLOOKUP(Työfile_2024!D1756,Tmatkat_20km_tarkasteltava_verk!$C$2:$D$1804,2,FALSE)</f>
        <v>29</v>
      </c>
      <c r="AN1756" s="148">
        <f t="shared" si="465"/>
        <v>0.5</v>
      </c>
      <c r="AO1756" s="178" t="str">
        <f>IF(E1756=1,VLOOKUP(Työfile_2024!D1756,'2015'!$F$12:$AC$1887,24,FALSE),"-")</f>
        <v>-</v>
      </c>
      <c r="AP1756" s="52">
        <f>VLOOKUP(D1756,Tarkasteltava_verkko_2024_harva!$E$2:$I$1804,5,FALSE)</f>
        <v>0</v>
      </c>
      <c r="AQ1756" s="52">
        <f>VLOOKUP(D1756,Tarkasteltava_verkko_2024_harva!$E$2:$I$1804,4,FALSE)</f>
        <v>0</v>
      </c>
      <c r="AR1756" s="148">
        <v>0</v>
      </c>
      <c r="AS1756" s="170" t="str">
        <f>IFERROR(VLOOKUP(C1756,'2015'!$C$12:$AG$1887,30,FALSE),"-")</f>
        <v>-</v>
      </c>
      <c r="AT1756" s="148">
        <v>0</v>
      </c>
      <c r="AU1756" s="170" t="str">
        <f>IFERROR(VLOOKUP(C1756,'2015'!$C$12:$AG$1887,31,FALSE),"-")</f>
        <v>-</v>
      </c>
      <c r="AV1756" s="106"/>
      <c r="AW1756" s="63">
        <f>IFERROR(VLOOKUP(C1756,Merkittävyysluokitus!$A$2:$J$1705,10,FALSE),"-")</f>
        <v>4</v>
      </c>
      <c r="AX1756" s="175">
        <f>IFERROR(VLOOKUP(C1756,Merkittävyysluokitus!$A$2:$J$1705,6,FALSE),"-")</f>
        <v>1.9807123287671231</v>
      </c>
      <c r="AY1756" s="175">
        <f>IFERROR(VLOOKUP(C1756,Merkittävyysluokitus!$A$2:$J$1705,7,FALSE),"-")</f>
        <v>0.27733333333333327</v>
      </c>
      <c r="AZ1756" s="175">
        <f>IFERROR(VLOOKUP(C1756,Merkittävyysluokitus!$A$2:$J$1705,8,FALSE),"-")</f>
        <v>1.2033789954337899</v>
      </c>
      <c r="BA1756" s="175">
        <f>IFERROR(VLOOKUP(C1756,Merkittävyysluokitus!$A$2:$J$1705,9,FALSE),"-")</f>
        <v>0.5</v>
      </c>
      <c r="BB1756" s="203"/>
      <c r="BC1756" s="203" t="str">
        <f t="shared" si="466"/>
        <v>tieosoite muuttunut</v>
      </c>
      <c r="BD1756" s="39" t="str">
        <f t="shared" si="460"/>
        <v>musta</v>
      </c>
      <c r="BE1756" s="68" t="str">
        <f t="shared" si="461"/>
        <v>musta</v>
      </c>
      <c r="BF1756" s="68" t="str">
        <f t="shared" si="462"/>
        <v>musta</v>
      </c>
      <c r="BG1756" s="68" t="str">
        <f t="shared" si="463"/>
        <v>musta</v>
      </c>
      <c r="BH1756" s="208" t="str">
        <f t="shared" si="464"/>
        <v>musta</v>
      </c>
      <c r="BI1756" s="39"/>
      <c r="BJ1756" s="39" t="str">
        <f>IF(F1756="ei löydy","uusi tie",IF(E1756=0,"tieosoite muuttunut",IF(E1756=1,VLOOKUP(D1756,'2015'!$F$12:$AL$1887,31,FALSE),"-")))</f>
        <v>tieosoite muuttunut</v>
      </c>
      <c r="BK1756" s="67" t="str">
        <f>IF(E1756=1,VLOOKUP(D1756,'2015'!$F$12:$AL$1887,32,FALSE),"-")</f>
        <v>-</v>
      </c>
      <c r="BL1756" s="39" t="str">
        <f>IF(F1756="ei löydy","uusi tie",IF(E1756=0,"tieosoite muuttunut",IF(E1756=1,VLOOKUP(D1756,'2015'!$F$12:$AL$1887,33,FALSE),"-")))</f>
        <v>tieosoite muuttunut</v>
      </c>
      <c r="BM1756" s="39"/>
      <c r="BN1756" s="217" t="str">
        <f>VLOOKUP(D1756,'2015'!$F$12:$AL$1887,33,FALSE)</f>
        <v>musta</v>
      </c>
      <c r="BO1756" s="39"/>
      <c r="BP1756" s="115"/>
      <c r="BQ1756" s="26" t="s">
        <v>10</v>
      </c>
      <c r="BS1756" s="5"/>
      <c r="BU1756" s="37"/>
      <c r="BV1756" s="30"/>
      <c r="BX1756" t="str">
        <f>IF(E1756=1,VLOOKUP(D1756,'2015'!$F$12:$AX$1887,43,FALSE),"-")</f>
        <v>-</v>
      </c>
      <c r="BY1756" t="str">
        <f>IF(E1756=1,VLOOKUP(D1756,'2015'!$F$12:$AX$1887,44,FALSE),"-")</f>
        <v>-</v>
      </c>
      <c r="BZ1756" t="str">
        <f>IF(E1756=1,VLOOKUP(D1756,'2015'!$F$12:$AX$1887,45,FALSE),"-")</f>
        <v>-</v>
      </c>
      <c r="CG1756" s="21"/>
      <c r="CH1756" s="21"/>
      <c r="CI1756" s="21"/>
      <c r="CK1756" s="21"/>
      <c r="CL1756" s="21"/>
      <c r="CM1756" s="21"/>
    </row>
    <row r="1757" spans="1:94" ht="15.75" thickBot="1" x14ac:dyDescent="0.3">
      <c r="A1757" s="50"/>
      <c r="B1757" s="50"/>
      <c r="C1757" s="50" t="str">
        <f t="shared" si="467"/>
        <v>15014_1_7603</v>
      </c>
      <c r="D1757" s="51" t="str">
        <f t="shared" si="468"/>
        <v>15014_1</v>
      </c>
      <c r="E1757" s="224">
        <f>IFERROR(VLOOKUP(C1757,'2015'!$C$12:$D$1887,2,FALSE),0)</f>
        <v>1</v>
      </c>
      <c r="F1757" s="51">
        <f>IFERROR(K1757-IFERROR(VLOOKUP(D1757,'2015'!$F$12:$I$1887,4,FALSE),"ei löydy"),"ei löydy")</f>
        <v>0</v>
      </c>
      <c r="G1757" s="224">
        <f>IFERROR(VLOOKUP(Työfile_2024!C1757,Liikennemalli!$D$6:$G$1921,4,FALSE),0)</f>
        <v>1</v>
      </c>
      <c r="H1757" s="225">
        <f>K1757-IFERROR(VLOOKUP(Työfile_2024!D1757,Liikennemalli!$C$6:$H$1921,6,FALSE),"ei löydy")</f>
        <v>0</v>
      </c>
      <c r="I1757" s="80">
        <v>15014</v>
      </c>
      <c r="J1757" s="52">
        <v>1</v>
      </c>
      <c r="K1757" s="52">
        <v>7603</v>
      </c>
      <c r="L1757" s="53"/>
      <c r="M1757" s="54"/>
      <c r="N1757" s="54"/>
      <c r="O1757" s="54"/>
      <c r="P1757" s="54"/>
      <c r="Q1757" s="55"/>
      <c r="R1757" s="55"/>
      <c r="S1757" s="55"/>
      <c r="T1757" s="55"/>
      <c r="U1757" s="52"/>
      <c r="V1757" s="56">
        <v>59</v>
      </c>
      <c r="W1757" s="56">
        <v>4</v>
      </c>
      <c r="X1757" s="56">
        <v>59</v>
      </c>
      <c r="Y1757" s="56">
        <f>VLOOKUP(D1757,Liikennemalli24!$D$2:$F$1804,2,FALSE)</f>
        <v>34</v>
      </c>
      <c r="Z1757" s="148">
        <f>VLOOKUP(D1757,Liikennemalli24!$D$2:$F$1804,3,FALSE)</f>
        <v>0.39500000000000002</v>
      </c>
      <c r="AA1757" s="178">
        <f>IF(G1757=1,VLOOKUP(C1757,Liikennemalli!$D$6:$H$1921,2,FALSE),"-")</f>
        <v>123.693344707867</v>
      </c>
      <c r="AB1757" s="198">
        <f>IF(G1757=1,VLOOKUP(C1757,Liikennemalli!$D$6:$H$1921,3,FALSE),"-")</f>
        <v>0.92449320776226096</v>
      </c>
      <c r="AC1757" s="51">
        <f>IF(E1757=1,VLOOKUP(Työfile_2024!D1757,'2015'!$F$12:$X$1887,18,FALSE),"-")</f>
        <v>0</v>
      </c>
      <c r="AD1757" s="51">
        <f>IF(E1757=1,VLOOKUP(Työfile_2024!D1757,'2015'!$F$12:$X$1887,19,FALSE),"-")</f>
        <v>0</v>
      </c>
      <c r="AI1757" s="128">
        <f>IF(E1757=1,VLOOKUP(Työfile_2024!D1757,'2015'!$F$12:$AB$1887,20,FALSE),"-")</f>
        <v>0</v>
      </c>
      <c r="AJ1757" s="128">
        <f>IF(E1757=1,VLOOKUP(Työfile_2024!D1757,'2015'!$F$12:$AB$1887,21,FALSE),"-")</f>
        <v>0</v>
      </c>
      <c r="AK1757" s="128">
        <f>IF(E1757=1,VLOOKUP(Työfile_2024!D1757,'2015'!$F$12:$AB$1887,22,FALSE),"-")</f>
        <v>0</v>
      </c>
      <c r="AL1757" s="128">
        <f>IF(E1757=1,VLOOKUP(Työfile_2024!D1757,'2015'!$F$12:$AB$1887,23,FALSE),"-")</f>
        <v>0</v>
      </c>
      <c r="AM1757" s="56">
        <f>VLOOKUP(Työfile_2024!D1757,Tmatkat_20km_tarkasteltava_verk!$C$2:$D$1804,2,FALSE)</f>
        <v>22</v>
      </c>
      <c r="AN1757" s="148">
        <f t="shared" si="465"/>
        <v>0.3728813559322034</v>
      </c>
      <c r="AO1757" s="178">
        <f>IF(E1757=1,VLOOKUP(Työfile_2024!D1757,'2015'!$F$12:$AC$1887,24,FALSE),"-")</f>
        <v>48</v>
      </c>
      <c r="AP1757" s="52">
        <f>VLOOKUP(D1757,Tarkasteltava_verkko_2024_harva!$E$2:$I$1804,5,FALSE)</f>
        <v>0</v>
      </c>
      <c r="AQ1757" s="52">
        <f>VLOOKUP(D1757,Tarkasteltava_verkko_2024_harva!$E$2:$I$1804,4,FALSE)</f>
        <v>0</v>
      </c>
      <c r="AR1757" s="148">
        <v>0</v>
      </c>
      <c r="AS1757" s="170">
        <f>IFERROR(VLOOKUP(C1757,'2015'!$C$12:$AG$1887,30,FALSE),"-")</f>
        <v>0</v>
      </c>
      <c r="AT1757" s="148">
        <v>0</v>
      </c>
      <c r="AU1757" s="170">
        <f>IFERROR(VLOOKUP(C1757,'2015'!$C$12:$AG$1887,31,FALSE),"-")</f>
        <v>0</v>
      </c>
      <c r="AV1757" s="106"/>
      <c r="AW1757" s="63">
        <f>IFERROR(VLOOKUP(C1757,Merkittävyysluokitus!$A$2:$J$1705,10,FALSE),"-")</f>
        <v>3</v>
      </c>
      <c r="AX1757" s="175">
        <f>IFERROR(VLOOKUP(C1757,Merkittävyysluokitus!$A$2:$J$1705,6,FALSE),"-")</f>
        <v>3.1640167427701682</v>
      </c>
      <c r="AY1757" s="175">
        <f>IFERROR(VLOOKUP(C1757,Merkittävyysluokitus!$A$2:$J$1705,7,FALSE),"-")</f>
        <v>0.37199999999999994</v>
      </c>
      <c r="AZ1757" s="175">
        <f>IFERROR(VLOOKUP(C1757,Merkittävyysluokitus!$A$2:$J$1705,8,FALSE),"-")</f>
        <v>1.9586834094368346</v>
      </c>
      <c r="BA1757" s="175">
        <f>IFERROR(VLOOKUP(C1757,Merkittävyysluokitus!$A$2:$J$1705,9,FALSE),"-")</f>
        <v>0.83333333333333326</v>
      </c>
      <c r="BB1757" s="203"/>
      <c r="BC1757" s="203" t="str">
        <f t="shared" si="466"/>
        <v/>
      </c>
      <c r="BD1757" s="39" t="str">
        <f t="shared" si="460"/>
        <v>musta</v>
      </c>
      <c r="BE1757" s="68" t="str">
        <f t="shared" si="461"/>
        <v>musta</v>
      </c>
      <c r="BF1757" s="68" t="str">
        <f t="shared" si="462"/>
        <v>musta</v>
      </c>
      <c r="BG1757" s="68" t="str">
        <f t="shared" si="463"/>
        <v>musta</v>
      </c>
      <c r="BH1757" s="208" t="str">
        <f t="shared" si="464"/>
        <v>musta</v>
      </c>
      <c r="BI1757" s="39"/>
      <c r="BJ1757" s="39" t="str">
        <f>IF(F1757="ei löydy","uusi tie",IF(E1757=0,"tieosoite muuttunut",IF(E1757=1,VLOOKUP(D1757,'2015'!$F$12:$AL$1887,31,FALSE),"-")))</f>
        <v>musta</v>
      </c>
      <c r="BK1757" s="67" t="str">
        <f>IF(E1757=1,VLOOKUP(D1757,'2015'!$F$12:$AL$1887,32,FALSE),"-")</f>
        <v>musta</v>
      </c>
      <c r="BL1757" s="39" t="str">
        <f>IF(F1757="ei löydy","uusi tie",IF(E1757=0,"tieosoite muuttunut",IF(E1757=1,VLOOKUP(D1757,'2015'!$F$12:$AL$1887,33,FALSE),"-")))</f>
        <v>musta</v>
      </c>
      <c r="BM1757" s="39"/>
      <c r="BN1757" s="217" t="str">
        <f>VLOOKUP(D1757,'2015'!$F$12:$AL$1887,33,FALSE)</f>
        <v>musta</v>
      </c>
      <c r="BO1757" s="39"/>
      <c r="BP1757" s="115"/>
      <c r="BQ1757" s="26" t="s">
        <v>10</v>
      </c>
      <c r="BS1757" s="5"/>
      <c r="BU1757" s="37"/>
      <c r="BV1757" s="30"/>
      <c r="BX1757">
        <f>IF(E1757=1,VLOOKUP(D1757,'2015'!$F$12:$AX$1887,43,FALSE),"-")</f>
        <v>0</v>
      </c>
      <c r="BY1757">
        <f>IF(E1757=1,VLOOKUP(D1757,'2015'!$F$12:$AX$1887,44,FALSE),"-")</f>
        <v>0</v>
      </c>
      <c r="BZ1757">
        <f>IF(E1757=1,VLOOKUP(D1757,'2015'!$F$12:$AX$1887,45,FALSE),"-")</f>
        <v>0</v>
      </c>
      <c r="CG1757" s="21"/>
      <c r="CH1757" s="21"/>
      <c r="CI1757" s="21"/>
      <c r="CK1757" s="21"/>
      <c r="CL1757" s="21"/>
      <c r="CM1757" s="21"/>
    </row>
    <row r="1758" spans="1:94" ht="15.75" thickBot="1" x14ac:dyDescent="0.3">
      <c r="A1758" s="50"/>
      <c r="B1758" s="50"/>
      <c r="C1758" s="50" t="str">
        <f t="shared" si="467"/>
        <v>15014_2_7921</v>
      </c>
      <c r="D1758" s="51" t="str">
        <f t="shared" si="468"/>
        <v>15014_2</v>
      </c>
      <c r="E1758" s="224">
        <f>IFERROR(VLOOKUP(C1758,'2015'!$C$12:$D$1887,2,FALSE),0)</f>
        <v>1</v>
      </c>
      <c r="F1758" s="51">
        <f>IFERROR(K1758-IFERROR(VLOOKUP(D1758,'2015'!$F$12:$I$1887,4,FALSE),"ei löydy"),"ei löydy")</f>
        <v>0</v>
      </c>
      <c r="G1758" s="224">
        <f>IFERROR(VLOOKUP(Työfile_2024!C1758,Liikennemalli!$D$6:$G$1921,4,FALSE),0)</f>
        <v>1</v>
      </c>
      <c r="H1758" s="225">
        <f>K1758-IFERROR(VLOOKUP(Työfile_2024!D1758,Liikennemalli!$C$6:$H$1921,6,FALSE),"ei löydy")</f>
        <v>0</v>
      </c>
      <c r="I1758" s="80">
        <v>15014</v>
      </c>
      <c r="J1758" s="52">
        <v>2</v>
      </c>
      <c r="K1758" s="52">
        <v>7921</v>
      </c>
      <c r="L1758" s="53"/>
      <c r="M1758" s="54"/>
      <c r="N1758" s="54"/>
      <c r="O1758" s="54"/>
      <c r="P1758" s="54"/>
      <c r="Q1758" s="55"/>
      <c r="R1758" s="55"/>
      <c r="S1758" s="55"/>
      <c r="T1758" s="55"/>
      <c r="U1758" s="52"/>
      <c r="V1758" s="56">
        <v>59</v>
      </c>
      <c r="W1758" s="56">
        <v>4</v>
      </c>
      <c r="X1758" s="56">
        <v>59</v>
      </c>
      <c r="Y1758" s="56">
        <f>VLOOKUP(D1758,Liikennemalli24!$D$2:$F$1804,2,FALSE)</f>
        <v>34</v>
      </c>
      <c r="Z1758" s="148">
        <f>VLOOKUP(D1758,Liikennemalli24!$D$2:$F$1804,3,FALSE)</f>
        <v>0.438</v>
      </c>
      <c r="AA1758" s="178">
        <f>IF(G1758=1,VLOOKUP(C1758,Liikennemalli!$D$6:$H$1921,2,FALSE),"-")</f>
        <v>44.096765714895199</v>
      </c>
      <c r="AB1758" s="198">
        <f>IF(G1758=1,VLOOKUP(C1758,Liikennemalli!$D$6:$H$1921,3,FALSE),"-")</f>
        <v>0.895099899667403</v>
      </c>
      <c r="AC1758" s="51">
        <f>IF(E1758=1,VLOOKUP(Työfile_2024!D1758,'2015'!$F$12:$X$1887,18,FALSE),"-")</f>
        <v>0</v>
      </c>
      <c r="AD1758" s="51">
        <f>IF(E1758=1,VLOOKUP(Työfile_2024!D1758,'2015'!$F$12:$X$1887,19,FALSE),"-")</f>
        <v>0</v>
      </c>
      <c r="AI1758" s="128">
        <f>IF(E1758=1,VLOOKUP(Työfile_2024!D1758,'2015'!$F$12:$AB$1887,20,FALSE),"-")</f>
        <v>0</v>
      </c>
      <c r="AJ1758" s="128">
        <f>IF(E1758=1,VLOOKUP(Työfile_2024!D1758,'2015'!$F$12:$AB$1887,21,FALSE),"-")</f>
        <v>0</v>
      </c>
      <c r="AK1758" s="128">
        <f>IF(E1758=1,VLOOKUP(Työfile_2024!D1758,'2015'!$F$12:$AB$1887,22,FALSE),"-")</f>
        <v>0</v>
      </c>
      <c r="AL1758" s="128">
        <f>IF(E1758=1,VLOOKUP(Työfile_2024!D1758,'2015'!$F$12:$AB$1887,23,FALSE),"-")</f>
        <v>0</v>
      </c>
      <c r="AM1758" s="56">
        <f>VLOOKUP(Työfile_2024!D1758,Tmatkat_20km_tarkasteltava_verk!$C$2:$D$1804,2,FALSE)</f>
        <v>7</v>
      </c>
      <c r="AN1758" s="148">
        <f t="shared" si="465"/>
        <v>0.11864406779661017</v>
      </c>
      <c r="AO1758" s="178">
        <f>IF(E1758=1,VLOOKUP(Työfile_2024!D1758,'2015'!$F$12:$AC$1887,24,FALSE),"-")</f>
        <v>30</v>
      </c>
      <c r="AP1758" s="52">
        <f>VLOOKUP(D1758,Tarkasteltava_verkko_2024_harva!$E$2:$I$1804,5,FALSE)</f>
        <v>0</v>
      </c>
      <c r="AQ1758" s="52">
        <f>VLOOKUP(D1758,Tarkasteltava_verkko_2024_harva!$E$2:$I$1804,4,FALSE)</f>
        <v>0</v>
      </c>
      <c r="AR1758" s="148">
        <v>0</v>
      </c>
      <c r="AS1758" s="170">
        <f>IFERROR(VLOOKUP(C1758,'2015'!$C$12:$AG$1887,30,FALSE),"-")</f>
        <v>0</v>
      </c>
      <c r="AT1758" s="148">
        <v>0</v>
      </c>
      <c r="AU1758" s="170">
        <f>IFERROR(VLOOKUP(C1758,'2015'!$C$12:$AG$1887,31,FALSE),"-")</f>
        <v>0</v>
      </c>
      <c r="AV1758" s="106"/>
      <c r="AW1758" s="63">
        <f>IFERROR(VLOOKUP(C1758,Merkittävyysluokitus!$A$2:$J$1705,10,FALSE),"-")</f>
        <v>4</v>
      </c>
      <c r="AX1758" s="175">
        <f>IFERROR(VLOOKUP(C1758,Merkittävyysluokitus!$A$2:$J$1705,6,FALSE),"-")</f>
        <v>2.4265433789954338</v>
      </c>
      <c r="AY1758" s="175">
        <f>IFERROR(VLOOKUP(C1758,Merkittävyysluokitus!$A$2:$J$1705,7,FALSE),"-")</f>
        <v>0.20699999999999996</v>
      </c>
      <c r="AZ1758" s="175">
        <f>IFERROR(VLOOKUP(C1758,Merkittävyysluokitus!$A$2:$J$1705,8,FALSE),"-")</f>
        <v>1.3862100456621003</v>
      </c>
      <c r="BA1758" s="175">
        <f>IFERROR(VLOOKUP(C1758,Merkittävyysluokitus!$A$2:$J$1705,9,FALSE),"-")</f>
        <v>0.83333333333333326</v>
      </c>
      <c r="BB1758" s="203"/>
      <c r="BC1758" s="203" t="str">
        <f t="shared" si="466"/>
        <v/>
      </c>
      <c r="BD1758" s="39" t="str">
        <f t="shared" si="460"/>
        <v>musta</v>
      </c>
      <c r="BE1758" s="68" t="str">
        <f t="shared" si="461"/>
        <v>musta</v>
      </c>
      <c r="BF1758" s="68" t="str">
        <f t="shared" si="462"/>
        <v>musta</v>
      </c>
      <c r="BG1758" s="68" t="str">
        <f t="shared" si="463"/>
        <v>musta</v>
      </c>
      <c r="BH1758" s="208" t="str">
        <f t="shared" si="464"/>
        <v>musta</v>
      </c>
      <c r="BI1758" s="39"/>
      <c r="BJ1758" s="39" t="str">
        <f>IF(F1758="ei löydy","uusi tie",IF(E1758=0,"tieosoite muuttunut",IF(E1758=1,VLOOKUP(D1758,'2015'!$F$12:$AL$1887,31,FALSE),"-")))</f>
        <v>musta</v>
      </c>
      <c r="BK1758" s="67" t="str">
        <f>IF(E1758=1,VLOOKUP(D1758,'2015'!$F$12:$AL$1887,32,FALSE),"-")</f>
        <v>musta</v>
      </c>
      <c r="BL1758" s="39" t="str">
        <f>IF(F1758="ei löydy","uusi tie",IF(E1758=0,"tieosoite muuttunut",IF(E1758=1,VLOOKUP(D1758,'2015'!$F$12:$AL$1887,33,FALSE),"-")))</f>
        <v>musta</v>
      </c>
      <c r="BM1758" s="39"/>
      <c r="BN1758" s="217" t="str">
        <f>VLOOKUP(D1758,'2015'!$F$12:$AL$1887,33,FALSE)</f>
        <v>musta</v>
      </c>
      <c r="BO1758" s="39"/>
      <c r="BP1758" s="115"/>
      <c r="BQ1758" s="26" t="s">
        <v>10</v>
      </c>
      <c r="BS1758" s="5"/>
      <c r="BU1758" s="37"/>
      <c r="BV1758" s="30"/>
      <c r="BX1758">
        <f>IF(E1758=1,VLOOKUP(D1758,'2015'!$F$12:$AX$1887,43,FALSE),"-")</f>
        <v>0</v>
      </c>
      <c r="BY1758">
        <f>IF(E1758=1,VLOOKUP(D1758,'2015'!$F$12:$AX$1887,44,FALSE),"-")</f>
        <v>0</v>
      </c>
      <c r="BZ1758">
        <f>IF(E1758=1,VLOOKUP(D1758,'2015'!$F$12:$AX$1887,45,FALSE),"-")</f>
        <v>0</v>
      </c>
      <c r="CG1758" s="21"/>
      <c r="CH1758" s="21"/>
      <c r="CI1758" s="21"/>
      <c r="CK1758" s="21"/>
      <c r="CL1758" s="21"/>
      <c r="CM1758" s="21"/>
    </row>
    <row r="1759" spans="1:94" ht="15.75" thickBot="1" x14ac:dyDescent="0.3">
      <c r="A1759" s="50"/>
      <c r="B1759" s="50"/>
      <c r="C1759" s="50" t="str">
        <f t="shared" si="467"/>
        <v>15015_1_5477</v>
      </c>
      <c r="D1759" s="51" t="str">
        <f t="shared" si="468"/>
        <v>15015_1</v>
      </c>
      <c r="E1759" s="224">
        <f>IFERROR(VLOOKUP(C1759,'2015'!$C$12:$D$1887,2,FALSE),0)</f>
        <v>1</v>
      </c>
      <c r="F1759" s="51">
        <f>IFERROR(K1759-IFERROR(VLOOKUP(D1759,'2015'!$F$12:$I$1887,4,FALSE),"ei löydy"),"ei löydy")</f>
        <v>0</v>
      </c>
      <c r="G1759" s="224">
        <f>IFERROR(VLOOKUP(Työfile_2024!C1759,Liikennemalli!$D$6:$G$1921,4,FALSE),0)</f>
        <v>1</v>
      </c>
      <c r="H1759" s="225">
        <f>K1759-IFERROR(VLOOKUP(Työfile_2024!D1759,Liikennemalli!$C$6:$H$1921,6,FALSE),"ei löydy")</f>
        <v>0</v>
      </c>
      <c r="I1759" s="80">
        <v>15015</v>
      </c>
      <c r="J1759" s="52">
        <v>1</v>
      </c>
      <c r="K1759" s="52">
        <v>5477</v>
      </c>
      <c r="L1759" s="53"/>
      <c r="M1759" s="54"/>
      <c r="N1759" s="54"/>
      <c r="O1759" s="54"/>
      <c r="P1759" s="54"/>
      <c r="Q1759" s="55"/>
      <c r="R1759" s="55"/>
      <c r="S1759" s="55"/>
      <c r="T1759" s="55"/>
      <c r="U1759" s="52"/>
      <c r="V1759" s="56">
        <v>94.594486032499546</v>
      </c>
      <c r="W1759" s="56">
        <v>5.6171261639583712</v>
      </c>
      <c r="X1759" s="56">
        <v>88.977359868541171</v>
      </c>
      <c r="Y1759" s="56">
        <f>VLOOKUP(D1759,Liikennemalli24!$D$2:$F$1804,2,FALSE)</f>
        <v>12</v>
      </c>
      <c r="Z1759" s="148">
        <f>VLOOKUP(D1759,Liikennemalli24!$D$2:$F$1804,3,FALSE)</f>
        <v>0.28899999999999998</v>
      </c>
      <c r="AA1759" s="178">
        <f>IF(G1759=1,VLOOKUP(C1759,Liikennemalli!$D$6:$H$1921,2,FALSE),"-")</f>
        <v>149.520745354604</v>
      </c>
      <c r="AB1759" s="198">
        <f>IF(G1759=1,VLOOKUP(C1759,Liikennemalli!$D$6:$H$1921,3,FALSE),"-")</f>
        <v>0.89610852102222305</v>
      </c>
      <c r="AC1759" s="51">
        <f>IF(E1759=1,VLOOKUP(Työfile_2024!D1759,'2015'!$F$12:$X$1887,18,FALSE),"-")</f>
        <v>0</v>
      </c>
      <c r="AD1759" s="51">
        <f>IF(E1759=1,VLOOKUP(Työfile_2024!D1759,'2015'!$F$12:$X$1887,19,FALSE),"-")</f>
        <v>0</v>
      </c>
      <c r="AI1759" s="128">
        <f>IF(E1759=1,VLOOKUP(Työfile_2024!D1759,'2015'!$F$12:$AB$1887,20,FALSE),"-")</f>
        <v>0</v>
      </c>
      <c r="AJ1759" s="128">
        <f>IF(E1759=1,VLOOKUP(Työfile_2024!D1759,'2015'!$F$12:$AB$1887,21,FALSE),"-")</f>
        <v>0</v>
      </c>
      <c r="AK1759" s="128">
        <f>IF(E1759=1,VLOOKUP(Työfile_2024!D1759,'2015'!$F$12:$AB$1887,22,FALSE),"-")</f>
        <v>0</v>
      </c>
      <c r="AL1759" s="128">
        <f>IF(E1759=1,VLOOKUP(Työfile_2024!D1759,'2015'!$F$12:$AB$1887,23,FALSE),"-")</f>
        <v>0</v>
      </c>
      <c r="AM1759" s="56">
        <f>VLOOKUP(Työfile_2024!D1759,Tmatkat_20km_tarkasteltava_verk!$C$2:$D$1804,2,FALSE)</f>
        <v>12</v>
      </c>
      <c r="AN1759" s="148">
        <f t="shared" si="465"/>
        <v>0.12685728844572605</v>
      </c>
      <c r="AO1759" s="178">
        <f>IF(E1759=1,VLOOKUP(Työfile_2024!D1759,'2015'!$F$12:$AC$1887,24,FALSE),"-")</f>
        <v>22</v>
      </c>
      <c r="AP1759" s="52">
        <f>VLOOKUP(D1759,Tarkasteltava_verkko_2024_harva!$E$2:$I$1804,5,FALSE)</f>
        <v>0</v>
      </c>
      <c r="AQ1759" s="52">
        <f>VLOOKUP(D1759,Tarkasteltava_verkko_2024_harva!$E$2:$I$1804,4,FALSE)</f>
        <v>0</v>
      </c>
      <c r="AR1759" s="148">
        <v>0</v>
      </c>
      <c r="AS1759" s="170">
        <f>IFERROR(VLOOKUP(C1759,'2015'!$C$12:$AG$1887,30,FALSE),"-")</f>
        <v>0</v>
      </c>
      <c r="AT1759" s="148">
        <v>0</v>
      </c>
      <c r="AU1759" s="170">
        <f>IFERROR(VLOOKUP(C1759,'2015'!$C$12:$AG$1887,31,FALSE),"-")</f>
        <v>0</v>
      </c>
      <c r="AV1759" s="106"/>
      <c r="AW1759" s="63">
        <f>IFERROR(VLOOKUP(C1759,Merkittävyysluokitus!$A$2:$J$1705,10,FALSE),"-")</f>
        <v>4</v>
      </c>
      <c r="AX1759" s="175">
        <f>IFERROR(VLOOKUP(C1759,Merkittävyysluokitus!$A$2:$J$1705,6,FALSE),"-")</f>
        <v>1.4564381016060242</v>
      </c>
      <c r="AY1759" s="175">
        <f>IFERROR(VLOOKUP(C1759,Merkittävyysluokitus!$A$2:$J$1705,7,FALSE),"-")</f>
        <v>0.34045012476416525</v>
      </c>
      <c r="AZ1759" s="175">
        <f>IFERROR(VLOOKUP(C1759,Merkittävyysluokitus!$A$2:$J$1705,8,FALSE),"-")</f>
        <v>0.78265464350852554</v>
      </c>
      <c r="BA1759" s="175">
        <f>IFERROR(VLOOKUP(C1759,Merkittävyysluokitus!$A$2:$J$1705,9,FALSE),"-")</f>
        <v>0.33333333333333331</v>
      </c>
      <c r="BB1759" s="203"/>
      <c r="BC1759" s="203" t="str">
        <f t="shared" si="466"/>
        <v/>
      </c>
      <c r="BD1759" s="39" t="str">
        <f t="shared" si="460"/>
        <v>musta</v>
      </c>
      <c r="BE1759" s="68" t="str">
        <f t="shared" si="461"/>
        <v>musta</v>
      </c>
      <c r="BF1759" s="68" t="str">
        <f t="shared" si="462"/>
        <v>musta</v>
      </c>
      <c r="BG1759" s="68" t="str">
        <f t="shared" si="463"/>
        <v>musta</v>
      </c>
      <c r="BH1759" s="208" t="str">
        <f t="shared" si="464"/>
        <v>musta</v>
      </c>
      <c r="BI1759" s="39"/>
      <c r="BJ1759" s="39" t="str">
        <f>IF(F1759="ei löydy","uusi tie",IF(E1759=0,"tieosoite muuttunut",IF(E1759=1,VLOOKUP(D1759,'2015'!$F$12:$AL$1887,31,FALSE),"-")))</f>
        <v>musta</v>
      </c>
      <c r="BK1759" s="67" t="str">
        <f>IF(E1759=1,VLOOKUP(D1759,'2015'!$F$12:$AL$1887,32,FALSE),"-")</f>
        <v>musta</v>
      </c>
      <c r="BL1759" s="39" t="str">
        <f>IF(F1759="ei löydy","uusi tie",IF(E1759=0,"tieosoite muuttunut",IF(E1759=1,VLOOKUP(D1759,'2015'!$F$12:$AL$1887,33,FALSE),"-")))</f>
        <v>musta</v>
      </c>
      <c r="BM1759" s="39"/>
      <c r="BN1759" s="217" t="str">
        <f>VLOOKUP(D1759,'2015'!$F$12:$AL$1887,33,FALSE)</f>
        <v>musta</v>
      </c>
      <c r="BO1759" s="39"/>
      <c r="BP1759" s="115"/>
      <c r="BQ1759" s="26" t="s">
        <v>10</v>
      </c>
      <c r="BS1759" s="5"/>
      <c r="BU1759" s="37"/>
      <c r="BV1759" s="30"/>
      <c r="BX1759">
        <f>IF(E1759=1,VLOOKUP(D1759,'2015'!$F$12:$AX$1887,43,FALSE),"-")</f>
        <v>0</v>
      </c>
      <c r="BY1759">
        <f>IF(E1759=1,VLOOKUP(D1759,'2015'!$F$12:$AX$1887,44,FALSE),"-")</f>
        <v>0</v>
      </c>
      <c r="BZ1759">
        <f>IF(E1759=1,VLOOKUP(D1759,'2015'!$F$12:$AX$1887,45,FALSE),"-")</f>
        <v>0</v>
      </c>
      <c r="CG1759" s="21"/>
      <c r="CH1759" s="21"/>
      <c r="CI1759" s="21"/>
      <c r="CK1759" s="21"/>
      <c r="CL1759" s="21"/>
      <c r="CM1759" s="21"/>
    </row>
    <row r="1760" spans="1:94" ht="15.75" thickBot="1" x14ac:dyDescent="0.3">
      <c r="A1760" s="50"/>
      <c r="B1760" s="50"/>
      <c r="C1760" s="50" t="str">
        <f t="shared" si="467"/>
        <v>15016_1_3066</v>
      </c>
      <c r="D1760" s="51" t="str">
        <f t="shared" si="468"/>
        <v>15016_1</v>
      </c>
      <c r="E1760" s="224">
        <f>IFERROR(VLOOKUP(C1760,'2015'!$C$12:$D$1887,2,FALSE),0)</f>
        <v>1</v>
      </c>
      <c r="F1760" s="51">
        <f>IFERROR(K1760-IFERROR(VLOOKUP(D1760,'2015'!$F$12:$I$1887,4,FALSE),"ei löydy"),"ei löydy")</f>
        <v>0</v>
      </c>
      <c r="G1760" s="224">
        <f>IFERROR(VLOOKUP(Työfile_2024!C1760,Liikennemalli!$D$6:$G$1921,4,FALSE),0)</f>
        <v>1</v>
      </c>
      <c r="H1760" s="225">
        <f>K1760-IFERROR(VLOOKUP(Työfile_2024!D1760,Liikennemalli!$C$6:$H$1921,6,FALSE),"ei löydy")</f>
        <v>0</v>
      </c>
      <c r="I1760" s="80">
        <v>15016</v>
      </c>
      <c r="J1760" s="52">
        <v>1</v>
      </c>
      <c r="K1760" s="52">
        <v>3066</v>
      </c>
      <c r="L1760" s="53"/>
      <c r="M1760" s="54"/>
      <c r="N1760" s="54"/>
      <c r="O1760" s="54"/>
      <c r="P1760" s="54"/>
      <c r="Q1760" s="55"/>
      <c r="R1760" s="55"/>
      <c r="S1760" s="55"/>
      <c r="T1760" s="55"/>
      <c r="U1760" s="52"/>
      <c r="V1760" s="56">
        <v>55</v>
      </c>
      <c r="W1760" s="56">
        <v>10</v>
      </c>
      <c r="X1760" s="56">
        <v>53</v>
      </c>
      <c r="Y1760" s="56">
        <f>VLOOKUP(D1760,Liikennemalli24!$D$2:$F$1804,2,FALSE)</f>
        <v>36</v>
      </c>
      <c r="Z1760" s="148">
        <f>VLOOKUP(D1760,Liikennemalli24!$D$2:$F$1804,3,FALSE)</f>
        <v>0.47399999999999998</v>
      </c>
      <c r="AA1760" s="178">
        <f>IF(G1760=1,VLOOKUP(C1760,Liikennemalli!$D$6:$H$1921,2,FALSE),"-")</f>
        <v>27.338391421489401</v>
      </c>
      <c r="AB1760" s="198">
        <f>IF(G1760=1,VLOOKUP(C1760,Liikennemalli!$D$6:$H$1921,3,FALSE),"-")</f>
        <v>0.66262003812093695</v>
      </c>
      <c r="AC1760" s="51">
        <f>IF(E1760=1,VLOOKUP(Työfile_2024!D1760,'2015'!$F$12:$X$1887,18,FALSE),"-")</f>
        <v>0</v>
      </c>
      <c r="AD1760" s="51">
        <f>IF(E1760=1,VLOOKUP(Työfile_2024!D1760,'2015'!$F$12:$X$1887,19,FALSE),"-")</f>
        <v>0</v>
      </c>
      <c r="AI1760" s="128">
        <f>IF(E1760=1,VLOOKUP(Työfile_2024!D1760,'2015'!$F$12:$AB$1887,20,FALSE),"-")</f>
        <v>0</v>
      </c>
      <c r="AJ1760" s="128">
        <f>IF(E1760=1,VLOOKUP(Työfile_2024!D1760,'2015'!$F$12:$AB$1887,21,FALSE),"-")</f>
        <v>0</v>
      </c>
      <c r="AK1760" s="128">
        <f>IF(E1760=1,VLOOKUP(Työfile_2024!D1760,'2015'!$F$12:$AB$1887,22,FALSE),"-")</f>
        <v>0</v>
      </c>
      <c r="AL1760" s="128">
        <f>IF(E1760=1,VLOOKUP(Työfile_2024!D1760,'2015'!$F$12:$AB$1887,23,FALSE),"-")</f>
        <v>0</v>
      </c>
      <c r="AM1760" s="56">
        <f>VLOOKUP(Työfile_2024!D1760,Tmatkat_20km_tarkasteltava_verk!$C$2:$D$1804,2,FALSE)</f>
        <v>12</v>
      </c>
      <c r="AN1760" s="148">
        <f t="shared" si="465"/>
        <v>0.21818181818181817</v>
      </c>
      <c r="AO1760" s="178">
        <f>IF(E1760=1,VLOOKUP(Työfile_2024!D1760,'2015'!$F$12:$AC$1887,24,FALSE),"-")</f>
        <v>17</v>
      </c>
      <c r="AP1760" s="52">
        <f>VLOOKUP(D1760,Tarkasteltava_verkko_2024_harva!$E$2:$I$1804,5,FALSE)</f>
        <v>0</v>
      </c>
      <c r="AQ1760" s="52">
        <f>VLOOKUP(D1760,Tarkasteltava_verkko_2024_harva!$E$2:$I$1804,4,FALSE)</f>
        <v>0</v>
      </c>
      <c r="AR1760" s="148">
        <v>0</v>
      </c>
      <c r="AS1760" s="170">
        <f>IFERROR(VLOOKUP(C1760,'2015'!$C$12:$AG$1887,30,FALSE),"-")</f>
        <v>0</v>
      </c>
      <c r="AT1760" s="148">
        <v>0</v>
      </c>
      <c r="AU1760" s="170">
        <f>IFERROR(VLOOKUP(C1760,'2015'!$C$12:$AG$1887,31,FALSE),"-")</f>
        <v>0</v>
      </c>
      <c r="AV1760" s="106"/>
      <c r="AW1760" s="63">
        <f>IFERROR(VLOOKUP(C1760,Merkittävyysluokitus!$A$2:$J$1705,10,FALSE),"-")</f>
        <v>4</v>
      </c>
      <c r="AX1760" s="175">
        <f>IFERROR(VLOOKUP(C1760,Merkittävyysluokitus!$A$2:$J$1705,6,FALSE),"-")</f>
        <v>1.9704566210045662</v>
      </c>
      <c r="AY1760" s="175">
        <f>IFERROR(VLOOKUP(C1760,Merkittävyysluokitus!$A$2:$J$1705,7,FALSE),"-")</f>
        <v>0.19499999999999998</v>
      </c>
      <c r="AZ1760" s="175">
        <f>IFERROR(VLOOKUP(C1760,Merkittävyysluokitus!$A$2:$J$1705,8,FALSE),"-")</f>
        <v>1.2754566210045661</v>
      </c>
      <c r="BA1760" s="175">
        <f>IFERROR(VLOOKUP(C1760,Merkittävyysluokitus!$A$2:$J$1705,9,FALSE),"-")</f>
        <v>0.5</v>
      </c>
      <c r="BB1760" s="203"/>
      <c r="BC1760" s="203" t="str">
        <f t="shared" si="466"/>
        <v/>
      </c>
      <c r="BD1760" s="39" t="str">
        <f t="shared" si="460"/>
        <v>musta</v>
      </c>
      <c r="BE1760" s="68" t="str">
        <f t="shared" si="461"/>
        <v>musta</v>
      </c>
      <c r="BF1760" s="68" t="str">
        <f t="shared" si="462"/>
        <v>musta</v>
      </c>
      <c r="BG1760" s="68" t="str">
        <f t="shared" si="463"/>
        <v>musta</v>
      </c>
      <c r="BH1760" s="208" t="str">
        <f t="shared" si="464"/>
        <v>musta</v>
      </c>
      <c r="BI1760" s="39"/>
      <c r="BJ1760" s="39" t="str">
        <f>IF(F1760="ei löydy","uusi tie",IF(E1760=0,"tieosoite muuttunut",IF(E1760=1,VLOOKUP(D1760,'2015'!$F$12:$AL$1887,31,FALSE),"-")))</f>
        <v>musta</v>
      </c>
      <c r="BK1760" s="67" t="str">
        <f>IF(E1760=1,VLOOKUP(D1760,'2015'!$F$12:$AL$1887,32,FALSE),"-")</f>
        <v>musta</v>
      </c>
      <c r="BL1760" s="39" t="str">
        <f>IF(F1760="ei löydy","uusi tie",IF(E1760=0,"tieosoite muuttunut",IF(E1760=1,VLOOKUP(D1760,'2015'!$F$12:$AL$1887,33,FALSE),"-")))</f>
        <v>musta</v>
      </c>
      <c r="BM1760" s="39"/>
      <c r="BN1760" s="217" t="str">
        <f>VLOOKUP(D1760,'2015'!$F$12:$AL$1887,33,FALSE)</f>
        <v>musta</v>
      </c>
      <c r="BO1760" s="39"/>
      <c r="BP1760" s="115"/>
      <c r="BQ1760" s="26" t="s">
        <v>10</v>
      </c>
      <c r="BS1760" s="5"/>
      <c r="BU1760" s="37"/>
      <c r="BV1760" s="30"/>
      <c r="BX1760">
        <f>IF(E1760=1,VLOOKUP(D1760,'2015'!$F$12:$AX$1887,43,FALSE),"-")</f>
        <v>0</v>
      </c>
      <c r="BY1760">
        <f>IF(E1760=1,VLOOKUP(D1760,'2015'!$F$12:$AX$1887,44,FALSE),"-")</f>
        <v>0</v>
      </c>
      <c r="BZ1760">
        <f>IF(E1760=1,VLOOKUP(D1760,'2015'!$F$12:$AX$1887,45,FALSE),"-")</f>
        <v>0</v>
      </c>
      <c r="CG1760" s="21"/>
      <c r="CH1760" s="21"/>
      <c r="CI1760" s="21"/>
      <c r="CK1760" s="21"/>
      <c r="CL1760" s="21"/>
      <c r="CM1760" s="21"/>
    </row>
    <row r="1761" spans="1:94" ht="15.75" thickBot="1" x14ac:dyDescent="0.3">
      <c r="A1761" s="50"/>
      <c r="B1761" s="50"/>
      <c r="C1761" s="50" t="str">
        <f t="shared" si="467"/>
        <v>15017_1_4169</v>
      </c>
      <c r="D1761" s="51" t="str">
        <f t="shared" si="468"/>
        <v>15017_1</v>
      </c>
      <c r="E1761" s="224">
        <f>IFERROR(VLOOKUP(C1761,'2015'!$C$12:$D$1887,2,FALSE),0)</f>
        <v>1</v>
      </c>
      <c r="F1761" s="51">
        <f>IFERROR(K1761-IFERROR(VLOOKUP(D1761,'2015'!$F$12:$I$1887,4,FALSE),"ei löydy"),"ei löydy")</f>
        <v>0</v>
      </c>
      <c r="G1761" s="224">
        <f>IFERROR(VLOOKUP(Työfile_2024!C1761,Liikennemalli!$D$6:$G$1921,4,FALSE),0)</f>
        <v>1</v>
      </c>
      <c r="H1761" s="225">
        <f>K1761-IFERROR(VLOOKUP(Työfile_2024!D1761,Liikennemalli!$C$6:$H$1921,6,FALSE),"ei löydy")</f>
        <v>0</v>
      </c>
      <c r="I1761" s="80">
        <v>15017</v>
      </c>
      <c r="J1761" s="52">
        <v>1</v>
      </c>
      <c r="K1761" s="52">
        <v>4169</v>
      </c>
      <c r="L1761" s="53"/>
      <c r="M1761" s="54"/>
      <c r="N1761" s="54"/>
      <c r="O1761" s="54"/>
      <c r="P1761" s="54"/>
      <c r="Q1761" s="55"/>
      <c r="R1761" s="55"/>
      <c r="S1761" s="55"/>
      <c r="T1761" s="55"/>
      <c r="U1761" s="52"/>
      <c r="V1761" s="56">
        <v>109</v>
      </c>
      <c r="W1761" s="56">
        <v>5</v>
      </c>
      <c r="X1761" s="56">
        <v>106</v>
      </c>
      <c r="Y1761" s="56">
        <f>VLOOKUP(D1761,Liikennemalli24!$D$2:$F$1804,2,FALSE)</f>
        <v>36</v>
      </c>
      <c r="Z1761" s="148">
        <f>VLOOKUP(D1761,Liikennemalli24!$D$2:$F$1804,3,FALSE)</f>
        <v>0.376</v>
      </c>
      <c r="AA1761" s="178">
        <f>IF(G1761=1,VLOOKUP(C1761,Liikennemalli!$D$6:$H$1921,2,FALSE),"-")</f>
        <v>18.862799180388102</v>
      </c>
      <c r="AB1761" s="198">
        <f>IF(G1761=1,VLOOKUP(C1761,Liikennemalli!$D$6:$H$1921,3,FALSE),"-")</f>
        <v>0.46031297439521401</v>
      </c>
      <c r="AC1761" s="51">
        <f>IF(E1761=1,VLOOKUP(Työfile_2024!D1761,'2015'!$F$12:$X$1887,18,FALSE),"-")</f>
        <v>0</v>
      </c>
      <c r="AD1761" s="51">
        <f>IF(E1761=1,VLOOKUP(Työfile_2024!D1761,'2015'!$F$12:$X$1887,19,FALSE),"-")</f>
        <v>0</v>
      </c>
      <c r="AI1761" s="128">
        <f>IF(E1761=1,VLOOKUP(Työfile_2024!D1761,'2015'!$F$12:$AB$1887,20,FALSE),"-")</f>
        <v>0</v>
      </c>
      <c r="AJ1761" s="128">
        <f>IF(E1761=1,VLOOKUP(Työfile_2024!D1761,'2015'!$F$12:$AB$1887,21,FALSE),"-")</f>
        <v>0</v>
      </c>
      <c r="AK1761" s="128">
        <f>IF(E1761=1,VLOOKUP(Työfile_2024!D1761,'2015'!$F$12:$AB$1887,22,FALSE),"-")</f>
        <v>0</v>
      </c>
      <c r="AL1761" s="128">
        <f>IF(E1761=1,VLOOKUP(Työfile_2024!D1761,'2015'!$F$12:$AB$1887,23,FALSE),"-")</f>
        <v>0</v>
      </c>
      <c r="AM1761" s="56">
        <f>VLOOKUP(Työfile_2024!D1761,Tmatkat_20km_tarkasteltava_verk!$C$2:$D$1804,2,FALSE)</f>
        <v>6</v>
      </c>
      <c r="AN1761" s="148">
        <f t="shared" si="465"/>
        <v>5.5045871559633031E-2</v>
      </c>
      <c r="AO1761" s="178">
        <f>IF(E1761=1,VLOOKUP(Työfile_2024!D1761,'2015'!$F$12:$AC$1887,24,FALSE),"-")</f>
        <v>8</v>
      </c>
      <c r="AP1761" s="63">
        <f>VLOOKUP(D1761,Tarkasteltava_verkko_2024_harva!$E$2:$I$1804,5,FALSE)</f>
        <v>0</v>
      </c>
      <c r="AQ1761" s="63">
        <f>VLOOKUP(D1761,Tarkasteltava_verkko_2024_harva!$E$2:$I$1804,4,FALSE)</f>
        <v>0</v>
      </c>
      <c r="AR1761" s="148">
        <v>0</v>
      </c>
      <c r="AS1761" s="170">
        <f>IFERROR(VLOOKUP(C1761,'2015'!$C$12:$AG$1887,30,FALSE),"-")</f>
        <v>0</v>
      </c>
      <c r="AT1761" s="148">
        <v>0</v>
      </c>
      <c r="AU1761" s="170">
        <f>IFERROR(VLOOKUP(C1761,'2015'!$C$12:$AG$1887,31,FALSE),"-")</f>
        <v>0</v>
      </c>
      <c r="AV1761" s="106"/>
      <c r="AW1761" s="63">
        <f>IFERROR(VLOOKUP(C1761,Merkittävyysluokitus!$A$2:$J$1705,10,FALSE),"-")</f>
        <v>4</v>
      </c>
      <c r="AX1761" s="175">
        <f>IFERROR(VLOOKUP(C1761,Merkittävyysluokitus!$A$2:$J$1705,6,FALSE),"-")</f>
        <v>1.3306986301369861</v>
      </c>
      <c r="AY1761" s="175">
        <f>IFERROR(VLOOKUP(C1761,Merkittävyysluokitus!$A$2:$J$1705,7,FALSE),"-")</f>
        <v>0.36699999999999999</v>
      </c>
      <c r="AZ1761" s="175">
        <f>IFERROR(VLOOKUP(C1761,Merkittävyysluokitus!$A$2:$J$1705,8,FALSE),"-")</f>
        <v>0.29703196347031963</v>
      </c>
      <c r="BA1761" s="175">
        <f>IFERROR(VLOOKUP(C1761,Merkittävyysluokitus!$A$2:$J$1705,9,FALSE),"-")</f>
        <v>0.66666666666666663</v>
      </c>
      <c r="BB1761" s="203"/>
      <c r="BC1761" s="203" t="str">
        <f t="shared" si="466"/>
        <v/>
      </c>
      <c r="BD1761" s="39" t="str">
        <f t="shared" si="460"/>
        <v>musta</v>
      </c>
      <c r="BE1761" s="68" t="str">
        <f t="shared" si="461"/>
        <v>musta</v>
      </c>
      <c r="BF1761" s="68" t="str">
        <f t="shared" si="462"/>
        <v>musta</v>
      </c>
      <c r="BG1761" s="68" t="str">
        <f t="shared" si="463"/>
        <v>musta</v>
      </c>
      <c r="BH1761" s="208" t="str">
        <f t="shared" si="464"/>
        <v>musta</v>
      </c>
      <c r="BI1761" s="39"/>
      <c r="BJ1761" s="39" t="str">
        <f>IF(F1761="ei löydy","uusi tie",IF(E1761=0,"tieosoite muuttunut",IF(E1761=1,VLOOKUP(D1761,'2015'!$F$12:$AL$1887,31,FALSE),"-")))</f>
        <v>musta</v>
      </c>
      <c r="BK1761" s="67" t="str">
        <f>IF(E1761=1,VLOOKUP(D1761,'2015'!$F$12:$AL$1887,32,FALSE),"-")</f>
        <v>musta</v>
      </c>
      <c r="BL1761" s="39" t="str">
        <f>IF(F1761="ei löydy","uusi tie",IF(E1761=0,"tieosoite muuttunut",IF(E1761=1,VLOOKUP(D1761,'2015'!$F$12:$AL$1887,33,FALSE),"-")))</f>
        <v>musta</v>
      </c>
      <c r="BM1761" s="39"/>
      <c r="BN1761" s="217" t="str">
        <f>VLOOKUP(D1761,'2015'!$F$12:$AL$1887,33,FALSE)</f>
        <v>musta</v>
      </c>
      <c r="BO1761" s="39"/>
      <c r="BP1761" s="115"/>
      <c r="BQ1761" s="26" t="s">
        <v>10</v>
      </c>
      <c r="BS1761" s="5"/>
      <c r="BU1761" s="37"/>
      <c r="BV1761" s="30"/>
      <c r="BX1761">
        <f>IF(E1761=1,VLOOKUP(D1761,'2015'!$F$12:$AX$1887,43,FALSE),"-")</f>
        <v>0</v>
      </c>
      <c r="BY1761">
        <f>IF(E1761=1,VLOOKUP(D1761,'2015'!$F$12:$AX$1887,44,FALSE),"-")</f>
        <v>0</v>
      </c>
      <c r="BZ1761">
        <f>IF(E1761=1,VLOOKUP(D1761,'2015'!$F$12:$AX$1887,45,FALSE),"-")</f>
        <v>0</v>
      </c>
      <c r="CG1761" s="21"/>
      <c r="CH1761" s="21"/>
      <c r="CI1761" s="21"/>
      <c r="CK1761" s="21"/>
      <c r="CL1761" s="21"/>
      <c r="CM1761" s="21"/>
    </row>
    <row r="1762" spans="1:94" ht="15.75" thickBot="1" x14ac:dyDescent="0.3">
      <c r="A1762" s="50"/>
      <c r="B1762" s="50"/>
      <c r="C1762" s="50" t="str">
        <f t="shared" si="467"/>
        <v>15017_2_5573</v>
      </c>
      <c r="D1762" s="51" t="str">
        <f t="shared" si="468"/>
        <v>15017_2</v>
      </c>
      <c r="E1762" s="224">
        <f>IFERROR(VLOOKUP(C1762,'2015'!$C$12:$D$1887,2,FALSE),0)</f>
        <v>1</v>
      </c>
      <c r="F1762" s="51">
        <f>IFERROR(K1762-IFERROR(VLOOKUP(D1762,'2015'!$F$12:$I$1887,4,FALSE),"ei löydy"),"ei löydy")</f>
        <v>0</v>
      </c>
      <c r="G1762" s="224">
        <f>IFERROR(VLOOKUP(Työfile_2024!C1762,Liikennemalli!$D$6:$G$1921,4,FALSE),0)</f>
        <v>1</v>
      </c>
      <c r="H1762" s="225">
        <f>K1762-IFERROR(VLOOKUP(Työfile_2024!D1762,Liikennemalli!$C$6:$H$1921,6,FALSE),"ei löydy")</f>
        <v>0</v>
      </c>
      <c r="I1762" s="80">
        <v>15017</v>
      </c>
      <c r="J1762" s="52">
        <v>2</v>
      </c>
      <c r="K1762" s="52">
        <v>5573</v>
      </c>
      <c r="L1762" s="53"/>
      <c r="M1762" s="54"/>
      <c r="N1762" s="54"/>
      <c r="O1762" s="54"/>
      <c r="P1762" s="54"/>
      <c r="Q1762" s="55"/>
      <c r="R1762" s="55"/>
      <c r="S1762" s="55"/>
      <c r="T1762" s="55"/>
      <c r="U1762" s="52"/>
      <c r="V1762" s="56">
        <v>28</v>
      </c>
      <c r="W1762" s="56">
        <v>1</v>
      </c>
      <c r="X1762" s="56">
        <v>29</v>
      </c>
      <c r="Y1762" s="56">
        <f>VLOOKUP(D1762,Liikennemalli24!$D$2:$F$1804,2,FALSE)</f>
        <v>1</v>
      </c>
      <c r="Z1762" s="148">
        <f>VLOOKUP(D1762,Liikennemalli24!$D$2:$F$1804,3,FALSE)</f>
        <v>0.14099999999999999</v>
      </c>
      <c r="AA1762" s="178">
        <f>IF(G1762=1,VLOOKUP(C1762,Liikennemalli!$D$6:$H$1921,2,FALSE),"-")</f>
        <v>13.2873144177545</v>
      </c>
      <c r="AB1762" s="198">
        <f>IF(G1762=1,VLOOKUP(C1762,Liikennemalli!$D$6:$H$1921,3,FALSE),"-")</f>
        <v>0.75356952412518396</v>
      </c>
      <c r="AC1762" s="51">
        <f>IF(E1762=1,VLOOKUP(Työfile_2024!D1762,'2015'!$F$12:$X$1887,18,FALSE),"-")</f>
        <v>0</v>
      </c>
      <c r="AD1762" s="51">
        <f>IF(E1762=1,VLOOKUP(Työfile_2024!D1762,'2015'!$F$12:$X$1887,19,FALSE),"-")</f>
        <v>0</v>
      </c>
      <c r="AI1762" s="128">
        <f>IF(E1762=1,VLOOKUP(Työfile_2024!D1762,'2015'!$F$12:$AB$1887,20,FALSE),"-")</f>
        <v>0</v>
      </c>
      <c r="AJ1762" s="128">
        <f>IF(E1762=1,VLOOKUP(Työfile_2024!D1762,'2015'!$F$12:$AB$1887,21,FALSE),"-")</f>
        <v>0</v>
      </c>
      <c r="AK1762" s="128">
        <f>IF(E1762=1,VLOOKUP(Työfile_2024!D1762,'2015'!$F$12:$AB$1887,22,FALSE),"-")</f>
        <v>0</v>
      </c>
      <c r="AL1762" s="128">
        <f>IF(E1762=1,VLOOKUP(Työfile_2024!D1762,'2015'!$F$12:$AB$1887,23,FALSE),"-")</f>
        <v>0</v>
      </c>
      <c r="AM1762" s="56">
        <f>VLOOKUP(Työfile_2024!D1762,Tmatkat_20km_tarkasteltava_verk!$C$2:$D$1804,2,FALSE)</f>
        <v>4</v>
      </c>
      <c r="AN1762" s="148">
        <f t="shared" si="465"/>
        <v>0.14285714285714285</v>
      </c>
      <c r="AO1762" s="178">
        <f>IF(E1762=1,VLOOKUP(Työfile_2024!D1762,'2015'!$F$12:$AC$1887,24,FALSE),"-")</f>
        <v>7</v>
      </c>
      <c r="AP1762" s="63">
        <f>VLOOKUP(D1762,Tarkasteltava_verkko_2024_harva!$E$2:$I$1804,5,FALSE)</f>
        <v>0</v>
      </c>
      <c r="AQ1762" s="63">
        <f>VLOOKUP(D1762,Tarkasteltava_verkko_2024_harva!$E$2:$I$1804,4,FALSE)</f>
        <v>0</v>
      </c>
      <c r="AR1762" s="148">
        <v>0</v>
      </c>
      <c r="AS1762" s="170">
        <f>IFERROR(VLOOKUP(C1762,'2015'!$C$12:$AG$1887,30,FALSE),"-")</f>
        <v>0</v>
      </c>
      <c r="AT1762" s="148">
        <v>0</v>
      </c>
      <c r="AU1762" s="170">
        <f>IFERROR(VLOOKUP(C1762,'2015'!$C$12:$AG$1887,31,FALSE),"-")</f>
        <v>0</v>
      </c>
      <c r="AV1762" s="106"/>
      <c r="AW1762" s="63">
        <f>IFERROR(VLOOKUP(C1762,Merkittävyysluokitus!$A$2:$J$1705,10,FALSE),"-")</f>
        <v>4</v>
      </c>
      <c r="AX1762" s="175">
        <f>IFERROR(VLOOKUP(C1762,Merkittävyysluokitus!$A$2:$J$1705,6,FALSE),"-")</f>
        <v>1.174228310502283</v>
      </c>
      <c r="AY1762" s="175">
        <f>IFERROR(VLOOKUP(C1762,Merkittävyysluokitus!$A$2:$J$1705,7,FALSE),"-")</f>
        <v>9.7333333333333327E-2</v>
      </c>
      <c r="AZ1762" s="175">
        <f>IFERROR(VLOOKUP(C1762,Merkittävyysluokitus!$A$2:$J$1705,8,FALSE),"-")</f>
        <v>0.41022831050228309</v>
      </c>
      <c r="BA1762" s="175">
        <f>IFERROR(VLOOKUP(C1762,Merkittävyysluokitus!$A$2:$J$1705,9,FALSE),"-")</f>
        <v>0.66666666666666663</v>
      </c>
      <c r="BB1762" s="203"/>
      <c r="BC1762" s="203" t="str">
        <f t="shared" si="466"/>
        <v/>
      </c>
      <c r="BD1762" s="39" t="str">
        <f t="shared" si="460"/>
        <v>musta</v>
      </c>
      <c r="BE1762" s="68" t="str">
        <f t="shared" si="461"/>
        <v>musta</v>
      </c>
      <c r="BF1762" s="68" t="str">
        <f t="shared" si="462"/>
        <v>musta</v>
      </c>
      <c r="BG1762" s="68" t="str">
        <f t="shared" si="463"/>
        <v>musta</v>
      </c>
      <c r="BH1762" s="208" t="str">
        <f t="shared" si="464"/>
        <v>musta</v>
      </c>
      <c r="BI1762" s="39"/>
      <c r="BJ1762" s="39" t="str">
        <f>IF(F1762="ei löydy","uusi tie",IF(E1762=0,"tieosoite muuttunut",IF(E1762=1,VLOOKUP(D1762,'2015'!$F$12:$AL$1887,31,FALSE),"-")))</f>
        <v>musta</v>
      </c>
      <c r="BK1762" s="67" t="str">
        <f>IF(E1762=1,VLOOKUP(D1762,'2015'!$F$12:$AL$1887,32,FALSE),"-")</f>
        <v>musta</v>
      </c>
      <c r="BL1762" s="39" t="str">
        <f>IF(F1762="ei löydy","uusi tie",IF(E1762=0,"tieosoite muuttunut",IF(E1762=1,VLOOKUP(D1762,'2015'!$F$12:$AL$1887,33,FALSE),"-")))</f>
        <v>musta</v>
      </c>
      <c r="BM1762" s="39"/>
      <c r="BN1762" s="217" t="str">
        <f>VLOOKUP(D1762,'2015'!$F$12:$AL$1887,33,FALSE)</f>
        <v>musta</v>
      </c>
      <c r="BO1762" s="39"/>
      <c r="BP1762" s="115"/>
      <c r="BQ1762" s="26" t="s">
        <v>10</v>
      </c>
      <c r="BS1762" s="5"/>
      <c r="BU1762" s="37"/>
      <c r="BV1762" s="30"/>
      <c r="BX1762">
        <f>IF(E1762=1,VLOOKUP(D1762,'2015'!$F$12:$AX$1887,43,FALSE),"-")</f>
        <v>0</v>
      </c>
      <c r="BY1762">
        <f>IF(E1762=1,VLOOKUP(D1762,'2015'!$F$12:$AX$1887,44,FALSE),"-")</f>
        <v>0</v>
      </c>
      <c r="BZ1762">
        <f>IF(E1762=1,VLOOKUP(D1762,'2015'!$F$12:$AX$1887,45,FALSE),"-")</f>
        <v>0</v>
      </c>
      <c r="CG1762" s="21"/>
      <c r="CH1762" s="21"/>
      <c r="CI1762" s="21"/>
      <c r="CK1762" s="21"/>
      <c r="CL1762" s="21"/>
      <c r="CM1762" s="21"/>
    </row>
    <row r="1763" spans="1:94" ht="15.75" thickBot="1" x14ac:dyDescent="0.3">
      <c r="A1763" s="50"/>
      <c r="B1763" s="50"/>
      <c r="C1763" s="50" t="str">
        <f t="shared" si="467"/>
        <v>15018_1_5980</v>
      </c>
      <c r="D1763" s="51" t="str">
        <f t="shared" si="468"/>
        <v>15018_1</v>
      </c>
      <c r="E1763" s="224">
        <f>IFERROR(VLOOKUP(C1763,'2015'!$C$12:$D$1887,2,FALSE),0)</f>
        <v>1</v>
      </c>
      <c r="F1763" s="51">
        <f>IFERROR(K1763-IFERROR(VLOOKUP(D1763,'2015'!$F$12:$I$1887,4,FALSE),"ei löydy"),"ei löydy")</f>
        <v>0</v>
      </c>
      <c r="G1763" s="224">
        <f>IFERROR(VLOOKUP(Työfile_2024!C1763,Liikennemalli!$D$6:$G$1921,4,FALSE),0)</f>
        <v>1</v>
      </c>
      <c r="H1763" s="225">
        <f>K1763-IFERROR(VLOOKUP(Työfile_2024!D1763,Liikennemalli!$C$6:$H$1921,6,FALSE),"ei löydy")</f>
        <v>0</v>
      </c>
      <c r="I1763" s="80">
        <v>15018</v>
      </c>
      <c r="J1763" s="52">
        <v>1</v>
      </c>
      <c r="K1763" s="52">
        <v>5980</v>
      </c>
      <c r="L1763" s="53"/>
      <c r="M1763" s="54"/>
      <c r="N1763" s="54"/>
      <c r="O1763" s="54"/>
      <c r="P1763" s="54"/>
      <c r="Q1763" s="55"/>
      <c r="R1763" s="55"/>
      <c r="S1763" s="55"/>
      <c r="T1763" s="55"/>
      <c r="U1763" s="52"/>
      <c r="V1763" s="56">
        <v>96</v>
      </c>
      <c r="W1763" s="56">
        <v>2</v>
      </c>
      <c r="X1763" s="56">
        <v>96</v>
      </c>
      <c r="Y1763" s="56">
        <f>VLOOKUP(D1763,Liikennemalli24!$D$2:$F$1804,2,FALSE)</f>
        <v>31</v>
      </c>
      <c r="Z1763" s="148">
        <f>VLOOKUP(D1763,Liikennemalli24!$D$2:$F$1804,3,FALSE)</f>
        <v>0.42899999999999999</v>
      </c>
      <c r="AA1763" s="178">
        <f>IF(G1763=1,VLOOKUP(C1763,Liikennemalli!$D$6:$H$1921,2,FALSE),"-")</f>
        <v>61.071848569723699</v>
      </c>
      <c r="AB1763" s="198">
        <f>IF(G1763=1,VLOOKUP(C1763,Liikennemalli!$D$6:$H$1921,3,FALSE),"-")</f>
        <v>0.96424124926775601</v>
      </c>
      <c r="AC1763" s="51">
        <f>IF(E1763=1,VLOOKUP(Työfile_2024!D1763,'2015'!$F$12:$X$1887,18,FALSE),"-")</f>
        <v>0</v>
      </c>
      <c r="AD1763" s="51">
        <f>IF(E1763=1,VLOOKUP(Työfile_2024!D1763,'2015'!$F$12:$X$1887,19,FALSE),"-")</f>
        <v>0</v>
      </c>
      <c r="AI1763" s="128">
        <f>IF(E1763=1,VLOOKUP(Työfile_2024!D1763,'2015'!$F$12:$AB$1887,20,FALSE),"-")</f>
        <v>0</v>
      </c>
      <c r="AJ1763" s="128">
        <f>IF(E1763=1,VLOOKUP(Työfile_2024!D1763,'2015'!$F$12:$AB$1887,21,FALSE),"-")</f>
        <v>0</v>
      </c>
      <c r="AK1763" s="128">
        <f>IF(E1763=1,VLOOKUP(Työfile_2024!D1763,'2015'!$F$12:$AB$1887,22,FALSE),"-")</f>
        <v>0</v>
      </c>
      <c r="AL1763" s="128">
        <f>IF(E1763=1,VLOOKUP(Työfile_2024!D1763,'2015'!$F$12:$AB$1887,23,FALSE),"-")</f>
        <v>0</v>
      </c>
      <c r="AM1763" s="56">
        <f>VLOOKUP(Työfile_2024!D1763,Tmatkat_20km_tarkasteltava_verk!$C$2:$D$1804,2,FALSE)</f>
        <v>5</v>
      </c>
      <c r="AN1763" s="148">
        <f t="shared" si="465"/>
        <v>5.2083333333333336E-2</v>
      </c>
      <c r="AO1763" s="178">
        <f>IF(E1763=1,VLOOKUP(Työfile_2024!D1763,'2015'!$F$12:$AC$1887,24,FALSE),"-")</f>
        <v>7</v>
      </c>
      <c r="AP1763" s="52">
        <f>VLOOKUP(D1763,Tarkasteltava_verkko_2024_harva!$E$2:$I$1804,5,FALSE)</f>
        <v>0</v>
      </c>
      <c r="AQ1763" s="52">
        <f>VLOOKUP(D1763,Tarkasteltava_verkko_2024_harva!$E$2:$I$1804,4,FALSE)</f>
        <v>0</v>
      </c>
      <c r="AR1763" s="148">
        <v>0</v>
      </c>
      <c r="AS1763" s="170">
        <f>IFERROR(VLOOKUP(C1763,'2015'!$C$12:$AG$1887,30,FALSE),"-")</f>
        <v>0</v>
      </c>
      <c r="AT1763" s="148">
        <v>0</v>
      </c>
      <c r="AU1763" s="170">
        <f>IFERROR(VLOOKUP(C1763,'2015'!$C$12:$AG$1887,31,FALSE),"-")</f>
        <v>0</v>
      </c>
      <c r="AV1763" s="106"/>
      <c r="AW1763" s="63">
        <f>IFERROR(VLOOKUP(C1763,Merkittävyysluokitus!$A$2:$J$1705,10,FALSE),"-")</f>
        <v>4</v>
      </c>
      <c r="AX1763" s="175">
        <f>IFERROR(VLOOKUP(C1763,Merkittävyysluokitus!$A$2:$J$1705,6,FALSE),"-")</f>
        <v>1.3868888888888888</v>
      </c>
      <c r="AY1763" s="175">
        <f>IFERROR(VLOOKUP(C1763,Merkittävyysluokitus!$A$2:$J$1705,7,FALSE),"-")</f>
        <v>0.3113333333333333</v>
      </c>
      <c r="AZ1763" s="175">
        <f>IFERROR(VLOOKUP(C1763,Merkittävyysluokitus!$A$2:$J$1705,8,FALSE),"-")</f>
        <v>0.57555555555555549</v>
      </c>
      <c r="BA1763" s="175">
        <f>IFERROR(VLOOKUP(C1763,Merkittävyysluokitus!$A$2:$J$1705,9,FALSE),"-")</f>
        <v>0.5</v>
      </c>
      <c r="BB1763" s="203"/>
      <c r="BC1763" s="203" t="str">
        <f t="shared" si="466"/>
        <v/>
      </c>
      <c r="BD1763" s="39" t="str">
        <f t="shared" si="460"/>
        <v>musta</v>
      </c>
      <c r="BE1763" s="68" t="str">
        <f t="shared" si="461"/>
        <v>musta</v>
      </c>
      <c r="BF1763" s="68" t="str">
        <f t="shared" si="462"/>
        <v>musta</v>
      </c>
      <c r="BG1763" s="68" t="str">
        <f t="shared" si="463"/>
        <v>musta</v>
      </c>
      <c r="BH1763" s="208" t="str">
        <f t="shared" si="464"/>
        <v>musta</v>
      </c>
      <c r="BI1763" s="39"/>
      <c r="BJ1763" s="39" t="str">
        <f>IF(F1763="ei löydy","uusi tie",IF(E1763=0,"tieosoite muuttunut",IF(E1763=1,VLOOKUP(D1763,'2015'!$F$12:$AL$1887,31,FALSE),"-")))</f>
        <v>musta</v>
      </c>
      <c r="BK1763" s="67" t="str">
        <f>IF(E1763=1,VLOOKUP(D1763,'2015'!$F$12:$AL$1887,32,FALSE),"-")</f>
        <v>musta</v>
      </c>
      <c r="BL1763" s="39" t="str">
        <f>IF(F1763="ei löydy","uusi tie",IF(E1763=0,"tieosoite muuttunut",IF(E1763=1,VLOOKUP(D1763,'2015'!$F$12:$AL$1887,33,FALSE),"-")))</f>
        <v>musta</v>
      </c>
      <c r="BM1763" s="39"/>
      <c r="BN1763" s="217" t="str">
        <f>VLOOKUP(D1763,'2015'!$F$12:$AL$1887,33,FALSE)</f>
        <v>musta</v>
      </c>
      <c r="BO1763" s="39"/>
      <c r="BP1763" s="115"/>
      <c r="BQ1763" s="26" t="s">
        <v>10</v>
      </c>
      <c r="BS1763" s="5"/>
      <c r="BU1763" s="37"/>
      <c r="BV1763" s="30"/>
      <c r="BX1763">
        <f>IF(E1763=1,VLOOKUP(D1763,'2015'!$F$12:$AX$1887,43,FALSE),"-")</f>
        <v>0</v>
      </c>
      <c r="BY1763">
        <f>IF(E1763=1,VLOOKUP(D1763,'2015'!$F$12:$AX$1887,44,FALSE),"-")</f>
        <v>0</v>
      </c>
      <c r="BZ1763">
        <f>IF(E1763=1,VLOOKUP(D1763,'2015'!$F$12:$AX$1887,45,FALSE),"-")</f>
        <v>0</v>
      </c>
      <c r="CG1763" s="21"/>
      <c r="CH1763" s="21"/>
      <c r="CI1763" s="21"/>
      <c r="CK1763" s="21"/>
      <c r="CL1763" s="21"/>
      <c r="CM1763" s="21"/>
    </row>
    <row r="1764" spans="1:94" ht="15.75" thickBot="1" x14ac:dyDescent="0.3">
      <c r="A1764" s="50"/>
      <c r="B1764" s="50"/>
      <c r="C1764" s="50" t="str">
        <f t="shared" si="467"/>
        <v>15018_2_6314</v>
      </c>
      <c r="D1764" s="51" t="str">
        <f t="shared" si="468"/>
        <v>15018_2</v>
      </c>
      <c r="E1764" s="224">
        <f>IFERROR(VLOOKUP(C1764,'2015'!$C$12:$D$1887,2,FALSE),0)</f>
        <v>1</v>
      </c>
      <c r="F1764" s="51">
        <f>IFERROR(K1764-IFERROR(VLOOKUP(D1764,'2015'!$F$12:$I$1887,4,FALSE),"ei löydy"),"ei löydy")</f>
        <v>0</v>
      </c>
      <c r="G1764" s="224">
        <f>IFERROR(VLOOKUP(Työfile_2024!C1764,Liikennemalli!$D$6:$G$1921,4,FALSE),0)</f>
        <v>1</v>
      </c>
      <c r="H1764" s="225">
        <f>K1764-IFERROR(VLOOKUP(Työfile_2024!D1764,Liikennemalli!$C$6:$H$1921,6,FALSE),"ei löydy")</f>
        <v>0</v>
      </c>
      <c r="I1764" s="80">
        <v>15018</v>
      </c>
      <c r="J1764" s="52">
        <v>2</v>
      </c>
      <c r="K1764" s="52">
        <v>6314</v>
      </c>
      <c r="L1764" s="53"/>
      <c r="M1764" s="54"/>
      <c r="N1764" s="54"/>
      <c r="O1764" s="54"/>
      <c r="P1764" s="54"/>
      <c r="Q1764" s="55"/>
      <c r="R1764" s="55"/>
      <c r="S1764" s="55"/>
      <c r="T1764" s="55"/>
      <c r="U1764" s="52"/>
      <c r="V1764" s="56">
        <v>45.607538802660756</v>
      </c>
      <c r="W1764" s="56">
        <v>3.7006651884700665</v>
      </c>
      <c r="X1764" s="56">
        <v>42.906873614190687</v>
      </c>
      <c r="Y1764" s="56">
        <f>VLOOKUP(D1764,Liikennemalli24!$D$2:$F$1804,2,FALSE)</f>
        <v>38</v>
      </c>
      <c r="Z1764" s="148">
        <f>VLOOKUP(D1764,Liikennemalli24!$D$2:$F$1804,3,FALSE)</f>
        <v>0.65300000000000002</v>
      </c>
      <c r="AA1764" s="178">
        <f>IF(G1764=1,VLOOKUP(C1764,Liikennemalli!$D$6:$H$1921,2,FALSE),"-")</f>
        <v>20.0141368212606</v>
      </c>
      <c r="AB1764" s="198">
        <f>IF(G1764=1,VLOOKUP(C1764,Liikennemalli!$D$6:$H$1921,3,FALSE),"-")</f>
        <v>0.90914928819428098</v>
      </c>
      <c r="AC1764" s="51">
        <f>IF(E1764=1,VLOOKUP(Työfile_2024!D1764,'2015'!$F$12:$X$1887,18,FALSE),"-")</f>
        <v>0</v>
      </c>
      <c r="AD1764" s="51">
        <f>IF(E1764=1,VLOOKUP(Työfile_2024!D1764,'2015'!$F$12:$X$1887,19,FALSE),"-")</f>
        <v>0</v>
      </c>
      <c r="AI1764" s="128">
        <f>IF(E1764=1,VLOOKUP(Työfile_2024!D1764,'2015'!$F$12:$AB$1887,20,FALSE),"-")</f>
        <v>0</v>
      </c>
      <c r="AJ1764" s="128">
        <f>IF(E1764=1,VLOOKUP(Työfile_2024!D1764,'2015'!$F$12:$AB$1887,21,FALSE),"-")</f>
        <v>0</v>
      </c>
      <c r="AK1764" s="128">
        <f>IF(E1764=1,VLOOKUP(Työfile_2024!D1764,'2015'!$F$12:$AB$1887,22,FALSE),"-")</f>
        <v>0</v>
      </c>
      <c r="AL1764" s="128">
        <f>IF(E1764=1,VLOOKUP(Työfile_2024!D1764,'2015'!$F$12:$AB$1887,23,FALSE),"-")</f>
        <v>0</v>
      </c>
      <c r="AM1764" s="56">
        <f>VLOOKUP(Työfile_2024!D1764,Tmatkat_20km_tarkasteltava_verk!$C$2:$D$1804,2,FALSE)</f>
        <v>8</v>
      </c>
      <c r="AN1764" s="148">
        <f t="shared" si="465"/>
        <v>0.17540959696630851</v>
      </c>
      <c r="AO1764" s="178">
        <f>IF(E1764=1,VLOOKUP(Työfile_2024!D1764,'2015'!$F$12:$AC$1887,24,FALSE),"-")</f>
        <v>15</v>
      </c>
      <c r="AP1764" s="52">
        <f>VLOOKUP(D1764,Tarkasteltava_verkko_2024_harva!$E$2:$I$1804,5,FALSE)</f>
        <v>0</v>
      </c>
      <c r="AQ1764" s="52">
        <f>VLOOKUP(D1764,Tarkasteltava_verkko_2024_harva!$E$2:$I$1804,4,FALSE)</f>
        <v>0</v>
      </c>
      <c r="AR1764" s="148">
        <v>0</v>
      </c>
      <c r="AS1764" s="170">
        <f>IFERROR(VLOOKUP(C1764,'2015'!$C$12:$AG$1887,30,FALSE),"-")</f>
        <v>0</v>
      </c>
      <c r="AT1764" s="148">
        <v>0</v>
      </c>
      <c r="AU1764" s="170">
        <f>IFERROR(VLOOKUP(C1764,'2015'!$C$12:$AG$1887,31,FALSE),"-")</f>
        <v>0</v>
      </c>
      <c r="AV1764" s="106"/>
      <c r="AW1764" s="63">
        <f>IFERROR(VLOOKUP(C1764,Merkittävyysluokitus!$A$2:$J$1705,10,FALSE),"-")</f>
        <v>4</v>
      </c>
      <c r="AX1764" s="175">
        <f>IFERROR(VLOOKUP(C1764,Merkittävyysluokitus!$A$2:$J$1705,6,FALSE),"-")</f>
        <v>1.9626769667945743</v>
      </c>
      <c r="AY1764" s="175">
        <f>IFERROR(VLOOKUP(C1764,Merkittävyysluokitus!$A$2:$J$1705,7,FALSE),"-")</f>
        <v>0.16348928307464891</v>
      </c>
      <c r="AZ1764" s="175">
        <f>IFERROR(VLOOKUP(C1764,Merkittävyysluokitus!$A$2:$J$1705,8,FALSE),"-")</f>
        <v>1.1325210170532589</v>
      </c>
      <c r="BA1764" s="175">
        <f>IFERROR(VLOOKUP(C1764,Merkittävyysluokitus!$A$2:$J$1705,9,FALSE),"-")</f>
        <v>0.66666666666666663</v>
      </c>
      <c r="BB1764" s="203"/>
      <c r="BC1764" s="203" t="str">
        <f t="shared" si="466"/>
        <v/>
      </c>
      <c r="BD1764" s="39" t="str">
        <f t="shared" si="460"/>
        <v>musta</v>
      </c>
      <c r="BE1764" s="68" t="str">
        <f t="shared" si="461"/>
        <v>musta</v>
      </c>
      <c r="BF1764" s="68" t="str">
        <f t="shared" si="462"/>
        <v>musta</v>
      </c>
      <c r="BG1764" s="68" t="str">
        <f t="shared" si="463"/>
        <v>musta</v>
      </c>
      <c r="BH1764" s="208" t="str">
        <f t="shared" si="464"/>
        <v>musta</v>
      </c>
      <c r="BI1764" s="39"/>
      <c r="BJ1764" s="39" t="str">
        <f>IF(F1764="ei löydy","uusi tie",IF(E1764=0,"tieosoite muuttunut",IF(E1764=1,VLOOKUP(D1764,'2015'!$F$12:$AL$1887,31,FALSE),"-")))</f>
        <v>musta</v>
      </c>
      <c r="BK1764" s="67" t="str">
        <f>IF(E1764=1,VLOOKUP(D1764,'2015'!$F$12:$AL$1887,32,FALSE),"-")</f>
        <v>musta</v>
      </c>
      <c r="BL1764" s="39" t="str">
        <f>IF(F1764="ei löydy","uusi tie",IF(E1764=0,"tieosoite muuttunut",IF(E1764=1,VLOOKUP(D1764,'2015'!$F$12:$AL$1887,33,FALSE),"-")))</f>
        <v>musta</v>
      </c>
      <c r="BM1764" s="39"/>
      <c r="BN1764" s="217" t="str">
        <f>VLOOKUP(D1764,'2015'!$F$12:$AL$1887,33,FALSE)</f>
        <v>musta</v>
      </c>
      <c r="BO1764" s="39"/>
      <c r="BP1764" s="115"/>
      <c r="BQ1764" s="26" t="s">
        <v>10</v>
      </c>
      <c r="BS1764" s="5"/>
      <c r="BU1764" s="37"/>
      <c r="BV1764" s="30"/>
      <c r="BX1764">
        <f>IF(E1764=1,VLOOKUP(D1764,'2015'!$F$12:$AX$1887,43,FALSE),"-")</f>
        <v>0</v>
      </c>
      <c r="BY1764">
        <f>IF(E1764=1,VLOOKUP(D1764,'2015'!$F$12:$AX$1887,44,FALSE),"-")</f>
        <v>0</v>
      </c>
      <c r="BZ1764">
        <f>IF(E1764=1,VLOOKUP(D1764,'2015'!$F$12:$AX$1887,45,FALSE),"-")</f>
        <v>0</v>
      </c>
      <c r="CG1764" s="21"/>
      <c r="CH1764" s="21"/>
      <c r="CI1764" s="21"/>
      <c r="CK1764" s="21"/>
      <c r="CL1764" s="21"/>
      <c r="CM1764" s="21"/>
    </row>
    <row r="1765" spans="1:94" ht="15.75" thickBot="1" x14ac:dyDescent="0.3">
      <c r="A1765" s="50"/>
      <c r="B1765" s="50"/>
      <c r="C1765" s="50" t="str">
        <f t="shared" si="467"/>
        <v>15019_1_3346</v>
      </c>
      <c r="D1765" s="51" t="str">
        <f t="shared" si="468"/>
        <v>15019_1</v>
      </c>
      <c r="E1765" s="224">
        <f>IFERROR(VLOOKUP(C1765,'2015'!$C$12:$D$1887,2,FALSE),0)</f>
        <v>1</v>
      </c>
      <c r="F1765" s="51">
        <f>IFERROR(K1765-IFERROR(VLOOKUP(D1765,'2015'!$F$12:$I$1887,4,FALSE),"ei löydy"),"ei löydy")</f>
        <v>0</v>
      </c>
      <c r="G1765" s="224">
        <f>IFERROR(VLOOKUP(Työfile_2024!C1765,Liikennemalli!$D$6:$G$1921,4,FALSE),0)</f>
        <v>1</v>
      </c>
      <c r="H1765" s="225">
        <f>K1765-IFERROR(VLOOKUP(Työfile_2024!D1765,Liikennemalli!$C$6:$H$1921,6,FALSE),"ei löydy")</f>
        <v>0</v>
      </c>
      <c r="I1765" s="80">
        <v>15019</v>
      </c>
      <c r="J1765" s="52">
        <v>1</v>
      </c>
      <c r="K1765" s="52">
        <v>3346</v>
      </c>
      <c r="L1765" s="53"/>
      <c r="M1765" s="54"/>
      <c r="N1765" s="54"/>
      <c r="O1765" s="54"/>
      <c r="P1765" s="54"/>
      <c r="Q1765" s="55"/>
      <c r="R1765" s="55"/>
      <c r="S1765" s="55"/>
      <c r="T1765" s="55"/>
      <c r="U1765" s="52"/>
      <c r="V1765" s="56">
        <v>136</v>
      </c>
      <c r="W1765" s="56">
        <v>9</v>
      </c>
      <c r="X1765" s="56">
        <v>131</v>
      </c>
      <c r="Y1765" s="56">
        <f>VLOOKUP(D1765,Liikennemalli24!$D$2:$F$1804,2,FALSE)</f>
        <v>10</v>
      </c>
      <c r="Z1765" s="148">
        <f>VLOOKUP(D1765,Liikennemalli24!$D$2:$F$1804,3,FALSE)</f>
        <v>0.183</v>
      </c>
      <c r="AA1765" s="178">
        <f>IF(G1765=1,VLOOKUP(C1765,Liikennemalli!$D$6:$H$1921,2,FALSE),"-")</f>
        <v>15.282469717774999</v>
      </c>
      <c r="AB1765" s="198">
        <f>IF(G1765=1,VLOOKUP(C1765,Liikennemalli!$D$6:$H$1921,3,FALSE),"-")</f>
        <v>0.72781394084321105</v>
      </c>
      <c r="AC1765" s="51">
        <f>IF(E1765=1,VLOOKUP(Työfile_2024!D1765,'2015'!$F$12:$X$1887,18,FALSE),"-")</f>
        <v>0</v>
      </c>
      <c r="AD1765" s="51">
        <f>IF(E1765=1,VLOOKUP(Työfile_2024!D1765,'2015'!$F$12:$X$1887,19,FALSE),"-")</f>
        <v>0</v>
      </c>
      <c r="AI1765" s="128">
        <f>IF(E1765=1,VLOOKUP(Työfile_2024!D1765,'2015'!$F$12:$AB$1887,20,FALSE),"-")</f>
        <v>0</v>
      </c>
      <c r="AJ1765" s="128">
        <f>IF(E1765=1,VLOOKUP(Työfile_2024!D1765,'2015'!$F$12:$AB$1887,21,FALSE),"-")</f>
        <v>0</v>
      </c>
      <c r="AK1765" s="128">
        <f>IF(E1765=1,VLOOKUP(Työfile_2024!D1765,'2015'!$F$12:$AB$1887,22,FALSE),"-")</f>
        <v>0</v>
      </c>
      <c r="AL1765" s="128">
        <f>IF(E1765=1,VLOOKUP(Työfile_2024!D1765,'2015'!$F$12:$AB$1887,23,FALSE),"-")</f>
        <v>0</v>
      </c>
      <c r="AM1765" s="56">
        <f>VLOOKUP(Työfile_2024!D1765,Tmatkat_20km_tarkasteltava_verk!$C$2:$D$1804,2,FALSE)</f>
        <v>20</v>
      </c>
      <c r="AN1765" s="148">
        <f t="shared" si="465"/>
        <v>0.14705882352941177</v>
      </c>
      <c r="AO1765" s="178">
        <f>IF(E1765=1,VLOOKUP(Työfile_2024!D1765,'2015'!$F$12:$AC$1887,24,FALSE),"-")</f>
        <v>35</v>
      </c>
      <c r="AP1765" s="52">
        <f>VLOOKUP(D1765,Tarkasteltava_verkko_2024_harva!$E$2:$I$1804,5,FALSE)</f>
        <v>0</v>
      </c>
      <c r="AQ1765" s="52">
        <f>VLOOKUP(D1765,Tarkasteltava_verkko_2024_harva!$E$2:$I$1804,4,FALSE)</f>
        <v>0</v>
      </c>
      <c r="AR1765" s="148">
        <v>0</v>
      </c>
      <c r="AS1765" s="170">
        <f>IFERROR(VLOOKUP(C1765,'2015'!$C$12:$AG$1887,30,FALSE),"-")</f>
        <v>0</v>
      </c>
      <c r="AT1765" s="148">
        <v>0</v>
      </c>
      <c r="AU1765" s="170">
        <f>IFERROR(VLOOKUP(C1765,'2015'!$C$12:$AG$1887,31,FALSE),"-")</f>
        <v>0</v>
      </c>
      <c r="AV1765" s="106"/>
      <c r="AW1765" s="63">
        <f>IFERROR(VLOOKUP(C1765,Merkittävyysluokitus!$A$2:$J$1705,10,FALSE),"-")</f>
        <v>3</v>
      </c>
      <c r="AX1765" s="175">
        <f>IFERROR(VLOOKUP(C1765,Merkittävyysluokitus!$A$2:$J$1705,6,FALSE),"-")</f>
        <v>3.8030989345509889</v>
      </c>
      <c r="AY1765" s="175">
        <f>IFERROR(VLOOKUP(C1765,Merkittävyysluokitus!$A$2:$J$1705,7,FALSE),"-")</f>
        <v>0.55966666666666653</v>
      </c>
      <c r="AZ1765" s="175">
        <f>IFERROR(VLOOKUP(C1765,Merkittävyysluokitus!$A$2:$J$1705,8,FALSE),"-")</f>
        <v>1.7434322678843226</v>
      </c>
      <c r="BA1765" s="175">
        <f>IFERROR(VLOOKUP(C1765,Merkittävyysluokitus!$A$2:$J$1705,9,FALSE),"-")</f>
        <v>1.5</v>
      </c>
      <c r="BB1765" s="203"/>
      <c r="BC1765" s="203" t="str">
        <f t="shared" si="466"/>
        <v/>
      </c>
      <c r="BD1765" s="39" t="str">
        <f t="shared" si="460"/>
        <v>musta</v>
      </c>
      <c r="BE1765" s="68" t="str">
        <f t="shared" si="461"/>
        <v>musta</v>
      </c>
      <c r="BF1765" s="68" t="str">
        <f t="shared" si="462"/>
        <v>musta</v>
      </c>
      <c r="BG1765" s="68" t="str">
        <f t="shared" si="463"/>
        <v>musta</v>
      </c>
      <c r="BH1765" s="208" t="str">
        <f t="shared" si="464"/>
        <v>musta</v>
      </c>
      <c r="BI1765" s="39"/>
      <c r="BJ1765" s="39" t="str">
        <f>IF(F1765="ei löydy","uusi tie",IF(E1765=0,"tieosoite muuttunut",IF(E1765=1,VLOOKUP(D1765,'2015'!$F$12:$AL$1887,31,FALSE),"-")))</f>
        <v>musta</v>
      </c>
      <c r="BK1765" s="67" t="str">
        <f>IF(E1765=1,VLOOKUP(D1765,'2015'!$F$12:$AL$1887,32,FALSE),"-")</f>
        <v>musta</v>
      </c>
      <c r="BL1765" s="39" t="str">
        <f>IF(F1765="ei löydy","uusi tie",IF(E1765=0,"tieosoite muuttunut",IF(E1765=1,VLOOKUP(D1765,'2015'!$F$12:$AL$1887,33,FALSE),"-")))</f>
        <v>musta</v>
      </c>
      <c r="BM1765" s="39"/>
      <c r="BN1765" s="217" t="str">
        <f>VLOOKUP(D1765,'2015'!$F$12:$AL$1887,33,FALSE)</f>
        <v>musta</v>
      </c>
      <c r="BO1765" s="39"/>
      <c r="BP1765" s="115"/>
      <c r="BQ1765" s="26" t="s">
        <v>10</v>
      </c>
      <c r="BS1765" s="5"/>
      <c r="BU1765" s="37"/>
      <c r="BV1765" s="30"/>
      <c r="BX1765">
        <f>IF(E1765=1,VLOOKUP(D1765,'2015'!$F$12:$AX$1887,43,FALSE),"-")</f>
        <v>0</v>
      </c>
      <c r="BY1765">
        <f>IF(E1765=1,VLOOKUP(D1765,'2015'!$F$12:$AX$1887,44,FALSE),"-")</f>
        <v>0</v>
      </c>
      <c r="BZ1765">
        <f>IF(E1765=1,VLOOKUP(D1765,'2015'!$F$12:$AX$1887,45,FALSE),"-")</f>
        <v>0</v>
      </c>
      <c r="CG1765" s="21"/>
      <c r="CH1765" s="21"/>
      <c r="CI1765" s="21"/>
      <c r="CK1765" s="21"/>
      <c r="CL1765" s="21"/>
      <c r="CM1765" s="21"/>
    </row>
    <row r="1766" spans="1:94" ht="15.75" thickBot="1" x14ac:dyDescent="0.3">
      <c r="A1766" s="50"/>
      <c r="B1766" s="50"/>
      <c r="C1766" s="50" t="str">
        <f t="shared" si="467"/>
        <v>15019_2_5002</v>
      </c>
      <c r="D1766" s="51" t="str">
        <f t="shared" si="468"/>
        <v>15019_2</v>
      </c>
      <c r="E1766" s="224">
        <f>IFERROR(VLOOKUP(C1766,'2015'!$C$12:$D$1887,2,FALSE),0)</f>
        <v>1</v>
      </c>
      <c r="F1766" s="51">
        <f>IFERROR(K1766-IFERROR(VLOOKUP(D1766,'2015'!$F$12:$I$1887,4,FALSE),"ei löydy"),"ei löydy")</f>
        <v>0</v>
      </c>
      <c r="G1766" s="224">
        <f>IFERROR(VLOOKUP(Työfile_2024!C1766,Liikennemalli!$D$6:$G$1921,4,FALSE),0)</f>
        <v>1</v>
      </c>
      <c r="H1766" s="225">
        <f>K1766-IFERROR(VLOOKUP(Työfile_2024!D1766,Liikennemalli!$C$6:$H$1921,6,FALSE),"ei löydy")</f>
        <v>0</v>
      </c>
      <c r="I1766" s="80">
        <v>15019</v>
      </c>
      <c r="J1766" s="52">
        <v>2</v>
      </c>
      <c r="K1766" s="52">
        <v>5002</v>
      </c>
      <c r="L1766" s="53"/>
      <c r="M1766" s="54"/>
      <c r="N1766" s="54"/>
      <c r="O1766" s="54"/>
      <c r="P1766" s="54"/>
      <c r="Q1766" s="55"/>
      <c r="R1766" s="55"/>
      <c r="S1766" s="55"/>
      <c r="T1766" s="55"/>
      <c r="U1766" s="52"/>
      <c r="V1766" s="56">
        <v>136</v>
      </c>
      <c r="W1766" s="56">
        <v>9</v>
      </c>
      <c r="X1766" s="56">
        <v>131</v>
      </c>
      <c r="Y1766" s="56">
        <f>VLOOKUP(D1766,Liikennemalli24!$D$2:$F$1804,2,FALSE)</f>
        <v>7</v>
      </c>
      <c r="Z1766" s="148">
        <f>VLOOKUP(D1766,Liikennemalli24!$D$2:$F$1804,3,FALSE)</f>
        <v>0.17899999999999999</v>
      </c>
      <c r="AA1766" s="178">
        <f>IF(G1766=1,VLOOKUP(C1766,Liikennemalli!$D$6:$H$1921,2,FALSE),"-")</f>
        <v>9.7030855895129697</v>
      </c>
      <c r="AB1766" s="198">
        <f>IF(G1766=1,VLOOKUP(C1766,Liikennemalli!$D$6:$H$1921,3,FALSE),"-")</f>
        <v>0.69601522709439001</v>
      </c>
      <c r="AC1766" s="51">
        <f>IF(E1766=1,VLOOKUP(Työfile_2024!D1766,'2015'!$F$12:$X$1887,18,FALSE),"-")</f>
        <v>0</v>
      </c>
      <c r="AD1766" s="51">
        <f>IF(E1766=1,VLOOKUP(Työfile_2024!D1766,'2015'!$F$12:$X$1887,19,FALSE),"-")</f>
        <v>0</v>
      </c>
      <c r="AI1766" s="128">
        <f>IF(E1766=1,VLOOKUP(Työfile_2024!D1766,'2015'!$F$12:$AB$1887,20,FALSE),"-")</f>
        <v>0</v>
      </c>
      <c r="AJ1766" s="128">
        <f>IF(E1766=1,VLOOKUP(Työfile_2024!D1766,'2015'!$F$12:$AB$1887,21,FALSE),"-")</f>
        <v>0</v>
      </c>
      <c r="AK1766" s="128">
        <f>IF(E1766=1,VLOOKUP(Työfile_2024!D1766,'2015'!$F$12:$AB$1887,22,FALSE),"-")</f>
        <v>0</v>
      </c>
      <c r="AL1766" s="128">
        <f>IF(E1766=1,VLOOKUP(Työfile_2024!D1766,'2015'!$F$12:$AB$1887,23,FALSE),"-")</f>
        <v>0</v>
      </c>
      <c r="AM1766" s="56">
        <f>VLOOKUP(Työfile_2024!D1766,Tmatkat_20km_tarkasteltava_verk!$C$2:$D$1804,2,FALSE)</f>
        <v>11</v>
      </c>
      <c r="AN1766" s="148">
        <f t="shared" si="465"/>
        <v>8.0882352941176475E-2</v>
      </c>
      <c r="AO1766" s="178">
        <f>IF(E1766=1,VLOOKUP(Työfile_2024!D1766,'2015'!$F$12:$AC$1887,24,FALSE),"-")</f>
        <v>17</v>
      </c>
      <c r="AP1766" s="52">
        <f>VLOOKUP(D1766,Tarkasteltava_verkko_2024_harva!$E$2:$I$1804,5,FALSE)</f>
        <v>0</v>
      </c>
      <c r="AQ1766" s="52">
        <f>VLOOKUP(D1766,Tarkasteltava_verkko_2024_harva!$E$2:$I$1804,4,FALSE)</f>
        <v>0</v>
      </c>
      <c r="AR1766" s="148">
        <v>0</v>
      </c>
      <c r="AS1766" s="170">
        <f>IFERROR(VLOOKUP(C1766,'2015'!$C$12:$AG$1887,30,FALSE),"-")</f>
        <v>0</v>
      </c>
      <c r="AT1766" s="148">
        <v>0</v>
      </c>
      <c r="AU1766" s="170">
        <f>IFERROR(VLOOKUP(C1766,'2015'!$C$12:$AG$1887,31,FALSE),"-")</f>
        <v>0</v>
      </c>
      <c r="AV1766" s="106"/>
      <c r="AW1766" s="63">
        <f>IFERROR(VLOOKUP(C1766,Merkittävyysluokitus!$A$2:$J$1705,10,FALSE),"-")</f>
        <v>4</v>
      </c>
      <c r="AX1766" s="175">
        <f>IFERROR(VLOOKUP(C1766,Merkittävyysluokitus!$A$2:$J$1705,6,FALSE),"-")</f>
        <v>2.6278401826484017</v>
      </c>
      <c r="AY1766" s="175">
        <f>IFERROR(VLOOKUP(C1766,Merkittävyysluokitus!$A$2:$J$1705,7,FALSE),"-")</f>
        <v>0.44799999999999995</v>
      </c>
      <c r="AZ1766" s="175">
        <f>IFERROR(VLOOKUP(C1766,Merkittävyysluokitus!$A$2:$J$1705,8,FALSE),"-")</f>
        <v>1.5131735159817352</v>
      </c>
      <c r="BA1766" s="175">
        <f>IFERROR(VLOOKUP(C1766,Merkittävyysluokitus!$A$2:$J$1705,9,FALSE),"-")</f>
        <v>0.66666666666666663</v>
      </c>
      <c r="BB1766" s="203"/>
      <c r="BC1766" s="203" t="str">
        <f t="shared" si="466"/>
        <v/>
      </c>
      <c r="BD1766" s="39" t="str">
        <f t="shared" si="460"/>
        <v>musta</v>
      </c>
      <c r="BE1766" s="68" t="str">
        <f t="shared" si="461"/>
        <v>musta</v>
      </c>
      <c r="BF1766" s="68" t="str">
        <f t="shared" si="462"/>
        <v>musta</v>
      </c>
      <c r="BG1766" s="68" t="str">
        <f t="shared" si="463"/>
        <v>musta</v>
      </c>
      <c r="BH1766" s="208" t="str">
        <f t="shared" si="464"/>
        <v>musta</v>
      </c>
      <c r="BI1766" s="39"/>
      <c r="BJ1766" s="39" t="str">
        <f>IF(F1766="ei löydy","uusi tie",IF(E1766=0,"tieosoite muuttunut",IF(E1766=1,VLOOKUP(D1766,'2015'!$F$12:$AL$1887,31,FALSE),"-")))</f>
        <v>musta</v>
      </c>
      <c r="BK1766" s="67" t="str">
        <f>IF(E1766=1,VLOOKUP(D1766,'2015'!$F$12:$AL$1887,32,FALSE),"-")</f>
        <v>musta</v>
      </c>
      <c r="BL1766" s="39" t="str">
        <f>IF(F1766="ei löydy","uusi tie",IF(E1766=0,"tieosoite muuttunut",IF(E1766=1,VLOOKUP(D1766,'2015'!$F$12:$AL$1887,33,FALSE),"-")))</f>
        <v>musta</v>
      </c>
      <c r="BM1766" s="39"/>
      <c r="BN1766" s="217" t="str">
        <f>VLOOKUP(D1766,'2015'!$F$12:$AL$1887,33,FALSE)</f>
        <v>musta</v>
      </c>
      <c r="BO1766" s="39"/>
      <c r="BP1766" s="115"/>
      <c r="BQ1766" s="26" t="s">
        <v>10</v>
      </c>
      <c r="BS1766" s="5"/>
      <c r="BU1766" s="37"/>
      <c r="BV1766" s="30"/>
      <c r="BX1766">
        <f>IF(E1766=1,VLOOKUP(D1766,'2015'!$F$12:$AX$1887,43,FALSE),"-")</f>
        <v>0</v>
      </c>
      <c r="BY1766">
        <f>IF(E1766=1,VLOOKUP(D1766,'2015'!$F$12:$AX$1887,44,FALSE),"-")</f>
        <v>0</v>
      </c>
      <c r="BZ1766">
        <f>IF(E1766=1,VLOOKUP(D1766,'2015'!$F$12:$AX$1887,45,FALSE),"-")</f>
        <v>0</v>
      </c>
      <c r="CG1766" s="21"/>
      <c r="CH1766" s="21"/>
      <c r="CI1766" s="21"/>
      <c r="CK1766" s="21"/>
      <c r="CL1766" s="21"/>
      <c r="CM1766" s="21"/>
    </row>
    <row r="1767" spans="1:94" ht="15.75" thickBot="1" x14ac:dyDescent="0.3">
      <c r="A1767" s="50"/>
      <c r="B1767" s="50"/>
      <c r="C1767" s="50" t="str">
        <f t="shared" si="467"/>
        <v>15020_2_2377</v>
      </c>
      <c r="D1767" s="51" t="str">
        <f t="shared" si="468"/>
        <v>15020_2</v>
      </c>
      <c r="E1767" s="224">
        <f>IFERROR(VLOOKUP(C1767,'2015'!$C$12:$D$1887,2,FALSE),0)</f>
        <v>1</v>
      </c>
      <c r="F1767" s="51">
        <f>IFERROR(K1767-IFERROR(VLOOKUP(D1767,'2015'!$F$12:$I$1887,4,FALSE),"ei löydy"),"ei löydy")</f>
        <v>0</v>
      </c>
      <c r="G1767" s="224">
        <f>IFERROR(VLOOKUP(Työfile_2024!C1767,Liikennemalli!$D$6:$G$1921,4,FALSE),0)</f>
        <v>1</v>
      </c>
      <c r="H1767" s="225">
        <f>K1767-IFERROR(VLOOKUP(Työfile_2024!D1767,Liikennemalli!$C$6:$H$1921,6,FALSE),"ei löydy")</f>
        <v>0</v>
      </c>
      <c r="I1767" s="80">
        <v>15020</v>
      </c>
      <c r="J1767" s="52">
        <v>2</v>
      </c>
      <c r="K1767" s="52">
        <v>2377</v>
      </c>
      <c r="L1767" s="53"/>
      <c r="M1767" s="54"/>
      <c r="N1767" s="54"/>
      <c r="O1767" s="54"/>
      <c r="P1767" s="54"/>
      <c r="Q1767" s="55"/>
      <c r="R1767" s="55"/>
      <c r="S1767" s="55"/>
      <c r="T1767" s="55"/>
      <c r="U1767" s="52"/>
      <c r="V1767" s="56">
        <v>81</v>
      </c>
      <c r="W1767" s="56">
        <v>4</v>
      </c>
      <c r="X1767" s="56">
        <v>72</v>
      </c>
      <c r="Y1767" s="56">
        <f>VLOOKUP(D1767,Liikennemalli24!$D$2:$F$1804,2,FALSE)</f>
        <v>21</v>
      </c>
      <c r="Z1767" s="148">
        <f>VLOOKUP(D1767,Liikennemalli24!$D$2:$F$1804,3,FALSE)</f>
        <v>0.309</v>
      </c>
      <c r="AA1767" s="178">
        <f>IF(G1767=1,VLOOKUP(C1767,Liikennemalli!$D$6:$H$1921,2,FALSE),"-")</f>
        <v>0</v>
      </c>
      <c r="AB1767" s="198">
        <f>IF(G1767=1,VLOOKUP(C1767,Liikennemalli!$D$6:$H$1921,3,FALSE),"-")</f>
        <v>0</v>
      </c>
      <c r="AC1767" s="51">
        <f>IF(E1767=1,VLOOKUP(Työfile_2024!D1767,'2015'!$F$12:$X$1887,18,FALSE),"-")</f>
        <v>0</v>
      </c>
      <c r="AD1767" s="51">
        <f>IF(E1767=1,VLOOKUP(Työfile_2024!D1767,'2015'!$F$12:$X$1887,19,FALSE),"-")</f>
        <v>0</v>
      </c>
      <c r="AI1767" s="128">
        <f>IF(E1767=1,VLOOKUP(Työfile_2024!D1767,'2015'!$F$12:$AB$1887,20,FALSE),"-")</f>
        <v>0</v>
      </c>
      <c r="AJ1767" s="128">
        <f>IF(E1767=1,VLOOKUP(Työfile_2024!D1767,'2015'!$F$12:$AB$1887,21,FALSE),"-")</f>
        <v>0</v>
      </c>
      <c r="AK1767" s="128">
        <f>IF(E1767=1,VLOOKUP(Työfile_2024!D1767,'2015'!$F$12:$AB$1887,22,FALSE),"-")</f>
        <v>0</v>
      </c>
      <c r="AL1767" s="128">
        <f>IF(E1767=1,VLOOKUP(Työfile_2024!D1767,'2015'!$F$12:$AB$1887,23,FALSE),"-")</f>
        <v>0</v>
      </c>
      <c r="AM1767" s="56">
        <f>VLOOKUP(Työfile_2024!D1767,Tmatkat_20km_tarkasteltava_verk!$C$2:$D$1804,2,FALSE)</f>
        <v>0</v>
      </c>
      <c r="AN1767" s="148">
        <f t="shared" si="465"/>
        <v>0</v>
      </c>
      <c r="AO1767" s="178">
        <f>IF(E1767=1,VLOOKUP(Työfile_2024!D1767,'2015'!$F$12:$AC$1887,24,FALSE),"-")</f>
        <v>1</v>
      </c>
      <c r="AP1767" s="52">
        <f>VLOOKUP(D1767,Tarkasteltava_verkko_2024_harva!$E$2:$I$1804,5,FALSE)</f>
        <v>0</v>
      </c>
      <c r="AQ1767" s="52">
        <f>VLOOKUP(D1767,Tarkasteltava_verkko_2024_harva!$E$2:$I$1804,4,FALSE)</f>
        <v>0</v>
      </c>
      <c r="AR1767" s="148">
        <v>0</v>
      </c>
      <c r="AS1767" s="170">
        <f>IFERROR(VLOOKUP(C1767,'2015'!$C$12:$AG$1887,30,FALSE),"-")</f>
        <v>0</v>
      </c>
      <c r="AT1767" s="148">
        <v>0</v>
      </c>
      <c r="AU1767" s="170">
        <f>IFERROR(VLOOKUP(C1767,'2015'!$C$12:$AG$1887,31,FALSE),"-")</f>
        <v>0</v>
      </c>
      <c r="AV1767" s="106"/>
      <c r="AW1767" s="63">
        <f>IFERROR(VLOOKUP(C1767,Merkittävyysluokitus!$A$2:$J$1705,10,FALSE),"-")</f>
        <v>4</v>
      </c>
      <c r="AX1767" s="175">
        <f>IFERROR(VLOOKUP(C1767,Merkittävyysluokitus!$A$2:$J$1705,6,FALSE),"-")</f>
        <v>0.80117351598173503</v>
      </c>
      <c r="AY1767" s="175">
        <f>IFERROR(VLOOKUP(C1767,Merkittävyysluokitus!$A$2:$J$1705,7,FALSE),"-")</f>
        <v>0.24299999999999999</v>
      </c>
      <c r="AZ1767" s="175">
        <f>IFERROR(VLOOKUP(C1767,Merkittävyysluokitus!$A$2:$J$1705,8,FALSE),"-")</f>
        <v>0.2248401826484018</v>
      </c>
      <c r="BA1767" s="175">
        <f>IFERROR(VLOOKUP(C1767,Merkittävyysluokitus!$A$2:$J$1705,9,FALSE),"-")</f>
        <v>0.33333333333333331</v>
      </c>
      <c r="BB1767" s="203"/>
      <c r="BC1767" s="203" t="str">
        <f t="shared" si="466"/>
        <v/>
      </c>
      <c r="BD1767" s="39" t="str">
        <f t="shared" si="460"/>
        <v>musta</v>
      </c>
      <c r="BE1767" s="68" t="str">
        <f t="shared" si="461"/>
        <v>musta</v>
      </c>
      <c r="BF1767" s="68" t="str">
        <f t="shared" si="462"/>
        <v>musta</v>
      </c>
      <c r="BG1767" s="68" t="str">
        <f t="shared" si="463"/>
        <v>musta</v>
      </c>
      <c r="BH1767" s="208" t="str">
        <f t="shared" si="464"/>
        <v>musta</v>
      </c>
      <c r="BI1767" s="39"/>
      <c r="BJ1767" s="39" t="str">
        <f>IF(F1767="ei löydy","uusi tie",IF(E1767=0,"tieosoite muuttunut",IF(E1767=1,VLOOKUP(D1767,'2015'!$F$12:$AL$1887,31,FALSE),"-")))</f>
        <v>musta</v>
      </c>
      <c r="BK1767" s="67" t="str">
        <f>IF(E1767=1,VLOOKUP(D1767,'2015'!$F$12:$AL$1887,32,FALSE),"-")</f>
        <v>musta</v>
      </c>
      <c r="BL1767" s="39" t="str">
        <f>IF(F1767="ei löydy","uusi tie",IF(E1767=0,"tieosoite muuttunut",IF(E1767=1,VLOOKUP(D1767,'2015'!$F$12:$AL$1887,33,FALSE),"-")))</f>
        <v>musta</v>
      </c>
      <c r="BM1767" s="39"/>
      <c r="BN1767" s="217" t="str">
        <f>VLOOKUP(D1767,'2015'!$F$12:$AL$1887,33,FALSE)</f>
        <v>musta</v>
      </c>
      <c r="BO1767" s="39"/>
      <c r="BP1767" s="115"/>
      <c r="BQ1767" s="26" t="s">
        <v>10</v>
      </c>
      <c r="BS1767" s="5"/>
      <c r="BU1767" s="37"/>
      <c r="BV1767" s="30"/>
      <c r="BX1767">
        <f>IF(E1767=1,VLOOKUP(D1767,'2015'!$F$12:$AX$1887,43,FALSE),"-")</f>
        <v>0</v>
      </c>
      <c r="BY1767">
        <f>IF(E1767=1,VLOOKUP(D1767,'2015'!$F$12:$AX$1887,44,FALSE),"-")</f>
        <v>0</v>
      </c>
      <c r="BZ1767">
        <f>IF(E1767=1,VLOOKUP(D1767,'2015'!$F$12:$AX$1887,45,FALSE),"-")</f>
        <v>0</v>
      </c>
      <c r="CG1767" s="21"/>
      <c r="CH1767" s="21"/>
      <c r="CI1767" s="21"/>
      <c r="CK1767" s="21"/>
      <c r="CL1767" s="21"/>
      <c r="CM1767" s="21"/>
    </row>
    <row r="1768" spans="1:94" ht="15.75" thickBot="1" x14ac:dyDescent="0.3">
      <c r="A1768" s="50"/>
      <c r="B1768" s="50"/>
      <c r="C1768" s="50" t="str">
        <f t="shared" si="467"/>
        <v>15020_4_3531</v>
      </c>
      <c r="D1768" s="51" t="str">
        <f t="shared" si="468"/>
        <v>15020_4</v>
      </c>
      <c r="E1768" s="224">
        <f>IFERROR(VLOOKUP(C1768,'2015'!$C$12:$D$1887,2,FALSE),0)</f>
        <v>1</v>
      </c>
      <c r="F1768" s="51">
        <f>IFERROR(K1768-IFERROR(VLOOKUP(D1768,'2015'!$F$12:$I$1887,4,FALSE),"ei löydy"),"ei löydy")</f>
        <v>0</v>
      </c>
      <c r="G1768" s="224">
        <f>IFERROR(VLOOKUP(Työfile_2024!C1768,Liikennemalli!$D$6:$G$1921,4,FALSE),0)</f>
        <v>1</v>
      </c>
      <c r="H1768" s="225">
        <f>K1768-IFERROR(VLOOKUP(Työfile_2024!D1768,Liikennemalli!$C$6:$H$1921,6,FALSE),"ei löydy")</f>
        <v>0</v>
      </c>
      <c r="I1768" s="80">
        <v>15020</v>
      </c>
      <c r="J1768" s="52">
        <v>4</v>
      </c>
      <c r="K1768" s="52">
        <v>3531</v>
      </c>
      <c r="L1768" s="53"/>
      <c r="M1768" s="54"/>
      <c r="N1768" s="54"/>
      <c r="O1768" s="54"/>
      <c r="P1768" s="54"/>
      <c r="Q1768" s="55"/>
      <c r="R1768" s="55"/>
      <c r="S1768" s="55"/>
      <c r="T1768" s="55"/>
      <c r="U1768" s="52"/>
      <c r="V1768" s="56">
        <v>33</v>
      </c>
      <c r="W1768" s="56">
        <v>3</v>
      </c>
      <c r="X1768" s="56">
        <v>31</v>
      </c>
      <c r="Y1768" s="56">
        <f>VLOOKUP(D1768,Liikennemalli24!$D$2:$F$1804,2,FALSE)</f>
        <v>21</v>
      </c>
      <c r="Z1768" s="57">
        <f>VLOOKUP(D1768,Liikennemalli24!$D$2:$F$1804,3,FALSE)</f>
        <v>0.309</v>
      </c>
      <c r="AA1768" s="178">
        <f>IF(G1768=1,VLOOKUP(C1768,Liikennemalli!$D$6:$H$1921,2,FALSE),"-")</f>
        <v>4</v>
      </c>
      <c r="AB1768" s="197">
        <f>IF(G1768=1,VLOOKUP(C1768,Liikennemalli!$D$6:$H$1921,3,FALSE),"-")</f>
        <v>1</v>
      </c>
      <c r="AC1768" s="134">
        <f>IF(E1768=1,VLOOKUP(Työfile_2024!D1768,'2015'!$F$12:$X$1887,18,FALSE),"-")</f>
        <v>0</v>
      </c>
      <c r="AD1768" s="127">
        <f>IF(E1768=1,VLOOKUP(Työfile_2024!D1768,'2015'!$F$12:$X$1887,19,FALSE),"-")</f>
        <v>0</v>
      </c>
      <c r="AI1768" s="127">
        <f>IF(E1768=1,VLOOKUP(Työfile_2024!D1768,'2015'!$F$12:$AB$1887,20,FALSE),"-")</f>
        <v>0</v>
      </c>
      <c r="AJ1768" s="127">
        <f>IF(E1768=1,VLOOKUP(Työfile_2024!D1768,'2015'!$F$12:$AB$1887,21,FALSE),"-")</f>
        <v>0</v>
      </c>
      <c r="AK1768" s="127">
        <f>IF(E1768=1,VLOOKUP(Työfile_2024!D1768,'2015'!$F$12:$AB$1887,22,FALSE),"-")</f>
        <v>0</v>
      </c>
      <c r="AL1768" s="127">
        <f>IF(E1768=1,VLOOKUP(Työfile_2024!D1768,'2015'!$F$12:$AB$1887,23,FALSE),"-")</f>
        <v>0</v>
      </c>
      <c r="AM1768" s="56">
        <f>VLOOKUP(Työfile_2024!D1768,Tmatkat_20km_tarkasteltava_verk!$C$2:$D$1804,2,FALSE)</f>
        <v>2</v>
      </c>
      <c r="AN1768" s="148">
        <f t="shared" si="465"/>
        <v>6.0606060606060608E-2</v>
      </c>
      <c r="AO1768" s="178">
        <f>IF(E1768=1,VLOOKUP(Työfile_2024!D1768,'2015'!$F$12:$AC$1887,24,FALSE),"-")</f>
        <v>4</v>
      </c>
      <c r="AP1768" s="52">
        <f>VLOOKUP(D1768,Tarkasteltava_verkko_2024_harva!$E$2:$I$1804,5,FALSE)</f>
        <v>0</v>
      </c>
      <c r="AQ1768" s="52">
        <f>VLOOKUP(D1768,Tarkasteltava_verkko_2024_harva!$E$2:$I$1804,4,FALSE)</f>
        <v>0</v>
      </c>
      <c r="AR1768" s="148">
        <v>0</v>
      </c>
      <c r="AS1768" s="170">
        <f>IFERROR(VLOOKUP(C1768,'2015'!$C$12:$AG$1887,30,FALSE),"-")</f>
        <v>0</v>
      </c>
      <c r="AT1768" s="148">
        <v>0</v>
      </c>
      <c r="AU1768" s="170">
        <f>IFERROR(VLOOKUP(C1768,'2015'!$C$12:$AG$1887,31,FALSE),"-")</f>
        <v>0</v>
      </c>
      <c r="AV1768" s="106"/>
      <c r="AW1768" s="63">
        <f>IFERROR(VLOOKUP(C1768,Merkittävyysluokitus!$A$2:$J$1705,10,FALSE),"-")</f>
        <v>4</v>
      </c>
      <c r="AX1768" s="175">
        <f>IFERROR(VLOOKUP(C1768,Merkittävyysluokitus!$A$2:$J$1705,6,FALSE),"-")</f>
        <v>1.5087108066971078</v>
      </c>
      <c r="AY1768" s="175">
        <f>IFERROR(VLOOKUP(C1768,Merkittävyysluokitus!$A$2:$J$1705,7,FALSE),"-")</f>
        <v>0.10566666666666666</v>
      </c>
      <c r="AZ1768" s="175">
        <f>IFERROR(VLOOKUP(C1768,Merkittävyysluokitus!$A$2:$J$1705,8,FALSE),"-")</f>
        <v>1.0697108066971079</v>
      </c>
      <c r="BA1768" s="175">
        <f>IFERROR(VLOOKUP(C1768,Merkittävyysluokitus!$A$2:$J$1705,9,FALSE),"-")</f>
        <v>0.33333333333333331</v>
      </c>
      <c r="BB1768" s="203"/>
      <c r="BC1768" s="203" t="str">
        <f t="shared" si="466"/>
        <v/>
      </c>
      <c r="BD1768" s="39" t="str">
        <f t="shared" si="460"/>
        <v>musta</v>
      </c>
      <c r="BE1768" s="68" t="str">
        <f t="shared" si="461"/>
        <v>musta</v>
      </c>
      <c r="BF1768" s="68" t="str">
        <f t="shared" si="462"/>
        <v>musta</v>
      </c>
      <c r="BG1768" s="68" t="str">
        <f t="shared" si="463"/>
        <v>musta</v>
      </c>
      <c r="BH1768" s="208" t="str">
        <f t="shared" si="464"/>
        <v>musta</v>
      </c>
      <c r="BI1768" s="39"/>
      <c r="BJ1768" s="39" t="str">
        <f>IF(F1768="ei löydy","uusi tie",IF(E1768=0,"tieosoite muuttunut",IF(E1768=1,VLOOKUP(D1768,'2015'!$F$12:$AL$1887,31,FALSE),"-")))</f>
        <v>musta</v>
      </c>
      <c r="BK1768" s="67" t="str">
        <f>IF(E1768=1,VLOOKUP(D1768,'2015'!$F$12:$AL$1887,32,FALSE),"-")</f>
        <v>musta</v>
      </c>
      <c r="BL1768" s="39" t="str">
        <f>IF(F1768="ei löydy","uusi tie",IF(E1768=0,"tieosoite muuttunut",IF(E1768=1,VLOOKUP(D1768,'2015'!$F$12:$AL$1887,33,FALSE),"-")))</f>
        <v>musta</v>
      </c>
      <c r="BM1768" s="39"/>
      <c r="BN1768" s="217" t="str">
        <f>VLOOKUP(D1768,'2015'!$F$12:$AL$1887,33,FALSE)</f>
        <v>musta</v>
      </c>
      <c r="BO1768" s="39"/>
      <c r="BP1768" s="115" t="s">
        <v>10</v>
      </c>
      <c r="BQ1768" s="30"/>
      <c r="BS1768" s="5"/>
      <c r="BU1768" s="37"/>
      <c r="BV1768" s="30" t="s">
        <v>10</v>
      </c>
      <c r="BX1768">
        <f>IF(E1768=1,VLOOKUP(D1768,'2015'!$F$12:$AX$1887,43,FALSE),"-")</f>
        <v>0</v>
      </c>
      <c r="BY1768">
        <f>IF(E1768=1,VLOOKUP(D1768,'2015'!$F$12:$AX$1887,44,FALSE),"-")</f>
        <v>0</v>
      </c>
      <c r="BZ1768">
        <f>IF(E1768=1,VLOOKUP(D1768,'2015'!$F$12:$AX$1887,45,FALSE),"-")</f>
        <v>0</v>
      </c>
      <c r="CA1768" s="31">
        <f>SUM(CB1768:CE1768)</f>
        <v>0</v>
      </c>
      <c r="CB1768" s="31">
        <f>IF(AD1768&gt;0.59999,10,IF(AD1768&gt;0.39999,1,0))</f>
        <v>0</v>
      </c>
      <c r="CC1768" s="31">
        <f>IF(AC1768&gt;1999,10,IF(AC1768&gt;999,1,0))</f>
        <v>0</v>
      </c>
      <c r="CD1768" s="31">
        <f>IF(AM1768&gt;499,10,IF(AM1768&gt;99,1,0))</f>
        <v>0</v>
      </c>
      <c r="CE1768" s="31">
        <f>IF(AQ1768="osa seud. yht",10,IF(AP1768="osa seud. yht",1,0))</f>
        <v>0</v>
      </c>
      <c r="CO1768" s="2" t="s">
        <v>35</v>
      </c>
      <c r="CP1768" s="2" t="s">
        <v>35</v>
      </c>
    </row>
    <row r="1769" spans="1:94" ht="15.75" thickBot="1" x14ac:dyDescent="0.3">
      <c r="A1769" s="50"/>
      <c r="B1769" s="50"/>
      <c r="C1769" s="50" t="str">
        <f t="shared" si="467"/>
        <v>15031_1_4335</v>
      </c>
      <c r="D1769" s="51" t="str">
        <f t="shared" si="468"/>
        <v>15031_1</v>
      </c>
      <c r="E1769" s="224">
        <f>IFERROR(VLOOKUP(C1769,'2015'!$C$12:$D$1887,2,FALSE),0)</f>
        <v>1</v>
      </c>
      <c r="F1769" s="51">
        <f>IFERROR(K1769-IFERROR(VLOOKUP(D1769,'2015'!$F$12:$I$1887,4,FALSE),"ei löydy"),"ei löydy")</f>
        <v>0</v>
      </c>
      <c r="G1769" s="224">
        <f>IFERROR(VLOOKUP(Työfile_2024!C1769,Liikennemalli!$D$6:$G$1921,4,FALSE),0)</f>
        <v>1</v>
      </c>
      <c r="H1769" s="225">
        <f>K1769-IFERROR(VLOOKUP(Työfile_2024!D1769,Liikennemalli!$C$6:$H$1921,6,FALSE),"ei löydy")</f>
        <v>0</v>
      </c>
      <c r="I1769" s="80">
        <v>15031</v>
      </c>
      <c r="J1769" s="52">
        <v>1</v>
      </c>
      <c r="K1769" s="52">
        <v>4335</v>
      </c>
      <c r="L1769" s="53"/>
      <c r="M1769" s="54"/>
      <c r="N1769" s="54"/>
      <c r="O1769" s="54"/>
      <c r="P1769" s="54"/>
      <c r="Q1769" s="55"/>
      <c r="R1769" s="55"/>
      <c r="S1769" s="55"/>
      <c r="T1769" s="55"/>
      <c r="U1769" s="52"/>
      <c r="V1769" s="56">
        <v>43</v>
      </c>
      <c r="W1769" s="56">
        <v>2</v>
      </c>
      <c r="X1769" s="56">
        <v>48</v>
      </c>
      <c r="Y1769" s="56">
        <f>VLOOKUP(D1769,Liikennemalli24!$D$2:$F$1804,2,FALSE)</f>
        <v>21</v>
      </c>
      <c r="Z1769" s="148">
        <f>VLOOKUP(D1769,Liikennemalli24!$D$2:$F$1804,3,FALSE)</f>
        <v>0.38300000000000001</v>
      </c>
      <c r="AA1769" s="178">
        <f>IF(G1769=1,VLOOKUP(C1769,Liikennemalli!$D$6:$H$1921,2,FALSE),"-")</f>
        <v>132.374504605011</v>
      </c>
      <c r="AB1769" s="198">
        <f>IF(G1769=1,VLOOKUP(C1769,Liikennemalli!$D$6:$H$1921,3,FALSE),"-")</f>
        <v>0.84787581807941803</v>
      </c>
      <c r="AC1769" s="51">
        <f>IF(E1769=1,VLOOKUP(Työfile_2024!D1769,'2015'!$F$12:$X$1887,18,FALSE),"-")</f>
        <v>0</v>
      </c>
      <c r="AD1769" s="51">
        <f>IF(E1769=1,VLOOKUP(Työfile_2024!D1769,'2015'!$F$12:$X$1887,19,FALSE),"-")</f>
        <v>0</v>
      </c>
      <c r="AI1769" s="128">
        <f>IF(E1769=1,VLOOKUP(Työfile_2024!D1769,'2015'!$F$12:$AB$1887,20,FALSE),"-")</f>
        <v>0</v>
      </c>
      <c r="AJ1769" s="128">
        <f>IF(E1769=1,VLOOKUP(Työfile_2024!D1769,'2015'!$F$12:$AB$1887,21,FALSE),"-")</f>
        <v>0</v>
      </c>
      <c r="AK1769" s="128">
        <f>IF(E1769=1,VLOOKUP(Työfile_2024!D1769,'2015'!$F$12:$AB$1887,22,FALSE),"-")</f>
        <v>0</v>
      </c>
      <c r="AL1769" s="128">
        <f>IF(E1769=1,VLOOKUP(Työfile_2024!D1769,'2015'!$F$12:$AB$1887,23,FALSE),"-")</f>
        <v>0</v>
      </c>
      <c r="AM1769" s="56">
        <f>VLOOKUP(Työfile_2024!D1769,Tmatkat_20km_tarkasteltava_verk!$C$2:$D$1804,2,FALSE)</f>
        <v>16</v>
      </c>
      <c r="AN1769" s="148">
        <f t="shared" si="465"/>
        <v>0.37209302325581395</v>
      </c>
      <c r="AO1769" s="178">
        <f>IF(E1769=1,VLOOKUP(Työfile_2024!D1769,'2015'!$F$12:$AC$1887,24,FALSE),"-")</f>
        <v>16</v>
      </c>
      <c r="AP1769" s="52">
        <f>VLOOKUP(D1769,Tarkasteltava_verkko_2024_harva!$E$2:$I$1804,5,FALSE)</f>
        <v>0</v>
      </c>
      <c r="AQ1769" s="52">
        <f>VLOOKUP(D1769,Tarkasteltava_verkko_2024_harva!$E$2:$I$1804,4,FALSE)</f>
        <v>0</v>
      </c>
      <c r="AR1769" s="148">
        <v>0</v>
      </c>
      <c r="AS1769" s="170">
        <f>IFERROR(VLOOKUP(C1769,'2015'!$C$12:$AG$1887,30,FALSE),"-")</f>
        <v>0</v>
      </c>
      <c r="AT1769" s="148">
        <v>0</v>
      </c>
      <c r="AU1769" s="170">
        <f>IFERROR(VLOOKUP(C1769,'2015'!$C$12:$AG$1887,31,FALSE),"-")</f>
        <v>0</v>
      </c>
      <c r="AV1769" s="106"/>
      <c r="AW1769" s="63">
        <f>IFERROR(VLOOKUP(C1769,Merkittävyysluokitus!$A$2:$J$1705,10,FALSE),"-")</f>
        <v>3</v>
      </c>
      <c r="AX1769" s="175">
        <f>IFERROR(VLOOKUP(C1769,Merkittävyysluokitus!$A$2:$J$1705,6,FALSE),"-")</f>
        <v>3.7816704718417045</v>
      </c>
      <c r="AY1769" s="175">
        <f>IFERROR(VLOOKUP(C1769,Merkittävyysluokitus!$A$2:$J$1705,7,FALSE),"-")</f>
        <v>0.20899999999999999</v>
      </c>
      <c r="AZ1769" s="175">
        <f>IFERROR(VLOOKUP(C1769,Merkittävyysluokitus!$A$2:$J$1705,8,FALSE),"-")</f>
        <v>3.2393371385083709</v>
      </c>
      <c r="BA1769" s="175">
        <f>IFERROR(VLOOKUP(C1769,Merkittävyysluokitus!$A$2:$J$1705,9,FALSE),"-")</f>
        <v>0.33333333333333331</v>
      </c>
      <c r="BB1769" s="203"/>
      <c r="BC1769" s="203" t="str">
        <f t="shared" si="466"/>
        <v/>
      </c>
      <c r="BD1769" s="39" t="str">
        <f t="shared" si="460"/>
        <v>musta</v>
      </c>
      <c r="BE1769" s="68" t="str">
        <f t="shared" si="461"/>
        <v>musta</v>
      </c>
      <c r="BF1769" s="68" t="str">
        <f t="shared" si="462"/>
        <v>musta</v>
      </c>
      <c r="BG1769" s="68" t="str">
        <f t="shared" si="463"/>
        <v>musta</v>
      </c>
      <c r="BH1769" s="208" t="str">
        <f t="shared" si="464"/>
        <v>musta</v>
      </c>
      <c r="BI1769" s="39"/>
      <c r="BJ1769" s="39" t="str">
        <f>IF(F1769="ei löydy","uusi tie",IF(E1769=0,"tieosoite muuttunut",IF(E1769=1,VLOOKUP(D1769,'2015'!$F$12:$AL$1887,31,FALSE),"-")))</f>
        <v>musta</v>
      </c>
      <c r="BK1769" s="67" t="str">
        <f>IF(E1769=1,VLOOKUP(D1769,'2015'!$F$12:$AL$1887,32,FALSE),"-")</f>
        <v>musta</v>
      </c>
      <c r="BL1769" s="39" t="str">
        <f>IF(F1769="ei löydy","uusi tie",IF(E1769=0,"tieosoite muuttunut",IF(E1769=1,VLOOKUP(D1769,'2015'!$F$12:$AL$1887,33,FALSE),"-")))</f>
        <v>musta</v>
      </c>
      <c r="BM1769" s="39"/>
      <c r="BN1769" s="217" t="str">
        <f>VLOOKUP(D1769,'2015'!$F$12:$AL$1887,33,FALSE)</f>
        <v>musta</v>
      </c>
      <c r="BO1769" s="39"/>
      <c r="BP1769" s="115"/>
      <c r="BQ1769" s="26" t="s">
        <v>10</v>
      </c>
      <c r="BS1769" s="5"/>
      <c r="BU1769" s="37"/>
      <c r="BV1769" s="30"/>
      <c r="BX1769">
        <f>IF(E1769=1,VLOOKUP(D1769,'2015'!$F$12:$AX$1887,43,FALSE),"-")</f>
        <v>0</v>
      </c>
      <c r="BY1769">
        <f>IF(E1769=1,VLOOKUP(D1769,'2015'!$F$12:$AX$1887,44,FALSE),"-")</f>
        <v>0</v>
      </c>
      <c r="BZ1769">
        <f>IF(E1769=1,VLOOKUP(D1769,'2015'!$F$12:$AX$1887,45,FALSE),"-")</f>
        <v>0</v>
      </c>
      <c r="CG1769" s="21"/>
      <c r="CH1769" s="21"/>
      <c r="CI1769" s="21"/>
      <c r="CK1769" s="21"/>
      <c r="CL1769" s="21"/>
      <c r="CM1769" s="21"/>
    </row>
    <row r="1770" spans="1:94" ht="15.75" thickBot="1" x14ac:dyDescent="0.3">
      <c r="A1770" s="50"/>
      <c r="B1770" s="50"/>
      <c r="C1770" s="50" t="str">
        <f t="shared" si="467"/>
        <v>15032_1_8316</v>
      </c>
      <c r="D1770" s="51" t="str">
        <f t="shared" si="468"/>
        <v>15032_1</v>
      </c>
      <c r="E1770" s="224">
        <f>IFERROR(VLOOKUP(C1770,'2015'!$C$12:$D$1887,2,FALSE),0)</f>
        <v>1</v>
      </c>
      <c r="F1770" s="51">
        <f>IFERROR(K1770-IFERROR(VLOOKUP(D1770,'2015'!$F$12:$I$1887,4,FALSE),"ei löydy"),"ei löydy")</f>
        <v>0</v>
      </c>
      <c r="G1770" s="224">
        <f>IFERROR(VLOOKUP(Työfile_2024!C1770,Liikennemalli!$D$6:$G$1921,4,FALSE),0)</f>
        <v>1</v>
      </c>
      <c r="H1770" s="225">
        <f>K1770-IFERROR(VLOOKUP(Työfile_2024!D1770,Liikennemalli!$C$6:$H$1921,6,FALSE),"ei löydy")</f>
        <v>0</v>
      </c>
      <c r="I1770" s="80">
        <v>15032</v>
      </c>
      <c r="J1770" s="52">
        <v>1</v>
      </c>
      <c r="K1770" s="52">
        <v>8316</v>
      </c>
      <c r="L1770" s="53"/>
      <c r="M1770" s="54"/>
      <c r="N1770" s="54"/>
      <c r="O1770" s="54"/>
      <c r="P1770" s="54"/>
      <c r="Q1770" s="55"/>
      <c r="R1770" s="55"/>
      <c r="S1770" s="55"/>
      <c r="T1770" s="55"/>
      <c r="U1770" s="52"/>
      <c r="V1770" s="56">
        <v>58.380832130832133</v>
      </c>
      <c r="W1770" s="56">
        <v>7</v>
      </c>
      <c r="X1770" s="56">
        <v>60.85750360750361</v>
      </c>
      <c r="Y1770" s="56">
        <f>VLOOKUP(D1770,Liikennemalli24!$D$2:$F$1804,2,FALSE)</f>
        <v>35</v>
      </c>
      <c r="Z1770" s="57">
        <f>VLOOKUP(D1770,Liikennemalli24!$D$2:$F$1804,3,FALSE)</f>
        <v>0.55400000000000005</v>
      </c>
      <c r="AA1770" s="178">
        <f>IF(G1770=1,VLOOKUP(C1770,Liikennemalli!$D$6:$H$1921,2,FALSE),"-")</f>
        <v>101.781085969335</v>
      </c>
      <c r="AB1770" s="197">
        <f>IF(G1770=1,VLOOKUP(C1770,Liikennemalli!$D$6:$H$1921,3,FALSE),"-")</f>
        <v>0.64453097080773303</v>
      </c>
      <c r="AC1770" s="134">
        <f>IF(E1770=1,VLOOKUP(Työfile_2024!D1770,'2015'!$F$12:$X$1887,18,FALSE),"-")</f>
        <v>0</v>
      </c>
      <c r="AD1770" s="127">
        <f>IF(E1770=1,VLOOKUP(Työfile_2024!D1770,'2015'!$F$12:$X$1887,19,FALSE),"-")</f>
        <v>0</v>
      </c>
      <c r="AI1770" s="127">
        <f>IF(E1770=1,VLOOKUP(Työfile_2024!D1770,'2015'!$F$12:$AB$1887,20,FALSE),"-")</f>
        <v>0</v>
      </c>
      <c r="AJ1770" s="127">
        <f>IF(E1770=1,VLOOKUP(Työfile_2024!D1770,'2015'!$F$12:$AB$1887,21,FALSE),"-")</f>
        <v>0</v>
      </c>
      <c r="AK1770" s="127">
        <f>IF(E1770=1,VLOOKUP(Työfile_2024!D1770,'2015'!$F$12:$AB$1887,22,FALSE),"-")</f>
        <v>0</v>
      </c>
      <c r="AL1770" s="127">
        <f>IF(E1770=1,VLOOKUP(Työfile_2024!D1770,'2015'!$F$12:$AB$1887,23,FALSE),"-")</f>
        <v>0</v>
      </c>
      <c r="AM1770" s="56">
        <f>VLOOKUP(Työfile_2024!D1770,Tmatkat_20km_tarkasteltava_verk!$C$2:$D$1804,2,FALSE)</f>
        <v>21</v>
      </c>
      <c r="AN1770" s="148">
        <f t="shared" si="465"/>
        <v>0.35970710305976372</v>
      </c>
      <c r="AO1770" s="178">
        <f>IF(E1770=1,VLOOKUP(Työfile_2024!D1770,'2015'!$F$12:$AC$1887,24,FALSE),"-")</f>
        <v>20</v>
      </c>
      <c r="AP1770" s="52">
        <f>VLOOKUP(D1770,Tarkasteltava_verkko_2024_harva!$E$2:$I$1804,5,FALSE)</f>
        <v>0</v>
      </c>
      <c r="AQ1770" s="52">
        <f>VLOOKUP(D1770,Tarkasteltava_verkko_2024_harva!$E$2:$I$1804,4,FALSE)</f>
        <v>0</v>
      </c>
      <c r="AR1770" s="148">
        <v>0</v>
      </c>
      <c r="AS1770" s="170">
        <f>IFERROR(VLOOKUP(C1770,'2015'!$C$12:$AG$1887,30,FALSE),"-")</f>
        <v>0</v>
      </c>
      <c r="AT1770" s="148">
        <v>0</v>
      </c>
      <c r="AU1770" s="170">
        <f>IFERROR(VLOOKUP(C1770,'2015'!$C$12:$AG$1887,31,FALSE),"-")</f>
        <v>0</v>
      </c>
      <c r="AV1770" s="106"/>
      <c r="AW1770" s="63">
        <f>IFERROR(VLOOKUP(C1770,Merkittävyysluokitus!$A$2:$J$1705,10,FALSE),"-")</f>
        <v>3</v>
      </c>
      <c r="AX1770" s="175">
        <f>IFERROR(VLOOKUP(C1770,Merkittävyysluokitus!$A$2:$J$1705,6,FALSE),"-")</f>
        <v>3.6255001828460731</v>
      </c>
      <c r="AY1770" s="175">
        <f>IFERROR(VLOOKUP(C1770,Merkittävyysluokitus!$A$2:$J$1705,7,FALSE),"-")</f>
        <v>0.28514249639249634</v>
      </c>
      <c r="AZ1770" s="175">
        <f>IFERROR(VLOOKUP(C1770,Merkittävyysluokitus!$A$2:$J$1705,8,FALSE),"-")</f>
        <v>2.5070243531202436</v>
      </c>
      <c r="BA1770" s="175">
        <f>IFERROR(VLOOKUP(C1770,Merkittävyysluokitus!$A$2:$J$1705,9,FALSE),"-")</f>
        <v>0.83333333333333326</v>
      </c>
      <c r="BB1770" s="203"/>
      <c r="BC1770" s="203" t="str">
        <f t="shared" si="466"/>
        <v/>
      </c>
      <c r="BD1770" s="39" t="str">
        <f t="shared" si="460"/>
        <v>musta</v>
      </c>
      <c r="BE1770" s="68" t="str">
        <f t="shared" si="461"/>
        <v>musta</v>
      </c>
      <c r="BF1770" s="68" t="str">
        <f t="shared" si="462"/>
        <v>musta</v>
      </c>
      <c r="BG1770" s="68" t="str">
        <f t="shared" si="463"/>
        <v>musta</v>
      </c>
      <c r="BH1770" s="208" t="str">
        <f t="shared" si="464"/>
        <v>musta</v>
      </c>
      <c r="BI1770" s="39"/>
      <c r="BJ1770" s="39" t="str">
        <f>IF(F1770="ei löydy","uusi tie",IF(E1770=0,"tieosoite muuttunut",IF(E1770=1,VLOOKUP(D1770,'2015'!$F$12:$AL$1887,31,FALSE),"-")))</f>
        <v>musta</v>
      </c>
      <c r="BK1770" s="67" t="str">
        <f>IF(E1770=1,VLOOKUP(D1770,'2015'!$F$12:$AL$1887,32,FALSE),"-")</f>
        <v>musta</v>
      </c>
      <c r="BL1770" s="39" t="str">
        <f>IF(F1770="ei löydy","uusi tie",IF(E1770=0,"tieosoite muuttunut",IF(E1770=1,VLOOKUP(D1770,'2015'!$F$12:$AL$1887,33,FALSE),"-")))</f>
        <v>musta</v>
      </c>
      <c r="BM1770" s="39"/>
      <c r="BN1770" s="217" t="str">
        <f>VLOOKUP(D1770,'2015'!$F$12:$AL$1887,33,FALSE)</f>
        <v>musta</v>
      </c>
      <c r="BO1770" s="39"/>
      <c r="BP1770" s="115" t="s">
        <v>10</v>
      </c>
      <c r="BQ1770" s="30"/>
      <c r="BS1770" s="5"/>
      <c r="BU1770" s="37"/>
      <c r="BV1770" s="30" t="s">
        <v>10</v>
      </c>
      <c r="BX1770">
        <f>IF(E1770=1,VLOOKUP(D1770,'2015'!$F$12:$AX$1887,43,FALSE),"-")</f>
        <v>0</v>
      </c>
      <c r="BY1770">
        <f>IF(E1770=1,VLOOKUP(D1770,'2015'!$F$12:$AX$1887,44,FALSE),"-")</f>
        <v>0</v>
      </c>
      <c r="BZ1770">
        <f>IF(E1770=1,VLOOKUP(D1770,'2015'!$F$12:$AX$1887,45,FALSE),"-")</f>
        <v>0</v>
      </c>
      <c r="CA1770" s="31">
        <f>SUM(CB1770:CE1770)</f>
        <v>0</v>
      </c>
      <c r="CB1770" s="31">
        <f>IF(AD1770&gt;0.59999,10,IF(AD1770&gt;0.39999,1,0))</f>
        <v>0</v>
      </c>
      <c r="CC1770" s="31">
        <f>IF(AC1770&gt;1999,10,IF(AC1770&gt;999,1,0))</f>
        <v>0</v>
      </c>
      <c r="CD1770" s="31">
        <f>IF(AM1770&gt;499,10,IF(AM1770&gt;99,1,0))</f>
        <v>0</v>
      </c>
      <c r="CE1770" s="31">
        <f>IF(AQ1770="osa seud. yht",10,IF(AP1770="osa seud. yht",1,0))</f>
        <v>0</v>
      </c>
      <c r="CO1770" s="32" t="s">
        <v>34</v>
      </c>
      <c r="CP1770" s="2" t="s">
        <v>35</v>
      </c>
    </row>
    <row r="1771" spans="1:94" ht="15.75" thickBot="1" x14ac:dyDescent="0.3">
      <c r="A1771" s="50"/>
      <c r="B1771" s="50"/>
      <c r="C1771" s="50" t="str">
        <f t="shared" si="467"/>
        <v>15032_2_2434</v>
      </c>
      <c r="D1771" s="51" t="str">
        <f t="shared" si="468"/>
        <v>15032_2</v>
      </c>
      <c r="E1771" s="224">
        <f>IFERROR(VLOOKUP(C1771,'2015'!$C$12:$D$1887,2,FALSE),0)</f>
        <v>1</v>
      </c>
      <c r="F1771" s="51">
        <f>IFERROR(K1771-IFERROR(VLOOKUP(D1771,'2015'!$F$12:$I$1887,4,FALSE),"ei löydy"),"ei löydy")</f>
        <v>0</v>
      </c>
      <c r="G1771" s="224">
        <f>IFERROR(VLOOKUP(Työfile_2024!C1771,Liikennemalli!$D$6:$G$1921,4,FALSE),0)</f>
        <v>1</v>
      </c>
      <c r="H1771" s="225">
        <f>K1771-IFERROR(VLOOKUP(Työfile_2024!D1771,Liikennemalli!$C$6:$H$1921,6,FALSE),"ei löydy")</f>
        <v>0</v>
      </c>
      <c r="I1771" s="80">
        <v>15032</v>
      </c>
      <c r="J1771" s="52">
        <v>2</v>
      </c>
      <c r="K1771" s="52">
        <v>2434</v>
      </c>
      <c r="L1771" s="53"/>
      <c r="M1771" s="54"/>
      <c r="N1771" s="54"/>
      <c r="O1771" s="54"/>
      <c r="P1771" s="54"/>
      <c r="Q1771" s="55"/>
      <c r="R1771" s="55"/>
      <c r="S1771" s="55"/>
      <c r="T1771" s="55"/>
      <c r="U1771" s="52"/>
      <c r="V1771" s="56">
        <v>87</v>
      </c>
      <c r="W1771" s="56">
        <v>6</v>
      </c>
      <c r="X1771" s="56">
        <v>84</v>
      </c>
      <c r="Y1771" s="56">
        <f>VLOOKUP(D1771,Liikennemalli24!$D$2:$F$1804,2,FALSE)</f>
        <v>29</v>
      </c>
      <c r="Z1771" s="57">
        <f>VLOOKUP(D1771,Liikennemalli24!$D$2:$F$1804,3,FALSE)</f>
        <v>0.54800000000000004</v>
      </c>
      <c r="AA1771" s="178">
        <f>IF(G1771=1,VLOOKUP(C1771,Liikennemalli!$D$6:$H$1921,2,FALSE),"-")</f>
        <v>35.166271355715899</v>
      </c>
      <c r="AB1771" s="197">
        <f>IF(G1771=1,VLOOKUP(C1771,Liikennemalli!$D$6:$H$1921,3,FALSE),"-")</f>
        <v>0.604606606319253</v>
      </c>
      <c r="AC1771" s="134">
        <f>IF(E1771=1,VLOOKUP(Työfile_2024!D1771,'2015'!$F$12:$X$1887,18,FALSE),"-")</f>
        <v>0</v>
      </c>
      <c r="AD1771" s="127">
        <f>IF(E1771=1,VLOOKUP(Työfile_2024!D1771,'2015'!$F$12:$X$1887,19,FALSE),"-")</f>
        <v>0</v>
      </c>
      <c r="AI1771" s="127">
        <f>IF(E1771=1,VLOOKUP(Työfile_2024!D1771,'2015'!$F$12:$AB$1887,20,FALSE),"-")</f>
        <v>0</v>
      </c>
      <c r="AJ1771" s="127">
        <f>IF(E1771=1,VLOOKUP(Työfile_2024!D1771,'2015'!$F$12:$AB$1887,21,FALSE),"-")</f>
        <v>0</v>
      </c>
      <c r="AK1771" s="127">
        <f>IF(E1771=1,VLOOKUP(Työfile_2024!D1771,'2015'!$F$12:$AB$1887,22,FALSE),"-")</f>
        <v>0</v>
      </c>
      <c r="AL1771" s="127">
        <f>IF(E1771=1,VLOOKUP(Työfile_2024!D1771,'2015'!$F$12:$AB$1887,23,FALSE),"-")</f>
        <v>0</v>
      </c>
      <c r="AM1771" s="56">
        <f>VLOOKUP(Työfile_2024!D1771,Tmatkat_20km_tarkasteltava_verk!$C$2:$D$1804,2,FALSE)</f>
        <v>13</v>
      </c>
      <c r="AN1771" s="148">
        <f t="shared" si="465"/>
        <v>0.14942528735632185</v>
      </c>
      <c r="AO1771" s="178">
        <f>IF(E1771=1,VLOOKUP(Työfile_2024!D1771,'2015'!$F$12:$AC$1887,24,FALSE),"-")</f>
        <v>20</v>
      </c>
      <c r="AP1771" s="52">
        <f>VLOOKUP(D1771,Tarkasteltava_verkko_2024_harva!$E$2:$I$1804,5,FALSE)</f>
        <v>0</v>
      </c>
      <c r="AQ1771" s="52">
        <f>VLOOKUP(D1771,Tarkasteltava_verkko_2024_harva!$E$2:$I$1804,4,FALSE)</f>
        <v>0</v>
      </c>
      <c r="AR1771" s="148">
        <v>0</v>
      </c>
      <c r="AS1771" s="170">
        <f>IFERROR(VLOOKUP(C1771,'2015'!$C$12:$AG$1887,30,FALSE),"-")</f>
        <v>0</v>
      </c>
      <c r="AT1771" s="148">
        <v>0</v>
      </c>
      <c r="AU1771" s="170">
        <f>IFERROR(VLOOKUP(C1771,'2015'!$C$12:$AG$1887,31,FALSE),"-")</f>
        <v>0</v>
      </c>
      <c r="AV1771" s="106"/>
      <c r="AW1771" s="63">
        <f>IFERROR(VLOOKUP(C1771,Merkittävyysluokitus!$A$2:$J$1705,10,FALSE),"-")</f>
        <v>3</v>
      </c>
      <c r="AX1771" s="175">
        <f>IFERROR(VLOOKUP(C1771,Merkittävyysluokitus!$A$2:$J$1705,6,FALSE),"-")</f>
        <v>4.7968896499238962</v>
      </c>
      <c r="AY1771" s="175">
        <f>IFERROR(VLOOKUP(C1771,Merkittävyysluokitus!$A$2:$J$1705,7,FALSE),"-")</f>
        <v>0.31766666666666665</v>
      </c>
      <c r="AZ1771" s="175">
        <f>IFERROR(VLOOKUP(C1771,Merkittävyysluokitus!$A$2:$J$1705,8,FALSE),"-")</f>
        <v>3.6458896499238964</v>
      </c>
      <c r="BA1771" s="175">
        <f>IFERROR(VLOOKUP(C1771,Merkittävyysluokitus!$A$2:$J$1705,9,FALSE),"-")</f>
        <v>0.83333333333333326</v>
      </c>
      <c r="BB1771" s="203"/>
      <c r="BC1771" s="203" t="str">
        <f t="shared" si="466"/>
        <v/>
      </c>
      <c r="BD1771" s="39" t="str">
        <f t="shared" si="460"/>
        <v>musta</v>
      </c>
      <c r="BE1771" s="68" t="str">
        <f t="shared" si="461"/>
        <v>musta</v>
      </c>
      <c r="BF1771" s="68" t="str">
        <f t="shared" si="462"/>
        <v>musta</v>
      </c>
      <c r="BG1771" s="68" t="str">
        <f t="shared" si="463"/>
        <v>musta</v>
      </c>
      <c r="BH1771" s="208" t="str">
        <f t="shared" si="464"/>
        <v>musta</v>
      </c>
      <c r="BI1771" s="39"/>
      <c r="BJ1771" s="39" t="str">
        <f>IF(F1771="ei löydy","uusi tie",IF(E1771=0,"tieosoite muuttunut",IF(E1771=1,VLOOKUP(D1771,'2015'!$F$12:$AL$1887,31,FALSE),"-")))</f>
        <v>musta</v>
      </c>
      <c r="BK1771" s="67" t="str">
        <f>IF(E1771=1,VLOOKUP(D1771,'2015'!$F$12:$AL$1887,32,FALSE),"-")</f>
        <v>musta</v>
      </c>
      <c r="BL1771" s="39" t="str">
        <f>IF(F1771="ei löydy","uusi tie",IF(E1771=0,"tieosoite muuttunut",IF(E1771=1,VLOOKUP(D1771,'2015'!$F$12:$AL$1887,33,FALSE),"-")))</f>
        <v>musta</v>
      </c>
      <c r="BM1771" s="39"/>
      <c r="BN1771" s="217" t="str">
        <f>VLOOKUP(D1771,'2015'!$F$12:$AL$1887,33,FALSE)</f>
        <v>musta</v>
      </c>
      <c r="BO1771" s="39"/>
      <c r="BP1771" s="115" t="s">
        <v>10</v>
      </c>
      <c r="BQ1771" s="30"/>
      <c r="BS1771" s="5"/>
      <c r="BU1771" s="37"/>
      <c r="BV1771" s="30" t="s">
        <v>10</v>
      </c>
      <c r="BX1771">
        <f>IF(E1771=1,VLOOKUP(D1771,'2015'!$F$12:$AX$1887,43,FALSE),"-")</f>
        <v>0</v>
      </c>
      <c r="BY1771">
        <f>IF(E1771=1,VLOOKUP(D1771,'2015'!$F$12:$AX$1887,44,FALSE),"-")</f>
        <v>0</v>
      </c>
      <c r="BZ1771">
        <f>IF(E1771=1,VLOOKUP(D1771,'2015'!$F$12:$AX$1887,45,FALSE),"-")</f>
        <v>0</v>
      </c>
      <c r="CA1771" s="31">
        <f>SUM(CB1771:CE1771)</f>
        <v>0</v>
      </c>
      <c r="CB1771" s="31">
        <f>IF(AD1771&gt;0.59999,10,IF(AD1771&gt;0.39999,1,0))</f>
        <v>0</v>
      </c>
      <c r="CC1771" s="31">
        <f>IF(AC1771&gt;1999,10,IF(AC1771&gt;999,1,0))</f>
        <v>0</v>
      </c>
      <c r="CD1771" s="31">
        <f>IF(AM1771&gt;499,10,IF(AM1771&gt;99,1,0))</f>
        <v>0</v>
      </c>
      <c r="CE1771" s="31">
        <f>IF(AQ1771="osa seud. yht",10,IF(AP1771="osa seud. yht",1,0))</f>
        <v>0</v>
      </c>
      <c r="CO1771" s="32" t="s">
        <v>34</v>
      </c>
      <c r="CP1771" s="2" t="s">
        <v>35</v>
      </c>
    </row>
    <row r="1772" spans="1:94" ht="15.75" thickBot="1" x14ac:dyDescent="0.3">
      <c r="A1772" s="50"/>
      <c r="B1772" s="50"/>
      <c r="C1772" s="50" t="str">
        <f t="shared" si="467"/>
        <v>15033_1_5263</v>
      </c>
      <c r="D1772" s="51" t="str">
        <f t="shared" si="468"/>
        <v>15033_1</v>
      </c>
      <c r="E1772" s="224">
        <f>IFERROR(VLOOKUP(C1772,'2015'!$C$12:$D$1887,2,FALSE),0)</f>
        <v>1</v>
      </c>
      <c r="F1772" s="51">
        <f>IFERROR(K1772-IFERROR(VLOOKUP(D1772,'2015'!$F$12:$I$1887,4,FALSE),"ei löydy"),"ei löydy")</f>
        <v>0</v>
      </c>
      <c r="G1772" s="224">
        <f>IFERROR(VLOOKUP(Työfile_2024!C1772,Liikennemalli!$D$6:$G$1921,4,FALSE),0)</f>
        <v>1</v>
      </c>
      <c r="H1772" s="225">
        <f>K1772-IFERROR(VLOOKUP(Työfile_2024!D1772,Liikennemalli!$C$6:$H$1921,6,FALSE),"ei löydy")</f>
        <v>0</v>
      </c>
      <c r="I1772" s="80">
        <v>15033</v>
      </c>
      <c r="J1772" s="52">
        <v>1</v>
      </c>
      <c r="K1772" s="52">
        <v>5263</v>
      </c>
      <c r="L1772" s="53"/>
      <c r="M1772" s="54"/>
      <c r="N1772" s="54"/>
      <c r="O1772" s="54"/>
      <c r="P1772" s="54"/>
      <c r="Q1772" s="55"/>
      <c r="R1772" s="55"/>
      <c r="S1772" s="55"/>
      <c r="T1772" s="55"/>
      <c r="U1772" s="52"/>
      <c r="V1772" s="56">
        <v>51</v>
      </c>
      <c r="W1772" s="56">
        <v>3</v>
      </c>
      <c r="X1772" s="56">
        <v>58</v>
      </c>
      <c r="Y1772" s="56">
        <f>VLOOKUP(D1772,Liikennemalli24!$D$2:$F$1804,2,FALSE)</f>
        <v>19</v>
      </c>
      <c r="Z1772" s="148">
        <f>VLOOKUP(D1772,Liikennemalli24!$D$2:$F$1804,3,FALSE)</f>
        <v>0.23200000000000001</v>
      </c>
      <c r="AA1772" s="178">
        <f>IF(G1772=1,VLOOKUP(C1772,Liikennemalli!$D$6:$H$1921,2,FALSE),"-")</f>
        <v>90.057487688008294</v>
      </c>
      <c r="AB1772" s="198">
        <f>IF(G1772=1,VLOOKUP(C1772,Liikennemalli!$D$6:$H$1921,3,FALSE),"-")</f>
        <v>0.47334759814076</v>
      </c>
      <c r="AC1772" s="51">
        <f>IF(E1772=1,VLOOKUP(Työfile_2024!D1772,'2015'!$F$12:$X$1887,18,FALSE),"-")</f>
        <v>0</v>
      </c>
      <c r="AD1772" s="51">
        <f>IF(E1772=1,VLOOKUP(Työfile_2024!D1772,'2015'!$F$12:$X$1887,19,FALSE),"-")</f>
        <v>0</v>
      </c>
      <c r="AI1772" s="128">
        <f>IF(E1772=1,VLOOKUP(Työfile_2024!D1772,'2015'!$F$12:$AB$1887,20,FALSE),"-")</f>
        <v>0</v>
      </c>
      <c r="AJ1772" s="128">
        <f>IF(E1772=1,VLOOKUP(Työfile_2024!D1772,'2015'!$F$12:$AB$1887,21,FALSE),"-")</f>
        <v>0</v>
      </c>
      <c r="AK1772" s="128">
        <f>IF(E1772=1,VLOOKUP(Työfile_2024!D1772,'2015'!$F$12:$AB$1887,22,FALSE),"-")</f>
        <v>0</v>
      </c>
      <c r="AL1772" s="128">
        <f>IF(E1772=1,VLOOKUP(Työfile_2024!D1772,'2015'!$F$12:$AB$1887,23,FALSE),"-")</f>
        <v>0</v>
      </c>
      <c r="AM1772" s="56">
        <f>VLOOKUP(Työfile_2024!D1772,Tmatkat_20km_tarkasteltava_verk!$C$2:$D$1804,2,FALSE)</f>
        <v>8</v>
      </c>
      <c r="AN1772" s="148">
        <f t="shared" si="465"/>
        <v>0.15686274509803921</v>
      </c>
      <c r="AO1772" s="178">
        <f>IF(E1772=1,VLOOKUP(Työfile_2024!D1772,'2015'!$F$12:$AC$1887,24,FALSE),"-")</f>
        <v>21</v>
      </c>
      <c r="AP1772" s="52">
        <f>VLOOKUP(D1772,Tarkasteltava_verkko_2024_harva!$E$2:$I$1804,5,FALSE)</f>
        <v>0</v>
      </c>
      <c r="AQ1772" s="52">
        <f>VLOOKUP(D1772,Tarkasteltava_verkko_2024_harva!$E$2:$I$1804,4,FALSE)</f>
        <v>0</v>
      </c>
      <c r="AR1772" s="148">
        <v>0</v>
      </c>
      <c r="AS1772" s="170">
        <f>IFERROR(VLOOKUP(C1772,'2015'!$C$12:$AG$1887,30,FALSE),"-")</f>
        <v>0</v>
      </c>
      <c r="AT1772" s="148">
        <v>0</v>
      </c>
      <c r="AU1772" s="170">
        <f>IFERROR(VLOOKUP(C1772,'2015'!$C$12:$AG$1887,31,FALSE),"-")</f>
        <v>0</v>
      </c>
      <c r="AV1772" s="106"/>
      <c r="AW1772" s="63">
        <f>IFERROR(VLOOKUP(C1772,Merkittävyysluokitus!$A$2:$J$1705,10,FALSE),"-")</f>
        <v>4</v>
      </c>
      <c r="AX1772" s="175">
        <f>IFERROR(VLOOKUP(C1772,Merkittävyysluokitus!$A$2:$J$1705,6,FALSE),"-")</f>
        <v>1.9680684931506849</v>
      </c>
      <c r="AY1772" s="175">
        <f>IFERROR(VLOOKUP(C1772,Merkittävyysluokitus!$A$2:$J$1705,7,FALSE),"-")</f>
        <v>0.21966666666666668</v>
      </c>
      <c r="AZ1772" s="175">
        <f>IFERROR(VLOOKUP(C1772,Merkittävyysluokitus!$A$2:$J$1705,8,FALSE),"-")</f>
        <v>1.2484018264840182</v>
      </c>
      <c r="BA1772" s="175">
        <f>IFERROR(VLOOKUP(C1772,Merkittävyysluokitus!$A$2:$J$1705,9,FALSE),"-")</f>
        <v>0.5</v>
      </c>
      <c r="BB1772" s="203"/>
      <c r="BC1772" s="203" t="str">
        <f t="shared" si="466"/>
        <v/>
      </c>
      <c r="BD1772" s="39" t="str">
        <f t="shared" si="460"/>
        <v>musta</v>
      </c>
      <c r="BE1772" s="68" t="str">
        <f t="shared" si="461"/>
        <v>musta</v>
      </c>
      <c r="BF1772" s="68" t="str">
        <f t="shared" si="462"/>
        <v>musta</v>
      </c>
      <c r="BG1772" s="68" t="str">
        <f t="shared" si="463"/>
        <v>musta</v>
      </c>
      <c r="BH1772" s="208" t="str">
        <f t="shared" si="464"/>
        <v>musta</v>
      </c>
      <c r="BI1772" s="39"/>
      <c r="BJ1772" s="39" t="str">
        <f>IF(F1772="ei löydy","uusi tie",IF(E1772=0,"tieosoite muuttunut",IF(E1772=1,VLOOKUP(D1772,'2015'!$F$12:$AL$1887,31,FALSE),"-")))</f>
        <v>musta</v>
      </c>
      <c r="BK1772" s="67" t="str">
        <f>IF(E1772=1,VLOOKUP(D1772,'2015'!$F$12:$AL$1887,32,FALSE),"-")</f>
        <v>musta</v>
      </c>
      <c r="BL1772" s="39" t="str">
        <f>IF(F1772="ei löydy","uusi tie",IF(E1772=0,"tieosoite muuttunut",IF(E1772=1,VLOOKUP(D1772,'2015'!$F$12:$AL$1887,33,FALSE),"-")))</f>
        <v>musta</v>
      </c>
      <c r="BM1772" s="39"/>
      <c r="BN1772" s="217" t="str">
        <f>VLOOKUP(D1772,'2015'!$F$12:$AL$1887,33,FALSE)</f>
        <v>musta</v>
      </c>
      <c r="BO1772" s="39"/>
      <c r="BP1772" s="115"/>
      <c r="BQ1772" s="26" t="s">
        <v>10</v>
      </c>
      <c r="BS1772" s="5"/>
      <c r="BU1772" s="37"/>
      <c r="BV1772" s="30"/>
      <c r="BX1772">
        <f>IF(E1772=1,VLOOKUP(D1772,'2015'!$F$12:$AX$1887,43,FALSE),"-")</f>
        <v>0</v>
      </c>
      <c r="BY1772">
        <f>IF(E1772=1,VLOOKUP(D1772,'2015'!$F$12:$AX$1887,44,FALSE),"-")</f>
        <v>0</v>
      </c>
      <c r="BZ1772">
        <f>IF(E1772=1,VLOOKUP(D1772,'2015'!$F$12:$AX$1887,45,FALSE),"-")</f>
        <v>0</v>
      </c>
      <c r="CG1772" s="21"/>
      <c r="CH1772" s="21"/>
      <c r="CI1772" s="21"/>
      <c r="CK1772" s="21"/>
      <c r="CL1772" s="21"/>
      <c r="CM1772" s="21"/>
    </row>
    <row r="1773" spans="1:94" ht="15.75" thickBot="1" x14ac:dyDescent="0.3">
      <c r="A1773" s="50"/>
      <c r="B1773" s="50"/>
      <c r="C1773" s="50" t="str">
        <f t="shared" si="467"/>
        <v>15034_1_7233</v>
      </c>
      <c r="D1773" s="51" t="str">
        <f t="shared" si="468"/>
        <v>15034_1</v>
      </c>
      <c r="E1773" s="224">
        <f>IFERROR(VLOOKUP(C1773,'2015'!$C$12:$D$1887,2,FALSE),0)</f>
        <v>1</v>
      </c>
      <c r="F1773" s="51">
        <f>IFERROR(K1773-IFERROR(VLOOKUP(D1773,'2015'!$F$12:$I$1887,4,FALSE),"ei löydy"),"ei löydy")</f>
        <v>0</v>
      </c>
      <c r="G1773" s="224">
        <f>IFERROR(VLOOKUP(Työfile_2024!C1773,Liikennemalli!$D$6:$G$1921,4,FALSE),0)</f>
        <v>1</v>
      </c>
      <c r="H1773" s="225">
        <f>K1773-IFERROR(VLOOKUP(Työfile_2024!D1773,Liikennemalli!$C$6:$H$1921,6,FALSE),"ei löydy")</f>
        <v>0</v>
      </c>
      <c r="I1773" s="80">
        <v>15034</v>
      </c>
      <c r="J1773" s="52">
        <v>1</v>
      </c>
      <c r="K1773" s="52">
        <v>7233</v>
      </c>
      <c r="L1773" s="53"/>
      <c r="M1773" s="54"/>
      <c r="N1773" s="54"/>
      <c r="O1773" s="54"/>
      <c r="P1773" s="54"/>
      <c r="Q1773" s="55"/>
      <c r="R1773" s="55"/>
      <c r="S1773" s="55"/>
      <c r="T1773" s="55"/>
      <c r="U1773" s="52"/>
      <c r="V1773" s="56">
        <v>111</v>
      </c>
      <c r="W1773" s="56">
        <v>4</v>
      </c>
      <c r="X1773" s="56">
        <v>106</v>
      </c>
      <c r="Y1773" s="56">
        <f>VLOOKUP(D1773,Liikennemalli24!$D$2:$F$1804,2,FALSE)</f>
        <v>44</v>
      </c>
      <c r="Z1773" s="148">
        <f>VLOOKUP(D1773,Liikennemalli24!$D$2:$F$1804,3,FALSE)</f>
        <v>0.53500000000000003</v>
      </c>
      <c r="AA1773" s="178">
        <f>IF(G1773=1,VLOOKUP(C1773,Liikennemalli!$D$6:$H$1921,2,FALSE),"-")</f>
        <v>16.751933835793601</v>
      </c>
      <c r="AB1773" s="198">
        <f>IF(G1773=1,VLOOKUP(C1773,Liikennemalli!$D$6:$H$1921,3,FALSE),"-")</f>
        <v>0.39338644919561699</v>
      </c>
      <c r="AC1773" s="51">
        <f>IF(E1773=1,VLOOKUP(Työfile_2024!D1773,'2015'!$F$12:$X$1887,18,FALSE),"-")</f>
        <v>0</v>
      </c>
      <c r="AD1773" s="51">
        <f>IF(E1773=1,VLOOKUP(Työfile_2024!D1773,'2015'!$F$12:$X$1887,19,FALSE),"-")</f>
        <v>0</v>
      </c>
      <c r="AI1773" s="128">
        <f>IF(E1773=1,VLOOKUP(Työfile_2024!D1773,'2015'!$F$12:$AB$1887,20,FALSE),"-")</f>
        <v>0</v>
      </c>
      <c r="AJ1773" s="128">
        <f>IF(E1773=1,VLOOKUP(Työfile_2024!D1773,'2015'!$F$12:$AB$1887,21,FALSE),"-")</f>
        <v>0</v>
      </c>
      <c r="AK1773" s="128">
        <f>IF(E1773=1,VLOOKUP(Työfile_2024!D1773,'2015'!$F$12:$AB$1887,22,FALSE),"-")</f>
        <v>0</v>
      </c>
      <c r="AL1773" s="128">
        <f>IF(E1773=1,VLOOKUP(Työfile_2024!D1773,'2015'!$F$12:$AB$1887,23,FALSE),"-")</f>
        <v>0</v>
      </c>
      <c r="AM1773" s="56">
        <f>VLOOKUP(Työfile_2024!D1773,Tmatkat_20km_tarkasteltava_verk!$C$2:$D$1804,2,FALSE)</f>
        <v>8</v>
      </c>
      <c r="AN1773" s="148">
        <f t="shared" si="465"/>
        <v>7.2072072072072071E-2</v>
      </c>
      <c r="AO1773" s="178">
        <f>IF(E1773=1,VLOOKUP(Työfile_2024!D1773,'2015'!$F$12:$AC$1887,24,FALSE),"-")</f>
        <v>10</v>
      </c>
      <c r="AP1773" s="52">
        <f>VLOOKUP(D1773,Tarkasteltava_verkko_2024_harva!$E$2:$I$1804,5,FALSE)</f>
        <v>0</v>
      </c>
      <c r="AQ1773" s="52">
        <f>VLOOKUP(D1773,Tarkasteltava_verkko_2024_harva!$E$2:$I$1804,4,FALSE)</f>
        <v>0</v>
      </c>
      <c r="AR1773" s="148">
        <v>0</v>
      </c>
      <c r="AS1773" s="170">
        <f>IFERROR(VLOOKUP(C1773,'2015'!$C$12:$AG$1887,30,FALSE),"-")</f>
        <v>0</v>
      </c>
      <c r="AT1773" s="148">
        <v>0</v>
      </c>
      <c r="AU1773" s="170">
        <f>IFERROR(VLOOKUP(C1773,'2015'!$C$12:$AG$1887,31,FALSE),"-")</f>
        <v>0</v>
      </c>
      <c r="AV1773" s="106"/>
      <c r="AW1773" s="63">
        <f>IFERROR(VLOOKUP(C1773,Merkittävyysluokitus!$A$2:$J$1705,10,FALSE),"-")</f>
        <v>4</v>
      </c>
      <c r="AX1773" s="175">
        <f>IFERROR(VLOOKUP(C1773,Merkittävyysluokitus!$A$2:$J$1705,6,FALSE),"-")</f>
        <v>2.0180076103500761</v>
      </c>
      <c r="AY1773" s="175">
        <f>IFERROR(VLOOKUP(C1773,Merkittävyysluokitus!$A$2:$J$1705,7,FALSE),"-")</f>
        <v>0.37299999999999989</v>
      </c>
      <c r="AZ1773" s="175">
        <f>IFERROR(VLOOKUP(C1773,Merkittävyysluokitus!$A$2:$J$1705,8,FALSE),"-")</f>
        <v>1.1450076103500761</v>
      </c>
      <c r="BA1773" s="175">
        <f>IFERROR(VLOOKUP(C1773,Merkittävyysluokitus!$A$2:$J$1705,9,FALSE),"-")</f>
        <v>0.5</v>
      </c>
      <c r="BB1773" s="203"/>
      <c r="BC1773" s="203" t="str">
        <f t="shared" si="466"/>
        <v/>
      </c>
      <c r="BD1773" s="39" t="str">
        <f t="shared" si="460"/>
        <v>musta</v>
      </c>
      <c r="BE1773" s="68" t="str">
        <f t="shared" si="461"/>
        <v>musta</v>
      </c>
      <c r="BF1773" s="68" t="str">
        <f t="shared" si="462"/>
        <v>musta</v>
      </c>
      <c r="BG1773" s="68" t="str">
        <f t="shared" si="463"/>
        <v>musta</v>
      </c>
      <c r="BH1773" s="208" t="str">
        <f t="shared" si="464"/>
        <v>musta</v>
      </c>
      <c r="BI1773" s="39"/>
      <c r="BJ1773" s="39" t="str">
        <f>IF(F1773="ei löydy","uusi tie",IF(E1773=0,"tieosoite muuttunut",IF(E1773=1,VLOOKUP(D1773,'2015'!$F$12:$AL$1887,31,FALSE),"-")))</f>
        <v>musta</v>
      </c>
      <c r="BK1773" s="67" t="str">
        <f>IF(E1773=1,VLOOKUP(D1773,'2015'!$F$12:$AL$1887,32,FALSE),"-")</f>
        <v>musta</v>
      </c>
      <c r="BL1773" s="39" t="str">
        <f>IF(F1773="ei löydy","uusi tie",IF(E1773=0,"tieosoite muuttunut",IF(E1773=1,VLOOKUP(D1773,'2015'!$F$12:$AL$1887,33,FALSE),"-")))</f>
        <v>musta</v>
      </c>
      <c r="BM1773" s="39"/>
      <c r="BN1773" s="217" t="str">
        <f>VLOOKUP(D1773,'2015'!$F$12:$AL$1887,33,FALSE)</f>
        <v>musta</v>
      </c>
      <c r="BO1773" s="39"/>
      <c r="BP1773" s="115"/>
      <c r="BQ1773" s="26" t="s">
        <v>10</v>
      </c>
      <c r="BS1773" s="5"/>
      <c r="BU1773" s="37"/>
      <c r="BV1773" s="30"/>
      <c r="BX1773">
        <f>IF(E1773=1,VLOOKUP(D1773,'2015'!$F$12:$AX$1887,43,FALSE),"-")</f>
        <v>0</v>
      </c>
      <c r="BY1773">
        <f>IF(E1773=1,VLOOKUP(D1773,'2015'!$F$12:$AX$1887,44,FALSE),"-")</f>
        <v>0</v>
      </c>
      <c r="BZ1773">
        <f>IF(E1773=1,VLOOKUP(D1773,'2015'!$F$12:$AX$1887,45,FALSE),"-")</f>
        <v>0</v>
      </c>
      <c r="CG1773" s="21"/>
      <c r="CH1773" s="21"/>
      <c r="CI1773" s="21"/>
      <c r="CK1773" s="21"/>
      <c r="CL1773" s="21"/>
      <c r="CM1773" s="21"/>
    </row>
    <row r="1774" spans="1:94" ht="15.75" thickBot="1" x14ac:dyDescent="0.3">
      <c r="A1774" s="50"/>
      <c r="B1774" s="50"/>
      <c r="C1774" s="50" t="str">
        <f t="shared" si="467"/>
        <v>15034_2_6960</v>
      </c>
      <c r="D1774" s="51" t="str">
        <f t="shared" si="468"/>
        <v>15034_2</v>
      </c>
      <c r="E1774" s="224">
        <f>IFERROR(VLOOKUP(C1774,'2015'!$C$12:$D$1887,2,FALSE),0)</f>
        <v>1</v>
      </c>
      <c r="F1774" s="51">
        <f>IFERROR(K1774-IFERROR(VLOOKUP(D1774,'2015'!$F$12:$I$1887,4,FALSE),"ei löydy"),"ei löydy")</f>
        <v>0</v>
      </c>
      <c r="G1774" s="224">
        <f>IFERROR(VLOOKUP(Työfile_2024!C1774,Liikennemalli!$D$6:$G$1921,4,FALSE),0)</f>
        <v>1</v>
      </c>
      <c r="H1774" s="225">
        <f>K1774-IFERROR(VLOOKUP(Työfile_2024!D1774,Liikennemalli!$C$6:$H$1921,6,FALSE),"ei löydy")</f>
        <v>0</v>
      </c>
      <c r="I1774" s="80">
        <v>15034</v>
      </c>
      <c r="J1774" s="52">
        <v>2</v>
      </c>
      <c r="K1774" s="52">
        <v>6960</v>
      </c>
      <c r="L1774" s="53"/>
      <c r="M1774" s="54"/>
      <c r="N1774" s="54"/>
      <c r="O1774" s="54"/>
      <c r="P1774" s="54"/>
      <c r="Q1774" s="55"/>
      <c r="R1774" s="55"/>
      <c r="S1774" s="55"/>
      <c r="T1774" s="55"/>
      <c r="U1774" s="52"/>
      <c r="V1774" s="56">
        <v>31</v>
      </c>
      <c r="W1774" s="56">
        <v>2</v>
      </c>
      <c r="X1774" s="56">
        <v>29</v>
      </c>
      <c r="Y1774" s="56">
        <f>VLOOKUP(D1774,Liikennemalli24!$D$2:$F$1804,2,FALSE)</f>
        <v>50</v>
      </c>
      <c r="Z1774" s="148">
        <f>VLOOKUP(D1774,Liikennemalli24!$D$2:$F$1804,3,FALSE)</f>
        <v>0.60199999999999998</v>
      </c>
      <c r="AA1774" s="178">
        <f>IF(G1774=1,VLOOKUP(C1774,Liikennemalli!$D$6:$H$1921,2,FALSE),"-")</f>
        <v>16.208813734874902</v>
      </c>
      <c r="AB1774" s="198">
        <f>IF(G1774=1,VLOOKUP(C1774,Liikennemalli!$D$6:$H$1921,3,FALSE),"-")</f>
        <v>0.81529158463314999</v>
      </c>
      <c r="AC1774" s="51">
        <f>IF(E1774=1,VLOOKUP(Työfile_2024!D1774,'2015'!$F$12:$X$1887,18,FALSE),"-")</f>
        <v>0</v>
      </c>
      <c r="AD1774" s="51">
        <f>IF(E1774=1,VLOOKUP(Työfile_2024!D1774,'2015'!$F$12:$X$1887,19,FALSE),"-")</f>
        <v>0</v>
      </c>
      <c r="AI1774" s="128">
        <f>IF(E1774=1,VLOOKUP(Työfile_2024!D1774,'2015'!$F$12:$AB$1887,20,FALSE),"-")</f>
        <v>0</v>
      </c>
      <c r="AJ1774" s="128">
        <f>IF(E1774=1,VLOOKUP(Työfile_2024!D1774,'2015'!$F$12:$AB$1887,21,FALSE),"-")</f>
        <v>0</v>
      </c>
      <c r="AK1774" s="128">
        <f>IF(E1774=1,VLOOKUP(Työfile_2024!D1774,'2015'!$F$12:$AB$1887,22,FALSE),"-")</f>
        <v>0</v>
      </c>
      <c r="AL1774" s="128">
        <f>IF(E1774=1,VLOOKUP(Työfile_2024!D1774,'2015'!$F$12:$AB$1887,23,FALSE),"-")</f>
        <v>0</v>
      </c>
      <c r="AM1774" s="56">
        <f>VLOOKUP(Työfile_2024!D1774,Tmatkat_20km_tarkasteltava_verk!$C$2:$D$1804,2,FALSE)</f>
        <v>3</v>
      </c>
      <c r="AN1774" s="148">
        <f t="shared" si="465"/>
        <v>9.6774193548387094E-2</v>
      </c>
      <c r="AO1774" s="178">
        <f>IF(E1774=1,VLOOKUP(Työfile_2024!D1774,'2015'!$F$12:$AC$1887,24,FALSE),"-")</f>
        <v>7</v>
      </c>
      <c r="AP1774" s="52">
        <f>VLOOKUP(D1774,Tarkasteltava_verkko_2024_harva!$E$2:$I$1804,5,FALSE)</f>
        <v>0</v>
      </c>
      <c r="AQ1774" s="52">
        <f>VLOOKUP(D1774,Tarkasteltava_verkko_2024_harva!$E$2:$I$1804,4,FALSE)</f>
        <v>0</v>
      </c>
      <c r="AR1774" s="148">
        <v>0</v>
      </c>
      <c r="AS1774" s="170">
        <f>IFERROR(VLOOKUP(C1774,'2015'!$C$12:$AG$1887,30,FALSE),"-")</f>
        <v>0</v>
      </c>
      <c r="AT1774" s="148">
        <v>0</v>
      </c>
      <c r="AU1774" s="170">
        <f>IFERROR(VLOOKUP(C1774,'2015'!$C$12:$AG$1887,31,FALSE),"-")</f>
        <v>0</v>
      </c>
      <c r="AV1774" s="106"/>
      <c r="AW1774" s="63">
        <f>IFERROR(VLOOKUP(C1774,Merkittävyysluokitus!$A$2:$J$1705,10,FALSE),"-")</f>
        <v>4</v>
      </c>
      <c r="AX1774" s="175">
        <f>IFERROR(VLOOKUP(C1774,Merkittävyysluokitus!$A$2:$J$1705,6,FALSE),"-")</f>
        <v>0.35534398782343984</v>
      </c>
      <c r="AY1774" s="175">
        <f>IFERROR(VLOOKUP(C1774,Merkittävyysluokitus!$A$2:$J$1705,7,FALSE),"-")</f>
        <v>0.10966666666666665</v>
      </c>
      <c r="AZ1774" s="175">
        <f>IFERROR(VLOOKUP(C1774,Merkittävyysluokitus!$A$2:$J$1705,8,FALSE),"-")</f>
        <v>0.24567732115677321</v>
      </c>
      <c r="BA1774" s="175">
        <f>IFERROR(VLOOKUP(C1774,Merkittävyysluokitus!$A$2:$J$1705,9,FALSE),"-")</f>
        <v>0</v>
      </c>
      <c r="BB1774" s="203"/>
      <c r="BC1774" s="203" t="str">
        <f t="shared" si="466"/>
        <v/>
      </c>
      <c r="BD1774" s="39" t="str">
        <f t="shared" si="460"/>
        <v>musta</v>
      </c>
      <c r="BE1774" s="68" t="str">
        <f t="shared" si="461"/>
        <v>musta</v>
      </c>
      <c r="BF1774" s="68" t="str">
        <f t="shared" si="462"/>
        <v>musta</v>
      </c>
      <c r="BG1774" s="68" t="str">
        <f t="shared" si="463"/>
        <v>musta</v>
      </c>
      <c r="BH1774" s="208" t="str">
        <f t="shared" si="464"/>
        <v>musta</v>
      </c>
      <c r="BI1774" s="39"/>
      <c r="BJ1774" s="39" t="str">
        <f>IF(F1774="ei löydy","uusi tie",IF(E1774=0,"tieosoite muuttunut",IF(E1774=1,VLOOKUP(D1774,'2015'!$F$12:$AL$1887,31,FALSE),"-")))</f>
        <v>musta</v>
      </c>
      <c r="BK1774" s="67" t="str">
        <f>IF(E1774=1,VLOOKUP(D1774,'2015'!$F$12:$AL$1887,32,FALSE),"-")</f>
        <v>musta</v>
      </c>
      <c r="BL1774" s="39" t="str">
        <f>IF(F1774="ei löydy","uusi tie",IF(E1774=0,"tieosoite muuttunut",IF(E1774=1,VLOOKUP(D1774,'2015'!$F$12:$AL$1887,33,FALSE),"-")))</f>
        <v>musta</v>
      </c>
      <c r="BM1774" s="39"/>
      <c r="BN1774" s="217" t="str">
        <f>VLOOKUP(D1774,'2015'!$F$12:$AL$1887,33,FALSE)</f>
        <v>musta</v>
      </c>
      <c r="BO1774" s="39"/>
      <c r="BP1774" s="115"/>
      <c r="BQ1774" s="26" t="s">
        <v>10</v>
      </c>
      <c r="BS1774" s="5"/>
      <c r="BU1774" s="37"/>
      <c r="BV1774" s="30"/>
      <c r="BX1774">
        <f>IF(E1774=1,VLOOKUP(D1774,'2015'!$F$12:$AX$1887,43,FALSE),"-")</f>
        <v>0</v>
      </c>
      <c r="BY1774">
        <f>IF(E1774=1,VLOOKUP(D1774,'2015'!$F$12:$AX$1887,44,FALSE),"-")</f>
        <v>0</v>
      </c>
      <c r="BZ1774">
        <f>IF(E1774=1,VLOOKUP(D1774,'2015'!$F$12:$AX$1887,45,FALSE),"-")</f>
        <v>0</v>
      </c>
      <c r="CG1774" s="21"/>
      <c r="CH1774" s="21"/>
      <c r="CI1774" s="21"/>
      <c r="CK1774" s="21"/>
      <c r="CL1774" s="21"/>
      <c r="CM1774" s="21"/>
    </row>
    <row r="1775" spans="1:94" ht="15.75" thickBot="1" x14ac:dyDescent="0.3">
      <c r="A1775" s="50"/>
      <c r="B1775" s="50"/>
      <c r="C1775" s="50" t="str">
        <f t="shared" si="467"/>
        <v>15035_1_5358</v>
      </c>
      <c r="D1775" s="51" t="str">
        <f t="shared" si="468"/>
        <v>15035_1</v>
      </c>
      <c r="E1775" s="224">
        <f>IFERROR(VLOOKUP(C1775,'2015'!$C$12:$D$1887,2,FALSE),0)</f>
        <v>1</v>
      </c>
      <c r="F1775" s="51">
        <f>IFERROR(K1775-IFERROR(VLOOKUP(D1775,'2015'!$F$12:$I$1887,4,FALSE),"ei löydy"),"ei löydy")</f>
        <v>0</v>
      </c>
      <c r="G1775" s="224">
        <f>IFERROR(VLOOKUP(Työfile_2024!C1775,Liikennemalli!$D$6:$G$1921,4,FALSE),0)</f>
        <v>1</v>
      </c>
      <c r="H1775" s="225">
        <f>K1775-IFERROR(VLOOKUP(Työfile_2024!D1775,Liikennemalli!$C$6:$H$1921,6,FALSE),"ei löydy")</f>
        <v>0</v>
      </c>
      <c r="I1775" s="80">
        <v>15035</v>
      </c>
      <c r="J1775" s="52">
        <v>1</v>
      </c>
      <c r="K1775" s="52">
        <v>5358</v>
      </c>
      <c r="L1775" s="53"/>
      <c r="M1775" s="54"/>
      <c r="N1775" s="54"/>
      <c r="O1775" s="54"/>
      <c r="P1775" s="54"/>
      <c r="Q1775" s="55"/>
      <c r="R1775" s="55"/>
      <c r="S1775" s="55"/>
      <c r="T1775" s="55"/>
      <c r="U1775" s="52"/>
      <c r="V1775" s="56">
        <v>110</v>
      </c>
      <c r="W1775" s="56">
        <v>6</v>
      </c>
      <c r="X1775" s="56">
        <v>110</v>
      </c>
      <c r="Y1775" s="56">
        <f>VLOOKUP(D1775,Liikennemalli24!$D$2:$F$1804,2,FALSE)</f>
        <v>51</v>
      </c>
      <c r="Z1775" s="148">
        <f>VLOOKUP(D1775,Liikennemalli24!$D$2:$F$1804,3,FALSE)</f>
        <v>0.34499999999999997</v>
      </c>
      <c r="AA1775" s="178">
        <f>IF(G1775=1,VLOOKUP(C1775,Liikennemalli!$D$6:$H$1921,2,FALSE),"-")</f>
        <v>102.65331378075101</v>
      </c>
      <c r="AB1775" s="198">
        <f>IF(G1775=1,VLOOKUP(C1775,Liikennemalli!$D$6:$H$1921,3,FALSE),"-")</f>
        <v>0.73210362198998702</v>
      </c>
      <c r="AC1775" s="51">
        <f>IF(E1775=1,VLOOKUP(Työfile_2024!D1775,'2015'!$F$12:$X$1887,18,FALSE),"-")</f>
        <v>0</v>
      </c>
      <c r="AD1775" s="51">
        <f>IF(E1775=1,VLOOKUP(Työfile_2024!D1775,'2015'!$F$12:$X$1887,19,FALSE),"-")</f>
        <v>0</v>
      </c>
      <c r="AI1775" s="128">
        <f>IF(E1775=1,VLOOKUP(Työfile_2024!D1775,'2015'!$F$12:$AB$1887,20,FALSE),"-")</f>
        <v>0</v>
      </c>
      <c r="AJ1775" s="128">
        <f>IF(E1775=1,VLOOKUP(Työfile_2024!D1775,'2015'!$F$12:$AB$1887,21,FALSE),"-")</f>
        <v>0</v>
      </c>
      <c r="AK1775" s="128">
        <f>IF(E1775=1,VLOOKUP(Työfile_2024!D1775,'2015'!$F$12:$AB$1887,22,FALSE),"-")</f>
        <v>0</v>
      </c>
      <c r="AL1775" s="128">
        <f>IF(E1775=1,VLOOKUP(Työfile_2024!D1775,'2015'!$F$12:$AB$1887,23,FALSE),"-")</f>
        <v>0</v>
      </c>
      <c r="AM1775" s="56">
        <f>VLOOKUP(Työfile_2024!D1775,Tmatkat_20km_tarkasteltava_verk!$C$2:$D$1804,2,FALSE)</f>
        <v>39</v>
      </c>
      <c r="AN1775" s="148">
        <f t="shared" si="465"/>
        <v>0.35454545454545455</v>
      </c>
      <c r="AO1775" s="178">
        <f>IF(E1775=1,VLOOKUP(Työfile_2024!D1775,'2015'!$F$12:$AC$1887,24,FALSE),"-")</f>
        <v>25</v>
      </c>
      <c r="AP1775" s="52">
        <f>VLOOKUP(D1775,Tarkasteltava_verkko_2024_harva!$E$2:$I$1804,5,FALSE)</f>
        <v>0</v>
      </c>
      <c r="AQ1775" s="52">
        <f>VLOOKUP(D1775,Tarkasteltava_verkko_2024_harva!$E$2:$I$1804,4,FALSE)</f>
        <v>0</v>
      </c>
      <c r="AR1775" s="148">
        <v>0</v>
      </c>
      <c r="AS1775" s="170">
        <f>IFERROR(VLOOKUP(C1775,'2015'!$C$12:$AG$1887,30,FALSE),"-")</f>
        <v>0</v>
      </c>
      <c r="AT1775" s="148">
        <v>0</v>
      </c>
      <c r="AU1775" s="170">
        <f>IFERROR(VLOOKUP(C1775,'2015'!$C$12:$AG$1887,31,FALSE),"-")</f>
        <v>0</v>
      </c>
      <c r="AV1775" s="106"/>
      <c r="AW1775" s="63">
        <f>IFERROR(VLOOKUP(C1775,Merkittävyysluokitus!$A$2:$J$1705,10,FALSE),"-")</f>
        <v>3</v>
      </c>
      <c r="AX1775" s="175">
        <f>IFERROR(VLOOKUP(C1775,Merkittävyysluokitus!$A$2:$J$1705,6,FALSE),"-")</f>
        <v>3.3349619482496196</v>
      </c>
      <c r="AY1775" s="175">
        <f>IFERROR(VLOOKUP(C1775,Merkittävyysluokitus!$A$2:$J$1705,7,FALSE),"-")</f>
        <v>0.46666666666666662</v>
      </c>
      <c r="AZ1775" s="175">
        <f>IFERROR(VLOOKUP(C1775,Merkittävyysluokitus!$A$2:$J$1705,8,FALSE),"-")</f>
        <v>1.8682952815829528</v>
      </c>
      <c r="BA1775" s="175">
        <f>IFERROR(VLOOKUP(C1775,Merkittävyysluokitus!$A$2:$J$1705,9,FALSE),"-")</f>
        <v>1</v>
      </c>
      <c r="BB1775" s="203"/>
      <c r="BC1775" s="203" t="str">
        <f t="shared" si="466"/>
        <v/>
      </c>
      <c r="BD1775" s="39" t="str">
        <f t="shared" si="460"/>
        <v>musta</v>
      </c>
      <c r="BE1775" s="68" t="str">
        <f t="shared" si="461"/>
        <v>musta</v>
      </c>
      <c r="BF1775" s="68" t="str">
        <f t="shared" si="462"/>
        <v>musta</v>
      </c>
      <c r="BG1775" s="68" t="str">
        <f t="shared" si="463"/>
        <v>musta</v>
      </c>
      <c r="BH1775" s="208" t="str">
        <f t="shared" si="464"/>
        <v>musta</v>
      </c>
      <c r="BI1775" s="39"/>
      <c r="BJ1775" s="39" t="str">
        <f>IF(F1775="ei löydy","uusi tie",IF(E1775=0,"tieosoite muuttunut",IF(E1775=1,VLOOKUP(D1775,'2015'!$F$12:$AL$1887,31,FALSE),"-")))</f>
        <v>musta</v>
      </c>
      <c r="BK1775" s="67" t="str">
        <f>IF(E1775=1,VLOOKUP(D1775,'2015'!$F$12:$AL$1887,32,FALSE),"-")</f>
        <v>musta</v>
      </c>
      <c r="BL1775" s="39" t="str">
        <f>IF(F1775="ei löydy","uusi tie",IF(E1775=0,"tieosoite muuttunut",IF(E1775=1,VLOOKUP(D1775,'2015'!$F$12:$AL$1887,33,FALSE),"-")))</f>
        <v>musta</v>
      </c>
      <c r="BM1775" s="39"/>
      <c r="BN1775" s="217" t="str">
        <f>VLOOKUP(D1775,'2015'!$F$12:$AL$1887,33,FALSE)</f>
        <v>musta</v>
      </c>
      <c r="BO1775" s="39"/>
      <c r="BP1775" s="115"/>
      <c r="BQ1775" s="26" t="s">
        <v>10</v>
      </c>
      <c r="BS1775" s="5"/>
      <c r="BU1775" s="37"/>
      <c r="BV1775" s="30"/>
      <c r="BX1775">
        <f>IF(E1775=1,VLOOKUP(D1775,'2015'!$F$12:$AX$1887,43,FALSE),"-")</f>
        <v>0</v>
      </c>
      <c r="BY1775">
        <f>IF(E1775=1,VLOOKUP(D1775,'2015'!$F$12:$AX$1887,44,FALSE),"-")</f>
        <v>0</v>
      </c>
      <c r="BZ1775">
        <f>IF(E1775=1,VLOOKUP(D1775,'2015'!$F$12:$AX$1887,45,FALSE),"-")</f>
        <v>0</v>
      </c>
      <c r="CG1775" s="21"/>
      <c r="CH1775" s="21"/>
      <c r="CI1775" s="21"/>
      <c r="CK1775" s="21"/>
      <c r="CL1775" s="21"/>
      <c r="CM1775" s="21"/>
    </row>
    <row r="1776" spans="1:94" ht="15.75" thickBot="1" x14ac:dyDescent="0.3">
      <c r="A1776" s="50"/>
      <c r="B1776" s="50"/>
      <c r="C1776" s="50" t="str">
        <f t="shared" si="467"/>
        <v>15036_1_8657</v>
      </c>
      <c r="D1776" s="51" t="str">
        <f t="shared" si="468"/>
        <v>15036_1</v>
      </c>
      <c r="E1776" s="224">
        <f>IFERROR(VLOOKUP(C1776,'2015'!$C$12:$D$1887,2,FALSE),0)</f>
        <v>1</v>
      </c>
      <c r="F1776" s="51">
        <f>IFERROR(K1776-IFERROR(VLOOKUP(D1776,'2015'!$F$12:$I$1887,4,FALSE),"ei löydy"),"ei löydy")</f>
        <v>0</v>
      </c>
      <c r="G1776" s="224">
        <f>IFERROR(VLOOKUP(Työfile_2024!C1776,Liikennemalli!$D$6:$G$1921,4,FALSE),0)</f>
        <v>1</v>
      </c>
      <c r="H1776" s="225">
        <f>K1776-IFERROR(VLOOKUP(Työfile_2024!D1776,Liikennemalli!$C$6:$H$1921,6,FALSE),"ei löydy")</f>
        <v>0</v>
      </c>
      <c r="I1776" s="80">
        <v>15036</v>
      </c>
      <c r="J1776" s="52">
        <v>1</v>
      </c>
      <c r="K1776" s="52">
        <v>8657</v>
      </c>
      <c r="L1776" s="53"/>
      <c r="M1776" s="54"/>
      <c r="N1776" s="54"/>
      <c r="O1776" s="54"/>
      <c r="P1776" s="54"/>
      <c r="Q1776" s="55"/>
      <c r="R1776" s="55"/>
      <c r="S1776" s="55"/>
      <c r="T1776" s="55"/>
      <c r="U1776" s="52"/>
      <c r="V1776" s="56">
        <v>63.627931153979439</v>
      </c>
      <c r="W1776" s="56">
        <v>11.745061799699664</v>
      </c>
      <c r="X1776" s="56">
        <v>59.372992953679102</v>
      </c>
      <c r="Y1776" s="56">
        <f>VLOOKUP(D1776,Liikennemalli24!$D$2:$F$1804,2,FALSE)</f>
        <v>67</v>
      </c>
      <c r="Z1776" s="148">
        <f>VLOOKUP(D1776,Liikennemalli24!$D$2:$F$1804,3,FALSE)</f>
        <v>0.68700000000000006</v>
      </c>
      <c r="AA1776" s="178">
        <f>IF(G1776=1,VLOOKUP(C1776,Liikennemalli!$D$6:$H$1921,2,FALSE),"-")</f>
        <v>25.313801651625901</v>
      </c>
      <c r="AB1776" s="198">
        <f>IF(G1776=1,VLOOKUP(C1776,Liikennemalli!$D$6:$H$1921,3,FALSE),"-")</f>
        <v>0.69170529846542606</v>
      </c>
      <c r="AC1776" s="51">
        <f>IF(E1776=1,VLOOKUP(Työfile_2024!D1776,'2015'!$F$12:$X$1887,18,FALSE),"-")</f>
        <v>0</v>
      </c>
      <c r="AD1776" s="51">
        <f>IF(E1776=1,VLOOKUP(Työfile_2024!D1776,'2015'!$F$12:$X$1887,19,FALSE),"-")</f>
        <v>0</v>
      </c>
      <c r="AI1776" s="128">
        <f>IF(E1776=1,VLOOKUP(Työfile_2024!D1776,'2015'!$F$12:$AB$1887,20,FALSE),"-")</f>
        <v>0</v>
      </c>
      <c r="AJ1776" s="128">
        <f>IF(E1776=1,VLOOKUP(Työfile_2024!D1776,'2015'!$F$12:$AB$1887,21,FALSE),"-")</f>
        <v>0</v>
      </c>
      <c r="AK1776" s="128">
        <f>IF(E1776=1,VLOOKUP(Työfile_2024!D1776,'2015'!$F$12:$AB$1887,22,FALSE),"-")</f>
        <v>0</v>
      </c>
      <c r="AL1776" s="128">
        <f>IF(E1776=1,VLOOKUP(Työfile_2024!D1776,'2015'!$F$12:$AB$1887,23,FALSE),"-")</f>
        <v>0</v>
      </c>
      <c r="AM1776" s="56">
        <f>VLOOKUP(Työfile_2024!D1776,Tmatkat_20km_tarkasteltava_verk!$C$2:$D$1804,2,FALSE)</f>
        <v>13</v>
      </c>
      <c r="AN1776" s="148">
        <f t="shared" si="465"/>
        <v>0.20431278786261384</v>
      </c>
      <c r="AO1776" s="178">
        <f>IF(E1776=1,VLOOKUP(Työfile_2024!D1776,'2015'!$F$12:$AC$1887,24,FALSE),"-")</f>
        <v>19</v>
      </c>
      <c r="AP1776" s="52">
        <f>VLOOKUP(D1776,Tarkasteltava_verkko_2024_harva!$E$2:$I$1804,5,FALSE)</f>
        <v>0</v>
      </c>
      <c r="AQ1776" s="52">
        <f>VLOOKUP(D1776,Tarkasteltava_verkko_2024_harva!$E$2:$I$1804,4,FALSE)</f>
        <v>0</v>
      </c>
      <c r="AR1776" s="148">
        <v>0</v>
      </c>
      <c r="AS1776" s="170">
        <f>IFERROR(VLOOKUP(C1776,'2015'!$C$12:$AG$1887,30,FALSE),"-")</f>
        <v>0</v>
      </c>
      <c r="AT1776" s="148">
        <v>0</v>
      </c>
      <c r="AU1776" s="170">
        <f>IFERROR(VLOOKUP(C1776,'2015'!$C$12:$AG$1887,31,FALSE),"-")</f>
        <v>0</v>
      </c>
      <c r="AV1776" s="106"/>
      <c r="AW1776" s="63">
        <f>IFERROR(VLOOKUP(C1776,Merkittävyysluokitus!$A$2:$J$1705,10,FALSE),"-")</f>
        <v>4</v>
      </c>
      <c r="AX1776" s="175">
        <f>IFERROR(VLOOKUP(C1776,Merkittävyysluokitus!$A$2:$J$1705,6,FALSE),"-")</f>
        <v>2.661099874834048</v>
      </c>
      <c r="AY1776" s="175">
        <f>IFERROR(VLOOKUP(C1776,Merkittävyysluokitus!$A$2:$J$1705,7,FALSE),"-")</f>
        <v>0.2642171267952716</v>
      </c>
      <c r="AZ1776" s="175">
        <f>IFERROR(VLOOKUP(C1776,Merkittävyysluokitus!$A$2:$J$1705,8,FALSE),"-")</f>
        <v>1.8968827480387764</v>
      </c>
      <c r="BA1776" s="175">
        <f>IFERROR(VLOOKUP(C1776,Merkittävyysluokitus!$A$2:$J$1705,9,FALSE),"-")</f>
        <v>0.5</v>
      </c>
      <c r="BB1776" s="203"/>
      <c r="BC1776" s="203" t="str">
        <f t="shared" si="466"/>
        <v/>
      </c>
      <c r="BD1776" s="39" t="str">
        <f t="shared" si="460"/>
        <v>musta</v>
      </c>
      <c r="BE1776" s="68" t="str">
        <f t="shared" si="461"/>
        <v>musta</v>
      </c>
      <c r="BF1776" s="68" t="str">
        <f t="shared" si="462"/>
        <v>musta</v>
      </c>
      <c r="BG1776" s="68" t="str">
        <f t="shared" si="463"/>
        <v>musta</v>
      </c>
      <c r="BH1776" s="208" t="str">
        <f t="shared" si="464"/>
        <v>musta</v>
      </c>
      <c r="BI1776" s="39"/>
      <c r="BJ1776" s="39" t="str">
        <f>IF(F1776="ei löydy","uusi tie",IF(E1776=0,"tieosoite muuttunut",IF(E1776=1,VLOOKUP(D1776,'2015'!$F$12:$AL$1887,31,FALSE),"-")))</f>
        <v>musta</v>
      </c>
      <c r="BK1776" s="67" t="str">
        <f>IF(E1776=1,VLOOKUP(D1776,'2015'!$F$12:$AL$1887,32,FALSE),"-")</f>
        <v>musta</v>
      </c>
      <c r="BL1776" s="39" t="str">
        <f>IF(F1776="ei löydy","uusi tie",IF(E1776=0,"tieosoite muuttunut",IF(E1776=1,VLOOKUP(D1776,'2015'!$F$12:$AL$1887,33,FALSE),"-")))</f>
        <v>musta</v>
      </c>
      <c r="BM1776" s="39"/>
      <c r="BN1776" s="217" t="str">
        <f>VLOOKUP(D1776,'2015'!$F$12:$AL$1887,33,FALSE)</f>
        <v>musta</v>
      </c>
      <c r="BO1776" s="39"/>
      <c r="BP1776" s="115"/>
      <c r="BQ1776" s="26" t="s">
        <v>10</v>
      </c>
      <c r="BS1776" s="5"/>
      <c r="BU1776" s="37"/>
      <c r="BV1776" s="30"/>
      <c r="BX1776">
        <f>IF(E1776=1,VLOOKUP(D1776,'2015'!$F$12:$AX$1887,43,FALSE),"-")</f>
        <v>0</v>
      </c>
      <c r="BY1776">
        <f>IF(E1776=1,VLOOKUP(D1776,'2015'!$F$12:$AX$1887,44,FALSE),"-")</f>
        <v>0</v>
      </c>
      <c r="BZ1776">
        <f>IF(E1776=1,VLOOKUP(D1776,'2015'!$F$12:$AX$1887,45,FALSE),"-")</f>
        <v>0</v>
      </c>
      <c r="CG1776" s="21"/>
      <c r="CH1776" s="21"/>
      <c r="CI1776" s="21"/>
      <c r="CK1776" s="21"/>
      <c r="CL1776" s="21"/>
      <c r="CM1776" s="21"/>
    </row>
    <row r="1777" spans="1:94" ht="15.75" thickBot="1" x14ac:dyDescent="0.3">
      <c r="A1777" s="50"/>
      <c r="B1777" s="50"/>
      <c r="C1777" s="50" t="str">
        <f t="shared" si="467"/>
        <v>15037_1_8836</v>
      </c>
      <c r="D1777" s="51" t="str">
        <f t="shared" si="468"/>
        <v>15037_1</v>
      </c>
      <c r="E1777" s="224">
        <f>IFERROR(VLOOKUP(C1777,'2015'!$C$12:$D$1887,2,FALSE),0)</f>
        <v>1</v>
      </c>
      <c r="F1777" s="51">
        <f>IFERROR(K1777-IFERROR(VLOOKUP(D1777,'2015'!$F$12:$I$1887,4,FALSE),"ei löydy"),"ei löydy")</f>
        <v>0</v>
      </c>
      <c r="G1777" s="224">
        <f>IFERROR(VLOOKUP(Työfile_2024!C1777,Liikennemalli!$D$6:$G$1921,4,FALSE),0)</f>
        <v>1</v>
      </c>
      <c r="H1777" s="225">
        <f>K1777-IFERROR(VLOOKUP(Työfile_2024!D1777,Liikennemalli!$C$6:$H$1921,6,FALSE),"ei löydy")</f>
        <v>0</v>
      </c>
      <c r="I1777" s="80">
        <v>15037</v>
      </c>
      <c r="J1777" s="52">
        <v>1</v>
      </c>
      <c r="K1777" s="52">
        <v>8836</v>
      </c>
      <c r="L1777" s="53"/>
      <c r="M1777" s="54"/>
      <c r="N1777" s="54"/>
      <c r="O1777" s="54"/>
      <c r="P1777" s="54"/>
      <c r="Q1777" s="55"/>
      <c r="R1777" s="55"/>
      <c r="S1777" s="55"/>
      <c r="T1777" s="55"/>
      <c r="U1777" s="52"/>
      <c r="V1777" s="56">
        <v>50</v>
      </c>
      <c r="W1777" s="56">
        <v>3</v>
      </c>
      <c r="X1777" s="56">
        <v>51</v>
      </c>
      <c r="Y1777" s="56">
        <f>VLOOKUP(D1777,Liikennemalli24!$D$2:$F$1804,2,FALSE)</f>
        <v>31</v>
      </c>
      <c r="Z1777" s="148">
        <f>VLOOKUP(D1777,Liikennemalli24!$D$2:$F$1804,3,FALSE)</f>
        <v>0.45600000000000002</v>
      </c>
      <c r="AA1777" s="178">
        <f>IF(G1777=1,VLOOKUP(C1777,Liikennemalli!$D$6:$H$1921,2,FALSE),"-")</f>
        <v>27.003879723565699</v>
      </c>
      <c r="AB1777" s="198">
        <f>IF(G1777=1,VLOOKUP(C1777,Liikennemalli!$D$6:$H$1921,3,FALSE),"-")</f>
        <v>0.45360357043129801</v>
      </c>
      <c r="AC1777" s="51">
        <f>IF(E1777=1,VLOOKUP(Työfile_2024!D1777,'2015'!$F$12:$X$1887,18,FALSE),"-")</f>
        <v>0</v>
      </c>
      <c r="AD1777" s="51">
        <f>IF(E1777=1,VLOOKUP(Työfile_2024!D1777,'2015'!$F$12:$X$1887,19,FALSE),"-")</f>
        <v>0</v>
      </c>
      <c r="AI1777" s="128">
        <f>IF(E1777=1,VLOOKUP(Työfile_2024!D1777,'2015'!$F$12:$AB$1887,20,FALSE),"-")</f>
        <v>0</v>
      </c>
      <c r="AJ1777" s="128">
        <f>IF(E1777=1,VLOOKUP(Työfile_2024!D1777,'2015'!$F$12:$AB$1887,21,FALSE),"-")</f>
        <v>0</v>
      </c>
      <c r="AK1777" s="128">
        <f>IF(E1777=1,VLOOKUP(Työfile_2024!D1777,'2015'!$F$12:$AB$1887,22,FALSE),"-")</f>
        <v>0</v>
      </c>
      <c r="AL1777" s="128">
        <f>IF(E1777=1,VLOOKUP(Työfile_2024!D1777,'2015'!$F$12:$AB$1887,23,FALSE),"-")</f>
        <v>0</v>
      </c>
      <c r="AM1777" s="56">
        <f>VLOOKUP(Työfile_2024!D1777,Tmatkat_20km_tarkasteltava_verk!$C$2:$D$1804,2,FALSE)</f>
        <v>5</v>
      </c>
      <c r="AN1777" s="148">
        <f t="shared" si="465"/>
        <v>0.1</v>
      </c>
      <c r="AO1777" s="178">
        <f>IF(E1777=1,VLOOKUP(Työfile_2024!D1777,'2015'!$F$12:$AC$1887,24,FALSE),"-")</f>
        <v>30</v>
      </c>
      <c r="AP1777" s="52">
        <f>VLOOKUP(D1777,Tarkasteltava_verkko_2024_harva!$E$2:$I$1804,5,FALSE)</f>
        <v>0</v>
      </c>
      <c r="AQ1777" s="52">
        <f>VLOOKUP(D1777,Tarkasteltava_verkko_2024_harva!$E$2:$I$1804,4,FALSE)</f>
        <v>0</v>
      </c>
      <c r="AR1777" s="148">
        <v>0</v>
      </c>
      <c r="AS1777" s="170">
        <f>IFERROR(VLOOKUP(C1777,'2015'!$C$12:$AG$1887,30,FALSE),"-")</f>
        <v>0</v>
      </c>
      <c r="AT1777" s="148">
        <v>0</v>
      </c>
      <c r="AU1777" s="170">
        <f>IFERROR(VLOOKUP(C1777,'2015'!$C$12:$AG$1887,31,FALSE),"-")</f>
        <v>0</v>
      </c>
      <c r="AV1777" s="106"/>
      <c r="AW1777" s="63">
        <f>IFERROR(VLOOKUP(C1777,Merkittävyysluokitus!$A$2:$J$1705,10,FALSE),"-")</f>
        <v>4</v>
      </c>
      <c r="AX1777" s="175">
        <f>IFERROR(VLOOKUP(C1777,Merkittävyysluokitus!$A$2:$J$1705,6,FALSE),"-")</f>
        <v>1.9470243531202434</v>
      </c>
      <c r="AY1777" s="175">
        <f>IFERROR(VLOOKUP(C1777,Merkittävyysluokitus!$A$2:$J$1705,7,FALSE),"-")</f>
        <v>0.18999999999999997</v>
      </c>
      <c r="AZ1777" s="175">
        <f>IFERROR(VLOOKUP(C1777,Merkittävyysluokitus!$A$2:$J$1705,8,FALSE),"-")</f>
        <v>1.2570243531202434</v>
      </c>
      <c r="BA1777" s="175">
        <f>IFERROR(VLOOKUP(C1777,Merkittävyysluokitus!$A$2:$J$1705,9,FALSE),"-")</f>
        <v>0.5</v>
      </c>
      <c r="BB1777" s="203"/>
      <c r="BC1777" s="203" t="str">
        <f t="shared" si="466"/>
        <v/>
      </c>
      <c r="BD1777" s="39" t="str">
        <f t="shared" si="460"/>
        <v>musta</v>
      </c>
      <c r="BE1777" s="68" t="str">
        <f t="shared" si="461"/>
        <v>musta</v>
      </c>
      <c r="BF1777" s="68" t="str">
        <f t="shared" si="462"/>
        <v>musta</v>
      </c>
      <c r="BG1777" s="68" t="str">
        <f t="shared" si="463"/>
        <v>musta</v>
      </c>
      <c r="BH1777" s="208" t="str">
        <f t="shared" si="464"/>
        <v>musta</v>
      </c>
      <c r="BI1777" s="39"/>
      <c r="BJ1777" s="39" t="str">
        <f>IF(F1777="ei löydy","uusi tie",IF(E1777=0,"tieosoite muuttunut",IF(E1777=1,VLOOKUP(D1777,'2015'!$F$12:$AL$1887,31,FALSE),"-")))</f>
        <v>musta</v>
      </c>
      <c r="BK1777" s="67" t="str">
        <f>IF(E1777=1,VLOOKUP(D1777,'2015'!$F$12:$AL$1887,32,FALSE),"-")</f>
        <v>musta</v>
      </c>
      <c r="BL1777" s="39" t="str">
        <f>IF(F1777="ei löydy","uusi tie",IF(E1777=0,"tieosoite muuttunut",IF(E1777=1,VLOOKUP(D1777,'2015'!$F$12:$AL$1887,33,FALSE),"-")))</f>
        <v>musta</v>
      </c>
      <c r="BM1777" s="39"/>
      <c r="BN1777" s="217" t="str">
        <f>VLOOKUP(D1777,'2015'!$F$12:$AL$1887,33,FALSE)</f>
        <v>musta</v>
      </c>
      <c r="BO1777" s="39"/>
      <c r="BP1777" s="115"/>
      <c r="BQ1777" s="26" t="s">
        <v>10</v>
      </c>
      <c r="BS1777" s="5"/>
      <c r="BU1777" s="37"/>
      <c r="BV1777" s="30"/>
      <c r="BX1777">
        <f>IF(E1777=1,VLOOKUP(D1777,'2015'!$F$12:$AX$1887,43,FALSE),"-")</f>
        <v>0</v>
      </c>
      <c r="BY1777">
        <f>IF(E1777=1,VLOOKUP(D1777,'2015'!$F$12:$AX$1887,44,FALSE),"-")</f>
        <v>0</v>
      </c>
      <c r="BZ1777">
        <f>IF(E1777=1,VLOOKUP(D1777,'2015'!$F$12:$AX$1887,45,FALSE),"-")</f>
        <v>0</v>
      </c>
      <c r="CG1777" s="21"/>
      <c r="CH1777" s="21"/>
      <c r="CI1777" s="21"/>
      <c r="CK1777" s="21"/>
      <c r="CL1777" s="21"/>
      <c r="CM1777" s="21"/>
    </row>
    <row r="1778" spans="1:94" ht="15.75" thickBot="1" x14ac:dyDescent="0.3">
      <c r="A1778" s="50"/>
      <c r="B1778" s="50"/>
      <c r="C1778" s="50" t="str">
        <f t="shared" si="467"/>
        <v>15040_1_6646</v>
      </c>
      <c r="D1778" s="51" t="str">
        <f t="shared" si="468"/>
        <v>15040_1</v>
      </c>
      <c r="E1778" s="224">
        <f>IFERROR(VLOOKUP(C1778,'2015'!$C$12:$D$1887,2,FALSE),0)</f>
        <v>1</v>
      </c>
      <c r="F1778" s="51">
        <f>IFERROR(K1778-IFERROR(VLOOKUP(D1778,'2015'!$F$12:$I$1887,4,FALSE),"ei löydy"),"ei löydy")</f>
        <v>0</v>
      </c>
      <c r="G1778" s="224">
        <f>IFERROR(VLOOKUP(Työfile_2024!C1778,Liikennemalli!$D$6:$G$1921,4,FALSE),0)</f>
        <v>1</v>
      </c>
      <c r="H1778" s="225">
        <f>K1778-IFERROR(VLOOKUP(Työfile_2024!D1778,Liikennemalli!$C$6:$H$1921,6,FALSE),"ei löydy")</f>
        <v>0</v>
      </c>
      <c r="I1778" s="80">
        <v>15040</v>
      </c>
      <c r="J1778" s="52">
        <v>1</v>
      </c>
      <c r="K1778" s="52">
        <v>6646</v>
      </c>
      <c r="L1778" s="53"/>
      <c r="M1778" s="54"/>
      <c r="N1778" s="54"/>
      <c r="O1778" s="54"/>
      <c r="P1778" s="54"/>
      <c r="Q1778" s="55"/>
      <c r="R1778" s="55"/>
      <c r="S1778" s="55"/>
      <c r="T1778" s="55"/>
      <c r="U1778" s="52"/>
      <c r="V1778" s="56">
        <v>319.78874510984053</v>
      </c>
      <c r="W1778" s="56">
        <v>7.1859765272344269</v>
      </c>
      <c r="X1778" s="56">
        <v>335.29220583809808</v>
      </c>
      <c r="Y1778" s="56">
        <f>VLOOKUP(D1778,Liikennemalli24!$D$2:$F$1804,2,FALSE)</f>
        <v>18</v>
      </c>
      <c r="Z1778" s="148">
        <f>VLOOKUP(D1778,Liikennemalli24!$D$2:$F$1804,3,FALSE)</f>
        <v>0.126</v>
      </c>
      <c r="AA1778" s="178">
        <f>IF(G1778=1,VLOOKUP(C1778,Liikennemalli!$D$6:$H$1921,2,FALSE),"-")</f>
        <v>29.877448991781101</v>
      </c>
      <c r="AB1778" s="198">
        <f>IF(G1778=1,VLOOKUP(C1778,Liikennemalli!$D$6:$H$1921,3,FALSE),"-")</f>
        <v>0.13652787884404599</v>
      </c>
      <c r="AC1778" s="51">
        <f>IF(E1778=1,VLOOKUP(Työfile_2024!D1778,'2015'!$F$12:$X$1887,18,FALSE),"-")</f>
        <v>0</v>
      </c>
      <c r="AD1778" s="51">
        <f>IF(E1778=1,VLOOKUP(Työfile_2024!D1778,'2015'!$F$12:$X$1887,19,FALSE),"-")</f>
        <v>0</v>
      </c>
      <c r="AI1778" s="128">
        <f>IF(E1778=1,VLOOKUP(Työfile_2024!D1778,'2015'!$F$12:$AB$1887,20,FALSE),"-")</f>
        <v>0</v>
      </c>
      <c r="AJ1778" s="128">
        <f>IF(E1778=1,VLOOKUP(Työfile_2024!D1778,'2015'!$F$12:$AB$1887,21,FALSE),"-")</f>
        <v>0</v>
      </c>
      <c r="AK1778" s="128">
        <f>IF(E1778=1,VLOOKUP(Työfile_2024!D1778,'2015'!$F$12:$AB$1887,22,FALSE),"-")</f>
        <v>0</v>
      </c>
      <c r="AL1778" s="128">
        <f>IF(E1778=1,VLOOKUP(Työfile_2024!D1778,'2015'!$F$12:$AB$1887,23,FALSE),"-")</f>
        <v>0</v>
      </c>
      <c r="AM1778" s="56">
        <f>VLOOKUP(Työfile_2024!D1778,Tmatkat_20km_tarkasteltava_verk!$C$2:$D$1804,2,FALSE)</f>
        <v>89</v>
      </c>
      <c r="AN1778" s="148">
        <f t="shared" si="465"/>
        <v>0.27830873150157431</v>
      </c>
      <c r="AO1778" s="178">
        <f>IF(E1778=1,VLOOKUP(Työfile_2024!D1778,'2015'!$F$12:$AC$1887,24,FALSE),"-")</f>
        <v>65</v>
      </c>
      <c r="AP1778" s="52">
        <f>VLOOKUP(D1778,Tarkasteltava_verkko_2024_harva!$E$2:$I$1804,5,FALSE)</f>
        <v>0</v>
      </c>
      <c r="AQ1778" s="52">
        <f>VLOOKUP(D1778,Tarkasteltava_verkko_2024_harva!$E$2:$I$1804,4,FALSE)</f>
        <v>0</v>
      </c>
      <c r="AR1778" s="148">
        <v>0.16310562744507975</v>
      </c>
      <c r="AS1778" s="170">
        <f>IFERROR(VLOOKUP(C1778,'2015'!$C$12:$AG$1887,30,FALSE),"-")</f>
        <v>0</v>
      </c>
      <c r="AT1778" s="148">
        <v>0.2500752332229913</v>
      </c>
      <c r="AU1778" s="170">
        <f>IFERROR(VLOOKUP(C1778,'2015'!$C$12:$AG$1887,31,FALSE),"-")</f>
        <v>0</v>
      </c>
      <c r="AV1778" s="106"/>
      <c r="AW1778" s="63">
        <f>IFERROR(VLOOKUP(C1778,Merkittävyysluokitus!$A$2:$J$1705,10,FALSE),"-")</f>
        <v>3</v>
      </c>
      <c r="AX1778" s="175">
        <f>IFERROR(VLOOKUP(C1778,Merkittävyysluokitus!$A$2:$J$1705,6,FALSE),"-")</f>
        <v>4.0772606303284471</v>
      </c>
      <c r="AY1778" s="175">
        <f>IFERROR(VLOOKUP(C1778,Merkittävyysluokitus!$A$2:$J$1705,7,FALSE),"-")</f>
        <v>1.9193662353295213</v>
      </c>
      <c r="AZ1778" s="175">
        <f>IFERROR(VLOOKUP(C1778,Merkittävyysluokitus!$A$2:$J$1705,8,FALSE),"-")</f>
        <v>1.3245610616655925</v>
      </c>
      <c r="BA1778" s="175">
        <f>IFERROR(VLOOKUP(C1778,Merkittävyysluokitus!$A$2:$J$1705,9,FALSE),"-")</f>
        <v>0.83333333333333326</v>
      </c>
      <c r="BB1778" s="203"/>
      <c r="BC1778" s="203" t="str">
        <f t="shared" si="466"/>
        <v/>
      </c>
      <c r="BD1778" s="39" t="str">
        <f t="shared" si="460"/>
        <v>musta</v>
      </c>
      <c r="BE1778" s="68" t="str">
        <f t="shared" si="461"/>
        <v>musta</v>
      </c>
      <c r="BF1778" s="68" t="str">
        <f t="shared" si="462"/>
        <v>musta</v>
      </c>
      <c r="BG1778" s="68" t="str">
        <f t="shared" si="463"/>
        <v>musta</v>
      </c>
      <c r="BH1778" s="208" t="str">
        <f t="shared" si="464"/>
        <v>musta</v>
      </c>
      <c r="BI1778" s="39"/>
      <c r="BJ1778" s="39" t="str">
        <f>IF(F1778="ei löydy","uusi tie",IF(E1778=0,"tieosoite muuttunut",IF(E1778=1,VLOOKUP(D1778,'2015'!$F$12:$AL$1887,31,FALSE),"-")))</f>
        <v>musta</v>
      </c>
      <c r="BK1778" s="67" t="str">
        <f>IF(E1778=1,VLOOKUP(D1778,'2015'!$F$12:$AL$1887,32,FALSE),"-")</f>
        <v>musta</v>
      </c>
      <c r="BL1778" s="39" t="str">
        <f>IF(F1778="ei löydy","uusi tie",IF(E1778=0,"tieosoite muuttunut",IF(E1778=1,VLOOKUP(D1778,'2015'!$F$12:$AL$1887,33,FALSE),"-")))</f>
        <v>musta</v>
      </c>
      <c r="BM1778" s="39"/>
      <c r="BN1778" s="217" t="str">
        <f>VLOOKUP(D1778,'2015'!$F$12:$AL$1887,33,FALSE)</f>
        <v>musta</v>
      </c>
      <c r="BO1778" s="39"/>
      <c r="BP1778" s="115"/>
      <c r="BQ1778" s="26" t="s">
        <v>10</v>
      </c>
      <c r="BS1778" s="5"/>
      <c r="BU1778" s="37"/>
      <c r="BV1778" s="30"/>
      <c r="BX1778">
        <f>IF(E1778=1,VLOOKUP(D1778,'2015'!$F$12:$AX$1887,43,FALSE),"-")</f>
        <v>0</v>
      </c>
      <c r="BY1778">
        <f>IF(E1778=1,VLOOKUP(D1778,'2015'!$F$12:$AX$1887,44,FALSE),"-")</f>
        <v>0</v>
      </c>
      <c r="BZ1778">
        <f>IF(E1778=1,VLOOKUP(D1778,'2015'!$F$12:$AX$1887,45,FALSE),"-")</f>
        <v>0</v>
      </c>
      <c r="CG1778" s="21"/>
      <c r="CH1778" s="21"/>
      <c r="CI1778" s="21"/>
      <c r="CK1778" s="21"/>
      <c r="CL1778" s="21"/>
      <c r="CM1778" s="21"/>
    </row>
    <row r="1779" spans="1:94" ht="15.75" thickBot="1" x14ac:dyDescent="0.3">
      <c r="A1779" s="50"/>
      <c r="B1779" s="50"/>
      <c r="C1779" s="50" t="str">
        <f t="shared" si="467"/>
        <v>15040_2_4189</v>
      </c>
      <c r="D1779" s="51" t="str">
        <f t="shared" si="468"/>
        <v>15040_2</v>
      </c>
      <c r="E1779" s="224">
        <f>IFERROR(VLOOKUP(C1779,'2015'!$C$12:$D$1887,2,FALSE),0)</f>
        <v>1</v>
      </c>
      <c r="F1779" s="51">
        <f>IFERROR(K1779-IFERROR(VLOOKUP(D1779,'2015'!$F$12:$I$1887,4,FALSE),"ei löydy"),"ei löydy")</f>
        <v>0</v>
      </c>
      <c r="G1779" s="224">
        <f>IFERROR(VLOOKUP(Työfile_2024!C1779,Liikennemalli!$D$6:$G$1921,4,FALSE),0)</f>
        <v>1</v>
      </c>
      <c r="H1779" s="225">
        <f>K1779-IFERROR(VLOOKUP(Työfile_2024!D1779,Liikennemalli!$C$6:$H$1921,6,FALSE),"ei löydy")</f>
        <v>0</v>
      </c>
      <c r="I1779" s="80">
        <v>15040</v>
      </c>
      <c r="J1779" s="52">
        <v>2</v>
      </c>
      <c r="K1779" s="52">
        <v>4189</v>
      </c>
      <c r="L1779" s="53"/>
      <c r="M1779" s="54"/>
      <c r="N1779" s="54"/>
      <c r="O1779" s="54"/>
      <c r="P1779" s="54"/>
      <c r="Q1779" s="55"/>
      <c r="R1779" s="55"/>
      <c r="S1779" s="55"/>
      <c r="T1779" s="55"/>
      <c r="U1779" s="52"/>
      <c r="V1779" s="56">
        <v>16</v>
      </c>
      <c r="W1779" s="56">
        <v>0</v>
      </c>
      <c r="X1779" s="56">
        <v>16</v>
      </c>
      <c r="Y1779" s="56">
        <f>VLOOKUP(D1779,Liikennemalli24!$D$2:$F$1804,2,FALSE)</f>
        <v>17</v>
      </c>
      <c r="Z1779" s="148">
        <f>VLOOKUP(D1779,Liikennemalli24!$D$2:$F$1804,3,FALSE)</f>
        <v>0.18</v>
      </c>
      <c r="AA1779" s="178">
        <f>IF(G1779=1,VLOOKUP(C1779,Liikennemalli!$D$6:$H$1921,2,FALSE),"-")</f>
        <v>7.61548347695601</v>
      </c>
      <c r="AB1779" s="198">
        <f>IF(G1779=1,VLOOKUP(C1779,Liikennemalli!$D$6:$H$1921,3,FALSE),"-")</f>
        <v>0.22264395429394099</v>
      </c>
      <c r="AC1779" s="51">
        <f>IF(E1779=1,VLOOKUP(Työfile_2024!D1779,'2015'!$F$12:$X$1887,18,FALSE),"-")</f>
        <v>0</v>
      </c>
      <c r="AD1779" s="51">
        <f>IF(E1779=1,VLOOKUP(Työfile_2024!D1779,'2015'!$F$12:$X$1887,19,FALSE),"-")</f>
        <v>0</v>
      </c>
      <c r="AI1779" s="128">
        <f>IF(E1779=1,VLOOKUP(Työfile_2024!D1779,'2015'!$F$12:$AB$1887,20,FALSE),"-")</f>
        <v>0</v>
      </c>
      <c r="AJ1779" s="128">
        <f>IF(E1779=1,VLOOKUP(Työfile_2024!D1779,'2015'!$F$12:$AB$1887,21,FALSE),"-")</f>
        <v>0</v>
      </c>
      <c r="AK1779" s="128">
        <f>IF(E1779=1,VLOOKUP(Työfile_2024!D1779,'2015'!$F$12:$AB$1887,22,FALSE),"-")</f>
        <v>0</v>
      </c>
      <c r="AL1779" s="128">
        <f>IF(E1779=1,VLOOKUP(Työfile_2024!D1779,'2015'!$F$12:$AB$1887,23,FALSE),"-")</f>
        <v>0</v>
      </c>
      <c r="AM1779" s="56">
        <f>VLOOKUP(Työfile_2024!D1779,Tmatkat_20km_tarkasteltava_verk!$C$2:$D$1804,2,FALSE)</f>
        <v>2</v>
      </c>
      <c r="AN1779" s="148">
        <f t="shared" si="465"/>
        <v>0.125</v>
      </c>
      <c r="AO1779" s="178">
        <f>IF(E1779=1,VLOOKUP(Työfile_2024!D1779,'2015'!$F$12:$AC$1887,24,FALSE),"-")</f>
        <v>8</v>
      </c>
      <c r="AP1779" s="52">
        <f>VLOOKUP(D1779,Tarkasteltava_verkko_2024_harva!$E$2:$I$1804,5,FALSE)</f>
        <v>0</v>
      </c>
      <c r="AQ1779" s="52">
        <f>VLOOKUP(D1779,Tarkasteltava_verkko_2024_harva!$E$2:$I$1804,4,FALSE)</f>
        <v>0</v>
      </c>
      <c r="AR1779" s="148">
        <v>0</v>
      </c>
      <c r="AS1779" s="170">
        <f>IFERROR(VLOOKUP(C1779,'2015'!$C$12:$AG$1887,30,FALSE),"-")</f>
        <v>0</v>
      </c>
      <c r="AT1779" s="148">
        <v>0</v>
      </c>
      <c r="AU1779" s="170">
        <f>IFERROR(VLOOKUP(C1779,'2015'!$C$12:$AG$1887,31,FALSE),"-")</f>
        <v>0</v>
      </c>
      <c r="AV1779" s="106"/>
      <c r="AW1779" s="63">
        <f>IFERROR(VLOOKUP(C1779,Merkittävyysluokitus!$A$2:$J$1705,10,FALSE),"-")</f>
        <v>4</v>
      </c>
      <c r="AX1779" s="175">
        <f>IFERROR(VLOOKUP(C1779,Merkittävyysluokitus!$A$2:$J$1705,6,FALSE),"-")</f>
        <v>0.62108980213089793</v>
      </c>
      <c r="AY1779" s="175">
        <f>IFERROR(VLOOKUP(C1779,Merkittävyysluokitus!$A$2:$J$1705,7,FALSE),"-")</f>
        <v>6.133333333333333E-2</v>
      </c>
      <c r="AZ1779" s="175">
        <f>IFERROR(VLOOKUP(C1779,Merkittävyysluokitus!$A$2:$J$1705,8,FALSE),"-")</f>
        <v>0.22642313546423135</v>
      </c>
      <c r="BA1779" s="175">
        <f>IFERROR(VLOOKUP(C1779,Merkittävyysluokitus!$A$2:$J$1705,9,FALSE),"-")</f>
        <v>0.33333333333333331</v>
      </c>
      <c r="BB1779" s="203"/>
      <c r="BC1779" s="203" t="str">
        <f t="shared" si="466"/>
        <v/>
      </c>
      <c r="BD1779" s="39" t="str">
        <f t="shared" ref="BD1779:BD1816" si="469">IF(BL1779="pinkki","pinkki",IF(I1779&lt;100,"punainen",IF(COUNTIF(BE1779:BG1779,"musta")&gt;=2,"musta",IF(COUNTIF(BE1779:BG1779,"punainen")&gt;=2,"punainen","Ei luokiteltu"))))</f>
        <v>musta</v>
      </c>
      <c r="BE1779" s="68" t="str">
        <f t="shared" si="461"/>
        <v>musta</v>
      </c>
      <c r="BF1779" s="68" t="str">
        <f t="shared" si="462"/>
        <v>musta</v>
      </c>
      <c r="BG1779" s="68" t="str">
        <f t="shared" si="463"/>
        <v>musta</v>
      </c>
      <c r="BH1779" s="208" t="str">
        <f t="shared" si="464"/>
        <v>musta</v>
      </c>
      <c r="BI1779" s="39"/>
      <c r="BJ1779" s="39" t="str">
        <f>IF(F1779="ei löydy","uusi tie",IF(E1779=0,"tieosoite muuttunut",IF(E1779=1,VLOOKUP(D1779,'2015'!$F$12:$AL$1887,31,FALSE),"-")))</f>
        <v>musta</v>
      </c>
      <c r="BK1779" s="67" t="str">
        <f>IF(E1779=1,VLOOKUP(D1779,'2015'!$F$12:$AL$1887,32,FALSE),"-")</f>
        <v>musta</v>
      </c>
      <c r="BL1779" s="39" t="str">
        <f>IF(F1779="ei löydy","uusi tie",IF(E1779=0,"tieosoite muuttunut",IF(E1779=1,VLOOKUP(D1779,'2015'!$F$12:$AL$1887,33,FALSE),"-")))</f>
        <v>musta</v>
      </c>
      <c r="BM1779" s="39"/>
      <c r="BN1779" s="217" t="str">
        <f>VLOOKUP(D1779,'2015'!$F$12:$AL$1887,33,FALSE)</f>
        <v>musta</v>
      </c>
      <c r="BO1779" s="39"/>
      <c r="BP1779" s="115"/>
      <c r="BQ1779" s="26" t="s">
        <v>10</v>
      </c>
      <c r="BS1779" s="5"/>
      <c r="BU1779" s="37"/>
      <c r="BV1779" s="30"/>
      <c r="BX1779">
        <f>IF(E1779=1,VLOOKUP(D1779,'2015'!$F$12:$AX$1887,43,FALSE),"-")</f>
        <v>0</v>
      </c>
      <c r="BY1779">
        <f>IF(E1779=1,VLOOKUP(D1779,'2015'!$F$12:$AX$1887,44,FALSE),"-")</f>
        <v>0</v>
      </c>
      <c r="BZ1779">
        <f>IF(E1779=1,VLOOKUP(D1779,'2015'!$F$12:$AX$1887,45,FALSE),"-")</f>
        <v>0</v>
      </c>
      <c r="CG1779" s="21"/>
      <c r="CH1779" s="21"/>
      <c r="CI1779" s="21"/>
      <c r="CK1779" s="21"/>
      <c r="CL1779" s="21"/>
      <c r="CM1779" s="21"/>
    </row>
    <row r="1780" spans="1:94" ht="15.75" thickBot="1" x14ac:dyDescent="0.3">
      <c r="A1780" s="50"/>
      <c r="B1780" s="50"/>
      <c r="C1780" s="50" t="str">
        <f t="shared" si="467"/>
        <v>15042_1_2713</v>
      </c>
      <c r="D1780" s="51" t="str">
        <f t="shared" si="468"/>
        <v>15042_1</v>
      </c>
      <c r="E1780" s="224">
        <f>IFERROR(VLOOKUP(C1780,'2015'!$C$12:$D$1887,2,FALSE),0)</f>
        <v>1</v>
      </c>
      <c r="F1780" s="51">
        <f>IFERROR(K1780-IFERROR(VLOOKUP(D1780,'2015'!$F$12:$I$1887,4,FALSE),"ei löydy"),"ei löydy")</f>
        <v>0</v>
      </c>
      <c r="G1780" s="224">
        <f>IFERROR(VLOOKUP(Työfile_2024!C1780,Liikennemalli!$D$6:$G$1921,4,FALSE),0)</f>
        <v>1</v>
      </c>
      <c r="H1780" s="225">
        <f>K1780-IFERROR(VLOOKUP(Työfile_2024!D1780,Liikennemalli!$C$6:$H$1921,6,FALSE),"ei löydy")</f>
        <v>0</v>
      </c>
      <c r="I1780" s="80">
        <v>15042</v>
      </c>
      <c r="J1780" s="52">
        <v>1</v>
      </c>
      <c r="K1780" s="52">
        <v>2713</v>
      </c>
      <c r="L1780" s="53"/>
      <c r="M1780" s="54"/>
      <c r="N1780" s="54"/>
      <c r="O1780" s="54"/>
      <c r="P1780" s="54"/>
      <c r="Q1780" s="55"/>
      <c r="R1780" s="55"/>
      <c r="S1780" s="55"/>
      <c r="T1780" s="55"/>
      <c r="U1780" s="52"/>
      <c r="V1780" s="56">
        <v>48</v>
      </c>
      <c r="W1780" s="56">
        <v>4</v>
      </c>
      <c r="X1780" s="56">
        <v>45</v>
      </c>
      <c r="Y1780" s="56">
        <f>VLOOKUP(D1780,Liikennemalli24!$D$2:$F$1804,2,FALSE)</f>
        <v>0</v>
      </c>
      <c r="Z1780" s="148">
        <f>VLOOKUP(D1780,Liikennemalli24!$D$2:$F$1804,3,FALSE)</f>
        <v>4.0000000000000001E-3</v>
      </c>
      <c r="AA1780" s="178">
        <f>IF(G1780=1,VLOOKUP(C1780,Liikennemalli!$D$6:$H$1921,2,FALSE),"-")</f>
        <v>7.1330400587034504</v>
      </c>
      <c r="AB1780" s="198">
        <f>IF(G1780=1,VLOOKUP(C1780,Liikennemalli!$D$6:$H$1921,3,FALSE),"-")</f>
        <v>7.9085376249921902E-2</v>
      </c>
      <c r="AC1780" s="51">
        <f>IF(E1780=1,VLOOKUP(Työfile_2024!D1780,'2015'!$F$12:$X$1887,18,FALSE),"-")</f>
        <v>0</v>
      </c>
      <c r="AD1780" s="51">
        <f>IF(E1780=1,VLOOKUP(Työfile_2024!D1780,'2015'!$F$12:$X$1887,19,FALSE),"-")</f>
        <v>0</v>
      </c>
      <c r="AI1780" s="128">
        <f>IF(E1780=1,VLOOKUP(Työfile_2024!D1780,'2015'!$F$12:$AB$1887,20,FALSE),"-")</f>
        <v>0</v>
      </c>
      <c r="AJ1780" s="128">
        <f>IF(E1780=1,VLOOKUP(Työfile_2024!D1780,'2015'!$F$12:$AB$1887,21,FALSE),"-")</f>
        <v>0</v>
      </c>
      <c r="AK1780" s="128">
        <f>IF(E1780=1,VLOOKUP(Työfile_2024!D1780,'2015'!$F$12:$AB$1887,22,FALSE),"-")</f>
        <v>0</v>
      </c>
      <c r="AL1780" s="128">
        <f>IF(E1780=1,VLOOKUP(Työfile_2024!D1780,'2015'!$F$12:$AB$1887,23,FALSE),"-")</f>
        <v>0</v>
      </c>
      <c r="AM1780" s="56">
        <f>VLOOKUP(Työfile_2024!D1780,Tmatkat_20km_tarkasteltava_verk!$C$2:$D$1804,2,FALSE)</f>
        <v>6</v>
      </c>
      <c r="AN1780" s="148">
        <f t="shared" si="465"/>
        <v>0.125</v>
      </c>
      <c r="AO1780" s="178">
        <f>IF(E1780=1,VLOOKUP(Työfile_2024!D1780,'2015'!$F$12:$AC$1887,24,FALSE),"-")</f>
        <v>22</v>
      </c>
      <c r="AP1780" s="52">
        <f>VLOOKUP(D1780,Tarkasteltava_verkko_2024_harva!$E$2:$I$1804,5,FALSE)</f>
        <v>0</v>
      </c>
      <c r="AQ1780" s="52">
        <f>VLOOKUP(D1780,Tarkasteltava_verkko_2024_harva!$E$2:$I$1804,4,FALSE)</f>
        <v>0</v>
      </c>
      <c r="AR1780" s="148">
        <v>0</v>
      </c>
      <c r="AS1780" s="170">
        <f>IFERROR(VLOOKUP(C1780,'2015'!$C$12:$AG$1887,30,FALSE),"-")</f>
        <v>0</v>
      </c>
      <c r="AT1780" s="148">
        <v>0</v>
      </c>
      <c r="AU1780" s="170">
        <f>IFERROR(VLOOKUP(C1780,'2015'!$C$12:$AG$1887,31,FALSE),"-")</f>
        <v>0</v>
      </c>
      <c r="AV1780" s="106"/>
      <c r="AW1780" s="63">
        <f>IFERROR(VLOOKUP(C1780,Merkittävyysluokitus!$A$2:$J$1705,10,FALSE),"-")</f>
        <v>4</v>
      </c>
      <c r="AX1780" s="175">
        <f>IFERROR(VLOOKUP(C1780,Merkittävyysluokitus!$A$2:$J$1705,6,FALSE),"-")</f>
        <v>1.7073485540334856</v>
      </c>
      <c r="AY1780" s="175">
        <f>IFERROR(VLOOKUP(C1780,Merkittävyysluokitus!$A$2:$J$1705,7,FALSE),"-")</f>
        <v>0.19733333333333331</v>
      </c>
      <c r="AZ1780" s="175">
        <f>IFERROR(VLOOKUP(C1780,Merkittävyysluokitus!$A$2:$J$1705,8,FALSE),"-")</f>
        <v>1.0100152207001523</v>
      </c>
      <c r="BA1780" s="175">
        <f>IFERROR(VLOOKUP(C1780,Merkittävyysluokitus!$A$2:$J$1705,9,FALSE),"-")</f>
        <v>0.5</v>
      </c>
      <c r="BB1780" s="203"/>
      <c r="BC1780" s="203" t="str">
        <f t="shared" si="466"/>
        <v/>
      </c>
      <c r="BD1780" s="39" t="str">
        <f t="shared" si="469"/>
        <v>musta</v>
      </c>
      <c r="BE1780" s="68" t="str">
        <f t="shared" si="461"/>
        <v>musta</v>
      </c>
      <c r="BF1780" s="68" t="str">
        <f t="shared" si="462"/>
        <v>musta</v>
      </c>
      <c r="BG1780" s="68" t="str">
        <f t="shared" si="463"/>
        <v>ei mallia</v>
      </c>
      <c r="BH1780" s="208" t="str">
        <f t="shared" si="464"/>
        <v>musta</v>
      </c>
      <c r="BI1780" s="39"/>
      <c r="BJ1780" s="39" t="str">
        <f>IF(F1780="ei löydy","uusi tie",IF(E1780=0,"tieosoite muuttunut",IF(E1780=1,VLOOKUP(D1780,'2015'!$F$12:$AL$1887,31,FALSE),"-")))</f>
        <v>musta</v>
      </c>
      <c r="BK1780" s="67" t="str">
        <f>IF(E1780=1,VLOOKUP(D1780,'2015'!$F$12:$AL$1887,32,FALSE),"-")</f>
        <v>musta</v>
      </c>
      <c r="BL1780" s="39" t="str">
        <f>IF(F1780="ei löydy","uusi tie",IF(E1780=0,"tieosoite muuttunut",IF(E1780=1,VLOOKUP(D1780,'2015'!$F$12:$AL$1887,33,FALSE),"-")))</f>
        <v>musta</v>
      </c>
      <c r="BM1780" s="39"/>
      <c r="BN1780" s="217" t="str">
        <f>VLOOKUP(D1780,'2015'!$F$12:$AL$1887,33,FALSE)</f>
        <v>musta</v>
      </c>
      <c r="BO1780" s="39"/>
      <c r="BP1780" s="115"/>
      <c r="BQ1780" s="26" t="s">
        <v>10</v>
      </c>
      <c r="BS1780" s="5"/>
      <c r="BU1780" s="37"/>
      <c r="BV1780" s="30"/>
      <c r="BX1780">
        <f>IF(E1780=1,VLOOKUP(D1780,'2015'!$F$12:$AX$1887,43,FALSE),"-")</f>
        <v>0</v>
      </c>
      <c r="BY1780">
        <f>IF(E1780=1,VLOOKUP(D1780,'2015'!$F$12:$AX$1887,44,FALSE),"-")</f>
        <v>0</v>
      </c>
      <c r="BZ1780">
        <f>IF(E1780=1,VLOOKUP(D1780,'2015'!$F$12:$AX$1887,45,FALSE),"-")</f>
        <v>0</v>
      </c>
      <c r="CG1780" s="21"/>
      <c r="CH1780" s="21"/>
      <c r="CI1780" s="21"/>
      <c r="CK1780" s="21"/>
      <c r="CL1780" s="21"/>
      <c r="CM1780" s="21"/>
    </row>
    <row r="1781" spans="1:94" ht="15.75" thickBot="1" x14ac:dyDescent="0.3">
      <c r="A1781" s="50"/>
      <c r="B1781" s="50"/>
      <c r="C1781" s="50" t="str">
        <f t="shared" si="467"/>
        <v>15043_1_6684</v>
      </c>
      <c r="D1781" s="51" t="str">
        <f t="shared" si="468"/>
        <v>15043_1</v>
      </c>
      <c r="E1781" s="224">
        <f>IFERROR(VLOOKUP(C1781,'2015'!$C$12:$D$1887,2,FALSE),0)</f>
        <v>1</v>
      </c>
      <c r="F1781" s="51">
        <f>IFERROR(K1781-IFERROR(VLOOKUP(D1781,'2015'!$F$12:$I$1887,4,FALSE),"ei löydy"),"ei löydy")</f>
        <v>0</v>
      </c>
      <c r="G1781" s="224">
        <f>IFERROR(VLOOKUP(Työfile_2024!C1781,Liikennemalli!$D$6:$G$1921,4,FALSE),0)</f>
        <v>1</v>
      </c>
      <c r="H1781" s="225">
        <f>K1781-IFERROR(VLOOKUP(Työfile_2024!D1781,Liikennemalli!$C$6:$H$1921,6,FALSE),"ei löydy")</f>
        <v>0</v>
      </c>
      <c r="I1781" s="80">
        <v>15043</v>
      </c>
      <c r="J1781" s="52">
        <v>1</v>
      </c>
      <c r="K1781" s="52">
        <v>6684</v>
      </c>
      <c r="L1781" s="53"/>
      <c r="M1781" s="54"/>
      <c r="N1781" s="54"/>
      <c r="O1781" s="54"/>
      <c r="P1781" s="54"/>
      <c r="Q1781" s="55"/>
      <c r="R1781" s="55"/>
      <c r="S1781" s="55"/>
      <c r="T1781" s="55"/>
      <c r="U1781" s="52"/>
      <c r="V1781" s="56">
        <v>54</v>
      </c>
      <c r="W1781" s="56">
        <v>1</v>
      </c>
      <c r="X1781" s="56">
        <v>49</v>
      </c>
      <c r="Y1781" s="56">
        <f>VLOOKUP(D1781,Liikennemalli24!$D$2:$F$1804,2,FALSE)</f>
        <v>14</v>
      </c>
      <c r="Z1781" s="148">
        <f>VLOOKUP(D1781,Liikennemalli24!$D$2:$F$1804,3,FALSE)</f>
        <v>0.246</v>
      </c>
      <c r="AA1781" s="178">
        <f>IF(G1781=1,VLOOKUP(C1781,Liikennemalli!$D$6:$H$1921,2,FALSE),"-")</f>
        <v>9.9365937514817197</v>
      </c>
      <c r="AB1781" s="198">
        <f>IF(G1781=1,VLOOKUP(C1781,Liikennemalli!$D$6:$H$1921,3,FALSE),"-")</f>
        <v>0.335821929060521</v>
      </c>
      <c r="AC1781" s="51">
        <f>IF(E1781=1,VLOOKUP(Työfile_2024!D1781,'2015'!$F$12:$X$1887,18,FALSE),"-")</f>
        <v>0</v>
      </c>
      <c r="AD1781" s="51">
        <f>IF(E1781=1,VLOOKUP(Työfile_2024!D1781,'2015'!$F$12:$X$1887,19,FALSE),"-")</f>
        <v>0</v>
      </c>
      <c r="AI1781" s="128">
        <f>IF(E1781=1,VLOOKUP(Työfile_2024!D1781,'2015'!$F$12:$AB$1887,20,FALSE),"-")</f>
        <v>0</v>
      </c>
      <c r="AJ1781" s="128">
        <f>IF(E1781=1,VLOOKUP(Työfile_2024!D1781,'2015'!$F$12:$AB$1887,21,FALSE),"-")</f>
        <v>0</v>
      </c>
      <c r="AK1781" s="128">
        <f>IF(E1781=1,VLOOKUP(Työfile_2024!D1781,'2015'!$F$12:$AB$1887,22,FALSE),"-")</f>
        <v>0</v>
      </c>
      <c r="AL1781" s="128">
        <f>IF(E1781=1,VLOOKUP(Työfile_2024!D1781,'2015'!$F$12:$AB$1887,23,FALSE),"-")</f>
        <v>0</v>
      </c>
      <c r="AM1781" s="56">
        <f>VLOOKUP(Työfile_2024!D1781,Tmatkat_20km_tarkasteltava_verk!$C$2:$D$1804,2,FALSE)</f>
        <v>4</v>
      </c>
      <c r="AN1781" s="148">
        <f t="shared" si="465"/>
        <v>7.407407407407407E-2</v>
      </c>
      <c r="AO1781" s="178">
        <f>IF(E1781=1,VLOOKUP(Työfile_2024!D1781,'2015'!$F$12:$AC$1887,24,FALSE),"-")</f>
        <v>11</v>
      </c>
      <c r="AP1781" s="52">
        <f>VLOOKUP(D1781,Tarkasteltava_verkko_2024_harva!$E$2:$I$1804,5,FALSE)</f>
        <v>0</v>
      </c>
      <c r="AQ1781" s="52">
        <f>VLOOKUP(D1781,Tarkasteltava_verkko_2024_harva!$E$2:$I$1804,4,FALSE)</f>
        <v>0</v>
      </c>
      <c r="AR1781" s="148">
        <v>0</v>
      </c>
      <c r="AS1781" s="170">
        <f>IFERROR(VLOOKUP(C1781,'2015'!$C$12:$AG$1887,30,FALSE),"-")</f>
        <v>0</v>
      </c>
      <c r="AT1781" s="148">
        <v>0</v>
      </c>
      <c r="AU1781" s="170">
        <f>IFERROR(VLOOKUP(C1781,'2015'!$C$12:$AG$1887,31,FALSE),"-")</f>
        <v>0</v>
      </c>
      <c r="AV1781" s="106"/>
      <c r="AW1781" s="63">
        <f>IFERROR(VLOOKUP(C1781,Merkittävyysluokitus!$A$2:$J$1705,10,FALSE),"-")</f>
        <v>4</v>
      </c>
      <c r="AX1781" s="175">
        <f>IFERROR(VLOOKUP(C1781,Merkittävyysluokitus!$A$2:$J$1705,6,FALSE),"-")</f>
        <v>1.5267716894977168</v>
      </c>
      <c r="AY1781" s="175">
        <f>IFERROR(VLOOKUP(C1781,Merkittävyysluokitus!$A$2:$J$1705,7,FALSE),"-")</f>
        <v>0.17533333333333334</v>
      </c>
      <c r="AZ1781" s="175">
        <f>IFERROR(VLOOKUP(C1781,Merkittävyysluokitus!$A$2:$J$1705,8,FALSE),"-")</f>
        <v>0.85143835616438346</v>
      </c>
      <c r="BA1781" s="175">
        <f>IFERROR(VLOOKUP(C1781,Merkittävyysluokitus!$A$2:$J$1705,9,FALSE),"-")</f>
        <v>0.5</v>
      </c>
      <c r="BB1781" s="203"/>
      <c r="BC1781" s="203" t="str">
        <f t="shared" si="466"/>
        <v/>
      </c>
      <c r="BD1781" s="39" t="str">
        <f t="shared" si="469"/>
        <v>musta</v>
      </c>
      <c r="BE1781" s="68" t="str">
        <f t="shared" si="461"/>
        <v>musta</v>
      </c>
      <c r="BF1781" s="68" t="str">
        <f t="shared" si="462"/>
        <v>musta</v>
      </c>
      <c r="BG1781" s="68" t="str">
        <f t="shared" si="463"/>
        <v>musta</v>
      </c>
      <c r="BH1781" s="208" t="str">
        <f t="shared" si="464"/>
        <v>musta</v>
      </c>
      <c r="BI1781" s="39"/>
      <c r="BJ1781" s="39" t="str">
        <f>IF(F1781="ei löydy","uusi tie",IF(E1781=0,"tieosoite muuttunut",IF(E1781=1,VLOOKUP(D1781,'2015'!$F$12:$AL$1887,31,FALSE),"-")))</f>
        <v>musta</v>
      </c>
      <c r="BK1781" s="67" t="str">
        <f>IF(E1781=1,VLOOKUP(D1781,'2015'!$F$12:$AL$1887,32,FALSE),"-")</f>
        <v>musta</v>
      </c>
      <c r="BL1781" s="39" t="str">
        <f>IF(F1781="ei löydy","uusi tie",IF(E1781=0,"tieosoite muuttunut",IF(E1781=1,VLOOKUP(D1781,'2015'!$F$12:$AL$1887,33,FALSE),"-")))</f>
        <v>musta</v>
      </c>
      <c r="BM1781" s="39"/>
      <c r="BN1781" s="217" t="str">
        <f>VLOOKUP(D1781,'2015'!$F$12:$AL$1887,33,FALSE)</f>
        <v>musta</v>
      </c>
      <c r="BO1781" s="39"/>
      <c r="BP1781" s="115"/>
      <c r="BQ1781" s="26" t="s">
        <v>10</v>
      </c>
      <c r="BS1781" s="5"/>
      <c r="BU1781" s="37"/>
      <c r="BV1781" s="30"/>
      <c r="BX1781">
        <f>IF(E1781=1,VLOOKUP(D1781,'2015'!$F$12:$AX$1887,43,FALSE),"-")</f>
        <v>0</v>
      </c>
      <c r="BY1781">
        <f>IF(E1781=1,VLOOKUP(D1781,'2015'!$F$12:$AX$1887,44,FALSE),"-")</f>
        <v>0</v>
      </c>
      <c r="BZ1781">
        <f>IF(E1781=1,VLOOKUP(D1781,'2015'!$F$12:$AX$1887,45,FALSE),"-")</f>
        <v>0</v>
      </c>
      <c r="CG1781" s="21"/>
      <c r="CH1781" s="21"/>
      <c r="CI1781" s="21"/>
      <c r="CK1781" s="21"/>
      <c r="CL1781" s="21"/>
      <c r="CM1781" s="21"/>
    </row>
    <row r="1782" spans="1:94" ht="15.75" thickBot="1" x14ac:dyDescent="0.3">
      <c r="A1782" s="50"/>
      <c r="B1782" s="50"/>
      <c r="C1782" s="50" t="str">
        <f t="shared" si="467"/>
        <v>15043_2_2480</v>
      </c>
      <c r="D1782" s="51" t="str">
        <f t="shared" si="468"/>
        <v>15043_2</v>
      </c>
      <c r="E1782" s="224">
        <f>IFERROR(VLOOKUP(C1782,'2015'!$C$12:$D$1887,2,FALSE),0)</f>
        <v>1</v>
      </c>
      <c r="F1782" s="51">
        <f>IFERROR(K1782-IFERROR(VLOOKUP(D1782,'2015'!$F$12:$I$1887,4,FALSE),"ei löydy"),"ei löydy")</f>
        <v>0</v>
      </c>
      <c r="G1782" s="224">
        <f>IFERROR(VLOOKUP(Työfile_2024!C1782,Liikennemalli!$D$6:$G$1921,4,FALSE),0)</f>
        <v>1</v>
      </c>
      <c r="H1782" s="225">
        <f>K1782-IFERROR(VLOOKUP(Työfile_2024!D1782,Liikennemalli!$C$6:$H$1921,6,FALSE),"ei löydy")</f>
        <v>0</v>
      </c>
      <c r="I1782" s="80">
        <v>15043</v>
      </c>
      <c r="J1782" s="52">
        <v>2</v>
      </c>
      <c r="K1782" s="52">
        <v>2480</v>
      </c>
      <c r="L1782" s="53"/>
      <c r="M1782" s="54"/>
      <c r="N1782" s="54"/>
      <c r="O1782" s="54"/>
      <c r="P1782" s="54"/>
      <c r="Q1782" s="55"/>
      <c r="R1782" s="55"/>
      <c r="S1782" s="55"/>
      <c r="T1782" s="55"/>
      <c r="U1782" s="52"/>
      <c r="V1782" s="56">
        <v>54</v>
      </c>
      <c r="W1782" s="56">
        <v>1</v>
      </c>
      <c r="X1782" s="56">
        <v>49</v>
      </c>
      <c r="Y1782" s="56">
        <f>VLOOKUP(D1782,Liikennemalli24!$D$2:$F$1804,2,FALSE)</f>
        <v>2</v>
      </c>
      <c r="Z1782" s="148">
        <f>VLOOKUP(D1782,Liikennemalli24!$D$2:$F$1804,3,FALSE)</f>
        <v>0.20200000000000001</v>
      </c>
      <c r="AA1782" s="178">
        <f>IF(G1782=1,VLOOKUP(C1782,Liikennemalli!$D$6:$H$1921,2,FALSE),"-")</f>
        <v>6.6212641182922001</v>
      </c>
      <c r="AB1782" s="198">
        <f>IF(G1782=1,VLOOKUP(C1782,Liikennemalli!$D$6:$H$1921,3,FALSE),"-")</f>
        <v>0.13232020555655399</v>
      </c>
      <c r="AC1782" s="51">
        <f>IF(E1782=1,VLOOKUP(Työfile_2024!D1782,'2015'!$F$12:$X$1887,18,FALSE),"-")</f>
        <v>0</v>
      </c>
      <c r="AD1782" s="51">
        <f>IF(E1782=1,VLOOKUP(Työfile_2024!D1782,'2015'!$F$12:$X$1887,19,FALSE),"-")</f>
        <v>0</v>
      </c>
      <c r="AI1782" s="128">
        <f>IF(E1782=1,VLOOKUP(Työfile_2024!D1782,'2015'!$F$12:$AB$1887,20,FALSE),"-")</f>
        <v>0</v>
      </c>
      <c r="AJ1782" s="128">
        <f>IF(E1782=1,VLOOKUP(Työfile_2024!D1782,'2015'!$F$12:$AB$1887,21,FALSE),"-")</f>
        <v>0</v>
      </c>
      <c r="AK1782" s="128">
        <f>IF(E1782=1,VLOOKUP(Työfile_2024!D1782,'2015'!$F$12:$AB$1887,22,FALSE),"-")</f>
        <v>0</v>
      </c>
      <c r="AL1782" s="128">
        <f>IF(E1782=1,VLOOKUP(Työfile_2024!D1782,'2015'!$F$12:$AB$1887,23,FALSE),"-")</f>
        <v>0</v>
      </c>
      <c r="AM1782" s="56">
        <f>VLOOKUP(Työfile_2024!D1782,Tmatkat_20km_tarkasteltava_verk!$C$2:$D$1804,2,FALSE)</f>
        <v>0</v>
      </c>
      <c r="AN1782" s="148">
        <f t="shared" si="465"/>
        <v>0</v>
      </c>
      <c r="AO1782" s="178">
        <f>IF(E1782=1,VLOOKUP(Työfile_2024!D1782,'2015'!$F$12:$AC$1887,24,FALSE),"-")</f>
        <v>7</v>
      </c>
      <c r="AP1782" s="52">
        <f>VLOOKUP(D1782,Tarkasteltava_verkko_2024_harva!$E$2:$I$1804,5,FALSE)</f>
        <v>0</v>
      </c>
      <c r="AQ1782" s="52">
        <f>VLOOKUP(D1782,Tarkasteltava_verkko_2024_harva!$E$2:$I$1804,4,FALSE)</f>
        <v>0</v>
      </c>
      <c r="AR1782" s="148">
        <v>0</v>
      </c>
      <c r="AS1782" s="170">
        <f>IFERROR(VLOOKUP(C1782,'2015'!$C$12:$AG$1887,30,FALSE),"-")</f>
        <v>0</v>
      </c>
      <c r="AT1782" s="148">
        <v>0</v>
      </c>
      <c r="AU1782" s="170">
        <f>IFERROR(VLOOKUP(C1782,'2015'!$C$12:$AG$1887,31,FALSE),"-")</f>
        <v>0</v>
      </c>
      <c r="AV1782" s="106"/>
      <c r="AW1782" s="63">
        <f>IFERROR(VLOOKUP(C1782,Merkittävyysluokitus!$A$2:$J$1705,10,FALSE),"-")</f>
        <v>4</v>
      </c>
      <c r="AX1782" s="175">
        <f>IFERROR(VLOOKUP(C1782,Merkittävyysluokitus!$A$2:$J$1705,6,FALSE),"-")</f>
        <v>1.0707214611872145</v>
      </c>
      <c r="AY1782" s="175">
        <f>IFERROR(VLOOKUP(C1782,Merkittävyysluokitus!$A$2:$J$1705,7,FALSE),"-")</f>
        <v>0.16533333333333333</v>
      </c>
      <c r="AZ1782" s="175">
        <f>IFERROR(VLOOKUP(C1782,Merkittävyysluokitus!$A$2:$J$1705,8,FALSE),"-")</f>
        <v>0.40538812785388123</v>
      </c>
      <c r="BA1782" s="175">
        <f>IFERROR(VLOOKUP(C1782,Merkittävyysluokitus!$A$2:$J$1705,9,FALSE),"-")</f>
        <v>0.5</v>
      </c>
      <c r="BB1782" s="203"/>
      <c r="BC1782" s="203" t="str">
        <f t="shared" si="466"/>
        <v/>
      </c>
      <c r="BD1782" s="39" t="str">
        <f t="shared" si="469"/>
        <v>musta</v>
      </c>
      <c r="BE1782" s="68" t="str">
        <f t="shared" si="461"/>
        <v>musta</v>
      </c>
      <c r="BF1782" s="68" t="str">
        <f t="shared" si="462"/>
        <v>musta</v>
      </c>
      <c r="BG1782" s="68" t="str">
        <f t="shared" si="463"/>
        <v>musta</v>
      </c>
      <c r="BH1782" s="208" t="str">
        <f t="shared" si="464"/>
        <v>musta</v>
      </c>
      <c r="BI1782" s="39"/>
      <c r="BJ1782" s="39" t="str">
        <f>IF(F1782="ei löydy","uusi tie",IF(E1782=0,"tieosoite muuttunut",IF(E1782=1,VLOOKUP(D1782,'2015'!$F$12:$AL$1887,31,FALSE),"-")))</f>
        <v>musta</v>
      </c>
      <c r="BK1782" s="67" t="str">
        <f>IF(E1782=1,VLOOKUP(D1782,'2015'!$F$12:$AL$1887,32,FALSE),"-")</f>
        <v>musta</v>
      </c>
      <c r="BL1782" s="39" t="str">
        <f>IF(F1782="ei löydy","uusi tie",IF(E1782=0,"tieosoite muuttunut",IF(E1782=1,VLOOKUP(D1782,'2015'!$F$12:$AL$1887,33,FALSE),"-")))</f>
        <v>musta</v>
      </c>
      <c r="BM1782" s="39"/>
      <c r="BN1782" s="217" t="str">
        <f>VLOOKUP(D1782,'2015'!$F$12:$AL$1887,33,FALSE)</f>
        <v>musta</v>
      </c>
      <c r="BO1782" s="39"/>
      <c r="BP1782" s="115"/>
      <c r="BQ1782" s="26" t="s">
        <v>10</v>
      </c>
      <c r="BS1782" s="5"/>
      <c r="BU1782" s="37"/>
      <c r="BV1782" s="30"/>
      <c r="BX1782">
        <f>IF(E1782=1,VLOOKUP(D1782,'2015'!$F$12:$AX$1887,43,FALSE),"-")</f>
        <v>0</v>
      </c>
      <c r="BY1782">
        <f>IF(E1782=1,VLOOKUP(D1782,'2015'!$F$12:$AX$1887,44,FALSE),"-")</f>
        <v>0</v>
      </c>
      <c r="BZ1782">
        <f>IF(E1782=1,VLOOKUP(D1782,'2015'!$F$12:$AX$1887,45,FALSE),"-")</f>
        <v>0</v>
      </c>
      <c r="CG1782" s="21"/>
      <c r="CH1782" s="21"/>
      <c r="CI1782" s="21"/>
      <c r="CK1782" s="21"/>
      <c r="CL1782" s="21"/>
      <c r="CM1782" s="21"/>
    </row>
    <row r="1783" spans="1:94" ht="15.75" thickBot="1" x14ac:dyDescent="0.3">
      <c r="A1783" s="50"/>
      <c r="B1783" s="50"/>
      <c r="C1783" s="50" t="str">
        <f t="shared" si="467"/>
        <v>15044_1_6159</v>
      </c>
      <c r="D1783" s="51" t="str">
        <f t="shared" si="468"/>
        <v>15044_1</v>
      </c>
      <c r="E1783" s="224">
        <f>IFERROR(VLOOKUP(C1783,'2015'!$C$12:$D$1887,2,FALSE),0)</f>
        <v>1</v>
      </c>
      <c r="F1783" s="51">
        <f>IFERROR(K1783-IFERROR(VLOOKUP(D1783,'2015'!$F$12:$I$1887,4,FALSE),"ei löydy"),"ei löydy")</f>
        <v>0</v>
      </c>
      <c r="G1783" s="224">
        <f>IFERROR(VLOOKUP(Työfile_2024!C1783,Liikennemalli!$D$6:$G$1921,4,FALSE),0)</f>
        <v>1</v>
      </c>
      <c r="H1783" s="225">
        <f>K1783-IFERROR(VLOOKUP(Työfile_2024!D1783,Liikennemalli!$C$6:$H$1921,6,FALSE),"ei löydy")</f>
        <v>0</v>
      </c>
      <c r="I1783" s="80">
        <v>15044</v>
      </c>
      <c r="J1783" s="52">
        <v>1</v>
      </c>
      <c r="K1783" s="52">
        <v>6159</v>
      </c>
      <c r="L1783" s="53"/>
      <c r="M1783" s="54"/>
      <c r="N1783" s="54"/>
      <c r="O1783" s="54"/>
      <c r="P1783" s="54"/>
      <c r="Q1783" s="55"/>
      <c r="R1783" s="55"/>
      <c r="S1783" s="55"/>
      <c r="T1783" s="55"/>
      <c r="U1783" s="52"/>
      <c r="V1783" s="56">
        <v>146</v>
      </c>
      <c r="W1783" s="56">
        <v>13</v>
      </c>
      <c r="X1783" s="56">
        <v>141</v>
      </c>
      <c r="Y1783" s="56">
        <f>VLOOKUP(D1783,Liikennemalli24!$D$2:$F$1804,2,FALSE)</f>
        <v>48</v>
      </c>
      <c r="Z1783" s="148">
        <f>VLOOKUP(D1783,Liikennemalli24!$D$2:$F$1804,3,FALSE)</f>
        <v>0.57199999999999995</v>
      </c>
      <c r="AA1783" s="178">
        <f>IF(G1783=1,VLOOKUP(C1783,Liikennemalli!$D$6:$H$1921,2,FALSE),"-")</f>
        <v>71.573863652905501</v>
      </c>
      <c r="AB1783" s="198">
        <f>IF(G1783=1,VLOOKUP(C1783,Liikennemalli!$D$6:$H$1921,3,FALSE),"-")</f>
        <v>0.58147127642618901</v>
      </c>
      <c r="AC1783" s="51">
        <f>IF(E1783=1,VLOOKUP(Työfile_2024!D1783,'2015'!$F$12:$X$1887,18,FALSE),"-")</f>
        <v>0</v>
      </c>
      <c r="AD1783" s="51">
        <f>IF(E1783=1,VLOOKUP(Työfile_2024!D1783,'2015'!$F$12:$X$1887,19,FALSE),"-")</f>
        <v>0</v>
      </c>
      <c r="AI1783" s="128">
        <f>IF(E1783=1,VLOOKUP(Työfile_2024!D1783,'2015'!$F$12:$AB$1887,20,FALSE),"-")</f>
        <v>0</v>
      </c>
      <c r="AJ1783" s="128">
        <f>IF(E1783=1,VLOOKUP(Työfile_2024!D1783,'2015'!$F$12:$AB$1887,21,FALSE),"-")</f>
        <v>0</v>
      </c>
      <c r="AK1783" s="128">
        <f>IF(E1783=1,VLOOKUP(Työfile_2024!D1783,'2015'!$F$12:$AB$1887,22,FALSE),"-")</f>
        <v>0</v>
      </c>
      <c r="AL1783" s="128">
        <f>IF(E1783=1,VLOOKUP(Työfile_2024!D1783,'2015'!$F$12:$AB$1887,23,FALSE),"-")</f>
        <v>0</v>
      </c>
      <c r="AM1783" s="56">
        <f>VLOOKUP(Työfile_2024!D1783,Tmatkat_20km_tarkasteltava_verk!$C$2:$D$1804,2,FALSE)</f>
        <v>9</v>
      </c>
      <c r="AN1783" s="148">
        <f t="shared" si="465"/>
        <v>6.1643835616438353E-2</v>
      </c>
      <c r="AO1783" s="178">
        <f>IF(E1783=1,VLOOKUP(Työfile_2024!D1783,'2015'!$F$12:$AC$1887,24,FALSE),"-")</f>
        <v>20</v>
      </c>
      <c r="AP1783" s="63">
        <f>VLOOKUP(D1783,Tarkasteltava_verkko_2024_harva!$E$2:$I$1804,5,FALSE)</f>
        <v>0</v>
      </c>
      <c r="AQ1783" s="52">
        <f>VLOOKUP(D1783,Tarkasteltava_verkko_2024_harva!$E$2:$I$1804,4,FALSE)</f>
        <v>0</v>
      </c>
      <c r="AR1783" s="148">
        <v>0</v>
      </c>
      <c r="AS1783" s="170">
        <f>IFERROR(VLOOKUP(C1783,'2015'!$C$12:$AG$1887,30,FALSE),"-")</f>
        <v>0</v>
      </c>
      <c r="AT1783" s="148">
        <v>0</v>
      </c>
      <c r="AU1783" s="170">
        <f>IFERROR(VLOOKUP(C1783,'2015'!$C$12:$AG$1887,31,FALSE),"-")</f>
        <v>0</v>
      </c>
      <c r="AV1783" s="106"/>
      <c r="AW1783" s="63">
        <f>IFERROR(VLOOKUP(C1783,Merkittävyysluokitus!$A$2:$J$1705,10,FALSE),"-")</f>
        <v>3</v>
      </c>
      <c r="AX1783" s="175">
        <f>IFERROR(VLOOKUP(C1783,Merkittävyysluokitus!$A$2:$J$1705,6,FALSE),"-")</f>
        <v>3.1423683409436833</v>
      </c>
      <c r="AY1783" s="175">
        <f>IFERROR(VLOOKUP(C1783,Merkittävyysluokitus!$A$2:$J$1705,7,FALSE),"-")</f>
        <v>0.47466666666666663</v>
      </c>
      <c r="AZ1783" s="175">
        <f>IFERROR(VLOOKUP(C1783,Merkittävyysluokitus!$A$2:$J$1705,8,FALSE),"-")</f>
        <v>2.1677016742770165</v>
      </c>
      <c r="BA1783" s="175">
        <f>IFERROR(VLOOKUP(C1783,Merkittävyysluokitus!$A$2:$J$1705,9,FALSE),"-")</f>
        <v>0.5</v>
      </c>
      <c r="BB1783" s="203"/>
      <c r="BC1783" s="203" t="str">
        <f t="shared" si="466"/>
        <v/>
      </c>
      <c r="BD1783" s="39" t="str">
        <f t="shared" si="469"/>
        <v>musta</v>
      </c>
      <c r="BE1783" s="68" t="str">
        <f t="shared" si="461"/>
        <v>musta</v>
      </c>
      <c r="BF1783" s="68" t="str">
        <f t="shared" si="462"/>
        <v>musta</v>
      </c>
      <c r="BG1783" s="68" t="str">
        <f t="shared" si="463"/>
        <v>musta</v>
      </c>
      <c r="BH1783" s="208" t="str">
        <f t="shared" si="464"/>
        <v>musta</v>
      </c>
      <c r="BI1783" s="39"/>
      <c r="BJ1783" s="39" t="str">
        <f>IF(F1783="ei löydy","uusi tie",IF(E1783=0,"tieosoite muuttunut",IF(E1783=1,VLOOKUP(D1783,'2015'!$F$12:$AL$1887,31,FALSE),"-")))</f>
        <v>musta</v>
      </c>
      <c r="BK1783" s="67" t="str">
        <f>IF(E1783=1,VLOOKUP(D1783,'2015'!$F$12:$AL$1887,32,FALSE),"-")</f>
        <v>musta</v>
      </c>
      <c r="BL1783" s="39" t="str">
        <f>IF(F1783="ei löydy","uusi tie",IF(E1783=0,"tieosoite muuttunut",IF(E1783=1,VLOOKUP(D1783,'2015'!$F$12:$AL$1887,33,FALSE),"-")))</f>
        <v>musta</v>
      </c>
      <c r="BM1783" s="39"/>
      <c r="BN1783" s="217" t="str">
        <f>VLOOKUP(D1783,'2015'!$F$12:$AL$1887,33,FALSE)</f>
        <v>musta</v>
      </c>
      <c r="BO1783" s="39"/>
      <c r="BP1783" s="115"/>
      <c r="BQ1783" s="26" t="s">
        <v>10</v>
      </c>
      <c r="BS1783" s="5"/>
      <c r="BU1783" s="37"/>
      <c r="BV1783" s="30"/>
      <c r="BX1783">
        <f>IF(E1783=1,VLOOKUP(D1783,'2015'!$F$12:$AX$1887,43,FALSE),"-")</f>
        <v>0</v>
      </c>
      <c r="BY1783">
        <f>IF(E1783=1,VLOOKUP(D1783,'2015'!$F$12:$AX$1887,44,FALSE),"-")</f>
        <v>0</v>
      </c>
      <c r="BZ1783">
        <f>IF(E1783=1,VLOOKUP(D1783,'2015'!$F$12:$AX$1887,45,FALSE),"-")</f>
        <v>0</v>
      </c>
      <c r="CG1783" s="21"/>
      <c r="CH1783" s="21"/>
      <c r="CI1783" s="21"/>
      <c r="CK1783" s="21"/>
      <c r="CL1783" s="21"/>
      <c r="CM1783" s="21"/>
    </row>
    <row r="1784" spans="1:94" ht="15.75" thickBot="1" x14ac:dyDescent="0.3">
      <c r="A1784" s="50"/>
      <c r="B1784" s="50"/>
      <c r="C1784" s="50" t="str">
        <f t="shared" si="467"/>
        <v>15044_2_8309</v>
      </c>
      <c r="D1784" s="51" t="str">
        <f t="shared" si="468"/>
        <v>15044_2</v>
      </c>
      <c r="E1784" s="224">
        <f>IFERROR(VLOOKUP(C1784,'2015'!$C$12:$D$1887,2,FALSE),0)</f>
        <v>1</v>
      </c>
      <c r="F1784" s="51">
        <f>IFERROR(K1784-IFERROR(VLOOKUP(D1784,'2015'!$F$12:$I$1887,4,FALSE),"ei löydy"),"ei löydy")</f>
        <v>0</v>
      </c>
      <c r="G1784" s="224">
        <f>IFERROR(VLOOKUP(Työfile_2024!C1784,Liikennemalli!$D$6:$G$1921,4,FALSE),0)</f>
        <v>1</v>
      </c>
      <c r="H1784" s="225">
        <f>K1784-IFERROR(VLOOKUP(Työfile_2024!D1784,Liikennemalli!$C$6:$H$1921,6,FALSE),"ei löydy")</f>
        <v>0</v>
      </c>
      <c r="I1784" s="80">
        <v>15044</v>
      </c>
      <c r="J1784" s="52">
        <v>2</v>
      </c>
      <c r="K1784" s="52">
        <v>8309</v>
      </c>
      <c r="L1784" s="53"/>
      <c r="M1784" s="54"/>
      <c r="N1784" s="54"/>
      <c r="O1784" s="54"/>
      <c r="P1784" s="54"/>
      <c r="Q1784" s="55"/>
      <c r="R1784" s="55"/>
      <c r="S1784" s="55"/>
      <c r="T1784" s="55"/>
      <c r="U1784" s="52"/>
      <c r="V1784" s="56">
        <v>47</v>
      </c>
      <c r="W1784" s="56">
        <v>5</v>
      </c>
      <c r="X1784" s="56">
        <v>43</v>
      </c>
      <c r="Y1784" s="56">
        <f>VLOOKUP(D1784,Liikennemalli24!$D$2:$F$1804,2,FALSE)</f>
        <v>12</v>
      </c>
      <c r="Z1784" s="57">
        <f>VLOOKUP(D1784,Liikennemalli24!$D$2:$F$1804,3,FALSE)</f>
        <v>0.48</v>
      </c>
      <c r="AA1784" s="178">
        <f>IF(G1784=1,VLOOKUP(C1784,Liikennemalli!$D$6:$H$1921,2,FALSE),"-")</f>
        <v>24.213538672695101</v>
      </c>
      <c r="AB1784" s="197">
        <f>IF(G1784=1,VLOOKUP(C1784,Liikennemalli!$D$6:$H$1921,3,FALSE),"-")</f>
        <v>0.66901582751759703</v>
      </c>
      <c r="AC1784" s="134">
        <f>IF(E1784=1,VLOOKUP(Työfile_2024!D1784,'2015'!$F$12:$X$1887,18,FALSE),"-")</f>
        <v>0</v>
      </c>
      <c r="AD1784" s="127">
        <f>IF(E1784=1,VLOOKUP(Työfile_2024!D1784,'2015'!$F$12:$X$1887,19,FALSE),"-")</f>
        <v>0</v>
      </c>
      <c r="AI1784" s="127">
        <f>IF(E1784=1,VLOOKUP(Työfile_2024!D1784,'2015'!$F$12:$AB$1887,20,FALSE),"-")</f>
        <v>0</v>
      </c>
      <c r="AJ1784" s="127">
        <f>IF(E1784=1,VLOOKUP(Työfile_2024!D1784,'2015'!$F$12:$AB$1887,21,FALSE),"-")</f>
        <v>0</v>
      </c>
      <c r="AK1784" s="127">
        <f>IF(E1784=1,VLOOKUP(Työfile_2024!D1784,'2015'!$F$12:$AB$1887,22,FALSE),"-")</f>
        <v>0</v>
      </c>
      <c r="AL1784" s="127">
        <f>IF(E1784=1,VLOOKUP(Työfile_2024!D1784,'2015'!$F$12:$AB$1887,23,FALSE),"-")</f>
        <v>0</v>
      </c>
      <c r="AM1784" s="56">
        <f>VLOOKUP(Työfile_2024!D1784,Tmatkat_20km_tarkasteltava_verk!$C$2:$D$1804,2,FALSE)</f>
        <v>5</v>
      </c>
      <c r="AN1784" s="148">
        <f t="shared" si="465"/>
        <v>0.10638297872340426</v>
      </c>
      <c r="AO1784" s="178">
        <f>IF(E1784=1,VLOOKUP(Työfile_2024!D1784,'2015'!$F$12:$AC$1887,24,FALSE),"-")</f>
        <v>10</v>
      </c>
      <c r="AP1784" s="52">
        <f>VLOOKUP(D1784,Tarkasteltava_verkko_2024_harva!$E$2:$I$1804,5,FALSE)</f>
        <v>0</v>
      </c>
      <c r="AQ1784" s="52">
        <f>VLOOKUP(D1784,Tarkasteltava_verkko_2024_harva!$E$2:$I$1804,4,FALSE)</f>
        <v>0</v>
      </c>
      <c r="AR1784" s="148">
        <v>0</v>
      </c>
      <c r="AS1784" s="170">
        <f>IFERROR(VLOOKUP(C1784,'2015'!$C$12:$AG$1887,30,FALSE),"-")</f>
        <v>0</v>
      </c>
      <c r="AT1784" s="148">
        <v>0</v>
      </c>
      <c r="AU1784" s="170">
        <f>IFERROR(VLOOKUP(C1784,'2015'!$C$12:$AG$1887,31,FALSE),"-")</f>
        <v>0</v>
      </c>
      <c r="AV1784" s="106"/>
      <c r="AW1784" s="63">
        <f>IFERROR(VLOOKUP(C1784,Merkittävyysluokitus!$A$2:$J$1705,10,FALSE),"-")</f>
        <v>4</v>
      </c>
      <c r="AX1784" s="175">
        <f>IFERROR(VLOOKUP(C1784,Merkittävyysluokitus!$A$2:$J$1705,6,FALSE),"-")</f>
        <v>2.3092496194824963</v>
      </c>
      <c r="AY1784" s="175">
        <f>IFERROR(VLOOKUP(C1784,Merkittävyysluokitus!$A$2:$J$1705,7,FALSE),"-")</f>
        <v>0.16099999999999998</v>
      </c>
      <c r="AZ1784" s="175">
        <f>IFERROR(VLOOKUP(C1784,Merkittävyysluokitus!$A$2:$J$1705,8,FALSE),"-")</f>
        <v>1.6482496194824963</v>
      </c>
      <c r="BA1784" s="175">
        <f>IFERROR(VLOOKUP(C1784,Merkittävyysluokitus!$A$2:$J$1705,9,FALSE),"-")</f>
        <v>0.5</v>
      </c>
      <c r="BB1784" s="203"/>
      <c r="BC1784" s="203" t="str">
        <f t="shared" si="466"/>
        <v/>
      </c>
      <c r="BD1784" s="39" t="str">
        <f t="shared" si="469"/>
        <v>musta</v>
      </c>
      <c r="BE1784" s="68" t="str">
        <f t="shared" si="461"/>
        <v>musta</v>
      </c>
      <c r="BF1784" s="68" t="str">
        <f t="shared" si="462"/>
        <v>musta</v>
      </c>
      <c r="BG1784" s="68" t="str">
        <f t="shared" si="463"/>
        <v>musta</v>
      </c>
      <c r="BH1784" s="208" t="str">
        <f t="shared" si="464"/>
        <v>musta</v>
      </c>
      <c r="BI1784" s="39"/>
      <c r="BJ1784" s="39" t="str">
        <f>IF(F1784="ei löydy","uusi tie",IF(E1784=0,"tieosoite muuttunut",IF(E1784=1,VLOOKUP(D1784,'2015'!$F$12:$AL$1887,31,FALSE),"-")))</f>
        <v>musta</v>
      </c>
      <c r="BK1784" s="67" t="str">
        <f>IF(E1784=1,VLOOKUP(D1784,'2015'!$F$12:$AL$1887,32,FALSE),"-")</f>
        <v>musta</v>
      </c>
      <c r="BL1784" s="39" t="str">
        <f>IF(F1784="ei löydy","uusi tie",IF(E1784=0,"tieosoite muuttunut",IF(E1784=1,VLOOKUP(D1784,'2015'!$F$12:$AL$1887,33,FALSE),"-")))</f>
        <v>musta</v>
      </c>
      <c r="BM1784" s="39"/>
      <c r="BN1784" s="217" t="str">
        <f>VLOOKUP(D1784,'2015'!$F$12:$AL$1887,33,FALSE)</f>
        <v>musta</v>
      </c>
      <c r="BO1784" s="39"/>
      <c r="BP1784" s="115" t="s">
        <v>10</v>
      </c>
      <c r="BQ1784" s="30"/>
      <c r="BS1784" s="5"/>
      <c r="BU1784" s="37"/>
      <c r="BV1784" s="30" t="s">
        <v>10</v>
      </c>
      <c r="BX1784">
        <f>IF(E1784=1,VLOOKUP(D1784,'2015'!$F$12:$AX$1887,43,FALSE),"-")</f>
        <v>0</v>
      </c>
      <c r="BY1784">
        <f>IF(E1784=1,VLOOKUP(D1784,'2015'!$F$12:$AX$1887,44,FALSE),"-")</f>
        <v>0</v>
      </c>
      <c r="BZ1784">
        <f>IF(E1784=1,VLOOKUP(D1784,'2015'!$F$12:$AX$1887,45,FALSE),"-")</f>
        <v>0</v>
      </c>
      <c r="CA1784" s="31">
        <f>SUM(CB1784:CE1784)</f>
        <v>0</v>
      </c>
      <c r="CB1784" s="31">
        <f>IF(AD1784&gt;0.59999,10,IF(AD1784&gt;0.39999,1,0))</f>
        <v>0</v>
      </c>
      <c r="CC1784" s="31">
        <f>IF(AC1784&gt;1999,10,IF(AC1784&gt;999,1,0))</f>
        <v>0</v>
      </c>
      <c r="CD1784" s="31">
        <f>IF(AM1784&gt;499,10,IF(AM1784&gt;99,1,0))</f>
        <v>0</v>
      </c>
      <c r="CE1784" s="31">
        <f>IF(AQ1784="osa seud. yht",10,IF(AP1784="osa seud. yht",1,0))</f>
        <v>0</v>
      </c>
      <c r="CO1784" s="32" t="s">
        <v>34</v>
      </c>
      <c r="CP1784" s="2" t="s">
        <v>35</v>
      </c>
    </row>
    <row r="1785" spans="1:94" ht="15.75" thickBot="1" x14ac:dyDescent="0.3">
      <c r="A1785" s="50"/>
      <c r="B1785" s="50"/>
      <c r="C1785" s="50" t="str">
        <f t="shared" si="467"/>
        <v>15046_1_8171</v>
      </c>
      <c r="D1785" s="51" t="str">
        <f t="shared" si="468"/>
        <v>15046_1</v>
      </c>
      <c r="E1785" s="224">
        <f>IFERROR(VLOOKUP(C1785,'2015'!$C$12:$D$1887,2,FALSE),0)</f>
        <v>1</v>
      </c>
      <c r="F1785" s="51">
        <f>IFERROR(K1785-IFERROR(VLOOKUP(D1785,'2015'!$F$12:$I$1887,4,FALSE),"ei löydy"),"ei löydy")</f>
        <v>0</v>
      </c>
      <c r="G1785" s="224">
        <f>IFERROR(VLOOKUP(Työfile_2024!C1785,Liikennemalli!$D$6:$G$1921,4,FALSE),0)</f>
        <v>1</v>
      </c>
      <c r="H1785" s="225">
        <f>K1785-IFERROR(VLOOKUP(Työfile_2024!D1785,Liikennemalli!$C$6:$H$1921,6,FALSE),"ei löydy")</f>
        <v>0</v>
      </c>
      <c r="I1785" s="80">
        <v>15046</v>
      </c>
      <c r="J1785" s="52">
        <v>1</v>
      </c>
      <c r="K1785" s="52">
        <v>8171</v>
      </c>
      <c r="L1785" s="53"/>
      <c r="M1785" s="54"/>
      <c r="N1785" s="54"/>
      <c r="O1785" s="54"/>
      <c r="P1785" s="54"/>
      <c r="Q1785" s="55"/>
      <c r="R1785" s="55"/>
      <c r="S1785" s="55"/>
      <c r="T1785" s="55"/>
      <c r="U1785" s="52"/>
      <c r="V1785" s="56">
        <v>35</v>
      </c>
      <c r="W1785" s="56">
        <v>4</v>
      </c>
      <c r="X1785" s="56">
        <v>29</v>
      </c>
      <c r="Y1785" s="56">
        <f>VLOOKUP(D1785,Liikennemalli24!$D$2:$F$1804,2,FALSE)</f>
        <v>49</v>
      </c>
      <c r="Z1785" s="148">
        <f>VLOOKUP(D1785,Liikennemalli24!$D$2:$F$1804,3,FALSE)</f>
        <v>0.96799999999999997</v>
      </c>
      <c r="AA1785" s="178">
        <f>IF(G1785=1,VLOOKUP(C1785,Liikennemalli!$D$6:$H$1921,2,FALSE),"-")</f>
        <v>11.479458951112999</v>
      </c>
      <c r="AB1785" s="198">
        <f>IF(G1785=1,VLOOKUP(C1785,Liikennemalli!$D$6:$H$1921,3,FALSE),"-")</f>
        <v>0.88404792524561304</v>
      </c>
      <c r="AC1785" s="51">
        <f>IF(E1785=1,VLOOKUP(Työfile_2024!D1785,'2015'!$F$12:$X$1887,18,FALSE),"-")</f>
        <v>0</v>
      </c>
      <c r="AD1785" s="51">
        <f>IF(E1785=1,VLOOKUP(Työfile_2024!D1785,'2015'!$F$12:$X$1887,19,FALSE),"-")</f>
        <v>0</v>
      </c>
      <c r="AI1785" s="128">
        <f>IF(E1785=1,VLOOKUP(Työfile_2024!D1785,'2015'!$F$12:$AB$1887,20,FALSE),"-")</f>
        <v>0</v>
      </c>
      <c r="AJ1785" s="128">
        <f>IF(E1785=1,VLOOKUP(Työfile_2024!D1785,'2015'!$F$12:$AB$1887,21,FALSE),"-")</f>
        <v>0</v>
      </c>
      <c r="AK1785" s="128">
        <f>IF(E1785=1,VLOOKUP(Työfile_2024!D1785,'2015'!$F$12:$AB$1887,22,FALSE),"-")</f>
        <v>0</v>
      </c>
      <c r="AL1785" s="128">
        <f>IF(E1785=1,VLOOKUP(Työfile_2024!D1785,'2015'!$F$12:$AB$1887,23,FALSE),"-")</f>
        <v>0</v>
      </c>
      <c r="AM1785" s="56">
        <f>VLOOKUP(Työfile_2024!D1785,Tmatkat_20km_tarkasteltava_verk!$C$2:$D$1804,2,FALSE)</f>
        <v>2</v>
      </c>
      <c r="AN1785" s="148">
        <f t="shared" si="465"/>
        <v>5.7142857142857141E-2</v>
      </c>
      <c r="AO1785" s="178">
        <f>IF(E1785=1,VLOOKUP(Työfile_2024!D1785,'2015'!$F$12:$AC$1887,24,FALSE),"-")</f>
        <v>4</v>
      </c>
      <c r="AP1785" s="52">
        <f>VLOOKUP(D1785,Tarkasteltava_verkko_2024_harva!$E$2:$I$1804,5,FALSE)</f>
        <v>0</v>
      </c>
      <c r="AQ1785" s="52">
        <f>VLOOKUP(D1785,Tarkasteltava_verkko_2024_harva!$E$2:$I$1804,4,FALSE)</f>
        <v>0</v>
      </c>
      <c r="AR1785" s="148">
        <v>0</v>
      </c>
      <c r="AS1785" s="170">
        <f>IFERROR(VLOOKUP(C1785,'2015'!$C$12:$AG$1887,30,FALSE),"-")</f>
        <v>0</v>
      </c>
      <c r="AT1785" s="148">
        <v>0</v>
      </c>
      <c r="AU1785" s="170">
        <f>IFERROR(VLOOKUP(C1785,'2015'!$C$12:$AG$1887,31,FALSE),"-")</f>
        <v>0</v>
      </c>
      <c r="AV1785" s="106"/>
      <c r="AW1785" s="63">
        <f>IFERROR(VLOOKUP(C1785,Merkittävyysluokitus!$A$2:$J$1705,10,FALSE),"-")</f>
        <v>4</v>
      </c>
      <c r="AX1785" s="175">
        <f>IFERROR(VLOOKUP(C1785,Merkittävyysluokitus!$A$2:$J$1705,6,FALSE),"-")</f>
        <v>0.73961187214611868</v>
      </c>
      <c r="AY1785" s="175">
        <f>IFERROR(VLOOKUP(C1785,Merkittävyysluokitus!$A$2:$J$1705,7,FALSE),"-")</f>
        <v>0.11166666666666666</v>
      </c>
      <c r="AZ1785" s="175">
        <f>IFERROR(VLOOKUP(C1785,Merkittävyysluokitus!$A$2:$J$1705,8,FALSE),"-")</f>
        <v>0.29461187214611873</v>
      </c>
      <c r="BA1785" s="175">
        <f>IFERROR(VLOOKUP(C1785,Merkittävyysluokitus!$A$2:$J$1705,9,FALSE),"-")</f>
        <v>0.33333333333333331</v>
      </c>
      <c r="BB1785" s="203"/>
      <c r="BC1785" s="203" t="str">
        <f t="shared" si="466"/>
        <v/>
      </c>
      <c r="BD1785" s="39" t="str">
        <f t="shared" si="469"/>
        <v>musta</v>
      </c>
      <c r="BE1785" s="68" t="str">
        <f t="shared" si="461"/>
        <v>musta</v>
      </c>
      <c r="BF1785" s="68" t="str">
        <f t="shared" si="462"/>
        <v>musta</v>
      </c>
      <c r="BG1785" s="68" t="str">
        <f t="shared" si="463"/>
        <v>musta</v>
      </c>
      <c r="BH1785" s="208" t="str">
        <f t="shared" si="464"/>
        <v>musta</v>
      </c>
      <c r="BI1785" s="39"/>
      <c r="BJ1785" s="39" t="str">
        <f>IF(F1785="ei löydy","uusi tie",IF(E1785=0,"tieosoite muuttunut",IF(E1785=1,VLOOKUP(D1785,'2015'!$F$12:$AL$1887,31,FALSE),"-")))</f>
        <v>musta</v>
      </c>
      <c r="BK1785" s="67" t="str">
        <f>IF(E1785=1,VLOOKUP(D1785,'2015'!$F$12:$AL$1887,32,FALSE),"-")</f>
        <v>musta</v>
      </c>
      <c r="BL1785" s="39" t="str">
        <f>IF(F1785="ei löydy","uusi tie",IF(E1785=0,"tieosoite muuttunut",IF(E1785=1,VLOOKUP(D1785,'2015'!$F$12:$AL$1887,33,FALSE),"-")))</f>
        <v>musta</v>
      </c>
      <c r="BM1785" s="39"/>
      <c r="BN1785" s="217" t="str">
        <f>VLOOKUP(D1785,'2015'!$F$12:$AL$1887,33,FALSE)</f>
        <v>musta</v>
      </c>
      <c r="BO1785" s="39"/>
      <c r="BP1785" s="115"/>
      <c r="BQ1785" s="26" t="s">
        <v>10</v>
      </c>
      <c r="BS1785" s="5"/>
      <c r="BU1785" s="37"/>
      <c r="BV1785" s="30"/>
      <c r="BX1785">
        <f>IF(E1785=1,VLOOKUP(D1785,'2015'!$F$12:$AX$1887,43,FALSE),"-")</f>
        <v>0</v>
      </c>
      <c r="BY1785">
        <f>IF(E1785=1,VLOOKUP(D1785,'2015'!$F$12:$AX$1887,44,FALSE),"-")</f>
        <v>0</v>
      </c>
      <c r="BZ1785">
        <f>IF(E1785=1,VLOOKUP(D1785,'2015'!$F$12:$AX$1887,45,FALSE),"-")</f>
        <v>0</v>
      </c>
      <c r="CG1785" s="21"/>
      <c r="CH1785" s="21"/>
      <c r="CI1785" s="21"/>
      <c r="CK1785" s="21"/>
      <c r="CL1785" s="21"/>
      <c r="CM1785" s="21"/>
    </row>
    <row r="1786" spans="1:94" ht="15.75" thickBot="1" x14ac:dyDescent="0.3">
      <c r="A1786" s="50"/>
      <c r="B1786" s="50"/>
      <c r="C1786" s="50" t="str">
        <f t="shared" si="467"/>
        <v>15046_2_5840</v>
      </c>
      <c r="D1786" s="51" t="str">
        <f t="shared" si="468"/>
        <v>15046_2</v>
      </c>
      <c r="E1786" s="224">
        <f>IFERROR(VLOOKUP(C1786,'2015'!$C$12:$D$1887,2,FALSE),0)</f>
        <v>1</v>
      </c>
      <c r="F1786" s="51">
        <f>IFERROR(K1786-IFERROR(VLOOKUP(D1786,'2015'!$F$12:$I$1887,4,FALSE),"ei löydy"),"ei löydy")</f>
        <v>0</v>
      </c>
      <c r="G1786" s="224">
        <f>IFERROR(VLOOKUP(Työfile_2024!C1786,Liikennemalli!$D$6:$G$1921,4,FALSE),0)</f>
        <v>1</v>
      </c>
      <c r="H1786" s="225">
        <f>K1786-IFERROR(VLOOKUP(Työfile_2024!D1786,Liikennemalli!$C$6:$H$1921,6,FALSE),"ei löydy")</f>
        <v>0</v>
      </c>
      <c r="I1786" s="80">
        <v>15046</v>
      </c>
      <c r="J1786" s="52">
        <v>2</v>
      </c>
      <c r="K1786" s="52">
        <v>5840</v>
      </c>
      <c r="L1786" s="53"/>
      <c r="M1786" s="54"/>
      <c r="N1786" s="54"/>
      <c r="O1786" s="54"/>
      <c r="P1786" s="54"/>
      <c r="Q1786" s="55"/>
      <c r="R1786" s="55"/>
      <c r="S1786" s="55"/>
      <c r="T1786" s="55"/>
      <c r="U1786" s="52"/>
      <c r="V1786" s="56">
        <v>35</v>
      </c>
      <c r="W1786" s="56">
        <v>4</v>
      </c>
      <c r="X1786" s="56">
        <v>29</v>
      </c>
      <c r="Y1786" s="56">
        <f>VLOOKUP(D1786,Liikennemalli24!$D$2:$F$1804,2,FALSE)</f>
        <v>71</v>
      </c>
      <c r="Z1786" s="148">
        <f>VLOOKUP(D1786,Liikennemalli24!$D$2:$F$1804,3,FALSE)</f>
        <v>0.89500000000000002</v>
      </c>
      <c r="AA1786" s="178">
        <f>IF(G1786=1,VLOOKUP(C1786,Liikennemalli!$D$6:$H$1921,2,FALSE),"-")</f>
        <v>28.356877944526101</v>
      </c>
      <c r="AB1786" s="198">
        <f>IF(G1786=1,VLOOKUP(C1786,Liikennemalli!$D$6:$H$1921,3,FALSE),"-")</f>
        <v>0.877268748217919</v>
      </c>
      <c r="AC1786" s="51">
        <f>IF(E1786=1,VLOOKUP(Työfile_2024!D1786,'2015'!$F$12:$X$1887,18,FALSE),"-")</f>
        <v>0</v>
      </c>
      <c r="AD1786" s="51">
        <f>IF(E1786=1,VLOOKUP(Työfile_2024!D1786,'2015'!$F$12:$X$1887,19,FALSE),"-")</f>
        <v>0</v>
      </c>
      <c r="AI1786" s="128">
        <f>IF(E1786=1,VLOOKUP(Työfile_2024!D1786,'2015'!$F$12:$AB$1887,20,FALSE),"-")</f>
        <v>0</v>
      </c>
      <c r="AJ1786" s="128">
        <f>IF(E1786=1,VLOOKUP(Työfile_2024!D1786,'2015'!$F$12:$AB$1887,21,FALSE),"-")</f>
        <v>0</v>
      </c>
      <c r="AK1786" s="128">
        <f>IF(E1786=1,VLOOKUP(Työfile_2024!D1786,'2015'!$F$12:$AB$1887,22,FALSE),"-")</f>
        <v>0</v>
      </c>
      <c r="AL1786" s="128">
        <f>IF(E1786=1,VLOOKUP(Työfile_2024!D1786,'2015'!$F$12:$AB$1887,23,FALSE),"-")</f>
        <v>0</v>
      </c>
      <c r="AM1786" s="56">
        <f>VLOOKUP(Työfile_2024!D1786,Tmatkat_20km_tarkasteltava_verk!$C$2:$D$1804,2,FALSE)</f>
        <v>3</v>
      </c>
      <c r="AN1786" s="148">
        <f t="shared" si="465"/>
        <v>8.5714285714285715E-2</v>
      </c>
      <c r="AO1786" s="178">
        <f>IF(E1786=1,VLOOKUP(Työfile_2024!D1786,'2015'!$F$12:$AC$1887,24,FALSE),"-")</f>
        <v>5</v>
      </c>
      <c r="AP1786" s="63">
        <f>VLOOKUP(D1786,Tarkasteltava_verkko_2024_harva!$E$2:$I$1804,5,FALSE)</f>
        <v>0</v>
      </c>
      <c r="AQ1786" s="52">
        <f>VLOOKUP(D1786,Tarkasteltava_verkko_2024_harva!$E$2:$I$1804,4,FALSE)</f>
        <v>0</v>
      </c>
      <c r="AR1786" s="148">
        <v>0</v>
      </c>
      <c r="AS1786" s="170">
        <f>IFERROR(VLOOKUP(C1786,'2015'!$C$12:$AG$1887,30,FALSE),"-")</f>
        <v>0</v>
      </c>
      <c r="AT1786" s="148">
        <v>0</v>
      </c>
      <c r="AU1786" s="170">
        <f>IFERROR(VLOOKUP(C1786,'2015'!$C$12:$AG$1887,31,FALSE),"-")</f>
        <v>0</v>
      </c>
      <c r="AV1786" s="106"/>
      <c r="AW1786" s="63">
        <f>IFERROR(VLOOKUP(C1786,Merkittävyysluokitus!$A$2:$J$1705,10,FALSE),"-")</f>
        <v>4</v>
      </c>
      <c r="AX1786" s="175">
        <f>IFERROR(VLOOKUP(C1786,Merkittävyysluokitus!$A$2:$J$1705,6,FALSE),"-")</f>
        <v>0.74376712328767125</v>
      </c>
      <c r="AY1786" s="175">
        <f>IFERROR(VLOOKUP(C1786,Merkittävyysluokitus!$A$2:$J$1705,7,FALSE),"-")</f>
        <v>0.11499999999999999</v>
      </c>
      <c r="AZ1786" s="175">
        <f>IFERROR(VLOOKUP(C1786,Merkittävyysluokitus!$A$2:$J$1705,8,FALSE),"-")</f>
        <v>0.29543378995433789</v>
      </c>
      <c r="BA1786" s="175">
        <f>IFERROR(VLOOKUP(C1786,Merkittävyysluokitus!$A$2:$J$1705,9,FALSE),"-")</f>
        <v>0.33333333333333331</v>
      </c>
      <c r="BB1786" s="203"/>
      <c r="BC1786" s="203" t="str">
        <f t="shared" si="466"/>
        <v/>
      </c>
      <c r="BD1786" s="39" t="str">
        <f t="shared" si="469"/>
        <v>musta</v>
      </c>
      <c r="BE1786" s="68" t="str">
        <f t="shared" si="461"/>
        <v>musta</v>
      </c>
      <c r="BF1786" s="68" t="str">
        <f t="shared" si="462"/>
        <v>musta</v>
      </c>
      <c r="BG1786" s="68" t="str">
        <f t="shared" si="463"/>
        <v>musta</v>
      </c>
      <c r="BH1786" s="208" t="str">
        <f t="shared" si="464"/>
        <v>musta</v>
      </c>
      <c r="BI1786" s="39"/>
      <c r="BJ1786" s="39" t="str">
        <f>IF(F1786="ei löydy","uusi tie",IF(E1786=0,"tieosoite muuttunut",IF(E1786=1,VLOOKUP(D1786,'2015'!$F$12:$AL$1887,31,FALSE),"-")))</f>
        <v>musta</v>
      </c>
      <c r="BK1786" s="67" t="str">
        <f>IF(E1786=1,VLOOKUP(D1786,'2015'!$F$12:$AL$1887,32,FALSE),"-")</f>
        <v>musta</v>
      </c>
      <c r="BL1786" s="39" t="str">
        <f>IF(F1786="ei löydy","uusi tie",IF(E1786=0,"tieosoite muuttunut",IF(E1786=1,VLOOKUP(D1786,'2015'!$F$12:$AL$1887,33,FALSE),"-")))</f>
        <v>musta</v>
      </c>
      <c r="BM1786" s="39"/>
      <c r="BN1786" s="217" t="str">
        <f>VLOOKUP(D1786,'2015'!$F$12:$AL$1887,33,FALSE)</f>
        <v>musta</v>
      </c>
      <c r="BO1786" s="39"/>
      <c r="BP1786" s="115"/>
      <c r="BQ1786" s="26" t="s">
        <v>10</v>
      </c>
      <c r="BS1786" s="5"/>
      <c r="BU1786" s="37"/>
      <c r="BV1786" s="30"/>
      <c r="BX1786">
        <f>IF(E1786=1,VLOOKUP(D1786,'2015'!$F$12:$AX$1887,43,FALSE),"-")</f>
        <v>0</v>
      </c>
      <c r="BY1786">
        <f>IF(E1786=1,VLOOKUP(D1786,'2015'!$F$12:$AX$1887,44,FALSE),"-")</f>
        <v>0</v>
      </c>
      <c r="BZ1786">
        <f>IF(E1786=1,VLOOKUP(D1786,'2015'!$F$12:$AX$1887,45,FALSE),"-")</f>
        <v>0</v>
      </c>
      <c r="CG1786" s="21"/>
      <c r="CH1786" s="21"/>
      <c r="CI1786" s="21"/>
      <c r="CK1786" s="21"/>
      <c r="CL1786" s="21"/>
      <c r="CM1786" s="21"/>
    </row>
    <row r="1787" spans="1:94" ht="15.75" thickBot="1" x14ac:dyDescent="0.3">
      <c r="A1787" s="50"/>
      <c r="B1787" s="50"/>
      <c r="C1787" s="50" t="str">
        <f t="shared" si="467"/>
        <v>15046_3_4170</v>
      </c>
      <c r="D1787" s="51" t="str">
        <f t="shared" si="468"/>
        <v>15046_3</v>
      </c>
      <c r="E1787" s="224">
        <f>IFERROR(VLOOKUP(C1787,'2015'!$C$12:$D$1887,2,FALSE),0)</f>
        <v>1</v>
      </c>
      <c r="F1787" s="51">
        <f>IFERROR(K1787-IFERROR(VLOOKUP(D1787,'2015'!$F$12:$I$1887,4,FALSE),"ei löydy"),"ei löydy")</f>
        <v>0</v>
      </c>
      <c r="G1787" s="224">
        <f>IFERROR(VLOOKUP(Työfile_2024!C1787,Liikennemalli!$D$6:$G$1921,4,FALSE),0)</f>
        <v>1</v>
      </c>
      <c r="H1787" s="225">
        <f>K1787-IFERROR(VLOOKUP(Työfile_2024!D1787,Liikennemalli!$C$6:$H$1921,6,FALSE),"ei löydy")</f>
        <v>0</v>
      </c>
      <c r="I1787" s="80">
        <v>15046</v>
      </c>
      <c r="J1787" s="52">
        <v>3</v>
      </c>
      <c r="K1787" s="52">
        <v>4170</v>
      </c>
      <c r="L1787" s="53"/>
      <c r="M1787" s="54"/>
      <c r="N1787" s="54"/>
      <c r="O1787" s="54"/>
      <c r="P1787" s="54"/>
      <c r="Q1787" s="55"/>
      <c r="R1787" s="55"/>
      <c r="S1787" s="55"/>
      <c r="T1787" s="55"/>
      <c r="U1787" s="52"/>
      <c r="V1787" s="56">
        <v>117</v>
      </c>
      <c r="W1787" s="56">
        <v>8</v>
      </c>
      <c r="X1787" s="56">
        <v>109</v>
      </c>
      <c r="Y1787" s="56">
        <f>VLOOKUP(D1787,Liikennemalli24!$D$2:$F$1804,2,FALSE)</f>
        <v>50</v>
      </c>
      <c r="Z1787" s="148">
        <f>VLOOKUP(D1787,Liikennemalli24!$D$2:$F$1804,3,FALSE)</f>
        <v>0.67500000000000004</v>
      </c>
      <c r="AA1787" s="178">
        <f>IF(G1787=1,VLOOKUP(C1787,Liikennemalli!$D$6:$H$1921,2,FALSE),"-")</f>
        <v>29.8457202855963</v>
      </c>
      <c r="AB1787" s="198">
        <f>IF(G1787=1,VLOOKUP(C1787,Liikennemalli!$D$6:$H$1921,3,FALSE),"-")</f>
        <v>0.74889394688206301</v>
      </c>
      <c r="AC1787" s="51">
        <f>IF(E1787=1,VLOOKUP(Työfile_2024!D1787,'2015'!$F$12:$X$1887,18,FALSE),"-")</f>
        <v>0</v>
      </c>
      <c r="AD1787" s="51">
        <f>IF(E1787=1,VLOOKUP(Työfile_2024!D1787,'2015'!$F$12:$X$1887,19,FALSE),"-")</f>
        <v>0</v>
      </c>
      <c r="AI1787" s="128">
        <f>IF(E1787=1,VLOOKUP(Työfile_2024!D1787,'2015'!$F$12:$AB$1887,20,FALSE),"-")</f>
        <v>0</v>
      </c>
      <c r="AJ1787" s="128">
        <f>IF(E1787=1,VLOOKUP(Työfile_2024!D1787,'2015'!$F$12:$AB$1887,21,FALSE),"-")</f>
        <v>0</v>
      </c>
      <c r="AK1787" s="128">
        <f>IF(E1787=1,VLOOKUP(Työfile_2024!D1787,'2015'!$F$12:$AB$1887,22,FALSE),"-")</f>
        <v>0</v>
      </c>
      <c r="AL1787" s="128">
        <f>IF(E1787=1,VLOOKUP(Työfile_2024!D1787,'2015'!$F$12:$AB$1887,23,FALSE),"-")</f>
        <v>0</v>
      </c>
      <c r="AM1787" s="56">
        <f>VLOOKUP(Työfile_2024!D1787,Tmatkat_20km_tarkasteltava_verk!$C$2:$D$1804,2,FALSE)</f>
        <v>4</v>
      </c>
      <c r="AN1787" s="148">
        <f t="shared" si="465"/>
        <v>3.4188034188034191E-2</v>
      </c>
      <c r="AO1787" s="178">
        <f>IF(E1787=1,VLOOKUP(Työfile_2024!D1787,'2015'!$F$12:$AC$1887,24,FALSE),"-")</f>
        <v>9</v>
      </c>
      <c r="AP1787" s="52">
        <f>VLOOKUP(D1787,Tarkasteltava_verkko_2024_harva!$E$2:$I$1804,5,FALSE)</f>
        <v>0</v>
      </c>
      <c r="AQ1787" s="52">
        <f>VLOOKUP(D1787,Tarkasteltava_verkko_2024_harva!$E$2:$I$1804,4,FALSE)</f>
        <v>0</v>
      </c>
      <c r="AR1787" s="148">
        <v>0</v>
      </c>
      <c r="AS1787" s="170">
        <f>IFERROR(VLOOKUP(C1787,'2015'!$C$12:$AG$1887,30,FALSE),"-")</f>
        <v>0</v>
      </c>
      <c r="AT1787" s="148">
        <v>0</v>
      </c>
      <c r="AU1787" s="170">
        <f>IFERROR(VLOOKUP(C1787,'2015'!$C$12:$AG$1887,31,FALSE),"-")</f>
        <v>0</v>
      </c>
      <c r="AV1787" s="106"/>
      <c r="AW1787" s="63">
        <f>IFERROR(VLOOKUP(C1787,Merkittävyysluokitus!$A$2:$J$1705,10,FALSE),"-")</f>
        <v>4</v>
      </c>
      <c r="AX1787" s="175">
        <f>IFERROR(VLOOKUP(C1787,Merkittävyysluokitus!$A$2:$J$1705,6,FALSE),"-")</f>
        <v>1.8870273972602738</v>
      </c>
      <c r="AY1787" s="175">
        <f>IFERROR(VLOOKUP(C1787,Merkittävyysluokitus!$A$2:$J$1705,7,FALSE),"-")</f>
        <v>0.36766666666666664</v>
      </c>
      <c r="AZ1787" s="175">
        <f>IFERROR(VLOOKUP(C1787,Merkittävyysluokitus!$A$2:$J$1705,8,FALSE),"-")</f>
        <v>1.0193607305936072</v>
      </c>
      <c r="BA1787" s="175">
        <f>IFERROR(VLOOKUP(C1787,Merkittävyysluokitus!$A$2:$J$1705,9,FALSE),"-")</f>
        <v>0.5</v>
      </c>
      <c r="BB1787" s="203"/>
      <c r="BC1787" s="203" t="str">
        <f t="shared" si="466"/>
        <v/>
      </c>
      <c r="BD1787" s="39" t="str">
        <f t="shared" si="469"/>
        <v>musta</v>
      </c>
      <c r="BE1787" s="68" t="str">
        <f t="shared" si="461"/>
        <v>musta</v>
      </c>
      <c r="BF1787" s="68" t="str">
        <f t="shared" si="462"/>
        <v>musta</v>
      </c>
      <c r="BG1787" s="68" t="str">
        <f t="shared" si="463"/>
        <v>musta</v>
      </c>
      <c r="BH1787" s="208" t="str">
        <f t="shared" si="464"/>
        <v>musta</v>
      </c>
      <c r="BI1787" s="39"/>
      <c r="BJ1787" s="39" t="str">
        <f>IF(F1787="ei löydy","uusi tie",IF(E1787=0,"tieosoite muuttunut",IF(E1787=1,VLOOKUP(D1787,'2015'!$F$12:$AL$1887,31,FALSE),"-")))</f>
        <v>musta</v>
      </c>
      <c r="BK1787" s="67" t="str">
        <f>IF(E1787=1,VLOOKUP(D1787,'2015'!$F$12:$AL$1887,32,FALSE),"-")</f>
        <v>musta</v>
      </c>
      <c r="BL1787" s="39" t="str">
        <f>IF(F1787="ei löydy","uusi tie",IF(E1787=0,"tieosoite muuttunut",IF(E1787=1,VLOOKUP(D1787,'2015'!$F$12:$AL$1887,33,FALSE),"-")))</f>
        <v>musta</v>
      </c>
      <c r="BM1787" s="39"/>
      <c r="BN1787" s="217" t="str">
        <f>VLOOKUP(D1787,'2015'!$F$12:$AL$1887,33,FALSE)</f>
        <v>musta</v>
      </c>
      <c r="BO1787" s="39"/>
      <c r="BP1787" s="115"/>
      <c r="BQ1787" s="26" t="s">
        <v>10</v>
      </c>
      <c r="BS1787" s="5"/>
      <c r="BU1787" s="37"/>
      <c r="BV1787" s="30"/>
      <c r="BX1787">
        <f>IF(E1787=1,VLOOKUP(D1787,'2015'!$F$12:$AX$1887,43,FALSE),"-")</f>
        <v>0</v>
      </c>
      <c r="BY1787">
        <f>IF(E1787=1,VLOOKUP(D1787,'2015'!$F$12:$AX$1887,44,FALSE),"-")</f>
        <v>0</v>
      </c>
      <c r="BZ1787">
        <f>IF(E1787=1,VLOOKUP(D1787,'2015'!$F$12:$AX$1887,45,FALSE),"-")</f>
        <v>0</v>
      </c>
      <c r="CG1787" s="21"/>
      <c r="CH1787" s="21"/>
      <c r="CI1787" s="21"/>
      <c r="CK1787" s="21"/>
      <c r="CL1787" s="21"/>
      <c r="CM1787" s="21"/>
    </row>
    <row r="1788" spans="1:94" ht="15.75" thickBot="1" x14ac:dyDescent="0.3">
      <c r="A1788" s="50"/>
      <c r="B1788" s="50"/>
      <c r="C1788" s="50" t="str">
        <f t="shared" si="467"/>
        <v>15047_1_4025</v>
      </c>
      <c r="D1788" s="51" t="str">
        <f t="shared" si="468"/>
        <v>15047_1</v>
      </c>
      <c r="E1788" s="224">
        <f>IFERROR(VLOOKUP(C1788,'2015'!$C$12:$D$1887,2,FALSE),0)</f>
        <v>1</v>
      </c>
      <c r="F1788" s="51">
        <f>IFERROR(K1788-IFERROR(VLOOKUP(D1788,'2015'!$F$12:$I$1887,4,FALSE),"ei löydy"),"ei löydy")</f>
        <v>0</v>
      </c>
      <c r="G1788" s="224">
        <f>IFERROR(VLOOKUP(Työfile_2024!C1788,Liikennemalli!$D$6:$G$1921,4,FALSE),0)</f>
        <v>1</v>
      </c>
      <c r="H1788" s="225">
        <f>K1788-IFERROR(VLOOKUP(Työfile_2024!D1788,Liikennemalli!$C$6:$H$1921,6,FALSE),"ei löydy")</f>
        <v>0</v>
      </c>
      <c r="I1788" s="80">
        <v>15047</v>
      </c>
      <c r="J1788" s="52">
        <v>1</v>
      </c>
      <c r="K1788" s="52">
        <v>4025</v>
      </c>
      <c r="L1788" s="53"/>
      <c r="M1788" s="54"/>
      <c r="N1788" s="54"/>
      <c r="O1788" s="54"/>
      <c r="P1788" s="54"/>
      <c r="Q1788" s="55"/>
      <c r="R1788" s="55"/>
      <c r="S1788" s="55"/>
      <c r="T1788" s="55"/>
      <c r="U1788" s="52"/>
      <c r="V1788" s="56">
        <v>119</v>
      </c>
      <c r="W1788" s="56">
        <v>23</v>
      </c>
      <c r="X1788" s="56">
        <v>103</v>
      </c>
      <c r="Y1788" s="56">
        <f>VLOOKUP(D1788,Liikennemalli24!$D$2:$F$1804,2,FALSE)</f>
        <v>0</v>
      </c>
      <c r="Z1788" s="148">
        <f>VLOOKUP(D1788,Liikennemalli24!$D$2:$F$1804,3,FALSE)</f>
        <v>0</v>
      </c>
      <c r="AA1788" s="178">
        <f>IF(G1788=1,VLOOKUP(C1788,Liikennemalli!$D$6:$H$1921,2,FALSE),"-")</f>
        <v>7.7639851717587796</v>
      </c>
      <c r="AB1788" s="198">
        <f>IF(G1788=1,VLOOKUP(C1788,Liikennemalli!$D$6:$H$1921,3,FALSE),"-")</f>
        <v>0.19314973841039201</v>
      </c>
      <c r="AC1788" s="51">
        <f>IF(E1788=1,VLOOKUP(Työfile_2024!D1788,'2015'!$F$12:$X$1887,18,FALSE),"-")</f>
        <v>0</v>
      </c>
      <c r="AD1788" s="51">
        <f>IF(E1788=1,VLOOKUP(Työfile_2024!D1788,'2015'!$F$12:$X$1887,19,FALSE),"-")</f>
        <v>0</v>
      </c>
      <c r="AI1788" s="128">
        <f>IF(E1788=1,VLOOKUP(Työfile_2024!D1788,'2015'!$F$12:$AB$1887,20,FALSE),"-")</f>
        <v>0</v>
      </c>
      <c r="AJ1788" s="128">
        <f>IF(E1788=1,VLOOKUP(Työfile_2024!D1788,'2015'!$F$12:$AB$1887,21,FALSE),"-")</f>
        <v>0</v>
      </c>
      <c r="AK1788" s="128">
        <f>IF(E1788=1,VLOOKUP(Työfile_2024!D1788,'2015'!$F$12:$AB$1887,22,FALSE),"-")</f>
        <v>0</v>
      </c>
      <c r="AL1788" s="128">
        <f>IF(E1788=1,VLOOKUP(Työfile_2024!D1788,'2015'!$F$12:$AB$1887,23,FALSE),"-")</f>
        <v>0</v>
      </c>
      <c r="AM1788" s="56">
        <f>VLOOKUP(Työfile_2024!D1788,Tmatkat_20km_tarkasteltava_verk!$C$2:$D$1804,2,FALSE)</f>
        <v>3</v>
      </c>
      <c r="AN1788" s="148">
        <f t="shared" si="465"/>
        <v>2.5210084033613446E-2</v>
      </c>
      <c r="AO1788" s="178">
        <f>IF(E1788=1,VLOOKUP(Työfile_2024!D1788,'2015'!$F$12:$AC$1887,24,FALSE),"-")</f>
        <v>4</v>
      </c>
      <c r="AP1788" s="63">
        <f>VLOOKUP(D1788,Tarkasteltava_verkko_2024_harva!$E$2:$I$1804,5,FALSE)</f>
        <v>0</v>
      </c>
      <c r="AQ1788" s="52">
        <f>VLOOKUP(D1788,Tarkasteltava_verkko_2024_harva!$E$2:$I$1804,4,FALSE)</f>
        <v>0</v>
      </c>
      <c r="AR1788" s="148">
        <v>0</v>
      </c>
      <c r="AS1788" s="170">
        <f>IFERROR(VLOOKUP(C1788,'2015'!$C$12:$AG$1887,30,FALSE),"-")</f>
        <v>0</v>
      </c>
      <c r="AT1788" s="148">
        <v>0</v>
      </c>
      <c r="AU1788" s="170">
        <f>IFERROR(VLOOKUP(C1788,'2015'!$C$12:$AG$1887,31,FALSE),"-")</f>
        <v>0</v>
      </c>
      <c r="AV1788" s="106"/>
      <c r="AW1788" s="63">
        <f>IFERROR(VLOOKUP(C1788,Merkittävyysluokitus!$A$2:$J$1705,10,FALSE),"-")</f>
        <v>4</v>
      </c>
      <c r="AX1788" s="175">
        <f>IFERROR(VLOOKUP(C1788,Merkittävyysluokitus!$A$2:$J$1705,6,FALSE),"-")</f>
        <v>1.6191917808219176</v>
      </c>
      <c r="AY1788" s="175">
        <f>IFERROR(VLOOKUP(C1788,Merkittävyysluokitus!$A$2:$J$1705,7,FALSE),"-")</f>
        <v>0.37033333333333329</v>
      </c>
      <c r="AZ1788" s="175">
        <f>IFERROR(VLOOKUP(C1788,Merkittävyysluokitus!$A$2:$J$1705,8,FALSE),"-")</f>
        <v>1.2488584474885844</v>
      </c>
      <c r="BA1788" s="175">
        <f>IFERROR(VLOOKUP(C1788,Merkittävyysluokitus!$A$2:$J$1705,9,FALSE),"-")</f>
        <v>0</v>
      </c>
      <c r="BB1788" s="203"/>
      <c r="BC1788" s="203" t="str">
        <f t="shared" si="466"/>
        <v>ei mallia</v>
      </c>
      <c r="BD1788" s="39" t="str">
        <f t="shared" si="469"/>
        <v>Ei luokiteltu</v>
      </c>
      <c r="BE1788" s="68" t="str">
        <f t="shared" si="461"/>
        <v>ei mallia</v>
      </c>
      <c r="BF1788" s="68" t="str">
        <f t="shared" si="462"/>
        <v>ei mallia</v>
      </c>
      <c r="BG1788" s="68" t="str">
        <f t="shared" si="463"/>
        <v>ei mallia</v>
      </c>
      <c r="BH1788" s="208" t="str">
        <f t="shared" si="464"/>
        <v>musta</v>
      </c>
      <c r="BI1788" s="39"/>
      <c r="BJ1788" s="39" t="str">
        <f>IF(F1788="ei löydy","uusi tie",IF(E1788=0,"tieosoite muuttunut",IF(E1788=1,VLOOKUP(D1788,'2015'!$F$12:$AL$1887,31,FALSE),"-")))</f>
        <v>musta</v>
      </c>
      <c r="BK1788" s="67" t="str">
        <f>IF(E1788=1,VLOOKUP(D1788,'2015'!$F$12:$AL$1887,32,FALSE),"-")</f>
        <v>musta</v>
      </c>
      <c r="BL1788" s="39" t="str">
        <f>IF(F1788="ei löydy","uusi tie",IF(E1788=0,"tieosoite muuttunut",IF(E1788=1,VLOOKUP(D1788,'2015'!$F$12:$AL$1887,33,FALSE),"-")))</f>
        <v>musta</v>
      </c>
      <c r="BM1788" s="39"/>
      <c r="BN1788" s="217" t="str">
        <f>VLOOKUP(D1788,'2015'!$F$12:$AL$1887,33,FALSE)</f>
        <v>musta</v>
      </c>
      <c r="BO1788" s="39"/>
      <c r="BP1788" s="115"/>
      <c r="BQ1788" s="26" t="s">
        <v>10</v>
      </c>
      <c r="BS1788" s="5"/>
      <c r="BU1788" s="37"/>
      <c r="BV1788" s="30"/>
      <c r="BX1788">
        <f>IF(E1788=1,VLOOKUP(D1788,'2015'!$F$12:$AX$1887,43,FALSE),"-")</f>
        <v>0</v>
      </c>
      <c r="BY1788">
        <f>IF(E1788=1,VLOOKUP(D1788,'2015'!$F$12:$AX$1887,44,FALSE),"-")</f>
        <v>0</v>
      </c>
      <c r="BZ1788">
        <f>IF(E1788=1,VLOOKUP(D1788,'2015'!$F$12:$AX$1887,45,FALSE),"-")</f>
        <v>0</v>
      </c>
      <c r="CG1788" s="21"/>
      <c r="CH1788" s="21"/>
      <c r="CI1788" s="21"/>
      <c r="CK1788" s="21"/>
      <c r="CL1788" s="21"/>
      <c r="CM1788" s="21"/>
    </row>
    <row r="1789" spans="1:94" ht="15.75" thickBot="1" x14ac:dyDescent="0.3">
      <c r="A1789" s="50"/>
      <c r="B1789" s="50"/>
      <c r="C1789" s="50" t="str">
        <f t="shared" si="467"/>
        <v>15049_1_4465</v>
      </c>
      <c r="D1789" s="51" t="str">
        <f t="shared" si="468"/>
        <v>15049_1</v>
      </c>
      <c r="E1789" s="224">
        <f>IFERROR(VLOOKUP(C1789,'2015'!$C$12:$D$1887,2,FALSE),0)</f>
        <v>1</v>
      </c>
      <c r="F1789" s="51">
        <f>IFERROR(K1789-IFERROR(VLOOKUP(D1789,'2015'!$F$12:$I$1887,4,FALSE),"ei löydy"),"ei löydy")</f>
        <v>0</v>
      </c>
      <c r="G1789" s="224">
        <f>IFERROR(VLOOKUP(Työfile_2024!C1789,Liikennemalli!$D$6:$G$1921,4,FALSE),0)</f>
        <v>1</v>
      </c>
      <c r="H1789" s="225">
        <f>K1789-IFERROR(VLOOKUP(Työfile_2024!D1789,Liikennemalli!$C$6:$H$1921,6,FALSE),"ei löydy")</f>
        <v>0</v>
      </c>
      <c r="I1789" s="80">
        <v>15049</v>
      </c>
      <c r="J1789" s="52">
        <v>1</v>
      </c>
      <c r="K1789" s="52">
        <v>4465</v>
      </c>
      <c r="L1789" s="53"/>
      <c r="M1789" s="54"/>
      <c r="N1789" s="54"/>
      <c r="O1789" s="54"/>
      <c r="P1789" s="54"/>
      <c r="Q1789" s="55"/>
      <c r="R1789" s="55"/>
      <c r="S1789" s="55"/>
      <c r="T1789" s="55"/>
      <c r="U1789" s="52"/>
      <c r="V1789" s="56">
        <v>69</v>
      </c>
      <c r="W1789" s="56">
        <v>3</v>
      </c>
      <c r="X1789" s="56">
        <v>73</v>
      </c>
      <c r="Y1789" s="56">
        <f>VLOOKUP(D1789,Liikennemalli24!$D$2:$F$1804,2,FALSE)</f>
        <v>0</v>
      </c>
      <c r="Z1789" s="148">
        <f>VLOOKUP(D1789,Liikennemalli24!$D$2:$F$1804,3,FALSE)</f>
        <v>0</v>
      </c>
      <c r="AA1789" s="178">
        <f>IF(G1789=1,VLOOKUP(C1789,Liikennemalli!$D$6:$H$1921,2,FALSE),"-")</f>
        <v>9.6001696690329403</v>
      </c>
      <c r="AB1789" s="198">
        <f>IF(G1789=1,VLOOKUP(C1789,Liikennemalli!$D$6:$H$1921,3,FALSE),"-")</f>
        <v>0.231784737013987</v>
      </c>
      <c r="AC1789" s="51">
        <f>IF(E1789=1,VLOOKUP(Työfile_2024!D1789,'2015'!$F$12:$X$1887,18,FALSE),"-")</f>
        <v>0</v>
      </c>
      <c r="AD1789" s="51">
        <f>IF(E1789=1,VLOOKUP(Työfile_2024!D1789,'2015'!$F$12:$X$1887,19,FALSE),"-")</f>
        <v>0</v>
      </c>
      <c r="AI1789" s="128">
        <f>IF(E1789=1,VLOOKUP(Työfile_2024!D1789,'2015'!$F$12:$AB$1887,20,FALSE),"-")</f>
        <v>0</v>
      </c>
      <c r="AJ1789" s="128">
        <f>IF(E1789=1,VLOOKUP(Työfile_2024!D1789,'2015'!$F$12:$AB$1887,21,FALSE),"-")</f>
        <v>0</v>
      </c>
      <c r="AK1789" s="128">
        <f>IF(E1789=1,VLOOKUP(Työfile_2024!D1789,'2015'!$F$12:$AB$1887,22,FALSE),"-")</f>
        <v>0</v>
      </c>
      <c r="AL1789" s="128">
        <f>IF(E1789=1,VLOOKUP(Työfile_2024!D1789,'2015'!$F$12:$AB$1887,23,FALSE),"-")</f>
        <v>0</v>
      </c>
      <c r="AM1789" s="56">
        <f>VLOOKUP(Työfile_2024!D1789,Tmatkat_20km_tarkasteltava_verk!$C$2:$D$1804,2,FALSE)</f>
        <v>7</v>
      </c>
      <c r="AN1789" s="148">
        <f t="shared" si="465"/>
        <v>0.10144927536231885</v>
      </c>
      <c r="AO1789" s="178">
        <f>IF(E1789=1,VLOOKUP(Työfile_2024!D1789,'2015'!$F$12:$AC$1887,24,FALSE),"-")</f>
        <v>11</v>
      </c>
      <c r="AP1789" s="52">
        <f>VLOOKUP(D1789,Tarkasteltava_verkko_2024_harva!$E$2:$I$1804,5,FALSE)</f>
        <v>0</v>
      </c>
      <c r="AQ1789" s="52">
        <f>VLOOKUP(D1789,Tarkasteltava_verkko_2024_harva!$E$2:$I$1804,4,FALSE)</f>
        <v>0</v>
      </c>
      <c r="AR1789" s="148">
        <v>0</v>
      </c>
      <c r="AS1789" s="170">
        <f>IFERROR(VLOOKUP(C1789,'2015'!$C$12:$AG$1887,30,FALSE),"-")</f>
        <v>0</v>
      </c>
      <c r="AT1789" s="148">
        <v>0</v>
      </c>
      <c r="AU1789" s="170">
        <f>IFERROR(VLOOKUP(C1789,'2015'!$C$12:$AG$1887,31,FALSE),"-")</f>
        <v>0</v>
      </c>
      <c r="AV1789" s="106"/>
      <c r="AW1789" s="63">
        <f>IFERROR(VLOOKUP(C1789,Merkittävyysluokitus!$A$2:$J$1705,10,FALSE),"-")</f>
        <v>4</v>
      </c>
      <c r="AX1789" s="175">
        <f>IFERROR(VLOOKUP(C1789,Merkittävyysluokitus!$A$2:$J$1705,6,FALSE),"-")</f>
        <v>1.9472663622526636</v>
      </c>
      <c r="AY1789" s="175">
        <f>IFERROR(VLOOKUP(C1789,Merkittävyysluokitus!$A$2:$J$1705,7,FALSE),"-")</f>
        <v>0.26033333333333331</v>
      </c>
      <c r="AZ1789" s="175">
        <f>IFERROR(VLOOKUP(C1789,Merkittävyysluokitus!$A$2:$J$1705,8,FALSE),"-")</f>
        <v>1.1869330289193303</v>
      </c>
      <c r="BA1789" s="175">
        <f>IFERROR(VLOOKUP(C1789,Merkittävyysluokitus!$A$2:$J$1705,9,FALSE),"-")</f>
        <v>0.5</v>
      </c>
      <c r="BB1789" s="203"/>
      <c r="BC1789" s="203" t="str">
        <f t="shared" si="466"/>
        <v>ei mallia</v>
      </c>
      <c r="BD1789" s="39" t="str">
        <f t="shared" si="469"/>
        <v>Ei luokiteltu</v>
      </c>
      <c r="BE1789" s="68" t="str">
        <f t="shared" si="461"/>
        <v>ei mallia</v>
      </c>
      <c r="BF1789" s="68" t="str">
        <f t="shared" si="462"/>
        <v>ei mallia</v>
      </c>
      <c r="BG1789" s="68" t="str">
        <f t="shared" si="463"/>
        <v>ei mallia</v>
      </c>
      <c r="BH1789" s="208" t="str">
        <f t="shared" si="464"/>
        <v>musta</v>
      </c>
      <c r="BI1789" s="39"/>
      <c r="BJ1789" s="39" t="str">
        <f>IF(F1789="ei löydy","uusi tie",IF(E1789=0,"tieosoite muuttunut",IF(E1789=1,VLOOKUP(D1789,'2015'!$F$12:$AL$1887,31,FALSE),"-")))</f>
        <v>musta</v>
      </c>
      <c r="BK1789" s="67" t="str">
        <f>IF(E1789=1,VLOOKUP(D1789,'2015'!$F$12:$AL$1887,32,FALSE),"-")</f>
        <v>musta</v>
      </c>
      <c r="BL1789" s="39" t="str">
        <f>IF(F1789="ei löydy","uusi tie",IF(E1789=0,"tieosoite muuttunut",IF(E1789=1,VLOOKUP(D1789,'2015'!$F$12:$AL$1887,33,FALSE),"-")))</f>
        <v>musta</v>
      </c>
      <c r="BM1789" s="39"/>
      <c r="BN1789" s="217" t="str">
        <f>VLOOKUP(D1789,'2015'!$F$12:$AL$1887,33,FALSE)</f>
        <v>musta</v>
      </c>
      <c r="BO1789" s="39"/>
      <c r="BP1789" s="115"/>
      <c r="BQ1789" s="26" t="s">
        <v>10</v>
      </c>
      <c r="BS1789" s="5"/>
      <c r="BU1789" s="37"/>
      <c r="BV1789" s="30"/>
      <c r="BX1789">
        <f>IF(E1789=1,VLOOKUP(D1789,'2015'!$F$12:$AX$1887,43,FALSE),"-")</f>
        <v>0</v>
      </c>
      <c r="BY1789">
        <f>IF(E1789=1,VLOOKUP(D1789,'2015'!$F$12:$AX$1887,44,FALSE),"-")</f>
        <v>0</v>
      </c>
      <c r="BZ1789">
        <f>IF(E1789=1,VLOOKUP(D1789,'2015'!$F$12:$AX$1887,45,FALSE),"-")</f>
        <v>0</v>
      </c>
      <c r="CG1789" s="21"/>
      <c r="CH1789" s="21"/>
      <c r="CI1789" s="21"/>
      <c r="CK1789" s="21"/>
      <c r="CL1789" s="21"/>
      <c r="CM1789" s="21"/>
    </row>
    <row r="1790" spans="1:94" ht="15.75" thickBot="1" x14ac:dyDescent="0.3">
      <c r="A1790" s="50"/>
      <c r="B1790" s="50"/>
      <c r="C1790" s="50" t="str">
        <f t="shared" si="467"/>
        <v>15050_1_6615</v>
      </c>
      <c r="D1790" s="51" t="str">
        <f t="shared" si="468"/>
        <v>15050_1</v>
      </c>
      <c r="E1790" s="224">
        <f>IFERROR(VLOOKUP(C1790,'2015'!$C$12:$D$1887,2,FALSE),0)</f>
        <v>1</v>
      </c>
      <c r="F1790" s="51">
        <f>IFERROR(K1790-IFERROR(VLOOKUP(D1790,'2015'!$F$12:$I$1887,4,FALSE),"ei löydy"),"ei löydy")</f>
        <v>0</v>
      </c>
      <c r="G1790" s="224">
        <f>IFERROR(VLOOKUP(Työfile_2024!C1790,Liikennemalli!$D$6:$G$1921,4,FALSE),0)</f>
        <v>1</v>
      </c>
      <c r="H1790" s="225">
        <f>K1790-IFERROR(VLOOKUP(Työfile_2024!D1790,Liikennemalli!$C$6:$H$1921,6,FALSE),"ei löydy")</f>
        <v>0</v>
      </c>
      <c r="I1790" s="80">
        <v>15050</v>
      </c>
      <c r="J1790" s="52">
        <v>1</v>
      </c>
      <c r="K1790" s="52">
        <v>6615</v>
      </c>
      <c r="L1790" s="53"/>
      <c r="M1790" s="54"/>
      <c r="N1790" s="54"/>
      <c r="O1790" s="54"/>
      <c r="P1790" s="54"/>
      <c r="Q1790" s="55"/>
      <c r="R1790" s="55"/>
      <c r="S1790" s="55"/>
      <c r="T1790" s="55"/>
      <c r="U1790" s="52"/>
      <c r="V1790" s="56">
        <v>82</v>
      </c>
      <c r="W1790" s="56">
        <v>7</v>
      </c>
      <c r="X1790" s="56">
        <v>90</v>
      </c>
      <c r="Y1790" s="56">
        <f>VLOOKUP(D1790,Liikennemalli24!$D$2:$F$1804,2,FALSE)</f>
        <v>14</v>
      </c>
      <c r="Z1790" s="148">
        <f>VLOOKUP(D1790,Liikennemalli24!$D$2:$F$1804,3,FALSE)</f>
        <v>0.29399999999999998</v>
      </c>
      <c r="AA1790" s="178">
        <f>IF(G1790=1,VLOOKUP(C1790,Liikennemalli!$D$6:$H$1921,2,FALSE),"-")</f>
        <v>103.77581978208801</v>
      </c>
      <c r="AB1790" s="198">
        <f>IF(G1790=1,VLOOKUP(C1790,Liikennemalli!$D$6:$H$1921,3,FALSE),"-")</f>
        <v>0.696300254865858</v>
      </c>
      <c r="AC1790" s="51">
        <f>IF(E1790=1,VLOOKUP(Työfile_2024!D1790,'2015'!$F$12:$X$1887,18,FALSE),"-")</f>
        <v>0</v>
      </c>
      <c r="AD1790" s="51">
        <f>IF(E1790=1,VLOOKUP(Työfile_2024!D1790,'2015'!$F$12:$X$1887,19,FALSE),"-")</f>
        <v>0</v>
      </c>
      <c r="AI1790" s="128">
        <f>IF(E1790=1,VLOOKUP(Työfile_2024!D1790,'2015'!$F$12:$AB$1887,20,FALSE),"-")</f>
        <v>0</v>
      </c>
      <c r="AJ1790" s="128">
        <f>IF(E1790=1,VLOOKUP(Työfile_2024!D1790,'2015'!$F$12:$AB$1887,21,FALSE),"-")</f>
        <v>0</v>
      </c>
      <c r="AK1790" s="128">
        <f>IF(E1790=1,VLOOKUP(Työfile_2024!D1790,'2015'!$F$12:$AB$1887,22,FALSE),"-")</f>
        <v>0</v>
      </c>
      <c r="AL1790" s="128">
        <f>IF(E1790=1,VLOOKUP(Työfile_2024!D1790,'2015'!$F$12:$AB$1887,23,FALSE),"-")</f>
        <v>0</v>
      </c>
      <c r="AM1790" s="56">
        <f>VLOOKUP(Työfile_2024!D1790,Tmatkat_20km_tarkasteltava_verk!$C$2:$D$1804,2,FALSE)</f>
        <v>23</v>
      </c>
      <c r="AN1790" s="148">
        <f t="shared" si="465"/>
        <v>0.28048780487804881</v>
      </c>
      <c r="AO1790" s="178">
        <f>IF(E1790=1,VLOOKUP(Työfile_2024!D1790,'2015'!$F$12:$AC$1887,24,FALSE),"-")</f>
        <v>33</v>
      </c>
      <c r="AP1790" s="52">
        <f>VLOOKUP(D1790,Tarkasteltava_verkko_2024_harva!$E$2:$I$1804,5,FALSE)</f>
        <v>0</v>
      </c>
      <c r="AQ1790" s="52">
        <f>VLOOKUP(D1790,Tarkasteltava_verkko_2024_harva!$E$2:$I$1804,4,FALSE)</f>
        <v>0</v>
      </c>
      <c r="AR1790" s="148">
        <v>0</v>
      </c>
      <c r="AS1790" s="170">
        <f>IFERROR(VLOOKUP(C1790,'2015'!$C$12:$AG$1887,30,FALSE),"-")</f>
        <v>0</v>
      </c>
      <c r="AT1790" s="148">
        <v>0</v>
      </c>
      <c r="AU1790" s="170">
        <f>IFERROR(VLOOKUP(C1790,'2015'!$C$12:$AG$1887,31,FALSE),"-")</f>
        <v>0</v>
      </c>
      <c r="AV1790" s="106"/>
      <c r="AW1790" s="63">
        <f>IFERROR(VLOOKUP(C1790,Merkittävyysluokitus!$A$2:$J$1705,10,FALSE),"-")</f>
        <v>4</v>
      </c>
      <c r="AX1790" s="175">
        <f>IFERROR(VLOOKUP(C1790,Merkittävyysluokitus!$A$2:$J$1705,6,FALSE),"-")</f>
        <v>2.4565479452054793</v>
      </c>
      <c r="AY1790" s="175">
        <f>IFERROR(VLOOKUP(C1790,Merkittävyysluokitus!$A$2:$J$1705,7,FALSE),"-")</f>
        <v>0.39266666666666661</v>
      </c>
      <c r="AZ1790" s="175">
        <f>IFERROR(VLOOKUP(C1790,Merkittävyysluokitus!$A$2:$J$1705,8,FALSE),"-")</f>
        <v>1.5638812785388128</v>
      </c>
      <c r="BA1790" s="175">
        <f>IFERROR(VLOOKUP(C1790,Merkittävyysluokitus!$A$2:$J$1705,9,FALSE),"-")</f>
        <v>0.5</v>
      </c>
      <c r="BB1790" s="203"/>
      <c r="BC1790" s="203" t="str">
        <f t="shared" si="466"/>
        <v/>
      </c>
      <c r="BD1790" s="39" t="str">
        <f t="shared" si="469"/>
        <v>musta</v>
      </c>
      <c r="BE1790" s="68" t="str">
        <f t="shared" si="461"/>
        <v>musta</v>
      </c>
      <c r="BF1790" s="68" t="str">
        <f t="shared" si="462"/>
        <v>musta</v>
      </c>
      <c r="BG1790" s="68" t="str">
        <f t="shared" si="463"/>
        <v>musta</v>
      </c>
      <c r="BH1790" s="208" t="str">
        <f t="shared" si="464"/>
        <v>musta</v>
      </c>
      <c r="BI1790" s="39"/>
      <c r="BJ1790" s="39" t="str">
        <f>IF(F1790="ei löydy","uusi tie",IF(E1790=0,"tieosoite muuttunut",IF(E1790=1,VLOOKUP(D1790,'2015'!$F$12:$AL$1887,31,FALSE),"-")))</f>
        <v>musta</v>
      </c>
      <c r="BK1790" s="67" t="str">
        <f>IF(E1790=1,VLOOKUP(D1790,'2015'!$F$12:$AL$1887,32,FALSE),"-")</f>
        <v>musta</v>
      </c>
      <c r="BL1790" s="39" t="str">
        <f>IF(F1790="ei löydy","uusi tie",IF(E1790=0,"tieosoite muuttunut",IF(E1790=1,VLOOKUP(D1790,'2015'!$F$12:$AL$1887,33,FALSE),"-")))</f>
        <v>musta</v>
      </c>
      <c r="BM1790" s="39"/>
      <c r="BN1790" s="217" t="str">
        <f>VLOOKUP(D1790,'2015'!$F$12:$AL$1887,33,FALSE)</f>
        <v>musta</v>
      </c>
      <c r="BO1790" s="39"/>
      <c r="BP1790" s="115"/>
      <c r="BQ1790" s="26" t="s">
        <v>10</v>
      </c>
      <c r="BS1790" s="5"/>
      <c r="BU1790" s="37"/>
      <c r="BV1790" s="30"/>
      <c r="BX1790">
        <f>IF(E1790=1,VLOOKUP(D1790,'2015'!$F$12:$AX$1887,43,FALSE),"-")</f>
        <v>0</v>
      </c>
      <c r="BY1790">
        <f>IF(E1790=1,VLOOKUP(D1790,'2015'!$F$12:$AX$1887,44,FALSE),"-")</f>
        <v>0</v>
      </c>
      <c r="BZ1790">
        <f>IF(E1790=1,VLOOKUP(D1790,'2015'!$F$12:$AX$1887,45,FALSE),"-")</f>
        <v>0</v>
      </c>
      <c r="CG1790" s="21"/>
      <c r="CH1790" s="21"/>
      <c r="CI1790" s="21"/>
      <c r="CK1790" s="21"/>
      <c r="CL1790" s="21"/>
      <c r="CM1790" s="21"/>
    </row>
    <row r="1791" spans="1:94" ht="15.75" thickBot="1" x14ac:dyDescent="0.3">
      <c r="A1791" s="50"/>
      <c r="B1791" s="50"/>
      <c r="C1791" s="50" t="str">
        <f t="shared" si="467"/>
        <v>15051_1_2570</v>
      </c>
      <c r="D1791" s="51" t="str">
        <f t="shared" si="468"/>
        <v>15051_1</v>
      </c>
      <c r="E1791" s="224">
        <f>IFERROR(VLOOKUP(C1791,'2015'!$C$12:$D$1887,2,FALSE),0)</f>
        <v>1</v>
      </c>
      <c r="F1791" s="51">
        <f>IFERROR(K1791-IFERROR(VLOOKUP(D1791,'2015'!$F$12:$I$1887,4,FALSE),"ei löydy"),"ei löydy")</f>
        <v>0</v>
      </c>
      <c r="G1791" s="224">
        <f>IFERROR(VLOOKUP(Työfile_2024!C1791,Liikennemalli!$D$6:$G$1921,4,FALSE),0)</f>
        <v>1</v>
      </c>
      <c r="H1791" s="225">
        <f>K1791-IFERROR(VLOOKUP(Työfile_2024!D1791,Liikennemalli!$C$6:$H$1921,6,FALSE),"ei löydy")</f>
        <v>0</v>
      </c>
      <c r="I1791" s="80">
        <v>15051</v>
      </c>
      <c r="J1791" s="52">
        <v>1</v>
      </c>
      <c r="K1791" s="52">
        <v>2570</v>
      </c>
      <c r="L1791" s="53"/>
      <c r="M1791" s="54"/>
      <c r="N1791" s="54"/>
      <c r="O1791" s="54"/>
      <c r="P1791" s="54"/>
      <c r="Q1791" s="55"/>
      <c r="R1791" s="55"/>
      <c r="S1791" s="55"/>
      <c r="T1791" s="55"/>
      <c r="U1791" s="52"/>
      <c r="V1791" s="56">
        <v>88</v>
      </c>
      <c r="W1791" s="56">
        <v>10</v>
      </c>
      <c r="X1791" s="56">
        <v>95</v>
      </c>
      <c r="Y1791" s="56">
        <f>VLOOKUP(D1791,Liikennemalli24!$D$2:$F$1804,2,FALSE)</f>
        <v>24</v>
      </c>
      <c r="Z1791" s="148">
        <f>VLOOKUP(D1791,Liikennemalli24!$D$2:$F$1804,3,FALSE)</f>
        <v>0.314</v>
      </c>
      <c r="AA1791" s="178">
        <f>IF(G1791=1,VLOOKUP(C1791,Liikennemalli!$D$6:$H$1921,2,FALSE),"-")</f>
        <v>60.094340341195498</v>
      </c>
      <c r="AB1791" s="198">
        <f>IF(G1791=1,VLOOKUP(C1791,Liikennemalli!$D$6:$H$1921,3,FALSE),"-")</f>
        <v>0.60165673581900903</v>
      </c>
      <c r="AC1791" s="51">
        <f>IF(E1791=1,VLOOKUP(Työfile_2024!D1791,'2015'!$F$12:$X$1887,18,FALSE),"-")</f>
        <v>0</v>
      </c>
      <c r="AD1791" s="51">
        <f>IF(E1791=1,VLOOKUP(Työfile_2024!D1791,'2015'!$F$12:$X$1887,19,FALSE),"-")</f>
        <v>0</v>
      </c>
      <c r="AI1791" s="128">
        <f>IF(E1791=1,VLOOKUP(Työfile_2024!D1791,'2015'!$F$12:$AB$1887,20,FALSE),"-")</f>
        <v>0</v>
      </c>
      <c r="AJ1791" s="128">
        <f>IF(E1791=1,VLOOKUP(Työfile_2024!D1791,'2015'!$F$12:$AB$1887,21,FALSE),"-")</f>
        <v>0</v>
      </c>
      <c r="AK1791" s="128">
        <f>IF(E1791=1,VLOOKUP(Työfile_2024!D1791,'2015'!$F$12:$AB$1887,22,FALSE),"-")</f>
        <v>0</v>
      </c>
      <c r="AL1791" s="128">
        <f>IF(E1791=1,VLOOKUP(Työfile_2024!D1791,'2015'!$F$12:$AB$1887,23,FALSE),"-")</f>
        <v>0</v>
      </c>
      <c r="AM1791" s="56">
        <f>VLOOKUP(Työfile_2024!D1791,Tmatkat_20km_tarkasteltava_verk!$C$2:$D$1804,2,FALSE)</f>
        <v>21</v>
      </c>
      <c r="AN1791" s="148">
        <f t="shared" si="465"/>
        <v>0.23863636363636365</v>
      </c>
      <c r="AO1791" s="178">
        <f>IF(E1791=1,VLOOKUP(Työfile_2024!D1791,'2015'!$F$12:$AC$1887,24,FALSE),"-")</f>
        <v>24</v>
      </c>
      <c r="AP1791" s="52">
        <f>VLOOKUP(D1791,Tarkasteltava_verkko_2024_harva!$E$2:$I$1804,5,FALSE)</f>
        <v>0</v>
      </c>
      <c r="AQ1791" s="52">
        <f>VLOOKUP(D1791,Tarkasteltava_verkko_2024_harva!$E$2:$I$1804,4,FALSE)</f>
        <v>0</v>
      </c>
      <c r="AR1791" s="148">
        <v>0.58832684824902726</v>
      </c>
      <c r="AS1791" s="170" t="str">
        <f>IFERROR(VLOOKUP(C1791,'2015'!$C$12:$AG$1887,30,FALSE),"-")</f>
        <v>kyllä</v>
      </c>
      <c r="AT1791" s="148">
        <v>0.37859922178988326</v>
      </c>
      <c r="AU1791" s="170">
        <f>IFERROR(VLOOKUP(C1791,'2015'!$C$12:$AG$1887,31,FALSE),"-")</f>
        <v>0</v>
      </c>
      <c r="AV1791" s="106"/>
      <c r="AW1791" s="63">
        <f>IFERROR(VLOOKUP(C1791,Merkittävyysluokitus!$A$2:$J$1705,10,FALSE),"-")</f>
        <v>4</v>
      </c>
      <c r="AX1791" s="175">
        <f>IFERROR(VLOOKUP(C1791,Merkittävyysluokitus!$A$2:$J$1705,6,FALSE),"-")</f>
        <v>2.6442587519025871</v>
      </c>
      <c r="AY1791" s="175">
        <f>IFERROR(VLOOKUP(C1791,Merkittävyysluokitus!$A$2:$J$1705,7,FALSE),"-")</f>
        <v>0.36066666666666658</v>
      </c>
      <c r="AZ1791" s="175">
        <f>IFERROR(VLOOKUP(C1791,Merkittävyysluokitus!$A$2:$J$1705,8,FALSE),"-")</f>
        <v>1.4502587519025874</v>
      </c>
      <c r="BA1791" s="175">
        <f>IFERROR(VLOOKUP(C1791,Merkittävyysluokitus!$A$2:$J$1705,9,FALSE),"-")</f>
        <v>0.83333333333333326</v>
      </c>
      <c r="BB1791" s="203"/>
      <c r="BC1791" s="203" t="str">
        <f t="shared" si="466"/>
        <v/>
      </c>
      <c r="BD1791" s="39" t="str">
        <f t="shared" si="469"/>
        <v>musta</v>
      </c>
      <c r="BE1791" s="68" t="str">
        <f t="shared" si="461"/>
        <v>musta</v>
      </c>
      <c r="BF1791" s="68" t="str">
        <f t="shared" si="462"/>
        <v>musta</v>
      </c>
      <c r="BG1791" s="68" t="str">
        <f t="shared" si="463"/>
        <v>musta</v>
      </c>
      <c r="BH1791" s="208" t="str">
        <f t="shared" si="464"/>
        <v>musta</v>
      </c>
      <c r="BI1791" s="39"/>
      <c r="BJ1791" s="39" t="str">
        <f>IF(F1791="ei löydy","uusi tie",IF(E1791=0,"tieosoite muuttunut",IF(E1791=1,VLOOKUP(D1791,'2015'!$F$12:$AL$1887,31,FALSE),"-")))</f>
        <v>musta</v>
      </c>
      <c r="BK1791" s="67" t="str">
        <f>IF(E1791=1,VLOOKUP(D1791,'2015'!$F$12:$AL$1887,32,FALSE),"-")</f>
        <v>musta</v>
      </c>
      <c r="BL1791" s="39" t="str">
        <f>IF(F1791="ei löydy","uusi tie",IF(E1791=0,"tieosoite muuttunut",IF(E1791=1,VLOOKUP(D1791,'2015'!$F$12:$AL$1887,33,FALSE),"-")))</f>
        <v>musta</v>
      </c>
      <c r="BM1791" s="39"/>
      <c r="BN1791" s="217" t="str">
        <f>VLOOKUP(D1791,'2015'!$F$12:$AL$1887,33,FALSE)</f>
        <v>musta</v>
      </c>
      <c r="BO1791" s="39"/>
      <c r="BP1791" s="115"/>
      <c r="BQ1791" s="26" t="s">
        <v>10</v>
      </c>
      <c r="BS1791" s="5"/>
      <c r="BU1791" s="37"/>
      <c r="BV1791" s="30"/>
      <c r="BX1791">
        <f>IF(E1791=1,VLOOKUP(D1791,'2015'!$F$12:$AX$1887,43,FALSE),"-")</f>
        <v>0</v>
      </c>
      <c r="BY1791">
        <f>IF(E1791=1,VLOOKUP(D1791,'2015'!$F$12:$AX$1887,44,FALSE),"-")</f>
        <v>0</v>
      </c>
      <c r="BZ1791">
        <f>IF(E1791=1,VLOOKUP(D1791,'2015'!$F$12:$AX$1887,45,FALSE),"-")</f>
        <v>0</v>
      </c>
      <c r="CG1791" s="21"/>
      <c r="CH1791" s="21"/>
      <c r="CI1791" s="21"/>
      <c r="CK1791" s="21"/>
      <c r="CL1791" s="21"/>
      <c r="CM1791" s="21"/>
    </row>
    <row r="1792" spans="1:94" ht="15.75" thickBot="1" x14ac:dyDescent="0.3">
      <c r="A1792" s="50"/>
      <c r="B1792" s="50"/>
      <c r="C1792" s="50" t="str">
        <f t="shared" si="467"/>
        <v>15052_1_3246</v>
      </c>
      <c r="D1792" s="51" t="str">
        <f t="shared" si="468"/>
        <v>15052_1</v>
      </c>
      <c r="E1792" s="224">
        <f>IFERROR(VLOOKUP(C1792,'2015'!$C$12:$D$1887,2,FALSE),0)</f>
        <v>1</v>
      </c>
      <c r="F1792" s="51">
        <f>IFERROR(K1792-IFERROR(VLOOKUP(D1792,'2015'!$F$12:$I$1887,4,FALSE),"ei löydy"),"ei löydy")</f>
        <v>0</v>
      </c>
      <c r="G1792" s="224">
        <f>IFERROR(VLOOKUP(Työfile_2024!C1792,Liikennemalli!$D$6:$G$1921,4,FALSE),0)</f>
        <v>1</v>
      </c>
      <c r="H1792" s="225">
        <f>K1792-IFERROR(VLOOKUP(Työfile_2024!D1792,Liikennemalli!$C$6:$H$1921,6,FALSE),"ei löydy")</f>
        <v>0</v>
      </c>
      <c r="I1792" s="80">
        <v>15052</v>
      </c>
      <c r="J1792" s="52">
        <v>1</v>
      </c>
      <c r="K1792" s="52">
        <v>3246</v>
      </c>
      <c r="L1792" s="53"/>
      <c r="M1792" s="54"/>
      <c r="N1792" s="54"/>
      <c r="O1792" s="54"/>
      <c r="P1792" s="54"/>
      <c r="Q1792" s="55"/>
      <c r="R1792" s="55"/>
      <c r="S1792" s="55"/>
      <c r="T1792" s="55"/>
      <c r="U1792" s="52"/>
      <c r="V1792" s="56">
        <v>24</v>
      </c>
      <c r="W1792" s="56">
        <v>2</v>
      </c>
      <c r="X1792" s="56">
        <v>25</v>
      </c>
      <c r="Y1792" s="56">
        <f>VLOOKUP(D1792,Liikennemalli24!$D$2:$F$1804,2,FALSE)</f>
        <v>34</v>
      </c>
      <c r="Z1792" s="148">
        <f>VLOOKUP(D1792,Liikennemalli24!$D$2:$F$1804,3,FALSE)</f>
        <v>0.51300000000000001</v>
      </c>
      <c r="AA1792" s="178">
        <f>IF(G1792=1,VLOOKUP(C1792,Liikennemalli!$D$6:$H$1921,2,FALSE),"-")</f>
        <v>35.534541649036399</v>
      </c>
      <c r="AB1792" s="198">
        <f>IF(G1792=1,VLOOKUP(C1792,Liikennemalli!$D$6:$H$1921,3,FALSE),"-")</f>
        <v>0.58706952172520999</v>
      </c>
      <c r="AC1792" s="51">
        <f>IF(E1792=1,VLOOKUP(Työfile_2024!D1792,'2015'!$F$12:$X$1887,18,FALSE),"-")</f>
        <v>0</v>
      </c>
      <c r="AD1792" s="51">
        <f>IF(E1792=1,VLOOKUP(Työfile_2024!D1792,'2015'!$F$12:$X$1887,19,FALSE),"-")</f>
        <v>0</v>
      </c>
      <c r="AI1792" s="128">
        <f>IF(E1792=1,VLOOKUP(Työfile_2024!D1792,'2015'!$F$12:$AB$1887,20,FALSE),"-")</f>
        <v>0</v>
      </c>
      <c r="AJ1792" s="128">
        <f>IF(E1792=1,VLOOKUP(Työfile_2024!D1792,'2015'!$F$12:$AB$1887,21,FALSE),"-")</f>
        <v>0</v>
      </c>
      <c r="AK1792" s="128">
        <f>IF(E1792=1,VLOOKUP(Työfile_2024!D1792,'2015'!$F$12:$AB$1887,22,FALSE),"-")</f>
        <v>0</v>
      </c>
      <c r="AL1792" s="128">
        <f>IF(E1792=1,VLOOKUP(Työfile_2024!D1792,'2015'!$F$12:$AB$1887,23,FALSE),"-")</f>
        <v>0</v>
      </c>
      <c r="AM1792" s="56">
        <f>VLOOKUP(Työfile_2024!D1792,Tmatkat_20km_tarkasteltava_verk!$C$2:$D$1804,2,FALSE)</f>
        <v>6</v>
      </c>
      <c r="AN1792" s="148">
        <f t="shared" si="465"/>
        <v>0.25</v>
      </c>
      <c r="AO1792" s="178">
        <f>IF(E1792=1,VLOOKUP(Työfile_2024!D1792,'2015'!$F$12:$AC$1887,24,FALSE),"-")</f>
        <v>7</v>
      </c>
      <c r="AP1792" s="52">
        <f>VLOOKUP(D1792,Tarkasteltava_verkko_2024_harva!$E$2:$I$1804,5,FALSE)</f>
        <v>0</v>
      </c>
      <c r="AQ1792" s="52">
        <f>VLOOKUP(D1792,Tarkasteltava_verkko_2024_harva!$E$2:$I$1804,4,FALSE)</f>
        <v>0</v>
      </c>
      <c r="AR1792" s="148">
        <v>0</v>
      </c>
      <c r="AS1792" s="170">
        <f>IFERROR(VLOOKUP(C1792,'2015'!$C$12:$AG$1887,30,FALSE),"-")</f>
        <v>0</v>
      </c>
      <c r="AT1792" s="148">
        <v>0</v>
      </c>
      <c r="AU1792" s="170">
        <f>IFERROR(VLOOKUP(C1792,'2015'!$C$12:$AG$1887,31,FALSE),"-")</f>
        <v>0</v>
      </c>
      <c r="AV1792" s="106"/>
      <c r="AW1792" s="63">
        <f>IFERROR(VLOOKUP(C1792,Merkittävyysluokitus!$A$2:$J$1705,10,FALSE),"-")</f>
        <v>4</v>
      </c>
      <c r="AX1792" s="175">
        <f>IFERROR(VLOOKUP(C1792,Merkittävyysluokitus!$A$2:$J$1705,6,FALSE),"-")</f>
        <v>0.89368949771689499</v>
      </c>
      <c r="AY1792" s="175">
        <f>IFERROR(VLOOKUP(C1792,Merkittävyysluokitus!$A$2:$J$1705,7,FALSE),"-")</f>
        <v>9.5333333333333325E-2</v>
      </c>
      <c r="AZ1792" s="175">
        <f>IFERROR(VLOOKUP(C1792,Merkittävyysluokitus!$A$2:$J$1705,8,FALSE),"-")</f>
        <v>0.46502283105022829</v>
      </c>
      <c r="BA1792" s="175">
        <f>IFERROR(VLOOKUP(C1792,Merkittävyysluokitus!$A$2:$J$1705,9,FALSE),"-")</f>
        <v>0.33333333333333331</v>
      </c>
      <c r="BB1792" s="203"/>
      <c r="BC1792" s="203" t="str">
        <f t="shared" si="466"/>
        <v/>
      </c>
      <c r="BD1792" s="39" t="str">
        <f t="shared" si="469"/>
        <v>musta</v>
      </c>
      <c r="BE1792" s="68" t="str">
        <f t="shared" si="461"/>
        <v>musta</v>
      </c>
      <c r="BF1792" s="68" t="str">
        <f t="shared" si="462"/>
        <v>musta</v>
      </c>
      <c r="BG1792" s="68" t="str">
        <f t="shared" si="463"/>
        <v>musta</v>
      </c>
      <c r="BH1792" s="208" t="str">
        <f t="shared" si="464"/>
        <v>musta</v>
      </c>
      <c r="BI1792" s="39"/>
      <c r="BJ1792" s="39" t="str">
        <f>IF(F1792="ei löydy","uusi tie",IF(E1792=0,"tieosoite muuttunut",IF(E1792=1,VLOOKUP(D1792,'2015'!$F$12:$AL$1887,31,FALSE),"-")))</f>
        <v>musta</v>
      </c>
      <c r="BK1792" s="67" t="str">
        <f>IF(E1792=1,VLOOKUP(D1792,'2015'!$F$12:$AL$1887,32,FALSE),"-")</f>
        <v>musta</v>
      </c>
      <c r="BL1792" s="39" t="str">
        <f>IF(F1792="ei löydy","uusi tie",IF(E1792=0,"tieosoite muuttunut",IF(E1792=1,VLOOKUP(D1792,'2015'!$F$12:$AL$1887,33,FALSE),"-")))</f>
        <v>musta</v>
      </c>
      <c r="BM1792" s="39"/>
      <c r="BN1792" s="217" t="str">
        <f>VLOOKUP(D1792,'2015'!$F$12:$AL$1887,33,FALSE)</f>
        <v>musta</v>
      </c>
      <c r="BO1792" s="39"/>
      <c r="BP1792" s="115"/>
      <c r="BQ1792" s="26" t="s">
        <v>10</v>
      </c>
      <c r="BS1792" s="5"/>
      <c r="BU1792" s="37"/>
      <c r="BV1792" s="30"/>
      <c r="BX1792">
        <f>IF(E1792=1,VLOOKUP(D1792,'2015'!$F$12:$AX$1887,43,FALSE),"-")</f>
        <v>0</v>
      </c>
      <c r="BY1792">
        <f>IF(E1792=1,VLOOKUP(D1792,'2015'!$F$12:$AX$1887,44,FALSE),"-")</f>
        <v>0</v>
      </c>
      <c r="BZ1792">
        <f>IF(E1792=1,VLOOKUP(D1792,'2015'!$F$12:$AX$1887,45,FALSE),"-")</f>
        <v>0</v>
      </c>
      <c r="CG1792" s="21"/>
      <c r="CH1792" s="21"/>
      <c r="CI1792" s="21"/>
      <c r="CK1792" s="21"/>
      <c r="CL1792" s="21"/>
      <c r="CM1792" s="21"/>
    </row>
    <row r="1793" spans="1:91" ht="15.75" thickBot="1" x14ac:dyDescent="0.3">
      <c r="A1793" s="50"/>
      <c r="B1793" s="50"/>
      <c r="C1793" s="50" t="str">
        <f t="shared" si="467"/>
        <v>15052_2_4221</v>
      </c>
      <c r="D1793" s="51" t="str">
        <f t="shared" si="468"/>
        <v>15052_2</v>
      </c>
      <c r="E1793" s="224">
        <f>IFERROR(VLOOKUP(C1793,'2015'!$C$12:$D$1887,2,FALSE),0)</f>
        <v>1</v>
      </c>
      <c r="F1793" s="51">
        <f>IFERROR(K1793-IFERROR(VLOOKUP(D1793,'2015'!$F$12:$I$1887,4,FALSE),"ei löydy"),"ei löydy")</f>
        <v>0</v>
      </c>
      <c r="G1793" s="224">
        <f>IFERROR(VLOOKUP(Työfile_2024!C1793,Liikennemalli!$D$6:$G$1921,4,FALSE),0)</f>
        <v>1</v>
      </c>
      <c r="H1793" s="225">
        <f>K1793-IFERROR(VLOOKUP(Työfile_2024!D1793,Liikennemalli!$C$6:$H$1921,6,FALSE),"ei löydy")</f>
        <v>0</v>
      </c>
      <c r="I1793" s="80">
        <v>15052</v>
      </c>
      <c r="J1793" s="52">
        <v>2</v>
      </c>
      <c r="K1793" s="52">
        <v>4221</v>
      </c>
      <c r="L1793" s="53"/>
      <c r="M1793" s="54"/>
      <c r="N1793" s="54"/>
      <c r="O1793" s="54"/>
      <c r="P1793" s="54"/>
      <c r="Q1793" s="55"/>
      <c r="R1793" s="55"/>
      <c r="S1793" s="55"/>
      <c r="T1793" s="55"/>
      <c r="U1793" s="52"/>
      <c r="V1793" s="56">
        <v>24</v>
      </c>
      <c r="W1793" s="56">
        <v>2</v>
      </c>
      <c r="X1793" s="56">
        <v>25</v>
      </c>
      <c r="Y1793" s="56">
        <f>VLOOKUP(D1793,Liikennemalli24!$D$2:$F$1804,2,FALSE)</f>
        <v>34</v>
      </c>
      <c r="Z1793" s="148">
        <f>VLOOKUP(D1793,Liikennemalli24!$D$2:$F$1804,3,FALSE)</f>
        <v>0.51500000000000001</v>
      </c>
      <c r="AA1793" s="178">
        <f>IF(G1793=1,VLOOKUP(C1793,Liikennemalli!$D$6:$H$1921,2,FALSE),"-")</f>
        <v>33.999999999999901</v>
      </c>
      <c r="AB1793" s="198">
        <f>IF(G1793=1,VLOOKUP(C1793,Liikennemalli!$D$6:$H$1921,3,FALSE),"-")</f>
        <v>0.59689410784145203</v>
      </c>
      <c r="AC1793" s="51">
        <f>IF(E1793=1,VLOOKUP(Työfile_2024!D1793,'2015'!$F$12:$X$1887,18,FALSE),"-")</f>
        <v>0</v>
      </c>
      <c r="AD1793" s="51">
        <f>IF(E1793=1,VLOOKUP(Työfile_2024!D1793,'2015'!$F$12:$X$1887,19,FALSE),"-")</f>
        <v>0</v>
      </c>
      <c r="AI1793" s="128">
        <f>IF(E1793=1,VLOOKUP(Työfile_2024!D1793,'2015'!$F$12:$AB$1887,20,FALSE),"-")</f>
        <v>0</v>
      </c>
      <c r="AJ1793" s="128">
        <f>IF(E1793=1,VLOOKUP(Työfile_2024!D1793,'2015'!$F$12:$AB$1887,21,FALSE),"-")</f>
        <v>0</v>
      </c>
      <c r="AK1793" s="128">
        <f>IF(E1793=1,VLOOKUP(Työfile_2024!D1793,'2015'!$F$12:$AB$1887,22,FALSE),"-")</f>
        <v>0</v>
      </c>
      <c r="AL1793" s="128">
        <f>IF(E1793=1,VLOOKUP(Työfile_2024!D1793,'2015'!$F$12:$AB$1887,23,FALSE),"-")</f>
        <v>0</v>
      </c>
      <c r="AM1793" s="56">
        <f>VLOOKUP(Työfile_2024!D1793,Tmatkat_20km_tarkasteltava_verk!$C$2:$D$1804,2,FALSE)</f>
        <v>7</v>
      </c>
      <c r="AN1793" s="148">
        <f t="shared" si="465"/>
        <v>0.29166666666666669</v>
      </c>
      <c r="AO1793" s="178">
        <f>IF(E1793=1,VLOOKUP(Työfile_2024!D1793,'2015'!$F$12:$AC$1887,24,FALSE),"-")</f>
        <v>3</v>
      </c>
      <c r="AP1793" s="52">
        <f>VLOOKUP(D1793,Tarkasteltava_verkko_2024_harva!$E$2:$I$1804,5,FALSE)</f>
        <v>0</v>
      </c>
      <c r="AQ1793" s="52">
        <f>VLOOKUP(D1793,Tarkasteltava_verkko_2024_harva!$E$2:$I$1804,4,FALSE)</f>
        <v>0</v>
      </c>
      <c r="AR1793" s="148">
        <v>0</v>
      </c>
      <c r="AS1793" s="170">
        <f>IFERROR(VLOOKUP(C1793,'2015'!$C$12:$AG$1887,30,FALSE),"-")</f>
        <v>0</v>
      </c>
      <c r="AT1793" s="148">
        <v>0</v>
      </c>
      <c r="AU1793" s="170">
        <f>IFERROR(VLOOKUP(C1793,'2015'!$C$12:$AG$1887,31,FALSE),"-")</f>
        <v>0</v>
      </c>
      <c r="AV1793" s="106"/>
      <c r="AW1793" s="63">
        <f>IFERROR(VLOOKUP(C1793,Merkittävyysluokitus!$A$2:$J$1705,10,FALSE),"-")</f>
        <v>4</v>
      </c>
      <c r="AX1793" s="175">
        <f>IFERROR(VLOOKUP(C1793,Merkittävyysluokitus!$A$2:$J$1705,6,FALSE),"-")</f>
        <v>1.0694429223744293</v>
      </c>
      <c r="AY1793" s="175">
        <f>IFERROR(VLOOKUP(C1793,Merkittävyysluokitus!$A$2:$J$1705,7,FALSE),"-")</f>
        <v>0.10533333333333331</v>
      </c>
      <c r="AZ1793" s="175">
        <f>IFERROR(VLOOKUP(C1793,Merkittävyysluokitus!$A$2:$J$1705,8,FALSE),"-")</f>
        <v>0.46410958904109589</v>
      </c>
      <c r="BA1793" s="175">
        <f>IFERROR(VLOOKUP(C1793,Merkittävyysluokitus!$A$2:$J$1705,9,FALSE),"-")</f>
        <v>0.5</v>
      </c>
      <c r="BB1793" s="203"/>
      <c r="BC1793" s="203" t="str">
        <f t="shared" si="466"/>
        <v/>
      </c>
      <c r="BD1793" s="39" t="str">
        <f t="shared" si="469"/>
        <v>musta</v>
      </c>
      <c r="BE1793" s="68" t="str">
        <f t="shared" si="461"/>
        <v>musta</v>
      </c>
      <c r="BF1793" s="68" t="str">
        <f t="shared" si="462"/>
        <v>musta</v>
      </c>
      <c r="BG1793" s="68" t="str">
        <f t="shared" si="463"/>
        <v>musta</v>
      </c>
      <c r="BH1793" s="208" t="str">
        <f t="shared" si="464"/>
        <v>musta</v>
      </c>
      <c r="BI1793" s="39"/>
      <c r="BJ1793" s="39" t="str">
        <f>IF(F1793="ei löydy","uusi tie",IF(E1793=0,"tieosoite muuttunut",IF(E1793=1,VLOOKUP(D1793,'2015'!$F$12:$AL$1887,31,FALSE),"-")))</f>
        <v>musta</v>
      </c>
      <c r="BK1793" s="67" t="str">
        <f>IF(E1793=1,VLOOKUP(D1793,'2015'!$F$12:$AL$1887,32,FALSE),"-")</f>
        <v>musta</v>
      </c>
      <c r="BL1793" s="39" t="str">
        <f>IF(F1793="ei löydy","uusi tie",IF(E1793=0,"tieosoite muuttunut",IF(E1793=1,VLOOKUP(D1793,'2015'!$F$12:$AL$1887,33,FALSE),"-")))</f>
        <v>musta</v>
      </c>
      <c r="BM1793" s="39"/>
      <c r="BN1793" s="217" t="str">
        <f>VLOOKUP(D1793,'2015'!$F$12:$AL$1887,33,FALSE)</f>
        <v>musta</v>
      </c>
      <c r="BO1793" s="39"/>
      <c r="BP1793" s="115"/>
      <c r="BQ1793" s="26" t="s">
        <v>10</v>
      </c>
      <c r="BS1793" s="5"/>
      <c r="BU1793" s="37"/>
      <c r="BV1793" s="30"/>
      <c r="BX1793">
        <f>IF(E1793=1,VLOOKUP(D1793,'2015'!$F$12:$AX$1887,43,FALSE),"-")</f>
        <v>0</v>
      </c>
      <c r="BY1793">
        <f>IF(E1793=1,VLOOKUP(D1793,'2015'!$F$12:$AX$1887,44,FALSE),"-")</f>
        <v>0</v>
      </c>
      <c r="BZ1793">
        <f>IF(E1793=1,VLOOKUP(D1793,'2015'!$F$12:$AX$1887,45,FALSE),"-")</f>
        <v>0</v>
      </c>
      <c r="CG1793" s="21"/>
      <c r="CH1793" s="21"/>
      <c r="CI1793" s="21"/>
      <c r="CK1793" s="21"/>
      <c r="CL1793" s="21"/>
      <c r="CM1793" s="21"/>
    </row>
    <row r="1794" spans="1:91" ht="15.75" thickBot="1" x14ac:dyDescent="0.3">
      <c r="A1794" s="50"/>
      <c r="B1794" s="50"/>
      <c r="C1794" s="50" t="str">
        <f t="shared" si="467"/>
        <v>15053_1_3174</v>
      </c>
      <c r="D1794" s="51" t="str">
        <f t="shared" si="468"/>
        <v>15053_1</v>
      </c>
      <c r="E1794" s="224">
        <f>IFERROR(VLOOKUP(C1794,'2015'!$C$12:$D$1887,2,FALSE),0)</f>
        <v>1</v>
      </c>
      <c r="F1794" s="51">
        <f>IFERROR(K1794-IFERROR(VLOOKUP(D1794,'2015'!$F$12:$I$1887,4,FALSE),"ei löydy"),"ei löydy")</f>
        <v>0</v>
      </c>
      <c r="G1794" s="224">
        <f>IFERROR(VLOOKUP(Työfile_2024!C1794,Liikennemalli!$D$6:$G$1921,4,FALSE),0)</f>
        <v>1</v>
      </c>
      <c r="H1794" s="225">
        <f>K1794-IFERROR(VLOOKUP(Työfile_2024!D1794,Liikennemalli!$C$6:$H$1921,6,FALSE),"ei löydy")</f>
        <v>0</v>
      </c>
      <c r="I1794" s="80">
        <v>15053</v>
      </c>
      <c r="J1794" s="52">
        <v>1</v>
      </c>
      <c r="K1794" s="52">
        <v>3174</v>
      </c>
      <c r="L1794" s="53"/>
      <c r="M1794" s="54"/>
      <c r="N1794" s="54"/>
      <c r="O1794" s="54"/>
      <c r="P1794" s="54"/>
      <c r="Q1794" s="55"/>
      <c r="R1794" s="55"/>
      <c r="S1794" s="55"/>
      <c r="T1794" s="55"/>
      <c r="U1794" s="52"/>
      <c r="V1794" s="56">
        <v>103</v>
      </c>
      <c r="W1794" s="56">
        <v>6</v>
      </c>
      <c r="X1794" s="56">
        <v>107</v>
      </c>
      <c r="Y1794" s="56">
        <f>VLOOKUP(D1794,Liikennemalli24!$D$2:$F$1804,2,FALSE)</f>
        <v>29</v>
      </c>
      <c r="Z1794" s="148">
        <f>VLOOKUP(D1794,Liikennemalli24!$D$2:$F$1804,3,FALSE)</f>
        <v>0.39700000000000002</v>
      </c>
      <c r="AA1794" s="178">
        <f>IF(G1794=1,VLOOKUP(C1794,Liikennemalli!$D$6:$H$1921,2,FALSE),"-")</f>
        <v>39.3142606313641</v>
      </c>
      <c r="AB1794" s="198">
        <f>IF(G1794=1,VLOOKUP(C1794,Liikennemalli!$D$6:$H$1921,3,FALSE),"-")</f>
        <v>0.24336096737040799</v>
      </c>
      <c r="AC1794" s="51">
        <f>IF(E1794=1,VLOOKUP(Työfile_2024!D1794,'2015'!$F$12:$X$1887,18,FALSE),"-")</f>
        <v>0</v>
      </c>
      <c r="AD1794" s="51">
        <f>IF(E1794=1,VLOOKUP(Työfile_2024!D1794,'2015'!$F$12:$X$1887,19,FALSE),"-")</f>
        <v>0</v>
      </c>
      <c r="AI1794" s="128">
        <f>IF(E1794=1,VLOOKUP(Työfile_2024!D1794,'2015'!$F$12:$AB$1887,20,FALSE),"-")</f>
        <v>0</v>
      </c>
      <c r="AJ1794" s="128">
        <f>IF(E1794=1,VLOOKUP(Työfile_2024!D1794,'2015'!$F$12:$AB$1887,21,FALSE),"-")</f>
        <v>0</v>
      </c>
      <c r="AK1794" s="128">
        <f>IF(E1794=1,VLOOKUP(Työfile_2024!D1794,'2015'!$F$12:$AB$1887,22,FALSE),"-")</f>
        <v>0</v>
      </c>
      <c r="AL1794" s="128">
        <f>IF(E1794=1,VLOOKUP(Työfile_2024!D1794,'2015'!$F$12:$AB$1887,23,FALSE),"-")</f>
        <v>0</v>
      </c>
      <c r="AM1794" s="56">
        <f>VLOOKUP(Työfile_2024!D1794,Tmatkat_20km_tarkasteltava_verk!$C$2:$D$1804,2,FALSE)</f>
        <v>18</v>
      </c>
      <c r="AN1794" s="148">
        <f t="shared" si="465"/>
        <v>0.17475728155339806</v>
      </c>
      <c r="AO1794" s="178">
        <f>IF(E1794=1,VLOOKUP(Työfile_2024!D1794,'2015'!$F$12:$AC$1887,24,FALSE),"-")</f>
        <v>14</v>
      </c>
      <c r="AP1794" s="52">
        <f>VLOOKUP(D1794,Tarkasteltava_verkko_2024_harva!$E$2:$I$1804,5,FALSE)</f>
        <v>0</v>
      </c>
      <c r="AQ1794" s="52">
        <f>VLOOKUP(D1794,Tarkasteltava_verkko_2024_harva!$E$2:$I$1804,4,FALSE)</f>
        <v>0</v>
      </c>
      <c r="AR1794" s="148">
        <v>0</v>
      </c>
      <c r="AS1794" s="170">
        <f>IFERROR(VLOOKUP(C1794,'2015'!$C$12:$AG$1887,30,FALSE),"-")</f>
        <v>0</v>
      </c>
      <c r="AT1794" s="148">
        <v>0</v>
      </c>
      <c r="AU1794" s="170">
        <f>IFERROR(VLOOKUP(C1794,'2015'!$C$12:$AG$1887,31,FALSE),"-")</f>
        <v>0</v>
      </c>
      <c r="AV1794" s="106"/>
      <c r="AW1794" s="63">
        <f>IFERROR(VLOOKUP(C1794,Merkittävyysluokitus!$A$2:$J$1705,10,FALSE),"-")</f>
        <v>4</v>
      </c>
      <c r="AX1794" s="175">
        <f>IFERROR(VLOOKUP(C1794,Merkittävyysluokitus!$A$2:$J$1705,6,FALSE),"-")</f>
        <v>2.8046544901065449</v>
      </c>
      <c r="AY1794" s="175">
        <f>IFERROR(VLOOKUP(C1794,Merkittävyysluokitus!$A$2:$J$1705,7,FALSE),"-")</f>
        <v>0.379</v>
      </c>
      <c r="AZ1794" s="175">
        <f>IFERROR(VLOOKUP(C1794,Merkittävyysluokitus!$A$2:$J$1705,8,FALSE),"-")</f>
        <v>1.7589878234398784</v>
      </c>
      <c r="BA1794" s="175">
        <f>IFERROR(VLOOKUP(C1794,Merkittävyysluokitus!$A$2:$J$1705,9,FALSE),"-")</f>
        <v>0.66666666666666663</v>
      </c>
      <c r="BB1794" s="203"/>
      <c r="BC1794" s="203" t="str">
        <f t="shared" si="466"/>
        <v/>
      </c>
      <c r="BD1794" s="39" t="str">
        <f t="shared" si="469"/>
        <v>musta</v>
      </c>
      <c r="BE1794" s="68" t="str">
        <f t="shared" si="461"/>
        <v>musta</v>
      </c>
      <c r="BF1794" s="68" t="str">
        <f t="shared" si="462"/>
        <v>musta</v>
      </c>
      <c r="BG1794" s="68" t="str">
        <f t="shared" si="463"/>
        <v>musta</v>
      </c>
      <c r="BH1794" s="208" t="str">
        <f t="shared" si="464"/>
        <v>musta</v>
      </c>
      <c r="BI1794" s="39"/>
      <c r="BJ1794" s="39" t="str">
        <f>IF(F1794="ei löydy","uusi tie",IF(E1794=0,"tieosoite muuttunut",IF(E1794=1,VLOOKUP(D1794,'2015'!$F$12:$AL$1887,31,FALSE),"-")))</f>
        <v>musta</v>
      </c>
      <c r="BK1794" s="67" t="str">
        <f>IF(E1794=1,VLOOKUP(D1794,'2015'!$F$12:$AL$1887,32,FALSE),"-")</f>
        <v>musta</v>
      </c>
      <c r="BL1794" s="39" t="str">
        <f>IF(F1794="ei löydy","uusi tie",IF(E1794=0,"tieosoite muuttunut",IF(E1794=1,VLOOKUP(D1794,'2015'!$F$12:$AL$1887,33,FALSE),"-")))</f>
        <v>musta</v>
      </c>
      <c r="BM1794" s="39"/>
      <c r="BN1794" s="217" t="str">
        <f>VLOOKUP(D1794,'2015'!$F$12:$AL$1887,33,FALSE)</f>
        <v>musta</v>
      </c>
      <c r="BO1794" s="39"/>
      <c r="BP1794" s="115"/>
      <c r="BQ1794" s="26" t="s">
        <v>10</v>
      </c>
      <c r="BS1794" s="5"/>
      <c r="BU1794" s="37"/>
      <c r="BV1794" s="30"/>
      <c r="BX1794">
        <f>IF(E1794=1,VLOOKUP(D1794,'2015'!$F$12:$AX$1887,43,FALSE),"-")</f>
        <v>0</v>
      </c>
      <c r="BY1794">
        <f>IF(E1794=1,VLOOKUP(D1794,'2015'!$F$12:$AX$1887,44,FALSE),"-")</f>
        <v>0</v>
      </c>
      <c r="BZ1794">
        <f>IF(E1794=1,VLOOKUP(D1794,'2015'!$F$12:$AX$1887,45,FALSE),"-")</f>
        <v>0</v>
      </c>
      <c r="CG1794" s="21"/>
      <c r="CH1794" s="21"/>
      <c r="CI1794" s="21"/>
      <c r="CK1794" s="21"/>
      <c r="CL1794" s="21"/>
      <c r="CM1794" s="21"/>
    </row>
    <row r="1795" spans="1:91" ht="15.75" thickBot="1" x14ac:dyDescent="0.3">
      <c r="A1795" s="50"/>
      <c r="B1795" s="50"/>
      <c r="C1795" s="50" t="str">
        <f t="shared" si="467"/>
        <v>15053_2_4512</v>
      </c>
      <c r="D1795" s="51" t="str">
        <f t="shared" si="468"/>
        <v>15053_2</v>
      </c>
      <c r="E1795" s="224">
        <f>IFERROR(VLOOKUP(C1795,'2015'!$C$12:$D$1887,2,FALSE),0)</f>
        <v>1</v>
      </c>
      <c r="F1795" s="51">
        <f>IFERROR(K1795-IFERROR(VLOOKUP(D1795,'2015'!$F$12:$I$1887,4,FALSE),"ei löydy"),"ei löydy")</f>
        <v>0</v>
      </c>
      <c r="G1795" s="224">
        <f>IFERROR(VLOOKUP(Työfile_2024!C1795,Liikennemalli!$D$6:$G$1921,4,FALSE),0)</f>
        <v>1</v>
      </c>
      <c r="H1795" s="225">
        <f>K1795-IFERROR(VLOOKUP(Työfile_2024!D1795,Liikennemalli!$C$6:$H$1921,6,FALSE),"ei löydy")</f>
        <v>0</v>
      </c>
      <c r="I1795" s="80">
        <v>15053</v>
      </c>
      <c r="J1795" s="52">
        <v>2</v>
      </c>
      <c r="K1795" s="52">
        <v>4512</v>
      </c>
      <c r="L1795" s="53"/>
      <c r="M1795" s="54"/>
      <c r="N1795" s="54"/>
      <c r="O1795" s="54"/>
      <c r="P1795" s="54"/>
      <c r="Q1795" s="55"/>
      <c r="R1795" s="55"/>
      <c r="S1795" s="55"/>
      <c r="T1795" s="55"/>
      <c r="U1795" s="52"/>
      <c r="V1795" s="56">
        <v>64</v>
      </c>
      <c r="W1795" s="56">
        <v>3</v>
      </c>
      <c r="X1795" s="56">
        <v>58</v>
      </c>
      <c r="Y1795" s="56">
        <f>VLOOKUP(D1795,Liikennemalli24!$D$2:$F$1804,2,FALSE)</f>
        <v>0</v>
      </c>
      <c r="Z1795" s="148">
        <f>VLOOKUP(D1795,Liikennemalli24!$D$2:$F$1804,3,FALSE)</f>
        <v>0</v>
      </c>
      <c r="AA1795" s="178">
        <f>IF(G1795=1,VLOOKUP(C1795,Liikennemalli!$D$6:$H$1921,2,FALSE),"-")</f>
        <v>32.110170770122899</v>
      </c>
      <c r="AB1795" s="198">
        <f>IF(G1795=1,VLOOKUP(C1795,Liikennemalli!$D$6:$H$1921,3,FALSE),"-")</f>
        <v>0.380433505132797</v>
      </c>
      <c r="AC1795" s="51">
        <f>IF(E1795=1,VLOOKUP(Työfile_2024!D1795,'2015'!$F$12:$X$1887,18,FALSE),"-")</f>
        <v>0</v>
      </c>
      <c r="AD1795" s="51">
        <f>IF(E1795=1,VLOOKUP(Työfile_2024!D1795,'2015'!$F$12:$X$1887,19,FALSE),"-")</f>
        <v>0</v>
      </c>
      <c r="AI1795" s="128">
        <f>IF(E1795=1,VLOOKUP(Työfile_2024!D1795,'2015'!$F$12:$AB$1887,20,FALSE),"-")</f>
        <v>0</v>
      </c>
      <c r="AJ1795" s="128">
        <f>IF(E1795=1,VLOOKUP(Työfile_2024!D1795,'2015'!$F$12:$AB$1887,21,FALSE),"-")</f>
        <v>0</v>
      </c>
      <c r="AK1795" s="128">
        <f>IF(E1795=1,VLOOKUP(Työfile_2024!D1795,'2015'!$F$12:$AB$1887,22,FALSE),"-")</f>
        <v>0</v>
      </c>
      <c r="AL1795" s="128">
        <f>IF(E1795=1,VLOOKUP(Työfile_2024!D1795,'2015'!$F$12:$AB$1887,23,FALSE),"-")</f>
        <v>0</v>
      </c>
      <c r="AM1795" s="56">
        <f>VLOOKUP(Työfile_2024!D1795,Tmatkat_20km_tarkasteltava_verk!$C$2:$D$1804,2,FALSE)</f>
        <v>7</v>
      </c>
      <c r="AN1795" s="148">
        <f t="shared" si="465"/>
        <v>0.109375</v>
      </c>
      <c r="AO1795" s="178">
        <f>IF(E1795=1,VLOOKUP(Työfile_2024!D1795,'2015'!$F$12:$AC$1887,24,FALSE),"-")</f>
        <v>7</v>
      </c>
      <c r="AP1795" s="52">
        <f>VLOOKUP(D1795,Tarkasteltava_verkko_2024_harva!$E$2:$I$1804,5,FALSE)</f>
        <v>0</v>
      </c>
      <c r="AQ1795" s="52">
        <f>VLOOKUP(D1795,Tarkasteltava_verkko_2024_harva!$E$2:$I$1804,4,FALSE)</f>
        <v>0</v>
      </c>
      <c r="AR1795" s="148">
        <v>0</v>
      </c>
      <c r="AS1795" s="170">
        <f>IFERROR(VLOOKUP(C1795,'2015'!$C$12:$AG$1887,30,FALSE),"-")</f>
        <v>0</v>
      </c>
      <c r="AT1795" s="148">
        <v>0</v>
      </c>
      <c r="AU1795" s="170">
        <f>IFERROR(VLOOKUP(C1795,'2015'!$C$12:$AG$1887,31,FALSE),"-")</f>
        <v>0</v>
      </c>
      <c r="AV1795" s="106"/>
      <c r="AW1795" s="63">
        <f>IFERROR(VLOOKUP(C1795,Merkittävyysluokitus!$A$2:$J$1705,10,FALSE),"-")</f>
        <v>4</v>
      </c>
      <c r="AX1795" s="175">
        <f>IFERROR(VLOOKUP(C1795,Merkittävyysluokitus!$A$2:$J$1705,6,FALSE),"-")</f>
        <v>1.2862161339421614</v>
      </c>
      <c r="AY1795" s="175">
        <f>IFERROR(VLOOKUP(C1795,Merkittävyysluokitus!$A$2:$J$1705,7,FALSE),"-")</f>
        <v>0.21866666666666662</v>
      </c>
      <c r="AZ1795" s="175">
        <f>IFERROR(VLOOKUP(C1795,Merkittävyysluokitus!$A$2:$J$1705,8,FALSE),"-")</f>
        <v>0.90088280060882797</v>
      </c>
      <c r="BA1795" s="175">
        <f>IFERROR(VLOOKUP(C1795,Merkittävyysluokitus!$A$2:$J$1705,9,FALSE),"-")</f>
        <v>0.16666666666666666</v>
      </c>
      <c r="BB1795" s="203"/>
      <c r="BC1795" s="203" t="str">
        <f t="shared" si="466"/>
        <v>ei mallia</v>
      </c>
      <c r="BD1795" s="39" t="str">
        <f t="shared" si="469"/>
        <v>Ei luokiteltu</v>
      </c>
      <c r="BE1795" s="68" t="str">
        <f t="shared" si="461"/>
        <v>ei mallia</v>
      </c>
      <c r="BF1795" s="68" t="str">
        <f t="shared" si="462"/>
        <v>ei mallia</v>
      </c>
      <c r="BG1795" s="68" t="str">
        <f t="shared" si="463"/>
        <v>ei mallia</v>
      </c>
      <c r="BH1795" s="208" t="str">
        <f t="shared" si="464"/>
        <v>musta</v>
      </c>
      <c r="BI1795" s="39"/>
      <c r="BJ1795" s="39" t="str">
        <f>IF(F1795="ei löydy","uusi tie",IF(E1795=0,"tieosoite muuttunut",IF(E1795=1,VLOOKUP(D1795,'2015'!$F$12:$AL$1887,31,FALSE),"-")))</f>
        <v>musta</v>
      </c>
      <c r="BK1795" s="67" t="str">
        <f>IF(E1795=1,VLOOKUP(D1795,'2015'!$F$12:$AL$1887,32,FALSE),"-")</f>
        <v>musta</v>
      </c>
      <c r="BL1795" s="39" t="str">
        <f>IF(F1795="ei löydy","uusi tie",IF(E1795=0,"tieosoite muuttunut",IF(E1795=1,VLOOKUP(D1795,'2015'!$F$12:$AL$1887,33,FALSE),"-")))</f>
        <v>musta</v>
      </c>
      <c r="BM1795" s="39"/>
      <c r="BN1795" s="217" t="str">
        <f>VLOOKUP(D1795,'2015'!$F$12:$AL$1887,33,FALSE)</f>
        <v>musta</v>
      </c>
      <c r="BO1795" s="39"/>
      <c r="BP1795" s="115"/>
      <c r="BQ1795" s="26" t="s">
        <v>10</v>
      </c>
      <c r="BS1795" s="5"/>
      <c r="BU1795" s="37"/>
      <c r="BV1795" s="30"/>
      <c r="BX1795">
        <f>IF(E1795=1,VLOOKUP(D1795,'2015'!$F$12:$AX$1887,43,FALSE),"-")</f>
        <v>0</v>
      </c>
      <c r="BY1795">
        <f>IF(E1795=1,VLOOKUP(D1795,'2015'!$F$12:$AX$1887,44,FALSE),"-")</f>
        <v>0</v>
      </c>
      <c r="BZ1795">
        <f>IF(E1795=1,VLOOKUP(D1795,'2015'!$F$12:$AX$1887,45,FALSE),"-")</f>
        <v>0</v>
      </c>
      <c r="CG1795" s="21"/>
      <c r="CH1795" s="21"/>
      <c r="CI1795" s="21"/>
      <c r="CK1795" s="21"/>
      <c r="CL1795" s="21"/>
      <c r="CM1795" s="21"/>
    </row>
    <row r="1796" spans="1:91" ht="15.75" thickBot="1" x14ac:dyDescent="0.3">
      <c r="A1796" s="50"/>
      <c r="B1796" s="50"/>
      <c r="C1796" s="50" t="str">
        <f t="shared" si="467"/>
        <v>15054_1_4205</v>
      </c>
      <c r="D1796" s="51" t="str">
        <f t="shared" si="468"/>
        <v>15054_1</v>
      </c>
      <c r="E1796" s="224">
        <f>IFERROR(VLOOKUP(C1796,'2015'!$C$12:$D$1887,2,FALSE),0)</f>
        <v>1</v>
      </c>
      <c r="F1796" s="51">
        <f>IFERROR(K1796-IFERROR(VLOOKUP(D1796,'2015'!$F$12:$I$1887,4,FALSE),"ei löydy"),"ei löydy")</f>
        <v>0</v>
      </c>
      <c r="G1796" s="224">
        <f>IFERROR(VLOOKUP(Työfile_2024!C1796,Liikennemalli!$D$6:$G$1921,4,FALSE),0)</f>
        <v>1</v>
      </c>
      <c r="H1796" s="225">
        <f>K1796-IFERROR(VLOOKUP(Työfile_2024!D1796,Liikennemalli!$C$6:$H$1921,6,FALSE),"ei löydy")</f>
        <v>0</v>
      </c>
      <c r="I1796" s="80">
        <v>15054</v>
      </c>
      <c r="J1796" s="52">
        <v>1</v>
      </c>
      <c r="K1796" s="52">
        <v>4205</v>
      </c>
      <c r="L1796" s="53"/>
      <c r="M1796" s="54"/>
      <c r="N1796" s="54"/>
      <c r="O1796" s="54"/>
      <c r="P1796" s="54"/>
      <c r="Q1796" s="55"/>
      <c r="R1796" s="55"/>
      <c r="S1796" s="55"/>
      <c r="T1796" s="55"/>
      <c r="U1796" s="52"/>
      <c r="V1796" s="56">
        <v>50</v>
      </c>
      <c r="W1796" s="56">
        <v>4</v>
      </c>
      <c r="X1796" s="56">
        <v>53</v>
      </c>
      <c r="Y1796" s="56">
        <f>VLOOKUP(D1796,Liikennemalli24!$D$2:$F$1804,2,FALSE)</f>
        <v>32</v>
      </c>
      <c r="Z1796" s="148">
        <f>VLOOKUP(D1796,Liikennemalli24!$D$2:$F$1804,3,FALSE)</f>
        <v>0.46800000000000003</v>
      </c>
      <c r="AA1796" s="178">
        <f>IF(G1796=1,VLOOKUP(C1796,Liikennemalli!$D$6:$H$1921,2,FALSE),"-")</f>
        <v>35.020870983203501</v>
      </c>
      <c r="AB1796" s="198">
        <f>IF(G1796=1,VLOOKUP(C1796,Liikennemalli!$D$6:$H$1921,3,FALSE),"-")</f>
        <v>0.69121266186612396</v>
      </c>
      <c r="AC1796" s="51">
        <f>IF(E1796=1,VLOOKUP(Työfile_2024!D1796,'2015'!$F$12:$X$1887,18,FALSE),"-")</f>
        <v>0</v>
      </c>
      <c r="AD1796" s="51">
        <f>IF(E1796=1,VLOOKUP(Työfile_2024!D1796,'2015'!$F$12:$X$1887,19,FALSE),"-")</f>
        <v>0</v>
      </c>
      <c r="AI1796" s="128">
        <f>IF(E1796=1,VLOOKUP(Työfile_2024!D1796,'2015'!$F$12:$AB$1887,20,FALSE),"-")</f>
        <v>0</v>
      </c>
      <c r="AJ1796" s="128">
        <f>IF(E1796=1,VLOOKUP(Työfile_2024!D1796,'2015'!$F$12:$AB$1887,21,FALSE),"-")</f>
        <v>0</v>
      </c>
      <c r="AK1796" s="128">
        <f>IF(E1796=1,VLOOKUP(Työfile_2024!D1796,'2015'!$F$12:$AB$1887,22,FALSE),"-")</f>
        <v>0</v>
      </c>
      <c r="AL1796" s="128">
        <f>IF(E1796=1,VLOOKUP(Työfile_2024!D1796,'2015'!$F$12:$AB$1887,23,FALSE),"-")</f>
        <v>0</v>
      </c>
      <c r="AM1796" s="56">
        <f>VLOOKUP(Työfile_2024!D1796,Tmatkat_20km_tarkasteltava_verk!$C$2:$D$1804,2,FALSE)</f>
        <v>9</v>
      </c>
      <c r="AN1796" s="148">
        <f t="shared" si="465"/>
        <v>0.18</v>
      </c>
      <c r="AO1796" s="178">
        <f>IF(E1796=1,VLOOKUP(Työfile_2024!D1796,'2015'!$F$12:$AC$1887,24,FALSE),"-")</f>
        <v>5</v>
      </c>
      <c r="AP1796" s="52">
        <f>VLOOKUP(D1796,Tarkasteltava_verkko_2024_harva!$E$2:$I$1804,5,FALSE)</f>
        <v>0</v>
      </c>
      <c r="AQ1796" s="52">
        <f>VLOOKUP(D1796,Tarkasteltava_verkko_2024_harva!$E$2:$I$1804,4,FALSE)</f>
        <v>0</v>
      </c>
      <c r="AR1796" s="148">
        <v>0</v>
      </c>
      <c r="AS1796" s="170">
        <f>IFERROR(VLOOKUP(C1796,'2015'!$C$12:$AG$1887,30,FALSE),"-")</f>
        <v>0</v>
      </c>
      <c r="AT1796" s="148">
        <v>0</v>
      </c>
      <c r="AU1796" s="170">
        <f>IFERROR(VLOOKUP(C1796,'2015'!$C$12:$AG$1887,31,FALSE),"-")</f>
        <v>0</v>
      </c>
      <c r="AV1796" s="106"/>
      <c r="AW1796" s="63">
        <f>IFERROR(VLOOKUP(C1796,Merkittävyysluokitus!$A$2:$J$1705,10,FALSE),"-")</f>
        <v>4</v>
      </c>
      <c r="AX1796" s="175">
        <f>IFERROR(VLOOKUP(C1796,Merkittävyysluokitus!$A$2:$J$1705,6,FALSE),"-")</f>
        <v>2.3220395738203958</v>
      </c>
      <c r="AY1796" s="175">
        <f>IFERROR(VLOOKUP(C1796,Merkittävyysluokitus!$A$2:$J$1705,7,FALSE),"-")</f>
        <v>0.17999999999999997</v>
      </c>
      <c r="AZ1796" s="175">
        <f>IFERROR(VLOOKUP(C1796,Merkittävyysluokitus!$A$2:$J$1705,8,FALSE),"-")</f>
        <v>1.4753729071537292</v>
      </c>
      <c r="BA1796" s="175">
        <f>IFERROR(VLOOKUP(C1796,Merkittävyysluokitus!$A$2:$J$1705,9,FALSE),"-")</f>
        <v>0.66666666666666663</v>
      </c>
      <c r="BB1796" s="203"/>
      <c r="BC1796" s="203" t="str">
        <f t="shared" si="466"/>
        <v/>
      </c>
      <c r="BD1796" s="39" t="str">
        <f t="shared" si="469"/>
        <v>musta</v>
      </c>
      <c r="BE1796" s="68" t="str">
        <f t="shared" si="461"/>
        <v>musta</v>
      </c>
      <c r="BF1796" s="68" t="str">
        <f t="shared" si="462"/>
        <v>musta</v>
      </c>
      <c r="BG1796" s="68" t="str">
        <f t="shared" si="463"/>
        <v>musta</v>
      </c>
      <c r="BH1796" s="208" t="str">
        <f t="shared" si="464"/>
        <v>musta</v>
      </c>
      <c r="BI1796" s="39"/>
      <c r="BJ1796" s="39" t="str">
        <f>IF(F1796="ei löydy","uusi tie",IF(E1796=0,"tieosoite muuttunut",IF(E1796=1,VLOOKUP(D1796,'2015'!$F$12:$AL$1887,31,FALSE),"-")))</f>
        <v>musta</v>
      </c>
      <c r="BK1796" s="67" t="str">
        <f>IF(E1796=1,VLOOKUP(D1796,'2015'!$F$12:$AL$1887,32,FALSE),"-")</f>
        <v>musta</v>
      </c>
      <c r="BL1796" s="39" t="str">
        <f>IF(F1796="ei löydy","uusi tie",IF(E1796=0,"tieosoite muuttunut",IF(E1796=1,VLOOKUP(D1796,'2015'!$F$12:$AL$1887,33,FALSE),"-")))</f>
        <v>musta</v>
      </c>
      <c r="BM1796" s="39"/>
      <c r="BN1796" s="217" t="str">
        <f>VLOOKUP(D1796,'2015'!$F$12:$AL$1887,33,FALSE)</f>
        <v>musta</v>
      </c>
      <c r="BO1796" s="39"/>
      <c r="BP1796" s="115"/>
      <c r="BQ1796" s="26" t="s">
        <v>10</v>
      </c>
      <c r="BS1796" s="5"/>
      <c r="BU1796" s="37"/>
      <c r="BV1796" s="30"/>
      <c r="BX1796">
        <f>IF(E1796=1,VLOOKUP(D1796,'2015'!$F$12:$AX$1887,43,FALSE),"-")</f>
        <v>0</v>
      </c>
      <c r="BY1796">
        <f>IF(E1796=1,VLOOKUP(D1796,'2015'!$F$12:$AX$1887,44,FALSE),"-")</f>
        <v>0</v>
      </c>
      <c r="BZ1796">
        <f>IF(E1796=1,VLOOKUP(D1796,'2015'!$F$12:$AX$1887,45,FALSE),"-")</f>
        <v>0</v>
      </c>
      <c r="CG1796" s="21"/>
      <c r="CH1796" s="21"/>
      <c r="CI1796" s="21"/>
      <c r="CK1796" s="21"/>
      <c r="CL1796" s="21"/>
      <c r="CM1796" s="21"/>
    </row>
    <row r="1797" spans="1:91" ht="15.75" thickBot="1" x14ac:dyDescent="0.3">
      <c r="A1797" s="50"/>
      <c r="B1797" s="50"/>
      <c r="C1797" s="50" t="str">
        <f t="shared" si="467"/>
        <v>15055_1_4348</v>
      </c>
      <c r="D1797" s="51" t="str">
        <f t="shared" si="468"/>
        <v>15055_1</v>
      </c>
      <c r="E1797" s="224">
        <f>IFERROR(VLOOKUP(C1797,'2015'!$C$12:$D$1887,2,FALSE),0)</f>
        <v>1</v>
      </c>
      <c r="F1797" s="51">
        <f>IFERROR(K1797-IFERROR(VLOOKUP(D1797,'2015'!$F$12:$I$1887,4,FALSE),"ei löydy"),"ei löydy")</f>
        <v>0</v>
      </c>
      <c r="G1797" s="224">
        <f>IFERROR(VLOOKUP(Työfile_2024!C1797,Liikennemalli!$D$6:$G$1921,4,FALSE),0)</f>
        <v>1</v>
      </c>
      <c r="H1797" s="225">
        <f>K1797-IFERROR(VLOOKUP(Työfile_2024!D1797,Liikennemalli!$C$6:$H$1921,6,FALSE),"ei löydy")</f>
        <v>0</v>
      </c>
      <c r="I1797" s="80">
        <v>15055</v>
      </c>
      <c r="J1797" s="52">
        <v>1</v>
      </c>
      <c r="K1797" s="52">
        <v>4348</v>
      </c>
      <c r="L1797" s="53"/>
      <c r="M1797" s="54"/>
      <c r="N1797" s="54"/>
      <c r="O1797" s="54"/>
      <c r="P1797" s="54"/>
      <c r="Q1797" s="55"/>
      <c r="R1797" s="55"/>
      <c r="S1797" s="55"/>
      <c r="T1797" s="55"/>
      <c r="U1797" s="52"/>
      <c r="V1797" s="56">
        <v>109</v>
      </c>
      <c r="W1797" s="56">
        <v>11</v>
      </c>
      <c r="X1797" s="56">
        <v>97</v>
      </c>
      <c r="Y1797" s="56">
        <f>VLOOKUP(D1797,Liikennemalli24!$D$2:$F$1804,2,FALSE)</f>
        <v>43</v>
      </c>
      <c r="Z1797" s="148">
        <f>VLOOKUP(D1797,Liikennemalli24!$D$2:$F$1804,3,FALSE)</f>
        <v>0.66600000000000004</v>
      </c>
      <c r="AA1797" s="178">
        <f>IF(G1797=1,VLOOKUP(C1797,Liikennemalli!$D$6:$H$1921,2,FALSE),"-")</f>
        <v>35.018799754966999</v>
      </c>
      <c r="AB1797" s="198">
        <f>IF(G1797=1,VLOOKUP(C1797,Liikennemalli!$D$6:$H$1921,3,FALSE),"-")</f>
        <v>0.63698737375103798</v>
      </c>
      <c r="AC1797" s="51">
        <f>IF(E1797=1,VLOOKUP(Työfile_2024!D1797,'2015'!$F$12:$X$1887,18,FALSE),"-")</f>
        <v>0</v>
      </c>
      <c r="AD1797" s="51">
        <f>IF(E1797=1,VLOOKUP(Työfile_2024!D1797,'2015'!$F$12:$X$1887,19,FALSE),"-")</f>
        <v>0</v>
      </c>
      <c r="AI1797" s="128">
        <f>IF(E1797=1,VLOOKUP(Työfile_2024!D1797,'2015'!$F$12:$AB$1887,20,FALSE),"-")</f>
        <v>0</v>
      </c>
      <c r="AJ1797" s="128">
        <f>IF(E1797=1,VLOOKUP(Työfile_2024!D1797,'2015'!$F$12:$AB$1887,21,FALSE),"-")</f>
        <v>0</v>
      </c>
      <c r="AK1797" s="128">
        <f>IF(E1797=1,VLOOKUP(Työfile_2024!D1797,'2015'!$F$12:$AB$1887,22,FALSE),"-")</f>
        <v>0</v>
      </c>
      <c r="AL1797" s="128">
        <f>IF(E1797=1,VLOOKUP(Työfile_2024!D1797,'2015'!$F$12:$AB$1887,23,FALSE),"-")</f>
        <v>0</v>
      </c>
      <c r="AM1797" s="56">
        <f>VLOOKUP(Työfile_2024!D1797,Tmatkat_20km_tarkasteltava_verk!$C$2:$D$1804,2,FALSE)</f>
        <v>28</v>
      </c>
      <c r="AN1797" s="148">
        <f t="shared" si="465"/>
        <v>0.25688073394495414</v>
      </c>
      <c r="AO1797" s="178">
        <f>IF(E1797=1,VLOOKUP(Työfile_2024!D1797,'2015'!$F$12:$AC$1887,24,FALSE),"-")</f>
        <v>27</v>
      </c>
      <c r="AP1797" s="52">
        <f>VLOOKUP(D1797,Tarkasteltava_verkko_2024_harva!$E$2:$I$1804,5,FALSE)</f>
        <v>0</v>
      </c>
      <c r="AQ1797" s="52">
        <f>VLOOKUP(D1797,Tarkasteltava_verkko_2024_harva!$E$2:$I$1804,4,FALSE)</f>
        <v>0</v>
      </c>
      <c r="AR1797" s="148">
        <v>0</v>
      </c>
      <c r="AS1797" s="170">
        <f>IFERROR(VLOOKUP(C1797,'2015'!$C$12:$AG$1887,30,FALSE),"-")</f>
        <v>0</v>
      </c>
      <c r="AT1797" s="148">
        <v>0</v>
      </c>
      <c r="AU1797" s="170">
        <f>IFERROR(VLOOKUP(C1797,'2015'!$C$12:$AG$1887,31,FALSE),"-")</f>
        <v>0</v>
      </c>
      <c r="AV1797" s="106"/>
      <c r="AW1797" s="63">
        <f>IFERROR(VLOOKUP(C1797,Merkittävyysluokitus!$A$2:$J$1705,10,FALSE),"-")</f>
        <v>4</v>
      </c>
      <c r="AX1797" s="175">
        <f>IFERROR(VLOOKUP(C1797,Merkittävyysluokitus!$A$2:$J$1705,6,FALSE),"-")</f>
        <v>1.7192374429223742</v>
      </c>
      <c r="AY1797" s="175">
        <f>IFERROR(VLOOKUP(C1797,Merkittävyysluokitus!$A$2:$J$1705,7,FALSE),"-")</f>
        <v>0.42033333333333328</v>
      </c>
      <c r="AZ1797" s="175">
        <f>IFERROR(VLOOKUP(C1797,Merkittävyysluokitus!$A$2:$J$1705,8,FALSE),"-")</f>
        <v>0.96557077625570775</v>
      </c>
      <c r="BA1797" s="175">
        <f>IFERROR(VLOOKUP(C1797,Merkittävyysluokitus!$A$2:$J$1705,9,FALSE),"-")</f>
        <v>0.33333333333333331</v>
      </c>
      <c r="BB1797" s="203"/>
      <c r="BC1797" s="203" t="str">
        <f t="shared" si="466"/>
        <v/>
      </c>
      <c r="BD1797" s="39" t="str">
        <f t="shared" si="469"/>
        <v>musta</v>
      </c>
      <c r="BE1797" s="68" t="str">
        <f t="shared" si="461"/>
        <v>musta</v>
      </c>
      <c r="BF1797" s="68" t="str">
        <f t="shared" si="462"/>
        <v>musta</v>
      </c>
      <c r="BG1797" s="68" t="str">
        <f t="shared" si="463"/>
        <v>musta</v>
      </c>
      <c r="BH1797" s="208" t="str">
        <f t="shared" si="464"/>
        <v>musta</v>
      </c>
      <c r="BI1797" s="39"/>
      <c r="BJ1797" s="39" t="str">
        <f>IF(F1797="ei löydy","uusi tie",IF(E1797=0,"tieosoite muuttunut",IF(E1797=1,VLOOKUP(D1797,'2015'!$F$12:$AL$1887,31,FALSE),"-")))</f>
        <v>musta</v>
      </c>
      <c r="BK1797" s="67" t="str">
        <f>IF(E1797=1,VLOOKUP(D1797,'2015'!$F$12:$AL$1887,32,FALSE),"-")</f>
        <v>musta</v>
      </c>
      <c r="BL1797" s="39" t="str">
        <f>IF(F1797="ei löydy","uusi tie",IF(E1797=0,"tieosoite muuttunut",IF(E1797=1,VLOOKUP(D1797,'2015'!$F$12:$AL$1887,33,FALSE),"-")))</f>
        <v>musta</v>
      </c>
      <c r="BM1797" s="39"/>
      <c r="BN1797" s="217" t="str">
        <f>VLOOKUP(D1797,'2015'!$F$12:$AL$1887,33,FALSE)</f>
        <v>musta</v>
      </c>
      <c r="BO1797" s="39"/>
      <c r="BP1797" s="115"/>
      <c r="BQ1797" s="26" t="s">
        <v>10</v>
      </c>
      <c r="BS1797" s="5"/>
      <c r="BU1797" s="37"/>
      <c r="BV1797" s="30"/>
      <c r="BX1797">
        <f>IF(E1797=1,VLOOKUP(D1797,'2015'!$F$12:$AX$1887,43,FALSE),"-")</f>
        <v>0</v>
      </c>
      <c r="BY1797">
        <f>IF(E1797=1,VLOOKUP(D1797,'2015'!$F$12:$AX$1887,44,FALSE),"-")</f>
        <v>0</v>
      </c>
      <c r="BZ1797">
        <f>IF(E1797=1,VLOOKUP(D1797,'2015'!$F$12:$AX$1887,45,FALSE),"-")</f>
        <v>0</v>
      </c>
      <c r="CG1797" s="21"/>
      <c r="CH1797" s="21"/>
      <c r="CI1797" s="21"/>
      <c r="CK1797" s="21"/>
      <c r="CL1797" s="21"/>
      <c r="CM1797" s="21"/>
    </row>
    <row r="1798" spans="1:91" ht="15.75" thickBot="1" x14ac:dyDescent="0.3">
      <c r="A1798" s="50"/>
      <c r="B1798" s="50"/>
      <c r="C1798" s="50" t="str">
        <f t="shared" si="467"/>
        <v>15055_2_5390</v>
      </c>
      <c r="D1798" s="51" t="str">
        <f t="shared" si="468"/>
        <v>15055_2</v>
      </c>
      <c r="E1798" s="224">
        <f>IFERROR(VLOOKUP(C1798,'2015'!$C$12:$D$1887,2,FALSE),0)</f>
        <v>1</v>
      </c>
      <c r="F1798" s="51">
        <f>IFERROR(K1798-IFERROR(VLOOKUP(D1798,'2015'!$F$12:$I$1887,4,FALSE),"ei löydy"),"ei löydy")</f>
        <v>0</v>
      </c>
      <c r="G1798" s="224">
        <f>IFERROR(VLOOKUP(Työfile_2024!C1798,Liikennemalli!$D$6:$G$1921,4,FALSE),0)</f>
        <v>1</v>
      </c>
      <c r="H1798" s="225">
        <f>K1798-IFERROR(VLOOKUP(Työfile_2024!D1798,Liikennemalli!$C$6:$H$1921,6,FALSE),"ei löydy")</f>
        <v>0</v>
      </c>
      <c r="I1798" s="80">
        <v>15055</v>
      </c>
      <c r="J1798" s="52">
        <v>2</v>
      </c>
      <c r="K1798" s="52">
        <v>5390</v>
      </c>
      <c r="L1798" s="53"/>
      <c r="M1798" s="54"/>
      <c r="N1798" s="54"/>
      <c r="O1798" s="54"/>
      <c r="P1798" s="54"/>
      <c r="Q1798" s="55"/>
      <c r="R1798" s="55"/>
      <c r="S1798" s="55"/>
      <c r="T1798" s="55"/>
      <c r="U1798" s="52"/>
      <c r="V1798" s="56">
        <v>20</v>
      </c>
      <c r="W1798" s="56">
        <v>0</v>
      </c>
      <c r="X1798" s="56">
        <v>18</v>
      </c>
      <c r="Y1798" s="56">
        <f>VLOOKUP(D1798,Liikennemalli24!$D$2:$F$1804,2,FALSE)</f>
        <v>56</v>
      </c>
      <c r="Z1798" s="148">
        <f>VLOOKUP(D1798,Liikennemalli24!$D$2:$F$1804,3,FALSE)</f>
        <v>0.86199999999999999</v>
      </c>
      <c r="AA1798" s="178">
        <f>IF(G1798=1,VLOOKUP(C1798,Liikennemalli!$D$6:$H$1921,2,FALSE),"-")</f>
        <v>30.028369733394001</v>
      </c>
      <c r="AB1798" s="198">
        <f>IF(G1798=1,VLOOKUP(C1798,Liikennemalli!$D$6:$H$1921,3,FALSE),"-")</f>
        <v>0.84009931935152204</v>
      </c>
      <c r="AC1798" s="51">
        <f>IF(E1798=1,VLOOKUP(Työfile_2024!D1798,'2015'!$F$12:$X$1887,18,FALSE),"-")</f>
        <v>0</v>
      </c>
      <c r="AD1798" s="51">
        <f>IF(E1798=1,VLOOKUP(Työfile_2024!D1798,'2015'!$F$12:$X$1887,19,FALSE),"-")</f>
        <v>0</v>
      </c>
      <c r="AI1798" s="128">
        <f>IF(E1798=1,VLOOKUP(Työfile_2024!D1798,'2015'!$F$12:$AB$1887,20,FALSE),"-")</f>
        <v>0</v>
      </c>
      <c r="AJ1798" s="128">
        <f>IF(E1798=1,VLOOKUP(Työfile_2024!D1798,'2015'!$F$12:$AB$1887,21,FALSE),"-")</f>
        <v>0</v>
      </c>
      <c r="AK1798" s="128">
        <f>IF(E1798=1,VLOOKUP(Työfile_2024!D1798,'2015'!$F$12:$AB$1887,22,FALSE),"-")</f>
        <v>0</v>
      </c>
      <c r="AL1798" s="128">
        <f>IF(E1798=1,VLOOKUP(Työfile_2024!D1798,'2015'!$F$12:$AB$1887,23,FALSE),"-")</f>
        <v>0</v>
      </c>
      <c r="AM1798" s="56">
        <f>VLOOKUP(Työfile_2024!D1798,Tmatkat_20km_tarkasteltava_verk!$C$2:$D$1804,2,FALSE)</f>
        <v>31</v>
      </c>
      <c r="AN1798" s="148">
        <f t="shared" si="465"/>
        <v>1.55</v>
      </c>
      <c r="AO1798" s="178">
        <f>IF(E1798=1,VLOOKUP(Työfile_2024!D1798,'2015'!$F$12:$AC$1887,24,FALSE),"-")</f>
        <v>24</v>
      </c>
      <c r="AP1798" s="52">
        <f>VLOOKUP(D1798,Tarkasteltava_verkko_2024_harva!$E$2:$I$1804,5,FALSE)</f>
        <v>0</v>
      </c>
      <c r="AQ1798" s="52">
        <f>VLOOKUP(D1798,Tarkasteltava_verkko_2024_harva!$E$2:$I$1804,4,FALSE)</f>
        <v>0</v>
      </c>
      <c r="AR1798" s="148">
        <v>0</v>
      </c>
      <c r="AS1798" s="170">
        <f>IFERROR(VLOOKUP(C1798,'2015'!$C$12:$AG$1887,30,FALSE),"-")</f>
        <v>0</v>
      </c>
      <c r="AT1798" s="148">
        <v>0</v>
      </c>
      <c r="AU1798" s="170">
        <f>IFERROR(VLOOKUP(C1798,'2015'!$C$12:$AG$1887,31,FALSE),"-")</f>
        <v>0</v>
      </c>
      <c r="AV1798" s="106"/>
      <c r="AW1798" s="63">
        <f>IFERROR(VLOOKUP(C1798,Merkittävyysluokitus!$A$2:$J$1705,10,FALSE),"-")</f>
        <v>4</v>
      </c>
      <c r="AX1798" s="175">
        <f>IFERROR(VLOOKUP(C1798,Merkittävyysluokitus!$A$2:$J$1705,6,FALSE),"-")</f>
        <v>0.524931506849315</v>
      </c>
      <c r="AY1798" s="175">
        <f>IFERROR(VLOOKUP(C1798,Merkittävyysluokitus!$A$2:$J$1705,7,FALSE),"-")</f>
        <v>0.14666666666666667</v>
      </c>
      <c r="AZ1798" s="175">
        <f>IFERROR(VLOOKUP(C1798,Merkittävyysluokitus!$A$2:$J$1705,8,FALSE),"-")</f>
        <v>4.4931506849315073E-2</v>
      </c>
      <c r="BA1798" s="175">
        <f>IFERROR(VLOOKUP(C1798,Merkittävyysluokitus!$A$2:$J$1705,9,FALSE),"-")</f>
        <v>0.33333333333333331</v>
      </c>
      <c r="BB1798" s="203"/>
      <c r="BC1798" s="203" t="str">
        <f t="shared" si="466"/>
        <v/>
      </c>
      <c r="BD1798" s="39" t="str">
        <f t="shared" si="469"/>
        <v>musta</v>
      </c>
      <c r="BE1798" s="68" t="str">
        <f t="shared" si="461"/>
        <v>musta</v>
      </c>
      <c r="BF1798" s="68" t="str">
        <f t="shared" si="462"/>
        <v>musta</v>
      </c>
      <c r="BG1798" s="68" t="str">
        <f t="shared" si="463"/>
        <v>musta</v>
      </c>
      <c r="BH1798" s="208" t="str">
        <f t="shared" si="464"/>
        <v>musta</v>
      </c>
      <c r="BI1798" s="39"/>
      <c r="BJ1798" s="39" t="str">
        <f>IF(F1798="ei löydy","uusi tie",IF(E1798=0,"tieosoite muuttunut",IF(E1798=1,VLOOKUP(D1798,'2015'!$F$12:$AL$1887,31,FALSE),"-")))</f>
        <v>musta</v>
      </c>
      <c r="BK1798" s="67" t="str">
        <f>IF(E1798=1,VLOOKUP(D1798,'2015'!$F$12:$AL$1887,32,FALSE),"-")</f>
        <v>musta</v>
      </c>
      <c r="BL1798" s="39" t="str">
        <f>IF(F1798="ei löydy","uusi tie",IF(E1798=0,"tieosoite muuttunut",IF(E1798=1,VLOOKUP(D1798,'2015'!$F$12:$AL$1887,33,FALSE),"-")))</f>
        <v>musta</v>
      </c>
      <c r="BM1798" s="39"/>
      <c r="BN1798" s="217" t="str">
        <f>VLOOKUP(D1798,'2015'!$F$12:$AL$1887,33,FALSE)</f>
        <v>musta</v>
      </c>
      <c r="BO1798" s="39"/>
      <c r="BP1798" s="115"/>
      <c r="BQ1798" s="26" t="s">
        <v>10</v>
      </c>
      <c r="BS1798" s="5"/>
      <c r="BU1798" s="37"/>
      <c r="BV1798" s="30"/>
      <c r="BX1798">
        <f>IF(E1798=1,VLOOKUP(D1798,'2015'!$F$12:$AX$1887,43,FALSE),"-")</f>
        <v>0</v>
      </c>
      <c r="BY1798">
        <f>IF(E1798=1,VLOOKUP(D1798,'2015'!$F$12:$AX$1887,44,FALSE),"-")</f>
        <v>0</v>
      </c>
      <c r="BZ1798">
        <f>IF(E1798=1,VLOOKUP(D1798,'2015'!$F$12:$AX$1887,45,FALSE),"-")</f>
        <v>0</v>
      </c>
      <c r="CG1798" s="21"/>
      <c r="CH1798" s="21"/>
      <c r="CI1798" s="21"/>
      <c r="CK1798" s="21"/>
      <c r="CL1798" s="21"/>
      <c r="CM1798" s="21"/>
    </row>
    <row r="1799" spans="1:91" ht="15.75" thickBot="1" x14ac:dyDescent="0.3">
      <c r="A1799" s="50"/>
      <c r="B1799" s="50"/>
      <c r="C1799" s="50" t="str">
        <f t="shared" si="467"/>
        <v>15055_3_4753</v>
      </c>
      <c r="D1799" s="51" t="str">
        <f t="shared" si="468"/>
        <v>15055_3</v>
      </c>
      <c r="E1799" s="224">
        <f>IFERROR(VLOOKUP(C1799,'2015'!$C$12:$D$1887,2,FALSE),0)</f>
        <v>1</v>
      </c>
      <c r="F1799" s="51">
        <f>IFERROR(K1799-IFERROR(VLOOKUP(D1799,'2015'!$F$12:$I$1887,4,FALSE),"ei löydy"),"ei löydy")</f>
        <v>0</v>
      </c>
      <c r="G1799" s="224">
        <f>IFERROR(VLOOKUP(Työfile_2024!C1799,Liikennemalli!$D$6:$G$1921,4,FALSE),0)</f>
        <v>1</v>
      </c>
      <c r="H1799" s="225">
        <f>K1799-IFERROR(VLOOKUP(Työfile_2024!D1799,Liikennemalli!$C$6:$H$1921,6,FALSE),"ei löydy")</f>
        <v>0</v>
      </c>
      <c r="I1799" s="80">
        <v>15055</v>
      </c>
      <c r="J1799" s="52">
        <v>3</v>
      </c>
      <c r="K1799" s="52">
        <v>4753</v>
      </c>
      <c r="L1799" s="53"/>
      <c r="M1799" s="54"/>
      <c r="N1799" s="54"/>
      <c r="O1799" s="54"/>
      <c r="P1799" s="54"/>
      <c r="Q1799" s="55"/>
      <c r="R1799" s="55"/>
      <c r="S1799" s="55"/>
      <c r="T1799" s="55"/>
      <c r="U1799" s="52"/>
      <c r="V1799" s="56">
        <v>20</v>
      </c>
      <c r="W1799" s="56">
        <v>0</v>
      </c>
      <c r="X1799" s="56">
        <v>18</v>
      </c>
      <c r="Y1799" s="56">
        <f>VLOOKUP(D1799,Liikennemalli24!$D$2:$F$1804,2,FALSE)</f>
        <v>49</v>
      </c>
      <c r="Z1799" s="148">
        <f>VLOOKUP(D1799,Liikennemalli24!$D$2:$F$1804,3,FALSE)</f>
        <v>0.92600000000000005</v>
      </c>
      <c r="AA1799" s="178">
        <f>IF(G1799=1,VLOOKUP(C1799,Liikennemalli!$D$6:$H$1921,2,FALSE),"-")</f>
        <v>19.976019190694899</v>
      </c>
      <c r="AB1799" s="198">
        <f>IF(G1799=1,VLOOKUP(C1799,Liikennemalli!$D$6:$H$1921,3,FALSE),"-")</f>
        <v>0.95214508883492099</v>
      </c>
      <c r="AC1799" s="51">
        <f>IF(E1799=1,VLOOKUP(Työfile_2024!D1799,'2015'!$F$12:$X$1887,18,FALSE),"-")</f>
        <v>0</v>
      </c>
      <c r="AD1799" s="51">
        <f>IF(E1799=1,VLOOKUP(Työfile_2024!D1799,'2015'!$F$12:$X$1887,19,FALSE),"-")</f>
        <v>0</v>
      </c>
      <c r="AI1799" s="128">
        <f>IF(E1799=1,VLOOKUP(Työfile_2024!D1799,'2015'!$F$12:$AB$1887,20,FALSE),"-")</f>
        <v>0</v>
      </c>
      <c r="AJ1799" s="128">
        <f>IF(E1799=1,VLOOKUP(Työfile_2024!D1799,'2015'!$F$12:$AB$1887,21,FALSE),"-")</f>
        <v>0</v>
      </c>
      <c r="AK1799" s="128">
        <f>IF(E1799=1,VLOOKUP(Työfile_2024!D1799,'2015'!$F$12:$AB$1887,22,FALSE),"-")</f>
        <v>0</v>
      </c>
      <c r="AL1799" s="128">
        <f>IF(E1799=1,VLOOKUP(Työfile_2024!D1799,'2015'!$F$12:$AB$1887,23,FALSE),"-")</f>
        <v>0</v>
      </c>
      <c r="AM1799" s="56">
        <f>VLOOKUP(Työfile_2024!D1799,Tmatkat_20km_tarkasteltava_verk!$C$2:$D$1804,2,FALSE)</f>
        <v>26</v>
      </c>
      <c r="AN1799" s="148">
        <f t="shared" si="465"/>
        <v>1.3</v>
      </c>
      <c r="AO1799" s="178">
        <f>IF(E1799=1,VLOOKUP(Työfile_2024!D1799,'2015'!$F$12:$AC$1887,24,FALSE),"-")</f>
        <v>18</v>
      </c>
      <c r="AP1799" s="52">
        <f>VLOOKUP(D1799,Tarkasteltava_verkko_2024_harva!$E$2:$I$1804,5,FALSE)</f>
        <v>0</v>
      </c>
      <c r="AQ1799" s="52">
        <f>VLOOKUP(D1799,Tarkasteltava_verkko_2024_harva!$E$2:$I$1804,4,FALSE)</f>
        <v>0</v>
      </c>
      <c r="AR1799" s="148">
        <v>0</v>
      </c>
      <c r="AS1799" s="170">
        <f>IFERROR(VLOOKUP(C1799,'2015'!$C$12:$AG$1887,30,FALSE),"-")</f>
        <v>0</v>
      </c>
      <c r="AT1799" s="148">
        <v>0</v>
      </c>
      <c r="AU1799" s="170">
        <f>IFERROR(VLOOKUP(C1799,'2015'!$C$12:$AG$1887,31,FALSE),"-")</f>
        <v>0</v>
      </c>
      <c r="AV1799" s="106"/>
      <c r="AW1799" s="63">
        <f>IFERROR(VLOOKUP(C1799,Merkittävyysluokitus!$A$2:$J$1705,10,FALSE),"-")</f>
        <v>4</v>
      </c>
      <c r="AX1799" s="175">
        <f>IFERROR(VLOOKUP(C1799,Merkittävyysluokitus!$A$2:$J$1705,6,FALSE),"-")</f>
        <v>0.50255707762557078</v>
      </c>
      <c r="AY1799" s="175">
        <f>IFERROR(VLOOKUP(C1799,Merkittävyysluokitus!$A$2:$J$1705,7,FALSE),"-")</f>
        <v>0.12666666666666665</v>
      </c>
      <c r="AZ1799" s="175">
        <f>IFERROR(VLOOKUP(C1799,Merkittävyysluokitus!$A$2:$J$1705,8,FALSE),"-")</f>
        <v>4.2557077625570774E-2</v>
      </c>
      <c r="BA1799" s="175">
        <f>IFERROR(VLOOKUP(C1799,Merkittävyysluokitus!$A$2:$J$1705,9,FALSE),"-")</f>
        <v>0.33333333333333331</v>
      </c>
      <c r="BB1799" s="203"/>
      <c r="BC1799" s="203" t="str">
        <f t="shared" si="466"/>
        <v/>
      </c>
      <c r="BD1799" s="39" t="str">
        <f t="shared" si="469"/>
        <v>musta</v>
      </c>
      <c r="BE1799" s="68" t="str">
        <f t="shared" si="461"/>
        <v>musta</v>
      </c>
      <c r="BF1799" s="68" t="str">
        <f t="shared" si="462"/>
        <v>musta</v>
      </c>
      <c r="BG1799" s="68" t="str">
        <f t="shared" si="463"/>
        <v>musta</v>
      </c>
      <c r="BH1799" s="208" t="str">
        <f t="shared" si="464"/>
        <v>musta</v>
      </c>
      <c r="BI1799" s="39"/>
      <c r="BJ1799" s="39" t="str">
        <f>IF(F1799="ei löydy","uusi tie",IF(E1799=0,"tieosoite muuttunut",IF(E1799=1,VLOOKUP(D1799,'2015'!$F$12:$AL$1887,31,FALSE),"-")))</f>
        <v>musta</v>
      </c>
      <c r="BK1799" s="67" t="str">
        <f>IF(E1799=1,VLOOKUP(D1799,'2015'!$F$12:$AL$1887,32,FALSE),"-")</f>
        <v>musta</v>
      </c>
      <c r="BL1799" s="39" t="str">
        <f>IF(F1799="ei löydy","uusi tie",IF(E1799=0,"tieosoite muuttunut",IF(E1799=1,VLOOKUP(D1799,'2015'!$F$12:$AL$1887,33,FALSE),"-")))</f>
        <v>musta</v>
      </c>
      <c r="BM1799" s="39"/>
      <c r="BN1799" s="217" t="str">
        <f>VLOOKUP(D1799,'2015'!$F$12:$AL$1887,33,FALSE)</f>
        <v>musta</v>
      </c>
      <c r="BO1799" s="39"/>
      <c r="BP1799" s="115"/>
      <c r="BQ1799" s="26" t="s">
        <v>10</v>
      </c>
      <c r="BS1799" s="5"/>
      <c r="BU1799" s="37"/>
      <c r="BV1799" s="30"/>
      <c r="BX1799">
        <f>IF(E1799=1,VLOOKUP(D1799,'2015'!$F$12:$AX$1887,43,FALSE),"-")</f>
        <v>0</v>
      </c>
      <c r="BY1799">
        <f>IF(E1799=1,VLOOKUP(D1799,'2015'!$F$12:$AX$1887,44,FALSE),"-")</f>
        <v>0</v>
      </c>
      <c r="BZ1799">
        <f>IF(E1799=1,VLOOKUP(D1799,'2015'!$F$12:$AX$1887,45,FALSE),"-")</f>
        <v>0</v>
      </c>
      <c r="CG1799" s="21"/>
      <c r="CH1799" s="21"/>
      <c r="CI1799" s="21"/>
      <c r="CK1799" s="21"/>
      <c r="CL1799" s="21"/>
      <c r="CM1799" s="21"/>
    </row>
    <row r="1800" spans="1:91" ht="15.75" thickBot="1" x14ac:dyDescent="0.3">
      <c r="A1800" s="50"/>
      <c r="B1800" s="50"/>
      <c r="C1800" s="50" t="str">
        <f t="shared" si="467"/>
        <v>15056_1_2521</v>
      </c>
      <c r="D1800" s="51" t="str">
        <f t="shared" si="468"/>
        <v>15056_1</v>
      </c>
      <c r="E1800" s="224">
        <f>IFERROR(VLOOKUP(C1800,'2015'!$C$12:$D$1887,2,FALSE),0)</f>
        <v>1</v>
      </c>
      <c r="F1800" s="51">
        <f>IFERROR(K1800-IFERROR(VLOOKUP(D1800,'2015'!$F$12:$I$1887,4,FALSE),"ei löydy"),"ei löydy")</f>
        <v>0</v>
      </c>
      <c r="G1800" s="224">
        <f>IFERROR(VLOOKUP(Työfile_2024!C1800,Liikennemalli!$D$6:$G$1921,4,FALSE),0)</f>
        <v>1</v>
      </c>
      <c r="H1800" s="225">
        <f>K1800-IFERROR(VLOOKUP(Työfile_2024!D1800,Liikennemalli!$C$6:$H$1921,6,FALSE),"ei löydy")</f>
        <v>0</v>
      </c>
      <c r="I1800" s="80">
        <v>15056</v>
      </c>
      <c r="J1800" s="52">
        <v>1</v>
      </c>
      <c r="K1800" s="52">
        <v>2521</v>
      </c>
      <c r="L1800" s="53"/>
      <c r="M1800" s="54"/>
      <c r="N1800" s="54"/>
      <c r="O1800" s="54"/>
      <c r="P1800" s="54"/>
      <c r="Q1800" s="55"/>
      <c r="R1800" s="55"/>
      <c r="S1800" s="55"/>
      <c r="T1800" s="55"/>
      <c r="U1800" s="52"/>
      <c r="V1800" s="56">
        <v>74</v>
      </c>
      <c r="W1800" s="56">
        <v>6</v>
      </c>
      <c r="X1800" s="56">
        <v>76</v>
      </c>
      <c r="Y1800" s="56">
        <f>VLOOKUP(D1800,Liikennemalli24!$D$2:$F$1804,2,FALSE)</f>
        <v>26</v>
      </c>
      <c r="Z1800" s="148">
        <f>VLOOKUP(D1800,Liikennemalli24!$D$2:$F$1804,3,FALSE)</f>
        <v>0.47699999999999998</v>
      </c>
      <c r="AA1800" s="178">
        <f>IF(G1800=1,VLOOKUP(C1800,Liikennemalli!$D$6:$H$1921,2,FALSE),"-")</f>
        <v>9.6151520432998705</v>
      </c>
      <c r="AB1800" s="198">
        <f>IF(G1800=1,VLOOKUP(C1800,Liikennemalli!$D$6:$H$1921,3,FALSE),"-")</f>
        <v>0.22758639077366399</v>
      </c>
      <c r="AC1800" s="51">
        <f>IF(E1800=1,VLOOKUP(Työfile_2024!D1800,'2015'!$F$12:$X$1887,18,FALSE),"-")</f>
        <v>0</v>
      </c>
      <c r="AD1800" s="51">
        <f>IF(E1800=1,VLOOKUP(Työfile_2024!D1800,'2015'!$F$12:$X$1887,19,FALSE),"-")</f>
        <v>0</v>
      </c>
      <c r="AI1800" s="128">
        <f>IF(E1800=1,VLOOKUP(Työfile_2024!D1800,'2015'!$F$12:$AB$1887,20,FALSE),"-")</f>
        <v>0</v>
      </c>
      <c r="AJ1800" s="128">
        <f>IF(E1800=1,VLOOKUP(Työfile_2024!D1800,'2015'!$F$12:$AB$1887,21,FALSE),"-")</f>
        <v>0</v>
      </c>
      <c r="AK1800" s="128">
        <f>IF(E1800=1,VLOOKUP(Työfile_2024!D1800,'2015'!$F$12:$AB$1887,22,FALSE),"-")</f>
        <v>0</v>
      </c>
      <c r="AL1800" s="128">
        <f>IF(E1800=1,VLOOKUP(Työfile_2024!D1800,'2015'!$F$12:$AB$1887,23,FALSE),"-")</f>
        <v>0</v>
      </c>
      <c r="AM1800" s="56">
        <f>VLOOKUP(Työfile_2024!D1800,Tmatkat_20km_tarkasteltava_verk!$C$2:$D$1804,2,FALSE)</f>
        <v>0</v>
      </c>
      <c r="AN1800" s="148">
        <f t="shared" si="465"/>
        <v>0</v>
      </c>
      <c r="AO1800" s="178">
        <f>IF(E1800=1,VLOOKUP(Työfile_2024!D1800,'2015'!$F$12:$AC$1887,24,FALSE),"-")</f>
        <v>10</v>
      </c>
      <c r="AP1800" s="52">
        <f>VLOOKUP(D1800,Tarkasteltava_verkko_2024_harva!$E$2:$I$1804,5,FALSE)</f>
        <v>0</v>
      </c>
      <c r="AQ1800" s="52">
        <f>VLOOKUP(D1800,Tarkasteltava_verkko_2024_harva!$E$2:$I$1804,4,FALSE)</f>
        <v>0</v>
      </c>
      <c r="AR1800" s="148">
        <v>0</v>
      </c>
      <c r="AS1800" s="170">
        <f>IFERROR(VLOOKUP(C1800,'2015'!$C$12:$AG$1887,30,FALSE),"-")</f>
        <v>0</v>
      </c>
      <c r="AT1800" s="148">
        <v>0</v>
      </c>
      <c r="AU1800" s="170">
        <f>IFERROR(VLOOKUP(C1800,'2015'!$C$12:$AG$1887,31,FALSE),"-")</f>
        <v>0</v>
      </c>
      <c r="AV1800" s="106"/>
      <c r="AW1800" s="63">
        <f>IFERROR(VLOOKUP(C1800,Merkittävyysluokitus!$A$2:$J$1705,10,FALSE),"-")</f>
        <v>4</v>
      </c>
      <c r="AX1800" s="175">
        <f>IFERROR(VLOOKUP(C1800,Merkittävyysluokitus!$A$2:$J$1705,6,FALSE),"-")</f>
        <v>2.1224109589041094</v>
      </c>
      <c r="AY1800" s="175">
        <f>IFERROR(VLOOKUP(C1800,Merkittävyysluokitus!$A$2:$J$1705,7,FALSE),"-")</f>
        <v>0.29199999999999993</v>
      </c>
      <c r="AZ1800" s="175">
        <f>IFERROR(VLOOKUP(C1800,Merkittävyysluokitus!$A$2:$J$1705,8,FALSE),"-")</f>
        <v>1.3304109589041095</v>
      </c>
      <c r="BA1800" s="175">
        <f>IFERROR(VLOOKUP(C1800,Merkittävyysluokitus!$A$2:$J$1705,9,FALSE),"-")</f>
        <v>0.5</v>
      </c>
      <c r="BB1800" s="203"/>
      <c r="BC1800" s="203" t="str">
        <f t="shared" si="466"/>
        <v/>
      </c>
      <c r="BD1800" s="39" t="str">
        <f t="shared" si="469"/>
        <v>musta</v>
      </c>
      <c r="BE1800" s="68" t="str">
        <f t="shared" si="461"/>
        <v>musta</v>
      </c>
      <c r="BF1800" s="68" t="str">
        <f t="shared" si="462"/>
        <v>musta</v>
      </c>
      <c r="BG1800" s="68" t="str">
        <f t="shared" si="463"/>
        <v>musta</v>
      </c>
      <c r="BH1800" s="208" t="str">
        <f t="shared" si="464"/>
        <v>musta</v>
      </c>
      <c r="BI1800" s="39"/>
      <c r="BJ1800" s="39" t="str">
        <f>IF(F1800="ei löydy","uusi tie",IF(E1800=0,"tieosoite muuttunut",IF(E1800=1,VLOOKUP(D1800,'2015'!$F$12:$AL$1887,31,FALSE),"-")))</f>
        <v>musta</v>
      </c>
      <c r="BK1800" s="67" t="str">
        <f>IF(E1800=1,VLOOKUP(D1800,'2015'!$F$12:$AL$1887,32,FALSE),"-")</f>
        <v>musta</v>
      </c>
      <c r="BL1800" s="39" t="str">
        <f>IF(F1800="ei löydy","uusi tie",IF(E1800=0,"tieosoite muuttunut",IF(E1800=1,VLOOKUP(D1800,'2015'!$F$12:$AL$1887,33,FALSE),"-")))</f>
        <v>musta</v>
      </c>
      <c r="BM1800" s="39"/>
      <c r="BN1800" s="217" t="str">
        <f>VLOOKUP(D1800,'2015'!$F$12:$AL$1887,33,FALSE)</f>
        <v>musta</v>
      </c>
      <c r="BO1800" s="39"/>
      <c r="BP1800" s="115"/>
      <c r="BQ1800" s="26" t="s">
        <v>10</v>
      </c>
      <c r="BS1800" s="5"/>
      <c r="BU1800" s="37"/>
      <c r="BV1800" s="30"/>
      <c r="BX1800">
        <f>IF(E1800=1,VLOOKUP(D1800,'2015'!$F$12:$AX$1887,43,FALSE),"-")</f>
        <v>0</v>
      </c>
      <c r="BY1800">
        <f>IF(E1800=1,VLOOKUP(D1800,'2015'!$F$12:$AX$1887,44,FALSE),"-")</f>
        <v>0</v>
      </c>
      <c r="BZ1800">
        <f>IF(E1800=1,VLOOKUP(D1800,'2015'!$F$12:$AX$1887,45,FALSE),"-")</f>
        <v>0</v>
      </c>
      <c r="CG1800" s="21"/>
      <c r="CH1800" s="21"/>
      <c r="CI1800" s="21"/>
      <c r="CK1800" s="21"/>
      <c r="CL1800" s="21"/>
      <c r="CM1800" s="21"/>
    </row>
    <row r="1801" spans="1:91" ht="15.75" thickBot="1" x14ac:dyDescent="0.3">
      <c r="A1801" s="50"/>
      <c r="B1801" s="50"/>
      <c r="C1801" s="50" t="str">
        <f t="shared" si="467"/>
        <v>15059_1_4897</v>
      </c>
      <c r="D1801" s="51" t="str">
        <f t="shared" si="468"/>
        <v>15059_1</v>
      </c>
      <c r="E1801" s="224">
        <f>IFERROR(VLOOKUP(C1801,'2015'!$C$12:$D$1887,2,FALSE),0)</f>
        <v>1</v>
      </c>
      <c r="F1801" s="51">
        <f>IFERROR(K1801-IFERROR(VLOOKUP(D1801,'2015'!$F$12:$I$1887,4,FALSE),"ei löydy"),"ei löydy")</f>
        <v>0</v>
      </c>
      <c r="G1801" s="224">
        <f>IFERROR(VLOOKUP(Työfile_2024!C1801,Liikennemalli!$D$6:$G$1921,4,FALSE),0)</f>
        <v>1</v>
      </c>
      <c r="H1801" s="225">
        <f>K1801-IFERROR(VLOOKUP(Työfile_2024!D1801,Liikennemalli!$C$6:$H$1921,6,FALSE),"ei löydy")</f>
        <v>0</v>
      </c>
      <c r="I1801" s="80">
        <v>15059</v>
      </c>
      <c r="J1801" s="52">
        <v>1</v>
      </c>
      <c r="K1801" s="52">
        <v>4897</v>
      </c>
      <c r="L1801" s="53"/>
      <c r="M1801" s="54"/>
      <c r="N1801" s="54"/>
      <c r="O1801" s="54"/>
      <c r="P1801" s="54"/>
      <c r="Q1801" s="55"/>
      <c r="R1801" s="55"/>
      <c r="S1801" s="55"/>
      <c r="T1801" s="55"/>
      <c r="U1801" s="52"/>
      <c r="V1801" s="56">
        <v>54</v>
      </c>
      <c r="W1801" s="56">
        <v>3</v>
      </c>
      <c r="X1801" s="56">
        <v>53</v>
      </c>
      <c r="Y1801" s="56">
        <f>VLOOKUP(D1801,Liikennemalli24!$D$2:$F$1804,2,FALSE)</f>
        <v>59</v>
      </c>
      <c r="Z1801" s="148">
        <f>VLOOKUP(D1801,Liikennemalli24!$D$2:$F$1804,3,FALSE)</f>
        <v>0.68799999999999994</v>
      </c>
      <c r="AA1801" s="178">
        <f>IF(G1801=1,VLOOKUP(C1801,Liikennemalli!$D$6:$H$1921,2,FALSE),"-")</f>
        <v>11.4891506124426</v>
      </c>
      <c r="AB1801" s="198">
        <f>IF(G1801=1,VLOOKUP(C1801,Liikennemalli!$D$6:$H$1921,3,FALSE),"-")</f>
        <v>0.81067373281497301</v>
      </c>
      <c r="AC1801" s="51">
        <f>IF(E1801=1,VLOOKUP(Työfile_2024!D1801,'2015'!$F$12:$X$1887,18,FALSE),"-")</f>
        <v>0</v>
      </c>
      <c r="AD1801" s="51">
        <f>IF(E1801=1,VLOOKUP(Työfile_2024!D1801,'2015'!$F$12:$X$1887,19,FALSE),"-")</f>
        <v>0</v>
      </c>
      <c r="AI1801" s="128">
        <f>IF(E1801=1,VLOOKUP(Työfile_2024!D1801,'2015'!$F$12:$AB$1887,20,FALSE),"-")</f>
        <v>0</v>
      </c>
      <c r="AJ1801" s="128">
        <f>IF(E1801=1,VLOOKUP(Työfile_2024!D1801,'2015'!$F$12:$AB$1887,21,FALSE),"-")</f>
        <v>0</v>
      </c>
      <c r="AK1801" s="128">
        <f>IF(E1801=1,VLOOKUP(Työfile_2024!D1801,'2015'!$F$12:$AB$1887,22,FALSE),"-")</f>
        <v>0</v>
      </c>
      <c r="AL1801" s="128">
        <f>IF(E1801=1,VLOOKUP(Työfile_2024!D1801,'2015'!$F$12:$AB$1887,23,FALSE),"-")</f>
        <v>0</v>
      </c>
      <c r="AM1801" s="56">
        <f>VLOOKUP(Työfile_2024!D1801,Tmatkat_20km_tarkasteltava_verk!$C$2:$D$1804,2,FALSE)</f>
        <v>3</v>
      </c>
      <c r="AN1801" s="148">
        <f t="shared" si="465"/>
        <v>5.5555555555555552E-2</v>
      </c>
      <c r="AO1801" s="178">
        <f>IF(E1801=1,VLOOKUP(Työfile_2024!D1801,'2015'!$F$12:$AC$1887,24,FALSE),"-")</f>
        <v>6</v>
      </c>
      <c r="AP1801" s="52">
        <f>VLOOKUP(D1801,Tarkasteltava_verkko_2024_harva!$E$2:$I$1804,5,FALSE)</f>
        <v>0</v>
      </c>
      <c r="AQ1801" s="52">
        <f>VLOOKUP(D1801,Tarkasteltava_verkko_2024_harva!$E$2:$I$1804,4,FALSE)</f>
        <v>0</v>
      </c>
      <c r="AR1801" s="148">
        <v>0</v>
      </c>
      <c r="AS1801" s="170">
        <f>IFERROR(VLOOKUP(C1801,'2015'!$C$12:$AG$1887,30,FALSE),"-")</f>
        <v>0</v>
      </c>
      <c r="AT1801" s="148">
        <v>0</v>
      </c>
      <c r="AU1801" s="170">
        <f>IFERROR(VLOOKUP(C1801,'2015'!$C$12:$AG$1887,31,FALSE),"-")</f>
        <v>0</v>
      </c>
      <c r="AV1801" s="106"/>
      <c r="AW1801" s="63">
        <f>IFERROR(VLOOKUP(C1801,Merkittävyysluokitus!$A$2:$J$1705,10,FALSE),"-")</f>
        <v>4</v>
      </c>
      <c r="AX1801" s="175">
        <f>IFERROR(VLOOKUP(C1801,Merkittävyysluokitus!$A$2:$J$1705,6,FALSE),"-")</f>
        <v>0.36537899543378993</v>
      </c>
      <c r="AY1801" s="175">
        <f>IFERROR(VLOOKUP(C1801,Merkittävyysluokitus!$A$2:$J$1705,7,FALSE),"-")</f>
        <v>0.182</v>
      </c>
      <c r="AZ1801" s="175">
        <f>IFERROR(VLOOKUP(C1801,Merkittävyysluokitus!$A$2:$J$1705,8,FALSE),"-")</f>
        <v>0.18337899543378994</v>
      </c>
      <c r="BA1801" s="175">
        <f>IFERROR(VLOOKUP(C1801,Merkittävyysluokitus!$A$2:$J$1705,9,FALSE),"-")</f>
        <v>0</v>
      </c>
      <c r="BB1801" s="203"/>
      <c r="BC1801" s="203" t="str">
        <f t="shared" si="466"/>
        <v/>
      </c>
      <c r="BD1801" s="39" t="str">
        <f t="shared" si="469"/>
        <v>musta</v>
      </c>
      <c r="BE1801" s="68" t="str">
        <f t="shared" si="461"/>
        <v>musta</v>
      </c>
      <c r="BF1801" s="68" t="str">
        <f t="shared" si="462"/>
        <v>musta</v>
      </c>
      <c r="BG1801" s="68" t="str">
        <f t="shared" si="463"/>
        <v>musta</v>
      </c>
      <c r="BH1801" s="208" t="str">
        <f t="shared" si="464"/>
        <v>musta</v>
      </c>
      <c r="BI1801" s="39"/>
      <c r="BJ1801" s="39" t="str">
        <f>IF(F1801="ei löydy","uusi tie",IF(E1801=0,"tieosoite muuttunut",IF(E1801=1,VLOOKUP(D1801,'2015'!$F$12:$AL$1887,31,FALSE),"-")))</f>
        <v>musta</v>
      </c>
      <c r="BK1801" s="67" t="str">
        <f>IF(E1801=1,VLOOKUP(D1801,'2015'!$F$12:$AL$1887,32,FALSE),"-")</f>
        <v>musta</v>
      </c>
      <c r="BL1801" s="39" t="str">
        <f>IF(F1801="ei löydy","uusi tie",IF(E1801=0,"tieosoite muuttunut",IF(E1801=1,VLOOKUP(D1801,'2015'!$F$12:$AL$1887,33,FALSE),"-")))</f>
        <v>musta</v>
      </c>
      <c r="BM1801" s="39"/>
      <c r="BN1801" s="217" t="str">
        <f>VLOOKUP(D1801,'2015'!$F$12:$AL$1887,33,FALSE)</f>
        <v>musta</v>
      </c>
      <c r="BO1801" s="39"/>
      <c r="BP1801" s="115"/>
      <c r="BQ1801" s="26" t="s">
        <v>10</v>
      </c>
      <c r="BS1801" s="5"/>
      <c r="BU1801" s="37"/>
      <c r="BV1801" s="30"/>
      <c r="BX1801">
        <f>IF(E1801=1,VLOOKUP(D1801,'2015'!$F$12:$AX$1887,43,FALSE),"-")</f>
        <v>0</v>
      </c>
      <c r="BY1801">
        <f>IF(E1801=1,VLOOKUP(D1801,'2015'!$F$12:$AX$1887,44,FALSE),"-")</f>
        <v>0</v>
      </c>
      <c r="BZ1801">
        <f>IF(E1801=1,VLOOKUP(D1801,'2015'!$F$12:$AX$1887,45,FALSE),"-")</f>
        <v>0</v>
      </c>
      <c r="CG1801" s="21"/>
      <c r="CH1801" s="21"/>
      <c r="CI1801" s="21"/>
      <c r="CK1801" s="21"/>
      <c r="CL1801" s="21"/>
      <c r="CM1801" s="21"/>
    </row>
    <row r="1802" spans="1:91" ht="15.75" thickBot="1" x14ac:dyDescent="0.3">
      <c r="A1802" s="50"/>
      <c r="B1802" s="50"/>
      <c r="C1802" s="50" t="str">
        <f t="shared" si="467"/>
        <v>15061_1_6035</v>
      </c>
      <c r="D1802" s="51" t="str">
        <f t="shared" si="468"/>
        <v>15061_1</v>
      </c>
      <c r="E1802" s="224">
        <f>IFERROR(VLOOKUP(C1802,'2015'!$C$12:$D$1887,2,FALSE),0)</f>
        <v>1</v>
      </c>
      <c r="F1802" s="51">
        <f>IFERROR(K1802-IFERROR(VLOOKUP(D1802,'2015'!$F$12:$I$1887,4,FALSE),"ei löydy"),"ei löydy")</f>
        <v>0</v>
      </c>
      <c r="G1802" s="224">
        <f>IFERROR(VLOOKUP(Työfile_2024!C1802,Liikennemalli!$D$6:$G$1921,4,FALSE),0)</f>
        <v>1</v>
      </c>
      <c r="H1802" s="225">
        <f>K1802-IFERROR(VLOOKUP(Työfile_2024!D1802,Liikennemalli!$C$6:$H$1921,6,FALSE),"ei löydy")</f>
        <v>0</v>
      </c>
      <c r="I1802" s="80">
        <v>15061</v>
      </c>
      <c r="J1802" s="52">
        <v>1</v>
      </c>
      <c r="K1802" s="52">
        <v>6035</v>
      </c>
      <c r="L1802" s="53"/>
      <c r="M1802" s="54"/>
      <c r="N1802" s="54"/>
      <c r="O1802" s="54"/>
      <c r="P1802" s="54"/>
      <c r="Q1802" s="55"/>
      <c r="R1802" s="55"/>
      <c r="S1802" s="55"/>
      <c r="T1802" s="55"/>
      <c r="U1802" s="52"/>
      <c r="V1802" s="56">
        <v>90</v>
      </c>
      <c r="W1802" s="56">
        <v>4</v>
      </c>
      <c r="X1802" s="56">
        <v>86</v>
      </c>
      <c r="Y1802" s="56">
        <f>VLOOKUP(D1802,Liikennemalli24!$D$2:$F$1804,2,FALSE)</f>
        <v>22</v>
      </c>
      <c r="Z1802" s="148">
        <f>VLOOKUP(D1802,Liikennemalli24!$D$2:$F$1804,3,FALSE)</f>
        <v>0.247</v>
      </c>
      <c r="AA1802" s="178">
        <f>IF(G1802=1,VLOOKUP(C1802,Liikennemalli!$D$6:$H$1921,2,FALSE),"-")</f>
        <v>48.8168684154057</v>
      </c>
      <c r="AB1802" s="198">
        <f>IF(G1802=1,VLOOKUP(C1802,Liikennemalli!$D$6:$H$1921,3,FALSE),"-")</f>
        <v>0.93464768017641298</v>
      </c>
      <c r="AC1802" s="51">
        <f>IF(E1802=1,VLOOKUP(Työfile_2024!D1802,'2015'!$F$12:$X$1887,18,FALSE),"-")</f>
        <v>0</v>
      </c>
      <c r="AD1802" s="51">
        <f>IF(E1802=1,VLOOKUP(Työfile_2024!D1802,'2015'!$F$12:$X$1887,19,FALSE),"-")</f>
        <v>0</v>
      </c>
      <c r="AI1802" s="128">
        <f>IF(E1802=1,VLOOKUP(Työfile_2024!D1802,'2015'!$F$12:$AB$1887,20,FALSE),"-")</f>
        <v>0</v>
      </c>
      <c r="AJ1802" s="128">
        <f>IF(E1802=1,VLOOKUP(Työfile_2024!D1802,'2015'!$F$12:$AB$1887,21,FALSE),"-")</f>
        <v>0</v>
      </c>
      <c r="AK1802" s="128">
        <f>IF(E1802=1,VLOOKUP(Työfile_2024!D1802,'2015'!$F$12:$AB$1887,22,FALSE),"-")</f>
        <v>0</v>
      </c>
      <c r="AL1802" s="128">
        <f>IF(E1802=1,VLOOKUP(Työfile_2024!D1802,'2015'!$F$12:$AB$1887,23,FALSE),"-")</f>
        <v>0</v>
      </c>
      <c r="AM1802" s="56">
        <f>VLOOKUP(Työfile_2024!D1802,Tmatkat_20km_tarkasteltava_verk!$C$2:$D$1804,2,FALSE)</f>
        <v>28</v>
      </c>
      <c r="AN1802" s="148">
        <f t="shared" si="465"/>
        <v>0.31111111111111112</v>
      </c>
      <c r="AO1802" s="178">
        <f>IF(E1802=1,VLOOKUP(Työfile_2024!D1802,'2015'!$F$12:$AC$1887,24,FALSE),"-")</f>
        <v>31</v>
      </c>
      <c r="AP1802" s="52">
        <f>VLOOKUP(D1802,Tarkasteltava_verkko_2024_harva!$E$2:$I$1804,5,FALSE)</f>
        <v>0</v>
      </c>
      <c r="AQ1802" s="52">
        <f>VLOOKUP(D1802,Tarkasteltava_verkko_2024_harva!$E$2:$I$1804,4,FALSE)</f>
        <v>0</v>
      </c>
      <c r="AR1802" s="148">
        <v>0</v>
      </c>
      <c r="AS1802" s="170">
        <f>IFERROR(VLOOKUP(C1802,'2015'!$C$12:$AG$1887,30,FALSE),"-")</f>
        <v>0</v>
      </c>
      <c r="AT1802" s="148">
        <v>0</v>
      </c>
      <c r="AU1802" s="170">
        <f>IFERROR(VLOOKUP(C1802,'2015'!$C$12:$AG$1887,31,FALSE),"-")</f>
        <v>0</v>
      </c>
      <c r="AV1802" s="106"/>
      <c r="AW1802" s="63">
        <f>IFERROR(VLOOKUP(C1802,Merkittävyysluokitus!$A$2:$J$1705,10,FALSE),"-")</f>
        <v>4</v>
      </c>
      <c r="AX1802" s="175">
        <f>IFERROR(VLOOKUP(C1802,Merkittävyysluokitus!$A$2:$J$1705,6,FALSE),"-")</f>
        <v>2.2156392694063927</v>
      </c>
      <c r="AY1802" s="175">
        <f>IFERROR(VLOOKUP(C1802,Merkittävyysluokitus!$A$2:$J$1705,7,FALSE),"-")</f>
        <v>0.42166666666666663</v>
      </c>
      <c r="AZ1802" s="175">
        <f>IFERROR(VLOOKUP(C1802,Merkittävyysluokitus!$A$2:$J$1705,8,FALSE),"-")</f>
        <v>0.6273059360730594</v>
      </c>
      <c r="BA1802" s="175">
        <f>IFERROR(VLOOKUP(C1802,Merkittävyysluokitus!$A$2:$J$1705,9,FALSE),"-")</f>
        <v>1.1666666666666665</v>
      </c>
      <c r="BB1802" s="203"/>
      <c r="BC1802" s="203" t="str">
        <f t="shared" si="466"/>
        <v/>
      </c>
      <c r="BD1802" s="39" t="str">
        <f t="shared" si="469"/>
        <v>musta</v>
      </c>
      <c r="BE1802" s="68" t="str">
        <f t="shared" si="461"/>
        <v>musta</v>
      </c>
      <c r="BF1802" s="68" t="str">
        <f t="shared" si="462"/>
        <v>musta</v>
      </c>
      <c r="BG1802" s="68" t="str">
        <f t="shared" si="463"/>
        <v>musta</v>
      </c>
      <c r="BH1802" s="208" t="str">
        <f t="shared" si="464"/>
        <v>musta</v>
      </c>
      <c r="BI1802" s="39"/>
      <c r="BJ1802" s="39" t="str">
        <f>IF(F1802="ei löydy","uusi tie",IF(E1802=0,"tieosoite muuttunut",IF(E1802=1,VLOOKUP(D1802,'2015'!$F$12:$AL$1887,31,FALSE),"-")))</f>
        <v>musta</v>
      </c>
      <c r="BK1802" s="67" t="str">
        <f>IF(E1802=1,VLOOKUP(D1802,'2015'!$F$12:$AL$1887,32,FALSE),"-")</f>
        <v>musta</v>
      </c>
      <c r="BL1802" s="39" t="str">
        <f>IF(F1802="ei löydy","uusi tie",IF(E1802=0,"tieosoite muuttunut",IF(E1802=1,VLOOKUP(D1802,'2015'!$F$12:$AL$1887,33,FALSE),"-")))</f>
        <v>musta</v>
      </c>
      <c r="BM1802" s="39"/>
      <c r="BN1802" s="217" t="str">
        <f>VLOOKUP(D1802,'2015'!$F$12:$AL$1887,33,FALSE)</f>
        <v>musta</v>
      </c>
      <c r="BO1802" s="39"/>
      <c r="BP1802" s="115"/>
      <c r="BQ1802" s="26" t="s">
        <v>10</v>
      </c>
      <c r="BS1802" s="5"/>
      <c r="BU1802" s="37"/>
      <c r="BV1802" s="30"/>
      <c r="BX1802">
        <f>IF(E1802=1,VLOOKUP(D1802,'2015'!$F$12:$AX$1887,43,FALSE),"-")</f>
        <v>0</v>
      </c>
      <c r="BY1802">
        <f>IF(E1802=1,VLOOKUP(D1802,'2015'!$F$12:$AX$1887,44,FALSE),"-")</f>
        <v>0</v>
      </c>
      <c r="BZ1802">
        <f>IF(E1802=1,VLOOKUP(D1802,'2015'!$F$12:$AX$1887,45,FALSE),"-")</f>
        <v>0</v>
      </c>
      <c r="CG1802" s="21"/>
      <c r="CH1802" s="21"/>
      <c r="CI1802" s="21"/>
      <c r="CK1802" s="21"/>
      <c r="CL1802" s="21"/>
      <c r="CM1802" s="21"/>
    </row>
    <row r="1803" spans="1:91" ht="15.75" thickBot="1" x14ac:dyDescent="0.3">
      <c r="A1803" s="50"/>
      <c r="B1803" s="50"/>
      <c r="C1803" s="50" t="str">
        <f t="shared" si="467"/>
        <v>15061_4_492</v>
      </c>
      <c r="D1803" s="51" t="str">
        <f t="shared" si="468"/>
        <v>15061_4</v>
      </c>
      <c r="E1803" s="224">
        <f>IFERROR(VLOOKUP(C1803,'2015'!$C$12:$D$1887,2,FALSE),0)</f>
        <v>1</v>
      </c>
      <c r="F1803" s="51">
        <f>IFERROR(K1803-IFERROR(VLOOKUP(D1803,'2015'!$F$12:$I$1887,4,FALSE),"ei löydy"),"ei löydy")</f>
        <v>0</v>
      </c>
      <c r="G1803" s="224">
        <f>IFERROR(VLOOKUP(Työfile_2024!C1803,Liikennemalli!$D$6:$G$1921,4,FALSE),0)</f>
        <v>1</v>
      </c>
      <c r="H1803" s="225">
        <f>K1803-IFERROR(VLOOKUP(Työfile_2024!D1803,Liikennemalli!$C$6:$H$1921,6,FALSE),"ei löydy")</f>
        <v>0</v>
      </c>
      <c r="I1803" s="80">
        <v>15061</v>
      </c>
      <c r="J1803" s="52">
        <v>4</v>
      </c>
      <c r="K1803" s="52">
        <v>492</v>
      </c>
      <c r="L1803" s="53"/>
      <c r="M1803" s="54"/>
      <c r="N1803" s="54"/>
      <c r="O1803" s="54"/>
      <c r="P1803" s="54"/>
      <c r="Q1803" s="55"/>
      <c r="R1803" s="55"/>
      <c r="S1803" s="55"/>
      <c r="T1803" s="55"/>
      <c r="U1803" s="52"/>
      <c r="V1803" s="56">
        <v>62</v>
      </c>
      <c r="W1803" s="56">
        <v>7</v>
      </c>
      <c r="X1803" s="56">
        <v>71</v>
      </c>
      <c r="Y1803" s="56">
        <f>VLOOKUP(D1803,Liikennemalli24!$D$2:$F$1804,2,FALSE)</f>
        <v>0</v>
      </c>
      <c r="Z1803" s="148">
        <f>VLOOKUP(D1803,Liikennemalli24!$D$2:$F$1804,3,FALSE)</f>
        <v>0</v>
      </c>
      <c r="AA1803" s="178">
        <f>IF(G1803=1,VLOOKUP(C1803,Liikennemalli!$D$6:$H$1921,2,FALSE),"-")</f>
        <v>0</v>
      </c>
      <c r="AB1803" s="198">
        <f>IF(G1803=1,VLOOKUP(C1803,Liikennemalli!$D$6:$H$1921,3,FALSE),"-")</f>
        <v>0</v>
      </c>
      <c r="AC1803" s="51">
        <f>IF(E1803=1,VLOOKUP(Työfile_2024!D1803,'2015'!$F$12:$X$1887,18,FALSE),"-")</f>
        <v>0</v>
      </c>
      <c r="AD1803" s="51">
        <f>IF(E1803=1,VLOOKUP(Työfile_2024!D1803,'2015'!$F$12:$X$1887,19,FALSE),"-")</f>
        <v>0</v>
      </c>
      <c r="AI1803" s="128">
        <f>IF(E1803=1,VLOOKUP(Työfile_2024!D1803,'2015'!$F$12:$AB$1887,20,FALSE),"-")</f>
        <v>0</v>
      </c>
      <c r="AJ1803" s="128">
        <f>IF(E1803=1,VLOOKUP(Työfile_2024!D1803,'2015'!$F$12:$AB$1887,21,FALSE),"-")</f>
        <v>0</v>
      </c>
      <c r="AK1803" s="128">
        <f>IF(E1803=1,VLOOKUP(Työfile_2024!D1803,'2015'!$F$12:$AB$1887,22,FALSE),"-")</f>
        <v>0</v>
      </c>
      <c r="AL1803" s="128">
        <f>IF(E1803=1,VLOOKUP(Työfile_2024!D1803,'2015'!$F$12:$AB$1887,23,FALSE),"-")</f>
        <v>0</v>
      </c>
      <c r="AM1803" s="56">
        <f>VLOOKUP(Työfile_2024!D1803,Tmatkat_20km_tarkasteltava_verk!$C$2:$D$1804,2,FALSE)</f>
        <v>6</v>
      </c>
      <c r="AN1803" s="148">
        <f t="shared" si="465"/>
        <v>9.6774193548387094E-2</v>
      </c>
      <c r="AO1803" s="178">
        <f>IF(E1803=1,VLOOKUP(Työfile_2024!D1803,'2015'!$F$12:$AC$1887,24,FALSE),"-")</f>
        <v>13</v>
      </c>
      <c r="AP1803" s="52">
        <f>VLOOKUP(D1803,Tarkasteltava_verkko_2024_harva!$E$2:$I$1804,5,FALSE)</f>
        <v>0</v>
      </c>
      <c r="AQ1803" s="52">
        <f>VLOOKUP(D1803,Tarkasteltava_verkko_2024_harva!$E$2:$I$1804,4,FALSE)</f>
        <v>0</v>
      </c>
      <c r="AR1803" s="148">
        <v>0</v>
      </c>
      <c r="AS1803" s="170">
        <f>IFERROR(VLOOKUP(C1803,'2015'!$C$12:$AG$1887,30,FALSE),"-")</f>
        <v>0</v>
      </c>
      <c r="AT1803" s="148">
        <v>0</v>
      </c>
      <c r="AU1803" s="170">
        <f>IFERROR(VLOOKUP(C1803,'2015'!$C$12:$AG$1887,31,FALSE),"-")</f>
        <v>0</v>
      </c>
      <c r="AV1803" s="106"/>
      <c r="AW1803" s="63">
        <f>IFERROR(VLOOKUP(C1803,Merkittävyysluokitus!$A$2:$J$1705,10,FALSE),"-")</f>
        <v>4</v>
      </c>
      <c r="AX1803" s="175">
        <f>IFERROR(VLOOKUP(C1803,Merkittävyysluokitus!$A$2:$J$1705,6,FALSE),"-")</f>
        <v>1.9827579908675799</v>
      </c>
      <c r="AY1803" s="175">
        <f>IFERROR(VLOOKUP(C1803,Merkittävyysluokitus!$A$2:$J$1705,7,FALSE),"-")</f>
        <v>0.20266666666666666</v>
      </c>
      <c r="AZ1803" s="175">
        <f>IFERROR(VLOOKUP(C1803,Merkittävyysluokitus!$A$2:$J$1705,8,FALSE),"-")</f>
        <v>1.1134246575342466</v>
      </c>
      <c r="BA1803" s="175">
        <f>IFERROR(VLOOKUP(C1803,Merkittävyysluokitus!$A$2:$J$1705,9,FALSE),"-")</f>
        <v>0.66666666666666663</v>
      </c>
      <c r="BB1803" s="203"/>
      <c r="BC1803" s="203" t="str">
        <f t="shared" si="466"/>
        <v>ei mallia</v>
      </c>
      <c r="BD1803" s="39" t="str">
        <f t="shared" si="469"/>
        <v>Ei luokiteltu</v>
      </c>
      <c r="BE1803" s="68" t="str">
        <f t="shared" si="461"/>
        <v>ei mallia</v>
      </c>
      <c r="BF1803" s="68" t="str">
        <f t="shared" si="462"/>
        <v>ei mallia</v>
      </c>
      <c r="BG1803" s="68" t="str">
        <f t="shared" si="463"/>
        <v>ei mallia</v>
      </c>
      <c r="BH1803" s="208" t="str">
        <f t="shared" si="464"/>
        <v>musta</v>
      </c>
      <c r="BI1803" s="39"/>
      <c r="BJ1803" s="39" t="str">
        <f>IF(F1803="ei löydy","uusi tie",IF(E1803=0,"tieosoite muuttunut",IF(E1803=1,VLOOKUP(D1803,'2015'!$F$12:$AL$1887,31,FALSE),"-")))</f>
        <v>musta</v>
      </c>
      <c r="BK1803" s="67" t="str">
        <f>IF(E1803=1,VLOOKUP(D1803,'2015'!$F$12:$AL$1887,32,FALSE),"-")</f>
        <v>musta</v>
      </c>
      <c r="BL1803" s="39" t="str">
        <f>IF(F1803="ei löydy","uusi tie",IF(E1803=0,"tieosoite muuttunut",IF(E1803=1,VLOOKUP(D1803,'2015'!$F$12:$AL$1887,33,FALSE),"-")))</f>
        <v>musta</v>
      </c>
      <c r="BM1803" s="39"/>
      <c r="BN1803" s="217" t="str">
        <f>VLOOKUP(D1803,'2015'!$F$12:$AL$1887,33,FALSE)</f>
        <v>musta</v>
      </c>
      <c r="BO1803" s="39"/>
      <c r="BP1803" s="115"/>
      <c r="BQ1803" s="26" t="s">
        <v>10</v>
      </c>
      <c r="BS1803" s="5"/>
      <c r="BU1803" s="37"/>
      <c r="BV1803" s="30"/>
      <c r="BX1803">
        <f>IF(E1803=1,VLOOKUP(D1803,'2015'!$F$12:$AX$1887,43,FALSE),"-")</f>
        <v>0</v>
      </c>
      <c r="BY1803">
        <f>IF(E1803=1,VLOOKUP(D1803,'2015'!$F$12:$AX$1887,44,FALSE),"-")</f>
        <v>0</v>
      </c>
      <c r="BZ1803">
        <f>IF(E1803=1,VLOOKUP(D1803,'2015'!$F$12:$AX$1887,45,FALSE),"-")</f>
        <v>0</v>
      </c>
      <c r="CG1803" s="21"/>
      <c r="CH1803" s="21"/>
      <c r="CI1803" s="21"/>
      <c r="CK1803" s="21"/>
      <c r="CL1803" s="21"/>
      <c r="CM1803" s="21"/>
    </row>
    <row r="1804" spans="1:91" ht="15.75" thickBot="1" x14ac:dyDescent="0.3">
      <c r="A1804" s="50"/>
      <c r="B1804" s="50"/>
      <c r="C1804" s="50" t="str">
        <f t="shared" si="467"/>
        <v>15064_1_8535</v>
      </c>
      <c r="D1804" s="51" t="str">
        <f t="shared" si="468"/>
        <v>15064_1</v>
      </c>
      <c r="E1804" s="224">
        <f>IFERROR(VLOOKUP(C1804,'2015'!$C$12:$D$1887,2,FALSE),0)</f>
        <v>1</v>
      </c>
      <c r="F1804" s="51">
        <f>IFERROR(K1804-IFERROR(VLOOKUP(D1804,'2015'!$F$12:$I$1887,4,FALSE),"ei löydy"),"ei löydy")</f>
        <v>0</v>
      </c>
      <c r="G1804" s="224">
        <f>IFERROR(VLOOKUP(Työfile_2024!C1804,Liikennemalli!$D$6:$G$1921,4,FALSE),0)</f>
        <v>1</v>
      </c>
      <c r="H1804" s="225">
        <f>K1804-IFERROR(VLOOKUP(Työfile_2024!D1804,Liikennemalli!$C$6:$H$1921,6,FALSE),"ei löydy")</f>
        <v>0</v>
      </c>
      <c r="I1804" s="80">
        <v>15064</v>
      </c>
      <c r="J1804" s="52">
        <v>1</v>
      </c>
      <c r="K1804" s="52">
        <v>8535</v>
      </c>
      <c r="L1804" s="53"/>
      <c r="M1804" s="54"/>
      <c r="N1804" s="54"/>
      <c r="O1804" s="54"/>
      <c r="P1804" s="54"/>
      <c r="Q1804" s="55"/>
      <c r="R1804" s="55"/>
      <c r="S1804" s="55"/>
      <c r="T1804" s="55"/>
      <c r="U1804" s="52"/>
      <c r="V1804" s="56">
        <v>35.476274165202106</v>
      </c>
      <c r="W1804" s="56">
        <v>1.2671353251318103</v>
      </c>
      <c r="X1804" s="56">
        <v>37.075571177504393</v>
      </c>
      <c r="Y1804" s="56">
        <f>VLOOKUP(D1804,Liikennemalli24!$D$2:$F$1804,2,FALSE)</f>
        <v>34</v>
      </c>
      <c r="Z1804" s="148">
        <f>VLOOKUP(D1804,Liikennemalli24!$D$2:$F$1804,3,FALSE)</f>
        <v>0.26700000000000002</v>
      </c>
      <c r="AA1804" s="178">
        <f>IF(G1804=1,VLOOKUP(C1804,Liikennemalli!$D$6:$H$1921,2,FALSE),"-")</f>
        <v>32.958340533986203</v>
      </c>
      <c r="AB1804" s="198">
        <f>IF(G1804=1,VLOOKUP(C1804,Liikennemalli!$D$6:$H$1921,3,FALSE),"-")</f>
        <v>0.90490923137684198</v>
      </c>
      <c r="AC1804" s="51">
        <f>IF(E1804=1,VLOOKUP(Työfile_2024!D1804,'2015'!$F$12:$X$1887,18,FALSE),"-")</f>
        <v>0</v>
      </c>
      <c r="AD1804" s="51">
        <f>IF(E1804=1,VLOOKUP(Työfile_2024!D1804,'2015'!$F$12:$X$1887,19,FALSE),"-")</f>
        <v>0</v>
      </c>
      <c r="AI1804" s="128">
        <f>IF(E1804=1,VLOOKUP(Työfile_2024!D1804,'2015'!$F$12:$AB$1887,20,FALSE),"-")</f>
        <v>0</v>
      </c>
      <c r="AJ1804" s="128">
        <f>IF(E1804=1,VLOOKUP(Työfile_2024!D1804,'2015'!$F$12:$AB$1887,21,FALSE),"-")</f>
        <v>0</v>
      </c>
      <c r="AK1804" s="128">
        <f>IF(E1804=1,VLOOKUP(Työfile_2024!D1804,'2015'!$F$12:$AB$1887,22,FALSE),"-")</f>
        <v>0</v>
      </c>
      <c r="AL1804" s="128">
        <f>IF(E1804=1,VLOOKUP(Työfile_2024!D1804,'2015'!$F$12:$AB$1887,23,FALSE),"-")</f>
        <v>0</v>
      </c>
      <c r="AM1804" s="56">
        <f>VLOOKUP(Työfile_2024!D1804,Tmatkat_20km_tarkasteltava_verk!$C$2:$D$1804,2,FALSE)</f>
        <v>11</v>
      </c>
      <c r="AN1804" s="148">
        <f t="shared" si="465"/>
        <v>0.31006638264143466</v>
      </c>
      <c r="AO1804" s="178">
        <f>IF(E1804=1,VLOOKUP(Työfile_2024!D1804,'2015'!$F$12:$AC$1887,24,FALSE),"-")</f>
        <v>13</v>
      </c>
      <c r="AP1804" s="52">
        <f>VLOOKUP(D1804,Tarkasteltava_verkko_2024_harva!$E$2:$I$1804,5,FALSE)</f>
        <v>0</v>
      </c>
      <c r="AQ1804" s="52">
        <f>VLOOKUP(D1804,Tarkasteltava_verkko_2024_harva!$E$2:$I$1804,4,FALSE)</f>
        <v>0</v>
      </c>
      <c r="AR1804" s="148">
        <v>0</v>
      </c>
      <c r="AS1804" s="170">
        <f>IFERROR(VLOOKUP(C1804,'2015'!$C$12:$AG$1887,30,FALSE),"-")</f>
        <v>0</v>
      </c>
      <c r="AT1804" s="148">
        <v>0</v>
      </c>
      <c r="AU1804" s="170">
        <f>IFERROR(VLOOKUP(C1804,'2015'!$C$12:$AG$1887,31,FALSE),"-")</f>
        <v>0</v>
      </c>
      <c r="AV1804" s="106"/>
      <c r="AW1804" s="63">
        <f>IFERROR(VLOOKUP(C1804,Merkittävyysluokitus!$A$2:$J$1705,10,FALSE),"-")</f>
        <v>4</v>
      </c>
      <c r="AX1804" s="175">
        <f>IFERROR(VLOOKUP(C1804,Merkittävyysluokitus!$A$2:$J$1705,6,FALSE),"-")</f>
        <v>0.74332444166245359</v>
      </c>
      <c r="AY1804" s="175">
        <f>IFERROR(VLOOKUP(C1804,Merkittävyysluokitus!$A$2:$J$1705,7,FALSE),"-")</f>
        <v>0.13309548916227298</v>
      </c>
      <c r="AZ1804" s="175">
        <f>IFERROR(VLOOKUP(C1804,Merkittävyysluokitus!$A$2:$J$1705,8,FALSE),"-")</f>
        <v>0.27689561916684724</v>
      </c>
      <c r="BA1804" s="175">
        <f>IFERROR(VLOOKUP(C1804,Merkittävyysluokitus!$A$2:$J$1705,9,FALSE),"-")</f>
        <v>0.33333333333333331</v>
      </c>
      <c r="BB1804" s="203"/>
      <c r="BC1804" s="203" t="str">
        <f t="shared" si="466"/>
        <v/>
      </c>
      <c r="BD1804" s="39" t="str">
        <f t="shared" si="469"/>
        <v>musta</v>
      </c>
      <c r="BE1804" s="68" t="str">
        <f t="shared" si="461"/>
        <v>musta</v>
      </c>
      <c r="BF1804" s="68" t="str">
        <f t="shared" si="462"/>
        <v>musta</v>
      </c>
      <c r="BG1804" s="68" t="str">
        <f t="shared" si="463"/>
        <v>musta</v>
      </c>
      <c r="BH1804" s="208" t="str">
        <f t="shared" si="464"/>
        <v>musta</v>
      </c>
      <c r="BI1804" s="39"/>
      <c r="BJ1804" s="39" t="str">
        <f>IF(F1804="ei löydy","uusi tie",IF(E1804=0,"tieosoite muuttunut",IF(E1804=1,VLOOKUP(D1804,'2015'!$F$12:$AL$1887,31,FALSE),"-")))</f>
        <v>musta</v>
      </c>
      <c r="BK1804" s="67" t="str">
        <f>IF(E1804=1,VLOOKUP(D1804,'2015'!$F$12:$AL$1887,32,FALSE),"-")</f>
        <v>musta</v>
      </c>
      <c r="BL1804" s="39" t="str">
        <f>IF(F1804="ei löydy","uusi tie",IF(E1804=0,"tieosoite muuttunut",IF(E1804=1,VLOOKUP(D1804,'2015'!$F$12:$AL$1887,33,FALSE),"-")))</f>
        <v>musta</v>
      </c>
      <c r="BM1804" s="39"/>
      <c r="BN1804" s="217" t="str">
        <f>VLOOKUP(D1804,'2015'!$F$12:$AL$1887,33,FALSE)</f>
        <v>musta</v>
      </c>
      <c r="BO1804" s="39"/>
      <c r="BP1804" s="115"/>
      <c r="BQ1804" s="26" t="s">
        <v>10</v>
      </c>
      <c r="BS1804" s="5"/>
      <c r="BU1804" s="37"/>
      <c r="BV1804" s="30"/>
      <c r="BX1804">
        <f>IF(E1804=1,VLOOKUP(D1804,'2015'!$F$12:$AX$1887,43,FALSE),"-")</f>
        <v>0</v>
      </c>
      <c r="BY1804">
        <f>IF(E1804=1,VLOOKUP(D1804,'2015'!$F$12:$AX$1887,44,FALSE),"-")</f>
        <v>0</v>
      </c>
      <c r="BZ1804">
        <f>IF(E1804=1,VLOOKUP(D1804,'2015'!$F$12:$AX$1887,45,FALSE),"-")</f>
        <v>0</v>
      </c>
      <c r="CG1804" s="21"/>
      <c r="CH1804" s="21"/>
      <c r="CI1804" s="21"/>
      <c r="CK1804" s="21"/>
      <c r="CL1804" s="21"/>
      <c r="CM1804" s="21"/>
    </row>
    <row r="1805" spans="1:91" ht="15.75" thickBot="1" x14ac:dyDescent="0.3">
      <c r="A1805" s="50"/>
      <c r="B1805" s="50"/>
      <c r="C1805" s="50" t="str">
        <f t="shared" si="467"/>
        <v>15065_1_4580</v>
      </c>
      <c r="D1805" s="51" t="str">
        <f t="shared" si="468"/>
        <v>15065_1</v>
      </c>
      <c r="E1805" s="224">
        <f>IFERROR(VLOOKUP(C1805,'2015'!$C$12:$D$1887,2,FALSE),0)</f>
        <v>1</v>
      </c>
      <c r="F1805" s="51">
        <f>IFERROR(K1805-IFERROR(VLOOKUP(D1805,'2015'!$F$12:$I$1887,4,FALSE),"ei löydy"),"ei löydy")</f>
        <v>0</v>
      </c>
      <c r="G1805" s="224">
        <f>IFERROR(VLOOKUP(Työfile_2024!C1805,Liikennemalli!$D$6:$G$1921,4,FALSE),0)</f>
        <v>1</v>
      </c>
      <c r="H1805" s="225">
        <f>K1805-IFERROR(VLOOKUP(Työfile_2024!D1805,Liikennemalli!$C$6:$H$1921,6,FALSE),"ei löydy")</f>
        <v>0</v>
      </c>
      <c r="I1805" s="80">
        <v>15065</v>
      </c>
      <c r="J1805" s="52">
        <v>1</v>
      </c>
      <c r="K1805" s="52">
        <v>4580</v>
      </c>
      <c r="L1805" s="53"/>
      <c r="M1805" s="54"/>
      <c r="N1805" s="54"/>
      <c r="O1805" s="54"/>
      <c r="P1805" s="54"/>
      <c r="Q1805" s="55"/>
      <c r="R1805" s="55"/>
      <c r="S1805" s="55"/>
      <c r="T1805" s="55"/>
      <c r="U1805" s="52"/>
      <c r="V1805" s="56">
        <v>100</v>
      </c>
      <c r="W1805" s="56">
        <v>7</v>
      </c>
      <c r="X1805" s="56">
        <v>94</v>
      </c>
      <c r="Y1805" s="56">
        <f>VLOOKUP(D1805,Liikennemalli24!$D$2:$F$1804,2,FALSE)</f>
        <v>2</v>
      </c>
      <c r="Z1805" s="148">
        <f>VLOOKUP(D1805,Liikennemalli24!$D$2:$F$1804,3,FALSE)</f>
        <v>0.252</v>
      </c>
      <c r="AA1805" s="178">
        <f>IF(G1805=1,VLOOKUP(C1805,Liikennemalli!$D$6:$H$1921,2,FALSE),"-")</f>
        <v>14.600593045555099</v>
      </c>
      <c r="AB1805" s="198">
        <f>IF(G1805=1,VLOOKUP(C1805,Liikennemalli!$D$6:$H$1921,3,FALSE),"-")</f>
        <v>0.243883574238767</v>
      </c>
      <c r="AC1805" s="51">
        <f>IF(E1805=1,VLOOKUP(Työfile_2024!D1805,'2015'!$F$12:$X$1887,18,FALSE),"-")</f>
        <v>0</v>
      </c>
      <c r="AD1805" s="51">
        <f>IF(E1805=1,VLOOKUP(Työfile_2024!D1805,'2015'!$F$12:$X$1887,19,FALSE),"-")</f>
        <v>0</v>
      </c>
      <c r="AI1805" s="128">
        <f>IF(E1805=1,VLOOKUP(Työfile_2024!D1805,'2015'!$F$12:$AB$1887,20,FALSE),"-")</f>
        <v>0</v>
      </c>
      <c r="AJ1805" s="128">
        <f>IF(E1805=1,VLOOKUP(Työfile_2024!D1805,'2015'!$F$12:$AB$1887,21,FALSE),"-")</f>
        <v>0</v>
      </c>
      <c r="AK1805" s="128">
        <f>IF(E1805=1,VLOOKUP(Työfile_2024!D1805,'2015'!$F$12:$AB$1887,22,FALSE),"-")</f>
        <v>0</v>
      </c>
      <c r="AL1805" s="128">
        <f>IF(E1805=1,VLOOKUP(Työfile_2024!D1805,'2015'!$F$12:$AB$1887,23,FALSE),"-")</f>
        <v>0</v>
      </c>
      <c r="AM1805" s="56">
        <f>VLOOKUP(Työfile_2024!D1805,Tmatkat_20km_tarkasteltava_verk!$C$2:$D$1804,2,FALSE)</f>
        <v>4</v>
      </c>
      <c r="AN1805" s="148">
        <f t="shared" si="465"/>
        <v>0.04</v>
      </c>
      <c r="AO1805" s="178">
        <f>IF(E1805=1,VLOOKUP(Työfile_2024!D1805,'2015'!$F$12:$AC$1887,24,FALSE),"-")</f>
        <v>14</v>
      </c>
      <c r="AP1805" s="52">
        <f>VLOOKUP(D1805,Tarkasteltava_verkko_2024_harva!$E$2:$I$1804,5,FALSE)</f>
        <v>0</v>
      </c>
      <c r="AQ1805" s="52">
        <f>VLOOKUP(D1805,Tarkasteltava_verkko_2024_harva!$E$2:$I$1804,4,FALSE)</f>
        <v>0</v>
      </c>
      <c r="AR1805" s="148">
        <v>0</v>
      </c>
      <c r="AS1805" s="170">
        <f>IFERROR(VLOOKUP(C1805,'2015'!$C$12:$AG$1887,30,FALSE),"-")</f>
        <v>0</v>
      </c>
      <c r="AT1805" s="148">
        <v>0</v>
      </c>
      <c r="AU1805" s="170">
        <f>IFERROR(VLOOKUP(C1805,'2015'!$C$12:$AG$1887,31,FALSE),"-")</f>
        <v>0</v>
      </c>
      <c r="AV1805" s="106"/>
      <c r="AW1805" s="63">
        <f>IFERROR(VLOOKUP(C1805,Merkittävyysluokitus!$A$2:$J$1705,10,FALSE),"-")</f>
        <v>3</v>
      </c>
      <c r="AX1805" s="175">
        <f>IFERROR(VLOOKUP(C1805,Merkittävyysluokitus!$A$2:$J$1705,6,FALSE),"-")</f>
        <v>3.1230669710806698</v>
      </c>
      <c r="AY1805" s="175">
        <f>IFERROR(VLOOKUP(C1805,Merkittävyysluokitus!$A$2:$J$1705,7,FALSE),"-")</f>
        <v>0.31999999999999995</v>
      </c>
      <c r="AZ1805" s="175">
        <f>IFERROR(VLOOKUP(C1805,Merkittävyysluokitus!$A$2:$J$1705,8,FALSE),"-")</f>
        <v>2.4697336377473365</v>
      </c>
      <c r="BA1805" s="175">
        <f>IFERROR(VLOOKUP(C1805,Merkittävyysluokitus!$A$2:$J$1705,9,FALSE),"-")</f>
        <v>0.33333333333333331</v>
      </c>
      <c r="BB1805" s="203"/>
      <c r="BC1805" s="203" t="str">
        <f t="shared" si="466"/>
        <v/>
      </c>
      <c r="BD1805" s="39" t="str">
        <f t="shared" si="469"/>
        <v>musta</v>
      </c>
      <c r="BE1805" s="68" t="str">
        <f t="shared" si="461"/>
        <v>musta</v>
      </c>
      <c r="BF1805" s="68" t="str">
        <f t="shared" si="462"/>
        <v>musta</v>
      </c>
      <c r="BG1805" s="68" t="str">
        <f t="shared" si="463"/>
        <v>musta</v>
      </c>
      <c r="BH1805" s="208" t="str">
        <f t="shared" si="464"/>
        <v>musta</v>
      </c>
      <c r="BI1805" s="39"/>
      <c r="BJ1805" s="39" t="str">
        <f>IF(F1805="ei löydy","uusi tie",IF(E1805=0,"tieosoite muuttunut",IF(E1805=1,VLOOKUP(D1805,'2015'!$F$12:$AL$1887,31,FALSE),"-")))</f>
        <v>musta</v>
      </c>
      <c r="BK1805" s="67" t="str">
        <f>IF(E1805=1,VLOOKUP(D1805,'2015'!$F$12:$AL$1887,32,FALSE),"-")</f>
        <v>musta</v>
      </c>
      <c r="BL1805" s="39" t="str">
        <f>IF(F1805="ei löydy","uusi tie",IF(E1805=0,"tieosoite muuttunut",IF(E1805=1,VLOOKUP(D1805,'2015'!$F$12:$AL$1887,33,FALSE),"-")))</f>
        <v>musta</v>
      </c>
      <c r="BM1805" s="39"/>
      <c r="BN1805" s="217" t="str">
        <f>VLOOKUP(D1805,'2015'!$F$12:$AL$1887,33,FALSE)</f>
        <v>musta</v>
      </c>
      <c r="BO1805" s="39"/>
      <c r="BP1805" s="115"/>
      <c r="BQ1805" s="26" t="s">
        <v>10</v>
      </c>
      <c r="BS1805" s="5"/>
      <c r="BU1805" s="37"/>
      <c r="BV1805" s="30"/>
      <c r="BX1805">
        <f>IF(E1805=1,VLOOKUP(D1805,'2015'!$F$12:$AX$1887,43,FALSE),"-")</f>
        <v>0</v>
      </c>
      <c r="BY1805">
        <f>IF(E1805=1,VLOOKUP(D1805,'2015'!$F$12:$AX$1887,44,FALSE),"-")</f>
        <v>0</v>
      </c>
      <c r="BZ1805">
        <f>IF(E1805=1,VLOOKUP(D1805,'2015'!$F$12:$AX$1887,45,FALSE),"-")</f>
        <v>0</v>
      </c>
      <c r="CG1805" s="21"/>
      <c r="CH1805" s="21"/>
      <c r="CI1805" s="21"/>
      <c r="CK1805" s="21"/>
      <c r="CL1805" s="21"/>
      <c r="CM1805" s="21"/>
    </row>
    <row r="1806" spans="1:91" ht="15.75" thickBot="1" x14ac:dyDescent="0.3">
      <c r="A1806" s="50"/>
      <c r="B1806" s="50"/>
      <c r="C1806" s="50" t="str">
        <f t="shared" si="467"/>
        <v>15065_2_4247</v>
      </c>
      <c r="D1806" s="51" t="str">
        <f t="shared" si="468"/>
        <v>15065_2</v>
      </c>
      <c r="E1806" s="224">
        <f>IFERROR(VLOOKUP(C1806,'2015'!$C$12:$D$1887,2,FALSE),0)</f>
        <v>1</v>
      </c>
      <c r="F1806" s="51">
        <f>IFERROR(K1806-IFERROR(VLOOKUP(D1806,'2015'!$F$12:$I$1887,4,FALSE),"ei löydy"),"ei löydy")</f>
        <v>0</v>
      </c>
      <c r="G1806" s="224">
        <f>IFERROR(VLOOKUP(Työfile_2024!C1806,Liikennemalli!$D$6:$G$1921,4,FALSE),0)</f>
        <v>1</v>
      </c>
      <c r="H1806" s="225">
        <f>K1806-IFERROR(VLOOKUP(Työfile_2024!D1806,Liikennemalli!$C$6:$H$1921,6,FALSE),"ei löydy")</f>
        <v>0</v>
      </c>
      <c r="I1806" s="80">
        <v>15065</v>
      </c>
      <c r="J1806" s="52">
        <v>2</v>
      </c>
      <c r="K1806" s="52">
        <v>4247</v>
      </c>
      <c r="L1806" s="53"/>
      <c r="M1806" s="54"/>
      <c r="N1806" s="54"/>
      <c r="O1806" s="54"/>
      <c r="P1806" s="54"/>
      <c r="Q1806" s="55"/>
      <c r="R1806" s="55"/>
      <c r="S1806" s="55"/>
      <c r="T1806" s="55"/>
      <c r="U1806" s="52"/>
      <c r="V1806" s="56">
        <v>40</v>
      </c>
      <c r="W1806" s="56">
        <v>4</v>
      </c>
      <c r="X1806" s="56">
        <v>42</v>
      </c>
      <c r="Y1806" s="56">
        <f>VLOOKUP(D1806,Liikennemalli24!$D$2:$F$1804,2,FALSE)</f>
        <v>2</v>
      </c>
      <c r="Z1806" s="148">
        <f>VLOOKUP(D1806,Liikennemalli24!$D$2:$F$1804,3,FALSE)</f>
        <v>0.21299999999999999</v>
      </c>
      <c r="AA1806" s="178">
        <f>IF(G1806=1,VLOOKUP(C1806,Liikennemalli!$D$6:$H$1921,2,FALSE),"-")</f>
        <v>9.5409035049096609</v>
      </c>
      <c r="AB1806" s="198">
        <f>IF(G1806=1,VLOOKUP(C1806,Liikennemalli!$D$6:$H$1921,3,FALSE),"-")</f>
        <v>0.28189880198172901</v>
      </c>
      <c r="AC1806" s="51">
        <f>IF(E1806=1,VLOOKUP(Työfile_2024!D1806,'2015'!$F$12:$X$1887,18,FALSE),"-")</f>
        <v>0</v>
      </c>
      <c r="AD1806" s="51">
        <f>IF(E1806=1,VLOOKUP(Työfile_2024!D1806,'2015'!$F$12:$X$1887,19,FALSE),"-")</f>
        <v>0</v>
      </c>
      <c r="AI1806" s="128">
        <f>IF(E1806=1,VLOOKUP(Työfile_2024!D1806,'2015'!$F$12:$AB$1887,20,FALSE),"-")</f>
        <v>0</v>
      </c>
      <c r="AJ1806" s="128">
        <f>IF(E1806=1,VLOOKUP(Työfile_2024!D1806,'2015'!$F$12:$AB$1887,21,FALSE),"-")</f>
        <v>0</v>
      </c>
      <c r="AK1806" s="128">
        <f>IF(E1806=1,VLOOKUP(Työfile_2024!D1806,'2015'!$F$12:$AB$1887,22,FALSE),"-")</f>
        <v>0</v>
      </c>
      <c r="AL1806" s="128">
        <f>IF(E1806=1,VLOOKUP(Työfile_2024!D1806,'2015'!$F$12:$AB$1887,23,FALSE),"-")</f>
        <v>0</v>
      </c>
      <c r="AM1806" s="56">
        <f>VLOOKUP(Työfile_2024!D1806,Tmatkat_20km_tarkasteltava_verk!$C$2:$D$1804,2,FALSE)</f>
        <v>2</v>
      </c>
      <c r="AN1806" s="148">
        <f t="shared" si="465"/>
        <v>0.05</v>
      </c>
      <c r="AO1806" s="178">
        <f>IF(E1806=1,VLOOKUP(Työfile_2024!D1806,'2015'!$F$12:$AC$1887,24,FALSE),"-")</f>
        <v>9</v>
      </c>
      <c r="AP1806" s="52">
        <f>VLOOKUP(D1806,Tarkasteltava_verkko_2024_harva!$E$2:$I$1804,5,FALSE)</f>
        <v>0</v>
      </c>
      <c r="AQ1806" s="52">
        <f>VLOOKUP(D1806,Tarkasteltava_verkko_2024_harva!$E$2:$I$1804,4,FALSE)</f>
        <v>0</v>
      </c>
      <c r="AR1806" s="148">
        <v>0</v>
      </c>
      <c r="AS1806" s="170">
        <f>IFERROR(VLOOKUP(C1806,'2015'!$C$12:$AG$1887,30,FALSE),"-")</f>
        <v>0</v>
      </c>
      <c r="AT1806" s="148">
        <v>0</v>
      </c>
      <c r="AU1806" s="170">
        <f>IFERROR(VLOOKUP(C1806,'2015'!$C$12:$AG$1887,31,FALSE),"-")</f>
        <v>0</v>
      </c>
      <c r="AV1806" s="106"/>
      <c r="AW1806" s="63">
        <f>IFERROR(VLOOKUP(C1806,Merkittävyysluokitus!$A$2:$J$1705,10,FALSE),"-")</f>
        <v>4</v>
      </c>
      <c r="AX1806" s="175">
        <f>IFERROR(VLOOKUP(C1806,Merkittävyysluokitus!$A$2:$J$1705,6,FALSE),"-")</f>
        <v>1.394718417047184</v>
      </c>
      <c r="AY1806" s="175">
        <f>IFERROR(VLOOKUP(C1806,Merkittävyysluokitus!$A$2:$J$1705,7,FALSE),"-")</f>
        <v>0.12333333333333332</v>
      </c>
      <c r="AZ1806" s="175">
        <f>IFERROR(VLOOKUP(C1806,Merkittävyysluokitus!$A$2:$J$1705,8,FALSE),"-")</f>
        <v>0.93805175038051747</v>
      </c>
      <c r="BA1806" s="175">
        <f>IFERROR(VLOOKUP(C1806,Merkittävyysluokitus!$A$2:$J$1705,9,FALSE),"-")</f>
        <v>0.33333333333333331</v>
      </c>
      <c r="BB1806" s="203"/>
      <c r="BC1806" s="203" t="str">
        <f t="shared" si="466"/>
        <v/>
      </c>
      <c r="BD1806" s="39" t="str">
        <f t="shared" si="469"/>
        <v>musta</v>
      </c>
      <c r="BE1806" s="68" t="str">
        <f t="shared" si="461"/>
        <v>musta</v>
      </c>
      <c r="BF1806" s="68" t="str">
        <f t="shared" si="462"/>
        <v>musta</v>
      </c>
      <c r="BG1806" s="68" t="str">
        <f t="shared" si="463"/>
        <v>musta</v>
      </c>
      <c r="BH1806" s="208" t="str">
        <f t="shared" si="464"/>
        <v>musta</v>
      </c>
      <c r="BI1806" s="39"/>
      <c r="BJ1806" s="39" t="str">
        <f>IF(F1806="ei löydy","uusi tie",IF(E1806=0,"tieosoite muuttunut",IF(E1806=1,VLOOKUP(D1806,'2015'!$F$12:$AL$1887,31,FALSE),"-")))</f>
        <v>musta</v>
      </c>
      <c r="BK1806" s="67" t="str">
        <f>IF(E1806=1,VLOOKUP(D1806,'2015'!$F$12:$AL$1887,32,FALSE),"-")</f>
        <v>musta</v>
      </c>
      <c r="BL1806" s="39" t="str">
        <f>IF(F1806="ei löydy","uusi tie",IF(E1806=0,"tieosoite muuttunut",IF(E1806=1,VLOOKUP(D1806,'2015'!$F$12:$AL$1887,33,FALSE),"-")))</f>
        <v>musta</v>
      </c>
      <c r="BM1806" s="39"/>
      <c r="BN1806" s="217" t="str">
        <f>VLOOKUP(D1806,'2015'!$F$12:$AL$1887,33,FALSE)</f>
        <v>musta</v>
      </c>
      <c r="BO1806" s="39"/>
      <c r="BP1806" s="115"/>
      <c r="BQ1806" s="26" t="s">
        <v>10</v>
      </c>
      <c r="BS1806" s="5"/>
      <c r="BU1806" s="37"/>
      <c r="BV1806" s="30"/>
      <c r="BX1806">
        <f>IF(E1806=1,VLOOKUP(D1806,'2015'!$F$12:$AX$1887,43,FALSE),"-")</f>
        <v>0</v>
      </c>
      <c r="BY1806">
        <f>IF(E1806=1,VLOOKUP(D1806,'2015'!$F$12:$AX$1887,44,FALSE),"-")</f>
        <v>0</v>
      </c>
      <c r="BZ1806">
        <f>IF(E1806=1,VLOOKUP(D1806,'2015'!$F$12:$AX$1887,45,FALSE),"-")</f>
        <v>0</v>
      </c>
      <c r="CG1806" s="21"/>
      <c r="CH1806" s="21"/>
      <c r="CI1806" s="21"/>
      <c r="CK1806" s="21"/>
      <c r="CL1806" s="21"/>
      <c r="CM1806" s="21"/>
    </row>
    <row r="1807" spans="1:91" ht="15.75" thickBot="1" x14ac:dyDescent="0.3">
      <c r="A1807" s="50"/>
      <c r="B1807" s="50"/>
      <c r="C1807" s="50" t="str">
        <f t="shared" si="467"/>
        <v>15065_3_4153</v>
      </c>
      <c r="D1807" s="51" t="str">
        <f t="shared" si="468"/>
        <v>15065_3</v>
      </c>
      <c r="E1807" s="224">
        <f>IFERROR(VLOOKUP(C1807,'2015'!$C$12:$D$1887,2,FALSE),0)</f>
        <v>1</v>
      </c>
      <c r="F1807" s="51">
        <f>IFERROR(K1807-IFERROR(VLOOKUP(D1807,'2015'!$F$12:$I$1887,4,FALSE),"ei löydy"),"ei löydy")</f>
        <v>0</v>
      </c>
      <c r="G1807" s="224">
        <f>IFERROR(VLOOKUP(Työfile_2024!C1807,Liikennemalli!$D$6:$G$1921,4,FALSE),0)</f>
        <v>1</v>
      </c>
      <c r="H1807" s="225">
        <f>K1807-IFERROR(VLOOKUP(Työfile_2024!D1807,Liikennemalli!$C$6:$H$1921,6,FALSE),"ei löydy")</f>
        <v>0</v>
      </c>
      <c r="I1807" s="80">
        <v>15065</v>
      </c>
      <c r="J1807" s="52">
        <v>3</v>
      </c>
      <c r="K1807" s="52">
        <v>4153</v>
      </c>
      <c r="L1807" s="53"/>
      <c r="M1807" s="54"/>
      <c r="N1807" s="54"/>
      <c r="O1807" s="54"/>
      <c r="P1807" s="54"/>
      <c r="Q1807" s="55"/>
      <c r="R1807" s="55"/>
      <c r="S1807" s="55"/>
      <c r="T1807" s="55"/>
      <c r="U1807" s="52"/>
      <c r="V1807" s="56">
        <v>40</v>
      </c>
      <c r="W1807" s="56">
        <v>4</v>
      </c>
      <c r="X1807" s="56">
        <v>42</v>
      </c>
      <c r="Y1807" s="56">
        <f>VLOOKUP(D1807,Liikennemalli24!$D$2:$F$1804,2,FALSE)</f>
        <v>11</v>
      </c>
      <c r="Z1807" s="148">
        <f>VLOOKUP(D1807,Liikennemalli24!$D$2:$F$1804,3,FALSE)</f>
        <v>0.435</v>
      </c>
      <c r="AA1807" s="178">
        <f>IF(G1807=1,VLOOKUP(C1807,Liikennemalli!$D$6:$H$1921,2,FALSE),"-")</f>
        <v>8.8209505078059003</v>
      </c>
      <c r="AB1807" s="198">
        <f>IF(G1807=1,VLOOKUP(C1807,Liikennemalli!$D$6:$H$1921,3,FALSE),"-")</f>
        <v>0.59644921149562402</v>
      </c>
      <c r="AC1807" s="51">
        <f>IF(E1807=1,VLOOKUP(Työfile_2024!D1807,'2015'!$F$12:$X$1887,18,FALSE),"-")</f>
        <v>0</v>
      </c>
      <c r="AD1807" s="51">
        <f>IF(E1807=1,VLOOKUP(Työfile_2024!D1807,'2015'!$F$12:$X$1887,19,FALSE),"-")</f>
        <v>0</v>
      </c>
      <c r="AI1807" s="128">
        <f>IF(E1807=1,VLOOKUP(Työfile_2024!D1807,'2015'!$F$12:$AB$1887,20,FALSE),"-")</f>
        <v>0</v>
      </c>
      <c r="AJ1807" s="128">
        <f>IF(E1807=1,VLOOKUP(Työfile_2024!D1807,'2015'!$F$12:$AB$1887,21,FALSE),"-")</f>
        <v>0</v>
      </c>
      <c r="AK1807" s="128">
        <f>IF(E1807=1,VLOOKUP(Työfile_2024!D1807,'2015'!$F$12:$AB$1887,22,FALSE),"-")</f>
        <v>0</v>
      </c>
      <c r="AL1807" s="128">
        <f>IF(E1807=1,VLOOKUP(Työfile_2024!D1807,'2015'!$F$12:$AB$1887,23,FALSE),"-")</f>
        <v>0</v>
      </c>
      <c r="AM1807" s="56">
        <f>VLOOKUP(Työfile_2024!D1807,Tmatkat_20km_tarkasteltava_verk!$C$2:$D$1804,2,FALSE)</f>
        <v>1</v>
      </c>
      <c r="AN1807" s="148">
        <f t="shared" ref="AN1807:AN1816" si="470">AM1807/V1807</f>
        <v>2.5000000000000001E-2</v>
      </c>
      <c r="AO1807" s="178">
        <f>IF(E1807=1,VLOOKUP(Työfile_2024!D1807,'2015'!$F$12:$AC$1887,24,FALSE),"-")</f>
        <v>12</v>
      </c>
      <c r="AP1807" s="52">
        <f>VLOOKUP(D1807,Tarkasteltava_verkko_2024_harva!$E$2:$I$1804,5,FALSE)</f>
        <v>0</v>
      </c>
      <c r="AQ1807" s="52">
        <f>VLOOKUP(D1807,Tarkasteltava_verkko_2024_harva!$E$2:$I$1804,4,FALSE)</f>
        <v>0</v>
      </c>
      <c r="AR1807" s="148">
        <v>0</v>
      </c>
      <c r="AS1807" s="170">
        <f>IFERROR(VLOOKUP(C1807,'2015'!$C$12:$AG$1887,30,FALSE),"-")</f>
        <v>0</v>
      </c>
      <c r="AT1807" s="148">
        <v>0</v>
      </c>
      <c r="AU1807" s="170">
        <f>IFERROR(VLOOKUP(C1807,'2015'!$C$12:$AG$1887,31,FALSE),"-")</f>
        <v>0</v>
      </c>
      <c r="AV1807" s="106"/>
      <c r="AW1807" s="63">
        <f>IFERROR(VLOOKUP(C1807,Merkittävyysluokitus!$A$2:$J$1705,10,FALSE),"-")</f>
        <v>4</v>
      </c>
      <c r="AX1807" s="175">
        <f>IFERROR(VLOOKUP(C1807,Merkittävyysluokitus!$A$2:$J$1705,6,FALSE),"-")</f>
        <v>1.3540182648401826</v>
      </c>
      <c r="AY1807" s="175">
        <f>IFERROR(VLOOKUP(C1807,Merkittävyysluokitus!$A$2:$J$1705,7,FALSE),"-")</f>
        <v>0.12333333333333332</v>
      </c>
      <c r="AZ1807" s="175">
        <f>IFERROR(VLOOKUP(C1807,Merkittävyysluokitus!$A$2:$J$1705,8,FALSE),"-")</f>
        <v>0.89735159817351606</v>
      </c>
      <c r="BA1807" s="175">
        <f>IFERROR(VLOOKUP(C1807,Merkittävyysluokitus!$A$2:$J$1705,9,FALSE),"-")</f>
        <v>0.33333333333333331</v>
      </c>
      <c r="BB1807" s="203"/>
      <c r="BC1807" s="203" t="str">
        <f t="shared" ref="BC1807:BC1816" si="471">IF(BD1807="ei luokiteltu","ei mallia",IF(BL1807="tieosoite muuttunut","tieosoite muuttunut",IF(BD1807&lt;&gt;BL1807,"muutos","")))</f>
        <v/>
      </c>
      <c r="BD1807" s="39" t="str">
        <f t="shared" si="469"/>
        <v>musta</v>
      </c>
      <c r="BE1807" s="68" t="str">
        <f t="shared" ref="BE1807:BE1816" si="472">IF(Z1807="-","ei mallia",IF(Z1807=0,"ei mallia",IF(Z1807&gt;0.599999,IF(Y1807&gt;999,"punainen",IF(AM1807&gt;99,"punainen",IF(AP1807="tiivis","punainen","musta"))),"musta")))</f>
        <v>musta</v>
      </c>
      <c r="BF1807" s="68" t="str">
        <f t="shared" ref="BF1807:BF1816" si="473">IF(Z1807="-","ei mallia",IF(Z1807=0,"ei mallia",IF(Z1807&gt;0.399999,IF(Y1807&gt;1999,"punainen",IF(AM1807&gt;499,"punainen",IF(AQ1807="harva","punainen","musta"))),"musta")))</f>
        <v>musta</v>
      </c>
      <c r="BG1807" s="68" t="str">
        <f t="shared" ref="BG1807:BG1816" si="474">IF(Z1807="-","ei mallia",IF(Y1807=0,"ei mallia",(IF(AND(SUM((Z1807&gt;$BF$2),(Y1807&gt;$BF$3),(AM1807&gt;$BF$4),(AQ1807=$BF$5))&gt;=2,OR(Z1807&gt;$BG$2,Y1807&gt;$BG$3,AM1807&gt;$BG$4,AP1807=$BG$5)),"punainen","musta"))))</f>
        <v>musta</v>
      </c>
      <c r="BH1807" s="208" t="str">
        <f t="shared" ref="BH1807:BH1816" si="475">IF(Z1807&gt;0.5,IF(AQ1807="harva","punainen","musta"),"musta")</f>
        <v>musta</v>
      </c>
      <c r="BI1807" s="39"/>
      <c r="BJ1807" s="39" t="str">
        <f>IF(F1807="ei löydy","uusi tie",IF(E1807=0,"tieosoite muuttunut",IF(E1807=1,VLOOKUP(D1807,'2015'!$F$12:$AL$1887,31,FALSE),"-")))</f>
        <v>musta</v>
      </c>
      <c r="BK1807" s="67" t="str">
        <f>IF(E1807=1,VLOOKUP(D1807,'2015'!$F$12:$AL$1887,32,FALSE),"-")</f>
        <v>musta</v>
      </c>
      <c r="BL1807" s="39" t="str">
        <f>IF(F1807="ei löydy","uusi tie",IF(E1807=0,"tieosoite muuttunut",IF(E1807=1,VLOOKUP(D1807,'2015'!$F$12:$AL$1887,33,FALSE),"-")))</f>
        <v>musta</v>
      </c>
      <c r="BM1807" s="39"/>
      <c r="BN1807" s="217" t="str">
        <f>VLOOKUP(D1807,'2015'!$F$12:$AL$1887,33,FALSE)</f>
        <v>musta</v>
      </c>
      <c r="BO1807" s="39"/>
      <c r="BP1807" s="115"/>
      <c r="BQ1807" s="26" t="s">
        <v>10</v>
      </c>
      <c r="BS1807" s="5"/>
      <c r="BU1807" s="37"/>
      <c r="BV1807" s="30"/>
      <c r="BX1807">
        <f>IF(E1807=1,VLOOKUP(D1807,'2015'!$F$12:$AX$1887,43,FALSE),"-")</f>
        <v>0</v>
      </c>
      <c r="BY1807">
        <f>IF(E1807=1,VLOOKUP(D1807,'2015'!$F$12:$AX$1887,44,FALSE),"-")</f>
        <v>0</v>
      </c>
      <c r="BZ1807">
        <f>IF(E1807=1,VLOOKUP(D1807,'2015'!$F$12:$AX$1887,45,FALSE),"-")</f>
        <v>0</v>
      </c>
      <c r="CG1807" s="21"/>
      <c r="CH1807" s="21"/>
      <c r="CI1807" s="21"/>
      <c r="CK1807" s="21"/>
      <c r="CL1807" s="21"/>
      <c r="CM1807" s="21"/>
    </row>
    <row r="1808" spans="1:91" ht="15.75" thickBot="1" x14ac:dyDescent="0.3">
      <c r="A1808" s="50"/>
      <c r="B1808" s="50"/>
      <c r="C1808" s="50" t="str">
        <f t="shared" ref="C1808:C1816" si="476">CONCATENATE(I1808,"_",J1808,"_",K1808)</f>
        <v>15066_1_6226</v>
      </c>
      <c r="D1808" s="51" t="str">
        <f t="shared" ref="D1808:D1816" si="477">CONCATENATE(I1808,"_",J1808)</f>
        <v>15066_1</v>
      </c>
      <c r="E1808" s="224">
        <f>IFERROR(VLOOKUP(C1808,'2015'!$C$12:$D$1887,2,FALSE),0)</f>
        <v>1</v>
      </c>
      <c r="F1808" s="51">
        <f>IFERROR(K1808-IFERROR(VLOOKUP(D1808,'2015'!$F$12:$I$1887,4,FALSE),"ei löydy"),"ei löydy")</f>
        <v>0</v>
      </c>
      <c r="G1808" s="224">
        <f>IFERROR(VLOOKUP(Työfile_2024!C1808,Liikennemalli!$D$6:$G$1921,4,FALSE),0)</f>
        <v>1</v>
      </c>
      <c r="H1808" s="225">
        <f>K1808-IFERROR(VLOOKUP(Työfile_2024!D1808,Liikennemalli!$C$6:$H$1921,6,FALSE),"ei löydy")</f>
        <v>0</v>
      </c>
      <c r="I1808" s="80">
        <v>15066</v>
      </c>
      <c r="J1808" s="52">
        <v>1</v>
      </c>
      <c r="K1808" s="52">
        <v>6226</v>
      </c>
      <c r="L1808" s="53"/>
      <c r="M1808" s="54"/>
      <c r="N1808" s="54"/>
      <c r="O1808" s="54"/>
      <c r="P1808" s="54"/>
      <c r="Q1808" s="55"/>
      <c r="R1808" s="55"/>
      <c r="S1808" s="55"/>
      <c r="T1808" s="55"/>
      <c r="U1808" s="52"/>
      <c r="V1808" s="56">
        <v>46</v>
      </c>
      <c r="W1808" s="56">
        <v>7</v>
      </c>
      <c r="X1808" s="56">
        <v>44</v>
      </c>
      <c r="Y1808" s="56">
        <f>VLOOKUP(D1808,Liikennemalli24!$D$2:$F$1804,2,FALSE)</f>
        <v>54</v>
      </c>
      <c r="Z1808" s="148">
        <f>VLOOKUP(D1808,Liikennemalli24!$D$2:$F$1804,3,FALSE)</f>
        <v>0.246</v>
      </c>
      <c r="AA1808" s="178">
        <f>IF(G1808=1,VLOOKUP(C1808,Liikennemalli!$D$6:$H$1921,2,FALSE),"-")</f>
        <v>3.1272905013584702</v>
      </c>
      <c r="AB1808" s="198">
        <f>IF(G1808=1,VLOOKUP(C1808,Liikennemalli!$D$6:$H$1921,3,FALSE),"-")</f>
        <v>0.21169832131711999</v>
      </c>
      <c r="AC1808" s="51">
        <f>IF(E1808=1,VLOOKUP(Työfile_2024!D1808,'2015'!$F$12:$X$1887,18,FALSE),"-")</f>
        <v>0</v>
      </c>
      <c r="AD1808" s="51">
        <f>IF(E1808=1,VLOOKUP(Työfile_2024!D1808,'2015'!$F$12:$X$1887,19,FALSE),"-")</f>
        <v>0</v>
      </c>
      <c r="AI1808" s="128">
        <f>IF(E1808=1,VLOOKUP(Työfile_2024!D1808,'2015'!$F$12:$AB$1887,20,FALSE),"-")</f>
        <v>0</v>
      </c>
      <c r="AJ1808" s="128">
        <f>IF(E1808=1,VLOOKUP(Työfile_2024!D1808,'2015'!$F$12:$AB$1887,21,FALSE),"-")</f>
        <v>0</v>
      </c>
      <c r="AK1808" s="128">
        <f>IF(E1808=1,VLOOKUP(Työfile_2024!D1808,'2015'!$F$12:$AB$1887,22,FALSE),"-")</f>
        <v>0</v>
      </c>
      <c r="AL1808" s="128">
        <f>IF(E1808=1,VLOOKUP(Työfile_2024!D1808,'2015'!$F$12:$AB$1887,23,FALSE),"-")</f>
        <v>0</v>
      </c>
      <c r="AM1808" s="56">
        <f>VLOOKUP(Työfile_2024!D1808,Tmatkat_20km_tarkasteltava_verk!$C$2:$D$1804,2,FALSE)</f>
        <v>1</v>
      </c>
      <c r="AN1808" s="148">
        <f t="shared" si="470"/>
        <v>2.1739130434782608E-2</v>
      </c>
      <c r="AO1808" s="178">
        <f>IF(E1808=1,VLOOKUP(Työfile_2024!D1808,'2015'!$F$12:$AC$1887,24,FALSE),"-")</f>
        <v>7</v>
      </c>
      <c r="AP1808" s="52">
        <f>VLOOKUP(D1808,Tarkasteltava_verkko_2024_harva!$E$2:$I$1804,5,FALSE)</f>
        <v>0</v>
      </c>
      <c r="AQ1808" s="52">
        <f>VLOOKUP(D1808,Tarkasteltava_verkko_2024_harva!$E$2:$I$1804,4,FALSE)</f>
        <v>0</v>
      </c>
      <c r="AR1808" s="148">
        <v>0</v>
      </c>
      <c r="AS1808" s="170">
        <f>IFERROR(VLOOKUP(C1808,'2015'!$C$12:$AG$1887,30,FALSE),"-")</f>
        <v>0</v>
      </c>
      <c r="AT1808" s="148">
        <v>0</v>
      </c>
      <c r="AU1808" s="170">
        <f>IFERROR(VLOOKUP(C1808,'2015'!$C$12:$AG$1887,31,FALSE),"-")</f>
        <v>0</v>
      </c>
      <c r="AV1808" s="106"/>
      <c r="AW1808" s="63">
        <f>IFERROR(VLOOKUP(C1808,Merkittävyysluokitus!$A$2:$J$1705,10,FALSE),"-")</f>
        <v>4</v>
      </c>
      <c r="AX1808" s="175">
        <f>IFERROR(VLOOKUP(C1808,Merkittävyysluokitus!$A$2:$J$1705,6,FALSE),"-")</f>
        <v>1.9396666666666667</v>
      </c>
      <c r="AY1808" s="175">
        <f>IFERROR(VLOOKUP(C1808,Merkittävyysluokitus!$A$2:$J$1705,7,FALSE),"-")</f>
        <v>0.14466666666666667</v>
      </c>
      <c r="AZ1808" s="175">
        <f>IFERROR(VLOOKUP(C1808,Merkittävyysluokitus!$A$2:$J$1705,8,FALSE),"-")</f>
        <v>1.2949999999999999</v>
      </c>
      <c r="BA1808" s="175">
        <f>IFERROR(VLOOKUP(C1808,Merkittävyysluokitus!$A$2:$J$1705,9,FALSE),"-")</f>
        <v>0.5</v>
      </c>
      <c r="BB1808" s="203"/>
      <c r="BC1808" s="203" t="str">
        <f t="shared" si="471"/>
        <v/>
      </c>
      <c r="BD1808" s="39" t="str">
        <f t="shared" si="469"/>
        <v>musta</v>
      </c>
      <c r="BE1808" s="68" t="str">
        <f t="shared" si="472"/>
        <v>musta</v>
      </c>
      <c r="BF1808" s="68" t="str">
        <f t="shared" si="473"/>
        <v>musta</v>
      </c>
      <c r="BG1808" s="68" t="str">
        <f t="shared" si="474"/>
        <v>musta</v>
      </c>
      <c r="BH1808" s="208" t="str">
        <f t="shared" si="475"/>
        <v>musta</v>
      </c>
      <c r="BI1808" s="39"/>
      <c r="BJ1808" s="39" t="str">
        <f>IF(F1808="ei löydy","uusi tie",IF(E1808=0,"tieosoite muuttunut",IF(E1808=1,VLOOKUP(D1808,'2015'!$F$12:$AL$1887,31,FALSE),"-")))</f>
        <v>musta</v>
      </c>
      <c r="BK1808" s="67" t="str">
        <f>IF(E1808=1,VLOOKUP(D1808,'2015'!$F$12:$AL$1887,32,FALSE),"-")</f>
        <v>musta</v>
      </c>
      <c r="BL1808" s="39" t="str">
        <f>IF(F1808="ei löydy","uusi tie",IF(E1808=0,"tieosoite muuttunut",IF(E1808=1,VLOOKUP(D1808,'2015'!$F$12:$AL$1887,33,FALSE),"-")))</f>
        <v>musta</v>
      </c>
      <c r="BM1808" s="39"/>
      <c r="BN1808" s="217" t="str">
        <f>VLOOKUP(D1808,'2015'!$F$12:$AL$1887,33,FALSE)</f>
        <v>musta</v>
      </c>
      <c r="BO1808" s="39"/>
      <c r="BP1808" s="115"/>
      <c r="BQ1808" s="26" t="s">
        <v>10</v>
      </c>
      <c r="BS1808" s="5"/>
      <c r="BU1808" s="37"/>
      <c r="BV1808" s="30"/>
      <c r="BX1808">
        <f>IF(E1808=1,VLOOKUP(D1808,'2015'!$F$12:$AX$1887,43,FALSE),"-")</f>
        <v>0</v>
      </c>
      <c r="BY1808">
        <f>IF(E1808=1,VLOOKUP(D1808,'2015'!$F$12:$AX$1887,44,FALSE),"-")</f>
        <v>0</v>
      </c>
      <c r="BZ1808">
        <f>IF(E1808=1,VLOOKUP(D1808,'2015'!$F$12:$AX$1887,45,FALSE),"-")</f>
        <v>0</v>
      </c>
      <c r="CG1808" s="21"/>
      <c r="CH1808" s="21"/>
      <c r="CI1808" s="21"/>
      <c r="CK1808" s="21"/>
      <c r="CL1808" s="21"/>
      <c r="CM1808" s="21"/>
    </row>
    <row r="1809" spans="1:91" ht="15.75" thickBot="1" x14ac:dyDescent="0.3">
      <c r="A1809" s="50"/>
      <c r="B1809" s="50"/>
      <c r="C1809" s="50" t="str">
        <f t="shared" si="476"/>
        <v>15067_1_4530</v>
      </c>
      <c r="D1809" s="51" t="str">
        <f t="shared" si="477"/>
        <v>15067_1</v>
      </c>
      <c r="E1809" s="224">
        <f>IFERROR(VLOOKUP(C1809,'2015'!$C$12:$D$1887,2,FALSE),0)</f>
        <v>1</v>
      </c>
      <c r="F1809" s="51">
        <f>IFERROR(K1809-IFERROR(VLOOKUP(D1809,'2015'!$F$12:$I$1887,4,FALSE),"ei löydy"),"ei löydy")</f>
        <v>0</v>
      </c>
      <c r="G1809" s="224">
        <f>IFERROR(VLOOKUP(Työfile_2024!C1809,Liikennemalli!$D$6:$G$1921,4,FALSE),0)</f>
        <v>1</v>
      </c>
      <c r="H1809" s="225">
        <f>K1809-IFERROR(VLOOKUP(Työfile_2024!D1809,Liikennemalli!$C$6:$H$1921,6,FALSE),"ei löydy")</f>
        <v>0</v>
      </c>
      <c r="I1809" s="80">
        <v>15067</v>
      </c>
      <c r="J1809" s="52">
        <v>1</v>
      </c>
      <c r="K1809" s="52">
        <v>4530</v>
      </c>
      <c r="L1809" s="53"/>
      <c r="M1809" s="54"/>
      <c r="N1809" s="54"/>
      <c r="O1809" s="54"/>
      <c r="P1809" s="54"/>
      <c r="Q1809" s="55"/>
      <c r="R1809" s="55"/>
      <c r="S1809" s="55"/>
      <c r="T1809" s="55"/>
      <c r="U1809" s="52"/>
      <c r="V1809" s="56">
        <v>37.17748344370861</v>
      </c>
      <c r="W1809" s="56">
        <v>1</v>
      </c>
      <c r="X1809" s="56">
        <v>38.662693156732892</v>
      </c>
      <c r="Y1809" s="56">
        <f>VLOOKUP(D1809,Liikennemalli24!$D$2:$F$1804,2,FALSE)</f>
        <v>32</v>
      </c>
      <c r="Z1809" s="148">
        <f>VLOOKUP(D1809,Liikennemalli24!$D$2:$F$1804,3,FALSE)</f>
        <v>0.64200000000000002</v>
      </c>
      <c r="AA1809" s="178">
        <f>IF(G1809=1,VLOOKUP(C1809,Liikennemalli!$D$6:$H$1921,2,FALSE),"-")</f>
        <v>55.245549644853298</v>
      </c>
      <c r="AB1809" s="198">
        <f>IF(G1809=1,VLOOKUP(C1809,Liikennemalli!$D$6:$H$1921,3,FALSE),"-")</f>
        <v>0.81380821286604799</v>
      </c>
      <c r="AC1809" s="51">
        <f>IF(E1809=1,VLOOKUP(Työfile_2024!D1809,'2015'!$F$12:$X$1887,18,FALSE),"-")</f>
        <v>0</v>
      </c>
      <c r="AD1809" s="51">
        <f>IF(E1809=1,VLOOKUP(Työfile_2024!D1809,'2015'!$F$12:$X$1887,19,FALSE),"-")</f>
        <v>0</v>
      </c>
      <c r="AI1809" s="128">
        <f>IF(E1809=1,VLOOKUP(Työfile_2024!D1809,'2015'!$F$12:$AB$1887,20,FALSE),"-")</f>
        <v>0</v>
      </c>
      <c r="AJ1809" s="128">
        <f>IF(E1809=1,VLOOKUP(Työfile_2024!D1809,'2015'!$F$12:$AB$1887,21,FALSE),"-")</f>
        <v>0</v>
      </c>
      <c r="AK1809" s="128">
        <f>IF(E1809=1,VLOOKUP(Työfile_2024!D1809,'2015'!$F$12:$AB$1887,22,FALSE),"-")</f>
        <v>0</v>
      </c>
      <c r="AL1809" s="128">
        <f>IF(E1809=1,VLOOKUP(Työfile_2024!D1809,'2015'!$F$12:$AB$1887,23,FALSE),"-")</f>
        <v>0</v>
      </c>
      <c r="AM1809" s="56">
        <f>VLOOKUP(Työfile_2024!D1809,Tmatkat_20km_tarkasteltava_verk!$C$2:$D$1804,2,FALSE)</f>
        <v>11</v>
      </c>
      <c r="AN1809" s="148">
        <f t="shared" si="470"/>
        <v>0.2958780148918736</v>
      </c>
      <c r="AO1809" s="178">
        <f>IF(E1809=1,VLOOKUP(Työfile_2024!D1809,'2015'!$F$12:$AC$1887,24,FALSE),"-")</f>
        <v>19</v>
      </c>
      <c r="AP1809" s="52">
        <f>VLOOKUP(D1809,Tarkasteltava_verkko_2024_harva!$E$2:$I$1804,5,FALSE)</f>
        <v>0</v>
      </c>
      <c r="AQ1809" s="52">
        <f>VLOOKUP(D1809,Tarkasteltava_verkko_2024_harva!$E$2:$I$1804,4,FALSE)</f>
        <v>0</v>
      </c>
      <c r="AR1809" s="148">
        <v>0</v>
      </c>
      <c r="AS1809" s="170">
        <f>IFERROR(VLOOKUP(C1809,'2015'!$C$12:$AG$1887,30,FALSE),"-")</f>
        <v>0</v>
      </c>
      <c r="AT1809" s="148">
        <v>0</v>
      </c>
      <c r="AU1809" s="170">
        <f>IFERROR(VLOOKUP(C1809,'2015'!$C$12:$AG$1887,31,FALSE),"-")</f>
        <v>0</v>
      </c>
      <c r="AV1809" s="106"/>
      <c r="AW1809" s="63">
        <f>IFERROR(VLOOKUP(C1809,Merkittävyysluokitus!$A$2:$J$1705,10,FALSE),"-")</f>
        <v>4</v>
      </c>
      <c r="AX1809" s="175">
        <f>IFERROR(VLOOKUP(C1809,Merkittävyysluokitus!$A$2:$J$1705,6,FALSE),"-")</f>
        <v>0.56418085215760971</v>
      </c>
      <c r="AY1809" s="175">
        <f>IFERROR(VLOOKUP(C1809,Merkittävyysluokitus!$A$2:$J$1705,7,FALSE),"-")</f>
        <v>0.16153245033112579</v>
      </c>
      <c r="AZ1809" s="175">
        <f>IFERROR(VLOOKUP(C1809,Merkittävyysluokitus!$A$2:$J$1705,8,FALSE),"-")</f>
        <v>6.9315068493150681E-2</v>
      </c>
      <c r="BA1809" s="175">
        <f>IFERROR(VLOOKUP(C1809,Merkittävyysluokitus!$A$2:$J$1705,9,FALSE),"-")</f>
        <v>0.33333333333333331</v>
      </c>
      <c r="BB1809" s="203"/>
      <c r="BC1809" s="203" t="str">
        <f t="shared" si="471"/>
        <v/>
      </c>
      <c r="BD1809" s="39" t="str">
        <f t="shared" si="469"/>
        <v>musta</v>
      </c>
      <c r="BE1809" s="68" t="str">
        <f t="shared" si="472"/>
        <v>musta</v>
      </c>
      <c r="BF1809" s="68" t="str">
        <f t="shared" si="473"/>
        <v>musta</v>
      </c>
      <c r="BG1809" s="68" t="str">
        <f t="shared" si="474"/>
        <v>musta</v>
      </c>
      <c r="BH1809" s="208" t="str">
        <f t="shared" si="475"/>
        <v>musta</v>
      </c>
      <c r="BI1809" s="39"/>
      <c r="BJ1809" s="39" t="str">
        <f>IF(F1809="ei löydy","uusi tie",IF(E1809=0,"tieosoite muuttunut",IF(E1809=1,VLOOKUP(D1809,'2015'!$F$12:$AL$1887,31,FALSE),"-")))</f>
        <v>musta</v>
      </c>
      <c r="BK1809" s="67" t="str">
        <f>IF(E1809=1,VLOOKUP(D1809,'2015'!$F$12:$AL$1887,32,FALSE),"-")</f>
        <v>musta</v>
      </c>
      <c r="BL1809" s="39" t="str">
        <f>IF(F1809="ei löydy","uusi tie",IF(E1809=0,"tieosoite muuttunut",IF(E1809=1,VLOOKUP(D1809,'2015'!$F$12:$AL$1887,33,FALSE),"-")))</f>
        <v>musta</v>
      </c>
      <c r="BM1809" s="39"/>
      <c r="BN1809" s="217" t="str">
        <f>VLOOKUP(D1809,'2015'!$F$12:$AL$1887,33,FALSE)</f>
        <v>musta</v>
      </c>
      <c r="BO1809" s="39"/>
      <c r="BP1809" s="115"/>
      <c r="BQ1809" s="26" t="s">
        <v>10</v>
      </c>
      <c r="BS1809" s="5"/>
      <c r="BU1809" s="37"/>
      <c r="BV1809" s="30"/>
      <c r="BX1809">
        <f>IF(E1809=1,VLOOKUP(D1809,'2015'!$F$12:$AX$1887,43,FALSE),"-")</f>
        <v>0</v>
      </c>
      <c r="BY1809">
        <f>IF(E1809=1,VLOOKUP(D1809,'2015'!$F$12:$AX$1887,44,FALSE),"-")</f>
        <v>0</v>
      </c>
      <c r="BZ1809">
        <f>IF(E1809=1,VLOOKUP(D1809,'2015'!$F$12:$AX$1887,45,FALSE),"-")</f>
        <v>0</v>
      </c>
      <c r="CG1809" s="21"/>
      <c r="CH1809" s="21"/>
      <c r="CI1809" s="21"/>
      <c r="CK1809" s="21"/>
      <c r="CL1809" s="21"/>
      <c r="CM1809" s="21"/>
    </row>
    <row r="1810" spans="1:91" ht="15.75" thickBot="1" x14ac:dyDescent="0.3">
      <c r="A1810" s="50"/>
      <c r="B1810" s="50"/>
      <c r="C1810" s="50" t="str">
        <f t="shared" si="476"/>
        <v>15068_2_3040</v>
      </c>
      <c r="D1810" s="51" t="str">
        <f t="shared" si="477"/>
        <v>15068_2</v>
      </c>
      <c r="E1810" s="224">
        <f>IFERROR(VLOOKUP(C1810,'2015'!$C$12:$D$1887,2,FALSE),0)</f>
        <v>1</v>
      </c>
      <c r="F1810" s="51">
        <f>IFERROR(K1810-IFERROR(VLOOKUP(D1810,'2015'!$F$12:$I$1887,4,FALSE),"ei löydy"),"ei löydy")</f>
        <v>0</v>
      </c>
      <c r="G1810" s="224">
        <f>IFERROR(VLOOKUP(Työfile_2024!C1810,Liikennemalli!$D$6:$G$1921,4,FALSE),0)</f>
        <v>1</v>
      </c>
      <c r="H1810" s="225">
        <f>K1810-IFERROR(VLOOKUP(Työfile_2024!D1810,Liikennemalli!$C$6:$H$1921,6,FALSE),"ei löydy")</f>
        <v>0</v>
      </c>
      <c r="I1810" s="80">
        <v>15068</v>
      </c>
      <c r="J1810" s="52">
        <v>2</v>
      </c>
      <c r="K1810" s="52">
        <v>3040</v>
      </c>
      <c r="L1810" s="53"/>
      <c r="M1810" s="54"/>
      <c r="N1810" s="54"/>
      <c r="O1810" s="54"/>
      <c r="P1810" s="54"/>
      <c r="Q1810" s="55"/>
      <c r="R1810" s="55"/>
      <c r="S1810" s="55"/>
      <c r="T1810" s="55"/>
      <c r="U1810" s="52"/>
      <c r="V1810" s="56">
        <v>65</v>
      </c>
      <c r="W1810" s="56">
        <v>6</v>
      </c>
      <c r="X1810" s="56">
        <v>72</v>
      </c>
      <c r="Y1810" s="56">
        <f>VLOOKUP(D1810,Liikennemalli24!$D$2:$F$1804,2,FALSE)</f>
        <v>19</v>
      </c>
      <c r="Z1810" s="148">
        <f>VLOOKUP(D1810,Liikennemalli24!$D$2:$F$1804,3,FALSE)</f>
        <v>0.874</v>
      </c>
      <c r="AA1810" s="178">
        <f>IF(G1810=1,VLOOKUP(C1810,Liikennemalli!$D$6:$H$1921,2,FALSE),"-")</f>
        <v>17.594002190578699</v>
      </c>
      <c r="AB1810" s="198">
        <f>IF(G1810=1,VLOOKUP(C1810,Liikennemalli!$D$6:$H$1921,3,FALSE),"-")</f>
        <v>0.70223993744160096</v>
      </c>
      <c r="AC1810" s="51">
        <f>IF(E1810=1,VLOOKUP(Työfile_2024!D1810,'2015'!$F$12:$X$1887,18,FALSE),"-")</f>
        <v>0</v>
      </c>
      <c r="AD1810" s="51">
        <f>IF(E1810=1,VLOOKUP(Työfile_2024!D1810,'2015'!$F$12:$X$1887,19,FALSE),"-")</f>
        <v>0</v>
      </c>
      <c r="AI1810" s="128">
        <f>IF(E1810=1,VLOOKUP(Työfile_2024!D1810,'2015'!$F$12:$AB$1887,20,FALSE),"-")</f>
        <v>0</v>
      </c>
      <c r="AJ1810" s="128">
        <f>IF(E1810=1,VLOOKUP(Työfile_2024!D1810,'2015'!$F$12:$AB$1887,21,FALSE),"-")</f>
        <v>0</v>
      </c>
      <c r="AK1810" s="128">
        <f>IF(E1810=1,VLOOKUP(Työfile_2024!D1810,'2015'!$F$12:$AB$1887,22,FALSE),"-")</f>
        <v>0</v>
      </c>
      <c r="AL1810" s="128">
        <f>IF(E1810=1,VLOOKUP(Työfile_2024!D1810,'2015'!$F$12:$AB$1887,23,FALSE),"-")</f>
        <v>0</v>
      </c>
      <c r="AM1810" s="56">
        <f>VLOOKUP(Työfile_2024!D1810,Tmatkat_20km_tarkasteltava_verk!$C$2:$D$1804,2,FALSE)</f>
        <v>7</v>
      </c>
      <c r="AN1810" s="148">
        <f t="shared" si="470"/>
        <v>0.1076923076923077</v>
      </c>
      <c r="AO1810" s="178">
        <f>IF(E1810=1,VLOOKUP(Työfile_2024!D1810,'2015'!$F$12:$AC$1887,24,FALSE),"-")</f>
        <v>13</v>
      </c>
      <c r="AP1810" s="52">
        <f>VLOOKUP(D1810,Tarkasteltava_verkko_2024_harva!$E$2:$I$1804,5,FALSE)</f>
        <v>0</v>
      </c>
      <c r="AQ1810" s="52">
        <f>VLOOKUP(D1810,Tarkasteltava_verkko_2024_harva!$E$2:$I$1804,4,FALSE)</f>
        <v>0</v>
      </c>
      <c r="AR1810" s="148">
        <v>0</v>
      </c>
      <c r="AS1810" s="170">
        <f>IFERROR(VLOOKUP(C1810,'2015'!$C$12:$AG$1887,30,FALSE),"-")</f>
        <v>0</v>
      </c>
      <c r="AT1810" s="148">
        <v>0</v>
      </c>
      <c r="AU1810" s="170">
        <f>IFERROR(VLOOKUP(C1810,'2015'!$C$12:$AG$1887,31,FALSE),"-")</f>
        <v>0</v>
      </c>
      <c r="AV1810" s="106"/>
      <c r="AW1810" s="63">
        <f>IFERROR(VLOOKUP(C1810,Merkittävyysluokitus!$A$2:$J$1705,10,FALSE),"-")</f>
        <v>4</v>
      </c>
      <c r="AX1810" s="175">
        <f>IFERROR(VLOOKUP(C1810,Merkittävyysluokitus!$A$2:$J$1705,6,FALSE),"-")</f>
        <v>1.0524885844748857</v>
      </c>
      <c r="AY1810" s="175">
        <f>IFERROR(VLOOKUP(C1810,Merkittävyysluokitus!$A$2:$J$1705,7,FALSE),"-")</f>
        <v>0.22499999999999998</v>
      </c>
      <c r="AZ1810" s="175">
        <f>IFERROR(VLOOKUP(C1810,Merkittävyysluokitus!$A$2:$J$1705,8,FALSE),"-")</f>
        <v>0.32748858447488582</v>
      </c>
      <c r="BA1810" s="175">
        <f>IFERROR(VLOOKUP(C1810,Merkittävyysluokitus!$A$2:$J$1705,9,FALSE),"-")</f>
        <v>0.5</v>
      </c>
      <c r="BB1810" s="203"/>
      <c r="BC1810" s="203" t="str">
        <f t="shared" si="471"/>
        <v/>
      </c>
      <c r="BD1810" s="39" t="str">
        <f t="shared" si="469"/>
        <v>musta</v>
      </c>
      <c r="BE1810" s="68" t="str">
        <f t="shared" si="472"/>
        <v>musta</v>
      </c>
      <c r="BF1810" s="68" t="str">
        <f t="shared" si="473"/>
        <v>musta</v>
      </c>
      <c r="BG1810" s="68" t="str">
        <f t="shared" si="474"/>
        <v>musta</v>
      </c>
      <c r="BH1810" s="208" t="str">
        <f t="shared" si="475"/>
        <v>musta</v>
      </c>
      <c r="BI1810" s="39"/>
      <c r="BJ1810" s="39" t="str">
        <f>IF(F1810="ei löydy","uusi tie",IF(E1810=0,"tieosoite muuttunut",IF(E1810=1,VLOOKUP(D1810,'2015'!$F$12:$AL$1887,31,FALSE),"-")))</f>
        <v>musta</v>
      </c>
      <c r="BK1810" s="67" t="str">
        <f>IF(E1810=1,VLOOKUP(D1810,'2015'!$F$12:$AL$1887,32,FALSE),"-")</f>
        <v>musta</v>
      </c>
      <c r="BL1810" s="39" t="str">
        <f>IF(F1810="ei löydy","uusi tie",IF(E1810=0,"tieosoite muuttunut",IF(E1810=1,VLOOKUP(D1810,'2015'!$F$12:$AL$1887,33,FALSE),"-")))</f>
        <v>musta</v>
      </c>
      <c r="BM1810" s="39"/>
      <c r="BN1810" s="217" t="str">
        <f>VLOOKUP(D1810,'2015'!$F$12:$AL$1887,33,FALSE)</f>
        <v>musta</v>
      </c>
      <c r="BO1810" s="39"/>
      <c r="BP1810" s="115"/>
      <c r="BQ1810" s="26" t="s">
        <v>10</v>
      </c>
      <c r="BS1810" s="5"/>
      <c r="BU1810" s="37"/>
      <c r="BV1810" s="30"/>
      <c r="BX1810">
        <f>IF(E1810=1,VLOOKUP(D1810,'2015'!$F$12:$AX$1887,43,FALSE),"-")</f>
        <v>0</v>
      </c>
      <c r="BY1810">
        <f>IF(E1810=1,VLOOKUP(D1810,'2015'!$F$12:$AX$1887,44,FALSE),"-")</f>
        <v>0</v>
      </c>
      <c r="BZ1810">
        <f>IF(E1810=1,VLOOKUP(D1810,'2015'!$F$12:$AX$1887,45,FALSE),"-")</f>
        <v>0</v>
      </c>
      <c r="CG1810" s="21"/>
      <c r="CH1810" s="21"/>
      <c r="CI1810" s="21"/>
      <c r="CK1810" s="21"/>
      <c r="CL1810" s="21"/>
      <c r="CM1810" s="21"/>
    </row>
    <row r="1811" spans="1:91" ht="15.75" thickBot="1" x14ac:dyDescent="0.3">
      <c r="A1811" s="50"/>
      <c r="B1811" s="50"/>
      <c r="C1811" s="50" t="str">
        <f t="shared" si="476"/>
        <v>15069_1_2403</v>
      </c>
      <c r="D1811" s="51" t="str">
        <f t="shared" si="477"/>
        <v>15069_1</v>
      </c>
      <c r="E1811" s="224">
        <f>IFERROR(VLOOKUP(C1811,'2015'!$C$12:$D$1887,2,FALSE),0)</f>
        <v>1</v>
      </c>
      <c r="F1811" s="51">
        <f>IFERROR(K1811-IFERROR(VLOOKUP(D1811,'2015'!$F$12:$I$1887,4,FALSE),"ei löydy"),"ei löydy")</f>
        <v>0</v>
      </c>
      <c r="G1811" s="224">
        <f>IFERROR(VLOOKUP(Työfile_2024!C1811,Liikennemalli!$D$6:$G$1921,4,FALSE),0)</f>
        <v>1</v>
      </c>
      <c r="H1811" s="225">
        <f>K1811-IFERROR(VLOOKUP(Työfile_2024!D1811,Liikennemalli!$C$6:$H$1921,6,FALSE),"ei löydy")</f>
        <v>0</v>
      </c>
      <c r="I1811" s="80">
        <v>15069</v>
      </c>
      <c r="J1811" s="52">
        <v>1</v>
      </c>
      <c r="K1811" s="52">
        <v>2403</v>
      </c>
      <c r="L1811" s="53"/>
      <c r="M1811" s="54"/>
      <c r="N1811" s="54"/>
      <c r="O1811" s="54"/>
      <c r="P1811" s="54"/>
      <c r="Q1811" s="55"/>
      <c r="R1811" s="55"/>
      <c r="S1811" s="55"/>
      <c r="T1811" s="55"/>
      <c r="U1811" s="52"/>
      <c r="V1811" s="56">
        <v>28</v>
      </c>
      <c r="W1811" s="56">
        <v>0</v>
      </c>
      <c r="X1811" s="56">
        <v>30</v>
      </c>
      <c r="Y1811" s="56">
        <f>VLOOKUP(D1811,Liikennemalli24!$D$2:$F$1804,2,FALSE)</f>
        <v>27</v>
      </c>
      <c r="Z1811" s="148">
        <f>VLOOKUP(D1811,Liikennemalli24!$D$2:$F$1804,3,FALSE)</f>
        <v>0.73299999999999998</v>
      </c>
      <c r="AA1811" s="178">
        <f>IF(G1811=1,VLOOKUP(C1811,Liikennemalli!$D$6:$H$1921,2,FALSE),"-")</f>
        <v>3.5702714879494102</v>
      </c>
      <c r="AB1811" s="198">
        <f>IF(G1811=1,VLOOKUP(C1811,Liikennemalli!$D$6:$H$1921,3,FALSE),"-")</f>
        <v>0.40986655183241499</v>
      </c>
      <c r="AC1811" s="51">
        <f>IF(E1811=1,VLOOKUP(Työfile_2024!D1811,'2015'!$F$12:$X$1887,18,FALSE),"-")</f>
        <v>0</v>
      </c>
      <c r="AD1811" s="51">
        <f>IF(E1811=1,VLOOKUP(Työfile_2024!D1811,'2015'!$F$12:$X$1887,19,FALSE),"-")</f>
        <v>0</v>
      </c>
      <c r="AI1811" s="128">
        <f>IF(E1811=1,VLOOKUP(Työfile_2024!D1811,'2015'!$F$12:$AB$1887,20,FALSE),"-")</f>
        <v>0</v>
      </c>
      <c r="AJ1811" s="128">
        <f>IF(E1811=1,VLOOKUP(Työfile_2024!D1811,'2015'!$F$12:$AB$1887,21,FALSE),"-")</f>
        <v>0</v>
      </c>
      <c r="AK1811" s="128">
        <f>IF(E1811=1,VLOOKUP(Työfile_2024!D1811,'2015'!$F$12:$AB$1887,22,FALSE),"-")</f>
        <v>0</v>
      </c>
      <c r="AL1811" s="128">
        <f>IF(E1811=1,VLOOKUP(Työfile_2024!D1811,'2015'!$F$12:$AB$1887,23,FALSE),"-")</f>
        <v>0</v>
      </c>
      <c r="AM1811" s="56">
        <f>VLOOKUP(Työfile_2024!D1811,Tmatkat_20km_tarkasteltava_verk!$C$2:$D$1804,2,FALSE)</f>
        <v>3</v>
      </c>
      <c r="AN1811" s="148">
        <f t="shared" si="470"/>
        <v>0.10714285714285714</v>
      </c>
      <c r="AO1811" s="178">
        <f>IF(E1811=1,VLOOKUP(Työfile_2024!D1811,'2015'!$F$12:$AC$1887,24,FALSE),"-")</f>
        <v>3</v>
      </c>
      <c r="AP1811" s="52">
        <f>VLOOKUP(D1811,Tarkasteltava_verkko_2024_harva!$E$2:$I$1804,5,FALSE)</f>
        <v>0</v>
      </c>
      <c r="AQ1811" s="52">
        <f>VLOOKUP(D1811,Tarkasteltava_verkko_2024_harva!$E$2:$I$1804,4,FALSE)</f>
        <v>0</v>
      </c>
      <c r="AR1811" s="148">
        <v>0</v>
      </c>
      <c r="AS1811" s="170">
        <f>IFERROR(VLOOKUP(C1811,'2015'!$C$12:$AG$1887,30,FALSE),"-")</f>
        <v>0</v>
      </c>
      <c r="AT1811" s="148">
        <v>0</v>
      </c>
      <c r="AU1811" s="170">
        <f>IFERROR(VLOOKUP(C1811,'2015'!$C$12:$AG$1887,31,FALSE),"-")</f>
        <v>0</v>
      </c>
      <c r="AV1811" s="106"/>
      <c r="AW1811" s="63">
        <f>IFERROR(VLOOKUP(C1811,Merkittävyysluokitus!$A$2:$J$1705,10,FALSE),"-")</f>
        <v>4</v>
      </c>
      <c r="AX1811" s="175">
        <f>IFERROR(VLOOKUP(C1811,Merkittävyysluokitus!$A$2:$J$1705,6,FALSE),"-")</f>
        <v>0.26573515981735163</v>
      </c>
      <c r="AY1811" s="175">
        <f>IFERROR(VLOOKUP(C1811,Merkittävyysluokitus!$A$2:$J$1705,7,FALSE),"-")</f>
        <v>9.0666666666666673E-2</v>
      </c>
      <c r="AZ1811" s="175">
        <f>IFERROR(VLOOKUP(C1811,Merkittävyysluokitus!$A$2:$J$1705,8,FALSE),"-")</f>
        <v>8.4018264840182658E-3</v>
      </c>
      <c r="BA1811" s="175">
        <f>IFERROR(VLOOKUP(C1811,Merkittävyysluokitus!$A$2:$J$1705,9,FALSE),"-")</f>
        <v>0.16666666666666666</v>
      </c>
      <c r="BB1811" s="203"/>
      <c r="BC1811" s="203" t="str">
        <f t="shared" si="471"/>
        <v/>
      </c>
      <c r="BD1811" s="39" t="str">
        <f t="shared" si="469"/>
        <v>musta</v>
      </c>
      <c r="BE1811" s="68" t="str">
        <f t="shared" si="472"/>
        <v>musta</v>
      </c>
      <c r="BF1811" s="68" t="str">
        <f t="shared" si="473"/>
        <v>musta</v>
      </c>
      <c r="BG1811" s="68" t="str">
        <f t="shared" si="474"/>
        <v>musta</v>
      </c>
      <c r="BH1811" s="208" t="str">
        <f t="shared" si="475"/>
        <v>musta</v>
      </c>
      <c r="BI1811" s="39"/>
      <c r="BJ1811" s="39" t="str">
        <f>IF(F1811="ei löydy","uusi tie",IF(E1811=0,"tieosoite muuttunut",IF(E1811=1,VLOOKUP(D1811,'2015'!$F$12:$AL$1887,31,FALSE),"-")))</f>
        <v>musta</v>
      </c>
      <c r="BK1811" s="67" t="str">
        <f>IF(E1811=1,VLOOKUP(D1811,'2015'!$F$12:$AL$1887,32,FALSE),"-")</f>
        <v>musta</v>
      </c>
      <c r="BL1811" s="39" t="str">
        <f>IF(F1811="ei löydy","uusi tie",IF(E1811=0,"tieosoite muuttunut",IF(E1811=1,VLOOKUP(D1811,'2015'!$F$12:$AL$1887,33,FALSE),"-")))</f>
        <v>musta</v>
      </c>
      <c r="BM1811" s="39"/>
      <c r="BN1811" s="217" t="str">
        <f>VLOOKUP(D1811,'2015'!$F$12:$AL$1887,33,FALSE)</f>
        <v>musta</v>
      </c>
      <c r="BO1811" s="39"/>
      <c r="BP1811" s="115"/>
      <c r="BQ1811" s="26" t="s">
        <v>10</v>
      </c>
      <c r="BS1811" s="5"/>
      <c r="BU1811" s="37"/>
      <c r="BV1811" s="30"/>
      <c r="BX1811">
        <f>IF(E1811=1,VLOOKUP(D1811,'2015'!$F$12:$AX$1887,43,FALSE),"-")</f>
        <v>0</v>
      </c>
      <c r="BY1811">
        <f>IF(E1811=1,VLOOKUP(D1811,'2015'!$F$12:$AX$1887,44,FALSE),"-")</f>
        <v>0</v>
      </c>
      <c r="BZ1811">
        <f>IF(E1811=1,VLOOKUP(D1811,'2015'!$F$12:$AX$1887,45,FALSE),"-")</f>
        <v>0</v>
      </c>
      <c r="CG1811" s="21"/>
      <c r="CH1811" s="21"/>
      <c r="CI1811" s="21"/>
      <c r="CK1811" s="21"/>
      <c r="CL1811" s="21"/>
      <c r="CM1811" s="21"/>
    </row>
    <row r="1812" spans="1:91" ht="15.75" thickBot="1" x14ac:dyDescent="0.3">
      <c r="A1812" s="50"/>
      <c r="B1812" s="50"/>
      <c r="C1812" s="50" t="str">
        <f t="shared" si="476"/>
        <v>15071_1_4687</v>
      </c>
      <c r="D1812" s="51" t="str">
        <f t="shared" si="477"/>
        <v>15071_1</v>
      </c>
      <c r="E1812" s="224">
        <f>IFERROR(VLOOKUP(C1812,'2015'!$C$12:$D$1887,2,FALSE),0)</f>
        <v>1</v>
      </c>
      <c r="F1812" s="51">
        <f>IFERROR(K1812-IFERROR(VLOOKUP(D1812,'2015'!$F$12:$I$1887,4,FALSE),"ei löydy"),"ei löydy")</f>
        <v>0</v>
      </c>
      <c r="G1812" s="224">
        <f>IFERROR(VLOOKUP(Työfile_2024!C1812,Liikennemalli!$D$6:$G$1921,4,FALSE),0)</f>
        <v>1</v>
      </c>
      <c r="H1812" s="225">
        <f>K1812-IFERROR(VLOOKUP(Työfile_2024!D1812,Liikennemalli!$C$6:$H$1921,6,FALSE),"ei löydy")</f>
        <v>0</v>
      </c>
      <c r="I1812" s="80">
        <v>15071</v>
      </c>
      <c r="J1812" s="52">
        <v>1</v>
      </c>
      <c r="K1812" s="52">
        <v>4687</v>
      </c>
      <c r="L1812" s="53"/>
      <c r="M1812" s="54"/>
      <c r="N1812" s="54"/>
      <c r="O1812" s="54"/>
      <c r="P1812" s="54"/>
      <c r="Q1812" s="55"/>
      <c r="R1812" s="55"/>
      <c r="S1812" s="55"/>
      <c r="T1812" s="55"/>
      <c r="U1812" s="52"/>
      <c r="V1812" s="56">
        <v>834.00106678045654</v>
      </c>
      <c r="W1812" s="56">
        <v>20.240665671004908</v>
      </c>
      <c r="X1812" s="56">
        <v>846.74162577341588</v>
      </c>
      <c r="Y1812" s="56">
        <f>VLOOKUP(D1812,Liikennemalli24!$D$2:$F$1804,2,FALSE)</f>
        <v>65</v>
      </c>
      <c r="Z1812" s="148">
        <f>VLOOKUP(D1812,Liikennemalli24!$D$2:$F$1804,3,FALSE)</f>
        <v>0.248</v>
      </c>
      <c r="AA1812" s="178">
        <f>IF(G1812=1,VLOOKUP(C1812,Liikennemalli!$D$6:$H$1921,2,FALSE),"-")</f>
        <v>54.872943744929501</v>
      </c>
      <c r="AB1812" s="198">
        <f>IF(G1812=1,VLOOKUP(C1812,Liikennemalli!$D$6:$H$1921,3,FALSE),"-")</f>
        <v>0.14575774239077199</v>
      </c>
      <c r="AC1812" s="51">
        <f>IF(E1812=1,VLOOKUP(Työfile_2024!D1812,'2015'!$F$12:$X$1887,18,FALSE),"-")</f>
        <v>0</v>
      </c>
      <c r="AD1812" s="51">
        <f>IF(E1812=1,VLOOKUP(Työfile_2024!D1812,'2015'!$F$12:$X$1887,19,FALSE),"-")</f>
        <v>0</v>
      </c>
      <c r="AI1812" s="128">
        <f>IF(E1812=1,VLOOKUP(Työfile_2024!D1812,'2015'!$F$12:$AB$1887,20,FALSE),"-")</f>
        <v>0</v>
      </c>
      <c r="AJ1812" s="128">
        <f>IF(E1812=1,VLOOKUP(Työfile_2024!D1812,'2015'!$F$12:$AB$1887,21,FALSE),"-")</f>
        <v>0</v>
      </c>
      <c r="AK1812" s="128">
        <f>IF(E1812=1,VLOOKUP(Työfile_2024!D1812,'2015'!$F$12:$AB$1887,22,FALSE),"-")</f>
        <v>0</v>
      </c>
      <c r="AL1812" s="128">
        <f>IF(E1812=1,VLOOKUP(Työfile_2024!D1812,'2015'!$F$12:$AB$1887,23,FALSE),"-")</f>
        <v>0</v>
      </c>
      <c r="AM1812" s="56">
        <f>VLOOKUP(Työfile_2024!D1812,Tmatkat_20km_tarkasteltava_verk!$C$2:$D$1804,2,FALSE)</f>
        <v>134</v>
      </c>
      <c r="AN1812" s="148">
        <f t="shared" si="470"/>
        <v>0.16067125731300091</v>
      </c>
      <c r="AO1812" s="178">
        <f>IF(E1812=1,VLOOKUP(Työfile_2024!D1812,'2015'!$F$12:$AC$1887,24,FALSE),"-")</f>
        <v>75</v>
      </c>
      <c r="AP1812" s="52">
        <f>VLOOKUP(D1812,Tarkasteltava_verkko_2024_harva!$E$2:$I$1804,5,FALSE)</f>
        <v>0</v>
      </c>
      <c r="AQ1812" s="52">
        <f>VLOOKUP(D1812,Tarkasteltava_verkko_2024_harva!$E$2:$I$1804,4,FALSE)</f>
        <v>0</v>
      </c>
      <c r="AR1812" s="148">
        <v>0.71666311073181144</v>
      </c>
      <c r="AS1812" s="170" t="str">
        <f>IFERROR(VLOOKUP(C1812,'2015'!$C$12:$AG$1887,30,FALSE),"-")</f>
        <v>kyllä</v>
      </c>
      <c r="AT1812" s="148">
        <v>0.76680179219116706</v>
      </c>
      <c r="AU1812" s="170">
        <f>IFERROR(VLOOKUP(C1812,'2015'!$C$12:$AG$1887,31,FALSE),"-")</f>
        <v>0</v>
      </c>
      <c r="AV1812" s="106"/>
      <c r="AW1812" s="63">
        <f>IFERROR(VLOOKUP(C1812,Merkittävyysluokitus!$A$2:$J$1705,10,FALSE),"-")</f>
        <v>3</v>
      </c>
      <c r="AX1812" s="175">
        <f>IFERROR(VLOOKUP(C1812,Merkittävyysluokitus!$A$2:$J$1705,6,FALSE),"-")</f>
        <v>7.1607291137538676</v>
      </c>
      <c r="AY1812" s="175">
        <f>IFERROR(VLOOKUP(C1812,Merkittävyysluokitus!$A$2:$J$1705,7,FALSE),"-")</f>
        <v>3.4120032003413692</v>
      </c>
      <c r="AZ1812" s="175">
        <f>IFERROR(VLOOKUP(C1812,Merkittävyysluokitus!$A$2:$J$1705,8,FALSE),"-")</f>
        <v>1.4153925800791658</v>
      </c>
      <c r="BA1812" s="175">
        <f>IFERROR(VLOOKUP(C1812,Merkittävyysluokitus!$A$2:$J$1705,9,FALSE),"-")</f>
        <v>2.333333333333333</v>
      </c>
      <c r="BB1812" s="203"/>
      <c r="BC1812" s="203" t="str">
        <f t="shared" si="471"/>
        <v/>
      </c>
      <c r="BD1812" s="39" t="str">
        <f t="shared" si="469"/>
        <v>musta</v>
      </c>
      <c r="BE1812" s="68" t="str">
        <f t="shared" si="472"/>
        <v>musta</v>
      </c>
      <c r="BF1812" s="68" t="str">
        <f t="shared" si="473"/>
        <v>musta</v>
      </c>
      <c r="BG1812" s="68" t="str">
        <f t="shared" si="474"/>
        <v>musta</v>
      </c>
      <c r="BH1812" s="208" t="str">
        <f t="shared" si="475"/>
        <v>musta</v>
      </c>
      <c r="BI1812" s="39"/>
      <c r="BJ1812" s="39" t="str">
        <f>IF(F1812="ei löydy","uusi tie",IF(E1812=0,"tieosoite muuttunut",IF(E1812=1,VLOOKUP(D1812,'2015'!$F$12:$AL$1887,31,FALSE),"-")))</f>
        <v>musta</v>
      </c>
      <c r="BK1812" s="67" t="str">
        <f>IF(E1812=1,VLOOKUP(D1812,'2015'!$F$12:$AL$1887,32,FALSE),"-")</f>
        <v>musta</v>
      </c>
      <c r="BL1812" s="39" t="str">
        <f>IF(F1812="ei löydy","uusi tie",IF(E1812=0,"tieosoite muuttunut",IF(E1812=1,VLOOKUP(D1812,'2015'!$F$12:$AL$1887,33,FALSE),"-")))</f>
        <v>musta</v>
      </c>
      <c r="BM1812" s="39"/>
      <c r="BN1812" s="217" t="str">
        <f>VLOOKUP(D1812,'2015'!$F$12:$AL$1887,33,FALSE)</f>
        <v>musta</v>
      </c>
      <c r="BO1812" s="39"/>
      <c r="BP1812" s="115"/>
      <c r="BQ1812" s="26" t="s">
        <v>10</v>
      </c>
      <c r="BS1812" s="5"/>
      <c r="BU1812" s="37"/>
      <c r="BV1812" s="30"/>
      <c r="BX1812">
        <f>IF(E1812=1,VLOOKUP(D1812,'2015'!$F$12:$AX$1887,43,FALSE),"-")</f>
        <v>0</v>
      </c>
      <c r="BY1812">
        <f>IF(E1812=1,VLOOKUP(D1812,'2015'!$F$12:$AX$1887,44,FALSE),"-")</f>
        <v>0</v>
      </c>
      <c r="BZ1812">
        <f>IF(E1812=1,VLOOKUP(D1812,'2015'!$F$12:$AX$1887,45,FALSE),"-")</f>
        <v>0</v>
      </c>
      <c r="CG1812" s="21"/>
      <c r="CH1812" s="21"/>
      <c r="CI1812" s="21"/>
      <c r="CK1812" s="21"/>
      <c r="CL1812" s="21"/>
      <c r="CM1812" s="21"/>
    </row>
    <row r="1813" spans="1:91" ht="15.75" thickBot="1" x14ac:dyDescent="0.3">
      <c r="A1813" s="50"/>
      <c r="B1813" s="50"/>
      <c r="C1813" s="50" t="str">
        <f t="shared" si="476"/>
        <v>16643_2_3703</v>
      </c>
      <c r="D1813" s="51" t="str">
        <f t="shared" si="477"/>
        <v>16643_2</v>
      </c>
      <c r="E1813" s="224">
        <f>IFERROR(VLOOKUP(C1813,'2015'!$C$12:$D$1887,2,FALSE),0)</f>
        <v>1</v>
      </c>
      <c r="F1813" s="51">
        <f>IFERROR(K1813-IFERROR(VLOOKUP(D1813,'2015'!$F$12:$I$1887,4,FALSE),"ei löydy"),"ei löydy")</f>
        <v>0</v>
      </c>
      <c r="G1813" s="224">
        <f>IFERROR(VLOOKUP(Työfile_2024!C1813,Liikennemalli!$D$6:$G$1921,4,FALSE),0)</f>
        <v>1</v>
      </c>
      <c r="H1813" s="225">
        <f>K1813-IFERROR(VLOOKUP(Työfile_2024!D1813,Liikennemalli!$C$6:$H$1921,6,FALSE),"ei löydy")</f>
        <v>0</v>
      </c>
      <c r="I1813" s="80">
        <v>16643</v>
      </c>
      <c r="J1813" s="52">
        <v>2</v>
      </c>
      <c r="K1813" s="52">
        <v>3703</v>
      </c>
      <c r="L1813" s="53"/>
      <c r="M1813" s="54"/>
      <c r="N1813" s="54"/>
      <c r="O1813" s="54"/>
      <c r="P1813" s="54"/>
      <c r="Q1813" s="55"/>
      <c r="R1813" s="55"/>
      <c r="S1813" s="55"/>
      <c r="T1813" s="55"/>
      <c r="U1813" s="52"/>
      <c r="V1813" s="56">
        <v>38.591682419659733</v>
      </c>
      <c r="W1813" s="56">
        <v>1.9640831758034027</v>
      </c>
      <c r="X1813" s="56">
        <v>34.170132325141779</v>
      </c>
      <c r="Y1813" s="56">
        <f>VLOOKUP(D1813,Liikennemalli24!$D$2:$F$1804,2,FALSE)</f>
        <v>28</v>
      </c>
      <c r="Z1813" s="148">
        <f>VLOOKUP(D1813,Liikennemalli24!$D$2:$F$1804,3,FALSE)</f>
        <v>0.98199999999999998</v>
      </c>
      <c r="AA1813" s="178">
        <f>IF(G1813=1,VLOOKUP(C1813,Liikennemalli!$D$6:$H$1921,2,FALSE),"-")</f>
        <v>3.44430163352171</v>
      </c>
      <c r="AB1813" s="198">
        <f>IF(G1813=1,VLOOKUP(C1813,Liikennemalli!$D$6:$H$1921,3,FALSE),"-")</f>
        <v>0.72042162013540001</v>
      </c>
      <c r="AC1813" s="51">
        <f>IF(E1813=1,VLOOKUP(Työfile_2024!D1813,'2015'!$F$12:$X$1887,18,FALSE),"-")</f>
        <v>0</v>
      </c>
      <c r="AD1813" s="51">
        <f>IF(E1813=1,VLOOKUP(Työfile_2024!D1813,'2015'!$F$12:$X$1887,19,FALSE),"-")</f>
        <v>0</v>
      </c>
      <c r="AI1813" s="128">
        <f>IF(E1813=1,VLOOKUP(Työfile_2024!D1813,'2015'!$F$12:$AB$1887,20,FALSE),"-")</f>
        <v>0</v>
      </c>
      <c r="AJ1813" s="128">
        <f>IF(E1813=1,VLOOKUP(Työfile_2024!D1813,'2015'!$F$12:$AB$1887,21,FALSE),"-")</f>
        <v>0</v>
      </c>
      <c r="AK1813" s="128">
        <f>IF(E1813=1,VLOOKUP(Työfile_2024!D1813,'2015'!$F$12:$AB$1887,22,FALSE),"-")</f>
        <v>0</v>
      </c>
      <c r="AL1813" s="128">
        <f>IF(E1813=1,VLOOKUP(Työfile_2024!D1813,'2015'!$F$12:$AB$1887,23,FALSE),"-")</f>
        <v>0</v>
      </c>
      <c r="AM1813" s="56">
        <f>VLOOKUP(Työfile_2024!D1813,Tmatkat_20km_tarkasteltava_verk!$C$2:$D$1804,2,FALSE)</f>
        <v>27</v>
      </c>
      <c r="AN1813" s="148">
        <f t="shared" si="470"/>
        <v>0.69963262307127116</v>
      </c>
      <c r="AO1813" s="178">
        <f>IF(E1813=1,VLOOKUP(Työfile_2024!D1813,'2015'!$F$12:$AC$1887,24,FALSE),"-")</f>
        <v>20</v>
      </c>
      <c r="AP1813" s="52">
        <f>VLOOKUP(D1813,Tarkasteltava_verkko_2024_harva!$E$2:$I$1804,5,FALSE)</f>
        <v>0</v>
      </c>
      <c r="AQ1813" s="52">
        <f>VLOOKUP(D1813,Tarkasteltava_verkko_2024_harva!$E$2:$I$1804,4,FALSE)</f>
        <v>0</v>
      </c>
      <c r="AR1813" s="148">
        <v>0</v>
      </c>
      <c r="AS1813" s="170">
        <f>IFERROR(VLOOKUP(C1813,'2015'!$C$12:$AG$1887,30,FALSE),"-")</f>
        <v>0</v>
      </c>
      <c r="AT1813" s="148">
        <v>0</v>
      </c>
      <c r="AU1813" s="170">
        <f>IFERROR(VLOOKUP(C1813,'2015'!$C$12:$AG$1887,31,FALSE),"-")</f>
        <v>0</v>
      </c>
      <c r="AV1813" s="106"/>
      <c r="AW1813" s="63">
        <f>IFERROR(VLOOKUP(C1813,Merkittävyysluokitus!$A$2:$J$1705,10,FALSE),"-")</f>
        <v>4</v>
      </c>
      <c r="AX1813" s="175">
        <f>IFERROR(VLOOKUP(C1813,Merkittävyysluokitus!$A$2:$J$1705,6,FALSE),"-")</f>
        <v>1.7107468501207008</v>
      </c>
      <c r="AY1813" s="175">
        <f>IFERROR(VLOOKUP(C1813,Merkittävyysluokitus!$A$2:$J$1705,7,FALSE),"-")</f>
        <v>0.17577504725897919</v>
      </c>
      <c r="AZ1813" s="175">
        <f>IFERROR(VLOOKUP(C1813,Merkittävyysluokitus!$A$2:$J$1705,8,FALSE),"-")</f>
        <v>0.86830513619505512</v>
      </c>
      <c r="BA1813" s="175">
        <f>IFERROR(VLOOKUP(C1813,Merkittävyysluokitus!$A$2:$J$1705,9,FALSE),"-")</f>
        <v>0.66666666666666663</v>
      </c>
      <c r="BB1813" s="203"/>
      <c r="BC1813" s="203" t="str">
        <f t="shared" si="471"/>
        <v/>
      </c>
      <c r="BD1813" s="39" t="str">
        <f t="shared" si="469"/>
        <v>musta</v>
      </c>
      <c r="BE1813" s="68" t="str">
        <f t="shared" si="472"/>
        <v>musta</v>
      </c>
      <c r="BF1813" s="68" t="str">
        <f t="shared" si="473"/>
        <v>musta</v>
      </c>
      <c r="BG1813" s="68" t="str">
        <f t="shared" si="474"/>
        <v>musta</v>
      </c>
      <c r="BH1813" s="208" t="str">
        <f t="shared" si="475"/>
        <v>musta</v>
      </c>
      <c r="BI1813" s="39"/>
      <c r="BJ1813" s="39" t="str">
        <f>IF(F1813="ei löydy","uusi tie",IF(E1813=0,"tieosoite muuttunut",IF(E1813=1,VLOOKUP(D1813,'2015'!$F$12:$AL$1887,31,FALSE),"-")))</f>
        <v>musta</v>
      </c>
      <c r="BK1813" s="67" t="str">
        <f>IF(E1813=1,VLOOKUP(D1813,'2015'!$F$12:$AL$1887,32,FALSE),"-")</f>
        <v>musta</v>
      </c>
      <c r="BL1813" s="39" t="str">
        <f>IF(F1813="ei löydy","uusi tie",IF(E1813=0,"tieosoite muuttunut",IF(E1813=1,VLOOKUP(D1813,'2015'!$F$12:$AL$1887,33,FALSE),"-")))</f>
        <v>musta</v>
      </c>
      <c r="BM1813" s="39"/>
      <c r="BN1813" s="217" t="str">
        <f>VLOOKUP(D1813,'2015'!$F$12:$AL$1887,33,FALSE)</f>
        <v>musta</v>
      </c>
      <c r="BO1813" s="39"/>
      <c r="BP1813" s="115"/>
      <c r="BQ1813" s="26" t="s">
        <v>10</v>
      </c>
      <c r="BS1813" s="5"/>
      <c r="BU1813" s="37"/>
      <c r="BV1813" s="30"/>
      <c r="BX1813">
        <f>IF(E1813=1,VLOOKUP(D1813,'2015'!$F$12:$AX$1887,43,FALSE),"-")</f>
        <v>0</v>
      </c>
      <c r="BY1813">
        <f>IF(E1813=1,VLOOKUP(D1813,'2015'!$F$12:$AX$1887,44,FALSE),"-")</f>
        <v>0</v>
      </c>
      <c r="BZ1813">
        <f>IF(E1813=1,VLOOKUP(D1813,'2015'!$F$12:$AX$1887,45,FALSE),"-")</f>
        <v>0</v>
      </c>
      <c r="CG1813" s="21"/>
      <c r="CH1813" s="21"/>
      <c r="CI1813" s="21"/>
      <c r="CK1813" s="21"/>
      <c r="CL1813" s="21"/>
      <c r="CM1813" s="21"/>
    </row>
    <row r="1814" spans="1:91" ht="15.75" thickBot="1" x14ac:dyDescent="0.3">
      <c r="A1814" s="50"/>
      <c r="B1814" s="50"/>
      <c r="C1814" s="50" t="str">
        <f t="shared" si="476"/>
        <v>16643_3_3619</v>
      </c>
      <c r="D1814" s="51" t="str">
        <f t="shared" si="477"/>
        <v>16643_3</v>
      </c>
      <c r="E1814" s="224">
        <f>IFERROR(VLOOKUP(C1814,'2015'!$C$12:$D$1887,2,FALSE),0)</f>
        <v>1</v>
      </c>
      <c r="F1814" s="51">
        <f>IFERROR(K1814-IFERROR(VLOOKUP(D1814,'2015'!$F$12:$I$1887,4,FALSE),"ei löydy"),"ei löydy")</f>
        <v>0</v>
      </c>
      <c r="G1814" s="224">
        <f>IFERROR(VLOOKUP(Työfile_2024!C1814,Liikennemalli!$D$6:$G$1921,4,FALSE),0)</f>
        <v>1</v>
      </c>
      <c r="H1814" s="225">
        <f>K1814-IFERROR(VLOOKUP(Työfile_2024!D1814,Liikennemalli!$C$6:$H$1921,6,FALSE),"ei löydy")</f>
        <v>0</v>
      </c>
      <c r="I1814" s="80">
        <v>16643</v>
      </c>
      <c r="J1814" s="52">
        <v>3</v>
      </c>
      <c r="K1814" s="52">
        <v>3619</v>
      </c>
      <c r="L1814" s="53"/>
      <c r="M1814" s="54"/>
      <c r="N1814" s="54"/>
      <c r="O1814" s="54"/>
      <c r="P1814" s="54"/>
      <c r="Q1814" s="55"/>
      <c r="R1814" s="55"/>
      <c r="S1814" s="55"/>
      <c r="T1814" s="55"/>
      <c r="U1814" s="52"/>
      <c r="V1814" s="56">
        <v>35</v>
      </c>
      <c r="W1814" s="56">
        <v>2</v>
      </c>
      <c r="X1814" s="56">
        <v>30</v>
      </c>
      <c r="Y1814" s="56">
        <f>VLOOKUP(D1814,Liikennemalli24!$D$2:$F$1804,2,FALSE)</f>
        <v>0</v>
      </c>
      <c r="Z1814" s="148">
        <f>VLOOKUP(D1814,Liikennemalli24!$D$2:$F$1804,3,FALSE)</f>
        <v>0</v>
      </c>
      <c r="AA1814" s="178">
        <f>IF(G1814=1,VLOOKUP(C1814,Liikennemalli!$D$6:$H$1921,2,FALSE),"-")</f>
        <v>1.6745927995068599</v>
      </c>
      <c r="AB1814" s="198">
        <f>IF(G1814=1,VLOOKUP(C1814,Liikennemalli!$D$6:$H$1921,3,FALSE),"-")</f>
        <v>0.31602744715633202</v>
      </c>
      <c r="AC1814" s="51">
        <f>IF(E1814=1,VLOOKUP(Työfile_2024!D1814,'2015'!$F$12:$X$1887,18,FALSE),"-")</f>
        <v>0</v>
      </c>
      <c r="AD1814" s="51">
        <f>IF(E1814=1,VLOOKUP(Työfile_2024!D1814,'2015'!$F$12:$X$1887,19,FALSE),"-")</f>
        <v>0</v>
      </c>
      <c r="AI1814" s="128">
        <f>IF(E1814=1,VLOOKUP(Työfile_2024!D1814,'2015'!$F$12:$AB$1887,20,FALSE),"-")</f>
        <v>0</v>
      </c>
      <c r="AJ1814" s="128">
        <f>IF(E1814=1,VLOOKUP(Työfile_2024!D1814,'2015'!$F$12:$AB$1887,21,FALSE),"-")</f>
        <v>0</v>
      </c>
      <c r="AK1814" s="128">
        <f>IF(E1814=1,VLOOKUP(Työfile_2024!D1814,'2015'!$F$12:$AB$1887,22,FALSE),"-")</f>
        <v>0</v>
      </c>
      <c r="AL1814" s="128">
        <f>IF(E1814=1,VLOOKUP(Työfile_2024!D1814,'2015'!$F$12:$AB$1887,23,FALSE),"-")</f>
        <v>0</v>
      </c>
      <c r="AM1814" s="56">
        <f>VLOOKUP(Työfile_2024!D1814,Tmatkat_20km_tarkasteltava_verk!$C$2:$D$1804,2,FALSE)</f>
        <v>2</v>
      </c>
      <c r="AN1814" s="148">
        <f t="shared" si="470"/>
        <v>5.7142857142857141E-2</v>
      </c>
      <c r="AO1814" s="178">
        <f>IF(E1814=1,VLOOKUP(Työfile_2024!D1814,'2015'!$F$12:$AC$1887,24,FALSE),"-")</f>
        <v>3</v>
      </c>
      <c r="AP1814" s="52">
        <f>VLOOKUP(D1814,Tarkasteltava_verkko_2024_harva!$E$2:$I$1804,5,FALSE)</f>
        <v>0</v>
      </c>
      <c r="AQ1814" s="52">
        <f>VLOOKUP(D1814,Tarkasteltava_verkko_2024_harva!$E$2:$I$1804,4,FALSE)</f>
        <v>0</v>
      </c>
      <c r="AR1814" s="148">
        <v>0</v>
      </c>
      <c r="AS1814" s="170">
        <f>IFERROR(VLOOKUP(C1814,'2015'!$C$12:$AG$1887,30,FALSE),"-")</f>
        <v>0</v>
      </c>
      <c r="AT1814" s="148">
        <v>0</v>
      </c>
      <c r="AU1814" s="170">
        <f>IFERROR(VLOOKUP(C1814,'2015'!$C$12:$AG$1887,31,FALSE),"-")</f>
        <v>0</v>
      </c>
      <c r="AV1814" s="106"/>
      <c r="AW1814" s="63">
        <f>IFERROR(VLOOKUP(C1814,Merkittävyysluokitus!$A$2:$J$1705,10,FALSE),"-")</f>
        <v>4</v>
      </c>
      <c r="AX1814" s="175">
        <f>IFERROR(VLOOKUP(C1814,Merkittävyysluokitus!$A$2:$J$1705,6,FALSE),"-")</f>
        <v>1.7812937595129374</v>
      </c>
      <c r="AY1814" s="175">
        <f>IFERROR(VLOOKUP(C1814,Merkittävyysluokitus!$A$2:$J$1705,7,FALSE),"-")</f>
        <v>0.10833333333333334</v>
      </c>
      <c r="AZ1814" s="175">
        <f>IFERROR(VLOOKUP(C1814,Merkittävyysluokitus!$A$2:$J$1705,8,FALSE),"-")</f>
        <v>0.83962709284627091</v>
      </c>
      <c r="BA1814" s="175">
        <f>IFERROR(VLOOKUP(C1814,Merkittävyysluokitus!$A$2:$J$1705,9,FALSE),"-")</f>
        <v>0.83333333333333326</v>
      </c>
      <c r="BB1814" s="203"/>
      <c r="BC1814" s="203" t="str">
        <f t="shared" si="471"/>
        <v>ei mallia</v>
      </c>
      <c r="BD1814" s="39" t="str">
        <f t="shared" si="469"/>
        <v>Ei luokiteltu</v>
      </c>
      <c r="BE1814" s="68" t="str">
        <f t="shared" si="472"/>
        <v>ei mallia</v>
      </c>
      <c r="BF1814" s="68" t="str">
        <f t="shared" si="473"/>
        <v>ei mallia</v>
      </c>
      <c r="BG1814" s="68" t="str">
        <f t="shared" si="474"/>
        <v>ei mallia</v>
      </c>
      <c r="BH1814" s="208" t="str">
        <f t="shared" si="475"/>
        <v>musta</v>
      </c>
      <c r="BI1814" s="39"/>
      <c r="BJ1814" s="39" t="str">
        <f>IF(F1814="ei löydy","uusi tie",IF(E1814=0,"tieosoite muuttunut",IF(E1814=1,VLOOKUP(D1814,'2015'!$F$12:$AL$1887,31,FALSE),"-")))</f>
        <v>musta</v>
      </c>
      <c r="BK1814" s="67" t="str">
        <f>IF(E1814=1,VLOOKUP(D1814,'2015'!$F$12:$AL$1887,32,FALSE),"-")</f>
        <v>musta</v>
      </c>
      <c r="BL1814" s="39" t="str">
        <f>IF(F1814="ei löydy","uusi tie",IF(E1814=0,"tieosoite muuttunut",IF(E1814=1,VLOOKUP(D1814,'2015'!$F$12:$AL$1887,33,FALSE),"-")))</f>
        <v>musta</v>
      </c>
      <c r="BM1814" s="39"/>
      <c r="BN1814" s="217" t="str">
        <f>VLOOKUP(D1814,'2015'!$F$12:$AL$1887,33,FALSE)</f>
        <v>musta</v>
      </c>
      <c r="BO1814" s="39"/>
      <c r="BP1814" s="115"/>
      <c r="BQ1814" s="26" t="s">
        <v>10</v>
      </c>
      <c r="BS1814" s="5"/>
      <c r="BU1814" s="37"/>
      <c r="BV1814" s="30"/>
      <c r="BX1814">
        <f>IF(E1814=1,VLOOKUP(D1814,'2015'!$F$12:$AX$1887,43,FALSE),"-")</f>
        <v>0</v>
      </c>
      <c r="BY1814">
        <f>IF(E1814=1,VLOOKUP(D1814,'2015'!$F$12:$AX$1887,44,FALSE),"-")</f>
        <v>0</v>
      </c>
      <c r="BZ1814">
        <f>IF(E1814=1,VLOOKUP(D1814,'2015'!$F$12:$AX$1887,45,FALSE),"-")</f>
        <v>0</v>
      </c>
      <c r="CG1814" s="21"/>
      <c r="CH1814" s="21"/>
      <c r="CI1814" s="21"/>
      <c r="CK1814" s="21"/>
      <c r="CL1814" s="21"/>
      <c r="CM1814" s="21"/>
    </row>
    <row r="1815" spans="1:91" ht="15.75" thickBot="1" x14ac:dyDescent="0.3">
      <c r="A1815" s="50"/>
      <c r="B1815" s="50"/>
      <c r="C1815" s="50" t="str">
        <f t="shared" si="476"/>
        <v>16644_2_3145</v>
      </c>
      <c r="D1815" s="51" t="str">
        <f t="shared" si="477"/>
        <v>16644_2</v>
      </c>
      <c r="E1815" s="224">
        <f>IFERROR(VLOOKUP(C1815,'2015'!$C$12:$D$1887,2,FALSE),0)</f>
        <v>1</v>
      </c>
      <c r="F1815" s="51">
        <f>IFERROR(K1815-IFERROR(VLOOKUP(D1815,'2015'!$F$12:$I$1887,4,FALSE),"ei löydy"),"ei löydy")</f>
        <v>0</v>
      </c>
      <c r="G1815" s="224">
        <f>IFERROR(VLOOKUP(Työfile_2024!C1815,Liikennemalli!$D$6:$G$1921,4,FALSE),0)</f>
        <v>1</v>
      </c>
      <c r="H1815" s="225">
        <f>K1815-IFERROR(VLOOKUP(Työfile_2024!D1815,Liikennemalli!$C$6:$H$1921,6,FALSE),"ei löydy")</f>
        <v>0</v>
      </c>
      <c r="I1815" s="80">
        <v>16644</v>
      </c>
      <c r="J1815" s="52">
        <v>2</v>
      </c>
      <c r="K1815" s="52">
        <v>3145</v>
      </c>
      <c r="L1815" s="53"/>
      <c r="M1815" s="54"/>
      <c r="N1815" s="54"/>
      <c r="O1815" s="54"/>
      <c r="P1815" s="54"/>
      <c r="Q1815" s="55"/>
      <c r="R1815" s="55"/>
      <c r="S1815" s="55"/>
      <c r="T1815" s="55"/>
      <c r="U1815" s="52"/>
      <c r="V1815" s="56">
        <v>45</v>
      </c>
      <c r="W1815" s="56">
        <v>3</v>
      </c>
      <c r="X1815" s="56">
        <v>50</v>
      </c>
      <c r="Y1815" s="56">
        <f>VLOOKUP(D1815,Liikennemalli24!$D$2:$F$1804,2,FALSE)</f>
        <v>26</v>
      </c>
      <c r="Z1815" s="148">
        <f>VLOOKUP(D1815,Liikennemalli24!$D$2:$F$1804,3,FALSE)</f>
        <v>0.98099999999999998</v>
      </c>
      <c r="AA1815" s="178">
        <f>IF(G1815=1,VLOOKUP(C1815,Liikennemalli!$D$6:$H$1921,2,FALSE),"-")</f>
        <v>2.9999999999999898</v>
      </c>
      <c r="AB1815" s="198">
        <f>IF(G1815=1,VLOOKUP(C1815,Liikennemalli!$D$6:$H$1921,3,FALSE),"-")</f>
        <v>1</v>
      </c>
      <c r="AC1815" s="51">
        <f>IF(E1815=1,VLOOKUP(Työfile_2024!D1815,'2015'!$F$12:$X$1887,18,FALSE),"-")</f>
        <v>0</v>
      </c>
      <c r="AD1815" s="51">
        <f>IF(E1815=1,VLOOKUP(Työfile_2024!D1815,'2015'!$F$12:$X$1887,19,FALSE),"-")</f>
        <v>0</v>
      </c>
      <c r="AI1815" s="128">
        <f>IF(E1815=1,VLOOKUP(Työfile_2024!D1815,'2015'!$F$12:$AB$1887,20,FALSE),"-")</f>
        <v>0</v>
      </c>
      <c r="AJ1815" s="128">
        <f>IF(E1815=1,VLOOKUP(Työfile_2024!D1815,'2015'!$F$12:$AB$1887,21,FALSE),"-")</f>
        <v>0</v>
      </c>
      <c r="AK1815" s="128">
        <f>IF(E1815=1,VLOOKUP(Työfile_2024!D1815,'2015'!$F$12:$AB$1887,22,FALSE),"-")</f>
        <v>0</v>
      </c>
      <c r="AL1815" s="128">
        <f>IF(E1815=1,VLOOKUP(Työfile_2024!D1815,'2015'!$F$12:$AB$1887,23,FALSE),"-")</f>
        <v>0</v>
      </c>
      <c r="AM1815" s="56">
        <f>VLOOKUP(Työfile_2024!D1815,Tmatkat_20km_tarkasteltava_verk!$C$2:$D$1804,2,FALSE)</f>
        <v>7</v>
      </c>
      <c r="AN1815" s="148">
        <f t="shared" si="470"/>
        <v>0.15555555555555556</v>
      </c>
      <c r="AO1815" s="178">
        <f>IF(E1815=1,VLOOKUP(Työfile_2024!D1815,'2015'!$F$12:$AC$1887,24,FALSE),"-")</f>
        <v>3</v>
      </c>
      <c r="AP1815" s="52">
        <f>VLOOKUP(D1815,Tarkasteltava_verkko_2024_harva!$E$2:$I$1804,5,FALSE)</f>
        <v>0</v>
      </c>
      <c r="AQ1815" s="52">
        <f>VLOOKUP(D1815,Tarkasteltava_verkko_2024_harva!$E$2:$I$1804,4,FALSE)</f>
        <v>0</v>
      </c>
      <c r="AR1815" s="148">
        <v>0</v>
      </c>
      <c r="AS1815" s="170">
        <f>IFERROR(VLOOKUP(C1815,'2015'!$C$12:$AG$1887,30,FALSE),"-")</f>
        <v>0</v>
      </c>
      <c r="AT1815" s="148">
        <v>0</v>
      </c>
      <c r="AU1815" s="170">
        <f>IFERROR(VLOOKUP(C1815,'2015'!$C$12:$AG$1887,31,FALSE),"-")</f>
        <v>0</v>
      </c>
      <c r="AV1815" s="106"/>
      <c r="AW1815" s="63">
        <f>IFERROR(VLOOKUP(C1815,Merkittävyysluokitus!$A$2:$J$1705,10,FALSE),"-")</f>
        <v>4</v>
      </c>
      <c r="AX1815" s="175">
        <f>IFERROR(VLOOKUP(C1815,Merkittävyysluokitus!$A$2:$J$1705,6,FALSE),"-")</f>
        <v>1.7105631659056315</v>
      </c>
      <c r="AY1815" s="175">
        <f>IFERROR(VLOOKUP(C1815,Merkittävyysluokitus!$A$2:$J$1705,7,FALSE),"-")</f>
        <v>0.14499999999999996</v>
      </c>
      <c r="AZ1815" s="175">
        <f>IFERROR(VLOOKUP(C1815,Merkittävyysluokitus!$A$2:$J$1705,8,FALSE),"-")</f>
        <v>0.89889649923896497</v>
      </c>
      <c r="BA1815" s="175">
        <f>IFERROR(VLOOKUP(C1815,Merkittävyysluokitus!$A$2:$J$1705,9,FALSE),"-")</f>
        <v>0.66666666666666663</v>
      </c>
      <c r="BB1815" s="203"/>
      <c r="BC1815" s="203" t="str">
        <f t="shared" si="471"/>
        <v/>
      </c>
      <c r="BD1815" s="39" t="str">
        <f t="shared" si="469"/>
        <v>musta</v>
      </c>
      <c r="BE1815" s="68" t="str">
        <f t="shared" si="472"/>
        <v>musta</v>
      </c>
      <c r="BF1815" s="68" t="str">
        <f t="shared" si="473"/>
        <v>musta</v>
      </c>
      <c r="BG1815" s="68" t="str">
        <f t="shared" si="474"/>
        <v>musta</v>
      </c>
      <c r="BH1815" s="208" t="str">
        <f t="shared" si="475"/>
        <v>musta</v>
      </c>
      <c r="BI1815" s="39"/>
      <c r="BJ1815" s="39" t="str">
        <f>IF(F1815="ei löydy","uusi tie",IF(E1815=0,"tieosoite muuttunut",IF(E1815=1,VLOOKUP(D1815,'2015'!$F$12:$AL$1887,31,FALSE),"-")))</f>
        <v>musta</v>
      </c>
      <c r="BK1815" s="67" t="str">
        <f>IF(E1815=1,VLOOKUP(D1815,'2015'!$F$12:$AL$1887,32,FALSE),"-")</f>
        <v>musta</v>
      </c>
      <c r="BL1815" s="39" t="str">
        <f>IF(F1815="ei löydy","uusi tie",IF(E1815=0,"tieosoite muuttunut",IF(E1815=1,VLOOKUP(D1815,'2015'!$F$12:$AL$1887,33,FALSE),"-")))</f>
        <v>musta</v>
      </c>
      <c r="BM1815" s="39"/>
      <c r="BN1815" s="217" t="str">
        <f>VLOOKUP(D1815,'2015'!$F$12:$AL$1887,33,FALSE)</f>
        <v>musta</v>
      </c>
      <c r="BO1815" s="39"/>
      <c r="BP1815" s="115"/>
      <c r="BQ1815" s="26" t="s">
        <v>10</v>
      </c>
      <c r="BS1815" s="5"/>
      <c r="BU1815" s="37"/>
      <c r="BV1815" s="30"/>
      <c r="BX1815">
        <f>IF(E1815=1,VLOOKUP(D1815,'2015'!$F$12:$AX$1887,43,FALSE),"-")</f>
        <v>0</v>
      </c>
      <c r="BY1815">
        <f>IF(E1815=1,VLOOKUP(D1815,'2015'!$F$12:$AX$1887,44,FALSE),"-")</f>
        <v>0</v>
      </c>
      <c r="BZ1815">
        <f>IF(E1815=1,VLOOKUP(D1815,'2015'!$F$12:$AX$1887,45,FALSE),"-")</f>
        <v>0</v>
      </c>
      <c r="CG1815" s="21"/>
      <c r="CH1815" s="21"/>
      <c r="CI1815" s="21"/>
      <c r="CK1815" s="21"/>
      <c r="CL1815" s="21"/>
      <c r="CM1815" s="21"/>
    </row>
    <row r="1816" spans="1:91" ht="15.75" thickBot="1" x14ac:dyDescent="0.3">
      <c r="A1816" s="50"/>
      <c r="B1816" s="50"/>
      <c r="C1816" s="50" t="str">
        <f t="shared" si="476"/>
        <v>16973_2_120</v>
      </c>
      <c r="D1816" s="51" t="str">
        <f t="shared" si="477"/>
        <v>16973_2</v>
      </c>
      <c r="E1816" s="224">
        <f>IFERROR(VLOOKUP(C1816,'2015'!$C$12:$D$1887,2,FALSE),0)</f>
        <v>1</v>
      </c>
      <c r="F1816" s="135">
        <f>IFERROR(K1816-IFERROR(VLOOKUP(D1816,'2015'!$F$12:$I$1887,4,FALSE),"ei löydy"),"ei löydy")</f>
        <v>0</v>
      </c>
      <c r="G1816" s="224">
        <f>IFERROR(VLOOKUP(Työfile_2024!C1816,Liikennemalli!$D$6:$G$1921,4,FALSE),0)</f>
        <v>1</v>
      </c>
      <c r="H1816" s="228">
        <f>K1816-IFERROR(VLOOKUP(Työfile_2024!D1816,Liikennemalli!$C$6:$H$1921,6,FALSE),"ei löydy")</f>
        <v>0</v>
      </c>
      <c r="I1816" s="82">
        <v>16973</v>
      </c>
      <c r="J1816" s="83">
        <v>2</v>
      </c>
      <c r="K1816" s="83">
        <v>120</v>
      </c>
      <c r="L1816" s="84"/>
      <c r="M1816" s="85"/>
      <c r="N1816" s="85"/>
      <c r="O1816" s="85"/>
      <c r="P1816" s="85"/>
      <c r="Q1816" s="86"/>
      <c r="R1816" s="86"/>
      <c r="S1816" s="86"/>
      <c r="T1816" s="86"/>
      <c r="U1816" s="83"/>
      <c r="V1816" s="87">
        <v>101</v>
      </c>
      <c r="W1816" s="87">
        <v>6</v>
      </c>
      <c r="X1816" s="87">
        <v>93</v>
      </c>
      <c r="Y1816" s="87">
        <f>VLOOKUP(D1816,Liikennemalli24!$D$2:$F$1804,2,FALSE)</f>
        <v>0</v>
      </c>
      <c r="Z1816" s="149">
        <f>VLOOKUP(D1816,Liikennemalli24!$D$2:$F$1804,3,FALSE)</f>
        <v>0</v>
      </c>
      <c r="AA1816" s="180">
        <f>IF(G1816=1,VLOOKUP(C1816,Liikennemalli!$D$6:$H$1921,2,FALSE),"-")</f>
        <v>0</v>
      </c>
      <c r="AB1816" s="200">
        <f>IF(G1816=1,VLOOKUP(C1816,Liikennemalli!$D$6:$H$1921,3,FALSE),"-")</f>
        <v>0</v>
      </c>
      <c r="AC1816" s="135">
        <f>IF(E1816=1,VLOOKUP(Työfile_2024!D1816,'2015'!$F$12:$X$1887,18,FALSE),"-")</f>
        <v>0</v>
      </c>
      <c r="AD1816" s="135">
        <f>IF(E1816=1,VLOOKUP(Työfile_2024!D1816,'2015'!$F$12:$X$1887,19,FALSE),"-")</f>
        <v>0</v>
      </c>
      <c r="AI1816" s="131">
        <f>IF(E1816=1,VLOOKUP(Työfile_2024!D1816,'2015'!$F$12:$AB$1887,20,FALSE),"-")</f>
        <v>0</v>
      </c>
      <c r="AJ1816" s="131">
        <f>IF(E1816=1,VLOOKUP(Työfile_2024!D1816,'2015'!$F$12:$AB$1887,21,FALSE),"-")</f>
        <v>0</v>
      </c>
      <c r="AK1816" s="131">
        <f>IF(E1816=1,VLOOKUP(Työfile_2024!D1816,'2015'!$F$12:$AB$1887,22,FALSE),"-")</f>
        <v>0</v>
      </c>
      <c r="AL1816" s="131">
        <f>IF(E1816=1,VLOOKUP(Työfile_2024!D1816,'2015'!$F$12:$AB$1887,23,FALSE),"-")</f>
        <v>0</v>
      </c>
      <c r="AM1816" s="87">
        <f>VLOOKUP(Työfile_2024!D1816,Tmatkat_20km_tarkasteltava_verk!$C$2:$D$1804,2,FALSE)</f>
        <v>0</v>
      </c>
      <c r="AN1816" s="149">
        <f t="shared" si="470"/>
        <v>0</v>
      </c>
      <c r="AO1816" s="180">
        <f>IF(E1816=1,VLOOKUP(Työfile_2024!D1816,'2015'!$F$12:$AC$1887,24,FALSE),"-")</f>
        <v>0</v>
      </c>
      <c r="AP1816" s="83">
        <f>VLOOKUP(D1816,Tarkasteltava_verkko_2024_harva!$E$2:$I$1804,5,FALSE)</f>
        <v>0</v>
      </c>
      <c r="AQ1816" s="83">
        <f>VLOOKUP(D1816,Tarkasteltava_verkko_2024_harva!$E$2:$I$1804,4,FALSE)</f>
        <v>0</v>
      </c>
      <c r="AR1816" s="149">
        <v>0</v>
      </c>
      <c r="AS1816" s="170">
        <f>IFERROR(VLOOKUP(C1816,'2015'!$C$12:$AG$1887,30,FALSE),"-")</f>
        <v>0</v>
      </c>
      <c r="AT1816" s="149">
        <v>0</v>
      </c>
      <c r="AU1816" s="170">
        <f>IFERROR(VLOOKUP(C1816,'2015'!$C$12:$AG$1887,31,FALSE),"-")</f>
        <v>0</v>
      </c>
      <c r="AV1816" s="107"/>
      <c r="AW1816" s="174">
        <f>IFERROR(VLOOKUP(C1816,Merkittävyysluokitus!$A$2:$J$1705,10,FALSE),"-")</f>
        <v>4</v>
      </c>
      <c r="AX1816" s="175">
        <f>IFERROR(VLOOKUP(C1816,Merkittävyysluokitus!$A$2:$J$1705,6,FALSE),"-")</f>
        <v>0.95651598173515961</v>
      </c>
      <c r="AY1816" s="175">
        <f>IFERROR(VLOOKUP(C1816,Merkittävyysluokitus!$A$2:$J$1705,7,FALSE),"-")</f>
        <v>0.30299999999999994</v>
      </c>
      <c r="AZ1816" s="175">
        <f>IFERROR(VLOOKUP(C1816,Merkittävyysluokitus!$A$2:$J$1705,8,FALSE),"-")</f>
        <v>0.32018264840182642</v>
      </c>
      <c r="BA1816" s="175">
        <f>IFERROR(VLOOKUP(C1816,Merkittävyysluokitus!$A$2:$J$1705,9,FALSE),"-")</f>
        <v>0.33333333333333331</v>
      </c>
      <c r="BB1816" s="203"/>
      <c r="BC1816" s="203" t="str">
        <f t="shared" si="471"/>
        <v>ei mallia</v>
      </c>
      <c r="BD1816" s="39" t="str">
        <f t="shared" si="469"/>
        <v>Ei luokiteltu</v>
      </c>
      <c r="BE1816" s="68" t="str">
        <f t="shared" si="472"/>
        <v>ei mallia</v>
      </c>
      <c r="BF1816" s="68" t="str">
        <f t="shared" si="473"/>
        <v>ei mallia</v>
      </c>
      <c r="BG1816" s="68" t="str">
        <f t="shared" si="474"/>
        <v>ei mallia</v>
      </c>
      <c r="BH1816" s="208" t="str">
        <f t="shared" si="475"/>
        <v>musta</v>
      </c>
      <c r="BI1816" s="39"/>
      <c r="BJ1816" s="39" t="str">
        <f>IF(F1816="ei löydy","uusi tie",IF(E1816=0,"tieosoite muuttunut",IF(E1816=1,VLOOKUP(D1816,'2015'!$F$12:$AL$1887,31,FALSE),"-")))</f>
        <v>musta</v>
      </c>
      <c r="BK1816" s="67" t="str">
        <f>IF(E1816=1,VLOOKUP(D1816,'2015'!$F$12:$AL$1887,32,FALSE),"-")</f>
        <v>musta</v>
      </c>
      <c r="BL1816" s="39" t="str">
        <f>IF(F1816="ei löydy","uusi tie",IF(E1816=0,"tieosoite muuttunut",IF(E1816=1,VLOOKUP(D1816,'2015'!$F$12:$AL$1887,33,FALSE),"-")))</f>
        <v>musta</v>
      </c>
      <c r="BM1816" s="39"/>
      <c r="BN1816" s="217" t="str">
        <f>VLOOKUP(D1816,'2015'!$F$12:$AL$1887,33,FALSE)</f>
        <v>musta</v>
      </c>
      <c r="BO1816" s="39"/>
      <c r="BP1816" s="115"/>
      <c r="BQ1816" s="26" t="s">
        <v>10</v>
      </c>
      <c r="BS1816" s="5"/>
      <c r="BU1816" s="37"/>
      <c r="BV1816" s="30"/>
      <c r="BX1816">
        <f>IF(E1816=1,VLOOKUP(D1816,'2015'!$F$12:$AX$1887,43,FALSE),"-")</f>
        <v>0</v>
      </c>
      <c r="BY1816">
        <f>IF(E1816=1,VLOOKUP(D1816,'2015'!$F$12:$AX$1887,44,FALSE),"-")</f>
        <v>0</v>
      </c>
      <c r="BZ1816">
        <f>IF(E1816=1,VLOOKUP(D1816,'2015'!$F$12:$AX$1887,45,FALSE),"-")</f>
        <v>0</v>
      </c>
      <c r="CG1816" s="21"/>
      <c r="CH1816" s="21"/>
      <c r="CI1816" s="21"/>
      <c r="CK1816" s="21"/>
      <c r="CL1816" s="21"/>
      <c r="CM1816" s="21"/>
    </row>
  </sheetData>
  <sortState xmlns:xlrd2="http://schemas.microsoft.com/office/spreadsheetml/2017/richdata2" ref="I14:X1816">
    <sortCondition ref="I14:I1816"/>
    <sortCondition ref="J14:J1816"/>
  </sortState>
  <mergeCells count="70">
    <mergeCell ref="BH11:BH13"/>
    <mergeCell ref="BE11:BE13"/>
    <mergeCell ref="BF11:BF13"/>
    <mergeCell ref="BG11:BG13"/>
    <mergeCell ref="AW11:BA11"/>
    <mergeCell ref="AW12:AW13"/>
    <mergeCell ref="AX12:AX13"/>
    <mergeCell ref="AY12:AY13"/>
    <mergeCell ref="AZ12:AZ13"/>
    <mergeCell ref="BA12:BA13"/>
    <mergeCell ref="BD11:BD13"/>
    <mergeCell ref="BB12:BB13"/>
    <mergeCell ref="BC12:BC13"/>
    <mergeCell ref="CH11:CH13"/>
    <mergeCell ref="BQ11:BQ13"/>
    <mergeCell ref="BL11:BL13"/>
    <mergeCell ref="CP11:CP13"/>
    <mergeCell ref="BZ11:BZ13"/>
    <mergeCell ref="BP11:BP13"/>
    <mergeCell ref="CF11:CF13"/>
    <mergeCell ref="BX11:BX13"/>
    <mergeCell ref="BY11:BY13"/>
    <mergeCell ref="BW11:BW13"/>
    <mergeCell ref="CI11:CI13"/>
    <mergeCell ref="CO11:CO13"/>
    <mergeCell ref="CK11:CK13"/>
    <mergeCell ref="CL11:CL13"/>
    <mergeCell ref="CM11:CM13"/>
    <mergeCell ref="BV11:BV13"/>
    <mergeCell ref="BU11:BU13"/>
    <mergeCell ref="CG11:CG13"/>
    <mergeCell ref="BJ11:BJ13"/>
    <mergeCell ref="BK11:BK13"/>
    <mergeCell ref="BI11:BI13"/>
    <mergeCell ref="BO11:BO13"/>
    <mergeCell ref="BN11:BN13"/>
    <mergeCell ref="M12:T12"/>
    <mergeCell ref="U11:U13"/>
    <mergeCell ref="V11:V13"/>
    <mergeCell ref="W11:W13"/>
    <mergeCell ref="AI11:AL11"/>
    <mergeCell ref="AI12:AJ12"/>
    <mergeCell ref="AK12:AL12"/>
    <mergeCell ref="X11:X13"/>
    <mergeCell ref="AC11:AD11"/>
    <mergeCell ref="Y11:Z11"/>
    <mergeCell ref="AV11:AV13"/>
    <mergeCell ref="AE11:AH11"/>
    <mergeCell ref="AE12:AF12"/>
    <mergeCell ref="AG12:AH12"/>
    <mergeCell ref="AA11:AB11"/>
    <mergeCell ref="AM11:AM13"/>
    <mergeCell ref="AP11:AP13"/>
    <mergeCell ref="AQ11:AQ13"/>
    <mergeCell ref="AR11:AR13"/>
    <mergeCell ref="AU11:AU13"/>
    <mergeCell ref="AT11:AT13"/>
    <mergeCell ref="AS11:AS13"/>
    <mergeCell ref="AO11:AO13"/>
    <mergeCell ref="AN11:AN13"/>
    <mergeCell ref="A11:A13"/>
    <mergeCell ref="K11:K13"/>
    <mergeCell ref="B11:B13"/>
    <mergeCell ref="C11:C13"/>
    <mergeCell ref="D11:D13"/>
    <mergeCell ref="I11:I13"/>
    <mergeCell ref="J11:J13"/>
    <mergeCell ref="E11:E13"/>
    <mergeCell ref="G11:G13"/>
    <mergeCell ref="H11:H13"/>
  </mergeCells>
  <conditionalFormatting sqref="Y14:Y1474">
    <cfRule type="cellIs" dxfId="163" priority="14" operator="between">
      <formula>1000</formula>
      <formula>1999</formula>
    </cfRule>
    <cfRule type="cellIs" dxfId="162" priority="15" operator="greaterThanOrEqual">
      <formula>2000</formula>
    </cfRule>
  </conditionalFormatting>
  <conditionalFormatting sqref="Y14:AB1474">
    <cfRule type="containsText" priority="12" stopIfTrue="1" operator="containsText" text="ei mallia">
      <formula>NOT(ISERROR(SEARCH("ei mallia",Y14)))</formula>
    </cfRule>
  </conditionalFormatting>
  <conditionalFormatting sqref="Z14:Z1474">
    <cfRule type="cellIs" dxfId="161" priority="13" operator="between">
      <formula>0.3999999</formula>
      <formula>0.5999999</formula>
    </cfRule>
    <cfRule type="cellIs" dxfId="160" priority="16" operator="greaterThanOrEqual">
      <formula>0.6</formula>
    </cfRule>
  </conditionalFormatting>
  <conditionalFormatting sqref="AA14:AA1474">
    <cfRule type="cellIs" dxfId="159" priority="49" operator="between">
      <formula>1000</formula>
      <formula>1999</formula>
    </cfRule>
    <cfRule type="cellIs" dxfId="158" priority="50" operator="greaterThanOrEqual">
      <formula>2000</formula>
    </cfRule>
  </conditionalFormatting>
  <conditionalFormatting sqref="AB14:AB1474">
    <cfRule type="cellIs" dxfId="157" priority="48" operator="between">
      <formula>0.3999999</formula>
      <formula>0.5999999</formula>
    </cfRule>
    <cfRule type="cellIs" dxfId="156" priority="51" operator="greaterThanOrEqual">
      <formula>0.6</formula>
    </cfRule>
  </conditionalFormatting>
  <conditionalFormatting sqref="AM14:AO1474">
    <cfRule type="cellIs" dxfId="155" priority="167" operator="greaterThanOrEqual">
      <formula>500</formula>
    </cfRule>
  </conditionalFormatting>
  <conditionalFormatting sqref="AM14:AO1816">
    <cfRule type="cellIs" dxfId="154" priority="116" operator="between">
      <formula>100</formula>
      <formula>499</formula>
    </cfRule>
  </conditionalFormatting>
  <conditionalFormatting sqref="AM1475:AO1816">
    <cfRule type="cellIs" dxfId="153" priority="117" operator="greaterThan">
      <formula>499</formula>
    </cfRule>
  </conditionalFormatting>
  <conditionalFormatting sqref="AP14:AP1816">
    <cfRule type="containsText" dxfId="152" priority="2" operator="containsText" text="tii">
      <formula>NOT(ISERROR(SEARCH("tii",AP14)))</formula>
    </cfRule>
  </conditionalFormatting>
  <conditionalFormatting sqref="AQ14:AQ1816">
    <cfRule type="containsText" dxfId="151" priority="1" operator="containsText" text="har">
      <formula>NOT(ISERROR(SEARCH("har",AQ14)))</formula>
    </cfRule>
  </conditionalFormatting>
  <conditionalFormatting sqref="AR14:AR1816">
    <cfRule type="cellIs" dxfId="150" priority="46" operator="greaterThan">
      <formula>0.5</formula>
    </cfRule>
  </conditionalFormatting>
  <conditionalFormatting sqref="AT14:AT1816">
    <cfRule type="cellIs" dxfId="149" priority="45" operator="greaterThan">
      <formula>0.5</formula>
    </cfRule>
  </conditionalFormatting>
  <conditionalFormatting sqref="AX14:AX1816">
    <cfRule type="dataBar" priority="41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{D055E1B7-26F6-4002-BE61-30CD3E89FD7C}</x14:id>
        </ext>
      </extLst>
    </cfRule>
  </conditionalFormatting>
  <conditionalFormatting sqref="AY14:AY1816">
    <cfRule type="dataBar" priority="44">
      <dataBar>
        <cfvo type="min"/>
        <cfvo type="num" val="5"/>
        <color theme="3" tint="0.59999389629810485"/>
      </dataBar>
      <extLst>
        <ext xmlns:x14="http://schemas.microsoft.com/office/spreadsheetml/2009/9/main" uri="{B025F937-C7B1-47D3-B67F-A62EFF666E3E}">
          <x14:id>{AC5C97D8-40EA-46E5-B9AB-57D27FE574FC}</x14:id>
        </ext>
      </extLst>
    </cfRule>
  </conditionalFormatting>
  <conditionalFormatting sqref="AZ14:AZ1816">
    <cfRule type="dataBar" priority="43">
      <dataBar>
        <cfvo type="min"/>
        <cfvo type="num" val="8.25"/>
        <color rgb="FF00B050"/>
      </dataBar>
      <extLst>
        <ext xmlns:x14="http://schemas.microsoft.com/office/spreadsheetml/2009/9/main" uri="{B025F937-C7B1-47D3-B67F-A62EFF666E3E}">
          <x14:id>{8CE7E403-8A0C-466A-BA4E-F7296135BF0D}</x14:id>
        </ext>
      </extLst>
    </cfRule>
  </conditionalFormatting>
  <conditionalFormatting sqref="BA14:BC1816">
    <cfRule type="dataBar" priority="42">
      <dataBar>
        <cfvo type="min"/>
        <cfvo type="num" val="3.3"/>
        <color theme="1" tint="0.499984740745262"/>
      </dataBar>
      <extLst>
        <ext xmlns:x14="http://schemas.microsoft.com/office/spreadsheetml/2009/9/main" uri="{B025F937-C7B1-47D3-B67F-A62EFF666E3E}">
          <x14:id>{6100A4F4-0E65-42CB-B1BF-D4D0710506A4}</x14:id>
        </ext>
      </extLst>
    </cfRule>
  </conditionalFormatting>
  <conditionalFormatting sqref="BD14:BD1816">
    <cfRule type="containsText" dxfId="148" priority="25" operator="containsText" text="punainen/musta">
      <formula>NOT(ISERROR(SEARCH("punainen/musta",BD14)))</formula>
    </cfRule>
    <cfRule type="containsText" dxfId="147" priority="26" operator="containsText" text="pinkki">
      <formula>NOT(ISERROR(SEARCH("pinkki",BD14)))</formula>
    </cfRule>
    <cfRule type="containsText" dxfId="146" priority="27" operator="containsText" text="musta">
      <formula>NOT(ISERROR(SEARCH("musta",BD14)))</formula>
    </cfRule>
    <cfRule type="containsText" dxfId="145" priority="28" operator="containsText" text="punainen">
      <formula>NOT(ISERROR(SEARCH("punainen",BD14)))</formula>
    </cfRule>
    <cfRule type="containsText" dxfId="144" priority="29" operator="containsText" text="pinkki/musta">
      <formula>NOT(ISERROR(SEARCH("pinkki/musta",BD14)))</formula>
    </cfRule>
  </conditionalFormatting>
  <conditionalFormatting sqref="BD14:BH1816">
    <cfRule type="containsText" dxfId="143" priority="32" operator="containsText" text="musta">
      <formula>NOT(ISERROR(SEARCH("musta",BD14)))</formula>
    </cfRule>
    <cfRule type="containsText" dxfId="142" priority="33" operator="containsText" text="punainen">
      <formula>NOT(ISERROR(SEARCH("punainen",BD14)))</formula>
    </cfRule>
    <cfRule type="containsText" dxfId="141" priority="30" operator="containsText" text="pinkki">
      <formula>NOT(ISERROR(SEARCH("pinkki",BD14)))</formula>
    </cfRule>
    <cfRule type="containsText" dxfId="140" priority="31" operator="containsText" text="punainen/musta">
      <formula>NOT(ISERROR(SEARCH("punainen/musta",BD14)))</formula>
    </cfRule>
  </conditionalFormatting>
  <conditionalFormatting sqref="BI14:BI29 BI31:BI430">
    <cfRule type="containsText" dxfId="139" priority="68" operator="containsText" text="pinkki/musta">
      <formula>NOT(ISERROR(SEARCH("pinkki/musta",BI14)))</formula>
    </cfRule>
    <cfRule type="containsText" dxfId="138" priority="69" operator="containsText" text="pinkki">
      <formula>NOT(ISERROR(SEARCH("pinkki",BI14)))</formula>
    </cfRule>
  </conditionalFormatting>
  <conditionalFormatting sqref="BI14:BI430">
    <cfRule type="containsText" dxfId="137" priority="71" operator="containsText" text="musta">
      <formula>NOT(ISERROR(SEARCH("musta",BI14)))</formula>
    </cfRule>
    <cfRule type="containsText" dxfId="136" priority="72" operator="containsText" text="punainen">
      <formula>NOT(ISERROR(SEARCH("punainen",BI14)))</formula>
    </cfRule>
    <cfRule type="containsText" dxfId="135" priority="70" operator="containsText" text="punainen/musta">
      <formula>NOT(ISERROR(SEARCH("punainen/musta",BI14)))</formula>
    </cfRule>
  </conditionalFormatting>
  <conditionalFormatting sqref="BJ14:BJ1816">
    <cfRule type="containsText" dxfId="134" priority="24" operator="containsText" text="punainen">
      <formula>NOT(ISERROR(SEARCH("punainen",BJ14)))</formula>
    </cfRule>
    <cfRule type="containsText" dxfId="133" priority="17" operator="containsText" text="punainen/musta">
      <formula>NOT(ISERROR(SEARCH("punainen/musta",BJ14)))</formula>
    </cfRule>
    <cfRule type="containsText" dxfId="132" priority="18" operator="containsText" text="pinkki">
      <formula>NOT(ISERROR(SEARCH("pinkki",BJ14)))</formula>
    </cfRule>
    <cfRule type="containsText" dxfId="131" priority="19" operator="containsText" text="musta">
      <formula>NOT(ISERROR(SEARCH("musta",BJ14)))</formula>
    </cfRule>
    <cfRule type="containsText" dxfId="130" priority="20" operator="containsText" text="punainen">
      <formula>NOT(ISERROR(SEARCH("punainen",BJ14)))</formula>
    </cfRule>
    <cfRule type="containsText" dxfId="129" priority="21" operator="containsText" text="pinkki/musta">
      <formula>NOT(ISERROR(SEARCH("pinkki/musta",BJ14)))</formula>
    </cfRule>
    <cfRule type="containsText" dxfId="128" priority="22" operator="containsText" text="punainen/musta">
      <formula>NOT(ISERROR(SEARCH("punainen/musta",BJ14)))</formula>
    </cfRule>
    <cfRule type="containsText" dxfId="127" priority="23" operator="containsText" text="musta">
      <formula>NOT(ISERROR(SEARCH("musta",BJ14)))</formula>
    </cfRule>
  </conditionalFormatting>
  <conditionalFormatting sqref="BJ11:BK1816 BP1:BP1048576 BV1:BV1048576 CB14:CC14 CE14:CF14 CH14:CI14 CK14:CL14 CN14:CO14">
    <cfRule type="containsText" dxfId="126" priority="132" operator="containsText" text="punainen/musta">
      <formula>NOT(ISERROR(SEARCH("punainen/musta",BJ1)))</formula>
    </cfRule>
  </conditionalFormatting>
  <conditionalFormatting sqref="BJ1475:BK1816">
    <cfRule type="containsText" dxfId="125" priority="130" operator="containsText" text="pinkki/musta">
      <formula>NOT(ISERROR(SEARCH("pinkki/musta",BJ1475)))</formula>
    </cfRule>
  </conditionalFormatting>
  <conditionalFormatting sqref="BJ14:BM1816">
    <cfRule type="containsText" dxfId="124" priority="87" operator="containsText" text="pinkki">
      <formula>NOT(ISERROR(SEARCH("pinkki",BJ14)))</formula>
    </cfRule>
    <cfRule type="containsText" dxfId="123" priority="89" operator="containsText" text="musta">
      <formula>NOT(ISERROR(SEARCH("musta",BJ14)))</formula>
    </cfRule>
    <cfRule type="containsText" dxfId="122" priority="90" operator="containsText" text="punainen">
      <formula>NOT(ISERROR(SEARCH("punainen",BJ14)))</formula>
    </cfRule>
  </conditionalFormatting>
  <conditionalFormatting sqref="BL14:BM1816">
    <cfRule type="containsText" dxfId="121" priority="86" operator="containsText" text="pinkki/musta">
      <formula>NOT(ISERROR(SEARCH("pinkki/musta",BL14)))</formula>
    </cfRule>
    <cfRule type="containsText" dxfId="120" priority="88" operator="containsText" text="punainen/musta">
      <formula>NOT(ISERROR(SEARCH("punainen/musta",BL14)))</formula>
    </cfRule>
  </conditionalFormatting>
  <conditionalFormatting sqref="BL14:BN1816">
    <cfRule type="containsText" dxfId="119" priority="8" operator="containsText" text="pinkki">
      <formula>NOT(ISERROR(SEARCH("pinkki",BL14)))</formula>
    </cfRule>
    <cfRule type="containsText" dxfId="118" priority="9" operator="containsText" text="punainen/musta">
      <formula>NOT(ISERROR(SEARCH("punainen/musta",BL14)))</formula>
    </cfRule>
    <cfRule type="containsText" dxfId="117" priority="10" operator="containsText" text="musta">
      <formula>NOT(ISERROR(SEARCH("musta",BL14)))</formula>
    </cfRule>
    <cfRule type="containsText" dxfId="116" priority="11" operator="containsText" text="punainen">
      <formula>NOT(ISERROR(SEARCH("punainen",BL14)))</formula>
    </cfRule>
  </conditionalFormatting>
  <conditionalFormatting sqref="BN14:BN1816">
    <cfRule type="containsText" dxfId="115" priority="4" operator="containsText" text="pinkki">
      <formula>NOT(ISERROR(SEARCH("pinkki",BN14)))</formula>
    </cfRule>
    <cfRule type="containsText" dxfId="114" priority="5" operator="containsText" text="musta">
      <formula>NOT(ISERROR(SEARCH("musta",BN14)))</formula>
    </cfRule>
    <cfRule type="containsText" dxfId="113" priority="6" operator="containsText" text="punainen">
      <formula>NOT(ISERROR(SEARCH("punainen",BN14)))</formula>
    </cfRule>
    <cfRule type="containsText" dxfId="112" priority="7" operator="containsText" text="pinkki/musta">
      <formula>NOT(ISERROR(SEARCH("pinkki/musta",BN14)))</formula>
    </cfRule>
    <cfRule type="containsText" dxfId="111" priority="3" operator="containsText" text="punainen/musta">
      <formula>NOT(ISERROR(SEARCH("punainen/musta",BN14)))</formula>
    </cfRule>
  </conditionalFormatting>
  <conditionalFormatting sqref="BO14:BO29 BO31:BO430">
    <cfRule type="containsText" dxfId="110" priority="73" operator="containsText" text="pinkki/musta">
      <formula>NOT(ISERROR(SEARCH("pinkki/musta",BO14)))</formula>
    </cfRule>
    <cfRule type="containsText" dxfId="109" priority="74" operator="containsText" text="pinkki">
      <formula>NOT(ISERROR(SEARCH("pinkki",BO14)))</formula>
    </cfRule>
  </conditionalFormatting>
  <conditionalFormatting sqref="BO14:BO430">
    <cfRule type="containsText" dxfId="108" priority="75" operator="containsText" text="punainen/musta">
      <formula>NOT(ISERROR(SEARCH("punainen/musta",BO14)))</formula>
    </cfRule>
    <cfRule type="containsText" dxfId="107" priority="76" operator="containsText" text="musta">
      <formula>NOT(ISERROR(SEARCH("musta",BO14)))</formula>
    </cfRule>
    <cfRule type="containsText" dxfId="106" priority="77" operator="containsText" text="punainen">
      <formula>NOT(ISERROR(SEARCH("punainen",BO14)))</formula>
    </cfRule>
  </conditionalFormatting>
  <conditionalFormatting sqref="BP11">
    <cfRule type="containsText" dxfId="105" priority="229" operator="containsText" text="musta">
      <formula>NOT(ISERROR(SEARCH("musta",BP11)))</formula>
    </cfRule>
  </conditionalFormatting>
  <conditionalFormatting sqref="BQ14:BQ1816">
    <cfRule type="containsText" dxfId="104" priority="126" operator="containsText" text="pinkki">
      <formula>NOT(ISERROR(SEARCH("pinkki",BQ14)))</formula>
    </cfRule>
    <cfRule type="containsText" dxfId="103" priority="129" operator="containsText" text="punainen">
      <formula>NOT(ISERROR(SEARCH("punainen",BQ14)))</formula>
    </cfRule>
    <cfRule type="containsText" dxfId="102" priority="128" operator="containsText" text="musta">
      <formula>NOT(ISERROR(SEARCH("musta",BQ14)))</formula>
    </cfRule>
    <cfRule type="containsText" dxfId="101" priority="127" operator="containsText" text="punainen/musta">
      <formula>NOT(ISERROR(SEARCH("punainen/musta",BQ14)))</formula>
    </cfRule>
    <cfRule type="containsText" dxfId="100" priority="125" operator="containsText" text="pinkki/musta">
      <formula>NOT(ISERROR(SEARCH("pinkki/musta",BQ14)))</formula>
    </cfRule>
  </conditionalFormatting>
  <conditionalFormatting sqref="BU14:BU29 BU31:BU430">
    <cfRule type="containsText" dxfId="99" priority="135" operator="containsText" text="pinkki/musta">
      <formula>NOT(ISERROR(SEARCH("pinkki/musta",BU14)))</formula>
    </cfRule>
    <cfRule type="containsText" dxfId="98" priority="136" operator="containsText" text="pinkki">
      <formula>NOT(ISERROR(SEARCH("pinkki",BU14)))</formula>
    </cfRule>
  </conditionalFormatting>
  <conditionalFormatting sqref="BU14:BU430">
    <cfRule type="containsText" dxfId="97" priority="137" operator="containsText" text="punainen/musta">
      <formula>NOT(ISERROR(SEARCH("punainen/musta",BU14)))</formula>
    </cfRule>
    <cfRule type="containsText" dxfId="96" priority="138" operator="containsText" text="musta">
      <formula>NOT(ISERROR(SEARCH("musta",BU14)))</formula>
    </cfRule>
    <cfRule type="containsText" dxfId="95" priority="139" operator="containsText" text="punainen">
      <formula>NOT(ISERROR(SEARCH("punainen",BU14)))</formula>
    </cfRule>
  </conditionalFormatting>
  <conditionalFormatting sqref="BV11">
    <cfRule type="containsText" dxfId="94" priority="148" operator="containsText" text="musta">
      <formula>NOT(ISERROR(SEARCH("musta",BV11)))</formula>
    </cfRule>
  </conditionalFormatting>
  <conditionalFormatting sqref="BV14:BV1474">
    <cfRule type="containsText" dxfId="93" priority="144" operator="containsText" text="pinkki">
      <formula>NOT(ISERROR(SEARCH("pinkki",BV14)))</formula>
    </cfRule>
    <cfRule type="containsText" dxfId="92" priority="146" operator="containsText" text="punainen">
      <formula>NOT(ISERROR(SEARCH("punainen",BV14)))</formula>
    </cfRule>
    <cfRule type="containsText" dxfId="91" priority="145" operator="containsText" text="musta">
      <formula>NOT(ISERROR(SEARCH("musta",BV14)))</formula>
    </cfRule>
  </conditionalFormatting>
  <conditionalFormatting sqref="BW14:BW29 BW31:BW430">
    <cfRule type="containsText" dxfId="90" priority="160" operator="containsText" text="pinkki">
      <formula>NOT(ISERROR(SEARCH("pinkki",BW14)))</formula>
    </cfRule>
    <cfRule type="containsText" dxfId="89" priority="159" operator="containsText" text="pinkki/musta">
      <formula>NOT(ISERROR(SEARCH("pinkki/musta",BW14)))</formula>
    </cfRule>
  </conditionalFormatting>
  <conditionalFormatting sqref="BW14:BW430">
    <cfRule type="containsText" dxfId="88" priority="161" operator="containsText" text="punainen/musta">
      <formula>NOT(ISERROR(SEARCH("punainen/musta",BW14)))</formula>
    </cfRule>
    <cfRule type="containsText" dxfId="87" priority="162" operator="containsText" text="musta">
      <formula>NOT(ISERROR(SEARCH("musta",BW14)))</formula>
    </cfRule>
    <cfRule type="containsText" dxfId="86" priority="163" operator="containsText" text="punainen">
      <formula>NOT(ISERROR(SEARCH("punainen",BW14)))</formula>
    </cfRule>
  </conditionalFormatting>
  <conditionalFormatting sqref="BX1:BZ1048576">
    <cfRule type="containsText" dxfId="85" priority="34" operator="containsText" text="punainen/musta">
      <formula>NOT(ISERROR(SEARCH("punainen/musta",BX1)))</formula>
    </cfRule>
  </conditionalFormatting>
  <conditionalFormatting sqref="BX14:BZ1816">
    <cfRule type="containsText" dxfId="84" priority="35" operator="containsText" text="musta">
      <formula>NOT(ISERROR(SEARCH("musta",BX14)))</formula>
    </cfRule>
    <cfRule type="containsText" dxfId="83" priority="36" operator="containsText" text="punainen">
      <formula>NOT(ISERROR(SEARCH("punainen",BX14)))</formula>
    </cfRule>
  </conditionalFormatting>
  <conditionalFormatting sqref="CB14:CC14 CE14:CF14 CH14:CI14 CK14:CL14 CN14:CO14">
    <cfRule type="containsText" dxfId="82" priority="133" operator="containsText" text="musta">
      <formula>NOT(ISERROR(SEARCH("musta",CB14)))</formula>
    </cfRule>
    <cfRule type="containsText" dxfId="81" priority="134" operator="containsText" text="punainen">
      <formula>NOT(ISERROR(SEARCH("punainen",CB14)))</formula>
    </cfRule>
  </conditionalFormatting>
  <conditionalFormatting sqref="CC14 CF14 CI14 CL14 CO14 BP14:BP1474 BZ14:BZ1816">
    <cfRule type="containsText" dxfId="80" priority="169" operator="containsText" text="musta">
      <formula>NOT(ISERROR(SEARCH("musta",BP14)))</formula>
    </cfRule>
    <cfRule type="containsText" dxfId="79" priority="170" operator="containsText" text="punainen">
      <formula>NOT(ISERROR(SEARCH("punainen",BP14)))</formula>
    </cfRule>
  </conditionalFormatting>
  <conditionalFormatting sqref="CC14 CF14 CI14 CL14 CO14 BZ14:BZ1816 BP14:BP1474">
    <cfRule type="containsText" dxfId="78" priority="150" operator="containsText" text="pinkki">
      <formula>NOT(ISERROR(SEARCH("pinkki",BP14)))</formula>
    </cfRule>
  </conditionalFormatting>
  <conditionalFormatting sqref="CG1475:CG1486 CH1475:CI1489 CG1490:CI1491 CH1492:CI1816 CG1501:CG1816">
    <cfRule type="containsText" dxfId="77" priority="109" operator="containsText" text="pinkki">
      <formula>NOT(ISERROR(SEARCH("pinkki",CG1475)))</formula>
    </cfRule>
    <cfRule type="containsText" dxfId="76" priority="108" operator="containsText" text="pinkki/musta">
      <formula>NOT(ISERROR(SEARCH("pinkki/musta",CG1475)))</formula>
    </cfRule>
  </conditionalFormatting>
  <conditionalFormatting sqref="CG1475:CI1816">
    <cfRule type="containsText" dxfId="75" priority="110" operator="containsText" text="punainen/musta">
      <formula>NOT(ISERROR(SEARCH("punainen/musta",CG1475)))</formula>
    </cfRule>
    <cfRule type="containsText" dxfId="74" priority="111" operator="containsText" text="musta">
      <formula>NOT(ISERROR(SEARCH("musta",CG1475)))</formula>
    </cfRule>
    <cfRule type="containsText" dxfId="73" priority="112" operator="containsText" text="punainen">
      <formula>NOT(ISERROR(SEARCH("punainen",CG1475)))</formula>
    </cfRule>
  </conditionalFormatting>
  <conditionalFormatting sqref="CK1475:CK1484 CL1475:CM1816 CK1487:CK1816">
    <cfRule type="containsText" dxfId="72" priority="100" operator="containsText" text="pinkki/musta">
      <formula>NOT(ISERROR(SEARCH("pinkki/musta",CK1475)))</formula>
    </cfRule>
    <cfRule type="containsText" dxfId="71" priority="101" operator="containsText" text="pinkki">
      <formula>NOT(ISERROR(SEARCH("pinkki",CK1475)))</formula>
    </cfRule>
  </conditionalFormatting>
  <conditionalFormatting sqref="CK1475:CM1816">
    <cfRule type="containsText" dxfId="70" priority="102" operator="containsText" text="punainen/musta">
      <formula>NOT(ISERROR(SEARCH("punainen/musta",CK1475)))</formula>
    </cfRule>
    <cfRule type="containsText" dxfId="69" priority="104" operator="containsText" text="punainen">
      <formula>NOT(ISERROR(SEARCH("punainen",CK1475)))</formula>
    </cfRule>
    <cfRule type="containsText" dxfId="68" priority="103" operator="containsText" text="musta">
      <formula>NOT(ISERROR(SEARCH("musta",CK1475)))</formula>
    </cfRule>
  </conditionalFormatting>
  <pageMargins left="0.70866141732283472" right="0.70866141732283472" top="0.74803149606299213" bottom="0.74803149606299213" header="0.31496062992125984" footer="0.31496062992125984"/>
  <pageSetup paperSize="8" scale="4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55E1B7-26F6-4002-BE61-30CD3E89FD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AX14:AX1816</xm:sqref>
        </x14:conditionalFormatting>
        <x14:conditionalFormatting xmlns:xm="http://schemas.microsoft.com/office/excel/2006/main">
          <x14:cfRule type="dataBar" id="{AC5C97D8-40EA-46E5-B9AB-57D27FE574FC}">
            <x14:dataBar minLength="0" maxLength="100" negativeBarColorSameAsPositive="1" axisPosition="none">
              <x14:cfvo type="min"/>
              <x14:cfvo type="num">
                <xm:f>5</xm:f>
              </x14:cfvo>
            </x14:dataBar>
          </x14:cfRule>
          <xm:sqref>AY14:AY1816</xm:sqref>
        </x14:conditionalFormatting>
        <x14:conditionalFormatting xmlns:xm="http://schemas.microsoft.com/office/excel/2006/main">
          <x14:cfRule type="dataBar" id="{8CE7E403-8A0C-466A-BA4E-F7296135BF0D}">
            <x14:dataBar minLength="0" maxLength="100" negativeBarColorSameAsPositive="1" axisPosition="none">
              <x14:cfvo type="min"/>
              <x14:cfvo type="num">
                <xm:f>8.25</xm:f>
              </x14:cfvo>
            </x14:dataBar>
          </x14:cfRule>
          <xm:sqref>AZ14:AZ1816</xm:sqref>
        </x14:conditionalFormatting>
        <x14:conditionalFormatting xmlns:xm="http://schemas.microsoft.com/office/excel/2006/main">
          <x14:cfRule type="dataBar" id="{6100A4F4-0E65-42CB-B1BF-D4D0710506A4}">
            <x14:dataBar minLength="0" maxLength="100" negativeBarColorSameAsPositive="1" axisPosition="none">
              <x14:cfvo type="min"/>
              <x14:cfvo type="num">
                <xm:f>3.3</xm:f>
              </x14:cfvo>
            </x14:dataBar>
          </x14:cfRule>
          <xm:sqref>BA14:BC1816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5DC49-56B3-490F-86BC-34D30B2695AD}">
  <dimension ref="A1:J1973"/>
  <sheetViews>
    <sheetView topLeftCell="A34" workbookViewId="0">
      <selection activeCell="Q49" sqref="Q49"/>
    </sheetView>
  </sheetViews>
  <sheetFormatPr defaultRowHeight="15" x14ac:dyDescent="0.25"/>
  <cols>
    <col min="5" max="5" width="16.7109375" bestFit="1" customWidth="1"/>
    <col min="6" max="6" width="14.5703125" bestFit="1" customWidth="1"/>
    <col min="10" max="10" width="11.140625" customWidth="1"/>
  </cols>
  <sheetData>
    <row r="1" spans="1:10" x14ac:dyDescent="0.25">
      <c r="A1" t="s">
        <v>1</v>
      </c>
      <c r="B1" t="s">
        <v>1901</v>
      </c>
      <c r="C1" t="s">
        <v>1909</v>
      </c>
      <c r="E1" s="122" t="s">
        <v>1</v>
      </c>
      <c r="F1" t="s">
        <v>1902</v>
      </c>
    </row>
    <row r="2" spans="1:10" x14ac:dyDescent="0.25">
      <c r="A2" t="s">
        <v>99</v>
      </c>
      <c r="B2">
        <v>0</v>
      </c>
      <c r="C2" t="str">
        <f>IF(ISERROR(B2), "tieosa muuttunut", IF(ABS(B2)&lt;=50, IF(B2=0, "ei muutosta", "±50"), "suurempi muutos"))</f>
        <v>ei muutosta</v>
      </c>
    </row>
    <row r="3" spans="1:10" x14ac:dyDescent="0.25">
      <c r="A3" t="s">
        <v>100</v>
      </c>
      <c r="B3">
        <v>0</v>
      </c>
      <c r="C3" t="str">
        <f t="shared" ref="C3:C63" si="0">IF(ISERROR(B3), "tieosa muuttunut", IF(ABS(B3)&lt;=50, IF(B3=0, "ei muutosta", "±50"), "suurempi muutos"))</f>
        <v>ei muutosta</v>
      </c>
      <c r="E3" s="122" t="s">
        <v>1903</v>
      </c>
      <c r="F3" t="s">
        <v>1908</v>
      </c>
      <c r="I3" t="s">
        <v>102</v>
      </c>
      <c r="J3">
        <f>IFERROR(VLOOKUP(Muutokset!I3,'2015'!$F$12:$I$1887,4,FALSE),0)</f>
        <v>5409</v>
      </c>
    </row>
    <row r="4" spans="1:10" x14ac:dyDescent="0.25">
      <c r="A4" t="s">
        <v>101</v>
      </c>
      <c r="B4">
        <v>0</v>
      </c>
      <c r="C4" t="str">
        <f t="shared" si="0"/>
        <v>ei muutosta</v>
      </c>
      <c r="E4" s="6" t="s">
        <v>1907</v>
      </c>
      <c r="F4">
        <v>1445</v>
      </c>
      <c r="I4" t="s">
        <v>103</v>
      </c>
      <c r="J4">
        <f>IFERROR(VLOOKUP(Muutokset!I4,'2015'!$F$12:$I$1887,4,FALSE),0)</f>
        <v>7229</v>
      </c>
    </row>
    <row r="5" spans="1:10" x14ac:dyDescent="0.25">
      <c r="A5" t="s">
        <v>102</v>
      </c>
      <c r="B5">
        <v>0</v>
      </c>
      <c r="C5" t="str">
        <f t="shared" si="0"/>
        <v>ei muutosta</v>
      </c>
      <c r="E5" s="6" t="s">
        <v>1906</v>
      </c>
      <c r="F5">
        <v>32</v>
      </c>
      <c r="I5" t="s">
        <v>104</v>
      </c>
      <c r="J5">
        <f>IFERROR(VLOOKUP(Muutokset!I5,'2015'!$F$12:$I$1887,4,FALSE),0)</f>
        <v>5559</v>
      </c>
    </row>
    <row r="6" spans="1:10" x14ac:dyDescent="0.25">
      <c r="A6" t="s">
        <v>103</v>
      </c>
      <c r="B6">
        <v>0</v>
      </c>
      <c r="C6" t="str">
        <f t="shared" si="0"/>
        <v>ei muutosta</v>
      </c>
      <c r="E6" s="6" t="s">
        <v>4029</v>
      </c>
      <c r="F6">
        <v>235</v>
      </c>
      <c r="I6" t="s">
        <v>105</v>
      </c>
      <c r="J6">
        <f>IFERROR(VLOOKUP(Muutokset!I6,'2015'!$F$12:$I$1887,4,FALSE),0)</f>
        <v>4581</v>
      </c>
    </row>
    <row r="7" spans="1:10" x14ac:dyDescent="0.25">
      <c r="A7" t="s">
        <v>104</v>
      </c>
      <c r="B7">
        <v>0</v>
      </c>
      <c r="C7" t="str">
        <f t="shared" si="0"/>
        <v>ei muutosta</v>
      </c>
      <c r="E7" s="6" t="s">
        <v>4030</v>
      </c>
      <c r="F7">
        <v>90</v>
      </c>
      <c r="I7" t="s">
        <v>106</v>
      </c>
      <c r="J7">
        <f>IFERROR(VLOOKUP(Muutokset!I7,'2015'!$F$12:$I$1887,4,FALSE),0)</f>
        <v>4146</v>
      </c>
    </row>
    <row r="8" spans="1:10" x14ac:dyDescent="0.25">
      <c r="A8" t="s">
        <v>105</v>
      </c>
      <c r="B8">
        <v>0</v>
      </c>
      <c r="C8" t="str">
        <f t="shared" si="0"/>
        <v>ei muutosta</v>
      </c>
      <c r="E8" s="6" t="s">
        <v>1904</v>
      </c>
      <c r="I8" t="s">
        <v>107</v>
      </c>
      <c r="J8">
        <f>IFERROR(VLOOKUP(Muutokset!I8,'2015'!$F$12:$I$1887,4,FALSE),0)</f>
        <v>6265</v>
      </c>
    </row>
    <row r="9" spans="1:10" x14ac:dyDescent="0.25">
      <c r="A9" t="s">
        <v>106</v>
      </c>
      <c r="B9">
        <v>0</v>
      </c>
      <c r="C9" t="str">
        <f t="shared" si="0"/>
        <v>ei muutosta</v>
      </c>
      <c r="E9" s="6" t="s">
        <v>1905</v>
      </c>
      <c r="F9">
        <v>1802</v>
      </c>
      <c r="I9" t="s">
        <v>108</v>
      </c>
      <c r="J9">
        <f>IFERROR(VLOOKUP(Muutokset!I9,'2015'!$F$12:$I$1887,4,FALSE),0)</f>
        <v>3129</v>
      </c>
    </row>
    <row r="10" spans="1:10" x14ac:dyDescent="0.25">
      <c r="A10" t="s">
        <v>107</v>
      </c>
      <c r="B10">
        <v>0</v>
      </c>
      <c r="C10" t="str">
        <f t="shared" si="0"/>
        <v>ei muutosta</v>
      </c>
      <c r="I10" t="s">
        <v>109</v>
      </c>
      <c r="J10">
        <f>IFERROR(VLOOKUP(Muutokset!I10,'2015'!$F$12:$I$1887,4,FALSE),0)</f>
        <v>5469</v>
      </c>
    </row>
    <row r="11" spans="1:10" x14ac:dyDescent="0.25">
      <c r="A11" t="s">
        <v>108</v>
      </c>
      <c r="B11">
        <v>0</v>
      </c>
      <c r="C11" t="str">
        <f t="shared" si="0"/>
        <v>ei muutosta</v>
      </c>
      <c r="I11" t="s">
        <v>110</v>
      </c>
      <c r="J11">
        <f>IFERROR(VLOOKUP(Muutokset!I11,'2015'!$F$12:$I$1887,4,FALSE),0)</f>
        <v>5201</v>
      </c>
    </row>
    <row r="12" spans="1:10" x14ac:dyDescent="0.25">
      <c r="A12" t="s">
        <v>109</v>
      </c>
      <c r="B12">
        <v>0</v>
      </c>
      <c r="C12" t="str">
        <f t="shared" si="0"/>
        <v>ei muutosta</v>
      </c>
      <c r="E12" s="144" t="s">
        <v>4027</v>
      </c>
      <c r="F12" s="145">
        <v>1876</v>
      </c>
      <c r="I12" t="s">
        <v>111</v>
      </c>
      <c r="J12">
        <f>IFERROR(VLOOKUP(Muutokset!I12,'2015'!$F$12:$I$1887,4,FALSE),0)</f>
        <v>7464</v>
      </c>
    </row>
    <row r="13" spans="1:10" x14ac:dyDescent="0.25">
      <c r="A13" t="s">
        <v>110</v>
      </c>
      <c r="B13">
        <v>0</v>
      </c>
      <c r="C13" t="str">
        <f t="shared" si="0"/>
        <v>ei muutosta</v>
      </c>
      <c r="E13" s="146" t="s">
        <v>4028</v>
      </c>
      <c r="F13" s="147">
        <v>1802</v>
      </c>
      <c r="I13" t="s">
        <v>112</v>
      </c>
      <c r="J13">
        <f>IFERROR(VLOOKUP(Muutokset!I13,'2015'!$F$12:$I$1887,4,FALSE),0)</f>
        <v>2327</v>
      </c>
    </row>
    <row r="14" spans="1:10" x14ac:dyDescent="0.25">
      <c r="A14" t="s">
        <v>111</v>
      </c>
      <c r="B14">
        <v>0</v>
      </c>
      <c r="C14" t="str">
        <f t="shared" si="0"/>
        <v>ei muutosta</v>
      </c>
      <c r="E14" s="142" t="s">
        <v>1907</v>
      </c>
      <c r="F14" s="143">
        <v>1487</v>
      </c>
      <c r="I14" t="s">
        <v>113</v>
      </c>
      <c r="J14">
        <f>IFERROR(VLOOKUP(Muutokset!I14,'2015'!$F$12:$I$1887,4,FALSE),0)</f>
        <v>4730</v>
      </c>
    </row>
    <row r="15" spans="1:10" x14ac:dyDescent="0.25">
      <c r="A15" t="s">
        <v>112</v>
      </c>
      <c r="B15">
        <v>0</v>
      </c>
      <c r="C15" t="str">
        <f t="shared" si="0"/>
        <v>ei muutosta</v>
      </c>
      <c r="E15" s="138" t="s">
        <v>4032</v>
      </c>
      <c r="F15" s="139">
        <v>32</v>
      </c>
      <c r="I15" t="s">
        <v>114</v>
      </c>
      <c r="J15">
        <f>IFERROR(VLOOKUP(Muutokset!I15,'2015'!$F$12:$I$1887,4,FALSE),0)</f>
        <v>2186</v>
      </c>
    </row>
    <row r="16" spans="1:10" x14ac:dyDescent="0.25">
      <c r="A16" t="s">
        <v>113</v>
      </c>
      <c r="B16">
        <v>0</v>
      </c>
      <c r="C16" t="str">
        <f t="shared" si="0"/>
        <v>ei muutosta</v>
      </c>
      <c r="E16" s="138" t="s">
        <v>4029</v>
      </c>
      <c r="F16" s="139">
        <v>235</v>
      </c>
      <c r="I16" t="s">
        <v>115</v>
      </c>
      <c r="J16">
        <f>IFERROR(VLOOKUP(Muutokset!I16,'2015'!$F$12:$I$1887,4,FALSE),0)</f>
        <v>3022</v>
      </c>
    </row>
    <row r="17" spans="1:10" x14ac:dyDescent="0.25">
      <c r="A17" t="s">
        <v>114</v>
      </c>
      <c r="B17">
        <v>0</v>
      </c>
      <c r="C17" t="str">
        <f t="shared" si="0"/>
        <v>ei muutosta</v>
      </c>
      <c r="E17" s="140" t="s">
        <v>4034</v>
      </c>
      <c r="F17" s="141">
        <v>48</v>
      </c>
      <c r="I17" t="s">
        <v>116</v>
      </c>
      <c r="J17">
        <f>IFERROR(VLOOKUP(Muutokset!I17,'2015'!$F$12:$I$1887,4,FALSE),0)</f>
        <v>4240</v>
      </c>
    </row>
    <row r="18" spans="1:10" x14ac:dyDescent="0.25">
      <c r="A18" t="s">
        <v>115</v>
      </c>
      <c r="B18">
        <v>0</v>
      </c>
      <c r="C18" t="str">
        <f t="shared" si="0"/>
        <v>ei muutosta</v>
      </c>
      <c r="I18" t="s">
        <v>117</v>
      </c>
      <c r="J18">
        <f>IFERROR(VLOOKUP(Muutokset!I18,'2015'!$F$12:$I$1887,4,FALSE),0)</f>
        <v>6884</v>
      </c>
    </row>
    <row r="19" spans="1:10" x14ac:dyDescent="0.25">
      <c r="A19" t="s">
        <v>116</v>
      </c>
      <c r="B19">
        <v>0</v>
      </c>
      <c r="C19" t="str">
        <f t="shared" si="0"/>
        <v>ei muutosta</v>
      </c>
      <c r="I19" t="s">
        <v>118</v>
      </c>
      <c r="J19">
        <f>IFERROR(VLOOKUP(Muutokset!I19,'2015'!$F$12:$I$1887,4,FALSE),0)</f>
        <v>4783</v>
      </c>
    </row>
    <row r="20" spans="1:10" x14ac:dyDescent="0.25">
      <c r="A20" t="s">
        <v>117</v>
      </c>
      <c r="B20">
        <v>0</v>
      </c>
      <c r="C20" t="str">
        <f t="shared" si="0"/>
        <v>ei muutosta</v>
      </c>
      <c r="E20" s="122" t="s">
        <v>1</v>
      </c>
      <c r="F20" t="s">
        <v>1902</v>
      </c>
      <c r="I20" t="s">
        <v>119</v>
      </c>
      <c r="J20">
        <f>IFERROR(VLOOKUP(Muutokset!I20,'2015'!$F$12:$I$1887,4,FALSE),0)</f>
        <v>3365</v>
      </c>
    </row>
    <row r="21" spans="1:10" x14ac:dyDescent="0.25">
      <c r="A21" t="s">
        <v>118</v>
      </c>
      <c r="B21">
        <v>0</v>
      </c>
      <c r="C21" t="str">
        <f t="shared" si="0"/>
        <v>ei muutosta</v>
      </c>
      <c r="I21" t="s">
        <v>2078</v>
      </c>
      <c r="J21">
        <f>IFERROR(VLOOKUP(Muutokset!I21,'2015'!$F$12:$I$1887,4,FALSE),0)</f>
        <v>1809</v>
      </c>
    </row>
    <row r="22" spans="1:10" x14ac:dyDescent="0.25">
      <c r="A22" t="s">
        <v>119</v>
      </c>
      <c r="B22">
        <v>1809</v>
      </c>
      <c r="C22" t="str">
        <f t="shared" si="0"/>
        <v>suurempi muutos</v>
      </c>
      <c r="E22" s="122" t="s">
        <v>1903</v>
      </c>
      <c r="F22" t="s">
        <v>1908</v>
      </c>
      <c r="I22" t="s">
        <v>120</v>
      </c>
      <c r="J22">
        <f>IFERROR(VLOOKUP(Muutokset!I22,'2015'!$F$12:$I$1887,4,FALSE),0)</f>
        <v>6921</v>
      </c>
    </row>
    <row r="23" spans="1:10" x14ac:dyDescent="0.25">
      <c r="A23" t="s">
        <v>120</v>
      </c>
      <c r="B23">
        <v>0</v>
      </c>
      <c r="C23" t="str">
        <f t="shared" si="0"/>
        <v>ei muutosta</v>
      </c>
      <c r="E23" s="6" t="s">
        <v>4031</v>
      </c>
      <c r="F23">
        <v>1487</v>
      </c>
      <c r="I23" t="s">
        <v>121</v>
      </c>
      <c r="J23">
        <f>IFERROR(VLOOKUP(Muutokset!I23,'2015'!$F$12:$I$1887,4,FALSE),0)</f>
        <v>6205</v>
      </c>
    </row>
    <row r="24" spans="1:10" x14ac:dyDescent="0.25">
      <c r="A24" t="s">
        <v>121</v>
      </c>
      <c r="B24">
        <v>0</v>
      </c>
      <c r="C24" t="str">
        <f t="shared" si="0"/>
        <v>ei muutosta</v>
      </c>
      <c r="E24" s="6" t="s">
        <v>4032</v>
      </c>
      <c r="F24">
        <v>32</v>
      </c>
      <c r="I24" t="s">
        <v>122</v>
      </c>
      <c r="J24">
        <f>IFERROR(VLOOKUP(Muutokset!I24,'2015'!$F$12:$I$1887,4,FALSE),0)</f>
        <v>5419</v>
      </c>
    </row>
    <row r="25" spans="1:10" x14ac:dyDescent="0.25">
      <c r="A25" t="s">
        <v>122</v>
      </c>
      <c r="B25">
        <v>0</v>
      </c>
      <c r="C25" t="str">
        <f t="shared" si="0"/>
        <v>ei muutosta</v>
      </c>
      <c r="E25" s="6" t="s">
        <v>4033</v>
      </c>
      <c r="F25">
        <v>235</v>
      </c>
      <c r="I25" t="s">
        <v>123</v>
      </c>
      <c r="J25">
        <f>IFERROR(VLOOKUP(Muutokset!I25,'2015'!$F$12:$I$1887,4,FALSE),0)</f>
        <v>2879</v>
      </c>
    </row>
    <row r="26" spans="1:10" x14ac:dyDescent="0.25">
      <c r="A26" t="s">
        <v>123</v>
      </c>
      <c r="B26">
        <v>0</v>
      </c>
      <c r="C26" t="str">
        <f t="shared" si="0"/>
        <v>ei muutosta</v>
      </c>
      <c r="E26" s="6" t="s">
        <v>4034</v>
      </c>
      <c r="F26">
        <v>48</v>
      </c>
      <c r="I26" t="s">
        <v>124</v>
      </c>
      <c r="J26">
        <f>IFERROR(VLOOKUP(Muutokset!I26,'2015'!$F$12:$I$1887,4,FALSE),0)</f>
        <v>7585</v>
      </c>
    </row>
    <row r="27" spans="1:10" x14ac:dyDescent="0.25">
      <c r="A27" t="s">
        <v>124</v>
      </c>
      <c r="B27">
        <v>0</v>
      </c>
      <c r="C27" t="str">
        <f t="shared" si="0"/>
        <v>ei muutosta</v>
      </c>
      <c r="E27" s="6" t="s">
        <v>1904</v>
      </c>
      <c r="I27" t="s">
        <v>125</v>
      </c>
      <c r="J27">
        <f>IFERROR(VLOOKUP(Muutokset!I27,'2015'!$F$12:$I$1887,4,FALSE),0)</f>
        <v>5827</v>
      </c>
    </row>
    <row r="28" spans="1:10" x14ac:dyDescent="0.25">
      <c r="A28" t="s">
        <v>125</v>
      </c>
      <c r="B28">
        <v>0</v>
      </c>
      <c r="C28" t="str">
        <f t="shared" si="0"/>
        <v>ei muutosta</v>
      </c>
      <c r="E28" s="6" t="s">
        <v>1905</v>
      </c>
      <c r="F28">
        <v>1802</v>
      </c>
      <c r="I28" t="s">
        <v>126</v>
      </c>
      <c r="J28">
        <f>IFERROR(VLOOKUP(Muutokset!I28,'2015'!$F$12:$I$1887,4,FALSE),0)</f>
        <v>4800</v>
      </c>
    </row>
    <row r="29" spans="1:10" x14ac:dyDescent="0.25">
      <c r="A29" t="s">
        <v>126</v>
      </c>
      <c r="B29">
        <v>0</v>
      </c>
      <c r="C29" t="str">
        <f t="shared" si="0"/>
        <v>ei muutosta</v>
      </c>
      <c r="I29" t="s">
        <v>127</v>
      </c>
      <c r="J29">
        <f>IFERROR(VLOOKUP(Muutokset!I29,'2015'!$F$12:$I$1887,4,FALSE),0)</f>
        <v>6767</v>
      </c>
    </row>
    <row r="30" spans="1:10" x14ac:dyDescent="0.25">
      <c r="A30" t="s">
        <v>127</v>
      </c>
      <c r="B30">
        <v>7671</v>
      </c>
      <c r="C30" t="str">
        <f t="shared" si="0"/>
        <v>suurempi muutos</v>
      </c>
      <c r="I30" t="s">
        <v>1973</v>
      </c>
      <c r="J30">
        <f>IFERROR(VLOOKUP(Muutokset!I30,'2015'!$F$12:$I$1887,4,FALSE),0)</f>
        <v>7671</v>
      </c>
    </row>
    <row r="31" spans="1:10" x14ac:dyDescent="0.25">
      <c r="A31" t="s">
        <v>128</v>
      </c>
      <c r="B31">
        <v>118</v>
      </c>
      <c r="C31" t="str">
        <f t="shared" si="0"/>
        <v>suurempi muutos</v>
      </c>
      <c r="I31" t="s">
        <v>128</v>
      </c>
      <c r="J31">
        <f>IFERROR(VLOOKUP(Muutokset!I31,'2015'!$F$12:$I$1887,4,FALSE),0)</f>
        <v>4111</v>
      </c>
    </row>
    <row r="32" spans="1:10" x14ac:dyDescent="0.25">
      <c r="A32" t="s">
        <v>129</v>
      </c>
      <c r="B32">
        <v>-118</v>
      </c>
      <c r="C32" t="str">
        <f t="shared" si="0"/>
        <v>suurempi muutos</v>
      </c>
      <c r="I32" t="s">
        <v>129</v>
      </c>
      <c r="J32">
        <f>IFERROR(VLOOKUP(Muutokset!I32,'2015'!$F$12:$I$1887,4,FALSE),0)</f>
        <v>4127</v>
      </c>
    </row>
    <row r="33" spans="1:10" x14ac:dyDescent="0.25">
      <c r="A33" t="s">
        <v>130</v>
      </c>
      <c r="B33">
        <v>0</v>
      </c>
      <c r="C33" t="str">
        <f t="shared" si="0"/>
        <v>ei muutosta</v>
      </c>
      <c r="I33" t="s">
        <v>130</v>
      </c>
      <c r="J33">
        <f>IFERROR(VLOOKUP(Muutokset!I33,'2015'!$F$12:$I$1887,4,FALSE),0)</f>
        <v>3791</v>
      </c>
    </row>
    <row r="34" spans="1:10" x14ac:dyDescent="0.25">
      <c r="A34" t="s">
        <v>131</v>
      </c>
      <c r="B34">
        <v>0</v>
      </c>
      <c r="C34" t="str">
        <f t="shared" si="0"/>
        <v>ei muutosta</v>
      </c>
      <c r="I34" t="s">
        <v>131</v>
      </c>
      <c r="J34">
        <f>IFERROR(VLOOKUP(Muutokset!I34,'2015'!$F$12:$I$1887,4,FALSE),0)</f>
        <v>6214</v>
      </c>
    </row>
    <row r="35" spans="1:10" x14ac:dyDescent="0.25">
      <c r="A35" t="s">
        <v>132</v>
      </c>
      <c r="B35">
        <v>0</v>
      </c>
      <c r="C35" t="str">
        <f t="shared" si="0"/>
        <v>ei muutosta</v>
      </c>
      <c r="I35" t="s">
        <v>1974</v>
      </c>
      <c r="J35">
        <f>IFERROR(VLOOKUP(Muutokset!I35,'2015'!$F$12:$I$1887,4,FALSE),0)</f>
        <v>0</v>
      </c>
    </row>
    <row r="36" spans="1:10" x14ac:dyDescent="0.25">
      <c r="A36" t="s">
        <v>133</v>
      </c>
      <c r="B36">
        <v>0</v>
      </c>
      <c r="C36" t="str">
        <f t="shared" si="0"/>
        <v>ei muutosta</v>
      </c>
      <c r="I36" t="s">
        <v>134</v>
      </c>
      <c r="J36">
        <f>IFERROR(VLOOKUP(Muutokset!I36,'2015'!$F$12:$I$1887,4,FALSE),0)</f>
        <v>7468</v>
      </c>
    </row>
    <row r="37" spans="1:10" x14ac:dyDescent="0.25">
      <c r="A37" t="s">
        <v>134</v>
      </c>
      <c r="B37">
        <v>0</v>
      </c>
      <c r="C37" t="str">
        <f t="shared" si="0"/>
        <v>ei muutosta</v>
      </c>
      <c r="I37" t="s">
        <v>135</v>
      </c>
      <c r="J37">
        <f>IFERROR(VLOOKUP(Muutokset!I37,'2015'!$F$12:$I$1887,4,FALSE),0)</f>
        <v>4574</v>
      </c>
    </row>
    <row r="38" spans="1:10" x14ac:dyDescent="0.25">
      <c r="A38" t="s">
        <v>135</v>
      </c>
      <c r="B38">
        <v>7023</v>
      </c>
      <c r="C38" t="str">
        <f t="shared" si="0"/>
        <v>suurempi muutos</v>
      </c>
      <c r="I38" t="s">
        <v>2085</v>
      </c>
      <c r="J38">
        <f>IFERROR(VLOOKUP(Muutokset!I38,'2015'!$F$12:$I$1887,4,FALSE),0)</f>
        <v>7023</v>
      </c>
    </row>
    <row r="39" spans="1:10" x14ac:dyDescent="0.25">
      <c r="A39" t="s">
        <v>136</v>
      </c>
      <c r="B39">
        <v>5886</v>
      </c>
      <c r="C39" t="str">
        <f t="shared" si="0"/>
        <v>suurempi muutos</v>
      </c>
      <c r="I39" t="s">
        <v>136</v>
      </c>
      <c r="J39">
        <f>IFERROR(VLOOKUP(Muutokset!I39,'2015'!$F$12:$I$1887,4,FALSE),0)</f>
        <v>6802</v>
      </c>
    </row>
    <row r="40" spans="1:10" x14ac:dyDescent="0.25">
      <c r="A40" t="s">
        <v>137</v>
      </c>
      <c r="B40">
        <v>0</v>
      </c>
      <c r="C40" t="str">
        <f t="shared" si="0"/>
        <v>ei muutosta</v>
      </c>
      <c r="I40" t="s">
        <v>2086</v>
      </c>
      <c r="J40">
        <f>IFERROR(VLOOKUP(Muutokset!I40,'2015'!$F$12:$I$1887,4,FALSE),0)</f>
        <v>5886</v>
      </c>
    </row>
    <row r="41" spans="1:10" x14ac:dyDescent="0.25">
      <c r="A41" t="s">
        <v>138</v>
      </c>
      <c r="B41">
        <v>7303</v>
      </c>
      <c r="C41" t="str">
        <f t="shared" si="0"/>
        <v>suurempi muutos</v>
      </c>
      <c r="I41" t="s">
        <v>137</v>
      </c>
      <c r="J41">
        <f>IFERROR(VLOOKUP(Muutokset!I41,'2015'!$F$12:$I$1887,4,FALSE),0)</f>
        <v>6310</v>
      </c>
    </row>
    <row r="42" spans="1:10" x14ac:dyDescent="0.25">
      <c r="A42" t="s">
        <v>139</v>
      </c>
      <c r="B42">
        <v>0</v>
      </c>
      <c r="C42" t="str">
        <f t="shared" si="0"/>
        <v>ei muutosta</v>
      </c>
      <c r="I42" t="s">
        <v>138</v>
      </c>
      <c r="J42">
        <f>IFERROR(VLOOKUP(Muutokset!I42,'2015'!$F$12:$I$1887,4,FALSE),0)</f>
        <v>4897</v>
      </c>
    </row>
    <row r="43" spans="1:10" x14ac:dyDescent="0.25">
      <c r="A43" t="s">
        <v>140</v>
      </c>
      <c r="B43">
        <v>0</v>
      </c>
      <c r="C43" t="str">
        <f t="shared" si="0"/>
        <v>ei muutosta</v>
      </c>
      <c r="I43" t="s">
        <v>1986</v>
      </c>
      <c r="J43">
        <f>IFERROR(VLOOKUP(Muutokset!I43,'2015'!$F$12:$I$1887,4,FALSE),0)</f>
        <v>7303</v>
      </c>
    </row>
    <row r="44" spans="1:10" x14ac:dyDescent="0.25">
      <c r="A44" t="s">
        <v>141</v>
      </c>
      <c r="B44">
        <v>7495</v>
      </c>
      <c r="C44" t="str">
        <f t="shared" si="0"/>
        <v>suurempi muutos</v>
      </c>
      <c r="I44" t="s">
        <v>139</v>
      </c>
      <c r="J44">
        <f>IFERROR(VLOOKUP(Muutokset!I44,'2015'!$F$12:$I$1887,4,FALSE),0)</f>
        <v>3532</v>
      </c>
    </row>
    <row r="45" spans="1:10" x14ac:dyDescent="0.25">
      <c r="A45" t="s">
        <v>142</v>
      </c>
      <c r="B45">
        <v>0</v>
      </c>
      <c r="C45" t="str">
        <f t="shared" si="0"/>
        <v>ei muutosta</v>
      </c>
      <c r="I45" t="s">
        <v>140</v>
      </c>
      <c r="J45">
        <f>IFERROR(VLOOKUP(Muutokset!I45,'2015'!$F$12:$I$1887,4,FALSE),0)</f>
        <v>9005</v>
      </c>
    </row>
    <row r="46" spans="1:10" x14ac:dyDescent="0.25">
      <c r="A46" t="s">
        <v>143</v>
      </c>
      <c r="B46">
        <v>0</v>
      </c>
      <c r="C46" t="str">
        <f t="shared" si="0"/>
        <v>ei muutosta</v>
      </c>
      <c r="I46" t="s">
        <v>141</v>
      </c>
      <c r="J46">
        <f>IFERROR(VLOOKUP(Muutokset!I46,'2015'!$F$12:$I$1887,4,FALSE),0)</f>
        <v>4857</v>
      </c>
    </row>
    <row r="47" spans="1:10" x14ac:dyDescent="0.25">
      <c r="A47" t="s">
        <v>144</v>
      </c>
      <c r="B47">
        <v>0</v>
      </c>
      <c r="C47" t="str">
        <f t="shared" si="0"/>
        <v>ei muutosta</v>
      </c>
      <c r="I47" t="s">
        <v>1987</v>
      </c>
      <c r="J47">
        <f>IFERROR(VLOOKUP(Muutokset!I47,'2015'!$F$12:$I$1887,4,FALSE),0)</f>
        <v>7495</v>
      </c>
    </row>
    <row r="48" spans="1:10" x14ac:dyDescent="0.25">
      <c r="A48" t="s">
        <v>145</v>
      </c>
      <c r="B48">
        <v>3783</v>
      </c>
      <c r="C48" t="str">
        <f t="shared" si="0"/>
        <v>suurempi muutos</v>
      </c>
      <c r="I48" t="s">
        <v>142</v>
      </c>
      <c r="J48">
        <f>IFERROR(VLOOKUP(Muutokset!I48,'2015'!$F$12:$I$1887,4,FALSE),0)</f>
        <v>7670</v>
      </c>
    </row>
    <row r="49" spans="1:10" x14ac:dyDescent="0.25">
      <c r="A49" t="s">
        <v>146</v>
      </c>
      <c r="B49">
        <v>0</v>
      </c>
      <c r="C49" t="str">
        <f t="shared" si="0"/>
        <v>ei muutosta</v>
      </c>
      <c r="I49" t="s">
        <v>143</v>
      </c>
      <c r="J49">
        <f>IFERROR(VLOOKUP(Muutokset!I49,'2015'!$F$12:$I$1887,4,FALSE),0)</f>
        <v>5750</v>
      </c>
    </row>
    <row r="50" spans="1:10" x14ac:dyDescent="0.25">
      <c r="A50" t="s">
        <v>147</v>
      </c>
      <c r="B50">
        <v>0</v>
      </c>
      <c r="C50" t="str">
        <f t="shared" si="0"/>
        <v>ei muutosta</v>
      </c>
      <c r="I50" t="s">
        <v>144</v>
      </c>
      <c r="J50">
        <f>IFERROR(VLOOKUP(Muutokset!I50,'2015'!$F$12:$I$1887,4,FALSE),0)</f>
        <v>5215</v>
      </c>
    </row>
    <row r="51" spans="1:10" x14ac:dyDescent="0.25">
      <c r="A51" t="s">
        <v>148</v>
      </c>
      <c r="B51">
        <v>0</v>
      </c>
      <c r="C51" t="str">
        <f t="shared" si="0"/>
        <v>ei muutosta</v>
      </c>
      <c r="I51" t="s">
        <v>145</v>
      </c>
      <c r="J51">
        <f>IFERROR(VLOOKUP(Muutokset!I51,'2015'!$F$12:$I$1887,4,FALSE),0)</f>
        <v>8516</v>
      </c>
    </row>
    <row r="52" spans="1:10" x14ac:dyDescent="0.25">
      <c r="A52" t="s">
        <v>149</v>
      </c>
      <c r="B52">
        <v>0</v>
      </c>
      <c r="C52" t="str">
        <f t="shared" si="0"/>
        <v>ei muutosta</v>
      </c>
      <c r="I52" t="s">
        <v>1988</v>
      </c>
      <c r="J52">
        <f>IFERROR(VLOOKUP(Muutokset!I52,'2015'!$F$12:$I$1887,4,FALSE),0)</f>
        <v>3783</v>
      </c>
    </row>
    <row r="53" spans="1:10" x14ac:dyDescent="0.25">
      <c r="A53" t="s">
        <v>150</v>
      </c>
      <c r="B53">
        <v>0</v>
      </c>
      <c r="C53" t="str">
        <f t="shared" si="0"/>
        <v>ei muutosta</v>
      </c>
      <c r="I53" t="s">
        <v>146</v>
      </c>
      <c r="J53">
        <f>IFERROR(VLOOKUP(Muutokset!I53,'2015'!$F$12:$I$1887,4,FALSE),0)</f>
        <v>4531</v>
      </c>
    </row>
    <row r="54" spans="1:10" x14ac:dyDescent="0.25">
      <c r="A54" t="s">
        <v>151</v>
      </c>
      <c r="B54">
        <v>0</v>
      </c>
      <c r="C54" t="str">
        <f t="shared" si="0"/>
        <v>ei muutosta</v>
      </c>
      <c r="I54" t="s">
        <v>149</v>
      </c>
      <c r="J54">
        <f>IFERROR(VLOOKUP(Muutokset!I54,'2015'!$F$12:$I$1887,4,FALSE),0)</f>
        <v>3814</v>
      </c>
    </row>
    <row r="55" spans="1:10" x14ac:dyDescent="0.25">
      <c r="A55" t="s">
        <v>152</v>
      </c>
      <c r="B55">
        <v>0</v>
      </c>
      <c r="C55" t="str">
        <f t="shared" si="0"/>
        <v>ei muutosta</v>
      </c>
      <c r="I55" t="s">
        <v>150</v>
      </c>
      <c r="J55">
        <f>IFERROR(VLOOKUP(Muutokset!I55,'2015'!$F$12:$I$1887,4,FALSE),0)</f>
        <v>4470</v>
      </c>
    </row>
    <row r="56" spans="1:10" x14ac:dyDescent="0.25">
      <c r="A56" t="s">
        <v>153</v>
      </c>
      <c r="B56">
        <v>0</v>
      </c>
      <c r="C56" t="str">
        <f t="shared" si="0"/>
        <v>ei muutosta</v>
      </c>
      <c r="I56" t="s">
        <v>151</v>
      </c>
      <c r="J56">
        <f>IFERROR(VLOOKUP(Muutokset!I56,'2015'!$F$12:$I$1887,4,FALSE),0)</f>
        <v>4914</v>
      </c>
    </row>
    <row r="57" spans="1:10" x14ac:dyDescent="0.25">
      <c r="A57" t="s">
        <v>154</v>
      </c>
      <c r="B57">
        <v>0</v>
      </c>
      <c r="C57" t="str">
        <f t="shared" si="0"/>
        <v>ei muutosta</v>
      </c>
      <c r="I57" t="s">
        <v>152</v>
      </c>
      <c r="J57">
        <f>IFERROR(VLOOKUP(Muutokset!I57,'2015'!$F$12:$I$1887,4,FALSE),0)</f>
        <v>7519</v>
      </c>
    </row>
    <row r="58" spans="1:10" x14ac:dyDescent="0.25">
      <c r="A58" t="s">
        <v>155</v>
      </c>
      <c r="B58">
        <v>0</v>
      </c>
      <c r="C58" t="str">
        <f t="shared" si="0"/>
        <v>ei muutosta</v>
      </c>
      <c r="I58" t="s">
        <v>153</v>
      </c>
      <c r="J58">
        <f>IFERROR(VLOOKUP(Muutokset!I58,'2015'!$F$12:$I$1887,4,FALSE),0)</f>
        <v>5286</v>
      </c>
    </row>
    <row r="59" spans="1:10" x14ac:dyDescent="0.25">
      <c r="A59" t="s">
        <v>156</v>
      </c>
      <c r="B59">
        <v>0</v>
      </c>
      <c r="C59" t="str">
        <f t="shared" si="0"/>
        <v>ei muutosta</v>
      </c>
      <c r="I59" t="s">
        <v>154</v>
      </c>
      <c r="J59">
        <f>IFERROR(VLOOKUP(Muutokset!I59,'2015'!$F$12:$I$1887,4,FALSE),0)</f>
        <v>7193</v>
      </c>
    </row>
    <row r="60" spans="1:10" x14ac:dyDescent="0.25">
      <c r="A60" t="s">
        <v>157</v>
      </c>
      <c r="B60">
        <v>3855</v>
      </c>
      <c r="C60" t="str">
        <f t="shared" si="0"/>
        <v>suurempi muutos</v>
      </c>
      <c r="I60" t="s">
        <v>155</v>
      </c>
      <c r="J60">
        <f>IFERROR(VLOOKUP(Muutokset!I60,'2015'!$F$12:$I$1887,4,FALSE),0)</f>
        <v>4710</v>
      </c>
    </row>
    <row r="61" spans="1:10" x14ac:dyDescent="0.25">
      <c r="A61" t="s">
        <v>158</v>
      </c>
      <c r="B61">
        <v>0</v>
      </c>
      <c r="C61" t="str">
        <f t="shared" si="0"/>
        <v>ei muutosta</v>
      </c>
      <c r="I61" t="s">
        <v>156</v>
      </c>
      <c r="J61">
        <f>IFERROR(VLOOKUP(Muutokset!I61,'2015'!$F$12:$I$1887,4,FALSE),0)</f>
        <v>4719</v>
      </c>
    </row>
    <row r="62" spans="1:10" x14ac:dyDescent="0.25">
      <c r="A62" t="s">
        <v>159</v>
      </c>
      <c r="B62">
        <v>0</v>
      </c>
      <c r="C62" t="str">
        <f t="shared" si="0"/>
        <v>ei muutosta</v>
      </c>
      <c r="I62" t="s">
        <v>157</v>
      </c>
      <c r="J62">
        <f>IFERROR(VLOOKUP(Muutokset!I62,'2015'!$F$12:$I$1887,4,FALSE),0)</f>
        <v>2332</v>
      </c>
    </row>
    <row r="63" spans="1:10" x14ac:dyDescent="0.25">
      <c r="A63" t="s">
        <v>160</v>
      </c>
      <c r="B63">
        <v>9557</v>
      </c>
      <c r="C63" t="str">
        <f t="shared" si="0"/>
        <v>suurempi muutos</v>
      </c>
      <c r="I63" t="s">
        <v>2087</v>
      </c>
      <c r="J63">
        <f>IFERROR(VLOOKUP(Muutokset!I63,'2015'!$F$12:$I$1887,4,FALSE),0)</f>
        <v>3855</v>
      </c>
    </row>
    <row r="64" spans="1:10" x14ac:dyDescent="0.25">
      <c r="A64" t="s">
        <v>161</v>
      </c>
      <c r="B64" t="e">
        <v>#VALUE!</v>
      </c>
      <c r="C64" t="s">
        <v>4031</v>
      </c>
      <c r="I64" t="s">
        <v>158</v>
      </c>
      <c r="J64">
        <f>IFERROR(VLOOKUP(Muutokset!I64,'2015'!$F$12:$I$1887,4,FALSE),0)</f>
        <v>4677</v>
      </c>
    </row>
    <row r="65" spans="1:10" x14ac:dyDescent="0.25">
      <c r="A65" t="s">
        <v>162</v>
      </c>
      <c r="B65" t="e">
        <v>#VALUE!</v>
      </c>
      <c r="C65" t="s">
        <v>4031</v>
      </c>
      <c r="I65" t="s">
        <v>159</v>
      </c>
      <c r="J65">
        <f>IFERROR(VLOOKUP(Muutokset!I65,'2015'!$F$12:$I$1887,4,FALSE),0)</f>
        <v>8468</v>
      </c>
    </row>
    <row r="66" spans="1:10" x14ac:dyDescent="0.25">
      <c r="A66" t="s">
        <v>163</v>
      </c>
      <c r="B66" t="e">
        <v>#VALUE!</v>
      </c>
      <c r="C66" t="s">
        <v>4031</v>
      </c>
      <c r="I66" t="s">
        <v>160</v>
      </c>
      <c r="J66">
        <f>IFERROR(VLOOKUP(Muutokset!I66,'2015'!$F$12:$I$1887,4,FALSE),0)</f>
        <v>1481</v>
      </c>
    </row>
    <row r="67" spans="1:10" x14ac:dyDescent="0.25">
      <c r="A67" t="s">
        <v>164</v>
      </c>
      <c r="B67" t="e">
        <v>#VALUE!</v>
      </c>
      <c r="C67" t="s">
        <v>4031</v>
      </c>
      <c r="I67" t="s">
        <v>2000</v>
      </c>
      <c r="J67">
        <f>IFERROR(VLOOKUP(Muutokset!I67,'2015'!$F$12:$I$1887,4,FALSE),0)</f>
        <v>0</v>
      </c>
    </row>
    <row r="68" spans="1:10" x14ac:dyDescent="0.25">
      <c r="A68" t="s">
        <v>165</v>
      </c>
      <c r="B68" t="e">
        <v>#VALUE!</v>
      </c>
      <c r="C68" t="s">
        <v>4031</v>
      </c>
      <c r="I68" t="s">
        <v>161</v>
      </c>
      <c r="J68">
        <f>IFERROR(VLOOKUP(Muutokset!I68,'2015'!$F$12:$I$1887,4,FALSE),0)</f>
        <v>0</v>
      </c>
    </row>
    <row r="69" spans="1:10" x14ac:dyDescent="0.25">
      <c r="A69" t="s">
        <v>166</v>
      </c>
      <c r="B69" t="e">
        <v>#VALUE!</v>
      </c>
      <c r="C69" t="s">
        <v>4031</v>
      </c>
      <c r="I69" t="s">
        <v>2001</v>
      </c>
      <c r="J69">
        <f>IFERROR(VLOOKUP(Muutokset!I69,'2015'!$F$12:$I$1887,4,FALSE),0)</f>
        <v>0</v>
      </c>
    </row>
    <row r="70" spans="1:10" x14ac:dyDescent="0.25">
      <c r="A70" t="s">
        <v>167</v>
      </c>
      <c r="B70" t="e">
        <v>#VALUE!</v>
      </c>
      <c r="C70" t="s">
        <v>4031</v>
      </c>
      <c r="I70" t="s">
        <v>162</v>
      </c>
      <c r="J70">
        <f>IFERROR(VLOOKUP(Muutokset!I70,'2015'!$F$12:$I$1887,4,FALSE),0)</f>
        <v>0</v>
      </c>
    </row>
    <row r="71" spans="1:10" x14ac:dyDescent="0.25">
      <c r="A71" t="s">
        <v>168</v>
      </c>
      <c r="B71" t="e">
        <v>#VALUE!</v>
      </c>
      <c r="C71" t="s">
        <v>4031</v>
      </c>
      <c r="I71" t="s">
        <v>163</v>
      </c>
      <c r="J71">
        <f>IFERROR(VLOOKUP(Muutokset!I71,'2015'!$F$12:$I$1887,4,FALSE),0)</f>
        <v>0</v>
      </c>
    </row>
    <row r="72" spans="1:10" x14ac:dyDescent="0.25">
      <c r="A72" t="s">
        <v>169</v>
      </c>
      <c r="B72" t="e">
        <v>#VALUE!</v>
      </c>
      <c r="C72" t="s">
        <v>4031</v>
      </c>
      <c r="I72" t="s">
        <v>164</v>
      </c>
      <c r="J72">
        <f>IFERROR(VLOOKUP(Muutokset!I72,'2015'!$F$12:$I$1887,4,FALSE),0)</f>
        <v>0</v>
      </c>
    </row>
    <row r="73" spans="1:10" x14ac:dyDescent="0.25">
      <c r="A73" t="s">
        <v>170</v>
      </c>
      <c r="B73" t="e">
        <v>#VALUE!</v>
      </c>
      <c r="C73" t="s">
        <v>4031</v>
      </c>
      <c r="I73" t="s">
        <v>165</v>
      </c>
      <c r="J73">
        <f>IFERROR(VLOOKUP(Muutokset!I73,'2015'!$F$12:$I$1887,4,FALSE),0)</f>
        <v>0</v>
      </c>
    </row>
    <row r="74" spans="1:10" x14ac:dyDescent="0.25">
      <c r="A74" t="s">
        <v>171</v>
      </c>
      <c r="B74" t="e">
        <v>#VALUE!</v>
      </c>
      <c r="C74" t="s">
        <v>4031</v>
      </c>
      <c r="I74" t="s">
        <v>166</v>
      </c>
      <c r="J74">
        <f>IFERROR(VLOOKUP(Muutokset!I74,'2015'!$F$12:$I$1887,4,FALSE),0)</f>
        <v>0</v>
      </c>
    </row>
    <row r="75" spans="1:10" x14ac:dyDescent="0.25">
      <c r="A75" t="s">
        <v>172</v>
      </c>
      <c r="B75" t="e">
        <v>#VALUE!</v>
      </c>
      <c r="C75" t="s">
        <v>4031</v>
      </c>
      <c r="I75" t="s">
        <v>2002</v>
      </c>
      <c r="J75">
        <f>IFERROR(VLOOKUP(Muutokset!I75,'2015'!$F$12:$I$1887,4,FALSE),0)</f>
        <v>0</v>
      </c>
    </row>
    <row r="76" spans="1:10" x14ac:dyDescent="0.25">
      <c r="A76" t="s">
        <v>173</v>
      </c>
      <c r="B76" t="e">
        <v>#VALUE!</v>
      </c>
      <c r="C76" t="s">
        <v>4031</v>
      </c>
      <c r="I76" t="s">
        <v>167</v>
      </c>
      <c r="J76">
        <f>IFERROR(VLOOKUP(Muutokset!I76,'2015'!$F$12:$I$1887,4,FALSE),0)</f>
        <v>0</v>
      </c>
    </row>
    <row r="77" spans="1:10" x14ac:dyDescent="0.25">
      <c r="A77" t="s">
        <v>174</v>
      </c>
      <c r="B77" t="e">
        <v>#VALUE!</v>
      </c>
      <c r="C77" t="s">
        <v>4031</v>
      </c>
      <c r="I77" t="s">
        <v>168</v>
      </c>
      <c r="J77">
        <f>IFERROR(VLOOKUP(Muutokset!I77,'2015'!$F$12:$I$1887,4,FALSE),0)</f>
        <v>0</v>
      </c>
    </row>
    <row r="78" spans="1:10" x14ac:dyDescent="0.25">
      <c r="A78" t="s">
        <v>175</v>
      </c>
      <c r="B78" t="e">
        <v>#VALUE!</v>
      </c>
      <c r="C78" t="s">
        <v>4031</v>
      </c>
      <c r="I78" t="s">
        <v>169</v>
      </c>
      <c r="J78">
        <f>IFERROR(VLOOKUP(Muutokset!I78,'2015'!$F$12:$I$1887,4,FALSE),0)</f>
        <v>0</v>
      </c>
    </row>
    <row r="79" spans="1:10" x14ac:dyDescent="0.25">
      <c r="A79" t="s">
        <v>176</v>
      </c>
      <c r="B79" t="e">
        <v>#VALUE!</v>
      </c>
      <c r="C79" t="s">
        <v>4031</v>
      </c>
      <c r="I79" t="s">
        <v>170</v>
      </c>
      <c r="J79">
        <f>IFERROR(VLOOKUP(Muutokset!I79,'2015'!$F$12:$I$1887,4,FALSE),0)</f>
        <v>0</v>
      </c>
    </row>
    <row r="80" spans="1:10" x14ac:dyDescent="0.25">
      <c r="A80" t="s">
        <v>177</v>
      </c>
      <c r="B80" t="e">
        <v>#VALUE!</v>
      </c>
      <c r="C80" t="s">
        <v>4031</v>
      </c>
      <c r="I80" t="s">
        <v>171</v>
      </c>
      <c r="J80">
        <f>IFERROR(VLOOKUP(Muutokset!I80,'2015'!$F$12:$I$1887,4,FALSE),0)</f>
        <v>0</v>
      </c>
    </row>
    <row r="81" spans="1:10" x14ac:dyDescent="0.25">
      <c r="A81" t="s">
        <v>178</v>
      </c>
      <c r="B81" t="e">
        <v>#VALUE!</v>
      </c>
      <c r="C81" t="s">
        <v>4031</v>
      </c>
      <c r="I81" t="s">
        <v>172</v>
      </c>
      <c r="J81">
        <f>IFERROR(VLOOKUP(Muutokset!I81,'2015'!$F$12:$I$1887,4,FALSE),0)</f>
        <v>0</v>
      </c>
    </row>
    <row r="82" spans="1:10" x14ac:dyDescent="0.25">
      <c r="A82" t="s">
        <v>179</v>
      </c>
      <c r="B82" t="e">
        <v>#VALUE!</v>
      </c>
      <c r="C82" t="s">
        <v>4031</v>
      </c>
      <c r="I82" t="s">
        <v>173</v>
      </c>
      <c r="J82">
        <f>IFERROR(VLOOKUP(Muutokset!I82,'2015'!$F$12:$I$1887,4,FALSE),0)</f>
        <v>0</v>
      </c>
    </row>
    <row r="83" spans="1:10" x14ac:dyDescent="0.25">
      <c r="A83" t="s">
        <v>180</v>
      </c>
      <c r="B83" t="e">
        <v>#VALUE!</v>
      </c>
      <c r="C83" t="s">
        <v>4031</v>
      </c>
      <c r="I83" t="s">
        <v>2003</v>
      </c>
      <c r="J83">
        <f>IFERROR(VLOOKUP(Muutokset!I83,'2015'!$F$12:$I$1887,4,FALSE),0)</f>
        <v>0</v>
      </c>
    </row>
    <row r="84" spans="1:10" x14ac:dyDescent="0.25">
      <c r="A84" t="s">
        <v>181</v>
      </c>
      <c r="B84" t="e">
        <v>#VALUE!</v>
      </c>
      <c r="C84" t="s">
        <v>4031</v>
      </c>
      <c r="I84" t="s">
        <v>174</v>
      </c>
      <c r="J84">
        <f>IFERROR(VLOOKUP(Muutokset!I84,'2015'!$F$12:$I$1887,4,FALSE),0)</f>
        <v>0</v>
      </c>
    </row>
    <row r="85" spans="1:10" x14ac:dyDescent="0.25">
      <c r="A85" t="s">
        <v>182</v>
      </c>
      <c r="B85">
        <v>3265</v>
      </c>
      <c r="C85" t="str">
        <f t="shared" ref="C85:C130" si="1">IF(ISERROR(B85), "tieosa muuttunut", IF(ABS(B85)&lt;=50, IF(B85=0, "ei muutosta", "±50"), "suurempi muutos"))</f>
        <v>suurempi muutos</v>
      </c>
      <c r="I85" t="s">
        <v>175</v>
      </c>
      <c r="J85">
        <f>IFERROR(VLOOKUP(Muutokset!I85,'2015'!$F$12:$I$1887,4,FALSE),0)</f>
        <v>0</v>
      </c>
    </row>
    <row r="86" spans="1:10" x14ac:dyDescent="0.25">
      <c r="A86" t="s">
        <v>183</v>
      </c>
      <c r="B86">
        <v>0</v>
      </c>
      <c r="C86" t="str">
        <f t="shared" si="1"/>
        <v>ei muutosta</v>
      </c>
      <c r="I86" t="s">
        <v>176</v>
      </c>
      <c r="J86">
        <f>IFERROR(VLOOKUP(Muutokset!I86,'2015'!$F$12:$I$1887,4,FALSE),0)</f>
        <v>0</v>
      </c>
    </row>
    <row r="87" spans="1:10" x14ac:dyDescent="0.25">
      <c r="A87" t="s">
        <v>184</v>
      </c>
      <c r="B87">
        <v>0</v>
      </c>
      <c r="C87" t="str">
        <f t="shared" si="1"/>
        <v>ei muutosta</v>
      </c>
      <c r="I87" t="s">
        <v>177</v>
      </c>
      <c r="J87">
        <f>IFERROR(VLOOKUP(Muutokset!I87,'2015'!$F$12:$I$1887,4,FALSE),0)</f>
        <v>0</v>
      </c>
    </row>
    <row r="88" spans="1:10" x14ac:dyDescent="0.25">
      <c r="A88" t="s">
        <v>185</v>
      </c>
      <c r="B88">
        <v>6727</v>
      </c>
      <c r="C88" t="str">
        <f t="shared" si="1"/>
        <v>suurempi muutos</v>
      </c>
      <c r="I88" t="s">
        <v>178</v>
      </c>
      <c r="J88">
        <f>IFERROR(VLOOKUP(Muutokset!I88,'2015'!$F$12:$I$1887,4,FALSE),0)</f>
        <v>0</v>
      </c>
    </row>
    <row r="89" spans="1:10" x14ac:dyDescent="0.25">
      <c r="A89" t="s">
        <v>186</v>
      </c>
      <c r="B89">
        <v>0</v>
      </c>
      <c r="C89" t="str">
        <f t="shared" si="1"/>
        <v>ei muutosta</v>
      </c>
      <c r="I89" t="s">
        <v>179</v>
      </c>
      <c r="J89">
        <f>IFERROR(VLOOKUP(Muutokset!I89,'2015'!$F$12:$I$1887,4,FALSE),0)</f>
        <v>0</v>
      </c>
    </row>
    <row r="90" spans="1:10" x14ac:dyDescent="0.25">
      <c r="A90" t="s">
        <v>187</v>
      </c>
      <c r="B90">
        <v>0</v>
      </c>
      <c r="C90" t="str">
        <f t="shared" si="1"/>
        <v>ei muutosta</v>
      </c>
      <c r="I90" t="s">
        <v>180</v>
      </c>
      <c r="J90">
        <f>IFERROR(VLOOKUP(Muutokset!I90,'2015'!$F$12:$I$1887,4,FALSE),0)</f>
        <v>0</v>
      </c>
    </row>
    <row r="91" spans="1:10" x14ac:dyDescent="0.25">
      <c r="A91" t="s">
        <v>188</v>
      </c>
      <c r="B91">
        <v>0</v>
      </c>
      <c r="C91" t="str">
        <f t="shared" si="1"/>
        <v>ei muutosta</v>
      </c>
      <c r="I91" t="s">
        <v>2007</v>
      </c>
      <c r="J91">
        <f>IFERROR(VLOOKUP(Muutokset!I91,'2015'!$F$12:$I$1887,4,FALSE),0)</f>
        <v>0</v>
      </c>
    </row>
    <row r="92" spans="1:10" x14ac:dyDescent="0.25">
      <c r="A92" t="s">
        <v>189</v>
      </c>
      <c r="B92">
        <v>0</v>
      </c>
      <c r="C92" t="str">
        <f t="shared" si="1"/>
        <v>ei muutosta</v>
      </c>
      <c r="I92" t="s">
        <v>181</v>
      </c>
      <c r="J92">
        <f>IFERROR(VLOOKUP(Muutokset!I92,'2015'!$F$12:$I$1887,4,FALSE),0)</f>
        <v>0</v>
      </c>
    </row>
    <row r="93" spans="1:10" x14ac:dyDescent="0.25">
      <c r="A93" t="s">
        <v>190</v>
      </c>
      <c r="B93">
        <v>0</v>
      </c>
      <c r="C93" t="str">
        <f t="shared" si="1"/>
        <v>ei muutosta</v>
      </c>
      <c r="I93" t="s">
        <v>182</v>
      </c>
      <c r="J93">
        <f>IFERROR(VLOOKUP(Muutokset!I93,'2015'!$F$12:$I$1887,4,FALSE),0)</f>
        <v>7005</v>
      </c>
    </row>
    <row r="94" spans="1:10" x14ac:dyDescent="0.25">
      <c r="A94" t="s">
        <v>191</v>
      </c>
      <c r="B94">
        <v>0</v>
      </c>
      <c r="C94" t="str">
        <f t="shared" si="1"/>
        <v>ei muutosta</v>
      </c>
      <c r="I94" t="s">
        <v>2092</v>
      </c>
      <c r="J94">
        <f>IFERROR(VLOOKUP(Muutokset!I94,'2015'!$F$12:$I$1887,4,FALSE),0)</f>
        <v>3265</v>
      </c>
    </row>
    <row r="95" spans="1:10" x14ac:dyDescent="0.25">
      <c r="A95" t="s">
        <v>192</v>
      </c>
      <c r="B95">
        <v>5502</v>
      </c>
      <c r="C95" t="str">
        <f t="shared" si="1"/>
        <v>suurempi muutos</v>
      </c>
      <c r="I95" t="s">
        <v>183</v>
      </c>
      <c r="J95">
        <f>IFERROR(VLOOKUP(Muutokset!I95,'2015'!$F$12:$I$1887,4,FALSE),0)</f>
        <v>6024</v>
      </c>
    </row>
    <row r="96" spans="1:10" x14ac:dyDescent="0.25">
      <c r="A96" t="s">
        <v>193</v>
      </c>
      <c r="B96">
        <v>0</v>
      </c>
      <c r="C96" t="str">
        <f t="shared" si="1"/>
        <v>ei muutosta</v>
      </c>
      <c r="I96" t="s">
        <v>184</v>
      </c>
      <c r="J96">
        <f>IFERROR(VLOOKUP(Muutokset!I96,'2015'!$F$12:$I$1887,4,FALSE),0)</f>
        <v>2391</v>
      </c>
    </row>
    <row r="97" spans="1:10" x14ac:dyDescent="0.25">
      <c r="A97" t="s">
        <v>194</v>
      </c>
      <c r="B97">
        <v>0</v>
      </c>
      <c r="C97" t="str">
        <f t="shared" si="1"/>
        <v>ei muutosta</v>
      </c>
      <c r="I97" t="s">
        <v>185</v>
      </c>
      <c r="J97">
        <f>IFERROR(VLOOKUP(Muutokset!I97,'2015'!$F$12:$I$1887,4,FALSE),0)</f>
        <v>2593</v>
      </c>
    </row>
    <row r="98" spans="1:10" x14ac:dyDescent="0.25">
      <c r="A98" t="s">
        <v>195</v>
      </c>
      <c r="B98">
        <v>0</v>
      </c>
      <c r="C98" t="str">
        <f t="shared" si="1"/>
        <v>ei muutosta</v>
      </c>
      <c r="I98" t="s">
        <v>2093</v>
      </c>
      <c r="J98">
        <f>IFERROR(VLOOKUP(Muutokset!I98,'2015'!$F$12:$I$1887,4,FALSE),0)</f>
        <v>2575</v>
      </c>
    </row>
    <row r="99" spans="1:10" x14ac:dyDescent="0.25">
      <c r="A99" t="s">
        <v>196</v>
      </c>
      <c r="B99">
        <v>0</v>
      </c>
      <c r="C99" t="str">
        <f t="shared" si="1"/>
        <v>ei muutosta</v>
      </c>
      <c r="I99" t="s">
        <v>2094</v>
      </c>
      <c r="J99">
        <f>IFERROR(VLOOKUP(Muutokset!I99,'2015'!$F$12:$I$1887,4,FALSE),0)</f>
        <v>4152</v>
      </c>
    </row>
    <row r="100" spans="1:10" x14ac:dyDescent="0.25">
      <c r="A100" t="s">
        <v>197</v>
      </c>
      <c r="B100">
        <v>0</v>
      </c>
      <c r="C100" t="str">
        <f t="shared" si="1"/>
        <v>ei muutosta</v>
      </c>
      <c r="I100" t="s">
        <v>186</v>
      </c>
      <c r="J100">
        <f>IFERROR(VLOOKUP(Muutokset!I100,'2015'!$F$12:$I$1887,4,FALSE),0)</f>
        <v>4759</v>
      </c>
    </row>
    <row r="101" spans="1:10" x14ac:dyDescent="0.25">
      <c r="A101" t="s">
        <v>198</v>
      </c>
      <c r="B101">
        <v>0</v>
      </c>
      <c r="C101" t="str">
        <f t="shared" si="1"/>
        <v>ei muutosta</v>
      </c>
      <c r="I101" t="s">
        <v>187</v>
      </c>
      <c r="J101">
        <f>IFERROR(VLOOKUP(Muutokset!I101,'2015'!$F$12:$I$1887,4,FALSE),0)</f>
        <v>1510</v>
      </c>
    </row>
    <row r="102" spans="1:10" x14ac:dyDescent="0.25">
      <c r="A102" t="s">
        <v>199</v>
      </c>
      <c r="B102">
        <v>0</v>
      </c>
      <c r="C102" t="str">
        <f t="shared" si="1"/>
        <v>ei muutosta</v>
      </c>
      <c r="I102" t="s">
        <v>189</v>
      </c>
      <c r="J102">
        <f>IFERROR(VLOOKUP(Muutokset!I102,'2015'!$F$12:$I$1887,4,FALSE),0)</f>
        <v>4870</v>
      </c>
    </row>
    <row r="103" spans="1:10" x14ac:dyDescent="0.25">
      <c r="A103" t="s">
        <v>200</v>
      </c>
      <c r="B103">
        <v>0</v>
      </c>
      <c r="C103" t="str">
        <f t="shared" si="1"/>
        <v>ei muutosta</v>
      </c>
      <c r="I103" t="s">
        <v>190</v>
      </c>
      <c r="J103">
        <f>IFERROR(VLOOKUP(Muutokset!I103,'2015'!$F$12:$I$1887,4,FALSE),0)</f>
        <v>4644</v>
      </c>
    </row>
    <row r="104" spans="1:10" x14ac:dyDescent="0.25">
      <c r="A104" t="s">
        <v>201</v>
      </c>
      <c r="B104">
        <v>3705</v>
      </c>
      <c r="C104" t="str">
        <f t="shared" si="1"/>
        <v>suurempi muutos</v>
      </c>
      <c r="I104" t="s">
        <v>191</v>
      </c>
      <c r="J104">
        <f>IFERROR(VLOOKUP(Muutokset!I104,'2015'!$F$12:$I$1887,4,FALSE),0)</f>
        <v>4648</v>
      </c>
    </row>
    <row r="105" spans="1:10" x14ac:dyDescent="0.25">
      <c r="A105" t="s">
        <v>202</v>
      </c>
      <c r="B105">
        <v>0</v>
      </c>
      <c r="C105" t="str">
        <f t="shared" si="1"/>
        <v>ei muutosta</v>
      </c>
      <c r="I105" t="s">
        <v>192</v>
      </c>
      <c r="J105">
        <f>IFERROR(VLOOKUP(Muutokset!I105,'2015'!$F$12:$I$1887,4,FALSE),0)</f>
        <v>2442</v>
      </c>
    </row>
    <row r="106" spans="1:10" x14ac:dyDescent="0.25">
      <c r="A106" t="s">
        <v>203</v>
      </c>
      <c r="B106">
        <v>0</v>
      </c>
      <c r="C106" t="str">
        <f t="shared" si="1"/>
        <v>ei muutosta</v>
      </c>
      <c r="I106" t="s">
        <v>2097</v>
      </c>
      <c r="J106">
        <f>IFERROR(VLOOKUP(Muutokset!I106,'2015'!$F$12:$I$1887,4,FALSE),0)</f>
        <v>5502</v>
      </c>
    </row>
    <row r="107" spans="1:10" x14ac:dyDescent="0.25">
      <c r="A107" t="s">
        <v>204</v>
      </c>
      <c r="B107">
        <v>2288</v>
      </c>
      <c r="C107" t="str">
        <f t="shared" si="1"/>
        <v>suurempi muutos</v>
      </c>
      <c r="I107" t="s">
        <v>193</v>
      </c>
      <c r="J107">
        <f>IFERROR(VLOOKUP(Muutokset!I107,'2015'!$F$12:$I$1887,4,FALSE),0)</f>
        <v>6330</v>
      </c>
    </row>
    <row r="108" spans="1:10" x14ac:dyDescent="0.25">
      <c r="A108" t="s">
        <v>205</v>
      </c>
      <c r="B108" t="e">
        <v>#VALUE!</v>
      </c>
      <c r="C108" t="s">
        <v>4031</v>
      </c>
      <c r="I108" t="s">
        <v>194</v>
      </c>
      <c r="J108">
        <f>IFERROR(VLOOKUP(Muutokset!I108,'2015'!$F$12:$I$1887,4,FALSE),0)</f>
        <v>3836</v>
      </c>
    </row>
    <row r="109" spans="1:10" x14ac:dyDescent="0.25">
      <c r="A109" t="s">
        <v>206</v>
      </c>
      <c r="B109">
        <v>-241</v>
      </c>
      <c r="C109" t="str">
        <f t="shared" si="1"/>
        <v>suurempi muutos</v>
      </c>
      <c r="I109" t="s">
        <v>195</v>
      </c>
      <c r="J109">
        <f>IFERROR(VLOOKUP(Muutokset!I109,'2015'!$F$12:$I$1887,4,FALSE),0)</f>
        <v>4570</v>
      </c>
    </row>
    <row r="110" spans="1:10" x14ac:dyDescent="0.25">
      <c r="A110" t="s">
        <v>207</v>
      </c>
      <c r="B110">
        <v>0</v>
      </c>
      <c r="C110" t="str">
        <f t="shared" si="1"/>
        <v>ei muutosta</v>
      </c>
      <c r="I110" t="s">
        <v>196</v>
      </c>
      <c r="J110">
        <f>IFERROR(VLOOKUP(Muutokset!I110,'2015'!$F$12:$I$1887,4,FALSE),0)</f>
        <v>1860</v>
      </c>
    </row>
    <row r="111" spans="1:10" x14ac:dyDescent="0.25">
      <c r="A111" t="s">
        <v>208</v>
      </c>
      <c r="B111">
        <v>0</v>
      </c>
      <c r="C111" t="str">
        <f t="shared" si="1"/>
        <v>ei muutosta</v>
      </c>
      <c r="I111" t="s">
        <v>197</v>
      </c>
      <c r="J111">
        <f>IFERROR(VLOOKUP(Muutokset!I111,'2015'!$F$12:$I$1887,4,FALSE),0)</f>
        <v>4766</v>
      </c>
    </row>
    <row r="112" spans="1:10" x14ac:dyDescent="0.25">
      <c r="A112" t="s">
        <v>209</v>
      </c>
      <c r="B112">
        <v>0</v>
      </c>
      <c r="C112" t="str">
        <f t="shared" si="1"/>
        <v>ei muutosta</v>
      </c>
      <c r="I112" t="s">
        <v>198</v>
      </c>
      <c r="J112">
        <f>IFERROR(VLOOKUP(Muutokset!I112,'2015'!$F$12:$I$1887,4,FALSE),0)</f>
        <v>4371</v>
      </c>
    </row>
    <row r="113" spans="1:10" x14ac:dyDescent="0.25">
      <c r="A113" t="s">
        <v>210</v>
      </c>
      <c r="B113">
        <v>0</v>
      </c>
      <c r="C113" t="str">
        <f t="shared" si="1"/>
        <v>ei muutosta</v>
      </c>
      <c r="I113" t="s">
        <v>199</v>
      </c>
      <c r="J113">
        <f>IFERROR(VLOOKUP(Muutokset!I113,'2015'!$F$12:$I$1887,4,FALSE),0)</f>
        <v>4521</v>
      </c>
    </row>
    <row r="114" spans="1:10" x14ac:dyDescent="0.25">
      <c r="A114" t="s">
        <v>211</v>
      </c>
      <c r="B114">
        <v>0</v>
      </c>
      <c r="C114" t="str">
        <f t="shared" si="1"/>
        <v>ei muutosta</v>
      </c>
      <c r="I114" t="s">
        <v>200</v>
      </c>
      <c r="J114">
        <f>IFERROR(VLOOKUP(Muutokset!I114,'2015'!$F$12:$I$1887,4,FALSE),0)</f>
        <v>3819</v>
      </c>
    </row>
    <row r="115" spans="1:10" x14ac:dyDescent="0.25">
      <c r="A115" t="s">
        <v>212</v>
      </c>
      <c r="B115">
        <v>0</v>
      </c>
      <c r="C115" t="str">
        <f t="shared" si="1"/>
        <v>ei muutosta</v>
      </c>
      <c r="I115" t="s">
        <v>201</v>
      </c>
      <c r="J115">
        <f>IFERROR(VLOOKUP(Muutokset!I115,'2015'!$F$12:$I$1887,4,FALSE),0)</f>
        <v>1106</v>
      </c>
    </row>
    <row r="116" spans="1:10" x14ac:dyDescent="0.25">
      <c r="A116" t="s">
        <v>213</v>
      </c>
      <c r="B116">
        <v>0</v>
      </c>
      <c r="C116" t="str">
        <f t="shared" si="1"/>
        <v>ei muutosta</v>
      </c>
      <c r="I116" t="s">
        <v>2095</v>
      </c>
      <c r="J116">
        <f>IFERROR(VLOOKUP(Muutokset!I116,'2015'!$F$12:$I$1887,4,FALSE),0)</f>
        <v>3705</v>
      </c>
    </row>
    <row r="117" spans="1:10" x14ac:dyDescent="0.25">
      <c r="A117" t="s">
        <v>214</v>
      </c>
      <c r="B117">
        <v>0</v>
      </c>
      <c r="C117" t="str">
        <f t="shared" si="1"/>
        <v>ei muutosta</v>
      </c>
      <c r="I117" t="s">
        <v>202</v>
      </c>
      <c r="J117">
        <f>IFERROR(VLOOKUP(Muutokset!I117,'2015'!$F$12:$I$1887,4,FALSE),0)</f>
        <v>4502</v>
      </c>
    </row>
    <row r="118" spans="1:10" x14ac:dyDescent="0.25">
      <c r="A118" t="s">
        <v>215</v>
      </c>
      <c r="B118">
        <v>0</v>
      </c>
      <c r="C118" t="str">
        <f t="shared" si="1"/>
        <v>ei muutosta</v>
      </c>
      <c r="I118" t="s">
        <v>203</v>
      </c>
      <c r="J118">
        <f>IFERROR(VLOOKUP(Muutokset!I118,'2015'!$F$12:$I$1887,4,FALSE),0)</f>
        <v>4540</v>
      </c>
    </row>
    <row r="119" spans="1:10" x14ac:dyDescent="0.25">
      <c r="A119" t="s">
        <v>216</v>
      </c>
      <c r="B119">
        <v>0</v>
      </c>
      <c r="C119" t="str">
        <f t="shared" si="1"/>
        <v>ei muutosta</v>
      </c>
      <c r="I119" t="s">
        <v>204</v>
      </c>
      <c r="J119">
        <f>IFERROR(VLOOKUP(Muutokset!I119,'2015'!$F$12:$I$1887,4,FALSE),0)</f>
        <v>1934</v>
      </c>
    </row>
    <row r="120" spans="1:10" x14ac:dyDescent="0.25">
      <c r="A120" t="s">
        <v>217</v>
      </c>
      <c r="B120">
        <v>0</v>
      </c>
      <c r="C120" t="str">
        <f t="shared" si="1"/>
        <v>ei muutosta</v>
      </c>
      <c r="I120" t="s">
        <v>205</v>
      </c>
      <c r="J120">
        <f>IFERROR(VLOOKUP(Muutokset!I120,'2015'!$F$12:$I$1887,4,FALSE),0)</f>
        <v>0</v>
      </c>
    </row>
    <row r="121" spans="1:10" x14ac:dyDescent="0.25">
      <c r="A121" t="s">
        <v>218</v>
      </c>
      <c r="B121">
        <v>0</v>
      </c>
      <c r="C121" t="str">
        <f t="shared" si="1"/>
        <v>ei muutosta</v>
      </c>
      <c r="I121" t="s">
        <v>206</v>
      </c>
      <c r="J121">
        <f>IFERROR(VLOOKUP(Muutokset!I121,'2015'!$F$12:$I$1887,4,FALSE),0)</f>
        <v>1728</v>
      </c>
    </row>
    <row r="122" spans="1:10" x14ac:dyDescent="0.25">
      <c r="A122" t="s">
        <v>219</v>
      </c>
      <c r="B122">
        <v>0</v>
      </c>
      <c r="C122" t="str">
        <f t="shared" si="1"/>
        <v>ei muutosta</v>
      </c>
      <c r="I122" t="s">
        <v>2096</v>
      </c>
      <c r="J122">
        <f>IFERROR(VLOOKUP(Muutokset!I122,'2015'!$F$12:$I$1887,4,FALSE),0)</f>
        <v>0</v>
      </c>
    </row>
    <row r="123" spans="1:10" x14ac:dyDescent="0.25">
      <c r="A123" t="s">
        <v>220</v>
      </c>
      <c r="B123">
        <v>0</v>
      </c>
      <c r="C123" t="str">
        <f t="shared" si="1"/>
        <v>ei muutosta</v>
      </c>
      <c r="I123" t="s">
        <v>207</v>
      </c>
      <c r="J123">
        <f>IFERROR(VLOOKUP(Muutokset!I123,'2015'!$F$12:$I$1887,4,FALSE),0)</f>
        <v>2993</v>
      </c>
    </row>
    <row r="124" spans="1:10" x14ac:dyDescent="0.25">
      <c r="A124" t="s">
        <v>221</v>
      </c>
      <c r="B124">
        <v>0</v>
      </c>
      <c r="C124" t="str">
        <f t="shared" si="1"/>
        <v>ei muutosta</v>
      </c>
      <c r="I124" t="s">
        <v>208</v>
      </c>
      <c r="J124">
        <f>IFERROR(VLOOKUP(Muutokset!I124,'2015'!$F$12:$I$1887,4,FALSE),0)</f>
        <v>4197</v>
      </c>
    </row>
    <row r="125" spans="1:10" x14ac:dyDescent="0.25">
      <c r="A125" t="s">
        <v>222</v>
      </c>
      <c r="B125">
        <v>0</v>
      </c>
      <c r="C125" t="str">
        <f t="shared" si="1"/>
        <v>ei muutosta</v>
      </c>
      <c r="I125" t="s">
        <v>209</v>
      </c>
      <c r="J125">
        <f>IFERROR(VLOOKUP(Muutokset!I125,'2015'!$F$12:$I$1887,4,FALSE),0)</f>
        <v>6982</v>
      </c>
    </row>
    <row r="126" spans="1:10" x14ac:dyDescent="0.25">
      <c r="A126" t="s">
        <v>223</v>
      </c>
      <c r="B126">
        <v>0</v>
      </c>
      <c r="C126" t="str">
        <f t="shared" si="1"/>
        <v>ei muutosta</v>
      </c>
      <c r="I126" t="s">
        <v>210</v>
      </c>
      <c r="J126">
        <f>IFERROR(VLOOKUP(Muutokset!I126,'2015'!$F$12:$I$1887,4,FALSE),0)</f>
        <v>4224</v>
      </c>
    </row>
    <row r="127" spans="1:10" x14ac:dyDescent="0.25">
      <c r="A127" t="s">
        <v>224</v>
      </c>
      <c r="B127">
        <v>0</v>
      </c>
      <c r="C127" t="str">
        <f t="shared" si="1"/>
        <v>ei muutosta</v>
      </c>
      <c r="I127" t="s">
        <v>211</v>
      </c>
      <c r="J127">
        <f>IFERROR(VLOOKUP(Muutokset!I127,'2015'!$F$12:$I$1887,4,FALSE),0)</f>
        <v>6742</v>
      </c>
    </row>
    <row r="128" spans="1:10" x14ac:dyDescent="0.25">
      <c r="A128" t="s">
        <v>225</v>
      </c>
      <c r="B128">
        <v>0</v>
      </c>
      <c r="C128" t="str">
        <f t="shared" si="1"/>
        <v>ei muutosta</v>
      </c>
      <c r="I128" t="s">
        <v>212</v>
      </c>
      <c r="J128">
        <f>IFERROR(VLOOKUP(Muutokset!I128,'2015'!$F$12:$I$1887,4,FALSE),0)</f>
        <v>4643</v>
      </c>
    </row>
    <row r="129" spans="1:10" x14ac:dyDescent="0.25">
      <c r="A129" t="s">
        <v>226</v>
      </c>
      <c r="B129">
        <v>0</v>
      </c>
      <c r="C129" t="str">
        <f t="shared" si="1"/>
        <v>ei muutosta</v>
      </c>
      <c r="I129" t="s">
        <v>213</v>
      </c>
      <c r="J129">
        <f>IFERROR(VLOOKUP(Muutokset!I129,'2015'!$F$12:$I$1887,4,FALSE),0)</f>
        <v>6533</v>
      </c>
    </row>
    <row r="130" spans="1:10" x14ac:dyDescent="0.25">
      <c r="A130" t="s">
        <v>227</v>
      </c>
      <c r="B130">
        <v>0</v>
      </c>
      <c r="C130" t="str">
        <f t="shared" si="1"/>
        <v>ei muutosta</v>
      </c>
      <c r="I130" t="s">
        <v>214</v>
      </c>
      <c r="J130">
        <f>IFERROR(VLOOKUP(Muutokset!I130,'2015'!$F$12:$I$1887,4,FALSE),0)</f>
        <v>5561</v>
      </c>
    </row>
    <row r="131" spans="1:10" x14ac:dyDescent="0.25">
      <c r="A131" t="s">
        <v>228</v>
      </c>
      <c r="B131">
        <v>0</v>
      </c>
      <c r="C131" t="str">
        <f t="shared" ref="C131:C194" si="2">IF(ISERROR(B131), "tieosa muuttunut", IF(ABS(B131)&lt;=50, IF(B131=0, "ei muutosta", "±50"), "suurempi muutos"))</f>
        <v>ei muutosta</v>
      </c>
      <c r="I131" t="s">
        <v>215</v>
      </c>
      <c r="J131">
        <f>IFERROR(VLOOKUP(Muutokset!I131,'2015'!$F$12:$I$1887,4,FALSE),0)</f>
        <v>5705</v>
      </c>
    </row>
    <row r="132" spans="1:10" x14ac:dyDescent="0.25">
      <c r="A132" t="s">
        <v>229</v>
      </c>
      <c r="B132">
        <v>0</v>
      </c>
      <c r="C132" t="str">
        <f t="shared" si="2"/>
        <v>ei muutosta</v>
      </c>
      <c r="I132" t="s">
        <v>216</v>
      </c>
      <c r="J132">
        <f>IFERROR(VLOOKUP(Muutokset!I132,'2015'!$F$12:$I$1887,4,FALSE),0)</f>
        <v>5238</v>
      </c>
    </row>
    <row r="133" spans="1:10" x14ac:dyDescent="0.25">
      <c r="A133" t="s">
        <v>230</v>
      </c>
      <c r="B133">
        <v>0</v>
      </c>
      <c r="C133" t="str">
        <f t="shared" si="2"/>
        <v>ei muutosta</v>
      </c>
      <c r="I133" t="s">
        <v>217</v>
      </c>
      <c r="J133">
        <f>IFERROR(VLOOKUP(Muutokset!I133,'2015'!$F$12:$I$1887,4,FALSE),0)</f>
        <v>9765</v>
      </c>
    </row>
    <row r="134" spans="1:10" x14ac:dyDescent="0.25">
      <c r="A134" t="s">
        <v>231</v>
      </c>
      <c r="B134">
        <v>0</v>
      </c>
      <c r="C134" t="str">
        <f t="shared" si="2"/>
        <v>ei muutosta</v>
      </c>
      <c r="I134" t="s">
        <v>217</v>
      </c>
      <c r="J134">
        <f>IFERROR(VLOOKUP(Muutokset!I134,'2015'!$F$12:$I$1887,4,FALSE),0)</f>
        <v>9765</v>
      </c>
    </row>
    <row r="135" spans="1:10" x14ac:dyDescent="0.25">
      <c r="A135" t="s">
        <v>232</v>
      </c>
      <c r="B135">
        <v>0</v>
      </c>
      <c r="C135" t="str">
        <f t="shared" si="2"/>
        <v>ei muutosta</v>
      </c>
      <c r="I135" t="s">
        <v>218</v>
      </c>
      <c r="J135">
        <f>IFERROR(VLOOKUP(Muutokset!I135,'2015'!$F$12:$I$1887,4,FALSE),0)</f>
        <v>7452</v>
      </c>
    </row>
    <row r="136" spans="1:10" x14ac:dyDescent="0.25">
      <c r="A136" t="s">
        <v>233</v>
      </c>
      <c r="B136">
        <v>0</v>
      </c>
      <c r="C136" t="str">
        <f t="shared" si="2"/>
        <v>ei muutosta</v>
      </c>
      <c r="I136" t="s">
        <v>219</v>
      </c>
      <c r="J136">
        <f>IFERROR(VLOOKUP(Muutokset!I136,'2015'!$F$12:$I$1887,4,FALSE),0)</f>
        <v>8756</v>
      </c>
    </row>
    <row r="137" spans="1:10" x14ac:dyDescent="0.25">
      <c r="A137" t="s">
        <v>234</v>
      </c>
      <c r="B137" t="e">
        <v>#VALUE!</v>
      </c>
      <c r="C137" t="s">
        <v>4031</v>
      </c>
      <c r="I137" t="s">
        <v>220</v>
      </c>
      <c r="J137">
        <f>IFERROR(VLOOKUP(Muutokset!I137,'2015'!$F$12:$I$1887,4,FALSE),0)</f>
        <v>6298</v>
      </c>
    </row>
    <row r="138" spans="1:10" x14ac:dyDescent="0.25">
      <c r="A138" t="s">
        <v>235</v>
      </c>
      <c r="B138" t="e">
        <v>#VALUE!</v>
      </c>
      <c r="C138" t="s">
        <v>4031</v>
      </c>
      <c r="I138" t="s">
        <v>221</v>
      </c>
      <c r="J138">
        <f>IFERROR(VLOOKUP(Muutokset!I138,'2015'!$F$12:$I$1887,4,FALSE),0)</f>
        <v>1501</v>
      </c>
    </row>
    <row r="139" spans="1:10" x14ac:dyDescent="0.25">
      <c r="A139" t="s">
        <v>236</v>
      </c>
      <c r="B139" t="e">
        <v>#VALUE!</v>
      </c>
      <c r="C139" t="s">
        <v>4031</v>
      </c>
      <c r="I139" t="s">
        <v>222</v>
      </c>
      <c r="J139">
        <f>IFERROR(VLOOKUP(Muutokset!I139,'2015'!$F$12:$I$1887,4,FALSE),0)</f>
        <v>1325</v>
      </c>
    </row>
    <row r="140" spans="1:10" x14ac:dyDescent="0.25">
      <c r="A140" t="s">
        <v>237</v>
      </c>
      <c r="B140" t="e">
        <v>#VALUE!</v>
      </c>
      <c r="C140" t="s">
        <v>4031</v>
      </c>
      <c r="I140" t="s">
        <v>223</v>
      </c>
      <c r="J140">
        <f>IFERROR(VLOOKUP(Muutokset!I140,'2015'!$F$12:$I$1887,4,FALSE),0)</f>
        <v>7168</v>
      </c>
    </row>
    <row r="141" spans="1:10" x14ac:dyDescent="0.25">
      <c r="A141" t="s">
        <v>238</v>
      </c>
      <c r="B141" t="e">
        <v>#VALUE!</v>
      </c>
      <c r="C141" t="s">
        <v>4031</v>
      </c>
      <c r="I141" t="s">
        <v>224</v>
      </c>
      <c r="J141">
        <f>IFERROR(VLOOKUP(Muutokset!I141,'2015'!$F$12:$I$1887,4,FALSE),0)</f>
        <v>5397</v>
      </c>
    </row>
    <row r="142" spans="1:10" x14ac:dyDescent="0.25">
      <c r="A142" t="s">
        <v>239</v>
      </c>
      <c r="B142" t="e">
        <v>#VALUE!</v>
      </c>
      <c r="C142" t="s">
        <v>4031</v>
      </c>
      <c r="I142" t="s">
        <v>225</v>
      </c>
      <c r="J142">
        <f>IFERROR(VLOOKUP(Muutokset!I142,'2015'!$F$12:$I$1887,4,FALSE),0)</f>
        <v>7297</v>
      </c>
    </row>
    <row r="143" spans="1:10" x14ac:dyDescent="0.25">
      <c r="A143" t="s">
        <v>240</v>
      </c>
      <c r="B143" t="e">
        <v>#VALUE!</v>
      </c>
      <c r="C143" t="s">
        <v>4031</v>
      </c>
      <c r="I143" t="s">
        <v>226</v>
      </c>
      <c r="J143">
        <f>IFERROR(VLOOKUP(Muutokset!I143,'2015'!$F$12:$I$1887,4,FALSE),0)</f>
        <v>2911</v>
      </c>
    </row>
    <row r="144" spans="1:10" x14ac:dyDescent="0.25">
      <c r="A144" t="s">
        <v>241</v>
      </c>
      <c r="B144" t="e">
        <v>#VALUE!</v>
      </c>
      <c r="C144" t="s">
        <v>4031</v>
      </c>
      <c r="I144" t="s">
        <v>235</v>
      </c>
      <c r="J144">
        <f>IFERROR(VLOOKUP(Muutokset!I144,'2015'!$F$12:$I$1887,4,FALSE),0)</f>
        <v>0</v>
      </c>
    </row>
    <row r="145" spans="1:10" x14ac:dyDescent="0.25">
      <c r="A145" t="s">
        <v>242</v>
      </c>
      <c r="B145" t="e">
        <v>#VALUE!</v>
      </c>
      <c r="C145" t="str">
        <f t="shared" si="2"/>
        <v>tieosa muuttunut</v>
      </c>
      <c r="I145" t="s">
        <v>236</v>
      </c>
      <c r="J145">
        <f>IFERROR(VLOOKUP(Muutokset!I145,'2015'!$F$12:$I$1887,4,FALSE),0)</f>
        <v>0</v>
      </c>
    </row>
    <row r="146" spans="1:10" x14ac:dyDescent="0.25">
      <c r="A146" t="s">
        <v>243</v>
      </c>
      <c r="B146" t="e">
        <v>#VALUE!</v>
      </c>
      <c r="C146" t="str">
        <f t="shared" si="2"/>
        <v>tieosa muuttunut</v>
      </c>
      <c r="I146" t="s">
        <v>237</v>
      </c>
      <c r="J146">
        <f>IFERROR(VLOOKUP(Muutokset!I146,'2015'!$F$12:$I$1887,4,FALSE),0)</f>
        <v>0</v>
      </c>
    </row>
    <row r="147" spans="1:10" x14ac:dyDescent="0.25">
      <c r="A147" t="s">
        <v>244</v>
      </c>
      <c r="B147" t="e">
        <v>#VALUE!</v>
      </c>
      <c r="C147" t="str">
        <f t="shared" si="2"/>
        <v>tieosa muuttunut</v>
      </c>
      <c r="I147" t="s">
        <v>238</v>
      </c>
      <c r="J147">
        <f>IFERROR(VLOOKUP(Muutokset!I147,'2015'!$F$12:$I$1887,4,FALSE),0)</f>
        <v>0</v>
      </c>
    </row>
    <row r="148" spans="1:10" x14ac:dyDescent="0.25">
      <c r="A148" t="s">
        <v>245</v>
      </c>
      <c r="B148" t="e">
        <v>#VALUE!</v>
      </c>
      <c r="C148" t="str">
        <f t="shared" si="2"/>
        <v>tieosa muuttunut</v>
      </c>
      <c r="I148" t="s">
        <v>239</v>
      </c>
      <c r="J148">
        <f>IFERROR(VLOOKUP(Muutokset!I148,'2015'!$F$12:$I$1887,4,FALSE),0)</f>
        <v>0</v>
      </c>
    </row>
    <row r="149" spans="1:10" x14ac:dyDescent="0.25">
      <c r="A149" t="s">
        <v>246</v>
      </c>
      <c r="B149" t="e">
        <v>#VALUE!</v>
      </c>
      <c r="C149" t="str">
        <f t="shared" si="2"/>
        <v>tieosa muuttunut</v>
      </c>
      <c r="I149" t="s">
        <v>240</v>
      </c>
      <c r="J149">
        <f>IFERROR(VLOOKUP(Muutokset!I149,'2015'!$F$12:$I$1887,4,FALSE),0)</f>
        <v>0</v>
      </c>
    </row>
    <row r="150" spans="1:10" x14ac:dyDescent="0.25">
      <c r="A150" t="s">
        <v>247</v>
      </c>
      <c r="B150" t="e">
        <v>#VALUE!</v>
      </c>
      <c r="C150" t="s">
        <v>4031</v>
      </c>
      <c r="I150" t="s">
        <v>241</v>
      </c>
      <c r="J150">
        <f>IFERROR(VLOOKUP(Muutokset!I150,'2015'!$F$12:$I$1887,4,FALSE),0)</f>
        <v>0</v>
      </c>
    </row>
    <row r="151" spans="1:10" x14ac:dyDescent="0.25">
      <c r="A151" t="s">
        <v>248</v>
      </c>
      <c r="B151" t="e">
        <v>#VALUE!</v>
      </c>
      <c r="C151" t="s">
        <v>4031</v>
      </c>
      <c r="I151" t="s">
        <v>1920</v>
      </c>
      <c r="J151">
        <f>IFERROR(VLOOKUP(Muutokset!I151,'2015'!$F$12:$I$1887,4,FALSE),0)</f>
        <v>0</v>
      </c>
    </row>
    <row r="152" spans="1:10" x14ac:dyDescent="0.25">
      <c r="A152" t="s">
        <v>249</v>
      </c>
      <c r="B152" t="e">
        <v>#VALUE!</v>
      </c>
      <c r="C152" t="s">
        <v>4031</v>
      </c>
      <c r="I152" t="s">
        <v>1921</v>
      </c>
      <c r="J152">
        <f>IFERROR(VLOOKUP(Muutokset!I152,'2015'!$F$12:$I$1887,4,FALSE),0)</f>
        <v>0</v>
      </c>
    </row>
    <row r="153" spans="1:10" x14ac:dyDescent="0.25">
      <c r="A153" t="s">
        <v>250</v>
      </c>
      <c r="B153" t="e">
        <v>#VALUE!</v>
      </c>
      <c r="C153" t="s">
        <v>4031</v>
      </c>
      <c r="I153" t="s">
        <v>1922</v>
      </c>
      <c r="J153">
        <f>IFERROR(VLOOKUP(Muutokset!I153,'2015'!$F$12:$I$1887,4,FALSE),0)</f>
        <v>0</v>
      </c>
    </row>
    <row r="154" spans="1:10" x14ac:dyDescent="0.25">
      <c r="A154" t="s">
        <v>251</v>
      </c>
      <c r="B154" t="e">
        <v>#VALUE!</v>
      </c>
      <c r="C154" t="s">
        <v>4031</v>
      </c>
      <c r="I154" t="s">
        <v>242</v>
      </c>
      <c r="J154">
        <f>IFERROR(VLOOKUP(Muutokset!I154,'2015'!$F$12:$I$1887,4,FALSE),0)</f>
        <v>0</v>
      </c>
    </row>
    <row r="155" spans="1:10" x14ac:dyDescent="0.25">
      <c r="A155" t="s">
        <v>252</v>
      </c>
      <c r="B155" t="e">
        <v>#VALUE!</v>
      </c>
      <c r="C155" t="s">
        <v>4031</v>
      </c>
      <c r="I155" t="s">
        <v>227</v>
      </c>
      <c r="J155">
        <f>IFERROR(VLOOKUP(Muutokset!I155,'2015'!$F$12:$I$1887,4,FALSE),0)</f>
        <v>6975</v>
      </c>
    </row>
    <row r="156" spans="1:10" x14ac:dyDescent="0.25">
      <c r="A156" t="s">
        <v>253</v>
      </c>
      <c r="B156" t="e">
        <v>#VALUE!</v>
      </c>
      <c r="C156" t="s">
        <v>4031</v>
      </c>
      <c r="I156" t="s">
        <v>228</v>
      </c>
      <c r="J156">
        <f>IFERROR(VLOOKUP(Muutokset!I156,'2015'!$F$12:$I$1887,4,FALSE),0)</f>
        <v>5366</v>
      </c>
    </row>
    <row r="157" spans="1:10" x14ac:dyDescent="0.25">
      <c r="A157" t="s">
        <v>254</v>
      </c>
      <c r="B157" t="e">
        <v>#VALUE!</v>
      </c>
      <c r="C157" t="s">
        <v>4031</v>
      </c>
      <c r="I157" t="s">
        <v>229</v>
      </c>
      <c r="J157">
        <f>IFERROR(VLOOKUP(Muutokset!I157,'2015'!$F$12:$I$1887,4,FALSE),0)</f>
        <v>5461</v>
      </c>
    </row>
    <row r="158" spans="1:10" x14ac:dyDescent="0.25">
      <c r="A158" t="s">
        <v>255</v>
      </c>
      <c r="B158" t="e">
        <v>#VALUE!</v>
      </c>
      <c r="C158" t="s">
        <v>4031</v>
      </c>
      <c r="I158" t="s">
        <v>230</v>
      </c>
      <c r="J158">
        <f>IFERROR(VLOOKUP(Muutokset!I158,'2015'!$F$12:$I$1887,4,FALSE),0)</f>
        <v>8087</v>
      </c>
    </row>
    <row r="159" spans="1:10" x14ac:dyDescent="0.25">
      <c r="A159" t="s">
        <v>256</v>
      </c>
      <c r="B159" t="e">
        <v>#VALUE!</v>
      </c>
      <c r="C159" t="s">
        <v>4031</v>
      </c>
      <c r="I159" t="s">
        <v>231</v>
      </c>
      <c r="J159">
        <f>IFERROR(VLOOKUP(Muutokset!I159,'2015'!$F$12:$I$1887,4,FALSE),0)</f>
        <v>4941</v>
      </c>
    </row>
    <row r="160" spans="1:10" x14ac:dyDescent="0.25">
      <c r="A160" t="s">
        <v>257</v>
      </c>
      <c r="B160">
        <v>0</v>
      </c>
      <c r="C160" t="str">
        <f t="shared" si="2"/>
        <v>ei muutosta</v>
      </c>
      <c r="I160" t="s">
        <v>232</v>
      </c>
      <c r="J160">
        <f>IFERROR(VLOOKUP(Muutokset!I160,'2015'!$F$12:$I$1887,4,FALSE),0)</f>
        <v>6525</v>
      </c>
    </row>
    <row r="161" spans="1:10" x14ac:dyDescent="0.25">
      <c r="A161" t="s">
        <v>258</v>
      </c>
      <c r="B161">
        <v>0</v>
      </c>
      <c r="C161" t="str">
        <f t="shared" si="2"/>
        <v>ei muutosta</v>
      </c>
      <c r="I161" t="s">
        <v>233</v>
      </c>
      <c r="J161">
        <f>IFERROR(VLOOKUP(Muutokset!I161,'2015'!$F$12:$I$1887,4,FALSE),0)</f>
        <v>3653</v>
      </c>
    </row>
    <row r="162" spans="1:10" x14ac:dyDescent="0.25">
      <c r="A162" t="s">
        <v>259</v>
      </c>
      <c r="B162">
        <v>0</v>
      </c>
      <c r="C162" t="str">
        <f t="shared" si="2"/>
        <v>ei muutosta</v>
      </c>
      <c r="I162" t="s">
        <v>234</v>
      </c>
      <c r="J162">
        <f>IFERROR(VLOOKUP(Muutokset!I162,'2015'!$F$12:$I$1887,4,FALSE),0)</f>
        <v>0</v>
      </c>
    </row>
    <row r="163" spans="1:10" x14ac:dyDescent="0.25">
      <c r="A163" t="s">
        <v>260</v>
      </c>
      <c r="B163">
        <v>0</v>
      </c>
      <c r="C163" t="str">
        <f t="shared" si="2"/>
        <v>ei muutosta</v>
      </c>
      <c r="I163" t="s">
        <v>238</v>
      </c>
      <c r="J163">
        <f>IFERROR(VLOOKUP(Muutokset!I163,'2015'!$F$12:$I$1887,4,FALSE),0)</f>
        <v>0</v>
      </c>
    </row>
    <row r="164" spans="1:10" x14ac:dyDescent="0.25">
      <c r="A164" t="s">
        <v>261</v>
      </c>
      <c r="B164">
        <v>0</v>
      </c>
      <c r="C164" t="str">
        <f t="shared" si="2"/>
        <v>ei muutosta</v>
      </c>
      <c r="I164" t="s">
        <v>247</v>
      </c>
      <c r="J164">
        <f>IFERROR(VLOOKUP(Muutokset!I164,'2015'!$F$12:$I$1887,4,FALSE),0)</f>
        <v>0</v>
      </c>
    </row>
    <row r="165" spans="1:10" x14ac:dyDescent="0.25">
      <c r="A165" t="s">
        <v>262</v>
      </c>
      <c r="B165">
        <v>0</v>
      </c>
      <c r="C165" t="str">
        <f t="shared" si="2"/>
        <v>ei muutosta</v>
      </c>
      <c r="I165" t="s">
        <v>248</v>
      </c>
      <c r="J165">
        <f>IFERROR(VLOOKUP(Muutokset!I165,'2015'!$F$12:$I$1887,4,FALSE),0)</f>
        <v>0</v>
      </c>
    </row>
    <row r="166" spans="1:10" x14ac:dyDescent="0.25">
      <c r="A166" t="s">
        <v>263</v>
      </c>
      <c r="B166">
        <v>0</v>
      </c>
      <c r="C166" t="str">
        <f t="shared" si="2"/>
        <v>ei muutosta</v>
      </c>
      <c r="I166" t="s">
        <v>249</v>
      </c>
      <c r="J166">
        <f>IFERROR(VLOOKUP(Muutokset!I166,'2015'!$F$12:$I$1887,4,FALSE),0)</f>
        <v>0</v>
      </c>
    </row>
    <row r="167" spans="1:10" x14ac:dyDescent="0.25">
      <c r="A167" t="s">
        <v>264</v>
      </c>
      <c r="B167">
        <v>0</v>
      </c>
      <c r="C167" t="str">
        <f t="shared" si="2"/>
        <v>ei muutosta</v>
      </c>
      <c r="I167" t="s">
        <v>250</v>
      </c>
      <c r="J167">
        <f>IFERROR(VLOOKUP(Muutokset!I167,'2015'!$F$12:$I$1887,4,FALSE),0)</f>
        <v>0</v>
      </c>
    </row>
    <row r="168" spans="1:10" x14ac:dyDescent="0.25">
      <c r="A168" t="s">
        <v>265</v>
      </c>
      <c r="B168">
        <v>0</v>
      </c>
      <c r="C168" t="str">
        <f t="shared" si="2"/>
        <v>ei muutosta</v>
      </c>
      <c r="I168" t="s">
        <v>1975</v>
      </c>
      <c r="J168">
        <f>IFERROR(VLOOKUP(Muutokset!I168,'2015'!$F$12:$I$1887,4,FALSE),0)</f>
        <v>0</v>
      </c>
    </row>
    <row r="169" spans="1:10" x14ac:dyDescent="0.25">
      <c r="A169" t="s">
        <v>266</v>
      </c>
      <c r="B169">
        <v>1</v>
      </c>
      <c r="C169" t="str">
        <f t="shared" si="2"/>
        <v>±50</v>
      </c>
      <c r="I169" t="s">
        <v>251</v>
      </c>
      <c r="J169">
        <f>IFERROR(VLOOKUP(Muutokset!I169,'2015'!$F$12:$I$1887,4,FALSE),0)</f>
        <v>0</v>
      </c>
    </row>
    <row r="170" spans="1:10" x14ac:dyDescent="0.25">
      <c r="A170" t="s">
        <v>267</v>
      </c>
      <c r="B170">
        <v>-2</v>
      </c>
      <c r="C170" t="str">
        <f t="shared" si="2"/>
        <v>±50</v>
      </c>
      <c r="I170" t="s">
        <v>252</v>
      </c>
      <c r="J170">
        <f>IFERROR(VLOOKUP(Muutokset!I170,'2015'!$F$12:$I$1887,4,FALSE),0)</f>
        <v>0</v>
      </c>
    </row>
    <row r="171" spans="1:10" x14ac:dyDescent="0.25">
      <c r="A171" t="s">
        <v>268</v>
      </c>
      <c r="B171">
        <v>0</v>
      </c>
      <c r="C171" t="str">
        <f t="shared" si="2"/>
        <v>ei muutosta</v>
      </c>
      <c r="I171" t="s">
        <v>253</v>
      </c>
      <c r="J171">
        <f>IFERROR(VLOOKUP(Muutokset!I171,'2015'!$F$12:$I$1887,4,FALSE),0)</f>
        <v>0</v>
      </c>
    </row>
    <row r="172" spans="1:10" x14ac:dyDescent="0.25">
      <c r="A172" t="s">
        <v>269</v>
      </c>
      <c r="B172">
        <v>0</v>
      </c>
      <c r="C172" t="str">
        <f t="shared" si="2"/>
        <v>ei muutosta</v>
      </c>
      <c r="I172" t="s">
        <v>1976</v>
      </c>
      <c r="J172">
        <f>IFERROR(VLOOKUP(Muutokset!I172,'2015'!$F$12:$I$1887,4,FALSE),0)</f>
        <v>0</v>
      </c>
    </row>
    <row r="173" spans="1:10" x14ac:dyDescent="0.25">
      <c r="A173" t="s">
        <v>270</v>
      </c>
      <c r="B173">
        <v>4163</v>
      </c>
      <c r="C173" t="str">
        <f t="shared" si="2"/>
        <v>suurempi muutos</v>
      </c>
      <c r="I173" t="s">
        <v>254</v>
      </c>
      <c r="J173">
        <f>IFERROR(VLOOKUP(Muutokset!I173,'2015'!$F$12:$I$1887,4,FALSE),0)</f>
        <v>0</v>
      </c>
    </row>
    <row r="174" spans="1:10" x14ac:dyDescent="0.25">
      <c r="A174" t="s">
        <v>271</v>
      </c>
      <c r="B174">
        <v>0</v>
      </c>
      <c r="C174" t="str">
        <f t="shared" si="2"/>
        <v>ei muutosta</v>
      </c>
      <c r="I174" t="s">
        <v>255</v>
      </c>
      <c r="J174">
        <f>IFERROR(VLOOKUP(Muutokset!I174,'2015'!$F$12:$I$1887,4,FALSE),0)</f>
        <v>0</v>
      </c>
    </row>
    <row r="175" spans="1:10" x14ac:dyDescent="0.25">
      <c r="A175" t="s">
        <v>272</v>
      </c>
      <c r="B175">
        <v>-16</v>
      </c>
      <c r="C175" t="str">
        <f t="shared" si="2"/>
        <v>±50</v>
      </c>
      <c r="I175" t="s">
        <v>256</v>
      </c>
      <c r="J175">
        <f>IFERROR(VLOOKUP(Muutokset!I175,'2015'!$F$12:$I$1887,4,FALSE),0)</f>
        <v>0</v>
      </c>
    </row>
    <row r="176" spans="1:10" x14ac:dyDescent="0.25">
      <c r="A176" t="s">
        <v>273</v>
      </c>
      <c r="B176">
        <v>-22</v>
      </c>
      <c r="C176" t="str">
        <f t="shared" si="2"/>
        <v>±50</v>
      </c>
      <c r="I176" t="s">
        <v>2079</v>
      </c>
      <c r="J176">
        <f>IFERROR(VLOOKUP(Muutokset!I176,'2015'!$F$12:$I$1887,4,FALSE),0)</f>
        <v>0</v>
      </c>
    </row>
    <row r="177" spans="1:10" x14ac:dyDescent="0.25">
      <c r="A177" t="s">
        <v>274</v>
      </c>
      <c r="B177">
        <v>0</v>
      </c>
      <c r="C177" t="str">
        <f t="shared" si="2"/>
        <v>ei muutosta</v>
      </c>
      <c r="I177" t="s">
        <v>257</v>
      </c>
      <c r="J177">
        <f>IFERROR(VLOOKUP(Muutokset!I177,'2015'!$F$12:$I$1887,4,FALSE),0)</f>
        <v>2017</v>
      </c>
    </row>
    <row r="178" spans="1:10" x14ac:dyDescent="0.25">
      <c r="A178" t="s">
        <v>275</v>
      </c>
      <c r="B178">
        <v>0</v>
      </c>
      <c r="C178" t="str">
        <f t="shared" si="2"/>
        <v>ei muutosta</v>
      </c>
      <c r="I178" t="s">
        <v>258</v>
      </c>
      <c r="J178">
        <f>IFERROR(VLOOKUP(Muutokset!I178,'2015'!$F$12:$I$1887,4,FALSE),0)</f>
        <v>3609</v>
      </c>
    </row>
    <row r="179" spans="1:10" x14ac:dyDescent="0.25">
      <c r="A179" t="s">
        <v>276</v>
      </c>
      <c r="B179">
        <v>0</v>
      </c>
      <c r="C179" t="str">
        <f t="shared" si="2"/>
        <v>ei muutosta</v>
      </c>
      <c r="I179" t="s">
        <v>259</v>
      </c>
      <c r="J179">
        <f>IFERROR(VLOOKUP(Muutokset!I179,'2015'!$F$12:$I$1887,4,FALSE),0)</f>
        <v>5510</v>
      </c>
    </row>
    <row r="180" spans="1:10" x14ac:dyDescent="0.25">
      <c r="A180" t="s">
        <v>277</v>
      </c>
      <c r="B180">
        <v>0</v>
      </c>
      <c r="C180" t="str">
        <f t="shared" si="2"/>
        <v>ei muutosta</v>
      </c>
      <c r="I180" t="s">
        <v>260</v>
      </c>
      <c r="J180">
        <f>IFERROR(VLOOKUP(Muutokset!I180,'2015'!$F$12:$I$1887,4,FALSE),0)</f>
        <v>4530</v>
      </c>
    </row>
    <row r="181" spans="1:10" x14ac:dyDescent="0.25">
      <c r="A181" t="s">
        <v>278</v>
      </c>
      <c r="B181">
        <v>5725</v>
      </c>
      <c r="C181" t="str">
        <f t="shared" si="2"/>
        <v>suurempi muutos</v>
      </c>
      <c r="I181" t="s">
        <v>261</v>
      </c>
      <c r="J181">
        <f>IFERROR(VLOOKUP(Muutokset!I181,'2015'!$F$12:$I$1887,4,FALSE),0)</f>
        <v>4776</v>
      </c>
    </row>
    <row r="182" spans="1:10" x14ac:dyDescent="0.25">
      <c r="A182" t="s">
        <v>279</v>
      </c>
      <c r="B182">
        <v>0</v>
      </c>
      <c r="C182" t="str">
        <f t="shared" si="2"/>
        <v>ei muutosta</v>
      </c>
      <c r="I182" t="s">
        <v>262</v>
      </c>
      <c r="J182">
        <f>IFERROR(VLOOKUP(Muutokset!I182,'2015'!$F$12:$I$1887,4,FALSE),0)</f>
        <v>7731</v>
      </c>
    </row>
    <row r="183" spans="1:10" x14ac:dyDescent="0.25">
      <c r="A183" t="s">
        <v>280</v>
      </c>
      <c r="B183">
        <v>0</v>
      </c>
      <c r="C183" t="str">
        <f t="shared" si="2"/>
        <v>ei muutosta</v>
      </c>
      <c r="I183" t="s">
        <v>263</v>
      </c>
      <c r="J183">
        <f>IFERROR(VLOOKUP(Muutokset!I183,'2015'!$F$12:$I$1887,4,FALSE),0)</f>
        <v>1477</v>
      </c>
    </row>
    <row r="184" spans="1:10" x14ac:dyDescent="0.25">
      <c r="A184" t="s">
        <v>281</v>
      </c>
      <c r="B184">
        <v>-292</v>
      </c>
      <c r="C184" t="str">
        <f t="shared" si="2"/>
        <v>suurempi muutos</v>
      </c>
      <c r="I184" t="s">
        <v>264</v>
      </c>
      <c r="J184">
        <f>IFERROR(VLOOKUP(Muutokset!I184,'2015'!$F$12:$I$1887,4,FALSE),0)</f>
        <v>3688</v>
      </c>
    </row>
    <row r="185" spans="1:10" x14ac:dyDescent="0.25">
      <c r="A185" t="s">
        <v>282</v>
      </c>
      <c r="B185">
        <v>292</v>
      </c>
      <c r="C185" t="str">
        <f t="shared" si="2"/>
        <v>suurempi muutos</v>
      </c>
      <c r="I185" t="s">
        <v>265</v>
      </c>
      <c r="J185">
        <f>IFERROR(VLOOKUP(Muutokset!I185,'2015'!$F$12:$I$1887,4,FALSE),0)</f>
        <v>5870</v>
      </c>
    </row>
    <row r="186" spans="1:10" x14ac:dyDescent="0.25">
      <c r="A186" t="s">
        <v>283</v>
      </c>
      <c r="B186">
        <v>0</v>
      </c>
      <c r="C186" t="str">
        <f t="shared" si="2"/>
        <v>ei muutosta</v>
      </c>
      <c r="I186" t="s">
        <v>266</v>
      </c>
      <c r="J186">
        <f>IFERROR(VLOOKUP(Muutokset!I186,'2015'!$F$12:$I$1887,4,FALSE),0)</f>
        <v>6025</v>
      </c>
    </row>
    <row r="187" spans="1:10" x14ac:dyDescent="0.25">
      <c r="A187" t="s">
        <v>284</v>
      </c>
      <c r="B187">
        <v>0</v>
      </c>
      <c r="C187" t="str">
        <f t="shared" si="2"/>
        <v>ei muutosta</v>
      </c>
      <c r="I187" t="s">
        <v>267</v>
      </c>
      <c r="J187">
        <f>IFERROR(VLOOKUP(Muutokset!I187,'2015'!$F$12:$I$1887,4,FALSE),0)</f>
        <v>3002</v>
      </c>
    </row>
    <row r="188" spans="1:10" x14ac:dyDescent="0.25">
      <c r="A188" t="s">
        <v>285</v>
      </c>
      <c r="B188">
        <v>0</v>
      </c>
      <c r="C188" t="str">
        <f t="shared" si="2"/>
        <v>ei muutosta</v>
      </c>
      <c r="I188" t="s">
        <v>268</v>
      </c>
      <c r="J188">
        <f>IFERROR(VLOOKUP(Muutokset!I188,'2015'!$F$12:$I$1887,4,FALSE),0)</f>
        <v>1991</v>
      </c>
    </row>
    <row r="189" spans="1:10" x14ac:dyDescent="0.25">
      <c r="A189" t="s">
        <v>286</v>
      </c>
      <c r="B189">
        <v>0</v>
      </c>
      <c r="C189" t="str">
        <f t="shared" si="2"/>
        <v>ei muutosta</v>
      </c>
      <c r="I189" t="s">
        <v>269</v>
      </c>
      <c r="J189">
        <f>IFERROR(VLOOKUP(Muutokset!I189,'2015'!$F$12:$I$1887,4,FALSE),0)</f>
        <v>3225</v>
      </c>
    </row>
    <row r="190" spans="1:10" x14ac:dyDescent="0.25">
      <c r="A190" t="s">
        <v>287</v>
      </c>
      <c r="B190">
        <v>0</v>
      </c>
      <c r="C190" t="str">
        <f t="shared" si="2"/>
        <v>ei muutosta</v>
      </c>
      <c r="I190" t="s">
        <v>270</v>
      </c>
      <c r="J190">
        <f>IFERROR(VLOOKUP(Muutokset!I190,'2015'!$F$12:$I$1887,4,FALSE),0)</f>
        <v>6438</v>
      </c>
    </row>
    <row r="191" spans="1:10" x14ac:dyDescent="0.25">
      <c r="A191" t="s">
        <v>288</v>
      </c>
      <c r="B191">
        <v>0</v>
      </c>
      <c r="C191" t="str">
        <f t="shared" si="2"/>
        <v>ei muutosta</v>
      </c>
      <c r="I191" t="s">
        <v>2080</v>
      </c>
      <c r="J191">
        <f>IFERROR(VLOOKUP(Muutokset!I191,'2015'!$F$12:$I$1887,4,FALSE),0)</f>
        <v>4163</v>
      </c>
    </row>
    <row r="192" spans="1:10" x14ac:dyDescent="0.25">
      <c r="A192" t="s">
        <v>289</v>
      </c>
      <c r="B192">
        <v>0</v>
      </c>
      <c r="C192" t="str">
        <f t="shared" si="2"/>
        <v>ei muutosta</v>
      </c>
      <c r="I192" t="s">
        <v>271</v>
      </c>
      <c r="J192">
        <f>IFERROR(VLOOKUP(Muutokset!I192,'2015'!$F$12:$I$1887,4,FALSE),0)</f>
        <v>3843</v>
      </c>
    </row>
    <row r="193" spans="1:10" x14ac:dyDescent="0.25">
      <c r="A193" t="s">
        <v>290</v>
      </c>
      <c r="B193">
        <v>0</v>
      </c>
      <c r="C193" t="str">
        <f t="shared" si="2"/>
        <v>ei muutosta</v>
      </c>
      <c r="I193" t="s">
        <v>272</v>
      </c>
      <c r="J193">
        <f>IFERROR(VLOOKUP(Muutokset!I193,'2015'!$F$12:$I$1887,4,FALSE),0)</f>
        <v>7327</v>
      </c>
    </row>
    <row r="194" spans="1:10" x14ac:dyDescent="0.25">
      <c r="A194" t="s">
        <v>291</v>
      </c>
      <c r="B194">
        <v>0</v>
      </c>
      <c r="C194" t="str">
        <f t="shared" si="2"/>
        <v>ei muutosta</v>
      </c>
      <c r="I194" t="s">
        <v>273</v>
      </c>
      <c r="J194">
        <f>IFERROR(VLOOKUP(Muutokset!I194,'2015'!$F$12:$I$1887,4,FALSE),0)</f>
        <v>7518</v>
      </c>
    </row>
    <row r="195" spans="1:10" x14ac:dyDescent="0.25">
      <c r="A195" t="s">
        <v>292</v>
      </c>
      <c r="B195">
        <v>0</v>
      </c>
      <c r="C195" t="str">
        <f t="shared" ref="C195:C258" si="3">IF(ISERROR(B195), "tieosa muuttunut", IF(ABS(B195)&lt;=50, IF(B195=0, "ei muutosta", "±50"), "suurempi muutos"))</f>
        <v>ei muutosta</v>
      </c>
      <c r="I195" t="s">
        <v>274</v>
      </c>
      <c r="J195">
        <f>IFERROR(VLOOKUP(Muutokset!I195,'2015'!$F$12:$I$1887,4,FALSE),0)</f>
        <v>940</v>
      </c>
    </row>
    <row r="196" spans="1:10" x14ac:dyDescent="0.25">
      <c r="A196" t="s">
        <v>293</v>
      </c>
      <c r="B196">
        <v>-15</v>
      </c>
      <c r="C196" t="str">
        <f t="shared" si="3"/>
        <v>±50</v>
      </c>
      <c r="I196" t="s">
        <v>275</v>
      </c>
      <c r="J196">
        <f>IFERROR(VLOOKUP(Muutokset!I196,'2015'!$F$12:$I$1887,4,FALSE),0)</f>
        <v>1806</v>
      </c>
    </row>
    <row r="197" spans="1:10" x14ac:dyDescent="0.25">
      <c r="A197" t="s">
        <v>294</v>
      </c>
      <c r="B197">
        <v>5</v>
      </c>
      <c r="C197" t="str">
        <f t="shared" si="3"/>
        <v>±50</v>
      </c>
      <c r="I197" t="s">
        <v>276</v>
      </c>
      <c r="J197">
        <f>IFERROR(VLOOKUP(Muutokset!I197,'2015'!$F$12:$I$1887,4,FALSE),0)</f>
        <v>6022</v>
      </c>
    </row>
    <row r="198" spans="1:10" x14ac:dyDescent="0.25">
      <c r="A198" t="s">
        <v>295</v>
      </c>
      <c r="B198">
        <v>4688</v>
      </c>
      <c r="C198" t="str">
        <f t="shared" si="3"/>
        <v>suurempi muutos</v>
      </c>
      <c r="I198" t="s">
        <v>277</v>
      </c>
      <c r="J198">
        <f>IFERROR(VLOOKUP(Muutokset!I198,'2015'!$F$12:$I$1887,4,FALSE),0)</f>
        <v>5425</v>
      </c>
    </row>
    <row r="199" spans="1:10" x14ac:dyDescent="0.25">
      <c r="A199" t="s">
        <v>296</v>
      </c>
      <c r="B199">
        <v>0</v>
      </c>
      <c r="C199" t="str">
        <f t="shared" si="3"/>
        <v>ei muutosta</v>
      </c>
      <c r="I199" t="s">
        <v>278</v>
      </c>
      <c r="J199">
        <f>IFERROR(VLOOKUP(Muutokset!I199,'2015'!$F$12:$I$1887,4,FALSE),0)</f>
        <v>4788</v>
      </c>
    </row>
    <row r="200" spans="1:10" x14ac:dyDescent="0.25">
      <c r="A200" t="s">
        <v>297</v>
      </c>
      <c r="B200">
        <v>0</v>
      </c>
      <c r="C200" t="str">
        <f t="shared" si="3"/>
        <v>ei muutosta</v>
      </c>
      <c r="I200" t="s">
        <v>2081</v>
      </c>
      <c r="J200">
        <f>IFERROR(VLOOKUP(Muutokset!I200,'2015'!$F$12:$I$1887,4,FALSE),0)</f>
        <v>5725</v>
      </c>
    </row>
    <row r="201" spans="1:10" x14ac:dyDescent="0.25">
      <c r="A201" t="s">
        <v>298</v>
      </c>
      <c r="B201">
        <v>-62</v>
      </c>
      <c r="C201" t="str">
        <f t="shared" si="3"/>
        <v>suurempi muutos</v>
      </c>
      <c r="I201" t="s">
        <v>279</v>
      </c>
      <c r="J201">
        <f>IFERROR(VLOOKUP(Muutokset!I201,'2015'!$F$12:$I$1887,4,FALSE),0)</f>
        <v>3908</v>
      </c>
    </row>
    <row r="202" spans="1:10" x14ac:dyDescent="0.25">
      <c r="A202" t="s">
        <v>299</v>
      </c>
      <c r="B202">
        <v>1250</v>
      </c>
      <c r="C202" t="str">
        <f t="shared" si="3"/>
        <v>suurempi muutos</v>
      </c>
      <c r="I202" t="s">
        <v>280</v>
      </c>
      <c r="J202">
        <f>IFERROR(VLOOKUP(Muutokset!I202,'2015'!$F$12:$I$1887,4,FALSE),0)</f>
        <v>5824</v>
      </c>
    </row>
    <row r="203" spans="1:10" x14ac:dyDescent="0.25">
      <c r="A203" t="s">
        <v>300</v>
      </c>
      <c r="B203">
        <v>-1172</v>
      </c>
      <c r="C203" t="str">
        <f t="shared" si="3"/>
        <v>suurempi muutos</v>
      </c>
      <c r="I203" t="s">
        <v>281</v>
      </c>
      <c r="J203">
        <f>IFERROR(VLOOKUP(Muutokset!I203,'2015'!$F$12:$I$1887,4,FALSE),0)</f>
        <v>6312</v>
      </c>
    </row>
    <row r="204" spans="1:10" x14ac:dyDescent="0.25">
      <c r="A204" t="s">
        <v>301</v>
      </c>
      <c r="B204">
        <v>5364</v>
      </c>
      <c r="C204" t="str">
        <f t="shared" si="3"/>
        <v>suurempi muutos</v>
      </c>
      <c r="I204" t="s">
        <v>282</v>
      </c>
      <c r="J204">
        <f>IFERROR(VLOOKUP(Muutokset!I204,'2015'!$F$12:$I$1887,4,FALSE),0)</f>
        <v>1931</v>
      </c>
    </row>
    <row r="205" spans="1:10" x14ac:dyDescent="0.25">
      <c r="A205" t="s">
        <v>302</v>
      </c>
      <c r="B205">
        <v>0</v>
      </c>
      <c r="C205" t="str">
        <f t="shared" si="3"/>
        <v>ei muutosta</v>
      </c>
      <c r="I205" t="s">
        <v>283</v>
      </c>
      <c r="J205">
        <f>IFERROR(VLOOKUP(Muutokset!I205,'2015'!$F$12:$I$1887,4,FALSE),0)</f>
        <v>3948</v>
      </c>
    </row>
    <row r="206" spans="1:10" x14ac:dyDescent="0.25">
      <c r="A206" t="s">
        <v>303</v>
      </c>
      <c r="B206">
        <v>0</v>
      </c>
      <c r="C206" t="str">
        <f t="shared" si="3"/>
        <v>ei muutosta</v>
      </c>
      <c r="I206" t="s">
        <v>284</v>
      </c>
      <c r="J206">
        <f>IFERROR(VLOOKUP(Muutokset!I206,'2015'!$F$12:$I$1887,4,FALSE),0)</f>
        <v>5507</v>
      </c>
    </row>
    <row r="207" spans="1:10" x14ac:dyDescent="0.25">
      <c r="A207" t="s">
        <v>304</v>
      </c>
      <c r="B207">
        <v>0</v>
      </c>
      <c r="C207" t="str">
        <f t="shared" si="3"/>
        <v>ei muutosta</v>
      </c>
      <c r="I207" t="s">
        <v>285</v>
      </c>
      <c r="J207">
        <f>IFERROR(VLOOKUP(Muutokset!I207,'2015'!$F$12:$I$1887,4,FALSE),0)</f>
        <v>7777</v>
      </c>
    </row>
    <row r="208" spans="1:10" x14ac:dyDescent="0.25">
      <c r="A208" t="s">
        <v>305</v>
      </c>
      <c r="B208">
        <v>0</v>
      </c>
      <c r="C208" t="str">
        <f t="shared" si="3"/>
        <v>ei muutosta</v>
      </c>
      <c r="I208" t="s">
        <v>286</v>
      </c>
      <c r="J208">
        <f>IFERROR(VLOOKUP(Muutokset!I208,'2015'!$F$12:$I$1887,4,FALSE),0)</f>
        <v>5604</v>
      </c>
    </row>
    <row r="209" spans="1:10" x14ac:dyDescent="0.25">
      <c r="A209" t="s">
        <v>306</v>
      </c>
      <c r="B209">
        <v>0</v>
      </c>
      <c r="C209" t="str">
        <f t="shared" si="3"/>
        <v>ei muutosta</v>
      </c>
      <c r="I209" t="s">
        <v>287</v>
      </c>
      <c r="J209">
        <f>IFERROR(VLOOKUP(Muutokset!I209,'2015'!$F$12:$I$1887,4,FALSE),0)</f>
        <v>6674</v>
      </c>
    </row>
    <row r="210" spans="1:10" x14ac:dyDescent="0.25">
      <c r="A210" t="s">
        <v>307</v>
      </c>
      <c r="B210">
        <v>0</v>
      </c>
      <c r="C210" t="str">
        <f t="shared" si="3"/>
        <v>ei muutosta</v>
      </c>
      <c r="I210" t="s">
        <v>288</v>
      </c>
      <c r="J210">
        <f>IFERROR(VLOOKUP(Muutokset!I210,'2015'!$F$12:$I$1887,4,FALSE),0)</f>
        <v>4130</v>
      </c>
    </row>
    <row r="211" spans="1:10" x14ac:dyDescent="0.25">
      <c r="A211" t="s">
        <v>308</v>
      </c>
      <c r="B211">
        <v>5297</v>
      </c>
      <c r="C211" t="str">
        <f t="shared" si="3"/>
        <v>suurempi muutos</v>
      </c>
      <c r="I211" t="s">
        <v>291</v>
      </c>
      <c r="J211">
        <f>IFERROR(VLOOKUP(Muutokset!I211,'2015'!$F$12:$I$1887,4,FALSE),0)</f>
        <v>8967</v>
      </c>
    </row>
    <row r="212" spans="1:10" x14ac:dyDescent="0.25">
      <c r="A212" t="s">
        <v>309</v>
      </c>
      <c r="B212">
        <v>0</v>
      </c>
      <c r="C212" t="str">
        <f t="shared" si="3"/>
        <v>ei muutosta</v>
      </c>
      <c r="I212" t="s">
        <v>292</v>
      </c>
      <c r="J212">
        <f>IFERROR(VLOOKUP(Muutokset!I212,'2015'!$F$12:$I$1887,4,FALSE),0)</f>
        <v>3428</v>
      </c>
    </row>
    <row r="213" spans="1:10" x14ac:dyDescent="0.25">
      <c r="A213" t="s">
        <v>310</v>
      </c>
      <c r="B213">
        <v>0</v>
      </c>
      <c r="C213" t="str">
        <f t="shared" si="3"/>
        <v>ei muutosta</v>
      </c>
      <c r="I213" t="s">
        <v>293</v>
      </c>
      <c r="J213">
        <f>IFERROR(VLOOKUP(Muutokset!I213,'2015'!$F$12:$I$1887,4,FALSE),0)</f>
        <v>1635</v>
      </c>
    </row>
    <row r="214" spans="1:10" x14ac:dyDescent="0.25">
      <c r="A214" t="s">
        <v>311</v>
      </c>
      <c r="B214">
        <v>0</v>
      </c>
      <c r="C214" t="str">
        <f t="shared" si="3"/>
        <v>ei muutosta</v>
      </c>
      <c r="I214" t="s">
        <v>294</v>
      </c>
      <c r="J214">
        <f>IFERROR(VLOOKUP(Muutokset!I214,'2015'!$F$12:$I$1887,4,FALSE),0)</f>
        <v>4653</v>
      </c>
    </row>
    <row r="215" spans="1:10" x14ac:dyDescent="0.25">
      <c r="A215" t="s">
        <v>312</v>
      </c>
      <c r="B215">
        <v>0</v>
      </c>
      <c r="C215" t="str">
        <f t="shared" si="3"/>
        <v>ei muutosta</v>
      </c>
      <c r="I215" t="s">
        <v>295</v>
      </c>
      <c r="J215">
        <f>IFERROR(VLOOKUP(Muutokset!I215,'2015'!$F$12:$I$1887,4,FALSE),0)</f>
        <v>3401</v>
      </c>
    </row>
    <row r="216" spans="1:10" x14ac:dyDescent="0.25">
      <c r="A216" t="s">
        <v>313</v>
      </c>
      <c r="B216">
        <v>0</v>
      </c>
      <c r="C216" t="str">
        <f t="shared" si="3"/>
        <v>ei muutosta</v>
      </c>
      <c r="I216" t="s">
        <v>2088</v>
      </c>
      <c r="J216">
        <f>IFERROR(VLOOKUP(Muutokset!I216,'2015'!$F$12:$I$1887,4,FALSE),0)</f>
        <v>4688</v>
      </c>
    </row>
    <row r="217" spans="1:10" x14ac:dyDescent="0.25">
      <c r="A217" t="s">
        <v>314</v>
      </c>
      <c r="B217">
        <v>0</v>
      </c>
      <c r="C217" t="str">
        <f t="shared" si="3"/>
        <v>ei muutosta</v>
      </c>
      <c r="I217" t="s">
        <v>296</v>
      </c>
      <c r="J217">
        <f>IFERROR(VLOOKUP(Muutokset!I217,'2015'!$F$12:$I$1887,4,FALSE),0)</f>
        <v>2592</v>
      </c>
    </row>
    <row r="218" spans="1:10" x14ac:dyDescent="0.25">
      <c r="A218" t="s">
        <v>315</v>
      </c>
      <c r="B218">
        <v>0</v>
      </c>
      <c r="C218" t="str">
        <f t="shared" si="3"/>
        <v>ei muutosta</v>
      </c>
      <c r="I218" t="s">
        <v>297</v>
      </c>
      <c r="J218">
        <f>IFERROR(VLOOKUP(Muutokset!I218,'2015'!$F$12:$I$1887,4,FALSE),0)</f>
        <v>4641</v>
      </c>
    </row>
    <row r="219" spans="1:10" x14ac:dyDescent="0.25">
      <c r="A219" t="s">
        <v>316</v>
      </c>
      <c r="B219">
        <v>0</v>
      </c>
      <c r="C219" t="str">
        <f t="shared" si="3"/>
        <v>ei muutosta</v>
      </c>
      <c r="I219" t="s">
        <v>298</v>
      </c>
      <c r="J219">
        <f>IFERROR(VLOOKUP(Muutokset!I219,'2015'!$F$12:$I$1887,4,FALSE),0)</f>
        <v>6834</v>
      </c>
    </row>
    <row r="220" spans="1:10" x14ac:dyDescent="0.25">
      <c r="A220" t="s">
        <v>317</v>
      </c>
      <c r="B220">
        <v>0</v>
      </c>
      <c r="C220" t="str">
        <f t="shared" si="3"/>
        <v>ei muutosta</v>
      </c>
      <c r="I220" t="s">
        <v>299</v>
      </c>
      <c r="J220">
        <f>IFERROR(VLOOKUP(Muutokset!I220,'2015'!$F$12:$I$1887,4,FALSE),0)</f>
        <v>7820</v>
      </c>
    </row>
    <row r="221" spans="1:10" x14ac:dyDescent="0.25">
      <c r="A221" t="s">
        <v>318</v>
      </c>
      <c r="B221">
        <v>0</v>
      </c>
      <c r="C221" t="str">
        <f t="shared" si="3"/>
        <v>ei muutosta</v>
      </c>
      <c r="I221" t="s">
        <v>300</v>
      </c>
      <c r="J221">
        <f>IFERROR(VLOOKUP(Muutokset!I221,'2015'!$F$12:$I$1887,4,FALSE),0)</f>
        <v>4736</v>
      </c>
    </row>
    <row r="222" spans="1:10" x14ac:dyDescent="0.25">
      <c r="A222" t="s">
        <v>319</v>
      </c>
      <c r="B222">
        <v>8070</v>
      </c>
      <c r="C222" t="str">
        <f t="shared" si="3"/>
        <v>suurempi muutos</v>
      </c>
      <c r="I222" t="s">
        <v>313</v>
      </c>
      <c r="J222">
        <f>IFERROR(VLOOKUP(Muutokset!I222,'2015'!$F$12:$I$1887,4,FALSE),0)</f>
        <v>5930</v>
      </c>
    </row>
    <row r="223" spans="1:10" x14ac:dyDescent="0.25">
      <c r="A223" t="s">
        <v>320</v>
      </c>
      <c r="B223">
        <v>0</v>
      </c>
      <c r="C223" t="str">
        <f t="shared" si="3"/>
        <v>ei muutosta</v>
      </c>
      <c r="I223" t="s">
        <v>314</v>
      </c>
      <c r="J223">
        <f>IFERROR(VLOOKUP(Muutokset!I223,'2015'!$F$12:$I$1887,4,FALSE),0)</f>
        <v>4386</v>
      </c>
    </row>
    <row r="224" spans="1:10" x14ac:dyDescent="0.25">
      <c r="A224" t="s">
        <v>321</v>
      </c>
      <c r="B224">
        <v>0</v>
      </c>
      <c r="C224" t="str">
        <f t="shared" si="3"/>
        <v>ei muutosta</v>
      </c>
      <c r="I224" t="s">
        <v>315</v>
      </c>
      <c r="J224">
        <f>IFERROR(VLOOKUP(Muutokset!I224,'2015'!$F$12:$I$1887,4,FALSE),0)</f>
        <v>6829</v>
      </c>
    </row>
    <row r="225" spans="1:10" x14ac:dyDescent="0.25">
      <c r="A225" t="s">
        <v>322</v>
      </c>
      <c r="B225">
        <v>0</v>
      </c>
      <c r="C225" t="str">
        <f t="shared" si="3"/>
        <v>ei muutosta</v>
      </c>
      <c r="I225" t="s">
        <v>316</v>
      </c>
      <c r="J225">
        <f>IFERROR(VLOOKUP(Muutokset!I225,'2015'!$F$12:$I$1887,4,FALSE),0)</f>
        <v>4541</v>
      </c>
    </row>
    <row r="226" spans="1:10" x14ac:dyDescent="0.25">
      <c r="A226" t="s">
        <v>323</v>
      </c>
      <c r="B226">
        <v>0</v>
      </c>
      <c r="C226" t="str">
        <f t="shared" si="3"/>
        <v>ei muutosta</v>
      </c>
      <c r="I226" t="s">
        <v>317</v>
      </c>
      <c r="J226">
        <f>IFERROR(VLOOKUP(Muutokset!I226,'2015'!$F$12:$I$1887,4,FALSE),0)</f>
        <v>4270</v>
      </c>
    </row>
    <row r="227" spans="1:10" x14ac:dyDescent="0.25">
      <c r="A227" t="s">
        <v>324</v>
      </c>
      <c r="B227">
        <v>0</v>
      </c>
      <c r="C227" t="str">
        <f t="shared" si="3"/>
        <v>ei muutosta</v>
      </c>
      <c r="I227" t="s">
        <v>318</v>
      </c>
      <c r="J227">
        <f>IFERROR(VLOOKUP(Muutokset!I227,'2015'!$F$12:$I$1887,4,FALSE),0)</f>
        <v>6214</v>
      </c>
    </row>
    <row r="228" spans="1:10" x14ac:dyDescent="0.25">
      <c r="A228" t="s">
        <v>325</v>
      </c>
      <c r="B228">
        <v>0</v>
      </c>
      <c r="C228" t="str">
        <f t="shared" si="3"/>
        <v>ei muutosta</v>
      </c>
      <c r="I228" t="s">
        <v>319</v>
      </c>
      <c r="J228">
        <f>IFERROR(VLOOKUP(Muutokset!I228,'2015'!$F$12:$I$1887,4,FALSE),0)</f>
        <v>3115</v>
      </c>
    </row>
    <row r="229" spans="1:10" x14ac:dyDescent="0.25">
      <c r="A229" t="s">
        <v>326</v>
      </c>
      <c r="B229">
        <v>0</v>
      </c>
      <c r="C229" t="str">
        <f t="shared" si="3"/>
        <v>ei muutosta</v>
      </c>
      <c r="I229" t="s">
        <v>2089</v>
      </c>
      <c r="J229">
        <f>IFERROR(VLOOKUP(Muutokset!I229,'2015'!$F$12:$I$1887,4,FALSE),0)</f>
        <v>8070</v>
      </c>
    </row>
    <row r="230" spans="1:10" x14ac:dyDescent="0.25">
      <c r="A230" t="s">
        <v>327</v>
      </c>
      <c r="B230">
        <v>0</v>
      </c>
      <c r="C230" t="str">
        <f t="shared" si="3"/>
        <v>ei muutosta</v>
      </c>
      <c r="I230" t="s">
        <v>320</v>
      </c>
      <c r="J230">
        <f>IFERROR(VLOOKUP(Muutokset!I230,'2015'!$F$12:$I$1887,4,FALSE),0)</f>
        <v>5895</v>
      </c>
    </row>
    <row r="231" spans="1:10" x14ac:dyDescent="0.25">
      <c r="A231" t="s">
        <v>328</v>
      </c>
      <c r="B231">
        <v>0</v>
      </c>
      <c r="C231" t="str">
        <f t="shared" si="3"/>
        <v>ei muutosta</v>
      </c>
      <c r="I231" t="s">
        <v>321</v>
      </c>
      <c r="J231">
        <f>IFERROR(VLOOKUP(Muutokset!I231,'2015'!$F$12:$I$1887,4,FALSE),0)</f>
        <v>6240</v>
      </c>
    </row>
    <row r="232" spans="1:10" x14ac:dyDescent="0.25">
      <c r="A232" t="s">
        <v>329</v>
      </c>
      <c r="B232">
        <v>6217</v>
      </c>
      <c r="C232" t="str">
        <f t="shared" si="3"/>
        <v>suurempi muutos</v>
      </c>
      <c r="I232" t="s">
        <v>322</v>
      </c>
      <c r="J232">
        <f>IFERROR(VLOOKUP(Muutokset!I232,'2015'!$F$12:$I$1887,4,FALSE),0)</f>
        <v>5486</v>
      </c>
    </row>
    <row r="233" spans="1:10" x14ac:dyDescent="0.25">
      <c r="A233" t="s">
        <v>330</v>
      </c>
      <c r="B233">
        <v>0</v>
      </c>
      <c r="C233" t="str">
        <f t="shared" si="3"/>
        <v>ei muutosta</v>
      </c>
      <c r="I233" t="s">
        <v>323</v>
      </c>
      <c r="J233">
        <f>IFERROR(VLOOKUP(Muutokset!I233,'2015'!$F$12:$I$1887,4,FALSE),0)</f>
        <v>1414</v>
      </c>
    </row>
    <row r="234" spans="1:10" x14ac:dyDescent="0.25">
      <c r="A234" t="s">
        <v>331</v>
      </c>
      <c r="B234">
        <v>0</v>
      </c>
      <c r="C234" t="str">
        <f t="shared" si="3"/>
        <v>ei muutosta</v>
      </c>
      <c r="I234" t="s">
        <v>324</v>
      </c>
      <c r="J234">
        <f>IFERROR(VLOOKUP(Muutokset!I234,'2015'!$F$12:$I$1887,4,FALSE),0)</f>
        <v>5030</v>
      </c>
    </row>
    <row r="235" spans="1:10" x14ac:dyDescent="0.25">
      <c r="A235" t="s">
        <v>332</v>
      </c>
      <c r="B235">
        <v>0</v>
      </c>
      <c r="C235" t="str">
        <f t="shared" si="3"/>
        <v>ei muutosta</v>
      </c>
      <c r="I235" t="s">
        <v>325</v>
      </c>
      <c r="J235">
        <f>IFERROR(VLOOKUP(Muutokset!I235,'2015'!$F$12:$I$1887,4,FALSE),0)</f>
        <v>3100</v>
      </c>
    </row>
    <row r="236" spans="1:10" x14ac:dyDescent="0.25">
      <c r="A236" t="s">
        <v>333</v>
      </c>
      <c r="B236">
        <v>0</v>
      </c>
      <c r="C236" t="str">
        <f t="shared" si="3"/>
        <v>ei muutosta</v>
      </c>
      <c r="I236" t="s">
        <v>2090</v>
      </c>
      <c r="J236">
        <f>IFERROR(VLOOKUP(Muutokset!I236,'2015'!$F$12:$I$1887,4,FALSE),0)</f>
        <v>0</v>
      </c>
    </row>
    <row r="237" spans="1:10" x14ac:dyDescent="0.25">
      <c r="A237" t="s">
        <v>334</v>
      </c>
      <c r="B237">
        <v>0</v>
      </c>
      <c r="C237" t="str">
        <f t="shared" si="3"/>
        <v>ei muutosta</v>
      </c>
      <c r="I237" t="s">
        <v>326</v>
      </c>
      <c r="J237">
        <f>IFERROR(VLOOKUP(Muutokset!I237,'2015'!$F$12:$I$1887,4,FALSE),0)</f>
        <v>4750</v>
      </c>
    </row>
    <row r="238" spans="1:10" x14ac:dyDescent="0.25">
      <c r="A238" t="s">
        <v>335</v>
      </c>
      <c r="B238">
        <v>0</v>
      </c>
      <c r="C238" t="str">
        <f t="shared" si="3"/>
        <v>ei muutosta</v>
      </c>
      <c r="I238" t="s">
        <v>327</v>
      </c>
      <c r="J238">
        <f>IFERROR(VLOOKUP(Muutokset!I238,'2015'!$F$12:$I$1887,4,FALSE),0)</f>
        <v>410</v>
      </c>
    </row>
    <row r="239" spans="1:10" x14ac:dyDescent="0.25">
      <c r="A239" t="s">
        <v>336</v>
      </c>
      <c r="B239">
        <v>0</v>
      </c>
      <c r="C239" t="str">
        <f t="shared" si="3"/>
        <v>ei muutosta</v>
      </c>
      <c r="I239" t="s">
        <v>328</v>
      </c>
      <c r="J239">
        <f>IFERROR(VLOOKUP(Muutokset!I239,'2015'!$F$12:$I$1887,4,FALSE),0)</f>
        <v>16222</v>
      </c>
    </row>
    <row r="240" spans="1:10" x14ac:dyDescent="0.25">
      <c r="A240" t="s">
        <v>337</v>
      </c>
      <c r="B240">
        <v>0</v>
      </c>
      <c r="C240" t="str">
        <f t="shared" si="3"/>
        <v>ei muutosta</v>
      </c>
      <c r="I240" t="s">
        <v>329</v>
      </c>
      <c r="J240">
        <f>IFERROR(VLOOKUP(Muutokset!I240,'2015'!$F$12:$I$1887,4,FALSE),0)</f>
        <v>7832</v>
      </c>
    </row>
    <row r="241" spans="1:10" x14ac:dyDescent="0.25">
      <c r="A241" t="s">
        <v>338</v>
      </c>
      <c r="B241">
        <v>0</v>
      </c>
      <c r="C241" t="str">
        <f t="shared" si="3"/>
        <v>ei muutosta</v>
      </c>
      <c r="I241" t="s">
        <v>2008</v>
      </c>
      <c r="J241">
        <f>IFERROR(VLOOKUP(Muutokset!I241,'2015'!$F$12:$I$1887,4,FALSE),0)</f>
        <v>6217</v>
      </c>
    </row>
    <row r="242" spans="1:10" x14ac:dyDescent="0.25">
      <c r="A242" t="s">
        <v>339</v>
      </c>
      <c r="B242">
        <v>0</v>
      </c>
      <c r="C242" t="str">
        <f t="shared" si="3"/>
        <v>ei muutosta</v>
      </c>
      <c r="I242" t="s">
        <v>330</v>
      </c>
      <c r="J242">
        <f>IFERROR(VLOOKUP(Muutokset!I242,'2015'!$F$12:$I$1887,4,FALSE),0)</f>
        <v>9684</v>
      </c>
    </row>
    <row r="243" spans="1:10" x14ac:dyDescent="0.25">
      <c r="A243" t="s">
        <v>340</v>
      </c>
      <c r="B243">
        <v>6422</v>
      </c>
      <c r="C243" t="str">
        <f t="shared" si="3"/>
        <v>suurempi muutos</v>
      </c>
      <c r="I243" t="s">
        <v>331</v>
      </c>
      <c r="J243">
        <f>IFERROR(VLOOKUP(Muutokset!I243,'2015'!$F$12:$I$1887,4,FALSE),0)</f>
        <v>5079</v>
      </c>
    </row>
    <row r="244" spans="1:10" x14ac:dyDescent="0.25">
      <c r="A244" t="s">
        <v>341</v>
      </c>
      <c r="B244">
        <v>0</v>
      </c>
      <c r="C244" t="str">
        <f t="shared" si="3"/>
        <v>ei muutosta</v>
      </c>
      <c r="I244" t="s">
        <v>332</v>
      </c>
      <c r="J244">
        <f>IFERROR(VLOOKUP(Muutokset!I244,'2015'!$F$12:$I$1887,4,FALSE),0)</f>
        <v>4498</v>
      </c>
    </row>
    <row r="245" spans="1:10" x14ac:dyDescent="0.25">
      <c r="A245" t="s">
        <v>342</v>
      </c>
      <c r="B245">
        <v>0</v>
      </c>
      <c r="C245" t="str">
        <f t="shared" si="3"/>
        <v>ei muutosta</v>
      </c>
      <c r="I245" t="s">
        <v>333</v>
      </c>
      <c r="J245">
        <f>IFERROR(VLOOKUP(Muutokset!I245,'2015'!$F$12:$I$1887,4,FALSE),0)</f>
        <v>3690</v>
      </c>
    </row>
    <row r="246" spans="1:10" x14ac:dyDescent="0.25">
      <c r="A246" t="s">
        <v>343</v>
      </c>
      <c r="B246">
        <v>375</v>
      </c>
      <c r="C246" t="str">
        <f t="shared" si="3"/>
        <v>suurempi muutos</v>
      </c>
      <c r="I246" t="s">
        <v>334</v>
      </c>
      <c r="J246">
        <f>IFERROR(VLOOKUP(Muutokset!I246,'2015'!$F$12:$I$1887,4,FALSE),0)</f>
        <v>3234</v>
      </c>
    </row>
    <row r="247" spans="1:10" x14ac:dyDescent="0.25">
      <c r="A247" t="s">
        <v>344</v>
      </c>
      <c r="B247">
        <v>0</v>
      </c>
      <c r="C247" t="str">
        <f t="shared" si="3"/>
        <v>ei muutosta</v>
      </c>
      <c r="I247" t="s">
        <v>335</v>
      </c>
      <c r="J247">
        <f>IFERROR(VLOOKUP(Muutokset!I247,'2015'!$F$12:$I$1887,4,FALSE),0)</f>
        <v>4617</v>
      </c>
    </row>
    <row r="248" spans="1:10" x14ac:dyDescent="0.25">
      <c r="A248" t="s">
        <v>345</v>
      </c>
      <c r="B248">
        <v>0</v>
      </c>
      <c r="C248" t="str">
        <f t="shared" si="3"/>
        <v>ei muutosta</v>
      </c>
      <c r="I248" t="s">
        <v>336</v>
      </c>
      <c r="J248">
        <f>IFERROR(VLOOKUP(Muutokset!I248,'2015'!$F$12:$I$1887,4,FALSE),0)</f>
        <v>7710</v>
      </c>
    </row>
    <row r="249" spans="1:10" x14ac:dyDescent="0.25">
      <c r="A249" t="s">
        <v>346</v>
      </c>
      <c r="B249">
        <v>0</v>
      </c>
      <c r="C249" t="str">
        <f t="shared" si="3"/>
        <v>ei muutosta</v>
      </c>
      <c r="I249" t="s">
        <v>337</v>
      </c>
      <c r="J249">
        <f>IFERROR(VLOOKUP(Muutokset!I249,'2015'!$F$12:$I$1887,4,FALSE),0)</f>
        <v>5714</v>
      </c>
    </row>
    <row r="250" spans="1:10" x14ac:dyDescent="0.25">
      <c r="A250" t="s">
        <v>347</v>
      </c>
      <c r="B250">
        <v>-103</v>
      </c>
      <c r="C250" t="str">
        <f t="shared" si="3"/>
        <v>suurempi muutos</v>
      </c>
      <c r="I250" t="s">
        <v>338</v>
      </c>
      <c r="J250">
        <f>IFERROR(VLOOKUP(Muutokset!I250,'2015'!$F$12:$I$1887,4,FALSE),0)</f>
        <v>4317</v>
      </c>
    </row>
    <row r="251" spans="1:10" x14ac:dyDescent="0.25">
      <c r="A251" t="s">
        <v>348</v>
      </c>
      <c r="B251">
        <v>0</v>
      </c>
      <c r="C251" t="str">
        <f t="shared" si="3"/>
        <v>ei muutosta</v>
      </c>
      <c r="I251" t="s">
        <v>339</v>
      </c>
      <c r="J251">
        <f>IFERROR(VLOOKUP(Muutokset!I251,'2015'!$F$12:$I$1887,4,FALSE),0)</f>
        <v>4557</v>
      </c>
    </row>
    <row r="252" spans="1:10" x14ac:dyDescent="0.25">
      <c r="A252" t="s">
        <v>349</v>
      </c>
      <c r="B252">
        <v>0</v>
      </c>
      <c r="C252" t="str">
        <f t="shared" si="3"/>
        <v>ei muutosta</v>
      </c>
      <c r="I252" t="s">
        <v>340</v>
      </c>
      <c r="J252">
        <f>IFERROR(VLOOKUP(Muutokset!I252,'2015'!$F$12:$I$1887,4,FALSE),0)</f>
        <v>4290</v>
      </c>
    </row>
    <row r="253" spans="1:10" x14ac:dyDescent="0.25">
      <c r="A253" t="s">
        <v>350</v>
      </c>
      <c r="B253">
        <v>7182</v>
      </c>
      <c r="C253" t="str">
        <f t="shared" si="3"/>
        <v>suurempi muutos</v>
      </c>
      <c r="I253" t="s">
        <v>2009</v>
      </c>
      <c r="J253">
        <f>IFERROR(VLOOKUP(Muutokset!I253,'2015'!$F$12:$I$1887,4,FALSE),0)</f>
        <v>6422</v>
      </c>
    </row>
    <row r="254" spans="1:10" x14ac:dyDescent="0.25">
      <c r="A254" t="s">
        <v>351</v>
      </c>
      <c r="B254">
        <v>0</v>
      </c>
      <c r="C254" t="str">
        <f t="shared" si="3"/>
        <v>ei muutosta</v>
      </c>
      <c r="I254" t="s">
        <v>341</v>
      </c>
      <c r="J254">
        <f>IFERROR(VLOOKUP(Muutokset!I254,'2015'!$F$12:$I$1887,4,FALSE),0)</f>
        <v>6618</v>
      </c>
    </row>
    <row r="255" spans="1:10" x14ac:dyDescent="0.25">
      <c r="A255" t="s">
        <v>352</v>
      </c>
      <c r="B255">
        <v>0</v>
      </c>
      <c r="C255" t="str">
        <f t="shared" si="3"/>
        <v>ei muutosta</v>
      </c>
      <c r="I255" t="s">
        <v>342</v>
      </c>
      <c r="J255">
        <f>IFERROR(VLOOKUP(Muutokset!I255,'2015'!$F$12:$I$1887,4,FALSE),0)</f>
        <v>4880</v>
      </c>
    </row>
    <row r="256" spans="1:10" x14ac:dyDescent="0.25">
      <c r="A256" t="s">
        <v>353</v>
      </c>
      <c r="B256">
        <v>0</v>
      </c>
      <c r="C256" t="str">
        <f t="shared" si="3"/>
        <v>ei muutosta</v>
      </c>
      <c r="I256" t="s">
        <v>343</v>
      </c>
      <c r="J256">
        <f>IFERROR(VLOOKUP(Muutokset!I256,'2015'!$F$12:$I$1887,4,FALSE),0)</f>
        <v>6085</v>
      </c>
    </row>
    <row r="257" spans="1:10" x14ac:dyDescent="0.25">
      <c r="A257" t="s">
        <v>354</v>
      </c>
      <c r="B257">
        <v>0</v>
      </c>
      <c r="C257" t="str">
        <f t="shared" si="3"/>
        <v>ei muutosta</v>
      </c>
      <c r="I257" t="s">
        <v>344</v>
      </c>
      <c r="J257">
        <f>IFERROR(VLOOKUP(Muutokset!I257,'2015'!$F$12:$I$1887,4,FALSE),0)</f>
        <v>6495</v>
      </c>
    </row>
    <row r="258" spans="1:10" x14ac:dyDescent="0.25">
      <c r="A258" t="s">
        <v>355</v>
      </c>
      <c r="B258">
        <v>0</v>
      </c>
      <c r="C258" t="str">
        <f t="shared" si="3"/>
        <v>ei muutosta</v>
      </c>
      <c r="I258" t="s">
        <v>345</v>
      </c>
      <c r="J258">
        <f>IFERROR(VLOOKUP(Muutokset!I258,'2015'!$F$12:$I$1887,4,FALSE),0)</f>
        <v>7218</v>
      </c>
    </row>
    <row r="259" spans="1:10" x14ac:dyDescent="0.25">
      <c r="A259" t="s">
        <v>356</v>
      </c>
      <c r="B259">
        <v>0</v>
      </c>
      <c r="C259" t="str">
        <f t="shared" ref="C259:C322" si="4">IF(ISERROR(B259), "tieosa muuttunut", IF(ABS(B259)&lt;=50, IF(B259=0, "ei muutosta", "±50"), "suurempi muutos"))</f>
        <v>ei muutosta</v>
      </c>
      <c r="I259" t="s">
        <v>346</v>
      </c>
      <c r="J259">
        <f>IFERROR(VLOOKUP(Muutokset!I259,'2015'!$F$12:$I$1887,4,FALSE),0)</f>
        <v>4354</v>
      </c>
    </row>
    <row r="260" spans="1:10" x14ac:dyDescent="0.25">
      <c r="A260" t="s">
        <v>357</v>
      </c>
      <c r="B260">
        <v>0</v>
      </c>
      <c r="C260" t="str">
        <f t="shared" si="4"/>
        <v>ei muutosta</v>
      </c>
      <c r="I260" t="s">
        <v>347</v>
      </c>
      <c r="J260">
        <f>IFERROR(VLOOKUP(Muutokset!I260,'2015'!$F$12:$I$1887,4,FALSE),0)</f>
        <v>5095</v>
      </c>
    </row>
    <row r="261" spans="1:10" x14ac:dyDescent="0.25">
      <c r="A261" t="s">
        <v>358</v>
      </c>
      <c r="B261">
        <v>69</v>
      </c>
      <c r="C261" t="str">
        <f t="shared" si="4"/>
        <v>suurempi muutos</v>
      </c>
      <c r="I261" t="s">
        <v>348</v>
      </c>
      <c r="J261">
        <f>IFERROR(VLOOKUP(Muutokset!I261,'2015'!$F$12:$I$1887,4,FALSE),0)</f>
        <v>8068</v>
      </c>
    </row>
    <row r="262" spans="1:10" x14ac:dyDescent="0.25">
      <c r="A262" t="s">
        <v>359</v>
      </c>
      <c r="B262">
        <v>-135</v>
      </c>
      <c r="C262" t="str">
        <f t="shared" si="4"/>
        <v>suurempi muutos</v>
      </c>
      <c r="I262" t="s">
        <v>348</v>
      </c>
      <c r="J262">
        <f>IFERROR(VLOOKUP(Muutokset!I262,'2015'!$F$12:$I$1887,4,FALSE),0)</f>
        <v>8068</v>
      </c>
    </row>
    <row r="263" spans="1:10" x14ac:dyDescent="0.25">
      <c r="A263" t="s">
        <v>360</v>
      </c>
      <c r="B263">
        <v>0</v>
      </c>
      <c r="C263" t="str">
        <f t="shared" si="4"/>
        <v>ei muutosta</v>
      </c>
      <c r="I263" t="s">
        <v>349</v>
      </c>
      <c r="J263">
        <f>IFERROR(VLOOKUP(Muutokset!I263,'2015'!$F$12:$I$1887,4,FALSE),0)</f>
        <v>5995</v>
      </c>
    </row>
    <row r="264" spans="1:10" x14ac:dyDescent="0.25">
      <c r="A264" t="s">
        <v>361</v>
      </c>
      <c r="B264">
        <v>0</v>
      </c>
      <c r="C264" t="str">
        <f t="shared" si="4"/>
        <v>ei muutosta</v>
      </c>
      <c r="I264" t="s">
        <v>350</v>
      </c>
      <c r="J264">
        <f>IFERROR(VLOOKUP(Muutokset!I264,'2015'!$F$12:$I$1887,4,FALSE),0)</f>
        <v>7900</v>
      </c>
    </row>
    <row r="265" spans="1:10" x14ac:dyDescent="0.25">
      <c r="A265" t="s">
        <v>362</v>
      </c>
      <c r="B265">
        <v>0</v>
      </c>
      <c r="C265" t="str">
        <f t="shared" si="4"/>
        <v>ei muutosta</v>
      </c>
      <c r="I265" t="s">
        <v>2091</v>
      </c>
      <c r="J265">
        <f>IFERROR(VLOOKUP(Muutokset!I265,'2015'!$F$12:$I$1887,4,FALSE),0)</f>
        <v>7182</v>
      </c>
    </row>
    <row r="266" spans="1:10" x14ac:dyDescent="0.25">
      <c r="A266" t="s">
        <v>363</v>
      </c>
      <c r="B266">
        <v>0</v>
      </c>
      <c r="C266" t="str">
        <f t="shared" si="4"/>
        <v>ei muutosta</v>
      </c>
      <c r="I266" t="s">
        <v>351</v>
      </c>
      <c r="J266">
        <f>IFERROR(VLOOKUP(Muutokset!I266,'2015'!$F$12:$I$1887,4,FALSE),0)</f>
        <v>4763</v>
      </c>
    </row>
    <row r="267" spans="1:10" x14ac:dyDescent="0.25">
      <c r="A267" t="s">
        <v>364</v>
      </c>
      <c r="B267">
        <v>0</v>
      </c>
      <c r="C267" t="str">
        <f t="shared" si="4"/>
        <v>ei muutosta</v>
      </c>
      <c r="I267" t="s">
        <v>352</v>
      </c>
      <c r="J267">
        <f>IFERROR(VLOOKUP(Muutokset!I267,'2015'!$F$12:$I$1887,4,FALSE),0)</f>
        <v>929</v>
      </c>
    </row>
    <row r="268" spans="1:10" x14ac:dyDescent="0.25">
      <c r="A268" t="s">
        <v>365</v>
      </c>
      <c r="B268">
        <v>0</v>
      </c>
      <c r="C268" t="str">
        <f t="shared" si="4"/>
        <v>ei muutosta</v>
      </c>
      <c r="I268" t="s">
        <v>353</v>
      </c>
      <c r="J268">
        <f>IFERROR(VLOOKUP(Muutokset!I268,'2015'!$F$12:$I$1887,4,FALSE),0)</f>
        <v>6420</v>
      </c>
    </row>
    <row r="269" spans="1:10" x14ac:dyDescent="0.25">
      <c r="A269" t="s">
        <v>366</v>
      </c>
      <c r="B269">
        <v>-90</v>
      </c>
      <c r="C269" t="str">
        <f t="shared" si="4"/>
        <v>suurempi muutos</v>
      </c>
      <c r="I269" t="s">
        <v>353</v>
      </c>
      <c r="J269">
        <f>IFERROR(VLOOKUP(Muutokset!I269,'2015'!$F$12:$I$1887,4,FALSE),0)</f>
        <v>6420</v>
      </c>
    </row>
    <row r="270" spans="1:10" x14ac:dyDescent="0.25">
      <c r="A270" t="s">
        <v>367</v>
      </c>
      <c r="B270">
        <v>3183</v>
      </c>
      <c r="C270" t="str">
        <f t="shared" si="4"/>
        <v>suurempi muutos</v>
      </c>
      <c r="I270" t="s">
        <v>354</v>
      </c>
      <c r="J270">
        <f>IFERROR(VLOOKUP(Muutokset!I270,'2015'!$F$12:$I$1887,4,FALSE),0)</f>
        <v>6073</v>
      </c>
    </row>
    <row r="271" spans="1:10" x14ac:dyDescent="0.25">
      <c r="A271" t="s">
        <v>368</v>
      </c>
      <c r="B271">
        <v>0</v>
      </c>
      <c r="C271" t="str">
        <f t="shared" si="4"/>
        <v>ei muutosta</v>
      </c>
      <c r="I271" t="s">
        <v>355</v>
      </c>
      <c r="J271">
        <f>IFERROR(VLOOKUP(Muutokset!I271,'2015'!$F$12:$I$1887,4,FALSE),0)</f>
        <v>7636</v>
      </c>
    </row>
    <row r="272" spans="1:10" x14ac:dyDescent="0.25">
      <c r="A272" t="s">
        <v>369</v>
      </c>
      <c r="B272">
        <v>0</v>
      </c>
      <c r="C272" t="str">
        <f t="shared" si="4"/>
        <v>ei muutosta</v>
      </c>
      <c r="I272" t="s">
        <v>356</v>
      </c>
      <c r="J272">
        <f>IFERROR(VLOOKUP(Muutokset!I272,'2015'!$F$12:$I$1887,4,FALSE),0)</f>
        <v>7385</v>
      </c>
    </row>
    <row r="273" spans="1:10" x14ac:dyDescent="0.25">
      <c r="A273" t="s">
        <v>370</v>
      </c>
      <c r="B273">
        <v>0</v>
      </c>
      <c r="C273" t="str">
        <f t="shared" si="4"/>
        <v>ei muutosta</v>
      </c>
      <c r="I273" t="s">
        <v>369</v>
      </c>
      <c r="J273">
        <f>IFERROR(VLOOKUP(Muutokset!I273,'2015'!$F$12:$I$1887,4,FALSE),0)</f>
        <v>6045</v>
      </c>
    </row>
    <row r="274" spans="1:10" x14ac:dyDescent="0.25">
      <c r="A274" t="s">
        <v>371</v>
      </c>
      <c r="B274">
        <v>0</v>
      </c>
      <c r="C274" t="str">
        <f t="shared" si="4"/>
        <v>ei muutosta</v>
      </c>
      <c r="I274" t="s">
        <v>370</v>
      </c>
      <c r="J274">
        <f>IFERROR(VLOOKUP(Muutokset!I274,'2015'!$F$12:$I$1887,4,FALSE),0)</f>
        <v>6470</v>
      </c>
    </row>
    <row r="275" spans="1:10" x14ac:dyDescent="0.25">
      <c r="A275" t="s">
        <v>372</v>
      </c>
      <c r="B275">
        <v>0</v>
      </c>
      <c r="C275" t="str">
        <f t="shared" si="4"/>
        <v>ei muutosta</v>
      </c>
      <c r="I275" t="s">
        <v>371</v>
      </c>
      <c r="J275">
        <f>IFERROR(VLOOKUP(Muutokset!I275,'2015'!$F$12:$I$1887,4,FALSE),0)</f>
        <v>1020</v>
      </c>
    </row>
    <row r="276" spans="1:10" x14ac:dyDescent="0.25">
      <c r="A276" t="s">
        <v>373</v>
      </c>
      <c r="B276">
        <v>0</v>
      </c>
      <c r="C276" t="str">
        <f t="shared" si="4"/>
        <v>ei muutosta</v>
      </c>
      <c r="I276" t="s">
        <v>372</v>
      </c>
      <c r="J276">
        <f>IFERROR(VLOOKUP(Muutokset!I276,'2015'!$F$12:$I$1887,4,FALSE),0)</f>
        <v>2123</v>
      </c>
    </row>
    <row r="277" spans="1:10" x14ac:dyDescent="0.25">
      <c r="A277" t="s">
        <v>374</v>
      </c>
      <c r="B277">
        <v>0</v>
      </c>
      <c r="C277" t="str">
        <f t="shared" si="4"/>
        <v>ei muutosta</v>
      </c>
      <c r="I277" t="s">
        <v>373</v>
      </c>
      <c r="J277">
        <f>IFERROR(VLOOKUP(Muutokset!I277,'2015'!$F$12:$I$1887,4,FALSE),0)</f>
        <v>4513</v>
      </c>
    </row>
    <row r="278" spans="1:10" x14ac:dyDescent="0.25">
      <c r="A278" t="s">
        <v>375</v>
      </c>
      <c r="B278">
        <v>0</v>
      </c>
      <c r="C278" t="str">
        <f t="shared" si="4"/>
        <v>ei muutosta</v>
      </c>
      <c r="I278" t="s">
        <v>374</v>
      </c>
      <c r="J278">
        <f>IFERROR(VLOOKUP(Muutokset!I278,'2015'!$F$12:$I$1887,4,FALSE),0)</f>
        <v>5455</v>
      </c>
    </row>
    <row r="279" spans="1:10" x14ac:dyDescent="0.25">
      <c r="A279" t="s">
        <v>376</v>
      </c>
      <c r="B279">
        <v>0</v>
      </c>
      <c r="C279" t="str">
        <f t="shared" si="4"/>
        <v>ei muutosta</v>
      </c>
      <c r="I279" t="s">
        <v>375</v>
      </c>
      <c r="J279">
        <f>IFERROR(VLOOKUP(Muutokset!I279,'2015'!$F$12:$I$1887,4,FALSE),0)</f>
        <v>5546</v>
      </c>
    </row>
    <row r="280" spans="1:10" x14ac:dyDescent="0.25">
      <c r="A280" t="s">
        <v>377</v>
      </c>
      <c r="B280">
        <v>0</v>
      </c>
      <c r="C280" t="str">
        <f t="shared" si="4"/>
        <v>ei muutosta</v>
      </c>
      <c r="I280" t="s">
        <v>376</v>
      </c>
      <c r="J280">
        <f>IFERROR(VLOOKUP(Muutokset!I280,'2015'!$F$12:$I$1887,4,FALSE),0)</f>
        <v>714</v>
      </c>
    </row>
    <row r="281" spans="1:10" x14ac:dyDescent="0.25">
      <c r="A281" t="s">
        <v>378</v>
      </c>
      <c r="B281">
        <v>0</v>
      </c>
      <c r="C281" t="str">
        <f t="shared" si="4"/>
        <v>ei muutosta</v>
      </c>
      <c r="I281" t="s">
        <v>377</v>
      </c>
      <c r="J281">
        <f>IFERROR(VLOOKUP(Muutokset!I281,'2015'!$F$12:$I$1887,4,FALSE),0)</f>
        <v>4931</v>
      </c>
    </row>
    <row r="282" spans="1:10" x14ac:dyDescent="0.25">
      <c r="A282" t="s">
        <v>379</v>
      </c>
      <c r="B282">
        <v>-1921</v>
      </c>
      <c r="C282" t="str">
        <f t="shared" si="4"/>
        <v>suurempi muutos</v>
      </c>
      <c r="I282" t="s">
        <v>378</v>
      </c>
      <c r="J282">
        <f>IFERROR(VLOOKUP(Muutokset!I282,'2015'!$F$12:$I$1887,4,FALSE),0)</f>
        <v>4566</v>
      </c>
    </row>
    <row r="283" spans="1:10" x14ac:dyDescent="0.25">
      <c r="A283" t="s">
        <v>380</v>
      </c>
      <c r="B283">
        <v>6432</v>
      </c>
      <c r="C283" t="str">
        <f t="shared" si="4"/>
        <v>suurempi muutos</v>
      </c>
      <c r="I283" t="s">
        <v>2016</v>
      </c>
      <c r="J283">
        <f>IFERROR(VLOOKUP(Muutokset!I283,'2015'!$F$12:$I$1887,4,FALSE),0)</f>
        <v>2001</v>
      </c>
    </row>
    <row r="284" spans="1:10" x14ac:dyDescent="0.25">
      <c r="A284" t="s">
        <v>381</v>
      </c>
      <c r="B284">
        <v>-20</v>
      </c>
      <c r="C284" t="str">
        <f t="shared" si="4"/>
        <v>±50</v>
      </c>
      <c r="I284" t="s">
        <v>2017</v>
      </c>
      <c r="J284">
        <f>IFERROR(VLOOKUP(Muutokset!I284,'2015'!$F$12:$I$1887,4,FALSE),0)</f>
        <v>6961</v>
      </c>
    </row>
    <row r="285" spans="1:10" x14ac:dyDescent="0.25">
      <c r="A285" t="s">
        <v>382</v>
      </c>
      <c r="B285">
        <v>-60</v>
      </c>
      <c r="C285" t="str">
        <f t="shared" si="4"/>
        <v>suurempi muutos</v>
      </c>
      <c r="I285" t="s">
        <v>381</v>
      </c>
      <c r="J285">
        <f>IFERROR(VLOOKUP(Muutokset!I285,'2015'!$F$12:$I$1887,4,FALSE),0)</f>
        <v>4925</v>
      </c>
    </row>
    <row r="286" spans="1:10" x14ac:dyDescent="0.25">
      <c r="A286" t="s">
        <v>383</v>
      </c>
      <c r="B286">
        <v>6834</v>
      </c>
      <c r="C286" t="str">
        <f t="shared" si="4"/>
        <v>suurempi muutos</v>
      </c>
      <c r="I286" t="s">
        <v>381</v>
      </c>
      <c r="J286">
        <f>IFERROR(VLOOKUP(Muutokset!I286,'2015'!$F$12:$I$1887,4,FALSE),0)</f>
        <v>4925</v>
      </c>
    </row>
    <row r="287" spans="1:10" x14ac:dyDescent="0.25">
      <c r="A287" t="s">
        <v>384</v>
      </c>
      <c r="B287">
        <v>0</v>
      </c>
      <c r="C287" t="str">
        <f t="shared" si="4"/>
        <v>ei muutosta</v>
      </c>
      <c r="I287" t="s">
        <v>382</v>
      </c>
      <c r="J287">
        <f>IFERROR(VLOOKUP(Muutokset!I287,'2015'!$F$12:$I$1887,4,FALSE),0)</f>
        <v>4158</v>
      </c>
    </row>
    <row r="288" spans="1:10" x14ac:dyDescent="0.25">
      <c r="A288" t="s">
        <v>385</v>
      </c>
      <c r="B288">
        <v>0</v>
      </c>
      <c r="C288" t="str">
        <f t="shared" si="4"/>
        <v>ei muutosta</v>
      </c>
      <c r="I288" t="s">
        <v>382</v>
      </c>
      <c r="J288">
        <f>IFERROR(VLOOKUP(Muutokset!I288,'2015'!$F$12:$I$1887,4,FALSE),0)</f>
        <v>4158</v>
      </c>
    </row>
    <row r="289" spans="1:10" x14ac:dyDescent="0.25">
      <c r="A289" t="s">
        <v>386</v>
      </c>
      <c r="B289">
        <v>0</v>
      </c>
      <c r="C289" t="str">
        <f t="shared" si="4"/>
        <v>ei muutosta</v>
      </c>
      <c r="I289" t="s">
        <v>383</v>
      </c>
      <c r="J289">
        <f>IFERROR(VLOOKUP(Muutokset!I289,'2015'!$F$12:$I$1887,4,FALSE),0)</f>
        <v>2555</v>
      </c>
    </row>
    <row r="290" spans="1:10" x14ac:dyDescent="0.25">
      <c r="A290" t="s">
        <v>387</v>
      </c>
      <c r="B290">
        <v>0</v>
      </c>
      <c r="C290" t="str">
        <f t="shared" si="4"/>
        <v>ei muutosta</v>
      </c>
      <c r="I290" t="s">
        <v>2014</v>
      </c>
      <c r="J290">
        <f>IFERROR(VLOOKUP(Muutokset!I290,'2015'!$F$12:$I$1887,4,FALSE),0)</f>
        <v>6834</v>
      </c>
    </row>
    <row r="291" spans="1:10" x14ac:dyDescent="0.25">
      <c r="A291" t="s">
        <v>388</v>
      </c>
      <c r="B291">
        <v>0</v>
      </c>
      <c r="C291" t="str">
        <f t="shared" si="4"/>
        <v>ei muutosta</v>
      </c>
      <c r="I291" t="s">
        <v>384</v>
      </c>
      <c r="J291">
        <f>IFERROR(VLOOKUP(Muutokset!I291,'2015'!$F$12:$I$1887,4,FALSE),0)</f>
        <v>6890</v>
      </c>
    </row>
    <row r="292" spans="1:10" x14ac:dyDescent="0.25">
      <c r="A292" t="s">
        <v>389</v>
      </c>
      <c r="B292">
        <v>0</v>
      </c>
      <c r="C292" t="str">
        <f t="shared" si="4"/>
        <v>ei muutosta</v>
      </c>
      <c r="I292" t="s">
        <v>385</v>
      </c>
      <c r="J292">
        <f>IFERROR(VLOOKUP(Muutokset!I292,'2015'!$F$12:$I$1887,4,FALSE),0)</f>
        <v>5810</v>
      </c>
    </row>
    <row r="293" spans="1:10" x14ac:dyDescent="0.25">
      <c r="A293" t="s">
        <v>390</v>
      </c>
      <c r="B293">
        <v>-84</v>
      </c>
      <c r="C293" t="str">
        <f t="shared" si="4"/>
        <v>suurempi muutos</v>
      </c>
      <c r="I293" t="s">
        <v>386</v>
      </c>
      <c r="J293">
        <f>IFERROR(VLOOKUP(Muutokset!I293,'2015'!$F$12:$I$1887,4,FALSE),0)</f>
        <v>3367</v>
      </c>
    </row>
    <row r="294" spans="1:10" x14ac:dyDescent="0.25">
      <c r="A294" t="s">
        <v>391</v>
      </c>
      <c r="B294">
        <v>0</v>
      </c>
      <c r="C294" t="str">
        <f t="shared" si="4"/>
        <v>ei muutosta</v>
      </c>
      <c r="I294" t="s">
        <v>387</v>
      </c>
      <c r="J294">
        <f>IFERROR(VLOOKUP(Muutokset!I294,'2015'!$F$12:$I$1887,4,FALSE),0)</f>
        <v>3856</v>
      </c>
    </row>
    <row r="295" spans="1:10" x14ac:dyDescent="0.25">
      <c r="A295" t="s">
        <v>392</v>
      </c>
      <c r="B295">
        <v>0</v>
      </c>
      <c r="C295" t="str">
        <f t="shared" si="4"/>
        <v>ei muutosta</v>
      </c>
      <c r="I295" t="s">
        <v>388</v>
      </c>
      <c r="J295">
        <f>IFERROR(VLOOKUP(Muutokset!I295,'2015'!$F$12:$I$1887,4,FALSE),0)</f>
        <v>4215</v>
      </c>
    </row>
    <row r="296" spans="1:10" x14ac:dyDescent="0.25">
      <c r="A296" t="s">
        <v>393</v>
      </c>
      <c r="B296">
        <v>7596</v>
      </c>
      <c r="C296" t="str">
        <f t="shared" si="4"/>
        <v>suurempi muutos</v>
      </c>
      <c r="I296" t="s">
        <v>389</v>
      </c>
      <c r="J296">
        <f>IFERROR(VLOOKUP(Muutokset!I296,'2015'!$F$12:$I$1887,4,FALSE),0)</f>
        <v>5338</v>
      </c>
    </row>
    <row r="297" spans="1:10" x14ac:dyDescent="0.25">
      <c r="A297" t="s">
        <v>394</v>
      </c>
      <c r="B297">
        <v>-20</v>
      </c>
      <c r="C297" t="str">
        <f t="shared" si="4"/>
        <v>±50</v>
      </c>
      <c r="I297" t="s">
        <v>2015</v>
      </c>
      <c r="J297">
        <f>IFERROR(VLOOKUP(Muutokset!I297,'2015'!$F$12:$I$1887,4,FALSE),0)</f>
        <v>0</v>
      </c>
    </row>
    <row r="298" spans="1:10" x14ac:dyDescent="0.25">
      <c r="A298" t="s">
        <v>395</v>
      </c>
      <c r="B298">
        <v>0</v>
      </c>
      <c r="C298" t="str">
        <f t="shared" si="4"/>
        <v>ei muutosta</v>
      </c>
      <c r="I298" t="s">
        <v>390</v>
      </c>
      <c r="J298">
        <f>IFERROR(VLOOKUP(Muutokset!I298,'2015'!$F$12:$I$1887,4,FALSE),0)</f>
        <v>4506</v>
      </c>
    </row>
    <row r="299" spans="1:10" x14ac:dyDescent="0.25">
      <c r="A299" t="s">
        <v>396</v>
      </c>
      <c r="B299">
        <v>-288</v>
      </c>
      <c r="C299" t="str">
        <f t="shared" si="4"/>
        <v>suurempi muutos</v>
      </c>
      <c r="I299" t="s">
        <v>391</v>
      </c>
      <c r="J299">
        <f>IFERROR(VLOOKUP(Muutokset!I299,'2015'!$F$12:$I$1887,4,FALSE),0)</f>
        <v>8477</v>
      </c>
    </row>
    <row r="300" spans="1:10" x14ac:dyDescent="0.25">
      <c r="A300" t="s">
        <v>397</v>
      </c>
      <c r="B300">
        <v>0</v>
      </c>
      <c r="C300" t="str">
        <f t="shared" si="4"/>
        <v>ei muutosta</v>
      </c>
      <c r="I300" t="s">
        <v>392</v>
      </c>
      <c r="J300">
        <f>IFERROR(VLOOKUP(Muutokset!I300,'2015'!$F$12:$I$1887,4,FALSE),0)</f>
        <v>2732</v>
      </c>
    </row>
    <row r="301" spans="1:10" x14ac:dyDescent="0.25">
      <c r="A301" t="s">
        <v>398</v>
      </c>
      <c r="B301">
        <v>0</v>
      </c>
      <c r="C301" t="str">
        <f t="shared" si="4"/>
        <v>ei muutosta</v>
      </c>
      <c r="I301" t="s">
        <v>393</v>
      </c>
      <c r="J301">
        <f>IFERROR(VLOOKUP(Muutokset!I301,'2015'!$F$12:$I$1887,4,FALSE),0)</f>
        <v>5357</v>
      </c>
    </row>
    <row r="302" spans="1:10" x14ac:dyDescent="0.25">
      <c r="A302" t="s">
        <v>399</v>
      </c>
      <c r="B302">
        <v>0</v>
      </c>
      <c r="C302" t="str">
        <f t="shared" si="4"/>
        <v>ei muutosta</v>
      </c>
      <c r="I302" t="s">
        <v>2019</v>
      </c>
      <c r="J302">
        <f>IFERROR(VLOOKUP(Muutokset!I302,'2015'!$F$12:$I$1887,4,FALSE),0)</f>
        <v>7596</v>
      </c>
    </row>
    <row r="303" spans="1:10" x14ac:dyDescent="0.25">
      <c r="A303" t="s">
        <v>400</v>
      </c>
      <c r="B303">
        <v>0</v>
      </c>
      <c r="C303" t="str">
        <f t="shared" si="4"/>
        <v>ei muutosta</v>
      </c>
      <c r="I303" t="s">
        <v>394</v>
      </c>
      <c r="J303">
        <f>IFERROR(VLOOKUP(Muutokset!I303,'2015'!$F$12:$I$1887,4,FALSE),0)</f>
        <v>7793</v>
      </c>
    </row>
    <row r="304" spans="1:10" x14ac:dyDescent="0.25">
      <c r="A304" t="s">
        <v>401</v>
      </c>
      <c r="B304">
        <v>0</v>
      </c>
      <c r="C304" t="str">
        <f t="shared" si="4"/>
        <v>ei muutosta</v>
      </c>
      <c r="I304" t="s">
        <v>395</v>
      </c>
      <c r="J304">
        <f>IFERROR(VLOOKUP(Muutokset!I304,'2015'!$F$12:$I$1887,4,FALSE),0)</f>
        <v>5340</v>
      </c>
    </row>
    <row r="305" spans="1:10" x14ac:dyDescent="0.25">
      <c r="A305" t="s">
        <v>402</v>
      </c>
      <c r="B305">
        <v>0</v>
      </c>
      <c r="C305" t="str">
        <f t="shared" si="4"/>
        <v>ei muutosta</v>
      </c>
      <c r="I305" t="s">
        <v>397</v>
      </c>
      <c r="J305">
        <f>IFERROR(VLOOKUP(Muutokset!I305,'2015'!$F$12:$I$1887,4,FALSE),0)</f>
        <v>2454</v>
      </c>
    </row>
    <row r="306" spans="1:10" x14ac:dyDescent="0.25">
      <c r="A306" t="s">
        <v>403</v>
      </c>
      <c r="B306">
        <v>0</v>
      </c>
      <c r="C306" t="str">
        <f t="shared" si="4"/>
        <v>ei muutosta</v>
      </c>
      <c r="I306" t="s">
        <v>398</v>
      </c>
      <c r="J306">
        <f>IFERROR(VLOOKUP(Muutokset!I306,'2015'!$F$12:$I$1887,4,FALSE),0)</f>
        <v>6044</v>
      </c>
    </row>
    <row r="307" spans="1:10" x14ac:dyDescent="0.25">
      <c r="A307" t="s">
        <v>404</v>
      </c>
      <c r="B307">
        <v>-99</v>
      </c>
      <c r="C307" t="str">
        <f t="shared" si="4"/>
        <v>suurempi muutos</v>
      </c>
      <c r="I307" t="s">
        <v>399</v>
      </c>
      <c r="J307">
        <f>IFERROR(VLOOKUP(Muutokset!I307,'2015'!$F$12:$I$1887,4,FALSE),0)</f>
        <v>790</v>
      </c>
    </row>
    <row r="308" spans="1:10" x14ac:dyDescent="0.25">
      <c r="A308" t="s">
        <v>405</v>
      </c>
      <c r="B308">
        <v>7774</v>
      </c>
      <c r="C308" t="str">
        <f t="shared" si="4"/>
        <v>suurempi muutos</v>
      </c>
      <c r="I308" t="s">
        <v>400</v>
      </c>
      <c r="J308">
        <f>IFERROR(VLOOKUP(Muutokset!I308,'2015'!$F$12:$I$1887,4,FALSE),0)</f>
        <v>5404</v>
      </c>
    </row>
    <row r="309" spans="1:10" x14ac:dyDescent="0.25">
      <c r="A309" t="s">
        <v>406</v>
      </c>
      <c r="B309">
        <v>3472</v>
      </c>
      <c r="C309" t="str">
        <f t="shared" si="4"/>
        <v>suurempi muutos</v>
      </c>
      <c r="I309" t="s">
        <v>401</v>
      </c>
      <c r="J309">
        <f>IFERROR(VLOOKUP(Muutokset!I309,'2015'!$F$12:$I$1887,4,FALSE),0)</f>
        <v>7118</v>
      </c>
    </row>
    <row r="310" spans="1:10" x14ac:dyDescent="0.25">
      <c r="A310" t="s">
        <v>407</v>
      </c>
      <c r="B310">
        <v>0</v>
      </c>
      <c r="C310" t="str">
        <f t="shared" si="4"/>
        <v>ei muutosta</v>
      </c>
      <c r="I310" t="s">
        <v>404</v>
      </c>
      <c r="J310">
        <f>IFERROR(VLOOKUP(Muutokset!I310,'2015'!$F$12:$I$1887,4,FALSE),0)</f>
        <v>7109</v>
      </c>
    </row>
    <row r="311" spans="1:10" x14ac:dyDescent="0.25">
      <c r="A311" t="s">
        <v>408</v>
      </c>
      <c r="B311">
        <v>0</v>
      </c>
      <c r="C311" t="str">
        <f t="shared" si="4"/>
        <v>ei muutosta</v>
      </c>
      <c r="I311" t="s">
        <v>405</v>
      </c>
      <c r="J311">
        <f>IFERROR(VLOOKUP(Muutokset!I311,'2015'!$F$12:$I$1887,4,FALSE),0)</f>
        <v>6438</v>
      </c>
    </row>
    <row r="312" spans="1:10" x14ac:dyDescent="0.25">
      <c r="A312" t="s">
        <v>409</v>
      </c>
      <c r="B312">
        <v>-1851</v>
      </c>
      <c r="C312" t="str">
        <f t="shared" si="4"/>
        <v>suurempi muutos</v>
      </c>
      <c r="I312" t="s">
        <v>2035</v>
      </c>
      <c r="J312">
        <f>IFERROR(VLOOKUP(Muutokset!I312,'2015'!$F$12:$I$1887,4,FALSE),0)</f>
        <v>7727</v>
      </c>
    </row>
    <row r="313" spans="1:10" x14ac:dyDescent="0.25">
      <c r="A313" t="s">
        <v>410</v>
      </c>
      <c r="B313">
        <v>0</v>
      </c>
      <c r="C313" t="str">
        <f t="shared" si="4"/>
        <v>ei muutosta</v>
      </c>
      <c r="I313" t="s">
        <v>406</v>
      </c>
      <c r="J313">
        <f>IFERROR(VLOOKUP(Muutokset!I313,'2015'!$F$12:$I$1887,4,FALSE),0)</f>
        <v>5363</v>
      </c>
    </row>
    <row r="314" spans="1:10" x14ac:dyDescent="0.25">
      <c r="A314" t="s">
        <v>411</v>
      </c>
      <c r="B314" t="e">
        <v>#VALUE!</v>
      </c>
      <c r="C314" t="str">
        <f t="shared" si="4"/>
        <v>tieosa muuttunut</v>
      </c>
      <c r="I314" t="s">
        <v>2036</v>
      </c>
      <c r="J314">
        <f>IFERROR(VLOOKUP(Muutokset!I314,'2015'!$F$12:$I$1887,4,FALSE),0)</f>
        <v>3472</v>
      </c>
    </row>
    <row r="315" spans="1:10" x14ac:dyDescent="0.25">
      <c r="A315" t="s">
        <v>412</v>
      </c>
      <c r="B315">
        <v>0</v>
      </c>
      <c r="C315" t="str">
        <f t="shared" si="4"/>
        <v>ei muutosta</v>
      </c>
      <c r="I315" t="s">
        <v>407</v>
      </c>
      <c r="J315">
        <f>IFERROR(VLOOKUP(Muutokset!I315,'2015'!$F$12:$I$1887,4,FALSE),0)</f>
        <v>4289</v>
      </c>
    </row>
    <row r="316" spans="1:10" x14ac:dyDescent="0.25">
      <c r="A316" t="s">
        <v>413</v>
      </c>
      <c r="B316">
        <v>0</v>
      </c>
      <c r="C316" t="str">
        <f t="shared" si="4"/>
        <v>ei muutosta</v>
      </c>
      <c r="I316" t="s">
        <v>408</v>
      </c>
      <c r="J316">
        <f>IFERROR(VLOOKUP(Muutokset!I316,'2015'!$F$12:$I$1887,4,FALSE),0)</f>
        <v>2492</v>
      </c>
    </row>
    <row r="317" spans="1:10" x14ac:dyDescent="0.25">
      <c r="A317" t="s">
        <v>414</v>
      </c>
      <c r="B317">
        <v>0</v>
      </c>
      <c r="C317" t="str">
        <f t="shared" si="4"/>
        <v>ei muutosta</v>
      </c>
      <c r="I317" t="s">
        <v>409</v>
      </c>
      <c r="J317">
        <f>IFERROR(VLOOKUP(Muutokset!I317,'2015'!$F$12:$I$1887,4,FALSE),0)</f>
        <v>5782</v>
      </c>
    </row>
    <row r="318" spans="1:10" x14ac:dyDescent="0.25">
      <c r="A318" t="s">
        <v>415</v>
      </c>
      <c r="B318">
        <v>-2107</v>
      </c>
      <c r="C318" t="str">
        <f t="shared" si="4"/>
        <v>suurempi muutos</v>
      </c>
      <c r="I318" t="s">
        <v>410</v>
      </c>
      <c r="J318">
        <f>IFERROR(VLOOKUP(Muutokset!I318,'2015'!$F$12:$I$1887,4,FALSE),0)</f>
        <v>4204</v>
      </c>
    </row>
    <row r="319" spans="1:10" x14ac:dyDescent="0.25">
      <c r="A319" t="s">
        <v>416</v>
      </c>
      <c r="B319">
        <v>0</v>
      </c>
      <c r="C319" t="str">
        <f t="shared" si="4"/>
        <v>ei muutosta</v>
      </c>
      <c r="I319" t="s">
        <v>411</v>
      </c>
      <c r="J319">
        <f>IFERROR(VLOOKUP(Muutokset!I319,'2015'!$F$12:$I$1887,4,FALSE),0)</f>
        <v>0</v>
      </c>
    </row>
    <row r="320" spans="1:10" x14ac:dyDescent="0.25">
      <c r="A320" t="s">
        <v>417</v>
      </c>
      <c r="B320">
        <v>1</v>
      </c>
      <c r="C320" t="str">
        <f t="shared" si="4"/>
        <v>±50</v>
      </c>
      <c r="I320" t="s">
        <v>2039</v>
      </c>
      <c r="J320">
        <f>IFERROR(VLOOKUP(Muutokset!I320,'2015'!$F$12:$I$1887,4,FALSE),0)</f>
        <v>4115</v>
      </c>
    </row>
    <row r="321" spans="1:10" x14ac:dyDescent="0.25">
      <c r="A321" t="s">
        <v>418</v>
      </c>
      <c r="B321">
        <v>0</v>
      </c>
      <c r="C321" t="str">
        <f t="shared" si="4"/>
        <v>ei muutosta</v>
      </c>
      <c r="I321" t="s">
        <v>2039</v>
      </c>
      <c r="J321">
        <f>IFERROR(VLOOKUP(Muutokset!I321,'2015'!$F$12:$I$1887,4,FALSE),0)</f>
        <v>4115</v>
      </c>
    </row>
    <row r="322" spans="1:10" x14ac:dyDescent="0.25">
      <c r="A322" t="s">
        <v>419</v>
      </c>
      <c r="B322">
        <v>0</v>
      </c>
      <c r="C322" t="str">
        <f t="shared" si="4"/>
        <v>ei muutosta</v>
      </c>
      <c r="I322" t="s">
        <v>2039</v>
      </c>
      <c r="J322">
        <f>IFERROR(VLOOKUP(Muutokset!I322,'2015'!$F$12:$I$1887,4,FALSE),0)</f>
        <v>4115</v>
      </c>
    </row>
    <row r="323" spans="1:10" x14ac:dyDescent="0.25">
      <c r="A323" t="s">
        <v>420</v>
      </c>
      <c r="B323">
        <v>0</v>
      </c>
      <c r="C323" t="str">
        <f t="shared" ref="C323:C386" si="5">IF(ISERROR(B323), "tieosa muuttunut", IF(ABS(B323)&lt;=50, IF(B323=0, "ei muutosta", "±50"), "suurempi muutos"))</f>
        <v>ei muutosta</v>
      </c>
      <c r="I323" t="s">
        <v>2039</v>
      </c>
      <c r="J323">
        <f>IFERROR(VLOOKUP(Muutokset!I323,'2015'!$F$12:$I$1887,4,FALSE),0)</f>
        <v>4115</v>
      </c>
    </row>
    <row r="324" spans="1:10" x14ac:dyDescent="0.25">
      <c r="A324" t="s">
        <v>421</v>
      </c>
      <c r="B324">
        <v>0</v>
      </c>
      <c r="C324" t="str">
        <f t="shared" si="5"/>
        <v>ei muutosta</v>
      </c>
      <c r="I324" t="s">
        <v>2040</v>
      </c>
      <c r="J324">
        <f>IFERROR(VLOOKUP(Muutokset!I324,'2015'!$F$12:$I$1887,4,FALSE),0)</f>
        <v>3501</v>
      </c>
    </row>
    <row r="325" spans="1:10" x14ac:dyDescent="0.25">
      <c r="A325" t="s">
        <v>422</v>
      </c>
      <c r="B325">
        <v>7351</v>
      </c>
      <c r="C325" t="str">
        <f t="shared" si="5"/>
        <v>suurempi muutos</v>
      </c>
      <c r="I325" t="s">
        <v>412</v>
      </c>
      <c r="J325">
        <f>IFERROR(VLOOKUP(Muutokset!I325,'2015'!$F$12:$I$1887,4,FALSE),0)</f>
        <v>3271</v>
      </c>
    </row>
    <row r="326" spans="1:10" x14ac:dyDescent="0.25">
      <c r="A326" t="s">
        <v>423</v>
      </c>
      <c r="B326">
        <v>0</v>
      </c>
      <c r="C326" t="str">
        <f t="shared" si="5"/>
        <v>ei muutosta</v>
      </c>
      <c r="I326" t="s">
        <v>413</v>
      </c>
      <c r="J326">
        <f>IFERROR(VLOOKUP(Muutokset!I326,'2015'!$F$12:$I$1887,4,FALSE),0)</f>
        <v>6390</v>
      </c>
    </row>
    <row r="327" spans="1:10" x14ac:dyDescent="0.25">
      <c r="A327" t="s">
        <v>424</v>
      </c>
      <c r="B327">
        <v>0</v>
      </c>
      <c r="C327" t="str">
        <f t="shared" si="5"/>
        <v>ei muutosta</v>
      </c>
      <c r="I327" t="s">
        <v>414</v>
      </c>
      <c r="J327">
        <f>IFERROR(VLOOKUP(Muutokset!I327,'2015'!$F$12:$I$1887,4,FALSE),0)</f>
        <v>2836</v>
      </c>
    </row>
    <row r="328" spans="1:10" x14ac:dyDescent="0.25">
      <c r="A328" t="s">
        <v>425</v>
      </c>
      <c r="B328">
        <v>0</v>
      </c>
      <c r="C328" t="str">
        <f t="shared" si="5"/>
        <v>ei muutosta</v>
      </c>
      <c r="I328" t="s">
        <v>415</v>
      </c>
      <c r="J328">
        <f>IFERROR(VLOOKUP(Muutokset!I328,'2015'!$F$12:$I$1887,4,FALSE),0)</f>
        <v>3779</v>
      </c>
    </row>
    <row r="329" spans="1:10" x14ac:dyDescent="0.25">
      <c r="A329" t="s">
        <v>426</v>
      </c>
      <c r="B329">
        <v>8147</v>
      </c>
      <c r="C329" t="str">
        <f t="shared" si="5"/>
        <v>suurempi muutos</v>
      </c>
      <c r="I329" t="s">
        <v>416</v>
      </c>
      <c r="J329">
        <f>IFERROR(VLOOKUP(Muutokset!I329,'2015'!$F$12:$I$1887,4,FALSE),0)</f>
        <v>4005</v>
      </c>
    </row>
    <row r="330" spans="1:10" x14ac:dyDescent="0.25">
      <c r="A330" t="s">
        <v>427</v>
      </c>
      <c r="B330">
        <v>0</v>
      </c>
      <c r="C330" t="str">
        <f t="shared" si="5"/>
        <v>ei muutosta</v>
      </c>
      <c r="I330" t="s">
        <v>417</v>
      </c>
      <c r="J330">
        <f>IFERROR(VLOOKUP(Muutokset!I330,'2015'!$F$12:$I$1887,4,FALSE),0)</f>
        <v>4631</v>
      </c>
    </row>
    <row r="331" spans="1:10" x14ac:dyDescent="0.25">
      <c r="A331" t="s">
        <v>428</v>
      </c>
      <c r="B331">
        <v>5151</v>
      </c>
      <c r="C331" t="str">
        <f t="shared" si="5"/>
        <v>suurempi muutos</v>
      </c>
      <c r="I331" t="s">
        <v>418</v>
      </c>
      <c r="J331">
        <f>IFERROR(VLOOKUP(Muutokset!I331,'2015'!$F$12:$I$1887,4,FALSE),0)</f>
        <v>7053</v>
      </c>
    </row>
    <row r="332" spans="1:10" x14ac:dyDescent="0.25">
      <c r="A332" t="s">
        <v>429</v>
      </c>
      <c r="B332">
        <v>0</v>
      </c>
      <c r="C332" t="str">
        <f t="shared" si="5"/>
        <v>ei muutosta</v>
      </c>
      <c r="I332" t="s">
        <v>419</v>
      </c>
      <c r="J332">
        <f>IFERROR(VLOOKUP(Muutokset!I332,'2015'!$F$12:$I$1887,4,FALSE),0)</f>
        <v>6730</v>
      </c>
    </row>
    <row r="333" spans="1:10" x14ac:dyDescent="0.25">
      <c r="A333" t="s">
        <v>430</v>
      </c>
      <c r="B333">
        <v>4863</v>
      </c>
      <c r="C333" t="str">
        <f t="shared" si="5"/>
        <v>suurempi muutos</v>
      </c>
      <c r="I333" t="s">
        <v>420</v>
      </c>
      <c r="J333">
        <f>IFERROR(VLOOKUP(Muutokset!I333,'2015'!$F$12:$I$1887,4,FALSE),0)</f>
        <v>5571</v>
      </c>
    </row>
    <row r="334" spans="1:10" x14ac:dyDescent="0.25">
      <c r="A334" t="s">
        <v>431</v>
      </c>
      <c r="B334">
        <v>-1440</v>
      </c>
      <c r="C334" t="str">
        <f t="shared" si="5"/>
        <v>suurempi muutos</v>
      </c>
      <c r="I334" t="s">
        <v>421</v>
      </c>
      <c r="J334">
        <f>IFERROR(VLOOKUP(Muutokset!I334,'2015'!$F$12:$I$1887,4,FALSE),0)</f>
        <v>6760</v>
      </c>
    </row>
    <row r="335" spans="1:10" x14ac:dyDescent="0.25">
      <c r="A335" t="s">
        <v>432</v>
      </c>
      <c r="B335" t="e">
        <v>#VALUE!</v>
      </c>
      <c r="C335" t="str">
        <f t="shared" si="5"/>
        <v>tieosa muuttunut</v>
      </c>
      <c r="I335" t="s">
        <v>422</v>
      </c>
      <c r="J335">
        <f>IFERROR(VLOOKUP(Muutokset!I335,'2015'!$F$12:$I$1887,4,FALSE),0)</f>
        <v>4990</v>
      </c>
    </row>
    <row r="336" spans="1:10" x14ac:dyDescent="0.25">
      <c r="A336" t="s">
        <v>433</v>
      </c>
      <c r="B336">
        <v>0</v>
      </c>
      <c r="C336" t="str">
        <f t="shared" si="5"/>
        <v>ei muutosta</v>
      </c>
      <c r="I336" t="s">
        <v>1925</v>
      </c>
      <c r="J336">
        <f>IFERROR(VLOOKUP(Muutokset!I336,'2015'!$F$12:$I$1887,4,FALSE),0)</f>
        <v>7323</v>
      </c>
    </row>
    <row r="337" spans="1:10" x14ac:dyDescent="0.25">
      <c r="A337" t="s">
        <v>434</v>
      </c>
      <c r="B337">
        <v>5699</v>
      </c>
      <c r="C337" t="str">
        <f t="shared" si="5"/>
        <v>suurempi muutos</v>
      </c>
      <c r="I337" t="s">
        <v>423</v>
      </c>
      <c r="J337">
        <f>IFERROR(VLOOKUP(Muutokset!I337,'2015'!$F$12:$I$1887,4,FALSE),0)</f>
        <v>3368</v>
      </c>
    </row>
    <row r="338" spans="1:10" x14ac:dyDescent="0.25">
      <c r="A338" t="s">
        <v>435</v>
      </c>
      <c r="B338">
        <v>6303</v>
      </c>
      <c r="C338" t="str">
        <f t="shared" si="5"/>
        <v>suurempi muutos</v>
      </c>
      <c r="I338" t="s">
        <v>424</v>
      </c>
      <c r="J338">
        <f>IFERROR(VLOOKUP(Muutokset!I338,'2015'!$F$12:$I$1887,4,FALSE),0)</f>
        <v>8980</v>
      </c>
    </row>
    <row r="339" spans="1:10" x14ac:dyDescent="0.25">
      <c r="A339" t="s">
        <v>436</v>
      </c>
      <c r="B339">
        <v>0</v>
      </c>
      <c r="C339" t="str">
        <f t="shared" si="5"/>
        <v>ei muutosta</v>
      </c>
      <c r="I339" t="s">
        <v>425</v>
      </c>
      <c r="J339">
        <f>IFERROR(VLOOKUP(Muutokset!I339,'2015'!$F$12:$I$1887,4,FALSE),0)</f>
        <v>4308</v>
      </c>
    </row>
    <row r="340" spans="1:10" x14ac:dyDescent="0.25">
      <c r="A340" t="s">
        <v>437</v>
      </c>
      <c r="B340">
        <v>0</v>
      </c>
      <c r="C340" t="str">
        <f t="shared" si="5"/>
        <v>ei muutosta</v>
      </c>
      <c r="I340" t="s">
        <v>426</v>
      </c>
      <c r="J340">
        <f>IFERROR(VLOOKUP(Muutokset!I340,'2015'!$F$12:$I$1887,4,FALSE),0)</f>
        <v>7583</v>
      </c>
    </row>
    <row r="341" spans="1:10" x14ac:dyDescent="0.25">
      <c r="A341" t="s">
        <v>438</v>
      </c>
      <c r="B341">
        <v>0</v>
      </c>
      <c r="C341" t="str">
        <f t="shared" si="5"/>
        <v>ei muutosta</v>
      </c>
      <c r="I341" t="s">
        <v>1923</v>
      </c>
      <c r="J341">
        <f>IFERROR(VLOOKUP(Muutokset!I341,'2015'!$F$12:$I$1887,4,FALSE),0)</f>
        <v>8195</v>
      </c>
    </row>
    <row r="342" spans="1:10" x14ac:dyDescent="0.25">
      <c r="A342" t="s">
        <v>439</v>
      </c>
      <c r="B342">
        <v>0</v>
      </c>
      <c r="C342" t="str">
        <f t="shared" si="5"/>
        <v>ei muutosta</v>
      </c>
      <c r="I342" t="s">
        <v>1923</v>
      </c>
      <c r="J342">
        <f>IFERROR(VLOOKUP(Muutokset!I342,'2015'!$F$12:$I$1887,4,FALSE),0)</f>
        <v>8195</v>
      </c>
    </row>
    <row r="343" spans="1:10" x14ac:dyDescent="0.25">
      <c r="A343" t="s">
        <v>440</v>
      </c>
      <c r="B343">
        <v>0</v>
      </c>
      <c r="C343" t="str">
        <f t="shared" si="5"/>
        <v>ei muutosta</v>
      </c>
      <c r="I343" t="s">
        <v>1923</v>
      </c>
      <c r="J343">
        <f>IFERROR(VLOOKUP(Muutokset!I343,'2015'!$F$12:$I$1887,4,FALSE),0)</f>
        <v>8195</v>
      </c>
    </row>
    <row r="344" spans="1:10" x14ac:dyDescent="0.25">
      <c r="A344" t="s">
        <v>441</v>
      </c>
      <c r="B344">
        <v>0</v>
      </c>
      <c r="C344" t="str">
        <f t="shared" si="5"/>
        <v>ei muutosta</v>
      </c>
      <c r="I344" t="s">
        <v>1923</v>
      </c>
      <c r="J344">
        <f>IFERROR(VLOOKUP(Muutokset!I344,'2015'!$F$12:$I$1887,4,FALSE),0)</f>
        <v>8195</v>
      </c>
    </row>
    <row r="345" spans="1:10" x14ac:dyDescent="0.25">
      <c r="A345" t="s">
        <v>442</v>
      </c>
      <c r="B345">
        <v>0</v>
      </c>
      <c r="C345" t="str">
        <f t="shared" si="5"/>
        <v>ei muutosta</v>
      </c>
      <c r="I345" t="s">
        <v>1923</v>
      </c>
      <c r="J345">
        <f>IFERROR(VLOOKUP(Muutokset!I345,'2015'!$F$12:$I$1887,4,FALSE),0)</f>
        <v>8195</v>
      </c>
    </row>
    <row r="346" spans="1:10" x14ac:dyDescent="0.25">
      <c r="A346" t="s">
        <v>443</v>
      </c>
      <c r="B346">
        <v>5365</v>
      </c>
      <c r="C346" t="str">
        <f t="shared" si="5"/>
        <v>suurempi muutos</v>
      </c>
      <c r="I346" t="s">
        <v>1923</v>
      </c>
      <c r="J346">
        <f>IFERROR(VLOOKUP(Muutokset!I346,'2015'!$F$12:$I$1887,4,FALSE),0)</f>
        <v>8195</v>
      </c>
    </row>
    <row r="347" spans="1:10" x14ac:dyDescent="0.25">
      <c r="A347" t="s">
        <v>444</v>
      </c>
      <c r="B347">
        <v>-434</v>
      </c>
      <c r="C347" t="str">
        <f t="shared" si="5"/>
        <v>suurempi muutos</v>
      </c>
      <c r="I347" t="s">
        <v>1923</v>
      </c>
      <c r="J347">
        <f>IFERROR(VLOOKUP(Muutokset!I347,'2015'!$F$12:$I$1887,4,FALSE),0)</f>
        <v>8195</v>
      </c>
    </row>
    <row r="348" spans="1:10" x14ac:dyDescent="0.25">
      <c r="A348" t="s">
        <v>445</v>
      </c>
      <c r="B348">
        <v>0</v>
      </c>
      <c r="C348" t="str">
        <f t="shared" si="5"/>
        <v>ei muutosta</v>
      </c>
      <c r="I348" t="s">
        <v>1923</v>
      </c>
      <c r="J348">
        <f>IFERROR(VLOOKUP(Muutokset!I348,'2015'!$F$12:$I$1887,4,FALSE),0)</f>
        <v>8195</v>
      </c>
    </row>
    <row r="349" spans="1:10" x14ac:dyDescent="0.25">
      <c r="A349" t="s">
        <v>446</v>
      </c>
      <c r="B349">
        <v>0</v>
      </c>
      <c r="C349" t="str">
        <f t="shared" si="5"/>
        <v>ei muutosta</v>
      </c>
      <c r="I349" t="s">
        <v>427</v>
      </c>
      <c r="J349">
        <f>IFERROR(VLOOKUP(Muutokset!I349,'2015'!$F$12:$I$1887,4,FALSE),0)</f>
        <v>5380</v>
      </c>
    </row>
    <row r="350" spans="1:10" x14ac:dyDescent="0.25">
      <c r="A350" t="s">
        <v>447</v>
      </c>
      <c r="B350">
        <v>-16</v>
      </c>
      <c r="C350" t="str">
        <f t="shared" si="5"/>
        <v>±50</v>
      </c>
      <c r="I350" t="s">
        <v>427</v>
      </c>
      <c r="J350">
        <f>IFERROR(VLOOKUP(Muutokset!I350,'2015'!$F$12:$I$1887,4,FALSE),0)</f>
        <v>5380</v>
      </c>
    </row>
    <row r="351" spans="1:10" x14ac:dyDescent="0.25">
      <c r="A351" t="s">
        <v>448</v>
      </c>
      <c r="B351">
        <v>0</v>
      </c>
      <c r="C351" t="str">
        <f t="shared" si="5"/>
        <v>ei muutosta</v>
      </c>
      <c r="I351" t="s">
        <v>428</v>
      </c>
      <c r="J351">
        <f>IFERROR(VLOOKUP(Muutokset!I351,'2015'!$F$12:$I$1887,4,FALSE),0)</f>
        <v>7464</v>
      </c>
    </row>
    <row r="352" spans="1:10" x14ac:dyDescent="0.25">
      <c r="A352" t="s">
        <v>449</v>
      </c>
      <c r="B352">
        <v>13994</v>
      </c>
      <c r="C352" t="str">
        <f t="shared" si="5"/>
        <v>suurempi muutos</v>
      </c>
      <c r="I352" t="s">
        <v>1924</v>
      </c>
      <c r="J352">
        <f>IFERROR(VLOOKUP(Muutokset!I352,'2015'!$F$12:$I$1887,4,FALSE),0)</f>
        <v>5151</v>
      </c>
    </row>
    <row r="353" spans="1:10" x14ac:dyDescent="0.25">
      <c r="A353" t="s">
        <v>450</v>
      </c>
      <c r="B353">
        <v>-17</v>
      </c>
      <c r="C353" t="str">
        <f t="shared" si="5"/>
        <v>±50</v>
      </c>
      <c r="I353" t="s">
        <v>429</v>
      </c>
      <c r="J353">
        <f>IFERROR(VLOOKUP(Muutokset!I353,'2015'!$F$12:$I$1887,4,FALSE),0)</f>
        <v>5051</v>
      </c>
    </row>
    <row r="354" spans="1:10" x14ac:dyDescent="0.25">
      <c r="A354" t="s">
        <v>451</v>
      </c>
      <c r="B354">
        <v>0</v>
      </c>
      <c r="C354" t="str">
        <f t="shared" si="5"/>
        <v>ei muutosta</v>
      </c>
      <c r="I354" t="s">
        <v>430</v>
      </c>
      <c r="J354">
        <f>IFERROR(VLOOKUP(Muutokset!I354,'2015'!$F$12:$I$1887,4,FALSE),0)</f>
        <v>4797</v>
      </c>
    </row>
    <row r="355" spans="1:10" x14ac:dyDescent="0.25">
      <c r="A355" t="s">
        <v>452</v>
      </c>
      <c r="B355">
        <v>0</v>
      </c>
      <c r="C355" t="str">
        <f t="shared" si="5"/>
        <v>ei muutosta</v>
      </c>
      <c r="I355" t="s">
        <v>431</v>
      </c>
      <c r="J355">
        <f>IFERROR(VLOOKUP(Muutokset!I355,'2015'!$F$12:$I$1887,4,FALSE),0)</f>
        <v>8488</v>
      </c>
    </row>
    <row r="356" spans="1:10" x14ac:dyDescent="0.25">
      <c r="A356" t="s">
        <v>453</v>
      </c>
      <c r="B356">
        <v>0</v>
      </c>
      <c r="C356" t="str">
        <f t="shared" si="5"/>
        <v>ei muutosta</v>
      </c>
      <c r="I356" t="s">
        <v>431</v>
      </c>
      <c r="J356">
        <f>IFERROR(VLOOKUP(Muutokset!I356,'2015'!$F$12:$I$1887,4,FALSE),0)</f>
        <v>8488</v>
      </c>
    </row>
    <row r="357" spans="1:10" x14ac:dyDescent="0.25">
      <c r="A357" t="s">
        <v>454</v>
      </c>
      <c r="B357">
        <v>0</v>
      </c>
      <c r="C357" t="str">
        <f t="shared" si="5"/>
        <v>ei muutosta</v>
      </c>
      <c r="I357" t="s">
        <v>433</v>
      </c>
      <c r="J357">
        <f>IFERROR(VLOOKUP(Muutokset!I357,'2015'!$F$12:$I$1887,4,FALSE),0)</f>
        <v>5561</v>
      </c>
    </row>
    <row r="358" spans="1:10" x14ac:dyDescent="0.25">
      <c r="A358" t="s">
        <v>455</v>
      </c>
      <c r="B358">
        <v>4283</v>
      </c>
      <c r="C358" t="str">
        <f t="shared" si="5"/>
        <v>suurempi muutos</v>
      </c>
      <c r="I358" t="s">
        <v>434</v>
      </c>
      <c r="J358">
        <f>IFERROR(VLOOKUP(Muutokset!I358,'2015'!$F$12:$I$1887,4,FALSE),0)</f>
        <v>2188</v>
      </c>
    </row>
    <row r="359" spans="1:10" x14ac:dyDescent="0.25">
      <c r="A359" t="s">
        <v>456</v>
      </c>
      <c r="B359">
        <v>0</v>
      </c>
      <c r="C359" t="str">
        <f t="shared" si="5"/>
        <v>ei muutosta</v>
      </c>
      <c r="I359" t="s">
        <v>2043</v>
      </c>
      <c r="J359">
        <f>IFERROR(VLOOKUP(Muutokset!I359,'2015'!$F$12:$I$1887,4,FALSE),0)</f>
        <v>5699</v>
      </c>
    </row>
    <row r="360" spans="1:10" x14ac:dyDescent="0.25">
      <c r="A360" t="s">
        <v>457</v>
      </c>
      <c r="B360">
        <v>3168</v>
      </c>
      <c r="C360" t="str">
        <f t="shared" si="5"/>
        <v>suurempi muutos</v>
      </c>
      <c r="I360" t="s">
        <v>435</v>
      </c>
      <c r="J360">
        <f>IFERROR(VLOOKUP(Muutokset!I360,'2015'!$F$12:$I$1887,4,FALSE),0)</f>
        <v>3856</v>
      </c>
    </row>
    <row r="361" spans="1:10" x14ac:dyDescent="0.25">
      <c r="A361" t="s">
        <v>458</v>
      </c>
      <c r="B361">
        <v>0</v>
      </c>
      <c r="C361" t="str">
        <f t="shared" si="5"/>
        <v>ei muutosta</v>
      </c>
      <c r="I361" t="s">
        <v>1926</v>
      </c>
      <c r="J361">
        <f>IFERROR(VLOOKUP(Muutokset!I361,'2015'!$F$12:$I$1887,4,FALSE),0)</f>
        <v>6303</v>
      </c>
    </row>
    <row r="362" spans="1:10" x14ac:dyDescent="0.25">
      <c r="A362" t="s">
        <v>459</v>
      </c>
      <c r="B362">
        <v>7638</v>
      </c>
      <c r="C362" t="str">
        <f t="shared" si="5"/>
        <v>suurempi muutos</v>
      </c>
      <c r="I362" t="s">
        <v>436</v>
      </c>
      <c r="J362">
        <f>IFERROR(VLOOKUP(Muutokset!I362,'2015'!$F$12:$I$1887,4,FALSE),0)</f>
        <v>2000</v>
      </c>
    </row>
    <row r="363" spans="1:10" x14ac:dyDescent="0.25">
      <c r="A363" t="s">
        <v>460</v>
      </c>
      <c r="B363">
        <v>-996</v>
      </c>
      <c r="C363" t="str">
        <f t="shared" si="5"/>
        <v>suurempi muutos</v>
      </c>
      <c r="I363" t="s">
        <v>437</v>
      </c>
      <c r="J363">
        <f>IFERROR(VLOOKUP(Muutokset!I363,'2015'!$F$12:$I$1887,4,FALSE),0)</f>
        <v>6803</v>
      </c>
    </row>
    <row r="364" spans="1:10" x14ac:dyDescent="0.25">
      <c r="A364" t="s">
        <v>461</v>
      </c>
      <c r="B364">
        <v>0</v>
      </c>
      <c r="C364" t="str">
        <f t="shared" si="5"/>
        <v>ei muutosta</v>
      </c>
      <c r="I364" t="s">
        <v>438</v>
      </c>
      <c r="J364">
        <f>IFERROR(VLOOKUP(Muutokset!I364,'2015'!$F$12:$I$1887,4,FALSE),0)</f>
        <v>3863</v>
      </c>
    </row>
    <row r="365" spans="1:10" x14ac:dyDescent="0.25">
      <c r="A365" t="s">
        <v>462</v>
      </c>
      <c r="B365">
        <v>0</v>
      </c>
      <c r="C365" t="str">
        <f t="shared" si="5"/>
        <v>ei muutosta</v>
      </c>
      <c r="I365" t="s">
        <v>439</v>
      </c>
      <c r="J365">
        <f>IFERROR(VLOOKUP(Muutokset!I365,'2015'!$F$12:$I$1887,4,FALSE),0)</f>
        <v>6490</v>
      </c>
    </row>
    <row r="366" spans="1:10" x14ac:dyDescent="0.25">
      <c r="A366" t="s">
        <v>463</v>
      </c>
      <c r="B366">
        <v>-15</v>
      </c>
      <c r="C366" t="str">
        <f t="shared" si="5"/>
        <v>±50</v>
      </c>
      <c r="I366" t="s">
        <v>440</v>
      </c>
      <c r="J366">
        <f>IFERROR(VLOOKUP(Muutokset!I366,'2015'!$F$12:$I$1887,4,FALSE),0)</f>
        <v>6516</v>
      </c>
    </row>
    <row r="367" spans="1:10" x14ac:dyDescent="0.25">
      <c r="A367" t="s">
        <v>464</v>
      </c>
      <c r="B367">
        <v>-19</v>
      </c>
      <c r="C367" t="str">
        <f t="shared" si="5"/>
        <v>±50</v>
      </c>
      <c r="I367" t="s">
        <v>441</v>
      </c>
      <c r="J367">
        <f>IFERROR(VLOOKUP(Muutokset!I367,'2015'!$F$12:$I$1887,4,FALSE),0)</f>
        <v>4590</v>
      </c>
    </row>
    <row r="368" spans="1:10" x14ac:dyDescent="0.25">
      <c r="A368" t="s">
        <v>465</v>
      </c>
      <c r="B368">
        <v>0</v>
      </c>
      <c r="C368" t="str">
        <f t="shared" si="5"/>
        <v>ei muutosta</v>
      </c>
      <c r="I368" t="s">
        <v>442</v>
      </c>
      <c r="J368">
        <f>IFERROR(VLOOKUP(Muutokset!I368,'2015'!$F$12:$I$1887,4,FALSE),0)</f>
        <v>5814</v>
      </c>
    </row>
    <row r="369" spans="1:10" x14ac:dyDescent="0.25">
      <c r="A369" t="s">
        <v>466</v>
      </c>
      <c r="B369">
        <v>0</v>
      </c>
      <c r="C369" t="str">
        <f t="shared" si="5"/>
        <v>ei muutosta</v>
      </c>
      <c r="I369" t="s">
        <v>443</v>
      </c>
      <c r="J369">
        <f>IFERROR(VLOOKUP(Muutokset!I369,'2015'!$F$12:$I$1887,4,FALSE),0)</f>
        <v>5951</v>
      </c>
    </row>
    <row r="370" spans="1:10" x14ac:dyDescent="0.25">
      <c r="A370" t="s">
        <v>467</v>
      </c>
      <c r="B370">
        <v>5030</v>
      </c>
      <c r="C370" t="str">
        <f t="shared" si="5"/>
        <v>suurempi muutos</v>
      </c>
      <c r="I370" t="s">
        <v>1927</v>
      </c>
      <c r="J370">
        <f>IFERROR(VLOOKUP(Muutokset!I370,'2015'!$F$12:$I$1887,4,FALSE),0)</f>
        <v>5365</v>
      </c>
    </row>
    <row r="371" spans="1:10" x14ac:dyDescent="0.25">
      <c r="A371" t="s">
        <v>468</v>
      </c>
      <c r="B371">
        <v>0</v>
      </c>
      <c r="C371" t="str">
        <f t="shared" si="5"/>
        <v>ei muutosta</v>
      </c>
      <c r="I371" t="s">
        <v>444</v>
      </c>
      <c r="J371">
        <f>IFERROR(VLOOKUP(Muutokset!I371,'2015'!$F$12:$I$1887,4,FALSE),0)</f>
        <v>2179</v>
      </c>
    </row>
    <row r="372" spans="1:10" x14ac:dyDescent="0.25">
      <c r="A372" t="s">
        <v>469</v>
      </c>
      <c r="B372">
        <v>0</v>
      </c>
      <c r="C372" t="str">
        <f t="shared" si="5"/>
        <v>ei muutosta</v>
      </c>
      <c r="I372" t="s">
        <v>445</v>
      </c>
      <c r="J372">
        <f>IFERROR(VLOOKUP(Muutokset!I372,'2015'!$F$12:$I$1887,4,FALSE),0)</f>
        <v>1802</v>
      </c>
    </row>
    <row r="373" spans="1:10" x14ac:dyDescent="0.25">
      <c r="A373" t="s">
        <v>470</v>
      </c>
      <c r="B373">
        <v>0</v>
      </c>
      <c r="C373" t="str">
        <f t="shared" si="5"/>
        <v>ei muutosta</v>
      </c>
      <c r="I373" t="s">
        <v>446</v>
      </c>
      <c r="J373">
        <f>IFERROR(VLOOKUP(Muutokset!I373,'2015'!$F$12:$I$1887,4,FALSE),0)</f>
        <v>4311</v>
      </c>
    </row>
    <row r="374" spans="1:10" x14ac:dyDescent="0.25">
      <c r="A374" t="s">
        <v>471</v>
      </c>
      <c r="B374">
        <v>0</v>
      </c>
      <c r="C374" t="str">
        <f t="shared" si="5"/>
        <v>ei muutosta</v>
      </c>
      <c r="I374" t="s">
        <v>447</v>
      </c>
      <c r="J374">
        <f>IFERROR(VLOOKUP(Muutokset!I374,'2015'!$F$12:$I$1887,4,FALSE),0)</f>
        <v>6883</v>
      </c>
    </row>
    <row r="375" spans="1:10" x14ac:dyDescent="0.25">
      <c r="A375" t="s">
        <v>472</v>
      </c>
      <c r="B375">
        <v>-61</v>
      </c>
      <c r="C375" t="str">
        <f t="shared" si="5"/>
        <v>suurempi muutos</v>
      </c>
      <c r="I375" t="s">
        <v>447</v>
      </c>
      <c r="J375">
        <f>IFERROR(VLOOKUP(Muutokset!I375,'2015'!$F$12:$I$1887,4,FALSE),0)</f>
        <v>6883</v>
      </c>
    </row>
    <row r="376" spans="1:10" x14ac:dyDescent="0.25">
      <c r="A376" t="s">
        <v>473</v>
      </c>
      <c r="B376">
        <v>-13</v>
      </c>
      <c r="C376" t="str">
        <f t="shared" si="5"/>
        <v>±50</v>
      </c>
      <c r="I376" t="s">
        <v>2050</v>
      </c>
      <c r="J376">
        <f>IFERROR(VLOOKUP(Muutokset!I376,'2015'!$F$12:$I$1887,4,FALSE),0)</f>
        <v>626</v>
      </c>
    </row>
    <row r="377" spans="1:10" x14ac:dyDescent="0.25">
      <c r="A377" t="s">
        <v>474</v>
      </c>
      <c r="B377">
        <v>0</v>
      </c>
      <c r="C377" t="str">
        <f t="shared" si="5"/>
        <v>ei muutosta</v>
      </c>
      <c r="I377" t="s">
        <v>448</v>
      </c>
      <c r="J377">
        <f>IFERROR(VLOOKUP(Muutokset!I377,'2015'!$F$12:$I$1887,4,FALSE),0)</f>
        <v>3895</v>
      </c>
    </row>
    <row r="378" spans="1:10" x14ac:dyDescent="0.25">
      <c r="A378" t="s">
        <v>475</v>
      </c>
      <c r="B378">
        <v>0</v>
      </c>
      <c r="C378" t="str">
        <f t="shared" si="5"/>
        <v>ei muutosta</v>
      </c>
      <c r="I378" t="s">
        <v>449</v>
      </c>
      <c r="J378">
        <f>IFERROR(VLOOKUP(Muutokset!I378,'2015'!$F$12:$I$1887,4,FALSE),0)</f>
        <v>4704</v>
      </c>
    </row>
    <row r="379" spans="1:10" x14ac:dyDescent="0.25">
      <c r="A379" t="s">
        <v>476</v>
      </c>
      <c r="B379">
        <v>1248</v>
      </c>
      <c r="C379" t="str">
        <f t="shared" si="5"/>
        <v>suurempi muutos</v>
      </c>
      <c r="I379" t="s">
        <v>2052</v>
      </c>
      <c r="J379">
        <f>IFERROR(VLOOKUP(Muutokset!I379,'2015'!$F$12:$I$1887,4,FALSE),0)</f>
        <v>6402</v>
      </c>
    </row>
    <row r="380" spans="1:10" x14ac:dyDescent="0.25">
      <c r="A380" t="s">
        <v>477</v>
      </c>
      <c r="B380">
        <v>0</v>
      </c>
      <c r="C380" t="str">
        <f t="shared" si="5"/>
        <v>ei muutosta</v>
      </c>
      <c r="I380" t="s">
        <v>2052</v>
      </c>
      <c r="J380">
        <f>IFERROR(VLOOKUP(Muutokset!I380,'2015'!$F$12:$I$1887,4,FALSE),0)</f>
        <v>6402</v>
      </c>
    </row>
    <row r="381" spans="1:10" x14ac:dyDescent="0.25">
      <c r="A381" t="s">
        <v>478</v>
      </c>
      <c r="B381">
        <v>0</v>
      </c>
      <c r="C381" t="str">
        <f t="shared" si="5"/>
        <v>ei muutosta</v>
      </c>
      <c r="I381" t="s">
        <v>2053</v>
      </c>
      <c r="J381">
        <f>IFERROR(VLOOKUP(Muutokset!I381,'2015'!$F$12:$I$1887,4,FALSE),0)</f>
        <v>7609</v>
      </c>
    </row>
    <row r="382" spans="1:10" x14ac:dyDescent="0.25">
      <c r="A382" t="s">
        <v>479</v>
      </c>
      <c r="B382">
        <v>0</v>
      </c>
      <c r="C382" t="str">
        <f t="shared" si="5"/>
        <v>ei muutosta</v>
      </c>
      <c r="I382" t="s">
        <v>450</v>
      </c>
      <c r="J382">
        <f>IFERROR(VLOOKUP(Muutokset!I382,'2015'!$F$12:$I$1887,4,FALSE),0)</f>
        <v>4684</v>
      </c>
    </row>
    <row r="383" spans="1:10" x14ac:dyDescent="0.25">
      <c r="A383" t="s">
        <v>480</v>
      </c>
      <c r="B383">
        <v>7998</v>
      </c>
      <c r="C383" t="str">
        <f t="shared" si="5"/>
        <v>suurempi muutos</v>
      </c>
      <c r="I383" t="s">
        <v>451</v>
      </c>
      <c r="J383">
        <f>IFERROR(VLOOKUP(Muutokset!I383,'2015'!$F$12:$I$1887,4,FALSE),0)</f>
        <v>5478</v>
      </c>
    </row>
    <row r="384" spans="1:10" x14ac:dyDescent="0.25">
      <c r="A384" t="s">
        <v>481</v>
      </c>
      <c r="B384">
        <v>0</v>
      </c>
      <c r="C384" t="str">
        <f t="shared" si="5"/>
        <v>ei muutosta</v>
      </c>
      <c r="I384" t="s">
        <v>452</v>
      </c>
      <c r="J384">
        <f>IFERROR(VLOOKUP(Muutokset!I384,'2015'!$F$12:$I$1887,4,FALSE),0)</f>
        <v>4761</v>
      </c>
    </row>
    <row r="385" spans="1:10" x14ac:dyDescent="0.25">
      <c r="A385" t="s">
        <v>482</v>
      </c>
      <c r="B385">
        <v>0</v>
      </c>
      <c r="C385" t="str">
        <f t="shared" si="5"/>
        <v>ei muutosta</v>
      </c>
      <c r="I385" t="s">
        <v>453</v>
      </c>
      <c r="J385">
        <f>IFERROR(VLOOKUP(Muutokset!I385,'2015'!$F$12:$I$1887,4,FALSE),0)</f>
        <v>4590</v>
      </c>
    </row>
    <row r="386" spans="1:10" x14ac:dyDescent="0.25">
      <c r="A386" t="s">
        <v>483</v>
      </c>
      <c r="B386">
        <v>0</v>
      </c>
      <c r="C386" t="str">
        <f t="shared" si="5"/>
        <v>ei muutosta</v>
      </c>
      <c r="I386" t="s">
        <v>454</v>
      </c>
      <c r="J386">
        <f>IFERROR(VLOOKUP(Muutokset!I386,'2015'!$F$12:$I$1887,4,FALSE),0)</f>
        <v>1910</v>
      </c>
    </row>
    <row r="387" spans="1:10" x14ac:dyDescent="0.25">
      <c r="A387" t="s">
        <v>484</v>
      </c>
      <c r="B387">
        <v>2922</v>
      </c>
      <c r="C387" t="str">
        <f t="shared" ref="C387:C450" si="6">IF(ISERROR(B387), "tieosa muuttunut", IF(ABS(B387)&lt;=50, IF(B387=0, "ei muutosta", "±50"), "suurempi muutos"))</f>
        <v>suurempi muutos</v>
      </c>
      <c r="I387" t="s">
        <v>455</v>
      </c>
      <c r="J387">
        <f>IFERROR(VLOOKUP(Muutokset!I387,'2015'!$F$12:$I$1887,4,FALSE),0)</f>
        <v>4215</v>
      </c>
    </row>
    <row r="388" spans="1:10" x14ac:dyDescent="0.25">
      <c r="A388" t="s">
        <v>485</v>
      </c>
      <c r="B388">
        <v>0</v>
      </c>
      <c r="C388" t="str">
        <f t="shared" si="6"/>
        <v>ei muutosta</v>
      </c>
      <c r="I388" t="s">
        <v>455</v>
      </c>
      <c r="J388">
        <f>IFERROR(VLOOKUP(Muutokset!I388,'2015'!$F$12:$I$1887,4,FALSE),0)</f>
        <v>4215</v>
      </c>
    </row>
    <row r="389" spans="1:10" x14ac:dyDescent="0.25">
      <c r="A389" t="s">
        <v>486</v>
      </c>
      <c r="B389">
        <v>0</v>
      </c>
      <c r="C389" t="str">
        <f t="shared" si="6"/>
        <v>ei muutosta</v>
      </c>
      <c r="I389" t="s">
        <v>2051</v>
      </c>
      <c r="J389">
        <f>IFERROR(VLOOKUP(Muutokset!I389,'2015'!$F$12:$I$1887,4,FALSE),0)</f>
        <v>4283</v>
      </c>
    </row>
    <row r="390" spans="1:10" x14ac:dyDescent="0.25">
      <c r="A390" t="s">
        <v>487</v>
      </c>
      <c r="B390">
        <v>6316</v>
      </c>
      <c r="C390" t="str">
        <f t="shared" si="6"/>
        <v>suurempi muutos</v>
      </c>
      <c r="I390" t="s">
        <v>456</v>
      </c>
      <c r="J390">
        <f>IFERROR(VLOOKUP(Muutokset!I390,'2015'!$F$12:$I$1887,4,FALSE),0)</f>
        <v>6078</v>
      </c>
    </row>
    <row r="391" spans="1:10" x14ac:dyDescent="0.25">
      <c r="A391" t="s">
        <v>488</v>
      </c>
      <c r="B391">
        <v>5491</v>
      </c>
      <c r="C391" t="str">
        <f t="shared" si="6"/>
        <v>suurempi muutos</v>
      </c>
      <c r="I391" t="s">
        <v>457</v>
      </c>
      <c r="J391">
        <f>IFERROR(VLOOKUP(Muutokset!I391,'2015'!$F$12:$I$1887,4,FALSE),0)</f>
        <v>5039</v>
      </c>
    </row>
    <row r="392" spans="1:10" x14ac:dyDescent="0.25">
      <c r="A392" t="s">
        <v>489</v>
      </c>
      <c r="B392">
        <v>0</v>
      </c>
      <c r="C392" t="str">
        <f t="shared" si="6"/>
        <v>ei muutosta</v>
      </c>
      <c r="I392" t="s">
        <v>1943</v>
      </c>
      <c r="J392">
        <f>IFERROR(VLOOKUP(Muutokset!I392,'2015'!$F$12:$I$1887,4,FALSE),0)</f>
        <v>3168</v>
      </c>
    </row>
    <row r="393" spans="1:10" x14ac:dyDescent="0.25">
      <c r="A393" t="s">
        <v>490</v>
      </c>
      <c r="B393">
        <v>0</v>
      </c>
      <c r="C393" t="str">
        <f t="shared" si="6"/>
        <v>ei muutosta</v>
      </c>
      <c r="I393" t="s">
        <v>458</v>
      </c>
      <c r="J393">
        <f>IFERROR(VLOOKUP(Muutokset!I393,'2015'!$F$12:$I$1887,4,FALSE),0)</f>
        <v>5015</v>
      </c>
    </row>
    <row r="394" spans="1:10" x14ac:dyDescent="0.25">
      <c r="A394" t="s">
        <v>491</v>
      </c>
      <c r="B394">
        <v>-1450</v>
      </c>
      <c r="C394" t="str">
        <f t="shared" si="6"/>
        <v>suurempi muutos</v>
      </c>
      <c r="I394" t="s">
        <v>459</v>
      </c>
      <c r="J394">
        <f>IFERROR(VLOOKUP(Muutokset!I394,'2015'!$F$12:$I$1887,4,FALSE),0)</f>
        <v>3379</v>
      </c>
    </row>
    <row r="395" spans="1:10" x14ac:dyDescent="0.25">
      <c r="A395" t="s">
        <v>492</v>
      </c>
      <c r="B395">
        <v>2705</v>
      </c>
      <c r="C395" t="str">
        <f t="shared" si="6"/>
        <v>suurempi muutos</v>
      </c>
      <c r="I395" t="s">
        <v>1944</v>
      </c>
      <c r="J395">
        <f>IFERROR(VLOOKUP(Muutokset!I395,'2015'!$F$12:$I$1887,4,FALSE),0)</f>
        <v>7638</v>
      </c>
    </row>
    <row r="396" spans="1:10" x14ac:dyDescent="0.25">
      <c r="A396" t="s">
        <v>493</v>
      </c>
      <c r="B396">
        <v>0</v>
      </c>
      <c r="C396" t="str">
        <f t="shared" si="6"/>
        <v>ei muutosta</v>
      </c>
      <c r="I396" t="s">
        <v>1945</v>
      </c>
      <c r="J396">
        <f>IFERROR(VLOOKUP(Muutokset!I396,'2015'!$F$12:$I$1887,4,FALSE),0)</f>
        <v>1830</v>
      </c>
    </row>
    <row r="397" spans="1:10" x14ac:dyDescent="0.25">
      <c r="A397" t="s">
        <v>494</v>
      </c>
      <c r="B397">
        <v>0</v>
      </c>
      <c r="C397" t="str">
        <f t="shared" si="6"/>
        <v>ei muutosta</v>
      </c>
      <c r="I397" t="s">
        <v>1946</v>
      </c>
      <c r="J397">
        <f>IFERROR(VLOOKUP(Muutokset!I397,'2015'!$F$12:$I$1887,4,FALSE),0)</f>
        <v>0</v>
      </c>
    </row>
    <row r="398" spans="1:10" x14ac:dyDescent="0.25">
      <c r="A398" t="s">
        <v>495</v>
      </c>
      <c r="B398">
        <v>0</v>
      </c>
      <c r="C398" t="str">
        <f t="shared" si="6"/>
        <v>ei muutosta</v>
      </c>
      <c r="I398" t="s">
        <v>460</v>
      </c>
      <c r="J398">
        <f>IFERROR(VLOOKUP(Muutokset!I398,'2015'!$F$12:$I$1887,4,FALSE),0)</f>
        <v>1149</v>
      </c>
    </row>
    <row r="399" spans="1:10" x14ac:dyDescent="0.25">
      <c r="A399" t="s">
        <v>496</v>
      </c>
      <c r="B399">
        <v>0</v>
      </c>
      <c r="C399" t="str">
        <f t="shared" si="6"/>
        <v>ei muutosta</v>
      </c>
      <c r="I399" t="s">
        <v>461</v>
      </c>
      <c r="J399">
        <f>IFERROR(VLOOKUP(Muutokset!I399,'2015'!$F$12:$I$1887,4,FALSE),0)</f>
        <v>3455</v>
      </c>
    </row>
    <row r="400" spans="1:10" x14ac:dyDescent="0.25">
      <c r="A400" t="s">
        <v>497</v>
      </c>
      <c r="B400">
        <v>0</v>
      </c>
      <c r="C400" t="str">
        <f t="shared" si="6"/>
        <v>ei muutosta</v>
      </c>
      <c r="I400" t="s">
        <v>461</v>
      </c>
      <c r="J400">
        <f>IFERROR(VLOOKUP(Muutokset!I400,'2015'!$F$12:$I$1887,4,FALSE),0)</f>
        <v>3455</v>
      </c>
    </row>
    <row r="401" spans="1:10" x14ac:dyDescent="0.25">
      <c r="A401" t="s">
        <v>498</v>
      </c>
      <c r="B401">
        <v>6670</v>
      </c>
      <c r="C401" t="str">
        <f t="shared" si="6"/>
        <v>suurempi muutos</v>
      </c>
      <c r="I401" t="s">
        <v>461</v>
      </c>
      <c r="J401">
        <f>IFERROR(VLOOKUP(Muutokset!I401,'2015'!$F$12:$I$1887,4,FALSE),0)</f>
        <v>3455</v>
      </c>
    </row>
    <row r="402" spans="1:10" x14ac:dyDescent="0.25">
      <c r="A402" t="s">
        <v>499</v>
      </c>
      <c r="B402">
        <v>0</v>
      </c>
      <c r="C402" t="str">
        <f t="shared" si="6"/>
        <v>ei muutosta</v>
      </c>
      <c r="I402" t="s">
        <v>461</v>
      </c>
      <c r="J402">
        <f>IFERROR(VLOOKUP(Muutokset!I402,'2015'!$F$12:$I$1887,4,FALSE),0)</f>
        <v>3455</v>
      </c>
    </row>
    <row r="403" spans="1:10" x14ac:dyDescent="0.25">
      <c r="A403" t="s">
        <v>500</v>
      </c>
      <c r="B403">
        <v>0</v>
      </c>
      <c r="C403" t="str">
        <f t="shared" si="6"/>
        <v>ei muutosta</v>
      </c>
      <c r="I403" t="s">
        <v>462</v>
      </c>
      <c r="J403">
        <f>IFERROR(VLOOKUP(Muutokset!I403,'2015'!$F$12:$I$1887,4,FALSE),0)</f>
        <v>3710</v>
      </c>
    </row>
    <row r="404" spans="1:10" x14ac:dyDescent="0.25">
      <c r="A404" t="s">
        <v>501</v>
      </c>
      <c r="B404">
        <v>4209</v>
      </c>
      <c r="C404" t="str">
        <f t="shared" si="6"/>
        <v>suurempi muutos</v>
      </c>
      <c r="I404" t="s">
        <v>1947</v>
      </c>
      <c r="J404">
        <f>IFERROR(VLOOKUP(Muutokset!I404,'2015'!$F$12:$I$1887,4,FALSE),0)</f>
        <v>7994</v>
      </c>
    </row>
    <row r="405" spans="1:10" x14ac:dyDescent="0.25">
      <c r="A405" t="s">
        <v>502</v>
      </c>
      <c r="B405">
        <v>0</v>
      </c>
      <c r="C405" t="str">
        <f t="shared" si="6"/>
        <v>ei muutosta</v>
      </c>
      <c r="I405" t="s">
        <v>463</v>
      </c>
      <c r="J405">
        <f>IFERROR(VLOOKUP(Muutokset!I405,'2015'!$F$12:$I$1887,4,FALSE),0)</f>
        <v>3233</v>
      </c>
    </row>
    <row r="406" spans="1:10" x14ac:dyDescent="0.25">
      <c r="A406" t="s">
        <v>503</v>
      </c>
      <c r="B406">
        <v>1641</v>
      </c>
      <c r="C406" t="str">
        <f t="shared" si="6"/>
        <v>suurempi muutos</v>
      </c>
      <c r="I406" t="s">
        <v>464</v>
      </c>
      <c r="J406">
        <f>IFERROR(VLOOKUP(Muutokset!I406,'2015'!$F$12:$I$1887,4,FALSE),0)</f>
        <v>3034</v>
      </c>
    </row>
    <row r="407" spans="1:10" x14ac:dyDescent="0.25">
      <c r="A407" t="s">
        <v>504</v>
      </c>
      <c r="B407">
        <v>0</v>
      </c>
      <c r="C407" t="str">
        <f t="shared" si="6"/>
        <v>ei muutosta</v>
      </c>
      <c r="I407" t="s">
        <v>465</v>
      </c>
      <c r="J407">
        <f>IFERROR(VLOOKUP(Muutokset!I407,'2015'!$F$12:$I$1887,4,FALSE),0)</f>
        <v>2944</v>
      </c>
    </row>
    <row r="408" spans="1:10" x14ac:dyDescent="0.25">
      <c r="A408" t="s">
        <v>505</v>
      </c>
      <c r="B408">
        <v>-1828</v>
      </c>
      <c r="C408" t="str">
        <f t="shared" si="6"/>
        <v>suurempi muutos</v>
      </c>
      <c r="I408" t="s">
        <v>466</v>
      </c>
      <c r="J408">
        <f>IFERROR(VLOOKUP(Muutokset!I408,'2015'!$F$12:$I$1887,4,FALSE),0)</f>
        <v>4366</v>
      </c>
    </row>
    <row r="409" spans="1:10" x14ac:dyDescent="0.25">
      <c r="A409" t="s">
        <v>506</v>
      </c>
      <c r="B409">
        <v>0</v>
      </c>
      <c r="C409" t="str">
        <f t="shared" si="6"/>
        <v>ei muutosta</v>
      </c>
      <c r="I409" t="s">
        <v>1948</v>
      </c>
      <c r="J409">
        <f>IFERROR(VLOOKUP(Muutokset!I409,'2015'!$F$12:$I$1887,4,FALSE),0)</f>
        <v>0</v>
      </c>
    </row>
    <row r="410" spans="1:10" x14ac:dyDescent="0.25">
      <c r="A410" t="s">
        <v>507</v>
      </c>
      <c r="B410">
        <v>0</v>
      </c>
      <c r="C410" t="str">
        <f t="shared" si="6"/>
        <v>ei muutosta</v>
      </c>
      <c r="I410" t="s">
        <v>1949</v>
      </c>
      <c r="J410">
        <f>IFERROR(VLOOKUP(Muutokset!I410,'2015'!$F$12:$I$1887,4,FALSE),0)</f>
        <v>0</v>
      </c>
    </row>
    <row r="411" spans="1:10" x14ac:dyDescent="0.25">
      <c r="A411" t="s">
        <v>508</v>
      </c>
      <c r="B411">
        <v>0</v>
      </c>
      <c r="C411" t="str">
        <f t="shared" si="6"/>
        <v>ei muutosta</v>
      </c>
      <c r="I411" t="s">
        <v>467</v>
      </c>
      <c r="J411">
        <f>IFERROR(VLOOKUP(Muutokset!I411,'2015'!$F$12:$I$1887,4,FALSE),0)</f>
        <v>3397</v>
      </c>
    </row>
    <row r="412" spans="1:10" x14ac:dyDescent="0.25">
      <c r="A412" t="s">
        <v>509</v>
      </c>
      <c r="B412">
        <v>0</v>
      </c>
      <c r="C412" t="str">
        <f t="shared" si="6"/>
        <v>ei muutosta</v>
      </c>
      <c r="I412" t="s">
        <v>1950</v>
      </c>
      <c r="J412">
        <f>IFERROR(VLOOKUP(Muutokset!I412,'2015'!$F$12:$I$1887,4,FALSE),0)</f>
        <v>5030</v>
      </c>
    </row>
    <row r="413" spans="1:10" x14ac:dyDescent="0.25">
      <c r="A413" t="s">
        <v>510</v>
      </c>
      <c r="B413">
        <v>4985</v>
      </c>
      <c r="C413" t="str">
        <f t="shared" si="6"/>
        <v>suurempi muutos</v>
      </c>
      <c r="I413" t="s">
        <v>468</v>
      </c>
      <c r="J413">
        <f>IFERROR(VLOOKUP(Muutokset!I413,'2015'!$F$12:$I$1887,4,FALSE),0)</f>
        <v>6238</v>
      </c>
    </row>
    <row r="414" spans="1:10" x14ac:dyDescent="0.25">
      <c r="A414" t="s">
        <v>511</v>
      </c>
      <c r="B414">
        <v>4781</v>
      </c>
      <c r="C414" t="str">
        <f t="shared" si="6"/>
        <v>suurempi muutos</v>
      </c>
      <c r="I414" t="s">
        <v>469</v>
      </c>
      <c r="J414">
        <f>IFERROR(VLOOKUP(Muutokset!I414,'2015'!$F$12:$I$1887,4,FALSE),0)</f>
        <v>5830</v>
      </c>
    </row>
    <row r="415" spans="1:10" x14ac:dyDescent="0.25">
      <c r="A415" t="s">
        <v>512</v>
      </c>
      <c r="B415">
        <v>0</v>
      </c>
      <c r="C415" t="str">
        <f t="shared" si="6"/>
        <v>ei muutosta</v>
      </c>
      <c r="I415" t="s">
        <v>469</v>
      </c>
      <c r="J415">
        <f>IFERROR(VLOOKUP(Muutokset!I415,'2015'!$F$12:$I$1887,4,FALSE),0)</f>
        <v>5830</v>
      </c>
    </row>
    <row r="416" spans="1:10" x14ac:dyDescent="0.25">
      <c r="A416" t="s">
        <v>513</v>
      </c>
      <c r="B416">
        <v>0</v>
      </c>
      <c r="C416" t="str">
        <f t="shared" si="6"/>
        <v>ei muutosta</v>
      </c>
      <c r="I416" t="s">
        <v>470</v>
      </c>
      <c r="J416">
        <f>IFERROR(VLOOKUP(Muutokset!I416,'2015'!$F$12:$I$1887,4,FALSE),0)</f>
        <v>2770</v>
      </c>
    </row>
    <row r="417" spans="1:10" x14ac:dyDescent="0.25">
      <c r="A417" t="s">
        <v>514</v>
      </c>
      <c r="B417">
        <v>0</v>
      </c>
      <c r="C417" t="str">
        <f t="shared" si="6"/>
        <v>ei muutosta</v>
      </c>
      <c r="I417" t="s">
        <v>471</v>
      </c>
      <c r="J417">
        <f>IFERROR(VLOOKUP(Muutokset!I417,'2015'!$F$12:$I$1887,4,FALSE),0)</f>
        <v>5038</v>
      </c>
    </row>
    <row r="418" spans="1:10" x14ac:dyDescent="0.25">
      <c r="A418" t="s">
        <v>515</v>
      </c>
      <c r="B418">
        <v>0</v>
      </c>
      <c r="C418" t="str">
        <f t="shared" si="6"/>
        <v>ei muutosta</v>
      </c>
      <c r="I418" t="s">
        <v>2056</v>
      </c>
      <c r="J418">
        <f>IFERROR(VLOOKUP(Muutokset!I418,'2015'!$F$12:$I$1887,4,FALSE),0)</f>
        <v>1838</v>
      </c>
    </row>
    <row r="419" spans="1:10" x14ac:dyDescent="0.25">
      <c r="A419" t="s">
        <v>516</v>
      </c>
      <c r="B419">
        <v>0</v>
      </c>
      <c r="C419" t="str">
        <f t="shared" si="6"/>
        <v>ei muutosta</v>
      </c>
      <c r="I419" t="s">
        <v>472</v>
      </c>
      <c r="J419">
        <f>IFERROR(VLOOKUP(Muutokset!I419,'2015'!$F$12:$I$1887,4,FALSE),0)</f>
        <v>1190</v>
      </c>
    </row>
    <row r="420" spans="1:10" x14ac:dyDescent="0.25">
      <c r="A420" t="s">
        <v>517</v>
      </c>
      <c r="B420" t="e">
        <v>#VALUE!</v>
      </c>
      <c r="C420" t="s">
        <v>4031</v>
      </c>
      <c r="I420" t="s">
        <v>473</v>
      </c>
      <c r="J420">
        <f>IFERROR(VLOOKUP(Muutokset!I420,'2015'!$F$12:$I$1887,4,FALSE),0)</f>
        <v>3913</v>
      </c>
    </row>
    <row r="421" spans="1:10" x14ac:dyDescent="0.25">
      <c r="A421" t="s">
        <v>518</v>
      </c>
      <c r="B421" t="e">
        <v>#VALUE!</v>
      </c>
      <c r="C421" t="s">
        <v>4031</v>
      </c>
      <c r="I421" t="s">
        <v>474</v>
      </c>
      <c r="J421">
        <f>IFERROR(VLOOKUP(Muutokset!I421,'2015'!$F$12:$I$1887,4,FALSE),0)</f>
        <v>4662</v>
      </c>
    </row>
    <row r="422" spans="1:10" x14ac:dyDescent="0.25">
      <c r="A422" t="s">
        <v>519</v>
      </c>
      <c r="B422">
        <v>0</v>
      </c>
      <c r="C422" t="str">
        <f t="shared" si="6"/>
        <v>ei muutosta</v>
      </c>
      <c r="I422" t="s">
        <v>475</v>
      </c>
      <c r="J422">
        <f>IFERROR(VLOOKUP(Muutokset!I422,'2015'!$F$12:$I$1887,4,FALSE),0)</f>
        <v>4917</v>
      </c>
    </row>
    <row r="423" spans="1:10" x14ac:dyDescent="0.25">
      <c r="A423" t="s">
        <v>520</v>
      </c>
      <c r="B423">
        <v>0</v>
      </c>
      <c r="C423" t="str">
        <f t="shared" si="6"/>
        <v>ei muutosta</v>
      </c>
      <c r="I423" t="s">
        <v>476</v>
      </c>
      <c r="J423">
        <f>IFERROR(VLOOKUP(Muutokset!I423,'2015'!$F$12:$I$1887,4,FALSE),0)</f>
        <v>4160</v>
      </c>
    </row>
    <row r="424" spans="1:10" x14ac:dyDescent="0.25">
      <c r="A424" t="s">
        <v>521</v>
      </c>
      <c r="B424">
        <v>0</v>
      </c>
      <c r="C424" t="str">
        <f t="shared" si="6"/>
        <v>ei muutosta</v>
      </c>
      <c r="I424" t="s">
        <v>476</v>
      </c>
      <c r="J424">
        <f>IFERROR(VLOOKUP(Muutokset!I424,'2015'!$F$12:$I$1887,4,FALSE),0)</f>
        <v>4160</v>
      </c>
    </row>
    <row r="425" spans="1:10" x14ac:dyDescent="0.25">
      <c r="A425" t="s">
        <v>522</v>
      </c>
      <c r="B425">
        <v>0</v>
      </c>
      <c r="C425" t="str">
        <f t="shared" si="6"/>
        <v>ei muutosta</v>
      </c>
      <c r="I425" t="s">
        <v>2057</v>
      </c>
      <c r="J425">
        <f>IFERROR(VLOOKUP(Muutokset!I425,'2015'!$F$12:$I$1887,4,FALSE),0)</f>
        <v>1248</v>
      </c>
    </row>
    <row r="426" spans="1:10" x14ac:dyDescent="0.25">
      <c r="A426" t="s">
        <v>523</v>
      </c>
      <c r="B426">
        <v>0</v>
      </c>
      <c r="C426" t="str">
        <f t="shared" si="6"/>
        <v>ei muutosta</v>
      </c>
      <c r="I426" t="s">
        <v>477</v>
      </c>
      <c r="J426">
        <f>IFERROR(VLOOKUP(Muutokset!I426,'2015'!$F$12:$I$1887,4,FALSE),0)</f>
        <v>6891</v>
      </c>
    </row>
    <row r="427" spans="1:10" x14ac:dyDescent="0.25">
      <c r="A427" t="s">
        <v>524</v>
      </c>
      <c r="B427">
        <v>2906</v>
      </c>
      <c r="C427" t="str">
        <f t="shared" si="6"/>
        <v>suurempi muutos</v>
      </c>
      <c r="I427" t="s">
        <v>478</v>
      </c>
      <c r="J427">
        <f>IFERROR(VLOOKUP(Muutokset!I427,'2015'!$F$12:$I$1887,4,FALSE),0)</f>
        <v>3906</v>
      </c>
    </row>
    <row r="428" spans="1:10" x14ac:dyDescent="0.25">
      <c r="A428" t="s">
        <v>525</v>
      </c>
      <c r="B428">
        <v>0</v>
      </c>
      <c r="C428" t="str">
        <f t="shared" si="6"/>
        <v>ei muutosta</v>
      </c>
      <c r="I428" t="s">
        <v>479</v>
      </c>
      <c r="J428">
        <f>IFERROR(VLOOKUP(Muutokset!I428,'2015'!$F$12:$I$1887,4,FALSE),0)</f>
        <v>1928</v>
      </c>
    </row>
    <row r="429" spans="1:10" x14ac:dyDescent="0.25">
      <c r="A429" t="s">
        <v>526</v>
      </c>
      <c r="B429">
        <v>0</v>
      </c>
      <c r="C429" t="str">
        <f t="shared" si="6"/>
        <v>ei muutosta</v>
      </c>
      <c r="I429" t="s">
        <v>480</v>
      </c>
      <c r="J429">
        <f>IFERROR(VLOOKUP(Muutokset!I429,'2015'!$F$12:$I$1887,4,FALSE),0)</f>
        <v>4025</v>
      </c>
    </row>
    <row r="430" spans="1:10" x14ac:dyDescent="0.25">
      <c r="A430" t="s">
        <v>527</v>
      </c>
      <c r="B430">
        <v>6011</v>
      </c>
      <c r="C430" t="str">
        <f t="shared" si="6"/>
        <v>suurempi muutos</v>
      </c>
      <c r="I430" t="s">
        <v>2058</v>
      </c>
      <c r="J430">
        <f>IFERROR(VLOOKUP(Muutokset!I430,'2015'!$F$12:$I$1887,4,FALSE),0)</f>
        <v>5656</v>
      </c>
    </row>
    <row r="431" spans="1:10" x14ac:dyDescent="0.25">
      <c r="A431" t="s">
        <v>528</v>
      </c>
      <c r="B431">
        <v>-27</v>
      </c>
      <c r="C431" t="str">
        <f t="shared" si="6"/>
        <v>±50</v>
      </c>
      <c r="I431" t="s">
        <v>2059</v>
      </c>
      <c r="J431">
        <f>IFERROR(VLOOKUP(Muutokset!I431,'2015'!$F$12:$I$1887,4,FALSE),0)</f>
        <v>2346</v>
      </c>
    </row>
    <row r="432" spans="1:10" x14ac:dyDescent="0.25">
      <c r="A432" t="s">
        <v>529</v>
      </c>
      <c r="B432">
        <v>0</v>
      </c>
      <c r="C432" t="str">
        <f t="shared" si="6"/>
        <v>ei muutosta</v>
      </c>
      <c r="I432" t="s">
        <v>481</v>
      </c>
      <c r="J432">
        <f>IFERROR(VLOOKUP(Muutokset!I432,'2015'!$F$12:$I$1887,4,FALSE),0)</f>
        <v>4230</v>
      </c>
    </row>
    <row r="433" spans="1:10" x14ac:dyDescent="0.25">
      <c r="A433" t="s">
        <v>530</v>
      </c>
      <c r="B433">
        <v>0</v>
      </c>
      <c r="C433" t="str">
        <f t="shared" si="6"/>
        <v>ei muutosta</v>
      </c>
      <c r="I433" t="s">
        <v>482</v>
      </c>
      <c r="J433">
        <f>IFERROR(VLOOKUP(Muutokset!I433,'2015'!$F$12:$I$1887,4,FALSE),0)</f>
        <v>6912</v>
      </c>
    </row>
    <row r="434" spans="1:10" x14ac:dyDescent="0.25">
      <c r="A434" t="s">
        <v>531</v>
      </c>
      <c r="B434">
        <v>0</v>
      </c>
      <c r="C434" t="str">
        <f t="shared" si="6"/>
        <v>ei muutosta</v>
      </c>
      <c r="I434" t="s">
        <v>483</v>
      </c>
      <c r="J434">
        <f>IFERROR(VLOOKUP(Muutokset!I434,'2015'!$F$12:$I$1887,4,FALSE),0)</f>
        <v>7468</v>
      </c>
    </row>
    <row r="435" spans="1:10" x14ac:dyDescent="0.25">
      <c r="A435" t="s">
        <v>532</v>
      </c>
      <c r="B435">
        <v>0</v>
      </c>
      <c r="C435" t="str">
        <f t="shared" si="6"/>
        <v>ei muutosta</v>
      </c>
      <c r="I435" t="s">
        <v>484</v>
      </c>
      <c r="J435">
        <f>IFERROR(VLOOKUP(Muutokset!I435,'2015'!$F$12:$I$1887,4,FALSE),0)</f>
        <v>4737</v>
      </c>
    </row>
    <row r="436" spans="1:10" x14ac:dyDescent="0.25">
      <c r="A436" t="s">
        <v>533</v>
      </c>
      <c r="B436">
        <v>0</v>
      </c>
      <c r="C436" t="str">
        <f t="shared" si="6"/>
        <v>ei muutosta</v>
      </c>
      <c r="I436" t="s">
        <v>2064</v>
      </c>
      <c r="J436">
        <f>IFERROR(VLOOKUP(Muutokset!I436,'2015'!$F$12:$I$1887,4,FALSE),0)</f>
        <v>2922</v>
      </c>
    </row>
    <row r="437" spans="1:10" x14ac:dyDescent="0.25">
      <c r="A437" t="s">
        <v>534</v>
      </c>
      <c r="B437">
        <v>2775</v>
      </c>
      <c r="C437" t="str">
        <f t="shared" si="6"/>
        <v>suurempi muutos</v>
      </c>
      <c r="I437" t="s">
        <v>485</v>
      </c>
      <c r="J437">
        <f>IFERROR(VLOOKUP(Muutokset!I437,'2015'!$F$12:$I$1887,4,FALSE),0)</f>
        <v>4684</v>
      </c>
    </row>
    <row r="438" spans="1:10" x14ac:dyDescent="0.25">
      <c r="A438" t="s">
        <v>535</v>
      </c>
      <c r="B438">
        <v>9058</v>
      </c>
      <c r="C438" t="str">
        <f t="shared" si="6"/>
        <v>suurempi muutos</v>
      </c>
      <c r="I438" t="s">
        <v>486</v>
      </c>
      <c r="J438">
        <f>IFERROR(VLOOKUP(Muutokset!I438,'2015'!$F$12:$I$1887,4,FALSE),0)</f>
        <v>5150</v>
      </c>
    </row>
    <row r="439" spans="1:10" x14ac:dyDescent="0.25">
      <c r="A439" t="s">
        <v>536</v>
      </c>
      <c r="B439">
        <v>0</v>
      </c>
      <c r="C439" t="str">
        <f t="shared" si="6"/>
        <v>ei muutosta</v>
      </c>
      <c r="I439" t="s">
        <v>487</v>
      </c>
      <c r="J439">
        <f>IFERROR(VLOOKUP(Muutokset!I439,'2015'!$F$12:$I$1887,4,FALSE),0)</f>
        <v>4030</v>
      </c>
    </row>
    <row r="440" spans="1:10" x14ac:dyDescent="0.25">
      <c r="A440" t="s">
        <v>537</v>
      </c>
      <c r="B440">
        <v>0</v>
      </c>
      <c r="C440" t="str">
        <f t="shared" si="6"/>
        <v>ei muutosta</v>
      </c>
      <c r="I440" t="s">
        <v>2065</v>
      </c>
      <c r="J440">
        <f>IFERROR(VLOOKUP(Muutokset!I440,'2015'!$F$12:$I$1887,4,FALSE),0)</f>
        <v>6316</v>
      </c>
    </row>
    <row r="441" spans="1:10" x14ac:dyDescent="0.25">
      <c r="A441" t="s">
        <v>538</v>
      </c>
      <c r="B441">
        <v>0</v>
      </c>
      <c r="C441" t="str">
        <f t="shared" si="6"/>
        <v>ei muutosta</v>
      </c>
      <c r="I441" t="s">
        <v>488</v>
      </c>
      <c r="J441">
        <f>IFERROR(VLOOKUP(Muutokset!I441,'2015'!$F$12:$I$1887,4,FALSE),0)</f>
        <v>899</v>
      </c>
    </row>
    <row r="442" spans="1:10" x14ac:dyDescent="0.25">
      <c r="A442" t="s">
        <v>539</v>
      </c>
      <c r="B442">
        <v>0</v>
      </c>
      <c r="C442" t="str">
        <f t="shared" si="6"/>
        <v>ei muutosta</v>
      </c>
      <c r="I442" t="s">
        <v>1967</v>
      </c>
      <c r="J442">
        <f>IFERROR(VLOOKUP(Muutokset!I442,'2015'!$F$12:$I$1887,4,FALSE),0)</f>
        <v>3968</v>
      </c>
    </row>
    <row r="443" spans="1:10" x14ac:dyDescent="0.25">
      <c r="A443" t="s">
        <v>540</v>
      </c>
      <c r="B443">
        <v>0</v>
      </c>
      <c r="C443" t="str">
        <f t="shared" si="6"/>
        <v>ei muutosta</v>
      </c>
      <c r="I443" t="s">
        <v>489</v>
      </c>
      <c r="J443">
        <f>IFERROR(VLOOKUP(Muutokset!I443,'2015'!$F$12:$I$1887,4,FALSE),0)</f>
        <v>7330</v>
      </c>
    </row>
    <row r="444" spans="1:10" x14ac:dyDescent="0.25">
      <c r="A444" t="s">
        <v>541</v>
      </c>
      <c r="B444">
        <v>0</v>
      </c>
      <c r="C444" t="str">
        <f t="shared" si="6"/>
        <v>ei muutosta</v>
      </c>
      <c r="I444" t="s">
        <v>490</v>
      </c>
      <c r="J444">
        <f>IFERROR(VLOOKUP(Muutokset!I444,'2015'!$F$12:$I$1887,4,FALSE),0)</f>
        <v>2525</v>
      </c>
    </row>
    <row r="445" spans="1:10" x14ac:dyDescent="0.25">
      <c r="A445" t="s">
        <v>542</v>
      </c>
      <c r="B445">
        <v>0</v>
      </c>
      <c r="C445" t="str">
        <f t="shared" si="6"/>
        <v>ei muutosta</v>
      </c>
      <c r="I445" t="s">
        <v>491</v>
      </c>
      <c r="J445">
        <f>IFERROR(VLOOKUP(Muutokset!I445,'2015'!$F$12:$I$1887,4,FALSE),0)</f>
        <v>2860</v>
      </c>
    </row>
    <row r="446" spans="1:10" x14ac:dyDescent="0.25">
      <c r="A446" t="s">
        <v>543</v>
      </c>
      <c r="B446">
        <v>0</v>
      </c>
      <c r="C446" t="str">
        <f t="shared" si="6"/>
        <v>ei muutosta</v>
      </c>
      <c r="I446" t="s">
        <v>491</v>
      </c>
      <c r="J446">
        <f>IFERROR(VLOOKUP(Muutokset!I446,'2015'!$F$12:$I$1887,4,FALSE),0)</f>
        <v>2860</v>
      </c>
    </row>
    <row r="447" spans="1:10" x14ac:dyDescent="0.25">
      <c r="A447" t="s">
        <v>544</v>
      </c>
      <c r="B447">
        <v>0</v>
      </c>
      <c r="C447" t="str">
        <f t="shared" si="6"/>
        <v>ei muutosta</v>
      </c>
      <c r="I447" t="s">
        <v>491</v>
      </c>
      <c r="J447">
        <f>IFERROR(VLOOKUP(Muutokset!I447,'2015'!$F$12:$I$1887,4,FALSE),0)</f>
        <v>2860</v>
      </c>
    </row>
    <row r="448" spans="1:10" x14ac:dyDescent="0.25">
      <c r="A448" t="s">
        <v>545</v>
      </c>
      <c r="B448">
        <v>0</v>
      </c>
      <c r="C448" t="str">
        <f t="shared" si="6"/>
        <v>ei muutosta</v>
      </c>
      <c r="I448" t="s">
        <v>491</v>
      </c>
      <c r="J448">
        <f>IFERROR(VLOOKUP(Muutokset!I448,'2015'!$F$12:$I$1887,4,FALSE),0)</f>
        <v>2860</v>
      </c>
    </row>
    <row r="449" spans="1:10" x14ac:dyDescent="0.25">
      <c r="A449" t="s">
        <v>546</v>
      </c>
      <c r="B449">
        <v>0</v>
      </c>
      <c r="C449" t="str">
        <f t="shared" si="6"/>
        <v>ei muutosta</v>
      </c>
      <c r="I449" t="s">
        <v>492</v>
      </c>
      <c r="J449">
        <f>IFERROR(VLOOKUP(Muutokset!I449,'2015'!$F$12:$I$1887,4,FALSE),0)</f>
        <v>3885</v>
      </c>
    </row>
    <row r="450" spans="1:10" x14ac:dyDescent="0.25">
      <c r="A450" t="s">
        <v>547</v>
      </c>
      <c r="B450">
        <v>0</v>
      </c>
      <c r="C450" t="str">
        <f t="shared" si="6"/>
        <v>ei muutosta</v>
      </c>
      <c r="I450" t="s">
        <v>1968</v>
      </c>
      <c r="J450">
        <f>IFERROR(VLOOKUP(Muutokset!I450,'2015'!$F$12:$I$1887,4,FALSE),0)</f>
        <v>2705</v>
      </c>
    </row>
    <row r="451" spans="1:10" x14ac:dyDescent="0.25">
      <c r="A451" t="s">
        <v>548</v>
      </c>
      <c r="B451">
        <v>0</v>
      </c>
      <c r="C451" t="str">
        <f t="shared" ref="C451:C514" si="7">IF(ISERROR(B451), "tieosa muuttunut", IF(ABS(B451)&lt;=50, IF(B451=0, "ei muutosta", "±50"), "suurempi muutos"))</f>
        <v>ei muutosta</v>
      </c>
      <c r="I451" t="s">
        <v>493</v>
      </c>
      <c r="J451">
        <f>IFERROR(VLOOKUP(Muutokset!I451,'2015'!$F$12:$I$1887,4,FALSE),0)</f>
        <v>4145</v>
      </c>
    </row>
    <row r="452" spans="1:10" x14ac:dyDescent="0.25">
      <c r="A452" t="s">
        <v>549</v>
      </c>
      <c r="B452">
        <v>0</v>
      </c>
      <c r="C452" t="str">
        <f t="shared" si="7"/>
        <v>ei muutosta</v>
      </c>
      <c r="I452" t="s">
        <v>494</v>
      </c>
      <c r="J452">
        <f>IFERROR(VLOOKUP(Muutokset!I452,'2015'!$F$12:$I$1887,4,FALSE),0)</f>
        <v>4613</v>
      </c>
    </row>
    <row r="453" spans="1:10" x14ac:dyDescent="0.25">
      <c r="A453" t="s">
        <v>550</v>
      </c>
      <c r="B453">
        <v>0</v>
      </c>
      <c r="C453" t="str">
        <f t="shared" si="7"/>
        <v>ei muutosta</v>
      </c>
      <c r="I453" t="s">
        <v>495</v>
      </c>
      <c r="J453">
        <f>IFERROR(VLOOKUP(Muutokset!I453,'2015'!$F$12:$I$1887,4,FALSE),0)</f>
        <v>923</v>
      </c>
    </row>
    <row r="454" spans="1:10" x14ac:dyDescent="0.25">
      <c r="A454" t="s">
        <v>551</v>
      </c>
      <c r="B454">
        <v>0</v>
      </c>
      <c r="C454" t="str">
        <f t="shared" si="7"/>
        <v>ei muutosta</v>
      </c>
      <c r="I454" t="s">
        <v>496</v>
      </c>
      <c r="J454">
        <f>IFERROR(VLOOKUP(Muutokset!I454,'2015'!$F$12:$I$1887,4,FALSE),0)</f>
        <v>3549</v>
      </c>
    </row>
    <row r="455" spans="1:10" x14ac:dyDescent="0.25">
      <c r="A455" t="s">
        <v>552</v>
      </c>
      <c r="B455">
        <v>0</v>
      </c>
      <c r="C455" t="str">
        <f t="shared" si="7"/>
        <v>ei muutosta</v>
      </c>
      <c r="I455" t="s">
        <v>497</v>
      </c>
      <c r="J455">
        <f>IFERROR(VLOOKUP(Muutokset!I455,'2015'!$F$12:$I$1887,4,FALSE),0)</f>
        <v>5650</v>
      </c>
    </row>
    <row r="456" spans="1:10" x14ac:dyDescent="0.25">
      <c r="A456" t="s">
        <v>553</v>
      </c>
      <c r="B456">
        <v>0</v>
      </c>
      <c r="C456" t="str">
        <f t="shared" si="7"/>
        <v>ei muutosta</v>
      </c>
      <c r="I456" t="s">
        <v>498</v>
      </c>
      <c r="J456">
        <f>IFERROR(VLOOKUP(Muutokset!I456,'2015'!$F$12:$I$1887,4,FALSE),0)</f>
        <v>2727</v>
      </c>
    </row>
    <row r="457" spans="1:10" x14ac:dyDescent="0.25">
      <c r="A457" t="s">
        <v>554</v>
      </c>
      <c r="B457">
        <v>0</v>
      </c>
      <c r="C457" t="str">
        <f t="shared" si="7"/>
        <v>ei muutosta</v>
      </c>
      <c r="I457" t="s">
        <v>2066</v>
      </c>
      <c r="J457">
        <f>IFERROR(VLOOKUP(Muutokset!I457,'2015'!$F$12:$I$1887,4,FALSE),0)</f>
        <v>4086</v>
      </c>
    </row>
    <row r="458" spans="1:10" x14ac:dyDescent="0.25">
      <c r="A458" t="s">
        <v>555</v>
      </c>
      <c r="B458">
        <v>0</v>
      </c>
      <c r="C458" t="str">
        <f t="shared" si="7"/>
        <v>ei muutosta</v>
      </c>
      <c r="I458" t="s">
        <v>499</v>
      </c>
      <c r="J458">
        <f>IFERROR(VLOOKUP(Muutokset!I458,'2015'!$F$12:$I$1887,4,FALSE),0)</f>
        <v>1310</v>
      </c>
    </row>
    <row r="459" spans="1:10" x14ac:dyDescent="0.25">
      <c r="A459" t="s">
        <v>556</v>
      </c>
      <c r="B459">
        <v>0</v>
      </c>
      <c r="C459" t="str">
        <f t="shared" si="7"/>
        <v>ei muutosta</v>
      </c>
      <c r="I459" t="s">
        <v>500</v>
      </c>
      <c r="J459">
        <f>IFERROR(VLOOKUP(Muutokset!I459,'2015'!$F$12:$I$1887,4,FALSE),0)</f>
        <v>6900</v>
      </c>
    </row>
    <row r="460" spans="1:10" x14ac:dyDescent="0.25">
      <c r="A460" t="s">
        <v>557</v>
      </c>
      <c r="B460">
        <v>0</v>
      </c>
      <c r="C460" t="str">
        <f t="shared" si="7"/>
        <v>ei muutosta</v>
      </c>
      <c r="I460" t="s">
        <v>501</v>
      </c>
      <c r="J460">
        <f>IFERROR(VLOOKUP(Muutokset!I460,'2015'!$F$12:$I$1887,4,FALSE),0)</f>
        <v>4058</v>
      </c>
    </row>
    <row r="461" spans="1:10" x14ac:dyDescent="0.25">
      <c r="A461" t="s">
        <v>558</v>
      </c>
      <c r="B461">
        <v>0</v>
      </c>
      <c r="C461" t="str">
        <f t="shared" si="7"/>
        <v>ei muutosta</v>
      </c>
      <c r="I461" t="s">
        <v>2067</v>
      </c>
      <c r="J461">
        <f>IFERROR(VLOOKUP(Muutokset!I461,'2015'!$F$12:$I$1887,4,FALSE),0)</f>
        <v>4209</v>
      </c>
    </row>
    <row r="462" spans="1:10" x14ac:dyDescent="0.25">
      <c r="A462" t="s">
        <v>559</v>
      </c>
      <c r="B462">
        <v>0</v>
      </c>
      <c r="C462" t="str">
        <f t="shared" si="7"/>
        <v>ei muutosta</v>
      </c>
      <c r="I462" t="s">
        <v>502</v>
      </c>
      <c r="J462">
        <f>IFERROR(VLOOKUP(Muutokset!I462,'2015'!$F$12:$I$1887,4,FALSE),0)</f>
        <v>3337</v>
      </c>
    </row>
    <row r="463" spans="1:10" x14ac:dyDescent="0.25">
      <c r="A463" t="s">
        <v>560</v>
      </c>
      <c r="B463">
        <v>0</v>
      </c>
      <c r="C463" t="str">
        <f t="shared" si="7"/>
        <v>ei muutosta</v>
      </c>
      <c r="I463" t="s">
        <v>2071</v>
      </c>
      <c r="J463">
        <f>IFERROR(VLOOKUP(Muutokset!I463,'2015'!$F$12:$I$1887,4,FALSE),0)</f>
        <v>1641</v>
      </c>
    </row>
    <row r="464" spans="1:10" x14ac:dyDescent="0.25">
      <c r="A464" t="s">
        <v>561</v>
      </c>
      <c r="B464">
        <v>0</v>
      </c>
      <c r="C464" t="str">
        <f t="shared" si="7"/>
        <v>ei muutosta</v>
      </c>
      <c r="I464" t="s">
        <v>504</v>
      </c>
      <c r="J464">
        <f>IFERROR(VLOOKUP(Muutokset!I464,'2015'!$F$12:$I$1887,4,FALSE),0)</f>
        <v>6610</v>
      </c>
    </row>
    <row r="465" spans="1:10" x14ac:dyDescent="0.25">
      <c r="A465" t="s">
        <v>562</v>
      </c>
      <c r="B465">
        <v>0</v>
      </c>
      <c r="C465" t="str">
        <f t="shared" si="7"/>
        <v>ei muutosta</v>
      </c>
      <c r="I465" t="s">
        <v>505</v>
      </c>
      <c r="J465">
        <f>IFERROR(VLOOKUP(Muutokset!I465,'2015'!$F$12:$I$1887,4,FALSE),0)</f>
        <v>5698</v>
      </c>
    </row>
    <row r="466" spans="1:10" x14ac:dyDescent="0.25">
      <c r="A466" t="s">
        <v>563</v>
      </c>
      <c r="B466">
        <v>0</v>
      </c>
      <c r="C466" t="str">
        <f t="shared" si="7"/>
        <v>ei muutosta</v>
      </c>
      <c r="I466" t="s">
        <v>505</v>
      </c>
      <c r="J466">
        <f>IFERROR(VLOOKUP(Muutokset!I466,'2015'!$F$12:$I$1887,4,FALSE),0)</f>
        <v>5698</v>
      </c>
    </row>
    <row r="467" spans="1:10" x14ac:dyDescent="0.25">
      <c r="A467" t="s">
        <v>564</v>
      </c>
      <c r="B467">
        <v>0</v>
      </c>
      <c r="C467" t="str">
        <f t="shared" si="7"/>
        <v>ei muutosta</v>
      </c>
      <c r="I467" t="s">
        <v>506</v>
      </c>
      <c r="J467">
        <f>IFERROR(VLOOKUP(Muutokset!I467,'2015'!$F$12:$I$1887,4,FALSE),0)</f>
        <v>2459</v>
      </c>
    </row>
    <row r="468" spans="1:10" x14ac:dyDescent="0.25">
      <c r="A468" t="s">
        <v>565</v>
      </c>
      <c r="B468">
        <v>0</v>
      </c>
      <c r="C468" t="str">
        <f t="shared" si="7"/>
        <v>ei muutosta</v>
      </c>
      <c r="I468" t="s">
        <v>507</v>
      </c>
      <c r="J468">
        <f>IFERROR(VLOOKUP(Muutokset!I468,'2015'!$F$12:$I$1887,4,FALSE),0)</f>
        <v>7395</v>
      </c>
    </row>
    <row r="469" spans="1:10" x14ac:dyDescent="0.25">
      <c r="A469" t="s">
        <v>566</v>
      </c>
      <c r="B469">
        <v>0</v>
      </c>
      <c r="C469" t="str">
        <f t="shared" si="7"/>
        <v>ei muutosta</v>
      </c>
      <c r="I469" t="s">
        <v>508</v>
      </c>
      <c r="J469">
        <f>IFERROR(VLOOKUP(Muutokset!I469,'2015'!$F$12:$I$1887,4,FALSE),0)</f>
        <v>4351</v>
      </c>
    </row>
    <row r="470" spans="1:10" x14ac:dyDescent="0.25">
      <c r="A470" t="s">
        <v>567</v>
      </c>
      <c r="B470">
        <v>0</v>
      </c>
      <c r="C470" t="str">
        <f t="shared" si="7"/>
        <v>ei muutosta</v>
      </c>
      <c r="I470" t="s">
        <v>509</v>
      </c>
      <c r="J470">
        <f>IFERROR(VLOOKUP(Muutokset!I470,'2015'!$F$12:$I$1887,4,FALSE),0)</f>
        <v>6037</v>
      </c>
    </row>
    <row r="471" spans="1:10" x14ac:dyDescent="0.25">
      <c r="A471" t="s">
        <v>568</v>
      </c>
      <c r="B471">
        <v>0</v>
      </c>
      <c r="C471" t="str">
        <f t="shared" si="7"/>
        <v>ei muutosta</v>
      </c>
      <c r="I471" t="s">
        <v>509</v>
      </c>
      <c r="J471">
        <f>IFERROR(VLOOKUP(Muutokset!I471,'2015'!$F$12:$I$1887,4,FALSE),0)</f>
        <v>6037</v>
      </c>
    </row>
    <row r="472" spans="1:10" x14ac:dyDescent="0.25">
      <c r="A472" t="s">
        <v>569</v>
      </c>
      <c r="B472">
        <v>0</v>
      </c>
      <c r="C472" t="str">
        <f t="shared" si="7"/>
        <v>ei muutosta</v>
      </c>
      <c r="I472" t="s">
        <v>509</v>
      </c>
      <c r="J472">
        <f>IFERROR(VLOOKUP(Muutokset!I472,'2015'!$F$12:$I$1887,4,FALSE),0)</f>
        <v>6037</v>
      </c>
    </row>
    <row r="473" spans="1:10" x14ac:dyDescent="0.25">
      <c r="A473" t="s">
        <v>570</v>
      </c>
      <c r="B473">
        <v>0</v>
      </c>
      <c r="C473" t="str">
        <f t="shared" si="7"/>
        <v>ei muutosta</v>
      </c>
      <c r="I473" t="s">
        <v>509</v>
      </c>
      <c r="J473">
        <f>IFERROR(VLOOKUP(Muutokset!I473,'2015'!$F$12:$I$1887,4,FALSE),0)</f>
        <v>6037</v>
      </c>
    </row>
    <row r="474" spans="1:10" x14ac:dyDescent="0.25">
      <c r="A474" t="s">
        <v>571</v>
      </c>
      <c r="B474">
        <v>5853</v>
      </c>
      <c r="C474" t="str">
        <f t="shared" si="7"/>
        <v>suurempi muutos</v>
      </c>
      <c r="I474" t="s">
        <v>509</v>
      </c>
      <c r="J474">
        <f>IFERROR(VLOOKUP(Muutokset!I474,'2015'!$F$12:$I$1887,4,FALSE),0)</f>
        <v>6037</v>
      </c>
    </row>
    <row r="475" spans="1:10" x14ac:dyDescent="0.25">
      <c r="A475" t="s">
        <v>572</v>
      </c>
      <c r="B475">
        <v>0</v>
      </c>
      <c r="C475" t="str">
        <f t="shared" si="7"/>
        <v>ei muutosta</v>
      </c>
      <c r="I475" t="s">
        <v>509</v>
      </c>
      <c r="J475">
        <f>IFERROR(VLOOKUP(Muutokset!I475,'2015'!$F$12:$I$1887,4,FALSE),0)</f>
        <v>6037</v>
      </c>
    </row>
    <row r="476" spans="1:10" x14ac:dyDescent="0.25">
      <c r="A476" t="s">
        <v>573</v>
      </c>
      <c r="B476">
        <v>3765</v>
      </c>
      <c r="C476" t="str">
        <f t="shared" si="7"/>
        <v>suurempi muutos</v>
      </c>
      <c r="I476" t="s">
        <v>509</v>
      </c>
      <c r="J476">
        <f>IFERROR(VLOOKUP(Muutokset!I476,'2015'!$F$12:$I$1887,4,FALSE),0)</f>
        <v>6037</v>
      </c>
    </row>
    <row r="477" spans="1:10" x14ac:dyDescent="0.25">
      <c r="A477" t="s">
        <v>574</v>
      </c>
      <c r="B477">
        <v>4417</v>
      </c>
      <c r="C477" t="str">
        <f t="shared" si="7"/>
        <v>suurempi muutos</v>
      </c>
      <c r="I477" t="s">
        <v>510</v>
      </c>
      <c r="J477">
        <f>IFERROR(VLOOKUP(Muutokset!I477,'2015'!$F$12:$I$1887,4,FALSE),0)</f>
        <v>1728</v>
      </c>
    </row>
    <row r="478" spans="1:10" x14ac:dyDescent="0.25">
      <c r="A478" t="s">
        <v>575</v>
      </c>
      <c r="B478">
        <v>-4914</v>
      </c>
      <c r="C478" t="str">
        <f t="shared" si="7"/>
        <v>suurempi muutos</v>
      </c>
      <c r="I478" t="s">
        <v>510</v>
      </c>
      <c r="J478">
        <f>IFERROR(VLOOKUP(Muutokset!I478,'2015'!$F$12:$I$1887,4,FALSE),0)</f>
        <v>1728</v>
      </c>
    </row>
    <row r="479" spans="1:10" x14ac:dyDescent="0.25">
      <c r="A479" t="s">
        <v>576</v>
      </c>
      <c r="B479">
        <v>0</v>
      </c>
      <c r="C479" t="str">
        <f t="shared" si="7"/>
        <v>ei muutosta</v>
      </c>
      <c r="I479" t="s">
        <v>2068</v>
      </c>
      <c r="J479">
        <f>IFERROR(VLOOKUP(Muutokset!I479,'2015'!$F$12:$I$1887,4,FALSE),0)</f>
        <v>5379</v>
      </c>
    </row>
    <row r="480" spans="1:10" x14ac:dyDescent="0.25">
      <c r="A480" t="s">
        <v>577</v>
      </c>
      <c r="B480">
        <v>0</v>
      </c>
      <c r="C480" t="str">
        <f t="shared" si="7"/>
        <v>ei muutosta</v>
      </c>
      <c r="I480" t="s">
        <v>511</v>
      </c>
      <c r="J480">
        <f>IFERROR(VLOOKUP(Muutokset!I480,'2015'!$F$12:$I$1887,4,FALSE),0)</f>
        <v>4275</v>
      </c>
    </row>
    <row r="481" spans="1:10" x14ac:dyDescent="0.25">
      <c r="A481" t="s">
        <v>578</v>
      </c>
      <c r="B481">
        <v>0</v>
      </c>
      <c r="C481" t="str">
        <f t="shared" si="7"/>
        <v>ei muutosta</v>
      </c>
      <c r="I481" t="s">
        <v>2069</v>
      </c>
      <c r="J481">
        <f>IFERROR(VLOOKUP(Muutokset!I481,'2015'!$F$12:$I$1887,4,FALSE),0)</f>
        <v>4781</v>
      </c>
    </row>
    <row r="482" spans="1:10" x14ac:dyDescent="0.25">
      <c r="A482" t="s">
        <v>579</v>
      </c>
      <c r="B482">
        <v>0</v>
      </c>
      <c r="C482" t="str">
        <f t="shared" si="7"/>
        <v>ei muutosta</v>
      </c>
      <c r="I482" t="s">
        <v>512</v>
      </c>
      <c r="J482">
        <f>IFERROR(VLOOKUP(Muutokset!I482,'2015'!$F$12:$I$1887,4,FALSE),0)</f>
        <v>3487</v>
      </c>
    </row>
    <row r="483" spans="1:10" x14ac:dyDescent="0.25">
      <c r="A483" t="s">
        <v>580</v>
      </c>
      <c r="B483">
        <v>3771</v>
      </c>
      <c r="C483" t="str">
        <f t="shared" si="7"/>
        <v>suurempi muutos</v>
      </c>
      <c r="I483" t="s">
        <v>513</v>
      </c>
      <c r="J483">
        <f>IFERROR(VLOOKUP(Muutokset!I483,'2015'!$F$12:$I$1887,4,FALSE),0)</f>
        <v>6795</v>
      </c>
    </row>
    <row r="484" spans="1:10" x14ac:dyDescent="0.25">
      <c r="A484" t="s">
        <v>581</v>
      </c>
      <c r="B484">
        <v>0</v>
      </c>
      <c r="C484" t="str">
        <f t="shared" si="7"/>
        <v>ei muutosta</v>
      </c>
      <c r="I484" t="s">
        <v>514</v>
      </c>
      <c r="J484">
        <f>IFERROR(VLOOKUP(Muutokset!I484,'2015'!$F$12:$I$1887,4,FALSE),0)</f>
        <v>3601</v>
      </c>
    </row>
    <row r="485" spans="1:10" x14ac:dyDescent="0.25">
      <c r="A485" t="s">
        <v>582</v>
      </c>
      <c r="B485">
        <v>-291</v>
      </c>
      <c r="C485" t="str">
        <f t="shared" si="7"/>
        <v>suurempi muutos</v>
      </c>
      <c r="I485" t="s">
        <v>515</v>
      </c>
      <c r="J485">
        <f>IFERROR(VLOOKUP(Muutokset!I485,'2015'!$F$12:$I$1887,4,FALSE),0)</f>
        <v>5422</v>
      </c>
    </row>
    <row r="486" spans="1:10" x14ac:dyDescent="0.25">
      <c r="A486" t="s">
        <v>583</v>
      </c>
      <c r="B486">
        <v>0</v>
      </c>
      <c r="C486" t="str">
        <f t="shared" si="7"/>
        <v>ei muutosta</v>
      </c>
      <c r="I486" t="s">
        <v>516</v>
      </c>
      <c r="J486">
        <f>IFERROR(VLOOKUP(Muutokset!I486,'2015'!$F$12:$I$1887,4,FALSE),0)</f>
        <v>2080</v>
      </c>
    </row>
    <row r="487" spans="1:10" x14ac:dyDescent="0.25">
      <c r="A487" t="s">
        <v>584</v>
      </c>
      <c r="B487">
        <v>0</v>
      </c>
      <c r="C487" t="str">
        <f t="shared" si="7"/>
        <v>ei muutosta</v>
      </c>
      <c r="I487" t="s">
        <v>516</v>
      </c>
      <c r="J487">
        <f>IFERROR(VLOOKUP(Muutokset!I487,'2015'!$F$12:$I$1887,4,FALSE),0)</f>
        <v>2080</v>
      </c>
    </row>
    <row r="488" spans="1:10" x14ac:dyDescent="0.25">
      <c r="A488" t="s">
        <v>585</v>
      </c>
      <c r="B488">
        <v>3814</v>
      </c>
      <c r="C488" t="str">
        <f t="shared" si="7"/>
        <v>suurempi muutos</v>
      </c>
      <c r="I488" t="s">
        <v>516</v>
      </c>
      <c r="J488">
        <f>IFERROR(VLOOKUP(Muutokset!I488,'2015'!$F$12:$I$1887,4,FALSE),0)</f>
        <v>2080</v>
      </c>
    </row>
    <row r="489" spans="1:10" x14ac:dyDescent="0.25">
      <c r="A489" t="s">
        <v>586</v>
      </c>
      <c r="B489">
        <v>-897</v>
      </c>
      <c r="C489" t="str">
        <f t="shared" si="7"/>
        <v>suurempi muutos</v>
      </c>
      <c r="I489" t="s">
        <v>517</v>
      </c>
      <c r="J489">
        <f>IFERROR(VLOOKUP(Muutokset!I489,'2015'!$F$12:$I$1887,4,FALSE),0)</f>
        <v>0</v>
      </c>
    </row>
    <row r="490" spans="1:10" x14ac:dyDescent="0.25">
      <c r="A490" t="s">
        <v>587</v>
      </c>
      <c r="B490">
        <v>5054</v>
      </c>
      <c r="C490" t="str">
        <f t="shared" si="7"/>
        <v>suurempi muutos</v>
      </c>
      <c r="I490" t="s">
        <v>518</v>
      </c>
      <c r="J490">
        <f>IFERROR(VLOOKUP(Muutokset!I490,'2015'!$F$12:$I$1887,4,FALSE),0)</f>
        <v>0</v>
      </c>
    </row>
    <row r="491" spans="1:10" x14ac:dyDescent="0.25">
      <c r="A491" t="s">
        <v>588</v>
      </c>
      <c r="B491">
        <v>6367</v>
      </c>
      <c r="C491" t="str">
        <f t="shared" si="7"/>
        <v>suurempi muutos</v>
      </c>
      <c r="I491" t="s">
        <v>2070</v>
      </c>
      <c r="J491">
        <f>IFERROR(VLOOKUP(Muutokset!I491,'2015'!$F$12:$I$1887,4,FALSE),0)</f>
        <v>0</v>
      </c>
    </row>
    <row r="492" spans="1:10" x14ac:dyDescent="0.25">
      <c r="A492" t="s">
        <v>589</v>
      </c>
      <c r="B492">
        <v>0</v>
      </c>
      <c r="C492" t="str">
        <f t="shared" si="7"/>
        <v>ei muutosta</v>
      </c>
      <c r="I492" t="s">
        <v>519</v>
      </c>
      <c r="J492">
        <f>IFERROR(VLOOKUP(Muutokset!I492,'2015'!$F$12:$I$1887,4,FALSE),0)</f>
        <v>4626</v>
      </c>
    </row>
    <row r="493" spans="1:10" x14ac:dyDescent="0.25">
      <c r="A493" t="s">
        <v>590</v>
      </c>
      <c r="B493">
        <v>3972</v>
      </c>
      <c r="C493" t="str">
        <f t="shared" si="7"/>
        <v>suurempi muutos</v>
      </c>
      <c r="I493" t="s">
        <v>519</v>
      </c>
      <c r="J493">
        <f>IFERROR(VLOOKUP(Muutokset!I493,'2015'!$F$12:$I$1887,4,FALSE),0)</f>
        <v>4626</v>
      </c>
    </row>
    <row r="494" spans="1:10" x14ac:dyDescent="0.25">
      <c r="A494" t="s">
        <v>591</v>
      </c>
      <c r="B494">
        <v>0</v>
      </c>
      <c r="C494" t="str">
        <f t="shared" si="7"/>
        <v>ei muutosta</v>
      </c>
      <c r="I494" t="s">
        <v>520</v>
      </c>
      <c r="J494">
        <f>IFERROR(VLOOKUP(Muutokset!I494,'2015'!$F$12:$I$1887,4,FALSE),0)</f>
        <v>5843</v>
      </c>
    </row>
    <row r="495" spans="1:10" x14ac:dyDescent="0.25">
      <c r="A495" t="s">
        <v>592</v>
      </c>
      <c r="B495">
        <v>5994</v>
      </c>
      <c r="C495" t="str">
        <f t="shared" si="7"/>
        <v>suurempi muutos</v>
      </c>
      <c r="I495" t="s">
        <v>521</v>
      </c>
      <c r="J495">
        <f>IFERROR(VLOOKUP(Muutokset!I495,'2015'!$F$12:$I$1887,4,FALSE),0)</f>
        <v>7864</v>
      </c>
    </row>
    <row r="496" spans="1:10" x14ac:dyDescent="0.25">
      <c r="A496" t="s">
        <v>593</v>
      </c>
      <c r="B496">
        <v>0</v>
      </c>
      <c r="C496" t="str">
        <f t="shared" si="7"/>
        <v>ei muutosta</v>
      </c>
      <c r="I496" t="s">
        <v>522</v>
      </c>
      <c r="J496">
        <f>IFERROR(VLOOKUP(Muutokset!I496,'2015'!$F$12:$I$1887,4,FALSE),0)</f>
        <v>3720</v>
      </c>
    </row>
    <row r="497" spans="1:10" x14ac:dyDescent="0.25">
      <c r="A497" t="s">
        <v>594</v>
      </c>
      <c r="B497">
        <v>0</v>
      </c>
      <c r="C497" t="str">
        <f t="shared" si="7"/>
        <v>ei muutosta</v>
      </c>
      <c r="I497" t="s">
        <v>523</v>
      </c>
      <c r="J497">
        <f>IFERROR(VLOOKUP(Muutokset!I497,'2015'!$F$12:$I$1887,4,FALSE),0)</f>
        <v>3376</v>
      </c>
    </row>
    <row r="498" spans="1:10" x14ac:dyDescent="0.25">
      <c r="A498" t="s">
        <v>595</v>
      </c>
      <c r="B498">
        <v>0</v>
      </c>
      <c r="C498" t="str">
        <f t="shared" si="7"/>
        <v>ei muutosta</v>
      </c>
      <c r="I498" t="s">
        <v>524</v>
      </c>
      <c r="J498">
        <f>IFERROR(VLOOKUP(Muutokset!I498,'2015'!$F$12:$I$1887,4,FALSE),0)</f>
        <v>7680</v>
      </c>
    </row>
    <row r="499" spans="1:10" x14ac:dyDescent="0.25">
      <c r="A499" t="s">
        <v>596</v>
      </c>
      <c r="B499">
        <v>0</v>
      </c>
      <c r="C499" t="str">
        <f t="shared" si="7"/>
        <v>ei muutosta</v>
      </c>
      <c r="I499" t="s">
        <v>524</v>
      </c>
      <c r="J499">
        <f>IFERROR(VLOOKUP(Muutokset!I499,'2015'!$F$12:$I$1887,4,FALSE),0)</f>
        <v>7680</v>
      </c>
    </row>
    <row r="500" spans="1:10" x14ac:dyDescent="0.25">
      <c r="A500" t="s">
        <v>597</v>
      </c>
      <c r="B500" t="e">
        <v>#VALUE!</v>
      </c>
      <c r="C500" t="str">
        <f t="shared" si="7"/>
        <v>tieosa muuttunut</v>
      </c>
      <c r="I500" t="s">
        <v>1972</v>
      </c>
      <c r="J500">
        <f>IFERROR(VLOOKUP(Muutokset!I500,'2015'!$F$12:$I$1887,4,FALSE),0)</f>
        <v>2906</v>
      </c>
    </row>
    <row r="501" spans="1:10" x14ac:dyDescent="0.25">
      <c r="A501" t="s">
        <v>598</v>
      </c>
      <c r="B501" t="e">
        <v>#VALUE!</v>
      </c>
      <c r="C501" t="str">
        <f t="shared" si="7"/>
        <v>tieosa muuttunut</v>
      </c>
      <c r="I501" t="s">
        <v>525</v>
      </c>
      <c r="J501">
        <f>IFERROR(VLOOKUP(Muutokset!I501,'2015'!$F$12:$I$1887,4,FALSE),0)</f>
        <v>6065</v>
      </c>
    </row>
    <row r="502" spans="1:10" x14ac:dyDescent="0.25">
      <c r="A502" t="s">
        <v>599</v>
      </c>
      <c r="B502" t="e">
        <v>#VALUE!</v>
      </c>
      <c r="C502" t="str">
        <f t="shared" si="7"/>
        <v>tieosa muuttunut</v>
      </c>
      <c r="I502" t="s">
        <v>526</v>
      </c>
      <c r="J502">
        <f>IFERROR(VLOOKUP(Muutokset!I502,'2015'!$F$12:$I$1887,4,FALSE),0)</f>
        <v>6444</v>
      </c>
    </row>
    <row r="503" spans="1:10" x14ac:dyDescent="0.25">
      <c r="A503" t="s">
        <v>600</v>
      </c>
      <c r="B503" t="e">
        <v>#VALUE!</v>
      </c>
      <c r="C503" t="str">
        <f t="shared" si="7"/>
        <v>tieosa muuttunut</v>
      </c>
      <c r="I503" t="s">
        <v>527</v>
      </c>
      <c r="J503">
        <f>IFERROR(VLOOKUP(Muutokset!I503,'2015'!$F$12:$I$1887,4,FALSE),0)</f>
        <v>3397</v>
      </c>
    </row>
    <row r="504" spans="1:10" x14ac:dyDescent="0.25">
      <c r="A504" t="s">
        <v>601</v>
      </c>
      <c r="B504" t="e">
        <v>#VALUE!</v>
      </c>
      <c r="C504" t="str">
        <f t="shared" si="7"/>
        <v>tieosa muuttunut</v>
      </c>
      <c r="I504" t="s">
        <v>2072</v>
      </c>
      <c r="J504">
        <f>IFERROR(VLOOKUP(Muutokset!I504,'2015'!$F$12:$I$1887,4,FALSE),0)</f>
        <v>6011</v>
      </c>
    </row>
    <row r="505" spans="1:10" x14ac:dyDescent="0.25">
      <c r="A505" t="s">
        <v>602</v>
      </c>
      <c r="B505" t="e">
        <v>#VALUE!</v>
      </c>
      <c r="C505" t="str">
        <f t="shared" si="7"/>
        <v>tieosa muuttunut</v>
      </c>
      <c r="I505" t="s">
        <v>528</v>
      </c>
      <c r="J505">
        <f>IFERROR(VLOOKUP(Muutokset!I505,'2015'!$F$12:$I$1887,4,FALSE),0)</f>
        <v>6584</v>
      </c>
    </row>
    <row r="506" spans="1:10" x14ac:dyDescent="0.25">
      <c r="A506" t="s">
        <v>603</v>
      </c>
      <c r="B506" t="e">
        <v>#VALUE!</v>
      </c>
      <c r="C506" t="str">
        <f t="shared" si="7"/>
        <v>tieosa muuttunut</v>
      </c>
      <c r="I506" t="s">
        <v>529</v>
      </c>
      <c r="J506">
        <f>IFERROR(VLOOKUP(Muutokset!I506,'2015'!$F$12:$I$1887,4,FALSE),0)</f>
        <v>1824</v>
      </c>
    </row>
    <row r="507" spans="1:10" x14ac:dyDescent="0.25">
      <c r="A507" t="s">
        <v>604</v>
      </c>
      <c r="B507">
        <v>-16</v>
      </c>
      <c r="C507" t="str">
        <f t="shared" si="7"/>
        <v>±50</v>
      </c>
      <c r="I507" t="s">
        <v>530</v>
      </c>
      <c r="J507">
        <f>IFERROR(VLOOKUP(Muutokset!I507,'2015'!$F$12:$I$1887,4,FALSE),0)</f>
        <v>6064</v>
      </c>
    </row>
    <row r="508" spans="1:10" x14ac:dyDescent="0.25">
      <c r="A508" t="s">
        <v>605</v>
      </c>
      <c r="B508">
        <v>0</v>
      </c>
      <c r="C508" t="str">
        <f t="shared" si="7"/>
        <v>ei muutosta</v>
      </c>
      <c r="I508" t="s">
        <v>531</v>
      </c>
      <c r="J508">
        <f>IFERROR(VLOOKUP(Muutokset!I508,'2015'!$F$12:$I$1887,4,FALSE),0)</f>
        <v>5737</v>
      </c>
    </row>
    <row r="509" spans="1:10" x14ac:dyDescent="0.25">
      <c r="A509" t="s">
        <v>606</v>
      </c>
      <c r="B509" t="e">
        <v>#VALUE!</v>
      </c>
      <c r="C509" t="str">
        <f t="shared" si="7"/>
        <v>tieosa muuttunut</v>
      </c>
      <c r="I509" t="s">
        <v>532</v>
      </c>
      <c r="J509">
        <f>IFERROR(VLOOKUP(Muutokset!I509,'2015'!$F$12:$I$1887,4,FALSE),0)</f>
        <v>5360</v>
      </c>
    </row>
    <row r="510" spans="1:10" x14ac:dyDescent="0.25">
      <c r="A510" t="s">
        <v>607</v>
      </c>
      <c r="B510" t="e">
        <v>#VALUE!</v>
      </c>
      <c r="C510" t="str">
        <f t="shared" si="7"/>
        <v>tieosa muuttunut</v>
      </c>
      <c r="I510" t="s">
        <v>533</v>
      </c>
      <c r="J510">
        <f>IFERROR(VLOOKUP(Muutokset!I510,'2015'!$F$12:$I$1887,4,FALSE),0)</f>
        <v>4094</v>
      </c>
    </row>
    <row r="511" spans="1:10" x14ac:dyDescent="0.25">
      <c r="A511" t="s">
        <v>608</v>
      </c>
      <c r="B511" t="e">
        <v>#VALUE!</v>
      </c>
      <c r="C511" t="str">
        <f t="shared" si="7"/>
        <v>tieosa muuttunut</v>
      </c>
      <c r="I511" t="s">
        <v>534</v>
      </c>
      <c r="J511">
        <f>IFERROR(VLOOKUP(Muutokset!I511,'2015'!$F$12:$I$1887,4,FALSE),0)</f>
        <v>4499</v>
      </c>
    </row>
    <row r="512" spans="1:10" x14ac:dyDescent="0.25">
      <c r="A512" t="s">
        <v>609</v>
      </c>
      <c r="B512">
        <v>0</v>
      </c>
      <c r="C512" t="str">
        <f t="shared" si="7"/>
        <v>ei muutosta</v>
      </c>
      <c r="I512" t="s">
        <v>2076</v>
      </c>
      <c r="J512">
        <f>IFERROR(VLOOKUP(Muutokset!I512,'2015'!$F$12:$I$1887,4,FALSE),0)</f>
        <v>2775</v>
      </c>
    </row>
    <row r="513" spans="1:10" x14ac:dyDescent="0.25">
      <c r="A513" t="s">
        <v>610</v>
      </c>
      <c r="B513">
        <v>0</v>
      </c>
      <c r="C513" t="str">
        <f t="shared" si="7"/>
        <v>ei muutosta</v>
      </c>
      <c r="I513" t="s">
        <v>535</v>
      </c>
      <c r="J513">
        <f>IFERROR(VLOOKUP(Muutokset!I513,'2015'!$F$12:$I$1887,4,FALSE),0)</f>
        <v>4570</v>
      </c>
    </row>
    <row r="514" spans="1:10" x14ac:dyDescent="0.25">
      <c r="A514" t="s">
        <v>611</v>
      </c>
      <c r="B514">
        <v>0</v>
      </c>
      <c r="C514" t="str">
        <f t="shared" si="7"/>
        <v>ei muutosta</v>
      </c>
      <c r="I514" t="s">
        <v>2077</v>
      </c>
      <c r="J514">
        <f>IFERROR(VLOOKUP(Muutokset!I514,'2015'!$F$12:$I$1887,4,FALSE),0)</f>
        <v>9058</v>
      </c>
    </row>
    <row r="515" spans="1:10" x14ac:dyDescent="0.25">
      <c r="A515" t="s">
        <v>612</v>
      </c>
      <c r="B515">
        <v>0</v>
      </c>
      <c r="C515" t="str">
        <f t="shared" ref="C515:C578" si="8">IF(ISERROR(B515), "tieosa muuttunut", IF(ABS(B515)&lt;=50, IF(B515=0, "ei muutosta", "±50"), "suurempi muutos"))</f>
        <v>ei muutosta</v>
      </c>
      <c r="I515" t="s">
        <v>536</v>
      </c>
      <c r="J515">
        <f>IFERROR(VLOOKUP(Muutokset!I515,'2015'!$F$12:$I$1887,4,FALSE),0)</f>
        <v>2690</v>
      </c>
    </row>
    <row r="516" spans="1:10" x14ac:dyDescent="0.25">
      <c r="A516" t="s">
        <v>613</v>
      </c>
      <c r="B516">
        <v>0</v>
      </c>
      <c r="C516" t="str">
        <f t="shared" si="8"/>
        <v>ei muutosta</v>
      </c>
      <c r="I516" t="s">
        <v>537</v>
      </c>
      <c r="J516">
        <f>IFERROR(VLOOKUP(Muutokset!I516,'2015'!$F$12:$I$1887,4,FALSE),0)</f>
        <v>4173</v>
      </c>
    </row>
    <row r="517" spans="1:10" x14ac:dyDescent="0.25">
      <c r="A517" t="s">
        <v>614</v>
      </c>
      <c r="B517">
        <v>0</v>
      </c>
      <c r="C517" t="str">
        <f t="shared" si="8"/>
        <v>ei muutosta</v>
      </c>
      <c r="I517" t="s">
        <v>538</v>
      </c>
      <c r="J517">
        <f>IFERROR(VLOOKUP(Muutokset!I517,'2015'!$F$12:$I$1887,4,FALSE),0)</f>
        <v>4793</v>
      </c>
    </row>
    <row r="518" spans="1:10" x14ac:dyDescent="0.25">
      <c r="A518" t="s">
        <v>615</v>
      </c>
      <c r="B518">
        <v>0</v>
      </c>
      <c r="C518" t="str">
        <f t="shared" si="8"/>
        <v>ei muutosta</v>
      </c>
      <c r="I518" t="s">
        <v>539</v>
      </c>
      <c r="J518">
        <f>IFERROR(VLOOKUP(Muutokset!I518,'2015'!$F$12:$I$1887,4,FALSE),0)</f>
        <v>5346</v>
      </c>
    </row>
    <row r="519" spans="1:10" x14ac:dyDescent="0.25">
      <c r="A519" t="s">
        <v>616</v>
      </c>
      <c r="B519">
        <v>4559</v>
      </c>
      <c r="C519" t="str">
        <f t="shared" si="8"/>
        <v>suurempi muutos</v>
      </c>
      <c r="I519" t="s">
        <v>540</v>
      </c>
      <c r="J519">
        <f>IFERROR(VLOOKUP(Muutokset!I519,'2015'!$F$12:$I$1887,4,FALSE),0)</f>
        <v>3843</v>
      </c>
    </row>
    <row r="520" spans="1:10" x14ac:dyDescent="0.25">
      <c r="A520" t="s">
        <v>617</v>
      </c>
      <c r="B520">
        <v>0</v>
      </c>
      <c r="C520" t="str">
        <f t="shared" si="8"/>
        <v>ei muutosta</v>
      </c>
      <c r="I520" t="s">
        <v>541</v>
      </c>
      <c r="J520">
        <f>IFERROR(VLOOKUP(Muutokset!I520,'2015'!$F$12:$I$1887,4,FALSE),0)</f>
        <v>2244</v>
      </c>
    </row>
    <row r="521" spans="1:10" x14ac:dyDescent="0.25">
      <c r="A521" t="s">
        <v>618</v>
      </c>
      <c r="B521">
        <v>0</v>
      </c>
      <c r="C521" t="str">
        <f t="shared" si="8"/>
        <v>ei muutosta</v>
      </c>
      <c r="I521" t="s">
        <v>542</v>
      </c>
      <c r="J521">
        <f>IFERROR(VLOOKUP(Muutokset!I521,'2015'!$F$12:$I$1887,4,FALSE),0)</f>
        <v>4690</v>
      </c>
    </row>
    <row r="522" spans="1:10" x14ac:dyDescent="0.25">
      <c r="A522" t="s">
        <v>619</v>
      </c>
      <c r="B522">
        <v>0</v>
      </c>
      <c r="C522" t="str">
        <f t="shared" si="8"/>
        <v>ei muutosta</v>
      </c>
      <c r="I522" t="s">
        <v>543</v>
      </c>
      <c r="J522">
        <f>IFERROR(VLOOKUP(Muutokset!I522,'2015'!$F$12:$I$1887,4,FALSE),0)</f>
        <v>5778</v>
      </c>
    </row>
    <row r="523" spans="1:10" x14ac:dyDescent="0.25">
      <c r="A523" t="s">
        <v>620</v>
      </c>
      <c r="B523">
        <v>0</v>
      </c>
      <c r="C523" t="str">
        <f t="shared" si="8"/>
        <v>ei muutosta</v>
      </c>
      <c r="I523" t="s">
        <v>544</v>
      </c>
      <c r="J523">
        <f>IFERROR(VLOOKUP(Muutokset!I523,'2015'!$F$12:$I$1887,4,FALSE),0)</f>
        <v>6618</v>
      </c>
    </row>
    <row r="524" spans="1:10" x14ac:dyDescent="0.25">
      <c r="A524" t="s">
        <v>621</v>
      </c>
      <c r="B524">
        <v>0</v>
      </c>
      <c r="C524" t="str">
        <f t="shared" si="8"/>
        <v>ei muutosta</v>
      </c>
      <c r="I524" t="s">
        <v>545</v>
      </c>
      <c r="J524">
        <f>IFERROR(VLOOKUP(Muutokset!I524,'2015'!$F$12:$I$1887,4,FALSE),0)</f>
        <v>9696</v>
      </c>
    </row>
    <row r="525" spans="1:10" x14ac:dyDescent="0.25">
      <c r="A525" t="s">
        <v>622</v>
      </c>
      <c r="B525">
        <v>0</v>
      </c>
      <c r="C525" t="str">
        <f t="shared" si="8"/>
        <v>ei muutosta</v>
      </c>
      <c r="I525" t="s">
        <v>546</v>
      </c>
      <c r="J525">
        <f>IFERROR(VLOOKUP(Muutokset!I525,'2015'!$F$12:$I$1887,4,FALSE),0)</f>
        <v>3110</v>
      </c>
    </row>
    <row r="526" spans="1:10" x14ac:dyDescent="0.25">
      <c r="A526" t="s">
        <v>623</v>
      </c>
      <c r="B526">
        <v>0</v>
      </c>
      <c r="C526" t="str">
        <f t="shared" si="8"/>
        <v>ei muutosta</v>
      </c>
      <c r="I526" t="s">
        <v>546</v>
      </c>
      <c r="J526">
        <f>IFERROR(VLOOKUP(Muutokset!I526,'2015'!$F$12:$I$1887,4,FALSE),0)</f>
        <v>3110</v>
      </c>
    </row>
    <row r="527" spans="1:10" x14ac:dyDescent="0.25">
      <c r="A527" t="s">
        <v>624</v>
      </c>
      <c r="B527">
        <v>0</v>
      </c>
      <c r="C527" t="str">
        <f t="shared" si="8"/>
        <v>ei muutosta</v>
      </c>
      <c r="I527" t="s">
        <v>547</v>
      </c>
      <c r="J527">
        <f>IFERROR(VLOOKUP(Muutokset!I527,'2015'!$F$12:$I$1887,4,FALSE),0)</f>
        <v>6855</v>
      </c>
    </row>
    <row r="528" spans="1:10" x14ac:dyDescent="0.25">
      <c r="A528" t="s">
        <v>625</v>
      </c>
      <c r="B528">
        <v>0</v>
      </c>
      <c r="C528" t="str">
        <f t="shared" si="8"/>
        <v>ei muutosta</v>
      </c>
      <c r="I528" t="s">
        <v>548</v>
      </c>
      <c r="J528">
        <f>IFERROR(VLOOKUP(Muutokset!I528,'2015'!$F$12:$I$1887,4,FALSE),0)</f>
        <v>5911</v>
      </c>
    </row>
    <row r="529" spans="1:10" x14ac:dyDescent="0.25">
      <c r="A529" t="s">
        <v>626</v>
      </c>
      <c r="B529">
        <v>0</v>
      </c>
      <c r="C529" t="str">
        <f t="shared" si="8"/>
        <v>ei muutosta</v>
      </c>
      <c r="I529" t="s">
        <v>549</v>
      </c>
      <c r="J529">
        <f>IFERROR(VLOOKUP(Muutokset!I529,'2015'!$F$12:$I$1887,4,FALSE),0)</f>
        <v>8487</v>
      </c>
    </row>
    <row r="530" spans="1:10" x14ac:dyDescent="0.25">
      <c r="A530" t="s">
        <v>627</v>
      </c>
      <c r="B530">
        <v>0</v>
      </c>
      <c r="C530" t="str">
        <f t="shared" si="8"/>
        <v>ei muutosta</v>
      </c>
      <c r="I530" t="s">
        <v>550</v>
      </c>
      <c r="J530">
        <f>IFERROR(VLOOKUP(Muutokset!I530,'2015'!$F$12:$I$1887,4,FALSE),0)</f>
        <v>3565</v>
      </c>
    </row>
    <row r="531" spans="1:10" x14ac:dyDescent="0.25">
      <c r="A531" t="s">
        <v>628</v>
      </c>
      <c r="B531">
        <v>0</v>
      </c>
      <c r="C531" t="str">
        <f t="shared" si="8"/>
        <v>ei muutosta</v>
      </c>
      <c r="I531" t="s">
        <v>551</v>
      </c>
      <c r="J531">
        <f>IFERROR(VLOOKUP(Muutokset!I531,'2015'!$F$12:$I$1887,4,FALSE),0)</f>
        <v>2754</v>
      </c>
    </row>
    <row r="532" spans="1:10" x14ac:dyDescent="0.25">
      <c r="A532" t="s">
        <v>629</v>
      </c>
      <c r="B532">
        <v>0</v>
      </c>
      <c r="C532" t="str">
        <f t="shared" si="8"/>
        <v>ei muutosta</v>
      </c>
      <c r="I532" t="s">
        <v>551</v>
      </c>
      <c r="J532">
        <f>IFERROR(VLOOKUP(Muutokset!I532,'2015'!$F$12:$I$1887,4,FALSE),0)</f>
        <v>2754</v>
      </c>
    </row>
    <row r="533" spans="1:10" x14ac:dyDescent="0.25">
      <c r="A533" t="s">
        <v>630</v>
      </c>
      <c r="B533">
        <v>0</v>
      </c>
      <c r="C533" t="str">
        <f t="shared" si="8"/>
        <v>ei muutosta</v>
      </c>
      <c r="I533" t="s">
        <v>552</v>
      </c>
      <c r="J533">
        <f>IFERROR(VLOOKUP(Muutokset!I533,'2015'!$F$12:$I$1887,4,FALSE),0)</f>
        <v>8248</v>
      </c>
    </row>
    <row r="534" spans="1:10" x14ac:dyDescent="0.25">
      <c r="A534" t="s">
        <v>631</v>
      </c>
      <c r="B534">
        <v>459</v>
      </c>
      <c r="C534" t="str">
        <f t="shared" si="8"/>
        <v>suurempi muutos</v>
      </c>
      <c r="I534" t="s">
        <v>553</v>
      </c>
      <c r="J534">
        <f>IFERROR(VLOOKUP(Muutokset!I534,'2015'!$F$12:$I$1887,4,FALSE),0)</f>
        <v>8972</v>
      </c>
    </row>
    <row r="535" spans="1:10" x14ac:dyDescent="0.25">
      <c r="A535" t="s">
        <v>632</v>
      </c>
      <c r="B535">
        <v>0</v>
      </c>
      <c r="C535" t="str">
        <f t="shared" si="8"/>
        <v>ei muutosta</v>
      </c>
      <c r="I535" t="s">
        <v>554</v>
      </c>
      <c r="J535">
        <f>IFERROR(VLOOKUP(Muutokset!I535,'2015'!$F$12:$I$1887,4,FALSE),0)</f>
        <v>3480</v>
      </c>
    </row>
    <row r="536" spans="1:10" x14ac:dyDescent="0.25">
      <c r="A536" t="s">
        <v>633</v>
      </c>
      <c r="B536">
        <v>0</v>
      </c>
      <c r="C536" t="str">
        <f t="shared" si="8"/>
        <v>ei muutosta</v>
      </c>
      <c r="I536" t="s">
        <v>2083</v>
      </c>
      <c r="J536">
        <f>IFERROR(VLOOKUP(Muutokset!I536,'2015'!$F$12:$I$1887,4,FALSE),0)</f>
        <v>0</v>
      </c>
    </row>
    <row r="537" spans="1:10" x14ac:dyDescent="0.25">
      <c r="A537" t="s">
        <v>634</v>
      </c>
      <c r="B537">
        <v>0</v>
      </c>
      <c r="C537" t="str">
        <f t="shared" si="8"/>
        <v>ei muutosta</v>
      </c>
      <c r="I537" t="s">
        <v>2084</v>
      </c>
      <c r="J537">
        <f>IFERROR(VLOOKUP(Muutokset!I537,'2015'!$F$12:$I$1887,4,FALSE),0)</f>
        <v>0</v>
      </c>
    </row>
    <row r="538" spans="1:10" x14ac:dyDescent="0.25">
      <c r="A538" t="s">
        <v>635</v>
      </c>
      <c r="B538">
        <v>0</v>
      </c>
      <c r="C538" t="str">
        <f t="shared" si="8"/>
        <v>ei muutosta</v>
      </c>
      <c r="I538" t="s">
        <v>555</v>
      </c>
      <c r="J538">
        <f>IFERROR(VLOOKUP(Muutokset!I538,'2015'!$F$12:$I$1887,4,FALSE),0)</f>
        <v>1483</v>
      </c>
    </row>
    <row r="539" spans="1:10" x14ac:dyDescent="0.25">
      <c r="A539" t="s">
        <v>636</v>
      </c>
      <c r="B539">
        <v>5681</v>
      </c>
      <c r="C539" t="str">
        <f t="shared" si="8"/>
        <v>suurempi muutos</v>
      </c>
      <c r="I539" t="s">
        <v>556</v>
      </c>
      <c r="J539">
        <f>IFERROR(VLOOKUP(Muutokset!I539,'2015'!$F$12:$I$1887,4,FALSE),0)</f>
        <v>4915</v>
      </c>
    </row>
    <row r="540" spans="1:10" x14ac:dyDescent="0.25">
      <c r="A540" t="s">
        <v>637</v>
      </c>
      <c r="B540">
        <v>0</v>
      </c>
      <c r="C540" t="str">
        <f t="shared" si="8"/>
        <v>ei muutosta</v>
      </c>
      <c r="I540" t="s">
        <v>557</v>
      </c>
      <c r="J540">
        <f>IFERROR(VLOOKUP(Muutokset!I540,'2015'!$F$12:$I$1887,4,FALSE),0)</f>
        <v>5824</v>
      </c>
    </row>
    <row r="541" spans="1:10" x14ac:dyDescent="0.25">
      <c r="A541" t="s">
        <v>638</v>
      </c>
      <c r="B541">
        <v>0</v>
      </c>
      <c r="C541" t="str">
        <f t="shared" si="8"/>
        <v>ei muutosta</v>
      </c>
      <c r="I541" t="s">
        <v>558</v>
      </c>
      <c r="J541">
        <f>IFERROR(VLOOKUP(Muutokset!I541,'2015'!$F$12:$I$1887,4,FALSE),0)</f>
        <v>6325</v>
      </c>
    </row>
    <row r="542" spans="1:10" x14ac:dyDescent="0.25">
      <c r="A542" t="s">
        <v>639</v>
      </c>
      <c r="B542">
        <v>0</v>
      </c>
      <c r="C542" t="str">
        <f t="shared" si="8"/>
        <v>ei muutosta</v>
      </c>
      <c r="I542" t="s">
        <v>558</v>
      </c>
      <c r="J542">
        <f>IFERROR(VLOOKUP(Muutokset!I542,'2015'!$F$12:$I$1887,4,FALSE),0)</f>
        <v>6325</v>
      </c>
    </row>
    <row r="543" spans="1:10" x14ac:dyDescent="0.25">
      <c r="A543" t="s">
        <v>640</v>
      </c>
      <c r="B543">
        <v>0</v>
      </c>
      <c r="C543" t="str">
        <f t="shared" si="8"/>
        <v>ei muutosta</v>
      </c>
      <c r="I543" t="s">
        <v>558</v>
      </c>
      <c r="J543">
        <f>IFERROR(VLOOKUP(Muutokset!I543,'2015'!$F$12:$I$1887,4,FALSE),0)</f>
        <v>6325</v>
      </c>
    </row>
    <row r="544" spans="1:10" x14ac:dyDescent="0.25">
      <c r="A544" t="s">
        <v>641</v>
      </c>
      <c r="B544">
        <v>0</v>
      </c>
      <c r="C544" t="str">
        <f t="shared" si="8"/>
        <v>ei muutosta</v>
      </c>
      <c r="I544" t="s">
        <v>558</v>
      </c>
      <c r="J544">
        <f>IFERROR(VLOOKUP(Muutokset!I544,'2015'!$F$12:$I$1887,4,FALSE),0)</f>
        <v>6325</v>
      </c>
    </row>
    <row r="545" spans="1:10" x14ac:dyDescent="0.25">
      <c r="A545" t="s">
        <v>642</v>
      </c>
      <c r="B545">
        <v>0</v>
      </c>
      <c r="C545" t="str">
        <f t="shared" si="8"/>
        <v>ei muutosta</v>
      </c>
      <c r="I545" t="s">
        <v>559</v>
      </c>
      <c r="J545">
        <f>IFERROR(VLOOKUP(Muutokset!I545,'2015'!$F$12:$I$1887,4,FALSE),0)</f>
        <v>4288</v>
      </c>
    </row>
    <row r="546" spans="1:10" x14ac:dyDescent="0.25">
      <c r="A546" t="s">
        <v>643</v>
      </c>
      <c r="B546">
        <v>0</v>
      </c>
      <c r="C546" t="str">
        <f t="shared" si="8"/>
        <v>ei muutosta</v>
      </c>
      <c r="I546" t="s">
        <v>560</v>
      </c>
      <c r="J546">
        <f>IFERROR(VLOOKUP(Muutokset!I546,'2015'!$F$12:$I$1887,4,FALSE),0)</f>
        <v>2500</v>
      </c>
    </row>
    <row r="547" spans="1:10" x14ac:dyDescent="0.25">
      <c r="A547" t="s">
        <v>644</v>
      </c>
      <c r="B547">
        <v>0</v>
      </c>
      <c r="C547" t="str">
        <f t="shared" si="8"/>
        <v>ei muutosta</v>
      </c>
      <c r="I547" t="s">
        <v>561</v>
      </c>
      <c r="J547">
        <f>IFERROR(VLOOKUP(Muutokset!I547,'2015'!$F$12:$I$1887,4,FALSE),0)</f>
        <v>5310</v>
      </c>
    </row>
    <row r="548" spans="1:10" x14ac:dyDescent="0.25">
      <c r="A548" t="s">
        <v>645</v>
      </c>
      <c r="B548">
        <v>0</v>
      </c>
      <c r="C548" t="str">
        <f t="shared" si="8"/>
        <v>ei muutosta</v>
      </c>
      <c r="I548" t="s">
        <v>562</v>
      </c>
      <c r="J548">
        <f>IFERROR(VLOOKUP(Muutokset!I548,'2015'!$F$12:$I$1887,4,FALSE),0)</f>
        <v>5080</v>
      </c>
    </row>
    <row r="549" spans="1:10" x14ac:dyDescent="0.25">
      <c r="A549" t="s">
        <v>646</v>
      </c>
      <c r="B549">
        <v>0</v>
      </c>
      <c r="C549" t="str">
        <f t="shared" si="8"/>
        <v>ei muutosta</v>
      </c>
      <c r="I549" t="s">
        <v>563</v>
      </c>
      <c r="J549">
        <f>IFERROR(VLOOKUP(Muutokset!I549,'2015'!$F$12:$I$1887,4,FALSE),0)</f>
        <v>5911</v>
      </c>
    </row>
    <row r="550" spans="1:10" x14ac:dyDescent="0.25">
      <c r="A550" t="s">
        <v>647</v>
      </c>
      <c r="B550">
        <v>0</v>
      </c>
      <c r="C550" t="str">
        <f t="shared" si="8"/>
        <v>ei muutosta</v>
      </c>
      <c r="I550" t="s">
        <v>564</v>
      </c>
      <c r="J550">
        <f>IFERROR(VLOOKUP(Muutokset!I550,'2015'!$F$12:$I$1887,4,FALSE),0)</f>
        <v>5627</v>
      </c>
    </row>
    <row r="551" spans="1:10" x14ac:dyDescent="0.25">
      <c r="A551" t="s">
        <v>648</v>
      </c>
      <c r="B551">
        <v>0</v>
      </c>
      <c r="C551" t="str">
        <f t="shared" si="8"/>
        <v>ei muutosta</v>
      </c>
      <c r="I551" t="s">
        <v>565</v>
      </c>
      <c r="J551">
        <f>IFERROR(VLOOKUP(Muutokset!I551,'2015'!$F$12:$I$1887,4,FALSE),0)</f>
        <v>5425</v>
      </c>
    </row>
    <row r="552" spans="1:10" x14ac:dyDescent="0.25">
      <c r="A552" t="s">
        <v>649</v>
      </c>
      <c r="B552">
        <v>0</v>
      </c>
      <c r="C552" t="str">
        <f t="shared" si="8"/>
        <v>ei muutosta</v>
      </c>
      <c r="I552" t="s">
        <v>566</v>
      </c>
      <c r="J552">
        <f>IFERROR(VLOOKUP(Muutokset!I552,'2015'!$F$12:$I$1887,4,FALSE),0)</f>
        <v>6483</v>
      </c>
    </row>
    <row r="553" spans="1:10" x14ac:dyDescent="0.25">
      <c r="A553" t="s">
        <v>650</v>
      </c>
      <c r="B553">
        <v>0</v>
      </c>
      <c r="C553" t="str">
        <f t="shared" si="8"/>
        <v>ei muutosta</v>
      </c>
      <c r="I553" t="s">
        <v>566</v>
      </c>
      <c r="J553">
        <f>IFERROR(VLOOKUP(Muutokset!I553,'2015'!$F$12:$I$1887,4,FALSE),0)</f>
        <v>6483</v>
      </c>
    </row>
    <row r="554" spans="1:10" x14ac:dyDescent="0.25">
      <c r="A554" t="s">
        <v>651</v>
      </c>
      <c r="B554">
        <v>0</v>
      </c>
      <c r="C554" t="str">
        <f t="shared" si="8"/>
        <v>ei muutosta</v>
      </c>
      <c r="I554" t="s">
        <v>566</v>
      </c>
      <c r="J554">
        <f>IFERROR(VLOOKUP(Muutokset!I554,'2015'!$F$12:$I$1887,4,FALSE),0)</f>
        <v>6483</v>
      </c>
    </row>
    <row r="555" spans="1:10" x14ac:dyDescent="0.25">
      <c r="A555" t="s">
        <v>652</v>
      </c>
      <c r="B555">
        <v>0</v>
      </c>
      <c r="C555" t="str">
        <f t="shared" si="8"/>
        <v>ei muutosta</v>
      </c>
      <c r="I555" t="s">
        <v>566</v>
      </c>
      <c r="J555">
        <f>IFERROR(VLOOKUP(Muutokset!I555,'2015'!$F$12:$I$1887,4,FALSE),0)</f>
        <v>6483</v>
      </c>
    </row>
    <row r="556" spans="1:10" x14ac:dyDescent="0.25">
      <c r="A556" t="s">
        <v>653</v>
      </c>
      <c r="B556">
        <v>0</v>
      </c>
      <c r="C556" t="str">
        <f t="shared" si="8"/>
        <v>ei muutosta</v>
      </c>
      <c r="I556" t="s">
        <v>566</v>
      </c>
      <c r="J556">
        <f>IFERROR(VLOOKUP(Muutokset!I556,'2015'!$F$12:$I$1887,4,FALSE),0)</f>
        <v>6483</v>
      </c>
    </row>
    <row r="557" spans="1:10" x14ac:dyDescent="0.25">
      <c r="A557" t="s">
        <v>654</v>
      </c>
      <c r="B557">
        <v>0</v>
      </c>
      <c r="C557" t="str">
        <f t="shared" si="8"/>
        <v>ei muutosta</v>
      </c>
      <c r="I557" t="s">
        <v>566</v>
      </c>
      <c r="J557">
        <f>IFERROR(VLOOKUP(Muutokset!I557,'2015'!$F$12:$I$1887,4,FALSE),0)</f>
        <v>6483</v>
      </c>
    </row>
    <row r="558" spans="1:10" x14ac:dyDescent="0.25">
      <c r="A558" t="s">
        <v>655</v>
      </c>
      <c r="B558">
        <v>0</v>
      </c>
      <c r="C558" t="str">
        <f t="shared" si="8"/>
        <v>ei muutosta</v>
      </c>
      <c r="I558" t="s">
        <v>566</v>
      </c>
      <c r="J558">
        <f>IFERROR(VLOOKUP(Muutokset!I558,'2015'!$F$12:$I$1887,4,FALSE),0)</f>
        <v>6483</v>
      </c>
    </row>
    <row r="559" spans="1:10" x14ac:dyDescent="0.25">
      <c r="A559" t="s">
        <v>656</v>
      </c>
      <c r="B559">
        <v>0</v>
      </c>
      <c r="C559" t="str">
        <f t="shared" si="8"/>
        <v>ei muutosta</v>
      </c>
      <c r="I559" t="s">
        <v>566</v>
      </c>
      <c r="J559">
        <f>IFERROR(VLOOKUP(Muutokset!I559,'2015'!$F$12:$I$1887,4,FALSE),0)</f>
        <v>6483</v>
      </c>
    </row>
    <row r="560" spans="1:10" x14ac:dyDescent="0.25">
      <c r="A560" t="s">
        <v>657</v>
      </c>
      <c r="B560">
        <v>0</v>
      </c>
      <c r="C560" t="str">
        <f t="shared" si="8"/>
        <v>ei muutosta</v>
      </c>
      <c r="I560" t="s">
        <v>566</v>
      </c>
      <c r="J560">
        <f>IFERROR(VLOOKUP(Muutokset!I560,'2015'!$F$12:$I$1887,4,FALSE),0)</f>
        <v>6483</v>
      </c>
    </row>
    <row r="561" spans="1:10" x14ac:dyDescent="0.25">
      <c r="A561" t="s">
        <v>658</v>
      </c>
      <c r="B561">
        <v>0</v>
      </c>
      <c r="C561" t="str">
        <f t="shared" si="8"/>
        <v>ei muutosta</v>
      </c>
      <c r="I561" t="s">
        <v>566</v>
      </c>
      <c r="J561">
        <f>IFERROR(VLOOKUP(Muutokset!I561,'2015'!$F$12:$I$1887,4,FALSE),0)</f>
        <v>6483</v>
      </c>
    </row>
    <row r="562" spans="1:10" x14ac:dyDescent="0.25">
      <c r="A562" t="s">
        <v>659</v>
      </c>
      <c r="B562">
        <v>0</v>
      </c>
      <c r="C562" t="str">
        <f t="shared" si="8"/>
        <v>ei muutosta</v>
      </c>
      <c r="I562" t="s">
        <v>567</v>
      </c>
      <c r="J562">
        <f>IFERROR(VLOOKUP(Muutokset!I562,'2015'!$F$12:$I$1887,4,FALSE),0)</f>
        <v>5414</v>
      </c>
    </row>
    <row r="563" spans="1:10" x14ac:dyDescent="0.25">
      <c r="A563" t="s">
        <v>660</v>
      </c>
      <c r="B563">
        <v>0</v>
      </c>
      <c r="C563" t="str">
        <f t="shared" si="8"/>
        <v>ei muutosta</v>
      </c>
      <c r="I563" t="s">
        <v>567</v>
      </c>
      <c r="J563">
        <f>IFERROR(VLOOKUP(Muutokset!I563,'2015'!$F$12:$I$1887,4,FALSE),0)</f>
        <v>5414</v>
      </c>
    </row>
    <row r="564" spans="1:10" x14ac:dyDescent="0.25">
      <c r="A564" t="s">
        <v>661</v>
      </c>
      <c r="B564">
        <v>0</v>
      </c>
      <c r="C564" t="str">
        <f t="shared" si="8"/>
        <v>ei muutosta</v>
      </c>
      <c r="I564" t="s">
        <v>568</v>
      </c>
      <c r="J564">
        <f>IFERROR(VLOOKUP(Muutokset!I564,'2015'!$F$12:$I$1887,4,FALSE),0)</f>
        <v>6474</v>
      </c>
    </row>
    <row r="565" spans="1:10" x14ac:dyDescent="0.25">
      <c r="A565" t="s">
        <v>662</v>
      </c>
      <c r="B565">
        <v>0</v>
      </c>
      <c r="C565" t="str">
        <f t="shared" si="8"/>
        <v>ei muutosta</v>
      </c>
      <c r="I565" t="s">
        <v>569</v>
      </c>
      <c r="J565">
        <f>IFERROR(VLOOKUP(Muutokset!I565,'2015'!$F$12:$I$1887,4,FALSE),0)</f>
        <v>8385</v>
      </c>
    </row>
    <row r="566" spans="1:10" x14ac:dyDescent="0.25">
      <c r="A566" t="s">
        <v>663</v>
      </c>
      <c r="B566">
        <v>0</v>
      </c>
      <c r="C566" t="str">
        <f t="shared" si="8"/>
        <v>ei muutosta</v>
      </c>
      <c r="I566" t="s">
        <v>570</v>
      </c>
      <c r="J566">
        <f>IFERROR(VLOOKUP(Muutokset!I566,'2015'!$F$12:$I$1887,4,FALSE),0)</f>
        <v>6779</v>
      </c>
    </row>
    <row r="567" spans="1:10" x14ac:dyDescent="0.25">
      <c r="A567" t="s">
        <v>664</v>
      </c>
      <c r="B567">
        <v>0</v>
      </c>
      <c r="C567" t="str">
        <f t="shared" si="8"/>
        <v>ei muutosta</v>
      </c>
      <c r="I567" t="s">
        <v>571</v>
      </c>
      <c r="J567">
        <f>IFERROR(VLOOKUP(Muutokset!I567,'2015'!$F$12:$I$1887,4,FALSE),0)</f>
        <v>1686</v>
      </c>
    </row>
    <row r="568" spans="1:10" x14ac:dyDescent="0.25">
      <c r="A568" t="s">
        <v>665</v>
      </c>
      <c r="B568">
        <v>0</v>
      </c>
      <c r="C568" t="str">
        <f t="shared" si="8"/>
        <v>ei muutosta</v>
      </c>
      <c r="I568" t="s">
        <v>1981</v>
      </c>
      <c r="J568">
        <f>IFERROR(VLOOKUP(Muutokset!I568,'2015'!$F$12:$I$1887,4,FALSE),0)</f>
        <v>5449</v>
      </c>
    </row>
    <row r="569" spans="1:10" x14ac:dyDescent="0.25">
      <c r="A569" t="s">
        <v>666</v>
      </c>
      <c r="B569">
        <v>277</v>
      </c>
      <c r="C569" t="str">
        <f t="shared" si="8"/>
        <v>suurempi muutos</v>
      </c>
      <c r="I569" t="s">
        <v>572</v>
      </c>
      <c r="J569">
        <f>IFERROR(VLOOKUP(Muutokset!I569,'2015'!$F$12:$I$1887,4,FALSE),0)</f>
        <v>8120</v>
      </c>
    </row>
    <row r="570" spans="1:10" x14ac:dyDescent="0.25">
      <c r="A570" t="s">
        <v>667</v>
      </c>
      <c r="B570">
        <v>0</v>
      </c>
      <c r="C570" t="str">
        <f t="shared" si="8"/>
        <v>ei muutosta</v>
      </c>
      <c r="I570" t="s">
        <v>572</v>
      </c>
      <c r="J570">
        <f>IFERROR(VLOOKUP(Muutokset!I570,'2015'!$F$12:$I$1887,4,FALSE),0)</f>
        <v>8120</v>
      </c>
    </row>
    <row r="571" spans="1:10" x14ac:dyDescent="0.25">
      <c r="A571" t="s">
        <v>668</v>
      </c>
      <c r="B571">
        <v>4</v>
      </c>
      <c r="C571" t="str">
        <f t="shared" si="8"/>
        <v>±50</v>
      </c>
      <c r="I571" t="s">
        <v>573</v>
      </c>
      <c r="J571">
        <f>IFERROR(VLOOKUP(Muutokset!I571,'2015'!$F$12:$I$1887,4,FALSE),0)</f>
        <v>1441</v>
      </c>
    </row>
    <row r="572" spans="1:10" x14ac:dyDescent="0.25">
      <c r="A572" t="s">
        <v>669</v>
      </c>
      <c r="B572">
        <v>-2691</v>
      </c>
      <c r="C572" t="str">
        <f t="shared" si="8"/>
        <v>suurempi muutos</v>
      </c>
      <c r="I572" t="s">
        <v>1982</v>
      </c>
      <c r="J572">
        <f>IFERROR(VLOOKUP(Muutokset!I572,'2015'!$F$12:$I$1887,4,FALSE),0)</f>
        <v>3765</v>
      </c>
    </row>
    <row r="573" spans="1:10" x14ac:dyDescent="0.25">
      <c r="A573" t="s">
        <v>670</v>
      </c>
      <c r="B573">
        <v>7959</v>
      </c>
      <c r="C573" t="str">
        <f t="shared" si="8"/>
        <v>suurempi muutos</v>
      </c>
      <c r="I573" t="s">
        <v>574</v>
      </c>
      <c r="J573">
        <f>IFERROR(VLOOKUP(Muutokset!I573,'2015'!$F$12:$I$1887,4,FALSE),0)</f>
        <v>6815</v>
      </c>
    </row>
    <row r="574" spans="1:10" x14ac:dyDescent="0.25">
      <c r="A574" t="s">
        <v>671</v>
      </c>
      <c r="B574">
        <v>0</v>
      </c>
      <c r="C574" t="str">
        <f t="shared" si="8"/>
        <v>ei muutosta</v>
      </c>
      <c r="I574" t="s">
        <v>574</v>
      </c>
      <c r="J574">
        <f>IFERROR(VLOOKUP(Muutokset!I574,'2015'!$F$12:$I$1887,4,FALSE),0)</f>
        <v>6815</v>
      </c>
    </row>
    <row r="575" spans="1:10" x14ac:dyDescent="0.25">
      <c r="A575" t="s">
        <v>672</v>
      </c>
      <c r="B575">
        <v>0</v>
      </c>
      <c r="C575" t="str">
        <f t="shared" si="8"/>
        <v>ei muutosta</v>
      </c>
      <c r="I575" t="s">
        <v>1983</v>
      </c>
      <c r="J575">
        <f>IFERROR(VLOOKUP(Muutokset!I575,'2015'!$F$12:$I$1887,4,FALSE),0)</f>
        <v>4417</v>
      </c>
    </row>
    <row r="576" spans="1:10" x14ac:dyDescent="0.25">
      <c r="A576" t="s">
        <v>673</v>
      </c>
      <c r="B576">
        <v>0</v>
      </c>
      <c r="C576" t="str">
        <f t="shared" si="8"/>
        <v>ei muutosta</v>
      </c>
      <c r="I576" t="s">
        <v>575</v>
      </c>
      <c r="J576">
        <f>IFERROR(VLOOKUP(Muutokset!I576,'2015'!$F$12:$I$1887,4,FALSE),0)</f>
        <v>6110</v>
      </c>
    </row>
    <row r="577" spans="1:10" x14ac:dyDescent="0.25">
      <c r="A577" t="s">
        <v>674</v>
      </c>
      <c r="B577">
        <v>0</v>
      </c>
      <c r="C577" t="str">
        <f t="shared" si="8"/>
        <v>ei muutosta</v>
      </c>
      <c r="I577" t="s">
        <v>575</v>
      </c>
      <c r="J577">
        <f>IFERROR(VLOOKUP(Muutokset!I577,'2015'!$F$12:$I$1887,4,FALSE),0)</f>
        <v>6110</v>
      </c>
    </row>
    <row r="578" spans="1:10" x14ac:dyDescent="0.25">
      <c r="A578" t="s">
        <v>675</v>
      </c>
      <c r="B578">
        <v>0</v>
      </c>
      <c r="C578" t="str">
        <f t="shared" si="8"/>
        <v>ei muutosta</v>
      </c>
      <c r="I578" t="s">
        <v>576</v>
      </c>
      <c r="J578">
        <f>IFERROR(VLOOKUP(Muutokset!I578,'2015'!$F$12:$I$1887,4,FALSE),0)</f>
        <v>1930</v>
      </c>
    </row>
    <row r="579" spans="1:10" x14ac:dyDescent="0.25">
      <c r="A579" t="s">
        <v>676</v>
      </c>
      <c r="B579">
        <v>0</v>
      </c>
      <c r="C579" t="str">
        <f t="shared" ref="C579:C642" si="9">IF(ISERROR(B579), "tieosa muuttunut", IF(ABS(B579)&lt;=50, IF(B579=0, "ei muutosta", "±50"), "suurempi muutos"))</f>
        <v>ei muutosta</v>
      </c>
      <c r="I579" t="s">
        <v>577</v>
      </c>
      <c r="J579">
        <f>IFERROR(VLOOKUP(Muutokset!I579,'2015'!$F$12:$I$1887,4,FALSE),0)</f>
        <v>9073</v>
      </c>
    </row>
    <row r="580" spans="1:10" x14ac:dyDescent="0.25">
      <c r="A580" t="s">
        <v>677</v>
      </c>
      <c r="B580">
        <v>-41</v>
      </c>
      <c r="C580" t="str">
        <f t="shared" si="9"/>
        <v>±50</v>
      </c>
      <c r="I580" t="s">
        <v>578</v>
      </c>
      <c r="J580">
        <f>IFERROR(VLOOKUP(Muutokset!I580,'2015'!$F$12:$I$1887,4,FALSE),0)</f>
        <v>5765</v>
      </c>
    </row>
    <row r="581" spans="1:10" x14ac:dyDescent="0.25">
      <c r="A581" t="s">
        <v>678</v>
      </c>
      <c r="B581">
        <v>-301</v>
      </c>
      <c r="C581" t="str">
        <f t="shared" si="9"/>
        <v>suurempi muutos</v>
      </c>
      <c r="I581" t="s">
        <v>579</v>
      </c>
      <c r="J581">
        <f>IFERROR(VLOOKUP(Muutokset!I581,'2015'!$F$12:$I$1887,4,FALSE),0)</f>
        <v>2997</v>
      </c>
    </row>
    <row r="582" spans="1:10" x14ac:dyDescent="0.25">
      <c r="A582" t="s">
        <v>679</v>
      </c>
      <c r="B582">
        <v>-12</v>
      </c>
      <c r="C582" t="str">
        <f t="shared" si="9"/>
        <v>±50</v>
      </c>
      <c r="I582" t="s">
        <v>580</v>
      </c>
      <c r="J582">
        <f>IFERROR(VLOOKUP(Muutokset!I582,'2015'!$F$12:$I$1887,4,FALSE),0)</f>
        <v>7035</v>
      </c>
    </row>
    <row r="583" spans="1:10" x14ac:dyDescent="0.25">
      <c r="A583" t="s">
        <v>680</v>
      </c>
      <c r="B583">
        <v>0</v>
      </c>
      <c r="C583" t="str">
        <f t="shared" si="9"/>
        <v>ei muutosta</v>
      </c>
      <c r="I583" t="s">
        <v>580</v>
      </c>
      <c r="J583">
        <f>IFERROR(VLOOKUP(Muutokset!I583,'2015'!$F$12:$I$1887,4,FALSE),0)</f>
        <v>7035</v>
      </c>
    </row>
    <row r="584" spans="1:10" x14ac:dyDescent="0.25">
      <c r="A584" t="s">
        <v>681</v>
      </c>
      <c r="B584">
        <v>0</v>
      </c>
      <c r="C584" t="str">
        <f t="shared" si="9"/>
        <v>ei muutosta</v>
      </c>
      <c r="I584" t="s">
        <v>1990</v>
      </c>
      <c r="J584">
        <f>IFERROR(VLOOKUP(Muutokset!I584,'2015'!$F$12:$I$1887,4,FALSE),0)</f>
        <v>3850</v>
      </c>
    </row>
    <row r="585" spans="1:10" x14ac:dyDescent="0.25">
      <c r="A585" t="s">
        <v>682</v>
      </c>
      <c r="B585">
        <v>0</v>
      </c>
      <c r="C585" t="str">
        <f t="shared" si="9"/>
        <v>ei muutosta</v>
      </c>
      <c r="I585" t="s">
        <v>581</v>
      </c>
      <c r="J585">
        <f>IFERROR(VLOOKUP(Muutokset!I585,'2015'!$F$12:$I$1887,4,FALSE),0)</f>
        <v>5809</v>
      </c>
    </row>
    <row r="586" spans="1:10" x14ac:dyDescent="0.25">
      <c r="A586" t="s">
        <v>683</v>
      </c>
      <c r="B586">
        <v>0</v>
      </c>
      <c r="C586" t="str">
        <f t="shared" si="9"/>
        <v>ei muutosta</v>
      </c>
      <c r="I586" t="s">
        <v>582</v>
      </c>
      <c r="J586">
        <f>IFERROR(VLOOKUP(Muutokset!I586,'2015'!$F$12:$I$1887,4,FALSE),0)</f>
        <v>6362</v>
      </c>
    </row>
    <row r="587" spans="1:10" x14ac:dyDescent="0.25">
      <c r="A587" t="s">
        <v>684</v>
      </c>
      <c r="B587">
        <v>0</v>
      </c>
      <c r="C587" t="str">
        <f t="shared" si="9"/>
        <v>ei muutosta</v>
      </c>
      <c r="I587" t="s">
        <v>583</v>
      </c>
      <c r="J587">
        <f>IFERROR(VLOOKUP(Muutokset!I587,'2015'!$F$12:$I$1887,4,FALSE),0)</f>
        <v>1316</v>
      </c>
    </row>
    <row r="588" spans="1:10" x14ac:dyDescent="0.25">
      <c r="A588" t="s">
        <v>685</v>
      </c>
      <c r="B588">
        <v>0</v>
      </c>
      <c r="C588" t="str">
        <f t="shared" si="9"/>
        <v>ei muutosta</v>
      </c>
      <c r="I588" t="s">
        <v>584</v>
      </c>
      <c r="J588">
        <f>IFERROR(VLOOKUP(Muutokset!I588,'2015'!$F$12:$I$1887,4,FALSE),0)</f>
        <v>7376</v>
      </c>
    </row>
    <row r="589" spans="1:10" x14ac:dyDescent="0.25">
      <c r="A589" t="s">
        <v>686</v>
      </c>
      <c r="B589">
        <v>0</v>
      </c>
      <c r="C589" t="str">
        <f t="shared" si="9"/>
        <v>ei muutosta</v>
      </c>
      <c r="I589" t="s">
        <v>585</v>
      </c>
      <c r="J589">
        <f>IFERROR(VLOOKUP(Muutokset!I589,'2015'!$F$12:$I$1887,4,FALSE),0)</f>
        <v>4918</v>
      </c>
    </row>
    <row r="590" spans="1:10" x14ac:dyDescent="0.25">
      <c r="A590" t="s">
        <v>687</v>
      </c>
      <c r="B590">
        <v>0</v>
      </c>
      <c r="C590" t="str">
        <f t="shared" si="9"/>
        <v>ei muutosta</v>
      </c>
      <c r="I590" t="s">
        <v>1991</v>
      </c>
      <c r="J590">
        <f>IFERROR(VLOOKUP(Muutokset!I590,'2015'!$F$12:$I$1887,4,FALSE),0)</f>
        <v>3833</v>
      </c>
    </row>
    <row r="591" spans="1:10" x14ac:dyDescent="0.25">
      <c r="A591" t="s">
        <v>688</v>
      </c>
      <c r="B591">
        <v>0</v>
      </c>
      <c r="C591" t="str">
        <f t="shared" si="9"/>
        <v>ei muutosta</v>
      </c>
      <c r="I591" t="s">
        <v>586</v>
      </c>
      <c r="J591">
        <f>IFERROR(VLOOKUP(Muutokset!I591,'2015'!$F$12:$I$1887,4,FALSE),0)</f>
        <v>5898</v>
      </c>
    </row>
    <row r="592" spans="1:10" x14ac:dyDescent="0.25">
      <c r="A592" t="s">
        <v>689</v>
      </c>
      <c r="B592">
        <v>0</v>
      </c>
      <c r="C592" t="str">
        <f t="shared" si="9"/>
        <v>ei muutosta</v>
      </c>
      <c r="I592" t="s">
        <v>586</v>
      </c>
      <c r="J592">
        <f>IFERROR(VLOOKUP(Muutokset!I592,'2015'!$F$12:$I$1887,4,FALSE),0)</f>
        <v>5898</v>
      </c>
    </row>
    <row r="593" spans="1:10" x14ac:dyDescent="0.25">
      <c r="A593" t="s">
        <v>690</v>
      </c>
      <c r="B593">
        <v>0</v>
      </c>
      <c r="C593" t="str">
        <f t="shared" si="9"/>
        <v>ei muutosta</v>
      </c>
      <c r="I593" t="s">
        <v>587</v>
      </c>
      <c r="J593">
        <f>IFERROR(VLOOKUP(Muutokset!I593,'2015'!$F$12:$I$1887,4,FALSE),0)</f>
        <v>9219</v>
      </c>
    </row>
    <row r="594" spans="1:10" x14ac:dyDescent="0.25">
      <c r="A594" t="s">
        <v>691</v>
      </c>
      <c r="B594">
        <v>0</v>
      </c>
      <c r="C594" t="str">
        <f t="shared" si="9"/>
        <v>ei muutosta</v>
      </c>
      <c r="I594" t="s">
        <v>1994</v>
      </c>
      <c r="J594">
        <f>IFERROR(VLOOKUP(Muutokset!I594,'2015'!$F$12:$I$1887,4,FALSE),0)</f>
        <v>5054</v>
      </c>
    </row>
    <row r="595" spans="1:10" x14ac:dyDescent="0.25">
      <c r="A595" t="s">
        <v>692</v>
      </c>
      <c r="B595">
        <v>0</v>
      </c>
      <c r="C595" t="str">
        <f t="shared" si="9"/>
        <v>ei muutosta</v>
      </c>
      <c r="I595" t="s">
        <v>588</v>
      </c>
      <c r="J595">
        <f>IFERROR(VLOOKUP(Muutokset!I595,'2015'!$F$12:$I$1887,4,FALSE),0)</f>
        <v>1685</v>
      </c>
    </row>
    <row r="596" spans="1:10" x14ac:dyDescent="0.25">
      <c r="A596" t="s">
        <v>693</v>
      </c>
      <c r="B596">
        <v>0</v>
      </c>
      <c r="C596" t="str">
        <f t="shared" si="9"/>
        <v>ei muutosta</v>
      </c>
      <c r="I596" t="s">
        <v>1995</v>
      </c>
      <c r="J596">
        <f>IFERROR(VLOOKUP(Muutokset!I596,'2015'!$F$12:$I$1887,4,FALSE),0)</f>
        <v>6367</v>
      </c>
    </row>
    <row r="597" spans="1:10" x14ac:dyDescent="0.25">
      <c r="A597" t="s">
        <v>694</v>
      </c>
      <c r="B597">
        <v>0</v>
      </c>
      <c r="C597" t="str">
        <f t="shared" si="9"/>
        <v>ei muutosta</v>
      </c>
      <c r="I597" t="s">
        <v>589</v>
      </c>
      <c r="J597">
        <f>IFERROR(VLOOKUP(Muutokset!I597,'2015'!$F$12:$I$1887,4,FALSE),0)</f>
        <v>3433</v>
      </c>
    </row>
    <row r="598" spans="1:10" x14ac:dyDescent="0.25">
      <c r="A598" t="s">
        <v>695</v>
      </c>
      <c r="B598">
        <v>0</v>
      </c>
      <c r="C598" t="str">
        <f t="shared" si="9"/>
        <v>ei muutosta</v>
      </c>
      <c r="I598" t="s">
        <v>590</v>
      </c>
      <c r="J598">
        <f>IFERROR(VLOOKUP(Muutokset!I598,'2015'!$F$12:$I$1887,4,FALSE),0)</f>
        <v>5145</v>
      </c>
    </row>
    <row r="599" spans="1:10" x14ac:dyDescent="0.25">
      <c r="A599" t="s">
        <v>696</v>
      </c>
      <c r="B599">
        <v>0</v>
      </c>
      <c r="C599" t="str">
        <f t="shared" si="9"/>
        <v>ei muutosta</v>
      </c>
      <c r="I599" t="s">
        <v>1996</v>
      </c>
      <c r="J599">
        <f>IFERROR(VLOOKUP(Muutokset!I599,'2015'!$F$12:$I$1887,4,FALSE),0)</f>
        <v>3972</v>
      </c>
    </row>
    <row r="600" spans="1:10" x14ac:dyDescent="0.25">
      <c r="A600" t="s">
        <v>697</v>
      </c>
      <c r="B600">
        <v>0</v>
      </c>
      <c r="C600" t="str">
        <f t="shared" si="9"/>
        <v>ei muutosta</v>
      </c>
      <c r="I600" t="s">
        <v>591</v>
      </c>
      <c r="J600">
        <f>IFERROR(VLOOKUP(Muutokset!I600,'2015'!$F$12:$I$1887,4,FALSE),0)</f>
        <v>2930</v>
      </c>
    </row>
    <row r="601" spans="1:10" x14ac:dyDescent="0.25">
      <c r="A601" t="s">
        <v>698</v>
      </c>
      <c r="B601">
        <v>0</v>
      </c>
      <c r="C601" t="str">
        <f t="shared" si="9"/>
        <v>ei muutosta</v>
      </c>
      <c r="I601" t="s">
        <v>591</v>
      </c>
      <c r="J601">
        <f>IFERROR(VLOOKUP(Muutokset!I601,'2015'!$F$12:$I$1887,4,FALSE),0)</f>
        <v>2930</v>
      </c>
    </row>
    <row r="602" spans="1:10" x14ac:dyDescent="0.25">
      <c r="A602" t="s">
        <v>699</v>
      </c>
      <c r="B602">
        <v>0</v>
      </c>
      <c r="C602" t="str">
        <f t="shared" si="9"/>
        <v>ei muutosta</v>
      </c>
      <c r="I602" t="s">
        <v>592</v>
      </c>
      <c r="J602">
        <f>IFERROR(VLOOKUP(Muutokset!I602,'2015'!$F$12:$I$1887,4,FALSE),0)</f>
        <v>6540</v>
      </c>
    </row>
    <row r="603" spans="1:10" x14ac:dyDescent="0.25">
      <c r="A603" t="s">
        <v>700</v>
      </c>
      <c r="B603">
        <v>0</v>
      </c>
      <c r="C603" t="str">
        <f t="shared" si="9"/>
        <v>ei muutosta</v>
      </c>
      <c r="I603" t="s">
        <v>592</v>
      </c>
      <c r="J603">
        <f>IFERROR(VLOOKUP(Muutokset!I603,'2015'!$F$12:$I$1887,4,FALSE),0)</f>
        <v>6540</v>
      </c>
    </row>
    <row r="604" spans="1:10" x14ac:dyDescent="0.25">
      <c r="A604" t="s">
        <v>701</v>
      </c>
      <c r="B604">
        <v>0</v>
      </c>
      <c r="C604" t="str">
        <f t="shared" si="9"/>
        <v>ei muutosta</v>
      </c>
      <c r="I604" t="s">
        <v>1997</v>
      </c>
      <c r="J604">
        <f>IFERROR(VLOOKUP(Muutokset!I604,'2015'!$F$12:$I$1887,4,FALSE),0)</f>
        <v>5581</v>
      </c>
    </row>
    <row r="605" spans="1:10" x14ac:dyDescent="0.25">
      <c r="A605" t="s">
        <v>702</v>
      </c>
      <c r="B605">
        <v>0</v>
      </c>
      <c r="C605" t="str">
        <f t="shared" si="9"/>
        <v>ei muutosta</v>
      </c>
      <c r="I605" t="s">
        <v>593</v>
      </c>
      <c r="J605">
        <f>IFERROR(VLOOKUP(Muutokset!I605,'2015'!$F$12:$I$1887,4,FALSE),0)</f>
        <v>8304</v>
      </c>
    </row>
    <row r="606" spans="1:10" x14ac:dyDescent="0.25">
      <c r="A606" t="s">
        <v>703</v>
      </c>
      <c r="B606">
        <v>0</v>
      </c>
      <c r="C606" t="str">
        <f t="shared" si="9"/>
        <v>ei muutosta</v>
      </c>
      <c r="I606" t="s">
        <v>594</v>
      </c>
      <c r="J606">
        <f>IFERROR(VLOOKUP(Muutokset!I606,'2015'!$F$12:$I$1887,4,FALSE),0)</f>
        <v>2082</v>
      </c>
    </row>
    <row r="607" spans="1:10" x14ac:dyDescent="0.25">
      <c r="A607" t="s">
        <v>704</v>
      </c>
      <c r="B607">
        <v>0</v>
      </c>
      <c r="C607" t="str">
        <f t="shared" si="9"/>
        <v>ei muutosta</v>
      </c>
      <c r="I607" t="s">
        <v>595</v>
      </c>
      <c r="J607">
        <f>IFERROR(VLOOKUP(Muutokset!I607,'2015'!$F$12:$I$1887,4,FALSE),0)</f>
        <v>5006</v>
      </c>
    </row>
    <row r="608" spans="1:10" x14ac:dyDescent="0.25">
      <c r="A608" t="s">
        <v>705</v>
      </c>
      <c r="B608">
        <v>0</v>
      </c>
      <c r="C608" t="str">
        <f t="shared" si="9"/>
        <v>ei muutosta</v>
      </c>
      <c r="I608" t="s">
        <v>596</v>
      </c>
      <c r="J608">
        <f>IFERROR(VLOOKUP(Muutokset!I608,'2015'!$F$12:$I$1887,4,FALSE),0)</f>
        <v>2733</v>
      </c>
    </row>
    <row r="609" spans="1:10" x14ac:dyDescent="0.25">
      <c r="A609" t="s">
        <v>706</v>
      </c>
      <c r="B609">
        <v>0</v>
      </c>
      <c r="C609" t="str">
        <f t="shared" si="9"/>
        <v>ei muutosta</v>
      </c>
      <c r="I609" t="s">
        <v>604</v>
      </c>
      <c r="J609">
        <f>IFERROR(VLOOKUP(Muutokset!I609,'2015'!$F$12:$I$1887,4,FALSE),0)</f>
        <v>3106</v>
      </c>
    </row>
    <row r="610" spans="1:10" x14ac:dyDescent="0.25">
      <c r="A610" t="s">
        <v>707</v>
      </c>
      <c r="B610">
        <v>0</v>
      </c>
      <c r="C610" t="str">
        <f t="shared" si="9"/>
        <v>ei muutosta</v>
      </c>
      <c r="I610" t="s">
        <v>605</v>
      </c>
      <c r="J610">
        <f>IFERROR(VLOOKUP(Muutokset!I610,'2015'!$F$12:$I$1887,4,FALSE),0)</f>
        <v>3302</v>
      </c>
    </row>
    <row r="611" spans="1:10" x14ac:dyDescent="0.25">
      <c r="A611" t="s">
        <v>708</v>
      </c>
      <c r="B611">
        <v>0</v>
      </c>
      <c r="C611" t="str">
        <f t="shared" si="9"/>
        <v>ei muutosta</v>
      </c>
      <c r="I611" t="s">
        <v>606</v>
      </c>
      <c r="J611">
        <f>IFERROR(VLOOKUP(Muutokset!I611,'2015'!$F$12:$I$1887,4,FALSE),0)</f>
        <v>0</v>
      </c>
    </row>
    <row r="612" spans="1:10" x14ac:dyDescent="0.25">
      <c r="A612" t="s">
        <v>709</v>
      </c>
      <c r="B612">
        <v>-174</v>
      </c>
      <c r="C612" t="str">
        <f t="shared" si="9"/>
        <v>suurempi muutos</v>
      </c>
      <c r="I612" t="s">
        <v>609</v>
      </c>
      <c r="J612">
        <f>IFERROR(VLOOKUP(Muutokset!I612,'2015'!$F$12:$I$1887,4,FALSE),0)</f>
        <v>2552</v>
      </c>
    </row>
    <row r="613" spans="1:10" x14ac:dyDescent="0.25">
      <c r="A613" t="s">
        <v>710</v>
      </c>
      <c r="B613">
        <v>-117</v>
      </c>
      <c r="C613" t="str">
        <f t="shared" si="9"/>
        <v>suurempi muutos</v>
      </c>
      <c r="I613" t="s">
        <v>610</v>
      </c>
      <c r="J613">
        <f>IFERROR(VLOOKUP(Muutokset!I613,'2015'!$F$12:$I$1887,4,FALSE),0)</f>
        <v>5000</v>
      </c>
    </row>
    <row r="614" spans="1:10" x14ac:dyDescent="0.25">
      <c r="A614" t="s">
        <v>711</v>
      </c>
      <c r="B614">
        <v>0</v>
      </c>
      <c r="C614" t="str">
        <f t="shared" si="9"/>
        <v>ei muutosta</v>
      </c>
      <c r="I614" t="s">
        <v>611</v>
      </c>
      <c r="J614">
        <f>IFERROR(VLOOKUP(Muutokset!I614,'2015'!$F$12:$I$1887,4,FALSE),0)</f>
        <v>3850</v>
      </c>
    </row>
    <row r="615" spans="1:10" x14ac:dyDescent="0.25">
      <c r="A615" t="s">
        <v>712</v>
      </c>
      <c r="B615">
        <v>6825</v>
      </c>
      <c r="C615" t="str">
        <f t="shared" si="9"/>
        <v>suurempi muutos</v>
      </c>
      <c r="I615" t="s">
        <v>612</v>
      </c>
      <c r="J615">
        <f>IFERROR(VLOOKUP(Muutokset!I615,'2015'!$F$12:$I$1887,4,FALSE),0)</f>
        <v>5398</v>
      </c>
    </row>
    <row r="616" spans="1:10" x14ac:dyDescent="0.25">
      <c r="A616" t="s">
        <v>713</v>
      </c>
      <c r="B616">
        <v>0</v>
      </c>
      <c r="C616" t="str">
        <f t="shared" si="9"/>
        <v>ei muutosta</v>
      </c>
      <c r="I616" t="s">
        <v>613</v>
      </c>
      <c r="J616">
        <f>IFERROR(VLOOKUP(Muutokset!I616,'2015'!$F$12:$I$1887,4,FALSE),0)</f>
        <v>3046</v>
      </c>
    </row>
    <row r="617" spans="1:10" x14ac:dyDescent="0.25">
      <c r="A617" t="s">
        <v>714</v>
      </c>
      <c r="B617">
        <v>6944</v>
      </c>
      <c r="C617" t="str">
        <f t="shared" si="9"/>
        <v>suurempi muutos</v>
      </c>
      <c r="I617" t="s">
        <v>613</v>
      </c>
      <c r="J617">
        <f>IFERROR(VLOOKUP(Muutokset!I617,'2015'!$F$12:$I$1887,4,FALSE),0)</f>
        <v>3046</v>
      </c>
    </row>
    <row r="618" spans="1:10" x14ac:dyDescent="0.25">
      <c r="A618" t="s">
        <v>715</v>
      </c>
      <c r="B618">
        <v>0</v>
      </c>
      <c r="C618" t="str">
        <f t="shared" si="9"/>
        <v>ei muutosta</v>
      </c>
      <c r="I618" t="s">
        <v>614</v>
      </c>
      <c r="J618">
        <f>IFERROR(VLOOKUP(Muutokset!I618,'2015'!$F$12:$I$1887,4,FALSE),0)</f>
        <v>360</v>
      </c>
    </row>
    <row r="619" spans="1:10" x14ac:dyDescent="0.25">
      <c r="A619" t="s">
        <v>716</v>
      </c>
      <c r="B619">
        <v>3726</v>
      </c>
      <c r="C619" t="str">
        <f t="shared" si="9"/>
        <v>suurempi muutos</v>
      </c>
      <c r="I619" t="s">
        <v>615</v>
      </c>
      <c r="J619">
        <f>IFERROR(VLOOKUP(Muutokset!I619,'2015'!$F$12:$I$1887,4,FALSE),0)</f>
        <v>820</v>
      </c>
    </row>
    <row r="620" spans="1:10" x14ac:dyDescent="0.25">
      <c r="A620" t="s">
        <v>717</v>
      </c>
      <c r="B620">
        <v>0</v>
      </c>
      <c r="C620" t="str">
        <f t="shared" si="9"/>
        <v>ei muutosta</v>
      </c>
      <c r="I620" t="s">
        <v>616</v>
      </c>
      <c r="J620">
        <f>IFERROR(VLOOKUP(Muutokset!I620,'2015'!$F$12:$I$1887,4,FALSE),0)</f>
        <v>5692</v>
      </c>
    </row>
    <row r="621" spans="1:10" x14ac:dyDescent="0.25">
      <c r="A621" t="s">
        <v>718</v>
      </c>
      <c r="B621">
        <v>0</v>
      </c>
      <c r="C621" t="str">
        <f t="shared" si="9"/>
        <v>ei muutosta</v>
      </c>
      <c r="I621" t="s">
        <v>2004</v>
      </c>
      <c r="J621">
        <f>IFERROR(VLOOKUP(Muutokset!I621,'2015'!$F$12:$I$1887,4,FALSE),0)</f>
        <v>4559</v>
      </c>
    </row>
    <row r="622" spans="1:10" x14ac:dyDescent="0.25">
      <c r="A622" t="s">
        <v>719</v>
      </c>
      <c r="B622">
        <v>0</v>
      </c>
      <c r="C622" t="str">
        <f t="shared" si="9"/>
        <v>ei muutosta</v>
      </c>
      <c r="I622" t="s">
        <v>617</v>
      </c>
      <c r="J622">
        <f>IFERROR(VLOOKUP(Muutokset!I622,'2015'!$F$12:$I$1887,4,FALSE),0)</f>
        <v>6177</v>
      </c>
    </row>
    <row r="623" spans="1:10" x14ac:dyDescent="0.25">
      <c r="A623" t="s">
        <v>720</v>
      </c>
      <c r="B623">
        <v>8508</v>
      </c>
      <c r="C623" t="str">
        <f t="shared" si="9"/>
        <v>suurempi muutos</v>
      </c>
      <c r="I623" t="s">
        <v>618</v>
      </c>
      <c r="J623">
        <f>IFERROR(VLOOKUP(Muutokset!I623,'2015'!$F$12:$I$1887,4,FALSE),0)</f>
        <v>3993</v>
      </c>
    </row>
    <row r="624" spans="1:10" x14ac:dyDescent="0.25">
      <c r="A624" t="s">
        <v>721</v>
      </c>
      <c r="B624">
        <v>0</v>
      </c>
      <c r="C624" t="str">
        <f t="shared" si="9"/>
        <v>ei muutosta</v>
      </c>
      <c r="I624" t="s">
        <v>618</v>
      </c>
      <c r="J624">
        <f>IFERROR(VLOOKUP(Muutokset!I624,'2015'!$F$12:$I$1887,4,FALSE),0)</f>
        <v>3993</v>
      </c>
    </row>
    <row r="625" spans="1:10" x14ac:dyDescent="0.25">
      <c r="A625" t="s">
        <v>722</v>
      </c>
      <c r="B625">
        <v>5328</v>
      </c>
      <c r="C625" t="str">
        <f t="shared" si="9"/>
        <v>suurempi muutos</v>
      </c>
      <c r="I625" t="s">
        <v>619</v>
      </c>
      <c r="J625">
        <f>IFERROR(VLOOKUP(Muutokset!I625,'2015'!$F$12:$I$1887,4,FALSE),0)</f>
        <v>1060</v>
      </c>
    </row>
    <row r="626" spans="1:10" x14ac:dyDescent="0.25">
      <c r="A626" t="s">
        <v>723</v>
      </c>
      <c r="B626">
        <v>0</v>
      </c>
      <c r="C626" t="str">
        <f t="shared" si="9"/>
        <v>ei muutosta</v>
      </c>
      <c r="I626" t="s">
        <v>620</v>
      </c>
      <c r="J626">
        <f>IFERROR(VLOOKUP(Muutokset!I626,'2015'!$F$12:$I$1887,4,FALSE),0)</f>
        <v>4778</v>
      </c>
    </row>
    <row r="627" spans="1:10" x14ac:dyDescent="0.25">
      <c r="A627" t="s">
        <v>724</v>
      </c>
      <c r="B627">
        <v>0</v>
      </c>
      <c r="C627" t="str">
        <f t="shared" si="9"/>
        <v>ei muutosta</v>
      </c>
      <c r="I627" t="s">
        <v>621</v>
      </c>
      <c r="J627">
        <f>IFERROR(VLOOKUP(Muutokset!I627,'2015'!$F$12:$I$1887,4,FALSE),0)</f>
        <v>3305</v>
      </c>
    </row>
    <row r="628" spans="1:10" x14ac:dyDescent="0.25">
      <c r="A628" t="s">
        <v>725</v>
      </c>
      <c r="B628">
        <v>0</v>
      </c>
      <c r="C628" t="str">
        <f t="shared" si="9"/>
        <v>ei muutosta</v>
      </c>
      <c r="I628" t="s">
        <v>622</v>
      </c>
      <c r="J628">
        <f>IFERROR(VLOOKUP(Muutokset!I628,'2015'!$F$12:$I$1887,4,FALSE),0)</f>
        <v>4382</v>
      </c>
    </row>
    <row r="629" spans="1:10" x14ac:dyDescent="0.25">
      <c r="A629" t="s">
        <v>726</v>
      </c>
      <c r="B629">
        <v>0</v>
      </c>
      <c r="C629" t="str">
        <f t="shared" si="9"/>
        <v>ei muutosta</v>
      </c>
      <c r="I629" t="s">
        <v>623</v>
      </c>
      <c r="J629">
        <f>IFERROR(VLOOKUP(Muutokset!I629,'2015'!$F$12:$I$1887,4,FALSE),0)</f>
        <v>2928</v>
      </c>
    </row>
    <row r="630" spans="1:10" x14ac:dyDescent="0.25">
      <c r="A630" t="s">
        <v>727</v>
      </c>
      <c r="B630">
        <v>0</v>
      </c>
      <c r="C630" t="str">
        <f t="shared" si="9"/>
        <v>ei muutosta</v>
      </c>
      <c r="I630" t="s">
        <v>624</v>
      </c>
      <c r="J630">
        <f>IFERROR(VLOOKUP(Muutokset!I630,'2015'!$F$12:$I$1887,4,FALSE),0)</f>
        <v>1742</v>
      </c>
    </row>
    <row r="631" spans="1:10" x14ac:dyDescent="0.25">
      <c r="A631" t="s">
        <v>728</v>
      </c>
      <c r="B631">
        <v>0</v>
      </c>
      <c r="C631" t="str">
        <f t="shared" si="9"/>
        <v>ei muutosta</v>
      </c>
      <c r="I631" t="s">
        <v>625</v>
      </c>
      <c r="J631">
        <f>IFERROR(VLOOKUP(Muutokset!I631,'2015'!$F$12:$I$1887,4,FALSE),0)</f>
        <v>8461</v>
      </c>
    </row>
    <row r="632" spans="1:10" x14ac:dyDescent="0.25">
      <c r="A632" t="s">
        <v>729</v>
      </c>
      <c r="B632">
        <v>0</v>
      </c>
      <c r="C632" t="str">
        <f t="shared" si="9"/>
        <v>ei muutosta</v>
      </c>
      <c r="I632" t="s">
        <v>625</v>
      </c>
      <c r="J632">
        <f>IFERROR(VLOOKUP(Muutokset!I632,'2015'!$F$12:$I$1887,4,FALSE),0)</f>
        <v>8461</v>
      </c>
    </row>
    <row r="633" spans="1:10" x14ac:dyDescent="0.25">
      <c r="A633" t="s">
        <v>730</v>
      </c>
      <c r="B633">
        <v>0</v>
      </c>
      <c r="C633" t="str">
        <f t="shared" si="9"/>
        <v>ei muutosta</v>
      </c>
      <c r="I633" t="s">
        <v>626</v>
      </c>
      <c r="J633">
        <f>IFERROR(VLOOKUP(Muutokset!I633,'2015'!$F$12:$I$1887,4,FALSE),0)</f>
        <v>4002</v>
      </c>
    </row>
    <row r="634" spans="1:10" x14ac:dyDescent="0.25">
      <c r="A634" t="s">
        <v>731</v>
      </c>
      <c r="B634">
        <v>7696</v>
      </c>
      <c r="C634" t="str">
        <f t="shared" si="9"/>
        <v>suurempi muutos</v>
      </c>
      <c r="I634" t="s">
        <v>627</v>
      </c>
      <c r="J634">
        <f>IFERROR(VLOOKUP(Muutokset!I634,'2015'!$F$12:$I$1887,4,FALSE),0)</f>
        <v>7343</v>
      </c>
    </row>
    <row r="635" spans="1:10" x14ac:dyDescent="0.25">
      <c r="A635" t="s">
        <v>732</v>
      </c>
      <c r="B635">
        <v>0</v>
      </c>
      <c r="C635" t="str">
        <f t="shared" si="9"/>
        <v>ei muutosta</v>
      </c>
      <c r="I635" t="s">
        <v>628</v>
      </c>
      <c r="J635">
        <f>IFERROR(VLOOKUP(Muutokset!I635,'2015'!$F$12:$I$1887,4,FALSE),0)</f>
        <v>6547</v>
      </c>
    </row>
    <row r="636" spans="1:10" x14ac:dyDescent="0.25">
      <c r="A636" t="s">
        <v>733</v>
      </c>
      <c r="B636">
        <v>0</v>
      </c>
      <c r="C636" t="str">
        <f t="shared" si="9"/>
        <v>ei muutosta</v>
      </c>
      <c r="I636" t="s">
        <v>629</v>
      </c>
      <c r="J636">
        <f>IFERROR(VLOOKUP(Muutokset!I636,'2015'!$F$12:$I$1887,4,FALSE),0)</f>
        <v>6516</v>
      </c>
    </row>
    <row r="637" spans="1:10" x14ac:dyDescent="0.25">
      <c r="A637" t="s">
        <v>734</v>
      </c>
      <c r="B637">
        <v>6230</v>
      </c>
      <c r="C637" t="str">
        <f t="shared" si="9"/>
        <v>suurempi muutos</v>
      </c>
      <c r="I637" t="s">
        <v>630</v>
      </c>
      <c r="J637">
        <f>IFERROR(VLOOKUP(Muutokset!I637,'2015'!$F$12:$I$1887,4,FALSE),0)</f>
        <v>4050</v>
      </c>
    </row>
    <row r="638" spans="1:10" x14ac:dyDescent="0.25">
      <c r="A638" t="s">
        <v>735</v>
      </c>
      <c r="B638">
        <v>0</v>
      </c>
      <c r="C638" t="str">
        <f t="shared" si="9"/>
        <v>ei muutosta</v>
      </c>
      <c r="I638" t="s">
        <v>631</v>
      </c>
      <c r="J638">
        <f>IFERROR(VLOOKUP(Muutokset!I638,'2015'!$F$12:$I$1887,4,FALSE),0)</f>
        <v>6813</v>
      </c>
    </row>
    <row r="639" spans="1:10" x14ac:dyDescent="0.25">
      <c r="A639" t="s">
        <v>736</v>
      </c>
      <c r="B639">
        <v>0</v>
      </c>
      <c r="C639" t="str">
        <f t="shared" si="9"/>
        <v>ei muutosta</v>
      </c>
      <c r="I639" t="s">
        <v>632</v>
      </c>
      <c r="J639">
        <f>IFERROR(VLOOKUP(Muutokset!I639,'2015'!$F$12:$I$1887,4,FALSE),0)</f>
        <v>4237</v>
      </c>
    </row>
    <row r="640" spans="1:10" x14ac:dyDescent="0.25">
      <c r="A640" t="s">
        <v>737</v>
      </c>
      <c r="B640">
        <v>4137</v>
      </c>
      <c r="C640" t="str">
        <f t="shared" si="9"/>
        <v>suurempi muutos</v>
      </c>
      <c r="I640" t="s">
        <v>633</v>
      </c>
      <c r="J640">
        <f>IFERROR(VLOOKUP(Muutokset!I640,'2015'!$F$12:$I$1887,4,FALSE),0)</f>
        <v>6129</v>
      </c>
    </row>
    <row r="641" spans="1:10" x14ac:dyDescent="0.25">
      <c r="A641" t="s">
        <v>738</v>
      </c>
      <c r="B641">
        <v>-2</v>
      </c>
      <c r="C641" t="str">
        <f t="shared" si="9"/>
        <v>±50</v>
      </c>
      <c r="I641" t="s">
        <v>634</v>
      </c>
      <c r="J641">
        <f>IFERROR(VLOOKUP(Muutokset!I641,'2015'!$F$12:$I$1887,4,FALSE),0)</f>
        <v>6719</v>
      </c>
    </row>
    <row r="642" spans="1:10" x14ac:dyDescent="0.25">
      <c r="A642" t="s">
        <v>739</v>
      </c>
      <c r="B642">
        <v>-3</v>
      </c>
      <c r="C642" t="str">
        <f t="shared" si="9"/>
        <v>±50</v>
      </c>
      <c r="I642" t="s">
        <v>635</v>
      </c>
      <c r="J642">
        <f>IFERROR(VLOOKUP(Muutokset!I642,'2015'!$F$12:$I$1887,4,FALSE),0)</f>
        <v>7225</v>
      </c>
    </row>
    <row r="643" spans="1:10" x14ac:dyDescent="0.25">
      <c r="A643" t="s">
        <v>740</v>
      </c>
      <c r="B643">
        <v>0</v>
      </c>
      <c r="C643" t="str">
        <f t="shared" ref="C643:C706" si="10">IF(ISERROR(B643), "tieosa muuttunut", IF(ABS(B643)&lt;=50, IF(B643=0, "ei muutosta", "±50"), "suurempi muutos"))</f>
        <v>ei muutosta</v>
      </c>
      <c r="I643" t="s">
        <v>636</v>
      </c>
      <c r="J643">
        <f>IFERROR(VLOOKUP(Muutokset!I643,'2015'!$F$12:$I$1887,4,FALSE),0)</f>
        <v>580</v>
      </c>
    </row>
    <row r="644" spans="1:10" x14ac:dyDescent="0.25">
      <c r="A644" t="s">
        <v>741</v>
      </c>
      <c r="B644">
        <v>0</v>
      </c>
      <c r="C644" t="str">
        <f t="shared" si="10"/>
        <v>ei muutosta</v>
      </c>
      <c r="I644" t="s">
        <v>2012</v>
      </c>
      <c r="J644">
        <f>IFERROR(VLOOKUP(Muutokset!I644,'2015'!$F$12:$I$1887,4,FALSE),0)</f>
        <v>5681</v>
      </c>
    </row>
    <row r="645" spans="1:10" x14ac:dyDescent="0.25">
      <c r="A645" t="s">
        <v>742</v>
      </c>
      <c r="B645">
        <v>56</v>
      </c>
      <c r="C645" t="str">
        <f t="shared" si="10"/>
        <v>suurempi muutos</v>
      </c>
      <c r="I645" t="s">
        <v>637</v>
      </c>
      <c r="J645">
        <f>IFERROR(VLOOKUP(Muutokset!I645,'2015'!$F$12:$I$1887,4,FALSE),0)</f>
        <v>6628</v>
      </c>
    </row>
    <row r="646" spans="1:10" x14ac:dyDescent="0.25">
      <c r="A646" t="s">
        <v>743</v>
      </c>
      <c r="B646">
        <v>0</v>
      </c>
      <c r="C646" t="str">
        <f t="shared" si="10"/>
        <v>ei muutosta</v>
      </c>
      <c r="I646" t="s">
        <v>638</v>
      </c>
      <c r="J646">
        <f>IFERROR(VLOOKUP(Muutokset!I646,'2015'!$F$12:$I$1887,4,FALSE),0)</f>
        <v>180</v>
      </c>
    </row>
    <row r="647" spans="1:10" x14ac:dyDescent="0.25">
      <c r="A647" t="s">
        <v>744</v>
      </c>
      <c r="B647">
        <v>0</v>
      </c>
      <c r="C647" t="str">
        <f t="shared" si="10"/>
        <v>ei muutosta</v>
      </c>
      <c r="I647" t="s">
        <v>639</v>
      </c>
      <c r="J647">
        <f>IFERROR(VLOOKUP(Muutokset!I647,'2015'!$F$12:$I$1887,4,FALSE),0)</f>
        <v>4686</v>
      </c>
    </row>
    <row r="648" spans="1:10" x14ac:dyDescent="0.25">
      <c r="A648" t="s">
        <v>745</v>
      </c>
      <c r="B648">
        <v>-637</v>
      </c>
      <c r="C648" t="str">
        <f t="shared" si="10"/>
        <v>suurempi muutos</v>
      </c>
      <c r="I648" t="s">
        <v>640</v>
      </c>
      <c r="J648">
        <f>IFERROR(VLOOKUP(Muutokset!I648,'2015'!$F$12:$I$1887,4,FALSE),0)</f>
        <v>1376</v>
      </c>
    </row>
    <row r="649" spans="1:10" x14ac:dyDescent="0.25">
      <c r="A649" t="s">
        <v>746</v>
      </c>
      <c r="B649">
        <v>0</v>
      </c>
      <c r="C649" t="str">
        <f t="shared" si="10"/>
        <v>ei muutosta</v>
      </c>
      <c r="I649" t="s">
        <v>641</v>
      </c>
      <c r="J649">
        <f>IFERROR(VLOOKUP(Muutokset!I649,'2015'!$F$12:$I$1887,4,FALSE),0)</f>
        <v>5569</v>
      </c>
    </row>
    <row r="650" spans="1:10" x14ac:dyDescent="0.25">
      <c r="A650" t="s">
        <v>747</v>
      </c>
      <c r="B650">
        <v>0</v>
      </c>
      <c r="C650" t="str">
        <f t="shared" si="10"/>
        <v>ei muutosta</v>
      </c>
      <c r="I650" t="s">
        <v>642</v>
      </c>
      <c r="J650">
        <f>IFERROR(VLOOKUP(Muutokset!I650,'2015'!$F$12:$I$1887,4,FALSE),0)</f>
        <v>6893</v>
      </c>
    </row>
    <row r="651" spans="1:10" x14ac:dyDescent="0.25">
      <c r="A651" t="s">
        <v>748</v>
      </c>
      <c r="B651">
        <v>0</v>
      </c>
      <c r="C651" t="str">
        <f t="shared" si="10"/>
        <v>ei muutosta</v>
      </c>
      <c r="I651" t="s">
        <v>643</v>
      </c>
      <c r="J651">
        <f>IFERROR(VLOOKUP(Muutokset!I651,'2015'!$F$12:$I$1887,4,FALSE),0)</f>
        <v>7750</v>
      </c>
    </row>
    <row r="652" spans="1:10" x14ac:dyDescent="0.25">
      <c r="A652" t="s">
        <v>749</v>
      </c>
      <c r="B652">
        <v>0</v>
      </c>
      <c r="C652" t="str">
        <f t="shared" si="10"/>
        <v>ei muutosta</v>
      </c>
      <c r="I652" t="s">
        <v>644</v>
      </c>
      <c r="J652">
        <f>IFERROR(VLOOKUP(Muutokset!I652,'2015'!$F$12:$I$1887,4,FALSE),0)</f>
        <v>854</v>
      </c>
    </row>
    <row r="653" spans="1:10" x14ac:dyDescent="0.25">
      <c r="A653" t="s">
        <v>750</v>
      </c>
      <c r="B653">
        <v>0</v>
      </c>
      <c r="C653" t="str">
        <f t="shared" si="10"/>
        <v>ei muutosta</v>
      </c>
      <c r="I653" t="s">
        <v>645</v>
      </c>
      <c r="J653">
        <f>IFERROR(VLOOKUP(Muutokset!I653,'2015'!$F$12:$I$1887,4,FALSE),0)</f>
        <v>7008</v>
      </c>
    </row>
    <row r="654" spans="1:10" x14ac:dyDescent="0.25">
      <c r="A654" t="s">
        <v>751</v>
      </c>
      <c r="B654">
        <v>0</v>
      </c>
      <c r="C654" t="str">
        <f t="shared" si="10"/>
        <v>ei muutosta</v>
      </c>
      <c r="I654" t="s">
        <v>646</v>
      </c>
      <c r="J654">
        <f>IFERROR(VLOOKUP(Muutokset!I654,'2015'!$F$12:$I$1887,4,FALSE),0)</f>
        <v>6028</v>
      </c>
    </row>
    <row r="655" spans="1:10" x14ac:dyDescent="0.25">
      <c r="A655" t="s">
        <v>752</v>
      </c>
      <c r="B655">
        <v>0</v>
      </c>
      <c r="C655" t="str">
        <f t="shared" si="10"/>
        <v>ei muutosta</v>
      </c>
      <c r="I655" t="s">
        <v>647</v>
      </c>
      <c r="J655">
        <f>IFERROR(VLOOKUP(Muutokset!I655,'2015'!$F$12:$I$1887,4,FALSE),0)</f>
        <v>1349</v>
      </c>
    </row>
    <row r="656" spans="1:10" x14ac:dyDescent="0.25">
      <c r="A656" t="s">
        <v>753</v>
      </c>
      <c r="B656">
        <v>0</v>
      </c>
      <c r="C656" t="str">
        <f t="shared" si="10"/>
        <v>ei muutosta</v>
      </c>
      <c r="I656" t="s">
        <v>648</v>
      </c>
      <c r="J656">
        <f>IFERROR(VLOOKUP(Muutokset!I656,'2015'!$F$12:$I$1887,4,FALSE),0)</f>
        <v>1041</v>
      </c>
    </row>
    <row r="657" spans="1:10" x14ac:dyDescent="0.25">
      <c r="A657" t="s">
        <v>754</v>
      </c>
      <c r="B657">
        <v>5108</v>
      </c>
      <c r="C657" t="str">
        <f t="shared" si="10"/>
        <v>suurempi muutos</v>
      </c>
      <c r="I657" t="s">
        <v>649</v>
      </c>
      <c r="J657">
        <f>IFERROR(VLOOKUP(Muutokset!I657,'2015'!$F$12:$I$1887,4,FALSE),0)</f>
        <v>980</v>
      </c>
    </row>
    <row r="658" spans="1:10" x14ac:dyDescent="0.25">
      <c r="A658" t="s">
        <v>755</v>
      </c>
      <c r="B658">
        <v>5621</v>
      </c>
      <c r="C658" t="str">
        <f t="shared" si="10"/>
        <v>suurempi muutos</v>
      </c>
      <c r="I658" t="s">
        <v>650</v>
      </c>
      <c r="J658">
        <f>IFERROR(VLOOKUP(Muutokset!I658,'2015'!$F$12:$I$1887,4,FALSE),0)</f>
        <v>5163</v>
      </c>
    </row>
    <row r="659" spans="1:10" x14ac:dyDescent="0.25">
      <c r="A659" t="s">
        <v>756</v>
      </c>
      <c r="B659">
        <v>-546</v>
      </c>
      <c r="C659" t="str">
        <f t="shared" si="10"/>
        <v>suurempi muutos</v>
      </c>
      <c r="I659" t="s">
        <v>651</v>
      </c>
      <c r="J659">
        <f>IFERROR(VLOOKUP(Muutokset!I659,'2015'!$F$12:$I$1887,4,FALSE),0)</f>
        <v>5088</v>
      </c>
    </row>
    <row r="660" spans="1:10" x14ac:dyDescent="0.25">
      <c r="A660" t="s">
        <v>757</v>
      </c>
      <c r="B660">
        <v>0</v>
      </c>
      <c r="C660" t="str">
        <f t="shared" si="10"/>
        <v>ei muutosta</v>
      </c>
      <c r="I660" t="s">
        <v>2013</v>
      </c>
      <c r="J660">
        <f>IFERROR(VLOOKUP(Muutokset!I660,'2015'!$F$12:$I$1887,4,FALSE),0)</f>
        <v>98</v>
      </c>
    </row>
    <row r="661" spans="1:10" x14ac:dyDescent="0.25">
      <c r="A661" t="s">
        <v>758</v>
      </c>
      <c r="B661">
        <v>0</v>
      </c>
      <c r="C661" t="str">
        <f t="shared" si="10"/>
        <v>ei muutosta</v>
      </c>
      <c r="I661" t="s">
        <v>652</v>
      </c>
      <c r="J661">
        <f>IFERROR(VLOOKUP(Muutokset!I661,'2015'!$F$12:$I$1887,4,FALSE),0)</f>
        <v>2748</v>
      </c>
    </row>
    <row r="662" spans="1:10" x14ac:dyDescent="0.25">
      <c r="A662" t="s">
        <v>759</v>
      </c>
      <c r="B662">
        <v>0</v>
      </c>
      <c r="C662" t="str">
        <f t="shared" si="10"/>
        <v>ei muutosta</v>
      </c>
      <c r="I662" t="s">
        <v>653</v>
      </c>
      <c r="J662">
        <f>IFERROR(VLOOKUP(Muutokset!I662,'2015'!$F$12:$I$1887,4,FALSE),0)</f>
        <v>8008</v>
      </c>
    </row>
    <row r="663" spans="1:10" x14ac:dyDescent="0.25">
      <c r="A663" t="s">
        <v>760</v>
      </c>
      <c r="B663">
        <v>0</v>
      </c>
      <c r="C663" t="str">
        <f t="shared" si="10"/>
        <v>ei muutosta</v>
      </c>
      <c r="I663" t="s">
        <v>654</v>
      </c>
      <c r="J663">
        <f>IFERROR(VLOOKUP(Muutokset!I663,'2015'!$F$12:$I$1887,4,FALSE),0)</f>
        <v>7036</v>
      </c>
    </row>
    <row r="664" spans="1:10" x14ac:dyDescent="0.25">
      <c r="A664" t="s">
        <v>761</v>
      </c>
      <c r="B664">
        <v>0</v>
      </c>
      <c r="C664" t="str">
        <f t="shared" si="10"/>
        <v>ei muutosta</v>
      </c>
      <c r="I664" t="s">
        <v>655</v>
      </c>
      <c r="J664">
        <f>IFERROR(VLOOKUP(Muutokset!I664,'2015'!$F$12:$I$1887,4,FALSE),0)</f>
        <v>4268</v>
      </c>
    </row>
    <row r="665" spans="1:10" x14ac:dyDescent="0.25">
      <c r="A665" t="s">
        <v>762</v>
      </c>
      <c r="B665">
        <v>0</v>
      </c>
      <c r="C665" t="str">
        <f t="shared" si="10"/>
        <v>ei muutosta</v>
      </c>
      <c r="I665" t="s">
        <v>656</v>
      </c>
      <c r="J665">
        <f>IFERROR(VLOOKUP(Muutokset!I665,'2015'!$F$12:$I$1887,4,FALSE),0)</f>
        <v>4948</v>
      </c>
    </row>
    <row r="666" spans="1:10" x14ac:dyDescent="0.25">
      <c r="A666" t="s">
        <v>763</v>
      </c>
      <c r="B666">
        <v>884</v>
      </c>
      <c r="C666" t="str">
        <f t="shared" si="10"/>
        <v>suurempi muutos</v>
      </c>
      <c r="I666" t="s">
        <v>657</v>
      </c>
      <c r="J666">
        <f>IFERROR(VLOOKUP(Muutokset!I666,'2015'!$F$12:$I$1887,4,FALSE),0)</f>
        <v>2794</v>
      </c>
    </row>
    <row r="667" spans="1:10" x14ac:dyDescent="0.25">
      <c r="A667" t="s">
        <v>764</v>
      </c>
      <c r="B667">
        <v>-769</v>
      </c>
      <c r="C667" t="str">
        <f t="shared" si="10"/>
        <v>suurempi muutos</v>
      </c>
      <c r="I667" t="s">
        <v>658</v>
      </c>
      <c r="J667">
        <f>IFERROR(VLOOKUP(Muutokset!I667,'2015'!$F$12:$I$1887,4,FALSE),0)</f>
        <v>4004</v>
      </c>
    </row>
    <row r="668" spans="1:10" x14ac:dyDescent="0.25">
      <c r="A668" t="s">
        <v>765</v>
      </c>
      <c r="B668">
        <v>0</v>
      </c>
      <c r="C668" t="str">
        <f t="shared" si="10"/>
        <v>ei muutosta</v>
      </c>
      <c r="I668" t="s">
        <v>659</v>
      </c>
      <c r="J668">
        <f>IFERROR(VLOOKUP(Muutokset!I668,'2015'!$F$12:$I$1887,4,FALSE),0)</f>
        <v>6006</v>
      </c>
    </row>
    <row r="669" spans="1:10" x14ac:dyDescent="0.25">
      <c r="A669" t="s">
        <v>766</v>
      </c>
      <c r="B669">
        <v>0</v>
      </c>
      <c r="C669" t="str">
        <f t="shared" si="10"/>
        <v>ei muutosta</v>
      </c>
      <c r="I669" t="s">
        <v>660</v>
      </c>
      <c r="J669">
        <f>IFERROR(VLOOKUP(Muutokset!I669,'2015'!$F$12:$I$1887,4,FALSE),0)</f>
        <v>4480</v>
      </c>
    </row>
    <row r="670" spans="1:10" x14ac:dyDescent="0.25">
      <c r="A670" t="s">
        <v>767</v>
      </c>
      <c r="B670">
        <v>0</v>
      </c>
      <c r="C670" t="str">
        <f t="shared" si="10"/>
        <v>ei muutosta</v>
      </c>
      <c r="I670" t="s">
        <v>661</v>
      </c>
      <c r="J670">
        <f>IFERROR(VLOOKUP(Muutokset!I670,'2015'!$F$12:$I$1887,4,FALSE),0)</f>
        <v>2672</v>
      </c>
    </row>
    <row r="671" spans="1:10" x14ac:dyDescent="0.25">
      <c r="A671" t="s">
        <v>768</v>
      </c>
      <c r="B671">
        <v>0</v>
      </c>
      <c r="C671" t="str">
        <f t="shared" si="10"/>
        <v>ei muutosta</v>
      </c>
      <c r="I671" t="s">
        <v>662</v>
      </c>
      <c r="J671">
        <f>IFERROR(VLOOKUP(Muutokset!I671,'2015'!$F$12:$I$1887,4,FALSE),0)</f>
        <v>1152</v>
      </c>
    </row>
    <row r="672" spans="1:10" x14ac:dyDescent="0.25">
      <c r="A672" t="s">
        <v>769</v>
      </c>
      <c r="B672">
        <v>0</v>
      </c>
      <c r="C672" t="str">
        <f t="shared" si="10"/>
        <v>ei muutosta</v>
      </c>
      <c r="I672" t="s">
        <v>663</v>
      </c>
      <c r="J672">
        <f>IFERROR(VLOOKUP(Muutokset!I672,'2015'!$F$12:$I$1887,4,FALSE),0)</f>
        <v>4902</v>
      </c>
    </row>
    <row r="673" spans="1:10" x14ac:dyDescent="0.25">
      <c r="A673" t="s">
        <v>770</v>
      </c>
      <c r="B673">
        <v>0</v>
      </c>
      <c r="C673" t="str">
        <f t="shared" si="10"/>
        <v>ei muutosta</v>
      </c>
      <c r="I673" t="s">
        <v>664</v>
      </c>
      <c r="J673">
        <f>IFERROR(VLOOKUP(Muutokset!I673,'2015'!$F$12:$I$1887,4,FALSE),0)</f>
        <v>4436</v>
      </c>
    </row>
    <row r="674" spans="1:10" x14ac:dyDescent="0.25">
      <c r="A674" t="s">
        <v>771</v>
      </c>
      <c r="B674">
        <v>0</v>
      </c>
      <c r="C674" t="str">
        <f t="shared" si="10"/>
        <v>ei muutosta</v>
      </c>
      <c r="I674" t="s">
        <v>665</v>
      </c>
      <c r="J674">
        <f>IFERROR(VLOOKUP(Muutokset!I674,'2015'!$F$12:$I$1887,4,FALSE),0)</f>
        <v>3029</v>
      </c>
    </row>
    <row r="675" spans="1:10" x14ac:dyDescent="0.25">
      <c r="A675" t="s">
        <v>772</v>
      </c>
      <c r="B675">
        <v>0</v>
      </c>
      <c r="C675" t="str">
        <f t="shared" si="10"/>
        <v>ei muutosta</v>
      </c>
      <c r="I675" t="s">
        <v>666</v>
      </c>
      <c r="J675">
        <f>IFERROR(VLOOKUP(Muutokset!I675,'2015'!$F$12:$I$1887,4,FALSE),0)</f>
        <v>7226</v>
      </c>
    </row>
    <row r="676" spans="1:10" x14ac:dyDescent="0.25">
      <c r="A676" t="s">
        <v>773</v>
      </c>
      <c r="B676">
        <v>0</v>
      </c>
      <c r="C676" t="str">
        <f t="shared" si="10"/>
        <v>ei muutosta</v>
      </c>
      <c r="I676" t="s">
        <v>667</v>
      </c>
      <c r="J676">
        <f>IFERROR(VLOOKUP(Muutokset!I676,'2015'!$F$12:$I$1887,4,FALSE),0)</f>
        <v>1532</v>
      </c>
    </row>
    <row r="677" spans="1:10" x14ac:dyDescent="0.25">
      <c r="A677" t="s">
        <v>774</v>
      </c>
      <c r="B677">
        <v>0</v>
      </c>
      <c r="C677" t="str">
        <f t="shared" si="10"/>
        <v>ei muutosta</v>
      </c>
      <c r="I677" t="s">
        <v>668</v>
      </c>
      <c r="J677">
        <f>IFERROR(VLOOKUP(Muutokset!I677,'2015'!$F$12:$I$1887,4,FALSE),0)</f>
        <v>6360</v>
      </c>
    </row>
    <row r="678" spans="1:10" x14ac:dyDescent="0.25">
      <c r="A678" t="s">
        <v>775</v>
      </c>
      <c r="B678">
        <v>0</v>
      </c>
      <c r="C678" t="str">
        <f t="shared" si="10"/>
        <v>ei muutosta</v>
      </c>
      <c r="I678" t="s">
        <v>2022</v>
      </c>
      <c r="J678">
        <f>IFERROR(VLOOKUP(Muutokset!I678,'2015'!$F$12:$I$1887,4,FALSE),0)</f>
        <v>8139</v>
      </c>
    </row>
    <row r="679" spans="1:10" x14ac:dyDescent="0.25">
      <c r="A679" t="s">
        <v>776</v>
      </c>
      <c r="B679">
        <v>0</v>
      </c>
      <c r="C679" t="str">
        <f t="shared" si="10"/>
        <v>ei muutosta</v>
      </c>
      <c r="I679" t="s">
        <v>671</v>
      </c>
      <c r="J679">
        <f>IFERROR(VLOOKUP(Muutokset!I679,'2015'!$F$12:$I$1887,4,FALSE),0)</f>
        <v>6362</v>
      </c>
    </row>
    <row r="680" spans="1:10" x14ac:dyDescent="0.25">
      <c r="A680" t="s">
        <v>777</v>
      </c>
      <c r="B680">
        <v>0</v>
      </c>
      <c r="C680" t="str">
        <f t="shared" si="10"/>
        <v>ei muutosta</v>
      </c>
      <c r="I680" t="s">
        <v>672</v>
      </c>
      <c r="J680">
        <f>IFERROR(VLOOKUP(Muutokset!I680,'2015'!$F$12:$I$1887,4,FALSE),0)</f>
        <v>4938</v>
      </c>
    </row>
    <row r="681" spans="1:10" x14ac:dyDescent="0.25">
      <c r="A681" t="s">
        <v>778</v>
      </c>
      <c r="B681">
        <v>0</v>
      </c>
      <c r="C681" t="str">
        <f t="shared" si="10"/>
        <v>ei muutosta</v>
      </c>
      <c r="I681" t="s">
        <v>673</v>
      </c>
      <c r="J681">
        <f>IFERROR(VLOOKUP(Muutokset!I681,'2015'!$F$12:$I$1887,4,FALSE),0)</f>
        <v>6473</v>
      </c>
    </row>
    <row r="682" spans="1:10" x14ac:dyDescent="0.25">
      <c r="A682" t="s">
        <v>779</v>
      </c>
      <c r="B682">
        <v>0</v>
      </c>
      <c r="C682" t="str">
        <f t="shared" si="10"/>
        <v>ei muutosta</v>
      </c>
      <c r="I682" t="s">
        <v>674</v>
      </c>
      <c r="J682">
        <f>IFERROR(VLOOKUP(Muutokset!I682,'2015'!$F$12:$I$1887,4,FALSE),0)</f>
        <v>1474</v>
      </c>
    </row>
    <row r="683" spans="1:10" x14ac:dyDescent="0.25">
      <c r="A683" t="s">
        <v>780</v>
      </c>
      <c r="B683">
        <v>0</v>
      </c>
      <c r="C683" t="str">
        <f t="shared" si="10"/>
        <v>ei muutosta</v>
      </c>
      <c r="I683" t="s">
        <v>674</v>
      </c>
      <c r="J683">
        <f>IFERROR(VLOOKUP(Muutokset!I683,'2015'!$F$12:$I$1887,4,FALSE),0)</f>
        <v>1474</v>
      </c>
    </row>
    <row r="684" spans="1:10" x14ac:dyDescent="0.25">
      <c r="A684" t="s">
        <v>781</v>
      </c>
      <c r="B684">
        <v>0</v>
      </c>
      <c r="C684" t="str">
        <f t="shared" si="10"/>
        <v>ei muutosta</v>
      </c>
      <c r="I684" t="s">
        <v>675</v>
      </c>
      <c r="J684">
        <f>IFERROR(VLOOKUP(Muutokset!I684,'2015'!$F$12:$I$1887,4,FALSE),0)</f>
        <v>4150</v>
      </c>
    </row>
    <row r="685" spans="1:10" x14ac:dyDescent="0.25">
      <c r="A685" t="s">
        <v>782</v>
      </c>
      <c r="B685">
        <v>0</v>
      </c>
      <c r="C685" t="str">
        <f t="shared" si="10"/>
        <v>ei muutosta</v>
      </c>
      <c r="I685" t="s">
        <v>676</v>
      </c>
      <c r="J685">
        <f>IFERROR(VLOOKUP(Muutokset!I685,'2015'!$F$12:$I$1887,4,FALSE),0)</f>
        <v>7608</v>
      </c>
    </row>
    <row r="686" spans="1:10" x14ac:dyDescent="0.25">
      <c r="A686" t="s">
        <v>783</v>
      </c>
      <c r="B686">
        <v>-442</v>
      </c>
      <c r="C686" t="str">
        <f t="shared" si="10"/>
        <v>suurempi muutos</v>
      </c>
      <c r="I686" t="s">
        <v>677</v>
      </c>
      <c r="J686">
        <f>IFERROR(VLOOKUP(Muutokset!I686,'2015'!$F$12:$I$1887,4,FALSE),0)</f>
        <v>687</v>
      </c>
    </row>
    <row r="687" spans="1:10" x14ac:dyDescent="0.25">
      <c r="A687" t="s">
        <v>784</v>
      </c>
      <c r="B687">
        <v>0</v>
      </c>
      <c r="C687" t="str">
        <f t="shared" si="10"/>
        <v>ei muutosta</v>
      </c>
      <c r="I687" t="s">
        <v>678</v>
      </c>
      <c r="J687">
        <f>IFERROR(VLOOKUP(Muutokset!I687,'2015'!$F$12:$I$1887,4,FALSE),0)</f>
        <v>5620</v>
      </c>
    </row>
    <row r="688" spans="1:10" x14ac:dyDescent="0.25">
      <c r="A688" t="s">
        <v>785</v>
      </c>
      <c r="B688">
        <v>0</v>
      </c>
      <c r="C688" t="str">
        <f t="shared" si="10"/>
        <v>ei muutosta</v>
      </c>
      <c r="I688" t="s">
        <v>680</v>
      </c>
      <c r="J688">
        <f>IFERROR(VLOOKUP(Muutokset!I688,'2015'!$F$12:$I$1887,4,FALSE),0)</f>
        <v>4379</v>
      </c>
    </row>
    <row r="689" spans="1:10" x14ac:dyDescent="0.25">
      <c r="A689" t="s">
        <v>786</v>
      </c>
      <c r="B689">
        <v>0</v>
      </c>
      <c r="C689" t="str">
        <f t="shared" si="10"/>
        <v>ei muutosta</v>
      </c>
      <c r="I689" t="s">
        <v>681</v>
      </c>
      <c r="J689">
        <f>IFERROR(VLOOKUP(Muutokset!I689,'2015'!$F$12:$I$1887,4,FALSE),0)</f>
        <v>6336</v>
      </c>
    </row>
    <row r="690" spans="1:10" x14ac:dyDescent="0.25">
      <c r="A690" t="s">
        <v>787</v>
      </c>
      <c r="B690">
        <v>0</v>
      </c>
      <c r="C690" t="str">
        <f t="shared" si="10"/>
        <v>ei muutosta</v>
      </c>
      <c r="I690" t="s">
        <v>682</v>
      </c>
      <c r="J690">
        <f>IFERROR(VLOOKUP(Muutokset!I690,'2015'!$F$12:$I$1887,4,FALSE),0)</f>
        <v>887</v>
      </c>
    </row>
    <row r="691" spans="1:10" x14ac:dyDescent="0.25">
      <c r="A691" t="s">
        <v>788</v>
      </c>
      <c r="B691">
        <v>0</v>
      </c>
      <c r="C691" t="str">
        <f t="shared" si="10"/>
        <v>ei muutosta</v>
      </c>
      <c r="I691" t="s">
        <v>683</v>
      </c>
      <c r="J691">
        <f>IFERROR(VLOOKUP(Muutokset!I691,'2015'!$F$12:$I$1887,4,FALSE),0)</f>
        <v>5520</v>
      </c>
    </row>
    <row r="692" spans="1:10" x14ac:dyDescent="0.25">
      <c r="A692" t="s">
        <v>789</v>
      </c>
      <c r="B692">
        <v>0</v>
      </c>
      <c r="C692" t="str">
        <f t="shared" si="10"/>
        <v>ei muutosta</v>
      </c>
      <c r="I692" t="s">
        <v>684</v>
      </c>
      <c r="J692">
        <f>IFERROR(VLOOKUP(Muutokset!I692,'2015'!$F$12:$I$1887,4,FALSE),0)</f>
        <v>5176</v>
      </c>
    </row>
    <row r="693" spans="1:10" x14ac:dyDescent="0.25">
      <c r="A693" t="s">
        <v>790</v>
      </c>
      <c r="B693">
        <v>0</v>
      </c>
      <c r="C693" t="str">
        <f t="shared" si="10"/>
        <v>ei muutosta</v>
      </c>
      <c r="I693" t="s">
        <v>685</v>
      </c>
      <c r="J693">
        <f>IFERROR(VLOOKUP(Muutokset!I693,'2015'!$F$12:$I$1887,4,FALSE),0)</f>
        <v>5060</v>
      </c>
    </row>
    <row r="694" spans="1:10" x14ac:dyDescent="0.25">
      <c r="A694" t="s">
        <v>791</v>
      </c>
      <c r="B694">
        <v>0</v>
      </c>
      <c r="C694" t="str">
        <f t="shared" si="10"/>
        <v>ei muutosta</v>
      </c>
      <c r="I694" t="s">
        <v>686</v>
      </c>
      <c r="J694">
        <f>IFERROR(VLOOKUP(Muutokset!I694,'2015'!$F$12:$I$1887,4,FALSE),0)</f>
        <v>5371</v>
      </c>
    </row>
    <row r="695" spans="1:10" x14ac:dyDescent="0.25">
      <c r="A695" t="s">
        <v>792</v>
      </c>
      <c r="B695">
        <v>0</v>
      </c>
      <c r="C695" t="str">
        <f t="shared" si="10"/>
        <v>ei muutosta</v>
      </c>
      <c r="I695" t="s">
        <v>687</v>
      </c>
      <c r="J695">
        <f>IFERROR(VLOOKUP(Muutokset!I695,'2015'!$F$12:$I$1887,4,FALSE),0)</f>
        <v>2249</v>
      </c>
    </row>
    <row r="696" spans="1:10" x14ac:dyDescent="0.25">
      <c r="A696" t="s">
        <v>793</v>
      </c>
      <c r="B696">
        <v>0</v>
      </c>
      <c r="C696" t="str">
        <f t="shared" si="10"/>
        <v>ei muutosta</v>
      </c>
      <c r="I696" t="s">
        <v>688</v>
      </c>
      <c r="J696">
        <f>IFERROR(VLOOKUP(Muutokset!I696,'2015'!$F$12:$I$1887,4,FALSE),0)</f>
        <v>2249</v>
      </c>
    </row>
    <row r="697" spans="1:10" x14ac:dyDescent="0.25">
      <c r="A697" t="s">
        <v>794</v>
      </c>
      <c r="B697">
        <v>0</v>
      </c>
      <c r="C697" t="str">
        <f t="shared" si="10"/>
        <v>ei muutosta</v>
      </c>
      <c r="I697" t="s">
        <v>689</v>
      </c>
      <c r="J697">
        <f>IFERROR(VLOOKUP(Muutokset!I697,'2015'!$F$12:$I$1887,4,FALSE),0)</f>
        <v>3031</v>
      </c>
    </row>
    <row r="698" spans="1:10" x14ac:dyDescent="0.25">
      <c r="A698" t="s">
        <v>795</v>
      </c>
      <c r="B698">
        <v>-743</v>
      </c>
      <c r="C698" t="str">
        <f t="shared" si="10"/>
        <v>suurempi muutos</v>
      </c>
      <c r="I698" t="s">
        <v>690</v>
      </c>
      <c r="J698">
        <f>IFERROR(VLOOKUP(Muutokset!I698,'2015'!$F$12:$I$1887,4,FALSE),0)</f>
        <v>4451</v>
      </c>
    </row>
    <row r="699" spans="1:10" x14ac:dyDescent="0.25">
      <c r="A699" t="s">
        <v>796</v>
      </c>
      <c r="B699">
        <v>0</v>
      </c>
      <c r="C699" t="str">
        <f t="shared" si="10"/>
        <v>ei muutosta</v>
      </c>
      <c r="I699" t="s">
        <v>691</v>
      </c>
      <c r="J699">
        <f>IFERROR(VLOOKUP(Muutokset!I699,'2015'!$F$12:$I$1887,4,FALSE),0)</f>
        <v>4446</v>
      </c>
    </row>
    <row r="700" spans="1:10" x14ac:dyDescent="0.25">
      <c r="A700" t="s">
        <v>797</v>
      </c>
      <c r="B700" t="e">
        <v>#VALUE!</v>
      </c>
      <c r="C700" t="str">
        <f t="shared" si="10"/>
        <v>tieosa muuttunut</v>
      </c>
      <c r="I700" t="s">
        <v>692</v>
      </c>
      <c r="J700">
        <f>IFERROR(VLOOKUP(Muutokset!I700,'2015'!$F$12:$I$1887,4,FALSE),0)</f>
        <v>2044</v>
      </c>
    </row>
    <row r="701" spans="1:10" x14ac:dyDescent="0.25">
      <c r="A701" t="s">
        <v>798</v>
      </c>
      <c r="B701">
        <v>0</v>
      </c>
      <c r="C701" t="str">
        <f t="shared" si="10"/>
        <v>ei muutosta</v>
      </c>
      <c r="I701" t="s">
        <v>693</v>
      </c>
      <c r="J701">
        <f>IFERROR(VLOOKUP(Muutokset!I701,'2015'!$F$12:$I$1887,4,FALSE),0)</f>
        <v>7841</v>
      </c>
    </row>
    <row r="702" spans="1:10" x14ac:dyDescent="0.25">
      <c r="A702" t="s">
        <v>799</v>
      </c>
      <c r="B702">
        <v>-18</v>
      </c>
      <c r="C702" t="str">
        <f t="shared" si="10"/>
        <v>±50</v>
      </c>
      <c r="I702" t="s">
        <v>694</v>
      </c>
      <c r="J702">
        <f>IFERROR(VLOOKUP(Muutokset!I702,'2015'!$F$12:$I$1887,4,FALSE),0)</f>
        <v>8239</v>
      </c>
    </row>
    <row r="703" spans="1:10" x14ac:dyDescent="0.25">
      <c r="A703" t="s">
        <v>800</v>
      </c>
      <c r="B703">
        <v>-1440</v>
      </c>
      <c r="C703" t="str">
        <f t="shared" si="10"/>
        <v>suurempi muutos</v>
      </c>
      <c r="I703" t="s">
        <v>695</v>
      </c>
      <c r="J703">
        <f>IFERROR(VLOOKUP(Muutokset!I703,'2015'!$F$12:$I$1887,4,FALSE),0)</f>
        <v>3711</v>
      </c>
    </row>
    <row r="704" spans="1:10" x14ac:dyDescent="0.25">
      <c r="A704" t="s">
        <v>801</v>
      </c>
      <c r="B704">
        <v>0</v>
      </c>
      <c r="C704" t="str">
        <f t="shared" si="10"/>
        <v>ei muutosta</v>
      </c>
      <c r="I704" t="s">
        <v>2037</v>
      </c>
      <c r="J704">
        <f>IFERROR(VLOOKUP(Muutokset!I704,'2015'!$F$12:$I$1887,4,FALSE),0)</f>
        <v>672</v>
      </c>
    </row>
    <row r="705" spans="1:10" x14ac:dyDescent="0.25">
      <c r="A705" t="s">
        <v>802</v>
      </c>
      <c r="B705">
        <v>0</v>
      </c>
      <c r="C705" t="str">
        <f t="shared" si="10"/>
        <v>ei muutosta</v>
      </c>
      <c r="I705" t="s">
        <v>2038</v>
      </c>
      <c r="J705">
        <f>IFERROR(VLOOKUP(Muutokset!I705,'2015'!$F$12:$I$1887,4,FALSE),0)</f>
        <v>494</v>
      </c>
    </row>
    <row r="706" spans="1:10" x14ac:dyDescent="0.25">
      <c r="A706" t="s">
        <v>803</v>
      </c>
      <c r="B706">
        <v>0</v>
      </c>
      <c r="C706" t="str">
        <f t="shared" si="10"/>
        <v>ei muutosta</v>
      </c>
      <c r="I706" t="s">
        <v>696</v>
      </c>
      <c r="J706">
        <f>IFERROR(VLOOKUP(Muutokset!I706,'2015'!$F$12:$I$1887,4,FALSE),0)</f>
        <v>5692</v>
      </c>
    </row>
    <row r="707" spans="1:10" x14ac:dyDescent="0.25">
      <c r="A707" t="s">
        <v>804</v>
      </c>
      <c r="B707">
        <v>0</v>
      </c>
      <c r="C707" t="str">
        <f t="shared" ref="C707:C770" si="11">IF(ISERROR(B707), "tieosa muuttunut", IF(ABS(B707)&lt;=50, IF(B707=0, "ei muutosta", "±50"), "suurempi muutos"))</f>
        <v>ei muutosta</v>
      </c>
      <c r="I707" t="s">
        <v>697</v>
      </c>
      <c r="J707">
        <f>IFERROR(VLOOKUP(Muutokset!I707,'2015'!$F$12:$I$1887,4,FALSE),0)</f>
        <v>4900</v>
      </c>
    </row>
    <row r="708" spans="1:10" x14ac:dyDescent="0.25">
      <c r="A708" t="s">
        <v>805</v>
      </c>
      <c r="B708">
        <v>0</v>
      </c>
      <c r="C708" t="str">
        <f t="shared" si="11"/>
        <v>ei muutosta</v>
      </c>
      <c r="I708" t="s">
        <v>698</v>
      </c>
      <c r="J708">
        <f>IFERROR(VLOOKUP(Muutokset!I708,'2015'!$F$12:$I$1887,4,FALSE),0)</f>
        <v>6099</v>
      </c>
    </row>
    <row r="709" spans="1:10" x14ac:dyDescent="0.25">
      <c r="A709" t="s">
        <v>806</v>
      </c>
      <c r="B709">
        <v>0</v>
      </c>
      <c r="C709" t="str">
        <f t="shared" si="11"/>
        <v>ei muutosta</v>
      </c>
      <c r="I709" t="s">
        <v>699</v>
      </c>
      <c r="J709">
        <f>IFERROR(VLOOKUP(Muutokset!I709,'2015'!$F$12:$I$1887,4,FALSE),0)</f>
        <v>2660</v>
      </c>
    </row>
    <row r="710" spans="1:10" x14ac:dyDescent="0.25">
      <c r="A710" t="s">
        <v>807</v>
      </c>
      <c r="B710">
        <v>0</v>
      </c>
      <c r="C710" t="str">
        <f t="shared" si="11"/>
        <v>ei muutosta</v>
      </c>
      <c r="I710" t="s">
        <v>700</v>
      </c>
      <c r="J710">
        <f>IFERROR(VLOOKUP(Muutokset!I710,'2015'!$F$12:$I$1887,4,FALSE),0)</f>
        <v>4412</v>
      </c>
    </row>
    <row r="711" spans="1:10" x14ac:dyDescent="0.25">
      <c r="A711" t="s">
        <v>808</v>
      </c>
      <c r="B711">
        <v>0</v>
      </c>
      <c r="C711" t="str">
        <f t="shared" si="11"/>
        <v>ei muutosta</v>
      </c>
      <c r="I711" t="s">
        <v>701</v>
      </c>
      <c r="J711">
        <f>IFERROR(VLOOKUP(Muutokset!I711,'2015'!$F$12:$I$1887,4,FALSE),0)</f>
        <v>6458</v>
      </c>
    </row>
    <row r="712" spans="1:10" x14ac:dyDescent="0.25">
      <c r="A712" t="s">
        <v>809</v>
      </c>
      <c r="B712">
        <v>0</v>
      </c>
      <c r="C712" t="str">
        <f t="shared" si="11"/>
        <v>ei muutosta</v>
      </c>
      <c r="I712" t="s">
        <v>702</v>
      </c>
      <c r="J712">
        <f>IFERROR(VLOOKUP(Muutokset!I712,'2015'!$F$12:$I$1887,4,FALSE),0)</f>
        <v>5337</v>
      </c>
    </row>
    <row r="713" spans="1:10" x14ac:dyDescent="0.25">
      <c r="A713" t="s">
        <v>810</v>
      </c>
      <c r="B713">
        <v>0</v>
      </c>
      <c r="C713" t="str">
        <f t="shared" si="11"/>
        <v>ei muutosta</v>
      </c>
      <c r="I713" t="s">
        <v>703</v>
      </c>
      <c r="J713">
        <f>IFERROR(VLOOKUP(Muutokset!I713,'2015'!$F$12:$I$1887,4,FALSE),0)</f>
        <v>4556</v>
      </c>
    </row>
    <row r="714" spans="1:10" x14ac:dyDescent="0.25">
      <c r="A714" t="s">
        <v>811</v>
      </c>
      <c r="B714">
        <v>0</v>
      </c>
      <c r="C714" t="str">
        <f t="shared" si="11"/>
        <v>ei muutosta</v>
      </c>
      <c r="I714" t="s">
        <v>2041</v>
      </c>
      <c r="J714">
        <f>IFERROR(VLOOKUP(Muutokset!I714,'2015'!$F$12:$I$1887,4,FALSE),0)</f>
        <v>0</v>
      </c>
    </row>
    <row r="715" spans="1:10" x14ac:dyDescent="0.25">
      <c r="A715" t="s">
        <v>812</v>
      </c>
      <c r="B715">
        <v>0</v>
      </c>
      <c r="C715" t="str">
        <f t="shared" si="11"/>
        <v>ei muutosta</v>
      </c>
      <c r="I715" t="s">
        <v>704</v>
      </c>
      <c r="J715">
        <f>IFERROR(VLOOKUP(Muutokset!I715,'2015'!$F$12:$I$1887,4,FALSE),0)</f>
        <v>5939</v>
      </c>
    </row>
    <row r="716" spans="1:10" x14ac:dyDescent="0.25">
      <c r="A716" t="s">
        <v>813</v>
      </c>
      <c r="B716">
        <v>0</v>
      </c>
      <c r="C716" t="str">
        <f t="shared" si="11"/>
        <v>ei muutosta</v>
      </c>
      <c r="I716" t="s">
        <v>705</v>
      </c>
      <c r="J716">
        <f>IFERROR(VLOOKUP(Muutokset!I716,'2015'!$F$12:$I$1887,4,FALSE),0)</f>
        <v>3286</v>
      </c>
    </row>
    <row r="717" spans="1:10" x14ac:dyDescent="0.25">
      <c r="A717" t="s">
        <v>814</v>
      </c>
      <c r="B717">
        <v>0</v>
      </c>
      <c r="C717" t="str">
        <f t="shared" si="11"/>
        <v>ei muutosta</v>
      </c>
      <c r="I717" t="s">
        <v>706</v>
      </c>
      <c r="J717">
        <f>IFERROR(VLOOKUP(Muutokset!I717,'2015'!$F$12:$I$1887,4,FALSE),0)</f>
        <v>6923</v>
      </c>
    </row>
    <row r="718" spans="1:10" x14ac:dyDescent="0.25">
      <c r="A718" t="s">
        <v>815</v>
      </c>
      <c r="B718">
        <v>0</v>
      </c>
      <c r="C718" t="str">
        <f t="shared" si="11"/>
        <v>ei muutosta</v>
      </c>
      <c r="I718" t="s">
        <v>2042</v>
      </c>
      <c r="J718">
        <f>IFERROR(VLOOKUP(Muutokset!I718,'2015'!$F$12:$I$1887,4,FALSE),0)</f>
        <v>578</v>
      </c>
    </row>
    <row r="719" spans="1:10" x14ac:dyDescent="0.25">
      <c r="A719" t="s">
        <v>816</v>
      </c>
      <c r="B719">
        <v>0</v>
      </c>
      <c r="C719" t="str">
        <f t="shared" si="11"/>
        <v>ei muutosta</v>
      </c>
      <c r="I719" t="s">
        <v>707</v>
      </c>
      <c r="J719">
        <f>IFERROR(VLOOKUP(Muutokset!I719,'2015'!$F$12:$I$1887,4,FALSE),0)</f>
        <v>2647</v>
      </c>
    </row>
    <row r="720" spans="1:10" x14ac:dyDescent="0.25">
      <c r="A720" t="s">
        <v>817</v>
      </c>
      <c r="B720">
        <v>0</v>
      </c>
      <c r="C720" t="str">
        <f t="shared" si="11"/>
        <v>ei muutosta</v>
      </c>
      <c r="I720" t="s">
        <v>708</v>
      </c>
      <c r="J720">
        <f>IFERROR(VLOOKUP(Muutokset!I720,'2015'!$F$12:$I$1887,4,FALSE),0)</f>
        <v>4288</v>
      </c>
    </row>
    <row r="721" spans="1:10" x14ac:dyDescent="0.25">
      <c r="A721" t="s">
        <v>818</v>
      </c>
      <c r="B721">
        <v>0</v>
      </c>
      <c r="C721" t="str">
        <f t="shared" si="11"/>
        <v>ei muutosta</v>
      </c>
      <c r="I721" t="s">
        <v>709</v>
      </c>
      <c r="J721">
        <f>IFERROR(VLOOKUP(Muutokset!I721,'2015'!$F$12:$I$1887,4,FALSE),0)</f>
        <v>3618</v>
      </c>
    </row>
    <row r="722" spans="1:10" x14ac:dyDescent="0.25">
      <c r="A722" t="s">
        <v>819</v>
      </c>
      <c r="B722">
        <v>0</v>
      </c>
      <c r="C722" t="str">
        <f t="shared" si="11"/>
        <v>ei muutosta</v>
      </c>
      <c r="I722" t="s">
        <v>710</v>
      </c>
      <c r="J722">
        <f>IFERROR(VLOOKUP(Muutokset!I722,'2015'!$F$12:$I$1887,4,FALSE),0)</f>
        <v>2096</v>
      </c>
    </row>
    <row r="723" spans="1:10" x14ac:dyDescent="0.25">
      <c r="A723" t="s">
        <v>820</v>
      </c>
      <c r="B723">
        <v>0</v>
      </c>
      <c r="C723" t="str">
        <f t="shared" si="11"/>
        <v>ei muutosta</v>
      </c>
      <c r="I723" t="s">
        <v>711</v>
      </c>
      <c r="J723">
        <f>IFERROR(VLOOKUP(Muutokset!I723,'2015'!$F$12:$I$1887,4,FALSE),0)</f>
        <v>7138</v>
      </c>
    </row>
    <row r="724" spans="1:10" x14ac:dyDescent="0.25">
      <c r="A724" t="s">
        <v>821</v>
      </c>
      <c r="B724">
        <v>4419</v>
      </c>
      <c r="C724" t="str">
        <f t="shared" si="11"/>
        <v>suurempi muutos</v>
      </c>
      <c r="I724" t="s">
        <v>712</v>
      </c>
      <c r="J724">
        <f>IFERROR(VLOOKUP(Muutokset!I724,'2015'!$F$12:$I$1887,4,FALSE),0)</f>
        <v>3714</v>
      </c>
    </row>
    <row r="725" spans="1:10" x14ac:dyDescent="0.25">
      <c r="A725" t="s">
        <v>822</v>
      </c>
      <c r="B725">
        <v>0</v>
      </c>
      <c r="C725" t="str">
        <f t="shared" si="11"/>
        <v>ei muutosta</v>
      </c>
      <c r="I725" t="s">
        <v>2044</v>
      </c>
      <c r="J725">
        <f>IFERROR(VLOOKUP(Muutokset!I725,'2015'!$F$12:$I$1887,4,FALSE),0)</f>
        <v>7007</v>
      </c>
    </row>
    <row r="726" spans="1:10" x14ac:dyDescent="0.25">
      <c r="A726" t="s">
        <v>823</v>
      </c>
      <c r="B726">
        <v>0</v>
      </c>
      <c r="C726" t="str">
        <f t="shared" si="11"/>
        <v>ei muutosta</v>
      </c>
      <c r="I726" t="s">
        <v>713</v>
      </c>
      <c r="J726">
        <f>IFERROR(VLOOKUP(Muutokset!I726,'2015'!$F$12:$I$1887,4,FALSE),0)</f>
        <v>5051</v>
      </c>
    </row>
    <row r="727" spans="1:10" x14ac:dyDescent="0.25">
      <c r="A727" t="s">
        <v>824</v>
      </c>
      <c r="B727">
        <v>0</v>
      </c>
      <c r="C727" t="str">
        <f t="shared" si="11"/>
        <v>ei muutosta</v>
      </c>
      <c r="I727" t="s">
        <v>714</v>
      </c>
      <c r="J727">
        <f>IFERROR(VLOOKUP(Muutokset!I727,'2015'!$F$12:$I$1887,4,FALSE),0)</f>
        <v>3485</v>
      </c>
    </row>
    <row r="728" spans="1:10" x14ac:dyDescent="0.25">
      <c r="A728" t="s">
        <v>825</v>
      </c>
      <c r="B728">
        <v>0</v>
      </c>
      <c r="C728" t="str">
        <f t="shared" si="11"/>
        <v>ei muutosta</v>
      </c>
      <c r="I728" t="s">
        <v>2045</v>
      </c>
      <c r="J728">
        <f>IFERROR(VLOOKUP(Muutokset!I728,'2015'!$F$12:$I$1887,4,FALSE),0)</f>
        <v>6944</v>
      </c>
    </row>
    <row r="729" spans="1:10" x14ac:dyDescent="0.25">
      <c r="A729" t="s">
        <v>826</v>
      </c>
      <c r="B729">
        <v>0</v>
      </c>
      <c r="C729" t="str">
        <f t="shared" si="11"/>
        <v>ei muutosta</v>
      </c>
      <c r="I729" t="s">
        <v>715</v>
      </c>
      <c r="J729">
        <f>IFERROR(VLOOKUP(Muutokset!I729,'2015'!$F$12:$I$1887,4,FALSE),0)</f>
        <v>1240</v>
      </c>
    </row>
    <row r="730" spans="1:10" x14ac:dyDescent="0.25">
      <c r="A730" t="s">
        <v>827</v>
      </c>
      <c r="B730">
        <v>0</v>
      </c>
      <c r="C730" t="str">
        <f t="shared" si="11"/>
        <v>ei muutosta</v>
      </c>
      <c r="I730" t="s">
        <v>716</v>
      </c>
      <c r="J730">
        <f>IFERROR(VLOOKUP(Muutokset!I730,'2015'!$F$12:$I$1887,4,FALSE),0)</f>
        <v>4240</v>
      </c>
    </row>
    <row r="731" spans="1:10" x14ac:dyDescent="0.25">
      <c r="A731" t="s">
        <v>828</v>
      </c>
      <c r="B731">
        <v>0</v>
      </c>
      <c r="C731" t="str">
        <f t="shared" si="11"/>
        <v>ei muutosta</v>
      </c>
      <c r="I731" t="s">
        <v>2046</v>
      </c>
      <c r="J731">
        <f>IFERROR(VLOOKUP(Muutokset!I731,'2015'!$F$12:$I$1887,4,FALSE),0)</f>
        <v>3699</v>
      </c>
    </row>
    <row r="732" spans="1:10" x14ac:dyDescent="0.25">
      <c r="A732" t="s">
        <v>829</v>
      </c>
      <c r="B732">
        <v>0</v>
      </c>
      <c r="C732" t="str">
        <f t="shared" si="11"/>
        <v>ei muutosta</v>
      </c>
      <c r="I732" t="s">
        <v>717</v>
      </c>
      <c r="J732">
        <f>IFERROR(VLOOKUP(Muutokset!I732,'2015'!$F$12:$I$1887,4,FALSE),0)</f>
        <v>4622</v>
      </c>
    </row>
    <row r="733" spans="1:10" x14ac:dyDescent="0.25">
      <c r="A733" t="s">
        <v>830</v>
      </c>
      <c r="B733">
        <v>6492</v>
      </c>
      <c r="C733" t="str">
        <f t="shared" si="11"/>
        <v>suurempi muutos</v>
      </c>
      <c r="I733" t="s">
        <v>718</v>
      </c>
      <c r="J733">
        <f>IFERROR(VLOOKUP(Muutokset!I733,'2015'!$F$12:$I$1887,4,FALSE),0)</f>
        <v>4145</v>
      </c>
    </row>
    <row r="734" spans="1:10" x14ac:dyDescent="0.25">
      <c r="A734" t="s">
        <v>831</v>
      </c>
      <c r="B734">
        <v>0</v>
      </c>
      <c r="C734" t="str">
        <f t="shared" si="11"/>
        <v>ei muutosta</v>
      </c>
      <c r="I734" t="s">
        <v>719</v>
      </c>
      <c r="J734">
        <f>IFERROR(VLOOKUP(Muutokset!I734,'2015'!$F$12:$I$1887,4,FALSE),0)</f>
        <v>6234</v>
      </c>
    </row>
    <row r="735" spans="1:10" x14ac:dyDescent="0.25">
      <c r="A735" t="s">
        <v>832</v>
      </c>
      <c r="B735">
        <v>0</v>
      </c>
      <c r="C735" t="str">
        <f t="shared" si="11"/>
        <v>ei muutosta</v>
      </c>
      <c r="I735" t="s">
        <v>720</v>
      </c>
      <c r="J735">
        <f>IFERROR(VLOOKUP(Muutokset!I735,'2015'!$F$12:$I$1887,4,FALSE),0)</f>
        <v>448</v>
      </c>
    </row>
    <row r="736" spans="1:10" x14ac:dyDescent="0.25">
      <c r="A736" t="s">
        <v>833</v>
      </c>
      <c r="B736">
        <v>4816</v>
      </c>
      <c r="C736" t="str">
        <f t="shared" si="11"/>
        <v>suurempi muutos</v>
      </c>
      <c r="I736" t="s">
        <v>2047</v>
      </c>
      <c r="J736">
        <f>IFERROR(VLOOKUP(Muutokset!I736,'2015'!$F$12:$I$1887,4,FALSE),0)</f>
        <v>8508</v>
      </c>
    </row>
    <row r="737" spans="1:10" x14ac:dyDescent="0.25">
      <c r="A737" t="s">
        <v>834</v>
      </c>
      <c r="B737">
        <v>-347</v>
      </c>
      <c r="C737" t="str">
        <f t="shared" si="11"/>
        <v>suurempi muutos</v>
      </c>
      <c r="I737" t="s">
        <v>721</v>
      </c>
      <c r="J737">
        <f>IFERROR(VLOOKUP(Muutokset!I737,'2015'!$F$12:$I$1887,4,FALSE),0)</f>
        <v>4096</v>
      </c>
    </row>
    <row r="738" spans="1:10" x14ac:dyDescent="0.25">
      <c r="A738" t="s">
        <v>835</v>
      </c>
      <c r="B738">
        <v>347</v>
      </c>
      <c r="C738" t="str">
        <f t="shared" si="11"/>
        <v>suurempi muutos</v>
      </c>
      <c r="I738" t="s">
        <v>722</v>
      </c>
      <c r="J738">
        <f>IFERROR(VLOOKUP(Muutokset!I738,'2015'!$F$12:$I$1887,4,FALSE),0)</f>
        <v>2940</v>
      </c>
    </row>
    <row r="739" spans="1:10" x14ac:dyDescent="0.25">
      <c r="A739" t="s">
        <v>836</v>
      </c>
      <c r="B739" t="e">
        <v>#VALUE!</v>
      </c>
      <c r="C739" t="str">
        <f t="shared" si="11"/>
        <v>tieosa muuttunut</v>
      </c>
      <c r="I739" t="s">
        <v>1931</v>
      </c>
      <c r="J739">
        <f>IFERROR(VLOOKUP(Muutokset!I739,'2015'!$F$12:$I$1887,4,FALSE),0)</f>
        <v>5328</v>
      </c>
    </row>
    <row r="740" spans="1:10" x14ac:dyDescent="0.25">
      <c r="A740" t="s">
        <v>837</v>
      </c>
      <c r="B740" t="e">
        <v>#VALUE!</v>
      </c>
      <c r="C740" t="str">
        <f t="shared" si="11"/>
        <v>tieosa muuttunut</v>
      </c>
      <c r="I740" t="s">
        <v>723</v>
      </c>
      <c r="J740">
        <f>IFERROR(VLOOKUP(Muutokset!I740,'2015'!$F$12:$I$1887,4,FALSE),0)</f>
        <v>1375</v>
      </c>
    </row>
    <row r="741" spans="1:10" x14ac:dyDescent="0.25">
      <c r="A741" t="s">
        <v>838</v>
      </c>
      <c r="B741">
        <v>0</v>
      </c>
      <c r="C741" t="str">
        <f t="shared" si="11"/>
        <v>ei muutosta</v>
      </c>
      <c r="I741" t="s">
        <v>724</v>
      </c>
      <c r="J741">
        <f>IFERROR(VLOOKUP(Muutokset!I741,'2015'!$F$12:$I$1887,4,FALSE),0)</f>
        <v>2235</v>
      </c>
    </row>
    <row r="742" spans="1:10" x14ac:dyDescent="0.25">
      <c r="A742" t="s">
        <v>839</v>
      </c>
      <c r="B742">
        <v>0</v>
      </c>
      <c r="C742" t="str">
        <f t="shared" si="11"/>
        <v>ei muutosta</v>
      </c>
      <c r="I742" t="s">
        <v>725</v>
      </c>
      <c r="J742">
        <f>IFERROR(VLOOKUP(Muutokset!I742,'2015'!$F$12:$I$1887,4,FALSE),0)</f>
        <v>552</v>
      </c>
    </row>
    <row r="743" spans="1:10" x14ac:dyDescent="0.25">
      <c r="A743" t="s">
        <v>840</v>
      </c>
      <c r="B743">
        <v>0</v>
      </c>
      <c r="C743" t="str">
        <f t="shared" si="11"/>
        <v>ei muutosta</v>
      </c>
      <c r="I743" t="s">
        <v>726</v>
      </c>
      <c r="J743">
        <f>IFERROR(VLOOKUP(Muutokset!I743,'2015'!$F$12:$I$1887,4,FALSE),0)</f>
        <v>2706</v>
      </c>
    </row>
    <row r="744" spans="1:10" x14ac:dyDescent="0.25">
      <c r="A744" t="s">
        <v>841</v>
      </c>
      <c r="B744">
        <v>6109</v>
      </c>
      <c r="C744" t="str">
        <f t="shared" si="11"/>
        <v>suurempi muutos</v>
      </c>
      <c r="I744" t="s">
        <v>727</v>
      </c>
      <c r="J744">
        <f>IFERROR(VLOOKUP(Muutokset!I744,'2015'!$F$12:$I$1887,4,FALSE),0)</f>
        <v>6702</v>
      </c>
    </row>
    <row r="745" spans="1:10" x14ac:dyDescent="0.25">
      <c r="A745" t="s">
        <v>842</v>
      </c>
      <c r="B745">
        <v>0</v>
      </c>
      <c r="C745" t="str">
        <f t="shared" si="11"/>
        <v>ei muutosta</v>
      </c>
      <c r="I745" t="s">
        <v>728</v>
      </c>
      <c r="J745">
        <f>IFERROR(VLOOKUP(Muutokset!I745,'2015'!$F$12:$I$1887,4,FALSE),0)</f>
        <v>5339</v>
      </c>
    </row>
    <row r="746" spans="1:10" x14ac:dyDescent="0.25">
      <c r="A746" t="s">
        <v>843</v>
      </c>
      <c r="B746">
        <v>6954</v>
      </c>
      <c r="C746" t="str">
        <f t="shared" si="11"/>
        <v>suurempi muutos</v>
      </c>
      <c r="I746" t="s">
        <v>729</v>
      </c>
      <c r="J746">
        <f>IFERROR(VLOOKUP(Muutokset!I746,'2015'!$F$12:$I$1887,4,FALSE),0)</f>
        <v>5129</v>
      </c>
    </row>
    <row r="747" spans="1:10" x14ac:dyDescent="0.25">
      <c r="A747" t="s">
        <v>844</v>
      </c>
      <c r="B747">
        <v>4955</v>
      </c>
      <c r="C747" t="str">
        <f t="shared" si="11"/>
        <v>suurempi muutos</v>
      </c>
      <c r="I747" t="s">
        <v>730</v>
      </c>
      <c r="J747">
        <f>IFERROR(VLOOKUP(Muutokset!I747,'2015'!$F$12:$I$1887,4,FALSE),0)</f>
        <v>4743</v>
      </c>
    </row>
    <row r="748" spans="1:10" x14ac:dyDescent="0.25">
      <c r="A748" t="s">
        <v>845</v>
      </c>
      <c r="B748">
        <v>0</v>
      </c>
      <c r="C748" t="str">
        <f t="shared" si="11"/>
        <v>ei muutosta</v>
      </c>
      <c r="I748" t="s">
        <v>731</v>
      </c>
      <c r="J748">
        <f>IFERROR(VLOOKUP(Muutokset!I748,'2015'!$F$12:$I$1887,4,FALSE),0)</f>
        <v>7316</v>
      </c>
    </row>
    <row r="749" spans="1:10" x14ac:dyDescent="0.25">
      <c r="A749" t="s">
        <v>846</v>
      </c>
      <c r="B749">
        <v>0</v>
      </c>
      <c r="C749" t="str">
        <f t="shared" si="11"/>
        <v>ei muutosta</v>
      </c>
      <c r="I749" t="s">
        <v>2054</v>
      </c>
      <c r="J749">
        <f>IFERROR(VLOOKUP(Muutokset!I749,'2015'!$F$12:$I$1887,4,FALSE),0)</f>
        <v>7696</v>
      </c>
    </row>
    <row r="750" spans="1:10" x14ac:dyDescent="0.25">
      <c r="A750" t="s">
        <v>847</v>
      </c>
      <c r="B750">
        <v>0</v>
      </c>
      <c r="C750" t="str">
        <f t="shared" si="11"/>
        <v>ei muutosta</v>
      </c>
      <c r="I750" t="s">
        <v>732</v>
      </c>
      <c r="J750">
        <f>IFERROR(VLOOKUP(Muutokset!I750,'2015'!$F$12:$I$1887,4,FALSE),0)</f>
        <v>806</v>
      </c>
    </row>
    <row r="751" spans="1:10" x14ac:dyDescent="0.25">
      <c r="A751" t="s">
        <v>848</v>
      </c>
      <c r="B751">
        <v>0</v>
      </c>
      <c r="C751" t="str">
        <f t="shared" si="11"/>
        <v>ei muutosta</v>
      </c>
      <c r="I751" t="s">
        <v>733</v>
      </c>
      <c r="J751">
        <f>IFERROR(VLOOKUP(Muutokset!I751,'2015'!$F$12:$I$1887,4,FALSE),0)</f>
        <v>4623</v>
      </c>
    </row>
    <row r="752" spans="1:10" x14ac:dyDescent="0.25">
      <c r="A752" t="s">
        <v>849</v>
      </c>
      <c r="B752">
        <v>7144</v>
      </c>
      <c r="C752" t="str">
        <f t="shared" si="11"/>
        <v>suurempi muutos</v>
      </c>
      <c r="I752" t="s">
        <v>734</v>
      </c>
      <c r="J752">
        <f>IFERROR(VLOOKUP(Muutokset!I752,'2015'!$F$12:$I$1887,4,FALSE),0)</f>
        <v>5875</v>
      </c>
    </row>
    <row r="753" spans="1:10" x14ac:dyDescent="0.25">
      <c r="A753" t="s">
        <v>850</v>
      </c>
      <c r="B753">
        <v>0</v>
      </c>
      <c r="C753" t="str">
        <f t="shared" si="11"/>
        <v>ei muutosta</v>
      </c>
      <c r="I753" t="s">
        <v>1957</v>
      </c>
      <c r="J753">
        <f>IFERROR(VLOOKUP(Muutokset!I753,'2015'!$F$12:$I$1887,4,FALSE),0)</f>
        <v>2531</v>
      </c>
    </row>
    <row r="754" spans="1:10" x14ac:dyDescent="0.25">
      <c r="A754" t="s">
        <v>851</v>
      </c>
      <c r="B754">
        <v>0</v>
      </c>
      <c r="C754" t="str">
        <f t="shared" si="11"/>
        <v>ei muutosta</v>
      </c>
      <c r="I754" t="s">
        <v>2055</v>
      </c>
      <c r="J754">
        <f>IFERROR(VLOOKUP(Muutokset!I754,'2015'!$F$12:$I$1887,4,FALSE),0)</f>
        <v>3699</v>
      </c>
    </row>
    <row r="755" spans="1:10" x14ac:dyDescent="0.25">
      <c r="A755" t="s">
        <v>852</v>
      </c>
      <c r="B755">
        <v>0</v>
      </c>
      <c r="C755" t="str">
        <f t="shared" si="11"/>
        <v>ei muutosta</v>
      </c>
      <c r="I755" t="s">
        <v>735</v>
      </c>
      <c r="J755">
        <f>IFERROR(VLOOKUP(Muutokset!I755,'2015'!$F$12:$I$1887,4,FALSE),0)</f>
        <v>5694</v>
      </c>
    </row>
    <row r="756" spans="1:10" x14ac:dyDescent="0.25">
      <c r="A756" t="s">
        <v>853</v>
      </c>
      <c r="B756">
        <v>0</v>
      </c>
      <c r="C756" t="str">
        <f t="shared" si="11"/>
        <v>ei muutosta</v>
      </c>
      <c r="I756" t="s">
        <v>736</v>
      </c>
      <c r="J756">
        <f>IFERROR(VLOOKUP(Muutokset!I756,'2015'!$F$12:$I$1887,4,FALSE),0)</f>
        <v>2768</v>
      </c>
    </row>
    <row r="757" spans="1:10" x14ac:dyDescent="0.25">
      <c r="A757" t="s">
        <v>854</v>
      </c>
      <c r="B757">
        <v>0</v>
      </c>
      <c r="C757" t="str">
        <f t="shared" si="11"/>
        <v>ei muutosta</v>
      </c>
      <c r="I757" t="s">
        <v>737</v>
      </c>
      <c r="J757">
        <f>IFERROR(VLOOKUP(Muutokset!I757,'2015'!$F$12:$I$1887,4,FALSE),0)</f>
        <v>6016</v>
      </c>
    </row>
    <row r="758" spans="1:10" x14ac:dyDescent="0.25">
      <c r="A758" t="s">
        <v>855</v>
      </c>
      <c r="B758">
        <v>0</v>
      </c>
      <c r="C758" t="str">
        <f t="shared" si="11"/>
        <v>ei muutosta</v>
      </c>
      <c r="I758" t="s">
        <v>1958</v>
      </c>
      <c r="J758">
        <f>IFERROR(VLOOKUP(Muutokset!I758,'2015'!$F$12:$I$1887,4,FALSE),0)</f>
        <v>4137</v>
      </c>
    </row>
    <row r="759" spans="1:10" x14ac:dyDescent="0.25">
      <c r="A759" t="s">
        <v>856</v>
      </c>
      <c r="B759">
        <v>0</v>
      </c>
      <c r="C759" t="str">
        <f t="shared" si="11"/>
        <v>ei muutosta</v>
      </c>
      <c r="I759" t="s">
        <v>738</v>
      </c>
      <c r="J759">
        <f>IFERROR(VLOOKUP(Muutokset!I759,'2015'!$F$12:$I$1887,4,FALSE),0)</f>
        <v>3612</v>
      </c>
    </row>
    <row r="760" spans="1:10" x14ac:dyDescent="0.25">
      <c r="A760" t="s">
        <v>857</v>
      </c>
      <c r="B760">
        <v>0</v>
      </c>
      <c r="C760" t="str">
        <f t="shared" si="11"/>
        <v>ei muutosta</v>
      </c>
      <c r="I760" t="s">
        <v>739</v>
      </c>
      <c r="J760">
        <f>IFERROR(VLOOKUP(Muutokset!I760,'2015'!$F$12:$I$1887,4,FALSE),0)</f>
        <v>3545</v>
      </c>
    </row>
    <row r="761" spans="1:10" x14ac:dyDescent="0.25">
      <c r="A761" t="s">
        <v>858</v>
      </c>
      <c r="B761">
        <v>0</v>
      </c>
      <c r="C761" t="str">
        <f t="shared" si="11"/>
        <v>ei muutosta</v>
      </c>
      <c r="I761" t="s">
        <v>740</v>
      </c>
      <c r="J761">
        <f>IFERROR(VLOOKUP(Muutokset!I761,'2015'!$F$12:$I$1887,4,FALSE),0)</f>
        <v>1620</v>
      </c>
    </row>
    <row r="762" spans="1:10" x14ac:dyDescent="0.25">
      <c r="A762" t="s">
        <v>859</v>
      </c>
      <c r="B762">
        <v>0</v>
      </c>
      <c r="C762" t="str">
        <f t="shared" si="11"/>
        <v>ei muutosta</v>
      </c>
      <c r="I762" t="s">
        <v>741</v>
      </c>
      <c r="J762">
        <f>IFERROR(VLOOKUP(Muutokset!I762,'2015'!$F$12:$I$1887,4,FALSE),0)</f>
        <v>7148</v>
      </c>
    </row>
    <row r="763" spans="1:10" x14ac:dyDescent="0.25">
      <c r="A763" t="s">
        <v>860</v>
      </c>
      <c r="B763">
        <v>0</v>
      </c>
      <c r="C763" t="str">
        <f t="shared" si="11"/>
        <v>ei muutosta</v>
      </c>
      <c r="I763" t="s">
        <v>742</v>
      </c>
      <c r="J763">
        <f>IFERROR(VLOOKUP(Muutokset!I763,'2015'!$F$12:$I$1887,4,FALSE),0)</f>
        <v>2612</v>
      </c>
    </row>
    <row r="764" spans="1:10" x14ac:dyDescent="0.25">
      <c r="A764" t="s">
        <v>861</v>
      </c>
      <c r="B764">
        <v>3355</v>
      </c>
      <c r="C764" t="str">
        <f t="shared" si="11"/>
        <v>suurempi muutos</v>
      </c>
      <c r="I764" t="s">
        <v>743</v>
      </c>
      <c r="J764">
        <f>IFERROR(VLOOKUP(Muutokset!I764,'2015'!$F$12:$I$1887,4,FALSE),0)</f>
        <v>2370</v>
      </c>
    </row>
    <row r="765" spans="1:10" x14ac:dyDescent="0.25">
      <c r="A765" t="s">
        <v>862</v>
      </c>
      <c r="B765">
        <v>0</v>
      </c>
      <c r="C765" t="str">
        <f t="shared" si="11"/>
        <v>ei muutosta</v>
      </c>
      <c r="I765" t="s">
        <v>744</v>
      </c>
      <c r="J765">
        <f>IFERROR(VLOOKUP(Muutokset!I765,'2015'!$F$12:$I$1887,4,FALSE),0)</f>
        <v>3636</v>
      </c>
    </row>
    <row r="766" spans="1:10" x14ac:dyDescent="0.25">
      <c r="A766" t="s">
        <v>863</v>
      </c>
      <c r="B766">
        <v>0</v>
      </c>
      <c r="C766" t="str">
        <f t="shared" si="11"/>
        <v>ei muutosta</v>
      </c>
      <c r="I766" t="s">
        <v>745</v>
      </c>
      <c r="J766">
        <f>IFERROR(VLOOKUP(Muutokset!I766,'2015'!$F$12:$I$1887,4,FALSE),0)</f>
        <v>6451</v>
      </c>
    </row>
    <row r="767" spans="1:10" x14ac:dyDescent="0.25">
      <c r="A767" t="s">
        <v>864</v>
      </c>
      <c r="B767">
        <v>0</v>
      </c>
      <c r="C767" t="str">
        <f t="shared" si="11"/>
        <v>ei muutosta</v>
      </c>
      <c r="I767" t="s">
        <v>746</v>
      </c>
      <c r="J767">
        <f>IFERROR(VLOOKUP(Muutokset!I767,'2015'!$F$12:$I$1887,4,FALSE),0)</f>
        <v>7457</v>
      </c>
    </row>
    <row r="768" spans="1:10" x14ac:dyDescent="0.25">
      <c r="A768" t="s">
        <v>865</v>
      </c>
      <c r="B768">
        <v>0</v>
      </c>
      <c r="C768" t="str">
        <f t="shared" si="11"/>
        <v>ei muutosta</v>
      </c>
      <c r="I768" t="s">
        <v>747</v>
      </c>
      <c r="J768">
        <f>IFERROR(VLOOKUP(Muutokset!I768,'2015'!$F$12:$I$1887,4,FALSE),0)</f>
        <v>2835</v>
      </c>
    </row>
    <row r="769" spans="1:10" x14ac:dyDescent="0.25">
      <c r="A769" t="s">
        <v>866</v>
      </c>
      <c r="B769">
        <v>0</v>
      </c>
      <c r="C769" t="str">
        <f t="shared" si="11"/>
        <v>ei muutosta</v>
      </c>
      <c r="I769" t="s">
        <v>748</v>
      </c>
      <c r="J769">
        <f>IFERROR(VLOOKUP(Muutokset!I769,'2015'!$F$12:$I$1887,4,FALSE),0)</f>
        <v>6438</v>
      </c>
    </row>
    <row r="770" spans="1:10" x14ac:dyDescent="0.25">
      <c r="A770" t="s">
        <v>867</v>
      </c>
      <c r="B770">
        <v>0</v>
      </c>
      <c r="C770" t="str">
        <f t="shared" si="11"/>
        <v>ei muutosta</v>
      </c>
      <c r="I770" t="s">
        <v>749</v>
      </c>
      <c r="J770">
        <f>IFERROR(VLOOKUP(Muutokset!I770,'2015'!$F$12:$I$1887,4,FALSE),0)</f>
        <v>4163</v>
      </c>
    </row>
    <row r="771" spans="1:10" x14ac:dyDescent="0.25">
      <c r="A771" t="s">
        <v>868</v>
      </c>
      <c r="B771">
        <v>0</v>
      </c>
      <c r="C771" t="str">
        <f t="shared" ref="C771:C834" si="12">IF(ISERROR(B771), "tieosa muuttunut", IF(ABS(B771)&lt;=50, IF(B771=0, "ei muutosta", "±50"), "suurempi muutos"))</f>
        <v>ei muutosta</v>
      </c>
      <c r="I771" t="s">
        <v>750</v>
      </c>
      <c r="J771">
        <f>IFERROR(VLOOKUP(Muutokset!I771,'2015'!$F$12:$I$1887,4,FALSE),0)</f>
        <v>4788</v>
      </c>
    </row>
    <row r="772" spans="1:10" x14ac:dyDescent="0.25">
      <c r="A772" t="s">
        <v>869</v>
      </c>
      <c r="B772">
        <v>0</v>
      </c>
      <c r="C772" t="str">
        <f t="shared" si="12"/>
        <v>ei muutosta</v>
      </c>
      <c r="I772" t="s">
        <v>751</v>
      </c>
      <c r="J772">
        <f>IFERROR(VLOOKUP(Muutokset!I772,'2015'!$F$12:$I$1887,4,FALSE),0)</f>
        <v>6251</v>
      </c>
    </row>
    <row r="773" spans="1:10" x14ac:dyDescent="0.25">
      <c r="A773" t="s">
        <v>870</v>
      </c>
      <c r="B773">
        <v>0</v>
      </c>
      <c r="C773" t="str">
        <f t="shared" si="12"/>
        <v>ei muutosta</v>
      </c>
      <c r="I773" t="s">
        <v>751</v>
      </c>
      <c r="J773">
        <f>IFERROR(VLOOKUP(Muutokset!I773,'2015'!$F$12:$I$1887,4,FALSE),0)</f>
        <v>6251</v>
      </c>
    </row>
    <row r="774" spans="1:10" x14ac:dyDescent="0.25">
      <c r="A774" t="s">
        <v>871</v>
      </c>
      <c r="B774">
        <v>0</v>
      </c>
      <c r="C774" t="str">
        <f t="shared" si="12"/>
        <v>ei muutosta</v>
      </c>
      <c r="I774" t="s">
        <v>752</v>
      </c>
      <c r="J774">
        <f>IFERROR(VLOOKUP(Muutokset!I774,'2015'!$F$12:$I$1887,4,FALSE),0)</f>
        <v>6693</v>
      </c>
    </row>
    <row r="775" spans="1:10" x14ac:dyDescent="0.25">
      <c r="A775" t="s">
        <v>872</v>
      </c>
      <c r="B775">
        <v>0</v>
      </c>
      <c r="C775" t="str">
        <f t="shared" si="12"/>
        <v>ei muutosta</v>
      </c>
      <c r="I775" t="s">
        <v>753</v>
      </c>
      <c r="J775">
        <f>IFERROR(VLOOKUP(Muutokset!I775,'2015'!$F$12:$I$1887,4,FALSE),0)</f>
        <v>6165</v>
      </c>
    </row>
    <row r="776" spans="1:10" x14ac:dyDescent="0.25">
      <c r="A776" t="s">
        <v>873</v>
      </c>
      <c r="B776">
        <v>0</v>
      </c>
      <c r="C776" t="str">
        <f t="shared" si="12"/>
        <v>ei muutosta</v>
      </c>
      <c r="I776" t="s">
        <v>754</v>
      </c>
      <c r="J776">
        <f>IFERROR(VLOOKUP(Muutokset!I776,'2015'!$F$12:$I$1887,4,FALSE),0)</f>
        <v>3034</v>
      </c>
    </row>
    <row r="777" spans="1:10" x14ac:dyDescent="0.25">
      <c r="A777" t="s">
        <v>874</v>
      </c>
      <c r="B777">
        <v>0</v>
      </c>
      <c r="C777" t="str">
        <f t="shared" si="12"/>
        <v>ei muutosta</v>
      </c>
      <c r="I777" t="s">
        <v>2060</v>
      </c>
      <c r="J777">
        <f>IFERROR(VLOOKUP(Muutokset!I777,'2015'!$F$12:$I$1887,4,FALSE),0)</f>
        <v>5108</v>
      </c>
    </row>
    <row r="778" spans="1:10" x14ac:dyDescent="0.25">
      <c r="A778" t="s">
        <v>875</v>
      </c>
      <c r="B778">
        <v>0</v>
      </c>
      <c r="C778" t="str">
        <f t="shared" si="12"/>
        <v>ei muutosta</v>
      </c>
      <c r="I778" t="s">
        <v>755</v>
      </c>
      <c r="J778">
        <f>IFERROR(VLOOKUP(Muutokset!I778,'2015'!$F$12:$I$1887,4,FALSE),0)</f>
        <v>3517</v>
      </c>
    </row>
    <row r="779" spans="1:10" x14ac:dyDescent="0.25">
      <c r="A779" t="s">
        <v>876</v>
      </c>
      <c r="B779">
        <v>0</v>
      </c>
      <c r="C779" t="str">
        <f t="shared" si="12"/>
        <v>ei muutosta</v>
      </c>
      <c r="I779" t="s">
        <v>2061</v>
      </c>
      <c r="J779">
        <f>IFERROR(VLOOKUP(Muutokset!I779,'2015'!$F$12:$I$1887,4,FALSE),0)</f>
        <v>5621</v>
      </c>
    </row>
    <row r="780" spans="1:10" x14ac:dyDescent="0.25">
      <c r="A780" t="s">
        <v>877</v>
      </c>
      <c r="B780">
        <v>0</v>
      </c>
      <c r="C780" t="str">
        <f t="shared" si="12"/>
        <v>ei muutosta</v>
      </c>
      <c r="I780" t="s">
        <v>756</v>
      </c>
      <c r="J780">
        <f>IFERROR(VLOOKUP(Muutokset!I780,'2015'!$F$12:$I$1887,4,FALSE),0)</f>
        <v>4560</v>
      </c>
    </row>
    <row r="781" spans="1:10" x14ac:dyDescent="0.25">
      <c r="A781" t="s">
        <v>878</v>
      </c>
      <c r="B781">
        <v>7823</v>
      </c>
      <c r="C781" t="str">
        <f t="shared" si="12"/>
        <v>suurempi muutos</v>
      </c>
      <c r="I781" t="s">
        <v>757</v>
      </c>
      <c r="J781">
        <f>IFERROR(VLOOKUP(Muutokset!I781,'2015'!$F$12:$I$1887,4,FALSE),0)</f>
        <v>5678</v>
      </c>
    </row>
    <row r="782" spans="1:10" x14ac:dyDescent="0.25">
      <c r="A782" t="s">
        <v>879</v>
      </c>
      <c r="B782">
        <v>0</v>
      </c>
      <c r="C782" t="str">
        <f t="shared" si="12"/>
        <v>ei muutosta</v>
      </c>
      <c r="I782" t="s">
        <v>758</v>
      </c>
      <c r="J782">
        <f>IFERROR(VLOOKUP(Muutokset!I782,'2015'!$F$12:$I$1887,4,FALSE),0)</f>
        <v>5406</v>
      </c>
    </row>
    <row r="783" spans="1:10" x14ac:dyDescent="0.25">
      <c r="A783" t="s">
        <v>880</v>
      </c>
      <c r="B783">
        <v>0</v>
      </c>
      <c r="C783" t="str">
        <f t="shared" si="12"/>
        <v>ei muutosta</v>
      </c>
      <c r="I783" t="s">
        <v>759</v>
      </c>
      <c r="J783">
        <f>IFERROR(VLOOKUP(Muutokset!I783,'2015'!$F$12:$I$1887,4,FALSE),0)</f>
        <v>6559</v>
      </c>
    </row>
    <row r="784" spans="1:10" x14ac:dyDescent="0.25">
      <c r="A784" t="s">
        <v>881</v>
      </c>
      <c r="B784">
        <v>0</v>
      </c>
      <c r="C784" t="str">
        <f t="shared" si="12"/>
        <v>ei muutosta</v>
      </c>
      <c r="I784" t="s">
        <v>760</v>
      </c>
      <c r="J784">
        <f>IFERROR(VLOOKUP(Muutokset!I784,'2015'!$F$12:$I$1887,4,FALSE),0)</f>
        <v>4126</v>
      </c>
    </row>
    <row r="785" spans="1:10" x14ac:dyDescent="0.25">
      <c r="A785" t="s">
        <v>882</v>
      </c>
      <c r="B785">
        <v>0</v>
      </c>
      <c r="C785" t="str">
        <f t="shared" si="12"/>
        <v>ei muutosta</v>
      </c>
      <c r="I785" t="s">
        <v>761</v>
      </c>
      <c r="J785">
        <f>IFERROR(VLOOKUP(Muutokset!I785,'2015'!$F$12:$I$1887,4,FALSE),0)</f>
        <v>3799</v>
      </c>
    </row>
    <row r="786" spans="1:10" x14ac:dyDescent="0.25">
      <c r="A786" t="s">
        <v>883</v>
      </c>
      <c r="B786">
        <v>0</v>
      </c>
      <c r="C786" t="str">
        <f t="shared" si="12"/>
        <v>ei muutosta</v>
      </c>
      <c r="I786" t="s">
        <v>762</v>
      </c>
      <c r="J786">
        <f>IFERROR(VLOOKUP(Muutokset!I786,'2015'!$F$12:$I$1887,4,FALSE),0)</f>
        <v>3682</v>
      </c>
    </row>
    <row r="787" spans="1:10" x14ac:dyDescent="0.25">
      <c r="A787" t="s">
        <v>884</v>
      </c>
      <c r="B787">
        <v>0</v>
      </c>
      <c r="C787" t="str">
        <f t="shared" si="12"/>
        <v>ei muutosta</v>
      </c>
      <c r="I787" t="s">
        <v>763</v>
      </c>
      <c r="J787">
        <f>IFERROR(VLOOKUP(Muutokset!I787,'2015'!$F$12:$I$1887,4,FALSE),0)</f>
        <v>6655</v>
      </c>
    </row>
    <row r="788" spans="1:10" x14ac:dyDescent="0.25">
      <c r="A788" t="s">
        <v>885</v>
      </c>
      <c r="B788">
        <v>0</v>
      </c>
      <c r="C788" t="str">
        <f t="shared" si="12"/>
        <v>ei muutosta</v>
      </c>
      <c r="I788" t="s">
        <v>2062</v>
      </c>
      <c r="J788">
        <f>IFERROR(VLOOKUP(Muutokset!I788,'2015'!$F$12:$I$1887,4,FALSE),0)</f>
        <v>970</v>
      </c>
    </row>
    <row r="789" spans="1:10" x14ac:dyDescent="0.25">
      <c r="A789" t="s">
        <v>886</v>
      </c>
      <c r="B789">
        <v>0</v>
      </c>
      <c r="C789" t="str">
        <f t="shared" si="12"/>
        <v>ei muutosta</v>
      </c>
      <c r="I789" t="s">
        <v>2063</v>
      </c>
      <c r="J789">
        <f>IFERROR(VLOOKUP(Muutokset!I789,'2015'!$F$12:$I$1887,4,FALSE),0)</f>
        <v>1271</v>
      </c>
    </row>
    <row r="790" spans="1:10" x14ac:dyDescent="0.25">
      <c r="A790" t="s">
        <v>887</v>
      </c>
      <c r="B790">
        <v>0</v>
      </c>
      <c r="C790" t="str">
        <f t="shared" si="12"/>
        <v>ei muutosta</v>
      </c>
      <c r="I790" t="s">
        <v>764</v>
      </c>
      <c r="J790">
        <f>IFERROR(VLOOKUP(Muutokset!I790,'2015'!$F$12:$I$1887,4,FALSE),0)</f>
        <v>2041</v>
      </c>
    </row>
    <row r="791" spans="1:10" x14ac:dyDescent="0.25">
      <c r="A791" t="s">
        <v>888</v>
      </c>
      <c r="B791">
        <v>0</v>
      </c>
      <c r="C791" t="str">
        <f t="shared" si="12"/>
        <v>ei muutosta</v>
      </c>
      <c r="I791" t="s">
        <v>765</v>
      </c>
      <c r="J791">
        <f>IFERROR(VLOOKUP(Muutokset!I791,'2015'!$F$12:$I$1887,4,FALSE),0)</f>
        <v>4292</v>
      </c>
    </row>
    <row r="792" spans="1:10" x14ac:dyDescent="0.25">
      <c r="A792" t="s">
        <v>889</v>
      </c>
      <c r="B792">
        <v>0</v>
      </c>
      <c r="C792" t="str">
        <f t="shared" si="12"/>
        <v>ei muutosta</v>
      </c>
      <c r="I792" t="s">
        <v>766</v>
      </c>
      <c r="J792">
        <f>IFERROR(VLOOKUP(Muutokset!I792,'2015'!$F$12:$I$1887,4,FALSE),0)</f>
        <v>4827</v>
      </c>
    </row>
    <row r="793" spans="1:10" x14ac:dyDescent="0.25">
      <c r="A793" t="s">
        <v>890</v>
      </c>
      <c r="B793">
        <v>0</v>
      </c>
      <c r="C793" t="str">
        <f t="shared" si="12"/>
        <v>ei muutosta</v>
      </c>
      <c r="I793" t="s">
        <v>767</v>
      </c>
      <c r="J793">
        <f>IFERROR(VLOOKUP(Muutokset!I793,'2015'!$F$12:$I$1887,4,FALSE),0)</f>
        <v>4109</v>
      </c>
    </row>
    <row r="794" spans="1:10" x14ac:dyDescent="0.25">
      <c r="A794" t="s">
        <v>891</v>
      </c>
      <c r="B794">
        <v>0</v>
      </c>
      <c r="C794" t="str">
        <f t="shared" si="12"/>
        <v>ei muutosta</v>
      </c>
      <c r="I794" t="s">
        <v>768</v>
      </c>
      <c r="J794">
        <f>IFERROR(VLOOKUP(Muutokset!I794,'2015'!$F$12:$I$1887,4,FALSE),0)</f>
        <v>3295</v>
      </c>
    </row>
    <row r="795" spans="1:10" x14ac:dyDescent="0.25">
      <c r="A795" t="s">
        <v>892</v>
      </c>
      <c r="B795">
        <v>0</v>
      </c>
      <c r="C795" t="str">
        <f t="shared" si="12"/>
        <v>ei muutosta</v>
      </c>
      <c r="I795" t="s">
        <v>769</v>
      </c>
      <c r="J795">
        <f>IFERROR(VLOOKUP(Muutokset!I795,'2015'!$F$12:$I$1887,4,FALSE),0)</f>
        <v>5910</v>
      </c>
    </row>
    <row r="796" spans="1:10" x14ac:dyDescent="0.25">
      <c r="A796" t="s">
        <v>893</v>
      </c>
      <c r="B796">
        <v>0</v>
      </c>
      <c r="C796" t="str">
        <f t="shared" si="12"/>
        <v>ei muutosta</v>
      </c>
      <c r="I796" t="s">
        <v>770</v>
      </c>
      <c r="J796">
        <f>IFERROR(VLOOKUP(Muutokset!I796,'2015'!$F$12:$I$1887,4,FALSE),0)</f>
        <v>2034</v>
      </c>
    </row>
    <row r="797" spans="1:10" x14ac:dyDescent="0.25">
      <c r="A797" t="s">
        <v>894</v>
      </c>
      <c r="B797">
        <v>0</v>
      </c>
      <c r="C797" t="str">
        <f t="shared" si="12"/>
        <v>ei muutosta</v>
      </c>
      <c r="I797" t="s">
        <v>771</v>
      </c>
      <c r="J797">
        <f>IFERROR(VLOOKUP(Muutokset!I797,'2015'!$F$12:$I$1887,4,FALSE),0)</f>
        <v>7754</v>
      </c>
    </row>
    <row r="798" spans="1:10" x14ac:dyDescent="0.25">
      <c r="A798" t="s">
        <v>895</v>
      </c>
      <c r="B798">
        <v>0</v>
      </c>
      <c r="C798" t="str">
        <f t="shared" si="12"/>
        <v>ei muutosta</v>
      </c>
      <c r="I798" t="s">
        <v>772</v>
      </c>
      <c r="J798">
        <f>IFERROR(VLOOKUP(Muutokset!I798,'2015'!$F$12:$I$1887,4,FALSE),0)</f>
        <v>2809</v>
      </c>
    </row>
    <row r="799" spans="1:10" x14ac:dyDescent="0.25">
      <c r="A799" t="s">
        <v>896</v>
      </c>
      <c r="B799">
        <v>0</v>
      </c>
      <c r="C799" t="str">
        <f t="shared" si="12"/>
        <v>ei muutosta</v>
      </c>
      <c r="I799" t="s">
        <v>773</v>
      </c>
      <c r="J799">
        <f>IFERROR(VLOOKUP(Muutokset!I799,'2015'!$F$12:$I$1887,4,FALSE),0)</f>
        <v>553</v>
      </c>
    </row>
    <row r="800" spans="1:10" x14ac:dyDescent="0.25">
      <c r="A800" t="s">
        <v>897</v>
      </c>
      <c r="B800">
        <v>0</v>
      </c>
      <c r="C800" t="str">
        <f t="shared" si="12"/>
        <v>ei muutosta</v>
      </c>
      <c r="I800" t="s">
        <v>774</v>
      </c>
      <c r="J800">
        <f>IFERROR(VLOOKUP(Muutokset!I800,'2015'!$F$12:$I$1887,4,FALSE),0)</f>
        <v>5689</v>
      </c>
    </row>
    <row r="801" spans="1:10" x14ac:dyDescent="0.25">
      <c r="A801" t="s">
        <v>898</v>
      </c>
      <c r="B801">
        <v>0</v>
      </c>
      <c r="C801" t="str">
        <f t="shared" si="12"/>
        <v>ei muutosta</v>
      </c>
      <c r="I801" t="s">
        <v>775</v>
      </c>
      <c r="J801">
        <f>IFERROR(VLOOKUP(Muutokset!I801,'2015'!$F$12:$I$1887,4,FALSE),0)</f>
        <v>5285</v>
      </c>
    </row>
    <row r="802" spans="1:10" x14ac:dyDescent="0.25">
      <c r="A802" t="s">
        <v>899</v>
      </c>
      <c r="B802">
        <v>1040</v>
      </c>
      <c r="C802" t="str">
        <f t="shared" si="12"/>
        <v>suurempi muutos</v>
      </c>
      <c r="I802" t="s">
        <v>776</v>
      </c>
      <c r="J802">
        <f>IFERROR(VLOOKUP(Muutokset!I802,'2015'!$F$12:$I$1887,4,FALSE),0)</f>
        <v>6493</v>
      </c>
    </row>
    <row r="803" spans="1:10" x14ac:dyDescent="0.25">
      <c r="A803" t="s">
        <v>900</v>
      </c>
      <c r="B803">
        <v>0</v>
      </c>
      <c r="C803" t="str">
        <f t="shared" si="12"/>
        <v>ei muutosta</v>
      </c>
      <c r="I803" t="s">
        <v>777</v>
      </c>
      <c r="J803">
        <f>IFERROR(VLOOKUP(Muutokset!I803,'2015'!$F$12:$I$1887,4,FALSE),0)</f>
        <v>6412</v>
      </c>
    </row>
    <row r="804" spans="1:10" x14ac:dyDescent="0.25">
      <c r="A804" t="s">
        <v>901</v>
      </c>
      <c r="B804">
        <v>-166</v>
      </c>
      <c r="C804" t="str">
        <f t="shared" si="12"/>
        <v>suurempi muutos</v>
      </c>
      <c r="I804" t="s">
        <v>778</v>
      </c>
      <c r="J804">
        <f>IFERROR(VLOOKUP(Muutokset!I804,'2015'!$F$12:$I$1887,4,FALSE),0)</f>
        <v>3527</v>
      </c>
    </row>
    <row r="805" spans="1:10" x14ac:dyDescent="0.25">
      <c r="A805" t="s">
        <v>902</v>
      </c>
      <c r="B805">
        <v>-962</v>
      </c>
      <c r="C805" t="str">
        <f t="shared" si="12"/>
        <v>suurempi muutos</v>
      </c>
      <c r="I805" t="s">
        <v>779</v>
      </c>
      <c r="J805">
        <f>IFERROR(VLOOKUP(Muutokset!I805,'2015'!$F$12:$I$1887,4,FALSE),0)</f>
        <v>6964</v>
      </c>
    </row>
    <row r="806" spans="1:10" x14ac:dyDescent="0.25">
      <c r="A806" t="s">
        <v>903</v>
      </c>
      <c r="B806">
        <v>0</v>
      </c>
      <c r="C806" t="str">
        <f t="shared" si="12"/>
        <v>ei muutosta</v>
      </c>
      <c r="I806" t="s">
        <v>780</v>
      </c>
      <c r="J806">
        <f>IFERROR(VLOOKUP(Muutokset!I806,'2015'!$F$12:$I$1887,4,FALSE),0)</f>
        <v>1191</v>
      </c>
    </row>
    <row r="807" spans="1:10" x14ac:dyDescent="0.25">
      <c r="A807" t="s">
        <v>904</v>
      </c>
      <c r="B807">
        <v>0</v>
      </c>
      <c r="C807" t="str">
        <f t="shared" si="12"/>
        <v>ei muutosta</v>
      </c>
      <c r="I807" t="s">
        <v>781</v>
      </c>
      <c r="J807">
        <f>IFERROR(VLOOKUP(Muutokset!I807,'2015'!$F$12:$I$1887,4,FALSE),0)</f>
        <v>6642</v>
      </c>
    </row>
    <row r="808" spans="1:10" x14ac:dyDescent="0.25">
      <c r="A808" t="s">
        <v>905</v>
      </c>
      <c r="B808">
        <v>0</v>
      </c>
      <c r="C808" t="str">
        <f t="shared" si="12"/>
        <v>ei muutosta</v>
      </c>
      <c r="I808" t="s">
        <v>782</v>
      </c>
      <c r="J808">
        <f>IFERROR(VLOOKUP(Muutokset!I808,'2015'!$F$12:$I$1887,4,FALSE),0)</f>
        <v>6110</v>
      </c>
    </row>
    <row r="809" spans="1:10" x14ac:dyDescent="0.25">
      <c r="A809" t="s">
        <v>906</v>
      </c>
      <c r="B809">
        <v>0</v>
      </c>
      <c r="C809" t="str">
        <f t="shared" si="12"/>
        <v>ei muutosta</v>
      </c>
      <c r="I809" t="s">
        <v>783</v>
      </c>
      <c r="J809">
        <f>IFERROR(VLOOKUP(Muutokset!I809,'2015'!$F$12:$I$1887,4,FALSE),0)</f>
        <v>4089</v>
      </c>
    </row>
    <row r="810" spans="1:10" x14ac:dyDescent="0.25">
      <c r="A810" t="s">
        <v>907</v>
      </c>
      <c r="B810">
        <v>0</v>
      </c>
      <c r="C810" t="str">
        <f t="shared" si="12"/>
        <v>ei muutosta</v>
      </c>
      <c r="I810" t="s">
        <v>784</v>
      </c>
      <c r="J810">
        <f>IFERROR(VLOOKUP(Muutokset!I810,'2015'!$F$12:$I$1887,4,FALSE),0)</f>
        <v>4138</v>
      </c>
    </row>
    <row r="811" spans="1:10" x14ac:dyDescent="0.25">
      <c r="A811" t="s">
        <v>908</v>
      </c>
      <c r="B811">
        <v>0</v>
      </c>
      <c r="C811" t="str">
        <f t="shared" si="12"/>
        <v>ei muutosta</v>
      </c>
      <c r="I811" t="s">
        <v>785</v>
      </c>
      <c r="J811">
        <f>IFERROR(VLOOKUP(Muutokset!I811,'2015'!$F$12:$I$1887,4,FALSE),0)</f>
        <v>4914</v>
      </c>
    </row>
    <row r="812" spans="1:10" x14ac:dyDescent="0.25">
      <c r="A812" t="s">
        <v>909</v>
      </c>
      <c r="B812">
        <v>0</v>
      </c>
      <c r="C812" t="str">
        <f t="shared" si="12"/>
        <v>ei muutosta</v>
      </c>
      <c r="I812" t="s">
        <v>786</v>
      </c>
      <c r="J812">
        <f>IFERROR(VLOOKUP(Muutokset!I812,'2015'!$F$12:$I$1887,4,FALSE),0)</f>
        <v>6457</v>
      </c>
    </row>
    <row r="813" spans="1:10" x14ac:dyDescent="0.25">
      <c r="A813" t="s">
        <v>910</v>
      </c>
      <c r="B813">
        <v>0</v>
      </c>
      <c r="C813" t="str">
        <f t="shared" si="12"/>
        <v>ei muutosta</v>
      </c>
      <c r="I813" t="s">
        <v>787</v>
      </c>
      <c r="J813">
        <f>IFERROR(VLOOKUP(Muutokset!I813,'2015'!$F$12:$I$1887,4,FALSE),0)</f>
        <v>5169</v>
      </c>
    </row>
    <row r="814" spans="1:10" x14ac:dyDescent="0.25">
      <c r="A814" t="s">
        <v>911</v>
      </c>
      <c r="B814">
        <v>0</v>
      </c>
      <c r="C814" t="str">
        <f t="shared" si="12"/>
        <v>ei muutosta</v>
      </c>
      <c r="I814" t="s">
        <v>788</v>
      </c>
      <c r="J814">
        <f>IFERROR(VLOOKUP(Muutokset!I814,'2015'!$F$12:$I$1887,4,FALSE),0)</f>
        <v>3337</v>
      </c>
    </row>
    <row r="815" spans="1:10" x14ac:dyDescent="0.25">
      <c r="A815" t="s">
        <v>912</v>
      </c>
      <c r="B815">
        <v>0</v>
      </c>
      <c r="C815" t="str">
        <f t="shared" si="12"/>
        <v>ei muutosta</v>
      </c>
      <c r="I815" t="s">
        <v>789</v>
      </c>
      <c r="J815">
        <f>IFERROR(VLOOKUP(Muutokset!I815,'2015'!$F$12:$I$1887,4,FALSE),0)</f>
        <v>4986</v>
      </c>
    </row>
    <row r="816" spans="1:10" x14ac:dyDescent="0.25">
      <c r="A816" t="s">
        <v>913</v>
      </c>
      <c r="B816">
        <v>0</v>
      </c>
      <c r="C816" t="str">
        <f t="shared" si="12"/>
        <v>ei muutosta</v>
      </c>
      <c r="I816" t="s">
        <v>790</v>
      </c>
      <c r="J816">
        <f>IFERROR(VLOOKUP(Muutokset!I816,'2015'!$F$12:$I$1887,4,FALSE),0)</f>
        <v>5718</v>
      </c>
    </row>
    <row r="817" spans="1:10" x14ac:dyDescent="0.25">
      <c r="A817" t="s">
        <v>914</v>
      </c>
      <c r="B817">
        <v>0</v>
      </c>
      <c r="C817" t="str">
        <f t="shared" si="12"/>
        <v>ei muutosta</v>
      </c>
      <c r="I817" t="s">
        <v>791</v>
      </c>
      <c r="J817">
        <f>IFERROR(VLOOKUP(Muutokset!I817,'2015'!$F$12:$I$1887,4,FALSE),0)</f>
        <v>3950</v>
      </c>
    </row>
    <row r="818" spans="1:10" x14ac:dyDescent="0.25">
      <c r="A818" t="s">
        <v>915</v>
      </c>
      <c r="B818">
        <v>0</v>
      </c>
      <c r="C818" t="str">
        <f t="shared" si="12"/>
        <v>ei muutosta</v>
      </c>
      <c r="I818" t="s">
        <v>792</v>
      </c>
      <c r="J818">
        <f>IFERROR(VLOOKUP(Muutokset!I818,'2015'!$F$12:$I$1887,4,FALSE),0)</f>
        <v>4524</v>
      </c>
    </row>
    <row r="819" spans="1:10" x14ac:dyDescent="0.25">
      <c r="A819" t="s">
        <v>916</v>
      </c>
      <c r="B819">
        <v>0</v>
      </c>
      <c r="C819" t="str">
        <f t="shared" si="12"/>
        <v>ei muutosta</v>
      </c>
      <c r="I819" t="s">
        <v>793</v>
      </c>
      <c r="J819">
        <f>IFERROR(VLOOKUP(Muutokset!I819,'2015'!$F$12:$I$1887,4,FALSE),0)</f>
        <v>3211</v>
      </c>
    </row>
    <row r="820" spans="1:10" x14ac:dyDescent="0.25">
      <c r="A820" t="s">
        <v>917</v>
      </c>
      <c r="B820">
        <v>0</v>
      </c>
      <c r="C820" t="str">
        <f t="shared" si="12"/>
        <v>ei muutosta</v>
      </c>
      <c r="I820" t="s">
        <v>794</v>
      </c>
      <c r="J820">
        <f>IFERROR(VLOOKUP(Muutokset!I820,'2015'!$F$12:$I$1887,4,FALSE),0)</f>
        <v>4216</v>
      </c>
    </row>
    <row r="821" spans="1:10" x14ac:dyDescent="0.25">
      <c r="A821" t="s">
        <v>918</v>
      </c>
      <c r="B821">
        <v>0</v>
      </c>
      <c r="C821" t="str">
        <f t="shared" si="12"/>
        <v>ei muutosta</v>
      </c>
      <c r="I821" t="s">
        <v>795</v>
      </c>
      <c r="J821">
        <f>IFERROR(VLOOKUP(Muutokset!I821,'2015'!$F$12:$I$1887,4,FALSE),0)</f>
        <v>5800</v>
      </c>
    </row>
    <row r="822" spans="1:10" x14ac:dyDescent="0.25">
      <c r="A822" t="s">
        <v>919</v>
      </c>
      <c r="B822">
        <v>0</v>
      </c>
      <c r="C822" t="str">
        <f t="shared" si="12"/>
        <v>ei muutosta</v>
      </c>
      <c r="I822" t="s">
        <v>796</v>
      </c>
      <c r="J822">
        <f>IFERROR(VLOOKUP(Muutokset!I822,'2015'!$F$12:$I$1887,4,FALSE),0)</f>
        <v>7164</v>
      </c>
    </row>
    <row r="823" spans="1:10" x14ac:dyDescent="0.25">
      <c r="A823" t="s">
        <v>920</v>
      </c>
      <c r="B823">
        <v>0</v>
      </c>
      <c r="C823" t="str">
        <f t="shared" si="12"/>
        <v>ei muutosta</v>
      </c>
      <c r="I823" t="s">
        <v>798</v>
      </c>
      <c r="J823">
        <f>IFERROR(VLOOKUP(Muutokset!I823,'2015'!$F$12:$I$1887,4,FALSE),0)</f>
        <v>252</v>
      </c>
    </row>
    <row r="824" spans="1:10" x14ac:dyDescent="0.25">
      <c r="A824" t="s">
        <v>921</v>
      </c>
      <c r="B824">
        <v>0</v>
      </c>
      <c r="C824" t="str">
        <f t="shared" si="12"/>
        <v>ei muutosta</v>
      </c>
      <c r="I824" t="s">
        <v>799</v>
      </c>
      <c r="J824">
        <f>IFERROR(VLOOKUP(Muutokset!I824,'2015'!$F$12:$I$1887,4,FALSE),0)</f>
        <v>6254</v>
      </c>
    </row>
    <row r="825" spans="1:10" x14ac:dyDescent="0.25">
      <c r="A825" t="s">
        <v>922</v>
      </c>
      <c r="B825">
        <v>0</v>
      </c>
      <c r="C825" t="str">
        <f t="shared" si="12"/>
        <v>ei muutosta</v>
      </c>
      <c r="I825" t="s">
        <v>800</v>
      </c>
      <c r="J825">
        <f>IFERROR(VLOOKUP(Muutokset!I825,'2015'!$F$12:$I$1887,4,FALSE),0)</f>
        <v>3490</v>
      </c>
    </row>
    <row r="826" spans="1:10" x14ac:dyDescent="0.25">
      <c r="A826" t="s">
        <v>923</v>
      </c>
      <c r="B826">
        <v>6845</v>
      </c>
      <c r="C826" t="str">
        <f t="shared" si="12"/>
        <v>suurempi muutos</v>
      </c>
      <c r="I826" t="s">
        <v>801</v>
      </c>
      <c r="J826">
        <f>IFERROR(VLOOKUP(Muutokset!I826,'2015'!$F$12:$I$1887,4,FALSE),0)</f>
        <v>1691</v>
      </c>
    </row>
    <row r="827" spans="1:10" x14ac:dyDescent="0.25">
      <c r="A827" t="s">
        <v>924</v>
      </c>
      <c r="B827">
        <v>0</v>
      </c>
      <c r="C827" t="str">
        <f t="shared" si="12"/>
        <v>ei muutosta</v>
      </c>
      <c r="I827" t="s">
        <v>802</v>
      </c>
      <c r="J827">
        <f>IFERROR(VLOOKUP(Muutokset!I827,'2015'!$F$12:$I$1887,4,FALSE),0)</f>
        <v>3661</v>
      </c>
    </row>
    <row r="828" spans="1:10" x14ac:dyDescent="0.25">
      <c r="A828" t="s">
        <v>925</v>
      </c>
      <c r="B828">
        <v>0</v>
      </c>
      <c r="C828" t="str">
        <f t="shared" si="12"/>
        <v>ei muutosta</v>
      </c>
      <c r="I828" t="s">
        <v>803</v>
      </c>
      <c r="J828">
        <f>IFERROR(VLOOKUP(Muutokset!I828,'2015'!$F$12:$I$1887,4,FALSE),0)</f>
        <v>6591</v>
      </c>
    </row>
    <row r="829" spans="1:10" x14ac:dyDescent="0.25">
      <c r="A829" t="s">
        <v>926</v>
      </c>
      <c r="B829">
        <v>0</v>
      </c>
      <c r="C829" t="str">
        <f t="shared" si="12"/>
        <v>ei muutosta</v>
      </c>
      <c r="I829" t="s">
        <v>804</v>
      </c>
      <c r="J829">
        <f>IFERROR(VLOOKUP(Muutokset!I829,'2015'!$F$12:$I$1887,4,FALSE),0)</f>
        <v>7881</v>
      </c>
    </row>
    <row r="830" spans="1:10" x14ac:dyDescent="0.25">
      <c r="A830" t="s">
        <v>927</v>
      </c>
      <c r="B830">
        <v>2940</v>
      </c>
      <c r="C830" t="str">
        <f t="shared" si="12"/>
        <v>suurempi muutos</v>
      </c>
      <c r="I830" t="s">
        <v>805</v>
      </c>
      <c r="J830">
        <f>IFERROR(VLOOKUP(Muutokset!I830,'2015'!$F$12:$I$1887,4,FALSE),0)</f>
        <v>6044</v>
      </c>
    </row>
    <row r="831" spans="1:10" x14ac:dyDescent="0.25">
      <c r="A831" t="s">
        <v>928</v>
      </c>
      <c r="B831">
        <v>0</v>
      </c>
      <c r="C831" t="str">
        <f t="shared" si="12"/>
        <v>ei muutosta</v>
      </c>
      <c r="I831" t="s">
        <v>806</v>
      </c>
      <c r="J831">
        <f>IFERROR(VLOOKUP(Muutokset!I831,'2015'!$F$12:$I$1887,4,FALSE),0)</f>
        <v>4845</v>
      </c>
    </row>
    <row r="832" spans="1:10" x14ac:dyDescent="0.25">
      <c r="A832" t="s">
        <v>929</v>
      </c>
      <c r="B832">
        <v>1655</v>
      </c>
      <c r="C832" t="str">
        <f t="shared" si="12"/>
        <v>suurempi muutos</v>
      </c>
      <c r="I832" t="s">
        <v>807</v>
      </c>
      <c r="J832">
        <f>IFERROR(VLOOKUP(Muutokset!I832,'2015'!$F$12:$I$1887,4,FALSE),0)</f>
        <v>4632</v>
      </c>
    </row>
    <row r="833" spans="1:10" x14ac:dyDescent="0.25">
      <c r="A833" t="s">
        <v>930</v>
      </c>
      <c r="B833">
        <v>0</v>
      </c>
      <c r="C833" t="str">
        <f t="shared" si="12"/>
        <v>ei muutosta</v>
      </c>
      <c r="I833" t="s">
        <v>808</v>
      </c>
      <c r="J833">
        <f>IFERROR(VLOOKUP(Muutokset!I833,'2015'!$F$12:$I$1887,4,FALSE),0)</f>
        <v>3320</v>
      </c>
    </row>
    <row r="834" spans="1:10" x14ac:dyDescent="0.25">
      <c r="A834" t="s">
        <v>931</v>
      </c>
      <c r="B834">
        <v>0</v>
      </c>
      <c r="C834" t="str">
        <f t="shared" si="12"/>
        <v>ei muutosta</v>
      </c>
      <c r="I834" t="s">
        <v>809</v>
      </c>
      <c r="J834">
        <f>IFERROR(VLOOKUP(Muutokset!I834,'2015'!$F$12:$I$1887,4,FALSE),0)</f>
        <v>7398</v>
      </c>
    </row>
    <row r="835" spans="1:10" x14ac:dyDescent="0.25">
      <c r="A835" t="s">
        <v>932</v>
      </c>
      <c r="B835">
        <v>6469</v>
      </c>
      <c r="C835" t="str">
        <f t="shared" ref="C835:C898" si="13">IF(ISERROR(B835), "tieosa muuttunut", IF(ABS(B835)&lt;=50, IF(B835=0, "ei muutosta", "±50"), "suurempi muutos"))</f>
        <v>suurempi muutos</v>
      </c>
      <c r="I835" t="s">
        <v>810</v>
      </c>
      <c r="J835">
        <f>IFERROR(VLOOKUP(Muutokset!I835,'2015'!$F$12:$I$1887,4,FALSE),0)</f>
        <v>4730</v>
      </c>
    </row>
    <row r="836" spans="1:10" x14ac:dyDescent="0.25">
      <c r="A836" t="s">
        <v>933</v>
      </c>
      <c r="B836">
        <v>37</v>
      </c>
      <c r="C836" t="str">
        <f t="shared" si="13"/>
        <v>±50</v>
      </c>
      <c r="I836" t="s">
        <v>811</v>
      </c>
      <c r="J836">
        <f>IFERROR(VLOOKUP(Muutokset!I836,'2015'!$F$12:$I$1887,4,FALSE),0)</f>
        <v>7034</v>
      </c>
    </row>
    <row r="837" spans="1:10" x14ac:dyDescent="0.25">
      <c r="A837" t="s">
        <v>934</v>
      </c>
      <c r="B837">
        <v>0</v>
      </c>
      <c r="C837" t="str">
        <f t="shared" si="13"/>
        <v>ei muutosta</v>
      </c>
      <c r="I837" t="s">
        <v>812</v>
      </c>
      <c r="J837">
        <f>IFERROR(VLOOKUP(Muutokset!I837,'2015'!$F$12:$I$1887,4,FALSE),0)</f>
        <v>4633</v>
      </c>
    </row>
    <row r="838" spans="1:10" x14ac:dyDescent="0.25">
      <c r="A838" t="s">
        <v>935</v>
      </c>
      <c r="B838">
        <v>0</v>
      </c>
      <c r="C838" t="str">
        <f t="shared" si="13"/>
        <v>ei muutosta</v>
      </c>
      <c r="I838" t="s">
        <v>813</v>
      </c>
      <c r="J838">
        <f>IFERROR(VLOOKUP(Muutokset!I838,'2015'!$F$12:$I$1887,4,FALSE),0)</f>
        <v>4679</v>
      </c>
    </row>
    <row r="839" spans="1:10" x14ac:dyDescent="0.25">
      <c r="A839" t="s">
        <v>936</v>
      </c>
      <c r="B839">
        <v>0</v>
      </c>
      <c r="C839" t="str">
        <f t="shared" si="13"/>
        <v>ei muutosta</v>
      </c>
      <c r="I839" t="s">
        <v>814</v>
      </c>
      <c r="J839">
        <f>IFERROR(VLOOKUP(Muutokset!I839,'2015'!$F$12:$I$1887,4,FALSE),0)</f>
        <v>5190</v>
      </c>
    </row>
    <row r="840" spans="1:10" x14ac:dyDescent="0.25">
      <c r="A840" t="s">
        <v>937</v>
      </c>
      <c r="B840">
        <v>220</v>
      </c>
      <c r="C840" t="str">
        <f t="shared" si="13"/>
        <v>suurempi muutos</v>
      </c>
      <c r="I840" t="s">
        <v>815</v>
      </c>
      <c r="J840">
        <f>IFERROR(VLOOKUP(Muutokset!I840,'2015'!$F$12:$I$1887,4,FALSE),0)</f>
        <v>2607</v>
      </c>
    </row>
    <row r="841" spans="1:10" x14ac:dyDescent="0.25">
      <c r="A841" t="s">
        <v>938</v>
      </c>
      <c r="B841">
        <v>0</v>
      </c>
      <c r="C841" t="str">
        <f t="shared" si="13"/>
        <v>ei muutosta</v>
      </c>
      <c r="I841" t="s">
        <v>816</v>
      </c>
      <c r="J841">
        <f>IFERROR(VLOOKUP(Muutokset!I841,'2015'!$F$12:$I$1887,4,FALSE),0)</f>
        <v>5763</v>
      </c>
    </row>
    <row r="842" spans="1:10" x14ac:dyDescent="0.25">
      <c r="A842" t="s">
        <v>939</v>
      </c>
      <c r="B842">
        <v>-2154</v>
      </c>
      <c r="C842" t="str">
        <f t="shared" si="13"/>
        <v>suurempi muutos</v>
      </c>
      <c r="I842" t="s">
        <v>817</v>
      </c>
      <c r="J842">
        <f>IFERROR(VLOOKUP(Muutokset!I842,'2015'!$F$12:$I$1887,4,FALSE),0)</f>
        <v>3704</v>
      </c>
    </row>
    <row r="843" spans="1:10" x14ac:dyDescent="0.25">
      <c r="A843" t="s">
        <v>940</v>
      </c>
      <c r="B843">
        <v>0</v>
      </c>
      <c r="C843" t="str">
        <f t="shared" si="13"/>
        <v>ei muutosta</v>
      </c>
      <c r="I843" t="s">
        <v>818</v>
      </c>
      <c r="J843">
        <f>IFERROR(VLOOKUP(Muutokset!I843,'2015'!$F$12:$I$1887,4,FALSE),0)</f>
        <v>3303</v>
      </c>
    </row>
    <row r="844" spans="1:10" x14ac:dyDescent="0.25">
      <c r="A844" t="s">
        <v>941</v>
      </c>
      <c r="B844">
        <v>5685</v>
      </c>
      <c r="C844" t="str">
        <f t="shared" si="13"/>
        <v>suurempi muutos</v>
      </c>
      <c r="I844" t="s">
        <v>819</v>
      </c>
      <c r="J844">
        <f>IFERROR(VLOOKUP(Muutokset!I844,'2015'!$F$12:$I$1887,4,FALSE),0)</f>
        <v>5128</v>
      </c>
    </row>
    <row r="845" spans="1:10" x14ac:dyDescent="0.25">
      <c r="A845" t="s">
        <v>942</v>
      </c>
      <c r="B845">
        <v>0</v>
      </c>
      <c r="C845" t="str">
        <f t="shared" si="13"/>
        <v>ei muutosta</v>
      </c>
      <c r="I845" t="s">
        <v>820</v>
      </c>
      <c r="J845">
        <f>IFERROR(VLOOKUP(Muutokset!I845,'2015'!$F$12:$I$1887,4,FALSE),0)</f>
        <v>5700</v>
      </c>
    </row>
    <row r="846" spans="1:10" x14ac:dyDescent="0.25">
      <c r="A846" t="s">
        <v>943</v>
      </c>
      <c r="B846">
        <v>0</v>
      </c>
      <c r="C846" t="str">
        <f t="shared" si="13"/>
        <v>ei muutosta</v>
      </c>
      <c r="I846" t="s">
        <v>821</v>
      </c>
      <c r="J846">
        <f>IFERROR(VLOOKUP(Muutokset!I846,'2015'!$F$12:$I$1887,4,FALSE),0)</f>
        <v>5163</v>
      </c>
    </row>
    <row r="847" spans="1:10" x14ac:dyDescent="0.25">
      <c r="A847" t="s">
        <v>944</v>
      </c>
      <c r="B847">
        <v>0</v>
      </c>
      <c r="C847" t="str">
        <f t="shared" si="13"/>
        <v>ei muutosta</v>
      </c>
      <c r="I847" t="s">
        <v>1966</v>
      </c>
      <c r="J847">
        <f>IFERROR(VLOOKUP(Muutokset!I847,'2015'!$F$12:$I$1887,4,FALSE),0)</f>
        <v>4409</v>
      </c>
    </row>
    <row r="848" spans="1:10" x14ac:dyDescent="0.25">
      <c r="A848" t="s">
        <v>945</v>
      </c>
      <c r="B848">
        <v>0</v>
      </c>
      <c r="C848" t="str">
        <f t="shared" si="13"/>
        <v>ei muutosta</v>
      </c>
      <c r="I848" t="s">
        <v>822</v>
      </c>
      <c r="J848">
        <f>IFERROR(VLOOKUP(Muutokset!I848,'2015'!$F$12:$I$1887,4,FALSE),0)</f>
        <v>2077</v>
      </c>
    </row>
    <row r="849" spans="1:10" x14ac:dyDescent="0.25">
      <c r="A849" t="s">
        <v>946</v>
      </c>
      <c r="B849">
        <v>0</v>
      </c>
      <c r="C849" t="str">
        <f t="shared" si="13"/>
        <v>ei muutosta</v>
      </c>
      <c r="I849" t="s">
        <v>823</v>
      </c>
      <c r="J849">
        <f>IFERROR(VLOOKUP(Muutokset!I849,'2015'!$F$12:$I$1887,4,FALSE),0)</f>
        <v>1797</v>
      </c>
    </row>
    <row r="850" spans="1:10" x14ac:dyDescent="0.25">
      <c r="A850" t="s">
        <v>947</v>
      </c>
      <c r="B850">
        <v>0</v>
      </c>
      <c r="C850" t="str">
        <f t="shared" si="13"/>
        <v>ei muutosta</v>
      </c>
      <c r="I850" t="s">
        <v>824</v>
      </c>
      <c r="J850">
        <f>IFERROR(VLOOKUP(Muutokset!I850,'2015'!$F$12:$I$1887,4,FALSE),0)</f>
        <v>6622</v>
      </c>
    </row>
    <row r="851" spans="1:10" x14ac:dyDescent="0.25">
      <c r="A851" t="s">
        <v>948</v>
      </c>
      <c r="B851">
        <v>0</v>
      </c>
      <c r="C851" t="str">
        <f t="shared" si="13"/>
        <v>ei muutosta</v>
      </c>
      <c r="I851" t="s">
        <v>825</v>
      </c>
      <c r="J851">
        <f>IFERROR(VLOOKUP(Muutokset!I851,'2015'!$F$12:$I$1887,4,FALSE),0)</f>
        <v>1138</v>
      </c>
    </row>
    <row r="852" spans="1:10" x14ac:dyDescent="0.25">
      <c r="A852" t="s">
        <v>949</v>
      </c>
      <c r="B852">
        <v>0</v>
      </c>
      <c r="C852" t="str">
        <f t="shared" si="13"/>
        <v>ei muutosta</v>
      </c>
      <c r="I852" t="s">
        <v>826</v>
      </c>
      <c r="J852">
        <f>IFERROR(VLOOKUP(Muutokset!I852,'2015'!$F$12:$I$1887,4,FALSE),0)</f>
        <v>5860</v>
      </c>
    </row>
    <row r="853" spans="1:10" x14ac:dyDescent="0.25">
      <c r="A853" t="s">
        <v>950</v>
      </c>
      <c r="B853">
        <v>0</v>
      </c>
      <c r="C853" t="str">
        <f t="shared" si="13"/>
        <v>ei muutosta</v>
      </c>
      <c r="I853" t="s">
        <v>827</v>
      </c>
      <c r="J853">
        <f>IFERROR(VLOOKUP(Muutokset!I853,'2015'!$F$12:$I$1887,4,FALSE),0)</f>
        <v>4835</v>
      </c>
    </row>
    <row r="854" spans="1:10" x14ac:dyDescent="0.25">
      <c r="A854" t="s">
        <v>951</v>
      </c>
      <c r="B854">
        <v>0</v>
      </c>
      <c r="C854" t="str">
        <f t="shared" si="13"/>
        <v>ei muutosta</v>
      </c>
      <c r="I854" t="s">
        <v>828</v>
      </c>
      <c r="J854">
        <f>IFERROR(VLOOKUP(Muutokset!I854,'2015'!$F$12:$I$1887,4,FALSE),0)</f>
        <v>5483</v>
      </c>
    </row>
    <row r="855" spans="1:10" x14ac:dyDescent="0.25">
      <c r="A855" t="s">
        <v>952</v>
      </c>
      <c r="B855">
        <v>0</v>
      </c>
      <c r="C855" t="str">
        <f t="shared" si="13"/>
        <v>ei muutosta</v>
      </c>
      <c r="I855" t="s">
        <v>829</v>
      </c>
      <c r="J855">
        <f>IFERROR(VLOOKUP(Muutokset!I855,'2015'!$F$12:$I$1887,4,FALSE),0)</f>
        <v>3830</v>
      </c>
    </row>
    <row r="856" spans="1:10" x14ac:dyDescent="0.25">
      <c r="A856" t="s">
        <v>953</v>
      </c>
      <c r="B856">
        <v>0</v>
      </c>
      <c r="C856" t="str">
        <f t="shared" si="13"/>
        <v>ei muutosta</v>
      </c>
      <c r="I856" t="s">
        <v>830</v>
      </c>
      <c r="J856">
        <f>IFERROR(VLOOKUP(Muutokset!I856,'2015'!$F$12:$I$1887,4,FALSE),0)</f>
        <v>2395</v>
      </c>
    </row>
    <row r="857" spans="1:10" x14ac:dyDescent="0.25">
      <c r="A857" t="s">
        <v>954</v>
      </c>
      <c r="B857">
        <v>0</v>
      </c>
      <c r="C857" t="str">
        <f t="shared" si="13"/>
        <v>ei muutosta</v>
      </c>
      <c r="I857" t="s">
        <v>1969</v>
      </c>
      <c r="J857">
        <f>IFERROR(VLOOKUP(Muutokset!I857,'2015'!$F$12:$I$1887,4,FALSE),0)</f>
        <v>6492</v>
      </c>
    </row>
    <row r="858" spans="1:10" x14ac:dyDescent="0.25">
      <c r="A858" t="s">
        <v>955</v>
      </c>
      <c r="B858">
        <v>2310</v>
      </c>
      <c r="C858" t="str">
        <f t="shared" si="13"/>
        <v>suurempi muutos</v>
      </c>
      <c r="I858" t="s">
        <v>831</v>
      </c>
      <c r="J858">
        <f>IFERROR(VLOOKUP(Muutokset!I858,'2015'!$F$12:$I$1887,4,FALSE),0)</f>
        <v>7770</v>
      </c>
    </row>
    <row r="859" spans="1:10" x14ac:dyDescent="0.25">
      <c r="A859" t="s">
        <v>956</v>
      </c>
      <c r="B859">
        <v>0</v>
      </c>
      <c r="C859" t="str">
        <f t="shared" si="13"/>
        <v>ei muutosta</v>
      </c>
      <c r="I859" t="s">
        <v>832</v>
      </c>
      <c r="J859">
        <f>IFERROR(VLOOKUP(Muutokset!I859,'2015'!$F$12:$I$1887,4,FALSE),0)</f>
        <v>6710</v>
      </c>
    </row>
    <row r="860" spans="1:10" x14ac:dyDescent="0.25">
      <c r="A860" t="s">
        <v>957</v>
      </c>
      <c r="B860">
        <v>0</v>
      </c>
      <c r="C860" t="str">
        <f t="shared" si="13"/>
        <v>ei muutosta</v>
      </c>
      <c r="I860" t="s">
        <v>833</v>
      </c>
      <c r="J860">
        <f>IFERROR(VLOOKUP(Muutokset!I860,'2015'!$F$12:$I$1887,4,FALSE),0)</f>
        <v>2675</v>
      </c>
    </row>
    <row r="861" spans="1:10" x14ac:dyDescent="0.25">
      <c r="A861" t="s">
        <v>958</v>
      </c>
      <c r="B861">
        <v>0</v>
      </c>
      <c r="C861" t="str">
        <f t="shared" si="13"/>
        <v>ei muutosta</v>
      </c>
      <c r="I861" t="s">
        <v>1970</v>
      </c>
      <c r="J861">
        <f>IFERROR(VLOOKUP(Muutokset!I861,'2015'!$F$12:$I$1887,4,FALSE),0)</f>
        <v>4816</v>
      </c>
    </row>
    <row r="862" spans="1:10" x14ac:dyDescent="0.25">
      <c r="A862" t="s">
        <v>959</v>
      </c>
      <c r="B862">
        <v>0</v>
      </c>
      <c r="C862" t="str">
        <f t="shared" si="13"/>
        <v>ei muutosta</v>
      </c>
      <c r="I862" t="s">
        <v>834</v>
      </c>
      <c r="J862">
        <f>IFERROR(VLOOKUP(Muutokset!I862,'2015'!$F$12:$I$1887,4,FALSE),0)</f>
        <v>4759</v>
      </c>
    </row>
    <row r="863" spans="1:10" x14ac:dyDescent="0.25">
      <c r="A863" t="s">
        <v>960</v>
      </c>
      <c r="B863">
        <v>0</v>
      </c>
      <c r="C863" t="str">
        <f t="shared" si="13"/>
        <v>ei muutosta</v>
      </c>
      <c r="I863" t="s">
        <v>835</v>
      </c>
      <c r="J863">
        <f>IFERROR(VLOOKUP(Muutokset!I863,'2015'!$F$12:$I$1887,4,FALSE),0)</f>
        <v>4250</v>
      </c>
    </row>
    <row r="864" spans="1:10" x14ac:dyDescent="0.25">
      <c r="A864" t="s">
        <v>961</v>
      </c>
      <c r="B864">
        <v>0</v>
      </c>
      <c r="C864" t="str">
        <f t="shared" si="13"/>
        <v>ei muutosta</v>
      </c>
      <c r="I864" t="s">
        <v>838</v>
      </c>
      <c r="J864">
        <f>IFERROR(VLOOKUP(Muutokset!I864,'2015'!$F$12:$I$1887,4,FALSE),0)</f>
        <v>7715</v>
      </c>
    </row>
    <row r="865" spans="1:10" x14ac:dyDescent="0.25">
      <c r="A865" t="s">
        <v>962</v>
      </c>
      <c r="B865">
        <v>0</v>
      </c>
      <c r="C865" t="str">
        <f t="shared" si="13"/>
        <v>ei muutosta</v>
      </c>
      <c r="I865" t="s">
        <v>839</v>
      </c>
      <c r="J865">
        <f>IFERROR(VLOOKUP(Muutokset!I865,'2015'!$F$12:$I$1887,4,FALSE),0)</f>
        <v>1544</v>
      </c>
    </row>
    <row r="866" spans="1:10" x14ac:dyDescent="0.25">
      <c r="A866" t="s">
        <v>963</v>
      </c>
      <c r="B866">
        <v>0</v>
      </c>
      <c r="C866" t="str">
        <f t="shared" si="13"/>
        <v>ei muutosta</v>
      </c>
      <c r="I866" t="s">
        <v>840</v>
      </c>
      <c r="J866">
        <f>IFERROR(VLOOKUP(Muutokset!I866,'2015'!$F$12:$I$1887,4,FALSE),0)</f>
        <v>4228</v>
      </c>
    </row>
    <row r="867" spans="1:10" x14ac:dyDescent="0.25">
      <c r="A867" t="s">
        <v>964</v>
      </c>
      <c r="B867">
        <v>851</v>
      </c>
      <c r="C867" t="str">
        <f t="shared" si="13"/>
        <v>suurempi muutos</v>
      </c>
      <c r="I867" t="s">
        <v>841</v>
      </c>
      <c r="J867">
        <f>IFERROR(VLOOKUP(Muutokset!I867,'2015'!$F$12:$I$1887,4,FALSE),0)</f>
        <v>3009</v>
      </c>
    </row>
    <row r="868" spans="1:10" x14ac:dyDescent="0.25">
      <c r="A868" t="s">
        <v>965</v>
      </c>
      <c r="B868">
        <v>0</v>
      </c>
      <c r="C868" t="str">
        <f t="shared" si="13"/>
        <v>ei muutosta</v>
      </c>
      <c r="I868" t="s">
        <v>1971</v>
      </c>
      <c r="J868">
        <f>IFERROR(VLOOKUP(Muutokset!I868,'2015'!$F$12:$I$1887,4,FALSE),0)</f>
        <v>6109</v>
      </c>
    </row>
    <row r="869" spans="1:10" x14ac:dyDescent="0.25">
      <c r="A869" t="s">
        <v>966</v>
      </c>
      <c r="B869">
        <v>0</v>
      </c>
      <c r="C869" t="str">
        <f t="shared" si="13"/>
        <v>ei muutosta</v>
      </c>
      <c r="I869" t="s">
        <v>842</v>
      </c>
      <c r="J869">
        <f>IFERROR(VLOOKUP(Muutokset!I869,'2015'!$F$12:$I$1887,4,FALSE),0)</f>
        <v>2940</v>
      </c>
    </row>
    <row r="870" spans="1:10" x14ac:dyDescent="0.25">
      <c r="A870" t="s">
        <v>967</v>
      </c>
      <c r="B870">
        <v>0</v>
      </c>
      <c r="C870" t="str">
        <f t="shared" si="13"/>
        <v>ei muutosta</v>
      </c>
      <c r="I870" t="s">
        <v>843</v>
      </c>
      <c r="J870">
        <f>IFERROR(VLOOKUP(Muutokset!I870,'2015'!$F$12:$I$1887,4,FALSE),0)</f>
        <v>3604</v>
      </c>
    </row>
    <row r="871" spans="1:10" x14ac:dyDescent="0.25">
      <c r="A871" t="s">
        <v>968</v>
      </c>
      <c r="B871">
        <v>0</v>
      </c>
      <c r="C871" t="str">
        <f t="shared" si="13"/>
        <v>ei muutosta</v>
      </c>
      <c r="I871" t="s">
        <v>2073</v>
      </c>
      <c r="J871">
        <f>IFERROR(VLOOKUP(Muutokset!I871,'2015'!$F$12:$I$1887,4,FALSE),0)</f>
        <v>6954</v>
      </c>
    </row>
    <row r="872" spans="1:10" x14ac:dyDescent="0.25">
      <c r="A872" t="s">
        <v>969</v>
      </c>
      <c r="B872">
        <v>0</v>
      </c>
      <c r="C872" t="str">
        <f t="shared" si="13"/>
        <v>ei muutosta</v>
      </c>
      <c r="I872" t="s">
        <v>844</v>
      </c>
      <c r="J872">
        <f>IFERROR(VLOOKUP(Muutokset!I872,'2015'!$F$12:$I$1887,4,FALSE),0)</f>
        <v>5227</v>
      </c>
    </row>
    <row r="873" spans="1:10" x14ac:dyDescent="0.25">
      <c r="A873" t="s">
        <v>970</v>
      </c>
      <c r="B873">
        <v>0</v>
      </c>
      <c r="C873" t="str">
        <f t="shared" si="13"/>
        <v>ei muutosta</v>
      </c>
      <c r="I873" t="s">
        <v>2074</v>
      </c>
      <c r="J873">
        <f>IFERROR(VLOOKUP(Muutokset!I873,'2015'!$F$12:$I$1887,4,FALSE),0)</f>
        <v>4955</v>
      </c>
    </row>
    <row r="874" spans="1:10" x14ac:dyDescent="0.25">
      <c r="A874" t="s">
        <v>971</v>
      </c>
      <c r="B874">
        <v>-2421</v>
      </c>
      <c r="C874" t="str">
        <f t="shared" si="13"/>
        <v>suurempi muutos</v>
      </c>
      <c r="I874" t="s">
        <v>845</v>
      </c>
      <c r="J874">
        <f>IFERROR(VLOOKUP(Muutokset!I874,'2015'!$F$12:$I$1887,4,FALSE),0)</f>
        <v>2106</v>
      </c>
    </row>
    <row r="875" spans="1:10" x14ac:dyDescent="0.25">
      <c r="A875" t="s">
        <v>972</v>
      </c>
      <c r="B875">
        <v>0</v>
      </c>
      <c r="C875" t="str">
        <f t="shared" si="13"/>
        <v>ei muutosta</v>
      </c>
      <c r="I875" t="s">
        <v>846</v>
      </c>
      <c r="J875">
        <f>IFERROR(VLOOKUP(Muutokset!I875,'2015'!$F$12:$I$1887,4,FALSE),0)</f>
        <v>1435</v>
      </c>
    </row>
    <row r="876" spans="1:10" x14ac:dyDescent="0.25">
      <c r="A876" t="s">
        <v>973</v>
      </c>
      <c r="B876">
        <v>0</v>
      </c>
      <c r="C876" t="str">
        <f t="shared" si="13"/>
        <v>ei muutosta</v>
      </c>
      <c r="I876" t="s">
        <v>847</v>
      </c>
      <c r="J876">
        <f>IFERROR(VLOOKUP(Muutokset!I876,'2015'!$F$12:$I$1887,4,FALSE),0)</f>
        <v>5198</v>
      </c>
    </row>
    <row r="877" spans="1:10" x14ac:dyDescent="0.25">
      <c r="A877" t="s">
        <v>974</v>
      </c>
      <c r="B877">
        <v>0</v>
      </c>
      <c r="C877" t="str">
        <f t="shared" si="13"/>
        <v>ei muutosta</v>
      </c>
      <c r="I877" t="s">
        <v>848</v>
      </c>
      <c r="J877">
        <f>IFERROR(VLOOKUP(Muutokset!I877,'2015'!$F$12:$I$1887,4,FALSE),0)</f>
        <v>5220</v>
      </c>
    </row>
    <row r="878" spans="1:10" x14ac:dyDescent="0.25">
      <c r="A878" t="s">
        <v>975</v>
      </c>
      <c r="B878">
        <v>0</v>
      </c>
      <c r="C878" t="str">
        <f t="shared" si="13"/>
        <v>ei muutosta</v>
      </c>
      <c r="I878" t="s">
        <v>849</v>
      </c>
      <c r="J878">
        <f>IFERROR(VLOOKUP(Muutokset!I878,'2015'!$F$12:$I$1887,4,FALSE),0)</f>
        <v>7861</v>
      </c>
    </row>
    <row r="879" spans="1:10" x14ac:dyDescent="0.25">
      <c r="A879" t="s">
        <v>976</v>
      </c>
      <c r="B879">
        <v>0</v>
      </c>
      <c r="C879" t="str">
        <f t="shared" si="13"/>
        <v>ei muutosta</v>
      </c>
      <c r="I879" t="s">
        <v>2075</v>
      </c>
      <c r="J879">
        <f>IFERROR(VLOOKUP(Muutokset!I879,'2015'!$F$12:$I$1887,4,FALSE),0)</f>
        <v>7144</v>
      </c>
    </row>
    <row r="880" spans="1:10" x14ac:dyDescent="0.25">
      <c r="A880" t="s">
        <v>977</v>
      </c>
      <c r="B880">
        <v>0</v>
      </c>
      <c r="C880" t="str">
        <f t="shared" si="13"/>
        <v>ei muutosta</v>
      </c>
      <c r="I880" t="s">
        <v>850</v>
      </c>
      <c r="J880">
        <f>IFERROR(VLOOKUP(Muutokset!I880,'2015'!$F$12:$I$1887,4,FALSE),0)</f>
        <v>4234</v>
      </c>
    </row>
    <row r="881" spans="1:10" x14ac:dyDescent="0.25">
      <c r="A881" t="s">
        <v>978</v>
      </c>
      <c r="B881">
        <v>4517</v>
      </c>
      <c r="C881" t="str">
        <f t="shared" si="13"/>
        <v>suurempi muutos</v>
      </c>
      <c r="I881" t="s">
        <v>851</v>
      </c>
      <c r="J881">
        <f>IFERROR(VLOOKUP(Muutokset!I881,'2015'!$F$12:$I$1887,4,FALSE),0)</f>
        <v>7037</v>
      </c>
    </row>
    <row r="882" spans="1:10" x14ac:dyDescent="0.25">
      <c r="A882" t="s">
        <v>979</v>
      </c>
      <c r="B882">
        <v>0</v>
      </c>
      <c r="C882" t="str">
        <f t="shared" si="13"/>
        <v>ei muutosta</v>
      </c>
      <c r="I882" t="s">
        <v>852</v>
      </c>
      <c r="J882">
        <f>IFERROR(VLOOKUP(Muutokset!I882,'2015'!$F$12:$I$1887,4,FALSE),0)</f>
        <v>4476</v>
      </c>
    </row>
    <row r="883" spans="1:10" x14ac:dyDescent="0.25">
      <c r="A883" t="s">
        <v>980</v>
      </c>
      <c r="B883">
        <v>0</v>
      </c>
      <c r="C883" t="str">
        <f t="shared" si="13"/>
        <v>ei muutosta</v>
      </c>
      <c r="I883" t="s">
        <v>853</v>
      </c>
      <c r="J883">
        <f>IFERROR(VLOOKUP(Muutokset!I883,'2015'!$F$12:$I$1887,4,FALSE),0)</f>
        <v>2722</v>
      </c>
    </row>
    <row r="884" spans="1:10" x14ac:dyDescent="0.25">
      <c r="A884" t="s">
        <v>981</v>
      </c>
      <c r="B884">
        <v>0</v>
      </c>
      <c r="C884" t="str">
        <f t="shared" si="13"/>
        <v>ei muutosta</v>
      </c>
      <c r="I884" t="s">
        <v>854</v>
      </c>
      <c r="J884">
        <f>IFERROR(VLOOKUP(Muutokset!I884,'2015'!$F$12:$I$1887,4,FALSE),0)</f>
        <v>5965</v>
      </c>
    </row>
    <row r="885" spans="1:10" x14ac:dyDescent="0.25">
      <c r="A885" t="s">
        <v>982</v>
      </c>
      <c r="B885">
        <v>0</v>
      </c>
      <c r="C885" t="str">
        <f t="shared" si="13"/>
        <v>ei muutosta</v>
      </c>
      <c r="I885" t="s">
        <v>855</v>
      </c>
      <c r="J885">
        <f>IFERROR(VLOOKUP(Muutokset!I885,'2015'!$F$12:$I$1887,4,FALSE),0)</f>
        <v>6521</v>
      </c>
    </row>
    <row r="886" spans="1:10" x14ac:dyDescent="0.25">
      <c r="A886" t="s">
        <v>983</v>
      </c>
      <c r="B886">
        <v>0</v>
      </c>
      <c r="C886" t="str">
        <f t="shared" si="13"/>
        <v>ei muutosta</v>
      </c>
      <c r="I886" t="s">
        <v>856</v>
      </c>
      <c r="J886">
        <f>IFERROR(VLOOKUP(Muutokset!I886,'2015'!$F$12:$I$1887,4,FALSE),0)</f>
        <v>5263</v>
      </c>
    </row>
    <row r="887" spans="1:10" x14ac:dyDescent="0.25">
      <c r="A887" t="s">
        <v>984</v>
      </c>
      <c r="B887">
        <v>0</v>
      </c>
      <c r="C887" t="str">
        <f t="shared" si="13"/>
        <v>ei muutosta</v>
      </c>
      <c r="I887" t="s">
        <v>857</v>
      </c>
      <c r="J887">
        <f>IFERROR(VLOOKUP(Muutokset!I887,'2015'!$F$12:$I$1887,4,FALSE),0)</f>
        <v>7505</v>
      </c>
    </row>
    <row r="888" spans="1:10" x14ac:dyDescent="0.25">
      <c r="A888" t="s">
        <v>985</v>
      </c>
      <c r="B888">
        <v>0</v>
      </c>
      <c r="C888" t="str">
        <f t="shared" si="13"/>
        <v>ei muutosta</v>
      </c>
      <c r="I888" t="s">
        <v>858</v>
      </c>
      <c r="J888">
        <f>IFERROR(VLOOKUP(Muutokset!I888,'2015'!$F$12:$I$1887,4,FALSE),0)</f>
        <v>8064</v>
      </c>
    </row>
    <row r="889" spans="1:10" x14ac:dyDescent="0.25">
      <c r="A889" t="s">
        <v>986</v>
      </c>
      <c r="B889">
        <v>0</v>
      </c>
      <c r="C889" t="str">
        <f t="shared" si="13"/>
        <v>ei muutosta</v>
      </c>
      <c r="I889" t="s">
        <v>859</v>
      </c>
      <c r="J889">
        <f>IFERROR(VLOOKUP(Muutokset!I889,'2015'!$F$12:$I$1887,4,FALSE),0)</f>
        <v>4063</v>
      </c>
    </row>
    <row r="890" spans="1:10" x14ac:dyDescent="0.25">
      <c r="A890" t="s">
        <v>987</v>
      </c>
      <c r="B890">
        <v>0</v>
      </c>
      <c r="C890" t="str">
        <f t="shared" si="13"/>
        <v>ei muutosta</v>
      </c>
      <c r="I890" t="s">
        <v>860</v>
      </c>
      <c r="J890">
        <f>IFERROR(VLOOKUP(Muutokset!I890,'2015'!$F$12:$I$1887,4,FALSE),0)</f>
        <v>7427</v>
      </c>
    </row>
    <row r="891" spans="1:10" x14ac:dyDescent="0.25">
      <c r="A891" t="s">
        <v>988</v>
      </c>
      <c r="B891">
        <v>0</v>
      </c>
      <c r="C891" t="str">
        <f t="shared" si="13"/>
        <v>ei muutosta</v>
      </c>
      <c r="I891" t="s">
        <v>861</v>
      </c>
      <c r="J891">
        <f>IFERROR(VLOOKUP(Muutokset!I891,'2015'!$F$12:$I$1887,4,FALSE),0)</f>
        <v>5211</v>
      </c>
    </row>
    <row r="892" spans="1:10" x14ac:dyDescent="0.25">
      <c r="A892" t="s">
        <v>989</v>
      </c>
      <c r="B892">
        <v>0</v>
      </c>
      <c r="C892" t="str">
        <f t="shared" si="13"/>
        <v>ei muutosta</v>
      </c>
      <c r="I892" t="s">
        <v>1977</v>
      </c>
      <c r="J892">
        <f>IFERROR(VLOOKUP(Muutokset!I892,'2015'!$F$12:$I$1887,4,FALSE),0)</f>
        <v>3355</v>
      </c>
    </row>
    <row r="893" spans="1:10" x14ac:dyDescent="0.25">
      <c r="A893" t="s">
        <v>990</v>
      </c>
      <c r="B893">
        <v>0</v>
      </c>
      <c r="C893" t="str">
        <f t="shared" si="13"/>
        <v>ei muutosta</v>
      </c>
      <c r="I893" t="s">
        <v>862</v>
      </c>
      <c r="J893">
        <f>IFERROR(VLOOKUP(Muutokset!I893,'2015'!$F$12:$I$1887,4,FALSE),0)</f>
        <v>7514</v>
      </c>
    </row>
    <row r="894" spans="1:10" x14ac:dyDescent="0.25">
      <c r="A894" t="s">
        <v>991</v>
      </c>
      <c r="B894">
        <v>0</v>
      </c>
      <c r="C894" t="str">
        <f t="shared" si="13"/>
        <v>ei muutosta</v>
      </c>
      <c r="I894" t="s">
        <v>863</v>
      </c>
      <c r="J894">
        <f>IFERROR(VLOOKUP(Muutokset!I894,'2015'!$F$12:$I$1887,4,FALSE),0)</f>
        <v>7480</v>
      </c>
    </row>
    <row r="895" spans="1:10" x14ac:dyDescent="0.25">
      <c r="A895" t="s">
        <v>992</v>
      </c>
      <c r="B895">
        <v>0</v>
      </c>
      <c r="C895" t="str">
        <f t="shared" si="13"/>
        <v>ei muutosta</v>
      </c>
      <c r="I895" t="s">
        <v>864</v>
      </c>
      <c r="J895">
        <f>IFERROR(VLOOKUP(Muutokset!I895,'2015'!$F$12:$I$1887,4,FALSE),0)</f>
        <v>755</v>
      </c>
    </row>
    <row r="896" spans="1:10" x14ac:dyDescent="0.25">
      <c r="A896" t="s">
        <v>993</v>
      </c>
      <c r="B896">
        <v>0</v>
      </c>
      <c r="C896" t="str">
        <f t="shared" si="13"/>
        <v>ei muutosta</v>
      </c>
      <c r="I896" t="s">
        <v>865</v>
      </c>
      <c r="J896">
        <f>IFERROR(VLOOKUP(Muutokset!I896,'2015'!$F$12:$I$1887,4,FALSE),0)</f>
        <v>1764</v>
      </c>
    </row>
    <row r="897" spans="1:10" x14ac:dyDescent="0.25">
      <c r="A897" t="s">
        <v>994</v>
      </c>
      <c r="B897">
        <v>-399</v>
      </c>
      <c r="C897" t="str">
        <f t="shared" si="13"/>
        <v>suurempi muutos</v>
      </c>
      <c r="I897" t="s">
        <v>866</v>
      </c>
      <c r="J897">
        <f>IFERROR(VLOOKUP(Muutokset!I897,'2015'!$F$12:$I$1887,4,FALSE),0)</f>
        <v>844</v>
      </c>
    </row>
    <row r="898" spans="1:10" x14ac:dyDescent="0.25">
      <c r="A898" t="s">
        <v>995</v>
      </c>
      <c r="B898">
        <v>399</v>
      </c>
      <c r="C898" t="str">
        <f t="shared" si="13"/>
        <v>suurempi muutos</v>
      </c>
      <c r="I898" t="s">
        <v>867</v>
      </c>
      <c r="J898">
        <f>IFERROR(VLOOKUP(Muutokset!I898,'2015'!$F$12:$I$1887,4,FALSE),0)</f>
        <v>4020</v>
      </c>
    </row>
    <row r="899" spans="1:10" x14ac:dyDescent="0.25">
      <c r="A899" t="s">
        <v>996</v>
      </c>
      <c r="B899">
        <v>0</v>
      </c>
      <c r="C899" t="str">
        <f t="shared" ref="C899:C962" si="14">IF(ISERROR(B899), "tieosa muuttunut", IF(ABS(B899)&lt;=50, IF(B899=0, "ei muutosta", "±50"), "suurempi muutos"))</f>
        <v>ei muutosta</v>
      </c>
      <c r="I899" t="s">
        <v>868</v>
      </c>
      <c r="J899">
        <f>IFERROR(VLOOKUP(Muutokset!I899,'2015'!$F$12:$I$1887,4,FALSE),0)</f>
        <v>3128</v>
      </c>
    </row>
    <row r="900" spans="1:10" x14ac:dyDescent="0.25">
      <c r="A900" t="s">
        <v>997</v>
      </c>
      <c r="B900">
        <v>0</v>
      </c>
      <c r="C900" t="str">
        <f t="shared" si="14"/>
        <v>ei muutosta</v>
      </c>
      <c r="I900" t="s">
        <v>869</v>
      </c>
      <c r="J900">
        <f>IFERROR(VLOOKUP(Muutokset!I900,'2015'!$F$12:$I$1887,4,FALSE),0)</f>
        <v>5241</v>
      </c>
    </row>
    <row r="901" spans="1:10" x14ac:dyDescent="0.25">
      <c r="A901" t="s">
        <v>998</v>
      </c>
      <c r="B901">
        <v>0</v>
      </c>
      <c r="C901" t="str">
        <f t="shared" si="14"/>
        <v>ei muutosta</v>
      </c>
      <c r="I901" t="s">
        <v>870</v>
      </c>
      <c r="J901">
        <f>IFERROR(VLOOKUP(Muutokset!I901,'2015'!$F$12:$I$1887,4,FALSE),0)</f>
        <v>2833</v>
      </c>
    </row>
    <row r="902" spans="1:10" x14ac:dyDescent="0.25">
      <c r="A902" t="s">
        <v>999</v>
      </c>
      <c r="B902">
        <v>0</v>
      </c>
      <c r="C902" t="str">
        <f t="shared" si="14"/>
        <v>ei muutosta</v>
      </c>
      <c r="I902" t="s">
        <v>871</v>
      </c>
      <c r="J902">
        <f>IFERROR(VLOOKUP(Muutokset!I902,'2015'!$F$12:$I$1887,4,FALSE),0)</f>
        <v>4063</v>
      </c>
    </row>
    <row r="903" spans="1:10" x14ac:dyDescent="0.25">
      <c r="A903" t="s">
        <v>1000</v>
      </c>
      <c r="B903">
        <v>0</v>
      </c>
      <c r="C903" t="str">
        <f t="shared" si="14"/>
        <v>ei muutosta</v>
      </c>
      <c r="I903" t="s">
        <v>872</v>
      </c>
      <c r="J903">
        <f>IFERROR(VLOOKUP(Muutokset!I903,'2015'!$F$12:$I$1887,4,FALSE),0)</f>
        <v>6132</v>
      </c>
    </row>
    <row r="904" spans="1:10" x14ac:dyDescent="0.25">
      <c r="A904" t="s">
        <v>1001</v>
      </c>
      <c r="B904">
        <v>0</v>
      </c>
      <c r="C904" t="str">
        <f t="shared" si="14"/>
        <v>ei muutosta</v>
      </c>
      <c r="I904" t="s">
        <v>873</v>
      </c>
      <c r="J904">
        <f>IFERROR(VLOOKUP(Muutokset!I904,'2015'!$F$12:$I$1887,4,FALSE),0)</f>
        <v>5809</v>
      </c>
    </row>
    <row r="905" spans="1:10" x14ac:dyDescent="0.25">
      <c r="A905" t="s">
        <v>1002</v>
      </c>
      <c r="B905">
        <v>0</v>
      </c>
      <c r="C905" t="str">
        <f t="shared" si="14"/>
        <v>ei muutosta</v>
      </c>
      <c r="I905" t="s">
        <v>874</v>
      </c>
      <c r="J905">
        <f>IFERROR(VLOOKUP(Muutokset!I905,'2015'!$F$12:$I$1887,4,FALSE),0)</f>
        <v>4479</v>
      </c>
    </row>
    <row r="906" spans="1:10" x14ac:dyDescent="0.25">
      <c r="A906" t="s">
        <v>1003</v>
      </c>
      <c r="B906">
        <v>0</v>
      </c>
      <c r="C906" t="str">
        <f t="shared" si="14"/>
        <v>ei muutosta</v>
      </c>
      <c r="I906" t="s">
        <v>875</v>
      </c>
      <c r="J906">
        <f>IFERROR(VLOOKUP(Muutokset!I906,'2015'!$F$12:$I$1887,4,FALSE),0)</f>
        <v>6535</v>
      </c>
    </row>
    <row r="907" spans="1:10" x14ac:dyDescent="0.25">
      <c r="A907" t="s">
        <v>1004</v>
      </c>
      <c r="B907" t="e">
        <v>#VALUE!</v>
      </c>
      <c r="C907" t="str">
        <f t="shared" si="14"/>
        <v>tieosa muuttunut</v>
      </c>
      <c r="I907" t="s">
        <v>876</v>
      </c>
      <c r="J907">
        <f>IFERROR(VLOOKUP(Muutokset!I907,'2015'!$F$12:$I$1887,4,FALSE),0)</f>
        <v>3469</v>
      </c>
    </row>
    <row r="908" spans="1:10" x14ac:dyDescent="0.25">
      <c r="A908" t="s">
        <v>1005</v>
      </c>
      <c r="B908" t="e">
        <v>#VALUE!</v>
      </c>
      <c r="C908" t="str">
        <f t="shared" si="14"/>
        <v>tieosa muuttunut</v>
      </c>
      <c r="I908" t="s">
        <v>877</v>
      </c>
      <c r="J908">
        <f>IFERROR(VLOOKUP(Muutokset!I908,'2015'!$F$12:$I$1887,4,FALSE),0)</f>
        <v>5414</v>
      </c>
    </row>
    <row r="909" spans="1:10" x14ac:dyDescent="0.25">
      <c r="A909" t="s">
        <v>1006</v>
      </c>
      <c r="B909" t="e">
        <v>#VALUE!</v>
      </c>
      <c r="C909" t="str">
        <f t="shared" si="14"/>
        <v>tieosa muuttunut</v>
      </c>
      <c r="I909" t="s">
        <v>878</v>
      </c>
      <c r="J909">
        <f>IFERROR(VLOOKUP(Muutokset!I909,'2015'!$F$12:$I$1887,4,FALSE),0)</f>
        <v>2670</v>
      </c>
    </row>
    <row r="910" spans="1:10" x14ac:dyDescent="0.25">
      <c r="A910" t="s">
        <v>1007</v>
      </c>
      <c r="B910" t="e">
        <v>#VALUE!</v>
      </c>
      <c r="C910" t="str">
        <f t="shared" si="14"/>
        <v>tieosa muuttunut</v>
      </c>
      <c r="I910" t="s">
        <v>1978</v>
      </c>
      <c r="J910">
        <f>IFERROR(VLOOKUP(Muutokset!I910,'2015'!$F$12:$I$1887,4,FALSE),0)</f>
        <v>7823</v>
      </c>
    </row>
    <row r="911" spans="1:10" x14ac:dyDescent="0.25">
      <c r="A911" t="s">
        <v>1008</v>
      </c>
      <c r="B911" t="e">
        <v>#VALUE!</v>
      </c>
      <c r="C911" t="str">
        <f t="shared" si="14"/>
        <v>tieosa muuttunut</v>
      </c>
      <c r="I911" t="s">
        <v>879</v>
      </c>
      <c r="J911">
        <f>IFERROR(VLOOKUP(Muutokset!I911,'2015'!$F$12:$I$1887,4,FALSE),0)</f>
        <v>6055</v>
      </c>
    </row>
    <row r="912" spans="1:10" x14ac:dyDescent="0.25">
      <c r="A912" t="s">
        <v>1009</v>
      </c>
      <c r="B912" t="e">
        <v>#VALUE!</v>
      </c>
      <c r="C912" t="str">
        <f t="shared" si="14"/>
        <v>tieosa muuttunut</v>
      </c>
      <c r="I912" t="s">
        <v>880</v>
      </c>
      <c r="J912">
        <f>IFERROR(VLOOKUP(Muutokset!I912,'2015'!$F$12:$I$1887,4,FALSE),0)</f>
        <v>3892</v>
      </c>
    </row>
    <row r="913" spans="1:10" x14ac:dyDescent="0.25">
      <c r="A913" t="s">
        <v>1010</v>
      </c>
      <c r="B913" t="e">
        <v>#VALUE!</v>
      </c>
      <c r="C913" t="str">
        <f t="shared" si="14"/>
        <v>tieosa muuttunut</v>
      </c>
      <c r="I913" t="s">
        <v>881</v>
      </c>
      <c r="J913">
        <f>IFERROR(VLOOKUP(Muutokset!I913,'2015'!$F$12:$I$1887,4,FALSE),0)</f>
        <v>6725</v>
      </c>
    </row>
    <row r="914" spans="1:10" x14ac:dyDescent="0.25">
      <c r="A914" t="s">
        <v>1011</v>
      </c>
      <c r="B914" t="e">
        <v>#VALUE!</v>
      </c>
      <c r="C914" t="str">
        <f t="shared" si="14"/>
        <v>tieosa muuttunut</v>
      </c>
      <c r="I914" t="s">
        <v>882</v>
      </c>
      <c r="J914">
        <f>IFERROR(VLOOKUP(Muutokset!I914,'2015'!$F$12:$I$1887,4,FALSE),0)</f>
        <v>3838</v>
      </c>
    </row>
    <row r="915" spans="1:10" x14ac:dyDescent="0.25">
      <c r="A915" t="s">
        <v>1012</v>
      </c>
      <c r="B915" t="e">
        <v>#VALUE!</v>
      </c>
      <c r="C915" t="str">
        <f t="shared" si="14"/>
        <v>tieosa muuttunut</v>
      </c>
      <c r="I915" t="s">
        <v>883</v>
      </c>
      <c r="J915">
        <f>IFERROR(VLOOKUP(Muutokset!I915,'2015'!$F$12:$I$1887,4,FALSE),0)</f>
        <v>3485</v>
      </c>
    </row>
    <row r="916" spans="1:10" x14ac:dyDescent="0.25">
      <c r="A916" t="s">
        <v>1013</v>
      </c>
      <c r="B916" t="e">
        <v>#VALUE!</v>
      </c>
      <c r="C916" t="str">
        <f t="shared" si="14"/>
        <v>tieosa muuttunut</v>
      </c>
      <c r="I916" t="s">
        <v>884</v>
      </c>
      <c r="J916">
        <f>IFERROR(VLOOKUP(Muutokset!I916,'2015'!$F$12:$I$1887,4,FALSE),0)</f>
        <v>6305</v>
      </c>
    </row>
    <row r="917" spans="1:10" x14ac:dyDescent="0.25">
      <c r="A917" t="s">
        <v>1014</v>
      </c>
      <c r="B917">
        <v>0</v>
      </c>
      <c r="C917" t="str">
        <f t="shared" si="14"/>
        <v>ei muutosta</v>
      </c>
      <c r="I917" t="s">
        <v>885</v>
      </c>
      <c r="J917">
        <f>IFERROR(VLOOKUP(Muutokset!I917,'2015'!$F$12:$I$1887,4,FALSE),0)</f>
        <v>4570</v>
      </c>
    </row>
    <row r="918" spans="1:10" x14ac:dyDescent="0.25">
      <c r="A918" t="s">
        <v>1015</v>
      </c>
      <c r="B918">
        <v>0</v>
      </c>
      <c r="C918" t="str">
        <f t="shared" si="14"/>
        <v>ei muutosta</v>
      </c>
      <c r="I918" t="s">
        <v>886</v>
      </c>
      <c r="J918">
        <f>IFERROR(VLOOKUP(Muutokset!I918,'2015'!$F$12:$I$1887,4,FALSE),0)</f>
        <v>5935</v>
      </c>
    </row>
    <row r="919" spans="1:10" x14ac:dyDescent="0.25">
      <c r="A919" t="s">
        <v>1016</v>
      </c>
      <c r="B919">
        <v>0</v>
      </c>
      <c r="C919" t="str">
        <f t="shared" si="14"/>
        <v>ei muutosta</v>
      </c>
      <c r="I919" t="s">
        <v>887</v>
      </c>
      <c r="J919">
        <f>IFERROR(VLOOKUP(Muutokset!I919,'2015'!$F$12:$I$1887,4,FALSE),0)</f>
        <v>4864</v>
      </c>
    </row>
    <row r="920" spans="1:10" x14ac:dyDescent="0.25">
      <c r="A920" t="s">
        <v>1017</v>
      </c>
      <c r="B920">
        <v>0</v>
      </c>
      <c r="C920" t="str">
        <f t="shared" si="14"/>
        <v>ei muutosta</v>
      </c>
      <c r="I920" t="s">
        <v>888</v>
      </c>
      <c r="J920">
        <f>IFERROR(VLOOKUP(Muutokset!I920,'2015'!$F$12:$I$1887,4,FALSE),0)</f>
        <v>7522</v>
      </c>
    </row>
    <row r="921" spans="1:10" x14ac:dyDescent="0.25">
      <c r="A921" t="s">
        <v>1018</v>
      </c>
      <c r="B921">
        <v>0</v>
      </c>
      <c r="C921" t="str">
        <f t="shared" si="14"/>
        <v>ei muutosta</v>
      </c>
      <c r="I921" t="s">
        <v>889</v>
      </c>
      <c r="J921">
        <f>IFERROR(VLOOKUP(Muutokset!I921,'2015'!$F$12:$I$1887,4,FALSE),0)</f>
        <v>6247</v>
      </c>
    </row>
    <row r="922" spans="1:10" x14ac:dyDescent="0.25">
      <c r="A922" t="s">
        <v>1019</v>
      </c>
      <c r="B922">
        <v>0</v>
      </c>
      <c r="C922" t="str">
        <f t="shared" si="14"/>
        <v>ei muutosta</v>
      </c>
      <c r="I922" t="s">
        <v>1979</v>
      </c>
      <c r="J922">
        <f>IFERROR(VLOOKUP(Muutokset!I922,'2015'!$F$12:$I$1887,4,FALSE),0)</f>
        <v>0</v>
      </c>
    </row>
    <row r="923" spans="1:10" x14ac:dyDescent="0.25">
      <c r="A923" t="s">
        <v>1020</v>
      </c>
      <c r="B923">
        <v>0</v>
      </c>
      <c r="C923" t="str">
        <f t="shared" si="14"/>
        <v>ei muutosta</v>
      </c>
      <c r="I923" t="s">
        <v>890</v>
      </c>
      <c r="J923">
        <f>IFERROR(VLOOKUP(Muutokset!I923,'2015'!$F$12:$I$1887,4,FALSE),0)</f>
        <v>5696</v>
      </c>
    </row>
    <row r="924" spans="1:10" x14ac:dyDescent="0.25">
      <c r="A924" t="s">
        <v>1021</v>
      </c>
      <c r="B924">
        <v>0</v>
      </c>
      <c r="C924" t="str">
        <f t="shared" si="14"/>
        <v>ei muutosta</v>
      </c>
      <c r="I924" t="s">
        <v>891</v>
      </c>
      <c r="J924">
        <f>IFERROR(VLOOKUP(Muutokset!I924,'2015'!$F$12:$I$1887,4,FALSE),0)</f>
        <v>6504</v>
      </c>
    </row>
    <row r="925" spans="1:10" x14ac:dyDescent="0.25">
      <c r="A925" t="s">
        <v>1022</v>
      </c>
      <c r="B925">
        <v>0</v>
      </c>
      <c r="C925" t="str">
        <f t="shared" si="14"/>
        <v>ei muutosta</v>
      </c>
      <c r="I925" t="s">
        <v>892</v>
      </c>
      <c r="J925">
        <f>IFERROR(VLOOKUP(Muutokset!I925,'2015'!$F$12:$I$1887,4,FALSE),0)</f>
        <v>9890</v>
      </c>
    </row>
    <row r="926" spans="1:10" x14ac:dyDescent="0.25">
      <c r="A926" t="s">
        <v>1023</v>
      </c>
      <c r="B926">
        <v>0</v>
      </c>
      <c r="C926" t="str">
        <f t="shared" si="14"/>
        <v>ei muutosta</v>
      </c>
      <c r="I926" t="s">
        <v>893</v>
      </c>
      <c r="J926">
        <f>IFERROR(VLOOKUP(Muutokset!I926,'2015'!$F$12:$I$1887,4,FALSE),0)</f>
        <v>2930</v>
      </c>
    </row>
    <row r="927" spans="1:10" x14ac:dyDescent="0.25">
      <c r="A927" t="s">
        <v>1024</v>
      </c>
      <c r="B927">
        <v>7390</v>
      </c>
      <c r="C927" t="str">
        <f t="shared" si="14"/>
        <v>suurempi muutos</v>
      </c>
      <c r="I927" t="s">
        <v>894</v>
      </c>
      <c r="J927">
        <f>IFERROR(VLOOKUP(Muutokset!I927,'2015'!$F$12:$I$1887,4,FALSE),0)</f>
        <v>7275</v>
      </c>
    </row>
    <row r="928" spans="1:10" x14ac:dyDescent="0.25">
      <c r="A928" t="s">
        <v>1025</v>
      </c>
      <c r="B928">
        <v>0</v>
      </c>
      <c r="C928" t="str">
        <f t="shared" si="14"/>
        <v>ei muutosta</v>
      </c>
      <c r="I928" t="s">
        <v>895</v>
      </c>
      <c r="J928">
        <f>IFERROR(VLOOKUP(Muutokset!I928,'2015'!$F$12:$I$1887,4,FALSE),0)</f>
        <v>4593</v>
      </c>
    </row>
    <row r="929" spans="1:10" x14ac:dyDescent="0.25">
      <c r="A929" t="s">
        <v>1026</v>
      </c>
      <c r="B929">
        <v>0</v>
      </c>
      <c r="C929" t="str">
        <f t="shared" si="14"/>
        <v>ei muutosta</v>
      </c>
      <c r="I929" t="s">
        <v>896</v>
      </c>
      <c r="J929">
        <f>IFERROR(VLOOKUP(Muutokset!I929,'2015'!$F$12:$I$1887,4,FALSE),0)</f>
        <v>5715</v>
      </c>
    </row>
    <row r="930" spans="1:10" x14ac:dyDescent="0.25">
      <c r="A930" t="s">
        <v>1027</v>
      </c>
      <c r="B930">
        <v>0</v>
      </c>
      <c r="C930" t="str">
        <f t="shared" si="14"/>
        <v>ei muutosta</v>
      </c>
      <c r="I930" t="s">
        <v>897</v>
      </c>
      <c r="J930">
        <f>IFERROR(VLOOKUP(Muutokset!I930,'2015'!$F$12:$I$1887,4,FALSE),0)</f>
        <v>9420</v>
      </c>
    </row>
    <row r="931" spans="1:10" x14ac:dyDescent="0.25">
      <c r="A931" t="s">
        <v>1028</v>
      </c>
      <c r="B931">
        <v>0</v>
      </c>
      <c r="C931" t="str">
        <f t="shared" si="14"/>
        <v>ei muutosta</v>
      </c>
      <c r="I931" t="s">
        <v>898</v>
      </c>
      <c r="J931">
        <f>IFERROR(VLOOKUP(Muutokset!I931,'2015'!$F$12:$I$1887,4,FALSE),0)</f>
        <v>1156</v>
      </c>
    </row>
    <row r="932" spans="1:10" x14ac:dyDescent="0.25">
      <c r="A932" t="s">
        <v>1029</v>
      </c>
      <c r="B932">
        <v>0</v>
      </c>
      <c r="C932" t="str">
        <f t="shared" si="14"/>
        <v>ei muutosta</v>
      </c>
      <c r="I932" t="s">
        <v>899</v>
      </c>
      <c r="J932">
        <f>IFERROR(VLOOKUP(Muutokset!I932,'2015'!$F$12:$I$1887,4,FALSE),0)</f>
        <v>6870</v>
      </c>
    </row>
    <row r="933" spans="1:10" x14ac:dyDescent="0.25">
      <c r="A933" t="s">
        <v>1030</v>
      </c>
      <c r="B933">
        <v>0</v>
      </c>
      <c r="C933" t="str">
        <f t="shared" si="14"/>
        <v>ei muutosta</v>
      </c>
      <c r="I933" t="s">
        <v>2082</v>
      </c>
      <c r="J933">
        <f>IFERROR(VLOOKUP(Muutokset!I933,'2015'!$F$12:$I$1887,4,FALSE),0)</f>
        <v>1040</v>
      </c>
    </row>
    <row r="934" spans="1:10" x14ac:dyDescent="0.25">
      <c r="A934" t="s">
        <v>1031</v>
      </c>
      <c r="B934">
        <v>0</v>
      </c>
      <c r="C934" t="str">
        <f t="shared" si="14"/>
        <v>ei muutosta</v>
      </c>
      <c r="I934" t="s">
        <v>900</v>
      </c>
      <c r="J934">
        <f>IFERROR(VLOOKUP(Muutokset!I934,'2015'!$F$12:$I$1887,4,FALSE),0)</f>
        <v>597</v>
      </c>
    </row>
    <row r="935" spans="1:10" x14ac:dyDescent="0.25">
      <c r="A935" t="s">
        <v>1032</v>
      </c>
      <c r="B935">
        <v>7010</v>
      </c>
      <c r="C935" t="str">
        <f t="shared" si="14"/>
        <v>suurempi muutos</v>
      </c>
      <c r="I935" t="s">
        <v>901</v>
      </c>
      <c r="J935">
        <f>IFERROR(VLOOKUP(Muutokset!I935,'2015'!$F$12:$I$1887,4,FALSE),0)</f>
        <v>1392</v>
      </c>
    </row>
    <row r="936" spans="1:10" x14ac:dyDescent="0.25">
      <c r="A936" t="s">
        <v>1033</v>
      </c>
      <c r="B936">
        <v>0</v>
      </c>
      <c r="C936" t="str">
        <f t="shared" si="14"/>
        <v>ei muutosta</v>
      </c>
      <c r="I936" t="s">
        <v>902</v>
      </c>
      <c r="J936">
        <f>IFERROR(VLOOKUP(Muutokset!I936,'2015'!$F$12:$I$1887,4,FALSE),0)</f>
        <v>6125</v>
      </c>
    </row>
    <row r="937" spans="1:10" x14ac:dyDescent="0.25">
      <c r="A937" t="s">
        <v>1034</v>
      </c>
      <c r="B937">
        <v>0</v>
      </c>
      <c r="C937" t="str">
        <f t="shared" si="14"/>
        <v>ei muutosta</v>
      </c>
      <c r="I937" t="s">
        <v>903</v>
      </c>
      <c r="J937">
        <f>IFERROR(VLOOKUP(Muutokset!I937,'2015'!$F$12:$I$1887,4,FALSE),0)</f>
        <v>8640</v>
      </c>
    </row>
    <row r="938" spans="1:10" x14ac:dyDescent="0.25">
      <c r="A938" t="s">
        <v>1035</v>
      </c>
      <c r="B938">
        <v>0</v>
      </c>
      <c r="C938" t="str">
        <f t="shared" si="14"/>
        <v>ei muutosta</v>
      </c>
      <c r="I938" t="s">
        <v>904</v>
      </c>
      <c r="J938">
        <f>IFERROR(VLOOKUP(Muutokset!I938,'2015'!$F$12:$I$1887,4,FALSE),0)</f>
        <v>6172</v>
      </c>
    </row>
    <row r="939" spans="1:10" x14ac:dyDescent="0.25">
      <c r="A939" t="s">
        <v>1036</v>
      </c>
      <c r="B939">
        <v>0</v>
      </c>
      <c r="C939" t="str">
        <f t="shared" si="14"/>
        <v>ei muutosta</v>
      </c>
      <c r="I939" t="s">
        <v>905</v>
      </c>
      <c r="J939">
        <f>IFERROR(VLOOKUP(Muutokset!I939,'2015'!$F$12:$I$1887,4,FALSE),0)</f>
        <v>6001</v>
      </c>
    </row>
    <row r="940" spans="1:10" x14ac:dyDescent="0.25">
      <c r="A940" t="s">
        <v>1037</v>
      </c>
      <c r="B940">
        <v>0</v>
      </c>
      <c r="C940" t="str">
        <f t="shared" si="14"/>
        <v>ei muutosta</v>
      </c>
      <c r="I940" t="s">
        <v>906</v>
      </c>
      <c r="J940">
        <f>IFERROR(VLOOKUP(Muutokset!I940,'2015'!$F$12:$I$1887,4,FALSE),0)</f>
        <v>2176</v>
      </c>
    </row>
    <row r="941" spans="1:10" x14ac:dyDescent="0.25">
      <c r="A941" t="s">
        <v>1038</v>
      </c>
      <c r="B941">
        <v>0</v>
      </c>
      <c r="C941" t="str">
        <f t="shared" si="14"/>
        <v>ei muutosta</v>
      </c>
      <c r="I941" t="s">
        <v>907</v>
      </c>
      <c r="J941">
        <f>IFERROR(VLOOKUP(Muutokset!I941,'2015'!$F$12:$I$1887,4,FALSE),0)</f>
        <v>4115</v>
      </c>
    </row>
    <row r="942" spans="1:10" x14ac:dyDescent="0.25">
      <c r="A942" t="s">
        <v>1039</v>
      </c>
      <c r="B942">
        <v>0</v>
      </c>
      <c r="C942" t="str">
        <f t="shared" si="14"/>
        <v>ei muutosta</v>
      </c>
      <c r="I942" t="s">
        <v>908</v>
      </c>
      <c r="J942">
        <f>IFERROR(VLOOKUP(Muutokset!I942,'2015'!$F$12:$I$1887,4,FALSE),0)</f>
        <v>5321</v>
      </c>
    </row>
    <row r="943" spans="1:10" x14ac:dyDescent="0.25">
      <c r="A943" t="s">
        <v>1040</v>
      </c>
      <c r="B943">
        <v>0</v>
      </c>
      <c r="C943" t="str">
        <f t="shared" si="14"/>
        <v>ei muutosta</v>
      </c>
      <c r="I943" t="s">
        <v>909</v>
      </c>
      <c r="J943">
        <f>IFERROR(VLOOKUP(Muutokset!I943,'2015'!$F$12:$I$1887,4,FALSE),0)</f>
        <v>3135</v>
      </c>
    </row>
    <row r="944" spans="1:10" x14ac:dyDescent="0.25">
      <c r="A944" t="s">
        <v>1041</v>
      </c>
      <c r="B944">
        <v>0</v>
      </c>
      <c r="C944" t="str">
        <f t="shared" si="14"/>
        <v>ei muutosta</v>
      </c>
      <c r="I944" t="s">
        <v>910</v>
      </c>
      <c r="J944">
        <f>IFERROR(VLOOKUP(Muutokset!I944,'2015'!$F$12:$I$1887,4,FALSE),0)</f>
        <v>6532</v>
      </c>
    </row>
    <row r="945" spans="1:10" x14ac:dyDescent="0.25">
      <c r="A945" t="s">
        <v>1042</v>
      </c>
      <c r="B945">
        <v>0</v>
      </c>
      <c r="C945" t="str">
        <f t="shared" si="14"/>
        <v>ei muutosta</v>
      </c>
      <c r="I945" t="s">
        <v>911</v>
      </c>
      <c r="J945">
        <f>IFERROR(VLOOKUP(Muutokset!I945,'2015'!$F$12:$I$1887,4,FALSE),0)</f>
        <v>5910</v>
      </c>
    </row>
    <row r="946" spans="1:10" x14ac:dyDescent="0.25">
      <c r="A946" t="s">
        <v>1043</v>
      </c>
      <c r="B946">
        <v>0</v>
      </c>
      <c r="C946" t="str">
        <f t="shared" si="14"/>
        <v>ei muutosta</v>
      </c>
      <c r="I946" t="s">
        <v>912</v>
      </c>
      <c r="J946">
        <f>IFERROR(VLOOKUP(Muutokset!I946,'2015'!$F$12:$I$1887,4,FALSE),0)</f>
        <v>4862</v>
      </c>
    </row>
    <row r="947" spans="1:10" x14ac:dyDescent="0.25">
      <c r="A947" t="s">
        <v>1044</v>
      </c>
      <c r="B947">
        <v>0</v>
      </c>
      <c r="C947" t="str">
        <f t="shared" si="14"/>
        <v>ei muutosta</v>
      </c>
      <c r="I947" t="s">
        <v>913</v>
      </c>
      <c r="J947">
        <f>IFERROR(VLOOKUP(Muutokset!I947,'2015'!$F$12:$I$1887,4,FALSE),0)</f>
        <v>3926</v>
      </c>
    </row>
    <row r="948" spans="1:10" x14ac:dyDescent="0.25">
      <c r="A948" t="s">
        <v>1045</v>
      </c>
      <c r="B948">
        <v>0</v>
      </c>
      <c r="C948" t="str">
        <f t="shared" si="14"/>
        <v>ei muutosta</v>
      </c>
      <c r="I948" t="s">
        <v>914</v>
      </c>
      <c r="J948">
        <f>IFERROR(VLOOKUP(Muutokset!I948,'2015'!$F$12:$I$1887,4,FALSE),0)</f>
        <v>5836</v>
      </c>
    </row>
    <row r="949" spans="1:10" x14ac:dyDescent="0.25">
      <c r="A949" t="s">
        <v>1046</v>
      </c>
      <c r="B949">
        <v>0</v>
      </c>
      <c r="C949" t="str">
        <f t="shared" si="14"/>
        <v>ei muutosta</v>
      </c>
      <c r="I949" t="s">
        <v>915</v>
      </c>
      <c r="J949">
        <f>IFERROR(VLOOKUP(Muutokset!I949,'2015'!$F$12:$I$1887,4,FALSE),0)</f>
        <v>8140</v>
      </c>
    </row>
    <row r="950" spans="1:10" x14ac:dyDescent="0.25">
      <c r="A950" t="s">
        <v>1047</v>
      </c>
      <c r="B950">
        <v>0</v>
      </c>
      <c r="C950" t="str">
        <f t="shared" si="14"/>
        <v>ei muutosta</v>
      </c>
      <c r="I950" t="s">
        <v>916</v>
      </c>
      <c r="J950">
        <f>IFERROR(VLOOKUP(Muutokset!I950,'2015'!$F$12:$I$1887,4,FALSE),0)</f>
        <v>6141</v>
      </c>
    </row>
    <row r="951" spans="1:10" x14ac:dyDescent="0.25">
      <c r="A951" t="s">
        <v>1048</v>
      </c>
      <c r="B951">
        <v>0</v>
      </c>
      <c r="C951" t="str">
        <f t="shared" si="14"/>
        <v>ei muutosta</v>
      </c>
      <c r="I951" t="s">
        <v>917</v>
      </c>
      <c r="J951">
        <f>IFERROR(VLOOKUP(Muutokset!I951,'2015'!$F$12:$I$1887,4,FALSE),0)</f>
        <v>7510</v>
      </c>
    </row>
    <row r="952" spans="1:10" x14ac:dyDescent="0.25">
      <c r="A952" t="s">
        <v>1049</v>
      </c>
      <c r="B952">
        <v>0</v>
      </c>
      <c r="C952" t="str">
        <f t="shared" si="14"/>
        <v>ei muutosta</v>
      </c>
      <c r="I952" t="s">
        <v>918</v>
      </c>
      <c r="J952">
        <f>IFERROR(VLOOKUP(Muutokset!I952,'2015'!$F$12:$I$1887,4,FALSE),0)</f>
        <v>2275</v>
      </c>
    </row>
    <row r="953" spans="1:10" x14ac:dyDescent="0.25">
      <c r="A953" t="s">
        <v>1050</v>
      </c>
      <c r="B953">
        <v>0</v>
      </c>
      <c r="C953" t="str">
        <f t="shared" si="14"/>
        <v>ei muutosta</v>
      </c>
      <c r="I953" t="s">
        <v>919</v>
      </c>
      <c r="J953">
        <f>IFERROR(VLOOKUP(Muutokset!I953,'2015'!$F$12:$I$1887,4,FALSE),0)</f>
        <v>1054</v>
      </c>
    </row>
    <row r="954" spans="1:10" x14ac:dyDescent="0.25">
      <c r="A954" t="s">
        <v>1051</v>
      </c>
      <c r="B954">
        <v>0</v>
      </c>
      <c r="C954" t="str">
        <f t="shared" si="14"/>
        <v>ei muutosta</v>
      </c>
      <c r="I954" t="s">
        <v>920</v>
      </c>
      <c r="J954">
        <f>IFERROR(VLOOKUP(Muutokset!I954,'2015'!$F$12:$I$1887,4,FALSE),0)</f>
        <v>6765</v>
      </c>
    </row>
    <row r="955" spans="1:10" x14ac:dyDescent="0.25">
      <c r="A955" t="s">
        <v>1052</v>
      </c>
      <c r="B955">
        <v>0</v>
      </c>
      <c r="C955" t="str">
        <f t="shared" si="14"/>
        <v>ei muutosta</v>
      </c>
      <c r="I955" t="s">
        <v>921</v>
      </c>
      <c r="J955">
        <f>IFERROR(VLOOKUP(Muutokset!I955,'2015'!$F$12:$I$1887,4,FALSE),0)</f>
        <v>4438</v>
      </c>
    </row>
    <row r="956" spans="1:10" x14ac:dyDescent="0.25">
      <c r="A956" t="s">
        <v>1053</v>
      </c>
      <c r="B956">
        <v>0</v>
      </c>
      <c r="C956" t="str">
        <f t="shared" si="14"/>
        <v>ei muutosta</v>
      </c>
      <c r="I956" t="s">
        <v>922</v>
      </c>
      <c r="J956">
        <f>IFERROR(VLOOKUP(Muutokset!I956,'2015'!$F$12:$I$1887,4,FALSE),0)</f>
        <v>1885</v>
      </c>
    </row>
    <row r="957" spans="1:10" x14ac:dyDescent="0.25">
      <c r="A957" t="s">
        <v>1054</v>
      </c>
      <c r="B957">
        <v>0</v>
      </c>
      <c r="C957" t="str">
        <f t="shared" si="14"/>
        <v>ei muutosta</v>
      </c>
      <c r="I957" t="s">
        <v>923</v>
      </c>
      <c r="J957">
        <f>IFERROR(VLOOKUP(Muutokset!I957,'2015'!$F$12:$I$1887,4,FALSE),0)</f>
        <v>921</v>
      </c>
    </row>
    <row r="958" spans="1:10" x14ac:dyDescent="0.25">
      <c r="A958" t="s">
        <v>1055</v>
      </c>
      <c r="B958">
        <v>0</v>
      </c>
      <c r="C958" t="str">
        <f t="shared" si="14"/>
        <v>ei muutosta</v>
      </c>
      <c r="I958" t="s">
        <v>1980</v>
      </c>
      <c r="J958">
        <f>IFERROR(VLOOKUP(Muutokset!I958,'2015'!$F$12:$I$1887,4,FALSE),0)</f>
        <v>6845</v>
      </c>
    </row>
    <row r="959" spans="1:10" x14ac:dyDescent="0.25">
      <c r="A959" t="s">
        <v>1056</v>
      </c>
      <c r="B959">
        <v>0</v>
      </c>
      <c r="C959" t="str">
        <f t="shared" si="14"/>
        <v>ei muutosta</v>
      </c>
      <c r="I959" t="s">
        <v>924</v>
      </c>
      <c r="J959">
        <f>IFERROR(VLOOKUP(Muutokset!I959,'2015'!$F$12:$I$1887,4,FALSE),0)</f>
        <v>1955</v>
      </c>
    </row>
    <row r="960" spans="1:10" x14ac:dyDescent="0.25">
      <c r="A960" t="s">
        <v>1057</v>
      </c>
      <c r="B960">
        <v>0</v>
      </c>
      <c r="C960" t="str">
        <f t="shared" si="14"/>
        <v>ei muutosta</v>
      </c>
      <c r="I960" t="s">
        <v>925</v>
      </c>
      <c r="J960">
        <f>IFERROR(VLOOKUP(Muutokset!I960,'2015'!$F$12:$I$1887,4,FALSE),0)</f>
        <v>9245</v>
      </c>
    </row>
    <row r="961" spans="1:10" x14ac:dyDescent="0.25">
      <c r="A961" t="s">
        <v>1058</v>
      </c>
      <c r="B961">
        <v>0</v>
      </c>
      <c r="C961" t="str">
        <f t="shared" si="14"/>
        <v>ei muutosta</v>
      </c>
      <c r="I961" t="s">
        <v>926</v>
      </c>
      <c r="J961">
        <f>IFERROR(VLOOKUP(Muutokset!I961,'2015'!$F$12:$I$1887,4,FALSE),0)</f>
        <v>10425</v>
      </c>
    </row>
    <row r="962" spans="1:10" x14ac:dyDescent="0.25">
      <c r="A962" t="s">
        <v>1059</v>
      </c>
      <c r="B962">
        <v>0</v>
      </c>
      <c r="C962" t="str">
        <f t="shared" si="14"/>
        <v>ei muutosta</v>
      </c>
      <c r="I962" t="s">
        <v>927</v>
      </c>
      <c r="J962">
        <f>IFERROR(VLOOKUP(Muutokset!I962,'2015'!$F$12:$I$1887,4,FALSE),0)</f>
        <v>2075</v>
      </c>
    </row>
    <row r="963" spans="1:10" x14ac:dyDescent="0.25">
      <c r="A963" t="s">
        <v>1060</v>
      </c>
      <c r="B963">
        <v>0</v>
      </c>
      <c r="C963" t="str">
        <f t="shared" ref="C963:C1026" si="15">IF(ISERROR(B963), "tieosa muuttunut", IF(ABS(B963)&lt;=50, IF(B963=0, "ei muutosta", "±50"), "suurempi muutos"))</f>
        <v>ei muutosta</v>
      </c>
      <c r="I963" t="s">
        <v>928</v>
      </c>
      <c r="J963">
        <f>IFERROR(VLOOKUP(Muutokset!I963,'2015'!$F$12:$I$1887,4,FALSE),0)</f>
        <v>8508</v>
      </c>
    </row>
    <row r="964" spans="1:10" x14ac:dyDescent="0.25">
      <c r="A964" t="s">
        <v>1061</v>
      </c>
      <c r="B964">
        <v>0</v>
      </c>
      <c r="C964" t="str">
        <f t="shared" si="15"/>
        <v>ei muutosta</v>
      </c>
      <c r="I964" t="s">
        <v>929</v>
      </c>
      <c r="J964">
        <f>IFERROR(VLOOKUP(Muutokset!I964,'2015'!$F$12:$I$1887,4,FALSE),0)</f>
        <v>4040</v>
      </c>
    </row>
    <row r="965" spans="1:10" x14ac:dyDescent="0.25">
      <c r="A965" t="s">
        <v>1062</v>
      </c>
      <c r="B965">
        <v>0</v>
      </c>
      <c r="C965" t="str">
        <f t="shared" si="15"/>
        <v>ei muutosta</v>
      </c>
      <c r="I965" t="s">
        <v>930</v>
      </c>
      <c r="J965">
        <f>IFERROR(VLOOKUP(Muutokset!I965,'2015'!$F$12:$I$1887,4,FALSE),0)</f>
        <v>7050</v>
      </c>
    </row>
    <row r="966" spans="1:10" x14ac:dyDescent="0.25">
      <c r="A966" t="s">
        <v>1063</v>
      </c>
      <c r="B966">
        <v>0</v>
      </c>
      <c r="C966" t="str">
        <f t="shared" si="15"/>
        <v>ei muutosta</v>
      </c>
      <c r="I966" t="s">
        <v>931</v>
      </c>
      <c r="J966">
        <f>IFERROR(VLOOKUP(Muutokset!I966,'2015'!$F$12:$I$1887,4,FALSE),0)</f>
        <v>3913</v>
      </c>
    </row>
    <row r="967" spans="1:10" x14ac:dyDescent="0.25">
      <c r="A967" t="s">
        <v>1064</v>
      </c>
      <c r="B967">
        <v>82</v>
      </c>
      <c r="C967" t="str">
        <f t="shared" si="15"/>
        <v>suurempi muutos</v>
      </c>
      <c r="I967" t="s">
        <v>932</v>
      </c>
      <c r="J967">
        <f>IFERROR(VLOOKUP(Muutokset!I967,'2015'!$F$12:$I$1887,4,FALSE),0)</f>
        <v>5243</v>
      </c>
    </row>
    <row r="968" spans="1:10" x14ac:dyDescent="0.25">
      <c r="A968" t="s">
        <v>1065</v>
      </c>
      <c r="B968">
        <v>0</v>
      </c>
      <c r="C968" t="str">
        <f t="shared" si="15"/>
        <v>ei muutosta</v>
      </c>
      <c r="I968" t="s">
        <v>1984</v>
      </c>
      <c r="J968">
        <f>IFERROR(VLOOKUP(Muutokset!I968,'2015'!$F$12:$I$1887,4,FALSE),0)</f>
        <v>6506</v>
      </c>
    </row>
    <row r="969" spans="1:10" x14ac:dyDescent="0.25">
      <c r="A969" t="s">
        <v>1066</v>
      </c>
      <c r="B969">
        <v>0</v>
      </c>
      <c r="C969" t="str">
        <f t="shared" si="15"/>
        <v>ei muutosta</v>
      </c>
      <c r="I969" t="s">
        <v>933</v>
      </c>
      <c r="J969">
        <f>IFERROR(VLOOKUP(Muutokset!I969,'2015'!$F$12:$I$1887,4,FALSE),0)</f>
        <v>2640</v>
      </c>
    </row>
    <row r="970" spans="1:10" x14ac:dyDescent="0.25">
      <c r="A970" t="s">
        <v>1067</v>
      </c>
      <c r="B970">
        <v>0</v>
      </c>
      <c r="C970" t="str">
        <f t="shared" si="15"/>
        <v>ei muutosta</v>
      </c>
      <c r="I970" t="s">
        <v>934</v>
      </c>
      <c r="J970">
        <f>IFERROR(VLOOKUP(Muutokset!I970,'2015'!$F$12:$I$1887,4,FALSE),0)</f>
        <v>7363</v>
      </c>
    </row>
    <row r="971" spans="1:10" x14ac:dyDescent="0.25">
      <c r="A971" t="s">
        <v>1068</v>
      </c>
      <c r="B971">
        <v>0</v>
      </c>
      <c r="C971" t="str">
        <f t="shared" si="15"/>
        <v>ei muutosta</v>
      </c>
      <c r="I971" t="s">
        <v>935</v>
      </c>
      <c r="J971">
        <f>IFERROR(VLOOKUP(Muutokset!I971,'2015'!$F$12:$I$1887,4,FALSE),0)</f>
        <v>4126</v>
      </c>
    </row>
    <row r="972" spans="1:10" x14ac:dyDescent="0.25">
      <c r="A972" t="s">
        <v>1069</v>
      </c>
      <c r="B972">
        <v>0</v>
      </c>
      <c r="C972" t="str">
        <f t="shared" si="15"/>
        <v>ei muutosta</v>
      </c>
      <c r="I972" t="s">
        <v>936</v>
      </c>
      <c r="J972">
        <f>IFERROR(VLOOKUP(Muutokset!I972,'2015'!$F$12:$I$1887,4,FALSE),0)</f>
        <v>4446</v>
      </c>
    </row>
    <row r="973" spans="1:10" x14ac:dyDescent="0.25">
      <c r="A973" t="s">
        <v>1070</v>
      </c>
      <c r="B973">
        <v>0</v>
      </c>
      <c r="C973" t="str">
        <f t="shared" si="15"/>
        <v>ei muutosta</v>
      </c>
      <c r="I973" t="s">
        <v>1985</v>
      </c>
      <c r="J973">
        <f>IFERROR(VLOOKUP(Muutokset!I973,'2015'!$F$12:$I$1887,4,FALSE),0)</f>
        <v>220</v>
      </c>
    </row>
    <row r="974" spans="1:10" x14ac:dyDescent="0.25">
      <c r="A974" t="s">
        <v>1071</v>
      </c>
      <c r="B974">
        <v>0</v>
      </c>
      <c r="C974" t="str">
        <f t="shared" si="15"/>
        <v>ei muutosta</v>
      </c>
      <c r="I974" t="s">
        <v>937</v>
      </c>
      <c r="J974">
        <f>IFERROR(VLOOKUP(Muutokset!I974,'2015'!$F$12:$I$1887,4,FALSE),0)</f>
        <v>3990</v>
      </c>
    </row>
    <row r="975" spans="1:10" x14ac:dyDescent="0.25">
      <c r="A975" t="s">
        <v>1072</v>
      </c>
      <c r="B975">
        <v>0</v>
      </c>
      <c r="C975" t="str">
        <f t="shared" si="15"/>
        <v>ei muutosta</v>
      </c>
      <c r="I975" t="s">
        <v>938</v>
      </c>
      <c r="J975">
        <f>IFERROR(VLOOKUP(Muutokset!I975,'2015'!$F$12:$I$1887,4,FALSE),0)</f>
        <v>6688</v>
      </c>
    </row>
    <row r="976" spans="1:10" x14ac:dyDescent="0.25">
      <c r="A976" t="s">
        <v>1073</v>
      </c>
      <c r="B976">
        <v>0</v>
      </c>
      <c r="C976" t="str">
        <f t="shared" si="15"/>
        <v>ei muutosta</v>
      </c>
      <c r="I976" t="s">
        <v>939</v>
      </c>
      <c r="J976">
        <f>IFERROR(VLOOKUP(Muutokset!I976,'2015'!$F$12:$I$1887,4,FALSE),0)</f>
        <v>5500</v>
      </c>
    </row>
    <row r="977" spans="1:10" x14ac:dyDescent="0.25">
      <c r="A977" t="s">
        <v>1074</v>
      </c>
      <c r="B977">
        <v>0</v>
      </c>
      <c r="C977" t="str">
        <f t="shared" si="15"/>
        <v>ei muutosta</v>
      </c>
      <c r="I977" t="s">
        <v>940</v>
      </c>
      <c r="J977">
        <f>IFERROR(VLOOKUP(Muutokset!I977,'2015'!$F$12:$I$1887,4,FALSE),0)</f>
        <v>4205</v>
      </c>
    </row>
    <row r="978" spans="1:10" x14ac:dyDescent="0.25">
      <c r="A978" t="s">
        <v>1075</v>
      </c>
      <c r="B978">
        <v>0</v>
      </c>
      <c r="C978" t="str">
        <f t="shared" si="15"/>
        <v>ei muutosta</v>
      </c>
      <c r="I978" t="s">
        <v>941</v>
      </c>
      <c r="J978">
        <f>IFERROR(VLOOKUP(Muutokset!I978,'2015'!$F$12:$I$1887,4,FALSE),0)</f>
        <v>1482</v>
      </c>
    </row>
    <row r="979" spans="1:10" x14ac:dyDescent="0.25">
      <c r="A979" t="s">
        <v>1076</v>
      </c>
      <c r="B979">
        <v>0</v>
      </c>
      <c r="C979" t="str">
        <f t="shared" si="15"/>
        <v>ei muutosta</v>
      </c>
      <c r="I979" t="s">
        <v>1989</v>
      </c>
      <c r="J979">
        <f>IFERROR(VLOOKUP(Muutokset!I979,'2015'!$F$12:$I$1887,4,FALSE),0)</f>
        <v>5685</v>
      </c>
    </row>
    <row r="980" spans="1:10" x14ac:dyDescent="0.25">
      <c r="A980" t="s">
        <v>1077</v>
      </c>
      <c r="B980">
        <v>0</v>
      </c>
      <c r="C980" t="str">
        <f t="shared" si="15"/>
        <v>ei muutosta</v>
      </c>
      <c r="I980" t="s">
        <v>942</v>
      </c>
      <c r="J980">
        <f>IFERROR(VLOOKUP(Muutokset!I980,'2015'!$F$12:$I$1887,4,FALSE),0)</f>
        <v>4928</v>
      </c>
    </row>
    <row r="981" spans="1:10" x14ac:dyDescent="0.25">
      <c r="A981" t="s">
        <v>1078</v>
      </c>
      <c r="B981">
        <v>0</v>
      </c>
      <c r="C981" t="str">
        <f t="shared" si="15"/>
        <v>ei muutosta</v>
      </c>
      <c r="I981" t="s">
        <v>943</v>
      </c>
      <c r="J981">
        <f>IFERROR(VLOOKUP(Muutokset!I981,'2015'!$F$12:$I$1887,4,FALSE),0)</f>
        <v>131</v>
      </c>
    </row>
    <row r="982" spans="1:10" x14ac:dyDescent="0.25">
      <c r="A982" t="s">
        <v>1079</v>
      </c>
      <c r="B982">
        <v>0</v>
      </c>
      <c r="C982" t="str">
        <f t="shared" si="15"/>
        <v>ei muutosta</v>
      </c>
      <c r="I982" t="s">
        <v>944</v>
      </c>
      <c r="J982">
        <f>IFERROR(VLOOKUP(Muutokset!I982,'2015'!$F$12:$I$1887,4,FALSE),0)</f>
        <v>319</v>
      </c>
    </row>
    <row r="983" spans="1:10" x14ac:dyDescent="0.25">
      <c r="A983" t="s">
        <v>1080</v>
      </c>
      <c r="B983">
        <v>0</v>
      </c>
      <c r="C983" t="str">
        <f t="shared" si="15"/>
        <v>ei muutosta</v>
      </c>
      <c r="I983" t="s">
        <v>945</v>
      </c>
      <c r="J983">
        <f>IFERROR(VLOOKUP(Muutokset!I983,'2015'!$F$12:$I$1887,4,FALSE),0)</f>
        <v>6620</v>
      </c>
    </row>
    <row r="984" spans="1:10" x14ac:dyDescent="0.25">
      <c r="A984" t="s">
        <v>1081</v>
      </c>
      <c r="B984">
        <v>0</v>
      </c>
      <c r="C984" t="str">
        <f t="shared" si="15"/>
        <v>ei muutosta</v>
      </c>
      <c r="I984" t="s">
        <v>946</v>
      </c>
      <c r="J984">
        <f>IFERROR(VLOOKUP(Muutokset!I984,'2015'!$F$12:$I$1887,4,FALSE),0)</f>
        <v>5795</v>
      </c>
    </row>
    <row r="985" spans="1:10" x14ac:dyDescent="0.25">
      <c r="A985" t="s">
        <v>1082</v>
      </c>
      <c r="B985">
        <v>0</v>
      </c>
      <c r="C985" t="str">
        <f t="shared" si="15"/>
        <v>ei muutosta</v>
      </c>
      <c r="I985" t="s">
        <v>947</v>
      </c>
      <c r="J985">
        <f>IFERROR(VLOOKUP(Muutokset!I985,'2015'!$F$12:$I$1887,4,FALSE),0)</f>
        <v>6435</v>
      </c>
    </row>
    <row r="986" spans="1:10" x14ac:dyDescent="0.25">
      <c r="A986" t="s">
        <v>1083</v>
      </c>
      <c r="B986">
        <v>0</v>
      </c>
      <c r="C986" t="str">
        <f t="shared" si="15"/>
        <v>ei muutosta</v>
      </c>
      <c r="I986" t="s">
        <v>948</v>
      </c>
      <c r="J986">
        <f>IFERROR(VLOOKUP(Muutokset!I986,'2015'!$F$12:$I$1887,4,FALSE),0)</f>
        <v>5584</v>
      </c>
    </row>
    <row r="987" spans="1:10" x14ac:dyDescent="0.25">
      <c r="A987" t="s">
        <v>1084</v>
      </c>
      <c r="B987">
        <v>0</v>
      </c>
      <c r="C987" t="str">
        <f t="shared" si="15"/>
        <v>ei muutosta</v>
      </c>
      <c r="I987" t="s">
        <v>949</v>
      </c>
      <c r="J987">
        <f>IFERROR(VLOOKUP(Muutokset!I987,'2015'!$F$12:$I$1887,4,FALSE),0)</f>
        <v>5010</v>
      </c>
    </row>
    <row r="988" spans="1:10" x14ac:dyDescent="0.25">
      <c r="A988" t="s">
        <v>1085</v>
      </c>
      <c r="B988">
        <v>0</v>
      </c>
      <c r="C988" t="str">
        <f t="shared" si="15"/>
        <v>ei muutosta</v>
      </c>
      <c r="I988" t="s">
        <v>950</v>
      </c>
      <c r="J988">
        <f>IFERROR(VLOOKUP(Muutokset!I988,'2015'!$F$12:$I$1887,4,FALSE),0)</f>
        <v>4260</v>
      </c>
    </row>
    <row r="989" spans="1:10" x14ac:dyDescent="0.25">
      <c r="A989" t="s">
        <v>1086</v>
      </c>
      <c r="B989">
        <v>0</v>
      </c>
      <c r="C989" t="str">
        <f t="shared" si="15"/>
        <v>ei muutosta</v>
      </c>
      <c r="I989" t="s">
        <v>951</v>
      </c>
      <c r="J989">
        <f>IFERROR(VLOOKUP(Muutokset!I989,'2015'!$F$12:$I$1887,4,FALSE),0)</f>
        <v>7298</v>
      </c>
    </row>
    <row r="990" spans="1:10" x14ac:dyDescent="0.25">
      <c r="A990" t="s">
        <v>1087</v>
      </c>
      <c r="B990">
        <v>0</v>
      </c>
      <c r="C990" t="str">
        <f t="shared" si="15"/>
        <v>ei muutosta</v>
      </c>
      <c r="I990" t="s">
        <v>952</v>
      </c>
      <c r="J990">
        <f>IFERROR(VLOOKUP(Muutokset!I990,'2015'!$F$12:$I$1887,4,FALSE),0)</f>
        <v>6107</v>
      </c>
    </row>
    <row r="991" spans="1:10" x14ac:dyDescent="0.25">
      <c r="A991" t="s">
        <v>1088</v>
      </c>
      <c r="B991">
        <v>0</v>
      </c>
      <c r="C991" t="str">
        <f t="shared" si="15"/>
        <v>ei muutosta</v>
      </c>
      <c r="I991" t="s">
        <v>953</v>
      </c>
      <c r="J991">
        <f>IFERROR(VLOOKUP(Muutokset!I991,'2015'!$F$12:$I$1887,4,FALSE),0)</f>
        <v>3770</v>
      </c>
    </row>
    <row r="992" spans="1:10" x14ac:dyDescent="0.25">
      <c r="A992" t="s">
        <v>1089</v>
      </c>
      <c r="B992">
        <v>0</v>
      </c>
      <c r="C992" t="str">
        <f t="shared" si="15"/>
        <v>ei muutosta</v>
      </c>
      <c r="I992" t="s">
        <v>954</v>
      </c>
      <c r="J992">
        <f>IFERROR(VLOOKUP(Muutokset!I992,'2015'!$F$12:$I$1887,4,FALSE),0)</f>
        <v>5557</v>
      </c>
    </row>
    <row r="993" spans="1:10" x14ac:dyDescent="0.25">
      <c r="A993" t="s">
        <v>1090</v>
      </c>
      <c r="B993">
        <v>0</v>
      </c>
      <c r="C993" t="str">
        <f t="shared" si="15"/>
        <v>ei muutosta</v>
      </c>
      <c r="I993" t="s">
        <v>955</v>
      </c>
      <c r="J993">
        <f>IFERROR(VLOOKUP(Muutokset!I993,'2015'!$F$12:$I$1887,4,FALSE),0)</f>
        <v>7714</v>
      </c>
    </row>
    <row r="994" spans="1:10" x14ac:dyDescent="0.25">
      <c r="A994" t="s">
        <v>1091</v>
      </c>
      <c r="B994">
        <v>0</v>
      </c>
      <c r="C994" t="str">
        <f t="shared" si="15"/>
        <v>ei muutosta</v>
      </c>
      <c r="I994" t="s">
        <v>1992</v>
      </c>
      <c r="J994">
        <f>IFERROR(VLOOKUP(Muutokset!I994,'2015'!$F$12:$I$1887,4,FALSE),0)</f>
        <v>2310</v>
      </c>
    </row>
    <row r="995" spans="1:10" x14ac:dyDescent="0.25">
      <c r="A995" t="s">
        <v>1092</v>
      </c>
      <c r="B995">
        <v>0</v>
      </c>
      <c r="C995" t="str">
        <f t="shared" si="15"/>
        <v>ei muutosta</v>
      </c>
      <c r="I995" t="s">
        <v>956</v>
      </c>
      <c r="J995">
        <f>IFERROR(VLOOKUP(Muutokset!I995,'2015'!$F$12:$I$1887,4,FALSE),0)</f>
        <v>4631</v>
      </c>
    </row>
    <row r="996" spans="1:10" x14ac:dyDescent="0.25">
      <c r="A996" t="s">
        <v>1093</v>
      </c>
      <c r="B996">
        <v>236</v>
      </c>
      <c r="C996" t="str">
        <f t="shared" si="15"/>
        <v>suurempi muutos</v>
      </c>
      <c r="I996" t="s">
        <v>957</v>
      </c>
      <c r="J996">
        <f>IFERROR(VLOOKUP(Muutokset!I996,'2015'!$F$12:$I$1887,4,FALSE),0)</f>
        <v>5414</v>
      </c>
    </row>
    <row r="997" spans="1:10" x14ac:dyDescent="0.25">
      <c r="A997" t="s">
        <v>1094</v>
      </c>
      <c r="B997">
        <v>0</v>
      </c>
      <c r="C997" t="str">
        <f t="shared" si="15"/>
        <v>ei muutosta</v>
      </c>
      <c r="I997" t="s">
        <v>958</v>
      </c>
      <c r="J997">
        <f>IFERROR(VLOOKUP(Muutokset!I997,'2015'!$F$12:$I$1887,4,FALSE),0)</f>
        <v>4508</v>
      </c>
    </row>
    <row r="998" spans="1:10" x14ac:dyDescent="0.25">
      <c r="A998" t="s">
        <v>1095</v>
      </c>
      <c r="B998">
        <v>0</v>
      </c>
      <c r="C998" t="str">
        <f t="shared" si="15"/>
        <v>ei muutosta</v>
      </c>
      <c r="I998" t="s">
        <v>959</v>
      </c>
      <c r="J998">
        <f>IFERROR(VLOOKUP(Muutokset!I998,'2015'!$F$12:$I$1887,4,FALSE),0)</f>
        <v>6766</v>
      </c>
    </row>
    <row r="999" spans="1:10" x14ac:dyDescent="0.25">
      <c r="A999" t="s">
        <v>1096</v>
      </c>
      <c r="B999">
        <v>0</v>
      </c>
      <c r="C999" t="str">
        <f t="shared" si="15"/>
        <v>ei muutosta</v>
      </c>
      <c r="I999" t="s">
        <v>960</v>
      </c>
      <c r="J999">
        <f>IFERROR(VLOOKUP(Muutokset!I999,'2015'!$F$12:$I$1887,4,FALSE),0)</f>
        <v>6850</v>
      </c>
    </row>
    <row r="1000" spans="1:10" x14ac:dyDescent="0.25">
      <c r="A1000" t="s">
        <v>1097</v>
      </c>
      <c r="B1000">
        <v>0</v>
      </c>
      <c r="C1000" t="str">
        <f t="shared" si="15"/>
        <v>ei muutosta</v>
      </c>
      <c r="I1000" t="s">
        <v>961</v>
      </c>
      <c r="J1000">
        <f>IFERROR(VLOOKUP(Muutokset!I1000,'2015'!$F$12:$I$1887,4,FALSE),0)</f>
        <v>8285</v>
      </c>
    </row>
    <row r="1001" spans="1:10" x14ac:dyDescent="0.25">
      <c r="A1001" t="s">
        <v>1098</v>
      </c>
      <c r="B1001">
        <v>0</v>
      </c>
      <c r="C1001" t="str">
        <f t="shared" si="15"/>
        <v>ei muutosta</v>
      </c>
      <c r="I1001" t="s">
        <v>962</v>
      </c>
      <c r="J1001">
        <f>IFERROR(VLOOKUP(Muutokset!I1001,'2015'!$F$12:$I$1887,4,FALSE),0)</f>
        <v>6439</v>
      </c>
    </row>
    <row r="1002" spans="1:10" x14ac:dyDescent="0.25">
      <c r="A1002" t="s">
        <v>1099</v>
      </c>
      <c r="B1002">
        <v>0</v>
      </c>
      <c r="C1002" t="str">
        <f t="shared" si="15"/>
        <v>ei muutosta</v>
      </c>
      <c r="I1002" t="s">
        <v>963</v>
      </c>
      <c r="J1002">
        <f>IFERROR(VLOOKUP(Muutokset!I1002,'2015'!$F$12:$I$1887,4,FALSE),0)</f>
        <v>3686</v>
      </c>
    </row>
    <row r="1003" spans="1:10" x14ac:dyDescent="0.25">
      <c r="A1003" t="s">
        <v>1100</v>
      </c>
      <c r="B1003">
        <v>0</v>
      </c>
      <c r="C1003" t="str">
        <f t="shared" si="15"/>
        <v>ei muutosta</v>
      </c>
      <c r="I1003" t="s">
        <v>964</v>
      </c>
      <c r="J1003">
        <f>IFERROR(VLOOKUP(Muutokset!I1003,'2015'!$F$12:$I$1887,4,FALSE),0)</f>
        <v>2539</v>
      </c>
    </row>
    <row r="1004" spans="1:10" x14ac:dyDescent="0.25">
      <c r="A1004" t="s">
        <v>1101</v>
      </c>
      <c r="B1004">
        <v>0</v>
      </c>
      <c r="C1004" t="str">
        <f t="shared" si="15"/>
        <v>ei muutosta</v>
      </c>
      <c r="I1004" t="s">
        <v>1993</v>
      </c>
      <c r="J1004">
        <f>IFERROR(VLOOKUP(Muutokset!I1004,'2015'!$F$12:$I$1887,4,FALSE),0)</f>
        <v>0</v>
      </c>
    </row>
    <row r="1005" spans="1:10" x14ac:dyDescent="0.25">
      <c r="A1005" t="s">
        <v>1102</v>
      </c>
      <c r="B1005">
        <v>0</v>
      </c>
      <c r="C1005" t="str">
        <f t="shared" si="15"/>
        <v>ei muutosta</v>
      </c>
      <c r="I1005" t="s">
        <v>965</v>
      </c>
      <c r="J1005">
        <f>IFERROR(VLOOKUP(Muutokset!I1005,'2015'!$F$12:$I$1887,4,FALSE),0)</f>
        <v>4382</v>
      </c>
    </row>
    <row r="1006" spans="1:10" x14ac:dyDescent="0.25">
      <c r="A1006" t="s">
        <v>1103</v>
      </c>
      <c r="B1006">
        <v>0</v>
      </c>
      <c r="C1006" t="str">
        <f t="shared" si="15"/>
        <v>ei muutosta</v>
      </c>
      <c r="I1006" t="s">
        <v>966</v>
      </c>
      <c r="J1006">
        <f>IFERROR(VLOOKUP(Muutokset!I1006,'2015'!$F$12:$I$1887,4,FALSE),0)</f>
        <v>1506</v>
      </c>
    </row>
    <row r="1007" spans="1:10" x14ac:dyDescent="0.25">
      <c r="A1007" t="s">
        <v>1104</v>
      </c>
      <c r="B1007">
        <v>0</v>
      </c>
      <c r="C1007" t="str">
        <f t="shared" si="15"/>
        <v>ei muutosta</v>
      </c>
      <c r="I1007" t="s">
        <v>967</v>
      </c>
      <c r="J1007">
        <f>IFERROR(VLOOKUP(Muutokset!I1007,'2015'!$F$12:$I$1887,4,FALSE),0)</f>
        <v>3897</v>
      </c>
    </row>
    <row r="1008" spans="1:10" x14ac:dyDescent="0.25">
      <c r="A1008" t="s">
        <v>1105</v>
      </c>
      <c r="B1008">
        <v>0</v>
      </c>
      <c r="C1008" t="str">
        <f t="shared" si="15"/>
        <v>ei muutosta</v>
      </c>
      <c r="I1008" t="s">
        <v>968</v>
      </c>
      <c r="J1008">
        <f>IFERROR(VLOOKUP(Muutokset!I1008,'2015'!$F$12:$I$1887,4,FALSE),0)</f>
        <v>7058</v>
      </c>
    </row>
    <row r="1009" spans="1:10" x14ac:dyDescent="0.25">
      <c r="A1009" t="s">
        <v>1106</v>
      </c>
      <c r="B1009">
        <v>0</v>
      </c>
      <c r="C1009" t="str">
        <f t="shared" si="15"/>
        <v>ei muutosta</v>
      </c>
      <c r="I1009" t="s">
        <v>969</v>
      </c>
      <c r="J1009">
        <f>IFERROR(VLOOKUP(Muutokset!I1009,'2015'!$F$12:$I$1887,4,FALSE),0)</f>
        <v>2148</v>
      </c>
    </row>
    <row r="1010" spans="1:10" x14ac:dyDescent="0.25">
      <c r="A1010" t="s">
        <v>1107</v>
      </c>
      <c r="B1010">
        <v>0</v>
      </c>
      <c r="C1010" t="str">
        <f t="shared" si="15"/>
        <v>ei muutosta</v>
      </c>
      <c r="I1010" t="s">
        <v>970</v>
      </c>
      <c r="J1010">
        <f>IFERROR(VLOOKUP(Muutokset!I1010,'2015'!$F$12:$I$1887,4,FALSE),0)</f>
        <v>5005</v>
      </c>
    </row>
    <row r="1011" spans="1:10" x14ac:dyDescent="0.25">
      <c r="A1011" t="s">
        <v>1108</v>
      </c>
      <c r="B1011">
        <v>0</v>
      </c>
      <c r="C1011" t="str">
        <f t="shared" si="15"/>
        <v>ei muutosta</v>
      </c>
      <c r="I1011" t="s">
        <v>971</v>
      </c>
      <c r="J1011">
        <f>IFERROR(VLOOKUP(Muutokset!I1011,'2015'!$F$12:$I$1887,4,FALSE),0)</f>
        <v>3020</v>
      </c>
    </row>
    <row r="1012" spans="1:10" x14ac:dyDescent="0.25">
      <c r="A1012" t="s">
        <v>1109</v>
      </c>
      <c r="B1012">
        <v>0</v>
      </c>
      <c r="C1012" t="str">
        <f t="shared" si="15"/>
        <v>ei muutosta</v>
      </c>
      <c r="I1012" t="s">
        <v>972</v>
      </c>
      <c r="J1012">
        <f>IFERROR(VLOOKUP(Muutokset!I1012,'2015'!$F$12:$I$1887,4,FALSE),0)</f>
        <v>6680</v>
      </c>
    </row>
    <row r="1013" spans="1:10" x14ac:dyDescent="0.25">
      <c r="A1013" t="s">
        <v>1110</v>
      </c>
      <c r="B1013">
        <v>0</v>
      </c>
      <c r="C1013" t="str">
        <f t="shared" si="15"/>
        <v>ei muutosta</v>
      </c>
      <c r="I1013" t="s">
        <v>973</v>
      </c>
      <c r="J1013">
        <f>IFERROR(VLOOKUP(Muutokset!I1013,'2015'!$F$12:$I$1887,4,FALSE),0)</f>
        <v>3367</v>
      </c>
    </row>
    <row r="1014" spans="1:10" x14ac:dyDescent="0.25">
      <c r="A1014" t="s">
        <v>1111</v>
      </c>
      <c r="B1014">
        <v>0</v>
      </c>
      <c r="C1014" t="str">
        <f t="shared" si="15"/>
        <v>ei muutosta</v>
      </c>
      <c r="I1014" t="s">
        <v>974</v>
      </c>
      <c r="J1014">
        <f>IFERROR(VLOOKUP(Muutokset!I1014,'2015'!$F$12:$I$1887,4,FALSE),0)</f>
        <v>7507</v>
      </c>
    </row>
    <row r="1015" spans="1:10" x14ac:dyDescent="0.25">
      <c r="A1015" t="s">
        <v>1112</v>
      </c>
      <c r="B1015">
        <v>0</v>
      </c>
      <c r="C1015" t="str">
        <f t="shared" si="15"/>
        <v>ei muutosta</v>
      </c>
      <c r="I1015" t="s">
        <v>975</v>
      </c>
      <c r="J1015">
        <f>IFERROR(VLOOKUP(Muutokset!I1015,'2015'!$F$12:$I$1887,4,FALSE),0)</f>
        <v>3926</v>
      </c>
    </row>
    <row r="1016" spans="1:10" x14ac:dyDescent="0.25">
      <c r="A1016" t="s">
        <v>1113</v>
      </c>
      <c r="B1016">
        <v>0</v>
      </c>
      <c r="C1016" t="str">
        <f t="shared" si="15"/>
        <v>ei muutosta</v>
      </c>
      <c r="I1016" t="s">
        <v>976</v>
      </c>
      <c r="J1016">
        <f>IFERROR(VLOOKUP(Muutokset!I1016,'2015'!$F$12:$I$1887,4,FALSE),0)</f>
        <v>3101</v>
      </c>
    </row>
    <row r="1017" spans="1:10" x14ac:dyDescent="0.25">
      <c r="A1017" t="s">
        <v>1114</v>
      </c>
      <c r="B1017">
        <v>0</v>
      </c>
      <c r="C1017" t="str">
        <f t="shared" si="15"/>
        <v>ei muutosta</v>
      </c>
      <c r="I1017" t="s">
        <v>977</v>
      </c>
      <c r="J1017">
        <f>IFERROR(VLOOKUP(Muutokset!I1017,'2015'!$F$12:$I$1887,4,FALSE),0)</f>
        <v>7145</v>
      </c>
    </row>
    <row r="1018" spans="1:10" x14ac:dyDescent="0.25">
      <c r="A1018" t="s">
        <v>1115</v>
      </c>
      <c r="B1018">
        <v>-1150</v>
      </c>
      <c r="C1018" t="str">
        <f t="shared" si="15"/>
        <v>suurempi muutos</v>
      </c>
      <c r="I1018" t="s">
        <v>978</v>
      </c>
      <c r="J1018">
        <f>IFERROR(VLOOKUP(Muutokset!I1018,'2015'!$F$12:$I$1887,4,FALSE),0)</f>
        <v>4873</v>
      </c>
    </row>
    <row r="1019" spans="1:10" x14ac:dyDescent="0.25">
      <c r="A1019" t="s">
        <v>1116</v>
      </c>
      <c r="B1019">
        <v>0</v>
      </c>
      <c r="C1019" t="str">
        <f t="shared" si="15"/>
        <v>ei muutosta</v>
      </c>
      <c r="I1019" t="s">
        <v>1998</v>
      </c>
      <c r="J1019">
        <f>IFERROR(VLOOKUP(Muutokset!I1019,'2015'!$F$12:$I$1887,4,FALSE),0)</f>
        <v>4517</v>
      </c>
    </row>
    <row r="1020" spans="1:10" x14ac:dyDescent="0.25">
      <c r="A1020" t="s">
        <v>1117</v>
      </c>
      <c r="B1020">
        <v>0</v>
      </c>
      <c r="C1020" t="str">
        <f t="shared" si="15"/>
        <v>ei muutosta</v>
      </c>
      <c r="I1020" t="s">
        <v>979</v>
      </c>
      <c r="J1020">
        <f>IFERROR(VLOOKUP(Muutokset!I1020,'2015'!$F$12:$I$1887,4,FALSE),0)</f>
        <v>2819</v>
      </c>
    </row>
    <row r="1021" spans="1:10" x14ac:dyDescent="0.25">
      <c r="A1021" t="s">
        <v>1118</v>
      </c>
      <c r="B1021">
        <v>0</v>
      </c>
      <c r="C1021" t="str">
        <f t="shared" si="15"/>
        <v>ei muutosta</v>
      </c>
      <c r="I1021" t="s">
        <v>980</v>
      </c>
      <c r="J1021">
        <f>IFERROR(VLOOKUP(Muutokset!I1021,'2015'!$F$12:$I$1887,4,FALSE),0)</f>
        <v>2272</v>
      </c>
    </row>
    <row r="1022" spans="1:10" x14ac:dyDescent="0.25">
      <c r="A1022" t="s">
        <v>1119</v>
      </c>
      <c r="B1022">
        <v>0</v>
      </c>
      <c r="C1022" t="str">
        <f t="shared" si="15"/>
        <v>ei muutosta</v>
      </c>
      <c r="I1022" t="s">
        <v>981</v>
      </c>
      <c r="J1022">
        <f>IFERROR(VLOOKUP(Muutokset!I1022,'2015'!$F$12:$I$1887,4,FALSE),0)</f>
        <v>2764</v>
      </c>
    </row>
    <row r="1023" spans="1:10" x14ac:dyDescent="0.25">
      <c r="A1023" t="s">
        <v>1120</v>
      </c>
      <c r="B1023">
        <v>0</v>
      </c>
      <c r="C1023" t="str">
        <f t="shared" si="15"/>
        <v>ei muutosta</v>
      </c>
      <c r="I1023" t="s">
        <v>982</v>
      </c>
      <c r="J1023">
        <f>IFERROR(VLOOKUP(Muutokset!I1023,'2015'!$F$12:$I$1887,4,FALSE),0)</f>
        <v>6888</v>
      </c>
    </row>
    <row r="1024" spans="1:10" x14ac:dyDescent="0.25">
      <c r="A1024" t="s">
        <v>1121</v>
      </c>
      <c r="B1024">
        <v>-3573</v>
      </c>
      <c r="C1024" t="str">
        <f t="shared" si="15"/>
        <v>suurempi muutos</v>
      </c>
      <c r="I1024" t="s">
        <v>983</v>
      </c>
      <c r="J1024">
        <f>IFERROR(VLOOKUP(Muutokset!I1024,'2015'!$F$12:$I$1887,4,FALSE),0)</f>
        <v>3724</v>
      </c>
    </row>
    <row r="1025" spans="1:10" x14ac:dyDescent="0.25">
      <c r="A1025" t="s">
        <v>1122</v>
      </c>
      <c r="B1025">
        <v>-5314</v>
      </c>
      <c r="C1025" t="str">
        <f t="shared" si="15"/>
        <v>suurempi muutos</v>
      </c>
      <c r="I1025" t="s">
        <v>984</v>
      </c>
      <c r="J1025">
        <f>IFERROR(VLOOKUP(Muutokset!I1025,'2015'!$F$12:$I$1887,4,FALSE),0)</f>
        <v>4930</v>
      </c>
    </row>
    <row r="1026" spans="1:10" x14ac:dyDescent="0.25">
      <c r="A1026" t="s">
        <v>1123</v>
      </c>
      <c r="B1026">
        <v>0</v>
      </c>
      <c r="C1026" t="str">
        <f t="shared" si="15"/>
        <v>ei muutosta</v>
      </c>
      <c r="I1026" t="s">
        <v>985</v>
      </c>
      <c r="J1026">
        <f>IFERROR(VLOOKUP(Muutokset!I1026,'2015'!$F$12:$I$1887,4,FALSE),0)</f>
        <v>6357</v>
      </c>
    </row>
    <row r="1027" spans="1:10" x14ac:dyDescent="0.25">
      <c r="A1027" t="s">
        <v>1124</v>
      </c>
      <c r="B1027">
        <v>0</v>
      </c>
      <c r="C1027" t="str">
        <f t="shared" ref="C1027:C1090" si="16">IF(ISERROR(B1027), "tieosa muuttunut", IF(ABS(B1027)&lt;=50, IF(B1027=0, "ei muutosta", "±50"), "suurempi muutos"))</f>
        <v>ei muutosta</v>
      </c>
      <c r="I1027" t="s">
        <v>986</v>
      </c>
      <c r="J1027">
        <f>IFERROR(VLOOKUP(Muutokset!I1027,'2015'!$F$12:$I$1887,4,FALSE),0)</f>
        <v>7813</v>
      </c>
    </row>
    <row r="1028" spans="1:10" x14ac:dyDescent="0.25">
      <c r="A1028" t="s">
        <v>1125</v>
      </c>
      <c r="B1028">
        <v>-383</v>
      </c>
      <c r="C1028" t="str">
        <f t="shared" si="16"/>
        <v>suurempi muutos</v>
      </c>
      <c r="I1028" t="s">
        <v>987</v>
      </c>
      <c r="J1028">
        <f>IFERROR(VLOOKUP(Muutokset!I1028,'2015'!$F$12:$I$1887,4,FALSE),0)</f>
        <v>3747</v>
      </c>
    </row>
    <row r="1029" spans="1:10" x14ac:dyDescent="0.25">
      <c r="A1029" t="s">
        <v>1126</v>
      </c>
      <c r="B1029">
        <v>0</v>
      </c>
      <c r="C1029" t="str">
        <f t="shared" si="16"/>
        <v>ei muutosta</v>
      </c>
      <c r="I1029" t="s">
        <v>988</v>
      </c>
      <c r="J1029">
        <f>IFERROR(VLOOKUP(Muutokset!I1029,'2015'!$F$12:$I$1887,4,FALSE),0)</f>
        <v>8330</v>
      </c>
    </row>
    <row r="1030" spans="1:10" x14ac:dyDescent="0.25">
      <c r="A1030" t="s">
        <v>1127</v>
      </c>
      <c r="B1030">
        <v>0</v>
      </c>
      <c r="C1030" t="str">
        <f t="shared" si="16"/>
        <v>ei muutosta</v>
      </c>
      <c r="I1030" t="s">
        <v>989</v>
      </c>
      <c r="J1030">
        <f>IFERROR(VLOOKUP(Muutokset!I1030,'2015'!$F$12:$I$1887,4,FALSE),0)</f>
        <v>2600</v>
      </c>
    </row>
    <row r="1031" spans="1:10" x14ac:dyDescent="0.25">
      <c r="A1031" t="s">
        <v>1128</v>
      </c>
      <c r="B1031">
        <v>0</v>
      </c>
      <c r="C1031" t="str">
        <f t="shared" si="16"/>
        <v>ei muutosta</v>
      </c>
      <c r="I1031" t="s">
        <v>1999</v>
      </c>
      <c r="J1031">
        <f>IFERROR(VLOOKUP(Muutokset!I1031,'2015'!$F$12:$I$1887,4,FALSE),0)</f>
        <v>0</v>
      </c>
    </row>
    <row r="1032" spans="1:10" x14ac:dyDescent="0.25">
      <c r="A1032" t="s">
        <v>1129</v>
      </c>
      <c r="B1032">
        <v>0</v>
      </c>
      <c r="C1032" t="str">
        <f t="shared" si="16"/>
        <v>ei muutosta</v>
      </c>
      <c r="I1032" t="s">
        <v>990</v>
      </c>
      <c r="J1032">
        <f>IFERROR(VLOOKUP(Muutokset!I1032,'2015'!$F$12:$I$1887,4,FALSE),0)</f>
        <v>4129</v>
      </c>
    </row>
    <row r="1033" spans="1:10" x14ac:dyDescent="0.25">
      <c r="A1033" t="s">
        <v>1130</v>
      </c>
      <c r="B1033">
        <v>0</v>
      </c>
      <c r="C1033" t="str">
        <f t="shared" si="16"/>
        <v>ei muutosta</v>
      </c>
      <c r="I1033" t="s">
        <v>991</v>
      </c>
      <c r="J1033">
        <f>IFERROR(VLOOKUP(Muutokset!I1033,'2015'!$F$12:$I$1887,4,FALSE),0)</f>
        <v>5484</v>
      </c>
    </row>
    <row r="1034" spans="1:10" x14ac:dyDescent="0.25">
      <c r="A1034" t="s">
        <v>1131</v>
      </c>
      <c r="B1034">
        <v>0</v>
      </c>
      <c r="C1034" t="str">
        <f t="shared" si="16"/>
        <v>ei muutosta</v>
      </c>
      <c r="I1034" t="s">
        <v>992</v>
      </c>
      <c r="J1034">
        <f>IFERROR(VLOOKUP(Muutokset!I1034,'2015'!$F$12:$I$1887,4,FALSE),0)</f>
        <v>5041</v>
      </c>
    </row>
    <row r="1035" spans="1:10" x14ac:dyDescent="0.25">
      <c r="A1035" t="s">
        <v>1132</v>
      </c>
      <c r="B1035">
        <v>0</v>
      </c>
      <c r="C1035" t="str">
        <f t="shared" si="16"/>
        <v>ei muutosta</v>
      </c>
      <c r="I1035" t="s">
        <v>993</v>
      </c>
      <c r="J1035">
        <f>IFERROR(VLOOKUP(Muutokset!I1035,'2015'!$F$12:$I$1887,4,FALSE),0)</f>
        <v>4197</v>
      </c>
    </row>
    <row r="1036" spans="1:10" x14ac:dyDescent="0.25">
      <c r="A1036" t="s">
        <v>1133</v>
      </c>
      <c r="B1036">
        <v>0</v>
      </c>
      <c r="C1036" t="str">
        <f t="shared" si="16"/>
        <v>ei muutosta</v>
      </c>
      <c r="I1036" t="s">
        <v>994</v>
      </c>
      <c r="J1036">
        <f>IFERROR(VLOOKUP(Muutokset!I1036,'2015'!$F$12:$I$1887,4,FALSE),0)</f>
        <v>7780</v>
      </c>
    </row>
    <row r="1037" spans="1:10" x14ac:dyDescent="0.25">
      <c r="A1037" t="s">
        <v>1134</v>
      </c>
      <c r="B1037">
        <v>0</v>
      </c>
      <c r="C1037" t="str">
        <f t="shared" si="16"/>
        <v>ei muutosta</v>
      </c>
      <c r="I1037" t="s">
        <v>995</v>
      </c>
      <c r="J1037">
        <f>IFERROR(VLOOKUP(Muutokset!I1037,'2015'!$F$12:$I$1887,4,FALSE),0)</f>
        <v>6620</v>
      </c>
    </row>
    <row r="1038" spans="1:10" x14ac:dyDescent="0.25">
      <c r="A1038" t="s">
        <v>1135</v>
      </c>
      <c r="B1038">
        <v>0</v>
      </c>
      <c r="C1038" t="str">
        <f t="shared" si="16"/>
        <v>ei muutosta</v>
      </c>
      <c r="I1038" t="s">
        <v>996</v>
      </c>
      <c r="J1038">
        <f>IFERROR(VLOOKUP(Muutokset!I1038,'2015'!$F$12:$I$1887,4,FALSE),0)</f>
        <v>3016</v>
      </c>
    </row>
    <row r="1039" spans="1:10" x14ac:dyDescent="0.25">
      <c r="A1039" t="s">
        <v>1136</v>
      </c>
      <c r="B1039">
        <v>0</v>
      </c>
      <c r="C1039" t="str">
        <f t="shared" si="16"/>
        <v>ei muutosta</v>
      </c>
      <c r="I1039" t="s">
        <v>997</v>
      </c>
      <c r="J1039">
        <f>IFERROR(VLOOKUP(Muutokset!I1039,'2015'!$F$12:$I$1887,4,FALSE),0)</f>
        <v>3028</v>
      </c>
    </row>
    <row r="1040" spans="1:10" x14ac:dyDescent="0.25">
      <c r="A1040" t="s">
        <v>1137</v>
      </c>
      <c r="B1040">
        <v>0</v>
      </c>
      <c r="C1040" t="str">
        <f t="shared" si="16"/>
        <v>ei muutosta</v>
      </c>
      <c r="I1040" t="s">
        <v>998</v>
      </c>
      <c r="J1040">
        <f>IFERROR(VLOOKUP(Muutokset!I1040,'2015'!$F$12:$I$1887,4,FALSE),0)</f>
        <v>7402</v>
      </c>
    </row>
    <row r="1041" spans="1:10" x14ac:dyDescent="0.25">
      <c r="A1041" t="s">
        <v>1138</v>
      </c>
      <c r="B1041">
        <v>0</v>
      </c>
      <c r="C1041" t="str">
        <f t="shared" si="16"/>
        <v>ei muutosta</v>
      </c>
      <c r="I1041" t="s">
        <v>999</v>
      </c>
      <c r="J1041">
        <f>IFERROR(VLOOKUP(Muutokset!I1041,'2015'!$F$12:$I$1887,4,FALSE),0)</f>
        <v>4780</v>
      </c>
    </row>
    <row r="1042" spans="1:10" x14ac:dyDescent="0.25">
      <c r="A1042" t="s">
        <v>1139</v>
      </c>
      <c r="B1042">
        <v>-503</v>
      </c>
      <c r="C1042" t="str">
        <f t="shared" si="16"/>
        <v>suurempi muutos</v>
      </c>
      <c r="I1042" t="s">
        <v>1000</v>
      </c>
      <c r="J1042">
        <f>IFERROR(VLOOKUP(Muutokset!I1042,'2015'!$F$12:$I$1887,4,FALSE),0)</f>
        <v>9360</v>
      </c>
    </row>
    <row r="1043" spans="1:10" x14ac:dyDescent="0.25">
      <c r="A1043" t="s">
        <v>1140</v>
      </c>
      <c r="B1043">
        <v>0</v>
      </c>
      <c r="C1043" t="str">
        <f t="shared" si="16"/>
        <v>ei muutosta</v>
      </c>
      <c r="I1043" t="s">
        <v>1001</v>
      </c>
      <c r="J1043">
        <f>IFERROR(VLOOKUP(Muutokset!I1043,'2015'!$F$12:$I$1887,4,FALSE),0)</f>
        <v>3260</v>
      </c>
    </row>
    <row r="1044" spans="1:10" x14ac:dyDescent="0.25">
      <c r="A1044" t="s">
        <v>1141</v>
      </c>
      <c r="B1044">
        <v>0</v>
      </c>
      <c r="C1044" t="str">
        <f t="shared" si="16"/>
        <v>ei muutosta</v>
      </c>
      <c r="I1044" t="s">
        <v>1002</v>
      </c>
      <c r="J1044">
        <f>IFERROR(VLOOKUP(Muutokset!I1044,'2015'!$F$12:$I$1887,4,FALSE),0)</f>
        <v>263</v>
      </c>
    </row>
    <row r="1045" spans="1:10" x14ac:dyDescent="0.25">
      <c r="A1045" t="s">
        <v>1142</v>
      </c>
      <c r="B1045">
        <v>0</v>
      </c>
      <c r="C1045" t="str">
        <f t="shared" si="16"/>
        <v>ei muutosta</v>
      </c>
      <c r="I1045" t="s">
        <v>1003</v>
      </c>
      <c r="J1045">
        <f>IFERROR(VLOOKUP(Muutokset!I1045,'2015'!$F$12:$I$1887,4,FALSE),0)</f>
        <v>2790</v>
      </c>
    </row>
    <row r="1046" spans="1:10" x14ac:dyDescent="0.25">
      <c r="A1046" t="s">
        <v>1143</v>
      </c>
      <c r="B1046">
        <v>0</v>
      </c>
      <c r="C1046" t="str">
        <f t="shared" si="16"/>
        <v>ei muutosta</v>
      </c>
      <c r="I1046" t="s">
        <v>1014</v>
      </c>
      <c r="J1046">
        <f>IFERROR(VLOOKUP(Muutokset!I1046,'2015'!$F$12:$I$1887,4,FALSE),0)</f>
        <v>6317</v>
      </c>
    </row>
    <row r="1047" spans="1:10" x14ac:dyDescent="0.25">
      <c r="A1047" t="s">
        <v>1144</v>
      </c>
      <c r="B1047">
        <v>0</v>
      </c>
      <c r="C1047" t="str">
        <f t="shared" si="16"/>
        <v>ei muutosta</v>
      </c>
      <c r="I1047" t="s">
        <v>1015</v>
      </c>
      <c r="J1047">
        <f>IFERROR(VLOOKUP(Muutokset!I1047,'2015'!$F$12:$I$1887,4,FALSE),0)</f>
        <v>470</v>
      </c>
    </row>
    <row r="1048" spans="1:10" x14ac:dyDescent="0.25">
      <c r="A1048" t="s">
        <v>1145</v>
      </c>
      <c r="B1048">
        <v>0</v>
      </c>
      <c r="C1048" t="str">
        <f t="shared" si="16"/>
        <v>ei muutosta</v>
      </c>
      <c r="I1048" t="s">
        <v>1016</v>
      </c>
      <c r="J1048">
        <f>IFERROR(VLOOKUP(Muutokset!I1048,'2015'!$F$12:$I$1887,4,FALSE),0)</f>
        <v>3700</v>
      </c>
    </row>
    <row r="1049" spans="1:10" x14ac:dyDescent="0.25">
      <c r="A1049" t="s">
        <v>1146</v>
      </c>
      <c r="B1049">
        <v>0</v>
      </c>
      <c r="C1049" t="str">
        <f t="shared" si="16"/>
        <v>ei muutosta</v>
      </c>
      <c r="I1049" t="s">
        <v>1017</v>
      </c>
      <c r="J1049">
        <f>IFERROR(VLOOKUP(Muutokset!I1049,'2015'!$F$12:$I$1887,4,FALSE),0)</f>
        <v>1614</v>
      </c>
    </row>
    <row r="1050" spans="1:10" x14ac:dyDescent="0.25">
      <c r="A1050" t="s">
        <v>1147</v>
      </c>
      <c r="B1050">
        <v>0</v>
      </c>
      <c r="C1050" t="str">
        <f t="shared" si="16"/>
        <v>ei muutosta</v>
      </c>
      <c r="I1050" t="s">
        <v>1018</v>
      </c>
      <c r="J1050">
        <f>IFERROR(VLOOKUP(Muutokset!I1050,'2015'!$F$12:$I$1887,4,FALSE),0)</f>
        <v>2899</v>
      </c>
    </row>
    <row r="1051" spans="1:10" x14ac:dyDescent="0.25">
      <c r="A1051" t="s">
        <v>1148</v>
      </c>
      <c r="B1051">
        <v>0</v>
      </c>
      <c r="C1051" t="str">
        <f t="shared" si="16"/>
        <v>ei muutosta</v>
      </c>
      <c r="I1051" t="s">
        <v>1019</v>
      </c>
      <c r="J1051">
        <f>IFERROR(VLOOKUP(Muutokset!I1051,'2015'!$F$12:$I$1887,4,FALSE),0)</f>
        <v>6791</v>
      </c>
    </row>
    <row r="1052" spans="1:10" x14ac:dyDescent="0.25">
      <c r="A1052" t="s">
        <v>1149</v>
      </c>
      <c r="B1052">
        <v>0</v>
      </c>
      <c r="C1052" t="str">
        <f t="shared" si="16"/>
        <v>ei muutosta</v>
      </c>
      <c r="I1052" t="s">
        <v>1020</v>
      </c>
      <c r="J1052">
        <f>IFERROR(VLOOKUP(Muutokset!I1052,'2015'!$F$12:$I$1887,4,FALSE),0)</f>
        <v>4408</v>
      </c>
    </row>
    <row r="1053" spans="1:10" x14ac:dyDescent="0.25">
      <c r="A1053" t="s">
        <v>1150</v>
      </c>
      <c r="B1053">
        <v>0</v>
      </c>
      <c r="C1053" t="str">
        <f t="shared" si="16"/>
        <v>ei muutosta</v>
      </c>
      <c r="I1053" t="s">
        <v>1021</v>
      </c>
      <c r="J1053">
        <f>IFERROR(VLOOKUP(Muutokset!I1053,'2015'!$F$12:$I$1887,4,FALSE),0)</f>
        <v>4683</v>
      </c>
    </row>
    <row r="1054" spans="1:10" x14ac:dyDescent="0.25">
      <c r="A1054" t="s">
        <v>1151</v>
      </c>
      <c r="B1054">
        <v>-707</v>
      </c>
      <c r="C1054" t="str">
        <f t="shared" si="16"/>
        <v>suurempi muutos</v>
      </c>
      <c r="I1054" t="s">
        <v>1022</v>
      </c>
      <c r="J1054">
        <f>IFERROR(VLOOKUP(Muutokset!I1054,'2015'!$F$12:$I$1887,4,FALSE),0)</f>
        <v>4918</v>
      </c>
    </row>
    <row r="1055" spans="1:10" x14ac:dyDescent="0.25">
      <c r="A1055" t="s">
        <v>1152</v>
      </c>
      <c r="B1055">
        <v>0</v>
      </c>
      <c r="C1055" t="str">
        <f t="shared" si="16"/>
        <v>ei muutosta</v>
      </c>
      <c r="I1055" t="s">
        <v>1023</v>
      </c>
      <c r="J1055">
        <f>IFERROR(VLOOKUP(Muutokset!I1055,'2015'!$F$12:$I$1887,4,FALSE),0)</f>
        <v>694</v>
      </c>
    </row>
    <row r="1056" spans="1:10" x14ac:dyDescent="0.25">
      <c r="A1056" t="s">
        <v>1153</v>
      </c>
      <c r="B1056">
        <v>-1020</v>
      </c>
      <c r="C1056" t="str">
        <f t="shared" si="16"/>
        <v>suurempi muutos</v>
      </c>
      <c r="I1056" t="s">
        <v>1024</v>
      </c>
      <c r="J1056">
        <f>IFERROR(VLOOKUP(Muutokset!I1056,'2015'!$F$12:$I$1887,4,FALSE),0)</f>
        <v>7708</v>
      </c>
    </row>
    <row r="1057" spans="1:10" x14ac:dyDescent="0.25">
      <c r="A1057" t="s">
        <v>1154</v>
      </c>
      <c r="B1057">
        <v>0</v>
      </c>
      <c r="C1057" t="str">
        <f t="shared" si="16"/>
        <v>ei muutosta</v>
      </c>
      <c r="I1057" t="s">
        <v>2005</v>
      </c>
      <c r="J1057">
        <f>IFERROR(VLOOKUP(Muutokset!I1057,'2015'!$F$12:$I$1887,4,FALSE),0)</f>
        <v>7390</v>
      </c>
    </row>
    <row r="1058" spans="1:10" x14ac:dyDescent="0.25">
      <c r="A1058" t="s">
        <v>1155</v>
      </c>
      <c r="B1058">
        <v>0</v>
      </c>
      <c r="C1058" t="str">
        <f t="shared" si="16"/>
        <v>ei muutosta</v>
      </c>
      <c r="I1058" t="s">
        <v>1025</v>
      </c>
      <c r="J1058">
        <f>IFERROR(VLOOKUP(Muutokset!I1058,'2015'!$F$12:$I$1887,4,FALSE),0)</f>
        <v>3316</v>
      </c>
    </row>
    <row r="1059" spans="1:10" x14ac:dyDescent="0.25">
      <c r="A1059" t="s">
        <v>1156</v>
      </c>
      <c r="B1059">
        <v>-934</v>
      </c>
      <c r="C1059" t="str">
        <f t="shared" si="16"/>
        <v>suurempi muutos</v>
      </c>
      <c r="I1059" t="s">
        <v>1026</v>
      </c>
      <c r="J1059">
        <f>IFERROR(VLOOKUP(Muutokset!I1059,'2015'!$F$12:$I$1887,4,FALSE),0)</f>
        <v>4771</v>
      </c>
    </row>
    <row r="1060" spans="1:10" x14ac:dyDescent="0.25">
      <c r="A1060" t="s">
        <v>1157</v>
      </c>
      <c r="B1060">
        <v>0</v>
      </c>
      <c r="C1060" t="str">
        <f t="shared" si="16"/>
        <v>ei muutosta</v>
      </c>
      <c r="I1060" t="s">
        <v>1027</v>
      </c>
      <c r="J1060">
        <f>IFERROR(VLOOKUP(Muutokset!I1060,'2015'!$F$12:$I$1887,4,FALSE),0)</f>
        <v>2856</v>
      </c>
    </row>
    <row r="1061" spans="1:10" x14ac:dyDescent="0.25">
      <c r="A1061" t="s">
        <v>1158</v>
      </c>
      <c r="B1061">
        <v>0</v>
      </c>
      <c r="C1061" t="str">
        <f t="shared" si="16"/>
        <v>ei muutosta</v>
      </c>
      <c r="I1061" t="s">
        <v>1028</v>
      </c>
      <c r="J1061">
        <f>IFERROR(VLOOKUP(Muutokset!I1061,'2015'!$F$12:$I$1887,4,FALSE),0)</f>
        <v>5694</v>
      </c>
    </row>
    <row r="1062" spans="1:10" x14ac:dyDescent="0.25">
      <c r="A1062" t="s">
        <v>1159</v>
      </c>
      <c r="B1062">
        <v>0</v>
      </c>
      <c r="C1062" t="str">
        <f t="shared" si="16"/>
        <v>ei muutosta</v>
      </c>
      <c r="I1062" t="s">
        <v>1029</v>
      </c>
      <c r="J1062">
        <f>IFERROR(VLOOKUP(Muutokset!I1062,'2015'!$F$12:$I$1887,4,FALSE),0)</f>
        <v>5812</v>
      </c>
    </row>
    <row r="1063" spans="1:10" x14ac:dyDescent="0.25">
      <c r="A1063" t="s">
        <v>1160</v>
      </c>
      <c r="B1063">
        <v>0</v>
      </c>
      <c r="C1063" t="str">
        <f t="shared" si="16"/>
        <v>ei muutosta</v>
      </c>
      <c r="I1063" t="s">
        <v>2006</v>
      </c>
      <c r="J1063">
        <f>IFERROR(VLOOKUP(Muutokset!I1063,'2015'!$F$12:$I$1887,4,FALSE),0)</f>
        <v>0</v>
      </c>
    </row>
    <row r="1064" spans="1:10" x14ac:dyDescent="0.25">
      <c r="A1064" t="s">
        <v>1161</v>
      </c>
      <c r="B1064">
        <v>0</v>
      </c>
      <c r="C1064" t="str">
        <f t="shared" si="16"/>
        <v>ei muutosta</v>
      </c>
      <c r="I1064" t="s">
        <v>1030</v>
      </c>
      <c r="J1064">
        <f>IFERROR(VLOOKUP(Muutokset!I1064,'2015'!$F$12:$I$1887,4,FALSE),0)</f>
        <v>3585</v>
      </c>
    </row>
    <row r="1065" spans="1:10" x14ac:dyDescent="0.25">
      <c r="A1065" t="s">
        <v>1162</v>
      </c>
      <c r="B1065">
        <v>0</v>
      </c>
      <c r="C1065" t="str">
        <f t="shared" si="16"/>
        <v>ei muutosta</v>
      </c>
      <c r="I1065" t="s">
        <v>1031</v>
      </c>
      <c r="J1065">
        <f>IFERROR(VLOOKUP(Muutokset!I1065,'2015'!$F$12:$I$1887,4,FALSE),0)</f>
        <v>4470</v>
      </c>
    </row>
    <row r="1066" spans="1:10" x14ac:dyDescent="0.25">
      <c r="A1066" t="s">
        <v>1163</v>
      </c>
      <c r="B1066">
        <v>0</v>
      </c>
      <c r="C1066" t="str">
        <f t="shared" si="16"/>
        <v>ei muutosta</v>
      </c>
      <c r="I1066" t="s">
        <v>1032</v>
      </c>
      <c r="J1066">
        <f>IFERROR(VLOOKUP(Muutokset!I1066,'2015'!$F$12:$I$1887,4,FALSE),0)</f>
        <v>5636</v>
      </c>
    </row>
    <row r="1067" spans="1:10" x14ac:dyDescent="0.25">
      <c r="A1067" t="s">
        <v>1164</v>
      </c>
      <c r="B1067">
        <v>0</v>
      </c>
      <c r="C1067" t="str">
        <f t="shared" si="16"/>
        <v>ei muutosta</v>
      </c>
      <c r="I1067" t="s">
        <v>2010</v>
      </c>
      <c r="J1067">
        <f>IFERROR(VLOOKUP(Muutokset!I1067,'2015'!$F$12:$I$1887,4,FALSE),0)</f>
        <v>7010</v>
      </c>
    </row>
    <row r="1068" spans="1:10" x14ac:dyDescent="0.25">
      <c r="A1068" t="s">
        <v>1165</v>
      </c>
      <c r="B1068">
        <v>0</v>
      </c>
      <c r="C1068" t="str">
        <f t="shared" si="16"/>
        <v>ei muutosta</v>
      </c>
      <c r="I1068" t="s">
        <v>1033</v>
      </c>
      <c r="J1068">
        <f>IFERROR(VLOOKUP(Muutokset!I1068,'2015'!$F$12:$I$1887,4,FALSE),0)</f>
        <v>2945</v>
      </c>
    </row>
    <row r="1069" spans="1:10" x14ac:dyDescent="0.25">
      <c r="A1069" t="s">
        <v>1166</v>
      </c>
      <c r="B1069">
        <v>0</v>
      </c>
      <c r="C1069" t="str">
        <f t="shared" si="16"/>
        <v>ei muutosta</v>
      </c>
      <c r="I1069" t="s">
        <v>1034</v>
      </c>
      <c r="J1069">
        <f>IFERROR(VLOOKUP(Muutokset!I1069,'2015'!$F$12:$I$1887,4,FALSE),0)</f>
        <v>818</v>
      </c>
    </row>
    <row r="1070" spans="1:10" x14ac:dyDescent="0.25">
      <c r="A1070" t="s">
        <v>1167</v>
      </c>
      <c r="B1070">
        <v>0</v>
      </c>
      <c r="C1070" t="str">
        <f t="shared" si="16"/>
        <v>ei muutosta</v>
      </c>
      <c r="I1070" t="s">
        <v>2011</v>
      </c>
      <c r="J1070">
        <f>IFERROR(VLOOKUP(Muutokset!I1070,'2015'!$F$12:$I$1887,4,FALSE),0)</f>
        <v>0</v>
      </c>
    </row>
    <row r="1071" spans="1:10" x14ac:dyDescent="0.25">
      <c r="A1071" t="s">
        <v>1168</v>
      </c>
      <c r="B1071">
        <v>0</v>
      </c>
      <c r="C1071" t="str">
        <f t="shared" si="16"/>
        <v>ei muutosta</v>
      </c>
      <c r="I1071" t="s">
        <v>1035</v>
      </c>
      <c r="J1071">
        <f>IFERROR(VLOOKUP(Muutokset!I1071,'2015'!$F$12:$I$1887,4,FALSE),0)</f>
        <v>5773</v>
      </c>
    </row>
    <row r="1072" spans="1:10" x14ac:dyDescent="0.25">
      <c r="A1072" t="s">
        <v>1169</v>
      </c>
      <c r="B1072">
        <v>0</v>
      </c>
      <c r="C1072" t="str">
        <f t="shared" si="16"/>
        <v>ei muutosta</v>
      </c>
      <c r="I1072" t="s">
        <v>1036</v>
      </c>
      <c r="J1072">
        <f>IFERROR(VLOOKUP(Muutokset!I1072,'2015'!$F$12:$I$1887,4,FALSE),0)</f>
        <v>9913</v>
      </c>
    </row>
    <row r="1073" spans="1:10" x14ac:dyDescent="0.25">
      <c r="A1073" t="s">
        <v>1170</v>
      </c>
      <c r="B1073">
        <v>0</v>
      </c>
      <c r="C1073" t="str">
        <f t="shared" si="16"/>
        <v>ei muutosta</v>
      </c>
      <c r="I1073" t="s">
        <v>1037</v>
      </c>
      <c r="J1073">
        <f>IFERROR(VLOOKUP(Muutokset!I1073,'2015'!$F$12:$I$1887,4,FALSE),0)</f>
        <v>3418</v>
      </c>
    </row>
    <row r="1074" spans="1:10" x14ac:dyDescent="0.25">
      <c r="A1074" t="s">
        <v>1171</v>
      </c>
      <c r="B1074">
        <v>0</v>
      </c>
      <c r="C1074" t="str">
        <f t="shared" si="16"/>
        <v>ei muutosta</v>
      </c>
      <c r="I1074" t="s">
        <v>1038</v>
      </c>
      <c r="J1074">
        <f>IFERROR(VLOOKUP(Muutokset!I1074,'2015'!$F$12:$I$1887,4,FALSE),0)</f>
        <v>5435</v>
      </c>
    </row>
    <row r="1075" spans="1:10" x14ac:dyDescent="0.25">
      <c r="A1075" t="s">
        <v>1172</v>
      </c>
      <c r="B1075">
        <v>0</v>
      </c>
      <c r="C1075" t="str">
        <f t="shared" si="16"/>
        <v>ei muutosta</v>
      </c>
      <c r="I1075" t="s">
        <v>1039</v>
      </c>
      <c r="J1075">
        <f>IFERROR(VLOOKUP(Muutokset!I1075,'2015'!$F$12:$I$1887,4,FALSE),0)</f>
        <v>3392</v>
      </c>
    </row>
    <row r="1076" spans="1:10" x14ac:dyDescent="0.25">
      <c r="A1076" t="s">
        <v>1173</v>
      </c>
      <c r="B1076">
        <v>0</v>
      </c>
      <c r="C1076" t="str">
        <f t="shared" si="16"/>
        <v>ei muutosta</v>
      </c>
      <c r="I1076" t="s">
        <v>1040</v>
      </c>
      <c r="J1076">
        <f>IFERROR(VLOOKUP(Muutokset!I1076,'2015'!$F$12:$I$1887,4,FALSE),0)</f>
        <v>2698</v>
      </c>
    </row>
    <row r="1077" spans="1:10" x14ac:dyDescent="0.25">
      <c r="A1077" t="s">
        <v>1174</v>
      </c>
      <c r="B1077">
        <v>0</v>
      </c>
      <c r="C1077" t="str">
        <f t="shared" si="16"/>
        <v>ei muutosta</v>
      </c>
      <c r="I1077" t="s">
        <v>1041</v>
      </c>
      <c r="J1077">
        <f>IFERROR(VLOOKUP(Muutokset!I1077,'2015'!$F$12:$I$1887,4,FALSE),0)</f>
        <v>4280</v>
      </c>
    </row>
    <row r="1078" spans="1:10" x14ac:dyDescent="0.25">
      <c r="A1078" t="s">
        <v>1175</v>
      </c>
      <c r="B1078">
        <v>0</v>
      </c>
      <c r="C1078" t="str">
        <f t="shared" si="16"/>
        <v>ei muutosta</v>
      </c>
      <c r="I1078" t="s">
        <v>1042</v>
      </c>
      <c r="J1078">
        <f>IFERROR(VLOOKUP(Muutokset!I1078,'2015'!$F$12:$I$1887,4,FALSE),0)</f>
        <v>5810</v>
      </c>
    </row>
    <row r="1079" spans="1:10" x14ac:dyDescent="0.25">
      <c r="A1079" t="s">
        <v>1176</v>
      </c>
      <c r="B1079">
        <v>0</v>
      </c>
      <c r="C1079" t="str">
        <f t="shared" si="16"/>
        <v>ei muutosta</v>
      </c>
      <c r="I1079" t="s">
        <v>1043</v>
      </c>
      <c r="J1079">
        <f>IFERROR(VLOOKUP(Muutokset!I1079,'2015'!$F$12:$I$1887,4,FALSE),0)</f>
        <v>3616</v>
      </c>
    </row>
    <row r="1080" spans="1:10" x14ac:dyDescent="0.25">
      <c r="A1080" t="s">
        <v>1177</v>
      </c>
      <c r="B1080">
        <v>0</v>
      </c>
      <c r="C1080" t="str">
        <f t="shared" si="16"/>
        <v>ei muutosta</v>
      </c>
      <c r="I1080" t="s">
        <v>1044</v>
      </c>
      <c r="J1080">
        <f>IFERROR(VLOOKUP(Muutokset!I1080,'2015'!$F$12:$I$1887,4,FALSE),0)</f>
        <v>4795</v>
      </c>
    </row>
    <row r="1081" spans="1:10" x14ac:dyDescent="0.25">
      <c r="A1081" t="s">
        <v>1178</v>
      </c>
      <c r="B1081">
        <v>0</v>
      </c>
      <c r="C1081" t="str">
        <f t="shared" si="16"/>
        <v>ei muutosta</v>
      </c>
      <c r="I1081" t="s">
        <v>1045</v>
      </c>
      <c r="J1081">
        <f>IFERROR(VLOOKUP(Muutokset!I1081,'2015'!$F$12:$I$1887,4,FALSE),0)</f>
        <v>5897</v>
      </c>
    </row>
    <row r="1082" spans="1:10" x14ac:dyDescent="0.25">
      <c r="A1082" t="s">
        <v>1179</v>
      </c>
      <c r="B1082">
        <v>0</v>
      </c>
      <c r="C1082" t="str">
        <f t="shared" si="16"/>
        <v>ei muutosta</v>
      </c>
      <c r="I1082" t="s">
        <v>1046</v>
      </c>
      <c r="J1082">
        <f>IFERROR(VLOOKUP(Muutokset!I1082,'2015'!$F$12:$I$1887,4,FALSE),0)</f>
        <v>6475</v>
      </c>
    </row>
    <row r="1083" spans="1:10" x14ac:dyDescent="0.25">
      <c r="A1083" t="s">
        <v>1180</v>
      </c>
      <c r="B1083">
        <v>0</v>
      </c>
      <c r="C1083" t="str">
        <f t="shared" si="16"/>
        <v>ei muutosta</v>
      </c>
      <c r="I1083" t="s">
        <v>1047</v>
      </c>
      <c r="J1083">
        <f>IFERROR(VLOOKUP(Muutokset!I1083,'2015'!$F$12:$I$1887,4,FALSE),0)</f>
        <v>3875</v>
      </c>
    </row>
    <row r="1084" spans="1:10" x14ac:dyDescent="0.25">
      <c r="A1084" t="s">
        <v>1181</v>
      </c>
      <c r="B1084">
        <v>0</v>
      </c>
      <c r="C1084" t="str">
        <f t="shared" si="16"/>
        <v>ei muutosta</v>
      </c>
      <c r="I1084" t="s">
        <v>1048</v>
      </c>
      <c r="J1084">
        <f>IFERROR(VLOOKUP(Muutokset!I1084,'2015'!$F$12:$I$1887,4,FALSE),0)</f>
        <v>4662</v>
      </c>
    </row>
    <row r="1085" spans="1:10" x14ac:dyDescent="0.25">
      <c r="A1085" t="s">
        <v>1182</v>
      </c>
      <c r="B1085">
        <v>0</v>
      </c>
      <c r="C1085" t="str">
        <f t="shared" si="16"/>
        <v>ei muutosta</v>
      </c>
      <c r="I1085" t="s">
        <v>1049</v>
      </c>
      <c r="J1085">
        <f>IFERROR(VLOOKUP(Muutokset!I1085,'2015'!$F$12:$I$1887,4,FALSE),0)</f>
        <v>2075</v>
      </c>
    </row>
    <row r="1086" spans="1:10" x14ac:dyDescent="0.25">
      <c r="A1086" t="s">
        <v>1183</v>
      </c>
      <c r="B1086">
        <v>4211</v>
      </c>
      <c r="C1086" t="str">
        <f t="shared" si="16"/>
        <v>suurempi muutos</v>
      </c>
      <c r="I1086" t="s">
        <v>1050</v>
      </c>
      <c r="J1086">
        <f>IFERROR(VLOOKUP(Muutokset!I1086,'2015'!$F$12:$I$1887,4,FALSE),0)</f>
        <v>6630</v>
      </c>
    </row>
    <row r="1087" spans="1:10" x14ac:dyDescent="0.25">
      <c r="A1087" t="s">
        <v>1184</v>
      </c>
      <c r="B1087">
        <v>0</v>
      </c>
      <c r="C1087" t="str">
        <f t="shared" si="16"/>
        <v>ei muutosta</v>
      </c>
      <c r="I1087" t="s">
        <v>1051</v>
      </c>
      <c r="J1087">
        <f>IFERROR(VLOOKUP(Muutokset!I1087,'2015'!$F$12:$I$1887,4,FALSE),0)</f>
        <v>2526</v>
      </c>
    </row>
    <row r="1088" spans="1:10" x14ac:dyDescent="0.25">
      <c r="A1088" t="s">
        <v>1185</v>
      </c>
      <c r="B1088">
        <v>0</v>
      </c>
      <c r="C1088" t="str">
        <f t="shared" si="16"/>
        <v>ei muutosta</v>
      </c>
      <c r="I1088" t="s">
        <v>1052</v>
      </c>
      <c r="J1088">
        <f>IFERROR(VLOOKUP(Muutokset!I1088,'2015'!$F$12:$I$1887,4,FALSE),0)</f>
        <v>8606</v>
      </c>
    </row>
    <row r="1089" spans="1:10" x14ac:dyDescent="0.25">
      <c r="A1089" t="s">
        <v>1186</v>
      </c>
      <c r="B1089">
        <v>0</v>
      </c>
      <c r="C1089" t="str">
        <f t="shared" si="16"/>
        <v>ei muutosta</v>
      </c>
      <c r="I1089" t="s">
        <v>1053</v>
      </c>
      <c r="J1089">
        <f>IFERROR(VLOOKUP(Muutokset!I1089,'2015'!$F$12:$I$1887,4,FALSE),0)</f>
        <v>2680</v>
      </c>
    </row>
    <row r="1090" spans="1:10" x14ac:dyDescent="0.25">
      <c r="A1090" t="s">
        <v>1187</v>
      </c>
      <c r="B1090">
        <v>0</v>
      </c>
      <c r="C1090" t="str">
        <f t="shared" si="16"/>
        <v>ei muutosta</v>
      </c>
      <c r="I1090" t="s">
        <v>1054</v>
      </c>
      <c r="J1090">
        <f>IFERROR(VLOOKUP(Muutokset!I1090,'2015'!$F$12:$I$1887,4,FALSE),0)</f>
        <v>2498</v>
      </c>
    </row>
    <row r="1091" spans="1:10" x14ac:dyDescent="0.25">
      <c r="A1091" t="s">
        <v>1188</v>
      </c>
      <c r="B1091" t="e">
        <v>#VALUE!</v>
      </c>
      <c r="C1091" t="str">
        <f t="shared" ref="C1091:C1154" si="17">IF(ISERROR(B1091), "tieosa muuttunut", IF(ABS(B1091)&lt;=50, IF(B1091=0, "ei muutosta", "±50"), "suurempi muutos"))</f>
        <v>tieosa muuttunut</v>
      </c>
      <c r="I1091" t="s">
        <v>1055</v>
      </c>
      <c r="J1091">
        <f>IFERROR(VLOOKUP(Muutokset!I1091,'2015'!$F$12:$I$1887,4,FALSE),0)</f>
        <v>6466</v>
      </c>
    </row>
    <row r="1092" spans="1:10" x14ac:dyDescent="0.25">
      <c r="A1092" t="s">
        <v>1189</v>
      </c>
      <c r="B1092">
        <v>0</v>
      </c>
      <c r="C1092" t="str">
        <f t="shared" si="17"/>
        <v>ei muutosta</v>
      </c>
      <c r="I1092" t="s">
        <v>1056</v>
      </c>
      <c r="J1092">
        <f>IFERROR(VLOOKUP(Muutokset!I1092,'2015'!$F$12:$I$1887,4,FALSE),0)</f>
        <v>6050</v>
      </c>
    </row>
    <row r="1093" spans="1:10" x14ac:dyDescent="0.25">
      <c r="A1093" t="s">
        <v>1190</v>
      </c>
      <c r="B1093">
        <v>0</v>
      </c>
      <c r="C1093" t="str">
        <f t="shared" si="17"/>
        <v>ei muutosta</v>
      </c>
      <c r="I1093" t="s">
        <v>1057</v>
      </c>
      <c r="J1093">
        <f>IFERROR(VLOOKUP(Muutokset!I1093,'2015'!$F$12:$I$1887,4,FALSE),0)</f>
        <v>6689</v>
      </c>
    </row>
    <row r="1094" spans="1:10" x14ac:dyDescent="0.25">
      <c r="A1094" t="s">
        <v>1191</v>
      </c>
      <c r="B1094">
        <v>0</v>
      </c>
      <c r="C1094" t="str">
        <f t="shared" si="17"/>
        <v>ei muutosta</v>
      </c>
      <c r="I1094" t="s">
        <v>1058</v>
      </c>
      <c r="J1094">
        <f>IFERROR(VLOOKUP(Muutokset!I1094,'2015'!$F$12:$I$1887,4,FALSE),0)</f>
        <v>7150</v>
      </c>
    </row>
    <row r="1095" spans="1:10" x14ac:dyDescent="0.25">
      <c r="A1095" t="s">
        <v>1192</v>
      </c>
      <c r="B1095">
        <v>0</v>
      </c>
      <c r="C1095" t="str">
        <f t="shared" si="17"/>
        <v>ei muutosta</v>
      </c>
      <c r="I1095" t="s">
        <v>1059</v>
      </c>
      <c r="J1095">
        <f>IFERROR(VLOOKUP(Muutokset!I1095,'2015'!$F$12:$I$1887,4,FALSE),0)</f>
        <v>6827</v>
      </c>
    </row>
    <row r="1096" spans="1:10" x14ac:dyDescent="0.25">
      <c r="A1096" t="s">
        <v>1193</v>
      </c>
      <c r="B1096">
        <v>0</v>
      </c>
      <c r="C1096" t="str">
        <f t="shared" si="17"/>
        <v>ei muutosta</v>
      </c>
      <c r="I1096" t="s">
        <v>1060</v>
      </c>
      <c r="J1096">
        <f>IFERROR(VLOOKUP(Muutokset!I1096,'2015'!$F$12:$I$1887,4,FALSE),0)</f>
        <v>6728</v>
      </c>
    </row>
    <row r="1097" spans="1:10" x14ac:dyDescent="0.25">
      <c r="A1097" t="s">
        <v>1194</v>
      </c>
      <c r="B1097">
        <v>0</v>
      </c>
      <c r="C1097" t="str">
        <f t="shared" si="17"/>
        <v>ei muutosta</v>
      </c>
      <c r="I1097" t="s">
        <v>1061</v>
      </c>
      <c r="J1097">
        <f>IFERROR(VLOOKUP(Muutokset!I1097,'2015'!$F$12:$I$1887,4,FALSE),0)</f>
        <v>4747</v>
      </c>
    </row>
    <row r="1098" spans="1:10" x14ac:dyDescent="0.25">
      <c r="A1098" t="s">
        <v>1195</v>
      </c>
      <c r="B1098">
        <v>0</v>
      </c>
      <c r="C1098" t="str">
        <f t="shared" si="17"/>
        <v>ei muutosta</v>
      </c>
      <c r="I1098" t="s">
        <v>2018</v>
      </c>
      <c r="J1098">
        <f>IFERROR(VLOOKUP(Muutokset!I1098,'2015'!$F$12:$I$1887,4,FALSE),0)</f>
        <v>0</v>
      </c>
    </row>
    <row r="1099" spans="1:10" x14ac:dyDescent="0.25">
      <c r="A1099" t="s">
        <v>1196</v>
      </c>
      <c r="B1099">
        <v>0</v>
      </c>
      <c r="C1099" t="str">
        <f t="shared" si="17"/>
        <v>ei muutosta</v>
      </c>
      <c r="I1099" t="s">
        <v>1062</v>
      </c>
      <c r="J1099">
        <f>IFERROR(VLOOKUP(Muutokset!I1099,'2015'!$F$12:$I$1887,4,FALSE),0)</f>
        <v>2636</v>
      </c>
    </row>
    <row r="1100" spans="1:10" x14ac:dyDescent="0.25">
      <c r="A1100" t="s">
        <v>1197</v>
      </c>
      <c r="B1100">
        <v>0</v>
      </c>
      <c r="C1100" t="str">
        <f t="shared" si="17"/>
        <v>ei muutosta</v>
      </c>
      <c r="I1100" t="s">
        <v>1063</v>
      </c>
      <c r="J1100">
        <f>IFERROR(VLOOKUP(Muutokset!I1100,'2015'!$F$12:$I$1887,4,FALSE),0)</f>
        <v>4068</v>
      </c>
    </row>
    <row r="1101" spans="1:10" x14ac:dyDescent="0.25">
      <c r="A1101" t="s">
        <v>1198</v>
      </c>
      <c r="B1101">
        <v>-315</v>
      </c>
      <c r="C1101" t="str">
        <f t="shared" si="17"/>
        <v>suurempi muutos</v>
      </c>
      <c r="I1101" t="s">
        <v>1064</v>
      </c>
      <c r="J1101">
        <f>IFERROR(VLOOKUP(Muutokset!I1101,'2015'!$F$12:$I$1887,4,FALSE),0)</f>
        <v>6740</v>
      </c>
    </row>
    <row r="1102" spans="1:10" x14ac:dyDescent="0.25">
      <c r="A1102" t="s">
        <v>1199</v>
      </c>
      <c r="B1102">
        <v>0</v>
      </c>
      <c r="C1102" t="str">
        <f t="shared" si="17"/>
        <v>ei muutosta</v>
      </c>
      <c r="I1102" t="s">
        <v>1065</v>
      </c>
      <c r="J1102">
        <f>IFERROR(VLOOKUP(Muutokset!I1102,'2015'!$F$12:$I$1887,4,FALSE),0)</f>
        <v>6124</v>
      </c>
    </row>
    <row r="1103" spans="1:10" x14ac:dyDescent="0.25">
      <c r="A1103" t="s">
        <v>1200</v>
      </c>
      <c r="B1103">
        <v>-312</v>
      </c>
      <c r="C1103" t="str">
        <f t="shared" si="17"/>
        <v>suurempi muutos</v>
      </c>
      <c r="I1103" t="s">
        <v>1066</v>
      </c>
      <c r="J1103">
        <f>IFERROR(VLOOKUP(Muutokset!I1103,'2015'!$F$12:$I$1887,4,FALSE),0)</f>
        <v>4700</v>
      </c>
    </row>
    <row r="1104" spans="1:10" x14ac:dyDescent="0.25">
      <c r="A1104" t="s">
        <v>1201</v>
      </c>
      <c r="B1104">
        <v>0</v>
      </c>
      <c r="C1104" t="str">
        <f t="shared" si="17"/>
        <v>ei muutosta</v>
      </c>
      <c r="I1104" t="s">
        <v>1067</v>
      </c>
      <c r="J1104">
        <f>IFERROR(VLOOKUP(Muutokset!I1104,'2015'!$F$12:$I$1887,4,FALSE),0)</f>
        <v>7092</v>
      </c>
    </row>
    <row r="1105" spans="1:10" x14ac:dyDescent="0.25">
      <c r="A1105" t="s">
        <v>1202</v>
      </c>
      <c r="B1105">
        <v>0</v>
      </c>
      <c r="C1105" t="str">
        <f t="shared" si="17"/>
        <v>ei muutosta</v>
      </c>
      <c r="I1105" t="s">
        <v>1068</v>
      </c>
      <c r="J1105">
        <f>IFERROR(VLOOKUP(Muutokset!I1105,'2015'!$F$12:$I$1887,4,FALSE),0)</f>
        <v>966</v>
      </c>
    </row>
    <row r="1106" spans="1:10" x14ac:dyDescent="0.25">
      <c r="A1106" t="s">
        <v>1203</v>
      </c>
      <c r="B1106">
        <v>0</v>
      </c>
      <c r="C1106" t="str">
        <f t="shared" si="17"/>
        <v>ei muutosta</v>
      </c>
      <c r="I1106" t="s">
        <v>1069</v>
      </c>
      <c r="J1106">
        <f>IFERROR(VLOOKUP(Muutokset!I1106,'2015'!$F$12:$I$1887,4,FALSE),0)</f>
        <v>3233</v>
      </c>
    </row>
    <row r="1107" spans="1:10" x14ac:dyDescent="0.25">
      <c r="A1107" t="s">
        <v>1204</v>
      </c>
      <c r="B1107">
        <v>0</v>
      </c>
      <c r="C1107" t="str">
        <f t="shared" si="17"/>
        <v>ei muutosta</v>
      </c>
      <c r="I1107" t="s">
        <v>1070</v>
      </c>
      <c r="J1107">
        <f>IFERROR(VLOOKUP(Muutokset!I1107,'2015'!$F$12:$I$1887,4,FALSE),0)</f>
        <v>1044</v>
      </c>
    </row>
    <row r="1108" spans="1:10" x14ac:dyDescent="0.25">
      <c r="A1108" t="s">
        <v>1205</v>
      </c>
      <c r="B1108">
        <v>-1093</v>
      </c>
      <c r="C1108" t="str">
        <f t="shared" si="17"/>
        <v>suurempi muutos</v>
      </c>
      <c r="I1108" t="s">
        <v>1071</v>
      </c>
      <c r="J1108">
        <f>IFERROR(VLOOKUP(Muutokset!I1108,'2015'!$F$12:$I$1887,4,FALSE),0)</f>
        <v>5984</v>
      </c>
    </row>
    <row r="1109" spans="1:10" x14ac:dyDescent="0.25">
      <c r="A1109" t="s">
        <v>1206</v>
      </c>
      <c r="B1109">
        <v>0</v>
      </c>
      <c r="C1109" t="str">
        <f t="shared" si="17"/>
        <v>ei muutosta</v>
      </c>
      <c r="I1109" t="s">
        <v>1072</v>
      </c>
      <c r="J1109">
        <f>IFERROR(VLOOKUP(Muutokset!I1109,'2015'!$F$12:$I$1887,4,FALSE),0)</f>
        <v>3440</v>
      </c>
    </row>
    <row r="1110" spans="1:10" x14ac:dyDescent="0.25">
      <c r="A1110" t="s">
        <v>1207</v>
      </c>
      <c r="B1110">
        <v>0</v>
      </c>
      <c r="C1110" t="str">
        <f t="shared" si="17"/>
        <v>ei muutosta</v>
      </c>
      <c r="I1110" t="s">
        <v>1073</v>
      </c>
      <c r="J1110">
        <f>IFERROR(VLOOKUP(Muutokset!I1110,'2015'!$F$12:$I$1887,4,FALSE),0)</f>
        <v>6653</v>
      </c>
    </row>
    <row r="1111" spans="1:10" x14ac:dyDescent="0.25">
      <c r="A1111" t="s">
        <v>1208</v>
      </c>
      <c r="B1111">
        <v>0</v>
      </c>
      <c r="C1111" t="str">
        <f t="shared" si="17"/>
        <v>ei muutosta</v>
      </c>
      <c r="I1111" t="s">
        <v>1074</v>
      </c>
      <c r="J1111">
        <f>IFERROR(VLOOKUP(Muutokset!I1111,'2015'!$F$12:$I$1887,4,FALSE),0)</f>
        <v>4889</v>
      </c>
    </row>
    <row r="1112" spans="1:10" x14ac:dyDescent="0.25">
      <c r="A1112" t="s">
        <v>1209</v>
      </c>
      <c r="B1112">
        <v>0</v>
      </c>
      <c r="C1112" t="str">
        <f t="shared" si="17"/>
        <v>ei muutosta</v>
      </c>
      <c r="I1112" t="s">
        <v>1075</v>
      </c>
      <c r="J1112">
        <f>IFERROR(VLOOKUP(Muutokset!I1112,'2015'!$F$12:$I$1887,4,FALSE),0)</f>
        <v>2220</v>
      </c>
    </row>
    <row r="1113" spans="1:10" x14ac:dyDescent="0.25">
      <c r="A1113" t="s">
        <v>1210</v>
      </c>
      <c r="B1113">
        <v>0</v>
      </c>
      <c r="C1113" t="str">
        <f t="shared" si="17"/>
        <v>ei muutosta</v>
      </c>
      <c r="I1113" t="s">
        <v>1076</v>
      </c>
      <c r="J1113">
        <f>IFERROR(VLOOKUP(Muutokset!I1113,'2015'!$F$12:$I$1887,4,FALSE),0)</f>
        <v>4935</v>
      </c>
    </row>
    <row r="1114" spans="1:10" x14ac:dyDescent="0.25">
      <c r="A1114" t="s">
        <v>1211</v>
      </c>
      <c r="B1114">
        <v>0</v>
      </c>
      <c r="C1114" t="str">
        <f t="shared" si="17"/>
        <v>ei muutosta</v>
      </c>
      <c r="I1114" t="s">
        <v>1077</v>
      </c>
      <c r="J1114">
        <f>IFERROR(VLOOKUP(Muutokset!I1114,'2015'!$F$12:$I$1887,4,FALSE),0)</f>
        <v>3782</v>
      </c>
    </row>
    <row r="1115" spans="1:10" x14ac:dyDescent="0.25">
      <c r="A1115" t="s">
        <v>1212</v>
      </c>
      <c r="B1115">
        <v>0</v>
      </c>
      <c r="C1115" t="str">
        <f t="shared" si="17"/>
        <v>ei muutosta</v>
      </c>
      <c r="I1115" t="s">
        <v>1078</v>
      </c>
      <c r="J1115">
        <f>IFERROR(VLOOKUP(Muutokset!I1115,'2015'!$F$12:$I$1887,4,FALSE),0)</f>
        <v>3919</v>
      </c>
    </row>
    <row r="1116" spans="1:10" x14ac:dyDescent="0.25">
      <c r="A1116" t="s">
        <v>1213</v>
      </c>
      <c r="B1116">
        <v>-761</v>
      </c>
      <c r="C1116" t="str">
        <f t="shared" si="17"/>
        <v>suurempi muutos</v>
      </c>
      <c r="I1116" t="s">
        <v>1079</v>
      </c>
      <c r="J1116">
        <f>IFERROR(VLOOKUP(Muutokset!I1116,'2015'!$F$12:$I$1887,4,FALSE),0)</f>
        <v>3055</v>
      </c>
    </row>
    <row r="1117" spans="1:10" x14ac:dyDescent="0.25">
      <c r="A1117" t="s">
        <v>1214</v>
      </c>
      <c r="B1117">
        <v>0</v>
      </c>
      <c r="C1117" t="str">
        <f t="shared" si="17"/>
        <v>ei muutosta</v>
      </c>
      <c r="I1117" t="s">
        <v>1080</v>
      </c>
      <c r="J1117">
        <f>IFERROR(VLOOKUP(Muutokset!I1117,'2015'!$F$12:$I$1887,4,FALSE),0)</f>
        <v>3520</v>
      </c>
    </row>
    <row r="1118" spans="1:10" x14ac:dyDescent="0.25">
      <c r="A1118" t="s">
        <v>1215</v>
      </c>
      <c r="B1118">
        <v>-150</v>
      </c>
      <c r="C1118" t="str">
        <f t="shared" si="17"/>
        <v>suurempi muutos</v>
      </c>
      <c r="I1118" t="s">
        <v>1081</v>
      </c>
      <c r="J1118">
        <f>IFERROR(VLOOKUP(Muutokset!I1118,'2015'!$F$12:$I$1887,4,FALSE),0)</f>
        <v>8765</v>
      </c>
    </row>
    <row r="1119" spans="1:10" x14ac:dyDescent="0.25">
      <c r="A1119" t="s">
        <v>1216</v>
      </c>
      <c r="B1119">
        <v>0</v>
      </c>
      <c r="C1119" t="str">
        <f t="shared" si="17"/>
        <v>ei muutosta</v>
      </c>
      <c r="I1119" t="s">
        <v>1082</v>
      </c>
      <c r="J1119">
        <f>IFERROR(VLOOKUP(Muutokset!I1119,'2015'!$F$12:$I$1887,4,FALSE),0)</f>
        <v>2324</v>
      </c>
    </row>
    <row r="1120" spans="1:10" x14ac:dyDescent="0.25">
      <c r="A1120" t="s">
        <v>1217</v>
      </c>
      <c r="B1120">
        <v>0</v>
      </c>
      <c r="C1120" t="str">
        <f t="shared" si="17"/>
        <v>ei muutosta</v>
      </c>
      <c r="I1120" t="s">
        <v>1083</v>
      </c>
      <c r="J1120">
        <f>IFERROR(VLOOKUP(Muutokset!I1120,'2015'!$F$12:$I$1887,4,FALSE),0)</f>
        <v>414</v>
      </c>
    </row>
    <row r="1121" spans="1:10" x14ac:dyDescent="0.25">
      <c r="A1121" t="s">
        <v>1218</v>
      </c>
      <c r="B1121">
        <v>0</v>
      </c>
      <c r="C1121" t="str">
        <f t="shared" si="17"/>
        <v>ei muutosta</v>
      </c>
      <c r="I1121" t="s">
        <v>1084</v>
      </c>
      <c r="J1121">
        <f>IFERROR(VLOOKUP(Muutokset!I1121,'2015'!$F$12:$I$1887,4,FALSE),0)</f>
        <v>6500</v>
      </c>
    </row>
    <row r="1122" spans="1:10" x14ac:dyDescent="0.25">
      <c r="A1122" t="s">
        <v>1219</v>
      </c>
      <c r="B1122">
        <v>-436</v>
      </c>
      <c r="C1122" t="str">
        <f t="shared" si="17"/>
        <v>suurempi muutos</v>
      </c>
      <c r="I1122" t="s">
        <v>1085</v>
      </c>
      <c r="J1122">
        <f>IFERROR(VLOOKUP(Muutokset!I1122,'2015'!$F$12:$I$1887,4,FALSE),0)</f>
        <v>7148</v>
      </c>
    </row>
    <row r="1123" spans="1:10" x14ac:dyDescent="0.25">
      <c r="A1123" t="s">
        <v>1220</v>
      </c>
      <c r="B1123">
        <v>0</v>
      </c>
      <c r="C1123" t="str">
        <f t="shared" si="17"/>
        <v>ei muutosta</v>
      </c>
      <c r="I1123" t="s">
        <v>1086</v>
      </c>
      <c r="J1123">
        <f>IFERROR(VLOOKUP(Muutokset!I1123,'2015'!$F$12:$I$1887,4,FALSE),0)</f>
        <v>1309</v>
      </c>
    </row>
    <row r="1124" spans="1:10" x14ac:dyDescent="0.25">
      <c r="A1124" t="s">
        <v>1221</v>
      </c>
      <c r="B1124">
        <v>-693</v>
      </c>
      <c r="C1124" t="str">
        <f t="shared" si="17"/>
        <v>suurempi muutos</v>
      </c>
      <c r="I1124" t="s">
        <v>1087</v>
      </c>
      <c r="J1124">
        <f>IFERROR(VLOOKUP(Muutokset!I1124,'2015'!$F$12:$I$1887,4,FALSE),0)</f>
        <v>4773</v>
      </c>
    </row>
    <row r="1125" spans="1:10" x14ac:dyDescent="0.25">
      <c r="A1125" t="s">
        <v>1222</v>
      </c>
      <c r="B1125">
        <v>0</v>
      </c>
      <c r="C1125" t="str">
        <f t="shared" si="17"/>
        <v>ei muutosta</v>
      </c>
      <c r="I1125" t="s">
        <v>1088</v>
      </c>
      <c r="J1125">
        <f>IFERROR(VLOOKUP(Muutokset!I1125,'2015'!$F$12:$I$1887,4,FALSE),0)</f>
        <v>1609</v>
      </c>
    </row>
    <row r="1126" spans="1:10" x14ac:dyDescent="0.25">
      <c r="A1126" t="s">
        <v>1223</v>
      </c>
      <c r="B1126">
        <v>0</v>
      </c>
      <c r="C1126" t="str">
        <f t="shared" si="17"/>
        <v>ei muutosta</v>
      </c>
      <c r="I1126" t="s">
        <v>1089</v>
      </c>
      <c r="J1126">
        <f>IFERROR(VLOOKUP(Muutokset!I1126,'2015'!$F$12:$I$1887,4,FALSE),0)</f>
        <v>3904</v>
      </c>
    </row>
    <row r="1127" spans="1:10" x14ac:dyDescent="0.25">
      <c r="A1127" t="s">
        <v>1224</v>
      </c>
      <c r="B1127">
        <v>0</v>
      </c>
      <c r="C1127" t="str">
        <f t="shared" si="17"/>
        <v>ei muutosta</v>
      </c>
      <c r="I1127" t="s">
        <v>1090</v>
      </c>
      <c r="J1127">
        <f>IFERROR(VLOOKUP(Muutokset!I1127,'2015'!$F$12:$I$1887,4,FALSE),0)</f>
        <v>5750</v>
      </c>
    </row>
    <row r="1128" spans="1:10" x14ac:dyDescent="0.25">
      <c r="A1128" t="s">
        <v>1225</v>
      </c>
      <c r="B1128">
        <v>0</v>
      </c>
      <c r="C1128" t="str">
        <f t="shared" si="17"/>
        <v>ei muutosta</v>
      </c>
      <c r="I1128" t="s">
        <v>1091</v>
      </c>
      <c r="J1128">
        <f>IFERROR(VLOOKUP(Muutokset!I1128,'2015'!$F$12:$I$1887,4,FALSE),0)</f>
        <v>6310</v>
      </c>
    </row>
    <row r="1129" spans="1:10" x14ac:dyDescent="0.25">
      <c r="A1129" t="s">
        <v>1226</v>
      </c>
      <c r="B1129">
        <v>0</v>
      </c>
      <c r="C1129" t="str">
        <f t="shared" si="17"/>
        <v>ei muutosta</v>
      </c>
      <c r="I1129" t="s">
        <v>1092</v>
      </c>
      <c r="J1129">
        <f>IFERROR(VLOOKUP(Muutokset!I1129,'2015'!$F$12:$I$1887,4,FALSE),0)</f>
        <v>4442</v>
      </c>
    </row>
    <row r="1130" spans="1:10" x14ac:dyDescent="0.25">
      <c r="A1130" t="s">
        <v>1227</v>
      </c>
      <c r="B1130">
        <v>0</v>
      </c>
      <c r="C1130" t="str">
        <f t="shared" si="17"/>
        <v>ei muutosta</v>
      </c>
      <c r="I1130" t="s">
        <v>1093</v>
      </c>
      <c r="J1130">
        <f>IFERROR(VLOOKUP(Muutokset!I1130,'2015'!$F$12:$I$1887,4,FALSE),0)</f>
        <v>6181</v>
      </c>
    </row>
    <row r="1131" spans="1:10" x14ac:dyDescent="0.25">
      <c r="A1131" t="s">
        <v>1228</v>
      </c>
      <c r="B1131">
        <v>0</v>
      </c>
      <c r="C1131" t="str">
        <f t="shared" si="17"/>
        <v>ei muutosta</v>
      </c>
      <c r="I1131" t="s">
        <v>1094</v>
      </c>
      <c r="J1131">
        <f>IFERROR(VLOOKUP(Muutokset!I1131,'2015'!$F$12:$I$1887,4,FALSE),0)</f>
        <v>4561</v>
      </c>
    </row>
    <row r="1132" spans="1:10" x14ac:dyDescent="0.25">
      <c r="A1132" t="s">
        <v>1229</v>
      </c>
      <c r="B1132">
        <v>0</v>
      </c>
      <c r="C1132" t="str">
        <f t="shared" si="17"/>
        <v>ei muutosta</v>
      </c>
      <c r="I1132" t="s">
        <v>1095</v>
      </c>
      <c r="J1132">
        <f>IFERROR(VLOOKUP(Muutokset!I1132,'2015'!$F$12:$I$1887,4,FALSE),0)</f>
        <v>3780</v>
      </c>
    </row>
    <row r="1133" spans="1:10" x14ac:dyDescent="0.25">
      <c r="A1133" t="s">
        <v>1230</v>
      </c>
      <c r="B1133">
        <v>0</v>
      </c>
      <c r="C1133" t="str">
        <f t="shared" si="17"/>
        <v>ei muutosta</v>
      </c>
      <c r="I1133" t="s">
        <v>1096</v>
      </c>
      <c r="J1133">
        <f>IFERROR(VLOOKUP(Muutokset!I1133,'2015'!$F$12:$I$1887,4,FALSE),0)</f>
        <v>3896</v>
      </c>
    </row>
    <row r="1134" spans="1:10" x14ac:dyDescent="0.25">
      <c r="A1134" t="s">
        <v>1231</v>
      </c>
      <c r="B1134">
        <v>0</v>
      </c>
      <c r="C1134" t="str">
        <f t="shared" si="17"/>
        <v>ei muutosta</v>
      </c>
      <c r="I1134" t="s">
        <v>1097</v>
      </c>
      <c r="J1134">
        <f>IFERROR(VLOOKUP(Muutokset!I1134,'2015'!$F$12:$I$1887,4,FALSE),0)</f>
        <v>1605</v>
      </c>
    </row>
    <row r="1135" spans="1:10" x14ac:dyDescent="0.25">
      <c r="A1135" t="s">
        <v>1232</v>
      </c>
      <c r="B1135">
        <v>0</v>
      </c>
      <c r="C1135" t="str">
        <f t="shared" si="17"/>
        <v>ei muutosta</v>
      </c>
      <c r="I1135" t="s">
        <v>1098</v>
      </c>
      <c r="J1135">
        <f>IFERROR(VLOOKUP(Muutokset!I1135,'2015'!$F$12:$I$1887,4,FALSE),0)</f>
        <v>5496</v>
      </c>
    </row>
    <row r="1136" spans="1:10" x14ac:dyDescent="0.25">
      <c r="A1136" t="s">
        <v>1233</v>
      </c>
      <c r="B1136">
        <v>-1264</v>
      </c>
      <c r="C1136" t="str">
        <f t="shared" si="17"/>
        <v>suurempi muutos</v>
      </c>
      <c r="I1136" t="s">
        <v>1099</v>
      </c>
      <c r="J1136">
        <f>IFERROR(VLOOKUP(Muutokset!I1136,'2015'!$F$12:$I$1887,4,FALSE),0)</f>
        <v>7271</v>
      </c>
    </row>
    <row r="1137" spans="1:10" x14ac:dyDescent="0.25">
      <c r="A1137" t="s">
        <v>1234</v>
      </c>
      <c r="B1137">
        <v>5868</v>
      </c>
      <c r="C1137" t="str">
        <f t="shared" si="17"/>
        <v>suurempi muutos</v>
      </c>
      <c r="I1137" t="s">
        <v>1100</v>
      </c>
      <c r="J1137">
        <f>IFERROR(VLOOKUP(Muutokset!I1137,'2015'!$F$12:$I$1887,4,FALSE),0)</f>
        <v>7878</v>
      </c>
    </row>
    <row r="1138" spans="1:10" x14ac:dyDescent="0.25">
      <c r="A1138" t="s">
        <v>1235</v>
      </c>
      <c r="B1138">
        <v>0</v>
      </c>
      <c r="C1138" t="str">
        <f t="shared" si="17"/>
        <v>ei muutosta</v>
      </c>
      <c r="I1138" t="s">
        <v>1101</v>
      </c>
      <c r="J1138">
        <f>IFERROR(VLOOKUP(Muutokset!I1138,'2015'!$F$12:$I$1887,4,FALSE),0)</f>
        <v>8536</v>
      </c>
    </row>
    <row r="1139" spans="1:10" x14ac:dyDescent="0.25">
      <c r="A1139" t="s">
        <v>1236</v>
      </c>
      <c r="B1139">
        <v>0</v>
      </c>
      <c r="C1139" t="str">
        <f t="shared" si="17"/>
        <v>ei muutosta</v>
      </c>
      <c r="I1139" t="s">
        <v>1102</v>
      </c>
      <c r="J1139">
        <f>IFERROR(VLOOKUP(Muutokset!I1139,'2015'!$F$12:$I$1887,4,FALSE),0)</f>
        <v>3504</v>
      </c>
    </row>
    <row r="1140" spans="1:10" x14ac:dyDescent="0.25">
      <c r="A1140" t="s">
        <v>1237</v>
      </c>
      <c r="B1140">
        <v>0</v>
      </c>
      <c r="C1140" t="str">
        <f t="shared" si="17"/>
        <v>ei muutosta</v>
      </c>
      <c r="I1140" t="s">
        <v>1103</v>
      </c>
      <c r="J1140">
        <f>IFERROR(VLOOKUP(Muutokset!I1140,'2015'!$F$12:$I$1887,4,FALSE),0)</f>
        <v>9206</v>
      </c>
    </row>
    <row r="1141" spans="1:10" x14ac:dyDescent="0.25">
      <c r="A1141" t="s">
        <v>1238</v>
      </c>
      <c r="B1141">
        <v>0</v>
      </c>
      <c r="C1141" t="str">
        <f t="shared" si="17"/>
        <v>ei muutosta</v>
      </c>
      <c r="I1141" t="s">
        <v>1104</v>
      </c>
      <c r="J1141">
        <f>IFERROR(VLOOKUP(Muutokset!I1141,'2015'!$F$12:$I$1887,4,FALSE),0)</f>
        <v>6366</v>
      </c>
    </row>
    <row r="1142" spans="1:10" x14ac:dyDescent="0.25">
      <c r="A1142" t="s">
        <v>1239</v>
      </c>
      <c r="B1142">
        <v>0</v>
      </c>
      <c r="C1142" t="str">
        <f t="shared" si="17"/>
        <v>ei muutosta</v>
      </c>
      <c r="I1142" t="s">
        <v>1105</v>
      </c>
      <c r="J1142">
        <f>IFERROR(VLOOKUP(Muutokset!I1142,'2015'!$F$12:$I$1887,4,FALSE),0)</f>
        <v>501</v>
      </c>
    </row>
    <row r="1143" spans="1:10" x14ac:dyDescent="0.25">
      <c r="A1143" t="s">
        <v>1240</v>
      </c>
      <c r="B1143">
        <v>0</v>
      </c>
      <c r="C1143" t="str">
        <f t="shared" si="17"/>
        <v>ei muutosta</v>
      </c>
      <c r="I1143" t="s">
        <v>1106</v>
      </c>
      <c r="J1143">
        <f>IFERROR(VLOOKUP(Muutokset!I1143,'2015'!$F$12:$I$1887,4,FALSE),0)</f>
        <v>4244</v>
      </c>
    </row>
    <row r="1144" spans="1:10" x14ac:dyDescent="0.25">
      <c r="A1144" t="s">
        <v>1241</v>
      </c>
      <c r="B1144">
        <v>0</v>
      </c>
      <c r="C1144" t="str">
        <f t="shared" si="17"/>
        <v>ei muutosta</v>
      </c>
      <c r="I1144" t="s">
        <v>1107</v>
      </c>
      <c r="J1144">
        <f>IFERROR(VLOOKUP(Muutokset!I1144,'2015'!$F$12:$I$1887,4,FALSE),0)</f>
        <v>7675</v>
      </c>
    </row>
    <row r="1145" spans="1:10" x14ac:dyDescent="0.25">
      <c r="A1145" t="s">
        <v>1242</v>
      </c>
      <c r="B1145">
        <v>-787</v>
      </c>
      <c r="C1145" t="str">
        <f t="shared" si="17"/>
        <v>suurempi muutos</v>
      </c>
      <c r="I1145" t="s">
        <v>1108</v>
      </c>
      <c r="J1145">
        <f>IFERROR(VLOOKUP(Muutokset!I1145,'2015'!$F$12:$I$1887,4,FALSE),0)</f>
        <v>7685</v>
      </c>
    </row>
    <row r="1146" spans="1:10" x14ac:dyDescent="0.25">
      <c r="A1146" t="s">
        <v>1243</v>
      </c>
      <c r="B1146">
        <v>0</v>
      </c>
      <c r="C1146" t="str">
        <f t="shared" si="17"/>
        <v>ei muutosta</v>
      </c>
      <c r="I1146" t="s">
        <v>1109</v>
      </c>
      <c r="J1146">
        <f>IFERROR(VLOOKUP(Muutokset!I1146,'2015'!$F$12:$I$1887,4,FALSE),0)</f>
        <v>7097</v>
      </c>
    </row>
    <row r="1147" spans="1:10" x14ac:dyDescent="0.25">
      <c r="A1147" t="s">
        <v>1244</v>
      </c>
      <c r="B1147">
        <v>0</v>
      </c>
      <c r="C1147" t="str">
        <f t="shared" si="17"/>
        <v>ei muutosta</v>
      </c>
      <c r="I1147" t="s">
        <v>1110</v>
      </c>
      <c r="J1147">
        <f>IFERROR(VLOOKUP(Muutokset!I1147,'2015'!$F$12:$I$1887,4,FALSE),0)</f>
        <v>5986</v>
      </c>
    </row>
    <row r="1148" spans="1:10" x14ac:dyDescent="0.25">
      <c r="A1148" t="s">
        <v>1245</v>
      </c>
      <c r="B1148">
        <v>0</v>
      </c>
      <c r="C1148" t="str">
        <f t="shared" si="17"/>
        <v>ei muutosta</v>
      </c>
      <c r="I1148" t="s">
        <v>1111</v>
      </c>
      <c r="J1148">
        <f>IFERROR(VLOOKUP(Muutokset!I1148,'2015'!$F$12:$I$1887,4,FALSE),0)</f>
        <v>5216</v>
      </c>
    </row>
    <row r="1149" spans="1:10" x14ac:dyDescent="0.25">
      <c r="A1149" t="s">
        <v>1246</v>
      </c>
      <c r="B1149">
        <v>0</v>
      </c>
      <c r="C1149" t="str">
        <f t="shared" si="17"/>
        <v>ei muutosta</v>
      </c>
      <c r="I1149" t="s">
        <v>1112</v>
      </c>
      <c r="J1149">
        <f>IFERROR(VLOOKUP(Muutokset!I1149,'2015'!$F$12:$I$1887,4,FALSE),0)</f>
        <v>3908</v>
      </c>
    </row>
    <row r="1150" spans="1:10" x14ac:dyDescent="0.25">
      <c r="A1150" t="s">
        <v>1247</v>
      </c>
      <c r="B1150">
        <v>0</v>
      </c>
      <c r="C1150" t="str">
        <f t="shared" si="17"/>
        <v>ei muutosta</v>
      </c>
      <c r="I1150" t="s">
        <v>1113</v>
      </c>
      <c r="J1150">
        <f>IFERROR(VLOOKUP(Muutokset!I1150,'2015'!$F$12:$I$1887,4,FALSE),0)</f>
        <v>6120</v>
      </c>
    </row>
    <row r="1151" spans="1:10" x14ac:dyDescent="0.25">
      <c r="A1151" t="s">
        <v>1248</v>
      </c>
      <c r="B1151">
        <v>0</v>
      </c>
      <c r="C1151" t="str">
        <f t="shared" si="17"/>
        <v>ei muutosta</v>
      </c>
      <c r="I1151" t="s">
        <v>1114</v>
      </c>
      <c r="J1151">
        <f>IFERROR(VLOOKUP(Muutokset!I1151,'2015'!$F$12:$I$1887,4,FALSE),0)</f>
        <v>3732</v>
      </c>
    </row>
    <row r="1152" spans="1:10" x14ac:dyDescent="0.25">
      <c r="A1152" t="s">
        <v>1249</v>
      </c>
      <c r="B1152">
        <v>2719</v>
      </c>
      <c r="C1152" t="str">
        <f t="shared" si="17"/>
        <v>suurempi muutos</v>
      </c>
      <c r="I1152" t="s">
        <v>1115</v>
      </c>
      <c r="J1152">
        <f>IFERROR(VLOOKUP(Muutokset!I1152,'2015'!$F$12:$I$1887,4,FALSE),0)</f>
        <v>3016</v>
      </c>
    </row>
    <row r="1153" spans="1:10" x14ac:dyDescent="0.25">
      <c r="A1153" t="s">
        <v>1250</v>
      </c>
      <c r="B1153">
        <v>0</v>
      </c>
      <c r="C1153" t="str">
        <f t="shared" si="17"/>
        <v>ei muutosta</v>
      </c>
      <c r="I1153" t="s">
        <v>1116</v>
      </c>
      <c r="J1153">
        <f>IFERROR(VLOOKUP(Muutokset!I1153,'2015'!$F$12:$I$1887,4,FALSE),0)</f>
        <v>4285</v>
      </c>
    </row>
    <row r="1154" spans="1:10" x14ac:dyDescent="0.25">
      <c r="A1154" t="s">
        <v>1251</v>
      </c>
      <c r="B1154">
        <v>411</v>
      </c>
      <c r="C1154" t="str">
        <f t="shared" si="17"/>
        <v>suurempi muutos</v>
      </c>
      <c r="I1154" t="s">
        <v>1117</v>
      </c>
      <c r="J1154">
        <f>IFERROR(VLOOKUP(Muutokset!I1154,'2015'!$F$12:$I$1887,4,FALSE),0)</f>
        <v>5982</v>
      </c>
    </row>
    <row r="1155" spans="1:10" x14ac:dyDescent="0.25">
      <c r="A1155" t="s">
        <v>1252</v>
      </c>
      <c r="B1155">
        <v>0</v>
      </c>
      <c r="C1155" t="str">
        <f t="shared" ref="C1155:C1218" si="18">IF(ISERROR(B1155), "tieosa muuttunut", IF(ABS(B1155)&lt;=50, IF(B1155=0, "ei muutosta", "±50"), "suurempi muutos"))</f>
        <v>ei muutosta</v>
      </c>
      <c r="I1155" t="s">
        <v>1118</v>
      </c>
      <c r="J1155">
        <f>IFERROR(VLOOKUP(Muutokset!I1155,'2015'!$F$12:$I$1887,4,FALSE),0)</f>
        <v>1419</v>
      </c>
    </row>
    <row r="1156" spans="1:10" x14ac:dyDescent="0.25">
      <c r="A1156" t="s">
        <v>1253</v>
      </c>
      <c r="B1156">
        <v>-1676</v>
      </c>
      <c r="C1156" t="str">
        <f t="shared" si="18"/>
        <v>suurempi muutos</v>
      </c>
      <c r="I1156" t="s">
        <v>1119</v>
      </c>
      <c r="J1156">
        <f>IFERROR(VLOOKUP(Muutokset!I1156,'2015'!$F$12:$I$1887,4,FALSE),0)</f>
        <v>3072</v>
      </c>
    </row>
    <row r="1157" spans="1:10" x14ac:dyDescent="0.25">
      <c r="A1157" t="s">
        <v>1254</v>
      </c>
      <c r="B1157">
        <v>-555</v>
      </c>
      <c r="C1157" t="str">
        <f t="shared" si="18"/>
        <v>suurempi muutos</v>
      </c>
      <c r="I1157" t="s">
        <v>1120</v>
      </c>
      <c r="J1157">
        <f>IFERROR(VLOOKUP(Muutokset!I1157,'2015'!$F$12:$I$1887,4,FALSE),0)</f>
        <v>4358</v>
      </c>
    </row>
    <row r="1158" spans="1:10" x14ac:dyDescent="0.25">
      <c r="A1158" t="s">
        <v>1255</v>
      </c>
      <c r="B1158">
        <v>0</v>
      </c>
      <c r="C1158" t="str">
        <f t="shared" si="18"/>
        <v>ei muutosta</v>
      </c>
      <c r="I1158" t="s">
        <v>1121</v>
      </c>
      <c r="J1158">
        <f>IFERROR(VLOOKUP(Muutokset!I1158,'2015'!$F$12:$I$1887,4,FALSE),0)</f>
        <v>5998</v>
      </c>
    </row>
    <row r="1159" spans="1:10" x14ac:dyDescent="0.25">
      <c r="A1159" t="s">
        <v>1256</v>
      </c>
      <c r="B1159">
        <v>0</v>
      </c>
      <c r="C1159" t="str">
        <f t="shared" si="18"/>
        <v>ei muutosta</v>
      </c>
      <c r="I1159" t="s">
        <v>1122</v>
      </c>
      <c r="J1159">
        <f>IFERROR(VLOOKUP(Muutokset!I1159,'2015'!$F$12:$I$1887,4,FALSE),0)</f>
        <v>5668</v>
      </c>
    </row>
    <row r="1160" spans="1:10" x14ac:dyDescent="0.25">
      <c r="A1160" t="s">
        <v>1257</v>
      </c>
      <c r="B1160">
        <v>0</v>
      </c>
      <c r="C1160" t="str">
        <f t="shared" si="18"/>
        <v>ei muutosta</v>
      </c>
      <c r="I1160" t="s">
        <v>1123</v>
      </c>
      <c r="J1160">
        <f>IFERROR(VLOOKUP(Muutokset!I1160,'2015'!$F$12:$I$1887,4,FALSE),0)</f>
        <v>9500</v>
      </c>
    </row>
    <row r="1161" spans="1:10" x14ac:dyDescent="0.25">
      <c r="A1161" t="s">
        <v>1258</v>
      </c>
      <c r="B1161">
        <v>0</v>
      </c>
      <c r="C1161" t="str">
        <f t="shared" si="18"/>
        <v>ei muutosta</v>
      </c>
      <c r="I1161" t="s">
        <v>1124</v>
      </c>
      <c r="J1161">
        <f>IFERROR(VLOOKUP(Muutokset!I1161,'2015'!$F$12:$I$1887,4,FALSE),0)</f>
        <v>6760</v>
      </c>
    </row>
    <row r="1162" spans="1:10" x14ac:dyDescent="0.25">
      <c r="A1162" t="s">
        <v>1259</v>
      </c>
      <c r="B1162">
        <v>-540</v>
      </c>
      <c r="C1162" t="str">
        <f t="shared" si="18"/>
        <v>suurempi muutos</v>
      </c>
      <c r="I1162" t="s">
        <v>1125</v>
      </c>
      <c r="J1162">
        <f>IFERROR(VLOOKUP(Muutokset!I1162,'2015'!$F$12:$I$1887,4,FALSE),0)</f>
        <v>5085</v>
      </c>
    </row>
    <row r="1163" spans="1:10" x14ac:dyDescent="0.25">
      <c r="A1163" t="s">
        <v>1260</v>
      </c>
      <c r="B1163">
        <v>0</v>
      </c>
      <c r="C1163" t="str">
        <f t="shared" si="18"/>
        <v>ei muutosta</v>
      </c>
      <c r="I1163" t="s">
        <v>1126</v>
      </c>
      <c r="J1163">
        <f>IFERROR(VLOOKUP(Muutokset!I1163,'2015'!$F$12:$I$1887,4,FALSE),0)</f>
        <v>3196</v>
      </c>
    </row>
    <row r="1164" spans="1:10" x14ac:dyDescent="0.25">
      <c r="A1164" t="s">
        <v>1261</v>
      </c>
      <c r="B1164">
        <v>0</v>
      </c>
      <c r="C1164" t="str">
        <f t="shared" si="18"/>
        <v>ei muutosta</v>
      </c>
      <c r="I1164" t="s">
        <v>1127</v>
      </c>
      <c r="J1164">
        <f>IFERROR(VLOOKUP(Muutokset!I1164,'2015'!$F$12:$I$1887,4,FALSE),0)</f>
        <v>7302</v>
      </c>
    </row>
    <row r="1165" spans="1:10" x14ac:dyDescent="0.25">
      <c r="A1165" t="s">
        <v>1262</v>
      </c>
      <c r="B1165">
        <v>0</v>
      </c>
      <c r="C1165" t="str">
        <f t="shared" si="18"/>
        <v>ei muutosta</v>
      </c>
      <c r="I1165" t="s">
        <v>1128</v>
      </c>
      <c r="J1165">
        <f>IFERROR(VLOOKUP(Muutokset!I1165,'2015'!$F$12:$I$1887,4,FALSE),0)</f>
        <v>5045</v>
      </c>
    </row>
    <row r="1166" spans="1:10" x14ac:dyDescent="0.25">
      <c r="A1166" t="s">
        <v>1263</v>
      </c>
      <c r="B1166">
        <v>0</v>
      </c>
      <c r="C1166" t="str">
        <f t="shared" si="18"/>
        <v>ei muutosta</v>
      </c>
      <c r="I1166" t="s">
        <v>1129</v>
      </c>
      <c r="J1166">
        <f>IFERROR(VLOOKUP(Muutokset!I1166,'2015'!$F$12:$I$1887,4,FALSE),0)</f>
        <v>2886</v>
      </c>
    </row>
    <row r="1167" spans="1:10" x14ac:dyDescent="0.25">
      <c r="A1167" t="s">
        <v>1264</v>
      </c>
      <c r="B1167">
        <v>-366</v>
      </c>
      <c r="C1167" t="str">
        <f t="shared" si="18"/>
        <v>suurempi muutos</v>
      </c>
      <c r="I1167" t="s">
        <v>1130</v>
      </c>
      <c r="J1167">
        <f>IFERROR(VLOOKUP(Muutokset!I1167,'2015'!$F$12:$I$1887,4,FALSE),0)</f>
        <v>5166</v>
      </c>
    </row>
    <row r="1168" spans="1:10" x14ac:dyDescent="0.25">
      <c r="A1168" t="s">
        <v>1265</v>
      </c>
      <c r="B1168">
        <v>0</v>
      </c>
      <c r="C1168" t="str">
        <f t="shared" si="18"/>
        <v>ei muutosta</v>
      </c>
      <c r="I1168" t="s">
        <v>1131</v>
      </c>
      <c r="J1168">
        <f>IFERROR(VLOOKUP(Muutokset!I1168,'2015'!$F$12:$I$1887,4,FALSE),0)</f>
        <v>3521</v>
      </c>
    </row>
    <row r="1169" spans="1:10" x14ac:dyDescent="0.25">
      <c r="A1169" t="s">
        <v>1266</v>
      </c>
      <c r="B1169">
        <v>0</v>
      </c>
      <c r="C1169" t="str">
        <f t="shared" si="18"/>
        <v>ei muutosta</v>
      </c>
      <c r="I1169" t="s">
        <v>1132</v>
      </c>
      <c r="J1169">
        <f>IFERROR(VLOOKUP(Muutokset!I1169,'2015'!$F$12:$I$1887,4,FALSE),0)</f>
        <v>3945</v>
      </c>
    </row>
    <row r="1170" spans="1:10" x14ac:dyDescent="0.25">
      <c r="A1170" t="s">
        <v>1267</v>
      </c>
      <c r="B1170">
        <v>0</v>
      </c>
      <c r="C1170" t="str">
        <f t="shared" si="18"/>
        <v>ei muutosta</v>
      </c>
      <c r="I1170" t="s">
        <v>1133</v>
      </c>
      <c r="J1170">
        <f>IFERROR(VLOOKUP(Muutokset!I1170,'2015'!$F$12:$I$1887,4,FALSE),0)</f>
        <v>3278</v>
      </c>
    </row>
    <row r="1171" spans="1:10" x14ac:dyDescent="0.25">
      <c r="A1171" t="s">
        <v>1268</v>
      </c>
      <c r="B1171">
        <v>-18</v>
      </c>
      <c r="C1171" t="str">
        <f t="shared" si="18"/>
        <v>±50</v>
      </c>
      <c r="I1171" t="s">
        <v>1134</v>
      </c>
      <c r="J1171">
        <f>IFERROR(VLOOKUP(Muutokset!I1171,'2015'!$F$12:$I$1887,4,FALSE),0)</f>
        <v>3114</v>
      </c>
    </row>
    <row r="1172" spans="1:10" x14ac:dyDescent="0.25">
      <c r="A1172" t="s">
        <v>1269</v>
      </c>
      <c r="B1172">
        <v>0</v>
      </c>
      <c r="C1172" t="str">
        <f t="shared" si="18"/>
        <v>ei muutosta</v>
      </c>
      <c r="I1172" t="s">
        <v>1135</v>
      </c>
      <c r="J1172">
        <f>IFERROR(VLOOKUP(Muutokset!I1172,'2015'!$F$12:$I$1887,4,FALSE),0)</f>
        <v>5975</v>
      </c>
    </row>
    <row r="1173" spans="1:10" x14ac:dyDescent="0.25">
      <c r="A1173" t="s">
        <v>1270</v>
      </c>
      <c r="B1173">
        <v>0</v>
      </c>
      <c r="C1173" t="str">
        <f t="shared" si="18"/>
        <v>ei muutosta</v>
      </c>
      <c r="I1173" t="s">
        <v>1136</v>
      </c>
      <c r="J1173">
        <f>IFERROR(VLOOKUP(Muutokset!I1173,'2015'!$F$12:$I$1887,4,FALSE),0)</f>
        <v>6477</v>
      </c>
    </row>
    <row r="1174" spans="1:10" x14ac:dyDescent="0.25">
      <c r="A1174" t="s">
        <v>1271</v>
      </c>
      <c r="B1174">
        <v>0</v>
      </c>
      <c r="C1174" t="str">
        <f t="shared" si="18"/>
        <v>ei muutosta</v>
      </c>
      <c r="I1174" t="s">
        <v>1137</v>
      </c>
      <c r="J1174">
        <f>IFERROR(VLOOKUP(Muutokset!I1174,'2015'!$F$12:$I$1887,4,FALSE),0)</f>
        <v>8209</v>
      </c>
    </row>
    <row r="1175" spans="1:10" x14ac:dyDescent="0.25">
      <c r="A1175" t="s">
        <v>1272</v>
      </c>
      <c r="B1175">
        <v>0</v>
      </c>
      <c r="C1175" t="str">
        <f t="shared" si="18"/>
        <v>ei muutosta</v>
      </c>
      <c r="I1175" t="s">
        <v>1138</v>
      </c>
      <c r="J1175">
        <f>IFERROR(VLOOKUP(Muutokset!I1175,'2015'!$F$12:$I$1887,4,FALSE),0)</f>
        <v>4255</v>
      </c>
    </row>
    <row r="1176" spans="1:10" x14ac:dyDescent="0.25">
      <c r="A1176" t="s">
        <v>1273</v>
      </c>
      <c r="B1176">
        <v>-1728</v>
      </c>
      <c r="C1176" t="str">
        <f t="shared" si="18"/>
        <v>suurempi muutos</v>
      </c>
      <c r="I1176" t="s">
        <v>1139</v>
      </c>
      <c r="J1176">
        <f>IFERROR(VLOOKUP(Muutokset!I1176,'2015'!$F$12:$I$1887,4,FALSE),0)</f>
        <v>2780</v>
      </c>
    </row>
    <row r="1177" spans="1:10" x14ac:dyDescent="0.25">
      <c r="A1177" t="s">
        <v>1274</v>
      </c>
      <c r="B1177">
        <v>0</v>
      </c>
      <c r="C1177" t="str">
        <f t="shared" si="18"/>
        <v>ei muutosta</v>
      </c>
      <c r="I1177" t="s">
        <v>1140</v>
      </c>
      <c r="J1177">
        <f>IFERROR(VLOOKUP(Muutokset!I1177,'2015'!$F$12:$I$1887,4,FALSE),0)</f>
        <v>6272</v>
      </c>
    </row>
    <row r="1178" spans="1:10" x14ac:dyDescent="0.25">
      <c r="A1178" t="s">
        <v>1275</v>
      </c>
      <c r="B1178">
        <v>-808</v>
      </c>
      <c r="C1178" t="str">
        <f t="shared" si="18"/>
        <v>suurempi muutos</v>
      </c>
      <c r="I1178" t="s">
        <v>1141</v>
      </c>
      <c r="J1178">
        <f>IFERROR(VLOOKUP(Muutokset!I1178,'2015'!$F$12:$I$1887,4,FALSE),0)</f>
        <v>2844</v>
      </c>
    </row>
    <row r="1179" spans="1:10" x14ac:dyDescent="0.25">
      <c r="A1179" t="s">
        <v>1276</v>
      </c>
      <c r="B1179">
        <v>0</v>
      </c>
      <c r="C1179" t="str">
        <f t="shared" si="18"/>
        <v>ei muutosta</v>
      </c>
      <c r="I1179" t="s">
        <v>1142</v>
      </c>
      <c r="J1179">
        <f>IFERROR(VLOOKUP(Muutokset!I1179,'2015'!$F$12:$I$1887,4,FALSE),0)</f>
        <v>4904</v>
      </c>
    </row>
    <row r="1180" spans="1:10" x14ac:dyDescent="0.25">
      <c r="A1180" t="s">
        <v>1277</v>
      </c>
      <c r="B1180">
        <v>-1</v>
      </c>
      <c r="C1180" t="str">
        <f t="shared" si="18"/>
        <v>±50</v>
      </c>
      <c r="I1180" t="s">
        <v>1143</v>
      </c>
      <c r="J1180">
        <f>IFERROR(VLOOKUP(Muutokset!I1180,'2015'!$F$12:$I$1887,4,FALSE),0)</f>
        <v>1280</v>
      </c>
    </row>
    <row r="1181" spans="1:10" x14ac:dyDescent="0.25">
      <c r="A1181" t="s">
        <v>1278</v>
      </c>
      <c r="B1181">
        <v>0</v>
      </c>
      <c r="C1181" t="str">
        <f t="shared" si="18"/>
        <v>ei muutosta</v>
      </c>
      <c r="I1181" t="s">
        <v>1144</v>
      </c>
      <c r="J1181">
        <f>IFERROR(VLOOKUP(Muutokset!I1181,'2015'!$F$12:$I$1887,4,FALSE),0)</f>
        <v>9091</v>
      </c>
    </row>
    <row r="1182" spans="1:10" x14ac:dyDescent="0.25">
      <c r="A1182" t="s">
        <v>1279</v>
      </c>
      <c r="B1182">
        <v>0</v>
      </c>
      <c r="C1182" t="str">
        <f t="shared" si="18"/>
        <v>ei muutosta</v>
      </c>
      <c r="I1182" t="s">
        <v>1145</v>
      </c>
      <c r="J1182">
        <f>IFERROR(VLOOKUP(Muutokset!I1182,'2015'!$F$12:$I$1887,4,FALSE),0)</f>
        <v>6006</v>
      </c>
    </row>
    <row r="1183" spans="1:10" x14ac:dyDescent="0.25">
      <c r="A1183" t="s">
        <v>1280</v>
      </c>
      <c r="B1183">
        <v>0</v>
      </c>
      <c r="C1183" t="str">
        <f t="shared" si="18"/>
        <v>ei muutosta</v>
      </c>
      <c r="I1183" t="s">
        <v>1146</v>
      </c>
      <c r="J1183">
        <f>IFERROR(VLOOKUP(Muutokset!I1183,'2015'!$F$12:$I$1887,4,FALSE),0)</f>
        <v>7166</v>
      </c>
    </row>
    <row r="1184" spans="1:10" x14ac:dyDescent="0.25">
      <c r="A1184" t="s">
        <v>1281</v>
      </c>
      <c r="B1184">
        <v>0</v>
      </c>
      <c r="C1184" t="str">
        <f t="shared" si="18"/>
        <v>ei muutosta</v>
      </c>
      <c r="I1184" t="s">
        <v>1147</v>
      </c>
      <c r="J1184">
        <f>IFERROR(VLOOKUP(Muutokset!I1184,'2015'!$F$12:$I$1887,4,FALSE),0)</f>
        <v>3955</v>
      </c>
    </row>
    <row r="1185" spans="1:10" x14ac:dyDescent="0.25">
      <c r="A1185" t="s">
        <v>1282</v>
      </c>
      <c r="B1185">
        <v>0</v>
      </c>
      <c r="C1185" t="str">
        <f t="shared" si="18"/>
        <v>ei muutosta</v>
      </c>
      <c r="I1185" t="s">
        <v>1148</v>
      </c>
      <c r="J1185">
        <f>IFERROR(VLOOKUP(Muutokset!I1185,'2015'!$F$12:$I$1887,4,FALSE),0)</f>
        <v>5961</v>
      </c>
    </row>
    <row r="1186" spans="1:10" x14ac:dyDescent="0.25">
      <c r="A1186" t="s">
        <v>1283</v>
      </c>
      <c r="B1186">
        <v>0</v>
      </c>
      <c r="C1186" t="str">
        <f t="shared" si="18"/>
        <v>ei muutosta</v>
      </c>
      <c r="I1186" t="s">
        <v>1149</v>
      </c>
      <c r="J1186">
        <f>IFERROR(VLOOKUP(Muutokset!I1186,'2015'!$F$12:$I$1887,4,FALSE),0)</f>
        <v>7890</v>
      </c>
    </row>
    <row r="1187" spans="1:10" x14ac:dyDescent="0.25">
      <c r="A1187" t="s">
        <v>1284</v>
      </c>
      <c r="B1187">
        <v>0</v>
      </c>
      <c r="C1187" t="str">
        <f t="shared" si="18"/>
        <v>ei muutosta</v>
      </c>
      <c r="I1187" t="s">
        <v>1150</v>
      </c>
      <c r="J1187">
        <f>IFERROR(VLOOKUP(Muutokset!I1187,'2015'!$F$12:$I$1887,4,FALSE),0)</f>
        <v>4175</v>
      </c>
    </row>
    <row r="1188" spans="1:10" x14ac:dyDescent="0.25">
      <c r="A1188" t="s">
        <v>1285</v>
      </c>
      <c r="B1188">
        <v>0</v>
      </c>
      <c r="C1188" t="str">
        <f t="shared" si="18"/>
        <v>ei muutosta</v>
      </c>
      <c r="I1188" t="s">
        <v>1151</v>
      </c>
      <c r="J1188">
        <f>IFERROR(VLOOKUP(Muutokset!I1188,'2015'!$F$12:$I$1887,4,FALSE),0)</f>
        <v>3182</v>
      </c>
    </row>
    <row r="1189" spans="1:10" x14ac:dyDescent="0.25">
      <c r="A1189" t="s">
        <v>1286</v>
      </c>
      <c r="B1189">
        <v>-2624</v>
      </c>
      <c r="C1189" t="str">
        <f t="shared" si="18"/>
        <v>suurempi muutos</v>
      </c>
      <c r="I1189" t="s">
        <v>1152</v>
      </c>
      <c r="J1189">
        <f>IFERROR(VLOOKUP(Muutokset!I1189,'2015'!$F$12:$I$1887,4,FALSE),0)</f>
        <v>6534</v>
      </c>
    </row>
    <row r="1190" spans="1:10" x14ac:dyDescent="0.25">
      <c r="A1190" t="s">
        <v>1287</v>
      </c>
      <c r="B1190">
        <v>0</v>
      </c>
      <c r="C1190" t="str">
        <f t="shared" si="18"/>
        <v>ei muutosta</v>
      </c>
      <c r="I1190" t="s">
        <v>1153</v>
      </c>
      <c r="J1190">
        <f>IFERROR(VLOOKUP(Muutokset!I1190,'2015'!$F$12:$I$1887,4,FALSE),0)</f>
        <v>2920</v>
      </c>
    </row>
    <row r="1191" spans="1:10" x14ac:dyDescent="0.25">
      <c r="A1191" t="s">
        <v>1288</v>
      </c>
      <c r="B1191">
        <v>0</v>
      </c>
      <c r="C1191" t="str">
        <f t="shared" si="18"/>
        <v>ei muutosta</v>
      </c>
      <c r="I1191" t="s">
        <v>1154</v>
      </c>
      <c r="J1191">
        <f>IFERROR(VLOOKUP(Muutokset!I1191,'2015'!$F$12:$I$1887,4,FALSE),0)</f>
        <v>1680</v>
      </c>
    </row>
    <row r="1192" spans="1:10" x14ac:dyDescent="0.25">
      <c r="A1192" t="s">
        <v>1289</v>
      </c>
      <c r="B1192">
        <v>0</v>
      </c>
      <c r="C1192" t="str">
        <f t="shared" si="18"/>
        <v>ei muutosta</v>
      </c>
      <c r="I1192" t="s">
        <v>1155</v>
      </c>
      <c r="J1192">
        <f>IFERROR(VLOOKUP(Muutokset!I1192,'2015'!$F$12:$I$1887,4,FALSE),0)</f>
        <v>1053</v>
      </c>
    </row>
    <row r="1193" spans="1:10" x14ac:dyDescent="0.25">
      <c r="A1193" t="s">
        <v>1290</v>
      </c>
      <c r="B1193">
        <v>0</v>
      </c>
      <c r="C1193" t="str">
        <f t="shared" si="18"/>
        <v>ei muutosta</v>
      </c>
      <c r="I1193" t="s">
        <v>1156</v>
      </c>
      <c r="J1193">
        <f>IFERROR(VLOOKUP(Muutokset!I1193,'2015'!$F$12:$I$1887,4,FALSE),0)</f>
        <v>8404</v>
      </c>
    </row>
    <row r="1194" spans="1:10" x14ac:dyDescent="0.25">
      <c r="A1194" t="s">
        <v>1291</v>
      </c>
      <c r="B1194">
        <v>0</v>
      </c>
      <c r="C1194" t="str">
        <f t="shared" si="18"/>
        <v>ei muutosta</v>
      </c>
      <c r="I1194" t="s">
        <v>1157</v>
      </c>
      <c r="J1194">
        <f>IFERROR(VLOOKUP(Muutokset!I1194,'2015'!$F$12:$I$1887,4,FALSE),0)</f>
        <v>6783</v>
      </c>
    </row>
    <row r="1195" spans="1:10" x14ac:dyDescent="0.25">
      <c r="A1195" t="s">
        <v>1292</v>
      </c>
      <c r="B1195">
        <v>-665</v>
      </c>
      <c r="C1195" t="str">
        <f t="shared" si="18"/>
        <v>suurempi muutos</v>
      </c>
      <c r="I1195" t="s">
        <v>1158</v>
      </c>
      <c r="J1195">
        <f>IFERROR(VLOOKUP(Muutokset!I1195,'2015'!$F$12:$I$1887,4,FALSE),0)</f>
        <v>2497</v>
      </c>
    </row>
    <row r="1196" spans="1:10" x14ac:dyDescent="0.25">
      <c r="A1196" t="s">
        <v>1293</v>
      </c>
      <c r="B1196">
        <v>0</v>
      </c>
      <c r="C1196" t="str">
        <f t="shared" si="18"/>
        <v>ei muutosta</v>
      </c>
      <c r="I1196" t="s">
        <v>1159</v>
      </c>
      <c r="J1196">
        <f>IFERROR(VLOOKUP(Muutokset!I1196,'2015'!$F$12:$I$1887,4,FALSE),0)</f>
        <v>4155</v>
      </c>
    </row>
    <row r="1197" spans="1:10" x14ac:dyDescent="0.25">
      <c r="A1197" t="s">
        <v>1294</v>
      </c>
      <c r="B1197">
        <v>0</v>
      </c>
      <c r="C1197" t="str">
        <f t="shared" si="18"/>
        <v>ei muutosta</v>
      </c>
      <c r="I1197" t="s">
        <v>1160</v>
      </c>
      <c r="J1197">
        <f>IFERROR(VLOOKUP(Muutokset!I1197,'2015'!$F$12:$I$1887,4,FALSE),0)</f>
        <v>8584</v>
      </c>
    </row>
    <row r="1198" spans="1:10" x14ac:dyDescent="0.25">
      <c r="A1198" t="s">
        <v>1295</v>
      </c>
      <c r="B1198">
        <v>0</v>
      </c>
      <c r="C1198" t="str">
        <f t="shared" si="18"/>
        <v>ei muutosta</v>
      </c>
      <c r="I1198" t="s">
        <v>1161</v>
      </c>
      <c r="J1198">
        <f>IFERROR(VLOOKUP(Muutokset!I1198,'2015'!$F$12:$I$1887,4,FALSE),0)</f>
        <v>2840</v>
      </c>
    </row>
    <row r="1199" spans="1:10" x14ac:dyDescent="0.25">
      <c r="A1199" t="s">
        <v>1296</v>
      </c>
      <c r="B1199">
        <v>0</v>
      </c>
      <c r="C1199" t="str">
        <f t="shared" si="18"/>
        <v>ei muutosta</v>
      </c>
      <c r="I1199" t="s">
        <v>1162</v>
      </c>
      <c r="J1199">
        <f>IFERROR(VLOOKUP(Muutokset!I1199,'2015'!$F$12:$I$1887,4,FALSE),0)</f>
        <v>6528</v>
      </c>
    </row>
    <row r="1200" spans="1:10" x14ac:dyDescent="0.25">
      <c r="A1200" t="s">
        <v>1297</v>
      </c>
      <c r="B1200">
        <v>0</v>
      </c>
      <c r="C1200" t="str">
        <f t="shared" si="18"/>
        <v>ei muutosta</v>
      </c>
      <c r="I1200" t="s">
        <v>1163</v>
      </c>
      <c r="J1200">
        <f>IFERROR(VLOOKUP(Muutokset!I1200,'2015'!$F$12:$I$1887,4,FALSE),0)</f>
        <v>3401</v>
      </c>
    </row>
    <row r="1201" spans="1:10" x14ac:dyDescent="0.25">
      <c r="A1201" t="s">
        <v>1298</v>
      </c>
      <c r="B1201">
        <v>0</v>
      </c>
      <c r="C1201" t="str">
        <f t="shared" si="18"/>
        <v>ei muutosta</v>
      </c>
      <c r="I1201" t="s">
        <v>1164</v>
      </c>
      <c r="J1201">
        <f>IFERROR(VLOOKUP(Muutokset!I1201,'2015'!$F$12:$I$1887,4,FALSE),0)</f>
        <v>7108</v>
      </c>
    </row>
    <row r="1202" spans="1:10" x14ac:dyDescent="0.25">
      <c r="A1202" t="s">
        <v>1299</v>
      </c>
      <c r="B1202">
        <v>0</v>
      </c>
      <c r="C1202" t="str">
        <f t="shared" si="18"/>
        <v>ei muutosta</v>
      </c>
      <c r="I1202" t="s">
        <v>1165</v>
      </c>
      <c r="J1202">
        <f>IFERROR(VLOOKUP(Muutokset!I1202,'2015'!$F$12:$I$1887,4,FALSE),0)</f>
        <v>4958</v>
      </c>
    </row>
    <row r="1203" spans="1:10" x14ac:dyDescent="0.25">
      <c r="A1203" t="s">
        <v>1300</v>
      </c>
      <c r="B1203">
        <v>0</v>
      </c>
      <c r="C1203" t="str">
        <f t="shared" si="18"/>
        <v>ei muutosta</v>
      </c>
      <c r="I1203" t="s">
        <v>1166</v>
      </c>
      <c r="J1203">
        <f>IFERROR(VLOOKUP(Muutokset!I1203,'2015'!$F$12:$I$1887,4,FALSE),0)</f>
        <v>3608</v>
      </c>
    </row>
    <row r="1204" spans="1:10" x14ac:dyDescent="0.25">
      <c r="A1204" t="s">
        <v>1301</v>
      </c>
      <c r="B1204">
        <v>0</v>
      </c>
      <c r="C1204" t="str">
        <f t="shared" si="18"/>
        <v>ei muutosta</v>
      </c>
      <c r="I1204" t="s">
        <v>1167</v>
      </c>
      <c r="J1204">
        <f>IFERROR(VLOOKUP(Muutokset!I1204,'2015'!$F$12:$I$1887,4,FALSE),0)</f>
        <v>5770</v>
      </c>
    </row>
    <row r="1205" spans="1:10" x14ac:dyDescent="0.25">
      <c r="A1205" t="s">
        <v>1302</v>
      </c>
      <c r="B1205">
        <v>0</v>
      </c>
      <c r="C1205" t="str">
        <f t="shared" si="18"/>
        <v>ei muutosta</v>
      </c>
      <c r="I1205" t="s">
        <v>1168</v>
      </c>
      <c r="J1205">
        <f>IFERROR(VLOOKUP(Muutokset!I1205,'2015'!$F$12:$I$1887,4,FALSE),0)</f>
        <v>4592</v>
      </c>
    </row>
    <row r="1206" spans="1:10" x14ac:dyDescent="0.25">
      <c r="A1206" t="s">
        <v>1303</v>
      </c>
      <c r="B1206">
        <v>0</v>
      </c>
      <c r="C1206" t="str">
        <f t="shared" si="18"/>
        <v>ei muutosta</v>
      </c>
      <c r="I1206" t="s">
        <v>1169</v>
      </c>
      <c r="J1206">
        <f>IFERROR(VLOOKUP(Muutokset!I1206,'2015'!$F$12:$I$1887,4,FALSE),0)</f>
        <v>7030</v>
      </c>
    </row>
    <row r="1207" spans="1:10" x14ac:dyDescent="0.25">
      <c r="A1207" t="s">
        <v>1304</v>
      </c>
      <c r="B1207">
        <v>0</v>
      </c>
      <c r="C1207" t="str">
        <f t="shared" si="18"/>
        <v>ei muutosta</v>
      </c>
      <c r="I1207" t="s">
        <v>1170</v>
      </c>
      <c r="J1207">
        <f>IFERROR(VLOOKUP(Muutokset!I1207,'2015'!$F$12:$I$1887,4,FALSE),0)</f>
        <v>360</v>
      </c>
    </row>
    <row r="1208" spans="1:10" x14ac:dyDescent="0.25">
      <c r="A1208" t="s">
        <v>1305</v>
      </c>
      <c r="B1208">
        <v>0</v>
      </c>
      <c r="C1208" t="str">
        <f t="shared" si="18"/>
        <v>ei muutosta</v>
      </c>
      <c r="I1208" t="s">
        <v>1171</v>
      </c>
      <c r="J1208">
        <f>IFERROR(VLOOKUP(Muutokset!I1208,'2015'!$F$12:$I$1887,4,FALSE),0)</f>
        <v>6602</v>
      </c>
    </row>
    <row r="1209" spans="1:10" x14ac:dyDescent="0.25">
      <c r="A1209" t="s">
        <v>1306</v>
      </c>
      <c r="B1209">
        <v>0</v>
      </c>
      <c r="C1209" t="str">
        <f t="shared" si="18"/>
        <v>ei muutosta</v>
      </c>
      <c r="I1209" t="s">
        <v>1172</v>
      </c>
      <c r="J1209">
        <f>IFERROR(VLOOKUP(Muutokset!I1209,'2015'!$F$12:$I$1887,4,FALSE),0)</f>
        <v>834</v>
      </c>
    </row>
    <row r="1210" spans="1:10" x14ac:dyDescent="0.25">
      <c r="A1210" t="s">
        <v>1307</v>
      </c>
      <c r="B1210">
        <v>0</v>
      </c>
      <c r="C1210" t="str">
        <f t="shared" si="18"/>
        <v>ei muutosta</v>
      </c>
      <c r="I1210" t="s">
        <v>1173</v>
      </c>
      <c r="J1210">
        <f>IFERROR(VLOOKUP(Muutokset!I1210,'2015'!$F$12:$I$1887,4,FALSE),0)</f>
        <v>6148</v>
      </c>
    </row>
    <row r="1211" spans="1:10" x14ac:dyDescent="0.25">
      <c r="A1211" t="s">
        <v>1308</v>
      </c>
      <c r="B1211">
        <v>0</v>
      </c>
      <c r="C1211" t="str">
        <f t="shared" si="18"/>
        <v>ei muutosta</v>
      </c>
      <c r="I1211" t="s">
        <v>1174</v>
      </c>
      <c r="J1211">
        <f>IFERROR(VLOOKUP(Muutokset!I1211,'2015'!$F$12:$I$1887,4,FALSE),0)</f>
        <v>5940</v>
      </c>
    </row>
    <row r="1212" spans="1:10" x14ac:dyDescent="0.25">
      <c r="A1212" t="s">
        <v>1309</v>
      </c>
      <c r="B1212">
        <v>0</v>
      </c>
      <c r="C1212" t="str">
        <f t="shared" si="18"/>
        <v>ei muutosta</v>
      </c>
      <c r="I1212" t="s">
        <v>1175</v>
      </c>
      <c r="J1212">
        <f>IFERROR(VLOOKUP(Muutokset!I1212,'2015'!$F$12:$I$1887,4,FALSE),0)</f>
        <v>3432</v>
      </c>
    </row>
    <row r="1213" spans="1:10" x14ac:dyDescent="0.25">
      <c r="A1213" t="s">
        <v>1310</v>
      </c>
      <c r="B1213">
        <v>-15</v>
      </c>
      <c r="C1213" t="str">
        <f t="shared" si="18"/>
        <v>±50</v>
      </c>
      <c r="I1213" t="s">
        <v>1176</v>
      </c>
      <c r="J1213">
        <f>IFERROR(VLOOKUP(Muutokset!I1213,'2015'!$F$12:$I$1887,4,FALSE),0)</f>
        <v>5704</v>
      </c>
    </row>
    <row r="1214" spans="1:10" x14ac:dyDescent="0.25">
      <c r="A1214" t="s">
        <v>1311</v>
      </c>
      <c r="B1214">
        <v>0</v>
      </c>
      <c r="C1214" t="str">
        <f t="shared" si="18"/>
        <v>ei muutosta</v>
      </c>
      <c r="I1214" t="s">
        <v>1177</v>
      </c>
      <c r="J1214">
        <f>IFERROR(VLOOKUP(Muutokset!I1214,'2015'!$F$12:$I$1887,4,FALSE),0)</f>
        <v>6624</v>
      </c>
    </row>
    <row r="1215" spans="1:10" x14ac:dyDescent="0.25">
      <c r="A1215" t="s">
        <v>1312</v>
      </c>
      <c r="B1215">
        <v>0</v>
      </c>
      <c r="C1215" t="str">
        <f t="shared" si="18"/>
        <v>ei muutosta</v>
      </c>
      <c r="I1215" t="s">
        <v>1178</v>
      </c>
      <c r="J1215">
        <f>IFERROR(VLOOKUP(Muutokset!I1215,'2015'!$F$12:$I$1887,4,FALSE),0)</f>
        <v>2244</v>
      </c>
    </row>
    <row r="1216" spans="1:10" x14ac:dyDescent="0.25">
      <c r="A1216" t="s">
        <v>1313</v>
      </c>
      <c r="B1216">
        <v>0</v>
      </c>
      <c r="C1216" t="str">
        <f t="shared" si="18"/>
        <v>ei muutosta</v>
      </c>
      <c r="I1216" t="s">
        <v>1179</v>
      </c>
      <c r="J1216">
        <f>IFERROR(VLOOKUP(Muutokset!I1216,'2015'!$F$12:$I$1887,4,FALSE),0)</f>
        <v>3534</v>
      </c>
    </row>
    <row r="1217" spans="1:10" x14ac:dyDescent="0.25">
      <c r="A1217" t="s">
        <v>1314</v>
      </c>
      <c r="B1217">
        <v>0</v>
      </c>
      <c r="C1217" t="str">
        <f t="shared" si="18"/>
        <v>ei muutosta</v>
      </c>
      <c r="I1217" t="s">
        <v>1180</v>
      </c>
      <c r="J1217">
        <f>IFERROR(VLOOKUP(Muutokset!I1217,'2015'!$F$12:$I$1887,4,FALSE),0)</f>
        <v>5615</v>
      </c>
    </row>
    <row r="1218" spans="1:10" x14ac:dyDescent="0.25">
      <c r="A1218" t="s">
        <v>1315</v>
      </c>
      <c r="B1218">
        <v>-1866</v>
      </c>
      <c r="C1218" t="str">
        <f t="shared" si="18"/>
        <v>suurempi muutos</v>
      </c>
      <c r="I1218" t="s">
        <v>1181</v>
      </c>
      <c r="J1218">
        <f>IFERROR(VLOOKUP(Muutokset!I1218,'2015'!$F$12:$I$1887,4,FALSE),0)</f>
        <v>2467</v>
      </c>
    </row>
    <row r="1219" spans="1:10" x14ac:dyDescent="0.25">
      <c r="A1219" t="s">
        <v>1316</v>
      </c>
      <c r="B1219">
        <v>0</v>
      </c>
      <c r="C1219" t="str">
        <f t="shared" ref="C1219:C1282" si="19">IF(ISERROR(B1219), "tieosa muuttunut", IF(ABS(B1219)&lt;=50, IF(B1219=0, "ei muutosta", "±50"), "suurempi muutos"))</f>
        <v>ei muutosta</v>
      </c>
      <c r="I1219" t="s">
        <v>1182</v>
      </c>
      <c r="J1219">
        <f>IFERROR(VLOOKUP(Muutokset!I1219,'2015'!$F$12:$I$1887,4,FALSE),0)</f>
        <v>4770</v>
      </c>
    </row>
    <row r="1220" spans="1:10" x14ac:dyDescent="0.25">
      <c r="A1220" t="s">
        <v>1317</v>
      </c>
      <c r="B1220">
        <v>0</v>
      </c>
      <c r="C1220" t="str">
        <f t="shared" si="19"/>
        <v>ei muutosta</v>
      </c>
      <c r="I1220" t="s">
        <v>1183</v>
      </c>
      <c r="J1220">
        <f>IFERROR(VLOOKUP(Muutokset!I1220,'2015'!$F$12:$I$1887,4,FALSE),0)</f>
        <v>6742</v>
      </c>
    </row>
    <row r="1221" spans="1:10" x14ac:dyDescent="0.25">
      <c r="A1221" t="s">
        <v>1318</v>
      </c>
      <c r="B1221">
        <v>-337</v>
      </c>
      <c r="C1221" t="str">
        <f t="shared" si="19"/>
        <v>suurempi muutos</v>
      </c>
      <c r="I1221" t="s">
        <v>1910</v>
      </c>
      <c r="J1221">
        <f>IFERROR(VLOOKUP(Muutokset!I1221,'2015'!$F$12:$I$1887,4,FALSE),0)</f>
        <v>4211</v>
      </c>
    </row>
    <row r="1222" spans="1:10" x14ac:dyDescent="0.25">
      <c r="A1222" t="s">
        <v>1319</v>
      </c>
      <c r="B1222">
        <v>0</v>
      </c>
      <c r="C1222" t="str">
        <f t="shared" si="19"/>
        <v>ei muutosta</v>
      </c>
      <c r="I1222" t="s">
        <v>1184</v>
      </c>
      <c r="J1222">
        <f>IFERROR(VLOOKUP(Muutokset!I1222,'2015'!$F$12:$I$1887,4,FALSE),0)</f>
        <v>6645</v>
      </c>
    </row>
    <row r="1223" spans="1:10" x14ac:dyDescent="0.25">
      <c r="A1223" t="s">
        <v>1320</v>
      </c>
      <c r="B1223">
        <v>0</v>
      </c>
      <c r="C1223" t="str">
        <f t="shared" si="19"/>
        <v>ei muutosta</v>
      </c>
      <c r="I1223" t="s">
        <v>1185</v>
      </c>
      <c r="J1223">
        <f>IFERROR(VLOOKUP(Muutokset!I1223,'2015'!$F$12:$I$1887,4,FALSE),0)</f>
        <v>4316</v>
      </c>
    </row>
    <row r="1224" spans="1:10" x14ac:dyDescent="0.25">
      <c r="A1224" t="s">
        <v>1321</v>
      </c>
      <c r="B1224">
        <v>0</v>
      </c>
      <c r="C1224" t="str">
        <f t="shared" si="19"/>
        <v>ei muutosta</v>
      </c>
      <c r="I1224" t="s">
        <v>1186</v>
      </c>
      <c r="J1224">
        <f>IFERROR(VLOOKUP(Muutokset!I1224,'2015'!$F$12:$I$1887,4,FALSE),0)</f>
        <v>1573</v>
      </c>
    </row>
    <row r="1225" spans="1:10" x14ac:dyDescent="0.25">
      <c r="A1225" t="s">
        <v>1322</v>
      </c>
      <c r="B1225">
        <v>0</v>
      </c>
      <c r="C1225" t="str">
        <f t="shared" si="19"/>
        <v>ei muutosta</v>
      </c>
      <c r="I1225" t="s">
        <v>1187</v>
      </c>
      <c r="J1225">
        <f>IFERROR(VLOOKUP(Muutokset!I1225,'2015'!$F$12:$I$1887,4,FALSE),0)</f>
        <v>6246</v>
      </c>
    </row>
    <row r="1226" spans="1:10" x14ac:dyDescent="0.25">
      <c r="A1226" t="s">
        <v>1323</v>
      </c>
      <c r="B1226">
        <v>0</v>
      </c>
      <c r="C1226" t="str">
        <f t="shared" si="19"/>
        <v>ei muutosta</v>
      </c>
      <c r="I1226" t="s">
        <v>1189</v>
      </c>
      <c r="J1226">
        <f>IFERROR(VLOOKUP(Muutokset!I1226,'2015'!$F$12:$I$1887,4,FALSE),0)</f>
        <v>3015</v>
      </c>
    </row>
    <row r="1227" spans="1:10" x14ac:dyDescent="0.25">
      <c r="A1227" t="s">
        <v>1324</v>
      </c>
      <c r="B1227">
        <v>0</v>
      </c>
      <c r="C1227" t="str">
        <f t="shared" si="19"/>
        <v>ei muutosta</v>
      </c>
      <c r="I1227" t="s">
        <v>1190</v>
      </c>
      <c r="J1227">
        <f>IFERROR(VLOOKUP(Muutokset!I1227,'2015'!$F$12:$I$1887,4,FALSE),0)</f>
        <v>7327</v>
      </c>
    </row>
    <row r="1228" spans="1:10" x14ac:dyDescent="0.25">
      <c r="A1228" t="s">
        <v>1325</v>
      </c>
      <c r="B1228">
        <v>0</v>
      </c>
      <c r="C1228" t="str">
        <f t="shared" si="19"/>
        <v>ei muutosta</v>
      </c>
      <c r="I1228" t="s">
        <v>1191</v>
      </c>
      <c r="J1228">
        <f>IFERROR(VLOOKUP(Muutokset!I1228,'2015'!$F$12:$I$1887,4,FALSE),0)</f>
        <v>1415</v>
      </c>
    </row>
    <row r="1229" spans="1:10" x14ac:dyDescent="0.25">
      <c r="A1229" t="s">
        <v>1326</v>
      </c>
      <c r="B1229">
        <v>0</v>
      </c>
      <c r="C1229" t="str">
        <f t="shared" si="19"/>
        <v>ei muutosta</v>
      </c>
      <c r="I1229" t="s">
        <v>1192</v>
      </c>
      <c r="J1229">
        <f>IFERROR(VLOOKUP(Muutokset!I1229,'2015'!$F$12:$I$1887,4,FALSE),0)</f>
        <v>3046</v>
      </c>
    </row>
    <row r="1230" spans="1:10" x14ac:dyDescent="0.25">
      <c r="A1230" t="s">
        <v>1327</v>
      </c>
      <c r="B1230">
        <v>0</v>
      </c>
      <c r="C1230" t="str">
        <f t="shared" si="19"/>
        <v>ei muutosta</v>
      </c>
      <c r="I1230" t="s">
        <v>1193</v>
      </c>
      <c r="J1230">
        <f>IFERROR(VLOOKUP(Muutokset!I1230,'2015'!$F$12:$I$1887,4,FALSE),0)</f>
        <v>755</v>
      </c>
    </row>
    <row r="1231" spans="1:10" x14ac:dyDescent="0.25">
      <c r="A1231" t="s">
        <v>1328</v>
      </c>
      <c r="B1231">
        <v>0</v>
      </c>
      <c r="C1231" t="str">
        <f t="shared" si="19"/>
        <v>ei muutosta</v>
      </c>
      <c r="I1231" t="s">
        <v>1194</v>
      </c>
      <c r="J1231">
        <f>IFERROR(VLOOKUP(Muutokset!I1231,'2015'!$F$12:$I$1887,4,FALSE),0)</f>
        <v>2848</v>
      </c>
    </row>
    <row r="1232" spans="1:10" x14ac:dyDescent="0.25">
      <c r="A1232" t="s">
        <v>1329</v>
      </c>
      <c r="B1232">
        <v>0</v>
      </c>
      <c r="C1232" t="str">
        <f t="shared" si="19"/>
        <v>ei muutosta</v>
      </c>
      <c r="I1232" t="s">
        <v>2020</v>
      </c>
      <c r="J1232">
        <f>IFERROR(VLOOKUP(Muutokset!I1232,'2015'!$F$12:$I$1887,4,FALSE),0)</f>
        <v>2429</v>
      </c>
    </row>
    <row r="1233" spans="1:10" x14ac:dyDescent="0.25">
      <c r="A1233" t="s">
        <v>1330</v>
      </c>
      <c r="B1233">
        <v>0</v>
      </c>
      <c r="C1233" t="str">
        <f t="shared" si="19"/>
        <v>ei muutosta</v>
      </c>
      <c r="I1233" t="s">
        <v>1195</v>
      </c>
      <c r="J1233">
        <f>IFERROR(VLOOKUP(Muutokset!I1233,'2015'!$F$12:$I$1887,4,FALSE),0)</f>
        <v>1072</v>
      </c>
    </row>
    <row r="1234" spans="1:10" x14ac:dyDescent="0.25">
      <c r="A1234" t="s">
        <v>1331</v>
      </c>
      <c r="B1234">
        <v>0</v>
      </c>
      <c r="C1234" t="str">
        <f t="shared" si="19"/>
        <v>ei muutosta</v>
      </c>
      <c r="I1234" t="s">
        <v>1196</v>
      </c>
      <c r="J1234">
        <f>IFERROR(VLOOKUP(Muutokset!I1234,'2015'!$F$12:$I$1887,4,FALSE),0)</f>
        <v>3283</v>
      </c>
    </row>
    <row r="1235" spans="1:10" x14ac:dyDescent="0.25">
      <c r="A1235" t="s">
        <v>1332</v>
      </c>
      <c r="B1235">
        <v>0</v>
      </c>
      <c r="C1235" t="str">
        <f t="shared" si="19"/>
        <v>ei muutosta</v>
      </c>
      <c r="I1235" t="s">
        <v>1197</v>
      </c>
      <c r="J1235">
        <f>IFERROR(VLOOKUP(Muutokset!I1235,'2015'!$F$12:$I$1887,4,FALSE),0)</f>
        <v>6396</v>
      </c>
    </row>
    <row r="1236" spans="1:10" x14ac:dyDescent="0.25">
      <c r="A1236" t="s">
        <v>1333</v>
      </c>
      <c r="B1236">
        <v>0</v>
      </c>
      <c r="C1236" t="str">
        <f t="shared" si="19"/>
        <v>ei muutosta</v>
      </c>
      <c r="I1236" t="s">
        <v>1198</v>
      </c>
      <c r="J1236">
        <f>IFERROR(VLOOKUP(Muutokset!I1236,'2015'!$F$12:$I$1887,4,FALSE),0)</f>
        <v>2732</v>
      </c>
    </row>
    <row r="1237" spans="1:10" x14ac:dyDescent="0.25">
      <c r="A1237" t="s">
        <v>1334</v>
      </c>
      <c r="B1237">
        <v>0</v>
      </c>
      <c r="C1237" t="str">
        <f t="shared" si="19"/>
        <v>ei muutosta</v>
      </c>
      <c r="I1237" t="s">
        <v>1199</v>
      </c>
      <c r="J1237">
        <f>IFERROR(VLOOKUP(Muutokset!I1237,'2015'!$F$12:$I$1887,4,FALSE),0)</f>
        <v>3369</v>
      </c>
    </row>
    <row r="1238" spans="1:10" x14ac:dyDescent="0.25">
      <c r="A1238" t="s">
        <v>1335</v>
      </c>
      <c r="B1238">
        <v>0</v>
      </c>
      <c r="C1238" t="str">
        <f t="shared" si="19"/>
        <v>ei muutosta</v>
      </c>
      <c r="I1238" t="s">
        <v>1200</v>
      </c>
      <c r="J1238">
        <f>IFERROR(VLOOKUP(Muutokset!I1238,'2015'!$F$12:$I$1887,4,FALSE),0)</f>
        <v>1262</v>
      </c>
    </row>
    <row r="1239" spans="1:10" x14ac:dyDescent="0.25">
      <c r="A1239" t="s">
        <v>1336</v>
      </c>
      <c r="B1239">
        <v>0</v>
      </c>
      <c r="C1239" t="str">
        <f t="shared" si="19"/>
        <v>ei muutosta</v>
      </c>
      <c r="I1239" t="s">
        <v>1201</v>
      </c>
      <c r="J1239">
        <f>IFERROR(VLOOKUP(Muutokset!I1239,'2015'!$F$12:$I$1887,4,FALSE),0)</f>
        <v>3267</v>
      </c>
    </row>
    <row r="1240" spans="1:10" x14ac:dyDescent="0.25">
      <c r="A1240" t="s">
        <v>1337</v>
      </c>
      <c r="B1240">
        <v>0</v>
      </c>
      <c r="C1240" t="str">
        <f t="shared" si="19"/>
        <v>ei muutosta</v>
      </c>
      <c r="I1240" t="s">
        <v>1202</v>
      </c>
      <c r="J1240">
        <f>IFERROR(VLOOKUP(Muutokset!I1240,'2015'!$F$12:$I$1887,4,FALSE),0)</f>
        <v>3456</v>
      </c>
    </row>
    <row r="1241" spans="1:10" x14ac:dyDescent="0.25">
      <c r="A1241" t="s">
        <v>1338</v>
      </c>
      <c r="B1241">
        <v>0</v>
      </c>
      <c r="C1241" t="str">
        <f t="shared" si="19"/>
        <v>ei muutosta</v>
      </c>
      <c r="I1241" t="s">
        <v>1203</v>
      </c>
      <c r="J1241">
        <f>IFERROR(VLOOKUP(Muutokset!I1241,'2015'!$F$12:$I$1887,4,FALSE),0)</f>
        <v>8645</v>
      </c>
    </row>
    <row r="1242" spans="1:10" x14ac:dyDescent="0.25">
      <c r="A1242" t="s">
        <v>1339</v>
      </c>
      <c r="B1242">
        <v>0</v>
      </c>
      <c r="C1242" t="str">
        <f t="shared" si="19"/>
        <v>ei muutosta</v>
      </c>
      <c r="I1242" t="s">
        <v>1204</v>
      </c>
      <c r="J1242">
        <f>IFERROR(VLOOKUP(Muutokset!I1242,'2015'!$F$12:$I$1887,4,FALSE),0)</f>
        <v>3104</v>
      </c>
    </row>
    <row r="1243" spans="1:10" x14ac:dyDescent="0.25">
      <c r="A1243" t="s">
        <v>1340</v>
      </c>
      <c r="B1243">
        <v>0</v>
      </c>
      <c r="C1243" t="str">
        <f t="shared" si="19"/>
        <v>ei muutosta</v>
      </c>
      <c r="I1243" t="s">
        <v>1205</v>
      </c>
      <c r="J1243">
        <f>IFERROR(VLOOKUP(Muutokset!I1243,'2015'!$F$12:$I$1887,4,FALSE),0)</f>
        <v>5780</v>
      </c>
    </row>
    <row r="1244" spans="1:10" x14ac:dyDescent="0.25">
      <c r="A1244" t="s">
        <v>1341</v>
      </c>
      <c r="B1244">
        <v>-450</v>
      </c>
      <c r="C1244" t="str">
        <f t="shared" si="19"/>
        <v>suurempi muutos</v>
      </c>
      <c r="I1244" t="s">
        <v>1206</v>
      </c>
      <c r="J1244">
        <f>IFERROR(VLOOKUP(Muutokset!I1244,'2015'!$F$12:$I$1887,4,FALSE),0)</f>
        <v>6170</v>
      </c>
    </row>
    <row r="1245" spans="1:10" x14ac:dyDescent="0.25">
      <c r="A1245" t="s">
        <v>1342</v>
      </c>
      <c r="B1245">
        <v>0</v>
      </c>
      <c r="C1245" t="str">
        <f t="shared" si="19"/>
        <v>ei muutosta</v>
      </c>
      <c r="I1245" t="s">
        <v>1207</v>
      </c>
      <c r="J1245">
        <f>IFERROR(VLOOKUP(Muutokset!I1245,'2015'!$F$12:$I$1887,4,FALSE),0)</f>
        <v>4157</v>
      </c>
    </row>
    <row r="1246" spans="1:10" x14ac:dyDescent="0.25">
      <c r="A1246" t="s">
        <v>1343</v>
      </c>
      <c r="B1246">
        <v>-237</v>
      </c>
      <c r="C1246" t="str">
        <f t="shared" si="19"/>
        <v>suurempi muutos</v>
      </c>
      <c r="I1246" t="s">
        <v>1208</v>
      </c>
      <c r="J1246">
        <f>IFERROR(VLOOKUP(Muutokset!I1246,'2015'!$F$12:$I$1887,4,FALSE),0)</f>
        <v>2135</v>
      </c>
    </row>
    <row r="1247" spans="1:10" x14ac:dyDescent="0.25">
      <c r="A1247" t="s">
        <v>1344</v>
      </c>
      <c r="B1247">
        <v>0</v>
      </c>
      <c r="C1247" t="str">
        <f t="shared" si="19"/>
        <v>ei muutosta</v>
      </c>
      <c r="I1247" t="s">
        <v>1209</v>
      </c>
      <c r="J1247">
        <f>IFERROR(VLOOKUP(Muutokset!I1247,'2015'!$F$12:$I$1887,4,FALSE),0)</f>
        <v>4818</v>
      </c>
    </row>
    <row r="1248" spans="1:10" x14ac:dyDescent="0.25">
      <c r="A1248" t="s">
        <v>1345</v>
      </c>
      <c r="B1248">
        <v>0</v>
      </c>
      <c r="C1248" t="str">
        <f t="shared" si="19"/>
        <v>ei muutosta</v>
      </c>
      <c r="I1248" t="s">
        <v>1210</v>
      </c>
      <c r="J1248">
        <f>IFERROR(VLOOKUP(Muutokset!I1248,'2015'!$F$12:$I$1887,4,FALSE),0)</f>
        <v>479</v>
      </c>
    </row>
    <row r="1249" spans="1:10" x14ac:dyDescent="0.25">
      <c r="A1249" t="s">
        <v>1346</v>
      </c>
      <c r="B1249">
        <v>0</v>
      </c>
      <c r="C1249" t="str">
        <f t="shared" si="19"/>
        <v>ei muutosta</v>
      </c>
      <c r="I1249" t="s">
        <v>1211</v>
      </c>
      <c r="J1249">
        <f>IFERROR(VLOOKUP(Muutokset!I1249,'2015'!$F$12:$I$1887,4,FALSE),0)</f>
        <v>6635</v>
      </c>
    </row>
    <row r="1250" spans="1:10" x14ac:dyDescent="0.25">
      <c r="A1250" t="s">
        <v>1347</v>
      </c>
      <c r="B1250">
        <v>0</v>
      </c>
      <c r="C1250" t="str">
        <f t="shared" si="19"/>
        <v>ei muutosta</v>
      </c>
      <c r="I1250" t="s">
        <v>1212</v>
      </c>
      <c r="J1250">
        <f>IFERROR(VLOOKUP(Muutokset!I1250,'2015'!$F$12:$I$1887,4,FALSE),0)</f>
        <v>6223</v>
      </c>
    </row>
    <row r="1251" spans="1:10" x14ac:dyDescent="0.25">
      <c r="A1251" t="s">
        <v>1348</v>
      </c>
      <c r="B1251">
        <v>0</v>
      </c>
      <c r="C1251" t="str">
        <f t="shared" si="19"/>
        <v>ei muutosta</v>
      </c>
      <c r="I1251" t="s">
        <v>1213</v>
      </c>
      <c r="J1251">
        <f>IFERROR(VLOOKUP(Muutokset!I1251,'2015'!$F$12:$I$1887,4,FALSE),0)</f>
        <v>5180</v>
      </c>
    </row>
    <row r="1252" spans="1:10" x14ac:dyDescent="0.25">
      <c r="A1252" t="s">
        <v>1349</v>
      </c>
      <c r="B1252">
        <v>0</v>
      </c>
      <c r="C1252" t="str">
        <f t="shared" si="19"/>
        <v>ei muutosta</v>
      </c>
      <c r="I1252" t="s">
        <v>1214</v>
      </c>
      <c r="J1252">
        <f>IFERROR(VLOOKUP(Muutokset!I1252,'2015'!$F$12:$I$1887,4,FALSE),0)</f>
        <v>983</v>
      </c>
    </row>
    <row r="1253" spans="1:10" x14ac:dyDescent="0.25">
      <c r="A1253" t="s">
        <v>1350</v>
      </c>
      <c r="B1253">
        <v>0</v>
      </c>
      <c r="C1253" t="str">
        <f t="shared" si="19"/>
        <v>ei muutosta</v>
      </c>
      <c r="I1253" t="s">
        <v>1215</v>
      </c>
      <c r="J1253">
        <f>IFERROR(VLOOKUP(Muutokset!I1253,'2015'!$F$12:$I$1887,4,FALSE),0)</f>
        <v>7230</v>
      </c>
    </row>
    <row r="1254" spans="1:10" x14ac:dyDescent="0.25">
      <c r="A1254" t="s">
        <v>1351</v>
      </c>
      <c r="B1254">
        <v>0</v>
      </c>
      <c r="C1254" t="str">
        <f t="shared" si="19"/>
        <v>ei muutosta</v>
      </c>
      <c r="I1254" t="s">
        <v>1216</v>
      </c>
      <c r="J1254">
        <f>IFERROR(VLOOKUP(Muutokset!I1254,'2015'!$F$12:$I$1887,4,FALSE),0)</f>
        <v>7797</v>
      </c>
    </row>
    <row r="1255" spans="1:10" x14ac:dyDescent="0.25">
      <c r="A1255" t="s">
        <v>1352</v>
      </c>
      <c r="B1255">
        <v>0</v>
      </c>
      <c r="C1255" t="str">
        <f t="shared" si="19"/>
        <v>ei muutosta</v>
      </c>
      <c r="I1255" t="s">
        <v>1217</v>
      </c>
      <c r="J1255">
        <f>IFERROR(VLOOKUP(Muutokset!I1255,'2015'!$F$12:$I$1887,4,FALSE),0)</f>
        <v>6429</v>
      </c>
    </row>
    <row r="1256" spans="1:10" x14ac:dyDescent="0.25">
      <c r="A1256" t="s">
        <v>1353</v>
      </c>
      <c r="B1256">
        <v>0</v>
      </c>
      <c r="C1256" t="str">
        <f t="shared" si="19"/>
        <v>ei muutosta</v>
      </c>
      <c r="I1256" t="s">
        <v>1218</v>
      </c>
      <c r="J1256">
        <f>IFERROR(VLOOKUP(Muutokset!I1256,'2015'!$F$12:$I$1887,4,FALSE),0)</f>
        <v>4756</v>
      </c>
    </row>
    <row r="1257" spans="1:10" x14ac:dyDescent="0.25">
      <c r="A1257" t="s">
        <v>1354</v>
      </c>
      <c r="B1257">
        <v>-1361</v>
      </c>
      <c r="C1257" t="str">
        <f t="shared" si="19"/>
        <v>suurempi muutos</v>
      </c>
      <c r="I1257" t="s">
        <v>1219</v>
      </c>
      <c r="J1257">
        <f>IFERROR(VLOOKUP(Muutokset!I1257,'2015'!$F$12:$I$1887,4,FALSE),0)</f>
        <v>2803</v>
      </c>
    </row>
    <row r="1258" spans="1:10" x14ac:dyDescent="0.25">
      <c r="A1258" t="s">
        <v>1355</v>
      </c>
      <c r="B1258">
        <v>-13</v>
      </c>
      <c r="C1258" t="str">
        <f t="shared" si="19"/>
        <v>±50</v>
      </c>
      <c r="I1258" t="s">
        <v>1220</v>
      </c>
      <c r="J1258">
        <f>IFERROR(VLOOKUP(Muutokset!I1258,'2015'!$F$12:$I$1887,4,FALSE),0)</f>
        <v>1337</v>
      </c>
    </row>
    <row r="1259" spans="1:10" x14ac:dyDescent="0.25">
      <c r="A1259" t="s">
        <v>1356</v>
      </c>
      <c r="B1259">
        <v>0</v>
      </c>
      <c r="C1259" t="str">
        <f t="shared" si="19"/>
        <v>ei muutosta</v>
      </c>
      <c r="I1259" t="s">
        <v>1221</v>
      </c>
      <c r="J1259">
        <f>IFERROR(VLOOKUP(Muutokset!I1259,'2015'!$F$12:$I$1887,4,FALSE),0)</f>
        <v>4073</v>
      </c>
    </row>
    <row r="1260" spans="1:10" x14ac:dyDescent="0.25">
      <c r="A1260" t="s">
        <v>1357</v>
      </c>
      <c r="B1260">
        <v>0</v>
      </c>
      <c r="C1260" t="str">
        <f t="shared" si="19"/>
        <v>ei muutosta</v>
      </c>
      <c r="I1260" t="s">
        <v>1222</v>
      </c>
      <c r="J1260">
        <f>IFERROR(VLOOKUP(Muutokset!I1260,'2015'!$F$12:$I$1887,4,FALSE),0)</f>
        <v>1520</v>
      </c>
    </row>
    <row r="1261" spans="1:10" x14ac:dyDescent="0.25">
      <c r="A1261" t="s">
        <v>1358</v>
      </c>
      <c r="B1261">
        <v>0</v>
      </c>
      <c r="C1261" t="str">
        <f t="shared" si="19"/>
        <v>ei muutosta</v>
      </c>
      <c r="I1261" t="s">
        <v>1223</v>
      </c>
      <c r="J1261">
        <f>IFERROR(VLOOKUP(Muutokset!I1261,'2015'!$F$12:$I$1887,4,FALSE),0)</f>
        <v>774</v>
      </c>
    </row>
    <row r="1262" spans="1:10" x14ac:dyDescent="0.25">
      <c r="A1262" t="s">
        <v>1359</v>
      </c>
      <c r="B1262">
        <v>0</v>
      </c>
      <c r="C1262" t="str">
        <f t="shared" si="19"/>
        <v>ei muutosta</v>
      </c>
      <c r="I1262" t="s">
        <v>1224</v>
      </c>
      <c r="J1262">
        <f>IFERROR(VLOOKUP(Muutokset!I1262,'2015'!$F$12:$I$1887,4,FALSE),0)</f>
        <v>1516</v>
      </c>
    </row>
    <row r="1263" spans="1:10" x14ac:dyDescent="0.25">
      <c r="A1263" t="s">
        <v>1360</v>
      </c>
      <c r="B1263">
        <v>0</v>
      </c>
      <c r="C1263" t="str">
        <f t="shared" si="19"/>
        <v>ei muutosta</v>
      </c>
      <c r="I1263" t="s">
        <v>1225</v>
      </c>
      <c r="J1263">
        <f>IFERROR(VLOOKUP(Muutokset!I1263,'2015'!$F$12:$I$1887,4,FALSE),0)</f>
        <v>5038</v>
      </c>
    </row>
    <row r="1264" spans="1:10" x14ac:dyDescent="0.25">
      <c r="A1264" t="s">
        <v>1361</v>
      </c>
      <c r="B1264">
        <v>0</v>
      </c>
      <c r="C1264" t="str">
        <f t="shared" si="19"/>
        <v>ei muutosta</v>
      </c>
      <c r="I1264" t="s">
        <v>1226</v>
      </c>
      <c r="J1264">
        <f>IFERROR(VLOOKUP(Muutokset!I1264,'2015'!$F$12:$I$1887,4,FALSE),0)</f>
        <v>5020</v>
      </c>
    </row>
    <row r="1265" spans="1:10" x14ac:dyDescent="0.25">
      <c r="A1265" t="s">
        <v>1362</v>
      </c>
      <c r="B1265">
        <v>-14</v>
      </c>
      <c r="C1265" t="str">
        <f t="shared" si="19"/>
        <v>±50</v>
      </c>
      <c r="I1265" t="s">
        <v>1227</v>
      </c>
      <c r="J1265">
        <f>IFERROR(VLOOKUP(Muutokset!I1265,'2015'!$F$12:$I$1887,4,FALSE),0)</f>
        <v>2018</v>
      </c>
    </row>
    <row r="1266" spans="1:10" x14ac:dyDescent="0.25">
      <c r="A1266" t="s">
        <v>1363</v>
      </c>
      <c r="B1266">
        <v>-15</v>
      </c>
      <c r="C1266" t="str">
        <f t="shared" si="19"/>
        <v>±50</v>
      </c>
      <c r="I1266" t="s">
        <v>1228</v>
      </c>
      <c r="J1266">
        <f>IFERROR(VLOOKUP(Muutokset!I1266,'2015'!$F$12:$I$1887,4,FALSE),0)</f>
        <v>7175</v>
      </c>
    </row>
    <row r="1267" spans="1:10" x14ac:dyDescent="0.25">
      <c r="A1267" t="s">
        <v>1364</v>
      </c>
      <c r="B1267">
        <v>0</v>
      </c>
      <c r="C1267" t="str">
        <f t="shared" si="19"/>
        <v>ei muutosta</v>
      </c>
      <c r="I1267" t="s">
        <v>1229</v>
      </c>
      <c r="J1267">
        <f>IFERROR(VLOOKUP(Muutokset!I1267,'2015'!$F$12:$I$1887,4,FALSE),0)</f>
        <v>5752</v>
      </c>
    </row>
    <row r="1268" spans="1:10" x14ac:dyDescent="0.25">
      <c r="A1268" t="s">
        <v>1365</v>
      </c>
      <c r="B1268">
        <v>0</v>
      </c>
      <c r="C1268" t="str">
        <f t="shared" si="19"/>
        <v>ei muutosta</v>
      </c>
      <c r="I1268" t="s">
        <v>1230</v>
      </c>
      <c r="J1268">
        <f>IFERROR(VLOOKUP(Muutokset!I1268,'2015'!$F$12:$I$1887,4,FALSE),0)</f>
        <v>3741</v>
      </c>
    </row>
    <row r="1269" spans="1:10" x14ac:dyDescent="0.25">
      <c r="A1269" t="s">
        <v>1366</v>
      </c>
      <c r="B1269">
        <v>-964</v>
      </c>
      <c r="C1269" t="str">
        <f t="shared" si="19"/>
        <v>suurempi muutos</v>
      </c>
      <c r="I1269" t="s">
        <v>1231</v>
      </c>
      <c r="J1269">
        <f>IFERROR(VLOOKUP(Muutokset!I1269,'2015'!$F$12:$I$1887,4,FALSE),0)</f>
        <v>7172</v>
      </c>
    </row>
    <row r="1270" spans="1:10" x14ac:dyDescent="0.25">
      <c r="A1270" t="s">
        <v>1367</v>
      </c>
      <c r="B1270">
        <v>0</v>
      </c>
      <c r="C1270" t="str">
        <f t="shared" si="19"/>
        <v>ei muutosta</v>
      </c>
      <c r="I1270" t="s">
        <v>1232</v>
      </c>
      <c r="J1270">
        <f>IFERROR(VLOOKUP(Muutokset!I1270,'2015'!$F$12:$I$1887,4,FALSE),0)</f>
        <v>7430</v>
      </c>
    </row>
    <row r="1271" spans="1:10" x14ac:dyDescent="0.25">
      <c r="A1271" t="s">
        <v>1368</v>
      </c>
      <c r="B1271">
        <v>0</v>
      </c>
      <c r="C1271" t="str">
        <f t="shared" si="19"/>
        <v>ei muutosta</v>
      </c>
      <c r="I1271" t="s">
        <v>2021</v>
      </c>
      <c r="J1271">
        <f>IFERROR(VLOOKUP(Muutokset!I1271,'2015'!$F$12:$I$1887,4,FALSE),0)</f>
        <v>1229</v>
      </c>
    </row>
    <row r="1272" spans="1:10" x14ac:dyDescent="0.25">
      <c r="A1272" t="s">
        <v>1369</v>
      </c>
      <c r="B1272">
        <v>0</v>
      </c>
      <c r="C1272" t="str">
        <f t="shared" si="19"/>
        <v>ei muutosta</v>
      </c>
      <c r="I1272" t="s">
        <v>1233</v>
      </c>
      <c r="J1272">
        <f>IFERROR(VLOOKUP(Muutokset!I1272,'2015'!$F$12:$I$1887,4,FALSE),0)</f>
        <v>8217</v>
      </c>
    </row>
    <row r="1273" spans="1:10" x14ac:dyDescent="0.25">
      <c r="A1273" t="s">
        <v>1370</v>
      </c>
      <c r="B1273">
        <v>0</v>
      </c>
      <c r="C1273" t="str">
        <f t="shared" si="19"/>
        <v>ei muutosta</v>
      </c>
      <c r="I1273" t="s">
        <v>1234</v>
      </c>
      <c r="J1273">
        <f>IFERROR(VLOOKUP(Muutokset!I1273,'2015'!$F$12:$I$1887,4,FALSE),0)</f>
        <v>5557</v>
      </c>
    </row>
    <row r="1274" spans="1:10" x14ac:dyDescent="0.25">
      <c r="A1274" t="s">
        <v>1371</v>
      </c>
      <c r="B1274">
        <v>0</v>
      </c>
      <c r="C1274" t="str">
        <f t="shared" si="19"/>
        <v>ei muutosta</v>
      </c>
      <c r="I1274" t="s">
        <v>2023</v>
      </c>
      <c r="J1274">
        <f>IFERROR(VLOOKUP(Muutokset!I1274,'2015'!$F$12:$I$1887,4,FALSE),0)</f>
        <v>5868</v>
      </c>
    </row>
    <row r="1275" spans="1:10" x14ac:dyDescent="0.25">
      <c r="A1275" t="s">
        <v>1372</v>
      </c>
      <c r="B1275">
        <v>0</v>
      </c>
      <c r="C1275" t="str">
        <f t="shared" si="19"/>
        <v>ei muutosta</v>
      </c>
      <c r="I1275" t="s">
        <v>1235</v>
      </c>
      <c r="J1275">
        <f>IFERROR(VLOOKUP(Muutokset!I1275,'2015'!$F$12:$I$1887,4,FALSE),0)</f>
        <v>3458</v>
      </c>
    </row>
    <row r="1276" spans="1:10" x14ac:dyDescent="0.25">
      <c r="A1276" t="s">
        <v>1373</v>
      </c>
      <c r="B1276">
        <v>0</v>
      </c>
      <c r="C1276" t="str">
        <f t="shared" si="19"/>
        <v>ei muutosta</v>
      </c>
      <c r="I1276" t="s">
        <v>1236</v>
      </c>
      <c r="J1276">
        <f>IFERROR(VLOOKUP(Muutokset!I1276,'2015'!$F$12:$I$1887,4,FALSE),0)</f>
        <v>5041</v>
      </c>
    </row>
    <row r="1277" spans="1:10" x14ac:dyDescent="0.25">
      <c r="A1277" t="s">
        <v>1374</v>
      </c>
      <c r="B1277">
        <v>0</v>
      </c>
      <c r="C1277" t="str">
        <f t="shared" si="19"/>
        <v>ei muutosta</v>
      </c>
      <c r="I1277" t="s">
        <v>1237</v>
      </c>
      <c r="J1277">
        <f>IFERROR(VLOOKUP(Muutokset!I1277,'2015'!$F$12:$I$1887,4,FALSE),0)</f>
        <v>2174</v>
      </c>
    </row>
    <row r="1278" spans="1:10" x14ac:dyDescent="0.25">
      <c r="A1278" t="s">
        <v>1375</v>
      </c>
      <c r="B1278">
        <v>0</v>
      </c>
      <c r="C1278" t="str">
        <f t="shared" si="19"/>
        <v>ei muutosta</v>
      </c>
      <c r="I1278" t="s">
        <v>1238</v>
      </c>
      <c r="J1278">
        <f>IFERROR(VLOOKUP(Muutokset!I1278,'2015'!$F$12:$I$1887,4,FALSE),0)</f>
        <v>2904</v>
      </c>
    </row>
    <row r="1279" spans="1:10" x14ac:dyDescent="0.25">
      <c r="A1279" t="s">
        <v>1376</v>
      </c>
      <c r="B1279">
        <v>0</v>
      </c>
      <c r="C1279" t="str">
        <f t="shared" si="19"/>
        <v>ei muutosta</v>
      </c>
      <c r="I1279" t="s">
        <v>1239</v>
      </c>
      <c r="J1279">
        <f>IFERROR(VLOOKUP(Muutokset!I1279,'2015'!$F$12:$I$1887,4,FALSE),0)</f>
        <v>5019</v>
      </c>
    </row>
    <row r="1280" spans="1:10" x14ac:dyDescent="0.25">
      <c r="A1280" t="s">
        <v>1377</v>
      </c>
      <c r="B1280">
        <v>9237</v>
      </c>
      <c r="C1280" t="str">
        <f t="shared" si="19"/>
        <v>suurempi muutos</v>
      </c>
      <c r="I1280" t="s">
        <v>1240</v>
      </c>
      <c r="J1280">
        <f>IFERROR(VLOOKUP(Muutokset!I1280,'2015'!$F$12:$I$1887,4,FALSE),0)</f>
        <v>5500</v>
      </c>
    </row>
    <row r="1281" spans="1:10" x14ac:dyDescent="0.25">
      <c r="A1281" t="s">
        <v>1378</v>
      </c>
      <c r="B1281">
        <v>0</v>
      </c>
      <c r="C1281" t="str">
        <f t="shared" si="19"/>
        <v>ei muutosta</v>
      </c>
      <c r="I1281" t="s">
        <v>1241</v>
      </c>
      <c r="J1281">
        <f>IFERROR(VLOOKUP(Muutokset!I1281,'2015'!$F$12:$I$1887,4,FALSE),0)</f>
        <v>3958</v>
      </c>
    </row>
    <row r="1282" spans="1:10" x14ac:dyDescent="0.25">
      <c r="A1282" t="s">
        <v>1379</v>
      </c>
      <c r="B1282">
        <v>1640</v>
      </c>
      <c r="C1282" t="str">
        <f t="shared" si="19"/>
        <v>suurempi muutos</v>
      </c>
      <c r="I1282" t="s">
        <v>1242</v>
      </c>
      <c r="J1282">
        <f>IFERROR(VLOOKUP(Muutokset!I1282,'2015'!$F$12:$I$1887,4,FALSE),0)</f>
        <v>7624</v>
      </c>
    </row>
    <row r="1283" spans="1:10" x14ac:dyDescent="0.25">
      <c r="A1283" t="s">
        <v>1380</v>
      </c>
      <c r="B1283">
        <v>0</v>
      </c>
      <c r="C1283" t="str">
        <f t="shared" ref="C1283:C1346" si="20">IF(ISERROR(B1283), "tieosa muuttunut", IF(ABS(B1283)&lt;=50, IF(B1283=0, "ei muutosta", "±50"), "suurempi muutos"))</f>
        <v>ei muutosta</v>
      </c>
      <c r="I1283" t="s">
        <v>1243</v>
      </c>
      <c r="J1283">
        <f>IFERROR(VLOOKUP(Muutokset!I1283,'2015'!$F$12:$I$1887,4,FALSE),0)</f>
        <v>3550</v>
      </c>
    </row>
    <row r="1284" spans="1:10" x14ac:dyDescent="0.25">
      <c r="A1284" t="s">
        <v>1381</v>
      </c>
      <c r="B1284">
        <v>0</v>
      </c>
      <c r="C1284" t="str">
        <f t="shared" si="20"/>
        <v>ei muutosta</v>
      </c>
      <c r="I1284" t="s">
        <v>1244</v>
      </c>
      <c r="J1284">
        <f>IFERROR(VLOOKUP(Muutokset!I1284,'2015'!$F$12:$I$1887,4,FALSE),0)</f>
        <v>2667</v>
      </c>
    </row>
    <row r="1285" spans="1:10" x14ac:dyDescent="0.25">
      <c r="A1285" t="s">
        <v>1382</v>
      </c>
      <c r="B1285">
        <v>0</v>
      </c>
      <c r="C1285" t="str">
        <f t="shared" si="20"/>
        <v>ei muutosta</v>
      </c>
      <c r="I1285" t="s">
        <v>1245</v>
      </c>
      <c r="J1285">
        <f>IFERROR(VLOOKUP(Muutokset!I1285,'2015'!$F$12:$I$1887,4,FALSE),0)</f>
        <v>4808</v>
      </c>
    </row>
    <row r="1286" spans="1:10" x14ac:dyDescent="0.25">
      <c r="A1286" t="s">
        <v>1383</v>
      </c>
      <c r="B1286">
        <v>5643</v>
      </c>
      <c r="C1286" t="str">
        <f t="shared" si="20"/>
        <v>suurempi muutos</v>
      </c>
      <c r="I1286" t="s">
        <v>1246</v>
      </c>
      <c r="J1286">
        <f>IFERROR(VLOOKUP(Muutokset!I1286,'2015'!$F$12:$I$1887,4,FALSE),0)</f>
        <v>7670</v>
      </c>
    </row>
    <row r="1287" spans="1:10" x14ac:dyDescent="0.25">
      <c r="A1287" t="s">
        <v>1384</v>
      </c>
      <c r="B1287">
        <v>0</v>
      </c>
      <c r="C1287" t="str">
        <f t="shared" si="20"/>
        <v>ei muutosta</v>
      </c>
      <c r="I1287" t="s">
        <v>1247</v>
      </c>
      <c r="J1287">
        <f>IFERROR(VLOOKUP(Muutokset!I1287,'2015'!$F$12:$I$1887,4,FALSE),0)</f>
        <v>6600</v>
      </c>
    </row>
    <row r="1288" spans="1:10" x14ac:dyDescent="0.25">
      <c r="A1288" t="s">
        <v>1385</v>
      </c>
      <c r="B1288">
        <v>0</v>
      </c>
      <c r="C1288" t="str">
        <f t="shared" si="20"/>
        <v>ei muutosta</v>
      </c>
      <c r="I1288" t="s">
        <v>1248</v>
      </c>
      <c r="J1288">
        <f>IFERROR(VLOOKUP(Muutokset!I1288,'2015'!$F$12:$I$1887,4,FALSE),0)</f>
        <v>2400</v>
      </c>
    </row>
    <row r="1289" spans="1:10" x14ac:dyDescent="0.25">
      <c r="A1289" t="s">
        <v>1386</v>
      </c>
      <c r="B1289">
        <v>0</v>
      </c>
      <c r="C1289" t="str">
        <f t="shared" si="20"/>
        <v>ei muutosta</v>
      </c>
      <c r="I1289" t="s">
        <v>1249</v>
      </c>
      <c r="J1289">
        <f>IFERROR(VLOOKUP(Muutokset!I1289,'2015'!$F$12:$I$1887,4,FALSE),0)</f>
        <v>4490</v>
      </c>
    </row>
    <row r="1290" spans="1:10" x14ac:dyDescent="0.25">
      <c r="A1290" t="s">
        <v>1387</v>
      </c>
      <c r="B1290">
        <v>0</v>
      </c>
      <c r="C1290" t="str">
        <f t="shared" si="20"/>
        <v>ei muutosta</v>
      </c>
      <c r="I1290" t="s">
        <v>1911</v>
      </c>
      <c r="J1290">
        <f>IFERROR(VLOOKUP(Muutokset!I1290,'2015'!$F$12:$I$1887,4,FALSE),0)</f>
        <v>662</v>
      </c>
    </row>
    <row r="1291" spans="1:10" x14ac:dyDescent="0.25">
      <c r="A1291" t="s">
        <v>1388</v>
      </c>
      <c r="B1291">
        <v>0</v>
      </c>
      <c r="C1291" t="str">
        <f t="shared" si="20"/>
        <v>ei muutosta</v>
      </c>
      <c r="I1291" t="s">
        <v>2024</v>
      </c>
      <c r="J1291">
        <f>IFERROR(VLOOKUP(Muutokset!I1291,'2015'!$F$12:$I$1887,4,FALSE),0)</f>
        <v>2057</v>
      </c>
    </row>
    <row r="1292" spans="1:10" x14ac:dyDescent="0.25">
      <c r="A1292" t="s">
        <v>1389</v>
      </c>
      <c r="B1292">
        <v>0</v>
      </c>
      <c r="C1292" t="str">
        <f t="shared" si="20"/>
        <v>ei muutosta</v>
      </c>
      <c r="I1292" t="s">
        <v>1250</v>
      </c>
      <c r="J1292">
        <f>IFERROR(VLOOKUP(Muutokset!I1292,'2015'!$F$12:$I$1887,4,FALSE),0)</f>
        <v>5788</v>
      </c>
    </row>
    <row r="1293" spans="1:10" x14ac:dyDescent="0.25">
      <c r="A1293" t="s">
        <v>1390</v>
      </c>
      <c r="B1293">
        <v>0</v>
      </c>
      <c r="C1293" t="str">
        <f t="shared" si="20"/>
        <v>ei muutosta</v>
      </c>
      <c r="I1293" t="s">
        <v>1251</v>
      </c>
      <c r="J1293">
        <f>IFERROR(VLOOKUP(Muutokset!I1293,'2015'!$F$12:$I$1887,4,FALSE),0)</f>
        <v>3861</v>
      </c>
    </row>
    <row r="1294" spans="1:10" x14ac:dyDescent="0.25">
      <c r="A1294" t="s">
        <v>1391</v>
      </c>
      <c r="B1294">
        <v>0</v>
      </c>
      <c r="C1294" t="str">
        <f t="shared" si="20"/>
        <v>ei muutosta</v>
      </c>
      <c r="I1294" t="s">
        <v>1912</v>
      </c>
      <c r="J1294">
        <f>IFERROR(VLOOKUP(Muutokset!I1294,'2015'!$F$12:$I$1887,4,FALSE),0)</f>
        <v>411</v>
      </c>
    </row>
    <row r="1295" spans="1:10" x14ac:dyDescent="0.25">
      <c r="A1295" t="s">
        <v>1392</v>
      </c>
      <c r="B1295">
        <v>0</v>
      </c>
      <c r="C1295" t="str">
        <f t="shared" si="20"/>
        <v>ei muutosta</v>
      </c>
      <c r="I1295" t="s">
        <v>1912</v>
      </c>
      <c r="J1295">
        <f>IFERROR(VLOOKUP(Muutokset!I1295,'2015'!$F$12:$I$1887,4,FALSE),0)</f>
        <v>411</v>
      </c>
    </row>
    <row r="1296" spans="1:10" x14ac:dyDescent="0.25">
      <c r="A1296" t="s">
        <v>1393</v>
      </c>
      <c r="B1296">
        <v>0</v>
      </c>
      <c r="C1296" t="str">
        <f t="shared" si="20"/>
        <v>ei muutosta</v>
      </c>
      <c r="I1296" t="s">
        <v>1252</v>
      </c>
      <c r="J1296">
        <f>IFERROR(VLOOKUP(Muutokset!I1296,'2015'!$F$12:$I$1887,4,FALSE),0)</f>
        <v>4844</v>
      </c>
    </row>
    <row r="1297" spans="1:10" x14ac:dyDescent="0.25">
      <c r="A1297" t="s">
        <v>1394</v>
      </c>
      <c r="B1297">
        <v>0</v>
      </c>
      <c r="C1297" t="str">
        <f t="shared" si="20"/>
        <v>ei muutosta</v>
      </c>
      <c r="I1297" t="s">
        <v>1254</v>
      </c>
      <c r="J1297">
        <f>IFERROR(VLOOKUP(Muutokset!I1297,'2015'!$F$12:$I$1887,4,FALSE),0)</f>
        <v>6544</v>
      </c>
    </row>
    <row r="1298" spans="1:10" x14ac:dyDescent="0.25">
      <c r="A1298" t="s">
        <v>1395</v>
      </c>
      <c r="B1298">
        <v>189</v>
      </c>
      <c r="C1298" t="str">
        <f t="shared" si="20"/>
        <v>suurempi muutos</v>
      </c>
      <c r="I1298" t="s">
        <v>1255</v>
      </c>
      <c r="J1298">
        <f>IFERROR(VLOOKUP(Muutokset!I1298,'2015'!$F$12:$I$1887,4,FALSE),0)</f>
        <v>6692</v>
      </c>
    </row>
    <row r="1299" spans="1:10" x14ac:dyDescent="0.25">
      <c r="A1299" t="s">
        <v>1396</v>
      </c>
      <c r="B1299">
        <v>0</v>
      </c>
      <c r="C1299" t="str">
        <f t="shared" si="20"/>
        <v>ei muutosta</v>
      </c>
      <c r="I1299" t="s">
        <v>1256</v>
      </c>
      <c r="J1299">
        <f>IFERROR(VLOOKUP(Muutokset!I1299,'2015'!$F$12:$I$1887,4,FALSE),0)</f>
        <v>3986</v>
      </c>
    </row>
    <row r="1300" spans="1:10" x14ac:dyDescent="0.25">
      <c r="A1300" t="s">
        <v>1397</v>
      </c>
      <c r="B1300">
        <v>0</v>
      </c>
      <c r="C1300" t="str">
        <f t="shared" si="20"/>
        <v>ei muutosta</v>
      </c>
      <c r="I1300" t="s">
        <v>1257</v>
      </c>
      <c r="J1300">
        <f>IFERROR(VLOOKUP(Muutokset!I1300,'2015'!$F$12:$I$1887,4,FALSE),0)</f>
        <v>3064</v>
      </c>
    </row>
    <row r="1301" spans="1:10" x14ac:dyDescent="0.25">
      <c r="A1301" t="s">
        <v>1398</v>
      </c>
      <c r="B1301">
        <v>0</v>
      </c>
      <c r="C1301" t="str">
        <f t="shared" si="20"/>
        <v>ei muutosta</v>
      </c>
      <c r="I1301" t="s">
        <v>1258</v>
      </c>
      <c r="J1301">
        <f>IFERROR(VLOOKUP(Muutokset!I1301,'2015'!$F$12:$I$1887,4,FALSE),0)</f>
        <v>3052</v>
      </c>
    </row>
    <row r="1302" spans="1:10" x14ac:dyDescent="0.25">
      <c r="A1302" t="s">
        <v>1399</v>
      </c>
      <c r="B1302">
        <v>0</v>
      </c>
      <c r="C1302" t="str">
        <f t="shared" si="20"/>
        <v>ei muutosta</v>
      </c>
      <c r="I1302" t="s">
        <v>1259</v>
      </c>
      <c r="J1302">
        <f>IFERROR(VLOOKUP(Muutokset!I1302,'2015'!$F$12:$I$1887,4,FALSE),0)</f>
        <v>7958</v>
      </c>
    </row>
    <row r="1303" spans="1:10" x14ac:dyDescent="0.25">
      <c r="A1303" t="s">
        <v>1400</v>
      </c>
      <c r="B1303">
        <v>0</v>
      </c>
      <c r="C1303" t="str">
        <f t="shared" si="20"/>
        <v>ei muutosta</v>
      </c>
      <c r="I1303" t="s">
        <v>1260</v>
      </c>
      <c r="J1303">
        <f>IFERROR(VLOOKUP(Muutokset!I1303,'2015'!$F$12:$I$1887,4,FALSE),0)</f>
        <v>7075</v>
      </c>
    </row>
    <row r="1304" spans="1:10" x14ac:dyDescent="0.25">
      <c r="A1304" t="s">
        <v>1401</v>
      </c>
      <c r="B1304">
        <v>0</v>
      </c>
      <c r="C1304" t="str">
        <f t="shared" si="20"/>
        <v>ei muutosta</v>
      </c>
      <c r="I1304" t="s">
        <v>1261</v>
      </c>
      <c r="J1304">
        <f>IFERROR(VLOOKUP(Muutokset!I1304,'2015'!$F$12:$I$1887,4,FALSE),0)</f>
        <v>3755</v>
      </c>
    </row>
    <row r="1305" spans="1:10" x14ac:dyDescent="0.25">
      <c r="A1305" t="s">
        <v>1402</v>
      </c>
      <c r="B1305">
        <v>0</v>
      </c>
      <c r="C1305" t="str">
        <f t="shared" si="20"/>
        <v>ei muutosta</v>
      </c>
      <c r="I1305" t="s">
        <v>1262</v>
      </c>
      <c r="J1305">
        <f>IFERROR(VLOOKUP(Muutokset!I1305,'2015'!$F$12:$I$1887,4,FALSE),0)</f>
        <v>6601</v>
      </c>
    </row>
    <row r="1306" spans="1:10" x14ac:dyDescent="0.25">
      <c r="A1306" t="s">
        <v>1403</v>
      </c>
      <c r="B1306">
        <v>0</v>
      </c>
      <c r="C1306" t="str">
        <f t="shared" si="20"/>
        <v>ei muutosta</v>
      </c>
      <c r="I1306" t="s">
        <v>1263</v>
      </c>
      <c r="J1306">
        <f>IFERROR(VLOOKUP(Muutokset!I1306,'2015'!$F$12:$I$1887,4,FALSE),0)</f>
        <v>5607</v>
      </c>
    </row>
    <row r="1307" spans="1:10" x14ac:dyDescent="0.25">
      <c r="A1307" t="s">
        <v>1404</v>
      </c>
      <c r="B1307">
        <v>0</v>
      </c>
      <c r="C1307" t="str">
        <f t="shared" si="20"/>
        <v>ei muutosta</v>
      </c>
      <c r="I1307" t="s">
        <v>1264</v>
      </c>
      <c r="J1307">
        <f>IFERROR(VLOOKUP(Muutokset!I1307,'2015'!$F$12:$I$1887,4,FALSE),0)</f>
        <v>1479</v>
      </c>
    </row>
    <row r="1308" spans="1:10" x14ac:dyDescent="0.25">
      <c r="A1308" t="s">
        <v>1405</v>
      </c>
      <c r="B1308">
        <v>0</v>
      </c>
      <c r="C1308" t="str">
        <f t="shared" si="20"/>
        <v>ei muutosta</v>
      </c>
      <c r="I1308" t="s">
        <v>1265</v>
      </c>
      <c r="J1308">
        <f>IFERROR(VLOOKUP(Muutokset!I1308,'2015'!$F$12:$I$1887,4,FALSE),0)</f>
        <v>1668</v>
      </c>
    </row>
    <row r="1309" spans="1:10" x14ac:dyDescent="0.25">
      <c r="A1309" t="s">
        <v>1406</v>
      </c>
      <c r="B1309">
        <v>0</v>
      </c>
      <c r="C1309" t="str">
        <f t="shared" si="20"/>
        <v>ei muutosta</v>
      </c>
      <c r="I1309" t="s">
        <v>1266</v>
      </c>
      <c r="J1309">
        <f>IFERROR(VLOOKUP(Muutokset!I1309,'2015'!$F$12:$I$1887,4,FALSE),0)</f>
        <v>3465</v>
      </c>
    </row>
    <row r="1310" spans="1:10" x14ac:dyDescent="0.25">
      <c r="A1310" t="s">
        <v>1407</v>
      </c>
      <c r="B1310">
        <v>4900</v>
      </c>
      <c r="C1310" t="str">
        <f t="shared" si="20"/>
        <v>suurempi muutos</v>
      </c>
      <c r="I1310" t="s">
        <v>1267</v>
      </c>
      <c r="J1310">
        <f>IFERROR(VLOOKUP(Muutokset!I1310,'2015'!$F$12:$I$1887,4,FALSE),0)</f>
        <v>6310</v>
      </c>
    </row>
    <row r="1311" spans="1:10" x14ac:dyDescent="0.25">
      <c r="A1311" t="s">
        <v>1408</v>
      </c>
      <c r="B1311">
        <v>0</v>
      </c>
      <c r="C1311" t="str">
        <f t="shared" si="20"/>
        <v>ei muutosta</v>
      </c>
      <c r="I1311" t="s">
        <v>1268</v>
      </c>
      <c r="J1311">
        <f>IFERROR(VLOOKUP(Muutokset!I1311,'2015'!$F$12:$I$1887,4,FALSE),0)</f>
        <v>2620</v>
      </c>
    </row>
    <row r="1312" spans="1:10" x14ac:dyDescent="0.25">
      <c r="A1312" t="s">
        <v>1409</v>
      </c>
      <c r="B1312">
        <v>3810</v>
      </c>
      <c r="C1312" t="str">
        <f t="shared" si="20"/>
        <v>suurempi muutos</v>
      </c>
      <c r="I1312" t="s">
        <v>1270</v>
      </c>
      <c r="J1312">
        <f>IFERROR(VLOOKUP(Muutokset!I1312,'2015'!$F$12:$I$1887,4,FALSE),0)</f>
        <v>1612</v>
      </c>
    </row>
    <row r="1313" spans="1:10" x14ac:dyDescent="0.25">
      <c r="A1313" t="s">
        <v>1410</v>
      </c>
      <c r="B1313">
        <v>0</v>
      </c>
      <c r="C1313" t="str">
        <f t="shared" si="20"/>
        <v>ei muutosta</v>
      </c>
      <c r="I1313" t="s">
        <v>1271</v>
      </c>
      <c r="J1313">
        <f>IFERROR(VLOOKUP(Muutokset!I1313,'2015'!$F$12:$I$1887,4,FALSE),0)</f>
        <v>7171</v>
      </c>
    </row>
    <row r="1314" spans="1:10" x14ac:dyDescent="0.25">
      <c r="A1314" t="s">
        <v>1411</v>
      </c>
      <c r="B1314">
        <v>0</v>
      </c>
      <c r="C1314" t="str">
        <f t="shared" si="20"/>
        <v>ei muutosta</v>
      </c>
      <c r="I1314" t="s">
        <v>1272</v>
      </c>
      <c r="J1314">
        <f>IFERROR(VLOOKUP(Muutokset!I1314,'2015'!$F$12:$I$1887,4,FALSE),0)</f>
        <v>6045</v>
      </c>
    </row>
    <row r="1315" spans="1:10" x14ac:dyDescent="0.25">
      <c r="A1315" t="s">
        <v>1412</v>
      </c>
      <c r="B1315">
        <v>0</v>
      </c>
      <c r="C1315" t="str">
        <f t="shared" si="20"/>
        <v>ei muutosta</v>
      </c>
      <c r="I1315" t="s">
        <v>1273</v>
      </c>
      <c r="J1315">
        <f>IFERROR(VLOOKUP(Muutokset!I1315,'2015'!$F$12:$I$1887,4,FALSE),0)</f>
        <v>4272</v>
      </c>
    </row>
    <row r="1316" spans="1:10" x14ac:dyDescent="0.25">
      <c r="A1316" t="s">
        <v>1413</v>
      </c>
      <c r="B1316">
        <v>0</v>
      </c>
      <c r="C1316" t="str">
        <f t="shared" si="20"/>
        <v>ei muutosta</v>
      </c>
      <c r="I1316" t="s">
        <v>1274</v>
      </c>
      <c r="J1316">
        <f>IFERROR(VLOOKUP(Muutokset!I1316,'2015'!$F$12:$I$1887,4,FALSE),0)</f>
        <v>4776</v>
      </c>
    </row>
    <row r="1317" spans="1:10" x14ac:dyDescent="0.25">
      <c r="A1317" t="s">
        <v>1414</v>
      </c>
      <c r="B1317">
        <v>0</v>
      </c>
      <c r="C1317" t="str">
        <f t="shared" si="20"/>
        <v>ei muutosta</v>
      </c>
      <c r="I1317" t="s">
        <v>1275</v>
      </c>
      <c r="J1317">
        <f>IFERROR(VLOOKUP(Muutokset!I1317,'2015'!$F$12:$I$1887,4,FALSE),0)</f>
        <v>2806</v>
      </c>
    </row>
    <row r="1318" spans="1:10" x14ac:dyDescent="0.25">
      <c r="A1318" t="s">
        <v>1415</v>
      </c>
      <c r="B1318">
        <v>0</v>
      </c>
      <c r="C1318" t="str">
        <f t="shared" si="20"/>
        <v>ei muutosta</v>
      </c>
      <c r="I1318" t="s">
        <v>1276</v>
      </c>
      <c r="J1318">
        <f>IFERROR(VLOOKUP(Muutokset!I1318,'2015'!$F$12:$I$1887,4,FALSE),0)</f>
        <v>2465</v>
      </c>
    </row>
    <row r="1319" spans="1:10" x14ac:dyDescent="0.25">
      <c r="A1319" t="s">
        <v>1416</v>
      </c>
      <c r="B1319">
        <v>-334</v>
      </c>
      <c r="C1319" t="str">
        <f t="shared" si="20"/>
        <v>suurempi muutos</v>
      </c>
      <c r="I1319" t="s">
        <v>1277</v>
      </c>
      <c r="J1319">
        <f>IFERROR(VLOOKUP(Muutokset!I1319,'2015'!$F$12:$I$1887,4,FALSE),0)</f>
        <v>4417</v>
      </c>
    </row>
    <row r="1320" spans="1:10" x14ac:dyDescent="0.25">
      <c r="A1320" t="s">
        <v>1417</v>
      </c>
      <c r="B1320">
        <v>0</v>
      </c>
      <c r="C1320" t="str">
        <f t="shared" si="20"/>
        <v>ei muutosta</v>
      </c>
      <c r="I1320" t="s">
        <v>1278</v>
      </c>
      <c r="J1320">
        <f>IFERROR(VLOOKUP(Muutokset!I1320,'2015'!$F$12:$I$1887,4,FALSE),0)</f>
        <v>4660</v>
      </c>
    </row>
    <row r="1321" spans="1:10" x14ac:dyDescent="0.25">
      <c r="A1321" t="s">
        <v>1418</v>
      </c>
      <c r="B1321">
        <v>-601</v>
      </c>
      <c r="C1321" t="str">
        <f t="shared" si="20"/>
        <v>suurempi muutos</v>
      </c>
      <c r="I1321" t="s">
        <v>1279</v>
      </c>
      <c r="J1321">
        <f>IFERROR(VLOOKUP(Muutokset!I1321,'2015'!$F$12:$I$1887,4,FALSE),0)</f>
        <v>5850</v>
      </c>
    </row>
    <row r="1322" spans="1:10" x14ac:dyDescent="0.25">
      <c r="A1322" t="s">
        <v>1419</v>
      </c>
      <c r="B1322">
        <v>0</v>
      </c>
      <c r="C1322" t="str">
        <f t="shared" si="20"/>
        <v>ei muutosta</v>
      </c>
      <c r="I1322" t="s">
        <v>1280</v>
      </c>
      <c r="J1322">
        <f>IFERROR(VLOOKUP(Muutokset!I1322,'2015'!$F$12:$I$1887,4,FALSE),0)</f>
        <v>2741</v>
      </c>
    </row>
    <row r="1323" spans="1:10" x14ac:dyDescent="0.25">
      <c r="A1323" t="s">
        <v>1420</v>
      </c>
      <c r="B1323">
        <v>0</v>
      </c>
      <c r="C1323" t="str">
        <f t="shared" si="20"/>
        <v>ei muutosta</v>
      </c>
      <c r="I1323" t="s">
        <v>1281</v>
      </c>
      <c r="J1323">
        <f>IFERROR(VLOOKUP(Muutokset!I1323,'2015'!$F$12:$I$1887,4,FALSE),0)</f>
        <v>7610</v>
      </c>
    </row>
    <row r="1324" spans="1:10" x14ac:dyDescent="0.25">
      <c r="A1324" t="s">
        <v>1421</v>
      </c>
      <c r="B1324">
        <v>0</v>
      </c>
      <c r="C1324" t="str">
        <f t="shared" si="20"/>
        <v>ei muutosta</v>
      </c>
      <c r="I1324" t="s">
        <v>1282</v>
      </c>
      <c r="J1324">
        <f>IFERROR(VLOOKUP(Muutokset!I1324,'2015'!$F$12:$I$1887,4,FALSE),0)</f>
        <v>3649</v>
      </c>
    </row>
    <row r="1325" spans="1:10" x14ac:dyDescent="0.25">
      <c r="A1325" t="s">
        <v>1422</v>
      </c>
      <c r="B1325">
        <v>0</v>
      </c>
      <c r="C1325" t="str">
        <f t="shared" si="20"/>
        <v>ei muutosta</v>
      </c>
      <c r="I1325" t="s">
        <v>1283</v>
      </c>
      <c r="J1325">
        <f>IFERROR(VLOOKUP(Muutokset!I1325,'2015'!$F$12:$I$1887,4,FALSE),0)</f>
        <v>5363</v>
      </c>
    </row>
    <row r="1326" spans="1:10" x14ac:dyDescent="0.25">
      <c r="A1326" t="s">
        <v>1423</v>
      </c>
      <c r="B1326">
        <v>0</v>
      </c>
      <c r="C1326" t="str">
        <f t="shared" si="20"/>
        <v>ei muutosta</v>
      </c>
      <c r="I1326" t="s">
        <v>1284</v>
      </c>
      <c r="J1326">
        <f>IFERROR(VLOOKUP(Muutokset!I1326,'2015'!$F$12:$I$1887,4,FALSE),0)</f>
        <v>3635</v>
      </c>
    </row>
    <row r="1327" spans="1:10" x14ac:dyDescent="0.25">
      <c r="A1327" t="s">
        <v>1424</v>
      </c>
      <c r="B1327">
        <v>0</v>
      </c>
      <c r="C1327" t="str">
        <f t="shared" si="20"/>
        <v>ei muutosta</v>
      </c>
      <c r="I1327" t="s">
        <v>1285</v>
      </c>
      <c r="J1327">
        <f>IFERROR(VLOOKUP(Muutokset!I1327,'2015'!$F$12:$I$1887,4,FALSE),0)</f>
        <v>62</v>
      </c>
    </row>
    <row r="1328" spans="1:10" x14ac:dyDescent="0.25">
      <c r="A1328" t="s">
        <v>1425</v>
      </c>
      <c r="B1328">
        <v>0</v>
      </c>
      <c r="C1328" t="str">
        <f t="shared" si="20"/>
        <v>ei muutosta</v>
      </c>
      <c r="I1328" t="s">
        <v>1286</v>
      </c>
      <c r="J1328">
        <f>IFERROR(VLOOKUP(Muutokset!I1328,'2015'!$F$12:$I$1887,4,FALSE),0)</f>
        <v>4827</v>
      </c>
    </row>
    <row r="1329" spans="1:10" x14ac:dyDescent="0.25">
      <c r="A1329" t="s">
        <v>1426</v>
      </c>
      <c r="B1329">
        <v>0</v>
      </c>
      <c r="C1329" t="str">
        <f t="shared" si="20"/>
        <v>ei muutosta</v>
      </c>
      <c r="I1329" t="s">
        <v>1287</v>
      </c>
      <c r="J1329">
        <f>IFERROR(VLOOKUP(Muutokset!I1329,'2015'!$F$12:$I$1887,4,FALSE),0)</f>
        <v>6402</v>
      </c>
    </row>
    <row r="1330" spans="1:10" x14ac:dyDescent="0.25">
      <c r="A1330" t="s">
        <v>1427</v>
      </c>
      <c r="B1330">
        <v>0</v>
      </c>
      <c r="C1330" t="str">
        <f t="shared" si="20"/>
        <v>ei muutosta</v>
      </c>
      <c r="I1330" t="s">
        <v>1288</v>
      </c>
      <c r="J1330">
        <f>IFERROR(VLOOKUP(Muutokset!I1330,'2015'!$F$12:$I$1887,4,FALSE),0)</f>
        <v>490</v>
      </c>
    </row>
    <row r="1331" spans="1:10" x14ac:dyDescent="0.25">
      <c r="A1331" t="s">
        <v>1428</v>
      </c>
      <c r="B1331">
        <v>0</v>
      </c>
      <c r="C1331" t="str">
        <f t="shared" si="20"/>
        <v>ei muutosta</v>
      </c>
      <c r="I1331" t="s">
        <v>1289</v>
      </c>
      <c r="J1331">
        <f>IFERROR(VLOOKUP(Muutokset!I1331,'2015'!$F$12:$I$1887,4,FALSE),0)</f>
        <v>4860</v>
      </c>
    </row>
    <row r="1332" spans="1:10" x14ac:dyDescent="0.25">
      <c r="A1332" t="s">
        <v>1429</v>
      </c>
      <c r="B1332">
        <v>0</v>
      </c>
      <c r="C1332" t="str">
        <f t="shared" si="20"/>
        <v>ei muutosta</v>
      </c>
      <c r="I1332" t="s">
        <v>1290</v>
      </c>
      <c r="J1332">
        <f>IFERROR(VLOOKUP(Muutokset!I1332,'2015'!$F$12:$I$1887,4,FALSE),0)</f>
        <v>4160</v>
      </c>
    </row>
    <row r="1333" spans="1:10" x14ac:dyDescent="0.25">
      <c r="A1333" t="s">
        <v>1430</v>
      </c>
      <c r="B1333">
        <v>0</v>
      </c>
      <c r="C1333" t="str">
        <f t="shared" si="20"/>
        <v>ei muutosta</v>
      </c>
      <c r="I1333" t="s">
        <v>1291</v>
      </c>
      <c r="J1333">
        <f>IFERROR(VLOOKUP(Muutokset!I1333,'2015'!$F$12:$I$1887,4,FALSE),0)</f>
        <v>4989</v>
      </c>
    </row>
    <row r="1334" spans="1:10" x14ac:dyDescent="0.25">
      <c r="A1334" t="s">
        <v>1431</v>
      </c>
      <c r="B1334">
        <v>0</v>
      </c>
      <c r="C1334" t="str">
        <f t="shared" si="20"/>
        <v>ei muutosta</v>
      </c>
      <c r="I1334" t="s">
        <v>1292</v>
      </c>
      <c r="J1334">
        <f>IFERROR(VLOOKUP(Muutokset!I1334,'2015'!$F$12:$I$1887,4,FALSE),0)</f>
        <v>3505</v>
      </c>
    </row>
    <row r="1335" spans="1:10" x14ac:dyDescent="0.25">
      <c r="A1335" t="s">
        <v>1432</v>
      </c>
      <c r="B1335">
        <v>0</v>
      </c>
      <c r="C1335" t="str">
        <f t="shared" si="20"/>
        <v>ei muutosta</v>
      </c>
      <c r="I1335" t="s">
        <v>1293</v>
      </c>
      <c r="J1335">
        <f>IFERROR(VLOOKUP(Muutokset!I1335,'2015'!$F$12:$I$1887,4,FALSE),0)</f>
        <v>4501</v>
      </c>
    </row>
    <row r="1336" spans="1:10" x14ac:dyDescent="0.25">
      <c r="A1336" t="s">
        <v>1433</v>
      </c>
      <c r="B1336">
        <v>0</v>
      </c>
      <c r="C1336" t="str">
        <f t="shared" si="20"/>
        <v>ei muutosta</v>
      </c>
      <c r="I1336" t="s">
        <v>1294</v>
      </c>
      <c r="J1336">
        <f>IFERROR(VLOOKUP(Muutokset!I1336,'2015'!$F$12:$I$1887,4,FALSE),0)</f>
        <v>3447</v>
      </c>
    </row>
    <row r="1337" spans="1:10" x14ac:dyDescent="0.25">
      <c r="A1337" t="s">
        <v>1434</v>
      </c>
      <c r="B1337">
        <v>0</v>
      </c>
      <c r="C1337" t="str">
        <f t="shared" si="20"/>
        <v>ei muutosta</v>
      </c>
      <c r="I1337" t="s">
        <v>1295</v>
      </c>
      <c r="J1337">
        <f>IFERROR(VLOOKUP(Muutokset!I1337,'2015'!$F$12:$I$1887,4,FALSE),0)</f>
        <v>2530</v>
      </c>
    </row>
    <row r="1338" spans="1:10" x14ac:dyDescent="0.25">
      <c r="A1338" t="s">
        <v>1435</v>
      </c>
      <c r="B1338">
        <v>0</v>
      </c>
      <c r="C1338" t="str">
        <f t="shared" si="20"/>
        <v>ei muutosta</v>
      </c>
      <c r="I1338" t="s">
        <v>1296</v>
      </c>
      <c r="J1338">
        <f>IFERROR(VLOOKUP(Muutokset!I1338,'2015'!$F$12:$I$1887,4,FALSE),0)</f>
        <v>3446</v>
      </c>
    </row>
    <row r="1339" spans="1:10" x14ac:dyDescent="0.25">
      <c r="A1339" t="s">
        <v>1436</v>
      </c>
      <c r="B1339">
        <v>-1307</v>
      </c>
      <c r="C1339" t="str">
        <f t="shared" si="20"/>
        <v>suurempi muutos</v>
      </c>
      <c r="I1339" t="s">
        <v>1297</v>
      </c>
      <c r="J1339">
        <f>IFERROR(VLOOKUP(Muutokset!I1339,'2015'!$F$12:$I$1887,4,FALSE),0)</f>
        <v>3392</v>
      </c>
    </row>
    <row r="1340" spans="1:10" x14ac:dyDescent="0.25">
      <c r="A1340" t="s">
        <v>1437</v>
      </c>
      <c r="B1340">
        <v>0</v>
      </c>
      <c r="C1340" t="str">
        <f t="shared" si="20"/>
        <v>ei muutosta</v>
      </c>
      <c r="I1340" t="s">
        <v>1298</v>
      </c>
      <c r="J1340">
        <f>IFERROR(VLOOKUP(Muutokset!I1340,'2015'!$F$12:$I$1887,4,FALSE),0)</f>
        <v>4843</v>
      </c>
    </row>
    <row r="1341" spans="1:10" x14ac:dyDescent="0.25">
      <c r="A1341" t="s">
        <v>1438</v>
      </c>
      <c r="B1341">
        <v>0</v>
      </c>
      <c r="C1341" t="str">
        <f t="shared" si="20"/>
        <v>ei muutosta</v>
      </c>
      <c r="I1341" t="s">
        <v>1299</v>
      </c>
      <c r="J1341">
        <f>IFERROR(VLOOKUP(Muutokset!I1341,'2015'!$F$12:$I$1887,4,FALSE),0)</f>
        <v>3042</v>
      </c>
    </row>
    <row r="1342" spans="1:10" x14ac:dyDescent="0.25">
      <c r="A1342" t="s">
        <v>1439</v>
      </c>
      <c r="B1342">
        <v>0</v>
      </c>
      <c r="C1342" t="str">
        <f t="shared" si="20"/>
        <v>ei muutosta</v>
      </c>
      <c r="I1342" t="s">
        <v>1300</v>
      </c>
      <c r="J1342">
        <f>IFERROR(VLOOKUP(Muutokset!I1342,'2015'!$F$12:$I$1887,4,FALSE),0)</f>
        <v>2072</v>
      </c>
    </row>
    <row r="1343" spans="1:10" x14ac:dyDescent="0.25">
      <c r="A1343" t="s">
        <v>1440</v>
      </c>
      <c r="B1343">
        <v>0</v>
      </c>
      <c r="C1343" t="str">
        <f t="shared" si="20"/>
        <v>ei muutosta</v>
      </c>
      <c r="I1343" t="s">
        <v>1301</v>
      </c>
      <c r="J1343">
        <f>IFERROR(VLOOKUP(Muutokset!I1343,'2015'!$F$12:$I$1887,4,FALSE),0)</f>
        <v>6592</v>
      </c>
    </row>
    <row r="1344" spans="1:10" x14ac:dyDescent="0.25">
      <c r="A1344" t="s">
        <v>1441</v>
      </c>
      <c r="B1344">
        <v>-495</v>
      </c>
      <c r="C1344" t="str">
        <f t="shared" si="20"/>
        <v>suurempi muutos</v>
      </c>
      <c r="I1344" t="s">
        <v>1302</v>
      </c>
      <c r="J1344">
        <f>IFERROR(VLOOKUP(Muutokset!I1344,'2015'!$F$12:$I$1887,4,FALSE),0)</f>
        <v>5936</v>
      </c>
    </row>
    <row r="1345" spans="1:10" x14ac:dyDescent="0.25">
      <c r="A1345" t="s">
        <v>1442</v>
      </c>
      <c r="B1345">
        <v>0</v>
      </c>
      <c r="C1345" t="str">
        <f t="shared" si="20"/>
        <v>ei muutosta</v>
      </c>
      <c r="I1345" t="s">
        <v>1303</v>
      </c>
      <c r="J1345">
        <f>IFERROR(VLOOKUP(Muutokset!I1345,'2015'!$F$12:$I$1887,4,FALSE),0)</f>
        <v>5169</v>
      </c>
    </row>
    <row r="1346" spans="1:10" x14ac:dyDescent="0.25">
      <c r="A1346" t="s">
        <v>1443</v>
      </c>
      <c r="B1346">
        <v>0</v>
      </c>
      <c r="C1346" t="str">
        <f t="shared" si="20"/>
        <v>ei muutosta</v>
      </c>
      <c r="I1346" t="s">
        <v>1304</v>
      </c>
      <c r="J1346">
        <f>IFERROR(VLOOKUP(Muutokset!I1346,'2015'!$F$12:$I$1887,4,FALSE),0)</f>
        <v>2208</v>
      </c>
    </row>
    <row r="1347" spans="1:10" x14ac:dyDescent="0.25">
      <c r="A1347" t="s">
        <v>1444</v>
      </c>
      <c r="B1347">
        <v>0</v>
      </c>
      <c r="C1347" t="str">
        <f t="shared" ref="C1347:C1410" si="21">IF(ISERROR(B1347), "tieosa muuttunut", IF(ABS(B1347)&lt;=50, IF(B1347=0, "ei muutosta", "±50"), "suurempi muutos"))</f>
        <v>ei muutosta</v>
      </c>
      <c r="I1347" t="s">
        <v>1305</v>
      </c>
      <c r="J1347">
        <f>IFERROR(VLOOKUP(Muutokset!I1347,'2015'!$F$12:$I$1887,4,FALSE),0)</f>
        <v>3513</v>
      </c>
    </row>
    <row r="1348" spans="1:10" x14ac:dyDescent="0.25">
      <c r="A1348" t="s">
        <v>1445</v>
      </c>
      <c r="B1348">
        <v>0</v>
      </c>
      <c r="C1348" t="str">
        <f t="shared" si="21"/>
        <v>ei muutosta</v>
      </c>
      <c r="I1348" t="s">
        <v>1306</v>
      </c>
      <c r="J1348">
        <f>IFERROR(VLOOKUP(Muutokset!I1348,'2015'!$F$12:$I$1887,4,FALSE),0)</f>
        <v>3595</v>
      </c>
    </row>
    <row r="1349" spans="1:10" x14ac:dyDescent="0.25">
      <c r="A1349" t="s">
        <v>1446</v>
      </c>
      <c r="B1349">
        <v>0</v>
      </c>
      <c r="C1349" t="str">
        <f t="shared" si="21"/>
        <v>ei muutosta</v>
      </c>
      <c r="I1349" t="s">
        <v>1307</v>
      </c>
      <c r="J1349">
        <f>IFERROR(VLOOKUP(Muutokset!I1349,'2015'!$F$12:$I$1887,4,FALSE),0)</f>
        <v>2718</v>
      </c>
    </row>
    <row r="1350" spans="1:10" x14ac:dyDescent="0.25">
      <c r="A1350" t="s">
        <v>1447</v>
      </c>
      <c r="B1350">
        <v>0</v>
      </c>
      <c r="C1350" t="str">
        <f t="shared" si="21"/>
        <v>ei muutosta</v>
      </c>
      <c r="I1350" t="s">
        <v>1308</v>
      </c>
      <c r="J1350">
        <f>IFERROR(VLOOKUP(Muutokset!I1350,'2015'!$F$12:$I$1887,4,FALSE),0)</f>
        <v>900</v>
      </c>
    </row>
    <row r="1351" spans="1:10" x14ac:dyDescent="0.25">
      <c r="A1351" t="s">
        <v>1448</v>
      </c>
      <c r="B1351">
        <v>0</v>
      </c>
      <c r="C1351" t="str">
        <f t="shared" si="21"/>
        <v>ei muutosta</v>
      </c>
      <c r="I1351" t="s">
        <v>1309</v>
      </c>
      <c r="J1351">
        <f>IFERROR(VLOOKUP(Muutokset!I1351,'2015'!$F$12:$I$1887,4,FALSE),0)</f>
        <v>2650</v>
      </c>
    </row>
    <row r="1352" spans="1:10" x14ac:dyDescent="0.25">
      <c r="A1352" t="s">
        <v>1449</v>
      </c>
      <c r="B1352">
        <v>0</v>
      </c>
      <c r="C1352" t="str">
        <f t="shared" si="21"/>
        <v>ei muutosta</v>
      </c>
      <c r="I1352" t="s">
        <v>1310</v>
      </c>
      <c r="J1352">
        <f>IFERROR(VLOOKUP(Muutokset!I1352,'2015'!$F$12:$I$1887,4,FALSE),0)</f>
        <v>4694</v>
      </c>
    </row>
    <row r="1353" spans="1:10" x14ac:dyDescent="0.25">
      <c r="A1353" t="s">
        <v>1450</v>
      </c>
      <c r="B1353">
        <v>0</v>
      </c>
      <c r="C1353" t="str">
        <f t="shared" si="21"/>
        <v>ei muutosta</v>
      </c>
      <c r="I1353" t="s">
        <v>1311</v>
      </c>
      <c r="J1353">
        <f>IFERROR(VLOOKUP(Muutokset!I1353,'2015'!$F$12:$I$1887,4,FALSE),0)</f>
        <v>1955</v>
      </c>
    </row>
    <row r="1354" spans="1:10" x14ac:dyDescent="0.25">
      <c r="A1354" t="s">
        <v>1451</v>
      </c>
      <c r="B1354">
        <v>2437</v>
      </c>
      <c r="C1354" t="str">
        <f t="shared" si="21"/>
        <v>suurempi muutos</v>
      </c>
      <c r="I1354" t="s">
        <v>1312</v>
      </c>
      <c r="J1354">
        <f>IFERROR(VLOOKUP(Muutokset!I1354,'2015'!$F$12:$I$1887,4,FALSE),0)</f>
        <v>9145</v>
      </c>
    </row>
    <row r="1355" spans="1:10" x14ac:dyDescent="0.25">
      <c r="A1355" t="s">
        <v>1452</v>
      </c>
      <c r="B1355">
        <v>0</v>
      </c>
      <c r="C1355" t="str">
        <f t="shared" si="21"/>
        <v>ei muutosta</v>
      </c>
      <c r="I1355" t="s">
        <v>1313</v>
      </c>
      <c r="J1355">
        <f>IFERROR(VLOOKUP(Muutokset!I1355,'2015'!$F$12:$I$1887,4,FALSE),0)</f>
        <v>4070</v>
      </c>
    </row>
    <row r="1356" spans="1:10" x14ac:dyDescent="0.25">
      <c r="A1356" t="s">
        <v>1453</v>
      </c>
      <c r="B1356">
        <v>0</v>
      </c>
      <c r="C1356" t="str">
        <f t="shared" si="21"/>
        <v>ei muutosta</v>
      </c>
      <c r="I1356" t="s">
        <v>1314</v>
      </c>
      <c r="J1356">
        <f>IFERROR(VLOOKUP(Muutokset!I1356,'2015'!$F$12:$I$1887,4,FALSE),0)</f>
        <v>6146</v>
      </c>
    </row>
    <row r="1357" spans="1:10" x14ac:dyDescent="0.25">
      <c r="A1357" t="s">
        <v>1454</v>
      </c>
      <c r="B1357">
        <v>0</v>
      </c>
      <c r="C1357" t="str">
        <f t="shared" si="21"/>
        <v>ei muutosta</v>
      </c>
      <c r="I1357" t="s">
        <v>1315</v>
      </c>
      <c r="J1357">
        <f>IFERROR(VLOOKUP(Muutokset!I1357,'2015'!$F$12:$I$1887,4,FALSE),0)</f>
        <v>4495</v>
      </c>
    </row>
    <row r="1358" spans="1:10" x14ac:dyDescent="0.25">
      <c r="A1358" t="s">
        <v>1455</v>
      </c>
      <c r="B1358">
        <v>0</v>
      </c>
      <c r="C1358" t="str">
        <f t="shared" si="21"/>
        <v>ei muutosta</v>
      </c>
      <c r="I1358" t="s">
        <v>1316</v>
      </c>
      <c r="J1358">
        <f>IFERROR(VLOOKUP(Muutokset!I1358,'2015'!$F$12:$I$1887,4,FALSE),0)</f>
        <v>5745</v>
      </c>
    </row>
    <row r="1359" spans="1:10" x14ac:dyDescent="0.25">
      <c r="A1359" t="s">
        <v>1456</v>
      </c>
      <c r="B1359">
        <v>0</v>
      </c>
      <c r="C1359" t="str">
        <f t="shared" si="21"/>
        <v>ei muutosta</v>
      </c>
      <c r="I1359" t="s">
        <v>1317</v>
      </c>
      <c r="J1359">
        <f>IFERROR(VLOOKUP(Muutokset!I1359,'2015'!$F$12:$I$1887,4,FALSE),0)</f>
        <v>4510</v>
      </c>
    </row>
    <row r="1360" spans="1:10" x14ac:dyDescent="0.25">
      <c r="A1360" t="s">
        <v>1457</v>
      </c>
      <c r="B1360">
        <v>3356</v>
      </c>
      <c r="C1360" t="str">
        <f t="shared" si="21"/>
        <v>suurempi muutos</v>
      </c>
      <c r="I1360" t="s">
        <v>1318</v>
      </c>
      <c r="J1360">
        <f>IFERROR(VLOOKUP(Muutokset!I1360,'2015'!$F$12:$I$1887,4,FALSE),0)</f>
        <v>6722</v>
      </c>
    </row>
    <row r="1361" spans="1:10" x14ac:dyDescent="0.25">
      <c r="A1361" t="s">
        <v>1458</v>
      </c>
      <c r="B1361">
        <v>0</v>
      </c>
      <c r="C1361" t="str">
        <f t="shared" si="21"/>
        <v>ei muutosta</v>
      </c>
      <c r="I1361" t="s">
        <v>1319</v>
      </c>
      <c r="J1361">
        <f>IFERROR(VLOOKUP(Muutokset!I1361,'2015'!$F$12:$I$1887,4,FALSE),0)</f>
        <v>783</v>
      </c>
    </row>
    <row r="1362" spans="1:10" x14ac:dyDescent="0.25">
      <c r="A1362" t="s">
        <v>1459</v>
      </c>
      <c r="B1362">
        <v>-278</v>
      </c>
      <c r="C1362" t="str">
        <f t="shared" si="21"/>
        <v>suurempi muutos</v>
      </c>
      <c r="I1362" t="s">
        <v>1320</v>
      </c>
      <c r="J1362">
        <f>IFERROR(VLOOKUP(Muutokset!I1362,'2015'!$F$12:$I$1887,4,FALSE),0)</f>
        <v>1467</v>
      </c>
    </row>
    <row r="1363" spans="1:10" x14ac:dyDescent="0.25">
      <c r="A1363" t="s">
        <v>1460</v>
      </c>
      <c r="B1363">
        <v>0</v>
      </c>
      <c r="C1363" t="str">
        <f t="shared" si="21"/>
        <v>ei muutosta</v>
      </c>
      <c r="I1363" t="s">
        <v>1321</v>
      </c>
      <c r="J1363">
        <f>IFERROR(VLOOKUP(Muutokset!I1363,'2015'!$F$12:$I$1887,4,FALSE),0)</f>
        <v>804</v>
      </c>
    </row>
    <row r="1364" spans="1:10" x14ac:dyDescent="0.25">
      <c r="A1364" t="s">
        <v>1461</v>
      </c>
      <c r="B1364">
        <v>0</v>
      </c>
      <c r="C1364" t="str">
        <f t="shared" si="21"/>
        <v>ei muutosta</v>
      </c>
      <c r="I1364" t="s">
        <v>1322</v>
      </c>
      <c r="J1364">
        <f>IFERROR(VLOOKUP(Muutokset!I1364,'2015'!$F$12:$I$1887,4,FALSE),0)</f>
        <v>5785</v>
      </c>
    </row>
    <row r="1365" spans="1:10" x14ac:dyDescent="0.25">
      <c r="A1365" t="s">
        <v>1462</v>
      </c>
      <c r="B1365">
        <v>0</v>
      </c>
      <c r="C1365" t="str">
        <f t="shared" si="21"/>
        <v>ei muutosta</v>
      </c>
      <c r="I1365" t="s">
        <v>1323</v>
      </c>
      <c r="J1365">
        <f>IFERROR(VLOOKUP(Muutokset!I1365,'2015'!$F$12:$I$1887,4,FALSE),0)</f>
        <v>709</v>
      </c>
    </row>
    <row r="1366" spans="1:10" x14ac:dyDescent="0.25">
      <c r="A1366" t="s">
        <v>1463</v>
      </c>
      <c r="B1366">
        <v>0</v>
      </c>
      <c r="C1366" t="str">
        <f t="shared" si="21"/>
        <v>ei muutosta</v>
      </c>
      <c r="I1366" t="s">
        <v>1324</v>
      </c>
      <c r="J1366">
        <f>IFERROR(VLOOKUP(Muutokset!I1366,'2015'!$F$12:$I$1887,4,FALSE),0)</f>
        <v>1385</v>
      </c>
    </row>
    <row r="1367" spans="1:10" x14ac:dyDescent="0.25">
      <c r="A1367" t="s">
        <v>1464</v>
      </c>
      <c r="B1367">
        <v>0</v>
      </c>
      <c r="C1367" t="str">
        <f t="shared" si="21"/>
        <v>ei muutosta</v>
      </c>
      <c r="I1367" t="s">
        <v>1325</v>
      </c>
      <c r="J1367">
        <f>IFERROR(VLOOKUP(Muutokset!I1367,'2015'!$F$12:$I$1887,4,FALSE),0)</f>
        <v>1089</v>
      </c>
    </row>
    <row r="1368" spans="1:10" x14ac:dyDescent="0.25">
      <c r="A1368" t="s">
        <v>1465</v>
      </c>
      <c r="B1368">
        <v>285</v>
      </c>
      <c r="C1368" t="str">
        <f t="shared" si="21"/>
        <v>suurempi muutos</v>
      </c>
      <c r="I1368" t="s">
        <v>1326</v>
      </c>
      <c r="J1368">
        <f>IFERROR(VLOOKUP(Muutokset!I1368,'2015'!$F$12:$I$1887,4,FALSE),0)</f>
        <v>3615</v>
      </c>
    </row>
    <row r="1369" spans="1:10" x14ac:dyDescent="0.25">
      <c r="A1369" t="s">
        <v>1466</v>
      </c>
      <c r="B1369">
        <v>0</v>
      </c>
      <c r="C1369" t="str">
        <f t="shared" si="21"/>
        <v>ei muutosta</v>
      </c>
      <c r="I1369" t="s">
        <v>1327</v>
      </c>
      <c r="J1369">
        <f>IFERROR(VLOOKUP(Muutokset!I1369,'2015'!$F$12:$I$1887,4,FALSE),0)</f>
        <v>5305</v>
      </c>
    </row>
    <row r="1370" spans="1:10" x14ac:dyDescent="0.25">
      <c r="A1370" t="s">
        <v>1467</v>
      </c>
      <c r="B1370">
        <v>0</v>
      </c>
      <c r="C1370" t="str">
        <f t="shared" si="21"/>
        <v>ei muutosta</v>
      </c>
      <c r="I1370" t="s">
        <v>1328</v>
      </c>
      <c r="J1370">
        <f>IFERROR(VLOOKUP(Muutokset!I1370,'2015'!$F$12:$I$1887,4,FALSE),0)</f>
        <v>2600</v>
      </c>
    </row>
    <row r="1371" spans="1:10" x14ac:dyDescent="0.25">
      <c r="A1371" t="s">
        <v>1468</v>
      </c>
      <c r="B1371">
        <v>0</v>
      </c>
      <c r="C1371" t="str">
        <f t="shared" si="21"/>
        <v>ei muutosta</v>
      </c>
      <c r="I1371" t="s">
        <v>1329</v>
      </c>
      <c r="J1371">
        <f>IFERROR(VLOOKUP(Muutokset!I1371,'2015'!$F$12:$I$1887,4,FALSE),0)</f>
        <v>2430</v>
      </c>
    </row>
    <row r="1372" spans="1:10" x14ac:dyDescent="0.25">
      <c r="A1372" t="s">
        <v>1469</v>
      </c>
      <c r="B1372">
        <v>0</v>
      </c>
      <c r="C1372" t="str">
        <f t="shared" si="21"/>
        <v>ei muutosta</v>
      </c>
      <c r="I1372" t="s">
        <v>1330</v>
      </c>
      <c r="J1372">
        <f>IFERROR(VLOOKUP(Muutokset!I1372,'2015'!$F$12:$I$1887,4,FALSE),0)</f>
        <v>2840</v>
      </c>
    </row>
    <row r="1373" spans="1:10" x14ac:dyDescent="0.25">
      <c r="A1373" t="s">
        <v>1470</v>
      </c>
      <c r="B1373">
        <v>0</v>
      </c>
      <c r="C1373" t="str">
        <f t="shared" si="21"/>
        <v>ei muutosta</v>
      </c>
      <c r="I1373" t="s">
        <v>1331</v>
      </c>
      <c r="J1373">
        <f>IFERROR(VLOOKUP(Muutokset!I1373,'2015'!$F$12:$I$1887,4,FALSE),0)</f>
        <v>3574</v>
      </c>
    </row>
    <row r="1374" spans="1:10" x14ac:dyDescent="0.25">
      <c r="A1374" t="s">
        <v>1471</v>
      </c>
      <c r="B1374">
        <v>0</v>
      </c>
      <c r="C1374" t="str">
        <f t="shared" si="21"/>
        <v>ei muutosta</v>
      </c>
      <c r="I1374" t="s">
        <v>1332</v>
      </c>
      <c r="J1374">
        <f>IFERROR(VLOOKUP(Muutokset!I1374,'2015'!$F$12:$I$1887,4,FALSE),0)</f>
        <v>1883</v>
      </c>
    </row>
    <row r="1375" spans="1:10" x14ac:dyDescent="0.25">
      <c r="A1375" t="s">
        <v>1472</v>
      </c>
      <c r="B1375">
        <v>5714</v>
      </c>
      <c r="C1375" t="str">
        <f t="shared" si="21"/>
        <v>suurempi muutos</v>
      </c>
      <c r="I1375" t="s">
        <v>1333</v>
      </c>
      <c r="J1375">
        <f>IFERROR(VLOOKUP(Muutokset!I1375,'2015'!$F$12:$I$1887,4,FALSE),0)</f>
        <v>2660</v>
      </c>
    </row>
    <row r="1376" spans="1:10" x14ac:dyDescent="0.25">
      <c r="A1376" t="s">
        <v>1473</v>
      </c>
      <c r="B1376">
        <v>0</v>
      </c>
      <c r="C1376" t="str">
        <f t="shared" si="21"/>
        <v>ei muutosta</v>
      </c>
      <c r="I1376" t="s">
        <v>1334</v>
      </c>
      <c r="J1376">
        <f>IFERROR(VLOOKUP(Muutokset!I1376,'2015'!$F$12:$I$1887,4,FALSE),0)</f>
        <v>5910</v>
      </c>
    </row>
    <row r="1377" spans="1:10" x14ac:dyDescent="0.25">
      <c r="A1377" t="s">
        <v>1474</v>
      </c>
      <c r="B1377">
        <v>0</v>
      </c>
      <c r="C1377" t="str">
        <f t="shared" si="21"/>
        <v>ei muutosta</v>
      </c>
      <c r="I1377" t="s">
        <v>1335</v>
      </c>
      <c r="J1377">
        <f>IFERROR(VLOOKUP(Muutokset!I1377,'2015'!$F$12:$I$1887,4,FALSE),0)</f>
        <v>1486</v>
      </c>
    </row>
    <row r="1378" spans="1:10" x14ac:dyDescent="0.25">
      <c r="A1378" t="s">
        <v>1475</v>
      </c>
      <c r="B1378">
        <v>0</v>
      </c>
      <c r="C1378" t="str">
        <f t="shared" si="21"/>
        <v>ei muutosta</v>
      </c>
      <c r="I1378" t="s">
        <v>1336</v>
      </c>
      <c r="J1378">
        <f>IFERROR(VLOOKUP(Muutokset!I1378,'2015'!$F$12:$I$1887,4,FALSE),0)</f>
        <v>5278</v>
      </c>
    </row>
    <row r="1379" spans="1:10" x14ac:dyDescent="0.25">
      <c r="A1379" t="s">
        <v>1476</v>
      </c>
      <c r="B1379">
        <v>0</v>
      </c>
      <c r="C1379" t="str">
        <f t="shared" si="21"/>
        <v>ei muutosta</v>
      </c>
      <c r="I1379" t="s">
        <v>1337</v>
      </c>
      <c r="J1379">
        <f>IFERROR(VLOOKUP(Muutokset!I1379,'2015'!$F$12:$I$1887,4,FALSE),0)</f>
        <v>5885</v>
      </c>
    </row>
    <row r="1380" spans="1:10" x14ac:dyDescent="0.25">
      <c r="A1380" t="s">
        <v>1477</v>
      </c>
      <c r="B1380">
        <v>0</v>
      </c>
      <c r="C1380" t="str">
        <f t="shared" si="21"/>
        <v>ei muutosta</v>
      </c>
      <c r="I1380" t="s">
        <v>1338</v>
      </c>
      <c r="J1380">
        <f>IFERROR(VLOOKUP(Muutokset!I1380,'2015'!$F$12:$I$1887,4,FALSE),0)</f>
        <v>1296</v>
      </c>
    </row>
    <row r="1381" spans="1:10" x14ac:dyDescent="0.25">
      <c r="A1381" t="s">
        <v>1478</v>
      </c>
      <c r="B1381">
        <v>0</v>
      </c>
      <c r="C1381" t="str">
        <f t="shared" si="21"/>
        <v>ei muutosta</v>
      </c>
      <c r="I1381" t="s">
        <v>1339</v>
      </c>
      <c r="J1381">
        <f>IFERROR(VLOOKUP(Muutokset!I1381,'2015'!$F$12:$I$1887,4,FALSE),0)</f>
        <v>2709</v>
      </c>
    </row>
    <row r="1382" spans="1:10" x14ac:dyDescent="0.25">
      <c r="A1382" t="s">
        <v>1479</v>
      </c>
      <c r="B1382">
        <v>0</v>
      </c>
      <c r="C1382" t="str">
        <f t="shared" si="21"/>
        <v>ei muutosta</v>
      </c>
      <c r="I1382" t="s">
        <v>1340</v>
      </c>
      <c r="J1382">
        <f>IFERROR(VLOOKUP(Muutokset!I1382,'2015'!$F$12:$I$1887,4,FALSE),0)</f>
        <v>650</v>
      </c>
    </row>
    <row r="1383" spans="1:10" x14ac:dyDescent="0.25">
      <c r="A1383" t="s">
        <v>1480</v>
      </c>
      <c r="B1383">
        <v>0</v>
      </c>
      <c r="C1383" t="str">
        <f t="shared" si="21"/>
        <v>ei muutosta</v>
      </c>
      <c r="I1383" t="s">
        <v>1341</v>
      </c>
      <c r="J1383">
        <f>IFERROR(VLOOKUP(Muutokset!I1383,'2015'!$F$12:$I$1887,4,FALSE),0)</f>
        <v>9336</v>
      </c>
    </row>
    <row r="1384" spans="1:10" x14ac:dyDescent="0.25">
      <c r="A1384" t="s">
        <v>1481</v>
      </c>
      <c r="B1384">
        <v>0</v>
      </c>
      <c r="C1384" t="str">
        <f t="shared" si="21"/>
        <v>ei muutosta</v>
      </c>
      <c r="I1384" t="s">
        <v>2025</v>
      </c>
      <c r="J1384">
        <f>IFERROR(VLOOKUP(Muutokset!I1384,'2015'!$F$12:$I$1887,4,FALSE),0)</f>
        <v>244</v>
      </c>
    </row>
    <row r="1385" spans="1:10" x14ac:dyDescent="0.25">
      <c r="A1385" t="s">
        <v>1482</v>
      </c>
      <c r="B1385">
        <v>0</v>
      </c>
      <c r="C1385" t="str">
        <f t="shared" si="21"/>
        <v>ei muutosta</v>
      </c>
      <c r="I1385" t="s">
        <v>1342</v>
      </c>
      <c r="J1385">
        <f>IFERROR(VLOOKUP(Muutokset!I1385,'2015'!$F$12:$I$1887,4,FALSE),0)</f>
        <v>4162</v>
      </c>
    </row>
    <row r="1386" spans="1:10" x14ac:dyDescent="0.25">
      <c r="A1386" t="s">
        <v>1483</v>
      </c>
      <c r="B1386">
        <v>0</v>
      </c>
      <c r="C1386" t="str">
        <f t="shared" si="21"/>
        <v>ei muutosta</v>
      </c>
      <c r="I1386" t="s">
        <v>2026</v>
      </c>
      <c r="J1386">
        <f>IFERROR(VLOOKUP(Muutokset!I1386,'2015'!$F$12:$I$1887,4,FALSE),0)</f>
        <v>766</v>
      </c>
    </row>
    <row r="1387" spans="1:10" x14ac:dyDescent="0.25">
      <c r="A1387" t="s">
        <v>1484</v>
      </c>
      <c r="B1387">
        <v>0</v>
      </c>
      <c r="C1387" t="str">
        <f t="shared" si="21"/>
        <v>ei muutosta</v>
      </c>
      <c r="I1387" t="s">
        <v>1343</v>
      </c>
      <c r="J1387">
        <f>IFERROR(VLOOKUP(Muutokset!I1387,'2015'!$F$12:$I$1887,4,FALSE),0)</f>
        <v>430</v>
      </c>
    </row>
    <row r="1388" spans="1:10" x14ac:dyDescent="0.25">
      <c r="A1388" t="s">
        <v>1485</v>
      </c>
      <c r="B1388">
        <v>0</v>
      </c>
      <c r="C1388" t="str">
        <f t="shared" si="21"/>
        <v>ei muutosta</v>
      </c>
      <c r="I1388" t="s">
        <v>1344</v>
      </c>
      <c r="J1388">
        <f>IFERROR(VLOOKUP(Muutokset!I1388,'2015'!$F$12:$I$1887,4,FALSE),0)</f>
        <v>4046</v>
      </c>
    </row>
    <row r="1389" spans="1:10" x14ac:dyDescent="0.25">
      <c r="A1389" t="s">
        <v>1486</v>
      </c>
      <c r="B1389">
        <v>0</v>
      </c>
      <c r="C1389" t="str">
        <f t="shared" si="21"/>
        <v>ei muutosta</v>
      </c>
      <c r="I1389" t="s">
        <v>1345</v>
      </c>
      <c r="J1389">
        <f>IFERROR(VLOOKUP(Muutokset!I1389,'2015'!$F$12:$I$1887,4,FALSE),0)</f>
        <v>7709</v>
      </c>
    </row>
    <row r="1390" spans="1:10" x14ac:dyDescent="0.25">
      <c r="A1390" t="s">
        <v>1487</v>
      </c>
      <c r="B1390">
        <v>0</v>
      </c>
      <c r="C1390" t="str">
        <f t="shared" si="21"/>
        <v>ei muutosta</v>
      </c>
      <c r="I1390" t="s">
        <v>1346</v>
      </c>
      <c r="J1390">
        <f>IFERROR(VLOOKUP(Muutokset!I1390,'2015'!$F$12:$I$1887,4,FALSE),0)</f>
        <v>333</v>
      </c>
    </row>
    <row r="1391" spans="1:10" x14ac:dyDescent="0.25">
      <c r="A1391" t="s">
        <v>1488</v>
      </c>
      <c r="B1391">
        <v>0</v>
      </c>
      <c r="C1391" t="str">
        <f t="shared" si="21"/>
        <v>ei muutosta</v>
      </c>
      <c r="I1391" t="s">
        <v>1347</v>
      </c>
      <c r="J1391">
        <f>IFERROR(VLOOKUP(Muutokset!I1391,'2015'!$F$12:$I$1887,4,FALSE),0)</f>
        <v>6578</v>
      </c>
    </row>
    <row r="1392" spans="1:10" x14ac:dyDescent="0.25">
      <c r="A1392" t="s">
        <v>1489</v>
      </c>
      <c r="B1392">
        <v>0</v>
      </c>
      <c r="C1392" t="str">
        <f t="shared" si="21"/>
        <v>ei muutosta</v>
      </c>
      <c r="I1392" t="s">
        <v>1348</v>
      </c>
      <c r="J1392">
        <f>IFERROR(VLOOKUP(Muutokset!I1392,'2015'!$F$12:$I$1887,4,FALSE),0)</f>
        <v>2358</v>
      </c>
    </row>
    <row r="1393" spans="1:10" x14ac:dyDescent="0.25">
      <c r="A1393" t="s">
        <v>1490</v>
      </c>
      <c r="B1393">
        <v>0</v>
      </c>
      <c r="C1393" t="str">
        <f t="shared" si="21"/>
        <v>ei muutosta</v>
      </c>
      <c r="I1393" t="s">
        <v>1349</v>
      </c>
      <c r="J1393">
        <f>IFERROR(VLOOKUP(Muutokset!I1393,'2015'!$F$12:$I$1887,4,FALSE),0)</f>
        <v>2987</v>
      </c>
    </row>
    <row r="1394" spans="1:10" x14ac:dyDescent="0.25">
      <c r="A1394" t="s">
        <v>1491</v>
      </c>
      <c r="B1394">
        <v>0</v>
      </c>
      <c r="C1394" t="str">
        <f t="shared" si="21"/>
        <v>ei muutosta</v>
      </c>
      <c r="I1394" t="s">
        <v>1350</v>
      </c>
      <c r="J1394">
        <f>IFERROR(VLOOKUP(Muutokset!I1394,'2015'!$F$12:$I$1887,4,FALSE),0)</f>
        <v>4290</v>
      </c>
    </row>
    <row r="1395" spans="1:10" x14ac:dyDescent="0.25">
      <c r="A1395" t="s">
        <v>1492</v>
      </c>
      <c r="B1395">
        <v>0</v>
      </c>
      <c r="C1395" t="str">
        <f t="shared" si="21"/>
        <v>ei muutosta</v>
      </c>
      <c r="I1395" t="s">
        <v>1351</v>
      </c>
      <c r="J1395">
        <f>IFERROR(VLOOKUP(Muutokset!I1395,'2015'!$F$12:$I$1887,4,FALSE),0)</f>
        <v>2342</v>
      </c>
    </row>
    <row r="1396" spans="1:10" x14ac:dyDescent="0.25">
      <c r="A1396" t="s">
        <v>1493</v>
      </c>
      <c r="B1396">
        <v>0</v>
      </c>
      <c r="C1396" t="str">
        <f t="shared" si="21"/>
        <v>ei muutosta</v>
      </c>
      <c r="I1396" t="s">
        <v>1352</v>
      </c>
      <c r="J1396">
        <f>IFERROR(VLOOKUP(Muutokset!I1396,'2015'!$F$12:$I$1887,4,FALSE),0)</f>
        <v>3610</v>
      </c>
    </row>
    <row r="1397" spans="1:10" x14ac:dyDescent="0.25">
      <c r="A1397" t="s">
        <v>1494</v>
      </c>
      <c r="B1397">
        <v>0</v>
      </c>
      <c r="C1397" t="str">
        <f t="shared" si="21"/>
        <v>ei muutosta</v>
      </c>
      <c r="I1397" t="s">
        <v>1353</v>
      </c>
      <c r="J1397">
        <f>IFERROR(VLOOKUP(Muutokset!I1397,'2015'!$F$12:$I$1887,4,FALSE),0)</f>
        <v>4551</v>
      </c>
    </row>
    <row r="1398" spans="1:10" x14ac:dyDescent="0.25">
      <c r="A1398" t="s">
        <v>1495</v>
      </c>
      <c r="B1398">
        <v>0</v>
      </c>
      <c r="C1398" t="str">
        <f t="shared" si="21"/>
        <v>ei muutosta</v>
      </c>
      <c r="I1398" t="s">
        <v>1354</v>
      </c>
      <c r="J1398">
        <f>IFERROR(VLOOKUP(Muutokset!I1398,'2015'!$F$12:$I$1887,4,FALSE),0)</f>
        <v>3757</v>
      </c>
    </row>
    <row r="1399" spans="1:10" x14ac:dyDescent="0.25">
      <c r="A1399" t="s">
        <v>1496</v>
      </c>
      <c r="B1399">
        <v>0</v>
      </c>
      <c r="C1399" t="str">
        <f t="shared" si="21"/>
        <v>ei muutosta</v>
      </c>
      <c r="I1399" t="s">
        <v>1355</v>
      </c>
      <c r="J1399">
        <f>IFERROR(VLOOKUP(Muutokset!I1399,'2015'!$F$12:$I$1887,4,FALSE),0)</f>
        <v>5755</v>
      </c>
    </row>
    <row r="1400" spans="1:10" x14ac:dyDescent="0.25">
      <c r="A1400" t="s">
        <v>1497</v>
      </c>
      <c r="B1400">
        <v>0</v>
      </c>
      <c r="C1400" t="str">
        <f t="shared" si="21"/>
        <v>ei muutosta</v>
      </c>
      <c r="I1400" t="s">
        <v>1356</v>
      </c>
      <c r="J1400">
        <f>IFERROR(VLOOKUP(Muutokset!I1400,'2015'!$F$12:$I$1887,4,FALSE),0)</f>
        <v>3755</v>
      </c>
    </row>
    <row r="1401" spans="1:10" x14ac:dyDescent="0.25">
      <c r="A1401" t="s">
        <v>1498</v>
      </c>
      <c r="B1401">
        <v>0</v>
      </c>
      <c r="C1401" t="str">
        <f t="shared" si="21"/>
        <v>ei muutosta</v>
      </c>
      <c r="I1401" t="s">
        <v>1357</v>
      </c>
      <c r="J1401">
        <f>IFERROR(VLOOKUP(Muutokset!I1401,'2015'!$F$12:$I$1887,4,FALSE),0)</f>
        <v>2392</v>
      </c>
    </row>
    <row r="1402" spans="1:10" x14ac:dyDescent="0.25">
      <c r="A1402" t="s">
        <v>1499</v>
      </c>
      <c r="B1402">
        <v>8652</v>
      </c>
      <c r="C1402" t="str">
        <f t="shared" si="21"/>
        <v>suurempi muutos</v>
      </c>
      <c r="I1402" t="s">
        <v>1358</v>
      </c>
      <c r="J1402">
        <f>IFERROR(VLOOKUP(Muutokset!I1402,'2015'!$F$12:$I$1887,4,FALSE),0)</f>
        <v>6937</v>
      </c>
    </row>
    <row r="1403" spans="1:10" x14ac:dyDescent="0.25">
      <c r="A1403" t="s">
        <v>1500</v>
      </c>
      <c r="B1403">
        <v>0</v>
      </c>
      <c r="C1403" t="str">
        <f t="shared" si="21"/>
        <v>ei muutosta</v>
      </c>
      <c r="I1403" t="s">
        <v>1359</v>
      </c>
      <c r="J1403">
        <f>IFERROR(VLOOKUP(Muutokset!I1403,'2015'!$F$12:$I$1887,4,FALSE),0)</f>
        <v>2220</v>
      </c>
    </row>
    <row r="1404" spans="1:10" x14ac:dyDescent="0.25">
      <c r="A1404" t="s">
        <v>1501</v>
      </c>
      <c r="B1404">
        <v>2971</v>
      </c>
      <c r="C1404" t="str">
        <f t="shared" si="21"/>
        <v>suurempi muutos</v>
      </c>
      <c r="I1404" t="s">
        <v>1360</v>
      </c>
      <c r="J1404">
        <f>IFERROR(VLOOKUP(Muutokset!I1404,'2015'!$F$12:$I$1887,4,FALSE),0)</f>
        <v>7653</v>
      </c>
    </row>
    <row r="1405" spans="1:10" x14ac:dyDescent="0.25">
      <c r="A1405" t="s">
        <v>1502</v>
      </c>
      <c r="B1405">
        <v>0</v>
      </c>
      <c r="C1405" t="str">
        <f t="shared" si="21"/>
        <v>ei muutosta</v>
      </c>
      <c r="I1405" t="s">
        <v>1361</v>
      </c>
      <c r="J1405">
        <f>IFERROR(VLOOKUP(Muutokset!I1405,'2015'!$F$12:$I$1887,4,FALSE),0)</f>
        <v>4349</v>
      </c>
    </row>
    <row r="1406" spans="1:10" x14ac:dyDescent="0.25">
      <c r="A1406" t="s">
        <v>1503</v>
      </c>
      <c r="B1406">
        <v>0</v>
      </c>
      <c r="C1406" t="str">
        <f t="shared" si="21"/>
        <v>ei muutosta</v>
      </c>
      <c r="I1406" t="s">
        <v>1362</v>
      </c>
      <c r="J1406">
        <f>IFERROR(VLOOKUP(Muutokset!I1406,'2015'!$F$12:$I$1887,4,FALSE),0)</f>
        <v>3729</v>
      </c>
    </row>
    <row r="1407" spans="1:10" x14ac:dyDescent="0.25">
      <c r="A1407" t="s">
        <v>1504</v>
      </c>
      <c r="B1407">
        <v>0</v>
      </c>
      <c r="C1407" t="str">
        <f t="shared" si="21"/>
        <v>ei muutosta</v>
      </c>
      <c r="I1407" t="s">
        <v>1363</v>
      </c>
      <c r="J1407">
        <f>IFERROR(VLOOKUP(Muutokset!I1407,'2015'!$F$12:$I$1887,4,FALSE),0)</f>
        <v>1208</v>
      </c>
    </row>
    <row r="1408" spans="1:10" x14ac:dyDescent="0.25">
      <c r="A1408" t="s">
        <v>1505</v>
      </c>
      <c r="B1408">
        <v>0</v>
      </c>
      <c r="C1408" t="str">
        <f t="shared" si="21"/>
        <v>ei muutosta</v>
      </c>
      <c r="I1408" t="s">
        <v>1364</v>
      </c>
      <c r="J1408">
        <f>IFERROR(VLOOKUP(Muutokset!I1408,'2015'!$F$12:$I$1887,4,FALSE),0)</f>
        <v>924</v>
      </c>
    </row>
    <row r="1409" spans="1:10" x14ac:dyDescent="0.25">
      <c r="A1409" t="s">
        <v>1506</v>
      </c>
      <c r="B1409">
        <v>0</v>
      </c>
      <c r="C1409" t="str">
        <f t="shared" si="21"/>
        <v>ei muutosta</v>
      </c>
      <c r="I1409" t="s">
        <v>1365</v>
      </c>
      <c r="J1409">
        <f>IFERROR(VLOOKUP(Muutokset!I1409,'2015'!$F$12:$I$1887,4,FALSE),0)</f>
        <v>4450</v>
      </c>
    </row>
    <row r="1410" spans="1:10" x14ac:dyDescent="0.25">
      <c r="A1410" t="s">
        <v>1507</v>
      </c>
      <c r="B1410">
        <v>0</v>
      </c>
      <c r="C1410" t="str">
        <f t="shared" si="21"/>
        <v>ei muutosta</v>
      </c>
      <c r="I1410" t="s">
        <v>1366</v>
      </c>
      <c r="J1410">
        <f>IFERROR(VLOOKUP(Muutokset!I1410,'2015'!$F$12:$I$1887,4,FALSE),0)</f>
        <v>6964</v>
      </c>
    </row>
    <row r="1411" spans="1:10" x14ac:dyDescent="0.25">
      <c r="A1411" t="s">
        <v>1508</v>
      </c>
      <c r="B1411">
        <v>0</v>
      </c>
      <c r="C1411" t="str">
        <f t="shared" ref="C1411:C1474" si="22">IF(ISERROR(B1411), "tieosa muuttunut", IF(ABS(B1411)&lt;=50, IF(B1411=0, "ei muutosta", "±50"), "suurempi muutos"))</f>
        <v>ei muutosta</v>
      </c>
      <c r="I1411" t="s">
        <v>1367</v>
      </c>
      <c r="J1411">
        <f>IFERROR(VLOOKUP(Muutokset!I1411,'2015'!$F$12:$I$1887,4,FALSE),0)</f>
        <v>4606</v>
      </c>
    </row>
    <row r="1412" spans="1:10" x14ac:dyDescent="0.25">
      <c r="A1412" t="s">
        <v>1509</v>
      </c>
      <c r="B1412">
        <v>0</v>
      </c>
      <c r="C1412" t="str">
        <f t="shared" si="22"/>
        <v>ei muutosta</v>
      </c>
      <c r="I1412" t="s">
        <v>1368</v>
      </c>
      <c r="J1412">
        <f>IFERROR(VLOOKUP(Muutokset!I1412,'2015'!$F$12:$I$1887,4,FALSE),0)</f>
        <v>3912</v>
      </c>
    </row>
    <row r="1413" spans="1:10" x14ac:dyDescent="0.25">
      <c r="A1413" t="s">
        <v>1510</v>
      </c>
      <c r="B1413">
        <v>0</v>
      </c>
      <c r="C1413" t="str">
        <f t="shared" si="22"/>
        <v>ei muutosta</v>
      </c>
      <c r="I1413" t="s">
        <v>1369</v>
      </c>
      <c r="J1413">
        <f>IFERROR(VLOOKUP(Muutokset!I1413,'2015'!$F$12:$I$1887,4,FALSE),0)</f>
        <v>5914</v>
      </c>
    </row>
    <row r="1414" spans="1:10" x14ac:dyDescent="0.25">
      <c r="A1414" t="s">
        <v>1511</v>
      </c>
      <c r="B1414">
        <v>0</v>
      </c>
      <c r="C1414" t="str">
        <f t="shared" si="22"/>
        <v>ei muutosta</v>
      </c>
      <c r="I1414" t="s">
        <v>1370</v>
      </c>
      <c r="J1414">
        <f>IFERROR(VLOOKUP(Muutokset!I1414,'2015'!$F$12:$I$1887,4,FALSE),0)</f>
        <v>8507</v>
      </c>
    </row>
    <row r="1415" spans="1:10" x14ac:dyDescent="0.25">
      <c r="A1415" t="s">
        <v>1512</v>
      </c>
      <c r="B1415">
        <v>0</v>
      </c>
      <c r="C1415" t="str">
        <f t="shared" si="22"/>
        <v>ei muutosta</v>
      </c>
      <c r="I1415" t="s">
        <v>1371</v>
      </c>
      <c r="J1415">
        <f>IFERROR(VLOOKUP(Muutokset!I1415,'2015'!$F$12:$I$1887,4,FALSE),0)</f>
        <v>4380</v>
      </c>
    </row>
    <row r="1416" spans="1:10" x14ac:dyDescent="0.25">
      <c r="A1416" t="s">
        <v>1513</v>
      </c>
      <c r="B1416">
        <v>0</v>
      </c>
      <c r="C1416" t="str">
        <f t="shared" si="22"/>
        <v>ei muutosta</v>
      </c>
      <c r="I1416" t="s">
        <v>1372</v>
      </c>
      <c r="J1416">
        <f>IFERROR(VLOOKUP(Muutokset!I1416,'2015'!$F$12:$I$1887,4,FALSE),0)</f>
        <v>3517</v>
      </c>
    </row>
    <row r="1417" spans="1:10" x14ac:dyDescent="0.25">
      <c r="A1417" t="s">
        <v>1514</v>
      </c>
      <c r="B1417">
        <v>0</v>
      </c>
      <c r="C1417" t="str">
        <f t="shared" si="22"/>
        <v>ei muutosta</v>
      </c>
      <c r="I1417" t="s">
        <v>1373</v>
      </c>
      <c r="J1417">
        <f>IFERROR(VLOOKUP(Muutokset!I1417,'2015'!$F$12:$I$1887,4,FALSE),0)</f>
        <v>1600</v>
      </c>
    </row>
    <row r="1418" spans="1:10" x14ac:dyDescent="0.25">
      <c r="A1418" t="s">
        <v>1515</v>
      </c>
      <c r="B1418">
        <v>0</v>
      </c>
      <c r="C1418" t="str">
        <f t="shared" si="22"/>
        <v>ei muutosta</v>
      </c>
      <c r="I1418" t="s">
        <v>1374</v>
      </c>
      <c r="J1418">
        <f>IFERROR(VLOOKUP(Muutokset!I1418,'2015'!$F$12:$I$1887,4,FALSE),0)</f>
        <v>9607</v>
      </c>
    </row>
    <row r="1419" spans="1:10" x14ac:dyDescent="0.25">
      <c r="A1419" t="s">
        <v>1516</v>
      </c>
      <c r="B1419">
        <v>0</v>
      </c>
      <c r="C1419" t="str">
        <f t="shared" si="22"/>
        <v>ei muutosta</v>
      </c>
      <c r="I1419" t="s">
        <v>1375</v>
      </c>
      <c r="J1419">
        <f>IFERROR(VLOOKUP(Muutokset!I1419,'2015'!$F$12:$I$1887,4,FALSE),0)</f>
        <v>5560</v>
      </c>
    </row>
    <row r="1420" spans="1:10" x14ac:dyDescent="0.25">
      <c r="A1420" t="s">
        <v>1517</v>
      </c>
      <c r="B1420">
        <v>0</v>
      </c>
      <c r="C1420" t="str">
        <f t="shared" si="22"/>
        <v>ei muutosta</v>
      </c>
      <c r="I1420" t="s">
        <v>1376</v>
      </c>
      <c r="J1420">
        <f>IFERROR(VLOOKUP(Muutokset!I1420,'2015'!$F$12:$I$1887,4,FALSE),0)</f>
        <v>6828</v>
      </c>
    </row>
    <row r="1421" spans="1:10" x14ac:dyDescent="0.25">
      <c r="A1421" t="s">
        <v>1518</v>
      </c>
      <c r="B1421">
        <v>0</v>
      </c>
      <c r="C1421" t="str">
        <f t="shared" si="22"/>
        <v>ei muutosta</v>
      </c>
      <c r="I1421" t="s">
        <v>1377</v>
      </c>
      <c r="J1421">
        <f>IFERROR(VLOOKUP(Muutokset!I1421,'2015'!$F$12:$I$1887,4,FALSE),0)</f>
        <v>2980</v>
      </c>
    </row>
    <row r="1422" spans="1:10" x14ac:dyDescent="0.25">
      <c r="A1422" t="s">
        <v>1519</v>
      </c>
      <c r="B1422">
        <v>0</v>
      </c>
      <c r="C1422" t="str">
        <f t="shared" si="22"/>
        <v>ei muutosta</v>
      </c>
      <c r="I1422" t="s">
        <v>1913</v>
      </c>
      <c r="J1422">
        <f>IFERROR(VLOOKUP(Muutokset!I1422,'2015'!$F$12:$I$1887,4,FALSE),0)</f>
        <v>9237</v>
      </c>
    </row>
    <row r="1423" spans="1:10" x14ac:dyDescent="0.25">
      <c r="A1423" t="s">
        <v>1520</v>
      </c>
      <c r="B1423">
        <v>6592</v>
      </c>
      <c r="C1423" t="str">
        <f t="shared" si="22"/>
        <v>suurempi muutos</v>
      </c>
      <c r="I1423" t="s">
        <v>1378</v>
      </c>
      <c r="J1423">
        <f>IFERROR(VLOOKUP(Muutokset!I1423,'2015'!$F$12:$I$1887,4,FALSE),0)</f>
        <v>3076</v>
      </c>
    </row>
    <row r="1424" spans="1:10" x14ac:dyDescent="0.25">
      <c r="A1424" t="s">
        <v>1521</v>
      </c>
      <c r="B1424">
        <v>0</v>
      </c>
      <c r="C1424" t="str">
        <f t="shared" si="22"/>
        <v>ei muutosta</v>
      </c>
      <c r="I1424" t="s">
        <v>1379</v>
      </c>
      <c r="J1424">
        <f>IFERROR(VLOOKUP(Muutokset!I1424,'2015'!$F$12:$I$1887,4,FALSE),0)</f>
        <v>6068</v>
      </c>
    </row>
    <row r="1425" spans="1:10" x14ac:dyDescent="0.25">
      <c r="A1425" t="s">
        <v>1522</v>
      </c>
      <c r="B1425">
        <v>0</v>
      </c>
      <c r="C1425" t="str">
        <f t="shared" si="22"/>
        <v>ei muutosta</v>
      </c>
      <c r="I1425" t="s">
        <v>1914</v>
      </c>
      <c r="J1425">
        <f>IFERROR(VLOOKUP(Muutokset!I1425,'2015'!$F$12:$I$1887,4,FALSE),0)</f>
        <v>1640</v>
      </c>
    </row>
    <row r="1426" spans="1:10" x14ac:dyDescent="0.25">
      <c r="A1426" t="s">
        <v>1523</v>
      </c>
      <c r="B1426">
        <v>0</v>
      </c>
      <c r="C1426" t="str">
        <f t="shared" si="22"/>
        <v>ei muutosta</v>
      </c>
      <c r="I1426" t="s">
        <v>1380</v>
      </c>
      <c r="J1426">
        <f>IFERROR(VLOOKUP(Muutokset!I1426,'2015'!$F$12:$I$1887,4,FALSE),0)</f>
        <v>4135</v>
      </c>
    </row>
    <row r="1427" spans="1:10" x14ac:dyDescent="0.25">
      <c r="A1427" t="s">
        <v>1524</v>
      </c>
      <c r="B1427">
        <v>0</v>
      </c>
      <c r="C1427" t="str">
        <f t="shared" si="22"/>
        <v>ei muutosta</v>
      </c>
      <c r="I1427" t="s">
        <v>1381</v>
      </c>
      <c r="J1427">
        <f>IFERROR(VLOOKUP(Muutokset!I1427,'2015'!$F$12:$I$1887,4,FALSE),0)</f>
        <v>1696</v>
      </c>
    </row>
    <row r="1428" spans="1:10" x14ac:dyDescent="0.25">
      <c r="A1428" t="s">
        <v>1525</v>
      </c>
      <c r="B1428">
        <v>0</v>
      </c>
      <c r="C1428" t="str">
        <f t="shared" si="22"/>
        <v>ei muutosta</v>
      </c>
      <c r="I1428" t="s">
        <v>1382</v>
      </c>
      <c r="J1428">
        <f>IFERROR(VLOOKUP(Muutokset!I1428,'2015'!$F$12:$I$1887,4,FALSE),0)</f>
        <v>2775</v>
      </c>
    </row>
    <row r="1429" spans="1:10" x14ac:dyDescent="0.25">
      <c r="A1429" t="s">
        <v>1526</v>
      </c>
      <c r="B1429">
        <v>0</v>
      </c>
      <c r="C1429" t="str">
        <f t="shared" si="22"/>
        <v>ei muutosta</v>
      </c>
      <c r="I1429" t="s">
        <v>1383</v>
      </c>
      <c r="J1429">
        <f>IFERROR(VLOOKUP(Muutokset!I1429,'2015'!$F$12:$I$1887,4,FALSE),0)</f>
        <v>3746</v>
      </c>
    </row>
    <row r="1430" spans="1:10" x14ac:dyDescent="0.25">
      <c r="A1430" t="s">
        <v>1527</v>
      </c>
      <c r="B1430">
        <v>0</v>
      </c>
      <c r="C1430" t="str">
        <f t="shared" si="22"/>
        <v>ei muutosta</v>
      </c>
      <c r="I1430" t="s">
        <v>2027</v>
      </c>
      <c r="J1430">
        <f>IFERROR(VLOOKUP(Muutokset!I1430,'2015'!$F$12:$I$1887,4,FALSE),0)</f>
        <v>5643</v>
      </c>
    </row>
    <row r="1431" spans="1:10" x14ac:dyDescent="0.25">
      <c r="A1431" t="s">
        <v>1528</v>
      </c>
      <c r="B1431">
        <v>0</v>
      </c>
      <c r="C1431" t="str">
        <f t="shared" si="22"/>
        <v>ei muutosta</v>
      </c>
      <c r="I1431" t="s">
        <v>1384</v>
      </c>
      <c r="J1431">
        <f>IFERROR(VLOOKUP(Muutokset!I1431,'2015'!$F$12:$I$1887,4,FALSE),0)</f>
        <v>4965</v>
      </c>
    </row>
    <row r="1432" spans="1:10" x14ac:dyDescent="0.25">
      <c r="A1432" t="s">
        <v>1529</v>
      </c>
      <c r="B1432">
        <v>0</v>
      </c>
      <c r="C1432" t="str">
        <f t="shared" si="22"/>
        <v>ei muutosta</v>
      </c>
      <c r="I1432" t="s">
        <v>1385</v>
      </c>
      <c r="J1432">
        <f>IFERROR(VLOOKUP(Muutokset!I1432,'2015'!$F$12:$I$1887,4,FALSE),0)</f>
        <v>4012</v>
      </c>
    </row>
    <row r="1433" spans="1:10" x14ac:dyDescent="0.25">
      <c r="A1433" t="s">
        <v>1530</v>
      </c>
      <c r="B1433">
        <v>0</v>
      </c>
      <c r="C1433" t="str">
        <f t="shared" si="22"/>
        <v>ei muutosta</v>
      </c>
      <c r="I1433" t="s">
        <v>1386</v>
      </c>
      <c r="J1433">
        <f>IFERROR(VLOOKUP(Muutokset!I1433,'2015'!$F$12:$I$1887,4,FALSE),0)</f>
        <v>5620</v>
      </c>
    </row>
    <row r="1434" spans="1:10" x14ac:dyDescent="0.25">
      <c r="A1434" t="s">
        <v>1531</v>
      </c>
      <c r="B1434">
        <v>0</v>
      </c>
      <c r="C1434" t="str">
        <f t="shared" si="22"/>
        <v>ei muutosta</v>
      </c>
      <c r="I1434" t="s">
        <v>1387</v>
      </c>
      <c r="J1434">
        <f>IFERROR(VLOOKUP(Muutokset!I1434,'2015'!$F$12:$I$1887,4,FALSE),0)</f>
        <v>2752</v>
      </c>
    </row>
    <row r="1435" spans="1:10" x14ac:dyDescent="0.25">
      <c r="A1435" t="s">
        <v>1532</v>
      </c>
      <c r="B1435">
        <v>0</v>
      </c>
      <c r="C1435" t="str">
        <f t="shared" si="22"/>
        <v>ei muutosta</v>
      </c>
      <c r="I1435" t="s">
        <v>1388</v>
      </c>
      <c r="J1435">
        <f>IFERROR(VLOOKUP(Muutokset!I1435,'2015'!$F$12:$I$1887,4,FALSE),0)</f>
        <v>6415</v>
      </c>
    </row>
    <row r="1436" spans="1:10" x14ac:dyDescent="0.25">
      <c r="A1436" t="s">
        <v>1533</v>
      </c>
      <c r="B1436">
        <v>0</v>
      </c>
      <c r="C1436" t="str">
        <f t="shared" si="22"/>
        <v>ei muutosta</v>
      </c>
      <c r="I1436" t="s">
        <v>1389</v>
      </c>
      <c r="J1436">
        <f>IFERROR(VLOOKUP(Muutokset!I1436,'2015'!$F$12:$I$1887,4,FALSE),0)</f>
        <v>3578</v>
      </c>
    </row>
    <row r="1437" spans="1:10" x14ac:dyDescent="0.25">
      <c r="A1437" t="s">
        <v>1534</v>
      </c>
      <c r="B1437">
        <v>0</v>
      </c>
      <c r="C1437" t="str">
        <f t="shared" si="22"/>
        <v>ei muutosta</v>
      </c>
      <c r="I1437" t="s">
        <v>1390</v>
      </c>
      <c r="J1437">
        <f>IFERROR(VLOOKUP(Muutokset!I1437,'2015'!$F$12:$I$1887,4,FALSE),0)</f>
        <v>274</v>
      </c>
    </row>
    <row r="1438" spans="1:10" x14ac:dyDescent="0.25">
      <c r="A1438" t="s">
        <v>1535</v>
      </c>
      <c r="B1438">
        <v>0</v>
      </c>
      <c r="C1438" t="str">
        <f t="shared" si="22"/>
        <v>ei muutosta</v>
      </c>
      <c r="I1438" t="s">
        <v>1391</v>
      </c>
      <c r="J1438">
        <f>IFERROR(VLOOKUP(Muutokset!I1438,'2015'!$F$12:$I$1887,4,FALSE),0)</f>
        <v>5458</v>
      </c>
    </row>
    <row r="1439" spans="1:10" x14ac:dyDescent="0.25">
      <c r="A1439" t="s">
        <v>1536</v>
      </c>
      <c r="B1439">
        <v>0</v>
      </c>
      <c r="C1439" t="str">
        <f t="shared" si="22"/>
        <v>ei muutosta</v>
      </c>
      <c r="I1439" t="s">
        <v>1392</v>
      </c>
      <c r="J1439">
        <f>IFERROR(VLOOKUP(Muutokset!I1439,'2015'!$F$12:$I$1887,4,FALSE),0)</f>
        <v>6733</v>
      </c>
    </row>
    <row r="1440" spans="1:10" x14ac:dyDescent="0.25">
      <c r="A1440" t="s">
        <v>1537</v>
      </c>
      <c r="B1440">
        <v>0</v>
      </c>
      <c r="C1440" t="str">
        <f t="shared" si="22"/>
        <v>ei muutosta</v>
      </c>
      <c r="I1440" t="s">
        <v>1393</v>
      </c>
      <c r="J1440">
        <f>IFERROR(VLOOKUP(Muutokset!I1440,'2015'!$F$12:$I$1887,4,FALSE),0)</f>
        <v>2880</v>
      </c>
    </row>
    <row r="1441" spans="1:10" x14ac:dyDescent="0.25">
      <c r="A1441" t="s">
        <v>1538</v>
      </c>
      <c r="B1441">
        <v>0</v>
      </c>
      <c r="C1441" t="str">
        <f t="shared" si="22"/>
        <v>ei muutosta</v>
      </c>
      <c r="I1441" t="s">
        <v>1394</v>
      </c>
      <c r="J1441">
        <f>IFERROR(VLOOKUP(Muutokset!I1441,'2015'!$F$12:$I$1887,4,FALSE),0)</f>
        <v>5833</v>
      </c>
    </row>
    <row r="1442" spans="1:10" x14ac:dyDescent="0.25">
      <c r="A1442" t="s">
        <v>1539</v>
      </c>
      <c r="B1442">
        <v>0</v>
      </c>
      <c r="C1442" t="str">
        <f t="shared" si="22"/>
        <v>ei muutosta</v>
      </c>
      <c r="I1442" t="s">
        <v>1395</v>
      </c>
      <c r="J1442">
        <f>IFERROR(VLOOKUP(Muutokset!I1442,'2015'!$F$12:$I$1887,4,FALSE),0)</f>
        <v>2320</v>
      </c>
    </row>
    <row r="1443" spans="1:10" x14ac:dyDescent="0.25">
      <c r="A1443" t="s">
        <v>1540</v>
      </c>
      <c r="B1443">
        <v>0</v>
      </c>
      <c r="C1443" t="str">
        <f t="shared" si="22"/>
        <v>ei muutosta</v>
      </c>
      <c r="I1443" t="s">
        <v>1396</v>
      </c>
      <c r="J1443">
        <f>IFERROR(VLOOKUP(Muutokset!I1443,'2015'!$F$12:$I$1887,4,FALSE),0)</f>
        <v>5415</v>
      </c>
    </row>
    <row r="1444" spans="1:10" x14ac:dyDescent="0.25">
      <c r="A1444" t="s">
        <v>1541</v>
      </c>
      <c r="B1444">
        <v>0</v>
      </c>
      <c r="C1444" t="str">
        <f t="shared" si="22"/>
        <v>ei muutosta</v>
      </c>
      <c r="I1444" t="s">
        <v>1397</v>
      </c>
      <c r="J1444">
        <f>IFERROR(VLOOKUP(Muutokset!I1444,'2015'!$F$12:$I$1887,4,FALSE),0)</f>
        <v>2369</v>
      </c>
    </row>
    <row r="1445" spans="1:10" x14ac:dyDescent="0.25">
      <c r="A1445" t="s">
        <v>1542</v>
      </c>
      <c r="B1445">
        <v>0</v>
      </c>
      <c r="C1445" t="str">
        <f t="shared" si="22"/>
        <v>ei muutosta</v>
      </c>
      <c r="I1445" t="s">
        <v>1398</v>
      </c>
      <c r="J1445">
        <f>IFERROR(VLOOKUP(Muutokset!I1445,'2015'!$F$12:$I$1887,4,FALSE),0)</f>
        <v>694</v>
      </c>
    </row>
    <row r="1446" spans="1:10" x14ac:dyDescent="0.25">
      <c r="A1446" t="s">
        <v>1543</v>
      </c>
      <c r="B1446">
        <v>0</v>
      </c>
      <c r="C1446" t="str">
        <f t="shared" si="22"/>
        <v>ei muutosta</v>
      </c>
      <c r="I1446" t="s">
        <v>1399</v>
      </c>
      <c r="J1446">
        <f>IFERROR(VLOOKUP(Muutokset!I1446,'2015'!$F$12:$I$1887,4,FALSE),0)</f>
        <v>2700</v>
      </c>
    </row>
    <row r="1447" spans="1:10" x14ac:dyDescent="0.25">
      <c r="A1447" t="s">
        <v>1544</v>
      </c>
      <c r="B1447">
        <v>0</v>
      </c>
      <c r="C1447" t="str">
        <f t="shared" si="22"/>
        <v>ei muutosta</v>
      </c>
      <c r="I1447" t="s">
        <v>1400</v>
      </c>
      <c r="J1447">
        <f>IFERROR(VLOOKUP(Muutokset!I1447,'2015'!$F$12:$I$1887,4,FALSE),0)</f>
        <v>682</v>
      </c>
    </row>
    <row r="1448" spans="1:10" x14ac:dyDescent="0.25">
      <c r="A1448" t="s">
        <v>1545</v>
      </c>
      <c r="B1448">
        <v>0</v>
      </c>
      <c r="C1448" t="str">
        <f t="shared" si="22"/>
        <v>ei muutosta</v>
      </c>
      <c r="I1448" t="s">
        <v>1401</v>
      </c>
      <c r="J1448">
        <f>IFERROR(VLOOKUP(Muutokset!I1448,'2015'!$F$12:$I$1887,4,FALSE),0)</f>
        <v>3028</v>
      </c>
    </row>
    <row r="1449" spans="1:10" x14ac:dyDescent="0.25">
      <c r="A1449" t="s">
        <v>1546</v>
      </c>
      <c r="B1449">
        <v>0</v>
      </c>
      <c r="C1449" t="str">
        <f t="shared" si="22"/>
        <v>ei muutosta</v>
      </c>
      <c r="I1449" t="s">
        <v>1402</v>
      </c>
      <c r="J1449">
        <f>IFERROR(VLOOKUP(Muutokset!I1449,'2015'!$F$12:$I$1887,4,FALSE),0)</f>
        <v>4962</v>
      </c>
    </row>
    <row r="1450" spans="1:10" x14ac:dyDescent="0.25">
      <c r="A1450" t="s">
        <v>1547</v>
      </c>
      <c r="B1450">
        <v>0</v>
      </c>
      <c r="C1450" t="str">
        <f t="shared" si="22"/>
        <v>ei muutosta</v>
      </c>
      <c r="I1450" t="s">
        <v>1403</v>
      </c>
      <c r="J1450">
        <f>IFERROR(VLOOKUP(Muutokset!I1450,'2015'!$F$12:$I$1887,4,FALSE),0)</f>
        <v>4602</v>
      </c>
    </row>
    <row r="1451" spans="1:10" x14ac:dyDescent="0.25">
      <c r="A1451" t="s">
        <v>1548</v>
      </c>
      <c r="B1451">
        <v>0</v>
      </c>
      <c r="C1451" t="str">
        <f t="shared" si="22"/>
        <v>ei muutosta</v>
      </c>
      <c r="I1451" t="s">
        <v>1404</v>
      </c>
      <c r="J1451">
        <f>IFERROR(VLOOKUP(Muutokset!I1451,'2015'!$F$12:$I$1887,4,FALSE),0)</f>
        <v>7217</v>
      </c>
    </row>
    <row r="1452" spans="1:10" x14ac:dyDescent="0.25">
      <c r="A1452" t="s">
        <v>1549</v>
      </c>
      <c r="B1452">
        <v>0</v>
      </c>
      <c r="C1452" t="str">
        <f t="shared" si="22"/>
        <v>ei muutosta</v>
      </c>
      <c r="I1452" t="s">
        <v>1405</v>
      </c>
      <c r="J1452">
        <f>IFERROR(VLOOKUP(Muutokset!I1452,'2015'!$F$12:$I$1887,4,FALSE),0)</f>
        <v>5262</v>
      </c>
    </row>
    <row r="1453" spans="1:10" x14ac:dyDescent="0.25">
      <c r="A1453" t="s">
        <v>1550</v>
      </c>
      <c r="B1453">
        <v>0</v>
      </c>
      <c r="C1453" t="str">
        <f t="shared" si="22"/>
        <v>ei muutosta</v>
      </c>
      <c r="I1453" t="s">
        <v>1406</v>
      </c>
      <c r="J1453">
        <f>IFERROR(VLOOKUP(Muutokset!I1453,'2015'!$F$12:$I$1887,4,FALSE),0)</f>
        <v>2142</v>
      </c>
    </row>
    <row r="1454" spans="1:10" x14ac:dyDescent="0.25">
      <c r="A1454" t="s">
        <v>1551</v>
      </c>
      <c r="B1454">
        <v>0</v>
      </c>
      <c r="C1454" t="str">
        <f t="shared" si="22"/>
        <v>ei muutosta</v>
      </c>
      <c r="I1454" t="s">
        <v>1407</v>
      </c>
      <c r="J1454">
        <f>IFERROR(VLOOKUP(Muutokset!I1454,'2015'!$F$12:$I$1887,4,FALSE),0)</f>
        <v>6415</v>
      </c>
    </row>
    <row r="1455" spans="1:10" x14ac:dyDescent="0.25">
      <c r="A1455" t="s">
        <v>1552</v>
      </c>
      <c r="B1455">
        <v>0</v>
      </c>
      <c r="C1455" t="str">
        <f t="shared" si="22"/>
        <v>ei muutosta</v>
      </c>
      <c r="I1455" t="s">
        <v>2028</v>
      </c>
      <c r="J1455">
        <f>IFERROR(VLOOKUP(Muutokset!I1455,'2015'!$F$12:$I$1887,4,FALSE),0)</f>
        <v>4900</v>
      </c>
    </row>
    <row r="1456" spans="1:10" x14ac:dyDescent="0.25">
      <c r="A1456" t="s">
        <v>1553</v>
      </c>
      <c r="B1456">
        <v>0</v>
      </c>
      <c r="C1456" t="str">
        <f t="shared" si="22"/>
        <v>ei muutosta</v>
      </c>
      <c r="I1456" t="s">
        <v>1408</v>
      </c>
      <c r="J1456">
        <f>IFERROR(VLOOKUP(Muutokset!I1456,'2015'!$F$12:$I$1887,4,FALSE),0)</f>
        <v>7810</v>
      </c>
    </row>
    <row r="1457" spans="1:10" x14ac:dyDescent="0.25">
      <c r="A1457" t="s">
        <v>1554</v>
      </c>
      <c r="B1457">
        <v>0</v>
      </c>
      <c r="C1457" t="str">
        <f t="shared" si="22"/>
        <v>ei muutosta</v>
      </c>
      <c r="I1457" t="s">
        <v>1409</v>
      </c>
      <c r="J1457">
        <f>IFERROR(VLOOKUP(Muutokset!I1457,'2015'!$F$12:$I$1887,4,FALSE),0)</f>
        <v>3363</v>
      </c>
    </row>
    <row r="1458" spans="1:10" x14ac:dyDescent="0.25">
      <c r="A1458" t="s">
        <v>1555</v>
      </c>
      <c r="B1458">
        <v>0</v>
      </c>
      <c r="C1458" t="str">
        <f t="shared" si="22"/>
        <v>ei muutosta</v>
      </c>
      <c r="I1458" t="s">
        <v>1915</v>
      </c>
      <c r="J1458">
        <f>IFERROR(VLOOKUP(Muutokset!I1458,'2015'!$F$12:$I$1887,4,FALSE),0)</f>
        <v>3810</v>
      </c>
    </row>
    <row r="1459" spans="1:10" x14ac:dyDescent="0.25">
      <c r="A1459" t="s">
        <v>1556</v>
      </c>
      <c r="B1459">
        <v>0</v>
      </c>
      <c r="C1459" t="str">
        <f t="shared" si="22"/>
        <v>ei muutosta</v>
      </c>
      <c r="I1459" t="s">
        <v>1410</v>
      </c>
      <c r="J1459">
        <f>IFERROR(VLOOKUP(Muutokset!I1459,'2015'!$F$12:$I$1887,4,FALSE),0)</f>
        <v>4834</v>
      </c>
    </row>
    <row r="1460" spans="1:10" x14ac:dyDescent="0.25">
      <c r="A1460" t="s">
        <v>1557</v>
      </c>
      <c r="B1460">
        <v>0</v>
      </c>
      <c r="C1460" t="str">
        <f t="shared" si="22"/>
        <v>ei muutosta</v>
      </c>
      <c r="I1460" t="s">
        <v>1411</v>
      </c>
      <c r="J1460">
        <f>IFERROR(VLOOKUP(Muutokset!I1460,'2015'!$F$12:$I$1887,4,FALSE),0)</f>
        <v>4015</v>
      </c>
    </row>
    <row r="1461" spans="1:10" x14ac:dyDescent="0.25">
      <c r="A1461" t="s">
        <v>1558</v>
      </c>
      <c r="B1461">
        <v>0</v>
      </c>
      <c r="C1461" t="str">
        <f t="shared" si="22"/>
        <v>ei muutosta</v>
      </c>
      <c r="I1461" t="s">
        <v>1412</v>
      </c>
      <c r="J1461">
        <f>IFERROR(VLOOKUP(Muutokset!I1461,'2015'!$F$12:$I$1887,4,FALSE),0)</f>
        <v>2802</v>
      </c>
    </row>
    <row r="1462" spans="1:10" x14ac:dyDescent="0.25">
      <c r="A1462" t="s">
        <v>1559</v>
      </c>
      <c r="B1462">
        <v>0</v>
      </c>
      <c r="C1462" t="str">
        <f t="shared" si="22"/>
        <v>ei muutosta</v>
      </c>
      <c r="I1462" t="s">
        <v>1413</v>
      </c>
      <c r="J1462">
        <f>IFERROR(VLOOKUP(Muutokset!I1462,'2015'!$F$12:$I$1887,4,FALSE),0)</f>
        <v>6000</v>
      </c>
    </row>
    <row r="1463" spans="1:10" x14ac:dyDescent="0.25">
      <c r="A1463" t="s">
        <v>1560</v>
      </c>
      <c r="B1463">
        <v>0</v>
      </c>
      <c r="C1463" t="str">
        <f t="shared" si="22"/>
        <v>ei muutosta</v>
      </c>
      <c r="I1463" t="s">
        <v>1414</v>
      </c>
      <c r="J1463">
        <f>IFERROR(VLOOKUP(Muutokset!I1463,'2015'!$F$12:$I$1887,4,FALSE),0)</f>
        <v>7831</v>
      </c>
    </row>
    <row r="1464" spans="1:10" x14ac:dyDescent="0.25">
      <c r="A1464" t="s">
        <v>1561</v>
      </c>
      <c r="B1464">
        <v>0</v>
      </c>
      <c r="C1464" t="str">
        <f t="shared" si="22"/>
        <v>ei muutosta</v>
      </c>
      <c r="I1464" t="s">
        <v>1415</v>
      </c>
      <c r="J1464">
        <f>IFERROR(VLOOKUP(Muutokset!I1464,'2015'!$F$12:$I$1887,4,FALSE),0)</f>
        <v>3104</v>
      </c>
    </row>
    <row r="1465" spans="1:10" x14ac:dyDescent="0.25">
      <c r="A1465" t="s">
        <v>1562</v>
      </c>
      <c r="B1465">
        <v>0</v>
      </c>
      <c r="C1465" t="str">
        <f t="shared" si="22"/>
        <v>ei muutosta</v>
      </c>
      <c r="I1465" t="s">
        <v>1416</v>
      </c>
      <c r="J1465">
        <f>IFERROR(VLOOKUP(Muutokset!I1465,'2015'!$F$12:$I$1887,4,FALSE),0)</f>
        <v>8061</v>
      </c>
    </row>
    <row r="1466" spans="1:10" x14ac:dyDescent="0.25">
      <c r="A1466" t="s">
        <v>1563</v>
      </c>
      <c r="B1466">
        <v>0</v>
      </c>
      <c r="C1466" t="str">
        <f t="shared" si="22"/>
        <v>ei muutosta</v>
      </c>
      <c r="I1466" t="s">
        <v>2029</v>
      </c>
      <c r="J1466">
        <f>IFERROR(VLOOKUP(Muutokset!I1466,'2015'!$F$12:$I$1887,4,FALSE),0)</f>
        <v>2080</v>
      </c>
    </row>
    <row r="1467" spans="1:10" x14ac:dyDescent="0.25">
      <c r="A1467" t="s">
        <v>1564</v>
      </c>
      <c r="B1467">
        <v>0</v>
      </c>
      <c r="C1467" t="str">
        <f t="shared" si="22"/>
        <v>ei muutosta</v>
      </c>
      <c r="I1467" t="s">
        <v>1417</v>
      </c>
      <c r="J1467">
        <f>IFERROR(VLOOKUP(Muutokset!I1467,'2015'!$F$12:$I$1887,4,FALSE),0)</f>
        <v>5399</v>
      </c>
    </row>
    <row r="1468" spans="1:10" x14ac:dyDescent="0.25">
      <c r="A1468" t="s">
        <v>1565</v>
      </c>
      <c r="B1468">
        <v>0</v>
      </c>
      <c r="C1468" t="str">
        <f t="shared" si="22"/>
        <v>ei muutosta</v>
      </c>
      <c r="I1468" t="s">
        <v>1418</v>
      </c>
      <c r="J1468">
        <f>IFERROR(VLOOKUP(Muutokset!I1468,'2015'!$F$12:$I$1887,4,FALSE),0)</f>
        <v>7017</v>
      </c>
    </row>
    <row r="1469" spans="1:10" x14ac:dyDescent="0.25">
      <c r="A1469" t="s">
        <v>1566</v>
      </c>
      <c r="B1469">
        <v>0</v>
      </c>
      <c r="C1469" t="str">
        <f t="shared" si="22"/>
        <v>ei muutosta</v>
      </c>
      <c r="I1469" t="s">
        <v>1419</v>
      </c>
      <c r="J1469">
        <f>IFERROR(VLOOKUP(Muutokset!I1469,'2015'!$F$12:$I$1887,4,FALSE),0)</f>
        <v>4065</v>
      </c>
    </row>
    <row r="1470" spans="1:10" x14ac:dyDescent="0.25">
      <c r="A1470" t="s">
        <v>1567</v>
      </c>
      <c r="B1470">
        <v>0</v>
      </c>
      <c r="C1470" t="str">
        <f t="shared" si="22"/>
        <v>ei muutosta</v>
      </c>
      <c r="I1470" t="s">
        <v>1420</v>
      </c>
      <c r="J1470">
        <f>IFERROR(VLOOKUP(Muutokset!I1470,'2015'!$F$12:$I$1887,4,FALSE),0)</f>
        <v>4486</v>
      </c>
    </row>
    <row r="1471" spans="1:10" x14ac:dyDescent="0.25">
      <c r="A1471" t="s">
        <v>1568</v>
      </c>
      <c r="B1471">
        <v>5757</v>
      </c>
      <c r="C1471" t="str">
        <f t="shared" si="22"/>
        <v>suurempi muutos</v>
      </c>
      <c r="I1471" t="s">
        <v>1421</v>
      </c>
      <c r="J1471">
        <f>IFERROR(VLOOKUP(Muutokset!I1471,'2015'!$F$12:$I$1887,4,FALSE),0)</f>
        <v>3485</v>
      </c>
    </row>
    <row r="1472" spans="1:10" x14ac:dyDescent="0.25">
      <c r="A1472" t="s">
        <v>1569</v>
      </c>
      <c r="B1472">
        <v>0</v>
      </c>
      <c r="C1472" t="str">
        <f t="shared" si="22"/>
        <v>ei muutosta</v>
      </c>
      <c r="I1472" t="s">
        <v>1422</v>
      </c>
      <c r="J1472">
        <f>IFERROR(VLOOKUP(Muutokset!I1472,'2015'!$F$12:$I$1887,4,FALSE),0)</f>
        <v>2924</v>
      </c>
    </row>
    <row r="1473" spans="1:10" x14ac:dyDescent="0.25">
      <c r="A1473" t="s">
        <v>1570</v>
      </c>
      <c r="B1473">
        <v>0</v>
      </c>
      <c r="C1473" t="str">
        <f t="shared" si="22"/>
        <v>ei muutosta</v>
      </c>
      <c r="I1473" t="s">
        <v>1423</v>
      </c>
      <c r="J1473">
        <f>IFERROR(VLOOKUP(Muutokset!I1473,'2015'!$F$12:$I$1887,4,FALSE),0)</f>
        <v>7452</v>
      </c>
    </row>
    <row r="1474" spans="1:10" x14ac:dyDescent="0.25">
      <c r="A1474" t="s">
        <v>1571</v>
      </c>
      <c r="B1474">
        <v>0</v>
      </c>
      <c r="C1474" t="str">
        <f t="shared" si="22"/>
        <v>ei muutosta</v>
      </c>
      <c r="I1474" t="s">
        <v>1424</v>
      </c>
      <c r="J1474">
        <f>IFERROR(VLOOKUP(Muutokset!I1474,'2015'!$F$12:$I$1887,4,FALSE),0)</f>
        <v>6022</v>
      </c>
    </row>
    <row r="1475" spans="1:10" x14ac:dyDescent="0.25">
      <c r="A1475" t="s">
        <v>1572</v>
      </c>
      <c r="B1475">
        <v>5274</v>
      </c>
      <c r="C1475" t="str">
        <f t="shared" ref="C1475:C1538" si="23">IF(ISERROR(B1475), "tieosa muuttunut", IF(ABS(B1475)&lt;=50, IF(B1475=0, "ei muutosta", "±50"), "suurempi muutos"))</f>
        <v>suurempi muutos</v>
      </c>
      <c r="I1475" t="s">
        <v>1425</v>
      </c>
      <c r="J1475">
        <f>IFERROR(VLOOKUP(Muutokset!I1475,'2015'!$F$12:$I$1887,4,FALSE),0)</f>
        <v>768</v>
      </c>
    </row>
    <row r="1476" spans="1:10" x14ac:dyDescent="0.25">
      <c r="A1476" t="s">
        <v>1573</v>
      </c>
      <c r="B1476">
        <v>0</v>
      </c>
      <c r="C1476" t="str">
        <f t="shared" si="23"/>
        <v>ei muutosta</v>
      </c>
      <c r="I1476" t="s">
        <v>1426</v>
      </c>
      <c r="J1476">
        <f>IFERROR(VLOOKUP(Muutokset!I1476,'2015'!$F$12:$I$1887,4,FALSE),0)</f>
        <v>4670</v>
      </c>
    </row>
    <row r="1477" spans="1:10" x14ac:dyDescent="0.25">
      <c r="A1477" t="s">
        <v>1574</v>
      </c>
      <c r="B1477">
        <v>0</v>
      </c>
      <c r="C1477" t="str">
        <f t="shared" si="23"/>
        <v>ei muutosta</v>
      </c>
      <c r="I1477" t="s">
        <v>1427</v>
      </c>
      <c r="J1477">
        <f>IFERROR(VLOOKUP(Muutokset!I1477,'2015'!$F$12:$I$1887,4,FALSE),0)</f>
        <v>450</v>
      </c>
    </row>
    <row r="1478" spans="1:10" x14ac:dyDescent="0.25">
      <c r="A1478" t="s">
        <v>1575</v>
      </c>
      <c r="B1478">
        <v>0</v>
      </c>
      <c r="C1478" t="str">
        <f t="shared" si="23"/>
        <v>ei muutosta</v>
      </c>
      <c r="I1478" t="s">
        <v>1428</v>
      </c>
      <c r="J1478">
        <f>IFERROR(VLOOKUP(Muutokset!I1478,'2015'!$F$12:$I$1887,4,FALSE),0)</f>
        <v>6259</v>
      </c>
    </row>
    <row r="1479" spans="1:10" x14ac:dyDescent="0.25">
      <c r="A1479" t="s">
        <v>1576</v>
      </c>
      <c r="B1479">
        <v>0</v>
      </c>
      <c r="C1479" t="str">
        <f t="shared" si="23"/>
        <v>ei muutosta</v>
      </c>
      <c r="I1479" t="s">
        <v>1428</v>
      </c>
      <c r="J1479">
        <f>IFERROR(VLOOKUP(Muutokset!I1479,'2015'!$F$12:$I$1887,4,FALSE),0)</f>
        <v>6259</v>
      </c>
    </row>
    <row r="1480" spans="1:10" x14ac:dyDescent="0.25">
      <c r="A1480" t="s">
        <v>1577</v>
      </c>
      <c r="B1480">
        <v>0</v>
      </c>
      <c r="C1480" t="str">
        <f t="shared" si="23"/>
        <v>ei muutosta</v>
      </c>
      <c r="I1480" t="s">
        <v>1429</v>
      </c>
      <c r="J1480">
        <f>IFERROR(VLOOKUP(Muutokset!I1480,'2015'!$F$12:$I$1887,4,FALSE),0)</f>
        <v>594</v>
      </c>
    </row>
    <row r="1481" spans="1:10" x14ac:dyDescent="0.25">
      <c r="A1481" t="s">
        <v>1578</v>
      </c>
      <c r="B1481">
        <v>0</v>
      </c>
      <c r="C1481" t="str">
        <f t="shared" si="23"/>
        <v>ei muutosta</v>
      </c>
      <c r="I1481" t="s">
        <v>1430</v>
      </c>
      <c r="J1481">
        <f>IFERROR(VLOOKUP(Muutokset!I1481,'2015'!$F$12:$I$1887,4,FALSE),0)</f>
        <v>4475</v>
      </c>
    </row>
    <row r="1482" spans="1:10" x14ac:dyDescent="0.25">
      <c r="A1482" t="s">
        <v>1579</v>
      </c>
      <c r="B1482">
        <v>6559</v>
      </c>
      <c r="C1482" t="str">
        <f t="shared" si="23"/>
        <v>suurempi muutos</v>
      </c>
      <c r="I1482" t="s">
        <v>1431</v>
      </c>
      <c r="J1482">
        <f>IFERROR(VLOOKUP(Muutokset!I1482,'2015'!$F$12:$I$1887,4,FALSE),0)</f>
        <v>5285</v>
      </c>
    </row>
    <row r="1483" spans="1:10" x14ac:dyDescent="0.25">
      <c r="A1483" t="s">
        <v>1580</v>
      </c>
      <c r="B1483">
        <v>0</v>
      </c>
      <c r="C1483" t="str">
        <f t="shared" si="23"/>
        <v>ei muutosta</v>
      </c>
      <c r="I1483" t="s">
        <v>1432</v>
      </c>
      <c r="J1483">
        <f>IFERROR(VLOOKUP(Muutokset!I1483,'2015'!$F$12:$I$1887,4,FALSE),0)</f>
        <v>6680</v>
      </c>
    </row>
    <row r="1484" spans="1:10" x14ac:dyDescent="0.25">
      <c r="A1484" t="s">
        <v>1581</v>
      </c>
      <c r="B1484">
        <v>0</v>
      </c>
      <c r="C1484" t="str">
        <f t="shared" si="23"/>
        <v>ei muutosta</v>
      </c>
      <c r="I1484" t="s">
        <v>1433</v>
      </c>
      <c r="J1484">
        <f>IFERROR(VLOOKUP(Muutokset!I1484,'2015'!$F$12:$I$1887,4,FALSE),0)</f>
        <v>5672</v>
      </c>
    </row>
    <row r="1485" spans="1:10" x14ac:dyDescent="0.25">
      <c r="A1485" t="s">
        <v>1582</v>
      </c>
      <c r="B1485">
        <v>710</v>
      </c>
      <c r="C1485" t="str">
        <f t="shared" si="23"/>
        <v>suurempi muutos</v>
      </c>
      <c r="I1485" t="s">
        <v>1434</v>
      </c>
      <c r="J1485">
        <f>IFERROR(VLOOKUP(Muutokset!I1485,'2015'!$F$12:$I$1887,4,FALSE),0)</f>
        <v>5976</v>
      </c>
    </row>
    <row r="1486" spans="1:10" x14ac:dyDescent="0.25">
      <c r="A1486" t="s">
        <v>1583</v>
      </c>
      <c r="B1486">
        <v>0</v>
      </c>
      <c r="C1486" t="str">
        <f t="shared" si="23"/>
        <v>ei muutosta</v>
      </c>
      <c r="I1486" t="s">
        <v>1435</v>
      </c>
      <c r="J1486">
        <f>IFERROR(VLOOKUP(Muutokset!I1486,'2015'!$F$12:$I$1887,4,FALSE),0)</f>
        <v>3536</v>
      </c>
    </row>
    <row r="1487" spans="1:10" x14ac:dyDescent="0.25">
      <c r="A1487" t="s">
        <v>1584</v>
      </c>
      <c r="B1487">
        <v>0</v>
      </c>
      <c r="C1487" t="str">
        <f t="shared" si="23"/>
        <v>ei muutosta</v>
      </c>
      <c r="I1487" t="s">
        <v>1436</v>
      </c>
      <c r="J1487">
        <f>IFERROR(VLOOKUP(Muutokset!I1487,'2015'!$F$12:$I$1887,4,FALSE),0)</f>
        <v>4948</v>
      </c>
    </row>
    <row r="1488" spans="1:10" x14ac:dyDescent="0.25">
      <c r="A1488" t="s">
        <v>1585</v>
      </c>
      <c r="B1488">
        <v>9457</v>
      </c>
      <c r="C1488" t="str">
        <f t="shared" si="23"/>
        <v>suurempi muutos</v>
      </c>
      <c r="I1488" t="s">
        <v>1437</v>
      </c>
      <c r="J1488">
        <f>IFERROR(VLOOKUP(Muutokset!I1488,'2015'!$F$12:$I$1887,4,FALSE),0)</f>
        <v>4242</v>
      </c>
    </row>
    <row r="1489" spans="1:10" x14ac:dyDescent="0.25">
      <c r="A1489" t="s">
        <v>1586</v>
      </c>
      <c r="B1489">
        <v>0</v>
      </c>
      <c r="C1489" t="str">
        <f t="shared" si="23"/>
        <v>ei muutosta</v>
      </c>
      <c r="I1489" t="s">
        <v>1438</v>
      </c>
      <c r="J1489">
        <f>IFERROR(VLOOKUP(Muutokset!I1489,'2015'!$F$12:$I$1887,4,FALSE),0)</f>
        <v>4113</v>
      </c>
    </row>
    <row r="1490" spans="1:10" x14ac:dyDescent="0.25">
      <c r="A1490" t="s">
        <v>1587</v>
      </c>
      <c r="B1490">
        <v>0</v>
      </c>
      <c r="C1490" t="str">
        <f t="shared" si="23"/>
        <v>ei muutosta</v>
      </c>
      <c r="I1490" t="s">
        <v>1439</v>
      </c>
      <c r="J1490">
        <f>IFERROR(VLOOKUP(Muutokset!I1490,'2015'!$F$12:$I$1887,4,FALSE),0)</f>
        <v>2858</v>
      </c>
    </row>
    <row r="1491" spans="1:10" x14ac:dyDescent="0.25">
      <c r="A1491" t="s">
        <v>1588</v>
      </c>
      <c r="B1491">
        <v>0</v>
      </c>
      <c r="C1491" t="str">
        <f t="shared" si="23"/>
        <v>ei muutosta</v>
      </c>
      <c r="I1491" t="s">
        <v>1440</v>
      </c>
      <c r="J1491">
        <f>IFERROR(VLOOKUP(Muutokset!I1491,'2015'!$F$12:$I$1887,4,FALSE),0)</f>
        <v>6238</v>
      </c>
    </row>
    <row r="1492" spans="1:10" x14ac:dyDescent="0.25">
      <c r="A1492" t="s">
        <v>1589</v>
      </c>
      <c r="B1492">
        <v>0</v>
      </c>
      <c r="C1492" t="str">
        <f t="shared" si="23"/>
        <v>ei muutosta</v>
      </c>
      <c r="I1492" t="s">
        <v>1441</v>
      </c>
      <c r="J1492">
        <f>IFERROR(VLOOKUP(Muutokset!I1492,'2015'!$F$12:$I$1887,4,FALSE),0)</f>
        <v>3254</v>
      </c>
    </row>
    <row r="1493" spans="1:10" x14ac:dyDescent="0.25">
      <c r="A1493" t="s">
        <v>1590</v>
      </c>
      <c r="B1493">
        <v>0</v>
      </c>
      <c r="C1493" t="str">
        <f t="shared" si="23"/>
        <v>ei muutosta</v>
      </c>
      <c r="I1493" t="s">
        <v>1442</v>
      </c>
      <c r="J1493">
        <f>IFERROR(VLOOKUP(Muutokset!I1493,'2015'!$F$12:$I$1887,4,FALSE),0)</f>
        <v>4008</v>
      </c>
    </row>
    <row r="1494" spans="1:10" x14ac:dyDescent="0.25">
      <c r="A1494" t="s">
        <v>1591</v>
      </c>
      <c r="B1494">
        <v>0</v>
      </c>
      <c r="C1494" t="str">
        <f t="shared" si="23"/>
        <v>ei muutosta</v>
      </c>
      <c r="I1494" t="s">
        <v>1443</v>
      </c>
      <c r="J1494">
        <f>IFERROR(VLOOKUP(Muutokset!I1494,'2015'!$F$12:$I$1887,4,FALSE),0)</f>
        <v>4006</v>
      </c>
    </row>
    <row r="1495" spans="1:10" x14ac:dyDescent="0.25">
      <c r="A1495" t="s">
        <v>1592</v>
      </c>
      <c r="B1495">
        <v>4308</v>
      </c>
      <c r="C1495" t="str">
        <f t="shared" si="23"/>
        <v>suurempi muutos</v>
      </c>
      <c r="I1495" t="s">
        <v>1444</v>
      </c>
      <c r="J1495">
        <f>IFERROR(VLOOKUP(Muutokset!I1495,'2015'!$F$12:$I$1887,4,FALSE),0)</f>
        <v>7108</v>
      </c>
    </row>
    <row r="1496" spans="1:10" x14ac:dyDescent="0.25">
      <c r="A1496" t="s">
        <v>1593</v>
      </c>
      <c r="B1496">
        <v>0</v>
      </c>
      <c r="C1496" t="str">
        <f t="shared" si="23"/>
        <v>ei muutosta</v>
      </c>
      <c r="I1496" t="s">
        <v>1445</v>
      </c>
      <c r="J1496">
        <f>IFERROR(VLOOKUP(Muutokset!I1496,'2015'!$F$12:$I$1887,4,FALSE),0)</f>
        <v>5902</v>
      </c>
    </row>
    <row r="1497" spans="1:10" x14ac:dyDescent="0.25">
      <c r="A1497" t="s">
        <v>1594</v>
      </c>
      <c r="B1497">
        <v>0</v>
      </c>
      <c r="C1497" t="str">
        <f t="shared" si="23"/>
        <v>ei muutosta</v>
      </c>
      <c r="I1497" t="s">
        <v>1446</v>
      </c>
      <c r="J1497">
        <f>IFERROR(VLOOKUP(Muutokset!I1497,'2015'!$F$12:$I$1887,4,FALSE),0)</f>
        <v>7107</v>
      </c>
    </row>
    <row r="1498" spans="1:10" x14ac:dyDescent="0.25">
      <c r="A1498" t="s">
        <v>1595</v>
      </c>
      <c r="B1498">
        <v>0</v>
      </c>
      <c r="C1498" t="str">
        <f t="shared" si="23"/>
        <v>ei muutosta</v>
      </c>
      <c r="I1498" t="s">
        <v>1447</v>
      </c>
      <c r="J1498">
        <f>IFERROR(VLOOKUP(Muutokset!I1498,'2015'!$F$12:$I$1887,4,FALSE),0)</f>
        <v>7382</v>
      </c>
    </row>
    <row r="1499" spans="1:10" x14ac:dyDescent="0.25">
      <c r="A1499" t="s">
        <v>1596</v>
      </c>
      <c r="B1499">
        <v>0</v>
      </c>
      <c r="C1499" t="str">
        <f t="shared" si="23"/>
        <v>ei muutosta</v>
      </c>
      <c r="I1499" t="s">
        <v>1448</v>
      </c>
      <c r="J1499">
        <f>IFERROR(VLOOKUP(Muutokset!I1499,'2015'!$F$12:$I$1887,4,FALSE),0)</f>
        <v>6640</v>
      </c>
    </row>
    <row r="1500" spans="1:10" x14ac:dyDescent="0.25">
      <c r="A1500" t="s">
        <v>1597</v>
      </c>
      <c r="B1500">
        <v>0</v>
      </c>
      <c r="C1500" t="str">
        <f t="shared" si="23"/>
        <v>ei muutosta</v>
      </c>
      <c r="I1500" t="s">
        <v>1449</v>
      </c>
      <c r="J1500">
        <f>IFERROR(VLOOKUP(Muutokset!I1500,'2015'!$F$12:$I$1887,4,FALSE),0)</f>
        <v>1682</v>
      </c>
    </row>
    <row r="1501" spans="1:10" x14ac:dyDescent="0.25">
      <c r="A1501" t="s">
        <v>1598</v>
      </c>
      <c r="B1501">
        <v>0</v>
      </c>
      <c r="C1501" t="str">
        <f t="shared" si="23"/>
        <v>ei muutosta</v>
      </c>
      <c r="I1501" t="s">
        <v>1450</v>
      </c>
      <c r="J1501">
        <f>IFERROR(VLOOKUP(Muutokset!I1501,'2015'!$F$12:$I$1887,4,FALSE),0)</f>
        <v>5420</v>
      </c>
    </row>
    <row r="1502" spans="1:10" x14ac:dyDescent="0.25">
      <c r="A1502" t="s">
        <v>1599</v>
      </c>
      <c r="B1502">
        <v>0</v>
      </c>
      <c r="C1502" t="str">
        <f t="shared" si="23"/>
        <v>ei muutosta</v>
      </c>
      <c r="I1502" t="s">
        <v>1451</v>
      </c>
      <c r="J1502">
        <f>IFERROR(VLOOKUP(Muutokset!I1502,'2015'!$F$12:$I$1887,4,FALSE),0)</f>
        <v>2611</v>
      </c>
    </row>
    <row r="1503" spans="1:10" x14ac:dyDescent="0.25">
      <c r="A1503" t="s">
        <v>1600</v>
      </c>
      <c r="B1503">
        <v>0</v>
      </c>
      <c r="C1503" t="str">
        <f t="shared" si="23"/>
        <v>ei muutosta</v>
      </c>
      <c r="I1503" t="s">
        <v>2030</v>
      </c>
      <c r="J1503">
        <f>IFERROR(VLOOKUP(Muutokset!I1503,'2015'!$F$12:$I$1887,4,FALSE),0)</f>
        <v>2437</v>
      </c>
    </row>
    <row r="1504" spans="1:10" x14ac:dyDescent="0.25">
      <c r="A1504" t="s">
        <v>1601</v>
      </c>
      <c r="B1504">
        <v>0</v>
      </c>
      <c r="C1504" t="str">
        <f t="shared" si="23"/>
        <v>ei muutosta</v>
      </c>
      <c r="I1504" t="s">
        <v>1452</v>
      </c>
      <c r="J1504">
        <f>IFERROR(VLOOKUP(Muutokset!I1504,'2015'!$F$12:$I$1887,4,FALSE),0)</f>
        <v>6078</v>
      </c>
    </row>
    <row r="1505" spans="1:10" x14ac:dyDescent="0.25">
      <c r="A1505" t="s">
        <v>1602</v>
      </c>
      <c r="B1505">
        <v>0</v>
      </c>
      <c r="C1505" t="str">
        <f t="shared" si="23"/>
        <v>ei muutosta</v>
      </c>
      <c r="I1505" t="s">
        <v>1453</v>
      </c>
      <c r="J1505">
        <f>IFERROR(VLOOKUP(Muutokset!I1505,'2015'!$F$12:$I$1887,4,FALSE),0)</f>
        <v>3811</v>
      </c>
    </row>
    <row r="1506" spans="1:10" x14ac:dyDescent="0.25">
      <c r="A1506" t="s">
        <v>1603</v>
      </c>
      <c r="B1506">
        <v>0</v>
      </c>
      <c r="C1506" t="str">
        <f t="shared" si="23"/>
        <v>ei muutosta</v>
      </c>
      <c r="I1506" t="s">
        <v>1454</v>
      </c>
      <c r="J1506">
        <f>IFERROR(VLOOKUP(Muutokset!I1506,'2015'!$F$12:$I$1887,4,FALSE),0)</f>
        <v>4600</v>
      </c>
    </row>
    <row r="1507" spans="1:10" x14ac:dyDescent="0.25">
      <c r="A1507" t="s">
        <v>1604</v>
      </c>
      <c r="B1507">
        <v>0</v>
      </c>
      <c r="C1507" t="str">
        <f t="shared" si="23"/>
        <v>ei muutosta</v>
      </c>
      <c r="I1507" t="s">
        <v>1455</v>
      </c>
      <c r="J1507">
        <f>IFERROR(VLOOKUP(Muutokset!I1507,'2015'!$F$12:$I$1887,4,FALSE),0)</f>
        <v>7148</v>
      </c>
    </row>
    <row r="1508" spans="1:10" x14ac:dyDescent="0.25">
      <c r="A1508" t="s">
        <v>1605</v>
      </c>
      <c r="B1508">
        <v>0</v>
      </c>
      <c r="C1508" t="str">
        <f t="shared" si="23"/>
        <v>ei muutosta</v>
      </c>
      <c r="I1508" t="s">
        <v>1456</v>
      </c>
      <c r="J1508">
        <f>IFERROR(VLOOKUP(Muutokset!I1508,'2015'!$F$12:$I$1887,4,FALSE),0)</f>
        <v>4695</v>
      </c>
    </row>
    <row r="1509" spans="1:10" x14ac:dyDescent="0.25">
      <c r="A1509" t="s">
        <v>1606</v>
      </c>
      <c r="B1509">
        <v>0</v>
      </c>
      <c r="C1509" t="str">
        <f t="shared" si="23"/>
        <v>ei muutosta</v>
      </c>
      <c r="I1509" t="s">
        <v>1457</v>
      </c>
      <c r="J1509">
        <f>IFERROR(VLOOKUP(Muutokset!I1509,'2015'!$F$12:$I$1887,4,FALSE),0)</f>
        <v>7132</v>
      </c>
    </row>
    <row r="1510" spans="1:10" x14ac:dyDescent="0.25">
      <c r="A1510" t="s">
        <v>1607</v>
      </c>
      <c r="B1510">
        <v>0</v>
      </c>
      <c r="C1510" t="str">
        <f t="shared" si="23"/>
        <v>ei muutosta</v>
      </c>
      <c r="I1510" t="s">
        <v>1916</v>
      </c>
      <c r="J1510">
        <f>IFERROR(VLOOKUP(Muutokset!I1510,'2015'!$F$12:$I$1887,4,FALSE),0)</f>
        <v>3356</v>
      </c>
    </row>
    <row r="1511" spans="1:10" x14ac:dyDescent="0.25">
      <c r="A1511" t="s">
        <v>1608</v>
      </c>
      <c r="B1511">
        <v>5470</v>
      </c>
      <c r="C1511" t="str">
        <f t="shared" si="23"/>
        <v>suurempi muutos</v>
      </c>
      <c r="I1511" t="s">
        <v>1458</v>
      </c>
      <c r="J1511">
        <f>IFERROR(VLOOKUP(Muutokset!I1511,'2015'!$F$12:$I$1887,4,FALSE),0)</f>
        <v>2530</v>
      </c>
    </row>
    <row r="1512" spans="1:10" x14ac:dyDescent="0.25">
      <c r="A1512" t="s">
        <v>1609</v>
      </c>
      <c r="B1512">
        <v>0</v>
      </c>
      <c r="C1512" t="str">
        <f t="shared" si="23"/>
        <v>ei muutosta</v>
      </c>
      <c r="I1512" t="s">
        <v>1459</v>
      </c>
      <c r="J1512">
        <f>IFERROR(VLOOKUP(Muutokset!I1512,'2015'!$F$12:$I$1887,4,FALSE),0)</f>
        <v>7715</v>
      </c>
    </row>
    <row r="1513" spans="1:10" x14ac:dyDescent="0.25">
      <c r="A1513" t="s">
        <v>1610</v>
      </c>
      <c r="B1513">
        <v>0</v>
      </c>
      <c r="C1513" t="str">
        <f t="shared" si="23"/>
        <v>ei muutosta</v>
      </c>
      <c r="I1513" t="s">
        <v>1917</v>
      </c>
      <c r="J1513">
        <f>IFERROR(VLOOKUP(Muutokset!I1513,'2015'!$F$12:$I$1887,4,FALSE),0)</f>
        <v>3753</v>
      </c>
    </row>
    <row r="1514" spans="1:10" x14ac:dyDescent="0.25">
      <c r="A1514" t="s">
        <v>1611</v>
      </c>
      <c r="B1514">
        <v>0</v>
      </c>
      <c r="C1514" t="str">
        <f t="shared" si="23"/>
        <v>ei muutosta</v>
      </c>
      <c r="I1514" t="s">
        <v>1918</v>
      </c>
      <c r="J1514">
        <f>IFERROR(VLOOKUP(Muutokset!I1514,'2015'!$F$12:$I$1887,4,FALSE),0)</f>
        <v>4510</v>
      </c>
    </row>
    <row r="1515" spans="1:10" x14ac:dyDescent="0.25">
      <c r="A1515" t="s">
        <v>1612</v>
      </c>
      <c r="B1515">
        <v>0</v>
      </c>
      <c r="C1515" t="str">
        <f t="shared" si="23"/>
        <v>ei muutosta</v>
      </c>
      <c r="I1515" t="s">
        <v>1460</v>
      </c>
      <c r="J1515">
        <f>IFERROR(VLOOKUP(Muutokset!I1515,'2015'!$F$12:$I$1887,4,FALSE),0)</f>
        <v>2065</v>
      </c>
    </row>
    <row r="1516" spans="1:10" x14ac:dyDescent="0.25">
      <c r="A1516" t="s">
        <v>1613</v>
      </c>
      <c r="B1516">
        <v>0</v>
      </c>
      <c r="C1516" t="str">
        <f t="shared" si="23"/>
        <v>ei muutosta</v>
      </c>
      <c r="I1516" t="s">
        <v>1461</v>
      </c>
      <c r="J1516">
        <f>IFERROR(VLOOKUP(Muutokset!I1516,'2015'!$F$12:$I$1887,4,FALSE),0)</f>
        <v>5145</v>
      </c>
    </row>
    <row r="1517" spans="1:10" x14ac:dyDescent="0.25">
      <c r="A1517" t="s">
        <v>1614</v>
      </c>
      <c r="B1517">
        <v>0</v>
      </c>
      <c r="C1517" t="str">
        <f t="shared" si="23"/>
        <v>ei muutosta</v>
      </c>
      <c r="I1517" t="s">
        <v>1462</v>
      </c>
      <c r="J1517">
        <f>IFERROR(VLOOKUP(Muutokset!I1517,'2015'!$F$12:$I$1887,4,FALSE),0)</f>
        <v>5445</v>
      </c>
    </row>
    <row r="1518" spans="1:10" x14ac:dyDescent="0.25">
      <c r="A1518" t="s">
        <v>1615</v>
      </c>
      <c r="B1518">
        <v>0</v>
      </c>
      <c r="C1518" t="str">
        <f t="shared" si="23"/>
        <v>ei muutosta</v>
      </c>
      <c r="I1518" t="s">
        <v>1463</v>
      </c>
      <c r="J1518">
        <f>IFERROR(VLOOKUP(Muutokset!I1518,'2015'!$F$12:$I$1887,4,FALSE),0)</f>
        <v>5531</v>
      </c>
    </row>
    <row r="1519" spans="1:10" x14ac:dyDescent="0.25">
      <c r="A1519" t="s">
        <v>1616</v>
      </c>
      <c r="B1519">
        <v>0</v>
      </c>
      <c r="C1519" t="str">
        <f t="shared" si="23"/>
        <v>ei muutosta</v>
      </c>
      <c r="I1519" t="s">
        <v>1464</v>
      </c>
      <c r="J1519">
        <f>IFERROR(VLOOKUP(Muutokset!I1519,'2015'!$F$12:$I$1887,4,FALSE),0)</f>
        <v>6199</v>
      </c>
    </row>
    <row r="1520" spans="1:10" x14ac:dyDescent="0.25">
      <c r="A1520" t="s">
        <v>1617</v>
      </c>
      <c r="B1520">
        <v>0</v>
      </c>
      <c r="C1520" t="str">
        <f t="shared" si="23"/>
        <v>ei muutosta</v>
      </c>
      <c r="I1520" t="s">
        <v>1465</v>
      </c>
      <c r="J1520">
        <f>IFERROR(VLOOKUP(Muutokset!I1520,'2015'!$F$12:$I$1887,4,FALSE),0)</f>
        <v>7527</v>
      </c>
    </row>
    <row r="1521" spans="1:10" x14ac:dyDescent="0.25">
      <c r="A1521" t="s">
        <v>1618</v>
      </c>
      <c r="B1521">
        <v>0</v>
      </c>
      <c r="C1521" t="str">
        <f t="shared" si="23"/>
        <v>ei muutosta</v>
      </c>
      <c r="I1521" t="s">
        <v>1466</v>
      </c>
      <c r="J1521">
        <f>IFERROR(VLOOKUP(Muutokset!I1521,'2015'!$F$12:$I$1887,4,FALSE),0)</f>
        <v>5087</v>
      </c>
    </row>
    <row r="1522" spans="1:10" x14ac:dyDescent="0.25">
      <c r="A1522" t="s">
        <v>1619</v>
      </c>
      <c r="B1522">
        <v>0</v>
      </c>
      <c r="C1522" t="str">
        <f t="shared" si="23"/>
        <v>ei muutosta</v>
      </c>
      <c r="I1522" t="s">
        <v>1467</v>
      </c>
      <c r="J1522">
        <f>IFERROR(VLOOKUP(Muutokset!I1522,'2015'!$F$12:$I$1887,4,FALSE),0)</f>
        <v>4753</v>
      </c>
    </row>
    <row r="1523" spans="1:10" x14ac:dyDescent="0.25">
      <c r="A1523" t="s">
        <v>1620</v>
      </c>
      <c r="B1523">
        <v>-450</v>
      </c>
      <c r="C1523" t="str">
        <f t="shared" si="23"/>
        <v>suurempi muutos</v>
      </c>
      <c r="I1523" t="s">
        <v>1468</v>
      </c>
      <c r="J1523">
        <f>IFERROR(VLOOKUP(Muutokset!I1523,'2015'!$F$12:$I$1887,4,FALSE),0)</f>
        <v>6113</v>
      </c>
    </row>
    <row r="1524" spans="1:10" x14ac:dyDescent="0.25">
      <c r="A1524" t="s">
        <v>1621</v>
      </c>
      <c r="B1524">
        <v>0</v>
      </c>
      <c r="C1524" t="str">
        <f t="shared" si="23"/>
        <v>ei muutosta</v>
      </c>
      <c r="I1524" t="s">
        <v>1469</v>
      </c>
      <c r="J1524">
        <f>IFERROR(VLOOKUP(Muutokset!I1524,'2015'!$F$12:$I$1887,4,FALSE),0)</f>
        <v>6020</v>
      </c>
    </row>
    <row r="1525" spans="1:10" x14ac:dyDescent="0.25">
      <c r="A1525" t="s">
        <v>1622</v>
      </c>
      <c r="B1525">
        <v>0</v>
      </c>
      <c r="C1525" t="str">
        <f t="shared" si="23"/>
        <v>ei muutosta</v>
      </c>
      <c r="I1525" t="s">
        <v>1470</v>
      </c>
      <c r="J1525">
        <f>IFERROR(VLOOKUP(Muutokset!I1525,'2015'!$F$12:$I$1887,4,FALSE),0)</f>
        <v>346</v>
      </c>
    </row>
    <row r="1526" spans="1:10" x14ac:dyDescent="0.25">
      <c r="A1526" t="s">
        <v>1623</v>
      </c>
      <c r="B1526">
        <v>0</v>
      </c>
      <c r="C1526" t="str">
        <f t="shared" si="23"/>
        <v>ei muutosta</v>
      </c>
      <c r="I1526" t="s">
        <v>1471</v>
      </c>
      <c r="J1526">
        <f>IFERROR(VLOOKUP(Muutokset!I1526,'2015'!$F$12:$I$1887,4,FALSE),0)</f>
        <v>4321</v>
      </c>
    </row>
    <row r="1527" spans="1:10" x14ac:dyDescent="0.25">
      <c r="A1527" t="s">
        <v>1624</v>
      </c>
      <c r="B1527">
        <v>0</v>
      </c>
      <c r="C1527" t="str">
        <f t="shared" si="23"/>
        <v>ei muutosta</v>
      </c>
      <c r="I1527" t="s">
        <v>1472</v>
      </c>
      <c r="J1527">
        <f>IFERROR(VLOOKUP(Muutokset!I1527,'2015'!$F$12:$I$1887,4,FALSE),0)</f>
        <v>3653</v>
      </c>
    </row>
    <row r="1528" spans="1:10" x14ac:dyDescent="0.25">
      <c r="A1528" t="s">
        <v>1625</v>
      </c>
      <c r="B1528">
        <v>0</v>
      </c>
      <c r="C1528" t="str">
        <f t="shared" si="23"/>
        <v>ei muutosta</v>
      </c>
      <c r="I1528" t="s">
        <v>2031</v>
      </c>
      <c r="J1528">
        <f>IFERROR(VLOOKUP(Muutokset!I1528,'2015'!$F$12:$I$1887,4,FALSE),0)</f>
        <v>3679</v>
      </c>
    </row>
    <row r="1529" spans="1:10" x14ac:dyDescent="0.25">
      <c r="A1529" t="s">
        <v>1626</v>
      </c>
      <c r="B1529">
        <v>0</v>
      </c>
      <c r="C1529" t="str">
        <f t="shared" si="23"/>
        <v>ei muutosta</v>
      </c>
      <c r="I1529" t="s">
        <v>1473</v>
      </c>
      <c r="J1529">
        <f>IFERROR(VLOOKUP(Muutokset!I1529,'2015'!$F$12:$I$1887,4,FALSE),0)</f>
        <v>1130</v>
      </c>
    </row>
    <row r="1530" spans="1:10" x14ac:dyDescent="0.25">
      <c r="A1530" t="s">
        <v>1627</v>
      </c>
      <c r="B1530">
        <v>0</v>
      </c>
      <c r="C1530" t="str">
        <f t="shared" si="23"/>
        <v>ei muutosta</v>
      </c>
      <c r="I1530" t="s">
        <v>1474</v>
      </c>
      <c r="J1530">
        <f>IFERROR(VLOOKUP(Muutokset!I1530,'2015'!$F$12:$I$1887,4,FALSE),0)</f>
        <v>8732</v>
      </c>
    </row>
    <row r="1531" spans="1:10" x14ac:dyDescent="0.25">
      <c r="A1531" t="s">
        <v>1628</v>
      </c>
      <c r="B1531">
        <v>0</v>
      </c>
      <c r="C1531" t="str">
        <f t="shared" si="23"/>
        <v>ei muutosta</v>
      </c>
      <c r="I1531" t="s">
        <v>1475</v>
      </c>
      <c r="J1531">
        <f>IFERROR(VLOOKUP(Muutokset!I1531,'2015'!$F$12:$I$1887,4,FALSE),0)</f>
        <v>6165</v>
      </c>
    </row>
    <row r="1532" spans="1:10" x14ac:dyDescent="0.25">
      <c r="A1532" t="s">
        <v>1629</v>
      </c>
      <c r="B1532">
        <v>0</v>
      </c>
      <c r="C1532" t="str">
        <f t="shared" si="23"/>
        <v>ei muutosta</v>
      </c>
      <c r="I1532" t="s">
        <v>1476</v>
      </c>
      <c r="J1532">
        <f>IFERROR(VLOOKUP(Muutokset!I1532,'2015'!$F$12:$I$1887,4,FALSE),0)</f>
        <v>7026</v>
      </c>
    </row>
    <row r="1533" spans="1:10" x14ac:dyDescent="0.25">
      <c r="A1533" t="s">
        <v>1630</v>
      </c>
      <c r="B1533">
        <v>0</v>
      </c>
      <c r="C1533" t="str">
        <f t="shared" si="23"/>
        <v>ei muutosta</v>
      </c>
      <c r="I1533" t="s">
        <v>1477</v>
      </c>
      <c r="J1533">
        <f>IFERROR(VLOOKUP(Muutokset!I1533,'2015'!$F$12:$I$1887,4,FALSE),0)</f>
        <v>5463</v>
      </c>
    </row>
    <row r="1534" spans="1:10" x14ac:dyDescent="0.25">
      <c r="A1534" t="s">
        <v>1631</v>
      </c>
      <c r="B1534">
        <v>-619</v>
      </c>
      <c r="C1534" t="str">
        <f t="shared" si="23"/>
        <v>suurempi muutos</v>
      </c>
      <c r="I1534" t="s">
        <v>1478</v>
      </c>
      <c r="J1534">
        <f>IFERROR(VLOOKUP(Muutokset!I1534,'2015'!$F$12:$I$1887,4,FALSE),0)</f>
        <v>638</v>
      </c>
    </row>
    <row r="1535" spans="1:10" x14ac:dyDescent="0.25">
      <c r="A1535" t="s">
        <v>1632</v>
      </c>
      <c r="B1535">
        <v>0</v>
      </c>
      <c r="C1535" t="str">
        <f t="shared" si="23"/>
        <v>ei muutosta</v>
      </c>
      <c r="I1535" t="s">
        <v>1479</v>
      </c>
      <c r="J1535">
        <f>IFERROR(VLOOKUP(Muutokset!I1535,'2015'!$F$12:$I$1887,4,FALSE),0)</f>
        <v>6024</v>
      </c>
    </row>
    <row r="1536" spans="1:10" x14ac:dyDescent="0.25">
      <c r="A1536" t="s">
        <v>1633</v>
      </c>
      <c r="B1536">
        <v>50</v>
      </c>
      <c r="C1536" t="str">
        <f t="shared" si="23"/>
        <v>±50</v>
      </c>
      <c r="I1536" t="s">
        <v>1480</v>
      </c>
      <c r="J1536">
        <f>IFERROR(VLOOKUP(Muutokset!I1536,'2015'!$F$12:$I$1887,4,FALSE),0)</f>
        <v>2940</v>
      </c>
    </row>
    <row r="1537" spans="1:10" x14ac:dyDescent="0.25">
      <c r="A1537" t="s">
        <v>1634</v>
      </c>
      <c r="B1537">
        <v>0</v>
      </c>
      <c r="C1537" t="str">
        <f t="shared" si="23"/>
        <v>ei muutosta</v>
      </c>
      <c r="I1537" t="s">
        <v>1481</v>
      </c>
      <c r="J1537">
        <f>IFERROR(VLOOKUP(Muutokset!I1537,'2015'!$F$12:$I$1887,4,FALSE),0)</f>
        <v>1540</v>
      </c>
    </row>
    <row r="1538" spans="1:10" x14ac:dyDescent="0.25">
      <c r="A1538" t="s">
        <v>1635</v>
      </c>
      <c r="B1538">
        <v>0</v>
      </c>
      <c r="C1538" t="str">
        <f t="shared" si="23"/>
        <v>ei muutosta</v>
      </c>
      <c r="I1538" t="s">
        <v>1482</v>
      </c>
      <c r="J1538">
        <f>IFERROR(VLOOKUP(Muutokset!I1538,'2015'!$F$12:$I$1887,4,FALSE),0)</f>
        <v>4741</v>
      </c>
    </row>
    <row r="1539" spans="1:10" x14ac:dyDescent="0.25">
      <c r="A1539" t="s">
        <v>1636</v>
      </c>
      <c r="B1539">
        <v>0</v>
      </c>
      <c r="C1539" t="str">
        <f t="shared" ref="C1539:C1602" si="24">IF(ISERROR(B1539), "tieosa muuttunut", IF(ABS(B1539)&lt;=50, IF(B1539=0, "ei muutosta", "±50"), "suurempi muutos"))</f>
        <v>ei muutosta</v>
      </c>
      <c r="I1539" t="s">
        <v>1483</v>
      </c>
      <c r="J1539">
        <f>IFERROR(VLOOKUP(Muutokset!I1539,'2015'!$F$12:$I$1887,4,FALSE),0)</f>
        <v>4456</v>
      </c>
    </row>
    <row r="1540" spans="1:10" x14ac:dyDescent="0.25">
      <c r="A1540" t="s">
        <v>1637</v>
      </c>
      <c r="B1540">
        <v>0</v>
      </c>
      <c r="C1540" t="str">
        <f t="shared" si="24"/>
        <v>ei muutosta</v>
      </c>
      <c r="I1540" t="s">
        <v>1484</v>
      </c>
      <c r="J1540">
        <f>IFERROR(VLOOKUP(Muutokset!I1540,'2015'!$F$12:$I$1887,4,FALSE),0)</f>
        <v>8654</v>
      </c>
    </row>
    <row r="1541" spans="1:10" x14ac:dyDescent="0.25">
      <c r="A1541" t="s">
        <v>1638</v>
      </c>
      <c r="B1541">
        <v>0</v>
      </c>
      <c r="C1541" t="str">
        <f t="shared" si="24"/>
        <v>ei muutosta</v>
      </c>
      <c r="I1541" t="s">
        <v>1485</v>
      </c>
      <c r="J1541">
        <f>IFERROR(VLOOKUP(Muutokset!I1541,'2015'!$F$12:$I$1887,4,FALSE),0)</f>
        <v>6531</v>
      </c>
    </row>
    <row r="1542" spans="1:10" x14ac:dyDescent="0.25">
      <c r="A1542" t="s">
        <v>1639</v>
      </c>
      <c r="B1542">
        <v>0</v>
      </c>
      <c r="C1542" t="str">
        <f t="shared" si="24"/>
        <v>ei muutosta</v>
      </c>
      <c r="I1542" t="s">
        <v>1486</v>
      </c>
      <c r="J1542">
        <f>IFERROR(VLOOKUP(Muutokset!I1542,'2015'!$F$12:$I$1887,4,FALSE),0)</f>
        <v>4421</v>
      </c>
    </row>
    <row r="1543" spans="1:10" x14ac:dyDescent="0.25">
      <c r="A1543" t="s">
        <v>1640</v>
      </c>
      <c r="B1543">
        <v>0</v>
      </c>
      <c r="C1543" t="str">
        <f t="shared" si="24"/>
        <v>ei muutosta</v>
      </c>
      <c r="I1543" t="s">
        <v>1487</v>
      </c>
      <c r="J1543">
        <f>IFERROR(VLOOKUP(Muutokset!I1543,'2015'!$F$12:$I$1887,4,FALSE),0)</f>
        <v>6100</v>
      </c>
    </row>
    <row r="1544" spans="1:10" x14ac:dyDescent="0.25">
      <c r="A1544" t="s">
        <v>1641</v>
      </c>
      <c r="B1544">
        <v>615</v>
      </c>
      <c r="C1544" t="str">
        <f t="shared" si="24"/>
        <v>suurempi muutos</v>
      </c>
      <c r="I1544" t="s">
        <v>1488</v>
      </c>
      <c r="J1544">
        <f>IFERROR(VLOOKUP(Muutokset!I1544,'2015'!$F$12:$I$1887,4,FALSE),0)</f>
        <v>4690</v>
      </c>
    </row>
    <row r="1545" spans="1:10" x14ac:dyDescent="0.25">
      <c r="A1545" t="s">
        <v>1642</v>
      </c>
      <c r="B1545">
        <v>-2477</v>
      </c>
      <c r="C1545" t="str">
        <f t="shared" si="24"/>
        <v>suurempi muutos</v>
      </c>
      <c r="I1545" t="s">
        <v>1489</v>
      </c>
      <c r="J1545">
        <f>IFERROR(VLOOKUP(Muutokset!I1545,'2015'!$F$12:$I$1887,4,FALSE),0)</f>
        <v>2114</v>
      </c>
    </row>
    <row r="1546" spans="1:10" x14ac:dyDescent="0.25">
      <c r="A1546" t="s">
        <v>1643</v>
      </c>
      <c r="B1546">
        <v>0</v>
      </c>
      <c r="C1546" t="str">
        <f t="shared" si="24"/>
        <v>ei muutosta</v>
      </c>
      <c r="I1546" t="s">
        <v>1490</v>
      </c>
      <c r="J1546">
        <f>IFERROR(VLOOKUP(Muutokset!I1546,'2015'!$F$12:$I$1887,4,FALSE),0)</f>
        <v>4972</v>
      </c>
    </row>
    <row r="1547" spans="1:10" x14ac:dyDescent="0.25">
      <c r="A1547" t="s">
        <v>1644</v>
      </c>
      <c r="B1547">
        <v>0</v>
      </c>
      <c r="C1547" t="str">
        <f t="shared" si="24"/>
        <v>ei muutosta</v>
      </c>
      <c r="I1547" t="s">
        <v>1491</v>
      </c>
      <c r="J1547">
        <f>IFERROR(VLOOKUP(Muutokset!I1547,'2015'!$F$12:$I$1887,4,FALSE),0)</f>
        <v>7850</v>
      </c>
    </row>
    <row r="1548" spans="1:10" x14ac:dyDescent="0.25">
      <c r="A1548" t="s">
        <v>1645</v>
      </c>
      <c r="B1548">
        <v>0</v>
      </c>
      <c r="C1548" t="str">
        <f t="shared" si="24"/>
        <v>ei muutosta</v>
      </c>
      <c r="I1548" t="s">
        <v>1492</v>
      </c>
      <c r="J1548">
        <f>IFERROR(VLOOKUP(Muutokset!I1548,'2015'!$F$12:$I$1887,4,FALSE),0)</f>
        <v>4075</v>
      </c>
    </row>
    <row r="1549" spans="1:10" x14ac:dyDescent="0.25">
      <c r="A1549" t="s">
        <v>1646</v>
      </c>
      <c r="B1549">
        <v>0</v>
      </c>
      <c r="C1549" t="str">
        <f t="shared" si="24"/>
        <v>ei muutosta</v>
      </c>
      <c r="I1549" t="s">
        <v>1493</v>
      </c>
      <c r="J1549">
        <f>IFERROR(VLOOKUP(Muutokset!I1549,'2015'!$F$12:$I$1887,4,FALSE),0)</f>
        <v>5476</v>
      </c>
    </row>
    <row r="1550" spans="1:10" x14ac:dyDescent="0.25">
      <c r="A1550" t="s">
        <v>1647</v>
      </c>
      <c r="B1550">
        <v>0</v>
      </c>
      <c r="C1550" t="str">
        <f t="shared" si="24"/>
        <v>ei muutosta</v>
      </c>
      <c r="I1550" t="s">
        <v>1919</v>
      </c>
      <c r="J1550">
        <f>IFERROR(VLOOKUP(Muutokset!I1550,'2015'!$F$12:$I$1887,4,FALSE),0)</f>
        <v>0</v>
      </c>
    </row>
    <row r="1551" spans="1:10" x14ac:dyDescent="0.25">
      <c r="A1551" t="s">
        <v>1648</v>
      </c>
      <c r="B1551">
        <v>0</v>
      </c>
      <c r="C1551" t="str">
        <f t="shared" si="24"/>
        <v>ei muutosta</v>
      </c>
      <c r="I1551" t="s">
        <v>1494</v>
      </c>
      <c r="J1551">
        <f>IFERROR(VLOOKUP(Muutokset!I1551,'2015'!$F$12:$I$1887,4,FALSE),0)</f>
        <v>6685</v>
      </c>
    </row>
    <row r="1552" spans="1:10" x14ac:dyDescent="0.25">
      <c r="A1552" t="s">
        <v>1649</v>
      </c>
      <c r="B1552">
        <v>0</v>
      </c>
      <c r="C1552" t="str">
        <f t="shared" si="24"/>
        <v>ei muutosta</v>
      </c>
      <c r="I1552" t="s">
        <v>1495</v>
      </c>
      <c r="J1552">
        <f>IFERROR(VLOOKUP(Muutokset!I1552,'2015'!$F$12:$I$1887,4,FALSE),0)</f>
        <v>6940</v>
      </c>
    </row>
    <row r="1553" spans="1:10" x14ac:dyDescent="0.25">
      <c r="A1553" t="s">
        <v>1650</v>
      </c>
      <c r="B1553">
        <v>0</v>
      </c>
      <c r="C1553" t="str">
        <f t="shared" si="24"/>
        <v>ei muutosta</v>
      </c>
      <c r="I1553" t="s">
        <v>1496</v>
      </c>
      <c r="J1553">
        <f>IFERROR(VLOOKUP(Muutokset!I1553,'2015'!$F$12:$I$1887,4,FALSE),0)</f>
        <v>4523</v>
      </c>
    </row>
    <row r="1554" spans="1:10" x14ac:dyDescent="0.25">
      <c r="A1554" t="s">
        <v>1651</v>
      </c>
      <c r="B1554">
        <v>0</v>
      </c>
      <c r="C1554" t="str">
        <f t="shared" si="24"/>
        <v>ei muutosta</v>
      </c>
      <c r="I1554" t="s">
        <v>1497</v>
      </c>
      <c r="J1554">
        <f>IFERROR(VLOOKUP(Muutokset!I1554,'2015'!$F$12:$I$1887,4,FALSE),0)</f>
        <v>251</v>
      </c>
    </row>
    <row r="1555" spans="1:10" x14ac:dyDescent="0.25">
      <c r="A1555" t="s">
        <v>1652</v>
      </c>
      <c r="B1555">
        <v>0</v>
      </c>
      <c r="C1555" t="str">
        <f t="shared" si="24"/>
        <v>ei muutosta</v>
      </c>
      <c r="I1555" t="s">
        <v>1498</v>
      </c>
      <c r="J1555">
        <f>IFERROR(VLOOKUP(Muutokset!I1555,'2015'!$F$12:$I$1887,4,FALSE),0)</f>
        <v>4100</v>
      </c>
    </row>
    <row r="1556" spans="1:10" x14ac:dyDescent="0.25">
      <c r="A1556" t="s">
        <v>1653</v>
      </c>
      <c r="B1556">
        <v>0</v>
      </c>
      <c r="C1556" t="str">
        <f t="shared" si="24"/>
        <v>ei muutosta</v>
      </c>
      <c r="I1556" t="s">
        <v>1499</v>
      </c>
      <c r="J1556">
        <f>IFERROR(VLOOKUP(Muutokset!I1556,'2015'!$F$12:$I$1887,4,FALSE),0)</f>
        <v>7066</v>
      </c>
    </row>
    <row r="1557" spans="1:10" x14ac:dyDescent="0.25">
      <c r="A1557" t="s">
        <v>1654</v>
      </c>
      <c r="B1557">
        <v>0</v>
      </c>
      <c r="C1557" t="str">
        <f t="shared" si="24"/>
        <v>ei muutosta</v>
      </c>
      <c r="I1557" t="s">
        <v>2032</v>
      </c>
      <c r="J1557">
        <f>IFERROR(VLOOKUP(Muutokset!I1557,'2015'!$F$12:$I$1887,4,FALSE),0)</f>
        <v>8652</v>
      </c>
    </row>
    <row r="1558" spans="1:10" x14ac:dyDescent="0.25">
      <c r="A1558" t="s">
        <v>1655</v>
      </c>
      <c r="B1558">
        <v>0</v>
      </c>
      <c r="C1558" t="str">
        <f t="shared" si="24"/>
        <v>ei muutosta</v>
      </c>
      <c r="I1558" t="s">
        <v>1500</v>
      </c>
      <c r="J1558">
        <f>IFERROR(VLOOKUP(Muutokset!I1558,'2015'!$F$12:$I$1887,4,FALSE),0)</f>
        <v>3062</v>
      </c>
    </row>
    <row r="1559" spans="1:10" x14ac:dyDescent="0.25">
      <c r="A1559" t="s">
        <v>1656</v>
      </c>
      <c r="B1559">
        <v>0</v>
      </c>
      <c r="C1559" t="str">
        <f t="shared" si="24"/>
        <v>ei muutosta</v>
      </c>
      <c r="I1559" t="s">
        <v>1501</v>
      </c>
      <c r="J1559">
        <f>IFERROR(VLOOKUP(Muutokset!I1559,'2015'!$F$12:$I$1887,4,FALSE),0)</f>
        <v>2709</v>
      </c>
    </row>
    <row r="1560" spans="1:10" x14ac:dyDescent="0.25">
      <c r="A1560" t="s">
        <v>1657</v>
      </c>
      <c r="B1560">
        <v>0</v>
      </c>
      <c r="C1560" t="str">
        <f t="shared" si="24"/>
        <v>ei muutosta</v>
      </c>
      <c r="I1560" t="s">
        <v>2033</v>
      </c>
      <c r="J1560">
        <f>IFERROR(VLOOKUP(Muutokset!I1560,'2015'!$F$12:$I$1887,4,FALSE),0)</f>
        <v>285</v>
      </c>
    </row>
    <row r="1561" spans="1:10" x14ac:dyDescent="0.25">
      <c r="A1561" t="s">
        <v>1658</v>
      </c>
      <c r="B1561">
        <v>0</v>
      </c>
      <c r="C1561" t="str">
        <f t="shared" si="24"/>
        <v>ei muutosta</v>
      </c>
      <c r="I1561" t="s">
        <v>1502</v>
      </c>
      <c r="J1561">
        <f>IFERROR(VLOOKUP(Muutokset!I1561,'2015'!$F$12:$I$1887,4,FALSE),0)</f>
        <v>6129</v>
      </c>
    </row>
    <row r="1562" spans="1:10" x14ac:dyDescent="0.25">
      <c r="A1562" t="s">
        <v>1659</v>
      </c>
      <c r="B1562">
        <v>0</v>
      </c>
      <c r="C1562" t="str">
        <f t="shared" si="24"/>
        <v>ei muutosta</v>
      </c>
      <c r="I1562" t="s">
        <v>1503</v>
      </c>
      <c r="J1562">
        <f>IFERROR(VLOOKUP(Muutokset!I1562,'2015'!$F$12:$I$1887,4,FALSE),0)</f>
        <v>2752</v>
      </c>
    </row>
    <row r="1563" spans="1:10" x14ac:dyDescent="0.25">
      <c r="A1563" t="s">
        <v>1660</v>
      </c>
      <c r="B1563">
        <v>0</v>
      </c>
      <c r="C1563" t="str">
        <f t="shared" si="24"/>
        <v>ei muutosta</v>
      </c>
      <c r="I1563" t="s">
        <v>1504</v>
      </c>
      <c r="J1563">
        <f>IFERROR(VLOOKUP(Muutokset!I1563,'2015'!$F$12:$I$1887,4,FALSE),0)</f>
        <v>8732</v>
      </c>
    </row>
    <row r="1564" spans="1:10" x14ac:dyDescent="0.25">
      <c r="A1564" t="s">
        <v>1661</v>
      </c>
      <c r="B1564">
        <v>0</v>
      </c>
      <c r="C1564" t="str">
        <f t="shared" si="24"/>
        <v>ei muutosta</v>
      </c>
      <c r="I1564" t="s">
        <v>1505</v>
      </c>
      <c r="J1564">
        <f>IFERROR(VLOOKUP(Muutokset!I1564,'2015'!$F$12:$I$1887,4,FALSE),0)</f>
        <v>5406</v>
      </c>
    </row>
    <row r="1565" spans="1:10" x14ac:dyDescent="0.25">
      <c r="A1565" t="s">
        <v>1662</v>
      </c>
      <c r="B1565">
        <v>0</v>
      </c>
      <c r="C1565" t="str">
        <f t="shared" si="24"/>
        <v>ei muutosta</v>
      </c>
      <c r="I1565" t="s">
        <v>1506</v>
      </c>
      <c r="J1565">
        <f>IFERROR(VLOOKUP(Muutokset!I1565,'2015'!$F$12:$I$1887,4,FALSE),0)</f>
        <v>1340</v>
      </c>
    </row>
    <row r="1566" spans="1:10" x14ac:dyDescent="0.25">
      <c r="A1566" t="s">
        <v>1663</v>
      </c>
      <c r="B1566">
        <v>0</v>
      </c>
      <c r="C1566" t="str">
        <f t="shared" si="24"/>
        <v>ei muutosta</v>
      </c>
      <c r="I1566" t="s">
        <v>1507</v>
      </c>
      <c r="J1566">
        <f>IFERROR(VLOOKUP(Muutokset!I1566,'2015'!$F$12:$I$1887,4,FALSE),0)</f>
        <v>4070</v>
      </c>
    </row>
    <row r="1567" spans="1:10" x14ac:dyDescent="0.25">
      <c r="A1567" t="s">
        <v>1664</v>
      </c>
      <c r="B1567">
        <v>0</v>
      </c>
      <c r="C1567" t="str">
        <f t="shared" si="24"/>
        <v>ei muutosta</v>
      </c>
      <c r="I1567" t="s">
        <v>1508</v>
      </c>
      <c r="J1567">
        <f>IFERROR(VLOOKUP(Muutokset!I1567,'2015'!$F$12:$I$1887,4,FALSE),0)</f>
        <v>65</v>
      </c>
    </row>
    <row r="1568" spans="1:10" x14ac:dyDescent="0.25">
      <c r="A1568" t="s">
        <v>1665</v>
      </c>
      <c r="B1568">
        <v>0</v>
      </c>
      <c r="C1568" t="str">
        <f t="shared" si="24"/>
        <v>ei muutosta</v>
      </c>
      <c r="I1568" t="s">
        <v>1509</v>
      </c>
      <c r="J1568">
        <f>IFERROR(VLOOKUP(Muutokset!I1568,'2015'!$F$12:$I$1887,4,FALSE),0)</f>
        <v>5165</v>
      </c>
    </row>
    <row r="1569" spans="1:10" x14ac:dyDescent="0.25">
      <c r="A1569" t="s">
        <v>1666</v>
      </c>
      <c r="B1569">
        <v>0</v>
      </c>
      <c r="C1569" t="str">
        <f t="shared" si="24"/>
        <v>ei muutosta</v>
      </c>
      <c r="I1569" t="s">
        <v>1510</v>
      </c>
      <c r="J1569">
        <f>IFERROR(VLOOKUP(Muutokset!I1569,'2015'!$F$12:$I$1887,4,FALSE),0)</f>
        <v>4224</v>
      </c>
    </row>
    <row r="1570" spans="1:10" x14ac:dyDescent="0.25">
      <c r="A1570" t="s">
        <v>1667</v>
      </c>
      <c r="B1570">
        <v>0</v>
      </c>
      <c r="C1570" t="str">
        <f t="shared" si="24"/>
        <v>ei muutosta</v>
      </c>
      <c r="I1570" t="s">
        <v>1511</v>
      </c>
      <c r="J1570">
        <f>IFERROR(VLOOKUP(Muutokset!I1570,'2015'!$F$12:$I$1887,4,FALSE),0)</f>
        <v>3047</v>
      </c>
    </row>
    <row r="1571" spans="1:10" x14ac:dyDescent="0.25">
      <c r="A1571" t="s">
        <v>1668</v>
      </c>
      <c r="B1571">
        <v>0</v>
      </c>
      <c r="C1571" t="str">
        <f t="shared" si="24"/>
        <v>ei muutosta</v>
      </c>
      <c r="I1571" t="s">
        <v>1512</v>
      </c>
      <c r="J1571">
        <f>IFERROR(VLOOKUP(Muutokset!I1571,'2015'!$F$12:$I$1887,4,FALSE),0)</f>
        <v>1177</v>
      </c>
    </row>
    <row r="1572" spans="1:10" x14ac:dyDescent="0.25">
      <c r="A1572" t="s">
        <v>1669</v>
      </c>
      <c r="B1572">
        <v>0</v>
      </c>
      <c r="C1572" t="str">
        <f t="shared" si="24"/>
        <v>ei muutosta</v>
      </c>
      <c r="I1572" t="s">
        <v>1513</v>
      </c>
      <c r="J1572">
        <f>IFERROR(VLOOKUP(Muutokset!I1572,'2015'!$F$12:$I$1887,4,FALSE),0)</f>
        <v>8060</v>
      </c>
    </row>
    <row r="1573" spans="1:10" x14ac:dyDescent="0.25">
      <c r="A1573" t="s">
        <v>1670</v>
      </c>
      <c r="B1573">
        <v>0</v>
      </c>
      <c r="C1573" t="str">
        <f t="shared" si="24"/>
        <v>ei muutosta</v>
      </c>
      <c r="I1573" t="s">
        <v>1514</v>
      </c>
      <c r="J1573">
        <f>IFERROR(VLOOKUP(Muutokset!I1573,'2015'!$F$12:$I$1887,4,FALSE),0)</f>
        <v>823</v>
      </c>
    </row>
    <row r="1574" spans="1:10" x14ac:dyDescent="0.25">
      <c r="A1574" t="s">
        <v>1671</v>
      </c>
      <c r="B1574">
        <v>0</v>
      </c>
      <c r="C1574" t="str">
        <f t="shared" si="24"/>
        <v>ei muutosta</v>
      </c>
      <c r="I1574" t="s">
        <v>1515</v>
      </c>
      <c r="J1574">
        <f>IFERROR(VLOOKUP(Muutokset!I1574,'2015'!$F$12:$I$1887,4,FALSE),0)</f>
        <v>6422</v>
      </c>
    </row>
    <row r="1575" spans="1:10" x14ac:dyDescent="0.25">
      <c r="A1575" t="s">
        <v>1672</v>
      </c>
      <c r="B1575">
        <v>0</v>
      </c>
      <c r="C1575" t="str">
        <f t="shared" si="24"/>
        <v>ei muutosta</v>
      </c>
      <c r="I1575" t="s">
        <v>1516</v>
      </c>
      <c r="J1575">
        <f>IFERROR(VLOOKUP(Muutokset!I1575,'2015'!$F$12:$I$1887,4,FALSE),0)</f>
        <v>6678</v>
      </c>
    </row>
    <row r="1576" spans="1:10" x14ac:dyDescent="0.25">
      <c r="A1576" t="s">
        <v>1673</v>
      </c>
      <c r="B1576">
        <v>0</v>
      </c>
      <c r="C1576" t="str">
        <f t="shared" si="24"/>
        <v>ei muutosta</v>
      </c>
      <c r="I1576" t="s">
        <v>1517</v>
      </c>
      <c r="J1576">
        <f>IFERROR(VLOOKUP(Muutokset!I1576,'2015'!$F$12:$I$1887,4,FALSE),0)</f>
        <v>7765</v>
      </c>
    </row>
    <row r="1577" spans="1:10" x14ac:dyDescent="0.25">
      <c r="A1577" t="s">
        <v>1674</v>
      </c>
      <c r="B1577">
        <v>0</v>
      </c>
      <c r="C1577" t="str">
        <f t="shared" si="24"/>
        <v>ei muutosta</v>
      </c>
      <c r="I1577" t="s">
        <v>1518</v>
      </c>
      <c r="J1577">
        <f>IFERROR(VLOOKUP(Muutokset!I1577,'2015'!$F$12:$I$1887,4,FALSE),0)</f>
        <v>5643</v>
      </c>
    </row>
    <row r="1578" spans="1:10" x14ac:dyDescent="0.25">
      <c r="A1578" t="s">
        <v>1675</v>
      </c>
      <c r="B1578">
        <v>0</v>
      </c>
      <c r="C1578" t="str">
        <f t="shared" si="24"/>
        <v>ei muutosta</v>
      </c>
      <c r="I1578" t="s">
        <v>1519</v>
      </c>
      <c r="J1578">
        <f>IFERROR(VLOOKUP(Muutokset!I1578,'2015'!$F$12:$I$1887,4,FALSE),0)</f>
        <v>1257</v>
      </c>
    </row>
    <row r="1579" spans="1:10" x14ac:dyDescent="0.25">
      <c r="A1579" t="s">
        <v>1676</v>
      </c>
      <c r="B1579">
        <v>0</v>
      </c>
      <c r="C1579" t="str">
        <f t="shared" si="24"/>
        <v>ei muutosta</v>
      </c>
      <c r="I1579" t="s">
        <v>1520</v>
      </c>
      <c r="J1579">
        <f>IFERROR(VLOOKUP(Muutokset!I1579,'2015'!$F$12:$I$1887,4,FALSE),0)</f>
        <v>5975</v>
      </c>
    </row>
    <row r="1580" spans="1:10" x14ac:dyDescent="0.25">
      <c r="A1580" t="s">
        <v>1677</v>
      </c>
      <c r="B1580">
        <v>0</v>
      </c>
      <c r="C1580" t="str">
        <f t="shared" si="24"/>
        <v>ei muutosta</v>
      </c>
      <c r="I1580" t="s">
        <v>2034</v>
      </c>
      <c r="J1580">
        <f>IFERROR(VLOOKUP(Muutokset!I1580,'2015'!$F$12:$I$1887,4,FALSE),0)</f>
        <v>6592</v>
      </c>
    </row>
    <row r="1581" spans="1:10" x14ac:dyDescent="0.25">
      <c r="A1581" t="s">
        <v>1678</v>
      </c>
      <c r="B1581">
        <v>0</v>
      </c>
      <c r="C1581" t="str">
        <f t="shared" si="24"/>
        <v>ei muutosta</v>
      </c>
      <c r="I1581" t="s">
        <v>1521</v>
      </c>
      <c r="J1581">
        <f>IFERROR(VLOOKUP(Muutokset!I1581,'2015'!$F$12:$I$1887,4,FALSE),0)</f>
        <v>8290</v>
      </c>
    </row>
    <row r="1582" spans="1:10" x14ac:dyDescent="0.25">
      <c r="A1582" t="s">
        <v>1679</v>
      </c>
      <c r="B1582">
        <v>0</v>
      </c>
      <c r="C1582" t="str">
        <f t="shared" si="24"/>
        <v>ei muutosta</v>
      </c>
      <c r="I1582" t="s">
        <v>1522</v>
      </c>
      <c r="J1582">
        <f>IFERROR(VLOOKUP(Muutokset!I1582,'2015'!$F$12:$I$1887,4,FALSE),0)</f>
        <v>5388</v>
      </c>
    </row>
    <row r="1583" spans="1:10" x14ac:dyDescent="0.25">
      <c r="A1583" t="s">
        <v>1680</v>
      </c>
      <c r="B1583">
        <v>0</v>
      </c>
      <c r="C1583" t="str">
        <f t="shared" si="24"/>
        <v>ei muutosta</v>
      </c>
      <c r="I1583" t="s">
        <v>1523</v>
      </c>
      <c r="J1583">
        <f>IFERROR(VLOOKUP(Muutokset!I1583,'2015'!$F$12:$I$1887,4,FALSE),0)</f>
        <v>5184</v>
      </c>
    </row>
    <row r="1584" spans="1:10" x14ac:dyDescent="0.25">
      <c r="A1584" t="s">
        <v>1681</v>
      </c>
      <c r="B1584">
        <v>0</v>
      </c>
      <c r="C1584" t="str">
        <f t="shared" si="24"/>
        <v>ei muutosta</v>
      </c>
      <c r="I1584" t="s">
        <v>1524</v>
      </c>
      <c r="J1584">
        <f>IFERROR(VLOOKUP(Muutokset!I1584,'2015'!$F$12:$I$1887,4,FALSE),0)</f>
        <v>5029</v>
      </c>
    </row>
    <row r="1585" spans="1:10" x14ac:dyDescent="0.25">
      <c r="A1585" t="s">
        <v>1682</v>
      </c>
      <c r="B1585">
        <v>0</v>
      </c>
      <c r="C1585" t="str">
        <f t="shared" si="24"/>
        <v>ei muutosta</v>
      </c>
      <c r="I1585" t="s">
        <v>1525</v>
      </c>
      <c r="J1585">
        <f>IFERROR(VLOOKUP(Muutokset!I1585,'2015'!$F$12:$I$1887,4,FALSE),0)</f>
        <v>1766</v>
      </c>
    </row>
    <row r="1586" spans="1:10" x14ac:dyDescent="0.25">
      <c r="A1586" t="s">
        <v>1683</v>
      </c>
      <c r="B1586">
        <v>0</v>
      </c>
      <c r="C1586" t="str">
        <f t="shared" si="24"/>
        <v>ei muutosta</v>
      </c>
      <c r="I1586" t="s">
        <v>1526</v>
      </c>
      <c r="J1586">
        <f>IFERROR(VLOOKUP(Muutokset!I1586,'2015'!$F$12:$I$1887,4,FALSE),0)</f>
        <v>2563</v>
      </c>
    </row>
    <row r="1587" spans="1:10" x14ac:dyDescent="0.25">
      <c r="A1587" t="s">
        <v>1684</v>
      </c>
      <c r="B1587">
        <v>670</v>
      </c>
      <c r="C1587" t="str">
        <f t="shared" si="24"/>
        <v>suurempi muutos</v>
      </c>
      <c r="I1587" t="s">
        <v>1527</v>
      </c>
      <c r="J1587">
        <f>IFERROR(VLOOKUP(Muutokset!I1587,'2015'!$F$12:$I$1887,4,FALSE),0)</f>
        <v>3966</v>
      </c>
    </row>
    <row r="1588" spans="1:10" x14ac:dyDescent="0.25">
      <c r="A1588" t="s">
        <v>1685</v>
      </c>
      <c r="B1588">
        <v>1</v>
      </c>
      <c r="C1588" t="str">
        <f t="shared" si="24"/>
        <v>±50</v>
      </c>
      <c r="I1588" t="s">
        <v>1528</v>
      </c>
      <c r="J1588">
        <f>IFERROR(VLOOKUP(Muutokset!I1588,'2015'!$F$12:$I$1887,4,FALSE),0)</f>
        <v>5892</v>
      </c>
    </row>
    <row r="1589" spans="1:10" x14ac:dyDescent="0.25">
      <c r="A1589" t="s">
        <v>1686</v>
      </c>
      <c r="B1589">
        <v>0</v>
      </c>
      <c r="C1589" t="str">
        <f t="shared" si="24"/>
        <v>ei muutosta</v>
      </c>
      <c r="I1589" t="s">
        <v>1529</v>
      </c>
      <c r="J1589">
        <f>IFERROR(VLOOKUP(Muutokset!I1589,'2015'!$F$12:$I$1887,4,FALSE),0)</f>
        <v>5365</v>
      </c>
    </row>
    <row r="1590" spans="1:10" x14ac:dyDescent="0.25">
      <c r="A1590" t="s">
        <v>1687</v>
      </c>
      <c r="B1590">
        <v>0</v>
      </c>
      <c r="C1590" t="str">
        <f t="shared" si="24"/>
        <v>ei muutosta</v>
      </c>
      <c r="I1590" t="s">
        <v>1530</v>
      </c>
      <c r="J1590">
        <f>IFERROR(VLOOKUP(Muutokset!I1590,'2015'!$F$12:$I$1887,4,FALSE),0)</f>
        <v>2023</v>
      </c>
    </row>
    <row r="1591" spans="1:10" x14ac:dyDescent="0.25">
      <c r="A1591" t="s">
        <v>1688</v>
      </c>
      <c r="B1591">
        <v>0</v>
      </c>
      <c r="C1591" t="str">
        <f t="shared" si="24"/>
        <v>ei muutosta</v>
      </c>
      <c r="I1591" t="s">
        <v>1531</v>
      </c>
      <c r="J1591">
        <f>IFERROR(VLOOKUP(Muutokset!I1591,'2015'!$F$12:$I$1887,4,FALSE),0)</f>
        <v>5576</v>
      </c>
    </row>
    <row r="1592" spans="1:10" x14ac:dyDescent="0.25">
      <c r="A1592" t="s">
        <v>1689</v>
      </c>
      <c r="B1592">
        <v>-1327</v>
      </c>
      <c r="C1592" t="str">
        <f t="shared" si="24"/>
        <v>suurempi muutos</v>
      </c>
      <c r="I1592" t="s">
        <v>1532</v>
      </c>
      <c r="J1592">
        <f>IFERROR(VLOOKUP(Muutokset!I1592,'2015'!$F$12:$I$1887,4,FALSE),0)</f>
        <v>6381</v>
      </c>
    </row>
    <row r="1593" spans="1:10" x14ac:dyDescent="0.25">
      <c r="A1593" t="s">
        <v>1690</v>
      </c>
      <c r="B1593">
        <v>0</v>
      </c>
      <c r="C1593" t="str">
        <f t="shared" si="24"/>
        <v>ei muutosta</v>
      </c>
      <c r="I1593" t="s">
        <v>1533</v>
      </c>
      <c r="J1593">
        <f>IFERROR(VLOOKUP(Muutokset!I1593,'2015'!$F$12:$I$1887,4,FALSE),0)</f>
        <v>3325</v>
      </c>
    </row>
    <row r="1594" spans="1:10" x14ac:dyDescent="0.25">
      <c r="A1594" t="s">
        <v>1691</v>
      </c>
      <c r="B1594">
        <v>0</v>
      </c>
      <c r="C1594" t="str">
        <f t="shared" si="24"/>
        <v>ei muutosta</v>
      </c>
      <c r="I1594" t="s">
        <v>1534</v>
      </c>
      <c r="J1594">
        <f>IFERROR(VLOOKUP(Muutokset!I1594,'2015'!$F$12:$I$1887,4,FALSE),0)</f>
        <v>207</v>
      </c>
    </row>
    <row r="1595" spans="1:10" x14ac:dyDescent="0.25">
      <c r="A1595" t="s">
        <v>1692</v>
      </c>
      <c r="B1595">
        <v>0</v>
      </c>
      <c r="C1595" t="str">
        <f t="shared" si="24"/>
        <v>ei muutosta</v>
      </c>
      <c r="I1595" t="s">
        <v>1535</v>
      </c>
      <c r="J1595">
        <f>IFERROR(VLOOKUP(Muutokset!I1595,'2015'!$F$12:$I$1887,4,FALSE),0)</f>
        <v>7225</v>
      </c>
    </row>
    <row r="1596" spans="1:10" x14ac:dyDescent="0.25">
      <c r="A1596" t="s">
        <v>1693</v>
      </c>
      <c r="B1596">
        <v>0</v>
      </c>
      <c r="C1596" t="str">
        <f t="shared" si="24"/>
        <v>ei muutosta</v>
      </c>
      <c r="I1596" t="s">
        <v>1536</v>
      </c>
      <c r="J1596">
        <f>IFERROR(VLOOKUP(Muutokset!I1596,'2015'!$F$12:$I$1887,4,FALSE),0)</f>
        <v>5276</v>
      </c>
    </row>
    <row r="1597" spans="1:10" x14ac:dyDescent="0.25">
      <c r="A1597" t="s">
        <v>1694</v>
      </c>
      <c r="B1597">
        <v>0</v>
      </c>
      <c r="C1597" t="str">
        <f t="shared" si="24"/>
        <v>ei muutosta</v>
      </c>
      <c r="I1597" t="s">
        <v>1537</v>
      </c>
      <c r="J1597">
        <f>IFERROR(VLOOKUP(Muutokset!I1597,'2015'!$F$12:$I$1887,4,FALSE),0)</f>
        <v>2590</v>
      </c>
    </row>
    <row r="1598" spans="1:10" x14ac:dyDescent="0.25">
      <c r="A1598" t="s">
        <v>1695</v>
      </c>
      <c r="B1598">
        <v>0</v>
      </c>
      <c r="C1598" t="str">
        <f t="shared" si="24"/>
        <v>ei muutosta</v>
      </c>
      <c r="I1598" t="s">
        <v>1538</v>
      </c>
      <c r="J1598">
        <f>IFERROR(VLOOKUP(Muutokset!I1598,'2015'!$F$12:$I$1887,4,FALSE),0)</f>
        <v>5628</v>
      </c>
    </row>
    <row r="1599" spans="1:10" x14ac:dyDescent="0.25">
      <c r="A1599" t="s">
        <v>1696</v>
      </c>
      <c r="B1599">
        <v>140</v>
      </c>
      <c r="C1599" t="str">
        <f t="shared" si="24"/>
        <v>suurempi muutos</v>
      </c>
      <c r="I1599" t="s">
        <v>1539</v>
      </c>
      <c r="J1599">
        <f>IFERROR(VLOOKUP(Muutokset!I1599,'2015'!$F$12:$I$1887,4,FALSE),0)</f>
        <v>1208</v>
      </c>
    </row>
    <row r="1600" spans="1:10" x14ac:dyDescent="0.25">
      <c r="A1600" t="s">
        <v>1697</v>
      </c>
      <c r="B1600">
        <v>0</v>
      </c>
      <c r="C1600" t="str">
        <f t="shared" si="24"/>
        <v>ei muutosta</v>
      </c>
      <c r="I1600" t="s">
        <v>1540</v>
      </c>
      <c r="J1600">
        <f>IFERROR(VLOOKUP(Muutokset!I1600,'2015'!$F$12:$I$1887,4,FALSE),0)</f>
        <v>1526</v>
      </c>
    </row>
    <row r="1601" spans="1:10" x14ac:dyDescent="0.25">
      <c r="A1601" t="s">
        <v>1698</v>
      </c>
      <c r="B1601">
        <v>0</v>
      </c>
      <c r="C1601" t="str">
        <f t="shared" si="24"/>
        <v>ei muutosta</v>
      </c>
      <c r="I1601" t="s">
        <v>1541</v>
      </c>
      <c r="J1601">
        <f>IFERROR(VLOOKUP(Muutokset!I1601,'2015'!$F$12:$I$1887,4,FALSE),0)</f>
        <v>6216</v>
      </c>
    </row>
    <row r="1602" spans="1:10" x14ac:dyDescent="0.25">
      <c r="A1602" t="s">
        <v>1699</v>
      </c>
      <c r="B1602">
        <v>0</v>
      </c>
      <c r="C1602" t="str">
        <f t="shared" si="24"/>
        <v>ei muutosta</v>
      </c>
      <c r="I1602" t="s">
        <v>1542</v>
      </c>
      <c r="J1602">
        <f>IFERROR(VLOOKUP(Muutokset!I1602,'2015'!$F$12:$I$1887,4,FALSE),0)</f>
        <v>8185</v>
      </c>
    </row>
    <row r="1603" spans="1:10" x14ac:dyDescent="0.25">
      <c r="A1603" t="s">
        <v>1700</v>
      </c>
      <c r="B1603">
        <v>0</v>
      </c>
      <c r="C1603" t="str">
        <f t="shared" ref="C1603:C1666" si="25">IF(ISERROR(B1603), "tieosa muuttunut", IF(ABS(B1603)&lt;=50, IF(B1603=0, "ei muutosta", "±50"), "suurempi muutos"))</f>
        <v>ei muutosta</v>
      </c>
      <c r="I1603" t="s">
        <v>1543</v>
      </c>
      <c r="J1603">
        <f>IFERROR(VLOOKUP(Muutokset!I1603,'2015'!$F$12:$I$1887,4,FALSE),0)</f>
        <v>2553</v>
      </c>
    </row>
    <row r="1604" spans="1:10" x14ac:dyDescent="0.25">
      <c r="A1604" t="s">
        <v>1701</v>
      </c>
      <c r="B1604">
        <v>200</v>
      </c>
      <c r="C1604" t="str">
        <f t="shared" si="25"/>
        <v>suurempi muutos</v>
      </c>
      <c r="I1604" t="s">
        <v>1544</v>
      </c>
      <c r="J1604">
        <f>IFERROR(VLOOKUP(Muutokset!I1604,'2015'!$F$12:$I$1887,4,FALSE),0)</f>
        <v>2563</v>
      </c>
    </row>
    <row r="1605" spans="1:10" x14ac:dyDescent="0.25">
      <c r="A1605" t="s">
        <v>1702</v>
      </c>
      <c r="B1605">
        <v>0</v>
      </c>
      <c r="C1605" t="str">
        <f t="shared" si="25"/>
        <v>ei muutosta</v>
      </c>
      <c r="I1605" t="s">
        <v>1545</v>
      </c>
      <c r="J1605">
        <f>IFERROR(VLOOKUP(Muutokset!I1605,'2015'!$F$12:$I$1887,4,FALSE),0)</f>
        <v>5919</v>
      </c>
    </row>
    <row r="1606" spans="1:10" x14ac:dyDescent="0.25">
      <c r="A1606" t="s">
        <v>1703</v>
      </c>
      <c r="B1606">
        <v>0</v>
      </c>
      <c r="C1606" t="str">
        <f t="shared" si="25"/>
        <v>ei muutosta</v>
      </c>
      <c r="I1606" t="s">
        <v>1546</v>
      </c>
      <c r="J1606">
        <f>IFERROR(VLOOKUP(Muutokset!I1606,'2015'!$F$12:$I$1887,4,FALSE),0)</f>
        <v>4723</v>
      </c>
    </row>
    <row r="1607" spans="1:10" x14ac:dyDescent="0.25">
      <c r="A1607" t="s">
        <v>1704</v>
      </c>
      <c r="B1607">
        <v>0</v>
      </c>
      <c r="C1607" t="str">
        <f t="shared" si="25"/>
        <v>ei muutosta</v>
      </c>
      <c r="I1607" t="s">
        <v>1547</v>
      </c>
      <c r="J1607">
        <f>IFERROR(VLOOKUP(Muutokset!I1607,'2015'!$F$12:$I$1887,4,FALSE),0)</f>
        <v>6814</v>
      </c>
    </row>
    <row r="1608" spans="1:10" x14ac:dyDescent="0.25">
      <c r="A1608" t="s">
        <v>1705</v>
      </c>
      <c r="B1608">
        <v>0</v>
      </c>
      <c r="C1608" t="str">
        <f t="shared" si="25"/>
        <v>ei muutosta</v>
      </c>
      <c r="I1608" t="s">
        <v>1548</v>
      </c>
      <c r="J1608">
        <f>IFERROR(VLOOKUP(Muutokset!I1608,'2015'!$F$12:$I$1887,4,FALSE),0)</f>
        <v>5385</v>
      </c>
    </row>
    <row r="1609" spans="1:10" x14ac:dyDescent="0.25">
      <c r="A1609" t="s">
        <v>1706</v>
      </c>
      <c r="B1609">
        <v>0</v>
      </c>
      <c r="C1609" t="str">
        <f t="shared" si="25"/>
        <v>ei muutosta</v>
      </c>
      <c r="I1609" t="s">
        <v>1549</v>
      </c>
      <c r="J1609">
        <f>IFERROR(VLOOKUP(Muutokset!I1609,'2015'!$F$12:$I$1887,4,FALSE),0)</f>
        <v>3360</v>
      </c>
    </row>
    <row r="1610" spans="1:10" x14ac:dyDescent="0.25">
      <c r="A1610" t="s">
        <v>1707</v>
      </c>
      <c r="B1610">
        <v>0</v>
      </c>
      <c r="C1610" t="str">
        <f t="shared" si="25"/>
        <v>ei muutosta</v>
      </c>
      <c r="I1610" t="s">
        <v>1550</v>
      </c>
      <c r="J1610">
        <f>IFERROR(VLOOKUP(Muutokset!I1610,'2015'!$F$12:$I$1887,4,FALSE),0)</f>
        <v>5071</v>
      </c>
    </row>
    <row r="1611" spans="1:10" x14ac:dyDescent="0.25">
      <c r="A1611" t="s">
        <v>1708</v>
      </c>
      <c r="B1611">
        <v>0</v>
      </c>
      <c r="C1611" t="str">
        <f t="shared" si="25"/>
        <v>ei muutosta</v>
      </c>
      <c r="I1611" t="s">
        <v>1551</v>
      </c>
      <c r="J1611">
        <f>IFERROR(VLOOKUP(Muutokset!I1611,'2015'!$F$12:$I$1887,4,FALSE),0)</f>
        <v>3782</v>
      </c>
    </row>
    <row r="1612" spans="1:10" x14ac:dyDescent="0.25">
      <c r="A1612" t="s">
        <v>1709</v>
      </c>
      <c r="B1612">
        <v>0</v>
      </c>
      <c r="C1612" t="str">
        <f t="shared" si="25"/>
        <v>ei muutosta</v>
      </c>
      <c r="I1612" t="s">
        <v>1552</v>
      </c>
      <c r="J1612">
        <f>IFERROR(VLOOKUP(Muutokset!I1612,'2015'!$F$12:$I$1887,4,FALSE),0)</f>
        <v>5788</v>
      </c>
    </row>
    <row r="1613" spans="1:10" x14ac:dyDescent="0.25">
      <c r="A1613" t="s">
        <v>1710</v>
      </c>
      <c r="B1613">
        <v>0</v>
      </c>
      <c r="C1613" t="str">
        <f t="shared" si="25"/>
        <v>ei muutosta</v>
      </c>
      <c r="I1613" t="s">
        <v>1553</v>
      </c>
      <c r="J1613">
        <f>IFERROR(VLOOKUP(Muutokset!I1613,'2015'!$F$12:$I$1887,4,FALSE),0)</f>
        <v>1653</v>
      </c>
    </row>
    <row r="1614" spans="1:10" x14ac:dyDescent="0.25">
      <c r="A1614" t="s">
        <v>1711</v>
      </c>
      <c r="B1614">
        <v>10605</v>
      </c>
      <c r="C1614" t="str">
        <f t="shared" si="25"/>
        <v>suurempi muutos</v>
      </c>
      <c r="I1614" t="s">
        <v>1554</v>
      </c>
      <c r="J1614">
        <f>IFERROR(VLOOKUP(Muutokset!I1614,'2015'!$F$12:$I$1887,4,FALSE),0)</f>
        <v>1028</v>
      </c>
    </row>
    <row r="1615" spans="1:10" x14ac:dyDescent="0.25">
      <c r="A1615" t="s">
        <v>1712</v>
      </c>
      <c r="B1615">
        <v>0</v>
      </c>
      <c r="C1615" t="str">
        <f t="shared" si="25"/>
        <v>ei muutosta</v>
      </c>
      <c r="I1615" t="s">
        <v>1555</v>
      </c>
      <c r="J1615">
        <f>IFERROR(VLOOKUP(Muutokset!I1615,'2015'!$F$12:$I$1887,4,FALSE),0)</f>
        <v>2816</v>
      </c>
    </row>
    <row r="1616" spans="1:10" x14ac:dyDescent="0.25">
      <c r="A1616" t="s">
        <v>1713</v>
      </c>
      <c r="B1616">
        <v>0</v>
      </c>
      <c r="C1616" t="str">
        <f t="shared" si="25"/>
        <v>ei muutosta</v>
      </c>
      <c r="I1616" t="s">
        <v>1556</v>
      </c>
      <c r="J1616">
        <f>IFERROR(VLOOKUP(Muutokset!I1616,'2015'!$F$12:$I$1887,4,FALSE),0)</f>
        <v>9613</v>
      </c>
    </row>
    <row r="1617" spans="1:10" x14ac:dyDescent="0.25">
      <c r="A1617" t="s">
        <v>1714</v>
      </c>
      <c r="B1617">
        <v>0</v>
      </c>
      <c r="C1617" t="str">
        <f t="shared" si="25"/>
        <v>ei muutosta</v>
      </c>
      <c r="I1617" t="s">
        <v>1557</v>
      </c>
      <c r="J1617">
        <f>IFERROR(VLOOKUP(Muutokset!I1617,'2015'!$F$12:$I$1887,4,FALSE),0)</f>
        <v>9648</v>
      </c>
    </row>
    <row r="1618" spans="1:10" x14ac:dyDescent="0.25">
      <c r="A1618" t="s">
        <v>1715</v>
      </c>
      <c r="B1618">
        <v>0</v>
      </c>
      <c r="C1618" t="str">
        <f t="shared" si="25"/>
        <v>ei muutosta</v>
      </c>
      <c r="I1618" t="s">
        <v>1558</v>
      </c>
      <c r="J1618">
        <f>IFERROR(VLOOKUP(Muutokset!I1618,'2015'!$F$12:$I$1887,4,FALSE),0)</f>
        <v>7014</v>
      </c>
    </row>
    <row r="1619" spans="1:10" x14ac:dyDescent="0.25">
      <c r="A1619" t="s">
        <v>1716</v>
      </c>
      <c r="B1619">
        <v>0</v>
      </c>
      <c r="C1619" t="str">
        <f t="shared" si="25"/>
        <v>ei muutosta</v>
      </c>
      <c r="I1619" t="s">
        <v>1928</v>
      </c>
      <c r="J1619">
        <f>IFERROR(VLOOKUP(Muutokset!I1619,'2015'!$F$12:$I$1887,4,FALSE),0)</f>
        <v>0</v>
      </c>
    </row>
    <row r="1620" spans="1:10" x14ac:dyDescent="0.25">
      <c r="A1620" t="s">
        <v>1717</v>
      </c>
      <c r="B1620">
        <v>0</v>
      </c>
      <c r="C1620" t="str">
        <f t="shared" si="25"/>
        <v>ei muutosta</v>
      </c>
      <c r="I1620" t="s">
        <v>1559</v>
      </c>
      <c r="J1620">
        <f>IFERROR(VLOOKUP(Muutokset!I1620,'2015'!$F$12:$I$1887,4,FALSE),0)</f>
        <v>4125</v>
      </c>
    </row>
    <row r="1621" spans="1:10" x14ac:dyDescent="0.25">
      <c r="A1621" t="s">
        <v>1718</v>
      </c>
      <c r="B1621">
        <v>0</v>
      </c>
      <c r="C1621" t="str">
        <f t="shared" si="25"/>
        <v>ei muutosta</v>
      </c>
      <c r="I1621" t="s">
        <v>1560</v>
      </c>
      <c r="J1621">
        <f>IFERROR(VLOOKUP(Muutokset!I1621,'2015'!$F$12:$I$1887,4,FALSE),0)</f>
        <v>9200</v>
      </c>
    </row>
    <row r="1622" spans="1:10" x14ac:dyDescent="0.25">
      <c r="A1622" t="s">
        <v>1719</v>
      </c>
      <c r="B1622">
        <v>0</v>
      </c>
      <c r="C1622" t="str">
        <f t="shared" si="25"/>
        <v>ei muutosta</v>
      </c>
      <c r="I1622" t="s">
        <v>1561</v>
      </c>
      <c r="J1622">
        <f>IFERROR(VLOOKUP(Muutokset!I1622,'2015'!$F$12:$I$1887,4,FALSE),0)</f>
        <v>2462</v>
      </c>
    </row>
    <row r="1623" spans="1:10" x14ac:dyDescent="0.25">
      <c r="A1623" t="s">
        <v>1720</v>
      </c>
      <c r="B1623">
        <v>0</v>
      </c>
      <c r="C1623" t="str">
        <f t="shared" si="25"/>
        <v>ei muutosta</v>
      </c>
      <c r="I1623" t="s">
        <v>1562</v>
      </c>
      <c r="J1623">
        <f>IFERROR(VLOOKUP(Muutokset!I1623,'2015'!$F$12:$I$1887,4,FALSE),0)</f>
        <v>1856</v>
      </c>
    </row>
    <row r="1624" spans="1:10" x14ac:dyDescent="0.25">
      <c r="A1624" t="s">
        <v>1721</v>
      </c>
      <c r="B1624">
        <v>0</v>
      </c>
      <c r="C1624" t="str">
        <f t="shared" si="25"/>
        <v>ei muutosta</v>
      </c>
      <c r="I1624" t="s">
        <v>1563</v>
      </c>
      <c r="J1624">
        <f>IFERROR(VLOOKUP(Muutokset!I1624,'2015'!$F$12:$I$1887,4,FALSE),0)</f>
        <v>6260</v>
      </c>
    </row>
    <row r="1625" spans="1:10" x14ac:dyDescent="0.25">
      <c r="A1625" t="s">
        <v>1722</v>
      </c>
      <c r="B1625">
        <v>0</v>
      </c>
      <c r="C1625" t="str">
        <f t="shared" si="25"/>
        <v>ei muutosta</v>
      </c>
      <c r="I1625" t="s">
        <v>1564</v>
      </c>
      <c r="J1625">
        <f>IFERROR(VLOOKUP(Muutokset!I1625,'2015'!$F$12:$I$1887,4,FALSE),0)</f>
        <v>2248</v>
      </c>
    </row>
    <row r="1626" spans="1:10" x14ac:dyDescent="0.25">
      <c r="A1626" t="s">
        <v>1723</v>
      </c>
      <c r="B1626">
        <v>0</v>
      </c>
      <c r="C1626" t="str">
        <f t="shared" si="25"/>
        <v>ei muutosta</v>
      </c>
      <c r="I1626" t="s">
        <v>1565</v>
      </c>
      <c r="J1626">
        <f>IFERROR(VLOOKUP(Muutokset!I1626,'2015'!$F$12:$I$1887,4,FALSE),0)</f>
        <v>8285</v>
      </c>
    </row>
    <row r="1627" spans="1:10" x14ac:dyDescent="0.25">
      <c r="A1627" t="s">
        <v>1724</v>
      </c>
      <c r="B1627">
        <v>0</v>
      </c>
      <c r="C1627" t="str">
        <f t="shared" si="25"/>
        <v>ei muutosta</v>
      </c>
      <c r="I1627" t="s">
        <v>1566</v>
      </c>
      <c r="J1627">
        <f>IFERROR(VLOOKUP(Muutokset!I1627,'2015'!$F$12:$I$1887,4,FALSE),0)</f>
        <v>8690</v>
      </c>
    </row>
    <row r="1628" spans="1:10" x14ac:dyDescent="0.25">
      <c r="A1628" t="s">
        <v>1725</v>
      </c>
      <c r="B1628">
        <v>0</v>
      </c>
      <c r="C1628" t="str">
        <f t="shared" si="25"/>
        <v>ei muutosta</v>
      </c>
      <c r="I1628" t="s">
        <v>1567</v>
      </c>
      <c r="J1628">
        <f>IFERROR(VLOOKUP(Muutokset!I1628,'2015'!$F$12:$I$1887,4,FALSE),0)</f>
        <v>7858</v>
      </c>
    </row>
    <row r="1629" spans="1:10" x14ac:dyDescent="0.25">
      <c r="A1629" t="s">
        <v>1726</v>
      </c>
      <c r="B1629">
        <v>0</v>
      </c>
      <c r="C1629" t="str">
        <f t="shared" si="25"/>
        <v>ei muutosta</v>
      </c>
      <c r="I1629" t="s">
        <v>1568</v>
      </c>
      <c r="J1629">
        <f>IFERROR(VLOOKUP(Muutokset!I1629,'2015'!$F$12:$I$1887,4,FALSE),0)</f>
        <v>3394</v>
      </c>
    </row>
    <row r="1630" spans="1:10" x14ac:dyDescent="0.25">
      <c r="A1630" t="s">
        <v>1727</v>
      </c>
      <c r="B1630">
        <v>0</v>
      </c>
      <c r="C1630" t="str">
        <f t="shared" si="25"/>
        <v>ei muutosta</v>
      </c>
      <c r="I1630" t="s">
        <v>1929</v>
      </c>
      <c r="J1630">
        <f>IFERROR(VLOOKUP(Muutokset!I1630,'2015'!$F$12:$I$1887,4,FALSE),0)</f>
        <v>5757</v>
      </c>
    </row>
    <row r="1631" spans="1:10" x14ac:dyDescent="0.25">
      <c r="A1631" t="s">
        <v>1728</v>
      </c>
      <c r="B1631">
        <v>0</v>
      </c>
      <c r="C1631" t="str">
        <f t="shared" si="25"/>
        <v>ei muutosta</v>
      </c>
      <c r="I1631" t="s">
        <v>1569</v>
      </c>
      <c r="J1631">
        <f>IFERROR(VLOOKUP(Muutokset!I1631,'2015'!$F$12:$I$1887,4,FALSE),0)</f>
        <v>8884</v>
      </c>
    </row>
    <row r="1632" spans="1:10" x14ac:dyDescent="0.25">
      <c r="A1632" t="s">
        <v>1729</v>
      </c>
      <c r="B1632">
        <v>0</v>
      </c>
      <c r="C1632" t="str">
        <f t="shared" si="25"/>
        <v>ei muutosta</v>
      </c>
      <c r="I1632" t="s">
        <v>1570</v>
      </c>
      <c r="J1632">
        <f>IFERROR(VLOOKUP(Muutokset!I1632,'2015'!$F$12:$I$1887,4,FALSE),0)</f>
        <v>3520</v>
      </c>
    </row>
    <row r="1633" spans="1:10" x14ac:dyDescent="0.25">
      <c r="A1633" t="s">
        <v>1730</v>
      </c>
      <c r="B1633">
        <v>0</v>
      </c>
      <c r="C1633" t="str">
        <f t="shared" si="25"/>
        <v>ei muutosta</v>
      </c>
      <c r="I1633" t="s">
        <v>1571</v>
      </c>
      <c r="J1633">
        <f>IFERROR(VLOOKUP(Muutokset!I1633,'2015'!$F$12:$I$1887,4,FALSE),0)</f>
        <v>7910</v>
      </c>
    </row>
    <row r="1634" spans="1:10" x14ac:dyDescent="0.25">
      <c r="A1634" t="s">
        <v>1731</v>
      </c>
      <c r="B1634">
        <v>0</v>
      </c>
      <c r="C1634" t="str">
        <f t="shared" si="25"/>
        <v>ei muutosta</v>
      </c>
      <c r="I1634" t="s">
        <v>1572</v>
      </c>
      <c r="J1634">
        <f>IFERROR(VLOOKUP(Muutokset!I1634,'2015'!$F$12:$I$1887,4,FALSE),0)</f>
        <v>6196</v>
      </c>
    </row>
    <row r="1635" spans="1:10" x14ac:dyDescent="0.25">
      <c r="A1635" t="s">
        <v>1732</v>
      </c>
      <c r="B1635">
        <v>0</v>
      </c>
      <c r="C1635" t="str">
        <f t="shared" si="25"/>
        <v>ei muutosta</v>
      </c>
      <c r="I1635" t="s">
        <v>1930</v>
      </c>
      <c r="J1635">
        <f>IFERROR(VLOOKUP(Muutokset!I1635,'2015'!$F$12:$I$1887,4,FALSE),0)</f>
        <v>5274</v>
      </c>
    </row>
    <row r="1636" spans="1:10" x14ac:dyDescent="0.25">
      <c r="A1636" t="s">
        <v>1733</v>
      </c>
      <c r="B1636">
        <v>0</v>
      </c>
      <c r="C1636" t="str">
        <f t="shared" si="25"/>
        <v>ei muutosta</v>
      </c>
      <c r="I1636" t="s">
        <v>1573</v>
      </c>
      <c r="J1636">
        <f>IFERROR(VLOOKUP(Muutokset!I1636,'2015'!$F$12:$I$1887,4,FALSE),0)</f>
        <v>5830</v>
      </c>
    </row>
    <row r="1637" spans="1:10" x14ac:dyDescent="0.25">
      <c r="A1637" t="s">
        <v>1734</v>
      </c>
      <c r="B1637">
        <v>0</v>
      </c>
      <c r="C1637" t="str">
        <f t="shared" si="25"/>
        <v>ei muutosta</v>
      </c>
      <c r="I1637" t="s">
        <v>1574</v>
      </c>
      <c r="J1637">
        <f>IFERROR(VLOOKUP(Muutokset!I1637,'2015'!$F$12:$I$1887,4,FALSE),0)</f>
        <v>5905</v>
      </c>
    </row>
    <row r="1638" spans="1:10" x14ac:dyDescent="0.25">
      <c r="A1638" t="s">
        <v>1735</v>
      </c>
      <c r="B1638">
        <v>0</v>
      </c>
      <c r="C1638" t="str">
        <f t="shared" si="25"/>
        <v>ei muutosta</v>
      </c>
      <c r="I1638" t="s">
        <v>1575</v>
      </c>
      <c r="J1638">
        <f>IFERROR(VLOOKUP(Muutokset!I1638,'2015'!$F$12:$I$1887,4,FALSE),0)</f>
        <v>8986</v>
      </c>
    </row>
    <row r="1639" spans="1:10" x14ac:dyDescent="0.25">
      <c r="A1639" t="s">
        <v>1736</v>
      </c>
      <c r="B1639">
        <v>0</v>
      </c>
      <c r="C1639" t="str">
        <f t="shared" si="25"/>
        <v>ei muutosta</v>
      </c>
      <c r="I1639" t="s">
        <v>1576</v>
      </c>
      <c r="J1639">
        <f>IFERROR(VLOOKUP(Muutokset!I1639,'2015'!$F$12:$I$1887,4,FALSE),0)</f>
        <v>7420</v>
      </c>
    </row>
    <row r="1640" spans="1:10" x14ac:dyDescent="0.25">
      <c r="A1640" t="s">
        <v>1737</v>
      </c>
      <c r="B1640">
        <v>0</v>
      </c>
      <c r="C1640" t="str">
        <f t="shared" si="25"/>
        <v>ei muutosta</v>
      </c>
      <c r="I1640" t="s">
        <v>1577</v>
      </c>
      <c r="J1640">
        <f>IFERROR(VLOOKUP(Muutokset!I1640,'2015'!$F$12:$I$1887,4,FALSE),0)</f>
        <v>4875</v>
      </c>
    </row>
    <row r="1641" spans="1:10" x14ac:dyDescent="0.25">
      <c r="A1641" t="s">
        <v>1738</v>
      </c>
      <c r="B1641">
        <v>0</v>
      </c>
      <c r="C1641" t="str">
        <f t="shared" si="25"/>
        <v>ei muutosta</v>
      </c>
      <c r="I1641" t="s">
        <v>1578</v>
      </c>
      <c r="J1641">
        <f>IFERROR(VLOOKUP(Muutokset!I1641,'2015'!$F$12:$I$1887,4,FALSE),0)</f>
        <v>4940</v>
      </c>
    </row>
    <row r="1642" spans="1:10" x14ac:dyDescent="0.25">
      <c r="A1642" t="s">
        <v>1739</v>
      </c>
      <c r="B1642">
        <v>0</v>
      </c>
      <c r="C1642" t="str">
        <f t="shared" si="25"/>
        <v>ei muutosta</v>
      </c>
      <c r="I1642" t="s">
        <v>1579</v>
      </c>
      <c r="J1642">
        <f>IFERROR(VLOOKUP(Muutokset!I1642,'2015'!$F$12:$I$1887,4,FALSE),0)</f>
        <v>4027</v>
      </c>
    </row>
    <row r="1643" spans="1:10" x14ac:dyDescent="0.25">
      <c r="A1643" t="s">
        <v>1740</v>
      </c>
      <c r="B1643">
        <v>0</v>
      </c>
      <c r="C1643" t="str">
        <f t="shared" si="25"/>
        <v>ei muutosta</v>
      </c>
      <c r="I1643" t="s">
        <v>1932</v>
      </c>
      <c r="J1643">
        <f>IFERROR(VLOOKUP(Muutokset!I1643,'2015'!$F$12:$I$1887,4,FALSE),0)</f>
        <v>6559</v>
      </c>
    </row>
    <row r="1644" spans="1:10" x14ac:dyDescent="0.25">
      <c r="A1644" t="s">
        <v>1741</v>
      </c>
      <c r="B1644">
        <v>912</v>
      </c>
      <c r="C1644" t="str">
        <f t="shared" si="25"/>
        <v>suurempi muutos</v>
      </c>
      <c r="I1644" t="s">
        <v>1580</v>
      </c>
      <c r="J1644">
        <f>IFERROR(VLOOKUP(Muutokset!I1644,'2015'!$F$12:$I$1887,4,FALSE),0)</f>
        <v>4303</v>
      </c>
    </row>
    <row r="1645" spans="1:10" x14ac:dyDescent="0.25">
      <c r="A1645" t="s">
        <v>1742</v>
      </c>
      <c r="B1645">
        <v>4297</v>
      </c>
      <c r="C1645" t="str">
        <f t="shared" si="25"/>
        <v>suurempi muutos</v>
      </c>
      <c r="I1645" t="s">
        <v>1581</v>
      </c>
      <c r="J1645">
        <f>IFERROR(VLOOKUP(Muutokset!I1645,'2015'!$F$12:$I$1887,4,FALSE),0)</f>
        <v>9001</v>
      </c>
    </row>
    <row r="1646" spans="1:10" x14ac:dyDescent="0.25">
      <c r="A1646" t="s">
        <v>1743</v>
      </c>
      <c r="B1646">
        <v>0</v>
      </c>
      <c r="C1646" t="str">
        <f t="shared" si="25"/>
        <v>ei muutosta</v>
      </c>
      <c r="I1646" t="s">
        <v>1582</v>
      </c>
      <c r="J1646">
        <f>IFERROR(VLOOKUP(Muutokset!I1646,'2015'!$F$12:$I$1887,4,FALSE),0)</f>
        <v>2227</v>
      </c>
    </row>
    <row r="1647" spans="1:10" x14ac:dyDescent="0.25">
      <c r="A1647" t="s">
        <v>1744</v>
      </c>
      <c r="B1647">
        <v>0</v>
      </c>
      <c r="C1647" t="str">
        <f t="shared" si="25"/>
        <v>ei muutosta</v>
      </c>
      <c r="I1647" t="s">
        <v>2048</v>
      </c>
      <c r="J1647">
        <f>IFERROR(VLOOKUP(Muutokset!I1647,'2015'!$F$12:$I$1887,4,FALSE),0)</f>
        <v>710</v>
      </c>
    </row>
    <row r="1648" spans="1:10" x14ac:dyDescent="0.25">
      <c r="A1648" t="s">
        <v>1745</v>
      </c>
      <c r="B1648">
        <v>0</v>
      </c>
      <c r="C1648" t="str">
        <f t="shared" si="25"/>
        <v>ei muutosta</v>
      </c>
      <c r="I1648" t="s">
        <v>1583</v>
      </c>
      <c r="J1648">
        <f>IFERROR(VLOOKUP(Muutokset!I1648,'2015'!$F$12:$I$1887,4,FALSE),0)</f>
        <v>3434</v>
      </c>
    </row>
    <row r="1649" spans="1:10" x14ac:dyDescent="0.25">
      <c r="A1649" t="s">
        <v>1746</v>
      </c>
      <c r="B1649">
        <v>0</v>
      </c>
      <c r="C1649" t="str">
        <f t="shared" si="25"/>
        <v>ei muutosta</v>
      </c>
      <c r="I1649" t="s">
        <v>1584</v>
      </c>
      <c r="J1649">
        <f>IFERROR(VLOOKUP(Muutokset!I1649,'2015'!$F$12:$I$1887,4,FALSE),0)</f>
        <v>3336</v>
      </c>
    </row>
    <row r="1650" spans="1:10" x14ac:dyDescent="0.25">
      <c r="A1650" t="s">
        <v>1747</v>
      </c>
      <c r="B1650">
        <v>0</v>
      </c>
      <c r="C1650" t="str">
        <f t="shared" si="25"/>
        <v>ei muutosta</v>
      </c>
      <c r="I1650" t="s">
        <v>1585</v>
      </c>
      <c r="J1650">
        <f>IFERROR(VLOOKUP(Muutokset!I1650,'2015'!$F$12:$I$1887,4,FALSE),0)</f>
        <v>5021</v>
      </c>
    </row>
    <row r="1651" spans="1:10" x14ac:dyDescent="0.25">
      <c r="A1651" t="s">
        <v>1748</v>
      </c>
      <c r="B1651">
        <v>0</v>
      </c>
      <c r="C1651" t="str">
        <f t="shared" si="25"/>
        <v>ei muutosta</v>
      </c>
      <c r="I1651" t="s">
        <v>1933</v>
      </c>
      <c r="J1651">
        <f>IFERROR(VLOOKUP(Muutokset!I1651,'2015'!$F$12:$I$1887,4,FALSE),0)</f>
        <v>9457</v>
      </c>
    </row>
    <row r="1652" spans="1:10" x14ac:dyDescent="0.25">
      <c r="A1652" t="s">
        <v>1749</v>
      </c>
      <c r="B1652">
        <v>0</v>
      </c>
      <c r="C1652" t="str">
        <f t="shared" si="25"/>
        <v>ei muutosta</v>
      </c>
      <c r="I1652" t="s">
        <v>1586</v>
      </c>
      <c r="J1652">
        <f>IFERROR(VLOOKUP(Muutokset!I1652,'2015'!$F$12:$I$1887,4,FALSE),0)</f>
        <v>2632</v>
      </c>
    </row>
    <row r="1653" spans="1:10" x14ac:dyDescent="0.25">
      <c r="A1653" t="s">
        <v>1750</v>
      </c>
      <c r="B1653">
        <v>0</v>
      </c>
      <c r="C1653" t="str">
        <f t="shared" si="25"/>
        <v>ei muutosta</v>
      </c>
      <c r="I1653" t="s">
        <v>1587</v>
      </c>
      <c r="J1653">
        <f>IFERROR(VLOOKUP(Muutokset!I1653,'2015'!$F$12:$I$1887,4,FALSE),0)</f>
        <v>5203</v>
      </c>
    </row>
    <row r="1654" spans="1:10" x14ac:dyDescent="0.25">
      <c r="A1654" t="s">
        <v>1751</v>
      </c>
      <c r="B1654">
        <v>-187</v>
      </c>
      <c r="C1654" t="str">
        <f t="shared" si="25"/>
        <v>suurempi muutos</v>
      </c>
      <c r="I1654" t="s">
        <v>1588</v>
      </c>
      <c r="J1654">
        <f>IFERROR(VLOOKUP(Muutokset!I1654,'2015'!$F$12:$I$1887,4,FALSE),0)</f>
        <v>4540</v>
      </c>
    </row>
    <row r="1655" spans="1:10" x14ac:dyDescent="0.25">
      <c r="A1655" t="s">
        <v>1752</v>
      </c>
      <c r="B1655">
        <v>0</v>
      </c>
      <c r="C1655" t="str">
        <f t="shared" si="25"/>
        <v>ei muutosta</v>
      </c>
      <c r="I1655" t="s">
        <v>1589</v>
      </c>
      <c r="J1655">
        <f>IFERROR(VLOOKUP(Muutokset!I1655,'2015'!$F$12:$I$1887,4,FALSE),0)</f>
        <v>4152</v>
      </c>
    </row>
    <row r="1656" spans="1:10" x14ac:dyDescent="0.25">
      <c r="A1656" t="s">
        <v>1753</v>
      </c>
      <c r="B1656">
        <v>0</v>
      </c>
      <c r="C1656" t="str">
        <f t="shared" si="25"/>
        <v>ei muutosta</v>
      </c>
      <c r="I1656" t="s">
        <v>1590</v>
      </c>
      <c r="J1656">
        <f>IFERROR(VLOOKUP(Muutokset!I1656,'2015'!$F$12:$I$1887,4,FALSE),0)</f>
        <v>4574</v>
      </c>
    </row>
    <row r="1657" spans="1:10" x14ac:dyDescent="0.25">
      <c r="A1657" t="s">
        <v>1754</v>
      </c>
      <c r="B1657">
        <v>0</v>
      </c>
      <c r="C1657" t="str">
        <f t="shared" si="25"/>
        <v>ei muutosta</v>
      </c>
      <c r="I1657" t="s">
        <v>1591</v>
      </c>
      <c r="J1657">
        <f>IFERROR(VLOOKUP(Muutokset!I1657,'2015'!$F$12:$I$1887,4,FALSE),0)</f>
        <v>5380</v>
      </c>
    </row>
    <row r="1658" spans="1:10" x14ac:dyDescent="0.25">
      <c r="A1658" t="s">
        <v>1755</v>
      </c>
      <c r="B1658">
        <v>0</v>
      </c>
      <c r="C1658" t="str">
        <f t="shared" si="25"/>
        <v>ei muutosta</v>
      </c>
      <c r="I1658" t="s">
        <v>1592</v>
      </c>
      <c r="J1658">
        <f>IFERROR(VLOOKUP(Muutokset!I1658,'2015'!$F$12:$I$1887,4,FALSE),0)</f>
        <v>4490</v>
      </c>
    </row>
    <row r="1659" spans="1:10" x14ac:dyDescent="0.25">
      <c r="A1659" t="s">
        <v>1756</v>
      </c>
      <c r="B1659">
        <v>0</v>
      </c>
      <c r="C1659" t="str">
        <f t="shared" si="25"/>
        <v>ei muutosta</v>
      </c>
      <c r="I1659" t="s">
        <v>1934</v>
      </c>
      <c r="J1659">
        <f>IFERROR(VLOOKUP(Muutokset!I1659,'2015'!$F$12:$I$1887,4,FALSE),0)</f>
        <v>4308</v>
      </c>
    </row>
    <row r="1660" spans="1:10" x14ac:dyDescent="0.25">
      <c r="A1660" t="s">
        <v>1757</v>
      </c>
      <c r="B1660">
        <v>0</v>
      </c>
      <c r="C1660" t="str">
        <f t="shared" si="25"/>
        <v>ei muutosta</v>
      </c>
      <c r="I1660" t="s">
        <v>1593</v>
      </c>
      <c r="J1660">
        <f>IFERROR(VLOOKUP(Muutokset!I1660,'2015'!$F$12:$I$1887,4,FALSE),0)</f>
        <v>1686</v>
      </c>
    </row>
    <row r="1661" spans="1:10" x14ac:dyDescent="0.25">
      <c r="A1661" t="s">
        <v>1758</v>
      </c>
      <c r="B1661">
        <v>0</v>
      </c>
      <c r="C1661" t="str">
        <f t="shared" si="25"/>
        <v>ei muutosta</v>
      </c>
      <c r="I1661" t="s">
        <v>1594</v>
      </c>
      <c r="J1661">
        <f>IFERROR(VLOOKUP(Muutokset!I1661,'2015'!$F$12:$I$1887,4,FALSE),0)</f>
        <v>8815</v>
      </c>
    </row>
    <row r="1662" spans="1:10" x14ac:dyDescent="0.25">
      <c r="A1662" t="s">
        <v>1759</v>
      </c>
      <c r="B1662">
        <v>0</v>
      </c>
      <c r="C1662" t="str">
        <f t="shared" si="25"/>
        <v>ei muutosta</v>
      </c>
      <c r="I1662" t="s">
        <v>1595</v>
      </c>
      <c r="J1662">
        <f>IFERROR(VLOOKUP(Muutokset!I1662,'2015'!$F$12:$I$1887,4,FALSE),0)</f>
        <v>4236</v>
      </c>
    </row>
    <row r="1663" spans="1:10" x14ac:dyDescent="0.25">
      <c r="A1663" t="s">
        <v>1760</v>
      </c>
      <c r="B1663">
        <v>0</v>
      </c>
      <c r="C1663" t="str">
        <f t="shared" si="25"/>
        <v>ei muutosta</v>
      </c>
      <c r="I1663" t="s">
        <v>1596</v>
      </c>
      <c r="J1663">
        <f>IFERROR(VLOOKUP(Muutokset!I1663,'2015'!$F$12:$I$1887,4,FALSE),0)</f>
        <v>8456</v>
      </c>
    </row>
    <row r="1664" spans="1:10" x14ac:dyDescent="0.25">
      <c r="A1664" t="s">
        <v>1761</v>
      </c>
      <c r="B1664">
        <v>-3041</v>
      </c>
      <c r="C1664" t="str">
        <f t="shared" si="25"/>
        <v>suurempi muutos</v>
      </c>
      <c r="I1664" t="s">
        <v>1597</v>
      </c>
      <c r="J1664">
        <f>IFERROR(VLOOKUP(Muutokset!I1664,'2015'!$F$12:$I$1887,4,FALSE),0)</f>
        <v>6170</v>
      </c>
    </row>
    <row r="1665" spans="1:10" x14ac:dyDescent="0.25">
      <c r="A1665" t="s">
        <v>1762</v>
      </c>
      <c r="B1665">
        <v>0</v>
      </c>
      <c r="C1665" t="str">
        <f t="shared" si="25"/>
        <v>ei muutosta</v>
      </c>
      <c r="I1665" t="s">
        <v>1598</v>
      </c>
      <c r="J1665">
        <f>IFERROR(VLOOKUP(Muutokset!I1665,'2015'!$F$12:$I$1887,4,FALSE),0)</f>
        <v>7374</v>
      </c>
    </row>
    <row r="1666" spans="1:10" x14ac:dyDescent="0.25">
      <c r="A1666" t="s">
        <v>1763</v>
      </c>
      <c r="B1666">
        <v>0</v>
      </c>
      <c r="C1666" t="str">
        <f t="shared" si="25"/>
        <v>ei muutosta</v>
      </c>
      <c r="I1666" t="s">
        <v>1599</v>
      </c>
      <c r="J1666">
        <f>IFERROR(VLOOKUP(Muutokset!I1666,'2015'!$F$12:$I$1887,4,FALSE),0)</f>
        <v>4394</v>
      </c>
    </row>
    <row r="1667" spans="1:10" x14ac:dyDescent="0.25">
      <c r="A1667" t="s">
        <v>1764</v>
      </c>
      <c r="B1667">
        <v>0</v>
      </c>
      <c r="C1667" t="str">
        <f t="shared" ref="C1667:C1730" si="26">IF(ISERROR(B1667), "tieosa muuttunut", IF(ABS(B1667)&lt;=50, IF(B1667=0, "ei muutosta", "±50"), "suurempi muutos"))</f>
        <v>ei muutosta</v>
      </c>
      <c r="I1667" t="s">
        <v>1600</v>
      </c>
      <c r="J1667">
        <f>IFERROR(VLOOKUP(Muutokset!I1667,'2015'!$F$12:$I$1887,4,FALSE),0)</f>
        <v>4770</v>
      </c>
    </row>
    <row r="1668" spans="1:10" x14ac:dyDescent="0.25">
      <c r="A1668" t="s">
        <v>1765</v>
      </c>
      <c r="B1668">
        <v>1289</v>
      </c>
      <c r="C1668" t="str">
        <f t="shared" si="26"/>
        <v>suurempi muutos</v>
      </c>
      <c r="I1668" t="s">
        <v>1601</v>
      </c>
      <c r="J1668">
        <f>IFERROR(VLOOKUP(Muutokset!I1668,'2015'!$F$12:$I$1887,4,FALSE),0)</f>
        <v>3627</v>
      </c>
    </row>
    <row r="1669" spans="1:10" x14ac:dyDescent="0.25">
      <c r="A1669" t="s">
        <v>1766</v>
      </c>
      <c r="B1669">
        <v>0</v>
      </c>
      <c r="C1669" t="str">
        <f t="shared" si="26"/>
        <v>ei muutosta</v>
      </c>
      <c r="I1669" t="s">
        <v>1602</v>
      </c>
      <c r="J1669">
        <f>IFERROR(VLOOKUP(Muutokset!I1669,'2015'!$F$12:$I$1887,4,FALSE),0)</f>
        <v>5586</v>
      </c>
    </row>
    <row r="1670" spans="1:10" x14ac:dyDescent="0.25">
      <c r="A1670" t="s">
        <v>1767</v>
      </c>
      <c r="B1670">
        <v>0</v>
      </c>
      <c r="C1670" t="str">
        <f t="shared" si="26"/>
        <v>ei muutosta</v>
      </c>
      <c r="I1670" t="s">
        <v>1603</v>
      </c>
      <c r="J1670">
        <f>IFERROR(VLOOKUP(Muutokset!I1670,'2015'!$F$12:$I$1887,4,FALSE),0)</f>
        <v>3823</v>
      </c>
    </row>
    <row r="1671" spans="1:10" x14ac:dyDescent="0.25">
      <c r="A1671" t="s">
        <v>1768</v>
      </c>
      <c r="B1671">
        <v>0</v>
      </c>
      <c r="C1671" t="str">
        <f t="shared" si="26"/>
        <v>ei muutosta</v>
      </c>
      <c r="I1671" t="s">
        <v>1604</v>
      </c>
      <c r="J1671">
        <f>IFERROR(VLOOKUP(Muutokset!I1671,'2015'!$F$12:$I$1887,4,FALSE),0)</f>
        <v>2484</v>
      </c>
    </row>
    <row r="1672" spans="1:10" x14ac:dyDescent="0.25">
      <c r="A1672" t="s">
        <v>1769</v>
      </c>
      <c r="B1672">
        <v>0</v>
      </c>
      <c r="C1672" t="str">
        <f t="shared" si="26"/>
        <v>ei muutosta</v>
      </c>
      <c r="I1672" t="s">
        <v>1605</v>
      </c>
      <c r="J1672">
        <f>IFERROR(VLOOKUP(Muutokset!I1672,'2015'!$F$12:$I$1887,4,FALSE),0)</f>
        <v>1833</v>
      </c>
    </row>
    <row r="1673" spans="1:10" x14ac:dyDescent="0.25">
      <c r="A1673" t="s">
        <v>1770</v>
      </c>
      <c r="B1673">
        <v>90</v>
      </c>
      <c r="C1673" t="str">
        <f t="shared" si="26"/>
        <v>suurempi muutos</v>
      </c>
      <c r="I1673" t="s">
        <v>1606</v>
      </c>
      <c r="J1673">
        <f>IFERROR(VLOOKUP(Muutokset!I1673,'2015'!$F$12:$I$1887,4,FALSE),0)</f>
        <v>4997</v>
      </c>
    </row>
    <row r="1674" spans="1:10" x14ac:dyDescent="0.25">
      <c r="A1674" t="s">
        <v>1771</v>
      </c>
      <c r="B1674">
        <v>0</v>
      </c>
      <c r="C1674" t="str">
        <f t="shared" si="26"/>
        <v>ei muutosta</v>
      </c>
      <c r="I1674" t="s">
        <v>1607</v>
      </c>
      <c r="J1674">
        <f>IFERROR(VLOOKUP(Muutokset!I1674,'2015'!$F$12:$I$1887,4,FALSE),0)</f>
        <v>3285</v>
      </c>
    </row>
    <row r="1675" spans="1:10" x14ac:dyDescent="0.25">
      <c r="A1675" t="s">
        <v>1772</v>
      </c>
      <c r="B1675">
        <v>0</v>
      </c>
      <c r="C1675" t="str">
        <f t="shared" si="26"/>
        <v>ei muutosta</v>
      </c>
      <c r="I1675" t="s">
        <v>1608</v>
      </c>
      <c r="J1675">
        <f>IFERROR(VLOOKUP(Muutokset!I1675,'2015'!$F$12:$I$1887,4,FALSE),0)</f>
        <v>6592</v>
      </c>
    </row>
    <row r="1676" spans="1:10" x14ac:dyDescent="0.25">
      <c r="A1676" t="s">
        <v>1773</v>
      </c>
      <c r="B1676">
        <v>0</v>
      </c>
      <c r="C1676" t="str">
        <f t="shared" si="26"/>
        <v>ei muutosta</v>
      </c>
      <c r="I1676" t="s">
        <v>1935</v>
      </c>
      <c r="J1676">
        <f>IFERROR(VLOOKUP(Muutokset!I1676,'2015'!$F$12:$I$1887,4,FALSE),0)</f>
        <v>5470</v>
      </c>
    </row>
    <row r="1677" spans="1:10" x14ac:dyDescent="0.25">
      <c r="A1677" t="s">
        <v>1774</v>
      </c>
      <c r="B1677">
        <v>0</v>
      </c>
      <c r="C1677" t="str">
        <f t="shared" si="26"/>
        <v>ei muutosta</v>
      </c>
      <c r="I1677" t="s">
        <v>1609</v>
      </c>
      <c r="J1677">
        <f>IFERROR(VLOOKUP(Muutokset!I1677,'2015'!$F$12:$I$1887,4,FALSE),0)</f>
        <v>7474</v>
      </c>
    </row>
    <row r="1678" spans="1:10" x14ac:dyDescent="0.25">
      <c r="A1678" t="s">
        <v>1775</v>
      </c>
      <c r="B1678">
        <v>0</v>
      </c>
      <c r="C1678" t="str">
        <f t="shared" si="26"/>
        <v>ei muutosta</v>
      </c>
      <c r="I1678" t="s">
        <v>1610</v>
      </c>
      <c r="J1678">
        <f>IFERROR(VLOOKUP(Muutokset!I1678,'2015'!$F$12:$I$1887,4,FALSE),0)</f>
        <v>5115</v>
      </c>
    </row>
    <row r="1679" spans="1:10" x14ac:dyDescent="0.25">
      <c r="A1679" t="s">
        <v>1776</v>
      </c>
      <c r="B1679">
        <v>0</v>
      </c>
      <c r="C1679" t="str">
        <f t="shared" si="26"/>
        <v>ei muutosta</v>
      </c>
      <c r="I1679" t="s">
        <v>1611</v>
      </c>
      <c r="J1679">
        <f>IFERROR(VLOOKUP(Muutokset!I1679,'2015'!$F$12:$I$1887,4,FALSE),0)</f>
        <v>5894</v>
      </c>
    </row>
    <row r="1680" spans="1:10" x14ac:dyDescent="0.25">
      <c r="A1680" t="s">
        <v>1777</v>
      </c>
      <c r="B1680">
        <v>0</v>
      </c>
      <c r="C1680" t="str">
        <f t="shared" si="26"/>
        <v>ei muutosta</v>
      </c>
      <c r="I1680" t="s">
        <v>1612</v>
      </c>
      <c r="J1680">
        <f>IFERROR(VLOOKUP(Muutokset!I1680,'2015'!$F$12:$I$1887,4,FALSE),0)</f>
        <v>8102</v>
      </c>
    </row>
    <row r="1681" spans="1:10" x14ac:dyDescent="0.25">
      <c r="A1681" t="s">
        <v>1778</v>
      </c>
      <c r="B1681">
        <v>0</v>
      </c>
      <c r="C1681" t="str">
        <f t="shared" si="26"/>
        <v>ei muutosta</v>
      </c>
      <c r="I1681" t="s">
        <v>1613</v>
      </c>
      <c r="J1681">
        <f>IFERROR(VLOOKUP(Muutokset!I1681,'2015'!$F$12:$I$1887,4,FALSE),0)</f>
        <v>6410</v>
      </c>
    </row>
    <row r="1682" spans="1:10" x14ac:dyDescent="0.25">
      <c r="A1682" t="s">
        <v>1779</v>
      </c>
      <c r="B1682">
        <v>0</v>
      </c>
      <c r="C1682" t="str">
        <f t="shared" si="26"/>
        <v>ei muutosta</v>
      </c>
      <c r="I1682" t="s">
        <v>1614</v>
      </c>
      <c r="J1682">
        <f>IFERROR(VLOOKUP(Muutokset!I1682,'2015'!$F$12:$I$1887,4,FALSE),0)</f>
        <v>6955</v>
      </c>
    </row>
    <row r="1683" spans="1:10" x14ac:dyDescent="0.25">
      <c r="A1683" t="s">
        <v>1780</v>
      </c>
      <c r="B1683">
        <v>0</v>
      </c>
      <c r="C1683" t="str">
        <f t="shared" si="26"/>
        <v>ei muutosta</v>
      </c>
      <c r="I1683" t="s">
        <v>1615</v>
      </c>
      <c r="J1683">
        <f>IFERROR(VLOOKUP(Muutokset!I1683,'2015'!$F$12:$I$1887,4,FALSE),0)</f>
        <v>7770</v>
      </c>
    </row>
    <row r="1684" spans="1:10" x14ac:dyDescent="0.25">
      <c r="A1684" t="s">
        <v>1781</v>
      </c>
      <c r="B1684">
        <v>0</v>
      </c>
      <c r="C1684" t="str">
        <f t="shared" si="26"/>
        <v>ei muutosta</v>
      </c>
      <c r="I1684" t="s">
        <v>1616</v>
      </c>
      <c r="J1684">
        <f>IFERROR(VLOOKUP(Muutokset!I1684,'2015'!$F$12:$I$1887,4,FALSE),0)</f>
        <v>9418</v>
      </c>
    </row>
    <row r="1685" spans="1:10" x14ac:dyDescent="0.25">
      <c r="A1685" t="s">
        <v>1782</v>
      </c>
      <c r="B1685">
        <v>0</v>
      </c>
      <c r="C1685" t="str">
        <f t="shared" si="26"/>
        <v>ei muutosta</v>
      </c>
      <c r="I1685" t="s">
        <v>1936</v>
      </c>
      <c r="J1685">
        <f>IFERROR(VLOOKUP(Muutokset!I1685,'2015'!$F$12:$I$1887,4,FALSE),0)</f>
        <v>45</v>
      </c>
    </row>
    <row r="1686" spans="1:10" x14ac:dyDescent="0.25">
      <c r="A1686" t="s">
        <v>1783</v>
      </c>
      <c r="B1686">
        <v>-12</v>
      </c>
      <c r="C1686" t="str">
        <f t="shared" si="26"/>
        <v>±50</v>
      </c>
      <c r="I1686" t="s">
        <v>1617</v>
      </c>
      <c r="J1686">
        <f>IFERROR(VLOOKUP(Muutokset!I1686,'2015'!$F$12:$I$1887,4,FALSE),0)</f>
        <v>7803</v>
      </c>
    </row>
    <row r="1687" spans="1:10" x14ac:dyDescent="0.25">
      <c r="A1687" t="s">
        <v>1784</v>
      </c>
      <c r="B1687">
        <v>0</v>
      </c>
      <c r="C1687" t="str">
        <f t="shared" si="26"/>
        <v>ei muutosta</v>
      </c>
      <c r="I1687" t="s">
        <v>1618</v>
      </c>
      <c r="J1687">
        <f>IFERROR(VLOOKUP(Muutokset!I1687,'2015'!$F$12:$I$1887,4,FALSE),0)</f>
        <v>4738</v>
      </c>
    </row>
    <row r="1688" spans="1:10" x14ac:dyDescent="0.25">
      <c r="A1688" t="s">
        <v>1785</v>
      </c>
      <c r="B1688">
        <v>0</v>
      </c>
      <c r="C1688" t="str">
        <f t="shared" si="26"/>
        <v>ei muutosta</v>
      </c>
      <c r="I1688" t="s">
        <v>1619</v>
      </c>
      <c r="J1688">
        <f>IFERROR(VLOOKUP(Muutokset!I1688,'2015'!$F$12:$I$1887,4,FALSE),0)</f>
        <v>8364</v>
      </c>
    </row>
    <row r="1689" spans="1:10" x14ac:dyDescent="0.25">
      <c r="A1689" t="s">
        <v>1786</v>
      </c>
      <c r="B1689">
        <v>0</v>
      </c>
      <c r="C1689" t="str">
        <f t="shared" si="26"/>
        <v>ei muutosta</v>
      </c>
      <c r="I1689" t="s">
        <v>1620</v>
      </c>
      <c r="J1689">
        <f>IFERROR(VLOOKUP(Muutokset!I1689,'2015'!$F$12:$I$1887,4,FALSE),0)</f>
        <v>4348</v>
      </c>
    </row>
    <row r="1690" spans="1:10" x14ac:dyDescent="0.25">
      <c r="A1690" t="s">
        <v>1787</v>
      </c>
      <c r="B1690">
        <v>2752</v>
      </c>
      <c r="C1690" t="str">
        <f t="shared" si="26"/>
        <v>suurempi muutos</v>
      </c>
      <c r="I1690" t="s">
        <v>1621</v>
      </c>
      <c r="J1690">
        <f>IFERROR(VLOOKUP(Muutokset!I1690,'2015'!$F$12:$I$1887,4,FALSE),0)</f>
        <v>4840</v>
      </c>
    </row>
    <row r="1691" spans="1:10" x14ac:dyDescent="0.25">
      <c r="A1691" t="s">
        <v>1788</v>
      </c>
      <c r="B1691">
        <v>0</v>
      </c>
      <c r="C1691" t="str">
        <f t="shared" si="26"/>
        <v>ei muutosta</v>
      </c>
      <c r="I1691" t="s">
        <v>1622</v>
      </c>
      <c r="J1691">
        <f>IFERROR(VLOOKUP(Muutokset!I1691,'2015'!$F$12:$I$1887,4,FALSE),0)</f>
        <v>5995</v>
      </c>
    </row>
    <row r="1692" spans="1:10" x14ac:dyDescent="0.25">
      <c r="A1692" t="s">
        <v>1789</v>
      </c>
      <c r="B1692">
        <v>0</v>
      </c>
      <c r="C1692" t="str">
        <f t="shared" si="26"/>
        <v>ei muutosta</v>
      </c>
      <c r="I1692" t="s">
        <v>1937</v>
      </c>
      <c r="J1692">
        <f>IFERROR(VLOOKUP(Muutokset!I1692,'2015'!$F$12:$I$1887,4,FALSE),0)</f>
        <v>0</v>
      </c>
    </row>
    <row r="1693" spans="1:10" x14ac:dyDescent="0.25">
      <c r="A1693" t="s">
        <v>1790</v>
      </c>
      <c r="B1693">
        <v>0</v>
      </c>
      <c r="C1693" t="str">
        <f t="shared" si="26"/>
        <v>ei muutosta</v>
      </c>
      <c r="I1693" t="s">
        <v>1938</v>
      </c>
      <c r="J1693">
        <f>IFERROR(VLOOKUP(Muutokset!I1693,'2015'!$F$12:$I$1887,4,FALSE),0)</f>
        <v>0</v>
      </c>
    </row>
    <row r="1694" spans="1:10" x14ac:dyDescent="0.25">
      <c r="A1694" t="s">
        <v>1791</v>
      </c>
      <c r="B1694">
        <v>0</v>
      </c>
      <c r="C1694" t="str">
        <f t="shared" si="26"/>
        <v>ei muutosta</v>
      </c>
      <c r="I1694" t="s">
        <v>1623</v>
      </c>
      <c r="J1694">
        <f>IFERROR(VLOOKUP(Muutokset!I1694,'2015'!$F$12:$I$1887,4,FALSE),0)</f>
        <v>2716</v>
      </c>
    </row>
    <row r="1695" spans="1:10" x14ac:dyDescent="0.25">
      <c r="A1695" t="s">
        <v>1792</v>
      </c>
      <c r="B1695">
        <v>0</v>
      </c>
      <c r="C1695" t="str">
        <f t="shared" si="26"/>
        <v>ei muutosta</v>
      </c>
      <c r="I1695" t="s">
        <v>1624</v>
      </c>
      <c r="J1695">
        <f>IFERROR(VLOOKUP(Muutokset!I1695,'2015'!$F$12:$I$1887,4,FALSE),0)</f>
        <v>3719</v>
      </c>
    </row>
    <row r="1696" spans="1:10" x14ac:dyDescent="0.25">
      <c r="A1696" t="s">
        <v>1793</v>
      </c>
      <c r="B1696">
        <v>1693</v>
      </c>
      <c r="C1696" t="str">
        <f t="shared" si="26"/>
        <v>suurempi muutos</v>
      </c>
      <c r="I1696" t="s">
        <v>1625</v>
      </c>
      <c r="J1696">
        <f>IFERROR(VLOOKUP(Muutokset!I1696,'2015'!$F$12:$I$1887,4,FALSE),0)</f>
        <v>6641</v>
      </c>
    </row>
    <row r="1697" spans="1:10" x14ac:dyDescent="0.25">
      <c r="A1697" t="s">
        <v>1794</v>
      </c>
      <c r="B1697">
        <v>-375</v>
      </c>
      <c r="C1697" t="str">
        <f t="shared" si="26"/>
        <v>suurempi muutos</v>
      </c>
      <c r="I1697" t="s">
        <v>1626</v>
      </c>
      <c r="J1697">
        <f>IFERROR(VLOOKUP(Muutokset!I1697,'2015'!$F$12:$I$1887,4,FALSE),0)</f>
        <v>767</v>
      </c>
    </row>
    <row r="1698" spans="1:10" x14ac:dyDescent="0.25">
      <c r="A1698" t="s">
        <v>1795</v>
      </c>
      <c r="B1698">
        <v>0</v>
      </c>
      <c r="C1698" t="str">
        <f t="shared" si="26"/>
        <v>ei muutosta</v>
      </c>
      <c r="I1698" t="s">
        <v>1627</v>
      </c>
      <c r="J1698">
        <f>IFERROR(VLOOKUP(Muutokset!I1698,'2015'!$F$12:$I$1887,4,FALSE),0)</f>
        <v>1517</v>
      </c>
    </row>
    <row r="1699" spans="1:10" x14ac:dyDescent="0.25">
      <c r="A1699" t="s">
        <v>1796</v>
      </c>
      <c r="B1699">
        <v>0</v>
      </c>
      <c r="C1699" t="str">
        <f t="shared" si="26"/>
        <v>ei muutosta</v>
      </c>
      <c r="I1699" t="s">
        <v>1939</v>
      </c>
      <c r="J1699">
        <f>IFERROR(VLOOKUP(Muutokset!I1699,'2015'!$F$12:$I$1887,4,FALSE),0)</f>
        <v>0</v>
      </c>
    </row>
    <row r="1700" spans="1:10" x14ac:dyDescent="0.25">
      <c r="A1700" t="s">
        <v>1797</v>
      </c>
      <c r="B1700">
        <v>0</v>
      </c>
      <c r="C1700" t="str">
        <f t="shared" si="26"/>
        <v>ei muutosta</v>
      </c>
      <c r="I1700" t="s">
        <v>1628</v>
      </c>
      <c r="J1700">
        <f>IFERROR(VLOOKUP(Muutokset!I1700,'2015'!$F$12:$I$1887,4,FALSE),0)</f>
        <v>7444</v>
      </c>
    </row>
    <row r="1701" spans="1:10" x14ac:dyDescent="0.25">
      <c r="A1701" t="s">
        <v>1798</v>
      </c>
      <c r="B1701">
        <v>0</v>
      </c>
      <c r="C1701" t="str">
        <f t="shared" si="26"/>
        <v>ei muutosta</v>
      </c>
      <c r="I1701" t="s">
        <v>1629</v>
      </c>
      <c r="J1701">
        <f>IFERROR(VLOOKUP(Muutokset!I1701,'2015'!$F$12:$I$1887,4,FALSE),0)</f>
        <v>6720</v>
      </c>
    </row>
    <row r="1702" spans="1:10" x14ac:dyDescent="0.25">
      <c r="A1702" t="s">
        <v>1799</v>
      </c>
      <c r="B1702">
        <v>0</v>
      </c>
      <c r="C1702" t="str">
        <f t="shared" si="26"/>
        <v>ei muutosta</v>
      </c>
      <c r="I1702" t="s">
        <v>1630</v>
      </c>
      <c r="J1702">
        <f>IFERROR(VLOOKUP(Muutokset!I1702,'2015'!$F$12:$I$1887,4,FALSE),0)</f>
        <v>1702</v>
      </c>
    </row>
    <row r="1703" spans="1:10" x14ac:dyDescent="0.25">
      <c r="A1703" t="s">
        <v>1800</v>
      </c>
      <c r="B1703">
        <v>889</v>
      </c>
      <c r="C1703" t="str">
        <f t="shared" si="26"/>
        <v>suurempi muutos</v>
      </c>
      <c r="I1703" t="s">
        <v>1631</v>
      </c>
      <c r="J1703">
        <f>IFERROR(VLOOKUP(Muutokset!I1703,'2015'!$F$12:$I$1887,4,FALSE),0)</f>
        <v>4141</v>
      </c>
    </row>
    <row r="1704" spans="1:10" x14ac:dyDescent="0.25">
      <c r="A1704" t="s">
        <v>1801</v>
      </c>
      <c r="B1704">
        <v>0</v>
      </c>
      <c r="C1704" t="str">
        <f t="shared" si="26"/>
        <v>ei muutosta</v>
      </c>
      <c r="I1704" t="s">
        <v>1632</v>
      </c>
      <c r="J1704">
        <f>IFERROR(VLOOKUP(Muutokset!I1704,'2015'!$F$12:$I$1887,4,FALSE),0)</f>
        <v>2190</v>
      </c>
    </row>
    <row r="1705" spans="1:10" x14ac:dyDescent="0.25">
      <c r="A1705" t="s">
        <v>1802</v>
      </c>
      <c r="B1705">
        <v>0</v>
      </c>
      <c r="C1705" t="str">
        <f t="shared" si="26"/>
        <v>ei muutosta</v>
      </c>
      <c r="I1705" t="s">
        <v>1633</v>
      </c>
      <c r="J1705">
        <f>IFERROR(VLOOKUP(Muutokset!I1705,'2015'!$F$12:$I$1887,4,FALSE),0)</f>
        <v>4615</v>
      </c>
    </row>
    <row r="1706" spans="1:10" x14ac:dyDescent="0.25">
      <c r="A1706" t="s">
        <v>1803</v>
      </c>
      <c r="B1706">
        <v>0</v>
      </c>
      <c r="C1706" t="str">
        <f t="shared" si="26"/>
        <v>ei muutosta</v>
      </c>
      <c r="I1706" t="s">
        <v>2049</v>
      </c>
      <c r="J1706">
        <f>IFERROR(VLOOKUP(Muutokset!I1706,'2015'!$F$12:$I$1887,4,FALSE),0)</f>
        <v>50</v>
      </c>
    </row>
    <row r="1707" spans="1:10" x14ac:dyDescent="0.25">
      <c r="A1707" t="s">
        <v>1804</v>
      </c>
      <c r="B1707">
        <v>0</v>
      </c>
      <c r="C1707" t="str">
        <f t="shared" si="26"/>
        <v>ei muutosta</v>
      </c>
      <c r="I1707" t="s">
        <v>1634</v>
      </c>
      <c r="J1707">
        <f>IFERROR(VLOOKUP(Muutokset!I1707,'2015'!$F$12:$I$1887,4,FALSE),0)</f>
        <v>701</v>
      </c>
    </row>
    <row r="1708" spans="1:10" x14ac:dyDescent="0.25">
      <c r="A1708" t="s">
        <v>1805</v>
      </c>
      <c r="B1708">
        <v>0</v>
      </c>
      <c r="C1708" t="str">
        <f t="shared" si="26"/>
        <v>ei muutosta</v>
      </c>
      <c r="I1708" t="s">
        <v>1635</v>
      </c>
      <c r="J1708">
        <f>IFERROR(VLOOKUP(Muutokset!I1708,'2015'!$F$12:$I$1887,4,FALSE),0)</f>
        <v>6004</v>
      </c>
    </row>
    <row r="1709" spans="1:10" x14ac:dyDescent="0.25">
      <c r="A1709" t="s">
        <v>1806</v>
      </c>
      <c r="B1709">
        <v>0</v>
      </c>
      <c r="C1709" t="str">
        <f t="shared" si="26"/>
        <v>ei muutosta</v>
      </c>
      <c r="I1709" t="s">
        <v>1636</v>
      </c>
      <c r="J1709">
        <f>IFERROR(VLOOKUP(Muutokset!I1709,'2015'!$F$12:$I$1887,4,FALSE),0)</f>
        <v>7356</v>
      </c>
    </row>
    <row r="1710" spans="1:10" x14ac:dyDescent="0.25">
      <c r="A1710" t="s">
        <v>1807</v>
      </c>
      <c r="B1710">
        <v>0</v>
      </c>
      <c r="C1710" t="str">
        <f t="shared" si="26"/>
        <v>ei muutosta</v>
      </c>
      <c r="I1710" t="s">
        <v>1637</v>
      </c>
      <c r="J1710">
        <f>IFERROR(VLOOKUP(Muutokset!I1710,'2015'!$F$12:$I$1887,4,FALSE),0)</f>
        <v>4525</v>
      </c>
    </row>
    <row r="1711" spans="1:10" x14ac:dyDescent="0.25">
      <c r="A1711" t="s">
        <v>1808</v>
      </c>
      <c r="B1711">
        <v>0</v>
      </c>
      <c r="C1711" t="str">
        <f t="shared" si="26"/>
        <v>ei muutosta</v>
      </c>
      <c r="I1711" t="s">
        <v>1638</v>
      </c>
      <c r="J1711">
        <f>IFERROR(VLOOKUP(Muutokset!I1711,'2015'!$F$12:$I$1887,4,FALSE),0)</f>
        <v>2500</v>
      </c>
    </row>
    <row r="1712" spans="1:10" x14ac:dyDescent="0.25">
      <c r="A1712" t="s">
        <v>1809</v>
      </c>
      <c r="B1712">
        <v>0</v>
      </c>
      <c r="C1712" t="str">
        <f t="shared" si="26"/>
        <v>ei muutosta</v>
      </c>
      <c r="I1712" t="s">
        <v>1639</v>
      </c>
      <c r="J1712">
        <f>IFERROR(VLOOKUP(Muutokset!I1712,'2015'!$F$12:$I$1887,4,FALSE),0)</f>
        <v>771</v>
      </c>
    </row>
    <row r="1713" spans="1:10" x14ac:dyDescent="0.25">
      <c r="A1713" t="s">
        <v>1810</v>
      </c>
      <c r="B1713">
        <v>0</v>
      </c>
      <c r="C1713" t="str">
        <f t="shared" si="26"/>
        <v>ei muutosta</v>
      </c>
      <c r="I1713" t="s">
        <v>1640</v>
      </c>
      <c r="J1713">
        <f>IFERROR(VLOOKUP(Muutokset!I1713,'2015'!$F$12:$I$1887,4,FALSE),0)</f>
        <v>5297</v>
      </c>
    </row>
    <row r="1714" spans="1:10" x14ac:dyDescent="0.25">
      <c r="A1714" t="s">
        <v>1811</v>
      </c>
      <c r="B1714">
        <v>0</v>
      </c>
      <c r="C1714" t="str">
        <f t="shared" si="26"/>
        <v>ei muutosta</v>
      </c>
      <c r="I1714" t="s">
        <v>1641</v>
      </c>
      <c r="J1714">
        <f>IFERROR(VLOOKUP(Muutokset!I1714,'2015'!$F$12:$I$1887,4,FALSE),0)</f>
        <v>5920</v>
      </c>
    </row>
    <row r="1715" spans="1:10" x14ac:dyDescent="0.25">
      <c r="A1715" t="s">
        <v>1812</v>
      </c>
      <c r="B1715">
        <v>0</v>
      </c>
      <c r="C1715" t="str">
        <f t="shared" si="26"/>
        <v>ei muutosta</v>
      </c>
      <c r="I1715" t="s">
        <v>1642</v>
      </c>
      <c r="J1715">
        <f>IFERROR(VLOOKUP(Muutokset!I1715,'2015'!$F$12:$I$1887,4,FALSE),0)</f>
        <v>5024</v>
      </c>
    </row>
    <row r="1716" spans="1:10" x14ac:dyDescent="0.25">
      <c r="A1716" t="s">
        <v>1813</v>
      </c>
      <c r="B1716">
        <v>0</v>
      </c>
      <c r="C1716" t="str">
        <f t="shared" si="26"/>
        <v>ei muutosta</v>
      </c>
      <c r="I1716" t="s">
        <v>1643</v>
      </c>
      <c r="J1716">
        <f>IFERROR(VLOOKUP(Muutokset!I1716,'2015'!$F$12:$I$1887,4,FALSE),0)</f>
        <v>475</v>
      </c>
    </row>
    <row r="1717" spans="1:10" x14ac:dyDescent="0.25">
      <c r="A1717" t="s">
        <v>1814</v>
      </c>
      <c r="B1717">
        <v>6866</v>
      </c>
      <c r="C1717" t="str">
        <f t="shared" si="26"/>
        <v>suurempi muutos</v>
      </c>
      <c r="I1717" t="s">
        <v>1644</v>
      </c>
      <c r="J1717">
        <f>IFERROR(VLOOKUP(Muutokset!I1717,'2015'!$F$12:$I$1887,4,FALSE),0)</f>
        <v>8003</v>
      </c>
    </row>
    <row r="1718" spans="1:10" x14ac:dyDescent="0.25">
      <c r="A1718" t="s">
        <v>1815</v>
      </c>
      <c r="B1718" t="e">
        <v>#VALUE!</v>
      </c>
      <c r="C1718" t="str">
        <f t="shared" si="26"/>
        <v>tieosa muuttunut</v>
      </c>
      <c r="I1718" t="s">
        <v>1645</v>
      </c>
      <c r="J1718">
        <f>IFERROR(VLOOKUP(Muutokset!I1718,'2015'!$F$12:$I$1887,4,FALSE),0)</f>
        <v>430</v>
      </c>
    </row>
    <row r="1719" spans="1:10" x14ac:dyDescent="0.25">
      <c r="A1719" t="s">
        <v>1816</v>
      </c>
      <c r="B1719" t="e">
        <v>#VALUE!</v>
      </c>
      <c r="C1719" t="str">
        <f t="shared" si="26"/>
        <v>tieosa muuttunut</v>
      </c>
      <c r="I1719" t="s">
        <v>1646</v>
      </c>
      <c r="J1719">
        <f>IFERROR(VLOOKUP(Muutokset!I1719,'2015'!$F$12:$I$1887,4,FALSE),0)</f>
        <v>2406</v>
      </c>
    </row>
    <row r="1720" spans="1:10" x14ac:dyDescent="0.25">
      <c r="A1720" t="s">
        <v>1817</v>
      </c>
      <c r="B1720" t="e">
        <v>#VALUE!</v>
      </c>
      <c r="C1720" t="str">
        <f t="shared" si="26"/>
        <v>tieosa muuttunut</v>
      </c>
      <c r="I1720" t="s">
        <v>1647</v>
      </c>
      <c r="J1720">
        <f>IFERROR(VLOOKUP(Muutokset!I1720,'2015'!$F$12:$I$1887,4,FALSE),0)</f>
        <v>5733</v>
      </c>
    </row>
    <row r="1721" spans="1:10" x14ac:dyDescent="0.25">
      <c r="A1721" t="s">
        <v>1818</v>
      </c>
      <c r="B1721" t="e">
        <v>#VALUE!</v>
      </c>
      <c r="C1721" t="str">
        <f t="shared" si="26"/>
        <v>tieosa muuttunut</v>
      </c>
      <c r="I1721" t="s">
        <v>1648</v>
      </c>
      <c r="J1721">
        <f>IFERROR(VLOOKUP(Muutokset!I1721,'2015'!$F$12:$I$1887,4,FALSE),0)</f>
        <v>5258</v>
      </c>
    </row>
    <row r="1722" spans="1:10" x14ac:dyDescent="0.25">
      <c r="A1722" t="s">
        <v>1819</v>
      </c>
      <c r="B1722" t="e">
        <v>#VALUE!</v>
      </c>
      <c r="C1722" t="str">
        <f t="shared" si="26"/>
        <v>tieosa muuttunut</v>
      </c>
      <c r="I1722" t="s">
        <v>1649</v>
      </c>
      <c r="J1722">
        <f>IFERROR(VLOOKUP(Muutokset!I1722,'2015'!$F$12:$I$1887,4,FALSE),0)</f>
        <v>4613</v>
      </c>
    </row>
    <row r="1723" spans="1:10" x14ac:dyDescent="0.25">
      <c r="A1723" t="s">
        <v>1820</v>
      </c>
      <c r="B1723" t="e">
        <v>#VALUE!</v>
      </c>
      <c r="C1723" t="str">
        <f t="shared" si="26"/>
        <v>tieosa muuttunut</v>
      </c>
      <c r="I1723" t="s">
        <v>1650</v>
      </c>
      <c r="J1723">
        <f>IFERROR(VLOOKUP(Muutokset!I1723,'2015'!$F$12:$I$1887,4,FALSE),0)</f>
        <v>5267</v>
      </c>
    </row>
    <row r="1724" spans="1:10" x14ac:dyDescent="0.25">
      <c r="A1724" t="s">
        <v>1821</v>
      </c>
      <c r="B1724" t="e">
        <v>#VALUE!</v>
      </c>
      <c r="C1724" t="str">
        <f t="shared" si="26"/>
        <v>tieosa muuttunut</v>
      </c>
      <c r="I1724" t="s">
        <v>1651</v>
      </c>
      <c r="J1724">
        <f>IFERROR(VLOOKUP(Muutokset!I1724,'2015'!$F$12:$I$1887,4,FALSE),0)</f>
        <v>4837</v>
      </c>
    </row>
    <row r="1725" spans="1:10" x14ac:dyDescent="0.25">
      <c r="A1725" t="s">
        <v>1822</v>
      </c>
      <c r="B1725" t="e">
        <v>#VALUE!</v>
      </c>
      <c r="C1725" t="str">
        <f t="shared" si="26"/>
        <v>tieosa muuttunut</v>
      </c>
      <c r="I1725" t="s">
        <v>1652</v>
      </c>
      <c r="J1725">
        <f>IFERROR(VLOOKUP(Muutokset!I1725,'2015'!$F$12:$I$1887,4,FALSE),0)</f>
        <v>7610</v>
      </c>
    </row>
    <row r="1726" spans="1:10" x14ac:dyDescent="0.25">
      <c r="A1726" t="s">
        <v>1823</v>
      </c>
      <c r="B1726" t="e">
        <v>#VALUE!</v>
      </c>
      <c r="C1726" t="str">
        <f t="shared" si="26"/>
        <v>tieosa muuttunut</v>
      </c>
      <c r="I1726" t="s">
        <v>1653</v>
      </c>
      <c r="J1726">
        <f>IFERROR(VLOOKUP(Muutokset!I1726,'2015'!$F$12:$I$1887,4,FALSE),0)</f>
        <v>4066</v>
      </c>
    </row>
    <row r="1727" spans="1:10" x14ac:dyDescent="0.25">
      <c r="A1727" t="s">
        <v>1824</v>
      </c>
      <c r="B1727" t="e">
        <v>#VALUE!</v>
      </c>
      <c r="C1727" t="str">
        <f t="shared" si="26"/>
        <v>tieosa muuttunut</v>
      </c>
      <c r="I1727" t="s">
        <v>1654</v>
      </c>
      <c r="J1727">
        <f>IFERROR(VLOOKUP(Muutokset!I1727,'2015'!$F$12:$I$1887,4,FALSE),0)</f>
        <v>1225</v>
      </c>
    </row>
    <row r="1728" spans="1:10" x14ac:dyDescent="0.25">
      <c r="A1728" t="s">
        <v>1825</v>
      </c>
      <c r="B1728" t="e">
        <v>#VALUE!</v>
      </c>
      <c r="C1728" t="str">
        <f t="shared" si="26"/>
        <v>tieosa muuttunut</v>
      </c>
      <c r="I1728" t="s">
        <v>1655</v>
      </c>
      <c r="J1728">
        <f>IFERROR(VLOOKUP(Muutokset!I1728,'2015'!$F$12:$I$1887,4,FALSE),0)</f>
        <v>6875</v>
      </c>
    </row>
    <row r="1729" spans="1:10" x14ac:dyDescent="0.25">
      <c r="A1729" t="s">
        <v>1826</v>
      </c>
      <c r="B1729" t="e">
        <v>#VALUE!</v>
      </c>
      <c r="C1729" t="str">
        <f t="shared" si="26"/>
        <v>tieosa muuttunut</v>
      </c>
      <c r="I1729" t="s">
        <v>1656</v>
      </c>
      <c r="J1729">
        <f>IFERROR(VLOOKUP(Muutokset!I1729,'2015'!$F$12:$I$1887,4,FALSE),0)</f>
        <v>343</v>
      </c>
    </row>
    <row r="1730" spans="1:10" x14ac:dyDescent="0.25">
      <c r="A1730" t="s">
        <v>1827</v>
      </c>
      <c r="B1730" t="e">
        <v>#VALUE!</v>
      </c>
      <c r="C1730" t="str">
        <f t="shared" si="26"/>
        <v>tieosa muuttunut</v>
      </c>
      <c r="I1730" t="s">
        <v>1657</v>
      </c>
      <c r="J1730">
        <f>IFERROR(VLOOKUP(Muutokset!I1730,'2015'!$F$12:$I$1887,4,FALSE),0)</f>
        <v>4690</v>
      </c>
    </row>
    <row r="1731" spans="1:10" x14ac:dyDescent="0.25">
      <c r="A1731" t="s">
        <v>1828</v>
      </c>
      <c r="B1731">
        <v>0</v>
      </c>
      <c r="C1731" t="str">
        <f t="shared" ref="C1731:C1794" si="27">IF(ISERROR(B1731), "tieosa muuttunut", IF(ABS(B1731)&lt;=50, IF(B1731=0, "ei muutosta", "±50"), "suurempi muutos"))</f>
        <v>ei muutosta</v>
      </c>
      <c r="I1731" t="s">
        <v>1658</v>
      </c>
      <c r="J1731">
        <f>IFERROR(VLOOKUP(Muutokset!I1731,'2015'!$F$12:$I$1887,4,FALSE),0)</f>
        <v>100</v>
      </c>
    </row>
    <row r="1732" spans="1:10" x14ac:dyDescent="0.25">
      <c r="A1732" t="s">
        <v>1829</v>
      </c>
      <c r="B1732">
        <v>0</v>
      </c>
      <c r="C1732" t="str">
        <f t="shared" si="27"/>
        <v>ei muutosta</v>
      </c>
      <c r="I1732" t="s">
        <v>1659</v>
      </c>
      <c r="J1732">
        <f>IFERROR(VLOOKUP(Muutokset!I1732,'2015'!$F$12:$I$1887,4,FALSE),0)</f>
        <v>4300</v>
      </c>
    </row>
    <row r="1733" spans="1:10" x14ac:dyDescent="0.25">
      <c r="A1733" t="s">
        <v>1830</v>
      </c>
      <c r="B1733" t="e">
        <v>#VALUE!</v>
      </c>
      <c r="C1733" t="str">
        <f t="shared" si="27"/>
        <v>tieosa muuttunut</v>
      </c>
      <c r="I1733" t="s">
        <v>1660</v>
      </c>
      <c r="J1733">
        <f>IFERROR(VLOOKUP(Muutokset!I1733,'2015'!$F$12:$I$1887,4,FALSE),0)</f>
        <v>6470</v>
      </c>
    </row>
    <row r="1734" spans="1:10" x14ac:dyDescent="0.25">
      <c r="A1734" t="s">
        <v>1831</v>
      </c>
      <c r="B1734" t="e">
        <v>#VALUE!</v>
      </c>
      <c r="C1734" t="str">
        <f t="shared" si="27"/>
        <v>tieosa muuttunut</v>
      </c>
      <c r="I1734" t="s">
        <v>1661</v>
      </c>
      <c r="J1734">
        <f>IFERROR(VLOOKUP(Muutokset!I1734,'2015'!$F$12:$I$1887,4,FALSE),0)</f>
        <v>2605</v>
      </c>
    </row>
    <row r="1735" spans="1:10" x14ac:dyDescent="0.25">
      <c r="A1735" t="s">
        <v>1832</v>
      </c>
      <c r="B1735" t="e">
        <v>#VALUE!</v>
      </c>
      <c r="C1735" t="str">
        <f t="shared" si="27"/>
        <v>tieosa muuttunut</v>
      </c>
      <c r="I1735" t="s">
        <v>1662</v>
      </c>
      <c r="J1735">
        <f>IFERROR(VLOOKUP(Muutokset!I1735,'2015'!$F$12:$I$1887,4,FALSE),0)</f>
        <v>6007</v>
      </c>
    </row>
    <row r="1736" spans="1:10" x14ac:dyDescent="0.25">
      <c r="A1736" t="s">
        <v>1833</v>
      </c>
      <c r="B1736" t="e">
        <v>#VALUE!</v>
      </c>
      <c r="C1736" t="str">
        <f t="shared" si="27"/>
        <v>tieosa muuttunut</v>
      </c>
      <c r="I1736" t="s">
        <v>1663</v>
      </c>
      <c r="J1736">
        <f>IFERROR(VLOOKUP(Muutokset!I1736,'2015'!$F$12:$I$1887,4,FALSE),0)</f>
        <v>9955</v>
      </c>
    </row>
    <row r="1737" spans="1:10" x14ac:dyDescent="0.25">
      <c r="A1737" t="s">
        <v>1834</v>
      </c>
      <c r="B1737">
        <v>4850</v>
      </c>
      <c r="C1737" t="str">
        <f t="shared" si="27"/>
        <v>suurempi muutos</v>
      </c>
      <c r="I1737" t="s">
        <v>1664</v>
      </c>
      <c r="J1737">
        <f>IFERROR(VLOOKUP(Muutokset!I1737,'2015'!$F$12:$I$1887,4,FALSE),0)</f>
        <v>5608</v>
      </c>
    </row>
    <row r="1738" spans="1:10" x14ac:dyDescent="0.25">
      <c r="A1738" t="s">
        <v>1835</v>
      </c>
      <c r="B1738">
        <v>7114</v>
      </c>
      <c r="C1738" t="str">
        <f t="shared" si="27"/>
        <v>suurempi muutos</v>
      </c>
      <c r="I1738" t="s">
        <v>1665</v>
      </c>
      <c r="J1738">
        <f>IFERROR(VLOOKUP(Muutokset!I1738,'2015'!$F$12:$I$1887,4,FALSE),0)</f>
        <v>2985</v>
      </c>
    </row>
    <row r="1739" spans="1:10" x14ac:dyDescent="0.25">
      <c r="A1739" t="s">
        <v>1836</v>
      </c>
      <c r="B1739">
        <v>0</v>
      </c>
      <c r="C1739" t="str">
        <f t="shared" si="27"/>
        <v>ei muutosta</v>
      </c>
      <c r="I1739" t="s">
        <v>1666</v>
      </c>
      <c r="J1739">
        <f>IFERROR(VLOOKUP(Muutokset!I1739,'2015'!$F$12:$I$1887,4,FALSE),0)</f>
        <v>3455</v>
      </c>
    </row>
    <row r="1740" spans="1:10" x14ac:dyDescent="0.25">
      <c r="A1740" t="s">
        <v>1837</v>
      </c>
      <c r="B1740">
        <v>0</v>
      </c>
      <c r="C1740" t="str">
        <f t="shared" si="27"/>
        <v>ei muutosta</v>
      </c>
      <c r="I1740" t="s">
        <v>1667</v>
      </c>
      <c r="J1740">
        <f>IFERROR(VLOOKUP(Muutokset!I1740,'2015'!$F$12:$I$1887,4,FALSE),0)</f>
        <v>4660</v>
      </c>
    </row>
    <row r="1741" spans="1:10" x14ac:dyDescent="0.25">
      <c r="A1741" t="s">
        <v>1838</v>
      </c>
      <c r="B1741">
        <v>0</v>
      </c>
      <c r="C1741" t="str">
        <f t="shared" si="27"/>
        <v>ei muutosta</v>
      </c>
      <c r="I1741" t="s">
        <v>1668</v>
      </c>
      <c r="J1741">
        <f>IFERROR(VLOOKUP(Muutokset!I1741,'2015'!$F$12:$I$1887,4,FALSE),0)</f>
        <v>8352</v>
      </c>
    </row>
    <row r="1742" spans="1:10" x14ac:dyDescent="0.25">
      <c r="A1742" t="s">
        <v>1839</v>
      </c>
      <c r="B1742">
        <v>0</v>
      </c>
      <c r="C1742" t="str">
        <f t="shared" si="27"/>
        <v>ei muutosta</v>
      </c>
      <c r="I1742" t="s">
        <v>1669</v>
      </c>
      <c r="J1742">
        <f>IFERROR(VLOOKUP(Muutokset!I1742,'2015'!$F$12:$I$1887,4,FALSE),0)</f>
        <v>1660</v>
      </c>
    </row>
    <row r="1743" spans="1:10" x14ac:dyDescent="0.25">
      <c r="A1743" t="s">
        <v>1840</v>
      </c>
      <c r="B1743">
        <v>4068</v>
      </c>
      <c r="C1743" t="str">
        <f t="shared" si="27"/>
        <v>suurempi muutos</v>
      </c>
      <c r="I1743" t="s">
        <v>1670</v>
      </c>
      <c r="J1743">
        <f>IFERROR(VLOOKUP(Muutokset!I1743,'2015'!$F$12:$I$1887,4,FALSE),0)</f>
        <v>5609</v>
      </c>
    </row>
    <row r="1744" spans="1:10" x14ac:dyDescent="0.25">
      <c r="A1744" t="s">
        <v>1841</v>
      </c>
      <c r="B1744">
        <v>0</v>
      </c>
      <c r="C1744" t="str">
        <f t="shared" si="27"/>
        <v>ei muutosta</v>
      </c>
      <c r="I1744" t="s">
        <v>1671</v>
      </c>
      <c r="J1744">
        <f>IFERROR(VLOOKUP(Muutokset!I1744,'2015'!$F$12:$I$1887,4,FALSE),0)</f>
        <v>8352</v>
      </c>
    </row>
    <row r="1745" spans="1:10" x14ac:dyDescent="0.25">
      <c r="A1745" t="s">
        <v>1842</v>
      </c>
      <c r="B1745">
        <v>0</v>
      </c>
      <c r="C1745" t="str">
        <f t="shared" si="27"/>
        <v>ei muutosta</v>
      </c>
      <c r="I1745" t="s">
        <v>1672</v>
      </c>
      <c r="J1745">
        <f>IFERROR(VLOOKUP(Muutokset!I1745,'2015'!$F$12:$I$1887,4,FALSE),0)</f>
        <v>6815</v>
      </c>
    </row>
    <row r="1746" spans="1:10" x14ac:dyDescent="0.25">
      <c r="A1746" t="s">
        <v>1843</v>
      </c>
      <c r="B1746">
        <v>0</v>
      </c>
      <c r="C1746" t="str">
        <f t="shared" si="27"/>
        <v>ei muutosta</v>
      </c>
      <c r="I1746" t="s">
        <v>1673</v>
      </c>
      <c r="J1746">
        <f>IFERROR(VLOOKUP(Muutokset!I1746,'2015'!$F$12:$I$1887,4,FALSE),0)</f>
        <v>4122</v>
      </c>
    </row>
    <row r="1747" spans="1:10" x14ac:dyDescent="0.25">
      <c r="A1747" t="s">
        <v>1844</v>
      </c>
      <c r="B1747">
        <v>0</v>
      </c>
      <c r="C1747" t="str">
        <f t="shared" si="27"/>
        <v>ei muutosta</v>
      </c>
      <c r="I1747" t="s">
        <v>1674</v>
      </c>
      <c r="J1747">
        <f>IFERROR(VLOOKUP(Muutokset!I1747,'2015'!$F$12:$I$1887,4,FALSE),0)</f>
        <v>8165</v>
      </c>
    </row>
    <row r="1748" spans="1:10" x14ac:dyDescent="0.25">
      <c r="A1748" t="s">
        <v>1845</v>
      </c>
      <c r="B1748">
        <v>0</v>
      </c>
      <c r="C1748" t="str">
        <f t="shared" si="27"/>
        <v>ei muutosta</v>
      </c>
      <c r="I1748" t="s">
        <v>1675</v>
      </c>
      <c r="J1748">
        <f>IFERROR(VLOOKUP(Muutokset!I1748,'2015'!$F$12:$I$1887,4,FALSE),0)</f>
        <v>6127</v>
      </c>
    </row>
    <row r="1749" spans="1:10" x14ac:dyDescent="0.25">
      <c r="A1749" t="s">
        <v>1846</v>
      </c>
      <c r="B1749">
        <v>0</v>
      </c>
      <c r="C1749" t="str">
        <f t="shared" si="27"/>
        <v>ei muutosta</v>
      </c>
      <c r="I1749" t="s">
        <v>1676</v>
      </c>
      <c r="J1749">
        <f>IFERROR(VLOOKUP(Muutokset!I1749,'2015'!$F$12:$I$1887,4,FALSE),0)</f>
        <v>4583</v>
      </c>
    </row>
    <row r="1750" spans="1:10" x14ac:dyDescent="0.25">
      <c r="A1750" t="s">
        <v>1847</v>
      </c>
      <c r="B1750">
        <v>0</v>
      </c>
      <c r="C1750" t="str">
        <f t="shared" si="27"/>
        <v>ei muutosta</v>
      </c>
      <c r="I1750" t="s">
        <v>1677</v>
      </c>
      <c r="J1750">
        <f>IFERROR(VLOOKUP(Muutokset!I1750,'2015'!$F$12:$I$1887,4,FALSE),0)</f>
        <v>6440</v>
      </c>
    </row>
    <row r="1751" spans="1:10" x14ac:dyDescent="0.25">
      <c r="A1751" t="s">
        <v>1848</v>
      </c>
      <c r="B1751">
        <v>0</v>
      </c>
      <c r="C1751" t="str">
        <f t="shared" si="27"/>
        <v>ei muutosta</v>
      </c>
      <c r="I1751" t="s">
        <v>1678</v>
      </c>
      <c r="J1751">
        <f>IFERROR(VLOOKUP(Muutokset!I1751,'2015'!$F$12:$I$1887,4,FALSE),0)</f>
        <v>6128</v>
      </c>
    </row>
    <row r="1752" spans="1:10" x14ac:dyDescent="0.25">
      <c r="A1752" t="s">
        <v>1849</v>
      </c>
      <c r="B1752">
        <v>0</v>
      </c>
      <c r="C1752" t="str">
        <f t="shared" si="27"/>
        <v>ei muutosta</v>
      </c>
      <c r="I1752" t="s">
        <v>1679</v>
      </c>
      <c r="J1752">
        <f>IFERROR(VLOOKUP(Muutokset!I1752,'2015'!$F$12:$I$1887,4,FALSE),0)</f>
        <v>3575</v>
      </c>
    </row>
    <row r="1753" spans="1:10" x14ac:dyDescent="0.25">
      <c r="A1753" t="s">
        <v>1850</v>
      </c>
      <c r="B1753">
        <v>0</v>
      </c>
      <c r="C1753" t="str">
        <f t="shared" si="27"/>
        <v>ei muutosta</v>
      </c>
      <c r="I1753" t="s">
        <v>1680</v>
      </c>
      <c r="J1753">
        <f>IFERROR(VLOOKUP(Muutokset!I1753,'2015'!$F$12:$I$1887,4,FALSE),0)</f>
        <v>5167</v>
      </c>
    </row>
    <row r="1754" spans="1:10" x14ac:dyDescent="0.25">
      <c r="A1754" t="s">
        <v>1851</v>
      </c>
      <c r="B1754">
        <v>0</v>
      </c>
      <c r="C1754" t="str">
        <f t="shared" si="27"/>
        <v>ei muutosta</v>
      </c>
      <c r="I1754" t="s">
        <v>1681</v>
      </c>
      <c r="J1754">
        <f>IFERROR(VLOOKUP(Muutokset!I1754,'2015'!$F$12:$I$1887,4,FALSE),0)</f>
        <v>6355</v>
      </c>
    </row>
    <row r="1755" spans="1:10" x14ac:dyDescent="0.25">
      <c r="A1755" t="s">
        <v>1852</v>
      </c>
      <c r="B1755">
        <v>0</v>
      </c>
      <c r="C1755" t="str">
        <f t="shared" si="27"/>
        <v>ei muutosta</v>
      </c>
      <c r="I1755" t="s">
        <v>1682</v>
      </c>
      <c r="J1755">
        <f>IFERROR(VLOOKUP(Muutokset!I1755,'2015'!$F$12:$I$1887,4,FALSE),0)</f>
        <v>5178</v>
      </c>
    </row>
    <row r="1756" spans="1:10" x14ac:dyDescent="0.25">
      <c r="A1756" t="s">
        <v>1853</v>
      </c>
      <c r="B1756">
        <v>0</v>
      </c>
      <c r="C1756" t="str">
        <f t="shared" si="27"/>
        <v>ei muutosta</v>
      </c>
      <c r="I1756" t="s">
        <v>1683</v>
      </c>
      <c r="J1756">
        <f>IFERROR(VLOOKUP(Muutokset!I1756,'2015'!$F$12:$I$1887,4,FALSE),0)</f>
        <v>12006</v>
      </c>
    </row>
    <row r="1757" spans="1:10" x14ac:dyDescent="0.25">
      <c r="A1757" t="s">
        <v>1854</v>
      </c>
      <c r="B1757">
        <v>0</v>
      </c>
      <c r="C1757" t="str">
        <f t="shared" si="27"/>
        <v>ei muutosta</v>
      </c>
      <c r="I1757" t="s">
        <v>1684</v>
      </c>
      <c r="J1757">
        <f>IFERROR(VLOOKUP(Muutokset!I1757,'2015'!$F$12:$I$1887,4,FALSE),0)</f>
        <v>7335</v>
      </c>
    </row>
    <row r="1758" spans="1:10" x14ac:dyDescent="0.25">
      <c r="A1758" t="s">
        <v>1855</v>
      </c>
      <c r="B1758">
        <v>0</v>
      </c>
      <c r="C1758" t="str">
        <f t="shared" si="27"/>
        <v>ei muutosta</v>
      </c>
      <c r="I1758" t="s">
        <v>1685</v>
      </c>
      <c r="J1758">
        <f>IFERROR(VLOOKUP(Muutokset!I1758,'2015'!$F$12:$I$1887,4,FALSE),0)</f>
        <v>5212</v>
      </c>
    </row>
    <row r="1759" spans="1:10" x14ac:dyDescent="0.25">
      <c r="A1759" t="s">
        <v>1856</v>
      </c>
      <c r="B1759">
        <v>0</v>
      </c>
      <c r="C1759" t="str">
        <f t="shared" si="27"/>
        <v>ei muutosta</v>
      </c>
      <c r="I1759" t="s">
        <v>1686</v>
      </c>
      <c r="J1759">
        <f>IFERROR(VLOOKUP(Muutokset!I1759,'2015'!$F$12:$I$1887,4,FALSE),0)</f>
        <v>7225</v>
      </c>
    </row>
    <row r="1760" spans="1:10" x14ac:dyDescent="0.25">
      <c r="A1760" t="s">
        <v>1857</v>
      </c>
      <c r="B1760">
        <v>0</v>
      </c>
      <c r="C1760" t="str">
        <f t="shared" si="27"/>
        <v>ei muutosta</v>
      </c>
      <c r="I1760" t="s">
        <v>1687</v>
      </c>
      <c r="J1760">
        <f>IFERROR(VLOOKUP(Muutokset!I1760,'2015'!$F$12:$I$1887,4,FALSE),0)</f>
        <v>7847</v>
      </c>
    </row>
    <row r="1761" spans="1:10" x14ac:dyDescent="0.25">
      <c r="A1761" t="s">
        <v>1858</v>
      </c>
      <c r="B1761">
        <v>0</v>
      </c>
      <c r="C1761" t="str">
        <f t="shared" si="27"/>
        <v>ei muutosta</v>
      </c>
      <c r="I1761" t="s">
        <v>1688</v>
      </c>
      <c r="J1761">
        <f>IFERROR(VLOOKUP(Muutokset!I1761,'2015'!$F$12:$I$1887,4,FALSE),0)</f>
        <v>2635</v>
      </c>
    </row>
    <row r="1762" spans="1:10" x14ac:dyDescent="0.25">
      <c r="A1762" t="s">
        <v>1859</v>
      </c>
      <c r="B1762">
        <v>0</v>
      </c>
      <c r="C1762" t="str">
        <f t="shared" si="27"/>
        <v>ei muutosta</v>
      </c>
      <c r="I1762" t="s">
        <v>1689</v>
      </c>
      <c r="J1762">
        <f>IFERROR(VLOOKUP(Muutokset!I1762,'2015'!$F$12:$I$1887,4,FALSE),0)</f>
        <v>2295</v>
      </c>
    </row>
    <row r="1763" spans="1:10" x14ac:dyDescent="0.25">
      <c r="A1763" t="s">
        <v>1860</v>
      </c>
      <c r="B1763">
        <v>0</v>
      </c>
      <c r="C1763" t="str">
        <f t="shared" si="27"/>
        <v>ei muutosta</v>
      </c>
      <c r="I1763" t="s">
        <v>1690</v>
      </c>
      <c r="J1763">
        <f>IFERROR(VLOOKUP(Muutokset!I1763,'2015'!$F$12:$I$1887,4,FALSE),0)</f>
        <v>6653</v>
      </c>
    </row>
    <row r="1764" spans="1:10" x14ac:dyDescent="0.25">
      <c r="A1764" t="s">
        <v>1861</v>
      </c>
      <c r="B1764">
        <v>0</v>
      </c>
      <c r="C1764" t="str">
        <f t="shared" si="27"/>
        <v>ei muutosta</v>
      </c>
      <c r="I1764" t="s">
        <v>1691</v>
      </c>
      <c r="J1764">
        <f>IFERROR(VLOOKUP(Muutokset!I1764,'2015'!$F$12:$I$1887,4,FALSE),0)</f>
        <v>3550</v>
      </c>
    </row>
    <row r="1765" spans="1:10" x14ac:dyDescent="0.25">
      <c r="A1765" t="s">
        <v>1862</v>
      </c>
      <c r="B1765">
        <v>0</v>
      </c>
      <c r="C1765" t="str">
        <f t="shared" si="27"/>
        <v>ei muutosta</v>
      </c>
      <c r="I1765" t="s">
        <v>1692</v>
      </c>
      <c r="J1765">
        <f>IFERROR(VLOOKUP(Muutokset!I1765,'2015'!$F$12:$I$1887,4,FALSE),0)</f>
        <v>5867</v>
      </c>
    </row>
    <row r="1766" spans="1:10" x14ac:dyDescent="0.25">
      <c r="A1766" t="s">
        <v>1863</v>
      </c>
      <c r="B1766">
        <v>0</v>
      </c>
      <c r="C1766" t="str">
        <f t="shared" si="27"/>
        <v>ei muutosta</v>
      </c>
      <c r="I1766" t="s">
        <v>1693</v>
      </c>
      <c r="J1766">
        <f>IFERROR(VLOOKUP(Muutokset!I1766,'2015'!$F$12:$I$1887,4,FALSE),0)</f>
        <v>3576</v>
      </c>
    </row>
    <row r="1767" spans="1:10" x14ac:dyDescent="0.25">
      <c r="A1767" t="s">
        <v>1864</v>
      </c>
      <c r="B1767">
        <v>0</v>
      </c>
      <c r="C1767" t="str">
        <f t="shared" si="27"/>
        <v>ei muutosta</v>
      </c>
      <c r="I1767" t="s">
        <v>1694</v>
      </c>
      <c r="J1767">
        <f>IFERROR(VLOOKUP(Muutokset!I1767,'2015'!$F$12:$I$1887,4,FALSE),0)</f>
        <v>4515</v>
      </c>
    </row>
    <row r="1768" spans="1:10" x14ac:dyDescent="0.25">
      <c r="A1768" t="s">
        <v>1865</v>
      </c>
      <c r="B1768">
        <v>0</v>
      </c>
      <c r="C1768" t="str">
        <f t="shared" si="27"/>
        <v>ei muutosta</v>
      </c>
      <c r="I1768" t="s">
        <v>1695</v>
      </c>
      <c r="J1768">
        <f>IFERROR(VLOOKUP(Muutokset!I1768,'2015'!$F$12:$I$1887,4,FALSE),0)</f>
        <v>6921</v>
      </c>
    </row>
    <row r="1769" spans="1:10" x14ac:dyDescent="0.25">
      <c r="A1769" t="s">
        <v>1866</v>
      </c>
      <c r="B1769">
        <v>0</v>
      </c>
      <c r="C1769" t="str">
        <f t="shared" si="27"/>
        <v>ei muutosta</v>
      </c>
      <c r="I1769" t="s">
        <v>1696</v>
      </c>
      <c r="J1769">
        <f>IFERROR(VLOOKUP(Muutokset!I1769,'2015'!$F$12:$I$1887,4,FALSE),0)</f>
        <v>5415</v>
      </c>
    </row>
    <row r="1770" spans="1:10" x14ac:dyDescent="0.25">
      <c r="A1770" t="s">
        <v>1867</v>
      </c>
      <c r="B1770">
        <v>0</v>
      </c>
      <c r="C1770" t="str">
        <f t="shared" si="27"/>
        <v>ei muutosta</v>
      </c>
      <c r="I1770" t="s">
        <v>1697</v>
      </c>
      <c r="J1770">
        <f>IFERROR(VLOOKUP(Muutokset!I1770,'2015'!$F$12:$I$1887,4,FALSE),0)</f>
        <v>4080</v>
      </c>
    </row>
    <row r="1771" spans="1:10" x14ac:dyDescent="0.25">
      <c r="A1771" t="s">
        <v>1868</v>
      </c>
      <c r="B1771">
        <v>0</v>
      </c>
      <c r="C1771" t="str">
        <f t="shared" si="27"/>
        <v>ei muutosta</v>
      </c>
      <c r="I1771" t="s">
        <v>1698</v>
      </c>
      <c r="J1771">
        <f>IFERROR(VLOOKUP(Muutokset!I1771,'2015'!$F$12:$I$1887,4,FALSE),0)</f>
        <v>6884</v>
      </c>
    </row>
    <row r="1772" spans="1:10" x14ac:dyDescent="0.25">
      <c r="A1772" t="s">
        <v>1869</v>
      </c>
      <c r="B1772">
        <v>0</v>
      </c>
      <c r="C1772" t="str">
        <f t="shared" si="27"/>
        <v>ei muutosta</v>
      </c>
      <c r="I1772" t="s">
        <v>1699</v>
      </c>
      <c r="J1772">
        <f>IFERROR(VLOOKUP(Muutokset!I1772,'2015'!$F$12:$I$1887,4,FALSE),0)</f>
        <v>9590</v>
      </c>
    </row>
    <row r="1773" spans="1:10" x14ac:dyDescent="0.25">
      <c r="A1773" t="s">
        <v>1870</v>
      </c>
      <c r="B1773">
        <v>0</v>
      </c>
      <c r="C1773" t="str">
        <f t="shared" si="27"/>
        <v>ei muutosta</v>
      </c>
      <c r="I1773" t="s">
        <v>1700</v>
      </c>
      <c r="J1773">
        <f>IFERROR(VLOOKUP(Muutokset!I1773,'2015'!$F$12:$I$1887,4,FALSE),0)</f>
        <v>10100</v>
      </c>
    </row>
    <row r="1774" spans="1:10" x14ac:dyDescent="0.25">
      <c r="A1774" t="s">
        <v>1871</v>
      </c>
      <c r="B1774">
        <v>0</v>
      </c>
      <c r="C1774" t="str">
        <f t="shared" si="27"/>
        <v>ei muutosta</v>
      </c>
      <c r="I1774" t="s">
        <v>1701</v>
      </c>
      <c r="J1774">
        <f>IFERROR(VLOOKUP(Muutokset!I1774,'2015'!$F$12:$I$1887,4,FALSE),0)</f>
        <v>6323</v>
      </c>
    </row>
    <row r="1775" spans="1:10" x14ac:dyDescent="0.25">
      <c r="A1775" t="s">
        <v>1872</v>
      </c>
      <c r="B1775">
        <v>0</v>
      </c>
      <c r="C1775" t="str">
        <f t="shared" si="27"/>
        <v>ei muutosta</v>
      </c>
      <c r="I1775" t="s">
        <v>1702</v>
      </c>
      <c r="J1775">
        <f>IFERROR(VLOOKUP(Muutokset!I1775,'2015'!$F$12:$I$1887,4,FALSE),0)</f>
        <v>4736</v>
      </c>
    </row>
    <row r="1776" spans="1:10" x14ac:dyDescent="0.25">
      <c r="A1776" t="s">
        <v>1873</v>
      </c>
      <c r="B1776">
        <v>0</v>
      </c>
      <c r="C1776" t="str">
        <f t="shared" si="27"/>
        <v>ei muutosta</v>
      </c>
      <c r="I1776" t="s">
        <v>1703</v>
      </c>
      <c r="J1776">
        <f>IFERROR(VLOOKUP(Muutokset!I1776,'2015'!$F$12:$I$1887,4,FALSE),0)</f>
        <v>3940</v>
      </c>
    </row>
    <row r="1777" spans="1:10" x14ac:dyDescent="0.25">
      <c r="A1777" t="s">
        <v>1874</v>
      </c>
      <c r="B1777">
        <v>0</v>
      </c>
      <c r="C1777" t="str">
        <f t="shared" si="27"/>
        <v>ei muutosta</v>
      </c>
      <c r="I1777" t="s">
        <v>1704</v>
      </c>
      <c r="J1777">
        <f>IFERROR(VLOOKUP(Muutokset!I1777,'2015'!$F$12:$I$1887,4,FALSE),0)</f>
        <v>3283</v>
      </c>
    </row>
    <row r="1778" spans="1:10" x14ac:dyDescent="0.25">
      <c r="A1778" t="s">
        <v>1875</v>
      </c>
      <c r="B1778">
        <v>0</v>
      </c>
      <c r="C1778" t="str">
        <f t="shared" si="27"/>
        <v>ei muutosta</v>
      </c>
      <c r="I1778" t="s">
        <v>1705</v>
      </c>
      <c r="J1778">
        <f>IFERROR(VLOOKUP(Muutokset!I1778,'2015'!$F$12:$I$1887,4,FALSE),0)</f>
        <v>5703</v>
      </c>
    </row>
    <row r="1779" spans="1:10" x14ac:dyDescent="0.25">
      <c r="A1779" t="s">
        <v>1876</v>
      </c>
      <c r="B1779">
        <v>0</v>
      </c>
      <c r="C1779" t="str">
        <f t="shared" si="27"/>
        <v>ei muutosta</v>
      </c>
      <c r="I1779" t="s">
        <v>1706</v>
      </c>
      <c r="J1779">
        <f>IFERROR(VLOOKUP(Muutokset!I1779,'2015'!$F$12:$I$1887,4,FALSE),0)</f>
        <v>8835</v>
      </c>
    </row>
    <row r="1780" spans="1:10" x14ac:dyDescent="0.25">
      <c r="A1780" t="s">
        <v>1877</v>
      </c>
      <c r="B1780">
        <v>0</v>
      </c>
      <c r="C1780" t="str">
        <f t="shared" si="27"/>
        <v>ei muutosta</v>
      </c>
      <c r="I1780" t="s">
        <v>1707</v>
      </c>
      <c r="J1780">
        <f>IFERROR(VLOOKUP(Muutokset!I1780,'2015'!$F$12:$I$1887,4,FALSE),0)</f>
        <v>4820</v>
      </c>
    </row>
    <row r="1781" spans="1:10" x14ac:dyDescent="0.25">
      <c r="A1781" t="s">
        <v>1878</v>
      </c>
      <c r="B1781">
        <v>0</v>
      </c>
      <c r="C1781" t="str">
        <f t="shared" si="27"/>
        <v>ei muutosta</v>
      </c>
      <c r="I1781" t="s">
        <v>1708</v>
      </c>
      <c r="J1781">
        <f>IFERROR(VLOOKUP(Muutokset!I1781,'2015'!$F$12:$I$1887,4,FALSE),0)</f>
        <v>7335</v>
      </c>
    </row>
    <row r="1782" spans="1:10" x14ac:dyDescent="0.25">
      <c r="A1782" t="s">
        <v>1879</v>
      </c>
      <c r="B1782">
        <v>0</v>
      </c>
      <c r="C1782" t="str">
        <f t="shared" si="27"/>
        <v>ei muutosta</v>
      </c>
      <c r="I1782" t="s">
        <v>1709</v>
      </c>
      <c r="J1782">
        <f>IFERROR(VLOOKUP(Muutokset!I1782,'2015'!$F$12:$I$1887,4,FALSE),0)</f>
        <v>3240</v>
      </c>
    </row>
    <row r="1783" spans="1:10" x14ac:dyDescent="0.25">
      <c r="A1783" t="s">
        <v>1880</v>
      </c>
      <c r="B1783">
        <v>0</v>
      </c>
      <c r="C1783" t="str">
        <f t="shared" si="27"/>
        <v>ei muutosta</v>
      </c>
      <c r="I1783" t="s">
        <v>1710</v>
      </c>
      <c r="J1783">
        <f>IFERROR(VLOOKUP(Muutokset!I1783,'2015'!$F$12:$I$1887,4,FALSE),0)</f>
        <v>4787</v>
      </c>
    </row>
    <row r="1784" spans="1:10" x14ac:dyDescent="0.25">
      <c r="A1784" t="s">
        <v>1881</v>
      </c>
      <c r="B1784">
        <v>0</v>
      </c>
      <c r="C1784" t="str">
        <f t="shared" si="27"/>
        <v>ei muutosta</v>
      </c>
      <c r="I1784" t="s">
        <v>1711</v>
      </c>
      <c r="J1784">
        <f>IFERROR(VLOOKUP(Muutokset!I1784,'2015'!$F$12:$I$1887,4,FALSE),0)</f>
        <v>6575</v>
      </c>
    </row>
    <row r="1785" spans="1:10" x14ac:dyDescent="0.25">
      <c r="A1785" t="s">
        <v>1882</v>
      </c>
      <c r="B1785">
        <v>0</v>
      </c>
      <c r="C1785" t="str">
        <f t="shared" si="27"/>
        <v>ei muutosta</v>
      </c>
      <c r="I1785" t="s">
        <v>1940</v>
      </c>
      <c r="J1785">
        <f>IFERROR(VLOOKUP(Muutokset!I1785,'2015'!$F$12:$I$1887,4,FALSE),0)</f>
        <v>10605</v>
      </c>
    </row>
    <row r="1786" spans="1:10" x14ac:dyDescent="0.25">
      <c r="A1786" t="s">
        <v>1883</v>
      </c>
      <c r="B1786">
        <v>0</v>
      </c>
      <c r="C1786" t="str">
        <f t="shared" si="27"/>
        <v>ei muutosta</v>
      </c>
      <c r="I1786" t="s">
        <v>1712</v>
      </c>
      <c r="J1786">
        <f>IFERROR(VLOOKUP(Muutokset!I1786,'2015'!$F$12:$I$1887,4,FALSE),0)</f>
        <v>5689</v>
      </c>
    </row>
    <row r="1787" spans="1:10" x14ac:dyDescent="0.25">
      <c r="A1787" t="s">
        <v>1884</v>
      </c>
      <c r="B1787">
        <v>0</v>
      </c>
      <c r="C1787" t="str">
        <f t="shared" si="27"/>
        <v>ei muutosta</v>
      </c>
      <c r="I1787" t="s">
        <v>1713</v>
      </c>
      <c r="J1787">
        <f>IFERROR(VLOOKUP(Muutokset!I1787,'2015'!$F$12:$I$1887,4,FALSE),0)</f>
        <v>4991</v>
      </c>
    </row>
    <row r="1788" spans="1:10" x14ac:dyDescent="0.25">
      <c r="A1788" t="s">
        <v>1885</v>
      </c>
      <c r="B1788">
        <v>0</v>
      </c>
      <c r="C1788" t="str">
        <f t="shared" si="27"/>
        <v>ei muutosta</v>
      </c>
      <c r="I1788" t="s">
        <v>1714</v>
      </c>
      <c r="J1788">
        <f>IFERROR(VLOOKUP(Muutokset!I1788,'2015'!$F$12:$I$1887,4,FALSE),0)</f>
        <v>5506</v>
      </c>
    </row>
    <row r="1789" spans="1:10" x14ac:dyDescent="0.25">
      <c r="A1789" t="s">
        <v>1886</v>
      </c>
      <c r="B1789">
        <v>0</v>
      </c>
      <c r="C1789" t="str">
        <f t="shared" si="27"/>
        <v>ei muutosta</v>
      </c>
      <c r="I1789" t="s">
        <v>1715</v>
      </c>
      <c r="J1789">
        <f>IFERROR(VLOOKUP(Muutokset!I1789,'2015'!$F$12:$I$1887,4,FALSE),0)</f>
        <v>1013</v>
      </c>
    </row>
    <row r="1790" spans="1:10" x14ac:dyDescent="0.25">
      <c r="A1790" t="s">
        <v>1887</v>
      </c>
      <c r="B1790">
        <v>0</v>
      </c>
      <c r="C1790" t="str">
        <f t="shared" si="27"/>
        <v>ei muutosta</v>
      </c>
      <c r="I1790" t="s">
        <v>1716</v>
      </c>
      <c r="J1790">
        <f>IFERROR(VLOOKUP(Muutokset!I1790,'2015'!$F$12:$I$1887,4,FALSE),0)</f>
        <v>3405</v>
      </c>
    </row>
    <row r="1791" spans="1:10" x14ac:dyDescent="0.25">
      <c r="A1791" t="s">
        <v>1888</v>
      </c>
      <c r="B1791">
        <v>0</v>
      </c>
      <c r="C1791" t="str">
        <f t="shared" si="27"/>
        <v>ei muutosta</v>
      </c>
      <c r="I1791" t="s">
        <v>1717</v>
      </c>
      <c r="J1791">
        <f>IFERROR(VLOOKUP(Muutokset!I1791,'2015'!$F$12:$I$1887,4,FALSE),0)</f>
        <v>5125</v>
      </c>
    </row>
    <row r="1792" spans="1:10" x14ac:dyDescent="0.25">
      <c r="A1792" t="s">
        <v>1889</v>
      </c>
      <c r="B1792">
        <v>0</v>
      </c>
      <c r="C1792" t="str">
        <f t="shared" si="27"/>
        <v>ei muutosta</v>
      </c>
      <c r="I1792" t="s">
        <v>1718</v>
      </c>
      <c r="J1792">
        <f>IFERROR(VLOOKUP(Muutokset!I1792,'2015'!$F$12:$I$1887,4,FALSE),0)</f>
        <v>3203</v>
      </c>
    </row>
    <row r="1793" spans="1:10" x14ac:dyDescent="0.25">
      <c r="A1793" t="s">
        <v>1890</v>
      </c>
      <c r="B1793">
        <v>0</v>
      </c>
      <c r="C1793" t="str">
        <f t="shared" si="27"/>
        <v>ei muutosta</v>
      </c>
      <c r="I1793" t="s">
        <v>1719</v>
      </c>
      <c r="J1793">
        <f>IFERROR(VLOOKUP(Muutokset!I1793,'2015'!$F$12:$I$1887,4,FALSE),0)</f>
        <v>1827</v>
      </c>
    </row>
    <row r="1794" spans="1:10" x14ac:dyDescent="0.25">
      <c r="A1794" t="s">
        <v>1891</v>
      </c>
      <c r="B1794">
        <v>0</v>
      </c>
      <c r="C1794" t="str">
        <f t="shared" si="27"/>
        <v>ei muutosta</v>
      </c>
      <c r="I1794" t="s">
        <v>1720</v>
      </c>
      <c r="J1794">
        <f>IFERROR(VLOOKUP(Muutokset!I1794,'2015'!$F$12:$I$1887,4,FALSE),0)</f>
        <v>6252</v>
      </c>
    </row>
    <row r="1795" spans="1:10" x14ac:dyDescent="0.25">
      <c r="A1795" t="s">
        <v>1892</v>
      </c>
      <c r="B1795">
        <v>0</v>
      </c>
      <c r="C1795" t="str">
        <f t="shared" ref="C1795:C1803" si="28">IF(ISERROR(B1795), "tieosa muuttunut", IF(ABS(B1795)&lt;=50, IF(B1795=0, "ei muutosta", "±50"), "suurempi muutos"))</f>
        <v>ei muutosta</v>
      </c>
      <c r="I1795" t="s">
        <v>1721</v>
      </c>
      <c r="J1795">
        <f>IFERROR(VLOOKUP(Muutokset!I1795,'2015'!$F$12:$I$1887,4,FALSE),0)</f>
        <v>7695</v>
      </c>
    </row>
    <row r="1796" spans="1:10" x14ac:dyDescent="0.25">
      <c r="A1796" t="s">
        <v>1893</v>
      </c>
      <c r="B1796">
        <v>0</v>
      </c>
      <c r="C1796" t="str">
        <f t="shared" si="28"/>
        <v>ei muutosta</v>
      </c>
      <c r="I1796" t="s">
        <v>1722</v>
      </c>
      <c r="J1796">
        <f>IFERROR(VLOOKUP(Muutokset!I1796,'2015'!$F$12:$I$1887,4,FALSE),0)</f>
        <v>6790</v>
      </c>
    </row>
    <row r="1797" spans="1:10" x14ac:dyDescent="0.25">
      <c r="A1797" t="s">
        <v>1894</v>
      </c>
      <c r="B1797">
        <v>0</v>
      </c>
      <c r="C1797" t="str">
        <f t="shared" si="28"/>
        <v>ei muutosta</v>
      </c>
      <c r="I1797" t="s">
        <v>1723</v>
      </c>
      <c r="J1797">
        <f>IFERROR(VLOOKUP(Muutokset!I1797,'2015'!$F$12:$I$1887,4,FALSE),0)</f>
        <v>6280</v>
      </c>
    </row>
    <row r="1798" spans="1:10" x14ac:dyDescent="0.25">
      <c r="A1798" t="s">
        <v>1895</v>
      </c>
      <c r="B1798">
        <v>0</v>
      </c>
      <c r="C1798" t="str">
        <f t="shared" si="28"/>
        <v>ei muutosta</v>
      </c>
      <c r="I1798" t="s">
        <v>1724</v>
      </c>
      <c r="J1798">
        <f>IFERROR(VLOOKUP(Muutokset!I1798,'2015'!$F$12:$I$1887,4,FALSE),0)</f>
        <v>2953</v>
      </c>
    </row>
    <row r="1799" spans="1:10" x14ac:dyDescent="0.25">
      <c r="A1799" t="s">
        <v>1896</v>
      </c>
      <c r="B1799">
        <v>0</v>
      </c>
      <c r="C1799" t="str">
        <f t="shared" si="28"/>
        <v>ei muutosta</v>
      </c>
      <c r="I1799" t="s">
        <v>1725</v>
      </c>
      <c r="J1799">
        <f>IFERROR(VLOOKUP(Muutokset!I1799,'2015'!$F$12:$I$1887,4,FALSE),0)</f>
        <v>3398</v>
      </c>
    </row>
    <row r="1800" spans="1:10" x14ac:dyDescent="0.25">
      <c r="A1800" t="s">
        <v>1897</v>
      </c>
      <c r="B1800">
        <v>0</v>
      </c>
      <c r="C1800" t="str">
        <f t="shared" si="28"/>
        <v>ei muutosta</v>
      </c>
      <c r="I1800" t="s">
        <v>1726</v>
      </c>
      <c r="J1800">
        <f>IFERROR(VLOOKUP(Muutokset!I1800,'2015'!$F$12:$I$1887,4,FALSE),0)</f>
        <v>2280</v>
      </c>
    </row>
    <row r="1801" spans="1:10" x14ac:dyDescent="0.25">
      <c r="A1801" t="s">
        <v>1898</v>
      </c>
      <c r="B1801">
        <v>0</v>
      </c>
      <c r="C1801" t="str">
        <f t="shared" si="28"/>
        <v>ei muutosta</v>
      </c>
      <c r="I1801" t="s">
        <v>1941</v>
      </c>
      <c r="J1801">
        <f>IFERROR(VLOOKUP(Muutokset!I1801,'2015'!$F$12:$I$1887,4,FALSE),0)</f>
        <v>0</v>
      </c>
    </row>
    <row r="1802" spans="1:10" x14ac:dyDescent="0.25">
      <c r="A1802" t="s">
        <v>1899</v>
      </c>
      <c r="B1802">
        <v>0</v>
      </c>
      <c r="C1802" t="str">
        <f t="shared" si="28"/>
        <v>ei muutosta</v>
      </c>
      <c r="I1802" t="s">
        <v>1727</v>
      </c>
      <c r="J1802">
        <f>IFERROR(VLOOKUP(Muutokset!I1802,'2015'!$F$12:$I$1887,4,FALSE),0)</f>
        <v>4668</v>
      </c>
    </row>
    <row r="1803" spans="1:10" x14ac:dyDescent="0.25">
      <c r="A1803" t="s">
        <v>1900</v>
      </c>
      <c r="B1803">
        <v>0</v>
      </c>
      <c r="C1803" t="str">
        <f t="shared" si="28"/>
        <v>ei muutosta</v>
      </c>
      <c r="I1803" t="s">
        <v>1728</v>
      </c>
      <c r="J1803">
        <f>IFERROR(VLOOKUP(Muutokset!I1803,'2015'!$F$12:$I$1887,4,FALSE),0)</f>
        <v>7559</v>
      </c>
    </row>
    <row r="1804" spans="1:10" x14ac:dyDescent="0.25">
      <c r="I1804" t="s">
        <v>1729</v>
      </c>
      <c r="J1804">
        <f>IFERROR(VLOOKUP(Muutokset!I1804,'2015'!$F$12:$I$1887,4,FALSE),0)</f>
        <v>1556</v>
      </c>
    </row>
    <row r="1805" spans="1:10" x14ac:dyDescent="0.25">
      <c r="I1805" t="s">
        <v>1730</v>
      </c>
      <c r="J1805">
        <f>IFERROR(VLOOKUP(Muutokset!I1805,'2015'!$F$12:$I$1887,4,FALSE),0)</f>
        <v>3561</v>
      </c>
    </row>
    <row r="1806" spans="1:10" x14ac:dyDescent="0.25">
      <c r="I1806" t="s">
        <v>1942</v>
      </c>
      <c r="J1806">
        <f>IFERROR(VLOOKUP(Muutokset!I1806,'2015'!$F$12:$I$1887,4,FALSE),0)</f>
        <v>0</v>
      </c>
    </row>
    <row r="1807" spans="1:10" x14ac:dyDescent="0.25">
      <c r="I1807" t="s">
        <v>1731</v>
      </c>
      <c r="J1807">
        <f>IFERROR(VLOOKUP(Muutokset!I1807,'2015'!$F$12:$I$1887,4,FALSE),0)</f>
        <v>3629</v>
      </c>
    </row>
    <row r="1808" spans="1:10" x14ac:dyDescent="0.25">
      <c r="I1808" t="s">
        <v>1732</v>
      </c>
      <c r="J1808">
        <f>IFERROR(VLOOKUP(Muutokset!I1808,'2015'!$F$12:$I$1887,4,FALSE),0)</f>
        <v>4039</v>
      </c>
    </row>
    <row r="1809" spans="9:10" x14ac:dyDescent="0.25">
      <c r="I1809" t="s">
        <v>1733</v>
      </c>
      <c r="J1809">
        <f>IFERROR(VLOOKUP(Muutokset!I1809,'2015'!$F$12:$I$1887,4,FALSE),0)</f>
        <v>6484</v>
      </c>
    </row>
    <row r="1810" spans="9:10" x14ac:dyDescent="0.25">
      <c r="I1810" t="s">
        <v>1734</v>
      </c>
      <c r="J1810">
        <f>IFERROR(VLOOKUP(Muutokset!I1810,'2015'!$F$12:$I$1887,4,FALSE),0)</f>
        <v>7256</v>
      </c>
    </row>
    <row r="1811" spans="9:10" x14ac:dyDescent="0.25">
      <c r="I1811" t="s">
        <v>1735</v>
      </c>
      <c r="J1811">
        <f>IFERROR(VLOOKUP(Muutokset!I1811,'2015'!$F$12:$I$1887,4,FALSE),0)</f>
        <v>3735</v>
      </c>
    </row>
    <row r="1812" spans="9:10" x14ac:dyDescent="0.25">
      <c r="I1812" t="s">
        <v>1736</v>
      </c>
      <c r="J1812">
        <f>IFERROR(VLOOKUP(Muutokset!I1812,'2015'!$F$12:$I$1887,4,FALSE),0)</f>
        <v>5970</v>
      </c>
    </row>
    <row r="1813" spans="9:10" x14ac:dyDescent="0.25">
      <c r="I1813" t="s">
        <v>1737</v>
      </c>
      <c r="J1813">
        <f>IFERROR(VLOOKUP(Muutokset!I1813,'2015'!$F$12:$I$1887,4,FALSE),0)</f>
        <v>7558</v>
      </c>
    </row>
    <row r="1814" spans="9:10" x14ac:dyDescent="0.25">
      <c r="I1814" t="s">
        <v>1738</v>
      </c>
      <c r="J1814">
        <f>IFERROR(VLOOKUP(Muutokset!I1814,'2015'!$F$12:$I$1887,4,FALSE),0)</f>
        <v>6450</v>
      </c>
    </row>
    <row r="1815" spans="9:10" x14ac:dyDescent="0.25">
      <c r="I1815" t="s">
        <v>1739</v>
      </c>
      <c r="J1815">
        <f>IFERROR(VLOOKUP(Muutokset!I1815,'2015'!$F$12:$I$1887,4,FALSE),0)</f>
        <v>7952</v>
      </c>
    </row>
    <row r="1816" spans="9:10" x14ac:dyDescent="0.25">
      <c r="I1816" t="s">
        <v>1740</v>
      </c>
      <c r="J1816">
        <f>IFERROR(VLOOKUP(Muutokset!I1816,'2015'!$F$12:$I$1887,4,FALSE),0)</f>
        <v>10594</v>
      </c>
    </row>
    <row r="1817" spans="9:10" x14ac:dyDescent="0.25">
      <c r="I1817" t="s">
        <v>1741</v>
      </c>
      <c r="J1817">
        <f>IFERROR(VLOOKUP(Muutokset!I1817,'2015'!$F$12:$I$1887,4,FALSE),0)</f>
        <v>7528</v>
      </c>
    </row>
    <row r="1818" spans="9:10" x14ac:dyDescent="0.25">
      <c r="I1818" t="s">
        <v>1951</v>
      </c>
      <c r="J1818">
        <f>IFERROR(VLOOKUP(Muutokset!I1818,'2015'!$F$12:$I$1887,4,FALSE),0)</f>
        <v>912</v>
      </c>
    </row>
    <row r="1819" spans="9:10" x14ac:dyDescent="0.25">
      <c r="I1819" t="s">
        <v>1952</v>
      </c>
      <c r="J1819">
        <f>IFERROR(VLOOKUP(Muutokset!I1819,'2015'!$F$12:$I$1887,4,FALSE),0)</f>
        <v>3805</v>
      </c>
    </row>
    <row r="1820" spans="9:10" x14ac:dyDescent="0.25">
      <c r="I1820" t="s">
        <v>1742</v>
      </c>
      <c r="J1820">
        <f>IFERROR(VLOOKUP(Muutokset!I1820,'2015'!$F$12:$I$1887,4,FALSE),0)</f>
        <v>5834</v>
      </c>
    </row>
    <row r="1821" spans="9:10" x14ac:dyDescent="0.25">
      <c r="I1821" t="s">
        <v>1953</v>
      </c>
      <c r="J1821">
        <f>IFERROR(VLOOKUP(Muutokset!I1821,'2015'!$F$12:$I$1887,4,FALSE),0)</f>
        <v>4297</v>
      </c>
    </row>
    <row r="1822" spans="9:10" x14ac:dyDescent="0.25">
      <c r="I1822" t="s">
        <v>1743</v>
      </c>
      <c r="J1822">
        <f>IFERROR(VLOOKUP(Muutokset!I1822,'2015'!$F$12:$I$1887,4,FALSE),0)</f>
        <v>8158</v>
      </c>
    </row>
    <row r="1823" spans="9:10" x14ac:dyDescent="0.25">
      <c r="I1823" t="s">
        <v>1744</v>
      </c>
      <c r="J1823">
        <f>IFERROR(VLOOKUP(Muutokset!I1823,'2015'!$F$12:$I$1887,4,FALSE),0)</f>
        <v>5268</v>
      </c>
    </row>
    <row r="1824" spans="9:10" x14ac:dyDescent="0.25">
      <c r="I1824" t="s">
        <v>1745</v>
      </c>
      <c r="J1824">
        <f>IFERROR(VLOOKUP(Muutokset!I1824,'2015'!$F$12:$I$1887,4,FALSE),0)</f>
        <v>7023</v>
      </c>
    </row>
    <row r="1825" spans="9:10" x14ac:dyDescent="0.25">
      <c r="I1825" t="s">
        <v>1746</v>
      </c>
      <c r="J1825">
        <f>IFERROR(VLOOKUP(Muutokset!I1825,'2015'!$F$12:$I$1887,4,FALSE),0)</f>
        <v>4640</v>
      </c>
    </row>
    <row r="1826" spans="9:10" x14ac:dyDescent="0.25">
      <c r="I1826" t="s">
        <v>1747</v>
      </c>
      <c r="J1826">
        <f>IFERROR(VLOOKUP(Muutokset!I1826,'2015'!$F$12:$I$1887,4,FALSE),0)</f>
        <v>7255</v>
      </c>
    </row>
    <row r="1827" spans="9:10" x14ac:dyDescent="0.25">
      <c r="I1827" t="s">
        <v>1748</v>
      </c>
      <c r="J1827">
        <f>IFERROR(VLOOKUP(Muutokset!I1827,'2015'!$F$12:$I$1887,4,FALSE),0)</f>
        <v>9103</v>
      </c>
    </row>
    <row r="1828" spans="9:10" x14ac:dyDescent="0.25">
      <c r="I1828" t="s">
        <v>1749</v>
      </c>
      <c r="J1828">
        <f>IFERROR(VLOOKUP(Muutokset!I1828,'2015'!$F$12:$I$1887,4,FALSE),0)</f>
        <v>4885</v>
      </c>
    </row>
    <row r="1829" spans="9:10" x14ac:dyDescent="0.25">
      <c r="I1829" t="s">
        <v>1750</v>
      </c>
      <c r="J1829">
        <f>IFERROR(VLOOKUP(Muutokset!I1829,'2015'!$F$12:$I$1887,4,FALSE),0)</f>
        <v>8695</v>
      </c>
    </row>
    <row r="1830" spans="9:10" x14ac:dyDescent="0.25">
      <c r="I1830" t="s">
        <v>1751</v>
      </c>
      <c r="J1830">
        <f>IFERROR(VLOOKUP(Muutokset!I1830,'2015'!$F$12:$I$1887,4,FALSE),0)</f>
        <v>3772</v>
      </c>
    </row>
    <row r="1831" spans="9:10" x14ac:dyDescent="0.25">
      <c r="I1831" t="s">
        <v>1752</v>
      </c>
      <c r="J1831">
        <f>IFERROR(VLOOKUP(Muutokset!I1831,'2015'!$F$12:$I$1887,4,FALSE),0)</f>
        <v>2128</v>
      </c>
    </row>
    <row r="1832" spans="9:10" x14ac:dyDescent="0.25">
      <c r="I1832" t="s">
        <v>1753</v>
      </c>
      <c r="J1832">
        <f>IFERROR(VLOOKUP(Muutokset!I1832,'2015'!$F$12:$I$1887,4,FALSE),0)</f>
        <v>6632</v>
      </c>
    </row>
    <row r="1833" spans="9:10" x14ac:dyDescent="0.25">
      <c r="I1833" t="s">
        <v>1754</v>
      </c>
      <c r="J1833">
        <f>IFERROR(VLOOKUP(Muutokset!I1833,'2015'!$F$12:$I$1887,4,FALSE),0)</f>
        <v>1401</v>
      </c>
    </row>
    <row r="1834" spans="9:10" x14ac:dyDescent="0.25">
      <c r="I1834" t="s">
        <v>1755</v>
      </c>
      <c r="J1834">
        <f>IFERROR(VLOOKUP(Muutokset!I1834,'2015'!$F$12:$I$1887,4,FALSE),0)</f>
        <v>8033</v>
      </c>
    </row>
    <row r="1835" spans="9:10" x14ac:dyDescent="0.25">
      <c r="I1835" t="s">
        <v>1756</v>
      </c>
      <c r="J1835">
        <f>IFERROR(VLOOKUP(Muutokset!I1835,'2015'!$F$12:$I$1887,4,FALSE),0)</f>
        <v>2250</v>
      </c>
    </row>
    <row r="1836" spans="9:10" x14ac:dyDescent="0.25">
      <c r="I1836" t="s">
        <v>1757</v>
      </c>
      <c r="J1836">
        <f>IFERROR(VLOOKUP(Muutokset!I1836,'2015'!$F$12:$I$1887,4,FALSE),0)</f>
        <v>3668</v>
      </c>
    </row>
    <row r="1837" spans="9:10" x14ac:dyDescent="0.25">
      <c r="I1837" t="s">
        <v>1758</v>
      </c>
      <c r="J1837">
        <f>IFERROR(VLOOKUP(Muutokset!I1837,'2015'!$F$12:$I$1887,4,FALSE),0)</f>
        <v>2370</v>
      </c>
    </row>
    <row r="1838" spans="9:10" x14ac:dyDescent="0.25">
      <c r="I1838" t="s">
        <v>1759</v>
      </c>
      <c r="J1838">
        <f>IFERROR(VLOOKUP(Muutokset!I1838,'2015'!$F$12:$I$1887,4,FALSE),0)</f>
        <v>10606</v>
      </c>
    </row>
    <row r="1839" spans="9:10" x14ac:dyDescent="0.25">
      <c r="I1839" t="s">
        <v>1760</v>
      </c>
      <c r="J1839">
        <f>IFERROR(VLOOKUP(Muutokset!I1839,'2015'!$F$12:$I$1887,4,FALSE),0)</f>
        <v>2950</v>
      </c>
    </row>
    <row r="1840" spans="9:10" x14ac:dyDescent="0.25">
      <c r="I1840" t="s">
        <v>1761</v>
      </c>
      <c r="J1840">
        <f>IFERROR(VLOOKUP(Muutokset!I1840,'2015'!$F$12:$I$1887,4,FALSE),0)</f>
        <v>8010</v>
      </c>
    </row>
    <row r="1841" spans="9:10" x14ac:dyDescent="0.25">
      <c r="I1841" t="s">
        <v>1762</v>
      </c>
      <c r="J1841">
        <f>IFERROR(VLOOKUP(Muutokset!I1841,'2015'!$F$12:$I$1887,4,FALSE),0)</f>
        <v>3450</v>
      </c>
    </row>
    <row r="1842" spans="9:10" x14ac:dyDescent="0.25">
      <c r="I1842" t="s">
        <v>1763</v>
      </c>
      <c r="J1842">
        <f>IFERROR(VLOOKUP(Muutokset!I1842,'2015'!$F$12:$I$1887,4,FALSE),0)</f>
        <v>7660</v>
      </c>
    </row>
    <row r="1843" spans="9:10" x14ac:dyDescent="0.25">
      <c r="I1843" t="s">
        <v>1764</v>
      </c>
      <c r="J1843">
        <f>IFERROR(VLOOKUP(Muutokset!I1843,'2015'!$F$12:$I$1887,4,FALSE),0)</f>
        <v>9360</v>
      </c>
    </row>
    <row r="1844" spans="9:10" x14ac:dyDescent="0.25">
      <c r="I1844" t="s">
        <v>1765</v>
      </c>
      <c r="J1844">
        <f>IFERROR(VLOOKUP(Muutokset!I1844,'2015'!$F$12:$I$1887,4,FALSE),0)</f>
        <v>2042</v>
      </c>
    </row>
    <row r="1845" spans="9:10" x14ac:dyDescent="0.25">
      <c r="I1845" t="s">
        <v>1766</v>
      </c>
      <c r="J1845">
        <f>IFERROR(VLOOKUP(Muutokset!I1845,'2015'!$F$12:$I$1887,4,FALSE),0)</f>
        <v>3760</v>
      </c>
    </row>
    <row r="1846" spans="9:10" x14ac:dyDescent="0.25">
      <c r="I1846" t="s">
        <v>1767</v>
      </c>
      <c r="J1846">
        <f>IFERROR(VLOOKUP(Muutokset!I1846,'2015'!$F$12:$I$1887,4,FALSE),0)</f>
        <v>2371</v>
      </c>
    </row>
    <row r="1847" spans="9:10" x14ac:dyDescent="0.25">
      <c r="I1847" t="s">
        <v>1768</v>
      </c>
      <c r="J1847">
        <f>IFERROR(VLOOKUP(Muutokset!I1847,'2015'!$F$12:$I$1887,4,FALSE),0)</f>
        <v>9165</v>
      </c>
    </row>
    <row r="1848" spans="9:10" x14ac:dyDescent="0.25">
      <c r="I1848" t="s">
        <v>1769</v>
      </c>
      <c r="J1848">
        <f>IFERROR(VLOOKUP(Muutokset!I1848,'2015'!$F$12:$I$1887,4,FALSE),0)</f>
        <v>8695</v>
      </c>
    </row>
    <row r="1849" spans="9:10" x14ac:dyDescent="0.25">
      <c r="I1849" t="s">
        <v>1770</v>
      </c>
      <c r="J1849">
        <f>IFERROR(VLOOKUP(Muutokset!I1849,'2015'!$F$12:$I$1887,4,FALSE),0)</f>
        <v>5196</v>
      </c>
    </row>
    <row r="1850" spans="9:10" x14ac:dyDescent="0.25">
      <c r="I1850" t="s">
        <v>1771</v>
      </c>
      <c r="J1850">
        <f>IFERROR(VLOOKUP(Muutokset!I1850,'2015'!$F$12:$I$1887,4,FALSE),0)</f>
        <v>5368</v>
      </c>
    </row>
    <row r="1851" spans="9:10" x14ac:dyDescent="0.25">
      <c r="I1851" t="s">
        <v>1772</v>
      </c>
      <c r="J1851">
        <f>IFERROR(VLOOKUP(Muutokset!I1851,'2015'!$F$12:$I$1887,4,FALSE),0)</f>
        <v>4843</v>
      </c>
    </row>
    <row r="1852" spans="9:10" x14ac:dyDescent="0.25">
      <c r="I1852" t="s">
        <v>1773</v>
      </c>
      <c r="J1852">
        <f>IFERROR(VLOOKUP(Muutokset!I1852,'2015'!$F$12:$I$1887,4,FALSE),0)</f>
        <v>5626</v>
      </c>
    </row>
    <row r="1853" spans="9:10" x14ac:dyDescent="0.25">
      <c r="I1853" t="s">
        <v>1774</v>
      </c>
      <c r="J1853">
        <f>IFERROR(VLOOKUP(Muutokset!I1853,'2015'!$F$12:$I$1887,4,FALSE),0)</f>
        <v>7255</v>
      </c>
    </row>
    <row r="1854" spans="9:10" x14ac:dyDescent="0.25">
      <c r="I1854" t="s">
        <v>1775</v>
      </c>
      <c r="J1854">
        <f>IFERROR(VLOOKUP(Muutokset!I1854,'2015'!$F$12:$I$1887,4,FALSE),0)</f>
        <v>7915</v>
      </c>
    </row>
    <row r="1855" spans="9:10" x14ac:dyDescent="0.25">
      <c r="I1855" t="s">
        <v>1776</v>
      </c>
      <c r="J1855">
        <f>IFERROR(VLOOKUP(Muutokset!I1855,'2015'!$F$12:$I$1887,4,FALSE),0)</f>
        <v>7150</v>
      </c>
    </row>
    <row r="1856" spans="9:10" x14ac:dyDescent="0.25">
      <c r="I1856" t="s">
        <v>1777</v>
      </c>
      <c r="J1856">
        <f>IFERROR(VLOOKUP(Muutokset!I1856,'2015'!$F$12:$I$1887,4,FALSE),0)</f>
        <v>6017</v>
      </c>
    </row>
    <row r="1857" spans="9:10" x14ac:dyDescent="0.25">
      <c r="I1857" t="s">
        <v>1778</v>
      </c>
      <c r="J1857">
        <f>IFERROR(VLOOKUP(Muutokset!I1857,'2015'!$F$12:$I$1887,4,FALSE),0)</f>
        <v>6130</v>
      </c>
    </row>
    <row r="1858" spans="9:10" x14ac:dyDescent="0.25">
      <c r="I1858" t="s">
        <v>1779</v>
      </c>
      <c r="J1858">
        <f>IFERROR(VLOOKUP(Muutokset!I1858,'2015'!$F$12:$I$1887,4,FALSE),0)</f>
        <v>858</v>
      </c>
    </row>
    <row r="1859" spans="9:10" x14ac:dyDescent="0.25">
      <c r="I1859" t="s">
        <v>1780</v>
      </c>
      <c r="J1859">
        <f>IFERROR(VLOOKUP(Muutokset!I1859,'2015'!$F$12:$I$1887,4,FALSE),0)</f>
        <v>5300</v>
      </c>
    </row>
    <row r="1860" spans="9:10" x14ac:dyDescent="0.25">
      <c r="I1860" t="s">
        <v>1781</v>
      </c>
      <c r="J1860">
        <f>IFERROR(VLOOKUP(Muutokset!I1860,'2015'!$F$12:$I$1887,4,FALSE),0)</f>
        <v>9065</v>
      </c>
    </row>
    <row r="1861" spans="9:10" x14ac:dyDescent="0.25">
      <c r="I1861" t="s">
        <v>1782</v>
      </c>
      <c r="J1861">
        <f>IFERROR(VLOOKUP(Muutokset!I1861,'2015'!$F$12:$I$1887,4,FALSE),0)</f>
        <v>5550</v>
      </c>
    </row>
    <row r="1862" spans="9:10" x14ac:dyDescent="0.25">
      <c r="I1862" t="s">
        <v>1783</v>
      </c>
      <c r="J1862">
        <f>IFERROR(VLOOKUP(Muutokset!I1862,'2015'!$F$12:$I$1887,4,FALSE),0)</f>
        <v>5890</v>
      </c>
    </row>
    <row r="1863" spans="9:10" x14ac:dyDescent="0.25">
      <c r="I1863" t="s">
        <v>1784</v>
      </c>
      <c r="J1863">
        <f>IFERROR(VLOOKUP(Muutokset!I1863,'2015'!$F$12:$I$1887,4,FALSE),0)</f>
        <v>1627</v>
      </c>
    </row>
    <row r="1864" spans="9:10" x14ac:dyDescent="0.25">
      <c r="I1864" t="s">
        <v>1785</v>
      </c>
      <c r="J1864">
        <f>IFERROR(VLOOKUP(Muutokset!I1864,'2015'!$F$12:$I$1887,4,FALSE),0)</f>
        <v>3615</v>
      </c>
    </row>
    <row r="1865" spans="9:10" x14ac:dyDescent="0.25">
      <c r="I1865" t="s">
        <v>1786</v>
      </c>
      <c r="J1865">
        <f>IFERROR(VLOOKUP(Muutokset!I1865,'2015'!$F$12:$I$1887,4,FALSE),0)</f>
        <v>2630</v>
      </c>
    </row>
    <row r="1866" spans="9:10" x14ac:dyDescent="0.25">
      <c r="I1866" t="s">
        <v>1787</v>
      </c>
      <c r="J1866">
        <f>IFERROR(VLOOKUP(Muutokset!I1866,'2015'!$F$12:$I$1887,4,FALSE),0)</f>
        <v>7578</v>
      </c>
    </row>
    <row r="1867" spans="9:10" x14ac:dyDescent="0.25">
      <c r="I1867" t="s">
        <v>1954</v>
      </c>
      <c r="J1867">
        <f>IFERROR(VLOOKUP(Muutokset!I1867,'2015'!$F$12:$I$1887,4,FALSE),0)</f>
        <v>2752</v>
      </c>
    </row>
    <row r="1868" spans="9:10" x14ac:dyDescent="0.25">
      <c r="I1868" t="s">
        <v>1788</v>
      </c>
      <c r="J1868">
        <f>IFERROR(VLOOKUP(Muutokset!I1868,'2015'!$F$12:$I$1887,4,FALSE),0)</f>
        <v>6545</v>
      </c>
    </row>
    <row r="1869" spans="9:10" x14ac:dyDescent="0.25">
      <c r="I1869" t="s">
        <v>1789</v>
      </c>
      <c r="J1869">
        <f>IFERROR(VLOOKUP(Muutokset!I1869,'2015'!$F$12:$I$1887,4,FALSE),0)</f>
        <v>6076</v>
      </c>
    </row>
    <row r="1870" spans="9:10" x14ac:dyDescent="0.25">
      <c r="I1870" t="s">
        <v>1790</v>
      </c>
      <c r="J1870">
        <f>IFERROR(VLOOKUP(Muutokset!I1870,'2015'!$F$12:$I$1887,4,FALSE),0)</f>
        <v>5590</v>
      </c>
    </row>
    <row r="1871" spans="9:10" x14ac:dyDescent="0.25">
      <c r="I1871" t="s">
        <v>1791</v>
      </c>
      <c r="J1871">
        <f>IFERROR(VLOOKUP(Muutokset!I1871,'2015'!$F$12:$I$1887,4,FALSE),0)</f>
        <v>4967</v>
      </c>
    </row>
    <row r="1872" spans="9:10" x14ac:dyDescent="0.25">
      <c r="I1872" t="s">
        <v>1792</v>
      </c>
      <c r="J1872">
        <f>IFERROR(VLOOKUP(Muutokset!I1872,'2015'!$F$12:$I$1887,4,FALSE),0)</f>
        <v>6927</v>
      </c>
    </row>
    <row r="1873" spans="9:10" x14ac:dyDescent="0.25">
      <c r="I1873" t="s">
        <v>1793</v>
      </c>
      <c r="J1873">
        <f>IFERROR(VLOOKUP(Muutokset!I1873,'2015'!$F$12:$I$1887,4,FALSE),0)</f>
        <v>2585</v>
      </c>
    </row>
    <row r="1874" spans="9:10" x14ac:dyDescent="0.25">
      <c r="I1874" t="s">
        <v>1955</v>
      </c>
      <c r="J1874">
        <f>IFERROR(VLOOKUP(Muutokset!I1874,'2015'!$F$12:$I$1887,4,FALSE),0)</f>
        <v>1318</v>
      </c>
    </row>
    <row r="1875" spans="9:10" x14ac:dyDescent="0.25">
      <c r="I1875" t="s">
        <v>1794</v>
      </c>
      <c r="J1875">
        <f>IFERROR(VLOOKUP(Muutokset!I1875,'2015'!$F$12:$I$1887,4,FALSE),0)</f>
        <v>3385</v>
      </c>
    </row>
    <row r="1876" spans="9:10" x14ac:dyDescent="0.25">
      <c r="I1876" t="s">
        <v>1795</v>
      </c>
      <c r="J1876">
        <f>IFERROR(VLOOKUP(Muutokset!I1876,'2015'!$F$12:$I$1887,4,FALSE),0)</f>
        <v>4390</v>
      </c>
    </row>
    <row r="1877" spans="9:10" x14ac:dyDescent="0.25">
      <c r="I1877" t="s">
        <v>1796</v>
      </c>
      <c r="J1877">
        <f>IFERROR(VLOOKUP(Muutokset!I1877,'2015'!$F$12:$I$1887,4,FALSE),0)</f>
        <v>5739</v>
      </c>
    </row>
    <row r="1878" spans="9:10" x14ac:dyDescent="0.25">
      <c r="I1878" t="s">
        <v>1797</v>
      </c>
      <c r="J1878">
        <f>IFERROR(VLOOKUP(Muutokset!I1878,'2015'!$F$12:$I$1887,4,FALSE),0)</f>
        <v>6015</v>
      </c>
    </row>
    <row r="1879" spans="9:10" x14ac:dyDescent="0.25">
      <c r="I1879" t="s">
        <v>1798</v>
      </c>
      <c r="J1879">
        <f>IFERROR(VLOOKUP(Muutokset!I1879,'2015'!$F$12:$I$1887,4,FALSE),0)</f>
        <v>5654</v>
      </c>
    </row>
    <row r="1880" spans="9:10" x14ac:dyDescent="0.25">
      <c r="I1880" t="s">
        <v>1799</v>
      </c>
      <c r="J1880">
        <f>IFERROR(VLOOKUP(Muutokset!I1880,'2015'!$F$12:$I$1887,4,FALSE),0)</f>
        <v>8262</v>
      </c>
    </row>
    <row r="1881" spans="9:10" x14ac:dyDescent="0.25">
      <c r="I1881" t="s">
        <v>1800</v>
      </c>
      <c r="J1881">
        <f>IFERROR(VLOOKUP(Muutokset!I1881,'2015'!$F$12:$I$1887,4,FALSE),0)</f>
        <v>1905</v>
      </c>
    </row>
    <row r="1882" spans="9:10" x14ac:dyDescent="0.25">
      <c r="I1882" t="s">
        <v>1801</v>
      </c>
      <c r="J1882">
        <f>IFERROR(VLOOKUP(Muutokset!I1882,'2015'!$F$12:$I$1887,4,FALSE),0)</f>
        <v>4760</v>
      </c>
    </row>
    <row r="1883" spans="9:10" x14ac:dyDescent="0.25">
      <c r="I1883" t="s">
        <v>1801</v>
      </c>
      <c r="J1883">
        <f>IFERROR(VLOOKUP(Muutokset!I1883,'2015'!$F$12:$I$1887,4,FALSE),0)</f>
        <v>4760</v>
      </c>
    </row>
    <row r="1884" spans="9:10" x14ac:dyDescent="0.25">
      <c r="I1884" t="s">
        <v>1802</v>
      </c>
      <c r="J1884">
        <f>IFERROR(VLOOKUP(Muutokset!I1884,'2015'!$F$12:$I$1887,4,FALSE),0)</f>
        <v>5930</v>
      </c>
    </row>
    <row r="1885" spans="9:10" x14ac:dyDescent="0.25">
      <c r="I1885" t="s">
        <v>1803</v>
      </c>
      <c r="J1885">
        <f>IFERROR(VLOOKUP(Muutokset!I1885,'2015'!$F$12:$I$1887,4,FALSE),0)</f>
        <v>6850</v>
      </c>
    </row>
    <row r="1886" spans="9:10" x14ac:dyDescent="0.25">
      <c r="I1886" t="s">
        <v>1804</v>
      </c>
      <c r="J1886">
        <f>IFERROR(VLOOKUP(Muutokset!I1886,'2015'!$F$12:$I$1887,4,FALSE),0)</f>
        <v>4993</v>
      </c>
    </row>
    <row r="1887" spans="9:10" x14ac:dyDescent="0.25">
      <c r="I1887" t="s">
        <v>1805</v>
      </c>
      <c r="J1887">
        <f>IFERROR(VLOOKUP(Muutokset!I1887,'2015'!$F$12:$I$1887,4,FALSE),0)</f>
        <v>4985</v>
      </c>
    </row>
    <row r="1888" spans="9:10" x14ac:dyDescent="0.25">
      <c r="I1888" t="s">
        <v>1806</v>
      </c>
      <c r="J1888">
        <f>IFERROR(VLOOKUP(Muutokset!I1888,'2015'!$F$12:$I$1887,4,FALSE),0)</f>
        <v>9795</v>
      </c>
    </row>
    <row r="1889" spans="9:10" x14ac:dyDescent="0.25">
      <c r="I1889" t="s">
        <v>1807</v>
      </c>
      <c r="J1889">
        <f>IFERROR(VLOOKUP(Muutokset!I1889,'2015'!$F$12:$I$1887,4,FALSE),0)</f>
        <v>1302</v>
      </c>
    </row>
    <row r="1890" spans="9:10" x14ac:dyDescent="0.25">
      <c r="I1890" t="s">
        <v>1808</v>
      </c>
      <c r="J1890">
        <f>IFERROR(VLOOKUP(Muutokset!I1890,'2015'!$F$12:$I$1887,4,FALSE),0)</f>
        <v>7555</v>
      </c>
    </row>
    <row r="1891" spans="9:10" x14ac:dyDescent="0.25">
      <c r="I1891" t="s">
        <v>1956</v>
      </c>
      <c r="J1891">
        <f>IFERROR(VLOOKUP(Muutokset!I1891,'2015'!$F$12:$I$1887,4,FALSE),0)</f>
        <v>0</v>
      </c>
    </row>
    <row r="1892" spans="9:10" x14ac:dyDescent="0.25">
      <c r="I1892" t="s">
        <v>1809</v>
      </c>
      <c r="J1892">
        <f>IFERROR(VLOOKUP(Muutokset!I1892,'2015'!$F$12:$I$1887,4,FALSE),0)</f>
        <v>6143</v>
      </c>
    </row>
    <row r="1893" spans="9:10" x14ac:dyDescent="0.25">
      <c r="I1893" t="s">
        <v>1810</v>
      </c>
      <c r="J1893">
        <f>IFERROR(VLOOKUP(Muutokset!I1893,'2015'!$F$12:$I$1887,4,FALSE),0)</f>
        <v>4238</v>
      </c>
    </row>
    <row r="1894" spans="9:10" x14ac:dyDescent="0.25">
      <c r="I1894" t="s">
        <v>1811</v>
      </c>
      <c r="J1894">
        <f>IFERROR(VLOOKUP(Muutokset!I1894,'2015'!$F$12:$I$1887,4,FALSE),0)</f>
        <v>5647</v>
      </c>
    </row>
    <row r="1895" spans="9:10" x14ac:dyDescent="0.25">
      <c r="I1895" t="s">
        <v>1812</v>
      </c>
      <c r="J1895">
        <f>IFERROR(VLOOKUP(Muutokset!I1895,'2015'!$F$12:$I$1887,4,FALSE),0)</f>
        <v>7402</v>
      </c>
    </row>
    <row r="1896" spans="9:10" x14ac:dyDescent="0.25">
      <c r="I1896" t="s">
        <v>1813</v>
      </c>
      <c r="J1896">
        <f>IFERROR(VLOOKUP(Muutokset!I1896,'2015'!$F$12:$I$1887,4,FALSE),0)</f>
        <v>6192</v>
      </c>
    </row>
    <row r="1897" spans="9:10" x14ac:dyDescent="0.25">
      <c r="I1897" t="s">
        <v>1814</v>
      </c>
      <c r="J1897">
        <f>IFERROR(VLOOKUP(Muutokset!I1897,'2015'!$F$12:$I$1887,4,FALSE),0)</f>
        <v>1826</v>
      </c>
    </row>
    <row r="1898" spans="9:10" x14ac:dyDescent="0.25">
      <c r="I1898" t="s">
        <v>1959</v>
      </c>
      <c r="J1898">
        <f>IFERROR(VLOOKUP(Muutokset!I1898,'2015'!$F$12:$I$1887,4,FALSE),0)</f>
        <v>841</v>
      </c>
    </row>
    <row r="1899" spans="9:10" x14ac:dyDescent="0.25">
      <c r="I1899" t="s">
        <v>1960</v>
      </c>
      <c r="J1899">
        <f>IFERROR(VLOOKUP(Muutokset!I1899,'2015'!$F$12:$I$1887,4,FALSE),0)</f>
        <v>3413</v>
      </c>
    </row>
    <row r="1900" spans="9:10" x14ac:dyDescent="0.25">
      <c r="I1900" t="s">
        <v>1961</v>
      </c>
      <c r="J1900">
        <f>IFERROR(VLOOKUP(Muutokset!I1900,'2015'!$F$12:$I$1887,4,FALSE),0)</f>
        <v>3938</v>
      </c>
    </row>
    <row r="1901" spans="9:10" x14ac:dyDescent="0.25">
      <c r="I1901" t="s">
        <v>1828</v>
      </c>
      <c r="J1901">
        <f>IFERROR(VLOOKUP(Muutokset!I1901,'2015'!$F$12:$I$1887,4,FALSE),0)</f>
        <v>6551</v>
      </c>
    </row>
    <row r="1902" spans="9:10" x14ac:dyDescent="0.25">
      <c r="I1902" t="s">
        <v>1829</v>
      </c>
      <c r="J1902">
        <f>IFERROR(VLOOKUP(Muutokset!I1902,'2015'!$F$12:$I$1887,4,FALSE),0)</f>
        <v>6206</v>
      </c>
    </row>
    <row r="1903" spans="9:10" x14ac:dyDescent="0.25">
      <c r="I1903" t="s">
        <v>1834</v>
      </c>
      <c r="J1903">
        <f>IFERROR(VLOOKUP(Muutokset!I1903,'2015'!$F$12:$I$1887,4,FALSE),0)</f>
        <v>3194</v>
      </c>
    </row>
    <row r="1904" spans="9:10" x14ac:dyDescent="0.25">
      <c r="I1904" t="s">
        <v>1962</v>
      </c>
      <c r="J1904">
        <f>IFERROR(VLOOKUP(Muutokset!I1904,'2015'!$F$12:$I$1887,4,FALSE),0)</f>
        <v>4850</v>
      </c>
    </row>
    <row r="1905" spans="9:10" x14ac:dyDescent="0.25">
      <c r="I1905" t="s">
        <v>1835</v>
      </c>
      <c r="J1905">
        <f>IFERROR(VLOOKUP(Muutokset!I1905,'2015'!$F$12:$I$1887,4,FALSE),0)</f>
        <v>7266</v>
      </c>
    </row>
    <row r="1906" spans="9:10" x14ac:dyDescent="0.25">
      <c r="I1906" t="s">
        <v>1963</v>
      </c>
      <c r="J1906">
        <f>IFERROR(VLOOKUP(Muutokset!I1906,'2015'!$F$12:$I$1887,4,FALSE),0)</f>
        <v>7114</v>
      </c>
    </row>
    <row r="1907" spans="9:10" x14ac:dyDescent="0.25">
      <c r="I1907" t="s">
        <v>1836</v>
      </c>
      <c r="J1907">
        <f>IFERROR(VLOOKUP(Muutokset!I1907,'2015'!$F$12:$I$1887,4,FALSE),0)</f>
        <v>5161</v>
      </c>
    </row>
    <row r="1908" spans="9:10" x14ac:dyDescent="0.25">
      <c r="I1908" t="s">
        <v>1837</v>
      </c>
      <c r="J1908">
        <f>IFERROR(VLOOKUP(Muutokset!I1908,'2015'!$F$12:$I$1887,4,FALSE),0)</f>
        <v>2509</v>
      </c>
    </row>
    <row r="1909" spans="9:10" x14ac:dyDescent="0.25">
      <c r="I1909" t="s">
        <v>1838</v>
      </c>
      <c r="J1909">
        <f>IFERROR(VLOOKUP(Muutokset!I1909,'2015'!$F$12:$I$1887,4,FALSE),0)</f>
        <v>5425</v>
      </c>
    </row>
    <row r="1910" spans="9:10" x14ac:dyDescent="0.25">
      <c r="I1910" t="s">
        <v>1839</v>
      </c>
      <c r="J1910">
        <f>IFERROR(VLOOKUP(Muutokset!I1910,'2015'!$F$12:$I$1887,4,FALSE),0)</f>
        <v>6410</v>
      </c>
    </row>
    <row r="1911" spans="9:10" x14ac:dyDescent="0.25">
      <c r="I1911" t="s">
        <v>1840</v>
      </c>
      <c r="J1911">
        <f>IFERROR(VLOOKUP(Muutokset!I1911,'2015'!$F$12:$I$1887,4,FALSE),0)</f>
        <v>6971</v>
      </c>
    </row>
    <row r="1912" spans="9:10" x14ac:dyDescent="0.25">
      <c r="I1912" t="s">
        <v>1964</v>
      </c>
      <c r="J1912">
        <f>IFERROR(VLOOKUP(Muutokset!I1912,'2015'!$F$12:$I$1887,4,FALSE),0)</f>
        <v>4068</v>
      </c>
    </row>
    <row r="1913" spans="9:10" x14ac:dyDescent="0.25">
      <c r="I1913" t="s">
        <v>1841</v>
      </c>
      <c r="J1913">
        <f>IFERROR(VLOOKUP(Muutokset!I1913,'2015'!$F$12:$I$1887,4,FALSE),0)</f>
        <v>7603</v>
      </c>
    </row>
    <row r="1914" spans="9:10" x14ac:dyDescent="0.25">
      <c r="I1914" t="s">
        <v>1842</v>
      </c>
      <c r="J1914">
        <f>IFERROR(VLOOKUP(Muutokset!I1914,'2015'!$F$12:$I$1887,4,FALSE),0)</f>
        <v>7921</v>
      </c>
    </row>
    <row r="1915" spans="9:10" x14ac:dyDescent="0.25">
      <c r="I1915" t="s">
        <v>1843</v>
      </c>
      <c r="J1915">
        <f>IFERROR(VLOOKUP(Muutokset!I1915,'2015'!$F$12:$I$1887,4,FALSE),0)</f>
        <v>5477</v>
      </c>
    </row>
    <row r="1916" spans="9:10" x14ac:dyDescent="0.25">
      <c r="I1916" t="s">
        <v>1844</v>
      </c>
      <c r="J1916">
        <f>IFERROR(VLOOKUP(Muutokset!I1916,'2015'!$F$12:$I$1887,4,FALSE),0)</f>
        <v>3066</v>
      </c>
    </row>
    <row r="1917" spans="9:10" x14ac:dyDescent="0.25">
      <c r="I1917" t="s">
        <v>1845</v>
      </c>
      <c r="J1917">
        <f>IFERROR(VLOOKUP(Muutokset!I1917,'2015'!$F$12:$I$1887,4,FALSE),0)</f>
        <v>4169</v>
      </c>
    </row>
    <row r="1918" spans="9:10" x14ac:dyDescent="0.25">
      <c r="I1918" t="s">
        <v>1846</v>
      </c>
      <c r="J1918">
        <f>IFERROR(VLOOKUP(Muutokset!I1918,'2015'!$F$12:$I$1887,4,FALSE),0)</f>
        <v>5573</v>
      </c>
    </row>
    <row r="1919" spans="9:10" x14ac:dyDescent="0.25">
      <c r="I1919" t="s">
        <v>1847</v>
      </c>
      <c r="J1919">
        <f>IFERROR(VLOOKUP(Muutokset!I1919,'2015'!$F$12:$I$1887,4,FALSE),0)</f>
        <v>5980</v>
      </c>
    </row>
    <row r="1920" spans="9:10" x14ac:dyDescent="0.25">
      <c r="I1920" t="s">
        <v>1848</v>
      </c>
      <c r="J1920">
        <f>IFERROR(VLOOKUP(Muutokset!I1920,'2015'!$F$12:$I$1887,4,FALSE),0)</f>
        <v>6314</v>
      </c>
    </row>
    <row r="1921" spans="9:10" x14ac:dyDescent="0.25">
      <c r="I1921" t="s">
        <v>1849</v>
      </c>
      <c r="J1921">
        <f>IFERROR(VLOOKUP(Muutokset!I1921,'2015'!$F$12:$I$1887,4,FALSE),0)</f>
        <v>3346</v>
      </c>
    </row>
    <row r="1922" spans="9:10" x14ac:dyDescent="0.25">
      <c r="I1922" t="s">
        <v>1850</v>
      </c>
      <c r="J1922">
        <f>IFERROR(VLOOKUP(Muutokset!I1922,'2015'!$F$12:$I$1887,4,FALSE),0)</f>
        <v>5002</v>
      </c>
    </row>
    <row r="1923" spans="9:10" x14ac:dyDescent="0.25">
      <c r="I1923" t="s">
        <v>1851</v>
      </c>
      <c r="J1923">
        <f>IFERROR(VLOOKUP(Muutokset!I1923,'2015'!$F$12:$I$1887,4,FALSE),0)</f>
        <v>2377</v>
      </c>
    </row>
    <row r="1924" spans="9:10" x14ac:dyDescent="0.25">
      <c r="I1924" t="s">
        <v>1965</v>
      </c>
      <c r="J1924">
        <f>IFERROR(VLOOKUP(Muutokset!I1924,'2015'!$F$12:$I$1887,4,FALSE),0)</f>
        <v>0</v>
      </c>
    </row>
    <row r="1925" spans="9:10" x14ac:dyDescent="0.25">
      <c r="I1925" t="s">
        <v>1852</v>
      </c>
      <c r="J1925">
        <f>IFERROR(VLOOKUP(Muutokset!I1925,'2015'!$F$12:$I$1887,4,FALSE),0)</f>
        <v>3531</v>
      </c>
    </row>
    <row r="1926" spans="9:10" x14ac:dyDescent="0.25">
      <c r="I1926" t="s">
        <v>1853</v>
      </c>
      <c r="J1926">
        <f>IFERROR(VLOOKUP(Muutokset!I1926,'2015'!$F$12:$I$1887,4,FALSE),0)</f>
        <v>4335</v>
      </c>
    </row>
    <row r="1927" spans="9:10" x14ac:dyDescent="0.25">
      <c r="I1927" t="s">
        <v>1854</v>
      </c>
      <c r="J1927">
        <f>IFERROR(VLOOKUP(Muutokset!I1927,'2015'!$F$12:$I$1887,4,FALSE),0)</f>
        <v>8316</v>
      </c>
    </row>
    <row r="1928" spans="9:10" x14ac:dyDescent="0.25">
      <c r="I1928" t="s">
        <v>1855</v>
      </c>
      <c r="J1928">
        <f>IFERROR(VLOOKUP(Muutokset!I1928,'2015'!$F$12:$I$1887,4,FALSE),0)</f>
        <v>2434</v>
      </c>
    </row>
    <row r="1929" spans="9:10" x14ac:dyDescent="0.25">
      <c r="I1929" t="s">
        <v>1856</v>
      </c>
      <c r="J1929">
        <f>IFERROR(VLOOKUP(Muutokset!I1929,'2015'!$F$12:$I$1887,4,FALSE),0)</f>
        <v>5263</v>
      </c>
    </row>
    <row r="1930" spans="9:10" x14ac:dyDescent="0.25">
      <c r="I1930" t="s">
        <v>1857</v>
      </c>
      <c r="J1930">
        <f>IFERROR(VLOOKUP(Muutokset!I1930,'2015'!$F$12:$I$1887,4,FALSE),0)</f>
        <v>7233</v>
      </c>
    </row>
    <row r="1931" spans="9:10" x14ac:dyDescent="0.25">
      <c r="I1931" t="s">
        <v>1858</v>
      </c>
      <c r="J1931">
        <f>IFERROR(VLOOKUP(Muutokset!I1931,'2015'!$F$12:$I$1887,4,FALSE),0)</f>
        <v>6960</v>
      </c>
    </row>
    <row r="1932" spans="9:10" x14ac:dyDescent="0.25">
      <c r="I1932" t="s">
        <v>1859</v>
      </c>
      <c r="J1932">
        <f>IFERROR(VLOOKUP(Muutokset!I1932,'2015'!$F$12:$I$1887,4,FALSE),0)</f>
        <v>5358</v>
      </c>
    </row>
    <row r="1933" spans="9:10" x14ac:dyDescent="0.25">
      <c r="I1933" t="s">
        <v>1860</v>
      </c>
      <c r="J1933">
        <f>IFERROR(VLOOKUP(Muutokset!I1933,'2015'!$F$12:$I$1887,4,FALSE),0)</f>
        <v>8657</v>
      </c>
    </row>
    <row r="1934" spans="9:10" x14ac:dyDescent="0.25">
      <c r="I1934" t="s">
        <v>1861</v>
      </c>
      <c r="J1934">
        <f>IFERROR(VLOOKUP(Muutokset!I1934,'2015'!$F$12:$I$1887,4,FALSE),0)</f>
        <v>8836</v>
      </c>
    </row>
    <row r="1935" spans="9:10" x14ac:dyDescent="0.25">
      <c r="I1935" t="s">
        <v>1862</v>
      </c>
      <c r="J1935">
        <f>IFERROR(VLOOKUP(Muutokset!I1935,'2015'!$F$12:$I$1887,4,FALSE),0)</f>
        <v>6646</v>
      </c>
    </row>
    <row r="1936" spans="9:10" x14ac:dyDescent="0.25">
      <c r="I1936" t="s">
        <v>1863</v>
      </c>
      <c r="J1936">
        <f>IFERROR(VLOOKUP(Muutokset!I1936,'2015'!$F$12:$I$1887,4,FALSE),0)</f>
        <v>4189</v>
      </c>
    </row>
    <row r="1937" spans="9:10" x14ac:dyDescent="0.25">
      <c r="I1937" t="s">
        <v>1864</v>
      </c>
      <c r="J1937">
        <f>IFERROR(VLOOKUP(Muutokset!I1937,'2015'!$F$12:$I$1887,4,FALSE),0)</f>
        <v>2713</v>
      </c>
    </row>
    <row r="1938" spans="9:10" x14ac:dyDescent="0.25">
      <c r="I1938" t="s">
        <v>1865</v>
      </c>
      <c r="J1938">
        <f>IFERROR(VLOOKUP(Muutokset!I1938,'2015'!$F$12:$I$1887,4,FALSE),0)</f>
        <v>6684</v>
      </c>
    </row>
    <row r="1939" spans="9:10" x14ac:dyDescent="0.25">
      <c r="I1939" t="s">
        <v>1866</v>
      </c>
      <c r="J1939">
        <f>IFERROR(VLOOKUP(Muutokset!I1939,'2015'!$F$12:$I$1887,4,FALSE),0)</f>
        <v>2480</v>
      </c>
    </row>
    <row r="1940" spans="9:10" x14ac:dyDescent="0.25">
      <c r="I1940" t="s">
        <v>1867</v>
      </c>
      <c r="J1940">
        <f>IFERROR(VLOOKUP(Muutokset!I1940,'2015'!$F$12:$I$1887,4,FALSE),0)</f>
        <v>6159</v>
      </c>
    </row>
    <row r="1941" spans="9:10" x14ac:dyDescent="0.25">
      <c r="I1941" t="s">
        <v>1868</v>
      </c>
      <c r="J1941">
        <f>IFERROR(VLOOKUP(Muutokset!I1941,'2015'!$F$12:$I$1887,4,FALSE),0)</f>
        <v>8309</v>
      </c>
    </row>
    <row r="1942" spans="9:10" x14ac:dyDescent="0.25">
      <c r="I1942" t="s">
        <v>1869</v>
      </c>
      <c r="J1942">
        <f>IFERROR(VLOOKUP(Muutokset!I1942,'2015'!$F$12:$I$1887,4,FALSE),0)</f>
        <v>8171</v>
      </c>
    </row>
    <row r="1943" spans="9:10" x14ac:dyDescent="0.25">
      <c r="I1943" t="s">
        <v>1870</v>
      </c>
      <c r="J1943">
        <f>IFERROR(VLOOKUP(Muutokset!I1943,'2015'!$F$12:$I$1887,4,FALSE),0)</f>
        <v>5840</v>
      </c>
    </row>
    <row r="1944" spans="9:10" x14ac:dyDescent="0.25">
      <c r="I1944" t="s">
        <v>1871</v>
      </c>
      <c r="J1944">
        <f>IFERROR(VLOOKUP(Muutokset!I1944,'2015'!$F$12:$I$1887,4,FALSE),0)</f>
        <v>4170</v>
      </c>
    </row>
    <row r="1945" spans="9:10" x14ac:dyDescent="0.25">
      <c r="I1945" t="s">
        <v>1872</v>
      </c>
      <c r="J1945">
        <f>IFERROR(VLOOKUP(Muutokset!I1945,'2015'!$F$12:$I$1887,4,FALSE),0)</f>
        <v>4025</v>
      </c>
    </row>
    <row r="1946" spans="9:10" x14ac:dyDescent="0.25">
      <c r="I1946" t="s">
        <v>1873</v>
      </c>
      <c r="J1946">
        <f>IFERROR(VLOOKUP(Muutokset!I1946,'2015'!$F$12:$I$1887,4,FALSE),0)</f>
        <v>4465</v>
      </c>
    </row>
    <row r="1947" spans="9:10" x14ac:dyDescent="0.25">
      <c r="I1947" t="s">
        <v>1874</v>
      </c>
      <c r="J1947">
        <f>IFERROR(VLOOKUP(Muutokset!I1947,'2015'!$F$12:$I$1887,4,FALSE),0)</f>
        <v>6615</v>
      </c>
    </row>
    <row r="1948" spans="9:10" x14ac:dyDescent="0.25">
      <c r="I1948" t="s">
        <v>1875</v>
      </c>
      <c r="J1948">
        <f>IFERROR(VLOOKUP(Muutokset!I1948,'2015'!$F$12:$I$1887,4,FALSE),0)</f>
        <v>2570</v>
      </c>
    </row>
    <row r="1949" spans="9:10" x14ac:dyDescent="0.25">
      <c r="I1949" t="s">
        <v>1876</v>
      </c>
      <c r="J1949">
        <f>IFERROR(VLOOKUP(Muutokset!I1949,'2015'!$F$12:$I$1887,4,FALSE),0)</f>
        <v>3246</v>
      </c>
    </row>
    <row r="1950" spans="9:10" x14ac:dyDescent="0.25">
      <c r="I1950" t="s">
        <v>1877</v>
      </c>
      <c r="J1950">
        <f>IFERROR(VLOOKUP(Muutokset!I1950,'2015'!$F$12:$I$1887,4,FALSE),0)</f>
        <v>4221</v>
      </c>
    </row>
    <row r="1951" spans="9:10" x14ac:dyDescent="0.25">
      <c r="I1951" t="s">
        <v>1878</v>
      </c>
      <c r="J1951">
        <f>IFERROR(VLOOKUP(Muutokset!I1951,'2015'!$F$12:$I$1887,4,FALSE),0)</f>
        <v>3174</v>
      </c>
    </row>
    <row r="1952" spans="9:10" x14ac:dyDescent="0.25">
      <c r="I1952" t="s">
        <v>1879</v>
      </c>
      <c r="J1952">
        <f>IFERROR(VLOOKUP(Muutokset!I1952,'2015'!$F$12:$I$1887,4,FALSE),0)</f>
        <v>4512</v>
      </c>
    </row>
    <row r="1953" spans="9:10" x14ac:dyDescent="0.25">
      <c r="I1953" t="s">
        <v>1880</v>
      </c>
      <c r="J1953">
        <f>IFERROR(VLOOKUP(Muutokset!I1953,'2015'!$F$12:$I$1887,4,FALSE),0)</f>
        <v>4205</v>
      </c>
    </row>
    <row r="1954" spans="9:10" x14ac:dyDescent="0.25">
      <c r="I1954" t="s">
        <v>1881</v>
      </c>
      <c r="J1954">
        <f>IFERROR(VLOOKUP(Muutokset!I1954,'2015'!$F$12:$I$1887,4,FALSE),0)</f>
        <v>4348</v>
      </c>
    </row>
    <row r="1955" spans="9:10" x14ac:dyDescent="0.25">
      <c r="I1955" t="s">
        <v>1882</v>
      </c>
      <c r="J1955">
        <f>IFERROR(VLOOKUP(Muutokset!I1955,'2015'!$F$12:$I$1887,4,FALSE),0)</f>
        <v>5390</v>
      </c>
    </row>
    <row r="1956" spans="9:10" x14ac:dyDescent="0.25">
      <c r="I1956" t="s">
        <v>1883</v>
      </c>
      <c r="J1956">
        <f>IFERROR(VLOOKUP(Muutokset!I1956,'2015'!$F$12:$I$1887,4,FALSE),0)</f>
        <v>4753</v>
      </c>
    </row>
    <row r="1957" spans="9:10" x14ac:dyDescent="0.25">
      <c r="I1957" t="s">
        <v>1884</v>
      </c>
      <c r="J1957">
        <f>IFERROR(VLOOKUP(Muutokset!I1957,'2015'!$F$12:$I$1887,4,FALSE),0)</f>
        <v>2521</v>
      </c>
    </row>
    <row r="1958" spans="9:10" x14ac:dyDescent="0.25">
      <c r="I1958" t="s">
        <v>1885</v>
      </c>
      <c r="J1958">
        <f>IFERROR(VLOOKUP(Muutokset!I1958,'2015'!$F$12:$I$1887,4,FALSE),0)</f>
        <v>4897</v>
      </c>
    </row>
    <row r="1959" spans="9:10" x14ac:dyDescent="0.25">
      <c r="I1959" t="s">
        <v>1886</v>
      </c>
      <c r="J1959">
        <f>IFERROR(VLOOKUP(Muutokset!I1959,'2015'!$F$12:$I$1887,4,FALSE),0)</f>
        <v>6035</v>
      </c>
    </row>
    <row r="1960" spans="9:10" x14ac:dyDescent="0.25">
      <c r="I1960" t="s">
        <v>1887</v>
      </c>
      <c r="J1960">
        <f>IFERROR(VLOOKUP(Muutokset!I1960,'2015'!$F$12:$I$1887,4,FALSE),0)</f>
        <v>492</v>
      </c>
    </row>
    <row r="1961" spans="9:10" x14ac:dyDescent="0.25">
      <c r="I1961" t="s">
        <v>1888</v>
      </c>
      <c r="J1961">
        <f>IFERROR(VLOOKUP(Muutokset!I1961,'2015'!$F$12:$I$1887,4,FALSE),0)</f>
        <v>8535</v>
      </c>
    </row>
    <row r="1962" spans="9:10" x14ac:dyDescent="0.25">
      <c r="I1962" t="s">
        <v>1889</v>
      </c>
      <c r="J1962">
        <f>IFERROR(VLOOKUP(Muutokset!I1962,'2015'!$F$12:$I$1887,4,FALSE),0)</f>
        <v>4580</v>
      </c>
    </row>
    <row r="1963" spans="9:10" x14ac:dyDescent="0.25">
      <c r="I1963" t="s">
        <v>1890</v>
      </c>
      <c r="J1963">
        <f>IFERROR(VLOOKUP(Muutokset!I1963,'2015'!$F$12:$I$1887,4,FALSE),0)</f>
        <v>4247</v>
      </c>
    </row>
    <row r="1964" spans="9:10" x14ac:dyDescent="0.25">
      <c r="I1964" t="s">
        <v>1891</v>
      </c>
      <c r="J1964">
        <f>IFERROR(VLOOKUP(Muutokset!I1964,'2015'!$F$12:$I$1887,4,FALSE),0)</f>
        <v>4153</v>
      </c>
    </row>
    <row r="1965" spans="9:10" x14ac:dyDescent="0.25">
      <c r="I1965" t="s">
        <v>1892</v>
      </c>
      <c r="J1965">
        <f>IFERROR(VLOOKUP(Muutokset!I1965,'2015'!$F$12:$I$1887,4,FALSE),0)</f>
        <v>6226</v>
      </c>
    </row>
    <row r="1966" spans="9:10" x14ac:dyDescent="0.25">
      <c r="I1966" t="s">
        <v>1893</v>
      </c>
      <c r="J1966">
        <f>IFERROR(VLOOKUP(Muutokset!I1966,'2015'!$F$12:$I$1887,4,FALSE),0)</f>
        <v>4530</v>
      </c>
    </row>
    <row r="1967" spans="9:10" x14ac:dyDescent="0.25">
      <c r="I1967" t="s">
        <v>1894</v>
      </c>
      <c r="J1967">
        <f>IFERROR(VLOOKUP(Muutokset!I1967,'2015'!$F$12:$I$1887,4,FALSE),0)</f>
        <v>3040</v>
      </c>
    </row>
    <row r="1968" spans="9:10" x14ac:dyDescent="0.25">
      <c r="I1968" t="s">
        <v>1895</v>
      </c>
      <c r="J1968">
        <f>IFERROR(VLOOKUP(Muutokset!I1968,'2015'!$F$12:$I$1887,4,FALSE),0)</f>
        <v>2403</v>
      </c>
    </row>
    <row r="1969" spans="9:10" x14ac:dyDescent="0.25">
      <c r="I1969" t="s">
        <v>1896</v>
      </c>
      <c r="J1969">
        <f>IFERROR(VLOOKUP(Muutokset!I1969,'2015'!$F$12:$I$1887,4,FALSE),0)</f>
        <v>4687</v>
      </c>
    </row>
    <row r="1970" spans="9:10" x14ac:dyDescent="0.25">
      <c r="I1970" t="s">
        <v>1897</v>
      </c>
      <c r="J1970">
        <f>IFERROR(VLOOKUP(Muutokset!I1970,'2015'!$F$12:$I$1887,4,FALSE),0)</f>
        <v>3703</v>
      </c>
    </row>
    <row r="1971" spans="9:10" x14ac:dyDescent="0.25">
      <c r="I1971" t="s">
        <v>1898</v>
      </c>
      <c r="J1971">
        <f>IFERROR(VLOOKUP(Muutokset!I1971,'2015'!$F$12:$I$1887,4,FALSE),0)</f>
        <v>3619</v>
      </c>
    </row>
    <row r="1972" spans="9:10" x14ac:dyDescent="0.25">
      <c r="I1972" t="s">
        <v>1899</v>
      </c>
      <c r="J1972">
        <f>IFERROR(VLOOKUP(Muutokset!I1972,'2015'!$F$12:$I$1887,4,FALSE),0)</f>
        <v>3145</v>
      </c>
    </row>
    <row r="1973" spans="9:10" x14ac:dyDescent="0.25">
      <c r="I1973" t="s">
        <v>1900</v>
      </c>
      <c r="J1973">
        <f>IFERROR(VLOOKUP(Muutokset!I1973,'2015'!$F$12:$I$1887,4,FALSE),0)</f>
        <v>120</v>
      </c>
    </row>
  </sheetData>
  <sortState xmlns:xlrd2="http://schemas.microsoft.com/office/spreadsheetml/2017/richdata2" ref="A2:A1803">
    <sortCondition ref="A2:A180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455A-B686-4BC6-92C2-216147DD38AE}">
  <sheetPr>
    <pageSetUpPr fitToPage="1"/>
  </sheetPr>
  <dimension ref="A1:BN1887"/>
  <sheetViews>
    <sheetView showGridLines="0" topLeftCell="F1" zoomScale="79" zoomScaleNormal="79" workbookViewId="0">
      <pane ySplit="11" topLeftCell="A279" activePane="bottomLeft" state="frozenSplit"/>
      <selection pane="bottomLeft" activeCell="A293" sqref="A293:XFD294"/>
    </sheetView>
  </sheetViews>
  <sheetFormatPr defaultRowHeight="15" x14ac:dyDescent="0.25"/>
  <cols>
    <col min="1" max="1" width="9.140625" customWidth="1"/>
    <col min="2" max="2" width="9.42578125" style="3" customWidth="1"/>
    <col min="3" max="3" width="15.5703125" style="3" bestFit="1" customWidth="1"/>
    <col min="4" max="4" width="11.5703125" style="3" customWidth="1"/>
    <col min="5" max="5" width="10.85546875" style="10" customWidth="1"/>
    <col min="6" max="6" width="8.7109375" style="2" customWidth="1"/>
    <col min="7" max="7" width="8.140625" style="2" customWidth="1"/>
    <col min="8" max="8" width="7" style="2" bestFit="1" customWidth="1"/>
    <col min="9" max="9" width="6.5703125" style="2" bestFit="1" customWidth="1"/>
    <col min="10" max="10" width="7.42578125" style="16" customWidth="1"/>
    <col min="11" max="11" width="8.7109375" style="12" customWidth="1"/>
    <col min="12" max="12" width="6.5703125" style="12" customWidth="1"/>
    <col min="13" max="14" width="7" style="12" customWidth="1"/>
    <col min="15" max="18" width="7" style="14" customWidth="1"/>
    <col min="19" max="19" width="7.7109375" style="2" customWidth="1"/>
    <col min="20" max="22" width="10.28515625" style="2" customWidth="1"/>
    <col min="23" max="23" width="12.42578125" style="2" bestFit="1" customWidth="1"/>
    <col min="24" max="24" width="15.5703125" style="2" customWidth="1"/>
    <col min="25" max="25" width="13" style="2" bestFit="1" customWidth="1"/>
    <col min="26" max="26" width="12.7109375" style="2" customWidth="1"/>
    <col min="27" max="27" width="13" style="2" bestFit="1" customWidth="1"/>
    <col min="28" max="28" width="12.7109375" style="2" customWidth="1"/>
    <col min="29" max="29" width="11.42578125" bestFit="1" customWidth="1"/>
    <col min="30" max="31" width="14.28515625" style="2" bestFit="1" customWidth="1"/>
    <col min="32" max="32" width="12.7109375" style="2" bestFit="1" customWidth="1"/>
    <col min="33" max="33" width="10.5703125" style="2" bestFit="1" customWidth="1"/>
    <col min="34" max="34" width="15" style="6" customWidth="1"/>
    <col min="35" max="35" width="14.140625" customWidth="1"/>
    <col min="36" max="37" width="18" customWidth="1"/>
    <col min="38" max="38" width="18.140625" style="4" customWidth="1"/>
    <col min="39" max="39" width="3.7109375" customWidth="1"/>
    <col min="40" max="41" width="17.85546875" customWidth="1"/>
    <col min="42" max="42" width="12" customWidth="1"/>
    <col min="43" max="43" width="6.42578125" style="72" customWidth="1"/>
    <col min="44" max="44" width="7.140625" style="4" customWidth="1"/>
    <col min="45" max="45" width="3.7109375" customWidth="1"/>
    <col min="46" max="46" width="17.85546875" customWidth="1"/>
    <col min="47" max="47" width="3.7109375" customWidth="1"/>
    <col min="48" max="50" width="15.140625" customWidth="1"/>
    <col min="51" max="55" width="15.140625" style="4" customWidth="1"/>
    <col min="56" max="56" width="7.28515625" style="6" customWidth="1"/>
    <col min="57" max="57" width="15.42578125" style="6" customWidth="1"/>
    <col min="58" max="58" width="15.7109375" style="6" customWidth="1"/>
    <col min="59" max="59" width="15.28515625" style="6" customWidth="1"/>
    <col min="60" max="60" width="7.28515625" style="6" customWidth="1"/>
    <col min="61" max="63" width="14.85546875" style="6" customWidth="1"/>
    <col min="64" max="64" width="12.7109375" customWidth="1"/>
    <col min="65" max="66" width="14.28515625" customWidth="1"/>
  </cols>
  <sheetData>
    <row r="1" spans="1:66" ht="23.25" x14ac:dyDescent="0.35">
      <c r="G1" s="74" t="s">
        <v>96</v>
      </c>
      <c r="Y1"/>
      <c r="Z1"/>
      <c r="AA1"/>
    </row>
    <row r="2" spans="1:66" ht="15" customHeight="1" x14ac:dyDescent="0.35">
      <c r="G2" s="74"/>
      <c r="Y2"/>
      <c r="Z2"/>
      <c r="AA2"/>
    </row>
    <row r="3" spans="1:66" ht="18.75" x14ac:dyDescent="0.3">
      <c r="G3" s="94" t="s">
        <v>95</v>
      </c>
      <c r="Y3"/>
      <c r="Z3"/>
      <c r="AA3"/>
    </row>
    <row r="4" spans="1:66" ht="15" customHeight="1" x14ac:dyDescent="0.35">
      <c r="G4" s="74"/>
      <c r="Y4"/>
      <c r="Z4"/>
      <c r="AA4"/>
    </row>
    <row r="5" spans="1:66" ht="20.100000000000001" customHeight="1" x14ac:dyDescent="0.25">
      <c r="G5" s="98" t="s">
        <v>90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100"/>
      <c r="Y5"/>
      <c r="Z5"/>
      <c r="AA5"/>
    </row>
    <row r="6" spans="1:66" ht="20.100000000000001" customHeight="1" x14ac:dyDescent="0.25">
      <c r="G6" s="101" t="s">
        <v>91</v>
      </c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3"/>
      <c r="Y6"/>
      <c r="Z6"/>
      <c r="AA6"/>
    </row>
    <row r="7" spans="1:66" ht="20.100000000000001" customHeight="1" x14ac:dyDescent="0.25">
      <c r="G7" s="95" t="s">
        <v>94</v>
      </c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7"/>
      <c r="Y7"/>
      <c r="Z7"/>
      <c r="AA7"/>
    </row>
    <row r="8" spans="1:66" ht="15" customHeight="1" thickBot="1" x14ac:dyDescent="0.4">
      <c r="G8" s="74"/>
      <c r="Y8"/>
      <c r="Z8"/>
      <c r="AA8"/>
    </row>
    <row r="9" spans="1:66" ht="15" customHeight="1" x14ac:dyDescent="0.25">
      <c r="A9" s="229" t="s">
        <v>11</v>
      </c>
      <c r="B9" s="229" t="s">
        <v>11</v>
      </c>
      <c r="C9" s="229" t="s">
        <v>98</v>
      </c>
      <c r="D9" s="120"/>
      <c r="E9" s="229" t="s">
        <v>7</v>
      </c>
      <c r="F9" s="280" t="s">
        <v>30</v>
      </c>
      <c r="G9" s="236" t="s">
        <v>0</v>
      </c>
      <c r="H9" s="239" t="s">
        <v>1</v>
      </c>
      <c r="I9" s="231" t="s">
        <v>25</v>
      </c>
      <c r="J9" s="93"/>
      <c r="K9" s="78"/>
      <c r="L9" s="78"/>
      <c r="M9" s="78"/>
      <c r="N9" s="78"/>
      <c r="O9" s="78"/>
      <c r="P9" s="78"/>
      <c r="Q9" s="78"/>
      <c r="R9" s="78"/>
      <c r="S9" s="239" t="s">
        <v>8</v>
      </c>
      <c r="T9" s="239" t="s">
        <v>2</v>
      </c>
      <c r="U9" s="239" t="s">
        <v>3</v>
      </c>
      <c r="V9" s="239" t="s">
        <v>4</v>
      </c>
      <c r="W9" s="274" t="s">
        <v>14</v>
      </c>
      <c r="X9" s="275"/>
      <c r="Y9" s="254" t="s">
        <v>87</v>
      </c>
      <c r="Z9" s="255"/>
      <c r="AA9" s="255"/>
      <c r="AB9" s="256"/>
      <c r="AC9" s="239" t="s">
        <v>17</v>
      </c>
      <c r="AD9" s="239" t="s">
        <v>19</v>
      </c>
      <c r="AE9" s="239" t="s">
        <v>20</v>
      </c>
      <c r="AF9" s="239" t="s">
        <v>21</v>
      </c>
      <c r="AG9" s="239" t="s">
        <v>22</v>
      </c>
      <c r="AH9" s="320" t="s">
        <v>92</v>
      </c>
      <c r="AI9" s="323" t="s">
        <v>88</v>
      </c>
      <c r="AJ9" s="231" t="s">
        <v>5</v>
      </c>
      <c r="AK9" s="279" t="s">
        <v>6</v>
      </c>
      <c r="AL9" s="290" t="s">
        <v>93</v>
      </c>
      <c r="AM9" s="276"/>
      <c r="AN9" s="294" t="s">
        <v>46</v>
      </c>
      <c r="AO9" s="287" t="s">
        <v>89</v>
      </c>
      <c r="AP9" s="24"/>
      <c r="AQ9" s="8"/>
      <c r="AR9" s="22"/>
      <c r="AS9" s="276"/>
      <c r="AT9" s="294" t="s">
        <v>59</v>
      </c>
      <c r="AU9" s="297"/>
      <c r="AV9" s="293" t="s">
        <v>38</v>
      </c>
      <c r="AW9" s="293" t="s">
        <v>45</v>
      </c>
      <c r="AX9" s="293" t="s">
        <v>39</v>
      </c>
      <c r="AY9" s="18"/>
      <c r="AZ9" s="18"/>
      <c r="BA9" s="18"/>
      <c r="BB9" s="18"/>
      <c r="BC9" s="18"/>
      <c r="BD9" s="240" t="s">
        <v>13</v>
      </c>
      <c r="BE9" s="277" t="s">
        <v>82</v>
      </c>
      <c r="BF9" s="285" t="s">
        <v>83</v>
      </c>
      <c r="BG9" s="285" t="s">
        <v>84</v>
      </c>
      <c r="BH9" s="28"/>
      <c r="BI9" s="285" t="s">
        <v>85</v>
      </c>
      <c r="BJ9" s="285" t="s">
        <v>83</v>
      </c>
      <c r="BK9" s="285" t="s">
        <v>86</v>
      </c>
      <c r="BM9" s="293" t="s">
        <v>19</v>
      </c>
      <c r="BN9" s="293" t="s">
        <v>20</v>
      </c>
    </row>
    <row r="10" spans="1:66" ht="15" customHeight="1" x14ac:dyDescent="0.25">
      <c r="A10" s="229"/>
      <c r="B10" s="229"/>
      <c r="C10" s="229"/>
      <c r="D10" s="120"/>
      <c r="E10" s="229"/>
      <c r="F10" s="280"/>
      <c r="G10" s="237"/>
      <c r="H10" s="240"/>
      <c r="I10" s="232"/>
      <c r="J10" s="17"/>
      <c r="K10" s="264" t="s">
        <v>33</v>
      </c>
      <c r="L10" s="265"/>
      <c r="M10" s="265"/>
      <c r="N10" s="265"/>
      <c r="O10" s="265"/>
      <c r="P10" s="265"/>
      <c r="Q10" s="265"/>
      <c r="R10" s="266"/>
      <c r="S10" s="240"/>
      <c r="T10" s="240"/>
      <c r="U10" s="240"/>
      <c r="V10" s="240"/>
      <c r="W10" s="91" t="s">
        <v>15</v>
      </c>
      <c r="X10" s="91" t="s">
        <v>16</v>
      </c>
      <c r="Y10" s="257" t="s">
        <v>15</v>
      </c>
      <c r="Z10" s="258"/>
      <c r="AA10" s="257" t="s">
        <v>16</v>
      </c>
      <c r="AB10" s="258"/>
      <c r="AC10" s="240"/>
      <c r="AD10" s="240"/>
      <c r="AE10" s="240"/>
      <c r="AF10" s="240"/>
      <c r="AG10" s="240"/>
      <c r="AH10" s="321"/>
      <c r="AI10" s="324"/>
      <c r="AJ10" s="232"/>
      <c r="AK10" s="280"/>
      <c r="AL10" s="291"/>
      <c r="AM10" s="276"/>
      <c r="AN10" s="295"/>
      <c r="AO10" s="288"/>
      <c r="AP10" s="24"/>
      <c r="AQ10" s="8"/>
      <c r="AR10" s="22"/>
      <c r="AS10" s="276"/>
      <c r="AT10" s="295"/>
      <c r="AU10" s="297"/>
      <c r="AV10" s="232"/>
      <c r="AW10" s="232"/>
      <c r="AX10" s="232"/>
      <c r="AY10" s="18"/>
      <c r="AZ10" s="18"/>
      <c r="BA10" s="18"/>
      <c r="BB10" s="18"/>
      <c r="BC10" s="18"/>
      <c r="BD10" s="240"/>
      <c r="BE10" s="277"/>
      <c r="BF10" s="285"/>
      <c r="BG10" s="285"/>
      <c r="BH10" s="28"/>
      <c r="BI10" s="285"/>
      <c r="BJ10" s="285"/>
      <c r="BK10" s="285"/>
      <c r="BM10" s="232"/>
      <c r="BN10" s="232"/>
    </row>
    <row r="11" spans="1:66" s="1" customFormat="1" ht="45.75" customHeight="1" thickBot="1" x14ac:dyDescent="0.3">
      <c r="A11" s="230"/>
      <c r="B11" s="230"/>
      <c r="C11" s="230"/>
      <c r="D11" s="121"/>
      <c r="E11" s="230"/>
      <c r="F11" s="281" t="s">
        <v>30</v>
      </c>
      <c r="G11" s="238"/>
      <c r="H11" s="241"/>
      <c r="I11" s="233"/>
      <c r="J11" s="15" t="s">
        <v>31</v>
      </c>
      <c r="K11" s="11" t="s">
        <v>30</v>
      </c>
      <c r="L11" s="11" t="s">
        <v>0</v>
      </c>
      <c r="M11" s="11" t="s">
        <v>23</v>
      </c>
      <c r="N11" s="11" t="s">
        <v>24</v>
      </c>
      <c r="O11" s="13" t="s">
        <v>26</v>
      </c>
      <c r="P11" s="13" t="s">
        <v>27</v>
      </c>
      <c r="Q11" s="13" t="s">
        <v>28</v>
      </c>
      <c r="R11" s="13" t="s">
        <v>29</v>
      </c>
      <c r="S11" s="241"/>
      <c r="T11" s="241"/>
      <c r="U11" s="241"/>
      <c r="V11" s="241"/>
      <c r="W11" s="92" t="s">
        <v>18</v>
      </c>
      <c r="X11" s="92" t="s">
        <v>18</v>
      </c>
      <c r="Y11" s="104" t="s">
        <v>62</v>
      </c>
      <c r="Z11" s="104" t="s">
        <v>63</v>
      </c>
      <c r="AA11" s="104" t="s">
        <v>62</v>
      </c>
      <c r="AB11" s="104" t="s">
        <v>63</v>
      </c>
      <c r="AC11" s="241"/>
      <c r="AD11" s="241"/>
      <c r="AE11" s="241"/>
      <c r="AF11" s="241"/>
      <c r="AG11" s="241"/>
      <c r="AH11" s="322"/>
      <c r="AI11" s="325"/>
      <c r="AJ11" s="233"/>
      <c r="AK11" s="281"/>
      <c r="AL11" s="292"/>
      <c r="AM11" s="276"/>
      <c r="AN11" s="296"/>
      <c r="AO11" s="289"/>
      <c r="AP11" s="25" t="s">
        <v>12</v>
      </c>
      <c r="AQ11" s="9"/>
      <c r="AR11" s="23"/>
      <c r="AS11" s="276"/>
      <c r="AT11" s="296"/>
      <c r="AU11" s="297"/>
      <c r="AV11" s="233"/>
      <c r="AW11" s="233"/>
      <c r="AX11" s="233"/>
      <c r="AY11" s="19" t="s">
        <v>44</v>
      </c>
      <c r="AZ11" s="19" t="s">
        <v>40</v>
      </c>
      <c r="BA11" s="19" t="s">
        <v>41</v>
      </c>
      <c r="BB11" s="19" t="s">
        <v>42</v>
      </c>
      <c r="BC11" s="19" t="s">
        <v>43</v>
      </c>
      <c r="BD11" s="241"/>
      <c r="BE11" s="278"/>
      <c r="BF11" s="286"/>
      <c r="BG11" s="286"/>
      <c r="BH11" s="28"/>
      <c r="BI11" s="286"/>
      <c r="BJ11" s="286"/>
      <c r="BK11" s="286"/>
      <c r="BL11" s="7"/>
      <c r="BM11" s="233"/>
      <c r="BN11" s="233"/>
    </row>
    <row r="12" spans="1:66" x14ac:dyDescent="0.25">
      <c r="A12" s="40">
        <v>1</v>
      </c>
      <c r="B12" s="40">
        <v>1</v>
      </c>
      <c r="C12" s="40" t="str">
        <f>CONCATENATE(G12,"_",H12,"_",I12)</f>
        <v>1_3_3812</v>
      </c>
      <c r="D12" s="40">
        <v>1</v>
      </c>
      <c r="E12" s="41">
        <f t="shared" ref="E12:E75" si="0">G12*10000+H12</f>
        <v>10003</v>
      </c>
      <c r="F12" s="75" t="str">
        <f t="shared" ref="F12:F75" si="1">CONCATENATE(G12,"_",H12)</f>
        <v>1_3</v>
      </c>
      <c r="G12" s="79">
        <v>1</v>
      </c>
      <c r="H12" s="42">
        <v>3</v>
      </c>
      <c r="I12" s="42">
        <v>3812</v>
      </c>
      <c r="J12" s="43" t="str">
        <f t="shared" ref="J12:J75" si="2">IF(F12=K12,"ok","huom!")</f>
        <v>ok</v>
      </c>
      <c r="K12" s="44" t="str">
        <f t="shared" ref="K12:K22" si="3">CONCATENATE(L12,"_",M12)</f>
        <v>1_3</v>
      </c>
      <c r="L12" s="44">
        <v>1</v>
      </c>
      <c r="M12" s="44">
        <v>3</v>
      </c>
      <c r="N12" s="44">
        <v>3744</v>
      </c>
      <c r="O12" s="45">
        <v>15882</v>
      </c>
      <c r="P12" s="45">
        <v>36</v>
      </c>
      <c r="Q12" s="45">
        <v>10467</v>
      </c>
      <c r="R12" s="45">
        <v>24</v>
      </c>
      <c r="S12" s="42">
        <v>0</v>
      </c>
      <c r="T12" s="46">
        <v>31063</v>
      </c>
      <c r="U12" s="46">
        <v>1172</v>
      </c>
      <c r="V12" s="46">
        <v>35372</v>
      </c>
      <c r="W12" s="46">
        <v>15882</v>
      </c>
      <c r="X12" s="47">
        <v>0.36</v>
      </c>
      <c r="Y12" s="108"/>
      <c r="Z12" s="108"/>
      <c r="AA12" s="108"/>
      <c r="AB12" s="108"/>
      <c r="AC12" s="46">
        <v>3966</v>
      </c>
      <c r="AD12" s="48" t="s">
        <v>34</v>
      </c>
      <c r="AE12" s="48" t="s">
        <v>34</v>
      </c>
      <c r="AF12" s="42" t="s">
        <v>35</v>
      </c>
      <c r="AG12" s="42" t="s">
        <v>36</v>
      </c>
      <c r="AH12" s="105"/>
      <c r="AI12" s="49"/>
      <c r="AJ12" s="66" t="s">
        <v>9</v>
      </c>
      <c r="AK12" s="67" t="s">
        <v>9</v>
      </c>
      <c r="AL12" s="39" t="s">
        <v>9</v>
      </c>
      <c r="AM12" s="117"/>
      <c r="AN12" s="115" t="s">
        <v>9</v>
      </c>
      <c r="AO12" s="119"/>
      <c r="AQ12" s="5"/>
      <c r="AS12" s="35"/>
      <c r="AT12" s="30" t="s">
        <v>9</v>
      </c>
      <c r="AU12" s="20"/>
      <c r="AV12" t="str">
        <f>IF(X12="ei mallia","ei mallia",IF(X12&gt;0.599999,IF(W12&gt;999,"punainen",IF(AC12&gt;99,"punainen",IF(AD12="osa seud. yht","punainen","musta"))),"musta"))</f>
        <v>musta</v>
      </c>
      <c r="AW12" t="str">
        <f t="shared" ref="AW12:AW75" si="4">IF(X12="ei mallia","ei mallia",IF(X12&gt;0.399999,IF(W12&gt;1999,"punainen",IF(AC12&gt;499,"punainen",IF(AE12="osa seud. yht","punainen","musta"))),"musta"))</f>
        <v>musta</v>
      </c>
      <c r="AX12" t="str">
        <f t="shared" ref="AX12:AX75" si="5">IF(X12="ei mallia","ei mallia",IF(AY12&gt;20,"punainen","musta"))</f>
        <v>punainen</v>
      </c>
      <c r="AY12" s="31">
        <f t="shared" ref="AY12:AY75" si="6">SUM(AZ12:BC12)</f>
        <v>30</v>
      </c>
      <c r="AZ12" s="31">
        <f t="shared" ref="AZ12:AZ75" si="7">IF(X12&gt;0.59999,10,IF(X12&gt;0.39999,1,0))</f>
        <v>0</v>
      </c>
      <c r="BA12" s="31">
        <f t="shared" ref="BA12:BA75" si="8">IF(W12&gt;1999,10,IF(W12&gt;999,1,0))</f>
        <v>10</v>
      </c>
      <c r="BB12" s="31">
        <f t="shared" ref="BB12:BB75" si="9">IF(AC12&gt;499,10,IF(AC12&gt;99,1,0))</f>
        <v>10</v>
      </c>
      <c r="BC12" s="31">
        <f t="shared" ref="BC12:BC75" si="10">IF(AE12="osa seud. yht",10,IF(AD12="osa seud. yht",1,0))</f>
        <v>10</v>
      </c>
      <c r="BM12" s="29" t="s">
        <v>34</v>
      </c>
      <c r="BN12" s="29" t="s">
        <v>34</v>
      </c>
    </row>
    <row r="13" spans="1:66" x14ac:dyDescent="0.25">
      <c r="A13" s="50">
        <v>2</v>
      </c>
      <c r="B13" s="50">
        <v>2</v>
      </c>
      <c r="C13" s="50" t="str">
        <f t="shared" ref="C13:C76" si="11">CONCATENATE(G13,"_",H13,"_",I13)</f>
        <v>1_4_3389</v>
      </c>
      <c r="D13" s="50">
        <v>1</v>
      </c>
      <c r="E13" s="51">
        <f t="shared" si="0"/>
        <v>10004</v>
      </c>
      <c r="F13" s="76" t="str">
        <f t="shared" si="1"/>
        <v>1_4</v>
      </c>
      <c r="G13" s="80">
        <v>1</v>
      </c>
      <c r="H13" s="52">
        <v>4</v>
      </c>
      <c r="I13" s="52">
        <v>3389</v>
      </c>
      <c r="J13" s="53" t="str">
        <f t="shared" si="2"/>
        <v>ok</v>
      </c>
      <c r="K13" s="54" t="str">
        <f t="shared" si="3"/>
        <v>1_4</v>
      </c>
      <c r="L13" s="54">
        <v>1</v>
      </c>
      <c r="M13" s="54">
        <v>4</v>
      </c>
      <c r="N13" s="54">
        <v>3364</v>
      </c>
      <c r="O13" s="55">
        <v>30089</v>
      </c>
      <c r="P13" s="55">
        <v>49</v>
      </c>
      <c r="Q13" s="55">
        <v>18695</v>
      </c>
      <c r="R13" s="55">
        <v>30</v>
      </c>
      <c r="S13" s="52">
        <v>0</v>
      </c>
      <c r="T13" s="56">
        <v>65653</v>
      </c>
      <c r="U13" s="56">
        <v>3212</v>
      </c>
      <c r="V13" s="56">
        <v>74559</v>
      </c>
      <c r="W13" s="56">
        <v>30089</v>
      </c>
      <c r="X13" s="57">
        <v>0.49</v>
      </c>
      <c r="Y13" s="109"/>
      <c r="Z13" s="109"/>
      <c r="AA13" s="109"/>
      <c r="AB13" s="109"/>
      <c r="AC13" s="56">
        <v>8027</v>
      </c>
      <c r="AD13" s="58" t="s">
        <v>34</v>
      </c>
      <c r="AE13" s="58" t="s">
        <v>34</v>
      </c>
      <c r="AF13" s="52" t="s">
        <v>36</v>
      </c>
      <c r="AG13" s="52" t="s">
        <v>36</v>
      </c>
      <c r="AH13" s="106"/>
      <c r="AI13" s="59"/>
      <c r="AJ13" s="68" t="s">
        <v>9</v>
      </c>
      <c r="AK13" t="s">
        <v>9</v>
      </c>
      <c r="AL13" s="39" t="s">
        <v>9</v>
      </c>
      <c r="AM13" s="117"/>
      <c r="AN13" s="115" t="s">
        <v>9</v>
      </c>
      <c r="AO13" s="30"/>
      <c r="AQ13" s="5"/>
      <c r="AS13" s="35"/>
      <c r="AT13" s="30" t="s">
        <v>9</v>
      </c>
      <c r="AU13" s="20"/>
      <c r="AV13" t="str">
        <f t="shared" ref="AV13:AV75" si="12">IF(X13="ei mallia","ei mallia",IF(X13&gt;0.599999,IF(W13&gt;999,"punainen",IF(AC13&gt;99,"punainen",IF(AD13="osa seud. yht","punainen","musta"))),"musta"))</f>
        <v>musta</v>
      </c>
      <c r="AW13" t="str">
        <f t="shared" si="4"/>
        <v>punainen</v>
      </c>
      <c r="AX13" t="str">
        <f t="shared" si="5"/>
        <v>punainen</v>
      </c>
      <c r="AY13" s="31">
        <f t="shared" si="6"/>
        <v>31</v>
      </c>
      <c r="AZ13" s="31">
        <f t="shared" si="7"/>
        <v>1</v>
      </c>
      <c r="BA13" s="31">
        <f t="shared" si="8"/>
        <v>10</v>
      </c>
      <c r="BB13" s="31">
        <f t="shared" si="9"/>
        <v>10</v>
      </c>
      <c r="BC13" s="31">
        <f t="shared" si="10"/>
        <v>10</v>
      </c>
      <c r="BM13" s="29" t="s">
        <v>34</v>
      </c>
      <c r="BN13" s="29" t="s">
        <v>34</v>
      </c>
    </row>
    <row r="14" spans="1:66" x14ac:dyDescent="0.25">
      <c r="A14" s="50">
        <v>3</v>
      </c>
      <c r="B14" s="50">
        <v>3</v>
      </c>
      <c r="C14" s="50" t="str">
        <f t="shared" si="11"/>
        <v>1_5_6769</v>
      </c>
      <c r="D14" s="50">
        <v>1</v>
      </c>
      <c r="E14" s="51">
        <f t="shared" si="0"/>
        <v>10005</v>
      </c>
      <c r="F14" s="76" t="str">
        <f t="shared" si="1"/>
        <v>1_5</v>
      </c>
      <c r="G14" s="80">
        <v>1</v>
      </c>
      <c r="H14" s="52">
        <v>5</v>
      </c>
      <c r="I14" s="52">
        <v>6769</v>
      </c>
      <c r="J14" s="53" t="str">
        <f t="shared" si="2"/>
        <v>ok</v>
      </c>
      <c r="K14" s="54" t="str">
        <f t="shared" si="3"/>
        <v>1_5</v>
      </c>
      <c r="L14" s="54">
        <v>1</v>
      </c>
      <c r="M14" s="54">
        <v>5</v>
      </c>
      <c r="N14" s="54">
        <v>6708</v>
      </c>
      <c r="O14" s="55">
        <v>32451</v>
      </c>
      <c r="P14" s="55">
        <v>72</v>
      </c>
      <c r="Q14" s="55">
        <v>21707</v>
      </c>
      <c r="R14" s="55">
        <v>48</v>
      </c>
      <c r="S14" s="52">
        <v>0</v>
      </c>
      <c r="T14" s="56">
        <v>54236</v>
      </c>
      <c r="U14" s="56">
        <v>3014</v>
      </c>
      <c r="V14" s="56">
        <v>60506</v>
      </c>
      <c r="W14" s="56">
        <v>32451</v>
      </c>
      <c r="X14" s="57">
        <v>0.72</v>
      </c>
      <c r="Y14" s="109"/>
      <c r="Z14" s="109"/>
      <c r="AA14" s="109"/>
      <c r="AB14" s="109"/>
      <c r="AC14" s="56">
        <v>6506</v>
      </c>
      <c r="AD14" s="58" t="s">
        <v>34</v>
      </c>
      <c r="AE14" s="58" t="s">
        <v>34</v>
      </c>
      <c r="AF14" s="52" t="s">
        <v>36</v>
      </c>
      <c r="AG14" s="52" t="s">
        <v>36</v>
      </c>
      <c r="AH14" s="106"/>
      <c r="AI14" s="59"/>
      <c r="AJ14" s="68" t="s">
        <v>9</v>
      </c>
      <c r="AK14" t="s">
        <v>9</v>
      </c>
      <c r="AL14" s="39" t="s">
        <v>9</v>
      </c>
      <c r="AM14" s="117"/>
      <c r="AN14" s="115" t="s">
        <v>9</v>
      </c>
      <c r="AO14" s="30"/>
      <c r="AQ14" s="5"/>
      <c r="AS14" s="35"/>
      <c r="AT14" s="30" t="s">
        <v>9</v>
      </c>
      <c r="AU14" s="20"/>
      <c r="AV14" t="str">
        <f t="shared" si="12"/>
        <v>punainen</v>
      </c>
      <c r="AW14" t="str">
        <f t="shared" si="4"/>
        <v>punainen</v>
      </c>
      <c r="AX14" t="str">
        <f t="shared" si="5"/>
        <v>punainen</v>
      </c>
      <c r="AY14" s="31">
        <f t="shared" si="6"/>
        <v>40</v>
      </c>
      <c r="AZ14" s="31">
        <f t="shared" si="7"/>
        <v>10</v>
      </c>
      <c r="BA14" s="31">
        <f t="shared" si="8"/>
        <v>10</v>
      </c>
      <c r="BB14" s="31">
        <f t="shared" si="9"/>
        <v>10</v>
      </c>
      <c r="BC14" s="31">
        <f t="shared" si="10"/>
        <v>10</v>
      </c>
      <c r="BM14" s="29" t="s">
        <v>34</v>
      </c>
      <c r="BN14" s="29" t="s">
        <v>34</v>
      </c>
    </row>
    <row r="15" spans="1:66" x14ac:dyDescent="0.25">
      <c r="A15" s="50">
        <v>4</v>
      </c>
      <c r="B15" s="50">
        <v>4</v>
      </c>
      <c r="C15" s="50" t="str">
        <f t="shared" si="11"/>
        <v>1_6_5409</v>
      </c>
      <c r="D15" s="50">
        <v>1</v>
      </c>
      <c r="E15" s="51">
        <f t="shared" si="0"/>
        <v>10006</v>
      </c>
      <c r="F15" s="76" t="str">
        <f t="shared" si="1"/>
        <v>1_6</v>
      </c>
      <c r="G15" s="80">
        <v>1</v>
      </c>
      <c r="H15" s="52">
        <v>6</v>
      </c>
      <c r="I15" s="52">
        <v>5409</v>
      </c>
      <c r="J15" s="53" t="str">
        <f t="shared" si="2"/>
        <v>ok</v>
      </c>
      <c r="K15" s="54" t="str">
        <f t="shared" si="3"/>
        <v>1_6</v>
      </c>
      <c r="L15" s="54">
        <v>1</v>
      </c>
      <c r="M15" s="54">
        <v>6</v>
      </c>
      <c r="N15" s="54">
        <v>5356</v>
      </c>
      <c r="O15" s="55">
        <v>39554</v>
      </c>
      <c r="P15" s="55">
        <v>94</v>
      </c>
      <c r="Q15" s="55">
        <v>28514</v>
      </c>
      <c r="R15" s="55">
        <v>67</v>
      </c>
      <c r="S15" s="52">
        <v>0</v>
      </c>
      <c r="T15" s="56">
        <v>41378</v>
      </c>
      <c r="U15" s="56">
        <v>4020</v>
      </c>
      <c r="V15" s="56">
        <v>44802</v>
      </c>
      <c r="W15" s="56">
        <v>39554</v>
      </c>
      <c r="X15" s="57">
        <v>0.94</v>
      </c>
      <c r="Y15" s="109"/>
      <c r="Z15" s="109"/>
      <c r="AA15" s="109"/>
      <c r="AB15" s="109"/>
      <c r="AC15" s="56">
        <v>7459</v>
      </c>
      <c r="AD15" s="58" t="s">
        <v>34</v>
      </c>
      <c r="AE15" s="58" t="s">
        <v>34</v>
      </c>
      <c r="AF15" s="52" t="s">
        <v>35</v>
      </c>
      <c r="AG15" s="52" t="s">
        <v>36</v>
      </c>
      <c r="AH15" s="106"/>
      <c r="AI15" s="59"/>
      <c r="AJ15" s="68" t="s">
        <v>9</v>
      </c>
      <c r="AK15" t="s">
        <v>9</v>
      </c>
      <c r="AL15" s="39" t="s">
        <v>9</v>
      </c>
      <c r="AM15" s="117"/>
      <c r="AN15" s="115" t="s">
        <v>9</v>
      </c>
      <c r="AO15" s="30"/>
      <c r="AQ15" s="5"/>
      <c r="AS15" s="35"/>
      <c r="AT15" s="30" t="s">
        <v>9</v>
      </c>
      <c r="AU15" s="20"/>
      <c r="AV15" t="str">
        <f t="shared" si="12"/>
        <v>punainen</v>
      </c>
      <c r="AW15" t="str">
        <f t="shared" si="4"/>
        <v>punainen</v>
      </c>
      <c r="AX15" t="str">
        <f t="shared" si="5"/>
        <v>punainen</v>
      </c>
      <c r="AY15" s="31">
        <f t="shared" si="6"/>
        <v>40</v>
      </c>
      <c r="AZ15" s="31">
        <f t="shared" si="7"/>
        <v>10</v>
      </c>
      <c r="BA15" s="31">
        <f t="shared" si="8"/>
        <v>10</v>
      </c>
      <c r="BB15" s="31">
        <f t="shared" si="9"/>
        <v>10</v>
      </c>
      <c r="BC15" s="31">
        <f t="shared" si="10"/>
        <v>10</v>
      </c>
      <c r="BM15" s="29" t="s">
        <v>34</v>
      </c>
      <c r="BN15" s="29" t="s">
        <v>34</v>
      </c>
    </row>
    <row r="16" spans="1:66" x14ac:dyDescent="0.25">
      <c r="A16" s="50">
        <v>5</v>
      </c>
      <c r="B16" s="50">
        <v>5</v>
      </c>
      <c r="C16" s="50" t="str">
        <f t="shared" si="11"/>
        <v>1_7_7229</v>
      </c>
      <c r="D16" s="50">
        <v>1</v>
      </c>
      <c r="E16" s="51">
        <f t="shared" si="0"/>
        <v>10007</v>
      </c>
      <c r="F16" s="76" t="str">
        <f t="shared" si="1"/>
        <v>1_7</v>
      </c>
      <c r="G16" s="80">
        <v>1</v>
      </c>
      <c r="H16" s="52">
        <v>7</v>
      </c>
      <c r="I16" s="52">
        <v>7229</v>
      </c>
      <c r="J16" s="53" t="str">
        <f t="shared" si="2"/>
        <v>ok</v>
      </c>
      <c r="K16" s="54" t="str">
        <f t="shared" si="3"/>
        <v>1_7</v>
      </c>
      <c r="L16" s="54">
        <v>1</v>
      </c>
      <c r="M16" s="54">
        <v>7</v>
      </c>
      <c r="N16" s="54">
        <v>7186</v>
      </c>
      <c r="O16" s="55">
        <v>39964</v>
      </c>
      <c r="P16" s="55">
        <v>96</v>
      </c>
      <c r="Q16" s="55">
        <v>29220</v>
      </c>
      <c r="R16" s="55">
        <v>70</v>
      </c>
      <c r="S16" s="52">
        <v>0</v>
      </c>
      <c r="T16" s="56">
        <v>39000</v>
      </c>
      <c r="U16" s="56">
        <v>2761</v>
      </c>
      <c r="V16" s="56">
        <v>41521</v>
      </c>
      <c r="W16" s="56">
        <v>39964</v>
      </c>
      <c r="X16" s="57">
        <v>0.96</v>
      </c>
      <c r="Y16" s="109"/>
      <c r="Z16" s="109"/>
      <c r="AA16" s="109"/>
      <c r="AB16" s="109"/>
      <c r="AC16" s="56">
        <v>9517</v>
      </c>
      <c r="AD16" s="58" t="s">
        <v>34</v>
      </c>
      <c r="AE16" s="58" t="s">
        <v>34</v>
      </c>
      <c r="AF16" s="52" t="s">
        <v>35</v>
      </c>
      <c r="AG16" s="52"/>
      <c r="AH16" s="106"/>
      <c r="AI16" s="59"/>
      <c r="AJ16" s="68" t="s">
        <v>9</v>
      </c>
      <c r="AK16" t="s">
        <v>9</v>
      </c>
      <c r="AL16" s="39" t="s">
        <v>9</v>
      </c>
      <c r="AM16" s="117"/>
      <c r="AN16" s="115" t="s">
        <v>9</v>
      </c>
      <c r="AO16" s="30"/>
      <c r="AQ16" s="5"/>
      <c r="AS16" s="35"/>
      <c r="AT16" s="30" t="s">
        <v>9</v>
      </c>
      <c r="AU16" s="20"/>
      <c r="AV16" t="str">
        <f t="shared" si="12"/>
        <v>punainen</v>
      </c>
      <c r="AW16" t="str">
        <f t="shared" si="4"/>
        <v>punainen</v>
      </c>
      <c r="AX16" t="str">
        <f t="shared" si="5"/>
        <v>punainen</v>
      </c>
      <c r="AY16" s="31">
        <f t="shared" si="6"/>
        <v>40</v>
      </c>
      <c r="AZ16" s="31">
        <f t="shared" si="7"/>
        <v>10</v>
      </c>
      <c r="BA16" s="31">
        <f t="shared" si="8"/>
        <v>10</v>
      </c>
      <c r="BB16" s="31">
        <f t="shared" si="9"/>
        <v>10</v>
      </c>
      <c r="BC16" s="31">
        <f t="shared" si="10"/>
        <v>10</v>
      </c>
      <c r="BM16" s="29" t="s">
        <v>34</v>
      </c>
      <c r="BN16" s="29" t="s">
        <v>34</v>
      </c>
    </row>
    <row r="17" spans="1:66" x14ac:dyDescent="0.25">
      <c r="A17" s="50">
        <v>6</v>
      </c>
      <c r="B17" s="50">
        <v>6</v>
      </c>
      <c r="C17" s="50" t="str">
        <f t="shared" si="11"/>
        <v>1_8_5559</v>
      </c>
      <c r="D17" s="50">
        <v>1</v>
      </c>
      <c r="E17" s="51">
        <f t="shared" si="0"/>
        <v>10008</v>
      </c>
      <c r="F17" s="76" t="str">
        <f t="shared" si="1"/>
        <v>1_8</v>
      </c>
      <c r="G17" s="80">
        <v>1</v>
      </c>
      <c r="H17" s="52">
        <v>8</v>
      </c>
      <c r="I17" s="52">
        <v>5559</v>
      </c>
      <c r="J17" s="53" t="str">
        <f t="shared" si="2"/>
        <v>ok</v>
      </c>
      <c r="K17" s="54" t="str">
        <f t="shared" si="3"/>
        <v>1_8</v>
      </c>
      <c r="L17" s="54">
        <v>1</v>
      </c>
      <c r="M17" s="54">
        <v>8</v>
      </c>
      <c r="N17" s="54">
        <v>5534</v>
      </c>
      <c r="O17" s="55">
        <v>36518</v>
      </c>
      <c r="P17" s="55">
        <v>97</v>
      </c>
      <c r="Q17" s="55">
        <v>29458</v>
      </c>
      <c r="R17" s="55">
        <v>78</v>
      </c>
      <c r="S17" s="52">
        <v>0</v>
      </c>
      <c r="T17" s="56">
        <v>36360</v>
      </c>
      <c r="U17" s="56">
        <v>2569</v>
      </c>
      <c r="V17" s="56">
        <v>38629</v>
      </c>
      <c r="W17" s="56">
        <v>36518</v>
      </c>
      <c r="X17" s="57">
        <v>0.97</v>
      </c>
      <c r="Y17" s="109"/>
      <c r="Z17" s="109"/>
      <c r="AA17" s="109"/>
      <c r="AB17" s="109"/>
      <c r="AC17" s="56">
        <v>9187</v>
      </c>
      <c r="AD17" s="58" t="s">
        <v>34</v>
      </c>
      <c r="AE17" s="58" t="s">
        <v>34</v>
      </c>
      <c r="AF17" s="52" t="s">
        <v>35</v>
      </c>
      <c r="AG17" s="52"/>
      <c r="AH17" s="106"/>
      <c r="AI17" s="59"/>
      <c r="AJ17" s="68" t="s">
        <v>9</v>
      </c>
      <c r="AK17" t="s">
        <v>9</v>
      </c>
      <c r="AL17" s="39" t="s">
        <v>9</v>
      </c>
      <c r="AM17" s="117"/>
      <c r="AN17" s="115" t="s">
        <v>9</v>
      </c>
      <c r="AO17" s="30"/>
      <c r="AQ17" s="5"/>
      <c r="AS17" s="35"/>
      <c r="AT17" s="30" t="s">
        <v>9</v>
      </c>
      <c r="AU17" s="20"/>
      <c r="AV17" t="str">
        <f t="shared" si="12"/>
        <v>punainen</v>
      </c>
      <c r="AW17" t="str">
        <f t="shared" si="4"/>
        <v>punainen</v>
      </c>
      <c r="AX17" t="str">
        <f t="shared" si="5"/>
        <v>punainen</v>
      </c>
      <c r="AY17" s="31">
        <f t="shared" si="6"/>
        <v>40</v>
      </c>
      <c r="AZ17" s="31">
        <f t="shared" si="7"/>
        <v>10</v>
      </c>
      <c r="BA17" s="31">
        <f t="shared" si="8"/>
        <v>10</v>
      </c>
      <c r="BB17" s="31">
        <f t="shared" si="9"/>
        <v>10</v>
      </c>
      <c r="BC17" s="31">
        <f t="shared" si="10"/>
        <v>10</v>
      </c>
      <c r="BM17" s="29" t="s">
        <v>34</v>
      </c>
      <c r="BN17" s="29" t="s">
        <v>34</v>
      </c>
    </row>
    <row r="18" spans="1:66" x14ac:dyDescent="0.25">
      <c r="A18" s="50">
        <v>7</v>
      </c>
      <c r="B18" s="50">
        <v>7</v>
      </c>
      <c r="C18" s="50" t="str">
        <f t="shared" si="11"/>
        <v>1_9_4581</v>
      </c>
      <c r="D18" s="50">
        <v>1</v>
      </c>
      <c r="E18" s="51">
        <f t="shared" si="0"/>
        <v>10009</v>
      </c>
      <c r="F18" s="76" t="str">
        <f t="shared" si="1"/>
        <v>1_9</v>
      </c>
      <c r="G18" s="80">
        <v>1</v>
      </c>
      <c r="H18" s="52">
        <v>9</v>
      </c>
      <c r="I18" s="52">
        <v>4581</v>
      </c>
      <c r="J18" s="53" t="str">
        <f t="shared" si="2"/>
        <v>ok</v>
      </c>
      <c r="K18" s="54" t="str">
        <f t="shared" si="3"/>
        <v>1_9</v>
      </c>
      <c r="L18" s="54">
        <v>1</v>
      </c>
      <c r="M18" s="54">
        <v>9</v>
      </c>
      <c r="N18" s="54">
        <v>5504</v>
      </c>
      <c r="O18" s="55">
        <v>25962</v>
      </c>
      <c r="P18" s="55">
        <v>98</v>
      </c>
      <c r="Q18" s="55">
        <v>22611</v>
      </c>
      <c r="R18" s="55">
        <v>85</v>
      </c>
      <c r="S18" s="52">
        <v>0</v>
      </c>
      <c r="T18" s="56">
        <v>24257</v>
      </c>
      <c r="U18" s="56">
        <v>1960</v>
      </c>
      <c r="V18" s="56">
        <v>25181</v>
      </c>
      <c r="W18" s="56">
        <v>25962</v>
      </c>
      <c r="X18" s="57">
        <v>0.98</v>
      </c>
      <c r="Y18" s="109"/>
      <c r="Z18" s="109"/>
      <c r="AA18" s="109"/>
      <c r="AB18" s="109"/>
      <c r="AC18" s="56">
        <v>4322</v>
      </c>
      <c r="AD18" s="58" t="s">
        <v>34</v>
      </c>
      <c r="AE18" s="58" t="s">
        <v>34</v>
      </c>
      <c r="AF18" s="52" t="s">
        <v>35</v>
      </c>
      <c r="AG18" s="52"/>
      <c r="AH18" s="106"/>
      <c r="AI18" s="59"/>
      <c r="AJ18" s="68" t="s">
        <v>9</v>
      </c>
      <c r="AK18" t="s">
        <v>9</v>
      </c>
      <c r="AL18" s="39" t="s">
        <v>9</v>
      </c>
      <c r="AM18" s="117"/>
      <c r="AN18" s="115" t="s">
        <v>9</v>
      </c>
      <c r="AO18" s="30"/>
      <c r="AQ18" s="5"/>
      <c r="AS18" s="35"/>
      <c r="AT18" s="30" t="s">
        <v>9</v>
      </c>
      <c r="AU18" s="20"/>
      <c r="AV18" t="str">
        <f t="shared" si="12"/>
        <v>punainen</v>
      </c>
      <c r="AW18" t="str">
        <f t="shared" si="4"/>
        <v>punainen</v>
      </c>
      <c r="AX18" t="str">
        <f t="shared" si="5"/>
        <v>punainen</v>
      </c>
      <c r="AY18" s="31">
        <f t="shared" si="6"/>
        <v>40</v>
      </c>
      <c r="AZ18" s="31">
        <f t="shared" si="7"/>
        <v>10</v>
      </c>
      <c r="BA18" s="31">
        <f t="shared" si="8"/>
        <v>10</v>
      </c>
      <c r="BB18" s="31">
        <f t="shared" si="9"/>
        <v>10</v>
      </c>
      <c r="BC18" s="31">
        <f t="shared" si="10"/>
        <v>10</v>
      </c>
      <c r="BM18" s="29" t="s">
        <v>34</v>
      </c>
      <c r="BN18" s="29" t="s">
        <v>34</v>
      </c>
    </row>
    <row r="19" spans="1:66" x14ac:dyDescent="0.25">
      <c r="A19" s="50">
        <v>8</v>
      </c>
      <c r="B19" s="50">
        <v>8</v>
      </c>
      <c r="C19" s="50" t="str">
        <f t="shared" si="11"/>
        <v>1_10_4146</v>
      </c>
      <c r="D19" s="50">
        <v>1</v>
      </c>
      <c r="E19" s="51">
        <f t="shared" si="0"/>
        <v>10010</v>
      </c>
      <c r="F19" s="76" t="str">
        <f t="shared" si="1"/>
        <v>1_10</v>
      </c>
      <c r="G19" s="80">
        <v>1</v>
      </c>
      <c r="H19" s="52">
        <v>10</v>
      </c>
      <c r="I19" s="52">
        <v>4146</v>
      </c>
      <c r="J19" s="53" t="str">
        <f t="shared" si="2"/>
        <v>ok</v>
      </c>
      <c r="K19" s="54" t="str">
        <f t="shared" si="3"/>
        <v>1_10</v>
      </c>
      <c r="L19" s="54">
        <v>1</v>
      </c>
      <c r="M19" s="54">
        <v>10</v>
      </c>
      <c r="N19" s="54">
        <v>3242</v>
      </c>
      <c r="O19" s="55">
        <v>19843</v>
      </c>
      <c r="P19" s="55">
        <v>96</v>
      </c>
      <c r="Q19" s="55">
        <v>18181</v>
      </c>
      <c r="R19" s="55">
        <v>88</v>
      </c>
      <c r="S19" s="52">
        <v>0</v>
      </c>
      <c r="T19" s="56">
        <v>21391</v>
      </c>
      <c r="U19" s="56">
        <v>1790</v>
      </c>
      <c r="V19" s="56">
        <v>21978</v>
      </c>
      <c r="W19" s="56">
        <v>19843</v>
      </c>
      <c r="X19" s="57">
        <v>0.96</v>
      </c>
      <c r="Y19" s="109"/>
      <c r="Z19" s="109"/>
      <c r="AA19" s="109"/>
      <c r="AB19" s="109"/>
      <c r="AC19" s="56">
        <v>4277</v>
      </c>
      <c r="AD19" s="58" t="s">
        <v>34</v>
      </c>
      <c r="AE19" s="58" t="s">
        <v>34</v>
      </c>
      <c r="AF19" s="52" t="s">
        <v>35</v>
      </c>
      <c r="AG19" s="52"/>
      <c r="AH19" s="106"/>
      <c r="AI19" s="59"/>
      <c r="AJ19" s="68" t="s">
        <v>9</v>
      </c>
      <c r="AK19" t="s">
        <v>9</v>
      </c>
      <c r="AL19" s="39" t="s">
        <v>9</v>
      </c>
      <c r="AM19" s="117"/>
      <c r="AN19" s="115" t="s">
        <v>9</v>
      </c>
      <c r="AO19" s="30"/>
      <c r="AQ19" s="5"/>
      <c r="AS19" s="35"/>
      <c r="AT19" s="30" t="s">
        <v>9</v>
      </c>
      <c r="AU19" s="20"/>
      <c r="AV19" t="str">
        <f t="shared" si="12"/>
        <v>punainen</v>
      </c>
      <c r="AW19" t="str">
        <f t="shared" si="4"/>
        <v>punainen</v>
      </c>
      <c r="AX19" t="str">
        <f t="shared" si="5"/>
        <v>punainen</v>
      </c>
      <c r="AY19" s="31">
        <f t="shared" si="6"/>
        <v>40</v>
      </c>
      <c r="AZ19" s="31">
        <f t="shared" si="7"/>
        <v>10</v>
      </c>
      <c r="BA19" s="31">
        <f t="shared" si="8"/>
        <v>10</v>
      </c>
      <c r="BB19" s="31">
        <f t="shared" si="9"/>
        <v>10</v>
      </c>
      <c r="BC19" s="31">
        <f t="shared" si="10"/>
        <v>10</v>
      </c>
      <c r="BM19" s="29" t="s">
        <v>34</v>
      </c>
      <c r="BN19" s="29" t="s">
        <v>34</v>
      </c>
    </row>
    <row r="20" spans="1:66" x14ac:dyDescent="0.25">
      <c r="A20" s="50">
        <v>9</v>
      </c>
      <c r="B20" s="50">
        <v>9</v>
      </c>
      <c r="C20" s="50" t="str">
        <f t="shared" si="11"/>
        <v>1_11_6265</v>
      </c>
      <c r="D20" s="50">
        <v>1</v>
      </c>
      <c r="E20" s="51">
        <f t="shared" si="0"/>
        <v>10011</v>
      </c>
      <c r="F20" s="76" t="str">
        <f t="shared" si="1"/>
        <v>1_11</v>
      </c>
      <c r="G20" s="80">
        <v>1</v>
      </c>
      <c r="H20" s="52">
        <v>11</v>
      </c>
      <c r="I20" s="52">
        <v>6265</v>
      </c>
      <c r="J20" s="53" t="str">
        <f t="shared" si="2"/>
        <v>ok</v>
      </c>
      <c r="K20" s="54" t="str">
        <f t="shared" si="3"/>
        <v>1_11</v>
      </c>
      <c r="L20" s="54">
        <v>1</v>
      </c>
      <c r="M20" s="54">
        <v>11</v>
      </c>
      <c r="N20" s="54">
        <v>6171</v>
      </c>
      <c r="O20" s="55">
        <v>25521</v>
      </c>
      <c r="P20" s="55">
        <v>90</v>
      </c>
      <c r="Q20" s="55">
        <v>22236</v>
      </c>
      <c r="R20" s="55">
        <v>78</v>
      </c>
      <c r="S20" s="52">
        <v>0</v>
      </c>
      <c r="T20" s="56">
        <v>26503</v>
      </c>
      <c r="U20" s="56">
        <v>2583</v>
      </c>
      <c r="V20" s="56">
        <v>27298</v>
      </c>
      <c r="W20" s="56">
        <v>25521</v>
      </c>
      <c r="X20" s="57">
        <v>0.9</v>
      </c>
      <c r="Y20" s="109"/>
      <c r="Z20" s="109"/>
      <c r="AA20" s="109"/>
      <c r="AB20" s="109"/>
      <c r="AC20" s="56">
        <v>3525</v>
      </c>
      <c r="AD20" s="58" t="s">
        <v>34</v>
      </c>
      <c r="AE20" s="58" t="s">
        <v>34</v>
      </c>
      <c r="AF20" s="52" t="s">
        <v>35</v>
      </c>
      <c r="AG20" s="52"/>
      <c r="AH20" s="106"/>
      <c r="AI20" s="59"/>
      <c r="AJ20" s="68" t="s">
        <v>9</v>
      </c>
      <c r="AK20" t="s">
        <v>9</v>
      </c>
      <c r="AL20" s="39" t="s">
        <v>9</v>
      </c>
      <c r="AM20" s="117"/>
      <c r="AN20" s="115" t="s">
        <v>9</v>
      </c>
      <c r="AO20" s="30"/>
      <c r="AQ20" s="5"/>
      <c r="AS20" s="35"/>
      <c r="AT20" s="30" t="s">
        <v>9</v>
      </c>
      <c r="AU20" s="20"/>
      <c r="AV20" t="str">
        <f t="shared" si="12"/>
        <v>punainen</v>
      </c>
      <c r="AW20" t="str">
        <f t="shared" si="4"/>
        <v>punainen</v>
      </c>
      <c r="AX20" t="str">
        <f t="shared" si="5"/>
        <v>punainen</v>
      </c>
      <c r="AY20" s="31">
        <f t="shared" si="6"/>
        <v>40</v>
      </c>
      <c r="AZ20" s="31">
        <f t="shared" si="7"/>
        <v>10</v>
      </c>
      <c r="BA20" s="31">
        <f t="shared" si="8"/>
        <v>10</v>
      </c>
      <c r="BB20" s="31">
        <f t="shared" si="9"/>
        <v>10</v>
      </c>
      <c r="BC20" s="31">
        <f t="shared" si="10"/>
        <v>10</v>
      </c>
      <c r="BM20" s="29" t="s">
        <v>34</v>
      </c>
      <c r="BN20" s="29" t="s">
        <v>34</v>
      </c>
    </row>
    <row r="21" spans="1:66" x14ac:dyDescent="0.25">
      <c r="A21" s="50">
        <v>10</v>
      </c>
      <c r="B21" s="50">
        <v>10</v>
      </c>
      <c r="C21" s="50" t="str">
        <f t="shared" si="11"/>
        <v>1_12_3129</v>
      </c>
      <c r="D21" s="50">
        <v>1</v>
      </c>
      <c r="E21" s="51">
        <f t="shared" si="0"/>
        <v>10012</v>
      </c>
      <c r="F21" s="76" t="str">
        <f t="shared" si="1"/>
        <v>1_12</v>
      </c>
      <c r="G21" s="80">
        <v>1</v>
      </c>
      <c r="H21" s="52">
        <v>12</v>
      </c>
      <c r="I21" s="52">
        <v>3129</v>
      </c>
      <c r="J21" s="53" t="str">
        <f t="shared" si="2"/>
        <v>ok</v>
      </c>
      <c r="K21" s="54" t="str">
        <f t="shared" si="3"/>
        <v>1_12</v>
      </c>
      <c r="L21" s="54">
        <v>1</v>
      </c>
      <c r="M21" s="54">
        <v>12</v>
      </c>
      <c r="N21" s="54">
        <v>3094</v>
      </c>
      <c r="O21" s="55">
        <v>14874</v>
      </c>
      <c r="P21" s="55">
        <v>95</v>
      </c>
      <c r="Q21" s="55">
        <v>13667</v>
      </c>
      <c r="R21" s="55">
        <v>87</v>
      </c>
      <c r="S21" s="52">
        <v>0</v>
      </c>
      <c r="T21" s="56">
        <v>16156</v>
      </c>
      <c r="U21" s="56">
        <v>1545</v>
      </c>
      <c r="V21" s="56">
        <v>15685</v>
      </c>
      <c r="W21" s="56">
        <v>14874</v>
      </c>
      <c r="X21" s="57">
        <v>0.95</v>
      </c>
      <c r="Y21" s="109"/>
      <c r="Z21" s="109"/>
      <c r="AA21" s="109"/>
      <c r="AB21" s="109"/>
      <c r="AC21" s="56">
        <v>3206</v>
      </c>
      <c r="AD21" s="58" t="s">
        <v>34</v>
      </c>
      <c r="AE21" s="58" t="s">
        <v>34</v>
      </c>
      <c r="AF21" s="52" t="s">
        <v>35</v>
      </c>
      <c r="AG21" s="52"/>
      <c r="AH21" s="106"/>
      <c r="AI21" s="59"/>
      <c r="AJ21" s="68" t="s">
        <v>9</v>
      </c>
      <c r="AK21" t="s">
        <v>9</v>
      </c>
      <c r="AL21" s="39" t="s">
        <v>9</v>
      </c>
      <c r="AM21" s="117"/>
      <c r="AN21" s="115" t="s">
        <v>9</v>
      </c>
      <c r="AO21" s="30"/>
      <c r="AQ21" s="5"/>
      <c r="AS21" s="35"/>
      <c r="AT21" s="30" t="s">
        <v>9</v>
      </c>
      <c r="AU21" s="20"/>
      <c r="AV21" t="str">
        <f t="shared" si="12"/>
        <v>punainen</v>
      </c>
      <c r="AW21" t="str">
        <f t="shared" si="4"/>
        <v>punainen</v>
      </c>
      <c r="AX21" t="str">
        <f t="shared" si="5"/>
        <v>punainen</v>
      </c>
      <c r="AY21" s="31">
        <f t="shared" si="6"/>
        <v>40</v>
      </c>
      <c r="AZ21" s="31">
        <f t="shared" si="7"/>
        <v>10</v>
      </c>
      <c r="BA21" s="31">
        <f t="shared" si="8"/>
        <v>10</v>
      </c>
      <c r="BB21" s="31">
        <f t="shared" si="9"/>
        <v>10</v>
      </c>
      <c r="BC21" s="31">
        <f t="shared" si="10"/>
        <v>10</v>
      </c>
      <c r="BM21" s="29" t="s">
        <v>34</v>
      </c>
      <c r="BN21" s="29" t="s">
        <v>34</v>
      </c>
    </row>
    <row r="22" spans="1:66" x14ac:dyDescent="0.25">
      <c r="A22" s="50">
        <v>11</v>
      </c>
      <c r="B22" s="50">
        <v>11</v>
      </c>
      <c r="C22" s="50" t="str">
        <f t="shared" si="11"/>
        <v>1_13_5469</v>
      </c>
      <c r="D22" s="50">
        <v>1</v>
      </c>
      <c r="E22" s="51">
        <f t="shared" si="0"/>
        <v>10013</v>
      </c>
      <c r="F22" s="76" t="str">
        <f t="shared" si="1"/>
        <v>1_13</v>
      </c>
      <c r="G22" s="80">
        <v>1</v>
      </c>
      <c r="H22" s="52">
        <v>13</v>
      </c>
      <c r="I22" s="52">
        <v>5469</v>
      </c>
      <c r="J22" s="53" t="str">
        <f t="shared" si="2"/>
        <v>ok</v>
      </c>
      <c r="K22" s="54" t="str">
        <f t="shared" si="3"/>
        <v>1_13</v>
      </c>
      <c r="L22" s="54">
        <v>1</v>
      </c>
      <c r="M22" s="54">
        <v>13</v>
      </c>
      <c r="N22" s="54">
        <v>10517</v>
      </c>
      <c r="O22" s="55">
        <v>14368</v>
      </c>
      <c r="P22" s="55">
        <v>98</v>
      </c>
      <c r="Q22" s="55">
        <v>13280</v>
      </c>
      <c r="R22" s="55">
        <v>91</v>
      </c>
      <c r="S22" s="52">
        <v>0</v>
      </c>
      <c r="T22" s="56">
        <v>14296</v>
      </c>
      <c r="U22" s="56">
        <v>1450</v>
      </c>
      <c r="V22" s="56">
        <v>13727</v>
      </c>
      <c r="W22" s="56">
        <v>14368</v>
      </c>
      <c r="X22" s="57">
        <v>0.98</v>
      </c>
      <c r="Y22" s="109"/>
      <c r="Z22" s="109"/>
      <c r="AA22" s="109"/>
      <c r="AB22" s="109"/>
      <c r="AC22" s="56">
        <v>3178</v>
      </c>
      <c r="AD22" s="58" t="s">
        <v>34</v>
      </c>
      <c r="AE22" s="58" t="s">
        <v>34</v>
      </c>
      <c r="AF22" s="52" t="s">
        <v>35</v>
      </c>
      <c r="AG22" s="52"/>
      <c r="AH22" s="106"/>
      <c r="AI22" s="59"/>
      <c r="AJ22" s="68" t="s">
        <v>9</v>
      </c>
      <c r="AK22" t="s">
        <v>9</v>
      </c>
      <c r="AL22" s="39" t="s">
        <v>9</v>
      </c>
      <c r="AM22" s="118"/>
      <c r="AN22" s="115" t="s">
        <v>9</v>
      </c>
      <c r="AO22" s="30"/>
      <c r="AQ22" s="5"/>
      <c r="AS22" s="36"/>
      <c r="AT22" s="30" t="s">
        <v>9</v>
      </c>
      <c r="AU22" s="21"/>
      <c r="AV22" t="str">
        <f t="shared" si="12"/>
        <v>punainen</v>
      </c>
      <c r="AW22" t="str">
        <f t="shared" si="4"/>
        <v>punainen</v>
      </c>
      <c r="AX22" t="str">
        <f t="shared" si="5"/>
        <v>punainen</v>
      </c>
      <c r="AY22" s="31">
        <f t="shared" si="6"/>
        <v>40</v>
      </c>
      <c r="AZ22" s="31">
        <f t="shared" si="7"/>
        <v>10</v>
      </c>
      <c r="BA22" s="31">
        <f t="shared" si="8"/>
        <v>10</v>
      </c>
      <c r="BB22" s="31">
        <f t="shared" si="9"/>
        <v>10</v>
      </c>
      <c r="BC22" s="31">
        <f t="shared" si="10"/>
        <v>10</v>
      </c>
      <c r="BM22" s="29" t="s">
        <v>34</v>
      </c>
      <c r="BN22" s="29" t="s">
        <v>34</v>
      </c>
    </row>
    <row r="23" spans="1:66" x14ac:dyDescent="0.25">
      <c r="A23" s="50">
        <v>12</v>
      </c>
      <c r="B23" s="50">
        <v>12</v>
      </c>
      <c r="C23" s="50" t="str">
        <f t="shared" si="11"/>
        <v>1_14_5201</v>
      </c>
      <c r="D23" s="50">
        <v>1</v>
      </c>
      <c r="E23" s="51">
        <f t="shared" si="0"/>
        <v>10014</v>
      </c>
      <c r="F23" s="76" t="str">
        <f t="shared" si="1"/>
        <v>1_14</v>
      </c>
      <c r="G23" s="80">
        <v>1</v>
      </c>
      <c r="H23" s="52">
        <v>14</v>
      </c>
      <c r="I23" s="52">
        <v>5201</v>
      </c>
      <c r="J23" s="53" t="str">
        <f t="shared" si="2"/>
        <v>huom!</v>
      </c>
      <c r="K23" s="54"/>
      <c r="L23" s="54"/>
      <c r="M23" s="54"/>
      <c r="N23" s="54"/>
      <c r="O23" s="55">
        <v>14368</v>
      </c>
      <c r="P23" s="55">
        <v>98</v>
      </c>
      <c r="Q23" s="55">
        <v>13280</v>
      </c>
      <c r="R23" s="55">
        <v>91</v>
      </c>
      <c r="S23" s="52">
        <v>0</v>
      </c>
      <c r="T23" s="56">
        <v>14296</v>
      </c>
      <c r="U23" s="56">
        <v>1450</v>
      </c>
      <c r="V23" s="56">
        <v>13727</v>
      </c>
      <c r="W23" s="56">
        <v>14368</v>
      </c>
      <c r="X23" s="57">
        <v>0.98</v>
      </c>
      <c r="Y23" s="109"/>
      <c r="Z23" s="109"/>
      <c r="AA23" s="109"/>
      <c r="AB23" s="109"/>
      <c r="AC23" s="56">
        <v>3178</v>
      </c>
      <c r="AD23" s="58" t="s">
        <v>34</v>
      </c>
      <c r="AE23" s="58" t="s">
        <v>34</v>
      </c>
      <c r="AF23" s="52" t="s">
        <v>35</v>
      </c>
      <c r="AG23" s="52"/>
      <c r="AH23" s="106"/>
      <c r="AI23" s="59"/>
      <c r="AJ23" s="68" t="s">
        <v>9</v>
      </c>
      <c r="AK23" t="s">
        <v>9</v>
      </c>
      <c r="AL23" s="39" t="s">
        <v>9</v>
      </c>
      <c r="AM23" s="118"/>
      <c r="AN23" s="115" t="s">
        <v>9</v>
      </c>
      <c r="AO23" s="30"/>
      <c r="AQ23" s="5"/>
      <c r="AS23" s="36"/>
      <c r="AT23" s="30" t="s">
        <v>9</v>
      </c>
      <c r="AU23" s="21"/>
      <c r="AV23" t="str">
        <f t="shared" si="12"/>
        <v>punainen</v>
      </c>
      <c r="AW23" t="str">
        <f t="shared" si="4"/>
        <v>punainen</v>
      </c>
      <c r="AX23" t="str">
        <f t="shared" si="5"/>
        <v>punainen</v>
      </c>
      <c r="AY23" s="31">
        <f t="shared" si="6"/>
        <v>40</v>
      </c>
      <c r="AZ23" s="31">
        <f t="shared" si="7"/>
        <v>10</v>
      </c>
      <c r="BA23" s="31">
        <f t="shared" si="8"/>
        <v>10</v>
      </c>
      <c r="BB23" s="31">
        <f t="shared" si="9"/>
        <v>10</v>
      </c>
      <c r="BC23" s="31">
        <f t="shared" si="10"/>
        <v>10</v>
      </c>
      <c r="BM23" s="29" t="s">
        <v>34</v>
      </c>
      <c r="BN23" s="29" t="s">
        <v>34</v>
      </c>
    </row>
    <row r="24" spans="1:66" x14ac:dyDescent="0.25">
      <c r="A24" s="50">
        <v>13</v>
      </c>
      <c r="B24" s="50">
        <v>13</v>
      </c>
      <c r="C24" s="50" t="str">
        <f t="shared" si="11"/>
        <v>1_15_7464</v>
      </c>
      <c r="D24" s="50">
        <v>1</v>
      </c>
      <c r="E24" s="51">
        <f t="shared" si="0"/>
        <v>10015</v>
      </c>
      <c r="F24" s="76" t="str">
        <f t="shared" si="1"/>
        <v>1_15</v>
      </c>
      <c r="G24" s="80">
        <v>1</v>
      </c>
      <c r="H24" s="52">
        <v>15</v>
      </c>
      <c r="I24" s="52">
        <v>7464</v>
      </c>
      <c r="J24" s="53" t="str">
        <f t="shared" si="2"/>
        <v>ok</v>
      </c>
      <c r="K24" s="54" t="str">
        <f t="shared" ref="K24:K43" si="13">CONCATENATE(L24,"_",M24)</f>
        <v>1_15</v>
      </c>
      <c r="L24" s="54">
        <v>1</v>
      </c>
      <c r="M24" s="54">
        <v>15</v>
      </c>
      <c r="N24" s="54">
        <v>7408</v>
      </c>
      <c r="O24" s="55">
        <v>13264</v>
      </c>
      <c r="P24" s="55">
        <v>99</v>
      </c>
      <c r="Q24" s="55">
        <v>12730</v>
      </c>
      <c r="R24" s="55">
        <v>95</v>
      </c>
      <c r="S24" s="52">
        <v>0</v>
      </c>
      <c r="T24" s="56">
        <v>14296</v>
      </c>
      <c r="U24" s="56">
        <v>1450</v>
      </c>
      <c r="V24" s="56">
        <v>13727</v>
      </c>
      <c r="W24" s="56">
        <v>13264</v>
      </c>
      <c r="X24" s="57">
        <v>0.99</v>
      </c>
      <c r="Y24" s="109"/>
      <c r="Z24" s="109"/>
      <c r="AA24" s="109"/>
      <c r="AB24" s="109"/>
      <c r="AC24" s="56">
        <v>3136</v>
      </c>
      <c r="AD24" s="58" t="s">
        <v>34</v>
      </c>
      <c r="AE24" s="58" t="s">
        <v>34</v>
      </c>
      <c r="AF24" s="52" t="s">
        <v>35</v>
      </c>
      <c r="AG24" s="52"/>
      <c r="AH24" s="106"/>
      <c r="AI24" s="59"/>
      <c r="AJ24" s="68" t="s">
        <v>9</v>
      </c>
      <c r="AK24" t="s">
        <v>9</v>
      </c>
      <c r="AL24" s="39" t="s">
        <v>9</v>
      </c>
      <c r="AM24" s="118"/>
      <c r="AN24" s="115" t="s">
        <v>9</v>
      </c>
      <c r="AO24" s="30"/>
      <c r="AQ24" s="5"/>
      <c r="AS24" s="36"/>
      <c r="AT24" s="30" t="s">
        <v>9</v>
      </c>
      <c r="AU24" s="21"/>
      <c r="AV24" t="str">
        <f t="shared" si="12"/>
        <v>punainen</v>
      </c>
      <c r="AW24" t="str">
        <f t="shared" si="4"/>
        <v>punainen</v>
      </c>
      <c r="AX24" t="str">
        <f t="shared" si="5"/>
        <v>punainen</v>
      </c>
      <c r="AY24" s="31">
        <f t="shared" si="6"/>
        <v>40</v>
      </c>
      <c r="AZ24" s="31">
        <f t="shared" si="7"/>
        <v>10</v>
      </c>
      <c r="BA24" s="31">
        <f t="shared" si="8"/>
        <v>10</v>
      </c>
      <c r="BB24" s="31">
        <f t="shared" si="9"/>
        <v>10</v>
      </c>
      <c r="BC24" s="31">
        <f t="shared" si="10"/>
        <v>10</v>
      </c>
      <c r="BM24" s="29" t="s">
        <v>34</v>
      </c>
      <c r="BN24" s="29" t="s">
        <v>34</v>
      </c>
    </row>
    <row r="25" spans="1:66" x14ac:dyDescent="0.25">
      <c r="A25" s="50">
        <v>14</v>
      </c>
      <c r="B25" s="50">
        <v>14</v>
      </c>
      <c r="C25" s="50" t="str">
        <f t="shared" si="11"/>
        <v>1_16_2327</v>
      </c>
      <c r="D25" s="50">
        <v>1</v>
      </c>
      <c r="E25" s="51">
        <f t="shared" si="0"/>
        <v>10016</v>
      </c>
      <c r="F25" s="76" t="str">
        <f t="shared" si="1"/>
        <v>1_16</v>
      </c>
      <c r="G25" s="80">
        <v>1</v>
      </c>
      <c r="H25" s="52">
        <v>16</v>
      </c>
      <c r="I25" s="52">
        <v>2327</v>
      </c>
      <c r="J25" s="53" t="str">
        <f t="shared" si="2"/>
        <v>ok</v>
      </c>
      <c r="K25" s="54" t="str">
        <f t="shared" si="13"/>
        <v>1_16</v>
      </c>
      <c r="L25" s="54">
        <v>1</v>
      </c>
      <c r="M25" s="54">
        <v>16</v>
      </c>
      <c r="N25" s="54">
        <v>1843</v>
      </c>
      <c r="O25" s="55">
        <v>12813</v>
      </c>
      <c r="P25" s="55">
        <v>99</v>
      </c>
      <c r="Q25" s="55">
        <v>12533</v>
      </c>
      <c r="R25" s="55">
        <v>97</v>
      </c>
      <c r="S25" s="52">
        <v>0</v>
      </c>
      <c r="T25" s="56">
        <v>14296</v>
      </c>
      <c r="U25" s="56">
        <v>1450</v>
      </c>
      <c r="V25" s="56">
        <v>13727</v>
      </c>
      <c r="W25" s="56">
        <v>12813</v>
      </c>
      <c r="X25" s="57">
        <v>0.99</v>
      </c>
      <c r="Y25" s="109"/>
      <c r="Z25" s="109"/>
      <c r="AA25" s="109"/>
      <c r="AB25" s="109"/>
      <c r="AC25" s="56">
        <v>3054</v>
      </c>
      <c r="AD25" s="58" t="s">
        <v>34</v>
      </c>
      <c r="AE25" s="58" t="s">
        <v>34</v>
      </c>
      <c r="AF25" s="52" t="s">
        <v>35</v>
      </c>
      <c r="AG25" s="52"/>
      <c r="AH25" s="106"/>
      <c r="AI25" s="59"/>
      <c r="AJ25" s="68" t="s">
        <v>9</v>
      </c>
      <c r="AK25" t="s">
        <v>9</v>
      </c>
      <c r="AL25" s="39" t="s">
        <v>9</v>
      </c>
      <c r="AM25" s="118"/>
      <c r="AN25" s="115" t="s">
        <v>9</v>
      </c>
      <c r="AO25" s="30"/>
      <c r="AQ25" s="5"/>
      <c r="AS25" s="36"/>
      <c r="AT25" s="30" t="s">
        <v>9</v>
      </c>
      <c r="AU25" s="21"/>
      <c r="AV25" t="str">
        <f t="shared" si="12"/>
        <v>punainen</v>
      </c>
      <c r="AW25" t="str">
        <f t="shared" si="4"/>
        <v>punainen</v>
      </c>
      <c r="AX25" t="str">
        <f t="shared" si="5"/>
        <v>punainen</v>
      </c>
      <c r="AY25" s="31">
        <f t="shared" si="6"/>
        <v>40</v>
      </c>
      <c r="AZ25" s="31">
        <f t="shared" si="7"/>
        <v>10</v>
      </c>
      <c r="BA25" s="31">
        <f t="shared" si="8"/>
        <v>10</v>
      </c>
      <c r="BB25" s="31">
        <f t="shared" si="9"/>
        <v>10</v>
      </c>
      <c r="BC25" s="31">
        <f t="shared" si="10"/>
        <v>10</v>
      </c>
      <c r="BM25" s="29" t="s">
        <v>34</v>
      </c>
      <c r="BN25" s="29" t="s">
        <v>34</v>
      </c>
    </row>
    <row r="26" spans="1:66" x14ac:dyDescent="0.25">
      <c r="A26" s="50">
        <v>15</v>
      </c>
      <c r="B26" s="50">
        <v>15</v>
      </c>
      <c r="C26" s="50" t="str">
        <f t="shared" si="11"/>
        <v>2_1_4730</v>
      </c>
      <c r="D26" s="50">
        <v>1</v>
      </c>
      <c r="E26" s="51">
        <f t="shared" si="0"/>
        <v>20001</v>
      </c>
      <c r="F26" s="76" t="str">
        <f t="shared" si="1"/>
        <v>2_1</v>
      </c>
      <c r="G26" s="80">
        <v>2</v>
      </c>
      <c r="H26" s="52">
        <v>1</v>
      </c>
      <c r="I26" s="52">
        <v>4730</v>
      </c>
      <c r="J26" s="53" t="str">
        <f t="shared" si="2"/>
        <v>ok</v>
      </c>
      <c r="K26" s="54" t="str">
        <f t="shared" si="13"/>
        <v>2_1</v>
      </c>
      <c r="L26" s="54">
        <v>2</v>
      </c>
      <c r="M26" s="54">
        <v>1</v>
      </c>
      <c r="N26" s="54">
        <v>4707</v>
      </c>
      <c r="O26" s="55">
        <v>8381</v>
      </c>
      <c r="P26" s="55">
        <v>73</v>
      </c>
      <c r="Q26" s="55">
        <v>5671</v>
      </c>
      <c r="R26" s="55">
        <v>47</v>
      </c>
      <c r="S26" s="52">
        <v>0</v>
      </c>
      <c r="T26" s="56">
        <v>14331</v>
      </c>
      <c r="U26" s="56">
        <v>761</v>
      </c>
      <c r="V26" s="56">
        <v>15780</v>
      </c>
      <c r="W26" s="56">
        <v>8381</v>
      </c>
      <c r="X26" s="57">
        <v>0.73</v>
      </c>
      <c r="Y26" s="109"/>
      <c r="Z26" s="109"/>
      <c r="AA26" s="109"/>
      <c r="AB26" s="109"/>
      <c r="AC26" s="56">
        <v>4994</v>
      </c>
      <c r="AD26" s="58" t="s">
        <v>34</v>
      </c>
      <c r="AE26" s="58" t="s">
        <v>34</v>
      </c>
      <c r="AF26" s="52" t="s">
        <v>35</v>
      </c>
      <c r="AG26" s="52"/>
      <c r="AH26" s="106"/>
      <c r="AI26" s="59"/>
      <c r="AJ26" s="68" t="s">
        <v>9</v>
      </c>
      <c r="AK26" t="s">
        <v>9</v>
      </c>
      <c r="AL26" s="39" t="s">
        <v>9</v>
      </c>
      <c r="AM26" s="118"/>
      <c r="AN26" s="115" t="s">
        <v>9</v>
      </c>
      <c r="AO26" s="30"/>
      <c r="AQ26" s="5"/>
      <c r="AS26" s="36"/>
      <c r="AT26" s="30" t="s">
        <v>9</v>
      </c>
      <c r="AU26" s="21"/>
      <c r="AV26" t="str">
        <f t="shared" si="12"/>
        <v>punainen</v>
      </c>
      <c r="AW26" t="str">
        <f t="shared" si="4"/>
        <v>punainen</v>
      </c>
      <c r="AX26" t="str">
        <f t="shared" si="5"/>
        <v>punainen</v>
      </c>
      <c r="AY26" s="31">
        <f t="shared" si="6"/>
        <v>40</v>
      </c>
      <c r="AZ26" s="31">
        <f t="shared" si="7"/>
        <v>10</v>
      </c>
      <c r="BA26" s="31">
        <f t="shared" si="8"/>
        <v>10</v>
      </c>
      <c r="BB26" s="31">
        <f t="shared" si="9"/>
        <v>10</v>
      </c>
      <c r="BC26" s="31">
        <f t="shared" si="10"/>
        <v>10</v>
      </c>
      <c r="BM26" s="29" t="s">
        <v>34</v>
      </c>
      <c r="BN26" s="29" t="s">
        <v>34</v>
      </c>
    </row>
    <row r="27" spans="1:66" x14ac:dyDescent="0.25">
      <c r="A27" s="50">
        <v>16</v>
      </c>
      <c r="B27" s="50">
        <v>16</v>
      </c>
      <c r="C27" s="50" t="str">
        <f t="shared" si="11"/>
        <v>2_2_2186</v>
      </c>
      <c r="D27" s="50">
        <v>1</v>
      </c>
      <c r="E27" s="51">
        <f t="shared" si="0"/>
        <v>20002</v>
      </c>
      <c r="F27" s="76" t="str">
        <f t="shared" si="1"/>
        <v>2_2</v>
      </c>
      <c r="G27" s="80">
        <v>2</v>
      </c>
      <c r="H27" s="52">
        <v>2</v>
      </c>
      <c r="I27" s="52">
        <v>2186</v>
      </c>
      <c r="J27" s="53" t="str">
        <f t="shared" si="2"/>
        <v>ok</v>
      </c>
      <c r="K27" s="54" t="str">
        <f t="shared" si="13"/>
        <v>2_2</v>
      </c>
      <c r="L27" s="54">
        <v>2</v>
      </c>
      <c r="M27" s="54">
        <v>2</v>
      </c>
      <c r="N27" s="54">
        <v>2169</v>
      </c>
      <c r="O27" s="55">
        <v>9505</v>
      </c>
      <c r="P27" s="55">
        <v>75</v>
      </c>
      <c r="Q27" s="55">
        <v>6895</v>
      </c>
      <c r="R27" s="55">
        <v>54</v>
      </c>
      <c r="S27" s="52">
        <v>0</v>
      </c>
      <c r="T27" s="56">
        <v>10453</v>
      </c>
      <c r="U27" s="56">
        <v>679</v>
      </c>
      <c r="V27" s="56">
        <v>11207</v>
      </c>
      <c r="W27" s="56">
        <v>9505</v>
      </c>
      <c r="X27" s="57">
        <v>0.75</v>
      </c>
      <c r="Y27" s="109"/>
      <c r="Z27" s="109"/>
      <c r="AA27" s="109"/>
      <c r="AB27" s="109"/>
      <c r="AC27" s="56">
        <v>1133</v>
      </c>
      <c r="AD27" s="58" t="s">
        <v>34</v>
      </c>
      <c r="AE27" s="58" t="s">
        <v>34</v>
      </c>
      <c r="AF27" s="52" t="s">
        <v>36</v>
      </c>
      <c r="AG27" s="52" t="s">
        <v>36</v>
      </c>
      <c r="AH27" s="106"/>
      <c r="AI27" s="59"/>
      <c r="AJ27" s="68" t="s">
        <v>9</v>
      </c>
      <c r="AK27" t="s">
        <v>9</v>
      </c>
      <c r="AL27" s="39" t="s">
        <v>9</v>
      </c>
      <c r="AM27" s="118"/>
      <c r="AN27" s="115" t="s">
        <v>9</v>
      </c>
      <c r="AO27" s="30"/>
      <c r="AQ27" s="5"/>
      <c r="AS27" s="36"/>
      <c r="AT27" s="30" t="s">
        <v>9</v>
      </c>
      <c r="AU27" s="21"/>
      <c r="AV27" t="str">
        <f t="shared" si="12"/>
        <v>punainen</v>
      </c>
      <c r="AW27" t="str">
        <f t="shared" si="4"/>
        <v>punainen</v>
      </c>
      <c r="AX27" t="str">
        <f t="shared" si="5"/>
        <v>punainen</v>
      </c>
      <c r="AY27" s="31">
        <f t="shared" si="6"/>
        <v>40</v>
      </c>
      <c r="AZ27" s="31">
        <f t="shared" si="7"/>
        <v>10</v>
      </c>
      <c r="BA27" s="31">
        <f t="shared" si="8"/>
        <v>10</v>
      </c>
      <c r="BB27" s="31">
        <f t="shared" si="9"/>
        <v>10</v>
      </c>
      <c r="BC27" s="31">
        <f t="shared" si="10"/>
        <v>10</v>
      </c>
      <c r="BM27" s="29" t="s">
        <v>34</v>
      </c>
      <c r="BN27" s="29" t="s">
        <v>34</v>
      </c>
    </row>
    <row r="28" spans="1:66" x14ac:dyDescent="0.25">
      <c r="A28" s="50">
        <v>17</v>
      </c>
      <c r="B28" s="50">
        <v>17</v>
      </c>
      <c r="C28" s="50" t="str">
        <f t="shared" si="11"/>
        <v>2_3_3022</v>
      </c>
      <c r="D28" s="50">
        <v>1</v>
      </c>
      <c r="E28" s="51">
        <f t="shared" si="0"/>
        <v>20003</v>
      </c>
      <c r="F28" s="76" t="str">
        <f t="shared" si="1"/>
        <v>2_3</v>
      </c>
      <c r="G28" s="80">
        <v>2</v>
      </c>
      <c r="H28" s="52">
        <v>3</v>
      </c>
      <c r="I28" s="52">
        <v>3022</v>
      </c>
      <c r="J28" s="53" t="str">
        <f t="shared" si="2"/>
        <v>ok</v>
      </c>
      <c r="K28" s="54" t="str">
        <f t="shared" si="13"/>
        <v>2_3</v>
      </c>
      <c r="L28" s="54">
        <v>2</v>
      </c>
      <c r="M28" s="54">
        <v>3</v>
      </c>
      <c r="N28" s="54">
        <v>5307</v>
      </c>
      <c r="O28" s="55">
        <v>7905</v>
      </c>
      <c r="P28" s="55">
        <v>74</v>
      </c>
      <c r="Q28" s="55">
        <v>5454</v>
      </c>
      <c r="R28" s="55">
        <v>51</v>
      </c>
      <c r="S28" s="52">
        <v>0</v>
      </c>
      <c r="T28" s="56">
        <v>11627</v>
      </c>
      <c r="U28" s="56">
        <v>530</v>
      </c>
      <c r="V28" s="56">
        <v>12919</v>
      </c>
      <c r="W28" s="56">
        <v>7905</v>
      </c>
      <c r="X28" s="57">
        <v>0.74</v>
      </c>
      <c r="Y28" s="109"/>
      <c r="Z28" s="109"/>
      <c r="AA28" s="109"/>
      <c r="AB28" s="109"/>
      <c r="AC28" s="56">
        <v>1475</v>
      </c>
      <c r="AD28" s="58" t="s">
        <v>34</v>
      </c>
      <c r="AE28" s="58" t="s">
        <v>34</v>
      </c>
      <c r="AF28" s="52" t="s">
        <v>35</v>
      </c>
      <c r="AG28" s="52"/>
      <c r="AH28" s="106"/>
      <c r="AI28" s="59"/>
      <c r="AJ28" s="68" t="s">
        <v>9</v>
      </c>
      <c r="AK28" t="s">
        <v>9</v>
      </c>
      <c r="AL28" s="39" t="s">
        <v>9</v>
      </c>
      <c r="AM28" s="117"/>
      <c r="AN28" s="115" t="s">
        <v>9</v>
      </c>
      <c r="AO28" s="30"/>
      <c r="AQ28" s="5"/>
      <c r="AS28" s="35"/>
      <c r="AT28" s="30" t="s">
        <v>9</v>
      </c>
      <c r="AU28" s="20"/>
      <c r="AV28" t="str">
        <f t="shared" si="12"/>
        <v>punainen</v>
      </c>
      <c r="AW28" t="str">
        <f t="shared" si="4"/>
        <v>punainen</v>
      </c>
      <c r="AX28" t="str">
        <f t="shared" si="5"/>
        <v>punainen</v>
      </c>
      <c r="AY28" s="31">
        <f t="shared" si="6"/>
        <v>40</v>
      </c>
      <c r="AZ28" s="31">
        <f t="shared" si="7"/>
        <v>10</v>
      </c>
      <c r="BA28" s="31">
        <f t="shared" si="8"/>
        <v>10</v>
      </c>
      <c r="BB28" s="31">
        <f t="shared" si="9"/>
        <v>10</v>
      </c>
      <c r="BC28" s="31">
        <f t="shared" si="10"/>
        <v>10</v>
      </c>
      <c r="BM28" s="29" t="s">
        <v>34</v>
      </c>
      <c r="BN28" s="29" t="s">
        <v>34</v>
      </c>
    </row>
    <row r="29" spans="1:66" x14ac:dyDescent="0.25">
      <c r="A29" s="50">
        <v>18</v>
      </c>
      <c r="B29" s="50">
        <v>18</v>
      </c>
      <c r="C29" s="50" t="str">
        <f t="shared" si="11"/>
        <v>2_4_4240</v>
      </c>
      <c r="D29" s="50">
        <v>1</v>
      </c>
      <c r="E29" s="51">
        <f t="shared" si="0"/>
        <v>20004</v>
      </c>
      <c r="F29" s="76" t="str">
        <f t="shared" si="1"/>
        <v>2_4</v>
      </c>
      <c r="G29" s="80">
        <v>2</v>
      </c>
      <c r="H29" s="52">
        <v>4</v>
      </c>
      <c r="I29" s="52">
        <v>4240</v>
      </c>
      <c r="J29" s="53" t="str">
        <f t="shared" si="2"/>
        <v>ok</v>
      </c>
      <c r="K29" s="54" t="str">
        <f t="shared" si="13"/>
        <v>2_4</v>
      </c>
      <c r="L29" s="54">
        <v>2</v>
      </c>
      <c r="M29" s="54">
        <v>4</v>
      </c>
      <c r="N29" s="54">
        <v>1906</v>
      </c>
      <c r="O29" s="55">
        <v>7227</v>
      </c>
      <c r="P29" s="55">
        <v>74</v>
      </c>
      <c r="Q29" s="55">
        <v>5035</v>
      </c>
      <c r="R29" s="55">
        <v>52</v>
      </c>
      <c r="S29" s="52">
        <v>0</v>
      </c>
      <c r="T29" s="56">
        <v>11627</v>
      </c>
      <c r="U29" s="56">
        <v>530</v>
      </c>
      <c r="V29" s="56">
        <v>12919</v>
      </c>
      <c r="W29" s="56">
        <v>7227</v>
      </c>
      <c r="X29" s="57">
        <v>0.74</v>
      </c>
      <c r="Y29" s="109"/>
      <c r="Z29" s="109"/>
      <c r="AA29" s="109"/>
      <c r="AB29" s="109"/>
      <c r="AC29" s="56">
        <v>1395</v>
      </c>
      <c r="AD29" s="58" t="s">
        <v>34</v>
      </c>
      <c r="AE29" s="58" t="s">
        <v>34</v>
      </c>
      <c r="AF29" s="52" t="s">
        <v>35</v>
      </c>
      <c r="AG29" s="52"/>
      <c r="AH29" s="106"/>
      <c r="AI29" s="59"/>
      <c r="AJ29" s="68" t="s">
        <v>9</v>
      </c>
      <c r="AK29" t="s">
        <v>9</v>
      </c>
      <c r="AL29" s="39" t="s">
        <v>9</v>
      </c>
      <c r="AM29" s="118"/>
      <c r="AN29" s="115" t="s">
        <v>9</v>
      </c>
      <c r="AO29" s="30"/>
      <c r="AQ29" s="5"/>
      <c r="AS29" s="36"/>
      <c r="AT29" s="30" t="s">
        <v>9</v>
      </c>
      <c r="AU29" s="21"/>
      <c r="AV29" t="str">
        <f t="shared" si="12"/>
        <v>punainen</v>
      </c>
      <c r="AW29" t="str">
        <f t="shared" si="4"/>
        <v>punainen</v>
      </c>
      <c r="AX29" t="str">
        <f t="shared" si="5"/>
        <v>punainen</v>
      </c>
      <c r="AY29" s="31">
        <f t="shared" si="6"/>
        <v>40</v>
      </c>
      <c r="AZ29" s="31">
        <f t="shared" si="7"/>
        <v>10</v>
      </c>
      <c r="BA29" s="31">
        <f t="shared" si="8"/>
        <v>10</v>
      </c>
      <c r="BB29" s="31">
        <f t="shared" si="9"/>
        <v>10</v>
      </c>
      <c r="BC29" s="31">
        <f t="shared" si="10"/>
        <v>10</v>
      </c>
      <c r="BM29" s="29" t="s">
        <v>34</v>
      </c>
      <c r="BN29" s="29" t="s">
        <v>34</v>
      </c>
    </row>
    <row r="30" spans="1:66" x14ac:dyDescent="0.25">
      <c r="A30" s="50">
        <v>19</v>
      </c>
      <c r="B30" s="50">
        <v>19</v>
      </c>
      <c r="C30" s="50" t="str">
        <f t="shared" si="11"/>
        <v>2_5_6884</v>
      </c>
      <c r="D30" s="50">
        <v>1</v>
      </c>
      <c r="E30" s="51">
        <f t="shared" si="0"/>
        <v>20005</v>
      </c>
      <c r="F30" s="76" t="str">
        <f t="shared" si="1"/>
        <v>2_5</v>
      </c>
      <c r="G30" s="80">
        <v>2</v>
      </c>
      <c r="H30" s="52">
        <v>5</v>
      </c>
      <c r="I30" s="52">
        <v>6884</v>
      </c>
      <c r="J30" s="53" t="str">
        <f t="shared" si="2"/>
        <v>ok</v>
      </c>
      <c r="K30" s="54" t="str">
        <f t="shared" si="13"/>
        <v>2_5</v>
      </c>
      <c r="L30" s="54">
        <v>2</v>
      </c>
      <c r="M30" s="54">
        <v>5</v>
      </c>
      <c r="N30" s="54">
        <v>6813</v>
      </c>
      <c r="O30" s="55">
        <v>5975</v>
      </c>
      <c r="P30" s="55">
        <v>87</v>
      </c>
      <c r="Q30" s="55">
        <v>4579</v>
      </c>
      <c r="R30" s="55">
        <v>66</v>
      </c>
      <c r="S30" s="52">
        <v>0</v>
      </c>
      <c r="T30" s="56">
        <v>5711</v>
      </c>
      <c r="U30" s="56">
        <v>575</v>
      </c>
      <c r="V30" s="56">
        <v>5886</v>
      </c>
      <c r="W30" s="56">
        <v>5975</v>
      </c>
      <c r="X30" s="57">
        <v>0.87</v>
      </c>
      <c r="Y30" s="109"/>
      <c r="Z30" s="109"/>
      <c r="AA30" s="109"/>
      <c r="AB30" s="109"/>
      <c r="AC30" s="56">
        <v>1765</v>
      </c>
      <c r="AD30" s="58" t="s">
        <v>34</v>
      </c>
      <c r="AE30" s="58" t="s">
        <v>34</v>
      </c>
      <c r="AF30" s="52" t="s">
        <v>35</v>
      </c>
      <c r="AG30" s="52"/>
      <c r="AH30" s="106"/>
      <c r="AI30" s="59"/>
      <c r="AJ30" s="68" t="s">
        <v>9</v>
      </c>
      <c r="AK30" t="s">
        <v>9</v>
      </c>
      <c r="AL30" s="39" t="s">
        <v>9</v>
      </c>
      <c r="AM30" s="118"/>
      <c r="AN30" s="115" t="s">
        <v>9</v>
      </c>
      <c r="AO30" s="30"/>
      <c r="AQ30" s="5"/>
      <c r="AS30" s="36"/>
      <c r="AT30" s="30" t="s">
        <v>9</v>
      </c>
      <c r="AU30" s="21"/>
      <c r="AV30" t="str">
        <f t="shared" si="12"/>
        <v>punainen</v>
      </c>
      <c r="AW30" t="str">
        <f t="shared" si="4"/>
        <v>punainen</v>
      </c>
      <c r="AX30" t="str">
        <f t="shared" si="5"/>
        <v>punainen</v>
      </c>
      <c r="AY30" s="31">
        <f t="shared" si="6"/>
        <v>40</v>
      </c>
      <c r="AZ30" s="31">
        <f t="shared" si="7"/>
        <v>10</v>
      </c>
      <c r="BA30" s="31">
        <f t="shared" si="8"/>
        <v>10</v>
      </c>
      <c r="BB30" s="31">
        <f t="shared" si="9"/>
        <v>10</v>
      </c>
      <c r="BC30" s="31">
        <f t="shared" si="10"/>
        <v>10</v>
      </c>
      <c r="BM30" s="29" t="s">
        <v>34</v>
      </c>
      <c r="BN30" s="29" t="s">
        <v>34</v>
      </c>
    </row>
    <row r="31" spans="1:66" x14ac:dyDescent="0.25">
      <c r="A31" s="50">
        <v>20</v>
      </c>
      <c r="B31" s="50">
        <v>20</v>
      </c>
      <c r="C31" s="50" t="str">
        <f t="shared" si="11"/>
        <v>2_12_4783</v>
      </c>
      <c r="D31" s="50">
        <v>1</v>
      </c>
      <c r="E31" s="51">
        <f t="shared" si="0"/>
        <v>20012</v>
      </c>
      <c r="F31" s="76" t="str">
        <f t="shared" si="1"/>
        <v>2_12</v>
      </c>
      <c r="G31" s="80">
        <v>2</v>
      </c>
      <c r="H31" s="52">
        <v>12</v>
      </c>
      <c r="I31" s="52">
        <v>4783</v>
      </c>
      <c r="J31" s="53" t="str">
        <f t="shared" si="2"/>
        <v>ok</v>
      </c>
      <c r="K31" s="54" t="str">
        <f t="shared" si="13"/>
        <v>2_12</v>
      </c>
      <c r="L31" s="54">
        <v>2</v>
      </c>
      <c r="M31" s="54">
        <v>12</v>
      </c>
      <c r="N31" s="54">
        <v>4765</v>
      </c>
      <c r="O31" s="55">
        <v>8120</v>
      </c>
      <c r="P31" s="55">
        <v>90</v>
      </c>
      <c r="Q31" s="55">
        <v>6680</v>
      </c>
      <c r="R31" s="55">
        <v>74</v>
      </c>
      <c r="S31" s="52">
        <v>0</v>
      </c>
      <c r="T31" s="56">
        <v>7538</v>
      </c>
      <c r="U31" s="56">
        <v>622</v>
      </c>
      <c r="V31" s="56">
        <v>7765</v>
      </c>
      <c r="W31" s="56">
        <v>8120</v>
      </c>
      <c r="X31" s="57">
        <v>0.9</v>
      </c>
      <c r="Y31" s="109"/>
      <c r="Z31" s="109"/>
      <c r="AA31" s="109"/>
      <c r="AB31" s="109"/>
      <c r="AC31" s="56">
        <v>1706</v>
      </c>
      <c r="AD31" s="58" t="s">
        <v>34</v>
      </c>
      <c r="AE31" s="58" t="s">
        <v>34</v>
      </c>
      <c r="AF31" s="52" t="s">
        <v>35</v>
      </c>
      <c r="AG31" s="52"/>
      <c r="AH31" s="106"/>
      <c r="AI31" s="59"/>
      <c r="AJ31" s="68" t="s">
        <v>9</v>
      </c>
      <c r="AK31" t="s">
        <v>9</v>
      </c>
      <c r="AL31" s="39" t="s">
        <v>9</v>
      </c>
      <c r="AM31" s="118"/>
      <c r="AN31" s="115" t="s">
        <v>9</v>
      </c>
      <c r="AO31" s="30"/>
      <c r="AQ31" s="5"/>
      <c r="AS31" s="36"/>
      <c r="AT31" s="30" t="s">
        <v>9</v>
      </c>
      <c r="AU31" s="21"/>
      <c r="AV31" t="str">
        <f t="shared" si="12"/>
        <v>punainen</v>
      </c>
      <c r="AW31" t="str">
        <f t="shared" si="4"/>
        <v>punainen</v>
      </c>
      <c r="AX31" t="str">
        <f t="shared" si="5"/>
        <v>punainen</v>
      </c>
      <c r="AY31" s="31">
        <f t="shared" si="6"/>
        <v>40</v>
      </c>
      <c r="AZ31" s="31">
        <f t="shared" si="7"/>
        <v>10</v>
      </c>
      <c r="BA31" s="31">
        <f t="shared" si="8"/>
        <v>10</v>
      </c>
      <c r="BB31" s="31">
        <f t="shared" si="9"/>
        <v>10</v>
      </c>
      <c r="BC31" s="31">
        <f t="shared" si="10"/>
        <v>10</v>
      </c>
      <c r="BM31" s="29" t="s">
        <v>34</v>
      </c>
      <c r="BN31" s="29" t="s">
        <v>34</v>
      </c>
    </row>
    <row r="32" spans="1:66" x14ac:dyDescent="0.25">
      <c r="A32" s="50">
        <v>21</v>
      </c>
      <c r="B32" s="50">
        <v>21</v>
      </c>
      <c r="C32" s="50" t="str">
        <f t="shared" si="11"/>
        <v>2_13_3365</v>
      </c>
      <c r="D32" s="50">
        <v>1</v>
      </c>
      <c r="E32" s="51">
        <f t="shared" si="0"/>
        <v>20013</v>
      </c>
      <c r="F32" s="76" t="str">
        <f t="shared" si="1"/>
        <v>2_13</v>
      </c>
      <c r="G32" s="80">
        <v>2</v>
      </c>
      <c r="H32" s="52">
        <v>13</v>
      </c>
      <c r="I32" s="52">
        <v>3365</v>
      </c>
      <c r="J32" s="53" t="str">
        <f t="shared" si="2"/>
        <v>ok</v>
      </c>
      <c r="K32" s="54" t="str">
        <f t="shared" si="13"/>
        <v>2_13</v>
      </c>
      <c r="L32" s="54">
        <v>2</v>
      </c>
      <c r="M32" s="54">
        <v>13</v>
      </c>
      <c r="N32" s="54">
        <v>3341</v>
      </c>
      <c r="O32" s="55">
        <v>6418</v>
      </c>
      <c r="P32" s="55">
        <v>92</v>
      </c>
      <c r="Q32" s="55">
        <v>6060</v>
      </c>
      <c r="R32" s="55">
        <v>87</v>
      </c>
      <c r="S32" s="52">
        <v>0</v>
      </c>
      <c r="T32" s="56">
        <v>7538</v>
      </c>
      <c r="U32" s="56">
        <v>622</v>
      </c>
      <c r="V32" s="56">
        <v>7765</v>
      </c>
      <c r="W32" s="56">
        <v>6418</v>
      </c>
      <c r="X32" s="57">
        <v>0.92</v>
      </c>
      <c r="Y32" s="109"/>
      <c r="Z32" s="109"/>
      <c r="AA32" s="109"/>
      <c r="AB32" s="109"/>
      <c r="AC32" s="56">
        <v>1578</v>
      </c>
      <c r="AD32" s="58" t="s">
        <v>34</v>
      </c>
      <c r="AE32" s="58" t="s">
        <v>34</v>
      </c>
      <c r="AF32" s="52" t="s">
        <v>36</v>
      </c>
      <c r="AG32" s="52" t="s">
        <v>36</v>
      </c>
      <c r="AH32" s="106"/>
      <c r="AI32" s="59"/>
      <c r="AJ32" s="68" t="s">
        <v>9</v>
      </c>
      <c r="AK32" t="s">
        <v>9</v>
      </c>
      <c r="AL32" s="39" t="s">
        <v>9</v>
      </c>
      <c r="AM32" s="118"/>
      <c r="AN32" s="115" t="s">
        <v>9</v>
      </c>
      <c r="AO32" s="30"/>
      <c r="AQ32" s="5"/>
      <c r="AS32" s="36"/>
      <c r="AT32" s="30" t="s">
        <v>9</v>
      </c>
      <c r="AU32" s="21"/>
      <c r="AV32" t="str">
        <f t="shared" si="12"/>
        <v>punainen</v>
      </c>
      <c r="AW32" t="str">
        <f t="shared" si="4"/>
        <v>punainen</v>
      </c>
      <c r="AX32" t="str">
        <f t="shared" si="5"/>
        <v>punainen</v>
      </c>
      <c r="AY32" s="31">
        <f t="shared" si="6"/>
        <v>40</v>
      </c>
      <c r="AZ32" s="31">
        <f t="shared" si="7"/>
        <v>10</v>
      </c>
      <c r="BA32" s="31">
        <f t="shared" si="8"/>
        <v>10</v>
      </c>
      <c r="BB32" s="31">
        <f t="shared" si="9"/>
        <v>10</v>
      </c>
      <c r="BC32" s="31">
        <f t="shared" si="10"/>
        <v>10</v>
      </c>
      <c r="BM32" s="29" t="s">
        <v>34</v>
      </c>
      <c r="BN32" s="29" t="s">
        <v>34</v>
      </c>
    </row>
    <row r="33" spans="1:66" x14ac:dyDescent="0.25">
      <c r="A33" s="50">
        <v>22</v>
      </c>
      <c r="B33" s="50">
        <v>22</v>
      </c>
      <c r="C33" s="50" t="str">
        <f t="shared" si="11"/>
        <v>2_14_1809</v>
      </c>
      <c r="D33" s="50">
        <v>1</v>
      </c>
      <c r="E33" s="51">
        <f t="shared" si="0"/>
        <v>20014</v>
      </c>
      <c r="F33" s="76" t="str">
        <f t="shared" si="1"/>
        <v>2_14</v>
      </c>
      <c r="G33" s="80">
        <v>2</v>
      </c>
      <c r="H33" s="52">
        <v>14</v>
      </c>
      <c r="I33" s="52">
        <v>1809</v>
      </c>
      <c r="J33" s="53" t="str">
        <f t="shared" si="2"/>
        <v>ok</v>
      </c>
      <c r="K33" s="54" t="str">
        <f t="shared" si="13"/>
        <v>2_14</v>
      </c>
      <c r="L33" s="54">
        <v>2</v>
      </c>
      <c r="M33" s="54">
        <v>14</v>
      </c>
      <c r="N33" s="54">
        <v>1786</v>
      </c>
      <c r="O33" s="55">
        <v>6586</v>
      </c>
      <c r="P33" s="55">
        <v>92</v>
      </c>
      <c r="Q33" s="55">
        <v>6265</v>
      </c>
      <c r="R33" s="55">
        <v>87</v>
      </c>
      <c r="S33" s="52">
        <v>0</v>
      </c>
      <c r="T33" s="56">
        <v>5943</v>
      </c>
      <c r="U33" s="56">
        <v>555</v>
      </c>
      <c r="V33" s="56">
        <v>5749</v>
      </c>
      <c r="W33" s="56">
        <v>6586</v>
      </c>
      <c r="X33" s="57">
        <v>0.92</v>
      </c>
      <c r="Y33" s="109"/>
      <c r="Z33" s="109"/>
      <c r="AA33" s="109"/>
      <c r="AB33" s="109"/>
      <c r="AC33" s="56">
        <v>601</v>
      </c>
      <c r="AD33" s="58" t="s">
        <v>34</v>
      </c>
      <c r="AE33" s="58" t="s">
        <v>34</v>
      </c>
      <c r="AF33" s="52" t="s">
        <v>36</v>
      </c>
      <c r="AG33" s="52" t="s">
        <v>36</v>
      </c>
      <c r="AH33" s="106"/>
      <c r="AI33" s="59"/>
      <c r="AJ33" s="68" t="s">
        <v>9</v>
      </c>
      <c r="AK33" t="s">
        <v>9</v>
      </c>
      <c r="AL33" s="39" t="s">
        <v>9</v>
      </c>
      <c r="AM33" s="118"/>
      <c r="AN33" s="115" t="s">
        <v>9</v>
      </c>
      <c r="AO33" s="30"/>
      <c r="AQ33" s="5"/>
      <c r="AS33" s="36"/>
      <c r="AT33" s="30" t="s">
        <v>9</v>
      </c>
      <c r="AU33" s="21"/>
      <c r="AV33" t="str">
        <f t="shared" si="12"/>
        <v>punainen</v>
      </c>
      <c r="AW33" t="str">
        <f t="shared" si="4"/>
        <v>punainen</v>
      </c>
      <c r="AX33" t="str">
        <f t="shared" si="5"/>
        <v>punainen</v>
      </c>
      <c r="AY33" s="31">
        <f t="shared" si="6"/>
        <v>40</v>
      </c>
      <c r="AZ33" s="31">
        <f t="shared" si="7"/>
        <v>10</v>
      </c>
      <c r="BA33" s="31">
        <f t="shared" si="8"/>
        <v>10</v>
      </c>
      <c r="BB33" s="31">
        <f t="shared" si="9"/>
        <v>10</v>
      </c>
      <c r="BC33" s="31">
        <f t="shared" si="10"/>
        <v>10</v>
      </c>
      <c r="BM33" s="29" t="s">
        <v>34</v>
      </c>
      <c r="BN33" s="29" t="s">
        <v>34</v>
      </c>
    </row>
    <row r="34" spans="1:66" x14ac:dyDescent="0.25">
      <c r="A34" s="50">
        <v>23</v>
      </c>
      <c r="B34" s="50">
        <v>23</v>
      </c>
      <c r="C34" s="50" t="str">
        <f t="shared" si="11"/>
        <v>2_15_6921</v>
      </c>
      <c r="D34" s="50">
        <v>1</v>
      </c>
      <c r="E34" s="51">
        <f t="shared" si="0"/>
        <v>20015</v>
      </c>
      <c r="F34" s="76" t="str">
        <f t="shared" si="1"/>
        <v>2_15</v>
      </c>
      <c r="G34" s="80">
        <v>2</v>
      </c>
      <c r="H34" s="52">
        <v>15</v>
      </c>
      <c r="I34" s="52">
        <v>6921</v>
      </c>
      <c r="J34" s="53" t="str">
        <f t="shared" si="2"/>
        <v>ok</v>
      </c>
      <c r="K34" s="54" t="str">
        <f t="shared" si="13"/>
        <v>2_15</v>
      </c>
      <c r="L34" s="54">
        <v>2</v>
      </c>
      <c r="M34" s="54">
        <v>15</v>
      </c>
      <c r="N34" s="54">
        <v>6853</v>
      </c>
      <c r="O34" s="55">
        <v>6270</v>
      </c>
      <c r="P34" s="55">
        <v>97</v>
      </c>
      <c r="Q34" s="55">
        <v>5975</v>
      </c>
      <c r="R34" s="55">
        <v>92</v>
      </c>
      <c r="S34" s="52">
        <v>0</v>
      </c>
      <c r="T34" s="56">
        <v>4785</v>
      </c>
      <c r="U34" s="56">
        <v>541</v>
      </c>
      <c r="V34" s="56">
        <v>4426</v>
      </c>
      <c r="W34" s="56">
        <v>6270</v>
      </c>
      <c r="X34" s="57">
        <v>0.97</v>
      </c>
      <c r="Y34" s="109"/>
      <c r="Z34" s="109"/>
      <c r="AA34" s="109"/>
      <c r="AB34" s="109"/>
      <c r="AC34" s="56">
        <v>653</v>
      </c>
      <c r="AD34" s="58" t="s">
        <v>34</v>
      </c>
      <c r="AE34" s="58" t="s">
        <v>34</v>
      </c>
      <c r="AF34" s="52" t="s">
        <v>35</v>
      </c>
      <c r="AG34" s="52"/>
      <c r="AH34" s="106"/>
      <c r="AI34" s="59"/>
      <c r="AJ34" s="68" t="s">
        <v>9</v>
      </c>
      <c r="AK34" t="s">
        <v>9</v>
      </c>
      <c r="AL34" s="39" t="s">
        <v>9</v>
      </c>
      <c r="AM34" s="118"/>
      <c r="AN34" s="115" t="s">
        <v>9</v>
      </c>
      <c r="AO34" s="30"/>
      <c r="AQ34" s="5"/>
      <c r="AS34" s="36"/>
      <c r="AT34" s="30" t="s">
        <v>9</v>
      </c>
      <c r="AU34" s="21"/>
      <c r="AV34" t="str">
        <f t="shared" si="12"/>
        <v>punainen</v>
      </c>
      <c r="AW34" t="str">
        <f t="shared" si="4"/>
        <v>punainen</v>
      </c>
      <c r="AX34" t="str">
        <f t="shared" si="5"/>
        <v>punainen</v>
      </c>
      <c r="AY34" s="31">
        <f t="shared" si="6"/>
        <v>40</v>
      </c>
      <c r="AZ34" s="31">
        <f t="shared" si="7"/>
        <v>10</v>
      </c>
      <c r="BA34" s="31">
        <f t="shared" si="8"/>
        <v>10</v>
      </c>
      <c r="BB34" s="31">
        <f t="shared" si="9"/>
        <v>10</v>
      </c>
      <c r="BC34" s="31">
        <f t="shared" si="10"/>
        <v>10</v>
      </c>
      <c r="BM34" s="29" t="s">
        <v>34</v>
      </c>
      <c r="BN34" s="29" t="s">
        <v>34</v>
      </c>
    </row>
    <row r="35" spans="1:66" x14ac:dyDescent="0.25">
      <c r="A35" s="50">
        <v>24</v>
      </c>
      <c r="B35" s="50">
        <v>24</v>
      </c>
      <c r="C35" s="50" t="str">
        <f t="shared" si="11"/>
        <v>2_16_6205</v>
      </c>
      <c r="D35" s="50">
        <v>1</v>
      </c>
      <c r="E35" s="51">
        <f t="shared" si="0"/>
        <v>20016</v>
      </c>
      <c r="F35" s="76" t="str">
        <f t="shared" si="1"/>
        <v>2_16</v>
      </c>
      <c r="G35" s="80">
        <v>2</v>
      </c>
      <c r="H35" s="52">
        <v>16</v>
      </c>
      <c r="I35" s="52">
        <v>6205</v>
      </c>
      <c r="J35" s="53" t="str">
        <f t="shared" si="2"/>
        <v>ok</v>
      </c>
      <c r="K35" s="54" t="str">
        <f t="shared" si="13"/>
        <v>2_16</v>
      </c>
      <c r="L35" s="54">
        <v>2</v>
      </c>
      <c r="M35" s="54">
        <v>16</v>
      </c>
      <c r="N35" s="54">
        <v>6175</v>
      </c>
      <c r="O35" s="55">
        <v>6129</v>
      </c>
      <c r="P35" s="55">
        <v>99</v>
      </c>
      <c r="Q35" s="55">
        <v>5903</v>
      </c>
      <c r="R35" s="55">
        <v>95</v>
      </c>
      <c r="S35" s="52">
        <v>0</v>
      </c>
      <c r="T35" s="56">
        <v>4591</v>
      </c>
      <c r="U35" s="56">
        <v>591</v>
      </c>
      <c r="V35" s="56">
        <v>4098</v>
      </c>
      <c r="W35" s="56">
        <v>6129</v>
      </c>
      <c r="X35" s="57">
        <v>0.99</v>
      </c>
      <c r="Y35" s="109"/>
      <c r="Z35" s="109"/>
      <c r="AA35" s="109"/>
      <c r="AB35" s="109"/>
      <c r="AC35" s="56">
        <v>569</v>
      </c>
      <c r="AD35" s="58" t="s">
        <v>34</v>
      </c>
      <c r="AE35" s="58" t="s">
        <v>34</v>
      </c>
      <c r="AF35" s="52" t="s">
        <v>35</v>
      </c>
      <c r="AG35" s="52"/>
      <c r="AH35" s="106"/>
      <c r="AI35" s="59"/>
      <c r="AJ35" s="68" t="s">
        <v>9</v>
      </c>
      <c r="AK35" t="s">
        <v>9</v>
      </c>
      <c r="AL35" s="39" t="s">
        <v>9</v>
      </c>
      <c r="AM35" s="118"/>
      <c r="AN35" s="115" t="s">
        <v>9</v>
      </c>
      <c r="AO35" s="30"/>
      <c r="AQ35" s="5"/>
      <c r="AS35" s="36"/>
      <c r="AT35" s="30" t="s">
        <v>9</v>
      </c>
      <c r="AU35" s="21"/>
      <c r="AV35" t="str">
        <f t="shared" si="12"/>
        <v>punainen</v>
      </c>
      <c r="AW35" t="str">
        <f t="shared" si="4"/>
        <v>punainen</v>
      </c>
      <c r="AX35" t="str">
        <f t="shared" si="5"/>
        <v>punainen</v>
      </c>
      <c r="AY35" s="31">
        <f t="shared" si="6"/>
        <v>40</v>
      </c>
      <c r="AZ35" s="31">
        <f t="shared" si="7"/>
        <v>10</v>
      </c>
      <c r="BA35" s="31">
        <f t="shared" si="8"/>
        <v>10</v>
      </c>
      <c r="BB35" s="31">
        <f t="shared" si="9"/>
        <v>10</v>
      </c>
      <c r="BC35" s="31">
        <f t="shared" si="10"/>
        <v>10</v>
      </c>
      <c r="BM35" s="29" t="s">
        <v>34</v>
      </c>
      <c r="BN35" s="29" t="s">
        <v>34</v>
      </c>
    </row>
    <row r="36" spans="1:66" x14ac:dyDescent="0.25">
      <c r="A36" s="50">
        <v>25</v>
      </c>
      <c r="B36" s="50">
        <v>25</v>
      </c>
      <c r="C36" s="50" t="str">
        <f t="shared" si="11"/>
        <v>2_17_5419</v>
      </c>
      <c r="D36" s="50">
        <v>1</v>
      </c>
      <c r="E36" s="51">
        <f t="shared" si="0"/>
        <v>20017</v>
      </c>
      <c r="F36" s="76" t="str">
        <f t="shared" si="1"/>
        <v>2_17</v>
      </c>
      <c r="G36" s="80">
        <v>2</v>
      </c>
      <c r="H36" s="52">
        <v>17</v>
      </c>
      <c r="I36" s="52">
        <v>5419</v>
      </c>
      <c r="J36" s="53" t="str">
        <f t="shared" si="2"/>
        <v>ok</v>
      </c>
      <c r="K36" s="54" t="str">
        <f t="shared" si="13"/>
        <v>2_17</v>
      </c>
      <c r="L36" s="54">
        <v>2</v>
      </c>
      <c r="M36" s="54">
        <v>17</v>
      </c>
      <c r="N36" s="54">
        <v>5409</v>
      </c>
      <c r="O36" s="55">
        <v>6113</v>
      </c>
      <c r="P36" s="55">
        <v>99</v>
      </c>
      <c r="Q36" s="55">
        <v>5902</v>
      </c>
      <c r="R36" s="55">
        <v>96</v>
      </c>
      <c r="S36" s="52">
        <v>0</v>
      </c>
      <c r="T36" s="56">
        <v>4591</v>
      </c>
      <c r="U36" s="56">
        <v>591</v>
      </c>
      <c r="V36" s="56">
        <v>4098</v>
      </c>
      <c r="W36" s="56">
        <v>6113</v>
      </c>
      <c r="X36" s="57">
        <v>0.99</v>
      </c>
      <c r="Y36" s="109"/>
      <c r="Z36" s="109"/>
      <c r="AA36" s="109"/>
      <c r="AB36" s="109"/>
      <c r="AC36" s="56">
        <v>559</v>
      </c>
      <c r="AD36" s="58" t="s">
        <v>34</v>
      </c>
      <c r="AE36" s="58" t="s">
        <v>34</v>
      </c>
      <c r="AF36" s="52" t="s">
        <v>35</v>
      </c>
      <c r="AG36" s="52"/>
      <c r="AH36" s="106"/>
      <c r="AI36" s="59"/>
      <c r="AJ36" s="68" t="s">
        <v>9</v>
      </c>
      <c r="AK36" t="s">
        <v>9</v>
      </c>
      <c r="AL36" s="39" t="s">
        <v>9</v>
      </c>
      <c r="AM36" s="118"/>
      <c r="AN36" s="115" t="s">
        <v>9</v>
      </c>
      <c r="AO36" s="30"/>
      <c r="AQ36" s="5"/>
      <c r="AS36" s="36"/>
      <c r="AT36" s="30" t="s">
        <v>9</v>
      </c>
      <c r="AU36" s="21"/>
      <c r="AV36" t="str">
        <f t="shared" si="12"/>
        <v>punainen</v>
      </c>
      <c r="AW36" t="str">
        <f t="shared" si="4"/>
        <v>punainen</v>
      </c>
      <c r="AX36" t="str">
        <f t="shared" si="5"/>
        <v>punainen</v>
      </c>
      <c r="AY36" s="31">
        <f t="shared" si="6"/>
        <v>40</v>
      </c>
      <c r="AZ36" s="31">
        <f t="shared" si="7"/>
        <v>10</v>
      </c>
      <c r="BA36" s="31">
        <f t="shared" si="8"/>
        <v>10</v>
      </c>
      <c r="BB36" s="31">
        <f t="shared" si="9"/>
        <v>10</v>
      </c>
      <c r="BC36" s="31">
        <f t="shared" si="10"/>
        <v>10</v>
      </c>
      <c r="BM36" s="29" t="s">
        <v>34</v>
      </c>
      <c r="BN36" s="29" t="s">
        <v>34</v>
      </c>
    </row>
    <row r="37" spans="1:66" x14ac:dyDescent="0.25">
      <c r="A37" s="50">
        <v>26</v>
      </c>
      <c r="B37" s="50">
        <v>26</v>
      </c>
      <c r="C37" s="50" t="str">
        <f t="shared" si="11"/>
        <v>2_18_2879</v>
      </c>
      <c r="D37" s="50">
        <v>1</v>
      </c>
      <c r="E37" s="51">
        <f t="shared" si="0"/>
        <v>20018</v>
      </c>
      <c r="F37" s="76" t="str">
        <f t="shared" si="1"/>
        <v>2_18</v>
      </c>
      <c r="G37" s="80">
        <v>2</v>
      </c>
      <c r="H37" s="52">
        <v>18</v>
      </c>
      <c r="I37" s="52">
        <v>2879</v>
      </c>
      <c r="J37" s="53" t="str">
        <f t="shared" si="2"/>
        <v>ok</v>
      </c>
      <c r="K37" s="54" t="str">
        <f t="shared" si="13"/>
        <v>2_18</v>
      </c>
      <c r="L37" s="54">
        <v>2</v>
      </c>
      <c r="M37" s="54">
        <v>18</v>
      </c>
      <c r="N37" s="54">
        <v>2894</v>
      </c>
      <c r="O37" s="55">
        <v>6637</v>
      </c>
      <c r="P37" s="55">
        <v>99</v>
      </c>
      <c r="Q37" s="55">
        <v>6421</v>
      </c>
      <c r="R37" s="55">
        <v>96</v>
      </c>
      <c r="S37" s="52">
        <v>0</v>
      </c>
      <c r="T37" s="56">
        <v>4591</v>
      </c>
      <c r="U37" s="56">
        <v>591</v>
      </c>
      <c r="V37" s="56">
        <v>4098</v>
      </c>
      <c r="W37" s="56">
        <v>6637</v>
      </c>
      <c r="X37" s="57">
        <v>0.99</v>
      </c>
      <c r="Y37" s="109"/>
      <c r="Z37" s="109"/>
      <c r="AA37" s="109"/>
      <c r="AB37" s="109"/>
      <c r="AC37" s="56">
        <v>498</v>
      </c>
      <c r="AD37" s="58" t="s">
        <v>34</v>
      </c>
      <c r="AE37" s="58" t="s">
        <v>34</v>
      </c>
      <c r="AF37" s="52" t="s">
        <v>35</v>
      </c>
      <c r="AG37" s="52"/>
      <c r="AH37" s="106"/>
      <c r="AI37" s="59"/>
      <c r="AJ37" s="68" t="s">
        <v>9</v>
      </c>
      <c r="AK37" t="s">
        <v>9</v>
      </c>
      <c r="AL37" s="39" t="s">
        <v>9</v>
      </c>
      <c r="AM37" s="118"/>
      <c r="AN37" s="115" t="s">
        <v>9</v>
      </c>
      <c r="AO37" s="30"/>
      <c r="AQ37" s="5"/>
      <c r="AS37" s="36"/>
      <c r="AT37" s="30" t="s">
        <v>9</v>
      </c>
      <c r="AU37" s="21"/>
      <c r="AV37" t="str">
        <f t="shared" si="12"/>
        <v>punainen</v>
      </c>
      <c r="AW37" t="str">
        <f t="shared" si="4"/>
        <v>punainen</v>
      </c>
      <c r="AX37" t="str">
        <f t="shared" si="5"/>
        <v>punainen</v>
      </c>
      <c r="AY37" s="31">
        <f t="shared" si="6"/>
        <v>31</v>
      </c>
      <c r="AZ37" s="31">
        <f t="shared" si="7"/>
        <v>10</v>
      </c>
      <c r="BA37" s="31">
        <f t="shared" si="8"/>
        <v>10</v>
      </c>
      <c r="BB37" s="31">
        <f t="shared" si="9"/>
        <v>1</v>
      </c>
      <c r="BC37" s="31">
        <f t="shared" si="10"/>
        <v>10</v>
      </c>
      <c r="BM37" s="29" t="s">
        <v>34</v>
      </c>
      <c r="BN37" s="29" t="s">
        <v>34</v>
      </c>
    </row>
    <row r="38" spans="1:66" x14ac:dyDescent="0.25">
      <c r="A38" s="50">
        <v>27</v>
      </c>
      <c r="B38" s="50">
        <v>27</v>
      </c>
      <c r="C38" s="50" t="str">
        <f t="shared" si="11"/>
        <v>2_20_7585</v>
      </c>
      <c r="D38" s="50">
        <v>1</v>
      </c>
      <c r="E38" s="51">
        <f t="shared" si="0"/>
        <v>20020</v>
      </c>
      <c r="F38" s="76" t="str">
        <f t="shared" si="1"/>
        <v>2_20</v>
      </c>
      <c r="G38" s="80">
        <v>2</v>
      </c>
      <c r="H38" s="52">
        <v>20</v>
      </c>
      <c r="I38" s="52">
        <v>7585</v>
      </c>
      <c r="J38" s="53" t="str">
        <f t="shared" si="2"/>
        <v>ok</v>
      </c>
      <c r="K38" s="54" t="str">
        <f t="shared" si="13"/>
        <v>2_20</v>
      </c>
      <c r="L38" s="54">
        <v>2</v>
      </c>
      <c r="M38" s="54">
        <v>20</v>
      </c>
      <c r="N38" s="54">
        <v>3164</v>
      </c>
      <c r="O38" s="55">
        <v>6928</v>
      </c>
      <c r="P38" s="55">
        <v>99</v>
      </c>
      <c r="Q38" s="55">
        <v>6583</v>
      </c>
      <c r="R38" s="55">
        <v>94</v>
      </c>
      <c r="S38" s="52">
        <v>0</v>
      </c>
      <c r="T38" s="56">
        <v>4259</v>
      </c>
      <c r="U38" s="56">
        <v>543</v>
      </c>
      <c r="V38" s="56">
        <v>3963</v>
      </c>
      <c r="W38" s="56">
        <v>6928</v>
      </c>
      <c r="X38" s="57">
        <v>0.99</v>
      </c>
      <c r="Y38" s="109"/>
      <c r="Z38" s="109"/>
      <c r="AA38" s="109"/>
      <c r="AB38" s="109"/>
      <c r="AC38" s="56">
        <v>521</v>
      </c>
      <c r="AD38" s="58" t="s">
        <v>34</v>
      </c>
      <c r="AE38" s="58" t="s">
        <v>34</v>
      </c>
      <c r="AF38" s="52" t="s">
        <v>35</v>
      </c>
      <c r="AG38" s="52"/>
      <c r="AH38" s="106"/>
      <c r="AI38" s="59"/>
      <c r="AJ38" s="68" t="s">
        <v>9</v>
      </c>
      <c r="AK38" t="s">
        <v>9</v>
      </c>
      <c r="AL38" s="39" t="s">
        <v>9</v>
      </c>
      <c r="AM38" s="117"/>
      <c r="AN38" s="115" t="s">
        <v>9</v>
      </c>
      <c r="AO38" s="30"/>
      <c r="AQ38" s="5"/>
      <c r="AS38" s="35"/>
      <c r="AT38" s="30" t="s">
        <v>9</v>
      </c>
      <c r="AU38" s="20"/>
      <c r="AV38" t="str">
        <f t="shared" si="12"/>
        <v>punainen</v>
      </c>
      <c r="AW38" t="str">
        <f t="shared" si="4"/>
        <v>punainen</v>
      </c>
      <c r="AX38" t="str">
        <f t="shared" si="5"/>
        <v>punainen</v>
      </c>
      <c r="AY38" s="31">
        <f t="shared" si="6"/>
        <v>40</v>
      </c>
      <c r="AZ38" s="31">
        <f t="shared" si="7"/>
        <v>10</v>
      </c>
      <c r="BA38" s="31">
        <f t="shared" si="8"/>
        <v>10</v>
      </c>
      <c r="BB38" s="31">
        <f t="shared" si="9"/>
        <v>10</v>
      </c>
      <c r="BC38" s="31">
        <f t="shared" si="10"/>
        <v>10</v>
      </c>
      <c r="BM38" s="29" t="s">
        <v>34</v>
      </c>
      <c r="BN38" s="29" t="s">
        <v>34</v>
      </c>
    </row>
    <row r="39" spans="1:66" x14ac:dyDescent="0.25">
      <c r="A39" s="50">
        <v>28</v>
      </c>
      <c r="B39" s="50">
        <v>28</v>
      </c>
      <c r="C39" s="50" t="str">
        <f t="shared" si="11"/>
        <v>2_21_5827</v>
      </c>
      <c r="D39" s="50">
        <v>1</v>
      </c>
      <c r="E39" s="51">
        <f t="shared" si="0"/>
        <v>20021</v>
      </c>
      <c r="F39" s="76" t="str">
        <f t="shared" si="1"/>
        <v>2_21</v>
      </c>
      <c r="G39" s="80">
        <v>2</v>
      </c>
      <c r="H39" s="52">
        <v>21</v>
      </c>
      <c r="I39" s="52">
        <v>5827</v>
      </c>
      <c r="J39" s="53" t="str">
        <f t="shared" si="2"/>
        <v>ok</v>
      </c>
      <c r="K39" s="54" t="str">
        <f t="shared" si="13"/>
        <v>2_21</v>
      </c>
      <c r="L39" s="54">
        <v>2</v>
      </c>
      <c r="M39" s="54">
        <v>21</v>
      </c>
      <c r="N39" s="54">
        <v>5783</v>
      </c>
      <c r="O39" s="55">
        <v>6887</v>
      </c>
      <c r="P39" s="55">
        <v>96</v>
      </c>
      <c r="Q39" s="55">
        <v>6433</v>
      </c>
      <c r="R39" s="55">
        <v>90</v>
      </c>
      <c r="S39" s="52">
        <v>0</v>
      </c>
      <c r="T39" s="56">
        <v>5041</v>
      </c>
      <c r="U39" s="56">
        <v>683</v>
      </c>
      <c r="V39" s="56">
        <v>4826</v>
      </c>
      <c r="W39" s="56">
        <v>6887</v>
      </c>
      <c r="X39" s="57">
        <v>0.96</v>
      </c>
      <c r="Y39" s="109"/>
      <c r="Z39" s="109"/>
      <c r="AA39" s="109"/>
      <c r="AB39" s="109"/>
      <c r="AC39" s="56">
        <v>535</v>
      </c>
      <c r="AD39" s="58" t="s">
        <v>34</v>
      </c>
      <c r="AE39" s="58" t="s">
        <v>34</v>
      </c>
      <c r="AF39" s="52" t="s">
        <v>35</v>
      </c>
      <c r="AG39" s="52"/>
      <c r="AH39" s="106"/>
      <c r="AI39" s="59"/>
      <c r="AJ39" s="68" t="s">
        <v>9</v>
      </c>
      <c r="AK39" t="s">
        <v>9</v>
      </c>
      <c r="AL39" s="39" t="s">
        <v>9</v>
      </c>
      <c r="AM39" s="117"/>
      <c r="AN39" s="115" t="s">
        <v>9</v>
      </c>
      <c r="AO39" s="30"/>
      <c r="AQ39" s="5"/>
      <c r="AS39" s="35"/>
      <c r="AT39" s="30" t="s">
        <v>9</v>
      </c>
      <c r="AU39" s="20"/>
      <c r="AV39" t="str">
        <f t="shared" si="12"/>
        <v>punainen</v>
      </c>
      <c r="AW39" t="str">
        <f t="shared" si="4"/>
        <v>punainen</v>
      </c>
      <c r="AX39" t="str">
        <f t="shared" si="5"/>
        <v>punainen</v>
      </c>
      <c r="AY39" s="31">
        <f t="shared" si="6"/>
        <v>40</v>
      </c>
      <c r="AZ39" s="31">
        <f t="shared" si="7"/>
        <v>10</v>
      </c>
      <c r="BA39" s="31">
        <f t="shared" si="8"/>
        <v>10</v>
      </c>
      <c r="BB39" s="31">
        <f t="shared" si="9"/>
        <v>10</v>
      </c>
      <c r="BC39" s="31">
        <f t="shared" si="10"/>
        <v>10</v>
      </c>
      <c r="BM39" s="29" t="s">
        <v>34</v>
      </c>
      <c r="BN39" s="29" t="s">
        <v>34</v>
      </c>
    </row>
    <row r="40" spans="1:66" x14ac:dyDescent="0.25">
      <c r="A40" s="50">
        <v>29</v>
      </c>
      <c r="B40" s="50">
        <v>29</v>
      </c>
      <c r="C40" s="50" t="str">
        <f t="shared" si="11"/>
        <v>2_22_4800</v>
      </c>
      <c r="D40" s="50">
        <v>1</v>
      </c>
      <c r="E40" s="51">
        <f t="shared" si="0"/>
        <v>20022</v>
      </c>
      <c r="F40" s="76" t="str">
        <f t="shared" si="1"/>
        <v>2_22</v>
      </c>
      <c r="G40" s="80">
        <v>2</v>
      </c>
      <c r="H40" s="52">
        <v>22</v>
      </c>
      <c r="I40" s="52">
        <v>4800</v>
      </c>
      <c r="J40" s="53" t="str">
        <f t="shared" si="2"/>
        <v>ok</v>
      </c>
      <c r="K40" s="54" t="str">
        <f t="shared" si="13"/>
        <v>2_22</v>
      </c>
      <c r="L40" s="54">
        <v>2</v>
      </c>
      <c r="M40" s="54">
        <v>22</v>
      </c>
      <c r="N40" s="54">
        <v>4796</v>
      </c>
      <c r="O40" s="55">
        <v>7011</v>
      </c>
      <c r="P40" s="55">
        <v>92</v>
      </c>
      <c r="Q40" s="55">
        <v>6465</v>
      </c>
      <c r="R40" s="55">
        <v>85</v>
      </c>
      <c r="S40" s="52">
        <v>0</v>
      </c>
      <c r="T40" s="56">
        <v>5127</v>
      </c>
      <c r="U40" s="56">
        <v>673</v>
      </c>
      <c r="V40" s="56">
        <v>4962</v>
      </c>
      <c r="W40" s="56">
        <v>7011</v>
      </c>
      <c r="X40" s="57">
        <v>0.92</v>
      </c>
      <c r="Y40" s="109"/>
      <c r="Z40" s="109"/>
      <c r="AA40" s="109"/>
      <c r="AB40" s="109"/>
      <c r="AC40" s="56">
        <v>566</v>
      </c>
      <c r="AD40" s="58" t="s">
        <v>34</v>
      </c>
      <c r="AE40" s="58" t="s">
        <v>34</v>
      </c>
      <c r="AF40" s="52" t="s">
        <v>35</v>
      </c>
      <c r="AG40" s="52"/>
      <c r="AH40" s="106"/>
      <c r="AI40" s="59"/>
      <c r="AJ40" s="68" t="s">
        <v>9</v>
      </c>
      <c r="AK40" t="s">
        <v>9</v>
      </c>
      <c r="AL40" s="39" t="s">
        <v>9</v>
      </c>
      <c r="AM40" s="117"/>
      <c r="AN40" s="115" t="s">
        <v>9</v>
      </c>
      <c r="AO40" s="30"/>
      <c r="AQ40" s="5"/>
      <c r="AS40" s="35"/>
      <c r="AT40" s="30" t="s">
        <v>9</v>
      </c>
      <c r="AU40" s="20"/>
      <c r="AV40" t="str">
        <f t="shared" si="12"/>
        <v>punainen</v>
      </c>
      <c r="AW40" t="str">
        <f t="shared" si="4"/>
        <v>punainen</v>
      </c>
      <c r="AX40" t="str">
        <f t="shared" si="5"/>
        <v>punainen</v>
      </c>
      <c r="AY40" s="31">
        <f t="shared" si="6"/>
        <v>40</v>
      </c>
      <c r="AZ40" s="31">
        <f t="shared" si="7"/>
        <v>10</v>
      </c>
      <c r="BA40" s="31">
        <f t="shared" si="8"/>
        <v>10</v>
      </c>
      <c r="BB40" s="31">
        <f t="shared" si="9"/>
        <v>10</v>
      </c>
      <c r="BC40" s="31">
        <f t="shared" si="10"/>
        <v>10</v>
      </c>
      <c r="BM40" s="29" t="s">
        <v>34</v>
      </c>
      <c r="BN40" s="29" t="s">
        <v>34</v>
      </c>
    </row>
    <row r="41" spans="1:66" x14ac:dyDescent="0.25">
      <c r="A41" s="50">
        <v>30</v>
      </c>
      <c r="B41" s="50">
        <v>30</v>
      </c>
      <c r="C41" s="50" t="str">
        <f t="shared" si="11"/>
        <v>2_23_6767</v>
      </c>
      <c r="D41" s="50">
        <v>1</v>
      </c>
      <c r="E41" s="51">
        <f t="shared" si="0"/>
        <v>20023</v>
      </c>
      <c r="F41" s="76" t="str">
        <f t="shared" si="1"/>
        <v>2_23</v>
      </c>
      <c r="G41" s="80">
        <v>2</v>
      </c>
      <c r="H41" s="52">
        <v>23</v>
      </c>
      <c r="I41" s="52">
        <v>6767</v>
      </c>
      <c r="J41" s="53" t="str">
        <f t="shared" si="2"/>
        <v>ok</v>
      </c>
      <c r="K41" s="54" t="str">
        <f t="shared" si="13"/>
        <v>2_23</v>
      </c>
      <c r="L41" s="54">
        <v>2</v>
      </c>
      <c r="M41" s="54">
        <v>23</v>
      </c>
      <c r="N41" s="54">
        <v>6770</v>
      </c>
      <c r="O41" s="55">
        <v>6602</v>
      </c>
      <c r="P41" s="55">
        <v>88</v>
      </c>
      <c r="Q41" s="55">
        <v>6086</v>
      </c>
      <c r="R41" s="55">
        <v>81</v>
      </c>
      <c r="S41" s="52">
        <v>0</v>
      </c>
      <c r="T41" s="56">
        <v>5135</v>
      </c>
      <c r="U41" s="56">
        <v>667</v>
      </c>
      <c r="V41" s="56">
        <v>4835</v>
      </c>
      <c r="W41" s="56">
        <v>6602</v>
      </c>
      <c r="X41" s="57">
        <v>0.88</v>
      </c>
      <c r="Y41" s="109"/>
      <c r="Z41" s="109"/>
      <c r="AA41" s="109"/>
      <c r="AB41" s="109"/>
      <c r="AC41" s="56">
        <v>691</v>
      </c>
      <c r="AD41" s="58" t="s">
        <v>34</v>
      </c>
      <c r="AE41" s="58" t="s">
        <v>34</v>
      </c>
      <c r="AF41" s="52" t="s">
        <v>35</v>
      </c>
      <c r="AG41" s="52" t="s">
        <v>36</v>
      </c>
      <c r="AH41" s="106"/>
      <c r="AI41" s="59"/>
      <c r="AJ41" s="68" t="s">
        <v>9</v>
      </c>
      <c r="AK41" t="s">
        <v>9</v>
      </c>
      <c r="AL41" s="39" t="s">
        <v>9</v>
      </c>
      <c r="AM41" s="117"/>
      <c r="AN41" s="115" t="s">
        <v>9</v>
      </c>
      <c r="AO41" s="30"/>
      <c r="AQ41" s="5"/>
      <c r="AS41" s="35"/>
      <c r="AT41" s="30" t="s">
        <v>9</v>
      </c>
      <c r="AU41" s="20"/>
      <c r="AV41" t="str">
        <f t="shared" si="12"/>
        <v>punainen</v>
      </c>
      <c r="AW41" t="str">
        <f t="shared" si="4"/>
        <v>punainen</v>
      </c>
      <c r="AX41" t="str">
        <f t="shared" si="5"/>
        <v>punainen</v>
      </c>
      <c r="AY41" s="31">
        <f t="shared" si="6"/>
        <v>40</v>
      </c>
      <c r="AZ41" s="31">
        <f t="shared" si="7"/>
        <v>10</v>
      </c>
      <c r="BA41" s="31">
        <f t="shared" si="8"/>
        <v>10</v>
      </c>
      <c r="BB41" s="31">
        <f t="shared" si="9"/>
        <v>10</v>
      </c>
      <c r="BC41" s="31">
        <f t="shared" si="10"/>
        <v>10</v>
      </c>
      <c r="BM41" s="29" t="s">
        <v>34</v>
      </c>
      <c r="BN41" s="29" t="s">
        <v>34</v>
      </c>
    </row>
    <row r="42" spans="1:66" x14ac:dyDescent="0.25">
      <c r="A42" s="50">
        <v>31</v>
      </c>
      <c r="B42" s="50">
        <v>31</v>
      </c>
      <c r="C42" s="50" t="str">
        <f t="shared" si="11"/>
        <v>2_24_7671</v>
      </c>
      <c r="D42" s="50">
        <v>1</v>
      </c>
      <c r="E42" s="51">
        <f t="shared" si="0"/>
        <v>20024</v>
      </c>
      <c r="F42" s="76" t="str">
        <f t="shared" si="1"/>
        <v>2_24</v>
      </c>
      <c r="G42" s="80">
        <v>2</v>
      </c>
      <c r="H42" s="52">
        <v>24</v>
      </c>
      <c r="I42" s="52">
        <v>7671</v>
      </c>
      <c r="J42" s="53" t="str">
        <f t="shared" si="2"/>
        <v>ok</v>
      </c>
      <c r="K42" s="54" t="str">
        <f t="shared" si="13"/>
        <v>2_24</v>
      </c>
      <c r="L42" s="54">
        <v>2</v>
      </c>
      <c r="M42" s="54">
        <v>24</v>
      </c>
      <c r="N42" s="54">
        <v>7643</v>
      </c>
      <c r="O42" s="55">
        <v>8708</v>
      </c>
      <c r="P42" s="55">
        <v>93</v>
      </c>
      <c r="Q42" s="55">
        <v>8084</v>
      </c>
      <c r="R42" s="55">
        <v>86</v>
      </c>
      <c r="S42" s="52">
        <v>0</v>
      </c>
      <c r="T42" s="56">
        <v>6125</v>
      </c>
      <c r="U42" s="56">
        <v>879</v>
      </c>
      <c r="V42" s="56">
        <v>5928</v>
      </c>
      <c r="W42" s="56">
        <v>8708</v>
      </c>
      <c r="X42" s="57">
        <v>0.93</v>
      </c>
      <c r="Y42" s="109"/>
      <c r="Z42" s="109"/>
      <c r="AA42" s="109"/>
      <c r="AB42" s="109"/>
      <c r="AC42" s="56">
        <v>592</v>
      </c>
      <c r="AD42" s="58" t="s">
        <v>34</v>
      </c>
      <c r="AE42" s="58" t="s">
        <v>34</v>
      </c>
      <c r="AF42" s="52" t="s">
        <v>35</v>
      </c>
      <c r="AG42" s="52"/>
      <c r="AH42" s="106"/>
      <c r="AI42" s="59"/>
      <c r="AJ42" s="68" t="s">
        <v>9</v>
      </c>
      <c r="AK42" t="s">
        <v>9</v>
      </c>
      <c r="AL42" s="39" t="s">
        <v>9</v>
      </c>
      <c r="AM42" s="117"/>
      <c r="AN42" s="115" t="s">
        <v>9</v>
      </c>
      <c r="AO42" s="30"/>
      <c r="AQ42" s="5"/>
      <c r="AS42" s="35"/>
      <c r="AT42" s="30" t="s">
        <v>9</v>
      </c>
      <c r="AU42" s="20"/>
      <c r="AV42" t="str">
        <f t="shared" si="12"/>
        <v>punainen</v>
      </c>
      <c r="AW42" t="str">
        <f t="shared" si="4"/>
        <v>punainen</v>
      </c>
      <c r="AX42" t="str">
        <f t="shared" si="5"/>
        <v>punainen</v>
      </c>
      <c r="AY42" s="31">
        <f t="shared" si="6"/>
        <v>40</v>
      </c>
      <c r="AZ42" s="31">
        <f t="shared" si="7"/>
        <v>10</v>
      </c>
      <c r="BA42" s="31">
        <f t="shared" si="8"/>
        <v>10</v>
      </c>
      <c r="BB42" s="31">
        <f t="shared" si="9"/>
        <v>10</v>
      </c>
      <c r="BC42" s="31">
        <f t="shared" si="10"/>
        <v>10</v>
      </c>
      <c r="BM42" s="29" t="s">
        <v>34</v>
      </c>
      <c r="BN42" s="29" t="s">
        <v>34</v>
      </c>
    </row>
    <row r="43" spans="1:66" x14ac:dyDescent="0.25">
      <c r="A43" s="50">
        <v>32</v>
      </c>
      <c r="B43" s="50">
        <v>32</v>
      </c>
      <c r="C43" s="50" t="str">
        <f t="shared" si="11"/>
        <v>2_25_4111</v>
      </c>
      <c r="D43" s="50">
        <v>1</v>
      </c>
      <c r="E43" s="51">
        <f t="shared" si="0"/>
        <v>20025</v>
      </c>
      <c r="F43" s="76" t="str">
        <f t="shared" si="1"/>
        <v>2_25</v>
      </c>
      <c r="G43" s="80">
        <v>2</v>
      </c>
      <c r="H43" s="52">
        <v>25</v>
      </c>
      <c r="I43" s="52">
        <v>4111</v>
      </c>
      <c r="J43" s="53" t="str">
        <f t="shared" si="2"/>
        <v>ok</v>
      </c>
      <c r="K43" s="54" t="str">
        <f t="shared" si="13"/>
        <v>2_25</v>
      </c>
      <c r="L43" s="54">
        <v>2</v>
      </c>
      <c r="M43" s="54">
        <v>25</v>
      </c>
      <c r="N43" s="54">
        <v>8225</v>
      </c>
      <c r="O43" s="55">
        <v>9153</v>
      </c>
      <c r="P43" s="55">
        <v>96</v>
      </c>
      <c r="Q43" s="55">
        <v>8495</v>
      </c>
      <c r="R43" s="55">
        <v>89</v>
      </c>
      <c r="S43" s="52">
        <v>0</v>
      </c>
      <c r="T43" s="56">
        <v>5096</v>
      </c>
      <c r="U43" s="56">
        <v>825</v>
      </c>
      <c r="V43" s="56">
        <v>4885</v>
      </c>
      <c r="W43" s="56">
        <v>9153</v>
      </c>
      <c r="X43" s="57">
        <v>0.96</v>
      </c>
      <c r="Y43" s="109"/>
      <c r="Z43" s="109"/>
      <c r="AA43" s="109"/>
      <c r="AB43" s="109"/>
      <c r="AC43" s="56">
        <v>438</v>
      </c>
      <c r="AD43" s="58" t="s">
        <v>34</v>
      </c>
      <c r="AE43" s="58" t="s">
        <v>34</v>
      </c>
      <c r="AF43" s="52" t="s">
        <v>35</v>
      </c>
      <c r="AG43" s="52"/>
      <c r="AH43" s="106"/>
      <c r="AI43" s="59"/>
      <c r="AJ43" s="68" t="s">
        <v>9</v>
      </c>
      <c r="AK43" t="s">
        <v>9</v>
      </c>
      <c r="AL43" s="39" t="s">
        <v>9</v>
      </c>
      <c r="AM43" s="117"/>
      <c r="AN43" s="115" t="s">
        <v>9</v>
      </c>
      <c r="AO43" s="30"/>
      <c r="AQ43" s="5"/>
      <c r="AS43" s="35"/>
      <c r="AT43" s="30" t="s">
        <v>9</v>
      </c>
      <c r="AU43" s="20"/>
      <c r="AV43" t="str">
        <f t="shared" si="12"/>
        <v>punainen</v>
      </c>
      <c r="AW43" t="str">
        <f t="shared" si="4"/>
        <v>punainen</v>
      </c>
      <c r="AX43" t="str">
        <f t="shared" si="5"/>
        <v>punainen</v>
      </c>
      <c r="AY43" s="31">
        <f t="shared" si="6"/>
        <v>31</v>
      </c>
      <c r="AZ43" s="31">
        <f t="shared" si="7"/>
        <v>10</v>
      </c>
      <c r="BA43" s="31">
        <f t="shared" si="8"/>
        <v>10</v>
      </c>
      <c r="BB43" s="31">
        <f t="shared" si="9"/>
        <v>1</v>
      </c>
      <c r="BC43" s="31">
        <f t="shared" si="10"/>
        <v>10</v>
      </c>
      <c r="BM43" s="29" t="s">
        <v>34</v>
      </c>
      <c r="BN43" s="29" t="s">
        <v>34</v>
      </c>
    </row>
    <row r="44" spans="1:66" x14ac:dyDescent="0.25">
      <c r="A44" s="50">
        <v>33</v>
      </c>
      <c r="B44" s="50">
        <v>33</v>
      </c>
      <c r="C44" s="50" t="str">
        <f t="shared" si="11"/>
        <v>2_26_4127</v>
      </c>
      <c r="D44" s="50">
        <v>1</v>
      </c>
      <c r="E44" s="51">
        <f t="shared" si="0"/>
        <v>20026</v>
      </c>
      <c r="F44" s="76" t="str">
        <f t="shared" si="1"/>
        <v>2_26</v>
      </c>
      <c r="G44" s="80">
        <v>2</v>
      </c>
      <c r="H44" s="52">
        <v>26</v>
      </c>
      <c r="I44" s="52">
        <v>4127</v>
      </c>
      <c r="J44" s="53" t="str">
        <f t="shared" si="2"/>
        <v>huom!</v>
      </c>
      <c r="K44" s="54"/>
      <c r="L44" s="54"/>
      <c r="M44" s="54"/>
      <c r="N44" s="54"/>
      <c r="O44" s="55">
        <v>9153</v>
      </c>
      <c r="P44" s="55">
        <v>96</v>
      </c>
      <c r="Q44" s="55">
        <v>8495</v>
      </c>
      <c r="R44" s="55">
        <v>89</v>
      </c>
      <c r="S44" s="52">
        <v>0</v>
      </c>
      <c r="T44" s="56">
        <v>5096</v>
      </c>
      <c r="U44" s="56">
        <v>825</v>
      </c>
      <c r="V44" s="56">
        <v>4885</v>
      </c>
      <c r="W44" s="56">
        <v>9153</v>
      </c>
      <c r="X44" s="57">
        <v>0.96</v>
      </c>
      <c r="Y44" s="109"/>
      <c r="Z44" s="109"/>
      <c r="AA44" s="109"/>
      <c r="AB44" s="109"/>
      <c r="AC44" s="56">
        <v>434</v>
      </c>
      <c r="AD44" s="58" t="s">
        <v>34</v>
      </c>
      <c r="AE44" s="58" t="s">
        <v>34</v>
      </c>
      <c r="AF44" s="52" t="s">
        <v>35</v>
      </c>
      <c r="AG44" s="52"/>
      <c r="AH44" s="106"/>
      <c r="AI44" s="59"/>
      <c r="AJ44" s="68" t="s">
        <v>9</v>
      </c>
      <c r="AK44" t="s">
        <v>9</v>
      </c>
      <c r="AL44" s="39" t="s">
        <v>9</v>
      </c>
      <c r="AM44" s="117"/>
      <c r="AN44" s="115" t="s">
        <v>9</v>
      </c>
      <c r="AO44" s="30"/>
      <c r="AQ44" s="5"/>
      <c r="AS44" s="35"/>
      <c r="AT44" s="30" t="s">
        <v>9</v>
      </c>
      <c r="AU44" s="20"/>
      <c r="AV44" t="str">
        <f t="shared" si="12"/>
        <v>punainen</v>
      </c>
      <c r="AW44" t="str">
        <f t="shared" si="4"/>
        <v>punainen</v>
      </c>
      <c r="AX44" t="str">
        <f t="shared" si="5"/>
        <v>punainen</v>
      </c>
      <c r="AY44" s="31">
        <f t="shared" si="6"/>
        <v>31</v>
      </c>
      <c r="AZ44" s="31">
        <f t="shared" si="7"/>
        <v>10</v>
      </c>
      <c r="BA44" s="31">
        <f t="shared" si="8"/>
        <v>10</v>
      </c>
      <c r="BB44" s="31">
        <f t="shared" si="9"/>
        <v>1</v>
      </c>
      <c r="BC44" s="31">
        <f t="shared" si="10"/>
        <v>10</v>
      </c>
      <c r="BM44" s="29" t="s">
        <v>34</v>
      </c>
      <c r="BN44" s="29" t="s">
        <v>34</v>
      </c>
    </row>
    <row r="45" spans="1:66" x14ac:dyDescent="0.25">
      <c r="A45" s="50">
        <v>34</v>
      </c>
      <c r="B45" s="50">
        <v>34</v>
      </c>
      <c r="C45" s="50" t="str">
        <f t="shared" si="11"/>
        <v>2_27_3791</v>
      </c>
      <c r="D45" s="50">
        <v>1</v>
      </c>
      <c r="E45" s="51">
        <f t="shared" si="0"/>
        <v>20027</v>
      </c>
      <c r="F45" s="76" t="str">
        <f t="shared" si="1"/>
        <v>2_27</v>
      </c>
      <c r="G45" s="80">
        <v>2</v>
      </c>
      <c r="H45" s="52">
        <v>27</v>
      </c>
      <c r="I45" s="52">
        <v>3791</v>
      </c>
      <c r="J45" s="53" t="str">
        <f t="shared" si="2"/>
        <v>ok</v>
      </c>
      <c r="K45" s="54" t="str">
        <f t="shared" ref="K45:K50" si="14">CONCATENATE(L45,"_",M45)</f>
        <v>2_27</v>
      </c>
      <c r="L45" s="54">
        <v>2</v>
      </c>
      <c r="M45" s="54">
        <v>27</v>
      </c>
      <c r="N45" s="54">
        <v>3805</v>
      </c>
      <c r="O45" s="55">
        <v>9116</v>
      </c>
      <c r="P45" s="55">
        <v>96</v>
      </c>
      <c r="Q45" s="55">
        <v>8509</v>
      </c>
      <c r="R45" s="55">
        <v>90</v>
      </c>
      <c r="S45" s="52">
        <v>0</v>
      </c>
      <c r="T45" s="56">
        <v>5674</v>
      </c>
      <c r="U45" s="56">
        <v>822</v>
      </c>
      <c r="V45" s="56">
        <v>5446</v>
      </c>
      <c r="W45" s="56">
        <v>9116</v>
      </c>
      <c r="X45" s="57">
        <v>0.96</v>
      </c>
      <c r="Y45" s="109"/>
      <c r="Z45" s="109"/>
      <c r="AA45" s="109"/>
      <c r="AB45" s="109"/>
      <c r="AC45" s="56">
        <v>349</v>
      </c>
      <c r="AD45" s="58" t="s">
        <v>34</v>
      </c>
      <c r="AE45" s="58" t="s">
        <v>34</v>
      </c>
      <c r="AF45" s="52" t="s">
        <v>35</v>
      </c>
      <c r="AG45" s="52"/>
      <c r="AH45" s="106"/>
      <c r="AI45" s="59"/>
      <c r="AJ45" s="68" t="s">
        <v>9</v>
      </c>
      <c r="AK45" t="s">
        <v>9</v>
      </c>
      <c r="AL45" s="39" t="s">
        <v>9</v>
      </c>
      <c r="AM45" s="117"/>
      <c r="AN45" s="115" t="s">
        <v>9</v>
      </c>
      <c r="AO45" s="30"/>
      <c r="AQ45" s="5"/>
      <c r="AS45" s="35"/>
      <c r="AT45" s="30" t="s">
        <v>9</v>
      </c>
      <c r="AU45" s="20"/>
      <c r="AV45" t="str">
        <f t="shared" si="12"/>
        <v>punainen</v>
      </c>
      <c r="AW45" t="str">
        <f t="shared" si="4"/>
        <v>punainen</v>
      </c>
      <c r="AX45" t="str">
        <f t="shared" si="5"/>
        <v>punainen</v>
      </c>
      <c r="AY45" s="31">
        <f t="shared" si="6"/>
        <v>31</v>
      </c>
      <c r="AZ45" s="31">
        <f t="shared" si="7"/>
        <v>10</v>
      </c>
      <c r="BA45" s="31">
        <f t="shared" si="8"/>
        <v>10</v>
      </c>
      <c r="BB45" s="31">
        <f t="shared" si="9"/>
        <v>1</v>
      </c>
      <c r="BC45" s="31">
        <f t="shared" si="10"/>
        <v>10</v>
      </c>
      <c r="BM45" s="29" t="s">
        <v>34</v>
      </c>
      <c r="BN45" s="29" t="s">
        <v>34</v>
      </c>
    </row>
    <row r="46" spans="1:66" x14ac:dyDescent="0.25">
      <c r="A46" s="50">
        <v>35</v>
      </c>
      <c r="B46" s="50">
        <v>35</v>
      </c>
      <c r="C46" s="50" t="str">
        <f t="shared" si="11"/>
        <v>2_28_6214</v>
      </c>
      <c r="D46" s="50">
        <v>1</v>
      </c>
      <c r="E46" s="51">
        <f t="shared" si="0"/>
        <v>20028</v>
      </c>
      <c r="F46" s="76" t="str">
        <f t="shared" si="1"/>
        <v>2_28</v>
      </c>
      <c r="G46" s="80">
        <v>2</v>
      </c>
      <c r="H46" s="52">
        <v>28</v>
      </c>
      <c r="I46" s="52">
        <v>6214</v>
      </c>
      <c r="J46" s="53" t="str">
        <f t="shared" si="2"/>
        <v>ok</v>
      </c>
      <c r="K46" s="54" t="str">
        <f t="shared" si="14"/>
        <v>2_28</v>
      </c>
      <c r="L46" s="54">
        <v>2</v>
      </c>
      <c r="M46" s="54">
        <v>28</v>
      </c>
      <c r="N46" s="54">
        <v>6204</v>
      </c>
      <c r="O46" s="55">
        <v>8736</v>
      </c>
      <c r="P46" s="55">
        <v>98</v>
      </c>
      <c r="Q46" s="55">
        <v>8376</v>
      </c>
      <c r="R46" s="55">
        <v>94</v>
      </c>
      <c r="S46" s="52">
        <v>0</v>
      </c>
      <c r="T46" s="56">
        <v>3748</v>
      </c>
      <c r="U46" s="56">
        <v>634</v>
      </c>
      <c r="V46" s="56">
        <v>3486</v>
      </c>
      <c r="W46" s="56">
        <v>8736</v>
      </c>
      <c r="X46" s="57">
        <v>0.98</v>
      </c>
      <c r="Y46" s="109"/>
      <c r="Z46" s="109"/>
      <c r="AA46" s="109"/>
      <c r="AB46" s="109"/>
      <c r="AC46" s="56">
        <v>264</v>
      </c>
      <c r="AD46" s="58" t="s">
        <v>34</v>
      </c>
      <c r="AE46" s="58" t="s">
        <v>34</v>
      </c>
      <c r="AF46" s="52" t="s">
        <v>35</v>
      </c>
      <c r="AG46" s="52"/>
      <c r="AH46" s="106"/>
      <c r="AI46" s="59"/>
      <c r="AJ46" s="68" t="s">
        <v>9</v>
      </c>
      <c r="AK46" t="s">
        <v>9</v>
      </c>
      <c r="AL46" s="39" t="s">
        <v>9</v>
      </c>
      <c r="AM46" s="117"/>
      <c r="AN46" s="115" t="s">
        <v>9</v>
      </c>
      <c r="AO46" s="30"/>
      <c r="AQ46" s="5"/>
      <c r="AS46" s="35"/>
      <c r="AT46" s="30" t="s">
        <v>9</v>
      </c>
      <c r="AU46" s="20"/>
      <c r="AV46" t="str">
        <f t="shared" si="12"/>
        <v>punainen</v>
      </c>
      <c r="AW46" t="str">
        <f t="shared" si="4"/>
        <v>punainen</v>
      </c>
      <c r="AX46" t="str">
        <f t="shared" si="5"/>
        <v>punainen</v>
      </c>
      <c r="AY46" s="31">
        <f t="shared" si="6"/>
        <v>31</v>
      </c>
      <c r="AZ46" s="31">
        <f t="shared" si="7"/>
        <v>10</v>
      </c>
      <c r="BA46" s="31">
        <f t="shared" si="8"/>
        <v>10</v>
      </c>
      <c r="BB46" s="31">
        <f t="shared" si="9"/>
        <v>1</v>
      </c>
      <c r="BC46" s="31">
        <f t="shared" si="10"/>
        <v>10</v>
      </c>
      <c r="BM46" s="29" t="s">
        <v>34</v>
      </c>
      <c r="BN46" s="29" t="s">
        <v>34</v>
      </c>
    </row>
    <row r="47" spans="1:66" x14ac:dyDescent="0.25">
      <c r="A47" s="50">
        <v>36</v>
      </c>
      <c r="B47" s="50">
        <v>36</v>
      </c>
      <c r="C47" s="50" t="str">
        <f t="shared" si="11"/>
        <v>3_101_6603</v>
      </c>
      <c r="D47" s="50">
        <v>1</v>
      </c>
      <c r="E47" s="51">
        <f t="shared" si="0"/>
        <v>30101</v>
      </c>
      <c r="F47" s="76" t="str">
        <f t="shared" si="1"/>
        <v>3_101</v>
      </c>
      <c r="G47" s="81">
        <v>3</v>
      </c>
      <c r="H47" s="52">
        <v>101</v>
      </c>
      <c r="I47" s="52">
        <v>6603</v>
      </c>
      <c r="J47" s="53" t="str">
        <f t="shared" si="2"/>
        <v>ok</v>
      </c>
      <c r="K47" s="54" t="str">
        <f t="shared" si="14"/>
        <v>3_101</v>
      </c>
      <c r="L47" s="54">
        <v>3</v>
      </c>
      <c r="M47" s="54">
        <v>101</v>
      </c>
      <c r="N47" s="54">
        <v>8734</v>
      </c>
      <c r="O47" s="55">
        <v>18674</v>
      </c>
      <c r="P47" s="55">
        <v>40</v>
      </c>
      <c r="Q47" s="55">
        <v>10105</v>
      </c>
      <c r="R47" s="55">
        <v>21</v>
      </c>
      <c r="S47" s="52">
        <v>0</v>
      </c>
      <c r="T47" s="56">
        <v>43047</v>
      </c>
      <c r="U47" s="56">
        <v>2640</v>
      </c>
      <c r="V47" s="56">
        <v>49338</v>
      </c>
      <c r="W47" s="56">
        <v>18674</v>
      </c>
      <c r="X47" s="57">
        <v>0.4</v>
      </c>
      <c r="Y47" s="109"/>
      <c r="Z47" s="109"/>
      <c r="AA47" s="109"/>
      <c r="AB47" s="109"/>
      <c r="AC47" s="56">
        <v>19728</v>
      </c>
      <c r="AD47" s="58" t="s">
        <v>34</v>
      </c>
      <c r="AE47" s="58" t="s">
        <v>34</v>
      </c>
      <c r="AF47" s="52" t="s">
        <v>36</v>
      </c>
      <c r="AG47" s="52" t="s">
        <v>36</v>
      </c>
      <c r="AH47" s="106"/>
      <c r="AI47" s="59"/>
      <c r="AJ47" s="68" t="s">
        <v>9</v>
      </c>
      <c r="AK47" t="s">
        <v>9</v>
      </c>
      <c r="AL47" s="39" t="s">
        <v>51</v>
      </c>
      <c r="AM47" s="117"/>
      <c r="AN47" s="115" t="s">
        <v>51</v>
      </c>
      <c r="AO47" s="30"/>
      <c r="AQ47" s="5"/>
      <c r="AS47" s="35"/>
      <c r="AT47" s="30" t="s">
        <v>51</v>
      </c>
      <c r="AU47" s="20"/>
      <c r="AV47" t="str">
        <f t="shared" si="12"/>
        <v>musta</v>
      </c>
      <c r="AW47" t="str">
        <f t="shared" si="4"/>
        <v>punainen</v>
      </c>
      <c r="AX47" t="str">
        <f t="shared" si="5"/>
        <v>punainen</v>
      </c>
      <c r="AY47" s="31">
        <f t="shared" si="6"/>
        <v>31</v>
      </c>
      <c r="AZ47" s="31">
        <f t="shared" si="7"/>
        <v>1</v>
      </c>
      <c r="BA47" s="31">
        <f t="shared" si="8"/>
        <v>10</v>
      </c>
      <c r="BB47" s="31">
        <f t="shared" si="9"/>
        <v>10</v>
      </c>
      <c r="BC47" s="31">
        <f t="shared" si="10"/>
        <v>10</v>
      </c>
      <c r="BD47" s="6" t="s">
        <v>52</v>
      </c>
      <c r="BM47" s="29" t="s">
        <v>34</v>
      </c>
      <c r="BN47" s="29" t="s">
        <v>34</v>
      </c>
    </row>
    <row r="48" spans="1:66" x14ac:dyDescent="0.25">
      <c r="A48" s="50">
        <v>37</v>
      </c>
      <c r="B48" s="50">
        <v>37</v>
      </c>
      <c r="C48" s="50" t="str">
        <f t="shared" si="11"/>
        <v>3_102_3600</v>
      </c>
      <c r="D48" s="50">
        <v>1</v>
      </c>
      <c r="E48" s="51">
        <f t="shared" si="0"/>
        <v>30102</v>
      </c>
      <c r="F48" s="76" t="str">
        <f t="shared" si="1"/>
        <v>3_102</v>
      </c>
      <c r="G48" s="80">
        <v>3</v>
      </c>
      <c r="H48" s="52">
        <v>102</v>
      </c>
      <c r="I48" s="52">
        <v>3600</v>
      </c>
      <c r="J48" s="53" t="str">
        <f t="shared" si="2"/>
        <v>ok</v>
      </c>
      <c r="K48" s="54" t="str">
        <f t="shared" si="14"/>
        <v>3_102</v>
      </c>
      <c r="L48" s="54">
        <v>3</v>
      </c>
      <c r="M48" s="54">
        <v>102</v>
      </c>
      <c r="N48" s="54">
        <v>3531</v>
      </c>
      <c r="O48" s="55">
        <v>30976</v>
      </c>
      <c r="P48" s="55">
        <v>73</v>
      </c>
      <c r="Q48" s="55">
        <v>16019</v>
      </c>
      <c r="R48" s="55">
        <v>38</v>
      </c>
      <c r="S48" s="52">
        <v>0</v>
      </c>
      <c r="T48" s="56">
        <v>48308</v>
      </c>
      <c r="U48" s="56">
        <v>3076</v>
      </c>
      <c r="V48" s="56">
        <v>55371</v>
      </c>
      <c r="W48" s="56">
        <v>30976</v>
      </c>
      <c r="X48" s="57">
        <v>0.73</v>
      </c>
      <c r="Y48" s="109"/>
      <c r="Z48" s="109"/>
      <c r="AA48" s="109"/>
      <c r="AB48" s="109"/>
      <c r="AC48" s="56">
        <v>15845</v>
      </c>
      <c r="AD48" s="58" t="s">
        <v>34</v>
      </c>
      <c r="AE48" s="58" t="s">
        <v>34</v>
      </c>
      <c r="AF48" s="52" t="s">
        <v>36</v>
      </c>
      <c r="AG48" s="52" t="s">
        <v>36</v>
      </c>
      <c r="AH48" s="106"/>
      <c r="AI48" s="59"/>
      <c r="AJ48" s="68" t="s">
        <v>9</v>
      </c>
      <c r="AK48" t="s">
        <v>9</v>
      </c>
      <c r="AL48" s="39" t="s">
        <v>9</v>
      </c>
      <c r="AM48" s="117"/>
      <c r="AN48" s="115" t="s">
        <v>9</v>
      </c>
      <c r="AO48" s="30"/>
      <c r="AQ48" s="5"/>
      <c r="AS48" s="35"/>
      <c r="AT48" s="30" t="s">
        <v>9</v>
      </c>
      <c r="AU48" s="20"/>
      <c r="AV48" t="str">
        <f t="shared" si="12"/>
        <v>punainen</v>
      </c>
      <c r="AW48" t="str">
        <f t="shared" si="4"/>
        <v>punainen</v>
      </c>
      <c r="AX48" t="str">
        <f t="shared" si="5"/>
        <v>punainen</v>
      </c>
      <c r="AY48" s="31">
        <f t="shared" si="6"/>
        <v>40</v>
      </c>
      <c r="AZ48" s="31">
        <f t="shared" si="7"/>
        <v>10</v>
      </c>
      <c r="BA48" s="31">
        <f t="shared" si="8"/>
        <v>10</v>
      </c>
      <c r="BB48" s="31">
        <f t="shared" si="9"/>
        <v>10</v>
      </c>
      <c r="BC48" s="31">
        <f t="shared" si="10"/>
        <v>10</v>
      </c>
      <c r="BM48" s="29" t="s">
        <v>34</v>
      </c>
      <c r="BN48" s="29" t="s">
        <v>34</v>
      </c>
    </row>
    <row r="49" spans="1:66" x14ac:dyDescent="0.25">
      <c r="A49" s="50">
        <v>38</v>
      </c>
      <c r="B49" s="50">
        <v>38</v>
      </c>
      <c r="C49" s="50" t="str">
        <f t="shared" si="11"/>
        <v>3_103_7468</v>
      </c>
      <c r="D49" s="50">
        <v>1</v>
      </c>
      <c r="E49" s="51">
        <f t="shared" si="0"/>
        <v>30103</v>
      </c>
      <c r="F49" s="76" t="str">
        <f t="shared" si="1"/>
        <v>3_103</v>
      </c>
      <c r="G49" s="80">
        <v>3</v>
      </c>
      <c r="H49" s="52">
        <v>103</v>
      </c>
      <c r="I49" s="52">
        <v>7468</v>
      </c>
      <c r="J49" s="53" t="str">
        <f t="shared" si="2"/>
        <v>ok</v>
      </c>
      <c r="K49" s="54" t="str">
        <f t="shared" si="14"/>
        <v>3_103</v>
      </c>
      <c r="L49" s="54">
        <v>3</v>
      </c>
      <c r="M49" s="54">
        <v>103</v>
      </c>
      <c r="N49" s="54">
        <v>7451</v>
      </c>
      <c r="O49" s="55">
        <v>38111</v>
      </c>
      <c r="P49" s="55">
        <v>90</v>
      </c>
      <c r="Q49" s="55">
        <v>21798</v>
      </c>
      <c r="R49" s="55">
        <v>51</v>
      </c>
      <c r="S49" s="52">
        <v>0</v>
      </c>
      <c r="T49" s="56">
        <v>43337</v>
      </c>
      <c r="U49" s="56">
        <v>3485</v>
      </c>
      <c r="V49" s="56">
        <v>47589</v>
      </c>
      <c r="W49" s="56">
        <v>38111</v>
      </c>
      <c r="X49" s="57">
        <v>0.9</v>
      </c>
      <c r="Y49" s="109"/>
      <c r="Z49" s="109"/>
      <c r="AA49" s="109"/>
      <c r="AB49" s="109"/>
      <c r="AC49" s="56">
        <v>15665</v>
      </c>
      <c r="AD49" s="58" t="s">
        <v>34</v>
      </c>
      <c r="AE49" s="58" t="s">
        <v>34</v>
      </c>
      <c r="AF49" s="52" t="s">
        <v>35</v>
      </c>
      <c r="AG49" s="52" t="s">
        <v>36</v>
      </c>
      <c r="AH49" s="106"/>
      <c r="AI49" s="59"/>
      <c r="AJ49" s="68" t="s">
        <v>9</v>
      </c>
      <c r="AK49" t="s">
        <v>9</v>
      </c>
      <c r="AL49" s="39" t="s">
        <v>9</v>
      </c>
      <c r="AM49" s="117"/>
      <c r="AN49" s="115" t="s">
        <v>9</v>
      </c>
      <c r="AO49" s="30"/>
      <c r="AQ49" s="5"/>
      <c r="AS49" s="35"/>
      <c r="AT49" s="30" t="s">
        <v>9</v>
      </c>
      <c r="AU49" s="20"/>
      <c r="AV49" t="str">
        <f t="shared" si="12"/>
        <v>punainen</v>
      </c>
      <c r="AW49" t="str">
        <f t="shared" si="4"/>
        <v>punainen</v>
      </c>
      <c r="AX49" t="str">
        <f t="shared" si="5"/>
        <v>punainen</v>
      </c>
      <c r="AY49" s="31">
        <f t="shared" si="6"/>
        <v>40</v>
      </c>
      <c r="AZ49" s="31">
        <f t="shared" si="7"/>
        <v>10</v>
      </c>
      <c r="BA49" s="31">
        <f t="shared" si="8"/>
        <v>10</v>
      </c>
      <c r="BB49" s="31">
        <f t="shared" si="9"/>
        <v>10</v>
      </c>
      <c r="BC49" s="31">
        <f t="shared" si="10"/>
        <v>10</v>
      </c>
      <c r="BM49" s="29" t="s">
        <v>34</v>
      </c>
      <c r="BN49" s="29" t="s">
        <v>34</v>
      </c>
    </row>
    <row r="50" spans="1:66" x14ac:dyDescent="0.25">
      <c r="A50" s="50">
        <v>39</v>
      </c>
      <c r="B50" s="50">
        <v>39</v>
      </c>
      <c r="C50" s="50" t="str">
        <f t="shared" si="11"/>
        <v>3_104_4574</v>
      </c>
      <c r="D50" s="50">
        <v>1</v>
      </c>
      <c r="E50" s="51">
        <f t="shared" si="0"/>
        <v>30104</v>
      </c>
      <c r="F50" s="76" t="str">
        <f t="shared" si="1"/>
        <v>3_104</v>
      </c>
      <c r="G50" s="80">
        <v>3</v>
      </c>
      <c r="H50" s="52">
        <v>104</v>
      </c>
      <c r="I50" s="52">
        <v>4574</v>
      </c>
      <c r="J50" s="53" t="str">
        <f t="shared" si="2"/>
        <v>ok</v>
      </c>
      <c r="K50" s="54" t="str">
        <f t="shared" si="14"/>
        <v>3_104</v>
      </c>
      <c r="L50" s="54">
        <v>3</v>
      </c>
      <c r="M50" s="54">
        <v>104</v>
      </c>
      <c r="N50" s="54">
        <v>11562</v>
      </c>
      <c r="O50" s="55">
        <v>27753</v>
      </c>
      <c r="P50" s="55">
        <v>98</v>
      </c>
      <c r="Q50" s="55">
        <v>20787</v>
      </c>
      <c r="R50" s="55">
        <v>74</v>
      </c>
      <c r="S50" s="52">
        <v>0</v>
      </c>
      <c r="T50" s="56">
        <v>28691</v>
      </c>
      <c r="U50" s="56">
        <v>2168</v>
      </c>
      <c r="V50" s="56">
        <v>30480</v>
      </c>
      <c r="W50" s="56">
        <v>27753</v>
      </c>
      <c r="X50" s="57">
        <v>0.98</v>
      </c>
      <c r="Y50" s="109"/>
      <c r="Z50" s="109"/>
      <c r="AA50" s="109"/>
      <c r="AB50" s="109"/>
      <c r="AC50" s="56">
        <v>8667</v>
      </c>
      <c r="AD50" s="58" t="s">
        <v>34</v>
      </c>
      <c r="AE50" s="58" t="s">
        <v>34</v>
      </c>
      <c r="AF50" s="52" t="s">
        <v>35</v>
      </c>
      <c r="AG50" s="52"/>
      <c r="AH50" s="106"/>
      <c r="AI50" s="59"/>
      <c r="AJ50" s="68" t="s">
        <v>9</v>
      </c>
      <c r="AK50" t="s">
        <v>9</v>
      </c>
      <c r="AL50" s="39" t="s">
        <v>9</v>
      </c>
      <c r="AM50" s="117"/>
      <c r="AN50" s="115" t="s">
        <v>9</v>
      </c>
      <c r="AO50" s="30"/>
      <c r="AQ50" s="5"/>
      <c r="AS50" s="35"/>
      <c r="AT50" s="30" t="s">
        <v>9</v>
      </c>
      <c r="AU50" s="20"/>
      <c r="AV50" t="str">
        <f t="shared" si="12"/>
        <v>punainen</v>
      </c>
      <c r="AW50" t="str">
        <f t="shared" si="4"/>
        <v>punainen</v>
      </c>
      <c r="AX50" t="str">
        <f t="shared" si="5"/>
        <v>punainen</v>
      </c>
      <c r="AY50" s="31">
        <f t="shared" si="6"/>
        <v>40</v>
      </c>
      <c r="AZ50" s="31">
        <f t="shared" si="7"/>
        <v>10</v>
      </c>
      <c r="BA50" s="31">
        <f t="shared" si="8"/>
        <v>10</v>
      </c>
      <c r="BB50" s="31">
        <f t="shared" si="9"/>
        <v>10</v>
      </c>
      <c r="BC50" s="31">
        <f t="shared" si="10"/>
        <v>10</v>
      </c>
      <c r="BM50" s="29" t="s">
        <v>34</v>
      </c>
      <c r="BN50" s="29" t="s">
        <v>34</v>
      </c>
    </row>
    <row r="51" spans="1:66" x14ac:dyDescent="0.25">
      <c r="A51" s="50">
        <v>40</v>
      </c>
      <c r="B51" s="50">
        <v>40</v>
      </c>
      <c r="C51" s="50" t="str">
        <f t="shared" si="11"/>
        <v>3_105_7023</v>
      </c>
      <c r="D51" s="50">
        <v>1</v>
      </c>
      <c r="E51" s="51">
        <f t="shared" si="0"/>
        <v>30105</v>
      </c>
      <c r="F51" s="76" t="str">
        <f t="shared" si="1"/>
        <v>3_105</v>
      </c>
      <c r="G51" s="80">
        <v>3</v>
      </c>
      <c r="H51" s="52">
        <v>105</v>
      </c>
      <c r="I51" s="52">
        <v>7023</v>
      </c>
      <c r="J51" s="53" t="str">
        <f t="shared" si="2"/>
        <v>huom!</v>
      </c>
      <c r="K51" s="54"/>
      <c r="L51" s="54"/>
      <c r="M51" s="54"/>
      <c r="N51" s="54"/>
      <c r="O51" s="55">
        <v>27753</v>
      </c>
      <c r="P51" s="55">
        <v>98</v>
      </c>
      <c r="Q51" s="55">
        <v>20787</v>
      </c>
      <c r="R51" s="55">
        <v>74</v>
      </c>
      <c r="S51" s="52">
        <v>0</v>
      </c>
      <c r="T51" s="56">
        <v>28691</v>
      </c>
      <c r="U51" s="56">
        <v>2168</v>
      </c>
      <c r="V51" s="56">
        <v>30480</v>
      </c>
      <c r="W51" s="56">
        <v>27753</v>
      </c>
      <c r="X51" s="57">
        <v>0.98</v>
      </c>
      <c r="Y51" s="109"/>
      <c r="Z51" s="109"/>
      <c r="AA51" s="109"/>
      <c r="AB51" s="109"/>
      <c r="AC51" s="56">
        <v>8667</v>
      </c>
      <c r="AD51" s="58" t="s">
        <v>34</v>
      </c>
      <c r="AE51" s="58" t="s">
        <v>34</v>
      </c>
      <c r="AF51" s="52" t="s">
        <v>35</v>
      </c>
      <c r="AG51" s="52"/>
      <c r="AH51" s="106"/>
      <c r="AI51" s="59"/>
      <c r="AJ51" s="68" t="s">
        <v>9</v>
      </c>
      <c r="AK51" t="s">
        <v>9</v>
      </c>
      <c r="AL51" s="39" t="s">
        <v>9</v>
      </c>
      <c r="AM51" s="117"/>
      <c r="AN51" s="115" t="s">
        <v>9</v>
      </c>
      <c r="AO51" s="30"/>
      <c r="AQ51" s="5"/>
      <c r="AS51" s="35"/>
      <c r="AT51" s="30" t="s">
        <v>9</v>
      </c>
      <c r="AU51" s="20"/>
      <c r="AV51" t="str">
        <f t="shared" si="12"/>
        <v>punainen</v>
      </c>
      <c r="AW51" t="str">
        <f t="shared" si="4"/>
        <v>punainen</v>
      </c>
      <c r="AX51" t="str">
        <f t="shared" si="5"/>
        <v>punainen</v>
      </c>
      <c r="AY51" s="31">
        <f t="shared" si="6"/>
        <v>40</v>
      </c>
      <c r="AZ51" s="31">
        <f t="shared" si="7"/>
        <v>10</v>
      </c>
      <c r="BA51" s="31">
        <f t="shared" si="8"/>
        <v>10</v>
      </c>
      <c r="BB51" s="31">
        <f t="shared" si="9"/>
        <v>10</v>
      </c>
      <c r="BC51" s="31">
        <f t="shared" si="10"/>
        <v>10</v>
      </c>
      <c r="BM51" s="29" t="s">
        <v>34</v>
      </c>
      <c r="BN51" s="29" t="s">
        <v>34</v>
      </c>
    </row>
    <row r="52" spans="1:66" x14ac:dyDescent="0.25">
      <c r="A52" s="50">
        <v>41</v>
      </c>
      <c r="B52" s="50">
        <v>41</v>
      </c>
      <c r="C52" s="50" t="str">
        <f t="shared" si="11"/>
        <v>3_106_6802</v>
      </c>
      <c r="D52" s="50">
        <v>1</v>
      </c>
      <c r="E52" s="51">
        <f t="shared" si="0"/>
        <v>30106</v>
      </c>
      <c r="F52" s="76" t="str">
        <f t="shared" si="1"/>
        <v>3_106</v>
      </c>
      <c r="G52" s="80">
        <v>3</v>
      </c>
      <c r="H52" s="52">
        <v>106</v>
      </c>
      <c r="I52" s="52">
        <v>6802</v>
      </c>
      <c r="J52" s="53" t="str">
        <f t="shared" si="2"/>
        <v>ok</v>
      </c>
      <c r="K52" s="54" t="str">
        <f>CONCATENATE(L52,"_",M52)</f>
        <v>3_106</v>
      </c>
      <c r="L52" s="54">
        <v>3</v>
      </c>
      <c r="M52" s="54">
        <v>106</v>
      </c>
      <c r="N52" s="54">
        <v>10882</v>
      </c>
      <c r="O52" s="55">
        <v>23797</v>
      </c>
      <c r="P52" s="55">
        <v>97</v>
      </c>
      <c r="Q52" s="55">
        <v>20459</v>
      </c>
      <c r="R52" s="55">
        <v>84</v>
      </c>
      <c r="S52" s="52">
        <v>0</v>
      </c>
      <c r="T52" s="56">
        <v>25883</v>
      </c>
      <c r="U52" s="56">
        <v>2200</v>
      </c>
      <c r="V52" s="56">
        <v>27445</v>
      </c>
      <c r="W52" s="56">
        <v>23797</v>
      </c>
      <c r="X52" s="57">
        <v>0.97</v>
      </c>
      <c r="Y52" s="109"/>
      <c r="Z52" s="109"/>
      <c r="AA52" s="109"/>
      <c r="AB52" s="109"/>
      <c r="AC52" s="56">
        <v>8699</v>
      </c>
      <c r="AD52" s="58" t="s">
        <v>34</v>
      </c>
      <c r="AE52" s="58" t="s">
        <v>34</v>
      </c>
      <c r="AF52" s="52" t="s">
        <v>35</v>
      </c>
      <c r="AG52" s="52"/>
      <c r="AH52" s="106"/>
      <c r="AI52" s="59"/>
      <c r="AJ52" s="68" t="s">
        <v>9</v>
      </c>
      <c r="AK52" t="s">
        <v>9</v>
      </c>
      <c r="AL52" s="39" t="s">
        <v>9</v>
      </c>
      <c r="AM52" s="117"/>
      <c r="AN52" s="115" t="s">
        <v>9</v>
      </c>
      <c r="AO52" s="30"/>
      <c r="AQ52" s="5"/>
      <c r="AS52" s="35"/>
      <c r="AT52" s="30" t="s">
        <v>9</v>
      </c>
      <c r="AU52" s="20"/>
      <c r="AV52" t="str">
        <f t="shared" si="12"/>
        <v>punainen</v>
      </c>
      <c r="AW52" t="str">
        <f t="shared" si="4"/>
        <v>punainen</v>
      </c>
      <c r="AX52" t="str">
        <f t="shared" si="5"/>
        <v>punainen</v>
      </c>
      <c r="AY52" s="31">
        <f t="shared" si="6"/>
        <v>40</v>
      </c>
      <c r="AZ52" s="31">
        <f t="shared" si="7"/>
        <v>10</v>
      </c>
      <c r="BA52" s="31">
        <f t="shared" si="8"/>
        <v>10</v>
      </c>
      <c r="BB52" s="31">
        <f t="shared" si="9"/>
        <v>10</v>
      </c>
      <c r="BC52" s="31">
        <f t="shared" si="10"/>
        <v>10</v>
      </c>
      <c r="BM52" s="29" t="s">
        <v>34</v>
      </c>
      <c r="BN52" s="29" t="s">
        <v>34</v>
      </c>
    </row>
    <row r="53" spans="1:66" x14ac:dyDescent="0.25">
      <c r="A53" s="50">
        <v>42</v>
      </c>
      <c r="B53" s="50">
        <v>42</v>
      </c>
      <c r="C53" s="50" t="str">
        <f t="shared" si="11"/>
        <v>3_107_5886</v>
      </c>
      <c r="D53" s="50">
        <v>1</v>
      </c>
      <c r="E53" s="51">
        <f t="shared" si="0"/>
        <v>30107</v>
      </c>
      <c r="F53" s="76" t="str">
        <f t="shared" si="1"/>
        <v>3_107</v>
      </c>
      <c r="G53" s="80">
        <v>3</v>
      </c>
      <c r="H53" s="52">
        <v>107</v>
      </c>
      <c r="I53" s="52">
        <v>5886</v>
      </c>
      <c r="J53" s="53" t="str">
        <f t="shared" si="2"/>
        <v>ok</v>
      </c>
      <c r="K53" s="54" t="str">
        <f>CONCATENATE(L53,"_",M53)</f>
        <v>3_107</v>
      </c>
      <c r="L53" s="54">
        <v>3</v>
      </c>
      <c r="M53" s="54">
        <v>107</v>
      </c>
      <c r="N53" s="54">
        <v>1750</v>
      </c>
      <c r="O53" s="55">
        <v>29930</v>
      </c>
      <c r="P53" s="55">
        <v>95</v>
      </c>
      <c r="Q53" s="55">
        <v>25142</v>
      </c>
      <c r="R53" s="55">
        <v>79</v>
      </c>
      <c r="S53" s="52">
        <v>0</v>
      </c>
      <c r="T53" s="56">
        <v>25883</v>
      </c>
      <c r="U53" s="56">
        <v>2200</v>
      </c>
      <c r="V53" s="56">
        <v>27445</v>
      </c>
      <c r="W53" s="56">
        <v>29930</v>
      </c>
      <c r="X53" s="57">
        <v>0.95</v>
      </c>
      <c r="Y53" s="109"/>
      <c r="Z53" s="109"/>
      <c r="AA53" s="109"/>
      <c r="AB53" s="109"/>
      <c r="AC53" s="56">
        <v>13934</v>
      </c>
      <c r="AD53" s="58" t="s">
        <v>34</v>
      </c>
      <c r="AE53" s="58" t="s">
        <v>34</v>
      </c>
      <c r="AF53" s="52" t="s">
        <v>35</v>
      </c>
      <c r="AG53" s="52"/>
      <c r="AH53" s="106"/>
      <c r="AI53" s="59"/>
      <c r="AJ53" s="68" t="s">
        <v>9</v>
      </c>
      <c r="AK53" t="s">
        <v>9</v>
      </c>
      <c r="AL53" s="39" t="s">
        <v>9</v>
      </c>
      <c r="AM53" s="117"/>
      <c r="AN53" s="115" t="s">
        <v>9</v>
      </c>
      <c r="AO53" s="30"/>
      <c r="AQ53" s="5"/>
      <c r="AS53" s="35"/>
      <c r="AT53" s="30" t="s">
        <v>9</v>
      </c>
      <c r="AU53" s="20"/>
      <c r="AV53" t="str">
        <f t="shared" si="12"/>
        <v>punainen</v>
      </c>
      <c r="AW53" t="str">
        <f t="shared" si="4"/>
        <v>punainen</v>
      </c>
      <c r="AX53" t="str">
        <f t="shared" si="5"/>
        <v>punainen</v>
      </c>
      <c r="AY53" s="31">
        <f t="shared" si="6"/>
        <v>40</v>
      </c>
      <c r="AZ53" s="31">
        <f t="shared" si="7"/>
        <v>10</v>
      </c>
      <c r="BA53" s="31">
        <f t="shared" si="8"/>
        <v>10</v>
      </c>
      <c r="BB53" s="31">
        <f t="shared" si="9"/>
        <v>10</v>
      </c>
      <c r="BC53" s="31">
        <f t="shared" si="10"/>
        <v>10</v>
      </c>
      <c r="BM53" s="29" t="s">
        <v>34</v>
      </c>
      <c r="BN53" s="29" t="s">
        <v>34</v>
      </c>
    </row>
    <row r="54" spans="1:66" x14ac:dyDescent="0.25">
      <c r="A54" s="50">
        <v>43</v>
      </c>
      <c r="B54" s="50">
        <v>43</v>
      </c>
      <c r="C54" s="50" t="str">
        <f t="shared" si="11"/>
        <v>3_108_6310</v>
      </c>
      <c r="D54" s="50">
        <v>1</v>
      </c>
      <c r="E54" s="51">
        <f t="shared" si="0"/>
        <v>30108</v>
      </c>
      <c r="F54" s="76" t="str">
        <f t="shared" si="1"/>
        <v>3_108</v>
      </c>
      <c r="G54" s="80">
        <v>3</v>
      </c>
      <c r="H54" s="52">
        <v>108</v>
      </c>
      <c r="I54" s="52">
        <v>6310</v>
      </c>
      <c r="J54" s="53" t="str">
        <f t="shared" si="2"/>
        <v>ok</v>
      </c>
      <c r="K54" s="54" t="str">
        <f>CONCATENATE(L54,"_",M54)</f>
        <v>3_108</v>
      </c>
      <c r="L54" s="54">
        <v>3</v>
      </c>
      <c r="M54" s="54">
        <v>108</v>
      </c>
      <c r="N54" s="54">
        <v>6290</v>
      </c>
      <c r="O54" s="55">
        <v>24349</v>
      </c>
      <c r="P54" s="55">
        <v>94</v>
      </c>
      <c r="Q54" s="55">
        <v>20812</v>
      </c>
      <c r="R54" s="55">
        <v>80</v>
      </c>
      <c r="S54" s="52">
        <v>0</v>
      </c>
      <c r="T54" s="56">
        <v>30077</v>
      </c>
      <c r="U54" s="56">
        <v>2960</v>
      </c>
      <c r="V54" s="56">
        <v>31243</v>
      </c>
      <c r="W54" s="56">
        <v>24349</v>
      </c>
      <c r="X54" s="57">
        <v>0.94</v>
      </c>
      <c r="Y54" s="109"/>
      <c r="Z54" s="109"/>
      <c r="AA54" s="109"/>
      <c r="AB54" s="109"/>
      <c r="AC54" s="56">
        <v>8091</v>
      </c>
      <c r="AD54" s="58" t="s">
        <v>34</v>
      </c>
      <c r="AE54" s="58" t="s">
        <v>34</v>
      </c>
      <c r="AF54" s="52" t="s">
        <v>35</v>
      </c>
      <c r="AG54" s="52"/>
      <c r="AH54" s="106"/>
      <c r="AI54" s="59"/>
      <c r="AJ54" s="68" t="s">
        <v>9</v>
      </c>
      <c r="AK54" t="s">
        <v>9</v>
      </c>
      <c r="AL54" s="39" t="s">
        <v>9</v>
      </c>
      <c r="AM54" s="117"/>
      <c r="AN54" s="115" t="s">
        <v>9</v>
      </c>
      <c r="AO54" s="30"/>
      <c r="AQ54" s="5"/>
      <c r="AS54" s="35"/>
      <c r="AT54" s="30" t="s">
        <v>9</v>
      </c>
      <c r="AU54" s="20"/>
      <c r="AV54" t="str">
        <f t="shared" si="12"/>
        <v>punainen</v>
      </c>
      <c r="AW54" t="str">
        <f t="shared" si="4"/>
        <v>punainen</v>
      </c>
      <c r="AX54" t="str">
        <f t="shared" si="5"/>
        <v>punainen</v>
      </c>
      <c r="AY54" s="31">
        <f t="shared" si="6"/>
        <v>40</v>
      </c>
      <c r="AZ54" s="31">
        <f t="shared" si="7"/>
        <v>10</v>
      </c>
      <c r="BA54" s="31">
        <f t="shared" si="8"/>
        <v>10</v>
      </c>
      <c r="BB54" s="31">
        <f t="shared" si="9"/>
        <v>10</v>
      </c>
      <c r="BC54" s="31">
        <f t="shared" si="10"/>
        <v>10</v>
      </c>
      <c r="BM54" s="29" t="s">
        <v>34</v>
      </c>
      <c r="BN54" s="29" t="s">
        <v>34</v>
      </c>
    </row>
    <row r="55" spans="1:66" x14ac:dyDescent="0.25">
      <c r="A55" s="50">
        <v>44</v>
      </c>
      <c r="B55" s="50">
        <v>44</v>
      </c>
      <c r="C55" s="50" t="str">
        <f t="shared" si="11"/>
        <v>3_109_4897</v>
      </c>
      <c r="D55" s="50">
        <v>1</v>
      </c>
      <c r="E55" s="51">
        <f t="shared" si="0"/>
        <v>30109</v>
      </c>
      <c r="F55" s="76" t="str">
        <f t="shared" si="1"/>
        <v>3_109</v>
      </c>
      <c r="G55" s="80">
        <v>3</v>
      </c>
      <c r="H55" s="52">
        <v>109</v>
      </c>
      <c r="I55" s="52">
        <v>4897</v>
      </c>
      <c r="J55" s="53" t="str">
        <f t="shared" si="2"/>
        <v>ok</v>
      </c>
      <c r="K55" s="54" t="str">
        <f>CONCATENATE(L55,"_",M55)</f>
        <v>3_109</v>
      </c>
      <c r="L55" s="54">
        <v>3</v>
      </c>
      <c r="M55" s="54">
        <v>109</v>
      </c>
      <c r="N55" s="54">
        <v>12170</v>
      </c>
      <c r="O55" s="55">
        <v>25525</v>
      </c>
      <c r="P55" s="55">
        <v>83</v>
      </c>
      <c r="Q55" s="55">
        <v>21522</v>
      </c>
      <c r="R55" s="55">
        <v>70</v>
      </c>
      <c r="S55" s="52">
        <v>0</v>
      </c>
      <c r="T55" s="56">
        <v>27170</v>
      </c>
      <c r="U55" s="56">
        <v>2871</v>
      </c>
      <c r="V55" s="56">
        <v>27777</v>
      </c>
      <c r="W55" s="56">
        <v>25525</v>
      </c>
      <c r="X55" s="57">
        <v>0.83</v>
      </c>
      <c r="Y55" s="109"/>
      <c r="Z55" s="109"/>
      <c r="AA55" s="109"/>
      <c r="AB55" s="109"/>
      <c r="AC55" s="56">
        <v>7456</v>
      </c>
      <c r="AD55" s="58" t="s">
        <v>34</v>
      </c>
      <c r="AE55" s="58" t="s">
        <v>34</v>
      </c>
      <c r="AF55" s="52" t="s">
        <v>35</v>
      </c>
      <c r="AG55" s="52"/>
      <c r="AH55" s="106"/>
      <c r="AI55" s="59"/>
      <c r="AJ55" s="68" t="s">
        <v>9</v>
      </c>
      <c r="AK55" t="s">
        <v>9</v>
      </c>
      <c r="AL55" s="39" t="s">
        <v>9</v>
      </c>
      <c r="AM55" s="117"/>
      <c r="AN55" s="115" t="s">
        <v>9</v>
      </c>
      <c r="AO55" s="30"/>
      <c r="AQ55" s="5"/>
      <c r="AS55" s="35"/>
      <c r="AT55" s="30" t="s">
        <v>9</v>
      </c>
      <c r="AU55" s="20"/>
      <c r="AV55" t="str">
        <f t="shared" si="12"/>
        <v>punainen</v>
      </c>
      <c r="AW55" t="str">
        <f t="shared" si="4"/>
        <v>punainen</v>
      </c>
      <c r="AX55" t="str">
        <f t="shared" si="5"/>
        <v>punainen</v>
      </c>
      <c r="AY55" s="31">
        <f t="shared" si="6"/>
        <v>40</v>
      </c>
      <c r="AZ55" s="31">
        <f t="shared" si="7"/>
        <v>10</v>
      </c>
      <c r="BA55" s="31">
        <f t="shared" si="8"/>
        <v>10</v>
      </c>
      <c r="BB55" s="31">
        <f t="shared" si="9"/>
        <v>10</v>
      </c>
      <c r="BC55" s="31">
        <f t="shared" si="10"/>
        <v>10</v>
      </c>
      <c r="BM55" s="29" t="s">
        <v>34</v>
      </c>
      <c r="BN55" s="29" t="s">
        <v>34</v>
      </c>
    </row>
    <row r="56" spans="1:66" x14ac:dyDescent="0.25">
      <c r="A56" s="50">
        <v>45</v>
      </c>
      <c r="B56" s="50">
        <v>45</v>
      </c>
      <c r="C56" s="50" t="str">
        <f t="shared" si="11"/>
        <v>3_110_7303</v>
      </c>
      <c r="D56" s="50">
        <v>1</v>
      </c>
      <c r="E56" s="51">
        <f t="shared" si="0"/>
        <v>30110</v>
      </c>
      <c r="F56" s="76" t="str">
        <f t="shared" si="1"/>
        <v>3_110</v>
      </c>
      <c r="G56" s="80">
        <v>3</v>
      </c>
      <c r="H56" s="52">
        <v>110</v>
      </c>
      <c r="I56" s="52">
        <v>7303</v>
      </c>
      <c r="J56" s="53" t="str">
        <f t="shared" si="2"/>
        <v>huom!</v>
      </c>
      <c r="K56" s="54"/>
      <c r="L56" s="54"/>
      <c r="M56" s="54"/>
      <c r="N56" s="54"/>
      <c r="O56" s="55">
        <v>25525</v>
      </c>
      <c r="P56" s="55">
        <v>83</v>
      </c>
      <c r="Q56" s="55">
        <v>21522</v>
      </c>
      <c r="R56" s="55">
        <v>70</v>
      </c>
      <c r="S56" s="52">
        <v>0</v>
      </c>
      <c r="T56" s="56">
        <v>27944</v>
      </c>
      <c r="U56" s="56">
        <v>2685</v>
      </c>
      <c r="V56" s="56">
        <v>28166</v>
      </c>
      <c r="W56" s="56">
        <v>25525</v>
      </c>
      <c r="X56" s="57">
        <v>0.83</v>
      </c>
      <c r="Y56" s="109"/>
      <c r="Z56" s="109"/>
      <c r="AA56" s="109"/>
      <c r="AB56" s="109"/>
      <c r="AC56" s="56">
        <v>5926</v>
      </c>
      <c r="AD56" s="58" t="s">
        <v>34</v>
      </c>
      <c r="AE56" s="58" t="s">
        <v>34</v>
      </c>
      <c r="AF56" s="52" t="s">
        <v>35</v>
      </c>
      <c r="AG56" s="52"/>
      <c r="AH56" s="106"/>
      <c r="AI56" s="59"/>
      <c r="AJ56" s="68" t="s">
        <v>9</v>
      </c>
      <c r="AK56" t="s">
        <v>9</v>
      </c>
      <c r="AL56" s="39" t="s">
        <v>9</v>
      </c>
      <c r="AM56" s="117"/>
      <c r="AN56" s="115" t="s">
        <v>9</v>
      </c>
      <c r="AO56" s="30"/>
      <c r="AQ56" s="5"/>
      <c r="AS56" s="35"/>
      <c r="AT56" s="30" t="s">
        <v>9</v>
      </c>
      <c r="AU56" s="20"/>
      <c r="AV56" t="str">
        <f t="shared" si="12"/>
        <v>punainen</v>
      </c>
      <c r="AW56" t="str">
        <f t="shared" si="4"/>
        <v>punainen</v>
      </c>
      <c r="AX56" t="str">
        <f t="shared" si="5"/>
        <v>punainen</v>
      </c>
      <c r="AY56" s="31">
        <f t="shared" si="6"/>
        <v>40</v>
      </c>
      <c r="AZ56" s="31">
        <f t="shared" si="7"/>
        <v>10</v>
      </c>
      <c r="BA56" s="31">
        <f t="shared" si="8"/>
        <v>10</v>
      </c>
      <c r="BB56" s="31">
        <f t="shared" si="9"/>
        <v>10</v>
      </c>
      <c r="BC56" s="31">
        <f t="shared" si="10"/>
        <v>10</v>
      </c>
      <c r="BM56" s="29" t="s">
        <v>34</v>
      </c>
      <c r="BN56" s="29" t="s">
        <v>34</v>
      </c>
    </row>
    <row r="57" spans="1:66" x14ac:dyDescent="0.25">
      <c r="A57" s="50">
        <v>46</v>
      </c>
      <c r="B57" s="50">
        <v>46</v>
      </c>
      <c r="C57" s="50" t="str">
        <f t="shared" si="11"/>
        <v>3_111_3532</v>
      </c>
      <c r="D57" s="50">
        <v>1</v>
      </c>
      <c r="E57" s="51">
        <f t="shared" si="0"/>
        <v>30111</v>
      </c>
      <c r="F57" s="76" t="str">
        <f t="shared" si="1"/>
        <v>3_111</v>
      </c>
      <c r="G57" s="80">
        <v>3</v>
      </c>
      <c r="H57" s="52">
        <v>111</v>
      </c>
      <c r="I57" s="52">
        <v>3532</v>
      </c>
      <c r="J57" s="53" t="str">
        <f t="shared" si="2"/>
        <v>ok</v>
      </c>
      <c r="K57" s="54" t="str">
        <f>CONCATENATE(L57,"_",M57)</f>
        <v>3_111</v>
      </c>
      <c r="L57" s="54">
        <v>3</v>
      </c>
      <c r="M57" s="54">
        <v>111</v>
      </c>
      <c r="N57" s="54">
        <v>3560</v>
      </c>
      <c r="O57" s="55">
        <v>22307</v>
      </c>
      <c r="P57" s="55">
        <v>89</v>
      </c>
      <c r="Q57" s="55">
        <v>19532</v>
      </c>
      <c r="R57" s="55">
        <v>78</v>
      </c>
      <c r="S57" s="52">
        <v>0</v>
      </c>
      <c r="T57" s="56">
        <v>23307</v>
      </c>
      <c r="U57" s="56">
        <v>2225</v>
      </c>
      <c r="V57" s="56">
        <v>23162</v>
      </c>
      <c r="W57" s="56">
        <v>22307</v>
      </c>
      <c r="X57" s="57">
        <v>0.89</v>
      </c>
      <c r="Y57" s="109"/>
      <c r="Z57" s="109"/>
      <c r="AA57" s="109"/>
      <c r="AB57" s="109"/>
      <c r="AC57" s="56">
        <v>3867</v>
      </c>
      <c r="AD57" s="58" t="s">
        <v>34</v>
      </c>
      <c r="AE57" s="58" t="s">
        <v>34</v>
      </c>
      <c r="AF57" s="52" t="s">
        <v>35</v>
      </c>
      <c r="AG57" s="52" t="s">
        <v>36</v>
      </c>
      <c r="AH57" s="106"/>
      <c r="AI57" s="59"/>
      <c r="AJ57" s="68" t="s">
        <v>9</v>
      </c>
      <c r="AK57" t="s">
        <v>9</v>
      </c>
      <c r="AL57" s="39" t="s">
        <v>9</v>
      </c>
      <c r="AM57" s="117"/>
      <c r="AN57" s="115" t="s">
        <v>9</v>
      </c>
      <c r="AO57" s="30"/>
      <c r="AQ57" s="5"/>
      <c r="AS57" s="35"/>
      <c r="AT57" s="30" t="s">
        <v>9</v>
      </c>
      <c r="AU57" s="20"/>
      <c r="AV57" t="str">
        <f t="shared" si="12"/>
        <v>punainen</v>
      </c>
      <c r="AW57" t="str">
        <f t="shared" si="4"/>
        <v>punainen</v>
      </c>
      <c r="AX57" t="str">
        <f t="shared" si="5"/>
        <v>punainen</v>
      </c>
      <c r="AY57" s="31">
        <f t="shared" si="6"/>
        <v>40</v>
      </c>
      <c r="AZ57" s="31">
        <f t="shared" si="7"/>
        <v>10</v>
      </c>
      <c r="BA57" s="31">
        <f t="shared" si="8"/>
        <v>10</v>
      </c>
      <c r="BB57" s="31">
        <f t="shared" si="9"/>
        <v>10</v>
      </c>
      <c r="BC57" s="31">
        <f t="shared" si="10"/>
        <v>10</v>
      </c>
      <c r="BM57" s="29" t="s">
        <v>34</v>
      </c>
      <c r="BN57" s="29" t="s">
        <v>34</v>
      </c>
    </row>
    <row r="58" spans="1:66" x14ac:dyDescent="0.25">
      <c r="A58" s="50">
        <v>47</v>
      </c>
      <c r="B58" s="50">
        <v>47</v>
      </c>
      <c r="C58" s="50" t="str">
        <f t="shared" si="11"/>
        <v>3_112_9005</v>
      </c>
      <c r="D58" s="50">
        <v>1</v>
      </c>
      <c r="E58" s="51">
        <f t="shared" si="0"/>
        <v>30112</v>
      </c>
      <c r="F58" s="76" t="str">
        <f t="shared" si="1"/>
        <v>3_112</v>
      </c>
      <c r="G58" s="80">
        <v>3</v>
      </c>
      <c r="H58" s="52">
        <v>112</v>
      </c>
      <c r="I58" s="52">
        <v>9005</v>
      </c>
      <c r="J58" s="53" t="str">
        <f t="shared" si="2"/>
        <v>ok</v>
      </c>
      <c r="K58" s="54" t="str">
        <f>CONCATENATE(L58,"_",M58)</f>
        <v>3_112</v>
      </c>
      <c r="L58" s="54">
        <v>3</v>
      </c>
      <c r="M58" s="54">
        <v>112</v>
      </c>
      <c r="N58" s="54">
        <v>8943</v>
      </c>
      <c r="O58" s="55">
        <v>22102</v>
      </c>
      <c r="P58" s="55">
        <v>97</v>
      </c>
      <c r="Q58" s="55">
        <v>18646</v>
      </c>
      <c r="R58" s="55">
        <v>82</v>
      </c>
      <c r="S58" s="52">
        <v>0</v>
      </c>
      <c r="T58" s="56">
        <v>24133</v>
      </c>
      <c r="U58" s="56">
        <v>2245</v>
      </c>
      <c r="V58" s="56">
        <v>23977</v>
      </c>
      <c r="W58" s="56">
        <v>22102</v>
      </c>
      <c r="X58" s="57">
        <v>0.97</v>
      </c>
      <c r="Y58" s="109"/>
      <c r="Z58" s="109"/>
      <c r="AA58" s="109"/>
      <c r="AB58" s="109"/>
      <c r="AC58" s="56">
        <v>3759</v>
      </c>
      <c r="AD58" s="58" t="s">
        <v>34</v>
      </c>
      <c r="AE58" s="58" t="s">
        <v>34</v>
      </c>
      <c r="AF58" s="52" t="s">
        <v>35</v>
      </c>
      <c r="AG58" s="52"/>
      <c r="AH58" s="106"/>
      <c r="AI58" s="59"/>
      <c r="AJ58" s="68" t="s">
        <v>9</v>
      </c>
      <c r="AK58" t="s">
        <v>9</v>
      </c>
      <c r="AL58" s="39" t="s">
        <v>9</v>
      </c>
      <c r="AM58" s="117"/>
      <c r="AN58" s="115" t="s">
        <v>9</v>
      </c>
      <c r="AO58" s="30"/>
      <c r="AQ58" s="5"/>
      <c r="AS58" s="35"/>
      <c r="AT58" s="30" t="s">
        <v>9</v>
      </c>
      <c r="AU58" s="20"/>
      <c r="AV58" t="str">
        <f t="shared" si="12"/>
        <v>punainen</v>
      </c>
      <c r="AW58" t="str">
        <f t="shared" si="4"/>
        <v>punainen</v>
      </c>
      <c r="AX58" t="str">
        <f t="shared" si="5"/>
        <v>punainen</v>
      </c>
      <c r="AY58" s="31">
        <f t="shared" si="6"/>
        <v>40</v>
      </c>
      <c r="AZ58" s="31">
        <f t="shared" si="7"/>
        <v>10</v>
      </c>
      <c r="BA58" s="31">
        <f t="shared" si="8"/>
        <v>10</v>
      </c>
      <c r="BB58" s="31">
        <f t="shared" si="9"/>
        <v>10</v>
      </c>
      <c r="BC58" s="31">
        <f t="shared" si="10"/>
        <v>10</v>
      </c>
      <c r="BM58" s="29" t="s">
        <v>34</v>
      </c>
      <c r="BN58" s="29" t="s">
        <v>34</v>
      </c>
    </row>
    <row r="59" spans="1:66" x14ac:dyDescent="0.25">
      <c r="A59" s="50">
        <v>48</v>
      </c>
      <c r="B59" s="50">
        <v>48</v>
      </c>
      <c r="C59" s="50" t="str">
        <f t="shared" si="11"/>
        <v>3_113_4857</v>
      </c>
      <c r="D59" s="50">
        <v>1</v>
      </c>
      <c r="E59" s="51">
        <f t="shared" si="0"/>
        <v>30113</v>
      </c>
      <c r="F59" s="76" t="str">
        <f t="shared" si="1"/>
        <v>3_113</v>
      </c>
      <c r="G59" s="80">
        <v>3</v>
      </c>
      <c r="H59" s="52">
        <v>113</v>
      </c>
      <c r="I59" s="52">
        <v>4857</v>
      </c>
      <c r="J59" s="53" t="str">
        <f t="shared" si="2"/>
        <v>ok</v>
      </c>
      <c r="K59" s="54" t="str">
        <f>CONCATENATE(L59,"_",M59)</f>
        <v>3_113</v>
      </c>
      <c r="L59" s="54">
        <v>3</v>
      </c>
      <c r="M59" s="54">
        <v>113</v>
      </c>
      <c r="N59" s="54">
        <v>12302</v>
      </c>
      <c r="O59" s="55">
        <v>22518</v>
      </c>
      <c r="P59" s="55">
        <v>98</v>
      </c>
      <c r="Q59" s="55">
        <v>18579</v>
      </c>
      <c r="R59" s="55">
        <v>81</v>
      </c>
      <c r="S59" s="52">
        <v>0</v>
      </c>
      <c r="T59" s="56">
        <v>24133</v>
      </c>
      <c r="U59" s="56">
        <v>2245</v>
      </c>
      <c r="V59" s="56">
        <v>23977</v>
      </c>
      <c r="W59" s="56">
        <v>22518</v>
      </c>
      <c r="X59" s="57">
        <v>0.98</v>
      </c>
      <c r="Y59" s="109"/>
      <c r="Z59" s="109"/>
      <c r="AA59" s="109"/>
      <c r="AB59" s="109"/>
      <c r="AC59" s="56">
        <v>3246</v>
      </c>
      <c r="AD59" s="58" t="s">
        <v>34</v>
      </c>
      <c r="AE59" s="58" t="s">
        <v>34</v>
      </c>
      <c r="AF59" s="52" t="s">
        <v>35</v>
      </c>
      <c r="AG59" s="52"/>
      <c r="AH59" s="106"/>
      <c r="AI59" s="59"/>
      <c r="AJ59" s="68" t="s">
        <v>9</v>
      </c>
      <c r="AK59" t="s">
        <v>9</v>
      </c>
      <c r="AL59" s="39" t="s">
        <v>9</v>
      </c>
      <c r="AM59" s="117"/>
      <c r="AN59" s="115" t="s">
        <v>9</v>
      </c>
      <c r="AO59" s="30"/>
      <c r="AQ59" s="5"/>
      <c r="AS59" s="35"/>
      <c r="AT59" s="30" t="s">
        <v>9</v>
      </c>
      <c r="AU59" s="20"/>
      <c r="AV59" t="str">
        <f t="shared" si="12"/>
        <v>punainen</v>
      </c>
      <c r="AW59" t="str">
        <f t="shared" si="4"/>
        <v>punainen</v>
      </c>
      <c r="AX59" t="str">
        <f t="shared" si="5"/>
        <v>punainen</v>
      </c>
      <c r="AY59" s="31">
        <f t="shared" si="6"/>
        <v>40</v>
      </c>
      <c r="AZ59" s="31">
        <f t="shared" si="7"/>
        <v>10</v>
      </c>
      <c r="BA59" s="31">
        <f t="shared" si="8"/>
        <v>10</v>
      </c>
      <c r="BB59" s="31">
        <f t="shared" si="9"/>
        <v>10</v>
      </c>
      <c r="BC59" s="31">
        <f t="shared" si="10"/>
        <v>10</v>
      </c>
      <c r="BM59" s="29" t="s">
        <v>34</v>
      </c>
      <c r="BN59" s="29" t="s">
        <v>34</v>
      </c>
    </row>
    <row r="60" spans="1:66" x14ac:dyDescent="0.25">
      <c r="A60" s="50">
        <v>49</v>
      </c>
      <c r="B60" s="50">
        <v>49</v>
      </c>
      <c r="C60" s="50" t="str">
        <f t="shared" si="11"/>
        <v>3_114_7495</v>
      </c>
      <c r="D60" s="50">
        <v>1</v>
      </c>
      <c r="E60" s="51">
        <f t="shared" si="0"/>
        <v>30114</v>
      </c>
      <c r="F60" s="76" t="str">
        <f t="shared" si="1"/>
        <v>3_114</v>
      </c>
      <c r="G60" s="80">
        <v>3</v>
      </c>
      <c r="H60" s="52">
        <v>114</v>
      </c>
      <c r="I60" s="52">
        <v>7495</v>
      </c>
      <c r="J60" s="53" t="str">
        <f t="shared" si="2"/>
        <v>huom!</v>
      </c>
      <c r="K60" s="54"/>
      <c r="L60" s="54"/>
      <c r="M60" s="54"/>
      <c r="N60" s="54"/>
      <c r="O60" s="55">
        <v>22518</v>
      </c>
      <c r="P60" s="55">
        <v>98</v>
      </c>
      <c r="Q60" s="55">
        <v>18579</v>
      </c>
      <c r="R60" s="55">
        <v>81</v>
      </c>
      <c r="S60" s="52">
        <v>0</v>
      </c>
      <c r="T60" s="56">
        <v>24133</v>
      </c>
      <c r="U60" s="56">
        <v>2245</v>
      </c>
      <c r="V60" s="56">
        <v>23977</v>
      </c>
      <c r="W60" s="56">
        <v>22518</v>
      </c>
      <c r="X60" s="57">
        <v>0.98</v>
      </c>
      <c r="Y60" s="109"/>
      <c r="Z60" s="109"/>
      <c r="AA60" s="109"/>
      <c r="AB60" s="109"/>
      <c r="AC60" s="56">
        <v>3250</v>
      </c>
      <c r="AD60" s="58" t="s">
        <v>34</v>
      </c>
      <c r="AE60" s="58" t="s">
        <v>34</v>
      </c>
      <c r="AF60" s="52" t="s">
        <v>35</v>
      </c>
      <c r="AG60" s="52"/>
      <c r="AH60" s="106"/>
      <c r="AI60" s="59"/>
      <c r="AJ60" s="68" t="s">
        <v>9</v>
      </c>
      <c r="AK60" t="s">
        <v>9</v>
      </c>
      <c r="AL60" s="39" t="s">
        <v>9</v>
      </c>
      <c r="AM60" s="117"/>
      <c r="AN60" s="115" t="s">
        <v>9</v>
      </c>
      <c r="AO60" s="30"/>
      <c r="AQ60" s="5"/>
      <c r="AS60" s="35"/>
      <c r="AT60" s="30" t="s">
        <v>9</v>
      </c>
      <c r="AU60" s="20"/>
      <c r="AV60" t="str">
        <f t="shared" si="12"/>
        <v>punainen</v>
      </c>
      <c r="AW60" t="str">
        <f t="shared" si="4"/>
        <v>punainen</v>
      </c>
      <c r="AX60" t="str">
        <f t="shared" si="5"/>
        <v>punainen</v>
      </c>
      <c r="AY60" s="31">
        <f t="shared" si="6"/>
        <v>40</v>
      </c>
      <c r="AZ60" s="31">
        <f t="shared" si="7"/>
        <v>10</v>
      </c>
      <c r="BA60" s="31">
        <f t="shared" si="8"/>
        <v>10</v>
      </c>
      <c r="BB60" s="31">
        <f t="shared" si="9"/>
        <v>10</v>
      </c>
      <c r="BC60" s="31">
        <f t="shared" si="10"/>
        <v>10</v>
      </c>
      <c r="BM60" s="29" t="s">
        <v>34</v>
      </c>
      <c r="BN60" s="29" t="s">
        <v>34</v>
      </c>
    </row>
    <row r="61" spans="1:66" x14ac:dyDescent="0.25">
      <c r="A61" s="50">
        <v>50</v>
      </c>
      <c r="B61" s="50">
        <v>50</v>
      </c>
      <c r="C61" s="50" t="str">
        <f t="shared" si="11"/>
        <v>3_115_7670</v>
      </c>
      <c r="D61" s="50">
        <v>1</v>
      </c>
      <c r="E61" s="51">
        <f t="shared" si="0"/>
        <v>30115</v>
      </c>
      <c r="F61" s="76" t="str">
        <f t="shared" si="1"/>
        <v>3_115</v>
      </c>
      <c r="G61" s="80">
        <v>3</v>
      </c>
      <c r="H61" s="52">
        <v>115</v>
      </c>
      <c r="I61" s="52">
        <v>7670</v>
      </c>
      <c r="J61" s="53" t="str">
        <f t="shared" si="2"/>
        <v>ok</v>
      </c>
      <c r="K61" s="54" t="str">
        <f>CONCATENATE(L61,"_",M61)</f>
        <v>3_115</v>
      </c>
      <c r="L61" s="54">
        <v>3</v>
      </c>
      <c r="M61" s="54">
        <v>115</v>
      </c>
      <c r="N61" s="54">
        <v>7634</v>
      </c>
      <c r="O61" s="55">
        <v>22849</v>
      </c>
      <c r="P61" s="55">
        <v>93</v>
      </c>
      <c r="Q61" s="55">
        <v>18551</v>
      </c>
      <c r="R61" s="55">
        <v>75</v>
      </c>
      <c r="S61" s="52">
        <v>0</v>
      </c>
      <c r="T61" s="56">
        <v>23652</v>
      </c>
      <c r="U61" s="56">
        <v>2118</v>
      </c>
      <c r="V61" s="56">
        <v>23254</v>
      </c>
      <c r="W61" s="56">
        <v>22849</v>
      </c>
      <c r="X61" s="57">
        <v>0.93</v>
      </c>
      <c r="Y61" s="109"/>
      <c r="Z61" s="109"/>
      <c r="AA61" s="109"/>
      <c r="AB61" s="109"/>
      <c r="AC61" s="56">
        <v>3123</v>
      </c>
      <c r="AD61" s="58" t="s">
        <v>34</v>
      </c>
      <c r="AE61" s="58" t="s">
        <v>34</v>
      </c>
      <c r="AF61" s="52" t="s">
        <v>35</v>
      </c>
      <c r="AG61" s="52"/>
      <c r="AH61" s="106"/>
      <c r="AI61" s="59"/>
      <c r="AJ61" s="68" t="s">
        <v>9</v>
      </c>
      <c r="AK61" t="s">
        <v>9</v>
      </c>
      <c r="AL61" s="39" t="s">
        <v>9</v>
      </c>
      <c r="AM61" s="117"/>
      <c r="AN61" s="115" t="s">
        <v>9</v>
      </c>
      <c r="AO61" s="30"/>
      <c r="AQ61" s="5"/>
      <c r="AS61" s="35"/>
      <c r="AT61" s="30" t="s">
        <v>9</v>
      </c>
      <c r="AU61" s="20"/>
      <c r="AV61" t="str">
        <f t="shared" si="12"/>
        <v>punainen</v>
      </c>
      <c r="AW61" t="str">
        <f t="shared" si="4"/>
        <v>punainen</v>
      </c>
      <c r="AX61" t="str">
        <f t="shared" si="5"/>
        <v>punainen</v>
      </c>
      <c r="AY61" s="31">
        <f t="shared" si="6"/>
        <v>40</v>
      </c>
      <c r="AZ61" s="31">
        <f t="shared" si="7"/>
        <v>10</v>
      </c>
      <c r="BA61" s="31">
        <f t="shared" si="8"/>
        <v>10</v>
      </c>
      <c r="BB61" s="31">
        <f t="shared" si="9"/>
        <v>10</v>
      </c>
      <c r="BC61" s="31">
        <f t="shared" si="10"/>
        <v>10</v>
      </c>
      <c r="BM61" s="29" t="s">
        <v>34</v>
      </c>
      <c r="BN61" s="29" t="s">
        <v>34</v>
      </c>
    </row>
    <row r="62" spans="1:66" x14ac:dyDescent="0.25">
      <c r="A62" s="50">
        <v>51</v>
      </c>
      <c r="B62" s="50">
        <v>51</v>
      </c>
      <c r="C62" s="50" t="str">
        <f t="shared" si="11"/>
        <v>3_116_5750</v>
      </c>
      <c r="D62" s="50">
        <v>1</v>
      </c>
      <c r="E62" s="51">
        <f t="shared" si="0"/>
        <v>30116</v>
      </c>
      <c r="F62" s="76" t="str">
        <f t="shared" si="1"/>
        <v>3_116</v>
      </c>
      <c r="G62" s="80">
        <v>3</v>
      </c>
      <c r="H62" s="52">
        <v>116</v>
      </c>
      <c r="I62" s="52">
        <v>5750</v>
      </c>
      <c r="J62" s="53" t="str">
        <f t="shared" si="2"/>
        <v>ok</v>
      </c>
      <c r="K62" s="54" t="str">
        <f>CONCATENATE(L62,"_",M62)</f>
        <v>3_116</v>
      </c>
      <c r="L62" s="54">
        <v>3</v>
      </c>
      <c r="M62" s="54">
        <v>116</v>
      </c>
      <c r="N62" s="54">
        <v>5712</v>
      </c>
      <c r="O62" s="55">
        <v>20779</v>
      </c>
      <c r="P62" s="55">
        <v>81</v>
      </c>
      <c r="Q62" s="55">
        <v>17824</v>
      </c>
      <c r="R62" s="55">
        <v>69</v>
      </c>
      <c r="S62" s="52">
        <v>0</v>
      </c>
      <c r="T62" s="56">
        <v>26676</v>
      </c>
      <c r="U62" s="56">
        <v>2141</v>
      </c>
      <c r="V62" s="56">
        <v>26647</v>
      </c>
      <c r="W62" s="56">
        <v>20779</v>
      </c>
      <c r="X62" s="57">
        <v>0.81</v>
      </c>
      <c r="Y62" s="109"/>
      <c r="Z62" s="109"/>
      <c r="AA62" s="109"/>
      <c r="AB62" s="109"/>
      <c r="AC62" s="56">
        <v>3691</v>
      </c>
      <c r="AD62" s="58" t="s">
        <v>34</v>
      </c>
      <c r="AE62" s="58" t="s">
        <v>34</v>
      </c>
      <c r="AF62" s="52" t="s">
        <v>36</v>
      </c>
      <c r="AG62" s="52" t="s">
        <v>36</v>
      </c>
      <c r="AH62" s="106"/>
      <c r="AI62" s="59"/>
      <c r="AJ62" s="68" t="s">
        <v>9</v>
      </c>
      <c r="AK62" t="s">
        <v>9</v>
      </c>
      <c r="AL62" s="39" t="s">
        <v>9</v>
      </c>
      <c r="AM62" s="117"/>
      <c r="AN62" s="115" t="s">
        <v>9</v>
      </c>
      <c r="AO62" s="30"/>
      <c r="AQ62" s="5"/>
      <c r="AS62" s="35"/>
      <c r="AT62" s="30" t="s">
        <v>9</v>
      </c>
      <c r="AU62" s="20"/>
      <c r="AV62" t="str">
        <f t="shared" si="12"/>
        <v>punainen</v>
      </c>
      <c r="AW62" t="str">
        <f t="shared" si="4"/>
        <v>punainen</v>
      </c>
      <c r="AX62" t="str">
        <f t="shared" si="5"/>
        <v>punainen</v>
      </c>
      <c r="AY62" s="31">
        <f t="shared" si="6"/>
        <v>40</v>
      </c>
      <c r="AZ62" s="31">
        <f t="shared" si="7"/>
        <v>10</v>
      </c>
      <c r="BA62" s="31">
        <f t="shared" si="8"/>
        <v>10</v>
      </c>
      <c r="BB62" s="31">
        <f t="shared" si="9"/>
        <v>10</v>
      </c>
      <c r="BC62" s="31">
        <f t="shared" si="10"/>
        <v>10</v>
      </c>
      <c r="BM62" s="29" t="s">
        <v>34</v>
      </c>
      <c r="BN62" s="29" t="s">
        <v>34</v>
      </c>
    </row>
    <row r="63" spans="1:66" x14ac:dyDescent="0.25">
      <c r="A63" s="50">
        <v>52</v>
      </c>
      <c r="B63" s="50">
        <v>52</v>
      </c>
      <c r="C63" s="50" t="str">
        <f t="shared" si="11"/>
        <v>3_117_5215</v>
      </c>
      <c r="D63" s="50">
        <v>1</v>
      </c>
      <c r="E63" s="51">
        <f t="shared" si="0"/>
        <v>30117</v>
      </c>
      <c r="F63" s="76" t="str">
        <f t="shared" si="1"/>
        <v>3_117</v>
      </c>
      <c r="G63" s="80">
        <v>3</v>
      </c>
      <c r="H63" s="52">
        <v>117</v>
      </c>
      <c r="I63" s="52">
        <v>5215</v>
      </c>
      <c r="J63" s="53" t="str">
        <f t="shared" si="2"/>
        <v>ok</v>
      </c>
      <c r="K63" s="54" t="str">
        <f>CONCATENATE(L63,"_",M63)</f>
        <v>3_117</v>
      </c>
      <c r="L63" s="54">
        <v>3</v>
      </c>
      <c r="M63" s="54">
        <v>117</v>
      </c>
      <c r="N63" s="54">
        <v>5204</v>
      </c>
      <c r="O63" s="55">
        <v>17277</v>
      </c>
      <c r="P63" s="55">
        <v>82</v>
      </c>
      <c r="Q63" s="55">
        <v>15892</v>
      </c>
      <c r="R63" s="55">
        <v>75</v>
      </c>
      <c r="S63" s="52">
        <v>0</v>
      </c>
      <c r="T63" s="56">
        <v>20307</v>
      </c>
      <c r="U63" s="56">
        <v>1754</v>
      </c>
      <c r="V63" s="56">
        <v>20215</v>
      </c>
      <c r="W63" s="56">
        <v>17277</v>
      </c>
      <c r="X63" s="57">
        <v>0.82</v>
      </c>
      <c r="Y63" s="109"/>
      <c r="Z63" s="109"/>
      <c r="AA63" s="109"/>
      <c r="AB63" s="109"/>
      <c r="AC63" s="56">
        <v>1889</v>
      </c>
      <c r="AD63" s="58" t="s">
        <v>34</v>
      </c>
      <c r="AE63" s="58" t="s">
        <v>34</v>
      </c>
      <c r="AF63" s="52" t="s">
        <v>35</v>
      </c>
      <c r="AG63" s="52"/>
      <c r="AH63" s="106"/>
      <c r="AI63" s="59"/>
      <c r="AJ63" s="68" t="s">
        <v>9</v>
      </c>
      <c r="AK63" t="s">
        <v>9</v>
      </c>
      <c r="AL63" s="39" t="s">
        <v>9</v>
      </c>
      <c r="AM63" s="117"/>
      <c r="AN63" s="115" t="s">
        <v>9</v>
      </c>
      <c r="AO63" s="30"/>
      <c r="AQ63" s="5"/>
      <c r="AS63" s="35"/>
      <c r="AT63" s="30" t="s">
        <v>9</v>
      </c>
      <c r="AU63" s="20"/>
      <c r="AV63" t="str">
        <f t="shared" si="12"/>
        <v>punainen</v>
      </c>
      <c r="AW63" t="str">
        <f t="shared" si="4"/>
        <v>punainen</v>
      </c>
      <c r="AX63" t="str">
        <f t="shared" si="5"/>
        <v>punainen</v>
      </c>
      <c r="AY63" s="31">
        <f t="shared" si="6"/>
        <v>40</v>
      </c>
      <c r="AZ63" s="31">
        <f t="shared" si="7"/>
        <v>10</v>
      </c>
      <c r="BA63" s="31">
        <f t="shared" si="8"/>
        <v>10</v>
      </c>
      <c r="BB63" s="31">
        <f t="shared" si="9"/>
        <v>10</v>
      </c>
      <c r="BC63" s="31">
        <f t="shared" si="10"/>
        <v>10</v>
      </c>
      <c r="BM63" s="29" t="s">
        <v>34</v>
      </c>
      <c r="BN63" s="29" t="s">
        <v>34</v>
      </c>
    </row>
    <row r="64" spans="1:66" x14ac:dyDescent="0.25">
      <c r="A64" s="50">
        <v>53</v>
      </c>
      <c r="B64" s="50">
        <v>53</v>
      </c>
      <c r="C64" s="50" t="str">
        <f t="shared" si="11"/>
        <v>3_118_8516</v>
      </c>
      <c r="D64" s="50">
        <v>1</v>
      </c>
      <c r="E64" s="51">
        <f t="shared" si="0"/>
        <v>30118</v>
      </c>
      <c r="F64" s="76" t="str">
        <f t="shared" si="1"/>
        <v>3_118</v>
      </c>
      <c r="G64" s="80">
        <v>3</v>
      </c>
      <c r="H64" s="52">
        <v>118</v>
      </c>
      <c r="I64" s="52">
        <v>8516</v>
      </c>
      <c r="J64" s="53" t="str">
        <f t="shared" si="2"/>
        <v>ok</v>
      </c>
      <c r="K64" s="54" t="str">
        <f>CONCATENATE(L64,"_",M64)</f>
        <v>3_118</v>
      </c>
      <c r="L64" s="54">
        <v>3</v>
      </c>
      <c r="M64" s="54">
        <v>118</v>
      </c>
      <c r="N64" s="54">
        <v>12256</v>
      </c>
      <c r="O64" s="55">
        <v>16975</v>
      </c>
      <c r="P64" s="55">
        <v>97</v>
      </c>
      <c r="Q64" s="55">
        <v>15665</v>
      </c>
      <c r="R64" s="55">
        <v>89</v>
      </c>
      <c r="S64" s="52">
        <v>0</v>
      </c>
      <c r="T64" s="56">
        <v>16799</v>
      </c>
      <c r="U64" s="56">
        <v>1586</v>
      </c>
      <c r="V64" s="56">
        <v>16174</v>
      </c>
      <c r="W64" s="56">
        <v>16975</v>
      </c>
      <c r="X64" s="57">
        <v>0.97</v>
      </c>
      <c r="Y64" s="109"/>
      <c r="Z64" s="109"/>
      <c r="AA64" s="109"/>
      <c r="AB64" s="109"/>
      <c r="AC64" s="56">
        <v>1858</v>
      </c>
      <c r="AD64" s="58" t="s">
        <v>34</v>
      </c>
      <c r="AE64" s="58" t="s">
        <v>34</v>
      </c>
      <c r="AF64" s="52" t="s">
        <v>35</v>
      </c>
      <c r="AG64" s="52"/>
      <c r="AH64" s="106"/>
      <c r="AI64" s="59"/>
      <c r="AJ64" s="68" t="s">
        <v>9</v>
      </c>
      <c r="AK64" t="s">
        <v>9</v>
      </c>
      <c r="AL64" s="39" t="s">
        <v>9</v>
      </c>
      <c r="AM64" s="117"/>
      <c r="AN64" s="115" t="s">
        <v>9</v>
      </c>
      <c r="AO64" s="30"/>
      <c r="AQ64" s="5"/>
      <c r="AS64" s="35"/>
      <c r="AT64" s="30" t="s">
        <v>9</v>
      </c>
      <c r="AU64" s="20"/>
      <c r="AV64" t="str">
        <f t="shared" si="12"/>
        <v>punainen</v>
      </c>
      <c r="AW64" t="str">
        <f t="shared" si="4"/>
        <v>punainen</v>
      </c>
      <c r="AX64" t="str">
        <f t="shared" si="5"/>
        <v>punainen</v>
      </c>
      <c r="AY64" s="31">
        <f t="shared" si="6"/>
        <v>40</v>
      </c>
      <c r="AZ64" s="31">
        <f t="shared" si="7"/>
        <v>10</v>
      </c>
      <c r="BA64" s="31">
        <f t="shared" si="8"/>
        <v>10</v>
      </c>
      <c r="BB64" s="31">
        <f t="shared" si="9"/>
        <v>10</v>
      </c>
      <c r="BC64" s="31">
        <f t="shared" si="10"/>
        <v>10</v>
      </c>
      <c r="BM64" s="29" t="s">
        <v>34</v>
      </c>
      <c r="BN64" s="29" t="s">
        <v>34</v>
      </c>
    </row>
    <row r="65" spans="1:66" x14ac:dyDescent="0.25">
      <c r="A65" s="50">
        <v>54</v>
      </c>
      <c r="B65" s="50">
        <v>54</v>
      </c>
      <c r="C65" s="50" t="str">
        <f t="shared" si="11"/>
        <v>3_119_3783</v>
      </c>
      <c r="D65" s="50">
        <v>1</v>
      </c>
      <c r="E65" s="51">
        <f t="shared" si="0"/>
        <v>30119</v>
      </c>
      <c r="F65" s="76" t="str">
        <f t="shared" si="1"/>
        <v>3_119</v>
      </c>
      <c r="G65" s="80">
        <v>3</v>
      </c>
      <c r="H65" s="52">
        <v>119</v>
      </c>
      <c r="I65" s="52">
        <v>3783</v>
      </c>
      <c r="J65" s="53" t="str">
        <f t="shared" si="2"/>
        <v>huom!</v>
      </c>
      <c r="K65" s="54"/>
      <c r="L65" s="54"/>
      <c r="M65" s="54"/>
      <c r="N65" s="54"/>
      <c r="O65" s="55">
        <v>16975</v>
      </c>
      <c r="P65" s="55">
        <v>97</v>
      </c>
      <c r="Q65" s="55">
        <v>15665</v>
      </c>
      <c r="R65" s="55">
        <v>89</v>
      </c>
      <c r="S65" s="52">
        <v>0</v>
      </c>
      <c r="T65" s="56">
        <v>16799</v>
      </c>
      <c r="U65" s="56">
        <v>1586</v>
      </c>
      <c r="V65" s="56">
        <v>16174</v>
      </c>
      <c r="W65" s="56">
        <v>16975</v>
      </c>
      <c r="X65" s="57">
        <v>0.97</v>
      </c>
      <c r="Y65" s="109"/>
      <c r="Z65" s="109"/>
      <c r="AA65" s="109"/>
      <c r="AB65" s="109"/>
      <c r="AC65" s="56">
        <v>1859</v>
      </c>
      <c r="AD65" s="58" t="s">
        <v>34</v>
      </c>
      <c r="AE65" s="58" t="s">
        <v>34</v>
      </c>
      <c r="AF65" s="52" t="s">
        <v>35</v>
      </c>
      <c r="AG65" s="52"/>
      <c r="AH65" s="106"/>
      <c r="AI65" s="59"/>
      <c r="AJ65" s="68" t="s">
        <v>9</v>
      </c>
      <c r="AK65" t="s">
        <v>9</v>
      </c>
      <c r="AL65" s="39" t="s">
        <v>9</v>
      </c>
      <c r="AM65" s="117"/>
      <c r="AN65" s="115" t="s">
        <v>9</v>
      </c>
      <c r="AO65" s="30"/>
      <c r="AQ65" s="5"/>
      <c r="AS65" s="35"/>
      <c r="AT65" s="30" t="s">
        <v>9</v>
      </c>
      <c r="AU65" s="20"/>
      <c r="AV65" t="str">
        <f t="shared" si="12"/>
        <v>punainen</v>
      </c>
      <c r="AW65" t="str">
        <f t="shared" si="4"/>
        <v>punainen</v>
      </c>
      <c r="AX65" t="str">
        <f t="shared" si="5"/>
        <v>punainen</v>
      </c>
      <c r="AY65" s="31">
        <f t="shared" si="6"/>
        <v>40</v>
      </c>
      <c r="AZ65" s="31">
        <f t="shared" si="7"/>
        <v>10</v>
      </c>
      <c r="BA65" s="31">
        <f t="shared" si="8"/>
        <v>10</v>
      </c>
      <c r="BB65" s="31">
        <f t="shared" si="9"/>
        <v>10</v>
      </c>
      <c r="BC65" s="31">
        <f t="shared" si="10"/>
        <v>10</v>
      </c>
      <c r="BM65" s="29" t="s">
        <v>34</v>
      </c>
      <c r="BN65" s="29" t="s">
        <v>34</v>
      </c>
    </row>
    <row r="66" spans="1:66" x14ac:dyDescent="0.25">
      <c r="A66" s="50">
        <v>55</v>
      </c>
      <c r="B66" s="50">
        <v>55</v>
      </c>
      <c r="C66" s="50" t="str">
        <f t="shared" si="11"/>
        <v>3_120_4531</v>
      </c>
      <c r="D66" s="50">
        <v>1</v>
      </c>
      <c r="E66" s="51">
        <f t="shared" si="0"/>
        <v>30120</v>
      </c>
      <c r="F66" s="76" t="str">
        <f t="shared" si="1"/>
        <v>3_120</v>
      </c>
      <c r="G66" s="80">
        <v>3</v>
      </c>
      <c r="H66" s="52">
        <v>120</v>
      </c>
      <c r="I66" s="52">
        <v>4531</v>
      </c>
      <c r="J66" s="53" t="str">
        <f t="shared" si="2"/>
        <v>ok</v>
      </c>
      <c r="K66" s="54" t="str">
        <f t="shared" ref="K66:K74" si="15">CONCATENATE(L66,"_",M66)</f>
        <v>3_120</v>
      </c>
      <c r="L66" s="54">
        <v>3</v>
      </c>
      <c r="M66" s="54">
        <v>120</v>
      </c>
      <c r="N66" s="54">
        <v>4564</v>
      </c>
      <c r="O66" s="55">
        <v>16121</v>
      </c>
      <c r="P66" s="55">
        <v>99</v>
      </c>
      <c r="Q66" s="55">
        <v>14986</v>
      </c>
      <c r="R66" s="55">
        <v>92</v>
      </c>
      <c r="S66" s="52">
        <v>0</v>
      </c>
      <c r="T66" s="56">
        <v>16312</v>
      </c>
      <c r="U66" s="56">
        <v>1564</v>
      </c>
      <c r="V66" s="56">
        <v>15844</v>
      </c>
      <c r="W66" s="56">
        <v>16121</v>
      </c>
      <c r="X66" s="57">
        <v>0.99</v>
      </c>
      <c r="Y66" s="109"/>
      <c r="Z66" s="109"/>
      <c r="AA66" s="109"/>
      <c r="AB66" s="109"/>
      <c r="AC66" s="56">
        <v>1817</v>
      </c>
      <c r="AD66" s="58" t="s">
        <v>34</v>
      </c>
      <c r="AE66" s="58" t="s">
        <v>34</v>
      </c>
      <c r="AF66" s="52" t="s">
        <v>35</v>
      </c>
      <c r="AG66" s="52"/>
      <c r="AH66" s="106"/>
      <c r="AI66" s="59"/>
      <c r="AJ66" s="68" t="s">
        <v>9</v>
      </c>
      <c r="AK66" t="s">
        <v>9</v>
      </c>
      <c r="AL66" s="39" t="s">
        <v>9</v>
      </c>
      <c r="AM66" s="117"/>
      <c r="AN66" s="115" t="s">
        <v>9</v>
      </c>
      <c r="AO66" s="30"/>
      <c r="AQ66" s="5"/>
      <c r="AS66" s="35"/>
      <c r="AT66" s="30" t="s">
        <v>9</v>
      </c>
      <c r="AU66" s="20"/>
      <c r="AV66" t="str">
        <f t="shared" si="12"/>
        <v>punainen</v>
      </c>
      <c r="AW66" t="str">
        <f t="shared" si="4"/>
        <v>punainen</v>
      </c>
      <c r="AX66" t="str">
        <f t="shared" si="5"/>
        <v>punainen</v>
      </c>
      <c r="AY66" s="31">
        <f t="shared" si="6"/>
        <v>40</v>
      </c>
      <c r="AZ66" s="31">
        <f t="shared" si="7"/>
        <v>10</v>
      </c>
      <c r="BA66" s="31">
        <f t="shared" si="8"/>
        <v>10</v>
      </c>
      <c r="BB66" s="31">
        <f t="shared" si="9"/>
        <v>10</v>
      </c>
      <c r="BC66" s="31">
        <f t="shared" si="10"/>
        <v>10</v>
      </c>
      <c r="BM66" s="29" t="s">
        <v>34</v>
      </c>
      <c r="BN66" s="29" t="s">
        <v>34</v>
      </c>
    </row>
    <row r="67" spans="1:66" x14ac:dyDescent="0.25">
      <c r="A67" s="50">
        <v>56</v>
      </c>
      <c r="B67" s="50">
        <v>56</v>
      </c>
      <c r="C67" s="50" t="str">
        <f t="shared" si="11"/>
        <v>4_102_4353</v>
      </c>
      <c r="D67" s="50">
        <v>1</v>
      </c>
      <c r="E67" s="51">
        <f t="shared" si="0"/>
        <v>40102</v>
      </c>
      <c r="F67" s="76" t="str">
        <f t="shared" si="1"/>
        <v>4_102</v>
      </c>
      <c r="G67" s="80">
        <v>4</v>
      </c>
      <c r="H67" s="52">
        <v>102</v>
      </c>
      <c r="I67" s="52">
        <v>4353</v>
      </c>
      <c r="J67" s="53" t="str">
        <f t="shared" si="2"/>
        <v>ok</v>
      </c>
      <c r="K67" s="54" t="str">
        <f t="shared" si="15"/>
        <v>4_102</v>
      </c>
      <c r="L67" s="54">
        <v>4</v>
      </c>
      <c r="M67" s="54">
        <v>102</v>
      </c>
      <c r="N67" s="54">
        <v>4330</v>
      </c>
      <c r="O67" s="55">
        <v>29480</v>
      </c>
      <c r="P67" s="55">
        <v>49</v>
      </c>
      <c r="Q67" s="55">
        <v>13060</v>
      </c>
      <c r="R67" s="55">
        <v>22</v>
      </c>
      <c r="S67" s="52">
        <v>0</v>
      </c>
      <c r="T67" s="56">
        <v>47391</v>
      </c>
      <c r="U67" s="56">
        <v>3045</v>
      </c>
      <c r="V67" s="56">
        <v>52928</v>
      </c>
      <c r="W67" s="56">
        <v>29480</v>
      </c>
      <c r="X67" s="57">
        <v>0.49</v>
      </c>
      <c r="Y67" s="109"/>
      <c r="Z67" s="109"/>
      <c r="AA67" s="109"/>
      <c r="AB67" s="109"/>
      <c r="AC67" s="56">
        <v>16147</v>
      </c>
      <c r="AD67" s="58" t="s">
        <v>34</v>
      </c>
      <c r="AE67" s="58" t="s">
        <v>34</v>
      </c>
      <c r="AF67" s="52" t="s">
        <v>36</v>
      </c>
      <c r="AG67" s="52" t="s">
        <v>36</v>
      </c>
      <c r="AH67" s="106"/>
      <c r="AI67" s="59"/>
      <c r="AJ67" s="68" t="s">
        <v>9</v>
      </c>
      <c r="AK67" t="s">
        <v>9</v>
      </c>
      <c r="AL67" s="39" t="s">
        <v>9</v>
      </c>
      <c r="AM67" s="117"/>
      <c r="AN67" s="115" t="s">
        <v>9</v>
      </c>
      <c r="AO67" s="30"/>
      <c r="AQ67" s="5"/>
      <c r="AS67" s="35"/>
      <c r="AT67" s="30" t="s">
        <v>9</v>
      </c>
      <c r="AU67" s="20"/>
      <c r="AV67" t="str">
        <f t="shared" si="12"/>
        <v>musta</v>
      </c>
      <c r="AW67" t="str">
        <f t="shared" si="4"/>
        <v>punainen</v>
      </c>
      <c r="AX67" t="str">
        <f t="shared" si="5"/>
        <v>punainen</v>
      </c>
      <c r="AY67" s="31">
        <f t="shared" si="6"/>
        <v>31</v>
      </c>
      <c r="AZ67" s="31">
        <f t="shared" si="7"/>
        <v>1</v>
      </c>
      <c r="BA67" s="31">
        <f t="shared" si="8"/>
        <v>10</v>
      </c>
      <c r="BB67" s="31">
        <f t="shared" si="9"/>
        <v>10</v>
      </c>
      <c r="BC67" s="31">
        <f t="shared" si="10"/>
        <v>10</v>
      </c>
      <c r="BM67" s="29" t="s">
        <v>34</v>
      </c>
      <c r="BN67" s="29" t="s">
        <v>34</v>
      </c>
    </row>
    <row r="68" spans="1:66" x14ac:dyDescent="0.25">
      <c r="A68" s="50">
        <v>57</v>
      </c>
      <c r="B68" s="50">
        <v>57</v>
      </c>
      <c r="C68" s="50" t="str">
        <f t="shared" si="11"/>
        <v>4_103_4770</v>
      </c>
      <c r="D68" s="50">
        <v>1</v>
      </c>
      <c r="E68" s="51">
        <f t="shared" si="0"/>
        <v>40103</v>
      </c>
      <c r="F68" s="76" t="str">
        <f t="shared" si="1"/>
        <v>4_103</v>
      </c>
      <c r="G68" s="80">
        <v>4</v>
      </c>
      <c r="H68" s="52">
        <v>103</v>
      </c>
      <c r="I68" s="52">
        <v>4770</v>
      </c>
      <c r="J68" s="53" t="str">
        <f t="shared" si="2"/>
        <v>ok</v>
      </c>
      <c r="K68" s="54" t="str">
        <f t="shared" si="15"/>
        <v>4_103</v>
      </c>
      <c r="L68" s="54">
        <v>4</v>
      </c>
      <c r="M68" s="54">
        <v>103</v>
      </c>
      <c r="N68" s="54">
        <v>4921</v>
      </c>
      <c r="O68" s="55">
        <v>59662</v>
      </c>
      <c r="P68" s="55">
        <v>63</v>
      </c>
      <c r="Q68" s="55">
        <v>24922</v>
      </c>
      <c r="R68" s="55">
        <v>25</v>
      </c>
      <c r="S68" s="52">
        <v>0</v>
      </c>
      <c r="T68" s="56">
        <v>48357</v>
      </c>
      <c r="U68" s="56">
        <v>2853</v>
      </c>
      <c r="V68" s="56">
        <v>54093</v>
      </c>
      <c r="W68" s="56">
        <v>59662</v>
      </c>
      <c r="X68" s="57">
        <v>0.63</v>
      </c>
      <c r="Y68" s="109"/>
      <c r="Z68" s="109"/>
      <c r="AA68" s="109"/>
      <c r="AB68" s="109"/>
      <c r="AC68" s="56">
        <v>24711</v>
      </c>
      <c r="AD68" s="58" t="s">
        <v>34</v>
      </c>
      <c r="AE68" s="58" t="s">
        <v>34</v>
      </c>
      <c r="AF68" s="52" t="s">
        <v>36</v>
      </c>
      <c r="AG68" s="52" t="s">
        <v>36</v>
      </c>
      <c r="AH68" s="106"/>
      <c r="AI68" s="59"/>
      <c r="AJ68" s="68" t="s">
        <v>9</v>
      </c>
      <c r="AK68" t="s">
        <v>9</v>
      </c>
      <c r="AL68" s="39" t="s">
        <v>9</v>
      </c>
      <c r="AM68" s="117"/>
      <c r="AN68" s="115" t="s">
        <v>9</v>
      </c>
      <c r="AO68" s="30"/>
      <c r="AQ68" s="5"/>
      <c r="AS68" s="35"/>
      <c r="AT68" s="30" t="s">
        <v>9</v>
      </c>
      <c r="AU68" s="20"/>
      <c r="AV68" t="str">
        <f t="shared" si="12"/>
        <v>punainen</v>
      </c>
      <c r="AW68" t="str">
        <f t="shared" si="4"/>
        <v>punainen</v>
      </c>
      <c r="AX68" t="str">
        <f t="shared" si="5"/>
        <v>punainen</v>
      </c>
      <c r="AY68" s="31">
        <f t="shared" si="6"/>
        <v>40</v>
      </c>
      <c r="AZ68" s="31">
        <f t="shared" si="7"/>
        <v>10</v>
      </c>
      <c r="BA68" s="31">
        <f t="shared" si="8"/>
        <v>10</v>
      </c>
      <c r="BB68" s="31">
        <f t="shared" si="9"/>
        <v>10</v>
      </c>
      <c r="BC68" s="31">
        <f t="shared" si="10"/>
        <v>10</v>
      </c>
      <c r="BM68" s="29" t="s">
        <v>34</v>
      </c>
      <c r="BN68" s="29" t="s">
        <v>34</v>
      </c>
    </row>
    <row r="69" spans="1:66" x14ac:dyDescent="0.25">
      <c r="A69" s="50">
        <v>58</v>
      </c>
      <c r="B69" s="50">
        <v>58</v>
      </c>
      <c r="C69" s="50" t="str">
        <f t="shared" si="11"/>
        <v>4_104_3814</v>
      </c>
      <c r="D69" s="50">
        <v>1</v>
      </c>
      <c r="E69" s="51">
        <f t="shared" si="0"/>
        <v>40104</v>
      </c>
      <c r="F69" s="76" t="str">
        <f t="shared" si="1"/>
        <v>4_104</v>
      </c>
      <c r="G69" s="80">
        <v>4</v>
      </c>
      <c r="H69" s="52">
        <v>104</v>
      </c>
      <c r="I69" s="52">
        <v>3814</v>
      </c>
      <c r="J69" s="53" t="str">
        <f t="shared" si="2"/>
        <v>ok</v>
      </c>
      <c r="K69" s="54" t="str">
        <f t="shared" si="15"/>
        <v>4_104</v>
      </c>
      <c r="L69" s="54">
        <v>4</v>
      </c>
      <c r="M69" s="54">
        <v>104</v>
      </c>
      <c r="N69" s="54">
        <v>3686</v>
      </c>
      <c r="O69" s="55">
        <v>59566</v>
      </c>
      <c r="P69" s="55">
        <v>73</v>
      </c>
      <c r="Q69" s="55">
        <v>21837</v>
      </c>
      <c r="R69" s="55">
        <v>27</v>
      </c>
      <c r="S69" s="52">
        <v>0</v>
      </c>
      <c r="T69" s="56">
        <v>52036</v>
      </c>
      <c r="U69" s="56">
        <v>3496</v>
      </c>
      <c r="V69" s="56">
        <v>57104</v>
      </c>
      <c r="W69" s="56">
        <v>59566</v>
      </c>
      <c r="X69" s="57">
        <v>0.73</v>
      </c>
      <c r="Y69" s="109"/>
      <c r="Z69" s="109"/>
      <c r="AA69" s="109"/>
      <c r="AB69" s="109"/>
      <c r="AC69" s="56">
        <v>19795</v>
      </c>
      <c r="AD69" s="58" t="s">
        <v>34</v>
      </c>
      <c r="AE69" s="58" t="s">
        <v>34</v>
      </c>
      <c r="AF69" s="52" t="s">
        <v>36</v>
      </c>
      <c r="AG69" s="52" t="s">
        <v>36</v>
      </c>
      <c r="AH69" s="106"/>
      <c r="AI69" s="59"/>
      <c r="AJ69" s="68" t="s">
        <v>9</v>
      </c>
      <c r="AK69" t="s">
        <v>9</v>
      </c>
      <c r="AL69" s="39" t="s">
        <v>9</v>
      </c>
      <c r="AM69" s="117"/>
      <c r="AN69" s="115" t="s">
        <v>9</v>
      </c>
      <c r="AO69" s="30"/>
      <c r="AQ69" s="5"/>
      <c r="AS69" s="35"/>
      <c r="AT69" s="30" t="s">
        <v>9</v>
      </c>
      <c r="AU69" s="20"/>
      <c r="AV69" t="str">
        <f t="shared" si="12"/>
        <v>punainen</v>
      </c>
      <c r="AW69" t="str">
        <f t="shared" si="4"/>
        <v>punainen</v>
      </c>
      <c r="AX69" t="str">
        <f t="shared" si="5"/>
        <v>punainen</v>
      </c>
      <c r="AY69" s="31">
        <f t="shared" si="6"/>
        <v>40</v>
      </c>
      <c r="AZ69" s="31">
        <f t="shared" si="7"/>
        <v>10</v>
      </c>
      <c r="BA69" s="31">
        <f t="shared" si="8"/>
        <v>10</v>
      </c>
      <c r="BB69" s="31">
        <f t="shared" si="9"/>
        <v>10</v>
      </c>
      <c r="BC69" s="31">
        <f t="shared" si="10"/>
        <v>10</v>
      </c>
      <c r="BM69" s="29" t="s">
        <v>34</v>
      </c>
      <c r="BN69" s="29" t="s">
        <v>34</v>
      </c>
    </row>
    <row r="70" spans="1:66" x14ac:dyDescent="0.25">
      <c r="A70" s="50">
        <v>59</v>
      </c>
      <c r="B70" s="50">
        <v>59</v>
      </c>
      <c r="C70" s="50" t="str">
        <f t="shared" si="11"/>
        <v>4_105_4470</v>
      </c>
      <c r="D70" s="50">
        <v>1</v>
      </c>
      <c r="E70" s="51">
        <f t="shared" si="0"/>
        <v>40105</v>
      </c>
      <c r="F70" s="76" t="str">
        <f t="shared" si="1"/>
        <v>4_105</v>
      </c>
      <c r="G70" s="80">
        <v>4</v>
      </c>
      <c r="H70" s="52">
        <v>105</v>
      </c>
      <c r="I70" s="52">
        <v>4470</v>
      </c>
      <c r="J70" s="53" t="str">
        <f t="shared" si="2"/>
        <v>ok</v>
      </c>
      <c r="K70" s="54" t="str">
        <f t="shared" si="15"/>
        <v>4_105</v>
      </c>
      <c r="L70" s="54">
        <v>4</v>
      </c>
      <c r="M70" s="54">
        <v>105</v>
      </c>
      <c r="N70" s="54">
        <v>4448</v>
      </c>
      <c r="O70" s="55">
        <v>56586</v>
      </c>
      <c r="P70" s="55">
        <v>78</v>
      </c>
      <c r="Q70" s="55">
        <v>22122</v>
      </c>
      <c r="R70" s="55">
        <v>30</v>
      </c>
      <c r="S70" s="52">
        <v>0</v>
      </c>
      <c r="T70" s="56">
        <v>38329</v>
      </c>
      <c r="U70" s="56">
        <v>4289</v>
      </c>
      <c r="V70" s="56">
        <v>41528</v>
      </c>
      <c r="W70" s="56">
        <v>56586</v>
      </c>
      <c r="X70" s="57">
        <v>0.78</v>
      </c>
      <c r="Y70" s="109"/>
      <c r="Z70" s="109"/>
      <c r="AA70" s="109"/>
      <c r="AB70" s="109"/>
      <c r="AC70" s="56">
        <v>18041</v>
      </c>
      <c r="AD70" s="58" t="s">
        <v>34</v>
      </c>
      <c r="AE70" s="58" t="s">
        <v>34</v>
      </c>
      <c r="AF70" s="52" t="s">
        <v>35</v>
      </c>
      <c r="AG70" s="52" t="s">
        <v>36</v>
      </c>
      <c r="AH70" s="106"/>
      <c r="AI70" s="59"/>
      <c r="AJ70" s="68" t="s">
        <v>9</v>
      </c>
      <c r="AK70" t="s">
        <v>9</v>
      </c>
      <c r="AL70" s="39" t="s">
        <v>9</v>
      </c>
      <c r="AM70" s="117"/>
      <c r="AN70" s="115" t="s">
        <v>9</v>
      </c>
      <c r="AO70" s="30"/>
      <c r="AQ70" s="5"/>
      <c r="AS70" s="35"/>
      <c r="AT70" s="30" t="s">
        <v>9</v>
      </c>
      <c r="AU70" s="20"/>
      <c r="AV70" t="str">
        <f t="shared" si="12"/>
        <v>punainen</v>
      </c>
      <c r="AW70" t="str">
        <f t="shared" si="4"/>
        <v>punainen</v>
      </c>
      <c r="AX70" t="str">
        <f t="shared" si="5"/>
        <v>punainen</v>
      </c>
      <c r="AY70" s="31">
        <f t="shared" si="6"/>
        <v>40</v>
      </c>
      <c r="AZ70" s="31">
        <f t="shared" si="7"/>
        <v>10</v>
      </c>
      <c r="BA70" s="31">
        <f t="shared" si="8"/>
        <v>10</v>
      </c>
      <c r="BB70" s="31">
        <f t="shared" si="9"/>
        <v>10</v>
      </c>
      <c r="BC70" s="31">
        <f t="shared" si="10"/>
        <v>10</v>
      </c>
      <c r="BM70" s="29" t="s">
        <v>34</v>
      </c>
      <c r="BN70" s="29" t="s">
        <v>34</v>
      </c>
    </row>
    <row r="71" spans="1:66" x14ac:dyDescent="0.25">
      <c r="A71" s="50">
        <v>60</v>
      </c>
      <c r="B71" s="50">
        <v>60</v>
      </c>
      <c r="C71" s="50" t="str">
        <f t="shared" si="11"/>
        <v>4_106_4914</v>
      </c>
      <c r="D71" s="50">
        <v>1</v>
      </c>
      <c r="E71" s="51">
        <f t="shared" si="0"/>
        <v>40106</v>
      </c>
      <c r="F71" s="76" t="str">
        <f t="shared" si="1"/>
        <v>4_106</v>
      </c>
      <c r="G71" s="80">
        <v>4</v>
      </c>
      <c r="H71" s="52">
        <v>106</v>
      </c>
      <c r="I71" s="52">
        <v>4914</v>
      </c>
      <c r="J71" s="53" t="str">
        <f t="shared" si="2"/>
        <v>ok</v>
      </c>
      <c r="K71" s="54" t="str">
        <f t="shared" si="15"/>
        <v>4_106</v>
      </c>
      <c r="L71" s="54">
        <v>4</v>
      </c>
      <c r="M71" s="54">
        <v>106</v>
      </c>
      <c r="N71" s="54">
        <v>4930</v>
      </c>
      <c r="O71" s="55">
        <v>48861</v>
      </c>
      <c r="P71" s="55">
        <v>81</v>
      </c>
      <c r="Q71" s="55">
        <v>22678</v>
      </c>
      <c r="R71" s="55">
        <v>37</v>
      </c>
      <c r="S71" s="52">
        <v>0</v>
      </c>
      <c r="T71" s="56">
        <v>42209</v>
      </c>
      <c r="U71" s="56">
        <v>3131</v>
      </c>
      <c r="V71" s="56">
        <v>44919</v>
      </c>
      <c r="W71" s="56">
        <v>48861</v>
      </c>
      <c r="X71" s="57">
        <v>0.81</v>
      </c>
      <c r="Y71" s="109"/>
      <c r="Z71" s="109"/>
      <c r="AA71" s="109"/>
      <c r="AB71" s="109"/>
      <c r="AC71" s="56">
        <v>16624</v>
      </c>
      <c r="AD71" s="58" t="s">
        <v>34</v>
      </c>
      <c r="AE71" s="58" t="s">
        <v>34</v>
      </c>
      <c r="AF71" s="52" t="s">
        <v>35</v>
      </c>
      <c r="AG71" s="52" t="s">
        <v>36</v>
      </c>
      <c r="AH71" s="106"/>
      <c r="AI71" s="59"/>
      <c r="AJ71" s="68" t="s">
        <v>9</v>
      </c>
      <c r="AK71" t="s">
        <v>9</v>
      </c>
      <c r="AL71" s="39" t="s">
        <v>9</v>
      </c>
      <c r="AM71" s="117"/>
      <c r="AN71" s="115" t="s">
        <v>9</v>
      </c>
      <c r="AO71" s="30"/>
      <c r="AQ71" s="5"/>
      <c r="AS71" s="35"/>
      <c r="AT71" s="30" t="s">
        <v>9</v>
      </c>
      <c r="AU71" s="20"/>
      <c r="AV71" t="str">
        <f t="shared" si="12"/>
        <v>punainen</v>
      </c>
      <c r="AW71" t="str">
        <f t="shared" si="4"/>
        <v>punainen</v>
      </c>
      <c r="AX71" t="str">
        <f t="shared" si="5"/>
        <v>punainen</v>
      </c>
      <c r="AY71" s="31">
        <f t="shared" si="6"/>
        <v>40</v>
      </c>
      <c r="AZ71" s="31">
        <f t="shared" si="7"/>
        <v>10</v>
      </c>
      <c r="BA71" s="31">
        <f t="shared" si="8"/>
        <v>10</v>
      </c>
      <c r="BB71" s="31">
        <f t="shared" si="9"/>
        <v>10</v>
      </c>
      <c r="BC71" s="31">
        <f t="shared" si="10"/>
        <v>10</v>
      </c>
      <c r="BM71" s="29" t="s">
        <v>34</v>
      </c>
      <c r="BN71" s="29" t="s">
        <v>34</v>
      </c>
    </row>
    <row r="72" spans="1:66" x14ac:dyDescent="0.25">
      <c r="A72" s="50">
        <v>61</v>
      </c>
      <c r="B72" s="50">
        <v>61</v>
      </c>
      <c r="C72" s="50" t="str">
        <f t="shared" si="11"/>
        <v>4_107_7519</v>
      </c>
      <c r="D72" s="50">
        <v>1</v>
      </c>
      <c r="E72" s="51">
        <f t="shared" si="0"/>
        <v>40107</v>
      </c>
      <c r="F72" s="76" t="str">
        <f t="shared" si="1"/>
        <v>4_107</v>
      </c>
      <c r="G72" s="80">
        <v>4</v>
      </c>
      <c r="H72" s="52">
        <v>107</v>
      </c>
      <c r="I72" s="52">
        <v>7519</v>
      </c>
      <c r="J72" s="53" t="str">
        <f t="shared" si="2"/>
        <v>ok</v>
      </c>
      <c r="K72" s="54" t="str">
        <f t="shared" si="15"/>
        <v>4_107</v>
      </c>
      <c r="L72" s="54">
        <v>4</v>
      </c>
      <c r="M72" s="54">
        <v>107</v>
      </c>
      <c r="N72" s="54">
        <v>7493</v>
      </c>
      <c r="O72" s="55">
        <v>41368</v>
      </c>
      <c r="P72" s="55">
        <v>83</v>
      </c>
      <c r="Q72" s="55">
        <v>23585</v>
      </c>
      <c r="R72" s="55">
        <v>47</v>
      </c>
      <c r="S72" s="52">
        <v>0</v>
      </c>
      <c r="T72" s="56">
        <v>35818</v>
      </c>
      <c r="U72" s="56">
        <v>2637</v>
      </c>
      <c r="V72" s="56">
        <v>37491</v>
      </c>
      <c r="W72" s="56">
        <v>41368</v>
      </c>
      <c r="X72" s="57">
        <v>0.83</v>
      </c>
      <c r="Y72" s="109"/>
      <c r="Z72" s="109"/>
      <c r="AA72" s="109"/>
      <c r="AB72" s="109"/>
      <c r="AC72" s="56">
        <v>10664</v>
      </c>
      <c r="AD72" s="58" t="s">
        <v>34</v>
      </c>
      <c r="AE72" s="58" t="s">
        <v>34</v>
      </c>
      <c r="AF72" s="52" t="s">
        <v>35</v>
      </c>
      <c r="AG72" s="52"/>
      <c r="AH72" s="106"/>
      <c r="AI72" s="59"/>
      <c r="AJ72" s="68" t="s">
        <v>9</v>
      </c>
      <c r="AK72" t="s">
        <v>9</v>
      </c>
      <c r="AL72" s="39" t="s">
        <v>9</v>
      </c>
      <c r="AM72" s="117"/>
      <c r="AN72" s="115" t="s">
        <v>9</v>
      </c>
      <c r="AO72" s="30"/>
      <c r="AQ72" s="5"/>
      <c r="AS72" s="35"/>
      <c r="AT72" s="30" t="s">
        <v>9</v>
      </c>
      <c r="AU72" s="20"/>
      <c r="AV72" t="str">
        <f t="shared" si="12"/>
        <v>punainen</v>
      </c>
      <c r="AW72" t="str">
        <f t="shared" si="4"/>
        <v>punainen</v>
      </c>
      <c r="AX72" t="str">
        <f t="shared" si="5"/>
        <v>punainen</v>
      </c>
      <c r="AY72" s="31">
        <f t="shared" si="6"/>
        <v>40</v>
      </c>
      <c r="AZ72" s="31">
        <f t="shared" si="7"/>
        <v>10</v>
      </c>
      <c r="BA72" s="31">
        <f t="shared" si="8"/>
        <v>10</v>
      </c>
      <c r="BB72" s="31">
        <f t="shared" si="9"/>
        <v>10</v>
      </c>
      <c r="BC72" s="31">
        <f t="shared" si="10"/>
        <v>10</v>
      </c>
      <c r="BM72" s="29" t="s">
        <v>34</v>
      </c>
      <c r="BN72" s="29" t="s">
        <v>34</v>
      </c>
    </row>
    <row r="73" spans="1:66" x14ac:dyDescent="0.25">
      <c r="A73" s="50">
        <v>62</v>
      </c>
      <c r="B73" s="50">
        <v>62</v>
      </c>
      <c r="C73" s="50" t="str">
        <f t="shared" si="11"/>
        <v>4_108_5286</v>
      </c>
      <c r="D73" s="50">
        <v>1</v>
      </c>
      <c r="E73" s="51">
        <f t="shared" si="0"/>
        <v>40108</v>
      </c>
      <c r="F73" s="76" t="str">
        <f t="shared" si="1"/>
        <v>4_108</v>
      </c>
      <c r="G73" s="80">
        <v>4</v>
      </c>
      <c r="H73" s="52">
        <v>108</v>
      </c>
      <c r="I73" s="52">
        <v>5286</v>
      </c>
      <c r="J73" s="53" t="str">
        <f t="shared" si="2"/>
        <v>ok</v>
      </c>
      <c r="K73" s="54" t="str">
        <f t="shared" si="15"/>
        <v>4_108</v>
      </c>
      <c r="L73" s="54">
        <v>4</v>
      </c>
      <c r="M73" s="54">
        <v>108</v>
      </c>
      <c r="N73" s="54">
        <v>5234</v>
      </c>
      <c r="O73" s="55">
        <v>28457</v>
      </c>
      <c r="P73" s="55">
        <v>91</v>
      </c>
      <c r="Q73" s="55">
        <v>21520</v>
      </c>
      <c r="R73" s="55">
        <v>68</v>
      </c>
      <c r="S73" s="52">
        <v>0</v>
      </c>
      <c r="T73" s="56">
        <v>24243</v>
      </c>
      <c r="U73" s="56">
        <v>1969</v>
      </c>
      <c r="V73" s="56">
        <v>23645</v>
      </c>
      <c r="W73" s="56">
        <v>28457</v>
      </c>
      <c r="X73" s="57">
        <v>0.91</v>
      </c>
      <c r="Y73" s="109"/>
      <c r="Z73" s="109"/>
      <c r="AA73" s="109"/>
      <c r="AB73" s="109"/>
      <c r="AC73" s="56">
        <v>9497</v>
      </c>
      <c r="AD73" s="58" t="s">
        <v>34</v>
      </c>
      <c r="AE73" s="58" t="s">
        <v>34</v>
      </c>
      <c r="AF73" s="52" t="s">
        <v>35</v>
      </c>
      <c r="AG73" s="52" t="s">
        <v>36</v>
      </c>
      <c r="AH73" s="106"/>
      <c r="AI73" s="59"/>
      <c r="AJ73" s="68" t="s">
        <v>9</v>
      </c>
      <c r="AK73" t="s">
        <v>9</v>
      </c>
      <c r="AL73" s="39" t="s">
        <v>9</v>
      </c>
      <c r="AM73" s="117"/>
      <c r="AN73" s="115" t="s">
        <v>9</v>
      </c>
      <c r="AO73" s="30"/>
      <c r="AQ73" s="5"/>
      <c r="AS73" s="35"/>
      <c r="AT73" s="30" t="s">
        <v>9</v>
      </c>
      <c r="AU73" s="20"/>
      <c r="AV73" t="str">
        <f t="shared" si="12"/>
        <v>punainen</v>
      </c>
      <c r="AW73" t="str">
        <f t="shared" si="4"/>
        <v>punainen</v>
      </c>
      <c r="AX73" t="str">
        <f t="shared" si="5"/>
        <v>punainen</v>
      </c>
      <c r="AY73" s="31">
        <f t="shared" si="6"/>
        <v>40</v>
      </c>
      <c r="AZ73" s="31">
        <f t="shared" si="7"/>
        <v>10</v>
      </c>
      <c r="BA73" s="31">
        <f t="shared" si="8"/>
        <v>10</v>
      </c>
      <c r="BB73" s="31">
        <f t="shared" si="9"/>
        <v>10</v>
      </c>
      <c r="BC73" s="31">
        <f t="shared" si="10"/>
        <v>10</v>
      </c>
      <c r="BM73" s="29" t="s">
        <v>34</v>
      </c>
      <c r="BN73" s="29" t="s">
        <v>34</v>
      </c>
    </row>
    <row r="74" spans="1:66" x14ac:dyDescent="0.25">
      <c r="A74" s="50">
        <v>63</v>
      </c>
      <c r="B74" s="50">
        <v>63</v>
      </c>
      <c r="C74" s="50" t="str">
        <f t="shared" si="11"/>
        <v>4_109_7193</v>
      </c>
      <c r="D74" s="50">
        <v>1</v>
      </c>
      <c r="E74" s="51">
        <f t="shared" si="0"/>
        <v>40109</v>
      </c>
      <c r="F74" s="76" t="str">
        <f t="shared" si="1"/>
        <v>4_109</v>
      </c>
      <c r="G74" s="80">
        <v>4</v>
      </c>
      <c r="H74" s="52">
        <v>109</v>
      </c>
      <c r="I74" s="52">
        <v>7193</v>
      </c>
      <c r="J74" s="53" t="str">
        <f t="shared" si="2"/>
        <v>ok</v>
      </c>
      <c r="K74" s="54" t="str">
        <f t="shared" si="15"/>
        <v>4_109</v>
      </c>
      <c r="L74" s="54">
        <v>4</v>
      </c>
      <c r="M74" s="54">
        <v>109</v>
      </c>
      <c r="N74" s="54">
        <v>13625</v>
      </c>
      <c r="O74" s="55">
        <v>25178</v>
      </c>
      <c r="P74" s="55">
        <v>96</v>
      </c>
      <c r="Q74" s="55">
        <v>20998</v>
      </c>
      <c r="R74" s="55">
        <v>80</v>
      </c>
      <c r="S74" s="52">
        <v>0</v>
      </c>
      <c r="T74" s="56">
        <v>24183</v>
      </c>
      <c r="U74" s="56">
        <v>1678</v>
      </c>
      <c r="V74" s="56">
        <v>23373</v>
      </c>
      <c r="W74" s="56">
        <v>25178</v>
      </c>
      <c r="X74" s="57">
        <v>0.96</v>
      </c>
      <c r="Y74" s="109"/>
      <c r="Z74" s="109"/>
      <c r="AA74" s="109"/>
      <c r="AB74" s="109"/>
      <c r="AC74" s="56">
        <v>10208</v>
      </c>
      <c r="AD74" s="58" t="s">
        <v>34</v>
      </c>
      <c r="AE74" s="58" t="s">
        <v>34</v>
      </c>
      <c r="AF74" s="52" t="s">
        <v>35</v>
      </c>
      <c r="AG74" s="52"/>
      <c r="AH74" s="106"/>
      <c r="AI74" s="59"/>
      <c r="AJ74" s="68" t="s">
        <v>9</v>
      </c>
      <c r="AK74" t="s">
        <v>9</v>
      </c>
      <c r="AL74" s="39" t="s">
        <v>9</v>
      </c>
      <c r="AM74" s="117"/>
      <c r="AN74" s="115" t="s">
        <v>9</v>
      </c>
      <c r="AO74" s="30"/>
      <c r="AQ74" s="5"/>
      <c r="AS74" s="35"/>
      <c r="AT74" s="30" t="s">
        <v>9</v>
      </c>
      <c r="AU74" s="20"/>
      <c r="AV74" t="str">
        <f t="shared" si="12"/>
        <v>punainen</v>
      </c>
      <c r="AW74" t="str">
        <f t="shared" si="4"/>
        <v>punainen</v>
      </c>
      <c r="AX74" t="str">
        <f t="shared" si="5"/>
        <v>punainen</v>
      </c>
      <c r="AY74" s="31">
        <f t="shared" si="6"/>
        <v>40</v>
      </c>
      <c r="AZ74" s="31">
        <f t="shared" si="7"/>
        <v>10</v>
      </c>
      <c r="BA74" s="31">
        <f t="shared" si="8"/>
        <v>10</v>
      </c>
      <c r="BB74" s="31">
        <f t="shared" si="9"/>
        <v>10</v>
      </c>
      <c r="BC74" s="31">
        <f t="shared" si="10"/>
        <v>10</v>
      </c>
      <c r="BM74" s="29" t="s">
        <v>34</v>
      </c>
      <c r="BN74" s="29" t="s">
        <v>34</v>
      </c>
    </row>
    <row r="75" spans="1:66" x14ac:dyDescent="0.25">
      <c r="A75" s="50">
        <v>64</v>
      </c>
      <c r="B75" s="50">
        <v>64</v>
      </c>
      <c r="C75" s="50" t="str">
        <f t="shared" si="11"/>
        <v>4_110_4710</v>
      </c>
      <c r="D75" s="50">
        <v>1</v>
      </c>
      <c r="E75" s="51">
        <f t="shared" si="0"/>
        <v>40110</v>
      </c>
      <c r="F75" s="76" t="str">
        <f t="shared" si="1"/>
        <v>4_110</v>
      </c>
      <c r="G75" s="80">
        <v>4</v>
      </c>
      <c r="H75" s="52">
        <v>110</v>
      </c>
      <c r="I75" s="52">
        <v>4710</v>
      </c>
      <c r="J75" s="53" t="str">
        <f t="shared" si="2"/>
        <v>huom!</v>
      </c>
      <c r="K75" s="54"/>
      <c r="L75" s="54"/>
      <c r="M75" s="54"/>
      <c r="N75" s="54"/>
      <c r="O75" s="55">
        <v>25178</v>
      </c>
      <c r="P75" s="55">
        <v>96</v>
      </c>
      <c r="Q75" s="55">
        <v>20998</v>
      </c>
      <c r="R75" s="55">
        <v>80</v>
      </c>
      <c r="S75" s="52">
        <v>0</v>
      </c>
      <c r="T75" s="56">
        <v>24183</v>
      </c>
      <c r="U75" s="56">
        <v>1678</v>
      </c>
      <c r="V75" s="56">
        <v>23373</v>
      </c>
      <c r="W75" s="56">
        <v>25178</v>
      </c>
      <c r="X75" s="57">
        <v>0.96</v>
      </c>
      <c r="Y75" s="109"/>
      <c r="Z75" s="109"/>
      <c r="AA75" s="109"/>
      <c r="AB75" s="109"/>
      <c r="AC75" s="56">
        <v>10206</v>
      </c>
      <c r="AD75" s="58" t="s">
        <v>34</v>
      </c>
      <c r="AE75" s="58" t="s">
        <v>34</v>
      </c>
      <c r="AF75" s="52" t="s">
        <v>35</v>
      </c>
      <c r="AG75" s="52"/>
      <c r="AH75" s="106"/>
      <c r="AI75" s="59"/>
      <c r="AJ75" s="68" t="s">
        <v>9</v>
      </c>
      <c r="AK75" t="s">
        <v>9</v>
      </c>
      <c r="AL75" s="39" t="s">
        <v>9</v>
      </c>
      <c r="AM75" s="117"/>
      <c r="AN75" s="115" t="s">
        <v>9</v>
      </c>
      <c r="AO75" s="30"/>
      <c r="AQ75" s="5"/>
      <c r="AS75" s="35"/>
      <c r="AT75" s="30" t="s">
        <v>9</v>
      </c>
      <c r="AU75" s="20"/>
      <c r="AV75" t="str">
        <f t="shared" si="12"/>
        <v>punainen</v>
      </c>
      <c r="AW75" t="str">
        <f t="shared" si="4"/>
        <v>punainen</v>
      </c>
      <c r="AX75" t="str">
        <f t="shared" si="5"/>
        <v>punainen</v>
      </c>
      <c r="AY75" s="31">
        <f t="shared" si="6"/>
        <v>40</v>
      </c>
      <c r="AZ75" s="31">
        <f t="shared" si="7"/>
        <v>10</v>
      </c>
      <c r="BA75" s="31">
        <f t="shared" si="8"/>
        <v>10</v>
      </c>
      <c r="BB75" s="31">
        <f t="shared" si="9"/>
        <v>10</v>
      </c>
      <c r="BC75" s="31">
        <f t="shared" si="10"/>
        <v>10</v>
      </c>
      <c r="BM75" s="29" t="s">
        <v>34</v>
      </c>
      <c r="BN75" s="29" t="s">
        <v>34</v>
      </c>
    </row>
    <row r="76" spans="1:66" x14ac:dyDescent="0.25">
      <c r="A76" s="50">
        <v>65</v>
      </c>
      <c r="B76" s="50">
        <v>65</v>
      </c>
      <c r="C76" s="50" t="str">
        <f t="shared" si="11"/>
        <v>4_111_4719</v>
      </c>
      <c r="D76" s="50">
        <v>1</v>
      </c>
      <c r="E76" s="51">
        <f t="shared" ref="E76:E139" si="16">G76*10000+H76</f>
        <v>40111</v>
      </c>
      <c r="F76" s="76" t="str">
        <f t="shared" ref="F76:F139" si="17">CONCATENATE(G76,"_",H76)</f>
        <v>4_111</v>
      </c>
      <c r="G76" s="80">
        <v>4</v>
      </c>
      <c r="H76" s="52">
        <v>111</v>
      </c>
      <c r="I76" s="52">
        <v>4719</v>
      </c>
      <c r="J76" s="53" t="str">
        <f t="shared" ref="J76:J139" si="18">IF(F76=K76,"ok","huom!")</f>
        <v>ok</v>
      </c>
      <c r="K76" s="54" t="str">
        <f>CONCATENATE(L76,"_",M76)</f>
        <v>4_111</v>
      </c>
      <c r="L76" s="54">
        <v>4</v>
      </c>
      <c r="M76" s="54">
        <v>111</v>
      </c>
      <c r="N76" s="54">
        <v>2941</v>
      </c>
      <c r="O76" s="55">
        <v>23849</v>
      </c>
      <c r="P76" s="55">
        <v>97</v>
      </c>
      <c r="Q76" s="55">
        <v>20285</v>
      </c>
      <c r="R76" s="55">
        <v>82</v>
      </c>
      <c r="S76" s="52">
        <v>0</v>
      </c>
      <c r="T76" s="56">
        <v>24183</v>
      </c>
      <c r="U76" s="56">
        <v>1678</v>
      </c>
      <c r="V76" s="56">
        <v>23373</v>
      </c>
      <c r="W76" s="56">
        <v>23849</v>
      </c>
      <c r="X76" s="57">
        <v>0.97</v>
      </c>
      <c r="Y76" s="109"/>
      <c r="Z76" s="109"/>
      <c r="AA76" s="109"/>
      <c r="AB76" s="109"/>
      <c r="AC76" s="56">
        <v>10213</v>
      </c>
      <c r="AD76" s="58" t="s">
        <v>34</v>
      </c>
      <c r="AE76" s="58" t="s">
        <v>34</v>
      </c>
      <c r="AF76" s="52" t="s">
        <v>35</v>
      </c>
      <c r="AG76" s="52"/>
      <c r="AH76" s="106"/>
      <c r="AI76" s="59"/>
      <c r="AJ76" s="68" t="s">
        <v>9</v>
      </c>
      <c r="AK76" t="s">
        <v>9</v>
      </c>
      <c r="AL76" s="39" t="s">
        <v>9</v>
      </c>
      <c r="AM76" s="117"/>
      <c r="AN76" s="115" t="s">
        <v>9</v>
      </c>
      <c r="AO76" s="30"/>
      <c r="AQ76" s="5"/>
      <c r="AS76" s="35"/>
      <c r="AT76" s="30" t="s">
        <v>9</v>
      </c>
      <c r="AU76" s="20"/>
      <c r="AV76" t="str">
        <f t="shared" ref="AV76:AV139" si="19">IF(X76="ei mallia","ei mallia",IF(X76&gt;0.599999,IF(W76&gt;999,"punainen",IF(AC76&gt;99,"punainen",IF(AD76="osa seud. yht","punainen","musta"))),"musta"))</f>
        <v>punainen</v>
      </c>
      <c r="AW76" t="str">
        <f t="shared" ref="AW76:AW139" si="20">IF(X76="ei mallia","ei mallia",IF(X76&gt;0.399999,IF(W76&gt;1999,"punainen",IF(AC76&gt;499,"punainen",IF(AE76="osa seud. yht","punainen","musta"))),"musta"))</f>
        <v>punainen</v>
      </c>
      <c r="AX76" t="str">
        <f t="shared" ref="AX76:AX139" si="21">IF(X76="ei mallia","ei mallia",IF(AY76&gt;20,"punainen","musta"))</f>
        <v>punainen</v>
      </c>
      <c r="AY76" s="31">
        <f t="shared" ref="AY76:AY139" si="22">SUM(AZ76:BC76)</f>
        <v>40</v>
      </c>
      <c r="AZ76" s="31">
        <f t="shared" ref="AZ76:AZ139" si="23">IF(X76&gt;0.59999,10,IF(X76&gt;0.39999,1,0))</f>
        <v>10</v>
      </c>
      <c r="BA76" s="31">
        <f t="shared" ref="BA76:BA139" si="24">IF(W76&gt;1999,10,IF(W76&gt;999,1,0))</f>
        <v>10</v>
      </c>
      <c r="BB76" s="31">
        <f t="shared" ref="BB76:BB139" si="25">IF(AC76&gt;499,10,IF(AC76&gt;99,1,0))</f>
        <v>10</v>
      </c>
      <c r="BC76" s="31">
        <f t="shared" ref="BC76:BC139" si="26">IF(AE76="osa seud. yht",10,IF(AD76="osa seud. yht",1,0))</f>
        <v>10</v>
      </c>
      <c r="BM76" s="29" t="s">
        <v>34</v>
      </c>
      <c r="BN76" s="29" t="s">
        <v>34</v>
      </c>
    </row>
    <row r="77" spans="1:66" x14ac:dyDescent="0.25">
      <c r="A77" s="50">
        <v>66</v>
      </c>
      <c r="B77" s="50">
        <v>66</v>
      </c>
      <c r="C77" s="50" t="str">
        <f t="shared" ref="C77:C140" si="27">CONCATENATE(G77,"_",H77,"_",I77)</f>
        <v>4_112_2332</v>
      </c>
      <c r="D77" s="50">
        <v>1</v>
      </c>
      <c r="E77" s="51">
        <f t="shared" si="16"/>
        <v>40112</v>
      </c>
      <c r="F77" s="76" t="str">
        <f t="shared" si="17"/>
        <v>4_112</v>
      </c>
      <c r="G77" s="80">
        <v>4</v>
      </c>
      <c r="H77" s="52">
        <v>112</v>
      </c>
      <c r="I77" s="52">
        <v>2332</v>
      </c>
      <c r="J77" s="53" t="str">
        <f t="shared" si="18"/>
        <v>ok</v>
      </c>
      <c r="K77" s="54" t="str">
        <f>CONCATENATE(L77,"_",M77)</f>
        <v>4_112</v>
      </c>
      <c r="L77" s="54">
        <v>4</v>
      </c>
      <c r="M77" s="54">
        <v>112</v>
      </c>
      <c r="N77" s="54">
        <v>6132</v>
      </c>
      <c r="O77" s="55">
        <v>25112</v>
      </c>
      <c r="P77" s="55">
        <v>97</v>
      </c>
      <c r="Q77" s="55">
        <v>23725</v>
      </c>
      <c r="R77" s="55">
        <v>92</v>
      </c>
      <c r="S77" s="52">
        <v>0</v>
      </c>
      <c r="T77" s="56">
        <v>24241</v>
      </c>
      <c r="U77" s="56">
        <v>1969</v>
      </c>
      <c r="V77" s="56">
        <v>23645</v>
      </c>
      <c r="W77" s="56">
        <v>25112</v>
      </c>
      <c r="X77" s="57">
        <v>0.97</v>
      </c>
      <c r="Y77" s="109"/>
      <c r="Z77" s="109"/>
      <c r="AA77" s="109"/>
      <c r="AB77" s="109"/>
      <c r="AC77" s="56">
        <v>10808</v>
      </c>
      <c r="AD77" s="58" t="s">
        <v>34</v>
      </c>
      <c r="AE77" s="58" t="s">
        <v>34</v>
      </c>
      <c r="AF77" s="52" t="s">
        <v>35</v>
      </c>
      <c r="AG77" s="52" t="s">
        <v>36</v>
      </c>
      <c r="AH77" s="106"/>
      <c r="AI77" s="59"/>
      <c r="AJ77" s="68" t="s">
        <v>9</v>
      </c>
      <c r="AK77" t="s">
        <v>9</v>
      </c>
      <c r="AL77" s="39" t="s">
        <v>9</v>
      </c>
      <c r="AM77" s="117"/>
      <c r="AN77" s="115" t="s">
        <v>9</v>
      </c>
      <c r="AO77" s="30"/>
      <c r="AQ77" s="5"/>
      <c r="AS77" s="35"/>
      <c r="AT77" s="30" t="s">
        <v>9</v>
      </c>
      <c r="AU77" s="20"/>
      <c r="AV77" t="str">
        <f t="shared" si="19"/>
        <v>punainen</v>
      </c>
      <c r="AW77" t="str">
        <f t="shared" si="20"/>
        <v>punainen</v>
      </c>
      <c r="AX77" t="str">
        <f t="shared" si="21"/>
        <v>punainen</v>
      </c>
      <c r="AY77" s="31">
        <f t="shared" si="22"/>
        <v>40</v>
      </c>
      <c r="AZ77" s="31">
        <f t="shared" si="23"/>
        <v>10</v>
      </c>
      <c r="BA77" s="31">
        <f t="shared" si="24"/>
        <v>10</v>
      </c>
      <c r="BB77" s="31">
        <f t="shared" si="25"/>
        <v>10</v>
      </c>
      <c r="BC77" s="31">
        <f t="shared" si="26"/>
        <v>10</v>
      </c>
      <c r="BM77" s="29" t="s">
        <v>34</v>
      </c>
      <c r="BN77" s="29" t="s">
        <v>34</v>
      </c>
    </row>
    <row r="78" spans="1:66" x14ac:dyDescent="0.25">
      <c r="A78" s="50">
        <v>67</v>
      </c>
      <c r="B78" s="50">
        <v>67</v>
      </c>
      <c r="C78" s="50" t="str">
        <f t="shared" si="27"/>
        <v>4_113_3855</v>
      </c>
      <c r="D78" s="50">
        <v>1</v>
      </c>
      <c r="E78" s="51">
        <f t="shared" si="16"/>
        <v>40113</v>
      </c>
      <c r="F78" s="76" t="str">
        <f t="shared" si="17"/>
        <v>4_113</v>
      </c>
      <c r="G78" s="80">
        <v>4</v>
      </c>
      <c r="H78" s="52">
        <v>113</v>
      </c>
      <c r="I78" s="52">
        <v>3855</v>
      </c>
      <c r="J78" s="53" t="str">
        <f t="shared" si="18"/>
        <v>huom!</v>
      </c>
      <c r="K78" s="54"/>
      <c r="L78" s="54"/>
      <c r="M78" s="54"/>
      <c r="N78" s="54"/>
      <c r="O78" s="55">
        <v>25112</v>
      </c>
      <c r="P78" s="55">
        <v>97</v>
      </c>
      <c r="Q78" s="55">
        <v>23725</v>
      </c>
      <c r="R78" s="55">
        <v>92</v>
      </c>
      <c r="S78" s="52">
        <v>0</v>
      </c>
      <c r="T78" s="56">
        <v>23972</v>
      </c>
      <c r="U78" s="56">
        <v>2154</v>
      </c>
      <c r="V78" s="56">
        <v>22258</v>
      </c>
      <c r="W78" s="56">
        <v>25112</v>
      </c>
      <c r="X78" s="57">
        <v>0.97</v>
      </c>
      <c r="Y78" s="109"/>
      <c r="Z78" s="109"/>
      <c r="AA78" s="109"/>
      <c r="AB78" s="109"/>
      <c r="AC78" s="56">
        <v>10798</v>
      </c>
      <c r="AD78" s="58" t="s">
        <v>34</v>
      </c>
      <c r="AE78" s="58" t="s">
        <v>34</v>
      </c>
      <c r="AF78" s="52" t="s">
        <v>35</v>
      </c>
      <c r="AG78" s="52"/>
      <c r="AH78" s="106"/>
      <c r="AI78" s="59"/>
      <c r="AJ78" s="68" t="s">
        <v>9</v>
      </c>
      <c r="AK78" t="s">
        <v>9</v>
      </c>
      <c r="AL78" s="39" t="s">
        <v>9</v>
      </c>
      <c r="AM78" s="117"/>
      <c r="AN78" s="115" t="s">
        <v>9</v>
      </c>
      <c r="AO78" s="30"/>
      <c r="AQ78" s="5"/>
      <c r="AS78" s="35"/>
      <c r="AT78" s="30" t="s">
        <v>9</v>
      </c>
      <c r="AU78" s="20"/>
      <c r="AV78" t="str">
        <f t="shared" si="19"/>
        <v>punainen</v>
      </c>
      <c r="AW78" t="str">
        <f t="shared" si="20"/>
        <v>punainen</v>
      </c>
      <c r="AX78" t="str">
        <f t="shared" si="21"/>
        <v>punainen</v>
      </c>
      <c r="AY78" s="31">
        <f t="shared" si="22"/>
        <v>40</v>
      </c>
      <c r="AZ78" s="31">
        <f t="shared" si="23"/>
        <v>10</v>
      </c>
      <c r="BA78" s="31">
        <f t="shared" si="24"/>
        <v>10</v>
      </c>
      <c r="BB78" s="31">
        <f t="shared" si="25"/>
        <v>10</v>
      </c>
      <c r="BC78" s="31">
        <f t="shared" si="26"/>
        <v>10</v>
      </c>
      <c r="BM78" s="29" t="s">
        <v>34</v>
      </c>
      <c r="BN78" s="29" t="s">
        <v>34</v>
      </c>
    </row>
    <row r="79" spans="1:66" x14ac:dyDescent="0.25">
      <c r="A79" s="50">
        <v>68</v>
      </c>
      <c r="B79" s="50">
        <v>68</v>
      </c>
      <c r="C79" s="50" t="str">
        <f t="shared" si="27"/>
        <v>4_114_4677</v>
      </c>
      <c r="D79" s="50">
        <v>1</v>
      </c>
      <c r="E79" s="51">
        <f t="shared" si="16"/>
        <v>40114</v>
      </c>
      <c r="F79" s="76" t="str">
        <f t="shared" si="17"/>
        <v>4_114</v>
      </c>
      <c r="G79" s="80">
        <v>4</v>
      </c>
      <c r="H79" s="52">
        <v>114</v>
      </c>
      <c r="I79" s="52">
        <v>4677</v>
      </c>
      <c r="J79" s="53" t="str">
        <f t="shared" si="18"/>
        <v>ok</v>
      </c>
      <c r="K79" s="54" t="str">
        <f>CONCATENATE(L79,"_",M79)</f>
        <v>4_114</v>
      </c>
      <c r="L79" s="54">
        <v>4</v>
      </c>
      <c r="M79" s="54">
        <v>114</v>
      </c>
      <c r="N79" s="54">
        <v>13227</v>
      </c>
      <c r="O79" s="55">
        <v>24544</v>
      </c>
      <c r="P79" s="55">
        <v>99</v>
      </c>
      <c r="Q79" s="55">
        <v>23787</v>
      </c>
      <c r="R79" s="55">
        <v>96</v>
      </c>
      <c r="S79" s="52">
        <v>0</v>
      </c>
      <c r="T79" s="56">
        <v>23972</v>
      </c>
      <c r="U79" s="56">
        <v>2154</v>
      </c>
      <c r="V79" s="56">
        <v>22258</v>
      </c>
      <c r="W79" s="56">
        <v>24544</v>
      </c>
      <c r="X79" s="57">
        <v>0.99</v>
      </c>
      <c r="Y79" s="109"/>
      <c r="Z79" s="109"/>
      <c r="AA79" s="109"/>
      <c r="AB79" s="109"/>
      <c r="AC79" s="56">
        <v>10620</v>
      </c>
      <c r="AD79" s="58" t="s">
        <v>34</v>
      </c>
      <c r="AE79" s="58" t="s">
        <v>34</v>
      </c>
      <c r="AF79" s="52" t="s">
        <v>35</v>
      </c>
      <c r="AG79" s="52"/>
      <c r="AH79" s="106"/>
      <c r="AI79" s="59"/>
      <c r="AJ79" s="68" t="s">
        <v>9</v>
      </c>
      <c r="AK79" t="s">
        <v>9</v>
      </c>
      <c r="AL79" s="39" t="s">
        <v>9</v>
      </c>
      <c r="AM79" s="117"/>
      <c r="AN79" s="115" t="s">
        <v>9</v>
      </c>
      <c r="AO79" s="30"/>
      <c r="AQ79" s="5"/>
      <c r="AS79" s="35"/>
      <c r="AT79" s="30" t="s">
        <v>9</v>
      </c>
      <c r="AU79" s="20"/>
      <c r="AV79" t="str">
        <f t="shared" si="19"/>
        <v>punainen</v>
      </c>
      <c r="AW79" t="str">
        <f t="shared" si="20"/>
        <v>punainen</v>
      </c>
      <c r="AX79" t="str">
        <f t="shared" si="21"/>
        <v>punainen</v>
      </c>
      <c r="AY79" s="31">
        <f t="shared" si="22"/>
        <v>40</v>
      </c>
      <c r="AZ79" s="31">
        <f t="shared" si="23"/>
        <v>10</v>
      </c>
      <c r="BA79" s="31">
        <f t="shared" si="24"/>
        <v>10</v>
      </c>
      <c r="BB79" s="31">
        <f t="shared" si="25"/>
        <v>10</v>
      </c>
      <c r="BC79" s="31">
        <f t="shared" si="26"/>
        <v>10</v>
      </c>
      <c r="BM79" s="29" t="s">
        <v>34</v>
      </c>
      <c r="BN79" s="29" t="s">
        <v>34</v>
      </c>
    </row>
    <row r="80" spans="1:66" x14ac:dyDescent="0.25">
      <c r="A80" s="50">
        <v>69</v>
      </c>
      <c r="B80" s="50">
        <v>69</v>
      </c>
      <c r="C80" s="50" t="str">
        <f t="shared" si="27"/>
        <v>4_115_8468</v>
      </c>
      <c r="D80" s="50">
        <v>1</v>
      </c>
      <c r="E80" s="51">
        <f t="shared" si="16"/>
        <v>40115</v>
      </c>
      <c r="F80" s="76" t="str">
        <f t="shared" si="17"/>
        <v>4_115</v>
      </c>
      <c r="G80" s="80">
        <v>4</v>
      </c>
      <c r="H80" s="52">
        <v>115</v>
      </c>
      <c r="I80" s="52">
        <v>8468</v>
      </c>
      <c r="J80" s="53" t="str">
        <f t="shared" si="18"/>
        <v>huom!</v>
      </c>
      <c r="K80" s="54"/>
      <c r="L80" s="54"/>
      <c r="M80" s="54"/>
      <c r="N80" s="54"/>
      <c r="O80" s="55">
        <v>24544</v>
      </c>
      <c r="P80" s="55">
        <v>99</v>
      </c>
      <c r="Q80" s="55">
        <v>23787</v>
      </c>
      <c r="R80" s="55">
        <v>96</v>
      </c>
      <c r="S80" s="52">
        <v>0</v>
      </c>
      <c r="T80" s="56">
        <v>23972</v>
      </c>
      <c r="U80" s="56">
        <v>2154</v>
      </c>
      <c r="V80" s="56">
        <v>22258</v>
      </c>
      <c r="W80" s="56">
        <v>24544</v>
      </c>
      <c r="X80" s="57">
        <v>0.99</v>
      </c>
      <c r="Y80" s="109"/>
      <c r="Z80" s="109"/>
      <c r="AA80" s="109"/>
      <c r="AB80" s="109"/>
      <c r="AC80" s="56">
        <v>10620</v>
      </c>
      <c r="AD80" s="58" t="s">
        <v>34</v>
      </c>
      <c r="AE80" s="58" t="s">
        <v>34</v>
      </c>
      <c r="AF80" s="52" t="s">
        <v>35</v>
      </c>
      <c r="AG80" s="52"/>
      <c r="AH80" s="106"/>
      <c r="AI80" s="59"/>
      <c r="AJ80" s="68" t="s">
        <v>9</v>
      </c>
      <c r="AK80" t="s">
        <v>9</v>
      </c>
      <c r="AL80" s="39" t="s">
        <v>9</v>
      </c>
      <c r="AM80" s="117"/>
      <c r="AN80" s="115" t="s">
        <v>9</v>
      </c>
      <c r="AO80" s="30"/>
      <c r="AQ80" s="5"/>
      <c r="AS80" s="35"/>
      <c r="AT80" s="30" t="s">
        <v>9</v>
      </c>
      <c r="AU80" s="20"/>
      <c r="AV80" t="str">
        <f t="shared" si="19"/>
        <v>punainen</v>
      </c>
      <c r="AW80" t="str">
        <f t="shared" si="20"/>
        <v>punainen</v>
      </c>
      <c r="AX80" t="str">
        <f t="shared" si="21"/>
        <v>punainen</v>
      </c>
      <c r="AY80" s="31">
        <f t="shared" si="22"/>
        <v>40</v>
      </c>
      <c r="AZ80" s="31">
        <f t="shared" si="23"/>
        <v>10</v>
      </c>
      <c r="BA80" s="31">
        <f t="shared" si="24"/>
        <v>10</v>
      </c>
      <c r="BB80" s="31">
        <f t="shared" si="25"/>
        <v>10</v>
      </c>
      <c r="BC80" s="31">
        <f t="shared" si="26"/>
        <v>10</v>
      </c>
      <c r="BM80" s="29" t="s">
        <v>34</v>
      </c>
      <c r="BN80" s="29" t="s">
        <v>34</v>
      </c>
    </row>
    <row r="81" spans="1:66" x14ac:dyDescent="0.25">
      <c r="A81" s="50">
        <v>70</v>
      </c>
      <c r="B81" s="50">
        <v>70</v>
      </c>
      <c r="C81" s="50" t="str">
        <f t="shared" si="27"/>
        <v>4_116_1481</v>
      </c>
      <c r="D81" s="50">
        <v>1</v>
      </c>
      <c r="E81" s="51">
        <f t="shared" si="16"/>
        <v>40116</v>
      </c>
      <c r="F81" s="76" t="str">
        <f t="shared" si="17"/>
        <v>4_116</v>
      </c>
      <c r="G81" s="80">
        <v>4</v>
      </c>
      <c r="H81" s="52">
        <v>116</v>
      </c>
      <c r="I81" s="52">
        <v>1481</v>
      </c>
      <c r="J81" s="53" t="str">
        <f t="shared" si="18"/>
        <v>ok</v>
      </c>
      <c r="K81" s="54" t="str">
        <f>CONCATENATE(L81,"_",M81)</f>
        <v>4_116</v>
      </c>
      <c r="L81" s="54">
        <v>4</v>
      </c>
      <c r="M81" s="54">
        <v>116</v>
      </c>
      <c r="N81" s="54">
        <v>1417</v>
      </c>
      <c r="O81" s="55">
        <v>24097</v>
      </c>
      <c r="P81" s="55">
        <v>99</v>
      </c>
      <c r="Q81" s="55">
        <v>23483</v>
      </c>
      <c r="R81" s="55">
        <v>97</v>
      </c>
      <c r="S81" s="52">
        <v>0</v>
      </c>
      <c r="T81" s="56">
        <v>22247</v>
      </c>
      <c r="U81" s="56">
        <v>2031</v>
      </c>
      <c r="V81" s="56">
        <v>20061</v>
      </c>
      <c r="W81" s="56">
        <v>24097</v>
      </c>
      <c r="X81" s="57">
        <v>0.99</v>
      </c>
      <c r="Y81" s="109"/>
      <c r="Z81" s="109"/>
      <c r="AA81" s="109"/>
      <c r="AB81" s="109"/>
      <c r="AC81" s="56">
        <v>9840</v>
      </c>
      <c r="AD81" s="58" t="s">
        <v>34</v>
      </c>
      <c r="AE81" s="58" t="s">
        <v>34</v>
      </c>
      <c r="AF81" s="52" t="s">
        <v>35</v>
      </c>
      <c r="AG81" s="52"/>
      <c r="AH81" s="106"/>
      <c r="AI81" s="59"/>
      <c r="AJ81" s="68" t="s">
        <v>9</v>
      </c>
      <c r="AK81" t="s">
        <v>9</v>
      </c>
      <c r="AL81" s="39" t="s">
        <v>9</v>
      </c>
      <c r="AM81" s="117"/>
      <c r="AN81" s="115" t="s">
        <v>9</v>
      </c>
      <c r="AO81" s="30"/>
      <c r="AQ81" s="5"/>
      <c r="AS81" s="35"/>
      <c r="AT81" s="30" t="s">
        <v>9</v>
      </c>
      <c r="AU81" s="20"/>
      <c r="AV81" t="str">
        <f t="shared" si="19"/>
        <v>punainen</v>
      </c>
      <c r="AW81" t="str">
        <f t="shared" si="20"/>
        <v>punainen</v>
      </c>
      <c r="AX81" t="str">
        <f t="shared" si="21"/>
        <v>punainen</v>
      </c>
      <c r="AY81" s="31">
        <f t="shared" si="22"/>
        <v>40</v>
      </c>
      <c r="AZ81" s="31">
        <f t="shared" si="23"/>
        <v>10</v>
      </c>
      <c r="BA81" s="31">
        <f t="shared" si="24"/>
        <v>10</v>
      </c>
      <c r="BB81" s="31">
        <f t="shared" si="25"/>
        <v>10</v>
      </c>
      <c r="BC81" s="31">
        <f t="shared" si="26"/>
        <v>10</v>
      </c>
      <c r="BM81" s="29" t="s">
        <v>34</v>
      </c>
      <c r="BN81" s="29" t="s">
        <v>34</v>
      </c>
    </row>
    <row r="82" spans="1:66" x14ac:dyDescent="0.25">
      <c r="A82" s="50">
        <v>71</v>
      </c>
      <c r="B82" s="50">
        <v>71</v>
      </c>
      <c r="C82" s="50" t="str">
        <f t="shared" si="27"/>
        <v>6_116_7005</v>
      </c>
      <c r="D82" s="50">
        <v>1</v>
      </c>
      <c r="E82" s="51">
        <f t="shared" si="16"/>
        <v>60116</v>
      </c>
      <c r="F82" s="76" t="str">
        <f t="shared" si="17"/>
        <v>6_116</v>
      </c>
      <c r="G82" s="80">
        <v>6</v>
      </c>
      <c r="H82" s="52">
        <v>116</v>
      </c>
      <c r="I82" s="52">
        <v>7005</v>
      </c>
      <c r="J82" s="53" t="str">
        <f t="shared" si="18"/>
        <v>ok</v>
      </c>
      <c r="K82" s="54" t="str">
        <f>CONCATENATE(L82,"_",M82)</f>
        <v>6_116</v>
      </c>
      <c r="L82" s="54">
        <v>6</v>
      </c>
      <c r="M82" s="54">
        <v>116</v>
      </c>
      <c r="N82" s="54">
        <v>10210</v>
      </c>
      <c r="O82" s="55">
        <v>7727</v>
      </c>
      <c r="P82" s="55">
        <v>98</v>
      </c>
      <c r="Q82" s="55">
        <v>7382</v>
      </c>
      <c r="R82" s="55">
        <v>94</v>
      </c>
      <c r="S82" s="52">
        <v>0</v>
      </c>
      <c r="T82" s="56">
        <v>6883</v>
      </c>
      <c r="U82" s="56">
        <v>715</v>
      </c>
      <c r="V82" s="56">
        <v>6353</v>
      </c>
      <c r="W82" s="56">
        <v>7727</v>
      </c>
      <c r="X82" s="57">
        <v>0.98</v>
      </c>
      <c r="Y82" s="109"/>
      <c r="Z82" s="109"/>
      <c r="AA82" s="109"/>
      <c r="AB82" s="109"/>
      <c r="AC82" s="56">
        <v>2332</v>
      </c>
      <c r="AD82" s="58" t="s">
        <v>34</v>
      </c>
      <c r="AE82" s="58" t="s">
        <v>34</v>
      </c>
      <c r="AF82" s="52" t="s">
        <v>35</v>
      </c>
      <c r="AG82" s="52"/>
      <c r="AH82" s="106"/>
      <c r="AI82" s="59"/>
      <c r="AJ82" s="68" t="s">
        <v>9</v>
      </c>
      <c r="AK82" t="s">
        <v>9</v>
      </c>
      <c r="AL82" s="39" t="s">
        <v>9</v>
      </c>
      <c r="AM82" s="117"/>
      <c r="AN82" s="115" t="s">
        <v>9</v>
      </c>
      <c r="AO82" s="30"/>
      <c r="AQ82" s="5"/>
      <c r="AS82" s="35"/>
      <c r="AT82" s="30" t="s">
        <v>9</v>
      </c>
      <c r="AU82" s="20"/>
      <c r="AV82" t="str">
        <f t="shared" si="19"/>
        <v>punainen</v>
      </c>
      <c r="AW82" t="str">
        <f t="shared" si="20"/>
        <v>punainen</v>
      </c>
      <c r="AX82" t="str">
        <f t="shared" si="21"/>
        <v>punainen</v>
      </c>
      <c r="AY82" s="31">
        <f t="shared" si="22"/>
        <v>40</v>
      </c>
      <c r="AZ82" s="31">
        <f t="shared" si="23"/>
        <v>10</v>
      </c>
      <c r="BA82" s="31">
        <f t="shared" si="24"/>
        <v>10</v>
      </c>
      <c r="BB82" s="31">
        <f t="shared" si="25"/>
        <v>10</v>
      </c>
      <c r="BC82" s="31">
        <f t="shared" si="26"/>
        <v>10</v>
      </c>
      <c r="BM82" s="29" t="s">
        <v>34</v>
      </c>
      <c r="BN82" s="29" t="s">
        <v>34</v>
      </c>
    </row>
    <row r="83" spans="1:66" x14ac:dyDescent="0.25">
      <c r="A83" s="50">
        <v>72</v>
      </c>
      <c r="B83" s="50">
        <v>72</v>
      </c>
      <c r="C83" s="50" t="str">
        <f t="shared" si="27"/>
        <v>6_117_3265</v>
      </c>
      <c r="D83" s="50">
        <v>1</v>
      </c>
      <c r="E83" s="51">
        <f t="shared" si="16"/>
        <v>60117</v>
      </c>
      <c r="F83" s="76" t="str">
        <f t="shared" si="17"/>
        <v>6_117</v>
      </c>
      <c r="G83" s="80">
        <v>6</v>
      </c>
      <c r="H83" s="52">
        <v>117</v>
      </c>
      <c r="I83" s="52">
        <v>3265</v>
      </c>
      <c r="J83" s="53" t="str">
        <f t="shared" si="18"/>
        <v>huom!</v>
      </c>
      <c r="K83" s="54"/>
      <c r="L83" s="54"/>
      <c r="M83" s="54"/>
      <c r="N83" s="54"/>
      <c r="O83" s="55">
        <v>7727</v>
      </c>
      <c r="P83" s="55">
        <v>98</v>
      </c>
      <c r="Q83" s="55">
        <v>7382</v>
      </c>
      <c r="R83" s="55">
        <v>94</v>
      </c>
      <c r="S83" s="52">
        <v>0</v>
      </c>
      <c r="T83" s="56">
        <v>6883</v>
      </c>
      <c r="U83" s="56">
        <v>715</v>
      </c>
      <c r="V83" s="56">
        <v>6353</v>
      </c>
      <c r="W83" s="56">
        <v>7727</v>
      </c>
      <c r="X83" s="57">
        <v>0.98</v>
      </c>
      <c r="Y83" s="109"/>
      <c r="Z83" s="109"/>
      <c r="AA83" s="109"/>
      <c r="AB83" s="109"/>
      <c r="AC83" s="56">
        <v>1834</v>
      </c>
      <c r="AD83" s="58" t="s">
        <v>34</v>
      </c>
      <c r="AE83" s="58" t="s">
        <v>34</v>
      </c>
      <c r="AF83" s="52" t="s">
        <v>35</v>
      </c>
      <c r="AG83" s="52"/>
      <c r="AH83" s="106"/>
      <c r="AI83" s="59"/>
      <c r="AJ83" s="68" t="s">
        <v>9</v>
      </c>
      <c r="AK83" t="s">
        <v>9</v>
      </c>
      <c r="AL83" s="39" t="s">
        <v>9</v>
      </c>
      <c r="AM83" s="117"/>
      <c r="AN83" s="115" t="s">
        <v>9</v>
      </c>
      <c r="AO83" s="30"/>
      <c r="AQ83" s="5"/>
      <c r="AS83" s="35"/>
      <c r="AT83" s="30" t="s">
        <v>9</v>
      </c>
      <c r="AU83" s="20"/>
      <c r="AV83" t="str">
        <f t="shared" si="19"/>
        <v>punainen</v>
      </c>
      <c r="AW83" t="str">
        <f t="shared" si="20"/>
        <v>punainen</v>
      </c>
      <c r="AX83" t="str">
        <f t="shared" si="21"/>
        <v>punainen</v>
      </c>
      <c r="AY83" s="31">
        <f t="shared" si="22"/>
        <v>40</v>
      </c>
      <c r="AZ83" s="31">
        <f t="shared" si="23"/>
        <v>10</v>
      </c>
      <c r="BA83" s="31">
        <f t="shared" si="24"/>
        <v>10</v>
      </c>
      <c r="BB83" s="31">
        <f t="shared" si="25"/>
        <v>10</v>
      </c>
      <c r="BC83" s="31">
        <f t="shared" si="26"/>
        <v>10</v>
      </c>
      <c r="BM83" s="29" t="s">
        <v>34</v>
      </c>
      <c r="BN83" s="29" t="s">
        <v>34</v>
      </c>
    </row>
    <row r="84" spans="1:66" x14ac:dyDescent="0.25">
      <c r="A84" s="50">
        <v>73</v>
      </c>
      <c r="B84" s="50">
        <v>73</v>
      </c>
      <c r="C84" s="50" t="str">
        <f t="shared" si="27"/>
        <v>6_118_6024</v>
      </c>
      <c r="D84" s="50">
        <v>1</v>
      </c>
      <c r="E84" s="51">
        <f t="shared" si="16"/>
        <v>60118</v>
      </c>
      <c r="F84" s="76" t="str">
        <f t="shared" si="17"/>
        <v>6_118</v>
      </c>
      <c r="G84" s="80">
        <v>6</v>
      </c>
      <c r="H84" s="52">
        <v>118</v>
      </c>
      <c r="I84" s="52">
        <v>6024</v>
      </c>
      <c r="J84" s="53" t="str">
        <f t="shared" si="18"/>
        <v>ok</v>
      </c>
      <c r="K84" s="54" t="str">
        <f t="shared" ref="K84:K95" si="28">CONCATENATE(L84,"_",M84)</f>
        <v>6_118</v>
      </c>
      <c r="L84" s="54">
        <v>6</v>
      </c>
      <c r="M84" s="54">
        <v>118</v>
      </c>
      <c r="N84" s="54">
        <v>6025</v>
      </c>
      <c r="O84" s="55">
        <v>7740</v>
      </c>
      <c r="P84" s="55">
        <v>96</v>
      </c>
      <c r="Q84" s="55">
        <v>7446</v>
      </c>
      <c r="R84" s="55">
        <v>93</v>
      </c>
      <c r="S84" s="52">
        <v>0</v>
      </c>
      <c r="T84" s="56">
        <v>6883</v>
      </c>
      <c r="U84" s="56">
        <v>715</v>
      </c>
      <c r="V84" s="56">
        <v>6353</v>
      </c>
      <c r="W84" s="56">
        <v>7740</v>
      </c>
      <c r="X84" s="57">
        <v>0.96</v>
      </c>
      <c r="Y84" s="109"/>
      <c r="Z84" s="109"/>
      <c r="AA84" s="109"/>
      <c r="AB84" s="109"/>
      <c r="AC84" s="56">
        <v>1892</v>
      </c>
      <c r="AD84" s="58" t="s">
        <v>34</v>
      </c>
      <c r="AE84" s="58" t="s">
        <v>34</v>
      </c>
      <c r="AF84" s="52" t="s">
        <v>35</v>
      </c>
      <c r="AG84" s="52"/>
      <c r="AH84" s="106"/>
      <c r="AI84" s="59"/>
      <c r="AJ84" s="68" t="s">
        <v>9</v>
      </c>
      <c r="AK84" t="s">
        <v>9</v>
      </c>
      <c r="AL84" s="39" t="s">
        <v>9</v>
      </c>
      <c r="AM84" s="117"/>
      <c r="AN84" s="115" t="s">
        <v>9</v>
      </c>
      <c r="AO84" s="30"/>
      <c r="AQ84" s="5"/>
      <c r="AS84" s="35"/>
      <c r="AT84" s="30" t="s">
        <v>9</v>
      </c>
      <c r="AU84" s="20"/>
      <c r="AV84" t="str">
        <f t="shared" si="19"/>
        <v>punainen</v>
      </c>
      <c r="AW84" t="str">
        <f t="shared" si="20"/>
        <v>punainen</v>
      </c>
      <c r="AX84" t="str">
        <f t="shared" si="21"/>
        <v>punainen</v>
      </c>
      <c r="AY84" s="31">
        <f t="shared" si="22"/>
        <v>40</v>
      </c>
      <c r="AZ84" s="31">
        <f t="shared" si="23"/>
        <v>10</v>
      </c>
      <c r="BA84" s="31">
        <f t="shared" si="24"/>
        <v>10</v>
      </c>
      <c r="BB84" s="31">
        <f t="shared" si="25"/>
        <v>10</v>
      </c>
      <c r="BC84" s="31">
        <f t="shared" si="26"/>
        <v>10</v>
      </c>
      <c r="BM84" s="29" t="s">
        <v>34</v>
      </c>
      <c r="BN84" s="29" t="s">
        <v>34</v>
      </c>
    </row>
    <row r="85" spans="1:66" x14ac:dyDescent="0.25">
      <c r="A85" s="50">
        <v>74</v>
      </c>
      <c r="B85" s="50">
        <v>74</v>
      </c>
      <c r="C85" s="50" t="str">
        <f t="shared" si="27"/>
        <v>6_119_2391</v>
      </c>
      <c r="D85" s="50">
        <v>1</v>
      </c>
      <c r="E85" s="51">
        <f t="shared" si="16"/>
        <v>60119</v>
      </c>
      <c r="F85" s="76" t="str">
        <f t="shared" si="17"/>
        <v>6_119</v>
      </c>
      <c r="G85" s="80">
        <v>6</v>
      </c>
      <c r="H85" s="52">
        <v>119</v>
      </c>
      <c r="I85" s="52">
        <v>2391</v>
      </c>
      <c r="J85" s="53" t="str">
        <f t="shared" si="18"/>
        <v>ok</v>
      </c>
      <c r="K85" s="54" t="str">
        <f t="shared" si="28"/>
        <v>6_119</v>
      </c>
      <c r="L85" s="54">
        <v>6</v>
      </c>
      <c r="M85" s="54">
        <v>119</v>
      </c>
      <c r="N85" s="54">
        <v>2360</v>
      </c>
      <c r="O85" s="55">
        <v>8061</v>
      </c>
      <c r="P85" s="55">
        <v>95</v>
      </c>
      <c r="Q85" s="55">
        <v>7665</v>
      </c>
      <c r="R85" s="55">
        <v>90</v>
      </c>
      <c r="S85" s="52">
        <v>0</v>
      </c>
      <c r="T85" s="56">
        <v>6883</v>
      </c>
      <c r="U85" s="56">
        <v>715</v>
      </c>
      <c r="V85" s="56">
        <v>6353</v>
      </c>
      <c r="W85" s="56">
        <v>8061</v>
      </c>
      <c r="X85" s="57">
        <v>0.95</v>
      </c>
      <c r="Y85" s="109"/>
      <c r="Z85" s="109"/>
      <c r="AA85" s="109"/>
      <c r="AB85" s="109"/>
      <c r="AC85" s="56">
        <v>1860</v>
      </c>
      <c r="AD85" s="58" t="s">
        <v>34</v>
      </c>
      <c r="AE85" s="58" t="s">
        <v>34</v>
      </c>
      <c r="AF85" s="52" t="s">
        <v>35</v>
      </c>
      <c r="AG85" s="52"/>
      <c r="AH85" s="106"/>
      <c r="AI85" s="59"/>
      <c r="AJ85" s="68" t="s">
        <v>9</v>
      </c>
      <c r="AK85" t="s">
        <v>9</v>
      </c>
      <c r="AL85" s="39" t="s">
        <v>9</v>
      </c>
      <c r="AM85" s="117"/>
      <c r="AN85" s="115" t="s">
        <v>9</v>
      </c>
      <c r="AO85" s="30"/>
      <c r="AQ85" s="5"/>
      <c r="AS85" s="35"/>
      <c r="AT85" s="30" t="s">
        <v>9</v>
      </c>
      <c r="AU85" s="20"/>
      <c r="AV85" t="str">
        <f t="shared" si="19"/>
        <v>punainen</v>
      </c>
      <c r="AW85" t="str">
        <f t="shared" si="20"/>
        <v>punainen</v>
      </c>
      <c r="AX85" t="str">
        <f t="shared" si="21"/>
        <v>punainen</v>
      </c>
      <c r="AY85" s="31">
        <f t="shared" si="22"/>
        <v>40</v>
      </c>
      <c r="AZ85" s="31">
        <f t="shared" si="23"/>
        <v>10</v>
      </c>
      <c r="BA85" s="31">
        <f t="shared" si="24"/>
        <v>10</v>
      </c>
      <c r="BB85" s="31">
        <f t="shared" si="25"/>
        <v>10</v>
      </c>
      <c r="BC85" s="31">
        <f t="shared" si="26"/>
        <v>10</v>
      </c>
      <c r="BM85" s="29" t="s">
        <v>34</v>
      </c>
      <c r="BN85" s="29" t="s">
        <v>34</v>
      </c>
    </row>
    <row r="86" spans="1:66" x14ac:dyDescent="0.25">
      <c r="A86" s="50">
        <v>75</v>
      </c>
      <c r="B86" s="50">
        <v>75</v>
      </c>
      <c r="C86" s="50" t="str">
        <f t="shared" si="27"/>
        <v>6_120_2593</v>
      </c>
      <c r="D86" s="50">
        <v>1</v>
      </c>
      <c r="E86" s="51">
        <f t="shared" si="16"/>
        <v>60120</v>
      </c>
      <c r="F86" s="76" t="str">
        <f t="shared" si="17"/>
        <v>6_120</v>
      </c>
      <c r="G86" s="80">
        <v>6</v>
      </c>
      <c r="H86" s="52">
        <v>120</v>
      </c>
      <c r="I86" s="52">
        <v>2593</v>
      </c>
      <c r="J86" s="53" t="str">
        <f t="shared" si="18"/>
        <v>ok</v>
      </c>
      <c r="K86" s="54" t="str">
        <f t="shared" si="28"/>
        <v>6_120</v>
      </c>
      <c r="L86" s="54">
        <v>6</v>
      </c>
      <c r="M86" s="54">
        <v>120</v>
      </c>
      <c r="N86" s="54">
        <v>2622</v>
      </c>
      <c r="O86" s="55">
        <v>8231</v>
      </c>
      <c r="P86" s="55">
        <v>95</v>
      </c>
      <c r="Q86" s="55">
        <v>7776</v>
      </c>
      <c r="R86" s="55">
        <v>89</v>
      </c>
      <c r="S86" s="52">
        <v>0</v>
      </c>
      <c r="T86" s="56">
        <v>7191</v>
      </c>
      <c r="U86" s="56">
        <v>698</v>
      </c>
      <c r="V86" s="56">
        <v>6761</v>
      </c>
      <c r="W86" s="56">
        <v>8231</v>
      </c>
      <c r="X86" s="57">
        <v>0.95</v>
      </c>
      <c r="Y86" s="109"/>
      <c r="Z86" s="109"/>
      <c r="AA86" s="109"/>
      <c r="AB86" s="109"/>
      <c r="AC86" s="56">
        <v>1868</v>
      </c>
      <c r="AD86" s="58" t="s">
        <v>34</v>
      </c>
      <c r="AE86" s="58" t="s">
        <v>34</v>
      </c>
      <c r="AF86" s="52" t="s">
        <v>35</v>
      </c>
      <c r="AG86" s="52"/>
      <c r="AH86" s="106"/>
      <c r="AI86" s="59"/>
      <c r="AJ86" s="68" t="s">
        <v>9</v>
      </c>
      <c r="AK86" t="s">
        <v>9</v>
      </c>
      <c r="AL86" s="39" t="s">
        <v>9</v>
      </c>
      <c r="AM86" s="117"/>
      <c r="AN86" s="115" t="s">
        <v>9</v>
      </c>
      <c r="AO86" s="30"/>
      <c r="AQ86" s="5"/>
      <c r="AS86" s="35"/>
      <c r="AT86" s="30" t="s">
        <v>9</v>
      </c>
      <c r="AU86" s="20"/>
      <c r="AV86" t="str">
        <f t="shared" si="19"/>
        <v>punainen</v>
      </c>
      <c r="AW86" t="str">
        <f t="shared" si="20"/>
        <v>punainen</v>
      </c>
      <c r="AX86" t="str">
        <f t="shared" si="21"/>
        <v>punainen</v>
      </c>
      <c r="AY86" s="31">
        <f t="shared" si="22"/>
        <v>40</v>
      </c>
      <c r="AZ86" s="31">
        <f t="shared" si="23"/>
        <v>10</v>
      </c>
      <c r="BA86" s="31">
        <f t="shared" si="24"/>
        <v>10</v>
      </c>
      <c r="BB86" s="31">
        <f t="shared" si="25"/>
        <v>10</v>
      </c>
      <c r="BC86" s="31">
        <f t="shared" si="26"/>
        <v>10</v>
      </c>
      <c r="BM86" s="29" t="s">
        <v>34</v>
      </c>
      <c r="BN86" s="29" t="s">
        <v>34</v>
      </c>
    </row>
    <row r="87" spans="1:66" x14ac:dyDescent="0.25">
      <c r="A87" s="50">
        <v>76</v>
      </c>
      <c r="B87" s="50">
        <v>76</v>
      </c>
      <c r="C87" s="50" t="str">
        <f t="shared" si="27"/>
        <v>6_121_2575</v>
      </c>
      <c r="D87" s="50">
        <v>1</v>
      </c>
      <c r="E87" s="51">
        <f t="shared" si="16"/>
        <v>60121</v>
      </c>
      <c r="F87" s="76" t="str">
        <f t="shared" si="17"/>
        <v>6_121</v>
      </c>
      <c r="G87" s="80">
        <v>6</v>
      </c>
      <c r="H87" s="52">
        <v>121</v>
      </c>
      <c r="I87" s="52">
        <v>2575</v>
      </c>
      <c r="J87" s="53" t="str">
        <f t="shared" si="18"/>
        <v>ok</v>
      </c>
      <c r="K87" s="54" t="str">
        <f t="shared" si="28"/>
        <v>6_121</v>
      </c>
      <c r="L87" s="54">
        <v>6</v>
      </c>
      <c r="M87" s="54">
        <v>121</v>
      </c>
      <c r="N87" s="54">
        <v>2642</v>
      </c>
      <c r="O87" s="55">
        <v>8513</v>
      </c>
      <c r="P87" s="55">
        <v>97</v>
      </c>
      <c r="Q87" s="55">
        <v>7941</v>
      </c>
      <c r="R87" s="55">
        <v>90</v>
      </c>
      <c r="S87" s="52">
        <v>0</v>
      </c>
      <c r="T87" s="56">
        <v>7191</v>
      </c>
      <c r="U87" s="56">
        <v>698</v>
      </c>
      <c r="V87" s="56">
        <v>6761</v>
      </c>
      <c r="W87" s="56">
        <v>8513</v>
      </c>
      <c r="X87" s="57">
        <v>0.97</v>
      </c>
      <c r="Y87" s="109"/>
      <c r="Z87" s="109"/>
      <c r="AA87" s="109"/>
      <c r="AB87" s="109"/>
      <c r="AC87" s="56">
        <v>1913</v>
      </c>
      <c r="AD87" s="58" t="s">
        <v>34</v>
      </c>
      <c r="AE87" s="58" t="s">
        <v>34</v>
      </c>
      <c r="AF87" s="52" t="s">
        <v>36</v>
      </c>
      <c r="AG87" s="52" t="s">
        <v>36</v>
      </c>
      <c r="AH87" s="106"/>
      <c r="AI87" s="59"/>
      <c r="AJ87" s="68" t="s">
        <v>9</v>
      </c>
      <c r="AK87" t="s">
        <v>9</v>
      </c>
      <c r="AL87" s="39" t="s">
        <v>9</v>
      </c>
      <c r="AM87" s="117"/>
      <c r="AN87" s="115" t="s">
        <v>9</v>
      </c>
      <c r="AO87" s="30"/>
      <c r="AQ87" s="5"/>
      <c r="AS87" s="35"/>
      <c r="AT87" s="30" t="s">
        <v>9</v>
      </c>
      <c r="AU87" s="20"/>
      <c r="AV87" t="str">
        <f t="shared" si="19"/>
        <v>punainen</v>
      </c>
      <c r="AW87" t="str">
        <f t="shared" si="20"/>
        <v>punainen</v>
      </c>
      <c r="AX87" t="str">
        <f t="shared" si="21"/>
        <v>punainen</v>
      </c>
      <c r="AY87" s="31">
        <f t="shared" si="22"/>
        <v>40</v>
      </c>
      <c r="AZ87" s="31">
        <f t="shared" si="23"/>
        <v>10</v>
      </c>
      <c r="BA87" s="31">
        <f t="shared" si="24"/>
        <v>10</v>
      </c>
      <c r="BB87" s="31">
        <f t="shared" si="25"/>
        <v>10</v>
      </c>
      <c r="BC87" s="31">
        <f t="shared" si="26"/>
        <v>10</v>
      </c>
      <c r="BM87" s="29" t="s">
        <v>34</v>
      </c>
      <c r="BN87" s="29" t="s">
        <v>34</v>
      </c>
    </row>
    <row r="88" spans="1:66" x14ac:dyDescent="0.25">
      <c r="A88" s="50">
        <v>77</v>
      </c>
      <c r="B88" s="50">
        <v>77</v>
      </c>
      <c r="C88" s="50" t="str">
        <f t="shared" si="27"/>
        <v>6_122_4152</v>
      </c>
      <c r="D88" s="50">
        <v>1</v>
      </c>
      <c r="E88" s="51">
        <f t="shared" si="16"/>
        <v>60122</v>
      </c>
      <c r="F88" s="76" t="str">
        <f t="shared" si="17"/>
        <v>6_122</v>
      </c>
      <c r="G88" s="80">
        <v>6</v>
      </c>
      <c r="H88" s="52">
        <v>122</v>
      </c>
      <c r="I88" s="52">
        <v>4152</v>
      </c>
      <c r="J88" s="53" t="str">
        <f t="shared" si="18"/>
        <v>ok</v>
      </c>
      <c r="K88" s="54" t="str">
        <f t="shared" si="28"/>
        <v>6_122</v>
      </c>
      <c r="L88" s="54">
        <v>6</v>
      </c>
      <c r="M88" s="54">
        <v>122</v>
      </c>
      <c r="N88" s="54">
        <v>4083</v>
      </c>
      <c r="O88" s="55">
        <v>8783</v>
      </c>
      <c r="P88" s="55">
        <v>96</v>
      </c>
      <c r="Q88" s="55">
        <v>8062</v>
      </c>
      <c r="R88" s="55">
        <v>88</v>
      </c>
      <c r="S88" s="52">
        <v>0</v>
      </c>
      <c r="T88" s="56">
        <v>7191</v>
      </c>
      <c r="U88" s="56">
        <v>698</v>
      </c>
      <c r="V88" s="56">
        <v>6761</v>
      </c>
      <c r="W88" s="56">
        <v>8783</v>
      </c>
      <c r="X88" s="57">
        <v>0.96</v>
      </c>
      <c r="Y88" s="109"/>
      <c r="Z88" s="109"/>
      <c r="AA88" s="109"/>
      <c r="AB88" s="109"/>
      <c r="AC88" s="56">
        <v>1923</v>
      </c>
      <c r="AD88" s="58" t="s">
        <v>34</v>
      </c>
      <c r="AE88" s="58" t="s">
        <v>34</v>
      </c>
      <c r="AF88" s="52" t="s">
        <v>35</v>
      </c>
      <c r="AG88" s="52"/>
      <c r="AH88" s="106"/>
      <c r="AI88" s="59"/>
      <c r="AJ88" s="68" t="s">
        <v>9</v>
      </c>
      <c r="AK88" t="s">
        <v>9</v>
      </c>
      <c r="AL88" s="39" t="s">
        <v>9</v>
      </c>
      <c r="AM88" s="117"/>
      <c r="AN88" s="115" t="s">
        <v>9</v>
      </c>
      <c r="AO88" s="30"/>
      <c r="AQ88" s="5"/>
      <c r="AS88" s="35"/>
      <c r="AT88" s="30" t="s">
        <v>9</v>
      </c>
      <c r="AU88" s="20"/>
      <c r="AV88" t="str">
        <f t="shared" si="19"/>
        <v>punainen</v>
      </c>
      <c r="AW88" t="str">
        <f t="shared" si="20"/>
        <v>punainen</v>
      </c>
      <c r="AX88" t="str">
        <f t="shared" si="21"/>
        <v>punainen</v>
      </c>
      <c r="AY88" s="31">
        <f t="shared" si="22"/>
        <v>40</v>
      </c>
      <c r="AZ88" s="31">
        <f t="shared" si="23"/>
        <v>10</v>
      </c>
      <c r="BA88" s="31">
        <f t="shared" si="24"/>
        <v>10</v>
      </c>
      <c r="BB88" s="31">
        <f t="shared" si="25"/>
        <v>10</v>
      </c>
      <c r="BC88" s="31">
        <f t="shared" si="26"/>
        <v>10</v>
      </c>
      <c r="BM88" s="29" t="s">
        <v>34</v>
      </c>
      <c r="BN88" s="29" t="s">
        <v>34</v>
      </c>
    </row>
    <row r="89" spans="1:66" x14ac:dyDescent="0.25">
      <c r="A89" s="50">
        <v>78</v>
      </c>
      <c r="B89" s="50">
        <v>78</v>
      </c>
      <c r="C89" s="50" t="str">
        <f t="shared" si="27"/>
        <v>6_123_4759</v>
      </c>
      <c r="D89" s="50">
        <v>1</v>
      </c>
      <c r="E89" s="51">
        <f t="shared" si="16"/>
        <v>60123</v>
      </c>
      <c r="F89" s="76" t="str">
        <f t="shared" si="17"/>
        <v>6_123</v>
      </c>
      <c r="G89" s="80">
        <v>6</v>
      </c>
      <c r="H89" s="52">
        <v>123</v>
      </c>
      <c r="I89" s="52">
        <v>4759</v>
      </c>
      <c r="J89" s="53" t="str">
        <f t="shared" si="18"/>
        <v>ok</v>
      </c>
      <c r="K89" s="54" t="str">
        <f t="shared" si="28"/>
        <v>6_123</v>
      </c>
      <c r="L89" s="54">
        <v>6</v>
      </c>
      <c r="M89" s="54">
        <v>123</v>
      </c>
      <c r="N89" s="54">
        <v>4697</v>
      </c>
      <c r="O89" s="55">
        <v>8702</v>
      </c>
      <c r="P89" s="55">
        <v>97</v>
      </c>
      <c r="Q89" s="55">
        <v>8093</v>
      </c>
      <c r="R89" s="55">
        <v>91</v>
      </c>
      <c r="S89" s="52">
        <v>0</v>
      </c>
      <c r="T89" s="56">
        <v>7191</v>
      </c>
      <c r="U89" s="56">
        <v>698</v>
      </c>
      <c r="V89" s="56">
        <v>6761</v>
      </c>
      <c r="W89" s="56">
        <v>8702</v>
      </c>
      <c r="X89" s="57">
        <v>0.97</v>
      </c>
      <c r="Y89" s="109"/>
      <c r="Z89" s="109"/>
      <c r="AA89" s="109"/>
      <c r="AB89" s="109"/>
      <c r="AC89" s="56">
        <v>1904</v>
      </c>
      <c r="AD89" s="58" t="s">
        <v>34</v>
      </c>
      <c r="AE89" s="58" t="s">
        <v>34</v>
      </c>
      <c r="AF89" s="52" t="s">
        <v>35</v>
      </c>
      <c r="AG89" s="52"/>
      <c r="AH89" s="106"/>
      <c r="AI89" s="59"/>
      <c r="AJ89" s="68" t="s">
        <v>9</v>
      </c>
      <c r="AK89" t="s">
        <v>9</v>
      </c>
      <c r="AL89" s="39" t="s">
        <v>9</v>
      </c>
      <c r="AM89" s="117"/>
      <c r="AN89" s="115" t="s">
        <v>9</v>
      </c>
      <c r="AO89" s="30"/>
      <c r="AQ89" s="5"/>
      <c r="AS89" s="35"/>
      <c r="AT89" s="30" t="s">
        <v>9</v>
      </c>
      <c r="AU89" s="20"/>
      <c r="AV89" t="str">
        <f t="shared" si="19"/>
        <v>punainen</v>
      </c>
      <c r="AW89" t="str">
        <f t="shared" si="20"/>
        <v>punainen</v>
      </c>
      <c r="AX89" t="str">
        <f t="shared" si="21"/>
        <v>punainen</v>
      </c>
      <c r="AY89" s="31">
        <f t="shared" si="22"/>
        <v>40</v>
      </c>
      <c r="AZ89" s="31">
        <f t="shared" si="23"/>
        <v>10</v>
      </c>
      <c r="BA89" s="31">
        <f t="shared" si="24"/>
        <v>10</v>
      </c>
      <c r="BB89" s="31">
        <f t="shared" si="25"/>
        <v>10</v>
      </c>
      <c r="BC89" s="31">
        <f t="shared" si="26"/>
        <v>10</v>
      </c>
      <c r="BM89" s="29" t="s">
        <v>34</v>
      </c>
      <c r="BN89" s="29" t="s">
        <v>34</v>
      </c>
    </row>
    <row r="90" spans="1:66" x14ac:dyDescent="0.25">
      <c r="A90" s="50">
        <v>79</v>
      </c>
      <c r="B90" s="50">
        <v>79</v>
      </c>
      <c r="C90" s="50" t="str">
        <f t="shared" si="27"/>
        <v>6_124_1510</v>
      </c>
      <c r="D90" s="50">
        <v>1</v>
      </c>
      <c r="E90" s="51">
        <f t="shared" si="16"/>
        <v>60124</v>
      </c>
      <c r="F90" s="76" t="str">
        <f t="shared" si="17"/>
        <v>6_124</v>
      </c>
      <c r="G90" s="80">
        <v>6</v>
      </c>
      <c r="H90" s="52">
        <v>124</v>
      </c>
      <c r="I90" s="52">
        <v>1510</v>
      </c>
      <c r="J90" s="53" t="str">
        <f t="shared" si="18"/>
        <v>ok</v>
      </c>
      <c r="K90" s="54" t="str">
        <f t="shared" si="28"/>
        <v>6_124</v>
      </c>
      <c r="L90" s="54">
        <v>6</v>
      </c>
      <c r="M90" s="54">
        <v>124</v>
      </c>
      <c r="N90" s="54">
        <v>1493</v>
      </c>
      <c r="O90" s="55">
        <v>9356</v>
      </c>
      <c r="P90" s="55">
        <v>98</v>
      </c>
      <c r="Q90" s="55">
        <v>8608</v>
      </c>
      <c r="R90" s="55">
        <v>90</v>
      </c>
      <c r="S90" s="52">
        <v>0</v>
      </c>
      <c r="T90" s="56">
        <v>7191</v>
      </c>
      <c r="U90" s="56">
        <v>698</v>
      </c>
      <c r="V90" s="56">
        <v>6761</v>
      </c>
      <c r="W90" s="56">
        <v>9356</v>
      </c>
      <c r="X90" s="57">
        <v>0.98</v>
      </c>
      <c r="Y90" s="109"/>
      <c r="Z90" s="109"/>
      <c r="AA90" s="109"/>
      <c r="AB90" s="109"/>
      <c r="AC90" s="56">
        <v>1895</v>
      </c>
      <c r="AD90" s="58" t="s">
        <v>34</v>
      </c>
      <c r="AE90" s="58" t="s">
        <v>34</v>
      </c>
      <c r="AF90" s="52" t="s">
        <v>35</v>
      </c>
      <c r="AG90" s="52"/>
      <c r="AH90" s="106"/>
      <c r="AI90" s="59"/>
      <c r="AJ90" s="68" t="s">
        <v>9</v>
      </c>
      <c r="AK90" t="s">
        <v>9</v>
      </c>
      <c r="AL90" s="39" t="s">
        <v>9</v>
      </c>
      <c r="AM90" s="117"/>
      <c r="AN90" s="115" t="s">
        <v>9</v>
      </c>
      <c r="AO90" s="30"/>
      <c r="AQ90" s="5"/>
      <c r="AS90" s="35"/>
      <c r="AT90" s="30" t="s">
        <v>9</v>
      </c>
      <c r="AU90" s="20"/>
      <c r="AV90" t="str">
        <f t="shared" si="19"/>
        <v>punainen</v>
      </c>
      <c r="AW90" t="str">
        <f t="shared" si="20"/>
        <v>punainen</v>
      </c>
      <c r="AX90" t="str">
        <f t="shared" si="21"/>
        <v>punainen</v>
      </c>
      <c r="AY90" s="31">
        <f t="shared" si="22"/>
        <v>40</v>
      </c>
      <c r="AZ90" s="31">
        <f t="shared" si="23"/>
        <v>10</v>
      </c>
      <c r="BA90" s="31">
        <f t="shared" si="24"/>
        <v>10</v>
      </c>
      <c r="BB90" s="31">
        <f t="shared" si="25"/>
        <v>10</v>
      </c>
      <c r="BC90" s="31">
        <f t="shared" si="26"/>
        <v>10</v>
      </c>
      <c r="BM90" s="29" t="s">
        <v>34</v>
      </c>
      <c r="BN90" s="29" t="s">
        <v>34</v>
      </c>
    </row>
    <row r="91" spans="1:66" x14ac:dyDescent="0.25">
      <c r="A91" s="50">
        <v>80</v>
      </c>
      <c r="B91" s="50">
        <v>80</v>
      </c>
      <c r="C91" s="50" t="str">
        <f t="shared" si="27"/>
        <v>7_1_3135</v>
      </c>
      <c r="D91" s="50">
        <v>1</v>
      </c>
      <c r="E91" s="51">
        <f t="shared" si="16"/>
        <v>70001</v>
      </c>
      <c r="F91" s="76" t="str">
        <f t="shared" si="17"/>
        <v>7_1</v>
      </c>
      <c r="G91" s="80">
        <v>7</v>
      </c>
      <c r="H91" s="52">
        <v>1</v>
      </c>
      <c r="I91" s="52">
        <v>3135</v>
      </c>
      <c r="J91" s="53" t="str">
        <f t="shared" si="18"/>
        <v>ok</v>
      </c>
      <c r="K91" s="54" t="str">
        <f t="shared" si="28"/>
        <v>7_1</v>
      </c>
      <c r="L91" s="54">
        <v>7</v>
      </c>
      <c r="M91" s="54">
        <v>1</v>
      </c>
      <c r="N91" s="54">
        <v>3387</v>
      </c>
      <c r="O91" s="55">
        <v>24381</v>
      </c>
      <c r="P91" s="55">
        <v>87</v>
      </c>
      <c r="Q91" s="55">
        <v>18218</v>
      </c>
      <c r="R91" s="55">
        <v>65</v>
      </c>
      <c r="S91" s="52">
        <v>0</v>
      </c>
      <c r="T91" s="56">
        <v>16932</v>
      </c>
      <c r="U91" s="56">
        <v>1095</v>
      </c>
      <c r="V91" s="56">
        <v>18055</v>
      </c>
      <c r="W91" s="56">
        <v>24381</v>
      </c>
      <c r="X91" s="57">
        <v>0.87</v>
      </c>
      <c r="Y91" s="109"/>
      <c r="Z91" s="109"/>
      <c r="AA91" s="109"/>
      <c r="AB91" s="109"/>
      <c r="AC91" s="56">
        <v>7261</v>
      </c>
      <c r="AD91" s="58" t="s">
        <v>34</v>
      </c>
      <c r="AE91" s="58" t="s">
        <v>34</v>
      </c>
      <c r="AF91" s="52" t="s">
        <v>35</v>
      </c>
      <c r="AG91" s="52" t="s">
        <v>36</v>
      </c>
      <c r="AH91" s="106"/>
      <c r="AI91" s="59"/>
      <c r="AJ91" s="68" t="s">
        <v>9</v>
      </c>
      <c r="AK91" t="s">
        <v>9</v>
      </c>
      <c r="AL91" s="39" t="s">
        <v>9</v>
      </c>
      <c r="AM91" s="117"/>
      <c r="AN91" s="115" t="s">
        <v>9</v>
      </c>
      <c r="AO91" s="30"/>
      <c r="AQ91" s="5"/>
      <c r="AS91" s="35"/>
      <c r="AT91" s="30" t="s">
        <v>9</v>
      </c>
      <c r="AU91" s="20"/>
      <c r="AV91" t="str">
        <f t="shared" si="19"/>
        <v>punainen</v>
      </c>
      <c r="AW91" t="str">
        <f t="shared" si="20"/>
        <v>punainen</v>
      </c>
      <c r="AX91" t="str">
        <f t="shared" si="21"/>
        <v>punainen</v>
      </c>
      <c r="AY91" s="31">
        <f t="shared" si="22"/>
        <v>40</v>
      </c>
      <c r="AZ91" s="31">
        <f t="shared" si="23"/>
        <v>10</v>
      </c>
      <c r="BA91" s="31">
        <f t="shared" si="24"/>
        <v>10</v>
      </c>
      <c r="BB91" s="31">
        <f t="shared" si="25"/>
        <v>10</v>
      </c>
      <c r="BC91" s="31">
        <f t="shared" si="26"/>
        <v>10</v>
      </c>
      <c r="BM91" s="29" t="s">
        <v>34</v>
      </c>
      <c r="BN91" s="29" t="s">
        <v>34</v>
      </c>
    </row>
    <row r="92" spans="1:66" x14ac:dyDescent="0.25">
      <c r="A92" s="50">
        <v>81</v>
      </c>
      <c r="B92" s="50">
        <v>81</v>
      </c>
      <c r="C92" s="50" t="str">
        <f t="shared" si="27"/>
        <v>7_2_4870</v>
      </c>
      <c r="D92" s="50">
        <v>1</v>
      </c>
      <c r="E92" s="51">
        <f t="shared" si="16"/>
        <v>70002</v>
      </c>
      <c r="F92" s="76" t="str">
        <f t="shared" si="17"/>
        <v>7_2</v>
      </c>
      <c r="G92" s="80">
        <v>7</v>
      </c>
      <c r="H92" s="52">
        <v>2</v>
      </c>
      <c r="I92" s="52">
        <v>4870</v>
      </c>
      <c r="J92" s="53" t="str">
        <f t="shared" si="18"/>
        <v>ok</v>
      </c>
      <c r="K92" s="54" t="str">
        <f t="shared" si="28"/>
        <v>7_2</v>
      </c>
      <c r="L92" s="54">
        <v>7</v>
      </c>
      <c r="M92" s="54">
        <v>2</v>
      </c>
      <c r="N92" s="54">
        <v>4820</v>
      </c>
      <c r="O92" s="55">
        <v>29950</v>
      </c>
      <c r="P92" s="55">
        <v>92</v>
      </c>
      <c r="Q92" s="55">
        <v>20921</v>
      </c>
      <c r="R92" s="55">
        <v>64</v>
      </c>
      <c r="S92" s="52">
        <v>0</v>
      </c>
      <c r="T92" s="56">
        <v>28676</v>
      </c>
      <c r="U92" s="56">
        <v>1966</v>
      </c>
      <c r="V92" s="56">
        <v>30178</v>
      </c>
      <c r="W92" s="56">
        <v>29950</v>
      </c>
      <c r="X92" s="57">
        <v>0.92</v>
      </c>
      <c r="Y92" s="109"/>
      <c r="Z92" s="109"/>
      <c r="AA92" s="109"/>
      <c r="AB92" s="109"/>
      <c r="AC92" s="56">
        <v>8902</v>
      </c>
      <c r="AD92" s="58" t="s">
        <v>34</v>
      </c>
      <c r="AE92" s="58" t="s">
        <v>34</v>
      </c>
      <c r="AF92" s="52" t="s">
        <v>35</v>
      </c>
      <c r="AG92" s="52"/>
      <c r="AH92" s="106"/>
      <c r="AI92" s="59"/>
      <c r="AJ92" s="68" t="s">
        <v>9</v>
      </c>
      <c r="AK92" t="s">
        <v>9</v>
      </c>
      <c r="AL92" s="39" t="s">
        <v>9</v>
      </c>
      <c r="AM92" s="117"/>
      <c r="AN92" s="115" t="s">
        <v>9</v>
      </c>
      <c r="AO92" s="30"/>
      <c r="AQ92" s="5"/>
      <c r="AS92" s="35"/>
      <c r="AT92" s="30" t="s">
        <v>9</v>
      </c>
      <c r="AU92" s="20"/>
      <c r="AV92" t="str">
        <f t="shared" si="19"/>
        <v>punainen</v>
      </c>
      <c r="AW92" t="str">
        <f t="shared" si="20"/>
        <v>punainen</v>
      </c>
      <c r="AX92" t="str">
        <f t="shared" si="21"/>
        <v>punainen</v>
      </c>
      <c r="AY92" s="31">
        <f t="shared" si="22"/>
        <v>40</v>
      </c>
      <c r="AZ92" s="31">
        <f t="shared" si="23"/>
        <v>10</v>
      </c>
      <c r="BA92" s="31">
        <f t="shared" si="24"/>
        <v>10</v>
      </c>
      <c r="BB92" s="31">
        <f t="shared" si="25"/>
        <v>10</v>
      </c>
      <c r="BC92" s="31">
        <f t="shared" si="26"/>
        <v>10</v>
      </c>
      <c r="BM92" s="29" t="s">
        <v>34</v>
      </c>
      <c r="BN92" s="29" t="s">
        <v>34</v>
      </c>
    </row>
    <row r="93" spans="1:66" x14ac:dyDescent="0.25">
      <c r="A93" s="50">
        <v>82</v>
      </c>
      <c r="B93" s="50">
        <v>82</v>
      </c>
      <c r="C93" s="50" t="str">
        <f t="shared" si="27"/>
        <v>7_3_4644</v>
      </c>
      <c r="D93" s="50">
        <v>1</v>
      </c>
      <c r="E93" s="51">
        <f t="shared" si="16"/>
        <v>70003</v>
      </c>
      <c r="F93" s="76" t="str">
        <f t="shared" si="17"/>
        <v>7_3</v>
      </c>
      <c r="G93" s="80">
        <v>7</v>
      </c>
      <c r="H93" s="52">
        <v>3</v>
      </c>
      <c r="I93" s="52">
        <v>4644</v>
      </c>
      <c r="J93" s="53" t="str">
        <f t="shared" si="18"/>
        <v>ok</v>
      </c>
      <c r="K93" s="54" t="str">
        <f t="shared" si="28"/>
        <v>7_3</v>
      </c>
      <c r="L93" s="54">
        <v>7</v>
      </c>
      <c r="M93" s="54">
        <v>3</v>
      </c>
      <c r="N93" s="54">
        <v>4626</v>
      </c>
      <c r="O93" s="55">
        <v>30965</v>
      </c>
      <c r="P93" s="55">
        <v>94</v>
      </c>
      <c r="Q93" s="55">
        <v>21679</v>
      </c>
      <c r="R93" s="55">
        <v>66</v>
      </c>
      <c r="S93" s="52">
        <v>0</v>
      </c>
      <c r="T93" s="56">
        <v>28676</v>
      </c>
      <c r="U93" s="56">
        <v>1966</v>
      </c>
      <c r="V93" s="56">
        <v>30178</v>
      </c>
      <c r="W93" s="56">
        <v>30965</v>
      </c>
      <c r="X93" s="57">
        <v>0.94</v>
      </c>
      <c r="Y93" s="109"/>
      <c r="Z93" s="109"/>
      <c r="AA93" s="109"/>
      <c r="AB93" s="109"/>
      <c r="AC93" s="56">
        <v>8728</v>
      </c>
      <c r="AD93" s="58" t="s">
        <v>34</v>
      </c>
      <c r="AE93" s="58" t="s">
        <v>34</v>
      </c>
      <c r="AF93" s="52" t="s">
        <v>35</v>
      </c>
      <c r="AG93" s="52"/>
      <c r="AH93" s="106"/>
      <c r="AI93" s="59"/>
      <c r="AJ93" s="68" t="s">
        <v>9</v>
      </c>
      <c r="AK93" t="s">
        <v>9</v>
      </c>
      <c r="AL93" s="39" t="s">
        <v>9</v>
      </c>
      <c r="AM93" s="117"/>
      <c r="AN93" s="115" t="s">
        <v>9</v>
      </c>
      <c r="AO93" s="30"/>
      <c r="AQ93" s="5"/>
      <c r="AS93" s="35"/>
      <c r="AT93" s="30" t="s">
        <v>9</v>
      </c>
      <c r="AU93" s="20"/>
      <c r="AV93" t="str">
        <f t="shared" si="19"/>
        <v>punainen</v>
      </c>
      <c r="AW93" t="str">
        <f t="shared" si="20"/>
        <v>punainen</v>
      </c>
      <c r="AX93" t="str">
        <f t="shared" si="21"/>
        <v>punainen</v>
      </c>
      <c r="AY93" s="31">
        <f t="shared" si="22"/>
        <v>40</v>
      </c>
      <c r="AZ93" s="31">
        <f t="shared" si="23"/>
        <v>10</v>
      </c>
      <c r="BA93" s="31">
        <f t="shared" si="24"/>
        <v>10</v>
      </c>
      <c r="BB93" s="31">
        <f t="shared" si="25"/>
        <v>10</v>
      </c>
      <c r="BC93" s="31">
        <f t="shared" si="26"/>
        <v>10</v>
      </c>
      <c r="BM93" s="29" t="s">
        <v>34</v>
      </c>
      <c r="BN93" s="29" t="s">
        <v>34</v>
      </c>
    </row>
    <row r="94" spans="1:66" x14ac:dyDescent="0.25">
      <c r="A94" s="50">
        <v>83</v>
      </c>
      <c r="B94" s="50">
        <v>83</v>
      </c>
      <c r="C94" s="50" t="str">
        <f t="shared" si="27"/>
        <v>7_4_4648</v>
      </c>
      <c r="D94" s="50">
        <v>1</v>
      </c>
      <c r="E94" s="51">
        <f t="shared" si="16"/>
        <v>70004</v>
      </c>
      <c r="F94" s="76" t="str">
        <f t="shared" si="17"/>
        <v>7_4</v>
      </c>
      <c r="G94" s="80">
        <v>7</v>
      </c>
      <c r="H94" s="52">
        <v>4</v>
      </c>
      <c r="I94" s="52">
        <v>4648</v>
      </c>
      <c r="J94" s="53" t="str">
        <f t="shared" si="18"/>
        <v>ok</v>
      </c>
      <c r="K94" s="54" t="str">
        <f t="shared" si="28"/>
        <v>7_4</v>
      </c>
      <c r="L94" s="54">
        <v>7</v>
      </c>
      <c r="M94" s="54">
        <v>4</v>
      </c>
      <c r="N94" s="54">
        <v>4613</v>
      </c>
      <c r="O94" s="55">
        <v>28137</v>
      </c>
      <c r="P94" s="55">
        <v>97</v>
      </c>
      <c r="Q94" s="55">
        <v>21167</v>
      </c>
      <c r="R94" s="55">
        <v>72</v>
      </c>
      <c r="S94" s="52">
        <v>0</v>
      </c>
      <c r="T94" s="56">
        <v>25012</v>
      </c>
      <c r="U94" s="56">
        <v>2159</v>
      </c>
      <c r="V94" s="56">
        <v>26413</v>
      </c>
      <c r="W94" s="56">
        <v>28137</v>
      </c>
      <c r="X94" s="57">
        <v>0.97</v>
      </c>
      <c r="Y94" s="109"/>
      <c r="Z94" s="109"/>
      <c r="AA94" s="109"/>
      <c r="AB94" s="109"/>
      <c r="AC94" s="56">
        <v>8513</v>
      </c>
      <c r="AD94" s="58" t="s">
        <v>34</v>
      </c>
      <c r="AE94" s="58" t="s">
        <v>34</v>
      </c>
      <c r="AF94" s="52" t="s">
        <v>35</v>
      </c>
      <c r="AG94" s="52"/>
      <c r="AH94" s="106"/>
      <c r="AI94" s="59"/>
      <c r="AJ94" s="68" t="s">
        <v>9</v>
      </c>
      <c r="AK94" t="s">
        <v>9</v>
      </c>
      <c r="AL94" s="39" t="s">
        <v>9</v>
      </c>
      <c r="AM94" s="117"/>
      <c r="AN94" s="115" t="s">
        <v>9</v>
      </c>
      <c r="AO94" s="30"/>
      <c r="AQ94" s="5"/>
      <c r="AS94" s="35"/>
      <c r="AT94" s="30" t="s">
        <v>9</v>
      </c>
      <c r="AU94" s="20"/>
      <c r="AV94" t="str">
        <f t="shared" si="19"/>
        <v>punainen</v>
      </c>
      <c r="AW94" t="str">
        <f t="shared" si="20"/>
        <v>punainen</v>
      </c>
      <c r="AX94" t="str">
        <f t="shared" si="21"/>
        <v>punainen</v>
      </c>
      <c r="AY94" s="31">
        <f t="shared" si="22"/>
        <v>40</v>
      </c>
      <c r="AZ94" s="31">
        <f t="shared" si="23"/>
        <v>10</v>
      </c>
      <c r="BA94" s="31">
        <f t="shared" si="24"/>
        <v>10</v>
      </c>
      <c r="BB94" s="31">
        <f t="shared" si="25"/>
        <v>10</v>
      </c>
      <c r="BC94" s="31">
        <f t="shared" si="26"/>
        <v>10</v>
      </c>
      <c r="BM94" s="29" t="s">
        <v>34</v>
      </c>
      <c r="BN94" s="29" t="s">
        <v>34</v>
      </c>
    </row>
    <row r="95" spans="1:66" x14ac:dyDescent="0.25">
      <c r="A95" s="50">
        <v>84</v>
      </c>
      <c r="B95" s="50">
        <v>84</v>
      </c>
      <c r="C95" s="50" t="str">
        <f t="shared" si="27"/>
        <v>7_5_2442</v>
      </c>
      <c r="D95" s="50">
        <v>1</v>
      </c>
      <c r="E95" s="51">
        <f t="shared" si="16"/>
        <v>70005</v>
      </c>
      <c r="F95" s="76" t="str">
        <f t="shared" si="17"/>
        <v>7_5</v>
      </c>
      <c r="G95" s="80">
        <v>7</v>
      </c>
      <c r="H95" s="52">
        <v>5</v>
      </c>
      <c r="I95" s="52">
        <v>2442</v>
      </c>
      <c r="J95" s="53" t="str">
        <f t="shared" si="18"/>
        <v>ok</v>
      </c>
      <c r="K95" s="54" t="str">
        <f t="shared" si="28"/>
        <v>7_5</v>
      </c>
      <c r="L95" s="54">
        <v>7</v>
      </c>
      <c r="M95" s="54">
        <v>5</v>
      </c>
      <c r="N95" s="54">
        <v>7887</v>
      </c>
      <c r="O95" s="55">
        <v>25300</v>
      </c>
      <c r="P95" s="55">
        <v>98</v>
      </c>
      <c r="Q95" s="55">
        <v>20840</v>
      </c>
      <c r="R95" s="55">
        <v>80</v>
      </c>
      <c r="S95" s="52">
        <v>0</v>
      </c>
      <c r="T95" s="56">
        <v>25012</v>
      </c>
      <c r="U95" s="56">
        <v>2159</v>
      </c>
      <c r="V95" s="56">
        <v>26413</v>
      </c>
      <c r="W95" s="56">
        <v>25300</v>
      </c>
      <c r="X95" s="57">
        <v>0.98</v>
      </c>
      <c r="Y95" s="109"/>
      <c r="Z95" s="109"/>
      <c r="AA95" s="109"/>
      <c r="AB95" s="109"/>
      <c r="AC95" s="56">
        <v>6642</v>
      </c>
      <c r="AD95" s="58" t="s">
        <v>34</v>
      </c>
      <c r="AE95" s="58" t="s">
        <v>34</v>
      </c>
      <c r="AF95" s="52" t="s">
        <v>35</v>
      </c>
      <c r="AG95" s="52" t="s">
        <v>36</v>
      </c>
      <c r="AH95" s="106"/>
      <c r="AI95" s="59"/>
      <c r="AJ95" s="68" t="s">
        <v>9</v>
      </c>
      <c r="AK95" t="s">
        <v>9</v>
      </c>
      <c r="AL95" s="39" t="s">
        <v>9</v>
      </c>
      <c r="AM95" s="117"/>
      <c r="AN95" s="115" t="s">
        <v>9</v>
      </c>
      <c r="AO95" s="30"/>
      <c r="AQ95" s="5"/>
      <c r="AS95" s="35"/>
      <c r="AT95" s="30" t="s">
        <v>9</v>
      </c>
      <c r="AU95" s="20"/>
      <c r="AV95" t="str">
        <f t="shared" si="19"/>
        <v>punainen</v>
      </c>
      <c r="AW95" t="str">
        <f t="shared" si="20"/>
        <v>punainen</v>
      </c>
      <c r="AX95" t="str">
        <f t="shared" si="21"/>
        <v>punainen</v>
      </c>
      <c r="AY95" s="31">
        <f t="shared" si="22"/>
        <v>40</v>
      </c>
      <c r="AZ95" s="31">
        <f t="shared" si="23"/>
        <v>10</v>
      </c>
      <c r="BA95" s="31">
        <f t="shared" si="24"/>
        <v>10</v>
      </c>
      <c r="BB95" s="31">
        <f t="shared" si="25"/>
        <v>10</v>
      </c>
      <c r="BC95" s="31">
        <f t="shared" si="26"/>
        <v>10</v>
      </c>
      <c r="BM95" s="29" t="s">
        <v>34</v>
      </c>
      <c r="BN95" s="29" t="s">
        <v>34</v>
      </c>
    </row>
    <row r="96" spans="1:66" x14ac:dyDescent="0.25">
      <c r="A96" s="50">
        <v>85</v>
      </c>
      <c r="B96" s="50">
        <v>85</v>
      </c>
      <c r="C96" s="50" t="str">
        <f t="shared" si="27"/>
        <v>7_6_5502</v>
      </c>
      <c r="D96" s="50">
        <v>1</v>
      </c>
      <c r="E96" s="51">
        <f t="shared" si="16"/>
        <v>70006</v>
      </c>
      <c r="F96" s="76" t="str">
        <f t="shared" si="17"/>
        <v>7_6</v>
      </c>
      <c r="G96" s="80">
        <v>7</v>
      </c>
      <c r="H96" s="52">
        <v>6</v>
      </c>
      <c r="I96" s="52">
        <v>5502</v>
      </c>
      <c r="J96" s="53" t="str">
        <f t="shared" si="18"/>
        <v>huom!</v>
      </c>
      <c r="K96" s="54"/>
      <c r="L96" s="54"/>
      <c r="M96" s="54"/>
      <c r="N96" s="54"/>
      <c r="O96" s="55">
        <v>25300</v>
      </c>
      <c r="P96" s="55">
        <v>98</v>
      </c>
      <c r="Q96" s="55">
        <v>20840</v>
      </c>
      <c r="R96" s="55">
        <v>80</v>
      </c>
      <c r="S96" s="52">
        <v>0</v>
      </c>
      <c r="T96" s="56">
        <v>25012</v>
      </c>
      <c r="U96" s="56">
        <v>2159</v>
      </c>
      <c r="V96" s="56">
        <v>26413</v>
      </c>
      <c r="W96" s="56">
        <v>25300</v>
      </c>
      <c r="X96" s="57">
        <v>0.98</v>
      </c>
      <c r="Y96" s="109"/>
      <c r="Z96" s="109"/>
      <c r="AA96" s="109"/>
      <c r="AB96" s="109"/>
      <c r="AC96" s="56">
        <v>6655</v>
      </c>
      <c r="AD96" s="58" t="s">
        <v>34</v>
      </c>
      <c r="AE96" s="58" t="s">
        <v>34</v>
      </c>
      <c r="AF96" s="52" t="s">
        <v>35</v>
      </c>
      <c r="AG96" s="52"/>
      <c r="AH96" s="106"/>
      <c r="AI96" s="59"/>
      <c r="AJ96" s="68" t="s">
        <v>9</v>
      </c>
      <c r="AK96" t="s">
        <v>9</v>
      </c>
      <c r="AL96" s="39" t="s">
        <v>9</v>
      </c>
      <c r="AM96" s="117"/>
      <c r="AN96" s="115" t="s">
        <v>9</v>
      </c>
      <c r="AO96" s="30"/>
      <c r="AQ96" s="5"/>
      <c r="AS96" s="35"/>
      <c r="AT96" s="30" t="s">
        <v>9</v>
      </c>
      <c r="AU96" s="20"/>
      <c r="AV96" t="str">
        <f t="shared" si="19"/>
        <v>punainen</v>
      </c>
      <c r="AW96" t="str">
        <f t="shared" si="20"/>
        <v>punainen</v>
      </c>
      <c r="AX96" t="str">
        <f t="shared" si="21"/>
        <v>punainen</v>
      </c>
      <c r="AY96" s="31">
        <f t="shared" si="22"/>
        <v>40</v>
      </c>
      <c r="AZ96" s="31">
        <f t="shared" si="23"/>
        <v>10</v>
      </c>
      <c r="BA96" s="31">
        <f t="shared" si="24"/>
        <v>10</v>
      </c>
      <c r="BB96" s="31">
        <f t="shared" si="25"/>
        <v>10</v>
      </c>
      <c r="BC96" s="31">
        <f t="shared" si="26"/>
        <v>10</v>
      </c>
      <c r="BM96" s="29" t="s">
        <v>34</v>
      </c>
      <c r="BN96" s="29" t="s">
        <v>34</v>
      </c>
    </row>
    <row r="97" spans="1:66" x14ac:dyDescent="0.25">
      <c r="A97" s="50">
        <v>86</v>
      </c>
      <c r="B97" s="50">
        <v>86</v>
      </c>
      <c r="C97" s="50" t="str">
        <f t="shared" si="27"/>
        <v>7_7_6330</v>
      </c>
      <c r="D97" s="50">
        <v>1</v>
      </c>
      <c r="E97" s="51">
        <f t="shared" si="16"/>
        <v>70007</v>
      </c>
      <c r="F97" s="76" t="str">
        <f t="shared" si="17"/>
        <v>7_7</v>
      </c>
      <c r="G97" s="80">
        <v>7</v>
      </c>
      <c r="H97" s="52">
        <v>7</v>
      </c>
      <c r="I97" s="52">
        <v>6330</v>
      </c>
      <c r="J97" s="53" t="str">
        <f t="shared" si="18"/>
        <v>ok</v>
      </c>
      <c r="K97" s="54" t="str">
        <f t="shared" ref="K97:K102" si="29">CONCATENATE(L97,"_",M97)</f>
        <v>7_7</v>
      </c>
      <c r="L97" s="54">
        <v>7</v>
      </c>
      <c r="M97" s="54">
        <v>7</v>
      </c>
      <c r="N97" s="54">
        <v>6687</v>
      </c>
      <c r="O97" s="55">
        <v>23906</v>
      </c>
      <c r="P97" s="55">
        <v>96</v>
      </c>
      <c r="Q97" s="55">
        <v>20652</v>
      </c>
      <c r="R97" s="55">
        <v>83</v>
      </c>
      <c r="S97" s="52">
        <v>0</v>
      </c>
      <c r="T97" s="56">
        <v>27524</v>
      </c>
      <c r="U97" s="56">
        <v>2312</v>
      </c>
      <c r="V97" s="56">
        <v>29236</v>
      </c>
      <c r="W97" s="56">
        <v>23906</v>
      </c>
      <c r="X97" s="57">
        <v>0.96</v>
      </c>
      <c r="Y97" s="109"/>
      <c r="Z97" s="109"/>
      <c r="AA97" s="109"/>
      <c r="AB97" s="109"/>
      <c r="AC97" s="56">
        <v>6773</v>
      </c>
      <c r="AD97" s="58" t="s">
        <v>34</v>
      </c>
      <c r="AE97" s="58" t="s">
        <v>34</v>
      </c>
      <c r="AF97" s="52" t="s">
        <v>35</v>
      </c>
      <c r="AG97" s="52"/>
      <c r="AH97" s="106"/>
      <c r="AI97" s="59"/>
      <c r="AJ97" s="68" t="s">
        <v>9</v>
      </c>
      <c r="AK97" t="s">
        <v>9</v>
      </c>
      <c r="AL97" s="39" t="s">
        <v>9</v>
      </c>
      <c r="AM97" s="117"/>
      <c r="AN97" s="115" t="s">
        <v>9</v>
      </c>
      <c r="AO97" s="30"/>
      <c r="AQ97" s="5"/>
      <c r="AS97" s="35"/>
      <c r="AT97" s="30" t="s">
        <v>9</v>
      </c>
      <c r="AU97" s="20"/>
      <c r="AV97" t="str">
        <f t="shared" si="19"/>
        <v>punainen</v>
      </c>
      <c r="AW97" t="str">
        <f t="shared" si="20"/>
        <v>punainen</v>
      </c>
      <c r="AX97" t="str">
        <f t="shared" si="21"/>
        <v>punainen</v>
      </c>
      <c r="AY97" s="31">
        <f t="shared" si="22"/>
        <v>40</v>
      </c>
      <c r="AZ97" s="31">
        <f t="shared" si="23"/>
        <v>10</v>
      </c>
      <c r="BA97" s="31">
        <f t="shared" si="24"/>
        <v>10</v>
      </c>
      <c r="BB97" s="31">
        <f t="shared" si="25"/>
        <v>10</v>
      </c>
      <c r="BC97" s="31">
        <f t="shared" si="26"/>
        <v>10</v>
      </c>
      <c r="BM97" s="29" t="s">
        <v>34</v>
      </c>
      <c r="BN97" s="29" t="s">
        <v>34</v>
      </c>
    </row>
    <row r="98" spans="1:66" x14ac:dyDescent="0.25">
      <c r="A98" s="50">
        <v>87</v>
      </c>
      <c r="B98" s="50">
        <v>87</v>
      </c>
      <c r="C98" s="50" t="str">
        <f t="shared" si="27"/>
        <v>7_8_3836</v>
      </c>
      <c r="D98" s="50">
        <v>1</v>
      </c>
      <c r="E98" s="51">
        <f t="shared" si="16"/>
        <v>70008</v>
      </c>
      <c r="F98" s="76" t="str">
        <f t="shared" si="17"/>
        <v>7_8</v>
      </c>
      <c r="G98" s="80">
        <v>7</v>
      </c>
      <c r="H98" s="52">
        <v>8</v>
      </c>
      <c r="I98" s="52">
        <v>3836</v>
      </c>
      <c r="J98" s="53" t="str">
        <f t="shared" si="18"/>
        <v>ok</v>
      </c>
      <c r="K98" s="54" t="str">
        <f t="shared" si="29"/>
        <v>7_8</v>
      </c>
      <c r="L98" s="54">
        <v>7</v>
      </c>
      <c r="M98" s="54">
        <v>8</v>
      </c>
      <c r="N98" s="54">
        <v>3460</v>
      </c>
      <c r="O98" s="55">
        <v>21937</v>
      </c>
      <c r="P98" s="55">
        <v>92</v>
      </c>
      <c r="Q98" s="55">
        <v>19277</v>
      </c>
      <c r="R98" s="55">
        <v>81</v>
      </c>
      <c r="S98" s="52">
        <v>0</v>
      </c>
      <c r="T98" s="56">
        <v>27524</v>
      </c>
      <c r="U98" s="56">
        <v>2312</v>
      </c>
      <c r="V98" s="56">
        <v>29236</v>
      </c>
      <c r="W98" s="56">
        <v>21937</v>
      </c>
      <c r="X98" s="57">
        <v>0.92</v>
      </c>
      <c r="Y98" s="109"/>
      <c r="Z98" s="109"/>
      <c r="AA98" s="109"/>
      <c r="AB98" s="109"/>
      <c r="AC98" s="56">
        <v>6663</v>
      </c>
      <c r="AD98" s="58" t="s">
        <v>34</v>
      </c>
      <c r="AE98" s="58" t="s">
        <v>34</v>
      </c>
      <c r="AF98" s="52" t="s">
        <v>35</v>
      </c>
      <c r="AG98" s="52" t="s">
        <v>36</v>
      </c>
      <c r="AH98" s="106"/>
      <c r="AI98" s="59"/>
      <c r="AJ98" s="68" t="s">
        <v>9</v>
      </c>
      <c r="AK98" t="s">
        <v>9</v>
      </c>
      <c r="AL98" s="39" t="s">
        <v>9</v>
      </c>
      <c r="AM98" s="117"/>
      <c r="AN98" s="115" t="s">
        <v>9</v>
      </c>
      <c r="AO98" s="30"/>
      <c r="AQ98" s="5"/>
      <c r="AS98" s="35"/>
      <c r="AT98" s="30" t="s">
        <v>9</v>
      </c>
      <c r="AU98" s="20"/>
      <c r="AV98" t="str">
        <f t="shared" si="19"/>
        <v>punainen</v>
      </c>
      <c r="AW98" t="str">
        <f t="shared" si="20"/>
        <v>punainen</v>
      </c>
      <c r="AX98" t="str">
        <f t="shared" si="21"/>
        <v>punainen</v>
      </c>
      <c r="AY98" s="31">
        <f t="shared" si="22"/>
        <v>40</v>
      </c>
      <c r="AZ98" s="31">
        <f t="shared" si="23"/>
        <v>10</v>
      </c>
      <c r="BA98" s="31">
        <f t="shared" si="24"/>
        <v>10</v>
      </c>
      <c r="BB98" s="31">
        <f t="shared" si="25"/>
        <v>10</v>
      </c>
      <c r="BC98" s="31">
        <f t="shared" si="26"/>
        <v>10</v>
      </c>
      <c r="BM98" s="29" t="s">
        <v>34</v>
      </c>
      <c r="BN98" s="29" t="s">
        <v>34</v>
      </c>
    </row>
    <row r="99" spans="1:66" x14ac:dyDescent="0.25">
      <c r="A99" s="50">
        <v>88</v>
      </c>
      <c r="B99" s="50">
        <v>88</v>
      </c>
      <c r="C99" s="50" t="str">
        <f t="shared" si="27"/>
        <v>7_9_4570</v>
      </c>
      <c r="D99" s="50">
        <v>1</v>
      </c>
      <c r="E99" s="51">
        <f t="shared" si="16"/>
        <v>70009</v>
      </c>
      <c r="F99" s="76" t="str">
        <f t="shared" si="17"/>
        <v>7_9</v>
      </c>
      <c r="G99" s="80">
        <v>7</v>
      </c>
      <c r="H99" s="52">
        <v>9</v>
      </c>
      <c r="I99" s="52">
        <v>4570</v>
      </c>
      <c r="J99" s="53" t="str">
        <f t="shared" si="18"/>
        <v>ok</v>
      </c>
      <c r="K99" s="54" t="str">
        <f t="shared" si="29"/>
        <v>7_9</v>
      </c>
      <c r="L99" s="54">
        <v>7</v>
      </c>
      <c r="M99" s="54">
        <v>9</v>
      </c>
      <c r="N99" s="54">
        <v>4451</v>
      </c>
      <c r="O99" s="55">
        <v>14405</v>
      </c>
      <c r="P99" s="55">
        <v>95</v>
      </c>
      <c r="Q99" s="55">
        <v>13487</v>
      </c>
      <c r="R99" s="55">
        <v>89</v>
      </c>
      <c r="S99" s="52">
        <v>0</v>
      </c>
      <c r="T99" s="56">
        <v>20710</v>
      </c>
      <c r="U99" s="56">
        <v>2188</v>
      </c>
      <c r="V99" s="56">
        <v>21116</v>
      </c>
      <c r="W99" s="56">
        <v>14405</v>
      </c>
      <c r="X99" s="57">
        <v>0.95</v>
      </c>
      <c r="Y99" s="109"/>
      <c r="Z99" s="109"/>
      <c r="AA99" s="109"/>
      <c r="AB99" s="109"/>
      <c r="AC99" s="56">
        <v>2383</v>
      </c>
      <c r="AD99" s="58" t="s">
        <v>34</v>
      </c>
      <c r="AE99" s="58" t="s">
        <v>34</v>
      </c>
      <c r="AF99" s="52" t="s">
        <v>35</v>
      </c>
      <c r="AG99" s="52" t="s">
        <v>36</v>
      </c>
      <c r="AH99" s="106"/>
      <c r="AI99" s="59"/>
      <c r="AJ99" s="68" t="s">
        <v>9</v>
      </c>
      <c r="AK99" t="s">
        <v>9</v>
      </c>
      <c r="AL99" s="39" t="s">
        <v>9</v>
      </c>
      <c r="AM99" s="117"/>
      <c r="AN99" s="115" t="s">
        <v>9</v>
      </c>
      <c r="AO99" s="30"/>
      <c r="AQ99" s="5"/>
      <c r="AS99" s="35"/>
      <c r="AT99" s="30" t="s">
        <v>9</v>
      </c>
      <c r="AU99" s="20"/>
      <c r="AV99" t="str">
        <f t="shared" si="19"/>
        <v>punainen</v>
      </c>
      <c r="AW99" t="str">
        <f t="shared" si="20"/>
        <v>punainen</v>
      </c>
      <c r="AX99" t="str">
        <f t="shared" si="21"/>
        <v>punainen</v>
      </c>
      <c r="AY99" s="31">
        <f t="shared" si="22"/>
        <v>40</v>
      </c>
      <c r="AZ99" s="31">
        <f t="shared" si="23"/>
        <v>10</v>
      </c>
      <c r="BA99" s="31">
        <f t="shared" si="24"/>
        <v>10</v>
      </c>
      <c r="BB99" s="31">
        <f t="shared" si="25"/>
        <v>10</v>
      </c>
      <c r="BC99" s="31">
        <f t="shared" si="26"/>
        <v>10</v>
      </c>
      <c r="BM99" s="29" t="s">
        <v>34</v>
      </c>
      <c r="BN99" s="29" t="s">
        <v>34</v>
      </c>
    </row>
    <row r="100" spans="1:66" x14ac:dyDescent="0.25">
      <c r="A100" s="50">
        <v>89</v>
      </c>
      <c r="B100" s="50">
        <v>89</v>
      </c>
      <c r="C100" s="50" t="str">
        <f t="shared" si="27"/>
        <v>7_10_1860</v>
      </c>
      <c r="D100" s="50">
        <v>1</v>
      </c>
      <c r="E100" s="51">
        <f t="shared" si="16"/>
        <v>70010</v>
      </c>
      <c r="F100" s="76" t="str">
        <f t="shared" si="17"/>
        <v>7_10</v>
      </c>
      <c r="G100" s="80">
        <v>7</v>
      </c>
      <c r="H100" s="52">
        <v>10</v>
      </c>
      <c r="I100" s="52">
        <v>1860</v>
      </c>
      <c r="J100" s="53" t="str">
        <f t="shared" si="18"/>
        <v>ok</v>
      </c>
      <c r="K100" s="54" t="str">
        <f t="shared" si="29"/>
        <v>7_10</v>
      </c>
      <c r="L100" s="54">
        <v>7</v>
      </c>
      <c r="M100" s="54">
        <v>10</v>
      </c>
      <c r="N100" s="54">
        <v>1877</v>
      </c>
      <c r="O100" s="55">
        <v>13260</v>
      </c>
      <c r="P100" s="55">
        <v>97</v>
      </c>
      <c r="Q100" s="55">
        <v>12561</v>
      </c>
      <c r="R100" s="55">
        <v>92</v>
      </c>
      <c r="S100" s="52">
        <v>0</v>
      </c>
      <c r="T100" s="56">
        <v>15459</v>
      </c>
      <c r="U100" s="56">
        <v>1769</v>
      </c>
      <c r="V100" s="56">
        <v>14972</v>
      </c>
      <c r="W100" s="56">
        <v>13260</v>
      </c>
      <c r="X100" s="57">
        <v>0.97</v>
      </c>
      <c r="Y100" s="109"/>
      <c r="Z100" s="109"/>
      <c r="AA100" s="109"/>
      <c r="AB100" s="109"/>
      <c r="AC100" s="56">
        <v>2082</v>
      </c>
      <c r="AD100" s="58" t="s">
        <v>34</v>
      </c>
      <c r="AE100" s="58" t="s">
        <v>34</v>
      </c>
      <c r="AF100" s="52" t="s">
        <v>35</v>
      </c>
      <c r="AG100" s="52"/>
      <c r="AH100" s="106"/>
      <c r="AI100" s="59"/>
      <c r="AJ100" s="68" t="s">
        <v>9</v>
      </c>
      <c r="AK100" t="s">
        <v>9</v>
      </c>
      <c r="AL100" s="39" t="s">
        <v>9</v>
      </c>
      <c r="AM100" s="117"/>
      <c r="AN100" s="115" t="s">
        <v>9</v>
      </c>
      <c r="AO100" s="30"/>
      <c r="AQ100" s="5"/>
      <c r="AS100" s="35"/>
      <c r="AT100" s="30" t="s">
        <v>9</v>
      </c>
      <c r="AU100" s="20"/>
      <c r="AV100" t="str">
        <f t="shared" si="19"/>
        <v>punainen</v>
      </c>
      <c r="AW100" t="str">
        <f t="shared" si="20"/>
        <v>punainen</v>
      </c>
      <c r="AX100" t="str">
        <f t="shared" si="21"/>
        <v>punainen</v>
      </c>
      <c r="AY100" s="31">
        <f t="shared" si="22"/>
        <v>40</v>
      </c>
      <c r="AZ100" s="31">
        <f t="shared" si="23"/>
        <v>10</v>
      </c>
      <c r="BA100" s="31">
        <f t="shared" si="24"/>
        <v>10</v>
      </c>
      <c r="BB100" s="31">
        <f t="shared" si="25"/>
        <v>10</v>
      </c>
      <c r="BC100" s="31">
        <f t="shared" si="26"/>
        <v>10</v>
      </c>
      <c r="BM100" s="29" t="s">
        <v>34</v>
      </c>
      <c r="BN100" s="29" t="s">
        <v>34</v>
      </c>
    </row>
    <row r="101" spans="1:66" x14ac:dyDescent="0.25">
      <c r="A101" s="50">
        <v>90</v>
      </c>
      <c r="B101" s="50">
        <v>90</v>
      </c>
      <c r="C101" s="50" t="str">
        <f t="shared" si="27"/>
        <v>7_11_4766</v>
      </c>
      <c r="D101" s="50">
        <v>1</v>
      </c>
      <c r="E101" s="51">
        <f t="shared" si="16"/>
        <v>70011</v>
      </c>
      <c r="F101" s="76" t="str">
        <f t="shared" si="17"/>
        <v>7_11</v>
      </c>
      <c r="G101" s="80">
        <v>7</v>
      </c>
      <c r="H101" s="52">
        <v>11</v>
      </c>
      <c r="I101" s="52">
        <v>4766</v>
      </c>
      <c r="J101" s="53" t="str">
        <f t="shared" si="18"/>
        <v>ok</v>
      </c>
      <c r="K101" s="54" t="str">
        <f t="shared" si="29"/>
        <v>7_11</v>
      </c>
      <c r="L101" s="54">
        <v>7</v>
      </c>
      <c r="M101" s="54">
        <v>11</v>
      </c>
      <c r="N101" s="54">
        <v>4777</v>
      </c>
      <c r="O101" s="55">
        <v>14382</v>
      </c>
      <c r="P101" s="55">
        <v>94</v>
      </c>
      <c r="Q101" s="55">
        <v>12726</v>
      </c>
      <c r="R101" s="55">
        <v>83</v>
      </c>
      <c r="S101" s="52">
        <v>0</v>
      </c>
      <c r="T101" s="56">
        <v>15643</v>
      </c>
      <c r="U101" s="56">
        <v>1838</v>
      </c>
      <c r="V101" s="56">
        <v>15117</v>
      </c>
      <c r="W101" s="56">
        <v>14382</v>
      </c>
      <c r="X101" s="57">
        <v>0.94</v>
      </c>
      <c r="Y101" s="109"/>
      <c r="Z101" s="109"/>
      <c r="AA101" s="109"/>
      <c r="AB101" s="109"/>
      <c r="AC101" s="56">
        <v>2404</v>
      </c>
      <c r="AD101" s="58" t="s">
        <v>34</v>
      </c>
      <c r="AE101" s="58" t="s">
        <v>34</v>
      </c>
      <c r="AF101" s="52" t="s">
        <v>35</v>
      </c>
      <c r="AG101" s="52"/>
      <c r="AH101" s="106"/>
      <c r="AI101" s="59"/>
      <c r="AJ101" s="68" t="s">
        <v>9</v>
      </c>
      <c r="AK101" t="s">
        <v>9</v>
      </c>
      <c r="AL101" s="39" t="s">
        <v>9</v>
      </c>
      <c r="AM101" s="117"/>
      <c r="AN101" s="115" t="s">
        <v>9</v>
      </c>
      <c r="AO101" s="30"/>
      <c r="AQ101" s="5"/>
      <c r="AS101" s="35"/>
      <c r="AT101" s="30" t="s">
        <v>9</v>
      </c>
      <c r="AU101" s="20"/>
      <c r="AV101" t="str">
        <f t="shared" si="19"/>
        <v>punainen</v>
      </c>
      <c r="AW101" t="str">
        <f t="shared" si="20"/>
        <v>punainen</v>
      </c>
      <c r="AX101" t="str">
        <f t="shared" si="21"/>
        <v>punainen</v>
      </c>
      <c r="AY101" s="31">
        <f t="shared" si="22"/>
        <v>40</v>
      </c>
      <c r="AZ101" s="31">
        <f t="shared" si="23"/>
        <v>10</v>
      </c>
      <c r="BA101" s="31">
        <f t="shared" si="24"/>
        <v>10</v>
      </c>
      <c r="BB101" s="31">
        <f t="shared" si="25"/>
        <v>10</v>
      </c>
      <c r="BC101" s="31">
        <f t="shared" si="26"/>
        <v>10</v>
      </c>
      <c r="BM101" s="29" t="s">
        <v>34</v>
      </c>
      <c r="BN101" s="29" t="s">
        <v>34</v>
      </c>
    </row>
    <row r="102" spans="1:66" x14ac:dyDescent="0.25">
      <c r="A102" s="50">
        <v>91</v>
      </c>
      <c r="B102" s="50">
        <v>91</v>
      </c>
      <c r="C102" s="50" t="str">
        <f t="shared" si="27"/>
        <v>7_12_4371</v>
      </c>
      <c r="D102" s="50">
        <v>1</v>
      </c>
      <c r="E102" s="51">
        <f t="shared" si="16"/>
        <v>70012</v>
      </c>
      <c r="F102" s="76" t="str">
        <f t="shared" si="17"/>
        <v>7_12</v>
      </c>
      <c r="G102" s="80">
        <v>7</v>
      </c>
      <c r="H102" s="52">
        <v>12</v>
      </c>
      <c r="I102" s="52">
        <v>4371</v>
      </c>
      <c r="J102" s="53" t="str">
        <f t="shared" si="18"/>
        <v>ok</v>
      </c>
      <c r="K102" s="54" t="str">
        <f t="shared" si="29"/>
        <v>7_12</v>
      </c>
      <c r="L102" s="54">
        <v>7</v>
      </c>
      <c r="M102" s="54">
        <v>12</v>
      </c>
      <c r="N102" s="54">
        <v>8740</v>
      </c>
      <c r="O102" s="55">
        <v>13616</v>
      </c>
      <c r="P102" s="55">
        <v>96</v>
      </c>
      <c r="Q102" s="55">
        <v>11953</v>
      </c>
      <c r="R102" s="55">
        <v>84</v>
      </c>
      <c r="S102" s="52">
        <v>0</v>
      </c>
      <c r="T102" s="56">
        <v>15643</v>
      </c>
      <c r="U102" s="56">
        <v>1838</v>
      </c>
      <c r="V102" s="56">
        <v>15117</v>
      </c>
      <c r="W102" s="56">
        <v>13616</v>
      </c>
      <c r="X102" s="57">
        <v>0.96</v>
      </c>
      <c r="Y102" s="109"/>
      <c r="Z102" s="109"/>
      <c r="AA102" s="109"/>
      <c r="AB102" s="109"/>
      <c r="AC102" s="56">
        <v>2360</v>
      </c>
      <c r="AD102" s="58" t="s">
        <v>34</v>
      </c>
      <c r="AE102" s="58" t="s">
        <v>34</v>
      </c>
      <c r="AF102" s="52" t="s">
        <v>35</v>
      </c>
      <c r="AG102" s="52"/>
      <c r="AH102" s="106"/>
      <c r="AI102" s="59"/>
      <c r="AJ102" s="68" t="s">
        <v>9</v>
      </c>
      <c r="AK102" t="s">
        <v>9</v>
      </c>
      <c r="AL102" s="39" t="s">
        <v>9</v>
      </c>
      <c r="AM102" s="117"/>
      <c r="AN102" s="115" t="s">
        <v>9</v>
      </c>
      <c r="AO102" s="30"/>
      <c r="AQ102" s="5"/>
      <c r="AS102" s="35"/>
      <c r="AT102" s="30" t="s">
        <v>9</v>
      </c>
      <c r="AU102" s="20"/>
      <c r="AV102" t="str">
        <f t="shared" si="19"/>
        <v>punainen</v>
      </c>
      <c r="AW102" t="str">
        <f t="shared" si="20"/>
        <v>punainen</v>
      </c>
      <c r="AX102" t="str">
        <f t="shared" si="21"/>
        <v>punainen</v>
      </c>
      <c r="AY102" s="31">
        <f t="shared" si="22"/>
        <v>40</v>
      </c>
      <c r="AZ102" s="31">
        <f t="shared" si="23"/>
        <v>10</v>
      </c>
      <c r="BA102" s="31">
        <f t="shared" si="24"/>
        <v>10</v>
      </c>
      <c r="BB102" s="31">
        <f t="shared" si="25"/>
        <v>10</v>
      </c>
      <c r="BC102" s="31">
        <f t="shared" si="26"/>
        <v>10</v>
      </c>
      <c r="BM102" s="29" t="s">
        <v>34</v>
      </c>
      <c r="BN102" s="29" t="s">
        <v>34</v>
      </c>
    </row>
    <row r="103" spans="1:66" x14ac:dyDescent="0.25">
      <c r="A103" s="50">
        <v>92</v>
      </c>
      <c r="B103" s="50">
        <v>92</v>
      </c>
      <c r="C103" s="50" t="str">
        <f t="shared" si="27"/>
        <v>7_13_4521</v>
      </c>
      <c r="D103" s="50">
        <v>1</v>
      </c>
      <c r="E103" s="51">
        <f t="shared" si="16"/>
        <v>70013</v>
      </c>
      <c r="F103" s="76" t="str">
        <f t="shared" si="17"/>
        <v>7_13</v>
      </c>
      <c r="G103" s="80">
        <v>7</v>
      </c>
      <c r="H103" s="52">
        <v>13</v>
      </c>
      <c r="I103" s="52">
        <v>4521</v>
      </c>
      <c r="J103" s="53" t="str">
        <f t="shared" si="18"/>
        <v>huom!</v>
      </c>
      <c r="K103" s="54"/>
      <c r="L103" s="54"/>
      <c r="M103" s="54"/>
      <c r="N103" s="54"/>
      <c r="O103" s="55">
        <v>13616</v>
      </c>
      <c r="P103" s="55">
        <v>96</v>
      </c>
      <c r="Q103" s="55">
        <v>11953</v>
      </c>
      <c r="R103" s="55">
        <v>84</v>
      </c>
      <c r="S103" s="52">
        <v>0</v>
      </c>
      <c r="T103" s="56">
        <v>15643</v>
      </c>
      <c r="U103" s="56">
        <v>1838</v>
      </c>
      <c r="V103" s="56">
        <v>15117</v>
      </c>
      <c r="W103" s="56">
        <v>13616</v>
      </c>
      <c r="X103" s="57">
        <v>0.96</v>
      </c>
      <c r="Y103" s="109"/>
      <c r="Z103" s="109"/>
      <c r="AA103" s="109"/>
      <c r="AB103" s="109"/>
      <c r="AC103" s="56">
        <v>2360</v>
      </c>
      <c r="AD103" s="58" t="s">
        <v>34</v>
      </c>
      <c r="AE103" s="58" t="s">
        <v>34</v>
      </c>
      <c r="AF103" s="52" t="s">
        <v>35</v>
      </c>
      <c r="AG103" s="52"/>
      <c r="AH103" s="106"/>
      <c r="AI103" s="59"/>
      <c r="AJ103" s="68" t="s">
        <v>9</v>
      </c>
      <c r="AK103" t="s">
        <v>9</v>
      </c>
      <c r="AL103" s="39" t="s">
        <v>9</v>
      </c>
      <c r="AM103" s="117"/>
      <c r="AN103" s="115" t="s">
        <v>9</v>
      </c>
      <c r="AO103" s="30"/>
      <c r="AQ103" s="5"/>
      <c r="AS103" s="35"/>
      <c r="AT103" s="30" t="s">
        <v>9</v>
      </c>
      <c r="AU103" s="20"/>
      <c r="AV103" t="str">
        <f t="shared" si="19"/>
        <v>punainen</v>
      </c>
      <c r="AW103" t="str">
        <f t="shared" si="20"/>
        <v>punainen</v>
      </c>
      <c r="AX103" t="str">
        <f t="shared" si="21"/>
        <v>punainen</v>
      </c>
      <c r="AY103" s="31">
        <f t="shared" si="22"/>
        <v>40</v>
      </c>
      <c r="AZ103" s="31">
        <f t="shared" si="23"/>
        <v>10</v>
      </c>
      <c r="BA103" s="31">
        <f t="shared" si="24"/>
        <v>10</v>
      </c>
      <c r="BB103" s="31">
        <f t="shared" si="25"/>
        <v>10</v>
      </c>
      <c r="BC103" s="31">
        <f t="shared" si="26"/>
        <v>10</v>
      </c>
      <c r="BM103" s="29" t="s">
        <v>34</v>
      </c>
      <c r="BN103" s="29" t="s">
        <v>34</v>
      </c>
    </row>
    <row r="104" spans="1:66" x14ac:dyDescent="0.25">
      <c r="A104" s="50">
        <v>93</v>
      </c>
      <c r="B104" s="50">
        <v>93</v>
      </c>
      <c r="C104" s="50" t="str">
        <f t="shared" si="27"/>
        <v>7_14_3819</v>
      </c>
      <c r="D104" s="50">
        <v>1</v>
      </c>
      <c r="E104" s="51">
        <f t="shared" si="16"/>
        <v>70014</v>
      </c>
      <c r="F104" s="76" t="str">
        <f t="shared" si="17"/>
        <v>7_14</v>
      </c>
      <c r="G104" s="80">
        <v>7</v>
      </c>
      <c r="H104" s="52">
        <v>14</v>
      </c>
      <c r="I104" s="52">
        <v>3819</v>
      </c>
      <c r="J104" s="53" t="str">
        <f t="shared" si="18"/>
        <v>ok</v>
      </c>
      <c r="K104" s="54" t="str">
        <f>CONCATENATE(L104,"_",M104)</f>
        <v>7_14</v>
      </c>
      <c r="L104" s="54">
        <v>7</v>
      </c>
      <c r="M104" s="54">
        <v>14</v>
      </c>
      <c r="N104" s="54">
        <v>3783</v>
      </c>
      <c r="O104" s="55">
        <v>12771</v>
      </c>
      <c r="P104" s="55">
        <v>98</v>
      </c>
      <c r="Q104" s="55">
        <v>11415</v>
      </c>
      <c r="R104" s="55">
        <v>87</v>
      </c>
      <c r="S104" s="52">
        <v>0</v>
      </c>
      <c r="T104" s="56">
        <v>15643</v>
      </c>
      <c r="U104" s="56">
        <v>1838</v>
      </c>
      <c r="V104" s="56">
        <v>15117</v>
      </c>
      <c r="W104" s="56">
        <v>12771</v>
      </c>
      <c r="X104" s="57">
        <v>0.98</v>
      </c>
      <c r="Y104" s="109"/>
      <c r="Z104" s="109"/>
      <c r="AA104" s="109"/>
      <c r="AB104" s="109"/>
      <c r="AC104" s="56">
        <v>2270</v>
      </c>
      <c r="AD104" s="58" t="s">
        <v>34</v>
      </c>
      <c r="AE104" s="58" t="s">
        <v>34</v>
      </c>
      <c r="AF104" s="52" t="s">
        <v>35</v>
      </c>
      <c r="AG104" s="52"/>
      <c r="AH104" s="106"/>
      <c r="AI104" s="59"/>
      <c r="AJ104" s="68" t="s">
        <v>9</v>
      </c>
      <c r="AK104" t="s">
        <v>9</v>
      </c>
      <c r="AL104" s="39" t="s">
        <v>9</v>
      </c>
      <c r="AM104" s="117"/>
      <c r="AN104" s="115" t="s">
        <v>9</v>
      </c>
      <c r="AO104" s="30"/>
      <c r="AQ104" s="5"/>
      <c r="AS104" s="35"/>
      <c r="AT104" s="30" t="s">
        <v>9</v>
      </c>
      <c r="AU104" s="20"/>
      <c r="AV104" t="str">
        <f t="shared" si="19"/>
        <v>punainen</v>
      </c>
      <c r="AW104" t="str">
        <f t="shared" si="20"/>
        <v>punainen</v>
      </c>
      <c r="AX104" t="str">
        <f t="shared" si="21"/>
        <v>punainen</v>
      </c>
      <c r="AY104" s="31">
        <f t="shared" si="22"/>
        <v>40</v>
      </c>
      <c r="AZ104" s="31">
        <f t="shared" si="23"/>
        <v>10</v>
      </c>
      <c r="BA104" s="31">
        <f t="shared" si="24"/>
        <v>10</v>
      </c>
      <c r="BB104" s="31">
        <f t="shared" si="25"/>
        <v>10</v>
      </c>
      <c r="BC104" s="31">
        <f t="shared" si="26"/>
        <v>10</v>
      </c>
      <c r="BM104" s="29" t="s">
        <v>34</v>
      </c>
      <c r="BN104" s="29" t="s">
        <v>34</v>
      </c>
    </row>
    <row r="105" spans="1:66" x14ac:dyDescent="0.25">
      <c r="A105" s="50">
        <v>94</v>
      </c>
      <c r="B105" s="50">
        <v>94</v>
      </c>
      <c r="C105" s="50" t="str">
        <f t="shared" si="27"/>
        <v>7_15_1106</v>
      </c>
      <c r="D105" s="50">
        <v>1</v>
      </c>
      <c r="E105" s="51">
        <f t="shared" si="16"/>
        <v>70015</v>
      </c>
      <c r="F105" s="76" t="str">
        <f t="shared" si="17"/>
        <v>7_15</v>
      </c>
      <c r="G105" s="80">
        <v>7</v>
      </c>
      <c r="H105" s="52">
        <v>15</v>
      </c>
      <c r="I105" s="52">
        <v>1106</v>
      </c>
      <c r="J105" s="53" t="str">
        <f t="shared" si="18"/>
        <v>ok</v>
      </c>
      <c r="K105" s="54" t="str">
        <f>CONCATENATE(L105,"_",M105)</f>
        <v>7_15</v>
      </c>
      <c r="L105" s="54">
        <v>7</v>
      </c>
      <c r="M105" s="54">
        <v>15</v>
      </c>
      <c r="N105" s="54">
        <v>13860</v>
      </c>
      <c r="O105" s="55">
        <v>5142</v>
      </c>
      <c r="P105" s="55">
        <v>98</v>
      </c>
      <c r="Q105" s="55">
        <v>4152</v>
      </c>
      <c r="R105" s="55">
        <v>79</v>
      </c>
      <c r="S105" s="52">
        <v>0</v>
      </c>
      <c r="T105" s="56">
        <v>8658</v>
      </c>
      <c r="U105" s="56">
        <v>1174</v>
      </c>
      <c r="V105" s="56">
        <v>8752</v>
      </c>
      <c r="W105" s="56">
        <v>5142</v>
      </c>
      <c r="X105" s="57">
        <v>0.98</v>
      </c>
      <c r="Y105" s="109"/>
      <c r="Z105" s="109"/>
      <c r="AA105" s="109"/>
      <c r="AB105" s="109"/>
      <c r="AC105" s="56">
        <v>722</v>
      </c>
      <c r="AD105" s="52" t="s">
        <v>35</v>
      </c>
      <c r="AE105" s="52" t="s">
        <v>35</v>
      </c>
      <c r="AF105" s="52" t="s">
        <v>35</v>
      </c>
      <c r="AG105" s="52"/>
      <c r="AH105" s="106"/>
      <c r="AI105" s="59"/>
      <c r="AJ105" s="68" t="s">
        <v>9</v>
      </c>
      <c r="AK105" t="s">
        <v>9</v>
      </c>
      <c r="AL105" s="39" t="s">
        <v>9</v>
      </c>
      <c r="AM105" s="117"/>
      <c r="AN105" s="115" t="s">
        <v>9</v>
      </c>
      <c r="AO105" s="30"/>
      <c r="AQ105" s="5"/>
      <c r="AS105" s="35"/>
      <c r="AT105" s="30" t="s">
        <v>9</v>
      </c>
      <c r="AU105" s="20"/>
      <c r="AV105" t="str">
        <f t="shared" si="19"/>
        <v>punainen</v>
      </c>
      <c r="AW105" t="str">
        <f t="shared" si="20"/>
        <v>punainen</v>
      </c>
      <c r="AX105" t="str">
        <f t="shared" si="21"/>
        <v>punainen</v>
      </c>
      <c r="AY105" s="31">
        <f t="shared" si="22"/>
        <v>30</v>
      </c>
      <c r="AZ105" s="31">
        <f t="shared" si="23"/>
        <v>10</v>
      </c>
      <c r="BA105" s="31">
        <f t="shared" si="24"/>
        <v>10</v>
      </c>
      <c r="BB105" s="31">
        <f t="shared" si="25"/>
        <v>10</v>
      </c>
      <c r="BC105" s="31">
        <f t="shared" si="26"/>
        <v>0</v>
      </c>
      <c r="BM105" s="2" t="s">
        <v>35</v>
      </c>
      <c r="BN105" s="2" t="s">
        <v>35</v>
      </c>
    </row>
    <row r="106" spans="1:66" x14ac:dyDescent="0.25">
      <c r="A106" s="50">
        <v>95</v>
      </c>
      <c r="B106" s="50">
        <v>95</v>
      </c>
      <c r="C106" s="50" t="str">
        <f t="shared" si="27"/>
        <v>7_16_3705</v>
      </c>
      <c r="D106" s="50">
        <v>1</v>
      </c>
      <c r="E106" s="51">
        <f t="shared" si="16"/>
        <v>70016</v>
      </c>
      <c r="F106" s="76" t="str">
        <f t="shared" si="17"/>
        <v>7_16</v>
      </c>
      <c r="G106" s="80">
        <v>7</v>
      </c>
      <c r="H106" s="52">
        <v>16</v>
      </c>
      <c r="I106" s="52">
        <v>3705</v>
      </c>
      <c r="J106" s="53" t="str">
        <f t="shared" si="18"/>
        <v>huom!</v>
      </c>
      <c r="K106" s="54"/>
      <c r="L106" s="54"/>
      <c r="M106" s="54"/>
      <c r="N106" s="54"/>
      <c r="O106" s="55">
        <v>5142</v>
      </c>
      <c r="P106" s="55">
        <v>98</v>
      </c>
      <c r="Q106" s="55">
        <v>4152</v>
      </c>
      <c r="R106" s="55">
        <v>79</v>
      </c>
      <c r="S106" s="52">
        <v>0</v>
      </c>
      <c r="T106" s="56">
        <v>8658</v>
      </c>
      <c r="U106" s="56">
        <v>1174</v>
      </c>
      <c r="V106" s="56">
        <v>8752</v>
      </c>
      <c r="W106" s="56">
        <v>5142</v>
      </c>
      <c r="X106" s="57">
        <v>0.98</v>
      </c>
      <c r="Y106" s="109"/>
      <c r="Z106" s="109"/>
      <c r="AA106" s="109"/>
      <c r="AB106" s="109"/>
      <c r="AC106" s="56">
        <v>722</v>
      </c>
      <c r="AD106" s="52" t="s">
        <v>35</v>
      </c>
      <c r="AE106" s="52" t="s">
        <v>35</v>
      </c>
      <c r="AF106" s="52" t="s">
        <v>35</v>
      </c>
      <c r="AG106" s="52"/>
      <c r="AH106" s="106"/>
      <c r="AI106" s="59"/>
      <c r="AJ106" s="68" t="s">
        <v>9</v>
      </c>
      <c r="AK106" t="s">
        <v>9</v>
      </c>
      <c r="AL106" s="39" t="s">
        <v>9</v>
      </c>
      <c r="AM106" s="117"/>
      <c r="AN106" s="115" t="s">
        <v>9</v>
      </c>
      <c r="AO106" s="30"/>
      <c r="AQ106" s="5"/>
      <c r="AS106" s="35"/>
      <c r="AT106" s="30" t="s">
        <v>9</v>
      </c>
      <c r="AU106" s="20"/>
      <c r="AV106" t="str">
        <f t="shared" si="19"/>
        <v>punainen</v>
      </c>
      <c r="AW106" t="str">
        <f t="shared" si="20"/>
        <v>punainen</v>
      </c>
      <c r="AX106" t="str">
        <f t="shared" si="21"/>
        <v>punainen</v>
      </c>
      <c r="AY106" s="31">
        <f t="shared" si="22"/>
        <v>30</v>
      </c>
      <c r="AZ106" s="31">
        <f t="shared" si="23"/>
        <v>10</v>
      </c>
      <c r="BA106" s="31">
        <f t="shared" si="24"/>
        <v>10</v>
      </c>
      <c r="BB106" s="31">
        <f t="shared" si="25"/>
        <v>10</v>
      </c>
      <c r="BC106" s="31">
        <f t="shared" si="26"/>
        <v>0</v>
      </c>
      <c r="BM106" s="2" t="s">
        <v>35</v>
      </c>
      <c r="BN106" s="2" t="s">
        <v>35</v>
      </c>
    </row>
    <row r="107" spans="1:66" x14ac:dyDescent="0.25">
      <c r="A107" s="50">
        <v>96</v>
      </c>
      <c r="B107" s="50">
        <v>96</v>
      </c>
      <c r="C107" s="50" t="str">
        <f t="shared" si="27"/>
        <v>7_17_4502</v>
      </c>
      <c r="D107" s="50">
        <v>1</v>
      </c>
      <c r="E107" s="51">
        <f t="shared" si="16"/>
        <v>70017</v>
      </c>
      <c r="F107" s="76" t="str">
        <f t="shared" si="17"/>
        <v>7_17</v>
      </c>
      <c r="G107" s="80">
        <v>7</v>
      </c>
      <c r="H107" s="52">
        <v>17</v>
      </c>
      <c r="I107" s="52">
        <v>4502</v>
      </c>
      <c r="J107" s="53" t="str">
        <f t="shared" si="18"/>
        <v>huom!</v>
      </c>
      <c r="K107" s="54"/>
      <c r="L107" s="54"/>
      <c r="M107" s="54"/>
      <c r="N107" s="54"/>
      <c r="O107" s="55">
        <v>5142</v>
      </c>
      <c r="P107" s="55">
        <v>98</v>
      </c>
      <c r="Q107" s="55">
        <v>4152</v>
      </c>
      <c r="R107" s="55">
        <v>79</v>
      </c>
      <c r="S107" s="52">
        <v>0</v>
      </c>
      <c r="T107" s="56">
        <v>8658</v>
      </c>
      <c r="U107" s="56">
        <v>1174</v>
      </c>
      <c r="V107" s="56">
        <v>8752</v>
      </c>
      <c r="W107" s="56">
        <v>5142</v>
      </c>
      <c r="X107" s="57">
        <v>0.98</v>
      </c>
      <c r="Y107" s="109"/>
      <c r="Z107" s="109"/>
      <c r="AA107" s="109"/>
      <c r="AB107" s="109"/>
      <c r="AC107" s="56">
        <v>722</v>
      </c>
      <c r="AD107" s="52" t="s">
        <v>35</v>
      </c>
      <c r="AE107" s="52" t="s">
        <v>35</v>
      </c>
      <c r="AF107" s="52" t="s">
        <v>35</v>
      </c>
      <c r="AG107" s="52"/>
      <c r="AH107" s="106"/>
      <c r="AI107" s="59"/>
      <c r="AJ107" s="68" t="s">
        <v>9</v>
      </c>
      <c r="AK107" t="s">
        <v>9</v>
      </c>
      <c r="AL107" s="39" t="s">
        <v>9</v>
      </c>
      <c r="AM107" s="117"/>
      <c r="AN107" s="115" t="s">
        <v>9</v>
      </c>
      <c r="AO107" s="30"/>
      <c r="AQ107" s="5"/>
      <c r="AS107" s="35"/>
      <c r="AT107" s="30" t="s">
        <v>9</v>
      </c>
      <c r="AU107" s="20"/>
      <c r="AV107" t="str">
        <f t="shared" si="19"/>
        <v>punainen</v>
      </c>
      <c r="AW107" t="str">
        <f t="shared" si="20"/>
        <v>punainen</v>
      </c>
      <c r="AX107" t="str">
        <f t="shared" si="21"/>
        <v>punainen</v>
      </c>
      <c r="AY107" s="31">
        <f t="shared" si="22"/>
        <v>30</v>
      </c>
      <c r="AZ107" s="31">
        <f t="shared" si="23"/>
        <v>10</v>
      </c>
      <c r="BA107" s="31">
        <f t="shared" si="24"/>
        <v>10</v>
      </c>
      <c r="BB107" s="31">
        <f t="shared" si="25"/>
        <v>10</v>
      </c>
      <c r="BC107" s="31">
        <f t="shared" si="26"/>
        <v>0</v>
      </c>
      <c r="BM107" s="2" t="s">
        <v>35</v>
      </c>
      <c r="BN107" s="2" t="s">
        <v>35</v>
      </c>
    </row>
    <row r="108" spans="1:66" x14ac:dyDescent="0.25">
      <c r="A108" s="50">
        <v>97</v>
      </c>
      <c r="B108" s="50">
        <v>97</v>
      </c>
      <c r="C108" s="50" t="str">
        <f t="shared" si="27"/>
        <v>7_18_4540</v>
      </c>
      <c r="D108" s="50">
        <v>1</v>
      </c>
      <c r="E108" s="51">
        <f t="shared" si="16"/>
        <v>70018</v>
      </c>
      <c r="F108" s="76" t="str">
        <f t="shared" si="17"/>
        <v>7_18</v>
      </c>
      <c r="G108" s="80">
        <v>7</v>
      </c>
      <c r="H108" s="52">
        <v>18</v>
      </c>
      <c r="I108" s="52">
        <v>4540</v>
      </c>
      <c r="J108" s="53" t="str">
        <f t="shared" si="18"/>
        <v>huom!</v>
      </c>
      <c r="K108" s="54"/>
      <c r="L108" s="54"/>
      <c r="M108" s="54"/>
      <c r="N108" s="54"/>
      <c r="O108" s="55">
        <v>5142</v>
      </c>
      <c r="P108" s="55">
        <v>98</v>
      </c>
      <c r="Q108" s="55">
        <v>4152</v>
      </c>
      <c r="R108" s="55">
        <v>79</v>
      </c>
      <c r="S108" s="52">
        <v>0</v>
      </c>
      <c r="T108" s="56">
        <v>8658</v>
      </c>
      <c r="U108" s="56">
        <v>1174</v>
      </c>
      <c r="V108" s="56">
        <v>8752</v>
      </c>
      <c r="W108" s="56">
        <v>5142</v>
      </c>
      <c r="X108" s="57">
        <v>0.98</v>
      </c>
      <c r="Y108" s="109"/>
      <c r="Z108" s="109"/>
      <c r="AA108" s="109"/>
      <c r="AB108" s="109"/>
      <c r="AC108" s="56">
        <v>722</v>
      </c>
      <c r="AD108" s="52" t="s">
        <v>35</v>
      </c>
      <c r="AE108" s="52" t="s">
        <v>35</v>
      </c>
      <c r="AF108" s="52" t="s">
        <v>35</v>
      </c>
      <c r="AG108" s="52"/>
      <c r="AH108" s="106"/>
      <c r="AI108" s="59"/>
      <c r="AJ108" s="68" t="s">
        <v>9</v>
      </c>
      <c r="AK108" t="s">
        <v>9</v>
      </c>
      <c r="AL108" s="39" t="s">
        <v>9</v>
      </c>
      <c r="AM108" s="117"/>
      <c r="AN108" s="115" t="s">
        <v>9</v>
      </c>
      <c r="AO108" s="30"/>
      <c r="AQ108" s="5"/>
      <c r="AS108" s="35"/>
      <c r="AT108" s="30" t="s">
        <v>9</v>
      </c>
      <c r="AU108" s="20"/>
      <c r="AV108" t="str">
        <f t="shared" si="19"/>
        <v>punainen</v>
      </c>
      <c r="AW108" t="str">
        <f t="shared" si="20"/>
        <v>punainen</v>
      </c>
      <c r="AX108" t="str">
        <f t="shared" si="21"/>
        <v>punainen</v>
      </c>
      <c r="AY108" s="31">
        <f t="shared" si="22"/>
        <v>30</v>
      </c>
      <c r="AZ108" s="31">
        <f t="shared" si="23"/>
        <v>10</v>
      </c>
      <c r="BA108" s="31">
        <f t="shared" si="24"/>
        <v>10</v>
      </c>
      <c r="BB108" s="31">
        <f t="shared" si="25"/>
        <v>10</v>
      </c>
      <c r="BC108" s="31">
        <f t="shared" si="26"/>
        <v>0</v>
      </c>
      <c r="BM108" s="2" t="s">
        <v>35</v>
      </c>
      <c r="BN108" s="2" t="s">
        <v>35</v>
      </c>
    </row>
    <row r="109" spans="1:66" x14ac:dyDescent="0.25">
      <c r="A109" s="50">
        <v>98</v>
      </c>
      <c r="B109" s="50">
        <v>98</v>
      </c>
      <c r="C109" s="50" t="str">
        <f t="shared" si="27"/>
        <v>7_19_1934</v>
      </c>
      <c r="D109" s="50">
        <v>1</v>
      </c>
      <c r="E109" s="51">
        <f t="shared" si="16"/>
        <v>70019</v>
      </c>
      <c r="F109" s="76" t="str">
        <f t="shared" si="17"/>
        <v>7_19</v>
      </c>
      <c r="G109" s="80">
        <v>7</v>
      </c>
      <c r="H109" s="52">
        <v>19</v>
      </c>
      <c r="I109" s="52">
        <v>1934</v>
      </c>
      <c r="J109" s="53" t="str">
        <f t="shared" si="18"/>
        <v>ok</v>
      </c>
      <c r="K109" s="54" t="str">
        <f>CONCATENATE(L109,"_",M109)</f>
        <v>7_19</v>
      </c>
      <c r="L109" s="54">
        <v>7</v>
      </c>
      <c r="M109" s="54">
        <v>19</v>
      </c>
      <c r="N109" s="54">
        <v>3713</v>
      </c>
      <c r="O109" s="55">
        <v>3998</v>
      </c>
      <c r="P109" s="55">
        <v>98</v>
      </c>
      <c r="Q109" s="55">
        <v>3761</v>
      </c>
      <c r="R109" s="55">
        <v>92</v>
      </c>
      <c r="S109" s="52">
        <v>0</v>
      </c>
      <c r="T109" s="56">
        <v>6482</v>
      </c>
      <c r="U109" s="56">
        <v>905</v>
      </c>
      <c r="V109" s="56">
        <v>6404</v>
      </c>
      <c r="W109" s="56">
        <v>3998</v>
      </c>
      <c r="X109" s="57">
        <v>0.98</v>
      </c>
      <c r="Y109" s="109"/>
      <c r="Z109" s="109"/>
      <c r="AA109" s="109"/>
      <c r="AB109" s="109"/>
      <c r="AC109" s="56">
        <v>722</v>
      </c>
      <c r="AD109" s="58" t="s">
        <v>34</v>
      </c>
      <c r="AE109" s="58" t="s">
        <v>34</v>
      </c>
      <c r="AF109" s="52" t="s">
        <v>35</v>
      </c>
      <c r="AG109" s="52"/>
      <c r="AH109" s="106"/>
      <c r="AI109" s="59"/>
      <c r="AJ109" s="68" t="s">
        <v>9</v>
      </c>
      <c r="AK109" t="s">
        <v>10</v>
      </c>
      <c r="AL109" s="39" t="s">
        <v>9</v>
      </c>
      <c r="AM109" s="117"/>
      <c r="AN109" s="115" t="s">
        <v>9</v>
      </c>
      <c r="AO109" s="30"/>
      <c r="AQ109" s="5"/>
      <c r="AS109" s="35"/>
      <c r="AT109" s="30" t="s">
        <v>9</v>
      </c>
      <c r="AU109" s="20"/>
      <c r="AV109" t="str">
        <f t="shared" si="19"/>
        <v>punainen</v>
      </c>
      <c r="AW109" t="str">
        <f t="shared" si="20"/>
        <v>punainen</v>
      </c>
      <c r="AX109" t="str">
        <f t="shared" si="21"/>
        <v>punainen</v>
      </c>
      <c r="AY109" s="31">
        <f t="shared" si="22"/>
        <v>40</v>
      </c>
      <c r="AZ109" s="31">
        <f t="shared" si="23"/>
        <v>10</v>
      </c>
      <c r="BA109" s="31">
        <f t="shared" si="24"/>
        <v>10</v>
      </c>
      <c r="BB109" s="31">
        <f t="shared" si="25"/>
        <v>10</v>
      </c>
      <c r="BC109" s="31">
        <f t="shared" si="26"/>
        <v>10</v>
      </c>
      <c r="BM109" s="29" t="s">
        <v>34</v>
      </c>
      <c r="BN109" s="29" t="s">
        <v>34</v>
      </c>
    </row>
    <row r="110" spans="1:66" x14ac:dyDescent="0.25">
      <c r="A110" s="50">
        <v>99</v>
      </c>
      <c r="B110" s="50">
        <v>99</v>
      </c>
      <c r="C110" s="50" t="str">
        <f t="shared" si="27"/>
        <v>7_21_1728</v>
      </c>
      <c r="D110" s="50">
        <v>1</v>
      </c>
      <c r="E110" s="51">
        <f t="shared" si="16"/>
        <v>70021</v>
      </c>
      <c r="F110" s="76" t="str">
        <f t="shared" si="17"/>
        <v>7_21</v>
      </c>
      <c r="G110" s="80">
        <v>7</v>
      </c>
      <c r="H110" s="52">
        <v>21</v>
      </c>
      <c r="I110" s="52">
        <v>1728</v>
      </c>
      <c r="J110" s="53" t="str">
        <f t="shared" si="18"/>
        <v>ok</v>
      </c>
      <c r="K110" s="54" t="str">
        <f>CONCATENATE(L110,"_",M110)</f>
        <v>7_21</v>
      </c>
      <c r="L110" s="54">
        <v>7</v>
      </c>
      <c r="M110" s="54">
        <v>21</v>
      </c>
      <c r="N110" s="54">
        <v>7135</v>
      </c>
      <c r="O110" s="55">
        <v>5918</v>
      </c>
      <c r="P110" s="55">
        <v>91</v>
      </c>
      <c r="Q110" s="55">
        <v>4373</v>
      </c>
      <c r="R110" s="55">
        <v>67</v>
      </c>
      <c r="S110" s="52">
        <v>0</v>
      </c>
      <c r="T110" s="56">
        <v>0</v>
      </c>
      <c r="U110" s="56">
        <v>0</v>
      </c>
      <c r="V110" s="56">
        <v>0</v>
      </c>
      <c r="W110" s="56">
        <v>5918</v>
      </c>
      <c r="X110" s="57">
        <v>0.91</v>
      </c>
      <c r="Y110" s="109"/>
      <c r="Z110" s="109"/>
      <c r="AA110" s="109"/>
      <c r="AB110" s="109"/>
      <c r="AC110" s="56">
        <v>722</v>
      </c>
      <c r="AD110" s="52" t="s">
        <v>35</v>
      </c>
      <c r="AE110" s="52" t="s">
        <v>35</v>
      </c>
      <c r="AF110" s="52" t="s">
        <v>35</v>
      </c>
      <c r="AG110" s="52"/>
      <c r="AH110" s="106"/>
      <c r="AI110" s="59"/>
      <c r="AJ110" s="68" t="s">
        <v>9</v>
      </c>
      <c r="AK110" t="s">
        <v>9</v>
      </c>
      <c r="AL110" s="39" t="s">
        <v>9</v>
      </c>
      <c r="AM110" s="117"/>
      <c r="AN110" s="115" t="s">
        <v>9</v>
      </c>
      <c r="AO110" s="30"/>
      <c r="AQ110" s="5"/>
      <c r="AS110" s="35"/>
      <c r="AT110" s="30" t="s">
        <v>9</v>
      </c>
      <c r="AU110" s="20"/>
      <c r="AV110" t="str">
        <f t="shared" si="19"/>
        <v>punainen</v>
      </c>
      <c r="AW110" t="str">
        <f t="shared" si="20"/>
        <v>punainen</v>
      </c>
      <c r="AX110" t="str">
        <f t="shared" si="21"/>
        <v>punainen</v>
      </c>
      <c r="AY110" s="31">
        <f t="shared" si="22"/>
        <v>30</v>
      </c>
      <c r="AZ110" s="31">
        <f t="shared" si="23"/>
        <v>10</v>
      </c>
      <c r="BA110" s="31">
        <f t="shared" si="24"/>
        <v>10</v>
      </c>
      <c r="BB110" s="31">
        <f t="shared" si="25"/>
        <v>10</v>
      </c>
      <c r="BC110" s="31">
        <f t="shared" si="26"/>
        <v>0</v>
      </c>
      <c r="BM110" s="2" t="s">
        <v>35</v>
      </c>
      <c r="BN110" s="2" t="s">
        <v>35</v>
      </c>
    </row>
    <row r="111" spans="1:66" x14ac:dyDescent="0.25">
      <c r="A111" s="50">
        <v>100</v>
      </c>
      <c r="B111" s="50">
        <v>100</v>
      </c>
      <c r="C111" s="50" t="str">
        <f t="shared" si="27"/>
        <v>9_118_2993</v>
      </c>
      <c r="D111" s="50">
        <v>1</v>
      </c>
      <c r="E111" s="51">
        <f t="shared" si="16"/>
        <v>90118</v>
      </c>
      <c r="F111" s="76" t="str">
        <f t="shared" si="17"/>
        <v>9_118</v>
      </c>
      <c r="G111" s="80">
        <v>9</v>
      </c>
      <c r="H111" s="52">
        <v>118</v>
      </c>
      <c r="I111" s="52">
        <v>2993</v>
      </c>
      <c r="J111" s="53" t="str">
        <f t="shared" si="18"/>
        <v>huom!</v>
      </c>
      <c r="K111" s="54"/>
      <c r="L111" s="54"/>
      <c r="M111" s="54"/>
      <c r="N111" s="54"/>
      <c r="O111" s="60">
        <v>3395.71257784</v>
      </c>
      <c r="P111" s="60">
        <v>3106.1388466799999</v>
      </c>
      <c r="Q111" s="60">
        <v>99</v>
      </c>
      <c r="R111" s="60">
        <v>90.387407917399997</v>
      </c>
      <c r="S111" s="52">
        <v>0</v>
      </c>
      <c r="T111" s="56">
        <v>3805</v>
      </c>
      <c r="U111" s="56">
        <v>423</v>
      </c>
      <c r="V111" s="56">
        <v>3551</v>
      </c>
      <c r="W111" s="56">
        <v>3395.71257784</v>
      </c>
      <c r="X111" s="57">
        <v>0.98</v>
      </c>
      <c r="Y111" s="109"/>
      <c r="Z111" s="109"/>
      <c r="AA111" s="109"/>
      <c r="AB111" s="109"/>
      <c r="AC111" s="56">
        <v>39</v>
      </c>
      <c r="AD111" s="58" t="s">
        <v>34</v>
      </c>
      <c r="AE111" s="58" t="s">
        <v>34</v>
      </c>
      <c r="AF111" s="52" t="s">
        <v>35</v>
      </c>
      <c r="AG111" s="52"/>
      <c r="AH111" s="106"/>
      <c r="AI111" s="59"/>
      <c r="AJ111" s="68" t="s">
        <v>9</v>
      </c>
      <c r="AK111" t="s">
        <v>9</v>
      </c>
      <c r="AL111" s="39" t="s">
        <v>9</v>
      </c>
      <c r="AM111" s="117"/>
      <c r="AN111" s="115" t="s">
        <v>9</v>
      </c>
      <c r="AO111" s="30"/>
      <c r="AQ111" s="5"/>
      <c r="AS111" s="35"/>
      <c r="AT111" s="30" t="s">
        <v>9</v>
      </c>
      <c r="AU111" s="20"/>
      <c r="AV111" t="str">
        <f t="shared" si="19"/>
        <v>punainen</v>
      </c>
      <c r="AW111" t="str">
        <f t="shared" si="20"/>
        <v>punainen</v>
      </c>
      <c r="AX111" t="str">
        <f t="shared" si="21"/>
        <v>punainen</v>
      </c>
      <c r="AY111" s="31">
        <f t="shared" si="22"/>
        <v>30</v>
      </c>
      <c r="AZ111" s="31">
        <f t="shared" si="23"/>
        <v>10</v>
      </c>
      <c r="BA111" s="31">
        <f t="shared" si="24"/>
        <v>10</v>
      </c>
      <c r="BB111" s="31">
        <f t="shared" si="25"/>
        <v>0</v>
      </c>
      <c r="BC111" s="31">
        <f t="shared" si="26"/>
        <v>10</v>
      </c>
      <c r="BM111" s="29" t="s">
        <v>34</v>
      </c>
      <c r="BN111" s="29" t="s">
        <v>34</v>
      </c>
    </row>
    <row r="112" spans="1:66" x14ac:dyDescent="0.25">
      <c r="A112" s="50">
        <v>101</v>
      </c>
      <c r="B112" s="50">
        <v>101</v>
      </c>
      <c r="C112" s="50" t="str">
        <f t="shared" si="27"/>
        <v>9_119_4197</v>
      </c>
      <c r="D112" s="50">
        <v>1</v>
      </c>
      <c r="E112" s="51">
        <f t="shared" si="16"/>
        <v>90119</v>
      </c>
      <c r="F112" s="76" t="str">
        <f t="shared" si="17"/>
        <v>9_119</v>
      </c>
      <c r="G112" s="80">
        <v>9</v>
      </c>
      <c r="H112" s="52">
        <v>119</v>
      </c>
      <c r="I112" s="52">
        <v>4197</v>
      </c>
      <c r="J112" s="53" t="str">
        <f t="shared" si="18"/>
        <v>ok</v>
      </c>
      <c r="K112" s="54" t="str">
        <f t="shared" ref="K112:K119" si="30">CONCATENATE(L112,"_",M112)</f>
        <v>9_119</v>
      </c>
      <c r="L112" s="54">
        <v>9</v>
      </c>
      <c r="M112" s="54">
        <v>119</v>
      </c>
      <c r="N112" s="54">
        <v>4221</v>
      </c>
      <c r="O112" s="55">
        <v>3581</v>
      </c>
      <c r="P112" s="55">
        <v>98</v>
      </c>
      <c r="Q112" s="55">
        <v>3198</v>
      </c>
      <c r="R112" s="55">
        <v>88</v>
      </c>
      <c r="S112" s="52">
        <v>0</v>
      </c>
      <c r="T112" s="56">
        <v>4281</v>
      </c>
      <c r="U112" s="56">
        <v>602</v>
      </c>
      <c r="V112" s="56">
        <v>4027</v>
      </c>
      <c r="W112" s="56">
        <v>3581</v>
      </c>
      <c r="X112" s="57">
        <v>0.98</v>
      </c>
      <c r="Y112" s="109"/>
      <c r="Z112" s="109"/>
      <c r="AA112" s="109"/>
      <c r="AB112" s="109"/>
      <c r="AC112" s="56">
        <v>106</v>
      </c>
      <c r="AD112" s="58" t="s">
        <v>34</v>
      </c>
      <c r="AE112" s="58" t="s">
        <v>34</v>
      </c>
      <c r="AF112" s="52" t="s">
        <v>35</v>
      </c>
      <c r="AG112" s="52"/>
      <c r="AH112" s="106"/>
      <c r="AI112" s="59"/>
      <c r="AJ112" s="68" t="s">
        <v>9</v>
      </c>
      <c r="AK112" t="s">
        <v>9</v>
      </c>
      <c r="AL112" s="39" t="s">
        <v>9</v>
      </c>
      <c r="AM112" s="117"/>
      <c r="AN112" s="115" t="s">
        <v>9</v>
      </c>
      <c r="AO112" s="30"/>
      <c r="AQ112" s="5"/>
      <c r="AS112" s="35"/>
      <c r="AT112" s="30" t="s">
        <v>9</v>
      </c>
      <c r="AU112" s="20"/>
      <c r="AV112" t="str">
        <f t="shared" si="19"/>
        <v>punainen</v>
      </c>
      <c r="AW112" t="str">
        <f t="shared" si="20"/>
        <v>punainen</v>
      </c>
      <c r="AX112" t="str">
        <f t="shared" si="21"/>
        <v>punainen</v>
      </c>
      <c r="AY112" s="31">
        <f t="shared" si="22"/>
        <v>31</v>
      </c>
      <c r="AZ112" s="31">
        <f t="shared" si="23"/>
        <v>10</v>
      </c>
      <c r="BA112" s="31">
        <f t="shared" si="24"/>
        <v>10</v>
      </c>
      <c r="BB112" s="31">
        <f t="shared" si="25"/>
        <v>1</v>
      </c>
      <c r="BC112" s="31">
        <f t="shared" si="26"/>
        <v>10</v>
      </c>
      <c r="BM112" s="29" t="s">
        <v>34</v>
      </c>
      <c r="BN112" s="29" t="s">
        <v>34</v>
      </c>
    </row>
    <row r="113" spans="1:66" x14ac:dyDescent="0.25">
      <c r="A113" s="50">
        <v>102</v>
      </c>
      <c r="B113" s="50">
        <v>102</v>
      </c>
      <c r="C113" s="50" t="str">
        <f t="shared" si="27"/>
        <v>10_12_6982</v>
      </c>
      <c r="D113" s="50">
        <v>1</v>
      </c>
      <c r="E113" s="51">
        <f t="shared" si="16"/>
        <v>100012</v>
      </c>
      <c r="F113" s="76" t="str">
        <f t="shared" si="17"/>
        <v>10_12</v>
      </c>
      <c r="G113" s="80">
        <v>10</v>
      </c>
      <c r="H113" s="52">
        <v>12</v>
      </c>
      <c r="I113" s="52">
        <v>6982</v>
      </c>
      <c r="J113" s="53" t="str">
        <f t="shared" si="18"/>
        <v>ok</v>
      </c>
      <c r="K113" s="54" t="str">
        <f t="shared" si="30"/>
        <v>10_12</v>
      </c>
      <c r="L113" s="54">
        <v>10</v>
      </c>
      <c r="M113" s="54">
        <v>12</v>
      </c>
      <c r="N113" s="54">
        <v>6872</v>
      </c>
      <c r="O113" s="55">
        <v>3316</v>
      </c>
      <c r="P113" s="55">
        <v>98</v>
      </c>
      <c r="Q113" s="55">
        <v>2815</v>
      </c>
      <c r="R113" s="55">
        <v>83</v>
      </c>
      <c r="S113" s="52">
        <v>0</v>
      </c>
      <c r="T113" s="56">
        <v>2855</v>
      </c>
      <c r="U113" s="56">
        <v>533</v>
      </c>
      <c r="V113" s="56">
        <v>2846</v>
      </c>
      <c r="W113" s="56">
        <v>3316</v>
      </c>
      <c r="X113" s="57">
        <v>0.98</v>
      </c>
      <c r="Y113" s="109"/>
      <c r="Z113" s="109"/>
      <c r="AA113" s="109"/>
      <c r="AB113" s="109"/>
      <c r="AC113" s="56">
        <v>363</v>
      </c>
      <c r="AD113" s="58" t="s">
        <v>34</v>
      </c>
      <c r="AE113" s="58" t="s">
        <v>34</v>
      </c>
      <c r="AF113" s="52" t="s">
        <v>35</v>
      </c>
      <c r="AG113" s="52"/>
      <c r="AH113" s="106"/>
      <c r="AI113" s="59"/>
      <c r="AJ113" s="68" t="s">
        <v>9</v>
      </c>
      <c r="AK113" t="s">
        <v>9</v>
      </c>
      <c r="AL113" s="39" t="s">
        <v>9</v>
      </c>
      <c r="AM113" s="117"/>
      <c r="AN113" s="115" t="s">
        <v>9</v>
      </c>
      <c r="AO113" s="30"/>
      <c r="AQ113" s="5"/>
      <c r="AS113" s="35"/>
      <c r="AT113" s="30" t="s">
        <v>9</v>
      </c>
      <c r="AU113" s="20"/>
      <c r="AV113" t="str">
        <f t="shared" si="19"/>
        <v>punainen</v>
      </c>
      <c r="AW113" t="str">
        <f t="shared" si="20"/>
        <v>punainen</v>
      </c>
      <c r="AX113" t="str">
        <f t="shared" si="21"/>
        <v>punainen</v>
      </c>
      <c r="AY113" s="31">
        <f t="shared" si="22"/>
        <v>31</v>
      </c>
      <c r="AZ113" s="31">
        <f t="shared" si="23"/>
        <v>10</v>
      </c>
      <c r="BA113" s="31">
        <f t="shared" si="24"/>
        <v>10</v>
      </c>
      <c r="BB113" s="31">
        <f t="shared" si="25"/>
        <v>1</v>
      </c>
      <c r="BC113" s="31">
        <f t="shared" si="26"/>
        <v>10</v>
      </c>
      <c r="BM113" s="29" t="s">
        <v>34</v>
      </c>
      <c r="BN113" s="29" t="s">
        <v>34</v>
      </c>
    </row>
    <row r="114" spans="1:66" x14ac:dyDescent="0.25">
      <c r="A114" s="50">
        <v>103</v>
      </c>
      <c r="B114" s="50">
        <v>103</v>
      </c>
      <c r="C114" s="50" t="str">
        <f t="shared" si="27"/>
        <v>10_13_4224</v>
      </c>
      <c r="D114" s="50">
        <v>1</v>
      </c>
      <c r="E114" s="51">
        <f t="shared" si="16"/>
        <v>100013</v>
      </c>
      <c r="F114" s="76" t="str">
        <f t="shared" si="17"/>
        <v>10_13</v>
      </c>
      <c r="G114" s="80">
        <v>10</v>
      </c>
      <c r="H114" s="52">
        <v>13</v>
      </c>
      <c r="I114" s="52">
        <v>4224</v>
      </c>
      <c r="J114" s="53" t="str">
        <f t="shared" si="18"/>
        <v>ok</v>
      </c>
      <c r="K114" s="54" t="str">
        <f t="shared" si="30"/>
        <v>10_13</v>
      </c>
      <c r="L114" s="54">
        <v>10</v>
      </c>
      <c r="M114" s="54">
        <v>13</v>
      </c>
      <c r="N114" s="54">
        <v>4221</v>
      </c>
      <c r="O114" s="55">
        <v>5866</v>
      </c>
      <c r="P114" s="55">
        <v>95</v>
      </c>
      <c r="Q114" s="55">
        <v>3916</v>
      </c>
      <c r="R114" s="55">
        <v>63</v>
      </c>
      <c r="S114" s="52">
        <v>0</v>
      </c>
      <c r="T114" s="56">
        <v>4767</v>
      </c>
      <c r="U114" s="56">
        <v>684</v>
      </c>
      <c r="V114" s="56">
        <v>4799</v>
      </c>
      <c r="W114" s="56">
        <v>5866</v>
      </c>
      <c r="X114" s="57">
        <v>0.95</v>
      </c>
      <c r="Y114" s="109"/>
      <c r="Z114" s="109"/>
      <c r="AA114" s="109"/>
      <c r="AB114" s="109"/>
      <c r="AC114" s="56">
        <v>408</v>
      </c>
      <c r="AD114" s="58" t="s">
        <v>34</v>
      </c>
      <c r="AE114" s="58" t="s">
        <v>34</v>
      </c>
      <c r="AF114" s="52" t="s">
        <v>35</v>
      </c>
      <c r="AG114" s="52"/>
      <c r="AH114" s="106"/>
      <c r="AI114" s="59"/>
      <c r="AJ114" s="68" t="s">
        <v>9</v>
      </c>
      <c r="AK114" t="s">
        <v>9</v>
      </c>
      <c r="AL114" s="39" t="s">
        <v>9</v>
      </c>
      <c r="AM114" s="117"/>
      <c r="AN114" s="115" t="s">
        <v>9</v>
      </c>
      <c r="AO114" s="30"/>
      <c r="AQ114" s="5"/>
      <c r="AS114" s="35"/>
      <c r="AT114" s="30" t="s">
        <v>9</v>
      </c>
      <c r="AU114" s="20"/>
      <c r="AV114" t="str">
        <f t="shared" si="19"/>
        <v>punainen</v>
      </c>
      <c r="AW114" t="str">
        <f t="shared" si="20"/>
        <v>punainen</v>
      </c>
      <c r="AX114" t="str">
        <f t="shared" si="21"/>
        <v>punainen</v>
      </c>
      <c r="AY114" s="31">
        <f t="shared" si="22"/>
        <v>31</v>
      </c>
      <c r="AZ114" s="31">
        <f t="shared" si="23"/>
        <v>10</v>
      </c>
      <c r="BA114" s="31">
        <f t="shared" si="24"/>
        <v>10</v>
      </c>
      <c r="BB114" s="31">
        <f t="shared" si="25"/>
        <v>1</v>
      </c>
      <c r="BC114" s="31">
        <f t="shared" si="26"/>
        <v>10</v>
      </c>
      <c r="BM114" s="29" t="s">
        <v>34</v>
      </c>
      <c r="BN114" s="29" t="s">
        <v>34</v>
      </c>
    </row>
    <row r="115" spans="1:66" x14ac:dyDescent="0.25">
      <c r="A115" s="50">
        <v>104</v>
      </c>
      <c r="B115" s="50">
        <v>104</v>
      </c>
      <c r="C115" s="50" t="str">
        <f t="shared" si="27"/>
        <v>10_14_6742</v>
      </c>
      <c r="D115" s="50">
        <v>1</v>
      </c>
      <c r="E115" s="51">
        <f t="shared" si="16"/>
        <v>100014</v>
      </c>
      <c r="F115" s="76" t="str">
        <f t="shared" si="17"/>
        <v>10_14</v>
      </c>
      <c r="G115" s="80">
        <v>10</v>
      </c>
      <c r="H115" s="52">
        <v>14</v>
      </c>
      <c r="I115" s="52">
        <v>6742</v>
      </c>
      <c r="J115" s="53" t="str">
        <f t="shared" si="18"/>
        <v>ok</v>
      </c>
      <c r="K115" s="54" t="str">
        <f t="shared" si="30"/>
        <v>10_14</v>
      </c>
      <c r="L115" s="54">
        <v>10</v>
      </c>
      <c r="M115" s="54">
        <v>14</v>
      </c>
      <c r="N115" s="54">
        <v>6740</v>
      </c>
      <c r="O115" s="55">
        <v>5623</v>
      </c>
      <c r="P115" s="55">
        <v>91</v>
      </c>
      <c r="Q115" s="55">
        <v>3814</v>
      </c>
      <c r="R115" s="55">
        <v>62</v>
      </c>
      <c r="S115" s="52">
        <v>0</v>
      </c>
      <c r="T115" s="56">
        <v>5307</v>
      </c>
      <c r="U115" s="56">
        <v>773</v>
      </c>
      <c r="V115" s="56">
        <v>5469</v>
      </c>
      <c r="W115" s="56">
        <v>5623</v>
      </c>
      <c r="X115" s="57">
        <v>0.91</v>
      </c>
      <c r="Y115" s="109"/>
      <c r="Z115" s="109"/>
      <c r="AA115" s="109"/>
      <c r="AB115" s="109"/>
      <c r="AC115" s="56">
        <v>488</v>
      </c>
      <c r="AD115" s="58" t="s">
        <v>34</v>
      </c>
      <c r="AE115" s="58" t="s">
        <v>34</v>
      </c>
      <c r="AF115" s="52" t="s">
        <v>35</v>
      </c>
      <c r="AG115" s="52"/>
      <c r="AH115" s="106"/>
      <c r="AI115" s="59"/>
      <c r="AJ115" s="68" t="s">
        <v>9</v>
      </c>
      <c r="AK115" t="s">
        <v>9</v>
      </c>
      <c r="AL115" s="39" t="s">
        <v>9</v>
      </c>
      <c r="AM115" s="117"/>
      <c r="AN115" s="115" t="s">
        <v>9</v>
      </c>
      <c r="AO115" s="30"/>
      <c r="AQ115" s="5"/>
      <c r="AS115" s="35"/>
      <c r="AT115" s="30" t="s">
        <v>9</v>
      </c>
      <c r="AU115" s="20"/>
      <c r="AV115" t="str">
        <f t="shared" si="19"/>
        <v>punainen</v>
      </c>
      <c r="AW115" t="str">
        <f t="shared" si="20"/>
        <v>punainen</v>
      </c>
      <c r="AX115" t="str">
        <f t="shared" si="21"/>
        <v>punainen</v>
      </c>
      <c r="AY115" s="31">
        <f t="shared" si="22"/>
        <v>31</v>
      </c>
      <c r="AZ115" s="31">
        <f t="shared" si="23"/>
        <v>10</v>
      </c>
      <c r="BA115" s="31">
        <f t="shared" si="24"/>
        <v>10</v>
      </c>
      <c r="BB115" s="31">
        <f t="shared" si="25"/>
        <v>1</v>
      </c>
      <c r="BC115" s="31">
        <f t="shared" si="26"/>
        <v>10</v>
      </c>
      <c r="BM115" s="29" t="s">
        <v>34</v>
      </c>
      <c r="BN115" s="29" t="s">
        <v>34</v>
      </c>
    </row>
    <row r="116" spans="1:66" x14ac:dyDescent="0.25">
      <c r="A116" s="50">
        <v>105</v>
      </c>
      <c r="B116" s="50">
        <v>105</v>
      </c>
      <c r="C116" s="50" t="str">
        <f t="shared" si="27"/>
        <v>10_15_4643</v>
      </c>
      <c r="D116" s="50">
        <v>1</v>
      </c>
      <c r="E116" s="51">
        <f t="shared" si="16"/>
        <v>100015</v>
      </c>
      <c r="F116" s="76" t="str">
        <f t="shared" si="17"/>
        <v>10_15</v>
      </c>
      <c r="G116" s="80">
        <v>10</v>
      </c>
      <c r="H116" s="52">
        <v>15</v>
      </c>
      <c r="I116" s="52">
        <v>4643</v>
      </c>
      <c r="J116" s="53" t="str">
        <f t="shared" si="18"/>
        <v>ok</v>
      </c>
      <c r="K116" s="54" t="str">
        <f t="shared" si="30"/>
        <v>10_15</v>
      </c>
      <c r="L116" s="54">
        <v>10</v>
      </c>
      <c r="M116" s="54">
        <v>15</v>
      </c>
      <c r="N116" s="54">
        <v>4638</v>
      </c>
      <c r="O116" s="55">
        <v>5436</v>
      </c>
      <c r="P116" s="55">
        <v>84</v>
      </c>
      <c r="Q116" s="55">
        <v>4162</v>
      </c>
      <c r="R116" s="55">
        <v>63</v>
      </c>
      <c r="S116" s="52">
        <v>0</v>
      </c>
      <c r="T116" s="56">
        <v>5719</v>
      </c>
      <c r="U116" s="56">
        <v>729</v>
      </c>
      <c r="V116" s="56">
        <v>5812</v>
      </c>
      <c r="W116" s="56">
        <v>5436</v>
      </c>
      <c r="X116" s="57">
        <v>0.84</v>
      </c>
      <c r="Y116" s="109"/>
      <c r="Z116" s="109"/>
      <c r="AA116" s="109"/>
      <c r="AB116" s="109"/>
      <c r="AC116" s="56">
        <v>789</v>
      </c>
      <c r="AD116" s="58" t="s">
        <v>34</v>
      </c>
      <c r="AE116" s="58" t="s">
        <v>34</v>
      </c>
      <c r="AF116" s="52" t="s">
        <v>35</v>
      </c>
      <c r="AG116" s="52" t="s">
        <v>36</v>
      </c>
      <c r="AH116" s="106"/>
      <c r="AI116" s="59"/>
      <c r="AJ116" s="68" t="s">
        <v>9</v>
      </c>
      <c r="AK116" t="s">
        <v>9</v>
      </c>
      <c r="AL116" s="39" t="s">
        <v>9</v>
      </c>
      <c r="AM116" s="117"/>
      <c r="AN116" s="115" t="s">
        <v>9</v>
      </c>
      <c r="AO116" s="30"/>
      <c r="AQ116" s="5"/>
      <c r="AS116" s="35"/>
      <c r="AT116" s="30" t="s">
        <v>9</v>
      </c>
      <c r="AU116" s="20"/>
      <c r="AV116" t="str">
        <f t="shared" si="19"/>
        <v>punainen</v>
      </c>
      <c r="AW116" t="str">
        <f t="shared" si="20"/>
        <v>punainen</v>
      </c>
      <c r="AX116" t="str">
        <f t="shared" si="21"/>
        <v>punainen</v>
      </c>
      <c r="AY116" s="31">
        <f t="shared" si="22"/>
        <v>40</v>
      </c>
      <c r="AZ116" s="31">
        <f t="shared" si="23"/>
        <v>10</v>
      </c>
      <c r="BA116" s="31">
        <f t="shared" si="24"/>
        <v>10</v>
      </c>
      <c r="BB116" s="31">
        <f t="shared" si="25"/>
        <v>10</v>
      </c>
      <c r="BC116" s="31">
        <f t="shared" si="26"/>
        <v>10</v>
      </c>
      <c r="BM116" s="29" t="s">
        <v>34</v>
      </c>
      <c r="BN116" s="29" t="s">
        <v>34</v>
      </c>
    </row>
    <row r="117" spans="1:66" x14ac:dyDescent="0.25">
      <c r="A117" s="50">
        <v>106</v>
      </c>
      <c r="B117" s="50">
        <v>106</v>
      </c>
      <c r="C117" s="50" t="str">
        <f t="shared" si="27"/>
        <v>10_17_6533</v>
      </c>
      <c r="D117" s="50">
        <v>1</v>
      </c>
      <c r="E117" s="51">
        <f t="shared" si="16"/>
        <v>100017</v>
      </c>
      <c r="F117" s="76" t="str">
        <f t="shared" si="17"/>
        <v>10_17</v>
      </c>
      <c r="G117" s="80">
        <v>10</v>
      </c>
      <c r="H117" s="52">
        <v>17</v>
      </c>
      <c r="I117" s="52">
        <v>6533</v>
      </c>
      <c r="J117" s="53" t="str">
        <f t="shared" si="18"/>
        <v>ok</v>
      </c>
      <c r="K117" s="54" t="str">
        <f t="shared" si="30"/>
        <v>10_17</v>
      </c>
      <c r="L117" s="54">
        <v>10</v>
      </c>
      <c r="M117" s="54">
        <v>17</v>
      </c>
      <c r="N117" s="54">
        <v>6514</v>
      </c>
      <c r="O117" s="55">
        <v>6531</v>
      </c>
      <c r="P117" s="55">
        <v>89</v>
      </c>
      <c r="Q117" s="55">
        <v>6019</v>
      </c>
      <c r="R117" s="55">
        <v>82</v>
      </c>
      <c r="S117" s="52">
        <v>0</v>
      </c>
      <c r="T117" s="56">
        <v>5142</v>
      </c>
      <c r="U117" s="56">
        <v>797</v>
      </c>
      <c r="V117" s="56">
        <v>5197</v>
      </c>
      <c r="W117" s="56">
        <v>6531</v>
      </c>
      <c r="X117" s="57">
        <v>0.89</v>
      </c>
      <c r="Y117" s="109"/>
      <c r="Z117" s="109"/>
      <c r="AA117" s="109"/>
      <c r="AB117" s="109"/>
      <c r="AC117" s="56">
        <v>718</v>
      </c>
      <c r="AD117" s="58" t="s">
        <v>34</v>
      </c>
      <c r="AE117" s="58" t="s">
        <v>34</v>
      </c>
      <c r="AF117" s="52" t="s">
        <v>35</v>
      </c>
      <c r="AG117" s="52"/>
      <c r="AH117" s="106"/>
      <c r="AI117" s="59"/>
      <c r="AJ117" s="68" t="s">
        <v>9</v>
      </c>
      <c r="AK117" t="s">
        <v>9</v>
      </c>
      <c r="AL117" s="39" t="s">
        <v>9</v>
      </c>
      <c r="AM117" s="117"/>
      <c r="AN117" s="115" t="s">
        <v>9</v>
      </c>
      <c r="AO117" s="30"/>
      <c r="AQ117" s="5"/>
      <c r="AS117" s="35"/>
      <c r="AT117" s="30" t="s">
        <v>9</v>
      </c>
      <c r="AU117" s="20"/>
      <c r="AV117" t="str">
        <f t="shared" si="19"/>
        <v>punainen</v>
      </c>
      <c r="AW117" t="str">
        <f t="shared" si="20"/>
        <v>punainen</v>
      </c>
      <c r="AX117" t="str">
        <f t="shared" si="21"/>
        <v>punainen</v>
      </c>
      <c r="AY117" s="31">
        <f t="shared" si="22"/>
        <v>40</v>
      </c>
      <c r="AZ117" s="31">
        <f t="shared" si="23"/>
        <v>10</v>
      </c>
      <c r="BA117" s="31">
        <f t="shared" si="24"/>
        <v>10</v>
      </c>
      <c r="BB117" s="31">
        <f t="shared" si="25"/>
        <v>10</v>
      </c>
      <c r="BC117" s="31">
        <f t="shared" si="26"/>
        <v>10</v>
      </c>
      <c r="BM117" s="29" t="s">
        <v>34</v>
      </c>
      <c r="BN117" s="29" t="s">
        <v>34</v>
      </c>
    </row>
    <row r="118" spans="1:66" x14ac:dyDescent="0.25">
      <c r="A118" s="50">
        <v>107</v>
      </c>
      <c r="B118" s="50">
        <v>107</v>
      </c>
      <c r="C118" s="50" t="str">
        <f t="shared" si="27"/>
        <v>10_18_5561</v>
      </c>
      <c r="D118" s="50">
        <v>1</v>
      </c>
      <c r="E118" s="51">
        <f t="shared" si="16"/>
        <v>100018</v>
      </c>
      <c r="F118" s="76" t="str">
        <f t="shared" si="17"/>
        <v>10_18</v>
      </c>
      <c r="G118" s="80">
        <v>10</v>
      </c>
      <c r="H118" s="52">
        <v>18</v>
      </c>
      <c r="I118" s="52">
        <v>5561</v>
      </c>
      <c r="J118" s="53" t="str">
        <f t="shared" si="18"/>
        <v>ok</v>
      </c>
      <c r="K118" s="54" t="str">
        <f t="shared" si="30"/>
        <v>10_18</v>
      </c>
      <c r="L118" s="54">
        <v>10</v>
      </c>
      <c r="M118" s="54">
        <v>18</v>
      </c>
      <c r="N118" s="54">
        <v>5552</v>
      </c>
      <c r="O118" s="55">
        <v>6581</v>
      </c>
      <c r="P118" s="55">
        <v>94</v>
      </c>
      <c r="Q118" s="55">
        <v>6139</v>
      </c>
      <c r="R118" s="55">
        <v>88</v>
      </c>
      <c r="S118" s="52">
        <v>0</v>
      </c>
      <c r="T118" s="56">
        <v>4700</v>
      </c>
      <c r="U118" s="56">
        <v>776</v>
      </c>
      <c r="V118" s="56">
        <v>4733</v>
      </c>
      <c r="W118" s="56">
        <v>6581</v>
      </c>
      <c r="X118" s="57">
        <v>0.94</v>
      </c>
      <c r="Y118" s="109"/>
      <c r="Z118" s="109"/>
      <c r="AA118" s="109"/>
      <c r="AB118" s="109"/>
      <c r="AC118" s="56">
        <v>716</v>
      </c>
      <c r="AD118" s="58" t="s">
        <v>34</v>
      </c>
      <c r="AE118" s="58" t="s">
        <v>34</v>
      </c>
      <c r="AF118" s="52" t="s">
        <v>35</v>
      </c>
      <c r="AG118" s="52"/>
      <c r="AH118" s="106"/>
      <c r="AI118" s="59"/>
      <c r="AJ118" s="68" t="s">
        <v>9</v>
      </c>
      <c r="AK118" t="s">
        <v>9</v>
      </c>
      <c r="AL118" s="39" t="s">
        <v>9</v>
      </c>
      <c r="AM118" s="117"/>
      <c r="AN118" s="115" t="s">
        <v>9</v>
      </c>
      <c r="AO118" s="30"/>
      <c r="AQ118" s="5"/>
      <c r="AS118" s="35"/>
      <c r="AT118" s="30" t="s">
        <v>9</v>
      </c>
      <c r="AU118" s="20"/>
      <c r="AV118" t="str">
        <f t="shared" si="19"/>
        <v>punainen</v>
      </c>
      <c r="AW118" t="str">
        <f t="shared" si="20"/>
        <v>punainen</v>
      </c>
      <c r="AX118" t="str">
        <f t="shared" si="21"/>
        <v>punainen</v>
      </c>
      <c r="AY118" s="31">
        <f t="shared" si="22"/>
        <v>40</v>
      </c>
      <c r="AZ118" s="31">
        <f t="shared" si="23"/>
        <v>10</v>
      </c>
      <c r="BA118" s="31">
        <f t="shared" si="24"/>
        <v>10</v>
      </c>
      <c r="BB118" s="31">
        <f t="shared" si="25"/>
        <v>10</v>
      </c>
      <c r="BC118" s="31">
        <f t="shared" si="26"/>
        <v>10</v>
      </c>
      <c r="BM118" s="29" t="s">
        <v>34</v>
      </c>
      <c r="BN118" s="29" t="s">
        <v>34</v>
      </c>
    </row>
    <row r="119" spans="1:66" x14ac:dyDescent="0.25">
      <c r="A119" s="50">
        <v>108</v>
      </c>
      <c r="B119" s="50">
        <v>108</v>
      </c>
      <c r="C119" s="50" t="str">
        <f t="shared" si="27"/>
        <v>10_19_5705</v>
      </c>
      <c r="D119" s="50">
        <v>1</v>
      </c>
      <c r="E119" s="51">
        <f t="shared" si="16"/>
        <v>100019</v>
      </c>
      <c r="F119" s="76" t="str">
        <f t="shared" si="17"/>
        <v>10_19</v>
      </c>
      <c r="G119" s="80">
        <v>10</v>
      </c>
      <c r="H119" s="52">
        <v>19</v>
      </c>
      <c r="I119" s="52">
        <v>5705</v>
      </c>
      <c r="J119" s="53" t="str">
        <f t="shared" si="18"/>
        <v>ok</v>
      </c>
      <c r="K119" s="54" t="str">
        <f t="shared" si="30"/>
        <v>10_19</v>
      </c>
      <c r="L119" s="54">
        <v>10</v>
      </c>
      <c r="M119" s="54">
        <v>19</v>
      </c>
      <c r="N119" s="54">
        <v>10917</v>
      </c>
      <c r="O119" s="55">
        <v>6954</v>
      </c>
      <c r="P119" s="55">
        <v>99</v>
      </c>
      <c r="Q119" s="55">
        <v>6548</v>
      </c>
      <c r="R119" s="55">
        <v>93</v>
      </c>
      <c r="S119" s="52">
        <v>0</v>
      </c>
      <c r="T119" s="56">
        <v>4700</v>
      </c>
      <c r="U119" s="56">
        <v>776</v>
      </c>
      <c r="V119" s="56">
        <v>4733</v>
      </c>
      <c r="W119" s="56">
        <v>6954</v>
      </c>
      <c r="X119" s="57">
        <v>0.99</v>
      </c>
      <c r="Y119" s="109"/>
      <c r="Z119" s="109"/>
      <c r="AA119" s="109"/>
      <c r="AB119" s="109"/>
      <c r="AC119" s="56">
        <v>868</v>
      </c>
      <c r="AD119" s="58" t="s">
        <v>34</v>
      </c>
      <c r="AE119" s="58" t="s">
        <v>34</v>
      </c>
      <c r="AF119" s="52" t="s">
        <v>35</v>
      </c>
      <c r="AG119" s="52"/>
      <c r="AH119" s="106"/>
      <c r="AI119" s="59"/>
      <c r="AJ119" s="68" t="s">
        <v>9</v>
      </c>
      <c r="AK119" t="s">
        <v>9</v>
      </c>
      <c r="AL119" s="39" t="s">
        <v>9</v>
      </c>
      <c r="AM119" s="117"/>
      <c r="AN119" s="115" t="s">
        <v>9</v>
      </c>
      <c r="AO119" s="30"/>
      <c r="AQ119" s="5"/>
      <c r="AS119" s="35"/>
      <c r="AT119" s="30" t="s">
        <v>9</v>
      </c>
      <c r="AU119" s="20"/>
      <c r="AV119" t="str">
        <f t="shared" si="19"/>
        <v>punainen</v>
      </c>
      <c r="AW119" t="str">
        <f t="shared" si="20"/>
        <v>punainen</v>
      </c>
      <c r="AX119" t="str">
        <f t="shared" si="21"/>
        <v>punainen</v>
      </c>
      <c r="AY119" s="31">
        <f t="shared" si="22"/>
        <v>40</v>
      </c>
      <c r="AZ119" s="31">
        <f t="shared" si="23"/>
        <v>10</v>
      </c>
      <c r="BA119" s="31">
        <f t="shared" si="24"/>
        <v>10</v>
      </c>
      <c r="BB119" s="31">
        <f t="shared" si="25"/>
        <v>10</v>
      </c>
      <c r="BC119" s="31">
        <f t="shared" si="26"/>
        <v>10</v>
      </c>
      <c r="BM119" s="29" t="s">
        <v>34</v>
      </c>
      <c r="BN119" s="29" t="s">
        <v>34</v>
      </c>
    </row>
    <row r="120" spans="1:66" x14ac:dyDescent="0.25">
      <c r="A120" s="50">
        <v>109</v>
      </c>
      <c r="B120" s="50">
        <v>109</v>
      </c>
      <c r="C120" s="50" t="str">
        <f t="shared" si="27"/>
        <v>10_20_5238</v>
      </c>
      <c r="D120" s="50">
        <v>1</v>
      </c>
      <c r="E120" s="51">
        <f t="shared" si="16"/>
        <v>100020</v>
      </c>
      <c r="F120" s="76" t="str">
        <f t="shared" si="17"/>
        <v>10_20</v>
      </c>
      <c r="G120" s="80">
        <v>10</v>
      </c>
      <c r="H120" s="52">
        <v>20</v>
      </c>
      <c r="I120" s="52">
        <v>5238</v>
      </c>
      <c r="J120" s="53" t="str">
        <f t="shared" si="18"/>
        <v>huom!</v>
      </c>
      <c r="K120" s="54"/>
      <c r="L120" s="54"/>
      <c r="M120" s="54"/>
      <c r="N120" s="54"/>
      <c r="O120" s="55">
        <v>6954</v>
      </c>
      <c r="P120" s="55">
        <v>99</v>
      </c>
      <c r="Q120" s="55">
        <v>6548</v>
      </c>
      <c r="R120" s="55">
        <v>93</v>
      </c>
      <c r="S120" s="52">
        <v>0</v>
      </c>
      <c r="T120" s="56">
        <v>4700</v>
      </c>
      <c r="U120" s="56">
        <v>776</v>
      </c>
      <c r="V120" s="56">
        <v>4733</v>
      </c>
      <c r="W120" s="56">
        <v>6954</v>
      </c>
      <c r="X120" s="57">
        <v>0.99</v>
      </c>
      <c r="Y120" s="109"/>
      <c r="Z120" s="109"/>
      <c r="AA120" s="109"/>
      <c r="AB120" s="109"/>
      <c r="AC120" s="56">
        <v>778</v>
      </c>
      <c r="AD120" s="58" t="s">
        <v>34</v>
      </c>
      <c r="AE120" s="58" t="s">
        <v>34</v>
      </c>
      <c r="AF120" s="52" t="s">
        <v>35</v>
      </c>
      <c r="AG120" s="52"/>
      <c r="AH120" s="106"/>
      <c r="AI120" s="59"/>
      <c r="AJ120" s="68" t="s">
        <v>9</v>
      </c>
      <c r="AK120" t="s">
        <v>9</v>
      </c>
      <c r="AL120" s="39" t="s">
        <v>9</v>
      </c>
      <c r="AM120" s="117"/>
      <c r="AN120" s="115" t="s">
        <v>9</v>
      </c>
      <c r="AO120" s="30"/>
      <c r="AQ120" s="5"/>
      <c r="AS120" s="35"/>
      <c r="AT120" s="30" t="s">
        <v>9</v>
      </c>
      <c r="AU120" s="20"/>
      <c r="AV120" t="str">
        <f t="shared" si="19"/>
        <v>punainen</v>
      </c>
      <c r="AW120" t="str">
        <f t="shared" si="20"/>
        <v>punainen</v>
      </c>
      <c r="AX120" t="str">
        <f t="shared" si="21"/>
        <v>punainen</v>
      </c>
      <c r="AY120" s="31">
        <f t="shared" si="22"/>
        <v>40</v>
      </c>
      <c r="AZ120" s="31">
        <f t="shared" si="23"/>
        <v>10</v>
      </c>
      <c r="BA120" s="31">
        <f t="shared" si="24"/>
        <v>10</v>
      </c>
      <c r="BB120" s="31">
        <f t="shared" si="25"/>
        <v>10</v>
      </c>
      <c r="BC120" s="31">
        <f t="shared" si="26"/>
        <v>10</v>
      </c>
      <c r="BM120" s="29" t="s">
        <v>34</v>
      </c>
      <c r="BN120" s="29" t="s">
        <v>34</v>
      </c>
    </row>
    <row r="121" spans="1:66" x14ac:dyDescent="0.25">
      <c r="A121" s="50">
        <v>110</v>
      </c>
      <c r="B121" s="50">
        <v>110</v>
      </c>
      <c r="C121" s="50" t="str">
        <f t="shared" si="27"/>
        <v>10_21_9765</v>
      </c>
      <c r="D121" s="50">
        <v>1</v>
      </c>
      <c r="E121" s="51">
        <f t="shared" si="16"/>
        <v>100021</v>
      </c>
      <c r="F121" s="76" t="str">
        <f t="shared" si="17"/>
        <v>10_21</v>
      </c>
      <c r="G121" s="80">
        <v>10</v>
      </c>
      <c r="H121" s="52">
        <v>21</v>
      </c>
      <c r="I121" s="52">
        <v>9765</v>
      </c>
      <c r="J121" s="53" t="str">
        <f t="shared" si="18"/>
        <v>ok</v>
      </c>
      <c r="K121" s="54" t="str">
        <f>CONCATENATE(L121,"_",M121)</f>
        <v>10_21</v>
      </c>
      <c r="L121" s="54">
        <v>10</v>
      </c>
      <c r="M121" s="54">
        <v>21</v>
      </c>
      <c r="N121" s="54">
        <v>9785</v>
      </c>
      <c r="O121" s="55">
        <v>1911</v>
      </c>
      <c r="P121" s="55">
        <v>99</v>
      </c>
      <c r="Q121" s="55">
        <v>1572</v>
      </c>
      <c r="R121" s="55">
        <v>81</v>
      </c>
      <c r="S121" s="52">
        <v>0</v>
      </c>
      <c r="T121" s="56">
        <v>2795</v>
      </c>
      <c r="U121" s="56">
        <v>418</v>
      </c>
      <c r="V121" s="56">
        <v>2910</v>
      </c>
      <c r="W121" s="56">
        <v>1911</v>
      </c>
      <c r="X121" s="57">
        <v>0.99</v>
      </c>
      <c r="Y121" s="109"/>
      <c r="Z121" s="109"/>
      <c r="AA121" s="109"/>
      <c r="AB121" s="109"/>
      <c r="AC121" s="56">
        <v>939</v>
      </c>
      <c r="AD121" s="58" t="s">
        <v>34</v>
      </c>
      <c r="AE121" s="58" t="s">
        <v>34</v>
      </c>
      <c r="AF121" s="52" t="s">
        <v>35</v>
      </c>
      <c r="AG121" s="52"/>
      <c r="AH121" s="106"/>
      <c r="AI121" s="59"/>
      <c r="AJ121" s="68" t="s">
        <v>9</v>
      </c>
      <c r="AK121" t="s">
        <v>9</v>
      </c>
      <c r="AL121" s="39" t="s">
        <v>9</v>
      </c>
      <c r="AM121" s="117"/>
      <c r="AN121" s="115" t="s">
        <v>9</v>
      </c>
      <c r="AO121" s="30"/>
      <c r="AQ121" s="5"/>
      <c r="AS121" s="35"/>
      <c r="AT121" s="30" t="s">
        <v>9</v>
      </c>
      <c r="AU121" s="20"/>
      <c r="AV121" t="str">
        <f t="shared" si="19"/>
        <v>punainen</v>
      </c>
      <c r="AW121" t="str">
        <f t="shared" si="20"/>
        <v>punainen</v>
      </c>
      <c r="AX121" t="str">
        <f t="shared" si="21"/>
        <v>punainen</v>
      </c>
      <c r="AY121" s="31">
        <f t="shared" si="22"/>
        <v>31</v>
      </c>
      <c r="AZ121" s="31">
        <f t="shared" si="23"/>
        <v>10</v>
      </c>
      <c r="BA121" s="31">
        <f t="shared" si="24"/>
        <v>1</v>
      </c>
      <c r="BB121" s="31">
        <f t="shared" si="25"/>
        <v>10</v>
      </c>
      <c r="BC121" s="31">
        <f t="shared" si="26"/>
        <v>10</v>
      </c>
      <c r="BM121" s="29" t="s">
        <v>34</v>
      </c>
      <c r="BN121" s="29" t="s">
        <v>34</v>
      </c>
    </row>
    <row r="122" spans="1:66" x14ac:dyDescent="0.25">
      <c r="A122" s="50">
        <v>111</v>
      </c>
      <c r="B122" s="50">
        <v>111</v>
      </c>
      <c r="C122" s="50" t="str">
        <f t="shared" si="27"/>
        <v>10_23_7452</v>
      </c>
      <c r="D122" s="50">
        <v>1</v>
      </c>
      <c r="E122" s="51">
        <f t="shared" si="16"/>
        <v>100023</v>
      </c>
      <c r="F122" s="76" t="str">
        <f t="shared" si="17"/>
        <v>10_23</v>
      </c>
      <c r="G122" s="80">
        <v>10</v>
      </c>
      <c r="H122" s="52">
        <v>23</v>
      </c>
      <c r="I122" s="52">
        <v>7452</v>
      </c>
      <c r="J122" s="53" t="str">
        <f t="shared" si="18"/>
        <v>ok</v>
      </c>
      <c r="K122" s="54" t="str">
        <f>CONCATENATE(L122,"_",M122)</f>
        <v>10_23</v>
      </c>
      <c r="L122" s="54">
        <v>10</v>
      </c>
      <c r="M122" s="54">
        <v>23</v>
      </c>
      <c r="N122" s="54">
        <v>7449</v>
      </c>
      <c r="O122" s="55">
        <v>2389</v>
      </c>
      <c r="P122" s="55">
        <v>94</v>
      </c>
      <c r="Q122" s="55">
        <v>1930</v>
      </c>
      <c r="R122" s="55">
        <v>76</v>
      </c>
      <c r="S122" s="52">
        <v>0</v>
      </c>
      <c r="T122" s="56">
        <v>3353</v>
      </c>
      <c r="U122" s="56">
        <v>340</v>
      </c>
      <c r="V122" s="56">
        <v>3521</v>
      </c>
      <c r="W122" s="56">
        <v>2389</v>
      </c>
      <c r="X122" s="57">
        <v>0.94</v>
      </c>
      <c r="Y122" s="109"/>
      <c r="Z122" s="109"/>
      <c r="AA122" s="109"/>
      <c r="AB122" s="109"/>
      <c r="AC122" s="56">
        <v>643</v>
      </c>
      <c r="AD122" s="58" t="s">
        <v>34</v>
      </c>
      <c r="AE122" s="58" t="s">
        <v>34</v>
      </c>
      <c r="AF122" s="52" t="s">
        <v>35</v>
      </c>
      <c r="AG122" s="52"/>
      <c r="AH122" s="106"/>
      <c r="AI122" s="59"/>
      <c r="AJ122" s="68" t="s">
        <v>9</v>
      </c>
      <c r="AK122" t="s">
        <v>9</v>
      </c>
      <c r="AL122" s="39" t="s">
        <v>9</v>
      </c>
      <c r="AM122" s="117"/>
      <c r="AN122" s="115" t="s">
        <v>9</v>
      </c>
      <c r="AO122" s="30"/>
      <c r="AQ122" s="5"/>
      <c r="AS122" s="35"/>
      <c r="AT122" s="30" t="s">
        <v>9</v>
      </c>
      <c r="AU122" s="20"/>
      <c r="AV122" t="str">
        <f t="shared" si="19"/>
        <v>punainen</v>
      </c>
      <c r="AW122" t="str">
        <f t="shared" si="20"/>
        <v>punainen</v>
      </c>
      <c r="AX122" t="str">
        <f t="shared" si="21"/>
        <v>punainen</v>
      </c>
      <c r="AY122" s="31">
        <f t="shared" si="22"/>
        <v>40</v>
      </c>
      <c r="AZ122" s="31">
        <f t="shared" si="23"/>
        <v>10</v>
      </c>
      <c r="BA122" s="31">
        <f t="shared" si="24"/>
        <v>10</v>
      </c>
      <c r="BB122" s="31">
        <f t="shared" si="25"/>
        <v>10</v>
      </c>
      <c r="BC122" s="31">
        <f t="shared" si="26"/>
        <v>10</v>
      </c>
      <c r="BM122" s="29" t="s">
        <v>34</v>
      </c>
      <c r="BN122" s="29" t="s">
        <v>34</v>
      </c>
    </row>
    <row r="123" spans="1:66" x14ac:dyDescent="0.25">
      <c r="A123" s="50">
        <v>112</v>
      </c>
      <c r="B123" s="50">
        <v>112</v>
      </c>
      <c r="C123" s="50" t="str">
        <f t="shared" si="27"/>
        <v>10_24_8756</v>
      </c>
      <c r="D123" s="50">
        <v>1</v>
      </c>
      <c r="E123" s="51">
        <f t="shared" si="16"/>
        <v>100024</v>
      </c>
      <c r="F123" s="76" t="str">
        <f t="shared" si="17"/>
        <v>10_24</v>
      </c>
      <c r="G123" s="80">
        <v>10</v>
      </c>
      <c r="H123" s="52">
        <v>24</v>
      </c>
      <c r="I123" s="52">
        <v>8756</v>
      </c>
      <c r="J123" s="53" t="str">
        <f t="shared" si="18"/>
        <v>ok</v>
      </c>
      <c r="K123" s="54" t="str">
        <f>CONCATENATE(L123,"_",M123)</f>
        <v>10_24</v>
      </c>
      <c r="L123" s="54">
        <v>10</v>
      </c>
      <c r="M123" s="54">
        <v>24</v>
      </c>
      <c r="N123" s="54">
        <v>8744</v>
      </c>
      <c r="O123" s="55">
        <v>2399</v>
      </c>
      <c r="P123" s="55">
        <v>75</v>
      </c>
      <c r="Q123" s="55">
        <v>1811</v>
      </c>
      <c r="R123" s="55">
        <v>57</v>
      </c>
      <c r="S123" s="52">
        <v>0</v>
      </c>
      <c r="T123" s="56">
        <v>5027</v>
      </c>
      <c r="U123" s="56">
        <v>528</v>
      </c>
      <c r="V123" s="56">
        <v>5311</v>
      </c>
      <c r="W123" s="56">
        <v>2399</v>
      </c>
      <c r="X123" s="57">
        <v>0.75</v>
      </c>
      <c r="Y123" s="109"/>
      <c r="Z123" s="109"/>
      <c r="AA123" s="109"/>
      <c r="AB123" s="109"/>
      <c r="AC123" s="56">
        <v>819</v>
      </c>
      <c r="AD123" s="58" t="s">
        <v>34</v>
      </c>
      <c r="AE123" s="58" t="s">
        <v>34</v>
      </c>
      <c r="AF123" s="52" t="s">
        <v>35</v>
      </c>
      <c r="AG123" s="52"/>
      <c r="AH123" s="106"/>
      <c r="AI123" s="59"/>
      <c r="AJ123" s="68" t="s">
        <v>9</v>
      </c>
      <c r="AK123" t="s">
        <v>9</v>
      </c>
      <c r="AL123" s="39" t="s">
        <v>9</v>
      </c>
      <c r="AM123" s="117"/>
      <c r="AN123" s="115" t="s">
        <v>9</v>
      </c>
      <c r="AO123" s="30"/>
      <c r="AQ123" s="5"/>
      <c r="AS123" s="35"/>
      <c r="AT123" s="30" t="s">
        <v>9</v>
      </c>
      <c r="AU123" s="20"/>
      <c r="AV123" t="str">
        <f t="shared" si="19"/>
        <v>punainen</v>
      </c>
      <c r="AW123" t="str">
        <f t="shared" si="20"/>
        <v>punainen</v>
      </c>
      <c r="AX123" t="str">
        <f t="shared" si="21"/>
        <v>punainen</v>
      </c>
      <c r="AY123" s="31">
        <f t="shared" si="22"/>
        <v>40</v>
      </c>
      <c r="AZ123" s="31">
        <f t="shared" si="23"/>
        <v>10</v>
      </c>
      <c r="BA123" s="31">
        <f t="shared" si="24"/>
        <v>10</v>
      </c>
      <c r="BB123" s="31">
        <f t="shared" si="25"/>
        <v>10</v>
      </c>
      <c r="BC123" s="31">
        <f t="shared" si="26"/>
        <v>10</v>
      </c>
      <c r="BM123" s="29" t="s">
        <v>34</v>
      </c>
      <c r="BN123" s="29" t="s">
        <v>34</v>
      </c>
    </row>
    <row r="124" spans="1:66" x14ac:dyDescent="0.25">
      <c r="A124" s="50">
        <v>113</v>
      </c>
      <c r="B124" s="50">
        <v>113</v>
      </c>
      <c r="C124" s="50" t="str">
        <f t="shared" si="27"/>
        <v>10_25_6298</v>
      </c>
      <c r="D124" s="50">
        <v>1</v>
      </c>
      <c r="E124" s="51">
        <f t="shared" si="16"/>
        <v>100025</v>
      </c>
      <c r="F124" s="76" t="str">
        <f t="shared" si="17"/>
        <v>10_25</v>
      </c>
      <c r="G124" s="80">
        <v>10</v>
      </c>
      <c r="H124" s="52">
        <v>25</v>
      </c>
      <c r="I124" s="52">
        <v>6298</v>
      </c>
      <c r="J124" s="53" t="str">
        <f t="shared" si="18"/>
        <v>ok</v>
      </c>
      <c r="K124" s="54" t="str">
        <f>CONCATENATE(L124,"_",M124)</f>
        <v>10_25</v>
      </c>
      <c r="L124" s="54">
        <v>10</v>
      </c>
      <c r="M124" s="54">
        <v>25</v>
      </c>
      <c r="N124" s="54">
        <v>6237</v>
      </c>
      <c r="O124" s="55">
        <v>1689</v>
      </c>
      <c r="P124" s="55">
        <v>64</v>
      </c>
      <c r="Q124" s="55">
        <v>1318</v>
      </c>
      <c r="R124" s="55">
        <v>50</v>
      </c>
      <c r="S124" s="52">
        <v>0</v>
      </c>
      <c r="T124" s="56">
        <v>8060</v>
      </c>
      <c r="U124" s="56">
        <v>650</v>
      </c>
      <c r="V124" s="56">
        <v>8853</v>
      </c>
      <c r="W124" s="56">
        <v>1689</v>
      </c>
      <c r="X124" s="57">
        <v>0.64</v>
      </c>
      <c r="Y124" s="109"/>
      <c r="Z124" s="109"/>
      <c r="AA124" s="109"/>
      <c r="AB124" s="109"/>
      <c r="AC124" s="56">
        <v>2115</v>
      </c>
      <c r="AD124" s="58" t="s">
        <v>34</v>
      </c>
      <c r="AE124" s="58" t="s">
        <v>34</v>
      </c>
      <c r="AF124" s="52" t="s">
        <v>35</v>
      </c>
      <c r="AG124" s="52"/>
      <c r="AH124" s="106"/>
      <c r="AI124" s="59"/>
      <c r="AJ124" s="68" t="s">
        <v>9</v>
      </c>
      <c r="AK124" t="s">
        <v>9</v>
      </c>
      <c r="AL124" s="39" t="s">
        <v>9</v>
      </c>
      <c r="AM124" s="117"/>
      <c r="AN124" s="115" t="s">
        <v>9</v>
      </c>
      <c r="AO124" s="30"/>
      <c r="AQ124" s="5"/>
      <c r="AS124" s="35"/>
      <c r="AT124" s="30" t="s">
        <v>9</v>
      </c>
      <c r="AU124" s="20"/>
      <c r="AV124" t="str">
        <f t="shared" si="19"/>
        <v>punainen</v>
      </c>
      <c r="AW124" t="str">
        <f t="shared" si="20"/>
        <v>punainen</v>
      </c>
      <c r="AX124" t="str">
        <f t="shared" si="21"/>
        <v>punainen</v>
      </c>
      <c r="AY124" s="31">
        <f t="shared" si="22"/>
        <v>31</v>
      </c>
      <c r="AZ124" s="31">
        <f t="shared" si="23"/>
        <v>10</v>
      </c>
      <c r="BA124" s="31">
        <f t="shared" si="24"/>
        <v>1</v>
      </c>
      <c r="BB124" s="31">
        <f t="shared" si="25"/>
        <v>10</v>
      </c>
      <c r="BC124" s="31">
        <f t="shared" si="26"/>
        <v>10</v>
      </c>
      <c r="BM124" s="29" t="s">
        <v>34</v>
      </c>
      <c r="BN124" s="29" t="s">
        <v>34</v>
      </c>
    </row>
    <row r="125" spans="1:66" x14ac:dyDescent="0.25">
      <c r="A125" s="50">
        <v>114</v>
      </c>
      <c r="B125" s="50">
        <v>114</v>
      </c>
      <c r="C125" s="50" t="str">
        <f t="shared" si="27"/>
        <v>10_26_1501</v>
      </c>
      <c r="D125" s="50">
        <v>1</v>
      </c>
      <c r="E125" s="51">
        <f t="shared" si="16"/>
        <v>100026</v>
      </c>
      <c r="F125" s="76" t="str">
        <f t="shared" si="17"/>
        <v>10_26</v>
      </c>
      <c r="G125" s="80">
        <v>10</v>
      </c>
      <c r="H125" s="52">
        <v>26</v>
      </c>
      <c r="I125" s="52">
        <v>1501</v>
      </c>
      <c r="J125" s="53" t="str">
        <f t="shared" si="18"/>
        <v>ok</v>
      </c>
      <c r="K125" s="54" t="str">
        <f>CONCATENATE(L125,"_",M125)</f>
        <v>10_26</v>
      </c>
      <c r="L125" s="54">
        <v>10</v>
      </c>
      <c r="M125" s="54">
        <v>26</v>
      </c>
      <c r="N125" s="54">
        <v>2826</v>
      </c>
      <c r="O125" s="55">
        <v>900</v>
      </c>
      <c r="P125" s="55">
        <v>47</v>
      </c>
      <c r="Q125" s="55">
        <v>749</v>
      </c>
      <c r="R125" s="55">
        <v>41</v>
      </c>
      <c r="S125" s="52">
        <v>0</v>
      </c>
      <c r="T125" s="56">
        <v>11541</v>
      </c>
      <c r="U125" s="56">
        <v>846</v>
      </c>
      <c r="V125" s="56">
        <v>12522</v>
      </c>
      <c r="W125" s="56">
        <v>900</v>
      </c>
      <c r="X125" s="57">
        <v>0.47</v>
      </c>
      <c r="Y125" s="109"/>
      <c r="Z125" s="109"/>
      <c r="AA125" s="109"/>
      <c r="AB125" s="109"/>
      <c r="AC125" s="56">
        <v>1350</v>
      </c>
      <c r="AD125" s="58" t="s">
        <v>34</v>
      </c>
      <c r="AE125" s="58" t="s">
        <v>34</v>
      </c>
      <c r="AF125" s="52" t="s">
        <v>36</v>
      </c>
      <c r="AG125" s="52" t="s">
        <v>36</v>
      </c>
      <c r="AH125" s="106"/>
      <c r="AI125" s="59"/>
      <c r="AJ125" s="68" t="s">
        <v>9</v>
      </c>
      <c r="AK125" t="s">
        <v>9</v>
      </c>
      <c r="AL125" s="39" t="s">
        <v>9</v>
      </c>
      <c r="AM125" s="117"/>
      <c r="AN125" s="115" t="s">
        <v>9</v>
      </c>
      <c r="AO125" s="30"/>
      <c r="AQ125" s="5"/>
      <c r="AS125" s="35"/>
      <c r="AT125" s="30" t="s">
        <v>9</v>
      </c>
      <c r="AU125" s="20"/>
      <c r="AV125" t="str">
        <f t="shared" si="19"/>
        <v>musta</v>
      </c>
      <c r="AW125" t="str">
        <f t="shared" si="20"/>
        <v>punainen</v>
      </c>
      <c r="AX125" t="str">
        <f t="shared" si="21"/>
        <v>punainen</v>
      </c>
      <c r="AY125" s="31">
        <f t="shared" si="22"/>
        <v>21</v>
      </c>
      <c r="AZ125" s="31">
        <f t="shared" si="23"/>
        <v>1</v>
      </c>
      <c r="BA125" s="31">
        <f t="shared" si="24"/>
        <v>0</v>
      </c>
      <c r="BB125" s="31">
        <f t="shared" si="25"/>
        <v>10</v>
      </c>
      <c r="BC125" s="31">
        <f t="shared" si="26"/>
        <v>10</v>
      </c>
      <c r="BM125" s="29" t="s">
        <v>34</v>
      </c>
      <c r="BN125" s="29" t="s">
        <v>34</v>
      </c>
    </row>
    <row r="126" spans="1:66" x14ac:dyDescent="0.25">
      <c r="A126" s="50">
        <v>115</v>
      </c>
      <c r="B126" s="50">
        <v>115</v>
      </c>
      <c r="C126" s="50" t="str">
        <f t="shared" si="27"/>
        <v>10_27_1325</v>
      </c>
      <c r="D126" s="50">
        <v>1</v>
      </c>
      <c r="E126" s="51">
        <f t="shared" si="16"/>
        <v>100027</v>
      </c>
      <c r="F126" s="76" t="str">
        <f t="shared" si="17"/>
        <v>10_27</v>
      </c>
      <c r="G126" s="80">
        <v>10</v>
      </c>
      <c r="H126" s="52">
        <v>27</v>
      </c>
      <c r="I126" s="52">
        <v>1325</v>
      </c>
      <c r="J126" s="53" t="str">
        <f t="shared" si="18"/>
        <v>huom!</v>
      </c>
      <c r="K126" s="54"/>
      <c r="L126" s="54"/>
      <c r="M126" s="54"/>
      <c r="N126" s="54"/>
      <c r="O126" s="55">
        <v>900</v>
      </c>
      <c r="P126" s="55">
        <v>47</v>
      </c>
      <c r="Q126" s="55">
        <v>749</v>
      </c>
      <c r="R126" s="55">
        <v>41</v>
      </c>
      <c r="S126" s="52">
        <v>0</v>
      </c>
      <c r="T126" s="56">
        <v>6350</v>
      </c>
      <c r="U126" s="56">
        <v>624</v>
      </c>
      <c r="V126" s="56">
        <v>6813</v>
      </c>
      <c r="W126" s="56">
        <v>900</v>
      </c>
      <c r="X126" s="57">
        <v>0.47</v>
      </c>
      <c r="Y126" s="109"/>
      <c r="Z126" s="109"/>
      <c r="AA126" s="109"/>
      <c r="AB126" s="109"/>
      <c r="AC126" s="56">
        <v>830</v>
      </c>
      <c r="AD126" s="58" t="s">
        <v>34</v>
      </c>
      <c r="AE126" s="58" t="s">
        <v>34</v>
      </c>
      <c r="AF126" s="52" t="s">
        <v>36</v>
      </c>
      <c r="AG126" s="52" t="s">
        <v>36</v>
      </c>
      <c r="AH126" s="106"/>
      <c r="AI126" s="59"/>
      <c r="AJ126" s="68" t="s">
        <v>9</v>
      </c>
      <c r="AK126" t="s">
        <v>9</v>
      </c>
      <c r="AL126" s="39" t="s">
        <v>9</v>
      </c>
      <c r="AM126" s="117"/>
      <c r="AN126" s="115" t="s">
        <v>9</v>
      </c>
      <c r="AO126" s="30"/>
      <c r="AQ126" s="5"/>
      <c r="AS126" s="35"/>
      <c r="AT126" s="30" t="s">
        <v>9</v>
      </c>
      <c r="AU126" s="20"/>
      <c r="AV126" t="str">
        <f t="shared" si="19"/>
        <v>musta</v>
      </c>
      <c r="AW126" t="str">
        <f t="shared" si="20"/>
        <v>punainen</v>
      </c>
      <c r="AX126" t="str">
        <f t="shared" si="21"/>
        <v>punainen</v>
      </c>
      <c r="AY126" s="31">
        <f t="shared" si="22"/>
        <v>21</v>
      </c>
      <c r="AZ126" s="31">
        <f t="shared" si="23"/>
        <v>1</v>
      </c>
      <c r="BA126" s="31">
        <f t="shared" si="24"/>
        <v>0</v>
      </c>
      <c r="BB126" s="31">
        <f t="shared" si="25"/>
        <v>10</v>
      </c>
      <c r="BC126" s="31">
        <f t="shared" si="26"/>
        <v>10</v>
      </c>
      <c r="BM126" s="29" t="s">
        <v>34</v>
      </c>
      <c r="BN126" s="29" t="s">
        <v>34</v>
      </c>
    </row>
    <row r="127" spans="1:66" x14ac:dyDescent="0.25">
      <c r="A127" s="50">
        <v>116</v>
      </c>
      <c r="B127" s="50">
        <v>116</v>
      </c>
      <c r="C127" s="50" t="str">
        <f t="shared" si="27"/>
        <v>10_28_7168</v>
      </c>
      <c r="D127" s="50">
        <v>1</v>
      </c>
      <c r="E127" s="51">
        <f t="shared" si="16"/>
        <v>100028</v>
      </c>
      <c r="F127" s="76" t="str">
        <f t="shared" si="17"/>
        <v>10_28</v>
      </c>
      <c r="G127" s="80">
        <v>10</v>
      </c>
      <c r="H127" s="52">
        <v>28</v>
      </c>
      <c r="I127" s="52">
        <v>7168</v>
      </c>
      <c r="J127" s="53" t="str">
        <f t="shared" si="18"/>
        <v>ok</v>
      </c>
      <c r="K127" s="54" t="str">
        <f>CONCATENATE(L127,"_",M127)</f>
        <v>10_28</v>
      </c>
      <c r="L127" s="54">
        <v>10</v>
      </c>
      <c r="M127" s="54">
        <v>28</v>
      </c>
      <c r="N127" s="54">
        <v>12427</v>
      </c>
      <c r="O127" s="55">
        <v>3290</v>
      </c>
      <c r="P127" s="55">
        <v>84</v>
      </c>
      <c r="Q127" s="55">
        <v>2057</v>
      </c>
      <c r="R127" s="55">
        <v>53</v>
      </c>
      <c r="S127" s="52">
        <v>0</v>
      </c>
      <c r="T127" s="56">
        <v>7053</v>
      </c>
      <c r="U127" s="56">
        <v>592</v>
      </c>
      <c r="V127" s="56">
        <v>7172</v>
      </c>
      <c r="W127" s="56">
        <v>3290</v>
      </c>
      <c r="X127" s="57">
        <v>0.84</v>
      </c>
      <c r="Y127" s="109"/>
      <c r="Z127" s="109"/>
      <c r="AA127" s="109"/>
      <c r="AB127" s="109"/>
      <c r="AC127" s="56">
        <v>2068</v>
      </c>
      <c r="AD127" s="58" t="s">
        <v>34</v>
      </c>
      <c r="AE127" s="58" t="s">
        <v>34</v>
      </c>
      <c r="AF127" s="52" t="s">
        <v>35</v>
      </c>
      <c r="AG127" s="52"/>
      <c r="AH127" s="106"/>
      <c r="AI127" s="59"/>
      <c r="AJ127" s="68" t="s">
        <v>9</v>
      </c>
      <c r="AK127" t="s">
        <v>9</v>
      </c>
      <c r="AL127" s="39" t="s">
        <v>9</v>
      </c>
      <c r="AM127" s="117"/>
      <c r="AN127" s="115" t="s">
        <v>9</v>
      </c>
      <c r="AO127" s="30"/>
      <c r="AQ127" s="5"/>
      <c r="AS127" s="35"/>
      <c r="AT127" s="30" t="s">
        <v>9</v>
      </c>
      <c r="AU127" s="20"/>
      <c r="AV127" t="str">
        <f t="shared" si="19"/>
        <v>punainen</v>
      </c>
      <c r="AW127" t="str">
        <f t="shared" si="20"/>
        <v>punainen</v>
      </c>
      <c r="AX127" t="str">
        <f t="shared" si="21"/>
        <v>punainen</v>
      </c>
      <c r="AY127" s="31">
        <f t="shared" si="22"/>
        <v>40</v>
      </c>
      <c r="AZ127" s="31">
        <f t="shared" si="23"/>
        <v>10</v>
      </c>
      <c r="BA127" s="31">
        <f t="shared" si="24"/>
        <v>10</v>
      </c>
      <c r="BB127" s="31">
        <f t="shared" si="25"/>
        <v>10</v>
      </c>
      <c r="BC127" s="31">
        <f t="shared" si="26"/>
        <v>10</v>
      </c>
      <c r="BM127" s="29" t="s">
        <v>34</v>
      </c>
      <c r="BN127" s="29" t="s">
        <v>34</v>
      </c>
    </row>
    <row r="128" spans="1:66" x14ac:dyDescent="0.25">
      <c r="A128" s="50">
        <v>117</v>
      </c>
      <c r="B128" s="50">
        <v>117</v>
      </c>
      <c r="C128" s="50" t="str">
        <f t="shared" si="27"/>
        <v>10_29_5397</v>
      </c>
      <c r="D128" s="50">
        <v>1</v>
      </c>
      <c r="E128" s="51">
        <f t="shared" si="16"/>
        <v>100029</v>
      </c>
      <c r="F128" s="76" t="str">
        <f t="shared" si="17"/>
        <v>10_29</v>
      </c>
      <c r="G128" s="80">
        <v>10</v>
      </c>
      <c r="H128" s="52">
        <v>29</v>
      </c>
      <c r="I128" s="52">
        <v>5397</v>
      </c>
      <c r="J128" s="53" t="str">
        <f t="shared" si="18"/>
        <v>huom!</v>
      </c>
      <c r="K128" s="54"/>
      <c r="L128" s="54"/>
      <c r="M128" s="54"/>
      <c r="N128" s="54"/>
      <c r="O128" s="55">
        <v>3290</v>
      </c>
      <c r="P128" s="55">
        <v>84</v>
      </c>
      <c r="Q128" s="55">
        <v>2057</v>
      </c>
      <c r="R128" s="55">
        <v>53</v>
      </c>
      <c r="S128" s="52">
        <v>0</v>
      </c>
      <c r="T128" s="56">
        <v>6734</v>
      </c>
      <c r="U128" s="56">
        <v>494</v>
      </c>
      <c r="V128" s="56">
        <v>6698</v>
      </c>
      <c r="W128" s="56">
        <v>3290</v>
      </c>
      <c r="X128" s="57">
        <v>0.84</v>
      </c>
      <c r="Y128" s="109"/>
      <c r="Z128" s="109"/>
      <c r="AA128" s="109"/>
      <c r="AB128" s="109"/>
      <c r="AC128" s="56">
        <v>1843</v>
      </c>
      <c r="AD128" s="58" t="s">
        <v>34</v>
      </c>
      <c r="AE128" s="58" t="s">
        <v>34</v>
      </c>
      <c r="AF128" s="52" t="s">
        <v>35</v>
      </c>
      <c r="AG128" s="52"/>
      <c r="AH128" s="106"/>
      <c r="AI128" s="59"/>
      <c r="AJ128" s="68" t="s">
        <v>9</v>
      </c>
      <c r="AK128" t="s">
        <v>9</v>
      </c>
      <c r="AL128" s="39" t="s">
        <v>9</v>
      </c>
      <c r="AM128" s="117"/>
      <c r="AN128" s="115" t="s">
        <v>9</v>
      </c>
      <c r="AO128" s="30"/>
      <c r="AQ128" s="5"/>
      <c r="AS128" s="35"/>
      <c r="AT128" s="30" t="s">
        <v>9</v>
      </c>
      <c r="AU128" s="20"/>
      <c r="AV128" t="str">
        <f t="shared" si="19"/>
        <v>punainen</v>
      </c>
      <c r="AW128" t="str">
        <f t="shared" si="20"/>
        <v>punainen</v>
      </c>
      <c r="AX128" t="str">
        <f t="shared" si="21"/>
        <v>punainen</v>
      </c>
      <c r="AY128" s="31">
        <f t="shared" si="22"/>
        <v>40</v>
      </c>
      <c r="AZ128" s="31">
        <f t="shared" si="23"/>
        <v>10</v>
      </c>
      <c r="BA128" s="31">
        <f t="shared" si="24"/>
        <v>10</v>
      </c>
      <c r="BB128" s="31">
        <f t="shared" si="25"/>
        <v>10</v>
      </c>
      <c r="BC128" s="31">
        <f t="shared" si="26"/>
        <v>10</v>
      </c>
      <c r="BM128" s="29" t="s">
        <v>34</v>
      </c>
      <c r="BN128" s="29" t="s">
        <v>34</v>
      </c>
    </row>
    <row r="129" spans="1:66" x14ac:dyDescent="0.25">
      <c r="A129" s="50">
        <v>118</v>
      </c>
      <c r="B129" s="50">
        <v>118</v>
      </c>
      <c r="C129" s="50" t="str">
        <f t="shared" si="27"/>
        <v>10_30_7297</v>
      </c>
      <c r="D129" s="50">
        <v>1</v>
      </c>
      <c r="E129" s="51">
        <f t="shared" si="16"/>
        <v>100030</v>
      </c>
      <c r="F129" s="76" t="str">
        <f t="shared" si="17"/>
        <v>10_30</v>
      </c>
      <c r="G129" s="80">
        <v>10</v>
      </c>
      <c r="H129" s="52">
        <v>30</v>
      </c>
      <c r="I129" s="52">
        <v>7297</v>
      </c>
      <c r="J129" s="53" t="str">
        <f t="shared" si="18"/>
        <v>ok</v>
      </c>
      <c r="K129" s="54" t="str">
        <f t="shared" ref="K129:K152" si="31">CONCATENATE(L129,"_",M129)</f>
        <v>10_30</v>
      </c>
      <c r="L129" s="54">
        <v>10</v>
      </c>
      <c r="M129" s="54">
        <v>30</v>
      </c>
      <c r="N129" s="54">
        <v>7270</v>
      </c>
      <c r="O129" s="55">
        <v>2829</v>
      </c>
      <c r="P129" s="55">
        <v>97</v>
      </c>
      <c r="Q129" s="55">
        <v>1964</v>
      </c>
      <c r="R129" s="55">
        <v>67</v>
      </c>
      <c r="S129" s="52">
        <v>0</v>
      </c>
      <c r="T129" s="56">
        <v>5449</v>
      </c>
      <c r="U129" s="56">
        <v>485</v>
      </c>
      <c r="V129" s="56">
        <v>5400</v>
      </c>
      <c r="W129" s="56">
        <v>2829</v>
      </c>
      <c r="X129" s="57">
        <v>0.97</v>
      </c>
      <c r="Y129" s="109"/>
      <c r="Z129" s="109"/>
      <c r="AA129" s="109"/>
      <c r="AB129" s="109"/>
      <c r="AC129" s="56">
        <v>1523</v>
      </c>
      <c r="AD129" s="58" t="s">
        <v>34</v>
      </c>
      <c r="AE129" s="58" t="s">
        <v>34</v>
      </c>
      <c r="AF129" s="52" t="s">
        <v>35</v>
      </c>
      <c r="AG129" s="52"/>
      <c r="AH129" s="106"/>
      <c r="AI129" s="59"/>
      <c r="AJ129" s="68" t="s">
        <v>9</v>
      </c>
      <c r="AK129" t="s">
        <v>9</v>
      </c>
      <c r="AL129" s="39" t="s">
        <v>9</v>
      </c>
      <c r="AM129" s="117"/>
      <c r="AN129" s="115" t="s">
        <v>9</v>
      </c>
      <c r="AO129" s="30"/>
      <c r="AQ129" s="5"/>
      <c r="AS129" s="35"/>
      <c r="AT129" s="30" t="s">
        <v>9</v>
      </c>
      <c r="AU129" s="20"/>
      <c r="AV129" t="str">
        <f t="shared" si="19"/>
        <v>punainen</v>
      </c>
      <c r="AW129" t="str">
        <f t="shared" si="20"/>
        <v>punainen</v>
      </c>
      <c r="AX129" t="str">
        <f t="shared" si="21"/>
        <v>punainen</v>
      </c>
      <c r="AY129" s="31">
        <f t="shared" si="22"/>
        <v>40</v>
      </c>
      <c r="AZ129" s="31">
        <f t="shared" si="23"/>
        <v>10</v>
      </c>
      <c r="BA129" s="31">
        <f t="shared" si="24"/>
        <v>10</v>
      </c>
      <c r="BB129" s="31">
        <f t="shared" si="25"/>
        <v>10</v>
      </c>
      <c r="BC129" s="31">
        <f t="shared" si="26"/>
        <v>10</v>
      </c>
      <c r="BM129" s="29" t="s">
        <v>34</v>
      </c>
      <c r="BN129" s="29" t="s">
        <v>34</v>
      </c>
    </row>
    <row r="130" spans="1:66" x14ac:dyDescent="0.25">
      <c r="A130" s="50">
        <v>119</v>
      </c>
      <c r="B130" s="50">
        <v>119</v>
      </c>
      <c r="C130" s="50" t="str">
        <f t="shared" si="27"/>
        <v>10_31_2911</v>
      </c>
      <c r="D130" s="50">
        <v>1</v>
      </c>
      <c r="E130" s="51">
        <f t="shared" si="16"/>
        <v>100031</v>
      </c>
      <c r="F130" s="76" t="str">
        <f t="shared" si="17"/>
        <v>10_31</v>
      </c>
      <c r="G130" s="80">
        <v>10</v>
      </c>
      <c r="H130" s="52">
        <v>31</v>
      </c>
      <c r="I130" s="52">
        <v>2911</v>
      </c>
      <c r="J130" s="53" t="str">
        <f t="shared" si="18"/>
        <v>ok</v>
      </c>
      <c r="K130" s="54" t="str">
        <f t="shared" si="31"/>
        <v>10_31</v>
      </c>
      <c r="L130" s="54">
        <v>10</v>
      </c>
      <c r="M130" s="54">
        <v>31</v>
      </c>
      <c r="N130" s="54">
        <v>2913</v>
      </c>
      <c r="O130" s="55">
        <v>2535</v>
      </c>
      <c r="P130" s="55">
        <v>94</v>
      </c>
      <c r="Q130" s="55">
        <v>1946</v>
      </c>
      <c r="R130" s="55">
        <v>72</v>
      </c>
      <c r="S130" s="52">
        <v>0</v>
      </c>
      <c r="T130" s="56">
        <v>5153</v>
      </c>
      <c r="U130" s="56">
        <v>530</v>
      </c>
      <c r="V130" s="56">
        <v>4911</v>
      </c>
      <c r="W130" s="56">
        <v>2535</v>
      </c>
      <c r="X130" s="57">
        <v>0.94</v>
      </c>
      <c r="Y130" s="109"/>
      <c r="Z130" s="109"/>
      <c r="AA130" s="109"/>
      <c r="AB130" s="109"/>
      <c r="AC130" s="56">
        <v>1261</v>
      </c>
      <c r="AD130" s="58" t="s">
        <v>34</v>
      </c>
      <c r="AE130" s="58" t="s">
        <v>34</v>
      </c>
      <c r="AF130" s="52" t="s">
        <v>35</v>
      </c>
      <c r="AG130" s="52"/>
      <c r="AH130" s="106"/>
      <c r="AI130" s="59"/>
      <c r="AJ130" s="68" t="s">
        <v>9</v>
      </c>
      <c r="AK130" t="s">
        <v>9</v>
      </c>
      <c r="AL130" s="39" t="s">
        <v>9</v>
      </c>
      <c r="AM130" s="117"/>
      <c r="AN130" s="115" t="s">
        <v>9</v>
      </c>
      <c r="AO130" s="30"/>
      <c r="AQ130" s="5"/>
      <c r="AS130" s="35"/>
      <c r="AT130" s="30" t="s">
        <v>9</v>
      </c>
      <c r="AU130" s="20"/>
      <c r="AV130" t="str">
        <f t="shared" si="19"/>
        <v>punainen</v>
      </c>
      <c r="AW130" t="str">
        <f t="shared" si="20"/>
        <v>punainen</v>
      </c>
      <c r="AX130" t="str">
        <f t="shared" si="21"/>
        <v>punainen</v>
      </c>
      <c r="AY130" s="31">
        <f t="shared" si="22"/>
        <v>40</v>
      </c>
      <c r="AZ130" s="31">
        <f t="shared" si="23"/>
        <v>10</v>
      </c>
      <c r="BA130" s="31">
        <f t="shared" si="24"/>
        <v>10</v>
      </c>
      <c r="BB130" s="31">
        <f t="shared" si="25"/>
        <v>10</v>
      </c>
      <c r="BC130" s="31">
        <f t="shared" si="26"/>
        <v>10</v>
      </c>
      <c r="BM130" s="29" t="s">
        <v>34</v>
      </c>
      <c r="BN130" s="29" t="s">
        <v>34</v>
      </c>
    </row>
    <row r="131" spans="1:66" x14ac:dyDescent="0.25">
      <c r="A131" s="50">
        <v>120</v>
      </c>
      <c r="B131" s="50">
        <v>120</v>
      </c>
      <c r="C131" s="50" t="str">
        <f t="shared" si="27"/>
        <v>12_210_6975</v>
      </c>
      <c r="D131" s="50">
        <v>1</v>
      </c>
      <c r="E131" s="51">
        <f t="shared" si="16"/>
        <v>120210</v>
      </c>
      <c r="F131" s="76" t="str">
        <f t="shared" si="17"/>
        <v>12_210</v>
      </c>
      <c r="G131" s="80">
        <v>12</v>
      </c>
      <c r="H131" s="52">
        <v>210</v>
      </c>
      <c r="I131" s="52">
        <v>6975</v>
      </c>
      <c r="J131" s="53" t="str">
        <f t="shared" si="18"/>
        <v>ok</v>
      </c>
      <c r="K131" s="54" t="str">
        <f t="shared" si="31"/>
        <v>12_210</v>
      </c>
      <c r="L131" s="54">
        <v>12</v>
      </c>
      <c r="M131" s="54">
        <v>210</v>
      </c>
      <c r="N131" s="54">
        <v>6516</v>
      </c>
      <c r="O131" s="55">
        <v>3414</v>
      </c>
      <c r="P131" s="55">
        <v>96</v>
      </c>
      <c r="Q131" s="55">
        <v>3259</v>
      </c>
      <c r="R131" s="55">
        <v>91</v>
      </c>
      <c r="S131" s="52">
        <v>0</v>
      </c>
      <c r="T131" s="56">
        <v>3281</v>
      </c>
      <c r="U131" s="56">
        <v>271</v>
      </c>
      <c r="V131" s="56">
        <v>3025</v>
      </c>
      <c r="W131" s="56">
        <v>3414</v>
      </c>
      <c r="X131" s="57">
        <v>0.96</v>
      </c>
      <c r="Y131" s="109"/>
      <c r="Z131" s="109"/>
      <c r="AA131" s="109"/>
      <c r="AB131" s="109"/>
      <c r="AC131" s="56">
        <v>455</v>
      </c>
      <c r="AD131" s="58" t="s">
        <v>34</v>
      </c>
      <c r="AE131" s="58" t="s">
        <v>34</v>
      </c>
      <c r="AF131" s="52" t="s">
        <v>35</v>
      </c>
      <c r="AG131" s="52"/>
      <c r="AH131" s="106"/>
      <c r="AI131" s="59"/>
      <c r="AJ131" s="68" t="s">
        <v>9</v>
      </c>
      <c r="AK131" t="s">
        <v>9</v>
      </c>
      <c r="AL131" s="39" t="s">
        <v>9</v>
      </c>
      <c r="AM131" s="117"/>
      <c r="AN131" s="115" t="s">
        <v>9</v>
      </c>
      <c r="AO131" s="30"/>
      <c r="AQ131" s="5"/>
      <c r="AS131" s="35"/>
      <c r="AT131" s="30" t="s">
        <v>9</v>
      </c>
      <c r="AU131" s="20"/>
      <c r="AV131" t="str">
        <f t="shared" si="19"/>
        <v>punainen</v>
      </c>
      <c r="AW131" t="str">
        <f t="shared" si="20"/>
        <v>punainen</v>
      </c>
      <c r="AX131" t="str">
        <f t="shared" si="21"/>
        <v>punainen</v>
      </c>
      <c r="AY131" s="31">
        <f t="shared" si="22"/>
        <v>31</v>
      </c>
      <c r="AZ131" s="31">
        <f t="shared" si="23"/>
        <v>10</v>
      </c>
      <c r="BA131" s="31">
        <f t="shared" si="24"/>
        <v>10</v>
      </c>
      <c r="BB131" s="31">
        <f t="shared" si="25"/>
        <v>1</v>
      </c>
      <c r="BC131" s="31">
        <f t="shared" si="26"/>
        <v>10</v>
      </c>
      <c r="BM131" s="29" t="s">
        <v>34</v>
      </c>
      <c r="BN131" s="29" t="s">
        <v>34</v>
      </c>
    </row>
    <row r="132" spans="1:66" x14ac:dyDescent="0.25">
      <c r="A132" s="50">
        <v>121</v>
      </c>
      <c r="B132" s="50">
        <v>121</v>
      </c>
      <c r="C132" s="50" t="str">
        <f t="shared" si="27"/>
        <v>12_211_5366</v>
      </c>
      <c r="D132" s="50">
        <v>1</v>
      </c>
      <c r="E132" s="51">
        <f t="shared" si="16"/>
        <v>120211</v>
      </c>
      <c r="F132" s="76" t="str">
        <f t="shared" si="17"/>
        <v>12_211</v>
      </c>
      <c r="G132" s="80">
        <v>12</v>
      </c>
      <c r="H132" s="52">
        <v>211</v>
      </c>
      <c r="I132" s="52">
        <v>5366</v>
      </c>
      <c r="J132" s="53" t="str">
        <f t="shared" si="18"/>
        <v>ok</v>
      </c>
      <c r="K132" s="54" t="str">
        <f t="shared" si="31"/>
        <v>12_211</v>
      </c>
      <c r="L132" s="54">
        <v>12</v>
      </c>
      <c r="M132" s="54">
        <v>211</v>
      </c>
      <c r="N132" s="54">
        <v>5347</v>
      </c>
      <c r="O132" s="55">
        <v>3965</v>
      </c>
      <c r="P132" s="55">
        <v>96</v>
      </c>
      <c r="Q132" s="55">
        <v>3596</v>
      </c>
      <c r="R132" s="55">
        <v>87</v>
      </c>
      <c r="S132" s="52">
        <v>0</v>
      </c>
      <c r="T132" s="56">
        <v>4320</v>
      </c>
      <c r="U132" s="56">
        <v>555</v>
      </c>
      <c r="V132" s="56">
        <v>3983</v>
      </c>
      <c r="W132" s="56">
        <v>3965</v>
      </c>
      <c r="X132" s="57">
        <v>0.96</v>
      </c>
      <c r="Y132" s="109"/>
      <c r="Z132" s="109"/>
      <c r="AA132" s="109"/>
      <c r="AB132" s="109"/>
      <c r="AC132" s="56">
        <v>409</v>
      </c>
      <c r="AD132" s="58" t="s">
        <v>34</v>
      </c>
      <c r="AE132" s="58" t="s">
        <v>34</v>
      </c>
      <c r="AF132" s="52" t="s">
        <v>35</v>
      </c>
      <c r="AG132" s="52"/>
      <c r="AH132" s="106"/>
      <c r="AI132" s="59"/>
      <c r="AJ132" s="68" t="s">
        <v>9</v>
      </c>
      <c r="AK132" t="s">
        <v>9</v>
      </c>
      <c r="AL132" s="39" t="s">
        <v>9</v>
      </c>
      <c r="AM132" s="117"/>
      <c r="AN132" s="115" t="s">
        <v>9</v>
      </c>
      <c r="AO132" s="30"/>
      <c r="AQ132" s="5"/>
      <c r="AS132" s="35"/>
      <c r="AT132" s="30" t="s">
        <v>9</v>
      </c>
      <c r="AU132" s="20"/>
      <c r="AV132" t="str">
        <f t="shared" si="19"/>
        <v>punainen</v>
      </c>
      <c r="AW132" t="str">
        <f t="shared" si="20"/>
        <v>punainen</v>
      </c>
      <c r="AX132" t="str">
        <f t="shared" si="21"/>
        <v>punainen</v>
      </c>
      <c r="AY132" s="31">
        <f t="shared" si="22"/>
        <v>31</v>
      </c>
      <c r="AZ132" s="31">
        <f t="shared" si="23"/>
        <v>10</v>
      </c>
      <c r="BA132" s="31">
        <f t="shared" si="24"/>
        <v>10</v>
      </c>
      <c r="BB132" s="31">
        <f t="shared" si="25"/>
        <v>1</v>
      </c>
      <c r="BC132" s="31">
        <f t="shared" si="26"/>
        <v>10</v>
      </c>
      <c r="BM132" s="29" t="s">
        <v>34</v>
      </c>
      <c r="BN132" s="29" t="s">
        <v>34</v>
      </c>
    </row>
    <row r="133" spans="1:66" x14ac:dyDescent="0.25">
      <c r="A133" s="50">
        <v>122</v>
      </c>
      <c r="B133" s="50">
        <v>122</v>
      </c>
      <c r="C133" s="50" t="str">
        <f t="shared" si="27"/>
        <v>12_212_5461</v>
      </c>
      <c r="D133" s="50">
        <v>1</v>
      </c>
      <c r="E133" s="51">
        <f t="shared" si="16"/>
        <v>120212</v>
      </c>
      <c r="F133" s="76" t="str">
        <f t="shared" si="17"/>
        <v>12_212</v>
      </c>
      <c r="G133" s="80">
        <v>12</v>
      </c>
      <c r="H133" s="52">
        <v>212</v>
      </c>
      <c r="I133" s="52">
        <v>5461</v>
      </c>
      <c r="J133" s="53" t="str">
        <f t="shared" si="18"/>
        <v>ok</v>
      </c>
      <c r="K133" s="54" t="str">
        <f t="shared" si="31"/>
        <v>12_212</v>
      </c>
      <c r="L133" s="54">
        <v>12</v>
      </c>
      <c r="M133" s="54">
        <v>212</v>
      </c>
      <c r="N133" s="54">
        <v>5459</v>
      </c>
      <c r="O133" s="55">
        <v>3660</v>
      </c>
      <c r="P133" s="55">
        <v>92</v>
      </c>
      <c r="Q133" s="55">
        <v>3530</v>
      </c>
      <c r="R133" s="55">
        <v>89</v>
      </c>
      <c r="S133" s="52">
        <v>0</v>
      </c>
      <c r="T133" s="56">
        <v>3719</v>
      </c>
      <c r="U133" s="56">
        <v>474</v>
      </c>
      <c r="V133" s="56">
        <v>3413</v>
      </c>
      <c r="W133" s="56">
        <v>3660</v>
      </c>
      <c r="X133" s="57">
        <v>0.92</v>
      </c>
      <c r="Y133" s="109"/>
      <c r="Z133" s="109"/>
      <c r="AA133" s="109"/>
      <c r="AB133" s="109"/>
      <c r="AC133" s="56">
        <v>432</v>
      </c>
      <c r="AD133" s="58" t="s">
        <v>34</v>
      </c>
      <c r="AE133" s="58" t="s">
        <v>34</v>
      </c>
      <c r="AF133" s="52" t="s">
        <v>35</v>
      </c>
      <c r="AG133" s="52"/>
      <c r="AH133" s="106"/>
      <c r="AI133" s="59"/>
      <c r="AJ133" s="68" t="s">
        <v>9</v>
      </c>
      <c r="AK133" t="s">
        <v>9</v>
      </c>
      <c r="AL133" s="39" t="s">
        <v>9</v>
      </c>
      <c r="AM133" s="117"/>
      <c r="AN133" s="115" t="s">
        <v>9</v>
      </c>
      <c r="AO133" s="30"/>
      <c r="AQ133" s="5"/>
      <c r="AS133" s="35"/>
      <c r="AT133" s="30" t="s">
        <v>9</v>
      </c>
      <c r="AU133" s="20"/>
      <c r="AV133" t="str">
        <f t="shared" si="19"/>
        <v>punainen</v>
      </c>
      <c r="AW133" t="str">
        <f t="shared" si="20"/>
        <v>punainen</v>
      </c>
      <c r="AX133" t="str">
        <f t="shared" si="21"/>
        <v>punainen</v>
      </c>
      <c r="AY133" s="31">
        <f t="shared" si="22"/>
        <v>31</v>
      </c>
      <c r="AZ133" s="31">
        <f t="shared" si="23"/>
        <v>10</v>
      </c>
      <c r="BA133" s="31">
        <f t="shared" si="24"/>
        <v>10</v>
      </c>
      <c r="BB133" s="31">
        <f t="shared" si="25"/>
        <v>1</v>
      </c>
      <c r="BC133" s="31">
        <f t="shared" si="26"/>
        <v>10</v>
      </c>
      <c r="BM133" s="29" t="s">
        <v>34</v>
      </c>
      <c r="BN133" s="29" t="s">
        <v>34</v>
      </c>
    </row>
    <row r="134" spans="1:66" x14ac:dyDescent="0.25">
      <c r="A134" s="50">
        <v>123</v>
      </c>
      <c r="B134" s="50">
        <v>123</v>
      </c>
      <c r="C134" s="50" t="str">
        <f t="shared" si="27"/>
        <v>12_213_8087</v>
      </c>
      <c r="D134" s="50">
        <v>1</v>
      </c>
      <c r="E134" s="51">
        <f t="shared" si="16"/>
        <v>120213</v>
      </c>
      <c r="F134" s="76" t="str">
        <f t="shared" si="17"/>
        <v>12_213</v>
      </c>
      <c r="G134" s="80">
        <v>12</v>
      </c>
      <c r="H134" s="52">
        <v>213</v>
      </c>
      <c r="I134" s="52">
        <v>8087</v>
      </c>
      <c r="J134" s="53" t="str">
        <f t="shared" si="18"/>
        <v>ok</v>
      </c>
      <c r="K134" s="54" t="str">
        <f t="shared" si="31"/>
        <v>12_213</v>
      </c>
      <c r="L134" s="54">
        <v>12</v>
      </c>
      <c r="M134" s="54">
        <v>213</v>
      </c>
      <c r="N134" s="54">
        <v>8088</v>
      </c>
      <c r="O134" s="55">
        <v>3394</v>
      </c>
      <c r="P134" s="55">
        <v>95</v>
      </c>
      <c r="Q134" s="55">
        <v>3382</v>
      </c>
      <c r="R134" s="55">
        <v>95</v>
      </c>
      <c r="S134" s="52">
        <v>0</v>
      </c>
      <c r="T134" s="56">
        <v>3535</v>
      </c>
      <c r="U134" s="56">
        <v>459</v>
      </c>
      <c r="V134" s="56">
        <v>3248</v>
      </c>
      <c r="W134" s="56">
        <v>3394</v>
      </c>
      <c r="X134" s="57">
        <v>0.95</v>
      </c>
      <c r="Y134" s="109"/>
      <c r="Z134" s="109"/>
      <c r="AA134" s="109"/>
      <c r="AB134" s="109"/>
      <c r="AC134" s="56">
        <v>436</v>
      </c>
      <c r="AD134" s="58" t="s">
        <v>34</v>
      </c>
      <c r="AE134" s="58" t="s">
        <v>34</v>
      </c>
      <c r="AF134" s="52" t="s">
        <v>35</v>
      </c>
      <c r="AG134" s="52"/>
      <c r="AH134" s="106"/>
      <c r="AI134" s="59"/>
      <c r="AJ134" s="68" t="s">
        <v>9</v>
      </c>
      <c r="AK134" t="s">
        <v>9</v>
      </c>
      <c r="AL134" s="39" t="s">
        <v>9</v>
      </c>
      <c r="AM134" s="117"/>
      <c r="AN134" s="115" t="s">
        <v>9</v>
      </c>
      <c r="AO134" s="30"/>
      <c r="AQ134" s="5"/>
      <c r="AS134" s="35"/>
      <c r="AT134" s="30" t="s">
        <v>9</v>
      </c>
      <c r="AU134" s="20"/>
      <c r="AV134" t="str">
        <f t="shared" si="19"/>
        <v>punainen</v>
      </c>
      <c r="AW134" t="str">
        <f t="shared" si="20"/>
        <v>punainen</v>
      </c>
      <c r="AX134" t="str">
        <f t="shared" si="21"/>
        <v>punainen</v>
      </c>
      <c r="AY134" s="31">
        <f t="shared" si="22"/>
        <v>31</v>
      </c>
      <c r="AZ134" s="31">
        <f t="shared" si="23"/>
        <v>10</v>
      </c>
      <c r="BA134" s="31">
        <f t="shared" si="24"/>
        <v>10</v>
      </c>
      <c r="BB134" s="31">
        <f t="shared" si="25"/>
        <v>1</v>
      </c>
      <c r="BC134" s="31">
        <f t="shared" si="26"/>
        <v>10</v>
      </c>
      <c r="BM134" s="29" t="s">
        <v>34</v>
      </c>
      <c r="BN134" s="29" t="s">
        <v>34</v>
      </c>
    </row>
    <row r="135" spans="1:66" x14ac:dyDescent="0.25">
      <c r="A135" s="50">
        <v>124</v>
      </c>
      <c r="B135" s="50">
        <v>124</v>
      </c>
      <c r="C135" s="50" t="str">
        <f t="shared" si="27"/>
        <v>12_214_4941</v>
      </c>
      <c r="D135" s="50">
        <v>1</v>
      </c>
      <c r="E135" s="51">
        <f t="shared" si="16"/>
        <v>120214</v>
      </c>
      <c r="F135" s="76" t="str">
        <f t="shared" si="17"/>
        <v>12_214</v>
      </c>
      <c r="G135" s="80">
        <v>12</v>
      </c>
      <c r="H135" s="52">
        <v>214</v>
      </c>
      <c r="I135" s="52">
        <v>4941</v>
      </c>
      <c r="J135" s="53" t="str">
        <f t="shared" si="18"/>
        <v>ok</v>
      </c>
      <c r="K135" s="54" t="str">
        <f t="shared" si="31"/>
        <v>12_214</v>
      </c>
      <c r="L135" s="54">
        <v>12</v>
      </c>
      <c r="M135" s="54">
        <v>214</v>
      </c>
      <c r="N135" s="54">
        <v>4930</v>
      </c>
      <c r="O135" s="55">
        <v>3558</v>
      </c>
      <c r="P135" s="55">
        <v>88</v>
      </c>
      <c r="Q135" s="55">
        <v>3467</v>
      </c>
      <c r="R135" s="55">
        <v>86</v>
      </c>
      <c r="S135" s="52">
        <v>0</v>
      </c>
      <c r="T135" s="56">
        <v>4694</v>
      </c>
      <c r="U135" s="56">
        <v>450</v>
      </c>
      <c r="V135" s="56">
        <v>4342</v>
      </c>
      <c r="W135" s="56">
        <v>3558</v>
      </c>
      <c r="X135" s="57">
        <v>0.88</v>
      </c>
      <c r="Y135" s="109"/>
      <c r="Z135" s="109"/>
      <c r="AA135" s="109"/>
      <c r="AB135" s="109"/>
      <c r="AC135" s="56">
        <v>540</v>
      </c>
      <c r="AD135" s="58" t="s">
        <v>34</v>
      </c>
      <c r="AE135" s="58" t="s">
        <v>34</v>
      </c>
      <c r="AF135" s="52" t="s">
        <v>35</v>
      </c>
      <c r="AG135" s="52"/>
      <c r="AH135" s="106"/>
      <c r="AI135" s="59"/>
      <c r="AJ135" s="68" t="s">
        <v>9</v>
      </c>
      <c r="AK135" t="s">
        <v>9</v>
      </c>
      <c r="AL135" s="39" t="s">
        <v>9</v>
      </c>
      <c r="AM135" s="117"/>
      <c r="AN135" s="115" t="s">
        <v>9</v>
      </c>
      <c r="AO135" s="30"/>
      <c r="AQ135" s="5"/>
      <c r="AS135" s="35"/>
      <c r="AT135" s="30" t="s">
        <v>9</v>
      </c>
      <c r="AU135" s="20"/>
      <c r="AV135" t="str">
        <f t="shared" si="19"/>
        <v>punainen</v>
      </c>
      <c r="AW135" t="str">
        <f t="shared" si="20"/>
        <v>punainen</v>
      </c>
      <c r="AX135" t="str">
        <f t="shared" si="21"/>
        <v>punainen</v>
      </c>
      <c r="AY135" s="31">
        <f t="shared" si="22"/>
        <v>40</v>
      </c>
      <c r="AZ135" s="31">
        <f t="shared" si="23"/>
        <v>10</v>
      </c>
      <c r="BA135" s="31">
        <f t="shared" si="24"/>
        <v>10</v>
      </c>
      <c r="BB135" s="31">
        <f t="shared" si="25"/>
        <v>10</v>
      </c>
      <c r="BC135" s="31">
        <f t="shared" si="26"/>
        <v>10</v>
      </c>
      <c r="BM135" s="29" t="s">
        <v>34</v>
      </c>
      <c r="BN135" s="29" t="s">
        <v>34</v>
      </c>
    </row>
    <row r="136" spans="1:66" x14ac:dyDescent="0.25">
      <c r="A136" s="50">
        <v>125</v>
      </c>
      <c r="B136" s="50">
        <v>125</v>
      </c>
      <c r="C136" s="50" t="str">
        <f t="shared" si="27"/>
        <v>12_215_6525</v>
      </c>
      <c r="D136" s="50">
        <v>1</v>
      </c>
      <c r="E136" s="51">
        <f t="shared" si="16"/>
        <v>120215</v>
      </c>
      <c r="F136" s="76" t="str">
        <f t="shared" si="17"/>
        <v>12_215</v>
      </c>
      <c r="G136" s="80">
        <v>12</v>
      </c>
      <c r="H136" s="52">
        <v>215</v>
      </c>
      <c r="I136" s="52">
        <v>6525</v>
      </c>
      <c r="J136" s="53" t="str">
        <f t="shared" si="18"/>
        <v>ok</v>
      </c>
      <c r="K136" s="54" t="str">
        <f t="shared" si="31"/>
        <v>12_215</v>
      </c>
      <c r="L136" s="54">
        <v>12</v>
      </c>
      <c r="M136" s="54">
        <v>215</v>
      </c>
      <c r="N136" s="54">
        <v>6493</v>
      </c>
      <c r="O136" s="55">
        <v>5065</v>
      </c>
      <c r="P136" s="55">
        <v>90</v>
      </c>
      <c r="Q136" s="55">
        <v>4517</v>
      </c>
      <c r="R136" s="55">
        <v>80</v>
      </c>
      <c r="S136" s="52">
        <v>0</v>
      </c>
      <c r="T136" s="56">
        <v>7300</v>
      </c>
      <c r="U136" s="56">
        <v>838</v>
      </c>
      <c r="V136" s="56">
        <v>7081</v>
      </c>
      <c r="W136" s="56">
        <v>5065</v>
      </c>
      <c r="X136" s="57">
        <v>0.9</v>
      </c>
      <c r="Y136" s="109"/>
      <c r="Z136" s="109"/>
      <c r="AA136" s="109"/>
      <c r="AB136" s="109"/>
      <c r="AC136" s="56">
        <v>1533</v>
      </c>
      <c r="AD136" s="58" t="s">
        <v>34</v>
      </c>
      <c r="AE136" s="58" t="s">
        <v>34</v>
      </c>
      <c r="AF136" s="52" t="s">
        <v>35</v>
      </c>
      <c r="AG136" s="52"/>
      <c r="AH136" s="106"/>
      <c r="AI136" s="59"/>
      <c r="AJ136" s="68" t="s">
        <v>9</v>
      </c>
      <c r="AK136" t="s">
        <v>9</v>
      </c>
      <c r="AL136" s="39" t="s">
        <v>9</v>
      </c>
      <c r="AM136" s="117"/>
      <c r="AN136" s="115" t="s">
        <v>9</v>
      </c>
      <c r="AO136" s="30"/>
      <c r="AQ136" s="5"/>
      <c r="AS136" s="35"/>
      <c r="AT136" s="30" t="s">
        <v>9</v>
      </c>
      <c r="AU136" s="20"/>
      <c r="AV136" t="str">
        <f t="shared" si="19"/>
        <v>punainen</v>
      </c>
      <c r="AW136" t="str">
        <f t="shared" si="20"/>
        <v>punainen</v>
      </c>
      <c r="AX136" t="str">
        <f t="shared" si="21"/>
        <v>punainen</v>
      </c>
      <c r="AY136" s="31">
        <f t="shared" si="22"/>
        <v>40</v>
      </c>
      <c r="AZ136" s="31">
        <f t="shared" si="23"/>
        <v>10</v>
      </c>
      <c r="BA136" s="31">
        <f t="shared" si="24"/>
        <v>10</v>
      </c>
      <c r="BB136" s="31">
        <f t="shared" si="25"/>
        <v>10</v>
      </c>
      <c r="BC136" s="31">
        <f t="shared" si="26"/>
        <v>10</v>
      </c>
      <c r="BM136" s="29" t="s">
        <v>34</v>
      </c>
      <c r="BN136" s="29" t="s">
        <v>34</v>
      </c>
    </row>
    <row r="137" spans="1:66" x14ac:dyDescent="0.25">
      <c r="A137" s="50">
        <v>126</v>
      </c>
      <c r="B137" s="50">
        <v>126</v>
      </c>
      <c r="C137" s="50" t="str">
        <f t="shared" si="27"/>
        <v>12_216_3653</v>
      </c>
      <c r="D137" s="50">
        <v>1</v>
      </c>
      <c r="E137" s="51">
        <f t="shared" si="16"/>
        <v>120216</v>
      </c>
      <c r="F137" s="76" t="str">
        <f t="shared" si="17"/>
        <v>12_216</v>
      </c>
      <c r="G137" s="80">
        <v>12</v>
      </c>
      <c r="H137" s="52">
        <v>216</v>
      </c>
      <c r="I137" s="52">
        <v>3653</v>
      </c>
      <c r="J137" s="53" t="str">
        <f t="shared" si="18"/>
        <v>ok</v>
      </c>
      <c r="K137" s="54" t="str">
        <f t="shared" si="31"/>
        <v>12_216</v>
      </c>
      <c r="L137" s="54">
        <v>12</v>
      </c>
      <c r="M137" s="54">
        <v>216</v>
      </c>
      <c r="N137" s="54">
        <v>3631</v>
      </c>
      <c r="O137" s="55">
        <v>4945</v>
      </c>
      <c r="P137" s="55">
        <v>96</v>
      </c>
      <c r="Q137" s="55">
        <v>4595</v>
      </c>
      <c r="R137" s="55">
        <v>89</v>
      </c>
      <c r="S137" s="52">
        <v>0</v>
      </c>
      <c r="T137" s="56">
        <v>5264</v>
      </c>
      <c r="U137" s="56">
        <v>720</v>
      </c>
      <c r="V137" s="56">
        <v>5062</v>
      </c>
      <c r="W137" s="56">
        <v>4945</v>
      </c>
      <c r="X137" s="57">
        <v>0.96</v>
      </c>
      <c r="Y137" s="109"/>
      <c r="Z137" s="109"/>
      <c r="AA137" s="109"/>
      <c r="AB137" s="109"/>
      <c r="AC137" s="56">
        <v>1704</v>
      </c>
      <c r="AD137" s="58" t="s">
        <v>34</v>
      </c>
      <c r="AE137" s="58" t="s">
        <v>34</v>
      </c>
      <c r="AF137" s="52" t="s">
        <v>35</v>
      </c>
      <c r="AG137" s="52"/>
      <c r="AH137" s="106"/>
      <c r="AI137" s="59"/>
      <c r="AJ137" s="68" t="s">
        <v>9</v>
      </c>
      <c r="AK137" t="s">
        <v>9</v>
      </c>
      <c r="AL137" s="39" t="s">
        <v>9</v>
      </c>
      <c r="AM137" s="117"/>
      <c r="AN137" s="115" t="s">
        <v>9</v>
      </c>
      <c r="AO137" s="30"/>
      <c r="AQ137" s="5"/>
      <c r="AS137" s="35"/>
      <c r="AT137" s="30" t="s">
        <v>9</v>
      </c>
      <c r="AU137" s="20"/>
      <c r="AV137" t="str">
        <f t="shared" si="19"/>
        <v>punainen</v>
      </c>
      <c r="AW137" t="str">
        <f t="shared" si="20"/>
        <v>punainen</v>
      </c>
      <c r="AX137" t="str">
        <f t="shared" si="21"/>
        <v>punainen</v>
      </c>
      <c r="AY137" s="31">
        <f t="shared" si="22"/>
        <v>40</v>
      </c>
      <c r="AZ137" s="31">
        <f t="shared" si="23"/>
        <v>10</v>
      </c>
      <c r="BA137" s="31">
        <f t="shared" si="24"/>
        <v>10</v>
      </c>
      <c r="BB137" s="31">
        <f t="shared" si="25"/>
        <v>10</v>
      </c>
      <c r="BC137" s="31">
        <f t="shared" si="26"/>
        <v>10</v>
      </c>
      <c r="BM137" s="29" t="s">
        <v>34</v>
      </c>
      <c r="BN137" s="29" t="s">
        <v>34</v>
      </c>
    </row>
    <row r="138" spans="1:66" x14ac:dyDescent="0.25">
      <c r="A138" s="50">
        <v>127</v>
      </c>
      <c r="B138" s="50">
        <v>127</v>
      </c>
      <c r="C138" s="50" t="str">
        <f t="shared" si="27"/>
        <v>25_2_2017</v>
      </c>
      <c r="D138" s="50">
        <v>1</v>
      </c>
      <c r="E138" s="51">
        <f t="shared" si="16"/>
        <v>250002</v>
      </c>
      <c r="F138" s="76" t="str">
        <f t="shared" si="17"/>
        <v>25_2</v>
      </c>
      <c r="G138" s="80">
        <v>25</v>
      </c>
      <c r="H138" s="52">
        <v>2</v>
      </c>
      <c r="I138" s="52">
        <v>2017</v>
      </c>
      <c r="J138" s="53" t="str">
        <f t="shared" si="18"/>
        <v>ok</v>
      </c>
      <c r="K138" s="54" t="str">
        <f t="shared" si="31"/>
        <v>25_2</v>
      </c>
      <c r="L138" s="54">
        <v>25</v>
      </c>
      <c r="M138" s="54">
        <v>2</v>
      </c>
      <c r="N138" s="54">
        <v>4832</v>
      </c>
      <c r="O138" s="55">
        <v>1870</v>
      </c>
      <c r="P138" s="55">
        <v>75</v>
      </c>
      <c r="Q138" s="55">
        <v>674</v>
      </c>
      <c r="R138" s="55">
        <v>27</v>
      </c>
      <c r="S138" s="52">
        <v>0</v>
      </c>
      <c r="T138" s="56">
        <v>3506</v>
      </c>
      <c r="U138" s="56">
        <v>657</v>
      </c>
      <c r="V138" s="56">
        <v>3728</v>
      </c>
      <c r="W138" s="56">
        <v>1870</v>
      </c>
      <c r="X138" s="57">
        <v>0.75</v>
      </c>
      <c r="Y138" s="109"/>
      <c r="Z138" s="109"/>
      <c r="AA138" s="109"/>
      <c r="AB138" s="109"/>
      <c r="AC138" s="56">
        <v>485</v>
      </c>
      <c r="AD138" s="61" t="s">
        <v>34</v>
      </c>
      <c r="AE138" s="52" t="s">
        <v>35</v>
      </c>
      <c r="AF138" s="52" t="s">
        <v>35</v>
      </c>
      <c r="AG138" s="52"/>
      <c r="AH138" s="106"/>
      <c r="AI138" s="59"/>
      <c r="AJ138" s="68" t="s">
        <v>9</v>
      </c>
      <c r="AK138" t="s">
        <v>9</v>
      </c>
      <c r="AL138" s="39" t="s">
        <v>9</v>
      </c>
      <c r="AM138" s="117"/>
      <c r="AN138" s="115" t="s">
        <v>9</v>
      </c>
      <c r="AO138" s="30"/>
      <c r="AQ138" s="5"/>
      <c r="AS138" s="35"/>
      <c r="AT138" s="30" t="s">
        <v>9</v>
      </c>
      <c r="AU138" s="20"/>
      <c r="AV138" t="str">
        <f t="shared" si="19"/>
        <v>punainen</v>
      </c>
      <c r="AW138" t="str">
        <f t="shared" si="20"/>
        <v>musta</v>
      </c>
      <c r="AX138" t="str">
        <f t="shared" si="21"/>
        <v>musta</v>
      </c>
      <c r="AY138" s="31">
        <f t="shared" si="22"/>
        <v>13</v>
      </c>
      <c r="AZ138" s="31">
        <f t="shared" si="23"/>
        <v>10</v>
      </c>
      <c r="BA138" s="31">
        <f t="shared" si="24"/>
        <v>1</v>
      </c>
      <c r="BB138" s="31">
        <f t="shared" si="25"/>
        <v>1</v>
      </c>
      <c r="BC138" s="31">
        <f t="shared" si="26"/>
        <v>1</v>
      </c>
      <c r="BM138" s="32" t="s">
        <v>34</v>
      </c>
      <c r="BN138" s="2" t="s">
        <v>35</v>
      </c>
    </row>
    <row r="139" spans="1:66" x14ac:dyDescent="0.25">
      <c r="A139" s="50">
        <v>128</v>
      </c>
      <c r="B139" s="50">
        <v>128</v>
      </c>
      <c r="C139" s="50" t="str">
        <f t="shared" si="27"/>
        <v>25_3_3609</v>
      </c>
      <c r="D139" s="50">
        <v>1</v>
      </c>
      <c r="E139" s="51">
        <f t="shared" si="16"/>
        <v>250003</v>
      </c>
      <c r="F139" s="76" t="str">
        <f t="shared" si="17"/>
        <v>25_3</v>
      </c>
      <c r="G139" s="80">
        <v>25</v>
      </c>
      <c r="H139" s="52">
        <v>3</v>
      </c>
      <c r="I139" s="52">
        <v>3609</v>
      </c>
      <c r="J139" s="53" t="str">
        <f t="shared" si="18"/>
        <v>ok</v>
      </c>
      <c r="K139" s="54" t="str">
        <f t="shared" si="31"/>
        <v>25_3</v>
      </c>
      <c r="L139" s="54">
        <v>25</v>
      </c>
      <c r="M139" s="54">
        <v>3</v>
      </c>
      <c r="N139" s="54">
        <v>749</v>
      </c>
      <c r="O139" s="55">
        <v>2299</v>
      </c>
      <c r="P139" s="55">
        <v>80</v>
      </c>
      <c r="Q139" s="55">
        <v>810</v>
      </c>
      <c r="R139" s="55">
        <v>28</v>
      </c>
      <c r="S139" s="52">
        <v>0</v>
      </c>
      <c r="T139" s="56">
        <v>3506</v>
      </c>
      <c r="U139" s="56">
        <v>657</v>
      </c>
      <c r="V139" s="56">
        <v>3728</v>
      </c>
      <c r="W139" s="56">
        <v>2299</v>
      </c>
      <c r="X139" s="57">
        <v>0.8</v>
      </c>
      <c r="Y139" s="109"/>
      <c r="Z139" s="109"/>
      <c r="AA139" s="109"/>
      <c r="AB139" s="109"/>
      <c r="AC139" s="56">
        <v>576</v>
      </c>
      <c r="AD139" s="61" t="s">
        <v>34</v>
      </c>
      <c r="AE139" s="52" t="s">
        <v>35</v>
      </c>
      <c r="AF139" s="52" t="s">
        <v>35</v>
      </c>
      <c r="AG139" s="52"/>
      <c r="AH139" s="106"/>
      <c r="AI139" s="59"/>
      <c r="AJ139" s="68" t="s">
        <v>9</v>
      </c>
      <c r="AK139" t="s">
        <v>9</v>
      </c>
      <c r="AL139" s="39" t="s">
        <v>9</v>
      </c>
      <c r="AM139" s="117"/>
      <c r="AN139" s="115" t="s">
        <v>9</v>
      </c>
      <c r="AO139" s="30"/>
      <c r="AQ139" s="5"/>
      <c r="AS139" s="35"/>
      <c r="AT139" s="30" t="s">
        <v>9</v>
      </c>
      <c r="AU139" s="20"/>
      <c r="AV139" t="str">
        <f t="shared" si="19"/>
        <v>punainen</v>
      </c>
      <c r="AW139" t="str">
        <f t="shared" si="20"/>
        <v>punainen</v>
      </c>
      <c r="AX139" t="str">
        <f t="shared" si="21"/>
        <v>punainen</v>
      </c>
      <c r="AY139" s="31">
        <f t="shared" si="22"/>
        <v>31</v>
      </c>
      <c r="AZ139" s="31">
        <f t="shared" si="23"/>
        <v>10</v>
      </c>
      <c r="BA139" s="31">
        <f t="shared" si="24"/>
        <v>10</v>
      </c>
      <c r="BB139" s="31">
        <f t="shared" si="25"/>
        <v>10</v>
      </c>
      <c r="BC139" s="31">
        <f t="shared" si="26"/>
        <v>1</v>
      </c>
      <c r="BM139" s="32" t="s">
        <v>34</v>
      </c>
      <c r="BN139" s="2" t="s">
        <v>35</v>
      </c>
    </row>
    <row r="140" spans="1:66" x14ac:dyDescent="0.25">
      <c r="A140" s="50">
        <v>129</v>
      </c>
      <c r="B140" s="50">
        <v>129</v>
      </c>
      <c r="C140" s="50" t="str">
        <f t="shared" si="27"/>
        <v>25_4_5510</v>
      </c>
      <c r="D140" s="50">
        <v>1</v>
      </c>
      <c r="E140" s="51">
        <f t="shared" ref="E140:E181" si="32">G140*10000+H140</f>
        <v>250004</v>
      </c>
      <c r="F140" s="76" t="str">
        <f t="shared" ref="F140:F203" si="33">CONCATENATE(G140,"_",H140)</f>
        <v>25_4</v>
      </c>
      <c r="G140" s="80">
        <v>25</v>
      </c>
      <c r="H140" s="52">
        <v>4</v>
      </c>
      <c r="I140" s="52">
        <v>5510</v>
      </c>
      <c r="J140" s="53" t="str">
        <f t="shared" ref="J140:J181" si="34">IF(F140=K140,"ok","huom!")</f>
        <v>ok</v>
      </c>
      <c r="K140" s="54" t="str">
        <f t="shared" si="31"/>
        <v>25_4</v>
      </c>
      <c r="L140" s="54">
        <v>25</v>
      </c>
      <c r="M140" s="54">
        <v>4</v>
      </c>
      <c r="N140" s="54">
        <v>5489</v>
      </c>
      <c r="O140" s="55">
        <v>2186</v>
      </c>
      <c r="P140" s="55">
        <v>84</v>
      </c>
      <c r="Q140" s="55">
        <v>726</v>
      </c>
      <c r="R140" s="55">
        <v>28</v>
      </c>
      <c r="S140" s="52">
        <v>0</v>
      </c>
      <c r="T140" s="56">
        <v>3506</v>
      </c>
      <c r="U140" s="56">
        <v>657</v>
      </c>
      <c r="V140" s="56">
        <v>3728</v>
      </c>
      <c r="W140" s="56">
        <v>2186</v>
      </c>
      <c r="X140" s="57">
        <v>0.84</v>
      </c>
      <c r="Y140" s="109"/>
      <c r="Z140" s="109"/>
      <c r="AA140" s="109"/>
      <c r="AB140" s="109"/>
      <c r="AC140" s="56">
        <v>576</v>
      </c>
      <c r="AD140" s="61" t="s">
        <v>34</v>
      </c>
      <c r="AE140" s="52" t="s">
        <v>35</v>
      </c>
      <c r="AF140" s="52" t="s">
        <v>35</v>
      </c>
      <c r="AG140" s="52"/>
      <c r="AH140" s="106"/>
      <c r="AI140" s="59"/>
      <c r="AJ140" s="68" t="s">
        <v>9</v>
      </c>
      <c r="AK140" t="s">
        <v>9</v>
      </c>
      <c r="AL140" s="39" t="s">
        <v>9</v>
      </c>
      <c r="AM140" s="117"/>
      <c r="AN140" s="115" t="s">
        <v>9</v>
      </c>
      <c r="AO140" s="30"/>
      <c r="AQ140" s="5"/>
      <c r="AS140" s="35"/>
      <c r="AT140" s="30" t="s">
        <v>9</v>
      </c>
      <c r="AU140" s="20"/>
      <c r="AV140" t="str">
        <f t="shared" ref="AV140:AV181" si="35">IF(X140="ei mallia","ei mallia",IF(X140&gt;0.599999,IF(W140&gt;999,"punainen",IF(AC140&gt;99,"punainen",IF(AD140="osa seud. yht","punainen","musta"))),"musta"))</f>
        <v>punainen</v>
      </c>
      <c r="AW140" t="str">
        <f t="shared" ref="AW140:AW181" si="36">IF(X140="ei mallia","ei mallia",IF(X140&gt;0.399999,IF(W140&gt;1999,"punainen",IF(AC140&gt;499,"punainen",IF(AE140="osa seud. yht","punainen","musta"))),"musta"))</f>
        <v>punainen</v>
      </c>
      <c r="AX140" t="str">
        <f t="shared" ref="AX140:AX181" si="37">IF(X140="ei mallia","ei mallia",IF(AY140&gt;20,"punainen","musta"))</f>
        <v>punainen</v>
      </c>
      <c r="AY140" s="31">
        <f t="shared" ref="AY140:AY181" si="38">SUM(AZ140:BC140)</f>
        <v>31</v>
      </c>
      <c r="AZ140" s="31">
        <f t="shared" ref="AZ140:AZ181" si="39">IF(X140&gt;0.59999,10,IF(X140&gt;0.39999,1,0))</f>
        <v>10</v>
      </c>
      <c r="BA140" s="31">
        <f t="shared" ref="BA140:BA181" si="40">IF(W140&gt;1999,10,IF(W140&gt;999,1,0))</f>
        <v>10</v>
      </c>
      <c r="BB140" s="31">
        <f t="shared" ref="BB140:BB181" si="41">IF(AC140&gt;499,10,IF(AC140&gt;99,1,0))</f>
        <v>10</v>
      </c>
      <c r="BC140" s="31">
        <f t="shared" ref="BC140:BC181" si="42">IF(AE140="osa seud. yht",10,IF(AD140="osa seud. yht",1,0))</f>
        <v>1</v>
      </c>
      <c r="BM140" s="32" t="s">
        <v>34</v>
      </c>
      <c r="BN140" s="2" t="s">
        <v>35</v>
      </c>
    </row>
    <row r="141" spans="1:66" x14ac:dyDescent="0.25">
      <c r="A141" s="50">
        <v>130</v>
      </c>
      <c r="B141" s="50">
        <v>130</v>
      </c>
      <c r="C141" s="50" t="str">
        <f t="shared" ref="C141:C204" si="43">CONCATENATE(G141,"_",H141,"_",I141)</f>
        <v>25_5_4530</v>
      </c>
      <c r="D141" s="50">
        <v>1</v>
      </c>
      <c r="E141" s="51">
        <f t="shared" si="32"/>
        <v>250005</v>
      </c>
      <c r="F141" s="76" t="str">
        <f t="shared" si="33"/>
        <v>25_5</v>
      </c>
      <c r="G141" s="80">
        <v>25</v>
      </c>
      <c r="H141" s="52">
        <v>5</v>
      </c>
      <c r="I141" s="52">
        <v>4530</v>
      </c>
      <c r="J141" s="53" t="str">
        <f t="shared" si="34"/>
        <v>ok</v>
      </c>
      <c r="K141" s="54" t="str">
        <f t="shared" si="31"/>
        <v>25_5</v>
      </c>
      <c r="L141" s="54">
        <v>25</v>
      </c>
      <c r="M141" s="54">
        <v>5</v>
      </c>
      <c r="N141" s="54">
        <v>4481</v>
      </c>
      <c r="O141" s="55">
        <v>2225</v>
      </c>
      <c r="P141" s="55">
        <v>90</v>
      </c>
      <c r="Q141" s="55">
        <v>725</v>
      </c>
      <c r="R141" s="55">
        <v>29</v>
      </c>
      <c r="S141" s="52">
        <v>0</v>
      </c>
      <c r="T141" s="56">
        <v>3506</v>
      </c>
      <c r="U141" s="56">
        <v>657</v>
      </c>
      <c r="V141" s="56">
        <v>3728</v>
      </c>
      <c r="W141" s="56">
        <v>2225</v>
      </c>
      <c r="X141" s="57">
        <v>0.9</v>
      </c>
      <c r="Y141" s="109"/>
      <c r="Z141" s="109"/>
      <c r="AA141" s="109"/>
      <c r="AB141" s="109"/>
      <c r="AC141" s="56">
        <v>554</v>
      </c>
      <c r="AD141" s="61" t="s">
        <v>34</v>
      </c>
      <c r="AE141" s="52" t="s">
        <v>35</v>
      </c>
      <c r="AF141" s="52" t="s">
        <v>35</v>
      </c>
      <c r="AG141" s="52"/>
      <c r="AH141" s="106"/>
      <c r="AI141" s="59"/>
      <c r="AJ141" s="68" t="s">
        <v>9</v>
      </c>
      <c r="AK141" t="s">
        <v>9</v>
      </c>
      <c r="AL141" s="39" t="s">
        <v>9</v>
      </c>
      <c r="AM141" s="117"/>
      <c r="AN141" s="115" t="s">
        <v>9</v>
      </c>
      <c r="AO141" s="30"/>
      <c r="AQ141" s="5"/>
      <c r="AS141" s="35"/>
      <c r="AT141" s="30" t="s">
        <v>9</v>
      </c>
      <c r="AU141" s="20"/>
      <c r="AV141" t="str">
        <f t="shared" si="35"/>
        <v>punainen</v>
      </c>
      <c r="AW141" t="str">
        <f t="shared" si="36"/>
        <v>punainen</v>
      </c>
      <c r="AX141" t="str">
        <f t="shared" si="37"/>
        <v>punainen</v>
      </c>
      <c r="AY141" s="31">
        <f t="shared" si="38"/>
        <v>31</v>
      </c>
      <c r="AZ141" s="31">
        <f t="shared" si="39"/>
        <v>10</v>
      </c>
      <c r="BA141" s="31">
        <f t="shared" si="40"/>
        <v>10</v>
      </c>
      <c r="BB141" s="31">
        <f t="shared" si="41"/>
        <v>10</v>
      </c>
      <c r="BC141" s="31">
        <f t="shared" si="42"/>
        <v>1</v>
      </c>
      <c r="BM141" s="32" t="s">
        <v>34</v>
      </c>
      <c r="BN141" s="2" t="s">
        <v>35</v>
      </c>
    </row>
    <row r="142" spans="1:66" x14ac:dyDescent="0.25">
      <c r="A142" s="50">
        <v>131</v>
      </c>
      <c r="B142" s="50">
        <v>131</v>
      </c>
      <c r="C142" s="50" t="str">
        <f t="shared" si="43"/>
        <v>25_6_4776</v>
      </c>
      <c r="D142" s="50">
        <v>1</v>
      </c>
      <c r="E142" s="51">
        <f t="shared" si="32"/>
        <v>250006</v>
      </c>
      <c r="F142" s="76" t="str">
        <f t="shared" si="33"/>
        <v>25_6</v>
      </c>
      <c r="G142" s="80">
        <v>25</v>
      </c>
      <c r="H142" s="52">
        <v>6</v>
      </c>
      <c r="I142" s="52">
        <v>4776</v>
      </c>
      <c r="J142" s="53" t="str">
        <f t="shared" si="34"/>
        <v>ok</v>
      </c>
      <c r="K142" s="54" t="str">
        <f t="shared" si="31"/>
        <v>25_6</v>
      </c>
      <c r="L142" s="54">
        <v>25</v>
      </c>
      <c r="M142" s="54">
        <v>6</v>
      </c>
      <c r="N142" s="54">
        <v>4761</v>
      </c>
      <c r="O142" s="55">
        <v>2198</v>
      </c>
      <c r="P142" s="55">
        <v>78</v>
      </c>
      <c r="Q142" s="55">
        <v>674</v>
      </c>
      <c r="R142" s="55">
        <v>24</v>
      </c>
      <c r="S142" s="52">
        <v>0</v>
      </c>
      <c r="T142" s="56">
        <v>4462</v>
      </c>
      <c r="U142" s="56">
        <v>945</v>
      </c>
      <c r="V142" s="56">
        <v>4704</v>
      </c>
      <c r="W142" s="56">
        <v>2198</v>
      </c>
      <c r="X142" s="57">
        <v>0.78</v>
      </c>
      <c r="Y142" s="109"/>
      <c r="Z142" s="109"/>
      <c r="AA142" s="109"/>
      <c r="AB142" s="109"/>
      <c r="AC142" s="56">
        <v>559</v>
      </c>
      <c r="AD142" s="61" t="s">
        <v>34</v>
      </c>
      <c r="AE142" s="52" t="s">
        <v>35</v>
      </c>
      <c r="AF142" s="52" t="s">
        <v>35</v>
      </c>
      <c r="AG142" s="52"/>
      <c r="AH142" s="106"/>
      <c r="AI142" s="59"/>
      <c r="AJ142" s="68" t="s">
        <v>9</v>
      </c>
      <c r="AK142" t="s">
        <v>9</v>
      </c>
      <c r="AL142" s="39" t="s">
        <v>9</v>
      </c>
      <c r="AM142" s="117"/>
      <c r="AN142" s="115" t="s">
        <v>9</v>
      </c>
      <c r="AO142" s="30"/>
      <c r="AQ142" s="5"/>
      <c r="AS142" s="35"/>
      <c r="AT142" s="30" t="s">
        <v>9</v>
      </c>
      <c r="AU142" s="20"/>
      <c r="AV142" t="str">
        <f t="shared" si="35"/>
        <v>punainen</v>
      </c>
      <c r="AW142" t="str">
        <f t="shared" si="36"/>
        <v>punainen</v>
      </c>
      <c r="AX142" t="str">
        <f t="shared" si="37"/>
        <v>punainen</v>
      </c>
      <c r="AY142" s="31">
        <f t="shared" si="38"/>
        <v>31</v>
      </c>
      <c r="AZ142" s="31">
        <f t="shared" si="39"/>
        <v>10</v>
      </c>
      <c r="BA142" s="31">
        <f t="shared" si="40"/>
        <v>10</v>
      </c>
      <c r="BB142" s="31">
        <f t="shared" si="41"/>
        <v>10</v>
      </c>
      <c r="BC142" s="31">
        <f t="shared" si="42"/>
        <v>1</v>
      </c>
      <c r="BM142" s="32" t="s">
        <v>34</v>
      </c>
      <c r="BN142" s="2" t="s">
        <v>35</v>
      </c>
    </row>
    <row r="143" spans="1:66" x14ac:dyDescent="0.25">
      <c r="A143" s="50">
        <v>132</v>
      </c>
      <c r="B143" s="50">
        <v>132</v>
      </c>
      <c r="C143" s="50" t="str">
        <f t="shared" si="43"/>
        <v>25_7_7731</v>
      </c>
      <c r="D143" s="50">
        <v>1</v>
      </c>
      <c r="E143" s="51">
        <f t="shared" si="32"/>
        <v>250007</v>
      </c>
      <c r="F143" s="76" t="str">
        <f t="shared" si="33"/>
        <v>25_7</v>
      </c>
      <c r="G143" s="80">
        <v>25</v>
      </c>
      <c r="H143" s="52">
        <v>7</v>
      </c>
      <c r="I143" s="52">
        <v>7731</v>
      </c>
      <c r="J143" s="53" t="str">
        <f t="shared" si="34"/>
        <v>ok</v>
      </c>
      <c r="K143" s="54" t="str">
        <f t="shared" si="31"/>
        <v>25_7</v>
      </c>
      <c r="L143" s="54">
        <v>25</v>
      </c>
      <c r="M143" s="54">
        <v>7</v>
      </c>
      <c r="N143" s="54">
        <v>7685</v>
      </c>
      <c r="O143" s="55">
        <v>2220</v>
      </c>
      <c r="P143" s="55">
        <v>63</v>
      </c>
      <c r="Q143" s="55">
        <v>768</v>
      </c>
      <c r="R143" s="55">
        <v>22</v>
      </c>
      <c r="S143" s="52">
        <v>0</v>
      </c>
      <c r="T143" s="56">
        <v>4462</v>
      </c>
      <c r="U143" s="56">
        <v>945</v>
      </c>
      <c r="V143" s="56">
        <v>4704</v>
      </c>
      <c r="W143" s="56">
        <v>2220</v>
      </c>
      <c r="X143" s="57">
        <v>0.63</v>
      </c>
      <c r="Y143" s="109"/>
      <c r="Z143" s="109"/>
      <c r="AA143" s="109"/>
      <c r="AB143" s="109"/>
      <c r="AC143" s="56">
        <v>591</v>
      </c>
      <c r="AD143" s="61" t="s">
        <v>34</v>
      </c>
      <c r="AE143" s="52" t="s">
        <v>35</v>
      </c>
      <c r="AF143" s="52" t="s">
        <v>35</v>
      </c>
      <c r="AG143" s="52"/>
      <c r="AH143" s="106"/>
      <c r="AI143" s="59"/>
      <c r="AJ143" s="68" t="s">
        <v>9</v>
      </c>
      <c r="AK143" t="s">
        <v>9</v>
      </c>
      <c r="AL143" s="39" t="s">
        <v>9</v>
      </c>
      <c r="AM143" s="117"/>
      <c r="AN143" s="115" t="s">
        <v>9</v>
      </c>
      <c r="AO143" s="30"/>
      <c r="AQ143" s="5"/>
      <c r="AS143" s="35"/>
      <c r="AT143" s="30" t="s">
        <v>9</v>
      </c>
      <c r="AU143" s="20"/>
      <c r="AV143" t="str">
        <f t="shared" si="35"/>
        <v>punainen</v>
      </c>
      <c r="AW143" t="str">
        <f t="shared" si="36"/>
        <v>punainen</v>
      </c>
      <c r="AX143" t="str">
        <f t="shared" si="37"/>
        <v>punainen</v>
      </c>
      <c r="AY143" s="31">
        <f t="shared" si="38"/>
        <v>31</v>
      </c>
      <c r="AZ143" s="31">
        <f t="shared" si="39"/>
        <v>10</v>
      </c>
      <c r="BA143" s="31">
        <f t="shared" si="40"/>
        <v>10</v>
      </c>
      <c r="BB143" s="31">
        <f t="shared" si="41"/>
        <v>10</v>
      </c>
      <c r="BC143" s="31">
        <f t="shared" si="42"/>
        <v>1</v>
      </c>
      <c r="BM143" s="32" t="s">
        <v>34</v>
      </c>
      <c r="BN143" s="2" t="s">
        <v>35</v>
      </c>
    </row>
    <row r="144" spans="1:66" x14ac:dyDescent="0.25">
      <c r="A144" s="50">
        <v>133</v>
      </c>
      <c r="B144" s="50">
        <v>133</v>
      </c>
      <c r="C144" s="50" t="str">
        <f t="shared" si="43"/>
        <v>25_8_1477</v>
      </c>
      <c r="D144" s="50">
        <v>1</v>
      </c>
      <c r="E144" s="51">
        <f t="shared" si="32"/>
        <v>250008</v>
      </c>
      <c r="F144" s="76" t="str">
        <f t="shared" si="33"/>
        <v>25_8</v>
      </c>
      <c r="G144" s="80">
        <v>25</v>
      </c>
      <c r="H144" s="52">
        <v>8</v>
      </c>
      <c r="I144" s="52">
        <v>1477</v>
      </c>
      <c r="J144" s="53" t="str">
        <f t="shared" si="34"/>
        <v>ok</v>
      </c>
      <c r="K144" s="54" t="str">
        <f t="shared" si="31"/>
        <v>25_8</v>
      </c>
      <c r="L144" s="54">
        <v>25</v>
      </c>
      <c r="M144" s="54">
        <v>8</v>
      </c>
      <c r="N144" s="54">
        <v>1405</v>
      </c>
      <c r="O144" s="55">
        <v>2508</v>
      </c>
      <c r="P144" s="55">
        <v>54</v>
      </c>
      <c r="Q144" s="55">
        <v>997</v>
      </c>
      <c r="R144" s="55">
        <v>21</v>
      </c>
      <c r="S144" s="52">
        <v>0</v>
      </c>
      <c r="T144" s="56">
        <v>7197</v>
      </c>
      <c r="U144" s="56">
        <v>834</v>
      </c>
      <c r="V144" s="56">
        <v>7724</v>
      </c>
      <c r="W144" s="56">
        <v>2508</v>
      </c>
      <c r="X144" s="57">
        <v>0.54</v>
      </c>
      <c r="Y144" s="109"/>
      <c r="Z144" s="109"/>
      <c r="AA144" s="109"/>
      <c r="AB144" s="109"/>
      <c r="AC144" s="56">
        <v>698</v>
      </c>
      <c r="AD144" s="61" t="s">
        <v>34</v>
      </c>
      <c r="AE144" s="52" t="s">
        <v>35</v>
      </c>
      <c r="AF144" s="52" t="s">
        <v>35</v>
      </c>
      <c r="AG144" s="52" t="s">
        <v>36</v>
      </c>
      <c r="AH144" s="106"/>
      <c r="AI144" s="59"/>
      <c r="AJ144" s="68" t="s">
        <v>9</v>
      </c>
      <c r="AK144" t="s">
        <v>9</v>
      </c>
      <c r="AL144" s="39" t="s">
        <v>9</v>
      </c>
      <c r="AM144" s="117"/>
      <c r="AN144" s="115" t="s">
        <v>9</v>
      </c>
      <c r="AO144" s="30"/>
      <c r="AQ144" s="5"/>
      <c r="AS144" s="35"/>
      <c r="AT144" s="30" t="s">
        <v>9</v>
      </c>
      <c r="AU144" s="20"/>
      <c r="AV144" t="str">
        <f t="shared" si="35"/>
        <v>musta</v>
      </c>
      <c r="AW144" t="str">
        <f t="shared" si="36"/>
        <v>punainen</v>
      </c>
      <c r="AX144" t="str">
        <f t="shared" si="37"/>
        <v>punainen</v>
      </c>
      <c r="AY144" s="31">
        <f t="shared" si="38"/>
        <v>22</v>
      </c>
      <c r="AZ144" s="31">
        <f t="shared" si="39"/>
        <v>1</v>
      </c>
      <c r="BA144" s="31">
        <f t="shared" si="40"/>
        <v>10</v>
      </c>
      <c r="BB144" s="31">
        <f t="shared" si="41"/>
        <v>10</v>
      </c>
      <c r="BC144" s="31">
        <f t="shared" si="42"/>
        <v>1</v>
      </c>
      <c r="BM144" s="32" t="s">
        <v>34</v>
      </c>
      <c r="BN144" s="2" t="s">
        <v>35</v>
      </c>
    </row>
    <row r="145" spans="1:66" x14ac:dyDescent="0.25">
      <c r="A145" s="50">
        <v>134</v>
      </c>
      <c r="B145" s="50">
        <v>134</v>
      </c>
      <c r="C145" s="50" t="str">
        <f t="shared" si="43"/>
        <v>25_9_3688</v>
      </c>
      <c r="D145" s="50">
        <v>1</v>
      </c>
      <c r="E145" s="51">
        <f t="shared" si="32"/>
        <v>250009</v>
      </c>
      <c r="F145" s="76" t="str">
        <f t="shared" si="33"/>
        <v>25_9</v>
      </c>
      <c r="G145" s="80">
        <v>25</v>
      </c>
      <c r="H145" s="52">
        <v>9</v>
      </c>
      <c r="I145" s="52">
        <v>3688</v>
      </c>
      <c r="J145" s="53" t="str">
        <f t="shared" si="34"/>
        <v>ok</v>
      </c>
      <c r="K145" s="54" t="str">
        <f t="shared" si="31"/>
        <v>25_9</v>
      </c>
      <c r="L145" s="54">
        <v>25</v>
      </c>
      <c r="M145" s="54">
        <v>9</v>
      </c>
      <c r="N145" s="54">
        <v>3665</v>
      </c>
      <c r="O145" s="55">
        <v>2667</v>
      </c>
      <c r="P145" s="55">
        <v>48</v>
      </c>
      <c r="Q145" s="55">
        <v>1352</v>
      </c>
      <c r="R145" s="55">
        <v>24</v>
      </c>
      <c r="S145" s="52">
        <v>0</v>
      </c>
      <c r="T145" s="56">
        <v>9926</v>
      </c>
      <c r="U145" s="56">
        <v>959</v>
      </c>
      <c r="V145" s="56">
        <v>10812</v>
      </c>
      <c r="W145" s="56">
        <v>2667</v>
      </c>
      <c r="X145" s="57">
        <v>0.48</v>
      </c>
      <c r="Y145" s="109"/>
      <c r="Z145" s="109"/>
      <c r="AA145" s="109"/>
      <c r="AB145" s="109"/>
      <c r="AC145" s="56">
        <v>1376</v>
      </c>
      <c r="AD145" s="58" t="s">
        <v>34</v>
      </c>
      <c r="AE145" s="58" t="s">
        <v>34</v>
      </c>
      <c r="AF145" s="52" t="s">
        <v>36</v>
      </c>
      <c r="AG145" s="52" t="s">
        <v>36</v>
      </c>
      <c r="AH145" s="106"/>
      <c r="AI145" s="59"/>
      <c r="AJ145" s="68" t="s">
        <v>9</v>
      </c>
      <c r="AK145" t="s">
        <v>9</v>
      </c>
      <c r="AL145" s="39" t="s">
        <v>9</v>
      </c>
      <c r="AM145" s="117"/>
      <c r="AN145" s="115" t="s">
        <v>9</v>
      </c>
      <c r="AO145" s="30"/>
      <c r="AQ145" s="5"/>
      <c r="AS145" s="35"/>
      <c r="AT145" s="30" t="s">
        <v>9</v>
      </c>
      <c r="AU145" s="20"/>
      <c r="AV145" t="str">
        <f t="shared" si="35"/>
        <v>musta</v>
      </c>
      <c r="AW145" t="str">
        <f t="shared" si="36"/>
        <v>punainen</v>
      </c>
      <c r="AX145" t="str">
        <f t="shared" si="37"/>
        <v>punainen</v>
      </c>
      <c r="AY145" s="31">
        <f t="shared" si="38"/>
        <v>31</v>
      </c>
      <c r="AZ145" s="31">
        <f t="shared" si="39"/>
        <v>1</v>
      </c>
      <c r="BA145" s="31">
        <f t="shared" si="40"/>
        <v>10</v>
      </c>
      <c r="BB145" s="31">
        <f t="shared" si="41"/>
        <v>10</v>
      </c>
      <c r="BC145" s="31">
        <f t="shared" si="42"/>
        <v>10</v>
      </c>
      <c r="BM145" s="29" t="s">
        <v>34</v>
      </c>
      <c r="BN145" s="29" t="s">
        <v>34</v>
      </c>
    </row>
    <row r="146" spans="1:66" x14ac:dyDescent="0.25">
      <c r="A146" s="50">
        <v>135</v>
      </c>
      <c r="B146" s="50">
        <v>135</v>
      </c>
      <c r="C146" s="50" t="str">
        <f t="shared" si="43"/>
        <v>25_11_5870</v>
      </c>
      <c r="D146" s="50">
        <v>1</v>
      </c>
      <c r="E146" s="51">
        <f t="shared" si="32"/>
        <v>250011</v>
      </c>
      <c r="F146" s="76" t="str">
        <f t="shared" si="33"/>
        <v>25_11</v>
      </c>
      <c r="G146" s="80">
        <v>25</v>
      </c>
      <c r="H146" s="52">
        <v>11</v>
      </c>
      <c r="I146" s="52">
        <v>5870</v>
      </c>
      <c r="J146" s="53" t="str">
        <f t="shared" si="34"/>
        <v>ok</v>
      </c>
      <c r="K146" s="54" t="str">
        <f t="shared" si="31"/>
        <v>25_11</v>
      </c>
      <c r="L146" s="54">
        <v>25</v>
      </c>
      <c r="M146" s="54">
        <v>11</v>
      </c>
      <c r="N146" s="54">
        <v>5840</v>
      </c>
      <c r="O146" s="55">
        <v>2852</v>
      </c>
      <c r="P146" s="55">
        <v>45</v>
      </c>
      <c r="Q146" s="55">
        <v>1620</v>
      </c>
      <c r="R146" s="55">
        <v>25</v>
      </c>
      <c r="S146" s="52">
        <v>0</v>
      </c>
      <c r="T146" s="56">
        <v>9926</v>
      </c>
      <c r="U146" s="56">
        <v>959</v>
      </c>
      <c r="V146" s="56">
        <v>10812</v>
      </c>
      <c r="W146" s="56">
        <v>2852</v>
      </c>
      <c r="X146" s="57">
        <v>0.45</v>
      </c>
      <c r="Y146" s="109"/>
      <c r="Z146" s="109"/>
      <c r="AA146" s="109"/>
      <c r="AB146" s="109"/>
      <c r="AC146" s="56">
        <v>1738</v>
      </c>
      <c r="AD146" s="58" t="s">
        <v>34</v>
      </c>
      <c r="AE146" s="58" t="s">
        <v>34</v>
      </c>
      <c r="AF146" s="52" t="s">
        <v>35</v>
      </c>
      <c r="AG146" s="52"/>
      <c r="AH146" s="106"/>
      <c r="AI146" s="59"/>
      <c r="AJ146" s="68" t="s">
        <v>9</v>
      </c>
      <c r="AK146" t="s">
        <v>9</v>
      </c>
      <c r="AL146" s="39" t="s">
        <v>9</v>
      </c>
      <c r="AM146" s="117"/>
      <c r="AN146" s="115" t="s">
        <v>9</v>
      </c>
      <c r="AO146" s="30"/>
      <c r="AQ146" s="5"/>
      <c r="AS146" s="35"/>
      <c r="AT146" s="30" t="s">
        <v>9</v>
      </c>
      <c r="AU146" s="20"/>
      <c r="AV146" t="str">
        <f t="shared" si="35"/>
        <v>musta</v>
      </c>
      <c r="AW146" t="str">
        <f t="shared" si="36"/>
        <v>punainen</v>
      </c>
      <c r="AX146" t="str">
        <f t="shared" si="37"/>
        <v>punainen</v>
      </c>
      <c r="AY146" s="31">
        <f t="shared" si="38"/>
        <v>31</v>
      </c>
      <c r="AZ146" s="31">
        <f t="shared" si="39"/>
        <v>1</v>
      </c>
      <c r="BA146" s="31">
        <f t="shared" si="40"/>
        <v>10</v>
      </c>
      <c r="BB146" s="31">
        <f t="shared" si="41"/>
        <v>10</v>
      </c>
      <c r="BC146" s="31">
        <f t="shared" si="42"/>
        <v>10</v>
      </c>
      <c r="BM146" s="29" t="s">
        <v>34</v>
      </c>
      <c r="BN146" s="29" t="s">
        <v>34</v>
      </c>
    </row>
    <row r="147" spans="1:66" x14ac:dyDescent="0.25">
      <c r="A147" s="50">
        <v>136</v>
      </c>
      <c r="B147" s="50">
        <v>136</v>
      </c>
      <c r="C147" s="50" t="str">
        <f t="shared" si="43"/>
        <v>25_12_6025</v>
      </c>
      <c r="D147" s="50">
        <v>1</v>
      </c>
      <c r="E147" s="51">
        <f t="shared" si="32"/>
        <v>250012</v>
      </c>
      <c r="F147" s="76" t="str">
        <f t="shared" si="33"/>
        <v>25_12</v>
      </c>
      <c r="G147" s="80">
        <v>25</v>
      </c>
      <c r="H147" s="52">
        <v>12</v>
      </c>
      <c r="I147" s="52">
        <v>6025</v>
      </c>
      <c r="J147" s="53" t="str">
        <f t="shared" si="34"/>
        <v>ok</v>
      </c>
      <c r="K147" s="54" t="str">
        <f t="shared" si="31"/>
        <v>25_12</v>
      </c>
      <c r="L147" s="54">
        <v>25</v>
      </c>
      <c r="M147" s="54">
        <v>12</v>
      </c>
      <c r="N147" s="54">
        <v>6018</v>
      </c>
      <c r="O147" s="55">
        <v>2965</v>
      </c>
      <c r="P147" s="55">
        <v>49</v>
      </c>
      <c r="Q147" s="55">
        <v>1747</v>
      </c>
      <c r="R147" s="55">
        <v>29</v>
      </c>
      <c r="S147" s="52">
        <v>0</v>
      </c>
      <c r="T147" s="56">
        <v>9341</v>
      </c>
      <c r="U147" s="56">
        <v>957</v>
      </c>
      <c r="V147" s="56">
        <v>9791</v>
      </c>
      <c r="W147" s="56">
        <v>2965</v>
      </c>
      <c r="X147" s="57">
        <v>0.49</v>
      </c>
      <c r="Y147" s="109"/>
      <c r="Z147" s="109"/>
      <c r="AA147" s="109"/>
      <c r="AB147" s="109"/>
      <c r="AC147" s="56">
        <v>1595</v>
      </c>
      <c r="AD147" s="58" t="s">
        <v>34</v>
      </c>
      <c r="AE147" s="58" t="s">
        <v>34</v>
      </c>
      <c r="AF147" s="52" t="s">
        <v>35</v>
      </c>
      <c r="AG147" s="52"/>
      <c r="AH147" s="106"/>
      <c r="AI147" s="59"/>
      <c r="AJ147" s="68" t="s">
        <v>9</v>
      </c>
      <c r="AK147" t="s">
        <v>9</v>
      </c>
      <c r="AL147" s="39" t="s">
        <v>9</v>
      </c>
      <c r="AM147" s="117"/>
      <c r="AN147" s="115" t="s">
        <v>9</v>
      </c>
      <c r="AO147" s="30"/>
      <c r="AQ147" s="5"/>
      <c r="AS147" s="35"/>
      <c r="AT147" s="30" t="s">
        <v>9</v>
      </c>
      <c r="AU147" s="20"/>
      <c r="AV147" t="str">
        <f t="shared" si="35"/>
        <v>musta</v>
      </c>
      <c r="AW147" t="str">
        <f t="shared" si="36"/>
        <v>punainen</v>
      </c>
      <c r="AX147" t="str">
        <f t="shared" si="37"/>
        <v>punainen</v>
      </c>
      <c r="AY147" s="31">
        <f t="shared" si="38"/>
        <v>31</v>
      </c>
      <c r="AZ147" s="31">
        <f t="shared" si="39"/>
        <v>1</v>
      </c>
      <c r="BA147" s="31">
        <f t="shared" si="40"/>
        <v>10</v>
      </c>
      <c r="BB147" s="31">
        <f t="shared" si="41"/>
        <v>10</v>
      </c>
      <c r="BC147" s="31">
        <f t="shared" si="42"/>
        <v>10</v>
      </c>
      <c r="BM147" s="29" t="s">
        <v>34</v>
      </c>
      <c r="BN147" s="29" t="s">
        <v>34</v>
      </c>
    </row>
    <row r="148" spans="1:66" x14ac:dyDescent="0.25">
      <c r="A148" s="50">
        <v>137</v>
      </c>
      <c r="B148" s="50">
        <v>137</v>
      </c>
      <c r="C148" s="50" t="str">
        <f t="shared" si="43"/>
        <v>25_13_3002</v>
      </c>
      <c r="D148" s="50">
        <v>1</v>
      </c>
      <c r="E148" s="51">
        <f t="shared" si="32"/>
        <v>250013</v>
      </c>
      <c r="F148" s="76" t="str">
        <f t="shared" si="33"/>
        <v>25_13</v>
      </c>
      <c r="G148" s="80">
        <v>25</v>
      </c>
      <c r="H148" s="52">
        <v>13</v>
      </c>
      <c r="I148" s="52">
        <v>3002</v>
      </c>
      <c r="J148" s="53" t="str">
        <f t="shared" si="34"/>
        <v>ok</v>
      </c>
      <c r="K148" s="54" t="str">
        <f t="shared" si="31"/>
        <v>25_13</v>
      </c>
      <c r="L148" s="54">
        <v>25</v>
      </c>
      <c r="M148" s="54">
        <v>13</v>
      </c>
      <c r="N148" s="54">
        <v>2984</v>
      </c>
      <c r="O148" s="55">
        <v>2970</v>
      </c>
      <c r="P148" s="55">
        <v>67</v>
      </c>
      <c r="Q148" s="55">
        <v>1846</v>
      </c>
      <c r="R148" s="55">
        <v>42</v>
      </c>
      <c r="S148" s="52">
        <v>0</v>
      </c>
      <c r="T148" s="56">
        <v>6649</v>
      </c>
      <c r="U148" s="56">
        <v>1007</v>
      </c>
      <c r="V148" s="56">
        <v>6630</v>
      </c>
      <c r="W148" s="56">
        <v>2970</v>
      </c>
      <c r="X148" s="57">
        <v>0.67</v>
      </c>
      <c r="Y148" s="109"/>
      <c r="Z148" s="109"/>
      <c r="AA148" s="109"/>
      <c r="AB148" s="109"/>
      <c r="AC148" s="56">
        <v>1422</v>
      </c>
      <c r="AD148" s="58" t="s">
        <v>34</v>
      </c>
      <c r="AE148" s="58" t="s">
        <v>34</v>
      </c>
      <c r="AF148" s="52" t="s">
        <v>35</v>
      </c>
      <c r="AG148" s="52"/>
      <c r="AH148" s="106"/>
      <c r="AI148" s="59"/>
      <c r="AJ148" s="68" t="s">
        <v>9</v>
      </c>
      <c r="AK148" t="s">
        <v>9</v>
      </c>
      <c r="AL148" s="39" t="s">
        <v>9</v>
      </c>
      <c r="AM148" s="117"/>
      <c r="AN148" s="115" t="s">
        <v>9</v>
      </c>
      <c r="AO148" s="30"/>
      <c r="AQ148" s="5"/>
      <c r="AS148" s="35"/>
      <c r="AT148" s="30" t="s">
        <v>9</v>
      </c>
      <c r="AU148" s="20"/>
      <c r="AV148" t="str">
        <f t="shared" si="35"/>
        <v>punainen</v>
      </c>
      <c r="AW148" t="str">
        <f t="shared" si="36"/>
        <v>punainen</v>
      </c>
      <c r="AX148" t="str">
        <f t="shared" si="37"/>
        <v>punainen</v>
      </c>
      <c r="AY148" s="31">
        <f t="shared" si="38"/>
        <v>40</v>
      </c>
      <c r="AZ148" s="31">
        <f t="shared" si="39"/>
        <v>10</v>
      </c>
      <c r="BA148" s="31">
        <f t="shared" si="40"/>
        <v>10</v>
      </c>
      <c r="BB148" s="31">
        <f t="shared" si="41"/>
        <v>10</v>
      </c>
      <c r="BC148" s="31">
        <f t="shared" si="42"/>
        <v>10</v>
      </c>
      <c r="BM148" s="29" t="s">
        <v>34</v>
      </c>
      <c r="BN148" s="29" t="s">
        <v>34</v>
      </c>
    </row>
    <row r="149" spans="1:66" x14ac:dyDescent="0.25">
      <c r="A149" s="50">
        <v>138</v>
      </c>
      <c r="B149" s="50">
        <v>138</v>
      </c>
      <c r="C149" s="50" t="str">
        <f t="shared" si="43"/>
        <v>25_14_1991</v>
      </c>
      <c r="D149" s="50">
        <v>1</v>
      </c>
      <c r="E149" s="51">
        <f t="shared" si="32"/>
        <v>250014</v>
      </c>
      <c r="F149" s="76" t="str">
        <f t="shared" si="33"/>
        <v>25_14</v>
      </c>
      <c r="G149" s="80">
        <v>25</v>
      </c>
      <c r="H149" s="52">
        <v>14</v>
      </c>
      <c r="I149" s="52">
        <v>1991</v>
      </c>
      <c r="J149" s="53" t="str">
        <f t="shared" si="34"/>
        <v>ok</v>
      </c>
      <c r="K149" s="54" t="str">
        <f t="shared" si="31"/>
        <v>25_14</v>
      </c>
      <c r="L149" s="54">
        <v>25</v>
      </c>
      <c r="M149" s="54">
        <v>14</v>
      </c>
      <c r="N149" s="54">
        <v>2043</v>
      </c>
      <c r="O149" s="55">
        <v>3726</v>
      </c>
      <c r="P149" s="55">
        <v>88</v>
      </c>
      <c r="Q149" s="55">
        <v>1974</v>
      </c>
      <c r="R149" s="55">
        <v>46</v>
      </c>
      <c r="S149" s="52">
        <v>0</v>
      </c>
      <c r="T149" s="56">
        <v>7629</v>
      </c>
      <c r="U149" s="56">
        <v>1083</v>
      </c>
      <c r="V149" s="56">
        <v>8025</v>
      </c>
      <c r="W149" s="56">
        <v>3726</v>
      </c>
      <c r="X149" s="57">
        <v>0.88</v>
      </c>
      <c r="Y149" s="109"/>
      <c r="Z149" s="109"/>
      <c r="AA149" s="109"/>
      <c r="AB149" s="109"/>
      <c r="AC149" s="56">
        <v>2592</v>
      </c>
      <c r="AD149" s="58" t="s">
        <v>34</v>
      </c>
      <c r="AE149" s="58" t="s">
        <v>34</v>
      </c>
      <c r="AF149" s="52" t="s">
        <v>35</v>
      </c>
      <c r="AG149" s="52"/>
      <c r="AH149" s="106"/>
      <c r="AI149" s="59"/>
      <c r="AJ149" s="68" t="s">
        <v>9</v>
      </c>
      <c r="AK149" t="s">
        <v>9</v>
      </c>
      <c r="AL149" s="39" t="s">
        <v>9</v>
      </c>
      <c r="AM149" s="117"/>
      <c r="AN149" s="115" t="s">
        <v>9</v>
      </c>
      <c r="AO149" s="30"/>
      <c r="AQ149" s="5"/>
      <c r="AS149" s="35"/>
      <c r="AT149" s="30" t="s">
        <v>9</v>
      </c>
      <c r="AU149" s="20"/>
      <c r="AV149" t="str">
        <f t="shared" si="35"/>
        <v>punainen</v>
      </c>
      <c r="AW149" t="str">
        <f t="shared" si="36"/>
        <v>punainen</v>
      </c>
      <c r="AX149" t="str">
        <f t="shared" si="37"/>
        <v>punainen</v>
      </c>
      <c r="AY149" s="31">
        <f t="shared" si="38"/>
        <v>40</v>
      </c>
      <c r="AZ149" s="31">
        <f t="shared" si="39"/>
        <v>10</v>
      </c>
      <c r="BA149" s="31">
        <f t="shared" si="40"/>
        <v>10</v>
      </c>
      <c r="BB149" s="31">
        <f t="shared" si="41"/>
        <v>10</v>
      </c>
      <c r="BC149" s="31">
        <f t="shared" si="42"/>
        <v>10</v>
      </c>
      <c r="BM149" s="29" t="s">
        <v>34</v>
      </c>
      <c r="BN149" s="29" t="s">
        <v>34</v>
      </c>
    </row>
    <row r="150" spans="1:66" x14ac:dyDescent="0.25">
      <c r="A150" s="50">
        <v>139</v>
      </c>
      <c r="B150" s="50">
        <v>139</v>
      </c>
      <c r="C150" s="50" t="str">
        <f t="shared" si="43"/>
        <v>25_15_3225</v>
      </c>
      <c r="D150" s="50">
        <v>1</v>
      </c>
      <c r="E150" s="51">
        <f t="shared" si="32"/>
        <v>250015</v>
      </c>
      <c r="F150" s="76" t="str">
        <f t="shared" si="33"/>
        <v>25_15</v>
      </c>
      <c r="G150" s="80">
        <v>25</v>
      </c>
      <c r="H150" s="52">
        <v>15</v>
      </c>
      <c r="I150" s="52">
        <v>3225</v>
      </c>
      <c r="J150" s="53" t="str">
        <f t="shared" si="34"/>
        <v>ok</v>
      </c>
      <c r="K150" s="54" t="str">
        <f t="shared" si="31"/>
        <v>25_15</v>
      </c>
      <c r="L150" s="54">
        <v>25</v>
      </c>
      <c r="M150" s="54">
        <v>15</v>
      </c>
      <c r="N150" s="54">
        <v>3162</v>
      </c>
      <c r="O150" s="55">
        <v>3121</v>
      </c>
      <c r="P150" s="55">
        <v>88</v>
      </c>
      <c r="Q150" s="55">
        <v>1449</v>
      </c>
      <c r="R150" s="55">
        <v>41</v>
      </c>
      <c r="S150" s="52">
        <v>0</v>
      </c>
      <c r="T150" s="56">
        <v>4872</v>
      </c>
      <c r="U150" s="56">
        <v>794</v>
      </c>
      <c r="V150" s="56">
        <v>5297</v>
      </c>
      <c r="W150" s="56">
        <v>3121</v>
      </c>
      <c r="X150" s="57">
        <v>0.88</v>
      </c>
      <c r="Y150" s="109"/>
      <c r="Z150" s="109"/>
      <c r="AA150" s="109"/>
      <c r="AB150" s="109"/>
      <c r="AC150" s="56">
        <v>489</v>
      </c>
      <c r="AD150" s="58" t="s">
        <v>34</v>
      </c>
      <c r="AE150" s="58" t="s">
        <v>34</v>
      </c>
      <c r="AF150" s="52" t="s">
        <v>35</v>
      </c>
      <c r="AG150" s="52"/>
      <c r="AH150" s="106"/>
      <c r="AI150" s="59"/>
      <c r="AJ150" s="68" t="s">
        <v>9</v>
      </c>
      <c r="AK150" t="s">
        <v>9</v>
      </c>
      <c r="AL150" s="39" t="s">
        <v>9</v>
      </c>
      <c r="AM150" s="117"/>
      <c r="AN150" s="115" t="s">
        <v>9</v>
      </c>
      <c r="AO150" s="30"/>
      <c r="AQ150" s="5"/>
      <c r="AS150" s="35"/>
      <c r="AT150" s="30" t="s">
        <v>9</v>
      </c>
      <c r="AU150" s="20"/>
      <c r="AV150" t="str">
        <f t="shared" si="35"/>
        <v>punainen</v>
      </c>
      <c r="AW150" t="str">
        <f t="shared" si="36"/>
        <v>punainen</v>
      </c>
      <c r="AX150" t="str">
        <f t="shared" si="37"/>
        <v>punainen</v>
      </c>
      <c r="AY150" s="31">
        <f t="shared" si="38"/>
        <v>31</v>
      </c>
      <c r="AZ150" s="31">
        <f t="shared" si="39"/>
        <v>10</v>
      </c>
      <c r="BA150" s="31">
        <f t="shared" si="40"/>
        <v>10</v>
      </c>
      <c r="BB150" s="31">
        <f t="shared" si="41"/>
        <v>1</v>
      </c>
      <c r="BC150" s="31">
        <f t="shared" si="42"/>
        <v>10</v>
      </c>
      <c r="BM150" s="29" t="s">
        <v>34</v>
      </c>
      <c r="BN150" s="29" t="s">
        <v>34</v>
      </c>
    </row>
    <row r="151" spans="1:66" x14ac:dyDescent="0.25">
      <c r="A151" s="50">
        <v>140</v>
      </c>
      <c r="B151" s="50">
        <v>140</v>
      </c>
      <c r="C151" s="50" t="str">
        <f t="shared" si="43"/>
        <v>25_16_6438</v>
      </c>
      <c r="D151" s="50">
        <v>1</v>
      </c>
      <c r="E151" s="51">
        <f t="shared" si="32"/>
        <v>250016</v>
      </c>
      <c r="F151" s="76" t="str">
        <f t="shared" si="33"/>
        <v>25_16</v>
      </c>
      <c r="G151" s="80">
        <v>25</v>
      </c>
      <c r="H151" s="52">
        <v>16</v>
      </c>
      <c r="I151" s="52">
        <v>6438</v>
      </c>
      <c r="J151" s="53" t="str">
        <f t="shared" si="34"/>
        <v>ok</v>
      </c>
      <c r="K151" s="54" t="str">
        <f t="shared" si="31"/>
        <v>25_16</v>
      </c>
      <c r="L151" s="54">
        <v>25</v>
      </c>
      <c r="M151" s="54">
        <v>16</v>
      </c>
      <c r="N151" s="54">
        <v>6423</v>
      </c>
      <c r="O151" s="55">
        <v>3704</v>
      </c>
      <c r="P151" s="55">
        <v>88</v>
      </c>
      <c r="Q151" s="55">
        <v>1782</v>
      </c>
      <c r="R151" s="55">
        <v>42</v>
      </c>
      <c r="S151" s="52">
        <v>0</v>
      </c>
      <c r="T151" s="56">
        <v>4872</v>
      </c>
      <c r="U151" s="56">
        <v>794</v>
      </c>
      <c r="V151" s="56">
        <v>5297</v>
      </c>
      <c r="W151" s="56">
        <v>3704</v>
      </c>
      <c r="X151" s="57">
        <v>0.88</v>
      </c>
      <c r="Y151" s="109"/>
      <c r="Z151" s="109"/>
      <c r="AA151" s="109"/>
      <c r="AB151" s="109"/>
      <c r="AC151" s="56">
        <v>647</v>
      </c>
      <c r="AD151" s="58" t="s">
        <v>34</v>
      </c>
      <c r="AE151" s="58" t="s">
        <v>34</v>
      </c>
      <c r="AF151" s="52" t="s">
        <v>35</v>
      </c>
      <c r="AG151" s="52"/>
      <c r="AH151" s="106"/>
      <c r="AI151" s="59"/>
      <c r="AJ151" s="68" t="s">
        <v>9</v>
      </c>
      <c r="AK151" t="s">
        <v>9</v>
      </c>
      <c r="AL151" s="39" t="s">
        <v>9</v>
      </c>
      <c r="AM151" s="117"/>
      <c r="AN151" s="115" t="s">
        <v>9</v>
      </c>
      <c r="AO151" s="30"/>
      <c r="AQ151" s="5"/>
      <c r="AS151" s="35"/>
      <c r="AT151" s="30" t="s">
        <v>9</v>
      </c>
      <c r="AU151" s="20"/>
      <c r="AV151" t="str">
        <f t="shared" si="35"/>
        <v>punainen</v>
      </c>
      <c r="AW151" t="str">
        <f t="shared" si="36"/>
        <v>punainen</v>
      </c>
      <c r="AX151" t="str">
        <f t="shared" si="37"/>
        <v>punainen</v>
      </c>
      <c r="AY151" s="31">
        <f t="shared" si="38"/>
        <v>40</v>
      </c>
      <c r="AZ151" s="31">
        <f t="shared" si="39"/>
        <v>10</v>
      </c>
      <c r="BA151" s="31">
        <f t="shared" si="40"/>
        <v>10</v>
      </c>
      <c r="BB151" s="31">
        <f t="shared" si="41"/>
        <v>10</v>
      </c>
      <c r="BC151" s="31">
        <f t="shared" si="42"/>
        <v>10</v>
      </c>
      <c r="BM151" s="29" t="s">
        <v>34</v>
      </c>
      <c r="BN151" s="29" t="s">
        <v>34</v>
      </c>
    </row>
    <row r="152" spans="1:66" x14ac:dyDescent="0.25">
      <c r="A152" s="50">
        <v>141</v>
      </c>
      <c r="B152" s="50">
        <v>141</v>
      </c>
      <c r="C152" s="50" t="str">
        <f t="shared" si="43"/>
        <v>25_17_4163</v>
      </c>
      <c r="D152" s="50">
        <v>1</v>
      </c>
      <c r="E152" s="51">
        <f t="shared" si="32"/>
        <v>250017</v>
      </c>
      <c r="F152" s="76" t="str">
        <f t="shared" si="33"/>
        <v>25_17</v>
      </c>
      <c r="G152" s="80">
        <v>25</v>
      </c>
      <c r="H152" s="52">
        <v>17</v>
      </c>
      <c r="I152" s="52">
        <v>4163</v>
      </c>
      <c r="J152" s="53" t="str">
        <f t="shared" si="34"/>
        <v>ok</v>
      </c>
      <c r="K152" s="54" t="str">
        <f t="shared" si="31"/>
        <v>25_17</v>
      </c>
      <c r="L152" s="54">
        <v>25</v>
      </c>
      <c r="M152" s="54">
        <v>17</v>
      </c>
      <c r="N152" s="54">
        <v>7916</v>
      </c>
      <c r="O152" s="55">
        <v>4317</v>
      </c>
      <c r="P152" s="55">
        <v>86</v>
      </c>
      <c r="Q152" s="55">
        <v>2093</v>
      </c>
      <c r="R152" s="55">
        <v>41</v>
      </c>
      <c r="S152" s="52">
        <v>0</v>
      </c>
      <c r="T152" s="56">
        <v>5541</v>
      </c>
      <c r="U152" s="56">
        <v>712</v>
      </c>
      <c r="V152" s="56">
        <v>5729</v>
      </c>
      <c r="W152" s="56">
        <v>4317</v>
      </c>
      <c r="X152" s="57">
        <v>0.86</v>
      </c>
      <c r="Y152" s="109"/>
      <c r="Z152" s="109"/>
      <c r="AA152" s="109"/>
      <c r="AB152" s="109"/>
      <c r="AC152" s="56">
        <v>738</v>
      </c>
      <c r="AD152" s="58" t="s">
        <v>34</v>
      </c>
      <c r="AE152" s="58" t="s">
        <v>34</v>
      </c>
      <c r="AF152" s="52" t="s">
        <v>35</v>
      </c>
      <c r="AG152" s="52"/>
      <c r="AH152" s="106"/>
      <c r="AI152" s="59"/>
      <c r="AJ152" s="68" t="s">
        <v>9</v>
      </c>
      <c r="AK152" t="s">
        <v>9</v>
      </c>
      <c r="AL152" s="39" t="s">
        <v>9</v>
      </c>
      <c r="AM152" s="117"/>
      <c r="AN152" s="115" t="s">
        <v>9</v>
      </c>
      <c r="AO152" s="30"/>
      <c r="AQ152" s="5"/>
      <c r="AS152" s="35"/>
      <c r="AT152" s="30" t="s">
        <v>9</v>
      </c>
      <c r="AU152" s="20"/>
      <c r="AV152" t="str">
        <f t="shared" si="35"/>
        <v>punainen</v>
      </c>
      <c r="AW152" t="str">
        <f t="shared" si="36"/>
        <v>punainen</v>
      </c>
      <c r="AX152" t="str">
        <f t="shared" si="37"/>
        <v>punainen</v>
      </c>
      <c r="AY152" s="31">
        <f t="shared" si="38"/>
        <v>40</v>
      </c>
      <c r="AZ152" s="31">
        <f t="shared" si="39"/>
        <v>10</v>
      </c>
      <c r="BA152" s="31">
        <f t="shared" si="40"/>
        <v>10</v>
      </c>
      <c r="BB152" s="31">
        <f t="shared" si="41"/>
        <v>10</v>
      </c>
      <c r="BC152" s="31">
        <f t="shared" si="42"/>
        <v>10</v>
      </c>
      <c r="BM152" s="29" t="s">
        <v>34</v>
      </c>
      <c r="BN152" s="29" t="s">
        <v>34</v>
      </c>
    </row>
    <row r="153" spans="1:66" x14ac:dyDescent="0.25">
      <c r="A153" s="50">
        <v>142</v>
      </c>
      <c r="B153" s="50">
        <v>142</v>
      </c>
      <c r="C153" s="50" t="str">
        <f t="shared" si="43"/>
        <v>25_18_3843</v>
      </c>
      <c r="D153" s="50">
        <v>1</v>
      </c>
      <c r="E153" s="51">
        <f t="shared" si="32"/>
        <v>250018</v>
      </c>
      <c r="F153" s="76" t="str">
        <f t="shared" si="33"/>
        <v>25_18</v>
      </c>
      <c r="G153" s="80">
        <v>25</v>
      </c>
      <c r="H153" s="52">
        <v>18</v>
      </c>
      <c r="I153" s="52">
        <v>3843</v>
      </c>
      <c r="J153" s="53" t="str">
        <f t="shared" si="34"/>
        <v>huom!</v>
      </c>
      <c r="K153" s="54"/>
      <c r="L153" s="54"/>
      <c r="M153" s="54"/>
      <c r="N153" s="54"/>
      <c r="O153" s="55">
        <v>4317</v>
      </c>
      <c r="P153" s="55">
        <v>86</v>
      </c>
      <c r="Q153" s="55">
        <v>2093</v>
      </c>
      <c r="R153" s="55">
        <v>41</v>
      </c>
      <c r="S153" s="52">
        <v>0</v>
      </c>
      <c r="T153" s="56">
        <v>5541</v>
      </c>
      <c r="U153" s="56">
        <v>712</v>
      </c>
      <c r="V153" s="56">
        <v>5729</v>
      </c>
      <c r="W153" s="56">
        <v>4317</v>
      </c>
      <c r="X153" s="57">
        <v>0.86</v>
      </c>
      <c r="Y153" s="109"/>
      <c r="Z153" s="109"/>
      <c r="AA153" s="109"/>
      <c r="AB153" s="109"/>
      <c r="AC153" s="56">
        <v>679</v>
      </c>
      <c r="AD153" s="58" t="s">
        <v>34</v>
      </c>
      <c r="AE153" s="58" t="s">
        <v>34</v>
      </c>
      <c r="AF153" s="52" t="s">
        <v>35</v>
      </c>
      <c r="AG153" s="52"/>
      <c r="AH153" s="106"/>
      <c r="AI153" s="59"/>
      <c r="AJ153" s="68" t="s">
        <v>9</v>
      </c>
      <c r="AK153" t="s">
        <v>9</v>
      </c>
      <c r="AL153" s="39" t="s">
        <v>9</v>
      </c>
      <c r="AM153" s="117"/>
      <c r="AN153" s="115" t="s">
        <v>9</v>
      </c>
      <c r="AO153" s="30"/>
      <c r="AQ153" s="5"/>
      <c r="AS153" s="35"/>
      <c r="AT153" s="30" t="s">
        <v>9</v>
      </c>
      <c r="AU153" s="20"/>
      <c r="AV153" t="str">
        <f t="shared" si="35"/>
        <v>punainen</v>
      </c>
      <c r="AW153" t="str">
        <f t="shared" si="36"/>
        <v>punainen</v>
      </c>
      <c r="AX153" t="str">
        <f t="shared" si="37"/>
        <v>punainen</v>
      </c>
      <c r="AY153" s="31">
        <f t="shared" si="38"/>
        <v>40</v>
      </c>
      <c r="AZ153" s="31">
        <f t="shared" si="39"/>
        <v>10</v>
      </c>
      <c r="BA153" s="31">
        <f t="shared" si="40"/>
        <v>10</v>
      </c>
      <c r="BB153" s="31">
        <f t="shared" si="41"/>
        <v>10</v>
      </c>
      <c r="BC153" s="31">
        <f t="shared" si="42"/>
        <v>10</v>
      </c>
      <c r="BM153" s="29" t="s">
        <v>34</v>
      </c>
      <c r="BN153" s="29" t="s">
        <v>34</v>
      </c>
    </row>
    <row r="154" spans="1:66" x14ac:dyDescent="0.25">
      <c r="A154" s="50">
        <v>143</v>
      </c>
      <c r="B154" s="50">
        <v>143</v>
      </c>
      <c r="C154" s="50" t="str">
        <f t="shared" si="43"/>
        <v>25_19_7327</v>
      </c>
      <c r="D154" s="50">
        <v>1</v>
      </c>
      <c r="E154" s="51">
        <f t="shared" si="32"/>
        <v>250019</v>
      </c>
      <c r="F154" s="76" t="str">
        <f t="shared" si="33"/>
        <v>25_19</v>
      </c>
      <c r="G154" s="80">
        <v>25</v>
      </c>
      <c r="H154" s="52">
        <v>19</v>
      </c>
      <c r="I154" s="52">
        <v>7327</v>
      </c>
      <c r="J154" s="53" t="str">
        <f t="shared" si="34"/>
        <v>ok</v>
      </c>
      <c r="K154" s="54" t="str">
        <f t="shared" ref="K154:K164" si="44">CONCATENATE(L154,"_",M154)</f>
        <v>25_19</v>
      </c>
      <c r="L154" s="54">
        <v>25</v>
      </c>
      <c r="M154" s="54">
        <v>19</v>
      </c>
      <c r="N154" s="54">
        <v>7222</v>
      </c>
      <c r="O154" s="55">
        <v>5117</v>
      </c>
      <c r="P154" s="55">
        <v>62</v>
      </c>
      <c r="Q154" s="55">
        <v>2726</v>
      </c>
      <c r="R154" s="55">
        <v>33</v>
      </c>
      <c r="S154" s="52">
        <v>0</v>
      </c>
      <c r="T154" s="56">
        <v>7935</v>
      </c>
      <c r="U154" s="56">
        <v>839</v>
      </c>
      <c r="V154" s="56">
        <v>8492</v>
      </c>
      <c r="W154" s="56">
        <v>5117</v>
      </c>
      <c r="X154" s="57">
        <v>0.62</v>
      </c>
      <c r="Y154" s="109"/>
      <c r="Z154" s="109"/>
      <c r="AA154" s="109"/>
      <c r="AB154" s="109"/>
      <c r="AC154" s="56">
        <v>942</v>
      </c>
      <c r="AD154" s="58" t="s">
        <v>34</v>
      </c>
      <c r="AE154" s="58" t="s">
        <v>34</v>
      </c>
      <c r="AF154" s="52" t="s">
        <v>36</v>
      </c>
      <c r="AG154" s="52" t="s">
        <v>36</v>
      </c>
      <c r="AH154" s="106"/>
      <c r="AI154" s="59"/>
      <c r="AJ154" s="68" t="s">
        <v>9</v>
      </c>
      <c r="AK154" t="s">
        <v>9</v>
      </c>
      <c r="AL154" s="39" t="s">
        <v>9</v>
      </c>
      <c r="AM154" s="117"/>
      <c r="AN154" s="115" t="s">
        <v>9</v>
      </c>
      <c r="AO154" s="30"/>
      <c r="AQ154" s="5"/>
      <c r="AS154" s="35"/>
      <c r="AT154" s="30" t="s">
        <v>9</v>
      </c>
      <c r="AU154" s="20"/>
      <c r="AV154" t="str">
        <f t="shared" si="35"/>
        <v>punainen</v>
      </c>
      <c r="AW154" t="str">
        <f t="shared" si="36"/>
        <v>punainen</v>
      </c>
      <c r="AX154" t="str">
        <f t="shared" si="37"/>
        <v>punainen</v>
      </c>
      <c r="AY154" s="31">
        <f t="shared" si="38"/>
        <v>40</v>
      </c>
      <c r="AZ154" s="31">
        <f t="shared" si="39"/>
        <v>10</v>
      </c>
      <c r="BA154" s="31">
        <f t="shared" si="40"/>
        <v>10</v>
      </c>
      <c r="BB154" s="31">
        <f t="shared" si="41"/>
        <v>10</v>
      </c>
      <c r="BC154" s="31">
        <f t="shared" si="42"/>
        <v>10</v>
      </c>
      <c r="BM154" s="29" t="s">
        <v>34</v>
      </c>
      <c r="BN154" s="29" t="s">
        <v>34</v>
      </c>
    </row>
    <row r="155" spans="1:66" x14ac:dyDescent="0.25">
      <c r="A155" s="50">
        <v>144</v>
      </c>
      <c r="B155" s="50">
        <v>144</v>
      </c>
      <c r="C155" s="50" t="str">
        <f t="shared" si="43"/>
        <v>25_20_7518</v>
      </c>
      <c r="D155" s="50">
        <v>1</v>
      </c>
      <c r="E155" s="51">
        <f t="shared" si="32"/>
        <v>250020</v>
      </c>
      <c r="F155" s="76" t="str">
        <f t="shared" si="33"/>
        <v>25_20</v>
      </c>
      <c r="G155" s="80">
        <v>25</v>
      </c>
      <c r="H155" s="52">
        <v>20</v>
      </c>
      <c r="I155" s="52">
        <v>7518</v>
      </c>
      <c r="J155" s="53" t="str">
        <f t="shared" si="34"/>
        <v>ok</v>
      </c>
      <c r="K155" s="54" t="str">
        <f t="shared" si="44"/>
        <v>25_20</v>
      </c>
      <c r="L155" s="54">
        <v>25</v>
      </c>
      <c r="M155" s="54">
        <v>20</v>
      </c>
      <c r="N155" s="54">
        <v>7457</v>
      </c>
      <c r="O155" s="55">
        <v>9033</v>
      </c>
      <c r="P155" s="55">
        <v>58</v>
      </c>
      <c r="Q155" s="55">
        <v>6140</v>
      </c>
      <c r="R155" s="55">
        <v>39</v>
      </c>
      <c r="S155" s="52">
        <v>0</v>
      </c>
      <c r="T155" s="56">
        <v>14689</v>
      </c>
      <c r="U155" s="56">
        <v>1259</v>
      </c>
      <c r="V155" s="56">
        <v>16035</v>
      </c>
      <c r="W155" s="56">
        <v>9033</v>
      </c>
      <c r="X155" s="57">
        <v>0.57999999999999996</v>
      </c>
      <c r="Y155" s="109"/>
      <c r="Z155" s="109"/>
      <c r="AA155" s="109"/>
      <c r="AB155" s="109"/>
      <c r="AC155" s="56">
        <v>887</v>
      </c>
      <c r="AD155" s="58" t="s">
        <v>34</v>
      </c>
      <c r="AE155" s="58" t="s">
        <v>34</v>
      </c>
      <c r="AF155" s="52" t="s">
        <v>35</v>
      </c>
      <c r="AG155" s="52" t="s">
        <v>36</v>
      </c>
      <c r="AH155" s="106"/>
      <c r="AI155" s="59"/>
      <c r="AJ155" s="68" t="s">
        <v>9</v>
      </c>
      <c r="AK155" t="s">
        <v>9</v>
      </c>
      <c r="AL155" s="39" t="s">
        <v>9</v>
      </c>
      <c r="AM155" s="117"/>
      <c r="AN155" s="115" t="s">
        <v>9</v>
      </c>
      <c r="AO155" s="30"/>
      <c r="AQ155" s="5"/>
      <c r="AS155" s="35"/>
      <c r="AT155" s="30" t="s">
        <v>9</v>
      </c>
      <c r="AU155" s="20"/>
      <c r="AV155" t="str">
        <f t="shared" si="35"/>
        <v>musta</v>
      </c>
      <c r="AW155" t="str">
        <f t="shared" si="36"/>
        <v>punainen</v>
      </c>
      <c r="AX155" t="str">
        <f t="shared" si="37"/>
        <v>punainen</v>
      </c>
      <c r="AY155" s="31">
        <f t="shared" si="38"/>
        <v>31</v>
      </c>
      <c r="AZ155" s="31">
        <f t="shared" si="39"/>
        <v>1</v>
      </c>
      <c r="BA155" s="31">
        <f t="shared" si="40"/>
        <v>10</v>
      </c>
      <c r="BB155" s="31">
        <f t="shared" si="41"/>
        <v>10</v>
      </c>
      <c r="BC155" s="31">
        <f t="shared" si="42"/>
        <v>10</v>
      </c>
      <c r="BM155" s="29" t="s">
        <v>34</v>
      </c>
      <c r="BN155" s="29" t="s">
        <v>34</v>
      </c>
    </row>
    <row r="156" spans="1:66" x14ac:dyDescent="0.25">
      <c r="A156" s="50">
        <v>145</v>
      </c>
      <c r="B156" s="50">
        <v>145</v>
      </c>
      <c r="C156" s="50" t="str">
        <f t="shared" si="43"/>
        <v>25_21_940</v>
      </c>
      <c r="D156" s="50">
        <v>1</v>
      </c>
      <c r="E156" s="51">
        <f t="shared" si="32"/>
        <v>250021</v>
      </c>
      <c r="F156" s="76" t="str">
        <f t="shared" si="33"/>
        <v>25_21</v>
      </c>
      <c r="G156" s="80">
        <v>25</v>
      </c>
      <c r="H156" s="52">
        <v>21</v>
      </c>
      <c r="I156" s="52">
        <v>940</v>
      </c>
      <c r="J156" s="53" t="str">
        <f t="shared" si="34"/>
        <v>ok</v>
      </c>
      <c r="K156" s="54" t="str">
        <f t="shared" si="44"/>
        <v>25_21</v>
      </c>
      <c r="L156" s="54">
        <v>25</v>
      </c>
      <c r="M156" s="54">
        <v>21</v>
      </c>
      <c r="N156" s="54">
        <v>1240</v>
      </c>
      <c r="O156" s="55">
        <v>12201</v>
      </c>
      <c r="P156" s="55">
        <v>83</v>
      </c>
      <c r="Q156" s="55">
        <v>9087</v>
      </c>
      <c r="R156" s="55">
        <v>62</v>
      </c>
      <c r="S156" s="52">
        <v>0</v>
      </c>
      <c r="T156" s="56">
        <v>15167</v>
      </c>
      <c r="U156" s="56">
        <v>896</v>
      </c>
      <c r="V156" s="56">
        <v>16826</v>
      </c>
      <c r="W156" s="56">
        <v>12201</v>
      </c>
      <c r="X156" s="57">
        <v>0.83</v>
      </c>
      <c r="Y156" s="109"/>
      <c r="Z156" s="109"/>
      <c r="AA156" s="109"/>
      <c r="AB156" s="109"/>
      <c r="AC156" s="56">
        <v>561</v>
      </c>
      <c r="AD156" s="58" t="s">
        <v>34</v>
      </c>
      <c r="AE156" s="58" t="s">
        <v>34</v>
      </c>
      <c r="AF156" s="52" t="s">
        <v>35</v>
      </c>
      <c r="AG156" s="52"/>
      <c r="AH156" s="106"/>
      <c r="AI156" s="59"/>
      <c r="AJ156" s="68" t="s">
        <v>9</v>
      </c>
      <c r="AK156" t="s">
        <v>9</v>
      </c>
      <c r="AL156" s="39" t="s">
        <v>9</v>
      </c>
      <c r="AM156" s="117"/>
      <c r="AN156" s="115" t="s">
        <v>9</v>
      </c>
      <c r="AO156" s="30"/>
      <c r="AQ156" s="5"/>
      <c r="AS156" s="35"/>
      <c r="AT156" s="30" t="s">
        <v>9</v>
      </c>
      <c r="AU156" s="20"/>
      <c r="AV156" t="str">
        <f t="shared" si="35"/>
        <v>punainen</v>
      </c>
      <c r="AW156" t="str">
        <f t="shared" si="36"/>
        <v>punainen</v>
      </c>
      <c r="AX156" t="str">
        <f t="shared" si="37"/>
        <v>punainen</v>
      </c>
      <c r="AY156" s="31">
        <f t="shared" si="38"/>
        <v>40</v>
      </c>
      <c r="AZ156" s="31">
        <f t="shared" si="39"/>
        <v>10</v>
      </c>
      <c r="BA156" s="31">
        <f t="shared" si="40"/>
        <v>10</v>
      </c>
      <c r="BB156" s="31">
        <f t="shared" si="41"/>
        <v>10</v>
      </c>
      <c r="BC156" s="31">
        <f t="shared" si="42"/>
        <v>10</v>
      </c>
      <c r="BM156" s="29" t="s">
        <v>34</v>
      </c>
      <c r="BN156" s="29" t="s">
        <v>34</v>
      </c>
    </row>
    <row r="157" spans="1:66" x14ac:dyDescent="0.25">
      <c r="A157" s="50">
        <v>146</v>
      </c>
      <c r="B157" s="50">
        <v>146</v>
      </c>
      <c r="C157" s="50" t="str">
        <f t="shared" si="43"/>
        <v>25_22_1806</v>
      </c>
      <c r="D157" s="50">
        <v>1</v>
      </c>
      <c r="E157" s="51">
        <f t="shared" si="32"/>
        <v>250022</v>
      </c>
      <c r="F157" s="76" t="str">
        <f t="shared" si="33"/>
        <v>25_22</v>
      </c>
      <c r="G157" s="80">
        <v>25</v>
      </c>
      <c r="H157" s="52">
        <v>22</v>
      </c>
      <c r="I157" s="52">
        <v>1806</v>
      </c>
      <c r="J157" s="53" t="str">
        <f t="shared" si="34"/>
        <v>ok</v>
      </c>
      <c r="K157" s="54" t="str">
        <f t="shared" si="44"/>
        <v>25_22</v>
      </c>
      <c r="L157" s="54">
        <v>25</v>
      </c>
      <c r="M157" s="54">
        <v>22</v>
      </c>
      <c r="N157" s="54">
        <v>1471</v>
      </c>
      <c r="O157" s="55">
        <v>6150</v>
      </c>
      <c r="P157" s="55">
        <v>64</v>
      </c>
      <c r="Q157" s="55">
        <v>3979</v>
      </c>
      <c r="R157" s="55">
        <v>41</v>
      </c>
      <c r="S157" s="52">
        <v>0</v>
      </c>
      <c r="T157" s="56">
        <v>10278</v>
      </c>
      <c r="U157" s="56">
        <v>859</v>
      </c>
      <c r="V157" s="56">
        <v>11116</v>
      </c>
      <c r="W157" s="56">
        <v>6150</v>
      </c>
      <c r="X157" s="57">
        <v>0.64</v>
      </c>
      <c r="Y157" s="109"/>
      <c r="Z157" s="109"/>
      <c r="AA157" s="109"/>
      <c r="AB157" s="109"/>
      <c r="AC157" s="56">
        <v>1625</v>
      </c>
      <c r="AD157" s="58" t="s">
        <v>34</v>
      </c>
      <c r="AE157" s="58" t="s">
        <v>34</v>
      </c>
      <c r="AF157" s="52" t="s">
        <v>35</v>
      </c>
      <c r="AG157" s="52"/>
      <c r="AH157" s="106"/>
      <c r="AI157" s="59"/>
      <c r="AJ157" s="68" t="s">
        <v>9</v>
      </c>
      <c r="AK157" t="s">
        <v>9</v>
      </c>
      <c r="AL157" s="39" t="s">
        <v>9</v>
      </c>
      <c r="AM157" s="117"/>
      <c r="AN157" s="115" t="s">
        <v>9</v>
      </c>
      <c r="AO157" s="30"/>
      <c r="AQ157" s="5"/>
      <c r="AS157" s="35"/>
      <c r="AT157" s="30" t="s">
        <v>9</v>
      </c>
      <c r="AU157" s="20"/>
      <c r="AV157" t="str">
        <f t="shared" si="35"/>
        <v>punainen</v>
      </c>
      <c r="AW157" t="str">
        <f t="shared" si="36"/>
        <v>punainen</v>
      </c>
      <c r="AX157" t="str">
        <f t="shared" si="37"/>
        <v>punainen</v>
      </c>
      <c r="AY157" s="31">
        <f t="shared" si="38"/>
        <v>40</v>
      </c>
      <c r="AZ157" s="31">
        <f t="shared" si="39"/>
        <v>10</v>
      </c>
      <c r="BA157" s="31">
        <f t="shared" si="40"/>
        <v>10</v>
      </c>
      <c r="BB157" s="31">
        <f t="shared" si="41"/>
        <v>10</v>
      </c>
      <c r="BC157" s="31">
        <f t="shared" si="42"/>
        <v>10</v>
      </c>
      <c r="BM157" s="29" t="s">
        <v>34</v>
      </c>
      <c r="BN157" s="29" t="s">
        <v>34</v>
      </c>
    </row>
    <row r="158" spans="1:66" x14ac:dyDescent="0.25">
      <c r="A158" s="50">
        <v>147</v>
      </c>
      <c r="B158" s="50">
        <v>147</v>
      </c>
      <c r="C158" s="50" t="str">
        <f t="shared" si="43"/>
        <v>25_23_6022</v>
      </c>
      <c r="D158" s="50">
        <v>1</v>
      </c>
      <c r="E158" s="51">
        <f t="shared" si="32"/>
        <v>250023</v>
      </c>
      <c r="F158" s="76" t="str">
        <f t="shared" si="33"/>
        <v>25_23</v>
      </c>
      <c r="G158" s="80">
        <v>25</v>
      </c>
      <c r="H158" s="52">
        <v>23</v>
      </c>
      <c r="I158" s="52">
        <v>6022</v>
      </c>
      <c r="J158" s="53" t="str">
        <f t="shared" si="34"/>
        <v>ok</v>
      </c>
      <c r="K158" s="54" t="str">
        <f t="shared" si="44"/>
        <v>25_23</v>
      </c>
      <c r="L158" s="54">
        <v>25</v>
      </c>
      <c r="M158" s="54">
        <v>23</v>
      </c>
      <c r="N158" s="54">
        <v>5950</v>
      </c>
      <c r="O158" s="55">
        <v>6329</v>
      </c>
      <c r="P158" s="55">
        <v>72</v>
      </c>
      <c r="Q158" s="55">
        <v>4325</v>
      </c>
      <c r="R158" s="55">
        <v>49</v>
      </c>
      <c r="S158" s="52">
        <v>0</v>
      </c>
      <c r="T158" s="56">
        <v>10767</v>
      </c>
      <c r="U158" s="56">
        <v>925</v>
      </c>
      <c r="V158" s="56">
        <v>11636</v>
      </c>
      <c r="W158" s="56">
        <v>6329</v>
      </c>
      <c r="X158" s="57">
        <v>0.72</v>
      </c>
      <c r="Y158" s="109"/>
      <c r="Z158" s="109"/>
      <c r="AA158" s="109"/>
      <c r="AB158" s="109"/>
      <c r="AC158" s="56">
        <v>838</v>
      </c>
      <c r="AD158" s="58" t="s">
        <v>34</v>
      </c>
      <c r="AE158" s="58" t="s">
        <v>34</v>
      </c>
      <c r="AF158" s="52" t="s">
        <v>36</v>
      </c>
      <c r="AG158" s="52" t="s">
        <v>36</v>
      </c>
      <c r="AH158" s="106"/>
      <c r="AI158" s="59"/>
      <c r="AJ158" s="68" t="s">
        <v>9</v>
      </c>
      <c r="AK158" t="s">
        <v>9</v>
      </c>
      <c r="AL158" s="39" t="s">
        <v>9</v>
      </c>
      <c r="AM158" s="117"/>
      <c r="AN158" s="115" t="s">
        <v>9</v>
      </c>
      <c r="AO158" s="30"/>
      <c r="AQ158" s="5"/>
      <c r="AS158" s="35"/>
      <c r="AT158" s="30" t="s">
        <v>9</v>
      </c>
      <c r="AU158" s="20"/>
      <c r="AV158" t="str">
        <f t="shared" si="35"/>
        <v>punainen</v>
      </c>
      <c r="AW158" t="str">
        <f t="shared" si="36"/>
        <v>punainen</v>
      </c>
      <c r="AX158" t="str">
        <f t="shared" si="37"/>
        <v>punainen</v>
      </c>
      <c r="AY158" s="31">
        <f t="shared" si="38"/>
        <v>40</v>
      </c>
      <c r="AZ158" s="31">
        <f t="shared" si="39"/>
        <v>10</v>
      </c>
      <c r="BA158" s="31">
        <f t="shared" si="40"/>
        <v>10</v>
      </c>
      <c r="BB158" s="31">
        <f t="shared" si="41"/>
        <v>10</v>
      </c>
      <c r="BC158" s="31">
        <f t="shared" si="42"/>
        <v>10</v>
      </c>
      <c r="BM158" s="29" t="s">
        <v>34</v>
      </c>
      <c r="BN158" s="29" t="s">
        <v>34</v>
      </c>
    </row>
    <row r="159" spans="1:66" x14ac:dyDescent="0.25">
      <c r="A159" s="50">
        <v>148</v>
      </c>
      <c r="B159" s="50">
        <v>148</v>
      </c>
      <c r="C159" s="50" t="str">
        <f t="shared" si="43"/>
        <v>25_24_5425</v>
      </c>
      <c r="D159" s="50">
        <v>1</v>
      </c>
      <c r="E159" s="51">
        <f t="shared" si="32"/>
        <v>250024</v>
      </c>
      <c r="F159" s="76" t="str">
        <f t="shared" si="33"/>
        <v>25_24</v>
      </c>
      <c r="G159" s="80">
        <v>25</v>
      </c>
      <c r="H159" s="52">
        <v>24</v>
      </c>
      <c r="I159" s="52">
        <v>5425</v>
      </c>
      <c r="J159" s="53" t="str">
        <f t="shared" si="34"/>
        <v>ok</v>
      </c>
      <c r="K159" s="54" t="str">
        <f t="shared" si="44"/>
        <v>25_24</v>
      </c>
      <c r="L159" s="54">
        <v>25</v>
      </c>
      <c r="M159" s="54">
        <v>24</v>
      </c>
      <c r="N159" s="54">
        <v>5410</v>
      </c>
      <c r="O159" s="55">
        <v>5976</v>
      </c>
      <c r="P159" s="55">
        <v>80</v>
      </c>
      <c r="Q159" s="55">
        <v>4862</v>
      </c>
      <c r="R159" s="55">
        <v>65</v>
      </c>
      <c r="S159" s="52">
        <v>0</v>
      </c>
      <c r="T159" s="56">
        <v>7583</v>
      </c>
      <c r="U159" s="56">
        <v>795</v>
      </c>
      <c r="V159" s="56">
        <v>7934</v>
      </c>
      <c r="W159" s="56">
        <v>5976</v>
      </c>
      <c r="X159" s="57">
        <v>0.8</v>
      </c>
      <c r="Y159" s="109"/>
      <c r="Z159" s="109"/>
      <c r="AA159" s="109"/>
      <c r="AB159" s="109"/>
      <c r="AC159" s="56">
        <v>924</v>
      </c>
      <c r="AD159" s="58" t="s">
        <v>34</v>
      </c>
      <c r="AE159" s="58" t="s">
        <v>34</v>
      </c>
      <c r="AF159" s="52" t="s">
        <v>36</v>
      </c>
      <c r="AG159" s="52"/>
      <c r="AH159" s="106"/>
      <c r="AI159" s="59"/>
      <c r="AJ159" s="68" t="s">
        <v>9</v>
      </c>
      <c r="AK159" t="s">
        <v>9</v>
      </c>
      <c r="AL159" s="39" t="s">
        <v>9</v>
      </c>
      <c r="AM159" s="117"/>
      <c r="AN159" s="115" t="s">
        <v>9</v>
      </c>
      <c r="AO159" s="30"/>
      <c r="AQ159" s="5"/>
      <c r="AS159" s="35"/>
      <c r="AT159" s="30" t="s">
        <v>9</v>
      </c>
      <c r="AU159" s="20"/>
      <c r="AV159" t="str">
        <f t="shared" si="35"/>
        <v>punainen</v>
      </c>
      <c r="AW159" t="str">
        <f t="shared" si="36"/>
        <v>punainen</v>
      </c>
      <c r="AX159" t="str">
        <f t="shared" si="37"/>
        <v>punainen</v>
      </c>
      <c r="AY159" s="31">
        <f t="shared" si="38"/>
        <v>40</v>
      </c>
      <c r="AZ159" s="31">
        <f t="shared" si="39"/>
        <v>10</v>
      </c>
      <c r="BA159" s="31">
        <f t="shared" si="40"/>
        <v>10</v>
      </c>
      <c r="BB159" s="31">
        <f t="shared" si="41"/>
        <v>10</v>
      </c>
      <c r="BC159" s="31">
        <f t="shared" si="42"/>
        <v>10</v>
      </c>
      <c r="BM159" s="29" t="s">
        <v>34</v>
      </c>
      <c r="BN159" s="29" t="s">
        <v>34</v>
      </c>
    </row>
    <row r="160" spans="1:66" x14ac:dyDescent="0.25">
      <c r="A160" s="50">
        <v>149</v>
      </c>
      <c r="B160" s="50">
        <v>149</v>
      </c>
      <c r="C160" s="50" t="str">
        <f t="shared" si="43"/>
        <v>25_25_4788</v>
      </c>
      <c r="D160" s="50">
        <v>1</v>
      </c>
      <c r="E160" s="51">
        <f t="shared" si="32"/>
        <v>250025</v>
      </c>
      <c r="F160" s="76" t="str">
        <f t="shared" si="33"/>
        <v>25_25</v>
      </c>
      <c r="G160" s="80">
        <v>25</v>
      </c>
      <c r="H160" s="52">
        <v>25</v>
      </c>
      <c r="I160" s="52">
        <v>4788</v>
      </c>
      <c r="J160" s="53" t="str">
        <f t="shared" si="34"/>
        <v>ok</v>
      </c>
      <c r="K160" s="54" t="str">
        <f t="shared" si="44"/>
        <v>25_25</v>
      </c>
      <c r="L160" s="54">
        <v>25</v>
      </c>
      <c r="M160" s="54">
        <v>25</v>
      </c>
      <c r="N160" s="54">
        <v>4824</v>
      </c>
      <c r="O160" s="55">
        <v>6113</v>
      </c>
      <c r="P160" s="55">
        <v>87</v>
      </c>
      <c r="Q160" s="55">
        <v>5161</v>
      </c>
      <c r="R160" s="55">
        <v>73</v>
      </c>
      <c r="S160" s="52">
        <v>0</v>
      </c>
      <c r="T160" s="56">
        <v>7095</v>
      </c>
      <c r="U160" s="56">
        <v>761</v>
      </c>
      <c r="V160" s="56">
        <v>7367</v>
      </c>
      <c r="W160" s="56">
        <v>6113</v>
      </c>
      <c r="X160" s="57">
        <v>0.87</v>
      </c>
      <c r="Y160" s="109"/>
      <c r="Z160" s="109"/>
      <c r="AA160" s="109"/>
      <c r="AB160" s="109"/>
      <c r="AC160" s="56">
        <v>860</v>
      </c>
      <c r="AD160" s="58" t="s">
        <v>34</v>
      </c>
      <c r="AE160" s="58" t="s">
        <v>34</v>
      </c>
      <c r="AF160" s="52" t="s">
        <v>35</v>
      </c>
      <c r="AG160" s="52"/>
      <c r="AH160" s="106"/>
      <c r="AI160" s="59"/>
      <c r="AJ160" s="68" t="s">
        <v>9</v>
      </c>
      <c r="AK160" t="s">
        <v>9</v>
      </c>
      <c r="AL160" s="39" t="s">
        <v>9</v>
      </c>
      <c r="AM160" s="117"/>
      <c r="AN160" s="115" t="s">
        <v>9</v>
      </c>
      <c r="AO160" s="30"/>
      <c r="AQ160" s="5"/>
      <c r="AS160" s="35"/>
      <c r="AT160" s="30" t="s">
        <v>9</v>
      </c>
      <c r="AU160" s="20"/>
      <c r="AV160" t="str">
        <f t="shared" si="35"/>
        <v>punainen</v>
      </c>
      <c r="AW160" t="str">
        <f t="shared" si="36"/>
        <v>punainen</v>
      </c>
      <c r="AX160" t="str">
        <f t="shared" si="37"/>
        <v>punainen</v>
      </c>
      <c r="AY160" s="31">
        <f t="shared" si="38"/>
        <v>40</v>
      </c>
      <c r="AZ160" s="31">
        <f t="shared" si="39"/>
        <v>10</v>
      </c>
      <c r="BA160" s="31">
        <f t="shared" si="40"/>
        <v>10</v>
      </c>
      <c r="BB160" s="31">
        <f t="shared" si="41"/>
        <v>10</v>
      </c>
      <c r="BC160" s="31">
        <f t="shared" si="42"/>
        <v>10</v>
      </c>
      <c r="BM160" s="29" t="s">
        <v>34</v>
      </c>
      <c r="BN160" s="29" t="s">
        <v>34</v>
      </c>
    </row>
    <row r="161" spans="1:66" x14ac:dyDescent="0.25">
      <c r="A161" s="50">
        <v>150</v>
      </c>
      <c r="B161" s="50">
        <v>150</v>
      </c>
      <c r="C161" s="50" t="str">
        <f t="shared" si="43"/>
        <v>25_26_5725</v>
      </c>
      <c r="D161" s="50">
        <v>1</v>
      </c>
      <c r="E161" s="51">
        <f t="shared" si="32"/>
        <v>250026</v>
      </c>
      <c r="F161" s="76" t="str">
        <f t="shared" si="33"/>
        <v>25_26</v>
      </c>
      <c r="G161" s="80">
        <v>25</v>
      </c>
      <c r="H161" s="52">
        <v>26</v>
      </c>
      <c r="I161" s="52">
        <v>5725</v>
      </c>
      <c r="J161" s="53" t="str">
        <f t="shared" si="34"/>
        <v>ok</v>
      </c>
      <c r="K161" s="54" t="str">
        <f t="shared" si="44"/>
        <v>25_26</v>
      </c>
      <c r="L161" s="54">
        <v>25</v>
      </c>
      <c r="M161" s="54">
        <v>26</v>
      </c>
      <c r="N161" s="54">
        <v>5567</v>
      </c>
      <c r="O161" s="55">
        <v>4824</v>
      </c>
      <c r="P161" s="55">
        <v>94</v>
      </c>
      <c r="Q161" s="55">
        <v>4441</v>
      </c>
      <c r="R161" s="55">
        <v>86</v>
      </c>
      <c r="S161" s="52">
        <v>0</v>
      </c>
      <c r="T161" s="56">
        <v>5049</v>
      </c>
      <c r="U161" s="56">
        <v>674</v>
      </c>
      <c r="V161" s="56">
        <v>4991</v>
      </c>
      <c r="W161" s="56">
        <v>4824</v>
      </c>
      <c r="X161" s="57">
        <v>0.94</v>
      </c>
      <c r="Y161" s="109"/>
      <c r="Z161" s="109"/>
      <c r="AA161" s="109"/>
      <c r="AB161" s="109"/>
      <c r="AC161" s="56">
        <v>821</v>
      </c>
      <c r="AD161" s="58" t="s">
        <v>34</v>
      </c>
      <c r="AE161" s="58" t="s">
        <v>34</v>
      </c>
      <c r="AF161" s="52" t="s">
        <v>35</v>
      </c>
      <c r="AG161" s="52"/>
      <c r="AH161" s="106"/>
      <c r="AI161" s="59"/>
      <c r="AJ161" s="68" t="s">
        <v>9</v>
      </c>
      <c r="AK161" t="s">
        <v>9</v>
      </c>
      <c r="AL161" s="39" t="s">
        <v>9</v>
      </c>
      <c r="AM161" s="117"/>
      <c r="AN161" s="115" t="s">
        <v>9</v>
      </c>
      <c r="AO161" s="30"/>
      <c r="AQ161" s="5"/>
      <c r="AS161" s="35"/>
      <c r="AT161" s="30" t="s">
        <v>9</v>
      </c>
      <c r="AU161" s="20"/>
      <c r="AV161" t="str">
        <f t="shared" si="35"/>
        <v>punainen</v>
      </c>
      <c r="AW161" t="str">
        <f t="shared" si="36"/>
        <v>punainen</v>
      </c>
      <c r="AX161" t="str">
        <f t="shared" si="37"/>
        <v>punainen</v>
      </c>
      <c r="AY161" s="31">
        <f t="shared" si="38"/>
        <v>40</v>
      </c>
      <c r="AZ161" s="31">
        <f t="shared" si="39"/>
        <v>10</v>
      </c>
      <c r="BA161" s="31">
        <f t="shared" si="40"/>
        <v>10</v>
      </c>
      <c r="BB161" s="31">
        <f t="shared" si="41"/>
        <v>10</v>
      </c>
      <c r="BC161" s="31">
        <f t="shared" si="42"/>
        <v>10</v>
      </c>
      <c r="BM161" s="29" t="s">
        <v>34</v>
      </c>
      <c r="BN161" s="29" t="s">
        <v>34</v>
      </c>
    </row>
    <row r="162" spans="1:66" x14ac:dyDescent="0.25">
      <c r="A162" s="50">
        <v>151</v>
      </c>
      <c r="B162" s="50">
        <v>151</v>
      </c>
      <c r="C162" s="50" t="str">
        <f t="shared" si="43"/>
        <v>25_27_3908</v>
      </c>
      <c r="D162" s="50">
        <v>1</v>
      </c>
      <c r="E162" s="51">
        <f t="shared" si="32"/>
        <v>250027</v>
      </c>
      <c r="F162" s="76" t="str">
        <f t="shared" si="33"/>
        <v>25_27</v>
      </c>
      <c r="G162" s="80">
        <v>25</v>
      </c>
      <c r="H162" s="52">
        <v>27</v>
      </c>
      <c r="I162" s="52">
        <v>3908</v>
      </c>
      <c r="J162" s="53" t="str">
        <f t="shared" si="34"/>
        <v>ok</v>
      </c>
      <c r="K162" s="54" t="str">
        <f t="shared" si="44"/>
        <v>25_27</v>
      </c>
      <c r="L162" s="54">
        <v>25</v>
      </c>
      <c r="M162" s="54">
        <v>27</v>
      </c>
      <c r="N162" s="54">
        <v>3894</v>
      </c>
      <c r="O162" s="55">
        <v>4780</v>
      </c>
      <c r="P162" s="55">
        <v>96</v>
      </c>
      <c r="Q162" s="55">
        <v>4419</v>
      </c>
      <c r="R162" s="55">
        <v>89</v>
      </c>
      <c r="S162" s="52">
        <v>0</v>
      </c>
      <c r="T162" s="56">
        <v>5049</v>
      </c>
      <c r="U162" s="56">
        <v>674</v>
      </c>
      <c r="V162" s="56">
        <v>4991</v>
      </c>
      <c r="W162" s="56">
        <v>4780</v>
      </c>
      <c r="X162" s="57">
        <v>0.96</v>
      </c>
      <c r="Y162" s="109"/>
      <c r="Z162" s="109"/>
      <c r="AA162" s="109"/>
      <c r="AB162" s="109"/>
      <c r="AC162" s="56">
        <v>686</v>
      </c>
      <c r="AD162" s="58" t="s">
        <v>34</v>
      </c>
      <c r="AE162" s="58" t="s">
        <v>34</v>
      </c>
      <c r="AF162" s="52" t="s">
        <v>35</v>
      </c>
      <c r="AG162" s="52"/>
      <c r="AH162" s="106"/>
      <c r="AI162" s="59"/>
      <c r="AJ162" s="68" t="s">
        <v>9</v>
      </c>
      <c r="AK162" t="s">
        <v>9</v>
      </c>
      <c r="AL162" s="39" t="s">
        <v>9</v>
      </c>
      <c r="AM162" s="117"/>
      <c r="AN162" s="115" t="s">
        <v>9</v>
      </c>
      <c r="AO162" s="30"/>
      <c r="AQ162" s="5"/>
      <c r="AS162" s="35"/>
      <c r="AT162" s="30" t="s">
        <v>9</v>
      </c>
      <c r="AU162" s="20"/>
      <c r="AV162" t="str">
        <f t="shared" si="35"/>
        <v>punainen</v>
      </c>
      <c r="AW162" t="str">
        <f t="shared" si="36"/>
        <v>punainen</v>
      </c>
      <c r="AX162" t="str">
        <f t="shared" si="37"/>
        <v>punainen</v>
      </c>
      <c r="AY162" s="31">
        <f t="shared" si="38"/>
        <v>40</v>
      </c>
      <c r="AZ162" s="31">
        <f t="shared" si="39"/>
        <v>10</v>
      </c>
      <c r="BA162" s="31">
        <f t="shared" si="40"/>
        <v>10</v>
      </c>
      <c r="BB162" s="31">
        <f t="shared" si="41"/>
        <v>10</v>
      </c>
      <c r="BC162" s="31">
        <f t="shared" si="42"/>
        <v>10</v>
      </c>
      <c r="BM162" s="29" t="s">
        <v>34</v>
      </c>
      <c r="BN162" s="29" t="s">
        <v>34</v>
      </c>
    </row>
    <row r="163" spans="1:66" x14ac:dyDescent="0.25">
      <c r="A163" s="50">
        <v>152</v>
      </c>
      <c r="B163" s="50">
        <v>152</v>
      </c>
      <c r="C163" s="50" t="str">
        <f t="shared" si="43"/>
        <v>25_28_5824</v>
      </c>
      <c r="D163" s="50">
        <v>1</v>
      </c>
      <c r="E163" s="51">
        <f t="shared" si="32"/>
        <v>250028</v>
      </c>
      <c r="F163" s="76" t="str">
        <f t="shared" si="33"/>
        <v>25_28</v>
      </c>
      <c r="G163" s="80">
        <v>25</v>
      </c>
      <c r="H163" s="52">
        <v>28</v>
      </c>
      <c r="I163" s="52">
        <v>5824</v>
      </c>
      <c r="J163" s="53" t="str">
        <f t="shared" si="34"/>
        <v>ok</v>
      </c>
      <c r="K163" s="54" t="str">
        <f t="shared" si="44"/>
        <v>25_28</v>
      </c>
      <c r="L163" s="54">
        <v>25</v>
      </c>
      <c r="M163" s="54">
        <v>28</v>
      </c>
      <c r="N163" s="54">
        <v>5800</v>
      </c>
      <c r="O163" s="55">
        <v>5407</v>
      </c>
      <c r="P163" s="55">
        <v>95</v>
      </c>
      <c r="Q163" s="55">
        <v>4681</v>
      </c>
      <c r="R163" s="55">
        <v>82</v>
      </c>
      <c r="S163" s="52">
        <v>0</v>
      </c>
      <c r="T163" s="56">
        <v>5049</v>
      </c>
      <c r="U163" s="56">
        <v>674</v>
      </c>
      <c r="V163" s="56">
        <v>4991</v>
      </c>
      <c r="W163" s="56">
        <v>5407</v>
      </c>
      <c r="X163" s="57">
        <v>0.95</v>
      </c>
      <c r="Y163" s="109"/>
      <c r="Z163" s="109"/>
      <c r="AA163" s="109"/>
      <c r="AB163" s="109"/>
      <c r="AC163" s="56">
        <v>1027</v>
      </c>
      <c r="AD163" s="58" t="s">
        <v>34</v>
      </c>
      <c r="AE163" s="58" t="s">
        <v>34</v>
      </c>
      <c r="AF163" s="52" t="s">
        <v>35</v>
      </c>
      <c r="AG163" s="52"/>
      <c r="AH163" s="106"/>
      <c r="AI163" s="59"/>
      <c r="AJ163" s="68" t="s">
        <v>9</v>
      </c>
      <c r="AK163" t="s">
        <v>9</v>
      </c>
      <c r="AL163" s="39" t="s">
        <v>9</v>
      </c>
      <c r="AM163" s="117"/>
      <c r="AN163" s="115" t="s">
        <v>9</v>
      </c>
      <c r="AO163" s="30"/>
      <c r="AQ163" s="5"/>
      <c r="AS163" s="35"/>
      <c r="AT163" s="30" t="s">
        <v>9</v>
      </c>
      <c r="AU163" s="20"/>
      <c r="AV163" t="str">
        <f t="shared" si="35"/>
        <v>punainen</v>
      </c>
      <c r="AW163" t="str">
        <f t="shared" si="36"/>
        <v>punainen</v>
      </c>
      <c r="AX163" t="str">
        <f t="shared" si="37"/>
        <v>punainen</v>
      </c>
      <c r="AY163" s="31">
        <f t="shared" si="38"/>
        <v>40</v>
      </c>
      <c r="AZ163" s="31">
        <f t="shared" si="39"/>
        <v>10</v>
      </c>
      <c r="BA163" s="31">
        <f t="shared" si="40"/>
        <v>10</v>
      </c>
      <c r="BB163" s="31">
        <f t="shared" si="41"/>
        <v>10</v>
      </c>
      <c r="BC163" s="31">
        <f t="shared" si="42"/>
        <v>10</v>
      </c>
      <c r="BM163" s="29" t="s">
        <v>34</v>
      </c>
      <c r="BN163" s="29" t="s">
        <v>34</v>
      </c>
    </row>
    <row r="164" spans="1:66" x14ac:dyDescent="0.25">
      <c r="A164" s="50">
        <v>153</v>
      </c>
      <c r="B164" s="50">
        <v>153</v>
      </c>
      <c r="C164" s="50" t="str">
        <f t="shared" si="43"/>
        <v>25_29_6312</v>
      </c>
      <c r="D164" s="50">
        <v>1</v>
      </c>
      <c r="E164" s="51">
        <f t="shared" si="32"/>
        <v>250029</v>
      </c>
      <c r="F164" s="76" t="str">
        <f t="shared" si="33"/>
        <v>25_29</v>
      </c>
      <c r="G164" s="80">
        <v>25</v>
      </c>
      <c r="H164" s="52">
        <v>29</v>
      </c>
      <c r="I164" s="52">
        <v>6312</v>
      </c>
      <c r="J164" s="53" t="str">
        <f t="shared" si="34"/>
        <v>ok</v>
      </c>
      <c r="K164" s="54" t="str">
        <f t="shared" si="44"/>
        <v>25_29</v>
      </c>
      <c r="L164" s="54">
        <v>25</v>
      </c>
      <c r="M164" s="54">
        <v>29</v>
      </c>
      <c r="N164" s="54">
        <v>8233</v>
      </c>
      <c r="O164" s="55">
        <v>6274</v>
      </c>
      <c r="P164" s="55">
        <v>94</v>
      </c>
      <c r="Q164" s="55">
        <v>5034</v>
      </c>
      <c r="R164" s="55">
        <v>75</v>
      </c>
      <c r="S164" s="52">
        <v>0</v>
      </c>
      <c r="T164" s="56">
        <v>4768</v>
      </c>
      <c r="U164" s="56">
        <v>645</v>
      </c>
      <c r="V164" s="56">
        <v>4779</v>
      </c>
      <c r="W164" s="56">
        <v>6274</v>
      </c>
      <c r="X164" s="57">
        <v>0.94</v>
      </c>
      <c r="Y164" s="109"/>
      <c r="Z164" s="109"/>
      <c r="AA164" s="109"/>
      <c r="AB164" s="109"/>
      <c r="AC164" s="56">
        <v>971</v>
      </c>
      <c r="AD164" s="58" t="s">
        <v>34</v>
      </c>
      <c r="AE164" s="58" t="s">
        <v>34</v>
      </c>
      <c r="AF164" s="52" t="s">
        <v>35</v>
      </c>
      <c r="AG164" s="52"/>
      <c r="AH164" s="106"/>
      <c r="AI164" s="59"/>
      <c r="AJ164" s="68" t="s">
        <v>9</v>
      </c>
      <c r="AK164" t="s">
        <v>9</v>
      </c>
      <c r="AL164" s="39" t="s">
        <v>9</v>
      </c>
      <c r="AM164" s="117"/>
      <c r="AN164" s="115" t="s">
        <v>9</v>
      </c>
      <c r="AO164" s="30"/>
      <c r="AQ164" s="5"/>
      <c r="AS164" s="35"/>
      <c r="AT164" s="30" t="s">
        <v>9</v>
      </c>
      <c r="AU164" s="20"/>
      <c r="AV164" t="str">
        <f t="shared" si="35"/>
        <v>punainen</v>
      </c>
      <c r="AW164" t="str">
        <f t="shared" si="36"/>
        <v>punainen</v>
      </c>
      <c r="AX164" t="str">
        <f t="shared" si="37"/>
        <v>punainen</v>
      </c>
      <c r="AY164" s="31">
        <f t="shared" si="38"/>
        <v>40</v>
      </c>
      <c r="AZ164" s="31">
        <f t="shared" si="39"/>
        <v>10</v>
      </c>
      <c r="BA164" s="31">
        <f t="shared" si="40"/>
        <v>10</v>
      </c>
      <c r="BB164" s="31">
        <f t="shared" si="41"/>
        <v>10</v>
      </c>
      <c r="BC164" s="31">
        <f t="shared" si="42"/>
        <v>10</v>
      </c>
      <c r="BM164" s="29" t="s">
        <v>34</v>
      </c>
      <c r="BN164" s="29" t="s">
        <v>34</v>
      </c>
    </row>
    <row r="165" spans="1:66" x14ac:dyDescent="0.25">
      <c r="A165" s="50">
        <v>154</v>
      </c>
      <c r="B165" s="50">
        <v>154</v>
      </c>
      <c r="C165" s="50" t="str">
        <f t="shared" si="43"/>
        <v>25_30_1931</v>
      </c>
      <c r="D165" s="50">
        <v>1</v>
      </c>
      <c r="E165" s="51">
        <f t="shared" si="32"/>
        <v>250030</v>
      </c>
      <c r="F165" s="76" t="str">
        <f t="shared" si="33"/>
        <v>25_30</v>
      </c>
      <c r="G165" s="80">
        <v>25</v>
      </c>
      <c r="H165" s="52">
        <v>30</v>
      </c>
      <c r="I165" s="52">
        <v>1931</v>
      </c>
      <c r="J165" s="53" t="str">
        <f t="shared" si="34"/>
        <v>huom!</v>
      </c>
      <c r="K165" s="54"/>
      <c r="L165" s="54"/>
      <c r="M165" s="54"/>
      <c r="N165" s="54"/>
      <c r="O165" s="55">
        <v>6274</v>
      </c>
      <c r="P165" s="55">
        <v>94</v>
      </c>
      <c r="Q165" s="55">
        <v>5034</v>
      </c>
      <c r="R165" s="55">
        <v>75</v>
      </c>
      <c r="S165" s="52">
        <v>0</v>
      </c>
      <c r="T165" s="56">
        <v>5744</v>
      </c>
      <c r="U165" s="56">
        <v>746</v>
      </c>
      <c r="V165" s="56">
        <v>5842</v>
      </c>
      <c r="W165" s="56">
        <v>6274</v>
      </c>
      <c r="X165" s="57">
        <v>0.94</v>
      </c>
      <c r="Y165" s="109"/>
      <c r="Z165" s="109"/>
      <c r="AA165" s="109"/>
      <c r="AB165" s="109"/>
      <c r="AC165" s="56">
        <v>1000</v>
      </c>
      <c r="AD165" s="58" t="s">
        <v>34</v>
      </c>
      <c r="AE165" s="58" t="s">
        <v>34</v>
      </c>
      <c r="AF165" s="52" t="s">
        <v>35</v>
      </c>
      <c r="AG165" s="52"/>
      <c r="AH165" s="106"/>
      <c r="AI165" s="59"/>
      <c r="AJ165" s="68" t="s">
        <v>9</v>
      </c>
      <c r="AK165" t="s">
        <v>9</v>
      </c>
      <c r="AL165" s="39" t="s">
        <v>9</v>
      </c>
      <c r="AM165" s="117"/>
      <c r="AN165" s="115" t="s">
        <v>9</v>
      </c>
      <c r="AO165" s="30"/>
      <c r="AQ165" s="5"/>
      <c r="AS165" s="35"/>
      <c r="AT165" s="30" t="s">
        <v>9</v>
      </c>
      <c r="AU165" s="20"/>
      <c r="AV165" t="str">
        <f t="shared" si="35"/>
        <v>punainen</v>
      </c>
      <c r="AW165" t="str">
        <f t="shared" si="36"/>
        <v>punainen</v>
      </c>
      <c r="AX165" t="str">
        <f t="shared" si="37"/>
        <v>punainen</v>
      </c>
      <c r="AY165" s="31">
        <f t="shared" si="38"/>
        <v>40</v>
      </c>
      <c r="AZ165" s="31">
        <f t="shared" si="39"/>
        <v>10</v>
      </c>
      <c r="BA165" s="31">
        <f t="shared" si="40"/>
        <v>10</v>
      </c>
      <c r="BB165" s="31">
        <f t="shared" si="41"/>
        <v>10</v>
      </c>
      <c r="BC165" s="31">
        <f t="shared" si="42"/>
        <v>10</v>
      </c>
      <c r="BM165" s="29" t="s">
        <v>34</v>
      </c>
      <c r="BN165" s="29" t="s">
        <v>34</v>
      </c>
    </row>
    <row r="166" spans="1:66" x14ac:dyDescent="0.25">
      <c r="A166" s="50">
        <v>155</v>
      </c>
      <c r="B166" s="50">
        <v>155</v>
      </c>
      <c r="C166" s="50" t="str">
        <f t="shared" si="43"/>
        <v>25_31_3948</v>
      </c>
      <c r="D166" s="50">
        <v>1</v>
      </c>
      <c r="E166" s="51">
        <f t="shared" si="32"/>
        <v>250031</v>
      </c>
      <c r="F166" s="76" t="str">
        <f t="shared" si="33"/>
        <v>25_31</v>
      </c>
      <c r="G166" s="80">
        <v>25</v>
      </c>
      <c r="H166" s="52">
        <v>31</v>
      </c>
      <c r="I166" s="52">
        <v>3948</v>
      </c>
      <c r="J166" s="53" t="str">
        <f t="shared" si="34"/>
        <v>ok</v>
      </c>
      <c r="K166" s="54" t="str">
        <f t="shared" ref="K166:K178" si="45">CONCATENATE(L166,"_",M166)</f>
        <v>25_31</v>
      </c>
      <c r="L166" s="54">
        <v>25</v>
      </c>
      <c r="M166" s="54">
        <v>31</v>
      </c>
      <c r="N166" s="54">
        <v>3896</v>
      </c>
      <c r="O166" s="55">
        <v>6716</v>
      </c>
      <c r="P166" s="55">
        <v>78</v>
      </c>
      <c r="Q166" s="55">
        <v>5136</v>
      </c>
      <c r="R166" s="55">
        <v>60</v>
      </c>
      <c r="S166" s="52">
        <v>0</v>
      </c>
      <c r="T166" s="56">
        <v>8238</v>
      </c>
      <c r="U166" s="56">
        <v>1095</v>
      </c>
      <c r="V166" s="56">
        <v>8435</v>
      </c>
      <c r="W166" s="56">
        <v>6716</v>
      </c>
      <c r="X166" s="57">
        <v>0.78</v>
      </c>
      <c r="Y166" s="109"/>
      <c r="Z166" s="109"/>
      <c r="AA166" s="109"/>
      <c r="AB166" s="109"/>
      <c r="AC166" s="56">
        <v>1365</v>
      </c>
      <c r="AD166" s="58" t="s">
        <v>34</v>
      </c>
      <c r="AE166" s="58" t="s">
        <v>34</v>
      </c>
      <c r="AF166" s="52" t="s">
        <v>35</v>
      </c>
      <c r="AG166" s="52"/>
      <c r="AH166" s="106"/>
      <c r="AI166" s="59"/>
      <c r="AJ166" s="68" t="s">
        <v>9</v>
      </c>
      <c r="AK166" t="s">
        <v>9</v>
      </c>
      <c r="AL166" s="39" t="s">
        <v>9</v>
      </c>
      <c r="AM166" s="117"/>
      <c r="AN166" s="115" t="s">
        <v>9</v>
      </c>
      <c r="AO166" s="30"/>
      <c r="AQ166" s="5"/>
      <c r="AS166" s="35"/>
      <c r="AT166" s="30" t="s">
        <v>9</v>
      </c>
      <c r="AU166" s="20"/>
      <c r="AV166" t="str">
        <f t="shared" si="35"/>
        <v>punainen</v>
      </c>
      <c r="AW166" t="str">
        <f t="shared" si="36"/>
        <v>punainen</v>
      </c>
      <c r="AX166" t="str">
        <f t="shared" si="37"/>
        <v>punainen</v>
      </c>
      <c r="AY166" s="31">
        <f t="shared" si="38"/>
        <v>40</v>
      </c>
      <c r="AZ166" s="31">
        <f t="shared" si="39"/>
        <v>10</v>
      </c>
      <c r="BA166" s="31">
        <f t="shared" si="40"/>
        <v>10</v>
      </c>
      <c r="BB166" s="31">
        <f t="shared" si="41"/>
        <v>10</v>
      </c>
      <c r="BC166" s="31">
        <f t="shared" si="42"/>
        <v>10</v>
      </c>
      <c r="BM166" s="29" t="s">
        <v>34</v>
      </c>
      <c r="BN166" s="29" t="s">
        <v>34</v>
      </c>
    </row>
    <row r="167" spans="1:66" x14ac:dyDescent="0.25">
      <c r="A167" s="50">
        <v>156</v>
      </c>
      <c r="B167" s="50">
        <v>156</v>
      </c>
      <c r="C167" s="50" t="str">
        <f t="shared" si="43"/>
        <v>25_32_5507</v>
      </c>
      <c r="D167" s="50">
        <v>1</v>
      </c>
      <c r="E167" s="51">
        <f t="shared" si="32"/>
        <v>250032</v>
      </c>
      <c r="F167" s="76" t="str">
        <f t="shared" si="33"/>
        <v>25_32</v>
      </c>
      <c r="G167" s="80">
        <v>25</v>
      </c>
      <c r="H167" s="52">
        <v>32</v>
      </c>
      <c r="I167" s="52">
        <v>5507</v>
      </c>
      <c r="J167" s="53" t="str">
        <f t="shared" si="34"/>
        <v>ok</v>
      </c>
      <c r="K167" s="54" t="str">
        <f t="shared" si="45"/>
        <v>25_32</v>
      </c>
      <c r="L167" s="54">
        <v>25</v>
      </c>
      <c r="M167" s="54">
        <v>32</v>
      </c>
      <c r="N167" s="54">
        <v>5453</v>
      </c>
      <c r="O167" s="55">
        <v>8617</v>
      </c>
      <c r="P167" s="55">
        <v>82</v>
      </c>
      <c r="Q167" s="55">
        <v>6529</v>
      </c>
      <c r="R167" s="55">
        <v>62</v>
      </c>
      <c r="S167" s="52">
        <v>0</v>
      </c>
      <c r="T167" s="56">
        <v>10537</v>
      </c>
      <c r="U167" s="56">
        <v>675</v>
      </c>
      <c r="V167" s="56">
        <v>11418</v>
      </c>
      <c r="W167" s="56">
        <v>8617</v>
      </c>
      <c r="X167" s="57">
        <v>0.82</v>
      </c>
      <c r="Y167" s="109"/>
      <c r="Z167" s="109"/>
      <c r="AA167" s="109"/>
      <c r="AB167" s="109"/>
      <c r="AC167" s="56">
        <v>7555</v>
      </c>
      <c r="AD167" s="58" t="s">
        <v>34</v>
      </c>
      <c r="AE167" s="58" t="s">
        <v>34</v>
      </c>
      <c r="AF167" s="52" t="s">
        <v>35</v>
      </c>
      <c r="AG167" s="52"/>
      <c r="AH167" s="106"/>
      <c r="AI167" s="59"/>
      <c r="AJ167" s="68" t="s">
        <v>9</v>
      </c>
      <c r="AK167" t="s">
        <v>9</v>
      </c>
      <c r="AL167" s="39" t="s">
        <v>9</v>
      </c>
      <c r="AM167" s="117"/>
      <c r="AN167" s="115" t="s">
        <v>9</v>
      </c>
      <c r="AO167" s="30"/>
      <c r="AQ167" s="5"/>
      <c r="AS167" s="35"/>
      <c r="AT167" s="30" t="s">
        <v>9</v>
      </c>
      <c r="AU167" s="20"/>
      <c r="AV167" t="str">
        <f t="shared" si="35"/>
        <v>punainen</v>
      </c>
      <c r="AW167" t="str">
        <f t="shared" si="36"/>
        <v>punainen</v>
      </c>
      <c r="AX167" t="str">
        <f t="shared" si="37"/>
        <v>punainen</v>
      </c>
      <c r="AY167" s="31">
        <f t="shared" si="38"/>
        <v>40</v>
      </c>
      <c r="AZ167" s="31">
        <f t="shared" si="39"/>
        <v>10</v>
      </c>
      <c r="BA167" s="31">
        <f t="shared" si="40"/>
        <v>10</v>
      </c>
      <c r="BB167" s="31">
        <f t="shared" si="41"/>
        <v>10</v>
      </c>
      <c r="BC167" s="31">
        <f t="shared" si="42"/>
        <v>10</v>
      </c>
      <c r="BM167" s="29" t="s">
        <v>34</v>
      </c>
      <c r="BN167" s="29" t="s">
        <v>34</v>
      </c>
    </row>
    <row r="168" spans="1:66" x14ac:dyDescent="0.25">
      <c r="A168" s="50">
        <v>157</v>
      </c>
      <c r="B168" s="50">
        <v>157</v>
      </c>
      <c r="C168" s="50" t="str">
        <f t="shared" si="43"/>
        <v>25_33_7777</v>
      </c>
      <c r="D168" s="50">
        <v>1</v>
      </c>
      <c r="E168" s="51">
        <f t="shared" si="32"/>
        <v>250033</v>
      </c>
      <c r="F168" s="76" t="str">
        <f t="shared" si="33"/>
        <v>25_33</v>
      </c>
      <c r="G168" s="80">
        <v>25</v>
      </c>
      <c r="H168" s="52">
        <v>33</v>
      </c>
      <c r="I168" s="52">
        <v>7777</v>
      </c>
      <c r="J168" s="53" t="str">
        <f t="shared" si="34"/>
        <v>ok</v>
      </c>
      <c r="K168" s="54" t="str">
        <f t="shared" si="45"/>
        <v>25_33</v>
      </c>
      <c r="L168" s="54">
        <v>25</v>
      </c>
      <c r="M168" s="54">
        <v>33</v>
      </c>
      <c r="N168" s="54">
        <v>7725</v>
      </c>
      <c r="O168" s="55">
        <v>8382</v>
      </c>
      <c r="P168" s="55">
        <v>89</v>
      </c>
      <c r="Q168" s="55">
        <v>6631</v>
      </c>
      <c r="R168" s="55">
        <v>70</v>
      </c>
      <c r="S168" s="52">
        <v>0</v>
      </c>
      <c r="T168" s="56">
        <v>6871</v>
      </c>
      <c r="U168" s="56">
        <v>523</v>
      </c>
      <c r="V168" s="56">
        <v>7400</v>
      </c>
      <c r="W168" s="56">
        <v>8382</v>
      </c>
      <c r="X168" s="57">
        <v>0.89</v>
      </c>
      <c r="Y168" s="109"/>
      <c r="Z168" s="109"/>
      <c r="AA168" s="109"/>
      <c r="AB168" s="109"/>
      <c r="AC168" s="56">
        <v>2455</v>
      </c>
      <c r="AD168" s="58" t="s">
        <v>34</v>
      </c>
      <c r="AE168" s="58" t="s">
        <v>34</v>
      </c>
      <c r="AF168" s="52" t="s">
        <v>35</v>
      </c>
      <c r="AG168" s="52"/>
      <c r="AH168" s="106"/>
      <c r="AI168" s="59"/>
      <c r="AJ168" s="68" t="s">
        <v>9</v>
      </c>
      <c r="AK168" t="s">
        <v>9</v>
      </c>
      <c r="AL168" s="39" t="s">
        <v>9</v>
      </c>
      <c r="AM168" s="117"/>
      <c r="AN168" s="115" t="s">
        <v>9</v>
      </c>
      <c r="AO168" s="30"/>
      <c r="AQ168" s="5"/>
      <c r="AS168" s="35"/>
      <c r="AT168" s="30" t="s">
        <v>9</v>
      </c>
      <c r="AU168" s="20"/>
      <c r="AV168" t="str">
        <f t="shared" si="35"/>
        <v>punainen</v>
      </c>
      <c r="AW168" t="str">
        <f t="shared" si="36"/>
        <v>punainen</v>
      </c>
      <c r="AX168" t="str">
        <f t="shared" si="37"/>
        <v>punainen</v>
      </c>
      <c r="AY168" s="31">
        <f t="shared" si="38"/>
        <v>40</v>
      </c>
      <c r="AZ168" s="31">
        <f t="shared" si="39"/>
        <v>10</v>
      </c>
      <c r="BA168" s="31">
        <f t="shared" si="40"/>
        <v>10</v>
      </c>
      <c r="BB168" s="31">
        <f t="shared" si="41"/>
        <v>10</v>
      </c>
      <c r="BC168" s="31">
        <f t="shared" si="42"/>
        <v>10</v>
      </c>
      <c r="BM168" s="29" t="s">
        <v>34</v>
      </c>
      <c r="BN168" s="29" t="s">
        <v>34</v>
      </c>
    </row>
    <row r="169" spans="1:66" x14ac:dyDescent="0.25">
      <c r="A169" s="50">
        <v>158</v>
      </c>
      <c r="B169" s="50">
        <v>158</v>
      </c>
      <c r="C169" s="50" t="str">
        <f t="shared" si="43"/>
        <v>25_34_5604</v>
      </c>
      <c r="D169" s="50">
        <v>1</v>
      </c>
      <c r="E169" s="51">
        <f t="shared" si="32"/>
        <v>250034</v>
      </c>
      <c r="F169" s="76" t="str">
        <f t="shared" si="33"/>
        <v>25_34</v>
      </c>
      <c r="G169" s="80">
        <v>25</v>
      </c>
      <c r="H169" s="52">
        <v>34</v>
      </c>
      <c r="I169" s="52">
        <v>5604</v>
      </c>
      <c r="J169" s="53" t="str">
        <f t="shared" si="34"/>
        <v>ok</v>
      </c>
      <c r="K169" s="54" t="str">
        <f t="shared" si="45"/>
        <v>25_34</v>
      </c>
      <c r="L169" s="54">
        <v>25</v>
      </c>
      <c r="M169" s="54">
        <v>34</v>
      </c>
      <c r="N169" s="54">
        <v>5581</v>
      </c>
      <c r="O169" s="55">
        <v>9409</v>
      </c>
      <c r="P169" s="55">
        <v>95</v>
      </c>
      <c r="Q169" s="55">
        <v>6943</v>
      </c>
      <c r="R169" s="55">
        <v>70</v>
      </c>
      <c r="S169" s="52">
        <v>0</v>
      </c>
      <c r="T169" s="56">
        <v>6882</v>
      </c>
      <c r="U169" s="56">
        <v>760</v>
      </c>
      <c r="V169" s="56">
        <v>6800</v>
      </c>
      <c r="W169" s="56">
        <v>9409</v>
      </c>
      <c r="X169" s="57">
        <v>0.95</v>
      </c>
      <c r="Y169" s="109"/>
      <c r="Z169" s="109"/>
      <c r="AA169" s="109"/>
      <c r="AB169" s="109"/>
      <c r="AC169" s="56">
        <v>1826</v>
      </c>
      <c r="AD169" s="58" t="s">
        <v>34</v>
      </c>
      <c r="AE169" s="58" t="s">
        <v>34</v>
      </c>
      <c r="AF169" s="52" t="s">
        <v>35</v>
      </c>
      <c r="AG169" s="52"/>
      <c r="AH169" s="106"/>
      <c r="AI169" s="59"/>
      <c r="AJ169" s="68" t="s">
        <v>9</v>
      </c>
      <c r="AK169" t="s">
        <v>9</v>
      </c>
      <c r="AL169" s="39" t="s">
        <v>9</v>
      </c>
      <c r="AM169" s="117"/>
      <c r="AN169" s="115" t="s">
        <v>9</v>
      </c>
      <c r="AO169" s="30"/>
      <c r="AQ169" s="5"/>
      <c r="AS169" s="35"/>
      <c r="AT169" s="30" t="s">
        <v>9</v>
      </c>
      <c r="AU169" s="20"/>
      <c r="AV169" t="str">
        <f t="shared" si="35"/>
        <v>punainen</v>
      </c>
      <c r="AW169" t="str">
        <f t="shared" si="36"/>
        <v>punainen</v>
      </c>
      <c r="AX169" t="str">
        <f t="shared" si="37"/>
        <v>punainen</v>
      </c>
      <c r="AY169" s="31">
        <f t="shared" si="38"/>
        <v>40</v>
      </c>
      <c r="AZ169" s="31">
        <f t="shared" si="39"/>
        <v>10</v>
      </c>
      <c r="BA169" s="31">
        <f t="shared" si="40"/>
        <v>10</v>
      </c>
      <c r="BB169" s="31">
        <f t="shared" si="41"/>
        <v>10</v>
      </c>
      <c r="BC169" s="31">
        <f t="shared" si="42"/>
        <v>10</v>
      </c>
      <c r="BM169" s="29" t="s">
        <v>34</v>
      </c>
      <c r="BN169" s="29" t="s">
        <v>34</v>
      </c>
    </row>
    <row r="170" spans="1:66" x14ac:dyDescent="0.25">
      <c r="A170" s="50">
        <v>159</v>
      </c>
      <c r="B170" s="50">
        <v>159</v>
      </c>
      <c r="C170" s="50" t="str">
        <f t="shared" si="43"/>
        <v>25_35_6674</v>
      </c>
      <c r="D170" s="50">
        <v>1</v>
      </c>
      <c r="E170" s="51">
        <f t="shared" si="32"/>
        <v>250035</v>
      </c>
      <c r="F170" s="76" t="str">
        <f t="shared" si="33"/>
        <v>25_35</v>
      </c>
      <c r="G170" s="80">
        <v>25</v>
      </c>
      <c r="H170" s="52">
        <v>35</v>
      </c>
      <c r="I170" s="52">
        <v>6674</v>
      </c>
      <c r="J170" s="53" t="str">
        <f t="shared" si="34"/>
        <v>ok</v>
      </c>
      <c r="K170" s="54" t="str">
        <f t="shared" si="45"/>
        <v>25_35</v>
      </c>
      <c r="L170" s="54">
        <v>25</v>
      </c>
      <c r="M170" s="54">
        <v>35</v>
      </c>
      <c r="N170" s="54">
        <v>6644</v>
      </c>
      <c r="O170" s="55">
        <v>8965</v>
      </c>
      <c r="P170" s="55">
        <v>96</v>
      </c>
      <c r="Q170" s="55">
        <v>6949</v>
      </c>
      <c r="R170" s="55">
        <v>74</v>
      </c>
      <c r="S170" s="52">
        <v>0</v>
      </c>
      <c r="T170" s="56">
        <v>6882</v>
      </c>
      <c r="U170" s="56">
        <v>760</v>
      </c>
      <c r="V170" s="56">
        <v>6800</v>
      </c>
      <c r="W170" s="56">
        <v>8965</v>
      </c>
      <c r="X170" s="57">
        <v>0.96</v>
      </c>
      <c r="Y170" s="109"/>
      <c r="Z170" s="109"/>
      <c r="AA170" s="109"/>
      <c r="AB170" s="109"/>
      <c r="AC170" s="56">
        <v>1866</v>
      </c>
      <c r="AD170" s="58" t="s">
        <v>34</v>
      </c>
      <c r="AE170" s="58" t="s">
        <v>34</v>
      </c>
      <c r="AF170" s="52" t="s">
        <v>35</v>
      </c>
      <c r="AG170" s="52"/>
      <c r="AH170" s="106"/>
      <c r="AI170" s="59"/>
      <c r="AJ170" s="68" t="s">
        <v>9</v>
      </c>
      <c r="AK170" t="s">
        <v>9</v>
      </c>
      <c r="AL170" s="39" t="s">
        <v>9</v>
      </c>
      <c r="AM170" s="117"/>
      <c r="AN170" s="115" t="s">
        <v>9</v>
      </c>
      <c r="AO170" s="30"/>
      <c r="AQ170" s="5"/>
      <c r="AS170" s="35"/>
      <c r="AT170" s="30" t="s">
        <v>9</v>
      </c>
      <c r="AU170" s="20"/>
      <c r="AV170" t="str">
        <f t="shared" si="35"/>
        <v>punainen</v>
      </c>
      <c r="AW170" t="str">
        <f t="shared" si="36"/>
        <v>punainen</v>
      </c>
      <c r="AX170" t="str">
        <f t="shared" si="37"/>
        <v>punainen</v>
      </c>
      <c r="AY170" s="31">
        <f t="shared" si="38"/>
        <v>40</v>
      </c>
      <c r="AZ170" s="31">
        <f t="shared" si="39"/>
        <v>10</v>
      </c>
      <c r="BA170" s="31">
        <f t="shared" si="40"/>
        <v>10</v>
      </c>
      <c r="BB170" s="31">
        <f t="shared" si="41"/>
        <v>10</v>
      </c>
      <c r="BC170" s="31">
        <f t="shared" si="42"/>
        <v>10</v>
      </c>
      <c r="BM170" s="29" t="s">
        <v>34</v>
      </c>
      <c r="BN170" s="29" t="s">
        <v>34</v>
      </c>
    </row>
    <row r="171" spans="1:66" x14ac:dyDescent="0.25">
      <c r="A171" s="50">
        <v>160</v>
      </c>
      <c r="B171" s="50">
        <v>160</v>
      </c>
      <c r="C171" s="50" t="str">
        <f t="shared" si="43"/>
        <v>25_36_4130</v>
      </c>
      <c r="D171" s="50">
        <v>1</v>
      </c>
      <c r="E171" s="51">
        <f t="shared" si="32"/>
        <v>250036</v>
      </c>
      <c r="F171" s="76" t="str">
        <f t="shared" si="33"/>
        <v>25_36</v>
      </c>
      <c r="G171" s="80">
        <v>25</v>
      </c>
      <c r="H171" s="52">
        <v>36</v>
      </c>
      <c r="I171" s="52">
        <v>4130</v>
      </c>
      <c r="J171" s="53" t="str">
        <f t="shared" si="34"/>
        <v>ok</v>
      </c>
      <c r="K171" s="54" t="str">
        <f t="shared" si="45"/>
        <v>25_36</v>
      </c>
      <c r="L171" s="54">
        <v>25</v>
      </c>
      <c r="M171" s="54">
        <v>36</v>
      </c>
      <c r="N171" s="54">
        <v>4104</v>
      </c>
      <c r="O171" s="55">
        <v>7938</v>
      </c>
      <c r="P171" s="55">
        <v>90</v>
      </c>
      <c r="Q171" s="55">
        <v>6344</v>
      </c>
      <c r="R171" s="55">
        <v>71</v>
      </c>
      <c r="S171" s="52">
        <v>0</v>
      </c>
      <c r="T171" s="56">
        <v>6882</v>
      </c>
      <c r="U171" s="56">
        <v>760</v>
      </c>
      <c r="V171" s="56">
        <v>6800</v>
      </c>
      <c r="W171" s="56">
        <v>7938</v>
      </c>
      <c r="X171" s="57">
        <v>0.9</v>
      </c>
      <c r="Y171" s="109"/>
      <c r="Z171" s="109"/>
      <c r="AA171" s="109"/>
      <c r="AB171" s="109"/>
      <c r="AC171" s="56">
        <v>2614</v>
      </c>
      <c r="AD171" s="58" t="s">
        <v>34</v>
      </c>
      <c r="AE171" s="58" t="s">
        <v>34</v>
      </c>
      <c r="AF171" s="52" t="s">
        <v>35</v>
      </c>
      <c r="AG171" s="52"/>
      <c r="AH171" s="106"/>
      <c r="AI171" s="59"/>
      <c r="AJ171" s="68" t="s">
        <v>9</v>
      </c>
      <c r="AK171" t="s">
        <v>9</v>
      </c>
      <c r="AL171" s="39" t="s">
        <v>9</v>
      </c>
      <c r="AM171" s="117"/>
      <c r="AN171" s="115" t="s">
        <v>9</v>
      </c>
      <c r="AO171" s="30"/>
      <c r="AQ171" s="5"/>
      <c r="AS171" s="35"/>
      <c r="AT171" s="30" t="s">
        <v>9</v>
      </c>
      <c r="AU171" s="20"/>
      <c r="AV171" t="str">
        <f t="shared" si="35"/>
        <v>punainen</v>
      </c>
      <c r="AW171" t="str">
        <f t="shared" si="36"/>
        <v>punainen</v>
      </c>
      <c r="AX171" t="str">
        <f t="shared" si="37"/>
        <v>punainen</v>
      </c>
      <c r="AY171" s="31">
        <f t="shared" si="38"/>
        <v>40</v>
      </c>
      <c r="AZ171" s="31">
        <f t="shared" si="39"/>
        <v>10</v>
      </c>
      <c r="BA171" s="31">
        <f t="shared" si="40"/>
        <v>10</v>
      </c>
      <c r="BB171" s="31">
        <f t="shared" si="41"/>
        <v>10</v>
      </c>
      <c r="BC171" s="31">
        <f t="shared" si="42"/>
        <v>10</v>
      </c>
      <c r="BM171" s="29" t="s">
        <v>34</v>
      </c>
      <c r="BN171" s="29" t="s">
        <v>34</v>
      </c>
    </row>
    <row r="172" spans="1:66" x14ac:dyDescent="0.25">
      <c r="A172" s="50">
        <v>161</v>
      </c>
      <c r="B172" s="50">
        <v>161</v>
      </c>
      <c r="C172" s="50" t="str">
        <f t="shared" si="43"/>
        <v>45_1_1824</v>
      </c>
      <c r="D172" s="50">
        <v>1</v>
      </c>
      <c r="E172" s="51">
        <f t="shared" si="32"/>
        <v>450001</v>
      </c>
      <c r="F172" s="76" t="str">
        <f t="shared" si="33"/>
        <v>45_1</v>
      </c>
      <c r="G172" s="81">
        <v>45</v>
      </c>
      <c r="H172" s="52">
        <v>1</v>
      </c>
      <c r="I172" s="52">
        <v>1824</v>
      </c>
      <c r="J172" s="53" t="str">
        <f t="shared" si="34"/>
        <v>ok</v>
      </c>
      <c r="K172" s="54" t="str">
        <f t="shared" si="45"/>
        <v>45_1</v>
      </c>
      <c r="L172" s="54">
        <v>45</v>
      </c>
      <c r="M172" s="54">
        <v>1</v>
      </c>
      <c r="N172" s="54">
        <v>5361</v>
      </c>
      <c r="O172" s="55">
        <v>7967</v>
      </c>
      <c r="P172" s="55">
        <v>23</v>
      </c>
      <c r="Q172" s="55">
        <v>497</v>
      </c>
      <c r="R172" s="55">
        <v>1</v>
      </c>
      <c r="S172" s="52">
        <v>0</v>
      </c>
      <c r="T172" s="56">
        <v>36878</v>
      </c>
      <c r="U172" s="56">
        <v>1615</v>
      </c>
      <c r="V172" s="56">
        <v>42014</v>
      </c>
      <c r="W172" s="56">
        <v>7967</v>
      </c>
      <c r="X172" s="57">
        <v>0.23</v>
      </c>
      <c r="Y172" s="109"/>
      <c r="Z172" s="109"/>
      <c r="AA172" s="109"/>
      <c r="AB172" s="109"/>
      <c r="AC172" s="56">
        <v>19200</v>
      </c>
      <c r="AD172" s="61" t="s">
        <v>34</v>
      </c>
      <c r="AE172" s="52" t="s">
        <v>35</v>
      </c>
      <c r="AF172" s="52" t="s">
        <v>36</v>
      </c>
      <c r="AG172" s="52" t="s">
        <v>36</v>
      </c>
      <c r="AH172" s="106"/>
      <c r="AI172" s="59"/>
      <c r="AJ172" s="68" t="s">
        <v>10</v>
      </c>
      <c r="AK172" t="s">
        <v>10</v>
      </c>
      <c r="AL172" s="39" t="s">
        <v>10</v>
      </c>
      <c r="AM172" s="117"/>
      <c r="AN172" s="115" t="s">
        <v>10</v>
      </c>
      <c r="AO172" s="30"/>
      <c r="AQ172" s="5"/>
      <c r="AS172" s="35"/>
      <c r="AT172" s="30" t="s">
        <v>10</v>
      </c>
      <c r="AU172" s="20"/>
      <c r="AV172" t="str">
        <f t="shared" si="35"/>
        <v>musta</v>
      </c>
      <c r="AW172" t="str">
        <f t="shared" si="36"/>
        <v>musta</v>
      </c>
      <c r="AX172" t="str">
        <f t="shared" si="37"/>
        <v>punainen</v>
      </c>
      <c r="AY172" s="31">
        <f t="shared" si="38"/>
        <v>21</v>
      </c>
      <c r="AZ172" s="31">
        <f t="shared" si="39"/>
        <v>0</v>
      </c>
      <c r="BA172" s="31">
        <f t="shared" si="40"/>
        <v>10</v>
      </c>
      <c r="BB172" s="31">
        <f t="shared" si="41"/>
        <v>10</v>
      </c>
      <c r="BC172" s="31">
        <f t="shared" si="42"/>
        <v>1</v>
      </c>
      <c r="BM172" s="32" t="s">
        <v>34</v>
      </c>
      <c r="BN172" s="2" t="s">
        <v>35</v>
      </c>
    </row>
    <row r="173" spans="1:66" x14ac:dyDescent="0.25">
      <c r="A173" s="50">
        <v>162</v>
      </c>
      <c r="B173" s="50">
        <v>162</v>
      </c>
      <c r="C173" s="50" t="str">
        <f t="shared" si="43"/>
        <v>45_2_7073</v>
      </c>
      <c r="D173" s="50">
        <v>1</v>
      </c>
      <c r="E173" s="51">
        <f t="shared" si="32"/>
        <v>450002</v>
      </c>
      <c r="F173" s="76" t="str">
        <f t="shared" si="33"/>
        <v>45_2</v>
      </c>
      <c r="G173" s="80">
        <v>45</v>
      </c>
      <c r="H173" s="52">
        <v>2</v>
      </c>
      <c r="I173" s="52">
        <v>7073</v>
      </c>
      <c r="J173" s="53" t="str">
        <f t="shared" si="34"/>
        <v>ok</v>
      </c>
      <c r="K173" s="54" t="str">
        <f t="shared" si="45"/>
        <v>45_2</v>
      </c>
      <c r="L173" s="54">
        <v>45</v>
      </c>
      <c r="M173" s="54">
        <v>2</v>
      </c>
      <c r="N173" s="54">
        <v>6927</v>
      </c>
      <c r="O173" s="55">
        <v>19237</v>
      </c>
      <c r="P173" s="55">
        <v>36</v>
      </c>
      <c r="Q173" s="55">
        <v>559</v>
      </c>
      <c r="R173" s="55">
        <v>0</v>
      </c>
      <c r="S173" s="52">
        <v>0</v>
      </c>
      <c r="T173" s="56">
        <v>60357</v>
      </c>
      <c r="U173" s="56">
        <v>3499</v>
      </c>
      <c r="V173" s="56">
        <v>70638</v>
      </c>
      <c r="W173" s="56">
        <v>19237</v>
      </c>
      <c r="X173" s="57">
        <v>0.36</v>
      </c>
      <c r="Y173" s="109"/>
      <c r="Z173" s="109"/>
      <c r="AA173" s="109"/>
      <c r="AB173" s="109"/>
      <c r="AC173" s="56">
        <v>29861</v>
      </c>
      <c r="AD173" s="61" t="s">
        <v>34</v>
      </c>
      <c r="AE173" s="52" t="s">
        <v>35</v>
      </c>
      <c r="AF173" s="52" t="s">
        <v>36</v>
      </c>
      <c r="AG173" s="52" t="s">
        <v>36</v>
      </c>
      <c r="AH173" s="106"/>
      <c r="AI173" s="59"/>
      <c r="AJ173" s="68" t="s">
        <v>9</v>
      </c>
      <c r="AK173" t="s">
        <v>9</v>
      </c>
      <c r="AL173" s="39" t="s">
        <v>51</v>
      </c>
      <c r="AM173" s="117"/>
      <c r="AN173" s="115" t="s">
        <v>51</v>
      </c>
      <c r="AO173" s="30"/>
      <c r="AQ173" s="5"/>
      <c r="AS173" s="35"/>
      <c r="AT173" s="30" t="s">
        <v>51</v>
      </c>
      <c r="AU173" s="20"/>
      <c r="AV173" t="str">
        <f t="shared" si="35"/>
        <v>musta</v>
      </c>
      <c r="AW173" t="str">
        <f t="shared" si="36"/>
        <v>musta</v>
      </c>
      <c r="AX173" t="str">
        <f t="shared" si="37"/>
        <v>punainen</v>
      </c>
      <c r="AY173" s="31">
        <f t="shared" si="38"/>
        <v>21</v>
      </c>
      <c r="AZ173" s="31">
        <f t="shared" si="39"/>
        <v>0</v>
      </c>
      <c r="BA173" s="31">
        <f t="shared" si="40"/>
        <v>10</v>
      </c>
      <c r="BB173" s="31">
        <f t="shared" si="41"/>
        <v>10</v>
      </c>
      <c r="BC173" s="31">
        <f t="shared" si="42"/>
        <v>1</v>
      </c>
      <c r="BD173" s="6" t="s">
        <v>52</v>
      </c>
      <c r="BM173" s="32" t="s">
        <v>34</v>
      </c>
      <c r="BN173" s="2" t="s">
        <v>35</v>
      </c>
    </row>
    <row r="174" spans="1:66" x14ac:dyDescent="0.25">
      <c r="A174" s="50">
        <v>163</v>
      </c>
      <c r="B174" s="50">
        <v>163</v>
      </c>
      <c r="C174" s="50" t="str">
        <f t="shared" si="43"/>
        <v>45_3_8967</v>
      </c>
      <c r="D174" s="50">
        <v>1</v>
      </c>
      <c r="E174" s="51">
        <f t="shared" si="32"/>
        <v>450003</v>
      </c>
      <c r="F174" s="76" t="str">
        <f t="shared" si="33"/>
        <v>45_3</v>
      </c>
      <c r="G174" s="80">
        <v>45</v>
      </c>
      <c r="H174" s="52">
        <v>3</v>
      </c>
      <c r="I174" s="52">
        <v>8967</v>
      </c>
      <c r="J174" s="53" t="str">
        <f t="shared" si="34"/>
        <v>ok</v>
      </c>
      <c r="K174" s="54" t="str">
        <f t="shared" si="45"/>
        <v>45_3</v>
      </c>
      <c r="L174" s="54">
        <v>45</v>
      </c>
      <c r="M174" s="54">
        <v>3</v>
      </c>
      <c r="N174" s="54">
        <v>8974</v>
      </c>
      <c r="O174" s="55">
        <v>22696</v>
      </c>
      <c r="P174" s="55">
        <v>58</v>
      </c>
      <c r="Q174" s="55">
        <v>2158</v>
      </c>
      <c r="R174" s="55">
        <v>5</v>
      </c>
      <c r="S174" s="52">
        <v>0</v>
      </c>
      <c r="T174" s="56">
        <v>40174</v>
      </c>
      <c r="U174" s="56">
        <v>1713</v>
      </c>
      <c r="V174" s="56">
        <v>46506</v>
      </c>
      <c r="W174" s="56">
        <v>22696</v>
      </c>
      <c r="X174" s="57">
        <v>0.57999999999999996</v>
      </c>
      <c r="Y174" s="109"/>
      <c r="Z174" s="109"/>
      <c r="AA174" s="109"/>
      <c r="AB174" s="109"/>
      <c r="AC174" s="56">
        <v>34449</v>
      </c>
      <c r="AD174" s="61" t="s">
        <v>34</v>
      </c>
      <c r="AE174" s="52" t="s">
        <v>35</v>
      </c>
      <c r="AF174" s="52" t="s">
        <v>35</v>
      </c>
      <c r="AG174" s="52" t="s">
        <v>36</v>
      </c>
      <c r="AH174" s="106"/>
      <c r="AI174" s="59"/>
      <c r="AJ174" s="68" t="s">
        <v>9</v>
      </c>
      <c r="AK174" t="s">
        <v>9</v>
      </c>
      <c r="AL174" s="39" t="s">
        <v>9</v>
      </c>
      <c r="AM174" s="117"/>
      <c r="AN174" s="115" t="s">
        <v>9</v>
      </c>
      <c r="AO174" s="30"/>
      <c r="AQ174" s="5"/>
      <c r="AS174" s="35"/>
      <c r="AT174" s="30" t="s">
        <v>9</v>
      </c>
      <c r="AU174" s="20"/>
      <c r="AV174" t="str">
        <f t="shared" si="35"/>
        <v>musta</v>
      </c>
      <c r="AW174" t="str">
        <f t="shared" si="36"/>
        <v>punainen</v>
      </c>
      <c r="AX174" t="str">
        <f t="shared" si="37"/>
        <v>punainen</v>
      </c>
      <c r="AY174" s="31">
        <f t="shared" si="38"/>
        <v>22</v>
      </c>
      <c r="AZ174" s="31">
        <f t="shared" si="39"/>
        <v>1</v>
      </c>
      <c r="BA174" s="31">
        <f t="shared" si="40"/>
        <v>10</v>
      </c>
      <c r="BB174" s="31">
        <f t="shared" si="41"/>
        <v>10</v>
      </c>
      <c r="BC174" s="31">
        <f t="shared" si="42"/>
        <v>1</v>
      </c>
      <c r="BM174" s="32" t="s">
        <v>34</v>
      </c>
      <c r="BN174" s="2" t="s">
        <v>35</v>
      </c>
    </row>
    <row r="175" spans="1:66" x14ac:dyDescent="0.25">
      <c r="A175" s="50">
        <v>164</v>
      </c>
      <c r="B175" s="50">
        <v>164</v>
      </c>
      <c r="C175" s="50" t="str">
        <f t="shared" si="43"/>
        <v>45_4_3428</v>
      </c>
      <c r="D175" s="50">
        <v>1</v>
      </c>
      <c r="E175" s="51">
        <f t="shared" si="32"/>
        <v>450004</v>
      </c>
      <c r="F175" s="76" t="str">
        <f t="shared" si="33"/>
        <v>45_4</v>
      </c>
      <c r="G175" s="80">
        <v>45</v>
      </c>
      <c r="H175" s="52">
        <v>4</v>
      </c>
      <c r="I175" s="52">
        <v>3428</v>
      </c>
      <c r="J175" s="53" t="str">
        <f t="shared" si="34"/>
        <v>ok</v>
      </c>
      <c r="K175" s="54" t="str">
        <f t="shared" si="45"/>
        <v>45_4</v>
      </c>
      <c r="L175" s="54">
        <v>45</v>
      </c>
      <c r="M175" s="54">
        <v>4</v>
      </c>
      <c r="N175" s="54">
        <v>3494</v>
      </c>
      <c r="O175" s="55">
        <v>12853</v>
      </c>
      <c r="P175" s="55">
        <v>71</v>
      </c>
      <c r="Q175" s="55">
        <v>2155</v>
      </c>
      <c r="R175" s="55">
        <v>12</v>
      </c>
      <c r="S175" s="52">
        <v>0</v>
      </c>
      <c r="T175" s="56">
        <v>23922</v>
      </c>
      <c r="U175" s="56">
        <v>1293</v>
      </c>
      <c r="V175" s="56">
        <v>27318</v>
      </c>
      <c r="W175" s="56">
        <v>12853</v>
      </c>
      <c r="X175" s="57">
        <v>0.71</v>
      </c>
      <c r="Y175" s="109"/>
      <c r="Z175" s="109"/>
      <c r="AA175" s="109"/>
      <c r="AB175" s="109"/>
      <c r="AC175" s="56">
        <v>28909</v>
      </c>
      <c r="AD175" s="61" t="s">
        <v>34</v>
      </c>
      <c r="AE175" s="52" t="s">
        <v>35</v>
      </c>
      <c r="AF175" s="52" t="s">
        <v>36</v>
      </c>
      <c r="AG175" s="52" t="s">
        <v>36</v>
      </c>
      <c r="AH175" s="106"/>
      <c r="AI175" s="59"/>
      <c r="AJ175" s="68" t="s">
        <v>9</v>
      </c>
      <c r="AK175" t="s">
        <v>9</v>
      </c>
      <c r="AL175" s="39" t="s">
        <v>9</v>
      </c>
      <c r="AM175" s="117"/>
      <c r="AN175" s="115" t="s">
        <v>9</v>
      </c>
      <c r="AO175" s="30"/>
      <c r="AQ175" s="5"/>
      <c r="AS175" s="35"/>
      <c r="AT175" s="30" t="s">
        <v>9</v>
      </c>
      <c r="AU175" s="20"/>
      <c r="AV175" t="str">
        <f t="shared" si="35"/>
        <v>punainen</v>
      </c>
      <c r="AW175" t="str">
        <f t="shared" si="36"/>
        <v>punainen</v>
      </c>
      <c r="AX175" t="str">
        <f t="shared" si="37"/>
        <v>punainen</v>
      </c>
      <c r="AY175" s="31">
        <f t="shared" si="38"/>
        <v>31</v>
      </c>
      <c r="AZ175" s="31">
        <f t="shared" si="39"/>
        <v>10</v>
      </c>
      <c r="BA175" s="31">
        <f t="shared" si="40"/>
        <v>10</v>
      </c>
      <c r="BB175" s="31">
        <f t="shared" si="41"/>
        <v>10</v>
      </c>
      <c r="BC175" s="31">
        <f t="shared" si="42"/>
        <v>1</v>
      </c>
      <c r="BM175" s="32" t="s">
        <v>34</v>
      </c>
      <c r="BN175" s="2" t="s">
        <v>35</v>
      </c>
    </row>
    <row r="176" spans="1:66" x14ac:dyDescent="0.25">
      <c r="A176" s="50">
        <v>165</v>
      </c>
      <c r="B176" s="50">
        <v>165</v>
      </c>
      <c r="C176" s="50" t="str">
        <f t="shared" si="43"/>
        <v>45_5_1635</v>
      </c>
      <c r="D176" s="50">
        <v>1</v>
      </c>
      <c r="E176" s="51">
        <f t="shared" si="32"/>
        <v>450005</v>
      </c>
      <c r="F176" s="76" t="str">
        <f t="shared" si="33"/>
        <v>45_5</v>
      </c>
      <c r="G176" s="80">
        <v>45</v>
      </c>
      <c r="H176" s="52">
        <v>5</v>
      </c>
      <c r="I176" s="52">
        <v>1635</v>
      </c>
      <c r="J176" s="53" t="str">
        <f t="shared" si="34"/>
        <v>ok</v>
      </c>
      <c r="K176" s="54" t="str">
        <f t="shared" si="45"/>
        <v>45_5</v>
      </c>
      <c r="L176" s="54">
        <v>45</v>
      </c>
      <c r="M176" s="54">
        <v>5</v>
      </c>
      <c r="N176" s="54">
        <v>1472</v>
      </c>
      <c r="O176" s="55">
        <v>8357</v>
      </c>
      <c r="P176" s="55">
        <v>78</v>
      </c>
      <c r="Q176" s="55">
        <v>2485</v>
      </c>
      <c r="R176" s="55">
        <v>23</v>
      </c>
      <c r="S176" s="52">
        <v>0</v>
      </c>
      <c r="T176" s="56">
        <v>14556</v>
      </c>
      <c r="U176" s="56">
        <v>1150</v>
      </c>
      <c r="V176" s="56">
        <v>16566</v>
      </c>
      <c r="W176" s="56">
        <v>8357</v>
      </c>
      <c r="X176" s="57">
        <v>0.78</v>
      </c>
      <c r="Y176" s="109"/>
      <c r="Z176" s="109"/>
      <c r="AA176" s="109"/>
      <c r="AB176" s="109"/>
      <c r="AC176" s="56">
        <v>28398</v>
      </c>
      <c r="AD176" s="61" t="s">
        <v>34</v>
      </c>
      <c r="AE176" s="52" t="s">
        <v>35</v>
      </c>
      <c r="AF176" s="52" t="s">
        <v>36</v>
      </c>
      <c r="AG176" s="52" t="s">
        <v>36</v>
      </c>
      <c r="AH176" s="106"/>
      <c r="AI176" s="59"/>
      <c r="AJ176" s="68" t="s">
        <v>9</v>
      </c>
      <c r="AK176" t="s">
        <v>9</v>
      </c>
      <c r="AL176" s="39" t="s">
        <v>9</v>
      </c>
      <c r="AM176" s="117"/>
      <c r="AN176" s="115" t="s">
        <v>9</v>
      </c>
      <c r="AO176" s="30"/>
      <c r="AQ176" s="5"/>
      <c r="AS176" s="35"/>
      <c r="AT176" s="30" t="s">
        <v>9</v>
      </c>
      <c r="AU176" s="20"/>
      <c r="AV176" t="str">
        <f t="shared" si="35"/>
        <v>punainen</v>
      </c>
      <c r="AW176" t="str">
        <f t="shared" si="36"/>
        <v>punainen</v>
      </c>
      <c r="AX176" t="str">
        <f t="shared" si="37"/>
        <v>punainen</v>
      </c>
      <c r="AY176" s="31">
        <f t="shared" si="38"/>
        <v>31</v>
      </c>
      <c r="AZ176" s="31">
        <f t="shared" si="39"/>
        <v>10</v>
      </c>
      <c r="BA176" s="31">
        <f t="shared" si="40"/>
        <v>10</v>
      </c>
      <c r="BB176" s="31">
        <f t="shared" si="41"/>
        <v>10</v>
      </c>
      <c r="BC176" s="31">
        <f t="shared" si="42"/>
        <v>1</v>
      </c>
      <c r="BM176" s="32" t="s">
        <v>34</v>
      </c>
      <c r="BN176" s="2" t="s">
        <v>35</v>
      </c>
    </row>
    <row r="177" spans="1:66" x14ac:dyDescent="0.25">
      <c r="A177" s="50">
        <v>166</v>
      </c>
      <c r="B177" s="50">
        <v>166</v>
      </c>
      <c r="C177" s="50" t="str">
        <f t="shared" si="43"/>
        <v>45_6_4653</v>
      </c>
      <c r="D177" s="50">
        <v>1</v>
      </c>
      <c r="E177" s="51">
        <f t="shared" si="32"/>
        <v>450006</v>
      </c>
      <c r="F177" s="76" t="str">
        <f t="shared" si="33"/>
        <v>45_6</v>
      </c>
      <c r="G177" s="80">
        <v>45</v>
      </c>
      <c r="H177" s="52">
        <v>6</v>
      </c>
      <c r="I177" s="52">
        <v>4653</v>
      </c>
      <c r="J177" s="53" t="str">
        <f t="shared" si="34"/>
        <v>ok</v>
      </c>
      <c r="K177" s="54" t="str">
        <f t="shared" si="45"/>
        <v>45_6</v>
      </c>
      <c r="L177" s="54">
        <v>45</v>
      </c>
      <c r="M177" s="54">
        <v>6</v>
      </c>
      <c r="N177" s="54">
        <v>4622</v>
      </c>
      <c r="O177" s="55">
        <v>6572</v>
      </c>
      <c r="P177" s="55">
        <v>88</v>
      </c>
      <c r="Q177" s="55">
        <v>2856</v>
      </c>
      <c r="R177" s="55">
        <v>39</v>
      </c>
      <c r="S177" s="52">
        <v>0</v>
      </c>
      <c r="T177" s="56">
        <v>8969</v>
      </c>
      <c r="U177" s="56">
        <v>739</v>
      </c>
      <c r="V177" s="56">
        <v>9984</v>
      </c>
      <c r="W177" s="56">
        <v>6572</v>
      </c>
      <c r="X177" s="57">
        <v>0.88</v>
      </c>
      <c r="Y177" s="109"/>
      <c r="Z177" s="109"/>
      <c r="AA177" s="109"/>
      <c r="AB177" s="109"/>
      <c r="AC177" s="56">
        <v>10797</v>
      </c>
      <c r="AD177" s="61" t="s">
        <v>34</v>
      </c>
      <c r="AE177" s="52" t="s">
        <v>35</v>
      </c>
      <c r="AF177" s="52" t="s">
        <v>35</v>
      </c>
      <c r="AG177" s="52" t="s">
        <v>36</v>
      </c>
      <c r="AH177" s="106"/>
      <c r="AI177" s="59"/>
      <c r="AJ177" s="68" t="s">
        <v>9</v>
      </c>
      <c r="AK177" t="s">
        <v>9</v>
      </c>
      <c r="AL177" s="39" t="s">
        <v>9</v>
      </c>
      <c r="AM177" s="117"/>
      <c r="AN177" s="115" t="s">
        <v>9</v>
      </c>
      <c r="AO177" s="30"/>
      <c r="AQ177" s="5"/>
      <c r="AS177" s="35"/>
      <c r="AT177" s="30" t="s">
        <v>9</v>
      </c>
      <c r="AU177" s="20"/>
      <c r="AV177" t="str">
        <f t="shared" si="35"/>
        <v>punainen</v>
      </c>
      <c r="AW177" t="str">
        <f t="shared" si="36"/>
        <v>punainen</v>
      </c>
      <c r="AX177" t="str">
        <f t="shared" si="37"/>
        <v>punainen</v>
      </c>
      <c r="AY177" s="31">
        <f t="shared" si="38"/>
        <v>31</v>
      </c>
      <c r="AZ177" s="31">
        <f t="shared" si="39"/>
        <v>10</v>
      </c>
      <c r="BA177" s="31">
        <f t="shared" si="40"/>
        <v>10</v>
      </c>
      <c r="BB177" s="31">
        <f t="shared" si="41"/>
        <v>10</v>
      </c>
      <c r="BC177" s="31">
        <f t="shared" si="42"/>
        <v>1</v>
      </c>
      <c r="BM177" s="32" t="s">
        <v>34</v>
      </c>
      <c r="BN177" s="2" t="s">
        <v>35</v>
      </c>
    </row>
    <row r="178" spans="1:66" x14ac:dyDescent="0.25">
      <c r="A178" s="50">
        <v>167</v>
      </c>
      <c r="B178" s="50">
        <v>167</v>
      </c>
      <c r="C178" s="50" t="str">
        <f t="shared" si="43"/>
        <v>45_7_3401</v>
      </c>
      <c r="D178" s="50">
        <v>1</v>
      </c>
      <c r="E178" s="51">
        <f t="shared" si="32"/>
        <v>450007</v>
      </c>
      <c r="F178" s="76" t="str">
        <f t="shared" si="33"/>
        <v>45_7</v>
      </c>
      <c r="G178" s="80">
        <v>45</v>
      </c>
      <c r="H178" s="52">
        <v>7</v>
      </c>
      <c r="I178" s="52">
        <v>3401</v>
      </c>
      <c r="J178" s="53" t="str">
        <f t="shared" si="34"/>
        <v>ok</v>
      </c>
      <c r="K178" s="54" t="str">
        <f t="shared" si="45"/>
        <v>45_7</v>
      </c>
      <c r="L178" s="54">
        <v>45</v>
      </c>
      <c r="M178" s="54">
        <v>7</v>
      </c>
      <c r="N178" s="54">
        <v>8114</v>
      </c>
      <c r="O178" s="55">
        <v>5079</v>
      </c>
      <c r="P178" s="55">
        <v>92</v>
      </c>
      <c r="Q178" s="55">
        <v>2799</v>
      </c>
      <c r="R178" s="55">
        <v>51</v>
      </c>
      <c r="S178" s="52">
        <v>0</v>
      </c>
      <c r="T178" s="56">
        <v>7749</v>
      </c>
      <c r="U178" s="56">
        <v>741</v>
      </c>
      <c r="V178" s="56">
        <v>8417</v>
      </c>
      <c r="W178" s="56">
        <v>5079</v>
      </c>
      <c r="X178" s="57">
        <v>0.92</v>
      </c>
      <c r="Y178" s="109"/>
      <c r="Z178" s="109"/>
      <c r="AA178" s="109"/>
      <c r="AB178" s="109"/>
      <c r="AC178" s="56">
        <v>9507</v>
      </c>
      <c r="AD178" s="61" t="s">
        <v>34</v>
      </c>
      <c r="AE178" s="52" t="s">
        <v>35</v>
      </c>
      <c r="AF178" s="52" t="s">
        <v>35</v>
      </c>
      <c r="AG178" s="52"/>
      <c r="AH178" s="106"/>
      <c r="AI178" s="59"/>
      <c r="AJ178" s="68" t="s">
        <v>9</v>
      </c>
      <c r="AK178" t="s">
        <v>9</v>
      </c>
      <c r="AL178" s="39" t="s">
        <v>9</v>
      </c>
      <c r="AM178" s="117"/>
      <c r="AN178" s="115" t="s">
        <v>9</v>
      </c>
      <c r="AO178" s="30"/>
      <c r="AQ178" s="5"/>
      <c r="AS178" s="35"/>
      <c r="AT178" s="30" t="s">
        <v>9</v>
      </c>
      <c r="AU178" s="20"/>
      <c r="AV178" t="str">
        <f t="shared" si="35"/>
        <v>punainen</v>
      </c>
      <c r="AW178" t="str">
        <f t="shared" si="36"/>
        <v>punainen</v>
      </c>
      <c r="AX178" t="str">
        <f t="shared" si="37"/>
        <v>punainen</v>
      </c>
      <c r="AY178" s="31">
        <f t="shared" si="38"/>
        <v>31</v>
      </c>
      <c r="AZ178" s="31">
        <f t="shared" si="39"/>
        <v>10</v>
      </c>
      <c r="BA178" s="31">
        <f t="shared" si="40"/>
        <v>10</v>
      </c>
      <c r="BB178" s="31">
        <f t="shared" si="41"/>
        <v>10</v>
      </c>
      <c r="BC178" s="31">
        <f t="shared" si="42"/>
        <v>1</v>
      </c>
      <c r="BM178" s="32" t="s">
        <v>34</v>
      </c>
      <c r="BN178" s="2" t="s">
        <v>35</v>
      </c>
    </row>
    <row r="179" spans="1:66" x14ac:dyDescent="0.25">
      <c r="A179" s="50">
        <v>168</v>
      </c>
      <c r="B179" s="50">
        <v>168</v>
      </c>
      <c r="C179" s="50" t="str">
        <f t="shared" si="43"/>
        <v>45_8_4688</v>
      </c>
      <c r="D179" s="50">
        <v>1</v>
      </c>
      <c r="E179" s="51">
        <f t="shared" si="32"/>
        <v>450008</v>
      </c>
      <c r="F179" s="76" t="str">
        <f t="shared" si="33"/>
        <v>45_8</v>
      </c>
      <c r="G179" s="80">
        <v>45</v>
      </c>
      <c r="H179" s="52">
        <v>8</v>
      </c>
      <c r="I179" s="52">
        <v>4688</v>
      </c>
      <c r="J179" s="53" t="str">
        <f t="shared" si="34"/>
        <v>huom!</v>
      </c>
      <c r="K179" s="54"/>
      <c r="L179" s="54"/>
      <c r="M179" s="54"/>
      <c r="N179" s="54"/>
      <c r="O179" s="55">
        <v>5079</v>
      </c>
      <c r="P179" s="55">
        <v>92</v>
      </c>
      <c r="Q179" s="55">
        <v>2799</v>
      </c>
      <c r="R179" s="55">
        <v>51</v>
      </c>
      <c r="S179" s="52">
        <v>0</v>
      </c>
      <c r="T179" s="56">
        <v>7749</v>
      </c>
      <c r="U179" s="56">
        <v>741</v>
      </c>
      <c r="V179" s="56">
        <v>8417</v>
      </c>
      <c r="W179" s="56">
        <v>5079</v>
      </c>
      <c r="X179" s="57">
        <v>0.92</v>
      </c>
      <c r="Y179" s="109"/>
      <c r="Z179" s="109"/>
      <c r="AA179" s="109"/>
      <c r="AB179" s="109"/>
      <c r="AC179" s="56">
        <v>9243</v>
      </c>
      <c r="AD179" s="61" t="s">
        <v>34</v>
      </c>
      <c r="AE179" s="52" t="s">
        <v>35</v>
      </c>
      <c r="AF179" s="52" t="s">
        <v>35</v>
      </c>
      <c r="AG179" s="52"/>
      <c r="AH179" s="106"/>
      <c r="AI179" s="59"/>
      <c r="AJ179" s="68" t="s">
        <v>9</v>
      </c>
      <c r="AK179" t="s">
        <v>9</v>
      </c>
      <c r="AL179" s="39" t="s">
        <v>9</v>
      </c>
      <c r="AM179" s="117"/>
      <c r="AN179" s="115" t="s">
        <v>9</v>
      </c>
      <c r="AO179" s="30"/>
      <c r="AQ179" s="5"/>
      <c r="AS179" s="35"/>
      <c r="AT179" s="30" t="s">
        <v>9</v>
      </c>
      <c r="AU179" s="20"/>
      <c r="AV179" t="str">
        <f t="shared" si="35"/>
        <v>punainen</v>
      </c>
      <c r="AW179" t="str">
        <f t="shared" si="36"/>
        <v>punainen</v>
      </c>
      <c r="AX179" t="str">
        <f t="shared" si="37"/>
        <v>punainen</v>
      </c>
      <c r="AY179" s="31">
        <f t="shared" si="38"/>
        <v>31</v>
      </c>
      <c r="AZ179" s="31">
        <f t="shared" si="39"/>
        <v>10</v>
      </c>
      <c r="BA179" s="31">
        <f t="shared" si="40"/>
        <v>10</v>
      </c>
      <c r="BB179" s="31">
        <f t="shared" si="41"/>
        <v>10</v>
      </c>
      <c r="BC179" s="31">
        <f t="shared" si="42"/>
        <v>1</v>
      </c>
      <c r="BM179" s="32" t="s">
        <v>34</v>
      </c>
      <c r="BN179" s="2" t="s">
        <v>35</v>
      </c>
    </row>
    <row r="180" spans="1:66" x14ac:dyDescent="0.25">
      <c r="A180" s="50">
        <v>169</v>
      </c>
      <c r="B180" s="50">
        <v>169</v>
      </c>
      <c r="C180" s="50" t="str">
        <f t="shared" si="43"/>
        <v>45_9_2592</v>
      </c>
      <c r="D180" s="50">
        <v>1</v>
      </c>
      <c r="E180" s="51">
        <f t="shared" si="32"/>
        <v>450009</v>
      </c>
      <c r="F180" s="76" t="str">
        <f t="shared" si="33"/>
        <v>45_9</v>
      </c>
      <c r="G180" s="80">
        <v>45</v>
      </c>
      <c r="H180" s="52">
        <v>9</v>
      </c>
      <c r="I180" s="52">
        <v>2592</v>
      </c>
      <c r="J180" s="53" t="str">
        <f t="shared" si="34"/>
        <v>ok</v>
      </c>
      <c r="K180" s="54" t="str">
        <f>CONCATENATE(L180,"_",M180)</f>
        <v>45_9</v>
      </c>
      <c r="L180" s="54">
        <v>45</v>
      </c>
      <c r="M180" s="54">
        <v>9</v>
      </c>
      <c r="N180" s="54">
        <v>2540</v>
      </c>
      <c r="O180" s="55">
        <v>5060</v>
      </c>
      <c r="P180" s="55">
        <v>74</v>
      </c>
      <c r="Q180" s="55">
        <v>3076</v>
      </c>
      <c r="R180" s="55">
        <v>37</v>
      </c>
      <c r="S180" s="52">
        <v>0</v>
      </c>
      <c r="T180" s="56">
        <v>9284</v>
      </c>
      <c r="U180" s="56">
        <v>738</v>
      </c>
      <c r="V180" s="56">
        <v>10217</v>
      </c>
      <c r="W180" s="56">
        <v>5060</v>
      </c>
      <c r="X180" s="57">
        <v>0.74</v>
      </c>
      <c r="Y180" s="109"/>
      <c r="Z180" s="109"/>
      <c r="AA180" s="109"/>
      <c r="AB180" s="109"/>
      <c r="AC180" s="56">
        <v>9497</v>
      </c>
      <c r="AD180" s="61" t="s">
        <v>34</v>
      </c>
      <c r="AE180" s="52" t="s">
        <v>35</v>
      </c>
      <c r="AF180" s="52" t="s">
        <v>35</v>
      </c>
      <c r="AG180" s="52"/>
      <c r="AH180" s="106"/>
      <c r="AI180" s="59"/>
      <c r="AJ180" s="68" t="s">
        <v>9</v>
      </c>
      <c r="AK180" t="s">
        <v>9</v>
      </c>
      <c r="AL180" s="39" t="s">
        <v>9</v>
      </c>
      <c r="AM180" s="117"/>
      <c r="AN180" s="115" t="s">
        <v>9</v>
      </c>
      <c r="AO180" s="30"/>
      <c r="AQ180" s="5"/>
      <c r="AS180" s="35"/>
      <c r="AT180" s="30" t="s">
        <v>9</v>
      </c>
      <c r="AU180" s="20"/>
      <c r="AV180" t="str">
        <f t="shared" si="35"/>
        <v>punainen</v>
      </c>
      <c r="AW180" t="str">
        <f t="shared" si="36"/>
        <v>punainen</v>
      </c>
      <c r="AX180" t="str">
        <f t="shared" si="37"/>
        <v>punainen</v>
      </c>
      <c r="AY180" s="31">
        <f t="shared" si="38"/>
        <v>31</v>
      </c>
      <c r="AZ180" s="31">
        <f t="shared" si="39"/>
        <v>10</v>
      </c>
      <c r="BA180" s="31">
        <f t="shared" si="40"/>
        <v>10</v>
      </c>
      <c r="BB180" s="31">
        <f t="shared" si="41"/>
        <v>10</v>
      </c>
      <c r="BC180" s="31">
        <f t="shared" si="42"/>
        <v>1</v>
      </c>
      <c r="BM180" s="32" t="s">
        <v>34</v>
      </c>
      <c r="BN180" s="2" t="s">
        <v>35</v>
      </c>
    </row>
    <row r="181" spans="1:66" x14ac:dyDescent="0.25">
      <c r="A181" s="50">
        <v>170</v>
      </c>
      <c r="B181" s="50">
        <v>170</v>
      </c>
      <c r="C181" s="50" t="str">
        <f t="shared" si="43"/>
        <v>45_10_4641</v>
      </c>
      <c r="D181" s="50">
        <v>1</v>
      </c>
      <c r="E181" s="51">
        <f t="shared" si="32"/>
        <v>450010</v>
      </c>
      <c r="F181" s="76" t="str">
        <f t="shared" si="33"/>
        <v>45_10</v>
      </c>
      <c r="G181" s="80">
        <v>45</v>
      </c>
      <c r="H181" s="52">
        <v>10</v>
      </c>
      <c r="I181" s="52">
        <v>4641</v>
      </c>
      <c r="J181" s="53" t="str">
        <f t="shared" si="34"/>
        <v>ok</v>
      </c>
      <c r="K181" s="54" t="str">
        <f>CONCATENATE(L181,"_",M181)</f>
        <v>45_10</v>
      </c>
      <c r="L181" s="54">
        <v>45</v>
      </c>
      <c r="M181" s="54">
        <v>10</v>
      </c>
      <c r="N181" s="54">
        <v>5171</v>
      </c>
      <c r="O181" s="55">
        <v>5427</v>
      </c>
      <c r="P181" s="55">
        <v>85</v>
      </c>
      <c r="Q181" s="55">
        <v>3910</v>
      </c>
      <c r="R181" s="55">
        <v>58</v>
      </c>
      <c r="S181" s="52">
        <v>0</v>
      </c>
      <c r="T181" s="56">
        <v>7789</v>
      </c>
      <c r="U181" s="56">
        <v>541</v>
      </c>
      <c r="V181" s="56">
        <v>8107</v>
      </c>
      <c r="W181" s="56">
        <v>5427</v>
      </c>
      <c r="X181" s="57">
        <v>0.85</v>
      </c>
      <c r="Y181" s="109"/>
      <c r="Z181" s="109"/>
      <c r="AA181" s="109"/>
      <c r="AB181" s="109"/>
      <c r="AC181" s="56">
        <v>6186</v>
      </c>
      <c r="AD181" s="61" t="s">
        <v>34</v>
      </c>
      <c r="AE181" s="52" t="s">
        <v>35</v>
      </c>
      <c r="AF181" s="52" t="s">
        <v>35</v>
      </c>
      <c r="AG181" s="52"/>
      <c r="AH181" s="106"/>
      <c r="AI181" s="59"/>
      <c r="AJ181" s="68" t="s">
        <v>9</v>
      </c>
      <c r="AK181" t="s">
        <v>9</v>
      </c>
      <c r="AL181" s="39" t="s">
        <v>9</v>
      </c>
      <c r="AM181" s="117"/>
      <c r="AN181" s="115" t="s">
        <v>9</v>
      </c>
      <c r="AO181" s="30"/>
      <c r="AQ181" s="5"/>
      <c r="AS181" s="35"/>
      <c r="AT181" s="30" t="s">
        <v>9</v>
      </c>
      <c r="AU181" s="20"/>
      <c r="AV181" t="str">
        <f t="shared" si="35"/>
        <v>punainen</v>
      </c>
      <c r="AW181" t="str">
        <f t="shared" si="36"/>
        <v>punainen</v>
      </c>
      <c r="AX181" t="str">
        <f t="shared" si="37"/>
        <v>punainen</v>
      </c>
      <c r="AY181" s="31">
        <f t="shared" si="38"/>
        <v>31</v>
      </c>
      <c r="AZ181" s="31">
        <f t="shared" si="39"/>
        <v>10</v>
      </c>
      <c r="BA181" s="31">
        <f t="shared" si="40"/>
        <v>10</v>
      </c>
      <c r="BB181" s="31">
        <f t="shared" si="41"/>
        <v>10</v>
      </c>
      <c r="BC181" s="31">
        <f t="shared" si="42"/>
        <v>1</v>
      </c>
      <c r="BM181" s="32" t="s">
        <v>34</v>
      </c>
      <c r="BN181" s="2" t="s">
        <v>35</v>
      </c>
    </row>
    <row r="182" spans="1:66" x14ac:dyDescent="0.25">
      <c r="A182" s="50">
        <v>171</v>
      </c>
      <c r="B182" s="50"/>
      <c r="C182" s="50" t="str">
        <f t="shared" si="43"/>
        <v>46_11_6834</v>
      </c>
      <c r="D182" s="50">
        <v>1</v>
      </c>
      <c r="E182" s="51"/>
      <c r="F182" s="76" t="str">
        <f t="shared" si="33"/>
        <v>46_11</v>
      </c>
      <c r="G182" s="80">
        <v>46</v>
      </c>
      <c r="H182" s="52">
        <v>11</v>
      </c>
      <c r="I182" s="52">
        <v>6834</v>
      </c>
      <c r="J182" s="53">
        <v>6834</v>
      </c>
      <c r="K182" s="54">
        <v>6834</v>
      </c>
      <c r="L182" s="54">
        <v>6834</v>
      </c>
      <c r="M182" s="54"/>
      <c r="N182" s="54"/>
      <c r="O182" s="55"/>
      <c r="P182" s="55"/>
      <c r="Q182" s="55"/>
      <c r="R182" s="55"/>
      <c r="S182" s="52"/>
      <c r="T182" s="52">
        <v>1352</v>
      </c>
      <c r="U182" s="52">
        <v>223</v>
      </c>
      <c r="V182" s="52">
        <v>1328</v>
      </c>
      <c r="W182" s="52"/>
      <c r="X182" s="52"/>
      <c r="Y182" s="110" t="s">
        <v>64</v>
      </c>
      <c r="Z182" s="110" t="s">
        <v>64</v>
      </c>
      <c r="AA182" s="110" t="s">
        <v>65</v>
      </c>
      <c r="AB182" s="110" t="s">
        <v>65</v>
      </c>
      <c r="AC182" s="56">
        <v>132</v>
      </c>
      <c r="AD182" s="62" t="s">
        <v>73</v>
      </c>
      <c r="AE182" s="62" t="s">
        <v>73</v>
      </c>
      <c r="AF182" s="52"/>
      <c r="AG182" s="52"/>
      <c r="AH182" s="106"/>
      <c r="AI182" s="59" t="s">
        <v>74</v>
      </c>
      <c r="AJ182" s="69" t="s">
        <v>9</v>
      </c>
      <c r="AK182" s="34" t="s">
        <v>9</v>
      </c>
      <c r="AL182" s="38" t="s">
        <v>9</v>
      </c>
      <c r="AM182" s="39"/>
      <c r="AN182" s="115"/>
      <c r="AO182" s="26" t="s">
        <v>9</v>
      </c>
      <c r="AQ182" s="5"/>
      <c r="AS182" s="37"/>
      <c r="AT182" s="30"/>
      <c r="BE182" s="2" t="s">
        <v>9</v>
      </c>
      <c r="BF182" s="2" t="s">
        <v>9</v>
      </c>
      <c r="BG182" s="2" t="s">
        <v>9</v>
      </c>
      <c r="BI182" s="2" t="s">
        <v>9</v>
      </c>
      <c r="BJ182" s="2" t="s">
        <v>9</v>
      </c>
      <c r="BK182" s="2" t="s">
        <v>9</v>
      </c>
    </row>
    <row r="183" spans="1:66" x14ac:dyDescent="0.25">
      <c r="A183" s="50">
        <v>172</v>
      </c>
      <c r="B183" s="50"/>
      <c r="C183" s="50" t="str">
        <f t="shared" si="43"/>
        <v>46_12_7820</v>
      </c>
      <c r="D183" s="50">
        <v>1</v>
      </c>
      <c r="E183" s="51"/>
      <c r="F183" s="76" t="str">
        <f t="shared" si="33"/>
        <v>46_12</v>
      </c>
      <c r="G183" s="80">
        <v>46</v>
      </c>
      <c r="H183" s="52">
        <v>12</v>
      </c>
      <c r="I183" s="52">
        <v>7820</v>
      </c>
      <c r="J183" s="53">
        <v>7820</v>
      </c>
      <c r="K183" s="54">
        <v>7820</v>
      </c>
      <c r="L183" s="54">
        <v>7820</v>
      </c>
      <c r="M183" s="54"/>
      <c r="N183" s="54"/>
      <c r="O183" s="55"/>
      <c r="P183" s="55"/>
      <c r="Q183" s="55"/>
      <c r="R183" s="55"/>
      <c r="S183" s="52"/>
      <c r="T183" s="52">
        <v>1352</v>
      </c>
      <c r="U183" s="52">
        <v>223</v>
      </c>
      <c r="V183" s="52">
        <v>1328</v>
      </c>
      <c r="W183" s="52"/>
      <c r="X183" s="52"/>
      <c r="Y183" s="110" t="s">
        <v>64</v>
      </c>
      <c r="Z183" s="110" t="s">
        <v>64</v>
      </c>
      <c r="AA183" s="110" t="s">
        <v>65</v>
      </c>
      <c r="AB183" s="110" t="s">
        <v>65</v>
      </c>
      <c r="AC183" s="56">
        <v>148</v>
      </c>
      <c r="AD183" s="62" t="s">
        <v>73</v>
      </c>
      <c r="AE183" s="62" t="s">
        <v>73</v>
      </c>
      <c r="AF183" s="52"/>
      <c r="AG183" s="52"/>
      <c r="AH183" s="106"/>
      <c r="AI183" s="59" t="s">
        <v>74</v>
      </c>
      <c r="AJ183" s="69" t="s">
        <v>9</v>
      </c>
      <c r="AK183" s="34" t="s">
        <v>9</v>
      </c>
      <c r="AL183" s="38" t="s">
        <v>9</v>
      </c>
      <c r="AM183" s="39"/>
      <c r="AN183" s="115"/>
      <c r="AO183" s="26" t="s">
        <v>9</v>
      </c>
      <c r="AQ183" s="5"/>
      <c r="AS183" s="37"/>
      <c r="AT183" s="30"/>
      <c r="BE183" s="2" t="s">
        <v>9</v>
      </c>
      <c r="BF183" s="2" t="s">
        <v>9</v>
      </c>
      <c r="BG183" s="2" t="s">
        <v>9</v>
      </c>
      <c r="BI183" s="2" t="s">
        <v>9</v>
      </c>
      <c r="BJ183" s="2" t="s">
        <v>9</v>
      </c>
      <c r="BK183" s="2" t="s">
        <v>9</v>
      </c>
    </row>
    <row r="184" spans="1:66" x14ac:dyDescent="0.25">
      <c r="A184" s="50">
        <v>173</v>
      </c>
      <c r="B184" s="50"/>
      <c r="C184" s="50" t="str">
        <f t="shared" si="43"/>
        <v>46_13_4736</v>
      </c>
      <c r="D184" s="50">
        <v>1</v>
      </c>
      <c r="E184" s="51"/>
      <c r="F184" s="76" t="str">
        <f t="shared" si="33"/>
        <v>46_13</v>
      </c>
      <c r="G184" s="80">
        <v>46</v>
      </c>
      <c r="H184" s="52">
        <v>13</v>
      </c>
      <c r="I184" s="52">
        <v>4736</v>
      </c>
      <c r="J184" s="53">
        <v>4736</v>
      </c>
      <c r="K184" s="54">
        <v>4736</v>
      </c>
      <c r="L184" s="54">
        <v>4736</v>
      </c>
      <c r="M184" s="54"/>
      <c r="N184" s="54"/>
      <c r="O184" s="55"/>
      <c r="P184" s="55"/>
      <c r="Q184" s="55"/>
      <c r="R184" s="55"/>
      <c r="S184" s="52"/>
      <c r="T184" s="52">
        <v>2242</v>
      </c>
      <c r="U184" s="52">
        <v>285</v>
      </c>
      <c r="V184" s="52">
        <v>2155</v>
      </c>
      <c r="W184" s="52"/>
      <c r="X184" s="52"/>
      <c r="Y184" s="110" t="s">
        <v>64</v>
      </c>
      <c r="Z184" s="110" t="s">
        <v>64</v>
      </c>
      <c r="AA184" s="110" t="s">
        <v>65</v>
      </c>
      <c r="AB184" s="110" t="s">
        <v>65</v>
      </c>
      <c r="AC184" s="56">
        <v>310</v>
      </c>
      <c r="AD184" s="62" t="s">
        <v>73</v>
      </c>
      <c r="AE184" s="62" t="s">
        <v>73</v>
      </c>
      <c r="AF184" s="52"/>
      <c r="AG184" s="52"/>
      <c r="AH184" s="106"/>
      <c r="AI184" s="59" t="s">
        <v>74</v>
      </c>
      <c r="AJ184" s="69" t="s">
        <v>9</v>
      </c>
      <c r="AK184" s="34" t="s">
        <v>9</v>
      </c>
      <c r="AL184" s="38" t="s">
        <v>9</v>
      </c>
      <c r="AM184" s="39"/>
      <c r="AN184" s="115"/>
      <c r="AO184" s="26" t="s">
        <v>9</v>
      </c>
      <c r="AQ184" s="5"/>
      <c r="AS184" s="37"/>
      <c r="AT184" s="30"/>
      <c r="BE184" s="2" t="s">
        <v>9</v>
      </c>
      <c r="BF184" s="2" t="s">
        <v>9</v>
      </c>
      <c r="BG184" s="2" t="s">
        <v>9</v>
      </c>
      <c r="BI184" s="2" t="s">
        <v>9</v>
      </c>
      <c r="BJ184" s="2" t="s">
        <v>9</v>
      </c>
      <c r="BK184" s="2" t="s">
        <v>9</v>
      </c>
    </row>
    <row r="185" spans="1:66" x14ac:dyDescent="0.25">
      <c r="A185" s="50">
        <v>174</v>
      </c>
      <c r="B185" s="50">
        <v>171</v>
      </c>
      <c r="C185" s="50" t="str">
        <f t="shared" si="43"/>
        <v>50_1_6622</v>
      </c>
      <c r="D185" s="50">
        <v>1</v>
      </c>
      <c r="E185" s="51">
        <f t="shared" ref="E185:E217" si="46">G185*10000+H185</f>
        <v>500001</v>
      </c>
      <c r="F185" s="76" t="str">
        <f t="shared" si="33"/>
        <v>50_1</v>
      </c>
      <c r="G185" s="80">
        <v>50</v>
      </c>
      <c r="H185" s="52">
        <v>1</v>
      </c>
      <c r="I185" s="52">
        <v>6622</v>
      </c>
      <c r="J185" s="53" t="str">
        <f t="shared" ref="J185:J217" si="47">IF(F185=K185,"ok","huom!")</f>
        <v>ok</v>
      </c>
      <c r="K185" s="54" t="str">
        <f t="shared" ref="K185:K214" si="48">CONCATENATE(L185,"_",M185)</f>
        <v>50_1</v>
      </c>
      <c r="L185" s="54">
        <v>50</v>
      </c>
      <c r="M185" s="54">
        <v>1</v>
      </c>
      <c r="N185" s="54">
        <v>6456</v>
      </c>
      <c r="O185" s="55">
        <v>3890</v>
      </c>
      <c r="P185" s="55">
        <v>80</v>
      </c>
      <c r="Q185" s="55">
        <v>1521</v>
      </c>
      <c r="R185" s="55">
        <v>34</v>
      </c>
      <c r="S185" s="52">
        <v>0</v>
      </c>
      <c r="T185" s="56">
        <v>10178</v>
      </c>
      <c r="U185" s="56">
        <v>978</v>
      </c>
      <c r="V185" s="56">
        <v>11144</v>
      </c>
      <c r="W185" s="56">
        <v>3890</v>
      </c>
      <c r="X185" s="57">
        <v>0.8</v>
      </c>
      <c r="Y185" s="109"/>
      <c r="Z185" s="109"/>
      <c r="AA185" s="109"/>
      <c r="AB185" s="109"/>
      <c r="AC185" s="56">
        <v>3716</v>
      </c>
      <c r="AD185" s="61" t="s">
        <v>34</v>
      </c>
      <c r="AE185" s="52" t="s">
        <v>35</v>
      </c>
      <c r="AF185" s="52" t="s">
        <v>35</v>
      </c>
      <c r="AG185" s="52" t="s">
        <v>36</v>
      </c>
      <c r="AH185" s="106"/>
      <c r="AI185" s="59"/>
      <c r="AJ185" s="68" t="s">
        <v>9</v>
      </c>
      <c r="AK185" t="s">
        <v>9</v>
      </c>
      <c r="AL185" s="39" t="s">
        <v>9</v>
      </c>
      <c r="AM185" s="117"/>
      <c r="AN185" s="115" t="s">
        <v>9</v>
      </c>
      <c r="AO185" s="30"/>
      <c r="AQ185" s="5"/>
      <c r="AS185" s="35"/>
      <c r="AT185" s="30" t="s">
        <v>9</v>
      </c>
      <c r="AU185" s="20"/>
      <c r="AV185" t="str">
        <f t="shared" ref="AV185:AV217" si="49">IF(X185="ei mallia","ei mallia",IF(X185&gt;0.599999,IF(W185&gt;999,"punainen",IF(AC185&gt;99,"punainen",IF(AD185="osa seud. yht","punainen","musta"))),"musta"))</f>
        <v>punainen</v>
      </c>
      <c r="AW185" t="str">
        <f t="shared" ref="AW185:AW217" si="50">IF(X185="ei mallia","ei mallia",IF(X185&gt;0.399999,IF(W185&gt;1999,"punainen",IF(AC185&gt;499,"punainen",IF(AE185="osa seud. yht","punainen","musta"))),"musta"))</f>
        <v>punainen</v>
      </c>
      <c r="AX185" t="str">
        <f t="shared" ref="AX185:AX217" si="51">IF(X185="ei mallia","ei mallia",IF(AY185&gt;20,"punainen","musta"))</f>
        <v>punainen</v>
      </c>
      <c r="AY185" s="31">
        <f t="shared" ref="AY185:AY217" si="52">SUM(AZ185:BC185)</f>
        <v>31</v>
      </c>
      <c r="AZ185" s="31">
        <f t="shared" ref="AZ185:AZ217" si="53">IF(X185&gt;0.59999,10,IF(X185&gt;0.39999,1,0))</f>
        <v>10</v>
      </c>
      <c r="BA185" s="31">
        <f t="shared" ref="BA185:BA217" si="54">IF(W185&gt;1999,10,IF(W185&gt;999,1,0))</f>
        <v>10</v>
      </c>
      <c r="BB185" s="31">
        <f t="shared" ref="BB185:BB217" si="55">IF(AC185&gt;499,10,IF(AC185&gt;99,1,0))</f>
        <v>10</v>
      </c>
      <c r="BC185" s="31">
        <f t="shared" ref="BC185:BC217" si="56">IF(AE185="osa seud. yht",10,IF(AD185="osa seud. yht",1,0))</f>
        <v>1</v>
      </c>
      <c r="BM185" s="32" t="s">
        <v>34</v>
      </c>
      <c r="BN185" s="2" t="s">
        <v>35</v>
      </c>
    </row>
    <row r="186" spans="1:66" x14ac:dyDescent="0.25">
      <c r="A186" s="50">
        <v>175</v>
      </c>
      <c r="B186" s="50">
        <v>172</v>
      </c>
      <c r="C186" s="50" t="str">
        <f t="shared" si="43"/>
        <v>50_2_5364</v>
      </c>
      <c r="D186" s="50">
        <v>1</v>
      </c>
      <c r="E186" s="51">
        <f t="shared" si="46"/>
        <v>500002</v>
      </c>
      <c r="F186" s="76" t="str">
        <f t="shared" si="33"/>
        <v>50_2</v>
      </c>
      <c r="G186" s="80">
        <v>50</v>
      </c>
      <c r="H186" s="52">
        <v>2</v>
      </c>
      <c r="I186" s="52">
        <v>5364</v>
      </c>
      <c r="J186" s="53" t="str">
        <f t="shared" si="47"/>
        <v>ok</v>
      </c>
      <c r="K186" s="54" t="str">
        <f t="shared" si="48"/>
        <v>50_2</v>
      </c>
      <c r="L186" s="54">
        <v>50</v>
      </c>
      <c r="M186" s="54">
        <v>2</v>
      </c>
      <c r="N186" s="54">
        <v>5315</v>
      </c>
      <c r="O186" s="55">
        <v>8531</v>
      </c>
      <c r="P186" s="55">
        <v>70</v>
      </c>
      <c r="Q186" s="55">
        <v>2607</v>
      </c>
      <c r="R186" s="55">
        <v>21</v>
      </c>
      <c r="S186" s="52">
        <v>0</v>
      </c>
      <c r="T186" s="56">
        <v>21303</v>
      </c>
      <c r="U186" s="56">
        <v>1515</v>
      </c>
      <c r="V186" s="56">
        <v>24038</v>
      </c>
      <c r="W186" s="56">
        <v>8531</v>
      </c>
      <c r="X186" s="57">
        <v>0.7</v>
      </c>
      <c r="Y186" s="109"/>
      <c r="Z186" s="109"/>
      <c r="AA186" s="109"/>
      <c r="AB186" s="109"/>
      <c r="AC186" s="56">
        <v>4744</v>
      </c>
      <c r="AD186" s="61" t="s">
        <v>34</v>
      </c>
      <c r="AE186" s="52" t="s">
        <v>35</v>
      </c>
      <c r="AF186" s="52" t="s">
        <v>35</v>
      </c>
      <c r="AG186" s="52" t="s">
        <v>36</v>
      </c>
      <c r="AH186" s="106"/>
      <c r="AI186" s="59"/>
      <c r="AJ186" s="68" t="s">
        <v>9</v>
      </c>
      <c r="AK186" t="s">
        <v>9</v>
      </c>
      <c r="AL186" s="39" t="s">
        <v>9</v>
      </c>
      <c r="AM186" s="117"/>
      <c r="AN186" s="115" t="s">
        <v>9</v>
      </c>
      <c r="AO186" s="30"/>
      <c r="AQ186" s="5"/>
      <c r="AS186" s="35"/>
      <c r="AT186" s="30" t="s">
        <v>9</v>
      </c>
      <c r="AU186" s="20"/>
      <c r="AV186" t="str">
        <f t="shared" si="49"/>
        <v>punainen</v>
      </c>
      <c r="AW186" t="str">
        <f t="shared" si="50"/>
        <v>punainen</v>
      </c>
      <c r="AX186" t="str">
        <f t="shared" si="51"/>
        <v>punainen</v>
      </c>
      <c r="AY186" s="31">
        <f t="shared" si="52"/>
        <v>31</v>
      </c>
      <c r="AZ186" s="31">
        <f t="shared" si="53"/>
        <v>10</v>
      </c>
      <c r="BA186" s="31">
        <f t="shared" si="54"/>
        <v>10</v>
      </c>
      <c r="BB186" s="31">
        <f t="shared" si="55"/>
        <v>10</v>
      </c>
      <c r="BC186" s="31">
        <f t="shared" si="56"/>
        <v>1</v>
      </c>
      <c r="BM186" s="32" t="s">
        <v>34</v>
      </c>
      <c r="BN186" s="2" t="s">
        <v>35</v>
      </c>
    </row>
    <row r="187" spans="1:66" x14ac:dyDescent="0.25">
      <c r="A187" s="50">
        <v>176</v>
      </c>
      <c r="B187" s="50">
        <v>173</v>
      </c>
      <c r="C187" s="50" t="str">
        <f t="shared" si="43"/>
        <v>50_3_5530</v>
      </c>
      <c r="D187" s="50">
        <v>1</v>
      </c>
      <c r="E187" s="51">
        <f t="shared" si="46"/>
        <v>500003</v>
      </c>
      <c r="F187" s="76" t="str">
        <f t="shared" si="33"/>
        <v>50_3</v>
      </c>
      <c r="G187" s="80">
        <v>50</v>
      </c>
      <c r="H187" s="52">
        <v>3</v>
      </c>
      <c r="I187" s="52">
        <v>5530</v>
      </c>
      <c r="J187" s="53" t="str">
        <f t="shared" si="47"/>
        <v>ok</v>
      </c>
      <c r="K187" s="54" t="str">
        <f t="shared" si="48"/>
        <v>50_3</v>
      </c>
      <c r="L187" s="54">
        <v>50</v>
      </c>
      <c r="M187" s="54">
        <v>3</v>
      </c>
      <c r="N187" s="54">
        <v>5447</v>
      </c>
      <c r="O187" s="55">
        <v>13864</v>
      </c>
      <c r="P187" s="55">
        <v>73</v>
      </c>
      <c r="Q187" s="55">
        <v>7283</v>
      </c>
      <c r="R187" s="55">
        <v>38</v>
      </c>
      <c r="S187" s="52">
        <v>0</v>
      </c>
      <c r="T187" s="56">
        <v>38962</v>
      </c>
      <c r="U187" s="56">
        <v>3842</v>
      </c>
      <c r="V187" s="56">
        <v>44451</v>
      </c>
      <c r="W187" s="56">
        <v>13864</v>
      </c>
      <c r="X187" s="57">
        <v>0.73</v>
      </c>
      <c r="Y187" s="109"/>
      <c r="Z187" s="109"/>
      <c r="AA187" s="109"/>
      <c r="AB187" s="109"/>
      <c r="AC187" s="56">
        <v>6839</v>
      </c>
      <c r="AD187" s="61" t="s">
        <v>34</v>
      </c>
      <c r="AE187" s="52" t="s">
        <v>35</v>
      </c>
      <c r="AF187" s="52" t="s">
        <v>35</v>
      </c>
      <c r="AG187" s="52" t="s">
        <v>36</v>
      </c>
      <c r="AH187" s="106"/>
      <c r="AI187" s="59"/>
      <c r="AJ187" s="68" t="s">
        <v>9</v>
      </c>
      <c r="AK187" t="s">
        <v>9</v>
      </c>
      <c r="AL187" s="39" t="s">
        <v>9</v>
      </c>
      <c r="AM187" s="117"/>
      <c r="AN187" s="115" t="s">
        <v>9</v>
      </c>
      <c r="AO187" s="30"/>
      <c r="AQ187" s="5"/>
      <c r="AS187" s="35"/>
      <c r="AT187" s="30" t="s">
        <v>9</v>
      </c>
      <c r="AU187" s="20"/>
      <c r="AV187" t="str">
        <f t="shared" si="49"/>
        <v>punainen</v>
      </c>
      <c r="AW187" t="str">
        <f t="shared" si="50"/>
        <v>punainen</v>
      </c>
      <c r="AX187" t="str">
        <f t="shared" si="51"/>
        <v>punainen</v>
      </c>
      <c r="AY187" s="31">
        <f t="shared" si="52"/>
        <v>31</v>
      </c>
      <c r="AZ187" s="31">
        <f t="shared" si="53"/>
        <v>10</v>
      </c>
      <c r="BA187" s="31">
        <f t="shared" si="54"/>
        <v>10</v>
      </c>
      <c r="BB187" s="31">
        <f t="shared" si="55"/>
        <v>10</v>
      </c>
      <c r="BC187" s="31">
        <f t="shared" si="56"/>
        <v>1</v>
      </c>
      <c r="BM187" s="32" t="s">
        <v>34</v>
      </c>
      <c r="BN187" s="2" t="s">
        <v>35</v>
      </c>
    </row>
    <row r="188" spans="1:66" x14ac:dyDescent="0.25">
      <c r="A188" s="50">
        <v>177</v>
      </c>
      <c r="B188" s="50">
        <v>174</v>
      </c>
      <c r="C188" s="50" t="str">
        <f t="shared" si="43"/>
        <v>50_4_5905</v>
      </c>
      <c r="D188" s="50">
        <v>1</v>
      </c>
      <c r="E188" s="51">
        <f t="shared" si="46"/>
        <v>500004</v>
      </c>
      <c r="F188" s="76" t="str">
        <f t="shared" si="33"/>
        <v>50_4</v>
      </c>
      <c r="G188" s="80">
        <v>50</v>
      </c>
      <c r="H188" s="52">
        <v>4</v>
      </c>
      <c r="I188" s="52">
        <v>5905</v>
      </c>
      <c r="J188" s="53" t="str">
        <f t="shared" si="47"/>
        <v>ok</v>
      </c>
      <c r="K188" s="54" t="str">
        <f t="shared" si="48"/>
        <v>50_4</v>
      </c>
      <c r="L188" s="54">
        <v>50</v>
      </c>
      <c r="M188" s="54">
        <v>4</v>
      </c>
      <c r="N188" s="54">
        <v>5811</v>
      </c>
      <c r="O188" s="55">
        <v>13865</v>
      </c>
      <c r="P188" s="55">
        <v>67</v>
      </c>
      <c r="Q188" s="55">
        <v>6925</v>
      </c>
      <c r="R188" s="55">
        <v>33</v>
      </c>
      <c r="S188" s="52">
        <v>0</v>
      </c>
      <c r="T188" s="56">
        <v>40827</v>
      </c>
      <c r="U188" s="56">
        <v>3908</v>
      </c>
      <c r="V188" s="56">
        <v>46885</v>
      </c>
      <c r="W188" s="56">
        <v>13865</v>
      </c>
      <c r="X188" s="57">
        <v>0.67</v>
      </c>
      <c r="Y188" s="109"/>
      <c r="Z188" s="109"/>
      <c r="AA188" s="109"/>
      <c r="AB188" s="109"/>
      <c r="AC188" s="56">
        <v>7390</v>
      </c>
      <c r="AD188" s="61" t="s">
        <v>34</v>
      </c>
      <c r="AE188" s="52" t="s">
        <v>35</v>
      </c>
      <c r="AF188" s="52" t="s">
        <v>35</v>
      </c>
      <c r="AG188" s="52" t="s">
        <v>36</v>
      </c>
      <c r="AH188" s="106"/>
      <c r="AI188" s="59"/>
      <c r="AJ188" s="68" t="s">
        <v>9</v>
      </c>
      <c r="AK188" t="s">
        <v>9</v>
      </c>
      <c r="AL188" s="39" t="s">
        <v>9</v>
      </c>
      <c r="AM188" s="117"/>
      <c r="AN188" s="115" t="s">
        <v>9</v>
      </c>
      <c r="AO188" s="30"/>
      <c r="AQ188" s="5"/>
      <c r="AS188" s="35"/>
      <c r="AT188" s="30" t="s">
        <v>9</v>
      </c>
      <c r="AU188" s="20"/>
      <c r="AV188" t="str">
        <f t="shared" si="49"/>
        <v>punainen</v>
      </c>
      <c r="AW188" t="str">
        <f t="shared" si="50"/>
        <v>punainen</v>
      </c>
      <c r="AX188" t="str">
        <f t="shared" si="51"/>
        <v>punainen</v>
      </c>
      <c r="AY188" s="31">
        <f t="shared" si="52"/>
        <v>31</v>
      </c>
      <c r="AZ188" s="31">
        <f t="shared" si="53"/>
        <v>10</v>
      </c>
      <c r="BA188" s="31">
        <f t="shared" si="54"/>
        <v>10</v>
      </c>
      <c r="BB188" s="31">
        <f t="shared" si="55"/>
        <v>10</v>
      </c>
      <c r="BC188" s="31">
        <f t="shared" si="56"/>
        <v>1</v>
      </c>
      <c r="BM188" s="32" t="s">
        <v>34</v>
      </c>
      <c r="BN188" s="2" t="s">
        <v>35</v>
      </c>
    </row>
    <row r="189" spans="1:66" x14ac:dyDescent="0.25">
      <c r="A189" s="50">
        <v>178</v>
      </c>
      <c r="B189" s="50">
        <v>175</v>
      </c>
      <c r="C189" s="50" t="str">
        <f t="shared" si="43"/>
        <v>50_5_3734</v>
      </c>
      <c r="D189" s="50">
        <v>1</v>
      </c>
      <c r="E189" s="51">
        <f t="shared" si="46"/>
        <v>500005</v>
      </c>
      <c r="F189" s="76" t="str">
        <f t="shared" si="33"/>
        <v>50_5</v>
      </c>
      <c r="G189" s="80">
        <v>50</v>
      </c>
      <c r="H189" s="52">
        <v>5</v>
      </c>
      <c r="I189" s="52">
        <v>3734</v>
      </c>
      <c r="J189" s="53" t="str">
        <f t="shared" si="47"/>
        <v>ok</v>
      </c>
      <c r="K189" s="54" t="str">
        <f t="shared" si="48"/>
        <v>50_5</v>
      </c>
      <c r="L189" s="54">
        <v>50</v>
      </c>
      <c r="M189" s="54">
        <v>5</v>
      </c>
      <c r="N189" s="54">
        <v>3672</v>
      </c>
      <c r="O189" s="55">
        <v>14406</v>
      </c>
      <c r="P189" s="55">
        <v>61</v>
      </c>
      <c r="Q189" s="55">
        <v>7563</v>
      </c>
      <c r="R189" s="55">
        <v>32</v>
      </c>
      <c r="S189" s="52">
        <v>0</v>
      </c>
      <c r="T189" s="56">
        <v>31878</v>
      </c>
      <c r="U189" s="56">
        <v>3699</v>
      </c>
      <c r="V189" s="56">
        <v>34889</v>
      </c>
      <c r="W189" s="56">
        <v>14406</v>
      </c>
      <c r="X189" s="57">
        <v>0.61</v>
      </c>
      <c r="Y189" s="109"/>
      <c r="Z189" s="109"/>
      <c r="AA189" s="109"/>
      <c r="AB189" s="109"/>
      <c r="AC189" s="56">
        <v>10338</v>
      </c>
      <c r="AD189" s="61" t="s">
        <v>34</v>
      </c>
      <c r="AE189" s="52" t="s">
        <v>35</v>
      </c>
      <c r="AF189" s="52" t="s">
        <v>35</v>
      </c>
      <c r="AG189" s="52" t="s">
        <v>36</v>
      </c>
      <c r="AH189" s="106"/>
      <c r="AI189" s="59"/>
      <c r="AJ189" s="68" t="s">
        <v>9</v>
      </c>
      <c r="AK189" t="s">
        <v>9</v>
      </c>
      <c r="AL189" s="39" t="s">
        <v>9</v>
      </c>
      <c r="AM189" s="117"/>
      <c r="AN189" s="115" t="s">
        <v>9</v>
      </c>
      <c r="AO189" s="30"/>
      <c r="AQ189" s="5"/>
      <c r="AS189" s="35"/>
      <c r="AT189" s="30" t="s">
        <v>9</v>
      </c>
      <c r="AU189" s="20"/>
      <c r="AV189" t="str">
        <f t="shared" si="49"/>
        <v>punainen</v>
      </c>
      <c r="AW189" t="str">
        <f t="shared" si="50"/>
        <v>punainen</v>
      </c>
      <c r="AX189" t="str">
        <f t="shared" si="51"/>
        <v>punainen</v>
      </c>
      <c r="AY189" s="31">
        <f t="shared" si="52"/>
        <v>31</v>
      </c>
      <c r="AZ189" s="31">
        <f t="shared" si="53"/>
        <v>10</v>
      </c>
      <c r="BA189" s="31">
        <f t="shared" si="54"/>
        <v>10</v>
      </c>
      <c r="BB189" s="31">
        <f t="shared" si="55"/>
        <v>10</v>
      </c>
      <c r="BC189" s="31">
        <f t="shared" si="56"/>
        <v>1</v>
      </c>
      <c r="BM189" s="32" t="s">
        <v>34</v>
      </c>
      <c r="BN189" s="2" t="s">
        <v>35</v>
      </c>
    </row>
    <row r="190" spans="1:66" x14ac:dyDescent="0.25">
      <c r="A190" s="50">
        <v>179</v>
      </c>
      <c r="B190" s="50">
        <v>176</v>
      </c>
      <c r="C190" s="50" t="str">
        <f t="shared" si="43"/>
        <v>50_6_7231</v>
      </c>
      <c r="D190" s="50">
        <v>1</v>
      </c>
      <c r="E190" s="51">
        <f t="shared" si="46"/>
        <v>500006</v>
      </c>
      <c r="F190" s="76" t="str">
        <f t="shared" si="33"/>
        <v>50_6</v>
      </c>
      <c r="G190" s="80">
        <v>50</v>
      </c>
      <c r="H190" s="52">
        <v>6</v>
      </c>
      <c r="I190" s="52">
        <v>7231</v>
      </c>
      <c r="J190" s="53" t="str">
        <f t="shared" si="47"/>
        <v>ok</v>
      </c>
      <c r="K190" s="54" t="str">
        <f t="shared" si="48"/>
        <v>50_6</v>
      </c>
      <c r="L190" s="54">
        <v>50</v>
      </c>
      <c r="M190" s="54">
        <v>6</v>
      </c>
      <c r="N190" s="54">
        <v>8175</v>
      </c>
      <c r="O190" s="55">
        <v>17466</v>
      </c>
      <c r="P190" s="55">
        <v>51</v>
      </c>
      <c r="Q190" s="55">
        <v>7296</v>
      </c>
      <c r="R190" s="55">
        <v>21</v>
      </c>
      <c r="S190" s="52">
        <v>0</v>
      </c>
      <c r="T190" s="56">
        <v>69125</v>
      </c>
      <c r="U190" s="56">
        <v>7053</v>
      </c>
      <c r="V190" s="56">
        <v>80471</v>
      </c>
      <c r="W190" s="56">
        <v>17466</v>
      </c>
      <c r="X190" s="57">
        <v>0.51</v>
      </c>
      <c r="Y190" s="109"/>
      <c r="Z190" s="109"/>
      <c r="AA190" s="109"/>
      <c r="AB190" s="109"/>
      <c r="AC190" s="56">
        <v>12872</v>
      </c>
      <c r="AD190" s="61" t="s">
        <v>34</v>
      </c>
      <c r="AE190" s="52" t="s">
        <v>35</v>
      </c>
      <c r="AF190" s="52" t="s">
        <v>36</v>
      </c>
      <c r="AG190" s="52" t="s">
        <v>36</v>
      </c>
      <c r="AH190" s="106"/>
      <c r="AI190" s="59"/>
      <c r="AJ190" s="68" t="s">
        <v>9</v>
      </c>
      <c r="AK190" t="s">
        <v>9</v>
      </c>
      <c r="AL190" s="39" t="s">
        <v>9</v>
      </c>
      <c r="AM190" s="117"/>
      <c r="AN190" s="115" t="s">
        <v>9</v>
      </c>
      <c r="AO190" s="30"/>
      <c r="AQ190" s="5"/>
      <c r="AS190" s="35"/>
      <c r="AT190" s="30" t="s">
        <v>9</v>
      </c>
      <c r="AU190" s="20"/>
      <c r="AV190" t="str">
        <f t="shared" si="49"/>
        <v>musta</v>
      </c>
      <c r="AW190" t="str">
        <f t="shared" si="50"/>
        <v>punainen</v>
      </c>
      <c r="AX190" t="str">
        <f t="shared" si="51"/>
        <v>punainen</v>
      </c>
      <c r="AY190" s="31">
        <f t="shared" si="52"/>
        <v>22</v>
      </c>
      <c r="AZ190" s="31">
        <f t="shared" si="53"/>
        <v>1</v>
      </c>
      <c r="BA190" s="31">
        <f t="shared" si="54"/>
        <v>10</v>
      </c>
      <c r="BB190" s="31">
        <f t="shared" si="55"/>
        <v>10</v>
      </c>
      <c r="BC190" s="31">
        <f t="shared" si="56"/>
        <v>1</v>
      </c>
      <c r="BM190" s="32" t="s">
        <v>34</v>
      </c>
      <c r="BN190" s="2" t="s">
        <v>35</v>
      </c>
    </row>
    <row r="191" spans="1:66" x14ac:dyDescent="0.25">
      <c r="A191" s="50">
        <v>180</v>
      </c>
      <c r="B191" s="50">
        <v>177</v>
      </c>
      <c r="C191" s="50" t="str">
        <f t="shared" si="43"/>
        <v>50_7_6256</v>
      </c>
      <c r="D191" s="50">
        <v>1</v>
      </c>
      <c r="E191" s="51">
        <f t="shared" si="46"/>
        <v>500007</v>
      </c>
      <c r="F191" s="76" t="str">
        <f t="shared" si="33"/>
        <v>50_7</v>
      </c>
      <c r="G191" s="80">
        <v>50</v>
      </c>
      <c r="H191" s="52">
        <v>7</v>
      </c>
      <c r="I191" s="52">
        <v>6256</v>
      </c>
      <c r="J191" s="53" t="str">
        <f t="shared" si="47"/>
        <v>ok</v>
      </c>
      <c r="K191" s="54" t="str">
        <f t="shared" si="48"/>
        <v>50_7</v>
      </c>
      <c r="L191" s="54">
        <v>50</v>
      </c>
      <c r="M191" s="54">
        <v>7</v>
      </c>
      <c r="N191" s="54">
        <v>5169</v>
      </c>
      <c r="O191" s="55">
        <v>11340</v>
      </c>
      <c r="P191" s="55">
        <v>45</v>
      </c>
      <c r="Q191" s="55">
        <v>5136</v>
      </c>
      <c r="R191" s="55">
        <v>20</v>
      </c>
      <c r="S191" s="52">
        <v>0</v>
      </c>
      <c r="T191" s="56">
        <v>50265</v>
      </c>
      <c r="U191" s="56">
        <v>4960</v>
      </c>
      <c r="V191" s="56">
        <v>56907</v>
      </c>
      <c r="W191" s="56">
        <v>11340</v>
      </c>
      <c r="X191" s="57">
        <v>0.45</v>
      </c>
      <c r="Y191" s="109"/>
      <c r="Z191" s="109"/>
      <c r="AA191" s="109"/>
      <c r="AB191" s="109"/>
      <c r="AC191" s="56">
        <v>12795</v>
      </c>
      <c r="AD191" s="61" t="s">
        <v>34</v>
      </c>
      <c r="AE191" s="52" t="s">
        <v>35</v>
      </c>
      <c r="AF191" s="52" t="s">
        <v>35</v>
      </c>
      <c r="AG191" s="52" t="s">
        <v>36</v>
      </c>
      <c r="AH191" s="106"/>
      <c r="AI191" s="59"/>
      <c r="AJ191" s="68" t="s">
        <v>9</v>
      </c>
      <c r="AK191" t="s">
        <v>9</v>
      </c>
      <c r="AL191" s="39" t="s">
        <v>9</v>
      </c>
      <c r="AM191" s="117"/>
      <c r="AN191" s="115" t="s">
        <v>9</v>
      </c>
      <c r="AO191" s="30"/>
      <c r="AQ191" s="5"/>
      <c r="AS191" s="35"/>
      <c r="AT191" s="30" t="s">
        <v>9</v>
      </c>
      <c r="AU191" s="20"/>
      <c r="AV191" t="str">
        <f t="shared" si="49"/>
        <v>musta</v>
      </c>
      <c r="AW191" t="str">
        <f t="shared" si="50"/>
        <v>punainen</v>
      </c>
      <c r="AX191" t="str">
        <f t="shared" si="51"/>
        <v>punainen</v>
      </c>
      <c r="AY191" s="31">
        <f t="shared" si="52"/>
        <v>22</v>
      </c>
      <c r="AZ191" s="31">
        <f t="shared" si="53"/>
        <v>1</v>
      </c>
      <c r="BA191" s="31">
        <f t="shared" si="54"/>
        <v>10</v>
      </c>
      <c r="BB191" s="31">
        <f t="shared" si="55"/>
        <v>10</v>
      </c>
      <c r="BC191" s="31">
        <f t="shared" si="56"/>
        <v>1</v>
      </c>
      <c r="BM191" s="32" t="s">
        <v>34</v>
      </c>
      <c r="BN191" s="2" t="s">
        <v>35</v>
      </c>
    </row>
    <row r="192" spans="1:66" x14ac:dyDescent="0.25">
      <c r="A192" s="50">
        <v>181</v>
      </c>
      <c r="B192" s="50">
        <v>178</v>
      </c>
      <c r="C192" s="50" t="str">
        <f t="shared" si="43"/>
        <v>50_8_3101</v>
      </c>
      <c r="D192" s="50">
        <v>1</v>
      </c>
      <c r="E192" s="51">
        <f t="shared" si="46"/>
        <v>500008</v>
      </c>
      <c r="F192" s="76" t="str">
        <f t="shared" si="33"/>
        <v>50_8</v>
      </c>
      <c r="G192" s="80">
        <v>50</v>
      </c>
      <c r="H192" s="52">
        <v>8</v>
      </c>
      <c r="I192" s="52">
        <v>3101</v>
      </c>
      <c r="J192" s="53" t="str">
        <f t="shared" si="47"/>
        <v>ok</v>
      </c>
      <c r="K192" s="54" t="str">
        <f t="shared" si="48"/>
        <v>50_8</v>
      </c>
      <c r="L192" s="54">
        <v>50</v>
      </c>
      <c r="M192" s="54">
        <v>8</v>
      </c>
      <c r="N192" s="54">
        <v>3076</v>
      </c>
      <c r="O192" s="55">
        <v>8560</v>
      </c>
      <c r="P192" s="55">
        <v>55</v>
      </c>
      <c r="Q192" s="55">
        <v>3128</v>
      </c>
      <c r="R192" s="55">
        <v>20</v>
      </c>
      <c r="S192" s="52">
        <v>0</v>
      </c>
      <c r="T192" s="56">
        <v>28607</v>
      </c>
      <c r="U192" s="56">
        <v>3105</v>
      </c>
      <c r="V192" s="56">
        <v>31460</v>
      </c>
      <c r="W192" s="56">
        <v>8560</v>
      </c>
      <c r="X192" s="57">
        <v>0.55000000000000004</v>
      </c>
      <c r="Y192" s="109"/>
      <c r="Z192" s="109"/>
      <c r="AA192" s="109"/>
      <c r="AB192" s="109"/>
      <c r="AC192" s="56">
        <v>4681</v>
      </c>
      <c r="AD192" s="61" t="s">
        <v>34</v>
      </c>
      <c r="AE192" s="52" t="s">
        <v>35</v>
      </c>
      <c r="AF192" s="52" t="s">
        <v>35</v>
      </c>
      <c r="AG192" s="52"/>
      <c r="AH192" s="106"/>
      <c r="AI192" s="59"/>
      <c r="AJ192" s="68" t="s">
        <v>9</v>
      </c>
      <c r="AK192" t="s">
        <v>9</v>
      </c>
      <c r="AL192" s="39" t="s">
        <v>9</v>
      </c>
      <c r="AM192" s="117"/>
      <c r="AN192" s="115" t="s">
        <v>9</v>
      </c>
      <c r="AO192" s="30"/>
      <c r="AQ192" s="5"/>
      <c r="AS192" s="35"/>
      <c r="AT192" s="30" t="s">
        <v>9</v>
      </c>
      <c r="AU192" s="20"/>
      <c r="AV192" t="str">
        <f t="shared" si="49"/>
        <v>musta</v>
      </c>
      <c r="AW192" t="str">
        <f t="shared" si="50"/>
        <v>punainen</v>
      </c>
      <c r="AX192" t="str">
        <f t="shared" si="51"/>
        <v>punainen</v>
      </c>
      <c r="AY192" s="31">
        <f t="shared" si="52"/>
        <v>22</v>
      </c>
      <c r="AZ192" s="31">
        <f t="shared" si="53"/>
        <v>1</v>
      </c>
      <c r="BA192" s="31">
        <f t="shared" si="54"/>
        <v>10</v>
      </c>
      <c r="BB192" s="31">
        <f t="shared" si="55"/>
        <v>10</v>
      </c>
      <c r="BC192" s="31">
        <f t="shared" si="56"/>
        <v>1</v>
      </c>
      <c r="BM192" s="32" t="s">
        <v>34</v>
      </c>
      <c r="BN192" s="2" t="s">
        <v>35</v>
      </c>
    </row>
    <row r="193" spans="1:66" x14ac:dyDescent="0.25">
      <c r="A193" s="50">
        <v>182</v>
      </c>
      <c r="B193" s="50">
        <v>179</v>
      </c>
      <c r="C193" s="50" t="str">
        <f t="shared" si="43"/>
        <v>51_1_2183</v>
      </c>
      <c r="D193" s="50">
        <v>1</v>
      </c>
      <c r="E193" s="51">
        <f t="shared" si="46"/>
        <v>510001</v>
      </c>
      <c r="F193" s="76" t="str">
        <f t="shared" si="33"/>
        <v>51_1</v>
      </c>
      <c r="G193" s="81">
        <v>51</v>
      </c>
      <c r="H193" s="52">
        <v>1</v>
      </c>
      <c r="I193" s="52">
        <v>2183</v>
      </c>
      <c r="J193" s="53" t="str">
        <f t="shared" si="47"/>
        <v>ok</v>
      </c>
      <c r="K193" s="54" t="str">
        <f t="shared" si="48"/>
        <v>51_1</v>
      </c>
      <c r="L193" s="54">
        <v>51</v>
      </c>
      <c r="M193" s="54">
        <v>1</v>
      </c>
      <c r="N193" s="54">
        <v>3781</v>
      </c>
      <c r="O193" s="55">
        <v>14332</v>
      </c>
      <c r="P193" s="55">
        <v>26</v>
      </c>
      <c r="Q193" s="55">
        <v>1528</v>
      </c>
      <c r="R193" s="55">
        <v>2</v>
      </c>
      <c r="S193" s="52">
        <v>0</v>
      </c>
      <c r="T193" s="56">
        <v>43756</v>
      </c>
      <c r="U193" s="56">
        <v>3107</v>
      </c>
      <c r="V193" s="56">
        <v>49260</v>
      </c>
      <c r="W193" s="56">
        <v>14332</v>
      </c>
      <c r="X193" s="57">
        <v>0.26</v>
      </c>
      <c r="Y193" s="109"/>
      <c r="Z193" s="109"/>
      <c r="AA193" s="109"/>
      <c r="AB193" s="109"/>
      <c r="AC193" s="56">
        <v>10429</v>
      </c>
      <c r="AD193" s="58" t="s">
        <v>34</v>
      </c>
      <c r="AE193" s="58" t="s">
        <v>34</v>
      </c>
      <c r="AF193" s="52" t="s">
        <v>36</v>
      </c>
      <c r="AG193" s="52" t="s">
        <v>36</v>
      </c>
      <c r="AH193" s="106"/>
      <c r="AI193" s="59"/>
      <c r="AJ193" s="68" t="s">
        <v>10</v>
      </c>
      <c r="AK193" t="s">
        <v>10</v>
      </c>
      <c r="AL193" s="39" t="s">
        <v>10</v>
      </c>
      <c r="AM193" s="117"/>
      <c r="AN193" s="115" t="s">
        <v>10</v>
      </c>
      <c r="AO193" s="30"/>
      <c r="AQ193" s="5"/>
      <c r="AS193" s="35"/>
      <c r="AT193" s="30" t="s">
        <v>10</v>
      </c>
      <c r="AU193" s="20"/>
      <c r="AV193" t="str">
        <f t="shared" si="49"/>
        <v>musta</v>
      </c>
      <c r="AW193" t="str">
        <f t="shared" si="50"/>
        <v>musta</v>
      </c>
      <c r="AX193" t="str">
        <f t="shared" si="51"/>
        <v>punainen</v>
      </c>
      <c r="AY193" s="31">
        <f t="shared" si="52"/>
        <v>30</v>
      </c>
      <c r="AZ193" s="31">
        <f t="shared" si="53"/>
        <v>0</v>
      </c>
      <c r="BA193" s="31">
        <f t="shared" si="54"/>
        <v>10</v>
      </c>
      <c r="BB193" s="31">
        <f t="shared" si="55"/>
        <v>10</v>
      </c>
      <c r="BC193" s="31">
        <f t="shared" si="56"/>
        <v>10</v>
      </c>
      <c r="BM193" s="29" t="s">
        <v>34</v>
      </c>
      <c r="BN193" s="29" t="s">
        <v>34</v>
      </c>
    </row>
    <row r="194" spans="1:66" x14ac:dyDescent="0.25">
      <c r="A194" s="50">
        <v>183</v>
      </c>
      <c r="B194" s="50">
        <v>180</v>
      </c>
      <c r="C194" s="50" t="str">
        <f t="shared" si="43"/>
        <v>51_2_3114</v>
      </c>
      <c r="D194" s="50">
        <v>1</v>
      </c>
      <c r="E194" s="51">
        <f t="shared" si="46"/>
        <v>510002</v>
      </c>
      <c r="F194" s="76" t="str">
        <f t="shared" si="33"/>
        <v>51_2</v>
      </c>
      <c r="G194" s="80">
        <v>51</v>
      </c>
      <c r="H194" s="52">
        <v>2</v>
      </c>
      <c r="I194" s="52">
        <v>3114</v>
      </c>
      <c r="J194" s="53" t="str">
        <f t="shared" si="47"/>
        <v>ok</v>
      </c>
      <c r="K194" s="54" t="str">
        <f t="shared" si="48"/>
        <v>51_2</v>
      </c>
      <c r="L194" s="54">
        <v>51</v>
      </c>
      <c r="M194" s="54">
        <v>2</v>
      </c>
      <c r="N194" s="54">
        <v>3058</v>
      </c>
      <c r="O194" s="55">
        <v>16152</v>
      </c>
      <c r="P194" s="55">
        <v>28</v>
      </c>
      <c r="Q194" s="55">
        <v>1612</v>
      </c>
      <c r="R194" s="55">
        <v>2</v>
      </c>
      <c r="S194" s="52">
        <v>0</v>
      </c>
      <c r="T194" s="56">
        <v>58898</v>
      </c>
      <c r="U194" s="56">
        <v>3702</v>
      </c>
      <c r="V194" s="56">
        <v>67624</v>
      </c>
      <c r="W194" s="56">
        <v>16152</v>
      </c>
      <c r="X194" s="57">
        <v>0.28000000000000003</v>
      </c>
      <c r="Y194" s="109"/>
      <c r="Z194" s="109"/>
      <c r="AA194" s="109"/>
      <c r="AB194" s="109"/>
      <c r="AC194" s="56">
        <v>3850</v>
      </c>
      <c r="AD194" s="58" t="s">
        <v>34</v>
      </c>
      <c r="AE194" s="58" t="s">
        <v>34</v>
      </c>
      <c r="AF194" s="52" t="s">
        <v>35</v>
      </c>
      <c r="AG194" s="52" t="s">
        <v>36</v>
      </c>
      <c r="AH194" s="106"/>
      <c r="AI194" s="59"/>
      <c r="AJ194" s="68" t="s">
        <v>10</v>
      </c>
      <c r="AK194" t="s">
        <v>10</v>
      </c>
      <c r="AL194" s="39" t="s">
        <v>10</v>
      </c>
      <c r="AM194" s="117"/>
      <c r="AN194" s="115" t="s">
        <v>10</v>
      </c>
      <c r="AO194" s="30"/>
      <c r="AQ194" s="5"/>
      <c r="AS194" s="35"/>
      <c r="AT194" s="30" t="s">
        <v>10</v>
      </c>
      <c r="AU194" s="20"/>
      <c r="AV194" t="str">
        <f t="shared" si="49"/>
        <v>musta</v>
      </c>
      <c r="AW194" t="str">
        <f t="shared" si="50"/>
        <v>musta</v>
      </c>
      <c r="AX194" t="str">
        <f t="shared" si="51"/>
        <v>punainen</v>
      </c>
      <c r="AY194" s="31">
        <f t="shared" si="52"/>
        <v>30</v>
      </c>
      <c r="AZ194" s="31">
        <f t="shared" si="53"/>
        <v>0</v>
      </c>
      <c r="BA194" s="31">
        <f t="shared" si="54"/>
        <v>10</v>
      </c>
      <c r="BB194" s="31">
        <f t="shared" si="55"/>
        <v>10</v>
      </c>
      <c r="BC194" s="31">
        <f t="shared" si="56"/>
        <v>10</v>
      </c>
      <c r="BM194" s="29" t="s">
        <v>34</v>
      </c>
      <c r="BN194" s="29" t="s">
        <v>34</v>
      </c>
    </row>
    <row r="195" spans="1:66" x14ac:dyDescent="0.25">
      <c r="A195" s="50">
        <v>184</v>
      </c>
      <c r="B195" s="50">
        <v>181</v>
      </c>
      <c r="C195" s="50" t="str">
        <f t="shared" si="43"/>
        <v>51_3_698</v>
      </c>
      <c r="D195" s="50">
        <v>1</v>
      </c>
      <c r="E195" s="51">
        <f t="shared" si="46"/>
        <v>510003</v>
      </c>
      <c r="F195" s="76" t="str">
        <f t="shared" si="33"/>
        <v>51_3</v>
      </c>
      <c r="G195" s="80">
        <v>51</v>
      </c>
      <c r="H195" s="52">
        <v>3</v>
      </c>
      <c r="I195" s="52">
        <v>698</v>
      </c>
      <c r="J195" s="53" t="str">
        <f t="shared" si="47"/>
        <v>ok</v>
      </c>
      <c r="K195" s="54" t="str">
        <f t="shared" si="48"/>
        <v>51_3</v>
      </c>
      <c r="L195" s="54">
        <v>51</v>
      </c>
      <c r="M195" s="54">
        <v>3</v>
      </c>
      <c r="N195" s="54">
        <v>702</v>
      </c>
      <c r="O195" s="55">
        <v>26241</v>
      </c>
      <c r="P195" s="55">
        <v>34</v>
      </c>
      <c r="Q195" s="55">
        <v>4388</v>
      </c>
      <c r="R195" s="55">
        <v>6</v>
      </c>
      <c r="S195" s="52">
        <v>0</v>
      </c>
      <c r="T195" s="56">
        <v>69257</v>
      </c>
      <c r="U195" s="56">
        <v>2973</v>
      </c>
      <c r="V195" s="56">
        <v>0</v>
      </c>
      <c r="W195" s="56">
        <v>26241</v>
      </c>
      <c r="X195" s="57">
        <v>0.34</v>
      </c>
      <c r="Y195" s="109"/>
      <c r="Z195" s="109"/>
      <c r="AA195" s="109"/>
      <c r="AB195" s="109"/>
      <c r="AC195" s="56">
        <v>4386</v>
      </c>
      <c r="AD195" s="58" t="s">
        <v>34</v>
      </c>
      <c r="AE195" s="58" t="s">
        <v>34</v>
      </c>
      <c r="AF195" s="52" t="s">
        <v>36</v>
      </c>
      <c r="AG195" s="52"/>
      <c r="AH195" s="106"/>
      <c r="AI195" s="59"/>
      <c r="AJ195" s="68" t="s">
        <v>9</v>
      </c>
      <c r="AK195" t="s">
        <v>9</v>
      </c>
      <c r="AL195" s="39" t="s">
        <v>9</v>
      </c>
      <c r="AM195" s="117"/>
      <c r="AN195" s="115" t="s">
        <v>9</v>
      </c>
      <c r="AO195" s="30"/>
      <c r="AQ195" s="5"/>
      <c r="AS195" s="35"/>
      <c r="AT195" s="30" t="s">
        <v>9</v>
      </c>
      <c r="AU195" s="20"/>
      <c r="AV195" t="str">
        <f t="shared" si="49"/>
        <v>musta</v>
      </c>
      <c r="AW195" t="str">
        <f t="shared" si="50"/>
        <v>musta</v>
      </c>
      <c r="AX195" t="str">
        <f t="shared" si="51"/>
        <v>punainen</v>
      </c>
      <c r="AY195" s="31">
        <f t="shared" si="52"/>
        <v>30</v>
      </c>
      <c r="AZ195" s="31">
        <f t="shared" si="53"/>
        <v>0</v>
      </c>
      <c r="BA195" s="31">
        <f t="shared" si="54"/>
        <v>10</v>
      </c>
      <c r="BB195" s="31">
        <f t="shared" si="55"/>
        <v>10</v>
      </c>
      <c r="BC195" s="31">
        <f t="shared" si="56"/>
        <v>10</v>
      </c>
      <c r="BM195" s="29" t="s">
        <v>34</v>
      </c>
      <c r="BN195" s="29" t="s">
        <v>34</v>
      </c>
    </row>
    <row r="196" spans="1:66" x14ac:dyDescent="0.25">
      <c r="A196" s="50">
        <v>185</v>
      </c>
      <c r="B196" s="50">
        <v>182</v>
      </c>
      <c r="C196" s="50" t="str">
        <f t="shared" si="43"/>
        <v>51_4_3246</v>
      </c>
      <c r="D196" s="50">
        <v>1</v>
      </c>
      <c r="E196" s="51">
        <f t="shared" si="46"/>
        <v>510004</v>
      </c>
      <c r="F196" s="76" t="str">
        <f t="shared" si="33"/>
        <v>51_4</v>
      </c>
      <c r="G196" s="80">
        <v>51</v>
      </c>
      <c r="H196" s="52">
        <v>4</v>
      </c>
      <c r="I196" s="52">
        <v>3246</v>
      </c>
      <c r="J196" s="53" t="str">
        <f t="shared" si="47"/>
        <v>ok</v>
      </c>
      <c r="K196" s="54" t="str">
        <f t="shared" si="48"/>
        <v>51_4</v>
      </c>
      <c r="L196" s="54">
        <v>51</v>
      </c>
      <c r="M196" s="54">
        <v>4</v>
      </c>
      <c r="N196" s="54">
        <v>3267</v>
      </c>
      <c r="O196" s="55">
        <v>26359</v>
      </c>
      <c r="P196" s="55">
        <v>39</v>
      </c>
      <c r="Q196" s="55">
        <v>4428</v>
      </c>
      <c r="R196" s="55">
        <v>6</v>
      </c>
      <c r="S196" s="52">
        <v>0</v>
      </c>
      <c r="T196" s="56">
        <v>46726</v>
      </c>
      <c r="U196" s="56">
        <v>2109</v>
      </c>
      <c r="V196" s="56">
        <v>52142</v>
      </c>
      <c r="W196" s="56">
        <v>26359</v>
      </c>
      <c r="X196" s="57">
        <v>0.39</v>
      </c>
      <c r="Y196" s="109"/>
      <c r="Z196" s="109"/>
      <c r="AA196" s="109"/>
      <c r="AB196" s="109"/>
      <c r="AC196" s="56">
        <v>5504</v>
      </c>
      <c r="AD196" s="58" t="s">
        <v>34</v>
      </c>
      <c r="AE196" s="58" t="s">
        <v>34</v>
      </c>
      <c r="AF196" s="52" t="s">
        <v>36</v>
      </c>
      <c r="AG196" s="52" t="s">
        <v>36</v>
      </c>
      <c r="AH196" s="106"/>
      <c r="AI196" s="59"/>
      <c r="AJ196" s="68" t="s">
        <v>9</v>
      </c>
      <c r="AK196" t="s">
        <v>9</v>
      </c>
      <c r="AL196" s="39" t="s">
        <v>9</v>
      </c>
      <c r="AM196" s="117"/>
      <c r="AN196" s="115" t="s">
        <v>9</v>
      </c>
      <c r="AO196" s="30"/>
      <c r="AQ196" s="5"/>
      <c r="AS196" s="35"/>
      <c r="AT196" s="30" t="s">
        <v>9</v>
      </c>
      <c r="AU196" s="20"/>
      <c r="AV196" t="str">
        <f t="shared" si="49"/>
        <v>musta</v>
      </c>
      <c r="AW196" t="str">
        <f t="shared" si="50"/>
        <v>musta</v>
      </c>
      <c r="AX196" t="str">
        <f t="shared" si="51"/>
        <v>punainen</v>
      </c>
      <c r="AY196" s="31">
        <f t="shared" si="52"/>
        <v>30</v>
      </c>
      <c r="AZ196" s="31">
        <f t="shared" si="53"/>
        <v>0</v>
      </c>
      <c r="BA196" s="31">
        <f t="shared" si="54"/>
        <v>10</v>
      </c>
      <c r="BB196" s="31">
        <f t="shared" si="55"/>
        <v>10</v>
      </c>
      <c r="BC196" s="31">
        <f t="shared" si="56"/>
        <v>10</v>
      </c>
      <c r="BM196" s="29" t="s">
        <v>34</v>
      </c>
      <c r="BN196" s="29" t="s">
        <v>34</v>
      </c>
    </row>
    <row r="197" spans="1:66" x14ac:dyDescent="0.25">
      <c r="A197" s="50">
        <v>186</v>
      </c>
      <c r="B197" s="50">
        <v>183</v>
      </c>
      <c r="C197" s="50" t="str">
        <f t="shared" si="43"/>
        <v>51_5_2777</v>
      </c>
      <c r="D197" s="50">
        <v>1</v>
      </c>
      <c r="E197" s="51">
        <f t="shared" si="46"/>
        <v>510005</v>
      </c>
      <c r="F197" s="76" t="str">
        <f t="shared" si="33"/>
        <v>51_5</v>
      </c>
      <c r="G197" s="80">
        <v>51</v>
      </c>
      <c r="H197" s="52">
        <v>5</v>
      </c>
      <c r="I197" s="52">
        <v>2777</v>
      </c>
      <c r="J197" s="53" t="str">
        <f t="shared" si="47"/>
        <v>ok</v>
      </c>
      <c r="K197" s="54" t="str">
        <f t="shared" si="48"/>
        <v>51_5</v>
      </c>
      <c r="L197" s="54">
        <v>51</v>
      </c>
      <c r="M197" s="54">
        <v>5</v>
      </c>
      <c r="N197" s="54">
        <v>2714</v>
      </c>
      <c r="O197" s="55">
        <v>25223</v>
      </c>
      <c r="P197" s="55">
        <v>39</v>
      </c>
      <c r="Q197" s="55">
        <v>4221</v>
      </c>
      <c r="R197" s="55">
        <v>6</v>
      </c>
      <c r="S197" s="52">
        <v>0</v>
      </c>
      <c r="T197" s="56">
        <v>52744</v>
      </c>
      <c r="U197" s="56">
        <v>2772</v>
      </c>
      <c r="V197" s="56">
        <v>54706</v>
      </c>
      <c r="W197" s="56">
        <v>25223</v>
      </c>
      <c r="X197" s="57">
        <v>0.39</v>
      </c>
      <c r="Y197" s="109"/>
      <c r="Z197" s="109"/>
      <c r="AA197" s="109"/>
      <c r="AB197" s="109"/>
      <c r="AC197" s="56">
        <v>8546</v>
      </c>
      <c r="AD197" s="58" t="s">
        <v>34</v>
      </c>
      <c r="AE197" s="58" t="s">
        <v>34</v>
      </c>
      <c r="AF197" s="52" t="s">
        <v>36</v>
      </c>
      <c r="AG197" s="52" t="s">
        <v>36</v>
      </c>
      <c r="AH197" s="106"/>
      <c r="AI197" s="59"/>
      <c r="AJ197" s="68" t="s">
        <v>9</v>
      </c>
      <c r="AK197" t="s">
        <v>9</v>
      </c>
      <c r="AL197" s="39" t="s">
        <v>9</v>
      </c>
      <c r="AM197" s="117"/>
      <c r="AN197" s="115" t="s">
        <v>9</v>
      </c>
      <c r="AO197" s="30"/>
      <c r="AQ197" s="5"/>
      <c r="AS197" s="35"/>
      <c r="AT197" s="30" t="s">
        <v>9</v>
      </c>
      <c r="AU197" s="20"/>
      <c r="AV197" t="str">
        <f t="shared" si="49"/>
        <v>musta</v>
      </c>
      <c r="AW197" t="str">
        <f t="shared" si="50"/>
        <v>musta</v>
      </c>
      <c r="AX197" t="str">
        <f t="shared" si="51"/>
        <v>punainen</v>
      </c>
      <c r="AY197" s="31">
        <f t="shared" si="52"/>
        <v>30</v>
      </c>
      <c r="AZ197" s="31">
        <f t="shared" si="53"/>
        <v>0</v>
      </c>
      <c r="BA197" s="31">
        <f t="shared" si="54"/>
        <v>10</v>
      </c>
      <c r="BB197" s="31">
        <f t="shared" si="55"/>
        <v>10</v>
      </c>
      <c r="BC197" s="31">
        <f t="shared" si="56"/>
        <v>10</v>
      </c>
      <c r="BM197" s="29" t="s">
        <v>34</v>
      </c>
      <c r="BN197" s="29" t="s">
        <v>34</v>
      </c>
    </row>
    <row r="198" spans="1:66" x14ac:dyDescent="0.25">
      <c r="A198" s="50">
        <v>187</v>
      </c>
      <c r="B198" s="50">
        <v>184</v>
      </c>
      <c r="C198" s="50" t="str">
        <f t="shared" si="43"/>
        <v>51_6_5276</v>
      </c>
      <c r="D198" s="50">
        <v>1</v>
      </c>
      <c r="E198" s="51">
        <f t="shared" si="46"/>
        <v>510006</v>
      </c>
      <c r="F198" s="76" t="str">
        <f t="shared" si="33"/>
        <v>51_6</v>
      </c>
      <c r="G198" s="80">
        <v>51</v>
      </c>
      <c r="H198" s="52">
        <v>6</v>
      </c>
      <c r="I198" s="52">
        <v>5276</v>
      </c>
      <c r="J198" s="53" t="str">
        <f t="shared" si="47"/>
        <v>ok</v>
      </c>
      <c r="K198" s="54" t="str">
        <f t="shared" si="48"/>
        <v>51_6</v>
      </c>
      <c r="L198" s="54">
        <v>51</v>
      </c>
      <c r="M198" s="54">
        <v>6</v>
      </c>
      <c r="N198" s="54">
        <v>5619</v>
      </c>
      <c r="O198" s="55">
        <v>19489</v>
      </c>
      <c r="P198" s="55">
        <v>58</v>
      </c>
      <c r="Q198" s="55">
        <v>3297</v>
      </c>
      <c r="R198" s="55">
        <v>10</v>
      </c>
      <c r="S198" s="52">
        <v>0</v>
      </c>
      <c r="T198" s="56">
        <v>25876</v>
      </c>
      <c r="U198" s="56">
        <v>901</v>
      </c>
      <c r="V198" s="56">
        <v>29454</v>
      </c>
      <c r="W198" s="56">
        <v>19489</v>
      </c>
      <c r="X198" s="57">
        <v>0.57999999999999996</v>
      </c>
      <c r="Y198" s="109"/>
      <c r="Z198" s="109"/>
      <c r="AA198" s="109"/>
      <c r="AB198" s="109"/>
      <c r="AC198" s="56">
        <v>8327</v>
      </c>
      <c r="AD198" s="58" t="s">
        <v>34</v>
      </c>
      <c r="AE198" s="58" t="s">
        <v>34</v>
      </c>
      <c r="AF198" s="52" t="s">
        <v>36</v>
      </c>
      <c r="AG198" s="52" t="s">
        <v>36</v>
      </c>
      <c r="AH198" s="106"/>
      <c r="AI198" s="59"/>
      <c r="AJ198" s="68" t="s">
        <v>9</v>
      </c>
      <c r="AK198" t="s">
        <v>9</v>
      </c>
      <c r="AL198" s="39" t="s">
        <v>9</v>
      </c>
      <c r="AM198" s="117"/>
      <c r="AN198" s="115" t="s">
        <v>9</v>
      </c>
      <c r="AO198" s="30"/>
      <c r="AQ198" s="5"/>
      <c r="AS198" s="35"/>
      <c r="AT198" s="30" t="s">
        <v>9</v>
      </c>
      <c r="AU198" s="20"/>
      <c r="AV198" t="str">
        <f t="shared" si="49"/>
        <v>musta</v>
      </c>
      <c r="AW198" t="str">
        <f t="shared" si="50"/>
        <v>punainen</v>
      </c>
      <c r="AX198" t="str">
        <f t="shared" si="51"/>
        <v>punainen</v>
      </c>
      <c r="AY198" s="31">
        <f t="shared" si="52"/>
        <v>31</v>
      </c>
      <c r="AZ198" s="31">
        <f t="shared" si="53"/>
        <v>1</v>
      </c>
      <c r="BA198" s="31">
        <f t="shared" si="54"/>
        <v>10</v>
      </c>
      <c r="BB198" s="31">
        <f t="shared" si="55"/>
        <v>10</v>
      </c>
      <c r="BC198" s="31">
        <f t="shared" si="56"/>
        <v>10</v>
      </c>
      <c r="BM198" s="29" t="s">
        <v>34</v>
      </c>
      <c r="BN198" s="29" t="s">
        <v>34</v>
      </c>
    </row>
    <row r="199" spans="1:66" x14ac:dyDescent="0.25">
      <c r="A199" s="50">
        <v>188</v>
      </c>
      <c r="B199" s="50">
        <v>185</v>
      </c>
      <c r="C199" s="50" t="str">
        <f t="shared" si="43"/>
        <v>51_7_5030</v>
      </c>
      <c r="D199" s="50">
        <v>1</v>
      </c>
      <c r="E199" s="51">
        <f t="shared" si="46"/>
        <v>510007</v>
      </c>
      <c r="F199" s="76" t="str">
        <f t="shared" si="33"/>
        <v>51_7</v>
      </c>
      <c r="G199" s="80">
        <v>51</v>
      </c>
      <c r="H199" s="52">
        <v>7</v>
      </c>
      <c r="I199" s="52">
        <v>5030</v>
      </c>
      <c r="J199" s="53" t="str">
        <f t="shared" si="47"/>
        <v>ok</v>
      </c>
      <c r="K199" s="54" t="str">
        <f t="shared" si="48"/>
        <v>51_7</v>
      </c>
      <c r="L199" s="54">
        <v>51</v>
      </c>
      <c r="M199" s="54">
        <v>7</v>
      </c>
      <c r="N199" s="54">
        <v>5451</v>
      </c>
      <c r="O199" s="55">
        <v>13431</v>
      </c>
      <c r="P199" s="55">
        <v>73</v>
      </c>
      <c r="Q199" s="55">
        <v>3194</v>
      </c>
      <c r="R199" s="55">
        <v>17</v>
      </c>
      <c r="S199" s="52">
        <v>0</v>
      </c>
      <c r="T199" s="56">
        <v>15810</v>
      </c>
      <c r="U199" s="56">
        <v>581</v>
      </c>
      <c r="V199" s="56">
        <v>17130</v>
      </c>
      <c r="W199" s="56">
        <v>13431</v>
      </c>
      <c r="X199" s="57">
        <v>0.73</v>
      </c>
      <c r="Y199" s="109"/>
      <c r="Z199" s="109"/>
      <c r="AA199" s="109"/>
      <c r="AB199" s="109"/>
      <c r="AC199" s="56">
        <v>8327</v>
      </c>
      <c r="AD199" s="52" t="s">
        <v>35</v>
      </c>
      <c r="AE199" s="52" t="s">
        <v>35</v>
      </c>
      <c r="AF199" s="52" t="s">
        <v>35</v>
      </c>
      <c r="AG199" s="52"/>
      <c r="AH199" s="106"/>
      <c r="AI199" s="59"/>
      <c r="AJ199" s="68" t="s">
        <v>9</v>
      </c>
      <c r="AK199" t="s">
        <v>9</v>
      </c>
      <c r="AL199" s="39" t="s">
        <v>9</v>
      </c>
      <c r="AM199" s="117"/>
      <c r="AN199" s="115" t="s">
        <v>9</v>
      </c>
      <c r="AO199" s="30"/>
      <c r="AQ199" s="5"/>
      <c r="AS199" s="35"/>
      <c r="AT199" s="30" t="s">
        <v>9</v>
      </c>
      <c r="AU199" s="20"/>
      <c r="AV199" t="str">
        <f t="shared" si="49"/>
        <v>punainen</v>
      </c>
      <c r="AW199" t="str">
        <f t="shared" si="50"/>
        <v>punainen</v>
      </c>
      <c r="AX199" t="str">
        <f t="shared" si="51"/>
        <v>punainen</v>
      </c>
      <c r="AY199" s="31">
        <f t="shared" si="52"/>
        <v>30</v>
      </c>
      <c r="AZ199" s="31">
        <f t="shared" si="53"/>
        <v>10</v>
      </c>
      <c r="BA199" s="31">
        <f t="shared" si="54"/>
        <v>10</v>
      </c>
      <c r="BB199" s="31">
        <f t="shared" si="55"/>
        <v>10</v>
      </c>
      <c r="BC199" s="31">
        <f t="shared" si="56"/>
        <v>0</v>
      </c>
      <c r="BM199" s="2" t="s">
        <v>35</v>
      </c>
      <c r="BN199" s="2" t="s">
        <v>35</v>
      </c>
    </row>
    <row r="200" spans="1:66" x14ac:dyDescent="0.25">
      <c r="A200" s="50">
        <v>189</v>
      </c>
      <c r="B200" s="50">
        <v>186</v>
      </c>
      <c r="C200" s="50" t="str">
        <f t="shared" si="43"/>
        <v>51_8_5930</v>
      </c>
      <c r="D200" s="50">
        <v>1</v>
      </c>
      <c r="E200" s="51">
        <f t="shared" si="46"/>
        <v>510008</v>
      </c>
      <c r="F200" s="76" t="str">
        <f t="shared" si="33"/>
        <v>51_8</v>
      </c>
      <c r="G200" s="80">
        <v>51</v>
      </c>
      <c r="H200" s="52">
        <v>8</v>
      </c>
      <c r="I200" s="52">
        <v>5930</v>
      </c>
      <c r="J200" s="53" t="str">
        <f t="shared" si="47"/>
        <v>ok</v>
      </c>
      <c r="K200" s="54" t="str">
        <f t="shared" si="48"/>
        <v>51_8</v>
      </c>
      <c r="L200" s="54">
        <v>51</v>
      </c>
      <c r="M200" s="54">
        <v>8</v>
      </c>
      <c r="N200" s="54">
        <v>5037</v>
      </c>
      <c r="O200" s="55">
        <v>11033</v>
      </c>
      <c r="P200" s="55">
        <v>75</v>
      </c>
      <c r="Q200" s="55">
        <v>3802</v>
      </c>
      <c r="R200" s="55">
        <v>26</v>
      </c>
      <c r="S200" s="52">
        <v>0</v>
      </c>
      <c r="T200" s="56">
        <v>21272</v>
      </c>
      <c r="U200" s="56">
        <v>1197</v>
      </c>
      <c r="V200" s="56">
        <v>23040</v>
      </c>
      <c r="W200" s="56">
        <v>11033</v>
      </c>
      <c r="X200" s="57">
        <v>0.75</v>
      </c>
      <c r="Y200" s="109"/>
      <c r="Z200" s="109"/>
      <c r="AA200" s="109"/>
      <c r="AB200" s="109"/>
      <c r="AC200" s="56">
        <v>6734</v>
      </c>
      <c r="AD200" s="58" t="s">
        <v>34</v>
      </c>
      <c r="AE200" s="58" t="s">
        <v>34</v>
      </c>
      <c r="AF200" s="52" t="s">
        <v>35</v>
      </c>
      <c r="AG200" s="52"/>
      <c r="AH200" s="106"/>
      <c r="AI200" s="59"/>
      <c r="AJ200" s="68" t="s">
        <v>9</v>
      </c>
      <c r="AK200" t="s">
        <v>9</v>
      </c>
      <c r="AL200" s="39" t="s">
        <v>9</v>
      </c>
      <c r="AM200" s="117"/>
      <c r="AN200" s="115" t="s">
        <v>9</v>
      </c>
      <c r="AO200" s="30"/>
      <c r="AQ200" s="5"/>
      <c r="AS200" s="35"/>
      <c r="AT200" s="30" t="s">
        <v>9</v>
      </c>
      <c r="AU200" s="20"/>
      <c r="AV200" t="str">
        <f t="shared" si="49"/>
        <v>punainen</v>
      </c>
      <c r="AW200" t="str">
        <f t="shared" si="50"/>
        <v>punainen</v>
      </c>
      <c r="AX200" t="str">
        <f t="shared" si="51"/>
        <v>punainen</v>
      </c>
      <c r="AY200" s="31">
        <f t="shared" si="52"/>
        <v>40</v>
      </c>
      <c r="AZ200" s="31">
        <f t="shared" si="53"/>
        <v>10</v>
      </c>
      <c r="BA200" s="31">
        <f t="shared" si="54"/>
        <v>10</v>
      </c>
      <c r="BB200" s="31">
        <f t="shared" si="55"/>
        <v>10</v>
      </c>
      <c r="BC200" s="31">
        <f t="shared" si="56"/>
        <v>10</v>
      </c>
      <c r="BM200" s="29" t="s">
        <v>34</v>
      </c>
      <c r="BN200" s="29" t="s">
        <v>34</v>
      </c>
    </row>
    <row r="201" spans="1:66" x14ac:dyDescent="0.25">
      <c r="A201" s="50">
        <v>190</v>
      </c>
      <c r="B201" s="50">
        <v>187</v>
      </c>
      <c r="C201" s="50" t="str">
        <f t="shared" si="43"/>
        <v>51_9_4386</v>
      </c>
      <c r="D201" s="50">
        <v>1</v>
      </c>
      <c r="E201" s="51">
        <f t="shared" si="46"/>
        <v>510009</v>
      </c>
      <c r="F201" s="76" t="str">
        <f t="shared" si="33"/>
        <v>51_9</v>
      </c>
      <c r="G201" s="80">
        <v>51</v>
      </c>
      <c r="H201" s="52">
        <v>9</v>
      </c>
      <c r="I201" s="52">
        <v>4386</v>
      </c>
      <c r="J201" s="53" t="str">
        <f t="shared" si="47"/>
        <v>ok</v>
      </c>
      <c r="K201" s="54" t="str">
        <f t="shared" si="48"/>
        <v>51_9</v>
      </c>
      <c r="L201" s="54">
        <v>51</v>
      </c>
      <c r="M201" s="54">
        <v>9</v>
      </c>
      <c r="N201" s="54">
        <v>4354</v>
      </c>
      <c r="O201" s="55">
        <v>6597</v>
      </c>
      <c r="P201" s="55">
        <v>85</v>
      </c>
      <c r="Q201" s="55">
        <v>3456</v>
      </c>
      <c r="R201" s="55">
        <v>44</v>
      </c>
      <c r="S201" s="52">
        <v>0</v>
      </c>
      <c r="T201" s="56">
        <v>10122</v>
      </c>
      <c r="U201" s="56">
        <v>621</v>
      </c>
      <c r="V201" s="56">
        <v>10682</v>
      </c>
      <c r="W201" s="56">
        <v>6597</v>
      </c>
      <c r="X201" s="57">
        <v>0.85</v>
      </c>
      <c r="Y201" s="109"/>
      <c r="Z201" s="109"/>
      <c r="AA201" s="109"/>
      <c r="AB201" s="109"/>
      <c r="AC201" s="56">
        <v>4287</v>
      </c>
      <c r="AD201" s="58" t="s">
        <v>34</v>
      </c>
      <c r="AE201" s="58" t="s">
        <v>34</v>
      </c>
      <c r="AF201" s="52" t="s">
        <v>35</v>
      </c>
      <c r="AG201" s="52" t="s">
        <v>36</v>
      </c>
      <c r="AH201" s="106"/>
      <c r="AI201" s="59"/>
      <c r="AJ201" s="68" t="s">
        <v>9</v>
      </c>
      <c r="AK201" t="s">
        <v>9</v>
      </c>
      <c r="AL201" s="39" t="s">
        <v>9</v>
      </c>
      <c r="AM201" s="117"/>
      <c r="AN201" s="115" t="s">
        <v>9</v>
      </c>
      <c r="AO201" s="30"/>
      <c r="AQ201" s="5"/>
      <c r="AS201" s="35"/>
      <c r="AT201" s="30" t="s">
        <v>9</v>
      </c>
      <c r="AU201" s="20"/>
      <c r="AV201" t="str">
        <f t="shared" si="49"/>
        <v>punainen</v>
      </c>
      <c r="AW201" t="str">
        <f t="shared" si="50"/>
        <v>punainen</v>
      </c>
      <c r="AX201" t="str">
        <f t="shared" si="51"/>
        <v>punainen</v>
      </c>
      <c r="AY201" s="31">
        <f t="shared" si="52"/>
        <v>40</v>
      </c>
      <c r="AZ201" s="31">
        <f t="shared" si="53"/>
        <v>10</v>
      </c>
      <c r="BA201" s="31">
        <f t="shared" si="54"/>
        <v>10</v>
      </c>
      <c r="BB201" s="31">
        <f t="shared" si="55"/>
        <v>10</v>
      </c>
      <c r="BC201" s="31">
        <f t="shared" si="56"/>
        <v>10</v>
      </c>
      <c r="BM201" s="29" t="s">
        <v>34</v>
      </c>
      <c r="BN201" s="29" t="s">
        <v>34</v>
      </c>
    </row>
    <row r="202" spans="1:66" x14ac:dyDescent="0.25">
      <c r="A202" s="50">
        <v>191</v>
      </c>
      <c r="B202" s="50">
        <v>188</v>
      </c>
      <c r="C202" s="50" t="str">
        <f t="shared" si="43"/>
        <v>51_10_6829</v>
      </c>
      <c r="D202" s="50">
        <v>1</v>
      </c>
      <c r="E202" s="51">
        <f t="shared" si="46"/>
        <v>510010</v>
      </c>
      <c r="F202" s="76" t="str">
        <f t="shared" si="33"/>
        <v>51_10</v>
      </c>
      <c r="G202" s="80">
        <v>51</v>
      </c>
      <c r="H202" s="52">
        <v>10</v>
      </c>
      <c r="I202" s="52">
        <v>6829</v>
      </c>
      <c r="J202" s="53" t="str">
        <f t="shared" si="47"/>
        <v>ok</v>
      </c>
      <c r="K202" s="54" t="str">
        <f t="shared" si="48"/>
        <v>51_10</v>
      </c>
      <c r="L202" s="54">
        <v>51</v>
      </c>
      <c r="M202" s="54">
        <v>10</v>
      </c>
      <c r="N202" s="54">
        <v>6780</v>
      </c>
      <c r="O202" s="55">
        <v>5814</v>
      </c>
      <c r="P202" s="55">
        <v>85</v>
      </c>
      <c r="Q202" s="55">
        <v>3359</v>
      </c>
      <c r="R202" s="55">
        <v>49</v>
      </c>
      <c r="S202" s="52">
        <v>0</v>
      </c>
      <c r="T202" s="56">
        <v>11005</v>
      </c>
      <c r="U202" s="56">
        <v>510</v>
      </c>
      <c r="V202" s="56">
        <v>11185</v>
      </c>
      <c r="W202" s="56">
        <v>5814</v>
      </c>
      <c r="X202" s="57">
        <v>0.85</v>
      </c>
      <c r="Y202" s="109"/>
      <c r="Z202" s="109"/>
      <c r="AA202" s="109"/>
      <c r="AB202" s="109"/>
      <c r="AC202" s="56">
        <v>4303</v>
      </c>
      <c r="AD202" s="58" t="s">
        <v>34</v>
      </c>
      <c r="AE202" s="58" t="s">
        <v>34</v>
      </c>
      <c r="AF202" s="52" t="s">
        <v>35</v>
      </c>
      <c r="AG202" s="52"/>
      <c r="AH202" s="106"/>
      <c r="AI202" s="59"/>
      <c r="AJ202" s="68" t="s">
        <v>9</v>
      </c>
      <c r="AK202" t="s">
        <v>9</v>
      </c>
      <c r="AL202" s="39" t="s">
        <v>9</v>
      </c>
      <c r="AM202" s="117"/>
      <c r="AN202" s="115" t="s">
        <v>9</v>
      </c>
      <c r="AO202" s="30"/>
      <c r="AQ202" s="5"/>
      <c r="AS202" s="35"/>
      <c r="AT202" s="30" t="s">
        <v>9</v>
      </c>
      <c r="AU202" s="20"/>
      <c r="AV202" t="str">
        <f t="shared" si="49"/>
        <v>punainen</v>
      </c>
      <c r="AW202" t="str">
        <f t="shared" si="50"/>
        <v>punainen</v>
      </c>
      <c r="AX202" t="str">
        <f t="shared" si="51"/>
        <v>punainen</v>
      </c>
      <c r="AY202" s="31">
        <f t="shared" si="52"/>
        <v>40</v>
      </c>
      <c r="AZ202" s="31">
        <f t="shared" si="53"/>
        <v>10</v>
      </c>
      <c r="BA202" s="31">
        <f t="shared" si="54"/>
        <v>10</v>
      </c>
      <c r="BB202" s="31">
        <f t="shared" si="55"/>
        <v>10</v>
      </c>
      <c r="BC202" s="31">
        <f t="shared" si="56"/>
        <v>10</v>
      </c>
      <c r="BM202" s="29" t="s">
        <v>34</v>
      </c>
      <c r="BN202" s="29" t="s">
        <v>34</v>
      </c>
    </row>
    <row r="203" spans="1:66" x14ac:dyDescent="0.25">
      <c r="A203" s="50">
        <v>192</v>
      </c>
      <c r="B203" s="50">
        <v>189</v>
      </c>
      <c r="C203" s="50" t="str">
        <f t="shared" si="43"/>
        <v>51_11_4541</v>
      </c>
      <c r="D203" s="50">
        <v>1</v>
      </c>
      <c r="E203" s="51">
        <f t="shared" si="46"/>
        <v>510011</v>
      </c>
      <c r="F203" s="76" t="str">
        <f t="shared" si="33"/>
        <v>51_11</v>
      </c>
      <c r="G203" s="80">
        <v>51</v>
      </c>
      <c r="H203" s="52">
        <v>11</v>
      </c>
      <c r="I203" s="52">
        <v>4541</v>
      </c>
      <c r="J203" s="53" t="str">
        <f t="shared" si="47"/>
        <v>ok</v>
      </c>
      <c r="K203" s="54" t="str">
        <f t="shared" si="48"/>
        <v>51_11</v>
      </c>
      <c r="L203" s="54">
        <v>51</v>
      </c>
      <c r="M203" s="54">
        <v>11</v>
      </c>
      <c r="N203" s="54">
        <v>4527</v>
      </c>
      <c r="O203" s="55">
        <v>3539</v>
      </c>
      <c r="P203" s="55">
        <v>92</v>
      </c>
      <c r="Q203" s="55">
        <v>2447</v>
      </c>
      <c r="R203" s="55">
        <v>64</v>
      </c>
      <c r="S203" s="52">
        <v>0</v>
      </c>
      <c r="T203" s="56">
        <v>7136</v>
      </c>
      <c r="U203" s="56">
        <v>563</v>
      </c>
      <c r="V203" s="56">
        <v>6976</v>
      </c>
      <c r="W203" s="56">
        <v>3539</v>
      </c>
      <c r="X203" s="57">
        <v>0.92</v>
      </c>
      <c r="Y203" s="109"/>
      <c r="Z203" s="109"/>
      <c r="AA203" s="109"/>
      <c r="AB203" s="109"/>
      <c r="AC203" s="56">
        <v>3210</v>
      </c>
      <c r="AD203" s="58" t="s">
        <v>34</v>
      </c>
      <c r="AE203" s="58" t="s">
        <v>34</v>
      </c>
      <c r="AF203" s="52" t="s">
        <v>35</v>
      </c>
      <c r="AG203" s="52"/>
      <c r="AH203" s="106"/>
      <c r="AI203" s="59"/>
      <c r="AJ203" s="68" t="s">
        <v>9</v>
      </c>
      <c r="AK203" t="s">
        <v>9</v>
      </c>
      <c r="AL203" s="39" t="s">
        <v>9</v>
      </c>
      <c r="AM203" s="117"/>
      <c r="AN203" s="115" t="s">
        <v>9</v>
      </c>
      <c r="AO203" s="30"/>
      <c r="AQ203" s="5"/>
      <c r="AS203" s="35"/>
      <c r="AT203" s="30" t="s">
        <v>9</v>
      </c>
      <c r="AU203" s="20"/>
      <c r="AV203" t="str">
        <f t="shared" si="49"/>
        <v>punainen</v>
      </c>
      <c r="AW203" t="str">
        <f t="shared" si="50"/>
        <v>punainen</v>
      </c>
      <c r="AX203" t="str">
        <f t="shared" si="51"/>
        <v>punainen</v>
      </c>
      <c r="AY203" s="31">
        <f t="shared" si="52"/>
        <v>40</v>
      </c>
      <c r="AZ203" s="31">
        <f t="shared" si="53"/>
        <v>10</v>
      </c>
      <c r="BA203" s="31">
        <f t="shared" si="54"/>
        <v>10</v>
      </c>
      <c r="BB203" s="31">
        <f t="shared" si="55"/>
        <v>10</v>
      </c>
      <c r="BC203" s="31">
        <f t="shared" si="56"/>
        <v>10</v>
      </c>
      <c r="BM203" s="29" t="s">
        <v>34</v>
      </c>
      <c r="BN203" s="29" t="s">
        <v>34</v>
      </c>
    </row>
    <row r="204" spans="1:66" x14ac:dyDescent="0.25">
      <c r="A204" s="50">
        <v>193</v>
      </c>
      <c r="B204" s="50">
        <v>190</v>
      </c>
      <c r="C204" s="50" t="str">
        <f t="shared" si="43"/>
        <v>51_12_4270</v>
      </c>
      <c r="D204" s="50">
        <v>1</v>
      </c>
      <c r="E204" s="51">
        <f t="shared" si="46"/>
        <v>510012</v>
      </c>
      <c r="F204" s="76" t="str">
        <f t="shared" ref="F204:F267" si="57">CONCATENATE(G204,"_",H204)</f>
        <v>51_12</v>
      </c>
      <c r="G204" s="80">
        <v>51</v>
      </c>
      <c r="H204" s="52">
        <v>12</v>
      </c>
      <c r="I204" s="52">
        <v>4270</v>
      </c>
      <c r="J204" s="53" t="str">
        <f t="shared" si="47"/>
        <v>ok</v>
      </c>
      <c r="K204" s="54" t="str">
        <f t="shared" si="48"/>
        <v>51_12</v>
      </c>
      <c r="L204" s="54">
        <v>51</v>
      </c>
      <c r="M204" s="54">
        <v>12</v>
      </c>
      <c r="N204" s="54">
        <v>4252</v>
      </c>
      <c r="O204" s="55">
        <v>3095</v>
      </c>
      <c r="P204" s="55">
        <v>89</v>
      </c>
      <c r="Q204" s="55">
        <v>2219</v>
      </c>
      <c r="R204" s="55">
        <v>64</v>
      </c>
      <c r="S204" s="52">
        <v>0</v>
      </c>
      <c r="T204" s="56">
        <v>6369</v>
      </c>
      <c r="U204" s="56">
        <v>481</v>
      </c>
      <c r="V204" s="56">
        <v>6354</v>
      </c>
      <c r="W204" s="56">
        <v>3095</v>
      </c>
      <c r="X204" s="57">
        <v>0.89</v>
      </c>
      <c r="Y204" s="109"/>
      <c r="Z204" s="109"/>
      <c r="AA204" s="109"/>
      <c r="AB204" s="109"/>
      <c r="AC204" s="56">
        <v>3073</v>
      </c>
      <c r="AD204" s="58" t="s">
        <v>34</v>
      </c>
      <c r="AE204" s="58" t="s">
        <v>34</v>
      </c>
      <c r="AF204" s="52" t="s">
        <v>35</v>
      </c>
      <c r="AG204" s="52"/>
      <c r="AH204" s="106"/>
      <c r="AI204" s="59"/>
      <c r="AJ204" s="68" t="s">
        <v>9</v>
      </c>
      <c r="AK204" t="s">
        <v>9</v>
      </c>
      <c r="AL204" s="39" t="s">
        <v>9</v>
      </c>
      <c r="AM204" s="117"/>
      <c r="AN204" s="115" t="s">
        <v>9</v>
      </c>
      <c r="AO204" s="30"/>
      <c r="AQ204" s="5"/>
      <c r="AS204" s="35"/>
      <c r="AT204" s="30" t="s">
        <v>9</v>
      </c>
      <c r="AU204" s="20"/>
      <c r="AV204" t="str">
        <f t="shared" si="49"/>
        <v>punainen</v>
      </c>
      <c r="AW204" t="str">
        <f t="shared" si="50"/>
        <v>punainen</v>
      </c>
      <c r="AX204" t="str">
        <f t="shared" si="51"/>
        <v>punainen</v>
      </c>
      <c r="AY204" s="31">
        <f t="shared" si="52"/>
        <v>40</v>
      </c>
      <c r="AZ204" s="31">
        <f t="shared" si="53"/>
        <v>10</v>
      </c>
      <c r="BA204" s="31">
        <f t="shared" si="54"/>
        <v>10</v>
      </c>
      <c r="BB204" s="31">
        <f t="shared" si="55"/>
        <v>10</v>
      </c>
      <c r="BC204" s="31">
        <f t="shared" si="56"/>
        <v>10</v>
      </c>
      <c r="BM204" s="29" t="s">
        <v>34</v>
      </c>
      <c r="BN204" s="29" t="s">
        <v>34</v>
      </c>
    </row>
    <row r="205" spans="1:66" x14ac:dyDescent="0.25">
      <c r="A205" s="50">
        <v>194</v>
      </c>
      <c r="B205" s="50">
        <v>191</v>
      </c>
      <c r="C205" s="50" t="str">
        <f t="shared" ref="C205:C268" si="58">CONCATENATE(G205,"_",H205,"_",I205)</f>
        <v>51_13_6214</v>
      </c>
      <c r="D205" s="50">
        <v>1</v>
      </c>
      <c r="E205" s="51">
        <f t="shared" si="46"/>
        <v>510013</v>
      </c>
      <c r="F205" s="76" t="str">
        <f t="shared" si="57"/>
        <v>51_13</v>
      </c>
      <c r="G205" s="80">
        <v>51</v>
      </c>
      <c r="H205" s="52">
        <v>13</v>
      </c>
      <c r="I205" s="52">
        <v>6214</v>
      </c>
      <c r="J205" s="53" t="str">
        <f t="shared" si="47"/>
        <v>ok</v>
      </c>
      <c r="K205" s="54" t="str">
        <f t="shared" si="48"/>
        <v>51_13</v>
      </c>
      <c r="L205" s="54">
        <v>51</v>
      </c>
      <c r="M205" s="54">
        <v>13</v>
      </c>
      <c r="N205" s="54">
        <v>6179</v>
      </c>
      <c r="O205" s="55">
        <v>2627</v>
      </c>
      <c r="P205" s="55">
        <v>89</v>
      </c>
      <c r="Q205" s="55">
        <v>1923</v>
      </c>
      <c r="R205" s="55">
        <v>65</v>
      </c>
      <c r="S205" s="52">
        <v>0</v>
      </c>
      <c r="T205" s="56">
        <v>6369</v>
      </c>
      <c r="U205" s="56">
        <v>481</v>
      </c>
      <c r="V205" s="56">
        <v>6354</v>
      </c>
      <c r="W205" s="56">
        <v>2627</v>
      </c>
      <c r="X205" s="57">
        <v>0.89</v>
      </c>
      <c r="Y205" s="109"/>
      <c r="Z205" s="109"/>
      <c r="AA205" s="109"/>
      <c r="AB205" s="109"/>
      <c r="AC205" s="56">
        <v>2921</v>
      </c>
      <c r="AD205" s="58" t="s">
        <v>34</v>
      </c>
      <c r="AE205" s="58" t="s">
        <v>34</v>
      </c>
      <c r="AF205" s="52" t="s">
        <v>35</v>
      </c>
      <c r="AG205" s="52"/>
      <c r="AH205" s="106"/>
      <c r="AI205" s="59"/>
      <c r="AJ205" s="68" t="s">
        <v>9</v>
      </c>
      <c r="AK205" t="s">
        <v>9</v>
      </c>
      <c r="AL205" s="39" t="s">
        <v>9</v>
      </c>
      <c r="AM205" s="117"/>
      <c r="AN205" s="115" t="s">
        <v>9</v>
      </c>
      <c r="AO205" s="30"/>
      <c r="AQ205" s="5"/>
      <c r="AS205" s="35"/>
      <c r="AT205" s="30" t="s">
        <v>9</v>
      </c>
      <c r="AU205" s="20"/>
      <c r="AV205" t="str">
        <f t="shared" si="49"/>
        <v>punainen</v>
      </c>
      <c r="AW205" t="str">
        <f t="shared" si="50"/>
        <v>punainen</v>
      </c>
      <c r="AX205" t="str">
        <f t="shared" si="51"/>
        <v>punainen</v>
      </c>
      <c r="AY205" s="31">
        <f t="shared" si="52"/>
        <v>40</v>
      </c>
      <c r="AZ205" s="31">
        <f t="shared" si="53"/>
        <v>10</v>
      </c>
      <c r="BA205" s="31">
        <f t="shared" si="54"/>
        <v>10</v>
      </c>
      <c r="BB205" s="31">
        <f t="shared" si="55"/>
        <v>10</v>
      </c>
      <c r="BC205" s="31">
        <f t="shared" si="56"/>
        <v>10</v>
      </c>
      <c r="BM205" s="29" t="s">
        <v>34</v>
      </c>
      <c r="BN205" s="29" t="s">
        <v>34</v>
      </c>
    </row>
    <row r="206" spans="1:66" x14ac:dyDescent="0.25">
      <c r="A206" s="50">
        <v>195</v>
      </c>
      <c r="B206" s="50">
        <v>192</v>
      </c>
      <c r="C206" s="50" t="str">
        <f t="shared" si="58"/>
        <v>51_14_3115</v>
      </c>
      <c r="D206" s="50">
        <v>1</v>
      </c>
      <c r="E206" s="51">
        <f t="shared" si="46"/>
        <v>510014</v>
      </c>
      <c r="F206" s="76" t="str">
        <f t="shared" si="57"/>
        <v>51_14</v>
      </c>
      <c r="G206" s="80">
        <v>51</v>
      </c>
      <c r="H206" s="52">
        <v>14</v>
      </c>
      <c r="I206" s="52">
        <v>3115</v>
      </c>
      <c r="J206" s="53" t="str">
        <f t="shared" si="47"/>
        <v>ok</v>
      </c>
      <c r="K206" s="54" t="str">
        <f t="shared" si="48"/>
        <v>51_14</v>
      </c>
      <c r="L206" s="54">
        <v>51</v>
      </c>
      <c r="M206" s="54">
        <v>14</v>
      </c>
      <c r="N206" s="54">
        <v>3156</v>
      </c>
      <c r="O206" s="55">
        <v>2121</v>
      </c>
      <c r="P206" s="55">
        <v>90</v>
      </c>
      <c r="Q206" s="55">
        <v>1421</v>
      </c>
      <c r="R206" s="55">
        <v>60</v>
      </c>
      <c r="S206" s="52">
        <v>0</v>
      </c>
      <c r="T206" s="56">
        <v>5654</v>
      </c>
      <c r="U206" s="56">
        <v>350</v>
      </c>
      <c r="V206" s="56">
        <v>5681</v>
      </c>
      <c r="W206" s="56">
        <v>2121</v>
      </c>
      <c r="X206" s="57">
        <v>0.9</v>
      </c>
      <c r="Y206" s="109"/>
      <c r="Z206" s="109"/>
      <c r="AA206" s="109"/>
      <c r="AB206" s="109"/>
      <c r="AC206" s="56">
        <v>2452</v>
      </c>
      <c r="AD206" s="58" t="s">
        <v>34</v>
      </c>
      <c r="AE206" s="58" t="s">
        <v>34</v>
      </c>
      <c r="AF206" s="52" t="s">
        <v>35</v>
      </c>
      <c r="AG206" s="52"/>
      <c r="AH206" s="106"/>
      <c r="AI206" s="59"/>
      <c r="AJ206" s="68" t="s">
        <v>9</v>
      </c>
      <c r="AK206" t="s">
        <v>9</v>
      </c>
      <c r="AL206" s="39" t="s">
        <v>9</v>
      </c>
      <c r="AM206" s="117"/>
      <c r="AN206" s="115" t="s">
        <v>9</v>
      </c>
      <c r="AO206" s="30"/>
      <c r="AQ206" s="5"/>
      <c r="AS206" s="35"/>
      <c r="AT206" s="30" t="s">
        <v>9</v>
      </c>
      <c r="AU206" s="20"/>
      <c r="AV206" t="str">
        <f t="shared" si="49"/>
        <v>punainen</v>
      </c>
      <c r="AW206" t="str">
        <f t="shared" si="50"/>
        <v>punainen</v>
      </c>
      <c r="AX206" t="str">
        <f t="shared" si="51"/>
        <v>punainen</v>
      </c>
      <c r="AY206" s="31">
        <f t="shared" si="52"/>
        <v>40</v>
      </c>
      <c r="AZ206" s="31">
        <f t="shared" si="53"/>
        <v>10</v>
      </c>
      <c r="BA206" s="31">
        <f t="shared" si="54"/>
        <v>10</v>
      </c>
      <c r="BB206" s="31">
        <f t="shared" si="55"/>
        <v>10</v>
      </c>
      <c r="BC206" s="31">
        <f t="shared" si="56"/>
        <v>10</v>
      </c>
      <c r="BM206" s="29" t="s">
        <v>34</v>
      </c>
      <c r="BN206" s="29" t="s">
        <v>34</v>
      </c>
    </row>
    <row r="207" spans="1:66" x14ac:dyDescent="0.25">
      <c r="A207" s="50">
        <v>196</v>
      </c>
      <c r="B207" s="50">
        <v>193</v>
      </c>
      <c r="C207" s="50" t="str">
        <f t="shared" si="58"/>
        <v>51_15_8070</v>
      </c>
      <c r="D207" s="50">
        <v>1</v>
      </c>
      <c r="E207" s="51">
        <f t="shared" si="46"/>
        <v>510015</v>
      </c>
      <c r="F207" s="76" t="str">
        <f t="shared" si="57"/>
        <v>51_15</v>
      </c>
      <c r="G207" s="80">
        <v>51</v>
      </c>
      <c r="H207" s="52">
        <v>15</v>
      </c>
      <c r="I207" s="52">
        <v>8070</v>
      </c>
      <c r="J207" s="53" t="str">
        <f t="shared" si="47"/>
        <v>ok</v>
      </c>
      <c r="K207" s="54" t="str">
        <f t="shared" si="48"/>
        <v>51_15</v>
      </c>
      <c r="L207" s="54">
        <v>51</v>
      </c>
      <c r="M207" s="54">
        <v>15</v>
      </c>
      <c r="N207" s="54">
        <v>7939</v>
      </c>
      <c r="O207" s="55">
        <v>2058</v>
      </c>
      <c r="P207" s="55">
        <v>88</v>
      </c>
      <c r="Q207" s="55">
        <v>1272</v>
      </c>
      <c r="R207" s="55">
        <v>55</v>
      </c>
      <c r="S207" s="52">
        <v>0</v>
      </c>
      <c r="T207" s="56">
        <v>4477</v>
      </c>
      <c r="U207" s="56">
        <v>306</v>
      </c>
      <c r="V207" s="56">
        <v>4409</v>
      </c>
      <c r="W207" s="56">
        <v>2058</v>
      </c>
      <c r="X207" s="57">
        <v>0.88</v>
      </c>
      <c r="Y207" s="109"/>
      <c r="Z207" s="109"/>
      <c r="AA207" s="109"/>
      <c r="AB207" s="109"/>
      <c r="AC207" s="56">
        <v>2160</v>
      </c>
      <c r="AD207" s="58" t="s">
        <v>34</v>
      </c>
      <c r="AE207" s="58" t="s">
        <v>34</v>
      </c>
      <c r="AF207" s="52" t="s">
        <v>35</v>
      </c>
      <c r="AG207" s="52"/>
      <c r="AH207" s="106"/>
      <c r="AI207" s="59"/>
      <c r="AJ207" s="68" t="s">
        <v>9</v>
      </c>
      <c r="AK207" t="s">
        <v>9</v>
      </c>
      <c r="AL207" s="39" t="s">
        <v>9</v>
      </c>
      <c r="AM207" s="117"/>
      <c r="AN207" s="115" t="s">
        <v>9</v>
      </c>
      <c r="AO207" s="30"/>
      <c r="AQ207" s="5"/>
      <c r="AS207" s="35"/>
      <c r="AT207" s="30" t="s">
        <v>9</v>
      </c>
      <c r="AU207" s="20"/>
      <c r="AV207" t="str">
        <f t="shared" si="49"/>
        <v>punainen</v>
      </c>
      <c r="AW207" t="str">
        <f t="shared" si="50"/>
        <v>punainen</v>
      </c>
      <c r="AX207" t="str">
        <f t="shared" si="51"/>
        <v>punainen</v>
      </c>
      <c r="AY207" s="31">
        <f t="shared" si="52"/>
        <v>40</v>
      </c>
      <c r="AZ207" s="31">
        <f t="shared" si="53"/>
        <v>10</v>
      </c>
      <c r="BA207" s="31">
        <f t="shared" si="54"/>
        <v>10</v>
      </c>
      <c r="BB207" s="31">
        <f t="shared" si="55"/>
        <v>10</v>
      </c>
      <c r="BC207" s="31">
        <f t="shared" si="56"/>
        <v>10</v>
      </c>
      <c r="BM207" s="29" t="s">
        <v>34</v>
      </c>
      <c r="BN207" s="29" t="s">
        <v>34</v>
      </c>
    </row>
    <row r="208" spans="1:66" x14ac:dyDescent="0.25">
      <c r="A208" s="50">
        <v>197</v>
      </c>
      <c r="B208" s="50">
        <v>194</v>
      </c>
      <c r="C208" s="50" t="str">
        <f t="shared" si="58"/>
        <v>51_16_5895</v>
      </c>
      <c r="D208" s="50">
        <v>1</v>
      </c>
      <c r="E208" s="51">
        <f t="shared" si="46"/>
        <v>510016</v>
      </c>
      <c r="F208" s="76" t="str">
        <f t="shared" si="57"/>
        <v>51_16</v>
      </c>
      <c r="G208" s="80">
        <v>51</v>
      </c>
      <c r="H208" s="52">
        <v>16</v>
      </c>
      <c r="I208" s="52">
        <v>5895</v>
      </c>
      <c r="J208" s="53" t="str">
        <f t="shared" si="47"/>
        <v>ok</v>
      </c>
      <c r="K208" s="54" t="str">
        <f t="shared" si="48"/>
        <v>51_16</v>
      </c>
      <c r="L208" s="54">
        <v>51</v>
      </c>
      <c r="M208" s="54">
        <v>16</v>
      </c>
      <c r="N208" s="54">
        <v>5783</v>
      </c>
      <c r="O208" s="55">
        <v>1946</v>
      </c>
      <c r="P208" s="55">
        <v>88</v>
      </c>
      <c r="Q208" s="55">
        <v>1186</v>
      </c>
      <c r="R208" s="55">
        <v>54</v>
      </c>
      <c r="S208" s="52">
        <v>0</v>
      </c>
      <c r="T208" s="56">
        <v>4477</v>
      </c>
      <c r="U208" s="56">
        <v>306</v>
      </c>
      <c r="V208" s="56">
        <v>4409</v>
      </c>
      <c r="W208" s="56">
        <v>1946</v>
      </c>
      <c r="X208" s="57">
        <v>0.88</v>
      </c>
      <c r="Y208" s="109"/>
      <c r="Z208" s="109"/>
      <c r="AA208" s="109"/>
      <c r="AB208" s="109"/>
      <c r="AC208" s="56">
        <v>2158</v>
      </c>
      <c r="AD208" s="58" t="s">
        <v>34</v>
      </c>
      <c r="AE208" s="58" t="s">
        <v>34</v>
      </c>
      <c r="AF208" s="52" t="s">
        <v>35</v>
      </c>
      <c r="AG208" s="52"/>
      <c r="AH208" s="106"/>
      <c r="AI208" s="59"/>
      <c r="AJ208" s="68" t="s">
        <v>9</v>
      </c>
      <c r="AK208" t="s">
        <v>9</v>
      </c>
      <c r="AL208" s="39" t="s">
        <v>9</v>
      </c>
      <c r="AM208" s="117"/>
      <c r="AN208" s="115" t="s">
        <v>9</v>
      </c>
      <c r="AO208" s="30"/>
      <c r="AQ208" s="5"/>
      <c r="AS208" s="35"/>
      <c r="AT208" s="30" t="s">
        <v>9</v>
      </c>
      <c r="AU208" s="20"/>
      <c r="AV208" t="str">
        <f t="shared" si="49"/>
        <v>punainen</v>
      </c>
      <c r="AW208" t="str">
        <f t="shared" si="50"/>
        <v>punainen</v>
      </c>
      <c r="AX208" t="str">
        <f t="shared" si="51"/>
        <v>punainen</v>
      </c>
      <c r="AY208" s="31">
        <f t="shared" si="52"/>
        <v>31</v>
      </c>
      <c r="AZ208" s="31">
        <f t="shared" si="53"/>
        <v>10</v>
      </c>
      <c r="BA208" s="31">
        <f t="shared" si="54"/>
        <v>1</v>
      </c>
      <c r="BB208" s="31">
        <f t="shared" si="55"/>
        <v>10</v>
      </c>
      <c r="BC208" s="31">
        <f t="shared" si="56"/>
        <v>10</v>
      </c>
      <c r="BM208" s="29" t="s">
        <v>34</v>
      </c>
      <c r="BN208" s="29" t="s">
        <v>34</v>
      </c>
    </row>
    <row r="209" spans="1:66" x14ac:dyDescent="0.25">
      <c r="A209" s="50">
        <v>198</v>
      </c>
      <c r="B209" s="50">
        <v>195</v>
      </c>
      <c r="C209" s="50" t="str">
        <f t="shared" si="58"/>
        <v>52_1_6240</v>
      </c>
      <c r="D209" s="50">
        <v>1</v>
      </c>
      <c r="E209" s="51">
        <f t="shared" si="46"/>
        <v>520001</v>
      </c>
      <c r="F209" s="76" t="str">
        <f t="shared" si="57"/>
        <v>52_1</v>
      </c>
      <c r="G209" s="80">
        <v>52</v>
      </c>
      <c r="H209" s="52">
        <v>1</v>
      </c>
      <c r="I209" s="52">
        <v>6240</v>
      </c>
      <c r="J209" s="53" t="str">
        <f t="shared" si="47"/>
        <v>ok</v>
      </c>
      <c r="K209" s="54" t="str">
        <f t="shared" si="48"/>
        <v>52_1</v>
      </c>
      <c r="L209" s="54">
        <v>52</v>
      </c>
      <c r="M209" s="54">
        <v>1</v>
      </c>
      <c r="N209" s="54">
        <v>6150</v>
      </c>
      <c r="O209" s="55">
        <v>1637</v>
      </c>
      <c r="P209" s="55">
        <v>57</v>
      </c>
      <c r="Q209" s="55">
        <v>745</v>
      </c>
      <c r="R209" s="55">
        <v>25</v>
      </c>
      <c r="S209" s="52">
        <v>0</v>
      </c>
      <c r="T209" s="56">
        <v>4393</v>
      </c>
      <c r="U209" s="56">
        <v>417</v>
      </c>
      <c r="V209" s="56">
        <v>4558</v>
      </c>
      <c r="W209" s="56">
        <v>1637</v>
      </c>
      <c r="X209" s="57">
        <v>0.56999999999999995</v>
      </c>
      <c r="Y209" s="109"/>
      <c r="Z209" s="109"/>
      <c r="AA209" s="109"/>
      <c r="AB209" s="109"/>
      <c r="AC209" s="56">
        <v>537</v>
      </c>
      <c r="AD209" s="58" t="s">
        <v>34</v>
      </c>
      <c r="AE209" s="58" t="s">
        <v>34</v>
      </c>
      <c r="AF209" s="52" t="s">
        <v>35</v>
      </c>
      <c r="AG209" s="52"/>
      <c r="AH209" s="106"/>
      <c r="AI209" s="59"/>
      <c r="AJ209" s="68" t="s">
        <v>9</v>
      </c>
      <c r="AK209" t="s">
        <v>9</v>
      </c>
      <c r="AL209" s="39" t="s">
        <v>9</v>
      </c>
      <c r="AM209" s="117"/>
      <c r="AN209" s="115" t="s">
        <v>9</v>
      </c>
      <c r="AO209" s="30"/>
      <c r="AQ209" s="5"/>
      <c r="AS209" s="35"/>
      <c r="AT209" s="30" t="s">
        <v>9</v>
      </c>
      <c r="AU209" s="20"/>
      <c r="AV209" t="str">
        <f t="shared" si="49"/>
        <v>musta</v>
      </c>
      <c r="AW209" t="str">
        <f t="shared" si="50"/>
        <v>punainen</v>
      </c>
      <c r="AX209" t="str">
        <f t="shared" si="51"/>
        <v>punainen</v>
      </c>
      <c r="AY209" s="31">
        <f t="shared" si="52"/>
        <v>22</v>
      </c>
      <c r="AZ209" s="31">
        <f t="shared" si="53"/>
        <v>1</v>
      </c>
      <c r="BA209" s="31">
        <f t="shared" si="54"/>
        <v>1</v>
      </c>
      <c r="BB209" s="31">
        <f t="shared" si="55"/>
        <v>10</v>
      </c>
      <c r="BC209" s="31">
        <f t="shared" si="56"/>
        <v>10</v>
      </c>
      <c r="BM209" s="29" t="s">
        <v>34</v>
      </c>
      <c r="BN209" s="29" t="s">
        <v>34</v>
      </c>
    </row>
    <row r="210" spans="1:66" x14ac:dyDescent="0.25">
      <c r="A210" s="50">
        <v>199</v>
      </c>
      <c r="B210" s="50">
        <v>196</v>
      </c>
      <c r="C210" s="50" t="str">
        <f t="shared" si="58"/>
        <v>52_2_5486</v>
      </c>
      <c r="D210" s="50">
        <v>1</v>
      </c>
      <c r="E210" s="51">
        <f t="shared" si="46"/>
        <v>520002</v>
      </c>
      <c r="F210" s="76" t="str">
        <f t="shared" si="57"/>
        <v>52_2</v>
      </c>
      <c r="G210" s="80">
        <v>52</v>
      </c>
      <c r="H210" s="52">
        <v>2</v>
      </c>
      <c r="I210" s="52">
        <v>5486</v>
      </c>
      <c r="J210" s="53" t="str">
        <f t="shared" si="47"/>
        <v>ok</v>
      </c>
      <c r="K210" s="54" t="str">
        <f t="shared" si="48"/>
        <v>52_2</v>
      </c>
      <c r="L210" s="54">
        <v>52</v>
      </c>
      <c r="M210" s="54">
        <v>2</v>
      </c>
      <c r="N210" s="54">
        <v>5393</v>
      </c>
      <c r="O210" s="55">
        <v>1633</v>
      </c>
      <c r="P210" s="55">
        <v>63</v>
      </c>
      <c r="Q210" s="55">
        <v>802</v>
      </c>
      <c r="R210" s="55">
        <v>31</v>
      </c>
      <c r="S210" s="52">
        <v>0</v>
      </c>
      <c r="T210" s="56">
        <v>3493</v>
      </c>
      <c r="U210" s="56">
        <v>416</v>
      </c>
      <c r="V210" s="56">
        <v>3615</v>
      </c>
      <c r="W210" s="56">
        <v>1633</v>
      </c>
      <c r="X210" s="57">
        <v>0.63</v>
      </c>
      <c r="Y210" s="109"/>
      <c r="Z210" s="109"/>
      <c r="AA210" s="109"/>
      <c r="AB210" s="109"/>
      <c r="AC210" s="56">
        <v>589</v>
      </c>
      <c r="AD210" s="58" t="s">
        <v>34</v>
      </c>
      <c r="AE210" s="58" t="s">
        <v>34</v>
      </c>
      <c r="AF210" s="52" t="s">
        <v>35</v>
      </c>
      <c r="AG210" s="52"/>
      <c r="AH210" s="106"/>
      <c r="AI210" s="59"/>
      <c r="AJ210" s="68" t="s">
        <v>9</v>
      </c>
      <c r="AK210" t="s">
        <v>9</v>
      </c>
      <c r="AL210" s="39" t="s">
        <v>9</v>
      </c>
      <c r="AM210" s="117"/>
      <c r="AN210" s="115" t="s">
        <v>9</v>
      </c>
      <c r="AO210" s="30"/>
      <c r="AQ210" s="5"/>
      <c r="AS210" s="35"/>
      <c r="AT210" s="30" t="s">
        <v>9</v>
      </c>
      <c r="AU210" s="20"/>
      <c r="AV210" t="str">
        <f t="shared" si="49"/>
        <v>punainen</v>
      </c>
      <c r="AW210" t="str">
        <f t="shared" si="50"/>
        <v>punainen</v>
      </c>
      <c r="AX210" t="str">
        <f t="shared" si="51"/>
        <v>punainen</v>
      </c>
      <c r="AY210" s="31">
        <f t="shared" si="52"/>
        <v>31</v>
      </c>
      <c r="AZ210" s="31">
        <f t="shared" si="53"/>
        <v>10</v>
      </c>
      <c r="BA210" s="31">
        <f t="shared" si="54"/>
        <v>1</v>
      </c>
      <c r="BB210" s="31">
        <f t="shared" si="55"/>
        <v>10</v>
      </c>
      <c r="BC210" s="31">
        <f t="shared" si="56"/>
        <v>10</v>
      </c>
      <c r="BM210" s="29" t="s">
        <v>34</v>
      </c>
      <c r="BN210" s="29" t="s">
        <v>34</v>
      </c>
    </row>
    <row r="211" spans="1:66" x14ac:dyDescent="0.25">
      <c r="A211" s="50">
        <v>200</v>
      </c>
      <c r="B211" s="50">
        <v>197</v>
      </c>
      <c r="C211" s="50" t="str">
        <f t="shared" si="58"/>
        <v>52_3_1414</v>
      </c>
      <c r="D211" s="50">
        <v>1</v>
      </c>
      <c r="E211" s="51">
        <f t="shared" si="46"/>
        <v>520003</v>
      </c>
      <c r="F211" s="76" t="str">
        <f t="shared" si="57"/>
        <v>52_3</v>
      </c>
      <c r="G211" s="80">
        <v>52</v>
      </c>
      <c r="H211" s="52">
        <v>3</v>
      </c>
      <c r="I211" s="52">
        <v>1414</v>
      </c>
      <c r="J211" s="53" t="str">
        <f t="shared" si="47"/>
        <v>ok</v>
      </c>
      <c r="K211" s="54" t="str">
        <f t="shared" si="48"/>
        <v>52_3</v>
      </c>
      <c r="L211" s="54">
        <v>52</v>
      </c>
      <c r="M211" s="54">
        <v>3</v>
      </c>
      <c r="N211" s="54">
        <v>1396</v>
      </c>
      <c r="O211" s="55">
        <v>2012</v>
      </c>
      <c r="P211" s="55">
        <v>89</v>
      </c>
      <c r="Q211" s="55">
        <v>1118</v>
      </c>
      <c r="R211" s="55">
        <v>49</v>
      </c>
      <c r="S211" s="52">
        <v>0</v>
      </c>
      <c r="T211" s="56">
        <v>2155</v>
      </c>
      <c r="U211" s="56">
        <v>326</v>
      </c>
      <c r="V211" s="56">
        <v>2016</v>
      </c>
      <c r="W211" s="56">
        <v>2012</v>
      </c>
      <c r="X211" s="57">
        <v>0.89</v>
      </c>
      <c r="Y211" s="109"/>
      <c r="Z211" s="109"/>
      <c r="AA211" s="109"/>
      <c r="AB211" s="109"/>
      <c r="AC211" s="56">
        <v>625</v>
      </c>
      <c r="AD211" s="58" t="s">
        <v>34</v>
      </c>
      <c r="AE211" s="58" t="s">
        <v>34</v>
      </c>
      <c r="AF211" s="52" t="s">
        <v>35</v>
      </c>
      <c r="AG211" s="52" t="s">
        <v>36</v>
      </c>
      <c r="AH211" s="106"/>
      <c r="AI211" s="59"/>
      <c r="AJ211" s="68" t="s">
        <v>9</v>
      </c>
      <c r="AK211" t="s">
        <v>9</v>
      </c>
      <c r="AL211" s="39" t="s">
        <v>9</v>
      </c>
      <c r="AM211" s="117"/>
      <c r="AN211" s="115" t="s">
        <v>9</v>
      </c>
      <c r="AO211" s="30"/>
      <c r="AQ211" s="5"/>
      <c r="AS211" s="35"/>
      <c r="AT211" s="30" t="s">
        <v>9</v>
      </c>
      <c r="AU211" s="20"/>
      <c r="AV211" t="str">
        <f t="shared" si="49"/>
        <v>punainen</v>
      </c>
      <c r="AW211" t="str">
        <f t="shared" si="50"/>
        <v>punainen</v>
      </c>
      <c r="AX211" t="str">
        <f t="shared" si="51"/>
        <v>punainen</v>
      </c>
      <c r="AY211" s="31">
        <f t="shared" si="52"/>
        <v>40</v>
      </c>
      <c r="AZ211" s="31">
        <f t="shared" si="53"/>
        <v>10</v>
      </c>
      <c r="BA211" s="31">
        <f t="shared" si="54"/>
        <v>10</v>
      </c>
      <c r="BB211" s="31">
        <f t="shared" si="55"/>
        <v>10</v>
      </c>
      <c r="BC211" s="31">
        <f t="shared" si="56"/>
        <v>10</v>
      </c>
      <c r="BM211" s="29" t="s">
        <v>34</v>
      </c>
      <c r="BN211" s="29" t="s">
        <v>34</v>
      </c>
    </row>
    <row r="212" spans="1:66" x14ac:dyDescent="0.25">
      <c r="A212" s="50">
        <v>201</v>
      </c>
      <c r="B212" s="50">
        <v>198</v>
      </c>
      <c r="C212" s="50" t="str">
        <f t="shared" si="58"/>
        <v>52_4_5030</v>
      </c>
      <c r="D212" s="50">
        <v>1</v>
      </c>
      <c r="E212" s="51">
        <f t="shared" si="46"/>
        <v>520004</v>
      </c>
      <c r="F212" s="76" t="str">
        <f t="shared" si="57"/>
        <v>52_4</v>
      </c>
      <c r="G212" s="80">
        <v>52</v>
      </c>
      <c r="H212" s="52">
        <v>4</v>
      </c>
      <c r="I212" s="52">
        <v>5030</v>
      </c>
      <c r="J212" s="53" t="str">
        <f t="shared" si="47"/>
        <v>ok</v>
      </c>
      <c r="K212" s="54" t="str">
        <f t="shared" si="48"/>
        <v>52_4</v>
      </c>
      <c r="L212" s="54">
        <v>52</v>
      </c>
      <c r="M212" s="54">
        <v>4</v>
      </c>
      <c r="N212" s="54">
        <v>4981</v>
      </c>
      <c r="O212" s="55">
        <v>2481</v>
      </c>
      <c r="P212" s="55">
        <v>91</v>
      </c>
      <c r="Q212" s="55">
        <v>1554</v>
      </c>
      <c r="R212" s="55">
        <v>57</v>
      </c>
      <c r="S212" s="52">
        <v>0</v>
      </c>
      <c r="T212" s="56">
        <v>2155</v>
      </c>
      <c r="U212" s="56">
        <v>326</v>
      </c>
      <c r="V212" s="56">
        <v>2016</v>
      </c>
      <c r="W212" s="56">
        <v>2481</v>
      </c>
      <c r="X212" s="57">
        <v>0.91</v>
      </c>
      <c r="Y212" s="109"/>
      <c r="Z212" s="109"/>
      <c r="AA212" s="109"/>
      <c r="AB212" s="109"/>
      <c r="AC212" s="56">
        <v>626</v>
      </c>
      <c r="AD212" s="58" t="s">
        <v>34</v>
      </c>
      <c r="AE212" s="58" t="s">
        <v>34</v>
      </c>
      <c r="AF212" s="52" t="s">
        <v>35</v>
      </c>
      <c r="AG212" s="52"/>
      <c r="AH212" s="106"/>
      <c r="AI212" s="59"/>
      <c r="AJ212" s="68" t="s">
        <v>9</v>
      </c>
      <c r="AK212" t="s">
        <v>9</v>
      </c>
      <c r="AL212" s="39" t="s">
        <v>9</v>
      </c>
      <c r="AM212" s="117"/>
      <c r="AN212" s="115" t="s">
        <v>9</v>
      </c>
      <c r="AO212" s="30"/>
      <c r="AQ212" s="5"/>
      <c r="AS212" s="35"/>
      <c r="AT212" s="30" t="s">
        <v>9</v>
      </c>
      <c r="AU212" s="20"/>
      <c r="AV212" t="str">
        <f t="shared" si="49"/>
        <v>punainen</v>
      </c>
      <c r="AW212" t="str">
        <f t="shared" si="50"/>
        <v>punainen</v>
      </c>
      <c r="AX212" t="str">
        <f t="shared" si="51"/>
        <v>punainen</v>
      </c>
      <c r="AY212" s="31">
        <f t="shared" si="52"/>
        <v>40</v>
      </c>
      <c r="AZ212" s="31">
        <f t="shared" si="53"/>
        <v>10</v>
      </c>
      <c r="BA212" s="31">
        <f t="shared" si="54"/>
        <v>10</v>
      </c>
      <c r="BB212" s="31">
        <f t="shared" si="55"/>
        <v>10</v>
      </c>
      <c r="BC212" s="31">
        <f t="shared" si="56"/>
        <v>10</v>
      </c>
      <c r="BM212" s="29" t="s">
        <v>34</v>
      </c>
      <c r="BN212" s="29" t="s">
        <v>34</v>
      </c>
    </row>
    <row r="213" spans="1:66" x14ac:dyDescent="0.25">
      <c r="A213" s="50">
        <v>202</v>
      </c>
      <c r="B213" s="50">
        <v>199</v>
      </c>
      <c r="C213" s="50" t="str">
        <f t="shared" si="58"/>
        <v>52_5_3100</v>
      </c>
      <c r="D213" s="50">
        <v>1</v>
      </c>
      <c r="E213" s="51">
        <f t="shared" si="46"/>
        <v>520005</v>
      </c>
      <c r="F213" s="76" t="str">
        <f t="shared" si="57"/>
        <v>52_5</v>
      </c>
      <c r="G213" s="80">
        <v>52</v>
      </c>
      <c r="H213" s="52">
        <v>5</v>
      </c>
      <c r="I213" s="52">
        <v>3100</v>
      </c>
      <c r="J213" s="53" t="str">
        <f t="shared" si="47"/>
        <v>ok</v>
      </c>
      <c r="K213" s="54" t="str">
        <f t="shared" si="48"/>
        <v>52_5</v>
      </c>
      <c r="L213" s="54">
        <v>52</v>
      </c>
      <c r="M213" s="54">
        <v>5</v>
      </c>
      <c r="N213" s="54">
        <v>3096</v>
      </c>
      <c r="O213" s="55">
        <v>2043</v>
      </c>
      <c r="P213" s="55">
        <v>88</v>
      </c>
      <c r="Q213" s="55">
        <v>1369</v>
      </c>
      <c r="R213" s="55">
        <v>59</v>
      </c>
      <c r="S213" s="52">
        <v>0</v>
      </c>
      <c r="T213" s="56">
        <v>2155</v>
      </c>
      <c r="U213" s="56">
        <v>326</v>
      </c>
      <c r="V213" s="56">
        <v>2016</v>
      </c>
      <c r="W213" s="56">
        <v>2043</v>
      </c>
      <c r="X213" s="57">
        <v>0.88</v>
      </c>
      <c r="Y213" s="109"/>
      <c r="Z213" s="109"/>
      <c r="AA213" s="109"/>
      <c r="AB213" s="109"/>
      <c r="AC213" s="56">
        <v>561</v>
      </c>
      <c r="AD213" s="58" t="s">
        <v>34</v>
      </c>
      <c r="AE213" s="58" t="s">
        <v>34</v>
      </c>
      <c r="AF213" s="52" t="s">
        <v>35</v>
      </c>
      <c r="AG213" s="52"/>
      <c r="AH213" s="106"/>
      <c r="AI213" s="59"/>
      <c r="AJ213" s="68" t="s">
        <v>9</v>
      </c>
      <c r="AK213" t="s">
        <v>9</v>
      </c>
      <c r="AL213" s="39" t="s">
        <v>9</v>
      </c>
      <c r="AM213" s="117"/>
      <c r="AN213" s="115" t="s">
        <v>9</v>
      </c>
      <c r="AO213" s="30"/>
      <c r="AQ213" s="5"/>
      <c r="AS213" s="35"/>
      <c r="AT213" s="30" t="s">
        <v>9</v>
      </c>
      <c r="AU213" s="20"/>
      <c r="AV213" t="str">
        <f t="shared" si="49"/>
        <v>punainen</v>
      </c>
      <c r="AW213" t="str">
        <f t="shared" si="50"/>
        <v>punainen</v>
      </c>
      <c r="AX213" t="str">
        <f t="shared" si="51"/>
        <v>punainen</v>
      </c>
      <c r="AY213" s="31">
        <f t="shared" si="52"/>
        <v>40</v>
      </c>
      <c r="AZ213" s="31">
        <f t="shared" si="53"/>
        <v>10</v>
      </c>
      <c r="BA213" s="31">
        <f t="shared" si="54"/>
        <v>10</v>
      </c>
      <c r="BB213" s="31">
        <f t="shared" si="55"/>
        <v>10</v>
      </c>
      <c r="BC213" s="31">
        <f t="shared" si="56"/>
        <v>10</v>
      </c>
      <c r="BM213" s="29" t="s">
        <v>34</v>
      </c>
      <c r="BN213" s="29" t="s">
        <v>34</v>
      </c>
    </row>
    <row r="214" spans="1:66" x14ac:dyDescent="0.25">
      <c r="A214" s="50">
        <v>203</v>
      </c>
      <c r="B214" s="50">
        <v>200</v>
      </c>
      <c r="C214" s="50" t="str">
        <f t="shared" si="58"/>
        <v>52_21_4750</v>
      </c>
      <c r="D214" s="50">
        <v>1</v>
      </c>
      <c r="E214" s="51">
        <f t="shared" si="46"/>
        <v>520021</v>
      </c>
      <c r="F214" s="76" t="str">
        <f t="shared" si="57"/>
        <v>52_21</v>
      </c>
      <c r="G214" s="80">
        <v>52</v>
      </c>
      <c r="H214" s="52">
        <v>21</v>
      </c>
      <c r="I214" s="52">
        <v>4750</v>
      </c>
      <c r="J214" s="53" t="str">
        <f t="shared" si="47"/>
        <v>ok</v>
      </c>
      <c r="K214" s="54" t="str">
        <f t="shared" si="48"/>
        <v>52_21</v>
      </c>
      <c r="L214" s="54">
        <v>52</v>
      </c>
      <c r="M214" s="54">
        <v>21</v>
      </c>
      <c r="N214" s="54">
        <v>3480</v>
      </c>
      <c r="O214" s="55">
        <v>1442</v>
      </c>
      <c r="P214" s="55">
        <v>88</v>
      </c>
      <c r="Q214" s="55">
        <v>476</v>
      </c>
      <c r="R214" s="55">
        <v>29</v>
      </c>
      <c r="S214" s="52">
        <v>0</v>
      </c>
      <c r="T214" s="56">
        <v>947</v>
      </c>
      <c r="U214" s="56">
        <v>113</v>
      </c>
      <c r="V214" s="56">
        <v>970</v>
      </c>
      <c r="W214" s="56">
        <v>1442</v>
      </c>
      <c r="X214" s="57">
        <v>0.88</v>
      </c>
      <c r="Y214" s="109"/>
      <c r="Z214" s="109"/>
      <c r="AA214" s="109"/>
      <c r="AB214" s="109"/>
      <c r="AC214" s="56">
        <v>115</v>
      </c>
      <c r="AD214" s="58" t="s">
        <v>34</v>
      </c>
      <c r="AE214" s="58" t="s">
        <v>34</v>
      </c>
      <c r="AF214" s="52" t="s">
        <v>35</v>
      </c>
      <c r="AG214" s="52"/>
      <c r="AH214" s="106"/>
      <c r="AI214" s="59"/>
      <c r="AJ214" s="68" t="s">
        <v>9</v>
      </c>
      <c r="AK214" t="s">
        <v>9</v>
      </c>
      <c r="AL214" s="39" t="s">
        <v>9</v>
      </c>
      <c r="AM214" s="117"/>
      <c r="AN214" s="115" t="s">
        <v>9</v>
      </c>
      <c r="AO214" s="30"/>
      <c r="AQ214" s="5"/>
      <c r="AS214" s="35"/>
      <c r="AT214" s="30" t="s">
        <v>9</v>
      </c>
      <c r="AU214" s="20"/>
      <c r="AV214" t="str">
        <f t="shared" si="49"/>
        <v>punainen</v>
      </c>
      <c r="AW214" t="str">
        <f t="shared" si="50"/>
        <v>punainen</v>
      </c>
      <c r="AX214" t="str">
        <f t="shared" si="51"/>
        <v>punainen</v>
      </c>
      <c r="AY214" s="31">
        <f t="shared" si="52"/>
        <v>22</v>
      </c>
      <c r="AZ214" s="31">
        <f t="shared" si="53"/>
        <v>10</v>
      </c>
      <c r="BA214" s="31">
        <f t="shared" si="54"/>
        <v>1</v>
      </c>
      <c r="BB214" s="31">
        <f t="shared" si="55"/>
        <v>1</v>
      </c>
      <c r="BC214" s="31">
        <f t="shared" si="56"/>
        <v>10</v>
      </c>
      <c r="BM214" s="29" t="s">
        <v>34</v>
      </c>
      <c r="BN214" s="29" t="s">
        <v>34</v>
      </c>
    </row>
    <row r="215" spans="1:66" x14ac:dyDescent="0.25">
      <c r="A215" s="50">
        <v>204</v>
      </c>
      <c r="B215" s="50">
        <v>201</v>
      </c>
      <c r="C215" s="50" t="str">
        <f t="shared" si="58"/>
        <v>53_1_410</v>
      </c>
      <c r="D215" s="50">
        <v>1</v>
      </c>
      <c r="E215" s="51">
        <f t="shared" si="46"/>
        <v>530001</v>
      </c>
      <c r="F215" s="76" t="str">
        <f t="shared" si="57"/>
        <v>53_1</v>
      </c>
      <c r="G215" s="80">
        <v>53</v>
      </c>
      <c r="H215" s="52">
        <v>1</v>
      </c>
      <c r="I215" s="52">
        <v>410</v>
      </c>
      <c r="J215" s="53" t="str">
        <f t="shared" si="47"/>
        <v>huom!</v>
      </c>
      <c r="K215" s="54"/>
      <c r="L215" s="54"/>
      <c r="M215" s="54"/>
      <c r="N215" s="54"/>
      <c r="O215" s="55" t="s">
        <v>32</v>
      </c>
      <c r="P215" s="55" t="s">
        <v>32</v>
      </c>
      <c r="Q215" s="55" t="s">
        <v>32</v>
      </c>
      <c r="R215" s="55" t="s">
        <v>32</v>
      </c>
      <c r="S215" s="52">
        <v>0</v>
      </c>
      <c r="T215" s="56">
        <v>2303</v>
      </c>
      <c r="U215" s="56">
        <v>213</v>
      </c>
      <c r="V215" s="56">
        <v>2154</v>
      </c>
      <c r="W215" s="63" t="s">
        <v>37</v>
      </c>
      <c r="X215" s="64" t="s">
        <v>37</v>
      </c>
      <c r="Y215" s="111"/>
      <c r="Z215" s="111"/>
      <c r="AA215" s="111"/>
      <c r="AB215" s="111"/>
      <c r="AC215" s="56">
        <v>254</v>
      </c>
      <c r="AD215" s="58" t="s">
        <v>34</v>
      </c>
      <c r="AE215" s="58" t="s">
        <v>34</v>
      </c>
      <c r="AF215" s="52" t="s">
        <v>35</v>
      </c>
      <c r="AG215" s="52"/>
      <c r="AH215" s="106"/>
      <c r="AI215" s="59"/>
      <c r="AJ215" s="68" t="s">
        <v>9</v>
      </c>
      <c r="AK215" t="s">
        <v>9</v>
      </c>
      <c r="AL215" s="39" t="s">
        <v>9</v>
      </c>
      <c r="AM215" s="117"/>
      <c r="AN215" s="115" t="s">
        <v>9</v>
      </c>
      <c r="AO215" s="30"/>
      <c r="AQ215" s="5"/>
      <c r="AS215" s="35"/>
      <c r="AT215" s="30" t="s">
        <v>9</v>
      </c>
      <c r="AU215" s="20"/>
      <c r="AV215" t="str">
        <f t="shared" si="49"/>
        <v>ei mallia</v>
      </c>
      <c r="AW215" t="str">
        <f t="shared" si="50"/>
        <v>ei mallia</v>
      </c>
      <c r="AX215" t="str">
        <f t="shared" si="51"/>
        <v>ei mallia</v>
      </c>
      <c r="AY215" s="31">
        <f t="shared" si="52"/>
        <v>31</v>
      </c>
      <c r="AZ215" s="31">
        <f t="shared" si="53"/>
        <v>10</v>
      </c>
      <c r="BA215" s="31">
        <f t="shared" si="54"/>
        <v>10</v>
      </c>
      <c r="BB215" s="31">
        <f t="shared" si="55"/>
        <v>1</v>
      </c>
      <c r="BC215" s="31">
        <f t="shared" si="56"/>
        <v>10</v>
      </c>
      <c r="BD215" s="6" t="s">
        <v>55</v>
      </c>
      <c r="BM215" s="29" t="s">
        <v>34</v>
      </c>
      <c r="BN215" s="29" t="s">
        <v>34</v>
      </c>
    </row>
    <row r="216" spans="1:66" x14ac:dyDescent="0.25">
      <c r="A216" s="50">
        <v>205</v>
      </c>
      <c r="B216" s="50">
        <v>202</v>
      </c>
      <c r="C216" s="50" t="str">
        <f t="shared" si="58"/>
        <v>53_2_16222</v>
      </c>
      <c r="D216" s="50">
        <v>1</v>
      </c>
      <c r="E216" s="51">
        <f t="shared" si="46"/>
        <v>530002</v>
      </c>
      <c r="F216" s="76" t="str">
        <f t="shared" si="57"/>
        <v>53_2</v>
      </c>
      <c r="G216" s="80">
        <v>53</v>
      </c>
      <c r="H216" s="52">
        <v>2</v>
      </c>
      <c r="I216" s="52">
        <v>16222</v>
      </c>
      <c r="J216" s="53" t="str">
        <f t="shared" si="47"/>
        <v>ok</v>
      </c>
      <c r="K216" s="54" t="str">
        <f>CONCATENATE(L216,"_",M216)</f>
        <v>53_2</v>
      </c>
      <c r="L216" s="54">
        <v>53</v>
      </c>
      <c r="M216" s="54">
        <v>2</v>
      </c>
      <c r="N216" s="54">
        <v>16054</v>
      </c>
      <c r="O216" s="55">
        <v>1370</v>
      </c>
      <c r="P216" s="55">
        <v>87</v>
      </c>
      <c r="Q216" s="55">
        <v>1310</v>
      </c>
      <c r="R216" s="55">
        <v>83</v>
      </c>
      <c r="S216" s="52">
        <v>0</v>
      </c>
      <c r="T216" s="56">
        <v>1975</v>
      </c>
      <c r="U216" s="56">
        <v>170</v>
      </c>
      <c r="V216" s="56">
        <v>1738</v>
      </c>
      <c r="W216" s="56">
        <v>1370</v>
      </c>
      <c r="X216" s="57">
        <v>0.87</v>
      </c>
      <c r="Y216" s="109"/>
      <c r="Z216" s="109"/>
      <c r="AA216" s="109"/>
      <c r="AB216" s="109"/>
      <c r="AC216" s="56">
        <v>311</v>
      </c>
      <c r="AD216" s="58" t="s">
        <v>34</v>
      </c>
      <c r="AE216" s="58" t="s">
        <v>34</v>
      </c>
      <c r="AF216" s="52" t="s">
        <v>35</v>
      </c>
      <c r="AG216" s="52"/>
      <c r="AH216" s="106"/>
      <c r="AI216" s="59"/>
      <c r="AJ216" s="68" t="s">
        <v>9</v>
      </c>
      <c r="AK216" t="s">
        <v>9</v>
      </c>
      <c r="AL216" s="39" t="s">
        <v>9</v>
      </c>
      <c r="AM216" s="117"/>
      <c r="AN216" s="115" t="s">
        <v>9</v>
      </c>
      <c r="AO216" s="30"/>
      <c r="AQ216" s="5"/>
      <c r="AS216" s="35"/>
      <c r="AT216" s="30" t="s">
        <v>9</v>
      </c>
      <c r="AU216" s="20"/>
      <c r="AV216" t="str">
        <f t="shared" si="49"/>
        <v>punainen</v>
      </c>
      <c r="AW216" t="str">
        <f t="shared" si="50"/>
        <v>punainen</v>
      </c>
      <c r="AX216" t="str">
        <f t="shared" si="51"/>
        <v>punainen</v>
      </c>
      <c r="AY216" s="31">
        <f t="shared" si="52"/>
        <v>22</v>
      </c>
      <c r="AZ216" s="31">
        <f t="shared" si="53"/>
        <v>10</v>
      </c>
      <c r="BA216" s="31">
        <f t="shared" si="54"/>
        <v>1</v>
      </c>
      <c r="BB216" s="31">
        <f t="shared" si="55"/>
        <v>1</v>
      </c>
      <c r="BC216" s="31">
        <f t="shared" si="56"/>
        <v>10</v>
      </c>
      <c r="BM216" s="29" t="s">
        <v>34</v>
      </c>
      <c r="BN216" s="29" t="s">
        <v>34</v>
      </c>
    </row>
    <row r="217" spans="1:66" x14ac:dyDescent="0.25">
      <c r="A217" s="50">
        <v>206</v>
      </c>
      <c r="B217" s="50">
        <v>203</v>
      </c>
      <c r="C217" s="50" t="str">
        <f t="shared" si="58"/>
        <v>53_3_7832</v>
      </c>
      <c r="D217" s="50">
        <v>1</v>
      </c>
      <c r="E217" s="51">
        <f t="shared" si="46"/>
        <v>530003</v>
      </c>
      <c r="F217" s="76" t="str">
        <f t="shared" si="57"/>
        <v>53_3</v>
      </c>
      <c r="G217" s="80">
        <v>53</v>
      </c>
      <c r="H217" s="52">
        <v>3</v>
      </c>
      <c r="I217" s="52">
        <v>7832</v>
      </c>
      <c r="J217" s="53" t="str">
        <f t="shared" si="47"/>
        <v>ok</v>
      </c>
      <c r="K217" s="54" t="str">
        <f>CONCATENATE(L217,"_",M217)</f>
        <v>53_3</v>
      </c>
      <c r="L217" s="54">
        <v>53</v>
      </c>
      <c r="M217" s="54">
        <v>3</v>
      </c>
      <c r="N217" s="54">
        <v>7701</v>
      </c>
      <c r="O217" s="55">
        <v>1200</v>
      </c>
      <c r="P217" s="55">
        <v>99</v>
      </c>
      <c r="Q217" s="55">
        <v>1155</v>
      </c>
      <c r="R217" s="55">
        <v>96</v>
      </c>
      <c r="S217" s="52">
        <v>0</v>
      </c>
      <c r="T217" s="56">
        <v>1176</v>
      </c>
      <c r="U217" s="56">
        <v>144</v>
      </c>
      <c r="V217" s="56">
        <v>1001</v>
      </c>
      <c r="W217" s="56">
        <v>1200</v>
      </c>
      <c r="X217" s="57">
        <v>0.99</v>
      </c>
      <c r="Y217" s="109"/>
      <c r="Z217" s="109"/>
      <c r="AA217" s="109"/>
      <c r="AB217" s="109"/>
      <c r="AC217" s="56">
        <v>152</v>
      </c>
      <c r="AD217" s="58" t="s">
        <v>34</v>
      </c>
      <c r="AE217" s="58" t="s">
        <v>34</v>
      </c>
      <c r="AF217" s="52" t="s">
        <v>35</v>
      </c>
      <c r="AG217" s="52"/>
      <c r="AH217" s="106"/>
      <c r="AI217" s="59"/>
      <c r="AJ217" s="68" t="s">
        <v>9</v>
      </c>
      <c r="AK217" t="s">
        <v>9</v>
      </c>
      <c r="AL217" s="39" t="s">
        <v>9</v>
      </c>
      <c r="AM217" s="117"/>
      <c r="AN217" s="115" t="s">
        <v>9</v>
      </c>
      <c r="AO217" s="30"/>
      <c r="AQ217" s="5"/>
      <c r="AS217" s="35"/>
      <c r="AT217" s="30" t="s">
        <v>9</v>
      </c>
      <c r="AU217" s="20"/>
      <c r="AV217" t="str">
        <f t="shared" si="49"/>
        <v>punainen</v>
      </c>
      <c r="AW217" t="str">
        <f t="shared" si="50"/>
        <v>punainen</v>
      </c>
      <c r="AX217" t="str">
        <f t="shared" si="51"/>
        <v>punainen</v>
      </c>
      <c r="AY217" s="31">
        <f t="shared" si="52"/>
        <v>22</v>
      </c>
      <c r="AZ217" s="31">
        <f t="shared" si="53"/>
        <v>10</v>
      </c>
      <c r="BA217" s="31">
        <f t="shared" si="54"/>
        <v>1</v>
      </c>
      <c r="BB217" s="31">
        <f t="shared" si="55"/>
        <v>1</v>
      </c>
      <c r="BC217" s="31">
        <f t="shared" si="56"/>
        <v>10</v>
      </c>
      <c r="BM217" s="29" t="s">
        <v>34</v>
      </c>
      <c r="BN217" s="29" t="s">
        <v>34</v>
      </c>
    </row>
    <row r="218" spans="1:66" x14ac:dyDescent="0.25">
      <c r="A218" s="50">
        <v>207</v>
      </c>
      <c r="B218" s="50"/>
      <c r="C218" s="50" t="str">
        <f t="shared" si="58"/>
        <v>53_4_6217</v>
      </c>
      <c r="D218" s="50">
        <v>1</v>
      </c>
      <c r="E218" s="51"/>
      <c r="F218" s="76" t="str">
        <f t="shared" si="57"/>
        <v>53_4</v>
      </c>
      <c r="G218" s="80">
        <v>53</v>
      </c>
      <c r="H218" s="52">
        <v>4</v>
      </c>
      <c r="I218" s="52">
        <v>6217</v>
      </c>
      <c r="J218" s="53">
        <v>6217</v>
      </c>
      <c r="K218" s="54">
        <v>6217</v>
      </c>
      <c r="L218" s="54">
        <v>6217</v>
      </c>
      <c r="M218" s="54"/>
      <c r="N218" s="54"/>
      <c r="O218" s="55"/>
      <c r="P218" s="55"/>
      <c r="Q218" s="55"/>
      <c r="R218" s="55"/>
      <c r="S218" s="52"/>
      <c r="T218" s="52">
        <v>1176</v>
      </c>
      <c r="U218" s="52">
        <v>144</v>
      </c>
      <c r="V218" s="52">
        <v>1001</v>
      </c>
      <c r="W218" s="52"/>
      <c r="X218" s="52"/>
      <c r="Y218" s="110" t="s">
        <v>64</v>
      </c>
      <c r="Z218" s="110" t="s">
        <v>66</v>
      </c>
      <c r="AA218" s="110" t="s">
        <v>65</v>
      </c>
      <c r="AB218" s="110" t="s">
        <v>65</v>
      </c>
      <c r="AC218" s="56">
        <v>115</v>
      </c>
      <c r="AD218" s="62" t="s">
        <v>73</v>
      </c>
      <c r="AE218" s="62" t="s">
        <v>73</v>
      </c>
      <c r="AF218" s="52"/>
      <c r="AG218" s="52"/>
      <c r="AH218" s="106"/>
      <c r="AI218" s="59" t="s">
        <v>74</v>
      </c>
      <c r="AJ218" s="69" t="s">
        <v>9</v>
      </c>
      <c r="AK218" s="34" t="s">
        <v>9</v>
      </c>
      <c r="AL218" s="38" t="s">
        <v>9</v>
      </c>
      <c r="AM218" s="39"/>
      <c r="AN218" s="115"/>
      <c r="AO218" s="26" t="s">
        <v>9</v>
      </c>
      <c r="AQ218" s="5"/>
      <c r="AS218" s="37"/>
      <c r="AT218" s="30"/>
      <c r="BE218" s="2" t="s">
        <v>9</v>
      </c>
      <c r="BF218" s="2" t="s">
        <v>9</v>
      </c>
      <c r="BG218" s="2" t="s">
        <v>9</v>
      </c>
      <c r="BI218" s="2" t="s">
        <v>9</v>
      </c>
      <c r="BJ218" s="2" t="s">
        <v>9</v>
      </c>
      <c r="BK218" s="2" t="s">
        <v>9</v>
      </c>
    </row>
    <row r="219" spans="1:66" x14ac:dyDescent="0.25">
      <c r="A219" s="50">
        <v>208</v>
      </c>
      <c r="B219" s="50"/>
      <c r="C219" s="50" t="str">
        <f t="shared" si="58"/>
        <v>53_5_9684</v>
      </c>
      <c r="D219" s="50">
        <v>1</v>
      </c>
      <c r="E219" s="51"/>
      <c r="F219" s="76" t="str">
        <f t="shared" si="57"/>
        <v>53_5</v>
      </c>
      <c r="G219" s="80">
        <v>53</v>
      </c>
      <c r="H219" s="52">
        <v>5</v>
      </c>
      <c r="I219" s="52">
        <v>9684</v>
      </c>
      <c r="J219" s="53">
        <v>9684</v>
      </c>
      <c r="K219" s="54">
        <v>9684</v>
      </c>
      <c r="L219" s="54">
        <v>9684</v>
      </c>
      <c r="M219" s="54"/>
      <c r="N219" s="54"/>
      <c r="O219" s="55"/>
      <c r="P219" s="55"/>
      <c r="Q219" s="55"/>
      <c r="R219" s="55"/>
      <c r="S219" s="52"/>
      <c r="T219" s="52">
        <v>1700</v>
      </c>
      <c r="U219" s="52">
        <v>198</v>
      </c>
      <c r="V219" s="52">
        <v>1581</v>
      </c>
      <c r="W219" s="52"/>
      <c r="X219" s="52"/>
      <c r="Y219" s="110" t="s">
        <v>67</v>
      </c>
      <c r="Z219" s="110" t="s">
        <v>66</v>
      </c>
      <c r="AA219" s="110" t="s">
        <v>65</v>
      </c>
      <c r="AB219" s="110" t="s">
        <v>68</v>
      </c>
      <c r="AC219" s="56">
        <v>183</v>
      </c>
      <c r="AD219" s="62" t="s">
        <v>73</v>
      </c>
      <c r="AE219" s="62" t="s">
        <v>73</v>
      </c>
      <c r="AF219" s="52"/>
      <c r="AG219" s="52"/>
      <c r="AH219" s="106"/>
      <c r="AI219" s="59" t="s">
        <v>74</v>
      </c>
      <c r="AJ219" s="69" t="s">
        <v>9</v>
      </c>
      <c r="AK219" s="34" t="s">
        <v>9</v>
      </c>
      <c r="AL219" s="38" t="s">
        <v>9</v>
      </c>
      <c r="AM219" s="39"/>
      <c r="AN219" s="115"/>
      <c r="AO219" s="26" t="s">
        <v>9</v>
      </c>
      <c r="AQ219" s="5"/>
      <c r="AS219" s="37"/>
      <c r="AT219" s="30"/>
      <c r="BE219" s="2" t="s">
        <v>9</v>
      </c>
      <c r="BF219" s="2" t="s">
        <v>9</v>
      </c>
      <c r="BG219" s="2" t="s">
        <v>9</v>
      </c>
      <c r="BI219" s="2" t="s">
        <v>9</v>
      </c>
      <c r="BJ219" s="2" t="s">
        <v>9</v>
      </c>
      <c r="BK219" s="2" t="s">
        <v>9</v>
      </c>
    </row>
    <row r="220" spans="1:66" x14ac:dyDescent="0.25">
      <c r="A220" s="50">
        <v>209</v>
      </c>
      <c r="B220" s="50">
        <v>204</v>
      </c>
      <c r="C220" s="50" t="str">
        <f t="shared" si="58"/>
        <v>54_1_5079</v>
      </c>
      <c r="D220" s="50">
        <v>1</v>
      </c>
      <c r="E220" s="51">
        <f t="shared" ref="E220:E232" si="59">G220*10000+H220</f>
        <v>540001</v>
      </c>
      <c r="F220" s="76" t="str">
        <f t="shared" si="57"/>
        <v>54_1</v>
      </c>
      <c r="G220" s="80">
        <v>54</v>
      </c>
      <c r="H220" s="52">
        <v>1</v>
      </c>
      <c r="I220" s="52">
        <v>5079</v>
      </c>
      <c r="J220" s="53" t="str">
        <f t="shared" ref="J220:J232" si="60">IF(F220=K220,"ok","huom!")</f>
        <v>ok</v>
      </c>
      <c r="K220" s="54" t="str">
        <f t="shared" ref="K220:K232" si="61">CONCATENATE(L220,"_",M220)</f>
        <v>54_1</v>
      </c>
      <c r="L220" s="54">
        <v>54</v>
      </c>
      <c r="M220" s="54">
        <v>1</v>
      </c>
      <c r="N220" s="54">
        <v>5075</v>
      </c>
      <c r="O220" s="55">
        <v>5318</v>
      </c>
      <c r="P220" s="55">
        <v>99</v>
      </c>
      <c r="Q220" s="55">
        <v>5199</v>
      </c>
      <c r="R220" s="55">
        <v>98</v>
      </c>
      <c r="S220" s="52">
        <v>0</v>
      </c>
      <c r="T220" s="56">
        <v>2621</v>
      </c>
      <c r="U220" s="56">
        <v>397</v>
      </c>
      <c r="V220" s="56">
        <v>2700</v>
      </c>
      <c r="W220" s="56">
        <v>5318</v>
      </c>
      <c r="X220" s="57">
        <v>0.99</v>
      </c>
      <c r="Y220" s="109"/>
      <c r="Z220" s="109"/>
      <c r="AA220" s="109"/>
      <c r="AB220" s="109"/>
      <c r="AC220" s="56">
        <v>373</v>
      </c>
      <c r="AD220" s="58" t="s">
        <v>34</v>
      </c>
      <c r="AE220" s="58" t="s">
        <v>34</v>
      </c>
      <c r="AF220" s="52" t="s">
        <v>35</v>
      </c>
      <c r="AG220" s="52"/>
      <c r="AH220" s="106"/>
      <c r="AI220" s="59"/>
      <c r="AJ220" s="68" t="s">
        <v>9</v>
      </c>
      <c r="AK220" t="s">
        <v>9</v>
      </c>
      <c r="AL220" s="39" t="s">
        <v>9</v>
      </c>
      <c r="AM220" s="117"/>
      <c r="AN220" s="115" t="s">
        <v>9</v>
      </c>
      <c r="AO220" s="30"/>
      <c r="AQ220" s="5"/>
      <c r="AS220" s="35"/>
      <c r="AT220" s="30" t="s">
        <v>9</v>
      </c>
      <c r="AU220" s="20"/>
      <c r="AV220" t="str">
        <f t="shared" ref="AV220:AV232" si="62">IF(X220="ei mallia","ei mallia",IF(X220&gt;0.599999,IF(W220&gt;999,"punainen",IF(AC220&gt;99,"punainen",IF(AD220="osa seud. yht","punainen","musta"))),"musta"))</f>
        <v>punainen</v>
      </c>
      <c r="AW220" t="str">
        <f t="shared" ref="AW220:AW232" si="63">IF(X220="ei mallia","ei mallia",IF(X220&gt;0.399999,IF(W220&gt;1999,"punainen",IF(AC220&gt;499,"punainen",IF(AE220="osa seud. yht","punainen","musta"))),"musta"))</f>
        <v>punainen</v>
      </c>
      <c r="AX220" t="str">
        <f t="shared" ref="AX220:AX232" si="64">IF(X220="ei mallia","ei mallia",IF(AY220&gt;20,"punainen","musta"))</f>
        <v>punainen</v>
      </c>
      <c r="AY220" s="31">
        <f t="shared" ref="AY220:AY232" si="65">SUM(AZ220:BC220)</f>
        <v>31</v>
      </c>
      <c r="AZ220" s="31">
        <f t="shared" ref="AZ220:AZ232" si="66">IF(X220&gt;0.59999,10,IF(X220&gt;0.39999,1,0))</f>
        <v>10</v>
      </c>
      <c r="BA220" s="31">
        <f t="shared" ref="BA220:BA232" si="67">IF(W220&gt;1999,10,IF(W220&gt;999,1,0))</f>
        <v>10</v>
      </c>
      <c r="BB220" s="31">
        <f t="shared" ref="BB220:BB232" si="68">IF(AC220&gt;499,10,IF(AC220&gt;99,1,0))</f>
        <v>1</v>
      </c>
      <c r="BC220" s="31">
        <f t="shared" ref="BC220:BC232" si="69">IF(AE220="osa seud. yht",10,IF(AD220="osa seud. yht",1,0))</f>
        <v>10</v>
      </c>
      <c r="BM220" s="29" t="s">
        <v>34</v>
      </c>
      <c r="BN220" s="29" t="s">
        <v>34</v>
      </c>
    </row>
    <row r="221" spans="1:66" x14ac:dyDescent="0.25">
      <c r="A221" s="50">
        <v>210</v>
      </c>
      <c r="B221" s="50">
        <v>205</v>
      </c>
      <c r="C221" s="50" t="str">
        <f t="shared" si="58"/>
        <v>54_2_4498</v>
      </c>
      <c r="D221" s="50">
        <v>1</v>
      </c>
      <c r="E221" s="51">
        <f t="shared" si="59"/>
        <v>540002</v>
      </c>
      <c r="F221" s="76" t="str">
        <f t="shared" si="57"/>
        <v>54_2</v>
      </c>
      <c r="G221" s="80">
        <v>54</v>
      </c>
      <c r="H221" s="52">
        <v>2</v>
      </c>
      <c r="I221" s="52">
        <v>4498</v>
      </c>
      <c r="J221" s="53" t="str">
        <f t="shared" si="60"/>
        <v>ok</v>
      </c>
      <c r="K221" s="54" t="str">
        <f t="shared" si="61"/>
        <v>54_2</v>
      </c>
      <c r="L221" s="54">
        <v>54</v>
      </c>
      <c r="M221" s="54">
        <v>2</v>
      </c>
      <c r="N221" s="54">
        <v>4489</v>
      </c>
      <c r="O221" s="55">
        <v>5281</v>
      </c>
      <c r="P221" s="55">
        <v>99</v>
      </c>
      <c r="Q221" s="55">
        <v>5190</v>
      </c>
      <c r="R221" s="55">
        <v>98</v>
      </c>
      <c r="S221" s="52">
        <v>0</v>
      </c>
      <c r="T221" s="56">
        <v>2621</v>
      </c>
      <c r="U221" s="56">
        <v>397</v>
      </c>
      <c r="V221" s="56">
        <v>2700</v>
      </c>
      <c r="W221" s="56">
        <v>5281</v>
      </c>
      <c r="X221" s="57">
        <v>0.99</v>
      </c>
      <c r="Y221" s="109"/>
      <c r="Z221" s="109"/>
      <c r="AA221" s="109"/>
      <c r="AB221" s="109"/>
      <c r="AC221" s="56">
        <v>372</v>
      </c>
      <c r="AD221" s="58" t="s">
        <v>34</v>
      </c>
      <c r="AE221" s="58" t="s">
        <v>34</v>
      </c>
      <c r="AF221" s="52" t="s">
        <v>35</v>
      </c>
      <c r="AG221" s="52"/>
      <c r="AH221" s="106"/>
      <c r="AI221" s="59"/>
      <c r="AJ221" s="68" t="s">
        <v>9</v>
      </c>
      <c r="AK221" t="s">
        <v>9</v>
      </c>
      <c r="AL221" s="39" t="s">
        <v>9</v>
      </c>
      <c r="AM221" s="117"/>
      <c r="AN221" s="115" t="s">
        <v>9</v>
      </c>
      <c r="AO221" s="30"/>
      <c r="AQ221" s="5"/>
      <c r="AS221" s="35"/>
      <c r="AT221" s="30" t="s">
        <v>9</v>
      </c>
      <c r="AU221" s="20"/>
      <c r="AV221" t="str">
        <f t="shared" si="62"/>
        <v>punainen</v>
      </c>
      <c r="AW221" t="str">
        <f t="shared" si="63"/>
        <v>punainen</v>
      </c>
      <c r="AX221" t="str">
        <f t="shared" si="64"/>
        <v>punainen</v>
      </c>
      <c r="AY221" s="31">
        <f t="shared" si="65"/>
        <v>31</v>
      </c>
      <c r="AZ221" s="31">
        <f t="shared" si="66"/>
        <v>10</v>
      </c>
      <c r="BA221" s="31">
        <f t="shared" si="67"/>
        <v>10</v>
      </c>
      <c r="BB221" s="31">
        <f t="shared" si="68"/>
        <v>1</v>
      </c>
      <c r="BC221" s="31">
        <f t="shared" si="69"/>
        <v>10</v>
      </c>
      <c r="BM221" s="29" t="s">
        <v>34</v>
      </c>
      <c r="BN221" s="29" t="s">
        <v>34</v>
      </c>
    </row>
    <row r="222" spans="1:66" x14ac:dyDescent="0.25">
      <c r="A222" s="50">
        <v>211</v>
      </c>
      <c r="B222" s="50">
        <v>206</v>
      </c>
      <c r="C222" s="50" t="str">
        <f t="shared" si="58"/>
        <v>54_3_3690</v>
      </c>
      <c r="D222" s="50">
        <v>1</v>
      </c>
      <c r="E222" s="51">
        <f t="shared" si="59"/>
        <v>540003</v>
      </c>
      <c r="F222" s="76" t="str">
        <f t="shared" si="57"/>
        <v>54_3</v>
      </c>
      <c r="G222" s="80">
        <v>54</v>
      </c>
      <c r="H222" s="52">
        <v>3</v>
      </c>
      <c r="I222" s="52">
        <v>3690</v>
      </c>
      <c r="J222" s="53" t="str">
        <f t="shared" si="60"/>
        <v>ok</v>
      </c>
      <c r="K222" s="54" t="str">
        <f t="shared" si="61"/>
        <v>54_3</v>
      </c>
      <c r="L222" s="54">
        <v>54</v>
      </c>
      <c r="M222" s="54">
        <v>3</v>
      </c>
      <c r="N222" s="54">
        <v>3680</v>
      </c>
      <c r="O222" s="55">
        <v>5701</v>
      </c>
      <c r="P222" s="55">
        <v>99</v>
      </c>
      <c r="Q222" s="55">
        <v>5593</v>
      </c>
      <c r="R222" s="55">
        <v>97</v>
      </c>
      <c r="S222" s="52">
        <v>0</v>
      </c>
      <c r="T222" s="56">
        <v>2621</v>
      </c>
      <c r="U222" s="56">
        <v>397</v>
      </c>
      <c r="V222" s="56">
        <v>2700</v>
      </c>
      <c r="W222" s="56">
        <v>5701</v>
      </c>
      <c r="X222" s="57">
        <v>0.99</v>
      </c>
      <c r="Y222" s="109"/>
      <c r="Z222" s="109"/>
      <c r="AA222" s="109"/>
      <c r="AB222" s="109"/>
      <c r="AC222" s="56">
        <v>395</v>
      </c>
      <c r="AD222" s="58" t="s">
        <v>34</v>
      </c>
      <c r="AE222" s="58" t="s">
        <v>34</v>
      </c>
      <c r="AF222" s="52" t="s">
        <v>35</v>
      </c>
      <c r="AG222" s="52"/>
      <c r="AH222" s="106"/>
      <c r="AI222" s="59"/>
      <c r="AJ222" s="68" t="s">
        <v>9</v>
      </c>
      <c r="AK222" t="s">
        <v>9</v>
      </c>
      <c r="AL222" s="39" t="s">
        <v>9</v>
      </c>
      <c r="AM222" s="117"/>
      <c r="AN222" s="115" t="s">
        <v>9</v>
      </c>
      <c r="AO222" s="30"/>
      <c r="AQ222" s="5"/>
      <c r="AS222" s="35"/>
      <c r="AT222" s="30" t="s">
        <v>9</v>
      </c>
      <c r="AU222" s="20"/>
      <c r="AV222" t="str">
        <f t="shared" si="62"/>
        <v>punainen</v>
      </c>
      <c r="AW222" t="str">
        <f t="shared" si="63"/>
        <v>punainen</v>
      </c>
      <c r="AX222" t="str">
        <f t="shared" si="64"/>
        <v>punainen</v>
      </c>
      <c r="AY222" s="31">
        <f t="shared" si="65"/>
        <v>31</v>
      </c>
      <c r="AZ222" s="31">
        <f t="shared" si="66"/>
        <v>10</v>
      </c>
      <c r="BA222" s="31">
        <f t="shared" si="67"/>
        <v>10</v>
      </c>
      <c r="BB222" s="31">
        <f t="shared" si="68"/>
        <v>1</v>
      </c>
      <c r="BC222" s="31">
        <f t="shared" si="69"/>
        <v>10</v>
      </c>
      <c r="BM222" s="29" t="s">
        <v>34</v>
      </c>
      <c r="BN222" s="29" t="s">
        <v>34</v>
      </c>
    </row>
    <row r="223" spans="1:66" x14ac:dyDescent="0.25">
      <c r="A223" s="50">
        <v>212</v>
      </c>
      <c r="B223" s="50">
        <v>207</v>
      </c>
      <c r="C223" s="50" t="str">
        <f t="shared" si="58"/>
        <v>54_4_3234</v>
      </c>
      <c r="D223" s="50">
        <v>1</v>
      </c>
      <c r="E223" s="51">
        <f t="shared" si="59"/>
        <v>540004</v>
      </c>
      <c r="F223" s="76" t="str">
        <f t="shared" si="57"/>
        <v>54_4</v>
      </c>
      <c r="G223" s="80">
        <v>54</v>
      </c>
      <c r="H223" s="52">
        <v>4</v>
      </c>
      <c r="I223" s="52">
        <v>3234</v>
      </c>
      <c r="J223" s="53" t="str">
        <f t="shared" si="60"/>
        <v>ok</v>
      </c>
      <c r="K223" s="54" t="str">
        <f t="shared" si="61"/>
        <v>54_4</v>
      </c>
      <c r="L223" s="54">
        <v>54</v>
      </c>
      <c r="M223" s="54">
        <v>4</v>
      </c>
      <c r="N223" s="54">
        <v>3230</v>
      </c>
      <c r="O223" s="55">
        <v>5721</v>
      </c>
      <c r="P223" s="55">
        <v>98</v>
      </c>
      <c r="Q223" s="55">
        <v>5517</v>
      </c>
      <c r="R223" s="55">
        <v>94</v>
      </c>
      <c r="S223" s="52">
        <v>0</v>
      </c>
      <c r="T223" s="56">
        <v>3646</v>
      </c>
      <c r="U223" s="56">
        <v>541</v>
      </c>
      <c r="V223" s="56">
        <v>3508</v>
      </c>
      <c r="W223" s="56">
        <v>5721</v>
      </c>
      <c r="X223" s="57">
        <v>0.98</v>
      </c>
      <c r="Y223" s="109"/>
      <c r="Z223" s="109"/>
      <c r="AA223" s="109"/>
      <c r="AB223" s="109"/>
      <c r="AC223" s="56">
        <v>401</v>
      </c>
      <c r="AD223" s="58" t="s">
        <v>34</v>
      </c>
      <c r="AE223" s="58" t="s">
        <v>34</v>
      </c>
      <c r="AF223" s="52" t="s">
        <v>35</v>
      </c>
      <c r="AG223" s="52"/>
      <c r="AH223" s="106"/>
      <c r="AI223" s="59"/>
      <c r="AJ223" s="68" t="s">
        <v>9</v>
      </c>
      <c r="AK223" t="s">
        <v>9</v>
      </c>
      <c r="AL223" s="39" t="s">
        <v>9</v>
      </c>
      <c r="AM223" s="117"/>
      <c r="AN223" s="115" t="s">
        <v>9</v>
      </c>
      <c r="AO223" s="30"/>
      <c r="AQ223" s="5"/>
      <c r="AS223" s="35"/>
      <c r="AT223" s="30" t="s">
        <v>9</v>
      </c>
      <c r="AU223" s="20"/>
      <c r="AV223" t="str">
        <f t="shared" si="62"/>
        <v>punainen</v>
      </c>
      <c r="AW223" t="str">
        <f t="shared" si="63"/>
        <v>punainen</v>
      </c>
      <c r="AX223" t="str">
        <f t="shared" si="64"/>
        <v>punainen</v>
      </c>
      <c r="AY223" s="31">
        <f t="shared" si="65"/>
        <v>31</v>
      </c>
      <c r="AZ223" s="31">
        <f t="shared" si="66"/>
        <v>10</v>
      </c>
      <c r="BA223" s="31">
        <f t="shared" si="67"/>
        <v>10</v>
      </c>
      <c r="BB223" s="31">
        <f t="shared" si="68"/>
        <v>1</v>
      </c>
      <c r="BC223" s="31">
        <f t="shared" si="69"/>
        <v>10</v>
      </c>
      <c r="BM223" s="29" t="s">
        <v>34</v>
      </c>
      <c r="BN223" s="29" t="s">
        <v>34</v>
      </c>
    </row>
    <row r="224" spans="1:66" x14ac:dyDescent="0.25">
      <c r="A224" s="50">
        <v>213</v>
      </c>
      <c r="B224" s="50">
        <v>208</v>
      </c>
      <c r="C224" s="50" t="str">
        <f t="shared" si="58"/>
        <v>54_5_4617</v>
      </c>
      <c r="D224" s="50">
        <v>1</v>
      </c>
      <c r="E224" s="51">
        <f t="shared" si="59"/>
        <v>540005</v>
      </c>
      <c r="F224" s="76" t="str">
        <f t="shared" si="57"/>
        <v>54_5</v>
      </c>
      <c r="G224" s="80">
        <v>54</v>
      </c>
      <c r="H224" s="52">
        <v>5</v>
      </c>
      <c r="I224" s="52">
        <v>4617</v>
      </c>
      <c r="J224" s="53" t="str">
        <f t="shared" si="60"/>
        <v>ok</v>
      </c>
      <c r="K224" s="54" t="str">
        <f t="shared" si="61"/>
        <v>54_5</v>
      </c>
      <c r="L224" s="54">
        <v>54</v>
      </c>
      <c r="M224" s="54">
        <v>5</v>
      </c>
      <c r="N224" s="54">
        <v>10050</v>
      </c>
      <c r="O224" s="55">
        <v>5741</v>
      </c>
      <c r="P224" s="55">
        <v>97</v>
      </c>
      <c r="Q224" s="55">
        <v>5460</v>
      </c>
      <c r="R224" s="55">
        <v>92</v>
      </c>
      <c r="S224" s="52">
        <v>0</v>
      </c>
      <c r="T224" s="56">
        <v>3646</v>
      </c>
      <c r="U224" s="56">
        <v>541</v>
      </c>
      <c r="V224" s="56">
        <v>3508</v>
      </c>
      <c r="W224" s="56">
        <v>5741</v>
      </c>
      <c r="X224" s="57">
        <v>0.97</v>
      </c>
      <c r="Y224" s="109"/>
      <c r="Z224" s="109"/>
      <c r="AA224" s="109"/>
      <c r="AB224" s="109"/>
      <c r="AC224" s="56">
        <v>424</v>
      </c>
      <c r="AD224" s="58" t="s">
        <v>34</v>
      </c>
      <c r="AE224" s="58" t="s">
        <v>34</v>
      </c>
      <c r="AF224" s="52" t="s">
        <v>35</v>
      </c>
      <c r="AG224" s="52"/>
      <c r="AH224" s="106"/>
      <c r="AI224" s="59"/>
      <c r="AJ224" s="68" t="s">
        <v>9</v>
      </c>
      <c r="AK224" t="s">
        <v>9</v>
      </c>
      <c r="AL224" s="39" t="s">
        <v>9</v>
      </c>
      <c r="AM224" s="117"/>
      <c r="AN224" s="115" t="s">
        <v>9</v>
      </c>
      <c r="AO224" s="30"/>
      <c r="AQ224" s="5"/>
      <c r="AS224" s="35"/>
      <c r="AT224" s="30" t="s">
        <v>9</v>
      </c>
      <c r="AU224" s="20"/>
      <c r="AV224" t="str">
        <f t="shared" si="62"/>
        <v>punainen</v>
      </c>
      <c r="AW224" t="str">
        <f t="shared" si="63"/>
        <v>punainen</v>
      </c>
      <c r="AX224" t="str">
        <f t="shared" si="64"/>
        <v>punainen</v>
      </c>
      <c r="AY224" s="31">
        <f t="shared" si="65"/>
        <v>31</v>
      </c>
      <c r="AZ224" s="31">
        <f t="shared" si="66"/>
        <v>10</v>
      </c>
      <c r="BA224" s="31">
        <f t="shared" si="67"/>
        <v>10</v>
      </c>
      <c r="BB224" s="31">
        <f t="shared" si="68"/>
        <v>1</v>
      </c>
      <c r="BC224" s="31">
        <f t="shared" si="69"/>
        <v>10</v>
      </c>
      <c r="BM224" s="29" t="s">
        <v>34</v>
      </c>
      <c r="BN224" s="29" t="s">
        <v>34</v>
      </c>
    </row>
    <row r="225" spans="1:66" x14ac:dyDescent="0.25">
      <c r="A225" s="50">
        <v>214</v>
      </c>
      <c r="B225" s="50">
        <v>209</v>
      </c>
      <c r="C225" s="50" t="str">
        <f t="shared" si="58"/>
        <v>54_6_7710</v>
      </c>
      <c r="D225" s="50">
        <v>1</v>
      </c>
      <c r="E225" s="51">
        <f t="shared" si="59"/>
        <v>540006</v>
      </c>
      <c r="F225" s="76" t="str">
        <f t="shared" si="57"/>
        <v>54_6</v>
      </c>
      <c r="G225" s="80">
        <v>54</v>
      </c>
      <c r="H225" s="52">
        <v>6</v>
      </c>
      <c r="I225" s="52">
        <v>7710</v>
      </c>
      <c r="J225" s="53" t="str">
        <f t="shared" si="60"/>
        <v>ok</v>
      </c>
      <c r="K225" s="54" t="str">
        <f t="shared" si="61"/>
        <v>54_6</v>
      </c>
      <c r="L225" s="54">
        <v>54</v>
      </c>
      <c r="M225" s="54">
        <v>6</v>
      </c>
      <c r="N225" s="54">
        <v>2145</v>
      </c>
      <c r="O225" s="55">
        <v>6526</v>
      </c>
      <c r="P225" s="55">
        <v>89</v>
      </c>
      <c r="Q225" s="55">
        <v>5581</v>
      </c>
      <c r="R225" s="55">
        <v>76</v>
      </c>
      <c r="S225" s="52">
        <v>0</v>
      </c>
      <c r="T225" s="56">
        <v>4200</v>
      </c>
      <c r="U225" s="56">
        <v>534</v>
      </c>
      <c r="V225" s="56">
        <v>4097</v>
      </c>
      <c r="W225" s="56">
        <v>6526</v>
      </c>
      <c r="X225" s="57">
        <v>0.89</v>
      </c>
      <c r="Y225" s="109"/>
      <c r="Z225" s="109"/>
      <c r="AA225" s="109"/>
      <c r="AB225" s="109"/>
      <c r="AC225" s="56">
        <v>589</v>
      </c>
      <c r="AD225" s="58" t="s">
        <v>34</v>
      </c>
      <c r="AE225" s="58" t="s">
        <v>34</v>
      </c>
      <c r="AF225" s="52" t="s">
        <v>35</v>
      </c>
      <c r="AG225" s="52"/>
      <c r="AH225" s="106"/>
      <c r="AI225" s="59"/>
      <c r="AJ225" s="68" t="s">
        <v>9</v>
      </c>
      <c r="AK225" t="s">
        <v>9</v>
      </c>
      <c r="AL225" s="39" t="s">
        <v>9</v>
      </c>
      <c r="AM225" s="117"/>
      <c r="AN225" s="115" t="s">
        <v>9</v>
      </c>
      <c r="AO225" s="30"/>
      <c r="AQ225" s="5"/>
      <c r="AS225" s="35"/>
      <c r="AT225" s="30" t="s">
        <v>9</v>
      </c>
      <c r="AU225" s="20"/>
      <c r="AV225" t="str">
        <f t="shared" si="62"/>
        <v>punainen</v>
      </c>
      <c r="AW225" t="str">
        <f t="shared" si="63"/>
        <v>punainen</v>
      </c>
      <c r="AX225" t="str">
        <f t="shared" si="64"/>
        <v>punainen</v>
      </c>
      <c r="AY225" s="31">
        <f t="shared" si="65"/>
        <v>40</v>
      </c>
      <c r="AZ225" s="31">
        <f t="shared" si="66"/>
        <v>10</v>
      </c>
      <c r="BA225" s="31">
        <f t="shared" si="67"/>
        <v>10</v>
      </c>
      <c r="BB225" s="31">
        <f t="shared" si="68"/>
        <v>10</v>
      </c>
      <c r="BC225" s="31">
        <f t="shared" si="69"/>
        <v>10</v>
      </c>
      <c r="BM225" s="29" t="s">
        <v>34</v>
      </c>
      <c r="BN225" s="29" t="s">
        <v>34</v>
      </c>
    </row>
    <row r="226" spans="1:66" x14ac:dyDescent="0.25">
      <c r="A226" s="50">
        <v>215</v>
      </c>
      <c r="B226" s="50">
        <v>210</v>
      </c>
      <c r="C226" s="50" t="str">
        <f t="shared" si="58"/>
        <v>54_8_5714</v>
      </c>
      <c r="D226" s="50">
        <v>1</v>
      </c>
      <c r="E226" s="51">
        <f t="shared" si="59"/>
        <v>540008</v>
      </c>
      <c r="F226" s="76" t="str">
        <f t="shared" si="57"/>
        <v>54_8</v>
      </c>
      <c r="G226" s="80">
        <v>54</v>
      </c>
      <c r="H226" s="52">
        <v>8</v>
      </c>
      <c r="I226" s="52">
        <v>5714</v>
      </c>
      <c r="J226" s="53" t="str">
        <f t="shared" si="60"/>
        <v>ok</v>
      </c>
      <c r="K226" s="54" t="str">
        <f t="shared" si="61"/>
        <v>54_8</v>
      </c>
      <c r="L226" s="54">
        <v>54</v>
      </c>
      <c r="M226" s="54">
        <v>8</v>
      </c>
      <c r="N226" s="54">
        <v>5423</v>
      </c>
      <c r="O226" s="55">
        <v>6312</v>
      </c>
      <c r="P226" s="55">
        <v>88</v>
      </c>
      <c r="Q226" s="55">
        <v>4931</v>
      </c>
      <c r="R226" s="55">
        <v>69</v>
      </c>
      <c r="S226" s="52">
        <v>0</v>
      </c>
      <c r="T226" s="56">
        <v>6513</v>
      </c>
      <c r="U226" s="56">
        <v>539</v>
      </c>
      <c r="V226" s="56">
        <v>6614</v>
      </c>
      <c r="W226" s="56">
        <v>6312</v>
      </c>
      <c r="X226" s="57">
        <v>0.88</v>
      </c>
      <c r="Y226" s="109"/>
      <c r="Z226" s="109"/>
      <c r="AA226" s="109"/>
      <c r="AB226" s="109"/>
      <c r="AC226" s="56">
        <v>674</v>
      </c>
      <c r="AD226" s="58" t="s">
        <v>34</v>
      </c>
      <c r="AE226" s="58" t="s">
        <v>34</v>
      </c>
      <c r="AF226" s="52" t="s">
        <v>35</v>
      </c>
      <c r="AG226" s="52"/>
      <c r="AH226" s="106"/>
      <c r="AI226" s="59"/>
      <c r="AJ226" s="68" t="s">
        <v>9</v>
      </c>
      <c r="AK226" t="s">
        <v>9</v>
      </c>
      <c r="AL226" s="39" t="s">
        <v>9</v>
      </c>
      <c r="AM226" s="117"/>
      <c r="AN226" s="115" t="s">
        <v>9</v>
      </c>
      <c r="AO226" s="30"/>
      <c r="AQ226" s="5"/>
      <c r="AS226" s="35"/>
      <c r="AT226" s="30" t="s">
        <v>9</v>
      </c>
      <c r="AU226" s="20"/>
      <c r="AV226" t="str">
        <f t="shared" si="62"/>
        <v>punainen</v>
      </c>
      <c r="AW226" t="str">
        <f t="shared" si="63"/>
        <v>punainen</v>
      </c>
      <c r="AX226" t="str">
        <f t="shared" si="64"/>
        <v>punainen</v>
      </c>
      <c r="AY226" s="31">
        <f t="shared" si="65"/>
        <v>40</v>
      </c>
      <c r="AZ226" s="31">
        <f t="shared" si="66"/>
        <v>10</v>
      </c>
      <c r="BA226" s="31">
        <f t="shared" si="67"/>
        <v>10</v>
      </c>
      <c r="BB226" s="31">
        <f t="shared" si="68"/>
        <v>10</v>
      </c>
      <c r="BC226" s="31">
        <f t="shared" si="69"/>
        <v>10</v>
      </c>
      <c r="BM226" s="29" t="s">
        <v>34</v>
      </c>
      <c r="BN226" s="29" t="s">
        <v>34</v>
      </c>
    </row>
    <row r="227" spans="1:66" x14ac:dyDescent="0.25">
      <c r="A227" s="50">
        <v>216</v>
      </c>
      <c r="B227" s="50">
        <v>211</v>
      </c>
      <c r="C227" s="50" t="str">
        <f t="shared" si="58"/>
        <v>54_9_4317</v>
      </c>
      <c r="D227" s="50">
        <v>1</v>
      </c>
      <c r="E227" s="51">
        <f t="shared" si="59"/>
        <v>540009</v>
      </c>
      <c r="F227" s="76" t="str">
        <f t="shared" si="57"/>
        <v>54_9</v>
      </c>
      <c r="G227" s="80">
        <v>54</v>
      </c>
      <c r="H227" s="52">
        <v>9</v>
      </c>
      <c r="I227" s="52">
        <v>4317</v>
      </c>
      <c r="J227" s="53" t="str">
        <f t="shared" si="60"/>
        <v>ok</v>
      </c>
      <c r="K227" s="54" t="str">
        <f t="shared" si="61"/>
        <v>54_9</v>
      </c>
      <c r="L227" s="54">
        <v>54</v>
      </c>
      <c r="M227" s="54">
        <v>9</v>
      </c>
      <c r="N227" s="54">
        <v>4570</v>
      </c>
      <c r="O227" s="55">
        <v>5847</v>
      </c>
      <c r="P227" s="55">
        <v>90</v>
      </c>
      <c r="Q227" s="55">
        <v>4653</v>
      </c>
      <c r="R227" s="55">
        <v>71</v>
      </c>
      <c r="S227" s="52">
        <v>0</v>
      </c>
      <c r="T227" s="56">
        <v>6513</v>
      </c>
      <c r="U227" s="56">
        <v>539</v>
      </c>
      <c r="V227" s="56">
        <v>6614</v>
      </c>
      <c r="W227" s="56">
        <v>5847</v>
      </c>
      <c r="X227" s="57">
        <v>0.9</v>
      </c>
      <c r="Y227" s="109"/>
      <c r="Z227" s="109"/>
      <c r="AA227" s="109"/>
      <c r="AB227" s="109"/>
      <c r="AC227" s="56">
        <v>677</v>
      </c>
      <c r="AD227" s="58" t="s">
        <v>34</v>
      </c>
      <c r="AE227" s="58" t="s">
        <v>34</v>
      </c>
      <c r="AF227" s="52" t="s">
        <v>35</v>
      </c>
      <c r="AG227" s="52"/>
      <c r="AH227" s="106"/>
      <c r="AI227" s="59"/>
      <c r="AJ227" s="68" t="s">
        <v>9</v>
      </c>
      <c r="AK227" t="s">
        <v>9</v>
      </c>
      <c r="AL227" s="39" t="s">
        <v>9</v>
      </c>
      <c r="AM227" s="117"/>
      <c r="AN227" s="115" t="s">
        <v>9</v>
      </c>
      <c r="AO227" s="30"/>
      <c r="AQ227" s="5"/>
      <c r="AS227" s="35"/>
      <c r="AT227" s="30" t="s">
        <v>9</v>
      </c>
      <c r="AU227" s="20"/>
      <c r="AV227" t="str">
        <f t="shared" si="62"/>
        <v>punainen</v>
      </c>
      <c r="AW227" t="str">
        <f t="shared" si="63"/>
        <v>punainen</v>
      </c>
      <c r="AX227" t="str">
        <f t="shared" si="64"/>
        <v>punainen</v>
      </c>
      <c r="AY227" s="31">
        <f t="shared" si="65"/>
        <v>40</v>
      </c>
      <c r="AZ227" s="31">
        <f t="shared" si="66"/>
        <v>10</v>
      </c>
      <c r="BA227" s="31">
        <f t="shared" si="67"/>
        <v>10</v>
      </c>
      <c r="BB227" s="31">
        <f t="shared" si="68"/>
        <v>10</v>
      </c>
      <c r="BC227" s="31">
        <f t="shared" si="69"/>
        <v>10</v>
      </c>
      <c r="BM227" s="29" t="s">
        <v>34</v>
      </c>
      <c r="BN227" s="29" t="s">
        <v>34</v>
      </c>
    </row>
    <row r="228" spans="1:66" x14ac:dyDescent="0.25">
      <c r="A228" s="50">
        <v>217</v>
      </c>
      <c r="B228" s="50">
        <v>212</v>
      </c>
      <c r="C228" s="50" t="str">
        <f t="shared" si="58"/>
        <v>54_10_4557</v>
      </c>
      <c r="D228" s="50">
        <v>1</v>
      </c>
      <c r="E228" s="51">
        <f t="shared" si="59"/>
        <v>540010</v>
      </c>
      <c r="F228" s="76" t="str">
        <f t="shared" si="57"/>
        <v>54_10</v>
      </c>
      <c r="G228" s="80">
        <v>54</v>
      </c>
      <c r="H228" s="52">
        <v>10</v>
      </c>
      <c r="I228" s="52">
        <v>4557</v>
      </c>
      <c r="J228" s="53" t="str">
        <f t="shared" si="60"/>
        <v>ok</v>
      </c>
      <c r="K228" s="54" t="str">
        <f t="shared" si="61"/>
        <v>54_10</v>
      </c>
      <c r="L228" s="54">
        <v>54</v>
      </c>
      <c r="M228" s="54">
        <v>10</v>
      </c>
      <c r="N228" s="54">
        <v>4510</v>
      </c>
      <c r="O228" s="55">
        <v>4291</v>
      </c>
      <c r="P228" s="55">
        <v>79</v>
      </c>
      <c r="Q228" s="55">
        <v>3581</v>
      </c>
      <c r="R228" s="55">
        <v>66</v>
      </c>
      <c r="S228" s="52">
        <v>0</v>
      </c>
      <c r="T228" s="56">
        <v>5856</v>
      </c>
      <c r="U228" s="56">
        <v>588</v>
      </c>
      <c r="V228" s="56">
        <v>5844</v>
      </c>
      <c r="W228" s="56">
        <v>4291</v>
      </c>
      <c r="X228" s="57">
        <v>0.79</v>
      </c>
      <c r="Y228" s="109"/>
      <c r="Z228" s="109"/>
      <c r="AA228" s="109"/>
      <c r="AB228" s="109"/>
      <c r="AC228" s="56">
        <v>1041</v>
      </c>
      <c r="AD228" s="58" t="s">
        <v>34</v>
      </c>
      <c r="AE228" s="58" t="s">
        <v>34</v>
      </c>
      <c r="AF228" s="52" t="s">
        <v>35</v>
      </c>
      <c r="AG228" s="52"/>
      <c r="AH228" s="106"/>
      <c r="AI228" s="59"/>
      <c r="AJ228" s="68" t="s">
        <v>9</v>
      </c>
      <c r="AK228" t="s">
        <v>9</v>
      </c>
      <c r="AL228" s="39" t="s">
        <v>9</v>
      </c>
      <c r="AM228" s="117"/>
      <c r="AN228" s="115" t="s">
        <v>9</v>
      </c>
      <c r="AO228" s="30"/>
      <c r="AQ228" s="5"/>
      <c r="AS228" s="35"/>
      <c r="AT228" s="30" t="s">
        <v>9</v>
      </c>
      <c r="AU228" s="20"/>
      <c r="AV228" t="str">
        <f t="shared" si="62"/>
        <v>punainen</v>
      </c>
      <c r="AW228" t="str">
        <f t="shared" si="63"/>
        <v>punainen</v>
      </c>
      <c r="AX228" t="str">
        <f t="shared" si="64"/>
        <v>punainen</v>
      </c>
      <c r="AY228" s="31">
        <f t="shared" si="65"/>
        <v>40</v>
      </c>
      <c r="AZ228" s="31">
        <f t="shared" si="66"/>
        <v>10</v>
      </c>
      <c r="BA228" s="31">
        <f t="shared" si="67"/>
        <v>10</v>
      </c>
      <c r="BB228" s="31">
        <f t="shared" si="68"/>
        <v>10</v>
      </c>
      <c r="BC228" s="31">
        <f t="shared" si="69"/>
        <v>10</v>
      </c>
      <c r="BM228" s="29" t="s">
        <v>34</v>
      </c>
      <c r="BN228" s="29" t="s">
        <v>34</v>
      </c>
    </row>
    <row r="229" spans="1:66" x14ac:dyDescent="0.25">
      <c r="A229" s="50">
        <v>218</v>
      </c>
      <c r="B229" s="50">
        <v>213</v>
      </c>
      <c r="C229" s="50" t="str">
        <f t="shared" si="58"/>
        <v>54_11_4290</v>
      </c>
      <c r="D229" s="50">
        <v>1</v>
      </c>
      <c r="E229" s="51">
        <f t="shared" si="59"/>
        <v>540011</v>
      </c>
      <c r="F229" s="76" t="str">
        <f t="shared" si="57"/>
        <v>54_11</v>
      </c>
      <c r="G229" s="80">
        <v>54</v>
      </c>
      <c r="H229" s="52">
        <v>11</v>
      </c>
      <c r="I229" s="52">
        <v>4290</v>
      </c>
      <c r="J229" s="53" t="str">
        <f t="shared" si="60"/>
        <v>ok</v>
      </c>
      <c r="K229" s="54" t="str">
        <f t="shared" si="61"/>
        <v>54_11</v>
      </c>
      <c r="L229" s="54">
        <v>54</v>
      </c>
      <c r="M229" s="54">
        <v>11</v>
      </c>
      <c r="N229" s="54">
        <v>4509</v>
      </c>
      <c r="O229" s="55">
        <v>5464</v>
      </c>
      <c r="P229" s="55">
        <v>84</v>
      </c>
      <c r="Q229" s="55">
        <v>4502</v>
      </c>
      <c r="R229" s="55">
        <v>70</v>
      </c>
      <c r="S229" s="52">
        <v>0</v>
      </c>
      <c r="T229" s="56">
        <v>6138</v>
      </c>
      <c r="U229" s="56">
        <v>712</v>
      </c>
      <c r="V229" s="56">
        <v>6674</v>
      </c>
      <c r="W229" s="56">
        <v>5464</v>
      </c>
      <c r="X229" s="57">
        <v>0.84</v>
      </c>
      <c r="Y229" s="109"/>
      <c r="Z229" s="109"/>
      <c r="AA229" s="109"/>
      <c r="AB229" s="109"/>
      <c r="AC229" s="56">
        <v>2361</v>
      </c>
      <c r="AD229" s="58" t="s">
        <v>34</v>
      </c>
      <c r="AE229" s="58" t="s">
        <v>34</v>
      </c>
      <c r="AF229" s="52" t="s">
        <v>35</v>
      </c>
      <c r="AG229" s="52"/>
      <c r="AH229" s="106"/>
      <c r="AI229" s="59"/>
      <c r="AJ229" s="68" t="s">
        <v>9</v>
      </c>
      <c r="AK229" t="s">
        <v>9</v>
      </c>
      <c r="AL229" s="39" t="s">
        <v>9</v>
      </c>
      <c r="AM229" s="117"/>
      <c r="AN229" s="115" t="s">
        <v>9</v>
      </c>
      <c r="AO229" s="30"/>
      <c r="AQ229" s="5"/>
      <c r="AS229" s="35"/>
      <c r="AT229" s="30" t="s">
        <v>9</v>
      </c>
      <c r="AU229" s="20"/>
      <c r="AV229" t="str">
        <f t="shared" si="62"/>
        <v>punainen</v>
      </c>
      <c r="AW229" t="str">
        <f t="shared" si="63"/>
        <v>punainen</v>
      </c>
      <c r="AX229" t="str">
        <f t="shared" si="64"/>
        <v>punainen</v>
      </c>
      <c r="AY229" s="31">
        <f t="shared" si="65"/>
        <v>40</v>
      </c>
      <c r="AZ229" s="31">
        <f t="shared" si="66"/>
        <v>10</v>
      </c>
      <c r="BA229" s="31">
        <f t="shared" si="67"/>
        <v>10</v>
      </c>
      <c r="BB229" s="31">
        <f t="shared" si="68"/>
        <v>10</v>
      </c>
      <c r="BC229" s="31">
        <f t="shared" si="69"/>
        <v>10</v>
      </c>
      <c r="BM229" s="29" t="s">
        <v>34</v>
      </c>
      <c r="BN229" s="29" t="s">
        <v>34</v>
      </c>
    </row>
    <row r="230" spans="1:66" x14ac:dyDescent="0.25">
      <c r="A230" s="50">
        <v>219</v>
      </c>
      <c r="B230" s="50">
        <v>214</v>
      </c>
      <c r="C230" s="50" t="str">
        <f t="shared" si="58"/>
        <v>54_12_6422</v>
      </c>
      <c r="D230" s="50">
        <v>1</v>
      </c>
      <c r="E230" s="51">
        <f t="shared" si="59"/>
        <v>540012</v>
      </c>
      <c r="F230" s="76" t="str">
        <f t="shared" si="57"/>
        <v>54_12</v>
      </c>
      <c r="G230" s="80">
        <v>54</v>
      </c>
      <c r="H230" s="52">
        <v>12</v>
      </c>
      <c r="I230" s="52">
        <v>6422</v>
      </c>
      <c r="J230" s="53" t="str">
        <f t="shared" si="60"/>
        <v>ok</v>
      </c>
      <c r="K230" s="54" t="str">
        <f t="shared" si="61"/>
        <v>54_12</v>
      </c>
      <c r="L230" s="54">
        <v>54</v>
      </c>
      <c r="M230" s="54">
        <v>12</v>
      </c>
      <c r="N230" s="54">
        <v>6082</v>
      </c>
      <c r="O230" s="55">
        <v>4698</v>
      </c>
      <c r="P230" s="55">
        <v>86</v>
      </c>
      <c r="Q230" s="55">
        <v>4094</v>
      </c>
      <c r="R230" s="55">
        <v>75</v>
      </c>
      <c r="S230" s="52">
        <v>0</v>
      </c>
      <c r="T230" s="56">
        <v>5159</v>
      </c>
      <c r="U230" s="56">
        <v>672</v>
      </c>
      <c r="V230" s="56">
        <v>5482</v>
      </c>
      <c r="W230" s="56">
        <v>4698</v>
      </c>
      <c r="X230" s="57">
        <v>0.86</v>
      </c>
      <c r="Y230" s="109"/>
      <c r="Z230" s="109"/>
      <c r="AA230" s="109"/>
      <c r="AB230" s="109"/>
      <c r="AC230" s="56">
        <v>978</v>
      </c>
      <c r="AD230" s="58" t="s">
        <v>34</v>
      </c>
      <c r="AE230" s="58" t="s">
        <v>34</v>
      </c>
      <c r="AF230" s="52" t="s">
        <v>35</v>
      </c>
      <c r="AG230" s="52"/>
      <c r="AH230" s="106"/>
      <c r="AI230" s="59"/>
      <c r="AJ230" s="68" t="s">
        <v>9</v>
      </c>
      <c r="AK230" t="s">
        <v>9</v>
      </c>
      <c r="AL230" s="39" t="s">
        <v>9</v>
      </c>
      <c r="AM230" s="117"/>
      <c r="AN230" s="115" t="s">
        <v>9</v>
      </c>
      <c r="AO230" s="30"/>
      <c r="AQ230" s="5"/>
      <c r="AS230" s="35"/>
      <c r="AT230" s="30" t="s">
        <v>9</v>
      </c>
      <c r="AU230" s="20"/>
      <c r="AV230" t="str">
        <f t="shared" si="62"/>
        <v>punainen</v>
      </c>
      <c r="AW230" t="str">
        <f t="shared" si="63"/>
        <v>punainen</v>
      </c>
      <c r="AX230" t="str">
        <f t="shared" si="64"/>
        <v>punainen</v>
      </c>
      <c r="AY230" s="31">
        <f t="shared" si="65"/>
        <v>40</v>
      </c>
      <c r="AZ230" s="31">
        <f t="shared" si="66"/>
        <v>10</v>
      </c>
      <c r="BA230" s="31">
        <f t="shared" si="67"/>
        <v>10</v>
      </c>
      <c r="BB230" s="31">
        <f t="shared" si="68"/>
        <v>10</v>
      </c>
      <c r="BC230" s="31">
        <f t="shared" si="69"/>
        <v>10</v>
      </c>
      <c r="BM230" s="29" t="s">
        <v>34</v>
      </c>
      <c r="BN230" s="29" t="s">
        <v>34</v>
      </c>
    </row>
    <row r="231" spans="1:66" x14ac:dyDescent="0.25">
      <c r="A231" s="50">
        <v>220</v>
      </c>
      <c r="B231" s="50">
        <v>215</v>
      </c>
      <c r="C231" s="50" t="str">
        <f t="shared" si="58"/>
        <v>54_13_6618</v>
      </c>
      <c r="D231" s="50">
        <v>1</v>
      </c>
      <c r="E231" s="51">
        <f t="shared" si="59"/>
        <v>540013</v>
      </c>
      <c r="F231" s="76" t="str">
        <f t="shared" si="57"/>
        <v>54_13</v>
      </c>
      <c r="G231" s="80">
        <v>54</v>
      </c>
      <c r="H231" s="52">
        <v>13</v>
      </c>
      <c r="I231" s="52">
        <v>6618</v>
      </c>
      <c r="J231" s="53" t="str">
        <f t="shared" si="60"/>
        <v>ok</v>
      </c>
      <c r="K231" s="54" t="str">
        <f t="shared" si="61"/>
        <v>54_13</v>
      </c>
      <c r="L231" s="54">
        <v>54</v>
      </c>
      <c r="M231" s="54">
        <v>13</v>
      </c>
      <c r="N231" s="54">
        <v>6580</v>
      </c>
      <c r="O231" s="55">
        <v>5342</v>
      </c>
      <c r="P231" s="55">
        <v>88</v>
      </c>
      <c r="Q231" s="55">
        <v>4539</v>
      </c>
      <c r="R231" s="55">
        <v>75</v>
      </c>
      <c r="S231" s="52">
        <v>0</v>
      </c>
      <c r="T231" s="56">
        <v>5720</v>
      </c>
      <c r="U231" s="56">
        <v>654</v>
      </c>
      <c r="V231" s="56">
        <v>6087</v>
      </c>
      <c r="W231" s="56">
        <v>5342</v>
      </c>
      <c r="X231" s="57">
        <v>0.88</v>
      </c>
      <c r="Y231" s="109"/>
      <c r="Z231" s="109"/>
      <c r="AA231" s="109"/>
      <c r="AB231" s="109"/>
      <c r="AC231" s="56">
        <v>1316</v>
      </c>
      <c r="AD231" s="58" t="s">
        <v>34</v>
      </c>
      <c r="AE231" s="58" t="s">
        <v>34</v>
      </c>
      <c r="AF231" s="52" t="s">
        <v>35</v>
      </c>
      <c r="AG231" s="52"/>
      <c r="AH231" s="106"/>
      <c r="AI231" s="59"/>
      <c r="AJ231" s="68" t="s">
        <v>9</v>
      </c>
      <c r="AK231" t="s">
        <v>9</v>
      </c>
      <c r="AL231" s="39" t="s">
        <v>9</v>
      </c>
      <c r="AM231" s="117"/>
      <c r="AN231" s="115" t="s">
        <v>9</v>
      </c>
      <c r="AO231" s="30"/>
      <c r="AQ231" s="5"/>
      <c r="AS231" s="35"/>
      <c r="AT231" s="30" t="s">
        <v>9</v>
      </c>
      <c r="AU231" s="20"/>
      <c r="AV231" t="str">
        <f t="shared" si="62"/>
        <v>punainen</v>
      </c>
      <c r="AW231" t="str">
        <f t="shared" si="63"/>
        <v>punainen</v>
      </c>
      <c r="AX231" t="str">
        <f t="shared" si="64"/>
        <v>punainen</v>
      </c>
      <c r="AY231" s="31">
        <f t="shared" si="65"/>
        <v>40</v>
      </c>
      <c r="AZ231" s="31">
        <f t="shared" si="66"/>
        <v>10</v>
      </c>
      <c r="BA231" s="31">
        <f t="shared" si="67"/>
        <v>10</v>
      </c>
      <c r="BB231" s="31">
        <f t="shared" si="68"/>
        <v>10</v>
      </c>
      <c r="BC231" s="31">
        <f t="shared" si="69"/>
        <v>10</v>
      </c>
      <c r="BM231" s="29" t="s">
        <v>34</v>
      </c>
      <c r="BN231" s="29" t="s">
        <v>34</v>
      </c>
    </row>
    <row r="232" spans="1:66" x14ac:dyDescent="0.25">
      <c r="A232" s="50">
        <v>221</v>
      </c>
      <c r="B232" s="50">
        <v>216</v>
      </c>
      <c r="C232" s="50" t="str">
        <f t="shared" si="58"/>
        <v>54_14_4880</v>
      </c>
      <c r="D232" s="50">
        <v>1</v>
      </c>
      <c r="E232" s="51">
        <f t="shared" si="59"/>
        <v>540014</v>
      </c>
      <c r="F232" s="76" t="str">
        <f t="shared" si="57"/>
        <v>54_14</v>
      </c>
      <c r="G232" s="80">
        <v>54</v>
      </c>
      <c r="H232" s="52">
        <v>14</v>
      </c>
      <c r="I232" s="52">
        <v>4880</v>
      </c>
      <c r="J232" s="53" t="str">
        <f t="shared" si="60"/>
        <v>ok</v>
      </c>
      <c r="K232" s="54" t="str">
        <f t="shared" si="61"/>
        <v>54_14</v>
      </c>
      <c r="L232" s="54">
        <v>54</v>
      </c>
      <c r="M232" s="54">
        <v>14</v>
      </c>
      <c r="N232" s="54">
        <v>4811</v>
      </c>
      <c r="O232" s="55">
        <v>5276</v>
      </c>
      <c r="P232" s="55">
        <v>94</v>
      </c>
      <c r="Q232" s="55">
        <v>4647</v>
      </c>
      <c r="R232" s="55">
        <v>83</v>
      </c>
      <c r="S232" s="52">
        <v>0</v>
      </c>
      <c r="T232" s="56">
        <v>3987</v>
      </c>
      <c r="U232" s="56">
        <v>516</v>
      </c>
      <c r="V232" s="56">
        <v>3988</v>
      </c>
      <c r="W232" s="56">
        <v>5276</v>
      </c>
      <c r="X232" s="57">
        <v>0.94</v>
      </c>
      <c r="Y232" s="109"/>
      <c r="Z232" s="109"/>
      <c r="AA232" s="109"/>
      <c r="AB232" s="109"/>
      <c r="AC232" s="56">
        <v>1254</v>
      </c>
      <c r="AD232" s="58" t="s">
        <v>34</v>
      </c>
      <c r="AE232" s="58" t="s">
        <v>34</v>
      </c>
      <c r="AF232" s="52" t="s">
        <v>35</v>
      </c>
      <c r="AG232" s="52"/>
      <c r="AH232" s="106"/>
      <c r="AI232" s="59"/>
      <c r="AJ232" s="68" t="s">
        <v>9</v>
      </c>
      <c r="AK232" t="s">
        <v>9</v>
      </c>
      <c r="AL232" s="39" t="s">
        <v>9</v>
      </c>
      <c r="AM232" s="117"/>
      <c r="AN232" s="115" t="s">
        <v>9</v>
      </c>
      <c r="AO232" s="30"/>
      <c r="AQ232" s="5"/>
      <c r="AS232" s="35"/>
      <c r="AT232" s="30" t="s">
        <v>9</v>
      </c>
      <c r="AU232" s="20"/>
      <c r="AV232" t="str">
        <f t="shared" si="62"/>
        <v>punainen</v>
      </c>
      <c r="AW232" t="str">
        <f t="shared" si="63"/>
        <v>punainen</v>
      </c>
      <c r="AX232" t="str">
        <f t="shared" si="64"/>
        <v>punainen</v>
      </c>
      <c r="AY232" s="31">
        <f t="shared" si="65"/>
        <v>40</v>
      </c>
      <c r="AZ232" s="31">
        <f t="shared" si="66"/>
        <v>10</v>
      </c>
      <c r="BA232" s="31">
        <f t="shared" si="67"/>
        <v>10</v>
      </c>
      <c r="BB232" s="31">
        <f t="shared" si="68"/>
        <v>10</v>
      </c>
      <c r="BC232" s="31">
        <f t="shared" si="69"/>
        <v>10</v>
      </c>
      <c r="BM232" s="29" t="s">
        <v>34</v>
      </c>
      <c r="BN232" s="29" t="s">
        <v>34</v>
      </c>
    </row>
    <row r="233" spans="1:66" x14ac:dyDescent="0.25">
      <c r="A233" s="50">
        <v>222</v>
      </c>
      <c r="B233" s="50"/>
      <c r="C233" s="50" t="str">
        <f t="shared" si="58"/>
        <v>54_15_6085</v>
      </c>
      <c r="D233" s="50">
        <v>1</v>
      </c>
      <c r="E233" s="51"/>
      <c r="F233" s="76" t="str">
        <f t="shared" si="57"/>
        <v>54_15</v>
      </c>
      <c r="G233" s="80">
        <v>54</v>
      </c>
      <c r="H233" s="52">
        <v>15</v>
      </c>
      <c r="I233" s="52">
        <v>6085</v>
      </c>
      <c r="J233" s="53">
        <v>6085</v>
      </c>
      <c r="K233" s="54">
        <v>6085</v>
      </c>
      <c r="L233" s="54">
        <v>6085</v>
      </c>
      <c r="M233" s="54"/>
      <c r="N233" s="54"/>
      <c r="O233" s="55"/>
      <c r="P233" s="55"/>
      <c r="Q233" s="55"/>
      <c r="R233" s="55"/>
      <c r="S233" s="52"/>
      <c r="T233" s="52">
        <v>3625</v>
      </c>
      <c r="U233" s="52">
        <v>540</v>
      </c>
      <c r="V233" s="52">
        <v>3481</v>
      </c>
      <c r="W233" s="52"/>
      <c r="X233" s="52"/>
      <c r="Y233" s="110"/>
      <c r="Z233" s="110" t="s">
        <v>69</v>
      </c>
      <c r="AA233" s="110"/>
      <c r="AB233" s="110" t="s">
        <v>65</v>
      </c>
      <c r="AC233" s="56">
        <v>1029</v>
      </c>
      <c r="AD233" s="62" t="s">
        <v>73</v>
      </c>
      <c r="AE233" s="62" t="s">
        <v>73</v>
      </c>
      <c r="AF233" s="52"/>
      <c r="AG233" s="52"/>
      <c r="AH233" s="106"/>
      <c r="AI233" s="59" t="s">
        <v>74</v>
      </c>
      <c r="AJ233" s="69" t="s">
        <v>9</v>
      </c>
      <c r="AK233" s="34" t="s">
        <v>9</v>
      </c>
      <c r="AL233" s="38" t="s">
        <v>9</v>
      </c>
      <c r="AM233" s="39"/>
      <c r="AN233" s="115"/>
      <c r="AO233" s="26" t="s">
        <v>9</v>
      </c>
      <c r="AQ233" s="5"/>
      <c r="AS233" s="37"/>
      <c r="AT233" s="30"/>
      <c r="BE233" s="2" t="s">
        <v>37</v>
      </c>
      <c r="BF233" s="2" t="s">
        <v>37</v>
      </c>
      <c r="BG233" s="2" t="s">
        <v>37</v>
      </c>
      <c r="BI233" s="2" t="s">
        <v>9</v>
      </c>
      <c r="BJ233" s="2" t="s">
        <v>9</v>
      </c>
      <c r="BK233" s="2" t="s">
        <v>9</v>
      </c>
    </row>
    <row r="234" spans="1:66" x14ac:dyDescent="0.25">
      <c r="A234" s="50">
        <v>223</v>
      </c>
      <c r="B234" s="50"/>
      <c r="C234" s="50" t="str">
        <f t="shared" si="58"/>
        <v>54_16_6495</v>
      </c>
      <c r="D234" s="50">
        <v>1</v>
      </c>
      <c r="E234" s="51"/>
      <c r="F234" s="76" t="str">
        <f t="shared" si="57"/>
        <v>54_16</v>
      </c>
      <c r="G234" s="80">
        <v>54</v>
      </c>
      <c r="H234" s="52">
        <v>16</v>
      </c>
      <c r="I234" s="52">
        <v>6495</v>
      </c>
      <c r="J234" s="53">
        <v>6495</v>
      </c>
      <c r="K234" s="54">
        <v>6495</v>
      </c>
      <c r="L234" s="54">
        <v>6495</v>
      </c>
      <c r="M234" s="54"/>
      <c r="N234" s="54"/>
      <c r="O234" s="55"/>
      <c r="P234" s="55"/>
      <c r="Q234" s="55"/>
      <c r="R234" s="55"/>
      <c r="S234" s="52"/>
      <c r="T234" s="52">
        <v>3976</v>
      </c>
      <c r="U234" s="52">
        <v>594</v>
      </c>
      <c r="V234" s="52">
        <v>3978</v>
      </c>
      <c r="W234" s="52"/>
      <c r="X234" s="52"/>
      <c r="Y234" s="110"/>
      <c r="Z234" s="110" t="s">
        <v>69</v>
      </c>
      <c r="AA234" s="110"/>
      <c r="AB234" s="110" t="s">
        <v>65</v>
      </c>
      <c r="AC234" s="56">
        <v>1020</v>
      </c>
      <c r="AD234" s="62" t="s">
        <v>73</v>
      </c>
      <c r="AE234" s="62" t="s">
        <v>73</v>
      </c>
      <c r="AF234" s="52"/>
      <c r="AG234" s="52"/>
      <c r="AH234" s="106"/>
      <c r="AI234" s="59" t="s">
        <v>74</v>
      </c>
      <c r="AJ234" s="69" t="s">
        <v>9</v>
      </c>
      <c r="AK234" s="34" t="s">
        <v>9</v>
      </c>
      <c r="AL234" s="38" t="s">
        <v>9</v>
      </c>
      <c r="AM234" s="39"/>
      <c r="AN234" s="115"/>
      <c r="AO234" s="26" t="s">
        <v>9</v>
      </c>
      <c r="AQ234" s="5"/>
      <c r="AS234" s="37"/>
      <c r="AT234" s="30"/>
      <c r="BE234" s="2" t="s">
        <v>37</v>
      </c>
      <c r="BF234" s="2" t="s">
        <v>37</v>
      </c>
      <c r="BG234" s="2" t="s">
        <v>37</v>
      </c>
      <c r="BI234" s="2" t="s">
        <v>9</v>
      </c>
      <c r="BJ234" s="2" t="s">
        <v>9</v>
      </c>
      <c r="BK234" s="2" t="s">
        <v>9</v>
      </c>
    </row>
    <row r="235" spans="1:66" x14ac:dyDescent="0.25">
      <c r="A235" s="50">
        <v>224</v>
      </c>
      <c r="B235" s="50"/>
      <c r="C235" s="50" t="str">
        <f t="shared" si="58"/>
        <v>54_17_7218</v>
      </c>
      <c r="D235" s="50">
        <v>1</v>
      </c>
      <c r="E235" s="51"/>
      <c r="F235" s="76" t="str">
        <f t="shared" si="57"/>
        <v>54_17</v>
      </c>
      <c r="G235" s="80">
        <v>54</v>
      </c>
      <c r="H235" s="52">
        <v>17</v>
      </c>
      <c r="I235" s="52">
        <v>7218</v>
      </c>
      <c r="J235" s="53">
        <v>7218</v>
      </c>
      <c r="K235" s="54">
        <v>7218</v>
      </c>
      <c r="L235" s="54">
        <v>7218</v>
      </c>
      <c r="M235" s="54"/>
      <c r="N235" s="54"/>
      <c r="O235" s="55"/>
      <c r="P235" s="55"/>
      <c r="Q235" s="55"/>
      <c r="R235" s="55"/>
      <c r="S235" s="52"/>
      <c r="T235" s="52">
        <v>4635</v>
      </c>
      <c r="U235" s="52">
        <v>494</v>
      </c>
      <c r="V235" s="52">
        <v>4942</v>
      </c>
      <c r="W235" s="52"/>
      <c r="X235" s="52"/>
      <c r="Y235" s="110" t="s">
        <v>67</v>
      </c>
      <c r="Z235" s="110" t="s">
        <v>69</v>
      </c>
      <c r="AA235" s="110" t="s">
        <v>65</v>
      </c>
      <c r="AB235" s="110" t="s">
        <v>65</v>
      </c>
      <c r="AC235" s="56">
        <v>1580</v>
      </c>
      <c r="AD235" s="62" t="s">
        <v>73</v>
      </c>
      <c r="AE235" s="62" t="s">
        <v>73</v>
      </c>
      <c r="AF235" s="52"/>
      <c r="AG235" s="52"/>
      <c r="AH235" s="106"/>
      <c r="AI235" s="59" t="s">
        <v>74</v>
      </c>
      <c r="AJ235" s="69" t="s">
        <v>9</v>
      </c>
      <c r="AK235" s="34" t="s">
        <v>9</v>
      </c>
      <c r="AL235" s="38" t="s">
        <v>9</v>
      </c>
      <c r="AM235" s="39"/>
      <c r="AN235" s="115"/>
      <c r="AO235" s="26" t="s">
        <v>9</v>
      </c>
      <c r="AQ235" s="5"/>
      <c r="AS235" s="37"/>
      <c r="AT235" s="30"/>
      <c r="BE235" s="2" t="s">
        <v>9</v>
      </c>
      <c r="BF235" s="2" t="s">
        <v>9</v>
      </c>
      <c r="BG235" s="2" t="s">
        <v>9</v>
      </c>
      <c r="BI235" s="2" t="s">
        <v>9</v>
      </c>
      <c r="BJ235" s="2" t="s">
        <v>9</v>
      </c>
      <c r="BK235" s="2" t="s">
        <v>9</v>
      </c>
    </row>
    <row r="236" spans="1:66" x14ac:dyDescent="0.25">
      <c r="A236" s="50">
        <v>225</v>
      </c>
      <c r="B236" s="50"/>
      <c r="C236" s="50" t="str">
        <f t="shared" si="58"/>
        <v>54_18_4354</v>
      </c>
      <c r="D236" s="50">
        <v>1</v>
      </c>
      <c r="E236" s="51"/>
      <c r="F236" s="76" t="str">
        <f t="shared" si="57"/>
        <v>54_18</v>
      </c>
      <c r="G236" s="80">
        <v>54</v>
      </c>
      <c r="H236" s="52">
        <v>18</v>
      </c>
      <c r="I236" s="52">
        <v>4354</v>
      </c>
      <c r="J236" s="53">
        <v>4354</v>
      </c>
      <c r="K236" s="54">
        <v>4354</v>
      </c>
      <c r="L236" s="54">
        <v>4354</v>
      </c>
      <c r="M236" s="54"/>
      <c r="N236" s="54"/>
      <c r="O236" s="55"/>
      <c r="P236" s="55"/>
      <c r="Q236" s="55"/>
      <c r="R236" s="55"/>
      <c r="S236" s="52"/>
      <c r="T236" s="52">
        <v>4635</v>
      </c>
      <c r="U236" s="52">
        <v>494</v>
      </c>
      <c r="V236" s="52">
        <v>4942</v>
      </c>
      <c r="W236" s="52"/>
      <c r="X236" s="52"/>
      <c r="Y236" s="110" t="s">
        <v>67</v>
      </c>
      <c r="Z236" s="110" t="s">
        <v>69</v>
      </c>
      <c r="AA236" s="110" t="s">
        <v>65</v>
      </c>
      <c r="AB236" s="110" t="s">
        <v>65</v>
      </c>
      <c r="AC236" s="56">
        <v>1559</v>
      </c>
      <c r="AD236" s="62" t="s">
        <v>73</v>
      </c>
      <c r="AE236" s="62" t="s">
        <v>73</v>
      </c>
      <c r="AF236" s="52"/>
      <c r="AG236" s="52"/>
      <c r="AH236" s="106"/>
      <c r="AI236" s="59" t="s">
        <v>74</v>
      </c>
      <c r="AJ236" s="69" t="s">
        <v>9</v>
      </c>
      <c r="AK236" s="34" t="s">
        <v>9</v>
      </c>
      <c r="AL236" s="38" t="s">
        <v>9</v>
      </c>
      <c r="AM236" s="39"/>
      <c r="AN236" s="115"/>
      <c r="AO236" s="26" t="s">
        <v>9</v>
      </c>
      <c r="AQ236" s="5"/>
      <c r="AS236" s="37"/>
      <c r="AT236" s="30"/>
      <c r="BE236" s="2" t="s">
        <v>9</v>
      </c>
      <c r="BF236" s="2" t="s">
        <v>9</v>
      </c>
      <c r="BG236" s="2" t="s">
        <v>9</v>
      </c>
      <c r="BI236" s="2" t="s">
        <v>9</v>
      </c>
      <c r="BJ236" s="2" t="s">
        <v>9</v>
      </c>
      <c r="BK236" s="2" t="s">
        <v>9</v>
      </c>
    </row>
    <row r="237" spans="1:66" x14ac:dyDescent="0.25">
      <c r="A237" s="50">
        <v>226</v>
      </c>
      <c r="B237" s="50"/>
      <c r="C237" s="50" t="str">
        <f t="shared" si="58"/>
        <v>54_19_5095</v>
      </c>
      <c r="D237" s="50">
        <v>1</v>
      </c>
      <c r="E237" s="51"/>
      <c r="F237" s="76" t="str">
        <f t="shared" si="57"/>
        <v>54_19</v>
      </c>
      <c r="G237" s="80">
        <v>54</v>
      </c>
      <c r="H237" s="52">
        <v>19</v>
      </c>
      <c r="I237" s="52">
        <v>5095</v>
      </c>
      <c r="J237" s="53">
        <v>5095</v>
      </c>
      <c r="K237" s="54">
        <v>5095</v>
      </c>
      <c r="L237" s="54">
        <v>5095</v>
      </c>
      <c r="M237" s="54"/>
      <c r="N237" s="54"/>
      <c r="O237" s="55"/>
      <c r="P237" s="55"/>
      <c r="Q237" s="55"/>
      <c r="R237" s="55"/>
      <c r="S237" s="52"/>
      <c r="T237" s="52">
        <v>4986</v>
      </c>
      <c r="U237" s="52">
        <v>593</v>
      </c>
      <c r="V237" s="52">
        <v>5162</v>
      </c>
      <c r="W237" s="52"/>
      <c r="X237" s="52"/>
      <c r="Y237" s="110" t="s">
        <v>67</v>
      </c>
      <c r="Z237" s="110" t="s">
        <v>69</v>
      </c>
      <c r="AA237" s="110" t="s">
        <v>65</v>
      </c>
      <c r="AB237" s="110" t="s">
        <v>65</v>
      </c>
      <c r="AC237" s="56">
        <v>1633</v>
      </c>
      <c r="AD237" s="62" t="s">
        <v>73</v>
      </c>
      <c r="AE237" s="62" t="s">
        <v>73</v>
      </c>
      <c r="AF237" s="52"/>
      <c r="AG237" s="52"/>
      <c r="AH237" s="106"/>
      <c r="AI237" s="59" t="s">
        <v>74</v>
      </c>
      <c r="AJ237" s="69" t="s">
        <v>9</v>
      </c>
      <c r="AK237" s="34" t="s">
        <v>9</v>
      </c>
      <c r="AL237" s="38" t="s">
        <v>9</v>
      </c>
      <c r="AM237" s="39"/>
      <c r="AN237" s="115"/>
      <c r="AO237" s="26" t="s">
        <v>9</v>
      </c>
      <c r="AQ237" s="5"/>
      <c r="AS237" s="37"/>
      <c r="AT237" s="30"/>
      <c r="BE237" s="2" t="s">
        <v>9</v>
      </c>
      <c r="BF237" s="2" t="s">
        <v>9</v>
      </c>
      <c r="BG237" s="2" t="s">
        <v>9</v>
      </c>
      <c r="BI237" s="2" t="s">
        <v>9</v>
      </c>
      <c r="BJ237" s="2" t="s">
        <v>9</v>
      </c>
      <c r="BK237" s="2" t="s">
        <v>9</v>
      </c>
    </row>
    <row r="238" spans="1:66" x14ac:dyDescent="0.25">
      <c r="A238" s="50">
        <v>227</v>
      </c>
      <c r="B238" s="50">
        <v>217</v>
      </c>
      <c r="C238" s="50" t="str">
        <f t="shared" si="58"/>
        <v>55_1_8068</v>
      </c>
      <c r="D238" s="50">
        <v>1</v>
      </c>
      <c r="E238" s="51">
        <f t="shared" ref="E238:E301" si="70">G238*10000+H238</f>
        <v>550001</v>
      </c>
      <c r="F238" s="76" t="str">
        <f t="shared" si="57"/>
        <v>55_1</v>
      </c>
      <c r="G238" s="80">
        <v>55</v>
      </c>
      <c r="H238" s="52">
        <v>1</v>
      </c>
      <c r="I238" s="52">
        <v>8068</v>
      </c>
      <c r="J238" s="53" t="str">
        <f t="shared" ref="J238:J301" si="71">IF(F238=K238,"ok","huom!")</f>
        <v>ok</v>
      </c>
      <c r="K238" s="54" t="str">
        <f t="shared" ref="K238:K261" si="72">CONCATENATE(L238,"_",M238)</f>
        <v>55_1</v>
      </c>
      <c r="L238" s="54">
        <v>55</v>
      </c>
      <c r="M238" s="54">
        <v>1</v>
      </c>
      <c r="N238" s="54">
        <v>8038</v>
      </c>
      <c r="O238" s="55">
        <v>3578</v>
      </c>
      <c r="P238" s="55">
        <v>70</v>
      </c>
      <c r="Q238" s="55">
        <v>2609</v>
      </c>
      <c r="R238" s="55">
        <v>51</v>
      </c>
      <c r="S238" s="52">
        <v>0</v>
      </c>
      <c r="T238" s="56">
        <v>8212</v>
      </c>
      <c r="U238" s="56">
        <v>608</v>
      </c>
      <c r="V238" s="56">
        <v>8896</v>
      </c>
      <c r="W238" s="56">
        <v>3578</v>
      </c>
      <c r="X238" s="57">
        <v>0.7</v>
      </c>
      <c r="Y238" s="109"/>
      <c r="Z238" s="109"/>
      <c r="AA238" s="109"/>
      <c r="AB238" s="109"/>
      <c r="AC238" s="56">
        <v>4749</v>
      </c>
      <c r="AD238" s="58" t="s">
        <v>34</v>
      </c>
      <c r="AE238" s="58" t="s">
        <v>34</v>
      </c>
      <c r="AF238" s="52" t="s">
        <v>35</v>
      </c>
      <c r="AG238" s="52"/>
      <c r="AH238" s="106"/>
      <c r="AI238" s="59"/>
      <c r="AJ238" s="68" t="s">
        <v>9</v>
      </c>
      <c r="AK238" t="s">
        <v>10</v>
      </c>
      <c r="AL238" s="39" t="s">
        <v>51</v>
      </c>
      <c r="AM238" s="117"/>
      <c r="AN238" s="115" t="s">
        <v>51</v>
      </c>
      <c r="AO238" s="30"/>
      <c r="AQ238" s="5"/>
      <c r="AS238" s="35"/>
      <c r="AT238" s="30" t="s">
        <v>51</v>
      </c>
      <c r="AU238" s="20"/>
      <c r="AV238" t="str">
        <f t="shared" ref="AV238:AV301" si="73">IF(X238="ei mallia","ei mallia",IF(X238&gt;0.599999,IF(W238&gt;999,"punainen",IF(AC238&gt;99,"punainen",IF(AD238="osa seud. yht","punainen","musta"))),"musta"))</f>
        <v>punainen</v>
      </c>
      <c r="AW238" t="str">
        <f t="shared" ref="AW238:AW301" si="74">IF(X238="ei mallia","ei mallia",IF(X238&gt;0.399999,IF(W238&gt;1999,"punainen",IF(AC238&gt;499,"punainen",IF(AE238="osa seud. yht","punainen","musta"))),"musta"))</f>
        <v>punainen</v>
      </c>
      <c r="AX238" t="str">
        <f t="shared" ref="AX238:AX301" si="75">IF(X238="ei mallia","ei mallia",IF(AY238&gt;20,"punainen","musta"))</f>
        <v>punainen</v>
      </c>
      <c r="AY238" s="31">
        <f t="shared" ref="AY238:AY301" si="76">SUM(AZ238:BC238)</f>
        <v>40</v>
      </c>
      <c r="AZ238" s="31">
        <f t="shared" ref="AZ238:AZ301" si="77">IF(X238&gt;0.59999,10,IF(X238&gt;0.39999,1,0))</f>
        <v>10</v>
      </c>
      <c r="BA238" s="31">
        <f t="shared" ref="BA238:BA301" si="78">IF(W238&gt;1999,10,IF(W238&gt;999,1,0))</f>
        <v>10</v>
      </c>
      <c r="BB238" s="31">
        <f t="shared" ref="BB238:BB301" si="79">IF(AC238&gt;499,10,IF(AC238&gt;99,1,0))</f>
        <v>10</v>
      </c>
      <c r="BC238" s="31">
        <f t="shared" ref="BC238:BC301" si="80">IF(AE238="osa seud. yht",10,IF(AD238="osa seud. yht",1,0))</f>
        <v>10</v>
      </c>
      <c r="BM238" s="29" t="s">
        <v>34</v>
      </c>
      <c r="BN238" s="29" t="s">
        <v>34</v>
      </c>
    </row>
    <row r="239" spans="1:66" x14ac:dyDescent="0.25">
      <c r="A239" s="50">
        <v>228</v>
      </c>
      <c r="B239" s="50">
        <v>218</v>
      </c>
      <c r="C239" s="50" t="str">
        <f t="shared" si="58"/>
        <v>55_2_5995</v>
      </c>
      <c r="D239" s="50">
        <v>1</v>
      </c>
      <c r="E239" s="51">
        <f t="shared" si="70"/>
        <v>550002</v>
      </c>
      <c r="F239" s="76" t="str">
        <f t="shared" si="57"/>
        <v>55_2</v>
      </c>
      <c r="G239" s="80">
        <v>55</v>
      </c>
      <c r="H239" s="52">
        <v>2</v>
      </c>
      <c r="I239" s="52">
        <v>5995</v>
      </c>
      <c r="J239" s="53" t="str">
        <f t="shared" si="71"/>
        <v>ok</v>
      </c>
      <c r="K239" s="54" t="str">
        <f t="shared" si="72"/>
        <v>55_2</v>
      </c>
      <c r="L239" s="54">
        <v>55</v>
      </c>
      <c r="M239" s="54">
        <v>2</v>
      </c>
      <c r="N239" s="54">
        <v>5949</v>
      </c>
      <c r="O239" s="55">
        <v>4632</v>
      </c>
      <c r="P239" s="55">
        <v>77</v>
      </c>
      <c r="Q239" s="55">
        <v>3129</v>
      </c>
      <c r="R239" s="55">
        <v>52</v>
      </c>
      <c r="S239" s="52">
        <v>0</v>
      </c>
      <c r="T239" s="56">
        <v>5762</v>
      </c>
      <c r="U239" s="56">
        <v>426</v>
      </c>
      <c r="V239" s="56">
        <v>6164</v>
      </c>
      <c r="W239" s="56">
        <v>4632</v>
      </c>
      <c r="X239" s="57">
        <v>0.77</v>
      </c>
      <c r="Y239" s="109"/>
      <c r="Z239" s="109"/>
      <c r="AA239" s="109"/>
      <c r="AB239" s="109"/>
      <c r="AC239" s="56">
        <v>1168</v>
      </c>
      <c r="AD239" s="58" t="s">
        <v>34</v>
      </c>
      <c r="AE239" s="58" t="s">
        <v>34</v>
      </c>
      <c r="AF239" s="52" t="s">
        <v>35</v>
      </c>
      <c r="AG239" s="52"/>
      <c r="AH239" s="106"/>
      <c r="AI239" s="59"/>
      <c r="AJ239" s="68" t="s">
        <v>9</v>
      </c>
      <c r="AK239" t="s">
        <v>9</v>
      </c>
      <c r="AL239" s="39" t="s">
        <v>9</v>
      </c>
      <c r="AM239" s="117"/>
      <c r="AN239" s="115" t="s">
        <v>9</v>
      </c>
      <c r="AO239" s="30"/>
      <c r="AQ239" s="5"/>
      <c r="AS239" s="35"/>
      <c r="AT239" s="30" t="s">
        <v>9</v>
      </c>
      <c r="AU239" s="20"/>
      <c r="AV239" t="str">
        <f t="shared" si="73"/>
        <v>punainen</v>
      </c>
      <c r="AW239" t="str">
        <f t="shared" si="74"/>
        <v>punainen</v>
      </c>
      <c r="AX239" t="str">
        <f t="shared" si="75"/>
        <v>punainen</v>
      </c>
      <c r="AY239" s="31">
        <f t="shared" si="76"/>
        <v>40</v>
      </c>
      <c r="AZ239" s="31">
        <f t="shared" si="77"/>
        <v>10</v>
      </c>
      <c r="BA239" s="31">
        <f t="shared" si="78"/>
        <v>10</v>
      </c>
      <c r="BB239" s="31">
        <f t="shared" si="79"/>
        <v>10</v>
      </c>
      <c r="BC239" s="31">
        <f t="shared" si="80"/>
        <v>10</v>
      </c>
      <c r="BM239" s="29" t="s">
        <v>34</v>
      </c>
      <c r="BN239" s="29" t="s">
        <v>34</v>
      </c>
    </row>
    <row r="240" spans="1:66" x14ac:dyDescent="0.25">
      <c r="A240" s="50">
        <v>229</v>
      </c>
      <c r="B240" s="50">
        <v>219</v>
      </c>
      <c r="C240" s="50" t="str">
        <f t="shared" si="58"/>
        <v>55_3_7900</v>
      </c>
      <c r="D240" s="50">
        <v>1</v>
      </c>
      <c r="E240" s="51">
        <f t="shared" si="70"/>
        <v>550003</v>
      </c>
      <c r="F240" s="76" t="str">
        <f t="shared" si="57"/>
        <v>55_3</v>
      </c>
      <c r="G240" s="80">
        <v>55</v>
      </c>
      <c r="H240" s="52">
        <v>3</v>
      </c>
      <c r="I240" s="52">
        <v>7900</v>
      </c>
      <c r="J240" s="53" t="str">
        <f t="shared" si="71"/>
        <v>ok</v>
      </c>
      <c r="K240" s="54" t="str">
        <f t="shared" si="72"/>
        <v>55_3</v>
      </c>
      <c r="L240" s="54">
        <v>55</v>
      </c>
      <c r="M240" s="54">
        <v>3</v>
      </c>
      <c r="N240" s="54">
        <v>10978</v>
      </c>
      <c r="O240" s="55">
        <v>3800</v>
      </c>
      <c r="P240" s="55">
        <v>95</v>
      </c>
      <c r="Q240" s="55">
        <v>2795</v>
      </c>
      <c r="R240" s="55">
        <v>70</v>
      </c>
      <c r="S240" s="52">
        <v>0</v>
      </c>
      <c r="T240" s="56">
        <v>3105</v>
      </c>
      <c r="U240" s="56">
        <v>428</v>
      </c>
      <c r="V240" s="56">
        <v>3251</v>
      </c>
      <c r="W240" s="56">
        <v>3800</v>
      </c>
      <c r="X240" s="57">
        <v>0.95</v>
      </c>
      <c r="Y240" s="109"/>
      <c r="Z240" s="109"/>
      <c r="AA240" s="109"/>
      <c r="AB240" s="109"/>
      <c r="AC240" s="56">
        <v>964</v>
      </c>
      <c r="AD240" s="58" t="s">
        <v>34</v>
      </c>
      <c r="AE240" s="58" t="s">
        <v>34</v>
      </c>
      <c r="AF240" s="52" t="s">
        <v>35</v>
      </c>
      <c r="AG240" s="52"/>
      <c r="AH240" s="106"/>
      <c r="AI240" s="59"/>
      <c r="AJ240" s="68" t="s">
        <v>9</v>
      </c>
      <c r="AK240" t="s">
        <v>9</v>
      </c>
      <c r="AL240" s="39" t="s">
        <v>9</v>
      </c>
      <c r="AM240" s="117"/>
      <c r="AN240" s="115" t="s">
        <v>9</v>
      </c>
      <c r="AO240" s="30"/>
      <c r="AQ240" s="5"/>
      <c r="AS240" s="35"/>
      <c r="AT240" s="30" t="s">
        <v>9</v>
      </c>
      <c r="AU240" s="20"/>
      <c r="AV240" t="str">
        <f t="shared" si="73"/>
        <v>punainen</v>
      </c>
      <c r="AW240" t="str">
        <f t="shared" si="74"/>
        <v>punainen</v>
      </c>
      <c r="AX240" t="str">
        <f t="shared" si="75"/>
        <v>punainen</v>
      </c>
      <c r="AY240" s="31">
        <f t="shared" si="76"/>
        <v>40</v>
      </c>
      <c r="AZ240" s="31">
        <f t="shared" si="77"/>
        <v>10</v>
      </c>
      <c r="BA240" s="31">
        <f t="shared" si="78"/>
        <v>10</v>
      </c>
      <c r="BB240" s="31">
        <f t="shared" si="79"/>
        <v>10</v>
      </c>
      <c r="BC240" s="31">
        <f t="shared" si="80"/>
        <v>10</v>
      </c>
      <c r="BM240" s="29" t="s">
        <v>34</v>
      </c>
      <c r="BN240" s="29" t="s">
        <v>34</v>
      </c>
    </row>
    <row r="241" spans="1:66" x14ac:dyDescent="0.25">
      <c r="A241" s="50">
        <v>230</v>
      </c>
      <c r="B241" s="50">
        <v>220</v>
      </c>
      <c r="C241" s="50" t="str">
        <f t="shared" si="58"/>
        <v>55_4_7182</v>
      </c>
      <c r="D241" s="50">
        <v>1</v>
      </c>
      <c r="E241" s="51">
        <f t="shared" si="70"/>
        <v>550004</v>
      </c>
      <c r="F241" s="76" t="str">
        <f t="shared" si="57"/>
        <v>55_4</v>
      </c>
      <c r="G241" s="80">
        <v>55</v>
      </c>
      <c r="H241" s="52">
        <v>4</v>
      </c>
      <c r="I241" s="52">
        <v>7182</v>
      </c>
      <c r="J241" s="53" t="str">
        <f t="shared" si="71"/>
        <v>ok</v>
      </c>
      <c r="K241" s="54" t="str">
        <f t="shared" si="72"/>
        <v>55_4</v>
      </c>
      <c r="L241" s="54">
        <v>55</v>
      </c>
      <c r="M241" s="54">
        <v>4</v>
      </c>
      <c r="N241" s="54">
        <v>3992</v>
      </c>
      <c r="O241" s="55">
        <v>4551</v>
      </c>
      <c r="P241" s="55">
        <v>91</v>
      </c>
      <c r="Q241" s="55">
        <v>3315</v>
      </c>
      <c r="R241" s="55">
        <v>66</v>
      </c>
      <c r="S241" s="52">
        <v>0</v>
      </c>
      <c r="T241" s="56">
        <v>3708</v>
      </c>
      <c r="U241" s="56">
        <v>461</v>
      </c>
      <c r="V241" s="56">
        <v>3864</v>
      </c>
      <c r="W241" s="56">
        <v>4551</v>
      </c>
      <c r="X241" s="57">
        <v>0.91</v>
      </c>
      <c r="Y241" s="109"/>
      <c r="Z241" s="109"/>
      <c r="AA241" s="109"/>
      <c r="AB241" s="109"/>
      <c r="AC241" s="56">
        <v>909</v>
      </c>
      <c r="AD241" s="58" t="s">
        <v>34</v>
      </c>
      <c r="AE241" s="58" t="s">
        <v>34</v>
      </c>
      <c r="AF241" s="52" t="s">
        <v>35</v>
      </c>
      <c r="AG241" s="52"/>
      <c r="AH241" s="106"/>
      <c r="AI241" s="59"/>
      <c r="AJ241" s="68" t="s">
        <v>9</v>
      </c>
      <c r="AK241" t="s">
        <v>9</v>
      </c>
      <c r="AL241" s="39" t="s">
        <v>9</v>
      </c>
      <c r="AM241" s="117"/>
      <c r="AN241" s="115" t="s">
        <v>9</v>
      </c>
      <c r="AO241" s="30"/>
      <c r="AQ241" s="5"/>
      <c r="AS241" s="35"/>
      <c r="AT241" s="30" t="s">
        <v>9</v>
      </c>
      <c r="AU241" s="20"/>
      <c r="AV241" t="str">
        <f t="shared" si="73"/>
        <v>punainen</v>
      </c>
      <c r="AW241" t="str">
        <f t="shared" si="74"/>
        <v>punainen</v>
      </c>
      <c r="AX241" t="str">
        <f t="shared" si="75"/>
        <v>punainen</v>
      </c>
      <c r="AY241" s="31">
        <f t="shared" si="76"/>
        <v>40</v>
      </c>
      <c r="AZ241" s="31">
        <f t="shared" si="77"/>
        <v>10</v>
      </c>
      <c r="BA241" s="31">
        <f t="shared" si="78"/>
        <v>10</v>
      </c>
      <c r="BB241" s="31">
        <f t="shared" si="79"/>
        <v>10</v>
      </c>
      <c r="BC241" s="31">
        <f t="shared" si="80"/>
        <v>10</v>
      </c>
      <c r="BM241" s="29" t="s">
        <v>34</v>
      </c>
      <c r="BN241" s="29" t="s">
        <v>34</v>
      </c>
    </row>
    <row r="242" spans="1:66" x14ac:dyDescent="0.25">
      <c r="A242" s="50">
        <v>231</v>
      </c>
      <c r="B242" s="50">
        <v>221</v>
      </c>
      <c r="C242" s="50" t="str">
        <f t="shared" si="58"/>
        <v>55_5_4763</v>
      </c>
      <c r="D242" s="50">
        <v>1</v>
      </c>
      <c r="E242" s="51">
        <f t="shared" si="70"/>
        <v>550005</v>
      </c>
      <c r="F242" s="76" t="str">
        <f t="shared" si="57"/>
        <v>55_5</v>
      </c>
      <c r="G242" s="80">
        <v>55</v>
      </c>
      <c r="H242" s="52">
        <v>5</v>
      </c>
      <c r="I242" s="52">
        <v>4763</v>
      </c>
      <c r="J242" s="53" t="str">
        <f t="shared" si="71"/>
        <v>ok</v>
      </c>
      <c r="K242" s="54" t="str">
        <f t="shared" si="72"/>
        <v>55_5</v>
      </c>
      <c r="L242" s="54">
        <v>55</v>
      </c>
      <c r="M242" s="54">
        <v>5</v>
      </c>
      <c r="N242" s="54">
        <v>4737</v>
      </c>
      <c r="O242" s="55">
        <v>4833</v>
      </c>
      <c r="P242" s="55">
        <v>87</v>
      </c>
      <c r="Q242" s="55">
        <v>3622</v>
      </c>
      <c r="R242" s="55">
        <v>65</v>
      </c>
      <c r="S242" s="52">
        <v>0</v>
      </c>
      <c r="T242" s="56">
        <v>4942</v>
      </c>
      <c r="U242" s="56">
        <v>528</v>
      </c>
      <c r="V242" s="56">
        <v>5117</v>
      </c>
      <c r="W242" s="56">
        <v>4833</v>
      </c>
      <c r="X242" s="57">
        <v>0.87</v>
      </c>
      <c r="Y242" s="109"/>
      <c r="Z242" s="109"/>
      <c r="AA242" s="109"/>
      <c r="AB242" s="109"/>
      <c r="AC242" s="56">
        <v>1341</v>
      </c>
      <c r="AD242" s="58" t="s">
        <v>34</v>
      </c>
      <c r="AE242" s="58" t="s">
        <v>34</v>
      </c>
      <c r="AF242" s="52" t="s">
        <v>35</v>
      </c>
      <c r="AG242" s="52"/>
      <c r="AH242" s="106"/>
      <c r="AI242" s="59"/>
      <c r="AJ242" s="68" t="s">
        <v>9</v>
      </c>
      <c r="AK242" t="s">
        <v>9</v>
      </c>
      <c r="AL242" s="39" t="s">
        <v>9</v>
      </c>
      <c r="AM242" s="117"/>
      <c r="AN242" s="115" t="s">
        <v>9</v>
      </c>
      <c r="AO242" s="30"/>
      <c r="AQ242" s="5"/>
      <c r="AS242" s="35"/>
      <c r="AT242" s="30" t="s">
        <v>9</v>
      </c>
      <c r="AU242" s="20"/>
      <c r="AV242" t="str">
        <f t="shared" si="73"/>
        <v>punainen</v>
      </c>
      <c r="AW242" t="str">
        <f t="shared" si="74"/>
        <v>punainen</v>
      </c>
      <c r="AX242" t="str">
        <f t="shared" si="75"/>
        <v>punainen</v>
      </c>
      <c r="AY242" s="31">
        <f t="shared" si="76"/>
        <v>40</v>
      </c>
      <c r="AZ242" s="31">
        <f t="shared" si="77"/>
        <v>10</v>
      </c>
      <c r="BA242" s="31">
        <f t="shared" si="78"/>
        <v>10</v>
      </c>
      <c r="BB242" s="31">
        <f t="shared" si="79"/>
        <v>10</v>
      </c>
      <c r="BC242" s="31">
        <f t="shared" si="80"/>
        <v>10</v>
      </c>
      <c r="BM242" s="29" t="s">
        <v>34</v>
      </c>
      <c r="BN242" s="29" t="s">
        <v>34</v>
      </c>
    </row>
    <row r="243" spans="1:66" x14ac:dyDescent="0.25">
      <c r="A243" s="50">
        <v>232</v>
      </c>
      <c r="B243" s="50">
        <v>222</v>
      </c>
      <c r="C243" s="50" t="str">
        <f t="shared" si="58"/>
        <v>55_6_929</v>
      </c>
      <c r="D243" s="50">
        <v>1</v>
      </c>
      <c r="E243" s="51">
        <f t="shared" si="70"/>
        <v>550006</v>
      </c>
      <c r="F243" s="76" t="str">
        <f t="shared" si="57"/>
        <v>55_6</v>
      </c>
      <c r="G243" s="80">
        <v>55</v>
      </c>
      <c r="H243" s="52">
        <v>6</v>
      </c>
      <c r="I243" s="52">
        <v>929</v>
      </c>
      <c r="J243" s="53" t="str">
        <f t="shared" si="71"/>
        <v>ok</v>
      </c>
      <c r="K243" s="54" t="str">
        <f t="shared" si="72"/>
        <v>55_6</v>
      </c>
      <c r="L243" s="54">
        <v>55</v>
      </c>
      <c r="M243" s="54">
        <v>6</v>
      </c>
      <c r="N243" s="54">
        <v>928</v>
      </c>
      <c r="O243" s="55">
        <v>5594</v>
      </c>
      <c r="P243" s="55">
        <v>77</v>
      </c>
      <c r="Q243" s="55">
        <v>3996</v>
      </c>
      <c r="R243" s="55">
        <v>56</v>
      </c>
      <c r="S243" s="52">
        <v>0</v>
      </c>
      <c r="T243" s="56">
        <v>5149</v>
      </c>
      <c r="U243" s="56">
        <v>908</v>
      </c>
      <c r="V243" s="56">
        <v>5668</v>
      </c>
      <c r="W243" s="56">
        <v>5594</v>
      </c>
      <c r="X243" s="57">
        <v>0.77</v>
      </c>
      <c r="Y243" s="109"/>
      <c r="Z243" s="109"/>
      <c r="AA243" s="109"/>
      <c r="AB243" s="109"/>
      <c r="AC243" s="56">
        <v>1714</v>
      </c>
      <c r="AD243" s="58" t="s">
        <v>34</v>
      </c>
      <c r="AE243" s="58" t="s">
        <v>34</v>
      </c>
      <c r="AF243" s="52" t="s">
        <v>35</v>
      </c>
      <c r="AG243" s="52" t="s">
        <v>36</v>
      </c>
      <c r="AH243" s="106"/>
      <c r="AI243" s="59"/>
      <c r="AJ243" s="68" t="s">
        <v>9</v>
      </c>
      <c r="AK243" t="s">
        <v>9</v>
      </c>
      <c r="AL243" s="39" t="s">
        <v>9</v>
      </c>
      <c r="AM243" s="117"/>
      <c r="AN243" s="115" t="s">
        <v>9</v>
      </c>
      <c r="AO243" s="30"/>
      <c r="AQ243" s="5"/>
      <c r="AS243" s="35"/>
      <c r="AT243" s="30" t="s">
        <v>9</v>
      </c>
      <c r="AU243" s="20"/>
      <c r="AV243" t="str">
        <f t="shared" si="73"/>
        <v>punainen</v>
      </c>
      <c r="AW243" t="str">
        <f t="shared" si="74"/>
        <v>punainen</v>
      </c>
      <c r="AX243" t="str">
        <f t="shared" si="75"/>
        <v>punainen</v>
      </c>
      <c r="AY243" s="31">
        <f t="shared" si="76"/>
        <v>40</v>
      </c>
      <c r="AZ243" s="31">
        <f t="shared" si="77"/>
        <v>10</v>
      </c>
      <c r="BA243" s="31">
        <f t="shared" si="78"/>
        <v>10</v>
      </c>
      <c r="BB243" s="31">
        <f t="shared" si="79"/>
        <v>10</v>
      </c>
      <c r="BC243" s="31">
        <f t="shared" si="80"/>
        <v>10</v>
      </c>
      <c r="BM243" s="29" t="s">
        <v>34</v>
      </c>
      <c r="BN243" s="29" t="s">
        <v>34</v>
      </c>
    </row>
    <row r="244" spans="1:66" x14ac:dyDescent="0.25">
      <c r="A244" s="50">
        <v>233</v>
      </c>
      <c r="B244" s="50">
        <v>223</v>
      </c>
      <c r="C244" s="50" t="str">
        <f t="shared" si="58"/>
        <v>57_1_6420</v>
      </c>
      <c r="D244" s="50">
        <v>1</v>
      </c>
      <c r="E244" s="51">
        <f t="shared" si="70"/>
        <v>570001</v>
      </c>
      <c r="F244" s="76" t="str">
        <f t="shared" si="57"/>
        <v>57_1</v>
      </c>
      <c r="G244" s="80">
        <v>57</v>
      </c>
      <c r="H244" s="52">
        <v>1</v>
      </c>
      <c r="I244" s="52">
        <v>6420</v>
      </c>
      <c r="J244" s="53" t="str">
        <f t="shared" si="71"/>
        <v>ok</v>
      </c>
      <c r="K244" s="54" t="str">
        <f t="shared" si="72"/>
        <v>57_1</v>
      </c>
      <c r="L244" s="54">
        <v>57</v>
      </c>
      <c r="M244" s="54">
        <v>1</v>
      </c>
      <c r="N244" s="54">
        <v>7908</v>
      </c>
      <c r="O244" s="55">
        <v>3611</v>
      </c>
      <c r="P244" s="55">
        <v>60</v>
      </c>
      <c r="Q244" s="55">
        <v>2686</v>
      </c>
      <c r="R244" s="55">
        <v>44</v>
      </c>
      <c r="S244" s="52">
        <v>0</v>
      </c>
      <c r="T244" s="56">
        <v>8701</v>
      </c>
      <c r="U244" s="56">
        <v>419</v>
      </c>
      <c r="V244" s="56">
        <v>8938</v>
      </c>
      <c r="W244" s="56">
        <v>3611</v>
      </c>
      <c r="X244" s="57">
        <v>0.6</v>
      </c>
      <c r="Y244" s="109"/>
      <c r="Z244" s="109"/>
      <c r="AA244" s="109"/>
      <c r="AB244" s="109"/>
      <c r="AC244" s="56">
        <v>1781</v>
      </c>
      <c r="AD244" s="61" t="s">
        <v>34</v>
      </c>
      <c r="AE244" s="52" t="s">
        <v>35</v>
      </c>
      <c r="AF244" s="52" t="s">
        <v>36</v>
      </c>
      <c r="AG244" s="52"/>
      <c r="AH244" s="106"/>
      <c r="AI244" s="59"/>
      <c r="AJ244" s="68" t="s">
        <v>9</v>
      </c>
      <c r="AK244" t="s">
        <v>10</v>
      </c>
      <c r="AL244" s="39" t="s">
        <v>51</v>
      </c>
      <c r="AM244" s="117"/>
      <c r="AN244" s="115" t="s">
        <v>51</v>
      </c>
      <c r="AO244" s="30"/>
      <c r="AQ244" s="5"/>
      <c r="AS244" s="35"/>
      <c r="AT244" s="30" t="s">
        <v>51</v>
      </c>
      <c r="AU244" s="20"/>
      <c r="AV244" t="str">
        <f t="shared" si="73"/>
        <v>punainen</v>
      </c>
      <c r="AW244" t="str">
        <f t="shared" si="74"/>
        <v>punainen</v>
      </c>
      <c r="AX244" t="str">
        <f t="shared" si="75"/>
        <v>punainen</v>
      </c>
      <c r="AY244" s="31">
        <f t="shared" si="76"/>
        <v>31</v>
      </c>
      <c r="AZ244" s="31">
        <f t="shared" si="77"/>
        <v>10</v>
      </c>
      <c r="BA244" s="31">
        <f t="shared" si="78"/>
        <v>10</v>
      </c>
      <c r="BB244" s="31">
        <f t="shared" si="79"/>
        <v>10</v>
      </c>
      <c r="BC244" s="31">
        <f t="shared" si="80"/>
        <v>1</v>
      </c>
      <c r="BM244" s="32" t="s">
        <v>34</v>
      </c>
      <c r="BN244" s="2" t="s">
        <v>35</v>
      </c>
    </row>
    <row r="245" spans="1:66" x14ac:dyDescent="0.25">
      <c r="A245" s="50">
        <v>234</v>
      </c>
      <c r="B245" s="50">
        <v>224</v>
      </c>
      <c r="C245" s="50" t="str">
        <f t="shared" si="58"/>
        <v>57_2_6073</v>
      </c>
      <c r="D245" s="50">
        <v>1</v>
      </c>
      <c r="E245" s="51">
        <f t="shared" si="70"/>
        <v>570002</v>
      </c>
      <c r="F245" s="76" t="str">
        <f t="shared" si="57"/>
        <v>57_2</v>
      </c>
      <c r="G245" s="80">
        <v>57</v>
      </c>
      <c r="H245" s="52">
        <v>2</v>
      </c>
      <c r="I245" s="52">
        <v>6073</v>
      </c>
      <c r="J245" s="53" t="str">
        <f t="shared" si="71"/>
        <v>ok</v>
      </c>
      <c r="K245" s="54" t="str">
        <f t="shared" si="72"/>
        <v>57_2</v>
      </c>
      <c r="L245" s="54">
        <v>57</v>
      </c>
      <c r="M245" s="54">
        <v>2</v>
      </c>
      <c r="N245" s="54">
        <v>4908</v>
      </c>
      <c r="O245" s="55">
        <v>4220</v>
      </c>
      <c r="P245" s="55">
        <v>92</v>
      </c>
      <c r="Q245" s="55">
        <v>3214</v>
      </c>
      <c r="R245" s="55">
        <v>70</v>
      </c>
      <c r="S245" s="52">
        <v>0</v>
      </c>
      <c r="T245" s="56">
        <v>4429</v>
      </c>
      <c r="U245" s="56">
        <v>295</v>
      </c>
      <c r="V245" s="56">
        <v>4231</v>
      </c>
      <c r="W245" s="56">
        <v>4220</v>
      </c>
      <c r="X245" s="57">
        <v>0.92</v>
      </c>
      <c r="Y245" s="109"/>
      <c r="Z245" s="109"/>
      <c r="AA245" s="109"/>
      <c r="AB245" s="109"/>
      <c r="AC245" s="56">
        <v>1448</v>
      </c>
      <c r="AD245" s="61" t="s">
        <v>34</v>
      </c>
      <c r="AE245" s="52" t="s">
        <v>35</v>
      </c>
      <c r="AF245" s="52" t="s">
        <v>35</v>
      </c>
      <c r="AG245" s="52"/>
      <c r="AH245" s="106"/>
      <c r="AI245" s="59"/>
      <c r="AJ245" s="68" t="s">
        <v>9</v>
      </c>
      <c r="AK245" t="s">
        <v>9</v>
      </c>
      <c r="AL245" s="39" t="s">
        <v>9</v>
      </c>
      <c r="AM245" s="117"/>
      <c r="AN245" s="115" t="s">
        <v>9</v>
      </c>
      <c r="AO245" s="30"/>
      <c r="AQ245" s="5"/>
      <c r="AS245" s="35"/>
      <c r="AT245" s="30" t="s">
        <v>9</v>
      </c>
      <c r="AU245" s="20"/>
      <c r="AV245" t="str">
        <f t="shared" si="73"/>
        <v>punainen</v>
      </c>
      <c r="AW245" t="str">
        <f t="shared" si="74"/>
        <v>punainen</v>
      </c>
      <c r="AX245" t="str">
        <f t="shared" si="75"/>
        <v>punainen</v>
      </c>
      <c r="AY245" s="31">
        <f t="shared" si="76"/>
        <v>31</v>
      </c>
      <c r="AZ245" s="31">
        <f t="shared" si="77"/>
        <v>10</v>
      </c>
      <c r="BA245" s="31">
        <f t="shared" si="78"/>
        <v>10</v>
      </c>
      <c r="BB245" s="31">
        <f t="shared" si="79"/>
        <v>10</v>
      </c>
      <c r="BC245" s="31">
        <f t="shared" si="80"/>
        <v>1</v>
      </c>
      <c r="BM245" s="32" t="s">
        <v>34</v>
      </c>
      <c r="BN245" s="2" t="s">
        <v>35</v>
      </c>
    </row>
    <row r="246" spans="1:66" x14ac:dyDescent="0.25">
      <c r="A246" s="50">
        <v>235</v>
      </c>
      <c r="B246" s="50">
        <v>225</v>
      </c>
      <c r="C246" s="50" t="str">
        <f t="shared" si="58"/>
        <v>57_3_7636</v>
      </c>
      <c r="D246" s="50">
        <v>1</v>
      </c>
      <c r="E246" s="51">
        <f t="shared" si="70"/>
        <v>570003</v>
      </c>
      <c r="F246" s="76" t="str">
        <f t="shared" si="57"/>
        <v>57_3</v>
      </c>
      <c r="G246" s="80">
        <v>57</v>
      </c>
      <c r="H246" s="52">
        <v>3</v>
      </c>
      <c r="I246" s="52">
        <v>7636</v>
      </c>
      <c r="J246" s="53" t="str">
        <f t="shared" si="71"/>
        <v>ok</v>
      </c>
      <c r="K246" s="54" t="str">
        <f t="shared" si="72"/>
        <v>57_3</v>
      </c>
      <c r="L246" s="54">
        <v>57</v>
      </c>
      <c r="M246" s="54">
        <v>3</v>
      </c>
      <c r="N246" s="54">
        <v>7630</v>
      </c>
      <c r="O246" s="55">
        <v>4022</v>
      </c>
      <c r="P246" s="55">
        <v>97</v>
      </c>
      <c r="Q246" s="55">
        <v>3166</v>
      </c>
      <c r="R246" s="55">
        <v>76</v>
      </c>
      <c r="S246" s="52">
        <v>0</v>
      </c>
      <c r="T246" s="56">
        <v>3767</v>
      </c>
      <c r="U246" s="56">
        <v>300</v>
      </c>
      <c r="V246" s="56">
        <v>3488</v>
      </c>
      <c r="W246" s="56">
        <v>4022</v>
      </c>
      <c r="X246" s="57">
        <v>0.97</v>
      </c>
      <c r="Y246" s="109"/>
      <c r="Z246" s="109"/>
      <c r="AA246" s="109"/>
      <c r="AB246" s="109"/>
      <c r="AC246" s="56">
        <v>1242</v>
      </c>
      <c r="AD246" s="61" t="s">
        <v>34</v>
      </c>
      <c r="AE246" s="52" t="s">
        <v>35</v>
      </c>
      <c r="AF246" s="52" t="s">
        <v>35</v>
      </c>
      <c r="AG246" s="52"/>
      <c r="AH246" s="106"/>
      <c r="AI246" s="59"/>
      <c r="AJ246" s="68" t="s">
        <v>9</v>
      </c>
      <c r="AK246" t="s">
        <v>9</v>
      </c>
      <c r="AL246" s="39" t="s">
        <v>9</v>
      </c>
      <c r="AM246" s="117"/>
      <c r="AN246" s="115" t="s">
        <v>9</v>
      </c>
      <c r="AO246" s="30"/>
      <c r="AQ246" s="5"/>
      <c r="AS246" s="35"/>
      <c r="AT246" s="30" t="s">
        <v>9</v>
      </c>
      <c r="AU246" s="20"/>
      <c r="AV246" t="str">
        <f t="shared" si="73"/>
        <v>punainen</v>
      </c>
      <c r="AW246" t="str">
        <f t="shared" si="74"/>
        <v>punainen</v>
      </c>
      <c r="AX246" t="str">
        <f t="shared" si="75"/>
        <v>punainen</v>
      </c>
      <c r="AY246" s="31">
        <f t="shared" si="76"/>
        <v>31</v>
      </c>
      <c r="AZ246" s="31">
        <f t="shared" si="77"/>
        <v>10</v>
      </c>
      <c r="BA246" s="31">
        <f t="shared" si="78"/>
        <v>10</v>
      </c>
      <c r="BB246" s="31">
        <f t="shared" si="79"/>
        <v>10</v>
      </c>
      <c r="BC246" s="31">
        <f t="shared" si="80"/>
        <v>1</v>
      </c>
      <c r="BM246" s="2" t="s">
        <v>35</v>
      </c>
      <c r="BN246" s="2" t="s">
        <v>35</v>
      </c>
    </row>
    <row r="247" spans="1:66" x14ac:dyDescent="0.25">
      <c r="A247" s="50">
        <v>236</v>
      </c>
      <c r="B247" s="50">
        <v>226</v>
      </c>
      <c r="C247" s="50" t="str">
        <f t="shared" si="58"/>
        <v>57_5_7385</v>
      </c>
      <c r="D247" s="50">
        <v>1</v>
      </c>
      <c r="E247" s="51">
        <f t="shared" si="70"/>
        <v>570005</v>
      </c>
      <c r="F247" s="76" t="str">
        <f t="shared" si="57"/>
        <v>57_5</v>
      </c>
      <c r="G247" s="80">
        <v>57</v>
      </c>
      <c r="H247" s="52">
        <v>5</v>
      </c>
      <c r="I247" s="52">
        <v>7385</v>
      </c>
      <c r="J247" s="53" t="str">
        <f t="shared" si="71"/>
        <v>ok</v>
      </c>
      <c r="K247" s="54" t="str">
        <f t="shared" si="72"/>
        <v>57_5</v>
      </c>
      <c r="L247" s="54">
        <v>57</v>
      </c>
      <c r="M247" s="54">
        <v>5</v>
      </c>
      <c r="N247" s="54">
        <v>7422</v>
      </c>
      <c r="O247" s="55">
        <v>3084</v>
      </c>
      <c r="P247" s="55">
        <v>99</v>
      </c>
      <c r="Q247" s="55">
        <v>2785</v>
      </c>
      <c r="R247" s="55">
        <v>89</v>
      </c>
      <c r="S247" s="52">
        <v>0</v>
      </c>
      <c r="T247" s="56">
        <v>2208</v>
      </c>
      <c r="U247" s="56">
        <v>149</v>
      </c>
      <c r="V247" s="56">
        <v>1966</v>
      </c>
      <c r="W247" s="56">
        <v>3084</v>
      </c>
      <c r="X247" s="57">
        <v>0.99</v>
      </c>
      <c r="Y247" s="109"/>
      <c r="Z247" s="109"/>
      <c r="AA247" s="109"/>
      <c r="AB247" s="109"/>
      <c r="AC247" s="56">
        <v>1033</v>
      </c>
      <c r="AD247" s="52" t="s">
        <v>35</v>
      </c>
      <c r="AE247" s="52" t="s">
        <v>35</v>
      </c>
      <c r="AF247" s="52" t="s">
        <v>35</v>
      </c>
      <c r="AG247" s="52"/>
      <c r="AH247" s="106"/>
      <c r="AI247" s="59"/>
      <c r="AJ247" s="68" t="s">
        <v>9</v>
      </c>
      <c r="AK247" t="s">
        <v>9</v>
      </c>
      <c r="AL247" s="39" t="s">
        <v>9</v>
      </c>
      <c r="AM247" s="117"/>
      <c r="AN247" s="115" t="s">
        <v>9</v>
      </c>
      <c r="AO247" s="30"/>
      <c r="AQ247" s="5"/>
      <c r="AS247" s="35"/>
      <c r="AT247" s="30" t="s">
        <v>9</v>
      </c>
      <c r="AU247" s="20"/>
      <c r="AV247" t="str">
        <f t="shared" si="73"/>
        <v>punainen</v>
      </c>
      <c r="AW247" t="str">
        <f t="shared" si="74"/>
        <v>punainen</v>
      </c>
      <c r="AX247" t="str">
        <f t="shared" si="75"/>
        <v>punainen</v>
      </c>
      <c r="AY247" s="31">
        <f t="shared" si="76"/>
        <v>30</v>
      </c>
      <c r="AZ247" s="31">
        <f t="shared" si="77"/>
        <v>10</v>
      </c>
      <c r="BA247" s="31">
        <f t="shared" si="78"/>
        <v>10</v>
      </c>
      <c r="BB247" s="31">
        <f t="shared" si="79"/>
        <v>10</v>
      </c>
      <c r="BC247" s="31">
        <f t="shared" si="80"/>
        <v>0</v>
      </c>
      <c r="BM247" s="2" t="s">
        <v>35</v>
      </c>
      <c r="BN247" s="2" t="s">
        <v>35</v>
      </c>
    </row>
    <row r="248" spans="1:66" x14ac:dyDescent="0.25">
      <c r="A248" s="50">
        <v>237</v>
      </c>
      <c r="B248" s="50">
        <v>227</v>
      </c>
      <c r="C248" s="50" t="str">
        <f t="shared" si="58"/>
        <v>100_1_2172</v>
      </c>
      <c r="D248" s="50">
        <v>1</v>
      </c>
      <c r="E248" s="51">
        <f t="shared" si="70"/>
        <v>1000001</v>
      </c>
      <c r="F248" s="76" t="str">
        <f t="shared" si="57"/>
        <v>100_1</v>
      </c>
      <c r="G248" s="80">
        <v>100</v>
      </c>
      <c r="H248" s="52">
        <v>1</v>
      </c>
      <c r="I248" s="52">
        <v>2172</v>
      </c>
      <c r="J248" s="53" t="str">
        <f t="shared" si="71"/>
        <v>ok</v>
      </c>
      <c r="K248" s="54" t="str">
        <f t="shared" si="72"/>
        <v>100_1</v>
      </c>
      <c r="L248" s="54">
        <v>100</v>
      </c>
      <c r="M248" s="54">
        <v>1</v>
      </c>
      <c r="N248" s="54">
        <v>2888</v>
      </c>
      <c r="O248" s="55">
        <v>5093</v>
      </c>
      <c r="P248" s="55">
        <v>20</v>
      </c>
      <c r="Q248" s="55">
        <v>2068</v>
      </c>
      <c r="R248" s="55">
        <v>8</v>
      </c>
      <c r="S248" s="52">
        <v>0</v>
      </c>
      <c r="T248" s="56">
        <v>34807</v>
      </c>
      <c r="U248" s="56">
        <v>1268</v>
      </c>
      <c r="V248" s="56">
        <v>40844</v>
      </c>
      <c r="W248" s="56">
        <v>5093</v>
      </c>
      <c r="X248" s="57">
        <v>0.2</v>
      </c>
      <c r="Y248" s="109"/>
      <c r="Z248" s="109"/>
      <c r="AA248" s="109"/>
      <c r="AB248" s="109"/>
      <c r="AC248" s="56">
        <v>12088</v>
      </c>
      <c r="AD248" s="52" t="s">
        <v>35</v>
      </c>
      <c r="AE248" s="52" t="s">
        <v>35</v>
      </c>
      <c r="AF248" s="52" t="s">
        <v>36</v>
      </c>
      <c r="AG248" s="52" t="s">
        <v>36</v>
      </c>
      <c r="AH248" s="106"/>
      <c r="AI248" s="59"/>
      <c r="AJ248" s="68" t="s">
        <v>9</v>
      </c>
      <c r="AK248" t="s">
        <v>9</v>
      </c>
      <c r="AL248" s="39" t="s">
        <v>9</v>
      </c>
      <c r="AM248" s="117"/>
      <c r="AN248" s="115" t="s">
        <v>9</v>
      </c>
      <c r="AO248" s="30"/>
      <c r="AQ248" s="5"/>
      <c r="AS248" s="35"/>
      <c r="AT248" s="30" t="s">
        <v>9</v>
      </c>
      <c r="AU248" s="20"/>
      <c r="AV248" t="str">
        <f t="shared" si="73"/>
        <v>musta</v>
      </c>
      <c r="AW248" t="str">
        <f t="shared" si="74"/>
        <v>musta</v>
      </c>
      <c r="AX248" t="str">
        <f t="shared" si="75"/>
        <v>musta</v>
      </c>
      <c r="AY248" s="31">
        <f t="shared" si="76"/>
        <v>20</v>
      </c>
      <c r="AZ248" s="31">
        <f t="shared" si="77"/>
        <v>0</v>
      </c>
      <c r="BA248" s="31">
        <f t="shared" si="78"/>
        <v>10</v>
      </c>
      <c r="BB248" s="31">
        <f t="shared" si="79"/>
        <v>10</v>
      </c>
      <c r="BC248" s="31">
        <f t="shared" si="80"/>
        <v>0</v>
      </c>
      <c r="BD248" s="6" t="s">
        <v>56</v>
      </c>
      <c r="BM248" s="2" t="s">
        <v>35</v>
      </c>
      <c r="BN248" s="2" t="s">
        <v>35</v>
      </c>
    </row>
    <row r="249" spans="1:66" x14ac:dyDescent="0.25">
      <c r="A249" s="50">
        <v>238</v>
      </c>
      <c r="B249" s="50">
        <v>228</v>
      </c>
      <c r="C249" s="50" t="str">
        <f t="shared" si="58"/>
        <v>101_1_973</v>
      </c>
      <c r="D249" s="50">
        <v>1</v>
      </c>
      <c r="E249" s="51">
        <f t="shared" si="70"/>
        <v>1010001</v>
      </c>
      <c r="F249" s="76" t="str">
        <f t="shared" si="57"/>
        <v>101_1</v>
      </c>
      <c r="G249" s="80">
        <v>101</v>
      </c>
      <c r="H249" s="52">
        <v>1</v>
      </c>
      <c r="I249" s="52">
        <v>973</v>
      </c>
      <c r="J249" s="53" t="str">
        <f t="shared" si="71"/>
        <v>ok</v>
      </c>
      <c r="K249" s="54" t="str">
        <f t="shared" si="72"/>
        <v>101_1</v>
      </c>
      <c r="L249" s="54">
        <v>101</v>
      </c>
      <c r="M249" s="54">
        <v>1</v>
      </c>
      <c r="N249" s="54">
        <v>388</v>
      </c>
      <c r="O249" s="55">
        <v>11962</v>
      </c>
      <c r="P249" s="55">
        <v>51</v>
      </c>
      <c r="Q249" s="55">
        <v>3890</v>
      </c>
      <c r="R249" s="55">
        <v>16</v>
      </c>
      <c r="S249" s="52">
        <v>0</v>
      </c>
      <c r="T249" s="56">
        <v>29219</v>
      </c>
      <c r="U249" s="56">
        <v>2363</v>
      </c>
      <c r="V249" s="56">
        <v>35140</v>
      </c>
      <c r="W249" s="56">
        <v>11962</v>
      </c>
      <c r="X249" s="57">
        <v>0.51</v>
      </c>
      <c r="Y249" s="109"/>
      <c r="Z249" s="109"/>
      <c r="AA249" s="109"/>
      <c r="AB249" s="109"/>
      <c r="AC249" s="56">
        <v>2401</v>
      </c>
      <c r="AD249" s="52" t="s">
        <v>35</v>
      </c>
      <c r="AE249" s="52" t="s">
        <v>35</v>
      </c>
      <c r="AF249" s="52" t="s">
        <v>36</v>
      </c>
      <c r="AG249" s="52" t="s">
        <v>36</v>
      </c>
      <c r="AH249" s="106"/>
      <c r="AI249" s="59"/>
      <c r="AJ249" s="68" t="s">
        <v>9</v>
      </c>
      <c r="AK249" t="s">
        <v>9</v>
      </c>
      <c r="AL249" s="39" t="s">
        <v>9</v>
      </c>
      <c r="AM249" s="117"/>
      <c r="AN249" s="115" t="s">
        <v>9</v>
      </c>
      <c r="AO249" s="30"/>
      <c r="AQ249" s="5"/>
      <c r="AS249" s="35"/>
      <c r="AT249" s="30" t="s">
        <v>9</v>
      </c>
      <c r="AU249" s="20"/>
      <c r="AV249" t="str">
        <f t="shared" si="73"/>
        <v>musta</v>
      </c>
      <c r="AW249" t="str">
        <f t="shared" si="74"/>
        <v>punainen</v>
      </c>
      <c r="AX249" t="str">
        <f t="shared" si="75"/>
        <v>punainen</v>
      </c>
      <c r="AY249" s="31">
        <f t="shared" si="76"/>
        <v>21</v>
      </c>
      <c r="AZ249" s="31">
        <f t="shared" si="77"/>
        <v>1</v>
      </c>
      <c r="BA249" s="31">
        <f t="shared" si="78"/>
        <v>10</v>
      </c>
      <c r="BB249" s="31">
        <f t="shared" si="79"/>
        <v>10</v>
      </c>
      <c r="BC249" s="31">
        <f t="shared" si="80"/>
        <v>0</v>
      </c>
      <c r="BM249" s="2" t="s">
        <v>35</v>
      </c>
      <c r="BN249" s="2" t="s">
        <v>35</v>
      </c>
    </row>
    <row r="250" spans="1:66" x14ac:dyDescent="0.25">
      <c r="A250" s="50">
        <v>239</v>
      </c>
      <c r="B250" s="50">
        <v>229</v>
      </c>
      <c r="C250" s="50" t="str">
        <f t="shared" si="58"/>
        <v>101_2_4229</v>
      </c>
      <c r="D250" s="50">
        <v>1</v>
      </c>
      <c r="E250" s="51">
        <f t="shared" si="70"/>
        <v>1010002</v>
      </c>
      <c r="F250" s="76" t="str">
        <f t="shared" si="57"/>
        <v>101_2</v>
      </c>
      <c r="G250" s="80">
        <v>101</v>
      </c>
      <c r="H250" s="52">
        <v>2</v>
      </c>
      <c r="I250" s="52">
        <v>4229</v>
      </c>
      <c r="J250" s="53" t="str">
        <f t="shared" si="71"/>
        <v>ok</v>
      </c>
      <c r="K250" s="54" t="str">
        <f t="shared" si="72"/>
        <v>101_2</v>
      </c>
      <c r="L250" s="54">
        <v>101</v>
      </c>
      <c r="M250" s="54">
        <v>2</v>
      </c>
      <c r="N250" s="54">
        <v>4136</v>
      </c>
      <c r="O250" s="55">
        <v>15574</v>
      </c>
      <c r="P250" s="55">
        <v>54</v>
      </c>
      <c r="Q250" s="55">
        <v>4992</v>
      </c>
      <c r="R250" s="55">
        <v>17</v>
      </c>
      <c r="S250" s="52">
        <v>0</v>
      </c>
      <c r="T250" s="56">
        <v>32553</v>
      </c>
      <c r="U250" s="56">
        <v>1613</v>
      </c>
      <c r="V250" s="56">
        <v>37793</v>
      </c>
      <c r="W250" s="56">
        <v>15574</v>
      </c>
      <c r="X250" s="57">
        <v>0.54</v>
      </c>
      <c r="Y250" s="109"/>
      <c r="Z250" s="109"/>
      <c r="AA250" s="109"/>
      <c r="AB250" s="109"/>
      <c r="AC250" s="56">
        <v>5787</v>
      </c>
      <c r="AD250" s="52" t="s">
        <v>35</v>
      </c>
      <c r="AE250" s="52" t="s">
        <v>35</v>
      </c>
      <c r="AF250" s="52" t="s">
        <v>36</v>
      </c>
      <c r="AG250" s="52" t="s">
        <v>36</v>
      </c>
      <c r="AH250" s="106"/>
      <c r="AI250" s="59"/>
      <c r="AJ250" s="68" t="s">
        <v>9</v>
      </c>
      <c r="AK250" t="s">
        <v>9</v>
      </c>
      <c r="AL250" s="39" t="s">
        <v>9</v>
      </c>
      <c r="AM250" s="117"/>
      <c r="AN250" s="115" t="s">
        <v>9</v>
      </c>
      <c r="AO250" s="30"/>
      <c r="AQ250" s="5"/>
      <c r="AS250" s="35"/>
      <c r="AT250" s="30" t="s">
        <v>9</v>
      </c>
      <c r="AU250" s="20"/>
      <c r="AV250" t="str">
        <f t="shared" si="73"/>
        <v>musta</v>
      </c>
      <c r="AW250" t="str">
        <f t="shared" si="74"/>
        <v>punainen</v>
      </c>
      <c r="AX250" t="str">
        <f t="shared" si="75"/>
        <v>punainen</v>
      </c>
      <c r="AY250" s="31">
        <f t="shared" si="76"/>
        <v>21</v>
      </c>
      <c r="AZ250" s="31">
        <f t="shared" si="77"/>
        <v>1</v>
      </c>
      <c r="BA250" s="31">
        <f t="shared" si="78"/>
        <v>10</v>
      </c>
      <c r="BB250" s="31">
        <f t="shared" si="79"/>
        <v>10</v>
      </c>
      <c r="BC250" s="31">
        <f t="shared" si="80"/>
        <v>0</v>
      </c>
      <c r="BM250" s="2" t="s">
        <v>35</v>
      </c>
      <c r="BN250" s="2" t="s">
        <v>35</v>
      </c>
    </row>
    <row r="251" spans="1:66" x14ac:dyDescent="0.25">
      <c r="A251" s="50">
        <v>240</v>
      </c>
      <c r="B251" s="50">
        <v>230</v>
      </c>
      <c r="C251" s="50" t="str">
        <f t="shared" si="58"/>
        <v>101_3_1088</v>
      </c>
      <c r="D251" s="50">
        <v>1</v>
      </c>
      <c r="E251" s="51">
        <f t="shared" si="70"/>
        <v>1010003</v>
      </c>
      <c r="F251" s="76" t="str">
        <f t="shared" si="57"/>
        <v>101_3</v>
      </c>
      <c r="G251" s="80">
        <v>101</v>
      </c>
      <c r="H251" s="52">
        <v>3</v>
      </c>
      <c r="I251" s="52">
        <v>1088</v>
      </c>
      <c r="J251" s="53" t="str">
        <f t="shared" si="71"/>
        <v>ok</v>
      </c>
      <c r="K251" s="54" t="str">
        <f t="shared" si="72"/>
        <v>101_3</v>
      </c>
      <c r="L251" s="54">
        <v>101</v>
      </c>
      <c r="M251" s="54">
        <v>3</v>
      </c>
      <c r="N251" s="54">
        <v>1062</v>
      </c>
      <c r="O251" s="55">
        <v>32733</v>
      </c>
      <c r="P251" s="55">
        <v>57</v>
      </c>
      <c r="Q251" s="55">
        <v>13090</v>
      </c>
      <c r="R251" s="55">
        <v>23</v>
      </c>
      <c r="S251" s="52">
        <v>0</v>
      </c>
      <c r="T251" s="56">
        <v>57195</v>
      </c>
      <c r="U251" s="56">
        <v>3302</v>
      </c>
      <c r="V251" s="56">
        <v>65889</v>
      </c>
      <c r="W251" s="56">
        <v>32733</v>
      </c>
      <c r="X251" s="57">
        <v>0.56999999999999995</v>
      </c>
      <c r="Y251" s="109"/>
      <c r="Z251" s="109"/>
      <c r="AA251" s="109"/>
      <c r="AB251" s="109"/>
      <c r="AC251" s="56">
        <v>6773</v>
      </c>
      <c r="AD251" s="58" t="s">
        <v>34</v>
      </c>
      <c r="AE251" s="58" t="s">
        <v>34</v>
      </c>
      <c r="AF251" s="52" t="s">
        <v>36</v>
      </c>
      <c r="AG251" s="52" t="s">
        <v>36</v>
      </c>
      <c r="AH251" s="106"/>
      <c r="AI251" s="59"/>
      <c r="AJ251" s="68" t="s">
        <v>9</v>
      </c>
      <c r="AK251" t="s">
        <v>9</v>
      </c>
      <c r="AL251" s="39" t="s">
        <v>9</v>
      </c>
      <c r="AM251" s="117"/>
      <c r="AN251" s="115" t="s">
        <v>9</v>
      </c>
      <c r="AO251" s="30"/>
      <c r="AQ251" s="5"/>
      <c r="AS251" s="35"/>
      <c r="AT251" s="30" t="s">
        <v>9</v>
      </c>
      <c r="AU251" s="20"/>
      <c r="AV251" t="str">
        <f t="shared" si="73"/>
        <v>musta</v>
      </c>
      <c r="AW251" t="str">
        <f t="shared" si="74"/>
        <v>punainen</v>
      </c>
      <c r="AX251" t="str">
        <f t="shared" si="75"/>
        <v>punainen</v>
      </c>
      <c r="AY251" s="31">
        <f t="shared" si="76"/>
        <v>31</v>
      </c>
      <c r="AZ251" s="31">
        <f t="shared" si="77"/>
        <v>1</v>
      </c>
      <c r="BA251" s="31">
        <f t="shared" si="78"/>
        <v>10</v>
      </c>
      <c r="BB251" s="31">
        <f t="shared" si="79"/>
        <v>10</v>
      </c>
      <c r="BC251" s="31">
        <f t="shared" si="80"/>
        <v>10</v>
      </c>
      <c r="BM251" s="29" t="s">
        <v>34</v>
      </c>
      <c r="BN251" s="29" t="s">
        <v>34</v>
      </c>
    </row>
    <row r="252" spans="1:66" x14ac:dyDescent="0.25">
      <c r="A252" s="50">
        <v>241</v>
      </c>
      <c r="B252" s="50">
        <v>231</v>
      </c>
      <c r="C252" s="50" t="str">
        <f t="shared" si="58"/>
        <v>101_4_3253</v>
      </c>
      <c r="D252" s="50">
        <v>1</v>
      </c>
      <c r="E252" s="51">
        <f t="shared" si="70"/>
        <v>1010004</v>
      </c>
      <c r="F252" s="76" t="str">
        <f t="shared" si="57"/>
        <v>101_4</v>
      </c>
      <c r="G252" s="80">
        <v>101</v>
      </c>
      <c r="H252" s="52">
        <v>4</v>
      </c>
      <c r="I252" s="52">
        <v>3253</v>
      </c>
      <c r="J252" s="53" t="str">
        <f t="shared" si="71"/>
        <v>ok</v>
      </c>
      <c r="K252" s="54" t="str">
        <f t="shared" si="72"/>
        <v>101_4</v>
      </c>
      <c r="L252" s="54">
        <v>101</v>
      </c>
      <c r="M252" s="54">
        <v>4</v>
      </c>
      <c r="N252" s="54">
        <v>3224</v>
      </c>
      <c r="O252" s="55">
        <v>38546</v>
      </c>
      <c r="P252" s="55">
        <v>55</v>
      </c>
      <c r="Q252" s="55">
        <v>14948</v>
      </c>
      <c r="R252" s="55">
        <v>21</v>
      </c>
      <c r="S252" s="52">
        <v>0</v>
      </c>
      <c r="T252" s="56">
        <v>68482</v>
      </c>
      <c r="U252" s="56">
        <v>3633</v>
      </c>
      <c r="V252" s="56">
        <v>79199</v>
      </c>
      <c r="W252" s="56">
        <v>38546</v>
      </c>
      <c r="X252" s="57">
        <v>0.55000000000000004</v>
      </c>
      <c r="Y252" s="109"/>
      <c r="Z252" s="109"/>
      <c r="AA252" s="109"/>
      <c r="AB252" s="109"/>
      <c r="AC252" s="56">
        <v>13054</v>
      </c>
      <c r="AD252" s="58" t="s">
        <v>34</v>
      </c>
      <c r="AE252" s="58" t="s">
        <v>34</v>
      </c>
      <c r="AF252" s="52" t="s">
        <v>36</v>
      </c>
      <c r="AG252" s="52" t="s">
        <v>36</v>
      </c>
      <c r="AH252" s="106"/>
      <c r="AI252" s="59"/>
      <c r="AJ252" s="68" t="s">
        <v>9</v>
      </c>
      <c r="AK252" t="s">
        <v>9</v>
      </c>
      <c r="AL252" s="39" t="s">
        <v>9</v>
      </c>
      <c r="AM252" s="117"/>
      <c r="AN252" s="115" t="s">
        <v>9</v>
      </c>
      <c r="AO252" s="30"/>
      <c r="AQ252" s="5"/>
      <c r="AS252" s="35"/>
      <c r="AT252" s="30" t="s">
        <v>9</v>
      </c>
      <c r="AU252" s="20"/>
      <c r="AV252" t="str">
        <f t="shared" si="73"/>
        <v>musta</v>
      </c>
      <c r="AW252" t="str">
        <f t="shared" si="74"/>
        <v>punainen</v>
      </c>
      <c r="AX252" t="str">
        <f t="shared" si="75"/>
        <v>punainen</v>
      </c>
      <c r="AY252" s="31">
        <f t="shared" si="76"/>
        <v>31</v>
      </c>
      <c r="AZ252" s="31">
        <f t="shared" si="77"/>
        <v>1</v>
      </c>
      <c r="BA252" s="31">
        <f t="shared" si="78"/>
        <v>10</v>
      </c>
      <c r="BB252" s="31">
        <f t="shared" si="79"/>
        <v>10</v>
      </c>
      <c r="BC252" s="31">
        <f t="shared" si="80"/>
        <v>10</v>
      </c>
      <c r="BM252" s="29" t="s">
        <v>34</v>
      </c>
      <c r="BN252" s="29" t="s">
        <v>34</v>
      </c>
    </row>
    <row r="253" spans="1:66" x14ac:dyDescent="0.25">
      <c r="A253" s="50">
        <v>242</v>
      </c>
      <c r="B253" s="50">
        <v>232</v>
      </c>
      <c r="C253" s="50" t="str">
        <f t="shared" si="58"/>
        <v>101_5_2162</v>
      </c>
      <c r="D253" s="50">
        <v>1</v>
      </c>
      <c r="E253" s="51">
        <f t="shared" si="70"/>
        <v>1010005</v>
      </c>
      <c r="F253" s="76" t="str">
        <f t="shared" si="57"/>
        <v>101_5</v>
      </c>
      <c r="G253" s="80">
        <v>101</v>
      </c>
      <c r="H253" s="52">
        <v>5</v>
      </c>
      <c r="I253" s="52">
        <v>2162</v>
      </c>
      <c r="J253" s="53" t="str">
        <f t="shared" si="71"/>
        <v>ok</v>
      </c>
      <c r="K253" s="54" t="str">
        <f t="shared" si="72"/>
        <v>101_5</v>
      </c>
      <c r="L253" s="54">
        <v>101</v>
      </c>
      <c r="M253" s="54">
        <v>5</v>
      </c>
      <c r="N253" s="54">
        <v>2140</v>
      </c>
      <c r="O253" s="55">
        <v>43172</v>
      </c>
      <c r="P253" s="55">
        <v>56</v>
      </c>
      <c r="Q253" s="55">
        <v>17664</v>
      </c>
      <c r="R253" s="55">
        <v>23</v>
      </c>
      <c r="S253" s="52">
        <v>0</v>
      </c>
      <c r="T253" s="56">
        <v>80149</v>
      </c>
      <c r="U253" s="56">
        <v>4220</v>
      </c>
      <c r="V253" s="56">
        <v>92803</v>
      </c>
      <c r="W253" s="56">
        <v>43172</v>
      </c>
      <c r="X253" s="57">
        <v>0.56000000000000005</v>
      </c>
      <c r="Y253" s="109"/>
      <c r="Z253" s="109"/>
      <c r="AA253" s="109"/>
      <c r="AB253" s="109"/>
      <c r="AC253" s="56">
        <v>17366</v>
      </c>
      <c r="AD253" s="58" t="s">
        <v>34</v>
      </c>
      <c r="AE253" s="58" t="s">
        <v>34</v>
      </c>
      <c r="AF253" s="52" t="s">
        <v>36</v>
      </c>
      <c r="AG253" s="52" t="s">
        <v>36</v>
      </c>
      <c r="AH253" s="106"/>
      <c r="AI253" s="59"/>
      <c r="AJ253" s="68" t="s">
        <v>9</v>
      </c>
      <c r="AK253" t="s">
        <v>9</v>
      </c>
      <c r="AL253" s="39" t="s">
        <v>9</v>
      </c>
      <c r="AM253" s="117"/>
      <c r="AN253" s="115" t="s">
        <v>9</v>
      </c>
      <c r="AO253" s="30"/>
      <c r="AQ253" s="5"/>
      <c r="AS253" s="35"/>
      <c r="AT253" s="30" t="s">
        <v>9</v>
      </c>
      <c r="AU253" s="20"/>
      <c r="AV253" t="str">
        <f t="shared" si="73"/>
        <v>musta</v>
      </c>
      <c r="AW253" t="str">
        <f t="shared" si="74"/>
        <v>punainen</v>
      </c>
      <c r="AX253" t="str">
        <f t="shared" si="75"/>
        <v>punainen</v>
      </c>
      <c r="AY253" s="31">
        <f t="shared" si="76"/>
        <v>31</v>
      </c>
      <c r="AZ253" s="31">
        <f t="shared" si="77"/>
        <v>1</v>
      </c>
      <c r="BA253" s="31">
        <f t="shared" si="78"/>
        <v>10</v>
      </c>
      <c r="BB253" s="31">
        <f t="shared" si="79"/>
        <v>10</v>
      </c>
      <c r="BC253" s="31">
        <f t="shared" si="80"/>
        <v>10</v>
      </c>
      <c r="BM253" s="29" t="s">
        <v>34</v>
      </c>
      <c r="BN253" s="29" t="s">
        <v>34</v>
      </c>
    </row>
    <row r="254" spans="1:66" x14ac:dyDescent="0.25">
      <c r="A254" s="50">
        <v>243</v>
      </c>
      <c r="B254" s="50">
        <v>233</v>
      </c>
      <c r="C254" s="50" t="str">
        <f t="shared" si="58"/>
        <v>101_6_2699</v>
      </c>
      <c r="D254" s="50">
        <v>1</v>
      </c>
      <c r="E254" s="51">
        <f t="shared" si="70"/>
        <v>1010006</v>
      </c>
      <c r="F254" s="76" t="str">
        <f t="shared" si="57"/>
        <v>101_6</v>
      </c>
      <c r="G254" s="80">
        <v>101</v>
      </c>
      <c r="H254" s="52">
        <v>6</v>
      </c>
      <c r="I254" s="52">
        <v>2699</v>
      </c>
      <c r="J254" s="53" t="str">
        <f t="shared" si="71"/>
        <v>ok</v>
      </c>
      <c r="K254" s="54" t="str">
        <f t="shared" si="72"/>
        <v>101_6</v>
      </c>
      <c r="L254" s="54">
        <v>101</v>
      </c>
      <c r="M254" s="54">
        <v>6</v>
      </c>
      <c r="N254" s="54">
        <v>2660</v>
      </c>
      <c r="O254" s="55">
        <v>49721</v>
      </c>
      <c r="P254" s="55">
        <v>51</v>
      </c>
      <c r="Q254" s="55">
        <v>19936</v>
      </c>
      <c r="R254" s="55">
        <v>20</v>
      </c>
      <c r="S254" s="52">
        <v>0</v>
      </c>
      <c r="T254" s="56">
        <v>90235</v>
      </c>
      <c r="U254" s="56">
        <v>3742</v>
      </c>
      <c r="V254" s="56">
        <v>102298</v>
      </c>
      <c r="W254" s="56">
        <v>49721</v>
      </c>
      <c r="X254" s="57">
        <v>0.51</v>
      </c>
      <c r="Y254" s="109"/>
      <c r="Z254" s="109"/>
      <c r="AA254" s="109"/>
      <c r="AB254" s="109"/>
      <c r="AC254" s="56">
        <v>20930</v>
      </c>
      <c r="AD254" s="58" t="s">
        <v>34</v>
      </c>
      <c r="AE254" s="58" t="s">
        <v>34</v>
      </c>
      <c r="AF254" s="52" t="s">
        <v>36</v>
      </c>
      <c r="AG254" s="52" t="s">
        <v>36</v>
      </c>
      <c r="AH254" s="106"/>
      <c r="AI254" s="59"/>
      <c r="AJ254" s="68" t="s">
        <v>9</v>
      </c>
      <c r="AK254" t="s">
        <v>9</v>
      </c>
      <c r="AL254" s="39" t="s">
        <v>9</v>
      </c>
      <c r="AM254" s="117"/>
      <c r="AN254" s="115" t="s">
        <v>9</v>
      </c>
      <c r="AO254" s="30"/>
      <c r="AQ254" s="5"/>
      <c r="AS254" s="35"/>
      <c r="AT254" s="30" t="s">
        <v>9</v>
      </c>
      <c r="AU254" s="20"/>
      <c r="AV254" t="str">
        <f t="shared" si="73"/>
        <v>musta</v>
      </c>
      <c r="AW254" t="str">
        <f t="shared" si="74"/>
        <v>punainen</v>
      </c>
      <c r="AX254" t="str">
        <f t="shared" si="75"/>
        <v>punainen</v>
      </c>
      <c r="AY254" s="31">
        <f t="shared" si="76"/>
        <v>31</v>
      </c>
      <c r="AZ254" s="31">
        <f t="shared" si="77"/>
        <v>1</v>
      </c>
      <c r="BA254" s="31">
        <f t="shared" si="78"/>
        <v>10</v>
      </c>
      <c r="BB254" s="31">
        <f t="shared" si="79"/>
        <v>10</v>
      </c>
      <c r="BC254" s="31">
        <f t="shared" si="80"/>
        <v>10</v>
      </c>
      <c r="BM254" s="29" t="s">
        <v>34</v>
      </c>
      <c r="BN254" s="29" t="s">
        <v>34</v>
      </c>
    </row>
    <row r="255" spans="1:66" x14ac:dyDescent="0.25">
      <c r="A255" s="50">
        <v>244</v>
      </c>
      <c r="B255" s="50">
        <v>234</v>
      </c>
      <c r="C255" s="50" t="str">
        <f t="shared" si="58"/>
        <v>101_7_5498</v>
      </c>
      <c r="D255" s="50">
        <v>1</v>
      </c>
      <c r="E255" s="51">
        <f t="shared" si="70"/>
        <v>1010007</v>
      </c>
      <c r="F255" s="76" t="str">
        <f t="shared" si="57"/>
        <v>101_7</v>
      </c>
      <c r="G255" s="80">
        <v>101</v>
      </c>
      <c r="H255" s="52">
        <v>7</v>
      </c>
      <c r="I255" s="52">
        <v>5498</v>
      </c>
      <c r="J255" s="53" t="str">
        <f t="shared" si="71"/>
        <v>ok</v>
      </c>
      <c r="K255" s="54" t="str">
        <f t="shared" si="72"/>
        <v>101_7</v>
      </c>
      <c r="L255" s="54">
        <v>101</v>
      </c>
      <c r="M255" s="54">
        <v>7</v>
      </c>
      <c r="N255" s="54">
        <v>5386</v>
      </c>
      <c r="O255" s="55">
        <v>40183</v>
      </c>
      <c r="P255" s="55">
        <v>59</v>
      </c>
      <c r="Q255" s="55">
        <v>20006</v>
      </c>
      <c r="R255" s="55">
        <v>29</v>
      </c>
      <c r="S255" s="52">
        <v>0</v>
      </c>
      <c r="T255" s="56">
        <v>61202</v>
      </c>
      <c r="U255" s="56">
        <v>3279</v>
      </c>
      <c r="V255" s="56">
        <v>67813</v>
      </c>
      <c r="W255" s="56">
        <v>40183</v>
      </c>
      <c r="X255" s="57">
        <v>0.59</v>
      </c>
      <c r="Y255" s="109"/>
      <c r="Z255" s="109"/>
      <c r="AA255" s="109"/>
      <c r="AB255" s="109"/>
      <c r="AC255" s="56">
        <v>8626</v>
      </c>
      <c r="AD255" s="58" t="s">
        <v>34</v>
      </c>
      <c r="AE255" s="58" t="s">
        <v>34</v>
      </c>
      <c r="AF255" s="52" t="s">
        <v>36</v>
      </c>
      <c r="AG255" s="52" t="s">
        <v>36</v>
      </c>
      <c r="AH255" s="106"/>
      <c r="AI255" s="59"/>
      <c r="AJ255" s="68" t="s">
        <v>9</v>
      </c>
      <c r="AK255" t="s">
        <v>9</v>
      </c>
      <c r="AL255" s="39" t="s">
        <v>9</v>
      </c>
      <c r="AM255" s="117"/>
      <c r="AN255" s="115" t="s">
        <v>9</v>
      </c>
      <c r="AO255" s="30"/>
      <c r="AQ255" s="5"/>
      <c r="AS255" s="35"/>
      <c r="AT255" s="30" t="s">
        <v>9</v>
      </c>
      <c r="AU255" s="20"/>
      <c r="AV255" t="str">
        <f t="shared" si="73"/>
        <v>musta</v>
      </c>
      <c r="AW255" t="str">
        <f t="shared" si="74"/>
        <v>punainen</v>
      </c>
      <c r="AX255" t="str">
        <f t="shared" si="75"/>
        <v>punainen</v>
      </c>
      <c r="AY255" s="31">
        <f t="shared" si="76"/>
        <v>31</v>
      </c>
      <c r="AZ255" s="31">
        <f t="shared" si="77"/>
        <v>1</v>
      </c>
      <c r="BA255" s="31">
        <f t="shared" si="78"/>
        <v>10</v>
      </c>
      <c r="BB255" s="31">
        <f t="shared" si="79"/>
        <v>10</v>
      </c>
      <c r="BC255" s="31">
        <f t="shared" si="80"/>
        <v>10</v>
      </c>
      <c r="BM255" s="29" t="s">
        <v>34</v>
      </c>
      <c r="BN255" s="29" t="s">
        <v>34</v>
      </c>
    </row>
    <row r="256" spans="1:66" x14ac:dyDescent="0.25">
      <c r="A256" s="50">
        <v>245</v>
      </c>
      <c r="B256" s="50">
        <v>235</v>
      </c>
      <c r="C256" s="50" t="str">
        <f t="shared" si="58"/>
        <v>101_8_4252</v>
      </c>
      <c r="D256" s="50">
        <v>1</v>
      </c>
      <c r="E256" s="51">
        <f t="shared" si="70"/>
        <v>1010008</v>
      </c>
      <c r="F256" s="76" t="str">
        <f t="shared" si="57"/>
        <v>101_8</v>
      </c>
      <c r="G256" s="80">
        <v>101</v>
      </c>
      <c r="H256" s="52">
        <v>8</v>
      </c>
      <c r="I256" s="52">
        <v>4252</v>
      </c>
      <c r="J256" s="53" t="str">
        <f t="shared" si="71"/>
        <v>ok</v>
      </c>
      <c r="K256" s="54" t="str">
        <f t="shared" si="72"/>
        <v>101_8</v>
      </c>
      <c r="L256" s="54">
        <v>101</v>
      </c>
      <c r="M256" s="54">
        <v>8</v>
      </c>
      <c r="N256" s="54">
        <v>4144</v>
      </c>
      <c r="O256" s="55">
        <v>11001</v>
      </c>
      <c r="P256" s="55">
        <v>38</v>
      </c>
      <c r="Q256" s="55">
        <v>3236</v>
      </c>
      <c r="R256" s="55">
        <v>11</v>
      </c>
      <c r="S256" s="52">
        <v>0</v>
      </c>
      <c r="T256" s="56">
        <v>49246</v>
      </c>
      <c r="U256" s="56">
        <v>2539</v>
      </c>
      <c r="V256" s="56">
        <v>54508</v>
      </c>
      <c r="W256" s="56">
        <v>11001</v>
      </c>
      <c r="X256" s="57">
        <v>0.38</v>
      </c>
      <c r="Y256" s="109"/>
      <c r="Z256" s="109"/>
      <c r="AA256" s="109"/>
      <c r="AB256" s="109"/>
      <c r="AC256" s="56">
        <v>8394</v>
      </c>
      <c r="AD256" s="61" t="s">
        <v>34</v>
      </c>
      <c r="AE256" s="52" t="s">
        <v>35</v>
      </c>
      <c r="AF256" s="52" t="s">
        <v>36</v>
      </c>
      <c r="AG256" s="52" t="s">
        <v>36</v>
      </c>
      <c r="AH256" s="106"/>
      <c r="AI256" s="59"/>
      <c r="AJ256" s="68" t="s">
        <v>9</v>
      </c>
      <c r="AK256" t="s">
        <v>10</v>
      </c>
      <c r="AL256" s="39" t="s">
        <v>10</v>
      </c>
      <c r="AM256" s="117"/>
      <c r="AN256" s="115" t="s">
        <v>10</v>
      </c>
      <c r="AO256" s="30"/>
      <c r="AQ256" s="5"/>
      <c r="AS256" s="35"/>
      <c r="AT256" s="30" t="s">
        <v>10</v>
      </c>
      <c r="AU256" s="20"/>
      <c r="AV256" t="str">
        <f t="shared" si="73"/>
        <v>musta</v>
      </c>
      <c r="AW256" t="str">
        <f t="shared" si="74"/>
        <v>musta</v>
      </c>
      <c r="AX256" t="str">
        <f t="shared" si="75"/>
        <v>punainen</v>
      </c>
      <c r="AY256" s="31">
        <f t="shared" si="76"/>
        <v>21</v>
      </c>
      <c r="AZ256" s="31">
        <f t="shared" si="77"/>
        <v>0</v>
      </c>
      <c r="BA256" s="31">
        <f t="shared" si="78"/>
        <v>10</v>
      </c>
      <c r="BB256" s="31">
        <f t="shared" si="79"/>
        <v>10</v>
      </c>
      <c r="BC256" s="31">
        <f t="shared" si="80"/>
        <v>1</v>
      </c>
      <c r="BM256" s="32" t="s">
        <v>34</v>
      </c>
      <c r="BN256" s="2" t="s">
        <v>35</v>
      </c>
    </row>
    <row r="257" spans="1:66" x14ac:dyDescent="0.25">
      <c r="A257" s="50">
        <v>246</v>
      </c>
      <c r="B257" s="50">
        <v>236</v>
      </c>
      <c r="C257" s="50" t="str">
        <f t="shared" si="58"/>
        <v>102_1_2023</v>
      </c>
      <c r="D257" s="50">
        <v>1</v>
      </c>
      <c r="E257" s="51">
        <f t="shared" si="70"/>
        <v>1020001</v>
      </c>
      <c r="F257" s="76" t="str">
        <f t="shared" si="57"/>
        <v>102_1</v>
      </c>
      <c r="G257" s="80">
        <v>102</v>
      </c>
      <c r="H257" s="52">
        <v>1</v>
      </c>
      <c r="I257" s="52">
        <v>2023</v>
      </c>
      <c r="J257" s="53" t="str">
        <f t="shared" si="71"/>
        <v>ok</v>
      </c>
      <c r="K257" s="54" t="str">
        <f t="shared" si="72"/>
        <v>102_1</v>
      </c>
      <c r="L257" s="54">
        <v>102</v>
      </c>
      <c r="M257" s="54">
        <v>1</v>
      </c>
      <c r="N257" s="54">
        <v>2032</v>
      </c>
      <c r="O257" s="55">
        <v>1487</v>
      </c>
      <c r="P257" s="55">
        <v>11</v>
      </c>
      <c r="Q257" s="55">
        <v>440</v>
      </c>
      <c r="R257" s="55">
        <v>3</v>
      </c>
      <c r="S257" s="52">
        <v>0</v>
      </c>
      <c r="T257" s="56">
        <v>43630</v>
      </c>
      <c r="U257" s="56">
        <v>1724</v>
      </c>
      <c r="V257" s="56">
        <v>50029</v>
      </c>
      <c r="W257" s="56">
        <v>1487</v>
      </c>
      <c r="X257" s="57">
        <v>0.11</v>
      </c>
      <c r="Y257" s="109"/>
      <c r="Z257" s="109"/>
      <c r="AA257" s="109"/>
      <c r="AB257" s="109"/>
      <c r="AC257" s="56">
        <v>3161</v>
      </c>
      <c r="AD257" s="61" t="s">
        <v>34</v>
      </c>
      <c r="AE257" s="52" t="s">
        <v>35</v>
      </c>
      <c r="AF257" s="52" t="s">
        <v>36</v>
      </c>
      <c r="AG257" s="52" t="s">
        <v>36</v>
      </c>
      <c r="AH257" s="106"/>
      <c r="AI257" s="59"/>
      <c r="AJ257" s="68" t="s">
        <v>9</v>
      </c>
      <c r="AK257" t="s">
        <v>9</v>
      </c>
      <c r="AL257" s="39" t="s">
        <v>9</v>
      </c>
      <c r="AM257" s="117"/>
      <c r="AN257" s="115" t="s">
        <v>9</v>
      </c>
      <c r="AO257" s="30"/>
      <c r="AQ257" s="5"/>
      <c r="AS257" s="35"/>
      <c r="AT257" s="30" t="s">
        <v>9</v>
      </c>
      <c r="AU257" s="20"/>
      <c r="AV257" t="str">
        <f t="shared" si="73"/>
        <v>musta</v>
      </c>
      <c r="AW257" t="str">
        <f t="shared" si="74"/>
        <v>musta</v>
      </c>
      <c r="AX257" t="str">
        <f t="shared" si="75"/>
        <v>musta</v>
      </c>
      <c r="AY257" s="31">
        <f t="shared" si="76"/>
        <v>12</v>
      </c>
      <c r="AZ257" s="31">
        <f t="shared" si="77"/>
        <v>0</v>
      </c>
      <c r="BA257" s="31">
        <f t="shared" si="78"/>
        <v>1</v>
      </c>
      <c r="BB257" s="31">
        <f t="shared" si="79"/>
        <v>10</v>
      </c>
      <c r="BC257" s="31">
        <f t="shared" si="80"/>
        <v>1</v>
      </c>
      <c r="BM257" s="32" t="s">
        <v>34</v>
      </c>
      <c r="BN257" s="2" t="s">
        <v>35</v>
      </c>
    </row>
    <row r="258" spans="1:66" x14ac:dyDescent="0.25">
      <c r="A258" s="50">
        <v>247</v>
      </c>
      <c r="B258" s="50">
        <v>237</v>
      </c>
      <c r="C258" s="50" t="str">
        <f t="shared" si="58"/>
        <v>102_2_1866</v>
      </c>
      <c r="D258" s="50">
        <v>1</v>
      </c>
      <c r="E258" s="51">
        <f t="shared" si="70"/>
        <v>1020002</v>
      </c>
      <c r="F258" s="76" t="str">
        <f t="shared" si="57"/>
        <v>102_2</v>
      </c>
      <c r="G258" s="80">
        <v>102</v>
      </c>
      <c r="H258" s="52">
        <v>2</v>
      </c>
      <c r="I258" s="52">
        <v>1866</v>
      </c>
      <c r="J258" s="53" t="str">
        <f t="shared" si="71"/>
        <v>ok</v>
      </c>
      <c r="K258" s="54" t="str">
        <f t="shared" si="72"/>
        <v>102_2</v>
      </c>
      <c r="L258" s="54">
        <v>102</v>
      </c>
      <c r="M258" s="54">
        <v>2</v>
      </c>
      <c r="N258" s="54">
        <v>2072</v>
      </c>
      <c r="O258" s="55">
        <v>1848</v>
      </c>
      <c r="P258" s="55">
        <v>9</v>
      </c>
      <c r="Q258" s="55">
        <v>498</v>
      </c>
      <c r="R258" s="55">
        <v>2</v>
      </c>
      <c r="S258" s="52">
        <v>0</v>
      </c>
      <c r="T258" s="56">
        <v>51490</v>
      </c>
      <c r="U258" s="56">
        <v>2055</v>
      </c>
      <c r="V258" s="56">
        <v>59701</v>
      </c>
      <c r="W258" s="56">
        <v>1848</v>
      </c>
      <c r="X258" s="57">
        <v>0.09</v>
      </c>
      <c r="Y258" s="109"/>
      <c r="Z258" s="109"/>
      <c r="AA258" s="109"/>
      <c r="AB258" s="109"/>
      <c r="AC258" s="56">
        <v>3179</v>
      </c>
      <c r="AD258" s="61" t="s">
        <v>34</v>
      </c>
      <c r="AE258" s="52" t="s">
        <v>35</v>
      </c>
      <c r="AF258" s="52" t="s">
        <v>36</v>
      </c>
      <c r="AG258" s="52" t="s">
        <v>36</v>
      </c>
      <c r="AH258" s="106"/>
      <c r="AI258" s="59"/>
      <c r="AJ258" s="68" t="s">
        <v>9</v>
      </c>
      <c r="AK258" t="s">
        <v>9</v>
      </c>
      <c r="AL258" s="39" t="s">
        <v>9</v>
      </c>
      <c r="AM258" s="117"/>
      <c r="AN258" s="115" t="s">
        <v>9</v>
      </c>
      <c r="AO258" s="30"/>
      <c r="AQ258" s="5"/>
      <c r="AS258" s="35"/>
      <c r="AT258" s="30" t="s">
        <v>9</v>
      </c>
      <c r="AU258" s="20"/>
      <c r="AV258" t="str">
        <f t="shared" si="73"/>
        <v>musta</v>
      </c>
      <c r="AW258" t="str">
        <f t="shared" si="74"/>
        <v>musta</v>
      </c>
      <c r="AX258" t="str">
        <f t="shared" si="75"/>
        <v>musta</v>
      </c>
      <c r="AY258" s="31">
        <f t="shared" si="76"/>
        <v>12</v>
      </c>
      <c r="AZ258" s="31">
        <f t="shared" si="77"/>
        <v>0</v>
      </c>
      <c r="BA258" s="31">
        <f t="shared" si="78"/>
        <v>1</v>
      </c>
      <c r="BB258" s="31">
        <f t="shared" si="79"/>
        <v>10</v>
      </c>
      <c r="BC258" s="31">
        <f t="shared" si="80"/>
        <v>1</v>
      </c>
      <c r="BM258" s="32" t="s">
        <v>34</v>
      </c>
      <c r="BN258" s="2" t="s">
        <v>35</v>
      </c>
    </row>
    <row r="259" spans="1:66" x14ac:dyDescent="0.25">
      <c r="A259" s="50">
        <v>248</v>
      </c>
      <c r="B259" s="50">
        <v>238</v>
      </c>
      <c r="C259" s="50" t="str">
        <f t="shared" si="58"/>
        <v>102_3_3183</v>
      </c>
      <c r="D259" s="50">
        <v>1</v>
      </c>
      <c r="E259" s="51">
        <f t="shared" si="70"/>
        <v>1020003</v>
      </c>
      <c r="F259" s="76" t="str">
        <f t="shared" si="57"/>
        <v>102_3</v>
      </c>
      <c r="G259" s="80">
        <v>102</v>
      </c>
      <c r="H259" s="52">
        <v>3</v>
      </c>
      <c r="I259" s="52">
        <v>3183</v>
      </c>
      <c r="J259" s="53" t="str">
        <f t="shared" si="71"/>
        <v>ok</v>
      </c>
      <c r="K259" s="54" t="str">
        <f t="shared" si="72"/>
        <v>102_3</v>
      </c>
      <c r="L259" s="54">
        <v>102</v>
      </c>
      <c r="M259" s="54">
        <v>3</v>
      </c>
      <c r="N259" s="54">
        <v>2910</v>
      </c>
      <c r="O259" s="55">
        <v>1084</v>
      </c>
      <c r="P259" s="55">
        <v>6</v>
      </c>
      <c r="Q259" s="55">
        <v>150</v>
      </c>
      <c r="R259" s="55">
        <v>1</v>
      </c>
      <c r="S259" s="52">
        <v>0</v>
      </c>
      <c r="T259" s="56">
        <v>14309</v>
      </c>
      <c r="U259" s="56">
        <v>650</v>
      </c>
      <c r="V259" s="56">
        <v>16034</v>
      </c>
      <c r="W259" s="56">
        <v>1084</v>
      </c>
      <c r="X259" s="57">
        <v>0.06</v>
      </c>
      <c r="Y259" s="109"/>
      <c r="Z259" s="109"/>
      <c r="AA259" s="109"/>
      <c r="AB259" s="109"/>
      <c r="AC259" s="56">
        <v>3313</v>
      </c>
      <c r="AD259" s="61" t="s">
        <v>34</v>
      </c>
      <c r="AE259" s="52" t="s">
        <v>35</v>
      </c>
      <c r="AF259" s="52" t="s">
        <v>36</v>
      </c>
      <c r="AG259" s="52" t="s">
        <v>36</v>
      </c>
      <c r="AH259" s="106"/>
      <c r="AI259" s="59"/>
      <c r="AJ259" s="68" t="s">
        <v>9</v>
      </c>
      <c r="AK259" t="s">
        <v>9</v>
      </c>
      <c r="AL259" s="39" t="s">
        <v>9</v>
      </c>
      <c r="AM259" s="117"/>
      <c r="AN259" s="115" t="s">
        <v>9</v>
      </c>
      <c r="AO259" s="30"/>
      <c r="AQ259" s="5"/>
      <c r="AS259" s="35"/>
      <c r="AT259" s="30" t="s">
        <v>9</v>
      </c>
      <c r="AU259" s="20"/>
      <c r="AV259" t="str">
        <f t="shared" si="73"/>
        <v>musta</v>
      </c>
      <c r="AW259" t="str">
        <f t="shared" si="74"/>
        <v>musta</v>
      </c>
      <c r="AX259" t="str">
        <f t="shared" si="75"/>
        <v>musta</v>
      </c>
      <c r="AY259" s="31">
        <f t="shared" si="76"/>
        <v>12</v>
      </c>
      <c r="AZ259" s="31">
        <f t="shared" si="77"/>
        <v>0</v>
      </c>
      <c r="BA259" s="31">
        <f t="shared" si="78"/>
        <v>1</v>
      </c>
      <c r="BB259" s="31">
        <f t="shared" si="79"/>
        <v>10</v>
      </c>
      <c r="BC259" s="31">
        <f t="shared" si="80"/>
        <v>1</v>
      </c>
      <c r="BM259" s="32" t="s">
        <v>34</v>
      </c>
      <c r="BN259" s="2" t="s">
        <v>35</v>
      </c>
    </row>
    <row r="260" spans="1:66" x14ac:dyDescent="0.25">
      <c r="A260" s="50">
        <v>249</v>
      </c>
      <c r="B260" s="50">
        <v>239</v>
      </c>
      <c r="C260" s="50" t="str">
        <f t="shared" si="58"/>
        <v>103_1_4132</v>
      </c>
      <c r="D260" s="50">
        <v>1</v>
      </c>
      <c r="E260" s="51">
        <f t="shared" si="70"/>
        <v>1030001</v>
      </c>
      <c r="F260" s="76" t="str">
        <f t="shared" si="57"/>
        <v>103_1</v>
      </c>
      <c r="G260" s="80">
        <v>103</v>
      </c>
      <c r="H260" s="52">
        <v>1</v>
      </c>
      <c r="I260" s="52">
        <v>4132</v>
      </c>
      <c r="J260" s="53" t="str">
        <f t="shared" si="71"/>
        <v>ok</v>
      </c>
      <c r="K260" s="54" t="str">
        <f t="shared" si="72"/>
        <v>103_1</v>
      </c>
      <c r="L260" s="54">
        <v>103</v>
      </c>
      <c r="M260" s="54">
        <v>1</v>
      </c>
      <c r="N260" s="54">
        <v>3938</v>
      </c>
      <c r="O260" s="55">
        <v>2166</v>
      </c>
      <c r="P260" s="55">
        <v>42</v>
      </c>
      <c r="Q260" s="55">
        <v>637</v>
      </c>
      <c r="R260" s="55">
        <v>12</v>
      </c>
      <c r="S260" s="52">
        <v>0</v>
      </c>
      <c r="T260" s="56">
        <v>8654</v>
      </c>
      <c r="U260" s="56">
        <v>2335</v>
      </c>
      <c r="V260" s="56">
        <v>10203</v>
      </c>
      <c r="W260" s="56">
        <v>2166</v>
      </c>
      <c r="X260" s="57">
        <v>0.42</v>
      </c>
      <c r="Y260" s="109"/>
      <c r="Z260" s="109"/>
      <c r="AA260" s="109"/>
      <c r="AB260" s="109"/>
      <c r="AC260" s="56">
        <v>1453</v>
      </c>
      <c r="AD260" s="52" t="s">
        <v>35</v>
      </c>
      <c r="AE260" s="52" t="s">
        <v>35</v>
      </c>
      <c r="AF260" s="52" t="s">
        <v>35</v>
      </c>
      <c r="AG260" s="52"/>
      <c r="AH260" s="106" t="s">
        <v>47</v>
      </c>
      <c r="AI260" s="59"/>
      <c r="AJ260" s="68" t="s">
        <v>9</v>
      </c>
      <c r="AK260" t="s">
        <v>9</v>
      </c>
      <c r="AL260" s="39" t="s">
        <v>9</v>
      </c>
      <c r="AM260" s="117"/>
      <c r="AN260" s="115" t="s">
        <v>9</v>
      </c>
      <c r="AO260" s="30"/>
      <c r="AQ260" s="5"/>
      <c r="AS260" s="35"/>
      <c r="AT260" s="30" t="s">
        <v>9</v>
      </c>
      <c r="AU260" s="20"/>
      <c r="AV260" t="str">
        <f t="shared" si="73"/>
        <v>musta</v>
      </c>
      <c r="AW260" t="str">
        <f t="shared" si="74"/>
        <v>punainen</v>
      </c>
      <c r="AX260" t="str">
        <f t="shared" si="75"/>
        <v>punainen</v>
      </c>
      <c r="AY260" s="31">
        <f t="shared" si="76"/>
        <v>21</v>
      </c>
      <c r="AZ260" s="31">
        <f t="shared" si="77"/>
        <v>1</v>
      </c>
      <c r="BA260" s="31">
        <f t="shared" si="78"/>
        <v>10</v>
      </c>
      <c r="BB260" s="31">
        <f t="shared" si="79"/>
        <v>10</v>
      </c>
      <c r="BC260" s="31">
        <f t="shared" si="80"/>
        <v>0</v>
      </c>
      <c r="BM260" s="2" t="s">
        <v>35</v>
      </c>
      <c r="BN260" s="2" t="s">
        <v>35</v>
      </c>
    </row>
    <row r="261" spans="1:66" x14ac:dyDescent="0.25">
      <c r="A261" s="50">
        <v>250</v>
      </c>
      <c r="B261" s="50">
        <v>240</v>
      </c>
      <c r="C261" s="50" t="str">
        <f t="shared" si="58"/>
        <v>104_1_6045</v>
      </c>
      <c r="D261" s="50">
        <v>1</v>
      </c>
      <c r="E261" s="51">
        <f t="shared" si="70"/>
        <v>1040001</v>
      </c>
      <c r="F261" s="76" t="str">
        <f t="shared" si="57"/>
        <v>104_1</v>
      </c>
      <c r="G261" s="80">
        <v>104</v>
      </c>
      <c r="H261" s="52">
        <v>1</v>
      </c>
      <c r="I261" s="52">
        <v>6045</v>
      </c>
      <c r="J261" s="53" t="str">
        <f t="shared" si="71"/>
        <v>ok</v>
      </c>
      <c r="K261" s="54" t="str">
        <f t="shared" si="72"/>
        <v>104_1</v>
      </c>
      <c r="L261" s="54">
        <v>104</v>
      </c>
      <c r="M261" s="54">
        <v>1</v>
      </c>
      <c r="N261" s="54">
        <v>12110</v>
      </c>
      <c r="O261" s="55">
        <v>477</v>
      </c>
      <c r="P261" s="55">
        <v>64</v>
      </c>
      <c r="Q261" s="55">
        <v>169</v>
      </c>
      <c r="R261" s="55">
        <v>22</v>
      </c>
      <c r="S261" s="52">
        <v>0</v>
      </c>
      <c r="T261" s="56">
        <v>785</v>
      </c>
      <c r="U261" s="56">
        <v>34</v>
      </c>
      <c r="V261" s="56">
        <v>810</v>
      </c>
      <c r="W261" s="56">
        <v>477</v>
      </c>
      <c r="X261" s="57">
        <v>0.64</v>
      </c>
      <c r="Y261" s="109"/>
      <c r="Z261" s="109"/>
      <c r="AA261" s="109"/>
      <c r="AB261" s="109"/>
      <c r="AC261" s="56">
        <v>189</v>
      </c>
      <c r="AD261" s="52" t="s">
        <v>35</v>
      </c>
      <c r="AE261" s="52" t="s">
        <v>35</v>
      </c>
      <c r="AF261" s="52" t="s">
        <v>36</v>
      </c>
      <c r="AG261" s="52"/>
      <c r="AH261" s="106"/>
      <c r="AI261" s="59"/>
      <c r="AJ261" s="68" t="s">
        <v>9</v>
      </c>
      <c r="AK261" t="s">
        <v>9</v>
      </c>
      <c r="AL261" s="39" t="s">
        <v>50</v>
      </c>
      <c r="AM261" s="117"/>
      <c r="AN261" s="115" t="s">
        <v>50</v>
      </c>
      <c r="AO261" s="30"/>
      <c r="AQ261" s="5"/>
      <c r="AS261" s="35"/>
      <c r="AT261" s="30" t="s">
        <v>50</v>
      </c>
      <c r="AU261" s="20"/>
      <c r="AV261" t="str">
        <f t="shared" si="73"/>
        <v>punainen</v>
      </c>
      <c r="AW261" t="str">
        <f t="shared" si="74"/>
        <v>musta</v>
      </c>
      <c r="AX261" t="str">
        <f t="shared" si="75"/>
        <v>musta</v>
      </c>
      <c r="AY261" s="31">
        <f t="shared" si="76"/>
        <v>11</v>
      </c>
      <c r="AZ261" s="31">
        <f t="shared" si="77"/>
        <v>10</v>
      </c>
      <c r="BA261" s="31">
        <f t="shared" si="78"/>
        <v>0</v>
      </c>
      <c r="BB261" s="31">
        <f t="shared" si="79"/>
        <v>1</v>
      </c>
      <c r="BC261" s="31">
        <f t="shared" si="80"/>
        <v>0</v>
      </c>
      <c r="BM261" s="2" t="s">
        <v>35</v>
      </c>
      <c r="BN261" s="2" t="s">
        <v>35</v>
      </c>
    </row>
    <row r="262" spans="1:66" x14ac:dyDescent="0.25">
      <c r="A262" s="50">
        <v>251</v>
      </c>
      <c r="B262" s="50">
        <v>241</v>
      </c>
      <c r="C262" s="50" t="str">
        <f t="shared" si="58"/>
        <v>104_2_6470</v>
      </c>
      <c r="D262" s="50">
        <v>1</v>
      </c>
      <c r="E262" s="51">
        <f t="shared" si="70"/>
        <v>1040002</v>
      </c>
      <c r="F262" s="76" t="str">
        <f t="shared" si="57"/>
        <v>104_2</v>
      </c>
      <c r="G262" s="80">
        <v>104</v>
      </c>
      <c r="H262" s="52">
        <v>2</v>
      </c>
      <c r="I262" s="52">
        <v>6470</v>
      </c>
      <c r="J262" s="53" t="str">
        <f t="shared" si="71"/>
        <v>huom!</v>
      </c>
      <c r="K262" s="54"/>
      <c r="L262" s="54"/>
      <c r="M262" s="54"/>
      <c r="N262" s="54"/>
      <c r="O262" s="55">
        <v>477</v>
      </c>
      <c r="P262" s="55">
        <v>64</v>
      </c>
      <c r="Q262" s="55">
        <v>169</v>
      </c>
      <c r="R262" s="55">
        <v>22</v>
      </c>
      <c r="S262" s="52">
        <v>0</v>
      </c>
      <c r="T262" s="56">
        <v>785</v>
      </c>
      <c r="U262" s="56">
        <v>34</v>
      </c>
      <c r="V262" s="56">
        <v>810</v>
      </c>
      <c r="W262" s="56">
        <v>477</v>
      </c>
      <c r="X262" s="57">
        <v>0.64</v>
      </c>
      <c r="Y262" s="109"/>
      <c r="Z262" s="109"/>
      <c r="AA262" s="109"/>
      <c r="AB262" s="109"/>
      <c r="AC262" s="56">
        <v>137</v>
      </c>
      <c r="AD262" s="61" t="s">
        <v>34</v>
      </c>
      <c r="AE262" s="52" t="s">
        <v>35</v>
      </c>
      <c r="AF262" s="52" t="s">
        <v>35</v>
      </c>
      <c r="AG262" s="52"/>
      <c r="AH262" s="106"/>
      <c r="AI262" s="59"/>
      <c r="AJ262" s="68" t="s">
        <v>9</v>
      </c>
      <c r="AK262" t="s">
        <v>9</v>
      </c>
      <c r="AL262" s="39" t="s">
        <v>50</v>
      </c>
      <c r="AM262" s="117"/>
      <c r="AN262" s="115" t="s">
        <v>50</v>
      </c>
      <c r="AO262" s="30"/>
      <c r="AQ262" s="5"/>
      <c r="AS262" s="35"/>
      <c r="AT262" s="30" t="s">
        <v>50</v>
      </c>
      <c r="AU262" s="20"/>
      <c r="AV262" t="str">
        <f t="shared" si="73"/>
        <v>punainen</v>
      </c>
      <c r="AW262" t="str">
        <f t="shared" si="74"/>
        <v>musta</v>
      </c>
      <c r="AX262" t="str">
        <f t="shared" si="75"/>
        <v>musta</v>
      </c>
      <c r="AY262" s="31">
        <f t="shared" si="76"/>
        <v>12</v>
      </c>
      <c r="AZ262" s="31">
        <f t="shared" si="77"/>
        <v>10</v>
      </c>
      <c r="BA262" s="31">
        <f t="shared" si="78"/>
        <v>0</v>
      </c>
      <c r="BB262" s="31">
        <f t="shared" si="79"/>
        <v>1</v>
      </c>
      <c r="BC262" s="31">
        <f t="shared" si="80"/>
        <v>1</v>
      </c>
      <c r="BM262" s="32" t="s">
        <v>34</v>
      </c>
      <c r="BN262" s="2" t="s">
        <v>35</v>
      </c>
    </row>
    <row r="263" spans="1:66" x14ac:dyDescent="0.25">
      <c r="A263" s="50">
        <v>252</v>
      </c>
      <c r="B263" s="50">
        <v>242</v>
      </c>
      <c r="C263" s="50" t="str">
        <f t="shared" si="58"/>
        <v>104_3_1020</v>
      </c>
      <c r="D263" s="50">
        <v>1</v>
      </c>
      <c r="E263" s="51">
        <f t="shared" si="70"/>
        <v>1040003</v>
      </c>
      <c r="F263" s="76" t="str">
        <f t="shared" si="57"/>
        <v>104_3</v>
      </c>
      <c r="G263" s="80">
        <v>104</v>
      </c>
      <c r="H263" s="52">
        <v>3</v>
      </c>
      <c r="I263" s="52">
        <v>1020</v>
      </c>
      <c r="J263" s="53" t="str">
        <f t="shared" si="71"/>
        <v>ok</v>
      </c>
      <c r="K263" s="54" t="str">
        <f>CONCATENATE(L263,"_",M263)</f>
        <v>104_3</v>
      </c>
      <c r="L263" s="54">
        <v>104</v>
      </c>
      <c r="M263" s="54">
        <v>3</v>
      </c>
      <c r="N263" s="54">
        <v>7392</v>
      </c>
      <c r="O263" s="55">
        <v>1027</v>
      </c>
      <c r="P263" s="55">
        <v>84</v>
      </c>
      <c r="Q263" s="55">
        <v>475</v>
      </c>
      <c r="R263" s="55">
        <v>36</v>
      </c>
      <c r="S263" s="52">
        <v>0</v>
      </c>
      <c r="T263" s="56">
        <v>785</v>
      </c>
      <c r="U263" s="56">
        <v>34</v>
      </c>
      <c r="V263" s="56">
        <v>810</v>
      </c>
      <c r="W263" s="56">
        <v>1027</v>
      </c>
      <c r="X263" s="57">
        <v>0.84</v>
      </c>
      <c r="Y263" s="109"/>
      <c r="Z263" s="109"/>
      <c r="AA263" s="109"/>
      <c r="AB263" s="109"/>
      <c r="AC263" s="56">
        <v>112</v>
      </c>
      <c r="AD263" s="61" t="s">
        <v>34</v>
      </c>
      <c r="AE263" s="52" t="s">
        <v>35</v>
      </c>
      <c r="AF263" s="52" t="s">
        <v>35</v>
      </c>
      <c r="AG263" s="52"/>
      <c r="AH263" s="106"/>
      <c r="AI263" s="59"/>
      <c r="AJ263" s="68" t="s">
        <v>9</v>
      </c>
      <c r="AK263" t="s">
        <v>9</v>
      </c>
      <c r="AL263" s="39" t="s">
        <v>50</v>
      </c>
      <c r="AM263" s="117"/>
      <c r="AN263" s="115" t="s">
        <v>50</v>
      </c>
      <c r="AO263" s="30"/>
      <c r="AQ263" s="5"/>
      <c r="AS263" s="35"/>
      <c r="AT263" s="30" t="s">
        <v>50</v>
      </c>
      <c r="AU263" s="20"/>
      <c r="AV263" t="str">
        <f t="shared" si="73"/>
        <v>punainen</v>
      </c>
      <c r="AW263" t="str">
        <f t="shared" si="74"/>
        <v>musta</v>
      </c>
      <c r="AX263" t="str">
        <f t="shared" si="75"/>
        <v>musta</v>
      </c>
      <c r="AY263" s="31">
        <f t="shared" si="76"/>
        <v>13</v>
      </c>
      <c r="AZ263" s="31">
        <f t="shared" si="77"/>
        <v>10</v>
      </c>
      <c r="BA263" s="31">
        <f t="shared" si="78"/>
        <v>1</v>
      </c>
      <c r="BB263" s="31">
        <f t="shared" si="79"/>
        <v>1</v>
      </c>
      <c r="BC263" s="31">
        <f t="shared" si="80"/>
        <v>1</v>
      </c>
      <c r="BM263" s="32" t="s">
        <v>34</v>
      </c>
      <c r="BN263" s="2" t="s">
        <v>35</v>
      </c>
    </row>
    <row r="264" spans="1:66" x14ac:dyDescent="0.25">
      <c r="A264" s="50">
        <v>253</v>
      </c>
      <c r="B264" s="50">
        <v>243</v>
      </c>
      <c r="C264" s="50" t="str">
        <f t="shared" si="58"/>
        <v>104_4_2123</v>
      </c>
      <c r="D264" s="50">
        <v>1</v>
      </c>
      <c r="E264" s="51">
        <f t="shared" si="70"/>
        <v>1040004</v>
      </c>
      <c r="F264" s="76" t="str">
        <f t="shared" si="57"/>
        <v>104_4</v>
      </c>
      <c r="G264" s="80">
        <v>104</v>
      </c>
      <c r="H264" s="52">
        <v>4</v>
      </c>
      <c r="I264" s="52">
        <v>2123</v>
      </c>
      <c r="J264" s="53" t="str">
        <f t="shared" si="71"/>
        <v>huom!</v>
      </c>
      <c r="K264" s="54"/>
      <c r="L264" s="54"/>
      <c r="M264" s="54"/>
      <c r="N264" s="54"/>
      <c r="O264" s="55">
        <v>1027</v>
      </c>
      <c r="P264" s="55">
        <v>84</v>
      </c>
      <c r="Q264" s="55">
        <v>475</v>
      </c>
      <c r="R264" s="55">
        <v>36</v>
      </c>
      <c r="S264" s="52">
        <v>0</v>
      </c>
      <c r="T264" s="56">
        <v>785</v>
      </c>
      <c r="U264" s="56">
        <v>34</v>
      </c>
      <c r="V264" s="56">
        <v>810</v>
      </c>
      <c r="W264" s="56">
        <v>1027</v>
      </c>
      <c r="X264" s="57">
        <v>0.84</v>
      </c>
      <c r="Y264" s="109"/>
      <c r="Z264" s="109"/>
      <c r="AA264" s="109"/>
      <c r="AB264" s="109"/>
      <c r="AC264" s="56">
        <v>80</v>
      </c>
      <c r="AD264" s="61" t="s">
        <v>34</v>
      </c>
      <c r="AE264" s="52" t="s">
        <v>35</v>
      </c>
      <c r="AF264" s="52" t="s">
        <v>35</v>
      </c>
      <c r="AG264" s="52"/>
      <c r="AH264" s="106"/>
      <c r="AI264" s="59"/>
      <c r="AJ264" s="68" t="s">
        <v>9</v>
      </c>
      <c r="AK264" t="s">
        <v>9</v>
      </c>
      <c r="AL264" s="39" t="s">
        <v>50</v>
      </c>
      <c r="AM264" s="117"/>
      <c r="AN264" s="115" t="s">
        <v>50</v>
      </c>
      <c r="AO264" s="30"/>
      <c r="AQ264" s="5"/>
      <c r="AS264" s="35"/>
      <c r="AT264" s="30" t="s">
        <v>50</v>
      </c>
      <c r="AU264" s="20"/>
      <c r="AV264" t="str">
        <f t="shared" si="73"/>
        <v>punainen</v>
      </c>
      <c r="AW264" t="str">
        <f t="shared" si="74"/>
        <v>musta</v>
      </c>
      <c r="AX264" t="str">
        <f t="shared" si="75"/>
        <v>musta</v>
      </c>
      <c r="AY264" s="31">
        <f t="shared" si="76"/>
        <v>12</v>
      </c>
      <c r="AZ264" s="31">
        <f t="shared" si="77"/>
        <v>10</v>
      </c>
      <c r="BA264" s="31">
        <f t="shared" si="78"/>
        <v>1</v>
      </c>
      <c r="BB264" s="31">
        <f t="shared" si="79"/>
        <v>0</v>
      </c>
      <c r="BC264" s="31">
        <f t="shared" si="80"/>
        <v>1</v>
      </c>
      <c r="BM264" s="32" t="s">
        <v>34</v>
      </c>
      <c r="BN264" s="2" t="s">
        <v>35</v>
      </c>
    </row>
    <row r="265" spans="1:66" x14ac:dyDescent="0.25">
      <c r="A265" s="50">
        <v>254</v>
      </c>
      <c r="B265" s="50">
        <v>244</v>
      </c>
      <c r="C265" s="50" t="str">
        <f t="shared" si="58"/>
        <v>104_5_4513</v>
      </c>
      <c r="D265" s="50">
        <v>1</v>
      </c>
      <c r="E265" s="51">
        <f t="shared" si="70"/>
        <v>1040005</v>
      </c>
      <c r="F265" s="76" t="str">
        <f t="shared" si="57"/>
        <v>104_5</v>
      </c>
      <c r="G265" s="80">
        <v>104</v>
      </c>
      <c r="H265" s="52">
        <v>5</v>
      </c>
      <c r="I265" s="52">
        <v>4513</v>
      </c>
      <c r="J265" s="53" t="str">
        <f t="shared" si="71"/>
        <v>huom!</v>
      </c>
      <c r="K265" s="54"/>
      <c r="L265" s="54"/>
      <c r="M265" s="54"/>
      <c r="N265" s="54"/>
      <c r="O265" s="55">
        <v>1027</v>
      </c>
      <c r="P265" s="55">
        <v>84</v>
      </c>
      <c r="Q265" s="55">
        <v>475</v>
      </c>
      <c r="R265" s="55">
        <v>36</v>
      </c>
      <c r="S265" s="52">
        <v>0</v>
      </c>
      <c r="T265" s="56">
        <v>1025</v>
      </c>
      <c r="U265" s="56">
        <v>46</v>
      </c>
      <c r="V265" s="56">
        <v>1012</v>
      </c>
      <c r="W265" s="56">
        <v>1027</v>
      </c>
      <c r="X265" s="57">
        <v>0.84</v>
      </c>
      <c r="Y265" s="109"/>
      <c r="Z265" s="109"/>
      <c r="AA265" s="109"/>
      <c r="AB265" s="109"/>
      <c r="AC265" s="56">
        <v>60</v>
      </c>
      <c r="AD265" s="52" t="s">
        <v>35</v>
      </c>
      <c r="AE265" s="52" t="s">
        <v>35</v>
      </c>
      <c r="AF265" s="52" t="s">
        <v>35</v>
      </c>
      <c r="AG265" s="52"/>
      <c r="AH265" s="106"/>
      <c r="AI265" s="59"/>
      <c r="AJ265" s="68" t="s">
        <v>9</v>
      </c>
      <c r="AK265" t="s">
        <v>9</v>
      </c>
      <c r="AL265" s="39" t="s">
        <v>50</v>
      </c>
      <c r="AM265" s="117"/>
      <c r="AN265" s="115" t="s">
        <v>50</v>
      </c>
      <c r="AO265" s="30"/>
      <c r="AQ265" s="5"/>
      <c r="AS265" s="35"/>
      <c r="AT265" s="30" t="s">
        <v>50</v>
      </c>
      <c r="AU265" s="20"/>
      <c r="AV265" t="str">
        <f t="shared" si="73"/>
        <v>punainen</v>
      </c>
      <c r="AW265" t="str">
        <f t="shared" si="74"/>
        <v>musta</v>
      </c>
      <c r="AX265" t="str">
        <f t="shared" si="75"/>
        <v>musta</v>
      </c>
      <c r="AY265" s="31">
        <f t="shared" si="76"/>
        <v>11</v>
      </c>
      <c r="AZ265" s="31">
        <f t="shared" si="77"/>
        <v>10</v>
      </c>
      <c r="BA265" s="31">
        <f t="shared" si="78"/>
        <v>1</v>
      </c>
      <c r="BB265" s="31">
        <f t="shared" si="79"/>
        <v>0</v>
      </c>
      <c r="BC265" s="31">
        <f t="shared" si="80"/>
        <v>0</v>
      </c>
      <c r="BM265" s="2" t="s">
        <v>35</v>
      </c>
      <c r="BN265" s="2" t="s">
        <v>35</v>
      </c>
    </row>
    <row r="266" spans="1:66" x14ac:dyDescent="0.25">
      <c r="A266" s="50">
        <v>255</v>
      </c>
      <c r="B266" s="50">
        <v>245</v>
      </c>
      <c r="C266" s="50" t="str">
        <f t="shared" si="58"/>
        <v>104_6_5455</v>
      </c>
      <c r="D266" s="50">
        <v>1</v>
      </c>
      <c r="E266" s="51">
        <f t="shared" si="70"/>
        <v>1040006</v>
      </c>
      <c r="F266" s="76" t="str">
        <f t="shared" si="57"/>
        <v>104_6</v>
      </c>
      <c r="G266" s="80">
        <v>104</v>
      </c>
      <c r="H266" s="52">
        <v>6</v>
      </c>
      <c r="I266" s="52">
        <v>5455</v>
      </c>
      <c r="J266" s="53" t="str">
        <f t="shared" si="71"/>
        <v>ok</v>
      </c>
      <c r="K266" s="54" t="str">
        <f>CONCATENATE(L266,"_",M266)</f>
        <v>104_6</v>
      </c>
      <c r="L266" s="54">
        <v>104</v>
      </c>
      <c r="M266" s="54">
        <v>6</v>
      </c>
      <c r="N266" s="54">
        <v>5308</v>
      </c>
      <c r="O266" s="55">
        <v>795</v>
      </c>
      <c r="P266" s="55">
        <v>76</v>
      </c>
      <c r="Q266" s="55">
        <v>308</v>
      </c>
      <c r="R266" s="55">
        <v>29</v>
      </c>
      <c r="S266" s="52">
        <v>0</v>
      </c>
      <c r="T266" s="56">
        <v>1253</v>
      </c>
      <c r="U266" s="56">
        <v>66</v>
      </c>
      <c r="V266" s="56">
        <v>1238</v>
      </c>
      <c r="W266" s="56">
        <v>795</v>
      </c>
      <c r="X266" s="57">
        <v>0.76</v>
      </c>
      <c r="Y266" s="109"/>
      <c r="Z266" s="109"/>
      <c r="AA266" s="109"/>
      <c r="AB266" s="109"/>
      <c r="AC266" s="56">
        <v>79</v>
      </c>
      <c r="AD266" s="52" t="s">
        <v>35</v>
      </c>
      <c r="AE266" s="52" t="s">
        <v>35</v>
      </c>
      <c r="AF266" s="52" t="s">
        <v>36</v>
      </c>
      <c r="AG266" s="52" t="s">
        <v>36</v>
      </c>
      <c r="AH266" s="106"/>
      <c r="AI266" s="59"/>
      <c r="AJ266" s="68" t="s">
        <v>9</v>
      </c>
      <c r="AK266" t="s">
        <v>9</v>
      </c>
      <c r="AL266" s="39" t="s">
        <v>50</v>
      </c>
      <c r="AM266" s="117"/>
      <c r="AN266" s="115" t="s">
        <v>50</v>
      </c>
      <c r="AO266" s="30"/>
      <c r="AQ266" s="5"/>
      <c r="AS266" s="35"/>
      <c r="AT266" s="30" t="s">
        <v>50</v>
      </c>
      <c r="AU266" s="20"/>
      <c r="AV266" t="str">
        <f t="shared" si="73"/>
        <v>musta</v>
      </c>
      <c r="AW266" t="str">
        <f t="shared" si="74"/>
        <v>musta</v>
      </c>
      <c r="AX266" t="str">
        <f t="shared" si="75"/>
        <v>musta</v>
      </c>
      <c r="AY266" s="31">
        <f t="shared" si="76"/>
        <v>10</v>
      </c>
      <c r="AZ266" s="31">
        <f t="shared" si="77"/>
        <v>10</v>
      </c>
      <c r="BA266" s="31">
        <f t="shared" si="78"/>
        <v>0</v>
      </c>
      <c r="BB266" s="31">
        <f t="shared" si="79"/>
        <v>0</v>
      </c>
      <c r="BC266" s="31">
        <f t="shared" si="80"/>
        <v>0</v>
      </c>
      <c r="BM266" s="2" t="s">
        <v>35</v>
      </c>
      <c r="BN266" s="2" t="s">
        <v>35</v>
      </c>
    </row>
    <row r="267" spans="1:66" x14ac:dyDescent="0.25">
      <c r="A267" s="50">
        <v>256</v>
      </c>
      <c r="B267" s="50">
        <v>246</v>
      </c>
      <c r="C267" s="50" t="str">
        <f t="shared" si="58"/>
        <v>104_7_5546</v>
      </c>
      <c r="D267" s="50">
        <v>1</v>
      </c>
      <c r="E267" s="51">
        <f t="shared" si="70"/>
        <v>1040007</v>
      </c>
      <c r="F267" s="76" t="str">
        <f t="shared" si="57"/>
        <v>104_7</v>
      </c>
      <c r="G267" s="80">
        <v>104</v>
      </c>
      <c r="H267" s="52">
        <v>7</v>
      </c>
      <c r="I267" s="52">
        <v>5546</v>
      </c>
      <c r="J267" s="53" t="str">
        <f t="shared" si="71"/>
        <v>ok</v>
      </c>
      <c r="K267" s="54" t="str">
        <f>CONCATENATE(L267,"_",M267)</f>
        <v>104_7</v>
      </c>
      <c r="L267" s="54">
        <v>104</v>
      </c>
      <c r="M267" s="54">
        <v>7</v>
      </c>
      <c r="N267" s="54">
        <v>5432</v>
      </c>
      <c r="O267" s="55">
        <v>719</v>
      </c>
      <c r="P267" s="55">
        <v>89</v>
      </c>
      <c r="Q267" s="55">
        <v>305</v>
      </c>
      <c r="R267" s="55">
        <v>37</v>
      </c>
      <c r="S267" s="52">
        <v>0</v>
      </c>
      <c r="T267" s="56">
        <v>1643</v>
      </c>
      <c r="U267" s="56">
        <v>63</v>
      </c>
      <c r="V267" s="56">
        <v>1555</v>
      </c>
      <c r="W267" s="56">
        <v>719</v>
      </c>
      <c r="X267" s="57">
        <v>0.89</v>
      </c>
      <c r="Y267" s="109"/>
      <c r="Z267" s="109"/>
      <c r="AA267" s="109"/>
      <c r="AB267" s="109"/>
      <c r="AC267" s="56">
        <v>44</v>
      </c>
      <c r="AD267" s="52" t="s">
        <v>35</v>
      </c>
      <c r="AE267" s="52" t="s">
        <v>35</v>
      </c>
      <c r="AF267" s="52" t="s">
        <v>35</v>
      </c>
      <c r="AG267" s="52"/>
      <c r="AH267" s="106"/>
      <c r="AI267" s="59"/>
      <c r="AJ267" s="68" t="s">
        <v>9</v>
      </c>
      <c r="AK267" t="s">
        <v>9</v>
      </c>
      <c r="AL267" s="39" t="s">
        <v>50</v>
      </c>
      <c r="AM267" s="117"/>
      <c r="AN267" s="115" t="s">
        <v>50</v>
      </c>
      <c r="AO267" s="30"/>
      <c r="AQ267" s="5"/>
      <c r="AS267" s="35"/>
      <c r="AT267" s="30" t="s">
        <v>50</v>
      </c>
      <c r="AU267" s="20"/>
      <c r="AV267" t="str">
        <f t="shared" si="73"/>
        <v>musta</v>
      </c>
      <c r="AW267" t="str">
        <f t="shared" si="74"/>
        <v>musta</v>
      </c>
      <c r="AX267" t="str">
        <f t="shared" si="75"/>
        <v>musta</v>
      </c>
      <c r="AY267" s="31">
        <f t="shared" si="76"/>
        <v>10</v>
      </c>
      <c r="AZ267" s="31">
        <f t="shared" si="77"/>
        <v>10</v>
      </c>
      <c r="BA267" s="31">
        <f t="shared" si="78"/>
        <v>0</v>
      </c>
      <c r="BB267" s="31">
        <f t="shared" si="79"/>
        <v>0</v>
      </c>
      <c r="BC267" s="31">
        <f t="shared" si="80"/>
        <v>0</v>
      </c>
      <c r="BM267" s="2" t="s">
        <v>35</v>
      </c>
      <c r="BN267" s="2" t="s">
        <v>35</v>
      </c>
    </row>
    <row r="268" spans="1:66" x14ac:dyDescent="0.25">
      <c r="A268" s="50">
        <v>257</v>
      </c>
      <c r="B268" s="50">
        <v>247</v>
      </c>
      <c r="C268" s="50" t="str">
        <f t="shared" si="58"/>
        <v>104_8_714</v>
      </c>
      <c r="D268" s="50">
        <v>1</v>
      </c>
      <c r="E268" s="51">
        <f t="shared" si="70"/>
        <v>1040008</v>
      </c>
      <c r="F268" s="76" t="str">
        <f t="shared" ref="F268:F331" si="81">CONCATENATE(G268,"_",H268)</f>
        <v>104_8</v>
      </c>
      <c r="G268" s="80">
        <v>104</v>
      </c>
      <c r="H268" s="52">
        <v>8</v>
      </c>
      <c r="I268" s="52">
        <v>714</v>
      </c>
      <c r="J268" s="53" t="str">
        <f t="shared" si="71"/>
        <v>huom!</v>
      </c>
      <c r="K268" s="54"/>
      <c r="L268" s="54"/>
      <c r="M268" s="54"/>
      <c r="N268" s="54"/>
      <c r="O268" s="55" t="s">
        <v>32</v>
      </c>
      <c r="P268" s="55" t="s">
        <v>32</v>
      </c>
      <c r="Q268" s="55" t="s">
        <v>32</v>
      </c>
      <c r="R268" s="55" t="s">
        <v>32</v>
      </c>
      <c r="S268" s="52">
        <v>0</v>
      </c>
      <c r="T268" s="56">
        <v>169</v>
      </c>
      <c r="U268" s="56">
        <v>15</v>
      </c>
      <c r="V268" s="56">
        <v>166</v>
      </c>
      <c r="W268" s="56" t="s">
        <v>37</v>
      </c>
      <c r="X268" s="57" t="s">
        <v>37</v>
      </c>
      <c r="Y268" s="109"/>
      <c r="Z268" s="109"/>
      <c r="AA268" s="109"/>
      <c r="AB268" s="109"/>
      <c r="AC268" s="56">
        <v>2</v>
      </c>
      <c r="AD268" s="52" t="s">
        <v>35</v>
      </c>
      <c r="AE268" s="52" t="s">
        <v>35</v>
      </c>
      <c r="AF268" s="52" t="s">
        <v>35</v>
      </c>
      <c r="AG268" s="52" t="s">
        <v>36</v>
      </c>
      <c r="AH268" s="106"/>
      <c r="AI268" s="59"/>
      <c r="AJ268" s="68" t="s">
        <v>9</v>
      </c>
      <c r="AK268" t="s">
        <v>10</v>
      </c>
      <c r="AL268" s="39" t="s">
        <v>50</v>
      </c>
      <c r="AM268" s="117"/>
      <c r="AN268" s="115" t="s">
        <v>50</v>
      </c>
      <c r="AO268" s="30"/>
      <c r="AQ268" s="5"/>
      <c r="AS268" s="35"/>
      <c r="AT268" s="30" t="s">
        <v>10</v>
      </c>
      <c r="AU268" s="20"/>
      <c r="AV268" t="str">
        <f t="shared" si="73"/>
        <v>ei mallia</v>
      </c>
      <c r="AW268" t="str">
        <f t="shared" si="74"/>
        <v>ei mallia</v>
      </c>
      <c r="AX268" t="str">
        <f t="shared" si="75"/>
        <v>ei mallia</v>
      </c>
      <c r="AY268" s="31">
        <f t="shared" si="76"/>
        <v>20</v>
      </c>
      <c r="AZ268" s="31">
        <f t="shared" si="77"/>
        <v>10</v>
      </c>
      <c r="BA268" s="31">
        <f t="shared" si="78"/>
        <v>10</v>
      </c>
      <c r="BB268" s="31">
        <f t="shared" si="79"/>
        <v>0</v>
      </c>
      <c r="BC268" s="31">
        <f t="shared" si="80"/>
        <v>0</v>
      </c>
      <c r="BM268" s="2" t="s">
        <v>35</v>
      </c>
      <c r="BN268" s="2" t="s">
        <v>35</v>
      </c>
    </row>
    <row r="269" spans="1:66" x14ac:dyDescent="0.25">
      <c r="A269" s="50">
        <v>258</v>
      </c>
      <c r="B269" s="50">
        <v>248</v>
      </c>
      <c r="C269" s="50" t="str">
        <f t="shared" ref="C269:C332" si="82">CONCATENATE(G269,"_",H269,"_",I269)</f>
        <v>104_9_4931</v>
      </c>
      <c r="D269" s="50">
        <v>1</v>
      </c>
      <c r="E269" s="51">
        <f t="shared" si="70"/>
        <v>1040009</v>
      </c>
      <c r="F269" s="76" t="str">
        <f t="shared" si="81"/>
        <v>104_9</v>
      </c>
      <c r="G269" s="80">
        <v>104</v>
      </c>
      <c r="H269" s="52">
        <v>9</v>
      </c>
      <c r="I269" s="52">
        <v>4931</v>
      </c>
      <c r="J269" s="53" t="str">
        <f t="shared" si="71"/>
        <v>ok</v>
      </c>
      <c r="K269" s="54" t="str">
        <f t="shared" ref="K269:K304" si="83">CONCATENATE(L269,"_",M269)</f>
        <v>104_9</v>
      </c>
      <c r="L269" s="54">
        <v>104</v>
      </c>
      <c r="M269" s="54">
        <v>9</v>
      </c>
      <c r="N269" s="54">
        <v>4766</v>
      </c>
      <c r="O269" s="55">
        <v>146</v>
      </c>
      <c r="P269" s="55">
        <v>47</v>
      </c>
      <c r="Q269" s="55">
        <v>100</v>
      </c>
      <c r="R269" s="55">
        <v>32</v>
      </c>
      <c r="S269" s="52">
        <v>0</v>
      </c>
      <c r="T269" s="56">
        <v>947</v>
      </c>
      <c r="U269" s="56">
        <v>43</v>
      </c>
      <c r="V269" s="56">
        <v>932</v>
      </c>
      <c r="W269" s="56">
        <v>146</v>
      </c>
      <c r="X269" s="57">
        <v>0.47</v>
      </c>
      <c r="Y269" s="109"/>
      <c r="Z269" s="109"/>
      <c r="AA269" s="109"/>
      <c r="AB269" s="109"/>
      <c r="AC269" s="56">
        <v>32</v>
      </c>
      <c r="AD269" s="52" t="s">
        <v>35</v>
      </c>
      <c r="AE269" s="52" t="s">
        <v>35</v>
      </c>
      <c r="AF269" s="52" t="s">
        <v>35</v>
      </c>
      <c r="AG269" s="52"/>
      <c r="AH269" s="106"/>
      <c r="AI269" s="59"/>
      <c r="AJ269" s="68" t="s">
        <v>9</v>
      </c>
      <c r="AK269" t="s">
        <v>10</v>
      </c>
      <c r="AL269" s="39" t="s">
        <v>50</v>
      </c>
      <c r="AM269" s="117"/>
      <c r="AN269" s="115" t="s">
        <v>50</v>
      </c>
      <c r="AO269" s="30"/>
      <c r="AQ269" s="5"/>
      <c r="AS269" s="35"/>
      <c r="AT269" s="30" t="s">
        <v>10</v>
      </c>
      <c r="AU269" s="20"/>
      <c r="AV269" t="str">
        <f t="shared" si="73"/>
        <v>musta</v>
      </c>
      <c r="AW269" t="str">
        <f t="shared" si="74"/>
        <v>musta</v>
      </c>
      <c r="AX269" t="str">
        <f t="shared" si="75"/>
        <v>musta</v>
      </c>
      <c r="AY269" s="31">
        <f t="shared" si="76"/>
        <v>1</v>
      </c>
      <c r="AZ269" s="31">
        <f t="shared" si="77"/>
        <v>1</v>
      </c>
      <c r="BA269" s="31">
        <f t="shared" si="78"/>
        <v>0</v>
      </c>
      <c r="BB269" s="31">
        <f t="shared" si="79"/>
        <v>0</v>
      </c>
      <c r="BC269" s="31">
        <f t="shared" si="80"/>
        <v>0</v>
      </c>
      <c r="BM269" s="2" t="s">
        <v>35</v>
      </c>
      <c r="BN269" s="2" t="s">
        <v>35</v>
      </c>
    </row>
    <row r="270" spans="1:66" x14ac:dyDescent="0.25">
      <c r="A270" s="50">
        <v>259</v>
      </c>
      <c r="B270" s="50">
        <v>249</v>
      </c>
      <c r="C270" s="50" t="str">
        <f t="shared" si="82"/>
        <v>104_10_4566</v>
      </c>
      <c r="D270" s="50">
        <v>1</v>
      </c>
      <c r="E270" s="51">
        <f t="shared" si="70"/>
        <v>1040010</v>
      </c>
      <c r="F270" s="76" t="str">
        <f t="shared" si="81"/>
        <v>104_10</v>
      </c>
      <c r="G270" s="80">
        <v>104</v>
      </c>
      <c r="H270" s="52">
        <v>10</v>
      </c>
      <c r="I270" s="52">
        <v>4566</v>
      </c>
      <c r="J270" s="53" t="str">
        <f t="shared" si="71"/>
        <v>ok</v>
      </c>
      <c r="K270" s="54" t="str">
        <f t="shared" si="83"/>
        <v>104_10</v>
      </c>
      <c r="L270" s="54">
        <v>104</v>
      </c>
      <c r="M270" s="54">
        <v>10</v>
      </c>
      <c r="N270" s="54">
        <v>4494</v>
      </c>
      <c r="O270" s="55">
        <v>265</v>
      </c>
      <c r="P270" s="55">
        <v>57</v>
      </c>
      <c r="Q270" s="55">
        <v>150</v>
      </c>
      <c r="R270" s="55">
        <v>32</v>
      </c>
      <c r="S270" s="52">
        <v>0</v>
      </c>
      <c r="T270" s="56">
        <v>947</v>
      </c>
      <c r="U270" s="56">
        <v>43</v>
      </c>
      <c r="V270" s="56">
        <v>932</v>
      </c>
      <c r="W270" s="56">
        <v>265</v>
      </c>
      <c r="X270" s="57">
        <v>0.56999999999999995</v>
      </c>
      <c r="Y270" s="109"/>
      <c r="Z270" s="109"/>
      <c r="AA270" s="109"/>
      <c r="AB270" s="109"/>
      <c r="AC270" s="56">
        <v>144</v>
      </c>
      <c r="AD270" s="61" t="s">
        <v>34</v>
      </c>
      <c r="AE270" s="52" t="s">
        <v>35</v>
      </c>
      <c r="AF270" s="52" t="s">
        <v>35</v>
      </c>
      <c r="AG270" s="52"/>
      <c r="AH270" s="106"/>
      <c r="AI270" s="59"/>
      <c r="AJ270" s="68" t="s">
        <v>9</v>
      </c>
      <c r="AK270" t="s">
        <v>10</v>
      </c>
      <c r="AL270" s="39" t="s">
        <v>50</v>
      </c>
      <c r="AM270" s="117"/>
      <c r="AN270" s="115" t="s">
        <v>50</v>
      </c>
      <c r="AO270" s="30"/>
      <c r="AQ270" s="5"/>
      <c r="AS270" s="35"/>
      <c r="AT270" s="30" t="s">
        <v>10</v>
      </c>
      <c r="AU270" s="20"/>
      <c r="AV270" t="str">
        <f t="shared" si="73"/>
        <v>musta</v>
      </c>
      <c r="AW270" t="str">
        <f t="shared" si="74"/>
        <v>musta</v>
      </c>
      <c r="AX270" t="str">
        <f t="shared" si="75"/>
        <v>musta</v>
      </c>
      <c r="AY270" s="31">
        <f t="shared" si="76"/>
        <v>3</v>
      </c>
      <c r="AZ270" s="31">
        <f t="shared" si="77"/>
        <v>1</v>
      </c>
      <c r="BA270" s="31">
        <f t="shared" si="78"/>
        <v>0</v>
      </c>
      <c r="BB270" s="31">
        <f t="shared" si="79"/>
        <v>1</v>
      </c>
      <c r="BC270" s="31">
        <f t="shared" si="80"/>
        <v>1</v>
      </c>
      <c r="BM270" s="32" t="s">
        <v>34</v>
      </c>
      <c r="BN270" s="2" t="s">
        <v>35</v>
      </c>
    </row>
    <row r="271" spans="1:66" x14ac:dyDescent="0.25">
      <c r="A271" s="50">
        <v>260</v>
      </c>
      <c r="B271" s="50">
        <v>250</v>
      </c>
      <c r="C271" s="50" t="str">
        <f t="shared" si="82"/>
        <v>110_1_1020</v>
      </c>
      <c r="D271" s="50">
        <v>1</v>
      </c>
      <c r="E271" s="51">
        <f t="shared" si="70"/>
        <v>1100001</v>
      </c>
      <c r="F271" s="76" t="str">
        <f t="shared" si="81"/>
        <v>110_1</v>
      </c>
      <c r="G271" s="81">
        <v>110</v>
      </c>
      <c r="H271" s="52">
        <v>1</v>
      </c>
      <c r="I271" s="52">
        <v>1020</v>
      </c>
      <c r="J271" s="53" t="str">
        <f t="shared" si="71"/>
        <v>ok</v>
      </c>
      <c r="K271" s="54" t="str">
        <f t="shared" si="83"/>
        <v>110_1</v>
      </c>
      <c r="L271" s="54">
        <v>110</v>
      </c>
      <c r="M271" s="54">
        <v>1</v>
      </c>
      <c r="N271" s="54">
        <v>3166</v>
      </c>
      <c r="O271" s="55">
        <v>202</v>
      </c>
      <c r="P271" s="55">
        <v>2</v>
      </c>
      <c r="Q271" s="55">
        <v>25</v>
      </c>
      <c r="R271" s="55">
        <v>0</v>
      </c>
      <c r="S271" s="52">
        <v>0</v>
      </c>
      <c r="T271" s="56">
        <v>9970</v>
      </c>
      <c r="U271" s="56">
        <v>676</v>
      </c>
      <c r="V271" s="56">
        <v>11632</v>
      </c>
      <c r="W271" s="56">
        <v>202</v>
      </c>
      <c r="X271" s="57">
        <v>0.02</v>
      </c>
      <c r="Y271" s="109"/>
      <c r="Z271" s="109"/>
      <c r="AA271" s="109"/>
      <c r="AB271" s="109"/>
      <c r="AC271" s="56">
        <v>6918</v>
      </c>
      <c r="AD271" s="52" t="s">
        <v>35</v>
      </c>
      <c r="AE271" s="52" t="s">
        <v>35</v>
      </c>
      <c r="AF271" s="52" t="s">
        <v>36</v>
      </c>
      <c r="AG271" s="52" t="s">
        <v>36</v>
      </c>
      <c r="AH271" s="106"/>
      <c r="AI271" s="59"/>
      <c r="AJ271" s="68" t="s">
        <v>10</v>
      </c>
      <c r="AK271" t="s">
        <v>10</v>
      </c>
      <c r="AL271" s="39" t="s">
        <v>10</v>
      </c>
      <c r="AM271" s="117"/>
      <c r="AN271" s="115" t="s">
        <v>10</v>
      </c>
      <c r="AO271" s="30"/>
      <c r="AQ271" s="5"/>
      <c r="AS271" s="35"/>
      <c r="AT271" s="30" t="s">
        <v>10</v>
      </c>
      <c r="AU271" s="20"/>
      <c r="AV271" t="str">
        <f t="shared" si="73"/>
        <v>musta</v>
      </c>
      <c r="AW271" t="str">
        <f t="shared" si="74"/>
        <v>musta</v>
      </c>
      <c r="AX271" t="str">
        <f t="shared" si="75"/>
        <v>musta</v>
      </c>
      <c r="AY271" s="31">
        <f t="shared" si="76"/>
        <v>10</v>
      </c>
      <c r="AZ271" s="31">
        <f t="shared" si="77"/>
        <v>0</v>
      </c>
      <c r="BA271" s="31">
        <f t="shared" si="78"/>
        <v>0</v>
      </c>
      <c r="BB271" s="31">
        <f t="shared" si="79"/>
        <v>10</v>
      </c>
      <c r="BC271" s="31">
        <f t="shared" si="80"/>
        <v>0</v>
      </c>
      <c r="BM271" s="2" t="s">
        <v>35</v>
      </c>
      <c r="BN271" s="2" t="s">
        <v>35</v>
      </c>
    </row>
    <row r="272" spans="1:66" x14ac:dyDescent="0.25">
      <c r="A272" s="50">
        <v>261</v>
      </c>
      <c r="B272" s="50">
        <v>251</v>
      </c>
      <c r="C272" s="50" t="str">
        <f t="shared" si="82"/>
        <v>110_3_1468</v>
      </c>
      <c r="D272" s="50">
        <v>1</v>
      </c>
      <c r="E272" s="51">
        <f t="shared" si="70"/>
        <v>1100003</v>
      </c>
      <c r="F272" s="76" t="str">
        <f t="shared" si="81"/>
        <v>110_3</v>
      </c>
      <c r="G272" s="80">
        <v>110</v>
      </c>
      <c r="H272" s="52">
        <v>3</v>
      </c>
      <c r="I272" s="52">
        <v>1468</v>
      </c>
      <c r="J272" s="53" t="str">
        <f t="shared" si="71"/>
        <v>ok</v>
      </c>
      <c r="K272" s="54" t="str">
        <f t="shared" si="83"/>
        <v>110_3</v>
      </c>
      <c r="L272" s="54">
        <v>110</v>
      </c>
      <c r="M272" s="54">
        <v>3</v>
      </c>
      <c r="N272" s="54">
        <v>1379</v>
      </c>
      <c r="O272" s="55">
        <v>334</v>
      </c>
      <c r="P272" s="55">
        <v>5</v>
      </c>
      <c r="Q272" s="55">
        <v>18</v>
      </c>
      <c r="R272" s="55">
        <v>0</v>
      </c>
      <c r="S272" s="52">
        <v>0</v>
      </c>
      <c r="T272" s="56">
        <v>25459</v>
      </c>
      <c r="U272" s="56">
        <v>1333</v>
      </c>
      <c r="V272" s="56">
        <v>28662</v>
      </c>
      <c r="W272" s="56">
        <v>334</v>
      </c>
      <c r="X272" s="57">
        <v>0.05</v>
      </c>
      <c r="Y272" s="109"/>
      <c r="Z272" s="109"/>
      <c r="AA272" s="109"/>
      <c r="AB272" s="109"/>
      <c r="AC272" s="56">
        <v>4303</v>
      </c>
      <c r="AD272" s="52" t="s">
        <v>35</v>
      </c>
      <c r="AE272" s="52" t="s">
        <v>35</v>
      </c>
      <c r="AF272" s="52" t="s">
        <v>36</v>
      </c>
      <c r="AG272" s="52" t="s">
        <v>36</v>
      </c>
      <c r="AH272" s="106"/>
      <c r="AI272" s="59"/>
      <c r="AJ272" s="68" t="s">
        <v>10</v>
      </c>
      <c r="AK272" t="s">
        <v>10</v>
      </c>
      <c r="AL272" s="39" t="s">
        <v>10</v>
      </c>
      <c r="AM272" s="117"/>
      <c r="AN272" s="115" t="s">
        <v>10</v>
      </c>
      <c r="AO272" s="30"/>
      <c r="AQ272" s="5"/>
      <c r="AS272" s="35"/>
      <c r="AT272" s="30" t="s">
        <v>10</v>
      </c>
      <c r="AU272" s="20"/>
      <c r="AV272" t="str">
        <f t="shared" si="73"/>
        <v>musta</v>
      </c>
      <c r="AW272" t="str">
        <f t="shared" si="74"/>
        <v>musta</v>
      </c>
      <c r="AX272" t="str">
        <f t="shared" si="75"/>
        <v>musta</v>
      </c>
      <c r="AY272" s="31">
        <f t="shared" si="76"/>
        <v>10</v>
      </c>
      <c r="AZ272" s="31">
        <f t="shared" si="77"/>
        <v>0</v>
      </c>
      <c r="BA272" s="31">
        <f t="shared" si="78"/>
        <v>0</v>
      </c>
      <c r="BB272" s="31">
        <f t="shared" si="79"/>
        <v>10</v>
      </c>
      <c r="BC272" s="31">
        <f t="shared" si="80"/>
        <v>0</v>
      </c>
      <c r="BM272" s="2" t="s">
        <v>35</v>
      </c>
      <c r="BN272" s="2" t="s">
        <v>35</v>
      </c>
    </row>
    <row r="273" spans="1:66" x14ac:dyDescent="0.25">
      <c r="A273" s="50">
        <v>262</v>
      </c>
      <c r="B273" s="50">
        <v>252</v>
      </c>
      <c r="C273" s="50" t="str">
        <f t="shared" si="82"/>
        <v>110_4_2137</v>
      </c>
      <c r="D273" s="50">
        <v>1</v>
      </c>
      <c r="E273" s="51">
        <f t="shared" si="70"/>
        <v>1100004</v>
      </c>
      <c r="F273" s="76" t="str">
        <f t="shared" si="81"/>
        <v>110_4</v>
      </c>
      <c r="G273" s="80">
        <v>110</v>
      </c>
      <c r="H273" s="52">
        <v>4</v>
      </c>
      <c r="I273" s="52">
        <v>2137</v>
      </c>
      <c r="J273" s="53" t="str">
        <f t="shared" si="71"/>
        <v>ok</v>
      </c>
      <c r="K273" s="54" t="str">
        <f t="shared" si="83"/>
        <v>110_4</v>
      </c>
      <c r="L273" s="54">
        <v>110</v>
      </c>
      <c r="M273" s="54">
        <v>4</v>
      </c>
      <c r="N273" s="54">
        <v>2102</v>
      </c>
      <c r="O273" s="55">
        <v>4279</v>
      </c>
      <c r="P273" s="55">
        <v>34</v>
      </c>
      <c r="Q273" s="55">
        <v>1569</v>
      </c>
      <c r="R273" s="55">
        <v>12</v>
      </c>
      <c r="S273" s="52">
        <v>0</v>
      </c>
      <c r="T273" s="56">
        <v>18598</v>
      </c>
      <c r="U273" s="56">
        <v>1070</v>
      </c>
      <c r="V273" s="56">
        <v>20696</v>
      </c>
      <c r="W273" s="56">
        <v>4279</v>
      </c>
      <c r="X273" s="57">
        <v>0.34</v>
      </c>
      <c r="Y273" s="109"/>
      <c r="Z273" s="109"/>
      <c r="AA273" s="109"/>
      <c r="AB273" s="109"/>
      <c r="AC273" s="56">
        <v>4360</v>
      </c>
      <c r="AD273" s="52" t="s">
        <v>35</v>
      </c>
      <c r="AE273" s="52" t="s">
        <v>35</v>
      </c>
      <c r="AF273" s="52" t="s">
        <v>36</v>
      </c>
      <c r="AG273" s="52" t="s">
        <v>36</v>
      </c>
      <c r="AH273" s="106"/>
      <c r="AI273" s="59"/>
      <c r="AJ273" s="68" t="s">
        <v>10</v>
      </c>
      <c r="AK273" t="s">
        <v>10</v>
      </c>
      <c r="AL273" s="39" t="s">
        <v>10</v>
      </c>
      <c r="AM273" s="117"/>
      <c r="AN273" s="115" t="s">
        <v>10</v>
      </c>
      <c r="AO273" s="30"/>
      <c r="AQ273" s="5"/>
      <c r="AS273" s="35"/>
      <c r="AT273" s="30" t="s">
        <v>10</v>
      </c>
      <c r="AU273" s="20"/>
      <c r="AV273" t="str">
        <f t="shared" si="73"/>
        <v>musta</v>
      </c>
      <c r="AW273" t="str">
        <f t="shared" si="74"/>
        <v>musta</v>
      </c>
      <c r="AX273" t="str">
        <f t="shared" si="75"/>
        <v>musta</v>
      </c>
      <c r="AY273" s="31">
        <f t="shared" si="76"/>
        <v>20</v>
      </c>
      <c r="AZ273" s="31">
        <f t="shared" si="77"/>
        <v>0</v>
      </c>
      <c r="BA273" s="31">
        <f t="shared" si="78"/>
        <v>10</v>
      </c>
      <c r="BB273" s="31">
        <f t="shared" si="79"/>
        <v>10</v>
      </c>
      <c r="BC273" s="31">
        <f t="shared" si="80"/>
        <v>0</v>
      </c>
      <c r="BM273" s="2" t="s">
        <v>35</v>
      </c>
      <c r="BN273" s="2" t="s">
        <v>35</v>
      </c>
    </row>
    <row r="274" spans="1:66" x14ac:dyDescent="0.25">
      <c r="A274" s="50">
        <v>263</v>
      </c>
      <c r="B274" s="50">
        <v>253</v>
      </c>
      <c r="C274" s="50" t="str">
        <f t="shared" si="82"/>
        <v>110_5_2423</v>
      </c>
      <c r="D274" s="50">
        <v>1</v>
      </c>
      <c r="E274" s="51">
        <f t="shared" si="70"/>
        <v>1100005</v>
      </c>
      <c r="F274" s="76" t="str">
        <f t="shared" si="81"/>
        <v>110_5</v>
      </c>
      <c r="G274" s="80">
        <v>110</v>
      </c>
      <c r="H274" s="52">
        <v>5</v>
      </c>
      <c r="I274" s="52">
        <v>2423</v>
      </c>
      <c r="J274" s="53" t="str">
        <f t="shared" si="71"/>
        <v>ok</v>
      </c>
      <c r="K274" s="54" t="str">
        <f t="shared" si="83"/>
        <v>110_5</v>
      </c>
      <c r="L274" s="54">
        <v>110</v>
      </c>
      <c r="M274" s="54">
        <v>5</v>
      </c>
      <c r="N274" s="54">
        <v>2476</v>
      </c>
      <c r="O274" s="55">
        <v>4126</v>
      </c>
      <c r="P274" s="55">
        <v>39</v>
      </c>
      <c r="Q274" s="55">
        <v>1886</v>
      </c>
      <c r="R274" s="55">
        <v>18</v>
      </c>
      <c r="S274" s="52">
        <v>0</v>
      </c>
      <c r="T274" s="56">
        <v>7499</v>
      </c>
      <c r="U274" s="56">
        <v>560</v>
      </c>
      <c r="V274" s="56">
        <v>8420</v>
      </c>
      <c r="W274" s="56">
        <v>4126</v>
      </c>
      <c r="X274" s="57">
        <v>0.39</v>
      </c>
      <c r="Y274" s="109"/>
      <c r="Z274" s="109"/>
      <c r="AA274" s="109"/>
      <c r="AB274" s="109"/>
      <c r="AC274" s="56">
        <v>3798</v>
      </c>
      <c r="AD274" s="52" t="s">
        <v>35</v>
      </c>
      <c r="AE274" s="52" t="s">
        <v>35</v>
      </c>
      <c r="AF274" s="52" t="s">
        <v>36</v>
      </c>
      <c r="AG274" s="52" t="s">
        <v>36</v>
      </c>
      <c r="AH274" s="106"/>
      <c r="AI274" s="59"/>
      <c r="AJ274" s="68" t="s">
        <v>10</v>
      </c>
      <c r="AK274" t="s">
        <v>10</v>
      </c>
      <c r="AL274" s="39" t="s">
        <v>10</v>
      </c>
      <c r="AM274" s="117"/>
      <c r="AN274" s="115" t="s">
        <v>10</v>
      </c>
      <c r="AO274" s="30"/>
      <c r="AQ274" s="5"/>
      <c r="AS274" s="35"/>
      <c r="AT274" s="30" t="s">
        <v>10</v>
      </c>
      <c r="AU274" s="20"/>
      <c r="AV274" t="str">
        <f t="shared" si="73"/>
        <v>musta</v>
      </c>
      <c r="AW274" t="str">
        <f t="shared" si="74"/>
        <v>musta</v>
      </c>
      <c r="AX274" t="str">
        <f t="shared" si="75"/>
        <v>musta</v>
      </c>
      <c r="AY274" s="31">
        <f t="shared" si="76"/>
        <v>20</v>
      </c>
      <c r="AZ274" s="31">
        <f t="shared" si="77"/>
        <v>0</v>
      </c>
      <c r="BA274" s="31">
        <f t="shared" si="78"/>
        <v>10</v>
      </c>
      <c r="BB274" s="31">
        <f t="shared" si="79"/>
        <v>10</v>
      </c>
      <c r="BC274" s="31">
        <f t="shared" si="80"/>
        <v>0</v>
      </c>
      <c r="BM274" s="2" t="s">
        <v>35</v>
      </c>
      <c r="BN274" s="2" t="s">
        <v>35</v>
      </c>
    </row>
    <row r="275" spans="1:66" x14ac:dyDescent="0.25">
      <c r="A275" s="50">
        <v>264</v>
      </c>
      <c r="B275" s="50">
        <v>254</v>
      </c>
      <c r="C275" s="50" t="str">
        <f t="shared" si="82"/>
        <v>110_6_2538</v>
      </c>
      <c r="D275" s="50">
        <v>1</v>
      </c>
      <c r="E275" s="51">
        <f t="shared" si="70"/>
        <v>1100006</v>
      </c>
      <c r="F275" s="76" t="str">
        <f t="shared" si="81"/>
        <v>110_6</v>
      </c>
      <c r="G275" s="80">
        <v>110</v>
      </c>
      <c r="H275" s="52">
        <v>6</v>
      </c>
      <c r="I275" s="52">
        <v>2538</v>
      </c>
      <c r="J275" s="53" t="str">
        <f t="shared" si="71"/>
        <v>ok</v>
      </c>
      <c r="K275" s="54" t="str">
        <f t="shared" si="83"/>
        <v>110_6</v>
      </c>
      <c r="L275" s="54">
        <v>110</v>
      </c>
      <c r="M275" s="54">
        <v>6</v>
      </c>
      <c r="N275" s="54">
        <v>2429</v>
      </c>
      <c r="O275" s="55">
        <v>4653</v>
      </c>
      <c r="P275" s="55">
        <v>56</v>
      </c>
      <c r="Q275" s="55">
        <v>1945</v>
      </c>
      <c r="R275" s="55">
        <v>23</v>
      </c>
      <c r="S275" s="52">
        <v>0</v>
      </c>
      <c r="T275" s="56">
        <v>7499</v>
      </c>
      <c r="U275" s="56">
        <v>560</v>
      </c>
      <c r="V275" s="56">
        <v>8420</v>
      </c>
      <c r="W275" s="56">
        <v>4653</v>
      </c>
      <c r="X275" s="57">
        <v>0.56000000000000005</v>
      </c>
      <c r="Y275" s="109"/>
      <c r="Z275" s="109"/>
      <c r="AA275" s="109"/>
      <c r="AB275" s="109"/>
      <c r="AC275" s="56">
        <v>6005</v>
      </c>
      <c r="AD275" s="52" t="s">
        <v>35</v>
      </c>
      <c r="AE275" s="52" t="s">
        <v>35</v>
      </c>
      <c r="AF275" s="52" t="s">
        <v>36</v>
      </c>
      <c r="AG275" s="52" t="s">
        <v>36</v>
      </c>
      <c r="AH275" s="106"/>
      <c r="AI275" s="59"/>
      <c r="AJ275" s="68" t="s">
        <v>10</v>
      </c>
      <c r="AK275" t="s">
        <v>10</v>
      </c>
      <c r="AL275" s="39" t="s">
        <v>10</v>
      </c>
      <c r="AM275" s="117"/>
      <c r="AN275" s="115" t="s">
        <v>10</v>
      </c>
      <c r="AO275" s="30"/>
      <c r="AQ275" s="5"/>
      <c r="AS275" s="35"/>
      <c r="AT275" s="30" t="s">
        <v>10</v>
      </c>
      <c r="AU275" s="20"/>
      <c r="AV275" t="str">
        <f t="shared" si="73"/>
        <v>musta</v>
      </c>
      <c r="AW275" t="str">
        <f t="shared" si="74"/>
        <v>punainen</v>
      </c>
      <c r="AX275" t="str">
        <f t="shared" si="75"/>
        <v>punainen</v>
      </c>
      <c r="AY275" s="31">
        <f t="shared" si="76"/>
        <v>21</v>
      </c>
      <c r="AZ275" s="31">
        <f t="shared" si="77"/>
        <v>1</v>
      </c>
      <c r="BA275" s="31">
        <f t="shared" si="78"/>
        <v>10</v>
      </c>
      <c r="BB275" s="31">
        <f t="shared" si="79"/>
        <v>10</v>
      </c>
      <c r="BC275" s="31">
        <f t="shared" si="80"/>
        <v>0</v>
      </c>
      <c r="BM275" s="2" t="s">
        <v>35</v>
      </c>
      <c r="BN275" s="2" t="s">
        <v>35</v>
      </c>
    </row>
    <row r="276" spans="1:66" x14ac:dyDescent="0.25">
      <c r="A276" s="50">
        <v>265</v>
      </c>
      <c r="B276" s="50">
        <v>255</v>
      </c>
      <c r="C276" s="50" t="str">
        <f t="shared" si="82"/>
        <v>110_7_2001</v>
      </c>
      <c r="D276" s="50">
        <v>1</v>
      </c>
      <c r="E276" s="51">
        <f t="shared" si="70"/>
        <v>1100007</v>
      </c>
      <c r="F276" s="76" t="str">
        <f t="shared" si="81"/>
        <v>110_7</v>
      </c>
      <c r="G276" s="80">
        <v>110</v>
      </c>
      <c r="H276" s="52">
        <v>7</v>
      </c>
      <c r="I276" s="52">
        <v>2001</v>
      </c>
      <c r="J276" s="53" t="str">
        <f t="shared" si="71"/>
        <v>ok</v>
      </c>
      <c r="K276" s="54" t="str">
        <f t="shared" si="83"/>
        <v>110_7</v>
      </c>
      <c r="L276" s="54">
        <v>110</v>
      </c>
      <c r="M276" s="54">
        <v>7</v>
      </c>
      <c r="N276" s="54">
        <v>2514</v>
      </c>
      <c r="O276" s="55">
        <v>126</v>
      </c>
      <c r="P276" s="55">
        <v>20</v>
      </c>
      <c r="Q276" s="55">
        <v>5</v>
      </c>
      <c r="R276" s="55">
        <v>0</v>
      </c>
      <c r="S276" s="52">
        <v>0</v>
      </c>
      <c r="T276" s="56">
        <v>3941</v>
      </c>
      <c r="U276" s="56">
        <v>255</v>
      </c>
      <c r="V276" s="56">
        <v>4102</v>
      </c>
      <c r="W276" s="56">
        <v>126</v>
      </c>
      <c r="X276" s="57">
        <v>0.2</v>
      </c>
      <c r="Y276" s="109"/>
      <c r="Z276" s="109"/>
      <c r="AA276" s="109"/>
      <c r="AB276" s="109"/>
      <c r="AC276" s="56">
        <v>5388</v>
      </c>
      <c r="AD276" s="52" t="s">
        <v>35</v>
      </c>
      <c r="AE276" s="52" t="s">
        <v>35</v>
      </c>
      <c r="AF276" s="52" t="s">
        <v>35</v>
      </c>
      <c r="AG276" s="52" t="s">
        <v>36</v>
      </c>
      <c r="AH276" s="106"/>
      <c r="AI276" s="59"/>
      <c r="AJ276" s="68" t="s">
        <v>9</v>
      </c>
      <c r="AK276" t="s">
        <v>10</v>
      </c>
      <c r="AL276" s="39" t="s">
        <v>10</v>
      </c>
      <c r="AM276" s="117"/>
      <c r="AN276" s="115" t="s">
        <v>10</v>
      </c>
      <c r="AO276" s="30"/>
      <c r="AQ276" s="5"/>
      <c r="AS276" s="35"/>
      <c r="AT276" s="30" t="s">
        <v>10</v>
      </c>
      <c r="AU276" s="20"/>
      <c r="AV276" t="str">
        <f t="shared" si="73"/>
        <v>musta</v>
      </c>
      <c r="AW276" t="str">
        <f t="shared" si="74"/>
        <v>musta</v>
      </c>
      <c r="AX276" t="str">
        <f t="shared" si="75"/>
        <v>musta</v>
      </c>
      <c r="AY276" s="31">
        <f t="shared" si="76"/>
        <v>10</v>
      </c>
      <c r="AZ276" s="31">
        <f t="shared" si="77"/>
        <v>0</v>
      </c>
      <c r="BA276" s="31">
        <f t="shared" si="78"/>
        <v>0</v>
      </c>
      <c r="BB276" s="31">
        <f t="shared" si="79"/>
        <v>10</v>
      </c>
      <c r="BC276" s="31">
        <f t="shared" si="80"/>
        <v>0</v>
      </c>
      <c r="BM276" s="2" t="s">
        <v>35</v>
      </c>
      <c r="BN276" s="2" t="s">
        <v>35</v>
      </c>
    </row>
    <row r="277" spans="1:66" x14ac:dyDescent="0.25">
      <c r="A277" s="50">
        <v>266</v>
      </c>
      <c r="B277" s="50">
        <v>256</v>
      </c>
      <c r="C277" s="50" t="str">
        <f t="shared" si="82"/>
        <v>110_8_6961</v>
      </c>
      <c r="D277" s="50">
        <v>1</v>
      </c>
      <c r="E277" s="51">
        <f t="shared" si="70"/>
        <v>1100008</v>
      </c>
      <c r="F277" s="76" t="str">
        <f t="shared" si="81"/>
        <v>110_8</v>
      </c>
      <c r="G277" s="80">
        <v>110</v>
      </c>
      <c r="H277" s="52">
        <v>8</v>
      </c>
      <c r="I277" s="52">
        <v>6961</v>
      </c>
      <c r="J277" s="53" t="str">
        <f t="shared" si="71"/>
        <v>ok</v>
      </c>
      <c r="K277" s="54" t="str">
        <f t="shared" si="83"/>
        <v>110_8</v>
      </c>
      <c r="L277" s="54">
        <v>110</v>
      </c>
      <c r="M277" s="54">
        <v>8</v>
      </c>
      <c r="N277" s="54">
        <v>4048</v>
      </c>
      <c r="O277" s="55">
        <v>98</v>
      </c>
      <c r="P277" s="55">
        <v>15</v>
      </c>
      <c r="Q277" s="55">
        <v>10</v>
      </c>
      <c r="R277" s="55">
        <v>2</v>
      </c>
      <c r="S277" s="52">
        <v>0</v>
      </c>
      <c r="T277" s="56">
        <v>3410</v>
      </c>
      <c r="U277" s="56">
        <v>151</v>
      </c>
      <c r="V277" s="56">
        <v>3674</v>
      </c>
      <c r="W277" s="56">
        <v>98</v>
      </c>
      <c r="X277" s="57">
        <v>0.15</v>
      </c>
      <c r="Y277" s="109"/>
      <c r="Z277" s="109"/>
      <c r="AA277" s="109"/>
      <c r="AB277" s="109"/>
      <c r="AC277" s="56">
        <v>5304</v>
      </c>
      <c r="AD277" s="52" t="s">
        <v>35</v>
      </c>
      <c r="AE277" s="52" t="s">
        <v>35</v>
      </c>
      <c r="AF277" s="52" t="s">
        <v>35</v>
      </c>
      <c r="AG277" s="52" t="s">
        <v>36</v>
      </c>
      <c r="AH277" s="106"/>
      <c r="AI277" s="59"/>
      <c r="AJ277" s="68" t="s">
        <v>9</v>
      </c>
      <c r="AK277" t="s">
        <v>10</v>
      </c>
      <c r="AL277" s="39" t="s">
        <v>9</v>
      </c>
      <c r="AM277" s="117"/>
      <c r="AN277" s="115" t="s">
        <v>9</v>
      </c>
      <c r="AO277" s="30"/>
      <c r="AQ277" s="5"/>
      <c r="AS277" s="35"/>
      <c r="AT277" s="30" t="s">
        <v>51</v>
      </c>
      <c r="AU277" s="20"/>
      <c r="AV277" t="str">
        <f t="shared" si="73"/>
        <v>musta</v>
      </c>
      <c r="AW277" t="str">
        <f t="shared" si="74"/>
        <v>musta</v>
      </c>
      <c r="AX277" t="str">
        <f t="shared" si="75"/>
        <v>musta</v>
      </c>
      <c r="AY277" s="31">
        <f t="shared" si="76"/>
        <v>10</v>
      </c>
      <c r="AZ277" s="31">
        <f t="shared" si="77"/>
        <v>0</v>
      </c>
      <c r="BA277" s="31">
        <f t="shared" si="78"/>
        <v>0</v>
      </c>
      <c r="BB277" s="31">
        <f t="shared" si="79"/>
        <v>10</v>
      </c>
      <c r="BC277" s="31">
        <f t="shared" si="80"/>
        <v>0</v>
      </c>
      <c r="BM277" s="2" t="s">
        <v>35</v>
      </c>
      <c r="BN277" s="2" t="s">
        <v>35</v>
      </c>
    </row>
    <row r="278" spans="1:66" x14ac:dyDescent="0.25">
      <c r="A278" s="50">
        <v>267</v>
      </c>
      <c r="B278" s="50">
        <v>257</v>
      </c>
      <c r="C278" s="50" t="str">
        <f t="shared" si="82"/>
        <v>110_9_4925</v>
      </c>
      <c r="D278" s="50">
        <v>1</v>
      </c>
      <c r="E278" s="51">
        <f t="shared" si="70"/>
        <v>1100009</v>
      </c>
      <c r="F278" s="76" t="str">
        <f t="shared" si="81"/>
        <v>110_9</v>
      </c>
      <c r="G278" s="80">
        <v>110</v>
      </c>
      <c r="H278" s="52">
        <v>9</v>
      </c>
      <c r="I278" s="52">
        <v>4925</v>
      </c>
      <c r="J278" s="53" t="str">
        <f t="shared" si="71"/>
        <v>ok</v>
      </c>
      <c r="K278" s="54" t="str">
        <f t="shared" si="83"/>
        <v>110_9</v>
      </c>
      <c r="L278" s="54">
        <v>110</v>
      </c>
      <c r="M278" s="54">
        <v>9</v>
      </c>
      <c r="N278" s="54">
        <v>4069</v>
      </c>
      <c r="O278" s="55">
        <v>93</v>
      </c>
      <c r="P278" s="55">
        <v>26</v>
      </c>
      <c r="Q278" s="55">
        <v>25</v>
      </c>
      <c r="R278" s="55">
        <v>7</v>
      </c>
      <c r="S278" s="52">
        <v>0</v>
      </c>
      <c r="T278" s="56">
        <v>2216</v>
      </c>
      <c r="U278" s="56">
        <v>45</v>
      </c>
      <c r="V278" s="56">
        <v>2366</v>
      </c>
      <c r="W278" s="56">
        <v>93</v>
      </c>
      <c r="X278" s="57">
        <v>0.26</v>
      </c>
      <c r="Y278" s="109"/>
      <c r="Z278" s="109"/>
      <c r="AA278" s="109"/>
      <c r="AB278" s="109"/>
      <c r="AC278" s="56">
        <v>3594</v>
      </c>
      <c r="AD278" s="61" t="s">
        <v>34</v>
      </c>
      <c r="AE278" s="52" t="s">
        <v>35</v>
      </c>
      <c r="AF278" s="52" t="s">
        <v>35</v>
      </c>
      <c r="AG278" s="52"/>
      <c r="AH278" s="106"/>
      <c r="AI278" s="59"/>
      <c r="AJ278" s="68" t="s">
        <v>9</v>
      </c>
      <c r="AK278" t="s">
        <v>9</v>
      </c>
      <c r="AL278" s="39" t="s">
        <v>51</v>
      </c>
      <c r="AM278" s="117"/>
      <c r="AN278" s="115" t="s">
        <v>51</v>
      </c>
      <c r="AO278" s="30"/>
      <c r="AQ278" s="5"/>
      <c r="AS278" s="35"/>
      <c r="AT278" s="30">
        <v>3</v>
      </c>
      <c r="AU278" s="20"/>
      <c r="AV278" t="str">
        <f t="shared" si="73"/>
        <v>musta</v>
      </c>
      <c r="AW278" t="str">
        <f t="shared" si="74"/>
        <v>musta</v>
      </c>
      <c r="AX278" t="str">
        <f t="shared" si="75"/>
        <v>musta</v>
      </c>
      <c r="AY278" s="31">
        <f t="shared" si="76"/>
        <v>11</v>
      </c>
      <c r="AZ278" s="31">
        <f t="shared" si="77"/>
        <v>0</v>
      </c>
      <c r="BA278" s="31">
        <f t="shared" si="78"/>
        <v>0</v>
      </c>
      <c r="BB278" s="31">
        <f t="shared" si="79"/>
        <v>10</v>
      </c>
      <c r="BC278" s="31">
        <f t="shared" si="80"/>
        <v>1</v>
      </c>
      <c r="BM278" s="2" t="s">
        <v>35</v>
      </c>
      <c r="BN278" s="2" t="s">
        <v>35</v>
      </c>
    </row>
    <row r="279" spans="1:66" x14ac:dyDescent="0.25">
      <c r="A279" s="50">
        <v>268</v>
      </c>
      <c r="B279" s="50">
        <v>258</v>
      </c>
      <c r="C279" s="50" t="str">
        <f t="shared" si="82"/>
        <v>110_10_4158</v>
      </c>
      <c r="D279" s="50">
        <v>1</v>
      </c>
      <c r="E279" s="51">
        <f t="shared" si="70"/>
        <v>1100010</v>
      </c>
      <c r="F279" s="76" t="str">
        <f t="shared" si="81"/>
        <v>110_10</v>
      </c>
      <c r="G279" s="80">
        <v>110</v>
      </c>
      <c r="H279" s="52">
        <v>10</v>
      </c>
      <c r="I279" s="52">
        <v>4158</v>
      </c>
      <c r="J279" s="53" t="str">
        <f t="shared" si="71"/>
        <v>ok</v>
      </c>
      <c r="K279" s="54" t="str">
        <f t="shared" si="83"/>
        <v>110_10</v>
      </c>
      <c r="L279" s="54">
        <v>110</v>
      </c>
      <c r="M279" s="54">
        <v>10</v>
      </c>
      <c r="N279" s="54">
        <v>4114</v>
      </c>
      <c r="O279" s="55">
        <v>625</v>
      </c>
      <c r="P279" s="55">
        <v>43</v>
      </c>
      <c r="Q279" s="55">
        <v>188</v>
      </c>
      <c r="R279" s="55">
        <v>13</v>
      </c>
      <c r="S279" s="52">
        <v>0</v>
      </c>
      <c r="T279" s="56">
        <v>5144</v>
      </c>
      <c r="U279" s="56">
        <v>167</v>
      </c>
      <c r="V279" s="56">
        <v>5526</v>
      </c>
      <c r="W279" s="56">
        <v>625</v>
      </c>
      <c r="X279" s="57">
        <v>0.43</v>
      </c>
      <c r="Y279" s="109"/>
      <c r="Z279" s="109"/>
      <c r="AA279" s="109"/>
      <c r="AB279" s="109"/>
      <c r="AC279" s="56">
        <v>3130</v>
      </c>
      <c r="AD279" s="61" t="s">
        <v>34</v>
      </c>
      <c r="AE279" s="52" t="s">
        <v>35</v>
      </c>
      <c r="AF279" s="52" t="s">
        <v>36</v>
      </c>
      <c r="AG279" s="52" t="s">
        <v>36</v>
      </c>
      <c r="AH279" s="106"/>
      <c r="AI279" s="59"/>
      <c r="AJ279" s="68" t="s">
        <v>9</v>
      </c>
      <c r="AK279" t="s">
        <v>9</v>
      </c>
      <c r="AL279" s="39" t="s">
        <v>51</v>
      </c>
      <c r="AM279" s="117"/>
      <c r="AN279" s="115" t="s">
        <v>51</v>
      </c>
      <c r="AO279" s="30"/>
      <c r="AQ279" s="5"/>
      <c r="AS279" s="35"/>
      <c r="AT279" s="30">
        <v>3</v>
      </c>
      <c r="AU279" s="20"/>
      <c r="AV279" t="str">
        <f t="shared" si="73"/>
        <v>musta</v>
      </c>
      <c r="AW279" t="str">
        <f t="shared" si="74"/>
        <v>punainen</v>
      </c>
      <c r="AX279" t="str">
        <f t="shared" si="75"/>
        <v>musta</v>
      </c>
      <c r="AY279" s="31">
        <f t="shared" si="76"/>
        <v>12</v>
      </c>
      <c r="AZ279" s="31">
        <f t="shared" si="77"/>
        <v>1</v>
      </c>
      <c r="BA279" s="31">
        <f t="shared" si="78"/>
        <v>0</v>
      </c>
      <c r="BB279" s="31">
        <f t="shared" si="79"/>
        <v>10</v>
      </c>
      <c r="BC279" s="31">
        <f t="shared" si="80"/>
        <v>1</v>
      </c>
      <c r="BM279" s="2" t="s">
        <v>35</v>
      </c>
      <c r="BN279" s="2" t="s">
        <v>35</v>
      </c>
    </row>
    <row r="280" spans="1:66" x14ac:dyDescent="0.25">
      <c r="A280" s="50">
        <v>269</v>
      </c>
      <c r="B280" s="50">
        <v>259</v>
      </c>
      <c r="C280" s="50" t="str">
        <f t="shared" si="82"/>
        <v>110_11_2555</v>
      </c>
      <c r="D280" s="50">
        <v>1</v>
      </c>
      <c r="E280" s="51">
        <f t="shared" si="70"/>
        <v>1100011</v>
      </c>
      <c r="F280" s="76" t="str">
        <f t="shared" si="81"/>
        <v>110_11</v>
      </c>
      <c r="G280" s="80">
        <v>110</v>
      </c>
      <c r="H280" s="52">
        <v>11</v>
      </c>
      <c r="I280" s="52">
        <v>2555</v>
      </c>
      <c r="J280" s="53" t="str">
        <f t="shared" si="71"/>
        <v>ok</v>
      </c>
      <c r="K280" s="54" t="str">
        <f t="shared" si="83"/>
        <v>110_11</v>
      </c>
      <c r="L280" s="54">
        <v>110</v>
      </c>
      <c r="M280" s="54">
        <v>11</v>
      </c>
      <c r="N280" s="54">
        <v>2570</v>
      </c>
      <c r="O280" s="55">
        <v>1263</v>
      </c>
      <c r="P280" s="55">
        <v>69</v>
      </c>
      <c r="Q280" s="55">
        <v>282</v>
      </c>
      <c r="R280" s="55">
        <v>16</v>
      </c>
      <c r="S280" s="52">
        <v>0</v>
      </c>
      <c r="T280" s="56">
        <v>2614</v>
      </c>
      <c r="U280" s="56">
        <v>75</v>
      </c>
      <c r="V280" s="56">
        <v>2702</v>
      </c>
      <c r="W280" s="56">
        <v>1263</v>
      </c>
      <c r="X280" s="57">
        <v>0.69</v>
      </c>
      <c r="Y280" s="109"/>
      <c r="Z280" s="109"/>
      <c r="AA280" s="109"/>
      <c r="AB280" s="109"/>
      <c r="AC280" s="56">
        <v>1289</v>
      </c>
      <c r="AD280" s="52" t="s">
        <v>35</v>
      </c>
      <c r="AE280" s="52" t="s">
        <v>35</v>
      </c>
      <c r="AF280" s="52" t="s">
        <v>35</v>
      </c>
      <c r="AG280" s="52"/>
      <c r="AH280" s="106"/>
      <c r="AI280" s="59"/>
      <c r="AJ280" s="68" t="s">
        <v>9</v>
      </c>
      <c r="AK280" t="s">
        <v>9</v>
      </c>
      <c r="AL280" s="39" t="s">
        <v>9</v>
      </c>
      <c r="AM280" s="117"/>
      <c r="AN280" s="115" t="s">
        <v>9</v>
      </c>
      <c r="AO280" s="30"/>
      <c r="AQ280" s="5"/>
      <c r="AS280" s="35"/>
      <c r="AT280" s="30" t="s">
        <v>9</v>
      </c>
      <c r="AU280" s="20"/>
      <c r="AV280" t="str">
        <f t="shared" si="73"/>
        <v>punainen</v>
      </c>
      <c r="AW280" t="str">
        <f t="shared" si="74"/>
        <v>punainen</v>
      </c>
      <c r="AX280" t="str">
        <f t="shared" si="75"/>
        <v>punainen</v>
      </c>
      <c r="AY280" s="31">
        <f t="shared" si="76"/>
        <v>21</v>
      </c>
      <c r="AZ280" s="31">
        <f t="shared" si="77"/>
        <v>10</v>
      </c>
      <c r="BA280" s="31">
        <f t="shared" si="78"/>
        <v>1</v>
      </c>
      <c r="BB280" s="31">
        <f t="shared" si="79"/>
        <v>10</v>
      </c>
      <c r="BC280" s="31">
        <f t="shared" si="80"/>
        <v>0</v>
      </c>
      <c r="BM280" s="2" t="s">
        <v>35</v>
      </c>
      <c r="BN280" s="2" t="s">
        <v>35</v>
      </c>
    </row>
    <row r="281" spans="1:66" x14ac:dyDescent="0.25">
      <c r="A281" s="50">
        <v>270</v>
      </c>
      <c r="B281" s="50">
        <v>260</v>
      </c>
      <c r="C281" s="50" t="str">
        <f t="shared" si="82"/>
        <v>110_12_6834</v>
      </c>
      <c r="D281" s="50">
        <v>1</v>
      </c>
      <c r="E281" s="51">
        <f t="shared" si="70"/>
        <v>1100012</v>
      </c>
      <c r="F281" s="76" t="str">
        <f t="shared" si="81"/>
        <v>110_12</v>
      </c>
      <c r="G281" s="80">
        <v>110</v>
      </c>
      <c r="H281" s="52">
        <v>12</v>
      </c>
      <c r="I281" s="52">
        <v>6834</v>
      </c>
      <c r="J281" s="53" t="str">
        <f t="shared" si="71"/>
        <v>ok</v>
      </c>
      <c r="K281" s="54" t="str">
        <f t="shared" si="83"/>
        <v>110_12</v>
      </c>
      <c r="L281" s="54">
        <v>110</v>
      </c>
      <c r="M281" s="54">
        <v>12</v>
      </c>
      <c r="N281" s="54">
        <v>11248</v>
      </c>
      <c r="O281" s="55">
        <v>1689</v>
      </c>
      <c r="P281" s="55">
        <v>70</v>
      </c>
      <c r="Q281" s="55">
        <v>1231</v>
      </c>
      <c r="R281" s="55">
        <v>46</v>
      </c>
      <c r="S281" s="52">
        <v>0</v>
      </c>
      <c r="T281" s="56">
        <v>1844</v>
      </c>
      <c r="U281" s="56">
        <v>113</v>
      </c>
      <c r="V281" s="56">
        <v>1995</v>
      </c>
      <c r="W281" s="56">
        <v>1689</v>
      </c>
      <c r="X281" s="57">
        <v>0.7</v>
      </c>
      <c r="Y281" s="109"/>
      <c r="Z281" s="109"/>
      <c r="AA281" s="109"/>
      <c r="AB281" s="109"/>
      <c r="AC281" s="56">
        <v>2209</v>
      </c>
      <c r="AD281" s="61" t="s">
        <v>34</v>
      </c>
      <c r="AE281" s="52" t="s">
        <v>35</v>
      </c>
      <c r="AF281" s="52" t="s">
        <v>35</v>
      </c>
      <c r="AG281" s="52"/>
      <c r="AH281" s="106"/>
      <c r="AI281" s="59"/>
      <c r="AJ281" s="68" t="s">
        <v>9</v>
      </c>
      <c r="AK281" t="s">
        <v>9</v>
      </c>
      <c r="AL281" s="39" t="s">
        <v>9</v>
      </c>
      <c r="AM281" s="117"/>
      <c r="AN281" s="115" t="s">
        <v>9</v>
      </c>
      <c r="AO281" s="30"/>
      <c r="AQ281" s="5"/>
      <c r="AS281" s="35"/>
      <c r="AT281" s="30" t="s">
        <v>9</v>
      </c>
      <c r="AU281" s="20"/>
      <c r="AV281" t="str">
        <f t="shared" si="73"/>
        <v>punainen</v>
      </c>
      <c r="AW281" t="str">
        <f t="shared" si="74"/>
        <v>punainen</v>
      </c>
      <c r="AX281" t="str">
        <f t="shared" si="75"/>
        <v>punainen</v>
      </c>
      <c r="AY281" s="31">
        <f t="shared" si="76"/>
        <v>22</v>
      </c>
      <c r="AZ281" s="31">
        <f t="shared" si="77"/>
        <v>10</v>
      </c>
      <c r="BA281" s="31">
        <f t="shared" si="78"/>
        <v>1</v>
      </c>
      <c r="BB281" s="31">
        <f t="shared" si="79"/>
        <v>10</v>
      </c>
      <c r="BC281" s="31">
        <f t="shared" si="80"/>
        <v>1</v>
      </c>
      <c r="BM281" s="32" t="s">
        <v>34</v>
      </c>
      <c r="BN281" s="2" t="s">
        <v>35</v>
      </c>
    </row>
    <row r="282" spans="1:66" x14ac:dyDescent="0.25">
      <c r="A282" s="50">
        <v>271</v>
      </c>
      <c r="B282" s="50">
        <v>261</v>
      </c>
      <c r="C282" s="50" t="str">
        <f t="shared" si="82"/>
        <v>110_13_6890</v>
      </c>
      <c r="D282" s="50">
        <v>1</v>
      </c>
      <c r="E282" s="51">
        <f t="shared" si="70"/>
        <v>1100013</v>
      </c>
      <c r="F282" s="76" t="str">
        <f t="shared" si="81"/>
        <v>110_13</v>
      </c>
      <c r="G282" s="80">
        <v>110</v>
      </c>
      <c r="H282" s="52">
        <v>13</v>
      </c>
      <c r="I282" s="52">
        <v>6890</v>
      </c>
      <c r="J282" s="53" t="str">
        <f t="shared" si="71"/>
        <v>ok</v>
      </c>
      <c r="K282" s="54" t="str">
        <f t="shared" si="83"/>
        <v>110_13</v>
      </c>
      <c r="L282" s="54">
        <v>110</v>
      </c>
      <c r="M282" s="54">
        <v>13</v>
      </c>
      <c r="N282" s="54">
        <v>6277</v>
      </c>
      <c r="O282" s="55">
        <v>2380</v>
      </c>
      <c r="P282" s="55">
        <v>92</v>
      </c>
      <c r="Q282" s="55">
        <v>1628</v>
      </c>
      <c r="R282" s="55">
        <v>63</v>
      </c>
      <c r="S282" s="52">
        <v>0</v>
      </c>
      <c r="T282" s="56">
        <v>3798</v>
      </c>
      <c r="U282" s="56">
        <v>237</v>
      </c>
      <c r="V282" s="56">
        <v>3855</v>
      </c>
      <c r="W282" s="56">
        <v>2380</v>
      </c>
      <c r="X282" s="57">
        <v>0.92</v>
      </c>
      <c r="Y282" s="109"/>
      <c r="Z282" s="109"/>
      <c r="AA282" s="109"/>
      <c r="AB282" s="109"/>
      <c r="AC282" s="56">
        <v>1378</v>
      </c>
      <c r="AD282" s="61" t="s">
        <v>34</v>
      </c>
      <c r="AE282" s="52" t="s">
        <v>35</v>
      </c>
      <c r="AF282" s="52" t="s">
        <v>35</v>
      </c>
      <c r="AG282" s="52"/>
      <c r="AH282" s="106"/>
      <c r="AI282" s="59"/>
      <c r="AJ282" s="68" t="s">
        <v>9</v>
      </c>
      <c r="AK282" t="s">
        <v>9</v>
      </c>
      <c r="AL282" s="39" t="s">
        <v>9</v>
      </c>
      <c r="AM282" s="117"/>
      <c r="AN282" s="115" t="s">
        <v>9</v>
      </c>
      <c r="AO282" s="30"/>
      <c r="AQ282" s="5"/>
      <c r="AS282" s="35"/>
      <c r="AT282" s="30" t="s">
        <v>9</v>
      </c>
      <c r="AU282" s="20"/>
      <c r="AV282" t="str">
        <f t="shared" si="73"/>
        <v>punainen</v>
      </c>
      <c r="AW282" t="str">
        <f t="shared" si="74"/>
        <v>punainen</v>
      </c>
      <c r="AX282" t="str">
        <f t="shared" si="75"/>
        <v>punainen</v>
      </c>
      <c r="AY282" s="31">
        <f t="shared" si="76"/>
        <v>31</v>
      </c>
      <c r="AZ282" s="31">
        <f t="shared" si="77"/>
        <v>10</v>
      </c>
      <c r="BA282" s="31">
        <f t="shared" si="78"/>
        <v>10</v>
      </c>
      <c r="BB282" s="31">
        <f t="shared" si="79"/>
        <v>10</v>
      </c>
      <c r="BC282" s="31">
        <f t="shared" si="80"/>
        <v>1</v>
      </c>
      <c r="BM282" s="2" t="s">
        <v>35</v>
      </c>
      <c r="BN282" s="2" t="s">
        <v>35</v>
      </c>
    </row>
    <row r="283" spans="1:66" x14ac:dyDescent="0.25">
      <c r="A283" s="50">
        <v>272</v>
      </c>
      <c r="B283" s="50">
        <v>262</v>
      </c>
      <c r="C283" s="50" t="str">
        <f t="shared" si="82"/>
        <v>110_14_5810</v>
      </c>
      <c r="D283" s="50">
        <v>1</v>
      </c>
      <c r="E283" s="51">
        <f t="shared" si="70"/>
        <v>1100014</v>
      </c>
      <c r="F283" s="76" t="str">
        <f t="shared" si="81"/>
        <v>110_14</v>
      </c>
      <c r="G283" s="80">
        <v>110</v>
      </c>
      <c r="H283" s="52">
        <v>14</v>
      </c>
      <c r="I283" s="52">
        <v>5810</v>
      </c>
      <c r="J283" s="53" t="str">
        <f t="shared" si="71"/>
        <v>ok</v>
      </c>
      <c r="K283" s="54" t="str">
        <f t="shared" si="83"/>
        <v>110_14</v>
      </c>
      <c r="L283" s="54">
        <v>110</v>
      </c>
      <c r="M283" s="54">
        <v>14</v>
      </c>
      <c r="N283" s="54">
        <v>1689</v>
      </c>
      <c r="O283" s="55">
        <v>3000</v>
      </c>
      <c r="P283" s="55">
        <v>93</v>
      </c>
      <c r="Q283" s="55">
        <v>1773</v>
      </c>
      <c r="R283" s="55">
        <v>55</v>
      </c>
      <c r="S283" s="52">
        <v>0</v>
      </c>
      <c r="T283" s="56">
        <v>3798</v>
      </c>
      <c r="U283" s="56">
        <v>237</v>
      </c>
      <c r="V283" s="56">
        <v>3855</v>
      </c>
      <c r="W283" s="56">
        <v>3000</v>
      </c>
      <c r="X283" s="57">
        <v>0.93</v>
      </c>
      <c r="Y283" s="109"/>
      <c r="Z283" s="109"/>
      <c r="AA283" s="109"/>
      <c r="AB283" s="109"/>
      <c r="AC283" s="56">
        <v>463</v>
      </c>
      <c r="AD283" s="61" t="s">
        <v>34</v>
      </c>
      <c r="AE283" s="52" t="s">
        <v>35</v>
      </c>
      <c r="AF283" s="52" t="s">
        <v>35</v>
      </c>
      <c r="AG283" s="52"/>
      <c r="AH283" s="106"/>
      <c r="AI283" s="59"/>
      <c r="AJ283" s="68" t="s">
        <v>9</v>
      </c>
      <c r="AK283" t="s">
        <v>9</v>
      </c>
      <c r="AL283" s="39" t="s">
        <v>9</v>
      </c>
      <c r="AM283" s="117"/>
      <c r="AN283" s="115" t="s">
        <v>9</v>
      </c>
      <c r="AO283" s="30"/>
      <c r="AQ283" s="5"/>
      <c r="AS283" s="35"/>
      <c r="AT283" s="30" t="s">
        <v>9</v>
      </c>
      <c r="AU283" s="20"/>
      <c r="AV283" t="str">
        <f t="shared" si="73"/>
        <v>punainen</v>
      </c>
      <c r="AW283" t="str">
        <f t="shared" si="74"/>
        <v>punainen</v>
      </c>
      <c r="AX283" t="str">
        <f t="shared" si="75"/>
        <v>punainen</v>
      </c>
      <c r="AY283" s="31">
        <f t="shared" si="76"/>
        <v>22</v>
      </c>
      <c r="AZ283" s="31">
        <f t="shared" si="77"/>
        <v>10</v>
      </c>
      <c r="BA283" s="31">
        <f t="shared" si="78"/>
        <v>10</v>
      </c>
      <c r="BB283" s="31">
        <f t="shared" si="79"/>
        <v>1</v>
      </c>
      <c r="BC283" s="31">
        <f t="shared" si="80"/>
        <v>1</v>
      </c>
      <c r="BM283" s="2" t="s">
        <v>35</v>
      </c>
      <c r="BN283" s="2" t="s">
        <v>35</v>
      </c>
    </row>
    <row r="284" spans="1:66" x14ac:dyDescent="0.25">
      <c r="A284" s="50">
        <v>273</v>
      </c>
      <c r="B284" s="50">
        <v>263</v>
      </c>
      <c r="C284" s="50" t="str">
        <f t="shared" si="82"/>
        <v>110_15_3367</v>
      </c>
      <c r="D284" s="50">
        <v>1</v>
      </c>
      <c r="E284" s="51">
        <f t="shared" si="70"/>
        <v>1100015</v>
      </c>
      <c r="F284" s="76" t="str">
        <f t="shared" si="81"/>
        <v>110_15</v>
      </c>
      <c r="G284" s="80">
        <v>110</v>
      </c>
      <c r="H284" s="52">
        <v>15</v>
      </c>
      <c r="I284" s="52">
        <v>3367</v>
      </c>
      <c r="J284" s="53" t="str">
        <f t="shared" si="71"/>
        <v>ok</v>
      </c>
      <c r="K284" s="54" t="str">
        <f t="shared" si="83"/>
        <v>110_15</v>
      </c>
      <c r="L284" s="54">
        <v>110</v>
      </c>
      <c r="M284" s="54">
        <v>15</v>
      </c>
      <c r="N284" s="54">
        <v>3347</v>
      </c>
      <c r="O284" s="55">
        <v>640</v>
      </c>
      <c r="P284" s="55">
        <v>91</v>
      </c>
      <c r="Q284" s="55">
        <v>447</v>
      </c>
      <c r="R284" s="55">
        <v>63</v>
      </c>
      <c r="S284" s="52">
        <v>0</v>
      </c>
      <c r="T284" s="56">
        <v>4001</v>
      </c>
      <c r="U284" s="56">
        <v>200</v>
      </c>
      <c r="V284" s="56">
        <v>4112</v>
      </c>
      <c r="W284" s="56">
        <v>640</v>
      </c>
      <c r="X284" s="57">
        <v>0.91</v>
      </c>
      <c r="Y284" s="109"/>
      <c r="Z284" s="109"/>
      <c r="AA284" s="109"/>
      <c r="AB284" s="109"/>
      <c r="AC284" s="56">
        <v>142</v>
      </c>
      <c r="AD284" s="61" t="s">
        <v>34</v>
      </c>
      <c r="AE284" s="52" t="s">
        <v>35</v>
      </c>
      <c r="AF284" s="52" t="s">
        <v>35</v>
      </c>
      <c r="AG284" s="52"/>
      <c r="AH284" s="106"/>
      <c r="AI284" s="59"/>
      <c r="AJ284" s="68" t="s">
        <v>9</v>
      </c>
      <c r="AK284" t="s">
        <v>9</v>
      </c>
      <c r="AL284" s="39" t="s">
        <v>9</v>
      </c>
      <c r="AM284" s="117"/>
      <c r="AN284" s="115" t="s">
        <v>9</v>
      </c>
      <c r="AO284" s="30"/>
      <c r="AQ284" s="5"/>
      <c r="AS284" s="35"/>
      <c r="AT284" s="30" t="s">
        <v>9</v>
      </c>
      <c r="AU284" s="20"/>
      <c r="AV284" t="str">
        <f t="shared" si="73"/>
        <v>punainen</v>
      </c>
      <c r="AW284" t="str">
        <f t="shared" si="74"/>
        <v>musta</v>
      </c>
      <c r="AX284" t="str">
        <f t="shared" si="75"/>
        <v>musta</v>
      </c>
      <c r="AY284" s="31">
        <f t="shared" si="76"/>
        <v>12</v>
      </c>
      <c r="AZ284" s="31">
        <f t="shared" si="77"/>
        <v>10</v>
      </c>
      <c r="BA284" s="31">
        <f t="shared" si="78"/>
        <v>0</v>
      </c>
      <c r="BB284" s="31">
        <f t="shared" si="79"/>
        <v>1</v>
      </c>
      <c r="BC284" s="31">
        <f t="shared" si="80"/>
        <v>1</v>
      </c>
      <c r="BM284" s="2" t="s">
        <v>35</v>
      </c>
      <c r="BN284" s="2" t="s">
        <v>35</v>
      </c>
    </row>
    <row r="285" spans="1:66" x14ac:dyDescent="0.25">
      <c r="A285" s="50">
        <v>274</v>
      </c>
      <c r="B285" s="50">
        <v>264</v>
      </c>
      <c r="C285" s="50" t="str">
        <f t="shared" si="82"/>
        <v>110_16_3856</v>
      </c>
      <c r="D285" s="50">
        <v>1</v>
      </c>
      <c r="E285" s="51">
        <f t="shared" si="70"/>
        <v>1100016</v>
      </c>
      <c r="F285" s="76" t="str">
        <f t="shared" si="81"/>
        <v>110_16</v>
      </c>
      <c r="G285" s="80">
        <v>110</v>
      </c>
      <c r="H285" s="52">
        <v>16</v>
      </c>
      <c r="I285" s="52">
        <v>3856</v>
      </c>
      <c r="J285" s="53" t="str">
        <f t="shared" si="71"/>
        <v>ok</v>
      </c>
      <c r="K285" s="54" t="str">
        <f t="shared" si="83"/>
        <v>110_16</v>
      </c>
      <c r="L285" s="54">
        <v>110</v>
      </c>
      <c r="M285" s="54">
        <v>16</v>
      </c>
      <c r="N285" s="54">
        <v>3843</v>
      </c>
      <c r="O285" s="55">
        <v>795</v>
      </c>
      <c r="P285" s="55">
        <v>74</v>
      </c>
      <c r="Q285" s="55">
        <v>465</v>
      </c>
      <c r="R285" s="55">
        <v>43</v>
      </c>
      <c r="S285" s="52">
        <v>0</v>
      </c>
      <c r="T285" s="56">
        <v>4001</v>
      </c>
      <c r="U285" s="56">
        <v>200</v>
      </c>
      <c r="V285" s="56">
        <v>4112</v>
      </c>
      <c r="W285" s="56">
        <v>795</v>
      </c>
      <c r="X285" s="57">
        <v>0.74</v>
      </c>
      <c r="Y285" s="109"/>
      <c r="Z285" s="109"/>
      <c r="AA285" s="109"/>
      <c r="AB285" s="109"/>
      <c r="AC285" s="56">
        <v>200</v>
      </c>
      <c r="AD285" s="61" t="s">
        <v>34</v>
      </c>
      <c r="AE285" s="52" t="s">
        <v>35</v>
      </c>
      <c r="AF285" s="52" t="s">
        <v>36</v>
      </c>
      <c r="AG285" s="52" t="s">
        <v>36</v>
      </c>
      <c r="AH285" s="106"/>
      <c r="AI285" s="59"/>
      <c r="AJ285" s="68" t="s">
        <v>9</v>
      </c>
      <c r="AK285" t="s">
        <v>9</v>
      </c>
      <c r="AL285" s="39" t="s">
        <v>9</v>
      </c>
      <c r="AM285" s="117"/>
      <c r="AN285" t="s">
        <v>9</v>
      </c>
      <c r="AO285" s="30"/>
      <c r="AQ285" s="5"/>
      <c r="AS285" s="35"/>
      <c r="AT285" s="30" t="s">
        <v>9</v>
      </c>
      <c r="AU285" s="20"/>
      <c r="AV285" t="str">
        <f t="shared" si="73"/>
        <v>punainen</v>
      </c>
      <c r="AW285" t="str">
        <f t="shared" si="74"/>
        <v>musta</v>
      </c>
      <c r="AX285" t="str">
        <f t="shared" si="75"/>
        <v>musta</v>
      </c>
      <c r="AY285" s="31">
        <f t="shared" si="76"/>
        <v>12</v>
      </c>
      <c r="AZ285" s="31">
        <f t="shared" si="77"/>
        <v>10</v>
      </c>
      <c r="BA285" s="31">
        <f t="shared" si="78"/>
        <v>0</v>
      </c>
      <c r="BB285" s="31">
        <f t="shared" si="79"/>
        <v>1</v>
      </c>
      <c r="BC285" s="31">
        <f t="shared" si="80"/>
        <v>1</v>
      </c>
      <c r="BM285" s="2" t="s">
        <v>35</v>
      </c>
      <c r="BN285" s="2" t="s">
        <v>35</v>
      </c>
    </row>
    <row r="286" spans="1:66" x14ac:dyDescent="0.25">
      <c r="A286" s="50">
        <v>275</v>
      </c>
      <c r="B286" s="50">
        <v>265</v>
      </c>
      <c r="C286" s="50" t="str">
        <f t="shared" si="82"/>
        <v>110_17_4215</v>
      </c>
      <c r="D286" s="50">
        <v>1</v>
      </c>
      <c r="E286" s="51">
        <f t="shared" si="70"/>
        <v>1100017</v>
      </c>
      <c r="F286" s="76" t="str">
        <f t="shared" si="81"/>
        <v>110_17</v>
      </c>
      <c r="G286" s="80">
        <v>110</v>
      </c>
      <c r="H286" s="52">
        <v>17</v>
      </c>
      <c r="I286" s="52">
        <v>4215</v>
      </c>
      <c r="J286" s="53" t="str">
        <f t="shared" si="71"/>
        <v>ok</v>
      </c>
      <c r="K286" s="54" t="str">
        <f t="shared" si="83"/>
        <v>110_17</v>
      </c>
      <c r="L286" s="54">
        <v>110</v>
      </c>
      <c r="M286" s="54">
        <v>17</v>
      </c>
      <c r="N286" s="54">
        <v>4186</v>
      </c>
      <c r="O286" s="55">
        <v>521</v>
      </c>
      <c r="P286" s="55">
        <v>63</v>
      </c>
      <c r="Q286" s="55">
        <v>329</v>
      </c>
      <c r="R286" s="55">
        <v>41</v>
      </c>
      <c r="S286" s="52">
        <v>0</v>
      </c>
      <c r="T286" s="56">
        <v>3950</v>
      </c>
      <c r="U286" s="56">
        <v>355</v>
      </c>
      <c r="V286" s="56">
        <v>3894</v>
      </c>
      <c r="W286" s="56">
        <v>521</v>
      </c>
      <c r="X286" s="57">
        <v>0.63</v>
      </c>
      <c r="Y286" s="109"/>
      <c r="Z286" s="109"/>
      <c r="AA286" s="109"/>
      <c r="AB286" s="109"/>
      <c r="AC286" s="56">
        <v>173</v>
      </c>
      <c r="AD286" s="61" t="s">
        <v>34</v>
      </c>
      <c r="AE286" s="52" t="s">
        <v>35</v>
      </c>
      <c r="AF286" s="52" t="s">
        <v>35</v>
      </c>
      <c r="AG286" s="52"/>
      <c r="AH286" s="106"/>
      <c r="AI286" s="59"/>
      <c r="AJ286" s="68" t="s">
        <v>9</v>
      </c>
      <c r="AK286" t="s">
        <v>9</v>
      </c>
      <c r="AL286" s="39" t="s">
        <v>9</v>
      </c>
      <c r="AM286" s="117"/>
      <c r="AN286" s="115" t="s">
        <v>9</v>
      </c>
      <c r="AO286" s="30"/>
      <c r="AQ286" s="5"/>
      <c r="AS286" s="35"/>
      <c r="AT286" s="30" t="s">
        <v>9</v>
      </c>
      <c r="AU286" s="20"/>
      <c r="AV286" t="str">
        <f t="shared" si="73"/>
        <v>punainen</v>
      </c>
      <c r="AW286" t="str">
        <f t="shared" si="74"/>
        <v>musta</v>
      </c>
      <c r="AX286" t="str">
        <f t="shared" si="75"/>
        <v>musta</v>
      </c>
      <c r="AY286" s="31">
        <f t="shared" si="76"/>
        <v>12</v>
      </c>
      <c r="AZ286" s="31">
        <f t="shared" si="77"/>
        <v>10</v>
      </c>
      <c r="BA286" s="31">
        <f t="shared" si="78"/>
        <v>0</v>
      </c>
      <c r="BB286" s="31">
        <f t="shared" si="79"/>
        <v>1</v>
      </c>
      <c r="BC286" s="31">
        <f t="shared" si="80"/>
        <v>1</v>
      </c>
      <c r="BM286" s="2" t="s">
        <v>35</v>
      </c>
      <c r="BN286" s="2" t="s">
        <v>35</v>
      </c>
    </row>
    <row r="287" spans="1:66" x14ac:dyDescent="0.25">
      <c r="A287" s="50">
        <v>276</v>
      </c>
      <c r="B287" s="50">
        <v>266</v>
      </c>
      <c r="C287" s="50" t="str">
        <f t="shared" si="82"/>
        <v>110_18_5338</v>
      </c>
      <c r="D287" s="50">
        <v>1</v>
      </c>
      <c r="E287" s="51">
        <f t="shared" si="70"/>
        <v>1100018</v>
      </c>
      <c r="F287" s="76" t="str">
        <f t="shared" si="81"/>
        <v>110_18</v>
      </c>
      <c r="G287" s="80">
        <v>110</v>
      </c>
      <c r="H287" s="52">
        <v>18</v>
      </c>
      <c r="I287" s="52">
        <v>5338</v>
      </c>
      <c r="J287" s="53" t="str">
        <f t="shared" si="71"/>
        <v>ok</v>
      </c>
      <c r="K287" s="54" t="str">
        <f t="shared" si="83"/>
        <v>110_18</v>
      </c>
      <c r="L287" s="54">
        <v>110</v>
      </c>
      <c r="M287" s="54">
        <v>18</v>
      </c>
      <c r="N287" s="54">
        <v>5309</v>
      </c>
      <c r="O287" s="55">
        <v>703</v>
      </c>
      <c r="P287" s="55">
        <v>60</v>
      </c>
      <c r="Q287" s="55">
        <v>525</v>
      </c>
      <c r="R287" s="55">
        <v>45</v>
      </c>
      <c r="S287" s="52">
        <v>0</v>
      </c>
      <c r="T287" s="56">
        <v>3950</v>
      </c>
      <c r="U287" s="56">
        <v>355</v>
      </c>
      <c r="V287" s="56">
        <v>3894</v>
      </c>
      <c r="W287" s="56">
        <v>703</v>
      </c>
      <c r="X287" s="57">
        <v>0.6</v>
      </c>
      <c r="Y287" s="109"/>
      <c r="Z287" s="109"/>
      <c r="AA287" s="109"/>
      <c r="AB287" s="109"/>
      <c r="AC287" s="56">
        <v>262</v>
      </c>
      <c r="AD287" s="61" t="s">
        <v>34</v>
      </c>
      <c r="AE287" s="52" t="s">
        <v>35</v>
      </c>
      <c r="AF287" s="52" t="s">
        <v>35</v>
      </c>
      <c r="AG287" s="52"/>
      <c r="AH287" s="106"/>
      <c r="AI287" s="59"/>
      <c r="AJ287" s="68" t="s">
        <v>9</v>
      </c>
      <c r="AK287" t="s">
        <v>9</v>
      </c>
      <c r="AL287" s="39" t="s">
        <v>9</v>
      </c>
      <c r="AM287" s="117"/>
      <c r="AN287" s="115" t="s">
        <v>9</v>
      </c>
      <c r="AO287" s="30"/>
      <c r="AQ287" s="5"/>
      <c r="AS287" s="35"/>
      <c r="AT287" s="30" t="s">
        <v>9</v>
      </c>
      <c r="AU287" s="20"/>
      <c r="AV287" t="str">
        <f t="shared" si="73"/>
        <v>punainen</v>
      </c>
      <c r="AW287" t="str">
        <f t="shared" si="74"/>
        <v>musta</v>
      </c>
      <c r="AX287" t="str">
        <f t="shared" si="75"/>
        <v>musta</v>
      </c>
      <c r="AY287" s="31">
        <f t="shared" si="76"/>
        <v>12</v>
      </c>
      <c r="AZ287" s="31">
        <f t="shared" si="77"/>
        <v>10</v>
      </c>
      <c r="BA287" s="31">
        <f t="shared" si="78"/>
        <v>0</v>
      </c>
      <c r="BB287" s="31">
        <f t="shared" si="79"/>
        <v>1</v>
      </c>
      <c r="BC287" s="31">
        <f t="shared" si="80"/>
        <v>1</v>
      </c>
      <c r="BM287" s="32" t="s">
        <v>34</v>
      </c>
      <c r="BN287" s="2" t="s">
        <v>35</v>
      </c>
    </row>
    <row r="288" spans="1:66" x14ac:dyDescent="0.25">
      <c r="A288" s="50">
        <v>277</v>
      </c>
      <c r="B288" s="50">
        <v>267</v>
      </c>
      <c r="C288" s="50" t="str">
        <f t="shared" si="82"/>
        <v>111_1_4506</v>
      </c>
      <c r="D288" s="50">
        <v>1</v>
      </c>
      <c r="E288" s="51">
        <f t="shared" si="70"/>
        <v>1110001</v>
      </c>
      <c r="F288" s="76" t="str">
        <f t="shared" si="81"/>
        <v>111_1</v>
      </c>
      <c r="G288" s="80">
        <v>111</v>
      </c>
      <c r="H288" s="52">
        <v>1</v>
      </c>
      <c r="I288" s="52">
        <v>4506</v>
      </c>
      <c r="J288" s="53" t="str">
        <f t="shared" si="71"/>
        <v>ok</v>
      </c>
      <c r="K288" s="54" t="str">
        <f t="shared" si="83"/>
        <v>111_1</v>
      </c>
      <c r="L288" s="54">
        <v>111</v>
      </c>
      <c r="M288" s="54">
        <v>1</v>
      </c>
      <c r="N288" s="54">
        <v>5283</v>
      </c>
      <c r="O288" s="55">
        <v>637</v>
      </c>
      <c r="P288" s="55">
        <v>46</v>
      </c>
      <c r="Q288" s="55">
        <v>229</v>
      </c>
      <c r="R288" s="55">
        <v>13</v>
      </c>
      <c r="S288" s="52">
        <v>0</v>
      </c>
      <c r="T288" s="56">
        <v>5557</v>
      </c>
      <c r="U288" s="56">
        <v>313</v>
      </c>
      <c r="V288" s="56">
        <v>6006</v>
      </c>
      <c r="W288" s="56">
        <v>637</v>
      </c>
      <c r="X288" s="57">
        <v>0.46</v>
      </c>
      <c r="Y288" s="109"/>
      <c r="Z288" s="109"/>
      <c r="AA288" s="109"/>
      <c r="AB288" s="109"/>
      <c r="AC288" s="56">
        <v>650</v>
      </c>
      <c r="AD288" s="61" t="s">
        <v>34</v>
      </c>
      <c r="AE288" s="52" t="s">
        <v>35</v>
      </c>
      <c r="AF288" s="52" t="s">
        <v>36</v>
      </c>
      <c r="AG288" s="52" t="s">
        <v>36</v>
      </c>
      <c r="AH288" s="106" t="s">
        <v>48</v>
      </c>
      <c r="AI288" s="59"/>
      <c r="AJ288" s="68" t="s">
        <v>9</v>
      </c>
      <c r="AK288" t="s">
        <v>9</v>
      </c>
      <c r="AL288" s="39" t="s">
        <v>9</v>
      </c>
      <c r="AM288" s="117"/>
      <c r="AN288" s="115" t="s">
        <v>9</v>
      </c>
      <c r="AO288" s="30"/>
      <c r="AQ288" s="5"/>
      <c r="AS288" s="35"/>
      <c r="AT288" s="30" t="s">
        <v>9</v>
      </c>
      <c r="AU288" s="20"/>
      <c r="AV288" t="str">
        <f t="shared" si="73"/>
        <v>musta</v>
      </c>
      <c r="AW288" t="str">
        <f t="shared" si="74"/>
        <v>punainen</v>
      </c>
      <c r="AX288" t="str">
        <f t="shared" si="75"/>
        <v>musta</v>
      </c>
      <c r="AY288" s="31">
        <f t="shared" si="76"/>
        <v>12</v>
      </c>
      <c r="AZ288" s="31">
        <f t="shared" si="77"/>
        <v>1</v>
      </c>
      <c r="BA288" s="31">
        <f t="shared" si="78"/>
        <v>0</v>
      </c>
      <c r="BB288" s="31">
        <f t="shared" si="79"/>
        <v>10</v>
      </c>
      <c r="BC288" s="31">
        <f t="shared" si="80"/>
        <v>1</v>
      </c>
      <c r="BM288" s="32" t="s">
        <v>34</v>
      </c>
      <c r="BN288" s="2" t="s">
        <v>35</v>
      </c>
    </row>
    <row r="289" spans="1:66" x14ac:dyDescent="0.25">
      <c r="A289" s="50">
        <v>278</v>
      </c>
      <c r="B289" s="50">
        <v>268</v>
      </c>
      <c r="C289" s="50" t="str">
        <f t="shared" si="82"/>
        <v>111_2_8477</v>
      </c>
      <c r="D289" s="50">
        <v>1</v>
      </c>
      <c r="E289" s="51">
        <f t="shared" si="70"/>
        <v>1110002</v>
      </c>
      <c r="F289" s="76" t="str">
        <f t="shared" si="81"/>
        <v>111_2</v>
      </c>
      <c r="G289" s="80">
        <v>111</v>
      </c>
      <c r="H289" s="52">
        <v>2</v>
      </c>
      <c r="I289" s="52">
        <v>8477</v>
      </c>
      <c r="J289" s="53" t="str">
        <f t="shared" si="71"/>
        <v>ok</v>
      </c>
      <c r="K289" s="54" t="str">
        <f t="shared" si="83"/>
        <v>111_2</v>
      </c>
      <c r="L289" s="54">
        <v>111</v>
      </c>
      <c r="M289" s="54">
        <v>2</v>
      </c>
      <c r="N289" s="54">
        <v>7538</v>
      </c>
      <c r="O289" s="55">
        <v>825</v>
      </c>
      <c r="P289" s="55">
        <v>37</v>
      </c>
      <c r="Q289" s="55">
        <v>461</v>
      </c>
      <c r="R289" s="55">
        <v>21</v>
      </c>
      <c r="S289" s="52">
        <v>0</v>
      </c>
      <c r="T289" s="56">
        <v>4661</v>
      </c>
      <c r="U289" s="56">
        <v>241</v>
      </c>
      <c r="V289" s="56">
        <v>4867</v>
      </c>
      <c r="W289" s="56">
        <v>825</v>
      </c>
      <c r="X289" s="57">
        <v>0.37</v>
      </c>
      <c r="Y289" s="109"/>
      <c r="Z289" s="109"/>
      <c r="AA289" s="109"/>
      <c r="AB289" s="109"/>
      <c r="AC289" s="56">
        <v>838</v>
      </c>
      <c r="AD289" s="61" t="s">
        <v>34</v>
      </c>
      <c r="AE289" s="52" t="s">
        <v>35</v>
      </c>
      <c r="AF289" s="52" t="s">
        <v>35</v>
      </c>
      <c r="AG289" s="52"/>
      <c r="AH289" s="106"/>
      <c r="AI289" s="59"/>
      <c r="AJ289" s="68" t="s">
        <v>9</v>
      </c>
      <c r="AK289" t="s">
        <v>9</v>
      </c>
      <c r="AL289" s="39" t="s">
        <v>9</v>
      </c>
      <c r="AM289" s="117"/>
      <c r="AN289" s="115" t="s">
        <v>9</v>
      </c>
      <c r="AO289" s="30"/>
      <c r="AQ289" s="5"/>
      <c r="AS289" s="35"/>
      <c r="AT289" s="30" t="s">
        <v>9</v>
      </c>
      <c r="AU289" s="20"/>
      <c r="AV289" t="str">
        <f t="shared" si="73"/>
        <v>musta</v>
      </c>
      <c r="AW289" t="str">
        <f t="shared" si="74"/>
        <v>musta</v>
      </c>
      <c r="AX289" t="str">
        <f t="shared" si="75"/>
        <v>musta</v>
      </c>
      <c r="AY289" s="31">
        <f t="shared" si="76"/>
        <v>11</v>
      </c>
      <c r="AZ289" s="31">
        <f t="shared" si="77"/>
        <v>0</v>
      </c>
      <c r="BA289" s="31">
        <f t="shared" si="78"/>
        <v>0</v>
      </c>
      <c r="BB289" s="31">
        <f t="shared" si="79"/>
        <v>10</v>
      </c>
      <c r="BC289" s="31">
        <f t="shared" si="80"/>
        <v>1</v>
      </c>
      <c r="BM289" s="32" t="s">
        <v>34</v>
      </c>
      <c r="BN289" s="2" t="s">
        <v>35</v>
      </c>
    </row>
    <row r="290" spans="1:66" x14ac:dyDescent="0.25">
      <c r="A290" s="50">
        <v>279</v>
      </c>
      <c r="B290" s="50">
        <v>269</v>
      </c>
      <c r="C290" s="50" t="str">
        <f t="shared" si="82"/>
        <v>111_3_2732</v>
      </c>
      <c r="D290" s="50">
        <v>1</v>
      </c>
      <c r="E290" s="51">
        <f t="shared" si="70"/>
        <v>1110003</v>
      </c>
      <c r="F290" s="76" t="str">
        <f t="shared" si="81"/>
        <v>111_3</v>
      </c>
      <c r="G290" s="80">
        <v>111</v>
      </c>
      <c r="H290" s="52">
        <v>3</v>
      </c>
      <c r="I290" s="52">
        <v>2732</v>
      </c>
      <c r="J290" s="53" t="str">
        <f t="shared" si="71"/>
        <v>ok</v>
      </c>
      <c r="K290" s="54" t="str">
        <f t="shared" si="83"/>
        <v>111_3</v>
      </c>
      <c r="L290" s="54">
        <v>111</v>
      </c>
      <c r="M290" s="54">
        <v>3</v>
      </c>
      <c r="N290" s="54">
        <v>2695</v>
      </c>
      <c r="O290" s="55">
        <v>659</v>
      </c>
      <c r="P290" s="55">
        <v>43</v>
      </c>
      <c r="Q290" s="55">
        <v>413</v>
      </c>
      <c r="R290" s="55">
        <v>27</v>
      </c>
      <c r="S290" s="52">
        <v>0</v>
      </c>
      <c r="T290" s="56">
        <v>1411</v>
      </c>
      <c r="U290" s="56">
        <v>79</v>
      </c>
      <c r="V290" s="56">
        <v>1421</v>
      </c>
      <c r="W290" s="56">
        <v>659</v>
      </c>
      <c r="X290" s="57">
        <v>0.43</v>
      </c>
      <c r="Y290" s="109"/>
      <c r="Z290" s="109"/>
      <c r="AA290" s="109"/>
      <c r="AB290" s="109"/>
      <c r="AC290" s="56">
        <v>429</v>
      </c>
      <c r="AD290" s="52" t="s">
        <v>35</v>
      </c>
      <c r="AE290" s="52" t="s">
        <v>35</v>
      </c>
      <c r="AF290" s="52" t="s">
        <v>35</v>
      </c>
      <c r="AG290" s="52"/>
      <c r="AH290" s="106"/>
      <c r="AI290" s="59"/>
      <c r="AJ290" s="68" t="s">
        <v>9</v>
      </c>
      <c r="AK290" t="s">
        <v>9</v>
      </c>
      <c r="AL290" s="39" t="s">
        <v>50</v>
      </c>
      <c r="AM290" s="117"/>
      <c r="AN290" s="115" t="s">
        <v>50</v>
      </c>
      <c r="AO290" s="30"/>
      <c r="AQ290" s="5"/>
      <c r="AS290" s="35"/>
      <c r="AT290" s="30" t="s">
        <v>50</v>
      </c>
      <c r="AU290" s="20"/>
      <c r="AV290" t="str">
        <f t="shared" si="73"/>
        <v>musta</v>
      </c>
      <c r="AW290" t="str">
        <f t="shared" si="74"/>
        <v>musta</v>
      </c>
      <c r="AX290" t="str">
        <f t="shared" si="75"/>
        <v>musta</v>
      </c>
      <c r="AY290" s="31">
        <f t="shared" si="76"/>
        <v>2</v>
      </c>
      <c r="AZ290" s="31">
        <f t="shared" si="77"/>
        <v>1</v>
      </c>
      <c r="BA290" s="31">
        <f t="shared" si="78"/>
        <v>0</v>
      </c>
      <c r="BB290" s="31">
        <f t="shared" si="79"/>
        <v>1</v>
      </c>
      <c r="BC290" s="31">
        <f t="shared" si="80"/>
        <v>0</v>
      </c>
      <c r="BM290" s="2" t="s">
        <v>35</v>
      </c>
      <c r="BN290" s="2" t="s">
        <v>35</v>
      </c>
    </row>
    <row r="291" spans="1:66" x14ac:dyDescent="0.25">
      <c r="A291" s="50">
        <v>280</v>
      </c>
      <c r="B291" s="50">
        <v>270</v>
      </c>
      <c r="C291" s="50" t="str">
        <f t="shared" si="82"/>
        <v>111_4_5357</v>
      </c>
      <c r="D291" s="50">
        <v>1</v>
      </c>
      <c r="E291" s="51">
        <f t="shared" si="70"/>
        <v>1110004</v>
      </c>
      <c r="F291" s="76" t="str">
        <f t="shared" si="81"/>
        <v>111_4</v>
      </c>
      <c r="G291" s="80">
        <v>111</v>
      </c>
      <c r="H291" s="52">
        <v>4</v>
      </c>
      <c r="I291" s="52">
        <v>5357</v>
      </c>
      <c r="J291" s="53" t="str">
        <f t="shared" si="71"/>
        <v>ok</v>
      </c>
      <c r="K291" s="54" t="str">
        <f t="shared" si="83"/>
        <v>111_4</v>
      </c>
      <c r="L291" s="54">
        <v>111</v>
      </c>
      <c r="M291" s="54">
        <v>4</v>
      </c>
      <c r="N291" s="54">
        <v>8683</v>
      </c>
      <c r="O291" s="55">
        <v>571</v>
      </c>
      <c r="P291" s="55">
        <v>72</v>
      </c>
      <c r="Q291" s="55">
        <v>446</v>
      </c>
      <c r="R291" s="55">
        <v>56</v>
      </c>
      <c r="S291" s="52">
        <v>0</v>
      </c>
      <c r="T291" s="56">
        <v>1101</v>
      </c>
      <c r="U291" s="56">
        <v>69</v>
      </c>
      <c r="V291" s="56">
        <v>1077</v>
      </c>
      <c r="W291" s="56">
        <v>571</v>
      </c>
      <c r="X291" s="57">
        <v>0.72</v>
      </c>
      <c r="Y291" s="109"/>
      <c r="Z291" s="109"/>
      <c r="AA291" s="109"/>
      <c r="AB291" s="109"/>
      <c r="AC291" s="56">
        <v>272</v>
      </c>
      <c r="AD291" s="52" t="s">
        <v>35</v>
      </c>
      <c r="AE291" s="52" t="s">
        <v>35</v>
      </c>
      <c r="AF291" s="52" t="s">
        <v>35</v>
      </c>
      <c r="AG291" s="52"/>
      <c r="AH291" s="106"/>
      <c r="AI291" s="59"/>
      <c r="AJ291" s="68" t="s">
        <v>9</v>
      </c>
      <c r="AK291" t="s">
        <v>9</v>
      </c>
      <c r="AL291" s="39" t="s">
        <v>50</v>
      </c>
      <c r="AM291" s="117"/>
      <c r="AN291" s="115" t="s">
        <v>50</v>
      </c>
      <c r="AO291" s="30"/>
      <c r="AQ291" s="5"/>
      <c r="AS291" s="35"/>
      <c r="AT291" s="30" t="s">
        <v>50</v>
      </c>
      <c r="AU291" s="20"/>
      <c r="AV291" t="str">
        <f t="shared" si="73"/>
        <v>punainen</v>
      </c>
      <c r="AW291" t="str">
        <f t="shared" si="74"/>
        <v>musta</v>
      </c>
      <c r="AX291" t="str">
        <f t="shared" si="75"/>
        <v>musta</v>
      </c>
      <c r="AY291" s="31">
        <f t="shared" si="76"/>
        <v>11</v>
      </c>
      <c r="AZ291" s="31">
        <f t="shared" si="77"/>
        <v>10</v>
      </c>
      <c r="BA291" s="31">
        <f t="shared" si="78"/>
        <v>0</v>
      </c>
      <c r="BB291" s="31">
        <f t="shared" si="79"/>
        <v>1</v>
      </c>
      <c r="BC291" s="31">
        <f t="shared" si="80"/>
        <v>0</v>
      </c>
      <c r="BM291" s="2" t="s">
        <v>35</v>
      </c>
      <c r="BN291" s="2" t="s">
        <v>35</v>
      </c>
    </row>
    <row r="292" spans="1:66" x14ac:dyDescent="0.25">
      <c r="A292" s="50">
        <v>281</v>
      </c>
      <c r="B292" s="50">
        <v>271</v>
      </c>
      <c r="C292" s="50" t="str">
        <f t="shared" si="82"/>
        <v>111_5_7596</v>
      </c>
      <c r="D292" s="50">
        <v>1</v>
      </c>
      <c r="E292" s="51">
        <f t="shared" si="70"/>
        <v>1110005</v>
      </c>
      <c r="F292" s="76" t="str">
        <f t="shared" si="81"/>
        <v>111_5</v>
      </c>
      <c r="G292" s="80">
        <v>111</v>
      </c>
      <c r="H292" s="52">
        <v>5</v>
      </c>
      <c r="I292" s="52">
        <v>7596</v>
      </c>
      <c r="J292" s="53" t="str">
        <f t="shared" si="71"/>
        <v>ok</v>
      </c>
      <c r="K292" s="54" t="str">
        <f t="shared" si="83"/>
        <v>111_5</v>
      </c>
      <c r="L292" s="54">
        <v>111</v>
      </c>
      <c r="M292" s="54">
        <v>5</v>
      </c>
      <c r="N292" s="54">
        <v>3735</v>
      </c>
      <c r="O292" s="55">
        <v>401</v>
      </c>
      <c r="P292" s="55">
        <v>87</v>
      </c>
      <c r="Q292" s="55">
        <v>384</v>
      </c>
      <c r="R292" s="55">
        <v>84</v>
      </c>
      <c r="S292" s="52">
        <v>0</v>
      </c>
      <c r="T292" s="56">
        <v>741</v>
      </c>
      <c r="U292" s="56">
        <v>76</v>
      </c>
      <c r="V292" s="56">
        <v>740</v>
      </c>
      <c r="W292" s="56">
        <v>401</v>
      </c>
      <c r="X292" s="57">
        <v>0.87</v>
      </c>
      <c r="Y292" s="109"/>
      <c r="Z292" s="109"/>
      <c r="AA292" s="109"/>
      <c r="AB292" s="109"/>
      <c r="AC292" s="56">
        <v>257</v>
      </c>
      <c r="AD292" s="52" t="s">
        <v>35</v>
      </c>
      <c r="AE292" s="52" t="s">
        <v>35</v>
      </c>
      <c r="AF292" s="52" t="s">
        <v>35</v>
      </c>
      <c r="AG292" s="52"/>
      <c r="AH292" s="106"/>
      <c r="AI292" s="59"/>
      <c r="AJ292" s="68" t="s">
        <v>9</v>
      </c>
      <c r="AK292" t="s">
        <v>9</v>
      </c>
      <c r="AL292" s="39" t="s">
        <v>50</v>
      </c>
      <c r="AM292" s="117"/>
      <c r="AN292" s="115" t="s">
        <v>50</v>
      </c>
      <c r="AO292" s="30"/>
      <c r="AQ292" s="5"/>
      <c r="AS292" s="35"/>
      <c r="AT292" s="30" t="s">
        <v>50</v>
      </c>
      <c r="AU292" s="20"/>
      <c r="AV292" t="str">
        <f t="shared" si="73"/>
        <v>punainen</v>
      </c>
      <c r="AW292" t="str">
        <f t="shared" si="74"/>
        <v>musta</v>
      </c>
      <c r="AX292" t="str">
        <f t="shared" si="75"/>
        <v>musta</v>
      </c>
      <c r="AY292" s="31">
        <f t="shared" si="76"/>
        <v>11</v>
      </c>
      <c r="AZ292" s="31">
        <f t="shared" si="77"/>
        <v>10</v>
      </c>
      <c r="BA292" s="31">
        <f t="shared" si="78"/>
        <v>0</v>
      </c>
      <c r="BB292" s="31">
        <f t="shared" si="79"/>
        <v>1</v>
      </c>
      <c r="BC292" s="31">
        <f t="shared" si="80"/>
        <v>0</v>
      </c>
      <c r="BM292" s="2" t="s">
        <v>35</v>
      </c>
      <c r="BN292" s="2" t="s">
        <v>35</v>
      </c>
    </row>
    <row r="293" spans="1:66" x14ac:dyDescent="0.25">
      <c r="A293" s="50">
        <v>282</v>
      </c>
      <c r="B293" s="50">
        <v>272</v>
      </c>
      <c r="C293" s="50" t="str">
        <f t="shared" si="82"/>
        <v>112_1_7793</v>
      </c>
      <c r="D293" s="50">
        <v>1</v>
      </c>
      <c r="E293" s="51">
        <f t="shared" si="70"/>
        <v>1120001</v>
      </c>
      <c r="F293" s="76" t="str">
        <f t="shared" si="81"/>
        <v>112_1</v>
      </c>
      <c r="G293" s="80">
        <v>112</v>
      </c>
      <c r="H293" s="52">
        <v>1</v>
      </c>
      <c r="I293" s="52">
        <v>7793</v>
      </c>
      <c r="J293" s="53" t="str">
        <f t="shared" si="71"/>
        <v>ok</v>
      </c>
      <c r="K293" s="54" t="str">
        <f t="shared" si="83"/>
        <v>112_1</v>
      </c>
      <c r="L293" s="54">
        <v>112</v>
      </c>
      <c r="M293" s="54">
        <v>1</v>
      </c>
      <c r="N293" s="54">
        <v>7660</v>
      </c>
      <c r="O293" s="55">
        <v>1161</v>
      </c>
      <c r="P293" s="55">
        <v>66</v>
      </c>
      <c r="Q293" s="55">
        <v>181</v>
      </c>
      <c r="R293" s="55">
        <v>9</v>
      </c>
      <c r="S293" s="52">
        <v>0</v>
      </c>
      <c r="T293" s="56">
        <v>1422</v>
      </c>
      <c r="U293" s="56">
        <v>124</v>
      </c>
      <c r="V293" s="56">
        <v>1501</v>
      </c>
      <c r="W293" s="56">
        <v>1161</v>
      </c>
      <c r="X293" s="57">
        <v>0.66</v>
      </c>
      <c r="Y293" s="109"/>
      <c r="Z293" s="109"/>
      <c r="AA293" s="109"/>
      <c r="AB293" s="109"/>
      <c r="AC293" s="56">
        <v>238</v>
      </c>
      <c r="AD293" s="61" t="s">
        <v>34</v>
      </c>
      <c r="AE293" s="52" t="s">
        <v>35</v>
      </c>
      <c r="AF293" s="52" t="s">
        <v>35</v>
      </c>
      <c r="AG293" s="52"/>
      <c r="AH293" s="106"/>
      <c r="AI293" s="59"/>
      <c r="AJ293" s="68" t="s">
        <v>9</v>
      </c>
      <c r="AK293" t="s">
        <v>9</v>
      </c>
      <c r="AL293" s="39" t="s">
        <v>9</v>
      </c>
      <c r="AM293" s="117"/>
      <c r="AN293" s="115" t="s">
        <v>9</v>
      </c>
      <c r="AO293" s="30"/>
      <c r="AQ293" s="5"/>
      <c r="AS293" s="35"/>
      <c r="AT293" s="30" t="s">
        <v>9</v>
      </c>
      <c r="AU293" s="20"/>
      <c r="AV293" t="str">
        <f t="shared" si="73"/>
        <v>punainen</v>
      </c>
      <c r="AW293" t="str">
        <f t="shared" si="74"/>
        <v>musta</v>
      </c>
      <c r="AX293" t="str">
        <f t="shared" si="75"/>
        <v>musta</v>
      </c>
      <c r="AY293" s="31">
        <f t="shared" si="76"/>
        <v>13</v>
      </c>
      <c r="AZ293" s="31">
        <f t="shared" si="77"/>
        <v>10</v>
      </c>
      <c r="BA293" s="31">
        <f t="shared" si="78"/>
        <v>1</v>
      </c>
      <c r="BB293" s="31">
        <f t="shared" si="79"/>
        <v>1</v>
      </c>
      <c r="BC293" s="31">
        <f t="shared" si="80"/>
        <v>1</v>
      </c>
      <c r="BM293" s="32" t="s">
        <v>34</v>
      </c>
      <c r="BN293" s="2" t="s">
        <v>35</v>
      </c>
    </row>
    <row r="294" spans="1:66" x14ac:dyDescent="0.25">
      <c r="A294" s="50">
        <v>283</v>
      </c>
      <c r="B294" s="50">
        <v>273</v>
      </c>
      <c r="C294" s="50" t="str">
        <f t="shared" si="82"/>
        <v>112_2_5340</v>
      </c>
      <c r="D294" s="50">
        <v>1</v>
      </c>
      <c r="E294" s="51">
        <f t="shared" si="70"/>
        <v>1120002</v>
      </c>
      <c r="F294" s="76" t="str">
        <f t="shared" si="81"/>
        <v>112_2</v>
      </c>
      <c r="G294" s="80">
        <v>112</v>
      </c>
      <c r="H294" s="52">
        <v>2</v>
      </c>
      <c r="I294" s="52">
        <v>5340</v>
      </c>
      <c r="J294" s="53" t="str">
        <f t="shared" si="71"/>
        <v>ok</v>
      </c>
      <c r="K294" s="54" t="str">
        <f t="shared" si="83"/>
        <v>112_2</v>
      </c>
      <c r="L294" s="54">
        <v>112</v>
      </c>
      <c r="M294" s="54">
        <v>2</v>
      </c>
      <c r="N294" s="54">
        <v>5197</v>
      </c>
      <c r="O294" s="55">
        <v>410</v>
      </c>
      <c r="P294" s="55">
        <v>76</v>
      </c>
      <c r="Q294" s="55">
        <v>55</v>
      </c>
      <c r="R294" s="55">
        <v>10</v>
      </c>
      <c r="S294" s="52">
        <v>0</v>
      </c>
      <c r="T294" s="56">
        <v>845</v>
      </c>
      <c r="U294" s="56">
        <v>133</v>
      </c>
      <c r="V294" s="56">
        <v>922</v>
      </c>
      <c r="W294" s="56">
        <v>410</v>
      </c>
      <c r="X294" s="57">
        <v>0.76</v>
      </c>
      <c r="Y294" s="109"/>
      <c r="Z294" s="109"/>
      <c r="AA294" s="109"/>
      <c r="AB294" s="109"/>
      <c r="AC294" s="56">
        <v>76</v>
      </c>
      <c r="AD294" s="61" t="s">
        <v>34</v>
      </c>
      <c r="AE294" s="52" t="s">
        <v>35</v>
      </c>
      <c r="AF294" s="52" t="s">
        <v>35</v>
      </c>
      <c r="AG294" s="52"/>
      <c r="AH294" s="106"/>
      <c r="AI294" s="59"/>
      <c r="AJ294" s="68" t="s">
        <v>9</v>
      </c>
      <c r="AK294" t="s">
        <v>9</v>
      </c>
      <c r="AL294" s="39" t="s">
        <v>9</v>
      </c>
      <c r="AM294" s="117"/>
      <c r="AN294" s="115" t="s">
        <v>9</v>
      </c>
      <c r="AO294" s="30"/>
      <c r="AQ294" s="5"/>
      <c r="AS294" s="35"/>
      <c r="AT294" s="30" t="s">
        <v>9</v>
      </c>
      <c r="AU294" s="20"/>
      <c r="AV294" t="str">
        <f t="shared" si="73"/>
        <v>punainen</v>
      </c>
      <c r="AW294" t="str">
        <f t="shared" si="74"/>
        <v>musta</v>
      </c>
      <c r="AX294" t="str">
        <f t="shared" si="75"/>
        <v>musta</v>
      </c>
      <c r="AY294" s="31">
        <f t="shared" si="76"/>
        <v>11</v>
      </c>
      <c r="AZ294" s="31">
        <f t="shared" si="77"/>
        <v>10</v>
      </c>
      <c r="BA294" s="31">
        <f t="shared" si="78"/>
        <v>0</v>
      </c>
      <c r="BB294" s="31">
        <f t="shared" si="79"/>
        <v>0</v>
      </c>
      <c r="BC294" s="31">
        <f t="shared" si="80"/>
        <v>1</v>
      </c>
      <c r="BM294" s="2" t="s">
        <v>35</v>
      </c>
      <c r="BN294" s="2" t="s">
        <v>35</v>
      </c>
    </row>
    <row r="295" spans="1:66" x14ac:dyDescent="0.25">
      <c r="A295" s="50">
        <v>284</v>
      </c>
      <c r="B295" s="50">
        <v>274</v>
      </c>
      <c r="C295" s="50" t="str">
        <f t="shared" si="82"/>
        <v>114_1_1479</v>
      </c>
      <c r="D295" s="50">
        <v>1</v>
      </c>
      <c r="E295" s="51">
        <f t="shared" si="70"/>
        <v>1140001</v>
      </c>
      <c r="F295" s="76" t="str">
        <f t="shared" si="81"/>
        <v>114_1</v>
      </c>
      <c r="G295" s="80">
        <v>114</v>
      </c>
      <c r="H295" s="52">
        <v>1</v>
      </c>
      <c r="I295" s="52">
        <v>1479</v>
      </c>
      <c r="J295" s="53" t="str">
        <f t="shared" si="71"/>
        <v>ok</v>
      </c>
      <c r="K295" s="54" t="str">
        <f t="shared" si="83"/>
        <v>114_1</v>
      </c>
      <c r="L295" s="54">
        <v>114</v>
      </c>
      <c r="M295" s="54">
        <v>1</v>
      </c>
      <c r="N295" s="54">
        <v>653</v>
      </c>
      <c r="O295" s="55">
        <v>241</v>
      </c>
      <c r="P295" s="55">
        <v>10</v>
      </c>
      <c r="Q295" s="55">
        <v>31</v>
      </c>
      <c r="R295" s="55">
        <v>1</v>
      </c>
      <c r="S295" s="52">
        <v>0</v>
      </c>
      <c r="T295" s="56">
        <v>10878</v>
      </c>
      <c r="U295" s="56">
        <v>547</v>
      </c>
      <c r="V295" s="56">
        <v>11785</v>
      </c>
      <c r="W295" s="56">
        <v>241</v>
      </c>
      <c r="X295" s="57">
        <v>0.1</v>
      </c>
      <c r="Y295" s="109"/>
      <c r="Z295" s="109"/>
      <c r="AA295" s="109"/>
      <c r="AB295" s="109"/>
      <c r="AC295" s="56">
        <v>3502</v>
      </c>
      <c r="AD295" s="52" t="s">
        <v>35</v>
      </c>
      <c r="AE295" s="52" t="s">
        <v>35</v>
      </c>
      <c r="AF295" s="52" t="s">
        <v>36</v>
      </c>
      <c r="AG295" s="52" t="s">
        <v>36</v>
      </c>
      <c r="AH295" s="106"/>
      <c r="AI295" s="59"/>
      <c r="AJ295" s="68" t="s">
        <v>9</v>
      </c>
      <c r="AK295" t="s">
        <v>51</v>
      </c>
      <c r="AL295" s="39" t="s">
        <v>10</v>
      </c>
      <c r="AM295" s="117"/>
      <c r="AN295" s="115" t="s">
        <v>10</v>
      </c>
      <c r="AO295" s="30"/>
      <c r="AQ295" s="5"/>
      <c r="AS295" s="35"/>
      <c r="AT295" s="30" t="s">
        <v>10</v>
      </c>
      <c r="AU295" s="20"/>
      <c r="AV295" t="str">
        <f t="shared" si="73"/>
        <v>musta</v>
      </c>
      <c r="AW295" t="str">
        <f t="shared" si="74"/>
        <v>musta</v>
      </c>
      <c r="AX295" t="str">
        <f t="shared" si="75"/>
        <v>musta</v>
      </c>
      <c r="AY295" s="31">
        <f t="shared" si="76"/>
        <v>10</v>
      </c>
      <c r="AZ295" s="31">
        <f t="shared" si="77"/>
        <v>0</v>
      </c>
      <c r="BA295" s="31">
        <f t="shared" si="78"/>
        <v>0</v>
      </c>
      <c r="BB295" s="31">
        <f t="shared" si="79"/>
        <v>10</v>
      </c>
      <c r="BC295" s="31">
        <f t="shared" si="80"/>
        <v>0</v>
      </c>
      <c r="BM295" s="2" t="s">
        <v>35</v>
      </c>
      <c r="BN295" s="2" t="s">
        <v>35</v>
      </c>
    </row>
    <row r="296" spans="1:66" x14ac:dyDescent="0.25">
      <c r="A296" s="50">
        <v>285</v>
      </c>
      <c r="B296" s="50">
        <v>275</v>
      </c>
      <c r="C296" s="50" t="str">
        <f t="shared" si="82"/>
        <v>115_1_2454</v>
      </c>
      <c r="D296" s="50">
        <v>1</v>
      </c>
      <c r="E296" s="51">
        <f t="shared" si="70"/>
        <v>1150001</v>
      </c>
      <c r="F296" s="76" t="str">
        <f t="shared" si="81"/>
        <v>115_1</v>
      </c>
      <c r="G296" s="80">
        <v>115</v>
      </c>
      <c r="H296" s="52">
        <v>1</v>
      </c>
      <c r="I296" s="52">
        <v>2454</v>
      </c>
      <c r="J296" s="53" t="str">
        <f t="shared" si="71"/>
        <v>ok</v>
      </c>
      <c r="K296" s="54" t="str">
        <f t="shared" si="83"/>
        <v>115_1</v>
      </c>
      <c r="L296" s="54">
        <v>115</v>
      </c>
      <c r="M296" s="54">
        <v>1</v>
      </c>
      <c r="N296" s="54">
        <v>2424</v>
      </c>
      <c r="O296" s="55">
        <v>2049</v>
      </c>
      <c r="P296" s="55">
        <v>77</v>
      </c>
      <c r="Q296" s="55">
        <v>795</v>
      </c>
      <c r="R296" s="55">
        <v>30</v>
      </c>
      <c r="S296" s="52">
        <v>0</v>
      </c>
      <c r="T296" s="56">
        <v>3736</v>
      </c>
      <c r="U296" s="56">
        <v>207</v>
      </c>
      <c r="V296" s="56">
        <v>4165</v>
      </c>
      <c r="W296" s="56">
        <v>2049</v>
      </c>
      <c r="X296" s="57">
        <v>0.77</v>
      </c>
      <c r="Y296" s="109"/>
      <c r="Z296" s="109"/>
      <c r="AA296" s="109"/>
      <c r="AB296" s="109"/>
      <c r="AC296" s="56">
        <v>245</v>
      </c>
      <c r="AD296" s="61" t="s">
        <v>34</v>
      </c>
      <c r="AE296" s="52" t="s">
        <v>35</v>
      </c>
      <c r="AF296" s="52" t="s">
        <v>35</v>
      </c>
      <c r="AG296" s="52"/>
      <c r="AH296" s="106"/>
      <c r="AI296" s="59"/>
      <c r="AJ296" s="68" t="s">
        <v>9</v>
      </c>
      <c r="AK296" t="s">
        <v>9</v>
      </c>
      <c r="AL296" s="39" t="s">
        <v>9</v>
      </c>
      <c r="AM296" s="117"/>
      <c r="AN296" s="115" t="s">
        <v>9</v>
      </c>
      <c r="AO296" s="30"/>
      <c r="AQ296" s="5"/>
      <c r="AS296" s="35"/>
      <c r="AT296" s="30" t="s">
        <v>9</v>
      </c>
      <c r="AU296" s="20"/>
      <c r="AV296" t="str">
        <f t="shared" si="73"/>
        <v>punainen</v>
      </c>
      <c r="AW296" t="str">
        <f t="shared" si="74"/>
        <v>punainen</v>
      </c>
      <c r="AX296" t="str">
        <f t="shared" si="75"/>
        <v>punainen</v>
      </c>
      <c r="AY296" s="31">
        <f t="shared" si="76"/>
        <v>22</v>
      </c>
      <c r="AZ296" s="31">
        <f t="shared" si="77"/>
        <v>10</v>
      </c>
      <c r="BA296" s="31">
        <f t="shared" si="78"/>
        <v>10</v>
      </c>
      <c r="BB296" s="31">
        <f t="shared" si="79"/>
        <v>1</v>
      </c>
      <c r="BC296" s="31">
        <f t="shared" si="80"/>
        <v>1</v>
      </c>
      <c r="BM296" s="32" t="s">
        <v>34</v>
      </c>
      <c r="BN296" s="2" t="s">
        <v>35</v>
      </c>
    </row>
    <row r="297" spans="1:66" x14ac:dyDescent="0.25">
      <c r="A297" s="50">
        <v>286</v>
      </c>
      <c r="B297" s="50">
        <v>276</v>
      </c>
      <c r="C297" s="50" t="str">
        <f t="shared" si="82"/>
        <v>115_2_6044</v>
      </c>
      <c r="D297" s="50">
        <v>1</v>
      </c>
      <c r="E297" s="51">
        <f t="shared" si="70"/>
        <v>1150002</v>
      </c>
      <c r="F297" s="76" t="str">
        <f t="shared" si="81"/>
        <v>115_2</v>
      </c>
      <c r="G297" s="80">
        <v>115</v>
      </c>
      <c r="H297" s="52">
        <v>2</v>
      </c>
      <c r="I297" s="52">
        <v>6044</v>
      </c>
      <c r="J297" s="53" t="str">
        <f t="shared" si="71"/>
        <v>ok</v>
      </c>
      <c r="K297" s="54" t="str">
        <f t="shared" si="83"/>
        <v>115_2</v>
      </c>
      <c r="L297" s="54">
        <v>115</v>
      </c>
      <c r="M297" s="54">
        <v>2</v>
      </c>
      <c r="N297" s="54">
        <v>5879</v>
      </c>
      <c r="O297" s="55">
        <v>1570</v>
      </c>
      <c r="P297" s="55">
        <v>76</v>
      </c>
      <c r="Q297" s="55">
        <v>483</v>
      </c>
      <c r="R297" s="55">
        <v>23</v>
      </c>
      <c r="S297" s="52">
        <v>0</v>
      </c>
      <c r="T297" s="56">
        <v>4426</v>
      </c>
      <c r="U297" s="56">
        <v>167</v>
      </c>
      <c r="V297" s="56">
        <v>4848</v>
      </c>
      <c r="W297" s="56">
        <v>1570</v>
      </c>
      <c r="X297" s="57">
        <v>0.76</v>
      </c>
      <c r="Y297" s="109"/>
      <c r="Z297" s="109"/>
      <c r="AA297" s="109"/>
      <c r="AB297" s="109"/>
      <c r="AC297" s="56">
        <v>1123</v>
      </c>
      <c r="AD297" s="61" t="s">
        <v>34</v>
      </c>
      <c r="AE297" s="52" t="s">
        <v>35</v>
      </c>
      <c r="AF297" s="52" t="s">
        <v>35</v>
      </c>
      <c r="AG297" s="52"/>
      <c r="AH297" s="106"/>
      <c r="AI297" s="59"/>
      <c r="AJ297" s="68" t="s">
        <v>9</v>
      </c>
      <c r="AK297" t="s">
        <v>9</v>
      </c>
      <c r="AL297" s="39" t="s">
        <v>9</v>
      </c>
      <c r="AM297" s="117"/>
      <c r="AN297" s="115" t="s">
        <v>9</v>
      </c>
      <c r="AO297" s="30"/>
      <c r="AQ297" s="5"/>
      <c r="AS297" s="35"/>
      <c r="AT297" s="30" t="s">
        <v>9</v>
      </c>
      <c r="AU297" s="20"/>
      <c r="AV297" t="str">
        <f t="shared" si="73"/>
        <v>punainen</v>
      </c>
      <c r="AW297" t="str">
        <f t="shared" si="74"/>
        <v>punainen</v>
      </c>
      <c r="AX297" t="str">
        <f t="shared" si="75"/>
        <v>punainen</v>
      </c>
      <c r="AY297" s="31">
        <f t="shared" si="76"/>
        <v>22</v>
      </c>
      <c r="AZ297" s="31">
        <f t="shared" si="77"/>
        <v>10</v>
      </c>
      <c r="BA297" s="31">
        <f t="shared" si="78"/>
        <v>1</v>
      </c>
      <c r="BB297" s="31">
        <f t="shared" si="79"/>
        <v>10</v>
      </c>
      <c r="BC297" s="31">
        <f t="shared" si="80"/>
        <v>1</v>
      </c>
      <c r="BM297" s="32" t="s">
        <v>34</v>
      </c>
      <c r="BN297" s="2" t="s">
        <v>35</v>
      </c>
    </row>
    <row r="298" spans="1:66" x14ac:dyDescent="0.25">
      <c r="A298" s="50">
        <v>287</v>
      </c>
      <c r="B298" s="50">
        <v>277</v>
      </c>
      <c r="C298" s="50" t="str">
        <f t="shared" si="82"/>
        <v>115_3_790</v>
      </c>
      <c r="D298" s="50">
        <v>1</v>
      </c>
      <c r="E298" s="51">
        <f t="shared" si="70"/>
        <v>1150003</v>
      </c>
      <c r="F298" s="76" t="str">
        <f t="shared" si="81"/>
        <v>115_3</v>
      </c>
      <c r="G298" s="80">
        <v>115</v>
      </c>
      <c r="H298" s="52">
        <v>3</v>
      </c>
      <c r="I298" s="52">
        <v>790</v>
      </c>
      <c r="J298" s="53" t="str">
        <f t="shared" si="71"/>
        <v>ok</v>
      </c>
      <c r="K298" s="54" t="str">
        <f t="shared" si="83"/>
        <v>115_3</v>
      </c>
      <c r="L298" s="54">
        <v>115</v>
      </c>
      <c r="M298" s="54">
        <v>3</v>
      </c>
      <c r="N298" s="54">
        <v>794</v>
      </c>
      <c r="O298" s="55">
        <v>841</v>
      </c>
      <c r="P298" s="55">
        <v>83</v>
      </c>
      <c r="Q298" s="55">
        <v>203</v>
      </c>
      <c r="R298" s="55">
        <v>20</v>
      </c>
      <c r="S298" s="52">
        <v>0</v>
      </c>
      <c r="T298" s="56">
        <v>2660</v>
      </c>
      <c r="U298" s="56">
        <v>144</v>
      </c>
      <c r="V298" s="56">
        <v>2956</v>
      </c>
      <c r="W298" s="56">
        <v>841</v>
      </c>
      <c r="X298" s="57">
        <v>0.83</v>
      </c>
      <c r="Y298" s="109"/>
      <c r="Z298" s="109"/>
      <c r="AA298" s="109"/>
      <c r="AB298" s="109"/>
      <c r="AC298" s="56">
        <v>471</v>
      </c>
      <c r="AD298" s="61" t="s">
        <v>34</v>
      </c>
      <c r="AE298" s="52" t="s">
        <v>35</v>
      </c>
      <c r="AF298" s="52" t="s">
        <v>35</v>
      </c>
      <c r="AG298" s="52" t="s">
        <v>36</v>
      </c>
      <c r="AH298" s="106"/>
      <c r="AI298" s="59"/>
      <c r="AJ298" s="68" t="s">
        <v>9</v>
      </c>
      <c r="AK298" t="s">
        <v>9</v>
      </c>
      <c r="AL298" s="39" t="s">
        <v>9</v>
      </c>
      <c r="AM298" s="117"/>
      <c r="AN298" s="115" t="s">
        <v>9</v>
      </c>
      <c r="AO298" s="30"/>
      <c r="AQ298" s="5"/>
      <c r="AS298" s="35"/>
      <c r="AT298" s="30" t="s">
        <v>9</v>
      </c>
      <c r="AU298" s="20"/>
      <c r="AV298" t="str">
        <f t="shared" si="73"/>
        <v>punainen</v>
      </c>
      <c r="AW298" t="str">
        <f t="shared" si="74"/>
        <v>musta</v>
      </c>
      <c r="AX298" t="str">
        <f t="shared" si="75"/>
        <v>musta</v>
      </c>
      <c r="AY298" s="31">
        <f t="shared" si="76"/>
        <v>12</v>
      </c>
      <c r="AZ298" s="31">
        <f t="shared" si="77"/>
        <v>10</v>
      </c>
      <c r="BA298" s="31">
        <f t="shared" si="78"/>
        <v>0</v>
      </c>
      <c r="BB298" s="31">
        <f t="shared" si="79"/>
        <v>1</v>
      </c>
      <c r="BC298" s="31">
        <f t="shared" si="80"/>
        <v>1</v>
      </c>
      <c r="BM298" s="32" t="s">
        <v>34</v>
      </c>
      <c r="BN298" s="2" t="s">
        <v>35</v>
      </c>
    </row>
    <row r="299" spans="1:66" x14ac:dyDescent="0.25">
      <c r="A299" s="50">
        <v>288</v>
      </c>
      <c r="B299" s="50">
        <v>278</v>
      </c>
      <c r="C299" s="50" t="str">
        <f t="shared" si="82"/>
        <v>116_1_5404</v>
      </c>
      <c r="D299" s="50">
        <v>1</v>
      </c>
      <c r="E299" s="51">
        <f t="shared" si="70"/>
        <v>1160001</v>
      </c>
      <c r="F299" s="76" t="str">
        <f t="shared" si="81"/>
        <v>116_1</v>
      </c>
      <c r="G299" s="80">
        <v>116</v>
      </c>
      <c r="H299" s="52">
        <v>1</v>
      </c>
      <c r="I299" s="52">
        <v>5404</v>
      </c>
      <c r="J299" s="53" t="str">
        <f t="shared" si="71"/>
        <v>ok</v>
      </c>
      <c r="K299" s="54" t="str">
        <f t="shared" si="83"/>
        <v>116_1</v>
      </c>
      <c r="L299" s="54">
        <v>116</v>
      </c>
      <c r="M299" s="54">
        <v>1</v>
      </c>
      <c r="N299" s="54">
        <v>4756</v>
      </c>
      <c r="O299" s="55">
        <v>957</v>
      </c>
      <c r="P299" s="55">
        <v>48</v>
      </c>
      <c r="Q299" s="55">
        <v>256</v>
      </c>
      <c r="R299" s="55">
        <v>12</v>
      </c>
      <c r="S299" s="52">
        <v>0</v>
      </c>
      <c r="T299" s="56">
        <v>2416</v>
      </c>
      <c r="U299" s="56">
        <v>76</v>
      </c>
      <c r="V299" s="56">
        <v>2616</v>
      </c>
      <c r="W299" s="56">
        <v>957</v>
      </c>
      <c r="X299" s="57">
        <v>0.48</v>
      </c>
      <c r="Y299" s="109"/>
      <c r="Z299" s="109"/>
      <c r="AA299" s="109"/>
      <c r="AB299" s="109"/>
      <c r="AC299" s="56">
        <v>498</v>
      </c>
      <c r="AD299" s="61" t="s">
        <v>34</v>
      </c>
      <c r="AE299" s="52" t="s">
        <v>35</v>
      </c>
      <c r="AF299" s="52" t="s">
        <v>35</v>
      </c>
      <c r="AG299" s="52"/>
      <c r="AH299" s="106"/>
      <c r="AI299" s="59"/>
      <c r="AJ299" s="68" t="s">
        <v>9</v>
      </c>
      <c r="AK299" t="s">
        <v>9</v>
      </c>
      <c r="AL299" s="39" t="s">
        <v>9</v>
      </c>
      <c r="AM299" s="117"/>
      <c r="AN299" s="115" t="s">
        <v>9</v>
      </c>
      <c r="AO299" s="30"/>
      <c r="AQ299" s="5"/>
      <c r="AS299" s="35"/>
      <c r="AT299" s="30" t="s">
        <v>9</v>
      </c>
      <c r="AU299" s="20"/>
      <c r="AV299" t="str">
        <f t="shared" si="73"/>
        <v>musta</v>
      </c>
      <c r="AW299" t="str">
        <f t="shared" si="74"/>
        <v>musta</v>
      </c>
      <c r="AX299" t="str">
        <f t="shared" si="75"/>
        <v>musta</v>
      </c>
      <c r="AY299" s="31">
        <f t="shared" si="76"/>
        <v>3</v>
      </c>
      <c r="AZ299" s="31">
        <f t="shared" si="77"/>
        <v>1</v>
      </c>
      <c r="BA299" s="31">
        <f t="shared" si="78"/>
        <v>0</v>
      </c>
      <c r="BB299" s="31">
        <f t="shared" si="79"/>
        <v>1</v>
      </c>
      <c r="BC299" s="31">
        <f t="shared" si="80"/>
        <v>1</v>
      </c>
      <c r="BM299" s="32" t="s">
        <v>34</v>
      </c>
      <c r="BN299" s="2" t="s">
        <v>35</v>
      </c>
    </row>
    <row r="300" spans="1:66" x14ac:dyDescent="0.25">
      <c r="A300" s="50">
        <v>289</v>
      </c>
      <c r="B300" s="50">
        <v>279</v>
      </c>
      <c r="C300" s="50" t="str">
        <f t="shared" si="82"/>
        <v>116_2_7118</v>
      </c>
      <c r="D300" s="50">
        <v>1</v>
      </c>
      <c r="E300" s="51">
        <f t="shared" si="70"/>
        <v>1160002</v>
      </c>
      <c r="F300" s="76" t="str">
        <f t="shared" si="81"/>
        <v>116_2</v>
      </c>
      <c r="G300" s="80">
        <v>116</v>
      </c>
      <c r="H300" s="52">
        <v>2</v>
      </c>
      <c r="I300" s="52">
        <v>7118</v>
      </c>
      <c r="J300" s="53" t="str">
        <f t="shared" si="71"/>
        <v>ok</v>
      </c>
      <c r="K300" s="54" t="str">
        <f t="shared" si="83"/>
        <v>116_2</v>
      </c>
      <c r="L300" s="54">
        <v>116</v>
      </c>
      <c r="M300" s="54">
        <v>2</v>
      </c>
      <c r="N300" s="54">
        <v>6992</v>
      </c>
      <c r="O300" s="55">
        <v>1039</v>
      </c>
      <c r="P300" s="55">
        <v>57</v>
      </c>
      <c r="Q300" s="55">
        <v>276</v>
      </c>
      <c r="R300" s="55">
        <v>15</v>
      </c>
      <c r="S300" s="52">
        <v>0</v>
      </c>
      <c r="T300" s="56">
        <v>2293</v>
      </c>
      <c r="U300" s="56">
        <v>71</v>
      </c>
      <c r="V300" s="56">
        <v>2470</v>
      </c>
      <c r="W300" s="56">
        <v>1039</v>
      </c>
      <c r="X300" s="57">
        <v>0.56999999999999995</v>
      </c>
      <c r="Y300" s="109"/>
      <c r="Z300" s="109"/>
      <c r="AA300" s="109"/>
      <c r="AB300" s="109"/>
      <c r="AC300" s="56">
        <v>240</v>
      </c>
      <c r="AD300" s="61" t="s">
        <v>34</v>
      </c>
      <c r="AE300" s="52" t="s">
        <v>35</v>
      </c>
      <c r="AF300" s="52" t="s">
        <v>35</v>
      </c>
      <c r="AG300" s="52"/>
      <c r="AH300" s="106"/>
      <c r="AI300" s="59"/>
      <c r="AJ300" s="68" t="s">
        <v>9</v>
      </c>
      <c r="AK300" t="s">
        <v>9</v>
      </c>
      <c r="AL300" s="39" t="s">
        <v>9</v>
      </c>
      <c r="AM300" s="117"/>
      <c r="AN300" s="115" t="s">
        <v>9</v>
      </c>
      <c r="AO300" s="30"/>
      <c r="AQ300" s="5"/>
      <c r="AS300" s="35"/>
      <c r="AT300" s="30" t="s">
        <v>9</v>
      </c>
      <c r="AU300" s="20"/>
      <c r="AV300" t="str">
        <f t="shared" si="73"/>
        <v>musta</v>
      </c>
      <c r="AW300" t="str">
        <f t="shared" si="74"/>
        <v>musta</v>
      </c>
      <c r="AX300" t="str">
        <f t="shared" si="75"/>
        <v>musta</v>
      </c>
      <c r="AY300" s="31">
        <f t="shared" si="76"/>
        <v>4</v>
      </c>
      <c r="AZ300" s="31">
        <f t="shared" si="77"/>
        <v>1</v>
      </c>
      <c r="BA300" s="31">
        <f t="shared" si="78"/>
        <v>1</v>
      </c>
      <c r="BB300" s="31">
        <f t="shared" si="79"/>
        <v>1</v>
      </c>
      <c r="BC300" s="31">
        <f t="shared" si="80"/>
        <v>1</v>
      </c>
      <c r="BM300" s="32" t="s">
        <v>34</v>
      </c>
      <c r="BN300" s="2" t="s">
        <v>35</v>
      </c>
    </row>
    <row r="301" spans="1:66" x14ac:dyDescent="0.25">
      <c r="A301" s="50">
        <v>290</v>
      </c>
      <c r="B301" s="50">
        <v>280</v>
      </c>
      <c r="C301" s="50" t="str">
        <f t="shared" si="82"/>
        <v>120_2_1685</v>
      </c>
      <c r="D301" s="50">
        <v>1</v>
      </c>
      <c r="E301" s="51">
        <f t="shared" si="70"/>
        <v>1200002</v>
      </c>
      <c r="F301" s="76" t="str">
        <f t="shared" si="81"/>
        <v>120_2</v>
      </c>
      <c r="G301" s="80">
        <v>120</v>
      </c>
      <c r="H301" s="52">
        <v>2</v>
      </c>
      <c r="I301" s="52">
        <v>1685</v>
      </c>
      <c r="J301" s="53" t="str">
        <f t="shared" si="71"/>
        <v>ok</v>
      </c>
      <c r="K301" s="54" t="str">
        <f t="shared" si="83"/>
        <v>120_2</v>
      </c>
      <c r="L301" s="54">
        <v>120</v>
      </c>
      <c r="M301" s="54">
        <v>2</v>
      </c>
      <c r="N301" s="54">
        <v>1704</v>
      </c>
      <c r="O301" s="55">
        <v>3374</v>
      </c>
      <c r="P301" s="55">
        <v>10</v>
      </c>
      <c r="Q301" s="55">
        <v>865</v>
      </c>
      <c r="R301" s="55">
        <v>2</v>
      </c>
      <c r="S301" s="52">
        <v>0</v>
      </c>
      <c r="T301" s="56">
        <v>21676</v>
      </c>
      <c r="U301" s="56">
        <v>1102</v>
      </c>
      <c r="V301" s="56">
        <v>26348</v>
      </c>
      <c r="W301" s="56">
        <v>3374</v>
      </c>
      <c r="X301" s="57">
        <v>0.1</v>
      </c>
      <c r="Y301" s="109"/>
      <c r="Z301" s="109"/>
      <c r="AA301" s="109"/>
      <c r="AB301" s="109"/>
      <c r="AC301" s="56">
        <v>2497</v>
      </c>
      <c r="AD301" s="52" t="s">
        <v>35</v>
      </c>
      <c r="AE301" s="52" t="s">
        <v>35</v>
      </c>
      <c r="AF301" s="52" t="s">
        <v>36</v>
      </c>
      <c r="AG301" s="52" t="s">
        <v>36</v>
      </c>
      <c r="AH301" s="106"/>
      <c r="AI301" s="59"/>
      <c r="AJ301" s="68" t="s">
        <v>10</v>
      </c>
      <c r="AK301" t="s">
        <v>10</v>
      </c>
      <c r="AL301" s="39" t="s">
        <v>10</v>
      </c>
      <c r="AM301" s="117"/>
      <c r="AN301" s="115" t="s">
        <v>10</v>
      </c>
      <c r="AO301" s="30"/>
      <c r="AQ301" s="5"/>
      <c r="AS301" s="35"/>
      <c r="AT301" s="30" t="s">
        <v>10</v>
      </c>
      <c r="AU301" s="20"/>
      <c r="AV301" t="str">
        <f t="shared" si="73"/>
        <v>musta</v>
      </c>
      <c r="AW301" t="str">
        <f t="shared" si="74"/>
        <v>musta</v>
      </c>
      <c r="AX301" t="str">
        <f t="shared" si="75"/>
        <v>musta</v>
      </c>
      <c r="AY301" s="31">
        <f t="shared" si="76"/>
        <v>20</v>
      </c>
      <c r="AZ301" s="31">
        <f t="shared" si="77"/>
        <v>0</v>
      </c>
      <c r="BA301" s="31">
        <f t="shared" si="78"/>
        <v>10</v>
      </c>
      <c r="BB301" s="31">
        <f t="shared" si="79"/>
        <v>10</v>
      </c>
      <c r="BC301" s="31">
        <f t="shared" si="80"/>
        <v>0</v>
      </c>
      <c r="BM301" s="2" t="s">
        <v>35</v>
      </c>
      <c r="BN301" s="2" t="s">
        <v>35</v>
      </c>
    </row>
    <row r="302" spans="1:66" x14ac:dyDescent="0.25">
      <c r="A302" s="50">
        <v>291</v>
      </c>
      <c r="B302" s="50">
        <v>281</v>
      </c>
      <c r="C302" s="50" t="str">
        <f t="shared" si="82"/>
        <v>120_3_5569</v>
      </c>
      <c r="D302" s="50">
        <v>1</v>
      </c>
      <c r="E302" s="51">
        <f t="shared" ref="E302:E365" si="84">G302*10000+H302</f>
        <v>1200003</v>
      </c>
      <c r="F302" s="76" t="str">
        <f t="shared" si="81"/>
        <v>120_3</v>
      </c>
      <c r="G302" s="80">
        <v>120</v>
      </c>
      <c r="H302" s="52">
        <v>3</v>
      </c>
      <c r="I302" s="52">
        <v>5569</v>
      </c>
      <c r="J302" s="53" t="str">
        <f t="shared" ref="J302:J365" si="85">IF(F302=K302,"ok","huom!")</f>
        <v>ok</v>
      </c>
      <c r="K302" s="54" t="str">
        <f t="shared" si="83"/>
        <v>120_3</v>
      </c>
      <c r="L302" s="54">
        <v>120</v>
      </c>
      <c r="M302" s="54">
        <v>3</v>
      </c>
      <c r="N302" s="54">
        <v>5569</v>
      </c>
      <c r="O302" s="55">
        <v>9848</v>
      </c>
      <c r="P302" s="55">
        <v>34</v>
      </c>
      <c r="Q302" s="55">
        <v>3131</v>
      </c>
      <c r="R302" s="55">
        <v>10</v>
      </c>
      <c r="S302" s="52">
        <v>0</v>
      </c>
      <c r="T302" s="56">
        <v>21352</v>
      </c>
      <c r="U302" s="56">
        <v>1132</v>
      </c>
      <c r="V302" s="56">
        <v>24863</v>
      </c>
      <c r="W302" s="56">
        <v>9848</v>
      </c>
      <c r="X302" s="57">
        <v>0.34</v>
      </c>
      <c r="Y302" s="109"/>
      <c r="Z302" s="109"/>
      <c r="AA302" s="109"/>
      <c r="AB302" s="109"/>
      <c r="AC302" s="56">
        <v>4461</v>
      </c>
      <c r="AD302" s="52" t="s">
        <v>35</v>
      </c>
      <c r="AE302" s="52" t="s">
        <v>35</v>
      </c>
      <c r="AF302" s="52" t="s">
        <v>35</v>
      </c>
      <c r="AG302" s="52" t="s">
        <v>36</v>
      </c>
      <c r="AH302" s="106"/>
      <c r="AI302" s="59"/>
      <c r="AJ302" s="68" t="s">
        <v>9</v>
      </c>
      <c r="AK302" t="s">
        <v>10</v>
      </c>
      <c r="AL302" s="39" t="s">
        <v>10</v>
      </c>
      <c r="AM302" s="117"/>
      <c r="AN302" t="s">
        <v>10</v>
      </c>
      <c r="AO302" s="30"/>
      <c r="AQ302" s="5"/>
      <c r="AS302" s="35"/>
      <c r="AT302" s="30" t="s">
        <v>10</v>
      </c>
      <c r="AU302" s="20"/>
      <c r="AV302" t="str">
        <f t="shared" ref="AV302:AV365" si="86">IF(X302="ei mallia","ei mallia",IF(X302&gt;0.599999,IF(W302&gt;999,"punainen",IF(AC302&gt;99,"punainen",IF(AD302="osa seud. yht","punainen","musta"))),"musta"))</f>
        <v>musta</v>
      </c>
      <c r="AW302" t="str">
        <f t="shared" ref="AW302:AW365" si="87">IF(X302="ei mallia","ei mallia",IF(X302&gt;0.399999,IF(W302&gt;1999,"punainen",IF(AC302&gt;499,"punainen",IF(AE302="osa seud. yht","punainen","musta"))),"musta"))</f>
        <v>musta</v>
      </c>
      <c r="AX302" t="str">
        <f t="shared" ref="AX302:AX365" si="88">IF(X302="ei mallia","ei mallia",IF(AY302&gt;20,"punainen","musta"))</f>
        <v>musta</v>
      </c>
      <c r="AY302" s="31">
        <f t="shared" ref="AY302:AY365" si="89">SUM(AZ302:BC302)</f>
        <v>20</v>
      </c>
      <c r="AZ302" s="31">
        <f t="shared" ref="AZ302:AZ365" si="90">IF(X302&gt;0.59999,10,IF(X302&gt;0.39999,1,0))</f>
        <v>0</v>
      </c>
      <c r="BA302" s="31">
        <f t="shared" ref="BA302:BA365" si="91">IF(W302&gt;1999,10,IF(W302&gt;999,1,0))</f>
        <v>10</v>
      </c>
      <c r="BB302" s="31">
        <f t="shared" ref="BB302:BB365" si="92">IF(AC302&gt;499,10,IF(AC302&gt;99,1,0))</f>
        <v>10</v>
      </c>
      <c r="BC302" s="31">
        <f t="shared" ref="BC302:BC365" si="93">IF(AE302="osa seud. yht",10,IF(AD302="osa seud. yht",1,0))</f>
        <v>0</v>
      </c>
      <c r="BM302" s="2" t="s">
        <v>35</v>
      </c>
      <c r="BN302" s="2" t="s">
        <v>35</v>
      </c>
    </row>
    <row r="303" spans="1:66" x14ac:dyDescent="0.25">
      <c r="A303" s="50">
        <v>292</v>
      </c>
      <c r="B303" s="50">
        <v>282</v>
      </c>
      <c r="C303" s="50" t="str">
        <f t="shared" si="82"/>
        <v>120_4_7109</v>
      </c>
      <c r="D303" s="50">
        <v>1</v>
      </c>
      <c r="E303" s="51">
        <f t="shared" si="84"/>
        <v>1200004</v>
      </c>
      <c r="F303" s="76" t="str">
        <f t="shared" si="81"/>
        <v>120_4</v>
      </c>
      <c r="G303" s="80">
        <v>120</v>
      </c>
      <c r="H303" s="52">
        <v>4</v>
      </c>
      <c r="I303" s="52">
        <v>7109</v>
      </c>
      <c r="J303" s="53" t="str">
        <f t="shared" si="85"/>
        <v>ok</v>
      </c>
      <c r="K303" s="54" t="str">
        <f t="shared" si="83"/>
        <v>120_4</v>
      </c>
      <c r="L303" s="54">
        <v>120</v>
      </c>
      <c r="M303" s="54">
        <v>4</v>
      </c>
      <c r="N303" s="54">
        <v>7039</v>
      </c>
      <c r="O303" s="55">
        <v>9698</v>
      </c>
      <c r="P303" s="55">
        <v>63</v>
      </c>
      <c r="Q303" s="55">
        <v>3883</v>
      </c>
      <c r="R303" s="55">
        <v>25</v>
      </c>
      <c r="S303" s="52">
        <v>0</v>
      </c>
      <c r="T303" s="56">
        <v>10252</v>
      </c>
      <c r="U303" s="56">
        <v>458</v>
      </c>
      <c r="V303" s="56">
        <v>11264</v>
      </c>
      <c r="W303" s="56">
        <v>9698</v>
      </c>
      <c r="X303" s="57">
        <v>0.63</v>
      </c>
      <c r="Y303" s="109"/>
      <c r="Z303" s="109"/>
      <c r="AA303" s="109"/>
      <c r="AB303" s="109"/>
      <c r="AC303" s="56">
        <v>2536</v>
      </c>
      <c r="AD303" s="52" t="s">
        <v>35</v>
      </c>
      <c r="AE303" s="52" t="s">
        <v>35</v>
      </c>
      <c r="AF303" s="52" t="s">
        <v>35</v>
      </c>
      <c r="AG303" s="52" t="s">
        <v>36</v>
      </c>
      <c r="AH303" s="106"/>
      <c r="AI303" s="59"/>
      <c r="AJ303" s="68" t="s">
        <v>9</v>
      </c>
      <c r="AK303" t="s">
        <v>9</v>
      </c>
      <c r="AL303" s="39" t="s">
        <v>9</v>
      </c>
      <c r="AM303" s="117"/>
      <c r="AN303" s="115" t="s">
        <v>9</v>
      </c>
      <c r="AO303" s="30"/>
      <c r="AQ303" s="5"/>
      <c r="AS303" s="35"/>
      <c r="AT303" s="30" t="s">
        <v>9</v>
      </c>
      <c r="AU303" s="20"/>
      <c r="AV303" t="str">
        <f t="shared" si="86"/>
        <v>punainen</v>
      </c>
      <c r="AW303" t="str">
        <f t="shared" si="87"/>
        <v>punainen</v>
      </c>
      <c r="AX303" t="str">
        <f t="shared" si="88"/>
        <v>punainen</v>
      </c>
      <c r="AY303" s="31">
        <f t="shared" si="89"/>
        <v>30</v>
      </c>
      <c r="AZ303" s="31">
        <f t="shared" si="90"/>
        <v>10</v>
      </c>
      <c r="BA303" s="31">
        <f t="shared" si="91"/>
        <v>10</v>
      </c>
      <c r="BB303" s="31">
        <f t="shared" si="92"/>
        <v>10</v>
      </c>
      <c r="BC303" s="31">
        <f t="shared" si="93"/>
        <v>0</v>
      </c>
      <c r="BM303" s="2" t="s">
        <v>35</v>
      </c>
      <c r="BN303" s="2" t="s">
        <v>35</v>
      </c>
    </row>
    <row r="304" spans="1:66" x14ac:dyDescent="0.25">
      <c r="A304" s="50">
        <v>293</v>
      </c>
      <c r="B304" s="50">
        <v>283</v>
      </c>
      <c r="C304" s="50" t="str">
        <f t="shared" si="82"/>
        <v>120_5_6438</v>
      </c>
      <c r="D304" s="50">
        <v>1</v>
      </c>
      <c r="E304" s="51">
        <f t="shared" si="84"/>
        <v>1200005</v>
      </c>
      <c r="F304" s="76" t="str">
        <f t="shared" si="81"/>
        <v>120_5</v>
      </c>
      <c r="G304" s="80">
        <v>120</v>
      </c>
      <c r="H304" s="52">
        <v>5</v>
      </c>
      <c r="I304" s="52">
        <v>6438</v>
      </c>
      <c r="J304" s="53" t="str">
        <f t="shared" si="85"/>
        <v>ok</v>
      </c>
      <c r="K304" s="54" t="str">
        <f t="shared" si="83"/>
        <v>120_5</v>
      </c>
      <c r="L304" s="54">
        <v>120</v>
      </c>
      <c r="M304" s="54">
        <v>5</v>
      </c>
      <c r="N304" s="54">
        <v>13984</v>
      </c>
      <c r="O304" s="55">
        <v>6282</v>
      </c>
      <c r="P304" s="55">
        <v>98</v>
      </c>
      <c r="Q304" s="55">
        <v>4079</v>
      </c>
      <c r="R304" s="55">
        <v>66</v>
      </c>
      <c r="S304" s="52">
        <v>0</v>
      </c>
      <c r="T304" s="56">
        <v>4542</v>
      </c>
      <c r="U304" s="56">
        <v>151</v>
      </c>
      <c r="V304" s="56">
        <v>4825</v>
      </c>
      <c r="W304" s="56">
        <v>6282</v>
      </c>
      <c r="X304" s="57">
        <v>0.98</v>
      </c>
      <c r="Y304" s="109"/>
      <c r="Z304" s="109"/>
      <c r="AA304" s="109"/>
      <c r="AB304" s="109"/>
      <c r="AC304" s="56">
        <v>853</v>
      </c>
      <c r="AD304" s="61" t="s">
        <v>34</v>
      </c>
      <c r="AE304" s="52" t="s">
        <v>35</v>
      </c>
      <c r="AF304" s="52" t="s">
        <v>35</v>
      </c>
      <c r="AG304" s="52"/>
      <c r="AH304" s="106"/>
      <c r="AI304" s="59"/>
      <c r="AJ304" s="68" t="s">
        <v>9</v>
      </c>
      <c r="AK304" t="s">
        <v>9</v>
      </c>
      <c r="AL304" s="39" t="s">
        <v>9</v>
      </c>
      <c r="AM304" s="117"/>
      <c r="AN304" s="115" t="s">
        <v>9</v>
      </c>
      <c r="AO304" s="30"/>
      <c r="AQ304" s="5"/>
      <c r="AS304" s="35"/>
      <c r="AT304" s="30" t="s">
        <v>9</v>
      </c>
      <c r="AU304" s="20"/>
      <c r="AV304" t="str">
        <f t="shared" si="86"/>
        <v>punainen</v>
      </c>
      <c r="AW304" t="str">
        <f t="shared" si="87"/>
        <v>punainen</v>
      </c>
      <c r="AX304" t="str">
        <f t="shared" si="88"/>
        <v>punainen</v>
      </c>
      <c r="AY304" s="31">
        <f t="shared" si="89"/>
        <v>31</v>
      </c>
      <c r="AZ304" s="31">
        <f t="shared" si="90"/>
        <v>10</v>
      </c>
      <c r="BA304" s="31">
        <f t="shared" si="91"/>
        <v>10</v>
      </c>
      <c r="BB304" s="31">
        <f t="shared" si="92"/>
        <v>10</v>
      </c>
      <c r="BC304" s="31">
        <f t="shared" si="93"/>
        <v>1</v>
      </c>
      <c r="BM304" s="2" t="s">
        <v>35</v>
      </c>
      <c r="BN304" s="2" t="s">
        <v>35</v>
      </c>
    </row>
    <row r="305" spans="1:66" x14ac:dyDescent="0.25">
      <c r="A305" s="50">
        <v>294</v>
      </c>
      <c r="B305" s="50">
        <v>284</v>
      </c>
      <c r="C305" s="50" t="str">
        <f t="shared" si="82"/>
        <v>120_6_7727</v>
      </c>
      <c r="D305" s="50">
        <v>1</v>
      </c>
      <c r="E305" s="51">
        <f t="shared" si="84"/>
        <v>1200006</v>
      </c>
      <c r="F305" s="76" t="str">
        <f t="shared" si="81"/>
        <v>120_6</v>
      </c>
      <c r="G305" s="80">
        <v>120</v>
      </c>
      <c r="H305" s="52">
        <v>6</v>
      </c>
      <c r="I305" s="52">
        <v>7727</v>
      </c>
      <c r="J305" s="53" t="str">
        <f t="shared" si="85"/>
        <v>huom!</v>
      </c>
      <c r="K305" s="54"/>
      <c r="L305" s="54"/>
      <c r="M305" s="54"/>
      <c r="N305" s="54"/>
      <c r="O305" s="55">
        <v>6282</v>
      </c>
      <c r="P305" s="55">
        <v>98</v>
      </c>
      <c r="Q305" s="55">
        <v>4079</v>
      </c>
      <c r="R305" s="55">
        <v>66</v>
      </c>
      <c r="S305" s="52">
        <v>0</v>
      </c>
      <c r="T305" s="56">
        <v>4542</v>
      </c>
      <c r="U305" s="56">
        <v>151</v>
      </c>
      <c r="V305" s="56">
        <v>4825</v>
      </c>
      <c r="W305" s="56">
        <v>6282</v>
      </c>
      <c r="X305" s="57">
        <v>0.98</v>
      </c>
      <c r="Y305" s="109"/>
      <c r="Z305" s="109"/>
      <c r="AA305" s="109"/>
      <c r="AB305" s="109"/>
      <c r="AC305" s="56">
        <v>690</v>
      </c>
      <c r="AD305" s="61" t="s">
        <v>34</v>
      </c>
      <c r="AE305" s="52" t="s">
        <v>35</v>
      </c>
      <c r="AF305" s="52" t="s">
        <v>35</v>
      </c>
      <c r="AG305" s="52"/>
      <c r="AH305" s="106"/>
      <c r="AI305" s="59"/>
      <c r="AJ305" s="68" t="s">
        <v>9</v>
      </c>
      <c r="AK305" t="s">
        <v>9</v>
      </c>
      <c r="AL305" s="39" t="s">
        <v>9</v>
      </c>
      <c r="AM305" s="117"/>
      <c r="AN305" s="115" t="s">
        <v>9</v>
      </c>
      <c r="AO305" s="30"/>
      <c r="AQ305" s="5"/>
      <c r="AS305" s="35"/>
      <c r="AT305" s="30" t="s">
        <v>9</v>
      </c>
      <c r="AU305" s="20"/>
      <c r="AV305" t="str">
        <f t="shared" si="86"/>
        <v>punainen</v>
      </c>
      <c r="AW305" t="str">
        <f t="shared" si="87"/>
        <v>punainen</v>
      </c>
      <c r="AX305" t="str">
        <f t="shared" si="88"/>
        <v>punainen</v>
      </c>
      <c r="AY305" s="31">
        <f t="shared" si="89"/>
        <v>31</v>
      </c>
      <c r="AZ305" s="31">
        <f t="shared" si="90"/>
        <v>10</v>
      </c>
      <c r="BA305" s="31">
        <f t="shared" si="91"/>
        <v>10</v>
      </c>
      <c r="BB305" s="31">
        <f t="shared" si="92"/>
        <v>10</v>
      </c>
      <c r="BC305" s="31">
        <f t="shared" si="93"/>
        <v>1</v>
      </c>
      <c r="BM305" s="2" t="s">
        <v>35</v>
      </c>
      <c r="BN305" s="2" t="s">
        <v>35</v>
      </c>
    </row>
    <row r="306" spans="1:66" x14ac:dyDescent="0.25">
      <c r="A306" s="50">
        <v>295</v>
      </c>
      <c r="B306" s="50">
        <v>285</v>
      </c>
      <c r="C306" s="50" t="str">
        <f t="shared" si="82"/>
        <v>120_7_5363</v>
      </c>
      <c r="D306" s="50">
        <v>1</v>
      </c>
      <c r="E306" s="51">
        <f t="shared" si="84"/>
        <v>1200007</v>
      </c>
      <c r="F306" s="76" t="str">
        <f t="shared" si="81"/>
        <v>120_7</v>
      </c>
      <c r="G306" s="80">
        <v>120</v>
      </c>
      <c r="H306" s="52">
        <v>7</v>
      </c>
      <c r="I306" s="52">
        <v>5363</v>
      </c>
      <c r="J306" s="53" t="str">
        <f t="shared" si="85"/>
        <v>ok</v>
      </c>
      <c r="K306" s="54" t="str">
        <f t="shared" ref="K306:K312" si="94">CONCATENATE(L306,"_",M306)</f>
        <v>120_7</v>
      </c>
      <c r="L306" s="54">
        <v>120</v>
      </c>
      <c r="M306" s="54">
        <v>7</v>
      </c>
      <c r="N306" s="54">
        <v>5273</v>
      </c>
      <c r="O306" s="55">
        <v>4705</v>
      </c>
      <c r="P306" s="55">
        <v>95</v>
      </c>
      <c r="Q306" s="55">
        <v>3977</v>
      </c>
      <c r="R306" s="55">
        <v>80</v>
      </c>
      <c r="S306" s="52">
        <v>0</v>
      </c>
      <c r="T306" s="56">
        <v>4542</v>
      </c>
      <c r="U306" s="56">
        <v>151</v>
      </c>
      <c r="V306" s="56">
        <v>4825</v>
      </c>
      <c r="W306" s="56">
        <v>4705</v>
      </c>
      <c r="X306" s="57">
        <v>0.95</v>
      </c>
      <c r="Y306" s="109"/>
      <c r="Z306" s="109"/>
      <c r="AA306" s="109"/>
      <c r="AB306" s="109"/>
      <c r="AC306" s="56">
        <v>730</v>
      </c>
      <c r="AD306" s="61" t="s">
        <v>34</v>
      </c>
      <c r="AE306" s="52" t="s">
        <v>35</v>
      </c>
      <c r="AF306" s="52" t="s">
        <v>35</v>
      </c>
      <c r="AG306" s="52"/>
      <c r="AH306" s="106"/>
      <c r="AI306" s="59"/>
      <c r="AJ306" s="68" t="s">
        <v>9</v>
      </c>
      <c r="AK306" t="s">
        <v>9</v>
      </c>
      <c r="AL306" s="39" t="s">
        <v>9</v>
      </c>
      <c r="AM306" s="117"/>
      <c r="AN306" s="115" t="s">
        <v>9</v>
      </c>
      <c r="AO306" s="30"/>
      <c r="AQ306" s="5"/>
      <c r="AS306" s="35"/>
      <c r="AT306" s="30" t="s">
        <v>9</v>
      </c>
      <c r="AU306" s="20"/>
      <c r="AV306" t="str">
        <f t="shared" si="86"/>
        <v>punainen</v>
      </c>
      <c r="AW306" t="str">
        <f t="shared" si="87"/>
        <v>punainen</v>
      </c>
      <c r="AX306" t="str">
        <f t="shared" si="88"/>
        <v>punainen</v>
      </c>
      <c r="AY306" s="31">
        <f t="shared" si="89"/>
        <v>31</v>
      </c>
      <c r="AZ306" s="31">
        <f t="shared" si="90"/>
        <v>10</v>
      </c>
      <c r="BA306" s="31">
        <f t="shared" si="91"/>
        <v>10</v>
      </c>
      <c r="BB306" s="31">
        <f t="shared" si="92"/>
        <v>10</v>
      </c>
      <c r="BC306" s="31">
        <f t="shared" si="93"/>
        <v>1</v>
      </c>
      <c r="BM306" s="2" t="s">
        <v>35</v>
      </c>
      <c r="BN306" s="2" t="s">
        <v>35</v>
      </c>
    </row>
    <row r="307" spans="1:66" x14ac:dyDescent="0.25">
      <c r="A307" s="50">
        <v>296</v>
      </c>
      <c r="B307" s="50">
        <v>286</v>
      </c>
      <c r="C307" s="50" t="str">
        <f t="shared" si="82"/>
        <v>120_8_3472</v>
      </c>
      <c r="D307" s="50">
        <v>1</v>
      </c>
      <c r="E307" s="51">
        <f t="shared" si="84"/>
        <v>1200008</v>
      </c>
      <c r="F307" s="76" t="str">
        <f t="shared" si="81"/>
        <v>120_8</v>
      </c>
      <c r="G307" s="80">
        <v>120</v>
      </c>
      <c r="H307" s="52">
        <v>8</v>
      </c>
      <c r="I307" s="52">
        <v>3472</v>
      </c>
      <c r="J307" s="53" t="str">
        <f t="shared" si="85"/>
        <v>ok</v>
      </c>
      <c r="K307" s="54" t="str">
        <f t="shared" si="94"/>
        <v>120_8</v>
      </c>
      <c r="L307" s="54">
        <v>120</v>
      </c>
      <c r="M307" s="54">
        <v>8</v>
      </c>
      <c r="N307" s="54">
        <v>3474</v>
      </c>
      <c r="O307" s="55">
        <v>4043</v>
      </c>
      <c r="P307" s="55">
        <v>96</v>
      </c>
      <c r="Q307" s="55">
        <v>3657</v>
      </c>
      <c r="R307" s="55">
        <v>87</v>
      </c>
      <c r="S307" s="52">
        <v>0</v>
      </c>
      <c r="T307" s="56">
        <v>2743</v>
      </c>
      <c r="U307" s="56">
        <v>169</v>
      </c>
      <c r="V307" s="56">
        <v>2829</v>
      </c>
      <c r="W307" s="56">
        <v>4043</v>
      </c>
      <c r="X307" s="57">
        <v>0.96</v>
      </c>
      <c r="Y307" s="109"/>
      <c r="Z307" s="109"/>
      <c r="AA307" s="109"/>
      <c r="AB307" s="109"/>
      <c r="AC307" s="56">
        <v>665</v>
      </c>
      <c r="AD307" s="61" t="s">
        <v>34</v>
      </c>
      <c r="AE307" s="52" t="s">
        <v>35</v>
      </c>
      <c r="AF307" s="52" t="s">
        <v>35</v>
      </c>
      <c r="AG307" s="52"/>
      <c r="AH307" s="106"/>
      <c r="AI307" s="59"/>
      <c r="AJ307" s="68" t="s">
        <v>9</v>
      </c>
      <c r="AK307" t="s">
        <v>9</v>
      </c>
      <c r="AL307" s="39" t="s">
        <v>9</v>
      </c>
      <c r="AM307" s="117"/>
      <c r="AN307" s="115" t="s">
        <v>9</v>
      </c>
      <c r="AO307" s="30"/>
      <c r="AQ307" s="5"/>
      <c r="AS307" s="35"/>
      <c r="AT307" s="30" t="s">
        <v>9</v>
      </c>
      <c r="AU307" s="20"/>
      <c r="AV307" t="str">
        <f t="shared" si="86"/>
        <v>punainen</v>
      </c>
      <c r="AW307" t="str">
        <f t="shared" si="87"/>
        <v>punainen</v>
      </c>
      <c r="AX307" t="str">
        <f t="shared" si="88"/>
        <v>punainen</v>
      </c>
      <c r="AY307" s="31">
        <f t="shared" si="89"/>
        <v>31</v>
      </c>
      <c r="AZ307" s="31">
        <f t="shared" si="90"/>
        <v>10</v>
      </c>
      <c r="BA307" s="31">
        <f t="shared" si="91"/>
        <v>10</v>
      </c>
      <c r="BB307" s="31">
        <f t="shared" si="92"/>
        <v>10</v>
      </c>
      <c r="BC307" s="31">
        <f t="shared" si="93"/>
        <v>1</v>
      </c>
      <c r="BM307" s="2" t="s">
        <v>35</v>
      </c>
      <c r="BN307" s="2" t="s">
        <v>35</v>
      </c>
    </row>
    <row r="308" spans="1:66" x14ac:dyDescent="0.25">
      <c r="A308" s="50">
        <v>297</v>
      </c>
      <c r="B308" s="50">
        <v>287</v>
      </c>
      <c r="C308" s="50" t="str">
        <f t="shared" si="82"/>
        <v>120_9_4289</v>
      </c>
      <c r="D308" s="50">
        <v>1</v>
      </c>
      <c r="E308" s="51">
        <f t="shared" si="84"/>
        <v>1200009</v>
      </c>
      <c r="F308" s="76" t="str">
        <f t="shared" si="81"/>
        <v>120_9</v>
      </c>
      <c r="G308" s="80">
        <v>120</v>
      </c>
      <c r="H308" s="52">
        <v>9</v>
      </c>
      <c r="I308" s="52">
        <v>4289</v>
      </c>
      <c r="J308" s="53" t="str">
        <f t="shared" si="85"/>
        <v>ok</v>
      </c>
      <c r="K308" s="54" t="str">
        <f t="shared" si="94"/>
        <v>120_9</v>
      </c>
      <c r="L308" s="54">
        <v>120</v>
      </c>
      <c r="M308" s="54">
        <v>9</v>
      </c>
      <c r="N308" s="54">
        <v>4264</v>
      </c>
      <c r="O308" s="55">
        <v>3596</v>
      </c>
      <c r="P308" s="55">
        <v>94</v>
      </c>
      <c r="Q308" s="55">
        <v>3253</v>
      </c>
      <c r="R308" s="55">
        <v>85</v>
      </c>
      <c r="S308" s="52">
        <v>0</v>
      </c>
      <c r="T308" s="56">
        <v>2743</v>
      </c>
      <c r="U308" s="56">
        <v>169</v>
      </c>
      <c r="V308" s="56">
        <v>2829</v>
      </c>
      <c r="W308" s="56">
        <v>3596</v>
      </c>
      <c r="X308" s="57">
        <v>0.94</v>
      </c>
      <c r="Y308" s="109"/>
      <c r="Z308" s="109"/>
      <c r="AA308" s="109"/>
      <c r="AB308" s="109"/>
      <c r="AC308" s="56">
        <v>564</v>
      </c>
      <c r="AD308" s="52" t="s">
        <v>35</v>
      </c>
      <c r="AE308" s="52" t="s">
        <v>35</v>
      </c>
      <c r="AF308" s="52" t="s">
        <v>35</v>
      </c>
      <c r="AG308" s="52"/>
      <c r="AH308" s="106"/>
      <c r="AI308" s="59"/>
      <c r="AJ308" s="68" t="s">
        <v>9</v>
      </c>
      <c r="AK308" t="s">
        <v>9</v>
      </c>
      <c r="AL308" s="39" t="s">
        <v>9</v>
      </c>
      <c r="AM308" s="117"/>
      <c r="AN308" s="115" t="s">
        <v>9</v>
      </c>
      <c r="AO308" s="30"/>
      <c r="AQ308" s="5"/>
      <c r="AS308" s="35"/>
      <c r="AT308" s="30" t="s">
        <v>9</v>
      </c>
      <c r="AU308" s="20"/>
      <c r="AV308" t="str">
        <f t="shared" si="86"/>
        <v>punainen</v>
      </c>
      <c r="AW308" t="str">
        <f t="shared" si="87"/>
        <v>punainen</v>
      </c>
      <c r="AX308" t="str">
        <f t="shared" si="88"/>
        <v>punainen</v>
      </c>
      <c r="AY308" s="31">
        <f t="shared" si="89"/>
        <v>30</v>
      </c>
      <c r="AZ308" s="31">
        <f t="shared" si="90"/>
        <v>10</v>
      </c>
      <c r="BA308" s="31">
        <f t="shared" si="91"/>
        <v>10</v>
      </c>
      <c r="BB308" s="31">
        <f t="shared" si="92"/>
        <v>10</v>
      </c>
      <c r="BC308" s="31">
        <f t="shared" si="93"/>
        <v>0</v>
      </c>
      <c r="BM308" s="2" t="s">
        <v>35</v>
      </c>
      <c r="BN308" s="2" t="s">
        <v>35</v>
      </c>
    </row>
    <row r="309" spans="1:66" x14ac:dyDescent="0.25">
      <c r="A309" s="50">
        <v>298</v>
      </c>
      <c r="B309" s="50">
        <v>288</v>
      </c>
      <c r="C309" s="50" t="str">
        <f t="shared" si="82"/>
        <v>120_10_2492</v>
      </c>
      <c r="D309" s="50">
        <v>1</v>
      </c>
      <c r="E309" s="51">
        <f t="shared" si="84"/>
        <v>1200010</v>
      </c>
      <c r="F309" s="76" t="str">
        <f t="shared" si="81"/>
        <v>120_10</v>
      </c>
      <c r="G309" s="80">
        <v>120</v>
      </c>
      <c r="H309" s="52">
        <v>10</v>
      </c>
      <c r="I309" s="52">
        <v>2492</v>
      </c>
      <c r="J309" s="53" t="str">
        <f t="shared" si="85"/>
        <v>ok</v>
      </c>
      <c r="K309" s="54" t="str">
        <f t="shared" si="94"/>
        <v>120_10</v>
      </c>
      <c r="L309" s="54">
        <v>120</v>
      </c>
      <c r="M309" s="54">
        <v>10</v>
      </c>
      <c r="N309" s="54">
        <v>2396</v>
      </c>
      <c r="O309" s="55">
        <v>2368</v>
      </c>
      <c r="P309" s="55">
        <v>80</v>
      </c>
      <c r="Q309" s="55">
        <v>2179</v>
      </c>
      <c r="R309" s="55">
        <v>74</v>
      </c>
      <c r="S309" s="52">
        <v>0</v>
      </c>
      <c r="T309" s="56">
        <v>2305</v>
      </c>
      <c r="U309" s="56">
        <v>165</v>
      </c>
      <c r="V309" s="56">
        <v>2370</v>
      </c>
      <c r="W309" s="56">
        <v>2368</v>
      </c>
      <c r="X309" s="57">
        <v>0.8</v>
      </c>
      <c r="Y309" s="109"/>
      <c r="Z309" s="109"/>
      <c r="AA309" s="109"/>
      <c r="AB309" s="109"/>
      <c r="AC309" s="56">
        <v>538</v>
      </c>
      <c r="AD309" s="52" t="s">
        <v>35</v>
      </c>
      <c r="AE309" s="52" t="s">
        <v>35</v>
      </c>
      <c r="AF309" s="52" t="s">
        <v>35</v>
      </c>
      <c r="AG309" s="52"/>
      <c r="AH309" s="106"/>
      <c r="AI309" s="59"/>
      <c r="AJ309" s="68" t="s">
        <v>9</v>
      </c>
      <c r="AK309" t="s">
        <v>9</v>
      </c>
      <c r="AL309" s="39" t="s">
        <v>9</v>
      </c>
      <c r="AM309" s="117"/>
      <c r="AN309" s="115" t="s">
        <v>9</v>
      </c>
      <c r="AO309" s="30"/>
      <c r="AQ309" s="5"/>
      <c r="AS309" s="35"/>
      <c r="AT309" s="30" t="s">
        <v>9</v>
      </c>
      <c r="AU309" s="20"/>
      <c r="AV309" t="str">
        <f t="shared" si="86"/>
        <v>punainen</v>
      </c>
      <c r="AW309" t="str">
        <f t="shared" si="87"/>
        <v>punainen</v>
      </c>
      <c r="AX309" t="str">
        <f t="shared" si="88"/>
        <v>punainen</v>
      </c>
      <c r="AY309" s="31">
        <f t="shared" si="89"/>
        <v>30</v>
      </c>
      <c r="AZ309" s="31">
        <f t="shared" si="90"/>
        <v>10</v>
      </c>
      <c r="BA309" s="31">
        <f t="shared" si="91"/>
        <v>10</v>
      </c>
      <c r="BB309" s="31">
        <f t="shared" si="92"/>
        <v>10</v>
      </c>
      <c r="BC309" s="31">
        <f t="shared" si="93"/>
        <v>0</v>
      </c>
      <c r="BM309" s="2" t="s">
        <v>35</v>
      </c>
      <c r="BN309" s="2" t="s">
        <v>35</v>
      </c>
    </row>
    <row r="310" spans="1:66" x14ac:dyDescent="0.25">
      <c r="A310" s="50">
        <v>299</v>
      </c>
      <c r="B310" s="50">
        <v>289</v>
      </c>
      <c r="C310" s="50" t="str">
        <f t="shared" si="82"/>
        <v>125_1_5782</v>
      </c>
      <c r="D310" s="50">
        <v>1</v>
      </c>
      <c r="E310" s="51">
        <f t="shared" si="84"/>
        <v>1250001</v>
      </c>
      <c r="F310" s="76" t="str">
        <f t="shared" si="81"/>
        <v>125_1</v>
      </c>
      <c r="G310" s="80">
        <v>125</v>
      </c>
      <c r="H310" s="52">
        <v>1</v>
      </c>
      <c r="I310" s="52">
        <v>5782</v>
      </c>
      <c r="J310" s="53" t="str">
        <f t="shared" si="85"/>
        <v>ok</v>
      </c>
      <c r="K310" s="54" t="str">
        <f t="shared" si="94"/>
        <v>125_1</v>
      </c>
      <c r="L310" s="54">
        <v>125</v>
      </c>
      <c r="M310" s="54">
        <v>1</v>
      </c>
      <c r="N310" s="54">
        <v>5603</v>
      </c>
      <c r="O310" s="55">
        <v>146</v>
      </c>
      <c r="P310" s="55">
        <v>46</v>
      </c>
      <c r="Q310" s="55">
        <v>51</v>
      </c>
      <c r="R310" s="55">
        <v>18</v>
      </c>
      <c r="S310" s="52">
        <v>0</v>
      </c>
      <c r="T310" s="56">
        <v>441</v>
      </c>
      <c r="U310" s="56">
        <v>32</v>
      </c>
      <c r="V310" s="56">
        <v>453</v>
      </c>
      <c r="W310" s="56">
        <v>146</v>
      </c>
      <c r="X310" s="57">
        <v>0.46</v>
      </c>
      <c r="Y310" s="109"/>
      <c r="Z310" s="109"/>
      <c r="AA310" s="109"/>
      <c r="AB310" s="109"/>
      <c r="AC310" s="56">
        <v>69</v>
      </c>
      <c r="AD310" s="52" t="s">
        <v>35</v>
      </c>
      <c r="AE310" s="52" t="s">
        <v>35</v>
      </c>
      <c r="AF310" s="52" t="s">
        <v>35</v>
      </c>
      <c r="AG310" s="52"/>
      <c r="AH310" s="106"/>
      <c r="AI310" s="59"/>
      <c r="AJ310" s="68" t="s">
        <v>9</v>
      </c>
      <c r="AK310" t="s">
        <v>10</v>
      </c>
      <c r="AL310" s="39" t="s">
        <v>10</v>
      </c>
      <c r="AM310" s="117"/>
      <c r="AN310" s="115" t="s">
        <v>10</v>
      </c>
      <c r="AO310" s="30"/>
      <c r="AQ310" s="5"/>
      <c r="AS310" s="35"/>
      <c r="AT310" s="30" t="s">
        <v>10</v>
      </c>
      <c r="AU310" s="20"/>
      <c r="AV310" t="str">
        <f t="shared" si="86"/>
        <v>musta</v>
      </c>
      <c r="AW310" t="str">
        <f t="shared" si="87"/>
        <v>musta</v>
      </c>
      <c r="AX310" t="str">
        <f t="shared" si="88"/>
        <v>musta</v>
      </c>
      <c r="AY310" s="31">
        <f t="shared" si="89"/>
        <v>1</v>
      </c>
      <c r="AZ310" s="31">
        <f t="shared" si="90"/>
        <v>1</v>
      </c>
      <c r="BA310" s="31">
        <f t="shared" si="91"/>
        <v>0</v>
      </c>
      <c r="BB310" s="31">
        <f t="shared" si="92"/>
        <v>0</v>
      </c>
      <c r="BC310" s="31">
        <f t="shared" si="93"/>
        <v>0</v>
      </c>
      <c r="BM310" s="2" t="s">
        <v>35</v>
      </c>
      <c r="BN310" s="2" t="s">
        <v>35</v>
      </c>
    </row>
    <row r="311" spans="1:66" x14ac:dyDescent="0.25">
      <c r="A311" s="50">
        <v>300</v>
      </c>
      <c r="B311" s="50">
        <v>290</v>
      </c>
      <c r="C311" s="50" t="str">
        <f t="shared" si="82"/>
        <v>125_2_4204</v>
      </c>
      <c r="D311" s="50">
        <v>1</v>
      </c>
      <c r="E311" s="51">
        <f t="shared" si="84"/>
        <v>1250002</v>
      </c>
      <c r="F311" s="76" t="str">
        <f t="shared" si="81"/>
        <v>125_2</v>
      </c>
      <c r="G311" s="80">
        <v>125</v>
      </c>
      <c r="H311" s="52">
        <v>2</v>
      </c>
      <c r="I311" s="52">
        <v>4204</v>
      </c>
      <c r="J311" s="53" t="str">
        <f t="shared" si="85"/>
        <v>ok</v>
      </c>
      <c r="K311" s="54" t="str">
        <f t="shared" si="94"/>
        <v>125_2</v>
      </c>
      <c r="L311" s="54">
        <v>125</v>
      </c>
      <c r="M311" s="54">
        <v>2</v>
      </c>
      <c r="N311" s="54">
        <v>4091</v>
      </c>
      <c r="O311" s="55">
        <v>280</v>
      </c>
      <c r="P311" s="55">
        <v>51</v>
      </c>
      <c r="Q311" s="55">
        <v>88</v>
      </c>
      <c r="R311" s="55">
        <v>16</v>
      </c>
      <c r="S311" s="52">
        <v>0</v>
      </c>
      <c r="T311" s="56">
        <v>788</v>
      </c>
      <c r="U311" s="56">
        <v>53</v>
      </c>
      <c r="V311" s="56">
        <v>828</v>
      </c>
      <c r="W311" s="56">
        <v>280</v>
      </c>
      <c r="X311" s="57">
        <v>0.51</v>
      </c>
      <c r="Y311" s="109"/>
      <c r="Z311" s="109"/>
      <c r="AA311" s="109"/>
      <c r="AB311" s="109"/>
      <c r="AC311" s="56">
        <v>39</v>
      </c>
      <c r="AD311" s="61" t="s">
        <v>34</v>
      </c>
      <c r="AE311" s="52" t="s">
        <v>35</v>
      </c>
      <c r="AF311" s="52" t="s">
        <v>35</v>
      </c>
      <c r="AG311" s="52"/>
      <c r="AH311" s="106"/>
      <c r="AI311" s="59"/>
      <c r="AJ311" s="68" t="s">
        <v>9</v>
      </c>
      <c r="AK311" t="s">
        <v>10</v>
      </c>
      <c r="AL311" s="39" t="s">
        <v>10</v>
      </c>
      <c r="AM311" s="117"/>
      <c r="AN311" s="115" t="s">
        <v>10</v>
      </c>
      <c r="AO311" s="30"/>
      <c r="AQ311" s="5"/>
      <c r="AS311" s="35"/>
      <c r="AT311" s="30" t="s">
        <v>10</v>
      </c>
      <c r="AU311" s="20"/>
      <c r="AV311" t="str">
        <f t="shared" si="86"/>
        <v>musta</v>
      </c>
      <c r="AW311" t="str">
        <f t="shared" si="87"/>
        <v>musta</v>
      </c>
      <c r="AX311" t="str">
        <f t="shared" si="88"/>
        <v>musta</v>
      </c>
      <c r="AY311" s="31">
        <f t="shared" si="89"/>
        <v>2</v>
      </c>
      <c r="AZ311" s="31">
        <f t="shared" si="90"/>
        <v>1</v>
      </c>
      <c r="BA311" s="31">
        <f t="shared" si="91"/>
        <v>0</v>
      </c>
      <c r="BB311" s="31">
        <f t="shared" si="92"/>
        <v>0</v>
      </c>
      <c r="BC311" s="31">
        <f t="shared" si="93"/>
        <v>1</v>
      </c>
      <c r="BM311" s="2" t="s">
        <v>35</v>
      </c>
      <c r="BN311" s="2" t="s">
        <v>35</v>
      </c>
    </row>
    <row r="312" spans="1:66" x14ac:dyDescent="0.25">
      <c r="A312" s="50">
        <v>301</v>
      </c>
      <c r="B312" s="50">
        <v>291</v>
      </c>
      <c r="C312" s="50" t="str">
        <f t="shared" si="82"/>
        <v>126_2_4115</v>
      </c>
      <c r="D312" s="50">
        <v>1</v>
      </c>
      <c r="E312" s="51">
        <f t="shared" si="84"/>
        <v>1260002</v>
      </c>
      <c r="F312" s="76" t="str">
        <f t="shared" si="81"/>
        <v>126_2</v>
      </c>
      <c r="G312" s="80">
        <v>126</v>
      </c>
      <c r="H312" s="52">
        <v>2</v>
      </c>
      <c r="I312" s="52">
        <v>4115</v>
      </c>
      <c r="J312" s="53" t="str">
        <f t="shared" si="85"/>
        <v>ok</v>
      </c>
      <c r="K312" s="54" t="str">
        <f t="shared" si="94"/>
        <v>126_2</v>
      </c>
      <c r="L312" s="54">
        <v>126</v>
      </c>
      <c r="M312" s="54">
        <v>2</v>
      </c>
      <c r="N312" s="54">
        <v>7353</v>
      </c>
      <c r="O312" s="55">
        <v>904</v>
      </c>
      <c r="P312" s="55">
        <v>51</v>
      </c>
      <c r="Q312" s="55">
        <v>271</v>
      </c>
      <c r="R312" s="55">
        <v>15</v>
      </c>
      <c r="S312" s="52">
        <v>0</v>
      </c>
      <c r="T312" s="56">
        <v>1544</v>
      </c>
      <c r="U312" s="56">
        <v>60</v>
      </c>
      <c r="V312" s="56">
        <v>1614</v>
      </c>
      <c r="W312" s="56">
        <v>904</v>
      </c>
      <c r="X312" s="57">
        <v>0.51</v>
      </c>
      <c r="Y312" s="109"/>
      <c r="Z312" s="109"/>
      <c r="AA312" s="109"/>
      <c r="AB312" s="109"/>
      <c r="AC312" s="56">
        <v>210</v>
      </c>
      <c r="AD312" s="61" t="s">
        <v>34</v>
      </c>
      <c r="AE312" s="52" t="s">
        <v>35</v>
      </c>
      <c r="AF312" s="52" t="s">
        <v>35</v>
      </c>
      <c r="AG312" s="52" t="s">
        <v>36</v>
      </c>
      <c r="AH312" s="106"/>
      <c r="AI312" s="59"/>
      <c r="AJ312" s="68" t="s">
        <v>9</v>
      </c>
      <c r="AK312" t="s">
        <v>51</v>
      </c>
      <c r="AL312" s="39" t="s">
        <v>60</v>
      </c>
      <c r="AM312" s="117"/>
      <c r="AN312" s="115" t="s">
        <v>60</v>
      </c>
      <c r="AO312" s="30"/>
      <c r="AQ312" s="5"/>
      <c r="AS312" s="35"/>
      <c r="AT312" s="30" t="s">
        <v>50</v>
      </c>
      <c r="AU312" s="20"/>
      <c r="AV312" t="str">
        <f t="shared" si="86"/>
        <v>musta</v>
      </c>
      <c r="AW312" t="str">
        <f t="shared" si="87"/>
        <v>musta</v>
      </c>
      <c r="AX312" t="str">
        <f t="shared" si="88"/>
        <v>musta</v>
      </c>
      <c r="AY312" s="31">
        <f t="shared" si="89"/>
        <v>3</v>
      </c>
      <c r="AZ312" s="31">
        <f t="shared" si="90"/>
        <v>1</v>
      </c>
      <c r="BA312" s="31">
        <f t="shared" si="91"/>
        <v>0</v>
      </c>
      <c r="BB312" s="31">
        <f t="shared" si="92"/>
        <v>1</v>
      </c>
      <c r="BC312" s="31">
        <f t="shared" si="93"/>
        <v>1</v>
      </c>
      <c r="BM312" s="32" t="s">
        <v>34</v>
      </c>
      <c r="BN312" s="2" t="s">
        <v>35</v>
      </c>
    </row>
    <row r="313" spans="1:66" x14ac:dyDescent="0.25">
      <c r="A313" s="50">
        <v>302</v>
      </c>
      <c r="B313" s="50">
        <v>292</v>
      </c>
      <c r="C313" s="50" t="str">
        <f t="shared" si="82"/>
        <v>126_3_3501</v>
      </c>
      <c r="D313" s="50">
        <v>1</v>
      </c>
      <c r="E313" s="51">
        <f t="shared" si="84"/>
        <v>1260003</v>
      </c>
      <c r="F313" s="76" t="str">
        <f t="shared" si="81"/>
        <v>126_3</v>
      </c>
      <c r="G313" s="80">
        <v>126</v>
      </c>
      <c r="H313" s="52">
        <v>3</v>
      </c>
      <c r="I313" s="52">
        <v>3501</v>
      </c>
      <c r="J313" s="53" t="str">
        <f t="shared" si="85"/>
        <v>huom!</v>
      </c>
      <c r="K313" s="54"/>
      <c r="L313" s="54"/>
      <c r="M313" s="54"/>
      <c r="N313" s="54"/>
      <c r="O313" s="55">
        <v>904</v>
      </c>
      <c r="P313" s="55">
        <v>51</v>
      </c>
      <c r="Q313" s="55">
        <v>271</v>
      </c>
      <c r="R313" s="55">
        <v>15</v>
      </c>
      <c r="S313" s="52">
        <v>0</v>
      </c>
      <c r="T313" s="56">
        <v>1544</v>
      </c>
      <c r="U313" s="56">
        <v>60</v>
      </c>
      <c r="V313" s="56">
        <v>1614</v>
      </c>
      <c r="W313" s="56">
        <v>904</v>
      </c>
      <c r="X313" s="57">
        <v>0.51</v>
      </c>
      <c r="Y313" s="109"/>
      <c r="Z313" s="109"/>
      <c r="AA313" s="109"/>
      <c r="AB313" s="109"/>
      <c r="AC313" s="56">
        <v>98</v>
      </c>
      <c r="AD313" s="61" t="s">
        <v>34</v>
      </c>
      <c r="AE313" s="52" t="s">
        <v>35</v>
      </c>
      <c r="AF313" s="52" t="s">
        <v>35</v>
      </c>
      <c r="AG313" s="52"/>
      <c r="AH313" s="106"/>
      <c r="AI313" s="59"/>
      <c r="AJ313" s="68" t="s">
        <v>9</v>
      </c>
      <c r="AK313" t="s">
        <v>9</v>
      </c>
      <c r="AL313" s="39" t="s">
        <v>50</v>
      </c>
      <c r="AM313" s="117"/>
      <c r="AN313" s="115" t="s">
        <v>50</v>
      </c>
      <c r="AO313" s="30"/>
      <c r="AQ313" s="5"/>
      <c r="AS313" s="35"/>
      <c r="AT313" s="30" t="s">
        <v>50</v>
      </c>
      <c r="AU313" s="20"/>
      <c r="AV313" t="str">
        <f t="shared" si="86"/>
        <v>musta</v>
      </c>
      <c r="AW313" t="str">
        <f t="shared" si="87"/>
        <v>musta</v>
      </c>
      <c r="AX313" t="str">
        <f t="shared" si="88"/>
        <v>musta</v>
      </c>
      <c r="AY313" s="31">
        <f t="shared" si="89"/>
        <v>2</v>
      </c>
      <c r="AZ313" s="31">
        <f t="shared" si="90"/>
        <v>1</v>
      </c>
      <c r="BA313" s="31">
        <f t="shared" si="91"/>
        <v>0</v>
      </c>
      <c r="BB313" s="31">
        <f t="shared" si="92"/>
        <v>0</v>
      </c>
      <c r="BC313" s="31">
        <f t="shared" si="93"/>
        <v>1</v>
      </c>
      <c r="BM313" s="32" t="s">
        <v>34</v>
      </c>
      <c r="BN313" s="2" t="s">
        <v>35</v>
      </c>
    </row>
    <row r="314" spans="1:66" x14ac:dyDescent="0.25">
      <c r="A314" s="50">
        <v>303</v>
      </c>
      <c r="B314" s="50">
        <v>293</v>
      </c>
      <c r="C314" s="50" t="str">
        <f t="shared" si="82"/>
        <v>127_1_3271</v>
      </c>
      <c r="D314" s="50">
        <v>1</v>
      </c>
      <c r="E314" s="51">
        <f t="shared" si="84"/>
        <v>1270001</v>
      </c>
      <c r="F314" s="76" t="str">
        <f t="shared" si="81"/>
        <v>127_1</v>
      </c>
      <c r="G314" s="80">
        <v>127</v>
      </c>
      <c r="H314" s="52">
        <v>1</v>
      </c>
      <c r="I314" s="52">
        <v>3271</v>
      </c>
      <c r="J314" s="53" t="str">
        <f t="shared" si="85"/>
        <v>ok</v>
      </c>
      <c r="K314" s="54" t="str">
        <f t="shared" ref="K314:K346" si="95">CONCATENATE(L314,"_",M314)</f>
        <v>127_1</v>
      </c>
      <c r="L314" s="54">
        <v>127</v>
      </c>
      <c r="M314" s="54">
        <v>1</v>
      </c>
      <c r="N314" s="54">
        <v>3211</v>
      </c>
      <c r="O314" s="55">
        <v>738</v>
      </c>
      <c r="P314" s="55">
        <v>63</v>
      </c>
      <c r="Q314" s="55">
        <v>221</v>
      </c>
      <c r="R314" s="55">
        <v>18</v>
      </c>
      <c r="S314" s="52">
        <v>0</v>
      </c>
      <c r="T314" s="56">
        <v>809</v>
      </c>
      <c r="U314" s="56">
        <v>29</v>
      </c>
      <c r="V314" s="56">
        <v>852</v>
      </c>
      <c r="W314" s="56">
        <v>738</v>
      </c>
      <c r="X314" s="57">
        <v>0.63</v>
      </c>
      <c r="Y314" s="109"/>
      <c r="Z314" s="109"/>
      <c r="AA314" s="109"/>
      <c r="AB314" s="109"/>
      <c r="AC314" s="56">
        <v>42</v>
      </c>
      <c r="AD314" s="61" t="s">
        <v>34</v>
      </c>
      <c r="AE314" s="52" t="s">
        <v>35</v>
      </c>
      <c r="AF314" s="52" t="s">
        <v>35</v>
      </c>
      <c r="AG314" s="52"/>
      <c r="AH314" s="106"/>
      <c r="AI314" s="59"/>
      <c r="AJ314" s="68" t="s">
        <v>9</v>
      </c>
      <c r="AK314" t="s">
        <v>9</v>
      </c>
      <c r="AL314" s="39" t="s">
        <v>50</v>
      </c>
      <c r="AM314" s="117"/>
      <c r="AN314" s="115" t="s">
        <v>50</v>
      </c>
      <c r="AO314" s="30"/>
      <c r="AQ314" s="5"/>
      <c r="AS314" s="35"/>
      <c r="AT314" s="30" t="s">
        <v>50</v>
      </c>
      <c r="AU314" s="20"/>
      <c r="AV314" t="str">
        <f t="shared" si="86"/>
        <v>punainen</v>
      </c>
      <c r="AW314" t="str">
        <f t="shared" si="87"/>
        <v>musta</v>
      </c>
      <c r="AX314" t="str">
        <f t="shared" si="88"/>
        <v>musta</v>
      </c>
      <c r="AY314" s="31">
        <f t="shared" si="89"/>
        <v>11</v>
      </c>
      <c r="AZ314" s="31">
        <f t="shared" si="90"/>
        <v>10</v>
      </c>
      <c r="BA314" s="31">
        <f t="shared" si="91"/>
        <v>0</v>
      </c>
      <c r="BB314" s="31">
        <f t="shared" si="92"/>
        <v>0</v>
      </c>
      <c r="BC314" s="31">
        <f t="shared" si="93"/>
        <v>1</v>
      </c>
      <c r="BM314" s="32" t="s">
        <v>34</v>
      </c>
      <c r="BN314" s="2" t="s">
        <v>35</v>
      </c>
    </row>
    <row r="315" spans="1:66" x14ac:dyDescent="0.25">
      <c r="A315" s="50">
        <v>304</v>
      </c>
      <c r="B315" s="50">
        <v>294</v>
      </c>
      <c r="C315" s="50" t="str">
        <f t="shared" si="82"/>
        <v>127_2_6390</v>
      </c>
      <c r="D315" s="50">
        <v>1</v>
      </c>
      <c r="E315" s="51">
        <f t="shared" si="84"/>
        <v>1270002</v>
      </c>
      <c r="F315" s="76" t="str">
        <f t="shared" si="81"/>
        <v>127_2</v>
      </c>
      <c r="G315" s="80">
        <v>127</v>
      </c>
      <c r="H315" s="52">
        <v>2</v>
      </c>
      <c r="I315" s="52">
        <v>6390</v>
      </c>
      <c r="J315" s="53" t="str">
        <f t="shared" si="85"/>
        <v>ok</v>
      </c>
      <c r="K315" s="54" t="str">
        <f t="shared" si="95"/>
        <v>127_2</v>
      </c>
      <c r="L315" s="54">
        <v>127</v>
      </c>
      <c r="M315" s="54">
        <v>2</v>
      </c>
      <c r="N315" s="54">
        <v>6048</v>
      </c>
      <c r="O315" s="55">
        <v>354</v>
      </c>
      <c r="P315" s="55">
        <v>51</v>
      </c>
      <c r="Q315" s="55">
        <v>122</v>
      </c>
      <c r="R315" s="55">
        <v>16</v>
      </c>
      <c r="S315" s="52">
        <v>0</v>
      </c>
      <c r="T315" s="56">
        <v>662</v>
      </c>
      <c r="U315" s="56">
        <v>40</v>
      </c>
      <c r="V315" s="56">
        <v>699</v>
      </c>
      <c r="W315" s="56">
        <v>354</v>
      </c>
      <c r="X315" s="57">
        <v>0.51</v>
      </c>
      <c r="Y315" s="109"/>
      <c r="Z315" s="109"/>
      <c r="AA315" s="109"/>
      <c r="AB315" s="109"/>
      <c r="AC315" s="56">
        <v>49</v>
      </c>
      <c r="AD315" s="52" t="s">
        <v>35</v>
      </c>
      <c r="AE315" s="52" t="s">
        <v>35</v>
      </c>
      <c r="AF315" s="52" t="s">
        <v>35</v>
      </c>
      <c r="AG315" s="52"/>
      <c r="AH315" s="106"/>
      <c r="AI315" s="59"/>
      <c r="AJ315" s="68" t="s">
        <v>9</v>
      </c>
      <c r="AK315" t="s">
        <v>9</v>
      </c>
      <c r="AL315" s="39" t="s">
        <v>50</v>
      </c>
      <c r="AM315" s="117"/>
      <c r="AN315" s="115" t="s">
        <v>50</v>
      </c>
      <c r="AO315" s="30"/>
      <c r="AQ315" s="5"/>
      <c r="AS315" s="35"/>
      <c r="AT315" s="30" t="s">
        <v>50</v>
      </c>
      <c r="AU315" s="20"/>
      <c r="AV315" t="str">
        <f t="shared" si="86"/>
        <v>musta</v>
      </c>
      <c r="AW315" t="str">
        <f t="shared" si="87"/>
        <v>musta</v>
      </c>
      <c r="AX315" t="str">
        <f t="shared" si="88"/>
        <v>musta</v>
      </c>
      <c r="AY315" s="31">
        <f t="shared" si="89"/>
        <v>1</v>
      </c>
      <c r="AZ315" s="31">
        <f t="shared" si="90"/>
        <v>1</v>
      </c>
      <c r="BA315" s="31">
        <f t="shared" si="91"/>
        <v>0</v>
      </c>
      <c r="BB315" s="31">
        <f t="shared" si="92"/>
        <v>0</v>
      </c>
      <c r="BC315" s="31">
        <f t="shared" si="93"/>
        <v>0</v>
      </c>
      <c r="BM315" s="32" t="s">
        <v>34</v>
      </c>
      <c r="BN315" s="2" t="s">
        <v>35</v>
      </c>
    </row>
    <row r="316" spans="1:66" x14ac:dyDescent="0.25">
      <c r="A316" s="50">
        <v>305</v>
      </c>
      <c r="B316" s="50">
        <v>295</v>
      </c>
      <c r="C316" s="50" t="str">
        <f t="shared" si="82"/>
        <v>127_3_2836</v>
      </c>
      <c r="D316" s="50">
        <v>1</v>
      </c>
      <c r="E316" s="51">
        <f t="shared" si="84"/>
        <v>1270003</v>
      </c>
      <c r="F316" s="76" t="str">
        <f t="shared" si="81"/>
        <v>127_3</v>
      </c>
      <c r="G316" s="80">
        <v>127</v>
      </c>
      <c r="H316" s="52">
        <v>3</v>
      </c>
      <c r="I316" s="52">
        <v>2836</v>
      </c>
      <c r="J316" s="53" t="str">
        <f t="shared" si="85"/>
        <v>ok</v>
      </c>
      <c r="K316" s="54" t="str">
        <f t="shared" si="95"/>
        <v>127_3</v>
      </c>
      <c r="L316" s="54">
        <v>127</v>
      </c>
      <c r="M316" s="54">
        <v>3</v>
      </c>
      <c r="N316" s="54">
        <v>2785</v>
      </c>
      <c r="O316" s="55">
        <v>316</v>
      </c>
      <c r="P316" s="55">
        <v>62</v>
      </c>
      <c r="Q316" s="55">
        <v>122</v>
      </c>
      <c r="R316" s="55">
        <v>24</v>
      </c>
      <c r="S316" s="52">
        <v>0</v>
      </c>
      <c r="T316" s="56">
        <v>1375</v>
      </c>
      <c r="U316" s="56">
        <v>44</v>
      </c>
      <c r="V316" s="56">
        <v>1424</v>
      </c>
      <c r="W316" s="56">
        <v>316</v>
      </c>
      <c r="X316" s="57">
        <v>0.62</v>
      </c>
      <c r="Y316" s="109"/>
      <c r="Z316" s="109"/>
      <c r="AA316" s="109"/>
      <c r="AB316" s="109"/>
      <c r="AC316" s="56">
        <v>36</v>
      </c>
      <c r="AD316" s="61" t="s">
        <v>34</v>
      </c>
      <c r="AE316" s="52" t="s">
        <v>35</v>
      </c>
      <c r="AF316" s="52" t="s">
        <v>35</v>
      </c>
      <c r="AG316" s="52"/>
      <c r="AH316" s="106"/>
      <c r="AI316" s="59"/>
      <c r="AJ316" s="68" t="s">
        <v>9</v>
      </c>
      <c r="AK316" t="s">
        <v>9</v>
      </c>
      <c r="AL316" s="39" t="s">
        <v>50</v>
      </c>
      <c r="AM316" s="117"/>
      <c r="AN316" s="115" t="s">
        <v>50</v>
      </c>
      <c r="AO316" s="30"/>
      <c r="AQ316" s="5"/>
      <c r="AS316" s="35"/>
      <c r="AT316" s="30" t="s">
        <v>50</v>
      </c>
      <c r="AU316" s="20"/>
      <c r="AV316" t="str">
        <f t="shared" si="86"/>
        <v>punainen</v>
      </c>
      <c r="AW316" t="str">
        <f t="shared" si="87"/>
        <v>musta</v>
      </c>
      <c r="AX316" t="str">
        <f t="shared" si="88"/>
        <v>musta</v>
      </c>
      <c r="AY316" s="31">
        <f t="shared" si="89"/>
        <v>11</v>
      </c>
      <c r="AZ316" s="31">
        <f t="shared" si="90"/>
        <v>10</v>
      </c>
      <c r="BA316" s="31">
        <f t="shared" si="91"/>
        <v>0</v>
      </c>
      <c r="BB316" s="31">
        <f t="shared" si="92"/>
        <v>0</v>
      </c>
      <c r="BC316" s="31">
        <f t="shared" si="93"/>
        <v>1</v>
      </c>
      <c r="BM316" s="32" t="s">
        <v>34</v>
      </c>
      <c r="BN316" s="2" t="s">
        <v>35</v>
      </c>
    </row>
    <row r="317" spans="1:66" x14ac:dyDescent="0.25">
      <c r="A317" s="50">
        <v>306</v>
      </c>
      <c r="B317" s="50">
        <v>296</v>
      </c>
      <c r="C317" s="50" t="str">
        <f t="shared" si="82"/>
        <v>130_1_3779</v>
      </c>
      <c r="D317" s="50">
        <v>1</v>
      </c>
      <c r="E317" s="51">
        <f t="shared" si="84"/>
        <v>1300001</v>
      </c>
      <c r="F317" s="76" t="str">
        <f t="shared" si="81"/>
        <v>130_1</v>
      </c>
      <c r="G317" s="80">
        <v>130</v>
      </c>
      <c r="H317" s="52">
        <v>1</v>
      </c>
      <c r="I317" s="52">
        <v>3779</v>
      </c>
      <c r="J317" s="53" t="str">
        <f t="shared" si="85"/>
        <v>ok</v>
      </c>
      <c r="K317" s="54" t="str">
        <f t="shared" si="95"/>
        <v>130_1</v>
      </c>
      <c r="L317" s="54">
        <v>130</v>
      </c>
      <c r="M317" s="54">
        <v>1</v>
      </c>
      <c r="N317" s="54">
        <v>4501</v>
      </c>
      <c r="O317" s="55">
        <v>4044</v>
      </c>
      <c r="P317" s="55">
        <v>62</v>
      </c>
      <c r="Q317" s="55">
        <v>472</v>
      </c>
      <c r="R317" s="55">
        <v>7</v>
      </c>
      <c r="S317" s="52">
        <v>0</v>
      </c>
      <c r="T317" s="56">
        <v>5715</v>
      </c>
      <c r="U317" s="56">
        <v>339</v>
      </c>
      <c r="V317" s="56">
        <v>6952</v>
      </c>
      <c r="W317" s="56">
        <v>4044</v>
      </c>
      <c r="X317" s="57">
        <v>0.62</v>
      </c>
      <c r="Y317" s="109"/>
      <c r="Z317" s="109"/>
      <c r="AA317" s="109"/>
      <c r="AB317" s="109"/>
      <c r="AC317" s="56">
        <v>4900</v>
      </c>
      <c r="AD317" s="52" t="s">
        <v>35</v>
      </c>
      <c r="AE317" s="52" t="s">
        <v>35</v>
      </c>
      <c r="AF317" s="52" t="s">
        <v>36</v>
      </c>
      <c r="AG317" s="52" t="s">
        <v>36</v>
      </c>
      <c r="AH317" s="106"/>
      <c r="AI317" s="59"/>
      <c r="AJ317" s="68" t="s">
        <v>9</v>
      </c>
      <c r="AK317" t="s">
        <v>10</v>
      </c>
      <c r="AL317" s="39" t="s">
        <v>9</v>
      </c>
      <c r="AM317" s="117"/>
      <c r="AN317" s="115" t="s">
        <v>9</v>
      </c>
      <c r="AO317" s="30"/>
      <c r="AQ317" s="5"/>
      <c r="AS317" s="35"/>
      <c r="AT317" s="30" t="s">
        <v>9</v>
      </c>
      <c r="AU317" s="20"/>
      <c r="AV317" t="str">
        <f t="shared" si="86"/>
        <v>punainen</v>
      </c>
      <c r="AW317" t="str">
        <f t="shared" si="87"/>
        <v>punainen</v>
      </c>
      <c r="AX317" t="str">
        <f t="shared" si="88"/>
        <v>punainen</v>
      </c>
      <c r="AY317" s="31">
        <f t="shared" si="89"/>
        <v>30</v>
      </c>
      <c r="AZ317" s="31">
        <f t="shared" si="90"/>
        <v>10</v>
      </c>
      <c r="BA317" s="31">
        <f t="shared" si="91"/>
        <v>10</v>
      </c>
      <c r="BB317" s="31">
        <f t="shared" si="92"/>
        <v>10</v>
      </c>
      <c r="BC317" s="31">
        <f t="shared" si="93"/>
        <v>0</v>
      </c>
      <c r="BM317" s="2" t="s">
        <v>35</v>
      </c>
      <c r="BN317" s="2" t="s">
        <v>35</v>
      </c>
    </row>
    <row r="318" spans="1:66" x14ac:dyDescent="0.25">
      <c r="A318" s="50">
        <v>307</v>
      </c>
      <c r="B318" s="50">
        <v>297</v>
      </c>
      <c r="C318" s="50" t="str">
        <f t="shared" si="82"/>
        <v>130_2_4005</v>
      </c>
      <c r="D318" s="50">
        <v>1</v>
      </c>
      <c r="E318" s="51">
        <f t="shared" si="84"/>
        <v>1300002</v>
      </c>
      <c r="F318" s="76" t="str">
        <f t="shared" si="81"/>
        <v>130_2</v>
      </c>
      <c r="G318" s="80">
        <v>130</v>
      </c>
      <c r="H318" s="52">
        <v>2</v>
      </c>
      <c r="I318" s="52">
        <v>4005</v>
      </c>
      <c r="J318" s="53" t="str">
        <f t="shared" si="85"/>
        <v>ok</v>
      </c>
      <c r="K318" s="54" t="str">
        <f t="shared" si="95"/>
        <v>130_2</v>
      </c>
      <c r="L318" s="54">
        <v>130</v>
      </c>
      <c r="M318" s="54">
        <v>2</v>
      </c>
      <c r="N318" s="54">
        <v>1921</v>
      </c>
      <c r="O318" s="55">
        <v>572</v>
      </c>
      <c r="P318" s="55">
        <v>71</v>
      </c>
      <c r="Q318" s="55">
        <v>60</v>
      </c>
      <c r="R318" s="55">
        <v>1</v>
      </c>
      <c r="S318" s="52">
        <v>0</v>
      </c>
      <c r="T318" s="56">
        <v>4454</v>
      </c>
      <c r="U318" s="56">
        <v>163</v>
      </c>
      <c r="V318" s="56">
        <v>5422</v>
      </c>
      <c r="W318" s="56">
        <v>572</v>
      </c>
      <c r="X318" s="57">
        <v>0.71</v>
      </c>
      <c r="Y318" s="109"/>
      <c r="Z318" s="109"/>
      <c r="AA318" s="109"/>
      <c r="AB318" s="109"/>
      <c r="AC318" s="56">
        <v>3675</v>
      </c>
      <c r="AD318" s="52" t="s">
        <v>35</v>
      </c>
      <c r="AE318" s="52" t="s">
        <v>35</v>
      </c>
      <c r="AF318" s="52" t="s">
        <v>35</v>
      </c>
      <c r="AG318" s="52"/>
      <c r="AH318" s="106"/>
      <c r="AI318" s="59"/>
      <c r="AJ318" s="68" t="s">
        <v>9</v>
      </c>
      <c r="AK318" t="s">
        <v>10</v>
      </c>
      <c r="AL318" s="39" t="s">
        <v>9</v>
      </c>
      <c r="AM318" s="117"/>
      <c r="AN318" s="115" t="s">
        <v>9</v>
      </c>
      <c r="AO318" s="30"/>
      <c r="AQ318" s="5"/>
      <c r="AS318" s="35"/>
      <c r="AT318" s="30" t="s">
        <v>9</v>
      </c>
      <c r="AU318" s="20"/>
      <c r="AV318" t="str">
        <f t="shared" si="86"/>
        <v>punainen</v>
      </c>
      <c r="AW318" t="str">
        <f t="shared" si="87"/>
        <v>punainen</v>
      </c>
      <c r="AX318" t="str">
        <f t="shared" si="88"/>
        <v>musta</v>
      </c>
      <c r="AY318" s="31">
        <f t="shared" si="89"/>
        <v>20</v>
      </c>
      <c r="AZ318" s="31">
        <f t="shared" si="90"/>
        <v>10</v>
      </c>
      <c r="BA318" s="31">
        <f t="shared" si="91"/>
        <v>0</v>
      </c>
      <c r="BB318" s="31">
        <f t="shared" si="92"/>
        <v>10</v>
      </c>
      <c r="BC318" s="31">
        <f t="shared" si="93"/>
        <v>0</v>
      </c>
      <c r="BM318" s="2" t="s">
        <v>35</v>
      </c>
      <c r="BN318" s="2" t="s">
        <v>35</v>
      </c>
    </row>
    <row r="319" spans="1:66" x14ac:dyDescent="0.25">
      <c r="A319" s="50">
        <v>308</v>
      </c>
      <c r="B319" s="50">
        <v>298</v>
      </c>
      <c r="C319" s="50" t="str">
        <f t="shared" si="82"/>
        <v>130_3_4631</v>
      </c>
      <c r="D319" s="50">
        <v>1</v>
      </c>
      <c r="E319" s="51">
        <f t="shared" si="84"/>
        <v>1300003</v>
      </c>
      <c r="F319" s="76" t="str">
        <f t="shared" si="81"/>
        <v>130_3</v>
      </c>
      <c r="G319" s="80">
        <v>130</v>
      </c>
      <c r="H319" s="52">
        <v>3</v>
      </c>
      <c r="I319" s="52">
        <v>4631</v>
      </c>
      <c r="J319" s="53" t="str">
        <f t="shared" si="85"/>
        <v>ok</v>
      </c>
      <c r="K319" s="54" t="str">
        <f t="shared" si="95"/>
        <v>130_3</v>
      </c>
      <c r="L319" s="54">
        <v>130</v>
      </c>
      <c r="M319" s="54">
        <v>3</v>
      </c>
      <c r="N319" s="54">
        <v>4621</v>
      </c>
      <c r="O319" s="55">
        <v>462</v>
      </c>
      <c r="P319" s="55">
        <v>81</v>
      </c>
      <c r="Q319" s="55">
        <v>60</v>
      </c>
      <c r="R319" s="55">
        <v>11</v>
      </c>
      <c r="S319" s="52">
        <v>0</v>
      </c>
      <c r="T319" s="56">
        <v>3037</v>
      </c>
      <c r="U319" s="56">
        <v>214</v>
      </c>
      <c r="V319" s="56">
        <v>3601</v>
      </c>
      <c r="W319" s="56">
        <v>462</v>
      </c>
      <c r="X319" s="57">
        <v>0.81</v>
      </c>
      <c r="Y319" s="109"/>
      <c r="Z319" s="109"/>
      <c r="AA319" s="109"/>
      <c r="AB319" s="109"/>
      <c r="AC319" s="56">
        <v>7055</v>
      </c>
      <c r="AD319" s="52" t="s">
        <v>35</v>
      </c>
      <c r="AE319" s="52" t="s">
        <v>35</v>
      </c>
      <c r="AF319" s="52" t="s">
        <v>35</v>
      </c>
      <c r="AG319" s="52"/>
      <c r="AH319" s="106"/>
      <c r="AI319" s="59"/>
      <c r="AJ319" s="68" t="s">
        <v>9</v>
      </c>
      <c r="AK319" t="s">
        <v>9</v>
      </c>
      <c r="AL319" s="39" t="s">
        <v>9</v>
      </c>
      <c r="AM319" s="117"/>
      <c r="AN319" s="115" t="s">
        <v>9</v>
      </c>
      <c r="AO319" s="30"/>
      <c r="AQ319" s="5"/>
      <c r="AS319" s="35"/>
      <c r="AT319" s="30" t="s">
        <v>9</v>
      </c>
      <c r="AU319" s="20"/>
      <c r="AV319" t="str">
        <f t="shared" si="86"/>
        <v>punainen</v>
      </c>
      <c r="AW319" t="str">
        <f t="shared" si="87"/>
        <v>punainen</v>
      </c>
      <c r="AX319" t="str">
        <f t="shared" si="88"/>
        <v>musta</v>
      </c>
      <c r="AY319" s="31">
        <f t="shared" si="89"/>
        <v>20</v>
      </c>
      <c r="AZ319" s="31">
        <f t="shared" si="90"/>
        <v>10</v>
      </c>
      <c r="BA319" s="31">
        <f t="shared" si="91"/>
        <v>0</v>
      </c>
      <c r="BB319" s="31">
        <f t="shared" si="92"/>
        <v>10</v>
      </c>
      <c r="BC319" s="31">
        <f t="shared" si="93"/>
        <v>0</v>
      </c>
      <c r="BM319" s="2" t="s">
        <v>35</v>
      </c>
      <c r="BN319" s="2" t="s">
        <v>35</v>
      </c>
    </row>
    <row r="320" spans="1:66" x14ac:dyDescent="0.25">
      <c r="A320" s="50">
        <v>309</v>
      </c>
      <c r="B320" s="50">
        <v>299</v>
      </c>
      <c r="C320" s="50" t="str">
        <f t="shared" si="82"/>
        <v>130_4_7053</v>
      </c>
      <c r="D320" s="50">
        <v>1</v>
      </c>
      <c r="E320" s="51">
        <f t="shared" si="84"/>
        <v>1300004</v>
      </c>
      <c r="F320" s="76" t="str">
        <f t="shared" si="81"/>
        <v>130_4</v>
      </c>
      <c r="G320" s="80">
        <v>130</v>
      </c>
      <c r="H320" s="52">
        <v>4</v>
      </c>
      <c r="I320" s="52">
        <v>7053</v>
      </c>
      <c r="J320" s="53" t="str">
        <f t="shared" si="85"/>
        <v>ok</v>
      </c>
      <c r="K320" s="54" t="str">
        <f t="shared" si="95"/>
        <v>130_4</v>
      </c>
      <c r="L320" s="54">
        <v>130</v>
      </c>
      <c r="M320" s="54">
        <v>4</v>
      </c>
      <c r="N320" s="54">
        <v>7025</v>
      </c>
      <c r="O320" s="55">
        <v>3279</v>
      </c>
      <c r="P320" s="55">
        <v>83</v>
      </c>
      <c r="Q320" s="55">
        <v>607</v>
      </c>
      <c r="R320" s="55">
        <v>13</v>
      </c>
      <c r="S320" s="52">
        <v>0</v>
      </c>
      <c r="T320" s="56">
        <v>3037</v>
      </c>
      <c r="U320" s="56">
        <v>214</v>
      </c>
      <c r="V320" s="56">
        <v>3601</v>
      </c>
      <c r="W320" s="56">
        <v>3279</v>
      </c>
      <c r="X320" s="57">
        <v>0.83</v>
      </c>
      <c r="Y320" s="109"/>
      <c r="Z320" s="109"/>
      <c r="AA320" s="109"/>
      <c r="AB320" s="109"/>
      <c r="AC320" s="56">
        <v>5569</v>
      </c>
      <c r="AD320" s="61" t="s">
        <v>34</v>
      </c>
      <c r="AE320" s="52" t="s">
        <v>35</v>
      </c>
      <c r="AF320" s="52" t="s">
        <v>35</v>
      </c>
      <c r="AG320" s="52"/>
      <c r="AH320" s="106"/>
      <c r="AI320" s="59"/>
      <c r="AJ320" s="68" t="s">
        <v>9</v>
      </c>
      <c r="AK320" t="s">
        <v>9</v>
      </c>
      <c r="AL320" s="39" t="s">
        <v>9</v>
      </c>
      <c r="AM320" s="117"/>
      <c r="AN320" s="115" t="s">
        <v>9</v>
      </c>
      <c r="AO320" s="30"/>
      <c r="AQ320" s="5"/>
      <c r="AS320" s="35"/>
      <c r="AT320" s="30" t="s">
        <v>9</v>
      </c>
      <c r="AU320" s="20"/>
      <c r="AV320" t="str">
        <f t="shared" si="86"/>
        <v>punainen</v>
      </c>
      <c r="AW320" t="str">
        <f t="shared" si="87"/>
        <v>punainen</v>
      </c>
      <c r="AX320" t="str">
        <f t="shared" si="88"/>
        <v>punainen</v>
      </c>
      <c r="AY320" s="31">
        <f t="shared" si="89"/>
        <v>31</v>
      </c>
      <c r="AZ320" s="31">
        <f t="shared" si="90"/>
        <v>10</v>
      </c>
      <c r="BA320" s="31">
        <f t="shared" si="91"/>
        <v>10</v>
      </c>
      <c r="BB320" s="31">
        <f t="shared" si="92"/>
        <v>10</v>
      </c>
      <c r="BC320" s="31">
        <f t="shared" si="93"/>
        <v>1</v>
      </c>
      <c r="BM320" s="32" t="s">
        <v>34</v>
      </c>
      <c r="BN320" s="2" t="s">
        <v>35</v>
      </c>
    </row>
    <row r="321" spans="1:66" x14ac:dyDescent="0.25">
      <c r="A321" s="50">
        <v>310</v>
      </c>
      <c r="B321" s="50">
        <v>300</v>
      </c>
      <c r="C321" s="50" t="str">
        <f t="shared" si="82"/>
        <v>130_5_6730</v>
      </c>
      <c r="D321" s="50">
        <v>1</v>
      </c>
      <c r="E321" s="51">
        <f t="shared" si="84"/>
        <v>1300005</v>
      </c>
      <c r="F321" s="76" t="str">
        <f t="shared" si="81"/>
        <v>130_5</v>
      </c>
      <c r="G321" s="80">
        <v>130</v>
      </c>
      <c r="H321" s="52">
        <v>5</v>
      </c>
      <c r="I321" s="52">
        <v>6730</v>
      </c>
      <c r="J321" s="53" t="str">
        <f t="shared" si="85"/>
        <v>ok</v>
      </c>
      <c r="K321" s="54" t="str">
        <f t="shared" si="95"/>
        <v>130_5</v>
      </c>
      <c r="L321" s="54">
        <v>130</v>
      </c>
      <c r="M321" s="54">
        <v>5</v>
      </c>
      <c r="N321" s="54">
        <v>6686</v>
      </c>
      <c r="O321" s="55">
        <v>1050</v>
      </c>
      <c r="P321" s="55">
        <v>75</v>
      </c>
      <c r="Q321" s="55">
        <v>476</v>
      </c>
      <c r="R321" s="55">
        <v>32</v>
      </c>
      <c r="S321" s="52">
        <v>0</v>
      </c>
      <c r="T321" s="56">
        <v>3725</v>
      </c>
      <c r="U321" s="56">
        <v>319</v>
      </c>
      <c r="V321" s="56">
        <v>4479</v>
      </c>
      <c r="W321" s="56">
        <v>1050</v>
      </c>
      <c r="X321" s="57">
        <v>0.75</v>
      </c>
      <c r="Y321" s="109"/>
      <c r="Z321" s="109"/>
      <c r="AA321" s="109"/>
      <c r="AB321" s="109"/>
      <c r="AC321" s="56">
        <v>2924</v>
      </c>
      <c r="AD321" s="52" t="s">
        <v>35</v>
      </c>
      <c r="AE321" s="52" t="s">
        <v>35</v>
      </c>
      <c r="AF321" s="52" t="s">
        <v>35</v>
      </c>
      <c r="AG321" s="52"/>
      <c r="AH321" s="106"/>
      <c r="AI321" s="59"/>
      <c r="AJ321" s="68" t="s">
        <v>9</v>
      </c>
      <c r="AK321" t="s">
        <v>9</v>
      </c>
      <c r="AL321" s="39" t="s">
        <v>9</v>
      </c>
      <c r="AM321" s="117"/>
      <c r="AN321" s="115" t="s">
        <v>9</v>
      </c>
      <c r="AO321" s="30"/>
      <c r="AQ321" s="5"/>
      <c r="AS321" s="35"/>
      <c r="AT321" s="30" t="s">
        <v>9</v>
      </c>
      <c r="AU321" s="20"/>
      <c r="AV321" t="str">
        <f t="shared" si="86"/>
        <v>punainen</v>
      </c>
      <c r="AW321" t="str">
        <f t="shared" si="87"/>
        <v>punainen</v>
      </c>
      <c r="AX321" t="str">
        <f t="shared" si="88"/>
        <v>punainen</v>
      </c>
      <c r="AY321" s="31">
        <f t="shared" si="89"/>
        <v>21</v>
      </c>
      <c r="AZ321" s="31">
        <f t="shared" si="90"/>
        <v>10</v>
      </c>
      <c r="BA321" s="31">
        <f t="shared" si="91"/>
        <v>1</v>
      </c>
      <c r="BB321" s="31">
        <f t="shared" si="92"/>
        <v>10</v>
      </c>
      <c r="BC321" s="31">
        <f t="shared" si="93"/>
        <v>0</v>
      </c>
      <c r="BM321" s="2" t="s">
        <v>35</v>
      </c>
      <c r="BN321" s="2" t="s">
        <v>35</v>
      </c>
    </row>
    <row r="322" spans="1:66" x14ac:dyDescent="0.25">
      <c r="A322" s="50">
        <v>311</v>
      </c>
      <c r="B322" s="50">
        <v>301</v>
      </c>
      <c r="C322" s="50" t="str">
        <f t="shared" si="82"/>
        <v>130_6_5571</v>
      </c>
      <c r="D322" s="50">
        <v>1</v>
      </c>
      <c r="E322" s="51">
        <f t="shared" si="84"/>
        <v>1300006</v>
      </c>
      <c r="F322" s="76" t="str">
        <f t="shared" si="81"/>
        <v>130_6</v>
      </c>
      <c r="G322" s="80">
        <v>130</v>
      </c>
      <c r="H322" s="52">
        <v>6</v>
      </c>
      <c r="I322" s="52">
        <v>5571</v>
      </c>
      <c r="J322" s="53" t="str">
        <f t="shared" si="85"/>
        <v>ok</v>
      </c>
      <c r="K322" s="54" t="str">
        <f t="shared" si="95"/>
        <v>130_6</v>
      </c>
      <c r="L322" s="54">
        <v>130</v>
      </c>
      <c r="M322" s="54">
        <v>6</v>
      </c>
      <c r="N322" s="54">
        <v>5548</v>
      </c>
      <c r="O322" s="55">
        <v>66</v>
      </c>
      <c r="P322" s="55">
        <v>82</v>
      </c>
      <c r="Q322" s="55">
        <v>15</v>
      </c>
      <c r="R322" s="55">
        <v>74</v>
      </c>
      <c r="S322" s="52">
        <v>0</v>
      </c>
      <c r="T322" s="56">
        <v>3725</v>
      </c>
      <c r="U322" s="56">
        <v>319</v>
      </c>
      <c r="V322" s="56">
        <v>4479</v>
      </c>
      <c r="W322" s="56">
        <v>66</v>
      </c>
      <c r="X322" s="57">
        <v>0.82</v>
      </c>
      <c r="Y322" s="109"/>
      <c r="Z322" s="109"/>
      <c r="AA322" s="109"/>
      <c r="AB322" s="109"/>
      <c r="AC322" s="56">
        <v>2442</v>
      </c>
      <c r="AD322" s="52" t="s">
        <v>35</v>
      </c>
      <c r="AE322" s="52" t="s">
        <v>35</v>
      </c>
      <c r="AF322" s="52" t="s">
        <v>35</v>
      </c>
      <c r="AG322" s="52"/>
      <c r="AH322" s="106"/>
      <c r="AI322" s="59"/>
      <c r="AJ322" s="68" t="s">
        <v>9</v>
      </c>
      <c r="AK322" t="s">
        <v>9</v>
      </c>
      <c r="AL322" s="39" t="s">
        <v>9</v>
      </c>
      <c r="AM322" s="117"/>
      <c r="AN322" s="115" t="s">
        <v>9</v>
      </c>
      <c r="AO322" s="30"/>
      <c r="AQ322" s="5"/>
      <c r="AS322" s="35"/>
      <c r="AT322" s="30" t="s">
        <v>9</v>
      </c>
      <c r="AU322" s="20"/>
      <c r="AV322" t="str">
        <f t="shared" si="86"/>
        <v>punainen</v>
      </c>
      <c r="AW322" t="str">
        <f t="shared" si="87"/>
        <v>punainen</v>
      </c>
      <c r="AX322" t="str">
        <f t="shared" si="88"/>
        <v>musta</v>
      </c>
      <c r="AY322" s="31">
        <f t="shared" si="89"/>
        <v>20</v>
      </c>
      <c r="AZ322" s="31">
        <f t="shared" si="90"/>
        <v>10</v>
      </c>
      <c r="BA322" s="31">
        <f t="shared" si="91"/>
        <v>0</v>
      </c>
      <c r="BB322" s="31">
        <f t="shared" si="92"/>
        <v>10</v>
      </c>
      <c r="BC322" s="31">
        <f t="shared" si="93"/>
        <v>0</v>
      </c>
      <c r="BM322" s="2" t="s">
        <v>35</v>
      </c>
      <c r="BN322" s="2" t="s">
        <v>35</v>
      </c>
    </row>
    <row r="323" spans="1:66" x14ac:dyDescent="0.25">
      <c r="A323" s="50">
        <v>312</v>
      </c>
      <c r="B323" s="50">
        <v>302</v>
      </c>
      <c r="C323" s="50" t="str">
        <f t="shared" si="82"/>
        <v>130_7_6760</v>
      </c>
      <c r="D323" s="50">
        <v>1</v>
      </c>
      <c r="E323" s="51">
        <f t="shared" si="84"/>
        <v>1300007</v>
      </c>
      <c r="F323" s="76" t="str">
        <f t="shared" si="81"/>
        <v>130_7</v>
      </c>
      <c r="G323" s="80">
        <v>130</v>
      </c>
      <c r="H323" s="52">
        <v>7</v>
      </c>
      <c r="I323" s="52">
        <v>6760</v>
      </c>
      <c r="J323" s="53" t="str">
        <f t="shared" si="85"/>
        <v>ok</v>
      </c>
      <c r="K323" s="54" t="str">
        <f t="shared" si="95"/>
        <v>130_7</v>
      </c>
      <c r="L323" s="54">
        <v>130</v>
      </c>
      <c r="M323" s="54">
        <v>7</v>
      </c>
      <c r="N323" s="54">
        <v>6704</v>
      </c>
      <c r="O323" s="55">
        <v>518</v>
      </c>
      <c r="P323" s="55">
        <v>47</v>
      </c>
      <c r="Q323" s="55">
        <v>367</v>
      </c>
      <c r="R323" s="55">
        <v>32</v>
      </c>
      <c r="S323" s="52">
        <v>0</v>
      </c>
      <c r="T323" s="56">
        <v>3730</v>
      </c>
      <c r="U323" s="56">
        <v>205</v>
      </c>
      <c r="V323" s="56">
        <v>4304</v>
      </c>
      <c r="W323" s="56">
        <v>518</v>
      </c>
      <c r="X323" s="57">
        <v>0.47</v>
      </c>
      <c r="Y323" s="109"/>
      <c r="Z323" s="109"/>
      <c r="AA323" s="109"/>
      <c r="AB323" s="109"/>
      <c r="AC323" s="56">
        <v>2559</v>
      </c>
      <c r="AD323" s="52" t="s">
        <v>35</v>
      </c>
      <c r="AE323" s="52" t="s">
        <v>35</v>
      </c>
      <c r="AF323" s="52" t="s">
        <v>35</v>
      </c>
      <c r="AG323" s="52" t="s">
        <v>36</v>
      </c>
      <c r="AH323" s="106"/>
      <c r="AI323" s="59"/>
      <c r="AJ323" s="68" t="s">
        <v>9</v>
      </c>
      <c r="AK323" t="s">
        <v>9</v>
      </c>
      <c r="AL323" s="39" t="s">
        <v>9</v>
      </c>
      <c r="AM323" s="117"/>
      <c r="AN323" s="115" t="s">
        <v>9</v>
      </c>
      <c r="AO323" s="30"/>
      <c r="AQ323" s="5"/>
      <c r="AS323" s="35"/>
      <c r="AT323" s="30" t="s">
        <v>9</v>
      </c>
      <c r="AU323" s="20"/>
      <c r="AV323" t="str">
        <f t="shared" si="86"/>
        <v>musta</v>
      </c>
      <c r="AW323" t="str">
        <f t="shared" si="87"/>
        <v>punainen</v>
      </c>
      <c r="AX323" t="str">
        <f t="shared" si="88"/>
        <v>musta</v>
      </c>
      <c r="AY323" s="31">
        <f t="shared" si="89"/>
        <v>11</v>
      </c>
      <c r="AZ323" s="31">
        <f t="shared" si="90"/>
        <v>1</v>
      </c>
      <c r="BA323" s="31">
        <f t="shared" si="91"/>
        <v>0</v>
      </c>
      <c r="BB323" s="31">
        <f t="shared" si="92"/>
        <v>10</v>
      </c>
      <c r="BC323" s="31">
        <f t="shared" si="93"/>
        <v>0</v>
      </c>
      <c r="BM323" s="2" t="s">
        <v>35</v>
      </c>
      <c r="BN323" s="2" t="s">
        <v>35</v>
      </c>
    </row>
    <row r="324" spans="1:66" x14ac:dyDescent="0.25">
      <c r="A324" s="50">
        <v>313</v>
      </c>
      <c r="B324" s="50">
        <v>303</v>
      </c>
      <c r="C324" s="50" t="str">
        <f t="shared" si="82"/>
        <v>130_8_4990</v>
      </c>
      <c r="D324" s="50">
        <v>1</v>
      </c>
      <c r="E324" s="51">
        <f t="shared" si="84"/>
        <v>1300008</v>
      </c>
      <c r="F324" s="76" t="str">
        <f t="shared" si="81"/>
        <v>130_8</v>
      </c>
      <c r="G324" s="80">
        <v>130</v>
      </c>
      <c r="H324" s="52">
        <v>8</v>
      </c>
      <c r="I324" s="52">
        <v>4990</v>
      </c>
      <c r="J324" s="53" t="str">
        <f t="shared" si="85"/>
        <v>ok</v>
      </c>
      <c r="K324" s="54" t="str">
        <f t="shared" si="95"/>
        <v>130_8</v>
      </c>
      <c r="L324" s="54">
        <v>130</v>
      </c>
      <c r="M324" s="54">
        <v>8</v>
      </c>
      <c r="N324" s="54">
        <v>3071</v>
      </c>
      <c r="O324" s="55">
        <v>56</v>
      </c>
      <c r="P324" s="55">
        <v>33</v>
      </c>
      <c r="Q324" s="55">
        <v>9</v>
      </c>
      <c r="R324" s="55">
        <v>5</v>
      </c>
      <c r="S324" s="52">
        <v>0</v>
      </c>
      <c r="T324" s="56">
        <v>3551</v>
      </c>
      <c r="U324" s="56">
        <v>188</v>
      </c>
      <c r="V324" s="56">
        <v>4020</v>
      </c>
      <c r="W324" s="56">
        <v>56</v>
      </c>
      <c r="X324" s="57">
        <v>0.33</v>
      </c>
      <c r="Y324" s="109"/>
      <c r="Z324" s="109"/>
      <c r="AA324" s="109"/>
      <c r="AB324" s="109"/>
      <c r="AC324" s="56">
        <v>4053</v>
      </c>
      <c r="AD324" s="52" t="s">
        <v>35</v>
      </c>
      <c r="AE324" s="52" t="s">
        <v>35</v>
      </c>
      <c r="AF324" s="52" t="s">
        <v>35</v>
      </c>
      <c r="AG324" s="52"/>
      <c r="AH324" s="106"/>
      <c r="AI324" s="59"/>
      <c r="AJ324" s="68" t="s">
        <v>9</v>
      </c>
      <c r="AK324" t="s">
        <v>9</v>
      </c>
      <c r="AL324" s="39" t="s">
        <v>9</v>
      </c>
      <c r="AM324" s="117"/>
      <c r="AN324" s="115" t="s">
        <v>9</v>
      </c>
      <c r="AO324" s="30"/>
      <c r="AQ324" s="5"/>
      <c r="AS324" s="35"/>
      <c r="AT324" s="30" t="s">
        <v>9</v>
      </c>
      <c r="AU324" s="20"/>
      <c r="AV324" t="str">
        <f t="shared" si="86"/>
        <v>musta</v>
      </c>
      <c r="AW324" t="str">
        <f t="shared" si="87"/>
        <v>musta</v>
      </c>
      <c r="AX324" t="str">
        <f t="shared" si="88"/>
        <v>musta</v>
      </c>
      <c r="AY324" s="31">
        <f t="shared" si="89"/>
        <v>10</v>
      </c>
      <c r="AZ324" s="31">
        <f t="shared" si="90"/>
        <v>0</v>
      </c>
      <c r="BA324" s="31">
        <f t="shared" si="91"/>
        <v>0</v>
      </c>
      <c r="BB324" s="31">
        <f t="shared" si="92"/>
        <v>10</v>
      </c>
      <c r="BC324" s="31">
        <f t="shared" si="93"/>
        <v>0</v>
      </c>
      <c r="BM324" s="2" t="s">
        <v>35</v>
      </c>
      <c r="BN324" s="2" t="s">
        <v>35</v>
      </c>
    </row>
    <row r="325" spans="1:66" x14ac:dyDescent="0.25">
      <c r="A325" s="50">
        <v>314</v>
      </c>
      <c r="B325" s="50">
        <v>304</v>
      </c>
      <c r="C325" s="50" t="str">
        <f t="shared" si="82"/>
        <v>130_9_7323</v>
      </c>
      <c r="D325" s="50">
        <v>1</v>
      </c>
      <c r="E325" s="51">
        <f t="shared" si="84"/>
        <v>1300009</v>
      </c>
      <c r="F325" s="76" t="str">
        <f t="shared" si="81"/>
        <v>130_9</v>
      </c>
      <c r="G325" s="80">
        <v>130</v>
      </c>
      <c r="H325" s="52">
        <v>9</v>
      </c>
      <c r="I325" s="52">
        <v>7323</v>
      </c>
      <c r="J325" s="53" t="str">
        <f t="shared" si="85"/>
        <v>ok</v>
      </c>
      <c r="K325" s="54" t="str">
        <f t="shared" si="95"/>
        <v>130_9</v>
      </c>
      <c r="L325" s="54">
        <v>130</v>
      </c>
      <c r="M325" s="54">
        <v>9</v>
      </c>
      <c r="N325" s="54">
        <v>2965</v>
      </c>
      <c r="O325" s="55">
        <v>1</v>
      </c>
      <c r="P325" s="55">
        <v>0</v>
      </c>
      <c r="Q325" s="55">
        <v>1</v>
      </c>
      <c r="R325" s="55">
        <v>0</v>
      </c>
      <c r="S325" s="52">
        <v>0</v>
      </c>
      <c r="T325" s="56">
        <v>3956</v>
      </c>
      <c r="U325" s="56">
        <v>275</v>
      </c>
      <c r="V325" s="56">
        <v>4434</v>
      </c>
      <c r="W325" s="56">
        <v>1</v>
      </c>
      <c r="X325" s="57">
        <v>0</v>
      </c>
      <c r="Y325" s="109"/>
      <c r="Z325" s="109"/>
      <c r="AA325" s="109"/>
      <c r="AB325" s="109"/>
      <c r="AC325" s="56">
        <v>4101</v>
      </c>
      <c r="AD325" s="52" t="s">
        <v>35</v>
      </c>
      <c r="AE325" s="52" t="s">
        <v>35</v>
      </c>
      <c r="AF325" s="52" t="s">
        <v>35</v>
      </c>
      <c r="AG325" s="52"/>
      <c r="AH325" s="106"/>
      <c r="AI325" s="59"/>
      <c r="AJ325" s="68" t="s">
        <v>9</v>
      </c>
      <c r="AK325" t="s">
        <v>9</v>
      </c>
      <c r="AL325" s="39" t="s">
        <v>9</v>
      </c>
      <c r="AM325" s="117"/>
      <c r="AN325" s="115" t="s">
        <v>9</v>
      </c>
      <c r="AO325" s="30"/>
      <c r="AQ325" s="5"/>
      <c r="AS325" s="35"/>
      <c r="AT325" s="30" t="s">
        <v>9</v>
      </c>
      <c r="AU325" s="20"/>
      <c r="AV325" t="str">
        <f t="shared" si="86"/>
        <v>musta</v>
      </c>
      <c r="AW325" t="str">
        <f t="shared" si="87"/>
        <v>musta</v>
      </c>
      <c r="AX325" t="str">
        <f t="shared" si="88"/>
        <v>musta</v>
      </c>
      <c r="AY325" s="31">
        <f t="shared" si="89"/>
        <v>10</v>
      </c>
      <c r="AZ325" s="31">
        <f t="shared" si="90"/>
        <v>0</v>
      </c>
      <c r="BA325" s="31">
        <f t="shared" si="91"/>
        <v>0</v>
      </c>
      <c r="BB325" s="31">
        <f t="shared" si="92"/>
        <v>10</v>
      </c>
      <c r="BC325" s="31">
        <f t="shared" si="93"/>
        <v>0</v>
      </c>
      <c r="BM325" s="2" t="s">
        <v>35</v>
      </c>
      <c r="BN325" s="2" t="s">
        <v>35</v>
      </c>
    </row>
    <row r="326" spans="1:66" x14ac:dyDescent="0.25">
      <c r="A326" s="50">
        <v>315</v>
      </c>
      <c r="B326" s="50">
        <v>305</v>
      </c>
      <c r="C326" s="50" t="str">
        <f t="shared" si="82"/>
        <v>130_10_3368</v>
      </c>
      <c r="D326" s="50">
        <v>1</v>
      </c>
      <c r="E326" s="51">
        <f t="shared" si="84"/>
        <v>1300010</v>
      </c>
      <c r="F326" s="76" t="str">
        <f t="shared" si="81"/>
        <v>130_10</v>
      </c>
      <c r="G326" s="80">
        <v>130</v>
      </c>
      <c r="H326" s="52">
        <v>10</v>
      </c>
      <c r="I326" s="52">
        <v>3368</v>
      </c>
      <c r="J326" s="53" t="str">
        <f t="shared" si="85"/>
        <v>ok</v>
      </c>
      <c r="K326" s="54" t="str">
        <f t="shared" si="95"/>
        <v>130_10</v>
      </c>
      <c r="L326" s="54">
        <v>130</v>
      </c>
      <c r="M326" s="54">
        <v>10</v>
      </c>
      <c r="N326" s="54">
        <v>1484</v>
      </c>
      <c r="O326" s="55">
        <v>1326</v>
      </c>
      <c r="P326" s="55">
        <v>50</v>
      </c>
      <c r="Q326" s="55">
        <v>324</v>
      </c>
      <c r="R326" s="55">
        <v>12</v>
      </c>
      <c r="S326" s="52">
        <v>0</v>
      </c>
      <c r="T326" s="56">
        <v>4100</v>
      </c>
      <c r="U326" s="56">
        <v>227</v>
      </c>
      <c r="V326" s="56">
        <v>4555</v>
      </c>
      <c r="W326" s="56">
        <v>1326</v>
      </c>
      <c r="X326" s="57">
        <v>0.5</v>
      </c>
      <c r="Y326" s="109"/>
      <c r="Z326" s="109"/>
      <c r="AA326" s="109"/>
      <c r="AB326" s="109"/>
      <c r="AC326" s="56">
        <v>3634</v>
      </c>
      <c r="AD326" s="58" t="s">
        <v>34</v>
      </c>
      <c r="AE326" s="58" t="s">
        <v>34</v>
      </c>
      <c r="AF326" s="52" t="s">
        <v>35</v>
      </c>
      <c r="AG326" s="52" t="s">
        <v>36</v>
      </c>
      <c r="AH326" s="106"/>
      <c r="AI326" s="59"/>
      <c r="AJ326" s="68" t="s">
        <v>9</v>
      </c>
      <c r="AK326" t="s">
        <v>9</v>
      </c>
      <c r="AL326" s="39" t="s">
        <v>9</v>
      </c>
      <c r="AM326" s="117"/>
      <c r="AN326" t="s">
        <v>9</v>
      </c>
      <c r="AO326" s="30"/>
      <c r="AQ326" s="5"/>
      <c r="AS326" s="35"/>
      <c r="AT326" s="30" t="s">
        <v>9</v>
      </c>
      <c r="AU326" s="20"/>
      <c r="AV326" t="str">
        <f t="shared" si="86"/>
        <v>musta</v>
      </c>
      <c r="AW326" t="str">
        <f t="shared" si="87"/>
        <v>punainen</v>
      </c>
      <c r="AX326" t="str">
        <f t="shared" si="88"/>
        <v>punainen</v>
      </c>
      <c r="AY326" s="31">
        <f t="shared" si="89"/>
        <v>22</v>
      </c>
      <c r="AZ326" s="31">
        <f t="shared" si="90"/>
        <v>1</v>
      </c>
      <c r="BA326" s="31">
        <f t="shared" si="91"/>
        <v>1</v>
      </c>
      <c r="BB326" s="31">
        <f t="shared" si="92"/>
        <v>10</v>
      </c>
      <c r="BC326" s="31">
        <f t="shared" si="93"/>
        <v>10</v>
      </c>
      <c r="BM326" s="29" t="s">
        <v>34</v>
      </c>
      <c r="BN326" s="29" t="s">
        <v>34</v>
      </c>
    </row>
    <row r="327" spans="1:66" x14ac:dyDescent="0.25">
      <c r="A327" s="50">
        <v>316</v>
      </c>
      <c r="B327" s="50">
        <v>306</v>
      </c>
      <c r="C327" s="50" t="str">
        <f t="shared" si="82"/>
        <v>130_11_8980</v>
      </c>
      <c r="D327" s="50">
        <v>1</v>
      </c>
      <c r="E327" s="51">
        <f t="shared" si="84"/>
        <v>1300011</v>
      </c>
      <c r="F327" s="76" t="str">
        <f t="shared" si="81"/>
        <v>130_11</v>
      </c>
      <c r="G327" s="80">
        <v>130</v>
      </c>
      <c r="H327" s="52">
        <v>11</v>
      </c>
      <c r="I327" s="52">
        <v>8980</v>
      </c>
      <c r="J327" s="53" t="str">
        <f t="shared" si="85"/>
        <v>ok</v>
      </c>
      <c r="K327" s="54" t="str">
        <f t="shared" si="95"/>
        <v>130_11</v>
      </c>
      <c r="L327" s="54">
        <v>130</v>
      </c>
      <c r="M327" s="54">
        <v>11</v>
      </c>
      <c r="N327" s="54">
        <v>8951</v>
      </c>
      <c r="O327" s="55">
        <v>751</v>
      </c>
      <c r="P327" s="55">
        <v>40</v>
      </c>
      <c r="Q327" s="55">
        <v>176</v>
      </c>
      <c r="R327" s="55">
        <v>9</v>
      </c>
      <c r="S327" s="52">
        <v>0</v>
      </c>
      <c r="T327" s="56">
        <v>3508</v>
      </c>
      <c r="U327" s="56">
        <v>99</v>
      </c>
      <c r="V327" s="56">
        <v>3908</v>
      </c>
      <c r="W327" s="56">
        <v>751</v>
      </c>
      <c r="X327" s="57">
        <v>0.4</v>
      </c>
      <c r="Y327" s="109"/>
      <c r="Z327" s="109"/>
      <c r="AA327" s="109"/>
      <c r="AB327" s="109"/>
      <c r="AC327" s="56">
        <v>3974</v>
      </c>
      <c r="AD327" s="58" t="s">
        <v>34</v>
      </c>
      <c r="AE327" s="58" t="s">
        <v>34</v>
      </c>
      <c r="AF327" s="52" t="s">
        <v>35</v>
      </c>
      <c r="AG327" s="52"/>
      <c r="AH327" s="106"/>
      <c r="AI327" s="59"/>
      <c r="AJ327" s="68" t="s">
        <v>9</v>
      </c>
      <c r="AK327" t="s">
        <v>9</v>
      </c>
      <c r="AL327" s="39" t="s">
        <v>9</v>
      </c>
      <c r="AM327" s="117"/>
      <c r="AN327" s="115" t="s">
        <v>9</v>
      </c>
      <c r="AO327" s="30"/>
      <c r="AQ327" s="5"/>
      <c r="AS327" s="35"/>
      <c r="AT327" s="30" t="s">
        <v>9</v>
      </c>
      <c r="AU327" s="20"/>
      <c r="AV327" t="str">
        <f t="shared" si="86"/>
        <v>musta</v>
      </c>
      <c r="AW327" t="str">
        <f t="shared" si="87"/>
        <v>punainen</v>
      </c>
      <c r="AX327" t="str">
        <f t="shared" si="88"/>
        <v>punainen</v>
      </c>
      <c r="AY327" s="31">
        <f t="shared" si="89"/>
        <v>21</v>
      </c>
      <c r="AZ327" s="31">
        <f t="shared" si="90"/>
        <v>1</v>
      </c>
      <c r="BA327" s="31">
        <f t="shared" si="91"/>
        <v>0</v>
      </c>
      <c r="BB327" s="31">
        <f t="shared" si="92"/>
        <v>10</v>
      </c>
      <c r="BC327" s="31">
        <f t="shared" si="93"/>
        <v>10</v>
      </c>
      <c r="BM327" s="29" t="s">
        <v>34</v>
      </c>
      <c r="BN327" s="29" t="s">
        <v>34</v>
      </c>
    </row>
    <row r="328" spans="1:66" x14ac:dyDescent="0.25">
      <c r="A328" s="50">
        <v>317</v>
      </c>
      <c r="B328" s="50">
        <v>307</v>
      </c>
      <c r="C328" s="50" t="str">
        <f t="shared" si="82"/>
        <v>130_12_4308</v>
      </c>
      <c r="D328" s="50">
        <v>1</v>
      </c>
      <c r="E328" s="51">
        <f t="shared" si="84"/>
        <v>1300012</v>
      </c>
      <c r="F328" s="76" t="str">
        <f t="shared" si="81"/>
        <v>130_12</v>
      </c>
      <c r="G328" s="80">
        <v>130</v>
      </c>
      <c r="H328" s="52">
        <v>12</v>
      </c>
      <c r="I328" s="52">
        <v>4308</v>
      </c>
      <c r="J328" s="53" t="str">
        <f t="shared" si="85"/>
        <v>ok</v>
      </c>
      <c r="K328" s="54" t="str">
        <f t="shared" si="95"/>
        <v>130_12</v>
      </c>
      <c r="L328" s="54">
        <v>130</v>
      </c>
      <c r="M328" s="54">
        <v>12</v>
      </c>
      <c r="N328" s="54">
        <v>4881</v>
      </c>
      <c r="O328" s="55">
        <v>854</v>
      </c>
      <c r="P328" s="55">
        <v>65</v>
      </c>
      <c r="Q328" s="55">
        <v>90</v>
      </c>
      <c r="R328" s="55">
        <v>7</v>
      </c>
      <c r="S328" s="52">
        <v>0</v>
      </c>
      <c r="T328" s="56">
        <v>3068</v>
      </c>
      <c r="U328" s="56">
        <v>80</v>
      </c>
      <c r="V328" s="56">
        <v>3399</v>
      </c>
      <c r="W328" s="56">
        <v>854</v>
      </c>
      <c r="X328" s="57">
        <v>0.65</v>
      </c>
      <c r="Y328" s="109"/>
      <c r="Z328" s="109"/>
      <c r="AA328" s="109"/>
      <c r="AB328" s="109"/>
      <c r="AC328" s="56">
        <v>3730</v>
      </c>
      <c r="AD328" s="52" t="s">
        <v>35</v>
      </c>
      <c r="AE328" s="52" t="s">
        <v>35</v>
      </c>
      <c r="AF328" s="52" t="s">
        <v>35</v>
      </c>
      <c r="AG328" s="52"/>
      <c r="AH328" s="106"/>
      <c r="AI328" s="59"/>
      <c r="AJ328" s="68" t="s">
        <v>9</v>
      </c>
      <c r="AK328" t="s">
        <v>9</v>
      </c>
      <c r="AL328" s="39" t="s">
        <v>9</v>
      </c>
      <c r="AM328" s="117"/>
      <c r="AN328" s="115" t="s">
        <v>9</v>
      </c>
      <c r="AO328" s="30"/>
      <c r="AQ328" s="5"/>
      <c r="AS328" s="35"/>
      <c r="AT328" s="30" t="s">
        <v>9</v>
      </c>
      <c r="AU328" s="20"/>
      <c r="AV328" t="str">
        <f t="shared" si="86"/>
        <v>punainen</v>
      </c>
      <c r="AW328" t="str">
        <f t="shared" si="87"/>
        <v>punainen</v>
      </c>
      <c r="AX328" t="str">
        <f t="shared" si="88"/>
        <v>musta</v>
      </c>
      <c r="AY328" s="31">
        <f t="shared" si="89"/>
        <v>20</v>
      </c>
      <c r="AZ328" s="31">
        <f t="shared" si="90"/>
        <v>10</v>
      </c>
      <c r="BA328" s="31">
        <f t="shared" si="91"/>
        <v>0</v>
      </c>
      <c r="BB328" s="31">
        <f t="shared" si="92"/>
        <v>10</v>
      </c>
      <c r="BC328" s="31">
        <f t="shared" si="93"/>
        <v>0</v>
      </c>
      <c r="BM328" s="2" t="s">
        <v>35</v>
      </c>
      <c r="BN328" s="2" t="s">
        <v>35</v>
      </c>
    </row>
    <row r="329" spans="1:66" x14ac:dyDescent="0.25">
      <c r="A329" s="50">
        <v>318</v>
      </c>
      <c r="B329" s="50">
        <v>308</v>
      </c>
      <c r="C329" s="50" t="str">
        <f t="shared" si="82"/>
        <v>130_13_7583</v>
      </c>
      <c r="D329" s="50">
        <v>1</v>
      </c>
      <c r="E329" s="51">
        <f t="shared" si="84"/>
        <v>1300013</v>
      </c>
      <c r="F329" s="76" t="str">
        <f t="shared" si="81"/>
        <v>130_13</v>
      </c>
      <c r="G329" s="80">
        <v>130</v>
      </c>
      <c r="H329" s="52">
        <v>13</v>
      </c>
      <c r="I329" s="52">
        <v>7583</v>
      </c>
      <c r="J329" s="53" t="str">
        <f t="shared" si="85"/>
        <v>ok</v>
      </c>
      <c r="K329" s="54" t="str">
        <f t="shared" si="95"/>
        <v>130_13</v>
      </c>
      <c r="L329" s="54">
        <v>130</v>
      </c>
      <c r="M329" s="54">
        <v>13</v>
      </c>
      <c r="N329" s="54">
        <v>6982</v>
      </c>
      <c r="O329" s="55">
        <v>196</v>
      </c>
      <c r="P329" s="55">
        <v>49</v>
      </c>
      <c r="Q329" s="55">
        <v>28</v>
      </c>
      <c r="R329" s="55">
        <v>9</v>
      </c>
      <c r="S329" s="52">
        <v>0</v>
      </c>
      <c r="T329" s="56">
        <v>2638</v>
      </c>
      <c r="U329" s="56">
        <v>100</v>
      </c>
      <c r="V329" s="56">
        <v>2955</v>
      </c>
      <c r="W329" s="56">
        <v>196</v>
      </c>
      <c r="X329" s="57">
        <v>0.49</v>
      </c>
      <c r="Y329" s="109"/>
      <c r="Z329" s="109"/>
      <c r="AA329" s="109"/>
      <c r="AB329" s="109"/>
      <c r="AC329" s="56">
        <v>3765</v>
      </c>
      <c r="AD329" s="52" t="s">
        <v>35</v>
      </c>
      <c r="AE329" s="52" t="s">
        <v>35</v>
      </c>
      <c r="AF329" s="52" t="s">
        <v>35</v>
      </c>
      <c r="AG329" s="52"/>
      <c r="AH329" s="106"/>
      <c r="AI329" s="59"/>
      <c r="AJ329" s="68" t="s">
        <v>9</v>
      </c>
      <c r="AK329" t="s">
        <v>9</v>
      </c>
      <c r="AL329" s="39" t="s">
        <v>9</v>
      </c>
      <c r="AM329" s="117"/>
      <c r="AN329" s="115" t="s">
        <v>9</v>
      </c>
      <c r="AO329" s="30"/>
      <c r="AQ329" s="5"/>
      <c r="AS329" s="35"/>
      <c r="AT329" s="30" t="s">
        <v>9</v>
      </c>
      <c r="AU329" s="20"/>
      <c r="AV329" t="str">
        <f t="shared" si="86"/>
        <v>musta</v>
      </c>
      <c r="AW329" t="str">
        <f t="shared" si="87"/>
        <v>punainen</v>
      </c>
      <c r="AX329" t="str">
        <f t="shared" si="88"/>
        <v>musta</v>
      </c>
      <c r="AY329" s="31">
        <f t="shared" si="89"/>
        <v>11</v>
      </c>
      <c r="AZ329" s="31">
        <f t="shared" si="90"/>
        <v>1</v>
      </c>
      <c r="BA329" s="31">
        <f t="shared" si="91"/>
        <v>0</v>
      </c>
      <c r="BB329" s="31">
        <f t="shared" si="92"/>
        <v>10</v>
      </c>
      <c r="BC329" s="31">
        <f t="shared" si="93"/>
        <v>0</v>
      </c>
      <c r="BM329" s="2" t="s">
        <v>35</v>
      </c>
      <c r="BN329" s="2" t="s">
        <v>35</v>
      </c>
    </row>
    <row r="330" spans="1:66" x14ac:dyDescent="0.25">
      <c r="A330" s="50">
        <v>319</v>
      </c>
      <c r="B330" s="50">
        <v>309</v>
      </c>
      <c r="C330" s="50" t="str">
        <f t="shared" si="82"/>
        <v>130_14_8195</v>
      </c>
      <c r="D330" s="50">
        <v>1</v>
      </c>
      <c r="E330" s="51">
        <f t="shared" si="84"/>
        <v>1300014</v>
      </c>
      <c r="F330" s="76" t="str">
        <f t="shared" si="81"/>
        <v>130_14</v>
      </c>
      <c r="G330" s="81">
        <v>130</v>
      </c>
      <c r="H330" s="52">
        <v>14</v>
      </c>
      <c r="I330" s="52">
        <v>8195</v>
      </c>
      <c r="J330" s="53" t="str">
        <f t="shared" si="85"/>
        <v>ok</v>
      </c>
      <c r="K330" s="54" t="str">
        <f t="shared" si="95"/>
        <v>130_14</v>
      </c>
      <c r="L330" s="54">
        <v>130</v>
      </c>
      <c r="M330" s="54">
        <v>14</v>
      </c>
      <c r="N330" s="54">
        <v>12744</v>
      </c>
      <c r="O330" s="55">
        <v>198</v>
      </c>
      <c r="P330" s="55">
        <v>13</v>
      </c>
      <c r="Q330" s="55">
        <v>99</v>
      </c>
      <c r="R330" s="55">
        <v>6</v>
      </c>
      <c r="S330" s="52">
        <v>0</v>
      </c>
      <c r="T330" s="56">
        <v>3472</v>
      </c>
      <c r="U330" s="56">
        <v>235</v>
      </c>
      <c r="V330" s="56">
        <v>4014</v>
      </c>
      <c r="W330" s="56">
        <v>198</v>
      </c>
      <c r="X330" s="57">
        <v>0.13</v>
      </c>
      <c r="Y330" s="109"/>
      <c r="Z330" s="109"/>
      <c r="AA330" s="109"/>
      <c r="AB330" s="109"/>
      <c r="AC330" s="56">
        <v>5563</v>
      </c>
      <c r="AD330" s="61" t="s">
        <v>34</v>
      </c>
      <c r="AE330" s="52" t="s">
        <v>35</v>
      </c>
      <c r="AF330" s="52" t="s">
        <v>35</v>
      </c>
      <c r="AG330" s="52"/>
      <c r="AH330" s="106"/>
      <c r="AI330" s="59"/>
      <c r="AJ330" s="68" t="s">
        <v>9</v>
      </c>
      <c r="AK330" t="s">
        <v>51</v>
      </c>
      <c r="AL330" s="39" t="s">
        <v>51</v>
      </c>
      <c r="AM330" s="117"/>
      <c r="AN330" s="115" t="s">
        <v>51</v>
      </c>
      <c r="AO330" s="30"/>
      <c r="AQ330" s="5"/>
      <c r="AS330" s="35"/>
      <c r="AT330" s="30" t="s">
        <v>51</v>
      </c>
      <c r="AU330" s="20"/>
      <c r="AV330" t="str">
        <f t="shared" si="86"/>
        <v>musta</v>
      </c>
      <c r="AW330" t="str">
        <f t="shared" si="87"/>
        <v>musta</v>
      </c>
      <c r="AX330" t="str">
        <f t="shared" si="88"/>
        <v>musta</v>
      </c>
      <c r="AY330" s="31">
        <f t="shared" si="89"/>
        <v>11</v>
      </c>
      <c r="AZ330" s="31">
        <f t="shared" si="90"/>
        <v>0</v>
      </c>
      <c r="BA330" s="31">
        <f t="shared" si="91"/>
        <v>0</v>
      </c>
      <c r="BB330" s="31">
        <f t="shared" si="92"/>
        <v>10</v>
      </c>
      <c r="BC330" s="31">
        <f t="shared" si="93"/>
        <v>1</v>
      </c>
      <c r="BM330" s="32" t="s">
        <v>34</v>
      </c>
      <c r="BN330" s="2" t="s">
        <v>35</v>
      </c>
    </row>
    <row r="331" spans="1:66" x14ac:dyDescent="0.25">
      <c r="A331" s="50">
        <v>320</v>
      </c>
      <c r="B331" s="50">
        <v>310</v>
      </c>
      <c r="C331" s="50" t="str">
        <f t="shared" si="82"/>
        <v>130_15_5380</v>
      </c>
      <c r="D331" s="50">
        <v>1</v>
      </c>
      <c r="E331" s="51">
        <f t="shared" si="84"/>
        <v>1300015</v>
      </c>
      <c r="F331" s="76" t="str">
        <f t="shared" si="81"/>
        <v>130_15</v>
      </c>
      <c r="G331" s="80">
        <v>130</v>
      </c>
      <c r="H331" s="52">
        <v>15</v>
      </c>
      <c r="I331" s="52">
        <v>5380</v>
      </c>
      <c r="J331" s="53" t="str">
        <f t="shared" si="85"/>
        <v>ok</v>
      </c>
      <c r="K331" s="54" t="str">
        <f t="shared" si="95"/>
        <v>130_15</v>
      </c>
      <c r="L331" s="54">
        <v>130</v>
      </c>
      <c r="M331" s="54">
        <v>15</v>
      </c>
      <c r="N331" s="54">
        <v>5350</v>
      </c>
      <c r="O331" s="55">
        <v>367</v>
      </c>
      <c r="P331" s="55">
        <v>32</v>
      </c>
      <c r="Q331" s="55">
        <v>186</v>
      </c>
      <c r="R331" s="55">
        <v>16</v>
      </c>
      <c r="S331" s="52">
        <v>0</v>
      </c>
      <c r="T331" s="56">
        <v>2324</v>
      </c>
      <c r="U331" s="56">
        <v>99</v>
      </c>
      <c r="V331" s="56">
        <v>2449</v>
      </c>
      <c r="W331" s="56">
        <v>367</v>
      </c>
      <c r="X331" s="57">
        <v>0.32</v>
      </c>
      <c r="Y331" s="109"/>
      <c r="Z331" s="109"/>
      <c r="AA331" s="109"/>
      <c r="AB331" s="109"/>
      <c r="AC331" s="56">
        <v>1216</v>
      </c>
      <c r="AD331" s="52" t="s">
        <v>35</v>
      </c>
      <c r="AE331" s="52" t="s">
        <v>35</v>
      </c>
      <c r="AF331" s="52" t="s">
        <v>35</v>
      </c>
      <c r="AG331" s="52"/>
      <c r="AH331" s="106"/>
      <c r="AI331" s="59"/>
      <c r="AJ331" s="68" t="s">
        <v>9</v>
      </c>
      <c r="AK331" t="s">
        <v>51</v>
      </c>
      <c r="AL331" s="39" t="s">
        <v>51</v>
      </c>
      <c r="AM331" s="117"/>
      <c r="AN331" s="115" t="s">
        <v>51</v>
      </c>
      <c r="AO331" s="30"/>
      <c r="AQ331" s="5"/>
      <c r="AS331" s="35"/>
      <c r="AT331" s="30" t="s">
        <v>51</v>
      </c>
      <c r="AU331" s="20"/>
      <c r="AV331" t="str">
        <f t="shared" si="86"/>
        <v>musta</v>
      </c>
      <c r="AW331" t="str">
        <f t="shared" si="87"/>
        <v>musta</v>
      </c>
      <c r="AX331" t="str">
        <f t="shared" si="88"/>
        <v>musta</v>
      </c>
      <c r="AY331" s="31">
        <f t="shared" si="89"/>
        <v>10</v>
      </c>
      <c r="AZ331" s="31">
        <f t="shared" si="90"/>
        <v>0</v>
      </c>
      <c r="BA331" s="31">
        <f t="shared" si="91"/>
        <v>0</v>
      </c>
      <c r="BB331" s="31">
        <f t="shared" si="92"/>
        <v>10</v>
      </c>
      <c r="BC331" s="31">
        <f t="shared" si="93"/>
        <v>0</v>
      </c>
      <c r="BM331" s="2" t="s">
        <v>35</v>
      </c>
      <c r="BN331" s="2" t="s">
        <v>35</v>
      </c>
    </row>
    <row r="332" spans="1:66" x14ac:dyDescent="0.25">
      <c r="A332" s="50">
        <v>321</v>
      </c>
      <c r="B332" s="50">
        <v>311</v>
      </c>
      <c r="C332" s="50" t="str">
        <f t="shared" si="82"/>
        <v>130_16_7464</v>
      </c>
      <c r="D332" s="50">
        <v>1</v>
      </c>
      <c r="E332" s="51">
        <f t="shared" si="84"/>
        <v>1300016</v>
      </c>
      <c r="F332" s="76" t="str">
        <f t="shared" ref="F332:F395" si="96">CONCATENATE(G332,"_",H332)</f>
        <v>130_16</v>
      </c>
      <c r="G332" s="80">
        <v>130</v>
      </c>
      <c r="H332" s="52">
        <v>16</v>
      </c>
      <c r="I332" s="52">
        <v>7464</v>
      </c>
      <c r="J332" s="53" t="str">
        <f t="shared" si="85"/>
        <v>ok</v>
      </c>
      <c r="K332" s="54" t="str">
        <f t="shared" si="95"/>
        <v>130_16</v>
      </c>
      <c r="L332" s="54">
        <v>130</v>
      </c>
      <c r="M332" s="54">
        <v>16</v>
      </c>
      <c r="N332" s="54">
        <v>9037</v>
      </c>
      <c r="O332" s="55">
        <v>316</v>
      </c>
      <c r="P332" s="55">
        <v>36</v>
      </c>
      <c r="Q332" s="55">
        <v>141</v>
      </c>
      <c r="R332" s="55">
        <v>13</v>
      </c>
      <c r="S332" s="52">
        <v>0</v>
      </c>
      <c r="T332" s="56">
        <v>2125</v>
      </c>
      <c r="U332" s="56">
        <v>67</v>
      </c>
      <c r="V332" s="56">
        <v>2221</v>
      </c>
      <c r="W332" s="56">
        <v>316</v>
      </c>
      <c r="X332" s="57">
        <v>0.36</v>
      </c>
      <c r="Y332" s="109"/>
      <c r="Z332" s="109"/>
      <c r="AA332" s="109"/>
      <c r="AB332" s="109"/>
      <c r="AC332" s="56">
        <v>1031</v>
      </c>
      <c r="AD332" s="52" t="s">
        <v>35</v>
      </c>
      <c r="AE332" s="52" t="s">
        <v>35</v>
      </c>
      <c r="AF332" s="52" t="s">
        <v>35</v>
      </c>
      <c r="AG332" s="52"/>
      <c r="AH332" s="106"/>
      <c r="AI332" s="59"/>
      <c r="AJ332" s="68" t="s">
        <v>9</v>
      </c>
      <c r="AK332" t="s">
        <v>9</v>
      </c>
      <c r="AL332" s="39" t="s">
        <v>9</v>
      </c>
      <c r="AM332" s="117"/>
      <c r="AN332" s="115" t="s">
        <v>9</v>
      </c>
      <c r="AO332" s="30"/>
      <c r="AQ332" s="5"/>
      <c r="AS332" s="35"/>
      <c r="AT332" s="30" t="s">
        <v>9</v>
      </c>
      <c r="AU332" s="20"/>
      <c r="AV332" t="str">
        <f t="shared" si="86"/>
        <v>musta</v>
      </c>
      <c r="AW332" t="str">
        <f t="shared" si="87"/>
        <v>musta</v>
      </c>
      <c r="AX332" t="str">
        <f t="shared" si="88"/>
        <v>musta</v>
      </c>
      <c r="AY332" s="31">
        <f t="shared" si="89"/>
        <v>10</v>
      </c>
      <c r="AZ332" s="31">
        <f t="shared" si="90"/>
        <v>0</v>
      </c>
      <c r="BA332" s="31">
        <f t="shared" si="91"/>
        <v>0</v>
      </c>
      <c r="BB332" s="31">
        <f t="shared" si="92"/>
        <v>10</v>
      </c>
      <c r="BC332" s="31">
        <f t="shared" si="93"/>
        <v>0</v>
      </c>
      <c r="BM332" s="2" t="s">
        <v>35</v>
      </c>
      <c r="BN332" s="2" t="s">
        <v>35</v>
      </c>
    </row>
    <row r="333" spans="1:66" x14ac:dyDescent="0.25">
      <c r="A333" s="50">
        <v>322</v>
      </c>
      <c r="B333" s="50">
        <v>312</v>
      </c>
      <c r="C333" s="50" t="str">
        <f t="shared" ref="C333:C396" si="97">CONCATENATE(G333,"_",H333,"_",I333)</f>
        <v>130_17_5151</v>
      </c>
      <c r="D333" s="50">
        <v>1</v>
      </c>
      <c r="E333" s="51">
        <f t="shared" si="84"/>
        <v>1300017</v>
      </c>
      <c r="F333" s="76" t="str">
        <f t="shared" si="96"/>
        <v>130_17</v>
      </c>
      <c r="G333" s="80">
        <v>130</v>
      </c>
      <c r="H333" s="52">
        <v>17</v>
      </c>
      <c r="I333" s="52">
        <v>5151</v>
      </c>
      <c r="J333" s="53" t="str">
        <f t="shared" si="85"/>
        <v>ok</v>
      </c>
      <c r="K333" s="54" t="str">
        <f t="shared" si="95"/>
        <v>130_17</v>
      </c>
      <c r="L333" s="54">
        <v>130</v>
      </c>
      <c r="M333" s="54">
        <v>17</v>
      </c>
      <c r="N333" s="54">
        <v>3549</v>
      </c>
      <c r="O333" s="55">
        <v>2</v>
      </c>
      <c r="P333" s="55">
        <v>2</v>
      </c>
      <c r="Q333" s="55">
        <v>0</v>
      </c>
      <c r="R333" s="55">
        <v>0</v>
      </c>
      <c r="S333" s="52">
        <v>0</v>
      </c>
      <c r="T333" s="56">
        <v>1709</v>
      </c>
      <c r="U333" s="56">
        <v>72</v>
      </c>
      <c r="V333" s="56">
        <v>1823</v>
      </c>
      <c r="W333" s="56">
        <v>2</v>
      </c>
      <c r="X333" s="57">
        <v>0.02</v>
      </c>
      <c r="Y333" s="109"/>
      <c r="Z333" s="109"/>
      <c r="AA333" s="109"/>
      <c r="AB333" s="109"/>
      <c r="AC333" s="56">
        <v>907</v>
      </c>
      <c r="AD333" s="52" t="s">
        <v>35</v>
      </c>
      <c r="AE333" s="52" t="s">
        <v>35</v>
      </c>
      <c r="AF333" s="52" t="s">
        <v>35</v>
      </c>
      <c r="AG333" s="52"/>
      <c r="AH333" s="106"/>
      <c r="AI333" s="59"/>
      <c r="AJ333" s="68" t="s">
        <v>9</v>
      </c>
      <c r="AK333" t="s">
        <v>9</v>
      </c>
      <c r="AL333" s="39" t="s">
        <v>9</v>
      </c>
      <c r="AM333" s="117"/>
      <c r="AN333" s="115" t="s">
        <v>9</v>
      </c>
      <c r="AO333" s="30"/>
      <c r="AQ333" s="5"/>
      <c r="AS333" s="35"/>
      <c r="AT333" s="30" t="s">
        <v>9</v>
      </c>
      <c r="AU333" s="20"/>
      <c r="AV333" t="str">
        <f t="shared" si="86"/>
        <v>musta</v>
      </c>
      <c r="AW333" t="str">
        <f t="shared" si="87"/>
        <v>musta</v>
      </c>
      <c r="AX333" t="str">
        <f t="shared" si="88"/>
        <v>musta</v>
      </c>
      <c r="AY333" s="31">
        <f t="shared" si="89"/>
        <v>10</v>
      </c>
      <c r="AZ333" s="31">
        <f t="shared" si="90"/>
        <v>0</v>
      </c>
      <c r="BA333" s="31">
        <f t="shared" si="91"/>
        <v>0</v>
      </c>
      <c r="BB333" s="31">
        <f t="shared" si="92"/>
        <v>10</v>
      </c>
      <c r="BC333" s="31">
        <f t="shared" si="93"/>
        <v>0</v>
      </c>
      <c r="BM333" s="2" t="s">
        <v>35</v>
      </c>
      <c r="BN333" s="2" t="s">
        <v>35</v>
      </c>
    </row>
    <row r="334" spans="1:66" x14ac:dyDescent="0.25">
      <c r="A334" s="50">
        <v>323</v>
      </c>
      <c r="B334" s="50">
        <v>313</v>
      </c>
      <c r="C334" s="50" t="str">
        <f t="shared" si="97"/>
        <v>130_18_5051</v>
      </c>
      <c r="D334" s="50">
        <v>1</v>
      </c>
      <c r="E334" s="51">
        <f t="shared" si="84"/>
        <v>1300018</v>
      </c>
      <c r="F334" s="76" t="str">
        <f t="shared" si="96"/>
        <v>130_18</v>
      </c>
      <c r="G334" s="80">
        <v>130</v>
      </c>
      <c r="H334" s="52">
        <v>18</v>
      </c>
      <c r="I334" s="52">
        <v>5051</v>
      </c>
      <c r="J334" s="53" t="str">
        <f t="shared" si="85"/>
        <v>ok</v>
      </c>
      <c r="K334" s="54" t="str">
        <f t="shared" si="95"/>
        <v>130_18</v>
      </c>
      <c r="L334" s="54">
        <v>130</v>
      </c>
      <c r="M334" s="54">
        <v>18</v>
      </c>
      <c r="N334" s="54">
        <v>5055</v>
      </c>
      <c r="O334" s="55">
        <v>1367</v>
      </c>
      <c r="P334" s="55">
        <v>93</v>
      </c>
      <c r="Q334" s="55">
        <v>842</v>
      </c>
      <c r="R334" s="55">
        <v>50</v>
      </c>
      <c r="S334" s="52">
        <v>0</v>
      </c>
      <c r="T334" s="56">
        <v>1010</v>
      </c>
      <c r="U334" s="56">
        <v>55</v>
      </c>
      <c r="V334" s="56">
        <v>1053</v>
      </c>
      <c r="W334" s="56">
        <v>1367</v>
      </c>
      <c r="X334" s="57">
        <v>0.93</v>
      </c>
      <c r="Y334" s="109"/>
      <c r="Z334" s="109"/>
      <c r="AA334" s="109"/>
      <c r="AB334" s="109"/>
      <c r="AC334" s="56">
        <v>408</v>
      </c>
      <c r="AD334" s="52" t="s">
        <v>35</v>
      </c>
      <c r="AE334" s="52" t="s">
        <v>35</v>
      </c>
      <c r="AF334" s="52" t="s">
        <v>35</v>
      </c>
      <c r="AG334" s="52"/>
      <c r="AH334" s="106"/>
      <c r="AI334" s="59"/>
      <c r="AJ334" s="68" t="s">
        <v>9</v>
      </c>
      <c r="AK334" t="s">
        <v>9</v>
      </c>
      <c r="AL334" s="39" t="s">
        <v>9</v>
      </c>
      <c r="AM334" s="117"/>
      <c r="AN334" s="115" t="s">
        <v>9</v>
      </c>
      <c r="AO334" s="30"/>
      <c r="AQ334" s="5"/>
      <c r="AS334" s="35"/>
      <c r="AT334" s="30" t="s">
        <v>9</v>
      </c>
      <c r="AU334" s="20"/>
      <c r="AV334" t="str">
        <f t="shared" si="86"/>
        <v>punainen</v>
      </c>
      <c r="AW334" t="str">
        <f t="shared" si="87"/>
        <v>musta</v>
      </c>
      <c r="AX334" t="str">
        <f t="shared" si="88"/>
        <v>musta</v>
      </c>
      <c r="AY334" s="31">
        <f t="shared" si="89"/>
        <v>12</v>
      </c>
      <c r="AZ334" s="31">
        <f t="shared" si="90"/>
        <v>10</v>
      </c>
      <c r="BA334" s="31">
        <f t="shared" si="91"/>
        <v>1</v>
      </c>
      <c r="BB334" s="31">
        <f t="shared" si="92"/>
        <v>1</v>
      </c>
      <c r="BC334" s="31">
        <f t="shared" si="93"/>
        <v>0</v>
      </c>
      <c r="BM334" s="2" t="s">
        <v>35</v>
      </c>
      <c r="BN334" s="2" t="s">
        <v>35</v>
      </c>
    </row>
    <row r="335" spans="1:66" x14ac:dyDescent="0.25">
      <c r="A335" s="50">
        <v>324</v>
      </c>
      <c r="B335" s="50">
        <v>314</v>
      </c>
      <c r="C335" s="50" t="str">
        <f t="shared" si="97"/>
        <v>132_1_4797</v>
      </c>
      <c r="D335" s="50">
        <v>1</v>
      </c>
      <c r="E335" s="51">
        <f t="shared" si="84"/>
        <v>1320001</v>
      </c>
      <c r="F335" s="76" t="str">
        <f t="shared" si="96"/>
        <v>132_1</v>
      </c>
      <c r="G335" s="80">
        <v>132</v>
      </c>
      <c r="H335" s="52">
        <v>1</v>
      </c>
      <c r="I335" s="52">
        <v>4797</v>
      </c>
      <c r="J335" s="53" t="str">
        <f t="shared" si="85"/>
        <v>ok</v>
      </c>
      <c r="K335" s="54" t="str">
        <f t="shared" si="95"/>
        <v>132_1</v>
      </c>
      <c r="L335" s="54">
        <v>132</v>
      </c>
      <c r="M335" s="54">
        <v>1</v>
      </c>
      <c r="N335" s="54">
        <v>4702</v>
      </c>
      <c r="O335" s="55">
        <v>10330</v>
      </c>
      <c r="P335" s="55">
        <v>79</v>
      </c>
      <c r="Q335" s="55">
        <v>1873</v>
      </c>
      <c r="R335" s="55">
        <v>14</v>
      </c>
      <c r="S335" s="52">
        <v>0</v>
      </c>
      <c r="T335" s="56">
        <v>16183</v>
      </c>
      <c r="U335" s="56">
        <v>956</v>
      </c>
      <c r="V335" s="56">
        <v>17755</v>
      </c>
      <c r="W335" s="56">
        <v>10330</v>
      </c>
      <c r="X335" s="57">
        <v>0.79</v>
      </c>
      <c r="Y335" s="109"/>
      <c r="Z335" s="109"/>
      <c r="AA335" s="109"/>
      <c r="AB335" s="109"/>
      <c r="AC335" s="56">
        <v>9233</v>
      </c>
      <c r="AD335" s="58" t="s">
        <v>34</v>
      </c>
      <c r="AE335" s="58" t="s">
        <v>34</v>
      </c>
      <c r="AF335" s="52" t="s">
        <v>36</v>
      </c>
      <c r="AG335" s="52" t="s">
        <v>36</v>
      </c>
      <c r="AH335" s="106"/>
      <c r="AI335" s="59"/>
      <c r="AJ335" s="68" t="s">
        <v>10</v>
      </c>
      <c r="AK335" t="s">
        <v>10</v>
      </c>
      <c r="AL335" s="39" t="s">
        <v>10</v>
      </c>
      <c r="AM335" s="117"/>
      <c r="AN335" s="115" t="s">
        <v>10</v>
      </c>
      <c r="AO335" s="30"/>
      <c r="AQ335" s="5"/>
      <c r="AS335" s="35"/>
      <c r="AT335" s="30" t="s">
        <v>10</v>
      </c>
      <c r="AU335" s="20"/>
      <c r="AV335" t="str">
        <f t="shared" si="86"/>
        <v>punainen</v>
      </c>
      <c r="AW335" t="str">
        <f t="shared" si="87"/>
        <v>punainen</v>
      </c>
      <c r="AX335" t="str">
        <f t="shared" si="88"/>
        <v>punainen</v>
      </c>
      <c r="AY335" s="31">
        <f t="shared" si="89"/>
        <v>40</v>
      </c>
      <c r="AZ335" s="31">
        <f t="shared" si="90"/>
        <v>10</v>
      </c>
      <c r="BA335" s="31">
        <f t="shared" si="91"/>
        <v>10</v>
      </c>
      <c r="BB335" s="31">
        <f t="shared" si="92"/>
        <v>10</v>
      </c>
      <c r="BC335" s="31">
        <f t="shared" si="93"/>
        <v>10</v>
      </c>
      <c r="BM335" s="2" t="s">
        <v>35</v>
      </c>
      <c r="BN335" s="2" t="s">
        <v>35</v>
      </c>
    </row>
    <row r="336" spans="1:66" x14ac:dyDescent="0.25">
      <c r="A336" s="50">
        <v>325</v>
      </c>
      <c r="B336" s="50">
        <v>315</v>
      </c>
      <c r="C336" s="50" t="str">
        <f t="shared" si="97"/>
        <v>132_2_8488</v>
      </c>
      <c r="D336" s="50">
        <v>1</v>
      </c>
      <c r="E336" s="51">
        <f t="shared" si="84"/>
        <v>1320002</v>
      </c>
      <c r="F336" s="76" t="str">
        <f t="shared" si="96"/>
        <v>132_2</v>
      </c>
      <c r="G336" s="80">
        <v>132</v>
      </c>
      <c r="H336" s="52">
        <v>2</v>
      </c>
      <c r="I336" s="52">
        <v>8488</v>
      </c>
      <c r="J336" s="53" t="str">
        <f t="shared" si="85"/>
        <v>ok</v>
      </c>
      <c r="K336" s="54" t="str">
        <f t="shared" si="95"/>
        <v>132_2</v>
      </c>
      <c r="L336" s="54">
        <v>132</v>
      </c>
      <c r="M336" s="54">
        <v>2</v>
      </c>
      <c r="N336" s="54">
        <v>8421</v>
      </c>
      <c r="O336" s="55">
        <v>4051</v>
      </c>
      <c r="P336" s="55">
        <v>70</v>
      </c>
      <c r="Q336" s="55">
        <v>1863</v>
      </c>
      <c r="R336" s="55">
        <v>32</v>
      </c>
      <c r="S336" s="52">
        <v>0</v>
      </c>
      <c r="T336" s="56">
        <v>9423</v>
      </c>
      <c r="U336" s="56">
        <v>428</v>
      </c>
      <c r="V336" s="56">
        <v>10434</v>
      </c>
      <c r="W336" s="56">
        <v>4051</v>
      </c>
      <c r="X336" s="57">
        <v>0.7</v>
      </c>
      <c r="Y336" s="109"/>
      <c r="Z336" s="109"/>
      <c r="AA336" s="109"/>
      <c r="AB336" s="109"/>
      <c r="AC336" s="56">
        <v>3768</v>
      </c>
      <c r="AD336" s="61" t="s">
        <v>34</v>
      </c>
      <c r="AE336" s="52" t="s">
        <v>35</v>
      </c>
      <c r="AF336" s="52" t="s">
        <v>36</v>
      </c>
      <c r="AG336" s="52"/>
      <c r="AH336" s="106"/>
      <c r="AI336" s="59"/>
      <c r="AJ336" s="68" t="s">
        <v>9</v>
      </c>
      <c r="AK336" t="s">
        <v>51</v>
      </c>
      <c r="AL336" s="39" t="s">
        <v>51</v>
      </c>
      <c r="AM336" s="117"/>
      <c r="AN336" s="115" t="s">
        <v>51</v>
      </c>
      <c r="AO336" s="30"/>
      <c r="AQ336" s="5"/>
      <c r="AS336" s="35"/>
      <c r="AT336" s="30" t="s">
        <v>9</v>
      </c>
      <c r="AU336" s="20"/>
      <c r="AV336" t="str">
        <f t="shared" si="86"/>
        <v>punainen</v>
      </c>
      <c r="AW336" t="str">
        <f t="shared" si="87"/>
        <v>punainen</v>
      </c>
      <c r="AX336" t="str">
        <f t="shared" si="88"/>
        <v>punainen</v>
      </c>
      <c r="AY336" s="31">
        <f t="shared" si="89"/>
        <v>31</v>
      </c>
      <c r="AZ336" s="31">
        <f t="shared" si="90"/>
        <v>10</v>
      </c>
      <c r="BA336" s="31">
        <f t="shared" si="91"/>
        <v>10</v>
      </c>
      <c r="BB336" s="31">
        <f t="shared" si="92"/>
        <v>10</v>
      </c>
      <c r="BC336" s="31">
        <f t="shared" si="93"/>
        <v>1</v>
      </c>
      <c r="BM336" s="32" t="s">
        <v>34</v>
      </c>
      <c r="BN336" s="2" t="s">
        <v>35</v>
      </c>
    </row>
    <row r="337" spans="1:66" x14ac:dyDescent="0.25">
      <c r="A337" s="50">
        <v>326</v>
      </c>
      <c r="B337" s="50">
        <v>316</v>
      </c>
      <c r="C337" s="50" t="str">
        <f t="shared" si="97"/>
        <v>132_4_5561</v>
      </c>
      <c r="D337" s="50">
        <v>1</v>
      </c>
      <c r="E337" s="51">
        <f t="shared" si="84"/>
        <v>1320004</v>
      </c>
      <c r="F337" s="76" t="str">
        <f t="shared" si="96"/>
        <v>132_4</v>
      </c>
      <c r="G337" s="80">
        <v>132</v>
      </c>
      <c r="H337" s="52">
        <v>4</v>
      </c>
      <c r="I337" s="52">
        <v>5561</v>
      </c>
      <c r="J337" s="53" t="str">
        <f t="shared" si="85"/>
        <v>ok</v>
      </c>
      <c r="K337" s="54" t="str">
        <f t="shared" si="95"/>
        <v>132_4</v>
      </c>
      <c r="L337" s="54">
        <v>132</v>
      </c>
      <c r="M337" s="54">
        <v>4</v>
      </c>
      <c r="N337" s="54">
        <v>5517</v>
      </c>
      <c r="O337" s="55">
        <v>3152</v>
      </c>
      <c r="P337" s="55">
        <v>72</v>
      </c>
      <c r="Q337" s="55">
        <v>1958</v>
      </c>
      <c r="R337" s="55">
        <v>44</v>
      </c>
      <c r="S337" s="52">
        <v>0</v>
      </c>
      <c r="T337" s="56">
        <v>5432</v>
      </c>
      <c r="U337" s="56">
        <v>300</v>
      </c>
      <c r="V337" s="56">
        <v>5832</v>
      </c>
      <c r="W337" s="56">
        <v>3152</v>
      </c>
      <c r="X337" s="57">
        <v>0.72</v>
      </c>
      <c r="Y337" s="109"/>
      <c r="Z337" s="109"/>
      <c r="AA337" s="109"/>
      <c r="AB337" s="109"/>
      <c r="AC337" s="56">
        <v>1262</v>
      </c>
      <c r="AD337" s="61" t="s">
        <v>34</v>
      </c>
      <c r="AE337" s="52" t="s">
        <v>35</v>
      </c>
      <c r="AF337" s="52" t="s">
        <v>35</v>
      </c>
      <c r="AG337" s="52"/>
      <c r="AH337" s="106"/>
      <c r="AI337" s="59"/>
      <c r="AJ337" s="68" t="s">
        <v>9</v>
      </c>
      <c r="AK337" t="s">
        <v>9</v>
      </c>
      <c r="AL337" s="39" t="s">
        <v>9</v>
      </c>
      <c r="AM337" s="117"/>
      <c r="AN337" s="115" t="s">
        <v>9</v>
      </c>
      <c r="AO337" s="30"/>
      <c r="AQ337" s="5"/>
      <c r="AS337" s="35"/>
      <c r="AT337" s="30" t="s">
        <v>9</v>
      </c>
      <c r="AU337" s="20"/>
      <c r="AV337" t="str">
        <f t="shared" si="86"/>
        <v>punainen</v>
      </c>
      <c r="AW337" t="str">
        <f t="shared" si="87"/>
        <v>punainen</v>
      </c>
      <c r="AX337" t="str">
        <f t="shared" si="88"/>
        <v>punainen</v>
      </c>
      <c r="AY337" s="31">
        <f t="shared" si="89"/>
        <v>31</v>
      </c>
      <c r="AZ337" s="31">
        <f t="shared" si="90"/>
        <v>10</v>
      </c>
      <c r="BA337" s="31">
        <f t="shared" si="91"/>
        <v>10</v>
      </c>
      <c r="BB337" s="31">
        <f t="shared" si="92"/>
        <v>10</v>
      </c>
      <c r="BC337" s="31">
        <f t="shared" si="93"/>
        <v>1</v>
      </c>
      <c r="BM337" s="32" t="s">
        <v>34</v>
      </c>
      <c r="BN337" s="2" t="s">
        <v>35</v>
      </c>
    </row>
    <row r="338" spans="1:66" x14ac:dyDescent="0.25">
      <c r="A338" s="50">
        <v>327</v>
      </c>
      <c r="B338" s="50">
        <v>317</v>
      </c>
      <c r="C338" s="50" t="str">
        <f t="shared" si="97"/>
        <v>132_5_2188</v>
      </c>
      <c r="D338" s="50">
        <v>1</v>
      </c>
      <c r="E338" s="51">
        <f t="shared" si="84"/>
        <v>1320005</v>
      </c>
      <c r="F338" s="76" t="str">
        <f t="shared" si="96"/>
        <v>132_5</v>
      </c>
      <c r="G338" s="80">
        <v>132</v>
      </c>
      <c r="H338" s="52">
        <v>5</v>
      </c>
      <c r="I338" s="52">
        <v>2188</v>
      </c>
      <c r="J338" s="53" t="str">
        <f t="shared" si="85"/>
        <v>ok</v>
      </c>
      <c r="K338" s="54" t="str">
        <f t="shared" si="95"/>
        <v>132_5</v>
      </c>
      <c r="L338" s="54">
        <v>132</v>
      </c>
      <c r="M338" s="54">
        <v>5</v>
      </c>
      <c r="N338" s="54">
        <v>2149</v>
      </c>
      <c r="O338" s="55">
        <v>1945</v>
      </c>
      <c r="P338" s="55">
        <v>94</v>
      </c>
      <c r="Q338" s="55">
        <v>1591</v>
      </c>
      <c r="R338" s="55">
        <v>76</v>
      </c>
      <c r="S338" s="52">
        <v>0</v>
      </c>
      <c r="T338" s="56">
        <v>5432</v>
      </c>
      <c r="U338" s="56">
        <v>300</v>
      </c>
      <c r="V338" s="56">
        <v>5832</v>
      </c>
      <c r="W338" s="56">
        <v>1945</v>
      </c>
      <c r="X338" s="57">
        <v>0.94</v>
      </c>
      <c r="Y338" s="109"/>
      <c r="Z338" s="109"/>
      <c r="AA338" s="109"/>
      <c r="AB338" s="109"/>
      <c r="AC338" s="56">
        <v>629</v>
      </c>
      <c r="AD338" s="61" t="s">
        <v>34</v>
      </c>
      <c r="AE338" s="52" t="s">
        <v>35</v>
      </c>
      <c r="AF338" s="52" t="s">
        <v>35</v>
      </c>
      <c r="AG338" s="52"/>
      <c r="AH338" s="106"/>
      <c r="AI338" s="59"/>
      <c r="AJ338" s="68" t="s">
        <v>9</v>
      </c>
      <c r="AK338" t="s">
        <v>9</v>
      </c>
      <c r="AL338" s="39" t="s">
        <v>9</v>
      </c>
      <c r="AM338" s="117"/>
      <c r="AN338" s="115" t="s">
        <v>9</v>
      </c>
      <c r="AO338" s="30"/>
      <c r="AQ338" s="5"/>
      <c r="AS338" s="35"/>
      <c r="AT338" s="30" t="s">
        <v>9</v>
      </c>
      <c r="AU338" s="20"/>
      <c r="AV338" t="str">
        <f t="shared" si="86"/>
        <v>punainen</v>
      </c>
      <c r="AW338" t="str">
        <f t="shared" si="87"/>
        <v>punainen</v>
      </c>
      <c r="AX338" t="str">
        <f t="shared" si="88"/>
        <v>punainen</v>
      </c>
      <c r="AY338" s="31">
        <f t="shared" si="89"/>
        <v>22</v>
      </c>
      <c r="AZ338" s="31">
        <f t="shared" si="90"/>
        <v>10</v>
      </c>
      <c r="BA338" s="31">
        <f t="shared" si="91"/>
        <v>1</v>
      </c>
      <c r="BB338" s="31">
        <f t="shared" si="92"/>
        <v>10</v>
      </c>
      <c r="BC338" s="31">
        <f t="shared" si="93"/>
        <v>1</v>
      </c>
      <c r="BM338" s="32" t="s">
        <v>34</v>
      </c>
      <c r="BN338" s="2" t="s">
        <v>35</v>
      </c>
    </row>
    <row r="339" spans="1:66" x14ac:dyDescent="0.25">
      <c r="A339" s="50">
        <v>328</v>
      </c>
      <c r="B339" s="50">
        <v>318</v>
      </c>
      <c r="C339" s="50" t="str">
        <f t="shared" si="97"/>
        <v>132_6_5699</v>
      </c>
      <c r="D339" s="50">
        <v>1</v>
      </c>
      <c r="E339" s="51">
        <f t="shared" si="84"/>
        <v>1320006</v>
      </c>
      <c r="F339" s="76" t="str">
        <f t="shared" si="96"/>
        <v>132_6</v>
      </c>
      <c r="G339" s="80">
        <v>132</v>
      </c>
      <c r="H339" s="52">
        <v>6</v>
      </c>
      <c r="I339" s="52">
        <v>5699</v>
      </c>
      <c r="J339" s="53" t="str">
        <f t="shared" si="85"/>
        <v>ok</v>
      </c>
      <c r="K339" s="54" t="str">
        <f t="shared" si="95"/>
        <v>132_6</v>
      </c>
      <c r="L339" s="54">
        <v>132</v>
      </c>
      <c r="M339" s="54">
        <v>6</v>
      </c>
      <c r="N339" s="54">
        <v>5573</v>
      </c>
      <c r="O339" s="55">
        <v>2054</v>
      </c>
      <c r="P339" s="55">
        <v>94</v>
      </c>
      <c r="Q339" s="55">
        <v>1555</v>
      </c>
      <c r="R339" s="55">
        <v>71</v>
      </c>
      <c r="S339" s="52">
        <v>0</v>
      </c>
      <c r="T339" s="56">
        <v>3155</v>
      </c>
      <c r="U339" s="56">
        <v>313</v>
      </c>
      <c r="V339" s="56">
        <v>3118</v>
      </c>
      <c r="W339" s="56">
        <v>2054</v>
      </c>
      <c r="X339" s="57">
        <v>0.94</v>
      </c>
      <c r="Y339" s="109"/>
      <c r="Z339" s="109"/>
      <c r="AA339" s="109"/>
      <c r="AB339" s="109"/>
      <c r="AC339" s="56">
        <v>578</v>
      </c>
      <c r="AD339" s="61" t="s">
        <v>34</v>
      </c>
      <c r="AE339" s="52" t="s">
        <v>35</v>
      </c>
      <c r="AF339" s="52" t="s">
        <v>35</v>
      </c>
      <c r="AG339" s="52"/>
      <c r="AH339" s="106"/>
      <c r="AI339" s="59"/>
      <c r="AJ339" s="68" t="s">
        <v>9</v>
      </c>
      <c r="AK339" t="s">
        <v>9</v>
      </c>
      <c r="AL339" s="39" t="s">
        <v>9</v>
      </c>
      <c r="AM339" s="117"/>
      <c r="AN339" s="115" t="s">
        <v>9</v>
      </c>
      <c r="AO339" s="30"/>
      <c r="AQ339" s="5"/>
      <c r="AS339" s="35"/>
      <c r="AT339" s="30" t="s">
        <v>9</v>
      </c>
      <c r="AU339" s="20"/>
      <c r="AV339" t="str">
        <f t="shared" si="86"/>
        <v>punainen</v>
      </c>
      <c r="AW339" t="str">
        <f t="shared" si="87"/>
        <v>punainen</v>
      </c>
      <c r="AX339" t="str">
        <f t="shared" si="88"/>
        <v>punainen</v>
      </c>
      <c r="AY339" s="31">
        <f t="shared" si="89"/>
        <v>31</v>
      </c>
      <c r="AZ339" s="31">
        <f t="shared" si="90"/>
        <v>10</v>
      </c>
      <c r="BA339" s="31">
        <f t="shared" si="91"/>
        <v>10</v>
      </c>
      <c r="BB339" s="31">
        <f t="shared" si="92"/>
        <v>10</v>
      </c>
      <c r="BC339" s="31">
        <f t="shared" si="93"/>
        <v>1</v>
      </c>
      <c r="BM339" s="32" t="s">
        <v>34</v>
      </c>
      <c r="BN339" s="2" t="s">
        <v>35</v>
      </c>
    </row>
    <row r="340" spans="1:66" x14ac:dyDescent="0.25">
      <c r="A340" s="50">
        <v>329</v>
      </c>
      <c r="B340" s="50">
        <v>319</v>
      </c>
      <c r="C340" s="50" t="str">
        <f t="shared" si="97"/>
        <v>132_7_3856</v>
      </c>
      <c r="D340" s="50">
        <v>1</v>
      </c>
      <c r="E340" s="51">
        <f t="shared" si="84"/>
        <v>1320007</v>
      </c>
      <c r="F340" s="76" t="str">
        <f t="shared" si="96"/>
        <v>132_7</v>
      </c>
      <c r="G340" s="80">
        <v>132</v>
      </c>
      <c r="H340" s="52">
        <v>7</v>
      </c>
      <c r="I340" s="52">
        <v>3856</v>
      </c>
      <c r="J340" s="53" t="str">
        <f t="shared" si="85"/>
        <v>ok</v>
      </c>
      <c r="K340" s="54" t="str">
        <f t="shared" si="95"/>
        <v>132_7</v>
      </c>
      <c r="L340" s="54">
        <v>132</v>
      </c>
      <c r="M340" s="54">
        <v>7</v>
      </c>
      <c r="N340" s="54">
        <v>6490</v>
      </c>
      <c r="O340" s="55">
        <v>1131</v>
      </c>
      <c r="P340" s="55">
        <v>90</v>
      </c>
      <c r="Q340" s="55">
        <v>840</v>
      </c>
      <c r="R340" s="55">
        <v>67</v>
      </c>
      <c r="S340" s="52">
        <v>0</v>
      </c>
      <c r="T340" s="56">
        <v>3155</v>
      </c>
      <c r="U340" s="56">
        <v>313</v>
      </c>
      <c r="V340" s="56">
        <v>3118</v>
      </c>
      <c r="W340" s="56">
        <v>1131</v>
      </c>
      <c r="X340" s="57">
        <v>0.9</v>
      </c>
      <c r="Y340" s="109"/>
      <c r="Z340" s="109"/>
      <c r="AA340" s="109"/>
      <c r="AB340" s="109"/>
      <c r="AC340" s="56">
        <v>434</v>
      </c>
      <c r="AD340" s="61" t="s">
        <v>34</v>
      </c>
      <c r="AE340" s="52" t="s">
        <v>35</v>
      </c>
      <c r="AF340" s="52" t="s">
        <v>35</v>
      </c>
      <c r="AG340" s="52"/>
      <c r="AH340" s="106"/>
      <c r="AI340" s="59"/>
      <c r="AJ340" s="68" t="s">
        <v>9</v>
      </c>
      <c r="AK340" t="s">
        <v>9</v>
      </c>
      <c r="AL340" s="39" t="s">
        <v>9</v>
      </c>
      <c r="AM340" s="117"/>
      <c r="AN340" s="115" t="s">
        <v>9</v>
      </c>
      <c r="AO340" s="30"/>
      <c r="AQ340" s="5"/>
      <c r="AS340" s="35"/>
      <c r="AT340" s="30" t="s">
        <v>9</v>
      </c>
      <c r="AU340" s="20"/>
      <c r="AV340" t="str">
        <f t="shared" si="86"/>
        <v>punainen</v>
      </c>
      <c r="AW340" t="str">
        <f t="shared" si="87"/>
        <v>musta</v>
      </c>
      <c r="AX340" t="str">
        <f t="shared" si="88"/>
        <v>musta</v>
      </c>
      <c r="AY340" s="31">
        <f t="shared" si="89"/>
        <v>13</v>
      </c>
      <c r="AZ340" s="31">
        <f t="shared" si="90"/>
        <v>10</v>
      </c>
      <c r="BA340" s="31">
        <f t="shared" si="91"/>
        <v>1</v>
      </c>
      <c r="BB340" s="31">
        <f t="shared" si="92"/>
        <v>1</v>
      </c>
      <c r="BC340" s="31">
        <f t="shared" si="93"/>
        <v>1</v>
      </c>
      <c r="BM340" s="32" t="s">
        <v>34</v>
      </c>
      <c r="BN340" s="2" t="s">
        <v>35</v>
      </c>
    </row>
    <row r="341" spans="1:66" x14ac:dyDescent="0.25">
      <c r="A341" s="50">
        <v>330</v>
      </c>
      <c r="B341" s="50">
        <v>320</v>
      </c>
      <c r="C341" s="50" t="str">
        <f t="shared" si="97"/>
        <v>132_8_6303</v>
      </c>
      <c r="D341" s="50">
        <v>1</v>
      </c>
      <c r="E341" s="51">
        <f t="shared" si="84"/>
        <v>1320008</v>
      </c>
      <c r="F341" s="76" t="str">
        <f t="shared" si="96"/>
        <v>132_8</v>
      </c>
      <c r="G341" s="80">
        <v>132</v>
      </c>
      <c r="H341" s="52">
        <v>8</v>
      </c>
      <c r="I341" s="52">
        <v>6303</v>
      </c>
      <c r="J341" s="53" t="str">
        <f t="shared" si="85"/>
        <v>ok</v>
      </c>
      <c r="K341" s="54" t="str">
        <f t="shared" si="95"/>
        <v>132_8</v>
      </c>
      <c r="L341" s="54">
        <v>132</v>
      </c>
      <c r="M341" s="54">
        <v>8</v>
      </c>
      <c r="N341" s="54">
        <v>3567</v>
      </c>
      <c r="O341" s="55">
        <v>420</v>
      </c>
      <c r="P341" s="55">
        <v>74</v>
      </c>
      <c r="Q341" s="55">
        <v>273</v>
      </c>
      <c r="R341" s="55">
        <v>47</v>
      </c>
      <c r="S341" s="52">
        <v>0</v>
      </c>
      <c r="T341" s="56">
        <v>1713</v>
      </c>
      <c r="U341" s="56">
        <v>146</v>
      </c>
      <c r="V341" s="56">
        <v>1688</v>
      </c>
      <c r="W341" s="56">
        <v>420</v>
      </c>
      <c r="X341" s="57">
        <v>0.74</v>
      </c>
      <c r="Y341" s="109"/>
      <c r="Z341" s="109"/>
      <c r="AA341" s="109"/>
      <c r="AB341" s="109"/>
      <c r="AC341" s="56">
        <v>111</v>
      </c>
      <c r="AD341" s="52" t="s">
        <v>35</v>
      </c>
      <c r="AE341" s="52" t="s">
        <v>35</v>
      </c>
      <c r="AF341" s="52" t="s">
        <v>35</v>
      </c>
      <c r="AG341" s="52"/>
      <c r="AH341" s="106"/>
      <c r="AI341" s="59"/>
      <c r="AJ341" s="68" t="s">
        <v>9</v>
      </c>
      <c r="AK341" t="s">
        <v>9</v>
      </c>
      <c r="AL341" s="39" t="s">
        <v>9</v>
      </c>
      <c r="AM341" s="117"/>
      <c r="AN341" s="115" t="s">
        <v>9</v>
      </c>
      <c r="AO341" s="30"/>
      <c r="AQ341" s="5"/>
      <c r="AS341" s="35"/>
      <c r="AT341" s="30" t="s">
        <v>9</v>
      </c>
      <c r="AU341" s="20"/>
      <c r="AV341" t="str">
        <f t="shared" si="86"/>
        <v>punainen</v>
      </c>
      <c r="AW341" t="str">
        <f t="shared" si="87"/>
        <v>musta</v>
      </c>
      <c r="AX341" t="str">
        <f t="shared" si="88"/>
        <v>musta</v>
      </c>
      <c r="AY341" s="31">
        <f t="shared" si="89"/>
        <v>11</v>
      </c>
      <c r="AZ341" s="31">
        <f t="shared" si="90"/>
        <v>10</v>
      </c>
      <c r="BA341" s="31">
        <f t="shared" si="91"/>
        <v>0</v>
      </c>
      <c r="BB341" s="31">
        <f t="shared" si="92"/>
        <v>1</v>
      </c>
      <c r="BC341" s="31">
        <f t="shared" si="93"/>
        <v>0</v>
      </c>
      <c r="BM341" s="2" t="s">
        <v>35</v>
      </c>
      <c r="BN341" s="2" t="s">
        <v>35</v>
      </c>
    </row>
    <row r="342" spans="1:66" x14ac:dyDescent="0.25">
      <c r="A342" s="50">
        <v>331</v>
      </c>
      <c r="B342" s="50">
        <v>321</v>
      </c>
      <c r="C342" s="50" t="str">
        <f t="shared" si="97"/>
        <v>132_9_2000</v>
      </c>
      <c r="D342" s="50">
        <v>1</v>
      </c>
      <c r="E342" s="51">
        <f t="shared" si="84"/>
        <v>1320009</v>
      </c>
      <c r="F342" s="76" t="str">
        <f t="shared" si="96"/>
        <v>132_9</v>
      </c>
      <c r="G342" s="80">
        <v>132</v>
      </c>
      <c r="H342" s="52">
        <v>9</v>
      </c>
      <c r="I342" s="52">
        <v>2000</v>
      </c>
      <c r="J342" s="53" t="str">
        <f t="shared" si="85"/>
        <v>ok</v>
      </c>
      <c r="K342" s="54" t="str">
        <f t="shared" si="95"/>
        <v>132_9</v>
      </c>
      <c r="L342" s="54">
        <v>132</v>
      </c>
      <c r="M342" s="54">
        <v>9</v>
      </c>
      <c r="N342" s="54">
        <v>1966</v>
      </c>
      <c r="O342" s="55">
        <v>555</v>
      </c>
      <c r="P342" s="55">
        <v>91</v>
      </c>
      <c r="Q342" s="55">
        <v>307</v>
      </c>
      <c r="R342" s="55">
        <v>50</v>
      </c>
      <c r="S342" s="52">
        <v>0</v>
      </c>
      <c r="T342" s="56">
        <v>2408</v>
      </c>
      <c r="U342" s="56">
        <v>106</v>
      </c>
      <c r="V342" s="56">
        <v>2476</v>
      </c>
      <c r="W342" s="56">
        <v>555</v>
      </c>
      <c r="X342" s="57">
        <v>0.91</v>
      </c>
      <c r="Y342" s="109"/>
      <c r="Z342" s="109"/>
      <c r="AA342" s="109"/>
      <c r="AB342" s="109"/>
      <c r="AC342" s="56">
        <v>109</v>
      </c>
      <c r="AD342" s="52" t="s">
        <v>35</v>
      </c>
      <c r="AE342" s="52" t="s">
        <v>35</v>
      </c>
      <c r="AF342" s="52" t="s">
        <v>35</v>
      </c>
      <c r="AG342" s="52" t="s">
        <v>36</v>
      </c>
      <c r="AH342" s="106"/>
      <c r="AI342" s="59"/>
      <c r="AJ342" s="68" t="s">
        <v>9</v>
      </c>
      <c r="AK342" t="s">
        <v>9</v>
      </c>
      <c r="AL342" s="39" t="s">
        <v>9</v>
      </c>
      <c r="AM342" s="117"/>
      <c r="AN342" s="115" t="s">
        <v>9</v>
      </c>
      <c r="AO342" s="30"/>
      <c r="AQ342" s="5"/>
      <c r="AS342" s="35"/>
      <c r="AT342" s="30" t="s">
        <v>9</v>
      </c>
      <c r="AU342" s="20"/>
      <c r="AV342" t="str">
        <f t="shared" si="86"/>
        <v>punainen</v>
      </c>
      <c r="AW342" t="str">
        <f t="shared" si="87"/>
        <v>musta</v>
      </c>
      <c r="AX342" t="str">
        <f t="shared" si="88"/>
        <v>musta</v>
      </c>
      <c r="AY342" s="31">
        <f t="shared" si="89"/>
        <v>11</v>
      </c>
      <c r="AZ342" s="31">
        <f t="shared" si="90"/>
        <v>10</v>
      </c>
      <c r="BA342" s="31">
        <f t="shared" si="91"/>
        <v>0</v>
      </c>
      <c r="BB342" s="31">
        <f t="shared" si="92"/>
        <v>1</v>
      </c>
      <c r="BC342" s="31">
        <f t="shared" si="93"/>
        <v>0</v>
      </c>
      <c r="BM342" s="2" t="s">
        <v>35</v>
      </c>
      <c r="BN342" s="2" t="s">
        <v>35</v>
      </c>
    </row>
    <row r="343" spans="1:66" x14ac:dyDescent="0.25">
      <c r="A343" s="50">
        <v>332</v>
      </c>
      <c r="B343" s="50">
        <v>322</v>
      </c>
      <c r="C343" s="50" t="str">
        <f t="shared" si="97"/>
        <v>132_10_6803</v>
      </c>
      <c r="D343" s="50">
        <v>1</v>
      </c>
      <c r="E343" s="51">
        <f t="shared" si="84"/>
        <v>1320010</v>
      </c>
      <c r="F343" s="76" t="str">
        <f t="shared" si="96"/>
        <v>132_10</v>
      </c>
      <c r="G343" s="80">
        <v>132</v>
      </c>
      <c r="H343" s="52">
        <v>10</v>
      </c>
      <c r="I343" s="52">
        <v>6803</v>
      </c>
      <c r="J343" s="53" t="str">
        <f t="shared" si="85"/>
        <v>ok</v>
      </c>
      <c r="K343" s="54" t="str">
        <f t="shared" si="95"/>
        <v>132_10</v>
      </c>
      <c r="L343" s="54">
        <v>132</v>
      </c>
      <c r="M343" s="54">
        <v>10</v>
      </c>
      <c r="N343" s="54">
        <v>6681</v>
      </c>
      <c r="O343" s="55">
        <v>1049</v>
      </c>
      <c r="P343" s="55">
        <v>78</v>
      </c>
      <c r="Q343" s="55">
        <v>751</v>
      </c>
      <c r="R343" s="55">
        <v>51</v>
      </c>
      <c r="S343" s="52">
        <v>0</v>
      </c>
      <c r="T343" s="56">
        <v>2300</v>
      </c>
      <c r="U343" s="56">
        <v>167</v>
      </c>
      <c r="V343" s="56">
        <v>2329</v>
      </c>
      <c r="W343" s="56">
        <v>1049</v>
      </c>
      <c r="X343" s="57">
        <v>0.78</v>
      </c>
      <c r="Y343" s="109"/>
      <c r="Z343" s="109"/>
      <c r="AA343" s="109"/>
      <c r="AB343" s="109"/>
      <c r="AC343" s="56">
        <v>197</v>
      </c>
      <c r="AD343" s="61" t="s">
        <v>34</v>
      </c>
      <c r="AE343" s="52" t="s">
        <v>35</v>
      </c>
      <c r="AF343" s="52" t="s">
        <v>35</v>
      </c>
      <c r="AG343" s="52"/>
      <c r="AH343" s="106"/>
      <c r="AI343" s="59"/>
      <c r="AJ343" s="68" t="s">
        <v>9</v>
      </c>
      <c r="AK343" t="s">
        <v>9</v>
      </c>
      <c r="AL343" s="39" t="s">
        <v>9</v>
      </c>
      <c r="AM343" s="117"/>
      <c r="AN343" s="115" t="s">
        <v>9</v>
      </c>
      <c r="AO343" s="30"/>
      <c r="AQ343" s="5"/>
      <c r="AS343" s="35"/>
      <c r="AT343" s="30" t="s">
        <v>9</v>
      </c>
      <c r="AU343" s="20"/>
      <c r="AV343" t="str">
        <f t="shared" si="86"/>
        <v>punainen</v>
      </c>
      <c r="AW343" t="str">
        <f t="shared" si="87"/>
        <v>musta</v>
      </c>
      <c r="AX343" t="str">
        <f t="shared" si="88"/>
        <v>musta</v>
      </c>
      <c r="AY343" s="31">
        <f t="shared" si="89"/>
        <v>13</v>
      </c>
      <c r="AZ343" s="31">
        <f t="shared" si="90"/>
        <v>10</v>
      </c>
      <c r="BA343" s="31">
        <f t="shared" si="91"/>
        <v>1</v>
      </c>
      <c r="BB343" s="31">
        <f t="shared" si="92"/>
        <v>1</v>
      </c>
      <c r="BC343" s="31">
        <f t="shared" si="93"/>
        <v>1</v>
      </c>
      <c r="BM343" s="2" t="s">
        <v>35</v>
      </c>
      <c r="BN343" s="2" t="s">
        <v>35</v>
      </c>
    </row>
    <row r="344" spans="1:66" x14ac:dyDescent="0.25">
      <c r="A344" s="50">
        <v>333</v>
      </c>
      <c r="B344" s="50">
        <v>323</v>
      </c>
      <c r="C344" s="50" t="str">
        <f t="shared" si="97"/>
        <v>132_11_3863</v>
      </c>
      <c r="D344" s="50">
        <v>1</v>
      </c>
      <c r="E344" s="51">
        <f t="shared" si="84"/>
        <v>1320011</v>
      </c>
      <c r="F344" s="76" t="str">
        <f t="shared" si="96"/>
        <v>132_11</v>
      </c>
      <c r="G344" s="80">
        <v>132</v>
      </c>
      <c r="H344" s="52">
        <v>11</v>
      </c>
      <c r="I344" s="52">
        <v>3863</v>
      </c>
      <c r="J344" s="53" t="str">
        <f t="shared" si="85"/>
        <v>ok</v>
      </c>
      <c r="K344" s="54" t="str">
        <f t="shared" si="95"/>
        <v>132_11</v>
      </c>
      <c r="L344" s="54">
        <v>132</v>
      </c>
      <c r="M344" s="54">
        <v>11</v>
      </c>
      <c r="N344" s="54">
        <v>3795</v>
      </c>
      <c r="O344" s="55">
        <v>1714</v>
      </c>
      <c r="P344" s="55">
        <v>82</v>
      </c>
      <c r="Q344" s="55">
        <v>1367</v>
      </c>
      <c r="R344" s="55">
        <v>65</v>
      </c>
      <c r="S344" s="52">
        <v>0</v>
      </c>
      <c r="T344" s="56">
        <v>2300</v>
      </c>
      <c r="U344" s="56">
        <v>167</v>
      </c>
      <c r="V344" s="56">
        <v>2329</v>
      </c>
      <c r="W344" s="56">
        <v>1714</v>
      </c>
      <c r="X344" s="57">
        <v>0.82</v>
      </c>
      <c r="Y344" s="109"/>
      <c r="Z344" s="109"/>
      <c r="AA344" s="109"/>
      <c r="AB344" s="109"/>
      <c r="AC344" s="56">
        <v>153</v>
      </c>
      <c r="AD344" s="61" t="s">
        <v>34</v>
      </c>
      <c r="AE344" s="52" t="s">
        <v>35</v>
      </c>
      <c r="AF344" s="52" t="s">
        <v>35</v>
      </c>
      <c r="AG344" s="52"/>
      <c r="AH344" s="106"/>
      <c r="AI344" s="59"/>
      <c r="AJ344" s="68" t="s">
        <v>9</v>
      </c>
      <c r="AK344" t="s">
        <v>9</v>
      </c>
      <c r="AL344" s="39" t="s">
        <v>9</v>
      </c>
      <c r="AM344" s="117"/>
      <c r="AN344" t="s">
        <v>9</v>
      </c>
      <c r="AO344" s="30"/>
      <c r="AQ344" s="5"/>
      <c r="AS344" s="35"/>
      <c r="AT344" s="30" t="s">
        <v>9</v>
      </c>
      <c r="AU344" s="20"/>
      <c r="AV344" t="str">
        <f t="shared" si="86"/>
        <v>punainen</v>
      </c>
      <c r="AW344" t="str">
        <f t="shared" si="87"/>
        <v>musta</v>
      </c>
      <c r="AX344" t="str">
        <f t="shared" si="88"/>
        <v>musta</v>
      </c>
      <c r="AY344" s="31">
        <f t="shared" si="89"/>
        <v>13</v>
      </c>
      <c r="AZ344" s="31">
        <f t="shared" si="90"/>
        <v>10</v>
      </c>
      <c r="BA344" s="31">
        <f t="shared" si="91"/>
        <v>1</v>
      </c>
      <c r="BB344" s="31">
        <f t="shared" si="92"/>
        <v>1</v>
      </c>
      <c r="BC344" s="31">
        <f t="shared" si="93"/>
        <v>1</v>
      </c>
      <c r="BM344" s="2" t="s">
        <v>35</v>
      </c>
      <c r="BN344" s="2" t="s">
        <v>35</v>
      </c>
    </row>
    <row r="345" spans="1:66" x14ac:dyDescent="0.25">
      <c r="A345" s="50">
        <v>334</v>
      </c>
      <c r="B345" s="50">
        <v>324</v>
      </c>
      <c r="C345" s="50" t="str">
        <f t="shared" si="97"/>
        <v>133_1_6490</v>
      </c>
      <c r="D345" s="50">
        <v>1</v>
      </c>
      <c r="E345" s="51">
        <f t="shared" si="84"/>
        <v>1330001</v>
      </c>
      <c r="F345" s="76" t="str">
        <f t="shared" si="96"/>
        <v>133_1</v>
      </c>
      <c r="G345" s="80">
        <v>133</v>
      </c>
      <c r="H345" s="52">
        <v>1</v>
      </c>
      <c r="I345" s="52">
        <v>6490</v>
      </c>
      <c r="J345" s="53" t="str">
        <f t="shared" si="85"/>
        <v>ok</v>
      </c>
      <c r="K345" s="54" t="str">
        <f t="shared" si="95"/>
        <v>133_1</v>
      </c>
      <c r="L345" s="54">
        <v>133</v>
      </c>
      <c r="M345" s="54">
        <v>1</v>
      </c>
      <c r="N345" s="54">
        <v>6412</v>
      </c>
      <c r="O345" s="55">
        <v>1569</v>
      </c>
      <c r="P345" s="55">
        <v>70</v>
      </c>
      <c r="Q345" s="55">
        <v>901</v>
      </c>
      <c r="R345" s="55">
        <v>43</v>
      </c>
      <c r="S345" s="52">
        <v>0</v>
      </c>
      <c r="T345" s="56">
        <v>1919</v>
      </c>
      <c r="U345" s="56">
        <v>96</v>
      </c>
      <c r="V345" s="56">
        <v>2046</v>
      </c>
      <c r="W345" s="56">
        <v>1569</v>
      </c>
      <c r="X345" s="57">
        <v>0.7</v>
      </c>
      <c r="Y345" s="109"/>
      <c r="Z345" s="109"/>
      <c r="AA345" s="109"/>
      <c r="AB345" s="109"/>
      <c r="AC345" s="56">
        <v>819</v>
      </c>
      <c r="AD345" s="61" t="s">
        <v>34</v>
      </c>
      <c r="AE345" s="52" t="s">
        <v>35</v>
      </c>
      <c r="AF345" s="52" t="s">
        <v>35</v>
      </c>
      <c r="AG345" s="52"/>
      <c r="AH345" s="106"/>
      <c r="AI345" s="59"/>
      <c r="AJ345" s="68" t="s">
        <v>9</v>
      </c>
      <c r="AK345" t="s">
        <v>9</v>
      </c>
      <c r="AL345" s="39" t="s">
        <v>9</v>
      </c>
      <c r="AM345" s="117"/>
      <c r="AN345" s="115" t="s">
        <v>9</v>
      </c>
      <c r="AO345" s="30"/>
      <c r="AQ345" s="5"/>
      <c r="AS345" s="35"/>
      <c r="AT345" s="30" t="s">
        <v>9</v>
      </c>
      <c r="AU345" s="20"/>
      <c r="AV345" t="str">
        <f t="shared" si="86"/>
        <v>punainen</v>
      </c>
      <c r="AW345" t="str">
        <f t="shared" si="87"/>
        <v>punainen</v>
      </c>
      <c r="AX345" t="str">
        <f t="shared" si="88"/>
        <v>punainen</v>
      </c>
      <c r="AY345" s="31">
        <f t="shared" si="89"/>
        <v>22</v>
      </c>
      <c r="AZ345" s="31">
        <f t="shared" si="90"/>
        <v>10</v>
      </c>
      <c r="BA345" s="31">
        <f t="shared" si="91"/>
        <v>1</v>
      </c>
      <c r="BB345" s="31">
        <f t="shared" si="92"/>
        <v>10</v>
      </c>
      <c r="BC345" s="31">
        <f t="shared" si="93"/>
        <v>1</v>
      </c>
      <c r="BM345" s="32" t="s">
        <v>34</v>
      </c>
      <c r="BN345" s="2" t="s">
        <v>35</v>
      </c>
    </row>
    <row r="346" spans="1:66" x14ac:dyDescent="0.25">
      <c r="A346" s="50">
        <v>335</v>
      </c>
      <c r="B346" s="50">
        <v>325</v>
      </c>
      <c r="C346" s="50" t="str">
        <f t="shared" si="97"/>
        <v>133_2_6516</v>
      </c>
      <c r="D346" s="50">
        <v>1</v>
      </c>
      <c r="E346" s="51">
        <f t="shared" si="84"/>
        <v>1330002</v>
      </c>
      <c r="F346" s="76" t="str">
        <f t="shared" si="96"/>
        <v>133_2</v>
      </c>
      <c r="G346" s="80">
        <v>133</v>
      </c>
      <c r="H346" s="52">
        <v>2</v>
      </c>
      <c r="I346" s="52">
        <v>6516</v>
      </c>
      <c r="J346" s="53" t="str">
        <f t="shared" si="85"/>
        <v>ok</v>
      </c>
      <c r="K346" s="54" t="str">
        <f t="shared" si="95"/>
        <v>133_2</v>
      </c>
      <c r="L346" s="54">
        <v>133</v>
      </c>
      <c r="M346" s="54">
        <v>2</v>
      </c>
      <c r="N346" s="54">
        <v>10899</v>
      </c>
      <c r="O346" s="55">
        <v>1014</v>
      </c>
      <c r="P346" s="55">
        <v>88</v>
      </c>
      <c r="Q346" s="55">
        <v>719</v>
      </c>
      <c r="R346" s="55">
        <v>62</v>
      </c>
      <c r="S346" s="52">
        <v>0</v>
      </c>
      <c r="T346" s="56">
        <v>1415</v>
      </c>
      <c r="U346" s="56">
        <v>149</v>
      </c>
      <c r="V346" s="56">
        <v>1401</v>
      </c>
      <c r="W346" s="56">
        <v>1014</v>
      </c>
      <c r="X346" s="57">
        <v>0.88</v>
      </c>
      <c r="Y346" s="109"/>
      <c r="Z346" s="109"/>
      <c r="AA346" s="109"/>
      <c r="AB346" s="109"/>
      <c r="AC346" s="56">
        <v>335</v>
      </c>
      <c r="AD346" s="61" t="s">
        <v>34</v>
      </c>
      <c r="AE346" s="52" t="s">
        <v>35</v>
      </c>
      <c r="AF346" s="52" t="s">
        <v>35</v>
      </c>
      <c r="AG346" s="52"/>
      <c r="AH346" s="106"/>
      <c r="AI346" s="59"/>
      <c r="AJ346" s="68" t="s">
        <v>9</v>
      </c>
      <c r="AK346" t="s">
        <v>9</v>
      </c>
      <c r="AL346" s="39" t="s">
        <v>50</v>
      </c>
      <c r="AM346" s="117"/>
      <c r="AN346" s="115" t="s">
        <v>50</v>
      </c>
      <c r="AO346" s="30"/>
      <c r="AQ346" s="5"/>
      <c r="AS346" s="35"/>
      <c r="AT346" s="30" t="s">
        <v>50</v>
      </c>
      <c r="AU346" s="20"/>
      <c r="AV346" t="str">
        <f t="shared" si="86"/>
        <v>punainen</v>
      </c>
      <c r="AW346" t="str">
        <f t="shared" si="87"/>
        <v>musta</v>
      </c>
      <c r="AX346" t="str">
        <f t="shared" si="88"/>
        <v>musta</v>
      </c>
      <c r="AY346" s="31">
        <f t="shared" si="89"/>
        <v>13</v>
      </c>
      <c r="AZ346" s="31">
        <f t="shared" si="90"/>
        <v>10</v>
      </c>
      <c r="BA346" s="31">
        <f t="shared" si="91"/>
        <v>1</v>
      </c>
      <c r="BB346" s="31">
        <f t="shared" si="92"/>
        <v>1</v>
      </c>
      <c r="BC346" s="31">
        <f t="shared" si="93"/>
        <v>1</v>
      </c>
      <c r="BM346" s="32" t="s">
        <v>34</v>
      </c>
      <c r="BN346" s="2" t="s">
        <v>35</v>
      </c>
    </row>
    <row r="347" spans="1:66" x14ac:dyDescent="0.25">
      <c r="A347" s="50">
        <v>336</v>
      </c>
      <c r="B347" s="50">
        <v>326</v>
      </c>
      <c r="C347" s="50" t="str">
        <f t="shared" si="97"/>
        <v>133_3_4590</v>
      </c>
      <c r="D347" s="50">
        <v>1</v>
      </c>
      <c r="E347" s="51">
        <f t="shared" si="84"/>
        <v>1330003</v>
      </c>
      <c r="F347" s="76" t="str">
        <f t="shared" si="96"/>
        <v>133_3</v>
      </c>
      <c r="G347" s="80">
        <v>133</v>
      </c>
      <c r="H347" s="52">
        <v>3</v>
      </c>
      <c r="I347" s="52">
        <v>4590</v>
      </c>
      <c r="J347" s="53" t="str">
        <f t="shared" si="85"/>
        <v>huom!</v>
      </c>
      <c r="K347" s="54"/>
      <c r="L347" s="54"/>
      <c r="M347" s="54"/>
      <c r="N347" s="54"/>
      <c r="O347" s="55">
        <v>1014</v>
      </c>
      <c r="P347" s="55">
        <v>88</v>
      </c>
      <c r="Q347" s="55">
        <v>719</v>
      </c>
      <c r="R347" s="55">
        <v>62</v>
      </c>
      <c r="S347" s="52">
        <v>0</v>
      </c>
      <c r="T347" s="56">
        <v>1312</v>
      </c>
      <c r="U347" s="56">
        <v>160</v>
      </c>
      <c r="V347" s="56">
        <v>1269</v>
      </c>
      <c r="W347" s="56">
        <v>1014</v>
      </c>
      <c r="X347" s="57">
        <v>0.88</v>
      </c>
      <c r="Y347" s="109"/>
      <c r="Z347" s="109"/>
      <c r="AA347" s="109"/>
      <c r="AB347" s="109"/>
      <c r="AC347" s="56">
        <v>332</v>
      </c>
      <c r="AD347" s="61" t="s">
        <v>34</v>
      </c>
      <c r="AE347" s="52" t="s">
        <v>35</v>
      </c>
      <c r="AF347" s="52" t="s">
        <v>35</v>
      </c>
      <c r="AG347" s="52"/>
      <c r="AH347" s="106"/>
      <c r="AI347" s="59"/>
      <c r="AJ347" s="68" t="s">
        <v>9</v>
      </c>
      <c r="AK347" t="s">
        <v>9</v>
      </c>
      <c r="AL347" s="39" t="s">
        <v>50</v>
      </c>
      <c r="AM347" s="117"/>
      <c r="AN347" s="115" t="s">
        <v>50</v>
      </c>
      <c r="AO347" s="30"/>
      <c r="AQ347" s="5"/>
      <c r="AS347" s="35"/>
      <c r="AT347" s="30" t="s">
        <v>50</v>
      </c>
      <c r="AU347" s="20"/>
      <c r="AV347" t="str">
        <f t="shared" si="86"/>
        <v>punainen</v>
      </c>
      <c r="AW347" t="str">
        <f t="shared" si="87"/>
        <v>musta</v>
      </c>
      <c r="AX347" t="str">
        <f t="shared" si="88"/>
        <v>musta</v>
      </c>
      <c r="AY347" s="31">
        <f t="shared" si="89"/>
        <v>13</v>
      </c>
      <c r="AZ347" s="31">
        <f t="shared" si="90"/>
        <v>10</v>
      </c>
      <c r="BA347" s="31">
        <f t="shared" si="91"/>
        <v>1</v>
      </c>
      <c r="BB347" s="31">
        <f t="shared" si="92"/>
        <v>1</v>
      </c>
      <c r="BC347" s="31">
        <f t="shared" si="93"/>
        <v>1</v>
      </c>
      <c r="BM347" s="32" t="s">
        <v>34</v>
      </c>
      <c r="BN347" s="2" t="s">
        <v>35</v>
      </c>
    </row>
    <row r="348" spans="1:66" x14ac:dyDescent="0.25">
      <c r="A348" s="50">
        <v>337</v>
      </c>
      <c r="B348" s="50">
        <v>327</v>
      </c>
      <c r="C348" s="50" t="str">
        <f t="shared" si="97"/>
        <v>134_1_5814</v>
      </c>
      <c r="D348" s="50">
        <v>1</v>
      </c>
      <c r="E348" s="51">
        <f t="shared" si="84"/>
        <v>1340001</v>
      </c>
      <c r="F348" s="76" t="str">
        <f t="shared" si="96"/>
        <v>134_1</v>
      </c>
      <c r="G348" s="80">
        <v>134</v>
      </c>
      <c r="H348" s="52">
        <v>1</v>
      </c>
      <c r="I348" s="52">
        <v>5814</v>
      </c>
      <c r="J348" s="53" t="str">
        <f t="shared" si="85"/>
        <v>ok</v>
      </c>
      <c r="K348" s="54" t="str">
        <f t="shared" ref="K348:K353" si="98">CONCATENATE(L348,"_",M348)</f>
        <v>134_1</v>
      </c>
      <c r="L348" s="54">
        <v>134</v>
      </c>
      <c r="M348" s="54">
        <v>1</v>
      </c>
      <c r="N348" s="54">
        <v>5641</v>
      </c>
      <c r="O348" s="55">
        <v>511</v>
      </c>
      <c r="P348" s="55">
        <v>64</v>
      </c>
      <c r="Q348" s="55">
        <v>221</v>
      </c>
      <c r="R348" s="55">
        <v>28</v>
      </c>
      <c r="S348" s="52">
        <v>0</v>
      </c>
      <c r="T348" s="56">
        <v>927</v>
      </c>
      <c r="U348" s="56">
        <v>75</v>
      </c>
      <c r="V348" s="56">
        <v>980</v>
      </c>
      <c r="W348" s="56">
        <v>511</v>
      </c>
      <c r="X348" s="57">
        <v>0.64</v>
      </c>
      <c r="Y348" s="109"/>
      <c r="Z348" s="109"/>
      <c r="AA348" s="109"/>
      <c r="AB348" s="109"/>
      <c r="AC348" s="56">
        <v>137</v>
      </c>
      <c r="AD348" s="61" t="s">
        <v>34</v>
      </c>
      <c r="AE348" s="52" t="s">
        <v>35</v>
      </c>
      <c r="AF348" s="52" t="s">
        <v>35</v>
      </c>
      <c r="AG348" s="52"/>
      <c r="AH348" s="106"/>
      <c r="AI348" s="59"/>
      <c r="AJ348" s="68" t="s">
        <v>9</v>
      </c>
      <c r="AK348" t="s">
        <v>9</v>
      </c>
      <c r="AL348" s="39" t="s">
        <v>50</v>
      </c>
      <c r="AM348" s="117"/>
      <c r="AN348" s="115" t="s">
        <v>50</v>
      </c>
      <c r="AO348" s="30"/>
      <c r="AQ348" s="5"/>
      <c r="AS348" s="35"/>
      <c r="AT348" s="30" t="s">
        <v>50</v>
      </c>
      <c r="AU348" s="20"/>
      <c r="AV348" t="str">
        <f t="shared" si="86"/>
        <v>punainen</v>
      </c>
      <c r="AW348" t="str">
        <f t="shared" si="87"/>
        <v>musta</v>
      </c>
      <c r="AX348" t="str">
        <f t="shared" si="88"/>
        <v>musta</v>
      </c>
      <c r="AY348" s="31">
        <f t="shared" si="89"/>
        <v>12</v>
      </c>
      <c r="AZ348" s="31">
        <f t="shared" si="90"/>
        <v>10</v>
      </c>
      <c r="BA348" s="31">
        <f t="shared" si="91"/>
        <v>0</v>
      </c>
      <c r="BB348" s="31">
        <f t="shared" si="92"/>
        <v>1</v>
      </c>
      <c r="BC348" s="31">
        <f t="shared" si="93"/>
        <v>1</v>
      </c>
      <c r="BM348" s="2" t="s">
        <v>35</v>
      </c>
      <c r="BN348" s="2" t="s">
        <v>35</v>
      </c>
    </row>
    <row r="349" spans="1:66" x14ac:dyDescent="0.25">
      <c r="A349" s="50">
        <v>338</v>
      </c>
      <c r="B349" s="50">
        <v>328</v>
      </c>
      <c r="C349" s="50" t="str">
        <f t="shared" si="97"/>
        <v>134_2_5951</v>
      </c>
      <c r="D349" s="50">
        <v>1</v>
      </c>
      <c r="E349" s="51">
        <f t="shared" si="84"/>
        <v>1340002</v>
      </c>
      <c r="F349" s="76" t="str">
        <f t="shared" si="96"/>
        <v>134_2</v>
      </c>
      <c r="G349" s="80">
        <v>134</v>
      </c>
      <c r="H349" s="52">
        <v>2</v>
      </c>
      <c r="I349" s="52">
        <v>5951</v>
      </c>
      <c r="J349" s="53" t="str">
        <f t="shared" si="85"/>
        <v>ok</v>
      </c>
      <c r="K349" s="54" t="str">
        <f t="shared" si="98"/>
        <v>134_2</v>
      </c>
      <c r="L349" s="54">
        <v>134</v>
      </c>
      <c r="M349" s="54">
        <v>2</v>
      </c>
      <c r="N349" s="54">
        <v>6912</v>
      </c>
      <c r="O349" s="55">
        <v>564</v>
      </c>
      <c r="P349" s="55">
        <v>71</v>
      </c>
      <c r="Q349" s="55">
        <v>238</v>
      </c>
      <c r="R349" s="55">
        <v>30</v>
      </c>
      <c r="S349" s="52">
        <v>0</v>
      </c>
      <c r="T349" s="56">
        <v>698</v>
      </c>
      <c r="U349" s="56">
        <v>41</v>
      </c>
      <c r="V349" s="56">
        <v>713</v>
      </c>
      <c r="W349" s="56">
        <v>564</v>
      </c>
      <c r="X349" s="57">
        <v>0.71</v>
      </c>
      <c r="Y349" s="109"/>
      <c r="Z349" s="109"/>
      <c r="AA349" s="109"/>
      <c r="AB349" s="109"/>
      <c r="AC349" s="56">
        <v>119</v>
      </c>
      <c r="AD349" s="61" t="s">
        <v>34</v>
      </c>
      <c r="AE349" s="52" t="s">
        <v>35</v>
      </c>
      <c r="AF349" s="52" t="s">
        <v>35</v>
      </c>
      <c r="AG349" s="52"/>
      <c r="AH349" s="106"/>
      <c r="AI349" s="59"/>
      <c r="AJ349" s="68" t="s">
        <v>9</v>
      </c>
      <c r="AK349" t="s">
        <v>9</v>
      </c>
      <c r="AL349" s="39" t="s">
        <v>50</v>
      </c>
      <c r="AM349" s="117"/>
      <c r="AN349" s="115" t="s">
        <v>50</v>
      </c>
      <c r="AO349" s="30"/>
      <c r="AQ349" s="5"/>
      <c r="AS349" s="35"/>
      <c r="AT349" s="30" t="s">
        <v>50</v>
      </c>
      <c r="AU349" s="20"/>
      <c r="AV349" t="str">
        <f t="shared" si="86"/>
        <v>punainen</v>
      </c>
      <c r="AW349" t="str">
        <f t="shared" si="87"/>
        <v>musta</v>
      </c>
      <c r="AX349" t="str">
        <f t="shared" si="88"/>
        <v>musta</v>
      </c>
      <c r="AY349" s="31">
        <f t="shared" si="89"/>
        <v>12</v>
      </c>
      <c r="AZ349" s="31">
        <f t="shared" si="90"/>
        <v>10</v>
      </c>
      <c r="BA349" s="31">
        <f t="shared" si="91"/>
        <v>0</v>
      </c>
      <c r="BB349" s="31">
        <f t="shared" si="92"/>
        <v>1</v>
      </c>
      <c r="BC349" s="31">
        <f t="shared" si="93"/>
        <v>1</v>
      </c>
      <c r="BM349" s="2" t="s">
        <v>35</v>
      </c>
      <c r="BN349" s="2" t="s">
        <v>35</v>
      </c>
    </row>
    <row r="350" spans="1:66" x14ac:dyDescent="0.25">
      <c r="A350" s="50">
        <v>339</v>
      </c>
      <c r="B350" s="50">
        <v>329</v>
      </c>
      <c r="C350" s="50" t="str">
        <f t="shared" si="97"/>
        <v>134_4_5365</v>
      </c>
      <c r="D350" s="50">
        <v>1</v>
      </c>
      <c r="E350" s="51">
        <f t="shared" si="84"/>
        <v>1340004</v>
      </c>
      <c r="F350" s="76" t="str">
        <f t="shared" si="96"/>
        <v>134_4</v>
      </c>
      <c r="G350" s="80">
        <v>134</v>
      </c>
      <c r="H350" s="52">
        <v>4</v>
      </c>
      <c r="I350" s="52">
        <v>5365</v>
      </c>
      <c r="J350" s="53" t="str">
        <f t="shared" si="85"/>
        <v>ok</v>
      </c>
      <c r="K350" s="54" t="str">
        <f t="shared" si="98"/>
        <v>134_4</v>
      </c>
      <c r="L350" s="54">
        <v>134</v>
      </c>
      <c r="M350" s="54">
        <v>4</v>
      </c>
      <c r="N350" s="54">
        <v>4050</v>
      </c>
      <c r="O350" s="55">
        <v>833</v>
      </c>
      <c r="P350" s="55">
        <v>80</v>
      </c>
      <c r="Q350" s="55">
        <v>432</v>
      </c>
      <c r="R350" s="55">
        <v>41</v>
      </c>
      <c r="S350" s="52">
        <v>0</v>
      </c>
      <c r="T350" s="56">
        <v>1181</v>
      </c>
      <c r="U350" s="56">
        <v>96</v>
      </c>
      <c r="V350" s="56">
        <v>1143</v>
      </c>
      <c r="W350" s="56">
        <v>833</v>
      </c>
      <c r="X350" s="57">
        <v>0.8</v>
      </c>
      <c r="Y350" s="109"/>
      <c r="Z350" s="109"/>
      <c r="AA350" s="109"/>
      <c r="AB350" s="109"/>
      <c r="AC350" s="56">
        <v>123</v>
      </c>
      <c r="AD350" s="61" t="s">
        <v>34</v>
      </c>
      <c r="AE350" s="52" t="s">
        <v>35</v>
      </c>
      <c r="AF350" s="52" t="s">
        <v>35</v>
      </c>
      <c r="AG350" s="52"/>
      <c r="AH350" s="106"/>
      <c r="AI350" s="59"/>
      <c r="AJ350" s="68" t="s">
        <v>9</v>
      </c>
      <c r="AK350" t="s">
        <v>9</v>
      </c>
      <c r="AL350" s="39" t="s">
        <v>50</v>
      </c>
      <c r="AM350" s="117"/>
      <c r="AN350" s="115" t="s">
        <v>50</v>
      </c>
      <c r="AO350" s="30"/>
      <c r="AQ350" s="5"/>
      <c r="AS350" s="35"/>
      <c r="AT350" s="30" t="s">
        <v>50</v>
      </c>
      <c r="AU350" s="20"/>
      <c r="AV350" t="str">
        <f t="shared" si="86"/>
        <v>punainen</v>
      </c>
      <c r="AW350" t="str">
        <f t="shared" si="87"/>
        <v>musta</v>
      </c>
      <c r="AX350" t="str">
        <f t="shared" si="88"/>
        <v>musta</v>
      </c>
      <c r="AY350" s="31">
        <f t="shared" si="89"/>
        <v>12</v>
      </c>
      <c r="AZ350" s="31">
        <f t="shared" si="90"/>
        <v>10</v>
      </c>
      <c r="BA350" s="31">
        <f t="shared" si="91"/>
        <v>0</v>
      </c>
      <c r="BB350" s="31">
        <f t="shared" si="92"/>
        <v>1</v>
      </c>
      <c r="BC350" s="31">
        <f t="shared" si="93"/>
        <v>1</v>
      </c>
      <c r="BM350" s="2" t="s">
        <v>35</v>
      </c>
      <c r="BN350" s="2" t="s">
        <v>35</v>
      </c>
    </row>
    <row r="351" spans="1:66" x14ac:dyDescent="0.25">
      <c r="A351" s="50">
        <v>340</v>
      </c>
      <c r="B351" s="50">
        <v>330</v>
      </c>
      <c r="C351" s="50" t="str">
        <f t="shared" si="97"/>
        <v>135_1_2179</v>
      </c>
      <c r="D351" s="50">
        <v>1</v>
      </c>
      <c r="E351" s="51">
        <f t="shared" si="84"/>
        <v>1350001</v>
      </c>
      <c r="F351" s="76" t="str">
        <f t="shared" si="96"/>
        <v>135_1</v>
      </c>
      <c r="G351" s="80">
        <v>135</v>
      </c>
      <c r="H351" s="52">
        <v>1</v>
      </c>
      <c r="I351" s="52">
        <v>2179</v>
      </c>
      <c r="J351" s="53" t="str">
        <f t="shared" si="85"/>
        <v>ok</v>
      </c>
      <c r="K351" s="54" t="str">
        <f t="shared" si="98"/>
        <v>135_1</v>
      </c>
      <c r="L351" s="54">
        <v>135</v>
      </c>
      <c r="M351" s="54">
        <v>1</v>
      </c>
      <c r="N351" s="54">
        <v>1607</v>
      </c>
      <c r="O351" s="55">
        <v>212</v>
      </c>
      <c r="P351" s="55">
        <v>15</v>
      </c>
      <c r="Q351" s="55">
        <v>163</v>
      </c>
      <c r="R351" s="55">
        <v>12</v>
      </c>
      <c r="S351" s="52">
        <v>0</v>
      </c>
      <c r="T351" s="56">
        <v>15812</v>
      </c>
      <c r="U351" s="56">
        <v>1073</v>
      </c>
      <c r="V351" s="56">
        <v>16405</v>
      </c>
      <c r="W351" s="56">
        <v>212</v>
      </c>
      <c r="X351" s="57">
        <v>0.15</v>
      </c>
      <c r="Y351" s="109"/>
      <c r="Z351" s="109"/>
      <c r="AA351" s="109"/>
      <c r="AB351" s="109"/>
      <c r="AC351" s="56">
        <v>2024</v>
      </c>
      <c r="AD351" s="52" t="s">
        <v>35</v>
      </c>
      <c r="AE351" s="52" t="s">
        <v>35</v>
      </c>
      <c r="AF351" s="52" t="s">
        <v>36</v>
      </c>
      <c r="AG351" s="52" t="s">
        <v>36</v>
      </c>
      <c r="AH351" s="106" t="s">
        <v>57</v>
      </c>
      <c r="AI351" s="59"/>
      <c r="AJ351" s="68" t="s">
        <v>9</v>
      </c>
      <c r="AK351" t="s">
        <v>9</v>
      </c>
      <c r="AL351" s="39" t="s">
        <v>9</v>
      </c>
      <c r="AM351" s="117"/>
      <c r="AN351" s="115" t="s">
        <v>9</v>
      </c>
      <c r="AO351" s="30"/>
      <c r="AQ351" s="5"/>
      <c r="AS351" s="35"/>
      <c r="AT351" s="30" t="s">
        <v>9</v>
      </c>
      <c r="AU351" s="20"/>
      <c r="AV351" t="str">
        <f t="shared" si="86"/>
        <v>musta</v>
      </c>
      <c r="AW351" t="str">
        <f t="shared" si="87"/>
        <v>musta</v>
      </c>
      <c r="AX351" t="str">
        <f t="shared" si="88"/>
        <v>musta</v>
      </c>
      <c r="AY351" s="31">
        <f t="shared" si="89"/>
        <v>10</v>
      </c>
      <c r="AZ351" s="31">
        <f t="shared" si="90"/>
        <v>0</v>
      </c>
      <c r="BA351" s="31">
        <f t="shared" si="91"/>
        <v>0</v>
      </c>
      <c r="BB351" s="31">
        <f t="shared" si="92"/>
        <v>10</v>
      </c>
      <c r="BC351" s="31">
        <f t="shared" si="93"/>
        <v>0</v>
      </c>
      <c r="BM351" s="2" t="s">
        <v>35</v>
      </c>
      <c r="BN351" s="2" t="s">
        <v>35</v>
      </c>
    </row>
    <row r="352" spans="1:66" x14ac:dyDescent="0.25">
      <c r="A352" s="50">
        <v>341</v>
      </c>
      <c r="B352" s="50">
        <v>331</v>
      </c>
      <c r="C352" s="50" t="str">
        <f t="shared" si="97"/>
        <v>138_1_1802</v>
      </c>
      <c r="D352" s="50">
        <v>1</v>
      </c>
      <c r="E352" s="51">
        <f t="shared" si="84"/>
        <v>1380001</v>
      </c>
      <c r="F352" s="76" t="str">
        <f t="shared" si="96"/>
        <v>138_1</v>
      </c>
      <c r="G352" s="80">
        <v>138</v>
      </c>
      <c r="H352" s="52">
        <v>1</v>
      </c>
      <c r="I352" s="52">
        <v>1802</v>
      </c>
      <c r="J352" s="53" t="str">
        <f t="shared" si="85"/>
        <v>ok</v>
      </c>
      <c r="K352" s="54" t="str">
        <f t="shared" si="98"/>
        <v>138_1</v>
      </c>
      <c r="L352" s="54">
        <v>138</v>
      </c>
      <c r="M352" s="54">
        <v>1</v>
      </c>
      <c r="N352" s="54">
        <v>1075</v>
      </c>
      <c r="O352" s="55">
        <v>366</v>
      </c>
      <c r="P352" s="55">
        <v>23</v>
      </c>
      <c r="Q352" s="55">
        <v>9</v>
      </c>
      <c r="R352" s="55">
        <v>0</v>
      </c>
      <c r="S352" s="52">
        <v>0</v>
      </c>
      <c r="T352" s="56">
        <v>15744</v>
      </c>
      <c r="U352" s="56">
        <v>376</v>
      </c>
      <c r="V352" s="56">
        <v>17857</v>
      </c>
      <c r="W352" s="56">
        <v>366</v>
      </c>
      <c r="X352" s="57">
        <v>0.23</v>
      </c>
      <c r="Y352" s="109"/>
      <c r="Z352" s="109"/>
      <c r="AA352" s="109"/>
      <c r="AB352" s="109"/>
      <c r="AC352" s="56">
        <v>2772</v>
      </c>
      <c r="AD352" s="52" t="s">
        <v>35</v>
      </c>
      <c r="AE352" s="52" t="s">
        <v>35</v>
      </c>
      <c r="AF352" s="52" t="s">
        <v>36</v>
      </c>
      <c r="AG352" s="52" t="s">
        <v>36</v>
      </c>
      <c r="AH352" s="106" t="s">
        <v>57</v>
      </c>
      <c r="AI352" s="59"/>
      <c r="AJ352" s="68" t="s">
        <v>9</v>
      </c>
      <c r="AK352" t="s">
        <v>9</v>
      </c>
      <c r="AL352" s="39" t="s">
        <v>9</v>
      </c>
      <c r="AM352" s="117"/>
      <c r="AN352" s="115" t="s">
        <v>9</v>
      </c>
      <c r="AO352" s="30"/>
      <c r="AQ352" s="5"/>
      <c r="AS352" s="35"/>
      <c r="AT352" s="30" t="s">
        <v>9</v>
      </c>
      <c r="AU352" s="20"/>
      <c r="AV352" t="str">
        <f t="shared" si="86"/>
        <v>musta</v>
      </c>
      <c r="AW352" t="str">
        <f t="shared" si="87"/>
        <v>musta</v>
      </c>
      <c r="AX352" t="str">
        <f t="shared" si="88"/>
        <v>musta</v>
      </c>
      <c r="AY352" s="31">
        <f t="shared" si="89"/>
        <v>10</v>
      </c>
      <c r="AZ352" s="31">
        <f t="shared" si="90"/>
        <v>0</v>
      </c>
      <c r="BA352" s="31">
        <f t="shared" si="91"/>
        <v>0</v>
      </c>
      <c r="BB352" s="31">
        <f t="shared" si="92"/>
        <v>10</v>
      </c>
      <c r="BC352" s="31">
        <f t="shared" si="93"/>
        <v>0</v>
      </c>
      <c r="BM352" s="2" t="s">
        <v>35</v>
      </c>
      <c r="BN352" s="2" t="s">
        <v>35</v>
      </c>
    </row>
    <row r="353" spans="1:66" x14ac:dyDescent="0.25">
      <c r="A353" s="50">
        <v>342</v>
      </c>
      <c r="B353" s="50">
        <v>332</v>
      </c>
      <c r="C353" s="50" t="str">
        <f t="shared" si="97"/>
        <v>139_1_4311</v>
      </c>
      <c r="D353" s="50">
        <v>1</v>
      </c>
      <c r="E353" s="51">
        <f t="shared" si="84"/>
        <v>1390001</v>
      </c>
      <c r="F353" s="76" t="str">
        <f t="shared" si="96"/>
        <v>139_1</v>
      </c>
      <c r="G353" s="80">
        <v>139</v>
      </c>
      <c r="H353" s="52">
        <v>1</v>
      </c>
      <c r="I353" s="52">
        <v>4311</v>
      </c>
      <c r="J353" s="53" t="str">
        <f t="shared" si="85"/>
        <v>ok</v>
      </c>
      <c r="K353" s="54" t="str">
        <f t="shared" si="98"/>
        <v>139_1</v>
      </c>
      <c r="L353" s="54">
        <v>139</v>
      </c>
      <c r="M353" s="54">
        <v>1</v>
      </c>
      <c r="N353" s="54">
        <v>10915</v>
      </c>
      <c r="O353" s="55">
        <v>1892</v>
      </c>
      <c r="P353" s="55">
        <v>72</v>
      </c>
      <c r="Q353" s="55">
        <v>268</v>
      </c>
      <c r="R353" s="55">
        <v>10</v>
      </c>
      <c r="S353" s="52">
        <v>0</v>
      </c>
      <c r="T353" s="56">
        <v>2713</v>
      </c>
      <c r="U353" s="56">
        <v>173</v>
      </c>
      <c r="V353" s="56">
        <v>3052</v>
      </c>
      <c r="W353" s="56">
        <v>1892</v>
      </c>
      <c r="X353" s="57">
        <v>0.72</v>
      </c>
      <c r="Y353" s="109"/>
      <c r="Z353" s="109"/>
      <c r="AA353" s="109"/>
      <c r="AB353" s="109"/>
      <c r="AC353" s="56">
        <v>1225</v>
      </c>
      <c r="AD353" s="61" t="s">
        <v>34</v>
      </c>
      <c r="AE353" s="52" t="s">
        <v>35</v>
      </c>
      <c r="AF353" s="52" t="s">
        <v>35</v>
      </c>
      <c r="AG353" s="52"/>
      <c r="AH353" s="106"/>
      <c r="AI353" s="59"/>
      <c r="AJ353" s="68" t="s">
        <v>9</v>
      </c>
      <c r="AK353" t="s">
        <v>9</v>
      </c>
      <c r="AL353" s="39" t="s">
        <v>9</v>
      </c>
      <c r="AM353" s="117"/>
      <c r="AN353" s="115" t="s">
        <v>9</v>
      </c>
      <c r="AO353" s="30"/>
      <c r="AQ353" s="5"/>
      <c r="AS353" s="35"/>
      <c r="AT353" s="30" t="s">
        <v>9</v>
      </c>
      <c r="AU353" s="20"/>
      <c r="AV353" t="str">
        <f t="shared" si="86"/>
        <v>punainen</v>
      </c>
      <c r="AW353" t="str">
        <f t="shared" si="87"/>
        <v>punainen</v>
      </c>
      <c r="AX353" t="str">
        <f t="shared" si="88"/>
        <v>punainen</v>
      </c>
      <c r="AY353" s="31">
        <f t="shared" si="89"/>
        <v>22</v>
      </c>
      <c r="AZ353" s="31">
        <f t="shared" si="90"/>
        <v>10</v>
      </c>
      <c r="BA353" s="31">
        <f t="shared" si="91"/>
        <v>1</v>
      </c>
      <c r="BB353" s="31">
        <f t="shared" si="92"/>
        <v>10</v>
      </c>
      <c r="BC353" s="31">
        <f t="shared" si="93"/>
        <v>1</v>
      </c>
      <c r="BM353" s="32" t="s">
        <v>34</v>
      </c>
      <c r="BN353" s="2" t="s">
        <v>35</v>
      </c>
    </row>
    <row r="354" spans="1:66" x14ac:dyDescent="0.25">
      <c r="A354" s="50">
        <v>343</v>
      </c>
      <c r="B354" s="50">
        <v>333</v>
      </c>
      <c r="C354" s="50" t="str">
        <f t="shared" si="97"/>
        <v>139_2_6883</v>
      </c>
      <c r="D354" s="50">
        <v>1</v>
      </c>
      <c r="E354" s="51">
        <f t="shared" si="84"/>
        <v>1390002</v>
      </c>
      <c r="F354" s="76" t="str">
        <f t="shared" si="96"/>
        <v>139_2</v>
      </c>
      <c r="G354" s="80">
        <v>139</v>
      </c>
      <c r="H354" s="52">
        <v>2</v>
      </c>
      <c r="I354" s="52">
        <v>6883</v>
      </c>
      <c r="J354" s="53" t="str">
        <f t="shared" si="85"/>
        <v>huom!</v>
      </c>
      <c r="K354" s="54"/>
      <c r="L354" s="54"/>
      <c r="M354" s="54"/>
      <c r="N354" s="54"/>
      <c r="O354" s="55">
        <v>1892</v>
      </c>
      <c r="P354" s="55">
        <v>72</v>
      </c>
      <c r="Q354" s="55">
        <v>268</v>
      </c>
      <c r="R354" s="55">
        <v>10</v>
      </c>
      <c r="S354" s="52">
        <v>0</v>
      </c>
      <c r="T354" s="56">
        <v>3804</v>
      </c>
      <c r="U354" s="56">
        <v>222</v>
      </c>
      <c r="V354" s="56">
        <v>4298</v>
      </c>
      <c r="W354" s="56">
        <v>1892</v>
      </c>
      <c r="X354" s="57">
        <v>0.72</v>
      </c>
      <c r="Y354" s="109"/>
      <c r="Z354" s="109"/>
      <c r="AA354" s="109"/>
      <c r="AB354" s="109"/>
      <c r="AC354" s="56">
        <v>2097</v>
      </c>
      <c r="AD354" s="61" t="s">
        <v>34</v>
      </c>
      <c r="AE354" s="52" t="s">
        <v>35</v>
      </c>
      <c r="AF354" s="52" t="s">
        <v>35</v>
      </c>
      <c r="AG354" s="52" t="s">
        <v>36</v>
      </c>
      <c r="AH354" s="106"/>
      <c r="AI354" s="59"/>
      <c r="AJ354" s="68" t="s">
        <v>9</v>
      </c>
      <c r="AK354" t="s">
        <v>9</v>
      </c>
      <c r="AL354" s="39" t="s">
        <v>51</v>
      </c>
      <c r="AM354" s="117"/>
      <c r="AN354" s="115" t="s">
        <v>51</v>
      </c>
      <c r="AO354" s="30"/>
      <c r="AQ354" s="5"/>
      <c r="AS354" s="35"/>
      <c r="AT354" s="30" t="s">
        <v>9</v>
      </c>
      <c r="AU354" s="20"/>
      <c r="AV354" t="str">
        <f t="shared" si="86"/>
        <v>punainen</v>
      </c>
      <c r="AW354" t="str">
        <f t="shared" si="87"/>
        <v>punainen</v>
      </c>
      <c r="AX354" t="str">
        <f t="shared" si="88"/>
        <v>punainen</v>
      </c>
      <c r="AY354" s="31">
        <f t="shared" si="89"/>
        <v>22</v>
      </c>
      <c r="AZ354" s="31">
        <f t="shared" si="90"/>
        <v>10</v>
      </c>
      <c r="BA354" s="31">
        <f t="shared" si="91"/>
        <v>1</v>
      </c>
      <c r="BB354" s="31">
        <f t="shared" si="92"/>
        <v>10</v>
      </c>
      <c r="BC354" s="31">
        <f t="shared" si="93"/>
        <v>1</v>
      </c>
      <c r="BM354" s="32" t="s">
        <v>34</v>
      </c>
      <c r="BN354" s="2" t="s">
        <v>35</v>
      </c>
    </row>
    <row r="355" spans="1:66" x14ac:dyDescent="0.25">
      <c r="A355" s="50">
        <v>344</v>
      </c>
      <c r="B355" s="50">
        <v>334</v>
      </c>
      <c r="C355" s="50" t="str">
        <f t="shared" si="97"/>
        <v>139_3_626</v>
      </c>
      <c r="D355" s="50">
        <v>1</v>
      </c>
      <c r="E355" s="51">
        <f t="shared" si="84"/>
        <v>1390003</v>
      </c>
      <c r="F355" s="76" t="str">
        <f t="shared" si="96"/>
        <v>139_3</v>
      </c>
      <c r="G355" s="80">
        <v>139</v>
      </c>
      <c r="H355" s="52">
        <v>3</v>
      </c>
      <c r="I355" s="52">
        <v>626</v>
      </c>
      <c r="J355" s="53" t="str">
        <f t="shared" si="85"/>
        <v>ok</v>
      </c>
      <c r="K355" s="54" t="str">
        <f t="shared" ref="K355:K364" si="99">CONCATENATE(L355,"_",M355)</f>
        <v>139_3</v>
      </c>
      <c r="L355" s="54">
        <v>139</v>
      </c>
      <c r="M355" s="54">
        <v>3</v>
      </c>
      <c r="N355" s="54">
        <v>612</v>
      </c>
      <c r="O355" s="55">
        <v>2566</v>
      </c>
      <c r="P355" s="55">
        <v>64</v>
      </c>
      <c r="Q355" s="55">
        <v>347</v>
      </c>
      <c r="R355" s="55">
        <v>8</v>
      </c>
      <c r="S355" s="52">
        <v>0</v>
      </c>
      <c r="T355" s="56">
        <v>10845</v>
      </c>
      <c r="U355" s="56">
        <v>360</v>
      </c>
      <c r="V355" s="56">
        <v>12161</v>
      </c>
      <c r="W355" s="56">
        <v>2566</v>
      </c>
      <c r="X355" s="57">
        <v>0.64</v>
      </c>
      <c r="Y355" s="109"/>
      <c r="Z355" s="109"/>
      <c r="AA355" s="109"/>
      <c r="AB355" s="109"/>
      <c r="AC355" s="56">
        <v>2075</v>
      </c>
      <c r="AD355" s="61" t="s">
        <v>34</v>
      </c>
      <c r="AE355" s="52" t="s">
        <v>35</v>
      </c>
      <c r="AF355" s="52" t="s">
        <v>36</v>
      </c>
      <c r="AG355" s="52" t="s">
        <v>36</v>
      </c>
      <c r="AH355" s="106"/>
      <c r="AI355" s="59"/>
      <c r="AJ355" s="68" t="s">
        <v>9</v>
      </c>
      <c r="AK355" t="s">
        <v>9</v>
      </c>
      <c r="AL355" s="39" t="s">
        <v>10</v>
      </c>
      <c r="AM355" s="117"/>
      <c r="AN355" t="s">
        <v>10</v>
      </c>
      <c r="AO355" s="30"/>
      <c r="AQ355" s="5"/>
      <c r="AS355" s="35"/>
      <c r="AT355" s="30" t="s">
        <v>9</v>
      </c>
      <c r="AU355" s="20"/>
      <c r="AV355" t="str">
        <f t="shared" si="86"/>
        <v>punainen</v>
      </c>
      <c r="AW355" t="str">
        <f t="shared" si="87"/>
        <v>punainen</v>
      </c>
      <c r="AX355" t="str">
        <f t="shared" si="88"/>
        <v>punainen</v>
      </c>
      <c r="AY355" s="31">
        <f t="shared" si="89"/>
        <v>31</v>
      </c>
      <c r="AZ355" s="31">
        <f t="shared" si="90"/>
        <v>10</v>
      </c>
      <c r="BA355" s="31">
        <f t="shared" si="91"/>
        <v>10</v>
      </c>
      <c r="BB355" s="31">
        <f t="shared" si="92"/>
        <v>10</v>
      </c>
      <c r="BC355" s="31">
        <f t="shared" si="93"/>
        <v>1</v>
      </c>
      <c r="BM355" s="32" t="s">
        <v>34</v>
      </c>
      <c r="BN355" s="2" t="s">
        <v>35</v>
      </c>
    </row>
    <row r="356" spans="1:66" x14ac:dyDescent="0.25">
      <c r="A356" s="50">
        <v>345</v>
      </c>
      <c r="B356" s="50">
        <v>335</v>
      </c>
      <c r="C356" s="50" t="str">
        <f t="shared" si="97"/>
        <v>140_4_3895</v>
      </c>
      <c r="D356" s="50">
        <v>1</v>
      </c>
      <c r="E356" s="51">
        <f t="shared" si="84"/>
        <v>1400004</v>
      </c>
      <c r="F356" s="76" t="str">
        <f t="shared" si="96"/>
        <v>140_4</v>
      </c>
      <c r="G356" s="80">
        <v>140</v>
      </c>
      <c r="H356" s="52">
        <v>4</v>
      </c>
      <c r="I356" s="52">
        <v>3895</v>
      </c>
      <c r="J356" s="53" t="str">
        <f t="shared" si="85"/>
        <v>ok</v>
      </c>
      <c r="K356" s="54" t="str">
        <f t="shared" si="99"/>
        <v>140_4</v>
      </c>
      <c r="L356" s="54">
        <v>140</v>
      </c>
      <c r="M356" s="54">
        <v>4</v>
      </c>
      <c r="N356" s="54">
        <v>3677</v>
      </c>
      <c r="O356" s="55">
        <v>334</v>
      </c>
      <c r="P356" s="55">
        <v>39</v>
      </c>
      <c r="Q356" s="55">
        <v>68</v>
      </c>
      <c r="R356" s="55">
        <v>8</v>
      </c>
      <c r="S356" s="52">
        <v>0</v>
      </c>
      <c r="T356" s="56">
        <v>9024</v>
      </c>
      <c r="U356" s="56">
        <v>694</v>
      </c>
      <c r="V356" s="56">
        <v>10381</v>
      </c>
      <c r="W356" s="56">
        <v>334</v>
      </c>
      <c r="X356" s="57">
        <v>0.39</v>
      </c>
      <c r="Y356" s="109"/>
      <c r="Z356" s="109"/>
      <c r="AA356" s="109"/>
      <c r="AB356" s="109"/>
      <c r="AC356" s="56">
        <v>2293</v>
      </c>
      <c r="AD356" s="52" t="s">
        <v>35</v>
      </c>
      <c r="AE356" s="52" t="s">
        <v>35</v>
      </c>
      <c r="AF356" s="52" t="s">
        <v>36</v>
      </c>
      <c r="AG356" s="52" t="s">
        <v>36</v>
      </c>
      <c r="AH356" s="106"/>
      <c r="AI356" s="59"/>
      <c r="AJ356" s="68" t="s">
        <v>9</v>
      </c>
      <c r="AK356" t="s">
        <v>9</v>
      </c>
      <c r="AL356" s="39" t="s">
        <v>10</v>
      </c>
      <c r="AM356" s="117"/>
      <c r="AN356" s="115" t="s">
        <v>10</v>
      </c>
      <c r="AO356" s="30"/>
      <c r="AQ356" s="5"/>
      <c r="AS356" s="35"/>
      <c r="AT356" s="30">
        <v>3</v>
      </c>
      <c r="AU356" s="20"/>
      <c r="AV356" t="str">
        <f t="shared" si="86"/>
        <v>musta</v>
      </c>
      <c r="AW356" t="str">
        <f t="shared" si="87"/>
        <v>musta</v>
      </c>
      <c r="AX356" t="str">
        <f t="shared" si="88"/>
        <v>musta</v>
      </c>
      <c r="AY356" s="31">
        <f t="shared" si="89"/>
        <v>10</v>
      </c>
      <c r="AZ356" s="31">
        <f t="shared" si="90"/>
        <v>0</v>
      </c>
      <c r="BA356" s="31">
        <f t="shared" si="91"/>
        <v>0</v>
      </c>
      <c r="BB356" s="31">
        <f t="shared" si="92"/>
        <v>10</v>
      </c>
      <c r="BC356" s="31">
        <f t="shared" si="93"/>
        <v>0</v>
      </c>
      <c r="BM356" s="2" t="s">
        <v>35</v>
      </c>
      <c r="BN356" s="2" t="s">
        <v>35</v>
      </c>
    </row>
    <row r="357" spans="1:66" x14ac:dyDescent="0.25">
      <c r="A357" s="50">
        <v>346</v>
      </c>
      <c r="B357" s="50">
        <v>336</v>
      </c>
      <c r="C357" s="50" t="str">
        <f t="shared" si="97"/>
        <v>140_5_4704</v>
      </c>
      <c r="D357" s="50">
        <v>1</v>
      </c>
      <c r="E357" s="51">
        <f t="shared" si="84"/>
        <v>1400005</v>
      </c>
      <c r="F357" s="76" t="str">
        <f t="shared" si="96"/>
        <v>140_5</v>
      </c>
      <c r="G357" s="80">
        <v>140</v>
      </c>
      <c r="H357" s="52">
        <v>5</v>
      </c>
      <c r="I357" s="52">
        <v>4704</v>
      </c>
      <c r="J357" s="53" t="str">
        <f t="shared" si="85"/>
        <v>ok</v>
      </c>
      <c r="K357" s="54" t="str">
        <f t="shared" si="99"/>
        <v>140_5</v>
      </c>
      <c r="L357" s="54">
        <v>140</v>
      </c>
      <c r="M357" s="54">
        <v>5</v>
      </c>
      <c r="N357" s="54">
        <v>4695</v>
      </c>
      <c r="O357" s="55">
        <v>1803</v>
      </c>
      <c r="P357" s="55">
        <v>27</v>
      </c>
      <c r="Q357" s="55">
        <v>297</v>
      </c>
      <c r="R357" s="55">
        <v>4</v>
      </c>
      <c r="S357" s="52">
        <v>0</v>
      </c>
      <c r="T357" s="56">
        <v>6971</v>
      </c>
      <c r="U357" s="56">
        <v>220</v>
      </c>
      <c r="V357" s="56">
        <v>7989</v>
      </c>
      <c r="W357" s="56">
        <v>1803</v>
      </c>
      <c r="X357" s="57">
        <v>0.27</v>
      </c>
      <c r="Y357" s="109"/>
      <c r="Z357" s="109"/>
      <c r="AA357" s="109"/>
      <c r="AB357" s="109"/>
      <c r="AC357" s="56">
        <v>2693</v>
      </c>
      <c r="AD357" s="52" t="s">
        <v>35</v>
      </c>
      <c r="AE357" s="52" t="s">
        <v>35</v>
      </c>
      <c r="AF357" s="52" t="s">
        <v>35</v>
      </c>
      <c r="AG357" s="52"/>
      <c r="AH357" s="106"/>
      <c r="AI357" s="59"/>
      <c r="AJ357" s="68" t="s">
        <v>9</v>
      </c>
      <c r="AK357" t="s">
        <v>9</v>
      </c>
      <c r="AL357" s="39" t="s">
        <v>10</v>
      </c>
      <c r="AM357" s="117"/>
      <c r="AN357" s="115" t="s">
        <v>10</v>
      </c>
      <c r="AO357" s="30"/>
      <c r="AQ357" s="5"/>
      <c r="AS357" s="35"/>
      <c r="AT357" s="30">
        <v>3</v>
      </c>
      <c r="AU357" s="20"/>
      <c r="AV357" t="str">
        <f t="shared" si="86"/>
        <v>musta</v>
      </c>
      <c r="AW357" t="str">
        <f t="shared" si="87"/>
        <v>musta</v>
      </c>
      <c r="AX357" t="str">
        <f t="shared" si="88"/>
        <v>musta</v>
      </c>
      <c r="AY357" s="31">
        <f t="shared" si="89"/>
        <v>11</v>
      </c>
      <c r="AZ357" s="31">
        <f t="shared" si="90"/>
        <v>0</v>
      </c>
      <c r="BA357" s="31">
        <f t="shared" si="91"/>
        <v>1</v>
      </c>
      <c r="BB357" s="31">
        <f t="shared" si="92"/>
        <v>10</v>
      </c>
      <c r="BC357" s="31">
        <f t="shared" si="93"/>
        <v>0</v>
      </c>
      <c r="BM357" s="2" t="s">
        <v>35</v>
      </c>
      <c r="BN357" s="2" t="s">
        <v>35</v>
      </c>
    </row>
    <row r="358" spans="1:66" x14ac:dyDescent="0.25">
      <c r="A358" s="50">
        <v>347</v>
      </c>
      <c r="B358" s="50">
        <v>337</v>
      </c>
      <c r="C358" s="50" t="str">
        <f t="shared" si="97"/>
        <v>140_6_6402</v>
      </c>
      <c r="D358" s="50">
        <v>1</v>
      </c>
      <c r="E358" s="51">
        <f t="shared" si="84"/>
        <v>1400006</v>
      </c>
      <c r="F358" s="76" t="str">
        <f t="shared" si="96"/>
        <v>140_6</v>
      </c>
      <c r="G358" s="80">
        <v>140</v>
      </c>
      <c r="H358" s="52">
        <v>6</v>
      </c>
      <c r="I358" s="52">
        <v>6402</v>
      </c>
      <c r="J358" s="53" t="str">
        <f t="shared" si="85"/>
        <v>ok</v>
      </c>
      <c r="K358" s="54" t="str">
        <f t="shared" si="99"/>
        <v>140_6</v>
      </c>
      <c r="L358" s="54">
        <v>140</v>
      </c>
      <c r="M358" s="54">
        <v>6</v>
      </c>
      <c r="N358" s="54">
        <v>6916</v>
      </c>
      <c r="O358" s="55">
        <v>447</v>
      </c>
      <c r="P358" s="55">
        <v>43</v>
      </c>
      <c r="Q358" s="55">
        <v>126</v>
      </c>
      <c r="R358" s="55">
        <v>8</v>
      </c>
      <c r="S358" s="52">
        <v>0</v>
      </c>
      <c r="T358" s="56">
        <v>5004</v>
      </c>
      <c r="U358" s="56">
        <v>302</v>
      </c>
      <c r="V358" s="56">
        <v>5627</v>
      </c>
      <c r="W358" s="56">
        <v>447</v>
      </c>
      <c r="X358" s="57">
        <v>0.43</v>
      </c>
      <c r="Y358" s="109"/>
      <c r="Z358" s="109"/>
      <c r="AA358" s="109"/>
      <c r="AB358" s="109"/>
      <c r="AC358" s="56">
        <v>5127</v>
      </c>
      <c r="AD358" s="52" t="s">
        <v>35</v>
      </c>
      <c r="AE358" s="52" t="s">
        <v>35</v>
      </c>
      <c r="AF358" s="52" t="s">
        <v>35</v>
      </c>
      <c r="AG358" s="52" t="s">
        <v>36</v>
      </c>
      <c r="AH358" s="106"/>
      <c r="AI358" s="59"/>
      <c r="AJ358" s="68" t="s">
        <v>9</v>
      </c>
      <c r="AK358" t="s">
        <v>9</v>
      </c>
      <c r="AL358" s="39" t="s">
        <v>51</v>
      </c>
      <c r="AM358" s="117"/>
      <c r="AN358" s="115" t="s">
        <v>51</v>
      </c>
      <c r="AO358" s="30"/>
      <c r="AQ358" s="5"/>
      <c r="AS358" s="35"/>
      <c r="AT358" s="30" t="s">
        <v>9</v>
      </c>
      <c r="AU358" s="20"/>
      <c r="AV358" t="str">
        <f t="shared" si="86"/>
        <v>musta</v>
      </c>
      <c r="AW358" t="str">
        <f t="shared" si="87"/>
        <v>punainen</v>
      </c>
      <c r="AX358" t="str">
        <f t="shared" si="88"/>
        <v>musta</v>
      </c>
      <c r="AY358" s="31">
        <f t="shared" si="89"/>
        <v>11</v>
      </c>
      <c r="AZ358" s="31">
        <f t="shared" si="90"/>
        <v>1</v>
      </c>
      <c r="BA358" s="31">
        <f t="shared" si="91"/>
        <v>0</v>
      </c>
      <c r="BB358" s="31">
        <f t="shared" si="92"/>
        <v>10</v>
      </c>
      <c r="BC358" s="31">
        <f t="shared" si="93"/>
        <v>0</v>
      </c>
      <c r="BM358" s="2" t="s">
        <v>35</v>
      </c>
      <c r="BN358" s="2" t="s">
        <v>35</v>
      </c>
    </row>
    <row r="359" spans="1:66" x14ac:dyDescent="0.25">
      <c r="A359" s="50">
        <v>348</v>
      </c>
      <c r="B359" s="50">
        <v>338</v>
      </c>
      <c r="C359" s="50" t="str">
        <f t="shared" si="97"/>
        <v>140_7_7609</v>
      </c>
      <c r="D359" s="50">
        <v>1</v>
      </c>
      <c r="E359" s="51">
        <f t="shared" si="84"/>
        <v>1400007</v>
      </c>
      <c r="F359" s="76" t="str">
        <f t="shared" si="96"/>
        <v>140_7</v>
      </c>
      <c r="G359" s="80">
        <v>140</v>
      </c>
      <c r="H359" s="52">
        <v>7</v>
      </c>
      <c r="I359" s="52">
        <v>7609</v>
      </c>
      <c r="J359" s="53" t="str">
        <f t="shared" si="85"/>
        <v>ok</v>
      </c>
      <c r="K359" s="54" t="str">
        <f t="shared" si="99"/>
        <v>140_7</v>
      </c>
      <c r="L359" s="54">
        <v>140</v>
      </c>
      <c r="M359" s="54">
        <v>7</v>
      </c>
      <c r="N359" s="54">
        <v>7069</v>
      </c>
      <c r="O359" s="55">
        <v>772</v>
      </c>
      <c r="P359" s="55">
        <v>54</v>
      </c>
      <c r="Q359" s="55">
        <v>233</v>
      </c>
      <c r="R359" s="55">
        <v>15</v>
      </c>
      <c r="S359" s="52">
        <v>0</v>
      </c>
      <c r="T359" s="56">
        <v>6938</v>
      </c>
      <c r="U359" s="56">
        <v>407</v>
      </c>
      <c r="V359" s="56">
        <v>7743</v>
      </c>
      <c r="W359" s="56">
        <v>772</v>
      </c>
      <c r="X359" s="57">
        <v>0.54</v>
      </c>
      <c r="Y359" s="109"/>
      <c r="Z359" s="109"/>
      <c r="AA359" s="109"/>
      <c r="AB359" s="109"/>
      <c r="AC359" s="56">
        <v>6612</v>
      </c>
      <c r="AD359" s="61" t="s">
        <v>34</v>
      </c>
      <c r="AE359" s="52" t="s">
        <v>35</v>
      </c>
      <c r="AF359" s="52" t="s">
        <v>35</v>
      </c>
      <c r="AG359" s="52"/>
      <c r="AH359" s="106"/>
      <c r="AI359" s="59"/>
      <c r="AJ359" s="68" t="s">
        <v>9</v>
      </c>
      <c r="AK359" t="s">
        <v>9</v>
      </c>
      <c r="AL359" s="39" t="s">
        <v>9</v>
      </c>
      <c r="AM359" s="117"/>
      <c r="AN359" s="115" t="s">
        <v>9</v>
      </c>
      <c r="AO359" s="30"/>
      <c r="AQ359" s="5"/>
      <c r="AS359" s="35"/>
      <c r="AT359" s="30" t="s">
        <v>9</v>
      </c>
      <c r="AU359" s="20"/>
      <c r="AV359" t="str">
        <f t="shared" si="86"/>
        <v>musta</v>
      </c>
      <c r="AW359" t="str">
        <f t="shared" si="87"/>
        <v>punainen</v>
      </c>
      <c r="AX359" t="str">
        <f t="shared" si="88"/>
        <v>musta</v>
      </c>
      <c r="AY359" s="31">
        <f t="shared" si="89"/>
        <v>12</v>
      </c>
      <c r="AZ359" s="31">
        <f t="shared" si="90"/>
        <v>1</v>
      </c>
      <c r="BA359" s="31">
        <f t="shared" si="91"/>
        <v>0</v>
      </c>
      <c r="BB359" s="31">
        <f t="shared" si="92"/>
        <v>10</v>
      </c>
      <c r="BC359" s="31">
        <f t="shared" si="93"/>
        <v>1</v>
      </c>
      <c r="BM359" s="32" t="s">
        <v>34</v>
      </c>
      <c r="BN359" s="2" t="s">
        <v>35</v>
      </c>
    </row>
    <row r="360" spans="1:66" x14ac:dyDescent="0.25">
      <c r="A360" s="50">
        <v>349</v>
      </c>
      <c r="B360" s="50">
        <v>339</v>
      </c>
      <c r="C360" s="50" t="str">
        <f t="shared" si="97"/>
        <v>140_8_4684</v>
      </c>
      <c r="D360" s="50">
        <v>1</v>
      </c>
      <c r="E360" s="51">
        <f t="shared" si="84"/>
        <v>1400008</v>
      </c>
      <c r="F360" s="76" t="str">
        <f t="shared" si="96"/>
        <v>140_8</v>
      </c>
      <c r="G360" s="80">
        <v>140</v>
      </c>
      <c r="H360" s="52">
        <v>8</v>
      </c>
      <c r="I360" s="52">
        <v>4684</v>
      </c>
      <c r="J360" s="53" t="str">
        <f t="shared" si="85"/>
        <v>ok</v>
      </c>
      <c r="K360" s="54" t="str">
        <f t="shared" si="99"/>
        <v>140_8</v>
      </c>
      <c r="L360" s="54">
        <v>140</v>
      </c>
      <c r="M360" s="54">
        <v>8</v>
      </c>
      <c r="N360" s="54">
        <v>4681</v>
      </c>
      <c r="O360" s="55">
        <v>1136</v>
      </c>
      <c r="P360" s="55">
        <v>51</v>
      </c>
      <c r="Q360" s="55">
        <v>413</v>
      </c>
      <c r="R360" s="55">
        <v>18</v>
      </c>
      <c r="S360" s="52">
        <v>0</v>
      </c>
      <c r="T360" s="56">
        <v>5260</v>
      </c>
      <c r="U360" s="56">
        <v>192</v>
      </c>
      <c r="V360" s="56">
        <v>5835</v>
      </c>
      <c r="W360" s="56">
        <v>1136</v>
      </c>
      <c r="X360" s="57">
        <v>0.51</v>
      </c>
      <c r="Y360" s="109"/>
      <c r="Z360" s="109"/>
      <c r="AA360" s="109"/>
      <c r="AB360" s="109"/>
      <c r="AC360" s="56">
        <v>4810</v>
      </c>
      <c r="AD360" s="61" t="s">
        <v>34</v>
      </c>
      <c r="AE360" s="52" t="s">
        <v>35</v>
      </c>
      <c r="AF360" s="52" t="s">
        <v>35</v>
      </c>
      <c r="AG360" s="52" t="s">
        <v>36</v>
      </c>
      <c r="AH360" s="106"/>
      <c r="AI360" s="59"/>
      <c r="AJ360" s="68" t="s">
        <v>9</v>
      </c>
      <c r="AK360" t="s">
        <v>9</v>
      </c>
      <c r="AL360" s="39" t="s">
        <v>9</v>
      </c>
      <c r="AM360" s="117"/>
      <c r="AN360" s="115" t="s">
        <v>9</v>
      </c>
      <c r="AO360" s="30"/>
      <c r="AQ360" s="5"/>
      <c r="AS360" s="35"/>
      <c r="AT360" s="30" t="s">
        <v>9</v>
      </c>
      <c r="AU360" s="20"/>
      <c r="AV360" t="str">
        <f t="shared" si="86"/>
        <v>musta</v>
      </c>
      <c r="AW360" t="str">
        <f t="shared" si="87"/>
        <v>punainen</v>
      </c>
      <c r="AX360" t="str">
        <f t="shared" si="88"/>
        <v>musta</v>
      </c>
      <c r="AY360" s="31">
        <f t="shared" si="89"/>
        <v>13</v>
      </c>
      <c r="AZ360" s="31">
        <f t="shared" si="90"/>
        <v>1</v>
      </c>
      <c r="BA360" s="31">
        <f t="shared" si="91"/>
        <v>1</v>
      </c>
      <c r="BB360" s="31">
        <f t="shared" si="92"/>
        <v>10</v>
      </c>
      <c r="BC360" s="31">
        <f t="shared" si="93"/>
        <v>1</v>
      </c>
      <c r="BM360" s="2" t="s">
        <v>35</v>
      </c>
      <c r="BN360" s="2" t="s">
        <v>35</v>
      </c>
    </row>
    <row r="361" spans="1:66" x14ac:dyDescent="0.25">
      <c r="A361" s="50">
        <v>350</v>
      </c>
      <c r="B361" s="50">
        <v>340</v>
      </c>
      <c r="C361" s="50" t="str">
        <f t="shared" si="97"/>
        <v>140_9_5478</v>
      </c>
      <c r="D361" s="50">
        <v>1</v>
      </c>
      <c r="E361" s="51">
        <f t="shared" si="84"/>
        <v>1400009</v>
      </c>
      <c r="F361" s="76" t="str">
        <f t="shared" si="96"/>
        <v>140_9</v>
      </c>
      <c r="G361" s="80">
        <v>140</v>
      </c>
      <c r="H361" s="52">
        <v>9</v>
      </c>
      <c r="I361" s="52">
        <v>5478</v>
      </c>
      <c r="J361" s="53" t="str">
        <f t="shared" si="85"/>
        <v>ok</v>
      </c>
      <c r="K361" s="54" t="str">
        <f t="shared" si="99"/>
        <v>140_9</v>
      </c>
      <c r="L361" s="54">
        <v>140</v>
      </c>
      <c r="M361" s="54">
        <v>9</v>
      </c>
      <c r="N361" s="54">
        <v>5470</v>
      </c>
      <c r="O361" s="55">
        <v>596</v>
      </c>
      <c r="P361" s="55">
        <v>72</v>
      </c>
      <c r="Q361" s="55">
        <v>263</v>
      </c>
      <c r="R361" s="55">
        <v>26</v>
      </c>
      <c r="S361" s="52">
        <v>0</v>
      </c>
      <c r="T361" s="56">
        <v>3581</v>
      </c>
      <c r="U361" s="56">
        <v>247</v>
      </c>
      <c r="V361" s="56">
        <v>4017</v>
      </c>
      <c r="W361" s="56">
        <v>596</v>
      </c>
      <c r="X361" s="57">
        <v>0.72</v>
      </c>
      <c r="Y361" s="109"/>
      <c r="Z361" s="109"/>
      <c r="AA361" s="109"/>
      <c r="AB361" s="109"/>
      <c r="AC361" s="56">
        <v>3650</v>
      </c>
      <c r="AD361" s="61" t="s">
        <v>34</v>
      </c>
      <c r="AE361" s="52" t="s">
        <v>35</v>
      </c>
      <c r="AF361" s="52" t="s">
        <v>35</v>
      </c>
      <c r="AG361" s="52"/>
      <c r="AH361" s="106"/>
      <c r="AI361" s="59"/>
      <c r="AJ361" s="68" t="s">
        <v>9</v>
      </c>
      <c r="AK361" t="s">
        <v>9</v>
      </c>
      <c r="AL361" s="39" t="s">
        <v>9</v>
      </c>
      <c r="AM361" s="117"/>
      <c r="AN361" s="115" t="s">
        <v>9</v>
      </c>
      <c r="AO361" s="30"/>
      <c r="AQ361" s="5"/>
      <c r="AS361" s="35"/>
      <c r="AT361" s="30" t="s">
        <v>9</v>
      </c>
      <c r="AU361" s="20"/>
      <c r="AV361" t="str">
        <f t="shared" si="86"/>
        <v>punainen</v>
      </c>
      <c r="AW361" t="str">
        <f t="shared" si="87"/>
        <v>punainen</v>
      </c>
      <c r="AX361" t="str">
        <f t="shared" si="88"/>
        <v>punainen</v>
      </c>
      <c r="AY361" s="31">
        <f t="shared" si="89"/>
        <v>21</v>
      </c>
      <c r="AZ361" s="31">
        <f t="shared" si="90"/>
        <v>10</v>
      </c>
      <c r="BA361" s="31">
        <f t="shared" si="91"/>
        <v>0</v>
      </c>
      <c r="BB361" s="31">
        <f t="shared" si="92"/>
        <v>10</v>
      </c>
      <c r="BC361" s="31">
        <f t="shared" si="93"/>
        <v>1</v>
      </c>
      <c r="BM361" s="2" t="s">
        <v>35</v>
      </c>
      <c r="BN361" s="2" t="s">
        <v>35</v>
      </c>
    </row>
    <row r="362" spans="1:66" x14ac:dyDescent="0.25">
      <c r="A362" s="50">
        <v>351</v>
      </c>
      <c r="B362" s="50">
        <v>341</v>
      </c>
      <c r="C362" s="50" t="str">
        <f t="shared" si="97"/>
        <v>140_10_4761</v>
      </c>
      <c r="D362" s="50">
        <v>1</v>
      </c>
      <c r="E362" s="51">
        <f t="shared" si="84"/>
        <v>1400010</v>
      </c>
      <c r="F362" s="76" t="str">
        <f t="shared" si="96"/>
        <v>140_10</v>
      </c>
      <c r="G362" s="80">
        <v>140</v>
      </c>
      <c r="H362" s="52">
        <v>10</v>
      </c>
      <c r="I362" s="52">
        <v>4761</v>
      </c>
      <c r="J362" s="53" t="str">
        <f t="shared" si="85"/>
        <v>ok</v>
      </c>
      <c r="K362" s="54" t="str">
        <f t="shared" si="99"/>
        <v>140_10</v>
      </c>
      <c r="L362" s="54">
        <v>140</v>
      </c>
      <c r="M362" s="54">
        <v>10</v>
      </c>
      <c r="N362" s="54">
        <v>4760</v>
      </c>
      <c r="O362" s="55">
        <v>96</v>
      </c>
      <c r="P362" s="55">
        <v>41</v>
      </c>
      <c r="Q362" s="55">
        <v>25</v>
      </c>
      <c r="R362" s="55">
        <v>10</v>
      </c>
      <c r="S362" s="52">
        <v>0</v>
      </c>
      <c r="T362" s="56">
        <v>3131</v>
      </c>
      <c r="U362" s="56">
        <v>192</v>
      </c>
      <c r="V362" s="56">
        <v>3375</v>
      </c>
      <c r="W362" s="56">
        <v>96</v>
      </c>
      <c r="X362" s="57">
        <v>0.41</v>
      </c>
      <c r="Y362" s="109"/>
      <c r="Z362" s="109"/>
      <c r="AA362" s="109"/>
      <c r="AB362" s="109"/>
      <c r="AC362" s="56">
        <v>3520</v>
      </c>
      <c r="AD362" s="52" t="s">
        <v>35</v>
      </c>
      <c r="AE362" s="52" t="s">
        <v>35</v>
      </c>
      <c r="AF362" s="52" t="s">
        <v>35</v>
      </c>
      <c r="AG362" s="52"/>
      <c r="AH362" s="106"/>
      <c r="AI362" s="59"/>
      <c r="AJ362" s="68" t="s">
        <v>9</v>
      </c>
      <c r="AK362" t="s">
        <v>9</v>
      </c>
      <c r="AL362" s="39" t="s">
        <v>9</v>
      </c>
      <c r="AM362" s="117"/>
      <c r="AN362" s="115" t="s">
        <v>9</v>
      </c>
      <c r="AO362" s="30"/>
      <c r="AQ362" s="5"/>
      <c r="AS362" s="35"/>
      <c r="AT362" s="30" t="s">
        <v>9</v>
      </c>
      <c r="AU362" s="20"/>
      <c r="AV362" t="str">
        <f t="shared" si="86"/>
        <v>musta</v>
      </c>
      <c r="AW362" t="str">
        <f t="shared" si="87"/>
        <v>punainen</v>
      </c>
      <c r="AX362" t="str">
        <f t="shared" si="88"/>
        <v>musta</v>
      </c>
      <c r="AY362" s="31">
        <f t="shared" si="89"/>
        <v>11</v>
      </c>
      <c r="AZ362" s="31">
        <f t="shared" si="90"/>
        <v>1</v>
      </c>
      <c r="BA362" s="31">
        <f t="shared" si="91"/>
        <v>0</v>
      </c>
      <c r="BB362" s="31">
        <f t="shared" si="92"/>
        <v>10</v>
      </c>
      <c r="BC362" s="31">
        <f t="shared" si="93"/>
        <v>0</v>
      </c>
      <c r="BM362" s="2" t="s">
        <v>35</v>
      </c>
      <c r="BN362" s="2" t="s">
        <v>35</v>
      </c>
    </row>
    <row r="363" spans="1:66" x14ac:dyDescent="0.25">
      <c r="A363" s="50">
        <v>352</v>
      </c>
      <c r="B363" s="50">
        <v>342</v>
      </c>
      <c r="C363" s="50" t="str">
        <f t="shared" si="97"/>
        <v>140_11_4590</v>
      </c>
      <c r="D363" s="50">
        <v>1</v>
      </c>
      <c r="E363" s="51">
        <f t="shared" si="84"/>
        <v>1400011</v>
      </c>
      <c r="F363" s="76" t="str">
        <f t="shared" si="96"/>
        <v>140_11</v>
      </c>
      <c r="G363" s="80">
        <v>140</v>
      </c>
      <c r="H363" s="52">
        <v>11</v>
      </c>
      <c r="I363" s="52">
        <v>4590</v>
      </c>
      <c r="J363" s="53" t="str">
        <f t="shared" si="85"/>
        <v>ok</v>
      </c>
      <c r="K363" s="54" t="str">
        <f t="shared" si="99"/>
        <v>140_11</v>
      </c>
      <c r="L363" s="54">
        <v>140</v>
      </c>
      <c r="M363" s="54">
        <v>11</v>
      </c>
      <c r="N363" s="54">
        <v>4563</v>
      </c>
      <c r="O363" s="55">
        <v>96</v>
      </c>
      <c r="P363" s="55">
        <v>25</v>
      </c>
      <c r="Q363" s="55">
        <v>13</v>
      </c>
      <c r="R363" s="55">
        <v>3</v>
      </c>
      <c r="S363" s="52">
        <v>0</v>
      </c>
      <c r="T363" s="56">
        <v>4826</v>
      </c>
      <c r="U363" s="56">
        <v>296</v>
      </c>
      <c r="V363" s="56">
        <v>5178</v>
      </c>
      <c r="W363" s="56">
        <v>96</v>
      </c>
      <c r="X363" s="57">
        <v>0.25</v>
      </c>
      <c r="Y363" s="109"/>
      <c r="Z363" s="109"/>
      <c r="AA363" s="109"/>
      <c r="AB363" s="109"/>
      <c r="AC363" s="56">
        <v>3394</v>
      </c>
      <c r="AD363" s="52" t="s">
        <v>35</v>
      </c>
      <c r="AE363" s="52" t="s">
        <v>35</v>
      </c>
      <c r="AF363" s="52" t="s">
        <v>35</v>
      </c>
      <c r="AG363" s="52" t="s">
        <v>36</v>
      </c>
      <c r="AH363" s="106"/>
      <c r="AI363" s="59"/>
      <c r="AJ363" s="68" t="s">
        <v>9</v>
      </c>
      <c r="AK363" t="s">
        <v>9</v>
      </c>
      <c r="AL363" s="39" t="s">
        <v>9</v>
      </c>
      <c r="AM363" s="117"/>
      <c r="AN363" s="115" t="s">
        <v>9</v>
      </c>
      <c r="AO363" s="30"/>
      <c r="AQ363" s="5"/>
      <c r="AS363" s="35"/>
      <c r="AT363" s="30" t="s">
        <v>9</v>
      </c>
      <c r="AU363" s="20"/>
      <c r="AV363" t="str">
        <f t="shared" si="86"/>
        <v>musta</v>
      </c>
      <c r="AW363" t="str">
        <f t="shared" si="87"/>
        <v>musta</v>
      </c>
      <c r="AX363" t="str">
        <f t="shared" si="88"/>
        <v>musta</v>
      </c>
      <c r="AY363" s="31">
        <f t="shared" si="89"/>
        <v>10</v>
      </c>
      <c r="AZ363" s="31">
        <f t="shared" si="90"/>
        <v>0</v>
      </c>
      <c r="BA363" s="31">
        <f t="shared" si="91"/>
        <v>0</v>
      </c>
      <c r="BB363" s="31">
        <f t="shared" si="92"/>
        <v>10</v>
      </c>
      <c r="BC363" s="31">
        <f t="shared" si="93"/>
        <v>0</v>
      </c>
      <c r="BM363" s="2" t="s">
        <v>35</v>
      </c>
      <c r="BN363" s="2" t="s">
        <v>35</v>
      </c>
    </row>
    <row r="364" spans="1:66" x14ac:dyDescent="0.25">
      <c r="A364" s="50">
        <v>353</v>
      </c>
      <c r="B364" s="50">
        <v>343</v>
      </c>
      <c r="C364" s="50" t="str">
        <f t="shared" si="97"/>
        <v>140_12_1910</v>
      </c>
      <c r="D364" s="50">
        <v>1</v>
      </c>
      <c r="E364" s="51">
        <f t="shared" si="84"/>
        <v>1400012</v>
      </c>
      <c r="F364" s="76" t="str">
        <f t="shared" si="96"/>
        <v>140_12</v>
      </c>
      <c r="G364" s="80">
        <v>140</v>
      </c>
      <c r="H364" s="52">
        <v>12</v>
      </c>
      <c r="I364" s="52">
        <v>1910</v>
      </c>
      <c r="J364" s="53" t="str">
        <f t="shared" si="85"/>
        <v>ok</v>
      </c>
      <c r="K364" s="54" t="str">
        <f t="shared" si="99"/>
        <v>140_12</v>
      </c>
      <c r="L364" s="54">
        <v>140</v>
      </c>
      <c r="M364" s="54">
        <v>12</v>
      </c>
      <c r="N364" s="54">
        <v>10365</v>
      </c>
      <c r="O364" s="55">
        <v>3721</v>
      </c>
      <c r="P364" s="55">
        <v>56</v>
      </c>
      <c r="Q364" s="55">
        <v>1006</v>
      </c>
      <c r="R364" s="55">
        <v>17</v>
      </c>
      <c r="S364" s="52">
        <v>0</v>
      </c>
      <c r="T364" s="56">
        <v>8623</v>
      </c>
      <c r="U364" s="56">
        <v>372</v>
      </c>
      <c r="V364" s="56">
        <v>9308</v>
      </c>
      <c r="W364" s="56">
        <v>3721</v>
      </c>
      <c r="X364" s="57">
        <v>0.56000000000000005</v>
      </c>
      <c r="Y364" s="109"/>
      <c r="Z364" s="109"/>
      <c r="AA364" s="109"/>
      <c r="AB364" s="109"/>
      <c r="AC364" s="56">
        <v>3037</v>
      </c>
      <c r="AD364" s="61" t="s">
        <v>34</v>
      </c>
      <c r="AE364" s="52" t="s">
        <v>35</v>
      </c>
      <c r="AF364" s="52" t="s">
        <v>36</v>
      </c>
      <c r="AG364" s="52" t="s">
        <v>36</v>
      </c>
      <c r="AH364" s="106"/>
      <c r="AI364" s="59"/>
      <c r="AJ364" s="68" t="s">
        <v>9</v>
      </c>
      <c r="AK364" t="s">
        <v>10</v>
      </c>
      <c r="AL364" s="39" t="s">
        <v>10</v>
      </c>
      <c r="AM364" s="117"/>
      <c r="AN364" s="115" t="s">
        <v>10</v>
      </c>
      <c r="AO364" s="30"/>
      <c r="AQ364" s="5"/>
      <c r="AS364" s="35"/>
      <c r="AT364" s="30" t="s">
        <v>10</v>
      </c>
      <c r="AU364" s="20"/>
      <c r="AV364" t="str">
        <f t="shared" si="86"/>
        <v>musta</v>
      </c>
      <c r="AW364" t="str">
        <f t="shared" si="87"/>
        <v>punainen</v>
      </c>
      <c r="AX364" t="str">
        <f t="shared" si="88"/>
        <v>punainen</v>
      </c>
      <c r="AY364" s="31">
        <f t="shared" si="89"/>
        <v>22</v>
      </c>
      <c r="AZ364" s="31">
        <f t="shared" si="90"/>
        <v>1</v>
      </c>
      <c r="BA364" s="31">
        <f t="shared" si="91"/>
        <v>10</v>
      </c>
      <c r="BB364" s="31">
        <f t="shared" si="92"/>
        <v>10</v>
      </c>
      <c r="BC364" s="31">
        <f t="shared" si="93"/>
        <v>1</v>
      </c>
      <c r="BM364" s="32" t="s">
        <v>34</v>
      </c>
      <c r="BN364" s="2" t="s">
        <v>35</v>
      </c>
    </row>
    <row r="365" spans="1:66" x14ac:dyDescent="0.25">
      <c r="A365" s="50">
        <v>354</v>
      </c>
      <c r="B365" s="50">
        <v>344</v>
      </c>
      <c r="C365" s="50" t="str">
        <f t="shared" si="97"/>
        <v>140_13_4215</v>
      </c>
      <c r="D365" s="50">
        <v>1</v>
      </c>
      <c r="E365" s="51">
        <f t="shared" si="84"/>
        <v>1400013</v>
      </c>
      <c r="F365" s="76" t="str">
        <f t="shared" si="96"/>
        <v>140_13</v>
      </c>
      <c r="G365" s="80">
        <v>140</v>
      </c>
      <c r="H365" s="52">
        <v>13</v>
      </c>
      <c r="I365" s="52">
        <v>4215</v>
      </c>
      <c r="J365" s="53" t="str">
        <f t="shared" si="85"/>
        <v>huom!</v>
      </c>
      <c r="K365" s="54"/>
      <c r="L365" s="54"/>
      <c r="M365" s="54"/>
      <c r="N365" s="54"/>
      <c r="O365" s="55">
        <v>710</v>
      </c>
      <c r="P365" s="55">
        <v>48</v>
      </c>
      <c r="Q365" s="55">
        <v>325</v>
      </c>
      <c r="R365" s="55">
        <v>22</v>
      </c>
      <c r="S365" s="52">
        <v>0</v>
      </c>
      <c r="T365" s="56">
        <v>4729</v>
      </c>
      <c r="U365" s="56">
        <v>258</v>
      </c>
      <c r="V365" s="56">
        <v>4920</v>
      </c>
      <c r="W365" s="56">
        <v>710</v>
      </c>
      <c r="X365" s="57">
        <v>0.48</v>
      </c>
      <c r="Y365" s="109"/>
      <c r="Z365" s="109"/>
      <c r="AA365" s="109"/>
      <c r="AB365" s="109"/>
      <c r="AC365" s="56">
        <v>2108</v>
      </c>
      <c r="AD365" s="61" t="s">
        <v>34</v>
      </c>
      <c r="AE365" s="52" t="s">
        <v>35</v>
      </c>
      <c r="AF365" s="52" t="s">
        <v>36</v>
      </c>
      <c r="AG365" s="52"/>
      <c r="AH365" s="106"/>
      <c r="AI365" s="59"/>
      <c r="AJ365" s="68" t="s">
        <v>9</v>
      </c>
      <c r="AK365" t="s">
        <v>51</v>
      </c>
      <c r="AL365" s="39" t="s">
        <v>51</v>
      </c>
      <c r="AM365" s="117"/>
      <c r="AN365" s="115" t="s">
        <v>51</v>
      </c>
      <c r="AO365" s="30"/>
      <c r="AQ365" s="5"/>
      <c r="AS365" s="35"/>
      <c r="AT365" s="30" t="s">
        <v>10</v>
      </c>
      <c r="AU365" s="20"/>
      <c r="AV365" t="str">
        <f t="shared" si="86"/>
        <v>musta</v>
      </c>
      <c r="AW365" t="str">
        <f t="shared" si="87"/>
        <v>punainen</v>
      </c>
      <c r="AX365" t="str">
        <f t="shared" si="88"/>
        <v>musta</v>
      </c>
      <c r="AY365" s="31">
        <f t="shared" si="89"/>
        <v>12</v>
      </c>
      <c r="AZ365" s="31">
        <f t="shared" si="90"/>
        <v>1</v>
      </c>
      <c r="BA365" s="31">
        <f t="shared" si="91"/>
        <v>0</v>
      </c>
      <c r="BB365" s="31">
        <f t="shared" si="92"/>
        <v>10</v>
      </c>
      <c r="BC365" s="31">
        <f t="shared" si="93"/>
        <v>1</v>
      </c>
      <c r="BM365" s="32" t="s">
        <v>34</v>
      </c>
      <c r="BN365" s="2" t="s">
        <v>35</v>
      </c>
    </row>
    <row r="366" spans="1:66" x14ac:dyDescent="0.25">
      <c r="A366" s="50">
        <v>355</v>
      </c>
      <c r="B366" s="50">
        <v>345</v>
      </c>
      <c r="C366" s="50" t="str">
        <f t="shared" si="97"/>
        <v>140_14_4283</v>
      </c>
      <c r="D366" s="50">
        <v>1</v>
      </c>
      <c r="E366" s="51">
        <f t="shared" ref="E366:E368" si="100">G366*10000+H366</f>
        <v>1400014</v>
      </c>
      <c r="F366" s="76" t="str">
        <f t="shared" si="96"/>
        <v>140_14</v>
      </c>
      <c r="G366" s="80">
        <v>140</v>
      </c>
      <c r="H366" s="52">
        <v>14</v>
      </c>
      <c r="I366" s="52">
        <v>4283</v>
      </c>
      <c r="J366" s="53" t="str">
        <f t="shared" ref="J366:J368" si="101">IF(F366=K366,"ok","huom!")</f>
        <v>huom!</v>
      </c>
      <c r="K366" s="54"/>
      <c r="L366" s="54"/>
      <c r="M366" s="54"/>
      <c r="N366" s="54"/>
      <c r="O366" s="55">
        <v>710</v>
      </c>
      <c r="P366" s="55">
        <v>48</v>
      </c>
      <c r="Q366" s="55">
        <v>325</v>
      </c>
      <c r="R366" s="55">
        <v>22</v>
      </c>
      <c r="S366" s="52">
        <v>0</v>
      </c>
      <c r="T366" s="56">
        <v>3720</v>
      </c>
      <c r="U366" s="56">
        <v>217</v>
      </c>
      <c r="V366" s="56">
        <v>3887</v>
      </c>
      <c r="W366" s="56">
        <v>710</v>
      </c>
      <c r="X366" s="57">
        <v>0.48</v>
      </c>
      <c r="Y366" s="109"/>
      <c r="Z366" s="109"/>
      <c r="AA366" s="109"/>
      <c r="AB366" s="109"/>
      <c r="AC366" s="56">
        <v>1308</v>
      </c>
      <c r="AD366" s="52" t="s">
        <v>35</v>
      </c>
      <c r="AE366" s="52" t="s">
        <v>35</v>
      </c>
      <c r="AF366" s="52" t="s">
        <v>35</v>
      </c>
      <c r="AG366" s="52"/>
      <c r="AH366" s="106"/>
      <c r="AI366" s="59"/>
      <c r="AJ366" s="68" t="s">
        <v>9</v>
      </c>
      <c r="AK366" t="s">
        <v>9</v>
      </c>
      <c r="AL366" s="39" t="s">
        <v>9</v>
      </c>
      <c r="AM366" s="117"/>
      <c r="AN366" s="115" t="s">
        <v>9</v>
      </c>
      <c r="AO366" s="30"/>
      <c r="AQ366" s="5"/>
      <c r="AS366" s="35"/>
      <c r="AT366" s="30" t="s">
        <v>9</v>
      </c>
      <c r="AU366" s="20"/>
      <c r="AV366" t="str">
        <f t="shared" ref="AV366:AV368" si="102">IF(X366="ei mallia","ei mallia",IF(X366&gt;0.599999,IF(W366&gt;999,"punainen",IF(AC366&gt;99,"punainen",IF(AD366="osa seud. yht","punainen","musta"))),"musta"))</f>
        <v>musta</v>
      </c>
      <c r="AW366" t="str">
        <f t="shared" ref="AW366:AW368" si="103">IF(X366="ei mallia","ei mallia",IF(X366&gt;0.399999,IF(W366&gt;1999,"punainen",IF(AC366&gt;499,"punainen",IF(AE366="osa seud. yht","punainen","musta"))),"musta"))</f>
        <v>punainen</v>
      </c>
      <c r="AX366" t="str">
        <f t="shared" ref="AX366:AX368" si="104">IF(X366="ei mallia","ei mallia",IF(AY366&gt;20,"punainen","musta"))</f>
        <v>musta</v>
      </c>
      <c r="AY366" s="31">
        <f t="shared" ref="AY366:AY368" si="105">SUM(AZ366:BC366)</f>
        <v>11</v>
      </c>
      <c r="AZ366" s="31">
        <f t="shared" ref="AZ366:AZ368" si="106">IF(X366&gt;0.59999,10,IF(X366&gt;0.39999,1,0))</f>
        <v>1</v>
      </c>
      <c r="BA366" s="31">
        <f t="shared" ref="BA366:BA368" si="107">IF(W366&gt;1999,10,IF(W366&gt;999,1,0))</f>
        <v>0</v>
      </c>
      <c r="BB366" s="31">
        <f t="shared" ref="BB366:BB368" si="108">IF(AC366&gt;499,10,IF(AC366&gt;99,1,0))</f>
        <v>10</v>
      </c>
      <c r="BC366" s="31">
        <f t="shared" ref="BC366:BC368" si="109">IF(AE366="osa seud. yht",10,IF(AD366="osa seud. yht",1,0))</f>
        <v>0</v>
      </c>
      <c r="BM366" s="32" t="s">
        <v>34</v>
      </c>
      <c r="BN366" s="2" t="s">
        <v>35</v>
      </c>
    </row>
    <row r="367" spans="1:66" x14ac:dyDescent="0.25">
      <c r="A367" s="50">
        <v>356</v>
      </c>
      <c r="B367" s="50">
        <v>346</v>
      </c>
      <c r="C367" s="50" t="str">
        <f t="shared" si="97"/>
        <v>140_15_6078</v>
      </c>
      <c r="D367" s="50">
        <v>1</v>
      </c>
      <c r="E367" s="51">
        <f t="shared" si="100"/>
        <v>1400015</v>
      </c>
      <c r="F367" s="76" t="str">
        <f t="shared" si="96"/>
        <v>140_15</v>
      </c>
      <c r="G367" s="80">
        <v>140</v>
      </c>
      <c r="H367" s="52">
        <v>15</v>
      </c>
      <c r="I367" s="52">
        <v>6078</v>
      </c>
      <c r="J367" s="53" t="str">
        <f t="shared" si="101"/>
        <v>ok</v>
      </c>
      <c r="K367" s="54" t="str">
        <f>CONCATENATE(L367,"_",M367)</f>
        <v>140_15</v>
      </c>
      <c r="L367" s="54">
        <v>140</v>
      </c>
      <c r="M367" s="54">
        <v>15</v>
      </c>
      <c r="N367" s="54">
        <v>7305</v>
      </c>
      <c r="O367" s="55">
        <v>264</v>
      </c>
      <c r="P367" s="55">
        <v>52</v>
      </c>
      <c r="Q367" s="55">
        <v>112</v>
      </c>
      <c r="R367" s="55">
        <v>22</v>
      </c>
      <c r="S367" s="52">
        <v>0</v>
      </c>
      <c r="T367" s="56">
        <v>2687</v>
      </c>
      <c r="U367" s="56">
        <v>240</v>
      </c>
      <c r="V367" s="56">
        <v>2744</v>
      </c>
      <c r="W367" s="56">
        <v>264</v>
      </c>
      <c r="X367" s="57">
        <v>0.52</v>
      </c>
      <c r="Y367" s="109"/>
      <c r="Z367" s="109"/>
      <c r="AA367" s="109"/>
      <c r="AB367" s="109"/>
      <c r="AC367" s="56">
        <v>1035</v>
      </c>
      <c r="AD367" s="61" t="s">
        <v>34</v>
      </c>
      <c r="AE367" s="52" t="s">
        <v>35</v>
      </c>
      <c r="AF367" s="52" t="s">
        <v>35</v>
      </c>
      <c r="AG367" s="52"/>
      <c r="AH367" s="106"/>
      <c r="AI367" s="59"/>
      <c r="AJ367" s="68" t="s">
        <v>9</v>
      </c>
      <c r="AK367" t="s">
        <v>9</v>
      </c>
      <c r="AL367" s="39" t="s">
        <v>9</v>
      </c>
      <c r="AM367" s="117"/>
      <c r="AN367" t="s">
        <v>9</v>
      </c>
      <c r="AO367" s="30"/>
      <c r="AQ367" s="5"/>
      <c r="AS367" s="35"/>
      <c r="AT367" s="30" t="s">
        <v>9</v>
      </c>
      <c r="AU367" s="20"/>
      <c r="AV367" t="str">
        <f t="shared" si="102"/>
        <v>musta</v>
      </c>
      <c r="AW367" t="str">
        <f t="shared" si="103"/>
        <v>punainen</v>
      </c>
      <c r="AX367" t="str">
        <f t="shared" si="104"/>
        <v>musta</v>
      </c>
      <c r="AY367" s="31">
        <f t="shared" si="105"/>
        <v>12</v>
      </c>
      <c r="AZ367" s="31">
        <f t="shared" si="106"/>
        <v>1</v>
      </c>
      <c r="BA367" s="31">
        <f t="shared" si="107"/>
        <v>0</v>
      </c>
      <c r="BB367" s="31">
        <f t="shared" si="108"/>
        <v>10</v>
      </c>
      <c r="BC367" s="31">
        <f t="shared" si="109"/>
        <v>1</v>
      </c>
      <c r="BM367" s="2" t="s">
        <v>35</v>
      </c>
      <c r="BN367" s="2" t="s">
        <v>35</v>
      </c>
    </row>
    <row r="368" spans="1:66" x14ac:dyDescent="0.25">
      <c r="A368" s="50">
        <v>357</v>
      </c>
      <c r="B368" s="50">
        <v>347</v>
      </c>
      <c r="C368" s="50" t="str">
        <f t="shared" si="97"/>
        <v>140_16_5039</v>
      </c>
      <c r="D368" s="50">
        <v>1</v>
      </c>
      <c r="E368" s="51">
        <f t="shared" si="100"/>
        <v>1400016</v>
      </c>
      <c r="F368" s="76" t="str">
        <f t="shared" si="96"/>
        <v>140_16</v>
      </c>
      <c r="G368" s="80">
        <v>140</v>
      </c>
      <c r="H368" s="52">
        <v>16</v>
      </c>
      <c r="I368" s="52">
        <v>5039</v>
      </c>
      <c r="J368" s="53" t="str">
        <f t="shared" si="101"/>
        <v>ok</v>
      </c>
      <c r="K368" s="54" t="str">
        <f>CONCATENATE(L368,"_",M368)</f>
        <v>140_16</v>
      </c>
      <c r="L368" s="54">
        <v>140</v>
      </c>
      <c r="M368" s="54">
        <v>16</v>
      </c>
      <c r="N368" s="54">
        <v>3738</v>
      </c>
      <c r="O368" s="55">
        <v>294</v>
      </c>
      <c r="P368" s="55">
        <v>71</v>
      </c>
      <c r="Q368" s="55">
        <v>94</v>
      </c>
      <c r="R368" s="55">
        <v>20</v>
      </c>
      <c r="S368" s="52">
        <v>0</v>
      </c>
      <c r="T368" s="56">
        <v>2069</v>
      </c>
      <c r="U368" s="56">
        <v>150</v>
      </c>
      <c r="V368" s="56">
        <v>2113</v>
      </c>
      <c r="W368" s="56">
        <v>294</v>
      </c>
      <c r="X368" s="57">
        <v>0.71</v>
      </c>
      <c r="Y368" s="109"/>
      <c r="Z368" s="109"/>
      <c r="AA368" s="109"/>
      <c r="AB368" s="109"/>
      <c r="AC368" s="56">
        <v>943</v>
      </c>
      <c r="AD368" s="58" t="s">
        <v>34</v>
      </c>
      <c r="AE368" s="58" t="s">
        <v>34</v>
      </c>
      <c r="AF368" s="52" t="s">
        <v>35</v>
      </c>
      <c r="AG368" s="52"/>
      <c r="AH368" s="106"/>
      <c r="AI368" s="59"/>
      <c r="AJ368" s="68" t="s">
        <v>9</v>
      </c>
      <c r="AK368" t="s">
        <v>9</v>
      </c>
      <c r="AL368" s="39" t="s">
        <v>9</v>
      </c>
      <c r="AM368" s="117"/>
      <c r="AN368" s="115" t="s">
        <v>9</v>
      </c>
      <c r="AO368" s="30"/>
      <c r="AQ368" s="5"/>
      <c r="AS368" s="35"/>
      <c r="AT368" s="30" t="s">
        <v>9</v>
      </c>
      <c r="AU368" s="20"/>
      <c r="AV368" t="str">
        <f t="shared" si="102"/>
        <v>punainen</v>
      </c>
      <c r="AW368" t="str">
        <f t="shared" si="103"/>
        <v>punainen</v>
      </c>
      <c r="AX368" t="str">
        <f t="shared" si="104"/>
        <v>punainen</v>
      </c>
      <c r="AY368" s="31">
        <f t="shared" si="105"/>
        <v>30</v>
      </c>
      <c r="AZ368" s="31">
        <f t="shared" si="106"/>
        <v>10</v>
      </c>
      <c r="BA368" s="31">
        <f t="shared" si="107"/>
        <v>0</v>
      </c>
      <c r="BB368" s="31">
        <f t="shared" si="108"/>
        <v>10</v>
      </c>
      <c r="BC368" s="31">
        <f t="shared" si="109"/>
        <v>10</v>
      </c>
      <c r="BM368" s="29" t="s">
        <v>34</v>
      </c>
      <c r="BN368" s="29" t="s">
        <v>34</v>
      </c>
    </row>
    <row r="369" spans="1:63" x14ac:dyDescent="0.25">
      <c r="A369" s="50">
        <v>358</v>
      </c>
      <c r="B369" s="50"/>
      <c r="C369" s="50" t="str">
        <f t="shared" si="97"/>
        <v>140_17_3168</v>
      </c>
      <c r="D369" s="50">
        <v>1</v>
      </c>
      <c r="E369" s="51"/>
      <c r="F369" s="76" t="str">
        <f t="shared" si="96"/>
        <v>140_17</v>
      </c>
      <c r="G369" s="80">
        <v>140</v>
      </c>
      <c r="H369" s="52">
        <v>17</v>
      </c>
      <c r="I369" s="52">
        <v>3168</v>
      </c>
      <c r="J369" s="53">
        <v>3168</v>
      </c>
      <c r="K369" s="54">
        <v>3168</v>
      </c>
      <c r="L369" s="54">
        <v>3168</v>
      </c>
      <c r="M369" s="54"/>
      <c r="N369" s="54"/>
      <c r="O369" s="55"/>
      <c r="P369" s="55"/>
      <c r="Q369" s="55"/>
      <c r="R369" s="55"/>
      <c r="S369" s="52"/>
      <c r="T369" s="52">
        <v>1364</v>
      </c>
      <c r="U369" s="52">
        <v>81</v>
      </c>
      <c r="V369" s="52">
        <v>1399</v>
      </c>
      <c r="W369" s="52"/>
      <c r="X369" s="52"/>
      <c r="Y369" s="110" t="s">
        <v>64</v>
      </c>
      <c r="Z369" s="110" t="s">
        <v>66</v>
      </c>
      <c r="AA369" s="110" t="s">
        <v>65</v>
      </c>
      <c r="AB369" s="110" t="s">
        <v>68</v>
      </c>
      <c r="AC369" s="56">
        <v>80</v>
      </c>
      <c r="AD369" s="52"/>
      <c r="AE369" s="52"/>
      <c r="AF369" s="52"/>
      <c r="AG369" s="52"/>
      <c r="AH369" s="106"/>
      <c r="AI369" s="59" t="s">
        <v>75</v>
      </c>
      <c r="AJ369" s="69" t="s">
        <v>9</v>
      </c>
      <c r="AK369" s="34" t="s">
        <v>9</v>
      </c>
      <c r="AL369" s="38" t="s">
        <v>9</v>
      </c>
      <c r="AM369" s="39"/>
      <c r="AN369" s="115"/>
      <c r="AO369" s="26" t="s">
        <v>9</v>
      </c>
      <c r="AQ369" s="5"/>
      <c r="AS369" s="37"/>
      <c r="AT369" s="30"/>
      <c r="BE369" s="2" t="s">
        <v>9</v>
      </c>
      <c r="BF369" s="21" t="s">
        <v>10</v>
      </c>
      <c r="BG369" s="21" t="s">
        <v>10</v>
      </c>
      <c r="BI369" s="21" t="s">
        <v>10</v>
      </c>
      <c r="BJ369" s="21" t="s">
        <v>10</v>
      </c>
      <c r="BK369" s="21" t="s">
        <v>10</v>
      </c>
    </row>
    <row r="370" spans="1:63" x14ac:dyDescent="0.25">
      <c r="A370" s="50">
        <v>359</v>
      </c>
      <c r="B370" s="50"/>
      <c r="C370" s="50" t="str">
        <f t="shared" si="97"/>
        <v>140_18_5015</v>
      </c>
      <c r="D370" s="50">
        <v>1</v>
      </c>
      <c r="E370" s="51"/>
      <c r="F370" s="76" t="str">
        <f t="shared" si="96"/>
        <v>140_18</v>
      </c>
      <c r="G370" s="80">
        <v>140</v>
      </c>
      <c r="H370" s="52">
        <v>18</v>
      </c>
      <c r="I370" s="52">
        <v>5015</v>
      </c>
      <c r="J370" s="53">
        <v>5015</v>
      </c>
      <c r="K370" s="54">
        <v>5015</v>
      </c>
      <c r="L370" s="54">
        <v>5015</v>
      </c>
      <c r="M370" s="54"/>
      <c r="N370" s="54"/>
      <c r="O370" s="55"/>
      <c r="P370" s="55"/>
      <c r="Q370" s="55"/>
      <c r="R370" s="55"/>
      <c r="S370" s="52"/>
      <c r="T370" s="52">
        <v>1364</v>
      </c>
      <c r="U370" s="52">
        <v>81</v>
      </c>
      <c r="V370" s="52">
        <v>1399</v>
      </c>
      <c r="W370" s="52"/>
      <c r="X370" s="52"/>
      <c r="Y370" s="110" t="s">
        <v>64</v>
      </c>
      <c r="Z370" s="110" t="s">
        <v>66</v>
      </c>
      <c r="AA370" s="110" t="s">
        <v>65</v>
      </c>
      <c r="AB370" s="110" t="s">
        <v>65</v>
      </c>
      <c r="AC370" s="56">
        <v>54</v>
      </c>
      <c r="AD370" s="52"/>
      <c r="AE370" s="52"/>
      <c r="AF370" s="52"/>
      <c r="AG370" s="52"/>
      <c r="AH370" s="106"/>
      <c r="AI370" s="59" t="s">
        <v>75</v>
      </c>
      <c r="AJ370" s="69" t="s">
        <v>9</v>
      </c>
      <c r="AK370" s="34" t="s">
        <v>9</v>
      </c>
      <c r="AL370" s="38" t="s">
        <v>9</v>
      </c>
      <c r="AM370" s="39"/>
      <c r="AN370" s="115"/>
      <c r="AO370" s="26" t="s">
        <v>9</v>
      </c>
      <c r="AQ370" s="5"/>
      <c r="AS370" s="37"/>
      <c r="AT370" s="30"/>
      <c r="BE370" s="2" t="s">
        <v>9</v>
      </c>
      <c r="BF370" s="21" t="s">
        <v>10</v>
      </c>
      <c r="BG370" s="21" t="s">
        <v>10</v>
      </c>
      <c r="BI370" s="21" t="s">
        <v>10</v>
      </c>
      <c r="BJ370" s="21" t="s">
        <v>10</v>
      </c>
      <c r="BK370" s="21" t="s">
        <v>10</v>
      </c>
    </row>
    <row r="371" spans="1:63" x14ac:dyDescent="0.25">
      <c r="A371" s="50">
        <v>360</v>
      </c>
      <c r="B371" s="50"/>
      <c r="C371" s="50" t="str">
        <f t="shared" si="97"/>
        <v>140_19_3379</v>
      </c>
      <c r="D371" s="50">
        <v>1</v>
      </c>
      <c r="E371" s="51"/>
      <c r="F371" s="76" t="str">
        <f t="shared" si="96"/>
        <v>140_19</v>
      </c>
      <c r="G371" s="80">
        <v>140</v>
      </c>
      <c r="H371" s="52">
        <v>19</v>
      </c>
      <c r="I371" s="52">
        <v>3379</v>
      </c>
      <c r="J371" s="53">
        <v>3379</v>
      </c>
      <c r="K371" s="54">
        <v>3379</v>
      </c>
      <c r="L371" s="54">
        <v>3379</v>
      </c>
      <c r="M371" s="54"/>
      <c r="N371" s="54"/>
      <c r="O371" s="55"/>
      <c r="P371" s="55"/>
      <c r="Q371" s="55"/>
      <c r="R371" s="55"/>
      <c r="S371" s="52"/>
      <c r="T371" s="52">
        <v>1774</v>
      </c>
      <c r="U371" s="52">
        <v>129</v>
      </c>
      <c r="V371" s="52">
        <v>1811</v>
      </c>
      <c r="W371" s="52"/>
      <c r="X371" s="52"/>
      <c r="Y371" s="110" t="s">
        <v>66</v>
      </c>
      <c r="Z371" s="110" t="s">
        <v>66</v>
      </c>
      <c r="AA371" s="110" t="s">
        <v>68</v>
      </c>
      <c r="AB371" s="110" t="s">
        <v>68</v>
      </c>
      <c r="AC371" s="56">
        <v>83</v>
      </c>
      <c r="AD371" s="52"/>
      <c r="AE371" s="52"/>
      <c r="AF371" s="52"/>
      <c r="AG371" s="52"/>
      <c r="AH371" s="106"/>
      <c r="AI371" s="59" t="s">
        <v>75</v>
      </c>
      <c r="AJ371" s="69" t="s">
        <v>9</v>
      </c>
      <c r="AK371" s="34" t="s">
        <v>9</v>
      </c>
      <c r="AL371" s="38" t="s">
        <v>9</v>
      </c>
      <c r="AM371" s="39"/>
      <c r="AN371" s="115"/>
      <c r="AO371" s="26" t="s">
        <v>9</v>
      </c>
      <c r="AQ371" s="5"/>
      <c r="AS371" s="37"/>
      <c r="AT371" s="30"/>
      <c r="BE371" s="21" t="s">
        <v>10</v>
      </c>
      <c r="BF371" s="21" t="s">
        <v>10</v>
      </c>
      <c r="BG371" s="21" t="s">
        <v>10</v>
      </c>
      <c r="BI371" s="21" t="s">
        <v>10</v>
      </c>
      <c r="BJ371" s="21" t="s">
        <v>10</v>
      </c>
      <c r="BK371" s="21" t="s">
        <v>10</v>
      </c>
    </row>
    <row r="372" spans="1:63" x14ac:dyDescent="0.25">
      <c r="A372" s="50">
        <v>361</v>
      </c>
      <c r="B372" s="50"/>
      <c r="C372" s="50" t="str">
        <f t="shared" si="97"/>
        <v>140_20_7638</v>
      </c>
      <c r="D372" s="50">
        <v>1</v>
      </c>
      <c r="E372" s="51"/>
      <c r="F372" s="76" t="str">
        <f t="shared" si="96"/>
        <v>140_20</v>
      </c>
      <c r="G372" s="80">
        <v>140</v>
      </c>
      <c r="H372" s="52">
        <v>20</v>
      </c>
      <c r="I372" s="52">
        <v>7638</v>
      </c>
      <c r="J372" s="53">
        <v>7638</v>
      </c>
      <c r="K372" s="54">
        <v>7638</v>
      </c>
      <c r="L372" s="54">
        <v>7638</v>
      </c>
      <c r="M372" s="54"/>
      <c r="N372" s="54"/>
      <c r="O372" s="55"/>
      <c r="P372" s="55"/>
      <c r="Q372" s="55"/>
      <c r="R372" s="55"/>
      <c r="S372" s="52"/>
      <c r="T372" s="52">
        <v>1774</v>
      </c>
      <c r="U372" s="52">
        <v>129</v>
      </c>
      <c r="V372" s="52">
        <v>1811</v>
      </c>
      <c r="W372" s="52"/>
      <c r="X372" s="52"/>
      <c r="Y372" s="110" t="s">
        <v>66</v>
      </c>
      <c r="Z372" s="110" t="s">
        <v>66</v>
      </c>
      <c r="AA372" s="110" t="s">
        <v>70</v>
      </c>
      <c r="AB372" s="110" t="s">
        <v>71</v>
      </c>
      <c r="AC372" s="56">
        <v>200</v>
      </c>
      <c r="AD372" s="52"/>
      <c r="AE372" s="52"/>
      <c r="AF372" s="52"/>
      <c r="AG372" s="52"/>
      <c r="AH372" s="106"/>
      <c r="AI372" s="59" t="s">
        <v>75</v>
      </c>
      <c r="AJ372" s="69" t="s">
        <v>9</v>
      </c>
      <c r="AK372" s="34" t="s">
        <v>9</v>
      </c>
      <c r="AL372" s="38" t="s">
        <v>9</v>
      </c>
      <c r="AM372" s="39"/>
      <c r="AN372" s="115"/>
      <c r="AO372" s="26" t="s">
        <v>9</v>
      </c>
      <c r="AQ372" s="5"/>
      <c r="AS372" s="37"/>
      <c r="AT372" s="30"/>
      <c r="BE372" s="21" t="s">
        <v>10</v>
      </c>
      <c r="BF372" s="21" t="s">
        <v>10</v>
      </c>
      <c r="BG372" s="21" t="s">
        <v>10</v>
      </c>
      <c r="BI372" s="21" t="s">
        <v>10</v>
      </c>
      <c r="BJ372" s="21" t="s">
        <v>10</v>
      </c>
      <c r="BK372" s="21" t="s">
        <v>10</v>
      </c>
    </row>
    <row r="373" spans="1:63" x14ac:dyDescent="0.25">
      <c r="A373" s="50">
        <v>362</v>
      </c>
      <c r="B373" s="50"/>
      <c r="C373" s="50" t="str">
        <f t="shared" si="97"/>
        <v>140_21_1830</v>
      </c>
      <c r="D373" s="50">
        <v>1</v>
      </c>
      <c r="E373" s="51"/>
      <c r="F373" s="76" t="str">
        <f t="shared" si="96"/>
        <v>140_21</v>
      </c>
      <c r="G373" s="80">
        <v>140</v>
      </c>
      <c r="H373" s="52">
        <v>21</v>
      </c>
      <c r="I373" s="52">
        <v>1830</v>
      </c>
      <c r="J373" s="53">
        <v>1830</v>
      </c>
      <c r="K373" s="54">
        <v>1830</v>
      </c>
      <c r="L373" s="54">
        <v>1830</v>
      </c>
      <c r="M373" s="54"/>
      <c r="N373" s="54"/>
      <c r="O373" s="55"/>
      <c r="P373" s="55"/>
      <c r="Q373" s="55"/>
      <c r="R373" s="55"/>
      <c r="S373" s="52"/>
      <c r="T373" s="52">
        <v>5326</v>
      </c>
      <c r="U373" s="52">
        <v>411</v>
      </c>
      <c r="V373" s="52">
        <v>5946</v>
      </c>
      <c r="W373" s="52"/>
      <c r="X373" s="52"/>
      <c r="Y373" s="110" t="s">
        <v>64</v>
      </c>
      <c r="Z373" s="110" t="s">
        <v>66</v>
      </c>
      <c r="AA373" s="110" t="s">
        <v>72</v>
      </c>
      <c r="AB373" s="110" t="s">
        <v>72</v>
      </c>
      <c r="AC373" s="56">
        <v>1173</v>
      </c>
      <c r="AD373" s="52"/>
      <c r="AE373" s="52"/>
      <c r="AF373" s="52" t="s">
        <v>81</v>
      </c>
      <c r="AG373" s="52"/>
      <c r="AH373" s="106"/>
      <c r="AI373" s="59" t="s">
        <v>76</v>
      </c>
      <c r="AJ373" s="69" t="s">
        <v>51</v>
      </c>
      <c r="AK373" s="34" t="s">
        <v>10</v>
      </c>
      <c r="AL373" s="38" t="s">
        <v>10</v>
      </c>
      <c r="AM373" s="39"/>
      <c r="AN373" s="115"/>
      <c r="AO373" s="26" t="s">
        <v>10</v>
      </c>
      <c r="AQ373" s="5"/>
      <c r="AS373" s="37"/>
      <c r="AT373" s="30"/>
      <c r="BE373" s="21" t="s">
        <v>10</v>
      </c>
      <c r="BF373" s="21" t="s">
        <v>10</v>
      </c>
      <c r="BG373" s="21" t="s">
        <v>10</v>
      </c>
      <c r="BI373" s="21" t="s">
        <v>10</v>
      </c>
      <c r="BJ373" s="21" t="s">
        <v>10</v>
      </c>
      <c r="BK373" s="21" t="s">
        <v>10</v>
      </c>
    </row>
    <row r="374" spans="1:63" x14ac:dyDescent="0.25">
      <c r="A374" s="50">
        <v>363</v>
      </c>
      <c r="B374" s="50"/>
      <c r="C374" s="50" t="str">
        <f t="shared" si="97"/>
        <v>140_23_1149</v>
      </c>
      <c r="D374" s="50">
        <v>1</v>
      </c>
      <c r="E374" s="51"/>
      <c r="F374" s="76" t="str">
        <f t="shared" si="96"/>
        <v>140_23</v>
      </c>
      <c r="G374" s="80">
        <v>140</v>
      </c>
      <c r="H374" s="52">
        <v>23</v>
      </c>
      <c r="I374" s="52">
        <v>1149</v>
      </c>
      <c r="J374" s="53">
        <v>1149</v>
      </c>
      <c r="K374" s="54">
        <v>1149</v>
      </c>
      <c r="L374" s="54">
        <v>1149</v>
      </c>
      <c r="M374" s="54"/>
      <c r="N374" s="54"/>
      <c r="O374" s="55"/>
      <c r="P374" s="55"/>
      <c r="Q374" s="55"/>
      <c r="R374" s="55"/>
      <c r="S374" s="52"/>
      <c r="T374" s="52">
        <v>11981</v>
      </c>
      <c r="U374" s="52">
        <v>916</v>
      </c>
      <c r="V374" s="52">
        <v>12470</v>
      </c>
      <c r="W374" s="52"/>
      <c r="X374" s="52"/>
      <c r="Y374" s="110" t="s">
        <v>69</v>
      </c>
      <c r="Z374" s="110" t="s">
        <v>66</v>
      </c>
      <c r="AA374" s="110" t="s">
        <v>72</v>
      </c>
      <c r="AB374" s="110" t="s">
        <v>72</v>
      </c>
      <c r="AC374" s="56">
        <v>3598</v>
      </c>
      <c r="AD374" s="62" t="s">
        <v>73</v>
      </c>
      <c r="AE374" s="62" t="s">
        <v>73</v>
      </c>
      <c r="AF374" s="52" t="s">
        <v>81</v>
      </c>
      <c r="AG374" s="52"/>
      <c r="AH374" s="106"/>
      <c r="AI374" s="59" t="s">
        <v>76</v>
      </c>
      <c r="AJ374" s="69" t="s">
        <v>10</v>
      </c>
      <c r="AK374" s="34" t="s">
        <v>10</v>
      </c>
      <c r="AL374" s="38" t="s">
        <v>10</v>
      </c>
      <c r="AM374" s="39"/>
      <c r="AN374" s="115"/>
      <c r="AO374" s="26" t="s">
        <v>10</v>
      </c>
      <c r="AQ374" s="5"/>
      <c r="AS374" s="37"/>
      <c r="AT374" s="30"/>
      <c r="BE374" s="21" t="s">
        <v>10</v>
      </c>
      <c r="BF374" s="21" t="s">
        <v>10</v>
      </c>
      <c r="BG374" s="2" t="s">
        <v>9</v>
      </c>
      <c r="BI374" s="21" t="s">
        <v>10</v>
      </c>
      <c r="BJ374" s="21" t="s">
        <v>10</v>
      </c>
      <c r="BK374" s="21" t="s">
        <v>10</v>
      </c>
    </row>
    <row r="375" spans="1:63" x14ac:dyDescent="0.25">
      <c r="A375" s="50">
        <v>364</v>
      </c>
      <c r="B375" s="50"/>
      <c r="C375" s="50" t="str">
        <f t="shared" si="97"/>
        <v>140_24_3455</v>
      </c>
      <c r="D375" s="50">
        <v>1</v>
      </c>
      <c r="E375" s="51"/>
      <c r="F375" s="76" t="str">
        <f t="shared" si="96"/>
        <v>140_24</v>
      </c>
      <c r="G375" s="80">
        <v>140</v>
      </c>
      <c r="H375" s="52">
        <v>24</v>
      </c>
      <c r="I375" s="52">
        <v>3455</v>
      </c>
      <c r="J375" s="53">
        <v>3455</v>
      </c>
      <c r="K375" s="54">
        <v>3455</v>
      </c>
      <c r="L375" s="54">
        <v>3455</v>
      </c>
      <c r="M375" s="54"/>
      <c r="N375" s="54"/>
      <c r="O375" s="55"/>
      <c r="P375" s="55"/>
      <c r="Q375" s="55"/>
      <c r="R375" s="55"/>
      <c r="S375" s="52"/>
      <c r="T375" s="52">
        <v>4247</v>
      </c>
      <c r="U375" s="52">
        <v>85</v>
      </c>
      <c r="V375" s="52">
        <v>4360</v>
      </c>
      <c r="W375" s="52"/>
      <c r="X375" s="52"/>
      <c r="Y375" s="110" t="s">
        <v>66</v>
      </c>
      <c r="Z375" s="110" t="s">
        <v>66</v>
      </c>
      <c r="AA375" s="110" t="s">
        <v>70</v>
      </c>
      <c r="AB375" s="110" t="s">
        <v>72</v>
      </c>
      <c r="AC375" s="56">
        <v>540</v>
      </c>
      <c r="AD375" s="52"/>
      <c r="AE375" s="52"/>
      <c r="AF375" s="52" t="s">
        <v>81</v>
      </c>
      <c r="AG375" s="52"/>
      <c r="AH375" s="106"/>
      <c r="AI375" s="59" t="s">
        <v>76</v>
      </c>
      <c r="AJ375" s="69" t="s">
        <v>9</v>
      </c>
      <c r="AK375" s="34" t="s">
        <v>9</v>
      </c>
      <c r="AL375" s="38" t="s">
        <v>51</v>
      </c>
      <c r="AM375" s="39"/>
      <c r="AN375" s="115"/>
      <c r="AO375" s="26" t="s">
        <v>51</v>
      </c>
      <c r="AQ375" s="5"/>
      <c r="AS375" s="37"/>
      <c r="AT375" s="30"/>
      <c r="BE375" s="21"/>
      <c r="BF375" s="21"/>
      <c r="BG375" s="21"/>
      <c r="BI375" s="21"/>
      <c r="BJ375" s="21"/>
      <c r="BK375" s="21"/>
    </row>
    <row r="376" spans="1:63" x14ac:dyDescent="0.25">
      <c r="A376" s="50">
        <v>365</v>
      </c>
      <c r="B376" s="50"/>
      <c r="C376" s="50" t="str">
        <f t="shared" si="97"/>
        <v>140_25_3710</v>
      </c>
      <c r="D376" s="50">
        <v>1</v>
      </c>
      <c r="E376" s="51"/>
      <c r="F376" s="76" t="str">
        <f t="shared" si="96"/>
        <v>140_25</v>
      </c>
      <c r="G376" s="80">
        <v>140</v>
      </c>
      <c r="H376" s="52">
        <v>25</v>
      </c>
      <c r="I376" s="52">
        <v>3710</v>
      </c>
      <c r="J376" s="53">
        <v>3710</v>
      </c>
      <c r="K376" s="54">
        <v>3710</v>
      </c>
      <c r="L376" s="54">
        <v>3710</v>
      </c>
      <c r="M376" s="54"/>
      <c r="N376" s="54"/>
      <c r="O376" s="55"/>
      <c r="P376" s="55"/>
      <c r="Q376" s="55"/>
      <c r="R376" s="55"/>
      <c r="S376" s="52"/>
      <c r="T376" s="52">
        <v>2786</v>
      </c>
      <c r="U376" s="52">
        <v>132</v>
      </c>
      <c r="V376" s="52">
        <v>2938</v>
      </c>
      <c r="W376" s="52"/>
      <c r="X376" s="52"/>
      <c r="Y376" s="110" t="s">
        <v>66</v>
      </c>
      <c r="Z376" s="110" t="s">
        <v>66</v>
      </c>
      <c r="AA376" s="110" t="s">
        <v>71</v>
      </c>
      <c r="AB376" s="110" t="s">
        <v>70</v>
      </c>
      <c r="AC376" s="56">
        <v>256</v>
      </c>
      <c r="AD376" s="52"/>
      <c r="AE376" s="52"/>
      <c r="AF376" s="52"/>
      <c r="AG376" s="52"/>
      <c r="AH376" s="106"/>
      <c r="AI376" s="59" t="s">
        <v>75</v>
      </c>
      <c r="AJ376" s="69" t="s">
        <v>9</v>
      </c>
      <c r="AK376" s="34" t="s">
        <v>9</v>
      </c>
      <c r="AL376" s="38" t="s">
        <v>9</v>
      </c>
      <c r="AM376" s="39"/>
      <c r="AN376" s="115"/>
      <c r="AO376" s="26" t="s">
        <v>9</v>
      </c>
      <c r="AQ376" s="5"/>
      <c r="AS376" s="37"/>
      <c r="AT376" s="30"/>
      <c r="BE376" s="21" t="s">
        <v>10</v>
      </c>
      <c r="BF376" s="21" t="s">
        <v>10</v>
      </c>
      <c r="BG376" s="21" t="s">
        <v>10</v>
      </c>
      <c r="BI376" s="21" t="s">
        <v>10</v>
      </c>
      <c r="BJ376" s="21" t="s">
        <v>10</v>
      </c>
      <c r="BK376" s="21" t="s">
        <v>10</v>
      </c>
    </row>
    <row r="377" spans="1:63" x14ac:dyDescent="0.25">
      <c r="A377" s="50">
        <v>366</v>
      </c>
      <c r="B377" s="50"/>
      <c r="C377" s="50" t="str">
        <f t="shared" si="97"/>
        <v>140_26_7994</v>
      </c>
      <c r="D377" s="50">
        <v>1</v>
      </c>
      <c r="E377" s="51"/>
      <c r="F377" s="76" t="str">
        <f t="shared" si="96"/>
        <v>140_26</v>
      </c>
      <c r="G377" s="80">
        <v>140</v>
      </c>
      <c r="H377" s="52">
        <v>26</v>
      </c>
      <c r="I377" s="52">
        <v>7994</v>
      </c>
      <c r="J377" s="53">
        <v>7994</v>
      </c>
      <c r="K377" s="54">
        <v>7994</v>
      </c>
      <c r="L377" s="54">
        <v>7994</v>
      </c>
      <c r="M377" s="54"/>
      <c r="N377" s="54"/>
      <c r="O377" s="55"/>
      <c r="P377" s="55"/>
      <c r="Q377" s="55"/>
      <c r="R377" s="55"/>
      <c r="S377" s="52"/>
      <c r="T377" s="52">
        <v>2073</v>
      </c>
      <c r="U377" s="52">
        <v>128</v>
      </c>
      <c r="V377" s="52">
        <v>2178</v>
      </c>
      <c r="W377" s="52"/>
      <c r="X377" s="52"/>
      <c r="Y377" s="110" t="s">
        <v>66</v>
      </c>
      <c r="Z377" s="110" t="s">
        <v>66</v>
      </c>
      <c r="AA377" s="110" t="s">
        <v>68</v>
      </c>
      <c r="AB377" s="110" t="s">
        <v>68</v>
      </c>
      <c r="AC377" s="56">
        <v>65</v>
      </c>
      <c r="AD377" s="52"/>
      <c r="AE377" s="52"/>
      <c r="AF377" s="52"/>
      <c r="AG377" s="52"/>
      <c r="AH377" s="106"/>
      <c r="AI377" s="59" t="s">
        <v>75</v>
      </c>
      <c r="AJ377" s="69" t="s">
        <v>9</v>
      </c>
      <c r="AK377" s="34" t="s">
        <v>9</v>
      </c>
      <c r="AL377" s="38" t="s">
        <v>9</v>
      </c>
      <c r="AM377" s="39"/>
      <c r="AN377" s="115"/>
      <c r="AO377" s="26" t="s">
        <v>9</v>
      </c>
      <c r="AQ377" s="5"/>
      <c r="AS377" s="37"/>
      <c r="AT377" s="30"/>
      <c r="BE377" s="21" t="s">
        <v>10</v>
      </c>
      <c r="BF377" s="21" t="s">
        <v>10</v>
      </c>
      <c r="BG377" s="21" t="s">
        <v>10</v>
      </c>
      <c r="BI377" s="21" t="s">
        <v>10</v>
      </c>
      <c r="BJ377" s="21" t="s">
        <v>10</v>
      </c>
      <c r="BK377" s="21" t="s">
        <v>10</v>
      </c>
    </row>
    <row r="378" spans="1:63" x14ac:dyDescent="0.25">
      <c r="A378" s="50">
        <v>367</v>
      </c>
      <c r="B378" s="50"/>
      <c r="C378" s="50" t="str">
        <f t="shared" si="97"/>
        <v>140_27_3233</v>
      </c>
      <c r="D378" s="50">
        <v>1</v>
      </c>
      <c r="E378" s="51"/>
      <c r="F378" s="76" t="str">
        <f t="shared" si="96"/>
        <v>140_27</v>
      </c>
      <c r="G378" s="80">
        <v>140</v>
      </c>
      <c r="H378" s="52">
        <v>27</v>
      </c>
      <c r="I378" s="52">
        <v>3233</v>
      </c>
      <c r="J378" s="53">
        <v>3233</v>
      </c>
      <c r="K378" s="54">
        <v>3233</v>
      </c>
      <c r="L378" s="54">
        <v>3233</v>
      </c>
      <c r="M378" s="54"/>
      <c r="N378" s="54"/>
      <c r="O378" s="55"/>
      <c r="P378" s="55"/>
      <c r="Q378" s="55"/>
      <c r="R378" s="55"/>
      <c r="S378" s="52"/>
      <c r="T378" s="52">
        <v>2073</v>
      </c>
      <c r="U378" s="52">
        <v>128</v>
      </c>
      <c r="V378" s="52">
        <v>2178</v>
      </c>
      <c r="W378" s="52"/>
      <c r="X378" s="52"/>
      <c r="Y378" s="110" t="s">
        <v>66</v>
      </c>
      <c r="Z378" s="110" t="s">
        <v>66</v>
      </c>
      <c r="AA378" s="110" t="s">
        <v>68</v>
      </c>
      <c r="AB378" s="110" t="s">
        <v>65</v>
      </c>
      <c r="AC378" s="56">
        <v>70</v>
      </c>
      <c r="AD378" s="52"/>
      <c r="AE378" s="52"/>
      <c r="AF378" s="52"/>
      <c r="AG378" s="52"/>
      <c r="AH378" s="106"/>
      <c r="AI378" s="59" t="s">
        <v>75</v>
      </c>
      <c r="AJ378" s="69" t="s">
        <v>9</v>
      </c>
      <c r="AK378" s="34" t="s">
        <v>9</v>
      </c>
      <c r="AL378" s="38" t="s">
        <v>9</v>
      </c>
      <c r="AM378" s="39"/>
      <c r="AN378" s="115"/>
      <c r="AO378" s="26" t="s">
        <v>9</v>
      </c>
      <c r="AQ378" s="5"/>
      <c r="AS378" s="37"/>
      <c r="AT378" s="30"/>
      <c r="BE378" s="21" t="s">
        <v>10</v>
      </c>
      <c r="BF378" s="21" t="s">
        <v>10</v>
      </c>
      <c r="BG378" s="21" t="s">
        <v>10</v>
      </c>
      <c r="BI378" s="21" t="s">
        <v>10</v>
      </c>
      <c r="BJ378" s="21" t="s">
        <v>10</v>
      </c>
      <c r="BK378" s="21" t="s">
        <v>10</v>
      </c>
    </row>
    <row r="379" spans="1:63" x14ac:dyDescent="0.25">
      <c r="A379" s="50">
        <v>368</v>
      </c>
      <c r="B379" s="50"/>
      <c r="C379" s="50" t="str">
        <f t="shared" si="97"/>
        <v>140_28_3034</v>
      </c>
      <c r="D379" s="50">
        <v>1</v>
      </c>
      <c r="E379" s="51"/>
      <c r="F379" s="76" t="str">
        <f t="shared" si="96"/>
        <v>140_28</v>
      </c>
      <c r="G379" s="80">
        <v>140</v>
      </c>
      <c r="H379" s="52">
        <v>28</v>
      </c>
      <c r="I379" s="52">
        <v>3034</v>
      </c>
      <c r="J379" s="53">
        <v>3034</v>
      </c>
      <c r="K379" s="54">
        <v>3034</v>
      </c>
      <c r="L379" s="54">
        <v>3034</v>
      </c>
      <c r="M379" s="54"/>
      <c r="N379" s="54"/>
      <c r="O379" s="55"/>
      <c r="P379" s="55"/>
      <c r="Q379" s="55"/>
      <c r="R379" s="55"/>
      <c r="S379" s="52"/>
      <c r="T379" s="52">
        <v>2070</v>
      </c>
      <c r="U379" s="52">
        <v>136</v>
      </c>
      <c r="V379" s="52">
        <v>2201</v>
      </c>
      <c r="W379" s="52"/>
      <c r="X379" s="52"/>
      <c r="Y379" s="110" t="s">
        <v>66</v>
      </c>
      <c r="Z379" s="110" t="s">
        <v>66</v>
      </c>
      <c r="AA379" s="110" t="s">
        <v>71</v>
      </c>
      <c r="AB379" s="110" t="s">
        <v>70</v>
      </c>
      <c r="AC379" s="56">
        <v>35</v>
      </c>
      <c r="AD379" s="52"/>
      <c r="AE379" s="52"/>
      <c r="AF379" s="52"/>
      <c r="AG379" s="52"/>
      <c r="AH379" s="106"/>
      <c r="AI379" s="59" t="s">
        <v>75</v>
      </c>
      <c r="AJ379" s="69" t="s">
        <v>9</v>
      </c>
      <c r="AK379" s="34" t="s">
        <v>9</v>
      </c>
      <c r="AL379" s="38" t="s">
        <v>9</v>
      </c>
      <c r="AM379" s="39"/>
      <c r="AN379" s="115"/>
      <c r="AO379" s="26" t="s">
        <v>9</v>
      </c>
      <c r="AQ379" s="5"/>
      <c r="AS379" s="37"/>
      <c r="AT379" s="30"/>
      <c r="BE379" s="21" t="s">
        <v>10</v>
      </c>
      <c r="BF379" s="21" t="s">
        <v>10</v>
      </c>
      <c r="BG379" s="21" t="s">
        <v>10</v>
      </c>
      <c r="BI379" s="21" t="s">
        <v>10</v>
      </c>
      <c r="BJ379" s="21" t="s">
        <v>10</v>
      </c>
      <c r="BK379" s="21" t="s">
        <v>10</v>
      </c>
    </row>
    <row r="380" spans="1:63" x14ac:dyDescent="0.25">
      <c r="A380" s="50">
        <v>369</v>
      </c>
      <c r="B380" s="50"/>
      <c r="C380" s="50" t="str">
        <f t="shared" si="97"/>
        <v>140_29_2944</v>
      </c>
      <c r="D380" s="50">
        <v>1</v>
      </c>
      <c r="E380" s="51"/>
      <c r="F380" s="76" t="str">
        <f t="shared" si="96"/>
        <v>140_29</v>
      </c>
      <c r="G380" s="80">
        <v>140</v>
      </c>
      <c r="H380" s="52">
        <v>29</v>
      </c>
      <c r="I380" s="52">
        <v>2944</v>
      </c>
      <c r="J380" s="53">
        <v>2944</v>
      </c>
      <c r="K380" s="54">
        <v>2944</v>
      </c>
      <c r="L380" s="54">
        <v>2944</v>
      </c>
      <c r="M380" s="54"/>
      <c r="N380" s="54"/>
      <c r="O380" s="55"/>
      <c r="P380" s="55"/>
      <c r="Q380" s="55"/>
      <c r="R380" s="55"/>
      <c r="S380" s="52"/>
      <c r="T380" s="52">
        <v>2736</v>
      </c>
      <c r="U380" s="52">
        <v>142</v>
      </c>
      <c r="V380" s="52">
        <v>2947</v>
      </c>
      <c r="W380" s="52"/>
      <c r="X380" s="52"/>
      <c r="Y380" s="110" t="s">
        <v>66</v>
      </c>
      <c r="Z380" s="110" t="s">
        <v>66</v>
      </c>
      <c r="AA380" s="110" t="s">
        <v>72</v>
      </c>
      <c r="AB380" s="110" t="s">
        <v>71</v>
      </c>
      <c r="AC380" s="56">
        <v>188</v>
      </c>
      <c r="AD380" s="52"/>
      <c r="AE380" s="52"/>
      <c r="AF380" s="52"/>
      <c r="AG380" s="52"/>
      <c r="AH380" s="106"/>
      <c r="AI380" s="59" t="s">
        <v>75</v>
      </c>
      <c r="AJ380" s="69" t="s">
        <v>9</v>
      </c>
      <c r="AK380" s="34" t="s">
        <v>9</v>
      </c>
      <c r="AL380" s="38" t="s">
        <v>9</v>
      </c>
      <c r="AM380" s="39"/>
      <c r="AN380" s="115"/>
      <c r="AO380" s="26" t="s">
        <v>9</v>
      </c>
      <c r="AQ380" s="5"/>
      <c r="AS380" s="37"/>
      <c r="AT380" s="30"/>
      <c r="BE380" s="21" t="s">
        <v>10</v>
      </c>
      <c r="BF380" s="21" t="s">
        <v>10</v>
      </c>
      <c r="BG380" s="21" t="s">
        <v>10</v>
      </c>
      <c r="BI380" s="21" t="s">
        <v>10</v>
      </c>
      <c r="BJ380" s="21" t="s">
        <v>10</v>
      </c>
      <c r="BK380" s="21" t="s">
        <v>10</v>
      </c>
    </row>
    <row r="381" spans="1:63" x14ac:dyDescent="0.25">
      <c r="A381" s="50">
        <v>370</v>
      </c>
      <c r="B381" s="50"/>
      <c r="C381" s="50" t="str">
        <f t="shared" si="97"/>
        <v>140_30_4366</v>
      </c>
      <c r="D381" s="50">
        <v>1</v>
      </c>
      <c r="E381" s="51"/>
      <c r="F381" s="76" t="str">
        <f t="shared" si="96"/>
        <v>140_30</v>
      </c>
      <c r="G381" s="80">
        <v>140</v>
      </c>
      <c r="H381" s="52">
        <v>30</v>
      </c>
      <c r="I381" s="52">
        <v>4366</v>
      </c>
      <c r="J381" s="53">
        <v>4366</v>
      </c>
      <c r="K381" s="54">
        <v>4366</v>
      </c>
      <c r="L381" s="54">
        <v>4366</v>
      </c>
      <c r="M381" s="54"/>
      <c r="N381" s="54"/>
      <c r="O381" s="55"/>
      <c r="P381" s="55"/>
      <c r="Q381" s="55"/>
      <c r="R381" s="55"/>
      <c r="S381" s="52"/>
      <c r="T381" s="52">
        <v>4271</v>
      </c>
      <c r="U381" s="52">
        <v>281</v>
      </c>
      <c r="V381" s="52">
        <v>4665</v>
      </c>
      <c r="W381" s="52"/>
      <c r="X381" s="52"/>
      <c r="Y381" s="110" t="s">
        <v>66</v>
      </c>
      <c r="Z381" s="110" t="s">
        <v>66</v>
      </c>
      <c r="AA381" s="110" t="s">
        <v>72</v>
      </c>
      <c r="AB381" s="110" t="s">
        <v>70</v>
      </c>
      <c r="AC381" s="56">
        <v>455</v>
      </c>
      <c r="AD381" s="52"/>
      <c r="AE381" s="52"/>
      <c r="AF381" s="52" t="s">
        <v>81</v>
      </c>
      <c r="AG381" s="52"/>
      <c r="AH381" s="106"/>
      <c r="AI381" s="59" t="s">
        <v>77</v>
      </c>
      <c r="AJ381" s="69" t="s">
        <v>51</v>
      </c>
      <c r="AK381" s="34" t="s">
        <v>51</v>
      </c>
      <c r="AL381" s="38" t="s">
        <v>10</v>
      </c>
      <c r="AM381" s="39"/>
      <c r="AN381" s="115"/>
      <c r="AO381" s="26" t="s">
        <v>10</v>
      </c>
      <c r="AQ381" s="5"/>
      <c r="AS381" s="37"/>
      <c r="AT381" s="30"/>
      <c r="BE381" s="21" t="s">
        <v>10</v>
      </c>
      <c r="BF381" s="21" t="s">
        <v>10</v>
      </c>
      <c r="BG381" s="21" t="s">
        <v>10</v>
      </c>
      <c r="BI381" s="21" t="s">
        <v>10</v>
      </c>
      <c r="BJ381" s="21" t="s">
        <v>10</v>
      </c>
      <c r="BK381" s="21" t="s">
        <v>10</v>
      </c>
    </row>
    <row r="382" spans="1:63" x14ac:dyDescent="0.25">
      <c r="A382" s="50">
        <v>371</v>
      </c>
      <c r="B382" s="50"/>
      <c r="C382" s="50" t="str">
        <f t="shared" si="97"/>
        <v>140_33_3397</v>
      </c>
      <c r="D382" s="50">
        <v>1</v>
      </c>
      <c r="E382" s="51"/>
      <c r="F382" s="76" t="str">
        <f t="shared" si="96"/>
        <v>140_33</v>
      </c>
      <c r="G382" s="80">
        <v>140</v>
      </c>
      <c r="H382" s="52">
        <v>33</v>
      </c>
      <c r="I382" s="52">
        <v>3397</v>
      </c>
      <c r="J382" s="53">
        <v>3397</v>
      </c>
      <c r="K382" s="54">
        <v>3397</v>
      </c>
      <c r="L382" s="54">
        <v>3397</v>
      </c>
      <c r="M382" s="54"/>
      <c r="N382" s="54"/>
      <c r="O382" s="55"/>
      <c r="P382" s="55"/>
      <c r="Q382" s="55"/>
      <c r="R382" s="55"/>
      <c r="S382" s="52"/>
      <c r="T382" s="52">
        <v>3327</v>
      </c>
      <c r="U382" s="52">
        <v>171</v>
      </c>
      <c r="V382" s="52">
        <v>3487</v>
      </c>
      <c r="W382" s="52"/>
      <c r="X382" s="52"/>
      <c r="Y382" s="110" t="s">
        <v>66</v>
      </c>
      <c r="Z382" s="110" t="s">
        <v>66</v>
      </c>
      <c r="AA382" s="110" t="s">
        <v>70</v>
      </c>
      <c r="AB382" s="110" t="s">
        <v>72</v>
      </c>
      <c r="AC382" s="56">
        <v>259</v>
      </c>
      <c r="AD382" s="52"/>
      <c r="AE382" s="52"/>
      <c r="AF382" s="52" t="s">
        <v>81</v>
      </c>
      <c r="AG382" s="52"/>
      <c r="AH382" s="106"/>
      <c r="AI382" s="59" t="s">
        <v>77</v>
      </c>
      <c r="AJ382" s="69" t="s">
        <v>9</v>
      </c>
      <c r="AK382" s="34" t="s">
        <v>10</v>
      </c>
      <c r="AL382" s="38" t="s">
        <v>9</v>
      </c>
      <c r="AM382" s="39"/>
      <c r="AN382" s="115"/>
      <c r="AO382" s="26" t="s">
        <v>9</v>
      </c>
      <c r="AQ382" s="5"/>
      <c r="AS382" s="37"/>
      <c r="AT382" s="30"/>
      <c r="BE382" s="21" t="s">
        <v>10</v>
      </c>
      <c r="BF382" s="21" t="s">
        <v>10</v>
      </c>
      <c r="BG382" s="21" t="s">
        <v>10</v>
      </c>
      <c r="BI382" s="21" t="s">
        <v>10</v>
      </c>
      <c r="BJ382" s="21" t="s">
        <v>10</v>
      </c>
      <c r="BK382" s="21" t="s">
        <v>10</v>
      </c>
    </row>
    <row r="383" spans="1:63" x14ac:dyDescent="0.25">
      <c r="A383" s="50">
        <v>372</v>
      </c>
      <c r="B383" s="50"/>
      <c r="C383" s="50" t="str">
        <f t="shared" si="97"/>
        <v>140_34_5030</v>
      </c>
      <c r="D383" s="50">
        <v>1</v>
      </c>
      <c r="E383" s="51"/>
      <c r="F383" s="76" t="str">
        <f t="shared" si="96"/>
        <v>140_34</v>
      </c>
      <c r="G383" s="80">
        <v>140</v>
      </c>
      <c r="H383" s="52">
        <v>34</v>
      </c>
      <c r="I383" s="52">
        <v>5030</v>
      </c>
      <c r="J383" s="53">
        <v>5030</v>
      </c>
      <c r="K383" s="54">
        <v>5030</v>
      </c>
      <c r="L383" s="54">
        <v>5030</v>
      </c>
      <c r="M383" s="54"/>
      <c r="N383" s="54"/>
      <c r="O383" s="55"/>
      <c r="P383" s="55"/>
      <c r="Q383" s="55"/>
      <c r="R383" s="55"/>
      <c r="S383" s="52"/>
      <c r="T383" s="52">
        <v>967</v>
      </c>
      <c r="U383" s="52">
        <v>49</v>
      </c>
      <c r="V383" s="52">
        <v>1007</v>
      </c>
      <c r="W383" s="52"/>
      <c r="X383" s="52"/>
      <c r="Y383" s="110" t="s">
        <v>66</v>
      </c>
      <c r="Z383" s="110" t="s">
        <v>66</v>
      </c>
      <c r="AA383" s="110" t="s">
        <v>72</v>
      </c>
      <c r="AB383" s="110" t="s">
        <v>65</v>
      </c>
      <c r="AC383" s="56">
        <v>25</v>
      </c>
      <c r="AD383" s="52"/>
      <c r="AE383" s="52"/>
      <c r="AF383" s="52"/>
      <c r="AG383" s="52"/>
      <c r="AH383" s="106"/>
      <c r="AI383" s="59" t="s">
        <v>78</v>
      </c>
      <c r="AJ383" s="69" t="s">
        <v>9</v>
      </c>
      <c r="AK383" s="34" t="s">
        <v>9</v>
      </c>
      <c r="AL383" s="38" t="s">
        <v>9</v>
      </c>
      <c r="AM383" s="39"/>
      <c r="AN383" s="115"/>
      <c r="AO383" s="26" t="s">
        <v>9</v>
      </c>
      <c r="AQ383" s="5"/>
      <c r="AS383" s="37"/>
      <c r="AT383" s="30"/>
      <c r="BE383" s="21" t="s">
        <v>10</v>
      </c>
      <c r="BF383" s="21" t="s">
        <v>10</v>
      </c>
      <c r="BG383" s="21" t="s">
        <v>10</v>
      </c>
      <c r="BI383" s="21" t="s">
        <v>10</v>
      </c>
      <c r="BJ383" s="21" t="s">
        <v>10</v>
      </c>
      <c r="BK383" s="21" t="s">
        <v>10</v>
      </c>
    </row>
    <row r="384" spans="1:63" x14ac:dyDescent="0.25">
      <c r="A384" s="50">
        <v>373</v>
      </c>
      <c r="B384" s="50"/>
      <c r="C384" s="50" t="str">
        <f t="shared" si="97"/>
        <v>140_35_6238</v>
      </c>
      <c r="D384" s="50">
        <v>1</v>
      </c>
      <c r="E384" s="51"/>
      <c r="F384" s="76" t="str">
        <f t="shared" si="96"/>
        <v>140_35</v>
      </c>
      <c r="G384" s="80">
        <v>140</v>
      </c>
      <c r="H384" s="52">
        <v>35</v>
      </c>
      <c r="I384" s="52">
        <v>6238</v>
      </c>
      <c r="J384" s="53">
        <v>6238</v>
      </c>
      <c r="K384" s="54">
        <v>6238</v>
      </c>
      <c r="L384" s="54">
        <v>6238</v>
      </c>
      <c r="M384" s="54"/>
      <c r="N384" s="54"/>
      <c r="O384" s="55"/>
      <c r="P384" s="55"/>
      <c r="Q384" s="55"/>
      <c r="R384" s="55"/>
      <c r="S384" s="52"/>
      <c r="T384" s="52">
        <v>540</v>
      </c>
      <c r="U384" s="52">
        <v>23</v>
      </c>
      <c r="V384" s="52">
        <v>531</v>
      </c>
      <c r="W384" s="52"/>
      <c r="X384" s="52"/>
      <c r="Y384" s="110" t="s">
        <v>66</v>
      </c>
      <c r="Z384" s="110" t="s">
        <v>66</v>
      </c>
      <c r="AA384" s="110" t="s">
        <v>70</v>
      </c>
      <c r="AB384" s="110" t="s">
        <v>71</v>
      </c>
      <c r="AC384" s="56">
        <v>20</v>
      </c>
      <c r="AD384" s="52"/>
      <c r="AE384" s="52"/>
      <c r="AF384" s="52"/>
      <c r="AG384" s="52"/>
      <c r="AH384" s="106"/>
      <c r="AI384" s="59" t="s">
        <v>79</v>
      </c>
      <c r="AJ384" s="69" t="s">
        <v>9</v>
      </c>
      <c r="AK384" s="34" t="s">
        <v>9</v>
      </c>
      <c r="AL384" s="38" t="s">
        <v>9</v>
      </c>
      <c r="AM384" s="39"/>
      <c r="AN384" s="115"/>
      <c r="AO384" s="26" t="s">
        <v>9</v>
      </c>
      <c r="AQ384" s="5"/>
      <c r="AS384" s="37"/>
      <c r="AT384" s="30"/>
      <c r="BE384" s="21" t="s">
        <v>10</v>
      </c>
      <c r="BF384" s="21" t="s">
        <v>10</v>
      </c>
      <c r="BG384" s="21" t="s">
        <v>10</v>
      </c>
      <c r="BI384" s="21" t="s">
        <v>10</v>
      </c>
      <c r="BJ384" s="21" t="s">
        <v>10</v>
      </c>
      <c r="BK384" s="21" t="s">
        <v>10</v>
      </c>
    </row>
    <row r="385" spans="1:66" x14ac:dyDescent="0.25">
      <c r="A385" s="50">
        <v>374</v>
      </c>
      <c r="B385" s="50">
        <v>348</v>
      </c>
      <c r="C385" s="50" t="str">
        <f t="shared" si="97"/>
        <v>143_1_5830</v>
      </c>
      <c r="D385" s="50">
        <v>1</v>
      </c>
      <c r="E385" s="51">
        <f t="shared" ref="E385:E409" si="110">G385*10000+H385</f>
        <v>1430001</v>
      </c>
      <c r="F385" s="76" t="str">
        <f t="shared" si="96"/>
        <v>143_1</v>
      </c>
      <c r="G385" s="80">
        <v>143</v>
      </c>
      <c r="H385" s="52">
        <v>1</v>
      </c>
      <c r="I385" s="52">
        <v>5830</v>
      </c>
      <c r="J385" s="53" t="str">
        <f t="shared" ref="J385:J409" si="111">IF(F385=K385,"ok","huom!")</f>
        <v>ok</v>
      </c>
      <c r="K385" s="54" t="str">
        <f>CONCATENATE(L385,"_",M385)</f>
        <v>143_1</v>
      </c>
      <c r="L385" s="54">
        <v>143</v>
      </c>
      <c r="M385" s="54">
        <v>1</v>
      </c>
      <c r="N385" s="54">
        <v>5669</v>
      </c>
      <c r="O385" s="55">
        <v>550</v>
      </c>
      <c r="P385" s="55">
        <v>56</v>
      </c>
      <c r="Q385" s="55">
        <v>181</v>
      </c>
      <c r="R385" s="55">
        <v>18</v>
      </c>
      <c r="S385" s="52">
        <v>0</v>
      </c>
      <c r="T385" s="56">
        <v>3829</v>
      </c>
      <c r="U385" s="56">
        <v>503</v>
      </c>
      <c r="V385" s="56">
        <v>4262</v>
      </c>
      <c r="W385" s="56">
        <v>550</v>
      </c>
      <c r="X385" s="57">
        <v>0.56000000000000005</v>
      </c>
      <c r="Y385" s="109"/>
      <c r="Z385" s="109"/>
      <c r="AA385" s="109"/>
      <c r="AB385" s="109"/>
      <c r="AC385" s="56">
        <v>2873</v>
      </c>
      <c r="AD385" s="58" t="s">
        <v>34</v>
      </c>
      <c r="AE385" s="58" t="s">
        <v>34</v>
      </c>
      <c r="AF385" s="52" t="s">
        <v>35</v>
      </c>
      <c r="AG385" s="52"/>
      <c r="AH385" s="106"/>
      <c r="AI385" s="59"/>
      <c r="AJ385" s="68" t="s">
        <v>9</v>
      </c>
      <c r="AK385" t="s">
        <v>9</v>
      </c>
      <c r="AL385" s="39" t="s">
        <v>9</v>
      </c>
      <c r="AM385" s="117"/>
      <c r="AN385" s="115" t="s">
        <v>9</v>
      </c>
      <c r="AO385" s="30"/>
      <c r="AQ385" s="5"/>
      <c r="AS385" s="35"/>
      <c r="AT385" s="30" t="s">
        <v>9</v>
      </c>
      <c r="AU385" s="20"/>
      <c r="AV385" t="str">
        <f t="shared" ref="AV385:AV409" si="112">IF(X385="ei mallia","ei mallia",IF(X385&gt;0.599999,IF(W385&gt;999,"punainen",IF(AC385&gt;99,"punainen",IF(AD385="osa seud. yht","punainen","musta"))),"musta"))</f>
        <v>musta</v>
      </c>
      <c r="AW385" t="str">
        <f t="shared" ref="AW385:AW409" si="113">IF(X385="ei mallia","ei mallia",IF(X385&gt;0.399999,IF(W385&gt;1999,"punainen",IF(AC385&gt;499,"punainen",IF(AE385="osa seud. yht","punainen","musta"))),"musta"))</f>
        <v>punainen</v>
      </c>
      <c r="AX385" t="str">
        <f t="shared" ref="AX385:AX409" si="114">IF(X385="ei mallia","ei mallia",IF(AY385&gt;20,"punainen","musta"))</f>
        <v>punainen</v>
      </c>
      <c r="AY385" s="31">
        <f t="shared" ref="AY385:AY409" si="115">SUM(AZ385:BC385)</f>
        <v>21</v>
      </c>
      <c r="AZ385" s="31">
        <f t="shared" ref="AZ385:AZ409" si="116">IF(X385&gt;0.59999,10,IF(X385&gt;0.39999,1,0))</f>
        <v>1</v>
      </c>
      <c r="BA385" s="31">
        <f t="shared" ref="BA385:BA409" si="117">IF(W385&gt;1999,10,IF(W385&gt;999,1,0))</f>
        <v>0</v>
      </c>
      <c r="BB385" s="31">
        <f t="shared" ref="BB385:BB409" si="118">IF(AC385&gt;499,10,IF(AC385&gt;99,1,0))</f>
        <v>10</v>
      </c>
      <c r="BC385" s="31">
        <f t="shared" ref="BC385:BC409" si="119">IF(AE385="osa seud. yht",10,IF(AD385="osa seud. yht",1,0))</f>
        <v>10</v>
      </c>
      <c r="BM385" s="2" t="s">
        <v>35</v>
      </c>
      <c r="BN385" s="2" t="s">
        <v>35</v>
      </c>
    </row>
    <row r="386" spans="1:66" x14ac:dyDescent="0.25">
      <c r="A386" s="50">
        <v>375</v>
      </c>
      <c r="B386" s="50">
        <v>349</v>
      </c>
      <c r="C386" s="50" t="str">
        <f t="shared" si="97"/>
        <v>145_1_2770</v>
      </c>
      <c r="D386" s="50">
        <v>1</v>
      </c>
      <c r="E386" s="51">
        <f t="shared" si="110"/>
        <v>1450001</v>
      </c>
      <c r="F386" s="76" t="str">
        <f t="shared" si="96"/>
        <v>145_1</v>
      </c>
      <c r="G386" s="80">
        <v>145</v>
      </c>
      <c r="H386" s="52">
        <v>1</v>
      </c>
      <c r="I386" s="52">
        <v>2770</v>
      </c>
      <c r="J386" s="53" t="str">
        <f t="shared" si="111"/>
        <v>ok</v>
      </c>
      <c r="K386" s="54" t="str">
        <f>CONCATENATE(L386,"_",M386)</f>
        <v>145_1</v>
      </c>
      <c r="L386" s="54">
        <v>145</v>
      </c>
      <c r="M386" s="54">
        <v>1</v>
      </c>
      <c r="N386" s="54">
        <v>2613</v>
      </c>
      <c r="O386" s="55">
        <v>771</v>
      </c>
      <c r="P386" s="55">
        <v>23</v>
      </c>
      <c r="Q386" s="55">
        <v>253</v>
      </c>
      <c r="R386" s="55">
        <v>8</v>
      </c>
      <c r="S386" s="52">
        <v>0</v>
      </c>
      <c r="T386" s="56">
        <v>21080</v>
      </c>
      <c r="U386" s="56">
        <v>1580</v>
      </c>
      <c r="V386" s="56">
        <v>23206</v>
      </c>
      <c r="W386" s="56">
        <v>771</v>
      </c>
      <c r="X386" s="57">
        <v>0.23</v>
      </c>
      <c r="Y386" s="109"/>
      <c r="Z386" s="109"/>
      <c r="AA386" s="109"/>
      <c r="AB386" s="109"/>
      <c r="AC386" s="56">
        <v>19244</v>
      </c>
      <c r="AD386" s="61" t="s">
        <v>34</v>
      </c>
      <c r="AE386" s="52" t="s">
        <v>35</v>
      </c>
      <c r="AF386" s="52" t="s">
        <v>36</v>
      </c>
      <c r="AG386" s="52" t="s">
        <v>36</v>
      </c>
      <c r="AH386" s="106"/>
      <c r="AI386" s="59"/>
      <c r="AJ386" s="68" t="s">
        <v>9</v>
      </c>
      <c r="AK386" t="s">
        <v>51</v>
      </c>
      <c r="AL386" s="39" t="s">
        <v>10</v>
      </c>
      <c r="AM386" s="117"/>
      <c r="AN386" s="115" t="s">
        <v>10</v>
      </c>
      <c r="AO386" s="30"/>
      <c r="AQ386" s="5"/>
      <c r="AS386" s="35"/>
      <c r="AT386" s="30" t="s">
        <v>10</v>
      </c>
      <c r="AU386" s="20"/>
      <c r="AV386" t="str">
        <f t="shared" si="112"/>
        <v>musta</v>
      </c>
      <c r="AW386" t="str">
        <f t="shared" si="113"/>
        <v>musta</v>
      </c>
      <c r="AX386" t="str">
        <f t="shared" si="114"/>
        <v>musta</v>
      </c>
      <c r="AY386" s="31">
        <f t="shared" si="115"/>
        <v>11</v>
      </c>
      <c r="AZ386" s="31">
        <f t="shared" si="116"/>
        <v>0</v>
      </c>
      <c r="BA386" s="31">
        <f t="shared" si="117"/>
        <v>0</v>
      </c>
      <c r="BB386" s="31">
        <f t="shared" si="118"/>
        <v>10</v>
      </c>
      <c r="BC386" s="31">
        <f t="shared" si="119"/>
        <v>1</v>
      </c>
      <c r="BM386" s="32" t="s">
        <v>34</v>
      </c>
      <c r="BN386" s="2" t="s">
        <v>35</v>
      </c>
    </row>
    <row r="387" spans="1:66" x14ac:dyDescent="0.25">
      <c r="A387" s="50">
        <v>376</v>
      </c>
      <c r="B387" s="50">
        <v>350</v>
      </c>
      <c r="C387" s="50" t="str">
        <f t="shared" si="97"/>
        <v>145_2_5038</v>
      </c>
      <c r="D387" s="50">
        <v>1</v>
      </c>
      <c r="E387" s="51">
        <f t="shared" si="110"/>
        <v>1450002</v>
      </c>
      <c r="F387" s="76" t="str">
        <f t="shared" si="96"/>
        <v>145_2</v>
      </c>
      <c r="G387" s="80">
        <v>145</v>
      </c>
      <c r="H387" s="52">
        <v>2</v>
      </c>
      <c r="I387" s="52">
        <v>5038</v>
      </c>
      <c r="J387" s="53" t="str">
        <f t="shared" si="111"/>
        <v>ok</v>
      </c>
      <c r="K387" s="54" t="str">
        <f>CONCATENATE(L387,"_",M387)</f>
        <v>145_2</v>
      </c>
      <c r="L387" s="54">
        <v>145</v>
      </c>
      <c r="M387" s="54">
        <v>2</v>
      </c>
      <c r="N387" s="54">
        <v>6887</v>
      </c>
      <c r="O387" s="55">
        <v>2120</v>
      </c>
      <c r="P387" s="55">
        <v>36</v>
      </c>
      <c r="Q387" s="55">
        <v>566</v>
      </c>
      <c r="R387" s="55">
        <v>9</v>
      </c>
      <c r="S387" s="52">
        <v>0</v>
      </c>
      <c r="T387" s="56">
        <v>12057</v>
      </c>
      <c r="U387" s="56">
        <v>367</v>
      </c>
      <c r="V387" s="56">
        <v>13305</v>
      </c>
      <c r="W387" s="56">
        <v>2120</v>
      </c>
      <c r="X387" s="57">
        <v>0.36</v>
      </c>
      <c r="Y387" s="109"/>
      <c r="Z387" s="109"/>
      <c r="AA387" s="109"/>
      <c r="AB387" s="109"/>
      <c r="AC387" s="56">
        <v>16858</v>
      </c>
      <c r="AD387" s="61" t="s">
        <v>34</v>
      </c>
      <c r="AE387" s="52" t="s">
        <v>35</v>
      </c>
      <c r="AF387" s="52" t="s">
        <v>35</v>
      </c>
      <c r="AG387" s="52" t="s">
        <v>36</v>
      </c>
      <c r="AH387" s="106"/>
      <c r="AI387" s="59"/>
      <c r="AJ387" s="68" t="s">
        <v>9</v>
      </c>
      <c r="AK387" t="s">
        <v>9</v>
      </c>
      <c r="AL387" s="39" t="s">
        <v>10</v>
      </c>
      <c r="AM387" s="117"/>
      <c r="AN387" s="115" t="s">
        <v>10</v>
      </c>
      <c r="AO387" s="30"/>
      <c r="AQ387" s="5"/>
      <c r="AS387" s="35"/>
      <c r="AT387" s="30" t="s">
        <v>10</v>
      </c>
      <c r="AU387" s="20"/>
      <c r="AV387" t="str">
        <f t="shared" si="112"/>
        <v>musta</v>
      </c>
      <c r="AW387" t="str">
        <f t="shared" si="113"/>
        <v>musta</v>
      </c>
      <c r="AX387" t="str">
        <f t="shared" si="114"/>
        <v>punainen</v>
      </c>
      <c r="AY387" s="31">
        <f t="shared" si="115"/>
        <v>21</v>
      </c>
      <c r="AZ387" s="31">
        <f t="shared" si="116"/>
        <v>0</v>
      </c>
      <c r="BA387" s="31">
        <f t="shared" si="117"/>
        <v>10</v>
      </c>
      <c r="BB387" s="31">
        <f t="shared" si="118"/>
        <v>10</v>
      </c>
      <c r="BC387" s="31">
        <f t="shared" si="119"/>
        <v>1</v>
      </c>
      <c r="BM387" s="32" t="s">
        <v>34</v>
      </c>
      <c r="BN387" s="2" t="s">
        <v>35</v>
      </c>
    </row>
    <row r="388" spans="1:66" x14ac:dyDescent="0.25">
      <c r="A388" s="50">
        <v>377</v>
      </c>
      <c r="B388" s="50">
        <v>351</v>
      </c>
      <c r="C388" s="50" t="str">
        <f t="shared" si="97"/>
        <v>145_3_1838</v>
      </c>
      <c r="D388" s="50">
        <v>1</v>
      </c>
      <c r="E388" s="51">
        <f t="shared" si="110"/>
        <v>1450003</v>
      </c>
      <c r="F388" s="76" t="str">
        <f t="shared" si="96"/>
        <v>145_3</v>
      </c>
      <c r="G388" s="80">
        <v>145</v>
      </c>
      <c r="H388" s="52">
        <v>3</v>
      </c>
      <c r="I388" s="52">
        <v>1838</v>
      </c>
      <c r="J388" s="53" t="str">
        <f t="shared" si="111"/>
        <v>huom!</v>
      </c>
      <c r="K388" s="54"/>
      <c r="L388" s="54"/>
      <c r="M388" s="54"/>
      <c r="N388" s="54"/>
      <c r="O388" s="55">
        <v>1850</v>
      </c>
      <c r="P388" s="55">
        <v>41</v>
      </c>
      <c r="Q388" s="55">
        <v>510</v>
      </c>
      <c r="R388" s="55">
        <v>11</v>
      </c>
      <c r="S388" s="52">
        <v>0</v>
      </c>
      <c r="T388" s="56">
        <v>4685</v>
      </c>
      <c r="U388" s="56">
        <v>251</v>
      </c>
      <c r="V388" s="56">
        <v>5225</v>
      </c>
      <c r="W388" s="56">
        <v>1850</v>
      </c>
      <c r="X388" s="57">
        <v>0.41</v>
      </c>
      <c r="Y388" s="109"/>
      <c r="Z388" s="109"/>
      <c r="AA388" s="109"/>
      <c r="AB388" s="109"/>
      <c r="AC388" s="56">
        <v>14537</v>
      </c>
      <c r="AD388" s="61" t="s">
        <v>34</v>
      </c>
      <c r="AE388" s="52" t="s">
        <v>35</v>
      </c>
      <c r="AF388" s="52" t="s">
        <v>35</v>
      </c>
      <c r="AG388" s="52" t="s">
        <v>36</v>
      </c>
      <c r="AH388" s="106"/>
      <c r="AI388" s="59"/>
      <c r="AJ388" s="68" t="s">
        <v>9</v>
      </c>
      <c r="AK388" t="s">
        <v>10</v>
      </c>
      <c r="AL388" s="39" t="s">
        <v>10</v>
      </c>
      <c r="AM388" s="117"/>
      <c r="AN388" s="115" t="s">
        <v>10</v>
      </c>
      <c r="AO388" s="30"/>
      <c r="AQ388" s="5"/>
      <c r="AS388" s="35"/>
      <c r="AT388" s="30" t="s">
        <v>10</v>
      </c>
      <c r="AU388" s="20"/>
      <c r="AV388" t="str">
        <f t="shared" si="112"/>
        <v>musta</v>
      </c>
      <c r="AW388" t="str">
        <f t="shared" si="113"/>
        <v>punainen</v>
      </c>
      <c r="AX388" t="str">
        <f t="shared" si="114"/>
        <v>musta</v>
      </c>
      <c r="AY388" s="31">
        <f t="shared" si="115"/>
        <v>13</v>
      </c>
      <c r="AZ388" s="31">
        <f t="shared" si="116"/>
        <v>1</v>
      </c>
      <c r="BA388" s="31">
        <f t="shared" si="117"/>
        <v>1</v>
      </c>
      <c r="BB388" s="31">
        <f t="shared" si="118"/>
        <v>10</v>
      </c>
      <c r="BC388" s="31">
        <f t="shared" si="119"/>
        <v>1</v>
      </c>
      <c r="BM388" s="32" t="s">
        <v>34</v>
      </c>
      <c r="BN388" s="2" t="s">
        <v>35</v>
      </c>
    </row>
    <row r="389" spans="1:66" x14ac:dyDescent="0.25">
      <c r="A389" s="50">
        <v>378</v>
      </c>
      <c r="B389" s="50">
        <v>352</v>
      </c>
      <c r="C389" s="50" t="str">
        <f t="shared" si="97"/>
        <v>145_4_1190</v>
      </c>
      <c r="D389" s="50">
        <v>1</v>
      </c>
      <c r="E389" s="51">
        <f t="shared" si="110"/>
        <v>1450004</v>
      </c>
      <c r="F389" s="76" t="str">
        <f t="shared" si="96"/>
        <v>145_4</v>
      </c>
      <c r="G389" s="80">
        <v>145</v>
      </c>
      <c r="H389" s="52">
        <v>4</v>
      </c>
      <c r="I389" s="52">
        <v>1190</v>
      </c>
      <c r="J389" s="53" t="str">
        <f t="shared" si="111"/>
        <v>ok</v>
      </c>
      <c r="K389" s="54" t="str">
        <f t="shared" ref="K389:K404" si="120">CONCATENATE(L389,"_",M389)</f>
        <v>145_4</v>
      </c>
      <c r="L389" s="54">
        <v>145</v>
      </c>
      <c r="M389" s="54">
        <v>4</v>
      </c>
      <c r="N389" s="54">
        <v>1184</v>
      </c>
      <c r="O389" s="55">
        <v>354</v>
      </c>
      <c r="P389" s="55">
        <v>50</v>
      </c>
      <c r="Q389" s="55">
        <v>119</v>
      </c>
      <c r="R389" s="55">
        <v>16</v>
      </c>
      <c r="S389" s="52">
        <v>0</v>
      </c>
      <c r="T389" s="56">
        <v>12876</v>
      </c>
      <c r="U389" s="56">
        <v>79</v>
      </c>
      <c r="V389" s="56">
        <v>14522</v>
      </c>
      <c r="W389" s="56">
        <v>354</v>
      </c>
      <c r="X389" s="57">
        <v>0.5</v>
      </c>
      <c r="Y389" s="109"/>
      <c r="Z389" s="109"/>
      <c r="AA389" s="109"/>
      <c r="AB389" s="109"/>
      <c r="AC389" s="56">
        <v>3667</v>
      </c>
      <c r="AD389" s="61" t="s">
        <v>34</v>
      </c>
      <c r="AE389" s="52" t="s">
        <v>35</v>
      </c>
      <c r="AF389" s="52" t="s">
        <v>35</v>
      </c>
      <c r="AG389" s="52"/>
      <c r="AH389" s="106"/>
      <c r="AI389" s="59"/>
      <c r="AJ389" s="68" t="s">
        <v>9</v>
      </c>
      <c r="AK389" t="s">
        <v>10</v>
      </c>
      <c r="AL389" s="39" t="s">
        <v>10</v>
      </c>
      <c r="AM389" s="117"/>
      <c r="AN389" s="115" t="s">
        <v>10</v>
      </c>
      <c r="AO389" s="30"/>
      <c r="AQ389" s="5"/>
      <c r="AS389" s="35"/>
      <c r="AT389" s="30" t="s">
        <v>10</v>
      </c>
      <c r="AU389" s="20"/>
      <c r="AV389" t="str">
        <f t="shared" si="112"/>
        <v>musta</v>
      </c>
      <c r="AW389" t="str">
        <f t="shared" si="113"/>
        <v>punainen</v>
      </c>
      <c r="AX389" t="str">
        <f t="shared" si="114"/>
        <v>musta</v>
      </c>
      <c r="AY389" s="31">
        <f t="shared" si="115"/>
        <v>12</v>
      </c>
      <c r="AZ389" s="31">
        <f t="shared" si="116"/>
        <v>1</v>
      </c>
      <c r="BA389" s="31">
        <f t="shared" si="117"/>
        <v>0</v>
      </c>
      <c r="BB389" s="31">
        <f t="shared" si="118"/>
        <v>10</v>
      </c>
      <c r="BC389" s="31">
        <f t="shared" si="119"/>
        <v>1</v>
      </c>
      <c r="BM389" s="32" t="s">
        <v>34</v>
      </c>
      <c r="BN389" s="2" t="s">
        <v>35</v>
      </c>
    </row>
    <row r="390" spans="1:66" x14ac:dyDescent="0.25">
      <c r="A390" s="50">
        <v>379</v>
      </c>
      <c r="B390" s="50">
        <v>353</v>
      </c>
      <c r="C390" s="50" t="str">
        <f t="shared" si="97"/>
        <v>146_1_3913</v>
      </c>
      <c r="D390" s="50">
        <v>1</v>
      </c>
      <c r="E390" s="51">
        <f t="shared" si="110"/>
        <v>1460001</v>
      </c>
      <c r="F390" s="76" t="str">
        <f t="shared" si="96"/>
        <v>146_1</v>
      </c>
      <c r="G390" s="80">
        <v>146</v>
      </c>
      <c r="H390" s="52">
        <v>1</v>
      </c>
      <c r="I390" s="52">
        <v>3913</v>
      </c>
      <c r="J390" s="53" t="str">
        <f t="shared" si="111"/>
        <v>ok</v>
      </c>
      <c r="K390" s="54" t="str">
        <f t="shared" si="120"/>
        <v>146_1</v>
      </c>
      <c r="L390" s="54">
        <v>146</v>
      </c>
      <c r="M390" s="54">
        <v>1</v>
      </c>
      <c r="N390" s="54">
        <v>3890</v>
      </c>
      <c r="O390" s="55">
        <v>3752</v>
      </c>
      <c r="P390" s="55">
        <v>64</v>
      </c>
      <c r="Q390" s="55">
        <v>1233</v>
      </c>
      <c r="R390" s="55">
        <v>21</v>
      </c>
      <c r="S390" s="52">
        <v>0</v>
      </c>
      <c r="T390" s="56">
        <v>4257</v>
      </c>
      <c r="U390" s="56">
        <v>106</v>
      </c>
      <c r="V390" s="56">
        <v>4605</v>
      </c>
      <c r="W390" s="56">
        <v>3752</v>
      </c>
      <c r="X390" s="57">
        <v>0.64</v>
      </c>
      <c r="Y390" s="109"/>
      <c r="Z390" s="109"/>
      <c r="AA390" s="109"/>
      <c r="AB390" s="109"/>
      <c r="AC390" s="56">
        <v>1329</v>
      </c>
      <c r="AD390" s="61" t="s">
        <v>34</v>
      </c>
      <c r="AE390" s="52" t="s">
        <v>35</v>
      </c>
      <c r="AF390" s="52" t="s">
        <v>35</v>
      </c>
      <c r="AG390" s="52"/>
      <c r="AH390" s="106"/>
      <c r="AI390" s="59"/>
      <c r="AJ390" s="68" t="s">
        <v>9</v>
      </c>
      <c r="AK390" t="s">
        <v>9</v>
      </c>
      <c r="AL390" s="39" t="s">
        <v>9</v>
      </c>
      <c r="AM390" s="117"/>
      <c r="AN390" s="115" t="s">
        <v>9</v>
      </c>
      <c r="AO390" s="30"/>
      <c r="AQ390" s="5"/>
      <c r="AS390" s="35"/>
      <c r="AT390" s="30" t="s">
        <v>9</v>
      </c>
      <c r="AU390" s="20"/>
      <c r="AV390" t="str">
        <f t="shared" si="112"/>
        <v>punainen</v>
      </c>
      <c r="AW390" t="str">
        <f t="shared" si="113"/>
        <v>punainen</v>
      </c>
      <c r="AX390" t="str">
        <f t="shared" si="114"/>
        <v>punainen</v>
      </c>
      <c r="AY390" s="31">
        <f t="shared" si="115"/>
        <v>31</v>
      </c>
      <c r="AZ390" s="31">
        <f t="shared" si="116"/>
        <v>10</v>
      </c>
      <c r="BA390" s="31">
        <f t="shared" si="117"/>
        <v>10</v>
      </c>
      <c r="BB390" s="31">
        <f t="shared" si="118"/>
        <v>10</v>
      </c>
      <c r="BC390" s="31">
        <f t="shared" si="119"/>
        <v>1</v>
      </c>
      <c r="BM390" s="32" t="s">
        <v>34</v>
      </c>
      <c r="BN390" s="2" t="s">
        <v>35</v>
      </c>
    </row>
    <row r="391" spans="1:66" x14ac:dyDescent="0.25">
      <c r="A391" s="50">
        <v>380</v>
      </c>
      <c r="B391" s="50">
        <v>354</v>
      </c>
      <c r="C391" s="50" t="str">
        <f t="shared" si="97"/>
        <v>146_2_4662</v>
      </c>
      <c r="D391" s="50">
        <v>1</v>
      </c>
      <c r="E391" s="51">
        <f t="shared" si="110"/>
        <v>1460002</v>
      </c>
      <c r="F391" s="76" t="str">
        <f t="shared" si="96"/>
        <v>146_2</v>
      </c>
      <c r="G391" s="80">
        <v>146</v>
      </c>
      <c r="H391" s="52">
        <v>2</v>
      </c>
      <c r="I391" s="52">
        <v>4662</v>
      </c>
      <c r="J391" s="53" t="str">
        <f t="shared" si="111"/>
        <v>ok</v>
      </c>
      <c r="K391" s="54" t="str">
        <f t="shared" si="120"/>
        <v>146_2</v>
      </c>
      <c r="L391" s="54">
        <v>146</v>
      </c>
      <c r="M391" s="54">
        <v>2</v>
      </c>
      <c r="N391" s="54">
        <v>4567</v>
      </c>
      <c r="O391" s="55">
        <v>3062</v>
      </c>
      <c r="P391" s="55">
        <v>75</v>
      </c>
      <c r="Q391" s="55">
        <v>1015</v>
      </c>
      <c r="R391" s="55">
        <v>25</v>
      </c>
      <c r="S391" s="52">
        <v>0</v>
      </c>
      <c r="T391" s="56">
        <v>2737</v>
      </c>
      <c r="U391" s="56">
        <v>113</v>
      </c>
      <c r="V391" s="56">
        <v>2986</v>
      </c>
      <c r="W391" s="56">
        <v>3062</v>
      </c>
      <c r="X391" s="57">
        <v>0.75</v>
      </c>
      <c r="Y391" s="109"/>
      <c r="Z391" s="109"/>
      <c r="AA391" s="109"/>
      <c r="AB391" s="109"/>
      <c r="AC391" s="56">
        <v>1191</v>
      </c>
      <c r="AD391" s="61" t="s">
        <v>34</v>
      </c>
      <c r="AE391" s="52" t="s">
        <v>35</v>
      </c>
      <c r="AF391" s="52" t="s">
        <v>35</v>
      </c>
      <c r="AG391" s="52"/>
      <c r="AH391" s="106"/>
      <c r="AI391" s="59"/>
      <c r="AJ391" s="68" t="s">
        <v>9</v>
      </c>
      <c r="AK391" t="s">
        <v>9</v>
      </c>
      <c r="AL391" s="39" t="s">
        <v>9</v>
      </c>
      <c r="AM391" s="117"/>
      <c r="AN391" s="115" t="s">
        <v>9</v>
      </c>
      <c r="AO391" s="30"/>
      <c r="AQ391" s="5"/>
      <c r="AS391" s="35"/>
      <c r="AT391" s="30" t="s">
        <v>9</v>
      </c>
      <c r="AU391" s="20"/>
      <c r="AV391" t="str">
        <f t="shared" si="112"/>
        <v>punainen</v>
      </c>
      <c r="AW391" t="str">
        <f t="shared" si="113"/>
        <v>punainen</v>
      </c>
      <c r="AX391" t="str">
        <f t="shared" si="114"/>
        <v>punainen</v>
      </c>
      <c r="AY391" s="31">
        <f t="shared" si="115"/>
        <v>31</v>
      </c>
      <c r="AZ391" s="31">
        <f t="shared" si="116"/>
        <v>10</v>
      </c>
      <c r="BA391" s="31">
        <f t="shared" si="117"/>
        <v>10</v>
      </c>
      <c r="BB391" s="31">
        <f t="shared" si="118"/>
        <v>10</v>
      </c>
      <c r="BC391" s="31">
        <f t="shared" si="119"/>
        <v>1</v>
      </c>
      <c r="BM391" s="32" t="s">
        <v>34</v>
      </c>
      <c r="BN391" s="2" t="s">
        <v>35</v>
      </c>
    </row>
    <row r="392" spans="1:66" x14ac:dyDescent="0.25">
      <c r="A392" s="50">
        <v>381</v>
      </c>
      <c r="B392" s="50">
        <v>355</v>
      </c>
      <c r="C392" s="50" t="str">
        <f t="shared" si="97"/>
        <v>146_3_4917</v>
      </c>
      <c r="D392" s="50">
        <v>1</v>
      </c>
      <c r="E392" s="51">
        <f t="shared" si="110"/>
        <v>1460003</v>
      </c>
      <c r="F392" s="76" t="str">
        <f t="shared" si="96"/>
        <v>146_3</v>
      </c>
      <c r="G392" s="80">
        <v>146</v>
      </c>
      <c r="H392" s="52">
        <v>3</v>
      </c>
      <c r="I392" s="52">
        <v>4917</v>
      </c>
      <c r="J392" s="53" t="str">
        <f t="shared" si="111"/>
        <v>ok</v>
      </c>
      <c r="K392" s="54" t="str">
        <f t="shared" si="120"/>
        <v>146_3</v>
      </c>
      <c r="L392" s="54">
        <v>146</v>
      </c>
      <c r="M392" s="54">
        <v>3</v>
      </c>
      <c r="N392" s="54">
        <v>4834</v>
      </c>
      <c r="O392" s="55">
        <v>2964</v>
      </c>
      <c r="P392" s="55">
        <v>79</v>
      </c>
      <c r="Q392" s="55">
        <v>907</v>
      </c>
      <c r="R392" s="55">
        <v>24</v>
      </c>
      <c r="S392" s="52">
        <v>0</v>
      </c>
      <c r="T392" s="56">
        <v>2737</v>
      </c>
      <c r="U392" s="56">
        <v>113</v>
      </c>
      <c r="V392" s="56">
        <v>2986</v>
      </c>
      <c r="W392" s="56">
        <v>2964</v>
      </c>
      <c r="X392" s="57">
        <v>0.79</v>
      </c>
      <c r="Y392" s="109"/>
      <c r="Z392" s="109"/>
      <c r="AA392" s="109"/>
      <c r="AB392" s="109"/>
      <c r="AC392" s="56">
        <v>1041</v>
      </c>
      <c r="AD392" s="61" t="s">
        <v>34</v>
      </c>
      <c r="AE392" s="52" t="s">
        <v>35</v>
      </c>
      <c r="AF392" s="52" t="s">
        <v>35</v>
      </c>
      <c r="AG392" s="52"/>
      <c r="AH392" s="106"/>
      <c r="AI392" s="59"/>
      <c r="AJ392" s="68" t="s">
        <v>9</v>
      </c>
      <c r="AK392" t="s">
        <v>9</v>
      </c>
      <c r="AL392" s="39" t="s">
        <v>9</v>
      </c>
      <c r="AM392" s="117"/>
      <c r="AN392" s="115" t="s">
        <v>9</v>
      </c>
      <c r="AO392" s="30"/>
      <c r="AQ392" s="5"/>
      <c r="AS392" s="35"/>
      <c r="AT392" s="30" t="s">
        <v>9</v>
      </c>
      <c r="AU392" s="20"/>
      <c r="AV392" t="str">
        <f t="shared" si="112"/>
        <v>punainen</v>
      </c>
      <c r="AW392" t="str">
        <f t="shared" si="113"/>
        <v>punainen</v>
      </c>
      <c r="AX392" t="str">
        <f t="shared" si="114"/>
        <v>punainen</v>
      </c>
      <c r="AY392" s="31">
        <f t="shared" si="115"/>
        <v>31</v>
      </c>
      <c r="AZ392" s="31">
        <f t="shared" si="116"/>
        <v>10</v>
      </c>
      <c r="BA392" s="31">
        <f t="shared" si="117"/>
        <v>10</v>
      </c>
      <c r="BB392" s="31">
        <f t="shared" si="118"/>
        <v>10</v>
      </c>
      <c r="BC392" s="31">
        <f t="shared" si="119"/>
        <v>1</v>
      </c>
      <c r="BM392" s="32" t="s">
        <v>34</v>
      </c>
      <c r="BN392" s="2" t="s">
        <v>35</v>
      </c>
    </row>
    <row r="393" spans="1:66" x14ac:dyDescent="0.25">
      <c r="A393" s="50">
        <v>382</v>
      </c>
      <c r="B393" s="50">
        <v>356</v>
      </c>
      <c r="C393" s="50" t="str">
        <f t="shared" si="97"/>
        <v>148_1_4160</v>
      </c>
      <c r="D393" s="50">
        <v>1</v>
      </c>
      <c r="E393" s="51">
        <f t="shared" si="110"/>
        <v>1480001</v>
      </c>
      <c r="F393" s="76" t="str">
        <f t="shared" si="96"/>
        <v>148_1</v>
      </c>
      <c r="G393" s="80">
        <v>148</v>
      </c>
      <c r="H393" s="52">
        <v>1</v>
      </c>
      <c r="I393" s="52">
        <v>4160</v>
      </c>
      <c r="J393" s="53" t="str">
        <f t="shared" si="111"/>
        <v>ok</v>
      </c>
      <c r="K393" s="54" t="str">
        <f t="shared" si="120"/>
        <v>148_1</v>
      </c>
      <c r="L393" s="54">
        <v>148</v>
      </c>
      <c r="M393" s="54">
        <v>1</v>
      </c>
      <c r="N393" s="54">
        <v>4067</v>
      </c>
      <c r="O393" s="55">
        <v>2440</v>
      </c>
      <c r="P393" s="55">
        <v>52</v>
      </c>
      <c r="Q393" s="55">
        <v>820</v>
      </c>
      <c r="R393" s="55">
        <v>17</v>
      </c>
      <c r="S393" s="52">
        <v>0</v>
      </c>
      <c r="T393" s="56">
        <v>10403</v>
      </c>
      <c r="U393" s="56">
        <v>789</v>
      </c>
      <c r="V393" s="56">
        <v>11432</v>
      </c>
      <c r="W393" s="56">
        <v>2440</v>
      </c>
      <c r="X393" s="57">
        <v>0.52</v>
      </c>
      <c r="Y393" s="109"/>
      <c r="Z393" s="109"/>
      <c r="AA393" s="109"/>
      <c r="AB393" s="109"/>
      <c r="AC393" s="56">
        <v>2639</v>
      </c>
      <c r="AD393" s="61" t="s">
        <v>34</v>
      </c>
      <c r="AE393" s="52" t="s">
        <v>35</v>
      </c>
      <c r="AF393" s="52" t="s">
        <v>35</v>
      </c>
      <c r="AG393" s="52" t="s">
        <v>36</v>
      </c>
      <c r="AH393" s="106"/>
      <c r="AI393" s="59"/>
      <c r="AJ393" s="68" t="s">
        <v>9</v>
      </c>
      <c r="AK393" t="s">
        <v>9</v>
      </c>
      <c r="AL393" s="39" t="s">
        <v>51</v>
      </c>
      <c r="AM393" s="117"/>
      <c r="AN393" s="115" t="s">
        <v>51</v>
      </c>
      <c r="AO393" s="30"/>
      <c r="AQ393" s="5"/>
      <c r="AS393" s="35"/>
      <c r="AT393" s="30" t="s">
        <v>10</v>
      </c>
      <c r="AU393" s="20"/>
      <c r="AV393" t="str">
        <f t="shared" si="112"/>
        <v>musta</v>
      </c>
      <c r="AW393" t="str">
        <f t="shared" si="113"/>
        <v>punainen</v>
      </c>
      <c r="AX393" t="str">
        <f t="shared" si="114"/>
        <v>punainen</v>
      </c>
      <c r="AY393" s="31">
        <f t="shared" si="115"/>
        <v>22</v>
      </c>
      <c r="AZ393" s="31">
        <f t="shared" si="116"/>
        <v>1</v>
      </c>
      <c r="BA393" s="31">
        <f t="shared" si="117"/>
        <v>10</v>
      </c>
      <c r="BB393" s="31">
        <f t="shared" si="118"/>
        <v>10</v>
      </c>
      <c r="BC393" s="31">
        <f t="shared" si="119"/>
        <v>1</v>
      </c>
      <c r="BM393" s="32" t="s">
        <v>34</v>
      </c>
      <c r="BN393" s="2" t="s">
        <v>35</v>
      </c>
    </row>
    <row r="394" spans="1:66" x14ac:dyDescent="0.25">
      <c r="A394" s="50">
        <v>383</v>
      </c>
      <c r="B394" s="50">
        <v>357</v>
      </c>
      <c r="C394" s="50" t="str">
        <f t="shared" si="97"/>
        <v>148_2_1248</v>
      </c>
      <c r="D394" s="50">
        <v>1</v>
      </c>
      <c r="E394" s="51">
        <f t="shared" si="110"/>
        <v>1480002</v>
      </c>
      <c r="F394" s="76" t="str">
        <f t="shared" si="96"/>
        <v>148_2</v>
      </c>
      <c r="G394" s="80">
        <v>148</v>
      </c>
      <c r="H394" s="52">
        <v>2</v>
      </c>
      <c r="I394" s="52">
        <v>1248</v>
      </c>
      <c r="J394" s="53" t="str">
        <f t="shared" si="111"/>
        <v>ok</v>
      </c>
      <c r="K394" s="54" t="str">
        <f t="shared" si="120"/>
        <v>148_2</v>
      </c>
      <c r="L394" s="54">
        <v>148</v>
      </c>
      <c r="M394" s="54">
        <v>2</v>
      </c>
      <c r="N394" s="54">
        <v>1227</v>
      </c>
      <c r="O394" s="55">
        <v>2628</v>
      </c>
      <c r="P394" s="55">
        <v>55</v>
      </c>
      <c r="Q394" s="55">
        <v>1027</v>
      </c>
      <c r="R394" s="55">
        <v>23</v>
      </c>
      <c r="S394" s="52">
        <v>0</v>
      </c>
      <c r="T394" s="56">
        <v>13395</v>
      </c>
      <c r="U394" s="56">
        <v>1127</v>
      </c>
      <c r="V394" s="56">
        <v>14878</v>
      </c>
      <c r="W394" s="56">
        <v>2628</v>
      </c>
      <c r="X394" s="57">
        <v>0.55000000000000004</v>
      </c>
      <c r="Y394" s="109"/>
      <c r="Z394" s="109"/>
      <c r="AA394" s="109"/>
      <c r="AB394" s="109"/>
      <c r="AC394" s="56">
        <v>4700</v>
      </c>
      <c r="AD394" s="61" t="s">
        <v>34</v>
      </c>
      <c r="AE394" s="52" t="s">
        <v>35</v>
      </c>
      <c r="AF394" s="52" t="s">
        <v>36</v>
      </c>
      <c r="AG394" s="52" t="s">
        <v>36</v>
      </c>
      <c r="AH394" s="106"/>
      <c r="AI394" s="59"/>
      <c r="AJ394" s="68" t="s">
        <v>9</v>
      </c>
      <c r="AK394" t="s">
        <v>9</v>
      </c>
      <c r="AL394" s="39" t="s">
        <v>9</v>
      </c>
      <c r="AM394" s="117"/>
      <c r="AN394" s="115" t="s">
        <v>9</v>
      </c>
      <c r="AO394" s="30"/>
      <c r="AQ394" s="5"/>
      <c r="AS394" s="35"/>
      <c r="AT394" s="30" t="s">
        <v>9</v>
      </c>
      <c r="AU394" s="20"/>
      <c r="AV394" t="str">
        <f t="shared" si="112"/>
        <v>musta</v>
      </c>
      <c r="AW394" t="str">
        <f t="shared" si="113"/>
        <v>punainen</v>
      </c>
      <c r="AX394" t="str">
        <f t="shared" si="114"/>
        <v>punainen</v>
      </c>
      <c r="AY394" s="31">
        <f t="shared" si="115"/>
        <v>22</v>
      </c>
      <c r="AZ394" s="31">
        <f t="shared" si="116"/>
        <v>1</v>
      </c>
      <c r="BA394" s="31">
        <f t="shared" si="117"/>
        <v>10</v>
      </c>
      <c r="BB394" s="31">
        <f t="shared" si="118"/>
        <v>10</v>
      </c>
      <c r="BC394" s="31">
        <f t="shared" si="119"/>
        <v>1</v>
      </c>
      <c r="BM394" s="32" t="s">
        <v>34</v>
      </c>
      <c r="BN394" s="2" t="s">
        <v>35</v>
      </c>
    </row>
    <row r="395" spans="1:66" x14ac:dyDescent="0.25">
      <c r="A395" s="50">
        <v>384</v>
      </c>
      <c r="B395" s="50">
        <v>358</v>
      </c>
      <c r="C395" s="50" t="str">
        <f t="shared" si="97"/>
        <v>148_3_6891</v>
      </c>
      <c r="D395" s="50">
        <v>1</v>
      </c>
      <c r="E395" s="51">
        <f t="shared" si="110"/>
        <v>1480003</v>
      </c>
      <c r="F395" s="76" t="str">
        <f t="shared" si="96"/>
        <v>148_3</v>
      </c>
      <c r="G395" s="80">
        <v>148</v>
      </c>
      <c r="H395" s="52">
        <v>3</v>
      </c>
      <c r="I395" s="52">
        <v>6891</v>
      </c>
      <c r="J395" s="53" t="str">
        <f t="shared" si="111"/>
        <v>ok</v>
      </c>
      <c r="K395" s="54" t="str">
        <f t="shared" si="120"/>
        <v>148_3</v>
      </c>
      <c r="L395" s="54">
        <v>148</v>
      </c>
      <c r="M395" s="54">
        <v>3</v>
      </c>
      <c r="N395" s="54">
        <v>6838</v>
      </c>
      <c r="O395" s="55">
        <v>3290</v>
      </c>
      <c r="P395" s="55">
        <v>63</v>
      </c>
      <c r="Q395" s="55">
        <v>1092</v>
      </c>
      <c r="R395" s="55">
        <v>21</v>
      </c>
      <c r="S395" s="52">
        <v>0</v>
      </c>
      <c r="T395" s="56">
        <v>6289</v>
      </c>
      <c r="U395" s="56">
        <v>678</v>
      </c>
      <c r="V395" s="56">
        <v>6775</v>
      </c>
      <c r="W395" s="56">
        <v>3290</v>
      </c>
      <c r="X395" s="57">
        <v>0.63</v>
      </c>
      <c r="Y395" s="109"/>
      <c r="Z395" s="109"/>
      <c r="AA395" s="109"/>
      <c r="AB395" s="109"/>
      <c r="AC395" s="56">
        <v>7743</v>
      </c>
      <c r="AD395" s="61" t="s">
        <v>34</v>
      </c>
      <c r="AE395" s="52" t="s">
        <v>35</v>
      </c>
      <c r="AF395" s="52" t="s">
        <v>35</v>
      </c>
      <c r="AG395" s="52"/>
      <c r="AH395" s="106"/>
      <c r="AI395" s="59"/>
      <c r="AJ395" s="68" t="s">
        <v>9</v>
      </c>
      <c r="AK395" t="s">
        <v>9</v>
      </c>
      <c r="AL395" s="39" t="s">
        <v>9</v>
      </c>
      <c r="AM395" s="117"/>
      <c r="AN395" s="115" t="s">
        <v>9</v>
      </c>
      <c r="AO395" s="30"/>
      <c r="AQ395" s="5"/>
      <c r="AS395" s="35"/>
      <c r="AT395" s="30" t="s">
        <v>9</v>
      </c>
      <c r="AU395" s="20"/>
      <c r="AV395" t="str">
        <f t="shared" si="112"/>
        <v>punainen</v>
      </c>
      <c r="AW395" t="str">
        <f t="shared" si="113"/>
        <v>punainen</v>
      </c>
      <c r="AX395" t="str">
        <f t="shared" si="114"/>
        <v>punainen</v>
      </c>
      <c r="AY395" s="31">
        <f t="shared" si="115"/>
        <v>31</v>
      </c>
      <c r="AZ395" s="31">
        <f t="shared" si="116"/>
        <v>10</v>
      </c>
      <c r="BA395" s="31">
        <f t="shared" si="117"/>
        <v>10</v>
      </c>
      <c r="BB395" s="31">
        <f t="shared" si="118"/>
        <v>10</v>
      </c>
      <c r="BC395" s="31">
        <f t="shared" si="119"/>
        <v>1</v>
      </c>
      <c r="BM395" s="32" t="s">
        <v>34</v>
      </c>
      <c r="BN395" s="2" t="s">
        <v>35</v>
      </c>
    </row>
    <row r="396" spans="1:66" x14ac:dyDescent="0.25">
      <c r="A396" s="50">
        <v>385</v>
      </c>
      <c r="B396" s="50">
        <v>359</v>
      </c>
      <c r="C396" s="50" t="str">
        <f t="shared" si="97"/>
        <v>148_4_3906</v>
      </c>
      <c r="D396" s="50">
        <v>1</v>
      </c>
      <c r="E396" s="51">
        <f t="shared" si="110"/>
        <v>1480004</v>
      </c>
      <c r="F396" s="76" t="str">
        <f t="shared" ref="F396:F459" si="121">CONCATENATE(G396,"_",H396)</f>
        <v>148_4</v>
      </c>
      <c r="G396" s="80">
        <v>148</v>
      </c>
      <c r="H396" s="52">
        <v>4</v>
      </c>
      <c r="I396" s="52">
        <v>3906</v>
      </c>
      <c r="J396" s="53" t="str">
        <f t="shared" si="111"/>
        <v>ok</v>
      </c>
      <c r="K396" s="54" t="str">
        <f t="shared" si="120"/>
        <v>148_4</v>
      </c>
      <c r="L396" s="54">
        <v>148</v>
      </c>
      <c r="M396" s="54">
        <v>4</v>
      </c>
      <c r="N396" s="54">
        <v>3883</v>
      </c>
      <c r="O396" s="55">
        <v>4580</v>
      </c>
      <c r="P396" s="55">
        <v>84</v>
      </c>
      <c r="Q396" s="55">
        <v>1524</v>
      </c>
      <c r="R396" s="55">
        <v>28</v>
      </c>
      <c r="S396" s="52">
        <v>0</v>
      </c>
      <c r="T396" s="56">
        <v>4934</v>
      </c>
      <c r="U396" s="56">
        <v>463</v>
      </c>
      <c r="V396" s="56">
        <v>5342</v>
      </c>
      <c r="W396" s="56">
        <v>4580</v>
      </c>
      <c r="X396" s="57">
        <v>0.84</v>
      </c>
      <c r="Y396" s="109"/>
      <c r="Z396" s="109"/>
      <c r="AA396" s="109"/>
      <c r="AB396" s="109"/>
      <c r="AC396" s="56">
        <v>1675</v>
      </c>
      <c r="AD396" s="61" t="s">
        <v>34</v>
      </c>
      <c r="AE396" s="52" t="s">
        <v>35</v>
      </c>
      <c r="AF396" s="52" t="s">
        <v>35</v>
      </c>
      <c r="AG396" s="52" t="s">
        <v>36</v>
      </c>
      <c r="AH396" s="106"/>
      <c r="AI396" s="59"/>
      <c r="AJ396" s="68" t="s">
        <v>9</v>
      </c>
      <c r="AK396" t="s">
        <v>9</v>
      </c>
      <c r="AL396" s="39" t="s">
        <v>9</v>
      </c>
      <c r="AM396" s="117"/>
      <c r="AN396" t="s">
        <v>9</v>
      </c>
      <c r="AO396" s="30"/>
      <c r="AQ396" s="5"/>
      <c r="AS396" s="35"/>
      <c r="AT396" s="30" t="s">
        <v>9</v>
      </c>
      <c r="AU396" s="20"/>
      <c r="AV396" t="str">
        <f t="shared" si="112"/>
        <v>punainen</v>
      </c>
      <c r="AW396" t="str">
        <f t="shared" si="113"/>
        <v>punainen</v>
      </c>
      <c r="AX396" t="str">
        <f t="shared" si="114"/>
        <v>punainen</v>
      </c>
      <c r="AY396" s="31">
        <f t="shared" si="115"/>
        <v>31</v>
      </c>
      <c r="AZ396" s="31">
        <f t="shared" si="116"/>
        <v>10</v>
      </c>
      <c r="BA396" s="31">
        <f t="shared" si="117"/>
        <v>10</v>
      </c>
      <c r="BB396" s="31">
        <f t="shared" si="118"/>
        <v>10</v>
      </c>
      <c r="BC396" s="31">
        <f t="shared" si="119"/>
        <v>1</v>
      </c>
      <c r="BM396" s="32" t="s">
        <v>34</v>
      </c>
      <c r="BN396" s="2" t="s">
        <v>35</v>
      </c>
    </row>
    <row r="397" spans="1:66" x14ac:dyDescent="0.25">
      <c r="A397" s="50">
        <v>386</v>
      </c>
      <c r="B397" s="50">
        <v>360</v>
      </c>
      <c r="C397" s="50" t="str">
        <f t="shared" ref="C397:C460" si="122">CONCATENATE(G397,"_",H397,"_",I397)</f>
        <v>148_5_1928</v>
      </c>
      <c r="D397" s="50">
        <v>1</v>
      </c>
      <c r="E397" s="51">
        <f t="shared" si="110"/>
        <v>1480005</v>
      </c>
      <c r="F397" s="76" t="str">
        <f t="shared" si="121"/>
        <v>148_5</v>
      </c>
      <c r="G397" s="80">
        <v>148</v>
      </c>
      <c r="H397" s="52">
        <v>5</v>
      </c>
      <c r="I397" s="52">
        <v>1928</v>
      </c>
      <c r="J397" s="53" t="str">
        <f t="shared" si="111"/>
        <v>ok</v>
      </c>
      <c r="K397" s="54" t="str">
        <f t="shared" si="120"/>
        <v>148_5</v>
      </c>
      <c r="L397" s="54">
        <v>148</v>
      </c>
      <c r="M397" s="54">
        <v>5</v>
      </c>
      <c r="N397" s="54">
        <v>1909</v>
      </c>
      <c r="O397" s="55">
        <v>4381</v>
      </c>
      <c r="P397" s="55">
        <v>86</v>
      </c>
      <c r="Q397" s="55">
        <v>1538</v>
      </c>
      <c r="R397" s="55">
        <v>30</v>
      </c>
      <c r="S397" s="52">
        <v>0</v>
      </c>
      <c r="T397" s="56">
        <v>3938</v>
      </c>
      <c r="U397" s="56">
        <v>371</v>
      </c>
      <c r="V397" s="56">
        <v>4663</v>
      </c>
      <c r="W397" s="56">
        <v>4381</v>
      </c>
      <c r="X397" s="57">
        <v>0.86</v>
      </c>
      <c r="Y397" s="109"/>
      <c r="Z397" s="109"/>
      <c r="AA397" s="109"/>
      <c r="AB397" s="109"/>
      <c r="AC397" s="56">
        <v>1580</v>
      </c>
      <c r="AD397" s="61" t="s">
        <v>34</v>
      </c>
      <c r="AE397" s="52" t="s">
        <v>35</v>
      </c>
      <c r="AF397" s="52" t="s">
        <v>35</v>
      </c>
      <c r="AG397" s="52"/>
      <c r="AH397" s="106"/>
      <c r="AI397" s="59"/>
      <c r="AJ397" s="68" t="s">
        <v>9</v>
      </c>
      <c r="AK397" t="s">
        <v>9</v>
      </c>
      <c r="AL397" s="39" t="s">
        <v>9</v>
      </c>
      <c r="AM397" s="117"/>
      <c r="AN397" t="s">
        <v>9</v>
      </c>
      <c r="AO397" s="30"/>
      <c r="AQ397" s="5"/>
      <c r="AS397" s="35"/>
      <c r="AT397" s="30" t="s">
        <v>9</v>
      </c>
      <c r="AU397" s="20"/>
      <c r="AV397" t="str">
        <f t="shared" si="112"/>
        <v>punainen</v>
      </c>
      <c r="AW397" t="str">
        <f t="shared" si="113"/>
        <v>punainen</v>
      </c>
      <c r="AX397" t="str">
        <f t="shared" si="114"/>
        <v>punainen</v>
      </c>
      <c r="AY397" s="31">
        <f t="shared" si="115"/>
        <v>31</v>
      </c>
      <c r="AZ397" s="31">
        <f t="shared" si="116"/>
        <v>10</v>
      </c>
      <c r="BA397" s="31">
        <f t="shared" si="117"/>
        <v>10</v>
      </c>
      <c r="BB397" s="31">
        <f t="shared" si="118"/>
        <v>10</v>
      </c>
      <c r="BC397" s="31">
        <f t="shared" si="119"/>
        <v>1</v>
      </c>
      <c r="BM397" s="32" t="s">
        <v>34</v>
      </c>
      <c r="BN397" s="2" t="s">
        <v>35</v>
      </c>
    </row>
    <row r="398" spans="1:66" x14ac:dyDescent="0.25">
      <c r="A398" s="50">
        <v>387</v>
      </c>
      <c r="B398" s="50">
        <v>361</v>
      </c>
      <c r="C398" s="50" t="str">
        <f t="shared" si="122"/>
        <v>148_6_4025</v>
      </c>
      <c r="D398" s="50">
        <v>1</v>
      </c>
      <c r="E398" s="51">
        <f t="shared" si="110"/>
        <v>1480006</v>
      </c>
      <c r="F398" s="76" t="str">
        <f t="shared" si="121"/>
        <v>148_6</v>
      </c>
      <c r="G398" s="80">
        <v>148</v>
      </c>
      <c r="H398" s="52">
        <v>6</v>
      </c>
      <c r="I398" s="52">
        <v>4025</v>
      </c>
      <c r="J398" s="53" t="str">
        <f t="shared" si="111"/>
        <v>ok</v>
      </c>
      <c r="K398" s="54" t="str">
        <f t="shared" si="120"/>
        <v>148_6</v>
      </c>
      <c r="L398" s="54">
        <v>148</v>
      </c>
      <c r="M398" s="54">
        <v>6</v>
      </c>
      <c r="N398" s="54">
        <v>8360</v>
      </c>
      <c r="O398" s="55">
        <v>3057</v>
      </c>
      <c r="P398" s="55">
        <v>89</v>
      </c>
      <c r="Q398" s="55">
        <v>1329</v>
      </c>
      <c r="R398" s="55">
        <v>38</v>
      </c>
      <c r="S398" s="52">
        <v>0</v>
      </c>
      <c r="T398" s="56">
        <v>4082</v>
      </c>
      <c r="U398" s="56">
        <v>442</v>
      </c>
      <c r="V398" s="56">
        <v>4544</v>
      </c>
      <c r="W398" s="56">
        <v>3057</v>
      </c>
      <c r="X398" s="57">
        <v>0.89</v>
      </c>
      <c r="Y398" s="109"/>
      <c r="Z398" s="109"/>
      <c r="AA398" s="109"/>
      <c r="AB398" s="109"/>
      <c r="AC398" s="56">
        <v>1040</v>
      </c>
      <c r="AD398" s="61" t="s">
        <v>34</v>
      </c>
      <c r="AE398" s="52" t="s">
        <v>35</v>
      </c>
      <c r="AF398" s="52" t="s">
        <v>35</v>
      </c>
      <c r="AG398" s="52"/>
      <c r="AH398" s="106"/>
      <c r="AI398" s="59"/>
      <c r="AJ398" s="68" t="s">
        <v>9</v>
      </c>
      <c r="AK398" t="s">
        <v>9</v>
      </c>
      <c r="AL398" s="39" t="s">
        <v>9</v>
      </c>
      <c r="AM398" s="117"/>
      <c r="AN398" s="115" t="s">
        <v>9</v>
      </c>
      <c r="AO398" s="30"/>
      <c r="AQ398" s="5"/>
      <c r="AS398" s="35"/>
      <c r="AT398" s="30" t="s">
        <v>9</v>
      </c>
      <c r="AU398" s="20"/>
      <c r="AV398" t="str">
        <f t="shared" si="112"/>
        <v>punainen</v>
      </c>
      <c r="AW398" t="str">
        <f t="shared" si="113"/>
        <v>punainen</v>
      </c>
      <c r="AX398" t="str">
        <f t="shared" si="114"/>
        <v>punainen</v>
      </c>
      <c r="AY398" s="31">
        <f t="shared" si="115"/>
        <v>31</v>
      </c>
      <c r="AZ398" s="31">
        <f t="shared" si="116"/>
        <v>10</v>
      </c>
      <c r="BA398" s="31">
        <f t="shared" si="117"/>
        <v>10</v>
      </c>
      <c r="BB398" s="31">
        <f t="shared" si="118"/>
        <v>10</v>
      </c>
      <c r="BC398" s="31">
        <f t="shared" si="119"/>
        <v>1</v>
      </c>
      <c r="BM398" s="32" t="s">
        <v>34</v>
      </c>
      <c r="BN398" s="2" t="s">
        <v>35</v>
      </c>
    </row>
    <row r="399" spans="1:66" x14ac:dyDescent="0.25">
      <c r="A399" s="50">
        <v>388</v>
      </c>
      <c r="B399" s="50">
        <v>362</v>
      </c>
      <c r="C399" s="50" t="str">
        <f t="shared" si="122"/>
        <v>148_7_5656</v>
      </c>
      <c r="D399" s="50">
        <v>1</v>
      </c>
      <c r="E399" s="51">
        <f t="shared" si="110"/>
        <v>1480007</v>
      </c>
      <c r="F399" s="76" t="str">
        <f t="shared" si="121"/>
        <v>148_7</v>
      </c>
      <c r="G399" s="80">
        <v>148</v>
      </c>
      <c r="H399" s="52">
        <v>7</v>
      </c>
      <c r="I399" s="52">
        <v>5656</v>
      </c>
      <c r="J399" s="53" t="str">
        <f t="shared" si="111"/>
        <v>ok</v>
      </c>
      <c r="K399" s="54" t="str">
        <f t="shared" si="120"/>
        <v>148_7</v>
      </c>
      <c r="L399" s="54">
        <v>148</v>
      </c>
      <c r="M399" s="54">
        <v>7</v>
      </c>
      <c r="N399" s="54">
        <v>1276</v>
      </c>
      <c r="O399" s="55">
        <v>97</v>
      </c>
      <c r="P399" s="55">
        <v>31</v>
      </c>
      <c r="Q399" s="55">
        <v>4</v>
      </c>
      <c r="R399" s="55">
        <v>1</v>
      </c>
      <c r="S399" s="52">
        <v>0</v>
      </c>
      <c r="T399" s="56">
        <v>3923</v>
      </c>
      <c r="U399" s="56">
        <v>421</v>
      </c>
      <c r="V399" s="56">
        <v>4369</v>
      </c>
      <c r="W399" s="56">
        <v>97</v>
      </c>
      <c r="X399" s="57">
        <v>0.31</v>
      </c>
      <c r="Y399" s="109"/>
      <c r="Z399" s="109"/>
      <c r="AA399" s="109"/>
      <c r="AB399" s="109"/>
      <c r="AC399" s="56">
        <v>1163</v>
      </c>
      <c r="AD399" s="61" t="s">
        <v>34</v>
      </c>
      <c r="AE399" s="52" t="s">
        <v>35</v>
      </c>
      <c r="AF399" s="52" t="s">
        <v>35</v>
      </c>
      <c r="AG399" s="52"/>
      <c r="AH399" s="106"/>
      <c r="AI399" s="59"/>
      <c r="AJ399" s="68" t="s">
        <v>9</v>
      </c>
      <c r="AK399" t="s">
        <v>9</v>
      </c>
      <c r="AL399" s="39" t="s">
        <v>9</v>
      </c>
      <c r="AM399" s="117"/>
      <c r="AN399" s="115" t="s">
        <v>9</v>
      </c>
      <c r="AO399" s="30"/>
      <c r="AQ399" s="5"/>
      <c r="AS399" s="35"/>
      <c r="AT399" s="30" t="s">
        <v>9</v>
      </c>
      <c r="AU399" s="20"/>
      <c r="AV399" t="str">
        <f t="shared" si="112"/>
        <v>musta</v>
      </c>
      <c r="AW399" t="str">
        <f t="shared" si="113"/>
        <v>musta</v>
      </c>
      <c r="AX399" t="str">
        <f t="shared" si="114"/>
        <v>musta</v>
      </c>
      <c r="AY399" s="31">
        <f t="shared" si="115"/>
        <v>11</v>
      </c>
      <c r="AZ399" s="31">
        <f t="shared" si="116"/>
        <v>0</v>
      </c>
      <c r="BA399" s="31">
        <f t="shared" si="117"/>
        <v>0</v>
      </c>
      <c r="BB399" s="31">
        <f t="shared" si="118"/>
        <v>10</v>
      </c>
      <c r="BC399" s="31">
        <f t="shared" si="119"/>
        <v>1</v>
      </c>
      <c r="BM399" s="32" t="s">
        <v>34</v>
      </c>
      <c r="BN399" s="2" t="s">
        <v>35</v>
      </c>
    </row>
    <row r="400" spans="1:66" x14ac:dyDescent="0.25">
      <c r="A400" s="50">
        <v>389</v>
      </c>
      <c r="B400" s="50">
        <v>363</v>
      </c>
      <c r="C400" s="50" t="str">
        <f t="shared" si="122"/>
        <v>148_8_2346</v>
      </c>
      <c r="D400" s="50">
        <v>1</v>
      </c>
      <c r="E400" s="51">
        <f t="shared" si="110"/>
        <v>1480008</v>
      </c>
      <c r="F400" s="76" t="str">
        <f t="shared" si="121"/>
        <v>148_8</v>
      </c>
      <c r="G400" s="80">
        <v>148</v>
      </c>
      <c r="H400" s="52">
        <v>8</v>
      </c>
      <c r="I400" s="52">
        <v>2346</v>
      </c>
      <c r="J400" s="53" t="str">
        <f t="shared" si="111"/>
        <v>ok</v>
      </c>
      <c r="K400" s="54" t="str">
        <f t="shared" si="120"/>
        <v>148_8</v>
      </c>
      <c r="L400" s="54">
        <v>148</v>
      </c>
      <c r="M400" s="54">
        <v>8</v>
      </c>
      <c r="N400" s="54">
        <v>2233</v>
      </c>
      <c r="O400" s="55">
        <v>79</v>
      </c>
      <c r="P400" s="55">
        <v>28</v>
      </c>
      <c r="Q400" s="55">
        <v>4</v>
      </c>
      <c r="R400" s="55">
        <v>1</v>
      </c>
      <c r="S400" s="52">
        <v>0</v>
      </c>
      <c r="T400" s="56">
        <v>3966</v>
      </c>
      <c r="U400" s="56">
        <v>999</v>
      </c>
      <c r="V400" s="56">
        <v>5201</v>
      </c>
      <c r="W400" s="56">
        <v>79</v>
      </c>
      <c r="X400" s="57">
        <v>0.28000000000000003</v>
      </c>
      <c r="Y400" s="109"/>
      <c r="Z400" s="109"/>
      <c r="AA400" s="109"/>
      <c r="AB400" s="109"/>
      <c r="AC400" s="56">
        <v>1098</v>
      </c>
      <c r="AD400" s="52" t="s">
        <v>35</v>
      </c>
      <c r="AE400" s="52" t="s">
        <v>35</v>
      </c>
      <c r="AF400" s="52" t="s">
        <v>35</v>
      </c>
      <c r="AG400" s="52"/>
      <c r="AH400" s="106" t="s">
        <v>47</v>
      </c>
      <c r="AI400" s="59"/>
      <c r="AJ400" s="68" t="s">
        <v>9</v>
      </c>
      <c r="AK400" t="s">
        <v>9</v>
      </c>
      <c r="AL400" s="39" t="s">
        <v>9</v>
      </c>
      <c r="AM400" s="117"/>
      <c r="AN400" s="115" t="s">
        <v>9</v>
      </c>
      <c r="AO400" s="30"/>
      <c r="AQ400" s="5"/>
      <c r="AS400" s="35"/>
      <c r="AT400" s="30" t="s">
        <v>9</v>
      </c>
      <c r="AU400" s="20"/>
      <c r="AV400" t="str">
        <f t="shared" si="112"/>
        <v>musta</v>
      </c>
      <c r="AW400" t="str">
        <f t="shared" si="113"/>
        <v>musta</v>
      </c>
      <c r="AX400" t="str">
        <f t="shared" si="114"/>
        <v>musta</v>
      </c>
      <c r="AY400" s="31">
        <f t="shared" si="115"/>
        <v>10</v>
      </c>
      <c r="AZ400" s="31">
        <f t="shared" si="116"/>
        <v>0</v>
      </c>
      <c r="BA400" s="31">
        <f t="shared" si="117"/>
        <v>0</v>
      </c>
      <c r="BB400" s="31">
        <f t="shared" si="118"/>
        <v>10</v>
      </c>
      <c r="BC400" s="31">
        <f t="shared" si="119"/>
        <v>0</v>
      </c>
      <c r="BM400" s="2" t="s">
        <v>35</v>
      </c>
      <c r="BN400" s="2" t="s">
        <v>35</v>
      </c>
    </row>
    <row r="401" spans="1:66" x14ac:dyDescent="0.25">
      <c r="A401" s="50">
        <v>390</v>
      </c>
      <c r="B401" s="50">
        <v>364</v>
      </c>
      <c r="C401" s="50" t="str">
        <f t="shared" si="122"/>
        <v>151_1_4230</v>
      </c>
      <c r="D401" s="50">
        <v>1</v>
      </c>
      <c r="E401" s="51">
        <f t="shared" si="110"/>
        <v>1510001</v>
      </c>
      <c r="F401" s="76" t="str">
        <f t="shared" si="121"/>
        <v>151_1</v>
      </c>
      <c r="G401" s="80">
        <v>151</v>
      </c>
      <c r="H401" s="52">
        <v>1</v>
      </c>
      <c r="I401" s="52">
        <v>4230</v>
      </c>
      <c r="J401" s="53" t="str">
        <f t="shared" si="111"/>
        <v>ok</v>
      </c>
      <c r="K401" s="54" t="str">
        <f t="shared" si="120"/>
        <v>151_1</v>
      </c>
      <c r="L401" s="54">
        <v>151</v>
      </c>
      <c r="M401" s="54">
        <v>1</v>
      </c>
      <c r="N401" s="54">
        <v>4153</v>
      </c>
      <c r="O401" s="55">
        <v>2096</v>
      </c>
      <c r="P401" s="55">
        <v>89</v>
      </c>
      <c r="Q401" s="55">
        <v>695</v>
      </c>
      <c r="R401" s="55">
        <v>29</v>
      </c>
      <c r="S401" s="52">
        <v>0</v>
      </c>
      <c r="T401" s="56">
        <v>1892</v>
      </c>
      <c r="U401" s="56">
        <v>58</v>
      </c>
      <c r="V401" s="56">
        <v>2032</v>
      </c>
      <c r="W401" s="56">
        <v>2096</v>
      </c>
      <c r="X401" s="57">
        <v>0.89</v>
      </c>
      <c r="Y401" s="109"/>
      <c r="Z401" s="109"/>
      <c r="AA401" s="109"/>
      <c r="AB401" s="109"/>
      <c r="AC401" s="56">
        <v>706</v>
      </c>
      <c r="AD401" s="61" t="s">
        <v>34</v>
      </c>
      <c r="AE401" s="52" t="s">
        <v>35</v>
      </c>
      <c r="AF401" s="52" t="s">
        <v>35</v>
      </c>
      <c r="AG401" s="52"/>
      <c r="AH401" s="106"/>
      <c r="AI401" s="59"/>
      <c r="AJ401" s="68" t="s">
        <v>9</v>
      </c>
      <c r="AK401" t="s">
        <v>9</v>
      </c>
      <c r="AL401" s="39" t="s">
        <v>9</v>
      </c>
      <c r="AM401" s="117"/>
      <c r="AN401" s="115" t="s">
        <v>9</v>
      </c>
      <c r="AO401" s="30"/>
      <c r="AQ401" s="5"/>
      <c r="AS401" s="35"/>
      <c r="AT401" s="30" t="s">
        <v>9</v>
      </c>
      <c r="AU401" s="20"/>
      <c r="AV401" t="str">
        <f t="shared" si="112"/>
        <v>punainen</v>
      </c>
      <c r="AW401" t="str">
        <f t="shared" si="113"/>
        <v>punainen</v>
      </c>
      <c r="AX401" t="str">
        <f t="shared" si="114"/>
        <v>punainen</v>
      </c>
      <c r="AY401" s="31">
        <f t="shared" si="115"/>
        <v>31</v>
      </c>
      <c r="AZ401" s="31">
        <f t="shared" si="116"/>
        <v>10</v>
      </c>
      <c r="BA401" s="31">
        <f t="shared" si="117"/>
        <v>10</v>
      </c>
      <c r="BB401" s="31">
        <f t="shared" si="118"/>
        <v>10</v>
      </c>
      <c r="BC401" s="31">
        <f t="shared" si="119"/>
        <v>1</v>
      </c>
      <c r="BM401" s="32" t="s">
        <v>34</v>
      </c>
      <c r="BN401" s="2" t="s">
        <v>35</v>
      </c>
    </row>
    <row r="402" spans="1:66" x14ac:dyDescent="0.25">
      <c r="A402" s="50">
        <v>391</v>
      </c>
      <c r="B402" s="50">
        <v>365</v>
      </c>
      <c r="C402" s="50" t="str">
        <f t="shared" si="122"/>
        <v>151_2_6912</v>
      </c>
      <c r="D402" s="50">
        <v>1</v>
      </c>
      <c r="E402" s="51">
        <f t="shared" si="110"/>
        <v>1510002</v>
      </c>
      <c r="F402" s="76" t="str">
        <f t="shared" si="121"/>
        <v>151_2</v>
      </c>
      <c r="G402" s="80">
        <v>151</v>
      </c>
      <c r="H402" s="52">
        <v>2</v>
      </c>
      <c r="I402" s="52">
        <v>6912</v>
      </c>
      <c r="J402" s="53" t="str">
        <f t="shared" si="111"/>
        <v>ok</v>
      </c>
      <c r="K402" s="54" t="str">
        <f t="shared" si="120"/>
        <v>151_2</v>
      </c>
      <c r="L402" s="54">
        <v>151</v>
      </c>
      <c r="M402" s="54">
        <v>2</v>
      </c>
      <c r="N402" s="54">
        <v>6625</v>
      </c>
      <c r="O402" s="55">
        <v>1124</v>
      </c>
      <c r="P402" s="55">
        <v>72</v>
      </c>
      <c r="Q402" s="55">
        <v>361</v>
      </c>
      <c r="R402" s="55">
        <v>22</v>
      </c>
      <c r="S402" s="52">
        <v>0</v>
      </c>
      <c r="T402" s="56">
        <v>2061</v>
      </c>
      <c r="U402" s="56">
        <v>61</v>
      </c>
      <c r="V402" s="56">
        <v>2220</v>
      </c>
      <c r="W402" s="56">
        <v>1124</v>
      </c>
      <c r="X402" s="57">
        <v>0.72</v>
      </c>
      <c r="Y402" s="109"/>
      <c r="Z402" s="109"/>
      <c r="AA402" s="109"/>
      <c r="AB402" s="109"/>
      <c r="AC402" s="56">
        <v>820</v>
      </c>
      <c r="AD402" s="61" t="s">
        <v>34</v>
      </c>
      <c r="AE402" s="52" t="s">
        <v>35</v>
      </c>
      <c r="AF402" s="52" t="s">
        <v>35</v>
      </c>
      <c r="AG402" s="52"/>
      <c r="AH402" s="106"/>
      <c r="AI402" s="59"/>
      <c r="AJ402" s="68" t="s">
        <v>9</v>
      </c>
      <c r="AK402" t="s">
        <v>9</v>
      </c>
      <c r="AL402" s="39" t="s">
        <v>9</v>
      </c>
      <c r="AM402" s="117"/>
      <c r="AN402" s="115" t="s">
        <v>9</v>
      </c>
      <c r="AO402" s="30"/>
      <c r="AQ402" s="5"/>
      <c r="AS402" s="35"/>
      <c r="AT402" s="30" t="s">
        <v>9</v>
      </c>
      <c r="AU402" s="20"/>
      <c r="AV402" t="str">
        <f t="shared" si="112"/>
        <v>punainen</v>
      </c>
      <c r="AW402" t="str">
        <f t="shared" si="113"/>
        <v>punainen</v>
      </c>
      <c r="AX402" t="str">
        <f t="shared" si="114"/>
        <v>punainen</v>
      </c>
      <c r="AY402" s="31">
        <f t="shared" si="115"/>
        <v>22</v>
      </c>
      <c r="AZ402" s="31">
        <f t="shared" si="116"/>
        <v>10</v>
      </c>
      <c r="BA402" s="31">
        <f t="shared" si="117"/>
        <v>1</v>
      </c>
      <c r="BB402" s="31">
        <f t="shared" si="118"/>
        <v>10</v>
      </c>
      <c r="BC402" s="31">
        <f t="shared" si="119"/>
        <v>1</v>
      </c>
      <c r="BM402" s="32" t="s">
        <v>34</v>
      </c>
      <c r="BN402" s="2" t="s">
        <v>35</v>
      </c>
    </row>
    <row r="403" spans="1:66" x14ac:dyDescent="0.25">
      <c r="A403" s="50">
        <v>392</v>
      </c>
      <c r="B403" s="50">
        <v>366</v>
      </c>
      <c r="C403" s="50" t="str">
        <f t="shared" si="122"/>
        <v>152_1_7468</v>
      </c>
      <c r="D403" s="50">
        <v>1</v>
      </c>
      <c r="E403" s="51">
        <f t="shared" si="110"/>
        <v>1520001</v>
      </c>
      <c r="F403" s="76" t="str">
        <f t="shared" si="121"/>
        <v>152_1</v>
      </c>
      <c r="G403" s="80">
        <v>152</v>
      </c>
      <c r="H403" s="52">
        <v>1</v>
      </c>
      <c r="I403" s="52">
        <v>7468</v>
      </c>
      <c r="J403" s="53" t="str">
        <f t="shared" si="111"/>
        <v>ok</v>
      </c>
      <c r="K403" s="54" t="str">
        <f t="shared" si="120"/>
        <v>152_1</v>
      </c>
      <c r="L403" s="54">
        <v>152</v>
      </c>
      <c r="M403" s="54">
        <v>1</v>
      </c>
      <c r="N403" s="54">
        <v>7404</v>
      </c>
      <c r="O403" s="55">
        <v>2613</v>
      </c>
      <c r="P403" s="55">
        <v>50</v>
      </c>
      <c r="Q403" s="55">
        <v>766</v>
      </c>
      <c r="R403" s="55">
        <v>15</v>
      </c>
      <c r="S403" s="52">
        <v>0</v>
      </c>
      <c r="T403" s="56">
        <v>12238</v>
      </c>
      <c r="U403" s="56">
        <v>1019</v>
      </c>
      <c r="V403" s="56">
        <v>14097</v>
      </c>
      <c r="W403" s="56">
        <v>2613</v>
      </c>
      <c r="X403" s="57">
        <v>0.5</v>
      </c>
      <c r="Y403" s="109"/>
      <c r="Z403" s="109"/>
      <c r="AA403" s="109"/>
      <c r="AB403" s="109"/>
      <c r="AC403" s="56">
        <v>10646</v>
      </c>
      <c r="AD403" s="61" t="s">
        <v>34</v>
      </c>
      <c r="AE403" s="52" t="s">
        <v>35</v>
      </c>
      <c r="AF403" s="52" t="s">
        <v>36</v>
      </c>
      <c r="AG403" s="52" t="s">
        <v>36</v>
      </c>
      <c r="AH403" s="106"/>
      <c r="AI403" s="59"/>
      <c r="AJ403" s="68" t="s">
        <v>9</v>
      </c>
      <c r="AK403" t="s">
        <v>9</v>
      </c>
      <c r="AL403" s="39" t="s">
        <v>50</v>
      </c>
      <c r="AM403" s="117"/>
      <c r="AN403" s="115" t="s">
        <v>50</v>
      </c>
      <c r="AO403" s="30"/>
      <c r="AQ403" s="5"/>
      <c r="AS403" s="35"/>
      <c r="AT403" s="30" t="s">
        <v>50</v>
      </c>
      <c r="AU403" s="20"/>
      <c r="AV403" t="str">
        <f t="shared" si="112"/>
        <v>musta</v>
      </c>
      <c r="AW403" t="str">
        <f t="shared" si="113"/>
        <v>punainen</v>
      </c>
      <c r="AX403" t="str">
        <f t="shared" si="114"/>
        <v>punainen</v>
      </c>
      <c r="AY403" s="31">
        <f t="shared" si="115"/>
        <v>22</v>
      </c>
      <c r="AZ403" s="31">
        <f t="shared" si="116"/>
        <v>1</v>
      </c>
      <c r="BA403" s="31">
        <f t="shared" si="117"/>
        <v>10</v>
      </c>
      <c r="BB403" s="31">
        <f t="shared" si="118"/>
        <v>10</v>
      </c>
      <c r="BC403" s="31">
        <f t="shared" si="119"/>
        <v>1</v>
      </c>
      <c r="BM403" s="32" t="s">
        <v>34</v>
      </c>
      <c r="BN403" s="2" t="s">
        <v>35</v>
      </c>
    </row>
    <row r="404" spans="1:66" x14ac:dyDescent="0.25">
      <c r="A404" s="50">
        <v>393</v>
      </c>
      <c r="B404" s="50">
        <v>367</v>
      </c>
      <c r="C404" s="50" t="str">
        <f t="shared" si="122"/>
        <v>162_1_4737</v>
      </c>
      <c r="D404" s="50">
        <v>1</v>
      </c>
      <c r="E404" s="51">
        <f t="shared" si="110"/>
        <v>1620001</v>
      </c>
      <c r="F404" s="76" t="str">
        <f t="shared" si="121"/>
        <v>162_1</v>
      </c>
      <c r="G404" s="80">
        <v>162</v>
      </c>
      <c r="H404" s="52">
        <v>1</v>
      </c>
      <c r="I404" s="52">
        <v>4737</v>
      </c>
      <c r="J404" s="53" t="str">
        <f t="shared" si="111"/>
        <v>ok</v>
      </c>
      <c r="K404" s="54" t="str">
        <f t="shared" si="120"/>
        <v>162_1</v>
      </c>
      <c r="L404" s="54">
        <v>162</v>
      </c>
      <c r="M404" s="54">
        <v>1</v>
      </c>
      <c r="N404" s="54">
        <v>7499</v>
      </c>
      <c r="O404" s="55">
        <v>801</v>
      </c>
      <c r="P404" s="55">
        <v>86</v>
      </c>
      <c r="Q404" s="55">
        <v>511</v>
      </c>
      <c r="R404" s="55">
        <v>55</v>
      </c>
      <c r="S404" s="52">
        <v>0</v>
      </c>
      <c r="T404" s="56">
        <v>1464</v>
      </c>
      <c r="U404" s="56">
        <v>68</v>
      </c>
      <c r="V404" s="56">
        <v>1544</v>
      </c>
      <c r="W404" s="56">
        <v>801</v>
      </c>
      <c r="X404" s="57">
        <v>0.86</v>
      </c>
      <c r="Y404" s="109"/>
      <c r="Z404" s="109"/>
      <c r="AA404" s="109"/>
      <c r="AB404" s="109"/>
      <c r="AC404" s="56">
        <v>227</v>
      </c>
      <c r="AD404" s="61" t="s">
        <v>34</v>
      </c>
      <c r="AE404" s="52" t="s">
        <v>35</v>
      </c>
      <c r="AF404" s="52" t="s">
        <v>35</v>
      </c>
      <c r="AG404" s="52"/>
      <c r="AH404" s="106"/>
      <c r="AI404" s="59"/>
      <c r="AJ404" s="68" t="s">
        <v>9</v>
      </c>
      <c r="AK404" t="s">
        <v>9</v>
      </c>
      <c r="AL404" s="39" t="s">
        <v>50</v>
      </c>
      <c r="AM404" s="117"/>
      <c r="AN404" s="115" t="s">
        <v>50</v>
      </c>
      <c r="AO404" s="30"/>
      <c r="AQ404" s="5"/>
      <c r="AS404" s="35"/>
      <c r="AT404" s="30" t="s">
        <v>50</v>
      </c>
      <c r="AU404" s="20"/>
      <c r="AV404" t="str">
        <f t="shared" si="112"/>
        <v>punainen</v>
      </c>
      <c r="AW404" t="str">
        <f t="shared" si="113"/>
        <v>musta</v>
      </c>
      <c r="AX404" t="str">
        <f t="shared" si="114"/>
        <v>musta</v>
      </c>
      <c r="AY404" s="31">
        <f t="shared" si="115"/>
        <v>12</v>
      </c>
      <c r="AZ404" s="31">
        <f t="shared" si="116"/>
        <v>10</v>
      </c>
      <c r="BA404" s="31">
        <f t="shared" si="117"/>
        <v>0</v>
      </c>
      <c r="BB404" s="31">
        <f t="shared" si="118"/>
        <v>1</v>
      </c>
      <c r="BC404" s="31">
        <f t="shared" si="119"/>
        <v>1</v>
      </c>
      <c r="BM404" s="32" t="s">
        <v>34</v>
      </c>
      <c r="BN404" s="2" t="s">
        <v>35</v>
      </c>
    </row>
    <row r="405" spans="1:66" x14ac:dyDescent="0.25">
      <c r="A405" s="50">
        <v>394</v>
      </c>
      <c r="B405" s="50">
        <v>368</v>
      </c>
      <c r="C405" s="50" t="str">
        <f t="shared" si="122"/>
        <v>162_2_2922</v>
      </c>
      <c r="D405" s="50">
        <v>1</v>
      </c>
      <c r="E405" s="51">
        <f t="shared" si="110"/>
        <v>1620002</v>
      </c>
      <c r="F405" s="76" t="str">
        <f t="shared" si="121"/>
        <v>162_2</v>
      </c>
      <c r="G405" s="80">
        <v>162</v>
      </c>
      <c r="H405" s="52">
        <v>2</v>
      </c>
      <c r="I405" s="52">
        <v>2922</v>
      </c>
      <c r="J405" s="53" t="str">
        <f t="shared" si="111"/>
        <v>huom!</v>
      </c>
      <c r="K405" s="54"/>
      <c r="L405" s="54"/>
      <c r="M405" s="54"/>
      <c r="N405" s="54"/>
      <c r="O405" s="55">
        <v>801</v>
      </c>
      <c r="P405" s="55">
        <v>86</v>
      </c>
      <c r="Q405" s="55">
        <v>511</v>
      </c>
      <c r="R405" s="55">
        <v>55</v>
      </c>
      <c r="S405" s="52">
        <v>0</v>
      </c>
      <c r="T405" s="56">
        <v>1462</v>
      </c>
      <c r="U405" s="56">
        <v>68</v>
      </c>
      <c r="V405" s="56">
        <v>1544</v>
      </c>
      <c r="W405" s="56">
        <v>801</v>
      </c>
      <c r="X405" s="57">
        <v>0.86</v>
      </c>
      <c r="Y405" s="109"/>
      <c r="Z405" s="109"/>
      <c r="AA405" s="109"/>
      <c r="AB405" s="109"/>
      <c r="AC405" s="56">
        <v>201</v>
      </c>
      <c r="AD405" s="61" t="s">
        <v>34</v>
      </c>
      <c r="AE405" s="52" t="s">
        <v>35</v>
      </c>
      <c r="AF405" s="52" t="s">
        <v>35</v>
      </c>
      <c r="AG405" s="52"/>
      <c r="AH405" s="106"/>
      <c r="AI405" s="59"/>
      <c r="AJ405" s="68" t="s">
        <v>9</v>
      </c>
      <c r="AK405" t="s">
        <v>9</v>
      </c>
      <c r="AL405" s="39" t="s">
        <v>50</v>
      </c>
      <c r="AM405" s="117"/>
      <c r="AN405" t="s">
        <v>50</v>
      </c>
      <c r="AO405" s="30"/>
      <c r="AQ405" s="5"/>
      <c r="AS405" s="35"/>
      <c r="AT405" s="30" t="s">
        <v>50</v>
      </c>
      <c r="AU405" s="20"/>
      <c r="AV405" t="str">
        <f t="shared" si="112"/>
        <v>punainen</v>
      </c>
      <c r="AW405" t="str">
        <f t="shared" si="113"/>
        <v>musta</v>
      </c>
      <c r="AX405" t="str">
        <f t="shared" si="114"/>
        <v>musta</v>
      </c>
      <c r="AY405" s="31">
        <f t="shared" si="115"/>
        <v>12</v>
      </c>
      <c r="AZ405" s="31">
        <f t="shared" si="116"/>
        <v>10</v>
      </c>
      <c r="BA405" s="31">
        <f t="shared" si="117"/>
        <v>0</v>
      </c>
      <c r="BB405" s="31">
        <f t="shared" si="118"/>
        <v>1</v>
      </c>
      <c r="BC405" s="31">
        <f t="shared" si="119"/>
        <v>1</v>
      </c>
      <c r="BM405" s="32" t="s">
        <v>34</v>
      </c>
      <c r="BN405" s="2" t="s">
        <v>35</v>
      </c>
    </row>
    <row r="406" spans="1:66" x14ac:dyDescent="0.25">
      <c r="A406" s="50">
        <v>395</v>
      </c>
      <c r="B406" s="50">
        <v>369</v>
      </c>
      <c r="C406" s="50" t="str">
        <f t="shared" si="122"/>
        <v>162_3_4684</v>
      </c>
      <c r="D406" s="50">
        <v>1</v>
      </c>
      <c r="E406" s="51">
        <f t="shared" si="110"/>
        <v>1620003</v>
      </c>
      <c r="F406" s="76" t="str">
        <f t="shared" si="121"/>
        <v>162_3</v>
      </c>
      <c r="G406" s="80">
        <v>162</v>
      </c>
      <c r="H406" s="52">
        <v>3</v>
      </c>
      <c r="I406" s="52">
        <v>4684</v>
      </c>
      <c r="J406" s="53" t="str">
        <f t="shared" si="111"/>
        <v>ok</v>
      </c>
      <c r="K406" s="54" t="str">
        <f>CONCATENATE(L406,"_",M406)</f>
        <v>162_3</v>
      </c>
      <c r="L406" s="54">
        <v>162</v>
      </c>
      <c r="M406" s="54">
        <v>3</v>
      </c>
      <c r="N406" s="54">
        <v>4576</v>
      </c>
      <c r="O406" s="55">
        <v>948</v>
      </c>
      <c r="P406" s="55">
        <v>79</v>
      </c>
      <c r="Q406" s="55">
        <v>484</v>
      </c>
      <c r="R406" s="55">
        <v>40</v>
      </c>
      <c r="S406" s="52">
        <v>0</v>
      </c>
      <c r="T406" s="56">
        <v>1601</v>
      </c>
      <c r="U406" s="56">
        <v>107</v>
      </c>
      <c r="V406" s="56">
        <v>1676</v>
      </c>
      <c r="W406" s="56">
        <v>948</v>
      </c>
      <c r="X406" s="57">
        <v>0.79</v>
      </c>
      <c r="Y406" s="109"/>
      <c r="Z406" s="109"/>
      <c r="AA406" s="109"/>
      <c r="AB406" s="109"/>
      <c r="AC406" s="56">
        <v>324</v>
      </c>
      <c r="AD406" s="61" t="s">
        <v>34</v>
      </c>
      <c r="AE406" s="52" t="s">
        <v>35</v>
      </c>
      <c r="AF406" s="52" t="s">
        <v>35</v>
      </c>
      <c r="AG406" s="52"/>
      <c r="AH406" s="106"/>
      <c r="AI406" s="59"/>
      <c r="AJ406" s="68" t="s">
        <v>9</v>
      </c>
      <c r="AK406" t="s">
        <v>9</v>
      </c>
      <c r="AL406" s="39" t="s">
        <v>50</v>
      </c>
      <c r="AM406" s="117"/>
      <c r="AN406" t="s">
        <v>50</v>
      </c>
      <c r="AO406" s="30"/>
      <c r="AQ406" s="5"/>
      <c r="AS406" s="35"/>
      <c r="AT406" s="30" t="s">
        <v>50</v>
      </c>
      <c r="AU406" s="20"/>
      <c r="AV406" t="str">
        <f t="shared" si="112"/>
        <v>punainen</v>
      </c>
      <c r="AW406" t="str">
        <f t="shared" si="113"/>
        <v>musta</v>
      </c>
      <c r="AX406" t="str">
        <f t="shared" si="114"/>
        <v>musta</v>
      </c>
      <c r="AY406" s="31">
        <f t="shared" si="115"/>
        <v>12</v>
      </c>
      <c r="AZ406" s="31">
        <f t="shared" si="116"/>
        <v>10</v>
      </c>
      <c r="BA406" s="31">
        <f t="shared" si="117"/>
        <v>0</v>
      </c>
      <c r="BB406" s="31">
        <f t="shared" si="118"/>
        <v>1</v>
      </c>
      <c r="BC406" s="31">
        <f t="shared" si="119"/>
        <v>1</v>
      </c>
      <c r="BM406" s="32" t="s">
        <v>34</v>
      </c>
      <c r="BN406" s="2" t="s">
        <v>35</v>
      </c>
    </row>
    <row r="407" spans="1:66" x14ac:dyDescent="0.25">
      <c r="A407" s="50">
        <v>396</v>
      </c>
      <c r="B407" s="50">
        <v>370</v>
      </c>
      <c r="C407" s="50" t="str">
        <f t="shared" si="122"/>
        <v>162_4_5150</v>
      </c>
      <c r="D407" s="50">
        <v>1</v>
      </c>
      <c r="E407" s="51">
        <f t="shared" si="110"/>
        <v>1620004</v>
      </c>
      <c r="F407" s="76" t="str">
        <f t="shared" si="121"/>
        <v>162_4</v>
      </c>
      <c r="G407" s="80">
        <v>162</v>
      </c>
      <c r="H407" s="52">
        <v>4</v>
      </c>
      <c r="I407" s="52">
        <v>5150</v>
      </c>
      <c r="J407" s="53" t="str">
        <f t="shared" si="111"/>
        <v>ok</v>
      </c>
      <c r="K407" s="54" t="str">
        <f>CONCATENATE(L407,"_",M407)</f>
        <v>162_4</v>
      </c>
      <c r="L407" s="54">
        <v>162</v>
      </c>
      <c r="M407" s="54">
        <v>4</v>
      </c>
      <c r="N407" s="54">
        <v>5013</v>
      </c>
      <c r="O407" s="55">
        <v>665</v>
      </c>
      <c r="P407" s="55">
        <v>78</v>
      </c>
      <c r="Q407" s="55">
        <v>363</v>
      </c>
      <c r="R407" s="55">
        <v>42</v>
      </c>
      <c r="S407" s="52">
        <v>0</v>
      </c>
      <c r="T407" s="56">
        <v>1128</v>
      </c>
      <c r="U407" s="56">
        <v>96</v>
      </c>
      <c r="V407" s="56">
        <v>1164</v>
      </c>
      <c r="W407" s="56">
        <v>665</v>
      </c>
      <c r="X407" s="57">
        <v>0.78</v>
      </c>
      <c r="Y407" s="109"/>
      <c r="Z407" s="109"/>
      <c r="AA407" s="109"/>
      <c r="AB407" s="109"/>
      <c r="AC407" s="56">
        <v>233</v>
      </c>
      <c r="AD407" s="61" t="s">
        <v>34</v>
      </c>
      <c r="AE407" s="52" t="s">
        <v>35</v>
      </c>
      <c r="AF407" s="52" t="s">
        <v>35</v>
      </c>
      <c r="AG407" s="52"/>
      <c r="AH407" s="106"/>
      <c r="AI407" s="59"/>
      <c r="AJ407" s="68" t="s">
        <v>9</v>
      </c>
      <c r="AK407" t="s">
        <v>9</v>
      </c>
      <c r="AL407" s="39" t="s">
        <v>50</v>
      </c>
      <c r="AM407" s="117"/>
      <c r="AN407" s="115" t="s">
        <v>50</v>
      </c>
      <c r="AO407" s="30"/>
      <c r="AQ407" s="5"/>
      <c r="AS407" s="35"/>
      <c r="AT407" s="30" t="s">
        <v>50</v>
      </c>
      <c r="AU407" s="20"/>
      <c r="AV407" t="str">
        <f t="shared" si="112"/>
        <v>punainen</v>
      </c>
      <c r="AW407" t="str">
        <f t="shared" si="113"/>
        <v>musta</v>
      </c>
      <c r="AX407" t="str">
        <f t="shared" si="114"/>
        <v>musta</v>
      </c>
      <c r="AY407" s="31">
        <f t="shared" si="115"/>
        <v>12</v>
      </c>
      <c r="AZ407" s="31">
        <f t="shared" si="116"/>
        <v>10</v>
      </c>
      <c r="BA407" s="31">
        <f t="shared" si="117"/>
        <v>0</v>
      </c>
      <c r="BB407" s="31">
        <f t="shared" si="118"/>
        <v>1</v>
      </c>
      <c r="BC407" s="31">
        <f t="shared" si="119"/>
        <v>1</v>
      </c>
      <c r="BM407" s="32" t="s">
        <v>34</v>
      </c>
      <c r="BN407" s="2" t="s">
        <v>35</v>
      </c>
    </row>
    <row r="408" spans="1:66" x14ac:dyDescent="0.25">
      <c r="A408" s="50">
        <v>397</v>
      </c>
      <c r="B408" s="50">
        <v>371</v>
      </c>
      <c r="C408" s="50" t="str">
        <f t="shared" si="122"/>
        <v>162_5_4030</v>
      </c>
      <c r="D408" s="50">
        <v>1</v>
      </c>
      <c r="E408" s="51">
        <f t="shared" si="110"/>
        <v>1620005</v>
      </c>
      <c r="F408" s="76" t="str">
        <f t="shared" si="121"/>
        <v>162_5</v>
      </c>
      <c r="G408" s="80">
        <v>162</v>
      </c>
      <c r="H408" s="52">
        <v>5</v>
      </c>
      <c r="I408" s="52">
        <v>4030</v>
      </c>
      <c r="J408" s="53" t="str">
        <f t="shared" si="111"/>
        <v>ok</v>
      </c>
      <c r="K408" s="54" t="str">
        <f>CONCATENATE(L408,"_",M408)</f>
        <v>162_5</v>
      </c>
      <c r="L408" s="54">
        <v>162</v>
      </c>
      <c r="M408" s="54">
        <v>5</v>
      </c>
      <c r="N408" s="54">
        <v>10155</v>
      </c>
      <c r="O408" s="55">
        <v>486</v>
      </c>
      <c r="P408" s="55">
        <v>72</v>
      </c>
      <c r="Q408" s="55">
        <v>281</v>
      </c>
      <c r="R408" s="55">
        <v>41</v>
      </c>
      <c r="S408" s="52">
        <v>0</v>
      </c>
      <c r="T408" s="56">
        <v>722</v>
      </c>
      <c r="U408" s="56">
        <v>75</v>
      </c>
      <c r="V408" s="56">
        <v>706</v>
      </c>
      <c r="W408" s="56">
        <v>486</v>
      </c>
      <c r="X408" s="57">
        <v>0.72</v>
      </c>
      <c r="Y408" s="109"/>
      <c r="Z408" s="109"/>
      <c r="AA408" s="109"/>
      <c r="AB408" s="109"/>
      <c r="AC408" s="56">
        <v>161</v>
      </c>
      <c r="AD408" s="61" t="s">
        <v>34</v>
      </c>
      <c r="AE408" s="52" t="s">
        <v>35</v>
      </c>
      <c r="AF408" s="52" t="s">
        <v>35</v>
      </c>
      <c r="AG408" s="52"/>
      <c r="AH408" s="106"/>
      <c r="AI408" s="59"/>
      <c r="AJ408" s="68" t="s">
        <v>9</v>
      </c>
      <c r="AK408" t="s">
        <v>9</v>
      </c>
      <c r="AL408" s="39" t="s">
        <v>50</v>
      </c>
      <c r="AM408" s="117"/>
      <c r="AN408" s="115" t="s">
        <v>50</v>
      </c>
      <c r="AO408" s="30"/>
      <c r="AQ408" s="5"/>
      <c r="AS408" s="35"/>
      <c r="AT408" s="30" t="s">
        <v>50</v>
      </c>
      <c r="AU408" s="20"/>
      <c r="AV408" t="str">
        <f t="shared" si="112"/>
        <v>punainen</v>
      </c>
      <c r="AW408" t="str">
        <f t="shared" si="113"/>
        <v>musta</v>
      </c>
      <c r="AX408" t="str">
        <f t="shared" si="114"/>
        <v>musta</v>
      </c>
      <c r="AY408" s="31">
        <f t="shared" si="115"/>
        <v>12</v>
      </c>
      <c r="AZ408" s="31">
        <f t="shared" si="116"/>
        <v>10</v>
      </c>
      <c r="BA408" s="31">
        <f t="shared" si="117"/>
        <v>0</v>
      </c>
      <c r="BB408" s="31">
        <f t="shared" si="118"/>
        <v>1</v>
      </c>
      <c r="BC408" s="31">
        <f t="shared" si="119"/>
        <v>1</v>
      </c>
      <c r="BM408" s="32" t="s">
        <v>34</v>
      </c>
      <c r="BN408" s="2" t="s">
        <v>35</v>
      </c>
    </row>
    <row r="409" spans="1:66" x14ac:dyDescent="0.25">
      <c r="A409" s="50">
        <v>398</v>
      </c>
      <c r="B409" s="50">
        <v>372</v>
      </c>
      <c r="C409" s="50" t="str">
        <f t="shared" si="122"/>
        <v>162_6_6316</v>
      </c>
      <c r="D409" s="50">
        <v>1</v>
      </c>
      <c r="E409" s="51">
        <f t="shared" si="110"/>
        <v>1620006</v>
      </c>
      <c r="F409" s="76" t="str">
        <f t="shared" si="121"/>
        <v>162_6</v>
      </c>
      <c r="G409" s="80">
        <v>162</v>
      </c>
      <c r="H409" s="52">
        <v>6</v>
      </c>
      <c r="I409" s="52">
        <v>6316</v>
      </c>
      <c r="J409" s="53" t="str">
        <f t="shared" si="111"/>
        <v>huom!</v>
      </c>
      <c r="K409" s="54"/>
      <c r="L409" s="54"/>
      <c r="M409" s="54"/>
      <c r="N409" s="54"/>
      <c r="O409" s="55">
        <v>486</v>
      </c>
      <c r="P409" s="55">
        <v>72</v>
      </c>
      <c r="Q409" s="55">
        <v>281</v>
      </c>
      <c r="R409" s="55">
        <v>41</v>
      </c>
      <c r="S409" s="52">
        <v>0</v>
      </c>
      <c r="T409" s="56">
        <v>722</v>
      </c>
      <c r="U409" s="56">
        <v>75</v>
      </c>
      <c r="V409" s="56">
        <v>706</v>
      </c>
      <c r="W409" s="56">
        <v>486</v>
      </c>
      <c r="X409" s="57">
        <v>0.72</v>
      </c>
      <c r="Y409" s="109"/>
      <c r="Z409" s="109"/>
      <c r="AA409" s="109"/>
      <c r="AB409" s="109"/>
      <c r="AC409" s="56">
        <v>98</v>
      </c>
      <c r="AD409" s="61" t="s">
        <v>34</v>
      </c>
      <c r="AE409" s="52" t="s">
        <v>35</v>
      </c>
      <c r="AF409" s="52" t="s">
        <v>35</v>
      </c>
      <c r="AG409" s="52"/>
      <c r="AH409" s="106"/>
      <c r="AI409" s="59"/>
      <c r="AJ409" s="68" t="s">
        <v>9</v>
      </c>
      <c r="AK409" t="s">
        <v>9</v>
      </c>
      <c r="AL409" s="39" t="s">
        <v>50</v>
      </c>
      <c r="AM409" s="117"/>
      <c r="AN409" s="115" t="s">
        <v>50</v>
      </c>
      <c r="AO409" s="30"/>
      <c r="AQ409" s="5"/>
      <c r="AS409" s="35"/>
      <c r="AT409" s="30" t="s">
        <v>50</v>
      </c>
      <c r="AU409" s="20"/>
      <c r="AV409" t="str">
        <f t="shared" si="112"/>
        <v>punainen</v>
      </c>
      <c r="AW409" t="str">
        <f t="shared" si="113"/>
        <v>musta</v>
      </c>
      <c r="AX409" t="str">
        <f t="shared" si="114"/>
        <v>musta</v>
      </c>
      <c r="AY409" s="31">
        <f t="shared" si="115"/>
        <v>11</v>
      </c>
      <c r="AZ409" s="31">
        <f t="shared" si="116"/>
        <v>10</v>
      </c>
      <c r="BA409" s="31">
        <f t="shared" si="117"/>
        <v>0</v>
      </c>
      <c r="BB409" s="31">
        <f t="shared" si="118"/>
        <v>0</v>
      </c>
      <c r="BC409" s="31">
        <f t="shared" si="119"/>
        <v>1</v>
      </c>
      <c r="BM409" s="32" t="s">
        <v>34</v>
      </c>
      <c r="BN409" s="2" t="s">
        <v>35</v>
      </c>
    </row>
    <row r="410" spans="1:66" x14ac:dyDescent="0.25">
      <c r="A410" s="50">
        <v>399</v>
      </c>
      <c r="B410" s="50"/>
      <c r="C410" s="50" t="str">
        <f t="shared" si="122"/>
        <v>164_1_899</v>
      </c>
      <c r="D410" s="50">
        <v>1</v>
      </c>
      <c r="E410" s="51"/>
      <c r="F410" s="76" t="str">
        <f t="shared" si="121"/>
        <v>164_1</v>
      </c>
      <c r="G410" s="80">
        <v>164</v>
      </c>
      <c r="H410" s="52">
        <v>1</v>
      </c>
      <c r="I410" s="52">
        <v>899</v>
      </c>
      <c r="J410" s="53">
        <v>899</v>
      </c>
      <c r="K410" s="54">
        <v>899</v>
      </c>
      <c r="L410" s="54">
        <v>899</v>
      </c>
      <c r="M410" s="54"/>
      <c r="N410" s="54"/>
      <c r="O410" s="55"/>
      <c r="P410" s="55"/>
      <c r="Q410" s="55"/>
      <c r="R410" s="55"/>
      <c r="S410" s="52"/>
      <c r="T410" s="52">
        <v>2223</v>
      </c>
      <c r="U410" s="52">
        <v>144</v>
      </c>
      <c r="V410" s="52">
        <v>2321</v>
      </c>
      <c r="W410" s="52"/>
      <c r="X410" s="52"/>
      <c r="Y410" s="110" t="s">
        <v>67</v>
      </c>
      <c r="Z410" s="110" t="s">
        <v>66</v>
      </c>
      <c r="AA410" s="110" t="s">
        <v>65</v>
      </c>
      <c r="AB410" s="110" t="s">
        <v>65</v>
      </c>
      <c r="AC410" s="56">
        <v>906</v>
      </c>
      <c r="AD410" s="62" t="s">
        <v>73</v>
      </c>
      <c r="AE410" s="62" t="s">
        <v>73</v>
      </c>
      <c r="AF410" s="52"/>
      <c r="AG410" s="52"/>
      <c r="AH410" s="106"/>
      <c r="AI410" s="59" t="s">
        <v>75</v>
      </c>
      <c r="AJ410" s="69" t="s">
        <v>9</v>
      </c>
      <c r="AK410" s="34" t="s">
        <v>9</v>
      </c>
      <c r="AL410" s="38" t="s">
        <v>9</v>
      </c>
      <c r="AM410" s="39"/>
      <c r="AN410" s="115"/>
      <c r="AO410" s="26" t="s">
        <v>9</v>
      </c>
      <c r="AQ410" s="5"/>
      <c r="AS410" s="37"/>
      <c r="AT410" s="30"/>
      <c r="BE410" s="2" t="s">
        <v>9</v>
      </c>
      <c r="BF410" s="2" t="s">
        <v>9</v>
      </c>
      <c r="BG410" s="2" t="s">
        <v>9</v>
      </c>
      <c r="BI410" s="2" t="s">
        <v>9</v>
      </c>
      <c r="BJ410" s="2" t="s">
        <v>9</v>
      </c>
      <c r="BK410" s="2" t="s">
        <v>9</v>
      </c>
    </row>
    <row r="411" spans="1:66" x14ac:dyDescent="0.25">
      <c r="A411" s="50">
        <v>400</v>
      </c>
      <c r="B411" s="50"/>
      <c r="C411" s="50" t="str">
        <f t="shared" si="122"/>
        <v>164_2_3968</v>
      </c>
      <c r="D411" s="50">
        <v>1</v>
      </c>
      <c r="E411" s="51"/>
      <c r="F411" s="76" t="str">
        <f t="shared" si="121"/>
        <v>164_2</v>
      </c>
      <c r="G411" s="80">
        <v>164</v>
      </c>
      <c r="H411" s="52">
        <v>2</v>
      </c>
      <c r="I411" s="52">
        <v>3968</v>
      </c>
      <c r="J411" s="53">
        <v>3968</v>
      </c>
      <c r="K411" s="54">
        <v>3968</v>
      </c>
      <c r="L411" s="54">
        <v>3968</v>
      </c>
      <c r="M411" s="54"/>
      <c r="N411" s="54"/>
      <c r="O411" s="55"/>
      <c r="P411" s="55"/>
      <c r="Q411" s="55"/>
      <c r="R411" s="55"/>
      <c r="S411" s="52"/>
      <c r="T411" s="52">
        <v>2223</v>
      </c>
      <c r="U411" s="52">
        <v>144</v>
      </c>
      <c r="V411" s="52">
        <v>2321</v>
      </c>
      <c r="W411" s="52"/>
      <c r="X411" s="52"/>
      <c r="Y411" s="110" t="s">
        <v>67</v>
      </c>
      <c r="Z411" s="110" t="s">
        <v>66</v>
      </c>
      <c r="AA411" s="110" t="s">
        <v>65</v>
      </c>
      <c r="AB411" s="110" t="s">
        <v>65</v>
      </c>
      <c r="AC411" s="56">
        <v>918</v>
      </c>
      <c r="AD411" s="62" t="s">
        <v>73</v>
      </c>
      <c r="AE411" s="62" t="s">
        <v>73</v>
      </c>
      <c r="AF411" s="52"/>
      <c r="AG411" s="52"/>
      <c r="AH411" s="106"/>
      <c r="AI411" s="59" t="s">
        <v>75</v>
      </c>
      <c r="AJ411" s="69" t="s">
        <v>9</v>
      </c>
      <c r="AK411" s="34" t="s">
        <v>9</v>
      </c>
      <c r="AL411" s="38" t="s">
        <v>9</v>
      </c>
      <c r="AM411" s="39"/>
      <c r="AN411" s="115"/>
      <c r="AO411" s="26" t="s">
        <v>9</v>
      </c>
      <c r="AQ411" s="5"/>
      <c r="AS411" s="37"/>
      <c r="AT411" s="30"/>
      <c r="BE411" s="2" t="s">
        <v>9</v>
      </c>
      <c r="BF411" s="2" t="s">
        <v>9</v>
      </c>
      <c r="BG411" s="2" t="s">
        <v>9</v>
      </c>
      <c r="BI411" s="2" t="s">
        <v>9</v>
      </c>
      <c r="BJ411" s="2" t="s">
        <v>9</v>
      </c>
      <c r="BK411" s="2" t="s">
        <v>9</v>
      </c>
    </row>
    <row r="412" spans="1:66" x14ac:dyDescent="0.25">
      <c r="A412" s="50">
        <v>401</v>
      </c>
      <c r="B412" s="50"/>
      <c r="C412" s="50" t="str">
        <f t="shared" si="122"/>
        <v>164_3_7330</v>
      </c>
      <c r="D412" s="50">
        <v>1</v>
      </c>
      <c r="E412" s="51"/>
      <c r="F412" s="76" t="str">
        <f t="shared" si="121"/>
        <v>164_3</v>
      </c>
      <c r="G412" s="80">
        <v>164</v>
      </c>
      <c r="H412" s="52">
        <v>3</v>
      </c>
      <c r="I412" s="52">
        <v>7330</v>
      </c>
      <c r="J412" s="53">
        <v>7330</v>
      </c>
      <c r="K412" s="54">
        <v>7330</v>
      </c>
      <c r="L412" s="54">
        <v>7330</v>
      </c>
      <c r="M412" s="54"/>
      <c r="N412" s="54"/>
      <c r="O412" s="55"/>
      <c r="P412" s="55"/>
      <c r="Q412" s="55"/>
      <c r="R412" s="55"/>
      <c r="S412" s="52"/>
      <c r="T412" s="52">
        <v>1506</v>
      </c>
      <c r="U412" s="52">
        <v>144</v>
      </c>
      <c r="V412" s="52">
        <v>1747</v>
      </c>
      <c r="W412" s="52"/>
      <c r="X412" s="52"/>
      <c r="Y412" s="110" t="s">
        <v>67</v>
      </c>
      <c r="Z412" s="110" t="s">
        <v>66</v>
      </c>
      <c r="AA412" s="110" t="s">
        <v>65</v>
      </c>
      <c r="AB412" s="110" t="s">
        <v>65</v>
      </c>
      <c r="AC412" s="56">
        <v>794</v>
      </c>
      <c r="AD412" s="62" t="s">
        <v>73</v>
      </c>
      <c r="AE412" s="62" t="s">
        <v>73</v>
      </c>
      <c r="AF412" s="52"/>
      <c r="AG412" s="52"/>
      <c r="AH412" s="106"/>
      <c r="AI412" s="59" t="s">
        <v>75</v>
      </c>
      <c r="AJ412" s="69" t="s">
        <v>9</v>
      </c>
      <c r="AK412" s="34" t="s">
        <v>9</v>
      </c>
      <c r="AL412" s="38" t="s">
        <v>9</v>
      </c>
      <c r="AM412" s="39"/>
      <c r="AN412" s="115"/>
      <c r="AO412" s="26" t="s">
        <v>9</v>
      </c>
      <c r="AQ412" s="5"/>
      <c r="AS412" s="37"/>
      <c r="AT412" s="30"/>
      <c r="BE412" s="2" t="s">
        <v>9</v>
      </c>
      <c r="BF412" s="2" t="s">
        <v>9</v>
      </c>
      <c r="BG412" s="2" t="s">
        <v>9</v>
      </c>
      <c r="BI412" s="2" t="s">
        <v>9</v>
      </c>
      <c r="BJ412" s="2" t="s">
        <v>9</v>
      </c>
      <c r="BK412" s="2" t="s">
        <v>9</v>
      </c>
    </row>
    <row r="413" spans="1:66" x14ac:dyDescent="0.25">
      <c r="A413" s="50">
        <v>402</v>
      </c>
      <c r="B413" s="50"/>
      <c r="C413" s="50" t="str">
        <f t="shared" si="122"/>
        <v>164_4_2525</v>
      </c>
      <c r="D413" s="50">
        <v>1</v>
      </c>
      <c r="E413" s="51"/>
      <c r="F413" s="76" t="str">
        <f t="shared" si="121"/>
        <v>164_4</v>
      </c>
      <c r="G413" s="80">
        <v>164</v>
      </c>
      <c r="H413" s="52">
        <v>4</v>
      </c>
      <c r="I413" s="52">
        <v>2525</v>
      </c>
      <c r="J413" s="53">
        <v>2525</v>
      </c>
      <c r="K413" s="54">
        <v>2525</v>
      </c>
      <c r="L413" s="54">
        <v>2525</v>
      </c>
      <c r="M413" s="54"/>
      <c r="N413" s="54"/>
      <c r="O413" s="55"/>
      <c r="P413" s="55"/>
      <c r="Q413" s="55"/>
      <c r="R413" s="55"/>
      <c r="S413" s="52"/>
      <c r="T413" s="52">
        <v>5390</v>
      </c>
      <c r="U413" s="52">
        <v>384</v>
      </c>
      <c r="V413" s="52">
        <v>6012</v>
      </c>
      <c r="W413" s="52"/>
      <c r="X413" s="52"/>
      <c r="Y413" s="110" t="s">
        <v>67</v>
      </c>
      <c r="Z413" s="110" t="s">
        <v>66</v>
      </c>
      <c r="AA413" s="110" t="s">
        <v>68</v>
      </c>
      <c r="AB413" s="110" t="s">
        <v>65</v>
      </c>
      <c r="AC413" s="56">
        <v>970</v>
      </c>
      <c r="AD413" s="62" t="s">
        <v>73</v>
      </c>
      <c r="AE413" s="62" t="s">
        <v>73</v>
      </c>
      <c r="AF413" s="52" t="s">
        <v>81</v>
      </c>
      <c r="AG413" s="52"/>
      <c r="AH413" s="106"/>
      <c r="AI413" s="59" t="s">
        <v>77</v>
      </c>
      <c r="AJ413" s="69" t="s">
        <v>9</v>
      </c>
      <c r="AK413" s="34" t="s">
        <v>10</v>
      </c>
      <c r="AL413" s="38" t="s">
        <v>10</v>
      </c>
      <c r="AM413" s="39"/>
      <c r="AN413" s="115"/>
      <c r="AO413" s="26" t="s">
        <v>10</v>
      </c>
      <c r="AQ413" s="5"/>
      <c r="AS413" s="37"/>
      <c r="AT413" s="30"/>
      <c r="BE413" s="2" t="s">
        <v>9</v>
      </c>
      <c r="BF413" s="2" t="s">
        <v>9</v>
      </c>
      <c r="BG413" s="2" t="s">
        <v>9</v>
      </c>
      <c r="BI413" s="2" t="s">
        <v>9</v>
      </c>
      <c r="BJ413" s="2" t="s">
        <v>9</v>
      </c>
      <c r="BK413" s="2" t="s">
        <v>9</v>
      </c>
    </row>
    <row r="414" spans="1:66" x14ac:dyDescent="0.25">
      <c r="A414" s="50">
        <v>403</v>
      </c>
      <c r="B414" s="50"/>
      <c r="C414" s="50" t="str">
        <f t="shared" si="122"/>
        <v>167_1_2860</v>
      </c>
      <c r="D414" s="50">
        <v>1</v>
      </c>
      <c r="E414" s="51"/>
      <c r="F414" s="76" t="str">
        <f t="shared" si="121"/>
        <v>167_1</v>
      </c>
      <c r="G414" s="80">
        <v>167</v>
      </c>
      <c r="H414" s="52">
        <v>1</v>
      </c>
      <c r="I414" s="52">
        <v>2860</v>
      </c>
      <c r="J414" s="53">
        <v>2860</v>
      </c>
      <c r="K414" s="54">
        <v>2860</v>
      </c>
      <c r="L414" s="54">
        <v>2860</v>
      </c>
      <c r="M414" s="54"/>
      <c r="N414" s="54"/>
      <c r="O414" s="55"/>
      <c r="P414" s="55"/>
      <c r="Q414" s="55"/>
      <c r="R414" s="55"/>
      <c r="S414" s="52"/>
      <c r="T414" s="52">
        <v>13590</v>
      </c>
      <c r="U414" s="52">
        <v>837</v>
      </c>
      <c r="V414" s="52">
        <v>14663</v>
      </c>
      <c r="W414" s="52"/>
      <c r="X414" s="52"/>
      <c r="Y414" s="110" t="s">
        <v>69</v>
      </c>
      <c r="Z414" s="110" t="s">
        <v>69</v>
      </c>
      <c r="AA414" s="110" t="s">
        <v>70</v>
      </c>
      <c r="AB414" s="110" t="s">
        <v>70</v>
      </c>
      <c r="AC414" s="56">
        <v>3756</v>
      </c>
      <c r="AD414" s="62" t="s">
        <v>73</v>
      </c>
      <c r="AE414" s="62" t="s">
        <v>73</v>
      </c>
      <c r="AF414" s="52" t="s">
        <v>81</v>
      </c>
      <c r="AG414" s="52"/>
      <c r="AH414" s="106"/>
      <c r="AI414" s="59" t="s">
        <v>76</v>
      </c>
      <c r="AJ414" s="69" t="s">
        <v>51</v>
      </c>
      <c r="AK414" s="34" t="s">
        <v>10</v>
      </c>
      <c r="AL414" s="38" t="s">
        <v>10</v>
      </c>
      <c r="AM414" s="39"/>
      <c r="AN414" s="115"/>
      <c r="AO414" s="26" t="s">
        <v>10</v>
      </c>
      <c r="AQ414" s="5"/>
      <c r="AS414" s="37"/>
      <c r="AT414" s="30"/>
      <c r="BE414" s="21" t="s">
        <v>10</v>
      </c>
      <c r="BF414" s="2" t="s">
        <v>10</v>
      </c>
      <c r="BG414" s="2" t="s">
        <v>9</v>
      </c>
      <c r="BI414" s="21" t="s">
        <v>10</v>
      </c>
      <c r="BJ414" s="21" t="s">
        <v>10</v>
      </c>
      <c r="BK414" s="2" t="s">
        <v>9</v>
      </c>
    </row>
    <row r="415" spans="1:66" x14ac:dyDescent="0.25">
      <c r="A415" s="50">
        <v>404</v>
      </c>
      <c r="B415" s="50"/>
      <c r="C415" s="50" t="str">
        <f t="shared" si="122"/>
        <v>167_2_3885</v>
      </c>
      <c r="D415" s="50">
        <v>1</v>
      </c>
      <c r="E415" s="51"/>
      <c r="F415" s="76" t="str">
        <f t="shared" si="121"/>
        <v>167_2</v>
      </c>
      <c r="G415" s="80">
        <v>167</v>
      </c>
      <c r="H415" s="52">
        <v>2</v>
      </c>
      <c r="I415" s="52">
        <v>3885</v>
      </c>
      <c r="J415" s="53">
        <v>3885</v>
      </c>
      <c r="K415" s="54">
        <v>3885</v>
      </c>
      <c r="L415" s="54">
        <v>3885</v>
      </c>
      <c r="M415" s="54"/>
      <c r="N415" s="54"/>
      <c r="O415" s="55"/>
      <c r="P415" s="55"/>
      <c r="Q415" s="55"/>
      <c r="R415" s="55"/>
      <c r="S415" s="52"/>
      <c r="T415" s="52">
        <v>9844</v>
      </c>
      <c r="U415" s="52">
        <v>565</v>
      </c>
      <c r="V415" s="52">
        <v>10973</v>
      </c>
      <c r="W415" s="52"/>
      <c r="X415" s="52"/>
      <c r="Y415" s="110" t="s">
        <v>69</v>
      </c>
      <c r="Z415" s="110" t="s">
        <v>69</v>
      </c>
      <c r="AA415" s="110" t="s">
        <v>71</v>
      </c>
      <c r="AB415" s="110" t="s">
        <v>68</v>
      </c>
      <c r="AC415" s="56">
        <v>2545</v>
      </c>
      <c r="AD415" s="62" t="s">
        <v>73</v>
      </c>
      <c r="AE415" s="62" t="s">
        <v>73</v>
      </c>
      <c r="AF415" s="52"/>
      <c r="AG415" s="52"/>
      <c r="AH415" s="106"/>
      <c r="AI415" s="59" t="s">
        <v>76</v>
      </c>
      <c r="AJ415" s="69" t="s">
        <v>9</v>
      </c>
      <c r="AK415" s="34" t="s">
        <v>9</v>
      </c>
      <c r="AL415" s="38" t="s">
        <v>9</v>
      </c>
      <c r="AM415" s="39"/>
      <c r="AN415" s="115"/>
      <c r="AO415" s="26" t="s">
        <v>9</v>
      </c>
      <c r="AQ415" s="5"/>
      <c r="AS415" s="37"/>
      <c r="AT415" s="30"/>
      <c r="BE415" s="21" t="s">
        <v>10</v>
      </c>
      <c r="BF415" s="2" t="s">
        <v>9</v>
      </c>
      <c r="BG415" s="2" t="s">
        <v>9</v>
      </c>
      <c r="BI415" s="2" t="s">
        <v>9</v>
      </c>
      <c r="BJ415" s="2" t="s">
        <v>9</v>
      </c>
      <c r="BK415" s="2" t="s">
        <v>9</v>
      </c>
    </row>
    <row r="416" spans="1:66" x14ac:dyDescent="0.25">
      <c r="A416" s="50">
        <v>405</v>
      </c>
      <c r="B416" s="50"/>
      <c r="C416" s="50" t="str">
        <f t="shared" si="122"/>
        <v>167_3_2705</v>
      </c>
      <c r="D416" s="50">
        <v>1</v>
      </c>
      <c r="E416" s="51"/>
      <c r="F416" s="76" t="str">
        <f t="shared" si="121"/>
        <v>167_3</v>
      </c>
      <c r="G416" s="80">
        <v>167</v>
      </c>
      <c r="H416" s="52">
        <v>3</v>
      </c>
      <c r="I416" s="52">
        <v>2705</v>
      </c>
      <c r="J416" s="53">
        <v>2705</v>
      </c>
      <c r="K416" s="54">
        <v>2705</v>
      </c>
      <c r="L416" s="54">
        <v>2705</v>
      </c>
      <c r="M416" s="54"/>
      <c r="N416" s="54"/>
      <c r="O416" s="55"/>
      <c r="P416" s="55"/>
      <c r="Q416" s="55"/>
      <c r="R416" s="55"/>
      <c r="S416" s="52"/>
      <c r="T416" s="52">
        <v>9844</v>
      </c>
      <c r="U416" s="52">
        <v>565</v>
      </c>
      <c r="V416" s="52">
        <v>10973</v>
      </c>
      <c r="W416" s="52"/>
      <c r="X416" s="52"/>
      <c r="Y416" s="110" t="s">
        <v>69</v>
      </c>
      <c r="Z416" s="110" t="s">
        <v>69</v>
      </c>
      <c r="AA416" s="110" t="s">
        <v>68</v>
      </c>
      <c r="AB416" s="110" t="s">
        <v>65</v>
      </c>
      <c r="AC416" s="56">
        <v>2212</v>
      </c>
      <c r="AD416" s="62" t="s">
        <v>73</v>
      </c>
      <c r="AE416" s="62" t="s">
        <v>73</v>
      </c>
      <c r="AF416" s="52" t="s">
        <v>81</v>
      </c>
      <c r="AG416" s="52"/>
      <c r="AH416" s="106"/>
      <c r="AI416" s="59" t="s">
        <v>76</v>
      </c>
      <c r="AJ416" s="69" t="s">
        <v>9</v>
      </c>
      <c r="AK416" s="34" t="s">
        <v>9</v>
      </c>
      <c r="AL416" s="38" t="s">
        <v>9</v>
      </c>
      <c r="AM416" s="39"/>
      <c r="AN416" s="115"/>
      <c r="AO416" s="26" t="s">
        <v>9</v>
      </c>
      <c r="AQ416" s="5"/>
      <c r="AS416" s="37"/>
      <c r="AT416" s="30"/>
      <c r="BE416" s="2" t="s">
        <v>9</v>
      </c>
      <c r="BF416" s="2" t="s">
        <v>9</v>
      </c>
      <c r="BG416" s="2" t="s">
        <v>9</v>
      </c>
      <c r="BI416" s="2" t="s">
        <v>9</v>
      </c>
      <c r="BJ416" s="2" t="s">
        <v>9</v>
      </c>
      <c r="BK416" s="2" t="s">
        <v>9</v>
      </c>
    </row>
    <row r="417" spans="1:66" x14ac:dyDescent="0.25">
      <c r="A417" s="50">
        <v>406</v>
      </c>
      <c r="B417" s="50"/>
      <c r="C417" s="50" t="str">
        <f t="shared" si="122"/>
        <v>167_4_4145</v>
      </c>
      <c r="D417" s="50">
        <v>1</v>
      </c>
      <c r="E417" s="51"/>
      <c r="F417" s="76" t="str">
        <f t="shared" si="121"/>
        <v>167_4</v>
      </c>
      <c r="G417" s="80">
        <v>167</v>
      </c>
      <c r="H417" s="52">
        <v>4</v>
      </c>
      <c r="I417" s="52">
        <v>4145</v>
      </c>
      <c r="J417" s="53">
        <v>4145</v>
      </c>
      <c r="K417" s="54">
        <v>4145</v>
      </c>
      <c r="L417" s="54">
        <v>4145</v>
      </c>
      <c r="M417" s="54"/>
      <c r="N417" s="54"/>
      <c r="O417" s="55"/>
      <c r="P417" s="55"/>
      <c r="Q417" s="55"/>
      <c r="R417" s="55"/>
      <c r="S417" s="52"/>
      <c r="T417" s="52">
        <v>7245</v>
      </c>
      <c r="U417" s="52">
        <v>345</v>
      </c>
      <c r="V417" s="52">
        <v>7889</v>
      </c>
      <c r="W417" s="52"/>
      <c r="X417" s="52"/>
      <c r="Y417" s="110" t="s">
        <v>69</v>
      </c>
      <c r="Z417" s="110" t="s">
        <v>69</v>
      </c>
      <c r="AA417" s="110" t="s">
        <v>65</v>
      </c>
      <c r="AB417" s="110" t="s">
        <v>65</v>
      </c>
      <c r="AC417" s="56">
        <v>1985</v>
      </c>
      <c r="AD417" s="62" t="s">
        <v>73</v>
      </c>
      <c r="AE417" s="62" t="s">
        <v>73</v>
      </c>
      <c r="AF417" s="52"/>
      <c r="AG417" s="52"/>
      <c r="AH417" s="106"/>
      <c r="AI417" s="59" t="s">
        <v>76</v>
      </c>
      <c r="AJ417" s="69" t="s">
        <v>9</v>
      </c>
      <c r="AK417" s="34" t="s">
        <v>9</v>
      </c>
      <c r="AL417" s="38" t="s">
        <v>9</v>
      </c>
      <c r="AM417" s="39"/>
      <c r="AN417" s="115"/>
      <c r="AO417" s="26" t="s">
        <v>9</v>
      </c>
      <c r="AQ417" s="5"/>
      <c r="AS417" s="37"/>
      <c r="AT417" s="30"/>
      <c r="BE417" s="2" t="s">
        <v>9</v>
      </c>
      <c r="BF417" s="2" t="s">
        <v>9</v>
      </c>
      <c r="BG417" s="2" t="s">
        <v>9</v>
      </c>
      <c r="BI417" s="2" t="s">
        <v>9</v>
      </c>
      <c r="BJ417" s="2" t="s">
        <v>9</v>
      </c>
      <c r="BK417" s="2" t="s">
        <v>9</v>
      </c>
    </row>
    <row r="418" spans="1:66" x14ac:dyDescent="0.25">
      <c r="A418" s="50">
        <v>407</v>
      </c>
      <c r="B418" s="50"/>
      <c r="C418" s="50" t="str">
        <f t="shared" si="122"/>
        <v>167_5_4613</v>
      </c>
      <c r="D418" s="50">
        <v>1</v>
      </c>
      <c r="E418" s="51"/>
      <c r="F418" s="76" t="str">
        <f t="shared" si="121"/>
        <v>167_5</v>
      </c>
      <c r="G418" s="80">
        <v>167</v>
      </c>
      <c r="H418" s="52">
        <v>5</v>
      </c>
      <c r="I418" s="52">
        <v>4613</v>
      </c>
      <c r="J418" s="53">
        <v>4613</v>
      </c>
      <c r="K418" s="54">
        <v>4613</v>
      </c>
      <c r="L418" s="54">
        <v>4613</v>
      </c>
      <c r="M418" s="54"/>
      <c r="N418" s="54"/>
      <c r="O418" s="55"/>
      <c r="P418" s="55"/>
      <c r="Q418" s="55"/>
      <c r="R418" s="55"/>
      <c r="S418" s="52"/>
      <c r="T418" s="52">
        <v>7329</v>
      </c>
      <c r="U418" s="52">
        <v>326</v>
      </c>
      <c r="V418" s="52">
        <v>8011</v>
      </c>
      <c r="W418" s="52"/>
      <c r="X418" s="52"/>
      <c r="Y418" s="110" t="s">
        <v>69</v>
      </c>
      <c r="Z418" s="110" t="s">
        <v>69</v>
      </c>
      <c r="AA418" s="110" t="s">
        <v>65</v>
      </c>
      <c r="AB418" s="110" t="s">
        <v>65</v>
      </c>
      <c r="AC418" s="56">
        <v>1880</v>
      </c>
      <c r="AD418" s="62" t="s">
        <v>73</v>
      </c>
      <c r="AE418" s="62" t="s">
        <v>73</v>
      </c>
      <c r="AF418" s="52"/>
      <c r="AG418" s="52"/>
      <c r="AH418" s="106"/>
      <c r="AI418" s="59" t="s">
        <v>76</v>
      </c>
      <c r="AJ418" s="69" t="s">
        <v>9</v>
      </c>
      <c r="AK418" s="34" t="s">
        <v>9</v>
      </c>
      <c r="AL418" s="38" t="s">
        <v>9</v>
      </c>
      <c r="AM418" s="39"/>
      <c r="AN418" s="115"/>
      <c r="AO418" s="26" t="s">
        <v>9</v>
      </c>
      <c r="AQ418" s="5"/>
      <c r="AS418" s="37"/>
      <c r="AT418" s="30"/>
      <c r="BE418" s="2" t="s">
        <v>9</v>
      </c>
      <c r="BF418" s="2" t="s">
        <v>9</v>
      </c>
      <c r="BG418" s="2" t="s">
        <v>9</v>
      </c>
      <c r="BI418" s="2" t="s">
        <v>9</v>
      </c>
      <c r="BJ418" s="2" t="s">
        <v>9</v>
      </c>
      <c r="BK418" s="2" t="s">
        <v>9</v>
      </c>
    </row>
    <row r="419" spans="1:66" x14ac:dyDescent="0.25">
      <c r="A419" s="50">
        <v>408</v>
      </c>
      <c r="B419" s="50"/>
      <c r="C419" s="50" t="str">
        <f t="shared" si="122"/>
        <v>167_6_923</v>
      </c>
      <c r="D419" s="50">
        <v>1</v>
      </c>
      <c r="E419" s="51"/>
      <c r="F419" s="76" t="str">
        <f t="shared" si="121"/>
        <v>167_6</v>
      </c>
      <c r="G419" s="80">
        <v>167</v>
      </c>
      <c r="H419" s="52">
        <v>6</v>
      </c>
      <c r="I419" s="52">
        <v>923</v>
      </c>
      <c r="J419" s="53">
        <v>923</v>
      </c>
      <c r="K419" s="54">
        <v>923</v>
      </c>
      <c r="L419" s="54">
        <v>923</v>
      </c>
      <c r="M419" s="54"/>
      <c r="N419" s="54"/>
      <c r="O419" s="55"/>
      <c r="P419" s="55"/>
      <c r="Q419" s="55"/>
      <c r="R419" s="55"/>
      <c r="S419" s="52"/>
      <c r="T419" s="52">
        <v>9126</v>
      </c>
      <c r="U419" s="52">
        <v>439</v>
      </c>
      <c r="V419" s="52">
        <v>9946</v>
      </c>
      <c r="W419" s="52"/>
      <c r="X419" s="52"/>
      <c r="Y419" s="110" t="s">
        <v>69</v>
      </c>
      <c r="Z419" s="110" t="s">
        <v>69</v>
      </c>
      <c r="AA419" s="110" t="s">
        <v>71</v>
      </c>
      <c r="AB419" s="110" t="s">
        <v>68</v>
      </c>
      <c r="AC419" s="56">
        <v>1100</v>
      </c>
      <c r="AD419" s="62" t="s">
        <v>73</v>
      </c>
      <c r="AE419" s="62" t="s">
        <v>73</v>
      </c>
      <c r="AF419" s="52" t="s">
        <v>81</v>
      </c>
      <c r="AG419" s="52"/>
      <c r="AH419" s="106"/>
      <c r="AI419" s="59" t="s">
        <v>76</v>
      </c>
      <c r="AJ419" s="69" t="s">
        <v>9</v>
      </c>
      <c r="AK419" s="34" t="s">
        <v>9</v>
      </c>
      <c r="AL419" s="38" t="s">
        <v>9</v>
      </c>
      <c r="AM419" s="39"/>
      <c r="AN419" s="115"/>
      <c r="AO419" s="26" t="s">
        <v>9</v>
      </c>
      <c r="AQ419" s="5"/>
      <c r="AS419" s="37"/>
      <c r="AT419" s="30"/>
      <c r="BE419" s="21" t="s">
        <v>10</v>
      </c>
      <c r="BF419" s="2" t="s">
        <v>9</v>
      </c>
      <c r="BG419" s="2" t="s">
        <v>9</v>
      </c>
      <c r="BI419" s="2" t="s">
        <v>9</v>
      </c>
      <c r="BJ419" s="2" t="s">
        <v>9</v>
      </c>
      <c r="BK419" s="2" t="s">
        <v>9</v>
      </c>
    </row>
    <row r="420" spans="1:66" x14ac:dyDescent="0.25">
      <c r="A420" s="50">
        <v>409</v>
      </c>
      <c r="B420" s="50"/>
      <c r="C420" s="50" t="str">
        <f t="shared" si="122"/>
        <v>167_7_3549</v>
      </c>
      <c r="D420" s="50">
        <v>1</v>
      </c>
      <c r="E420" s="51"/>
      <c r="F420" s="76" t="str">
        <f t="shared" si="121"/>
        <v>167_7</v>
      </c>
      <c r="G420" s="80">
        <v>167</v>
      </c>
      <c r="H420" s="52">
        <v>7</v>
      </c>
      <c r="I420" s="52">
        <v>3549</v>
      </c>
      <c r="J420" s="53">
        <v>3549</v>
      </c>
      <c r="K420" s="54">
        <v>3549</v>
      </c>
      <c r="L420" s="54">
        <v>3549</v>
      </c>
      <c r="M420" s="54"/>
      <c r="N420" s="54"/>
      <c r="O420" s="55"/>
      <c r="P420" s="55"/>
      <c r="Q420" s="55"/>
      <c r="R420" s="55"/>
      <c r="S420" s="52"/>
      <c r="T420" s="52">
        <v>3852</v>
      </c>
      <c r="U420" s="52">
        <v>213</v>
      </c>
      <c r="V420" s="52">
        <v>4090</v>
      </c>
      <c r="W420" s="52"/>
      <c r="X420" s="52"/>
      <c r="Y420" s="110" t="s">
        <v>67</v>
      </c>
      <c r="Z420" s="110" t="s">
        <v>66</v>
      </c>
      <c r="AA420" s="110" t="s">
        <v>71</v>
      </c>
      <c r="AB420" s="110" t="s">
        <v>68</v>
      </c>
      <c r="AC420" s="56">
        <v>554</v>
      </c>
      <c r="AD420" s="62" t="s">
        <v>73</v>
      </c>
      <c r="AE420" s="62" t="s">
        <v>73</v>
      </c>
      <c r="AF420" s="52" t="s">
        <v>81</v>
      </c>
      <c r="AG420" s="52"/>
      <c r="AH420" s="106"/>
      <c r="AI420" s="59" t="s">
        <v>75</v>
      </c>
      <c r="AJ420" s="69" t="s">
        <v>9</v>
      </c>
      <c r="AK420" s="34" t="s">
        <v>9</v>
      </c>
      <c r="AL420" s="38" t="s">
        <v>9</v>
      </c>
      <c r="AM420" s="39"/>
      <c r="AN420" s="115"/>
      <c r="AO420" s="26" t="s">
        <v>9</v>
      </c>
      <c r="AQ420" s="5"/>
      <c r="AS420" s="37"/>
      <c r="AT420" s="30"/>
      <c r="BE420" s="21" t="s">
        <v>10</v>
      </c>
      <c r="BF420" s="2" t="s">
        <v>9</v>
      </c>
      <c r="BG420" s="2" t="s">
        <v>9</v>
      </c>
      <c r="BI420" s="2" t="s">
        <v>9</v>
      </c>
      <c r="BJ420" s="2" t="s">
        <v>9</v>
      </c>
      <c r="BK420" s="2" t="s">
        <v>9</v>
      </c>
    </row>
    <row r="421" spans="1:66" x14ac:dyDescent="0.25">
      <c r="A421" s="50">
        <v>410</v>
      </c>
      <c r="B421" s="50"/>
      <c r="C421" s="50" t="str">
        <f t="shared" si="122"/>
        <v>167_8_5650</v>
      </c>
      <c r="D421" s="50">
        <v>1</v>
      </c>
      <c r="E421" s="51"/>
      <c r="F421" s="76" t="str">
        <f t="shared" si="121"/>
        <v>167_8</v>
      </c>
      <c r="G421" s="80">
        <v>167</v>
      </c>
      <c r="H421" s="52">
        <v>8</v>
      </c>
      <c r="I421" s="52">
        <v>5650</v>
      </c>
      <c r="J421" s="53">
        <v>5650</v>
      </c>
      <c r="K421" s="54">
        <v>5650</v>
      </c>
      <c r="L421" s="54">
        <v>5650</v>
      </c>
      <c r="M421" s="54"/>
      <c r="N421" s="54"/>
      <c r="O421" s="55"/>
      <c r="P421" s="55"/>
      <c r="Q421" s="55"/>
      <c r="R421" s="55"/>
      <c r="S421" s="52"/>
      <c r="T421" s="52">
        <v>1445</v>
      </c>
      <c r="U421" s="52">
        <v>145</v>
      </c>
      <c r="V421" s="52">
        <v>1602</v>
      </c>
      <c r="W421" s="52"/>
      <c r="X421" s="52"/>
      <c r="Y421" s="110" t="s">
        <v>64</v>
      </c>
      <c r="Z421" s="110" t="s">
        <v>66</v>
      </c>
      <c r="AA421" s="110" t="s">
        <v>68</v>
      </c>
      <c r="AB421" s="110" t="s">
        <v>68</v>
      </c>
      <c r="AC421" s="56">
        <v>240</v>
      </c>
      <c r="AD421" s="62" t="s">
        <v>73</v>
      </c>
      <c r="AE421" s="62" t="s">
        <v>73</v>
      </c>
      <c r="AF421" s="52"/>
      <c r="AG421" s="52"/>
      <c r="AH421" s="106"/>
      <c r="AI421" s="59" t="s">
        <v>75</v>
      </c>
      <c r="AJ421" s="69" t="s">
        <v>9</v>
      </c>
      <c r="AK421" s="34" t="s">
        <v>9</v>
      </c>
      <c r="AL421" s="38" t="s">
        <v>9</v>
      </c>
      <c r="AM421" s="39"/>
      <c r="AN421" s="115"/>
      <c r="AO421" s="26" t="s">
        <v>9</v>
      </c>
      <c r="AQ421" s="5"/>
      <c r="AS421" s="37"/>
      <c r="AT421" s="30"/>
      <c r="BE421" s="2" t="s">
        <v>9</v>
      </c>
      <c r="BF421" s="2" t="s">
        <v>9</v>
      </c>
      <c r="BG421" s="2" t="s">
        <v>9</v>
      </c>
      <c r="BI421" s="2" t="s">
        <v>9</v>
      </c>
      <c r="BJ421" s="2" t="s">
        <v>9</v>
      </c>
      <c r="BK421" s="2" t="s">
        <v>9</v>
      </c>
    </row>
    <row r="422" spans="1:66" x14ac:dyDescent="0.25">
      <c r="A422" s="50">
        <v>411</v>
      </c>
      <c r="B422" s="50"/>
      <c r="C422" s="50" t="str">
        <f t="shared" si="122"/>
        <v>167_9_2727</v>
      </c>
      <c r="D422" s="50">
        <v>1</v>
      </c>
      <c r="E422" s="51"/>
      <c r="F422" s="76" t="str">
        <f t="shared" si="121"/>
        <v>167_9</v>
      </c>
      <c r="G422" s="80">
        <v>167</v>
      </c>
      <c r="H422" s="52">
        <v>9</v>
      </c>
      <c r="I422" s="52">
        <v>2727</v>
      </c>
      <c r="J422" s="53">
        <v>2727</v>
      </c>
      <c r="K422" s="54">
        <v>2727</v>
      </c>
      <c r="L422" s="54">
        <v>2727</v>
      </c>
      <c r="M422" s="54"/>
      <c r="N422" s="54"/>
      <c r="O422" s="55"/>
      <c r="P422" s="55"/>
      <c r="Q422" s="55"/>
      <c r="R422" s="55"/>
      <c r="S422" s="52"/>
      <c r="T422" s="52">
        <v>1445</v>
      </c>
      <c r="U422" s="52">
        <v>145</v>
      </c>
      <c r="V422" s="52">
        <v>1602</v>
      </c>
      <c r="W422" s="52"/>
      <c r="X422" s="52"/>
      <c r="Y422" s="110" t="s">
        <v>64</v>
      </c>
      <c r="Z422" s="110" t="s">
        <v>66</v>
      </c>
      <c r="AA422" s="110" t="s">
        <v>65</v>
      </c>
      <c r="AB422" s="110" t="s">
        <v>68</v>
      </c>
      <c r="AC422" s="56">
        <v>200</v>
      </c>
      <c r="AD422" s="62" t="s">
        <v>73</v>
      </c>
      <c r="AE422" s="62" t="s">
        <v>73</v>
      </c>
      <c r="AF422" s="52"/>
      <c r="AG422" s="52"/>
      <c r="AH422" s="106"/>
      <c r="AI422" s="59" t="s">
        <v>75</v>
      </c>
      <c r="AJ422" s="69" t="s">
        <v>9</v>
      </c>
      <c r="AK422" s="34" t="s">
        <v>9</v>
      </c>
      <c r="AL422" s="38" t="s">
        <v>9</v>
      </c>
      <c r="AM422" s="39"/>
      <c r="AN422" s="115"/>
      <c r="AO422" s="26" t="s">
        <v>9</v>
      </c>
      <c r="AQ422" s="5"/>
      <c r="AS422" s="37"/>
      <c r="AT422" s="30"/>
      <c r="BE422" s="2" t="s">
        <v>9</v>
      </c>
      <c r="BF422" s="2" t="s">
        <v>9</v>
      </c>
      <c r="BG422" s="2" t="s">
        <v>9</v>
      </c>
      <c r="BI422" s="2" t="s">
        <v>9</v>
      </c>
      <c r="BJ422" s="2" t="s">
        <v>9</v>
      </c>
      <c r="BK422" s="2" t="s">
        <v>9</v>
      </c>
    </row>
    <row r="423" spans="1:66" x14ac:dyDescent="0.25">
      <c r="A423" s="50">
        <v>412</v>
      </c>
      <c r="B423" s="50"/>
      <c r="C423" s="50" t="str">
        <f t="shared" si="122"/>
        <v>167_10_4086</v>
      </c>
      <c r="D423" s="50">
        <v>1</v>
      </c>
      <c r="E423" s="51"/>
      <c r="F423" s="76" t="str">
        <f t="shared" si="121"/>
        <v>167_10</v>
      </c>
      <c r="G423" s="80">
        <v>167</v>
      </c>
      <c r="H423" s="52">
        <v>10</v>
      </c>
      <c r="I423" s="52">
        <v>4086</v>
      </c>
      <c r="J423" s="53">
        <v>4086</v>
      </c>
      <c r="K423" s="54">
        <v>4086</v>
      </c>
      <c r="L423" s="54">
        <v>4086</v>
      </c>
      <c r="M423" s="54"/>
      <c r="N423" s="54"/>
      <c r="O423" s="55"/>
      <c r="P423" s="55"/>
      <c r="Q423" s="55"/>
      <c r="R423" s="55"/>
      <c r="S423" s="52"/>
      <c r="T423" s="52">
        <v>1438</v>
      </c>
      <c r="U423" s="52">
        <v>125</v>
      </c>
      <c r="V423" s="52">
        <v>1497</v>
      </c>
      <c r="W423" s="52"/>
      <c r="X423" s="52"/>
      <c r="Y423" s="110" t="s">
        <v>64</v>
      </c>
      <c r="Z423" s="110" t="s">
        <v>66</v>
      </c>
      <c r="AA423" s="110" t="s">
        <v>65</v>
      </c>
      <c r="AB423" s="110" t="s">
        <v>68</v>
      </c>
      <c r="AC423" s="56">
        <v>196</v>
      </c>
      <c r="AD423" s="52"/>
      <c r="AE423" s="52"/>
      <c r="AF423" s="52"/>
      <c r="AG423" s="52"/>
      <c r="AH423" s="106"/>
      <c r="AI423" s="59" t="s">
        <v>75</v>
      </c>
      <c r="AJ423" s="69" t="s">
        <v>9</v>
      </c>
      <c r="AK423" s="34" t="s">
        <v>9</v>
      </c>
      <c r="AL423" s="38" t="s">
        <v>9</v>
      </c>
      <c r="AM423" s="39"/>
      <c r="AN423" s="115"/>
      <c r="AO423" s="26" t="s">
        <v>9</v>
      </c>
      <c r="AQ423" s="5"/>
      <c r="AS423" s="37"/>
      <c r="AT423" s="30"/>
      <c r="BE423" s="2" t="s">
        <v>9</v>
      </c>
      <c r="BF423" s="21" t="s">
        <v>10</v>
      </c>
      <c r="BG423" s="21" t="s">
        <v>10</v>
      </c>
      <c r="BI423" s="2" t="s">
        <v>9</v>
      </c>
      <c r="BJ423" s="21" t="s">
        <v>10</v>
      </c>
      <c r="BK423" s="21" t="s">
        <v>10</v>
      </c>
    </row>
    <row r="424" spans="1:66" x14ac:dyDescent="0.25">
      <c r="A424" s="50">
        <v>413</v>
      </c>
      <c r="B424" s="50">
        <v>373</v>
      </c>
      <c r="C424" s="50" t="str">
        <f t="shared" si="122"/>
        <v>167_11_1310</v>
      </c>
      <c r="D424" s="50">
        <v>1</v>
      </c>
      <c r="E424" s="51">
        <f t="shared" ref="E424:E445" si="123">G424*10000+H424</f>
        <v>1670011</v>
      </c>
      <c r="F424" s="76" t="str">
        <f t="shared" si="121"/>
        <v>167_11</v>
      </c>
      <c r="G424" s="80">
        <v>167</v>
      </c>
      <c r="H424" s="52">
        <v>11</v>
      </c>
      <c r="I424" s="52">
        <v>1310</v>
      </c>
      <c r="J424" s="53" t="str">
        <f t="shared" ref="J424:J445" si="124">IF(F424=K424,"ok","huom!")</f>
        <v>ok</v>
      </c>
      <c r="K424" s="54" t="str">
        <f>CONCATENATE(L424,"_",M424)</f>
        <v>167_11</v>
      </c>
      <c r="L424" s="54">
        <v>167</v>
      </c>
      <c r="M424" s="54">
        <v>11</v>
      </c>
      <c r="N424" s="54">
        <v>1279</v>
      </c>
      <c r="O424" s="55">
        <v>1097</v>
      </c>
      <c r="P424" s="55">
        <v>78</v>
      </c>
      <c r="Q424" s="55">
        <v>615</v>
      </c>
      <c r="R424" s="55">
        <v>44</v>
      </c>
      <c r="S424" s="52">
        <v>0</v>
      </c>
      <c r="T424" s="56">
        <v>2117</v>
      </c>
      <c r="U424" s="56">
        <v>193</v>
      </c>
      <c r="V424" s="56">
        <v>2181</v>
      </c>
      <c r="W424" s="56">
        <v>1097</v>
      </c>
      <c r="X424" s="57">
        <v>0.78</v>
      </c>
      <c r="Y424" s="109"/>
      <c r="Z424" s="109"/>
      <c r="AA424" s="109"/>
      <c r="AB424" s="109"/>
      <c r="AC424" s="56">
        <v>164</v>
      </c>
      <c r="AD424" s="58" t="s">
        <v>34</v>
      </c>
      <c r="AE424" s="58" t="s">
        <v>34</v>
      </c>
      <c r="AF424" s="52" t="s">
        <v>35</v>
      </c>
      <c r="AG424" s="52" t="s">
        <v>36</v>
      </c>
      <c r="AH424" s="106"/>
      <c r="AI424" s="59"/>
      <c r="AJ424" s="68" t="s">
        <v>9</v>
      </c>
      <c r="AK424" t="s">
        <v>9</v>
      </c>
      <c r="AL424" s="39" t="s">
        <v>9</v>
      </c>
      <c r="AM424" s="117"/>
      <c r="AN424" s="115" t="s">
        <v>9</v>
      </c>
      <c r="AO424" s="30"/>
      <c r="AQ424" s="5"/>
      <c r="AS424" s="35"/>
      <c r="AT424" s="30" t="s">
        <v>9</v>
      </c>
      <c r="AU424" s="20"/>
      <c r="AV424" t="str">
        <f t="shared" ref="AV424:AV445" si="125">IF(X424="ei mallia","ei mallia",IF(X424&gt;0.599999,IF(W424&gt;999,"punainen",IF(AC424&gt;99,"punainen",IF(AD424="osa seud. yht","punainen","musta"))),"musta"))</f>
        <v>punainen</v>
      </c>
      <c r="AW424" t="str">
        <f t="shared" ref="AW424:AW445" si="126">IF(X424="ei mallia","ei mallia",IF(X424&gt;0.399999,IF(W424&gt;1999,"punainen",IF(AC424&gt;499,"punainen",IF(AE424="osa seud. yht","punainen","musta"))),"musta"))</f>
        <v>punainen</v>
      </c>
      <c r="AX424" t="str">
        <f t="shared" ref="AX424:AX445" si="127">IF(X424="ei mallia","ei mallia",IF(AY424&gt;20,"punainen","musta"))</f>
        <v>punainen</v>
      </c>
      <c r="AY424" s="31">
        <f t="shared" ref="AY424:AY445" si="128">SUM(AZ424:BC424)</f>
        <v>22</v>
      </c>
      <c r="AZ424" s="31">
        <f t="shared" ref="AZ424:AZ445" si="129">IF(X424&gt;0.59999,10,IF(X424&gt;0.39999,1,0))</f>
        <v>10</v>
      </c>
      <c r="BA424" s="31">
        <f t="shared" ref="BA424:BA445" si="130">IF(W424&gt;1999,10,IF(W424&gt;999,1,0))</f>
        <v>1</v>
      </c>
      <c r="BB424" s="31">
        <f t="shared" ref="BB424:BB445" si="131">IF(AC424&gt;499,10,IF(AC424&gt;99,1,0))</f>
        <v>1</v>
      </c>
      <c r="BC424" s="31">
        <f t="shared" ref="BC424:BC445" si="132">IF(AE424="osa seud. yht",10,IF(AD424="osa seud. yht",1,0))</f>
        <v>10</v>
      </c>
      <c r="BM424" s="29" t="s">
        <v>34</v>
      </c>
      <c r="BN424" s="29" t="s">
        <v>34</v>
      </c>
    </row>
    <row r="425" spans="1:66" x14ac:dyDescent="0.25">
      <c r="A425" s="50">
        <v>414</v>
      </c>
      <c r="B425" s="50">
        <v>374</v>
      </c>
      <c r="C425" s="50" t="str">
        <f t="shared" si="122"/>
        <v>167_12_6900</v>
      </c>
      <c r="D425" s="50">
        <v>1</v>
      </c>
      <c r="E425" s="51">
        <f t="shared" si="123"/>
        <v>1670012</v>
      </c>
      <c r="F425" s="76" t="str">
        <f t="shared" si="121"/>
        <v>167_12</v>
      </c>
      <c r="G425" s="80">
        <v>167</v>
      </c>
      <c r="H425" s="52">
        <v>12</v>
      </c>
      <c r="I425" s="52">
        <v>6900</v>
      </c>
      <c r="J425" s="53" t="str">
        <f t="shared" si="124"/>
        <v>ok</v>
      </c>
      <c r="K425" s="54" t="str">
        <f>CONCATENATE(L425,"_",M425)</f>
        <v>167_12</v>
      </c>
      <c r="L425" s="54">
        <v>167</v>
      </c>
      <c r="M425" s="54">
        <v>12</v>
      </c>
      <c r="N425" s="54">
        <v>6617</v>
      </c>
      <c r="O425" s="55">
        <v>479</v>
      </c>
      <c r="P425" s="55">
        <v>83</v>
      </c>
      <c r="Q425" s="55">
        <v>371</v>
      </c>
      <c r="R425" s="55">
        <v>64</v>
      </c>
      <c r="S425" s="52">
        <v>0</v>
      </c>
      <c r="T425" s="56">
        <v>710</v>
      </c>
      <c r="U425" s="56">
        <v>97</v>
      </c>
      <c r="V425" s="56">
        <v>729</v>
      </c>
      <c r="W425" s="56">
        <v>479</v>
      </c>
      <c r="X425" s="57">
        <v>0.83</v>
      </c>
      <c r="Y425" s="109"/>
      <c r="Z425" s="109"/>
      <c r="AA425" s="109"/>
      <c r="AB425" s="109"/>
      <c r="AC425" s="56">
        <v>109</v>
      </c>
      <c r="AD425" s="58" t="s">
        <v>34</v>
      </c>
      <c r="AE425" s="58" t="s">
        <v>34</v>
      </c>
      <c r="AF425" s="52" t="s">
        <v>35</v>
      </c>
      <c r="AG425" s="52"/>
      <c r="AH425" s="106"/>
      <c r="AI425" s="59"/>
      <c r="AJ425" s="68" t="s">
        <v>9</v>
      </c>
      <c r="AK425" t="s">
        <v>9</v>
      </c>
      <c r="AL425" s="39" t="s">
        <v>9</v>
      </c>
      <c r="AM425" s="117"/>
      <c r="AN425" s="115" t="s">
        <v>9</v>
      </c>
      <c r="AO425" s="30"/>
      <c r="AQ425" s="5"/>
      <c r="AS425" s="35"/>
      <c r="AT425" s="30" t="s">
        <v>9</v>
      </c>
      <c r="AU425" s="20"/>
      <c r="AV425" t="str">
        <f t="shared" si="125"/>
        <v>punainen</v>
      </c>
      <c r="AW425" t="str">
        <f t="shared" si="126"/>
        <v>punainen</v>
      </c>
      <c r="AX425" t="str">
        <f t="shared" si="127"/>
        <v>punainen</v>
      </c>
      <c r="AY425" s="31">
        <f t="shared" si="128"/>
        <v>21</v>
      </c>
      <c r="AZ425" s="31">
        <f t="shared" si="129"/>
        <v>10</v>
      </c>
      <c r="BA425" s="31">
        <f t="shared" si="130"/>
        <v>0</v>
      </c>
      <c r="BB425" s="31">
        <f t="shared" si="131"/>
        <v>1</v>
      </c>
      <c r="BC425" s="31">
        <f t="shared" si="132"/>
        <v>10</v>
      </c>
      <c r="BM425" s="29" t="s">
        <v>34</v>
      </c>
      <c r="BN425" s="29" t="s">
        <v>34</v>
      </c>
    </row>
    <row r="426" spans="1:66" x14ac:dyDescent="0.25">
      <c r="A426" s="50">
        <v>415</v>
      </c>
      <c r="B426" s="50">
        <v>375</v>
      </c>
      <c r="C426" s="50" t="str">
        <f t="shared" si="122"/>
        <v>167_13_4058</v>
      </c>
      <c r="D426" s="50">
        <v>1</v>
      </c>
      <c r="E426" s="51">
        <f t="shared" si="123"/>
        <v>1670013</v>
      </c>
      <c r="F426" s="76" t="str">
        <f t="shared" si="121"/>
        <v>167_13</v>
      </c>
      <c r="G426" s="80">
        <v>167</v>
      </c>
      <c r="H426" s="52">
        <v>13</v>
      </c>
      <c r="I426" s="52">
        <v>4058</v>
      </c>
      <c r="J426" s="53" t="str">
        <f t="shared" si="124"/>
        <v>ok</v>
      </c>
      <c r="K426" s="54" t="str">
        <f>CONCATENATE(L426,"_",M426)</f>
        <v>167_13</v>
      </c>
      <c r="L426" s="54">
        <v>167</v>
      </c>
      <c r="M426" s="54">
        <v>13</v>
      </c>
      <c r="N426" s="54">
        <v>8014</v>
      </c>
      <c r="O426" s="55">
        <v>599</v>
      </c>
      <c r="P426" s="55">
        <v>91</v>
      </c>
      <c r="Q426" s="55">
        <v>438</v>
      </c>
      <c r="R426" s="55">
        <v>67</v>
      </c>
      <c r="S426" s="52">
        <v>0</v>
      </c>
      <c r="T426" s="56">
        <v>710</v>
      </c>
      <c r="U426" s="56">
        <v>97</v>
      </c>
      <c r="V426" s="56">
        <v>729</v>
      </c>
      <c r="W426" s="56">
        <v>599</v>
      </c>
      <c r="X426" s="57">
        <v>0.91</v>
      </c>
      <c r="Y426" s="109"/>
      <c r="Z426" s="109"/>
      <c r="AA426" s="109"/>
      <c r="AB426" s="109"/>
      <c r="AC426" s="56">
        <v>105</v>
      </c>
      <c r="AD426" s="58" t="s">
        <v>34</v>
      </c>
      <c r="AE426" s="58" t="s">
        <v>34</v>
      </c>
      <c r="AF426" s="52" t="s">
        <v>35</v>
      </c>
      <c r="AG426" s="52"/>
      <c r="AH426" s="106"/>
      <c r="AI426" s="59"/>
      <c r="AJ426" s="68" t="s">
        <v>9</v>
      </c>
      <c r="AK426" t="s">
        <v>9</v>
      </c>
      <c r="AL426" s="39" t="s">
        <v>9</v>
      </c>
      <c r="AM426" s="117"/>
      <c r="AN426" s="115" t="s">
        <v>9</v>
      </c>
      <c r="AO426" s="30"/>
      <c r="AQ426" s="5"/>
      <c r="AS426" s="35"/>
      <c r="AT426" s="30" t="s">
        <v>9</v>
      </c>
      <c r="AU426" s="20"/>
      <c r="AV426" t="str">
        <f t="shared" si="125"/>
        <v>punainen</v>
      </c>
      <c r="AW426" t="str">
        <f t="shared" si="126"/>
        <v>punainen</v>
      </c>
      <c r="AX426" t="str">
        <f t="shared" si="127"/>
        <v>punainen</v>
      </c>
      <c r="AY426" s="31">
        <f t="shared" si="128"/>
        <v>21</v>
      </c>
      <c r="AZ426" s="31">
        <f t="shared" si="129"/>
        <v>10</v>
      </c>
      <c r="BA426" s="31">
        <f t="shared" si="130"/>
        <v>0</v>
      </c>
      <c r="BB426" s="31">
        <f t="shared" si="131"/>
        <v>1</v>
      </c>
      <c r="BC426" s="31">
        <f t="shared" si="132"/>
        <v>10</v>
      </c>
      <c r="BM426" s="29" t="s">
        <v>34</v>
      </c>
      <c r="BN426" s="29" t="s">
        <v>34</v>
      </c>
    </row>
    <row r="427" spans="1:66" x14ac:dyDescent="0.25">
      <c r="A427" s="50">
        <v>416</v>
      </c>
      <c r="B427" s="50">
        <v>376</v>
      </c>
      <c r="C427" s="50" t="str">
        <f t="shared" si="122"/>
        <v>167_14_4209</v>
      </c>
      <c r="D427" s="50">
        <v>1</v>
      </c>
      <c r="E427" s="51">
        <f t="shared" si="123"/>
        <v>1670014</v>
      </c>
      <c r="F427" s="76" t="str">
        <f t="shared" si="121"/>
        <v>167_14</v>
      </c>
      <c r="G427" s="80">
        <v>167</v>
      </c>
      <c r="H427" s="52">
        <v>14</v>
      </c>
      <c r="I427" s="52">
        <v>4209</v>
      </c>
      <c r="J427" s="53" t="str">
        <f t="shared" si="124"/>
        <v>huom!</v>
      </c>
      <c r="K427" s="54"/>
      <c r="L427" s="54"/>
      <c r="M427" s="54"/>
      <c r="N427" s="54"/>
      <c r="O427" s="55">
        <v>599</v>
      </c>
      <c r="P427" s="55">
        <v>91</v>
      </c>
      <c r="Q427" s="55">
        <v>438</v>
      </c>
      <c r="R427" s="55">
        <v>67</v>
      </c>
      <c r="S427" s="52">
        <v>0</v>
      </c>
      <c r="T427" s="56">
        <v>710</v>
      </c>
      <c r="U427" s="56">
        <v>97</v>
      </c>
      <c r="V427" s="56">
        <v>729</v>
      </c>
      <c r="W427" s="56">
        <v>599</v>
      </c>
      <c r="X427" s="57">
        <v>0.91</v>
      </c>
      <c r="Y427" s="109"/>
      <c r="Z427" s="109"/>
      <c r="AA427" s="109"/>
      <c r="AB427" s="109"/>
      <c r="AC427" s="56">
        <v>102</v>
      </c>
      <c r="AD427" s="58" t="s">
        <v>34</v>
      </c>
      <c r="AE427" s="58" t="s">
        <v>34</v>
      </c>
      <c r="AF427" s="52" t="s">
        <v>35</v>
      </c>
      <c r="AG427" s="52"/>
      <c r="AH427" s="106"/>
      <c r="AI427" s="59"/>
      <c r="AJ427" s="68" t="s">
        <v>9</v>
      </c>
      <c r="AK427" t="s">
        <v>9</v>
      </c>
      <c r="AL427" s="39" t="s">
        <v>9</v>
      </c>
      <c r="AM427" s="117"/>
      <c r="AN427" s="115" t="s">
        <v>9</v>
      </c>
      <c r="AO427" s="30"/>
      <c r="AQ427" s="5"/>
      <c r="AS427" s="35"/>
      <c r="AT427" s="30" t="s">
        <v>9</v>
      </c>
      <c r="AU427" s="20"/>
      <c r="AV427" t="str">
        <f t="shared" si="125"/>
        <v>punainen</v>
      </c>
      <c r="AW427" t="str">
        <f t="shared" si="126"/>
        <v>punainen</v>
      </c>
      <c r="AX427" t="str">
        <f t="shared" si="127"/>
        <v>punainen</v>
      </c>
      <c r="AY427" s="31">
        <f t="shared" si="128"/>
        <v>21</v>
      </c>
      <c r="AZ427" s="31">
        <f t="shared" si="129"/>
        <v>10</v>
      </c>
      <c r="BA427" s="31">
        <f t="shared" si="130"/>
        <v>0</v>
      </c>
      <c r="BB427" s="31">
        <f t="shared" si="131"/>
        <v>1</v>
      </c>
      <c r="BC427" s="31">
        <f t="shared" si="132"/>
        <v>10</v>
      </c>
      <c r="BM427" s="29" t="s">
        <v>34</v>
      </c>
      <c r="BN427" s="29" t="s">
        <v>34</v>
      </c>
    </row>
    <row r="428" spans="1:66" x14ac:dyDescent="0.25">
      <c r="A428" s="50">
        <v>417</v>
      </c>
      <c r="B428" s="50">
        <v>377</v>
      </c>
      <c r="C428" s="50" t="str">
        <f t="shared" si="122"/>
        <v>167_15_3337</v>
      </c>
      <c r="D428" s="50">
        <v>1</v>
      </c>
      <c r="E428" s="51">
        <f t="shared" si="123"/>
        <v>1670015</v>
      </c>
      <c r="F428" s="76" t="str">
        <f t="shared" si="121"/>
        <v>167_15</v>
      </c>
      <c r="G428" s="80">
        <v>167</v>
      </c>
      <c r="H428" s="52">
        <v>15</v>
      </c>
      <c r="I428" s="52">
        <v>3337</v>
      </c>
      <c r="J428" s="53" t="str">
        <f t="shared" si="124"/>
        <v>ok</v>
      </c>
      <c r="K428" s="54" t="str">
        <f>CONCATENATE(L428,"_",M428)</f>
        <v>167_15</v>
      </c>
      <c r="L428" s="54">
        <v>167</v>
      </c>
      <c r="M428" s="54">
        <v>15</v>
      </c>
      <c r="N428" s="54">
        <v>3249</v>
      </c>
      <c r="O428" s="55">
        <v>573</v>
      </c>
      <c r="P428" s="55">
        <v>85</v>
      </c>
      <c r="Q428" s="55">
        <v>396</v>
      </c>
      <c r="R428" s="55">
        <v>58</v>
      </c>
      <c r="S428" s="52">
        <v>0</v>
      </c>
      <c r="T428" s="56">
        <v>1138</v>
      </c>
      <c r="U428" s="56">
        <v>197</v>
      </c>
      <c r="V428" s="56">
        <v>1226</v>
      </c>
      <c r="W428" s="56">
        <v>573</v>
      </c>
      <c r="X428" s="57">
        <v>0.85</v>
      </c>
      <c r="Y428" s="109"/>
      <c r="Z428" s="109"/>
      <c r="AA428" s="109"/>
      <c r="AB428" s="109"/>
      <c r="AC428" s="56">
        <v>108</v>
      </c>
      <c r="AD428" s="58" t="s">
        <v>34</v>
      </c>
      <c r="AE428" s="58" t="s">
        <v>34</v>
      </c>
      <c r="AF428" s="52" t="s">
        <v>35</v>
      </c>
      <c r="AG428" s="52"/>
      <c r="AH428" s="106"/>
      <c r="AI428" s="59"/>
      <c r="AJ428" s="68" t="s">
        <v>9</v>
      </c>
      <c r="AK428" t="s">
        <v>9</v>
      </c>
      <c r="AL428" s="30" t="s">
        <v>9</v>
      </c>
      <c r="AM428" s="117"/>
      <c r="AN428" s="115" t="s">
        <v>9</v>
      </c>
      <c r="AO428" s="30"/>
      <c r="AQ428" s="5"/>
      <c r="AS428" s="35"/>
      <c r="AT428" s="30" t="s">
        <v>9</v>
      </c>
      <c r="AU428" s="20"/>
      <c r="AV428" t="str">
        <f t="shared" si="125"/>
        <v>punainen</v>
      </c>
      <c r="AW428" t="str">
        <f t="shared" si="126"/>
        <v>punainen</v>
      </c>
      <c r="AX428" t="str">
        <f t="shared" si="127"/>
        <v>punainen</v>
      </c>
      <c r="AY428" s="31">
        <f t="shared" si="128"/>
        <v>21</v>
      </c>
      <c r="AZ428" s="31">
        <f t="shared" si="129"/>
        <v>10</v>
      </c>
      <c r="BA428" s="31">
        <f t="shared" si="130"/>
        <v>0</v>
      </c>
      <c r="BB428" s="31">
        <f t="shared" si="131"/>
        <v>1</v>
      </c>
      <c r="BC428" s="31">
        <f t="shared" si="132"/>
        <v>10</v>
      </c>
      <c r="BM428" s="29" t="s">
        <v>34</v>
      </c>
      <c r="BN428" s="29" t="s">
        <v>34</v>
      </c>
    </row>
    <row r="429" spans="1:66" x14ac:dyDescent="0.25">
      <c r="A429" s="50">
        <v>418</v>
      </c>
      <c r="B429" s="50">
        <v>378</v>
      </c>
      <c r="C429" s="50" t="str">
        <f t="shared" si="122"/>
        <v>170_3_5030</v>
      </c>
      <c r="D429" s="50">
        <v>1</v>
      </c>
      <c r="E429" s="51">
        <f t="shared" si="123"/>
        <v>1700003</v>
      </c>
      <c r="F429" s="76" t="str">
        <f t="shared" si="121"/>
        <v>170_3</v>
      </c>
      <c r="G429" s="80">
        <v>170</v>
      </c>
      <c r="H429" s="52">
        <v>3</v>
      </c>
      <c r="I429" s="52">
        <v>5030</v>
      </c>
      <c r="J429" s="53" t="str">
        <f t="shared" si="124"/>
        <v>ok</v>
      </c>
      <c r="K429" s="54" t="str">
        <f>CONCATENATE(L429,"_",M429)</f>
        <v>170_3</v>
      </c>
      <c r="L429" s="54">
        <v>170</v>
      </c>
      <c r="M429" s="54">
        <v>3</v>
      </c>
      <c r="N429" s="54">
        <v>6578</v>
      </c>
      <c r="O429" s="55">
        <v>1806</v>
      </c>
      <c r="P429" s="55">
        <v>29</v>
      </c>
      <c r="Q429" s="55">
        <v>742</v>
      </c>
      <c r="R429" s="55">
        <v>12</v>
      </c>
      <c r="S429" s="52">
        <v>0</v>
      </c>
      <c r="T429" s="56">
        <v>12842</v>
      </c>
      <c r="U429" s="56">
        <v>615</v>
      </c>
      <c r="V429" s="56">
        <v>13995</v>
      </c>
      <c r="W429" s="56">
        <v>1806</v>
      </c>
      <c r="X429" s="57">
        <v>0.28999999999999998</v>
      </c>
      <c r="Y429" s="109"/>
      <c r="Z429" s="109"/>
      <c r="AA429" s="109"/>
      <c r="AB429" s="109"/>
      <c r="AC429" s="56">
        <v>3414</v>
      </c>
      <c r="AD429" s="52" t="s">
        <v>35</v>
      </c>
      <c r="AE429" s="52" t="s">
        <v>35</v>
      </c>
      <c r="AF429" s="52" t="s">
        <v>36</v>
      </c>
      <c r="AG429" s="52" t="s">
        <v>36</v>
      </c>
      <c r="AH429" s="106"/>
      <c r="AI429" s="59"/>
      <c r="AJ429" s="68" t="s">
        <v>9</v>
      </c>
      <c r="AK429" t="s">
        <v>10</v>
      </c>
      <c r="AL429" s="30" t="s">
        <v>10</v>
      </c>
      <c r="AM429" s="117"/>
      <c r="AN429" s="115" t="s">
        <v>10</v>
      </c>
      <c r="AO429" s="30"/>
      <c r="AQ429" s="5"/>
      <c r="AS429" s="35"/>
      <c r="AT429" s="30" t="s">
        <v>10</v>
      </c>
      <c r="AU429" s="20"/>
      <c r="AV429" t="str">
        <f t="shared" si="125"/>
        <v>musta</v>
      </c>
      <c r="AW429" t="str">
        <f t="shared" si="126"/>
        <v>musta</v>
      </c>
      <c r="AX429" t="str">
        <f t="shared" si="127"/>
        <v>musta</v>
      </c>
      <c r="AY429" s="31">
        <f t="shared" si="128"/>
        <v>11</v>
      </c>
      <c r="AZ429" s="31">
        <f t="shared" si="129"/>
        <v>0</v>
      </c>
      <c r="BA429" s="31">
        <f t="shared" si="130"/>
        <v>1</v>
      </c>
      <c r="BB429" s="31">
        <f t="shared" si="131"/>
        <v>10</v>
      </c>
      <c r="BC429" s="31">
        <f t="shared" si="132"/>
        <v>0</v>
      </c>
      <c r="BM429" s="2" t="s">
        <v>35</v>
      </c>
      <c r="BN429" s="2" t="s">
        <v>35</v>
      </c>
    </row>
    <row r="430" spans="1:66" x14ac:dyDescent="0.25">
      <c r="A430" s="50">
        <v>419</v>
      </c>
      <c r="B430" s="50">
        <v>379</v>
      </c>
      <c r="C430" s="50" t="str">
        <f t="shared" si="122"/>
        <v>170_4_1641</v>
      </c>
      <c r="D430" s="50">
        <v>1</v>
      </c>
      <c r="E430" s="51">
        <f t="shared" si="123"/>
        <v>1700004</v>
      </c>
      <c r="F430" s="76" t="str">
        <f t="shared" si="121"/>
        <v>170_4</v>
      </c>
      <c r="G430" s="80">
        <v>170</v>
      </c>
      <c r="H430" s="52">
        <v>4</v>
      </c>
      <c r="I430" s="52">
        <v>1641</v>
      </c>
      <c r="J430" s="53" t="str">
        <f t="shared" si="124"/>
        <v>huom!</v>
      </c>
      <c r="K430" s="54"/>
      <c r="L430" s="54"/>
      <c r="M430" s="54"/>
      <c r="N430" s="54"/>
      <c r="O430" s="55">
        <v>1806</v>
      </c>
      <c r="P430" s="55">
        <v>29</v>
      </c>
      <c r="Q430" s="55">
        <v>742</v>
      </c>
      <c r="R430" s="55">
        <v>12</v>
      </c>
      <c r="S430" s="52">
        <v>0</v>
      </c>
      <c r="T430" s="56">
        <v>7792</v>
      </c>
      <c r="U430" s="56">
        <v>491</v>
      </c>
      <c r="V430" s="56">
        <v>8539</v>
      </c>
      <c r="W430" s="56">
        <v>1806</v>
      </c>
      <c r="X430" s="57">
        <v>0.28999999999999998</v>
      </c>
      <c r="Y430" s="109"/>
      <c r="Z430" s="109"/>
      <c r="AA430" s="109"/>
      <c r="AB430" s="109"/>
      <c r="AC430" s="56">
        <v>2864</v>
      </c>
      <c r="AD430" s="52" t="s">
        <v>35</v>
      </c>
      <c r="AE430" s="52" t="s">
        <v>35</v>
      </c>
      <c r="AF430" s="52" t="s">
        <v>35</v>
      </c>
      <c r="AG430" s="52" t="s">
        <v>36</v>
      </c>
      <c r="AH430" s="106"/>
      <c r="AI430" s="59"/>
      <c r="AJ430" s="68" t="s">
        <v>9</v>
      </c>
      <c r="AK430" t="s">
        <v>10</v>
      </c>
      <c r="AL430" s="30" t="s">
        <v>9</v>
      </c>
      <c r="AM430" s="117"/>
      <c r="AN430" s="115" t="s">
        <v>9</v>
      </c>
      <c r="AO430" s="30"/>
      <c r="AQ430" s="5"/>
      <c r="AS430" s="35"/>
      <c r="AT430" s="30" t="s">
        <v>10</v>
      </c>
      <c r="AU430" s="20"/>
      <c r="AV430" t="str">
        <f t="shared" si="125"/>
        <v>musta</v>
      </c>
      <c r="AW430" t="str">
        <f t="shared" si="126"/>
        <v>musta</v>
      </c>
      <c r="AX430" t="str">
        <f t="shared" si="127"/>
        <v>musta</v>
      </c>
      <c r="AY430" s="31">
        <f t="shared" si="128"/>
        <v>11</v>
      </c>
      <c r="AZ430" s="31">
        <f t="shared" si="129"/>
        <v>0</v>
      </c>
      <c r="BA430" s="31">
        <f t="shared" si="130"/>
        <v>1</v>
      </c>
      <c r="BB430" s="31">
        <f t="shared" si="131"/>
        <v>10</v>
      </c>
      <c r="BC430" s="31">
        <f t="shared" si="132"/>
        <v>0</v>
      </c>
      <c r="BM430" s="2" t="s">
        <v>35</v>
      </c>
      <c r="BN430" s="2" t="s">
        <v>35</v>
      </c>
    </row>
    <row r="431" spans="1:66" x14ac:dyDescent="0.25">
      <c r="A431" s="50">
        <v>420</v>
      </c>
      <c r="B431" s="50">
        <v>380</v>
      </c>
      <c r="C431" s="50" t="str">
        <f t="shared" si="122"/>
        <v>170_5_6610</v>
      </c>
      <c r="D431" s="50">
        <v>1</v>
      </c>
      <c r="E431" s="51">
        <f t="shared" si="123"/>
        <v>1700005</v>
      </c>
      <c r="F431" s="76" t="str">
        <f t="shared" si="121"/>
        <v>170_5</v>
      </c>
      <c r="G431" s="80">
        <v>170</v>
      </c>
      <c r="H431" s="52">
        <v>5</v>
      </c>
      <c r="I431" s="52">
        <v>6610</v>
      </c>
      <c r="J431" s="53" t="str">
        <f t="shared" si="124"/>
        <v>ok</v>
      </c>
      <c r="K431" s="54" t="str">
        <f t="shared" ref="K431:K437" si="133">CONCATENATE(L431,"_",M431)</f>
        <v>170_5</v>
      </c>
      <c r="L431" s="54">
        <v>170</v>
      </c>
      <c r="M431" s="54">
        <v>5</v>
      </c>
      <c r="N431" s="54">
        <v>6573</v>
      </c>
      <c r="O431" s="55">
        <v>853</v>
      </c>
      <c r="P431" s="55">
        <v>30</v>
      </c>
      <c r="Q431" s="55">
        <v>290</v>
      </c>
      <c r="R431" s="55">
        <v>8</v>
      </c>
      <c r="S431" s="52">
        <v>0</v>
      </c>
      <c r="T431" s="56">
        <v>5803</v>
      </c>
      <c r="U431" s="56">
        <v>374</v>
      </c>
      <c r="V431" s="56">
        <v>6336</v>
      </c>
      <c r="W431" s="56">
        <v>853</v>
      </c>
      <c r="X431" s="57">
        <v>0.3</v>
      </c>
      <c r="Y431" s="109"/>
      <c r="Z431" s="109"/>
      <c r="AA431" s="109"/>
      <c r="AB431" s="109"/>
      <c r="AC431" s="56">
        <v>2947</v>
      </c>
      <c r="AD431" s="52" t="s">
        <v>35</v>
      </c>
      <c r="AE431" s="52" t="s">
        <v>35</v>
      </c>
      <c r="AF431" s="52" t="s">
        <v>35</v>
      </c>
      <c r="AG431" s="52" t="s">
        <v>36</v>
      </c>
      <c r="AH431" s="106"/>
      <c r="AI431" s="59"/>
      <c r="AJ431" s="68" t="s">
        <v>9</v>
      </c>
      <c r="AK431" t="s">
        <v>51</v>
      </c>
      <c r="AL431" s="30" t="s">
        <v>9</v>
      </c>
      <c r="AM431" s="117"/>
      <c r="AN431" s="115" t="s">
        <v>9</v>
      </c>
      <c r="AO431" s="30"/>
      <c r="AQ431" s="5"/>
      <c r="AS431" s="35"/>
      <c r="AT431" s="30" t="s">
        <v>51</v>
      </c>
      <c r="AU431" s="20"/>
      <c r="AV431" t="str">
        <f t="shared" si="125"/>
        <v>musta</v>
      </c>
      <c r="AW431" t="str">
        <f t="shared" si="126"/>
        <v>musta</v>
      </c>
      <c r="AX431" t="str">
        <f t="shared" si="127"/>
        <v>musta</v>
      </c>
      <c r="AY431" s="31">
        <f t="shared" si="128"/>
        <v>10</v>
      </c>
      <c r="AZ431" s="31">
        <f t="shared" si="129"/>
        <v>0</v>
      </c>
      <c r="BA431" s="31">
        <f t="shared" si="130"/>
        <v>0</v>
      </c>
      <c r="BB431" s="31">
        <f t="shared" si="131"/>
        <v>10</v>
      </c>
      <c r="BC431" s="31">
        <f t="shared" si="132"/>
        <v>0</v>
      </c>
      <c r="BM431" s="2" t="s">
        <v>35</v>
      </c>
      <c r="BN431" s="2" t="s">
        <v>35</v>
      </c>
    </row>
    <row r="432" spans="1:66" x14ac:dyDescent="0.25">
      <c r="A432" s="50">
        <v>421</v>
      </c>
      <c r="B432" s="50">
        <v>381</v>
      </c>
      <c r="C432" s="50" t="str">
        <f t="shared" si="122"/>
        <v>170_6_5698</v>
      </c>
      <c r="D432" s="50">
        <v>1</v>
      </c>
      <c r="E432" s="51">
        <f t="shared" si="123"/>
        <v>1700006</v>
      </c>
      <c r="F432" s="76" t="str">
        <f t="shared" si="121"/>
        <v>170_6</v>
      </c>
      <c r="G432" s="80">
        <v>170</v>
      </c>
      <c r="H432" s="52">
        <v>6</v>
      </c>
      <c r="I432" s="52">
        <v>5698</v>
      </c>
      <c r="J432" s="53" t="str">
        <f t="shared" si="124"/>
        <v>ok</v>
      </c>
      <c r="K432" s="54" t="str">
        <f t="shared" si="133"/>
        <v>170_6</v>
      </c>
      <c r="L432" s="54">
        <v>170</v>
      </c>
      <c r="M432" s="54">
        <v>6</v>
      </c>
      <c r="N432" s="54">
        <v>5611</v>
      </c>
      <c r="O432" s="55">
        <v>848</v>
      </c>
      <c r="P432" s="55">
        <v>64</v>
      </c>
      <c r="Q432" s="55">
        <v>67</v>
      </c>
      <c r="R432" s="55">
        <v>7</v>
      </c>
      <c r="S432" s="52">
        <v>0</v>
      </c>
      <c r="T432" s="56">
        <v>5381</v>
      </c>
      <c r="U432" s="56">
        <v>237</v>
      </c>
      <c r="V432" s="56">
        <v>5841</v>
      </c>
      <c r="W432" s="56">
        <v>848</v>
      </c>
      <c r="X432" s="57">
        <v>0.64</v>
      </c>
      <c r="Y432" s="109"/>
      <c r="Z432" s="109"/>
      <c r="AA432" s="109"/>
      <c r="AB432" s="109"/>
      <c r="AC432" s="56">
        <v>3693</v>
      </c>
      <c r="AD432" s="61" t="s">
        <v>34</v>
      </c>
      <c r="AE432" s="52" t="s">
        <v>35</v>
      </c>
      <c r="AF432" s="52" t="s">
        <v>35</v>
      </c>
      <c r="AG432" s="52" t="s">
        <v>36</v>
      </c>
      <c r="AH432" s="106"/>
      <c r="AI432" s="59"/>
      <c r="AJ432" s="68" t="s">
        <v>9</v>
      </c>
      <c r="AK432" t="s">
        <v>9</v>
      </c>
      <c r="AL432" s="30" t="s">
        <v>51</v>
      </c>
      <c r="AM432" s="117"/>
      <c r="AN432" s="115" t="s">
        <v>51</v>
      </c>
      <c r="AO432" s="30"/>
      <c r="AQ432" s="5"/>
      <c r="AS432" s="35"/>
      <c r="AT432" s="30" t="s">
        <v>9</v>
      </c>
      <c r="AU432" s="20"/>
      <c r="AV432" t="str">
        <f t="shared" si="125"/>
        <v>punainen</v>
      </c>
      <c r="AW432" t="str">
        <f t="shared" si="126"/>
        <v>punainen</v>
      </c>
      <c r="AX432" t="str">
        <f t="shared" si="127"/>
        <v>punainen</v>
      </c>
      <c r="AY432" s="31">
        <f t="shared" si="128"/>
        <v>21</v>
      </c>
      <c r="AZ432" s="31">
        <f t="shared" si="129"/>
        <v>10</v>
      </c>
      <c r="BA432" s="31">
        <f t="shared" si="130"/>
        <v>0</v>
      </c>
      <c r="BB432" s="31">
        <f t="shared" si="131"/>
        <v>10</v>
      </c>
      <c r="BC432" s="31">
        <f t="shared" si="132"/>
        <v>1</v>
      </c>
      <c r="BM432" s="2" t="s">
        <v>35</v>
      </c>
      <c r="BN432" s="2" t="s">
        <v>35</v>
      </c>
    </row>
    <row r="433" spans="1:66" x14ac:dyDescent="0.25">
      <c r="A433" s="50">
        <v>422</v>
      </c>
      <c r="B433" s="50">
        <v>382</v>
      </c>
      <c r="C433" s="50" t="str">
        <f t="shared" si="122"/>
        <v>170_7_2459</v>
      </c>
      <c r="D433" s="50">
        <v>1</v>
      </c>
      <c r="E433" s="51">
        <f t="shared" si="123"/>
        <v>1700007</v>
      </c>
      <c r="F433" s="76" t="str">
        <f t="shared" si="121"/>
        <v>170_7</v>
      </c>
      <c r="G433" s="80">
        <v>170</v>
      </c>
      <c r="H433" s="52">
        <v>7</v>
      </c>
      <c r="I433" s="52">
        <v>2459</v>
      </c>
      <c r="J433" s="53" t="str">
        <f t="shared" si="124"/>
        <v>ok</v>
      </c>
      <c r="K433" s="54" t="str">
        <f t="shared" si="133"/>
        <v>170_7</v>
      </c>
      <c r="L433" s="54">
        <v>170</v>
      </c>
      <c r="M433" s="54">
        <v>7</v>
      </c>
      <c r="N433" s="54">
        <v>2462</v>
      </c>
      <c r="O433" s="55">
        <v>344</v>
      </c>
      <c r="P433" s="55">
        <v>70</v>
      </c>
      <c r="Q433" s="55">
        <v>118</v>
      </c>
      <c r="R433" s="55">
        <v>24</v>
      </c>
      <c r="S433" s="52">
        <v>0</v>
      </c>
      <c r="T433" s="56">
        <v>3309</v>
      </c>
      <c r="U433" s="56">
        <v>147</v>
      </c>
      <c r="V433" s="56">
        <v>3488</v>
      </c>
      <c r="W433" s="56">
        <v>344</v>
      </c>
      <c r="X433" s="57">
        <v>0.7</v>
      </c>
      <c r="Y433" s="109"/>
      <c r="Z433" s="109"/>
      <c r="AA433" s="109"/>
      <c r="AB433" s="109"/>
      <c r="AC433" s="56">
        <v>3148</v>
      </c>
      <c r="AD433" s="61" t="s">
        <v>34</v>
      </c>
      <c r="AE433" s="52" t="s">
        <v>35</v>
      </c>
      <c r="AF433" s="52" t="s">
        <v>35</v>
      </c>
      <c r="AG433" s="52" t="s">
        <v>36</v>
      </c>
      <c r="AH433" s="106"/>
      <c r="AI433" s="59"/>
      <c r="AJ433" s="68" t="s">
        <v>9</v>
      </c>
      <c r="AK433" t="s">
        <v>9</v>
      </c>
      <c r="AL433" s="30" t="s">
        <v>9</v>
      </c>
      <c r="AM433" s="117"/>
      <c r="AN433" s="115" t="s">
        <v>9</v>
      </c>
      <c r="AO433" s="30"/>
      <c r="AQ433" s="5"/>
      <c r="AS433" s="35"/>
      <c r="AT433" s="30" t="s">
        <v>9</v>
      </c>
      <c r="AU433" s="20"/>
      <c r="AV433" t="str">
        <f t="shared" si="125"/>
        <v>punainen</v>
      </c>
      <c r="AW433" t="str">
        <f t="shared" si="126"/>
        <v>punainen</v>
      </c>
      <c r="AX433" t="str">
        <f t="shared" si="127"/>
        <v>punainen</v>
      </c>
      <c r="AY433" s="31">
        <f t="shared" si="128"/>
        <v>21</v>
      </c>
      <c r="AZ433" s="31">
        <f t="shared" si="129"/>
        <v>10</v>
      </c>
      <c r="BA433" s="31">
        <f t="shared" si="130"/>
        <v>0</v>
      </c>
      <c r="BB433" s="31">
        <f t="shared" si="131"/>
        <v>10</v>
      </c>
      <c r="BC433" s="31">
        <f t="shared" si="132"/>
        <v>1</v>
      </c>
      <c r="BM433" s="2" t="s">
        <v>35</v>
      </c>
      <c r="BN433" s="2" t="s">
        <v>35</v>
      </c>
    </row>
    <row r="434" spans="1:66" x14ac:dyDescent="0.25">
      <c r="A434" s="50">
        <v>423</v>
      </c>
      <c r="B434" s="50">
        <v>383</v>
      </c>
      <c r="C434" s="50" t="str">
        <f t="shared" si="122"/>
        <v>170_8_7395</v>
      </c>
      <c r="D434" s="50">
        <v>1</v>
      </c>
      <c r="E434" s="51">
        <f t="shared" si="123"/>
        <v>1700008</v>
      </c>
      <c r="F434" s="76" t="str">
        <f t="shared" si="121"/>
        <v>170_8</v>
      </c>
      <c r="G434" s="80">
        <v>170</v>
      </c>
      <c r="H434" s="52">
        <v>8</v>
      </c>
      <c r="I434" s="52">
        <v>7395</v>
      </c>
      <c r="J434" s="53" t="str">
        <f t="shared" si="124"/>
        <v>ok</v>
      </c>
      <c r="K434" s="54" t="str">
        <f t="shared" si="133"/>
        <v>170_8</v>
      </c>
      <c r="L434" s="54">
        <v>170</v>
      </c>
      <c r="M434" s="54">
        <v>8</v>
      </c>
      <c r="N434" s="54">
        <v>7390</v>
      </c>
      <c r="O434" s="55">
        <v>1098</v>
      </c>
      <c r="P434" s="55">
        <v>77</v>
      </c>
      <c r="Q434" s="55">
        <v>395</v>
      </c>
      <c r="R434" s="55">
        <v>19</v>
      </c>
      <c r="S434" s="52">
        <v>0</v>
      </c>
      <c r="T434" s="56">
        <v>2409</v>
      </c>
      <c r="U434" s="56">
        <v>160</v>
      </c>
      <c r="V434" s="56">
        <v>2643</v>
      </c>
      <c r="W434" s="56">
        <v>1098</v>
      </c>
      <c r="X434" s="57">
        <v>0.77</v>
      </c>
      <c r="Y434" s="109"/>
      <c r="Z434" s="109"/>
      <c r="AA434" s="109"/>
      <c r="AB434" s="109"/>
      <c r="AC434" s="56">
        <v>3996</v>
      </c>
      <c r="AD434" s="52" t="s">
        <v>35</v>
      </c>
      <c r="AE434" s="52" t="s">
        <v>35</v>
      </c>
      <c r="AF434" s="52" t="s">
        <v>35</v>
      </c>
      <c r="AG434" s="52"/>
      <c r="AH434" s="106"/>
      <c r="AI434" s="59"/>
      <c r="AJ434" s="68" t="s">
        <v>9</v>
      </c>
      <c r="AK434" t="s">
        <v>9</v>
      </c>
      <c r="AL434" s="30" t="s">
        <v>9</v>
      </c>
      <c r="AM434" s="117"/>
      <c r="AN434" s="115" t="s">
        <v>9</v>
      </c>
      <c r="AO434" s="30"/>
      <c r="AQ434" s="5"/>
      <c r="AS434" s="35"/>
      <c r="AT434" s="30" t="s">
        <v>9</v>
      </c>
      <c r="AU434" s="20"/>
      <c r="AV434" t="str">
        <f t="shared" si="125"/>
        <v>punainen</v>
      </c>
      <c r="AW434" t="str">
        <f t="shared" si="126"/>
        <v>punainen</v>
      </c>
      <c r="AX434" t="str">
        <f t="shared" si="127"/>
        <v>punainen</v>
      </c>
      <c r="AY434" s="31">
        <f t="shared" si="128"/>
        <v>21</v>
      </c>
      <c r="AZ434" s="31">
        <f t="shared" si="129"/>
        <v>10</v>
      </c>
      <c r="BA434" s="31">
        <f t="shared" si="130"/>
        <v>1</v>
      </c>
      <c r="BB434" s="31">
        <f t="shared" si="131"/>
        <v>10</v>
      </c>
      <c r="BC434" s="31">
        <f t="shared" si="132"/>
        <v>0</v>
      </c>
      <c r="BM434" s="2" t="s">
        <v>35</v>
      </c>
      <c r="BN434" s="2" t="s">
        <v>35</v>
      </c>
    </row>
    <row r="435" spans="1:66" x14ac:dyDescent="0.25">
      <c r="A435" s="50">
        <v>424</v>
      </c>
      <c r="B435" s="50">
        <v>384</v>
      </c>
      <c r="C435" s="50" t="str">
        <f t="shared" si="122"/>
        <v>170_9_4351</v>
      </c>
      <c r="D435" s="50">
        <v>1</v>
      </c>
      <c r="E435" s="51">
        <f t="shared" si="123"/>
        <v>1700009</v>
      </c>
      <c r="F435" s="76" t="str">
        <f t="shared" si="121"/>
        <v>170_9</v>
      </c>
      <c r="G435" s="80">
        <v>170</v>
      </c>
      <c r="H435" s="52">
        <v>9</v>
      </c>
      <c r="I435" s="52">
        <v>4351</v>
      </c>
      <c r="J435" s="53" t="str">
        <f t="shared" si="124"/>
        <v>ok</v>
      </c>
      <c r="K435" s="54" t="str">
        <f t="shared" si="133"/>
        <v>170_9</v>
      </c>
      <c r="L435" s="54">
        <v>170</v>
      </c>
      <c r="M435" s="54">
        <v>9</v>
      </c>
      <c r="N435" s="54">
        <v>4334</v>
      </c>
      <c r="O435" s="55">
        <v>2309</v>
      </c>
      <c r="P435" s="55">
        <v>73</v>
      </c>
      <c r="Q435" s="55">
        <v>936</v>
      </c>
      <c r="R435" s="55">
        <v>28</v>
      </c>
      <c r="S435" s="52">
        <v>0</v>
      </c>
      <c r="T435" s="56">
        <v>4123</v>
      </c>
      <c r="U435" s="56">
        <v>330</v>
      </c>
      <c r="V435" s="56">
        <v>4690</v>
      </c>
      <c r="W435" s="56">
        <v>2309</v>
      </c>
      <c r="X435" s="57">
        <v>0.73</v>
      </c>
      <c r="Y435" s="109"/>
      <c r="Z435" s="109"/>
      <c r="AA435" s="109"/>
      <c r="AB435" s="109"/>
      <c r="AC435" s="56">
        <v>3581</v>
      </c>
      <c r="AD435" s="52" t="s">
        <v>35</v>
      </c>
      <c r="AE435" s="52" t="s">
        <v>35</v>
      </c>
      <c r="AF435" s="52" t="s">
        <v>35</v>
      </c>
      <c r="AG435" s="52"/>
      <c r="AH435" s="106"/>
      <c r="AI435" s="59"/>
      <c r="AJ435" s="68" t="s">
        <v>9</v>
      </c>
      <c r="AK435" t="s">
        <v>9</v>
      </c>
      <c r="AL435" s="30" t="s">
        <v>9</v>
      </c>
      <c r="AM435" s="117"/>
      <c r="AN435" s="115" t="s">
        <v>9</v>
      </c>
      <c r="AO435" s="30"/>
      <c r="AQ435" s="5"/>
      <c r="AS435" s="35"/>
      <c r="AT435" s="30" t="s">
        <v>9</v>
      </c>
      <c r="AU435" s="20"/>
      <c r="AV435" t="str">
        <f t="shared" si="125"/>
        <v>punainen</v>
      </c>
      <c r="AW435" t="str">
        <f t="shared" si="126"/>
        <v>punainen</v>
      </c>
      <c r="AX435" t="str">
        <f t="shared" si="127"/>
        <v>punainen</v>
      </c>
      <c r="AY435" s="31">
        <f t="shared" si="128"/>
        <v>30</v>
      </c>
      <c r="AZ435" s="31">
        <f t="shared" si="129"/>
        <v>10</v>
      </c>
      <c r="BA435" s="31">
        <f t="shared" si="130"/>
        <v>10</v>
      </c>
      <c r="BB435" s="31">
        <f t="shared" si="131"/>
        <v>10</v>
      </c>
      <c r="BC435" s="31">
        <f t="shared" si="132"/>
        <v>0</v>
      </c>
      <c r="BM435" s="2" t="s">
        <v>35</v>
      </c>
      <c r="BN435" s="2" t="s">
        <v>35</v>
      </c>
    </row>
    <row r="436" spans="1:66" x14ac:dyDescent="0.25">
      <c r="A436" s="50">
        <v>425</v>
      </c>
      <c r="B436" s="50">
        <v>385</v>
      </c>
      <c r="C436" s="50" t="str">
        <f t="shared" si="122"/>
        <v>170_10_6037</v>
      </c>
      <c r="D436" s="50">
        <v>1</v>
      </c>
      <c r="E436" s="51">
        <f t="shared" si="123"/>
        <v>1700010</v>
      </c>
      <c r="F436" s="76" t="str">
        <f t="shared" si="121"/>
        <v>170_10</v>
      </c>
      <c r="G436" s="80">
        <v>170</v>
      </c>
      <c r="H436" s="52">
        <v>10</v>
      </c>
      <c r="I436" s="52">
        <v>6037</v>
      </c>
      <c r="J436" s="53" t="str">
        <f t="shared" si="124"/>
        <v>ok</v>
      </c>
      <c r="K436" s="54" t="str">
        <f t="shared" si="133"/>
        <v>170_10</v>
      </c>
      <c r="L436" s="54">
        <v>170</v>
      </c>
      <c r="M436" s="54">
        <v>10</v>
      </c>
      <c r="N436" s="54">
        <v>6195</v>
      </c>
      <c r="O436" s="55">
        <v>2188</v>
      </c>
      <c r="P436" s="55">
        <v>53</v>
      </c>
      <c r="Q436" s="55">
        <v>1180</v>
      </c>
      <c r="R436" s="55">
        <v>22</v>
      </c>
      <c r="S436" s="52">
        <v>0</v>
      </c>
      <c r="T436" s="56">
        <v>7387</v>
      </c>
      <c r="U436" s="56">
        <v>186</v>
      </c>
      <c r="V436" s="56">
        <v>8291</v>
      </c>
      <c r="W436" s="56">
        <v>2188</v>
      </c>
      <c r="X436" s="57">
        <v>0.53</v>
      </c>
      <c r="Y436" s="109"/>
      <c r="Z436" s="109"/>
      <c r="AA436" s="109"/>
      <c r="AB436" s="109"/>
      <c r="AC436" s="56">
        <v>6407</v>
      </c>
      <c r="AD436" s="58" t="s">
        <v>34</v>
      </c>
      <c r="AE436" s="58" t="s">
        <v>34</v>
      </c>
      <c r="AF436" s="52" t="s">
        <v>35</v>
      </c>
      <c r="AG436" s="52" t="s">
        <v>36</v>
      </c>
      <c r="AH436" s="106"/>
      <c r="AI436" s="59"/>
      <c r="AJ436" s="68" t="s">
        <v>10</v>
      </c>
      <c r="AK436" t="s">
        <v>51</v>
      </c>
      <c r="AL436" s="30" t="s">
        <v>51</v>
      </c>
      <c r="AM436" s="117"/>
      <c r="AN436" s="115" t="s">
        <v>51</v>
      </c>
      <c r="AO436" s="30"/>
      <c r="AQ436" s="5"/>
      <c r="AS436" s="35"/>
      <c r="AT436" s="30" t="s">
        <v>10</v>
      </c>
      <c r="AU436" s="20"/>
      <c r="AV436" t="str">
        <f t="shared" si="125"/>
        <v>musta</v>
      </c>
      <c r="AW436" t="str">
        <f t="shared" si="126"/>
        <v>punainen</v>
      </c>
      <c r="AX436" t="str">
        <f t="shared" si="127"/>
        <v>punainen</v>
      </c>
      <c r="AY436" s="31">
        <f t="shared" si="128"/>
        <v>31</v>
      </c>
      <c r="AZ436" s="31">
        <f t="shared" si="129"/>
        <v>1</v>
      </c>
      <c r="BA436" s="31">
        <f t="shared" si="130"/>
        <v>10</v>
      </c>
      <c r="BB436" s="31">
        <f t="shared" si="131"/>
        <v>10</v>
      </c>
      <c r="BC436" s="31">
        <f t="shared" si="132"/>
        <v>10</v>
      </c>
      <c r="BM436" s="29" t="s">
        <v>34</v>
      </c>
      <c r="BN436" s="29" t="s">
        <v>34</v>
      </c>
    </row>
    <row r="437" spans="1:66" x14ac:dyDescent="0.25">
      <c r="A437" s="50">
        <v>426</v>
      </c>
      <c r="B437" s="50">
        <v>386</v>
      </c>
      <c r="C437" s="50" t="str">
        <f t="shared" si="122"/>
        <v>170_11_1728</v>
      </c>
      <c r="D437" s="50">
        <v>1</v>
      </c>
      <c r="E437" s="51">
        <f t="shared" si="123"/>
        <v>1700011</v>
      </c>
      <c r="F437" s="76" t="str">
        <f t="shared" si="121"/>
        <v>170_11</v>
      </c>
      <c r="G437" s="81">
        <v>170</v>
      </c>
      <c r="H437" s="52">
        <v>11</v>
      </c>
      <c r="I437" s="52">
        <v>1728</v>
      </c>
      <c r="J437" s="53" t="str">
        <f t="shared" si="124"/>
        <v>ok</v>
      </c>
      <c r="K437" s="54" t="str">
        <f t="shared" si="133"/>
        <v>170_11</v>
      </c>
      <c r="L437" s="54">
        <v>170</v>
      </c>
      <c r="M437" s="54">
        <v>11</v>
      </c>
      <c r="N437" s="54">
        <v>9052</v>
      </c>
      <c r="O437" s="55">
        <v>1415</v>
      </c>
      <c r="P437" s="55">
        <v>44</v>
      </c>
      <c r="Q437" s="55">
        <v>607</v>
      </c>
      <c r="R437" s="55">
        <v>18</v>
      </c>
      <c r="S437" s="52">
        <v>0</v>
      </c>
      <c r="T437" s="56">
        <v>5455</v>
      </c>
      <c r="U437" s="56">
        <v>277</v>
      </c>
      <c r="V437" s="56">
        <v>5997</v>
      </c>
      <c r="W437" s="56">
        <v>1415</v>
      </c>
      <c r="X437" s="57">
        <v>0.44</v>
      </c>
      <c r="Y437" s="109"/>
      <c r="Z437" s="109"/>
      <c r="AA437" s="109"/>
      <c r="AB437" s="109"/>
      <c r="AC437" s="56">
        <v>3014</v>
      </c>
      <c r="AD437" s="58" t="s">
        <v>34</v>
      </c>
      <c r="AE437" s="58" t="s">
        <v>34</v>
      </c>
      <c r="AF437" s="52" t="s">
        <v>35</v>
      </c>
      <c r="AG437" s="52" t="s">
        <v>36</v>
      </c>
      <c r="AH437" s="106"/>
      <c r="AI437" s="59"/>
      <c r="AJ437" s="68" t="s">
        <v>10</v>
      </c>
      <c r="AK437" t="s">
        <v>51</v>
      </c>
      <c r="AL437" s="30" t="s">
        <v>51</v>
      </c>
      <c r="AM437" s="117"/>
      <c r="AN437" s="115" t="s">
        <v>51</v>
      </c>
      <c r="AO437" s="30"/>
      <c r="AQ437" s="5"/>
      <c r="AS437" s="35"/>
      <c r="AT437" s="30" t="s">
        <v>10</v>
      </c>
      <c r="AU437" s="20"/>
      <c r="AV437" t="str">
        <f t="shared" si="125"/>
        <v>musta</v>
      </c>
      <c r="AW437" t="str">
        <f t="shared" si="126"/>
        <v>punainen</v>
      </c>
      <c r="AX437" t="str">
        <f t="shared" si="127"/>
        <v>punainen</v>
      </c>
      <c r="AY437" s="31">
        <f t="shared" si="128"/>
        <v>22</v>
      </c>
      <c r="AZ437" s="31">
        <f t="shared" si="129"/>
        <v>1</v>
      </c>
      <c r="BA437" s="31">
        <f t="shared" si="130"/>
        <v>1</v>
      </c>
      <c r="BB437" s="31">
        <f t="shared" si="131"/>
        <v>10</v>
      </c>
      <c r="BC437" s="31">
        <f t="shared" si="132"/>
        <v>10</v>
      </c>
      <c r="BM437" s="29" t="s">
        <v>34</v>
      </c>
      <c r="BN437" s="29" t="s">
        <v>34</v>
      </c>
    </row>
    <row r="438" spans="1:66" x14ac:dyDescent="0.25">
      <c r="A438" s="50">
        <v>427</v>
      </c>
      <c r="B438" s="50">
        <v>387</v>
      </c>
      <c r="C438" s="50" t="str">
        <f t="shared" si="122"/>
        <v>170_12_5379</v>
      </c>
      <c r="D438" s="50">
        <v>1</v>
      </c>
      <c r="E438" s="51">
        <f t="shared" si="123"/>
        <v>1700012</v>
      </c>
      <c r="F438" s="76" t="str">
        <f t="shared" si="121"/>
        <v>170_12</v>
      </c>
      <c r="G438" s="80">
        <v>170</v>
      </c>
      <c r="H438" s="52">
        <v>12</v>
      </c>
      <c r="I438" s="52">
        <v>5379</v>
      </c>
      <c r="J438" s="53" t="str">
        <f t="shared" si="124"/>
        <v>huom!</v>
      </c>
      <c r="K438" s="54"/>
      <c r="L438" s="54"/>
      <c r="M438" s="54"/>
      <c r="N438" s="54"/>
      <c r="O438" s="55">
        <v>1415</v>
      </c>
      <c r="P438" s="55">
        <v>44</v>
      </c>
      <c r="Q438" s="55">
        <v>607</v>
      </c>
      <c r="R438" s="55">
        <v>18</v>
      </c>
      <c r="S438" s="52">
        <v>0</v>
      </c>
      <c r="T438" s="56">
        <v>2485</v>
      </c>
      <c r="U438" s="56">
        <v>85</v>
      </c>
      <c r="V438" s="56">
        <v>2708</v>
      </c>
      <c r="W438" s="56">
        <v>1415</v>
      </c>
      <c r="X438" s="57">
        <v>0.44</v>
      </c>
      <c r="Y438" s="109"/>
      <c r="Z438" s="109"/>
      <c r="AA438" s="109"/>
      <c r="AB438" s="109"/>
      <c r="AC438" s="56">
        <v>535</v>
      </c>
      <c r="AD438" s="52" t="s">
        <v>35</v>
      </c>
      <c r="AE438" s="52" t="s">
        <v>35</v>
      </c>
      <c r="AF438" s="52" t="s">
        <v>35</v>
      </c>
      <c r="AG438" s="52"/>
      <c r="AH438" s="106"/>
      <c r="AI438" s="59"/>
      <c r="AJ438" s="68" t="s">
        <v>9</v>
      </c>
      <c r="AK438" t="s">
        <v>9</v>
      </c>
      <c r="AL438" s="30" t="s">
        <v>9</v>
      </c>
      <c r="AM438" s="117"/>
      <c r="AN438" s="115" t="s">
        <v>9</v>
      </c>
      <c r="AO438" s="30"/>
      <c r="AQ438" s="5"/>
      <c r="AS438" s="35"/>
      <c r="AT438" s="30" t="s">
        <v>9</v>
      </c>
      <c r="AU438" s="20"/>
      <c r="AV438" t="str">
        <f t="shared" si="125"/>
        <v>musta</v>
      </c>
      <c r="AW438" t="str">
        <f t="shared" si="126"/>
        <v>punainen</v>
      </c>
      <c r="AX438" t="str">
        <f t="shared" si="127"/>
        <v>musta</v>
      </c>
      <c r="AY438" s="31">
        <f t="shared" si="128"/>
        <v>12</v>
      </c>
      <c r="AZ438" s="31">
        <f t="shared" si="129"/>
        <v>1</v>
      </c>
      <c r="BA438" s="31">
        <f t="shared" si="130"/>
        <v>1</v>
      </c>
      <c r="BB438" s="31">
        <f t="shared" si="131"/>
        <v>10</v>
      </c>
      <c r="BC438" s="31">
        <f t="shared" si="132"/>
        <v>0</v>
      </c>
      <c r="BM438" s="29" t="s">
        <v>34</v>
      </c>
      <c r="BN438" s="29" t="s">
        <v>34</v>
      </c>
    </row>
    <row r="439" spans="1:66" x14ac:dyDescent="0.25">
      <c r="A439" s="50">
        <v>428</v>
      </c>
      <c r="B439" s="50">
        <v>388</v>
      </c>
      <c r="C439" s="50" t="str">
        <f t="shared" si="122"/>
        <v>170_13_4275</v>
      </c>
      <c r="D439" s="50">
        <v>1</v>
      </c>
      <c r="E439" s="51">
        <f t="shared" si="123"/>
        <v>1700013</v>
      </c>
      <c r="F439" s="76" t="str">
        <f t="shared" si="121"/>
        <v>170_13</v>
      </c>
      <c r="G439" s="80">
        <v>170</v>
      </c>
      <c r="H439" s="52">
        <v>13</v>
      </c>
      <c r="I439" s="52">
        <v>4275</v>
      </c>
      <c r="J439" s="53" t="str">
        <f t="shared" si="124"/>
        <v>ok</v>
      </c>
      <c r="K439" s="54" t="str">
        <f>CONCATENATE(L439,"_",M439)</f>
        <v>170_13</v>
      </c>
      <c r="L439" s="54">
        <v>170</v>
      </c>
      <c r="M439" s="54">
        <v>13</v>
      </c>
      <c r="N439" s="54">
        <v>8966</v>
      </c>
      <c r="O439" s="55">
        <v>294</v>
      </c>
      <c r="P439" s="55">
        <v>43</v>
      </c>
      <c r="Q439" s="55">
        <v>82</v>
      </c>
      <c r="R439" s="55">
        <v>11</v>
      </c>
      <c r="S439" s="52">
        <v>0</v>
      </c>
      <c r="T439" s="56">
        <v>1228</v>
      </c>
      <c r="U439" s="56">
        <v>80</v>
      </c>
      <c r="V439" s="56">
        <v>1298</v>
      </c>
      <c r="W439" s="56">
        <v>294</v>
      </c>
      <c r="X439" s="57">
        <v>0.43</v>
      </c>
      <c r="Y439" s="109"/>
      <c r="Z439" s="109"/>
      <c r="AA439" s="109"/>
      <c r="AB439" s="109"/>
      <c r="AC439" s="56">
        <v>490</v>
      </c>
      <c r="AD439" s="52" t="s">
        <v>35</v>
      </c>
      <c r="AE439" s="52" t="s">
        <v>35</v>
      </c>
      <c r="AF439" s="52" t="s">
        <v>35</v>
      </c>
      <c r="AG439" s="52"/>
      <c r="AH439" s="106"/>
      <c r="AI439" s="59"/>
      <c r="AJ439" s="68" t="s">
        <v>9</v>
      </c>
      <c r="AK439" t="s">
        <v>9</v>
      </c>
      <c r="AL439" s="30" t="s">
        <v>9</v>
      </c>
      <c r="AM439" s="117"/>
      <c r="AN439" s="115" t="s">
        <v>9</v>
      </c>
      <c r="AO439" s="30"/>
      <c r="AQ439" s="5"/>
      <c r="AS439" s="35"/>
      <c r="AT439" s="30" t="s">
        <v>9</v>
      </c>
      <c r="AU439" s="20"/>
      <c r="AV439" t="str">
        <f t="shared" si="125"/>
        <v>musta</v>
      </c>
      <c r="AW439" t="str">
        <f t="shared" si="126"/>
        <v>musta</v>
      </c>
      <c r="AX439" t="str">
        <f t="shared" si="127"/>
        <v>musta</v>
      </c>
      <c r="AY439" s="31">
        <f t="shared" si="128"/>
        <v>2</v>
      </c>
      <c r="AZ439" s="31">
        <f t="shared" si="129"/>
        <v>1</v>
      </c>
      <c r="BA439" s="31">
        <f t="shared" si="130"/>
        <v>0</v>
      </c>
      <c r="BB439" s="31">
        <f t="shared" si="131"/>
        <v>1</v>
      </c>
      <c r="BC439" s="31">
        <f t="shared" si="132"/>
        <v>0</v>
      </c>
      <c r="BM439" s="29" t="s">
        <v>34</v>
      </c>
      <c r="BN439" s="29" t="s">
        <v>34</v>
      </c>
    </row>
    <row r="440" spans="1:66" x14ac:dyDescent="0.25">
      <c r="A440" s="50">
        <v>429</v>
      </c>
      <c r="B440" s="50">
        <v>389</v>
      </c>
      <c r="C440" s="50" t="str">
        <f t="shared" si="122"/>
        <v>170_14_4781</v>
      </c>
      <c r="D440" s="50">
        <v>1</v>
      </c>
      <c r="E440" s="51">
        <f t="shared" si="123"/>
        <v>1700014</v>
      </c>
      <c r="F440" s="76" t="str">
        <f t="shared" si="121"/>
        <v>170_14</v>
      </c>
      <c r="G440" s="80">
        <v>170</v>
      </c>
      <c r="H440" s="52">
        <v>14</v>
      </c>
      <c r="I440" s="52">
        <v>4781</v>
      </c>
      <c r="J440" s="53" t="str">
        <f t="shared" si="124"/>
        <v>huom!</v>
      </c>
      <c r="K440" s="54"/>
      <c r="L440" s="54"/>
      <c r="M440" s="54"/>
      <c r="N440" s="54"/>
      <c r="O440" s="55">
        <v>294</v>
      </c>
      <c r="P440" s="55">
        <v>43</v>
      </c>
      <c r="Q440" s="55">
        <v>82</v>
      </c>
      <c r="R440" s="55">
        <v>11</v>
      </c>
      <c r="S440" s="52">
        <v>0</v>
      </c>
      <c r="T440" s="56">
        <v>1228</v>
      </c>
      <c r="U440" s="56">
        <v>80</v>
      </c>
      <c r="V440" s="56">
        <v>1298</v>
      </c>
      <c r="W440" s="56">
        <v>294</v>
      </c>
      <c r="X440" s="57">
        <v>0.43</v>
      </c>
      <c r="Y440" s="109"/>
      <c r="Z440" s="109"/>
      <c r="AA440" s="109"/>
      <c r="AB440" s="109"/>
      <c r="AC440" s="56">
        <v>339</v>
      </c>
      <c r="AD440" s="52" t="s">
        <v>35</v>
      </c>
      <c r="AE440" s="52" t="s">
        <v>35</v>
      </c>
      <c r="AF440" s="52" t="s">
        <v>35</v>
      </c>
      <c r="AG440" s="52"/>
      <c r="AH440" s="106"/>
      <c r="AI440" s="59"/>
      <c r="AJ440" s="68" t="s">
        <v>9</v>
      </c>
      <c r="AK440" t="s">
        <v>9</v>
      </c>
      <c r="AL440" s="39" t="s">
        <v>9</v>
      </c>
      <c r="AM440" s="117"/>
      <c r="AN440" t="s">
        <v>9</v>
      </c>
      <c r="AO440" s="30"/>
      <c r="AQ440" s="5"/>
      <c r="AS440" s="35"/>
      <c r="AT440" s="30" t="s">
        <v>9</v>
      </c>
      <c r="AU440" s="20"/>
      <c r="AV440" t="str">
        <f t="shared" si="125"/>
        <v>musta</v>
      </c>
      <c r="AW440" t="str">
        <f t="shared" si="126"/>
        <v>musta</v>
      </c>
      <c r="AX440" t="str">
        <f t="shared" si="127"/>
        <v>musta</v>
      </c>
      <c r="AY440" s="31">
        <f t="shared" si="128"/>
        <v>2</v>
      </c>
      <c r="AZ440" s="31">
        <f t="shared" si="129"/>
        <v>1</v>
      </c>
      <c r="BA440" s="31">
        <f t="shared" si="130"/>
        <v>0</v>
      </c>
      <c r="BB440" s="31">
        <f t="shared" si="131"/>
        <v>1</v>
      </c>
      <c r="BC440" s="31">
        <f t="shared" si="132"/>
        <v>0</v>
      </c>
      <c r="BM440" s="32" t="s">
        <v>34</v>
      </c>
      <c r="BN440" s="2" t="s">
        <v>35</v>
      </c>
    </row>
    <row r="441" spans="1:66" x14ac:dyDescent="0.25">
      <c r="A441" s="50">
        <v>430</v>
      </c>
      <c r="B441" s="50">
        <v>390</v>
      </c>
      <c r="C441" s="50" t="str">
        <f t="shared" si="122"/>
        <v>170_15_3487</v>
      </c>
      <c r="D441" s="50">
        <v>1</v>
      </c>
      <c r="E441" s="51">
        <f t="shared" si="123"/>
        <v>1700015</v>
      </c>
      <c r="F441" s="76" t="str">
        <f t="shared" si="121"/>
        <v>170_15</v>
      </c>
      <c r="G441" s="80">
        <v>170</v>
      </c>
      <c r="H441" s="52">
        <v>15</v>
      </c>
      <c r="I441" s="52">
        <v>3487</v>
      </c>
      <c r="J441" s="53" t="str">
        <f t="shared" si="124"/>
        <v>ok</v>
      </c>
      <c r="K441" s="54" t="str">
        <f>CONCATENATE(L441,"_",M441)</f>
        <v>170_15</v>
      </c>
      <c r="L441" s="54">
        <v>170</v>
      </c>
      <c r="M441" s="54">
        <v>15</v>
      </c>
      <c r="N441" s="54">
        <v>3388</v>
      </c>
      <c r="O441" s="55">
        <v>914</v>
      </c>
      <c r="P441" s="55">
        <v>67</v>
      </c>
      <c r="Q441" s="55">
        <v>412</v>
      </c>
      <c r="R441" s="55">
        <v>32</v>
      </c>
      <c r="S441" s="52">
        <v>0</v>
      </c>
      <c r="T441" s="56">
        <v>2646</v>
      </c>
      <c r="U441" s="56">
        <v>103</v>
      </c>
      <c r="V441" s="56">
        <v>2786</v>
      </c>
      <c r="W441" s="56">
        <v>914</v>
      </c>
      <c r="X441" s="57">
        <v>0.67</v>
      </c>
      <c r="Y441" s="109"/>
      <c r="Z441" s="109"/>
      <c r="AA441" s="109"/>
      <c r="AB441" s="109"/>
      <c r="AC441" s="56">
        <v>425</v>
      </c>
      <c r="AD441" s="52" t="s">
        <v>35</v>
      </c>
      <c r="AE441" s="52" t="s">
        <v>35</v>
      </c>
      <c r="AF441" s="52" t="s">
        <v>35</v>
      </c>
      <c r="AG441" s="52" t="s">
        <v>36</v>
      </c>
      <c r="AH441" s="106"/>
      <c r="AI441" s="59"/>
      <c r="AJ441" s="68" t="s">
        <v>9</v>
      </c>
      <c r="AK441" t="s">
        <v>9</v>
      </c>
      <c r="AL441" s="30" t="s">
        <v>9</v>
      </c>
      <c r="AM441" s="117"/>
      <c r="AN441" s="115" t="s">
        <v>9</v>
      </c>
      <c r="AO441" s="30"/>
      <c r="AQ441" s="5"/>
      <c r="AS441" s="35"/>
      <c r="AT441" s="30" t="s">
        <v>9</v>
      </c>
      <c r="AU441" s="20"/>
      <c r="AV441" t="str">
        <f t="shared" si="125"/>
        <v>punainen</v>
      </c>
      <c r="AW441" t="str">
        <f t="shared" si="126"/>
        <v>musta</v>
      </c>
      <c r="AX441" t="str">
        <f t="shared" si="127"/>
        <v>musta</v>
      </c>
      <c r="AY441" s="31">
        <f t="shared" si="128"/>
        <v>11</v>
      </c>
      <c r="AZ441" s="31">
        <f t="shared" si="129"/>
        <v>10</v>
      </c>
      <c r="BA441" s="31">
        <f t="shared" si="130"/>
        <v>0</v>
      </c>
      <c r="BB441" s="31">
        <f t="shared" si="131"/>
        <v>1</v>
      </c>
      <c r="BC441" s="31">
        <f t="shared" si="132"/>
        <v>0</v>
      </c>
      <c r="BM441" s="2" t="s">
        <v>35</v>
      </c>
      <c r="BN441" s="2" t="s">
        <v>35</v>
      </c>
    </row>
    <row r="442" spans="1:66" x14ac:dyDescent="0.25">
      <c r="A442" s="50">
        <v>431</v>
      </c>
      <c r="B442" s="50">
        <v>391</v>
      </c>
      <c r="C442" s="50" t="str">
        <f t="shared" si="122"/>
        <v>170_16_6795</v>
      </c>
      <c r="D442" s="50">
        <v>1</v>
      </c>
      <c r="E442" s="51">
        <f t="shared" si="123"/>
        <v>1700016</v>
      </c>
      <c r="F442" s="76" t="str">
        <f t="shared" si="121"/>
        <v>170_16</v>
      </c>
      <c r="G442" s="80">
        <v>170</v>
      </c>
      <c r="H442" s="52">
        <v>16</v>
      </c>
      <c r="I442" s="52">
        <v>6795</v>
      </c>
      <c r="J442" s="53" t="str">
        <f t="shared" si="124"/>
        <v>ok</v>
      </c>
      <c r="K442" s="54" t="str">
        <f>CONCATENATE(L442,"_",M442)</f>
        <v>170_16</v>
      </c>
      <c r="L442" s="54">
        <v>170</v>
      </c>
      <c r="M442" s="54">
        <v>16</v>
      </c>
      <c r="N442" s="54">
        <v>6690</v>
      </c>
      <c r="O442" s="55">
        <v>591</v>
      </c>
      <c r="P442" s="55">
        <v>59</v>
      </c>
      <c r="Q442" s="55">
        <v>313</v>
      </c>
      <c r="R442" s="55">
        <v>31</v>
      </c>
      <c r="S442" s="52">
        <v>0</v>
      </c>
      <c r="T442" s="56">
        <v>1713</v>
      </c>
      <c r="U442" s="56">
        <v>169</v>
      </c>
      <c r="V442" s="56">
        <v>1835</v>
      </c>
      <c r="W442" s="56">
        <v>591</v>
      </c>
      <c r="X442" s="57">
        <v>0.59</v>
      </c>
      <c r="Y442" s="109"/>
      <c r="Z442" s="109"/>
      <c r="AA442" s="109"/>
      <c r="AB442" s="109"/>
      <c r="AC442" s="56">
        <v>725</v>
      </c>
      <c r="AD442" s="58" t="s">
        <v>34</v>
      </c>
      <c r="AE442" s="58" t="s">
        <v>34</v>
      </c>
      <c r="AF442" s="52" t="s">
        <v>35</v>
      </c>
      <c r="AG442" s="52"/>
      <c r="AH442" s="106"/>
      <c r="AI442" s="59"/>
      <c r="AJ442" s="68" t="s">
        <v>9</v>
      </c>
      <c r="AK442" t="s">
        <v>9</v>
      </c>
      <c r="AL442" s="30" t="s">
        <v>9</v>
      </c>
      <c r="AM442" s="117"/>
      <c r="AN442" s="115" t="s">
        <v>9</v>
      </c>
      <c r="AO442" s="30"/>
      <c r="AQ442" s="5"/>
      <c r="AS442" s="35"/>
      <c r="AT442" s="30" t="s">
        <v>9</v>
      </c>
      <c r="AU442" s="20"/>
      <c r="AV442" t="str">
        <f t="shared" si="125"/>
        <v>musta</v>
      </c>
      <c r="AW442" t="str">
        <f t="shared" si="126"/>
        <v>punainen</v>
      </c>
      <c r="AX442" t="str">
        <f t="shared" si="127"/>
        <v>punainen</v>
      </c>
      <c r="AY442" s="31">
        <f t="shared" si="128"/>
        <v>21</v>
      </c>
      <c r="AZ442" s="31">
        <f t="shared" si="129"/>
        <v>1</v>
      </c>
      <c r="BA442" s="31">
        <f t="shared" si="130"/>
        <v>0</v>
      </c>
      <c r="BB442" s="31">
        <f t="shared" si="131"/>
        <v>10</v>
      </c>
      <c r="BC442" s="31">
        <f t="shared" si="132"/>
        <v>10</v>
      </c>
      <c r="BM442" s="29" t="s">
        <v>34</v>
      </c>
      <c r="BN442" s="29" t="s">
        <v>34</v>
      </c>
    </row>
    <row r="443" spans="1:66" x14ac:dyDescent="0.25">
      <c r="A443" s="50">
        <v>432</v>
      </c>
      <c r="B443" s="50">
        <v>392</v>
      </c>
      <c r="C443" s="50" t="str">
        <f t="shared" si="122"/>
        <v>170_17_3601</v>
      </c>
      <c r="D443" s="50">
        <v>1</v>
      </c>
      <c r="E443" s="51">
        <f t="shared" si="123"/>
        <v>1700017</v>
      </c>
      <c r="F443" s="76" t="str">
        <f t="shared" si="121"/>
        <v>170_17</v>
      </c>
      <c r="G443" s="80">
        <v>170</v>
      </c>
      <c r="H443" s="52">
        <v>17</v>
      </c>
      <c r="I443" s="52">
        <v>3601</v>
      </c>
      <c r="J443" s="53" t="str">
        <f t="shared" si="124"/>
        <v>ok</v>
      </c>
      <c r="K443" s="54" t="str">
        <f>CONCATENATE(L443,"_",M443)</f>
        <v>170_17</v>
      </c>
      <c r="L443" s="54">
        <v>170</v>
      </c>
      <c r="M443" s="54">
        <v>17</v>
      </c>
      <c r="N443" s="54">
        <v>3582</v>
      </c>
      <c r="O443" s="55">
        <v>493</v>
      </c>
      <c r="P443" s="55">
        <v>51</v>
      </c>
      <c r="Q443" s="55">
        <v>284</v>
      </c>
      <c r="R443" s="55">
        <v>29</v>
      </c>
      <c r="S443" s="52">
        <v>0</v>
      </c>
      <c r="T443" s="56">
        <v>1713</v>
      </c>
      <c r="U443" s="56">
        <v>169</v>
      </c>
      <c r="V443" s="56">
        <v>1835</v>
      </c>
      <c r="W443" s="56">
        <v>493</v>
      </c>
      <c r="X443" s="57">
        <v>0.51</v>
      </c>
      <c r="Y443" s="109"/>
      <c r="Z443" s="109"/>
      <c r="AA443" s="109"/>
      <c r="AB443" s="109"/>
      <c r="AC443" s="56">
        <v>701</v>
      </c>
      <c r="AD443" s="58" t="s">
        <v>34</v>
      </c>
      <c r="AE443" s="58" t="s">
        <v>34</v>
      </c>
      <c r="AF443" s="52" t="s">
        <v>35</v>
      </c>
      <c r="AG443" s="52"/>
      <c r="AH443" s="106"/>
      <c r="AI443" s="59"/>
      <c r="AJ443" s="68" t="s">
        <v>9</v>
      </c>
      <c r="AK443" t="s">
        <v>9</v>
      </c>
      <c r="AL443" s="30" t="s">
        <v>9</v>
      </c>
      <c r="AM443" s="117"/>
      <c r="AN443" s="115" t="s">
        <v>9</v>
      </c>
      <c r="AO443" s="30"/>
      <c r="AQ443" s="5"/>
      <c r="AS443" s="35"/>
      <c r="AT443" s="30" t="s">
        <v>9</v>
      </c>
      <c r="AU443" s="20"/>
      <c r="AV443" t="str">
        <f t="shared" si="125"/>
        <v>musta</v>
      </c>
      <c r="AW443" t="str">
        <f t="shared" si="126"/>
        <v>punainen</v>
      </c>
      <c r="AX443" t="str">
        <f t="shared" si="127"/>
        <v>punainen</v>
      </c>
      <c r="AY443" s="31">
        <f t="shared" si="128"/>
        <v>21</v>
      </c>
      <c r="AZ443" s="31">
        <f t="shared" si="129"/>
        <v>1</v>
      </c>
      <c r="BA443" s="31">
        <f t="shared" si="130"/>
        <v>0</v>
      </c>
      <c r="BB443" s="31">
        <f t="shared" si="131"/>
        <v>10</v>
      </c>
      <c r="BC443" s="31">
        <f t="shared" si="132"/>
        <v>10</v>
      </c>
      <c r="BM443" s="29" t="s">
        <v>34</v>
      </c>
      <c r="BN443" s="29" t="s">
        <v>34</v>
      </c>
    </row>
    <row r="444" spans="1:66" x14ac:dyDescent="0.25">
      <c r="A444" s="50">
        <v>433</v>
      </c>
      <c r="B444" s="50">
        <v>393</v>
      </c>
      <c r="C444" s="50" t="str">
        <f t="shared" si="122"/>
        <v>170_18_5422</v>
      </c>
      <c r="D444" s="50">
        <v>1</v>
      </c>
      <c r="E444" s="51">
        <f t="shared" si="123"/>
        <v>1700018</v>
      </c>
      <c r="F444" s="76" t="str">
        <f t="shared" si="121"/>
        <v>170_18</v>
      </c>
      <c r="G444" s="80">
        <v>170</v>
      </c>
      <c r="H444" s="52">
        <v>18</v>
      </c>
      <c r="I444" s="52">
        <v>5422</v>
      </c>
      <c r="J444" s="53" t="str">
        <f t="shared" si="124"/>
        <v>ok</v>
      </c>
      <c r="K444" s="54" t="str">
        <f>CONCATENATE(L444,"_",M444)</f>
        <v>170_18</v>
      </c>
      <c r="L444" s="54">
        <v>170</v>
      </c>
      <c r="M444" s="54">
        <v>18</v>
      </c>
      <c r="N444" s="54">
        <v>5429</v>
      </c>
      <c r="O444" s="55">
        <v>796</v>
      </c>
      <c r="P444" s="55">
        <v>46</v>
      </c>
      <c r="Q444" s="55">
        <v>424</v>
      </c>
      <c r="R444" s="55">
        <v>24</v>
      </c>
      <c r="S444" s="52">
        <v>0</v>
      </c>
      <c r="T444" s="56">
        <v>1713</v>
      </c>
      <c r="U444" s="56">
        <v>169</v>
      </c>
      <c r="V444" s="56">
        <v>1835</v>
      </c>
      <c r="W444" s="56">
        <v>796</v>
      </c>
      <c r="X444" s="57">
        <v>0.46</v>
      </c>
      <c r="Y444" s="109"/>
      <c r="Z444" s="109"/>
      <c r="AA444" s="109"/>
      <c r="AB444" s="109"/>
      <c r="AC444" s="56">
        <v>701</v>
      </c>
      <c r="AD444" s="58" t="s">
        <v>34</v>
      </c>
      <c r="AE444" s="58" t="s">
        <v>34</v>
      </c>
      <c r="AF444" s="52" t="s">
        <v>35</v>
      </c>
      <c r="AG444" s="52"/>
      <c r="AH444" s="106"/>
      <c r="AI444" s="59"/>
      <c r="AJ444" s="68" t="s">
        <v>9</v>
      </c>
      <c r="AK444" t="s">
        <v>9</v>
      </c>
      <c r="AL444" s="30" t="s">
        <v>9</v>
      </c>
      <c r="AM444" s="117"/>
      <c r="AN444" s="115" t="s">
        <v>9</v>
      </c>
      <c r="AO444" s="30"/>
      <c r="AQ444" s="5"/>
      <c r="AS444" s="35"/>
      <c r="AT444" s="30" t="s">
        <v>9</v>
      </c>
      <c r="AU444" s="20"/>
      <c r="AV444" t="str">
        <f t="shared" si="125"/>
        <v>musta</v>
      </c>
      <c r="AW444" t="str">
        <f t="shared" si="126"/>
        <v>punainen</v>
      </c>
      <c r="AX444" t="str">
        <f t="shared" si="127"/>
        <v>punainen</v>
      </c>
      <c r="AY444" s="31">
        <f t="shared" si="128"/>
        <v>21</v>
      </c>
      <c r="AZ444" s="31">
        <f t="shared" si="129"/>
        <v>1</v>
      </c>
      <c r="BA444" s="31">
        <f t="shared" si="130"/>
        <v>0</v>
      </c>
      <c r="BB444" s="31">
        <f t="shared" si="131"/>
        <v>10</v>
      </c>
      <c r="BC444" s="31">
        <f t="shared" si="132"/>
        <v>10</v>
      </c>
      <c r="BM444" s="29" t="s">
        <v>34</v>
      </c>
      <c r="BN444" s="29" t="s">
        <v>34</v>
      </c>
    </row>
    <row r="445" spans="1:66" x14ac:dyDescent="0.25">
      <c r="A445" s="50">
        <v>434</v>
      </c>
      <c r="B445" s="50">
        <v>394</v>
      </c>
      <c r="C445" s="50" t="str">
        <f t="shared" si="122"/>
        <v>170_19_2080</v>
      </c>
      <c r="D445" s="50">
        <v>1</v>
      </c>
      <c r="E445" s="51">
        <f t="shared" si="123"/>
        <v>1700019</v>
      </c>
      <c r="F445" s="76" t="str">
        <f t="shared" si="121"/>
        <v>170_19</v>
      </c>
      <c r="G445" s="81">
        <v>170</v>
      </c>
      <c r="H445" s="52">
        <v>19</v>
      </c>
      <c r="I445" s="52">
        <v>2080</v>
      </c>
      <c r="J445" s="53" t="str">
        <f t="shared" si="124"/>
        <v>ok</v>
      </c>
      <c r="K445" s="54" t="str">
        <f>CONCATENATE(L445,"_",M445)</f>
        <v>170_19</v>
      </c>
      <c r="L445" s="54">
        <v>170</v>
      </c>
      <c r="M445" s="54">
        <v>19</v>
      </c>
      <c r="N445" s="54">
        <v>3951</v>
      </c>
      <c r="O445" s="55">
        <v>1741</v>
      </c>
      <c r="P445" s="55">
        <v>46</v>
      </c>
      <c r="Q445" s="55">
        <v>755</v>
      </c>
      <c r="R445" s="55">
        <v>20</v>
      </c>
      <c r="S445" s="52">
        <v>0</v>
      </c>
      <c r="T445" s="56">
        <v>5395</v>
      </c>
      <c r="U445" s="56">
        <v>372</v>
      </c>
      <c r="V445" s="56">
        <v>5979</v>
      </c>
      <c r="W445" s="56">
        <v>1741</v>
      </c>
      <c r="X445" s="57">
        <v>0.46</v>
      </c>
      <c r="Y445" s="109"/>
      <c r="Z445" s="109"/>
      <c r="AA445" s="109"/>
      <c r="AB445" s="109"/>
      <c r="AC445" s="56">
        <v>886</v>
      </c>
      <c r="AD445" s="58" t="s">
        <v>34</v>
      </c>
      <c r="AE445" s="58" t="s">
        <v>34</v>
      </c>
      <c r="AF445" s="52" t="s">
        <v>35</v>
      </c>
      <c r="AG445" s="52" t="s">
        <v>36</v>
      </c>
      <c r="AH445" s="106" t="s">
        <v>47</v>
      </c>
      <c r="AI445" s="59"/>
      <c r="AJ445" s="68" t="s">
        <v>10</v>
      </c>
      <c r="AK445" t="s">
        <v>51</v>
      </c>
      <c r="AL445" s="30" t="s">
        <v>51</v>
      </c>
      <c r="AM445" s="117"/>
      <c r="AN445" s="115" t="s">
        <v>51</v>
      </c>
      <c r="AO445" s="30"/>
      <c r="AQ445" s="5"/>
      <c r="AS445" s="35"/>
      <c r="AT445" s="30" t="s">
        <v>10</v>
      </c>
      <c r="AU445" s="20"/>
      <c r="AV445" t="str">
        <f t="shared" si="125"/>
        <v>musta</v>
      </c>
      <c r="AW445" t="str">
        <f t="shared" si="126"/>
        <v>punainen</v>
      </c>
      <c r="AX445" t="str">
        <f t="shared" si="127"/>
        <v>punainen</v>
      </c>
      <c r="AY445" s="31">
        <f t="shared" si="128"/>
        <v>22</v>
      </c>
      <c r="AZ445" s="31">
        <f t="shared" si="129"/>
        <v>1</v>
      </c>
      <c r="BA445" s="31">
        <f t="shared" si="130"/>
        <v>1</v>
      </c>
      <c r="BB445" s="31">
        <f t="shared" si="131"/>
        <v>10</v>
      </c>
      <c r="BC445" s="31">
        <f t="shared" si="132"/>
        <v>10</v>
      </c>
      <c r="BM445" s="29" t="s">
        <v>34</v>
      </c>
      <c r="BN445" s="29" t="s">
        <v>34</v>
      </c>
    </row>
    <row r="446" spans="1:66" x14ac:dyDescent="0.25">
      <c r="A446" s="50">
        <v>435</v>
      </c>
      <c r="B446" s="50"/>
      <c r="C446" s="50" t="str">
        <f t="shared" si="122"/>
        <v>172_1_4626</v>
      </c>
      <c r="D446" s="50">
        <v>1</v>
      </c>
      <c r="E446" s="51"/>
      <c r="F446" s="76" t="str">
        <f t="shared" si="121"/>
        <v>172_1</v>
      </c>
      <c r="G446" s="80">
        <v>172</v>
      </c>
      <c r="H446" s="52">
        <v>1</v>
      </c>
      <c r="I446" s="52">
        <v>4626</v>
      </c>
      <c r="J446" s="53">
        <v>4626</v>
      </c>
      <c r="K446" s="54">
        <v>4626</v>
      </c>
      <c r="L446" s="54">
        <v>4626</v>
      </c>
      <c r="M446" s="54"/>
      <c r="N446" s="54"/>
      <c r="O446" s="55"/>
      <c r="P446" s="55"/>
      <c r="Q446" s="55"/>
      <c r="R446" s="55"/>
      <c r="S446" s="52"/>
      <c r="T446" s="52">
        <v>2700</v>
      </c>
      <c r="U446" s="52">
        <v>117</v>
      </c>
      <c r="V446" s="52">
        <v>2915</v>
      </c>
      <c r="W446" s="52"/>
      <c r="X446" s="52"/>
      <c r="Y446" s="110" t="s">
        <v>64</v>
      </c>
      <c r="Z446" s="110" t="s">
        <v>66</v>
      </c>
      <c r="AA446" s="110" t="s">
        <v>68</v>
      </c>
      <c r="AB446" s="110" t="s">
        <v>70</v>
      </c>
      <c r="AC446" s="56">
        <v>330</v>
      </c>
      <c r="AD446" s="52"/>
      <c r="AE446" s="52"/>
      <c r="AF446" s="52" t="s">
        <v>81</v>
      </c>
      <c r="AG446" s="52"/>
      <c r="AH446" s="106"/>
      <c r="AI446" s="59" t="s">
        <v>75</v>
      </c>
      <c r="AJ446" s="69" t="s">
        <v>9</v>
      </c>
      <c r="AK446" s="34" t="s">
        <v>51</v>
      </c>
      <c r="AL446" s="26" t="s">
        <v>60</v>
      </c>
      <c r="AM446" s="39"/>
      <c r="AN446" s="115"/>
      <c r="AO446" s="26" t="s">
        <v>60</v>
      </c>
      <c r="AQ446" s="5"/>
      <c r="AS446" s="37"/>
      <c r="AT446" s="30"/>
      <c r="BE446" s="2" t="s">
        <v>9</v>
      </c>
      <c r="BF446" s="21" t="s">
        <v>10</v>
      </c>
      <c r="BG446" s="21" t="s">
        <v>10</v>
      </c>
      <c r="BI446" s="21" t="s">
        <v>10</v>
      </c>
      <c r="BJ446" s="21" t="s">
        <v>10</v>
      </c>
      <c r="BK446" s="21" t="s">
        <v>10</v>
      </c>
    </row>
    <row r="447" spans="1:66" x14ac:dyDescent="0.25">
      <c r="A447" s="50">
        <v>436</v>
      </c>
      <c r="B447" s="50"/>
      <c r="C447" s="50" t="str">
        <f t="shared" si="122"/>
        <v>172_2_5843</v>
      </c>
      <c r="D447" s="50">
        <v>1</v>
      </c>
      <c r="E447" s="51"/>
      <c r="F447" s="76" t="str">
        <f t="shared" si="121"/>
        <v>172_2</v>
      </c>
      <c r="G447" s="80">
        <v>172</v>
      </c>
      <c r="H447" s="52">
        <v>2</v>
      </c>
      <c r="I447" s="52">
        <v>5843</v>
      </c>
      <c r="J447" s="53">
        <v>5843</v>
      </c>
      <c r="K447" s="54">
        <v>5843</v>
      </c>
      <c r="L447" s="54">
        <v>5843</v>
      </c>
      <c r="M447" s="54"/>
      <c r="N447" s="54"/>
      <c r="O447" s="55"/>
      <c r="P447" s="55"/>
      <c r="Q447" s="55"/>
      <c r="R447" s="55"/>
      <c r="S447" s="52"/>
      <c r="T447" s="52">
        <v>1123</v>
      </c>
      <c r="U447" s="52">
        <v>50</v>
      </c>
      <c r="V447" s="52">
        <v>1196</v>
      </c>
      <c r="W447" s="52"/>
      <c r="X447" s="52"/>
      <c r="Y447" s="110" t="s">
        <v>66</v>
      </c>
      <c r="Z447" s="110" t="s">
        <v>66</v>
      </c>
      <c r="AA447" s="110" t="s">
        <v>65</v>
      </c>
      <c r="AB447" s="110" t="s">
        <v>70</v>
      </c>
      <c r="AC447" s="56">
        <v>189</v>
      </c>
      <c r="AD447" s="52"/>
      <c r="AE447" s="52"/>
      <c r="AF447" s="52"/>
      <c r="AG447" s="52"/>
      <c r="AH447" s="106"/>
      <c r="AI447" s="59" t="s">
        <v>75</v>
      </c>
      <c r="AJ447" s="69" t="s">
        <v>9</v>
      </c>
      <c r="AK447" s="34" t="s">
        <v>9</v>
      </c>
      <c r="AL447" s="26" t="s">
        <v>50</v>
      </c>
      <c r="AM447" s="39"/>
      <c r="AN447" s="115"/>
      <c r="AO447" s="26" t="s">
        <v>50</v>
      </c>
      <c r="AQ447" s="5"/>
      <c r="AS447" s="37"/>
      <c r="AT447" s="30"/>
      <c r="BE447" s="2" t="s">
        <v>9</v>
      </c>
      <c r="BF447" s="21" t="s">
        <v>10</v>
      </c>
      <c r="BG447" s="21" t="s">
        <v>10</v>
      </c>
      <c r="BI447" s="21" t="s">
        <v>10</v>
      </c>
      <c r="BJ447" s="21" t="s">
        <v>10</v>
      </c>
      <c r="BK447" s="21" t="s">
        <v>10</v>
      </c>
    </row>
    <row r="448" spans="1:66" x14ac:dyDescent="0.25">
      <c r="A448" s="50">
        <v>437</v>
      </c>
      <c r="B448" s="50"/>
      <c r="C448" s="50" t="str">
        <f t="shared" si="122"/>
        <v>172_3_7864</v>
      </c>
      <c r="D448" s="50">
        <v>1</v>
      </c>
      <c r="E448" s="51"/>
      <c r="F448" s="76" t="str">
        <f t="shared" si="121"/>
        <v>172_3</v>
      </c>
      <c r="G448" s="80">
        <v>172</v>
      </c>
      <c r="H448" s="52">
        <v>3</v>
      </c>
      <c r="I448" s="52">
        <v>7864</v>
      </c>
      <c r="J448" s="53">
        <v>7864</v>
      </c>
      <c r="K448" s="54">
        <v>7864</v>
      </c>
      <c r="L448" s="54">
        <v>7864</v>
      </c>
      <c r="M448" s="54"/>
      <c r="N448" s="54"/>
      <c r="O448" s="55"/>
      <c r="P448" s="55"/>
      <c r="Q448" s="55"/>
      <c r="R448" s="55"/>
      <c r="S448" s="52"/>
      <c r="T448" s="52">
        <v>701</v>
      </c>
      <c r="U448" s="52">
        <v>33</v>
      </c>
      <c r="V448" s="52">
        <v>776</v>
      </c>
      <c r="W448" s="52"/>
      <c r="X448" s="52"/>
      <c r="Y448" s="110" t="s">
        <v>66</v>
      </c>
      <c r="Z448" s="110" t="s">
        <v>66</v>
      </c>
      <c r="AA448" s="110" t="s">
        <v>65</v>
      </c>
      <c r="AB448" s="110" t="s">
        <v>68</v>
      </c>
      <c r="AC448" s="56">
        <v>60</v>
      </c>
      <c r="AD448" s="52"/>
      <c r="AE448" s="52"/>
      <c r="AF448" s="52"/>
      <c r="AG448" s="52"/>
      <c r="AH448" s="106"/>
      <c r="AI448" s="59" t="s">
        <v>80</v>
      </c>
      <c r="AJ448" s="69" t="s">
        <v>9</v>
      </c>
      <c r="AK448" s="34" t="s">
        <v>9</v>
      </c>
      <c r="AL448" s="26" t="s">
        <v>50</v>
      </c>
      <c r="AM448" s="39"/>
      <c r="AN448" s="115"/>
      <c r="AO448" s="26" t="s">
        <v>50</v>
      </c>
      <c r="AQ448" s="5"/>
      <c r="AS448" s="37"/>
      <c r="AT448" s="30"/>
      <c r="BE448" s="21"/>
      <c r="BF448" s="21"/>
      <c r="BG448" s="21"/>
      <c r="BI448" s="21"/>
      <c r="BJ448" s="21"/>
      <c r="BK448" s="21"/>
    </row>
    <row r="449" spans="1:66" x14ac:dyDescent="0.25">
      <c r="A449" s="50">
        <v>438</v>
      </c>
      <c r="B449" s="50"/>
      <c r="C449" s="50" t="str">
        <f t="shared" si="122"/>
        <v>172_4_3720</v>
      </c>
      <c r="D449" s="50">
        <v>1</v>
      </c>
      <c r="E449" s="51"/>
      <c r="F449" s="76" t="str">
        <f t="shared" si="121"/>
        <v>172_4</v>
      </c>
      <c r="G449" s="80">
        <v>172</v>
      </c>
      <c r="H449" s="52">
        <v>4</v>
      </c>
      <c r="I449" s="52">
        <v>3720</v>
      </c>
      <c r="J449" s="53">
        <v>3720</v>
      </c>
      <c r="K449" s="54">
        <v>3720</v>
      </c>
      <c r="L449" s="54">
        <v>3720</v>
      </c>
      <c r="M449" s="54"/>
      <c r="N449" s="54"/>
      <c r="O449" s="55"/>
      <c r="P449" s="55"/>
      <c r="Q449" s="55"/>
      <c r="R449" s="55"/>
      <c r="S449" s="52"/>
      <c r="T449" s="52">
        <v>1021</v>
      </c>
      <c r="U449" s="52">
        <v>50</v>
      </c>
      <c r="V449" s="52">
        <v>1047</v>
      </c>
      <c r="W449" s="52"/>
      <c r="X449" s="52"/>
      <c r="Y449" s="110"/>
      <c r="Z449" s="110" t="s">
        <v>64</v>
      </c>
      <c r="AA449" s="110"/>
      <c r="AB449" s="110" t="s">
        <v>65</v>
      </c>
      <c r="AC449" s="56">
        <v>145</v>
      </c>
      <c r="AD449" s="52"/>
      <c r="AE449" s="52"/>
      <c r="AF449" s="52"/>
      <c r="AG449" s="52"/>
      <c r="AH449" s="106"/>
      <c r="AI449" s="59" t="s">
        <v>75</v>
      </c>
      <c r="AJ449" s="69" t="s">
        <v>9</v>
      </c>
      <c r="AK449" s="34" t="s">
        <v>9</v>
      </c>
      <c r="AL449" s="26" t="s">
        <v>50</v>
      </c>
      <c r="AM449" s="39"/>
      <c r="AN449" s="115"/>
      <c r="AO449" s="26" t="s">
        <v>50</v>
      </c>
      <c r="AQ449" s="5"/>
      <c r="AS449" s="37"/>
      <c r="AT449" s="30"/>
      <c r="BE449" s="2" t="s">
        <v>37</v>
      </c>
      <c r="BF449" s="2" t="s">
        <v>37</v>
      </c>
      <c r="BG449" s="2" t="s">
        <v>37</v>
      </c>
      <c r="BI449" s="2" t="s">
        <v>9</v>
      </c>
      <c r="BJ449" s="21" t="s">
        <v>10</v>
      </c>
      <c r="BK449" s="21" t="s">
        <v>10</v>
      </c>
    </row>
    <row r="450" spans="1:66" x14ac:dyDescent="0.25">
      <c r="A450" s="50">
        <v>439</v>
      </c>
      <c r="B450" s="50"/>
      <c r="C450" s="50" t="str">
        <f t="shared" si="122"/>
        <v>172_5_3376</v>
      </c>
      <c r="D450" s="50">
        <v>1</v>
      </c>
      <c r="E450" s="51"/>
      <c r="F450" s="76" t="str">
        <f t="shared" si="121"/>
        <v>172_5</v>
      </c>
      <c r="G450" s="80">
        <v>172</v>
      </c>
      <c r="H450" s="52">
        <v>5</v>
      </c>
      <c r="I450" s="52">
        <v>3376</v>
      </c>
      <c r="J450" s="53">
        <v>3376</v>
      </c>
      <c r="K450" s="54">
        <v>3376</v>
      </c>
      <c r="L450" s="54">
        <v>3376</v>
      </c>
      <c r="M450" s="54"/>
      <c r="N450" s="54"/>
      <c r="O450" s="55"/>
      <c r="P450" s="55"/>
      <c r="Q450" s="55"/>
      <c r="R450" s="55"/>
      <c r="S450" s="52"/>
      <c r="T450" s="52">
        <v>1024</v>
      </c>
      <c r="U450" s="52">
        <v>63</v>
      </c>
      <c r="V450" s="52">
        <v>1055</v>
      </c>
      <c r="W450" s="52"/>
      <c r="X450" s="52"/>
      <c r="Y450" s="110"/>
      <c r="Z450" s="110" t="s">
        <v>66</v>
      </c>
      <c r="AA450" s="110"/>
      <c r="AB450" s="110" t="s">
        <v>65</v>
      </c>
      <c r="AC450" s="56">
        <v>70</v>
      </c>
      <c r="AD450" s="52"/>
      <c r="AE450" s="52"/>
      <c r="AF450" s="52" t="s">
        <v>81</v>
      </c>
      <c r="AG450" s="52"/>
      <c r="AH450" s="106"/>
      <c r="AI450" s="59" t="s">
        <v>75</v>
      </c>
      <c r="AJ450" s="69" t="s">
        <v>9</v>
      </c>
      <c r="AK450" s="34" t="s">
        <v>9</v>
      </c>
      <c r="AL450" s="26" t="s">
        <v>50</v>
      </c>
      <c r="AM450" s="39"/>
      <c r="AN450" s="115"/>
      <c r="AO450" s="26" t="s">
        <v>50</v>
      </c>
      <c r="AQ450" s="5"/>
      <c r="AS450" s="37"/>
      <c r="AT450" s="30"/>
      <c r="BE450" s="2" t="s">
        <v>37</v>
      </c>
      <c r="BF450" s="2" t="s">
        <v>37</v>
      </c>
      <c r="BG450" s="2" t="s">
        <v>37</v>
      </c>
      <c r="BI450" s="21" t="s">
        <v>10</v>
      </c>
      <c r="BJ450" s="21" t="s">
        <v>10</v>
      </c>
      <c r="BK450" s="21" t="s">
        <v>10</v>
      </c>
    </row>
    <row r="451" spans="1:66" x14ac:dyDescent="0.25">
      <c r="A451" s="50">
        <v>440</v>
      </c>
      <c r="B451" s="50">
        <v>395</v>
      </c>
      <c r="C451" s="50" t="str">
        <f t="shared" si="122"/>
        <v>174_1_7680</v>
      </c>
      <c r="D451" s="50">
        <v>1</v>
      </c>
      <c r="E451" s="51">
        <f>G451*10000+H451</f>
        <v>1740001</v>
      </c>
      <c r="F451" s="76" t="str">
        <f t="shared" si="121"/>
        <v>174_1</v>
      </c>
      <c r="G451" s="80">
        <v>174</v>
      </c>
      <c r="H451" s="52">
        <v>1</v>
      </c>
      <c r="I451" s="52">
        <v>7680</v>
      </c>
      <c r="J451" s="53" t="str">
        <f>IF(F451=K451,"ok","huom!")</f>
        <v>ok</v>
      </c>
      <c r="K451" s="54" t="str">
        <f>CONCATENATE(L451,"_",M451)</f>
        <v>174_1</v>
      </c>
      <c r="L451" s="54">
        <v>174</v>
      </c>
      <c r="M451" s="54">
        <v>1</v>
      </c>
      <c r="N451" s="54">
        <v>7509</v>
      </c>
      <c r="O451" s="55">
        <v>618</v>
      </c>
      <c r="P451" s="55">
        <v>73</v>
      </c>
      <c r="Q451" s="55">
        <v>296</v>
      </c>
      <c r="R451" s="55">
        <v>35</v>
      </c>
      <c r="S451" s="52">
        <v>0</v>
      </c>
      <c r="T451" s="56">
        <v>857</v>
      </c>
      <c r="U451" s="56">
        <v>61</v>
      </c>
      <c r="V451" s="56">
        <v>845</v>
      </c>
      <c r="W451" s="56">
        <v>618</v>
      </c>
      <c r="X451" s="57">
        <v>0.73</v>
      </c>
      <c r="Y451" s="109"/>
      <c r="Z451" s="109"/>
      <c r="AA451" s="109"/>
      <c r="AB451" s="109"/>
      <c r="AC451" s="56">
        <v>174</v>
      </c>
      <c r="AD451" s="61" t="s">
        <v>34</v>
      </c>
      <c r="AE451" s="52" t="s">
        <v>35</v>
      </c>
      <c r="AF451" s="52" t="s">
        <v>35</v>
      </c>
      <c r="AG451" s="52"/>
      <c r="AH451" s="106"/>
      <c r="AI451" s="59"/>
      <c r="AJ451" s="68" t="s">
        <v>9</v>
      </c>
      <c r="AK451" t="s">
        <v>9</v>
      </c>
      <c r="AL451" s="30" t="s">
        <v>60</v>
      </c>
      <c r="AM451" s="117"/>
      <c r="AN451" s="115" t="s">
        <v>60</v>
      </c>
      <c r="AO451" s="30"/>
      <c r="AQ451" s="5"/>
      <c r="AS451" s="35"/>
      <c r="AT451" s="30" t="s">
        <v>50</v>
      </c>
      <c r="AU451" s="20"/>
      <c r="AV451" t="str">
        <f>IF(X451="ei mallia","ei mallia",IF(X451&gt;0.599999,IF(W451&gt;999,"punainen",IF(AC451&gt;99,"punainen",IF(AD451="osa seud. yht","punainen","musta"))),"musta"))</f>
        <v>punainen</v>
      </c>
      <c r="AW451" t="str">
        <f>IF(X451="ei mallia","ei mallia",IF(X451&gt;0.399999,IF(W451&gt;1999,"punainen",IF(AC451&gt;499,"punainen",IF(AE451="osa seud. yht","punainen","musta"))),"musta"))</f>
        <v>musta</v>
      </c>
      <c r="AX451" t="str">
        <f>IF(X451="ei mallia","ei mallia",IF(AY451&gt;20,"punainen","musta"))</f>
        <v>musta</v>
      </c>
      <c r="AY451" s="31">
        <f>SUM(AZ451:BC451)</f>
        <v>12</v>
      </c>
      <c r="AZ451" s="31">
        <f>IF(X451&gt;0.59999,10,IF(X451&gt;0.39999,1,0))</f>
        <v>10</v>
      </c>
      <c r="BA451" s="31">
        <f>IF(W451&gt;1999,10,IF(W451&gt;999,1,0))</f>
        <v>0</v>
      </c>
      <c r="BB451" s="31">
        <f>IF(AC451&gt;499,10,IF(AC451&gt;99,1,0))</f>
        <v>1</v>
      </c>
      <c r="BC451" s="31">
        <f>IF(AE451="osa seud. yht",10,IF(AD451="osa seud. yht",1,0))</f>
        <v>1</v>
      </c>
      <c r="BM451" s="32" t="s">
        <v>34</v>
      </c>
      <c r="BN451" s="2" t="s">
        <v>35</v>
      </c>
    </row>
    <row r="452" spans="1:66" x14ac:dyDescent="0.25">
      <c r="A452" s="50">
        <v>441</v>
      </c>
      <c r="B452" s="50"/>
      <c r="C452" s="50" t="str">
        <f t="shared" si="122"/>
        <v>174_2_2906</v>
      </c>
      <c r="D452" s="50">
        <v>1</v>
      </c>
      <c r="E452" s="51"/>
      <c r="F452" s="76" t="str">
        <f t="shared" si="121"/>
        <v>174_2</v>
      </c>
      <c r="G452" s="80">
        <v>174</v>
      </c>
      <c r="H452" s="52">
        <v>2</v>
      </c>
      <c r="I452" s="52">
        <v>2906</v>
      </c>
      <c r="J452" s="53">
        <v>2906</v>
      </c>
      <c r="K452" s="54">
        <v>2906</v>
      </c>
      <c r="L452" s="54">
        <v>2906</v>
      </c>
      <c r="M452" s="54"/>
      <c r="N452" s="54"/>
      <c r="O452" s="55"/>
      <c r="P452" s="55"/>
      <c r="Q452" s="55"/>
      <c r="R452" s="55"/>
      <c r="S452" s="52"/>
      <c r="T452" s="52">
        <v>525</v>
      </c>
      <c r="U452" s="52">
        <v>49</v>
      </c>
      <c r="V452" s="52">
        <v>497</v>
      </c>
      <c r="W452" s="52"/>
      <c r="X452" s="52"/>
      <c r="Y452" s="110"/>
      <c r="Z452" s="110" t="s">
        <v>66</v>
      </c>
      <c r="AA452" s="110"/>
      <c r="AB452" s="110" t="s">
        <v>71</v>
      </c>
      <c r="AC452" s="56">
        <v>21</v>
      </c>
      <c r="AD452" s="52"/>
      <c r="AE452" s="52"/>
      <c r="AF452" s="52"/>
      <c r="AG452" s="52"/>
      <c r="AH452" s="106"/>
      <c r="AI452" s="59" t="s">
        <v>79</v>
      </c>
      <c r="AJ452" s="69" t="s">
        <v>9</v>
      </c>
      <c r="AK452" s="34" t="s">
        <v>9</v>
      </c>
      <c r="AL452" s="26" t="s">
        <v>50</v>
      </c>
      <c r="AM452" s="39"/>
      <c r="AN452" s="115"/>
      <c r="AO452" s="26" t="s">
        <v>50</v>
      </c>
      <c r="AQ452" s="5"/>
      <c r="AS452" s="37"/>
      <c r="AT452" s="30"/>
      <c r="BE452" s="2" t="s">
        <v>37</v>
      </c>
      <c r="BF452" s="2" t="s">
        <v>37</v>
      </c>
      <c r="BG452" s="2" t="s">
        <v>37</v>
      </c>
      <c r="BI452" s="21" t="s">
        <v>10</v>
      </c>
      <c r="BJ452" s="21" t="s">
        <v>10</v>
      </c>
      <c r="BK452" s="21" t="s">
        <v>10</v>
      </c>
    </row>
    <row r="453" spans="1:66" x14ac:dyDescent="0.25">
      <c r="A453" s="50">
        <v>442</v>
      </c>
      <c r="B453" s="50"/>
      <c r="C453" s="50" t="str">
        <f t="shared" si="122"/>
        <v>174_3_6065</v>
      </c>
      <c r="D453" s="50">
        <v>1</v>
      </c>
      <c r="E453" s="51"/>
      <c r="F453" s="76" t="str">
        <f t="shared" si="121"/>
        <v>174_3</v>
      </c>
      <c r="G453" s="80">
        <v>174</v>
      </c>
      <c r="H453" s="52">
        <v>3</v>
      </c>
      <c r="I453" s="52">
        <v>6065</v>
      </c>
      <c r="J453" s="53">
        <v>6065</v>
      </c>
      <c r="K453" s="54">
        <v>6065</v>
      </c>
      <c r="L453" s="54">
        <v>6065</v>
      </c>
      <c r="M453" s="54"/>
      <c r="N453" s="54"/>
      <c r="O453" s="55"/>
      <c r="P453" s="55"/>
      <c r="Q453" s="55"/>
      <c r="R453" s="55"/>
      <c r="S453" s="52"/>
      <c r="T453" s="52">
        <v>525</v>
      </c>
      <c r="U453" s="52">
        <v>49</v>
      </c>
      <c r="V453" s="52">
        <v>497</v>
      </c>
      <c r="W453" s="52"/>
      <c r="X453" s="52"/>
      <c r="Y453" s="110"/>
      <c r="Z453" s="110" t="s">
        <v>66</v>
      </c>
      <c r="AA453" s="110"/>
      <c r="AB453" s="110" t="s">
        <v>68</v>
      </c>
      <c r="AC453" s="56">
        <v>35</v>
      </c>
      <c r="AD453" s="52"/>
      <c r="AE453" s="52"/>
      <c r="AF453" s="52"/>
      <c r="AG453" s="52"/>
      <c r="AH453" s="106"/>
      <c r="AI453" s="59" t="s">
        <v>79</v>
      </c>
      <c r="AJ453" s="69" t="s">
        <v>9</v>
      </c>
      <c r="AK453" s="34" t="s">
        <v>9</v>
      </c>
      <c r="AL453" s="26" t="s">
        <v>50</v>
      </c>
      <c r="AM453" s="39"/>
      <c r="AN453" s="115"/>
      <c r="AO453" s="26" t="s">
        <v>50</v>
      </c>
      <c r="AQ453" s="5"/>
      <c r="AS453" s="37"/>
      <c r="AT453" s="30"/>
      <c r="BE453" s="2" t="s">
        <v>37</v>
      </c>
      <c r="BF453" s="2" t="s">
        <v>37</v>
      </c>
      <c r="BG453" s="2" t="s">
        <v>37</v>
      </c>
      <c r="BI453" s="21" t="s">
        <v>10</v>
      </c>
      <c r="BJ453" s="21" t="s">
        <v>10</v>
      </c>
      <c r="BK453" s="21" t="s">
        <v>10</v>
      </c>
    </row>
    <row r="454" spans="1:66" x14ac:dyDescent="0.25">
      <c r="A454" s="50">
        <v>443</v>
      </c>
      <c r="B454" s="50"/>
      <c r="C454" s="50" t="str">
        <f t="shared" si="122"/>
        <v>174_4_6444</v>
      </c>
      <c r="D454" s="50">
        <v>1</v>
      </c>
      <c r="E454" s="51"/>
      <c r="F454" s="76" t="str">
        <f t="shared" si="121"/>
        <v>174_4</v>
      </c>
      <c r="G454" s="80">
        <v>174</v>
      </c>
      <c r="H454" s="52">
        <v>4</v>
      </c>
      <c r="I454" s="52">
        <v>6444</v>
      </c>
      <c r="J454" s="53">
        <v>6444</v>
      </c>
      <c r="K454" s="54">
        <v>6444</v>
      </c>
      <c r="L454" s="54">
        <v>6444</v>
      </c>
      <c r="M454" s="54"/>
      <c r="N454" s="54"/>
      <c r="O454" s="55"/>
      <c r="P454" s="55"/>
      <c r="Q454" s="55"/>
      <c r="R454" s="55"/>
      <c r="S454" s="52"/>
      <c r="T454" s="52">
        <v>682</v>
      </c>
      <c r="U454" s="52">
        <v>60</v>
      </c>
      <c r="V454" s="52">
        <v>698</v>
      </c>
      <c r="W454" s="52"/>
      <c r="X454" s="52"/>
      <c r="Y454" s="110"/>
      <c r="Z454" s="110" t="s">
        <v>64</v>
      </c>
      <c r="AA454" s="110"/>
      <c r="AB454" s="110" t="s">
        <v>65</v>
      </c>
      <c r="AC454" s="56">
        <v>75</v>
      </c>
      <c r="AD454" s="52"/>
      <c r="AE454" s="52"/>
      <c r="AF454" s="52"/>
      <c r="AG454" s="52"/>
      <c r="AH454" s="106"/>
      <c r="AI454" s="59" t="s">
        <v>78</v>
      </c>
      <c r="AJ454" s="69" t="s">
        <v>9</v>
      </c>
      <c r="AK454" s="34" t="s">
        <v>9</v>
      </c>
      <c r="AL454" s="26" t="s">
        <v>50</v>
      </c>
      <c r="AM454" s="39"/>
      <c r="AN454" s="115"/>
      <c r="AO454" s="26" t="s">
        <v>50</v>
      </c>
      <c r="AQ454" s="5"/>
      <c r="AS454" s="37"/>
      <c r="AT454" s="30"/>
      <c r="BE454" s="2" t="s">
        <v>37</v>
      </c>
      <c r="BF454" s="2" t="s">
        <v>37</v>
      </c>
      <c r="BG454" s="2" t="s">
        <v>37</v>
      </c>
      <c r="BI454" s="2" t="s">
        <v>9</v>
      </c>
      <c r="BJ454" s="21" t="s">
        <v>10</v>
      </c>
      <c r="BK454" s="21" t="s">
        <v>10</v>
      </c>
    </row>
    <row r="455" spans="1:66" x14ac:dyDescent="0.25">
      <c r="A455" s="50">
        <v>444</v>
      </c>
      <c r="B455" s="50"/>
      <c r="C455" s="50" t="str">
        <f t="shared" si="122"/>
        <v>174_5_3397</v>
      </c>
      <c r="D455" s="50">
        <v>1</v>
      </c>
      <c r="E455" s="51"/>
      <c r="F455" s="76" t="str">
        <f t="shared" si="121"/>
        <v>174_5</v>
      </c>
      <c r="G455" s="80">
        <v>174</v>
      </c>
      <c r="H455" s="52">
        <v>5</v>
      </c>
      <c r="I455" s="52">
        <v>3397</v>
      </c>
      <c r="J455" s="53">
        <v>3397</v>
      </c>
      <c r="K455" s="54">
        <v>3397</v>
      </c>
      <c r="L455" s="54">
        <v>3397</v>
      </c>
      <c r="M455" s="54"/>
      <c r="N455" s="54"/>
      <c r="O455" s="55"/>
      <c r="P455" s="55"/>
      <c r="Q455" s="55"/>
      <c r="R455" s="55"/>
      <c r="S455" s="52"/>
      <c r="T455" s="52">
        <v>540</v>
      </c>
      <c r="U455" s="52">
        <v>53</v>
      </c>
      <c r="V455" s="52">
        <v>502</v>
      </c>
      <c r="W455" s="52"/>
      <c r="X455" s="52"/>
      <c r="Y455" s="110"/>
      <c r="Z455" s="110" t="s">
        <v>66</v>
      </c>
      <c r="AA455" s="110"/>
      <c r="AB455" s="110" t="s">
        <v>65</v>
      </c>
      <c r="AC455" s="56">
        <v>53</v>
      </c>
      <c r="AD455" s="52"/>
      <c r="AE455" s="52"/>
      <c r="AF455" s="52"/>
      <c r="AG455" s="52"/>
      <c r="AH455" s="106"/>
      <c r="AI455" s="59" t="s">
        <v>79</v>
      </c>
      <c r="AJ455" s="69" t="s">
        <v>9</v>
      </c>
      <c r="AK455" s="34" t="s">
        <v>9</v>
      </c>
      <c r="AL455" s="26" t="s">
        <v>50</v>
      </c>
      <c r="AM455" s="39"/>
      <c r="AN455" s="115"/>
      <c r="AO455" s="26" t="s">
        <v>50</v>
      </c>
      <c r="AQ455" s="5"/>
      <c r="AS455" s="37"/>
      <c r="AT455" s="30"/>
      <c r="BE455" s="2" t="s">
        <v>37</v>
      </c>
      <c r="BF455" s="2" t="s">
        <v>37</v>
      </c>
      <c r="BG455" s="2" t="s">
        <v>37</v>
      </c>
      <c r="BI455" s="21" t="s">
        <v>10</v>
      </c>
      <c r="BJ455" s="21" t="s">
        <v>10</v>
      </c>
      <c r="BK455" s="21" t="s">
        <v>10</v>
      </c>
    </row>
    <row r="456" spans="1:66" x14ac:dyDescent="0.25">
      <c r="A456" s="50">
        <v>445</v>
      </c>
      <c r="B456" s="50">
        <v>396</v>
      </c>
      <c r="C456" s="50" t="str">
        <f t="shared" si="122"/>
        <v>174_6_6011</v>
      </c>
      <c r="D456" s="50">
        <v>1</v>
      </c>
      <c r="E456" s="51">
        <f t="shared" ref="E456:E501" si="134">G456*10000+H456</f>
        <v>1740006</v>
      </c>
      <c r="F456" s="76" t="str">
        <f t="shared" si="121"/>
        <v>174_6</v>
      </c>
      <c r="G456" s="80">
        <v>174</v>
      </c>
      <c r="H456" s="52">
        <v>6</v>
      </c>
      <c r="I456" s="52">
        <v>6011</v>
      </c>
      <c r="J456" s="53" t="str">
        <f t="shared" ref="J456:J501" si="135">IF(F456=K456,"ok","huom!")</f>
        <v>ok</v>
      </c>
      <c r="K456" s="54" t="str">
        <f t="shared" ref="K456:K461" si="136">CONCATENATE(L456,"_",M456)</f>
        <v>174_6</v>
      </c>
      <c r="L456" s="54">
        <v>174</v>
      </c>
      <c r="M456" s="54">
        <v>6</v>
      </c>
      <c r="N456" s="54">
        <v>883</v>
      </c>
      <c r="O456" s="55">
        <v>1091</v>
      </c>
      <c r="P456" s="55">
        <v>88</v>
      </c>
      <c r="Q456" s="55">
        <v>752</v>
      </c>
      <c r="R456" s="55">
        <v>61</v>
      </c>
      <c r="S456" s="52">
        <v>0</v>
      </c>
      <c r="T456" s="56">
        <v>531</v>
      </c>
      <c r="U456" s="56">
        <v>58</v>
      </c>
      <c r="V456" s="56">
        <v>520</v>
      </c>
      <c r="W456" s="56">
        <v>1091</v>
      </c>
      <c r="X456" s="57">
        <v>0.88</v>
      </c>
      <c r="Y456" s="109"/>
      <c r="Z456" s="109"/>
      <c r="AA456" s="109"/>
      <c r="AB456" s="109"/>
      <c r="AC456" s="56">
        <v>49</v>
      </c>
      <c r="AD456" s="58" t="s">
        <v>34</v>
      </c>
      <c r="AE456" s="58" t="s">
        <v>34</v>
      </c>
      <c r="AF456" s="52" t="s">
        <v>35</v>
      </c>
      <c r="AG456" s="52"/>
      <c r="AH456" s="106"/>
      <c r="AI456" s="59"/>
      <c r="AJ456" s="68" t="s">
        <v>9</v>
      </c>
      <c r="AK456" t="s">
        <v>9</v>
      </c>
      <c r="AL456" s="30" t="s">
        <v>50</v>
      </c>
      <c r="AM456" s="117"/>
      <c r="AN456" s="115" t="s">
        <v>50</v>
      </c>
      <c r="AO456" s="30"/>
      <c r="AQ456" s="5"/>
      <c r="AS456" s="35"/>
      <c r="AT456" s="30" t="s">
        <v>50</v>
      </c>
      <c r="AU456" s="20"/>
      <c r="AV456" t="str">
        <f t="shared" ref="AV456:AV501" si="137">IF(X456="ei mallia","ei mallia",IF(X456&gt;0.599999,IF(W456&gt;999,"punainen",IF(AC456&gt;99,"punainen",IF(AD456="osa seud. yht","punainen","musta"))),"musta"))</f>
        <v>punainen</v>
      </c>
      <c r="AW456" t="str">
        <f t="shared" ref="AW456:AW501" si="138">IF(X456="ei mallia","ei mallia",IF(X456&gt;0.399999,IF(W456&gt;1999,"punainen",IF(AC456&gt;499,"punainen",IF(AE456="osa seud. yht","punainen","musta"))),"musta"))</f>
        <v>punainen</v>
      </c>
      <c r="AX456" t="str">
        <f t="shared" ref="AX456:AX501" si="139">IF(X456="ei mallia","ei mallia",IF(AY456&gt;20,"punainen","musta"))</f>
        <v>punainen</v>
      </c>
      <c r="AY456" s="31">
        <f t="shared" ref="AY456:AY501" si="140">SUM(AZ456:BC456)</f>
        <v>21</v>
      </c>
      <c r="AZ456" s="31">
        <f t="shared" ref="AZ456:AZ501" si="141">IF(X456&gt;0.59999,10,IF(X456&gt;0.39999,1,0))</f>
        <v>10</v>
      </c>
      <c r="BA456" s="31">
        <f t="shared" ref="BA456:BA501" si="142">IF(W456&gt;1999,10,IF(W456&gt;999,1,0))</f>
        <v>1</v>
      </c>
      <c r="BB456" s="31">
        <f t="shared" ref="BB456:BB501" si="143">IF(AC456&gt;499,10,IF(AC456&gt;99,1,0))</f>
        <v>0</v>
      </c>
      <c r="BC456" s="31">
        <f t="shared" ref="BC456:BC501" si="144">IF(AE456="osa seud. yht",10,IF(AD456="osa seud. yht",1,0))</f>
        <v>10</v>
      </c>
      <c r="BM456" s="29" t="s">
        <v>34</v>
      </c>
      <c r="BN456" s="29" t="s">
        <v>34</v>
      </c>
    </row>
    <row r="457" spans="1:66" x14ac:dyDescent="0.25">
      <c r="A457" s="50">
        <v>446</v>
      </c>
      <c r="B457" s="50">
        <v>397</v>
      </c>
      <c r="C457" s="50" t="str">
        <f t="shared" si="122"/>
        <v>176_1_6584</v>
      </c>
      <c r="D457" s="50">
        <v>1</v>
      </c>
      <c r="E457" s="51">
        <f t="shared" si="134"/>
        <v>1760001</v>
      </c>
      <c r="F457" s="76" t="str">
        <f t="shared" si="121"/>
        <v>176_1</v>
      </c>
      <c r="G457" s="80">
        <v>176</v>
      </c>
      <c r="H457" s="52">
        <v>1</v>
      </c>
      <c r="I457" s="52">
        <v>6584</v>
      </c>
      <c r="J457" s="53" t="str">
        <f t="shared" si="135"/>
        <v>ok</v>
      </c>
      <c r="K457" s="54" t="str">
        <f t="shared" si="136"/>
        <v>176_1</v>
      </c>
      <c r="L457" s="54">
        <v>176</v>
      </c>
      <c r="M457" s="54">
        <v>1</v>
      </c>
      <c r="N457" s="54">
        <v>6443</v>
      </c>
      <c r="O457" s="55">
        <v>768</v>
      </c>
      <c r="P457" s="55">
        <v>52</v>
      </c>
      <c r="Q457" s="55">
        <v>177</v>
      </c>
      <c r="R457" s="55">
        <v>12</v>
      </c>
      <c r="S457" s="52">
        <v>0</v>
      </c>
      <c r="T457" s="56">
        <v>2224</v>
      </c>
      <c r="U457" s="56">
        <v>136</v>
      </c>
      <c r="V457" s="56">
        <v>2494</v>
      </c>
      <c r="W457" s="56">
        <v>768</v>
      </c>
      <c r="X457" s="57">
        <v>0.52</v>
      </c>
      <c r="Y457" s="109"/>
      <c r="Z457" s="109"/>
      <c r="AA457" s="109"/>
      <c r="AB457" s="109"/>
      <c r="AC457" s="56">
        <v>82</v>
      </c>
      <c r="AD457" s="58" t="s">
        <v>34</v>
      </c>
      <c r="AE457" s="58" t="s">
        <v>34</v>
      </c>
      <c r="AF457" s="52" t="s">
        <v>35</v>
      </c>
      <c r="AG457" s="52" t="s">
        <v>36</v>
      </c>
      <c r="AH457" s="106" t="s">
        <v>47</v>
      </c>
      <c r="AI457" s="59"/>
      <c r="AJ457" s="68" t="s">
        <v>9</v>
      </c>
      <c r="AK457" t="s">
        <v>9</v>
      </c>
      <c r="AL457" s="30" t="s">
        <v>9</v>
      </c>
      <c r="AM457" s="117"/>
      <c r="AN457" s="115" t="s">
        <v>9</v>
      </c>
      <c r="AO457" s="30"/>
      <c r="AQ457" s="5"/>
      <c r="AS457" s="35"/>
      <c r="AT457" s="30" t="s">
        <v>9</v>
      </c>
      <c r="AU457" s="20"/>
      <c r="AV457" t="str">
        <f t="shared" si="137"/>
        <v>musta</v>
      </c>
      <c r="AW457" t="str">
        <f t="shared" si="138"/>
        <v>punainen</v>
      </c>
      <c r="AX457" t="str">
        <f t="shared" si="139"/>
        <v>musta</v>
      </c>
      <c r="AY457" s="31">
        <f t="shared" si="140"/>
        <v>11</v>
      </c>
      <c r="AZ457" s="31">
        <f t="shared" si="141"/>
        <v>1</v>
      </c>
      <c r="BA457" s="31">
        <f t="shared" si="142"/>
        <v>0</v>
      </c>
      <c r="BB457" s="31">
        <f t="shared" si="143"/>
        <v>0</v>
      </c>
      <c r="BC457" s="31">
        <f t="shared" si="144"/>
        <v>10</v>
      </c>
      <c r="BM457" s="29" t="s">
        <v>34</v>
      </c>
      <c r="BN457" s="29" t="s">
        <v>34</v>
      </c>
    </row>
    <row r="458" spans="1:66" x14ac:dyDescent="0.25">
      <c r="A458" s="50">
        <v>447</v>
      </c>
      <c r="B458" s="50">
        <v>398</v>
      </c>
      <c r="C458" s="50" t="str">
        <f t="shared" si="122"/>
        <v>176_2_1824</v>
      </c>
      <c r="D458" s="50">
        <v>1</v>
      </c>
      <c r="E458" s="51">
        <f t="shared" si="134"/>
        <v>1760002</v>
      </c>
      <c r="F458" s="76" t="str">
        <f t="shared" si="121"/>
        <v>176_2</v>
      </c>
      <c r="G458" s="80">
        <v>176</v>
      </c>
      <c r="H458" s="52">
        <v>2</v>
      </c>
      <c r="I458" s="52">
        <v>1824</v>
      </c>
      <c r="J458" s="53" t="str">
        <f t="shared" si="135"/>
        <v>ok</v>
      </c>
      <c r="K458" s="54" t="str">
        <f t="shared" si="136"/>
        <v>176_2</v>
      </c>
      <c r="L458" s="54">
        <v>176</v>
      </c>
      <c r="M458" s="54">
        <v>2</v>
      </c>
      <c r="N458" s="54">
        <v>1784</v>
      </c>
      <c r="O458" s="55">
        <v>740</v>
      </c>
      <c r="P458" s="55">
        <v>70</v>
      </c>
      <c r="Q458" s="55">
        <v>201</v>
      </c>
      <c r="R458" s="55">
        <v>19</v>
      </c>
      <c r="S458" s="52">
        <v>0</v>
      </c>
      <c r="T458" s="56">
        <v>1449</v>
      </c>
      <c r="U458" s="56">
        <v>86</v>
      </c>
      <c r="V458" s="56">
        <v>1590</v>
      </c>
      <c r="W458" s="56">
        <v>740</v>
      </c>
      <c r="X458" s="57">
        <v>0.7</v>
      </c>
      <c r="Y458" s="109"/>
      <c r="Z458" s="109"/>
      <c r="AA458" s="109"/>
      <c r="AB458" s="109"/>
      <c r="AC458" s="56">
        <v>58</v>
      </c>
      <c r="AD458" s="58" t="s">
        <v>34</v>
      </c>
      <c r="AE458" s="58" t="s">
        <v>34</v>
      </c>
      <c r="AF458" s="52" t="s">
        <v>35</v>
      </c>
      <c r="AG458" s="52"/>
      <c r="AH458" s="106"/>
      <c r="AI458" s="59"/>
      <c r="AJ458" s="68" t="s">
        <v>9</v>
      </c>
      <c r="AK458" t="s">
        <v>9</v>
      </c>
      <c r="AL458" s="30" t="s">
        <v>9</v>
      </c>
      <c r="AM458" s="117"/>
      <c r="AN458" s="115" t="s">
        <v>9</v>
      </c>
      <c r="AO458" s="30"/>
      <c r="AQ458" s="5"/>
      <c r="AS458" s="35"/>
      <c r="AT458" s="30" t="s">
        <v>9</v>
      </c>
      <c r="AU458" s="20"/>
      <c r="AV458" t="str">
        <f t="shared" si="137"/>
        <v>punainen</v>
      </c>
      <c r="AW458" t="str">
        <f t="shared" si="138"/>
        <v>punainen</v>
      </c>
      <c r="AX458" t="str">
        <f t="shared" si="139"/>
        <v>musta</v>
      </c>
      <c r="AY458" s="31">
        <f t="shared" si="140"/>
        <v>20</v>
      </c>
      <c r="AZ458" s="31">
        <f t="shared" si="141"/>
        <v>10</v>
      </c>
      <c r="BA458" s="31">
        <f t="shared" si="142"/>
        <v>0</v>
      </c>
      <c r="BB458" s="31">
        <f t="shared" si="143"/>
        <v>0</v>
      </c>
      <c r="BC458" s="31">
        <f t="shared" si="144"/>
        <v>10</v>
      </c>
      <c r="BM458" s="2" t="s">
        <v>35</v>
      </c>
      <c r="BN458" s="2" t="s">
        <v>35</v>
      </c>
    </row>
    <row r="459" spans="1:66" x14ac:dyDescent="0.25">
      <c r="A459" s="50">
        <v>448</v>
      </c>
      <c r="B459" s="50">
        <v>399</v>
      </c>
      <c r="C459" s="50" t="str">
        <f t="shared" si="122"/>
        <v>176_3_6064</v>
      </c>
      <c r="D459" s="50">
        <v>1</v>
      </c>
      <c r="E459" s="51">
        <f t="shared" si="134"/>
        <v>1760003</v>
      </c>
      <c r="F459" s="76" t="str">
        <f t="shared" si="121"/>
        <v>176_3</v>
      </c>
      <c r="G459" s="80">
        <v>176</v>
      </c>
      <c r="H459" s="52">
        <v>3</v>
      </c>
      <c r="I459" s="52">
        <v>6064</v>
      </c>
      <c r="J459" s="53" t="str">
        <f t="shared" si="135"/>
        <v>ok</v>
      </c>
      <c r="K459" s="54" t="str">
        <f t="shared" si="136"/>
        <v>176_3</v>
      </c>
      <c r="L459" s="54">
        <v>176</v>
      </c>
      <c r="M459" s="54">
        <v>3</v>
      </c>
      <c r="N459" s="54">
        <v>5769</v>
      </c>
      <c r="O459" s="55">
        <v>622</v>
      </c>
      <c r="P459" s="55">
        <v>81</v>
      </c>
      <c r="Q459" s="55">
        <v>184</v>
      </c>
      <c r="R459" s="55">
        <v>23</v>
      </c>
      <c r="S459" s="52">
        <v>0</v>
      </c>
      <c r="T459" s="56">
        <v>1104</v>
      </c>
      <c r="U459" s="56">
        <v>68</v>
      </c>
      <c r="V459" s="56">
        <v>1221</v>
      </c>
      <c r="W459" s="56">
        <v>622</v>
      </c>
      <c r="X459" s="57">
        <v>0.81</v>
      </c>
      <c r="Y459" s="109"/>
      <c r="Z459" s="109"/>
      <c r="AA459" s="109"/>
      <c r="AB459" s="109"/>
      <c r="AC459" s="56">
        <v>46</v>
      </c>
      <c r="AD459" s="58" t="s">
        <v>34</v>
      </c>
      <c r="AE459" s="58" t="s">
        <v>34</v>
      </c>
      <c r="AF459" s="52" t="s">
        <v>35</v>
      </c>
      <c r="AG459" s="52"/>
      <c r="AH459" s="106"/>
      <c r="AI459" s="59"/>
      <c r="AJ459" s="68" t="s">
        <v>9</v>
      </c>
      <c r="AK459" t="s">
        <v>9</v>
      </c>
      <c r="AL459" s="30" t="s">
        <v>9</v>
      </c>
      <c r="AM459" s="117"/>
      <c r="AN459" s="115" t="s">
        <v>9</v>
      </c>
      <c r="AO459" s="30"/>
      <c r="AQ459" s="5"/>
      <c r="AS459" s="35"/>
      <c r="AT459" s="30" t="s">
        <v>9</v>
      </c>
      <c r="AU459" s="20"/>
      <c r="AV459" t="str">
        <f t="shared" si="137"/>
        <v>punainen</v>
      </c>
      <c r="AW459" t="str">
        <f t="shared" si="138"/>
        <v>punainen</v>
      </c>
      <c r="AX459" t="str">
        <f t="shared" si="139"/>
        <v>musta</v>
      </c>
      <c r="AY459" s="31">
        <f t="shared" si="140"/>
        <v>20</v>
      </c>
      <c r="AZ459" s="31">
        <f t="shared" si="141"/>
        <v>10</v>
      </c>
      <c r="BA459" s="31">
        <f t="shared" si="142"/>
        <v>0</v>
      </c>
      <c r="BB459" s="31">
        <f t="shared" si="143"/>
        <v>0</v>
      </c>
      <c r="BC459" s="31">
        <f t="shared" si="144"/>
        <v>10</v>
      </c>
      <c r="BM459" s="2" t="s">
        <v>35</v>
      </c>
      <c r="BN459" s="2" t="s">
        <v>35</v>
      </c>
    </row>
    <row r="460" spans="1:66" x14ac:dyDescent="0.25">
      <c r="A460" s="50">
        <v>449</v>
      </c>
      <c r="B460" s="50">
        <v>400</v>
      </c>
      <c r="C460" s="50" t="str">
        <f t="shared" si="122"/>
        <v>176_4_5737</v>
      </c>
      <c r="D460" s="50">
        <v>1</v>
      </c>
      <c r="E460" s="51">
        <f t="shared" si="134"/>
        <v>1760004</v>
      </c>
      <c r="F460" s="76" t="str">
        <f t="shared" ref="F460:F523" si="145">CONCATENATE(G460,"_",H460)</f>
        <v>176_4</v>
      </c>
      <c r="G460" s="80">
        <v>176</v>
      </c>
      <c r="H460" s="52">
        <v>4</v>
      </c>
      <c r="I460" s="52">
        <v>5737</v>
      </c>
      <c r="J460" s="53" t="str">
        <f t="shared" si="135"/>
        <v>ok</v>
      </c>
      <c r="K460" s="54" t="str">
        <f t="shared" si="136"/>
        <v>176_4</v>
      </c>
      <c r="L460" s="54">
        <v>176</v>
      </c>
      <c r="M460" s="54">
        <v>4</v>
      </c>
      <c r="N460" s="54">
        <v>5578</v>
      </c>
      <c r="O460" s="55">
        <v>631</v>
      </c>
      <c r="P460" s="55">
        <v>75</v>
      </c>
      <c r="Q460" s="55">
        <v>190</v>
      </c>
      <c r="R460" s="55">
        <v>22</v>
      </c>
      <c r="S460" s="52">
        <v>0</v>
      </c>
      <c r="T460" s="56">
        <v>1104</v>
      </c>
      <c r="U460" s="56">
        <v>68</v>
      </c>
      <c r="V460" s="56">
        <v>1221</v>
      </c>
      <c r="W460" s="56">
        <v>631</v>
      </c>
      <c r="X460" s="57">
        <v>0.75</v>
      </c>
      <c r="Y460" s="109"/>
      <c r="Z460" s="109"/>
      <c r="AA460" s="109"/>
      <c r="AB460" s="109"/>
      <c r="AC460" s="56">
        <v>116</v>
      </c>
      <c r="AD460" s="58" t="s">
        <v>34</v>
      </c>
      <c r="AE460" s="58" t="s">
        <v>34</v>
      </c>
      <c r="AF460" s="52" t="s">
        <v>35</v>
      </c>
      <c r="AG460" s="52"/>
      <c r="AH460" s="106"/>
      <c r="AI460" s="59"/>
      <c r="AJ460" s="68" t="s">
        <v>9</v>
      </c>
      <c r="AK460" t="s">
        <v>9</v>
      </c>
      <c r="AL460" s="30" t="s">
        <v>9</v>
      </c>
      <c r="AM460" s="117"/>
      <c r="AN460" s="115" t="s">
        <v>9</v>
      </c>
      <c r="AO460" s="30"/>
      <c r="AQ460" s="5"/>
      <c r="AS460" s="35"/>
      <c r="AT460" s="30" t="s">
        <v>9</v>
      </c>
      <c r="AU460" s="20"/>
      <c r="AV460" t="str">
        <f t="shared" si="137"/>
        <v>punainen</v>
      </c>
      <c r="AW460" t="str">
        <f t="shared" si="138"/>
        <v>punainen</v>
      </c>
      <c r="AX460" t="str">
        <f t="shared" si="139"/>
        <v>punainen</v>
      </c>
      <c r="AY460" s="31">
        <f t="shared" si="140"/>
        <v>21</v>
      </c>
      <c r="AZ460" s="31">
        <f t="shared" si="141"/>
        <v>10</v>
      </c>
      <c r="BA460" s="31">
        <f t="shared" si="142"/>
        <v>0</v>
      </c>
      <c r="BB460" s="31">
        <f t="shared" si="143"/>
        <v>1</v>
      </c>
      <c r="BC460" s="31">
        <f t="shared" si="144"/>
        <v>10</v>
      </c>
      <c r="BM460" s="29" t="s">
        <v>34</v>
      </c>
      <c r="BN460" s="29" t="s">
        <v>34</v>
      </c>
    </row>
    <row r="461" spans="1:66" x14ac:dyDescent="0.25">
      <c r="A461" s="50">
        <v>450</v>
      </c>
      <c r="B461" s="50">
        <v>401</v>
      </c>
      <c r="C461" s="50" t="str">
        <f t="shared" ref="C461:C524" si="146">CONCATENATE(G461,"_",H461,"_",I461)</f>
        <v>178_1_5360</v>
      </c>
      <c r="D461" s="50">
        <v>1</v>
      </c>
      <c r="E461" s="51">
        <f t="shared" si="134"/>
        <v>1780001</v>
      </c>
      <c r="F461" s="76" t="str">
        <f t="shared" si="145"/>
        <v>178_1</v>
      </c>
      <c r="G461" s="80">
        <v>178</v>
      </c>
      <c r="H461" s="52">
        <v>1</v>
      </c>
      <c r="I461" s="52">
        <v>5360</v>
      </c>
      <c r="J461" s="53" t="str">
        <f t="shared" si="135"/>
        <v>ok</v>
      </c>
      <c r="K461" s="54" t="str">
        <f t="shared" si="136"/>
        <v>178_1</v>
      </c>
      <c r="L461" s="54">
        <v>178</v>
      </c>
      <c r="M461" s="54">
        <v>1</v>
      </c>
      <c r="N461" s="54">
        <v>5310</v>
      </c>
      <c r="O461" s="55">
        <v>547</v>
      </c>
      <c r="P461" s="55">
        <v>27</v>
      </c>
      <c r="Q461" s="55">
        <v>373</v>
      </c>
      <c r="R461" s="55">
        <v>18</v>
      </c>
      <c r="S461" s="52">
        <v>0</v>
      </c>
      <c r="T461" s="56">
        <v>3119</v>
      </c>
      <c r="U461" s="56">
        <v>272</v>
      </c>
      <c r="V461" s="56">
        <v>3412</v>
      </c>
      <c r="W461" s="56">
        <v>547</v>
      </c>
      <c r="X461" s="57">
        <v>0.27</v>
      </c>
      <c r="Y461" s="109"/>
      <c r="Z461" s="109"/>
      <c r="AA461" s="109"/>
      <c r="AB461" s="109"/>
      <c r="AC461" s="56">
        <v>91</v>
      </c>
      <c r="AD461" s="52" t="s">
        <v>35</v>
      </c>
      <c r="AE461" s="52" t="s">
        <v>35</v>
      </c>
      <c r="AF461" s="52" t="s">
        <v>36</v>
      </c>
      <c r="AG461" s="52" t="s">
        <v>36</v>
      </c>
      <c r="AH461" s="106" t="s">
        <v>47</v>
      </c>
      <c r="AI461" s="59"/>
      <c r="AJ461" s="68" t="s">
        <v>9</v>
      </c>
      <c r="AK461" t="s">
        <v>9</v>
      </c>
      <c r="AL461" s="30" t="s">
        <v>9</v>
      </c>
      <c r="AM461" s="117"/>
      <c r="AN461" s="115" t="s">
        <v>9</v>
      </c>
      <c r="AO461" s="30"/>
      <c r="AQ461" s="5"/>
      <c r="AS461" s="35"/>
      <c r="AT461" s="30" t="s">
        <v>9</v>
      </c>
      <c r="AU461" s="20"/>
      <c r="AV461" t="str">
        <f t="shared" si="137"/>
        <v>musta</v>
      </c>
      <c r="AW461" t="str">
        <f t="shared" si="138"/>
        <v>musta</v>
      </c>
      <c r="AX461" t="str">
        <f t="shared" si="139"/>
        <v>musta</v>
      </c>
      <c r="AY461" s="31">
        <f t="shared" si="140"/>
        <v>0</v>
      </c>
      <c r="AZ461" s="31">
        <f t="shared" si="141"/>
        <v>0</v>
      </c>
      <c r="BA461" s="31">
        <f t="shared" si="142"/>
        <v>0</v>
      </c>
      <c r="BB461" s="31">
        <f t="shared" si="143"/>
        <v>0</v>
      </c>
      <c r="BC461" s="31">
        <f t="shared" si="144"/>
        <v>0</v>
      </c>
      <c r="BM461" s="2" t="s">
        <v>35</v>
      </c>
      <c r="BN461" s="2" t="s">
        <v>35</v>
      </c>
    </row>
    <row r="462" spans="1:66" x14ac:dyDescent="0.25">
      <c r="A462" s="50">
        <v>451</v>
      </c>
      <c r="B462" s="50">
        <v>402</v>
      </c>
      <c r="C462" s="50" t="str">
        <f t="shared" si="146"/>
        <v>186_9_4094</v>
      </c>
      <c r="D462" s="50">
        <v>1</v>
      </c>
      <c r="E462" s="51">
        <f t="shared" si="134"/>
        <v>1860009</v>
      </c>
      <c r="F462" s="76" t="str">
        <f t="shared" si="145"/>
        <v>186_9</v>
      </c>
      <c r="G462" s="80">
        <v>186</v>
      </c>
      <c r="H462" s="52">
        <v>9</v>
      </c>
      <c r="I462" s="52">
        <v>4094</v>
      </c>
      <c r="J462" s="53" t="str">
        <f t="shared" si="135"/>
        <v>huom!</v>
      </c>
      <c r="K462" s="54"/>
      <c r="L462" s="54"/>
      <c r="M462" s="54"/>
      <c r="N462" s="54"/>
      <c r="O462" s="55">
        <v>1167</v>
      </c>
      <c r="P462" s="55">
        <v>96</v>
      </c>
      <c r="Q462" s="55">
        <v>783</v>
      </c>
      <c r="R462" s="55">
        <v>63</v>
      </c>
      <c r="S462" s="52">
        <v>0</v>
      </c>
      <c r="T462" s="56">
        <v>1402</v>
      </c>
      <c r="U462" s="56">
        <v>116</v>
      </c>
      <c r="V462" s="56">
        <v>1362</v>
      </c>
      <c r="W462" s="56">
        <v>1167</v>
      </c>
      <c r="X462" s="57">
        <v>0.96</v>
      </c>
      <c r="Y462" s="109"/>
      <c r="Z462" s="109"/>
      <c r="AA462" s="109"/>
      <c r="AB462" s="109"/>
      <c r="AC462" s="56">
        <v>149</v>
      </c>
      <c r="AD462" s="61" t="s">
        <v>34</v>
      </c>
      <c r="AE462" s="52" t="s">
        <v>35</v>
      </c>
      <c r="AF462" s="52" t="s">
        <v>35</v>
      </c>
      <c r="AG462" s="52"/>
      <c r="AH462" s="106"/>
      <c r="AI462" s="59"/>
      <c r="AJ462" s="68" t="s">
        <v>9</v>
      </c>
      <c r="AK462" t="s">
        <v>9</v>
      </c>
      <c r="AL462" s="30" t="s">
        <v>50</v>
      </c>
      <c r="AM462" s="117"/>
      <c r="AN462" s="115" t="s">
        <v>50</v>
      </c>
      <c r="AO462" s="30"/>
      <c r="AQ462" s="5"/>
      <c r="AS462" s="35"/>
      <c r="AT462" s="30" t="s">
        <v>50</v>
      </c>
      <c r="AU462" s="20"/>
      <c r="AV462" t="str">
        <f t="shared" si="137"/>
        <v>punainen</v>
      </c>
      <c r="AW462" t="str">
        <f t="shared" si="138"/>
        <v>musta</v>
      </c>
      <c r="AX462" t="str">
        <f t="shared" si="139"/>
        <v>musta</v>
      </c>
      <c r="AY462" s="31">
        <f t="shared" si="140"/>
        <v>13</v>
      </c>
      <c r="AZ462" s="31">
        <f t="shared" si="141"/>
        <v>10</v>
      </c>
      <c r="BA462" s="31">
        <f t="shared" si="142"/>
        <v>1</v>
      </c>
      <c r="BB462" s="31">
        <f t="shared" si="143"/>
        <v>1</v>
      </c>
      <c r="BC462" s="31">
        <f t="shared" si="144"/>
        <v>1</v>
      </c>
      <c r="BM462" s="32" t="s">
        <v>34</v>
      </c>
      <c r="BN462" s="2" t="s">
        <v>35</v>
      </c>
    </row>
    <row r="463" spans="1:66" x14ac:dyDescent="0.25">
      <c r="A463" s="50">
        <v>452</v>
      </c>
      <c r="B463" s="50">
        <v>403</v>
      </c>
      <c r="C463" s="50" t="str">
        <f t="shared" si="146"/>
        <v>186_10_4499</v>
      </c>
      <c r="D463" s="50">
        <v>1</v>
      </c>
      <c r="E463" s="51">
        <f t="shared" si="134"/>
        <v>1860010</v>
      </c>
      <c r="F463" s="76" t="str">
        <f t="shared" si="145"/>
        <v>186_10</v>
      </c>
      <c r="G463" s="80">
        <v>186</v>
      </c>
      <c r="H463" s="52">
        <v>10</v>
      </c>
      <c r="I463" s="52">
        <v>4499</v>
      </c>
      <c r="J463" s="53" t="str">
        <f t="shared" si="135"/>
        <v>ok</v>
      </c>
      <c r="K463" s="54" t="str">
        <f>CONCATENATE(L463,"_",M463)</f>
        <v>186_10</v>
      </c>
      <c r="L463" s="54">
        <v>186</v>
      </c>
      <c r="M463" s="54">
        <v>10</v>
      </c>
      <c r="N463" s="54">
        <v>7174</v>
      </c>
      <c r="O463" s="55">
        <v>604</v>
      </c>
      <c r="P463" s="55">
        <v>84</v>
      </c>
      <c r="Q463" s="55">
        <v>247</v>
      </c>
      <c r="R463" s="55">
        <v>34</v>
      </c>
      <c r="S463" s="52">
        <v>0</v>
      </c>
      <c r="T463" s="56">
        <v>1402</v>
      </c>
      <c r="U463" s="56">
        <v>116</v>
      </c>
      <c r="V463" s="56">
        <v>1362</v>
      </c>
      <c r="W463" s="56">
        <v>604</v>
      </c>
      <c r="X463" s="57">
        <v>0.84</v>
      </c>
      <c r="Y463" s="109"/>
      <c r="Z463" s="109"/>
      <c r="AA463" s="109"/>
      <c r="AB463" s="109"/>
      <c r="AC463" s="56">
        <v>98</v>
      </c>
      <c r="AD463" s="61" t="s">
        <v>34</v>
      </c>
      <c r="AE463" s="52" t="s">
        <v>35</v>
      </c>
      <c r="AF463" s="52" t="s">
        <v>35</v>
      </c>
      <c r="AG463" s="52"/>
      <c r="AH463" s="106"/>
      <c r="AI463" s="59"/>
      <c r="AJ463" s="68" t="s">
        <v>9</v>
      </c>
      <c r="AK463" t="s">
        <v>9</v>
      </c>
      <c r="AL463" s="30" t="s">
        <v>50</v>
      </c>
      <c r="AM463" s="117"/>
      <c r="AN463" s="115" t="s">
        <v>50</v>
      </c>
      <c r="AO463" s="30"/>
      <c r="AQ463" s="5"/>
      <c r="AS463" s="35"/>
      <c r="AT463" s="30" t="s">
        <v>50</v>
      </c>
      <c r="AU463" s="20"/>
      <c r="AV463" t="str">
        <f t="shared" si="137"/>
        <v>punainen</v>
      </c>
      <c r="AW463" t="str">
        <f t="shared" si="138"/>
        <v>musta</v>
      </c>
      <c r="AX463" t="str">
        <f t="shared" si="139"/>
        <v>musta</v>
      </c>
      <c r="AY463" s="31">
        <f t="shared" si="140"/>
        <v>11</v>
      </c>
      <c r="AZ463" s="31">
        <f t="shared" si="141"/>
        <v>10</v>
      </c>
      <c r="BA463" s="31">
        <f t="shared" si="142"/>
        <v>0</v>
      </c>
      <c r="BB463" s="31">
        <f t="shared" si="143"/>
        <v>0</v>
      </c>
      <c r="BC463" s="31">
        <f t="shared" si="144"/>
        <v>1</v>
      </c>
      <c r="BM463" s="32" t="s">
        <v>34</v>
      </c>
      <c r="BN463" s="2" t="s">
        <v>35</v>
      </c>
    </row>
    <row r="464" spans="1:66" x14ac:dyDescent="0.25">
      <c r="A464" s="50">
        <v>453</v>
      </c>
      <c r="B464" s="50">
        <v>404</v>
      </c>
      <c r="C464" s="50" t="str">
        <f t="shared" si="146"/>
        <v>186_11_2775</v>
      </c>
      <c r="D464" s="50">
        <v>1</v>
      </c>
      <c r="E464" s="51">
        <f t="shared" si="134"/>
        <v>1860011</v>
      </c>
      <c r="F464" s="76" t="str">
        <f t="shared" si="145"/>
        <v>186_11</v>
      </c>
      <c r="G464" s="80">
        <v>186</v>
      </c>
      <c r="H464" s="52">
        <v>11</v>
      </c>
      <c r="I464" s="52">
        <v>2775</v>
      </c>
      <c r="J464" s="53" t="str">
        <f t="shared" si="135"/>
        <v>huom!</v>
      </c>
      <c r="K464" s="54"/>
      <c r="L464" s="54"/>
      <c r="M464" s="54"/>
      <c r="N464" s="54"/>
      <c r="O464" s="55">
        <v>604</v>
      </c>
      <c r="P464" s="55">
        <v>84</v>
      </c>
      <c r="Q464" s="55">
        <v>247</v>
      </c>
      <c r="R464" s="55">
        <v>34</v>
      </c>
      <c r="S464" s="52">
        <v>0</v>
      </c>
      <c r="T464" s="56">
        <v>1402</v>
      </c>
      <c r="U464" s="56">
        <v>116</v>
      </c>
      <c r="V464" s="56">
        <v>1362</v>
      </c>
      <c r="W464" s="56">
        <v>604</v>
      </c>
      <c r="X464" s="57">
        <v>0.84</v>
      </c>
      <c r="Y464" s="109"/>
      <c r="Z464" s="109"/>
      <c r="AA464" s="109"/>
      <c r="AB464" s="109"/>
      <c r="AC464" s="56">
        <v>111</v>
      </c>
      <c r="AD464" s="61" t="s">
        <v>34</v>
      </c>
      <c r="AE464" s="52" t="s">
        <v>35</v>
      </c>
      <c r="AF464" s="52" t="s">
        <v>35</v>
      </c>
      <c r="AG464" s="52"/>
      <c r="AH464" s="106"/>
      <c r="AI464" s="59"/>
      <c r="AJ464" s="68" t="s">
        <v>9</v>
      </c>
      <c r="AK464" t="s">
        <v>9</v>
      </c>
      <c r="AL464" s="30" t="s">
        <v>50</v>
      </c>
      <c r="AM464" s="117"/>
      <c r="AN464" s="115" t="s">
        <v>50</v>
      </c>
      <c r="AO464" s="30"/>
      <c r="AQ464" s="5"/>
      <c r="AS464" s="35"/>
      <c r="AT464" s="30" t="s">
        <v>50</v>
      </c>
      <c r="AU464" s="20"/>
      <c r="AV464" t="str">
        <f t="shared" si="137"/>
        <v>punainen</v>
      </c>
      <c r="AW464" t="str">
        <f t="shared" si="138"/>
        <v>musta</v>
      </c>
      <c r="AX464" t="str">
        <f t="shared" si="139"/>
        <v>musta</v>
      </c>
      <c r="AY464" s="31">
        <f t="shared" si="140"/>
        <v>12</v>
      </c>
      <c r="AZ464" s="31">
        <f t="shared" si="141"/>
        <v>10</v>
      </c>
      <c r="BA464" s="31">
        <f t="shared" si="142"/>
        <v>0</v>
      </c>
      <c r="BB464" s="31">
        <f t="shared" si="143"/>
        <v>1</v>
      </c>
      <c r="BC464" s="31">
        <f t="shared" si="144"/>
        <v>1</v>
      </c>
      <c r="BM464" s="32" t="s">
        <v>34</v>
      </c>
      <c r="BN464" s="2" t="s">
        <v>35</v>
      </c>
    </row>
    <row r="465" spans="1:66" x14ac:dyDescent="0.25">
      <c r="A465" s="50">
        <v>454</v>
      </c>
      <c r="B465" s="50">
        <v>405</v>
      </c>
      <c r="C465" s="50" t="str">
        <f t="shared" si="146"/>
        <v>186_12_4570</v>
      </c>
      <c r="D465" s="50">
        <v>1</v>
      </c>
      <c r="E465" s="51">
        <f t="shared" si="134"/>
        <v>1860012</v>
      </c>
      <c r="F465" s="76" t="str">
        <f t="shared" si="145"/>
        <v>186_12</v>
      </c>
      <c r="G465" s="80">
        <v>186</v>
      </c>
      <c r="H465" s="52">
        <v>12</v>
      </c>
      <c r="I465" s="52">
        <v>4570</v>
      </c>
      <c r="J465" s="53" t="str">
        <f t="shared" si="135"/>
        <v>ok</v>
      </c>
      <c r="K465" s="54" t="str">
        <f t="shared" ref="K465:K475" si="147">CONCATENATE(L465,"_",M465)</f>
        <v>186_12</v>
      </c>
      <c r="L465" s="54">
        <v>186</v>
      </c>
      <c r="M465" s="54">
        <v>12</v>
      </c>
      <c r="N465" s="54">
        <v>4518</v>
      </c>
      <c r="O465" s="55">
        <v>639</v>
      </c>
      <c r="P465" s="55">
        <v>76</v>
      </c>
      <c r="Q465" s="55">
        <v>234</v>
      </c>
      <c r="R465" s="55">
        <v>27</v>
      </c>
      <c r="S465" s="52">
        <v>0</v>
      </c>
      <c r="T465" s="56">
        <v>1402</v>
      </c>
      <c r="U465" s="56">
        <v>116</v>
      </c>
      <c r="V465" s="56">
        <v>1362</v>
      </c>
      <c r="W465" s="56">
        <v>639</v>
      </c>
      <c r="X465" s="57">
        <v>0.76</v>
      </c>
      <c r="Y465" s="109"/>
      <c r="Z465" s="109"/>
      <c r="AA465" s="109"/>
      <c r="AB465" s="109"/>
      <c r="AC465" s="56">
        <v>185</v>
      </c>
      <c r="AD465" s="61" t="s">
        <v>34</v>
      </c>
      <c r="AE465" s="52" t="s">
        <v>35</v>
      </c>
      <c r="AF465" s="52" t="s">
        <v>35</v>
      </c>
      <c r="AG465" s="52"/>
      <c r="AH465" s="106"/>
      <c r="AI465" s="59"/>
      <c r="AJ465" s="68" t="s">
        <v>9</v>
      </c>
      <c r="AK465" t="s">
        <v>9</v>
      </c>
      <c r="AL465" s="30" t="s">
        <v>50</v>
      </c>
      <c r="AM465" s="117"/>
      <c r="AN465" s="115" t="s">
        <v>50</v>
      </c>
      <c r="AO465" s="30"/>
      <c r="AQ465" s="5"/>
      <c r="AS465" s="35"/>
      <c r="AT465" s="30" t="s">
        <v>50</v>
      </c>
      <c r="AU465" s="20"/>
      <c r="AV465" t="str">
        <f t="shared" si="137"/>
        <v>punainen</v>
      </c>
      <c r="AW465" t="str">
        <f t="shared" si="138"/>
        <v>musta</v>
      </c>
      <c r="AX465" t="str">
        <f t="shared" si="139"/>
        <v>musta</v>
      </c>
      <c r="AY465" s="31">
        <f t="shared" si="140"/>
        <v>12</v>
      </c>
      <c r="AZ465" s="31">
        <f t="shared" si="141"/>
        <v>10</v>
      </c>
      <c r="BA465" s="31">
        <f t="shared" si="142"/>
        <v>0</v>
      </c>
      <c r="BB465" s="31">
        <f t="shared" si="143"/>
        <v>1</v>
      </c>
      <c r="BC465" s="31">
        <f t="shared" si="144"/>
        <v>1</v>
      </c>
      <c r="BM465" s="32" t="s">
        <v>34</v>
      </c>
      <c r="BN465" s="2" t="s">
        <v>35</v>
      </c>
    </row>
    <row r="466" spans="1:66" x14ac:dyDescent="0.25">
      <c r="A466" s="50">
        <v>455</v>
      </c>
      <c r="B466" s="50">
        <v>406</v>
      </c>
      <c r="C466" s="50" t="str">
        <f t="shared" si="146"/>
        <v>186_13_9058</v>
      </c>
      <c r="D466" s="50">
        <v>1</v>
      </c>
      <c r="E466" s="51">
        <f t="shared" si="134"/>
        <v>1860013</v>
      </c>
      <c r="F466" s="76" t="str">
        <f t="shared" si="145"/>
        <v>186_13</v>
      </c>
      <c r="G466" s="80">
        <v>186</v>
      </c>
      <c r="H466" s="52">
        <v>13</v>
      </c>
      <c r="I466" s="52">
        <v>9058</v>
      </c>
      <c r="J466" s="53" t="str">
        <f t="shared" si="135"/>
        <v>ok</v>
      </c>
      <c r="K466" s="54" t="str">
        <f t="shared" si="147"/>
        <v>186_13</v>
      </c>
      <c r="L466" s="54">
        <v>186</v>
      </c>
      <c r="M466" s="54">
        <v>13</v>
      </c>
      <c r="N466" s="54">
        <v>8982</v>
      </c>
      <c r="O466" s="55">
        <v>262</v>
      </c>
      <c r="P466" s="55">
        <v>67</v>
      </c>
      <c r="Q466" s="55">
        <v>134</v>
      </c>
      <c r="R466" s="55">
        <v>34</v>
      </c>
      <c r="S466" s="52">
        <v>0</v>
      </c>
      <c r="T466" s="56">
        <v>783</v>
      </c>
      <c r="U466" s="56">
        <v>40</v>
      </c>
      <c r="V466" s="56">
        <v>792</v>
      </c>
      <c r="W466" s="56">
        <v>262</v>
      </c>
      <c r="X466" s="57">
        <v>0.67</v>
      </c>
      <c r="Y466" s="109"/>
      <c r="Z466" s="109"/>
      <c r="AA466" s="109"/>
      <c r="AB466" s="109"/>
      <c r="AC466" s="56">
        <v>163</v>
      </c>
      <c r="AD466" s="61" t="s">
        <v>34</v>
      </c>
      <c r="AE466" s="52" t="s">
        <v>35</v>
      </c>
      <c r="AF466" s="52" t="s">
        <v>35</v>
      </c>
      <c r="AG466" s="52"/>
      <c r="AH466" s="106"/>
      <c r="AI466" s="59"/>
      <c r="AJ466" s="68" t="s">
        <v>9</v>
      </c>
      <c r="AK466" t="s">
        <v>9</v>
      </c>
      <c r="AL466" s="30" t="s">
        <v>50</v>
      </c>
      <c r="AM466" s="117"/>
      <c r="AN466" s="115" t="s">
        <v>50</v>
      </c>
      <c r="AO466" s="30"/>
      <c r="AQ466" s="5"/>
      <c r="AS466" s="35"/>
      <c r="AT466" s="30" t="s">
        <v>50</v>
      </c>
      <c r="AU466" s="20"/>
      <c r="AV466" t="str">
        <f t="shared" si="137"/>
        <v>punainen</v>
      </c>
      <c r="AW466" t="str">
        <f t="shared" si="138"/>
        <v>musta</v>
      </c>
      <c r="AX466" t="str">
        <f t="shared" si="139"/>
        <v>musta</v>
      </c>
      <c r="AY466" s="31">
        <f t="shared" si="140"/>
        <v>12</v>
      </c>
      <c r="AZ466" s="31">
        <f t="shared" si="141"/>
        <v>10</v>
      </c>
      <c r="BA466" s="31">
        <f t="shared" si="142"/>
        <v>0</v>
      </c>
      <c r="BB466" s="31">
        <f t="shared" si="143"/>
        <v>1</v>
      </c>
      <c r="BC466" s="31">
        <f t="shared" si="144"/>
        <v>1</v>
      </c>
      <c r="BM466" s="32" t="s">
        <v>34</v>
      </c>
      <c r="BN466" s="2" t="s">
        <v>35</v>
      </c>
    </row>
    <row r="467" spans="1:66" x14ac:dyDescent="0.25">
      <c r="A467" s="50">
        <v>456</v>
      </c>
      <c r="B467" s="50">
        <v>407</v>
      </c>
      <c r="C467" s="50" t="str">
        <f t="shared" si="146"/>
        <v>186_14_2690</v>
      </c>
      <c r="D467" s="50">
        <v>1</v>
      </c>
      <c r="E467" s="51">
        <f t="shared" si="134"/>
        <v>1860014</v>
      </c>
      <c r="F467" s="76" t="str">
        <f t="shared" si="145"/>
        <v>186_14</v>
      </c>
      <c r="G467" s="80">
        <v>186</v>
      </c>
      <c r="H467" s="52">
        <v>14</v>
      </c>
      <c r="I467" s="52">
        <v>2690</v>
      </c>
      <c r="J467" s="53" t="str">
        <f t="shared" si="135"/>
        <v>ok</v>
      </c>
      <c r="K467" s="54" t="str">
        <f t="shared" si="147"/>
        <v>186_14</v>
      </c>
      <c r="L467" s="54">
        <v>186</v>
      </c>
      <c r="M467" s="54">
        <v>14</v>
      </c>
      <c r="N467" s="54">
        <v>3615</v>
      </c>
      <c r="O467" s="55">
        <v>362</v>
      </c>
      <c r="P467" s="55">
        <v>77</v>
      </c>
      <c r="Q467" s="55">
        <v>104</v>
      </c>
      <c r="R467" s="55">
        <v>19</v>
      </c>
      <c r="S467" s="52">
        <v>0</v>
      </c>
      <c r="T467" s="56">
        <v>1487</v>
      </c>
      <c r="U467" s="56">
        <v>165</v>
      </c>
      <c r="V467" s="56">
        <v>1578</v>
      </c>
      <c r="W467" s="56">
        <v>362</v>
      </c>
      <c r="X467" s="57">
        <v>0.77</v>
      </c>
      <c r="Y467" s="109"/>
      <c r="Z467" s="109"/>
      <c r="AA467" s="109"/>
      <c r="AB467" s="109"/>
      <c r="AC467" s="56">
        <v>224</v>
      </c>
      <c r="AD467" s="61" t="s">
        <v>34</v>
      </c>
      <c r="AE467" s="52" t="s">
        <v>35</v>
      </c>
      <c r="AF467" s="52" t="s">
        <v>35</v>
      </c>
      <c r="AG467" s="52"/>
      <c r="AH467" s="106"/>
      <c r="AI467" s="59"/>
      <c r="AJ467" s="68" t="s">
        <v>9</v>
      </c>
      <c r="AK467" t="s">
        <v>9</v>
      </c>
      <c r="AL467" s="30" t="s">
        <v>9</v>
      </c>
      <c r="AM467" s="117"/>
      <c r="AN467" s="115" t="s">
        <v>9</v>
      </c>
      <c r="AO467" s="30"/>
      <c r="AQ467" s="5"/>
      <c r="AS467" s="35"/>
      <c r="AT467" s="30" t="s">
        <v>9</v>
      </c>
      <c r="AU467" s="20"/>
      <c r="AV467" t="str">
        <f t="shared" si="137"/>
        <v>punainen</v>
      </c>
      <c r="AW467" t="str">
        <f t="shared" si="138"/>
        <v>musta</v>
      </c>
      <c r="AX467" t="str">
        <f t="shared" si="139"/>
        <v>musta</v>
      </c>
      <c r="AY467" s="31">
        <f t="shared" si="140"/>
        <v>12</v>
      </c>
      <c r="AZ467" s="31">
        <f t="shared" si="141"/>
        <v>10</v>
      </c>
      <c r="BA467" s="31">
        <f t="shared" si="142"/>
        <v>0</v>
      </c>
      <c r="BB467" s="31">
        <f t="shared" si="143"/>
        <v>1</v>
      </c>
      <c r="BC467" s="31">
        <f t="shared" si="144"/>
        <v>1</v>
      </c>
      <c r="BM467" s="32" t="s">
        <v>34</v>
      </c>
      <c r="BN467" s="2" t="s">
        <v>35</v>
      </c>
    </row>
    <row r="468" spans="1:66" x14ac:dyDescent="0.25">
      <c r="A468" s="50">
        <v>457</v>
      </c>
      <c r="B468" s="50">
        <v>408</v>
      </c>
      <c r="C468" s="50" t="str">
        <f t="shared" si="146"/>
        <v>186_15_4173</v>
      </c>
      <c r="D468" s="50">
        <v>1</v>
      </c>
      <c r="E468" s="51">
        <f t="shared" si="134"/>
        <v>1860015</v>
      </c>
      <c r="F468" s="76" t="str">
        <f t="shared" si="145"/>
        <v>186_15</v>
      </c>
      <c r="G468" s="80">
        <v>186</v>
      </c>
      <c r="H468" s="52">
        <v>15</v>
      </c>
      <c r="I468" s="52">
        <v>4173</v>
      </c>
      <c r="J468" s="53" t="str">
        <f t="shared" si="135"/>
        <v>ok</v>
      </c>
      <c r="K468" s="54" t="str">
        <f t="shared" si="147"/>
        <v>186_15</v>
      </c>
      <c r="L468" s="54">
        <v>186</v>
      </c>
      <c r="M468" s="54">
        <v>15</v>
      </c>
      <c r="N468" s="54">
        <v>2298</v>
      </c>
      <c r="O468" s="55">
        <v>12</v>
      </c>
      <c r="P468" s="55">
        <v>33</v>
      </c>
      <c r="Q468" s="55">
        <v>9</v>
      </c>
      <c r="R468" s="55">
        <v>27</v>
      </c>
      <c r="S468" s="52">
        <v>0</v>
      </c>
      <c r="T468" s="56">
        <v>647</v>
      </c>
      <c r="U468" s="56">
        <v>133</v>
      </c>
      <c r="V468" s="56">
        <v>771</v>
      </c>
      <c r="W468" s="56">
        <v>12</v>
      </c>
      <c r="X468" s="57">
        <v>0.33</v>
      </c>
      <c r="Y468" s="109"/>
      <c r="Z468" s="109"/>
      <c r="AA468" s="109"/>
      <c r="AB468" s="109"/>
      <c r="AC468" s="56">
        <v>98</v>
      </c>
      <c r="AD468" s="52" t="s">
        <v>35</v>
      </c>
      <c r="AE468" s="52" t="s">
        <v>35</v>
      </c>
      <c r="AF468" s="52" t="s">
        <v>36</v>
      </c>
      <c r="AG468" s="52"/>
      <c r="AH468" s="106" t="s">
        <v>47</v>
      </c>
      <c r="AI468" s="59"/>
      <c r="AJ468" s="68" t="s">
        <v>9</v>
      </c>
      <c r="AK468" t="s">
        <v>9</v>
      </c>
      <c r="AL468" s="30" t="s">
        <v>9</v>
      </c>
      <c r="AM468" s="117"/>
      <c r="AN468" s="115" t="s">
        <v>9</v>
      </c>
      <c r="AO468" s="30"/>
      <c r="AQ468" s="5"/>
      <c r="AS468" s="35"/>
      <c r="AT468" s="30" t="s">
        <v>9</v>
      </c>
      <c r="AU468" s="20"/>
      <c r="AV468" t="str">
        <f t="shared" si="137"/>
        <v>musta</v>
      </c>
      <c r="AW468" t="str">
        <f t="shared" si="138"/>
        <v>musta</v>
      </c>
      <c r="AX468" t="str">
        <f t="shared" si="139"/>
        <v>musta</v>
      </c>
      <c r="AY468" s="31">
        <f t="shared" si="140"/>
        <v>0</v>
      </c>
      <c r="AZ468" s="31">
        <f t="shared" si="141"/>
        <v>0</v>
      </c>
      <c r="BA468" s="31">
        <f t="shared" si="142"/>
        <v>0</v>
      </c>
      <c r="BB468" s="31">
        <f t="shared" si="143"/>
        <v>0</v>
      </c>
      <c r="BC468" s="31">
        <f t="shared" si="144"/>
        <v>0</v>
      </c>
      <c r="BM468" s="2" t="s">
        <v>35</v>
      </c>
      <c r="BN468" s="2" t="s">
        <v>35</v>
      </c>
    </row>
    <row r="469" spans="1:66" x14ac:dyDescent="0.25">
      <c r="A469" s="50">
        <v>458</v>
      </c>
      <c r="B469" s="50">
        <v>409</v>
      </c>
      <c r="C469" s="50" t="str">
        <f t="shared" si="146"/>
        <v>213_1_4793</v>
      </c>
      <c r="D469" s="50">
        <v>1</v>
      </c>
      <c r="E469" s="51">
        <f t="shared" si="134"/>
        <v>2130001</v>
      </c>
      <c r="F469" s="76" t="str">
        <f t="shared" si="145"/>
        <v>213_1</v>
      </c>
      <c r="G469" s="80">
        <v>213</v>
      </c>
      <c r="H469" s="52">
        <v>1</v>
      </c>
      <c r="I469" s="52">
        <v>4793</v>
      </c>
      <c r="J469" s="53" t="str">
        <f t="shared" si="135"/>
        <v>ok</v>
      </c>
      <c r="K469" s="54" t="str">
        <f t="shared" si="147"/>
        <v>213_1</v>
      </c>
      <c r="L469" s="54">
        <v>213</v>
      </c>
      <c r="M469" s="54">
        <v>1</v>
      </c>
      <c r="N469" s="54">
        <v>4727</v>
      </c>
      <c r="O469" s="55">
        <v>2561</v>
      </c>
      <c r="P469" s="55">
        <v>93</v>
      </c>
      <c r="Q469" s="55">
        <v>1125</v>
      </c>
      <c r="R469" s="55">
        <v>41</v>
      </c>
      <c r="S469" s="52">
        <v>0</v>
      </c>
      <c r="T469" s="56">
        <v>2198</v>
      </c>
      <c r="U469" s="56">
        <v>218</v>
      </c>
      <c r="V469" s="56">
        <v>2259</v>
      </c>
      <c r="W469" s="56">
        <v>2561</v>
      </c>
      <c r="X469" s="57">
        <v>0.93</v>
      </c>
      <c r="Y469" s="109"/>
      <c r="Z469" s="109"/>
      <c r="AA469" s="109"/>
      <c r="AB469" s="109"/>
      <c r="AC469" s="56">
        <v>37</v>
      </c>
      <c r="AD469" s="58" t="s">
        <v>34</v>
      </c>
      <c r="AE469" s="58" t="s">
        <v>34</v>
      </c>
      <c r="AF469" s="52" t="s">
        <v>35</v>
      </c>
      <c r="AG469" s="52"/>
      <c r="AH469" s="106"/>
      <c r="AI469" s="59"/>
      <c r="AJ469" s="68" t="s">
        <v>9</v>
      </c>
      <c r="AK469" t="s">
        <v>9</v>
      </c>
      <c r="AL469" s="30" t="s">
        <v>9</v>
      </c>
      <c r="AM469" s="117"/>
      <c r="AN469" s="115" t="s">
        <v>9</v>
      </c>
      <c r="AO469" s="30"/>
      <c r="AQ469" s="5"/>
      <c r="AS469" s="35"/>
      <c r="AT469" s="30" t="s">
        <v>9</v>
      </c>
      <c r="AU469" s="20"/>
      <c r="AV469" t="str">
        <f t="shared" si="137"/>
        <v>punainen</v>
      </c>
      <c r="AW469" t="str">
        <f t="shared" si="138"/>
        <v>punainen</v>
      </c>
      <c r="AX469" t="str">
        <f t="shared" si="139"/>
        <v>punainen</v>
      </c>
      <c r="AY469" s="31">
        <f t="shared" si="140"/>
        <v>30</v>
      </c>
      <c r="AZ469" s="31">
        <f t="shared" si="141"/>
        <v>10</v>
      </c>
      <c r="BA469" s="31">
        <f t="shared" si="142"/>
        <v>10</v>
      </c>
      <c r="BB469" s="31">
        <f t="shared" si="143"/>
        <v>0</v>
      </c>
      <c r="BC469" s="31">
        <f t="shared" si="144"/>
        <v>10</v>
      </c>
      <c r="BM469" s="29" t="s">
        <v>34</v>
      </c>
      <c r="BN469" s="29" t="s">
        <v>34</v>
      </c>
    </row>
    <row r="470" spans="1:66" x14ac:dyDescent="0.25">
      <c r="A470" s="50">
        <v>459</v>
      </c>
      <c r="B470" s="50">
        <v>410</v>
      </c>
      <c r="C470" s="50" t="str">
        <f t="shared" si="146"/>
        <v>213_2_5346</v>
      </c>
      <c r="D470" s="50">
        <v>1</v>
      </c>
      <c r="E470" s="51">
        <f t="shared" si="134"/>
        <v>2130002</v>
      </c>
      <c r="F470" s="76" t="str">
        <f t="shared" si="145"/>
        <v>213_2</v>
      </c>
      <c r="G470" s="80">
        <v>213</v>
      </c>
      <c r="H470" s="52">
        <v>2</v>
      </c>
      <c r="I470" s="52">
        <v>5346</v>
      </c>
      <c r="J470" s="53" t="str">
        <f t="shared" si="135"/>
        <v>ok</v>
      </c>
      <c r="K470" s="54" t="str">
        <f t="shared" si="147"/>
        <v>213_2</v>
      </c>
      <c r="L470" s="54">
        <v>213</v>
      </c>
      <c r="M470" s="54">
        <v>2</v>
      </c>
      <c r="N470" s="54">
        <v>5232</v>
      </c>
      <c r="O470" s="55">
        <v>2461</v>
      </c>
      <c r="P470" s="55">
        <v>82</v>
      </c>
      <c r="Q470" s="55">
        <v>1111</v>
      </c>
      <c r="R470" s="55">
        <v>37</v>
      </c>
      <c r="S470" s="52">
        <v>0</v>
      </c>
      <c r="T470" s="56">
        <v>2481</v>
      </c>
      <c r="U470" s="56">
        <v>211</v>
      </c>
      <c r="V470" s="56">
        <v>2617</v>
      </c>
      <c r="W470" s="56">
        <v>2461</v>
      </c>
      <c r="X470" s="57">
        <v>0.82</v>
      </c>
      <c r="Y470" s="109"/>
      <c r="Z470" s="109"/>
      <c r="AA470" s="109"/>
      <c r="AB470" s="109"/>
      <c r="AC470" s="56">
        <v>47</v>
      </c>
      <c r="AD470" s="58" t="s">
        <v>34</v>
      </c>
      <c r="AE470" s="58" t="s">
        <v>34</v>
      </c>
      <c r="AF470" s="52" t="s">
        <v>35</v>
      </c>
      <c r="AG470" s="52"/>
      <c r="AH470" s="106"/>
      <c r="AI470" s="59"/>
      <c r="AJ470" s="68" t="s">
        <v>9</v>
      </c>
      <c r="AK470" t="s">
        <v>9</v>
      </c>
      <c r="AL470" s="30" t="s">
        <v>9</v>
      </c>
      <c r="AM470" s="117"/>
      <c r="AN470" s="115" t="s">
        <v>9</v>
      </c>
      <c r="AO470" s="30"/>
      <c r="AQ470" s="5"/>
      <c r="AS470" s="35"/>
      <c r="AT470" s="30" t="s">
        <v>9</v>
      </c>
      <c r="AU470" s="20"/>
      <c r="AV470" t="str">
        <f t="shared" si="137"/>
        <v>punainen</v>
      </c>
      <c r="AW470" t="str">
        <f t="shared" si="138"/>
        <v>punainen</v>
      </c>
      <c r="AX470" t="str">
        <f t="shared" si="139"/>
        <v>punainen</v>
      </c>
      <c r="AY470" s="31">
        <f t="shared" si="140"/>
        <v>30</v>
      </c>
      <c r="AZ470" s="31">
        <f t="shared" si="141"/>
        <v>10</v>
      </c>
      <c r="BA470" s="31">
        <f t="shared" si="142"/>
        <v>10</v>
      </c>
      <c r="BB470" s="31">
        <f t="shared" si="143"/>
        <v>0</v>
      </c>
      <c r="BC470" s="31">
        <f t="shared" si="144"/>
        <v>10</v>
      </c>
      <c r="BM470" s="29" t="s">
        <v>34</v>
      </c>
      <c r="BN470" s="29" t="s">
        <v>34</v>
      </c>
    </row>
    <row r="471" spans="1:66" x14ac:dyDescent="0.25">
      <c r="A471" s="50">
        <v>460</v>
      </c>
      <c r="B471" s="50">
        <v>411</v>
      </c>
      <c r="C471" s="50" t="str">
        <f t="shared" si="146"/>
        <v>232_1_3843</v>
      </c>
      <c r="D471" s="50">
        <v>1</v>
      </c>
      <c r="E471" s="51">
        <f t="shared" si="134"/>
        <v>2320001</v>
      </c>
      <c r="F471" s="76" t="str">
        <f t="shared" si="145"/>
        <v>232_1</v>
      </c>
      <c r="G471" s="80">
        <v>232</v>
      </c>
      <c r="H471" s="52">
        <v>1</v>
      </c>
      <c r="I471" s="52">
        <v>3843</v>
      </c>
      <c r="J471" s="53" t="str">
        <f t="shared" si="135"/>
        <v>ok</v>
      </c>
      <c r="K471" s="54" t="str">
        <f t="shared" si="147"/>
        <v>232_1</v>
      </c>
      <c r="L471" s="54">
        <v>232</v>
      </c>
      <c r="M471" s="54">
        <v>1</v>
      </c>
      <c r="N471" s="54">
        <v>3777</v>
      </c>
      <c r="O471" s="55">
        <v>870</v>
      </c>
      <c r="P471" s="55">
        <v>93</v>
      </c>
      <c r="Q471" s="55">
        <v>648</v>
      </c>
      <c r="R471" s="55">
        <v>70</v>
      </c>
      <c r="S471" s="52">
        <v>0</v>
      </c>
      <c r="T471" s="56">
        <v>508</v>
      </c>
      <c r="U471" s="56">
        <v>28</v>
      </c>
      <c r="V471" s="56">
        <v>475</v>
      </c>
      <c r="W471" s="56">
        <v>870</v>
      </c>
      <c r="X471" s="57">
        <v>0.93</v>
      </c>
      <c r="Y471" s="109"/>
      <c r="Z471" s="109"/>
      <c r="AA471" s="109"/>
      <c r="AB471" s="109"/>
      <c r="AC471" s="56">
        <v>80</v>
      </c>
      <c r="AD471" s="52" t="s">
        <v>35</v>
      </c>
      <c r="AE471" s="52" t="s">
        <v>35</v>
      </c>
      <c r="AF471" s="52" t="s">
        <v>35</v>
      </c>
      <c r="AG471" s="52"/>
      <c r="AH471" s="106"/>
      <c r="AI471" s="59"/>
      <c r="AJ471" s="68" t="s">
        <v>9</v>
      </c>
      <c r="AK471" t="s">
        <v>9</v>
      </c>
      <c r="AL471" s="30" t="s">
        <v>50</v>
      </c>
      <c r="AM471" s="117"/>
      <c r="AN471" s="115" t="s">
        <v>50</v>
      </c>
      <c r="AO471" s="30"/>
      <c r="AQ471" s="5"/>
      <c r="AS471" s="35"/>
      <c r="AT471" s="30" t="s">
        <v>50</v>
      </c>
      <c r="AU471" s="20"/>
      <c r="AV471" t="str">
        <f t="shared" si="137"/>
        <v>musta</v>
      </c>
      <c r="AW471" t="str">
        <f t="shared" si="138"/>
        <v>musta</v>
      </c>
      <c r="AX471" t="str">
        <f t="shared" si="139"/>
        <v>musta</v>
      </c>
      <c r="AY471" s="31">
        <f t="shared" si="140"/>
        <v>10</v>
      </c>
      <c r="AZ471" s="31">
        <f t="shared" si="141"/>
        <v>10</v>
      </c>
      <c r="BA471" s="31">
        <f t="shared" si="142"/>
        <v>0</v>
      </c>
      <c r="BB471" s="31">
        <f t="shared" si="143"/>
        <v>0</v>
      </c>
      <c r="BC471" s="31">
        <f t="shared" si="144"/>
        <v>0</v>
      </c>
      <c r="BM471" s="2" t="s">
        <v>35</v>
      </c>
      <c r="BN471" s="2" t="s">
        <v>35</v>
      </c>
    </row>
    <row r="472" spans="1:66" x14ac:dyDescent="0.25">
      <c r="A472" s="50">
        <v>461</v>
      </c>
      <c r="B472" s="50">
        <v>412</v>
      </c>
      <c r="C472" s="50" t="str">
        <f t="shared" si="146"/>
        <v>280_1_2244</v>
      </c>
      <c r="D472" s="50">
        <v>1</v>
      </c>
      <c r="E472" s="51">
        <f t="shared" si="134"/>
        <v>2800001</v>
      </c>
      <c r="F472" s="76" t="str">
        <f t="shared" si="145"/>
        <v>280_1</v>
      </c>
      <c r="G472" s="80">
        <v>280</v>
      </c>
      <c r="H472" s="52">
        <v>1</v>
      </c>
      <c r="I472" s="52">
        <v>2244</v>
      </c>
      <c r="J472" s="53" t="str">
        <f t="shared" si="135"/>
        <v>ok</v>
      </c>
      <c r="K472" s="54" t="str">
        <f t="shared" si="147"/>
        <v>280_1</v>
      </c>
      <c r="L472" s="54">
        <v>280</v>
      </c>
      <c r="M472" s="54">
        <v>1</v>
      </c>
      <c r="N472" s="54">
        <v>2124</v>
      </c>
      <c r="O472" s="55">
        <v>2294</v>
      </c>
      <c r="P472" s="55">
        <v>93</v>
      </c>
      <c r="Q472" s="55">
        <v>1271</v>
      </c>
      <c r="R472" s="55">
        <v>51</v>
      </c>
      <c r="S472" s="52">
        <v>0</v>
      </c>
      <c r="T472" s="56">
        <v>2377</v>
      </c>
      <c r="U472" s="56">
        <v>58</v>
      </c>
      <c r="V472" s="56">
        <v>2418</v>
      </c>
      <c r="W472" s="56">
        <v>2294</v>
      </c>
      <c r="X472" s="57">
        <v>0.93</v>
      </c>
      <c r="Y472" s="109"/>
      <c r="Z472" s="109"/>
      <c r="AA472" s="109"/>
      <c r="AB472" s="109"/>
      <c r="AC472" s="56">
        <v>278</v>
      </c>
      <c r="AD472" s="52" t="s">
        <v>35</v>
      </c>
      <c r="AE472" s="52" t="s">
        <v>35</v>
      </c>
      <c r="AF472" s="52" t="s">
        <v>35</v>
      </c>
      <c r="AG472" s="52"/>
      <c r="AH472" s="106"/>
      <c r="AI472" s="59"/>
      <c r="AJ472" s="68" t="s">
        <v>9</v>
      </c>
      <c r="AK472" t="s">
        <v>9</v>
      </c>
      <c r="AL472" s="30" t="s">
        <v>9</v>
      </c>
      <c r="AM472" s="117"/>
      <c r="AN472" s="115" t="s">
        <v>9</v>
      </c>
      <c r="AO472" s="30"/>
      <c r="AQ472" s="5"/>
      <c r="AS472" s="35"/>
      <c r="AT472" s="30" t="s">
        <v>9</v>
      </c>
      <c r="AU472" s="20"/>
      <c r="AV472" t="str">
        <f t="shared" si="137"/>
        <v>punainen</v>
      </c>
      <c r="AW472" t="str">
        <f t="shared" si="138"/>
        <v>punainen</v>
      </c>
      <c r="AX472" t="str">
        <f t="shared" si="139"/>
        <v>punainen</v>
      </c>
      <c r="AY472" s="31">
        <f t="shared" si="140"/>
        <v>21</v>
      </c>
      <c r="AZ472" s="31">
        <f t="shared" si="141"/>
        <v>10</v>
      </c>
      <c r="BA472" s="31">
        <f t="shared" si="142"/>
        <v>10</v>
      </c>
      <c r="BB472" s="31">
        <f t="shared" si="143"/>
        <v>1</v>
      </c>
      <c r="BC472" s="31">
        <f t="shared" si="144"/>
        <v>0</v>
      </c>
      <c r="BM472" s="2" t="s">
        <v>35</v>
      </c>
      <c r="BN472" s="2" t="s">
        <v>35</v>
      </c>
    </row>
    <row r="473" spans="1:66" x14ac:dyDescent="0.25">
      <c r="A473" s="50">
        <v>462</v>
      </c>
      <c r="B473" s="50">
        <v>413</v>
      </c>
      <c r="C473" s="50" t="str">
        <f t="shared" si="146"/>
        <v>280_2_4690</v>
      </c>
      <c r="D473" s="50">
        <v>1</v>
      </c>
      <c r="E473" s="51">
        <f t="shared" si="134"/>
        <v>2800002</v>
      </c>
      <c r="F473" s="76" t="str">
        <f t="shared" si="145"/>
        <v>280_2</v>
      </c>
      <c r="G473" s="80">
        <v>280</v>
      </c>
      <c r="H473" s="52">
        <v>2</v>
      </c>
      <c r="I473" s="52">
        <v>4690</v>
      </c>
      <c r="J473" s="53" t="str">
        <f t="shared" si="135"/>
        <v>ok</v>
      </c>
      <c r="K473" s="54" t="str">
        <f t="shared" si="147"/>
        <v>280_2</v>
      </c>
      <c r="L473" s="54">
        <v>280</v>
      </c>
      <c r="M473" s="54">
        <v>2</v>
      </c>
      <c r="N473" s="54">
        <v>4661</v>
      </c>
      <c r="O473" s="55">
        <v>1718</v>
      </c>
      <c r="P473" s="55">
        <v>93</v>
      </c>
      <c r="Q473" s="55">
        <v>1131</v>
      </c>
      <c r="R473" s="55">
        <v>61</v>
      </c>
      <c r="S473" s="52">
        <v>0</v>
      </c>
      <c r="T473" s="56">
        <v>2139</v>
      </c>
      <c r="U473" s="56">
        <v>93</v>
      </c>
      <c r="V473" s="56">
        <v>2066</v>
      </c>
      <c r="W473" s="56">
        <v>1718</v>
      </c>
      <c r="X473" s="57">
        <v>0.93</v>
      </c>
      <c r="Y473" s="109"/>
      <c r="Z473" s="109"/>
      <c r="AA473" s="109"/>
      <c r="AB473" s="109"/>
      <c r="AC473" s="56">
        <v>269</v>
      </c>
      <c r="AD473" s="52" t="s">
        <v>35</v>
      </c>
      <c r="AE473" s="52" t="s">
        <v>35</v>
      </c>
      <c r="AF473" s="52" t="s">
        <v>35</v>
      </c>
      <c r="AG473" s="52"/>
      <c r="AH473" s="106"/>
      <c r="AI473" s="59"/>
      <c r="AJ473" s="68" t="s">
        <v>9</v>
      </c>
      <c r="AK473" t="s">
        <v>9</v>
      </c>
      <c r="AL473" s="30" t="s">
        <v>9</v>
      </c>
      <c r="AM473" s="117"/>
      <c r="AN473" s="115" t="s">
        <v>9</v>
      </c>
      <c r="AO473" s="30"/>
      <c r="AQ473" s="5"/>
      <c r="AS473" s="35"/>
      <c r="AT473" s="30" t="s">
        <v>9</v>
      </c>
      <c r="AU473" s="20"/>
      <c r="AV473" t="str">
        <f t="shared" si="137"/>
        <v>punainen</v>
      </c>
      <c r="AW473" t="str">
        <f t="shared" si="138"/>
        <v>musta</v>
      </c>
      <c r="AX473" t="str">
        <f t="shared" si="139"/>
        <v>musta</v>
      </c>
      <c r="AY473" s="31">
        <f t="shared" si="140"/>
        <v>12</v>
      </c>
      <c r="AZ473" s="31">
        <f t="shared" si="141"/>
        <v>10</v>
      </c>
      <c r="BA473" s="31">
        <f t="shared" si="142"/>
        <v>1</v>
      </c>
      <c r="BB473" s="31">
        <f t="shared" si="143"/>
        <v>1</v>
      </c>
      <c r="BC473" s="31">
        <f t="shared" si="144"/>
        <v>0</v>
      </c>
      <c r="BM473" s="2" t="s">
        <v>35</v>
      </c>
      <c r="BN473" s="2" t="s">
        <v>35</v>
      </c>
    </row>
    <row r="474" spans="1:66" x14ac:dyDescent="0.25">
      <c r="A474" s="50">
        <v>463</v>
      </c>
      <c r="B474" s="50">
        <v>414</v>
      </c>
      <c r="C474" s="50" t="str">
        <f t="shared" si="146"/>
        <v>280_3_5778</v>
      </c>
      <c r="D474" s="50">
        <v>1</v>
      </c>
      <c r="E474" s="51">
        <f t="shared" si="134"/>
        <v>2800003</v>
      </c>
      <c r="F474" s="76" t="str">
        <f t="shared" si="145"/>
        <v>280_3</v>
      </c>
      <c r="G474" s="80">
        <v>280</v>
      </c>
      <c r="H474" s="52">
        <v>3</v>
      </c>
      <c r="I474" s="52">
        <v>5778</v>
      </c>
      <c r="J474" s="53" t="str">
        <f t="shared" si="135"/>
        <v>ok</v>
      </c>
      <c r="K474" s="54" t="str">
        <f t="shared" si="147"/>
        <v>280_3</v>
      </c>
      <c r="L474" s="54">
        <v>280</v>
      </c>
      <c r="M474" s="54">
        <v>3</v>
      </c>
      <c r="N474" s="54">
        <v>5627</v>
      </c>
      <c r="O474" s="55">
        <v>537</v>
      </c>
      <c r="P474" s="55">
        <v>92</v>
      </c>
      <c r="Q474" s="55">
        <v>405</v>
      </c>
      <c r="R474" s="55">
        <v>71</v>
      </c>
      <c r="S474" s="52">
        <v>0</v>
      </c>
      <c r="T474" s="56">
        <v>2125</v>
      </c>
      <c r="U474" s="56">
        <v>147</v>
      </c>
      <c r="V474" s="56">
        <v>2119</v>
      </c>
      <c r="W474" s="56">
        <v>537</v>
      </c>
      <c r="X474" s="57">
        <v>0.92</v>
      </c>
      <c r="Y474" s="109"/>
      <c r="Z474" s="109"/>
      <c r="AA474" s="109"/>
      <c r="AB474" s="109"/>
      <c r="AC474" s="56">
        <v>305</v>
      </c>
      <c r="AD474" s="61" t="s">
        <v>34</v>
      </c>
      <c r="AE474" s="52" t="s">
        <v>35</v>
      </c>
      <c r="AF474" s="52" t="s">
        <v>35</v>
      </c>
      <c r="AG474" s="52"/>
      <c r="AH474" s="106"/>
      <c r="AI474" s="59"/>
      <c r="AJ474" s="68" t="s">
        <v>9</v>
      </c>
      <c r="AK474" t="s">
        <v>9</v>
      </c>
      <c r="AL474" s="30" t="s">
        <v>9</v>
      </c>
      <c r="AM474" s="117"/>
      <c r="AN474" s="115" t="s">
        <v>9</v>
      </c>
      <c r="AO474" s="30"/>
      <c r="AQ474" s="5"/>
      <c r="AS474" s="35"/>
      <c r="AT474" s="30" t="s">
        <v>9</v>
      </c>
      <c r="AU474" s="20"/>
      <c r="AV474" t="str">
        <f t="shared" si="137"/>
        <v>punainen</v>
      </c>
      <c r="AW474" t="str">
        <f t="shared" si="138"/>
        <v>musta</v>
      </c>
      <c r="AX474" t="str">
        <f t="shared" si="139"/>
        <v>musta</v>
      </c>
      <c r="AY474" s="31">
        <f t="shared" si="140"/>
        <v>12</v>
      </c>
      <c r="AZ474" s="31">
        <f t="shared" si="141"/>
        <v>10</v>
      </c>
      <c r="BA474" s="31">
        <f t="shared" si="142"/>
        <v>0</v>
      </c>
      <c r="BB474" s="31">
        <f t="shared" si="143"/>
        <v>1</v>
      </c>
      <c r="BC474" s="31">
        <f t="shared" si="144"/>
        <v>1</v>
      </c>
      <c r="BM474" s="2" t="s">
        <v>35</v>
      </c>
      <c r="BN474" s="2" t="s">
        <v>35</v>
      </c>
    </row>
    <row r="475" spans="1:66" x14ac:dyDescent="0.25">
      <c r="A475" s="50">
        <v>464</v>
      </c>
      <c r="B475" s="50">
        <v>415</v>
      </c>
      <c r="C475" s="50" t="str">
        <f t="shared" si="146"/>
        <v>280_4_6618</v>
      </c>
      <c r="D475" s="50">
        <v>1</v>
      </c>
      <c r="E475" s="51">
        <f t="shared" si="134"/>
        <v>2800004</v>
      </c>
      <c r="F475" s="76" t="str">
        <f t="shared" si="145"/>
        <v>280_4</v>
      </c>
      <c r="G475" s="80">
        <v>280</v>
      </c>
      <c r="H475" s="52">
        <v>4</v>
      </c>
      <c r="I475" s="52">
        <v>6618</v>
      </c>
      <c r="J475" s="53" t="str">
        <f t="shared" si="135"/>
        <v>ok</v>
      </c>
      <c r="K475" s="54" t="str">
        <f t="shared" si="147"/>
        <v>280_4</v>
      </c>
      <c r="L475" s="54">
        <v>280</v>
      </c>
      <c r="M475" s="54">
        <v>4</v>
      </c>
      <c r="N475" s="54">
        <v>6358</v>
      </c>
      <c r="O475" s="55">
        <v>452</v>
      </c>
      <c r="P475" s="55">
        <v>90</v>
      </c>
      <c r="Q475" s="55">
        <v>341</v>
      </c>
      <c r="R475" s="55">
        <v>68</v>
      </c>
      <c r="S475" s="52">
        <v>0</v>
      </c>
      <c r="T475" s="56">
        <v>1376</v>
      </c>
      <c r="U475" s="56">
        <v>78</v>
      </c>
      <c r="V475" s="56">
        <v>1360</v>
      </c>
      <c r="W475" s="56">
        <v>452</v>
      </c>
      <c r="X475" s="57">
        <v>0.9</v>
      </c>
      <c r="Y475" s="109"/>
      <c r="Z475" s="109"/>
      <c r="AA475" s="109"/>
      <c r="AB475" s="109"/>
      <c r="AC475" s="56">
        <v>273</v>
      </c>
      <c r="AD475" s="61" t="s">
        <v>34</v>
      </c>
      <c r="AE475" s="52" t="s">
        <v>35</v>
      </c>
      <c r="AF475" s="52" t="s">
        <v>35</v>
      </c>
      <c r="AG475" s="52"/>
      <c r="AH475" s="106"/>
      <c r="AI475" s="59"/>
      <c r="AJ475" s="68" t="s">
        <v>9</v>
      </c>
      <c r="AK475" t="s">
        <v>9</v>
      </c>
      <c r="AL475" s="30" t="s">
        <v>9</v>
      </c>
      <c r="AM475" s="117"/>
      <c r="AN475" s="115" t="s">
        <v>9</v>
      </c>
      <c r="AO475" s="30"/>
      <c r="AQ475" s="5"/>
      <c r="AS475" s="35"/>
      <c r="AT475" s="30" t="s">
        <v>9</v>
      </c>
      <c r="AU475" s="20"/>
      <c r="AV475" t="str">
        <f t="shared" si="137"/>
        <v>punainen</v>
      </c>
      <c r="AW475" t="str">
        <f t="shared" si="138"/>
        <v>musta</v>
      </c>
      <c r="AX475" t="str">
        <f t="shared" si="139"/>
        <v>musta</v>
      </c>
      <c r="AY475" s="31">
        <f t="shared" si="140"/>
        <v>12</v>
      </c>
      <c r="AZ475" s="31">
        <f t="shared" si="141"/>
        <v>10</v>
      </c>
      <c r="BA475" s="31">
        <f t="shared" si="142"/>
        <v>0</v>
      </c>
      <c r="BB475" s="31">
        <f t="shared" si="143"/>
        <v>1</v>
      </c>
      <c r="BC475" s="31">
        <f t="shared" si="144"/>
        <v>1</v>
      </c>
      <c r="BM475" s="32" t="s">
        <v>34</v>
      </c>
      <c r="BN475" s="2" t="s">
        <v>35</v>
      </c>
    </row>
    <row r="476" spans="1:66" x14ac:dyDescent="0.25">
      <c r="A476" s="50">
        <v>465</v>
      </c>
      <c r="B476" s="50">
        <v>416</v>
      </c>
      <c r="C476" s="50" t="str">
        <f t="shared" si="146"/>
        <v>282_6_9696</v>
      </c>
      <c r="D476" s="50">
        <v>1</v>
      </c>
      <c r="E476" s="51">
        <f t="shared" si="134"/>
        <v>2820006</v>
      </c>
      <c r="F476" s="76" t="str">
        <f t="shared" si="145"/>
        <v>282_6</v>
      </c>
      <c r="G476" s="80">
        <v>282</v>
      </c>
      <c r="H476" s="52">
        <v>6</v>
      </c>
      <c r="I476" s="52">
        <v>9696</v>
      </c>
      <c r="J476" s="53" t="str">
        <f t="shared" si="135"/>
        <v>huom!</v>
      </c>
      <c r="K476" s="54"/>
      <c r="L476" s="54"/>
      <c r="M476" s="54"/>
      <c r="N476" s="54"/>
      <c r="O476" s="55">
        <v>2107</v>
      </c>
      <c r="P476" s="55">
        <v>92</v>
      </c>
      <c r="Q476" s="55">
        <v>956</v>
      </c>
      <c r="R476" s="55">
        <v>42</v>
      </c>
      <c r="S476" s="52">
        <v>0</v>
      </c>
      <c r="T476" s="56">
        <v>1792</v>
      </c>
      <c r="U476" s="56">
        <v>132</v>
      </c>
      <c r="V476" s="56">
        <v>1867</v>
      </c>
      <c r="W476" s="56">
        <v>2107</v>
      </c>
      <c r="X476" s="57">
        <v>0.92</v>
      </c>
      <c r="Y476" s="109"/>
      <c r="Z476" s="109"/>
      <c r="AA476" s="109"/>
      <c r="AB476" s="109"/>
      <c r="AC476" s="56">
        <v>255</v>
      </c>
      <c r="AD476" s="58" t="s">
        <v>34</v>
      </c>
      <c r="AE476" s="58" t="s">
        <v>34</v>
      </c>
      <c r="AF476" s="52" t="s">
        <v>35</v>
      </c>
      <c r="AG476" s="52"/>
      <c r="AH476" s="106"/>
      <c r="AI476" s="59"/>
      <c r="AJ476" s="68" t="s">
        <v>9</v>
      </c>
      <c r="AK476" t="s">
        <v>9</v>
      </c>
      <c r="AL476" s="30" t="s">
        <v>9</v>
      </c>
      <c r="AM476" s="117"/>
      <c r="AN476" s="115" t="s">
        <v>9</v>
      </c>
      <c r="AO476" s="30"/>
      <c r="AQ476" s="5"/>
      <c r="AS476" s="35"/>
      <c r="AT476" s="30" t="s">
        <v>9</v>
      </c>
      <c r="AU476" s="20"/>
      <c r="AV476" t="str">
        <f t="shared" si="137"/>
        <v>punainen</v>
      </c>
      <c r="AW476" t="str">
        <f t="shared" si="138"/>
        <v>punainen</v>
      </c>
      <c r="AX476" t="str">
        <f t="shared" si="139"/>
        <v>punainen</v>
      </c>
      <c r="AY476" s="31">
        <f t="shared" si="140"/>
        <v>31</v>
      </c>
      <c r="AZ476" s="31">
        <f t="shared" si="141"/>
        <v>10</v>
      </c>
      <c r="BA476" s="31">
        <f t="shared" si="142"/>
        <v>10</v>
      </c>
      <c r="BB476" s="31">
        <f t="shared" si="143"/>
        <v>1</v>
      </c>
      <c r="BC476" s="31">
        <f t="shared" si="144"/>
        <v>10</v>
      </c>
      <c r="BM476" s="29" t="s">
        <v>34</v>
      </c>
      <c r="BN476" s="29" t="s">
        <v>34</v>
      </c>
    </row>
    <row r="477" spans="1:66" x14ac:dyDescent="0.25">
      <c r="A477" s="50">
        <v>466</v>
      </c>
      <c r="B477" s="50">
        <v>417</v>
      </c>
      <c r="C477" s="50" t="str">
        <f t="shared" si="146"/>
        <v>282_7_3110</v>
      </c>
      <c r="D477" s="50">
        <v>1</v>
      </c>
      <c r="E477" s="51">
        <f t="shared" si="134"/>
        <v>2820007</v>
      </c>
      <c r="F477" s="76" t="str">
        <f t="shared" si="145"/>
        <v>282_7</v>
      </c>
      <c r="G477" s="81">
        <v>282</v>
      </c>
      <c r="H477" s="52">
        <v>7</v>
      </c>
      <c r="I477" s="52">
        <v>3110</v>
      </c>
      <c r="J477" s="53" t="str">
        <f t="shared" si="135"/>
        <v>ok</v>
      </c>
      <c r="K477" s="54" t="str">
        <f t="shared" ref="K477:K495" si="148">CONCATENATE(L477,"_",M477)</f>
        <v>282_7</v>
      </c>
      <c r="L477" s="54">
        <v>282</v>
      </c>
      <c r="M477" s="54">
        <v>7</v>
      </c>
      <c r="N477" s="54">
        <v>8263</v>
      </c>
      <c r="O477" s="55">
        <v>1247</v>
      </c>
      <c r="P477" s="55">
        <v>66</v>
      </c>
      <c r="Q477" s="55">
        <v>623</v>
      </c>
      <c r="R477" s="55">
        <v>33</v>
      </c>
      <c r="S477" s="52">
        <v>0</v>
      </c>
      <c r="T477" s="56">
        <v>1807</v>
      </c>
      <c r="U477" s="56">
        <v>122</v>
      </c>
      <c r="V477" s="56">
        <v>1902</v>
      </c>
      <c r="W477" s="56">
        <v>1247</v>
      </c>
      <c r="X477" s="57">
        <v>0.66</v>
      </c>
      <c r="Y477" s="109"/>
      <c r="Z477" s="109"/>
      <c r="AA477" s="109"/>
      <c r="AB477" s="109"/>
      <c r="AC477" s="56">
        <v>746</v>
      </c>
      <c r="AD477" s="58" t="s">
        <v>34</v>
      </c>
      <c r="AE477" s="58" t="s">
        <v>34</v>
      </c>
      <c r="AF477" s="52" t="s">
        <v>35</v>
      </c>
      <c r="AG477" s="52"/>
      <c r="AH477" s="106"/>
      <c r="AI477" s="59"/>
      <c r="AJ477" s="68" t="s">
        <v>10</v>
      </c>
      <c r="AK477" t="s">
        <v>51</v>
      </c>
      <c r="AL477" s="30" t="s">
        <v>51</v>
      </c>
      <c r="AM477" s="39"/>
      <c r="AN477" s="115" t="s">
        <v>51</v>
      </c>
      <c r="AO477" s="30"/>
      <c r="AQ477" s="5"/>
      <c r="AS477" s="37"/>
      <c r="AT477" s="30" t="s">
        <v>51</v>
      </c>
      <c r="AV477" t="str">
        <f t="shared" si="137"/>
        <v>punainen</v>
      </c>
      <c r="AW477" t="str">
        <f t="shared" si="138"/>
        <v>punainen</v>
      </c>
      <c r="AX477" t="str">
        <f t="shared" si="139"/>
        <v>punainen</v>
      </c>
      <c r="AY477" s="31">
        <f t="shared" si="140"/>
        <v>31</v>
      </c>
      <c r="AZ477" s="31">
        <f t="shared" si="141"/>
        <v>10</v>
      </c>
      <c r="BA477" s="31">
        <f t="shared" si="142"/>
        <v>1</v>
      </c>
      <c r="BB477" s="31">
        <f t="shared" si="143"/>
        <v>10</v>
      </c>
      <c r="BC477" s="31">
        <f t="shared" si="144"/>
        <v>10</v>
      </c>
      <c r="BM477" s="29" t="s">
        <v>34</v>
      </c>
      <c r="BN477" s="29" t="s">
        <v>34</v>
      </c>
    </row>
    <row r="478" spans="1:66" x14ac:dyDescent="0.25">
      <c r="A478" s="50">
        <v>467</v>
      </c>
      <c r="B478" s="50">
        <v>418</v>
      </c>
      <c r="C478" s="50" t="str">
        <f t="shared" si="146"/>
        <v>283_1_6855</v>
      </c>
      <c r="D478" s="50">
        <v>1</v>
      </c>
      <c r="E478" s="51">
        <f t="shared" si="134"/>
        <v>2830001</v>
      </c>
      <c r="F478" s="76" t="str">
        <f t="shared" si="145"/>
        <v>283_1</v>
      </c>
      <c r="G478" s="80">
        <v>283</v>
      </c>
      <c r="H478" s="52">
        <v>1</v>
      </c>
      <c r="I478" s="52">
        <v>6855</v>
      </c>
      <c r="J478" s="53" t="str">
        <f t="shared" si="135"/>
        <v>ok</v>
      </c>
      <c r="K478" s="54" t="str">
        <f t="shared" si="148"/>
        <v>283_1</v>
      </c>
      <c r="L478" s="54">
        <v>283</v>
      </c>
      <c r="M478" s="54">
        <v>1</v>
      </c>
      <c r="N478" s="54">
        <v>6783</v>
      </c>
      <c r="O478" s="55">
        <v>327</v>
      </c>
      <c r="P478" s="55">
        <v>94</v>
      </c>
      <c r="Q478" s="55">
        <v>240</v>
      </c>
      <c r="R478" s="55">
        <v>69</v>
      </c>
      <c r="S478" s="52">
        <v>0</v>
      </c>
      <c r="T478" s="56">
        <v>514</v>
      </c>
      <c r="U478" s="56">
        <v>65</v>
      </c>
      <c r="V478" s="56">
        <v>473</v>
      </c>
      <c r="W478" s="56">
        <v>327</v>
      </c>
      <c r="X478" s="57">
        <v>0.94</v>
      </c>
      <c r="Y478" s="109"/>
      <c r="Z478" s="109"/>
      <c r="AA478" s="109"/>
      <c r="AB478" s="109"/>
      <c r="AC478" s="56">
        <v>166</v>
      </c>
      <c r="AD478" s="52" t="s">
        <v>35</v>
      </c>
      <c r="AE478" s="52" t="s">
        <v>35</v>
      </c>
      <c r="AF478" s="52" t="s">
        <v>35</v>
      </c>
      <c r="AG478" s="52"/>
      <c r="AH478" s="106"/>
      <c r="AI478" s="59"/>
      <c r="AJ478" s="68" t="s">
        <v>9</v>
      </c>
      <c r="AK478" t="s">
        <v>9</v>
      </c>
      <c r="AL478" s="30" t="s">
        <v>50</v>
      </c>
      <c r="AM478" s="39"/>
      <c r="AN478" s="115" t="s">
        <v>50</v>
      </c>
      <c r="AO478" s="30"/>
      <c r="AQ478" s="5"/>
      <c r="AS478" s="37"/>
      <c r="AT478" s="30" t="s">
        <v>50</v>
      </c>
      <c r="AV478" t="str">
        <f t="shared" si="137"/>
        <v>punainen</v>
      </c>
      <c r="AW478" t="str">
        <f t="shared" si="138"/>
        <v>musta</v>
      </c>
      <c r="AX478" t="str">
        <f t="shared" si="139"/>
        <v>musta</v>
      </c>
      <c r="AY478" s="31">
        <f t="shared" si="140"/>
        <v>11</v>
      </c>
      <c r="AZ478" s="31">
        <f t="shared" si="141"/>
        <v>10</v>
      </c>
      <c r="BA478" s="31">
        <f t="shared" si="142"/>
        <v>0</v>
      </c>
      <c r="BB478" s="31">
        <f t="shared" si="143"/>
        <v>1</v>
      </c>
      <c r="BC478" s="31">
        <f t="shared" si="144"/>
        <v>0</v>
      </c>
      <c r="BM478" s="2" t="s">
        <v>35</v>
      </c>
      <c r="BN478" s="2" t="s">
        <v>35</v>
      </c>
    </row>
    <row r="479" spans="1:66" x14ac:dyDescent="0.25">
      <c r="A479" s="50">
        <v>468</v>
      </c>
      <c r="B479" s="50">
        <v>419</v>
      </c>
      <c r="C479" s="50" t="str">
        <f t="shared" si="146"/>
        <v>283_2_5911</v>
      </c>
      <c r="D479" s="50">
        <v>1</v>
      </c>
      <c r="E479" s="51">
        <f t="shared" si="134"/>
        <v>2830002</v>
      </c>
      <c r="F479" s="76" t="str">
        <f t="shared" si="145"/>
        <v>283_2</v>
      </c>
      <c r="G479" s="80">
        <v>283</v>
      </c>
      <c r="H479" s="52">
        <v>2</v>
      </c>
      <c r="I479" s="52">
        <v>5911</v>
      </c>
      <c r="J479" s="53" t="str">
        <f t="shared" si="135"/>
        <v>ok</v>
      </c>
      <c r="K479" s="54" t="str">
        <f t="shared" si="148"/>
        <v>283_2</v>
      </c>
      <c r="L479" s="54">
        <v>283</v>
      </c>
      <c r="M479" s="54">
        <v>2</v>
      </c>
      <c r="N479" s="54">
        <v>5864</v>
      </c>
      <c r="O479" s="55">
        <v>222</v>
      </c>
      <c r="P479" s="55">
        <v>91</v>
      </c>
      <c r="Q479" s="55">
        <v>212</v>
      </c>
      <c r="R479" s="55">
        <v>87</v>
      </c>
      <c r="S479" s="52">
        <v>0</v>
      </c>
      <c r="T479" s="56">
        <v>355</v>
      </c>
      <c r="U479" s="56">
        <v>27</v>
      </c>
      <c r="V479" s="56">
        <v>337</v>
      </c>
      <c r="W479" s="56">
        <v>222</v>
      </c>
      <c r="X479" s="57">
        <v>0.91</v>
      </c>
      <c r="Y479" s="109"/>
      <c r="Z479" s="109"/>
      <c r="AA479" s="109"/>
      <c r="AB479" s="109"/>
      <c r="AC479" s="56">
        <v>121</v>
      </c>
      <c r="AD479" s="52" t="s">
        <v>35</v>
      </c>
      <c r="AE479" s="52" t="s">
        <v>35</v>
      </c>
      <c r="AF479" s="52" t="s">
        <v>35</v>
      </c>
      <c r="AG479" s="52"/>
      <c r="AH479" s="106"/>
      <c r="AI479" s="59"/>
      <c r="AJ479" s="68" t="s">
        <v>9</v>
      </c>
      <c r="AK479" t="s">
        <v>9</v>
      </c>
      <c r="AL479" s="30" t="s">
        <v>50</v>
      </c>
      <c r="AM479" s="39"/>
      <c r="AN479" s="115" t="s">
        <v>50</v>
      </c>
      <c r="AO479" s="30"/>
      <c r="AQ479" s="5"/>
      <c r="AS479" s="37"/>
      <c r="AT479" s="30" t="s">
        <v>50</v>
      </c>
      <c r="AV479" t="str">
        <f t="shared" si="137"/>
        <v>punainen</v>
      </c>
      <c r="AW479" t="str">
        <f t="shared" si="138"/>
        <v>musta</v>
      </c>
      <c r="AX479" t="str">
        <f t="shared" si="139"/>
        <v>musta</v>
      </c>
      <c r="AY479" s="31">
        <f t="shared" si="140"/>
        <v>11</v>
      </c>
      <c r="AZ479" s="31">
        <f t="shared" si="141"/>
        <v>10</v>
      </c>
      <c r="BA479" s="31">
        <f t="shared" si="142"/>
        <v>0</v>
      </c>
      <c r="BB479" s="31">
        <f t="shared" si="143"/>
        <v>1</v>
      </c>
      <c r="BC479" s="31">
        <f t="shared" si="144"/>
        <v>0</v>
      </c>
      <c r="BM479" s="2" t="s">
        <v>35</v>
      </c>
      <c r="BN479" s="2" t="s">
        <v>35</v>
      </c>
    </row>
    <row r="480" spans="1:66" x14ac:dyDescent="0.25">
      <c r="A480" s="50">
        <v>469</v>
      </c>
      <c r="B480" s="50">
        <v>420</v>
      </c>
      <c r="C480" s="50" t="str">
        <f t="shared" si="146"/>
        <v>283_3_8487</v>
      </c>
      <c r="D480" s="50">
        <v>1</v>
      </c>
      <c r="E480" s="51">
        <f t="shared" si="134"/>
        <v>2830003</v>
      </c>
      <c r="F480" s="76" t="str">
        <f t="shared" si="145"/>
        <v>283_3</v>
      </c>
      <c r="G480" s="80">
        <v>283</v>
      </c>
      <c r="H480" s="52">
        <v>3</v>
      </c>
      <c r="I480" s="52">
        <v>8487</v>
      </c>
      <c r="J480" s="53" t="str">
        <f t="shared" si="135"/>
        <v>ok</v>
      </c>
      <c r="K480" s="54" t="str">
        <f t="shared" si="148"/>
        <v>283_3</v>
      </c>
      <c r="L480" s="54">
        <v>283</v>
      </c>
      <c r="M480" s="54">
        <v>3</v>
      </c>
      <c r="N480" s="54">
        <v>8462</v>
      </c>
      <c r="O480" s="55">
        <v>193</v>
      </c>
      <c r="P480" s="55">
        <v>98</v>
      </c>
      <c r="Q480" s="55">
        <v>146</v>
      </c>
      <c r="R480" s="55">
        <v>73</v>
      </c>
      <c r="S480" s="52">
        <v>0</v>
      </c>
      <c r="T480" s="56">
        <v>355</v>
      </c>
      <c r="U480" s="56">
        <v>27</v>
      </c>
      <c r="V480" s="56">
        <v>337</v>
      </c>
      <c r="W480" s="56">
        <v>193</v>
      </c>
      <c r="X480" s="57">
        <v>0.98</v>
      </c>
      <c r="Y480" s="109"/>
      <c r="Z480" s="109"/>
      <c r="AA480" s="109"/>
      <c r="AB480" s="109"/>
      <c r="AC480" s="56">
        <v>147</v>
      </c>
      <c r="AD480" s="61" t="s">
        <v>34</v>
      </c>
      <c r="AE480" s="52" t="s">
        <v>35</v>
      </c>
      <c r="AF480" s="52" t="s">
        <v>35</v>
      </c>
      <c r="AG480" s="52"/>
      <c r="AH480" s="106"/>
      <c r="AI480" s="59"/>
      <c r="AJ480" s="68" t="s">
        <v>9</v>
      </c>
      <c r="AK480" t="s">
        <v>9</v>
      </c>
      <c r="AL480" s="30" t="s">
        <v>50</v>
      </c>
      <c r="AM480" s="39"/>
      <c r="AN480" s="115" t="s">
        <v>50</v>
      </c>
      <c r="AO480" s="30"/>
      <c r="AQ480" s="5"/>
      <c r="AS480" s="37"/>
      <c r="AT480" s="30" t="s">
        <v>50</v>
      </c>
      <c r="AV480" t="str">
        <f t="shared" si="137"/>
        <v>punainen</v>
      </c>
      <c r="AW480" t="str">
        <f t="shared" si="138"/>
        <v>musta</v>
      </c>
      <c r="AX480" t="str">
        <f t="shared" si="139"/>
        <v>musta</v>
      </c>
      <c r="AY480" s="31">
        <f t="shared" si="140"/>
        <v>12</v>
      </c>
      <c r="AZ480" s="31">
        <f t="shared" si="141"/>
        <v>10</v>
      </c>
      <c r="BA480" s="31">
        <f t="shared" si="142"/>
        <v>0</v>
      </c>
      <c r="BB480" s="31">
        <f t="shared" si="143"/>
        <v>1</v>
      </c>
      <c r="BC480" s="31">
        <f t="shared" si="144"/>
        <v>1</v>
      </c>
      <c r="BM480" s="32" t="s">
        <v>34</v>
      </c>
      <c r="BN480" s="2" t="s">
        <v>35</v>
      </c>
    </row>
    <row r="481" spans="1:66" x14ac:dyDescent="0.25">
      <c r="A481" s="50">
        <v>470</v>
      </c>
      <c r="B481" s="50">
        <v>421</v>
      </c>
      <c r="C481" s="50" t="str">
        <f t="shared" si="146"/>
        <v>283_4_3565</v>
      </c>
      <c r="D481" s="50">
        <v>1</v>
      </c>
      <c r="E481" s="51">
        <f t="shared" si="134"/>
        <v>2830004</v>
      </c>
      <c r="F481" s="76" t="str">
        <f t="shared" si="145"/>
        <v>283_4</v>
      </c>
      <c r="G481" s="80">
        <v>283</v>
      </c>
      <c r="H481" s="52">
        <v>4</v>
      </c>
      <c r="I481" s="52">
        <v>3565</v>
      </c>
      <c r="J481" s="53" t="str">
        <f t="shared" si="135"/>
        <v>ok</v>
      </c>
      <c r="K481" s="54" t="str">
        <f t="shared" si="148"/>
        <v>283_4</v>
      </c>
      <c r="L481" s="54">
        <v>283</v>
      </c>
      <c r="M481" s="54">
        <v>4</v>
      </c>
      <c r="N481" s="54">
        <v>3564</v>
      </c>
      <c r="O481" s="55">
        <v>204</v>
      </c>
      <c r="P481" s="55">
        <v>88</v>
      </c>
      <c r="Q481" s="55">
        <v>128</v>
      </c>
      <c r="R481" s="55">
        <v>55</v>
      </c>
      <c r="S481" s="52">
        <v>0</v>
      </c>
      <c r="T481" s="56">
        <v>355</v>
      </c>
      <c r="U481" s="56">
        <v>27</v>
      </c>
      <c r="V481" s="56">
        <v>337</v>
      </c>
      <c r="W481" s="56">
        <v>204</v>
      </c>
      <c r="X481" s="57">
        <v>0.88</v>
      </c>
      <c r="Y481" s="109"/>
      <c r="Z481" s="109"/>
      <c r="AA481" s="109"/>
      <c r="AB481" s="109"/>
      <c r="AC481" s="56">
        <v>104</v>
      </c>
      <c r="AD481" s="52" t="s">
        <v>35</v>
      </c>
      <c r="AE481" s="52" t="s">
        <v>35</v>
      </c>
      <c r="AF481" s="52" t="s">
        <v>35</v>
      </c>
      <c r="AG481" s="52"/>
      <c r="AH481" s="106"/>
      <c r="AI481" s="59"/>
      <c r="AJ481" s="68" t="s">
        <v>9</v>
      </c>
      <c r="AK481" t="s">
        <v>9</v>
      </c>
      <c r="AL481" s="30" t="s">
        <v>50</v>
      </c>
      <c r="AM481" s="39"/>
      <c r="AN481" s="115" t="s">
        <v>50</v>
      </c>
      <c r="AO481" s="30"/>
      <c r="AQ481" s="5"/>
      <c r="AS481" s="37"/>
      <c r="AT481" s="30" t="s">
        <v>50</v>
      </c>
      <c r="AV481" t="str">
        <f t="shared" si="137"/>
        <v>punainen</v>
      </c>
      <c r="AW481" t="str">
        <f t="shared" si="138"/>
        <v>musta</v>
      </c>
      <c r="AX481" t="str">
        <f t="shared" si="139"/>
        <v>musta</v>
      </c>
      <c r="AY481" s="31">
        <f t="shared" si="140"/>
        <v>11</v>
      </c>
      <c r="AZ481" s="31">
        <f t="shared" si="141"/>
        <v>10</v>
      </c>
      <c r="BA481" s="31">
        <f t="shared" si="142"/>
        <v>0</v>
      </c>
      <c r="BB481" s="31">
        <f t="shared" si="143"/>
        <v>1</v>
      </c>
      <c r="BC481" s="31">
        <f t="shared" si="144"/>
        <v>0</v>
      </c>
      <c r="BM481" s="2" t="s">
        <v>35</v>
      </c>
      <c r="BN481" s="2" t="s">
        <v>35</v>
      </c>
    </row>
    <row r="482" spans="1:66" x14ac:dyDescent="0.25">
      <c r="A482" s="50">
        <v>471</v>
      </c>
      <c r="B482" s="50">
        <v>422</v>
      </c>
      <c r="C482" s="50" t="str">
        <f t="shared" si="146"/>
        <v>284_1_2754</v>
      </c>
      <c r="D482" s="50">
        <v>1</v>
      </c>
      <c r="E482" s="51">
        <f t="shared" si="134"/>
        <v>2840001</v>
      </c>
      <c r="F482" s="76" t="str">
        <f t="shared" si="145"/>
        <v>284_1</v>
      </c>
      <c r="G482" s="81">
        <v>284</v>
      </c>
      <c r="H482" s="52">
        <v>1</v>
      </c>
      <c r="I482" s="52">
        <v>2754</v>
      </c>
      <c r="J482" s="53" t="str">
        <f t="shared" si="135"/>
        <v>ok</v>
      </c>
      <c r="K482" s="54" t="str">
        <f t="shared" si="148"/>
        <v>284_1</v>
      </c>
      <c r="L482" s="54">
        <v>284</v>
      </c>
      <c r="M482" s="54">
        <v>1</v>
      </c>
      <c r="N482" s="54">
        <v>4098</v>
      </c>
      <c r="O482" s="55">
        <v>1603</v>
      </c>
      <c r="P482" s="55">
        <v>58</v>
      </c>
      <c r="Q482" s="55">
        <v>962</v>
      </c>
      <c r="R482" s="55">
        <v>35</v>
      </c>
      <c r="S482" s="52">
        <v>0</v>
      </c>
      <c r="T482" s="56">
        <v>3541</v>
      </c>
      <c r="U482" s="56">
        <v>154</v>
      </c>
      <c r="V482" s="56">
        <v>3706</v>
      </c>
      <c r="W482" s="56">
        <v>1603</v>
      </c>
      <c r="X482" s="57">
        <v>0.57999999999999996</v>
      </c>
      <c r="Y482" s="109"/>
      <c r="Z482" s="109"/>
      <c r="AA482" s="109"/>
      <c r="AB482" s="109"/>
      <c r="AC482" s="56">
        <v>498</v>
      </c>
      <c r="AD482" s="58" t="s">
        <v>34</v>
      </c>
      <c r="AE482" s="58" t="s">
        <v>34</v>
      </c>
      <c r="AF482" s="52" t="s">
        <v>35</v>
      </c>
      <c r="AG482" s="52"/>
      <c r="AH482" s="106"/>
      <c r="AI482" s="59"/>
      <c r="AJ482" s="68" t="s">
        <v>9</v>
      </c>
      <c r="AK482" t="s">
        <v>51</v>
      </c>
      <c r="AL482" s="30" t="s">
        <v>51</v>
      </c>
      <c r="AM482" s="39"/>
      <c r="AN482" s="115" t="s">
        <v>51</v>
      </c>
      <c r="AO482" s="30"/>
      <c r="AQ482" s="5"/>
      <c r="AS482" s="37"/>
      <c r="AT482" s="30" t="s">
        <v>51</v>
      </c>
      <c r="AV482" t="str">
        <f t="shared" si="137"/>
        <v>musta</v>
      </c>
      <c r="AW482" t="str">
        <f t="shared" si="138"/>
        <v>punainen</v>
      </c>
      <c r="AX482" t="str">
        <f t="shared" si="139"/>
        <v>musta</v>
      </c>
      <c r="AY482" s="31">
        <f t="shared" si="140"/>
        <v>13</v>
      </c>
      <c r="AZ482" s="31">
        <f t="shared" si="141"/>
        <v>1</v>
      </c>
      <c r="BA482" s="31">
        <f t="shared" si="142"/>
        <v>1</v>
      </c>
      <c r="BB482" s="31">
        <f t="shared" si="143"/>
        <v>1</v>
      </c>
      <c r="BC482" s="31">
        <f t="shared" si="144"/>
        <v>10</v>
      </c>
      <c r="BM482" s="29" t="s">
        <v>34</v>
      </c>
      <c r="BN482" s="29" t="s">
        <v>34</v>
      </c>
    </row>
    <row r="483" spans="1:66" x14ac:dyDescent="0.25">
      <c r="A483" s="50">
        <v>472</v>
      </c>
      <c r="B483" s="50">
        <v>423</v>
      </c>
      <c r="C483" s="50" t="str">
        <f t="shared" si="146"/>
        <v>284_2_8248</v>
      </c>
      <c r="D483" s="50">
        <v>1</v>
      </c>
      <c r="E483" s="51">
        <f t="shared" si="134"/>
        <v>2840002</v>
      </c>
      <c r="F483" s="76" t="str">
        <f t="shared" si="145"/>
        <v>284_2</v>
      </c>
      <c r="G483" s="80">
        <v>284</v>
      </c>
      <c r="H483" s="52">
        <v>2</v>
      </c>
      <c r="I483" s="52">
        <v>8248</v>
      </c>
      <c r="J483" s="53" t="str">
        <f t="shared" si="135"/>
        <v>ok</v>
      </c>
      <c r="K483" s="54" t="str">
        <f t="shared" si="148"/>
        <v>284_2</v>
      </c>
      <c r="L483" s="54">
        <v>284</v>
      </c>
      <c r="M483" s="54">
        <v>2</v>
      </c>
      <c r="N483" s="54">
        <v>8207</v>
      </c>
      <c r="O483" s="55">
        <v>1570</v>
      </c>
      <c r="P483" s="55">
        <v>80</v>
      </c>
      <c r="Q483" s="55">
        <v>920</v>
      </c>
      <c r="R483" s="55">
        <v>47</v>
      </c>
      <c r="S483" s="52">
        <v>0</v>
      </c>
      <c r="T483" s="56">
        <v>2416</v>
      </c>
      <c r="U483" s="56">
        <v>121</v>
      </c>
      <c r="V483" s="56">
        <v>2447</v>
      </c>
      <c r="W483" s="56">
        <v>1570</v>
      </c>
      <c r="X483" s="57">
        <v>0.8</v>
      </c>
      <c r="Y483" s="109"/>
      <c r="Z483" s="109"/>
      <c r="AA483" s="109"/>
      <c r="AB483" s="109"/>
      <c r="AC483" s="56">
        <v>294</v>
      </c>
      <c r="AD483" s="52" t="s">
        <v>35</v>
      </c>
      <c r="AE483" s="52" t="s">
        <v>35</v>
      </c>
      <c r="AF483" s="52" t="s">
        <v>35</v>
      </c>
      <c r="AG483" s="52"/>
      <c r="AH483" s="106"/>
      <c r="AI483" s="59"/>
      <c r="AJ483" s="68" t="s">
        <v>9</v>
      </c>
      <c r="AK483" t="s">
        <v>9</v>
      </c>
      <c r="AL483" s="30" t="s">
        <v>9</v>
      </c>
      <c r="AM483" s="39"/>
      <c r="AN483" s="115" t="s">
        <v>9</v>
      </c>
      <c r="AO483" s="30"/>
      <c r="AQ483" s="5"/>
      <c r="AS483" s="37"/>
      <c r="AT483" s="30" t="s">
        <v>9</v>
      </c>
      <c r="AV483" t="str">
        <f t="shared" si="137"/>
        <v>punainen</v>
      </c>
      <c r="AW483" t="str">
        <f t="shared" si="138"/>
        <v>musta</v>
      </c>
      <c r="AX483" t="str">
        <f t="shared" si="139"/>
        <v>musta</v>
      </c>
      <c r="AY483" s="31">
        <f t="shared" si="140"/>
        <v>12</v>
      </c>
      <c r="AZ483" s="31">
        <f t="shared" si="141"/>
        <v>10</v>
      </c>
      <c r="BA483" s="31">
        <f t="shared" si="142"/>
        <v>1</v>
      </c>
      <c r="BB483" s="31">
        <f t="shared" si="143"/>
        <v>1</v>
      </c>
      <c r="BC483" s="31">
        <f t="shared" si="144"/>
        <v>0</v>
      </c>
      <c r="BM483" s="2" t="s">
        <v>35</v>
      </c>
      <c r="BN483" s="2" t="s">
        <v>35</v>
      </c>
    </row>
    <row r="484" spans="1:66" x14ac:dyDescent="0.25">
      <c r="A484" s="50">
        <v>473</v>
      </c>
      <c r="B484" s="50">
        <v>424</v>
      </c>
      <c r="C484" s="50" t="str">
        <f t="shared" si="146"/>
        <v>284_3_8972</v>
      </c>
      <c r="D484" s="50">
        <v>1</v>
      </c>
      <c r="E484" s="51">
        <f t="shared" si="134"/>
        <v>2840003</v>
      </c>
      <c r="F484" s="76" t="str">
        <f t="shared" si="145"/>
        <v>284_3</v>
      </c>
      <c r="G484" s="80">
        <v>284</v>
      </c>
      <c r="H484" s="52">
        <v>3</v>
      </c>
      <c r="I484" s="52">
        <v>8972</v>
      </c>
      <c r="J484" s="53" t="str">
        <f t="shared" si="135"/>
        <v>ok</v>
      </c>
      <c r="K484" s="54" t="str">
        <f t="shared" si="148"/>
        <v>284_3</v>
      </c>
      <c r="L484" s="54">
        <v>284</v>
      </c>
      <c r="M484" s="54">
        <v>3</v>
      </c>
      <c r="N484" s="54">
        <v>8891</v>
      </c>
      <c r="O484" s="55">
        <v>1328</v>
      </c>
      <c r="P484" s="55">
        <v>95</v>
      </c>
      <c r="Q484" s="55">
        <v>889</v>
      </c>
      <c r="R484" s="55">
        <v>63</v>
      </c>
      <c r="S484" s="52">
        <v>0</v>
      </c>
      <c r="T484" s="56">
        <v>1578</v>
      </c>
      <c r="U484" s="56">
        <v>123</v>
      </c>
      <c r="V484" s="56">
        <v>1591</v>
      </c>
      <c r="W484" s="56">
        <v>1328</v>
      </c>
      <c r="X484" s="57">
        <v>0.95</v>
      </c>
      <c r="Y484" s="109"/>
      <c r="Z484" s="109"/>
      <c r="AA484" s="109"/>
      <c r="AB484" s="109"/>
      <c r="AC484" s="56">
        <v>152</v>
      </c>
      <c r="AD484" s="52" t="s">
        <v>35</v>
      </c>
      <c r="AE484" s="52" t="s">
        <v>35</v>
      </c>
      <c r="AF484" s="52" t="s">
        <v>35</v>
      </c>
      <c r="AG484" s="52"/>
      <c r="AH484" s="106"/>
      <c r="AI484" s="59"/>
      <c r="AJ484" s="68" t="s">
        <v>9</v>
      </c>
      <c r="AK484" t="s">
        <v>9</v>
      </c>
      <c r="AL484" s="30" t="s">
        <v>9</v>
      </c>
      <c r="AM484" s="39"/>
      <c r="AN484" s="115" t="s">
        <v>9</v>
      </c>
      <c r="AO484" s="30"/>
      <c r="AQ484" s="5"/>
      <c r="AS484" s="37"/>
      <c r="AT484" s="30" t="s">
        <v>9</v>
      </c>
      <c r="AV484" t="str">
        <f t="shared" si="137"/>
        <v>punainen</v>
      </c>
      <c r="AW484" t="str">
        <f t="shared" si="138"/>
        <v>musta</v>
      </c>
      <c r="AX484" t="str">
        <f t="shared" si="139"/>
        <v>musta</v>
      </c>
      <c r="AY484" s="31">
        <f t="shared" si="140"/>
        <v>12</v>
      </c>
      <c r="AZ484" s="31">
        <f t="shared" si="141"/>
        <v>10</v>
      </c>
      <c r="BA484" s="31">
        <f t="shared" si="142"/>
        <v>1</v>
      </c>
      <c r="BB484" s="31">
        <f t="shared" si="143"/>
        <v>1</v>
      </c>
      <c r="BC484" s="31">
        <f t="shared" si="144"/>
        <v>0</v>
      </c>
      <c r="BM484" s="2" t="s">
        <v>35</v>
      </c>
      <c r="BN484" s="2" t="s">
        <v>35</v>
      </c>
    </row>
    <row r="485" spans="1:66" x14ac:dyDescent="0.25">
      <c r="A485" s="50">
        <v>474</v>
      </c>
      <c r="B485" s="50">
        <v>425</v>
      </c>
      <c r="C485" s="50" t="str">
        <f t="shared" si="146"/>
        <v>284_5_3480</v>
      </c>
      <c r="D485" s="50">
        <v>1</v>
      </c>
      <c r="E485" s="51">
        <f t="shared" si="134"/>
        <v>2840005</v>
      </c>
      <c r="F485" s="76" t="str">
        <f t="shared" si="145"/>
        <v>284_5</v>
      </c>
      <c r="G485" s="80">
        <v>284</v>
      </c>
      <c r="H485" s="52">
        <v>5</v>
      </c>
      <c r="I485" s="52">
        <v>3480</v>
      </c>
      <c r="J485" s="53" t="str">
        <f t="shared" si="135"/>
        <v>ok</v>
      </c>
      <c r="K485" s="54" t="str">
        <f t="shared" si="148"/>
        <v>284_5</v>
      </c>
      <c r="L485" s="54">
        <v>284</v>
      </c>
      <c r="M485" s="54">
        <v>5</v>
      </c>
      <c r="N485" s="54">
        <v>3334</v>
      </c>
      <c r="O485" s="55">
        <v>1400</v>
      </c>
      <c r="P485" s="55">
        <v>96</v>
      </c>
      <c r="Q485" s="55">
        <v>1005</v>
      </c>
      <c r="R485" s="55">
        <v>69</v>
      </c>
      <c r="S485" s="52">
        <v>0</v>
      </c>
      <c r="T485" s="56">
        <v>1347</v>
      </c>
      <c r="U485" s="56">
        <v>73</v>
      </c>
      <c r="V485" s="56">
        <v>1334</v>
      </c>
      <c r="W485" s="56">
        <v>1400</v>
      </c>
      <c r="X485" s="57">
        <v>0.96</v>
      </c>
      <c r="Y485" s="109"/>
      <c r="Z485" s="109"/>
      <c r="AA485" s="109"/>
      <c r="AB485" s="109"/>
      <c r="AC485" s="56">
        <v>241</v>
      </c>
      <c r="AD485" s="52" t="s">
        <v>35</v>
      </c>
      <c r="AE485" s="52" t="s">
        <v>35</v>
      </c>
      <c r="AF485" s="52" t="s">
        <v>35</v>
      </c>
      <c r="AG485" s="52"/>
      <c r="AH485" s="106"/>
      <c r="AI485" s="59"/>
      <c r="AJ485" s="68" t="s">
        <v>9</v>
      </c>
      <c r="AK485" t="s">
        <v>9</v>
      </c>
      <c r="AL485" s="30" t="s">
        <v>9</v>
      </c>
      <c r="AM485" s="39"/>
      <c r="AN485" s="115" t="s">
        <v>9</v>
      </c>
      <c r="AO485" s="30"/>
      <c r="AQ485" s="5"/>
      <c r="AS485" s="37"/>
      <c r="AT485" s="30" t="s">
        <v>9</v>
      </c>
      <c r="AV485" t="str">
        <f t="shared" si="137"/>
        <v>punainen</v>
      </c>
      <c r="AW485" t="str">
        <f t="shared" si="138"/>
        <v>musta</v>
      </c>
      <c r="AX485" t="str">
        <f t="shared" si="139"/>
        <v>musta</v>
      </c>
      <c r="AY485" s="31">
        <f t="shared" si="140"/>
        <v>12</v>
      </c>
      <c r="AZ485" s="31">
        <f t="shared" si="141"/>
        <v>10</v>
      </c>
      <c r="BA485" s="31">
        <f t="shared" si="142"/>
        <v>1</v>
      </c>
      <c r="BB485" s="31">
        <f t="shared" si="143"/>
        <v>1</v>
      </c>
      <c r="BC485" s="31">
        <f t="shared" si="144"/>
        <v>0</v>
      </c>
      <c r="BM485" s="2" t="s">
        <v>35</v>
      </c>
      <c r="BN485" s="2" t="s">
        <v>35</v>
      </c>
    </row>
    <row r="486" spans="1:66" x14ac:dyDescent="0.25">
      <c r="A486" s="50">
        <v>475</v>
      </c>
      <c r="B486" s="50">
        <v>426</v>
      </c>
      <c r="C486" s="50" t="str">
        <f t="shared" si="146"/>
        <v>290_3_1483</v>
      </c>
      <c r="D486" s="50">
        <v>1</v>
      </c>
      <c r="E486" s="51">
        <f t="shared" si="134"/>
        <v>2900003</v>
      </c>
      <c r="F486" s="76" t="str">
        <f t="shared" si="145"/>
        <v>290_3</v>
      </c>
      <c r="G486" s="80">
        <v>290</v>
      </c>
      <c r="H486" s="52">
        <v>3</v>
      </c>
      <c r="I486" s="52">
        <v>1483</v>
      </c>
      <c r="J486" s="53" t="str">
        <f t="shared" si="135"/>
        <v>ok</v>
      </c>
      <c r="K486" s="54" t="str">
        <f t="shared" si="148"/>
        <v>290_3</v>
      </c>
      <c r="L486" s="54">
        <v>290</v>
      </c>
      <c r="M486" s="54">
        <v>3</v>
      </c>
      <c r="N486" s="54">
        <v>3461</v>
      </c>
      <c r="O486" s="55">
        <v>743</v>
      </c>
      <c r="P486" s="55">
        <v>57</v>
      </c>
      <c r="Q486" s="55">
        <v>263</v>
      </c>
      <c r="R486" s="55">
        <v>20</v>
      </c>
      <c r="S486" s="52">
        <v>0</v>
      </c>
      <c r="T486" s="56">
        <v>1530</v>
      </c>
      <c r="U486" s="56">
        <v>55</v>
      </c>
      <c r="V486" s="56">
        <v>1549</v>
      </c>
      <c r="W486" s="56">
        <v>743</v>
      </c>
      <c r="X486" s="57">
        <v>0.56999999999999995</v>
      </c>
      <c r="Y486" s="109"/>
      <c r="Z486" s="109"/>
      <c r="AA486" s="109"/>
      <c r="AB486" s="109"/>
      <c r="AC486" s="56">
        <v>300</v>
      </c>
      <c r="AD486" s="61" t="s">
        <v>34</v>
      </c>
      <c r="AE486" s="52" t="s">
        <v>35</v>
      </c>
      <c r="AF486" s="52" t="s">
        <v>36</v>
      </c>
      <c r="AG486" s="52"/>
      <c r="AH486" s="106"/>
      <c r="AI486" s="59"/>
      <c r="AJ486" s="68" t="s">
        <v>9</v>
      </c>
      <c r="AK486" t="s">
        <v>9</v>
      </c>
      <c r="AL486" s="30" t="s">
        <v>50</v>
      </c>
      <c r="AM486" s="39"/>
      <c r="AN486" s="115" t="s">
        <v>50</v>
      </c>
      <c r="AO486" s="30"/>
      <c r="AQ486" s="5"/>
      <c r="AS486" s="37"/>
      <c r="AT486" s="30" t="s">
        <v>50</v>
      </c>
      <c r="AV486" t="str">
        <f t="shared" si="137"/>
        <v>musta</v>
      </c>
      <c r="AW486" t="str">
        <f t="shared" si="138"/>
        <v>musta</v>
      </c>
      <c r="AX486" t="str">
        <f t="shared" si="139"/>
        <v>musta</v>
      </c>
      <c r="AY486" s="31">
        <f t="shared" si="140"/>
        <v>3</v>
      </c>
      <c r="AZ486" s="31">
        <f t="shared" si="141"/>
        <v>1</v>
      </c>
      <c r="BA486" s="31">
        <f t="shared" si="142"/>
        <v>0</v>
      </c>
      <c r="BB486" s="31">
        <f t="shared" si="143"/>
        <v>1</v>
      </c>
      <c r="BC486" s="31">
        <f t="shared" si="144"/>
        <v>1</v>
      </c>
      <c r="BM486" s="32" t="s">
        <v>34</v>
      </c>
      <c r="BN486" s="2" t="s">
        <v>35</v>
      </c>
    </row>
    <row r="487" spans="1:66" x14ac:dyDescent="0.25">
      <c r="A487" s="50">
        <v>476</v>
      </c>
      <c r="B487" s="50">
        <v>427</v>
      </c>
      <c r="C487" s="50" t="str">
        <f t="shared" si="146"/>
        <v>290_4_4915</v>
      </c>
      <c r="D487" s="50">
        <v>1</v>
      </c>
      <c r="E487" s="51">
        <f t="shared" si="134"/>
        <v>2900004</v>
      </c>
      <c r="F487" s="76" t="str">
        <f t="shared" si="145"/>
        <v>290_4</v>
      </c>
      <c r="G487" s="80">
        <v>290</v>
      </c>
      <c r="H487" s="52">
        <v>4</v>
      </c>
      <c r="I487" s="52">
        <v>4915</v>
      </c>
      <c r="J487" s="53" t="str">
        <f t="shared" si="135"/>
        <v>ok</v>
      </c>
      <c r="K487" s="54" t="str">
        <f t="shared" si="148"/>
        <v>290_4</v>
      </c>
      <c r="L487" s="54">
        <v>290</v>
      </c>
      <c r="M487" s="54">
        <v>4</v>
      </c>
      <c r="N487" s="54">
        <v>6571</v>
      </c>
      <c r="O487" s="55">
        <v>726</v>
      </c>
      <c r="P487" s="55">
        <v>60</v>
      </c>
      <c r="Q487" s="55">
        <v>289</v>
      </c>
      <c r="R487" s="55">
        <v>24</v>
      </c>
      <c r="S487" s="52">
        <v>0</v>
      </c>
      <c r="T487" s="56">
        <v>1562</v>
      </c>
      <c r="U487" s="56">
        <v>123</v>
      </c>
      <c r="V487" s="56">
        <v>1697</v>
      </c>
      <c r="W487" s="56">
        <v>726</v>
      </c>
      <c r="X487" s="57">
        <v>0.6</v>
      </c>
      <c r="Y487" s="109"/>
      <c r="Z487" s="109"/>
      <c r="AA487" s="109"/>
      <c r="AB487" s="109"/>
      <c r="AC487" s="56">
        <v>347</v>
      </c>
      <c r="AD487" s="61" t="s">
        <v>34</v>
      </c>
      <c r="AE487" s="52" t="s">
        <v>35</v>
      </c>
      <c r="AF487" s="52" t="s">
        <v>35</v>
      </c>
      <c r="AG487" s="52"/>
      <c r="AH487" s="106"/>
      <c r="AI487" s="59"/>
      <c r="AJ487" s="68" t="s">
        <v>9</v>
      </c>
      <c r="AK487" t="s">
        <v>9</v>
      </c>
      <c r="AL487" s="30" t="s">
        <v>50</v>
      </c>
      <c r="AM487" s="39"/>
      <c r="AN487" s="115" t="s">
        <v>50</v>
      </c>
      <c r="AO487" s="30"/>
      <c r="AQ487" s="5"/>
      <c r="AS487" s="37"/>
      <c r="AT487" s="30" t="s">
        <v>50</v>
      </c>
      <c r="AV487" t="str">
        <f t="shared" si="137"/>
        <v>punainen</v>
      </c>
      <c r="AW487" t="str">
        <f t="shared" si="138"/>
        <v>musta</v>
      </c>
      <c r="AX487" t="str">
        <f t="shared" si="139"/>
        <v>musta</v>
      </c>
      <c r="AY487" s="31">
        <f t="shared" si="140"/>
        <v>12</v>
      </c>
      <c r="AZ487" s="31">
        <f t="shared" si="141"/>
        <v>10</v>
      </c>
      <c r="BA487" s="31">
        <f t="shared" si="142"/>
        <v>0</v>
      </c>
      <c r="BB487" s="31">
        <f t="shared" si="143"/>
        <v>1</v>
      </c>
      <c r="BC487" s="31">
        <f t="shared" si="144"/>
        <v>1</v>
      </c>
      <c r="BM487" s="32" t="s">
        <v>34</v>
      </c>
      <c r="BN487" s="2" t="s">
        <v>35</v>
      </c>
    </row>
    <row r="488" spans="1:66" x14ac:dyDescent="0.25">
      <c r="A488" s="50">
        <v>477</v>
      </c>
      <c r="B488" s="50">
        <v>428</v>
      </c>
      <c r="C488" s="50" t="str">
        <f t="shared" si="146"/>
        <v>290_5_5824</v>
      </c>
      <c r="D488" s="50">
        <v>1</v>
      </c>
      <c r="E488" s="51">
        <f t="shared" si="134"/>
        <v>2900005</v>
      </c>
      <c r="F488" s="76" t="str">
        <f t="shared" si="145"/>
        <v>290_5</v>
      </c>
      <c r="G488" s="80">
        <v>290</v>
      </c>
      <c r="H488" s="52">
        <v>5</v>
      </c>
      <c r="I488" s="52">
        <v>5824</v>
      </c>
      <c r="J488" s="53" t="str">
        <f t="shared" si="135"/>
        <v>ok</v>
      </c>
      <c r="K488" s="54" t="str">
        <f t="shared" si="148"/>
        <v>290_5</v>
      </c>
      <c r="L488" s="54">
        <v>290</v>
      </c>
      <c r="M488" s="54">
        <v>5</v>
      </c>
      <c r="N488" s="54">
        <v>1848</v>
      </c>
      <c r="O488" s="55">
        <v>1008</v>
      </c>
      <c r="P488" s="55">
        <v>65</v>
      </c>
      <c r="Q488" s="55">
        <v>425</v>
      </c>
      <c r="R488" s="55">
        <v>27</v>
      </c>
      <c r="S488" s="52">
        <v>0</v>
      </c>
      <c r="T488" s="56">
        <v>1562</v>
      </c>
      <c r="U488" s="56">
        <v>123</v>
      </c>
      <c r="V488" s="56">
        <v>1697</v>
      </c>
      <c r="W488" s="56">
        <v>1008</v>
      </c>
      <c r="X488" s="57">
        <v>0.65</v>
      </c>
      <c r="Y488" s="109"/>
      <c r="Z488" s="109"/>
      <c r="AA488" s="109"/>
      <c r="AB488" s="109"/>
      <c r="AC488" s="56">
        <v>344</v>
      </c>
      <c r="AD488" s="61" t="s">
        <v>34</v>
      </c>
      <c r="AE488" s="52" t="s">
        <v>35</v>
      </c>
      <c r="AF488" s="52" t="s">
        <v>35</v>
      </c>
      <c r="AG488" s="52"/>
      <c r="AH488" s="106"/>
      <c r="AI488" s="59"/>
      <c r="AJ488" s="68" t="s">
        <v>9</v>
      </c>
      <c r="AK488" t="s">
        <v>9</v>
      </c>
      <c r="AL488" s="30" t="s">
        <v>50</v>
      </c>
      <c r="AM488" s="39"/>
      <c r="AN488" s="115" t="s">
        <v>50</v>
      </c>
      <c r="AO488" s="30"/>
      <c r="AQ488" s="5"/>
      <c r="AS488" s="37"/>
      <c r="AT488" s="30" t="s">
        <v>50</v>
      </c>
      <c r="AV488" t="str">
        <f t="shared" si="137"/>
        <v>punainen</v>
      </c>
      <c r="AW488" t="str">
        <f t="shared" si="138"/>
        <v>musta</v>
      </c>
      <c r="AX488" t="str">
        <f t="shared" si="139"/>
        <v>musta</v>
      </c>
      <c r="AY488" s="31">
        <f t="shared" si="140"/>
        <v>13</v>
      </c>
      <c r="AZ488" s="31">
        <f t="shared" si="141"/>
        <v>10</v>
      </c>
      <c r="BA488" s="31">
        <f t="shared" si="142"/>
        <v>1</v>
      </c>
      <c r="BB488" s="31">
        <f t="shared" si="143"/>
        <v>1</v>
      </c>
      <c r="BC488" s="31">
        <f t="shared" si="144"/>
        <v>1</v>
      </c>
      <c r="BM488" s="32" t="s">
        <v>34</v>
      </c>
      <c r="BN488" s="2" t="s">
        <v>35</v>
      </c>
    </row>
    <row r="489" spans="1:66" x14ac:dyDescent="0.25">
      <c r="A489" s="50">
        <v>478</v>
      </c>
      <c r="B489" s="50">
        <v>429</v>
      </c>
      <c r="C489" s="50" t="str">
        <f t="shared" si="146"/>
        <v>290_6_6325</v>
      </c>
      <c r="D489" s="50">
        <v>1</v>
      </c>
      <c r="E489" s="51">
        <f t="shared" si="134"/>
        <v>2900006</v>
      </c>
      <c r="F489" s="76" t="str">
        <f t="shared" si="145"/>
        <v>290_6</v>
      </c>
      <c r="G489" s="80">
        <v>290</v>
      </c>
      <c r="H489" s="52">
        <v>6</v>
      </c>
      <c r="I489" s="52">
        <v>6325</v>
      </c>
      <c r="J489" s="53" t="str">
        <f t="shared" si="135"/>
        <v>ok</v>
      </c>
      <c r="K489" s="54" t="str">
        <f t="shared" si="148"/>
        <v>290_6</v>
      </c>
      <c r="L489" s="54">
        <v>290</v>
      </c>
      <c r="M489" s="54">
        <v>6</v>
      </c>
      <c r="N489" s="54">
        <v>6117</v>
      </c>
      <c r="O489" s="55">
        <v>574</v>
      </c>
      <c r="P489" s="55">
        <v>57</v>
      </c>
      <c r="Q489" s="55">
        <v>333</v>
      </c>
      <c r="R489" s="55">
        <v>31</v>
      </c>
      <c r="S489" s="52">
        <v>0</v>
      </c>
      <c r="T489" s="56">
        <v>1463</v>
      </c>
      <c r="U489" s="56">
        <v>89</v>
      </c>
      <c r="V489" s="56">
        <v>1583</v>
      </c>
      <c r="W489" s="56">
        <v>574</v>
      </c>
      <c r="X489" s="57">
        <v>0.56999999999999995</v>
      </c>
      <c r="Y489" s="109"/>
      <c r="Z489" s="109"/>
      <c r="AA489" s="109"/>
      <c r="AB489" s="109"/>
      <c r="AC489" s="56">
        <v>538</v>
      </c>
      <c r="AD489" s="61" t="s">
        <v>34</v>
      </c>
      <c r="AE489" s="52" t="s">
        <v>35</v>
      </c>
      <c r="AF489" s="52" t="s">
        <v>35</v>
      </c>
      <c r="AG489" s="52"/>
      <c r="AH489" s="106"/>
      <c r="AI489" s="59"/>
      <c r="AJ489" s="68" t="s">
        <v>9</v>
      </c>
      <c r="AK489" t="s">
        <v>9</v>
      </c>
      <c r="AL489" s="30" t="s">
        <v>60</v>
      </c>
      <c r="AM489" s="39"/>
      <c r="AN489" s="115" t="s">
        <v>60</v>
      </c>
      <c r="AO489" s="30"/>
      <c r="AQ489" s="5"/>
      <c r="AS489" s="37"/>
      <c r="AT489" s="30" t="s">
        <v>50</v>
      </c>
      <c r="AV489" t="str">
        <f t="shared" si="137"/>
        <v>musta</v>
      </c>
      <c r="AW489" t="str">
        <f t="shared" si="138"/>
        <v>punainen</v>
      </c>
      <c r="AX489" t="str">
        <f t="shared" si="139"/>
        <v>musta</v>
      </c>
      <c r="AY489" s="31">
        <f t="shared" si="140"/>
        <v>12</v>
      </c>
      <c r="AZ489" s="31">
        <f t="shared" si="141"/>
        <v>1</v>
      </c>
      <c r="BA489" s="31">
        <f t="shared" si="142"/>
        <v>0</v>
      </c>
      <c r="BB489" s="31">
        <f t="shared" si="143"/>
        <v>10</v>
      </c>
      <c r="BC489" s="31">
        <f t="shared" si="144"/>
        <v>1</v>
      </c>
      <c r="BM489" s="32" t="s">
        <v>34</v>
      </c>
      <c r="BN489" s="2" t="s">
        <v>35</v>
      </c>
    </row>
    <row r="490" spans="1:66" x14ac:dyDescent="0.25">
      <c r="A490" s="50">
        <v>479</v>
      </c>
      <c r="B490" s="50">
        <v>430</v>
      </c>
      <c r="C490" s="50" t="str">
        <f t="shared" si="146"/>
        <v>290_7_4288</v>
      </c>
      <c r="D490" s="50">
        <v>1</v>
      </c>
      <c r="E490" s="51">
        <f t="shared" si="134"/>
        <v>2900007</v>
      </c>
      <c r="F490" s="76" t="str">
        <f t="shared" si="145"/>
        <v>290_7</v>
      </c>
      <c r="G490" s="80">
        <v>290</v>
      </c>
      <c r="H490" s="52">
        <v>7</v>
      </c>
      <c r="I490" s="52">
        <v>4288</v>
      </c>
      <c r="J490" s="53" t="str">
        <f t="shared" si="135"/>
        <v>ok</v>
      </c>
      <c r="K490" s="54" t="str">
        <f t="shared" si="148"/>
        <v>290_7</v>
      </c>
      <c r="L490" s="54">
        <v>290</v>
      </c>
      <c r="M490" s="54">
        <v>7</v>
      </c>
      <c r="N490" s="54">
        <v>4185</v>
      </c>
      <c r="O490" s="55">
        <v>440</v>
      </c>
      <c r="P490" s="55">
        <v>74</v>
      </c>
      <c r="Q490" s="55">
        <v>197</v>
      </c>
      <c r="R490" s="55">
        <v>33</v>
      </c>
      <c r="S490" s="52">
        <v>0</v>
      </c>
      <c r="T490" s="56">
        <v>794</v>
      </c>
      <c r="U490" s="56">
        <v>35</v>
      </c>
      <c r="V490" s="56">
        <v>881</v>
      </c>
      <c r="W490" s="56">
        <v>440</v>
      </c>
      <c r="X490" s="57">
        <v>0.74</v>
      </c>
      <c r="Y490" s="109"/>
      <c r="Z490" s="109"/>
      <c r="AA490" s="109"/>
      <c r="AB490" s="109"/>
      <c r="AC490" s="56">
        <v>162</v>
      </c>
      <c r="AD490" s="61" t="s">
        <v>34</v>
      </c>
      <c r="AE490" s="52" t="s">
        <v>35</v>
      </c>
      <c r="AF490" s="52" t="s">
        <v>35</v>
      </c>
      <c r="AG490" s="52"/>
      <c r="AH490" s="106"/>
      <c r="AI490" s="59"/>
      <c r="AJ490" s="68" t="s">
        <v>9</v>
      </c>
      <c r="AK490" t="s">
        <v>10</v>
      </c>
      <c r="AL490" s="30" t="s">
        <v>50</v>
      </c>
      <c r="AM490" s="39"/>
      <c r="AN490" s="115" t="s">
        <v>50</v>
      </c>
      <c r="AO490" s="30"/>
      <c r="AQ490" s="5"/>
      <c r="AS490" s="37"/>
      <c r="AT490" s="30" t="s">
        <v>50</v>
      </c>
      <c r="AV490" t="str">
        <f t="shared" si="137"/>
        <v>punainen</v>
      </c>
      <c r="AW490" t="str">
        <f t="shared" si="138"/>
        <v>musta</v>
      </c>
      <c r="AX490" t="str">
        <f t="shared" si="139"/>
        <v>musta</v>
      </c>
      <c r="AY490" s="31">
        <f t="shared" si="140"/>
        <v>12</v>
      </c>
      <c r="AZ490" s="31">
        <f t="shared" si="141"/>
        <v>10</v>
      </c>
      <c r="BA490" s="31">
        <f t="shared" si="142"/>
        <v>0</v>
      </c>
      <c r="BB490" s="31">
        <f t="shared" si="143"/>
        <v>1</v>
      </c>
      <c r="BC490" s="31">
        <f t="shared" si="144"/>
        <v>1</v>
      </c>
      <c r="BM490" s="32" t="s">
        <v>34</v>
      </c>
      <c r="BN490" s="2" t="s">
        <v>35</v>
      </c>
    </row>
    <row r="491" spans="1:66" x14ac:dyDescent="0.25">
      <c r="A491" s="50">
        <v>480</v>
      </c>
      <c r="B491" s="50">
        <v>431</v>
      </c>
      <c r="C491" s="50" t="str">
        <f t="shared" si="146"/>
        <v>290_8_2500</v>
      </c>
      <c r="D491" s="50">
        <v>1</v>
      </c>
      <c r="E491" s="51">
        <f t="shared" si="134"/>
        <v>2900008</v>
      </c>
      <c r="F491" s="76" t="str">
        <f t="shared" si="145"/>
        <v>290_8</v>
      </c>
      <c r="G491" s="80">
        <v>290</v>
      </c>
      <c r="H491" s="52">
        <v>8</v>
      </c>
      <c r="I491" s="52">
        <v>2500</v>
      </c>
      <c r="J491" s="53" t="str">
        <f t="shared" si="135"/>
        <v>ok</v>
      </c>
      <c r="K491" s="54" t="str">
        <f t="shared" si="148"/>
        <v>290_8</v>
      </c>
      <c r="L491" s="54">
        <v>290</v>
      </c>
      <c r="M491" s="54">
        <v>8</v>
      </c>
      <c r="N491" s="54">
        <v>2368</v>
      </c>
      <c r="O491" s="55">
        <v>550</v>
      </c>
      <c r="P491" s="55">
        <v>74</v>
      </c>
      <c r="Q491" s="55">
        <v>190</v>
      </c>
      <c r="R491" s="55">
        <v>25</v>
      </c>
      <c r="S491" s="52">
        <v>0</v>
      </c>
      <c r="T491" s="56">
        <v>1331</v>
      </c>
      <c r="U491" s="56">
        <v>57</v>
      </c>
      <c r="V491" s="56">
        <v>1370</v>
      </c>
      <c r="W491" s="56">
        <v>550</v>
      </c>
      <c r="X491" s="57">
        <v>0.74</v>
      </c>
      <c r="Y491" s="109"/>
      <c r="Z491" s="109"/>
      <c r="AA491" s="109"/>
      <c r="AB491" s="109"/>
      <c r="AC491" s="56">
        <v>300</v>
      </c>
      <c r="AD491" s="61" t="s">
        <v>34</v>
      </c>
      <c r="AE491" s="52" t="s">
        <v>35</v>
      </c>
      <c r="AF491" s="52" t="s">
        <v>35</v>
      </c>
      <c r="AG491" s="52"/>
      <c r="AH491" s="106"/>
      <c r="AI491" s="59"/>
      <c r="AJ491" s="68" t="s">
        <v>9</v>
      </c>
      <c r="AK491" t="s">
        <v>10</v>
      </c>
      <c r="AL491" s="30" t="s">
        <v>50</v>
      </c>
      <c r="AM491" s="39"/>
      <c r="AN491" s="115" t="s">
        <v>50</v>
      </c>
      <c r="AO491" s="30"/>
      <c r="AQ491" s="5"/>
      <c r="AS491" s="37"/>
      <c r="AT491" s="30" t="s">
        <v>50</v>
      </c>
      <c r="AV491" t="str">
        <f t="shared" si="137"/>
        <v>punainen</v>
      </c>
      <c r="AW491" t="str">
        <f t="shared" si="138"/>
        <v>musta</v>
      </c>
      <c r="AX491" t="str">
        <f t="shared" si="139"/>
        <v>musta</v>
      </c>
      <c r="AY491" s="31">
        <f t="shared" si="140"/>
        <v>12</v>
      </c>
      <c r="AZ491" s="31">
        <f t="shared" si="141"/>
        <v>10</v>
      </c>
      <c r="BA491" s="31">
        <f t="shared" si="142"/>
        <v>0</v>
      </c>
      <c r="BB491" s="31">
        <f t="shared" si="143"/>
        <v>1</v>
      </c>
      <c r="BC491" s="31">
        <f t="shared" si="144"/>
        <v>1</v>
      </c>
      <c r="BM491" s="32" t="s">
        <v>34</v>
      </c>
      <c r="BN491" s="2" t="s">
        <v>35</v>
      </c>
    </row>
    <row r="492" spans="1:66" x14ac:dyDescent="0.25">
      <c r="A492" s="50">
        <v>481</v>
      </c>
      <c r="B492" s="50">
        <v>432</v>
      </c>
      <c r="C492" s="50" t="str">
        <f t="shared" si="146"/>
        <v>290_9_5310</v>
      </c>
      <c r="D492" s="50">
        <v>1</v>
      </c>
      <c r="E492" s="51">
        <f t="shared" si="134"/>
        <v>2900009</v>
      </c>
      <c r="F492" s="76" t="str">
        <f t="shared" si="145"/>
        <v>290_9</v>
      </c>
      <c r="G492" s="80">
        <v>290</v>
      </c>
      <c r="H492" s="52">
        <v>9</v>
      </c>
      <c r="I492" s="52">
        <v>5310</v>
      </c>
      <c r="J492" s="53" t="str">
        <f t="shared" si="135"/>
        <v>ok</v>
      </c>
      <c r="K492" s="54" t="str">
        <f t="shared" si="148"/>
        <v>290_9</v>
      </c>
      <c r="L492" s="54">
        <v>290</v>
      </c>
      <c r="M492" s="54">
        <v>9</v>
      </c>
      <c r="N492" s="54">
        <v>5110</v>
      </c>
      <c r="O492" s="55">
        <v>477</v>
      </c>
      <c r="P492" s="55">
        <v>70</v>
      </c>
      <c r="Q492" s="55">
        <v>70</v>
      </c>
      <c r="R492" s="55">
        <v>10</v>
      </c>
      <c r="S492" s="52">
        <v>0</v>
      </c>
      <c r="T492" s="56">
        <v>760</v>
      </c>
      <c r="U492" s="56">
        <v>32</v>
      </c>
      <c r="V492" s="56">
        <v>837</v>
      </c>
      <c r="W492" s="56">
        <v>477</v>
      </c>
      <c r="X492" s="57">
        <v>0.7</v>
      </c>
      <c r="Y492" s="109"/>
      <c r="Z492" s="109"/>
      <c r="AA492" s="109"/>
      <c r="AB492" s="109"/>
      <c r="AC492" s="56">
        <v>234</v>
      </c>
      <c r="AD492" s="61" t="s">
        <v>34</v>
      </c>
      <c r="AE492" s="52" t="s">
        <v>35</v>
      </c>
      <c r="AF492" s="52" t="s">
        <v>35</v>
      </c>
      <c r="AG492" s="52"/>
      <c r="AH492" s="106"/>
      <c r="AI492" s="59"/>
      <c r="AJ492" s="68" t="s">
        <v>9</v>
      </c>
      <c r="AK492" t="s">
        <v>10</v>
      </c>
      <c r="AL492" s="30" t="s">
        <v>50</v>
      </c>
      <c r="AM492" s="39"/>
      <c r="AN492" s="115" t="s">
        <v>50</v>
      </c>
      <c r="AO492" s="30"/>
      <c r="AQ492" s="5"/>
      <c r="AS492" s="37"/>
      <c r="AT492" s="30" t="s">
        <v>50</v>
      </c>
      <c r="AV492" t="str">
        <f t="shared" si="137"/>
        <v>punainen</v>
      </c>
      <c r="AW492" t="str">
        <f t="shared" si="138"/>
        <v>musta</v>
      </c>
      <c r="AX492" t="str">
        <f t="shared" si="139"/>
        <v>musta</v>
      </c>
      <c r="AY492" s="31">
        <f t="shared" si="140"/>
        <v>12</v>
      </c>
      <c r="AZ492" s="31">
        <f t="shared" si="141"/>
        <v>10</v>
      </c>
      <c r="BA492" s="31">
        <f t="shared" si="142"/>
        <v>0</v>
      </c>
      <c r="BB492" s="31">
        <f t="shared" si="143"/>
        <v>1</v>
      </c>
      <c r="BC492" s="31">
        <f t="shared" si="144"/>
        <v>1</v>
      </c>
      <c r="BM492" s="32" t="s">
        <v>34</v>
      </c>
      <c r="BN492" s="2" t="s">
        <v>35</v>
      </c>
    </row>
    <row r="493" spans="1:66" x14ac:dyDescent="0.25">
      <c r="A493" s="50">
        <v>482</v>
      </c>
      <c r="B493" s="50">
        <v>433</v>
      </c>
      <c r="C493" s="50" t="str">
        <f t="shared" si="146"/>
        <v>290_10_5080</v>
      </c>
      <c r="D493" s="50">
        <v>1</v>
      </c>
      <c r="E493" s="51">
        <f t="shared" si="134"/>
        <v>2900010</v>
      </c>
      <c r="F493" s="76" t="str">
        <f t="shared" si="145"/>
        <v>290_10</v>
      </c>
      <c r="G493" s="80">
        <v>290</v>
      </c>
      <c r="H493" s="52">
        <v>10</v>
      </c>
      <c r="I493" s="52">
        <v>5080</v>
      </c>
      <c r="J493" s="53" t="str">
        <f t="shared" si="135"/>
        <v>ok</v>
      </c>
      <c r="K493" s="54" t="str">
        <f t="shared" si="148"/>
        <v>290_10</v>
      </c>
      <c r="L493" s="54">
        <v>290</v>
      </c>
      <c r="M493" s="54">
        <v>10</v>
      </c>
      <c r="N493" s="54">
        <v>4903</v>
      </c>
      <c r="O493" s="55">
        <v>470</v>
      </c>
      <c r="P493" s="55">
        <v>60</v>
      </c>
      <c r="Q493" s="55">
        <v>66</v>
      </c>
      <c r="R493" s="55">
        <v>8</v>
      </c>
      <c r="S493" s="52">
        <v>0</v>
      </c>
      <c r="T493" s="56">
        <v>815</v>
      </c>
      <c r="U493" s="56">
        <v>43</v>
      </c>
      <c r="V493" s="56">
        <v>907</v>
      </c>
      <c r="W493" s="56">
        <v>470</v>
      </c>
      <c r="X493" s="57">
        <v>0.6</v>
      </c>
      <c r="Y493" s="109"/>
      <c r="Z493" s="109"/>
      <c r="AA493" s="109"/>
      <c r="AB493" s="109"/>
      <c r="AC493" s="56">
        <v>218</v>
      </c>
      <c r="AD493" s="61" t="s">
        <v>34</v>
      </c>
      <c r="AE493" s="52" t="s">
        <v>35</v>
      </c>
      <c r="AF493" s="52" t="s">
        <v>35</v>
      </c>
      <c r="AG493" s="52"/>
      <c r="AH493" s="106"/>
      <c r="AI493" s="59"/>
      <c r="AJ493" s="68" t="s">
        <v>9</v>
      </c>
      <c r="AK493" t="s">
        <v>10</v>
      </c>
      <c r="AL493" s="30" t="s">
        <v>50</v>
      </c>
      <c r="AM493" s="39"/>
      <c r="AN493" s="115" t="s">
        <v>50</v>
      </c>
      <c r="AO493" s="30"/>
      <c r="AQ493" s="5"/>
      <c r="AS493" s="37"/>
      <c r="AT493" s="30" t="s">
        <v>50</v>
      </c>
      <c r="AV493" t="str">
        <f t="shared" si="137"/>
        <v>punainen</v>
      </c>
      <c r="AW493" t="str">
        <f t="shared" si="138"/>
        <v>musta</v>
      </c>
      <c r="AX493" t="str">
        <f t="shared" si="139"/>
        <v>musta</v>
      </c>
      <c r="AY493" s="31">
        <f t="shared" si="140"/>
        <v>12</v>
      </c>
      <c r="AZ493" s="31">
        <f t="shared" si="141"/>
        <v>10</v>
      </c>
      <c r="BA493" s="31">
        <f t="shared" si="142"/>
        <v>0</v>
      </c>
      <c r="BB493" s="31">
        <f t="shared" si="143"/>
        <v>1</v>
      </c>
      <c r="BC493" s="31">
        <f t="shared" si="144"/>
        <v>1</v>
      </c>
      <c r="BM493" s="32" t="s">
        <v>34</v>
      </c>
      <c r="BN493" s="2" t="s">
        <v>35</v>
      </c>
    </row>
    <row r="494" spans="1:66" x14ac:dyDescent="0.25">
      <c r="A494" s="50">
        <v>483</v>
      </c>
      <c r="B494" s="50">
        <v>434</v>
      </c>
      <c r="C494" s="50" t="str">
        <f t="shared" si="146"/>
        <v>290_11_5911</v>
      </c>
      <c r="D494" s="50">
        <v>1</v>
      </c>
      <c r="E494" s="51">
        <f t="shared" si="134"/>
        <v>2900011</v>
      </c>
      <c r="F494" s="76" t="str">
        <f t="shared" si="145"/>
        <v>290_11</v>
      </c>
      <c r="G494" s="80">
        <v>290</v>
      </c>
      <c r="H494" s="52">
        <v>11</v>
      </c>
      <c r="I494" s="52">
        <v>5911</v>
      </c>
      <c r="J494" s="53" t="str">
        <f t="shared" si="135"/>
        <v>ok</v>
      </c>
      <c r="K494" s="54" t="str">
        <f t="shared" si="148"/>
        <v>290_11</v>
      </c>
      <c r="L494" s="54">
        <v>290</v>
      </c>
      <c r="M494" s="54">
        <v>11</v>
      </c>
      <c r="N494" s="54">
        <v>5716</v>
      </c>
      <c r="O494" s="55">
        <v>712</v>
      </c>
      <c r="P494" s="55">
        <v>49</v>
      </c>
      <c r="Q494" s="55">
        <v>107</v>
      </c>
      <c r="R494" s="55">
        <v>7</v>
      </c>
      <c r="S494" s="52">
        <v>0</v>
      </c>
      <c r="T494" s="56">
        <v>2035</v>
      </c>
      <c r="U494" s="56">
        <v>71</v>
      </c>
      <c r="V494" s="56">
        <v>2193</v>
      </c>
      <c r="W494" s="56">
        <v>712</v>
      </c>
      <c r="X494" s="57">
        <v>0.49</v>
      </c>
      <c r="Y494" s="109"/>
      <c r="Z494" s="109"/>
      <c r="AA494" s="109"/>
      <c r="AB494" s="109"/>
      <c r="AC494" s="56">
        <v>521</v>
      </c>
      <c r="AD494" s="61" t="s">
        <v>34</v>
      </c>
      <c r="AE494" s="52" t="s">
        <v>35</v>
      </c>
      <c r="AF494" s="52" t="s">
        <v>35</v>
      </c>
      <c r="AG494" s="52"/>
      <c r="AH494" s="106"/>
      <c r="AI494" s="59"/>
      <c r="AJ494" s="68" t="s">
        <v>9</v>
      </c>
      <c r="AK494" t="s">
        <v>10</v>
      </c>
      <c r="AL494" s="30" t="s">
        <v>50</v>
      </c>
      <c r="AM494" s="39"/>
      <c r="AN494" s="115" t="s">
        <v>50</v>
      </c>
      <c r="AO494" s="30"/>
      <c r="AQ494" s="5"/>
      <c r="AS494" s="37"/>
      <c r="AT494" s="30" t="s">
        <v>50</v>
      </c>
      <c r="AV494" t="str">
        <f t="shared" si="137"/>
        <v>musta</v>
      </c>
      <c r="AW494" t="str">
        <f t="shared" si="138"/>
        <v>punainen</v>
      </c>
      <c r="AX494" t="str">
        <f t="shared" si="139"/>
        <v>musta</v>
      </c>
      <c r="AY494" s="31">
        <f t="shared" si="140"/>
        <v>12</v>
      </c>
      <c r="AZ494" s="31">
        <f t="shared" si="141"/>
        <v>1</v>
      </c>
      <c r="BA494" s="31">
        <f t="shared" si="142"/>
        <v>0</v>
      </c>
      <c r="BB494" s="31">
        <f t="shared" si="143"/>
        <v>10</v>
      </c>
      <c r="BC494" s="31">
        <f t="shared" si="144"/>
        <v>1</v>
      </c>
      <c r="BM494" s="32" t="s">
        <v>34</v>
      </c>
      <c r="BN494" s="2" t="s">
        <v>35</v>
      </c>
    </row>
    <row r="495" spans="1:66" x14ac:dyDescent="0.25">
      <c r="A495" s="50">
        <v>484</v>
      </c>
      <c r="B495" s="50">
        <v>435</v>
      </c>
      <c r="C495" s="50" t="str">
        <f t="shared" si="146"/>
        <v>290_12_5627</v>
      </c>
      <c r="D495" s="50">
        <v>1</v>
      </c>
      <c r="E495" s="51">
        <f t="shared" si="134"/>
        <v>2900012</v>
      </c>
      <c r="F495" s="76" t="str">
        <f t="shared" si="145"/>
        <v>290_12</v>
      </c>
      <c r="G495" s="80">
        <v>290</v>
      </c>
      <c r="H495" s="52">
        <v>12</v>
      </c>
      <c r="I495" s="52">
        <v>5627</v>
      </c>
      <c r="J495" s="53" t="str">
        <f t="shared" si="135"/>
        <v>ok</v>
      </c>
      <c r="K495" s="54" t="str">
        <f t="shared" si="148"/>
        <v>290_12</v>
      </c>
      <c r="L495" s="54">
        <v>290</v>
      </c>
      <c r="M495" s="54">
        <v>12</v>
      </c>
      <c r="N495" s="54">
        <v>10037</v>
      </c>
      <c r="O495" s="55">
        <v>546</v>
      </c>
      <c r="P495" s="55">
        <v>13</v>
      </c>
      <c r="Q495" s="55">
        <v>214</v>
      </c>
      <c r="R495" s="55">
        <v>5</v>
      </c>
      <c r="S495" s="52">
        <v>0</v>
      </c>
      <c r="T495" s="56">
        <v>5885</v>
      </c>
      <c r="U495" s="56">
        <v>176</v>
      </c>
      <c r="V495" s="56">
        <v>6413</v>
      </c>
      <c r="W495" s="56">
        <v>546</v>
      </c>
      <c r="X495" s="57">
        <v>0.13</v>
      </c>
      <c r="Y495" s="109"/>
      <c r="Z495" s="109"/>
      <c r="AA495" s="109"/>
      <c r="AB495" s="109"/>
      <c r="AC495" s="56">
        <v>886</v>
      </c>
      <c r="AD495" s="61" t="s">
        <v>34</v>
      </c>
      <c r="AE495" s="52" t="s">
        <v>35</v>
      </c>
      <c r="AF495" s="52" t="s">
        <v>36</v>
      </c>
      <c r="AG495" s="52" t="s">
        <v>36</v>
      </c>
      <c r="AH495" s="106"/>
      <c r="AI495" s="59"/>
      <c r="AJ495" s="68" t="s">
        <v>9</v>
      </c>
      <c r="AK495" t="s">
        <v>10</v>
      </c>
      <c r="AL495" s="30" t="s">
        <v>10</v>
      </c>
      <c r="AM495" s="39"/>
      <c r="AN495" s="115" t="s">
        <v>10</v>
      </c>
      <c r="AO495" s="30"/>
      <c r="AQ495" s="5"/>
      <c r="AS495" s="37"/>
      <c r="AT495" s="30" t="s">
        <v>10</v>
      </c>
      <c r="AV495" t="str">
        <f t="shared" si="137"/>
        <v>musta</v>
      </c>
      <c r="AW495" t="str">
        <f t="shared" si="138"/>
        <v>musta</v>
      </c>
      <c r="AX495" t="str">
        <f t="shared" si="139"/>
        <v>musta</v>
      </c>
      <c r="AY495" s="31">
        <f t="shared" si="140"/>
        <v>11</v>
      </c>
      <c r="AZ495" s="31">
        <f t="shared" si="141"/>
        <v>0</v>
      </c>
      <c r="BA495" s="31">
        <f t="shared" si="142"/>
        <v>0</v>
      </c>
      <c r="BB495" s="31">
        <f t="shared" si="143"/>
        <v>10</v>
      </c>
      <c r="BC495" s="31">
        <f t="shared" si="144"/>
        <v>1</v>
      </c>
      <c r="BM495" s="2" t="s">
        <v>35</v>
      </c>
      <c r="BN495" s="2" t="s">
        <v>35</v>
      </c>
    </row>
    <row r="496" spans="1:66" x14ac:dyDescent="0.25">
      <c r="A496" s="50">
        <v>485</v>
      </c>
      <c r="B496" s="50">
        <v>436</v>
      </c>
      <c r="C496" s="50" t="str">
        <f t="shared" si="146"/>
        <v>290_13_5425</v>
      </c>
      <c r="D496" s="50">
        <v>1</v>
      </c>
      <c r="E496" s="51">
        <f t="shared" si="134"/>
        <v>2900013</v>
      </c>
      <c r="F496" s="76" t="str">
        <f t="shared" si="145"/>
        <v>290_13</v>
      </c>
      <c r="G496" s="80">
        <v>290</v>
      </c>
      <c r="H496" s="52">
        <v>13</v>
      </c>
      <c r="I496" s="52">
        <v>5425</v>
      </c>
      <c r="J496" s="53" t="str">
        <f t="shared" si="135"/>
        <v>huom!</v>
      </c>
      <c r="K496" s="54"/>
      <c r="L496" s="54"/>
      <c r="M496" s="54"/>
      <c r="N496" s="54"/>
      <c r="O496" s="55">
        <v>546</v>
      </c>
      <c r="P496" s="55">
        <v>13</v>
      </c>
      <c r="Q496" s="55">
        <v>214</v>
      </c>
      <c r="R496" s="55">
        <v>5</v>
      </c>
      <c r="S496" s="52">
        <v>0</v>
      </c>
      <c r="T496" s="56">
        <v>7087</v>
      </c>
      <c r="U496" s="56">
        <v>374</v>
      </c>
      <c r="V496" s="56">
        <v>7982</v>
      </c>
      <c r="W496" s="56">
        <v>546</v>
      </c>
      <c r="X496" s="57">
        <v>0.13</v>
      </c>
      <c r="Y496" s="109"/>
      <c r="Z496" s="109"/>
      <c r="AA496" s="109"/>
      <c r="AB496" s="109"/>
      <c r="AC496" s="56">
        <v>817</v>
      </c>
      <c r="AD496" s="61" t="s">
        <v>34</v>
      </c>
      <c r="AE496" s="52" t="s">
        <v>35</v>
      </c>
      <c r="AF496" s="52" t="s">
        <v>36</v>
      </c>
      <c r="AG496" s="52" t="s">
        <v>36</v>
      </c>
      <c r="AH496" s="106"/>
      <c r="AI496" s="59"/>
      <c r="AJ496" s="68" t="s">
        <v>9</v>
      </c>
      <c r="AK496" t="s">
        <v>10</v>
      </c>
      <c r="AL496" s="30" t="s">
        <v>10</v>
      </c>
      <c r="AM496" s="39"/>
      <c r="AN496" s="115" t="s">
        <v>10</v>
      </c>
      <c r="AO496" s="30"/>
      <c r="AQ496" s="5"/>
      <c r="AS496" s="37"/>
      <c r="AT496" s="30" t="s">
        <v>10</v>
      </c>
      <c r="AV496" t="str">
        <f t="shared" si="137"/>
        <v>musta</v>
      </c>
      <c r="AW496" t="str">
        <f t="shared" si="138"/>
        <v>musta</v>
      </c>
      <c r="AX496" t="str">
        <f t="shared" si="139"/>
        <v>musta</v>
      </c>
      <c r="AY496" s="31">
        <f t="shared" si="140"/>
        <v>11</v>
      </c>
      <c r="AZ496" s="31">
        <f t="shared" si="141"/>
        <v>0</v>
      </c>
      <c r="BA496" s="31">
        <f t="shared" si="142"/>
        <v>0</v>
      </c>
      <c r="BB496" s="31">
        <f t="shared" si="143"/>
        <v>10</v>
      </c>
      <c r="BC496" s="31">
        <f t="shared" si="144"/>
        <v>1</v>
      </c>
      <c r="BM496" s="2" t="s">
        <v>35</v>
      </c>
      <c r="BN496" s="2" t="s">
        <v>35</v>
      </c>
    </row>
    <row r="497" spans="1:66" x14ac:dyDescent="0.25">
      <c r="A497" s="50">
        <v>486</v>
      </c>
      <c r="B497" s="50">
        <v>437</v>
      </c>
      <c r="C497" s="50" t="str">
        <f t="shared" si="146"/>
        <v>292_1_6483</v>
      </c>
      <c r="D497" s="50">
        <v>1</v>
      </c>
      <c r="E497" s="51">
        <f t="shared" si="134"/>
        <v>2920001</v>
      </c>
      <c r="F497" s="76" t="str">
        <f t="shared" si="145"/>
        <v>292_1</v>
      </c>
      <c r="G497" s="80">
        <v>292</v>
      </c>
      <c r="H497" s="52">
        <v>1</v>
      </c>
      <c r="I497" s="52">
        <v>6483</v>
      </c>
      <c r="J497" s="53" t="str">
        <f t="shared" si="135"/>
        <v>ok</v>
      </c>
      <c r="K497" s="54" t="str">
        <f>CONCATENATE(L497,"_",M497)</f>
        <v>292_1</v>
      </c>
      <c r="L497" s="54">
        <v>292</v>
      </c>
      <c r="M497" s="54">
        <v>1</v>
      </c>
      <c r="N497" s="54">
        <v>6266</v>
      </c>
      <c r="O497" s="55">
        <v>917</v>
      </c>
      <c r="P497" s="55">
        <v>43</v>
      </c>
      <c r="Q497" s="55">
        <v>254</v>
      </c>
      <c r="R497" s="55">
        <v>12</v>
      </c>
      <c r="S497" s="52">
        <v>0</v>
      </c>
      <c r="T497" s="56">
        <v>5122</v>
      </c>
      <c r="U497" s="56">
        <v>255</v>
      </c>
      <c r="V497" s="56">
        <v>5612</v>
      </c>
      <c r="W497" s="56">
        <v>917</v>
      </c>
      <c r="X497" s="57">
        <v>0.43</v>
      </c>
      <c r="Y497" s="109"/>
      <c r="Z497" s="109"/>
      <c r="AA497" s="109"/>
      <c r="AB497" s="109"/>
      <c r="AC497" s="56">
        <v>1172</v>
      </c>
      <c r="AD497" s="61" t="s">
        <v>34</v>
      </c>
      <c r="AE497" s="52" t="s">
        <v>35</v>
      </c>
      <c r="AF497" s="52" t="s">
        <v>35</v>
      </c>
      <c r="AG497" s="52"/>
      <c r="AH497" s="106"/>
      <c r="AI497" s="59"/>
      <c r="AJ497" s="68" t="s">
        <v>9</v>
      </c>
      <c r="AK497" t="s">
        <v>51</v>
      </c>
      <c r="AL497" s="30" t="s">
        <v>51</v>
      </c>
      <c r="AM497" s="39"/>
      <c r="AN497" s="115" t="s">
        <v>51</v>
      </c>
      <c r="AO497" s="30"/>
      <c r="AQ497" s="5"/>
      <c r="AS497" s="37"/>
      <c r="AT497" s="30" t="s">
        <v>51</v>
      </c>
      <c r="AV497" t="str">
        <f t="shared" si="137"/>
        <v>musta</v>
      </c>
      <c r="AW497" t="str">
        <f t="shared" si="138"/>
        <v>punainen</v>
      </c>
      <c r="AX497" t="str">
        <f t="shared" si="139"/>
        <v>musta</v>
      </c>
      <c r="AY497" s="31">
        <f t="shared" si="140"/>
        <v>12</v>
      </c>
      <c r="AZ497" s="31">
        <f t="shared" si="141"/>
        <v>1</v>
      </c>
      <c r="BA497" s="31">
        <f t="shared" si="142"/>
        <v>0</v>
      </c>
      <c r="BB497" s="31">
        <f t="shared" si="143"/>
        <v>10</v>
      </c>
      <c r="BC497" s="31">
        <f t="shared" si="144"/>
        <v>1</v>
      </c>
      <c r="BM497" s="32" t="s">
        <v>34</v>
      </c>
      <c r="BN497" s="2" t="s">
        <v>35</v>
      </c>
    </row>
    <row r="498" spans="1:66" x14ac:dyDescent="0.25">
      <c r="A498" s="50">
        <v>487</v>
      </c>
      <c r="B498" s="50">
        <v>438</v>
      </c>
      <c r="C498" s="50" t="str">
        <f t="shared" si="146"/>
        <v>292_2_5414</v>
      </c>
      <c r="D498" s="50">
        <v>1</v>
      </c>
      <c r="E498" s="51">
        <f t="shared" si="134"/>
        <v>2920002</v>
      </c>
      <c r="F498" s="76" t="str">
        <f t="shared" si="145"/>
        <v>292_2</v>
      </c>
      <c r="G498" s="80">
        <v>292</v>
      </c>
      <c r="H498" s="52">
        <v>2</v>
      </c>
      <c r="I498" s="52">
        <v>5414</v>
      </c>
      <c r="J498" s="53" t="str">
        <f t="shared" si="135"/>
        <v>ok</v>
      </c>
      <c r="K498" s="54" t="str">
        <f>CONCATENATE(L498,"_",M498)</f>
        <v>292_2</v>
      </c>
      <c r="L498" s="54">
        <v>292</v>
      </c>
      <c r="M498" s="54">
        <v>2</v>
      </c>
      <c r="N498" s="54">
        <v>5185</v>
      </c>
      <c r="O498" s="55">
        <v>390</v>
      </c>
      <c r="P498" s="55">
        <v>54</v>
      </c>
      <c r="Q498" s="55">
        <v>123</v>
      </c>
      <c r="R498" s="55">
        <v>17</v>
      </c>
      <c r="S498" s="52">
        <v>0</v>
      </c>
      <c r="T498" s="56">
        <v>1608</v>
      </c>
      <c r="U498" s="56">
        <v>91</v>
      </c>
      <c r="V498" s="56">
        <v>1642</v>
      </c>
      <c r="W498" s="56">
        <v>390</v>
      </c>
      <c r="X498" s="57">
        <v>0.54</v>
      </c>
      <c r="Y498" s="109"/>
      <c r="Z498" s="109"/>
      <c r="AA498" s="109"/>
      <c r="AB498" s="109"/>
      <c r="AC498" s="56">
        <v>438</v>
      </c>
      <c r="AD498" s="61" t="s">
        <v>34</v>
      </c>
      <c r="AE498" s="52" t="s">
        <v>35</v>
      </c>
      <c r="AF498" s="52" t="s">
        <v>35</v>
      </c>
      <c r="AG498" s="52"/>
      <c r="AH498" s="106"/>
      <c r="AI498" s="59"/>
      <c r="AJ498" s="68" t="s">
        <v>9</v>
      </c>
      <c r="AK498" t="s">
        <v>51</v>
      </c>
      <c r="AL498" s="30" t="s">
        <v>60</v>
      </c>
      <c r="AM498" s="39"/>
      <c r="AN498" s="115" t="s">
        <v>60</v>
      </c>
      <c r="AO498" s="30"/>
      <c r="AQ498" s="5"/>
      <c r="AS498" s="37"/>
      <c r="AT498" s="30" t="s">
        <v>51</v>
      </c>
      <c r="AV498" t="str">
        <f t="shared" si="137"/>
        <v>musta</v>
      </c>
      <c r="AW498" t="str">
        <f t="shared" si="138"/>
        <v>musta</v>
      </c>
      <c r="AX498" t="str">
        <f t="shared" si="139"/>
        <v>musta</v>
      </c>
      <c r="AY498" s="31">
        <f t="shared" si="140"/>
        <v>3</v>
      </c>
      <c r="AZ498" s="31">
        <f t="shared" si="141"/>
        <v>1</v>
      </c>
      <c r="BA498" s="31">
        <f t="shared" si="142"/>
        <v>0</v>
      </c>
      <c r="BB498" s="31">
        <f t="shared" si="143"/>
        <v>1</v>
      </c>
      <c r="BC498" s="31">
        <f t="shared" si="144"/>
        <v>1</v>
      </c>
      <c r="BM498" s="32" t="s">
        <v>34</v>
      </c>
      <c r="BN498" s="2" t="s">
        <v>35</v>
      </c>
    </row>
    <row r="499" spans="1:66" x14ac:dyDescent="0.25">
      <c r="A499" s="50">
        <v>488</v>
      </c>
      <c r="B499" s="50">
        <v>439</v>
      </c>
      <c r="C499" s="50" t="str">
        <f t="shared" si="146"/>
        <v>292_3_6474</v>
      </c>
      <c r="D499" s="50">
        <v>1</v>
      </c>
      <c r="E499" s="51">
        <f t="shared" si="134"/>
        <v>2920003</v>
      </c>
      <c r="F499" s="76" t="str">
        <f t="shared" si="145"/>
        <v>292_3</v>
      </c>
      <c r="G499" s="80">
        <v>292</v>
      </c>
      <c r="H499" s="52">
        <v>3</v>
      </c>
      <c r="I499" s="52">
        <v>6474</v>
      </c>
      <c r="J499" s="53" t="str">
        <f t="shared" si="135"/>
        <v>ok</v>
      </c>
      <c r="K499" s="54" t="str">
        <f>CONCATENATE(L499,"_",M499)</f>
        <v>292_3</v>
      </c>
      <c r="L499" s="54">
        <v>292</v>
      </c>
      <c r="M499" s="54">
        <v>3</v>
      </c>
      <c r="N499" s="54">
        <v>6296</v>
      </c>
      <c r="O499" s="55">
        <v>858</v>
      </c>
      <c r="P499" s="55">
        <v>90</v>
      </c>
      <c r="Q499" s="55">
        <v>321</v>
      </c>
      <c r="R499" s="55">
        <v>33</v>
      </c>
      <c r="S499" s="52">
        <v>0</v>
      </c>
      <c r="T499" s="56">
        <v>1057</v>
      </c>
      <c r="U499" s="56">
        <v>56</v>
      </c>
      <c r="V499" s="56">
        <v>1076</v>
      </c>
      <c r="W499" s="56">
        <v>858</v>
      </c>
      <c r="X499" s="57">
        <v>0.9</v>
      </c>
      <c r="Y499" s="109"/>
      <c r="Z499" s="109"/>
      <c r="AA499" s="109"/>
      <c r="AB499" s="109"/>
      <c r="AC499" s="56">
        <v>427</v>
      </c>
      <c r="AD499" s="61" t="s">
        <v>34</v>
      </c>
      <c r="AE499" s="52" t="s">
        <v>35</v>
      </c>
      <c r="AF499" s="52" t="s">
        <v>35</v>
      </c>
      <c r="AG499" s="52"/>
      <c r="AH499" s="106"/>
      <c r="AI499" s="59"/>
      <c r="AJ499" s="68" t="s">
        <v>9</v>
      </c>
      <c r="AK499" t="s">
        <v>9</v>
      </c>
      <c r="AL499" s="30" t="s">
        <v>50</v>
      </c>
      <c r="AM499" s="39"/>
      <c r="AN499" s="115" t="s">
        <v>50</v>
      </c>
      <c r="AO499" s="30"/>
      <c r="AQ499" s="5"/>
      <c r="AS499" s="37"/>
      <c r="AT499" s="30" t="s">
        <v>50</v>
      </c>
      <c r="AV499" t="str">
        <f t="shared" si="137"/>
        <v>punainen</v>
      </c>
      <c r="AW499" t="str">
        <f t="shared" si="138"/>
        <v>musta</v>
      </c>
      <c r="AX499" t="str">
        <f t="shared" si="139"/>
        <v>musta</v>
      </c>
      <c r="AY499" s="31">
        <f t="shared" si="140"/>
        <v>12</v>
      </c>
      <c r="AZ499" s="31">
        <f t="shared" si="141"/>
        <v>10</v>
      </c>
      <c r="BA499" s="31">
        <f t="shared" si="142"/>
        <v>0</v>
      </c>
      <c r="BB499" s="31">
        <f t="shared" si="143"/>
        <v>1</v>
      </c>
      <c r="BC499" s="31">
        <f t="shared" si="144"/>
        <v>1</v>
      </c>
      <c r="BM499" s="32" t="s">
        <v>34</v>
      </c>
      <c r="BN499" s="2" t="s">
        <v>35</v>
      </c>
    </row>
    <row r="500" spans="1:66" x14ac:dyDescent="0.25">
      <c r="A500" s="50">
        <v>489</v>
      </c>
      <c r="B500" s="50">
        <v>440</v>
      </c>
      <c r="C500" s="50" t="str">
        <f t="shared" si="146"/>
        <v>292_4_8385</v>
      </c>
      <c r="D500" s="50">
        <v>1</v>
      </c>
      <c r="E500" s="51">
        <f t="shared" si="134"/>
        <v>2920004</v>
      </c>
      <c r="F500" s="76" t="str">
        <f t="shared" si="145"/>
        <v>292_4</v>
      </c>
      <c r="G500" s="80">
        <v>292</v>
      </c>
      <c r="H500" s="52">
        <v>4</v>
      </c>
      <c r="I500" s="52">
        <v>8385</v>
      </c>
      <c r="J500" s="53" t="str">
        <f t="shared" si="135"/>
        <v>ok</v>
      </c>
      <c r="K500" s="54" t="str">
        <f>CONCATENATE(L500,"_",M500)</f>
        <v>292_4</v>
      </c>
      <c r="L500" s="54">
        <v>292</v>
      </c>
      <c r="M500" s="54">
        <v>4</v>
      </c>
      <c r="N500" s="54">
        <v>7749</v>
      </c>
      <c r="O500" s="55">
        <v>805</v>
      </c>
      <c r="P500" s="55">
        <v>97</v>
      </c>
      <c r="Q500" s="55">
        <v>313</v>
      </c>
      <c r="R500" s="55">
        <v>37</v>
      </c>
      <c r="S500" s="52">
        <v>0</v>
      </c>
      <c r="T500" s="56">
        <v>899</v>
      </c>
      <c r="U500" s="56">
        <v>77</v>
      </c>
      <c r="V500" s="56">
        <v>923</v>
      </c>
      <c r="W500" s="56">
        <v>805</v>
      </c>
      <c r="X500" s="57">
        <v>0.97</v>
      </c>
      <c r="Y500" s="109"/>
      <c r="Z500" s="109"/>
      <c r="AA500" s="109"/>
      <c r="AB500" s="109"/>
      <c r="AC500" s="56">
        <v>387</v>
      </c>
      <c r="AD500" s="61" t="s">
        <v>34</v>
      </c>
      <c r="AE500" s="52" t="s">
        <v>35</v>
      </c>
      <c r="AF500" s="52" t="s">
        <v>35</v>
      </c>
      <c r="AG500" s="52"/>
      <c r="AH500" s="106"/>
      <c r="AI500" s="59"/>
      <c r="AJ500" s="68" t="s">
        <v>9</v>
      </c>
      <c r="AK500" t="s">
        <v>9</v>
      </c>
      <c r="AL500" s="30" t="s">
        <v>50</v>
      </c>
      <c r="AM500" s="39"/>
      <c r="AN500" s="115" t="s">
        <v>50</v>
      </c>
      <c r="AO500" s="30"/>
      <c r="AQ500" s="5"/>
      <c r="AS500" s="37"/>
      <c r="AT500" s="30" t="s">
        <v>50</v>
      </c>
      <c r="AV500" t="str">
        <f t="shared" si="137"/>
        <v>punainen</v>
      </c>
      <c r="AW500" t="str">
        <f t="shared" si="138"/>
        <v>musta</v>
      </c>
      <c r="AX500" t="str">
        <f t="shared" si="139"/>
        <v>musta</v>
      </c>
      <c r="AY500" s="31">
        <f t="shared" si="140"/>
        <v>12</v>
      </c>
      <c r="AZ500" s="31">
        <f t="shared" si="141"/>
        <v>10</v>
      </c>
      <c r="BA500" s="31">
        <f t="shared" si="142"/>
        <v>0</v>
      </c>
      <c r="BB500" s="31">
        <f t="shared" si="143"/>
        <v>1</v>
      </c>
      <c r="BC500" s="31">
        <f t="shared" si="144"/>
        <v>1</v>
      </c>
      <c r="BM500" s="32" t="s">
        <v>34</v>
      </c>
      <c r="BN500" s="2" t="s">
        <v>35</v>
      </c>
    </row>
    <row r="501" spans="1:66" x14ac:dyDescent="0.25">
      <c r="A501" s="50">
        <v>490</v>
      </c>
      <c r="B501" s="50">
        <v>441</v>
      </c>
      <c r="C501" s="50" t="str">
        <f t="shared" si="146"/>
        <v>292_5_6779</v>
      </c>
      <c r="D501" s="50">
        <v>1</v>
      </c>
      <c r="E501" s="51">
        <f t="shared" si="134"/>
        <v>2920005</v>
      </c>
      <c r="F501" s="76" t="str">
        <f t="shared" si="145"/>
        <v>292_5</v>
      </c>
      <c r="G501" s="80">
        <v>292</v>
      </c>
      <c r="H501" s="52">
        <v>5</v>
      </c>
      <c r="I501" s="52">
        <v>6779</v>
      </c>
      <c r="J501" s="53" t="str">
        <f t="shared" si="135"/>
        <v>ok</v>
      </c>
      <c r="K501" s="54" t="str">
        <f>CONCATENATE(L501,"_",M501)</f>
        <v>292_5</v>
      </c>
      <c r="L501" s="54">
        <v>292</v>
      </c>
      <c r="M501" s="54">
        <v>5</v>
      </c>
      <c r="N501" s="54">
        <v>6423</v>
      </c>
      <c r="O501" s="55">
        <v>558</v>
      </c>
      <c r="P501" s="55">
        <v>62</v>
      </c>
      <c r="Q501" s="55">
        <v>144</v>
      </c>
      <c r="R501" s="55">
        <v>16</v>
      </c>
      <c r="S501" s="52">
        <v>0</v>
      </c>
      <c r="T501" s="56">
        <v>899</v>
      </c>
      <c r="U501" s="56">
        <v>77</v>
      </c>
      <c r="V501" s="56">
        <v>923</v>
      </c>
      <c r="W501" s="56">
        <v>558</v>
      </c>
      <c r="X501" s="57">
        <v>0.62</v>
      </c>
      <c r="Y501" s="109"/>
      <c r="Z501" s="109"/>
      <c r="AA501" s="109"/>
      <c r="AB501" s="109"/>
      <c r="AC501" s="56">
        <v>343</v>
      </c>
      <c r="AD501" s="61" t="s">
        <v>34</v>
      </c>
      <c r="AE501" s="52" t="s">
        <v>35</v>
      </c>
      <c r="AF501" s="52" t="s">
        <v>35</v>
      </c>
      <c r="AG501" s="52"/>
      <c r="AH501" s="106"/>
      <c r="AI501" s="59"/>
      <c r="AJ501" s="68" t="s">
        <v>9</v>
      </c>
      <c r="AK501" t="s">
        <v>9</v>
      </c>
      <c r="AL501" s="30" t="s">
        <v>50</v>
      </c>
      <c r="AM501" s="39"/>
      <c r="AN501" s="115" t="s">
        <v>50</v>
      </c>
      <c r="AO501" s="30"/>
      <c r="AQ501" s="5"/>
      <c r="AS501" s="37"/>
      <c r="AT501" s="30" t="s">
        <v>50</v>
      </c>
      <c r="AV501" t="str">
        <f t="shared" si="137"/>
        <v>punainen</v>
      </c>
      <c r="AW501" t="str">
        <f t="shared" si="138"/>
        <v>musta</v>
      </c>
      <c r="AX501" t="str">
        <f t="shared" si="139"/>
        <v>musta</v>
      </c>
      <c r="AY501" s="31">
        <f t="shared" si="140"/>
        <v>12</v>
      </c>
      <c r="AZ501" s="31">
        <f t="shared" si="141"/>
        <v>10</v>
      </c>
      <c r="BA501" s="31">
        <f t="shared" si="142"/>
        <v>0</v>
      </c>
      <c r="BB501" s="31">
        <f t="shared" si="143"/>
        <v>1</v>
      </c>
      <c r="BC501" s="31">
        <f t="shared" si="144"/>
        <v>1</v>
      </c>
      <c r="BM501" s="32" t="s">
        <v>34</v>
      </c>
      <c r="BN501" s="2" t="s">
        <v>35</v>
      </c>
    </row>
    <row r="502" spans="1:66" x14ac:dyDescent="0.25">
      <c r="A502" s="50">
        <v>491</v>
      </c>
      <c r="B502" s="50"/>
      <c r="C502" s="50" t="str">
        <f t="shared" si="146"/>
        <v>295_1_1686</v>
      </c>
      <c r="D502" s="50">
        <v>1</v>
      </c>
      <c r="E502" s="51"/>
      <c r="F502" s="76" t="str">
        <f t="shared" si="145"/>
        <v>295_1</v>
      </c>
      <c r="G502" s="80">
        <v>295</v>
      </c>
      <c r="H502" s="52">
        <v>1</v>
      </c>
      <c r="I502" s="52">
        <v>1686</v>
      </c>
      <c r="J502" s="53">
        <v>1686</v>
      </c>
      <c r="K502" s="54">
        <v>1686</v>
      </c>
      <c r="L502" s="54">
        <v>1686</v>
      </c>
      <c r="M502" s="54"/>
      <c r="N502" s="54"/>
      <c r="O502" s="55"/>
      <c r="P502" s="55"/>
      <c r="Q502" s="55"/>
      <c r="R502" s="55"/>
      <c r="S502" s="52"/>
      <c r="T502" s="52">
        <v>1316</v>
      </c>
      <c r="U502" s="52">
        <v>149</v>
      </c>
      <c r="V502" s="52">
        <v>1330</v>
      </c>
      <c r="W502" s="52"/>
      <c r="X502" s="52"/>
      <c r="Y502" s="110" t="s">
        <v>66</v>
      </c>
      <c r="Z502" s="110" t="s">
        <v>66</v>
      </c>
      <c r="AA502" s="110" t="s">
        <v>65</v>
      </c>
      <c r="AB502" s="110" t="s">
        <v>65</v>
      </c>
      <c r="AC502" s="56">
        <v>322</v>
      </c>
      <c r="AD502" s="52"/>
      <c r="AE502" s="52"/>
      <c r="AF502" s="52"/>
      <c r="AG502" s="52"/>
      <c r="AH502" s="106"/>
      <c r="AI502" s="59" t="s">
        <v>75</v>
      </c>
      <c r="AJ502" s="69" t="s">
        <v>9</v>
      </c>
      <c r="AK502" s="34" t="s">
        <v>9</v>
      </c>
      <c r="AL502" s="26" t="s">
        <v>9</v>
      </c>
      <c r="AM502" s="39"/>
      <c r="AN502" s="115"/>
      <c r="AO502" s="26" t="s">
        <v>9</v>
      </c>
      <c r="AQ502" s="5"/>
      <c r="AS502" s="37"/>
      <c r="AT502" s="30"/>
      <c r="BE502" s="2" t="s">
        <v>9</v>
      </c>
      <c r="BF502" s="21" t="s">
        <v>10</v>
      </c>
      <c r="BG502" s="21" t="s">
        <v>10</v>
      </c>
      <c r="BI502" s="2" t="s">
        <v>9</v>
      </c>
      <c r="BJ502" s="21" t="s">
        <v>10</v>
      </c>
      <c r="BK502" s="21" t="s">
        <v>10</v>
      </c>
    </row>
    <row r="503" spans="1:66" x14ac:dyDescent="0.25">
      <c r="A503" s="50">
        <v>492</v>
      </c>
      <c r="B503" s="50"/>
      <c r="C503" s="50" t="str">
        <f t="shared" si="146"/>
        <v>295_2_5449</v>
      </c>
      <c r="D503" s="50">
        <v>1</v>
      </c>
      <c r="E503" s="51"/>
      <c r="F503" s="76" t="str">
        <f t="shared" si="145"/>
        <v>295_2</v>
      </c>
      <c r="G503" s="80">
        <v>295</v>
      </c>
      <c r="H503" s="52">
        <v>2</v>
      </c>
      <c r="I503" s="52">
        <v>5449</v>
      </c>
      <c r="J503" s="53">
        <v>5449</v>
      </c>
      <c r="K503" s="54">
        <v>5449</v>
      </c>
      <c r="L503" s="54">
        <v>5449</v>
      </c>
      <c r="M503" s="54"/>
      <c r="N503" s="54"/>
      <c r="O503" s="55"/>
      <c r="P503" s="55"/>
      <c r="Q503" s="55"/>
      <c r="R503" s="55"/>
      <c r="S503" s="52"/>
      <c r="T503" s="52">
        <v>1386</v>
      </c>
      <c r="U503" s="52">
        <v>144</v>
      </c>
      <c r="V503" s="52">
        <v>1429</v>
      </c>
      <c r="W503" s="52"/>
      <c r="X503" s="52"/>
      <c r="Y503" s="110" t="s">
        <v>66</v>
      </c>
      <c r="Z503" s="110" t="s">
        <v>66</v>
      </c>
      <c r="AA503" s="110" t="s">
        <v>65</v>
      </c>
      <c r="AB503" s="110" t="s">
        <v>65</v>
      </c>
      <c r="AC503" s="56">
        <v>324</v>
      </c>
      <c r="AD503" s="62" t="s">
        <v>73</v>
      </c>
      <c r="AE503" s="62" t="s">
        <v>73</v>
      </c>
      <c r="AF503" s="52"/>
      <c r="AG503" s="52"/>
      <c r="AH503" s="106"/>
      <c r="AI503" s="59" t="s">
        <v>75</v>
      </c>
      <c r="AJ503" s="69" t="s">
        <v>9</v>
      </c>
      <c r="AK503" s="34" t="s">
        <v>9</v>
      </c>
      <c r="AL503" s="26" t="s">
        <v>9</v>
      </c>
      <c r="AM503" s="39"/>
      <c r="AN503" s="115"/>
      <c r="AO503" s="26" t="s">
        <v>9</v>
      </c>
      <c r="AQ503" s="5"/>
      <c r="AS503" s="37"/>
      <c r="AT503" s="30"/>
      <c r="BE503" s="2" t="s">
        <v>9</v>
      </c>
      <c r="BF503" s="2" t="s">
        <v>9</v>
      </c>
      <c r="BG503" s="2" t="s">
        <v>9</v>
      </c>
      <c r="BI503" s="2" t="s">
        <v>9</v>
      </c>
      <c r="BJ503" s="2" t="s">
        <v>9</v>
      </c>
      <c r="BK503" s="2" t="s">
        <v>9</v>
      </c>
    </row>
    <row r="504" spans="1:66" x14ac:dyDescent="0.25">
      <c r="A504" s="50">
        <v>493</v>
      </c>
      <c r="B504" s="50"/>
      <c r="C504" s="50" t="str">
        <f t="shared" si="146"/>
        <v>295_3_8120</v>
      </c>
      <c r="D504" s="50">
        <v>1</v>
      </c>
      <c r="E504" s="51"/>
      <c r="F504" s="76" t="str">
        <f t="shared" si="145"/>
        <v>295_3</v>
      </c>
      <c r="G504" s="80">
        <v>295</v>
      </c>
      <c r="H504" s="52">
        <v>3</v>
      </c>
      <c r="I504" s="52">
        <v>8120</v>
      </c>
      <c r="J504" s="53">
        <v>8120</v>
      </c>
      <c r="K504" s="54">
        <v>8120</v>
      </c>
      <c r="L504" s="54">
        <v>8120</v>
      </c>
      <c r="M504" s="54"/>
      <c r="N504" s="54"/>
      <c r="O504" s="55"/>
      <c r="P504" s="55"/>
      <c r="Q504" s="55"/>
      <c r="R504" s="55"/>
      <c r="S504" s="52"/>
      <c r="T504" s="52">
        <v>1635</v>
      </c>
      <c r="U504" s="52">
        <v>166</v>
      </c>
      <c r="V504" s="52">
        <v>1688</v>
      </c>
      <c r="W504" s="52"/>
      <c r="X504" s="52"/>
      <c r="Y504" s="110" t="s">
        <v>66</v>
      </c>
      <c r="Z504" s="110" t="s">
        <v>66</v>
      </c>
      <c r="AA504" s="110" t="s">
        <v>65</v>
      </c>
      <c r="AB504" s="110" t="s">
        <v>68</v>
      </c>
      <c r="AC504" s="56">
        <v>340</v>
      </c>
      <c r="AD504" s="62" t="s">
        <v>73</v>
      </c>
      <c r="AE504" s="62" t="s">
        <v>73</v>
      </c>
      <c r="AF504" s="52"/>
      <c r="AG504" s="52"/>
      <c r="AH504" s="106"/>
      <c r="AI504" s="59" t="s">
        <v>75</v>
      </c>
      <c r="AJ504" s="69" t="s">
        <v>9</v>
      </c>
      <c r="AK504" s="34" t="s">
        <v>51</v>
      </c>
      <c r="AL504" s="26" t="s">
        <v>51</v>
      </c>
      <c r="AM504" s="39"/>
      <c r="AN504" s="115"/>
      <c r="AO504" s="26" t="s">
        <v>51</v>
      </c>
      <c r="AQ504" s="5"/>
      <c r="AS504" s="37"/>
      <c r="AT504" s="30"/>
      <c r="BE504" s="2" t="s">
        <v>9</v>
      </c>
      <c r="BF504" s="2" t="s">
        <v>9</v>
      </c>
      <c r="BG504" s="2" t="s">
        <v>9</v>
      </c>
      <c r="BI504" s="2" t="s">
        <v>9</v>
      </c>
      <c r="BJ504" s="2" t="s">
        <v>9</v>
      </c>
      <c r="BK504" s="2" t="s">
        <v>9</v>
      </c>
    </row>
    <row r="505" spans="1:66" x14ac:dyDescent="0.25">
      <c r="A505" s="50">
        <v>494</v>
      </c>
      <c r="B505" s="50"/>
      <c r="C505" s="50" t="str">
        <f t="shared" si="146"/>
        <v>295_4_1441</v>
      </c>
      <c r="D505" s="50">
        <v>1</v>
      </c>
      <c r="E505" s="51"/>
      <c r="F505" s="76" t="str">
        <f t="shared" si="145"/>
        <v>295_4</v>
      </c>
      <c r="G505" s="80">
        <v>295</v>
      </c>
      <c r="H505" s="52">
        <v>4</v>
      </c>
      <c r="I505" s="52">
        <v>1441</v>
      </c>
      <c r="J505" s="53">
        <v>1441</v>
      </c>
      <c r="K505" s="54">
        <v>1441</v>
      </c>
      <c r="L505" s="54">
        <v>1441</v>
      </c>
      <c r="M505" s="54"/>
      <c r="N505" s="54"/>
      <c r="O505" s="55"/>
      <c r="P505" s="55"/>
      <c r="Q505" s="55"/>
      <c r="R505" s="55"/>
      <c r="S505" s="52"/>
      <c r="T505" s="52">
        <v>3677</v>
      </c>
      <c r="U505" s="52">
        <v>170</v>
      </c>
      <c r="V505" s="52">
        <v>3793</v>
      </c>
      <c r="W505" s="52"/>
      <c r="X505" s="52"/>
      <c r="Y505" s="110" t="s">
        <v>66</v>
      </c>
      <c r="Z505" s="110" t="s">
        <v>66</v>
      </c>
      <c r="AA505" s="110" t="s">
        <v>65</v>
      </c>
      <c r="AB505" s="110" t="s">
        <v>68</v>
      </c>
      <c r="AC505" s="56">
        <v>754</v>
      </c>
      <c r="AD505" s="62" t="s">
        <v>73</v>
      </c>
      <c r="AE505" s="62" t="s">
        <v>73</v>
      </c>
      <c r="AF505" s="52" t="s">
        <v>81</v>
      </c>
      <c r="AG505" s="52"/>
      <c r="AH505" s="106"/>
      <c r="AI505" s="59" t="s">
        <v>75</v>
      </c>
      <c r="AJ505" s="69" t="s">
        <v>9</v>
      </c>
      <c r="AK505" s="34" t="s">
        <v>10</v>
      </c>
      <c r="AL505" s="26" t="s">
        <v>10</v>
      </c>
      <c r="AM505" s="39"/>
      <c r="AN505" s="115"/>
      <c r="AO505" s="26" t="s">
        <v>10</v>
      </c>
      <c r="AQ505" s="5"/>
      <c r="AS505" s="37"/>
      <c r="AT505" s="30"/>
      <c r="BE505" s="2" t="s">
        <v>9</v>
      </c>
      <c r="BF505" s="2" t="s">
        <v>9</v>
      </c>
      <c r="BG505" s="2" t="s">
        <v>9</v>
      </c>
      <c r="BI505" s="2" t="s">
        <v>9</v>
      </c>
      <c r="BJ505" s="2" t="s">
        <v>9</v>
      </c>
      <c r="BK505" s="2" t="s">
        <v>9</v>
      </c>
    </row>
    <row r="506" spans="1:66" x14ac:dyDescent="0.25">
      <c r="A506" s="50">
        <v>495</v>
      </c>
      <c r="B506" s="50"/>
      <c r="C506" s="50" t="str">
        <f t="shared" si="146"/>
        <v>295_5_3765</v>
      </c>
      <c r="D506" s="50">
        <v>1</v>
      </c>
      <c r="E506" s="51"/>
      <c r="F506" s="76" t="str">
        <f t="shared" si="145"/>
        <v>295_5</v>
      </c>
      <c r="G506" s="80">
        <v>295</v>
      </c>
      <c r="H506" s="52">
        <v>5</v>
      </c>
      <c r="I506" s="52">
        <v>3765</v>
      </c>
      <c r="J506" s="53">
        <v>3765</v>
      </c>
      <c r="K506" s="54">
        <v>3765</v>
      </c>
      <c r="L506" s="54">
        <v>3765</v>
      </c>
      <c r="M506" s="54"/>
      <c r="N506" s="54"/>
      <c r="O506" s="55"/>
      <c r="P506" s="55"/>
      <c r="Q506" s="55"/>
      <c r="R506" s="55"/>
      <c r="S506" s="52"/>
      <c r="T506" s="52">
        <v>2129</v>
      </c>
      <c r="U506" s="52">
        <v>120</v>
      </c>
      <c r="V506" s="52">
        <v>2021</v>
      </c>
      <c r="W506" s="52"/>
      <c r="X506" s="52"/>
      <c r="Y506" s="110" t="s">
        <v>66</v>
      </c>
      <c r="Z506" s="110" t="s">
        <v>66</v>
      </c>
      <c r="AA506" s="110" t="s">
        <v>65</v>
      </c>
      <c r="AB506" s="110" t="s">
        <v>71</v>
      </c>
      <c r="AC506" s="56">
        <v>188</v>
      </c>
      <c r="AD506" s="65" t="s">
        <v>73</v>
      </c>
      <c r="AE506" s="59"/>
      <c r="AF506" s="52"/>
      <c r="AG506" s="52"/>
      <c r="AH506" s="106"/>
      <c r="AI506" s="59" t="s">
        <v>75</v>
      </c>
      <c r="AJ506" s="69" t="s">
        <v>9</v>
      </c>
      <c r="AK506" s="34" t="s">
        <v>10</v>
      </c>
      <c r="AL506" s="38" t="s">
        <v>10</v>
      </c>
      <c r="AM506" s="39"/>
      <c r="AO506" s="26" t="s">
        <v>10</v>
      </c>
      <c r="AQ506" s="5"/>
      <c r="AS506" s="37"/>
      <c r="AT506" s="30"/>
      <c r="BE506" s="2" t="s">
        <v>9</v>
      </c>
      <c r="BF506" s="2" t="s">
        <v>10</v>
      </c>
      <c r="BG506" s="2" t="s">
        <v>9</v>
      </c>
      <c r="BI506" s="21" t="s">
        <v>10</v>
      </c>
      <c r="BJ506" s="21" t="s">
        <v>10</v>
      </c>
      <c r="BK506" s="21" t="s">
        <v>10</v>
      </c>
    </row>
    <row r="507" spans="1:66" x14ac:dyDescent="0.25">
      <c r="A507" s="50">
        <v>496</v>
      </c>
      <c r="B507" s="50"/>
      <c r="C507" s="50" t="str">
        <f t="shared" si="146"/>
        <v>295_6_6815</v>
      </c>
      <c r="D507" s="50">
        <v>1</v>
      </c>
      <c r="E507" s="51"/>
      <c r="F507" s="76" t="str">
        <f t="shared" si="145"/>
        <v>295_6</v>
      </c>
      <c r="G507" s="80">
        <v>295</v>
      </c>
      <c r="H507" s="52">
        <v>6</v>
      </c>
      <c r="I507" s="52">
        <v>6815</v>
      </c>
      <c r="J507" s="53">
        <v>6815</v>
      </c>
      <c r="K507" s="54">
        <v>6815</v>
      </c>
      <c r="L507" s="54">
        <v>6815</v>
      </c>
      <c r="M507" s="54"/>
      <c r="N507" s="54"/>
      <c r="O507" s="55"/>
      <c r="P507" s="55"/>
      <c r="Q507" s="55"/>
      <c r="R507" s="55"/>
      <c r="S507" s="52"/>
      <c r="T507" s="52">
        <v>798</v>
      </c>
      <c r="U507" s="52">
        <v>83</v>
      </c>
      <c r="V507" s="52">
        <v>793</v>
      </c>
      <c r="W507" s="52"/>
      <c r="X507" s="52"/>
      <c r="Y507" s="110" t="s">
        <v>66</v>
      </c>
      <c r="Z507" s="110" t="s">
        <v>66</v>
      </c>
      <c r="AA507" s="110" t="s">
        <v>65</v>
      </c>
      <c r="AB507" s="110" t="s">
        <v>65</v>
      </c>
      <c r="AC507" s="56">
        <v>92</v>
      </c>
      <c r="AD507" s="65" t="s">
        <v>73</v>
      </c>
      <c r="AE507" s="59"/>
      <c r="AF507" s="52"/>
      <c r="AG507" s="52"/>
      <c r="AH507" s="106"/>
      <c r="AI507" s="59" t="s">
        <v>79</v>
      </c>
      <c r="AJ507" s="69" t="s">
        <v>9</v>
      </c>
      <c r="AK507" s="34" t="s">
        <v>51</v>
      </c>
      <c r="AL507" s="26" t="s">
        <v>51</v>
      </c>
      <c r="AM507" s="39"/>
      <c r="AN507" s="115"/>
      <c r="AO507" s="26" t="s">
        <v>51</v>
      </c>
      <c r="AQ507" s="5"/>
      <c r="AS507" s="37"/>
      <c r="AT507" s="30"/>
      <c r="BE507" s="2" t="s">
        <v>9</v>
      </c>
      <c r="BF507" s="21" t="s">
        <v>10</v>
      </c>
      <c r="BG507" s="21" t="s">
        <v>10</v>
      </c>
      <c r="BI507" s="2" t="s">
        <v>9</v>
      </c>
      <c r="BJ507" s="21" t="s">
        <v>10</v>
      </c>
      <c r="BK507" s="21" t="s">
        <v>10</v>
      </c>
    </row>
    <row r="508" spans="1:66" x14ac:dyDescent="0.25">
      <c r="A508" s="50">
        <v>497</v>
      </c>
      <c r="B508" s="50"/>
      <c r="C508" s="50" t="str">
        <f t="shared" si="146"/>
        <v>295_7_4417</v>
      </c>
      <c r="D508" s="50">
        <v>1</v>
      </c>
      <c r="E508" s="51"/>
      <c r="F508" s="76" t="str">
        <f t="shared" si="145"/>
        <v>295_7</v>
      </c>
      <c r="G508" s="80">
        <v>295</v>
      </c>
      <c r="H508" s="52">
        <v>7</v>
      </c>
      <c r="I508" s="52">
        <v>4417</v>
      </c>
      <c r="J508" s="53">
        <v>4417</v>
      </c>
      <c r="K508" s="54">
        <v>4417</v>
      </c>
      <c r="L508" s="54">
        <v>4417</v>
      </c>
      <c r="M508" s="54"/>
      <c r="N508" s="54"/>
      <c r="O508" s="55"/>
      <c r="P508" s="55"/>
      <c r="Q508" s="55"/>
      <c r="R508" s="55"/>
      <c r="S508" s="52"/>
      <c r="T508" s="52">
        <v>700</v>
      </c>
      <c r="U508" s="52">
        <v>70</v>
      </c>
      <c r="V508" s="52">
        <v>702</v>
      </c>
      <c r="W508" s="52"/>
      <c r="X508" s="52"/>
      <c r="Y508" s="110" t="s">
        <v>66</v>
      </c>
      <c r="Z508" s="110" t="s">
        <v>66</v>
      </c>
      <c r="AA508" s="110" t="s">
        <v>65</v>
      </c>
      <c r="AB508" s="110" t="s">
        <v>65</v>
      </c>
      <c r="AC508" s="56">
        <v>98</v>
      </c>
      <c r="AD508" s="65" t="s">
        <v>73</v>
      </c>
      <c r="AE508" s="59"/>
      <c r="AF508" s="52"/>
      <c r="AG508" s="52"/>
      <c r="AH508" s="106"/>
      <c r="AI508" s="59" t="s">
        <v>79</v>
      </c>
      <c r="AJ508" s="69" t="s">
        <v>9</v>
      </c>
      <c r="AK508" s="34" t="s">
        <v>9</v>
      </c>
      <c r="AL508" s="26" t="s">
        <v>9</v>
      </c>
      <c r="AM508" s="39"/>
      <c r="AN508" s="115"/>
      <c r="AO508" s="26" t="s">
        <v>9</v>
      </c>
      <c r="AQ508" s="5"/>
      <c r="AS508" s="37"/>
      <c r="AT508" s="30"/>
      <c r="BE508" s="2" t="s">
        <v>9</v>
      </c>
      <c r="BF508" s="21" t="s">
        <v>10</v>
      </c>
      <c r="BG508" s="21" t="s">
        <v>10</v>
      </c>
      <c r="BI508" s="2" t="s">
        <v>9</v>
      </c>
      <c r="BJ508" s="21" t="s">
        <v>10</v>
      </c>
      <c r="BK508" s="21" t="s">
        <v>10</v>
      </c>
    </row>
    <row r="509" spans="1:66" x14ac:dyDescent="0.25">
      <c r="A509" s="50">
        <v>498</v>
      </c>
      <c r="B509" s="50"/>
      <c r="C509" s="50" t="str">
        <f t="shared" si="146"/>
        <v>296_1_6110</v>
      </c>
      <c r="D509" s="50">
        <v>1</v>
      </c>
      <c r="E509" s="51"/>
      <c r="F509" s="76" t="str">
        <f t="shared" si="145"/>
        <v>296_1</v>
      </c>
      <c r="G509" s="80">
        <v>296</v>
      </c>
      <c r="H509" s="52">
        <v>1</v>
      </c>
      <c r="I509" s="52">
        <v>6110</v>
      </c>
      <c r="J509" s="53">
        <v>6110</v>
      </c>
      <c r="K509" s="54">
        <v>6110</v>
      </c>
      <c r="L509" s="54">
        <v>6110</v>
      </c>
      <c r="M509" s="54"/>
      <c r="N509" s="54"/>
      <c r="O509" s="55"/>
      <c r="P509" s="55"/>
      <c r="Q509" s="55"/>
      <c r="R509" s="55"/>
      <c r="S509" s="52"/>
      <c r="T509" s="52">
        <v>9802</v>
      </c>
      <c r="U509" s="52">
        <v>960</v>
      </c>
      <c r="V509" s="52">
        <v>10816</v>
      </c>
      <c r="W509" s="52"/>
      <c r="X509" s="52"/>
      <c r="Y509" s="110" t="s">
        <v>67</v>
      </c>
      <c r="Z509" s="110" t="s">
        <v>64</v>
      </c>
      <c r="AA509" s="110" t="s">
        <v>70</v>
      </c>
      <c r="AB509" s="110" t="s">
        <v>70</v>
      </c>
      <c r="AC509" s="56">
        <v>2307</v>
      </c>
      <c r="AD509" s="62" t="s">
        <v>73</v>
      </c>
      <c r="AE509" s="62" t="s">
        <v>73</v>
      </c>
      <c r="AF509" s="52" t="s">
        <v>81</v>
      </c>
      <c r="AG509" s="52"/>
      <c r="AH509" s="106"/>
      <c r="AI509" s="59" t="s">
        <v>76</v>
      </c>
      <c r="AJ509" s="69" t="s">
        <v>9</v>
      </c>
      <c r="AK509" s="34" t="s">
        <v>51</v>
      </c>
      <c r="AL509" s="26" t="s">
        <v>51</v>
      </c>
      <c r="AM509" s="39"/>
      <c r="AN509" s="115"/>
      <c r="AO509" s="26" t="s">
        <v>51</v>
      </c>
      <c r="AQ509" s="5"/>
      <c r="AS509" s="37"/>
      <c r="AT509" s="30"/>
      <c r="BE509" s="21" t="s">
        <v>10</v>
      </c>
      <c r="BF509" s="21" t="s">
        <v>10</v>
      </c>
      <c r="BG509" s="2" t="s">
        <v>9</v>
      </c>
      <c r="BI509" s="21" t="s">
        <v>10</v>
      </c>
      <c r="BJ509" s="21" t="s">
        <v>10</v>
      </c>
      <c r="BK509" s="2" t="s">
        <v>9</v>
      </c>
    </row>
    <row r="510" spans="1:66" x14ac:dyDescent="0.25">
      <c r="A510" s="50">
        <v>499</v>
      </c>
      <c r="B510" s="50"/>
      <c r="C510" s="50" t="str">
        <f t="shared" si="146"/>
        <v>296_2_1930</v>
      </c>
      <c r="D510" s="50">
        <v>1</v>
      </c>
      <c r="E510" s="51"/>
      <c r="F510" s="76" t="str">
        <f t="shared" si="145"/>
        <v>296_2</v>
      </c>
      <c r="G510" s="80">
        <v>296</v>
      </c>
      <c r="H510" s="52">
        <v>2</v>
      </c>
      <c r="I510" s="52">
        <v>1930</v>
      </c>
      <c r="J510" s="53">
        <v>1930</v>
      </c>
      <c r="K510" s="54">
        <v>1930</v>
      </c>
      <c r="L510" s="54">
        <v>1930</v>
      </c>
      <c r="M510" s="54"/>
      <c r="N510" s="54"/>
      <c r="O510" s="55"/>
      <c r="P510" s="55"/>
      <c r="Q510" s="55"/>
      <c r="R510" s="55"/>
      <c r="S510" s="52"/>
      <c r="T510" s="52">
        <v>11155</v>
      </c>
      <c r="U510" s="52">
        <v>697</v>
      </c>
      <c r="V510" s="52">
        <v>12344</v>
      </c>
      <c r="W510" s="52"/>
      <c r="X510" s="52"/>
      <c r="Y510" s="110" t="s">
        <v>69</v>
      </c>
      <c r="Z510" s="110" t="s">
        <v>67</v>
      </c>
      <c r="AA510" s="110" t="s">
        <v>70</v>
      </c>
      <c r="AB510" s="110" t="s">
        <v>70</v>
      </c>
      <c r="AC510" s="56">
        <v>2927</v>
      </c>
      <c r="AD510" s="62" t="s">
        <v>73</v>
      </c>
      <c r="AE510" s="62" t="s">
        <v>73</v>
      </c>
      <c r="AF510" s="52" t="s">
        <v>81</v>
      </c>
      <c r="AG510" s="52"/>
      <c r="AH510" s="106"/>
      <c r="AI510" s="59" t="s">
        <v>76</v>
      </c>
      <c r="AJ510" s="69" t="s">
        <v>9</v>
      </c>
      <c r="AK510" s="34" t="s">
        <v>9</v>
      </c>
      <c r="AL510" s="26" t="s">
        <v>9</v>
      </c>
      <c r="AM510" s="39"/>
      <c r="AN510" s="115"/>
      <c r="AO510" s="26" t="s">
        <v>9</v>
      </c>
      <c r="AQ510" s="5"/>
      <c r="AS510" s="37"/>
      <c r="AT510" s="30"/>
      <c r="BE510" s="21" t="s">
        <v>10</v>
      </c>
      <c r="BF510" s="21" t="s">
        <v>10</v>
      </c>
      <c r="BG510" s="2" t="s">
        <v>9</v>
      </c>
      <c r="BI510" s="21" t="s">
        <v>10</v>
      </c>
      <c r="BJ510" s="21" t="s">
        <v>10</v>
      </c>
      <c r="BK510" s="2" t="s">
        <v>9</v>
      </c>
    </row>
    <row r="511" spans="1:66" x14ac:dyDescent="0.25">
      <c r="A511" s="50">
        <v>500</v>
      </c>
      <c r="B511" s="50">
        <v>442</v>
      </c>
      <c r="C511" s="50" t="str">
        <f t="shared" si="146"/>
        <v>305_1_9073</v>
      </c>
      <c r="D511" s="50">
        <v>1</v>
      </c>
      <c r="E511" s="51">
        <f>G511*10000+H511</f>
        <v>3050001</v>
      </c>
      <c r="F511" s="76" t="str">
        <f t="shared" si="145"/>
        <v>305_1</v>
      </c>
      <c r="G511" s="80">
        <v>305</v>
      </c>
      <c r="H511" s="52">
        <v>1</v>
      </c>
      <c r="I511" s="52">
        <v>9073</v>
      </c>
      <c r="J511" s="53" t="str">
        <f>IF(F511=K511,"ok","huom!")</f>
        <v>ok</v>
      </c>
      <c r="K511" s="54" t="str">
        <f>CONCATENATE(L511,"_",M511)</f>
        <v>305_1</v>
      </c>
      <c r="L511" s="54">
        <v>305</v>
      </c>
      <c r="M511" s="54">
        <v>1</v>
      </c>
      <c r="N511" s="54">
        <v>8880</v>
      </c>
      <c r="O511" s="55">
        <v>343</v>
      </c>
      <c r="P511" s="55">
        <v>95</v>
      </c>
      <c r="Q511" s="55">
        <v>96</v>
      </c>
      <c r="R511" s="55">
        <v>27</v>
      </c>
      <c r="S511" s="52">
        <v>0</v>
      </c>
      <c r="T511" s="56">
        <v>990</v>
      </c>
      <c r="U511" s="56">
        <v>46</v>
      </c>
      <c r="V511" s="56">
        <v>1037</v>
      </c>
      <c r="W511" s="56">
        <v>343</v>
      </c>
      <c r="X511" s="57">
        <v>0.95</v>
      </c>
      <c r="Y511" s="109"/>
      <c r="Z511" s="109"/>
      <c r="AA511" s="109"/>
      <c r="AB511" s="109"/>
      <c r="AC511" s="56">
        <v>345</v>
      </c>
      <c r="AD511" s="61" t="s">
        <v>34</v>
      </c>
      <c r="AE511" s="52" t="s">
        <v>35</v>
      </c>
      <c r="AF511" s="52" t="s">
        <v>35</v>
      </c>
      <c r="AG511" s="52"/>
      <c r="AH511" s="106"/>
      <c r="AI511" s="59"/>
      <c r="AJ511" s="68" t="s">
        <v>9</v>
      </c>
      <c r="AK511" t="s">
        <v>10</v>
      </c>
      <c r="AL511" s="30" t="s">
        <v>10</v>
      </c>
      <c r="AM511" s="39"/>
      <c r="AN511" s="115" t="s">
        <v>10</v>
      </c>
      <c r="AO511" s="30"/>
      <c r="AQ511" s="5"/>
      <c r="AS511" s="37"/>
      <c r="AT511" s="30" t="s">
        <v>10</v>
      </c>
      <c r="AV511" t="str">
        <f>IF(X511="ei mallia","ei mallia",IF(X511&gt;0.599999,IF(W511&gt;999,"punainen",IF(AC511&gt;99,"punainen",IF(AD511="osa seud. yht","punainen","musta"))),"musta"))</f>
        <v>punainen</v>
      </c>
      <c r="AW511" t="str">
        <f>IF(X511="ei mallia","ei mallia",IF(X511&gt;0.399999,IF(W511&gt;1999,"punainen",IF(AC511&gt;499,"punainen",IF(AE511="osa seud. yht","punainen","musta"))),"musta"))</f>
        <v>musta</v>
      </c>
      <c r="AX511" t="str">
        <f>IF(X511="ei mallia","ei mallia",IF(AY511&gt;20,"punainen","musta"))</f>
        <v>musta</v>
      </c>
      <c r="AY511" s="31">
        <f>SUM(AZ511:BC511)</f>
        <v>12</v>
      </c>
      <c r="AZ511" s="31">
        <f>IF(X511&gt;0.59999,10,IF(X511&gt;0.39999,1,0))</f>
        <v>10</v>
      </c>
      <c r="BA511" s="31">
        <f>IF(W511&gt;1999,10,IF(W511&gt;999,1,0))</f>
        <v>0</v>
      </c>
      <c r="BB511" s="31">
        <f>IF(AC511&gt;499,10,IF(AC511&gt;99,1,0))</f>
        <v>1</v>
      </c>
      <c r="BC511" s="31">
        <f>IF(AE511="osa seud. yht",10,IF(AD511="osa seud. yht",1,0))</f>
        <v>1</v>
      </c>
      <c r="BM511" s="2" t="s">
        <v>35</v>
      </c>
      <c r="BN511" s="2" t="s">
        <v>35</v>
      </c>
    </row>
    <row r="512" spans="1:66" x14ac:dyDescent="0.25">
      <c r="A512" s="50">
        <v>501</v>
      </c>
      <c r="B512" s="50">
        <v>443</v>
      </c>
      <c r="C512" s="50" t="str">
        <f t="shared" si="146"/>
        <v>305_2_5765</v>
      </c>
      <c r="D512" s="50">
        <v>1</v>
      </c>
      <c r="E512" s="51">
        <f>G512*10000+H512</f>
        <v>3050002</v>
      </c>
      <c r="F512" s="76" t="str">
        <f t="shared" si="145"/>
        <v>305_2</v>
      </c>
      <c r="G512" s="80">
        <v>305</v>
      </c>
      <c r="H512" s="52">
        <v>2</v>
      </c>
      <c r="I512" s="52">
        <v>5765</v>
      </c>
      <c r="J512" s="53" t="str">
        <f>IF(F512=K512,"ok","huom!")</f>
        <v>ok</v>
      </c>
      <c r="K512" s="54" t="str">
        <f>CONCATENATE(L512,"_",M512)</f>
        <v>305_2</v>
      </c>
      <c r="L512" s="54">
        <v>305</v>
      </c>
      <c r="M512" s="54">
        <v>2</v>
      </c>
      <c r="N512" s="54">
        <v>5668</v>
      </c>
      <c r="O512" s="55">
        <v>49</v>
      </c>
      <c r="P512" s="55">
        <v>66</v>
      </c>
      <c r="Q512" s="55">
        <v>6</v>
      </c>
      <c r="R512" s="55">
        <v>5</v>
      </c>
      <c r="S512" s="52">
        <v>0</v>
      </c>
      <c r="T512" s="56">
        <v>882</v>
      </c>
      <c r="U512" s="56">
        <v>42</v>
      </c>
      <c r="V512" s="56">
        <v>923</v>
      </c>
      <c r="W512" s="56">
        <v>49</v>
      </c>
      <c r="X512" s="57">
        <v>0.66</v>
      </c>
      <c r="Y512" s="109"/>
      <c r="Z512" s="109"/>
      <c r="AA512" s="109"/>
      <c r="AB512" s="109"/>
      <c r="AC512" s="56">
        <v>171</v>
      </c>
      <c r="AD512" s="61" t="s">
        <v>34</v>
      </c>
      <c r="AE512" s="52" t="s">
        <v>35</v>
      </c>
      <c r="AF512" s="52" t="s">
        <v>35</v>
      </c>
      <c r="AG512" s="52"/>
      <c r="AH512" s="106"/>
      <c r="AI512" s="59"/>
      <c r="AJ512" s="68" t="s">
        <v>9</v>
      </c>
      <c r="AK512" t="s">
        <v>10</v>
      </c>
      <c r="AL512" s="30" t="s">
        <v>10</v>
      </c>
      <c r="AM512" s="39"/>
      <c r="AN512" s="115" t="s">
        <v>10</v>
      </c>
      <c r="AO512" s="30"/>
      <c r="AQ512" s="5"/>
      <c r="AS512" s="37"/>
      <c r="AT512" s="30" t="s">
        <v>10</v>
      </c>
      <c r="AV512" t="str">
        <f>IF(X512="ei mallia","ei mallia",IF(X512&gt;0.599999,IF(W512&gt;999,"punainen",IF(AC512&gt;99,"punainen",IF(AD512="osa seud. yht","punainen","musta"))),"musta"))</f>
        <v>punainen</v>
      </c>
      <c r="AW512" t="str">
        <f>IF(X512="ei mallia","ei mallia",IF(X512&gt;0.399999,IF(W512&gt;1999,"punainen",IF(AC512&gt;499,"punainen",IF(AE512="osa seud. yht","punainen","musta"))),"musta"))</f>
        <v>musta</v>
      </c>
      <c r="AX512" t="str">
        <f>IF(X512="ei mallia","ei mallia",IF(AY512&gt;20,"punainen","musta"))</f>
        <v>musta</v>
      </c>
      <c r="AY512" s="31">
        <f>SUM(AZ512:BC512)</f>
        <v>12</v>
      </c>
      <c r="AZ512" s="31">
        <f>IF(X512&gt;0.59999,10,IF(X512&gt;0.39999,1,0))</f>
        <v>10</v>
      </c>
      <c r="BA512" s="31">
        <f>IF(W512&gt;1999,10,IF(W512&gt;999,1,0))</f>
        <v>0</v>
      </c>
      <c r="BB512" s="31">
        <f>IF(AC512&gt;499,10,IF(AC512&gt;99,1,0))</f>
        <v>1</v>
      </c>
      <c r="BC512" s="31">
        <f>IF(AE512="osa seud. yht",10,IF(AD512="osa seud. yht",1,0))</f>
        <v>1</v>
      </c>
      <c r="BM512" s="32" t="s">
        <v>34</v>
      </c>
      <c r="BN512" s="2" t="s">
        <v>35</v>
      </c>
    </row>
    <row r="513" spans="1:66" x14ac:dyDescent="0.25">
      <c r="A513" s="50">
        <v>502</v>
      </c>
      <c r="B513" s="50">
        <v>444</v>
      </c>
      <c r="C513" s="50" t="str">
        <f t="shared" si="146"/>
        <v>305_3_2997</v>
      </c>
      <c r="D513" s="50">
        <v>1</v>
      </c>
      <c r="E513" s="51">
        <f>G513*10000+H513</f>
        <v>3050003</v>
      </c>
      <c r="F513" s="76" t="str">
        <f t="shared" si="145"/>
        <v>305_3</v>
      </c>
      <c r="G513" s="80">
        <v>305</v>
      </c>
      <c r="H513" s="52">
        <v>3</v>
      </c>
      <c r="I513" s="52">
        <v>2997</v>
      </c>
      <c r="J513" s="53" t="str">
        <f>IF(F513=K513,"ok","huom!")</f>
        <v>ok</v>
      </c>
      <c r="K513" s="54" t="str">
        <f>CONCATENATE(L513,"_",M513)</f>
        <v>305_3</v>
      </c>
      <c r="L513" s="54">
        <v>305</v>
      </c>
      <c r="M513" s="54">
        <v>3</v>
      </c>
      <c r="N513" s="54">
        <v>2828</v>
      </c>
      <c r="O513" s="55">
        <v>115</v>
      </c>
      <c r="P513" s="55">
        <v>48</v>
      </c>
      <c r="Q513" s="55">
        <v>17</v>
      </c>
      <c r="R513" s="55">
        <v>7</v>
      </c>
      <c r="S513" s="52">
        <v>0</v>
      </c>
      <c r="T513" s="56">
        <v>1601</v>
      </c>
      <c r="U513" s="56">
        <v>48</v>
      </c>
      <c r="V513" s="56">
        <v>1684</v>
      </c>
      <c r="W513" s="56">
        <v>115</v>
      </c>
      <c r="X513" s="57">
        <v>0.48</v>
      </c>
      <c r="Y513" s="109"/>
      <c r="Z513" s="109"/>
      <c r="AA513" s="109"/>
      <c r="AB513" s="109"/>
      <c r="AC513" s="56">
        <v>239</v>
      </c>
      <c r="AD513" s="61" t="s">
        <v>34</v>
      </c>
      <c r="AE513" s="52" t="s">
        <v>35</v>
      </c>
      <c r="AF513" s="52" t="s">
        <v>36</v>
      </c>
      <c r="AG513" s="52" t="s">
        <v>36</v>
      </c>
      <c r="AH513" s="106"/>
      <c r="AI513" s="59"/>
      <c r="AJ513" s="68" t="s">
        <v>9</v>
      </c>
      <c r="AK513" t="s">
        <v>10</v>
      </c>
      <c r="AL513" s="30" t="s">
        <v>10</v>
      </c>
      <c r="AM513" s="39"/>
      <c r="AN513" s="115" t="s">
        <v>10</v>
      </c>
      <c r="AO513" s="30"/>
      <c r="AQ513" s="5"/>
      <c r="AS513" s="37"/>
      <c r="AT513" s="30" t="s">
        <v>10</v>
      </c>
      <c r="AV513" t="str">
        <f>IF(X513="ei mallia","ei mallia",IF(X513&gt;0.599999,IF(W513&gt;999,"punainen",IF(AC513&gt;99,"punainen",IF(AD513="osa seud. yht","punainen","musta"))),"musta"))</f>
        <v>musta</v>
      </c>
      <c r="AW513" t="str">
        <f>IF(X513="ei mallia","ei mallia",IF(X513&gt;0.399999,IF(W513&gt;1999,"punainen",IF(AC513&gt;499,"punainen",IF(AE513="osa seud. yht","punainen","musta"))),"musta"))</f>
        <v>musta</v>
      </c>
      <c r="AX513" t="str">
        <f>IF(X513="ei mallia","ei mallia",IF(AY513&gt;20,"punainen","musta"))</f>
        <v>musta</v>
      </c>
      <c r="AY513" s="31">
        <f>SUM(AZ513:BC513)</f>
        <v>3</v>
      </c>
      <c r="AZ513" s="31">
        <f>IF(X513&gt;0.59999,10,IF(X513&gt;0.39999,1,0))</f>
        <v>1</v>
      </c>
      <c r="BA513" s="31">
        <f>IF(W513&gt;1999,10,IF(W513&gt;999,1,0))</f>
        <v>0</v>
      </c>
      <c r="BB513" s="31">
        <f>IF(AC513&gt;499,10,IF(AC513&gt;99,1,0))</f>
        <v>1</v>
      </c>
      <c r="BC513" s="31">
        <f>IF(AE513="osa seud. yht",10,IF(AD513="osa seud. yht",1,0))</f>
        <v>1</v>
      </c>
      <c r="BM513" s="32" t="s">
        <v>34</v>
      </c>
      <c r="BN513" s="2" t="s">
        <v>35</v>
      </c>
    </row>
    <row r="514" spans="1:66" x14ac:dyDescent="0.25">
      <c r="A514" s="50">
        <v>503</v>
      </c>
      <c r="B514" s="50"/>
      <c r="C514" s="50" t="str">
        <f t="shared" si="146"/>
        <v>312_1_7035</v>
      </c>
      <c r="D514" s="50">
        <v>1</v>
      </c>
      <c r="E514" s="51"/>
      <c r="F514" s="76" t="str">
        <f t="shared" si="145"/>
        <v>312_1</v>
      </c>
      <c r="G514" s="80">
        <v>312</v>
      </c>
      <c r="H514" s="52">
        <v>1</v>
      </c>
      <c r="I514" s="52">
        <v>7035</v>
      </c>
      <c r="J514" s="53">
        <v>7035</v>
      </c>
      <c r="K514" s="54">
        <v>7035</v>
      </c>
      <c r="L514" s="54">
        <v>7035</v>
      </c>
      <c r="M514" s="54"/>
      <c r="N514" s="54"/>
      <c r="O514" s="55"/>
      <c r="P514" s="55"/>
      <c r="Q514" s="55"/>
      <c r="R514" s="55"/>
      <c r="S514" s="52"/>
      <c r="T514" s="52">
        <v>5642</v>
      </c>
      <c r="U514" s="52">
        <v>672</v>
      </c>
      <c r="V514" s="52">
        <v>6597</v>
      </c>
      <c r="W514" s="52"/>
      <c r="X514" s="52"/>
      <c r="Y514" s="110" t="s">
        <v>66</v>
      </c>
      <c r="Z514" s="110" t="s">
        <v>66</v>
      </c>
      <c r="AA514" s="110" t="s">
        <v>72</v>
      </c>
      <c r="AB514" s="110" t="s">
        <v>70</v>
      </c>
      <c r="AC514" s="56">
        <v>255</v>
      </c>
      <c r="AD514" s="52"/>
      <c r="AE514" s="52"/>
      <c r="AF514" s="52" t="s">
        <v>81</v>
      </c>
      <c r="AG514" s="52"/>
      <c r="AH514" s="106"/>
      <c r="AI514" s="59" t="s">
        <v>76</v>
      </c>
      <c r="AJ514" s="69" t="s">
        <v>9</v>
      </c>
      <c r="AK514" s="34" t="s">
        <v>51</v>
      </c>
      <c r="AL514" s="26" t="s">
        <v>51</v>
      </c>
      <c r="AM514" s="39"/>
      <c r="AN514" s="115"/>
      <c r="AO514" s="26" t="s">
        <v>51</v>
      </c>
      <c r="AQ514" s="5"/>
      <c r="AS514" s="37"/>
      <c r="AT514" s="30"/>
      <c r="BE514" s="21" t="s">
        <v>10</v>
      </c>
      <c r="BF514" s="21" t="s">
        <v>10</v>
      </c>
      <c r="BG514" s="21" t="s">
        <v>10</v>
      </c>
      <c r="BI514" s="21" t="s">
        <v>10</v>
      </c>
      <c r="BJ514" s="21" t="s">
        <v>10</v>
      </c>
      <c r="BK514" s="21" t="s">
        <v>10</v>
      </c>
    </row>
    <row r="515" spans="1:66" x14ac:dyDescent="0.25">
      <c r="A515" s="50">
        <v>504</v>
      </c>
      <c r="B515" s="50"/>
      <c r="C515" s="50" t="str">
        <f t="shared" si="146"/>
        <v>312_2_3850</v>
      </c>
      <c r="D515" s="50">
        <v>1</v>
      </c>
      <c r="E515" s="51"/>
      <c r="F515" s="76" t="str">
        <f t="shared" si="145"/>
        <v>312_2</v>
      </c>
      <c r="G515" s="80">
        <v>312</v>
      </c>
      <c r="H515" s="52">
        <v>2</v>
      </c>
      <c r="I515" s="52">
        <v>3850</v>
      </c>
      <c r="J515" s="53">
        <v>3850</v>
      </c>
      <c r="K515" s="54">
        <v>3850</v>
      </c>
      <c r="L515" s="54">
        <v>3850</v>
      </c>
      <c r="M515" s="54"/>
      <c r="N515" s="54"/>
      <c r="O515" s="55"/>
      <c r="P515" s="55"/>
      <c r="Q515" s="55"/>
      <c r="R515" s="55"/>
      <c r="S515" s="52"/>
      <c r="T515" s="52">
        <v>5597</v>
      </c>
      <c r="U515" s="52">
        <v>235</v>
      </c>
      <c r="V515" s="52">
        <v>6273</v>
      </c>
      <c r="W515" s="52"/>
      <c r="X515" s="52"/>
      <c r="Y515" s="110" t="s">
        <v>66</v>
      </c>
      <c r="Z515" s="110" t="s">
        <v>66</v>
      </c>
      <c r="AA515" s="110" t="s">
        <v>72</v>
      </c>
      <c r="AB515" s="110" t="s">
        <v>70</v>
      </c>
      <c r="AC515" s="56">
        <v>1345</v>
      </c>
      <c r="AD515" s="62" t="s">
        <v>73</v>
      </c>
      <c r="AE515" s="62" t="s">
        <v>73</v>
      </c>
      <c r="AF515" s="52" t="s">
        <v>81</v>
      </c>
      <c r="AG515" s="52"/>
      <c r="AH515" s="106"/>
      <c r="AI515" s="59" t="s">
        <v>76</v>
      </c>
      <c r="AJ515" s="69" t="s">
        <v>9</v>
      </c>
      <c r="AK515" s="34" t="s">
        <v>10</v>
      </c>
      <c r="AL515" s="26" t="s">
        <v>10</v>
      </c>
      <c r="AM515" s="39"/>
      <c r="AN515" s="115"/>
      <c r="AO515" s="26" t="s">
        <v>10</v>
      </c>
      <c r="AQ515" s="5"/>
      <c r="AS515" s="37"/>
      <c r="AT515" s="30"/>
      <c r="BE515" s="21" t="s">
        <v>10</v>
      </c>
      <c r="BF515" s="21" t="s">
        <v>10</v>
      </c>
      <c r="BG515" s="21" t="s">
        <v>10</v>
      </c>
      <c r="BI515" s="21" t="s">
        <v>10</v>
      </c>
      <c r="BJ515" s="21" t="s">
        <v>10</v>
      </c>
      <c r="BK515" s="21" t="s">
        <v>10</v>
      </c>
    </row>
    <row r="516" spans="1:66" x14ac:dyDescent="0.25">
      <c r="A516" s="50">
        <v>505</v>
      </c>
      <c r="B516" s="50"/>
      <c r="C516" s="50" t="str">
        <f t="shared" si="146"/>
        <v>312_3_5809</v>
      </c>
      <c r="D516" s="50">
        <v>1</v>
      </c>
      <c r="E516" s="51"/>
      <c r="F516" s="76" t="str">
        <f t="shared" si="145"/>
        <v>312_3</v>
      </c>
      <c r="G516" s="80">
        <v>312</v>
      </c>
      <c r="H516" s="52">
        <v>3</v>
      </c>
      <c r="I516" s="52">
        <v>5809</v>
      </c>
      <c r="J516" s="53">
        <v>5809</v>
      </c>
      <c r="K516" s="54">
        <v>5809</v>
      </c>
      <c r="L516" s="54">
        <v>5809</v>
      </c>
      <c r="M516" s="54"/>
      <c r="N516" s="54"/>
      <c r="O516" s="55"/>
      <c r="P516" s="55"/>
      <c r="Q516" s="55"/>
      <c r="R516" s="55"/>
      <c r="S516" s="52"/>
      <c r="T516" s="52">
        <v>4346</v>
      </c>
      <c r="U516" s="52">
        <v>213</v>
      </c>
      <c r="V516" s="52">
        <v>4985</v>
      </c>
      <c r="W516" s="52"/>
      <c r="X516" s="52"/>
      <c r="Y516" s="110" t="s">
        <v>64</v>
      </c>
      <c r="Z516" s="110" t="s">
        <v>66</v>
      </c>
      <c r="AA516" s="110" t="s">
        <v>72</v>
      </c>
      <c r="AB516" s="110" t="s">
        <v>68</v>
      </c>
      <c r="AC516" s="56">
        <v>1160</v>
      </c>
      <c r="AD516" s="62" t="s">
        <v>73</v>
      </c>
      <c r="AE516" s="62" t="s">
        <v>73</v>
      </c>
      <c r="AF516" s="52" t="s">
        <v>81</v>
      </c>
      <c r="AG516" s="52"/>
      <c r="AH516" s="106"/>
      <c r="AI516" s="59" t="s">
        <v>76</v>
      </c>
      <c r="AJ516" s="69" t="s">
        <v>9</v>
      </c>
      <c r="AK516" s="34" t="s">
        <v>10</v>
      </c>
      <c r="AL516" s="26" t="s">
        <v>10</v>
      </c>
      <c r="AM516" s="39"/>
      <c r="AN516" s="115"/>
      <c r="AO516" s="26" t="s">
        <v>10</v>
      </c>
      <c r="AQ516" s="5"/>
      <c r="AS516" s="37"/>
      <c r="AT516" s="30"/>
      <c r="BE516" s="21" t="s">
        <v>10</v>
      </c>
      <c r="BF516" s="21" t="s">
        <v>10</v>
      </c>
      <c r="BG516" s="2" t="s">
        <v>9</v>
      </c>
      <c r="BI516" s="2" t="s">
        <v>9</v>
      </c>
      <c r="BJ516" s="2" t="s">
        <v>9</v>
      </c>
      <c r="BK516" s="2" t="s">
        <v>9</v>
      </c>
    </row>
    <row r="517" spans="1:66" x14ac:dyDescent="0.25">
      <c r="A517" s="50">
        <v>506</v>
      </c>
      <c r="B517" s="50"/>
      <c r="C517" s="50" t="str">
        <f t="shared" si="146"/>
        <v>313_1_6362</v>
      </c>
      <c r="D517" s="50">
        <v>1</v>
      </c>
      <c r="E517" s="51"/>
      <c r="F517" s="76" t="str">
        <f t="shared" si="145"/>
        <v>313_1</v>
      </c>
      <c r="G517" s="80">
        <v>313</v>
      </c>
      <c r="H517" s="52">
        <v>1</v>
      </c>
      <c r="I517" s="52">
        <v>6362</v>
      </c>
      <c r="J517" s="53">
        <v>6362</v>
      </c>
      <c r="K517" s="54">
        <v>6362</v>
      </c>
      <c r="L517" s="54">
        <v>6362</v>
      </c>
      <c r="M517" s="54"/>
      <c r="N517" s="54"/>
      <c r="O517" s="55"/>
      <c r="P517" s="55"/>
      <c r="Q517" s="55"/>
      <c r="R517" s="55"/>
      <c r="S517" s="52"/>
      <c r="T517" s="52">
        <v>2880</v>
      </c>
      <c r="U517" s="52">
        <v>105</v>
      </c>
      <c r="V517" s="52">
        <v>3018</v>
      </c>
      <c r="W517" s="52"/>
      <c r="X517" s="52"/>
      <c r="Y517" s="110" t="s">
        <v>66</v>
      </c>
      <c r="Z517" s="110" t="s">
        <v>66</v>
      </c>
      <c r="AA517" s="110" t="s">
        <v>70</v>
      </c>
      <c r="AB517" s="110" t="s">
        <v>68</v>
      </c>
      <c r="AC517" s="56">
        <v>350</v>
      </c>
      <c r="AD517" s="62" t="s">
        <v>73</v>
      </c>
      <c r="AE517" s="62" t="s">
        <v>73</v>
      </c>
      <c r="AF517" s="52" t="s">
        <v>81</v>
      </c>
      <c r="AG517" s="52"/>
      <c r="AH517" s="106"/>
      <c r="AI517" s="59" t="s">
        <v>75</v>
      </c>
      <c r="AJ517" s="69" t="s">
        <v>9</v>
      </c>
      <c r="AK517" s="34" t="s">
        <v>51</v>
      </c>
      <c r="AL517" s="26" t="s">
        <v>9</v>
      </c>
      <c r="AM517" s="39"/>
      <c r="AN517" s="115"/>
      <c r="AO517" s="26" t="s">
        <v>9</v>
      </c>
      <c r="AQ517" s="5"/>
      <c r="AS517" s="37"/>
      <c r="AT517" s="30"/>
      <c r="BE517" s="21" t="s">
        <v>10</v>
      </c>
      <c r="BF517" s="21" t="s">
        <v>10</v>
      </c>
      <c r="BG517" s="21" t="s">
        <v>10</v>
      </c>
      <c r="BI517" s="2" t="s">
        <v>9</v>
      </c>
      <c r="BJ517" s="2" t="s">
        <v>9</v>
      </c>
      <c r="BK517" s="2" t="s">
        <v>9</v>
      </c>
    </row>
    <row r="518" spans="1:66" x14ac:dyDescent="0.25">
      <c r="A518" s="50">
        <v>507</v>
      </c>
      <c r="B518" s="50"/>
      <c r="C518" s="50" t="str">
        <f t="shared" si="146"/>
        <v>313_2_1316</v>
      </c>
      <c r="D518" s="50">
        <v>1</v>
      </c>
      <c r="E518" s="51"/>
      <c r="F518" s="76" t="str">
        <f t="shared" si="145"/>
        <v>313_2</v>
      </c>
      <c r="G518" s="80">
        <v>313</v>
      </c>
      <c r="H518" s="52">
        <v>2</v>
      </c>
      <c r="I518" s="52">
        <v>1316</v>
      </c>
      <c r="J518" s="53">
        <v>1316</v>
      </c>
      <c r="K518" s="54">
        <v>1316</v>
      </c>
      <c r="L518" s="54">
        <v>1316</v>
      </c>
      <c r="M518" s="54"/>
      <c r="N518" s="54"/>
      <c r="O518" s="55"/>
      <c r="P518" s="55"/>
      <c r="Q518" s="55"/>
      <c r="R518" s="55"/>
      <c r="S518" s="52"/>
      <c r="T518" s="52">
        <v>1933</v>
      </c>
      <c r="U518" s="52">
        <v>105</v>
      </c>
      <c r="V518" s="52">
        <v>1977</v>
      </c>
      <c r="W518" s="52"/>
      <c r="X518" s="52"/>
      <c r="Y518" s="110" t="s">
        <v>64</v>
      </c>
      <c r="Z518" s="110" t="s">
        <v>64</v>
      </c>
      <c r="AA518" s="110" t="s">
        <v>65</v>
      </c>
      <c r="AB518" s="110" t="s">
        <v>68</v>
      </c>
      <c r="AC518" s="56">
        <v>274</v>
      </c>
      <c r="AD518" s="62" t="s">
        <v>73</v>
      </c>
      <c r="AE518" s="62" t="s">
        <v>73</v>
      </c>
      <c r="AF518" s="52"/>
      <c r="AG518" s="52"/>
      <c r="AH518" s="106"/>
      <c r="AI518" s="59" t="s">
        <v>75</v>
      </c>
      <c r="AJ518" s="69" t="s">
        <v>9</v>
      </c>
      <c r="AK518" s="34" t="s">
        <v>9</v>
      </c>
      <c r="AL518" s="26" t="s">
        <v>9</v>
      </c>
      <c r="AM518" s="39"/>
      <c r="AN518" s="115"/>
      <c r="AO518" s="26" t="s">
        <v>9</v>
      </c>
      <c r="AQ518" s="5"/>
      <c r="AS518" s="37"/>
      <c r="AT518" s="30"/>
      <c r="BE518" s="2" t="s">
        <v>9</v>
      </c>
      <c r="BF518" s="2" t="s">
        <v>9</v>
      </c>
      <c r="BG518" s="2" t="s">
        <v>9</v>
      </c>
      <c r="BI518" s="2" t="s">
        <v>9</v>
      </c>
      <c r="BJ518" s="2" t="s">
        <v>9</v>
      </c>
      <c r="BK518" s="2" t="s">
        <v>9</v>
      </c>
    </row>
    <row r="519" spans="1:66" x14ac:dyDescent="0.25">
      <c r="A519" s="50">
        <v>508</v>
      </c>
      <c r="B519" s="50"/>
      <c r="C519" s="50" t="str">
        <f t="shared" si="146"/>
        <v>313_3_7376</v>
      </c>
      <c r="D519" s="50">
        <v>1</v>
      </c>
      <c r="E519" s="51"/>
      <c r="F519" s="76" t="str">
        <f t="shared" si="145"/>
        <v>313_3</v>
      </c>
      <c r="G519" s="80">
        <v>313</v>
      </c>
      <c r="H519" s="52">
        <v>3</v>
      </c>
      <c r="I519" s="52">
        <v>7376</v>
      </c>
      <c r="J519" s="53">
        <v>7376</v>
      </c>
      <c r="K519" s="54">
        <v>7376</v>
      </c>
      <c r="L519" s="54">
        <v>7376</v>
      </c>
      <c r="M519" s="54"/>
      <c r="N519" s="54"/>
      <c r="O519" s="55"/>
      <c r="P519" s="55"/>
      <c r="Q519" s="55"/>
      <c r="R519" s="55"/>
      <c r="S519" s="52"/>
      <c r="T519" s="52">
        <v>1487</v>
      </c>
      <c r="U519" s="52">
        <v>76</v>
      </c>
      <c r="V519" s="52">
        <v>1477</v>
      </c>
      <c r="W519" s="52"/>
      <c r="X519" s="52"/>
      <c r="Y519" s="110" t="s">
        <v>64</v>
      </c>
      <c r="Z519" s="110" t="s">
        <v>66</v>
      </c>
      <c r="AA519" s="110" t="s">
        <v>65</v>
      </c>
      <c r="AB519" s="110" t="s">
        <v>68</v>
      </c>
      <c r="AC519" s="56">
        <v>201</v>
      </c>
      <c r="AD519" s="62" t="s">
        <v>73</v>
      </c>
      <c r="AE519" s="62" t="s">
        <v>73</v>
      </c>
      <c r="AF519" s="52"/>
      <c r="AG519" s="52"/>
      <c r="AH519" s="106"/>
      <c r="AI519" s="59" t="s">
        <v>75</v>
      </c>
      <c r="AJ519" s="69" t="s">
        <v>9</v>
      </c>
      <c r="AK519" s="34" t="s">
        <v>9</v>
      </c>
      <c r="AL519" s="26" t="s">
        <v>9</v>
      </c>
      <c r="AM519" s="39"/>
      <c r="AN519" s="115"/>
      <c r="AO519" s="26" t="s">
        <v>9</v>
      </c>
      <c r="AQ519" s="5"/>
      <c r="AS519" s="37"/>
      <c r="AT519" s="30"/>
      <c r="BE519" s="2" t="s">
        <v>9</v>
      </c>
      <c r="BF519" s="2" t="s">
        <v>9</v>
      </c>
      <c r="BG519" s="2" t="s">
        <v>9</v>
      </c>
      <c r="BI519" s="2" t="s">
        <v>9</v>
      </c>
      <c r="BJ519" s="2" t="s">
        <v>9</v>
      </c>
      <c r="BK519" s="2" t="s">
        <v>9</v>
      </c>
    </row>
    <row r="520" spans="1:66" x14ac:dyDescent="0.25">
      <c r="A520" s="50">
        <v>509</v>
      </c>
      <c r="B520" s="50"/>
      <c r="C520" s="50" t="str">
        <f t="shared" si="146"/>
        <v>313_4_4918</v>
      </c>
      <c r="D520" s="50">
        <v>1</v>
      </c>
      <c r="E520" s="51"/>
      <c r="F520" s="76" t="str">
        <f t="shared" si="145"/>
        <v>313_4</v>
      </c>
      <c r="G520" s="80">
        <v>313</v>
      </c>
      <c r="H520" s="52">
        <v>4</v>
      </c>
      <c r="I520" s="52">
        <v>4918</v>
      </c>
      <c r="J520" s="53">
        <v>4918</v>
      </c>
      <c r="K520" s="54">
        <v>4918</v>
      </c>
      <c r="L520" s="54">
        <v>4918</v>
      </c>
      <c r="M520" s="54"/>
      <c r="N520" s="54"/>
      <c r="O520" s="55"/>
      <c r="P520" s="55"/>
      <c r="Q520" s="55"/>
      <c r="R520" s="55"/>
      <c r="S520" s="52"/>
      <c r="T520" s="52">
        <v>1458</v>
      </c>
      <c r="U520" s="52">
        <v>112</v>
      </c>
      <c r="V520" s="52">
        <v>1444</v>
      </c>
      <c r="W520" s="52"/>
      <c r="X520" s="52"/>
      <c r="Y520" s="110" t="s">
        <v>64</v>
      </c>
      <c r="Z520" s="110" t="s">
        <v>64</v>
      </c>
      <c r="AA520" s="110" t="s">
        <v>65</v>
      </c>
      <c r="AB520" s="110" t="s">
        <v>65</v>
      </c>
      <c r="AC520" s="56">
        <v>270</v>
      </c>
      <c r="AD520" s="62" t="s">
        <v>73</v>
      </c>
      <c r="AE520" s="62" t="s">
        <v>73</v>
      </c>
      <c r="AF520" s="52"/>
      <c r="AG520" s="52"/>
      <c r="AH520" s="106"/>
      <c r="AI520" s="59" t="s">
        <v>75</v>
      </c>
      <c r="AJ520" s="69" t="s">
        <v>9</v>
      </c>
      <c r="AK520" s="34" t="s">
        <v>9</v>
      </c>
      <c r="AL520" s="26" t="s">
        <v>9</v>
      </c>
      <c r="AM520" s="39"/>
      <c r="AN520" s="115"/>
      <c r="AO520" s="26" t="s">
        <v>9</v>
      </c>
      <c r="AQ520" s="5"/>
      <c r="AS520" s="37"/>
      <c r="AT520" s="30"/>
      <c r="BE520" s="2" t="s">
        <v>9</v>
      </c>
      <c r="BF520" s="2" t="s">
        <v>9</v>
      </c>
      <c r="BG520" s="2" t="s">
        <v>9</v>
      </c>
      <c r="BI520" s="2" t="s">
        <v>9</v>
      </c>
      <c r="BJ520" s="2" t="s">
        <v>9</v>
      </c>
      <c r="BK520" s="2" t="s">
        <v>9</v>
      </c>
    </row>
    <row r="521" spans="1:66" x14ac:dyDescent="0.25">
      <c r="A521" s="50">
        <v>510</v>
      </c>
      <c r="B521" s="50"/>
      <c r="C521" s="50" t="str">
        <f t="shared" si="146"/>
        <v>313_5_3833</v>
      </c>
      <c r="D521" s="50">
        <v>1</v>
      </c>
      <c r="E521" s="51"/>
      <c r="F521" s="76" t="str">
        <f t="shared" si="145"/>
        <v>313_5</v>
      </c>
      <c r="G521" s="80">
        <v>313</v>
      </c>
      <c r="H521" s="52">
        <v>5</v>
      </c>
      <c r="I521" s="52">
        <v>3833</v>
      </c>
      <c r="J521" s="53">
        <v>3833</v>
      </c>
      <c r="K521" s="54">
        <v>3833</v>
      </c>
      <c r="L521" s="54">
        <v>3833</v>
      </c>
      <c r="M521" s="54"/>
      <c r="N521" s="54"/>
      <c r="O521" s="55"/>
      <c r="P521" s="55"/>
      <c r="Q521" s="55"/>
      <c r="R521" s="55"/>
      <c r="S521" s="52"/>
      <c r="T521" s="52">
        <v>1859</v>
      </c>
      <c r="U521" s="52">
        <v>179</v>
      </c>
      <c r="V521" s="52">
        <v>1835</v>
      </c>
      <c r="W521" s="52"/>
      <c r="X521" s="52"/>
      <c r="Y521" s="110" t="s">
        <v>64</v>
      </c>
      <c r="Z521" s="110" t="s">
        <v>64</v>
      </c>
      <c r="AA521" s="110" t="s">
        <v>65</v>
      </c>
      <c r="AB521" s="110" t="s">
        <v>65</v>
      </c>
      <c r="AC521" s="56">
        <v>650</v>
      </c>
      <c r="AD521" s="62" t="s">
        <v>73</v>
      </c>
      <c r="AE521" s="62" t="s">
        <v>73</v>
      </c>
      <c r="AF521" s="52"/>
      <c r="AG521" s="52"/>
      <c r="AH521" s="106"/>
      <c r="AI521" s="59" t="s">
        <v>75</v>
      </c>
      <c r="AJ521" s="69" t="s">
        <v>9</v>
      </c>
      <c r="AK521" s="34" t="s">
        <v>9</v>
      </c>
      <c r="AL521" s="26" t="s">
        <v>9</v>
      </c>
      <c r="AM521" s="39"/>
      <c r="AN521" s="115"/>
      <c r="AO521" s="26" t="s">
        <v>9</v>
      </c>
      <c r="AQ521" s="5"/>
      <c r="AS521" s="37"/>
      <c r="AT521" s="30"/>
      <c r="BE521" s="2" t="s">
        <v>9</v>
      </c>
      <c r="BF521" s="2" t="s">
        <v>9</v>
      </c>
      <c r="BG521" s="2" t="s">
        <v>9</v>
      </c>
      <c r="BI521" s="2" t="s">
        <v>9</v>
      </c>
      <c r="BJ521" s="2" t="s">
        <v>9</v>
      </c>
      <c r="BK521" s="2" t="s">
        <v>9</v>
      </c>
    </row>
    <row r="522" spans="1:66" x14ac:dyDescent="0.25">
      <c r="A522" s="50">
        <v>511</v>
      </c>
      <c r="B522" s="50"/>
      <c r="C522" s="50" t="str">
        <f t="shared" si="146"/>
        <v>314_1_5898</v>
      </c>
      <c r="D522" s="50">
        <v>1</v>
      </c>
      <c r="E522" s="51"/>
      <c r="F522" s="76" t="str">
        <f t="shared" si="145"/>
        <v>314_1</v>
      </c>
      <c r="G522" s="80">
        <v>314</v>
      </c>
      <c r="H522" s="52">
        <v>1</v>
      </c>
      <c r="I522" s="52">
        <v>5898</v>
      </c>
      <c r="J522" s="53">
        <v>5898</v>
      </c>
      <c r="K522" s="54">
        <v>5898</v>
      </c>
      <c r="L522" s="54">
        <v>5898</v>
      </c>
      <c r="M522" s="54"/>
      <c r="N522" s="54"/>
      <c r="O522" s="55"/>
      <c r="P522" s="55"/>
      <c r="Q522" s="55"/>
      <c r="R522" s="55"/>
      <c r="S522" s="52"/>
      <c r="T522" s="52">
        <v>2276</v>
      </c>
      <c r="U522" s="52">
        <v>57</v>
      </c>
      <c r="V522" s="52">
        <v>2071</v>
      </c>
      <c r="W522" s="52"/>
      <c r="X522" s="52"/>
      <c r="Y522" s="110" t="s">
        <v>66</v>
      </c>
      <c r="Z522" s="110" t="s">
        <v>66</v>
      </c>
      <c r="AA522" s="110" t="s">
        <v>65</v>
      </c>
      <c r="AB522" s="110" t="s">
        <v>65</v>
      </c>
      <c r="AC522" s="56">
        <v>200</v>
      </c>
      <c r="AD522" s="65" t="s">
        <v>73</v>
      </c>
      <c r="AE522" s="59"/>
      <c r="AF522" s="52"/>
      <c r="AG522" s="52"/>
      <c r="AH522" s="106"/>
      <c r="AI522" s="59" t="s">
        <v>75</v>
      </c>
      <c r="AJ522" s="69" t="s">
        <v>9</v>
      </c>
      <c r="AK522" s="34" t="s">
        <v>51</v>
      </c>
      <c r="AL522" s="26" t="s">
        <v>51</v>
      </c>
      <c r="AM522" s="39"/>
      <c r="AN522" s="115"/>
      <c r="AO522" s="26" t="s">
        <v>51</v>
      </c>
      <c r="AQ522" s="5"/>
      <c r="AS522" s="37"/>
      <c r="AT522" s="30"/>
      <c r="BE522" s="2" t="s">
        <v>9</v>
      </c>
      <c r="BF522" s="21" t="s">
        <v>10</v>
      </c>
      <c r="BG522" s="21" t="s">
        <v>10</v>
      </c>
      <c r="BI522" s="2" t="s">
        <v>9</v>
      </c>
      <c r="BJ522" s="21" t="s">
        <v>10</v>
      </c>
      <c r="BK522" s="21" t="s">
        <v>10</v>
      </c>
    </row>
    <row r="523" spans="1:66" x14ac:dyDescent="0.25">
      <c r="A523" s="50">
        <v>512</v>
      </c>
      <c r="B523" s="50"/>
      <c r="C523" s="50" t="str">
        <f t="shared" si="146"/>
        <v>314_2_9219</v>
      </c>
      <c r="D523" s="50">
        <v>1</v>
      </c>
      <c r="E523" s="51"/>
      <c r="F523" s="76" t="str">
        <f t="shared" si="145"/>
        <v>314_2</v>
      </c>
      <c r="G523" s="80">
        <v>314</v>
      </c>
      <c r="H523" s="52">
        <v>2</v>
      </c>
      <c r="I523" s="52">
        <v>9219</v>
      </c>
      <c r="J523" s="53">
        <v>9219</v>
      </c>
      <c r="K523" s="54">
        <v>9219</v>
      </c>
      <c r="L523" s="54">
        <v>9219</v>
      </c>
      <c r="M523" s="54"/>
      <c r="N523" s="54"/>
      <c r="O523" s="55"/>
      <c r="P523" s="55"/>
      <c r="Q523" s="55"/>
      <c r="R523" s="55"/>
      <c r="S523" s="52"/>
      <c r="T523" s="52">
        <v>1612</v>
      </c>
      <c r="U523" s="52">
        <v>77</v>
      </c>
      <c r="V523" s="52">
        <v>1527</v>
      </c>
      <c r="W523" s="52"/>
      <c r="X523" s="52"/>
      <c r="Y523" s="110" t="s">
        <v>66</v>
      </c>
      <c r="Z523" s="110" t="s">
        <v>66</v>
      </c>
      <c r="AA523" s="110" t="s">
        <v>65</v>
      </c>
      <c r="AB523" s="110" t="s">
        <v>65</v>
      </c>
      <c r="AC523" s="56">
        <v>135</v>
      </c>
      <c r="AD523" s="65" t="s">
        <v>73</v>
      </c>
      <c r="AE523" s="59"/>
      <c r="AF523" s="52"/>
      <c r="AG523" s="52"/>
      <c r="AH523" s="106"/>
      <c r="AI523" s="59" t="s">
        <v>75</v>
      </c>
      <c r="AJ523" s="69" t="s">
        <v>9</v>
      </c>
      <c r="AK523" s="34" t="s">
        <v>9</v>
      </c>
      <c r="AL523" s="26" t="s">
        <v>9</v>
      </c>
      <c r="AM523" s="39"/>
      <c r="AN523" s="115"/>
      <c r="AO523" s="26" t="s">
        <v>9</v>
      </c>
      <c r="AQ523" s="5"/>
      <c r="AS523" s="37"/>
      <c r="AT523" s="30"/>
      <c r="BE523" s="2" t="s">
        <v>9</v>
      </c>
      <c r="BF523" s="21" t="s">
        <v>10</v>
      </c>
      <c r="BG523" s="21" t="s">
        <v>10</v>
      </c>
      <c r="BI523" s="2" t="s">
        <v>9</v>
      </c>
      <c r="BJ523" s="21" t="s">
        <v>10</v>
      </c>
      <c r="BK523" s="21" t="s">
        <v>10</v>
      </c>
    </row>
    <row r="524" spans="1:66" x14ac:dyDescent="0.25">
      <c r="A524" s="50">
        <v>513</v>
      </c>
      <c r="B524" s="50"/>
      <c r="C524" s="50" t="str">
        <f t="shared" si="146"/>
        <v>314_3_5054</v>
      </c>
      <c r="D524" s="50">
        <v>1</v>
      </c>
      <c r="E524" s="51"/>
      <c r="F524" s="76" t="str">
        <f t="shared" ref="F524:F587" si="149">CONCATENATE(G524,"_",H524)</f>
        <v>314_3</v>
      </c>
      <c r="G524" s="80">
        <v>314</v>
      </c>
      <c r="H524" s="52">
        <v>3</v>
      </c>
      <c r="I524" s="52">
        <v>5054</v>
      </c>
      <c r="J524" s="53">
        <v>5054</v>
      </c>
      <c r="K524" s="54">
        <v>5054</v>
      </c>
      <c r="L524" s="54">
        <v>5054</v>
      </c>
      <c r="M524" s="54"/>
      <c r="N524" s="54"/>
      <c r="O524" s="55"/>
      <c r="P524" s="55"/>
      <c r="Q524" s="55"/>
      <c r="R524" s="55"/>
      <c r="S524" s="52"/>
      <c r="T524" s="52">
        <v>1476</v>
      </c>
      <c r="U524" s="52">
        <v>59</v>
      </c>
      <c r="V524" s="52">
        <v>1400</v>
      </c>
      <c r="W524" s="52"/>
      <c r="X524" s="52"/>
      <c r="Y524" s="110" t="s">
        <v>66</v>
      </c>
      <c r="Z524" s="110" t="s">
        <v>66</v>
      </c>
      <c r="AA524" s="110" t="s">
        <v>65</v>
      </c>
      <c r="AB524" s="110" t="s">
        <v>65</v>
      </c>
      <c r="AC524" s="56">
        <v>121</v>
      </c>
      <c r="AD524" s="65" t="s">
        <v>73</v>
      </c>
      <c r="AE524" s="59"/>
      <c r="AF524" s="52"/>
      <c r="AG524" s="52"/>
      <c r="AH524" s="106"/>
      <c r="AI524" s="59" t="s">
        <v>75</v>
      </c>
      <c r="AJ524" s="69" t="s">
        <v>9</v>
      </c>
      <c r="AK524" s="34" t="s">
        <v>9</v>
      </c>
      <c r="AL524" s="26" t="s">
        <v>9</v>
      </c>
      <c r="AM524" s="39"/>
      <c r="AN524" s="115"/>
      <c r="AO524" s="26" t="s">
        <v>9</v>
      </c>
      <c r="AQ524" s="5"/>
      <c r="AS524" s="37"/>
      <c r="AT524" s="30"/>
      <c r="BE524" s="2" t="s">
        <v>9</v>
      </c>
      <c r="BF524" s="21" t="s">
        <v>10</v>
      </c>
      <c r="BG524" s="21" t="s">
        <v>10</v>
      </c>
      <c r="BI524" s="2" t="s">
        <v>9</v>
      </c>
      <c r="BJ524" s="21" t="s">
        <v>10</v>
      </c>
      <c r="BK524" s="21" t="s">
        <v>10</v>
      </c>
    </row>
    <row r="525" spans="1:66" x14ac:dyDescent="0.25">
      <c r="A525" s="50">
        <v>514</v>
      </c>
      <c r="B525" s="50"/>
      <c r="C525" s="50" t="str">
        <f t="shared" ref="C525:C588" si="150">CONCATENATE(G525,"_",H525,"_",I525)</f>
        <v>314_4_1685</v>
      </c>
      <c r="D525" s="50">
        <v>1</v>
      </c>
      <c r="E525" s="51"/>
      <c r="F525" s="76" t="str">
        <f t="shared" si="149"/>
        <v>314_4</v>
      </c>
      <c r="G525" s="80">
        <v>314</v>
      </c>
      <c r="H525" s="52">
        <v>4</v>
      </c>
      <c r="I525" s="52">
        <v>1685</v>
      </c>
      <c r="J525" s="53">
        <v>1685</v>
      </c>
      <c r="K525" s="54">
        <v>1685</v>
      </c>
      <c r="L525" s="54">
        <v>1685</v>
      </c>
      <c r="M525" s="54"/>
      <c r="N525" s="54"/>
      <c r="O525" s="55"/>
      <c r="P525" s="55"/>
      <c r="Q525" s="55"/>
      <c r="R525" s="55"/>
      <c r="S525" s="52"/>
      <c r="T525" s="52">
        <v>1027</v>
      </c>
      <c r="U525" s="52">
        <v>51</v>
      </c>
      <c r="V525" s="52">
        <v>952</v>
      </c>
      <c r="W525" s="52"/>
      <c r="X525" s="52"/>
      <c r="Y525" s="110" t="s">
        <v>66</v>
      </c>
      <c r="Z525" s="110" t="s">
        <v>66</v>
      </c>
      <c r="AA525" s="110" t="s">
        <v>65</v>
      </c>
      <c r="AB525" s="110" t="s">
        <v>65</v>
      </c>
      <c r="AC525" s="56">
        <v>88</v>
      </c>
      <c r="AD525" s="65" t="s">
        <v>73</v>
      </c>
      <c r="AE525" s="59"/>
      <c r="AF525" s="52"/>
      <c r="AG525" s="52"/>
      <c r="AH525" s="106"/>
      <c r="AI525" s="59" t="s">
        <v>75</v>
      </c>
      <c r="AJ525" s="69" t="s">
        <v>9</v>
      </c>
      <c r="AK525" s="34" t="s">
        <v>9</v>
      </c>
      <c r="AL525" s="26" t="s">
        <v>9</v>
      </c>
      <c r="AM525" s="39"/>
      <c r="AN525" s="115"/>
      <c r="AO525" s="26" t="s">
        <v>9</v>
      </c>
      <c r="AQ525" s="5"/>
      <c r="AS525" s="37"/>
      <c r="AT525" s="30"/>
      <c r="BE525" s="2" t="s">
        <v>9</v>
      </c>
      <c r="BF525" s="21" t="s">
        <v>10</v>
      </c>
      <c r="BG525" s="21" t="s">
        <v>10</v>
      </c>
      <c r="BI525" s="2" t="s">
        <v>9</v>
      </c>
      <c r="BJ525" s="21" t="s">
        <v>10</v>
      </c>
      <c r="BK525" s="21" t="s">
        <v>10</v>
      </c>
    </row>
    <row r="526" spans="1:66" x14ac:dyDescent="0.25">
      <c r="A526" s="50">
        <v>515</v>
      </c>
      <c r="B526" s="50"/>
      <c r="C526" s="50" t="str">
        <f t="shared" si="150"/>
        <v>314_5_6367</v>
      </c>
      <c r="D526" s="50">
        <v>1</v>
      </c>
      <c r="E526" s="51"/>
      <c r="F526" s="76" t="str">
        <f t="shared" si="149"/>
        <v>314_5</v>
      </c>
      <c r="G526" s="80">
        <v>314</v>
      </c>
      <c r="H526" s="52">
        <v>5</v>
      </c>
      <c r="I526" s="52">
        <v>6367</v>
      </c>
      <c r="J526" s="53">
        <v>6367</v>
      </c>
      <c r="K526" s="54">
        <v>6367</v>
      </c>
      <c r="L526" s="54">
        <v>6367</v>
      </c>
      <c r="M526" s="54"/>
      <c r="N526" s="54"/>
      <c r="O526" s="55"/>
      <c r="P526" s="55"/>
      <c r="Q526" s="55"/>
      <c r="R526" s="55"/>
      <c r="S526" s="52"/>
      <c r="T526" s="52">
        <v>1069</v>
      </c>
      <c r="U526" s="52">
        <v>100</v>
      </c>
      <c r="V526" s="52">
        <v>911</v>
      </c>
      <c r="W526" s="52"/>
      <c r="X526" s="52"/>
      <c r="Y526" s="110"/>
      <c r="Z526" s="110" t="s">
        <v>66</v>
      </c>
      <c r="AA526" s="110"/>
      <c r="AB526" s="110" t="s">
        <v>65</v>
      </c>
      <c r="AC526" s="56">
        <v>90</v>
      </c>
      <c r="AD526" s="65" t="s">
        <v>73</v>
      </c>
      <c r="AE526" s="59"/>
      <c r="AF526" s="52"/>
      <c r="AG526" s="52"/>
      <c r="AH526" s="106"/>
      <c r="AI526" s="59" t="s">
        <v>75</v>
      </c>
      <c r="AJ526" s="69" t="s">
        <v>9</v>
      </c>
      <c r="AK526" s="34" t="s">
        <v>9</v>
      </c>
      <c r="AL526" s="26" t="s">
        <v>9</v>
      </c>
      <c r="AM526" s="39"/>
      <c r="AN526" s="115"/>
      <c r="AO526" s="26" t="s">
        <v>9</v>
      </c>
      <c r="AQ526" s="5"/>
      <c r="AS526" s="37"/>
      <c r="AT526" s="30"/>
      <c r="BE526" s="2" t="s">
        <v>37</v>
      </c>
      <c r="BF526" s="2" t="s">
        <v>37</v>
      </c>
      <c r="BG526" s="2" t="s">
        <v>37</v>
      </c>
      <c r="BI526" s="2" t="s">
        <v>9</v>
      </c>
      <c r="BJ526" s="21" t="s">
        <v>10</v>
      </c>
      <c r="BK526" s="21" t="s">
        <v>10</v>
      </c>
    </row>
    <row r="527" spans="1:66" x14ac:dyDescent="0.25">
      <c r="A527" s="50">
        <v>516</v>
      </c>
      <c r="B527" s="50"/>
      <c r="C527" s="50" t="str">
        <f t="shared" si="150"/>
        <v>314_6_3433</v>
      </c>
      <c r="D527" s="50">
        <v>1</v>
      </c>
      <c r="E527" s="51"/>
      <c r="F527" s="76" t="str">
        <f t="shared" si="149"/>
        <v>314_6</v>
      </c>
      <c r="G527" s="80">
        <v>314</v>
      </c>
      <c r="H527" s="52">
        <v>6</v>
      </c>
      <c r="I527" s="52">
        <v>3433</v>
      </c>
      <c r="J527" s="53">
        <v>3433</v>
      </c>
      <c r="K527" s="54">
        <v>3433</v>
      </c>
      <c r="L527" s="54">
        <v>3433</v>
      </c>
      <c r="M527" s="54"/>
      <c r="N527" s="54"/>
      <c r="O527" s="55"/>
      <c r="P527" s="55"/>
      <c r="Q527" s="55"/>
      <c r="R527" s="55"/>
      <c r="S527" s="52"/>
      <c r="T527" s="52">
        <v>1082</v>
      </c>
      <c r="U527" s="52">
        <v>116</v>
      </c>
      <c r="V527" s="52">
        <v>898</v>
      </c>
      <c r="W527" s="52"/>
      <c r="X527" s="52"/>
      <c r="Y527" s="110"/>
      <c r="Z527" s="110" t="s">
        <v>66</v>
      </c>
      <c r="AA527" s="110"/>
      <c r="AB527" s="110" t="s">
        <v>65</v>
      </c>
      <c r="AC527" s="56">
        <v>78</v>
      </c>
      <c r="AD527" s="65" t="s">
        <v>73</v>
      </c>
      <c r="AE527" s="59"/>
      <c r="AF527" s="52"/>
      <c r="AG527" s="52"/>
      <c r="AH527" s="106"/>
      <c r="AI527" s="59" t="s">
        <v>75</v>
      </c>
      <c r="AJ527" s="69" t="s">
        <v>9</v>
      </c>
      <c r="AK527" s="34" t="s">
        <v>9</v>
      </c>
      <c r="AL527" s="26" t="s">
        <v>9</v>
      </c>
      <c r="AM527" s="39"/>
      <c r="AN527" s="115"/>
      <c r="AO527" s="26" t="s">
        <v>9</v>
      </c>
      <c r="AQ527" s="5"/>
      <c r="AS527" s="37"/>
      <c r="AT527" s="30"/>
      <c r="BE527" s="2" t="s">
        <v>37</v>
      </c>
      <c r="BF527" s="2" t="s">
        <v>37</v>
      </c>
      <c r="BG527" s="2" t="s">
        <v>37</v>
      </c>
      <c r="BI527" s="2" t="s">
        <v>9</v>
      </c>
      <c r="BJ527" s="21" t="s">
        <v>10</v>
      </c>
      <c r="BK527" s="21" t="s">
        <v>10</v>
      </c>
    </row>
    <row r="528" spans="1:66" x14ac:dyDescent="0.25">
      <c r="A528" s="50">
        <v>517</v>
      </c>
      <c r="B528" s="50"/>
      <c r="C528" s="50" t="str">
        <f t="shared" si="150"/>
        <v>314_7_5145</v>
      </c>
      <c r="D528" s="50">
        <v>1</v>
      </c>
      <c r="E528" s="51"/>
      <c r="F528" s="76" t="str">
        <f t="shared" si="149"/>
        <v>314_7</v>
      </c>
      <c r="G528" s="80">
        <v>314</v>
      </c>
      <c r="H528" s="52">
        <v>7</v>
      </c>
      <c r="I528" s="52">
        <v>5145</v>
      </c>
      <c r="J528" s="53">
        <v>5145</v>
      </c>
      <c r="K528" s="54">
        <v>5145</v>
      </c>
      <c r="L528" s="54">
        <v>5145</v>
      </c>
      <c r="M528" s="54"/>
      <c r="N528" s="54"/>
      <c r="O528" s="55"/>
      <c r="P528" s="55"/>
      <c r="Q528" s="55"/>
      <c r="R528" s="55"/>
      <c r="S528" s="52"/>
      <c r="T528" s="52">
        <v>1130</v>
      </c>
      <c r="U528" s="52">
        <v>111</v>
      </c>
      <c r="V528" s="52">
        <v>1006</v>
      </c>
      <c r="W528" s="52"/>
      <c r="X528" s="52"/>
      <c r="Y528" s="110"/>
      <c r="Z528" s="110" t="s">
        <v>66</v>
      </c>
      <c r="AA528" s="110"/>
      <c r="AB528" s="110" t="s">
        <v>65</v>
      </c>
      <c r="AC528" s="56">
        <v>98</v>
      </c>
      <c r="AD528" s="65" t="s">
        <v>73</v>
      </c>
      <c r="AE528" s="59"/>
      <c r="AF528" s="52"/>
      <c r="AG528" s="52"/>
      <c r="AH528" s="106"/>
      <c r="AI528" s="59" t="s">
        <v>75</v>
      </c>
      <c r="AJ528" s="69" t="s">
        <v>9</v>
      </c>
      <c r="AK528" s="34" t="s">
        <v>9</v>
      </c>
      <c r="AL528" s="26" t="s">
        <v>9</v>
      </c>
      <c r="AM528" s="39"/>
      <c r="AN528" s="115"/>
      <c r="AO528" s="26" t="s">
        <v>9</v>
      </c>
      <c r="AQ528" s="5"/>
      <c r="AS528" s="37"/>
      <c r="AT528" s="30"/>
      <c r="BE528" s="2" t="s">
        <v>37</v>
      </c>
      <c r="BF528" s="2" t="s">
        <v>37</v>
      </c>
      <c r="BG528" s="2" t="s">
        <v>37</v>
      </c>
      <c r="BI528" s="2" t="s">
        <v>9</v>
      </c>
      <c r="BJ528" s="21" t="s">
        <v>10</v>
      </c>
      <c r="BK528" s="21" t="s">
        <v>10</v>
      </c>
    </row>
    <row r="529" spans="1:66" x14ac:dyDescent="0.25">
      <c r="A529" s="50">
        <v>518</v>
      </c>
      <c r="B529" s="50"/>
      <c r="C529" s="50" t="str">
        <f t="shared" si="150"/>
        <v>314_8_3972</v>
      </c>
      <c r="D529" s="50">
        <v>1</v>
      </c>
      <c r="E529" s="51"/>
      <c r="F529" s="76" t="str">
        <f t="shared" si="149"/>
        <v>314_8</v>
      </c>
      <c r="G529" s="80">
        <v>314</v>
      </c>
      <c r="H529" s="52">
        <v>8</v>
      </c>
      <c r="I529" s="52">
        <v>3972</v>
      </c>
      <c r="J529" s="53">
        <v>3972</v>
      </c>
      <c r="K529" s="54">
        <v>3972</v>
      </c>
      <c r="L529" s="54">
        <v>3972</v>
      </c>
      <c r="M529" s="54"/>
      <c r="N529" s="54"/>
      <c r="O529" s="55"/>
      <c r="P529" s="55"/>
      <c r="Q529" s="55"/>
      <c r="R529" s="55"/>
      <c r="S529" s="52"/>
      <c r="T529" s="52">
        <v>1204</v>
      </c>
      <c r="U529" s="52">
        <v>104</v>
      </c>
      <c r="V529" s="52">
        <v>1171</v>
      </c>
      <c r="W529" s="52"/>
      <c r="X529" s="52"/>
      <c r="Y529" s="110"/>
      <c r="Z529" s="110" t="s">
        <v>66</v>
      </c>
      <c r="AA529" s="110"/>
      <c r="AB529" s="110" t="s">
        <v>65</v>
      </c>
      <c r="AC529" s="56">
        <v>99</v>
      </c>
      <c r="AD529" s="65" t="s">
        <v>73</v>
      </c>
      <c r="AE529" s="59"/>
      <c r="AF529" s="52"/>
      <c r="AG529" s="52"/>
      <c r="AH529" s="106"/>
      <c r="AI529" s="59" t="s">
        <v>75</v>
      </c>
      <c r="AJ529" s="69" t="s">
        <v>9</v>
      </c>
      <c r="AK529" s="34" t="s">
        <v>9</v>
      </c>
      <c r="AL529" s="26" t="s">
        <v>9</v>
      </c>
      <c r="AM529" s="39"/>
      <c r="AN529" s="115"/>
      <c r="AO529" s="26" t="s">
        <v>9</v>
      </c>
      <c r="AQ529" s="5"/>
      <c r="AS529" s="37"/>
      <c r="AT529" s="30"/>
      <c r="BE529" s="2" t="s">
        <v>37</v>
      </c>
      <c r="BF529" s="2" t="s">
        <v>37</v>
      </c>
      <c r="BG529" s="2" t="s">
        <v>37</v>
      </c>
      <c r="BI529" s="2" t="s">
        <v>9</v>
      </c>
      <c r="BJ529" s="21" t="s">
        <v>10</v>
      </c>
      <c r="BK529" s="21" t="s">
        <v>10</v>
      </c>
    </row>
    <row r="530" spans="1:66" x14ac:dyDescent="0.25">
      <c r="A530" s="50">
        <v>519</v>
      </c>
      <c r="B530" s="50">
        <v>445</v>
      </c>
      <c r="C530" s="50" t="str">
        <f t="shared" si="150"/>
        <v>317_1_2930</v>
      </c>
      <c r="D530" s="50">
        <v>1</v>
      </c>
      <c r="E530" s="51">
        <f>G530*10000+H530</f>
        <v>3170001</v>
      </c>
      <c r="F530" s="76" t="str">
        <f t="shared" si="149"/>
        <v>317_1</v>
      </c>
      <c r="G530" s="80">
        <v>317</v>
      </c>
      <c r="H530" s="52">
        <v>1</v>
      </c>
      <c r="I530" s="52">
        <v>2930</v>
      </c>
      <c r="J530" s="53" t="str">
        <f>IF(F530=K530,"ok","huom!")</f>
        <v>ok</v>
      </c>
      <c r="K530" s="54" t="str">
        <f>CONCATENATE(L530,"_",M530)</f>
        <v>317_1</v>
      </c>
      <c r="L530" s="54">
        <v>317</v>
      </c>
      <c r="M530" s="54">
        <v>1</v>
      </c>
      <c r="N530" s="54">
        <v>2904</v>
      </c>
      <c r="O530" s="55">
        <v>216</v>
      </c>
      <c r="P530" s="55">
        <v>41</v>
      </c>
      <c r="Q530" s="55">
        <v>89</v>
      </c>
      <c r="R530" s="55">
        <v>16</v>
      </c>
      <c r="S530" s="52">
        <v>0</v>
      </c>
      <c r="T530" s="56">
        <v>2527</v>
      </c>
      <c r="U530" s="56">
        <v>167</v>
      </c>
      <c r="V530" s="56">
        <v>2638</v>
      </c>
      <c r="W530" s="56">
        <v>216</v>
      </c>
      <c r="X530" s="57">
        <v>0.41</v>
      </c>
      <c r="Y530" s="109"/>
      <c r="Z530" s="109"/>
      <c r="AA530" s="109"/>
      <c r="AB530" s="109"/>
      <c r="AC530" s="56">
        <v>566</v>
      </c>
      <c r="AD530" s="61" t="s">
        <v>34</v>
      </c>
      <c r="AE530" s="52" t="s">
        <v>35</v>
      </c>
      <c r="AF530" s="52" t="s">
        <v>36</v>
      </c>
      <c r="AG530" s="52" t="s">
        <v>36</v>
      </c>
      <c r="AH530" s="106"/>
      <c r="AI530" s="59"/>
      <c r="AJ530" s="68" t="s">
        <v>9</v>
      </c>
      <c r="AK530" t="s">
        <v>10</v>
      </c>
      <c r="AL530" s="30" t="s">
        <v>51</v>
      </c>
      <c r="AM530" s="39"/>
      <c r="AN530" s="115" t="s">
        <v>51</v>
      </c>
      <c r="AO530" s="30"/>
      <c r="AQ530" s="5"/>
      <c r="AS530" s="37"/>
      <c r="AT530" s="30" t="s">
        <v>51</v>
      </c>
      <c r="AV530" t="str">
        <f>IF(X530="ei mallia","ei mallia",IF(X530&gt;0.599999,IF(W530&gt;999,"punainen",IF(AC530&gt;99,"punainen",IF(AD530="osa seud. yht","punainen","musta"))),"musta"))</f>
        <v>musta</v>
      </c>
      <c r="AW530" t="str">
        <f>IF(X530="ei mallia","ei mallia",IF(X530&gt;0.399999,IF(W530&gt;1999,"punainen",IF(AC530&gt;499,"punainen",IF(AE530="osa seud. yht","punainen","musta"))),"musta"))</f>
        <v>punainen</v>
      </c>
      <c r="AX530" t="str">
        <f>IF(X530="ei mallia","ei mallia",IF(AY530&gt;20,"punainen","musta"))</f>
        <v>musta</v>
      </c>
      <c r="AY530" s="31">
        <f>SUM(AZ530:BC530)</f>
        <v>12</v>
      </c>
      <c r="AZ530" s="31">
        <f>IF(X530&gt;0.59999,10,IF(X530&gt;0.39999,1,0))</f>
        <v>1</v>
      </c>
      <c r="BA530" s="31">
        <f>IF(W530&gt;1999,10,IF(W530&gt;999,1,0))</f>
        <v>0</v>
      </c>
      <c r="BB530" s="31">
        <f>IF(AC530&gt;499,10,IF(AC530&gt;99,1,0))</f>
        <v>10</v>
      </c>
      <c r="BC530" s="31">
        <f>IF(AE530="osa seud. yht",10,IF(AD530="osa seud. yht",1,0))</f>
        <v>1</v>
      </c>
      <c r="BM530" s="32" t="s">
        <v>34</v>
      </c>
      <c r="BN530" s="2" t="s">
        <v>35</v>
      </c>
    </row>
    <row r="531" spans="1:66" x14ac:dyDescent="0.25">
      <c r="A531" s="50">
        <v>520</v>
      </c>
      <c r="B531" s="50">
        <v>446</v>
      </c>
      <c r="C531" s="50" t="str">
        <f t="shared" si="150"/>
        <v>317_2_6540</v>
      </c>
      <c r="D531" s="50">
        <v>1</v>
      </c>
      <c r="E531" s="51">
        <f>G531*10000+H531</f>
        <v>3170002</v>
      </c>
      <c r="F531" s="76" t="str">
        <f t="shared" si="149"/>
        <v>317_2</v>
      </c>
      <c r="G531" s="80">
        <v>317</v>
      </c>
      <c r="H531" s="52">
        <v>2</v>
      </c>
      <c r="I531" s="52">
        <v>6540</v>
      </c>
      <c r="J531" s="53" t="str">
        <f>IF(F531=K531,"ok","huom!")</f>
        <v>ok</v>
      </c>
      <c r="K531" s="54" t="str">
        <f>CONCATENATE(L531,"_",M531)</f>
        <v>317_2</v>
      </c>
      <c r="L531" s="54">
        <v>317</v>
      </c>
      <c r="M531" s="54">
        <v>2</v>
      </c>
      <c r="N531" s="54">
        <v>10478</v>
      </c>
      <c r="O531" s="55">
        <v>282</v>
      </c>
      <c r="P531" s="55">
        <v>53</v>
      </c>
      <c r="Q531" s="55">
        <v>83</v>
      </c>
      <c r="R531" s="55">
        <v>15</v>
      </c>
      <c r="S531" s="52">
        <v>0</v>
      </c>
      <c r="T531" s="56">
        <v>1195</v>
      </c>
      <c r="U531" s="56">
        <v>54</v>
      </c>
      <c r="V531" s="56">
        <v>1186</v>
      </c>
      <c r="W531" s="56">
        <v>282</v>
      </c>
      <c r="X531" s="57">
        <v>0.53</v>
      </c>
      <c r="Y531" s="109"/>
      <c r="Z531" s="109"/>
      <c r="AA531" s="109"/>
      <c r="AB531" s="109"/>
      <c r="AC531" s="56">
        <v>162</v>
      </c>
      <c r="AD531" s="61" t="s">
        <v>34</v>
      </c>
      <c r="AE531" s="52" t="s">
        <v>35</v>
      </c>
      <c r="AF531" s="52" t="s">
        <v>35</v>
      </c>
      <c r="AG531" s="52"/>
      <c r="AH531" s="106"/>
      <c r="AI531" s="59"/>
      <c r="AJ531" s="68" t="s">
        <v>9</v>
      </c>
      <c r="AK531" t="s">
        <v>9</v>
      </c>
      <c r="AL531" s="30" t="s">
        <v>51</v>
      </c>
      <c r="AM531" s="39"/>
      <c r="AN531" s="115" t="s">
        <v>51</v>
      </c>
      <c r="AO531" s="30"/>
      <c r="AQ531" s="5"/>
      <c r="AS531" s="37"/>
      <c r="AT531" s="30" t="s">
        <v>51</v>
      </c>
      <c r="AV531" t="str">
        <f>IF(X531="ei mallia","ei mallia",IF(X531&gt;0.599999,IF(W531&gt;999,"punainen",IF(AC531&gt;99,"punainen",IF(AD531="osa seud. yht","punainen","musta"))),"musta"))</f>
        <v>musta</v>
      </c>
      <c r="AW531" t="str">
        <f>IF(X531="ei mallia","ei mallia",IF(X531&gt;0.399999,IF(W531&gt;1999,"punainen",IF(AC531&gt;499,"punainen",IF(AE531="osa seud. yht","punainen","musta"))),"musta"))</f>
        <v>musta</v>
      </c>
      <c r="AX531" t="str">
        <f>IF(X531="ei mallia","ei mallia",IF(AY531&gt;20,"punainen","musta"))</f>
        <v>musta</v>
      </c>
      <c r="AY531" s="31">
        <f>SUM(AZ531:BC531)</f>
        <v>3</v>
      </c>
      <c r="AZ531" s="31">
        <f>IF(X531&gt;0.59999,10,IF(X531&gt;0.39999,1,0))</f>
        <v>1</v>
      </c>
      <c r="BA531" s="31">
        <f>IF(W531&gt;1999,10,IF(W531&gt;999,1,0))</f>
        <v>0</v>
      </c>
      <c r="BB531" s="31">
        <f>IF(AC531&gt;499,10,IF(AC531&gt;99,1,0))</f>
        <v>1</v>
      </c>
      <c r="BC531" s="31">
        <f>IF(AE531="osa seud. yht",10,IF(AD531="osa seud. yht",1,0))</f>
        <v>1</v>
      </c>
      <c r="BM531" s="32" t="s">
        <v>34</v>
      </c>
      <c r="BN531" s="2" t="s">
        <v>35</v>
      </c>
    </row>
    <row r="532" spans="1:66" x14ac:dyDescent="0.25">
      <c r="A532" s="50">
        <v>521</v>
      </c>
      <c r="B532" s="50"/>
      <c r="C532" s="50" t="str">
        <f t="shared" si="150"/>
        <v>317_3_5581</v>
      </c>
      <c r="D532" s="50">
        <v>1</v>
      </c>
      <c r="E532" s="51"/>
      <c r="F532" s="76" t="str">
        <f t="shared" si="149"/>
        <v>317_3</v>
      </c>
      <c r="G532" s="80">
        <v>317</v>
      </c>
      <c r="H532" s="52">
        <v>3</v>
      </c>
      <c r="I532" s="52">
        <v>5581</v>
      </c>
      <c r="J532" s="53">
        <v>5581</v>
      </c>
      <c r="K532" s="54">
        <v>5581</v>
      </c>
      <c r="L532" s="54">
        <v>5581</v>
      </c>
      <c r="M532" s="54"/>
      <c r="N532" s="54"/>
      <c r="O532" s="55"/>
      <c r="P532" s="55"/>
      <c r="Q532" s="55"/>
      <c r="R532" s="55"/>
      <c r="S532" s="52"/>
      <c r="T532" s="52">
        <v>745</v>
      </c>
      <c r="U532" s="52">
        <v>61</v>
      </c>
      <c r="V532" s="52">
        <v>669</v>
      </c>
      <c r="W532" s="52"/>
      <c r="X532" s="52"/>
      <c r="Y532" s="110" t="s">
        <v>66</v>
      </c>
      <c r="Z532" s="110" t="s">
        <v>66</v>
      </c>
      <c r="AA532" s="110" t="s">
        <v>65</v>
      </c>
      <c r="AB532" s="110" t="s">
        <v>65</v>
      </c>
      <c r="AC532" s="56">
        <v>51</v>
      </c>
      <c r="AD532" s="62" t="s">
        <v>73</v>
      </c>
      <c r="AE532" s="62" t="s">
        <v>73</v>
      </c>
      <c r="AF532" s="52"/>
      <c r="AG532" s="52"/>
      <c r="AH532" s="106"/>
      <c r="AI532" s="59" t="s">
        <v>79</v>
      </c>
      <c r="AJ532" s="69" t="s">
        <v>9</v>
      </c>
      <c r="AK532" s="34" t="s">
        <v>9</v>
      </c>
      <c r="AL532" s="26" t="s">
        <v>9</v>
      </c>
      <c r="AM532" s="39"/>
      <c r="AN532" s="115"/>
      <c r="AO532" s="26" t="s">
        <v>9</v>
      </c>
      <c r="AQ532" s="5"/>
      <c r="AS532" s="37"/>
      <c r="AT532" s="30"/>
      <c r="BE532" s="2" t="s">
        <v>9</v>
      </c>
      <c r="BF532" s="2" t="s">
        <v>9</v>
      </c>
      <c r="BG532" s="21" t="s">
        <v>10</v>
      </c>
      <c r="BI532" s="2" t="s">
        <v>9</v>
      </c>
      <c r="BJ532" s="2" t="s">
        <v>9</v>
      </c>
      <c r="BK532" s="2" t="s">
        <v>9</v>
      </c>
    </row>
    <row r="533" spans="1:66" x14ac:dyDescent="0.25">
      <c r="A533" s="50">
        <v>522</v>
      </c>
      <c r="B533" s="50"/>
      <c r="C533" s="50" t="str">
        <f t="shared" si="150"/>
        <v>317_4_8304</v>
      </c>
      <c r="D533" s="50">
        <v>1</v>
      </c>
      <c r="E533" s="51"/>
      <c r="F533" s="76" t="str">
        <f t="shared" si="149"/>
        <v>317_4</v>
      </c>
      <c r="G533" s="80">
        <v>317</v>
      </c>
      <c r="H533" s="52">
        <v>4</v>
      </c>
      <c r="I533" s="52">
        <v>8304</v>
      </c>
      <c r="J533" s="53">
        <v>8304</v>
      </c>
      <c r="K533" s="54">
        <v>8304</v>
      </c>
      <c r="L533" s="54">
        <v>8304</v>
      </c>
      <c r="M533" s="54"/>
      <c r="N533" s="54"/>
      <c r="O533" s="55"/>
      <c r="P533" s="55"/>
      <c r="Q533" s="55"/>
      <c r="R533" s="55"/>
      <c r="S533" s="52"/>
      <c r="T533" s="52">
        <v>647</v>
      </c>
      <c r="U533" s="52">
        <v>35</v>
      </c>
      <c r="V533" s="52">
        <v>614</v>
      </c>
      <c r="W533" s="52"/>
      <c r="X533" s="52"/>
      <c r="Y533" s="110" t="s">
        <v>66</v>
      </c>
      <c r="Z533" s="110" t="s">
        <v>66</v>
      </c>
      <c r="AA533" s="110" t="s">
        <v>65</v>
      </c>
      <c r="AB533" s="110" t="s">
        <v>65</v>
      </c>
      <c r="AC533" s="56">
        <v>77</v>
      </c>
      <c r="AD533" s="62" t="s">
        <v>73</v>
      </c>
      <c r="AE533" s="62" t="s">
        <v>73</v>
      </c>
      <c r="AF533" s="52"/>
      <c r="AG533" s="52"/>
      <c r="AH533" s="106"/>
      <c r="AI533" s="59" t="s">
        <v>79</v>
      </c>
      <c r="AJ533" s="69" t="s">
        <v>9</v>
      </c>
      <c r="AK533" s="34" t="s">
        <v>9</v>
      </c>
      <c r="AL533" s="26" t="s">
        <v>9</v>
      </c>
      <c r="AM533" s="39"/>
      <c r="AN533" s="115"/>
      <c r="AO533" s="26" t="s">
        <v>9</v>
      </c>
      <c r="AQ533" s="5"/>
      <c r="AS533" s="37"/>
      <c r="AT533" s="30"/>
      <c r="BE533" s="2" t="s">
        <v>9</v>
      </c>
      <c r="BF533" s="2" t="s">
        <v>9</v>
      </c>
      <c r="BG533" s="21" t="s">
        <v>10</v>
      </c>
      <c r="BI533" s="2" t="s">
        <v>9</v>
      </c>
      <c r="BJ533" s="2" t="s">
        <v>9</v>
      </c>
      <c r="BK533" s="2" t="s">
        <v>9</v>
      </c>
    </row>
    <row r="534" spans="1:66" x14ac:dyDescent="0.25">
      <c r="A534" s="50">
        <v>523</v>
      </c>
      <c r="B534" s="50"/>
      <c r="C534" s="50" t="str">
        <f t="shared" si="150"/>
        <v>317_5_2082</v>
      </c>
      <c r="D534" s="50">
        <v>1</v>
      </c>
      <c r="E534" s="51"/>
      <c r="F534" s="76" t="str">
        <f t="shared" si="149"/>
        <v>317_5</v>
      </c>
      <c r="G534" s="80">
        <v>317</v>
      </c>
      <c r="H534" s="52">
        <v>5</v>
      </c>
      <c r="I534" s="52">
        <v>2082</v>
      </c>
      <c r="J534" s="53">
        <v>2082</v>
      </c>
      <c r="K534" s="54">
        <v>2082</v>
      </c>
      <c r="L534" s="54">
        <v>2082</v>
      </c>
      <c r="M534" s="54"/>
      <c r="N534" s="54"/>
      <c r="O534" s="55"/>
      <c r="P534" s="55"/>
      <c r="Q534" s="55"/>
      <c r="R534" s="55"/>
      <c r="S534" s="52"/>
      <c r="T534" s="52">
        <v>647</v>
      </c>
      <c r="U534" s="52">
        <v>35</v>
      </c>
      <c r="V534" s="52">
        <v>614</v>
      </c>
      <c r="W534" s="52"/>
      <c r="X534" s="52"/>
      <c r="Y534" s="110" t="s">
        <v>66</v>
      </c>
      <c r="Z534" s="110" t="s">
        <v>66</v>
      </c>
      <c r="AA534" s="110" t="s">
        <v>65</v>
      </c>
      <c r="AB534" s="110" t="s">
        <v>65</v>
      </c>
      <c r="AC534" s="56">
        <v>97</v>
      </c>
      <c r="AD534" s="62" t="s">
        <v>73</v>
      </c>
      <c r="AE534" s="62" t="s">
        <v>73</v>
      </c>
      <c r="AF534" s="52"/>
      <c r="AG534" s="52"/>
      <c r="AH534" s="106"/>
      <c r="AI534" s="59" t="s">
        <v>79</v>
      </c>
      <c r="AJ534" s="69" t="s">
        <v>9</v>
      </c>
      <c r="AK534" s="34" t="s">
        <v>9</v>
      </c>
      <c r="AL534" s="26" t="s">
        <v>9</v>
      </c>
      <c r="AM534" s="39"/>
      <c r="AN534" s="115"/>
      <c r="AO534" s="26" t="s">
        <v>9</v>
      </c>
      <c r="AQ534" s="5"/>
      <c r="AS534" s="37"/>
      <c r="AT534" s="30"/>
      <c r="BE534" s="2" t="s">
        <v>9</v>
      </c>
      <c r="BF534" s="2" t="s">
        <v>9</v>
      </c>
      <c r="BG534" s="21" t="s">
        <v>10</v>
      </c>
      <c r="BI534" s="2" t="s">
        <v>9</v>
      </c>
      <c r="BJ534" s="2" t="s">
        <v>9</v>
      </c>
      <c r="BK534" s="2" t="s">
        <v>9</v>
      </c>
    </row>
    <row r="535" spans="1:66" x14ac:dyDescent="0.25">
      <c r="A535" s="50">
        <v>524</v>
      </c>
      <c r="B535" s="50"/>
      <c r="C535" s="50" t="str">
        <f t="shared" si="150"/>
        <v>317_7_5006</v>
      </c>
      <c r="D535" s="50">
        <v>1</v>
      </c>
      <c r="E535" s="51"/>
      <c r="F535" s="76" t="str">
        <f t="shared" si="149"/>
        <v>317_7</v>
      </c>
      <c r="G535" s="80">
        <v>317</v>
      </c>
      <c r="H535" s="52">
        <v>7</v>
      </c>
      <c r="I535" s="52">
        <v>5006</v>
      </c>
      <c r="J535" s="53">
        <v>5006</v>
      </c>
      <c r="K535" s="54">
        <v>5006</v>
      </c>
      <c r="L535" s="54">
        <v>5006</v>
      </c>
      <c r="M535" s="54"/>
      <c r="N535" s="54"/>
      <c r="O535" s="55"/>
      <c r="P535" s="55"/>
      <c r="Q535" s="55"/>
      <c r="R535" s="55"/>
      <c r="S535" s="52"/>
      <c r="T535" s="52">
        <v>1185</v>
      </c>
      <c r="U535" s="52">
        <v>92</v>
      </c>
      <c r="V535" s="52">
        <v>1164</v>
      </c>
      <c r="W535" s="52"/>
      <c r="X535" s="52"/>
      <c r="Y535" s="110" t="s">
        <v>66</v>
      </c>
      <c r="Z535" s="110" t="s">
        <v>66</v>
      </c>
      <c r="AA535" s="110" t="s">
        <v>65</v>
      </c>
      <c r="AB535" s="110" t="s">
        <v>68</v>
      </c>
      <c r="AC535" s="56">
        <v>160</v>
      </c>
      <c r="AD535" s="62" t="s">
        <v>73</v>
      </c>
      <c r="AE535" s="62" t="s">
        <v>73</v>
      </c>
      <c r="AF535" s="52"/>
      <c r="AG535" s="52"/>
      <c r="AH535" s="106"/>
      <c r="AI535" s="59" t="s">
        <v>75</v>
      </c>
      <c r="AJ535" s="69" t="s">
        <v>9</v>
      </c>
      <c r="AK535" s="34" t="s">
        <v>9</v>
      </c>
      <c r="AL535" s="26" t="s">
        <v>9</v>
      </c>
      <c r="AM535" s="39"/>
      <c r="AN535" s="115"/>
      <c r="AO535" s="26" t="s">
        <v>9</v>
      </c>
      <c r="AQ535" s="5"/>
      <c r="AS535" s="37"/>
      <c r="AT535" s="30"/>
      <c r="BE535" s="2" t="s">
        <v>9</v>
      </c>
      <c r="BF535" s="2" t="s">
        <v>9</v>
      </c>
      <c r="BG535" s="2" t="s">
        <v>9</v>
      </c>
      <c r="BI535" s="2" t="s">
        <v>9</v>
      </c>
      <c r="BJ535" s="2" t="s">
        <v>9</v>
      </c>
      <c r="BK535" s="2" t="s">
        <v>9</v>
      </c>
    </row>
    <row r="536" spans="1:66" x14ac:dyDescent="0.25">
      <c r="A536" s="50">
        <v>525</v>
      </c>
      <c r="B536" s="50"/>
      <c r="C536" s="50" t="str">
        <f t="shared" si="150"/>
        <v>317_8_2733</v>
      </c>
      <c r="D536" s="50">
        <v>1</v>
      </c>
      <c r="E536" s="51"/>
      <c r="F536" s="76" t="str">
        <f t="shared" si="149"/>
        <v>317_8</v>
      </c>
      <c r="G536" s="80">
        <v>317</v>
      </c>
      <c r="H536" s="52">
        <v>8</v>
      </c>
      <c r="I536" s="52">
        <v>2733</v>
      </c>
      <c r="J536" s="53">
        <v>2733</v>
      </c>
      <c r="K536" s="54">
        <v>2733</v>
      </c>
      <c r="L536" s="54">
        <v>2733</v>
      </c>
      <c r="M536" s="54"/>
      <c r="N536" s="54"/>
      <c r="O536" s="55"/>
      <c r="P536" s="55"/>
      <c r="Q536" s="55"/>
      <c r="R536" s="55"/>
      <c r="S536" s="52"/>
      <c r="T536" s="52">
        <v>1290</v>
      </c>
      <c r="U536" s="52">
        <v>81</v>
      </c>
      <c r="V536" s="52">
        <v>1299</v>
      </c>
      <c r="W536" s="52"/>
      <c r="X536" s="52"/>
      <c r="Y536" s="110" t="s">
        <v>64</v>
      </c>
      <c r="Z536" s="110" t="s">
        <v>66</v>
      </c>
      <c r="AA536" s="110" t="s">
        <v>68</v>
      </c>
      <c r="AB536" s="110" t="s">
        <v>68</v>
      </c>
      <c r="AC536" s="56">
        <v>174</v>
      </c>
      <c r="AD536" s="62" t="s">
        <v>73</v>
      </c>
      <c r="AE536" s="62" t="s">
        <v>73</v>
      </c>
      <c r="AF536" s="52"/>
      <c r="AG536" s="52"/>
      <c r="AH536" s="106"/>
      <c r="AI536" s="59" t="s">
        <v>75</v>
      </c>
      <c r="AJ536" s="69" t="s">
        <v>9</v>
      </c>
      <c r="AK536" s="34" t="s">
        <v>9</v>
      </c>
      <c r="AL536" s="26" t="s">
        <v>9</v>
      </c>
      <c r="AM536" s="39"/>
      <c r="AN536" s="115"/>
      <c r="AO536" s="26" t="s">
        <v>9</v>
      </c>
      <c r="AQ536" s="5"/>
      <c r="AS536" s="37"/>
      <c r="AT536" s="30"/>
      <c r="BE536" s="2" t="s">
        <v>9</v>
      </c>
      <c r="BF536" s="2" t="s">
        <v>9</v>
      </c>
      <c r="BG536" s="2" t="s">
        <v>9</v>
      </c>
      <c r="BI536" s="2" t="s">
        <v>9</v>
      </c>
      <c r="BJ536" s="2" t="s">
        <v>9</v>
      </c>
      <c r="BK536" s="2" t="s">
        <v>9</v>
      </c>
    </row>
    <row r="537" spans="1:66" x14ac:dyDescent="0.25">
      <c r="A537" s="50">
        <v>526</v>
      </c>
      <c r="B537" s="50"/>
      <c r="C537" s="50" t="str">
        <f t="shared" si="150"/>
        <v>363_1_3106</v>
      </c>
      <c r="D537" s="50">
        <v>1</v>
      </c>
      <c r="E537" s="51"/>
      <c r="F537" s="76" t="str">
        <f t="shared" si="149"/>
        <v>363_1</v>
      </c>
      <c r="G537" s="80">
        <v>363</v>
      </c>
      <c r="H537" s="52">
        <v>1</v>
      </c>
      <c r="I537" s="52">
        <v>3106</v>
      </c>
      <c r="J537" s="53">
        <v>3106</v>
      </c>
      <c r="K537" s="54">
        <v>3106</v>
      </c>
      <c r="L537" s="54">
        <v>3106</v>
      </c>
      <c r="M537" s="54"/>
      <c r="N537" s="54"/>
      <c r="O537" s="55"/>
      <c r="P537" s="55"/>
      <c r="Q537" s="55"/>
      <c r="R537" s="55"/>
      <c r="S537" s="52"/>
      <c r="T537" s="52">
        <v>2859</v>
      </c>
      <c r="U537" s="52">
        <v>182</v>
      </c>
      <c r="V537" s="52">
        <v>2615</v>
      </c>
      <c r="W537" s="52"/>
      <c r="X537" s="52"/>
      <c r="Y537" s="110" t="s">
        <v>66</v>
      </c>
      <c r="Z537" s="110" t="s">
        <v>64</v>
      </c>
      <c r="AA537" s="110" t="s">
        <v>68</v>
      </c>
      <c r="AB537" s="110" t="s">
        <v>65</v>
      </c>
      <c r="AC537" s="56">
        <v>389</v>
      </c>
      <c r="AD537" s="52"/>
      <c r="AE537" s="52"/>
      <c r="AF537" s="52"/>
      <c r="AG537" s="52"/>
      <c r="AH537" s="106"/>
      <c r="AI537" s="59" t="s">
        <v>75</v>
      </c>
      <c r="AJ537" s="69" t="s">
        <v>9</v>
      </c>
      <c r="AK537" s="34" t="s">
        <v>9</v>
      </c>
      <c r="AL537" s="26" t="s">
        <v>9</v>
      </c>
      <c r="AM537" s="39"/>
      <c r="AN537" s="115"/>
      <c r="AO537" s="26" t="s">
        <v>9</v>
      </c>
      <c r="AQ537" s="5"/>
      <c r="AS537" s="37"/>
      <c r="AT537" s="30"/>
      <c r="BE537" s="2" t="s">
        <v>9</v>
      </c>
      <c r="BF537" s="21" t="s">
        <v>10</v>
      </c>
      <c r="BG537" s="21" t="s">
        <v>10</v>
      </c>
      <c r="BI537" s="2" t="s">
        <v>9</v>
      </c>
      <c r="BJ537" s="21" t="s">
        <v>10</v>
      </c>
      <c r="BK537" s="21" t="s">
        <v>10</v>
      </c>
    </row>
    <row r="538" spans="1:66" x14ac:dyDescent="0.25">
      <c r="A538" s="50">
        <v>527</v>
      </c>
      <c r="B538" s="50"/>
      <c r="C538" s="50" t="str">
        <f t="shared" si="150"/>
        <v>363_2_3302</v>
      </c>
      <c r="D538" s="50">
        <v>1</v>
      </c>
      <c r="E538" s="51"/>
      <c r="F538" s="76" t="str">
        <f t="shared" si="149"/>
        <v>363_2</v>
      </c>
      <c r="G538" s="80">
        <v>363</v>
      </c>
      <c r="H538" s="52">
        <v>2</v>
      </c>
      <c r="I538" s="52">
        <v>3302</v>
      </c>
      <c r="J538" s="53">
        <v>3302</v>
      </c>
      <c r="K538" s="54">
        <v>3302</v>
      </c>
      <c r="L538" s="54">
        <v>3302</v>
      </c>
      <c r="M538" s="54"/>
      <c r="N538" s="54"/>
      <c r="O538" s="55"/>
      <c r="P538" s="55"/>
      <c r="Q538" s="55"/>
      <c r="R538" s="55"/>
      <c r="S538" s="52"/>
      <c r="T538" s="52">
        <v>1128</v>
      </c>
      <c r="U538" s="52">
        <v>75</v>
      </c>
      <c r="V538" s="52">
        <v>1023</v>
      </c>
      <c r="W538" s="52"/>
      <c r="X538" s="52"/>
      <c r="Y538" s="110" t="s">
        <v>66</v>
      </c>
      <c r="Z538" s="110" t="s">
        <v>64</v>
      </c>
      <c r="AA538" s="110" t="s">
        <v>65</v>
      </c>
      <c r="AB538" s="110" t="s">
        <v>65</v>
      </c>
      <c r="AC538" s="56">
        <v>152</v>
      </c>
      <c r="AD538" s="52"/>
      <c r="AE538" s="52"/>
      <c r="AF538" s="52"/>
      <c r="AG538" s="52"/>
      <c r="AH538" s="106"/>
      <c r="AI538" s="59" t="s">
        <v>75</v>
      </c>
      <c r="AJ538" s="69" t="s">
        <v>9</v>
      </c>
      <c r="AK538" s="34" t="s">
        <v>9</v>
      </c>
      <c r="AL538" s="26" t="s">
        <v>9</v>
      </c>
      <c r="AM538" s="39"/>
      <c r="AN538" s="115"/>
      <c r="AO538" s="26" t="s">
        <v>9</v>
      </c>
      <c r="AQ538" s="5"/>
      <c r="AS538" s="37"/>
      <c r="AT538" s="30"/>
      <c r="BE538" s="2" t="s">
        <v>9</v>
      </c>
      <c r="BF538" s="21" t="s">
        <v>10</v>
      </c>
      <c r="BG538" s="21" t="s">
        <v>10</v>
      </c>
      <c r="BI538" s="2" t="s">
        <v>9</v>
      </c>
      <c r="BJ538" s="21" t="s">
        <v>10</v>
      </c>
      <c r="BK538" s="21" t="s">
        <v>10</v>
      </c>
    </row>
    <row r="539" spans="1:66" x14ac:dyDescent="0.25">
      <c r="A539" s="50">
        <v>528</v>
      </c>
      <c r="B539" s="50"/>
      <c r="C539" s="50" t="str">
        <f t="shared" si="150"/>
        <v>410_1_2552</v>
      </c>
      <c r="D539" s="50">
        <v>1</v>
      </c>
      <c r="E539" s="51"/>
      <c r="F539" s="76" t="str">
        <f t="shared" si="149"/>
        <v>410_1</v>
      </c>
      <c r="G539" s="80">
        <v>410</v>
      </c>
      <c r="H539" s="52">
        <v>1</v>
      </c>
      <c r="I539" s="52">
        <v>2552</v>
      </c>
      <c r="J539" s="53">
        <v>2552</v>
      </c>
      <c r="K539" s="54">
        <v>2552</v>
      </c>
      <c r="L539" s="54">
        <v>2552</v>
      </c>
      <c r="M539" s="54"/>
      <c r="N539" s="54"/>
      <c r="O539" s="55"/>
      <c r="P539" s="55"/>
      <c r="Q539" s="55"/>
      <c r="R539" s="55"/>
      <c r="S539" s="52"/>
      <c r="T539" s="52">
        <v>782</v>
      </c>
      <c r="U539" s="52">
        <v>89</v>
      </c>
      <c r="V539" s="52">
        <v>750</v>
      </c>
      <c r="W539" s="52"/>
      <c r="X539" s="52"/>
      <c r="Y539" s="110"/>
      <c r="Z539" s="110" t="s">
        <v>66</v>
      </c>
      <c r="AA539" s="110"/>
      <c r="AB539" s="110" t="s">
        <v>65</v>
      </c>
      <c r="AC539" s="56">
        <v>244</v>
      </c>
      <c r="AD539" s="65" t="s">
        <v>73</v>
      </c>
      <c r="AE539" s="59"/>
      <c r="AF539" s="52"/>
      <c r="AG539" s="52"/>
      <c r="AH539" s="106"/>
      <c r="AI539" s="59" t="s">
        <v>79</v>
      </c>
      <c r="AJ539" s="69" t="s">
        <v>9</v>
      </c>
      <c r="AK539" s="34" t="s">
        <v>9</v>
      </c>
      <c r="AL539" s="26" t="s">
        <v>9</v>
      </c>
      <c r="AM539" s="39"/>
      <c r="AN539" s="115"/>
      <c r="AO539" s="26" t="s">
        <v>9</v>
      </c>
      <c r="AQ539" s="5"/>
      <c r="AS539" s="37"/>
      <c r="AT539" s="30"/>
      <c r="BE539" s="2" t="s">
        <v>37</v>
      </c>
      <c r="BF539" s="2" t="s">
        <v>37</v>
      </c>
      <c r="BG539" s="2" t="s">
        <v>37</v>
      </c>
      <c r="BI539" s="2" t="s">
        <v>9</v>
      </c>
      <c r="BJ539" s="21" t="s">
        <v>10</v>
      </c>
      <c r="BK539" s="21" t="s">
        <v>10</v>
      </c>
    </row>
    <row r="540" spans="1:66" x14ac:dyDescent="0.25">
      <c r="A540" s="50">
        <v>529</v>
      </c>
      <c r="B540" s="50"/>
      <c r="C540" s="50" t="str">
        <f t="shared" si="150"/>
        <v>410_2_5000</v>
      </c>
      <c r="D540" s="50">
        <v>1</v>
      </c>
      <c r="E540" s="51"/>
      <c r="F540" s="76" t="str">
        <f t="shared" si="149"/>
        <v>410_2</v>
      </c>
      <c r="G540" s="80">
        <v>410</v>
      </c>
      <c r="H540" s="52">
        <v>2</v>
      </c>
      <c r="I540" s="52">
        <v>5000</v>
      </c>
      <c r="J540" s="53">
        <v>5000</v>
      </c>
      <c r="K540" s="54">
        <v>5000</v>
      </c>
      <c r="L540" s="54">
        <v>5000</v>
      </c>
      <c r="M540" s="54"/>
      <c r="N540" s="54"/>
      <c r="O540" s="55"/>
      <c r="P540" s="55"/>
      <c r="Q540" s="55"/>
      <c r="R540" s="55"/>
      <c r="S540" s="52"/>
      <c r="T540" s="52">
        <v>782</v>
      </c>
      <c r="U540" s="52">
        <v>89</v>
      </c>
      <c r="V540" s="52">
        <v>750</v>
      </c>
      <c r="W540" s="52"/>
      <c r="X540" s="52"/>
      <c r="Y540" s="110"/>
      <c r="Z540" s="110" t="s">
        <v>66</v>
      </c>
      <c r="AA540" s="110"/>
      <c r="AB540" s="110" t="s">
        <v>65</v>
      </c>
      <c r="AC540" s="56">
        <v>255</v>
      </c>
      <c r="AD540" s="65" t="s">
        <v>73</v>
      </c>
      <c r="AE540" s="59"/>
      <c r="AF540" s="52"/>
      <c r="AG540" s="52"/>
      <c r="AH540" s="106"/>
      <c r="AI540" s="59" t="s">
        <v>79</v>
      </c>
      <c r="AJ540" s="69" t="s">
        <v>9</v>
      </c>
      <c r="AK540" s="34" t="s">
        <v>9</v>
      </c>
      <c r="AL540" s="26" t="s">
        <v>9</v>
      </c>
      <c r="AM540" s="39"/>
      <c r="AN540" s="115"/>
      <c r="AO540" s="26" t="s">
        <v>9</v>
      </c>
      <c r="AQ540" s="5"/>
      <c r="AS540" s="37"/>
      <c r="AT540" s="30"/>
      <c r="BE540" s="2" t="s">
        <v>37</v>
      </c>
      <c r="BF540" s="2" t="s">
        <v>37</v>
      </c>
      <c r="BG540" s="2" t="s">
        <v>37</v>
      </c>
      <c r="BI540" s="2" t="s">
        <v>9</v>
      </c>
      <c r="BJ540" s="21" t="s">
        <v>10</v>
      </c>
      <c r="BK540" s="21" t="s">
        <v>10</v>
      </c>
    </row>
    <row r="541" spans="1:66" x14ac:dyDescent="0.25">
      <c r="A541" s="50">
        <v>530</v>
      </c>
      <c r="B541" s="50"/>
      <c r="C541" s="50" t="str">
        <f t="shared" si="150"/>
        <v>410_3_3850</v>
      </c>
      <c r="D541" s="50">
        <v>1</v>
      </c>
      <c r="E541" s="51"/>
      <c r="F541" s="76" t="str">
        <f t="shared" si="149"/>
        <v>410_3</v>
      </c>
      <c r="G541" s="80">
        <v>410</v>
      </c>
      <c r="H541" s="52">
        <v>3</v>
      </c>
      <c r="I541" s="52">
        <v>3850</v>
      </c>
      <c r="J541" s="53">
        <v>3850</v>
      </c>
      <c r="K541" s="54">
        <v>3850</v>
      </c>
      <c r="L541" s="54">
        <v>3850</v>
      </c>
      <c r="M541" s="54"/>
      <c r="N541" s="54"/>
      <c r="O541" s="55"/>
      <c r="P541" s="55"/>
      <c r="Q541" s="55"/>
      <c r="R541" s="55"/>
      <c r="S541" s="52"/>
      <c r="T541" s="52">
        <v>999</v>
      </c>
      <c r="U541" s="52">
        <v>106</v>
      </c>
      <c r="V541" s="52">
        <v>990</v>
      </c>
      <c r="W541" s="52"/>
      <c r="X541" s="52"/>
      <c r="Y541" s="110"/>
      <c r="Z541" s="110" t="s">
        <v>66</v>
      </c>
      <c r="AA541" s="110"/>
      <c r="AB541" s="110" t="s">
        <v>65</v>
      </c>
      <c r="AC541" s="56">
        <v>259</v>
      </c>
      <c r="AD541" s="65" t="s">
        <v>73</v>
      </c>
      <c r="AE541" s="59"/>
      <c r="AF541" s="52"/>
      <c r="AG541" s="52"/>
      <c r="AH541" s="106"/>
      <c r="AI541" s="59" t="s">
        <v>75</v>
      </c>
      <c r="AJ541" s="69" t="s">
        <v>9</v>
      </c>
      <c r="AK541" s="34" t="s">
        <v>9</v>
      </c>
      <c r="AL541" s="26" t="s">
        <v>9</v>
      </c>
      <c r="AM541" s="39"/>
      <c r="AN541" s="115"/>
      <c r="AO541" s="26" t="s">
        <v>9</v>
      </c>
      <c r="AQ541" s="5"/>
      <c r="AS541" s="37"/>
      <c r="AT541" s="30"/>
      <c r="BE541" s="2" t="s">
        <v>37</v>
      </c>
      <c r="BF541" s="2" t="s">
        <v>37</v>
      </c>
      <c r="BG541" s="2" t="s">
        <v>37</v>
      </c>
      <c r="BI541" s="2" t="s">
        <v>9</v>
      </c>
      <c r="BJ541" s="21" t="s">
        <v>10</v>
      </c>
      <c r="BK541" s="21" t="s">
        <v>10</v>
      </c>
    </row>
    <row r="542" spans="1:66" x14ac:dyDescent="0.25">
      <c r="A542" s="50">
        <v>531</v>
      </c>
      <c r="B542" s="50"/>
      <c r="C542" s="50" t="str">
        <f t="shared" si="150"/>
        <v>410_4_5398</v>
      </c>
      <c r="D542" s="50">
        <v>1</v>
      </c>
      <c r="E542" s="51"/>
      <c r="F542" s="76" t="str">
        <f t="shared" si="149"/>
        <v>410_4</v>
      </c>
      <c r="G542" s="80">
        <v>410</v>
      </c>
      <c r="H542" s="52">
        <v>4</v>
      </c>
      <c r="I542" s="52">
        <v>5398</v>
      </c>
      <c r="J542" s="53">
        <v>5398</v>
      </c>
      <c r="K542" s="54">
        <v>5398</v>
      </c>
      <c r="L542" s="54">
        <v>5398</v>
      </c>
      <c r="M542" s="54"/>
      <c r="N542" s="54"/>
      <c r="O542" s="55"/>
      <c r="P542" s="55"/>
      <c r="Q542" s="55"/>
      <c r="R542" s="55"/>
      <c r="S542" s="52"/>
      <c r="T542" s="52">
        <v>999</v>
      </c>
      <c r="U542" s="52">
        <v>106</v>
      </c>
      <c r="V542" s="52">
        <v>990</v>
      </c>
      <c r="W542" s="52"/>
      <c r="X542" s="52"/>
      <c r="Y542" s="110"/>
      <c r="Z542" s="110" t="s">
        <v>66</v>
      </c>
      <c r="AA542" s="110"/>
      <c r="AB542" s="110" t="s">
        <v>65</v>
      </c>
      <c r="AC542" s="56">
        <v>242</v>
      </c>
      <c r="AD542" s="65" t="s">
        <v>73</v>
      </c>
      <c r="AE542" s="59"/>
      <c r="AF542" s="52"/>
      <c r="AG542" s="52"/>
      <c r="AH542" s="106"/>
      <c r="AI542" s="59" t="s">
        <v>75</v>
      </c>
      <c r="AJ542" s="69" t="s">
        <v>9</v>
      </c>
      <c r="AK542" s="34" t="s">
        <v>9</v>
      </c>
      <c r="AL542" s="26" t="s">
        <v>9</v>
      </c>
      <c r="AM542" s="39"/>
      <c r="AN542" s="115"/>
      <c r="AO542" s="26" t="s">
        <v>9</v>
      </c>
      <c r="AQ542" s="5"/>
      <c r="AS542" s="37"/>
      <c r="AT542" s="30"/>
      <c r="BE542" s="2" t="s">
        <v>37</v>
      </c>
      <c r="BF542" s="2" t="s">
        <v>37</v>
      </c>
      <c r="BG542" s="2" t="s">
        <v>37</v>
      </c>
      <c r="BI542" s="2" t="s">
        <v>9</v>
      </c>
      <c r="BJ542" s="21" t="s">
        <v>10</v>
      </c>
      <c r="BK542" s="21" t="s">
        <v>10</v>
      </c>
    </row>
    <row r="543" spans="1:66" x14ac:dyDescent="0.25">
      <c r="A543" s="50">
        <v>532</v>
      </c>
      <c r="B543" s="50"/>
      <c r="C543" s="50" t="str">
        <f t="shared" si="150"/>
        <v>410_5_3046</v>
      </c>
      <c r="D543" s="50">
        <v>1</v>
      </c>
      <c r="E543" s="51"/>
      <c r="F543" s="76" t="str">
        <f t="shared" si="149"/>
        <v>410_5</v>
      </c>
      <c r="G543" s="80">
        <v>410</v>
      </c>
      <c r="H543" s="52">
        <v>5</v>
      </c>
      <c r="I543" s="52">
        <v>3046</v>
      </c>
      <c r="J543" s="53">
        <v>3046</v>
      </c>
      <c r="K543" s="54">
        <v>3046</v>
      </c>
      <c r="L543" s="54">
        <v>3046</v>
      </c>
      <c r="M543" s="54"/>
      <c r="N543" s="54"/>
      <c r="O543" s="55"/>
      <c r="P543" s="55"/>
      <c r="Q543" s="55"/>
      <c r="R543" s="55"/>
      <c r="S543" s="52"/>
      <c r="T543" s="52">
        <v>2728</v>
      </c>
      <c r="U543" s="52">
        <v>162</v>
      </c>
      <c r="V543" s="52">
        <v>2774</v>
      </c>
      <c r="W543" s="52"/>
      <c r="X543" s="52"/>
      <c r="Y543" s="110"/>
      <c r="Z543" s="110" t="s">
        <v>66</v>
      </c>
      <c r="AA543" s="110"/>
      <c r="AB543" s="110" t="s">
        <v>65</v>
      </c>
      <c r="AC543" s="56">
        <v>380</v>
      </c>
      <c r="AD543" s="65" t="s">
        <v>73</v>
      </c>
      <c r="AE543" s="59"/>
      <c r="AF543" s="52" t="s">
        <v>81</v>
      </c>
      <c r="AG543" s="52"/>
      <c r="AH543" s="106"/>
      <c r="AI543" s="59" t="s">
        <v>75</v>
      </c>
      <c r="AJ543" s="69" t="s">
        <v>9</v>
      </c>
      <c r="AK543" s="34" t="s">
        <v>51</v>
      </c>
      <c r="AL543" s="26" t="s">
        <v>51</v>
      </c>
      <c r="AM543" s="39"/>
      <c r="AN543" s="115"/>
      <c r="AO543" s="26" t="s">
        <v>51</v>
      </c>
      <c r="AQ543" s="5"/>
      <c r="AS543" s="37"/>
      <c r="AT543" s="30"/>
      <c r="BE543" s="2" t="s">
        <v>37</v>
      </c>
      <c r="BF543" s="2" t="s">
        <v>37</v>
      </c>
      <c r="BG543" s="2" t="s">
        <v>37</v>
      </c>
      <c r="BI543" s="2" t="s">
        <v>9</v>
      </c>
      <c r="BJ543" s="21" t="s">
        <v>10</v>
      </c>
      <c r="BK543" s="21" t="s">
        <v>10</v>
      </c>
    </row>
    <row r="544" spans="1:66" x14ac:dyDescent="0.25">
      <c r="A544" s="50">
        <v>533</v>
      </c>
      <c r="B544" s="50"/>
      <c r="C544" s="50" t="str">
        <f t="shared" si="150"/>
        <v>411_1_360</v>
      </c>
      <c r="D544" s="50">
        <v>1</v>
      </c>
      <c r="E544" s="51"/>
      <c r="F544" s="76" t="str">
        <f t="shared" si="149"/>
        <v>411_1</v>
      </c>
      <c r="G544" s="80">
        <v>411</v>
      </c>
      <c r="H544" s="52">
        <v>1</v>
      </c>
      <c r="I544" s="52">
        <v>360</v>
      </c>
      <c r="J544" s="53">
        <v>360</v>
      </c>
      <c r="K544" s="54">
        <v>360</v>
      </c>
      <c r="L544" s="54">
        <v>360</v>
      </c>
      <c r="M544" s="54"/>
      <c r="N544" s="54"/>
      <c r="O544" s="55"/>
      <c r="P544" s="55"/>
      <c r="Q544" s="55"/>
      <c r="R544" s="55"/>
      <c r="S544" s="52"/>
      <c r="T544" s="52">
        <v>6583</v>
      </c>
      <c r="U544" s="52">
        <v>184</v>
      </c>
      <c r="V544" s="52">
        <v>6753</v>
      </c>
      <c r="W544" s="52"/>
      <c r="X544" s="52"/>
      <c r="Y544" s="110" t="s">
        <v>67</v>
      </c>
      <c r="Z544" s="110" t="s">
        <v>66</v>
      </c>
      <c r="AA544" s="110" t="s">
        <v>71</v>
      </c>
      <c r="AB544" s="110" t="s">
        <v>71</v>
      </c>
      <c r="AC544" s="56">
        <v>1700</v>
      </c>
      <c r="AD544" s="52"/>
      <c r="AE544" s="52"/>
      <c r="AF544" s="52" t="s">
        <v>81</v>
      </c>
      <c r="AG544" s="52"/>
      <c r="AH544" s="106"/>
      <c r="AI544" s="59" t="s">
        <v>77</v>
      </c>
      <c r="AJ544" s="69" t="s">
        <v>9</v>
      </c>
      <c r="AK544" s="34" t="s">
        <v>10</v>
      </c>
      <c r="AL544" s="26" t="s">
        <v>10</v>
      </c>
      <c r="AM544" s="39"/>
      <c r="AN544" s="115"/>
      <c r="AO544" s="26" t="s">
        <v>10</v>
      </c>
      <c r="AQ544" s="5"/>
      <c r="AS544" s="37"/>
      <c r="AT544" s="30"/>
      <c r="BE544" s="21" t="s">
        <v>10</v>
      </c>
      <c r="BF544" s="2" t="s">
        <v>9</v>
      </c>
      <c r="BG544" s="2" t="s">
        <v>9</v>
      </c>
      <c r="BI544" s="21" t="s">
        <v>10</v>
      </c>
      <c r="BJ544" s="21" t="s">
        <v>10</v>
      </c>
      <c r="BK544" s="21" t="s">
        <v>10</v>
      </c>
    </row>
    <row r="545" spans="1:66" x14ac:dyDescent="0.25">
      <c r="A545" s="50">
        <v>534</v>
      </c>
      <c r="B545" s="50"/>
      <c r="C545" s="50" t="str">
        <f t="shared" si="150"/>
        <v>412_1_820</v>
      </c>
      <c r="D545" s="50">
        <v>1</v>
      </c>
      <c r="E545" s="51"/>
      <c r="F545" s="76" t="str">
        <f t="shared" si="149"/>
        <v>412_1</v>
      </c>
      <c r="G545" s="80">
        <v>412</v>
      </c>
      <c r="H545" s="52">
        <v>1</v>
      </c>
      <c r="I545" s="52">
        <v>820</v>
      </c>
      <c r="J545" s="53">
        <v>820</v>
      </c>
      <c r="K545" s="54">
        <v>820</v>
      </c>
      <c r="L545" s="54">
        <v>820</v>
      </c>
      <c r="M545" s="54"/>
      <c r="N545" s="54"/>
      <c r="O545" s="55"/>
      <c r="P545" s="55"/>
      <c r="Q545" s="55"/>
      <c r="R545" s="55"/>
      <c r="S545" s="52"/>
      <c r="T545" s="52">
        <v>5373</v>
      </c>
      <c r="U545" s="52">
        <v>265</v>
      </c>
      <c r="V545" s="52">
        <v>5218</v>
      </c>
      <c r="W545" s="52"/>
      <c r="X545" s="52"/>
      <c r="Y545" s="110" t="s">
        <v>67</v>
      </c>
      <c r="Z545" s="110" t="s">
        <v>66</v>
      </c>
      <c r="AA545" s="110" t="s">
        <v>71</v>
      </c>
      <c r="AB545" s="110" t="s">
        <v>71</v>
      </c>
      <c r="AC545" s="56">
        <v>722</v>
      </c>
      <c r="AD545" s="52"/>
      <c r="AE545" s="52"/>
      <c r="AF545" s="52" t="s">
        <v>81</v>
      </c>
      <c r="AG545" s="52"/>
      <c r="AH545" s="106"/>
      <c r="AI545" s="59" t="s">
        <v>77</v>
      </c>
      <c r="AJ545" s="69" t="s">
        <v>9</v>
      </c>
      <c r="AK545" s="34" t="s">
        <v>10</v>
      </c>
      <c r="AL545" s="26" t="s">
        <v>10</v>
      </c>
      <c r="AM545" s="39"/>
      <c r="AN545" s="115"/>
      <c r="AO545" s="26" t="s">
        <v>10</v>
      </c>
      <c r="AQ545" s="5"/>
      <c r="AS545" s="37"/>
      <c r="AT545" s="30"/>
      <c r="BE545" s="21" t="s">
        <v>10</v>
      </c>
      <c r="BF545" s="2" t="s">
        <v>9</v>
      </c>
      <c r="BG545" s="2" t="s">
        <v>9</v>
      </c>
      <c r="BI545" s="21" t="s">
        <v>10</v>
      </c>
      <c r="BJ545" s="21" t="s">
        <v>10</v>
      </c>
      <c r="BK545" s="21" t="s">
        <v>10</v>
      </c>
    </row>
    <row r="546" spans="1:66" x14ac:dyDescent="0.25">
      <c r="A546" s="50">
        <v>535</v>
      </c>
      <c r="B546" s="50"/>
      <c r="C546" s="50" t="str">
        <f t="shared" si="150"/>
        <v>413_1_5692</v>
      </c>
      <c r="D546" s="50">
        <v>1</v>
      </c>
      <c r="E546" s="51"/>
      <c r="F546" s="76" t="str">
        <f t="shared" si="149"/>
        <v>413_1</v>
      </c>
      <c r="G546" s="80">
        <v>413</v>
      </c>
      <c r="H546" s="52">
        <v>1</v>
      </c>
      <c r="I546" s="52">
        <v>5692</v>
      </c>
      <c r="J546" s="53">
        <v>5692</v>
      </c>
      <c r="K546" s="54">
        <v>5692</v>
      </c>
      <c r="L546" s="54">
        <v>5692</v>
      </c>
      <c r="M546" s="54"/>
      <c r="N546" s="54"/>
      <c r="O546" s="55"/>
      <c r="P546" s="55"/>
      <c r="Q546" s="55"/>
      <c r="R546" s="55"/>
      <c r="S546" s="52"/>
      <c r="T546" s="52">
        <v>914</v>
      </c>
      <c r="U546" s="52">
        <v>71</v>
      </c>
      <c r="V546" s="52">
        <v>951</v>
      </c>
      <c r="W546" s="52"/>
      <c r="X546" s="52"/>
      <c r="Y546" s="110"/>
      <c r="Z546" s="110" t="s">
        <v>66</v>
      </c>
      <c r="AA546" s="110"/>
      <c r="AB546" s="110" t="s">
        <v>65</v>
      </c>
      <c r="AC546" s="56">
        <v>145</v>
      </c>
      <c r="AD546" s="65" t="s">
        <v>73</v>
      </c>
      <c r="AE546" s="59"/>
      <c r="AF546" s="52"/>
      <c r="AG546" s="52"/>
      <c r="AH546" s="106"/>
      <c r="AI546" s="59" t="s">
        <v>79</v>
      </c>
      <c r="AJ546" s="69" t="s">
        <v>9</v>
      </c>
      <c r="AK546" s="34" t="s">
        <v>9</v>
      </c>
      <c r="AL546" s="26" t="s">
        <v>9</v>
      </c>
      <c r="AM546" s="39"/>
      <c r="AN546" s="115"/>
      <c r="AO546" s="26" t="s">
        <v>9</v>
      </c>
      <c r="AQ546" s="5"/>
      <c r="AS546" s="37"/>
      <c r="AT546" s="30"/>
      <c r="BE546" s="2" t="s">
        <v>37</v>
      </c>
      <c r="BF546" s="2" t="s">
        <v>37</v>
      </c>
      <c r="BG546" s="2" t="s">
        <v>37</v>
      </c>
      <c r="BI546" s="2" t="s">
        <v>9</v>
      </c>
      <c r="BJ546" s="21" t="s">
        <v>10</v>
      </c>
      <c r="BK546" s="21" t="s">
        <v>10</v>
      </c>
    </row>
    <row r="547" spans="1:66" x14ac:dyDescent="0.25">
      <c r="A547" s="50">
        <v>536</v>
      </c>
      <c r="B547" s="50"/>
      <c r="C547" s="50" t="str">
        <f t="shared" si="150"/>
        <v>413_2_4559</v>
      </c>
      <c r="D547" s="50">
        <v>1</v>
      </c>
      <c r="E547" s="51"/>
      <c r="F547" s="76" t="str">
        <f t="shared" si="149"/>
        <v>413_2</v>
      </c>
      <c r="G547" s="80">
        <v>413</v>
      </c>
      <c r="H547" s="52">
        <v>2</v>
      </c>
      <c r="I547" s="52">
        <v>4559</v>
      </c>
      <c r="J547" s="53">
        <v>4559</v>
      </c>
      <c r="K547" s="54">
        <v>4559</v>
      </c>
      <c r="L547" s="54">
        <v>4559</v>
      </c>
      <c r="M547" s="54"/>
      <c r="N547" s="54"/>
      <c r="O547" s="55"/>
      <c r="P547" s="55"/>
      <c r="Q547" s="55"/>
      <c r="R547" s="55"/>
      <c r="S547" s="52"/>
      <c r="T547" s="52">
        <v>914</v>
      </c>
      <c r="U547" s="52">
        <v>71</v>
      </c>
      <c r="V547" s="52">
        <v>951</v>
      </c>
      <c r="W547" s="52"/>
      <c r="X547" s="52"/>
      <c r="Y547" s="110"/>
      <c r="Z547" s="110" t="s">
        <v>66</v>
      </c>
      <c r="AA547" s="110"/>
      <c r="AB547" s="110" t="s">
        <v>65</v>
      </c>
      <c r="AC547" s="56">
        <v>133</v>
      </c>
      <c r="AD547" s="65" t="s">
        <v>73</v>
      </c>
      <c r="AE547" s="59"/>
      <c r="AF547" s="52"/>
      <c r="AG547" s="52"/>
      <c r="AH547" s="106"/>
      <c r="AI547" s="59" t="s">
        <v>75</v>
      </c>
      <c r="AJ547" s="69" t="s">
        <v>9</v>
      </c>
      <c r="AK547" s="34" t="s">
        <v>9</v>
      </c>
      <c r="AL547" s="26" t="s">
        <v>9</v>
      </c>
      <c r="AM547" s="39"/>
      <c r="AN547" s="115"/>
      <c r="AO547" s="26" t="s">
        <v>9</v>
      </c>
      <c r="AQ547" s="5"/>
      <c r="AS547" s="37"/>
      <c r="AT547" s="30"/>
      <c r="BE547" s="2" t="s">
        <v>37</v>
      </c>
      <c r="BF547" s="2" t="s">
        <v>37</v>
      </c>
      <c r="BG547" s="2" t="s">
        <v>37</v>
      </c>
      <c r="BI547" s="2" t="s">
        <v>9</v>
      </c>
      <c r="BJ547" s="21" t="s">
        <v>10</v>
      </c>
      <c r="BK547" s="21" t="s">
        <v>10</v>
      </c>
    </row>
    <row r="548" spans="1:66" x14ac:dyDescent="0.25">
      <c r="A548" s="50">
        <v>537</v>
      </c>
      <c r="B548" s="50"/>
      <c r="C548" s="50" t="str">
        <f t="shared" si="150"/>
        <v>413_3_6177</v>
      </c>
      <c r="D548" s="50">
        <v>1</v>
      </c>
      <c r="E548" s="51"/>
      <c r="F548" s="76" t="str">
        <f t="shared" si="149"/>
        <v>413_3</v>
      </c>
      <c r="G548" s="80">
        <v>413</v>
      </c>
      <c r="H548" s="52">
        <v>3</v>
      </c>
      <c r="I548" s="52">
        <v>6177</v>
      </c>
      <c r="J548" s="53">
        <v>6177</v>
      </c>
      <c r="K548" s="54">
        <v>6177</v>
      </c>
      <c r="L548" s="54">
        <v>6177</v>
      </c>
      <c r="M548" s="54"/>
      <c r="N548" s="54"/>
      <c r="O548" s="55"/>
      <c r="P548" s="55"/>
      <c r="Q548" s="55"/>
      <c r="R548" s="55"/>
      <c r="S548" s="52"/>
      <c r="T548" s="52">
        <v>969</v>
      </c>
      <c r="U548" s="52">
        <v>69</v>
      </c>
      <c r="V548" s="52">
        <v>998</v>
      </c>
      <c r="W548" s="52"/>
      <c r="X548" s="52"/>
      <c r="Y548" s="110"/>
      <c r="Z548" s="110" t="s">
        <v>66</v>
      </c>
      <c r="AA548" s="110"/>
      <c r="AB548" s="110" t="s">
        <v>65</v>
      </c>
      <c r="AC548" s="56">
        <v>135</v>
      </c>
      <c r="AD548" s="65" t="s">
        <v>73</v>
      </c>
      <c r="AE548" s="59"/>
      <c r="AF548" s="52"/>
      <c r="AG548" s="52"/>
      <c r="AH548" s="106"/>
      <c r="AI548" s="59" t="s">
        <v>75</v>
      </c>
      <c r="AJ548" s="69" t="s">
        <v>9</v>
      </c>
      <c r="AK548" s="34" t="s">
        <v>9</v>
      </c>
      <c r="AL548" s="26" t="s">
        <v>9</v>
      </c>
      <c r="AM548" s="39"/>
      <c r="AN548" s="115"/>
      <c r="AO548" s="26" t="s">
        <v>9</v>
      </c>
      <c r="AQ548" s="5"/>
      <c r="AS548" s="37"/>
      <c r="AT548" s="30"/>
      <c r="BE548" s="2" t="s">
        <v>37</v>
      </c>
      <c r="BF548" s="2" t="s">
        <v>37</v>
      </c>
      <c r="BG548" s="2" t="s">
        <v>37</v>
      </c>
      <c r="BI548" s="2" t="s">
        <v>9</v>
      </c>
      <c r="BJ548" s="21" t="s">
        <v>10</v>
      </c>
      <c r="BK548" s="21" t="s">
        <v>10</v>
      </c>
    </row>
    <row r="549" spans="1:66" x14ac:dyDescent="0.25">
      <c r="A549" s="50">
        <v>538</v>
      </c>
      <c r="B549" s="50"/>
      <c r="C549" s="50" t="str">
        <f t="shared" si="150"/>
        <v>413_4_3993</v>
      </c>
      <c r="D549" s="50">
        <v>1</v>
      </c>
      <c r="E549" s="51"/>
      <c r="F549" s="76" t="str">
        <f t="shared" si="149"/>
        <v>413_4</v>
      </c>
      <c r="G549" s="80">
        <v>413</v>
      </c>
      <c r="H549" s="52">
        <v>4</v>
      </c>
      <c r="I549" s="52">
        <v>3993</v>
      </c>
      <c r="J549" s="53">
        <v>3993</v>
      </c>
      <c r="K549" s="54">
        <v>3993</v>
      </c>
      <c r="L549" s="54">
        <v>3993</v>
      </c>
      <c r="M549" s="54"/>
      <c r="N549" s="54"/>
      <c r="O549" s="55"/>
      <c r="P549" s="55"/>
      <c r="Q549" s="55"/>
      <c r="R549" s="55"/>
      <c r="S549" s="52"/>
      <c r="T549" s="52">
        <v>1198</v>
      </c>
      <c r="U549" s="52">
        <v>72</v>
      </c>
      <c r="V549" s="52">
        <v>1247</v>
      </c>
      <c r="W549" s="52"/>
      <c r="X549" s="52"/>
      <c r="Y549" s="110"/>
      <c r="Z549" s="110" t="s">
        <v>66</v>
      </c>
      <c r="AA549" s="110"/>
      <c r="AB549" s="110" t="s">
        <v>65</v>
      </c>
      <c r="AC549" s="56">
        <v>146</v>
      </c>
      <c r="AD549" s="65" t="s">
        <v>73</v>
      </c>
      <c r="AE549" s="59"/>
      <c r="AF549" s="52"/>
      <c r="AG549" s="52"/>
      <c r="AH549" s="106"/>
      <c r="AI549" s="59" t="s">
        <v>75</v>
      </c>
      <c r="AJ549" s="69" t="s">
        <v>9</v>
      </c>
      <c r="AK549" s="34" t="s">
        <v>51</v>
      </c>
      <c r="AL549" s="26" t="s">
        <v>51</v>
      </c>
      <c r="AM549" s="39"/>
      <c r="AN549" s="115"/>
      <c r="AO549" s="26" t="s">
        <v>51</v>
      </c>
      <c r="AQ549" s="5"/>
      <c r="AS549" s="37"/>
      <c r="AT549" s="30"/>
      <c r="BE549" s="2" t="s">
        <v>37</v>
      </c>
      <c r="BF549" s="2" t="s">
        <v>37</v>
      </c>
      <c r="BG549" s="2" t="s">
        <v>37</v>
      </c>
      <c r="BI549" s="2" t="s">
        <v>9</v>
      </c>
      <c r="BJ549" s="21" t="s">
        <v>10</v>
      </c>
      <c r="BK549" s="21" t="s">
        <v>10</v>
      </c>
    </row>
    <row r="550" spans="1:66" x14ac:dyDescent="0.25">
      <c r="A550" s="50">
        <v>539</v>
      </c>
      <c r="B550" s="50"/>
      <c r="C550" s="50" t="str">
        <f t="shared" si="150"/>
        <v>415_1_1060</v>
      </c>
      <c r="D550" s="50">
        <v>1</v>
      </c>
      <c r="E550" s="51"/>
      <c r="F550" s="76" t="str">
        <f t="shared" si="149"/>
        <v>415_1</v>
      </c>
      <c r="G550" s="80">
        <v>415</v>
      </c>
      <c r="H550" s="52">
        <v>1</v>
      </c>
      <c r="I550" s="52">
        <v>1060</v>
      </c>
      <c r="J550" s="53">
        <v>1060</v>
      </c>
      <c r="K550" s="54">
        <v>1060</v>
      </c>
      <c r="L550" s="54">
        <v>1060</v>
      </c>
      <c r="M550" s="54"/>
      <c r="N550" s="54"/>
      <c r="O550" s="55"/>
      <c r="P550" s="55"/>
      <c r="Q550" s="55"/>
      <c r="R550" s="55"/>
      <c r="S550" s="52"/>
      <c r="T550" s="52">
        <v>317</v>
      </c>
      <c r="U550" s="52">
        <v>25</v>
      </c>
      <c r="V550" s="52">
        <v>330</v>
      </c>
      <c r="W550" s="52"/>
      <c r="X550" s="52"/>
      <c r="Y550" s="110"/>
      <c r="Z550" s="110"/>
      <c r="AA550" s="110"/>
      <c r="AB550" s="110"/>
      <c r="AC550" s="56">
        <v>60</v>
      </c>
      <c r="AD550" s="52"/>
      <c r="AE550" s="52"/>
      <c r="AF550" s="52"/>
      <c r="AG550" s="52"/>
      <c r="AH550" s="106"/>
      <c r="AI550" s="59" t="s">
        <v>79</v>
      </c>
      <c r="AJ550" s="69" t="s">
        <v>9</v>
      </c>
      <c r="AK550" s="34" t="s">
        <v>9</v>
      </c>
      <c r="AL550" s="26" t="s">
        <v>10</v>
      </c>
      <c r="AM550" s="39"/>
      <c r="AN550" s="115"/>
      <c r="AO550" s="26" t="s">
        <v>10</v>
      </c>
      <c r="AQ550" s="5"/>
      <c r="AS550" s="37"/>
      <c r="AT550" s="30"/>
      <c r="BE550" s="21"/>
      <c r="BF550" s="21"/>
      <c r="BG550" s="21"/>
      <c r="BI550" s="21"/>
      <c r="BJ550" s="21"/>
      <c r="BK550" s="21"/>
    </row>
    <row r="551" spans="1:66" x14ac:dyDescent="0.25">
      <c r="A551" s="50">
        <v>540</v>
      </c>
      <c r="B551" s="50"/>
      <c r="C551" s="50" t="str">
        <f t="shared" si="150"/>
        <v>423_1_4778</v>
      </c>
      <c r="D551" s="50">
        <v>1</v>
      </c>
      <c r="E551" s="51"/>
      <c r="F551" s="76" t="str">
        <f t="shared" si="149"/>
        <v>423_1</v>
      </c>
      <c r="G551" s="80">
        <v>423</v>
      </c>
      <c r="H551" s="52">
        <v>1</v>
      </c>
      <c r="I551" s="52">
        <v>4778</v>
      </c>
      <c r="J551" s="53">
        <v>4778</v>
      </c>
      <c r="K551" s="54">
        <v>4778</v>
      </c>
      <c r="L551" s="54">
        <v>4778</v>
      </c>
      <c r="M551" s="54"/>
      <c r="N551" s="54"/>
      <c r="O551" s="55"/>
      <c r="P551" s="55"/>
      <c r="Q551" s="55"/>
      <c r="R551" s="55"/>
      <c r="S551" s="52"/>
      <c r="T551" s="52">
        <v>778</v>
      </c>
      <c r="U551" s="52">
        <v>41</v>
      </c>
      <c r="V551" s="52">
        <v>790</v>
      </c>
      <c r="W551" s="52"/>
      <c r="X551" s="52"/>
      <c r="Y551" s="110"/>
      <c r="Z551" s="110" t="s">
        <v>66</v>
      </c>
      <c r="AA551" s="110"/>
      <c r="AB551" s="110" t="s">
        <v>65</v>
      </c>
      <c r="AC551" s="56">
        <v>96</v>
      </c>
      <c r="AD551" s="65" t="s">
        <v>73</v>
      </c>
      <c r="AE551" s="59"/>
      <c r="AF551" s="52"/>
      <c r="AG551" s="52"/>
      <c r="AH551" s="106"/>
      <c r="AI551" s="59" t="s">
        <v>79</v>
      </c>
      <c r="AJ551" s="69" t="s">
        <v>9</v>
      </c>
      <c r="AK551" s="34" t="s">
        <v>9</v>
      </c>
      <c r="AL551" s="26" t="s">
        <v>50</v>
      </c>
      <c r="AM551" s="39"/>
      <c r="AN551" s="115"/>
      <c r="AO551" s="26" t="s">
        <v>50</v>
      </c>
      <c r="AQ551" s="5"/>
      <c r="AS551" s="37"/>
      <c r="AT551" s="30"/>
      <c r="BE551" s="2" t="s">
        <v>37</v>
      </c>
      <c r="BF551" s="2" t="s">
        <v>37</v>
      </c>
      <c r="BG551" s="2" t="s">
        <v>37</v>
      </c>
      <c r="BI551" s="2" t="s">
        <v>9</v>
      </c>
      <c r="BJ551" s="21" t="s">
        <v>10</v>
      </c>
      <c r="BK551" s="21" t="s">
        <v>10</v>
      </c>
    </row>
    <row r="552" spans="1:66" x14ac:dyDescent="0.25">
      <c r="A552" s="50">
        <v>541</v>
      </c>
      <c r="B552" s="50"/>
      <c r="C552" s="50" t="str">
        <f t="shared" si="150"/>
        <v>423_2_3305</v>
      </c>
      <c r="D552" s="50">
        <v>1</v>
      </c>
      <c r="E552" s="51"/>
      <c r="F552" s="76" t="str">
        <f t="shared" si="149"/>
        <v>423_2</v>
      </c>
      <c r="G552" s="80">
        <v>423</v>
      </c>
      <c r="H552" s="52">
        <v>2</v>
      </c>
      <c r="I552" s="52">
        <v>3305</v>
      </c>
      <c r="J552" s="53">
        <v>3305</v>
      </c>
      <c r="K552" s="54">
        <v>3305</v>
      </c>
      <c r="L552" s="54">
        <v>3305</v>
      </c>
      <c r="M552" s="54"/>
      <c r="N552" s="54"/>
      <c r="O552" s="55"/>
      <c r="P552" s="55"/>
      <c r="Q552" s="55"/>
      <c r="R552" s="55"/>
      <c r="S552" s="52"/>
      <c r="T552" s="52">
        <v>589</v>
      </c>
      <c r="U552" s="52">
        <v>55</v>
      </c>
      <c r="V552" s="52">
        <v>613</v>
      </c>
      <c r="W552" s="52"/>
      <c r="X552" s="52"/>
      <c r="Y552" s="110"/>
      <c r="Z552" s="110" t="s">
        <v>66</v>
      </c>
      <c r="AA552" s="110"/>
      <c r="AB552" s="110" t="s">
        <v>65</v>
      </c>
      <c r="AC552" s="56">
        <v>85</v>
      </c>
      <c r="AD552" s="65" t="s">
        <v>73</v>
      </c>
      <c r="AE552" s="59"/>
      <c r="AF552" s="52"/>
      <c r="AG552" s="52"/>
      <c r="AH552" s="106"/>
      <c r="AI552" s="59" t="s">
        <v>80</v>
      </c>
      <c r="AJ552" s="69" t="s">
        <v>9</v>
      </c>
      <c r="AK552" s="34" t="s">
        <v>9</v>
      </c>
      <c r="AL552" s="26" t="s">
        <v>50</v>
      </c>
      <c r="AM552" s="39"/>
      <c r="AN552" s="115"/>
      <c r="AO552" s="26" t="s">
        <v>50</v>
      </c>
      <c r="AQ552" s="5"/>
      <c r="AS552" s="37"/>
      <c r="AT552" s="30"/>
      <c r="BE552" s="2" t="s">
        <v>37</v>
      </c>
      <c r="BF552" s="2" t="s">
        <v>37</v>
      </c>
      <c r="BG552" s="2" t="s">
        <v>37</v>
      </c>
      <c r="BI552" s="2" t="s">
        <v>9</v>
      </c>
      <c r="BJ552" s="21" t="s">
        <v>10</v>
      </c>
      <c r="BK552" s="21" t="s">
        <v>10</v>
      </c>
    </row>
    <row r="553" spans="1:66" x14ac:dyDescent="0.25">
      <c r="A553" s="50">
        <v>542</v>
      </c>
      <c r="B553" s="50"/>
      <c r="C553" s="50" t="str">
        <f t="shared" si="150"/>
        <v>423_3_4382</v>
      </c>
      <c r="D553" s="50">
        <v>1</v>
      </c>
      <c r="E553" s="51"/>
      <c r="F553" s="76" t="str">
        <f t="shared" si="149"/>
        <v>423_3</v>
      </c>
      <c r="G553" s="80">
        <v>423</v>
      </c>
      <c r="H553" s="52">
        <v>3</v>
      </c>
      <c r="I553" s="52">
        <v>4382</v>
      </c>
      <c r="J553" s="53">
        <v>4382</v>
      </c>
      <c r="K553" s="54">
        <v>4382</v>
      </c>
      <c r="L553" s="54">
        <v>4382</v>
      </c>
      <c r="M553" s="54"/>
      <c r="N553" s="54"/>
      <c r="O553" s="55"/>
      <c r="P553" s="55"/>
      <c r="Q553" s="55"/>
      <c r="R553" s="55"/>
      <c r="S553" s="52"/>
      <c r="T553" s="52">
        <v>589</v>
      </c>
      <c r="U553" s="52">
        <v>55</v>
      </c>
      <c r="V553" s="52">
        <v>613</v>
      </c>
      <c r="W553" s="52"/>
      <c r="X553" s="52"/>
      <c r="Y553" s="110"/>
      <c r="Z553" s="110" t="s">
        <v>66</v>
      </c>
      <c r="AA553" s="110"/>
      <c r="AB553" s="110" t="s">
        <v>65</v>
      </c>
      <c r="AC553" s="56">
        <v>82</v>
      </c>
      <c r="AD553" s="65" t="s">
        <v>73</v>
      </c>
      <c r="AE553" s="59"/>
      <c r="AF553" s="52"/>
      <c r="AG553" s="52"/>
      <c r="AH553" s="106"/>
      <c r="AI553" s="59" t="s">
        <v>80</v>
      </c>
      <c r="AJ553" s="69" t="s">
        <v>9</v>
      </c>
      <c r="AK553" s="34" t="s">
        <v>9</v>
      </c>
      <c r="AL553" s="26" t="s">
        <v>50</v>
      </c>
      <c r="AM553" s="39"/>
      <c r="AN553" s="115"/>
      <c r="AO553" s="26" t="s">
        <v>50</v>
      </c>
      <c r="AQ553" s="5"/>
      <c r="AS553" s="37"/>
      <c r="AT553" s="30"/>
      <c r="BE553" s="2" t="s">
        <v>37</v>
      </c>
      <c r="BF553" s="2" t="s">
        <v>37</v>
      </c>
      <c r="BG553" s="2" t="s">
        <v>37</v>
      </c>
      <c r="BI553" s="2" t="s">
        <v>9</v>
      </c>
      <c r="BJ553" s="21" t="s">
        <v>10</v>
      </c>
      <c r="BK553" s="21" t="s">
        <v>10</v>
      </c>
    </row>
    <row r="554" spans="1:66" x14ac:dyDescent="0.25">
      <c r="A554" s="50">
        <v>543</v>
      </c>
      <c r="B554" s="50"/>
      <c r="C554" s="50" t="str">
        <f t="shared" si="150"/>
        <v>423_4_2928</v>
      </c>
      <c r="D554" s="50">
        <v>1</v>
      </c>
      <c r="E554" s="51"/>
      <c r="F554" s="76" t="str">
        <f t="shared" si="149"/>
        <v>423_4</v>
      </c>
      <c r="G554" s="80">
        <v>423</v>
      </c>
      <c r="H554" s="52">
        <v>4</v>
      </c>
      <c r="I554" s="52">
        <v>2928</v>
      </c>
      <c r="J554" s="53">
        <v>2928</v>
      </c>
      <c r="K554" s="54">
        <v>2928</v>
      </c>
      <c r="L554" s="54">
        <v>2928</v>
      </c>
      <c r="M554" s="54"/>
      <c r="N554" s="54"/>
      <c r="O554" s="55"/>
      <c r="P554" s="55"/>
      <c r="Q554" s="55"/>
      <c r="R554" s="55"/>
      <c r="S554" s="52"/>
      <c r="T554" s="52">
        <v>335</v>
      </c>
      <c r="U554" s="52">
        <v>24</v>
      </c>
      <c r="V554" s="52">
        <v>332</v>
      </c>
      <c r="W554" s="52"/>
      <c r="X554" s="52"/>
      <c r="Y554" s="110"/>
      <c r="Z554" s="110" t="s">
        <v>66</v>
      </c>
      <c r="AA554" s="110"/>
      <c r="AB554" s="110" t="s">
        <v>65</v>
      </c>
      <c r="AC554" s="56">
        <v>45</v>
      </c>
      <c r="AD554" s="65" t="s">
        <v>73</v>
      </c>
      <c r="AE554" s="59"/>
      <c r="AF554" s="52"/>
      <c r="AG554" s="52"/>
      <c r="AH554" s="106"/>
      <c r="AI554" s="59" t="s">
        <v>80</v>
      </c>
      <c r="AJ554" s="69" t="s">
        <v>9</v>
      </c>
      <c r="AK554" s="34" t="s">
        <v>9</v>
      </c>
      <c r="AL554" s="26" t="s">
        <v>50</v>
      </c>
      <c r="AM554" s="39"/>
      <c r="AN554" s="115"/>
      <c r="AO554" s="26" t="s">
        <v>50</v>
      </c>
      <c r="AQ554" s="5"/>
      <c r="AS554" s="37"/>
      <c r="AT554" s="30"/>
      <c r="BE554" s="2" t="s">
        <v>37</v>
      </c>
      <c r="BF554" s="2" t="s">
        <v>37</v>
      </c>
      <c r="BG554" s="2" t="s">
        <v>37</v>
      </c>
      <c r="BI554" s="2" t="s">
        <v>9</v>
      </c>
      <c r="BJ554" s="21" t="s">
        <v>10</v>
      </c>
      <c r="BK554" s="21" t="s">
        <v>10</v>
      </c>
    </row>
    <row r="555" spans="1:66" x14ac:dyDescent="0.25">
      <c r="A555" s="50">
        <v>544</v>
      </c>
      <c r="B555" s="50"/>
      <c r="C555" s="50" t="str">
        <f t="shared" si="150"/>
        <v>423_6_1742</v>
      </c>
      <c r="D555" s="50">
        <v>1</v>
      </c>
      <c r="E555" s="51"/>
      <c r="F555" s="76" t="str">
        <f t="shared" si="149"/>
        <v>423_6</v>
      </c>
      <c r="G555" s="80">
        <v>423</v>
      </c>
      <c r="H555" s="52">
        <v>6</v>
      </c>
      <c r="I555" s="52">
        <v>1742</v>
      </c>
      <c r="J555" s="53">
        <v>1742</v>
      </c>
      <c r="K555" s="54">
        <v>1742</v>
      </c>
      <c r="L555" s="54">
        <v>1742</v>
      </c>
      <c r="M555" s="54"/>
      <c r="N555" s="54"/>
      <c r="O555" s="55"/>
      <c r="P555" s="55"/>
      <c r="Q555" s="55"/>
      <c r="R555" s="55"/>
      <c r="S555" s="52"/>
      <c r="T555" s="52">
        <v>392</v>
      </c>
      <c r="U555" s="52">
        <v>37</v>
      </c>
      <c r="V555" s="52">
        <v>415</v>
      </c>
      <c r="W555" s="52"/>
      <c r="X555" s="52"/>
      <c r="Y555" s="110"/>
      <c r="Z555" s="110" t="s">
        <v>66</v>
      </c>
      <c r="AA555" s="110"/>
      <c r="AB555" s="110" t="s">
        <v>65</v>
      </c>
      <c r="AC555" s="56">
        <v>49</v>
      </c>
      <c r="AD555" s="52"/>
      <c r="AE555" s="52"/>
      <c r="AF555" s="52"/>
      <c r="AG555" s="52"/>
      <c r="AH555" s="106"/>
      <c r="AI555" s="59" t="s">
        <v>80</v>
      </c>
      <c r="AJ555" s="69" t="s">
        <v>9</v>
      </c>
      <c r="AK555" s="34" t="s">
        <v>9</v>
      </c>
      <c r="AL555" s="26" t="s">
        <v>50</v>
      </c>
      <c r="AM555" s="39"/>
      <c r="AN555" s="115"/>
      <c r="AO555" s="26" t="s">
        <v>50</v>
      </c>
      <c r="AQ555" s="5"/>
      <c r="AS555" s="37"/>
      <c r="AT555" s="30"/>
      <c r="BE555" s="2" t="s">
        <v>37</v>
      </c>
      <c r="BF555" s="2" t="s">
        <v>37</v>
      </c>
      <c r="BG555" s="2" t="s">
        <v>37</v>
      </c>
      <c r="BI555" s="21" t="s">
        <v>10</v>
      </c>
      <c r="BJ555" s="21" t="s">
        <v>10</v>
      </c>
      <c r="BK555" s="21" t="s">
        <v>10</v>
      </c>
    </row>
    <row r="556" spans="1:66" x14ac:dyDescent="0.25">
      <c r="A556" s="50">
        <v>545</v>
      </c>
      <c r="B556" s="50"/>
      <c r="C556" s="50" t="str">
        <f t="shared" si="150"/>
        <v>612_1_8461</v>
      </c>
      <c r="D556" s="50">
        <v>1</v>
      </c>
      <c r="E556" s="51"/>
      <c r="F556" s="76" t="str">
        <f t="shared" si="149"/>
        <v>612_1</v>
      </c>
      <c r="G556" s="80">
        <v>612</v>
      </c>
      <c r="H556" s="52">
        <v>1</v>
      </c>
      <c r="I556" s="52">
        <v>8461</v>
      </c>
      <c r="J556" s="53">
        <v>8461</v>
      </c>
      <c r="K556" s="54">
        <v>8461</v>
      </c>
      <c r="L556" s="54">
        <v>8461</v>
      </c>
      <c r="M556" s="54"/>
      <c r="N556" s="54"/>
      <c r="O556" s="55"/>
      <c r="P556" s="55"/>
      <c r="Q556" s="55"/>
      <c r="R556" s="55"/>
      <c r="S556" s="52"/>
      <c r="T556" s="52">
        <v>863</v>
      </c>
      <c r="U556" s="52">
        <v>42</v>
      </c>
      <c r="V556" s="52">
        <v>808</v>
      </c>
      <c r="W556" s="52"/>
      <c r="X556" s="52"/>
      <c r="Y556" s="110"/>
      <c r="Z556" s="110" t="s">
        <v>66</v>
      </c>
      <c r="AA556" s="110"/>
      <c r="AB556" s="110" t="s">
        <v>65</v>
      </c>
      <c r="AC556" s="56">
        <v>64</v>
      </c>
      <c r="AD556" s="52"/>
      <c r="AE556" s="52"/>
      <c r="AF556" s="52"/>
      <c r="AG556" s="52"/>
      <c r="AH556" s="106"/>
      <c r="AI556" s="59" t="s">
        <v>79</v>
      </c>
      <c r="AJ556" s="69" t="s">
        <v>9</v>
      </c>
      <c r="AK556" s="34" t="s">
        <v>51</v>
      </c>
      <c r="AL556" s="26" t="s">
        <v>50</v>
      </c>
      <c r="AM556" s="39"/>
      <c r="AN556" s="115"/>
      <c r="AO556" s="26" t="s">
        <v>50</v>
      </c>
      <c r="AQ556" s="5"/>
      <c r="AS556" s="37"/>
      <c r="AT556" s="30"/>
      <c r="BE556" s="2" t="s">
        <v>37</v>
      </c>
      <c r="BF556" s="2" t="s">
        <v>37</v>
      </c>
      <c r="BG556" s="2" t="s">
        <v>37</v>
      </c>
      <c r="BI556" s="21" t="s">
        <v>10</v>
      </c>
      <c r="BJ556" s="21" t="s">
        <v>10</v>
      </c>
      <c r="BK556" s="21" t="s">
        <v>10</v>
      </c>
    </row>
    <row r="557" spans="1:66" x14ac:dyDescent="0.25">
      <c r="A557" s="50">
        <v>546</v>
      </c>
      <c r="B557" s="50"/>
      <c r="C557" s="50" t="str">
        <f t="shared" si="150"/>
        <v>612_2_4002</v>
      </c>
      <c r="D557" s="50">
        <v>1</v>
      </c>
      <c r="E557" s="51"/>
      <c r="F557" s="76" t="str">
        <f t="shared" si="149"/>
        <v>612_2</v>
      </c>
      <c r="G557" s="80">
        <v>612</v>
      </c>
      <c r="H557" s="52">
        <v>2</v>
      </c>
      <c r="I557" s="52">
        <v>4002</v>
      </c>
      <c r="J557" s="53">
        <v>4002</v>
      </c>
      <c r="K557" s="54">
        <v>4002</v>
      </c>
      <c r="L557" s="54">
        <v>4002</v>
      </c>
      <c r="M557" s="54"/>
      <c r="N557" s="54"/>
      <c r="O557" s="55"/>
      <c r="P557" s="55"/>
      <c r="Q557" s="55"/>
      <c r="R557" s="55"/>
      <c r="S557" s="52"/>
      <c r="T557" s="52">
        <v>789</v>
      </c>
      <c r="U557" s="52">
        <v>40</v>
      </c>
      <c r="V557" s="52">
        <v>731</v>
      </c>
      <c r="W557" s="52"/>
      <c r="X557" s="52"/>
      <c r="Y557" s="110"/>
      <c r="Z557" s="110" t="s">
        <v>66</v>
      </c>
      <c r="AA557" s="110"/>
      <c r="AB557" s="110" t="s">
        <v>65</v>
      </c>
      <c r="AC557" s="56">
        <v>28</v>
      </c>
      <c r="AD557" s="52"/>
      <c r="AE557" s="52"/>
      <c r="AF557" s="52"/>
      <c r="AG557" s="52"/>
      <c r="AH557" s="106"/>
      <c r="AI557" s="59" t="s">
        <v>80</v>
      </c>
      <c r="AJ557" s="69" t="s">
        <v>9</v>
      </c>
      <c r="AK557" s="34" t="s">
        <v>9</v>
      </c>
      <c r="AL557" s="26" t="s">
        <v>50</v>
      </c>
      <c r="AM557" s="39"/>
      <c r="AN557" s="115"/>
      <c r="AO557" s="26" t="s">
        <v>50</v>
      </c>
      <c r="AQ557" s="5"/>
      <c r="AS557" s="37"/>
      <c r="AT557" s="30"/>
      <c r="BE557" s="2" t="s">
        <v>37</v>
      </c>
      <c r="BF557" s="2" t="s">
        <v>37</v>
      </c>
      <c r="BG557" s="2" t="s">
        <v>37</v>
      </c>
      <c r="BI557" s="21" t="s">
        <v>10</v>
      </c>
      <c r="BJ557" s="21" t="s">
        <v>10</v>
      </c>
      <c r="BK557" s="21" t="s">
        <v>10</v>
      </c>
    </row>
    <row r="558" spans="1:66" x14ac:dyDescent="0.25">
      <c r="A558" s="50">
        <v>547</v>
      </c>
      <c r="B558" s="50"/>
      <c r="C558" s="50" t="str">
        <f t="shared" si="150"/>
        <v>612_3_7343</v>
      </c>
      <c r="D558" s="50">
        <v>1</v>
      </c>
      <c r="E558" s="51"/>
      <c r="F558" s="76" t="str">
        <f t="shared" si="149"/>
        <v>612_3</v>
      </c>
      <c r="G558" s="80">
        <v>612</v>
      </c>
      <c r="H558" s="52">
        <v>3</v>
      </c>
      <c r="I558" s="52">
        <v>7343</v>
      </c>
      <c r="J558" s="53">
        <v>7343</v>
      </c>
      <c r="K558" s="54">
        <v>7343</v>
      </c>
      <c r="L558" s="54">
        <v>7343</v>
      </c>
      <c r="M558" s="54"/>
      <c r="N558" s="54"/>
      <c r="O558" s="55"/>
      <c r="P558" s="55"/>
      <c r="Q558" s="55"/>
      <c r="R558" s="55"/>
      <c r="S558" s="52"/>
      <c r="T558" s="52">
        <v>236</v>
      </c>
      <c r="U558" s="52">
        <v>19</v>
      </c>
      <c r="V558" s="52">
        <v>192</v>
      </c>
      <c r="W558" s="52"/>
      <c r="X558" s="52"/>
      <c r="Y558" s="110"/>
      <c r="Z558" s="110" t="s">
        <v>66</v>
      </c>
      <c r="AA558" s="110"/>
      <c r="AB558" s="110" t="s">
        <v>65</v>
      </c>
      <c r="AC558" s="56">
        <v>13</v>
      </c>
      <c r="AD558" s="52"/>
      <c r="AE558" s="52"/>
      <c r="AF558" s="52"/>
      <c r="AG558" s="52"/>
      <c r="AH558" s="106"/>
      <c r="AI558" s="59" t="s">
        <v>80</v>
      </c>
      <c r="AJ558" s="69" t="s">
        <v>9</v>
      </c>
      <c r="AK558" s="34" t="s">
        <v>9</v>
      </c>
      <c r="AL558" s="26" t="s">
        <v>50</v>
      </c>
      <c r="AM558" s="39"/>
      <c r="AN558" s="115"/>
      <c r="AO558" s="26" t="s">
        <v>50</v>
      </c>
      <c r="AQ558" s="5"/>
      <c r="AS558" s="37"/>
      <c r="AT558" s="30"/>
      <c r="BE558" s="2" t="s">
        <v>37</v>
      </c>
      <c r="BF558" s="2" t="s">
        <v>37</v>
      </c>
      <c r="BG558" s="2" t="s">
        <v>37</v>
      </c>
      <c r="BI558" s="21" t="s">
        <v>10</v>
      </c>
      <c r="BJ558" s="21" t="s">
        <v>10</v>
      </c>
      <c r="BK558" s="21" t="s">
        <v>10</v>
      </c>
    </row>
    <row r="559" spans="1:66" x14ac:dyDescent="0.25">
      <c r="A559" s="50">
        <v>548</v>
      </c>
      <c r="B559" s="50"/>
      <c r="C559" s="50" t="str">
        <f t="shared" si="150"/>
        <v>612_4_6547</v>
      </c>
      <c r="D559" s="50">
        <v>1</v>
      </c>
      <c r="E559" s="51"/>
      <c r="F559" s="76" t="str">
        <f t="shared" si="149"/>
        <v>612_4</v>
      </c>
      <c r="G559" s="80">
        <v>612</v>
      </c>
      <c r="H559" s="52">
        <v>4</v>
      </c>
      <c r="I559" s="52">
        <v>6547</v>
      </c>
      <c r="J559" s="53">
        <v>6547</v>
      </c>
      <c r="K559" s="54">
        <v>6547</v>
      </c>
      <c r="L559" s="54">
        <v>6547</v>
      </c>
      <c r="M559" s="54"/>
      <c r="N559" s="54"/>
      <c r="O559" s="55"/>
      <c r="P559" s="55"/>
      <c r="Q559" s="55"/>
      <c r="R559" s="55"/>
      <c r="S559" s="52"/>
      <c r="T559" s="52">
        <v>236</v>
      </c>
      <c r="U559" s="52">
        <v>19</v>
      </c>
      <c r="V559" s="52">
        <v>192</v>
      </c>
      <c r="W559" s="52"/>
      <c r="X559" s="52"/>
      <c r="Y559" s="110"/>
      <c r="Z559" s="110" t="s">
        <v>66</v>
      </c>
      <c r="AA559" s="110"/>
      <c r="AB559" s="110" t="s">
        <v>65</v>
      </c>
      <c r="AC559" s="56">
        <v>13</v>
      </c>
      <c r="AD559" s="52"/>
      <c r="AE559" s="52"/>
      <c r="AF559" s="52"/>
      <c r="AG559" s="52"/>
      <c r="AH559" s="106"/>
      <c r="AI559" s="59" t="s">
        <v>80</v>
      </c>
      <c r="AJ559" s="69" t="s">
        <v>9</v>
      </c>
      <c r="AK559" s="34" t="s">
        <v>9</v>
      </c>
      <c r="AL559" s="26" t="s">
        <v>50</v>
      </c>
      <c r="AM559" s="39"/>
      <c r="AN559" s="115"/>
      <c r="AO559" s="26" t="s">
        <v>50</v>
      </c>
      <c r="AQ559" s="5"/>
      <c r="AS559" s="37"/>
      <c r="AT559" s="30"/>
      <c r="BE559" s="2" t="s">
        <v>37</v>
      </c>
      <c r="BF559" s="2" t="s">
        <v>37</v>
      </c>
      <c r="BG559" s="2" t="s">
        <v>37</v>
      </c>
      <c r="BI559" s="21" t="s">
        <v>10</v>
      </c>
      <c r="BJ559" s="21" t="s">
        <v>10</v>
      </c>
      <c r="BK559" s="21" t="s">
        <v>10</v>
      </c>
    </row>
    <row r="560" spans="1:66" x14ac:dyDescent="0.25">
      <c r="A560" s="50">
        <v>549</v>
      </c>
      <c r="B560" s="50">
        <v>447</v>
      </c>
      <c r="C560" s="50" t="str">
        <f t="shared" si="150"/>
        <v>1001_1_6516</v>
      </c>
      <c r="D560" s="50">
        <v>1</v>
      </c>
      <c r="E560" s="51">
        <f t="shared" ref="E560:E623" si="151">G560*10000+H560</f>
        <v>10010001</v>
      </c>
      <c r="F560" s="76" t="str">
        <f t="shared" si="149"/>
        <v>1001_1</v>
      </c>
      <c r="G560" s="80">
        <v>1001</v>
      </c>
      <c r="H560" s="52">
        <v>1</v>
      </c>
      <c r="I560" s="52">
        <v>6516</v>
      </c>
      <c r="J560" s="53" t="str">
        <f t="shared" ref="J560:J623" si="152">IF(F560=K560,"ok","huom!")</f>
        <v>ok</v>
      </c>
      <c r="K560" s="54" t="str">
        <f>CONCATENATE(L560,"_",M560)</f>
        <v>1001_1</v>
      </c>
      <c r="L560" s="54">
        <v>1001</v>
      </c>
      <c r="M560" s="54">
        <v>1</v>
      </c>
      <c r="N560" s="54">
        <v>6409</v>
      </c>
      <c r="O560" s="55">
        <v>365</v>
      </c>
      <c r="P560" s="55">
        <v>36</v>
      </c>
      <c r="Q560" s="55">
        <v>152</v>
      </c>
      <c r="R560" s="55">
        <v>15</v>
      </c>
      <c r="S560" s="52">
        <v>0</v>
      </c>
      <c r="T560" s="56">
        <v>571</v>
      </c>
      <c r="U560" s="56">
        <v>27</v>
      </c>
      <c r="V560" s="56">
        <v>554</v>
      </c>
      <c r="W560" s="56">
        <v>365</v>
      </c>
      <c r="X560" s="57">
        <v>0.36</v>
      </c>
      <c r="Y560" s="109"/>
      <c r="Z560" s="109"/>
      <c r="AA560" s="109"/>
      <c r="AB560" s="109"/>
      <c r="AC560" s="56">
        <v>247</v>
      </c>
      <c r="AD560" s="52" t="s">
        <v>35</v>
      </c>
      <c r="AE560" s="52" t="s">
        <v>35</v>
      </c>
      <c r="AF560" s="52" t="s">
        <v>35</v>
      </c>
      <c r="AG560" s="52"/>
      <c r="AH560" s="106"/>
      <c r="AI560" s="59"/>
      <c r="AJ560" s="68" t="s">
        <v>10</v>
      </c>
      <c r="AK560" t="s">
        <v>10</v>
      </c>
      <c r="AL560" s="30" t="s">
        <v>10</v>
      </c>
      <c r="AM560" s="39"/>
      <c r="AN560" s="115" t="s">
        <v>10</v>
      </c>
      <c r="AO560" s="30"/>
      <c r="AQ560" s="5"/>
      <c r="AS560" s="37"/>
      <c r="AT560" s="30" t="s">
        <v>10</v>
      </c>
      <c r="AV560" t="str">
        <f t="shared" ref="AV560:AV623" si="153">IF(X560="ei mallia","ei mallia",IF(X560&gt;0.599999,IF(W560&gt;999,"punainen",IF(AC560&gt;99,"punainen",IF(AD560="osa seud. yht","punainen","musta"))),"musta"))</f>
        <v>musta</v>
      </c>
      <c r="AW560" t="str">
        <f t="shared" ref="AW560:AW623" si="154">IF(X560="ei mallia","ei mallia",IF(X560&gt;0.399999,IF(W560&gt;1999,"punainen",IF(AC560&gt;499,"punainen",IF(AE560="osa seud. yht","punainen","musta"))),"musta"))</f>
        <v>musta</v>
      </c>
      <c r="AX560" t="str">
        <f t="shared" ref="AX560:AX623" si="155">IF(X560="ei mallia","ei mallia",IF(AY560&gt;20,"punainen","musta"))</f>
        <v>musta</v>
      </c>
      <c r="AY560" s="31">
        <f t="shared" ref="AY560:AY623" si="156">SUM(AZ560:BC560)</f>
        <v>1</v>
      </c>
      <c r="AZ560" s="31">
        <f t="shared" ref="AZ560:AZ623" si="157">IF(X560&gt;0.59999,10,IF(X560&gt;0.39999,1,0))</f>
        <v>0</v>
      </c>
      <c r="BA560" s="31">
        <f t="shared" ref="BA560:BA623" si="158">IF(W560&gt;1999,10,IF(W560&gt;999,1,0))</f>
        <v>0</v>
      </c>
      <c r="BB560" s="31">
        <f t="shared" ref="BB560:BB623" si="159">IF(AC560&gt;499,10,IF(AC560&gt;99,1,0))</f>
        <v>1</v>
      </c>
      <c r="BC560" s="31">
        <f t="shared" ref="BC560:BC623" si="160">IF(AE560="osa seud. yht",10,IF(AD560="osa seud. yht",1,0))</f>
        <v>0</v>
      </c>
      <c r="BM560" s="2" t="s">
        <v>35</v>
      </c>
      <c r="BN560" s="2" t="s">
        <v>35</v>
      </c>
    </row>
    <row r="561" spans="1:66" x14ac:dyDescent="0.25">
      <c r="A561" s="50">
        <v>550</v>
      </c>
      <c r="B561" s="50">
        <v>448</v>
      </c>
      <c r="C561" s="50" t="str">
        <f t="shared" si="150"/>
        <v>1001_2_4050</v>
      </c>
      <c r="D561" s="50">
        <v>1</v>
      </c>
      <c r="E561" s="51">
        <f t="shared" si="151"/>
        <v>10010002</v>
      </c>
      <c r="F561" s="76" t="str">
        <f t="shared" si="149"/>
        <v>1001_2</v>
      </c>
      <c r="G561" s="80">
        <v>1001</v>
      </c>
      <c r="H561" s="52">
        <v>2</v>
      </c>
      <c r="I561" s="52">
        <v>4050</v>
      </c>
      <c r="J561" s="53" t="str">
        <f t="shared" si="152"/>
        <v>ok</v>
      </c>
      <c r="K561" s="54" t="str">
        <f>CONCATENATE(L561,"_",M561)</f>
        <v>1001_2</v>
      </c>
      <c r="L561" s="54">
        <v>1001</v>
      </c>
      <c r="M561" s="54">
        <v>2</v>
      </c>
      <c r="N561" s="54">
        <v>4000</v>
      </c>
      <c r="O561" s="55">
        <v>283</v>
      </c>
      <c r="P561" s="55">
        <v>51</v>
      </c>
      <c r="Q561" s="55">
        <v>104</v>
      </c>
      <c r="R561" s="55">
        <v>18</v>
      </c>
      <c r="S561" s="52">
        <v>0</v>
      </c>
      <c r="T561" s="56">
        <v>571</v>
      </c>
      <c r="U561" s="56">
        <v>27</v>
      </c>
      <c r="V561" s="56">
        <v>554</v>
      </c>
      <c r="W561" s="56">
        <v>283</v>
      </c>
      <c r="X561" s="57">
        <v>0.51</v>
      </c>
      <c r="Y561" s="109"/>
      <c r="Z561" s="109"/>
      <c r="AA561" s="109"/>
      <c r="AB561" s="109"/>
      <c r="AC561" s="56">
        <v>67</v>
      </c>
      <c r="AD561" s="52" t="s">
        <v>35</v>
      </c>
      <c r="AE561" s="52" t="s">
        <v>35</v>
      </c>
      <c r="AF561" s="52" t="s">
        <v>35</v>
      </c>
      <c r="AG561" s="52"/>
      <c r="AH561" s="106"/>
      <c r="AI561" s="59"/>
      <c r="AJ561" s="68" t="s">
        <v>10</v>
      </c>
      <c r="AK561" t="s">
        <v>10</v>
      </c>
      <c r="AL561" s="30" t="s">
        <v>10</v>
      </c>
      <c r="AM561" s="39"/>
      <c r="AN561" s="115" t="s">
        <v>10</v>
      </c>
      <c r="AO561" s="30"/>
      <c r="AQ561" s="5"/>
      <c r="AS561" s="37"/>
      <c r="AT561" s="30" t="s">
        <v>10</v>
      </c>
      <c r="AV561" t="str">
        <f t="shared" si="153"/>
        <v>musta</v>
      </c>
      <c r="AW561" t="str">
        <f t="shared" si="154"/>
        <v>musta</v>
      </c>
      <c r="AX561" t="str">
        <f t="shared" si="155"/>
        <v>musta</v>
      </c>
      <c r="AY561" s="31">
        <f t="shared" si="156"/>
        <v>1</v>
      </c>
      <c r="AZ561" s="31">
        <f t="shared" si="157"/>
        <v>1</v>
      </c>
      <c r="BA561" s="31">
        <f t="shared" si="158"/>
        <v>0</v>
      </c>
      <c r="BB561" s="31">
        <f t="shared" si="159"/>
        <v>0</v>
      </c>
      <c r="BC561" s="31">
        <f t="shared" si="160"/>
        <v>0</v>
      </c>
      <c r="BM561" s="2" t="s">
        <v>35</v>
      </c>
      <c r="BN561" s="2" t="s">
        <v>35</v>
      </c>
    </row>
    <row r="562" spans="1:66" x14ac:dyDescent="0.25">
      <c r="A562" s="50">
        <v>551</v>
      </c>
      <c r="B562" s="50">
        <v>449</v>
      </c>
      <c r="C562" s="50" t="str">
        <f t="shared" si="150"/>
        <v>1002_1_6813</v>
      </c>
      <c r="D562" s="50">
        <v>1</v>
      </c>
      <c r="E562" s="51">
        <f t="shared" si="151"/>
        <v>10020001</v>
      </c>
      <c r="F562" s="76" t="str">
        <f t="shared" si="149"/>
        <v>1002_1</v>
      </c>
      <c r="G562" s="80">
        <v>1002</v>
      </c>
      <c r="H562" s="52">
        <v>1</v>
      </c>
      <c r="I562" s="52">
        <v>6813</v>
      </c>
      <c r="J562" s="53" t="str">
        <f t="shared" si="152"/>
        <v>ok</v>
      </c>
      <c r="K562" s="54" t="str">
        <f>CONCATENATE(L562,"_",M562)</f>
        <v>1002_1</v>
      </c>
      <c r="L562" s="54">
        <v>1002</v>
      </c>
      <c r="M562" s="54">
        <v>1</v>
      </c>
      <c r="N562" s="54">
        <v>8317</v>
      </c>
      <c r="O562" s="55">
        <v>223</v>
      </c>
      <c r="P562" s="55">
        <v>26</v>
      </c>
      <c r="Q562" s="55">
        <v>50</v>
      </c>
      <c r="R562" s="55">
        <v>5</v>
      </c>
      <c r="S562" s="52">
        <v>0</v>
      </c>
      <c r="T562" s="56">
        <v>1382</v>
      </c>
      <c r="U562" s="56">
        <v>59</v>
      </c>
      <c r="V562" s="56">
        <v>1374</v>
      </c>
      <c r="W562" s="56">
        <v>223</v>
      </c>
      <c r="X562" s="57">
        <v>0.26</v>
      </c>
      <c r="Y562" s="109"/>
      <c r="Z562" s="109"/>
      <c r="AA562" s="109"/>
      <c r="AB562" s="109"/>
      <c r="AC562" s="56">
        <v>189</v>
      </c>
      <c r="AD562" s="52" t="s">
        <v>35</v>
      </c>
      <c r="AE562" s="52" t="s">
        <v>35</v>
      </c>
      <c r="AF562" s="52" t="s">
        <v>35</v>
      </c>
      <c r="AG562" s="52"/>
      <c r="AH562" s="106"/>
      <c r="AI562" s="59"/>
      <c r="AJ562" s="68" t="s">
        <v>9</v>
      </c>
      <c r="AK562" t="s">
        <v>10</v>
      </c>
      <c r="AL562" s="30" t="s">
        <v>10</v>
      </c>
      <c r="AM562" s="39"/>
      <c r="AN562" s="115" t="s">
        <v>10</v>
      </c>
      <c r="AO562" s="30"/>
      <c r="AQ562" s="5"/>
      <c r="AS562" s="37"/>
      <c r="AT562" s="30" t="s">
        <v>10</v>
      </c>
      <c r="AV562" t="str">
        <f t="shared" si="153"/>
        <v>musta</v>
      </c>
      <c r="AW562" t="str">
        <f t="shared" si="154"/>
        <v>musta</v>
      </c>
      <c r="AX562" t="str">
        <f t="shared" si="155"/>
        <v>musta</v>
      </c>
      <c r="AY562" s="31">
        <f t="shared" si="156"/>
        <v>1</v>
      </c>
      <c r="AZ562" s="31">
        <f t="shared" si="157"/>
        <v>0</v>
      </c>
      <c r="BA562" s="31">
        <f t="shared" si="158"/>
        <v>0</v>
      </c>
      <c r="BB562" s="31">
        <f t="shared" si="159"/>
        <v>1</v>
      </c>
      <c r="BC562" s="31">
        <f t="shared" si="160"/>
        <v>0</v>
      </c>
      <c r="BM562" s="2" t="s">
        <v>35</v>
      </c>
      <c r="BN562" s="2" t="s">
        <v>35</v>
      </c>
    </row>
    <row r="563" spans="1:66" x14ac:dyDescent="0.25">
      <c r="A563" s="50">
        <v>552</v>
      </c>
      <c r="B563" s="50">
        <v>450</v>
      </c>
      <c r="C563" s="50" t="str">
        <f t="shared" si="150"/>
        <v>1011_1_4237</v>
      </c>
      <c r="D563" s="50">
        <v>1</v>
      </c>
      <c r="E563" s="51">
        <f t="shared" si="151"/>
        <v>10110001</v>
      </c>
      <c r="F563" s="76" t="str">
        <f t="shared" si="149"/>
        <v>1011_1</v>
      </c>
      <c r="G563" s="80">
        <v>1011</v>
      </c>
      <c r="H563" s="52">
        <v>1</v>
      </c>
      <c r="I563" s="52">
        <v>4237</v>
      </c>
      <c r="J563" s="53" t="str">
        <f t="shared" si="152"/>
        <v>ok</v>
      </c>
      <c r="K563" s="54" t="str">
        <f>CONCATENATE(L563,"_",M563)</f>
        <v>1011_1</v>
      </c>
      <c r="L563" s="54">
        <v>1011</v>
      </c>
      <c r="M563" s="54">
        <v>1</v>
      </c>
      <c r="N563" s="54">
        <v>9723</v>
      </c>
      <c r="O563" s="55">
        <v>238</v>
      </c>
      <c r="P563" s="55">
        <v>100</v>
      </c>
      <c r="Q563" s="55">
        <v>102</v>
      </c>
      <c r="R563" s="55">
        <v>43</v>
      </c>
      <c r="S563" s="52">
        <v>0</v>
      </c>
      <c r="T563" s="56">
        <v>100</v>
      </c>
      <c r="U563" s="56">
        <v>3</v>
      </c>
      <c r="V563" s="56">
        <v>102</v>
      </c>
      <c r="W563" s="56">
        <v>238</v>
      </c>
      <c r="X563" s="57">
        <v>1</v>
      </c>
      <c r="Y563" s="109"/>
      <c r="Z563" s="109"/>
      <c r="AA563" s="109"/>
      <c r="AB563" s="109"/>
      <c r="AC563" s="56">
        <v>22</v>
      </c>
      <c r="AD563" s="52" t="s">
        <v>35</v>
      </c>
      <c r="AE563" s="52" t="s">
        <v>35</v>
      </c>
      <c r="AF563" s="52" t="s">
        <v>35</v>
      </c>
      <c r="AG563" s="52"/>
      <c r="AH563" s="106"/>
      <c r="AI563" s="59"/>
      <c r="AJ563" s="68" t="s">
        <v>10</v>
      </c>
      <c r="AK563" t="s">
        <v>10</v>
      </c>
      <c r="AL563" s="30" t="s">
        <v>10</v>
      </c>
      <c r="AM563" s="39"/>
      <c r="AN563" s="115" t="s">
        <v>10</v>
      </c>
      <c r="AO563" s="30"/>
      <c r="AQ563" s="5"/>
      <c r="AS563" s="37"/>
      <c r="AT563" s="30" t="s">
        <v>10</v>
      </c>
      <c r="AV563" t="str">
        <f t="shared" si="153"/>
        <v>musta</v>
      </c>
      <c r="AW563" t="str">
        <f t="shared" si="154"/>
        <v>musta</v>
      </c>
      <c r="AX563" t="str">
        <f t="shared" si="155"/>
        <v>musta</v>
      </c>
      <c r="AY563" s="31">
        <f t="shared" si="156"/>
        <v>10</v>
      </c>
      <c r="AZ563" s="31">
        <f t="shared" si="157"/>
        <v>10</v>
      </c>
      <c r="BA563" s="31">
        <f t="shared" si="158"/>
        <v>0</v>
      </c>
      <c r="BB563" s="31">
        <f t="shared" si="159"/>
        <v>0</v>
      </c>
      <c r="BC563" s="31">
        <f t="shared" si="160"/>
        <v>0</v>
      </c>
      <c r="BM563" s="2" t="s">
        <v>35</v>
      </c>
      <c r="BN563" s="2" t="s">
        <v>35</v>
      </c>
    </row>
    <row r="564" spans="1:66" x14ac:dyDescent="0.25">
      <c r="A564" s="50">
        <v>553</v>
      </c>
      <c r="B564" s="50">
        <v>451</v>
      </c>
      <c r="C564" s="50" t="str">
        <f t="shared" si="150"/>
        <v>1011_2_6129</v>
      </c>
      <c r="D564" s="50">
        <v>1</v>
      </c>
      <c r="E564" s="51">
        <f t="shared" si="151"/>
        <v>10110002</v>
      </c>
      <c r="F564" s="76" t="str">
        <f t="shared" si="149"/>
        <v>1011_2</v>
      </c>
      <c r="G564" s="80">
        <v>1011</v>
      </c>
      <c r="H564" s="52">
        <v>2</v>
      </c>
      <c r="I564" s="52">
        <v>6129</v>
      </c>
      <c r="J564" s="53" t="str">
        <f t="shared" si="152"/>
        <v>huom!</v>
      </c>
      <c r="K564" s="54"/>
      <c r="L564" s="54"/>
      <c r="M564" s="54"/>
      <c r="N564" s="54"/>
      <c r="O564" s="55">
        <v>238</v>
      </c>
      <c r="P564" s="55">
        <v>100</v>
      </c>
      <c r="Q564" s="55">
        <v>102</v>
      </c>
      <c r="R564" s="55">
        <v>43</v>
      </c>
      <c r="S564" s="52">
        <v>0</v>
      </c>
      <c r="T564" s="56">
        <v>100</v>
      </c>
      <c r="U564" s="56">
        <v>3</v>
      </c>
      <c r="V564" s="56">
        <v>102</v>
      </c>
      <c r="W564" s="56">
        <v>238</v>
      </c>
      <c r="X564" s="57">
        <v>1</v>
      </c>
      <c r="Y564" s="109"/>
      <c r="Z564" s="109"/>
      <c r="AA564" s="109"/>
      <c r="AB564" s="109"/>
      <c r="AC564" s="56">
        <v>5</v>
      </c>
      <c r="AD564" s="52" t="s">
        <v>35</v>
      </c>
      <c r="AE564" s="52" t="s">
        <v>35</v>
      </c>
      <c r="AF564" s="52" t="s">
        <v>35</v>
      </c>
      <c r="AG564" s="52"/>
      <c r="AH564" s="106"/>
      <c r="AI564" s="59"/>
      <c r="AJ564" s="68" t="s">
        <v>10</v>
      </c>
      <c r="AK564" t="s">
        <v>10</v>
      </c>
      <c r="AL564" s="30" t="s">
        <v>10</v>
      </c>
      <c r="AM564" s="39"/>
      <c r="AN564" s="115" t="s">
        <v>10</v>
      </c>
      <c r="AO564" s="30"/>
      <c r="AQ564" s="5"/>
      <c r="AS564" s="37"/>
      <c r="AT564" s="30" t="s">
        <v>10</v>
      </c>
      <c r="AV564" t="str">
        <f t="shared" si="153"/>
        <v>musta</v>
      </c>
      <c r="AW564" t="str">
        <f t="shared" si="154"/>
        <v>musta</v>
      </c>
      <c r="AX564" t="str">
        <f t="shared" si="155"/>
        <v>musta</v>
      </c>
      <c r="AY564" s="31">
        <f t="shared" si="156"/>
        <v>10</v>
      </c>
      <c r="AZ564" s="31">
        <f t="shared" si="157"/>
        <v>10</v>
      </c>
      <c r="BA564" s="31">
        <f t="shared" si="158"/>
        <v>0</v>
      </c>
      <c r="BB564" s="31">
        <f t="shared" si="159"/>
        <v>0</v>
      </c>
      <c r="BC564" s="31">
        <f t="shared" si="160"/>
        <v>0</v>
      </c>
      <c r="BM564" s="2" t="s">
        <v>35</v>
      </c>
      <c r="BN564" s="2" t="s">
        <v>35</v>
      </c>
    </row>
    <row r="565" spans="1:66" x14ac:dyDescent="0.25">
      <c r="A565" s="50">
        <v>554</v>
      </c>
      <c r="B565" s="50">
        <v>452</v>
      </c>
      <c r="C565" s="50" t="str">
        <f t="shared" si="150"/>
        <v>1015_1_6719</v>
      </c>
      <c r="D565" s="50">
        <v>1</v>
      </c>
      <c r="E565" s="51">
        <f t="shared" si="151"/>
        <v>10150001</v>
      </c>
      <c r="F565" s="76" t="str">
        <f t="shared" si="149"/>
        <v>1015_1</v>
      </c>
      <c r="G565" s="80">
        <v>1015</v>
      </c>
      <c r="H565" s="52">
        <v>1</v>
      </c>
      <c r="I565" s="52">
        <v>6719</v>
      </c>
      <c r="J565" s="53" t="str">
        <f t="shared" si="152"/>
        <v>ok</v>
      </c>
      <c r="K565" s="54" t="str">
        <f>CONCATENATE(L565,"_",M565)</f>
        <v>1015_1</v>
      </c>
      <c r="L565" s="54">
        <v>1015</v>
      </c>
      <c r="M565" s="54">
        <v>1</v>
      </c>
      <c r="N565" s="54">
        <v>6470</v>
      </c>
      <c r="O565" s="55">
        <v>976</v>
      </c>
      <c r="P565" s="55">
        <v>77</v>
      </c>
      <c r="Q565" s="55">
        <v>421</v>
      </c>
      <c r="R565" s="55">
        <v>33</v>
      </c>
      <c r="S565" s="52">
        <v>0</v>
      </c>
      <c r="T565" s="56">
        <v>498</v>
      </c>
      <c r="U565" s="56">
        <v>13</v>
      </c>
      <c r="V565" s="56">
        <v>526</v>
      </c>
      <c r="W565" s="56">
        <v>976</v>
      </c>
      <c r="X565" s="57">
        <v>0.77</v>
      </c>
      <c r="Y565" s="109"/>
      <c r="Z565" s="109"/>
      <c r="AA565" s="109"/>
      <c r="AB565" s="109"/>
      <c r="AC565" s="56">
        <v>112</v>
      </c>
      <c r="AD565" s="61" t="s">
        <v>34</v>
      </c>
      <c r="AE565" s="52" t="s">
        <v>35</v>
      </c>
      <c r="AF565" s="52" t="s">
        <v>35</v>
      </c>
      <c r="AG565" s="52"/>
      <c r="AH565" s="106"/>
      <c r="AI565" s="59"/>
      <c r="AJ565" s="68" t="s">
        <v>10</v>
      </c>
      <c r="AK565" t="s">
        <v>10</v>
      </c>
      <c r="AL565" s="30" t="s">
        <v>10</v>
      </c>
      <c r="AM565" s="39"/>
      <c r="AN565" s="115" t="s">
        <v>10</v>
      </c>
      <c r="AO565" s="30"/>
      <c r="AQ565" s="5"/>
      <c r="AS565" s="37"/>
      <c r="AT565" s="30" t="s">
        <v>10</v>
      </c>
      <c r="AV565" t="str">
        <f t="shared" si="153"/>
        <v>punainen</v>
      </c>
      <c r="AW565" t="str">
        <f t="shared" si="154"/>
        <v>musta</v>
      </c>
      <c r="AX565" t="str">
        <f t="shared" si="155"/>
        <v>musta</v>
      </c>
      <c r="AY565" s="31">
        <f t="shared" si="156"/>
        <v>12</v>
      </c>
      <c r="AZ565" s="31">
        <f t="shared" si="157"/>
        <v>10</v>
      </c>
      <c r="BA565" s="31">
        <f t="shared" si="158"/>
        <v>0</v>
      </c>
      <c r="BB565" s="31">
        <f t="shared" si="159"/>
        <v>1</v>
      </c>
      <c r="BC565" s="31">
        <f t="shared" si="160"/>
        <v>1</v>
      </c>
      <c r="BM565" s="32" t="s">
        <v>34</v>
      </c>
      <c r="BN565" s="2" t="s">
        <v>35</v>
      </c>
    </row>
    <row r="566" spans="1:66" x14ac:dyDescent="0.25">
      <c r="A566" s="50">
        <v>555</v>
      </c>
      <c r="B566" s="50">
        <v>453</v>
      </c>
      <c r="C566" s="50" t="str">
        <f t="shared" si="150"/>
        <v>1015_2_7225</v>
      </c>
      <c r="D566" s="50">
        <v>1</v>
      </c>
      <c r="E566" s="51">
        <f t="shared" si="151"/>
        <v>10150002</v>
      </c>
      <c r="F566" s="76" t="str">
        <f t="shared" si="149"/>
        <v>1015_2</v>
      </c>
      <c r="G566" s="80">
        <v>1015</v>
      </c>
      <c r="H566" s="52">
        <v>2</v>
      </c>
      <c r="I566" s="52">
        <v>7225</v>
      </c>
      <c r="J566" s="53" t="str">
        <f t="shared" si="152"/>
        <v>ok</v>
      </c>
      <c r="K566" s="54" t="str">
        <f>CONCATENATE(L566,"_",M566)</f>
        <v>1015_2</v>
      </c>
      <c r="L566" s="54">
        <v>1015</v>
      </c>
      <c r="M566" s="54">
        <v>2</v>
      </c>
      <c r="N566" s="54">
        <v>6859</v>
      </c>
      <c r="O566" s="55">
        <v>991</v>
      </c>
      <c r="P566" s="55">
        <v>87</v>
      </c>
      <c r="Q566" s="55">
        <v>523</v>
      </c>
      <c r="R566" s="55">
        <v>45</v>
      </c>
      <c r="S566" s="52">
        <v>0</v>
      </c>
      <c r="T566" s="56">
        <v>102</v>
      </c>
      <c r="U566" s="56">
        <v>7</v>
      </c>
      <c r="V566" s="56">
        <v>107</v>
      </c>
      <c r="W566" s="56">
        <v>991</v>
      </c>
      <c r="X566" s="57">
        <v>0.87</v>
      </c>
      <c r="Y566" s="109"/>
      <c r="Z566" s="109"/>
      <c r="AA566" s="109"/>
      <c r="AB566" s="109"/>
      <c r="AC566" s="56">
        <v>102</v>
      </c>
      <c r="AD566" s="61" t="s">
        <v>34</v>
      </c>
      <c r="AE566" s="52" t="s">
        <v>35</v>
      </c>
      <c r="AF566" s="52" t="s">
        <v>35</v>
      </c>
      <c r="AG566" s="52"/>
      <c r="AH566" s="106"/>
      <c r="AI566" s="59"/>
      <c r="AJ566" s="68" t="s">
        <v>10</v>
      </c>
      <c r="AK566" t="s">
        <v>10</v>
      </c>
      <c r="AL566" s="30" t="s">
        <v>10</v>
      </c>
      <c r="AM566" s="39"/>
      <c r="AN566" s="115" t="s">
        <v>10</v>
      </c>
      <c r="AO566" s="30"/>
      <c r="AQ566" s="5"/>
      <c r="AS566" s="37"/>
      <c r="AT566" s="30" t="s">
        <v>10</v>
      </c>
      <c r="AV566" t="str">
        <f t="shared" si="153"/>
        <v>punainen</v>
      </c>
      <c r="AW566" t="str">
        <f t="shared" si="154"/>
        <v>musta</v>
      </c>
      <c r="AX566" t="str">
        <f t="shared" si="155"/>
        <v>musta</v>
      </c>
      <c r="AY566" s="31">
        <f t="shared" si="156"/>
        <v>12</v>
      </c>
      <c r="AZ566" s="31">
        <f t="shared" si="157"/>
        <v>10</v>
      </c>
      <c r="BA566" s="31">
        <f t="shared" si="158"/>
        <v>0</v>
      </c>
      <c r="BB566" s="31">
        <f t="shared" si="159"/>
        <v>1</v>
      </c>
      <c r="BC566" s="31">
        <f t="shared" si="160"/>
        <v>1</v>
      </c>
      <c r="BM566" s="32" t="s">
        <v>34</v>
      </c>
      <c r="BN566" s="2" t="s">
        <v>35</v>
      </c>
    </row>
    <row r="567" spans="1:66" x14ac:dyDescent="0.25">
      <c r="A567" s="50">
        <v>556</v>
      </c>
      <c r="B567" s="50">
        <v>454</v>
      </c>
      <c r="C567" s="50" t="str">
        <f t="shared" si="150"/>
        <v>1031_1_580</v>
      </c>
      <c r="D567" s="50">
        <v>1</v>
      </c>
      <c r="E567" s="51">
        <f t="shared" si="151"/>
        <v>10310001</v>
      </c>
      <c r="F567" s="76" t="str">
        <f t="shared" si="149"/>
        <v>1031_1</v>
      </c>
      <c r="G567" s="81">
        <v>1031</v>
      </c>
      <c r="H567" s="52">
        <v>1</v>
      </c>
      <c r="I567" s="52">
        <v>580</v>
      </c>
      <c r="J567" s="53" t="str">
        <f t="shared" si="152"/>
        <v>ok</v>
      </c>
      <c r="K567" s="54" t="str">
        <f>CONCATENATE(L567,"_",M567)</f>
        <v>1031_1</v>
      </c>
      <c r="L567" s="54">
        <v>1031</v>
      </c>
      <c r="M567" s="54">
        <v>1</v>
      </c>
      <c r="N567" s="54">
        <v>8101</v>
      </c>
      <c r="O567" s="55">
        <v>147</v>
      </c>
      <c r="P567" s="55">
        <v>37</v>
      </c>
      <c r="Q567" s="55">
        <v>31</v>
      </c>
      <c r="R567" s="55">
        <v>7</v>
      </c>
      <c r="S567" s="52">
        <v>0</v>
      </c>
      <c r="T567" s="56">
        <v>232</v>
      </c>
      <c r="U567" s="56">
        <v>11</v>
      </c>
      <c r="V567" s="56">
        <v>257</v>
      </c>
      <c r="W567" s="56">
        <v>147</v>
      </c>
      <c r="X567" s="57">
        <v>0.37</v>
      </c>
      <c r="Y567" s="109"/>
      <c r="Z567" s="109"/>
      <c r="AA567" s="109"/>
      <c r="AB567" s="109"/>
      <c r="AC567" s="56">
        <v>216</v>
      </c>
      <c r="AD567" s="52" t="s">
        <v>35</v>
      </c>
      <c r="AE567" s="52" t="s">
        <v>35</v>
      </c>
      <c r="AF567" s="52" t="s">
        <v>35</v>
      </c>
      <c r="AG567" s="52"/>
      <c r="AH567" s="106"/>
      <c r="AI567" s="59"/>
      <c r="AJ567" s="68" t="s">
        <v>10</v>
      </c>
      <c r="AK567" t="s">
        <v>10</v>
      </c>
      <c r="AL567" s="30" t="s">
        <v>10</v>
      </c>
      <c r="AM567" s="39"/>
      <c r="AN567" s="115" t="s">
        <v>10</v>
      </c>
      <c r="AO567" s="30"/>
      <c r="AQ567" s="5"/>
      <c r="AS567" s="37"/>
      <c r="AT567" s="30" t="s">
        <v>10</v>
      </c>
      <c r="AV567" t="str">
        <f t="shared" si="153"/>
        <v>musta</v>
      </c>
      <c r="AW567" t="str">
        <f t="shared" si="154"/>
        <v>musta</v>
      </c>
      <c r="AX567" t="str">
        <f t="shared" si="155"/>
        <v>musta</v>
      </c>
      <c r="AY567" s="31">
        <f t="shared" si="156"/>
        <v>1</v>
      </c>
      <c r="AZ567" s="31">
        <f t="shared" si="157"/>
        <v>0</v>
      </c>
      <c r="BA567" s="31">
        <f t="shared" si="158"/>
        <v>0</v>
      </c>
      <c r="BB567" s="31">
        <f t="shared" si="159"/>
        <v>1</v>
      </c>
      <c r="BC567" s="31">
        <f t="shared" si="160"/>
        <v>0</v>
      </c>
      <c r="BM567" s="2" t="s">
        <v>35</v>
      </c>
      <c r="BN567" s="2" t="s">
        <v>35</v>
      </c>
    </row>
    <row r="568" spans="1:66" x14ac:dyDescent="0.25">
      <c r="A568" s="50">
        <v>557</v>
      </c>
      <c r="B568" s="50">
        <v>455</v>
      </c>
      <c r="C568" s="50" t="str">
        <f t="shared" si="150"/>
        <v>1031_2_5681</v>
      </c>
      <c r="D568" s="50">
        <v>1</v>
      </c>
      <c r="E568" s="51">
        <f t="shared" si="151"/>
        <v>10310002</v>
      </c>
      <c r="F568" s="76" t="str">
        <f t="shared" si="149"/>
        <v>1031_2</v>
      </c>
      <c r="G568" s="80">
        <v>1031</v>
      </c>
      <c r="H568" s="52">
        <v>2</v>
      </c>
      <c r="I568" s="52">
        <v>5681</v>
      </c>
      <c r="J568" s="53" t="str">
        <f t="shared" si="152"/>
        <v>huom!</v>
      </c>
      <c r="K568" s="54"/>
      <c r="L568" s="54"/>
      <c r="M568" s="54"/>
      <c r="N568" s="54"/>
      <c r="O568" s="55">
        <v>147</v>
      </c>
      <c r="P568" s="55">
        <v>37</v>
      </c>
      <c r="Q568" s="55">
        <v>31</v>
      </c>
      <c r="R568" s="55">
        <v>7</v>
      </c>
      <c r="S568" s="52">
        <v>0</v>
      </c>
      <c r="T568" s="56">
        <v>232</v>
      </c>
      <c r="U568" s="56">
        <v>11</v>
      </c>
      <c r="V568" s="56">
        <v>257</v>
      </c>
      <c r="W568" s="56">
        <v>147</v>
      </c>
      <c r="X568" s="57">
        <v>0.37</v>
      </c>
      <c r="Y568" s="109"/>
      <c r="Z568" s="109"/>
      <c r="AA568" s="109"/>
      <c r="AB568" s="109"/>
      <c r="AC568" s="56">
        <v>118</v>
      </c>
      <c r="AD568" s="52" t="s">
        <v>35</v>
      </c>
      <c r="AE568" s="52" t="s">
        <v>35</v>
      </c>
      <c r="AF568" s="52" t="s">
        <v>35</v>
      </c>
      <c r="AG568" s="52"/>
      <c r="AH568" s="106"/>
      <c r="AI568" s="59"/>
      <c r="AJ568" s="68" t="s">
        <v>10</v>
      </c>
      <c r="AK568" t="s">
        <v>10</v>
      </c>
      <c r="AL568" s="30" t="s">
        <v>10</v>
      </c>
      <c r="AM568" s="39"/>
      <c r="AN568" s="115" t="s">
        <v>10</v>
      </c>
      <c r="AO568" s="30"/>
      <c r="AQ568" s="5"/>
      <c r="AS568" s="37"/>
      <c r="AT568" s="30" t="s">
        <v>10</v>
      </c>
      <c r="AV568" t="str">
        <f t="shared" si="153"/>
        <v>musta</v>
      </c>
      <c r="AW568" t="str">
        <f t="shared" si="154"/>
        <v>musta</v>
      </c>
      <c r="AX568" t="str">
        <f t="shared" si="155"/>
        <v>musta</v>
      </c>
      <c r="AY568" s="31">
        <f t="shared" si="156"/>
        <v>1</v>
      </c>
      <c r="AZ568" s="31">
        <f t="shared" si="157"/>
        <v>0</v>
      </c>
      <c r="BA568" s="31">
        <f t="shared" si="158"/>
        <v>0</v>
      </c>
      <c r="BB568" s="31">
        <f t="shared" si="159"/>
        <v>1</v>
      </c>
      <c r="BC568" s="31">
        <f t="shared" si="160"/>
        <v>0</v>
      </c>
      <c r="BM568" s="2" t="s">
        <v>35</v>
      </c>
      <c r="BN568" s="2" t="s">
        <v>35</v>
      </c>
    </row>
    <row r="569" spans="1:66" x14ac:dyDescent="0.25">
      <c r="A569" s="50">
        <v>558</v>
      </c>
      <c r="B569" s="50">
        <v>456</v>
      </c>
      <c r="C569" s="50" t="str">
        <f t="shared" si="150"/>
        <v>1031_3_6628</v>
      </c>
      <c r="D569" s="50">
        <v>1</v>
      </c>
      <c r="E569" s="51">
        <f t="shared" si="151"/>
        <v>10310003</v>
      </c>
      <c r="F569" s="76" t="str">
        <f t="shared" si="149"/>
        <v>1031_3</v>
      </c>
      <c r="G569" s="80">
        <v>1031</v>
      </c>
      <c r="H569" s="52">
        <v>3</v>
      </c>
      <c r="I569" s="52">
        <v>6628</v>
      </c>
      <c r="J569" s="53" t="str">
        <f t="shared" si="152"/>
        <v>ok</v>
      </c>
      <c r="K569" s="54" t="str">
        <f>CONCATENATE(L569,"_",M569)</f>
        <v>1031_3</v>
      </c>
      <c r="L569" s="54">
        <v>1031</v>
      </c>
      <c r="M569" s="54">
        <v>3</v>
      </c>
      <c r="N569" s="54">
        <v>6259</v>
      </c>
      <c r="O569" s="55">
        <v>168</v>
      </c>
      <c r="P569" s="55">
        <v>22</v>
      </c>
      <c r="Q569" s="55">
        <v>35</v>
      </c>
      <c r="R569" s="55">
        <v>4</v>
      </c>
      <c r="S569" s="52">
        <v>0</v>
      </c>
      <c r="T569" s="56">
        <v>232</v>
      </c>
      <c r="U569" s="56">
        <v>11</v>
      </c>
      <c r="V569" s="56">
        <v>257</v>
      </c>
      <c r="W569" s="56">
        <v>168</v>
      </c>
      <c r="X569" s="57">
        <v>0.22</v>
      </c>
      <c r="Y569" s="109"/>
      <c r="Z569" s="109"/>
      <c r="AA569" s="109"/>
      <c r="AB569" s="109"/>
      <c r="AC569" s="56">
        <v>126</v>
      </c>
      <c r="AD569" s="52" t="s">
        <v>35</v>
      </c>
      <c r="AE569" s="52" t="s">
        <v>35</v>
      </c>
      <c r="AF569" s="52" t="s">
        <v>35</v>
      </c>
      <c r="AG569" s="52"/>
      <c r="AH569" s="106"/>
      <c r="AI569" s="59"/>
      <c r="AJ569" s="68" t="s">
        <v>10</v>
      </c>
      <c r="AK569" t="s">
        <v>10</v>
      </c>
      <c r="AL569" s="30" t="s">
        <v>10</v>
      </c>
      <c r="AM569" s="39"/>
      <c r="AN569" s="115" t="s">
        <v>10</v>
      </c>
      <c r="AO569" s="30"/>
      <c r="AQ569" s="5"/>
      <c r="AS569" s="37"/>
      <c r="AT569" s="30" t="s">
        <v>10</v>
      </c>
      <c r="AV569" t="str">
        <f t="shared" si="153"/>
        <v>musta</v>
      </c>
      <c r="AW569" t="str">
        <f t="shared" si="154"/>
        <v>musta</v>
      </c>
      <c r="AX569" t="str">
        <f t="shared" si="155"/>
        <v>musta</v>
      </c>
      <c r="AY569" s="31">
        <f t="shared" si="156"/>
        <v>1</v>
      </c>
      <c r="AZ569" s="31">
        <f t="shared" si="157"/>
        <v>0</v>
      </c>
      <c r="BA569" s="31">
        <f t="shared" si="158"/>
        <v>0</v>
      </c>
      <c r="BB569" s="31">
        <f t="shared" si="159"/>
        <v>1</v>
      </c>
      <c r="BC569" s="31">
        <f t="shared" si="160"/>
        <v>0</v>
      </c>
      <c r="BM569" s="2" t="s">
        <v>35</v>
      </c>
      <c r="BN569" s="2" t="s">
        <v>35</v>
      </c>
    </row>
    <row r="570" spans="1:66" x14ac:dyDescent="0.25">
      <c r="A570" s="50">
        <v>559</v>
      </c>
      <c r="B570" s="50">
        <v>457</v>
      </c>
      <c r="C570" s="50" t="str">
        <f t="shared" si="150"/>
        <v>1041_1_180</v>
      </c>
      <c r="D570" s="50">
        <v>1</v>
      </c>
      <c r="E570" s="51">
        <f t="shared" si="151"/>
        <v>10410001</v>
      </c>
      <c r="F570" s="76" t="str">
        <f t="shared" si="149"/>
        <v>1041_1</v>
      </c>
      <c r="G570" s="80">
        <v>1041</v>
      </c>
      <c r="H570" s="52">
        <v>1</v>
      </c>
      <c r="I570" s="52">
        <v>180</v>
      </c>
      <c r="J570" s="53" t="str">
        <f t="shared" si="152"/>
        <v>huom!</v>
      </c>
      <c r="K570" s="54"/>
      <c r="L570" s="54"/>
      <c r="M570" s="54"/>
      <c r="N570" s="54"/>
      <c r="O570" s="55" t="s">
        <v>32</v>
      </c>
      <c r="P570" s="55" t="s">
        <v>32</v>
      </c>
      <c r="Q570" s="55" t="s">
        <v>32</v>
      </c>
      <c r="R570" s="55" t="s">
        <v>32</v>
      </c>
      <c r="S570" s="52">
        <v>0</v>
      </c>
      <c r="T570" s="56">
        <v>28</v>
      </c>
      <c r="U570" s="56">
        <v>1</v>
      </c>
      <c r="V570" s="56">
        <v>25</v>
      </c>
      <c r="W570" s="56" t="s">
        <v>37</v>
      </c>
      <c r="X570" s="57" t="s">
        <v>37</v>
      </c>
      <c r="Y570" s="109"/>
      <c r="Z570" s="109"/>
      <c r="AA570" s="109"/>
      <c r="AB570" s="109"/>
      <c r="AC570" s="56">
        <v>0</v>
      </c>
      <c r="AD570" s="52" t="s">
        <v>35</v>
      </c>
      <c r="AE570" s="52" t="s">
        <v>35</v>
      </c>
      <c r="AF570" s="52" t="s">
        <v>35</v>
      </c>
      <c r="AG570" s="52"/>
      <c r="AH570" s="106"/>
      <c r="AI570" s="59"/>
      <c r="AJ570" s="68" t="s">
        <v>10</v>
      </c>
      <c r="AK570" t="s">
        <v>10</v>
      </c>
      <c r="AL570" s="30" t="s">
        <v>10</v>
      </c>
      <c r="AM570" s="39"/>
      <c r="AN570" s="115" t="s">
        <v>10</v>
      </c>
      <c r="AO570" s="30"/>
      <c r="AQ570" s="5"/>
      <c r="AS570" s="37"/>
      <c r="AT570" s="30" t="s">
        <v>10</v>
      </c>
      <c r="AV570" t="str">
        <f t="shared" si="153"/>
        <v>ei mallia</v>
      </c>
      <c r="AW570" t="str">
        <f t="shared" si="154"/>
        <v>ei mallia</v>
      </c>
      <c r="AX570" t="str">
        <f t="shared" si="155"/>
        <v>ei mallia</v>
      </c>
      <c r="AY570" s="31">
        <f t="shared" si="156"/>
        <v>20</v>
      </c>
      <c r="AZ570" s="31">
        <f t="shared" si="157"/>
        <v>10</v>
      </c>
      <c r="BA570" s="31">
        <f t="shared" si="158"/>
        <v>10</v>
      </c>
      <c r="BB570" s="31">
        <f t="shared" si="159"/>
        <v>0</v>
      </c>
      <c r="BC570" s="31">
        <f t="shared" si="160"/>
        <v>0</v>
      </c>
      <c r="BM570" s="2" t="s">
        <v>35</v>
      </c>
      <c r="BN570" s="2" t="s">
        <v>35</v>
      </c>
    </row>
    <row r="571" spans="1:66" x14ac:dyDescent="0.25">
      <c r="A571" s="50">
        <v>560</v>
      </c>
      <c r="B571" s="50">
        <v>458</v>
      </c>
      <c r="C571" s="50" t="str">
        <f t="shared" si="150"/>
        <v>1050_1_4686</v>
      </c>
      <c r="D571" s="50">
        <v>1</v>
      </c>
      <c r="E571" s="51">
        <f t="shared" si="151"/>
        <v>10500001</v>
      </c>
      <c r="F571" s="76" t="str">
        <f t="shared" si="149"/>
        <v>1050_1</v>
      </c>
      <c r="G571" s="80">
        <v>1050</v>
      </c>
      <c r="H571" s="52">
        <v>1</v>
      </c>
      <c r="I571" s="52">
        <v>4686</v>
      </c>
      <c r="J571" s="53" t="str">
        <f t="shared" si="152"/>
        <v>ok</v>
      </c>
      <c r="K571" s="54" t="str">
        <f t="shared" ref="K571:K583" si="161">CONCATENATE(L571,"_",M571)</f>
        <v>1050_1</v>
      </c>
      <c r="L571" s="54">
        <v>1050</v>
      </c>
      <c r="M571" s="54">
        <v>1</v>
      </c>
      <c r="N571" s="54">
        <v>4374</v>
      </c>
      <c r="O571" s="55">
        <v>79</v>
      </c>
      <c r="P571" s="55">
        <v>42</v>
      </c>
      <c r="Q571" s="55">
        <v>18</v>
      </c>
      <c r="R571" s="55">
        <v>9</v>
      </c>
      <c r="S571" s="52">
        <v>0</v>
      </c>
      <c r="T571" s="56">
        <v>868</v>
      </c>
      <c r="U571" s="56">
        <v>40</v>
      </c>
      <c r="V571" s="56">
        <v>862</v>
      </c>
      <c r="W571" s="56">
        <v>79</v>
      </c>
      <c r="X571" s="57">
        <v>0.42</v>
      </c>
      <c r="Y571" s="109"/>
      <c r="Z571" s="109"/>
      <c r="AA571" s="109"/>
      <c r="AB571" s="109"/>
      <c r="AC571" s="56">
        <v>111</v>
      </c>
      <c r="AD571" s="52" t="s">
        <v>35</v>
      </c>
      <c r="AE571" s="52" t="s">
        <v>35</v>
      </c>
      <c r="AF571" s="52" t="s">
        <v>35</v>
      </c>
      <c r="AG571" s="52"/>
      <c r="AH571" s="106"/>
      <c r="AI571" s="59"/>
      <c r="AJ571" s="68" t="s">
        <v>9</v>
      </c>
      <c r="AK571" t="s">
        <v>10</v>
      </c>
      <c r="AL571" s="30" t="s">
        <v>10</v>
      </c>
      <c r="AM571" s="39"/>
      <c r="AN571" s="115" t="s">
        <v>10</v>
      </c>
      <c r="AO571" s="30"/>
      <c r="AQ571" s="5"/>
      <c r="AS571" s="37"/>
      <c r="AT571" s="30" t="s">
        <v>10</v>
      </c>
      <c r="AV571" t="str">
        <f t="shared" si="153"/>
        <v>musta</v>
      </c>
      <c r="AW571" t="str">
        <f t="shared" si="154"/>
        <v>musta</v>
      </c>
      <c r="AX571" t="str">
        <f t="shared" si="155"/>
        <v>musta</v>
      </c>
      <c r="AY571" s="31">
        <f t="shared" si="156"/>
        <v>2</v>
      </c>
      <c r="AZ571" s="31">
        <f t="shared" si="157"/>
        <v>1</v>
      </c>
      <c r="BA571" s="31">
        <f t="shared" si="158"/>
        <v>0</v>
      </c>
      <c r="BB571" s="31">
        <f t="shared" si="159"/>
        <v>1</v>
      </c>
      <c r="BC571" s="31">
        <f t="shared" si="160"/>
        <v>0</v>
      </c>
      <c r="BM571" s="2" t="s">
        <v>35</v>
      </c>
      <c r="BN571" s="2" t="s">
        <v>35</v>
      </c>
    </row>
    <row r="572" spans="1:66" x14ac:dyDescent="0.25">
      <c r="A572" s="50">
        <v>561</v>
      </c>
      <c r="B572" s="50">
        <v>459</v>
      </c>
      <c r="C572" s="50" t="str">
        <f t="shared" si="150"/>
        <v>1050_2_1376</v>
      </c>
      <c r="D572" s="50">
        <v>1</v>
      </c>
      <c r="E572" s="51">
        <f t="shared" si="151"/>
        <v>10500002</v>
      </c>
      <c r="F572" s="76" t="str">
        <f t="shared" si="149"/>
        <v>1050_2</v>
      </c>
      <c r="G572" s="80">
        <v>1050</v>
      </c>
      <c r="H572" s="52">
        <v>2</v>
      </c>
      <c r="I572" s="52">
        <v>1376</v>
      </c>
      <c r="J572" s="53" t="str">
        <f t="shared" si="152"/>
        <v>ok</v>
      </c>
      <c r="K572" s="54" t="str">
        <f t="shared" si="161"/>
        <v>1050_2</v>
      </c>
      <c r="L572" s="54">
        <v>1050</v>
      </c>
      <c r="M572" s="54">
        <v>2</v>
      </c>
      <c r="N572" s="54">
        <v>1266</v>
      </c>
      <c r="O572" s="55">
        <v>110</v>
      </c>
      <c r="P572" s="55">
        <v>33</v>
      </c>
      <c r="Q572" s="55">
        <v>23</v>
      </c>
      <c r="R572" s="55">
        <v>7</v>
      </c>
      <c r="S572" s="52">
        <v>0</v>
      </c>
      <c r="T572" s="56">
        <v>645</v>
      </c>
      <c r="U572" s="56">
        <v>30</v>
      </c>
      <c r="V572" s="56">
        <v>625</v>
      </c>
      <c r="W572" s="56">
        <v>110</v>
      </c>
      <c r="X572" s="57">
        <v>0.33</v>
      </c>
      <c r="Y572" s="109"/>
      <c r="Z572" s="109"/>
      <c r="AA572" s="109"/>
      <c r="AB572" s="109"/>
      <c r="AC572" s="56">
        <v>94</v>
      </c>
      <c r="AD572" s="52" t="s">
        <v>35</v>
      </c>
      <c r="AE572" s="52" t="s">
        <v>35</v>
      </c>
      <c r="AF572" s="52" t="s">
        <v>35</v>
      </c>
      <c r="AG572" s="52"/>
      <c r="AH572" s="106"/>
      <c r="AI572" s="59"/>
      <c r="AJ572" s="68" t="s">
        <v>9</v>
      </c>
      <c r="AK572" t="s">
        <v>10</v>
      </c>
      <c r="AL572" s="30" t="s">
        <v>10</v>
      </c>
      <c r="AM572" s="39"/>
      <c r="AN572" s="115" t="s">
        <v>10</v>
      </c>
      <c r="AO572" s="30"/>
      <c r="AQ572" s="5"/>
      <c r="AS572" s="37"/>
      <c r="AT572" s="30" t="s">
        <v>10</v>
      </c>
      <c r="AV572" t="str">
        <f t="shared" si="153"/>
        <v>musta</v>
      </c>
      <c r="AW572" t="str">
        <f t="shared" si="154"/>
        <v>musta</v>
      </c>
      <c r="AX572" t="str">
        <f t="shared" si="155"/>
        <v>musta</v>
      </c>
      <c r="AY572" s="31">
        <f t="shared" si="156"/>
        <v>0</v>
      </c>
      <c r="AZ572" s="31">
        <f t="shared" si="157"/>
        <v>0</v>
      </c>
      <c r="BA572" s="31">
        <f t="shared" si="158"/>
        <v>0</v>
      </c>
      <c r="BB572" s="31">
        <f t="shared" si="159"/>
        <v>0</v>
      </c>
      <c r="BC572" s="31">
        <f t="shared" si="160"/>
        <v>0</v>
      </c>
      <c r="BM572" s="2" t="s">
        <v>35</v>
      </c>
      <c r="BN572" s="2" t="s">
        <v>35</v>
      </c>
    </row>
    <row r="573" spans="1:66" x14ac:dyDescent="0.25">
      <c r="A573" s="50">
        <v>562</v>
      </c>
      <c r="B573" s="50">
        <v>460</v>
      </c>
      <c r="C573" s="50" t="str">
        <f t="shared" si="150"/>
        <v>1050_3_5569</v>
      </c>
      <c r="D573" s="50">
        <v>1</v>
      </c>
      <c r="E573" s="51">
        <f t="shared" si="151"/>
        <v>10500003</v>
      </c>
      <c r="F573" s="76" t="str">
        <f t="shared" si="149"/>
        <v>1050_3</v>
      </c>
      <c r="G573" s="80">
        <v>1050</v>
      </c>
      <c r="H573" s="52">
        <v>3</v>
      </c>
      <c r="I573" s="52">
        <v>5569</v>
      </c>
      <c r="J573" s="53" t="str">
        <f t="shared" si="152"/>
        <v>ok</v>
      </c>
      <c r="K573" s="54" t="str">
        <f t="shared" si="161"/>
        <v>1050_3</v>
      </c>
      <c r="L573" s="54">
        <v>1050</v>
      </c>
      <c r="M573" s="54">
        <v>3</v>
      </c>
      <c r="N573" s="54">
        <v>5158</v>
      </c>
      <c r="O573" s="55">
        <v>62</v>
      </c>
      <c r="P573" s="55">
        <v>67</v>
      </c>
      <c r="Q573" s="55">
        <v>21</v>
      </c>
      <c r="R573" s="55">
        <v>20</v>
      </c>
      <c r="S573" s="52">
        <v>0</v>
      </c>
      <c r="T573" s="56">
        <v>242</v>
      </c>
      <c r="U573" s="56">
        <v>12</v>
      </c>
      <c r="V573" s="56">
        <v>222</v>
      </c>
      <c r="W573" s="56">
        <v>62</v>
      </c>
      <c r="X573" s="57">
        <v>0.67</v>
      </c>
      <c r="Y573" s="109"/>
      <c r="Z573" s="109"/>
      <c r="AA573" s="109"/>
      <c r="AB573" s="109"/>
      <c r="AC573" s="56">
        <v>125</v>
      </c>
      <c r="AD573" s="52" t="s">
        <v>35</v>
      </c>
      <c r="AE573" s="52" t="s">
        <v>35</v>
      </c>
      <c r="AF573" s="52" t="s">
        <v>35</v>
      </c>
      <c r="AG573" s="52"/>
      <c r="AH573" s="106"/>
      <c r="AI573" s="59"/>
      <c r="AJ573" s="68" t="s">
        <v>9</v>
      </c>
      <c r="AK573" t="s">
        <v>10</v>
      </c>
      <c r="AL573" s="30" t="s">
        <v>10</v>
      </c>
      <c r="AM573" s="39"/>
      <c r="AN573" s="115" t="s">
        <v>10</v>
      </c>
      <c r="AO573" s="30"/>
      <c r="AQ573" s="5"/>
      <c r="AS573" s="37"/>
      <c r="AT573" s="30" t="s">
        <v>10</v>
      </c>
      <c r="AV573" t="str">
        <f t="shared" si="153"/>
        <v>punainen</v>
      </c>
      <c r="AW573" t="str">
        <f t="shared" si="154"/>
        <v>musta</v>
      </c>
      <c r="AX573" t="str">
        <f t="shared" si="155"/>
        <v>musta</v>
      </c>
      <c r="AY573" s="31">
        <f t="shared" si="156"/>
        <v>11</v>
      </c>
      <c r="AZ573" s="31">
        <f t="shared" si="157"/>
        <v>10</v>
      </c>
      <c r="BA573" s="31">
        <f t="shared" si="158"/>
        <v>0</v>
      </c>
      <c r="BB573" s="31">
        <f t="shared" si="159"/>
        <v>1</v>
      </c>
      <c r="BC573" s="31">
        <f t="shared" si="160"/>
        <v>0</v>
      </c>
      <c r="BM573" s="2" t="s">
        <v>35</v>
      </c>
      <c r="BN573" s="2" t="s">
        <v>35</v>
      </c>
    </row>
    <row r="574" spans="1:66" x14ac:dyDescent="0.25">
      <c r="A574" s="50">
        <v>563</v>
      </c>
      <c r="B574" s="50">
        <v>461</v>
      </c>
      <c r="C574" s="50" t="str">
        <f t="shared" si="150"/>
        <v>1050_4_6893</v>
      </c>
      <c r="D574" s="50">
        <v>1</v>
      </c>
      <c r="E574" s="51">
        <f t="shared" si="151"/>
        <v>10500004</v>
      </c>
      <c r="F574" s="76" t="str">
        <f t="shared" si="149"/>
        <v>1050_4</v>
      </c>
      <c r="G574" s="80">
        <v>1050</v>
      </c>
      <c r="H574" s="52">
        <v>4</v>
      </c>
      <c r="I574" s="52">
        <v>6893</v>
      </c>
      <c r="J574" s="53" t="str">
        <f t="shared" si="152"/>
        <v>ok</v>
      </c>
      <c r="K574" s="54" t="str">
        <f t="shared" si="161"/>
        <v>1050_4</v>
      </c>
      <c r="L574" s="54">
        <v>1050</v>
      </c>
      <c r="M574" s="54">
        <v>4</v>
      </c>
      <c r="N574" s="54">
        <v>6433</v>
      </c>
      <c r="O574" s="55">
        <v>156</v>
      </c>
      <c r="P574" s="55">
        <v>57</v>
      </c>
      <c r="Q574" s="55">
        <v>32</v>
      </c>
      <c r="R574" s="55">
        <v>10</v>
      </c>
      <c r="S574" s="52">
        <v>0</v>
      </c>
      <c r="T574" s="56">
        <v>368</v>
      </c>
      <c r="U574" s="56">
        <v>22</v>
      </c>
      <c r="V574" s="56">
        <v>371</v>
      </c>
      <c r="W574" s="56">
        <v>156</v>
      </c>
      <c r="X574" s="57">
        <v>0.56999999999999995</v>
      </c>
      <c r="Y574" s="109"/>
      <c r="Z574" s="109"/>
      <c r="AA574" s="109"/>
      <c r="AB574" s="109"/>
      <c r="AC574" s="56">
        <v>133</v>
      </c>
      <c r="AD574" s="52" t="s">
        <v>35</v>
      </c>
      <c r="AE574" s="52" t="s">
        <v>35</v>
      </c>
      <c r="AF574" s="52" t="s">
        <v>35</v>
      </c>
      <c r="AG574" s="52"/>
      <c r="AH574" s="106"/>
      <c r="AI574" s="59"/>
      <c r="AJ574" s="68" t="s">
        <v>9</v>
      </c>
      <c r="AK574" t="s">
        <v>10</v>
      </c>
      <c r="AL574" s="30" t="s">
        <v>10</v>
      </c>
      <c r="AM574" s="39"/>
      <c r="AN574" s="115" t="s">
        <v>10</v>
      </c>
      <c r="AO574" s="30"/>
      <c r="AQ574" s="5"/>
      <c r="AS574" s="37"/>
      <c r="AT574" s="30" t="s">
        <v>10</v>
      </c>
      <c r="AV574" t="str">
        <f t="shared" si="153"/>
        <v>musta</v>
      </c>
      <c r="AW574" t="str">
        <f t="shared" si="154"/>
        <v>musta</v>
      </c>
      <c r="AX574" t="str">
        <f t="shared" si="155"/>
        <v>musta</v>
      </c>
      <c r="AY574" s="31">
        <f t="shared" si="156"/>
        <v>2</v>
      </c>
      <c r="AZ574" s="31">
        <f t="shared" si="157"/>
        <v>1</v>
      </c>
      <c r="BA574" s="31">
        <f t="shared" si="158"/>
        <v>0</v>
      </c>
      <c r="BB574" s="31">
        <f t="shared" si="159"/>
        <v>1</v>
      </c>
      <c r="BC574" s="31">
        <f t="shared" si="160"/>
        <v>0</v>
      </c>
      <c r="BM574" s="2" t="s">
        <v>35</v>
      </c>
      <c r="BN574" s="2" t="s">
        <v>35</v>
      </c>
    </row>
    <row r="575" spans="1:66" x14ac:dyDescent="0.25">
      <c r="A575" s="50">
        <v>564</v>
      </c>
      <c r="B575" s="50">
        <v>462</v>
      </c>
      <c r="C575" s="50" t="str">
        <f t="shared" si="150"/>
        <v>1050_5_7750</v>
      </c>
      <c r="D575" s="50">
        <v>1</v>
      </c>
      <c r="E575" s="51">
        <f t="shared" si="151"/>
        <v>10500005</v>
      </c>
      <c r="F575" s="76" t="str">
        <f t="shared" si="149"/>
        <v>1050_5</v>
      </c>
      <c r="G575" s="80">
        <v>1050</v>
      </c>
      <c r="H575" s="52">
        <v>5</v>
      </c>
      <c r="I575" s="52">
        <v>7750</v>
      </c>
      <c r="J575" s="53" t="str">
        <f t="shared" si="152"/>
        <v>ok</v>
      </c>
      <c r="K575" s="54" t="str">
        <f t="shared" si="161"/>
        <v>1050_5</v>
      </c>
      <c r="L575" s="54">
        <v>1050</v>
      </c>
      <c r="M575" s="54">
        <v>5</v>
      </c>
      <c r="N575" s="54">
        <v>7463</v>
      </c>
      <c r="O575" s="55">
        <v>125</v>
      </c>
      <c r="P575" s="55">
        <v>74</v>
      </c>
      <c r="Q575" s="55">
        <v>58</v>
      </c>
      <c r="R575" s="55">
        <v>31</v>
      </c>
      <c r="S575" s="52">
        <v>0</v>
      </c>
      <c r="T575" s="56">
        <v>775</v>
      </c>
      <c r="U575" s="56">
        <v>46</v>
      </c>
      <c r="V575" s="56">
        <v>698</v>
      </c>
      <c r="W575" s="56">
        <v>125</v>
      </c>
      <c r="X575" s="57">
        <v>0.74</v>
      </c>
      <c r="Y575" s="109"/>
      <c r="Z575" s="109"/>
      <c r="AA575" s="109"/>
      <c r="AB575" s="109"/>
      <c r="AC575" s="56">
        <v>148</v>
      </c>
      <c r="AD575" s="52" t="s">
        <v>35</v>
      </c>
      <c r="AE575" s="52" t="s">
        <v>35</v>
      </c>
      <c r="AF575" s="52" t="s">
        <v>35</v>
      </c>
      <c r="AG575" s="52"/>
      <c r="AH575" s="106"/>
      <c r="AI575" s="59"/>
      <c r="AJ575" s="68" t="s">
        <v>9</v>
      </c>
      <c r="AK575" t="s">
        <v>10</v>
      </c>
      <c r="AL575" s="30" t="s">
        <v>10</v>
      </c>
      <c r="AM575" s="39"/>
      <c r="AN575" s="115" t="s">
        <v>10</v>
      </c>
      <c r="AO575" s="30"/>
      <c r="AQ575" s="5"/>
      <c r="AS575" s="37"/>
      <c r="AT575" s="30" t="s">
        <v>10</v>
      </c>
      <c r="AV575" t="str">
        <f t="shared" si="153"/>
        <v>punainen</v>
      </c>
      <c r="AW575" t="str">
        <f t="shared" si="154"/>
        <v>musta</v>
      </c>
      <c r="AX575" t="str">
        <f t="shared" si="155"/>
        <v>musta</v>
      </c>
      <c r="AY575" s="31">
        <f t="shared" si="156"/>
        <v>11</v>
      </c>
      <c r="AZ575" s="31">
        <f t="shared" si="157"/>
        <v>10</v>
      </c>
      <c r="BA575" s="31">
        <f t="shared" si="158"/>
        <v>0</v>
      </c>
      <c r="BB575" s="31">
        <f t="shared" si="159"/>
        <v>1</v>
      </c>
      <c r="BC575" s="31">
        <f t="shared" si="160"/>
        <v>0</v>
      </c>
      <c r="BM575" s="2" t="s">
        <v>35</v>
      </c>
      <c r="BN575" s="2" t="s">
        <v>35</v>
      </c>
    </row>
    <row r="576" spans="1:66" x14ac:dyDescent="0.25">
      <c r="A576" s="50">
        <v>565</v>
      </c>
      <c r="B576" s="50">
        <v>463</v>
      </c>
      <c r="C576" s="50" t="str">
        <f t="shared" si="150"/>
        <v>1070_1_854</v>
      </c>
      <c r="D576" s="50">
        <v>1</v>
      </c>
      <c r="E576" s="51">
        <f t="shared" si="151"/>
        <v>10700001</v>
      </c>
      <c r="F576" s="76" t="str">
        <f t="shared" si="149"/>
        <v>1070_1</v>
      </c>
      <c r="G576" s="81">
        <v>1070</v>
      </c>
      <c r="H576" s="52">
        <v>1</v>
      </c>
      <c r="I576" s="52">
        <v>854</v>
      </c>
      <c r="J576" s="53" t="str">
        <f t="shared" si="152"/>
        <v>ok</v>
      </c>
      <c r="K576" s="54" t="str">
        <f t="shared" si="161"/>
        <v>1070_1</v>
      </c>
      <c r="L576" s="54">
        <v>1070</v>
      </c>
      <c r="M576" s="54">
        <v>1</v>
      </c>
      <c r="N576" s="54">
        <v>3423</v>
      </c>
      <c r="O576" s="55">
        <v>82</v>
      </c>
      <c r="P576" s="55">
        <v>22</v>
      </c>
      <c r="Q576" s="55">
        <v>29</v>
      </c>
      <c r="R576" s="55">
        <v>6</v>
      </c>
      <c r="S576" s="52">
        <v>0</v>
      </c>
      <c r="T576" s="56">
        <v>4984</v>
      </c>
      <c r="U576" s="56">
        <v>153</v>
      </c>
      <c r="V576" s="56">
        <v>5045</v>
      </c>
      <c r="W576" s="56">
        <v>82</v>
      </c>
      <c r="X576" s="57">
        <v>0.22</v>
      </c>
      <c r="Y576" s="109"/>
      <c r="Z576" s="109"/>
      <c r="AA576" s="109"/>
      <c r="AB576" s="109"/>
      <c r="AC576" s="56">
        <v>279</v>
      </c>
      <c r="AD576" s="58" t="s">
        <v>34</v>
      </c>
      <c r="AE576" s="58" t="s">
        <v>34</v>
      </c>
      <c r="AF576" s="52" t="s">
        <v>36</v>
      </c>
      <c r="AG576" s="52" t="s">
        <v>36</v>
      </c>
      <c r="AH576" s="106"/>
      <c r="AI576" s="59"/>
      <c r="AJ576" s="68" t="s">
        <v>10</v>
      </c>
      <c r="AK576" t="s">
        <v>10</v>
      </c>
      <c r="AL576" s="30" t="s">
        <v>10</v>
      </c>
      <c r="AM576" s="39"/>
      <c r="AN576" s="115" t="s">
        <v>10</v>
      </c>
      <c r="AO576" s="30"/>
      <c r="AQ576" s="5"/>
      <c r="AS576" s="37"/>
      <c r="AT576" s="30" t="s">
        <v>10</v>
      </c>
      <c r="AV576" t="str">
        <f t="shared" si="153"/>
        <v>musta</v>
      </c>
      <c r="AW576" t="str">
        <f t="shared" si="154"/>
        <v>musta</v>
      </c>
      <c r="AX576" t="str">
        <f t="shared" si="155"/>
        <v>musta</v>
      </c>
      <c r="AY576" s="31">
        <f t="shared" si="156"/>
        <v>11</v>
      </c>
      <c r="AZ576" s="31">
        <f t="shared" si="157"/>
        <v>0</v>
      </c>
      <c r="BA576" s="31">
        <f t="shared" si="158"/>
        <v>0</v>
      </c>
      <c r="BB576" s="31">
        <f t="shared" si="159"/>
        <v>1</v>
      </c>
      <c r="BC576" s="31">
        <f t="shared" si="160"/>
        <v>10</v>
      </c>
      <c r="BM576" s="29" t="s">
        <v>34</v>
      </c>
      <c r="BN576" s="29" t="s">
        <v>34</v>
      </c>
    </row>
    <row r="577" spans="1:66" x14ac:dyDescent="0.25">
      <c r="A577" s="50">
        <v>566</v>
      </c>
      <c r="B577" s="50">
        <v>464</v>
      </c>
      <c r="C577" s="50" t="str">
        <f t="shared" si="150"/>
        <v>1070_2_7008</v>
      </c>
      <c r="D577" s="50">
        <v>1</v>
      </c>
      <c r="E577" s="51">
        <f t="shared" si="151"/>
        <v>10700002</v>
      </c>
      <c r="F577" s="76" t="str">
        <f t="shared" si="149"/>
        <v>1070_2</v>
      </c>
      <c r="G577" s="80">
        <v>1070</v>
      </c>
      <c r="H577" s="52">
        <v>2</v>
      </c>
      <c r="I577" s="52">
        <v>7008</v>
      </c>
      <c r="J577" s="53" t="str">
        <f t="shared" si="152"/>
        <v>ok</v>
      </c>
      <c r="K577" s="54" t="str">
        <f t="shared" si="161"/>
        <v>1070_2</v>
      </c>
      <c r="L577" s="54">
        <v>1070</v>
      </c>
      <c r="M577" s="54">
        <v>2</v>
      </c>
      <c r="N577" s="54">
        <v>6567</v>
      </c>
      <c r="O577" s="55">
        <v>227</v>
      </c>
      <c r="P577" s="55">
        <v>28</v>
      </c>
      <c r="Q577" s="55">
        <v>26</v>
      </c>
      <c r="R577" s="55">
        <v>3</v>
      </c>
      <c r="S577" s="52">
        <v>0</v>
      </c>
      <c r="T577" s="56">
        <v>2298</v>
      </c>
      <c r="U577" s="56">
        <v>39</v>
      </c>
      <c r="V577" s="56">
        <v>2348</v>
      </c>
      <c r="W577" s="56">
        <v>227</v>
      </c>
      <c r="X577" s="57">
        <v>0.28000000000000003</v>
      </c>
      <c r="Y577" s="109"/>
      <c r="Z577" s="109"/>
      <c r="AA577" s="109"/>
      <c r="AB577" s="109"/>
      <c r="AC577" s="56">
        <v>67</v>
      </c>
      <c r="AD577" s="52" t="s">
        <v>35</v>
      </c>
      <c r="AE577" s="52" t="s">
        <v>35</v>
      </c>
      <c r="AF577" s="52" t="s">
        <v>35</v>
      </c>
      <c r="AG577" s="52"/>
      <c r="AH577" s="106"/>
      <c r="AI577" s="59"/>
      <c r="AJ577" s="68" t="s">
        <v>10</v>
      </c>
      <c r="AK577" t="s">
        <v>10</v>
      </c>
      <c r="AL577" s="30" t="s">
        <v>10</v>
      </c>
      <c r="AM577" s="39"/>
      <c r="AN577" s="115" t="s">
        <v>10</v>
      </c>
      <c r="AO577" s="30"/>
      <c r="AQ577" s="5"/>
      <c r="AS577" s="37"/>
      <c r="AT577" s="30" t="s">
        <v>10</v>
      </c>
      <c r="AV577" t="str">
        <f t="shared" si="153"/>
        <v>musta</v>
      </c>
      <c r="AW577" t="str">
        <f t="shared" si="154"/>
        <v>musta</v>
      </c>
      <c r="AX577" t="str">
        <f t="shared" si="155"/>
        <v>musta</v>
      </c>
      <c r="AY577" s="31">
        <f t="shared" si="156"/>
        <v>0</v>
      </c>
      <c r="AZ577" s="31">
        <f t="shared" si="157"/>
        <v>0</v>
      </c>
      <c r="BA577" s="31">
        <f t="shared" si="158"/>
        <v>0</v>
      </c>
      <c r="BB577" s="31">
        <f t="shared" si="159"/>
        <v>0</v>
      </c>
      <c r="BC577" s="31">
        <f t="shared" si="160"/>
        <v>0</v>
      </c>
      <c r="BM577" s="2" t="s">
        <v>35</v>
      </c>
      <c r="BN577" s="2" t="s">
        <v>35</v>
      </c>
    </row>
    <row r="578" spans="1:66" x14ac:dyDescent="0.25">
      <c r="A578" s="50">
        <v>567</v>
      </c>
      <c r="B578" s="50">
        <v>465</v>
      </c>
      <c r="C578" s="50" t="str">
        <f t="shared" si="150"/>
        <v>1070_3_6028</v>
      </c>
      <c r="D578" s="50">
        <v>1</v>
      </c>
      <c r="E578" s="51">
        <f t="shared" si="151"/>
        <v>10700003</v>
      </c>
      <c r="F578" s="76" t="str">
        <f t="shared" si="149"/>
        <v>1070_3</v>
      </c>
      <c r="G578" s="80">
        <v>1070</v>
      </c>
      <c r="H578" s="52">
        <v>3</v>
      </c>
      <c r="I578" s="52">
        <v>6028</v>
      </c>
      <c r="J578" s="53" t="str">
        <f t="shared" si="152"/>
        <v>ok</v>
      </c>
      <c r="K578" s="54" t="str">
        <f t="shared" si="161"/>
        <v>1070_3</v>
      </c>
      <c r="L578" s="54">
        <v>1070</v>
      </c>
      <c r="M578" s="54">
        <v>3</v>
      </c>
      <c r="N578" s="54">
        <v>5727</v>
      </c>
      <c r="O578" s="55">
        <v>241</v>
      </c>
      <c r="P578" s="55">
        <v>43</v>
      </c>
      <c r="Q578" s="55">
        <v>42</v>
      </c>
      <c r="R578" s="55">
        <v>6</v>
      </c>
      <c r="S578" s="52">
        <v>0</v>
      </c>
      <c r="T578" s="56">
        <v>1210</v>
      </c>
      <c r="U578" s="56">
        <v>38</v>
      </c>
      <c r="V578" s="56">
        <v>1231</v>
      </c>
      <c r="W578" s="56">
        <v>241</v>
      </c>
      <c r="X578" s="57">
        <v>0.43</v>
      </c>
      <c r="Y578" s="109"/>
      <c r="Z578" s="109"/>
      <c r="AA578" s="109"/>
      <c r="AB578" s="109"/>
      <c r="AC578" s="56">
        <v>15</v>
      </c>
      <c r="AD578" s="52" t="s">
        <v>35</v>
      </c>
      <c r="AE578" s="52" t="s">
        <v>35</v>
      </c>
      <c r="AF578" s="52" t="s">
        <v>35</v>
      </c>
      <c r="AG578" s="52"/>
      <c r="AH578" s="106"/>
      <c r="AI578" s="59"/>
      <c r="AJ578" s="68" t="s">
        <v>10</v>
      </c>
      <c r="AK578" t="s">
        <v>10</v>
      </c>
      <c r="AL578" s="30" t="s">
        <v>10</v>
      </c>
      <c r="AM578" s="39"/>
      <c r="AN578" s="115" t="s">
        <v>10</v>
      </c>
      <c r="AO578" s="30"/>
      <c r="AQ578" s="5"/>
      <c r="AS578" s="37"/>
      <c r="AT578" s="30" t="s">
        <v>10</v>
      </c>
      <c r="AV578" t="str">
        <f t="shared" si="153"/>
        <v>musta</v>
      </c>
      <c r="AW578" t="str">
        <f t="shared" si="154"/>
        <v>musta</v>
      </c>
      <c r="AX578" t="str">
        <f t="shared" si="155"/>
        <v>musta</v>
      </c>
      <c r="AY578" s="31">
        <f t="shared" si="156"/>
        <v>1</v>
      </c>
      <c r="AZ578" s="31">
        <f t="shared" si="157"/>
        <v>1</v>
      </c>
      <c r="BA578" s="31">
        <f t="shared" si="158"/>
        <v>0</v>
      </c>
      <c r="BB578" s="31">
        <f t="shared" si="159"/>
        <v>0</v>
      </c>
      <c r="BC578" s="31">
        <f t="shared" si="160"/>
        <v>0</v>
      </c>
      <c r="BM578" s="2" t="s">
        <v>35</v>
      </c>
      <c r="BN578" s="2" t="s">
        <v>35</v>
      </c>
    </row>
    <row r="579" spans="1:66" x14ac:dyDescent="0.25">
      <c r="A579" s="50">
        <v>568</v>
      </c>
      <c r="B579" s="50">
        <v>466</v>
      </c>
      <c r="C579" s="50" t="str">
        <f t="shared" si="150"/>
        <v>1070_4_1349</v>
      </c>
      <c r="D579" s="50">
        <v>1</v>
      </c>
      <c r="E579" s="51">
        <f t="shared" si="151"/>
        <v>10700004</v>
      </c>
      <c r="F579" s="76" t="str">
        <f t="shared" si="149"/>
        <v>1070_4</v>
      </c>
      <c r="G579" s="80">
        <v>1070</v>
      </c>
      <c r="H579" s="52">
        <v>4</v>
      </c>
      <c r="I579" s="52">
        <v>1349</v>
      </c>
      <c r="J579" s="53" t="str">
        <f t="shared" si="152"/>
        <v>ok</v>
      </c>
      <c r="K579" s="54" t="str">
        <f t="shared" si="161"/>
        <v>1070_4</v>
      </c>
      <c r="L579" s="54">
        <v>1070</v>
      </c>
      <c r="M579" s="54">
        <v>4</v>
      </c>
      <c r="N579" s="54">
        <v>1274</v>
      </c>
      <c r="O579" s="55">
        <v>684</v>
      </c>
      <c r="P579" s="55">
        <v>71</v>
      </c>
      <c r="Q579" s="55">
        <v>275</v>
      </c>
      <c r="R579" s="55">
        <v>28</v>
      </c>
      <c r="S579" s="52">
        <v>0</v>
      </c>
      <c r="T579" s="56">
        <v>2583</v>
      </c>
      <c r="U579" s="56">
        <v>103</v>
      </c>
      <c r="V579" s="56">
        <v>2534</v>
      </c>
      <c r="W579" s="56">
        <v>684</v>
      </c>
      <c r="X579" s="57">
        <v>0.71</v>
      </c>
      <c r="Y579" s="109"/>
      <c r="Z579" s="109"/>
      <c r="AA579" s="109"/>
      <c r="AB579" s="109"/>
      <c r="AC579" s="56">
        <v>66</v>
      </c>
      <c r="AD579" s="52" t="s">
        <v>35</v>
      </c>
      <c r="AE579" s="52" t="s">
        <v>35</v>
      </c>
      <c r="AF579" s="52" t="s">
        <v>35</v>
      </c>
      <c r="AG579" s="52" t="s">
        <v>36</v>
      </c>
      <c r="AH579" s="106"/>
      <c r="AI579" s="59"/>
      <c r="AJ579" s="68" t="s">
        <v>9</v>
      </c>
      <c r="AK579" t="s">
        <v>9</v>
      </c>
      <c r="AL579" s="30" t="s">
        <v>10</v>
      </c>
      <c r="AM579" s="39"/>
      <c r="AN579" s="115" t="s">
        <v>10</v>
      </c>
      <c r="AO579" s="30"/>
      <c r="AQ579" s="5"/>
      <c r="AS579" s="37"/>
      <c r="AT579" s="30" t="s">
        <v>10</v>
      </c>
      <c r="AV579" t="str">
        <f t="shared" si="153"/>
        <v>musta</v>
      </c>
      <c r="AW579" t="str">
        <f t="shared" si="154"/>
        <v>musta</v>
      </c>
      <c r="AX579" t="str">
        <f t="shared" si="155"/>
        <v>musta</v>
      </c>
      <c r="AY579" s="31">
        <f t="shared" si="156"/>
        <v>10</v>
      </c>
      <c r="AZ579" s="31">
        <f t="shared" si="157"/>
        <v>10</v>
      </c>
      <c r="BA579" s="31">
        <f t="shared" si="158"/>
        <v>0</v>
      </c>
      <c r="BB579" s="31">
        <f t="shared" si="159"/>
        <v>0</v>
      </c>
      <c r="BC579" s="31">
        <f t="shared" si="160"/>
        <v>0</v>
      </c>
      <c r="BM579" s="2" t="s">
        <v>35</v>
      </c>
      <c r="BN579" s="2" t="s">
        <v>35</v>
      </c>
    </row>
    <row r="580" spans="1:66" x14ac:dyDescent="0.25">
      <c r="A580" s="50">
        <v>569</v>
      </c>
      <c r="B580" s="50">
        <v>467</v>
      </c>
      <c r="C580" s="50" t="str">
        <f t="shared" si="150"/>
        <v>1070_5_1041</v>
      </c>
      <c r="D580" s="50">
        <v>1</v>
      </c>
      <c r="E580" s="51">
        <f t="shared" si="151"/>
        <v>10700005</v>
      </c>
      <c r="F580" s="76" t="str">
        <f t="shared" si="149"/>
        <v>1070_5</v>
      </c>
      <c r="G580" s="80">
        <v>1070</v>
      </c>
      <c r="H580" s="52">
        <v>5</v>
      </c>
      <c r="I580" s="52">
        <v>1041</v>
      </c>
      <c r="J580" s="53" t="str">
        <f t="shared" si="152"/>
        <v>ok</v>
      </c>
      <c r="K580" s="54" t="str">
        <f t="shared" si="161"/>
        <v>1070_5</v>
      </c>
      <c r="L580" s="54">
        <v>1070</v>
      </c>
      <c r="M580" s="54">
        <v>5</v>
      </c>
      <c r="N580" s="54">
        <v>1041</v>
      </c>
      <c r="O580" s="55">
        <v>13</v>
      </c>
      <c r="P580" s="55">
        <v>5</v>
      </c>
      <c r="Q580" s="55">
        <v>0</v>
      </c>
      <c r="R580" s="55">
        <v>0</v>
      </c>
      <c r="S580" s="52">
        <v>0</v>
      </c>
      <c r="T580" s="56">
        <v>1476</v>
      </c>
      <c r="U580" s="56">
        <v>62</v>
      </c>
      <c r="V580" s="56">
        <v>1531</v>
      </c>
      <c r="W580" s="56">
        <v>13</v>
      </c>
      <c r="X580" s="57">
        <v>0.05</v>
      </c>
      <c r="Y580" s="109"/>
      <c r="Z580" s="109"/>
      <c r="AA580" s="109"/>
      <c r="AB580" s="109"/>
      <c r="AC580" s="56">
        <v>23</v>
      </c>
      <c r="AD580" s="52" t="s">
        <v>35</v>
      </c>
      <c r="AE580" s="52" t="s">
        <v>35</v>
      </c>
      <c r="AF580" s="52" t="s">
        <v>35</v>
      </c>
      <c r="AG580" s="52" t="s">
        <v>36</v>
      </c>
      <c r="AH580" s="106"/>
      <c r="AI580" s="59"/>
      <c r="AJ580" s="68" t="s">
        <v>10</v>
      </c>
      <c r="AK580" t="s">
        <v>10</v>
      </c>
      <c r="AL580" s="30" t="s">
        <v>10</v>
      </c>
      <c r="AM580" s="39"/>
      <c r="AN580" s="115" t="s">
        <v>10</v>
      </c>
      <c r="AO580" s="30"/>
      <c r="AQ580" s="5"/>
      <c r="AS580" s="37"/>
      <c r="AT580" s="30" t="s">
        <v>10</v>
      </c>
      <c r="AV580" t="str">
        <f t="shared" si="153"/>
        <v>musta</v>
      </c>
      <c r="AW580" t="str">
        <f t="shared" si="154"/>
        <v>musta</v>
      </c>
      <c r="AX580" t="str">
        <f t="shared" si="155"/>
        <v>musta</v>
      </c>
      <c r="AY580" s="31">
        <f t="shared" si="156"/>
        <v>0</v>
      </c>
      <c r="AZ580" s="31">
        <f t="shared" si="157"/>
        <v>0</v>
      </c>
      <c r="BA580" s="31">
        <f t="shared" si="158"/>
        <v>0</v>
      </c>
      <c r="BB580" s="31">
        <f t="shared" si="159"/>
        <v>0</v>
      </c>
      <c r="BC580" s="31">
        <f t="shared" si="160"/>
        <v>0</v>
      </c>
      <c r="BM580" s="2" t="s">
        <v>35</v>
      </c>
      <c r="BN580" s="2" t="s">
        <v>35</v>
      </c>
    </row>
    <row r="581" spans="1:66" x14ac:dyDescent="0.25">
      <c r="A581" s="50">
        <v>570</v>
      </c>
      <c r="B581" s="50">
        <v>468</v>
      </c>
      <c r="C581" s="50" t="str">
        <f t="shared" si="150"/>
        <v>1071_1_980</v>
      </c>
      <c r="D581" s="50">
        <v>1</v>
      </c>
      <c r="E581" s="51">
        <f t="shared" si="151"/>
        <v>10710001</v>
      </c>
      <c r="F581" s="76" t="str">
        <f t="shared" si="149"/>
        <v>1071_1</v>
      </c>
      <c r="G581" s="80">
        <v>1071</v>
      </c>
      <c r="H581" s="52">
        <v>1</v>
      </c>
      <c r="I581" s="52">
        <v>980</v>
      </c>
      <c r="J581" s="53" t="str">
        <f t="shared" si="152"/>
        <v>ok</v>
      </c>
      <c r="K581" s="54" t="str">
        <f t="shared" si="161"/>
        <v>1071_1</v>
      </c>
      <c r="L581" s="54">
        <v>1071</v>
      </c>
      <c r="M581" s="54">
        <v>1</v>
      </c>
      <c r="N581" s="54">
        <v>967</v>
      </c>
      <c r="O581" s="55">
        <v>665</v>
      </c>
      <c r="P581" s="55">
        <v>93</v>
      </c>
      <c r="Q581" s="55">
        <v>275</v>
      </c>
      <c r="R581" s="55">
        <v>38</v>
      </c>
      <c r="S581" s="52">
        <v>0</v>
      </c>
      <c r="T581" s="56">
        <v>1232</v>
      </c>
      <c r="U581" s="56">
        <v>25</v>
      </c>
      <c r="V581" s="56">
        <v>1141</v>
      </c>
      <c r="W581" s="56">
        <v>665</v>
      </c>
      <c r="X581" s="57">
        <v>0.93</v>
      </c>
      <c r="Y581" s="109"/>
      <c r="Z581" s="109"/>
      <c r="AA581" s="109"/>
      <c r="AB581" s="109"/>
      <c r="AC581" s="56">
        <v>38</v>
      </c>
      <c r="AD581" s="52" t="s">
        <v>35</v>
      </c>
      <c r="AE581" s="52" t="s">
        <v>35</v>
      </c>
      <c r="AF581" s="52" t="s">
        <v>35</v>
      </c>
      <c r="AG581" s="52"/>
      <c r="AH581" s="106"/>
      <c r="AI581" s="59"/>
      <c r="AJ581" s="68" t="s">
        <v>9</v>
      </c>
      <c r="AK581" t="s">
        <v>9</v>
      </c>
      <c r="AL581" s="30" t="s">
        <v>10</v>
      </c>
      <c r="AM581" s="39"/>
      <c r="AN581" s="115" t="s">
        <v>10</v>
      </c>
      <c r="AO581" s="30"/>
      <c r="AQ581" s="5"/>
      <c r="AS581" s="37"/>
      <c r="AT581" s="30" t="s">
        <v>9</v>
      </c>
      <c r="AV581" t="str">
        <f t="shared" si="153"/>
        <v>musta</v>
      </c>
      <c r="AW581" t="str">
        <f t="shared" si="154"/>
        <v>musta</v>
      </c>
      <c r="AX581" t="str">
        <f t="shared" si="155"/>
        <v>musta</v>
      </c>
      <c r="AY581" s="31">
        <f t="shared" si="156"/>
        <v>10</v>
      </c>
      <c r="AZ581" s="31">
        <f t="shared" si="157"/>
        <v>10</v>
      </c>
      <c r="BA581" s="31">
        <f t="shared" si="158"/>
        <v>0</v>
      </c>
      <c r="BB581" s="31">
        <f t="shared" si="159"/>
        <v>0</v>
      </c>
      <c r="BC581" s="31">
        <f t="shared" si="160"/>
        <v>0</v>
      </c>
      <c r="BD581" s="6" t="s">
        <v>58</v>
      </c>
      <c r="BM581" s="2" t="s">
        <v>35</v>
      </c>
      <c r="BN581" s="2" t="s">
        <v>35</v>
      </c>
    </row>
    <row r="582" spans="1:66" x14ac:dyDescent="0.25">
      <c r="A582" s="50">
        <v>571</v>
      </c>
      <c r="B582" s="50">
        <v>469</v>
      </c>
      <c r="C582" s="50" t="str">
        <f t="shared" si="150"/>
        <v>1072_1_5163</v>
      </c>
      <c r="D582" s="50">
        <v>1</v>
      </c>
      <c r="E582" s="51">
        <f t="shared" si="151"/>
        <v>10720001</v>
      </c>
      <c r="F582" s="76" t="str">
        <f t="shared" si="149"/>
        <v>1072_1</v>
      </c>
      <c r="G582" s="80">
        <v>1072</v>
      </c>
      <c r="H582" s="52">
        <v>1</v>
      </c>
      <c r="I582" s="52">
        <v>5163</v>
      </c>
      <c r="J582" s="53" t="str">
        <f t="shared" si="152"/>
        <v>ok</v>
      </c>
      <c r="K582" s="54" t="str">
        <f t="shared" si="161"/>
        <v>1072_1</v>
      </c>
      <c r="L582" s="54">
        <v>1072</v>
      </c>
      <c r="M582" s="54">
        <v>1</v>
      </c>
      <c r="N582" s="54">
        <v>6314</v>
      </c>
      <c r="O582" s="55">
        <v>158</v>
      </c>
      <c r="P582" s="55">
        <v>46</v>
      </c>
      <c r="Q582" s="55">
        <v>79</v>
      </c>
      <c r="R582" s="55">
        <v>23</v>
      </c>
      <c r="S582" s="52">
        <v>0</v>
      </c>
      <c r="T582" s="56">
        <v>1081</v>
      </c>
      <c r="U582" s="56">
        <v>22</v>
      </c>
      <c r="V582" s="56">
        <v>1058</v>
      </c>
      <c r="W582" s="56">
        <v>158</v>
      </c>
      <c r="X582" s="57">
        <v>0.46</v>
      </c>
      <c r="Y582" s="109"/>
      <c r="Z582" s="109"/>
      <c r="AA582" s="109"/>
      <c r="AB582" s="109"/>
      <c r="AC582" s="56">
        <v>5</v>
      </c>
      <c r="AD582" s="52" t="s">
        <v>35</v>
      </c>
      <c r="AE582" s="52" t="s">
        <v>35</v>
      </c>
      <c r="AF582" s="52" t="s">
        <v>35</v>
      </c>
      <c r="AG582" s="52" t="s">
        <v>36</v>
      </c>
      <c r="AH582" s="106"/>
      <c r="AI582" s="59"/>
      <c r="AJ582" s="68" t="s">
        <v>9</v>
      </c>
      <c r="AK582" t="s">
        <v>9</v>
      </c>
      <c r="AL582" s="30" t="s">
        <v>10</v>
      </c>
      <c r="AM582" s="39"/>
      <c r="AN582" s="115" t="s">
        <v>10</v>
      </c>
      <c r="AO582" s="30"/>
      <c r="AQ582" s="5"/>
      <c r="AS582" s="37"/>
      <c r="AT582" s="30" t="s">
        <v>10</v>
      </c>
      <c r="AV582" t="str">
        <f t="shared" si="153"/>
        <v>musta</v>
      </c>
      <c r="AW582" t="str">
        <f t="shared" si="154"/>
        <v>musta</v>
      </c>
      <c r="AX582" t="str">
        <f t="shared" si="155"/>
        <v>musta</v>
      </c>
      <c r="AY582" s="31">
        <f t="shared" si="156"/>
        <v>1</v>
      </c>
      <c r="AZ582" s="31">
        <f t="shared" si="157"/>
        <v>1</v>
      </c>
      <c r="BA582" s="31">
        <f t="shared" si="158"/>
        <v>0</v>
      </c>
      <c r="BB582" s="31">
        <f t="shared" si="159"/>
        <v>0</v>
      </c>
      <c r="BC582" s="31">
        <f t="shared" si="160"/>
        <v>0</v>
      </c>
      <c r="BM582" s="2" t="s">
        <v>35</v>
      </c>
      <c r="BN582" s="2" t="s">
        <v>35</v>
      </c>
    </row>
    <row r="583" spans="1:66" x14ac:dyDescent="0.25">
      <c r="A583" s="50">
        <v>572</v>
      </c>
      <c r="B583" s="50">
        <v>470</v>
      </c>
      <c r="C583" s="50" t="str">
        <f t="shared" si="150"/>
        <v>1072_2_5088</v>
      </c>
      <c r="D583" s="50">
        <v>1</v>
      </c>
      <c r="E583" s="51">
        <f t="shared" si="151"/>
        <v>10720002</v>
      </c>
      <c r="F583" s="76" t="str">
        <f t="shared" si="149"/>
        <v>1072_2</v>
      </c>
      <c r="G583" s="80">
        <v>1072</v>
      </c>
      <c r="H583" s="52">
        <v>2</v>
      </c>
      <c r="I583" s="52">
        <v>5088</v>
      </c>
      <c r="J583" s="53" t="str">
        <f t="shared" si="152"/>
        <v>ok</v>
      </c>
      <c r="K583" s="54" t="str">
        <f t="shared" si="161"/>
        <v>1072_2</v>
      </c>
      <c r="L583" s="54">
        <v>1072</v>
      </c>
      <c r="M583" s="54">
        <v>2</v>
      </c>
      <c r="N583" s="54">
        <v>3533</v>
      </c>
      <c r="O583" s="55">
        <v>439</v>
      </c>
      <c r="P583" s="55">
        <v>77</v>
      </c>
      <c r="Q583" s="55">
        <v>275</v>
      </c>
      <c r="R583" s="55">
        <v>48</v>
      </c>
      <c r="S583" s="52">
        <v>0</v>
      </c>
      <c r="T583" s="56">
        <v>1762</v>
      </c>
      <c r="U583" s="56">
        <v>64</v>
      </c>
      <c r="V583" s="56">
        <v>1730</v>
      </c>
      <c r="W583" s="56">
        <v>439</v>
      </c>
      <c r="X583" s="57">
        <v>0.77</v>
      </c>
      <c r="Y583" s="109"/>
      <c r="Z583" s="109"/>
      <c r="AA583" s="109"/>
      <c r="AB583" s="109"/>
      <c r="AC583" s="56">
        <v>55</v>
      </c>
      <c r="AD583" s="61" t="s">
        <v>34</v>
      </c>
      <c r="AE583" s="52" t="s">
        <v>35</v>
      </c>
      <c r="AF583" s="52" t="s">
        <v>35</v>
      </c>
      <c r="AG583" s="52"/>
      <c r="AH583" s="106"/>
      <c r="AI583" s="59"/>
      <c r="AJ583" s="68" t="s">
        <v>9</v>
      </c>
      <c r="AK583" t="s">
        <v>9</v>
      </c>
      <c r="AL583" s="30" t="s">
        <v>10</v>
      </c>
      <c r="AM583" s="39"/>
      <c r="AN583" s="115" t="s">
        <v>10</v>
      </c>
      <c r="AO583" s="30"/>
      <c r="AQ583" s="5"/>
      <c r="AS583" s="37"/>
      <c r="AT583" s="30" t="s">
        <v>10</v>
      </c>
      <c r="AV583" t="str">
        <f t="shared" si="153"/>
        <v>punainen</v>
      </c>
      <c r="AW583" t="str">
        <f t="shared" si="154"/>
        <v>musta</v>
      </c>
      <c r="AX583" t="str">
        <f t="shared" si="155"/>
        <v>musta</v>
      </c>
      <c r="AY583" s="31">
        <f t="shared" si="156"/>
        <v>11</v>
      </c>
      <c r="AZ583" s="31">
        <f t="shared" si="157"/>
        <v>10</v>
      </c>
      <c r="BA583" s="31">
        <f t="shared" si="158"/>
        <v>0</v>
      </c>
      <c r="BB583" s="31">
        <f t="shared" si="159"/>
        <v>0</v>
      </c>
      <c r="BC583" s="31">
        <f t="shared" si="160"/>
        <v>1</v>
      </c>
      <c r="BM583" s="2" t="s">
        <v>35</v>
      </c>
      <c r="BN583" s="2" t="s">
        <v>35</v>
      </c>
    </row>
    <row r="584" spans="1:66" x14ac:dyDescent="0.25">
      <c r="A584" s="50">
        <v>573</v>
      </c>
      <c r="B584" s="50">
        <v>471</v>
      </c>
      <c r="C584" s="50" t="str">
        <f t="shared" si="150"/>
        <v>1074_1_98</v>
      </c>
      <c r="D584" s="50">
        <v>1</v>
      </c>
      <c r="E584" s="51">
        <f t="shared" si="151"/>
        <v>10740001</v>
      </c>
      <c r="F584" s="76" t="str">
        <f t="shared" si="149"/>
        <v>1074_1</v>
      </c>
      <c r="G584" s="80">
        <v>1074</v>
      </c>
      <c r="H584" s="52">
        <v>1</v>
      </c>
      <c r="I584" s="52">
        <v>98</v>
      </c>
      <c r="J584" s="53" t="str">
        <f t="shared" si="152"/>
        <v>huom!</v>
      </c>
      <c r="K584" s="54"/>
      <c r="L584" s="54"/>
      <c r="M584" s="54"/>
      <c r="N584" s="54"/>
      <c r="O584" s="55" t="s">
        <v>32</v>
      </c>
      <c r="P584" s="55" t="s">
        <v>32</v>
      </c>
      <c r="Q584" s="55" t="s">
        <v>32</v>
      </c>
      <c r="R584" s="55" t="s">
        <v>32</v>
      </c>
      <c r="S584" s="52">
        <v>0</v>
      </c>
      <c r="T584" s="56">
        <v>7634</v>
      </c>
      <c r="U584" s="56">
        <v>1398</v>
      </c>
      <c r="V584" s="56">
        <v>8279</v>
      </c>
      <c r="W584" s="56" t="s">
        <v>37</v>
      </c>
      <c r="X584" s="57" t="s">
        <v>37</v>
      </c>
      <c r="Y584" s="109"/>
      <c r="Z584" s="109"/>
      <c r="AA584" s="109"/>
      <c r="AB584" s="109"/>
      <c r="AC584" s="56">
        <v>617</v>
      </c>
      <c r="AD584" s="61" t="s">
        <v>34</v>
      </c>
      <c r="AE584" s="52" t="s">
        <v>35</v>
      </c>
      <c r="AF584" s="52" t="s">
        <v>36</v>
      </c>
      <c r="AG584" s="52" t="s">
        <v>36</v>
      </c>
      <c r="AH584" s="106"/>
      <c r="AI584" s="59"/>
      <c r="AJ584" s="68" t="s">
        <v>10</v>
      </c>
      <c r="AK584" t="s">
        <v>10</v>
      </c>
      <c r="AL584" s="30" t="s">
        <v>10</v>
      </c>
      <c r="AM584" s="39"/>
      <c r="AN584" s="115" t="s">
        <v>10</v>
      </c>
      <c r="AO584" s="30"/>
      <c r="AQ584" s="5"/>
      <c r="AS584" s="37"/>
      <c r="AT584" s="30" t="s">
        <v>10</v>
      </c>
      <c r="AV584" t="str">
        <f t="shared" si="153"/>
        <v>ei mallia</v>
      </c>
      <c r="AW584" t="str">
        <f t="shared" si="154"/>
        <v>ei mallia</v>
      </c>
      <c r="AX584" t="str">
        <f t="shared" si="155"/>
        <v>ei mallia</v>
      </c>
      <c r="AY584" s="31">
        <f t="shared" si="156"/>
        <v>31</v>
      </c>
      <c r="AZ584" s="31">
        <f t="shared" si="157"/>
        <v>10</v>
      </c>
      <c r="BA584" s="31">
        <f t="shared" si="158"/>
        <v>10</v>
      </c>
      <c r="BB584" s="31">
        <f t="shared" si="159"/>
        <v>10</v>
      </c>
      <c r="BC584" s="31">
        <f t="shared" si="160"/>
        <v>1</v>
      </c>
      <c r="BM584" s="2" t="s">
        <v>35</v>
      </c>
      <c r="BN584" s="2" t="s">
        <v>35</v>
      </c>
    </row>
    <row r="585" spans="1:66" x14ac:dyDescent="0.25">
      <c r="A585" s="50">
        <v>574</v>
      </c>
      <c r="B585" s="50">
        <v>472</v>
      </c>
      <c r="C585" s="50" t="str">
        <f t="shared" si="150"/>
        <v>1075_1_2748</v>
      </c>
      <c r="D585" s="50">
        <v>1</v>
      </c>
      <c r="E585" s="51">
        <f t="shared" si="151"/>
        <v>10750001</v>
      </c>
      <c r="F585" s="76" t="str">
        <f t="shared" si="149"/>
        <v>1075_1</v>
      </c>
      <c r="G585" s="80">
        <v>1075</v>
      </c>
      <c r="H585" s="52">
        <v>1</v>
      </c>
      <c r="I585" s="52">
        <v>2748</v>
      </c>
      <c r="J585" s="53" t="str">
        <f t="shared" si="152"/>
        <v>ok</v>
      </c>
      <c r="K585" s="54" t="str">
        <f>CONCATENATE(L585,"_",M585)</f>
        <v>1075_1</v>
      </c>
      <c r="L585" s="54">
        <v>1075</v>
      </c>
      <c r="M585" s="54">
        <v>1</v>
      </c>
      <c r="N585" s="54">
        <v>2554</v>
      </c>
      <c r="O585" s="55">
        <v>349</v>
      </c>
      <c r="P585" s="55">
        <v>61</v>
      </c>
      <c r="Q585" s="55">
        <v>201</v>
      </c>
      <c r="R585" s="55">
        <v>33</v>
      </c>
      <c r="S585" s="52">
        <v>0</v>
      </c>
      <c r="T585" s="56">
        <v>3210</v>
      </c>
      <c r="U585" s="56">
        <v>116</v>
      </c>
      <c r="V585" s="56">
        <v>3181</v>
      </c>
      <c r="W585" s="56">
        <v>349</v>
      </c>
      <c r="X585" s="57">
        <v>0.61</v>
      </c>
      <c r="Y585" s="109"/>
      <c r="Z585" s="109"/>
      <c r="AA585" s="109"/>
      <c r="AB585" s="109"/>
      <c r="AC585" s="56">
        <v>156</v>
      </c>
      <c r="AD585" s="52" t="s">
        <v>35</v>
      </c>
      <c r="AE585" s="52" t="s">
        <v>35</v>
      </c>
      <c r="AF585" s="52" t="s">
        <v>35</v>
      </c>
      <c r="AG585" s="52" t="s">
        <v>36</v>
      </c>
      <c r="AH585" s="106"/>
      <c r="AI585" s="59"/>
      <c r="AJ585" s="68" t="s">
        <v>10</v>
      </c>
      <c r="AK585" t="s">
        <v>10</v>
      </c>
      <c r="AL585" s="30" t="s">
        <v>10</v>
      </c>
      <c r="AM585" s="39"/>
      <c r="AN585" s="115" t="s">
        <v>10</v>
      </c>
      <c r="AO585" s="30"/>
      <c r="AQ585" s="5"/>
      <c r="AS585" s="37"/>
      <c r="AT585" s="30" t="s">
        <v>10</v>
      </c>
      <c r="AV585" t="str">
        <f t="shared" si="153"/>
        <v>punainen</v>
      </c>
      <c r="AW585" t="str">
        <f t="shared" si="154"/>
        <v>musta</v>
      </c>
      <c r="AX585" t="str">
        <f t="shared" si="155"/>
        <v>musta</v>
      </c>
      <c r="AY585" s="31">
        <f t="shared" si="156"/>
        <v>11</v>
      </c>
      <c r="AZ585" s="31">
        <f t="shared" si="157"/>
        <v>10</v>
      </c>
      <c r="BA585" s="31">
        <f t="shared" si="158"/>
        <v>0</v>
      </c>
      <c r="BB585" s="31">
        <f t="shared" si="159"/>
        <v>1</v>
      </c>
      <c r="BC585" s="31">
        <f t="shared" si="160"/>
        <v>0</v>
      </c>
      <c r="BM585" s="2" t="s">
        <v>35</v>
      </c>
      <c r="BN585" s="2" t="s">
        <v>35</v>
      </c>
    </row>
    <row r="586" spans="1:66" x14ac:dyDescent="0.25">
      <c r="A586" s="50">
        <v>575</v>
      </c>
      <c r="B586" s="50">
        <v>473</v>
      </c>
      <c r="C586" s="50" t="str">
        <f t="shared" si="150"/>
        <v>1081_1_8008</v>
      </c>
      <c r="D586" s="50">
        <v>1</v>
      </c>
      <c r="E586" s="51">
        <f t="shared" si="151"/>
        <v>10810001</v>
      </c>
      <c r="F586" s="76" t="str">
        <f t="shared" si="149"/>
        <v>1081_1</v>
      </c>
      <c r="G586" s="80">
        <v>1081</v>
      </c>
      <c r="H586" s="52">
        <v>1</v>
      </c>
      <c r="I586" s="52">
        <v>8008</v>
      </c>
      <c r="J586" s="53" t="str">
        <f t="shared" si="152"/>
        <v>ok</v>
      </c>
      <c r="K586" s="54" t="str">
        <f>CONCATENATE(L586,"_",M586)</f>
        <v>1081_1</v>
      </c>
      <c r="L586" s="54">
        <v>1081</v>
      </c>
      <c r="M586" s="54">
        <v>1</v>
      </c>
      <c r="N586" s="54">
        <v>14589</v>
      </c>
      <c r="O586" s="55">
        <v>210</v>
      </c>
      <c r="P586" s="55">
        <v>80</v>
      </c>
      <c r="Q586" s="55">
        <v>75</v>
      </c>
      <c r="R586" s="55">
        <v>24</v>
      </c>
      <c r="S586" s="52">
        <v>0</v>
      </c>
      <c r="T586" s="56">
        <v>1176</v>
      </c>
      <c r="U586" s="56">
        <v>77</v>
      </c>
      <c r="V586" s="56">
        <v>1145</v>
      </c>
      <c r="W586" s="56">
        <v>210</v>
      </c>
      <c r="X586" s="57">
        <v>0.8</v>
      </c>
      <c r="Y586" s="109"/>
      <c r="Z586" s="109"/>
      <c r="AA586" s="109"/>
      <c r="AB586" s="109"/>
      <c r="AC586" s="56">
        <v>310</v>
      </c>
      <c r="AD586" s="52" t="s">
        <v>35</v>
      </c>
      <c r="AE586" s="52" t="s">
        <v>35</v>
      </c>
      <c r="AF586" s="52" t="s">
        <v>35</v>
      </c>
      <c r="AG586" s="52"/>
      <c r="AH586" s="106"/>
      <c r="AI586" s="59"/>
      <c r="AJ586" s="68" t="s">
        <v>9</v>
      </c>
      <c r="AK586" t="s">
        <v>9</v>
      </c>
      <c r="AL586" s="30" t="s">
        <v>10</v>
      </c>
      <c r="AM586" s="39"/>
      <c r="AN586" s="115" t="s">
        <v>10</v>
      </c>
      <c r="AO586" s="30"/>
      <c r="AQ586" s="5"/>
      <c r="AS586" s="37"/>
      <c r="AT586" s="30" t="s">
        <v>10</v>
      </c>
      <c r="AV586" t="str">
        <f t="shared" si="153"/>
        <v>punainen</v>
      </c>
      <c r="AW586" t="str">
        <f t="shared" si="154"/>
        <v>musta</v>
      </c>
      <c r="AX586" t="str">
        <f t="shared" si="155"/>
        <v>musta</v>
      </c>
      <c r="AY586" s="31">
        <f t="shared" si="156"/>
        <v>11</v>
      </c>
      <c r="AZ586" s="31">
        <f t="shared" si="157"/>
        <v>10</v>
      </c>
      <c r="BA586" s="31">
        <f t="shared" si="158"/>
        <v>0</v>
      </c>
      <c r="BB586" s="31">
        <f t="shared" si="159"/>
        <v>1</v>
      </c>
      <c r="BC586" s="31">
        <f t="shared" si="160"/>
        <v>0</v>
      </c>
      <c r="BM586" s="2" t="s">
        <v>35</v>
      </c>
      <c r="BN586" s="2" t="s">
        <v>35</v>
      </c>
    </row>
    <row r="587" spans="1:66" x14ac:dyDescent="0.25">
      <c r="A587" s="50">
        <v>576</v>
      </c>
      <c r="B587" s="50">
        <v>474</v>
      </c>
      <c r="C587" s="50" t="str">
        <f t="shared" si="150"/>
        <v>1081_2_7036</v>
      </c>
      <c r="D587" s="50">
        <v>1</v>
      </c>
      <c r="E587" s="51">
        <f t="shared" si="151"/>
        <v>10810002</v>
      </c>
      <c r="F587" s="76" t="str">
        <f t="shared" si="149"/>
        <v>1081_2</v>
      </c>
      <c r="G587" s="80">
        <v>1081</v>
      </c>
      <c r="H587" s="52">
        <v>2</v>
      </c>
      <c r="I587" s="52">
        <v>7036</v>
      </c>
      <c r="J587" s="53" t="str">
        <f t="shared" si="152"/>
        <v>huom!</v>
      </c>
      <c r="K587" s="54"/>
      <c r="L587" s="54"/>
      <c r="M587" s="54"/>
      <c r="N587" s="54"/>
      <c r="O587" s="55">
        <v>210</v>
      </c>
      <c r="P587" s="55">
        <v>80</v>
      </c>
      <c r="Q587" s="55">
        <v>75</v>
      </c>
      <c r="R587" s="55">
        <v>24</v>
      </c>
      <c r="S587" s="52">
        <v>0</v>
      </c>
      <c r="T587" s="56">
        <v>692</v>
      </c>
      <c r="U587" s="56">
        <v>51</v>
      </c>
      <c r="V587" s="56">
        <v>639</v>
      </c>
      <c r="W587" s="56">
        <v>210</v>
      </c>
      <c r="X587" s="57">
        <v>0.8</v>
      </c>
      <c r="Y587" s="109"/>
      <c r="Z587" s="109"/>
      <c r="AA587" s="109"/>
      <c r="AB587" s="109"/>
      <c r="AC587" s="56">
        <v>114</v>
      </c>
      <c r="AD587" s="52" t="s">
        <v>35</v>
      </c>
      <c r="AE587" s="52" t="s">
        <v>35</v>
      </c>
      <c r="AF587" s="52" t="s">
        <v>35</v>
      </c>
      <c r="AG587" s="52"/>
      <c r="AH587" s="106"/>
      <c r="AI587" s="59"/>
      <c r="AJ587" s="68" t="s">
        <v>9</v>
      </c>
      <c r="AK587" t="s">
        <v>9</v>
      </c>
      <c r="AL587" s="30" t="s">
        <v>10</v>
      </c>
      <c r="AM587" s="39"/>
      <c r="AN587" s="115" t="s">
        <v>10</v>
      </c>
      <c r="AO587" s="30"/>
      <c r="AQ587" s="5"/>
      <c r="AS587" s="37"/>
      <c r="AT587" s="30" t="s">
        <v>10</v>
      </c>
      <c r="AV587" t="str">
        <f t="shared" si="153"/>
        <v>punainen</v>
      </c>
      <c r="AW587" t="str">
        <f t="shared" si="154"/>
        <v>musta</v>
      </c>
      <c r="AX587" t="str">
        <f t="shared" si="155"/>
        <v>musta</v>
      </c>
      <c r="AY587" s="31">
        <f t="shared" si="156"/>
        <v>11</v>
      </c>
      <c r="AZ587" s="31">
        <f t="shared" si="157"/>
        <v>10</v>
      </c>
      <c r="BA587" s="31">
        <f t="shared" si="158"/>
        <v>0</v>
      </c>
      <c r="BB587" s="31">
        <f t="shared" si="159"/>
        <v>1</v>
      </c>
      <c r="BC587" s="31">
        <f t="shared" si="160"/>
        <v>0</v>
      </c>
      <c r="BM587" s="2" t="s">
        <v>35</v>
      </c>
      <c r="BN587" s="2" t="s">
        <v>35</v>
      </c>
    </row>
    <row r="588" spans="1:66" x14ac:dyDescent="0.25">
      <c r="A588" s="50">
        <v>577</v>
      </c>
      <c r="B588" s="50">
        <v>475</v>
      </c>
      <c r="C588" s="50" t="str">
        <f t="shared" si="150"/>
        <v>1081_3_4268</v>
      </c>
      <c r="D588" s="50">
        <v>1</v>
      </c>
      <c r="E588" s="51">
        <f t="shared" si="151"/>
        <v>10810003</v>
      </c>
      <c r="F588" s="76" t="str">
        <f t="shared" ref="F588:F651" si="162">CONCATENATE(G588,"_",H588)</f>
        <v>1081_3</v>
      </c>
      <c r="G588" s="80">
        <v>1081</v>
      </c>
      <c r="H588" s="52">
        <v>3</v>
      </c>
      <c r="I588" s="52">
        <v>4268</v>
      </c>
      <c r="J588" s="53" t="str">
        <f t="shared" si="152"/>
        <v>ok</v>
      </c>
      <c r="K588" s="54" t="str">
        <f t="shared" ref="K588:K612" si="163">CONCATENATE(L588,"_",M588)</f>
        <v>1081_3</v>
      </c>
      <c r="L588" s="54">
        <v>1081</v>
      </c>
      <c r="M588" s="54">
        <v>3</v>
      </c>
      <c r="N588" s="54">
        <v>4121</v>
      </c>
      <c r="O588" s="55">
        <v>266</v>
      </c>
      <c r="P588" s="55">
        <v>78</v>
      </c>
      <c r="Q588" s="55">
        <v>139</v>
      </c>
      <c r="R588" s="55">
        <v>41</v>
      </c>
      <c r="S588" s="52">
        <v>0</v>
      </c>
      <c r="T588" s="56">
        <v>692</v>
      </c>
      <c r="U588" s="56">
        <v>51</v>
      </c>
      <c r="V588" s="56">
        <v>639</v>
      </c>
      <c r="W588" s="56">
        <v>266</v>
      </c>
      <c r="X588" s="57">
        <v>0.78</v>
      </c>
      <c r="Y588" s="109"/>
      <c r="Z588" s="109"/>
      <c r="AA588" s="109"/>
      <c r="AB588" s="109"/>
      <c r="AC588" s="56">
        <v>110</v>
      </c>
      <c r="AD588" s="52" t="s">
        <v>35</v>
      </c>
      <c r="AE588" s="52" t="s">
        <v>35</v>
      </c>
      <c r="AF588" s="52" t="s">
        <v>35</v>
      </c>
      <c r="AG588" s="52"/>
      <c r="AH588" s="106"/>
      <c r="AI588" s="59"/>
      <c r="AJ588" s="68" t="s">
        <v>9</v>
      </c>
      <c r="AK588" t="s">
        <v>9</v>
      </c>
      <c r="AL588" s="30" t="s">
        <v>10</v>
      </c>
      <c r="AM588" s="39"/>
      <c r="AN588" s="115" t="s">
        <v>10</v>
      </c>
      <c r="AO588" s="30"/>
      <c r="AQ588" s="5"/>
      <c r="AS588" s="37"/>
      <c r="AT588" s="30" t="s">
        <v>10</v>
      </c>
      <c r="AV588" t="str">
        <f t="shared" si="153"/>
        <v>punainen</v>
      </c>
      <c r="AW588" t="str">
        <f t="shared" si="154"/>
        <v>musta</v>
      </c>
      <c r="AX588" t="str">
        <f t="shared" si="155"/>
        <v>musta</v>
      </c>
      <c r="AY588" s="31">
        <f t="shared" si="156"/>
        <v>11</v>
      </c>
      <c r="AZ588" s="31">
        <f t="shared" si="157"/>
        <v>10</v>
      </c>
      <c r="BA588" s="31">
        <f t="shared" si="158"/>
        <v>0</v>
      </c>
      <c r="BB588" s="31">
        <f t="shared" si="159"/>
        <v>1</v>
      </c>
      <c r="BC588" s="31">
        <f t="shared" si="160"/>
        <v>0</v>
      </c>
      <c r="BM588" s="2" t="s">
        <v>35</v>
      </c>
      <c r="BN588" s="2" t="s">
        <v>35</v>
      </c>
    </row>
    <row r="589" spans="1:66" x14ac:dyDescent="0.25">
      <c r="A589" s="50">
        <v>578</v>
      </c>
      <c r="B589" s="50">
        <v>476</v>
      </c>
      <c r="C589" s="50" t="str">
        <f t="shared" ref="C589:C652" si="164">CONCATENATE(G589,"_",H589,"_",I589)</f>
        <v>1081_4_4948</v>
      </c>
      <c r="D589" s="50">
        <v>1</v>
      </c>
      <c r="E589" s="51">
        <f t="shared" si="151"/>
        <v>10810004</v>
      </c>
      <c r="F589" s="76" t="str">
        <f t="shared" si="162"/>
        <v>1081_4</v>
      </c>
      <c r="G589" s="80">
        <v>1081</v>
      </c>
      <c r="H589" s="52">
        <v>4</v>
      </c>
      <c r="I589" s="52">
        <v>4948</v>
      </c>
      <c r="J589" s="53" t="str">
        <f t="shared" si="152"/>
        <v>ok</v>
      </c>
      <c r="K589" s="54" t="str">
        <f t="shared" si="163"/>
        <v>1081_4</v>
      </c>
      <c r="L589" s="54">
        <v>1081</v>
      </c>
      <c r="M589" s="54">
        <v>4</v>
      </c>
      <c r="N589" s="54">
        <v>4802</v>
      </c>
      <c r="O589" s="55">
        <v>121</v>
      </c>
      <c r="P589" s="55">
        <v>71</v>
      </c>
      <c r="Q589" s="55">
        <v>50</v>
      </c>
      <c r="R589" s="55">
        <v>28</v>
      </c>
      <c r="S589" s="52">
        <v>0</v>
      </c>
      <c r="T589" s="56">
        <v>485</v>
      </c>
      <c r="U589" s="56">
        <v>23</v>
      </c>
      <c r="V589" s="56">
        <v>443</v>
      </c>
      <c r="W589" s="56">
        <v>121</v>
      </c>
      <c r="X589" s="57">
        <v>0.71</v>
      </c>
      <c r="Y589" s="109"/>
      <c r="Z589" s="109"/>
      <c r="AA589" s="109"/>
      <c r="AB589" s="109"/>
      <c r="AC589" s="56">
        <v>46</v>
      </c>
      <c r="AD589" s="52" t="s">
        <v>35</v>
      </c>
      <c r="AE589" s="52" t="s">
        <v>35</v>
      </c>
      <c r="AF589" s="52" t="s">
        <v>35</v>
      </c>
      <c r="AG589" s="52"/>
      <c r="AH589" s="106"/>
      <c r="AI589" s="59"/>
      <c r="AJ589" s="68" t="s">
        <v>9</v>
      </c>
      <c r="AK589" t="s">
        <v>9</v>
      </c>
      <c r="AL589" s="30" t="s">
        <v>10</v>
      </c>
      <c r="AM589" s="39"/>
      <c r="AN589" s="115" t="s">
        <v>10</v>
      </c>
      <c r="AO589" s="30"/>
      <c r="AQ589" s="5"/>
      <c r="AS589" s="37"/>
      <c r="AT589" s="30" t="s">
        <v>10</v>
      </c>
      <c r="AV589" t="str">
        <f t="shared" si="153"/>
        <v>musta</v>
      </c>
      <c r="AW589" t="str">
        <f t="shared" si="154"/>
        <v>musta</v>
      </c>
      <c r="AX589" t="str">
        <f t="shared" si="155"/>
        <v>musta</v>
      </c>
      <c r="AY589" s="31">
        <f t="shared" si="156"/>
        <v>10</v>
      </c>
      <c r="AZ589" s="31">
        <f t="shared" si="157"/>
        <v>10</v>
      </c>
      <c r="BA589" s="31">
        <f t="shared" si="158"/>
        <v>0</v>
      </c>
      <c r="BB589" s="31">
        <f t="shared" si="159"/>
        <v>0</v>
      </c>
      <c r="BC589" s="31">
        <f t="shared" si="160"/>
        <v>0</v>
      </c>
      <c r="BM589" s="2" t="s">
        <v>35</v>
      </c>
      <c r="BN589" s="2" t="s">
        <v>35</v>
      </c>
    </row>
    <row r="590" spans="1:66" x14ac:dyDescent="0.25">
      <c r="A590" s="50">
        <v>579</v>
      </c>
      <c r="B590" s="50">
        <v>477</v>
      </c>
      <c r="C590" s="50" t="str">
        <f t="shared" si="164"/>
        <v>1090_1_2794</v>
      </c>
      <c r="D590" s="50">
        <v>1</v>
      </c>
      <c r="E590" s="51">
        <f t="shared" si="151"/>
        <v>10900001</v>
      </c>
      <c r="F590" s="76" t="str">
        <f t="shared" si="162"/>
        <v>1090_1</v>
      </c>
      <c r="G590" s="80">
        <v>1090</v>
      </c>
      <c r="H590" s="52">
        <v>1</v>
      </c>
      <c r="I590" s="52">
        <v>2794</v>
      </c>
      <c r="J590" s="53" t="str">
        <f t="shared" si="152"/>
        <v>ok</v>
      </c>
      <c r="K590" s="54" t="str">
        <f t="shared" si="163"/>
        <v>1090_1</v>
      </c>
      <c r="L590" s="54">
        <v>1090</v>
      </c>
      <c r="M590" s="54">
        <v>1</v>
      </c>
      <c r="N590" s="54">
        <v>2731</v>
      </c>
      <c r="O590" s="55">
        <v>354</v>
      </c>
      <c r="P590" s="55">
        <v>56</v>
      </c>
      <c r="Q590" s="55">
        <v>27</v>
      </c>
      <c r="R590" s="55">
        <v>4</v>
      </c>
      <c r="S590" s="52">
        <v>0</v>
      </c>
      <c r="T590" s="56">
        <v>735</v>
      </c>
      <c r="U590" s="56">
        <v>19</v>
      </c>
      <c r="V590" s="56">
        <v>795</v>
      </c>
      <c r="W590" s="56">
        <v>354</v>
      </c>
      <c r="X590" s="57">
        <v>0.56000000000000005</v>
      </c>
      <c r="Y590" s="109"/>
      <c r="Z590" s="109"/>
      <c r="AA590" s="109"/>
      <c r="AB590" s="109"/>
      <c r="AC590" s="56">
        <v>12</v>
      </c>
      <c r="AD590" s="61" t="s">
        <v>34</v>
      </c>
      <c r="AE590" s="52" t="s">
        <v>35</v>
      </c>
      <c r="AF590" s="52" t="s">
        <v>35</v>
      </c>
      <c r="AG590" s="52"/>
      <c r="AH590" s="106"/>
      <c r="AI590" s="59"/>
      <c r="AJ590" s="68" t="s">
        <v>9</v>
      </c>
      <c r="AK590" t="s">
        <v>10</v>
      </c>
      <c r="AL590" s="30" t="s">
        <v>10</v>
      </c>
      <c r="AM590" s="39"/>
      <c r="AN590" s="115" t="s">
        <v>10</v>
      </c>
      <c r="AO590" s="30"/>
      <c r="AQ590" s="5"/>
      <c r="AS590" s="37"/>
      <c r="AT590" s="30" t="s">
        <v>10</v>
      </c>
      <c r="AV590" t="str">
        <f t="shared" si="153"/>
        <v>musta</v>
      </c>
      <c r="AW590" t="str">
        <f t="shared" si="154"/>
        <v>musta</v>
      </c>
      <c r="AX590" t="str">
        <f t="shared" si="155"/>
        <v>musta</v>
      </c>
      <c r="AY590" s="31">
        <f t="shared" si="156"/>
        <v>2</v>
      </c>
      <c r="AZ590" s="31">
        <f t="shared" si="157"/>
        <v>1</v>
      </c>
      <c r="BA590" s="31">
        <f t="shared" si="158"/>
        <v>0</v>
      </c>
      <c r="BB590" s="31">
        <f t="shared" si="159"/>
        <v>0</v>
      </c>
      <c r="BC590" s="31">
        <f t="shared" si="160"/>
        <v>1</v>
      </c>
      <c r="BM590" s="2" t="s">
        <v>35</v>
      </c>
      <c r="BN590" s="2" t="s">
        <v>35</v>
      </c>
    </row>
    <row r="591" spans="1:66" x14ac:dyDescent="0.25">
      <c r="A591" s="50">
        <v>580</v>
      </c>
      <c r="B591" s="50">
        <v>478</v>
      </c>
      <c r="C591" s="50" t="str">
        <f t="shared" si="164"/>
        <v>1090_2_4004</v>
      </c>
      <c r="D591" s="50">
        <v>1</v>
      </c>
      <c r="E591" s="51">
        <f t="shared" si="151"/>
        <v>10900002</v>
      </c>
      <c r="F591" s="76" t="str">
        <f t="shared" si="162"/>
        <v>1090_2</v>
      </c>
      <c r="G591" s="80">
        <v>1090</v>
      </c>
      <c r="H591" s="52">
        <v>2</v>
      </c>
      <c r="I591" s="52">
        <v>4004</v>
      </c>
      <c r="J591" s="53" t="str">
        <f t="shared" si="152"/>
        <v>ok</v>
      </c>
      <c r="K591" s="54" t="str">
        <f t="shared" si="163"/>
        <v>1090_2</v>
      </c>
      <c r="L591" s="54">
        <v>1090</v>
      </c>
      <c r="M591" s="54">
        <v>2</v>
      </c>
      <c r="N591" s="54">
        <v>3879</v>
      </c>
      <c r="O591" s="55">
        <v>392</v>
      </c>
      <c r="P591" s="55">
        <v>57</v>
      </c>
      <c r="Q591" s="55">
        <v>21</v>
      </c>
      <c r="R591" s="55">
        <v>3</v>
      </c>
      <c r="S591" s="52">
        <v>0</v>
      </c>
      <c r="T591" s="56">
        <v>724</v>
      </c>
      <c r="U591" s="56">
        <v>21</v>
      </c>
      <c r="V591" s="56">
        <v>773</v>
      </c>
      <c r="W591" s="56">
        <v>392</v>
      </c>
      <c r="X591" s="57">
        <v>0.56999999999999995</v>
      </c>
      <c r="Y591" s="109"/>
      <c r="Z591" s="109"/>
      <c r="AA591" s="109"/>
      <c r="AB591" s="109"/>
      <c r="AC591" s="56">
        <v>13</v>
      </c>
      <c r="AD591" s="61" t="s">
        <v>34</v>
      </c>
      <c r="AE591" s="52" t="s">
        <v>35</v>
      </c>
      <c r="AF591" s="52" t="s">
        <v>35</v>
      </c>
      <c r="AG591" s="52"/>
      <c r="AH591" s="106"/>
      <c r="AI591" s="59"/>
      <c r="AJ591" s="68" t="s">
        <v>9</v>
      </c>
      <c r="AK591" t="s">
        <v>10</v>
      </c>
      <c r="AL591" s="30" t="s">
        <v>10</v>
      </c>
      <c r="AM591" s="39"/>
      <c r="AN591" s="115" t="s">
        <v>10</v>
      </c>
      <c r="AO591" s="30"/>
      <c r="AQ591" s="5"/>
      <c r="AS591" s="37"/>
      <c r="AT591" s="30" t="s">
        <v>10</v>
      </c>
      <c r="AV591" t="str">
        <f t="shared" si="153"/>
        <v>musta</v>
      </c>
      <c r="AW591" t="str">
        <f t="shared" si="154"/>
        <v>musta</v>
      </c>
      <c r="AX591" t="str">
        <f t="shared" si="155"/>
        <v>musta</v>
      </c>
      <c r="AY591" s="31">
        <f t="shared" si="156"/>
        <v>2</v>
      </c>
      <c r="AZ591" s="31">
        <f t="shared" si="157"/>
        <v>1</v>
      </c>
      <c r="BA591" s="31">
        <f t="shared" si="158"/>
        <v>0</v>
      </c>
      <c r="BB591" s="31">
        <f t="shared" si="159"/>
        <v>0</v>
      </c>
      <c r="BC591" s="31">
        <f t="shared" si="160"/>
        <v>1</v>
      </c>
      <c r="BM591" s="2" t="s">
        <v>35</v>
      </c>
      <c r="BN591" s="2" t="s">
        <v>35</v>
      </c>
    </row>
    <row r="592" spans="1:66" x14ac:dyDescent="0.25">
      <c r="A592" s="50">
        <v>581</v>
      </c>
      <c r="B592" s="50">
        <v>479</v>
      </c>
      <c r="C592" s="50" t="str">
        <f t="shared" si="164"/>
        <v>1090_3_6006</v>
      </c>
      <c r="D592" s="50">
        <v>1</v>
      </c>
      <c r="E592" s="51">
        <f t="shared" si="151"/>
        <v>10900003</v>
      </c>
      <c r="F592" s="76" t="str">
        <f t="shared" si="162"/>
        <v>1090_3</v>
      </c>
      <c r="G592" s="80">
        <v>1090</v>
      </c>
      <c r="H592" s="52">
        <v>3</v>
      </c>
      <c r="I592" s="52">
        <v>6006</v>
      </c>
      <c r="J592" s="53" t="str">
        <f t="shared" si="152"/>
        <v>ok</v>
      </c>
      <c r="K592" s="54" t="str">
        <f t="shared" si="163"/>
        <v>1090_3</v>
      </c>
      <c r="L592" s="54">
        <v>1090</v>
      </c>
      <c r="M592" s="54">
        <v>3</v>
      </c>
      <c r="N592" s="54">
        <v>5613</v>
      </c>
      <c r="O592" s="55">
        <v>1253</v>
      </c>
      <c r="P592" s="55">
        <v>69</v>
      </c>
      <c r="Q592" s="55">
        <v>361</v>
      </c>
      <c r="R592" s="55">
        <v>17</v>
      </c>
      <c r="S592" s="52">
        <v>0</v>
      </c>
      <c r="T592" s="56">
        <v>1437</v>
      </c>
      <c r="U592" s="56">
        <v>46</v>
      </c>
      <c r="V592" s="56">
        <v>1473</v>
      </c>
      <c r="W592" s="56">
        <v>1253</v>
      </c>
      <c r="X592" s="57">
        <v>0.69</v>
      </c>
      <c r="Y592" s="109"/>
      <c r="Z592" s="109"/>
      <c r="AA592" s="109"/>
      <c r="AB592" s="109"/>
      <c r="AC592" s="56">
        <v>71</v>
      </c>
      <c r="AD592" s="61" t="s">
        <v>34</v>
      </c>
      <c r="AE592" s="52" t="s">
        <v>35</v>
      </c>
      <c r="AF592" s="52" t="s">
        <v>35</v>
      </c>
      <c r="AG592" s="52"/>
      <c r="AH592" s="106"/>
      <c r="AI592" s="59"/>
      <c r="AJ592" s="68" t="s">
        <v>9</v>
      </c>
      <c r="AK592" t="s">
        <v>10</v>
      </c>
      <c r="AL592" s="30" t="s">
        <v>10</v>
      </c>
      <c r="AM592" s="39"/>
      <c r="AN592" s="115" t="s">
        <v>10</v>
      </c>
      <c r="AO592" s="30"/>
      <c r="AQ592" s="5"/>
      <c r="AS592" s="37"/>
      <c r="AT592" s="30" t="s">
        <v>10</v>
      </c>
      <c r="AV592" t="str">
        <f t="shared" si="153"/>
        <v>punainen</v>
      </c>
      <c r="AW592" t="str">
        <f t="shared" si="154"/>
        <v>musta</v>
      </c>
      <c r="AX592" t="str">
        <f t="shared" si="155"/>
        <v>musta</v>
      </c>
      <c r="AY592" s="31">
        <f t="shared" si="156"/>
        <v>12</v>
      </c>
      <c r="AZ592" s="31">
        <f t="shared" si="157"/>
        <v>10</v>
      </c>
      <c r="BA592" s="31">
        <f t="shared" si="158"/>
        <v>1</v>
      </c>
      <c r="BB592" s="31">
        <f t="shared" si="159"/>
        <v>0</v>
      </c>
      <c r="BC592" s="31">
        <f t="shared" si="160"/>
        <v>1</v>
      </c>
      <c r="BM592" s="2" t="s">
        <v>35</v>
      </c>
      <c r="BN592" s="2" t="s">
        <v>35</v>
      </c>
    </row>
    <row r="593" spans="1:66" x14ac:dyDescent="0.25">
      <c r="A593" s="50">
        <v>582</v>
      </c>
      <c r="B593" s="50">
        <v>480</v>
      </c>
      <c r="C593" s="50" t="str">
        <f t="shared" si="164"/>
        <v>1090_4_4480</v>
      </c>
      <c r="D593" s="50">
        <v>1</v>
      </c>
      <c r="E593" s="51">
        <f t="shared" si="151"/>
        <v>10900004</v>
      </c>
      <c r="F593" s="76" t="str">
        <f t="shared" si="162"/>
        <v>1090_4</v>
      </c>
      <c r="G593" s="80">
        <v>1090</v>
      </c>
      <c r="H593" s="52">
        <v>4</v>
      </c>
      <c r="I593" s="52">
        <v>4480</v>
      </c>
      <c r="J593" s="53" t="str">
        <f t="shared" si="152"/>
        <v>ok</v>
      </c>
      <c r="K593" s="54" t="str">
        <f t="shared" si="163"/>
        <v>1090_4</v>
      </c>
      <c r="L593" s="54">
        <v>1090</v>
      </c>
      <c r="M593" s="54">
        <v>4</v>
      </c>
      <c r="N593" s="54">
        <v>4343</v>
      </c>
      <c r="O593" s="55">
        <v>1627</v>
      </c>
      <c r="P593" s="55">
        <v>67</v>
      </c>
      <c r="Q593" s="55">
        <v>574</v>
      </c>
      <c r="R593" s="55">
        <v>23</v>
      </c>
      <c r="S593" s="52">
        <v>0</v>
      </c>
      <c r="T593" s="56">
        <v>2478</v>
      </c>
      <c r="U593" s="56">
        <v>64</v>
      </c>
      <c r="V593" s="56">
        <v>2651</v>
      </c>
      <c r="W593" s="56">
        <v>1627</v>
      </c>
      <c r="X593" s="57">
        <v>0.67</v>
      </c>
      <c r="Y593" s="109"/>
      <c r="Z593" s="109"/>
      <c r="AA593" s="109"/>
      <c r="AB593" s="109"/>
      <c r="AC593" s="56">
        <v>81</v>
      </c>
      <c r="AD593" s="61" t="s">
        <v>34</v>
      </c>
      <c r="AE593" s="52" t="s">
        <v>35</v>
      </c>
      <c r="AF593" s="52" t="s">
        <v>35</v>
      </c>
      <c r="AG593" s="52"/>
      <c r="AH593" s="106"/>
      <c r="AI593" s="59"/>
      <c r="AJ593" s="68" t="s">
        <v>9</v>
      </c>
      <c r="AK593" t="s">
        <v>51</v>
      </c>
      <c r="AL593" s="30" t="s">
        <v>10</v>
      </c>
      <c r="AM593" s="39"/>
      <c r="AN593" s="115" t="s">
        <v>10</v>
      </c>
      <c r="AO593" s="30"/>
      <c r="AQ593" s="5"/>
      <c r="AS593" s="37"/>
      <c r="AT593" s="30" t="s">
        <v>10</v>
      </c>
      <c r="AV593" t="str">
        <f t="shared" si="153"/>
        <v>punainen</v>
      </c>
      <c r="AW593" t="str">
        <f t="shared" si="154"/>
        <v>musta</v>
      </c>
      <c r="AX593" t="str">
        <f t="shared" si="155"/>
        <v>musta</v>
      </c>
      <c r="AY593" s="31">
        <f t="shared" si="156"/>
        <v>12</v>
      </c>
      <c r="AZ593" s="31">
        <f t="shared" si="157"/>
        <v>10</v>
      </c>
      <c r="BA593" s="31">
        <f t="shared" si="158"/>
        <v>1</v>
      </c>
      <c r="BB593" s="31">
        <f t="shared" si="159"/>
        <v>0</v>
      </c>
      <c r="BC593" s="31">
        <f t="shared" si="160"/>
        <v>1</v>
      </c>
      <c r="BM593" s="2" t="s">
        <v>35</v>
      </c>
      <c r="BN593" s="2" t="s">
        <v>35</v>
      </c>
    </row>
    <row r="594" spans="1:66" x14ac:dyDescent="0.25">
      <c r="A594" s="50">
        <v>583</v>
      </c>
      <c r="B594" s="50">
        <v>481</v>
      </c>
      <c r="C594" s="50" t="str">
        <f t="shared" si="164"/>
        <v>1091_1_2672</v>
      </c>
      <c r="D594" s="50">
        <v>1</v>
      </c>
      <c r="E594" s="51">
        <f t="shared" si="151"/>
        <v>10910001</v>
      </c>
      <c r="F594" s="76" t="str">
        <f t="shared" si="162"/>
        <v>1091_1</v>
      </c>
      <c r="G594" s="80">
        <v>1091</v>
      </c>
      <c r="H594" s="52">
        <v>1</v>
      </c>
      <c r="I594" s="52">
        <v>2672</v>
      </c>
      <c r="J594" s="53" t="str">
        <f t="shared" si="152"/>
        <v>ok</v>
      </c>
      <c r="K594" s="54" t="str">
        <f t="shared" si="163"/>
        <v>1091_1</v>
      </c>
      <c r="L594" s="54">
        <v>1091</v>
      </c>
      <c r="M594" s="54">
        <v>1</v>
      </c>
      <c r="N594" s="54">
        <v>2544</v>
      </c>
      <c r="O594" s="55">
        <v>58</v>
      </c>
      <c r="P594" s="55">
        <v>51</v>
      </c>
      <c r="Q594" s="55">
        <v>25</v>
      </c>
      <c r="R594" s="55">
        <v>21</v>
      </c>
      <c r="S594" s="52">
        <v>0</v>
      </c>
      <c r="T594" s="56">
        <v>287</v>
      </c>
      <c r="U594" s="56">
        <v>9</v>
      </c>
      <c r="V594" s="56">
        <v>318</v>
      </c>
      <c r="W594" s="56">
        <v>58</v>
      </c>
      <c r="X594" s="57">
        <v>0.51</v>
      </c>
      <c r="Y594" s="109"/>
      <c r="Z594" s="109"/>
      <c r="AA594" s="109"/>
      <c r="AB594" s="109"/>
      <c r="AC594" s="56">
        <v>9</v>
      </c>
      <c r="AD594" s="52" t="s">
        <v>35</v>
      </c>
      <c r="AE594" s="52" t="s">
        <v>35</v>
      </c>
      <c r="AF594" s="52" t="s">
        <v>35</v>
      </c>
      <c r="AG594" s="52"/>
      <c r="AH594" s="106"/>
      <c r="AI594" s="59"/>
      <c r="AJ594" s="68" t="s">
        <v>10</v>
      </c>
      <c r="AK594" t="s">
        <v>10</v>
      </c>
      <c r="AL594" s="30" t="s">
        <v>10</v>
      </c>
      <c r="AM594" s="39"/>
      <c r="AN594" s="115" t="s">
        <v>10</v>
      </c>
      <c r="AO594" s="30"/>
      <c r="AQ594" s="5"/>
      <c r="AS594" s="37"/>
      <c r="AT594" s="30" t="s">
        <v>10</v>
      </c>
      <c r="AV594" t="str">
        <f t="shared" si="153"/>
        <v>musta</v>
      </c>
      <c r="AW594" t="str">
        <f t="shared" si="154"/>
        <v>musta</v>
      </c>
      <c r="AX594" t="str">
        <f t="shared" si="155"/>
        <v>musta</v>
      </c>
      <c r="AY594" s="31">
        <f t="shared" si="156"/>
        <v>1</v>
      </c>
      <c r="AZ594" s="31">
        <f t="shared" si="157"/>
        <v>1</v>
      </c>
      <c r="BA594" s="31">
        <f t="shared" si="158"/>
        <v>0</v>
      </c>
      <c r="BB594" s="31">
        <f t="shared" si="159"/>
        <v>0</v>
      </c>
      <c r="BC594" s="31">
        <f t="shared" si="160"/>
        <v>0</v>
      </c>
      <c r="BM594" s="2" t="s">
        <v>35</v>
      </c>
      <c r="BN594" s="2" t="s">
        <v>35</v>
      </c>
    </row>
    <row r="595" spans="1:66" x14ac:dyDescent="0.25">
      <c r="A595" s="50">
        <v>584</v>
      </c>
      <c r="B595" s="50">
        <v>482</v>
      </c>
      <c r="C595" s="50" t="str">
        <f t="shared" si="164"/>
        <v>1101_1_1152</v>
      </c>
      <c r="D595" s="50">
        <v>1</v>
      </c>
      <c r="E595" s="51">
        <f t="shared" si="151"/>
        <v>11010001</v>
      </c>
      <c r="F595" s="76" t="str">
        <f t="shared" si="162"/>
        <v>1101_1</v>
      </c>
      <c r="G595" s="80">
        <v>1101</v>
      </c>
      <c r="H595" s="52">
        <v>1</v>
      </c>
      <c r="I595" s="52">
        <v>1152</v>
      </c>
      <c r="J595" s="53" t="str">
        <f t="shared" si="152"/>
        <v>ok</v>
      </c>
      <c r="K595" s="54" t="str">
        <f t="shared" si="163"/>
        <v>1101_1</v>
      </c>
      <c r="L595" s="54">
        <v>1101</v>
      </c>
      <c r="M595" s="54">
        <v>1</v>
      </c>
      <c r="N595" s="54">
        <v>248</v>
      </c>
      <c r="O595" s="55">
        <v>30</v>
      </c>
      <c r="P595" s="55">
        <v>33</v>
      </c>
      <c r="Q595" s="55">
        <v>1</v>
      </c>
      <c r="R595" s="55">
        <v>0</v>
      </c>
      <c r="S595" s="52">
        <v>0</v>
      </c>
      <c r="T595" s="56">
        <v>99</v>
      </c>
      <c r="U595" s="56">
        <v>2</v>
      </c>
      <c r="V595" s="56">
        <v>86</v>
      </c>
      <c r="W595" s="56">
        <v>30</v>
      </c>
      <c r="X595" s="57">
        <v>0.33</v>
      </c>
      <c r="Y595" s="109"/>
      <c r="Z595" s="109"/>
      <c r="AA595" s="109"/>
      <c r="AB595" s="109"/>
      <c r="AC595" s="56">
        <v>10</v>
      </c>
      <c r="AD595" s="52" t="s">
        <v>35</v>
      </c>
      <c r="AE595" s="52" t="s">
        <v>35</v>
      </c>
      <c r="AF595" s="52" t="s">
        <v>35</v>
      </c>
      <c r="AG595" s="52"/>
      <c r="AH595" s="106"/>
      <c r="AI595" s="59"/>
      <c r="AJ595" s="68" t="s">
        <v>10</v>
      </c>
      <c r="AK595" t="s">
        <v>10</v>
      </c>
      <c r="AL595" s="30" t="s">
        <v>10</v>
      </c>
      <c r="AM595" s="39"/>
      <c r="AN595" s="115" t="s">
        <v>10</v>
      </c>
      <c r="AO595" s="30"/>
      <c r="AQ595" s="5"/>
      <c r="AS595" s="37"/>
      <c r="AT595" s="30" t="s">
        <v>10</v>
      </c>
      <c r="AV595" t="str">
        <f t="shared" si="153"/>
        <v>musta</v>
      </c>
      <c r="AW595" t="str">
        <f t="shared" si="154"/>
        <v>musta</v>
      </c>
      <c r="AX595" t="str">
        <f t="shared" si="155"/>
        <v>musta</v>
      </c>
      <c r="AY595" s="31">
        <f t="shared" si="156"/>
        <v>0</v>
      </c>
      <c r="AZ595" s="31">
        <f t="shared" si="157"/>
        <v>0</v>
      </c>
      <c r="BA595" s="31">
        <f t="shared" si="158"/>
        <v>0</v>
      </c>
      <c r="BB595" s="31">
        <f t="shared" si="159"/>
        <v>0</v>
      </c>
      <c r="BC595" s="31">
        <f t="shared" si="160"/>
        <v>0</v>
      </c>
      <c r="BM595" s="2" t="s">
        <v>35</v>
      </c>
      <c r="BN595" s="2" t="s">
        <v>35</v>
      </c>
    </row>
    <row r="596" spans="1:66" x14ac:dyDescent="0.25">
      <c r="A596" s="50">
        <v>585</v>
      </c>
      <c r="B596" s="50">
        <v>483</v>
      </c>
      <c r="C596" s="50" t="str">
        <f t="shared" si="164"/>
        <v>1102_1_4902</v>
      </c>
      <c r="D596" s="50">
        <v>1</v>
      </c>
      <c r="E596" s="51">
        <f t="shared" si="151"/>
        <v>11020001</v>
      </c>
      <c r="F596" s="76" t="str">
        <f t="shared" si="162"/>
        <v>1102_1</v>
      </c>
      <c r="G596" s="80">
        <v>1102</v>
      </c>
      <c r="H596" s="52">
        <v>1</v>
      </c>
      <c r="I596" s="52">
        <v>4902</v>
      </c>
      <c r="J596" s="53" t="str">
        <f t="shared" si="152"/>
        <v>ok</v>
      </c>
      <c r="K596" s="54" t="str">
        <f t="shared" si="163"/>
        <v>1102_1</v>
      </c>
      <c r="L596" s="54">
        <v>1102</v>
      </c>
      <c r="M596" s="54">
        <v>1</v>
      </c>
      <c r="N596" s="54">
        <v>4598</v>
      </c>
      <c r="O596" s="55">
        <v>188</v>
      </c>
      <c r="P596" s="55">
        <v>41</v>
      </c>
      <c r="Q596" s="55">
        <v>102</v>
      </c>
      <c r="R596" s="55">
        <v>22</v>
      </c>
      <c r="S596" s="52">
        <v>0</v>
      </c>
      <c r="T596" s="56">
        <v>673</v>
      </c>
      <c r="U596" s="56">
        <v>30</v>
      </c>
      <c r="V596" s="56">
        <v>617</v>
      </c>
      <c r="W596" s="56">
        <v>188</v>
      </c>
      <c r="X596" s="57">
        <v>0.41</v>
      </c>
      <c r="Y596" s="109"/>
      <c r="Z596" s="109"/>
      <c r="AA596" s="109"/>
      <c r="AB596" s="109"/>
      <c r="AC596" s="56">
        <v>26</v>
      </c>
      <c r="AD596" s="52" t="s">
        <v>35</v>
      </c>
      <c r="AE596" s="52" t="s">
        <v>35</v>
      </c>
      <c r="AF596" s="52" t="s">
        <v>35</v>
      </c>
      <c r="AG596" s="52"/>
      <c r="AH596" s="106"/>
      <c r="AI596" s="59"/>
      <c r="AJ596" s="68" t="s">
        <v>9</v>
      </c>
      <c r="AK596" t="s">
        <v>10</v>
      </c>
      <c r="AL596" s="30" t="s">
        <v>10</v>
      </c>
      <c r="AM596" s="39"/>
      <c r="AN596" s="115" t="s">
        <v>10</v>
      </c>
      <c r="AO596" s="30"/>
      <c r="AQ596" s="5"/>
      <c r="AS596" s="37"/>
      <c r="AT596" s="30" t="s">
        <v>10</v>
      </c>
      <c r="AV596" t="str">
        <f t="shared" si="153"/>
        <v>musta</v>
      </c>
      <c r="AW596" t="str">
        <f t="shared" si="154"/>
        <v>musta</v>
      </c>
      <c r="AX596" t="str">
        <f t="shared" si="155"/>
        <v>musta</v>
      </c>
      <c r="AY596" s="31">
        <f t="shared" si="156"/>
        <v>1</v>
      </c>
      <c r="AZ596" s="31">
        <f t="shared" si="157"/>
        <v>1</v>
      </c>
      <c r="BA596" s="31">
        <f t="shared" si="158"/>
        <v>0</v>
      </c>
      <c r="BB596" s="31">
        <f t="shared" si="159"/>
        <v>0</v>
      </c>
      <c r="BC596" s="31">
        <f t="shared" si="160"/>
        <v>0</v>
      </c>
      <c r="BM596" s="2" t="s">
        <v>35</v>
      </c>
      <c r="BN596" s="2" t="s">
        <v>35</v>
      </c>
    </row>
    <row r="597" spans="1:66" x14ac:dyDescent="0.25">
      <c r="A597" s="50">
        <v>586</v>
      </c>
      <c r="B597" s="50">
        <v>484</v>
      </c>
      <c r="C597" s="50" t="str">
        <f t="shared" si="164"/>
        <v>1103_1_4436</v>
      </c>
      <c r="D597" s="50">
        <v>1</v>
      </c>
      <c r="E597" s="51">
        <f t="shared" si="151"/>
        <v>11030001</v>
      </c>
      <c r="F597" s="76" t="str">
        <f t="shared" si="162"/>
        <v>1103_1</v>
      </c>
      <c r="G597" s="80">
        <v>1103</v>
      </c>
      <c r="H597" s="52">
        <v>1</v>
      </c>
      <c r="I597" s="52">
        <v>4436</v>
      </c>
      <c r="J597" s="53" t="str">
        <f t="shared" si="152"/>
        <v>ok</v>
      </c>
      <c r="K597" s="54" t="str">
        <f t="shared" si="163"/>
        <v>1103_1</v>
      </c>
      <c r="L597" s="54">
        <v>1103</v>
      </c>
      <c r="M597" s="54">
        <v>1</v>
      </c>
      <c r="N597" s="54">
        <v>4240</v>
      </c>
      <c r="O597" s="55">
        <v>222</v>
      </c>
      <c r="P597" s="55">
        <v>44</v>
      </c>
      <c r="Q597" s="55">
        <v>72</v>
      </c>
      <c r="R597" s="55">
        <v>14</v>
      </c>
      <c r="S597" s="52">
        <v>0</v>
      </c>
      <c r="T597" s="56">
        <v>697</v>
      </c>
      <c r="U597" s="56">
        <v>62</v>
      </c>
      <c r="V597" s="56">
        <v>721</v>
      </c>
      <c r="W597" s="56">
        <v>222</v>
      </c>
      <c r="X597" s="57">
        <v>0.44</v>
      </c>
      <c r="Y597" s="109"/>
      <c r="Z597" s="109"/>
      <c r="AA597" s="109"/>
      <c r="AB597" s="109"/>
      <c r="AC597" s="56">
        <v>49</v>
      </c>
      <c r="AD597" s="52" t="s">
        <v>35</v>
      </c>
      <c r="AE597" s="52" t="s">
        <v>35</v>
      </c>
      <c r="AF597" s="52" t="s">
        <v>35</v>
      </c>
      <c r="AG597" s="52"/>
      <c r="AH597" s="106"/>
      <c r="AI597" s="59"/>
      <c r="AJ597" s="68" t="s">
        <v>10</v>
      </c>
      <c r="AK597" t="s">
        <v>10</v>
      </c>
      <c r="AL597" s="30" t="s">
        <v>10</v>
      </c>
      <c r="AM597" s="39"/>
      <c r="AN597" s="115" t="s">
        <v>10</v>
      </c>
      <c r="AO597" s="30"/>
      <c r="AQ597" s="5"/>
      <c r="AS597" s="37"/>
      <c r="AT597" s="30" t="s">
        <v>10</v>
      </c>
      <c r="AV597" t="str">
        <f t="shared" si="153"/>
        <v>musta</v>
      </c>
      <c r="AW597" t="str">
        <f t="shared" si="154"/>
        <v>musta</v>
      </c>
      <c r="AX597" t="str">
        <f t="shared" si="155"/>
        <v>musta</v>
      </c>
      <c r="AY597" s="31">
        <f t="shared" si="156"/>
        <v>1</v>
      </c>
      <c r="AZ597" s="31">
        <f t="shared" si="157"/>
        <v>1</v>
      </c>
      <c r="BA597" s="31">
        <f t="shared" si="158"/>
        <v>0</v>
      </c>
      <c r="BB597" s="31">
        <f t="shared" si="159"/>
        <v>0</v>
      </c>
      <c r="BC597" s="31">
        <f t="shared" si="160"/>
        <v>0</v>
      </c>
      <c r="BM597" s="2" t="s">
        <v>35</v>
      </c>
      <c r="BN597" s="2" t="s">
        <v>35</v>
      </c>
    </row>
    <row r="598" spans="1:66" x14ac:dyDescent="0.25">
      <c r="A598" s="50">
        <v>587</v>
      </c>
      <c r="B598" s="50">
        <v>485</v>
      </c>
      <c r="C598" s="50" t="str">
        <f t="shared" si="164"/>
        <v>1103_2_3029</v>
      </c>
      <c r="D598" s="50">
        <v>1</v>
      </c>
      <c r="E598" s="51">
        <f t="shared" si="151"/>
        <v>11030002</v>
      </c>
      <c r="F598" s="76" t="str">
        <f t="shared" si="162"/>
        <v>1103_2</v>
      </c>
      <c r="G598" s="80">
        <v>1103</v>
      </c>
      <c r="H598" s="52">
        <v>2</v>
      </c>
      <c r="I598" s="52">
        <v>3029</v>
      </c>
      <c r="J598" s="53" t="str">
        <f t="shared" si="152"/>
        <v>ok</v>
      </c>
      <c r="K598" s="54" t="str">
        <f t="shared" si="163"/>
        <v>1103_2</v>
      </c>
      <c r="L598" s="54">
        <v>1103</v>
      </c>
      <c r="M598" s="54">
        <v>2</v>
      </c>
      <c r="N598" s="54">
        <v>2836</v>
      </c>
      <c r="O598" s="55">
        <v>164</v>
      </c>
      <c r="P598" s="55">
        <v>41</v>
      </c>
      <c r="Q598" s="55">
        <v>65</v>
      </c>
      <c r="R598" s="55">
        <v>16</v>
      </c>
      <c r="S598" s="52">
        <v>0</v>
      </c>
      <c r="T598" s="56">
        <v>306</v>
      </c>
      <c r="U598" s="56">
        <v>25</v>
      </c>
      <c r="V598" s="56">
        <v>305</v>
      </c>
      <c r="W598" s="56">
        <v>164</v>
      </c>
      <c r="X598" s="57">
        <v>0.41</v>
      </c>
      <c r="Y598" s="109"/>
      <c r="Z598" s="109"/>
      <c r="AA598" s="109"/>
      <c r="AB598" s="109"/>
      <c r="AC598" s="56">
        <v>26</v>
      </c>
      <c r="AD598" s="52" t="s">
        <v>35</v>
      </c>
      <c r="AE598" s="52" t="s">
        <v>35</v>
      </c>
      <c r="AF598" s="52" t="s">
        <v>35</v>
      </c>
      <c r="AG598" s="52"/>
      <c r="AH598" s="106"/>
      <c r="AI598" s="59"/>
      <c r="AJ598" s="68" t="s">
        <v>10</v>
      </c>
      <c r="AK598" t="s">
        <v>10</v>
      </c>
      <c r="AL598" s="30" t="s">
        <v>10</v>
      </c>
      <c r="AM598" s="39"/>
      <c r="AN598" s="115" t="s">
        <v>10</v>
      </c>
      <c r="AO598" s="30"/>
      <c r="AQ598" s="5"/>
      <c r="AS598" s="37"/>
      <c r="AT598" s="30" t="s">
        <v>10</v>
      </c>
      <c r="AV598" t="str">
        <f t="shared" si="153"/>
        <v>musta</v>
      </c>
      <c r="AW598" t="str">
        <f t="shared" si="154"/>
        <v>musta</v>
      </c>
      <c r="AX598" t="str">
        <f t="shared" si="155"/>
        <v>musta</v>
      </c>
      <c r="AY598" s="31">
        <f t="shared" si="156"/>
        <v>1</v>
      </c>
      <c r="AZ598" s="31">
        <f t="shared" si="157"/>
        <v>1</v>
      </c>
      <c r="BA598" s="31">
        <f t="shared" si="158"/>
        <v>0</v>
      </c>
      <c r="BB598" s="31">
        <f t="shared" si="159"/>
        <v>0</v>
      </c>
      <c r="BC598" s="31">
        <f t="shared" si="160"/>
        <v>0</v>
      </c>
      <c r="BM598" s="2" t="s">
        <v>35</v>
      </c>
      <c r="BN598" s="2" t="s">
        <v>35</v>
      </c>
    </row>
    <row r="599" spans="1:66" x14ac:dyDescent="0.25">
      <c r="A599" s="50">
        <v>588</v>
      </c>
      <c r="B599" s="50">
        <v>486</v>
      </c>
      <c r="C599" s="50" t="str">
        <f t="shared" si="164"/>
        <v>1104_1_7226</v>
      </c>
      <c r="D599" s="50">
        <v>1</v>
      </c>
      <c r="E599" s="51">
        <f t="shared" si="151"/>
        <v>11040001</v>
      </c>
      <c r="F599" s="76" t="str">
        <f t="shared" si="162"/>
        <v>1104_1</v>
      </c>
      <c r="G599" s="80">
        <v>1104</v>
      </c>
      <c r="H599" s="52">
        <v>1</v>
      </c>
      <c r="I599" s="52">
        <v>7226</v>
      </c>
      <c r="J599" s="53" t="str">
        <f t="shared" si="152"/>
        <v>ok</v>
      </c>
      <c r="K599" s="54" t="str">
        <f t="shared" si="163"/>
        <v>1104_1</v>
      </c>
      <c r="L599" s="54">
        <v>1104</v>
      </c>
      <c r="M599" s="54">
        <v>1</v>
      </c>
      <c r="N599" s="54">
        <v>7311</v>
      </c>
      <c r="O599" s="55">
        <v>90</v>
      </c>
      <c r="P599" s="55">
        <v>88</v>
      </c>
      <c r="Q599" s="55">
        <v>13</v>
      </c>
      <c r="R599" s="55">
        <v>10</v>
      </c>
      <c r="S599" s="52">
        <v>0</v>
      </c>
      <c r="T599" s="56">
        <v>554</v>
      </c>
      <c r="U599" s="56">
        <v>44</v>
      </c>
      <c r="V599" s="56">
        <v>492</v>
      </c>
      <c r="W599" s="56">
        <v>90</v>
      </c>
      <c r="X599" s="57">
        <v>0.88</v>
      </c>
      <c r="Y599" s="109"/>
      <c r="Z599" s="109"/>
      <c r="AA599" s="109"/>
      <c r="AB599" s="109"/>
      <c r="AC599" s="56">
        <v>44</v>
      </c>
      <c r="AD599" s="52" t="s">
        <v>35</v>
      </c>
      <c r="AE599" s="52" t="s">
        <v>35</v>
      </c>
      <c r="AF599" s="52" t="s">
        <v>35</v>
      </c>
      <c r="AG599" s="52"/>
      <c r="AH599" s="106"/>
      <c r="AI599" s="59"/>
      <c r="AJ599" s="68" t="s">
        <v>9</v>
      </c>
      <c r="AK599" t="s">
        <v>10</v>
      </c>
      <c r="AL599" s="30" t="s">
        <v>10</v>
      </c>
      <c r="AM599" s="39"/>
      <c r="AN599" s="115" t="s">
        <v>10</v>
      </c>
      <c r="AO599" s="30"/>
      <c r="AQ599" s="5"/>
      <c r="AS599" s="37"/>
      <c r="AT599" s="30" t="s">
        <v>10</v>
      </c>
      <c r="AV599" t="str">
        <f t="shared" si="153"/>
        <v>musta</v>
      </c>
      <c r="AW599" t="str">
        <f t="shared" si="154"/>
        <v>musta</v>
      </c>
      <c r="AX599" t="str">
        <f t="shared" si="155"/>
        <v>musta</v>
      </c>
      <c r="AY599" s="31">
        <f t="shared" si="156"/>
        <v>10</v>
      </c>
      <c r="AZ599" s="31">
        <f t="shared" si="157"/>
        <v>10</v>
      </c>
      <c r="BA599" s="31">
        <f t="shared" si="158"/>
        <v>0</v>
      </c>
      <c r="BB599" s="31">
        <f t="shared" si="159"/>
        <v>0</v>
      </c>
      <c r="BC599" s="31">
        <f t="shared" si="160"/>
        <v>0</v>
      </c>
      <c r="BM599" s="2" t="s">
        <v>35</v>
      </c>
      <c r="BN599" s="2" t="s">
        <v>35</v>
      </c>
    </row>
    <row r="600" spans="1:66" x14ac:dyDescent="0.25">
      <c r="A600" s="50">
        <v>589</v>
      </c>
      <c r="B600" s="50">
        <v>487</v>
      </c>
      <c r="C600" s="50" t="str">
        <f t="shared" si="164"/>
        <v>1121_1_1532</v>
      </c>
      <c r="D600" s="50">
        <v>1</v>
      </c>
      <c r="E600" s="51">
        <f t="shared" si="151"/>
        <v>11210001</v>
      </c>
      <c r="F600" s="76" t="str">
        <f t="shared" si="162"/>
        <v>1121_1</v>
      </c>
      <c r="G600" s="80">
        <v>1121</v>
      </c>
      <c r="H600" s="52">
        <v>1</v>
      </c>
      <c r="I600" s="52">
        <v>1532</v>
      </c>
      <c r="J600" s="53" t="str">
        <f t="shared" si="152"/>
        <v>ok</v>
      </c>
      <c r="K600" s="54" t="str">
        <f t="shared" si="163"/>
        <v>1121_1</v>
      </c>
      <c r="L600" s="54">
        <v>1121</v>
      </c>
      <c r="M600" s="54">
        <v>1</v>
      </c>
      <c r="N600" s="54">
        <v>1132</v>
      </c>
      <c r="O600" s="55">
        <v>1</v>
      </c>
      <c r="P600" s="55">
        <v>61</v>
      </c>
      <c r="Q600" s="55">
        <v>1</v>
      </c>
      <c r="R600" s="55">
        <v>61</v>
      </c>
      <c r="S600" s="52">
        <v>0</v>
      </c>
      <c r="T600" s="56">
        <v>26</v>
      </c>
      <c r="U600" s="56">
        <v>2</v>
      </c>
      <c r="V600" s="56">
        <v>32</v>
      </c>
      <c r="W600" s="56">
        <v>1</v>
      </c>
      <c r="X600" s="57">
        <v>0.61</v>
      </c>
      <c r="Y600" s="109"/>
      <c r="Z600" s="109"/>
      <c r="AA600" s="109"/>
      <c r="AB600" s="109"/>
      <c r="AC600" s="56">
        <v>2</v>
      </c>
      <c r="AD600" s="52" t="s">
        <v>35</v>
      </c>
      <c r="AE600" s="52" t="s">
        <v>35</v>
      </c>
      <c r="AF600" s="52" t="s">
        <v>36</v>
      </c>
      <c r="AG600" s="52"/>
      <c r="AH600" s="106"/>
      <c r="AI600" s="59"/>
      <c r="AJ600" s="68" t="s">
        <v>9</v>
      </c>
      <c r="AK600" t="s">
        <v>10</v>
      </c>
      <c r="AL600" s="30" t="s">
        <v>9</v>
      </c>
      <c r="AM600" s="39"/>
      <c r="AN600" s="115" t="s">
        <v>9</v>
      </c>
      <c r="AO600" s="30"/>
      <c r="AQ600" s="5"/>
      <c r="AS600" s="37"/>
      <c r="AT600" s="30" t="s">
        <v>10</v>
      </c>
      <c r="AV600" t="str">
        <f t="shared" si="153"/>
        <v>musta</v>
      </c>
      <c r="AW600" t="str">
        <f t="shared" si="154"/>
        <v>musta</v>
      </c>
      <c r="AX600" t="str">
        <f t="shared" si="155"/>
        <v>musta</v>
      </c>
      <c r="AY600" s="31">
        <f t="shared" si="156"/>
        <v>10</v>
      </c>
      <c r="AZ600" s="31">
        <f t="shared" si="157"/>
        <v>10</v>
      </c>
      <c r="BA600" s="31">
        <f t="shared" si="158"/>
        <v>0</v>
      </c>
      <c r="BB600" s="31">
        <f t="shared" si="159"/>
        <v>0</v>
      </c>
      <c r="BC600" s="31">
        <f t="shared" si="160"/>
        <v>0</v>
      </c>
      <c r="BM600" s="2" t="s">
        <v>35</v>
      </c>
      <c r="BN600" s="2" t="s">
        <v>35</v>
      </c>
    </row>
    <row r="601" spans="1:66" x14ac:dyDescent="0.25">
      <c r="A601" s="50">
        <v>590</v>
      </c>
      <c r="B601" s="50">
        <v>488</v>
      </c>
      <c r="C601" s="50" t="str">
        <f t="shared" si="164"/>
        <v>1125_1_6360</v>
      </c>
      <c r="D601" s="50">
        <v>1</v>
      </c>
      <c r="E601" s="51">
        <f t="shared" si="151"/>
        <v>11250001</v>
      </c>
      <c r="F601" s="76" t="str">
        <f t="shared" si="162"/>
        <v>1125_1</v>
      </c>
      <c r="G601" s="80">
        <v>1125</v>
      </c>
      <c r="H601" s="52">
        <v>1</v>
      </c>
      <c r="I601" s="52">
        <v>6360</v>
      </c>
      <c r="J601" s="53" t="str">
        <f t="shared" si="152"/>
        <v>ok</v>
      </c>
      <c r="K601" s="54" t="str">
        <f t="shared" si="163"/>
        <v>1125_1</v>
      </c>
      <c r="L601" s="54">
        <v>1125</v>
      </c>
      <c r="M601" s="54">
        <v>1</v>
      </c>
      <c r="N601" s="54">
        <v>6332</v>
      </c>
      <c r="O601" s="55">
        <v>756</v>
      </c>
      <c r="P601" s="55">
        <v>37</v>
      </c>
      <c r="Q601" s="55">
        <v>470</v>
      </c>
      <c r="R601" s="55">
        <v>23</v>
      </c>
      <c r="S601" s="52">
        <v>0</v>
      </c>
      <c r="T601" s="56">
        <v>4281</v>
      </c>
      <c r="U601" s="56">
        <v>594</v>
      </c>
      <c r="V601" s="56">
        <v>5144</v>
      </c>
      <c r="W601" s="56">
        <v>756</v>
      </c>
      <c r="X601" s="57">
        <v>0.37</v>
      </c>
      <c r="Y601" s="109"/>
      <c r="Z601" s="109"/>
      <c r="AA601" s="109"/>
      <c r="AB601" s="109"/>
      <c r="AC601" s="56">
        <v>1095</v>
      </c>
      <c r="AD601" s="52" t="s">
        <v>35</v>
      </c>
      <c r="AE601" s="52" t="s">
        <v>35</v>
      </c>
      <c r="AF601" s="52" t="s">
        <v>35</v>
      </c>
      <c r="AG601" s="52" t="s">
        <v>36</v>
      </c>
      <c r="AH601" s="106"/>
      <c r="AI601" s="59"/>
      <c r="AJ601" s="68" t="s">
        <v>10</v>
      </c>
      <c r="AK601" t="s">
        <v>10</v>
      </c>
      <c r="AL601" s="30" t="s">
        <v>10</v>
      </c>
      <c r="AM601" s="39"/>
      <c r="AN601" s="115" t="s">
        <v>10</v>
      </c>
      <c r="AO601" s="30"/>
      <c r="AQ601" s="5"/>
      <c r="AS601" s="37"/>
      <c r="AT601" s="30" t="s">
        <v>10</v>
      </c>
      <c r="AV601" t="str">
        <f t="shared" si="153"/>
        <v>musta</v>
      </c>
      <c r="AW601" t="str">
        <f t="shared" si="154"/>
        <v>musta</v>
      </c>
      <c r="AX601" t="str">
        <f t="shared" si="155"/>
        <v>musta</v>
      </c>
      <c r="AY601" s="31">
        <f t="shared" si="156"/>
        <v>10</v>
      </c>
      <c r="AZ601" s="31">
        <f t="shared" si="157"/>
        <v>0</v>
      </c>
      <c r="BA601" s="31">
        <f t="shared" si="158"/>
        <v>0</v>
      </c>
      <c r="BB601" s="31">
        <f t="shared" si="159"/>
        <v>10</v>
      </c>
      <c r="BC601" s="31">
        <f t="shared" si="160"/>
        <v>0</v>
      </c>
      <c r="BM601" s="2" t="s">
        <v>35</v>
      </c>
      <c r="BN601" s="2" t="s">
        <v>35</v>
      </c>
    </row>
    <row r="602" spans="1:66" x14ac:dyDescent="0.25">
      <c r="A602" s="50">
        <v>591</v>
      </c>
      <c r="B602" s="50">
        <v>489</v>
      </c>
      <c r="C602" s="50" t="str">
        <f t="shared" si="164"/>
        <v>1130_1_3581</v>
      </c>
      <c r="D602" s="50">
        <v>1</v>
      </c>
      <c r="E602" s="51">
        <f t="shared" si="151"/>
        <v>11300001</v>
      </c>
      <c r="F602" s="76" t="str">
        <f t="shared" si="162"/>
        <v>1130_1</v>
      </c>
      <c r="G602" s="80">
        <v>1130</v>
      </c>
      <c r="H602" s="52">
        <v>1</v>
      </c>
      <c r="I602" s="52">
        <v>3581</v>
      </c>
      <c r="J602" s="53" t="str">
        <f t="shared" si="152"/>
        <v>ok</v>
      </c>
      <c r="K602" s="54" t="str">
        <f t="shared" si="163"/>
        <v>1130_1</v>
      </c>
      <c r="L602" s="54">
        <v>1130</v>
      </c>
      <c r="M602" s="54">
        <v>1</v>
      </c>
      <c r="N602" s="54">
        <v>4215</v>
      </c>
      <c r="O602" s="55">
        <v>1968</v>
      </c>
      <c r="P602" s="55">
        <v>36</v>
      </c>
      <c r="Q602" s="55">
        <v>605</v>
      </c>
      <c r="R602" s="55">
        <v>11</v>
      </c>
      <c r="S602" s="52">
        <v>0</v>
      </c>
      <c r="T602" s="56">
        <v>11313</v>
      </c>
      <c r="U602" s="56">
        <v>358</v>
      </c>
      <c r="V602" s="56">
        <v>12715</v>
      </c>
      <c r="W602" s="56">
        <v>1968</v>
      </c>
      <c r="X602" s="57">
        <v>0.36</v>
      </c>
      <c r="Y602" s="109"/>
      <c r="Z602" s="109"/>
      <c r="AA602" s="109"/>
      <c r="AB602" s="109"/>
      <c r="AC602" s="56">
        <v>693</v>
      </c>
      <c r="AD602" s="52" t="s">
        <v>35</v>
      </c>
      <c r="AE602" s="52" t="s">
        <v>35</v>
      </c>
      <c r="AF602" s="52" t="s">
        <v>36</v>
      </c>
      <c r="AG602" s="52" t="s">
        <v>36</v>
      </c>
      <c r="AH602" s="106"/>
      <c r="AI602" s="59"/>
      <c r="AJ602" s="68" t="s">
        <v>10</v>
      </c>
      <c r="AK602" t="s">
        <v>10</v>
      </c>
      <c r="AL602" s="30" t="s">
        <v>10</v>
      </c>
      <c r="AM602" s="39"/>
      <c r="AN602" s="115" t="s">
        <v>10</v>
      </c>
      <c r="AO602" s="30"/>
      <c r="AQ602" s="5"/>
      <c r="AS602" s="37"/>
      <c r="AT602" s="30" t="s">
        <v>10</v>
      </c>
      <c r="AV602" t="str">
        <f t="shared" si="153"/>
        <v>musta</v>
      </c>
      <c r="AW602" t="str">
        <f t="shared" si="154"/>
        <v>musta</v>
      </c>
      <c r="AX602" t="str">
        <f t="shared" si="155"/>
        <v>musta</v>
      </c>
      <c r="AY602" s="31">
        <f t="shared" si="156"/>
        <v>11</v>
      </c>
      <c r="AZ602" s="31">
        <f t="shared" si="157"/>
        <v>0</v>
      </c>
      <c r="BA602" s="31">
        <f t="shared" si="158"/>
        <v>1</v>
      </c>
      <c r="BB602" s="31">
        <f t="shared" si="159"/>
        <v>10</v>
      </c>
      <c r="BC602" s="31">
        <f t="shared" si="160"/>
        <v>0</v>
      </c>
      <c r="BM602" s="2" t="s">
        <v>35</v>
      </c>
      <c r="BN602" s="2" t="s">
        <v>35</v>
      </c>
    </row>
    <row r="603" spans="1:66" x14ac:dyDescent="0.25">
      <c r="A603" s="50">
        <v>592</v>
      </c>
      <c r="B603" s="50">
        <v>490</v>
      </c>
      <c r="C603" s="50" t="str">
        <f t="shared" si="164"/>
        <v>1130_2_1352</v>
      </c>
      <c r="D603" s="50">
        <v>1</v>
      </c>
      <c r="E603" s="51">
        <f t="shared" si="151"/>
        <v>11300002</v>
      </c>
      <c r="F603" s="76" t="str">
        <f t="shared" si="162"/>
        <v>1130_2</v>
      </c>
      <c r="G603" s="80">
        <v>1130</v>
      </c>
      <c r="H603" s="52">
        <v>2</v>
      </c>
      <c r="I603" s="52">
        <v>1352</v>
      </c>
      <c r="J603" s="53" t="str">
        <f t="shared" si="152"/>
        <v>ok</v>
      </c>
      <c r="K603" s="54" t="str">
        <f t="shared" si="163"/>
        <v>1130_2</v>
      </c>
      <c r="L603" s="54">
        <v>1130</v>
      </c>
      <c r="M603" s="54">
        <v>2</v>
      </c>
      <c r="N603" s="54">
        <v>706</v>
      </c>
      <c r="O603" s="55">
        <v>1996</v>
      </c>
      <c r="P603" s="55">
        <v>43</v>
      </c>
      <c r="Q603" s="55">
        <v>599</v>
      </c>
      <c r="R603" s="55">
        <v>13</v>
      </c>
      <c r="S603" s="52">
        <v>0</v>
      </c>
      <c r="T603" s="56">
        <v>11313</v>
      </c>
      <c r="U603" s="56">
        <v>358</v>
      </c>
      <c r="V603" s="56">
        <v>12715</v>
      </c>
      <c r="W603" s="56">
        <v>1996</v>
      </c>
      <c r="X603" s="57">
        <v>0.43</v>
      </c>
      <c r="Y603" s="109"/>
      <c r="Z603" s="109"/>
      <c r="AA603" s="109"/>
      <c r="AB603" s="109"/>
      <c r="AC603" s="56">
        <v>875</v>
      </c>
      <c r="AD603" s="52" t="s">
        <v>35</v>
      </c>
      <c r="AE603" s="52" t="s">
        <v>35</v>
      </c>
      <c r="AF603" s="52" t="s">
        <v>35</v>
      </c>
      <c r="AG603" s="52" t="s">
        <v>36</v>
      </c>
      <c r="AH603" s="106"/>
      <c r="AI603" s="59"/>
      <c r="AJ603" s="68" t="s">
        <v>10</v>
      </c>
      <c r="AK603" t="s">
        <v>10</v>
      </c>
      <c r="AL603" s="30" t="s">
        <v>10</v>
      </c>
      <c r="AM603" s="39"/>
      <c r="AN603" s="115" t="s">
        <v>10</v>
      </c>
      <c r="AO603" s="30"/>
      <c r="AQ603" s="5"/>
      <c r="AS603" s="37"/>
      <c r="AT603" s="30" t="s">
        <v>10</v>
      </c>
      <c r="AV603" t="str">
        <f t="shared" si="153"/>
        <v>musta</v>
      </c>
      <c r="AW603" t="str">
        <f t="shared" si="154"/>
        <v>punainen</v>
      </c>
      <c r="AX603" t="str">
        <f t="shared" si="155"/>
        <v>musta</v>
      </c>
      <c r="AY603" s="31">
        <f t="shared" si="156"/>
        <v>12</v>
      </c>
      <c r="AZ603" s="31">
        <f t="shared" si="157"/>
        <v>1</v>
      </c>
      <c r="BA603" s="31">
        <f t="shared" si="158"/>
        <v>1</v>
      </c>
      <c r="BB603" s="31">
        <f t="shared" si="159"/>
        <v>10</v>
      </c>
      <c r="BC603" s="31">
        <f t="shared" si="160"/>
        <v>0</v>
      </c>
      <c r="BM603" s="2" t="s">
        <v>35</v>
      </c>
      <c r="BN603" s="2" t="s">
        <v>35</v>
      </c>
    </row>
    <row r="604" spans="1:66" x14ac:dyDescent="0.25">
      <c r="A604" s="50">
        <v>593</v>
      </c>
      <c r="B604" s="50">
        <v>491</v>
      </c>
      <c r="C604" s="50" t="str">
        <f t="shared" si="164"/>
        <v>1130_3_8139</v>
      </c>
      <c r="D604" s="50">
        <v>1</v>
      </c>
      <c r="E604" s="51">
        <f t="shared" si="151"/>
        <v>11300003</v>
      </c>
      <c r="F604" s="76" t="str">
        <f t="shared" si="162"/>
        <v>1130_3</v>
      </c>
      <c r="G604" s="80">
        <v>1130</v>
      </c>
      <c r="H604" s="52">
        <v>3</v>
      </c>
      <c r="I604" s="52">
        <v>8139</v>
      </c>
      <c r="J604" s="53" t="str">
        <f t="shared" si="152"/>
        <v>ok</v>
      </c>
      <c r="K604" s="54" t="str">
        <f t="shared" si="163"/>
        <v>1130_3</v>
      </c>
      <c r="L604" s="54">
        <v>1130</v>
      </c>
      <c r="M604" s="54">
        <v>3</v>
      </c>
      <c r="N604" s="54">
        <v>7901</v>
      </c>
      <c r="O604" s="55">
        <v>2584</v>
      </c>
      <c r="P604" s="55">
        <v>67</v>
      </c>
      <c r="Q604" s="55">
        <v>821</v>
      </c>
      <c r="R604" s="55">
        <v>21</v>
      </c>
      <c r="S604" s="52">
        <v>0</v>
      </c>
      <c r="T604" s="56">
        <v>4112</v>
      </c>
      <c r="U604" s="56">
        <v>165</v>
      </c>
      <c r="V604" s="56">
        <v>4477</v>
      </c>
      <c r="W604" s="56">
        <v>2584</v>
      </c>
      <c r="X604" s="57">
        <v>0.67</v>
      </c>
      <c r="Y604" s="109"/>
      <c r="Z604" s="109"/>
      <c r="AA604" s="109"/>
      <c r="AB604" s="109"/>
      <c r="AC604" s="56">
        <v>2152</v>
      </c>
      <c r="AD604" s="52" t="s">
        <v>35</v>
      </c>
      <c r="AE604" s="52" t="s">
        <v>35</v>
      </c>
      <c r="AF604" s="52" t="s">
        <v>35</v>
      </c>
      <c r="AG604" s="52"/>
      <c r="AH604" s="106"/>
      <c r="AI604" s="59"/>
      <c r="AJ604" s="68" t="s">
        <v>9</v>
      </c>
      <c r="AK604" t="s">
        <v>9</v>
      </c>
      <c r="AL604" s="30" t="s">
        <v>9</v>
      </c>
      <c r="AM604" s="39"/>
      <c r="AN604" s="115" t="s">
        <v>9</v>
      </c>
      <c r="AO604" s="30"/>
      <c r="AQ604" s="5"/>
      <c r="AS604" s="37"/>
      <c r="AT604" s="30" t="s">
        <v>9</v>
      </c>
      <c r="AV604" t="str">
        <f t="shared" si="153"/>
        <v>punainen</v>
      </c>
      <c r="AW604" t="str">
        <f t="shared" si="154"/>
        <v>punainen</v>
      </c>
      <c r="AX604" t="str">
        <f t="shared" si="155"/>
        <v>punainen</v>
      </c>
      <c r="AY604" s="31">
        <f t="shared" si="156"/>
        <v>30</v>
      </c>
      <c r="AZ604" s="31">
        <f t="shared" si="157"/>
        <v>10</v>
      </c>
      <c r="BA604" s="31">
        <f t="shared" si="158"/>
        <v>10</v>
      </c>
      <c r="BB604" s="31">
        <f t="shared" si="159"/>
        <v>10</v>
      </c>
      <c r="BC604" s="31">
        <f t="shared" si="160"/>
        <v>0</v>
      </c>
      <c r="BM604" s="2" t="s">
        <v>35</v>
      </c>
      <c r="BN604" s="2" t="s">
        <v>35</v>
      </c>
    </row>
    <row r="605" spans="1:66" x14ac:dyDescent="0.25">
      <c r="A605" s="50">
        <v>594</v>
      </c>
      <c r="B605" s="50">
        <v>492</v>
      </c>
      <c r="C605" s="50" t="str">
        <f t="shared" si="164"/>
        <v>1130_4_6362</v>
      </c>
      <c r="D605" s="50">
        <v>1</v>
      </c>
      <c r="E605" s="51">
        <f t="shared" si="151"/>
        <v>11300004</v>
      </c>
      <c r="F605" s="76" t="str">
        <f t="shared" si="162"/>
        <v>1130_4</v>
      </c>
      <c r="G605" s="80">
        <v>1130</v>
      </c>
      <c r="H605" s="52">
        <v>4</v>
      </c>
      <c r="I605" s="52">
        <v>6362</v>
      </c>
      <c r="J605" s="53" t="str">
        <f t="shared" si="152"/>
        <v>ok</v>
      </c>
      <c r="K605" s="54" t="str">
        <f t="shared" si="163"/>
        <v>1130_4</v>
      </c>
      <c r="L605" s="54">
        <v>1130</v>
      </c>
      <c r="M605" s="54">
        <v>4</v>
      </c>
      <c r="N605" s="54">
        <v>6218</v>
      </c>
      <c r="O605" s="55">
        <v>1251</v>
      </c>
      <c r="P605" s="55">
        <v>82</v>
      </c>
      <c r="Q605" s="55">
        <v>434</v>
      </c>
      <c r="R605" s="55">
        <v>28</v>
      </c>
      <c r="S605" s="52">
        <v>0</v>
      </c>
      <c r="T605" s="56">
        <v>2255</v>
      </c>
      <c r="U605" s="56">
        <v>57</v>
      </c>
      <c r="V605" s="56">
        <v>2442</v>
      </c>
      <c r="W605" s="56">
        <v>1251</v>
      </c>
      <c r="X605" s="57">
        <v>0.82</v>
      </c>
      <c r="Y605" s="109"/>
      <c r="Z605" s="109"/>
      <c r="AA605" s="109"/>
      <c r="AB605" s="109"/>
      <c r="AC605" s="56">
        <v>589</v>
      </c>
      <c r="AD605" s="61" t="s">
        <v>34</v>
      </c>
      <c r="AE605" s="52" t="s">
        <v>35</v>
      </c>
      <c r="AF605" s="52" t="s">
        <v>35</v>
      </c>
      <c r="AG605" s="52" t="s">
        <v>36</v>
      </c>
      <c r="AH605" s="106"/>
      <c r="AI605" s="59"/>
      <c r="AJ605" s="68" t="s">
        <v>9</v>
      </c>
      <c r="AK605" t="s">
        <v>9</v>
      </c>
      <c r="AL605" s="30" t="s">
        <v>9</v>
      </c>
      <c r="AM605" s="39"/>
      <c r="AN605" s="115" t="s">
        <v>9</v>
      </c>
      <c r="AO605" s="30"/>
      <c r="AQ605" s="5"/>
      <c r="AS605" s="37"/>
      <c r="AT605" s="30" t="s">
        <v>9</v>
      </c>
      <c r="AV605" t="str">
        <f t="shared" si="153"/>
        <v>punainen</v>
      </c>
      <c r="AW605" t="str">
        <f t="shared" si="154"/>
        <v>punainen</v>
      </c>
      <c r="AX605" t="str">
        <f t="shared" si="155"/>
        <v>punainen</v>
      </c>
      <c r="AY605" s="31">
        <f t="shared" si="156"/>
        <v>22</v>
      </c>
      <c r="AZ605" s="31">
        <f t="shared" si="157"/>
        <v>10</v>
      </c>
      <c r="BA605" s="31">
        <f t="shared" si="158"/>
        <v>1</v>
      </c>
      <c r="BB605" s="31">
        <f t="shared" si="159"/>
        <v>10</v>
      </c>
      <c r="BC605" s="31">
        <f t="shared" si="160"/>
        <v>1</v>
      </c>
      <c r="BM605" s="2" t="s">
        <v>35</v>
      </c>
      <c r="BN605" s="2" t="s">
        <v>35</v>
      </c>
    </row>
    <row r="606" spans="1:66" x14ac:dyDescent="0.25">
      <c r="A606" s="50">
        <v>595</v>
      </c>
      <c r="B606" s="50">
        <v>493</v>
      </c>
      <c r="C606" s="50" t="str">
        <f t="shared" si="164"/>
        <v>1130_5_4938</v>
      </c>
      <c r="D606" s="50">
        <v>1</v>
      </c>
      <c r="E606" s="51">
        <f t="shared" si="151"/>
        <v>11300005</v>
      </c>
      <c r="F606" s="76" t="str">
        <f t="shared" si="162"/>
        <v>1130_5</v>
      </c>
      <c r="G606" s="80">
        <v>1130</v>
      </c>
      <c r="H606" s="52">
        <v>5</v>
      </c>
      <c r="I606" s="52">
        <v>4938</v>
      </c>
      <c r="J606" s="53" t="str">
        <f t="shared" si="152"/>
        <v>ok</v>
      </c>
      <c r="K606" s="54" t="str">
        <f t="shared" si="163"/>
        <v>1130_5</v>
      </c>
      <c r="L606" s="54">
        <v>1130</v>
      </c>
      <c r="M606" s="54">
        <v>5</v>
      </c>
      <c r="N606" s="54">
        <v>6364</v>
      </c>
      <c r="O606" s="55">
        <v>1174</v>
      </c>
      <c r="P606" s="55">
        <v>78</v>
      </c>
      <c r="Q606" s="55">
        <v>419</v>
      </c>
      <c r="R606" s="55">
        <v>27</v>
      </c>
      <c r="S606" s="52">
        <v>0</v>
      </c>
      <c r="T606" s="56">
        <v>1615</v>
      </c>
      <c r="U606" s="56">
        <v>84</v>
      </c>
      <c r="V606" s="56">
        <v>1727</v>
      </c>
      <c r="W606" s="56">
        <v>1174</v>
      </c>
      <c r="X606" s="57">
        <v>0.78</v>
      </c>
      <c r="Y606" s="109"/>
      <c r="Z606" s="109"/>
      <c r="AA606" s="109"/>
      <c r="AB606" s="109"/>
      <c r="AC606" s="56">
        <v>361</v>
      </c>
      <c r="AD606" s="61" t="s">
        <v>34</v>
      </c>
      <c r="AE606" s="52" t="s">
        <v>35</v>
      </c>
      <c r="AF606" s="52" t="s">
        <v>35</v>
      </c>
      <c r="AG606" s="52"/>
      <c r="AH606" s="106"/>
      <c r="AI606" s="59"/>
      <c r="AJ606" s="68" t="s">
        <v>9</v>
      </c>
      <c r="AK606" t="s">
        <v>9</v>
      </c>
      <c r="AL606" s="30" t="s">
        <v>9</v>
      </c>
      <c r="AM606" s="39"/>
      <c r="AN606" s="115" t="s">
        <v>9</v>
      </c>
      <c r="AO606" s="30"/>
      <c r="AQ606" s="5"/>
      <c r="AS606" s="37"/>
      <c r="AT606" s="30" t="s">
        <v>9</v>
      </c>
      <c r="AV606" t="str">
        <f t="shared" si="153"/>
        <v>punainen</v>
      </c>
      <c r="AW606" t="str">
        <f t="shared" si="154"/>
        <v>musta</v>
      </c>
      <c r="AX606" t="str">
        <f t="shared" si="155"/>
        <v>musta</v>
      </c>
      <c r="AY606" s="31">
        <f t="shared" si="156"/>
        <v>13</v>
      </c>
      <c r="AZ606" s="31">
        <f t="shared" si="157"/>
        <v>10</v>
      </c>
      <c r="BA606" s="31">
        <f t="shared" si="158"/>
        <v>1</v>
      </c>
      <c r="BB606" s="31">
        <f t="shared" si="159"/>
        <v>1</v>
      </c>
      <c r="BC606" s="31">
        <f t="shared" si="160"/>
        <v>1</v>
      </c>
      <c r="BM606" s="2" t="s">
        <v>35</v>
      </c>
      <c r="BN606" s="2" t="s">
        <v>35</v>
      </c>
    </row>
    <row r="607" spans="1:66" x14ac:dyDescent="0.25">
      <c r="A607" s="50">
        <v>596</v>
      </c>
      <c r="B607" s="50">
        <v>494</v>
      </c>
      <c r="C607" s="50" t="str">
        <f t="shared" si="164"/>
        <v>1130_6_6473</v>
      </c>
      <c r="D607" s="50">
        <v>1</v>
      </c>
      <c r="E607" s="51">
        <f t="shared" si="151"/>
        <v>11300006</v>
      </c>
      <c r="F607" s="76" t="str">
        <f t="shared" si="162"/>
        <v>1130_6</v>
      </c>
      <c r="G607" s="80">
        <v>1130</v>
      </c>
      <c r="H607" s="52">
        <v>6</v>
      </c>
      <c r="I607" s="52">
        <v>6473</v>
      </c>
      <c r="J607" s="53" t="str">
        <f t="shared" si="152"/>
        <v>ok</v>
      </c>
      <c r="K607" s="54" t="str">
        <f t="shared" si="163"/>
        <v>1130_6</v>
      </c>
      <c r="L607" s="54">
        <v>1130</v>
      </c>
      <c r="M607" s="54">
        <v>6</v>
      </c>
      <c r="N607" s="54">
        <v>4690</v>
      </c>
      <c r="O607" s="55">
        <v>849</v>
      </c>
      <c r="P607" s="55">
        <v>75</v>
      </c>
      <c r="Q607" s="55">
        <v>225</v>
      </c>
      <c r="R607" s="55">
        <v>20</v>
      </c>
      <c r="S607" s="52">
        <v>0</v>
      </c>
      <c r="T607" s="56">
        <v>1615</v>
      </c>
      <c r="U607" s="56">
        <v>84</v>
      </c>
      <c r="V607" s="56">
        <v>1727</v>
      </c>
      <c r="W607" s="56">
        <v>849</v>
      </c>
      <c r="X607" s="57">
        <v>0.75</v>
      </c>
      <c r="Y607" s="109"/>
      <c r="Z607" s="109"/>
      <c r="AA607" s="109"/>
      <c r="AB607" s="109"/>
      <c r="AC607" s="56">
        <v>152</v>
      </c>
      <c r="AD607" s="61" t="s">
        <v>34</v>
      </c>
      <c r="AE607" s="52" t="s">
        <v>35</v>
      </c>
      <c r="AF607" s="52" t="s">
        <v>35</v>
      </c>
      <c r="AG607" s="52"/>
      <c r="AH607" s="106"/>
      <c r="AI607" s="59"/>
      <c r="AJ607" s="68" t="s">
        <v>9</v>
      </c>
      <c r="AK607" t="s">
        <v>9</v>
      </c>
      <c r="AL607" s="30" t="s">
        <v>9</v>
      </c>
      <c r="AM607" s="39"/>
      <c r="AN607" s="115" t="s">
        <v>9</v>
      </c>
      <c r="AO607" s="30"/>
      <c r="AQ607" s="5"/>
      <c r="AS607" s="37"/>
      <c r="AT607" s="30" t="s">
        <v>9</v>
      </c>
      <c r="AV607" t="str">
        <f t="shared" si="153"/>
        <v>punainen</v>
      </c>
      <c r="AW607" t="str">
        <f t="shared" si="154"/>
        <v>musta</v>
      </c>
      <c r="AX607" t="str">
        <f t="shared" si="155"/>
        <v>musta</v>
      </c>
      <c r="AY607" s="31">
        <f t="shared" si="156"/>
        <v>12</v>
      </c>
      <c r="AZ607" s="31">
        <f t="shared" si="157"/>
        <v>10</v>
      </c>
      <c r="BA607" s="31">
        <f t="shared" si="158"/>
        <v>0</v>
      </c>
      <c r="BB607" s="31">
        <f t="shared" si="159"/>
        <v>1</v>
      </c>
      <c r="BC607" s="31">
        <f t="shared" si="160"/>
        <v>1</v>
      </c>
      <c r="BM607" s="32" t="s">
        <v>34</v>
      </c>
      <c r="BN607" s="2" t="s">
        <v>35</v>
      </c>
    </row>
    <row r="608" spans="1:66" x14ac:dyDescent="0.25">
      <c r="A608" s="50">
        <v>597</v>
      </c>
      <c r="B608" s="50">
        <v>495</v>
      </c>
      <c r="C608" s="50" t="str">
        <f t="shared" si="164"/>
        <v>1130_7_1474</v>
      </c>
      <c r="D608" s="50">
        <v>1</v>
      </c>
      <c r="E608" s="51">
        <f t="shared" si="151"/>
        <v>11300007</v>
      </c>
      <c r="F608" s="76" t="str">
        <f t="shared" si="162"/>
        <v>1130_7</v>
      </c>
      <c r="G608" s="80">
        <v>1130</v>
      </c>
      <c r="H608" s="52">
        <v>7</v>
      </c>
      <c r="I608" s="52">
        <v>1474</v>
      </c>
      <c r="J608" s="53" t="str">
        <f t="shared" si="152"/>
        <v>ok</v>
      </c>
      <c r="K608" s="54" t="str">
        <f t="shared" si="163"/>
        <v>1130_7</v>
      </c>
      <c r="L608" s="54">
        <v>1130</v>
      </c>
      <c r="M608" s="54">
        <v>7</v>
      </c>
      <c r="N608" s="54">
        <v>1492</v>
      </c>
      <c r="O608" s="55">
        <v>789</v>
      </c>
      <c r="P608" s="55">
        <v>79</v>
      </c>
      <c r="Q608" s="55">
        <v>200</v>
      </c>
      <c r="R608" s="55">
        <v>20</v>
      </c>
      <c r="S608" s="52">
        <v>0</v>
      </c>
      <c r="T608" s="56">
        <v>1231</v>
      </c>
      <c r="U608" s="56">
        <v>44</v>
      </c>
      <c r="V608" s="56">
        <v>1302</v>
      </c>
      <c r="W608" s="56">
        <v>789</v>
      </c>
      <c r="X608" s="57">
        <v>0.79</v>
      </c>
      <c r="Y608" s="109"/>
      <c r="Z608" s="109"/>
      <c r="AA608" s="109"/>
      <c r="AB608" s="109"/>
      <c r="AC608" s="56">
        <v>163</v>
      </c>
      <c r="AD608" s="61" t="s">
        <v>34</v>
      </c>
      <c r="AE608" s="52" t="s">
        <v>35</v>
      </c>
      <c r="AF608" s="52" t="s">
        <v>35</v>
      </c>
      <c r="AG608" s="52" t="s">
        <v>36</v>
      </c>
      <c r="AH608" s="106"/>
      <c r="AI608" s="59"/>
      <c r="AJ608" s="68" t="s">
        <v>9</v>
      </c>
      <c r="AK608" t="s">
        <v>10</v>
      </c>
      <c r="AL608" s="30" t="s">
        <v>51</v>
      </c>
      <c r="AM608" s="39"/>
      <c r="AN608" s="115" t="s">
        <v>51</v>
      </c>
      <c r="AO608" s="30"/>
      <c r="AQ608" s="5"/>
      <c r="AS608" s="37"/>
      <c r="AT608" s="30" t="s">
        <v>10</v>
      </c>
      <c r="AV608" t="str">
        <f t="shared" si="153"/>
        <v>punainen</v>
      </c>
      <c r="AW608" t="str">
        <f t="shared" si="154"/>
        <v>musta</v>
      </c>
      <c r="AX608" t="str">
        <f t="shared" si="155"/>
        <v>musta</v>
      </c>
      <c r="AY608" s="31">
        <f t="shared" si="156"/>
        <v>12</v>
      </c>
      <c r="AZ608" s="31">
        <f t="shared" si="157"/>
        <v>10</v>
      </c>
      <c r="BA608" s="31">
        <f t="shared" si="158"/>
        <v>0</v>
      </c>
      <c r="BB608" s="31">
        <f t="shared" si="159"/>
        <v>1</v>
      </c>
      <c r="BC608" s="31">
        <f t="shared" si="160"/>
        <v>1</v>
      </c>
      <c r="BM608" s="32" t="s">
        <v>34</v>
      </c>
      <c r="BN608" s="2" t="s">
        <v>35</v>
      </c>
    </row>
    <row r="609" spans="1:66" x14ac:dyDescent="0.25">
      <c r="A609" s="50">
        <v>598</v>
      </c>
      <c r="B609" s="50">
        <v>496</v>
      </c>
      <c r="C609" s="50" t="str">
        <f t="shared" si="164"/>
        <v>1130_8_4150</v>
      </c>
      <c r="D609" s="50">
        <v>1</v>
      </c>
      <c r="E609" s="51">
        <f t="shared" si="151"/>
        <v>11300008</v>
      </c>
      <c r="F609" s="76" t="str">
        <f t="shared" si="162"/>
        <v>1130_8</v>
      </c>
      <c r="G609" s="80">
        <v>1130</v>
      </c>
      <c r="H609" s="52">
        <v>8</v>
      </c>
      <c r="I609" s="52">
        <v>4150</v>
      </c>
      <c r="J609" s="53" t="str">
        <f t="shared" si="152"/>
        <v>ok</v>
      </c>
      <c r="K609" s="54" t="str">
        <f t="shared" si="163"/>
        <v>1130_8</v>
      </c>
      <c r="L609" s="54">
        <v>1130</v>
      </c>
      <c r="M609" s="54">
        <v>8</v>
      </c>
      <c r="N609" s="54">
        <v>4050</v>
      </c>
      <c r="O609" s="55">
        <v>1096</v>
      </c>
      <c r="P609" s="55">
        <v>64</v>
      </c>
      <c r="Q609" s="55">
        <v>264</v>
      </c>
      <c r="R609" s="55">
        <v>15</v>
      </c>
      <c r="S609" s="52">
        <v>0</v>
      </c>
      <c r="T609" s="56">
        <v>1398</v>
      </c>
      <c r="U609" s="56">
        <v>73</v>
      </c>
      <c r="V609" s="56">
        <v>1498</v>
      </c>
      <c r="W609" s="56">
        <v>1096</v>
      </c>
      <c r="X609" s="57">
        <v>0.64</v>
      </c>
      <c r="Y609" s="109"/>
      <c r="Z609" s="109"/>
      <c r="AA609" s="109"/>
      <c r="AB609" s="109"/>
      <c r="AC609" s="56">
        <v>340</v>
      </c>
      <c r="AD609" s="61" t="s">
        <v>34</v>
      </c>
      <c r="AE609" s="52" t="s">
        <v>35</v>
      </c>
      <c r="AF609" s="52" t="s">
        <v>35</v>
      </c>
      <c r="AG609" s="52"/>
      <c r="AH609" s="106"/>
      <c r="AI609" s="59"/>
      <c r="AJ609" s="68" t="s">
        <v>9</v>
      </c>
      <c r="AK609" t="s">
        <v>10</v>
      </c>
      <c r="AL609" s="30" t="s">
        <v>10</v>
      </c>
      <c r="AM609" s="39"/>
      <c r="AN609" s="115" t="s">
        <v>10</v>
      </c>
      <c r="AO609" s="30"/>
      <c r="AQ609" s="5"/>
      <c r="AS609" s="37"/>
      <c r="AT609" s="30" t="s">
        <v>10</v>
      </c>
      <c r="AV609" t="str">
        <f t="shared" si="153"/>
        <v>punainen</v>
      </c>
      <c r="AW609" t="str">
        <f t="shared" si="154"/>
        <v>musta</v>
      </c>
      <c r="AX609" t="str">
        <f t="shared" si="155"/>
        <v>musta</v>
      </c>
      <c r="AY609" s="31">
        <f t="shared" si="156"/>
        <v>13</v>
      </c>
      <c r="AZ609" s="31">
        <f t="shared" si="157"/>
        <v>10</v>
      </c>
      <c r="BA609" s="31">
        <f t="shared" si="158"/>
        <v>1</v>
      </c>
      <c r="BB609" s="31">
        <f t="shared" si="159"/>
        <v>1</v>
      </c>
      <c r="BC609" s="31">
        <f t="shared" si="160"/>
        <v>1</v>
      </c>
      <c r="BM609" s="2" t="s">
        <v>35</v>
      </c>
      <c r="BN609" s="2" t="s">
        <v>35</v>
      </c>
    </row>
    <row r="610" spans="1:66" x14ac:dyDescent="0.25">
      <c r="A610" s="50">
        <v>599</v>
      </c>
      <c r="B610" s="50">
        <v>497</v>
      </c>
      <c r="C610" s="50" t="str">
        <f t="shared" si="164"/>
        <v>1130_9_7608</v>
      </c>
      <c r="D610" s="50">
        <v>1</v>
      </c>
      <c r="E610" s="51">
        <f t="shared" si="151"/>
        <v>11300009</v>
      </c>
      <c r="F610" s="76" t="str">
        <f t="shared" si="162"/>
        <v>1130_9</v>
      </c>
      <c r="G610" s="80">
        <v>1130</v>
      </c>
      <c r="H610" s="52">
        <v>9</v>
      </c>
      <c r="I610" s="52">
        <v>7608</v>
      </c>
      <c r="J610" s="53" t="str">
        <f t="shared" si="152"/>
        <v>ok</v>
      </c>
      <c r="K610" s="54" t="str">
        <f t="shared" si="163"/>
        <v>1130_9</v>
      </c>
      <c r="L610" s="54">
        <v>1130</v>
      </c>
      <c r="M610" s="54">
        <v>9</v>
      </c>
      <c r="N610" s="54">
        <v>7446</v>
      </c>
      <c r="O610" s="55">
        <v>955</v>
      </c>
      <c r="P610" s="55">
        <v>66</v>
      </c>
      <c r="Q610" s="55">
        <v>198</v>
      </c>
      <c r="R610" s="55">
        <v>13</v>
      </c>
      <c r="S610" s="52">
        <v>0</v>
      </c>
      <c r="T610" s="56">
        <v>1398</v>
      </c>
      <c r="U610" s="56">
        <v>73</v>
      </c>
      <c r="V610" s="56">
        <v>1498</v>
      </c>
      <c r="W610" s="56">
        <v>955</v>
      </c>
      <c r="X610" s="57">
        <v>0.66</v>
      </c>
      <c r="Y610" s="109"/>
      <c r="Z610" s="109"/>
      <c r="AA610" s="109"/>
      <c r="AB610" s="109"/>
      <c r="AC610" s="56">
        <v>253</v>
      </c>
      <c r="AD610" s="61" t="s">
        <v>34</v>
      </c>
      <c r="AE610" s="52" t="s">
        <v>35</v>
      </c>
      <c r="AF610" s="52" t="s">
        <v>35</v>
      </c>
      <c r="AG610" s="52"/>
      <c r="AH610" s="106"/>
      <c r="AI610" s="59"/>
      <c r="AJ610" s="68" t="s">
        <v>9</v>
      </c>
      <c r="AK610" t="s">
        <v>10</v>
      </c>
      <c r="AL610" s="30" t="s">
        <v>10</v>
      </c>
      <c r="AM610" s="39"/>
      <c r="AN610" s="115" t="s">
        <v>10</v>
      </c>
      <c r="AO610" s="30"/>
      <c r="AQ610" s="5"/>
      <c r="AS610" s="37"/>
      <c r="AT610" s="30" t="s">
        <v>10</v>
      </c>
      <c r="AV610" t="str">
        <f t="shared" si="153"/>
        <v>punainen</v>
      </c>
      <c r="AW610" t="str">
        <f t="shared" si="154"/>
        <v>musta</v>
      </c>
      <c r="AX610" t="str">
        <f t="shared" si="155"/>
        <v>musta</v>
      </c>
      <c r="AY610" s="31">
        <f t="shared" si="156"/>
        <v>12</v>
      </c>
      <c r="AZ610" s="31">
        <f t="shared" si="157"/>
        <v>10</v>
      </c>
      <c r="BA610" s="31">
        <f t="shared" si="158"/>
        <v>0</v>
      </c>
      <c r="BB610" s="31">
        <f t="shared" si="159"/>
        <v>1</v>
      </c>
      <c r="BC610" s="31">
        <f t="shared" si="160"/>
        <v>1</v>
      </c>
      <c r="BM610" s="2" t="s">
        <v>35</v>
      </c>
      <c r="BN610" s="2" t="s">
        <v>35</v>
      </c>
    </row>
    <row r="611" spans="1:66" x14ac:dyDescent="0.25">
      <c r="A611" s="50">
        <v>600</v>
      </c>
      <c r="B611" s="50">
        <v>498</v>
      </c>
      <c r="C611" s="50" t="str">
        <f t="shared" si="164"/>
        <v>1131_1_687</v>
      </c>
      <c r="D611" s="50">
        <v>1</v>
      </c>
      <c r="E611" s="51">
        <f t="shared" si="151"/>
        <v>11310001</v>
      </c>
      <c r="F611" s="76" t="str">
        <f t="shared" si="162"/>
        <v>1131_1</v>
      </c>
      <c r="G611" s="80">
        <v>1131</v>
      </c>
      <c r="H611" s="52">
        <v>1</v>
      </c>
      <c r="I611" s="52">
        <v>687</v>
      </c>
      <c r="J611" s="53" t="str">
        <f t="shared" si="152"/>
        <v>ok</v>
      </c>
      <c r="K611" s="54" t="str">
        <f t="shared" si="163"/>
        <v>1131_1</v>
      </c>
      <c r="L611" s="54">
        <v>1131</v>
      </c>
      <c r="M611" s="54">
        <v>1</v>
      </c>
      <c r="N611" s="54">
        <v>639</v>
      </c>
      <c r="O611" s="55">
        <v>3280</v>
      </c>
      <c r="P611" s="55">
        <v>76</v>
      </c>
      <c r="Q611" s="55">
        <v>874</v>
      </c>
      <c r="R611" s="55">
        <v>20</v>
      </c>
      <c r="S611" s="52">
        <v>0</v>
      </c>
      <c r="T611" s="56">
        <v>6611</v>
      </c>
      <c r="U611" s="56">
        <v>362</v>
      </c>
      <c r="V611" s="56">
        <v>7334</v>
      </c>
      <c r="W611" s="56">
        <v>3280</v>
      </c>
      <c r="X611" s="57">
        <v>0.76</v>
      </c>
      <c r="Y611" s="109"/>
      <c r="Z611" s="109"/>
      <c r="AA611" s="109"/>
      <c r="AB611" s="109"/>
      <c r="AC611" s="56">
        <v>262</v>
      </c>
      <c r="AD611" s="61" t="s">
        <v>34</v>
      </c>
      <c r="AE611" s="52" t="s">
        <v>35</v>
      </c>
      <c r="AF611" s="52" t="s">
        <v>36</v>
      </c>
      <c r="AG611" s="52" t="s">
        <v>36</v>
      </c>
      <c r="AH611" s="106"/>
      <c r="AI611" s="59"/>
      <c r="AJ611" s="68" t="s">
        <v>10</v>
      </c>
      <c r="AK611" t="s">
        <v>10</v>
      </c>
      <c r="AL611" s="30" t="s">
        <v>9</v>
      </c>
      <c r="AM611" s="39"/>
      <c r="AN611" s="115" t="s">
        <v>9</v>
      </c>
      <c r="AO611" s="30"/>
      <c r="AQ611" s="5"/>
      <c r="AS611" s="37"/>
      <c r="AT611" s="30" t="s">
        <v>9</v>
      </c>
      <c r="AV611" t="str">
        <f t="shared" si="153"/>
        <v>punainen</v>
      </c>
      <c r="AW611" t="str">
        <f t="shared" si="154"/>
        <v>punainen</v>
      </c>
      <c r="AX611" t="str">
        <f t="shared" si="155"/>
        <v>punainen</v>
      </c>
      <c r="AY611" s="31">
        <f t="shared" si="156"/>
        <v>22</v>
      </c>
      <c r="AZ611" s="31">
        <f t="shared" si="157"/>
        <v>10</v>
      </c>
      <c r="BA611" s="31">
        <f t="shared" si="158"/>
        <v>10</v>
      </c>
      <c r="BB611" s="31">
        <f t="shared" si="159"/>
        <v>1</v>
      </c>
      <c r="BC611" s="31">
        <f t="shared" si="160"/>
        <v>1</v>
      </c>
      <c r="BM611" s="2" t="s">
        <v>35</v>
      </c>
      <c r="BN611" s="2" t="s">
        <v>35</v>
      </c>
    </row>
    <row r="612" spans="1:66" x14ac:dyDescent="0.25">
      <c r="A612" s="50">
        <v>601</v>
      </c>
      <c r="B612" s="50">
        <v>499</v>
      </c>
      <c r="C612" s="50" t="str">
        <f t="shared" si="164"/>
        <v>1131_2_5620</v>
      </c>
      <c r="D612" s="50">
        <v>1</v>
      </c>
      <c r="E612" s="51">
        <f t="shared" si="151"/>
        <v>11310002</v>
      </c>
      <c r="F612" s="76" t="str">
        <f t="shared" si="162"/>
        <v>1131_2</v>
      </c>
      <c r="G612" s="80">
        <v>1131</v>
      </c>
      <c r="H612" s="52">
        <v>2</v>
      </c>
      <c r="I612" s="52">
        <v>5620</v>
      </c>
      <c r="J612" s="53" t="str">
        <f t="shared" si="152"/>
        <v>ok</v>
      </c>
      <c r="K612" s="54" t="str">
        <f t="shared" si="163"/>
        <v>1131_2</v>
      </c>
      <c r="L612" s="54">
        <v>1131</v>
      </c>
      <c r="M612" s="54">
        <v>2</v>
      </c>
      <c r="N612" s="54">
        <v>5363</v>
      </c>
      <c r="O612" s="55">
        <v>1377</v>
      </c>
      <c r="P612" s="55">
        <v>77</v>
      </c>
      <c r="Q612" s="55">
        <v>630</v>
      </c>
      <c r="R612" s="55">
        <v>35</v>
      </c>
      <c r="S612" s="52">
        <v>0</v>
      </c>
      <c r="T612" s="56">
        <v>2590</v>
      </c>
      <c r="U612" s="56">
        <v>111</v>
      </c>
      <c r="V612" s="56">
        <v>2888</v>
      </c>
      <c r="W612" s="56">
        <v>1377</v>
      </c>
      <c r="X612" s="57">
        <v>0.77</v>
      </c>
      <c r="Y612" s="109"/>
      <c r="Z612" s="109"/>
      <c r="AA612" s="109"/>
      <c r="AB612" s="109"/>
      <c r="AC612" s="56">
        <v>563</v>
      </c>
      <c r="AD612" s="61" t="s">
        <v>34</v>
      </c>
      <c r="AE612" s="52" t="s">
        <v>35</v>
      </c>
      <c r="AF612" s="52" t="s">
        <v>35</v>
      </c>
      <c r="AG612" s="52" t="s">
        <v>36</v>
      </c>
      <c r="AH612" s="106"/>
      <c r="AI612" s="59"/>
      <c r="AJ612" s="68" t="s">
        <v>9</v>
      </c>
      <c r="AK612" t="s">
        <v>9</v>
      </c>
      <c r="AL612" s="30" t="s">
        <v>9</v>
      </c>
      <c r="AM612" s="39"/>
      <c r="AN612" s="115" t="s">
        <v>9</v>
      </c>
      <c r="AO612" s="30"/>
      <c r="AQ612" s="5"/>
      <c r="AS612" s="37"/>
      <c r="AT612" s="30" t="s">
        <v>9</v>
      </c>
      <c r="AV612" t="str">
        <f t="shared" si="153"/>
        <v>punainen</v>
      </c>
      <c r="AW612" t="str">
        <f t="shared" si="154"/>
        <v>punainen</v>
      </c>
      <c r="AX612" t="str">
        <f t="shared" si="155"/>
        <v>punainen</v>
      </c>
      <c r="AY612" s="31">
        <f t="shared" si="156"/>
        <v>22</v>
      </c>
      <c r="AZ612" s="31">
        <f t="shared" si="157"/>
        <v>10</v>
      </c>
      <c r="BA612" s="31">
        <f t="shared" si="158"/>
        <v>1</v>
      </c>
      <c r="BB612" s="31">
        <f t="shared" si="159"/>
        <v>10</v>
      </c>
      <c r="BC612" s="31">
        <f t="shared" si="160"/>
        <v>1</v>
      </c>
      <c r="BM612" s="2" t="s">
        <v>35</v>
      </c>
      <c r="BN612" s="2" t="s">
        <v>35</v>
      </c>
    </row>
    <row r="613" spans="1:66" x14ac:dyDescent="0.25">
      <c r="A613" s="50">
        <v>602</v>
      </c>
      <c r="B613" s="50">
        <v>500</v>
      </c>
      <c r="C613" s="50" t="str">
        <f t="shared" si="164"/>
        <v>1142_1_236</v>
      </c>
      <c r="D613" s="50">
        <v>1</v>
      </c>
      <c r="E613" s="51">
        <f t="shared" si="151"/>
        <v>11420001</v>
      </c>
      <c r="F613" s="76" t="str">
        <f t="shared" si="162"/>
        <v>1142_1</v>
      </c>
      <c r="G613" s="80">
        <v>1142</v>
      </c>
      <c r="H613" s="52">
        <v>1</v>
      </c>
      <c r="I613" s="52">
        <v>236</v>
      </c>
      <c r="J613" s="53" t="str">
        <f t="shared" si="152"/>
        <v>huom!</v>
      </c>
      <c r="K613" s="54"/>
      <c r="L613" s="54"/>
      <c r="M613" s="54"/>
      <c r="N613" s="54"/>
      <c r="O613" s="55" t="s">
        <v>32</v>
      </c>
      <c r="P613" s="55" t="s">
        <v>32</v>
      </c>
      <c r="Q613" s="55" t="s">
        <v>32</v>
      </c>
      <c r="R613" s="55" t="s">
        <v>32</v>
      </c>
      <c r="S613" s="52">
        <v>0</v>
      </c>
      <c r="T613" s="56">
        <v>12619</v>
      </c>
      <c r="U613" s="56">
        <v>110</v>
      </c>
      <c r="V613" s="56">
        <v>15566</v>
      </c>
      <c r="W613" s="56" t="s">
        <v>37</v>
      </c>
      <c r="X613" s="57" t="s">
        <v>37</v>
      </c>
      <c r="Y613" s="109"/>
      <c r="Z613" s="109"/>
      <c r="AA613" s="109"/>
      <c r="AB613" s="109"/>
      <c r="AC613" s="56">
        <v>3290</v>
      </c>
      <c r="AD613" s="52" t="s">
        <v>35</v>
      </c>
      <c r="AE613" s="52" t="s">
        <v>35</v>
      </c>
      <c r="AF613" s="52" t="s">
        <v>36</v>
      </c>
      <c r="AG613" s="52" t="s">
        <v>36</v>
      </c>
      <c r="AH613" s="106"/>
      <c r="AI613" s="59"/>
      <c r="AJ613" s="68" t="s">
        <v>10</v>
      </c>
      <c r="AK613" t="s">
        <v>10</v>
      </c>
      <c r="AL613" s="30" t="s">
        <v>10</v>
      </c>
      <c r="AM613" s="39"/>
      <c r="AN613" s="115" t="s">
        <v>10</v>
      </c>
      <c r="AO613" s="30"/>
      <c r="AQ613" s="5"/>
      <c r="AS613" s="37"/>
      <c r="AT613" s="30" t="s">
        <v>10</v>
      </c>
      <c r="AV613" t="str">
        <f t="shared" si="153"/>
        <v>ei mallia</v>
      </c>
      <c r="AW613" t="str">
        <f t="shared" si="154"/>
        <v>ei mallia</v>
      </c>
      <c r="AX613" t="str">
        <f t="shared" si="155"/>
        <v>ei mallia</v>
      </c>
      <c r="AY613" s="31">
        <f t="shared" si="156"/>
        <v>30</v>
      </c>
      <c r="AZ613" s="31">
        <f t="shared" si="157"/>
        <v>10</v>
      </c>
      <c r="BA613" s="31">
        <f t="shared" si="158"/>
        <v>10</v>
      </c>
      <c r="BB613" s="31">
        <f t="shared" si="159"/>
        <v>10</v>
      </c>
      <c r="BC613" s="31">
        <f t="shared" si="160"/>
        <v>0</v>
      </c>
      <c r="BD613" s="6" t="s">
        <v>53</v>
      </c>
      <c r="BM613" s="2" t="s">
        <v>35</v>
      </c>
      <c r="BN613" s="2" t="s">
        <v>35</v>
      </c>
    </row>
    <row r="614" spans="1:66" x14ac:dyDescent="0.25">
      <c r="A614" s="50">
        <v>603</v>
      </c>
      <c r="B614" s="50">
        <v>501</v>
      </c>
      <c r="C614" s="50" t="str">
        <f t="shared" si="164"/>
        <v>1191_1_4379</v>
      </c>
      <c r="D614" s="50">
        <v>1</v>
      </c>
      <c r="E614" s="51">
        <f t="shared" si="151"/>
        <v>11910001</v>
      </c>
      <c r="F614" s="76" t="str">
        <f t="shared" si="162"/>
        <v>1191_1</v>
      </c>
      <c r="G614" s="80">
        <v>1191</v>
      </c>
      <c r="H614" s="52">
        <v>1</v>
      </c>
      <c r="I614" s="52">
        <v>4379</v>
      </c>
      <c r="J614" s="53" t="str">
        <f t="shared" si="152"/>
        <v>ok</v>
      </c>
      <c r="K614" s="54" t="str">
        <f>CONCATENATE(L614,"_",M614)</f>
        <v>1191_1</v>
      </c>
      <c r="L614" s="54">
        <v>1191</v>
      </c>
      <c r="M614" s="54">
        <v>1</v>
      </c>
      <c r="N614" s="54">
        <v>4325</v>
      </c>
      <c r="O614" s="55">
        <v>801</v>
      </c>
      <c r="P614" s="55">
        <v>41</v>
      </c>
      <c r="Q614" s="55">
        <v>258</v>
      </c>
      <c r="R614" s="55">
        <v>15</v>
      </c>
      <c r="S614" s="52">
        <v>0</v>
      </c>
      <c r="T614" s="56">
        <v>5833</v>
      </c>
      <c r="U614" s="56">
        <v>332</v>
      </c>
      <c r="V614" s="56">
        <v>6524</v>
      </c>
      <c r="W614" s="56">
        <v>801</v>
      </c>
      <c r="X614" s="57">
        <v>0.41</v>
      </c>
      <c r="Y614" s="109"/>
      <c r="Z614" s="109"/>
      <c r="AA614" s="109"/>
      <c r="AB614" s="109"/>
      <c r="AC614" s="56">
        <v>2057</v>
      </c>
      <c r="AD614" s="52" t="s">
        <v>35</v>
      </c>
      <c r="AE614" s="52" t="s">
        <v>35</v>
      </c>
      <c r="AF614" s="52" t="s">
        <v>35</v>
      </c>
      <c r="AG614" s="52" t="s">
        <v>36</v>
      </c>
      <c r="AH614" s="106"/>
      <c r="AI614" s="59"/>
      <c r="AJ614" s="68" t="s">
        <v>10</v>
      </c>
      <c r="AK614" t="s">
        <v>9</v>
      </c>
      <c r="AL614" s="30" t="s">
        <v>9</v>
      </c>
      <c r="AM614" s="39"/>
      <c r="AN614" s="115" t="s">
        <v>9</v>
      </c>
      <c r="AO614" s="30"/>
      <c r="AQ614" s="5"/>
      <c r="AS614" s="37"/>
      <c r="AT614" s="30" t="s">
        <v>9</v>
      </c>
      <c r="AV614" t="str">
        <f t="shared" si="153"/>
        <v>musta</v>
      </c>
      <c r="AW614" t="str">
        <f t="shared" si="154"/>
        <v>punainen</v>
      </c>
      <c r="AX614" t="str">
        <f t="shared" si="155"/>
        <v>musta</v>
      </c>
      <c r="AY614" s="31">
        <f t="shared" si="156"/>
        <v>11</v>
      </c>
      <c r="AZ614" s="31">
        <f t="shared" si="157"/>
        <v>1</v>
      </c>
      <c r="BA614" s="31">
        <f t="shared" si="158"/>
        <v>0</v>
      </c>
      <c r="BB614" s="31">
        <f t="shared" si="159"/>
        <v>10</v>
      </c>
      <c r="BC614" s="31">
        <f t="shared" si="160"/>
        <v>0</v>
      </c>
      <c r="BM614" s="2" t="s">
        <v>35</v>
      </c>
      <c r="BN614" s="2" t="s">
        <v>35</v>
      </c>
    </row>
    <row r="615" spans="1:66" x14ac:dyDescent="0.25">
      <c r="A615" s="50">
        <v>604</v>
      </c>
      <c r="B615" s="50">
        <v>502</v>
      </c>
      <c r="C615" s="50" t="str">
        <f t="shared" si="164"/>
        <v>1191_2_6336</v>
      </c>
      <c r="D615" s="50">
        <v>1</v>
      </c>
      <c r="E615" s="51">
        <f t="shared" si="151"/>
        <v>11910002</v>
      </c>
      <c r="F615" s="76" t="str">
        <f t="shared" si="162"/>
        <v>1191_2</v>
      </c>
      <c r="G615" s="80">
        <v>1191</v>
      </c>
      <c r="H615" s="52">
        <v>2</v>
      </c>
      <c r="I615" s="52">
        <v>6336</v>
      </c>
      <c r="J615" s="53" t="str">
        <f t="shared" si="152"/>
        <v>ok</v>
      </c>
      <c r="K615" s="54" t="str">
        <f>CONCATENATE(L615,"_",M615)</f>
        <v>1191_2</v>
      </c>
      <c r="L615" s="54">
        <v>1191</v>
      </c>
      <c r="M615" s="54">
        <v>2</v>
      </c>
      <c r="N615" s="54">
        <v>6155</v>
      </c>
      <c r="O615" s="55">
        <v>171</v>
      </c>
      <c r="P615" s="55">
        <v>34</v>
      </c>
      <c r="Q615" s="55">
        <v>86</v>
      </c>
      <c r="R615" s="55">
        <v>15</v>
      </c>
      <c r="S615" s="52">
        <v>0</v>
      </c>
      <c r="T615" s="56">
        <v>1862</v>
      </c>
      <c r="U615" s="56">
        <v>193</v>
      </c>
      <c r="V615" s="56">
        <v>2121</v>
      </c>
      <c r="W615" s="56">
        <v>171</v>
      </c>
      <c r="X615" s="57">
        <v>0.34</v>
      </c>
      <c r="Y615" s="109"/>
      <c r="Z615" s="109"/>
      <c r="AA615" s="109"/>
      <c r="AB615" s="109"/>
      <c r="AC615" s="56">
        <v>552</v>
      </c>
      <c r="AD615" s="52" t="s">
        <v>35</v>
      </c>
      <c r="AE615" s="52" t="s">
        <v>35</v>
      </c>
      <c r="AF615" s="52" t="s">
        <v>35</v>
      </c>
      <c r="AG615" s="52"/>
      <c r="AH615" s="106"/>
      <c r="AI615" s="59"/>
      <c r="AJ615" s="68" t="s">
        <v>10</v>
      </c>
      <c r="AK615" t="s">
        <v>9</v>
      </c>
      <c r="AL615" s="30" t="s">
        <v>9</v>
      </c>
      <c r="AM615" s="39"/>
      <c r="AN615" s="115" t="s">
        <v>9</v>
      </c>
      <c r="AO615" s="30"/>
      <c r="AQ615" s="5"/>
      <c r="AS615" s="37"/>
      <c r="AT615" s="30" t="s">
        <v>9</v>
      </c>
      <c r="AV615" t="str">
        <f t="shared" si="153"/>
        <v>musta</v>
      </c>
      <c r="AW615" t="str">
        <f t="shared" si="154"/>
        <v>musta</v>
      </c>
      <c r="AX615" t="str">
        <f t="shared" si="155"/>
        <v>musta</v>
      </c>
      <c r="AY615" s="31">
        <f t="shared" si="156"/>
        <v>10</v>
      </c>
      <c r="AZ615" s="31">
        <f t="shared" si="157"/>
        <v>0</v>
      </c>
      <c r="BA615" s="31">
        <f t="shared" si="158"/>
        <v>0</v>
      </c>
      <c r="BB615" s="31">
        <f t="shared" si="159"/>
        <v>10</v>
      </c>
      <c r="BC615" s="31">
        <f t="shared" si="160"/>
        <v>0</v>
      </c>
      <c r="BM615" s="2" t="s">
        <v>35</v>
      </c>
      <c r="BN615" s="2" t="s">
        <v>35</v>
      </c>
    </row>
    <row r="616" spans="1:66" x14ac:dyDescent="0.25">
      <c r="A616" s="50">
        <v>605</v>
      </c>
      <c r="B616" s="50">
        <v>503</v>
      </c>
      <c r="C616" s="50" t="str">
        <f t="shared" si="164"/>
        <v>1212_1_887</v>
      </c>
      <c r="D616" s="50">
        <v>1</v>
      </c>
      <c r="E616" s="51">
        <f t="shared" si="151"/>
        <v>12120001</v>
      </c>
      <c r="F616" s="76" t="str">
        <f t="shared" si="162"/>
        <v>1212_1</v>
      </c>
      <c r="G616" s="80">
        <v>1212</v>
      </c>
      <c r="H616" s="52">
        <v>1</v>
      </c>
      <c r="I616" s="52">
        <v>887</v>
      </c>
      <c r="J616" s="53" t="str">
        <f t="shared" si="152"/>
        <v>ok</v>
      </c>
      <c r="K616" s="54" t="str">
        <f>CONCATENATE(L616,"_",M616)</f>
        <v>1212_1</v>
      </c>
      <c r="L616" s="54">
        <v>1212</v>
      </c>
      <c r="M616" s="54">
        <v>1</v>
      </c>
      <c r="N616" s="54">
        <v>789</v>
      </c>
      <c r="O616" s="55">
        <v>546</v>
      </c>
      <c r="P616" s="55">
        <v>67</v>
      </c>
      <c r="Q616" s="55">
        <v>422</v>
      </c>
      <c r="R616" s="55">
        <v>51</v>
      </c>
      <c r="S616" s="52">
        <v>0</v>
      </c>
      <c r="T616" s="56">
        <v>1112</v>
      </c>
      <c r="U616" s="56">
        <v>31</v>
      </c>
      <c r="V616" s="56">
        <v>1171</v>
      </c>
      <c r="W616" s="56">
        <v>546</v>
      </c>
      <c r="X616" s="57">
        <v>0.67</v>
      </c>
      <c r="Y616" s="109"/>
      <c r="Z616" s="109"/>
      <c r="AA616" s="109"/>
      <c r="AB616" s="109"/>
      <c r="AC616" s="56">
        <v>185</v>
      </c>
      <c r="AD616" s="52" t="s">
        <v>35</v>
      </c>
      <c r="AE616" s="52" t="s">
        <v>35</v>
      </c>
      <c r="AF616" s="52" t="s">
        <v>36</v>
      </c>
      <c r="AG616" s="52" t="s">
        <v>36</v>
      </c>
      <c r="AH616" s="106"/>
      <c r="AI616" s="59"/>
      <c r="AJ616" s="68" t="s">
        <v>10</v>
      </c>
      <c r="AK616" t="s">
        <v>10</v>
      </c>
      <c r="AL616" s="30" t="s">
        <v>10</v>
      </c>
      <c r="AM616" s="39"/>
      <c r="AN616" s="115" t="s">
        <v>10</v>
      </c>
      <c r="AO616" s="30"/>
      <c r="AQ616" s="5"/>
      <c r="AS616" s="37"/>
      <c r="AT616" s="30" t="s">
        <v>10</v>
      </c>
      <c r="AV616" t="str">
        <f t="shared" si="153"/>
        <v>punainen</v>
      </c>
      <c r="AW616" t="str">
        <f t="shared" si="154"/>
        <v>musta</v>
      </c>
      <c r="AX616" t="str">
        <f t="shared" si="155"/>
        <v>musta</v>
      </c>
      <c r="AY616" s="31">
        <f t="shared" si="156"/>
        <v>11</v>
      </c>
      <c r="AZ616" s="31">
        <f t="shared" si="157"/>
        <v>10</v>
      </c>
      <c r="BA616" s="31">
        <f t="shared" si="158"/>
        <v>0</v>
      </c>
      <c r="BB616" s="31">
        <f t="shared" si="159"/>
        <v>1</v>
      </c>
      <c r="BC616" s="31">
        <f t="shared" si="160"/>
        <v>0</v>
      </c>
      <c r="BM616" s="2" t="s">
        <v>35</v>
      </c>
      <c r="BN616" s="2" t="s">
        <v>35</v>
      </c>
    </row>
    <row r="617" spans="1:66" x14ac:dyDescent="0.25">
      <c r="A617" s="50">
        <v>606</v>
      </c>
      <c r="B617" s="50">
        <v>504</v>
      </c>
      <c r="C617" s="50" t="str">
        <f t="shared" si="164"/>
        <v>1215_1_5520</v>
      </c>
      <c r="D617" s="50">
        <v>1</v>
      </c>
      <c r="E617" s="51">
        <f t="shared" si="151"/>
        <v>12150001</v>
      </c>
      <c r="F617" s="76" t="str">
        <f t="shared" si="162"/>
        <v>1215_1</v>
      </c>
      <c r="G617" s="80">
        <v>1215</v>
      </c>
      <c r="H617" s="52">
        <v>1</v>
      </c>
      <c r="I617" s="52">
        <v>5520</v>
      </c>
      <c r="J617" s="53" t="str">
        <f t="shared" si="152"/>
        <v>ok</v>
      </c>
      <c r="K617" s="54" t="str">
        <f>CONCATENATE(L617,"_",M617)</f>
        <v>1215_1</v>
      </c>
      <c r="L617" s="54">
        <v>1215</v>
      </c>
      <c r="M617" s="54">
        <v>1</v>
      </c>
      <c r="N617" s="54">
        <v>10343</v>
      </c>
      <c r="O617" s="55">
        <v>539</v>
      </c>
      <c r="P617" s="55">
        <v>82</v>
      </c>
      <c r="Q617" s="55">
        <v>339</v>
      </c>
      <c r="R617" s="55">
        <v>52</v>
      </c>
      <c r="S617" s="52">
        <v>0</v>
      </c>
      <c r="T617" s="56">
        <v>1151</v>
      </c>
      <c r="U617" s="56">
        <v>25</v>
      </c>
      <c r="V617" s="56">
        <v>1221</v>
      </c>
      <c r="W617" s="56">
        <v>539</v>
      </c>
      <c r="X617" s="57">
        <v>0.82</v>
      </c>
      <c r="Y617" s="109"/>
      <c r="Z617" s="109"/>
      <c r="AA617" s="109"/>
      <c r="AB617" s="109"/>
      <c r="AC617" s="56">
        <v>368</v>
      </c>
      <c r="AD617" s="52" t="s">
        <v>35</v>
      </c>
      <c r="AE617" s="52" t="s">
        <v>35</v>
      </c>
      <c r="AF617" s="52" t="s">
        <v>35</v>
      </c>
      <c r="AG617" s="52" t="s">
        <v>36</v>
      </c>
      <c r="AH617" s="106"/>
      <c r="AI617" s="59"/>
      <c r="AJ617" s="68" t="s">
        <v>10</v>
      </c>
      <c r="AK617" t="s">
        <v>10</v>
      </c>
      <c r="AL617" s="30" t="s">
        <v>10</v>
      </c>
      <c r="AM617" s="39"/>
      <c r="AN617" s="115" t="s">
        <v>10</v>
      </c>
      <c r="AO617" s="30"/>
      <c r="AQ617" s="5"/>
      <c r="AS617" s="37"/>
      <c r="AT617" s="30" t="s">
        <v>10</v>
      </c>
      <c r="AV617" t="str">
        <f t="shared" si="153"/>
        <v>punainen</v>
      </c>
      <c r="AW617" t="str">
        <f t="shared" si="154"/>
        <v>musta</v>
      </c>
      <c r="AX617" t="str">
        <f t="shared" si="155"/>
        <v>musta</v>
      </c>
      <c r="AY617" s="31">
        <f t="shared" si="156"/>
        <v>11</v>
      </c>
      <c r="AZ617" s="31">
        <f t="shared" si="157"/>
        <v>10</v>
      </c>
      <c r="BA617" s="31">
        <f t="shared" si="158"/>
        <v>0</v>
      </c>
      <c r="BB617" s="31">
        <f t="shared" si="159"/>
        <v>1</v>
      </c>
      <c r="BC617" s="31">
        <f t="shared" si="160"/>
        <v>0</v>
      </c>
      <c r="BM617" s="2" t="s">
        <v>35</v>
      </c>
      <c r="BN617" s="2" t="s">
        <v>35</v>
      </c>
    </row>
    <row r="618" spans="1:66" x14ac:dyDescent="0.25">
      <c r="A618" s="50">
        <v>607</v>
      </c>
      <c r="B618" s="50">
        <v>505</v>
      </c>
      <c r="C618" s="50" t="str">
        <f t="shared" si="164"/>
        <v>1215_2_5176</v>
      </c>
      <c r="D618" s="50">
        <v>1</v>
      </c>
      <c r="E618" s="51">
        <f t="shared" si="151"/>
        <v>12150002</v>
      </c>
      <c r="F618" s="76" t="str">
        <f t="shared" si="162"/>
        <v>1215_2</v>
      </c>
      <c r="G618" s="80">
        <v>1215</v>
      </c>
      <c r="H618" s="52">
        <v>2</v>
      </c>
      <c r="I618" s="52">
        <v>5176</v>
      </c>
      <c r="J618" s="53" t="str">
        <f t="shared" si="152"/>
        <v>huom!</v>
      </c>
      <c r="K618" s="54"/>
      <c r="L618" s="54"/>
      <c r="M618" s="54"/>
      <c r="N618" s="54"/>
      <c r="O618" s="55">
        <v>539</v>
      </c>
      <c r="P618" s="55">
        <v>82</v>
      </c>
      <c r="Q618" s="55">
        <v>339</v>
      </c>
      <c r="R618" s="55">
        <v>52</v>
      </c>
      <c r="S618" s="52">
        <v>0</v>
      </c>
      <c r="T618" s="56">
        <v>1151</v>
      </c>
      <c r="U618" s="56">
        <v>25</v>
      </c>
      <c r="V618" s="56">
        <v>1221</v>
      </c>
      <c r="W618" s="56">
        <v>539</v>
      </c>
      <c r="X618" s="57">
        <v>0.82</v>
      </c>
      <c r="Y618" s="109"/>
      <c r="Z618" s="109"/>
      <c r="AA618" s="109"/>
      <c r="AB618" s="109"/>
      <c r="AC618" s="56">
        <v>90</v>
      </c>
      <c r="AD618" s="52" t="s">
        <v>35</v>
      </c>
      <c r="AE618" s="52" t="s">
        <v>35</v>
      </c>
      <c r="AF618" s="52" t="s">
        <v>35</v>
      </c>
      <c r="AG618" s="52"/>
      <c r="AH618" s="106"/>
      <c r="AI618" s="59"/>
      <c r="AJ618" s="68" t="s">
        <v>10</v>
      </c>
      <c r="AK618" t="s">
        <v>10</v>
      </c>
      <c r="AL618" s="30" t="s">
        <v>10</v>
      </c>
      <c r="AM618" s="39"/>
      <c r="AN618" s="115" t="s">
        <v>10</v>
      </c>
      <c r="AO618" s="30"/>
      <c r="AQ618" s="5"/>
      <c r="AS618" s="37"/>
      <c r="AT618" s="30" t="s">
        <v>10</v>
      </c>
      <c r="AV618" t="str">
        <f t="shared" si="153"/>
        <v>musta</v>
      </c>
      <c r="AW618" t="str">
        <f t="shared" si="154"/>
        <v>musta</v>
      </c>
      <c r="AX618" t="str">
        <f t="shared" si="155"/>
        <v>musta</v>
      </c>
      <c r="AY618" s="31">
        <f t="shared" si="156"/>
        <v>10</v>
      </c>
      <c r="AZ618" s="31">
        <f t="shared" si="157"/>
        <v>10</v>
      </c>
      <c r="BA618" s="31">
        <f t="shared" si="158"/>
        <v>0</v>
      </c>
      <c r="BB618" s="31">
        <f t="shared" si="159"/>
        <v>0</v>
      </c>
      <c r="BC618" s="31">
        <f t="shared" si="160"/>
        <v>0</v>
      </c>
      <c r="BM618" s="2" t="s">
        <v>35</v>
      </c>
      <c r="BN618" s="2" t="s">
        <v>35</v>
      </c>
    </row>
    <row r="619" spans="1:66" x14ac:dyDescent="0.25">
      <c r="A619" s="50">
        <v>608</v>
      </c>
      <c r="B619" s="50">
        <v>506</v>
      </c>
      <c r="C619" s="50" t="str">
        <f t="shared" si="164"/>
        <v>1215_3_5060</v>
      </c>
      <c r="D619" s="50">
        <v>1</v>
      </c>
      <c r="E619" s="51">
        <f t="shared" si="151"/>
        <v>12150003</v>
      </c>
      <c r="F619" s="76" t="str">
        <f t="shared" si="162"/>
        <v>1215_3</v>
      </c>
      <c r="G619" s="80">
        <v>1215</v>
      </c>
      <c r="H619" s="52">
        <v>3</v>
      </c>
      <c r="I619" s="52">
        <v>5060</v>
      </c>
      <c r="J619" s="53" t="str">
        <f t="shared" si="152"/>
        <v>ok</v>
      </c>
      <c r="K619" s="54" t="str">
        <f t="shared" ref="K619:K624" si="165">CONCATENATE(L619,"_",M619)</f>
        <v>1215_3</v>
      </c>
      <c r="L619" s="54">
        <v>1215</v>
      </c>
      <c r="M619" s="54">
        <v>3</v>
      </c>
      <c r="N619" s="54">
        <v>4908</v>
      </c>
      <c r="O619" s="55">
        <v>245</v>
      </c>
      <c r="P619" s="55">
        <v>44</v>
      </c>
      <c r="Q619" s="55">
        <v>78</v>
      </c>
      <c r="R619" s="55">
        <v>13</v>
      </c>
      <c r="S619" s="52">
        <v>0</v>
      </c>
      <c r="T619" s="56">
        <v>1244</v>
      </c>
      <c r="U619" s="56">
        <v>55</v>
      </c>
      <c r="V619" s="56">
        <v>1353</v>
      </c>
      <c r="W619" s="56">
        <v>245</v>
      </c>
      <c r="X619" s="57">
        <v>0.44</v>
      </c>
      <c r="Y619" s="109"/>
      <c r="Z619" s="109"/>
      <c r="AA619" s="109"/>
      <c r="AB619" s="109"/>
      <c r="AC619" s="56">
        <v>208</v>
      </c>
      <c r="AD619" s="58" t="s">
        <v>34</v>
      </c>
      <c r="AE619" s="58" t="s">
        <v>34</v>
      </c>
      <c r="AF619" s="52" t="s">
        <v>35</v>
      </c>
      <c r="AG619" s="52"/>
      <c r="AH619" s="106"/>
      <c r="AI619" s="59"/>
      <c r="AJ619" s="68" t="s">
        <v>10</v>
      </c>
      <c r="AK619" t="s">
        <v>10</v>
      </c>
      <c r="AL619" s="30" t="s">
        <v>10</v>
      </c>
      <c r="AM619" s="39"/>
      <c r="AN619" s="115" t="s">
        <v>10</v>
      </c>
      <c r="AO619" s="30"/>
      <c r="AQ619" s="5"/>
      <c r="AS619" s="37"/>
      <c r="AT619" s="30" t="s">
        <v>10</v>
      </c>
      <c r="AV619" t="str">
        <f t="shared" si="153"/>
        <v>musta</v>
      </c>
      <c r="AW619" t="str">
        <f t="shared" si="154"/>
        <v>punainen</v>
      </c>
      <c r="AX619" t="str">
        <f t="shared" si="155"/>
        <v>musta</v>
      </c>
      <c r="AY619" s="31">
        <f t="shared" si="156"/>
        <v>12</v>
      </c>
      <c r="AZ619" s="31">
        <f t="shared" si="157"/>
        <v>1</v>
      </c>
      <c r="BA619" s="31">
        <f t="shared" si="158"/>
        <v>0</v>
      </c>
      <c r="BB619" s="31">
        <f t="shared" si="159"/>
        <v>1</v>
      </c>
      <c r="BC619" s="31">
        <f t="shared" si="160"/>
        <v>10</v>
      </c>
      <c r="BM619" s="29" t="s">
        <v>34</v>
      </c>
      <c r="BN619" s="29" t="s">
        <v>34</v>
      </c>
    </row>
    <row r="620" spans="1:66" x14ac:dyDescent="0.25">
      <c r="A620" s="50">
        <v>609</v>
      </c>
      <c r="B620" s="50">
        <v>507</v>
      </c>
      <c r="C620" s="50" t="str">
        <f t="shared" si="164"/>
        <v>1221_1_5371</v>
      </c>
      <c r="D620" s="50">
        <v>1</v>
      </c>
      <c r="E620" s="51">
        <f t="shared" si="151"/>
        <v>12210001</v>
      </c>
      <c r="F620" s="76" t="str">
        <f t="shared" si="162"/>
        <v>1221_1</v>
      </c>
      <c r="G620" s="80">
        <v>1221</v>
      </c>
      <c r="H620" s="52">
        <v>1</v>
      </c>
      <c r="I620" s="52">
        <v>5371</v>
      </c>
      <c r="J620" s="53" t="str">
        <f t="shared" si="152"/>
        <v>ok</v>
      </c>
      <c r="K620" s="54" t="str">
        <f t="shared" si="165"/>
        <v>1221_1</v>
      </c>
      <c r="L620" s="54">
        <v>1221</v>
      </c>
      <c r="M620" s="54">
        <v>1</v>
      </c>
      <c r="N620" s="54">
        <v>5226</v>
      </c>
      <c r="O620" s="55">
        <v>570</v>
      </c>
      <c r="P620" s="55">
        <v>66</v>
      </c>
      <c r="Q620" s="55">
        <v>301</v>
      </c>
      <c r="R620" s="55">
        <v>35</v>
      </c>
      <c r="S620" s="52">
        <v>0</v>
      </c>
      <c r="T620" s="56">
        <v>1068</v>
      </c>
      <c r="U620" s="56">
        <v>21</v>
      </c>
      <c r="V620" s="56">
        <v>1133</v>
      </c>
      <c r="W620" s="56">
        <v>570</v>
      </c>
      <c r="X620" s="57">
        <v>0.66</v>
      </c>
      <c r="Y620" s="109"/>
      <c r="Z620" s="109"/>
      <c r="AA620" s="109"/>
      <c r="AB620" s="109"/>
      <c r="AC620" s="56">
        <v>58</v>
      </c>
      <c r="AD620" s="61" t="s">
        <v>34</v>
      </c>
      <c r="AE620" s="52" t="s">
        <v>35</v>
      </c>
      <c r="AF620" s="52" t="s">
        <v>35</v>
      </c>
      <c r="AG620" s="52"/>
      <c r="AH620" s="106"/>
      <c r="AI620" s="59"/>
      <c r="AJ620" s="68" t="s">
        <v>10</v>
      </c>
      <c r="AK620" t="s">
        <v>10</v>
      </c>
      <c r="AL620" s="30" t="s">
        <v>10</v>
      </c>
      <c r="AM620" s="39"/>
      <c r="AN620" s="115" t="s">
        <v>10</v>
      </c>
      <c r="AO620" s="30"/>
      <c r="AQ620" s="5"/>
      <c r="AS620" s="37"/>
      <c r="AT620" s="30" t="s">
        <v>10</v>
      </c>
      <c r="AV620" t="str">
        <f t="shared" si="153"/>
        <v>punainen</v>
      </c>
      <c r="AW620" t="str">
        <f t="shared" si="154"/>
        <v>musta</v>
      </c>
      <c r="AX620" t="str">
        <f t="shared" si="155"/>
        <v>musta</v>
      </c>
      <c r="AY620" s="31">
        <f t="shared" si="156"/>
        <v>11</v>
      </c>
      <c r="AZ620" s="31">
        <f t="shared" si="157"/>
        <v>10</v>
      </c>
      <c r="BA620" s="31">
        <f t="shared" si="158"/>
        <v>0</v>
      </c>
      <c r="BB620" s="31">
        <f t="shared" si="159"/>
        <v>0</v>
      </c>
      <c r="BC620" s="31">
        <f t="shared" si="160"/>
        <v>1</v>
      </c>
      <c r="BM620" s="2" t="s">
        <v>35</v>
      </c>
      <c r="BN620" s="2" t="s">
        <v>35</v>
      </c>
    </row>
    <row r="621" spans="1:66" x14ac:dyDescent="0.25">
      <c r="A621" s="50">
        <v>610</v>
      </c>
      <c r="B621" s="50">
        <v>508</v>
      </c>
      <c r="C621" s="50" t="str">
        <f t="shared" si="164"/>
        <v>1221_2_2249</v>
      </c>
      <c r="D621" s="50">
        <v>1</v>
      </c>
      <c r="E621" s="51">
        <f t="shared" si="151"/>
        <v>12210002</v>
      </c>
      <c r="F621" s="76" t="str">
        <f t="shared" si="162"/>
        <v>1221_2</v>
      </c>
      <c r="G621" s="80">
        <v>1221</v>
      </c>
      <c r="H621" s="52">
        <v>2</v>
      </c>
      <c r="I621" s="52">
        <v>2249</v>
      </c>
      <c r="J621" s="53" t="str">
        <f t="shared" si="152"/>
        <v>ok</v>
      </c>
      <c r="K621" s="54" t="str">
        <f t="shared" si="165"/>
        <v>1221_2</v>
      </c>
      <c r="L621" s="54">
        <v>1221</v>
      </c>
      <c r="M621" s="54">
        <v>2</v>
      </c>
      <c r="N621" s="54">
        <v>2184</v>
      </c>
      <c r="O621" s="55">
        <v>789</v>
      </c>
      <c r="P621" s="55">
        <v>59</v>
      </c>
      <c r="Q621" s="55">
        <v>340</v>
      </c>
      <c r="R621" s="55">
        <v>26</v>
      </c>
      <c r="S621" s="52">
        <v>0</v>
      </c>
      <c r="T621" s="56">
        <v>1585</v>
      </c>
      <c r="U621" s="56">
        <v>49</v>
      </c>
      <c r="V621" s="56">
        <v>1685</v>
      </c>
      <c r="W621" s="56">
        <v>789</v>
      </c>
      <c r="X621" s="57">
        <v>0.59</v>
      </c>
      <c r="Y621" s="109"/>
      <c r="Z621" s="109"/>
      <c r="AA621" s="109"/>
      <c r="AB621" s="109"/>
      <c r="AC621" s="56">
        <v>85</v>
      </c>
      <c r="AD621" s="61" t="s">
        <v>34</v>
      </c>
      <c r="AE621" s="52" t="s">
        <v>35</v>
      </c>
      <c r="AF621" s="52" t="s">
        <v>36</v>
      </c>
      <c r="AG621" s="52" t="s">
        <v>36</v>
      </c>
      <c r="AH621" s="106"/>
      <c r="AI621" s="59"/>
      <c r="AJ621" s="68" t="s">
        <v>10</v>
      </c>
      <c r="AK621" t="s">
        <v>10</v>
      </c>
      <c r="AL621" s="30" t="s">
        <v>10</v>
      </c>
      <c r="AM621" s="39"/>
      <c r="AN621" s="115" t="s">
        <v>10</v>
      </c>
      <c r="AO621" s="30"/>
      <c r="AQ621" s="5"/>
      <c r="AS621" s="37"/>
      <c r="AT621" s="30" t="s">
        <v>10</v>
      </c>
      <c r="AV621" t="str">
        <f t="shared" si="153"/>
        <v>musta</v>
      </c>
      <c r="AW621" t="str">
        <f t="shared" si="154"/>
        <v>musta</v>
      </c>
      <c r="AX621" t="str">
        <f t="shared" si="155"/>
        <v>musta</v>
      </c>
      <c r="AY621" s="31">
        <f t="shared" si="156"/>
        <v>2</v>
      </c>
      <c r="AZ621" s="31">
        <f t="shared" si="157"/>
        <v>1</v>
      </c>
      <c r="BA621" s="31">
        <f t="shared" si="158"/>
        <v>0</v>
      </c>
      <c r="BB621" s="31">
        <f t="shared" si="159"/>
        <v>0</v>
      </c>
      <c r="BC621" s="31">
        <f t="shared" si="160"/>
        <v>1</v>
      </c>
      <c r="BM621" s="2" t="s">
        <v>35</v>
      </c>
      <c r="BN621" s="2" t="s">
        <v>35</v>
      </c>
    </row>
    <row r="622" spans="1:66" x14ac:dyDescent="0.25">
      <c r="A622" s="50">
        <v>611</v>
      </c>
      <c r="B622" s="50">
        <v>509</v>
      </c>
      <c r="C622" s="50" t="str">
        <f t="shared" si="164"/>
        <v>1222_1_2249</v>
      </c>
      <c r="D622" s="50">
        <v>1</v>
      </c>
      <c r="E622" s="51">
        <f t="shared" si="151"/>
        <v>12220001</v>
      </c>
      <c r="F622" s="76" t="str">
        <f t="shared" si="162"/>
        <v>1222_1</v>
      </c>
      <c r="G622" s="80">
        <v>1222</v>
      </c>
      <c r="H622" s="52">
        <v>1</v>
      </c>
      <c r="I622" s="52">
        <v>2249</v>
      </c>
      <c r="J622" s="53" t="str">
        <f t="shared" si="152"/>
        <v>ok</v>
      </c>
      <c r="K622" s="54" t="str">
        <f t="shared" si="165"/>
        <v>1222_1</v>
      </c>
      <c r="L622" s="54">
        <v>1222</v>
      </c>
      <c r="M622" s="54">
        <v>1</v>
      </c>
      <c r="N622" s="54">
        <v>2169</v>
      </c>
      <c r="O622" s="55">
        <v>652</v>
      </c>
      <c r="P622" s="55">
        <v>75</v>
      </c>
      <c r="Q622" s="55">
        <v>453</v>
      </c>
      <c r="R622" s="55">
        <v>49</v>
      </c>
      <c r="S622" s="52">
        <v>0</v>
      </c>
      <c r="T622" s="56">
        <v>659</v>
      </c>
      <c r="U622" s="56">
        <v>18</v>
      </c>
      <c r="V622" s="56">
        <v>690</v>
      </c>
      <c r="W622" s="56">
        <v>652</v>
      </c>
      <c r="X622" s="57">
        <v>0.75</v>
      </c>
      <c r="Y622" s="109"/>
      <c r="Z622" s="109"/>
      <c r="AA622" s="109"/>
      <c r="AB622" s="109"/>
      <c r="AC622" s="56">
        <v>19</v>
      </c>
      <c r="AD622" s="52" t="s">
        <v>35</v>
      </c>
      <c r="AE622" s="52" t="s">
        <v>35</v>
      </c>
      <c r="AF622" s="52" t="s">
        <v>35</v>
      </c>
      <c r="AG622" s="52"/>
      <c r="AH622" s="106"/>
      <c r="AI622" s="59"/>
      <c r="AJ622" s="68" t="s">
        <v>10</v>
      </c>
      <c r="AK622" t="s">
        <v>10</v>
      </c>
      <c r="AL622" s="30" t="s">
        <v>10</v>
      </c>
      <c r="AM622" s="39"/>
      <c r="AN622" s="115" t="s">
        <v>10</v>
      </c>
      <c r="AO622" s="30"/>
      <c r="AQ622" s="5"/>
      <c r="AS622" s="37"/>
      <c r="AT622" s="30" t="s">
        <v>10</v>
      </c>
      <c r="AV622" t="str">
        <f t="shared" si="153"/>
        <v>musta</v>
      </c>
      <c r="AW622" t="str">
        <f t="shared" si="154"/>
        <v>musta</v>
      </c>
      <c r="AX622" t="str">
        <f t="shared" si="155"/>
        <v>musta</v>
      </c>
      <c r="AY622" s="31">
        <f t="shared" si="156"/>
        <v>10</v>
      </c>
      <c r="AZ622" s="31">
        <f t="shared" si="157"/>
        <v>10</v>
      </c>
      <c r="BA622" s="31">
        <f t="shared" si="158"/>
        <v>0</v>
      </c>
      <c r="BB622" s="31">
        <f t="shared" si="159"/>
        <v>0</v>
      </c>
      <c r="BC622" s="31">
        <f t="shared" si="160"/>
        <v>0</v>
      </c>
      <c r="BM622" s="2" t="s">
        <v>35</v>
      </c>
      <c r="BN622" s="2" t="s">
        <v>35</v>
      </c>
    </row>
    <row r="623" spans="1:66" x14ac:dyDescent="0.25">
      <c r="A623" s="50">
        <v>612</v>
      </c>
      <c r="B623" s="50">
        <v>510</v>
      </c>
      <c r="C623" s="50" t="str">
        <f t="shared" si="164"/>
        <v>1223_1_3031</v>
      </c>
      <c r="D623" s="50">
        <v>1</v>
      </c>
      <c r="E623" s="51">
        <f t="shared" si="151"/>
        <v>12230001</v>
      </c>
      <c r="F623" s="76" t="str">
        <f t="shared" si="162"/>
        <v>1223_1</v>
      </c>
      <c r="G623" s="80">
        <v>1223</v>
      </c>
      <c r="H623" s="52">
        <v>1</v>
      </c>
      <c r="I623" s="52">
        <v>3031</v>
      </c>
      <c r="J623" s="53" t="str">
        <f t="shared" si="152"/>
        <v>ok</v>
      </c>
      <c r="K623" s="54" t="str">
        <f t="shared" si="165"/>
        <v>1223_1</v>
      </c>
      <c r="L623" s="54">
        <v>1223</v>
      </c>
      <c r="M623" s="54">
        <v>1</v>
      </c>
      <c r="N623" s="54">
        <v>2909</v>
      </c>
      <c r="O623" s="55">
        <v>407</v>
      </c>
      <c r="P623" s="55">
        <v>69</v>
      </c>
      <c r="Q623" s="55">
        <v>134</v>
      </c>
      <c r="R623" s="55">
        <v>22</v>
      </c>
      <c r="S623" s="52">
        <v>0</v>
      </c>
      <c r="T623" s="56">
        <v>660</v>
      </c>
      <c r="U623" s="56">
        <v>39</v>
      </c>
      <c r="V623" s="56">
        <v>672</v>
      </c>
      <c r="W623" s="56">
        <v>407</v>
      </c>
      <c r="X623" s="57">
        <v>0.69</v>
      </c>
      <c r="Y623" s="109"/>
      <c r="Z623" s="109"/>
      <c r="AA623" s="109"/>
      <c r="AB623" s="109"/>
      <c r="AC623" s="56">
        <v>38</v>
      </c>
      <c r="AD623" s="61" t="s">
        <v>34</v>
      </c>
      <c r="AE623" s="52" t="s">
        <v>35</v>
      </c>
      <c r="AF623" s="52" t="s">
        <v>35</v>
      </c>
      <c r="AG623" s="52"/>
      <c r="AH623" s="106"/>
      <c r="AI623" s="59"/>
      <c r="AJ623" s="68" t="s">
        <v>9</v>
      </c>
      <c r="AK623" t="s">
        <v>10</v>
      </c>
      <c r="AL623" s="30" t="s">
        <v>10</v>
      </c>
      <c r="AM623" s="39"/>
      <c r="AN623" s="115" t="s">
        <v>10</v>
      </c>
      <c r="AO623" s="30"/>
      <c r="AQ623" s="5"/>
      <c r="AS623" s="37"/>
      <c r="AT623" s="30" t="s">
        <v>10</v>
      </c>
      <c r="AV623" t="str">
        <f t="shared" si="153"/>
        <v>punainen</v>
      </c>
      <c r="AW623" t="str">
        <f t="shared" si="154"/>
        <v>musta</v>
      </c>
      <c r="AX623" t="str">
        <f t="shared" si="155"/>
        <v>musta</v>
      </c>
      <c r="AY623" s="31">
        <f t="shared" si="156"/>
        <v>11</v>
      </c>
      <c r="AZ623" s="31">
        <f t="shared" si="157"/>
        <v>10</v>
      </c>
      <c r="BA623" s="31">
        <f t="shared" si="158"/>
        <v>0</v>
      </c>
      <c r="BB623" s="31">
        <f t="shared" si="159"/>
        <v>0</v>
      </c>
      <c r="BC623" s="31">
        <f t="shared" si="160"/>
        <v>1</v>
      </c>
      <c r="BM623" s="2" t="s">
        <v>35</v>
      </c>
      <c r="BN623" s="2" t="s">
        <v>35</v>
      </c>
    </row>
    <row r="624" spans="1:66" x14ac:dyDescent="0.25">
      <c r="A624" s="50">
        <v>613</v>
      </c>
      <c r="B624" s="50">
        <v>511</v>
      </c>
      <c r="C624" s="50" t="str">
        <f t="shared" si="164"/>
        <v>1223_2_4451</v>
      </c>
      <c r="D624" s="50">
        <v>1</v>
      </c>
      <c r="E624" s="51">
        <f t="shared" ref="E624:E682" si="166">G624*10000+H624</f>
        <v>12230002</v>
      </c>
      <c r="F624" s="76" t="str">
        <f t="shared" si="162"/>
        <v>1223_2</v>
      </c>
      <c r="G624" s="80">
        <v>1223</v>
      </c>
      <c r="H624" s="52">
        <v>2</v>
      </c>
      <c r="I624" s="52">
        <v>4451</v>
      </c>
      <c r="J624" s="53" t="str">
        <f t="shared" ref="J624:J682" si="167">IF(F624=K624,"ok","huom!")</f>
        <v>ok</v>
      </c>
      <c r="K624" s="54" t="str">
        <f t="shared" si="165"/>
        <v>1223_2</v>
      </c>
      <c r="L624" s="54">
        <v>1223</v>
      </c>
      <c r="M624" s="54">
        <v>2</v>
      </c>
      <c r="N624" s="54">
        <v>8641</v>
      </c>
      <c r="O624" s="55">
        <v>362</v>
      </c>
      <c r="P624" s="55">
        <v>76</v>
      </c>
      <c r="Q624" s="55">
        <v>78</v>
      </c>
      <c r="R624" s="55">
        <v>16</v>
      </c>
      <c r="S624" s="52">
        <v>0</v>
      </c>
      <c r="T624" s="56">
        <v>477</v>
      </c>
      <c r="U624" s="56">
        <v>16</v>
      </c>
      <c r="V624" s="56">
        <v>478</v>
      </c>
      <c r="W624" s="56">
        <v>362</v>
      </c>
      <c r="X624" s="57">
        <v>0.76</v>
      </c>
      <c r="Y624" s="109"/>
      <c r="Z624" s="109"/>
      <c r="AA624" s="109"/>
      <c r="AB624" s="109"/>
      <c r="AC624" s="56">
        <v>71</v>
      </c>
      <c r="AD624" s="61" t="s">
        <v>34</v>
      </c>
      <c r="AE624" s="52" t="s">
        <v>35</v>
      </c>
      <c r="AF624" s="52" t="s">
        <v>35</v>
      </c>
      <c r="AG624" s="52"/>
      <c r="AH624" s="106"/>
      <c r="AI624" s="59"/>
      <c r="AJ624" s="68" t="s">
        <v>9</v>
      </c>
      <c r="AK624" t="s">
        <v>10</v>
      </c>
      <c r="AL624" s="30" t="s">
        <v>10</v>
      </c>
      <c r="AM624" s="39"/>
      <c r="AN624" s="115" t="s">
        <v>10</v>
      </c>
      <c r="AO624" s="30"/>
      <c r="AQ624" s="5"/>
      <c r="AS624" s="37"/>
      <c r="AT624" s="30" t="s">
        <v>10</v>
      </c>
      <c r="AV624" t="str">
        <f t="shared" ref="AV624:AV682" si="168">IF(X624="ei mallia","ei mallia",IF(X624&gt;0.599999,IF(W624&gt;999,"punainen",IF(AC624&gt;99,"punainen",IF(AD624="osa seud. yht","punainen","musta"))),"musta"))</f>
        <v>punainen</v>
      </c>
      <c r="AW624" t="str">
        <f t="shared" ref="AW624:AW682" si="169">IF(X624="ei mallia","ei mallia",IF(X624&gt;0.399999,IF(W624&gt;1999,"punainen",IF(AC624&gt;499,"punainen",IF(AE624="osa seud. yht","punainen","musta"))),"musta"))</f>
        <v>musta</v>
      </c>
      <c r="AX624" t="str">
        <f t="shared" ref="AX624:AX682" si="170">IF(X624="ei mallia","ei mallia",IF(AY624&gt;20,"punainen","musta"))</f>
        <v>musta</v>
      </c>
      <c r="AY624" s="31">
        <f t="shared" ref="AY624:AY682" si="171">SUM(AZ624:BC624)</f>
        <v>11</v>
      </c>
      <c r="AZ624" s="31">
        <f t="shared" ref="AZ624:AZ682" si="172">IF(X624&gt;0.59999,10,IF(X624&gt;0.39999,1,0))</f>
        <v>10</v>
      </c>
      <c r="BA624" s="31">
        <f t="shared" ref="BA624:BA682" si="173">IF(W624&gt;1999,10,IF(W624&gt;999,1,0))</f>
        <v>0</v>
      </c>
      <c r="BB624" s="31">
        <f t="shared" ref="BB624:BB682" si="174">IF(AC624&gt;499,10,IF(AC624&gt;99,1,0))</f>
        <v>0</v>
      </c>
      <c r="BC624" s="31">
        <f t="shared" ref="BC624:BC682" si="175">IF(AE624="osa seud. yht",10,IF(AD624="osa seud. yht",1,0))</f>
        <v>1</v>
      </c>
      <c r="BM624" s="2" t="s">
        <v>35</v>
      </c>
      <c r="BN624" s="2" t="s">
        <v>35</v>
      </c>
    </row>
    <row r="625" spans="1:66" x14ac:dyDescent="0.25">
      <c r="A625" s="50">
        <v>614</v>
      </c>
      <c r="B625" s="50">
        <v>512</v>
      </c>
      <c r="C625" s="50" t="str">
        <f t="shared" si="164"/>
        <v>1223_3_4446</v>
      </c>
      <c r="D625" s="50">
        <v>1</v>
      </c>
      <c r="E625" s="51">
        <f t="shared" si="166"/>
        <v>12230003</v>
      </c>
      <c r="F625" s="76" t="str">
        <f t="shared" si="162"/>
        <v>1223_3</v>
      </c>
      <c r="G625" s="80">
        <v>1223</v>
      </c>
      <c r="H625" s="52">
        <v>3</v>
      </c>
      <c r="I625" s="52">
        <v>4446</v>
      </c>
      <c r="J625" s="53" t="str">
        <f t="shared" si="167"/>
        <v>huom!</v>
      </c>
      <c r="K625" s="54"/>
      <c r="L625" s="54"/>
      <c r="M625" s="54"/>
      <c r="N625" s="54"/>
      <c r="O625" s="55">
        <v>362</v>
      </c>
      <c r="P625" s="55">
        <v>76</v>
      </c>
      <c r="Q625" s="55">
        <v>78</v>
      </c>
      <c r="R625" s="55">
        <v>16</v>
      </c>
      <c r="S625" s="52">
        <v>0</v>
      </c>
      <c r="T625" s="56">
        <v>355</v>
      </c>
      <c r="U625" s="56">
        <v>14</v>
      </c>
      <c r="V625" s="56">
        <v>356</v>
      </c>
      <c r="W625" s="56">
        <v>362</v>
      </c>
      <c r="X625" s="57">
        <v>0.76</v>
      </c>
      <c r="Y625" s="109"/>
      <c r="Z625" s="109"/>
      <c r="AA625" s="109"/>
      <c r="AB625" s="109"/>
      <c r="AC625" s="56">
        <v>31</v>
      </c>
      <c r="AD625" s="61" t="s">
        <v>34</v>
      </c>
      <c r="AE625" s="52" t="s">
        <v>35</v>
      </c>
      <c r="AF625" s="52" t="s">
        <v>35</v>
      </c>
      <c r="AG625" s="52"/>
      <c r="AH625" s="106"/>
      <c r="AI625" s="59"/>
      <c r="AJ625" s="68" t="s">
        <v>9</v>
      </c>
      <c r="AK625" t="s">
        <v>10</v>
      </c>
      <c r="AL625" s="30" t="s">
        <v>10</v>
      </c>
      <c r="AM625" s="39"/>
      <c r="AN625" s="115" t="s">
        <v>10</v>
      </c>
      <c r="AO625" s="30"/>
      <c r="AQ625" s="5"/>
      <c r="AS625" s="37"/>
      <c r="AT625" s="30" t="s">
        <v>10</v>
      </c>
      <c r="AV625" t="str">
        <f t="shared" si="168"/>
        <v>punainen</v>
      </c>
      <c r="AW625" t="str">
        <f t="shared" si="169"/>
        <v>musta</v>
      </c>
      <c r="AX625" t="str">
        <f t="shared" si="170"/>
        <v>musta</v>
      </c>
      <c r="AY625" s="31">
        <f t="shared" si="171"/>
        <v>11</v>
      </c>
      <c r="AZ625" s="31">
        <f t="shared" si="172"/>
        <v>10</v>
      </c>
      <c r="BA625" s="31">
        <f t="shared" si="173"/>
        <v>0</v>
      </c>
      <c r="BB625" s="31">
        <f t="shared" si="174"/>
        <v>0</v>
      </c>
      <c r="BC625" s="31">
        <f t="shared" si="175"/>
        <v>1</v>
      </c>
      <c r="BM625" s="2" t="s">
        <v>35</v>
      </c>
      <c r="BN625" s="2" t="s">
        <v>35</v>
      </c>
    </row>
    <row r="626" spans="1:66" x14ac:dyDescent="0.25">
      <c r="A626" s="50">
        <v>615</v>
      </c>
      <c r="B626" s="50">
        <v>513</v>
      </c>
      <c r="C626" s="50" t="str">
        <f t="shared" si="164"/>
        <v>1224_4_2044</v>
      </c>
      <c r="D626" s="50">
        <v>1</v>
      </c>
      <c r="E626" s="51">
        <f t="shared" si="166"/>
        <v>12240004</v>
      </c>
      <c r="F626" s="76" t="str">
        <f t="shared" si="162"/>
        <v>1224_4</v>
      </c>
      <c r="G626" s="80">
        <v>1224</v>
      </c>
      <c r="H626" s="52">
        <v>4</v>
      </c>
      <c r="I626" s="52">
        <v>2044</v>
      </c>
      <c r="J626" s="53" t="str">
        <f t="shared" si="167"/>
        <v>ok</v>
      </c>
      <c r="K626" s="54" t="str">
        <f>CONCATENATE(L626,"_",M626)</f>
        <v>1224_4</v>
      </c>
      <c r="L626" s="54">
        <v>1224</v>
      </c>
      <c r="M626" s="54">
        <v>4</v>
      </c>
      <c r="N626" s="54">
        <v>1979</v>
      </c>
      <c r="O626" s="55">
        <v>934</v>
      </c>
      <c r="P626" s="55">
        <v>61</v>
      </c>
      <c r="Q626" s="55">
        <v>543</v>
      </c>
      <c r="R626" s="55">
        <v>36</v>
      </c>
      <c r="S626" s="52">
        <v>0</v>
      </c>
      <c r="T626" s="56">
        <v>3770</v>
      </c>
      <c r="U626" s="56">
        <v>126</v>
      </c>
      <c r="V626" s="56">
        <v>3972</v>
      </c>
      <c r="W626" s="56">
        <v>934</v>
      </c>
      <c r="X626" s="57">
        <v>0.61</v>
      </c>
      <c r="Y626" s="109"/>
      <c r="Z626" s="109"/>
      <c r="AA626" s="109"/>
      <c r="AB626" s="109"/>
      <c r="AC626" s="56">
        <v>219</v>
      </c>
      <c r="AD626" s="61" t="s">
        <v>34</v>
      </c>
      <c r="AE626" s="52" t="s">
        <v>35</v>
      </c>
      <c r="AF626" s="52" t="s">
        <v>36</v>
      </c>
      <c r="AG626" s="52" t="s">
        <v>36</v>
      </c>
      <c r="AH626" s="106"/>
      <c r="AI626" s="59"/>
      <c r="AJ626" s="68" t="s">
        <v>9</v>
      </c>
      <c r="AK626" t="s">
        <v>10</v>
      </c>
      <c r="AL626" s="30" t="s">
        <v>10</v>
      </c>
      <c r="AM626" s="39"/>
      <c r="AN626" s="115" t="s">
        <v>10</v>
      </c>
      <c r="AO626" s="30"/>
      <c r="AQ626" s="5"/>
      <c r="AS626" s="37"/>
      <c r="AT626" s="30" t="s">
        <v>10</v>
      </c>
      <c r="AV626" t="str">
        <f t="shared" si="168"/>
        <v>punainen</v>
      </c>
      <c r="AW626" t="str">
        <f t="shared" si="169"/>
        <v>musta</v>
      </c>
      <c r="AX626" t="str">
        <f t="shared" si="170"/>
        <v>musta</v>
      </c>
      <c r="AY626" s="31">
        <f t="shared" si="171"/>
        <v>12</v>
      </c>
      <c r="AZ626" s="31">
        <f t="shared" si="172"/>
        <v>10</v>
      </c>
      <c r="BA626" s="31">
        <f t="shared" si="173"/>
        <v>0</v>
      </c>
      <c r="BB626" s="31">
        <f t="shared" si="174"/>
        <v>1</v>
      </c>
      <c r="BC626" s="31">
        <f t="shared" si="175"/>
        <v>1</v>
      </c>
      <c r="BM626" s="2" t="s">
        <v>35</v>
      </c>
      <c r="BN626" s="2" t="s">
        <v>35</v>
      </c>
    </row>
    <row r="627" spans="1:66" x14ac:dyDescent="0.25">
      <c r="A627" s="50">
        <v>616</v>
      </c>
      <c r="B627" s="50">
        <v>514</v>
      </c>
      <c r="C627" s="50" t="str">
        <f t="shared" si="164"/>
        <v>1224_5_7841</v>
      </c>
      <c r="D627" s="50">
        <v>1</v>
      </c>
      <c r="E627" s="51">
        <f t="shared" si="166"/>
        <v>12240005</v>
      </c>
      <c r="F627" s="76" t="str">
        <f t="shared" si="162"/>
        <v>1224_5</v>
      </c>
      <c r="G627" s="80">
        <v>1224</v>
      </c>
      <c r="H627" s="52">
        <v>5</v>
      </c>
      <c r="I627" s="52">
        <v>7841</v>
      </c>
      <c r="J627" s="53" t="str">
        <f t="shared" si="167"/>
        <v>ok</v>
      </c>
      <c r="K627" s="54" t="str">
        <f>CONCATENATE(L627,"_",M627)</f>
        <v>1224_5</v>
      </c>
      <c r="L627" s="54">
        <v>1224</v>
      </c>
      <c r="M627" s="54">
        <v>5</v>
      </c>
      <c r="N627" s="54">
        <v>7507</v>
      </c>
      <c r="O627" s="55">
        <v>791</v>
      </c>
      <c r="P627" s="55">
        <v>68</v>
      </c>
      <c r="Q627" s="55">
        <v>406</v>
      </c>
      <c r="R627" s="55">
        <v>34</v>
      </c>
      <c r="S627" s="52">
        <v>0</v>
      </c>
      <c r="T627" s="56">
        <v>1667</v>
      </c>
      <c r="U627" s="56">
        <v>71</v>
      </c>
      <c r="V627" s="56">
        <v>1685</v>
      </c>
      <c r="W627" s="56">
        <v>791</v>
      </c>
      <c r="X627" s="57">
        <v>0.68</v>
      </c>
      <c r="Y627" s="109"/>
      <c r="Z627" s="109"/>
      <c r="AA627" s="109"/>
      <c r="AB627" s="109"/>
      <c r="AC627" s="56">
        <v>183</v>
      </c>
      <c r="AD627" s="61" t="s">
        <v>34</v>
      </c>
      <c r="AE627" s="52" t="s">
        <v>35</v>
      </c>
      <c r="AF627" s="52" t="s">
        <v>35</v>
      </c>
      <c r="AG627" s="52"/>
      <c r="AH627" s="106"/>
      <c r="AI627" s="59"/>
      <c r="AJ627" s="68" t="s">
        <v>9</v>
      </c>
      <c r="AK627" t="s">
        <v>10</v>
      </c>
      <c r="AL627" s="30" t="s">
        <v>10</v>
      </c>
      <c r="AM627" s="39"/>
      <c r="AN627" s="115" t="s">
        <v>10</v>
      </c>
      <c r="AO627" s="30"/>
      <c r="AQ627" s="5"/>
      <c r="AS627" s="37"/>
      <c r="AT627" s="30" t="s">
        <v>10</v>
      </c>
      <c r="AV627" t="str">
        <f t="shared" si="168"/>
        <v>punainen</v>
      </c>
      <c r="AW627" t="str">
        <f t="shared" si="169"/>
        <v>musta</v>
      </c>
      <c r="AX627" t="str">
        <f t="shared" si="170"/>
        <v>musta</v>
      </c>
      <c r="AY627" s="31">
        <f t="shared" si="171"/>
        <v>12</v>
      </c>
      <c r="AZ627" s="31">
        <f t="shared" si="172"/>
        <v>10</v>
      </c>
      <c r="BA627" s="31">
        <f t="shared" si="173"/>
        <v>0</v>
      </c>
      <c r="BB627" s="31">
        <f t="shared" si="174"/>
        <v>1</v>
      </c>
      <c r="BC627" s="31">
        <f t="shared" si="175"/>
        <v>1</v>
      </c>
      <c r="BM627" s="2" t="s">
        <v>35</v>
      </c>
      <c r="BN627" s="2" t="s">
        <v>35</v>
      </c>
    </row>
    <row r="628" spans="1:66" x14ac:dyDescent="0.25">
      <c r="A628" s="50">
        <v>617</v>
      </c>
      <c r="B628" s="50">
        <v>515</v>
      </c>
      <c r="C628" s="50" t="str">
        <f t="shared" si="164"/>
        <v>1224_6_8239</v>
      </c>
      <c r="D628" s="50">
        <v>1</v>
      </c>
      <c r="E628" s="51">
        <f t="shared" si="166"/>
        <v>12240006</v>
      </c>
      <c r="F628" s="76" t="str">
        <f t="shared" si="162"/>
        <v>1224_6</v>
      </c>
      <c r="G628" s="80">
        <v>1224</v>
      </c>
      <c r="H628" s="52">
        <v>6</v>
      </c>
      <c r="I628" s="52">
        <v>8239</v>
      </c>
      <c r="J628" s="53" t="str">
        <f t="shared" si="167"/>
        <v>ok</v>
      </c>
      <c r="K628" s="54" t="str">
        <f>CONCATENATE(L628,"_",M628)</f>
        <v>1224_6</v>
      </c>
      <c r="L628" s="54">
        <v>1224</v>
      </c>
      <c r="M628" s="54">
        <v>6</v>
      </c>
      <c r="N628" s="54">
        <v>7715</v>
      </c>
      <c r="O628" s="55">
        <v>444</v>
      </c>
      <c r="P628" s="55">
        <v>70</v>
      </c>
      <c r="Q628" s="55">
        <v>156</v>
      </c>
      <c r="R628" s="55">
        <v>24</v>
      </c>
      <c r="S628" s="52">
        <v>0</v>
      </c>
      <c r="T628" s="56">
        <v>592</v>
      </c>
      <c r="U628" s="56">
        <v>21</v>
      </c>
      <c r="V628" s="56">
        <v>604</v>
      </c>
      <c r="W628" s="56">
        <v>444</v>
      </c>
      <c r="X628" s="57">
        <v>0.7</v>
      </c>
      <c r="Y628" s="109"/>
      <c r="Z628" s="109"/>
      <c r="AA628" s="109"/>
      <c r="AB628" s="109"/>
      <c r="AC628" s="56">
        <v>112</v>
      </c>
      <c r="AD628" s="61" t="s">
        <v>34</v>
      </c>
      <c r="AE628" s="52" t="s">
        <v>35</v>
      </c>
      <c r="AF628" s="52" t="s">
        <v>35</v>
      </c>
      <c r="AG628" s="52"/>
      <c r="AH628" s="106"/>
      <c r="AI628" s="59"/>
      <c r="AJ628" s="68" t="s">
        <v>9</v>
      </c>
      <c r="AK628" t="s">
        <v>10</v>
      </c>
      <c r="AL628" s="30" t="s">
        <v>10</v>
      </c>
      <c r="AM628" s="39"/>
      <c r="AN628" s="115" t="s">
        <v>10</v>
      </c>
      <c r="AO628" s="30"/>
      <c r="AQ628" s="5"/>
      <c r="AS628" s="37"/>
      <c r="AT628" s="30" t="s">
        <v>10</v>
      </c>
      <c r="AV628" t="str">
        <f t="shared" si="168"/>
        <v>punainen</v>
      </c>
      <c r="AW628" t="str">
        <f t="shared" si="169"/>
        <v>musta</v>
      </c>
      <c r="AX628" t="str">
        <f t="shared" si="170"/>
        <v>musta</v>
      </c>
      <c r="AY628" s="31">
        <f t="shared" si="171"/>
        <v>12</v>
      </c>
      <c r="AZ628" s="31">
        <f t="shared" si="172"/>
        <v>10</v>
      </c>
      <c r="BA628" s="31">
        <f t="shared" si="173"/>
        <v>0</v>
      </c>
      <c r="BB628" s="31">
        <f t="shared" si="174"/>
        <v>1</v>
      </c>
      <c r="BC628" s="31">
        <f t="shared" si="175"/>
        <v>1</v>
      </c>
      <c r="BM628" s="32" t="s">
        <v>34</v>
      </c>
      <c r="BN628" s="2" t="s">
        <v>35</v>
      </c>
    </row>
    <row r="629" spans="1:66" x14ac:dyDescent="0.25">
      <c r="A629" s="50">
        <v>618</v>
      </c>
      <c r="B629" s="50">
        <v>516</v>
      </c>
      <c r="C629" s="50" t="str">
        <f t="shared" si="164"/>
        <v>1241_1_3711</v>
      </c>
      <c r="D629" s="50">
        <v>1</v>
      </c>
      <c r="E629" s="51">
        <f t="shared" si="166"/>
        <v>12410001</v>
      </c>
      <c r="F629" s="76" t="str">
        <f t="shared" si="162"/>
        <v>1241_1</v>
      </c>
      <c r="G629" s="80">
        <v>1241</v>
      </c>
      <c r="H629" s="52">
        <v>1</v>
      </c>
      <c r="I629" s="52">
        <v>3711</v>
      </c>
      <c r="J629" s="53" t="str">
        <f t="shared" si="167"/>
        <v>ok</v>
      </c>
      <c r="K629" s="54" t="str">
        <f>CONCATENATE(L629,"_",M629)</f>
        <v>1241_1</v>
      </c>
      <c r="L629" s="54">
        <v>1241</v>
      </c>
      <c r="M629" s="54">
        <v>1</v>
      </c>
      <c r="N629" s="54">
        <v>3674</v>
      </c>
      <c r="O629" s="55">
        <v>343</v>
      </c>
      <c r="P629" s="55">
        <v>47</v>
      </c>
      <c r="Q629" s="55">
        <v>296</v>
      </c>
      <c r="R629" s="55">
        <v>39</v>
      </c>
      <c r="S629" s="52">
        <v>0</v>
      </c>
      <c r="T629" s="56">
        <v>1096</v>
      </c>
      <c r="U629" s="56">
        <v>46</v>
      </c>
      <c r="V629" s="56">
        <v>1129</v>
      </c>
      <c r="W629" s="56">
        <v>343</v>
      </c>
      <c r="X629" s="57">
        <v>0.47</v>
      </c>
      <c r="Y629" s="109"/>
      <c r="Z629" s="109"/>
      <c r="AA629" s="109"/>
      <c r="AB629" s="109"/>
      <c r="AC629" s="56">
        <v>14</v>
      </c>
      <c r="AD629" s="52" t="s">
        <v>35</v>
      </c>
      <c r="AE629" s="52" t="s">
        <v>35</v>
      </c>
      <c r="AF629" s="52" t="s">
        <v>35</v>
      </c>
      <c r="AG629" s="52"/>
      <c r="AH629" s="106"/>
      <c r="AI629" s="59"/>
      <c r="AJ629" s="68" t="s">
        <v>9</v>
      </c>
      <c r="AK629" t="s">
        <v>10</v>
      </c>
      <c r="AL629" s="30" t="s">
        <v>10</v>
      </c>
      <c r="AM629" s="39"/>
      <c r="AN629" s="115" t="s">
        <v>10</v>
      </c>
      <c r="AO629" s="30"/>
      <c r="AQ629" s="5"/>
      <c r="AS629" s="37"/>
      <c r="AT629" s="30" t="s">
        <v>10</v>
      </c>
      <c r="AV629" t="str">
        <f t="shared" si="168"/>
        <v>musta</v>
      </c>
      <c r="AW629" t="str">
        <f t="shared" si="169"/>
        <v>musta</v>
      </c>
      <c r="AX629" t="str">
        <f t="shared" si="170"/>
        <v>musta</v>
      </c>
      <c r="AY629" s="31">
        <f t="shared" si="171"/>
        <v>1</v>
      </c>
      <c r="AZ629" s="31">
        <f t="shared" si="172"/>
        <v>1</v>
      </c>
      <c r="BA629" s="31">
        <f t="shared" si="173"/>
        <v>0</v>
      </c>
      <c r="BB629" s="31">
        <f t="shared" si="174"/>
        <v>0</v>
      </c>
      <c r="BC629" s="31">
        <f t="shared" si="175"/>
        <v>0</v>
      </c>
      <c r="BM629" s="2" t="s">
        <v>35</v>
      </c>
      <c r="BN629" s="2" t="s">
        <v>35</v>
      </c>
    </row>
    <row r="630" spans="1:66" x14ac:dyDescent="0.25">
      <c r="A630" s="50">
        <v>619</v>
      </c>
      <c r="B630" s="50">
        <v>517</v>
      </c>
      <c r="C630" s="50" t="str">
        <f t="shared" si="164"/>
        <v>1251_1_672</v>
      </c>
      <c r="D630" s="50">
        <v>1</v>
      </c>
      <c r="E630" s="51">
        <f t="shared" si="166"/>
        <v>12510001</v>
      </c>
      <c r="F630" s="76" t="str">
        <f t="shared" si="162"/>
        <v>1251_1</v>
      </c>
      <c r="G630" s="80">
        <v>1251</v>
      </c>
      <c r="H630" s="52">
        <v>1</v>
      </c>
      <c r="I630" s="52">
        <v>672</v>
      </c>
      <c r="J630" s="53" t="str">
        <f t="shared" si="167"/>
        <v>ok</v>
      </c>
      <c r="K630" s="54" t="str">
        <f>CONCATENATE(L630,"_",M630)</f>
        <v>1251_1</v>
      </c>
      <c r="L630" s="54">
        <v>1251</v>
      </c>
      <c r="M630" s="54">
        <v>1</v>
      </c>
      <c r="N630" s="54">
        <v>655</v>
      </c>
      <c r="O630" s="55">
        <v>148</v>
      </c>
      <c r="P630" s="55">
        <v>46</v>
      </c>
      <c r="Q630" s="55">
        <v>51</v>
      </c>
      <c r="R630" s="55">
        <v>15</v>
      </c>
      <c r="S630" s="52">
        <v>0</v>
      </c>
      <c r="T630" s="56">
        <v>1107</v>
      </c>
      <c r="U630" s="56">
        <v>30</v>
      </c>
      <c r="V630" s="56">
        <v>1123</v>
      </c>
      <c r="W630" s="56">
        <v>148</v>
      </c>
      <c r="X630" s="57">
        <v>0.46</v>
      </c>
      <c r="Y630" s="109"/>
      <c r="Z630" s="109"/>
      <c r="AA630" s="109"/>
      <c r="AB630" s="109"/>
      <c r="AC630" s="56">
        <v>37</v>
      </c>
      <c r="AD630" s="52" t="s">
        <v>35</v>
      </c>
      <c r="AE630" s="52" t="s">
        <v>35</v>
      </c>
      <c r="AF630" s="52" t="s">
        <v>36</v>
      </c>
      <c r="AG630" s="52" t="s">
        <v>36</v>
      </c>
      <c r="AH630" s="106"/>
      <c r="AI630" s="59"/>
      <c r="AJ630" s="68" t="s">
        <v>10</v>
      </c>
      <c r="AK630" t="s">
        <v>10</v>
      </c>
      <c r="AL630" s="30" t="s">
        <v>10</v>
      </c>
      <c r="AM630" s="39"/>
      <c r="AN630" s="115" t="s">
        <v>10</v>
      </c>
      <c r="AO630" s="30"/>
      <c r="AQ630" s="5"/>
      <c r="AS630" s="37"/>
      <c r="AT630" s="30" t="s">
        <v>10</v>
      </c>
      <c r="AV630" t="str">
        <f t="shared" si="168"/>
        <v>musta</v>
      </c>
      <c r="AW630" t="str">
        <f t="shared" si="169"/>
        <v>musta</v>
      </c>
      <c r="AX630" t="str">
        <f t="shared" si="170"/>
        <v>musta</v>
      </c>
      <c r="AY630" s="31">
        <f t="shared" si="171"/>
        <v>1</v>
      </c>
      <c r="AZ630" s="31">
        <f t="shared" si="172"/>
        <v>1</v>
      </c>
      <c r="BA630" s="31">
        <f t="shared" si="173"/>
        <v>0</v>
      </c>
      <c r="BB630" s="31">
        <f t="shared" si="174"/>
        <v>0</v>
      </c>
      <c r="BC630" s="31">
        <f t="shared" si="175"/>
        <v>0</v>
      </c>
      <c r="BM630" s="2" t="s">
        <v>35</v>
      </c>
      <c r="BN630" s="2" t="s">
        <v>35</v>
      </c>
    </row>
    <row r="631" spans="1:66" x14ac:dyDescent="0.25">
      <c r="A631" s="50">
        <v>620</v>
      </c>
      <c r="B631" s="50">
        <v>518</v>
      </c>
      <c r="C631" s="50" t="str">
        <f t="shared" si="164"/>
        <v>1252_1_494</v>
      </c>
      <c r="D631" s="50">
        <v>1</v>
      </c>
      <c r="E631" s="51">
        <f t="shared" si="166"/>
        <v>12520001</v>
      </c>
      <c r="F631" s="76" t="str">
        <f t="shared" si="162"/>
        <v>1252_1</v>
      </c>
      <c r="G631" s="80">
        <v>1252</v>
      </c>
      <c r="H631" s="52">
        <v>1</v>
      </c>
      <c r="I631" s="52">
        <v>494</v>
      </c>
      <c r="J631" s="53" t="str">
        <f t="shared" si="167"/>
        <v>huom!</v>
      </c>
      <c r="K631" s="54"/>
      <c r="L631" s="54"/>
      <c r="M631" s="54"/>
      <c r="N631" s="54"/>
      <c r="O631" s="55" t="s">
        <v>32</v>
      </c>
      <c r="P631" s="55" t="s">
        <v>32</v>
      </c>
      <c r="Q631" s="55" t="s">
        <v>32</v>
      </c>
      <c r="R631" s="55" t="s">
        <v>32</v>
      </c>
      <c r="S631" s="52">
        <v>0</v>
      </c>
      <c r="T631" s="56">
        <v>280</v>
      </c>
      <c r="U631" s="56">
        <v>3</v>
      </c>
      <c r="V631" s="56">
        <v>261</v>
      </c>
      <c r="W631" s="56" t="s">
        <v>37</v>
      </c>
      <c r="X631" s="57" t="s">
        <v>37</v>
      </c>
      <c r="Y631" s="109"/>
      <c r="Z631" s="109"/>
      <c r="AA631" s="109"/>
      <c r="AB631" s="109"/>
      <c r="AC631" s="56">
        <v>1</v>
      </c>
      <c r="AD631" s="52" t="s">
        <v>35</v>
      </c>
      <c r="AE631" s="52" t="s">
        <v>35</v>
      </c>
      <c r="AF631" s="52" t="s">
        <v>36</v>
      </c>
      <c r="AG631" s="52" t="s">
        <v>36</v>
      </c>
      <c r="AH631" s="106"/>
      <c r="AI631" s="59"/>
      <c r="AJ631" s="68" t="s">
        <v>10</v>
      </c>
      <c r="AK631" t="s">
        <v>10</v>
      </c>
      <c r="AL631" s="30" t="s">
        <v>10</v>
      </c>
      <c r="AM631" s="39"/>
      <c r="AN631" s="115" t="s">
        <v>10</v>
      </c>
      <c r="AO631" s="30"/>
      <c r="AQ631" s="5"/>
      <c r="AS631" s="37"/>
      <c r="AT631" s="30" t="s">
        <v>10</v>
      </c>
      <c r="AV631" t="str">
        <f t="shared" si="168"/>
        <v>ei mallia</v>
      </c>
      <c r="AW631" t="str">
        <f t="shared" si="169"/>
        <v>ei mallia</v>
      </c>
      <c r="AX631" t="str">
        <f t="shared" si="170"/>
        <v>ei mallia</v>
      </c>
      <c r="AY631" s="31">
        <f t="shared" si="171"/>
        <v>20</v>
      </c>
      <c r="AZ631" s="31">
        <f t="shared" si="172"/>
        <v>10</v>
      </c>
      <c r="BA631" s="31">
        <f t="shared" si="173"/>
        <v>10</v>
      </c>
      <c r="BB631" s="31">
        <f t="shared" si="174"/>
        <v>0</v>
      </c>
      <c r="BC631" s="31">
        <f t="shared" si="175"/>
        <v>0</v>
      </c>
      <c r="BM631" s="2" t="s">
        <v>35</v>
      </c>
      <c r="BN631" s="2" t="s">
        <v>35</v>
      </c>
    </row>
    <row r="632" spans="1:66" x14ac:dyDescent="0.25">
      <c r="A632" s="50">
        <v>621</v>
      </c>
      <c r="B632" s="50">
        <v>519</v>
      </c>
      <c r="C632" s="50" t="str">
        <f t="shared" si="164"/>
        <v>1253_1_5692</v>
      </c>
      <c r="D632" s="50">
        <v>1</v>
      </c>
      <c r="E632" s="51">
        <f t="shared" si="166"/>
        <v>12530001</v>
      </c>
      <c r="F632" s="76" t="str">
        <f t="shared" si="162"/>
        <v>1253_1</v>
      </c>
      <c r="G632" s="80">
        <v>1253</v>
      </c>
      <c r="H632" s="52">
        <v>1</v>
      </c>
      <c r="I632" s="52">
        <v>5692</v>
      </c>
      <c r="J632" s="53" t="str">
        <f t="shared" si="167"/>
        <v>ok</v>
      </c>
      <c r="K632" s="54" t="str">
        <f>CONCATENATE(L632,"_",M632)</f>
        <v>1253_1</v>
      </c>
      <c r="L632" s="54">
        <v>1253</v>
      </c>
      <c r="M632" s="54">
        <v>1</v>
      </c>
      <c r="N632" s="54">
        <v>5412</v>
      </c>
      <c r="O632" s="55">
        <v>260</v>
      </c>
      <c r="P632" s="55">
        <v>53</v>
      </c>
      <c r="Q632" s="55">
        <v>108</v>
      </c>
      <c r="R632" s="55">
        <v>23</v>
      </c>
      <c r="S632" s="52">
        <v>0</v>
      </c>
      <c r="T632" s="56">
        <v>814</v>
      </c>
      <c r="U632" s="56">
        <v>19</v>
      </c>
      <c r="V632" s="56">
        <v>821</v>
      </c>
      <c r="W632" s="56">
        <v>260</v>
      </c>
      <c r="X632" s="57">
        <v>0.53</v>
      </c>
      <c r="Y632" s="109"/>
      <c r="Z632" s="109"/>
      <c r="AA632" s="109"/>
      <c r="AB632" s="109"/>
      <c r="AC632" s="56">
        <v>34</v>
      </c>
      <c r="AD632" s="61" t="s">
        <v>34</v>
      </c>
      <c r="AE632" s="52" t="s">
        <v>35</v>
      </c>
      <c r="AF632" s="52" t="s">
        <v>35</v>
      </c>
      <c r="AG632" s="52"/>
      <c r="AH632" s="106"/>
      <c r="AI632" s="59"/>
      <c r="AJ632" s="68" t="s">
        <v>10</v>
      </c>
      <c r="AK632" t="s">
        <v>10</v>
      </c>
      <c r="AL632" s="30" t="s">
        <v>10</v>
      </c>
      <c r="AM632" s="39"/>
      <c r="AN632" s="115" t="s">
        <v>10</v>
      </c>
      <c r="AO632" s="30"/>
      <c r="AQ632" s="5"/>
      <c r="AS632" s="37"/>
      <c r="AT632" s="30" t="s">
        <v>10</v>
      </c>
      <c r="AV632" t="str">
        <f t="shared" si="168"/>
        <v>musta</v>
      </c>
      <c r="AW632" t="str">
        <f t="shared" si="169"/>
        <v>musta</v>
      </c>
      <c r="AX632" t="str">
        <f t="shared" si="170"/>
        <v>musta</v>
      </c>
      <c r="AY632" s="31">
        <f t="shared" si="171"/>
        <v>2</v>
      </c>
      <c r="AZ632" s="31">
        <f t="shared" si="172"/>
        <v>1</v>
      </c>
      <c r="BA632" s="31">
        <f t="shared" si="173"/>
        <v>0</v>
      </c>
      <c r="BB632" s="31">
        <f t="shared" si="174"/>
        <v>0</v>
      </c>
      <c r="BC632" s="31">
        <f t="shared" si="175"/>
        <v>1</v>
      </c>
      <c r="BM632" s="2" t="s">
        <v>35</v>
      </c>
      <c r="BN632" s="2" t="s">
        <v>35</v>
      </c>
    </row>
    <row r="633" spans="1:66" x14ac:dyDescent="0.25">
      <c r="A633" s="50">
        <v>622</v>
      </c>
      <c r="B633" s="50">
        <v>520</v>
      </c>
      <c r="C633" s="50" t="str">
        <f t="shared" si="164"/>
        <v>1270_1_4900</v>
      </c>
      <c r="D633" s="50">
        <v>1</v>
      </c>
      <c r="E633" s="51">
        <f t="shared" si="166"/>
        <v>12700001</v>
      </c>
      <c r="F633" s="76" t="str">
        <f t="shared" si="162"/>
        <v>1270_1</v>
      </c>
      <c r="G633" s="80">
        <v>1270</v>
      </c>
      <c r="H633" s="52">
        <v>1</v>
      </c>
      <c r="I633" s="52">
        <v>4900</v>
      </c>
      <c r="J633" s="53" t="str">
        <f t="shared" si="167"/>
        <v>ok</v>
      </c>
      <c r="K633" s="54" t="str">
        <f>CONCATENATE(L633,"_",M633)</f>
        <v>1270_1</v>
      </c>
      <c r="L633" s="54">
        <v>1270</v>
      </c>
      <c r="M633" s="54">
        <v>1</v>
      </c>
      <c r="N633" s="54">
        <v>4745</v>
      </c>
      <c r="O633" s="55">
        <v>1080</v>
      </c>
      <c r="P633" s="55">
        <v>90</v>
      </c>
      <c r="Q633" s="55">
        <v>702</v>
      </c>
      <c r="R633" s="55">
        <v>59</v>
      </c>
      <c r="S633" s="52">
        <v>0</v>
      </c>
      <c r="T633" s="56">
        <v>812</v>
      </c>
      <c r="U633" s="56">
        <v>13</v>
      </c>
      <c r="V633" s="56">
        <v>846</v>
      </c>
      <c r="W633" s="56">
        <v>1080</v>
      </c>
      <c r="X633" s="57">
        <v>0.9</v>
      </c>
      <c r="Y633" s="109"/>
      <c r="Z633" s="109"/>
      <c r="AA633" s="109"/>
      <c r="AB633" s="109"/>
      <c r="AC633" s="56">
        <v>15</v>
      </c>
      <c r="AD633" s="52" t="s">
        <v>35</v>
      </c>
      <c r="AE633" s="52" t="s">
        <v>35</v>
      </c>
      <c r="AF633" s="52" t="s">
        <v>35</v>
      </c>
      <c r="AG633" s="52"/>
      <c r="AH633" s="106"/>
      <c r="AI633" s="59"/>
      <c r="AJ633" s="68" t="s">
        <v>10</v>
      </c>
      <c r="AK633" t="s">
        <v>10</v>
      </c>
      <c r="AL633" s="30" t="s">
        <v>10</v>
      </c>
      <c r="AM633" s="39"/>
      <c r="AN633" s="115" t="s">
        <v>10</v>
      </c>
      <c r="AO633" s="30"/>
      <c r="AQ633" s="5"/>
      <c r="AS633" s="37"/>
      <c r="AT633" s="30" t="s">
        <v>10</v>
      </c>
      <c r="AV633" t="str">
        <f t="shared" si="168"/>
        <v>punainen</v>
      </c>
      <c r="AW633" t="str">
        <f t="shared" si="169"/>
        <v>musta</v>
      </c>
      <c r="AX633" t="str">
        <f t="shared" si="170"/>
        <v>musta</v>
      </c>
      <c r="AY633" s="31">
        <f t="shared" si="171"/>
        <v>11</v>
      </c>
      <c r="AZ633" s="31">
        <f t="shared" si="172"/>
        <v>10</v>
      </c>
      <c r="BA633" s="31">
        <f t="shared" si="173"/>
        <v>1</v>
      </c>
      <c r="BB633" s="31">
        <f t="shared" si="174"/>
        <v>0</v>
      </c>
      <c r="BC633" s="31">
        <f t="shared" si="175"/>
        <v>0</v>
      </c>
      <c r="BM633" s="2" t="s">
        <v>35</v>
      </c>
      <c r="BN633" s="2" t="s">
        <v>35</v>
      </c>
    </row>
    <row r="634" spans="1:66" x14ac:dyDescent="0.25">
      <c r="A634" s="50">
        <v>623</v>
      </c>
      <c r="B634" s="50">
        <v>521</v>
      </c>
      <c r="C634" s="50" t="str">
        <f t="shared" si="164"/>
        <v>1271_1_6099</v>
      </c>
      <c r="D634" s="50">
        <v>1</v>
      </c>
      <c r="E634" s="51">
        <f t="shared" si="166"/>
        <v>12710001</v>
      </c>
      <c r="F634" s="76" t="str">
        <f t="shared" si="162"/>
        <v>1271_1</v>
      </c>
      <c r="G634" s="80">
        <v>1271</v>
      </c>
      <c r="H634" s="52">
        <v>1</v>
      </c>
      <c r="I634" s="52">
        <v>6099</v>
      </c>
      <c r="J634" s="53" t="str">
        <f t="shared" si="167"/>
        <v>ok</v>
      </c>
      <c r="K634" s="54" t="str">
        <f>CONCATENATE(L634,"_",M634)</f>
        <v>1271_1</v>
      </c>
      <c r="L634" s="54">
        <v>1271</v>
      </c>
      <c r="M634" s="54">
        <v>1</v>
      </c>
      <c r="N634" s="54">
        <v>8455</v>
      </c>
      <c r="O634" s="55">
        <v>546</v>
      </c>
      <c r="P634" s="55">
        <v>85</v>
      </c>
      <c r="Q634" s="55">
        <v>141</v>
      </c>
      <c r="R634" s="55">
        <v>21</v>
      </c>
      <c r="S634" s="52">
        <v>0</v>
      </c>
      <c r="T634" s="56">
        <v>542</v>
      </c>
      <c r="U634" s="56">
        <v>21</v>
      </c>
      <c r="V634" s="56">
        <v>583</v>
      </c>
      <c r="W634" s="56">
        <v>546</v>
      </c>
      <c r="X634" s="57">
        <v>0.85</v>
      </c>
      <c r="Y634" s="109"/>
      <c r="Z634" s="109"/>
      <c r="AA634" s="109"/>
      <c r="AB634" s="109"/>
      <c r="AC634" s="56">
        <v>23</v>
      </c>
      <c r="AD634" s="61" t="s">
        <v>34</v>
      </c>
      <c r="AE634" s="52" t="s">
        <v>35</v>
      </c>
      <c r="AF634" s="52" t="s">
        <v>35</v>
      </c>
      <c r="AG634" s="52"/>
      <c r="AH634" s="106"/>
      <c r="AI634" s="59"/>
      <c r="AJ634" s="68" t="s">
        <v>10</v>
      </c>
      <c r="AK634" t="s">
        <v>10</v>
      </c>
      <c r="AL634" s="30" t="s">
        <v>10</v>
      </c>
      <c r="AM634" s="39"/>
      <c r="AN634" s="115" t="s">
        <v>10</v>
      </c>
      <c r="AO634" s="30"/>
      <c r="AQ634" s="5"/>
      <c r="AS634" s="37"/>
      <c r="AT634" s="30" t="s">
        <v>10</v>
      </c>
      <c r="AV634" t="str">
        <f t="shared" si="168"/>
        <v>punainen</v>
      </c>
      <c r="AW634" t="str">
        <f t="shared" si="169"/>
        <v>musta</v>
      </c>
      <c r="AX634" t="str">
        <f t="shared" si="170"/>
        <v>musta</v>
      </c>
      <c r="AY634" s="31">
        <f t="shared" si="171"/>
        <v>11</v>
      </c>
      <c r="AZ634" s="31">
        <f t="shared" si="172"/>
        <v>10</v>
      </c>
      <c r="BA634" s="31">
        <f t="shared" si="173"/>
        <v>0</v>
      </c>
      <c r="BB634" s="31">
        <f t="shared" si="174"/>
        <v>0</v>
      </c>
      <c r="BC634" s="31">
        <f t="shared" si="175"/>
        <v>1</v>
      </c>
      <c r="BM634" s="2" t="s">
        <v>35</v>
      </c>
      <c r="BN634" s="2" t="s">
        <v>35</v>
      </c>
    </row>
    <row r="635" spans="1:66" x14ac:dyDescent="0.25">
      <c r="A635" s="50">
        <v>624</v>
      </c>
      <c r="B635" s="50">
        <v>522</v>
      </c>
      <c r="C635" s="50" t="str">
        <f t="shared" si="164"/>
        <v>1271_2_2660</v>
      </c>
      <c r="D635" s="50">
        <v>1</v>
      </c>
      <c r="E635" s="51">
        <f t="shared" si="166"/>
        <v>12710002</v>
      </c>
      <c r="F635" s="76" t="str">
        <f t="shared" si="162"/>
        <v>1271_2</v>
      </c>
      <c r="G635" s="80">
        <v>1271</v>
      </c>
      <c r="H635" s="52">
        <v>2</v>
      </c>
      <c r="I635" s="52">
        <v>2660</v>
      </c>
      <c r="J635" s="53" t="str">
        <f t="shared" si="167"/>
        <v>huom!</v>
      </c>
      <c r="K635" s="54"/>
      <c r="L635" s="54"/>
      <c r="M635" s="54"/>
      <c r="N635" s="54"/>
      <c r="O635" s="55">
        <v>546</v>
      </c>
      <c r="P635" s="55">
        <v>85</v>
      </c>
      <c r="Q635" s="55">
        <v>141</v>
      </c>
      <c r="R635" s="55">
        <v>21</v>
      </c>
      <c r="S635" s="52">
        <v>0</v>
      </c>
      <c r="T635" s="56">
        <v>542</v>
      </c>
      <c r="U635" s="56">
        <v>21</v>
      </c>
      <c r="V635" s="56">
        <v>583</v>
      </c>
      <c r="W635" s="56">
        <v>546</v>
      </c>
      <c r="X635" s="57">
        <v>0.85</v>
      </c>
      <c r="Y635" s="109"/>
      <c r="Z635" s="109"/>
      <c r="AA635" s="109"/>
      <c r="AB635" s="109"/>
      <c r="AC635" s="56">
        <v>22</v>
      </c>
      <c r="AD635" s="61" t="s">
        <v>34</v>
      </c>
      <c r="AE635" s="52" t="s">
        <v>35</v>
      </c>
      <c r="AF635" s="52" t="s">
        <v>35</v>
      </c>
      <c r="AG635" s="52"/>
      <c r="AH635" s="106"/>
      <c r="AI635" s="59"/>
      <c r="AJ635" s="68" t="s">
        <v>10</v>
      </c>
      <c r="AK635" t="s">
        <v>10</v>
      </c>
      <c r="AL635" s="30" t="s">
        <v>10</v>
      </c>
      <c r="AM635" s="39"/>
      <c r="AN635" s="115" t="s">
        <v>10</v>
      </c>
      <c r="AO635" s="30"/>
      <c r="AQ635" s="5"/>
      <c r="AS635" s="37"/>
      <c r="AT635" s="30" t="s">
        <v>10</v>
      </c>
      <c r="AV635" t="str">
        <f t="shared" si="168"/>
        <v>punainen</v>
      </c>
      <c r="AW635" t="str">
        <f t="shared" si="169"/>
        <v>musta</v>
      </c>
      <c r="AX635" t="str">
        <f t="shared" si="170"/>
        <v>musta</v>
      </c>
      <c r="AY635" s="31">
        <f t="shared" si="171"/>
        <v>11</v>
      </c>
      <c r="AZ635" s="31">
        <f t="shared" si="172"/>
        <v>10</v>
      </c>
      <c r="BA635" s="31">
        <f t="shared" si="173"/>
        <v>0</v>
      </c>
      <c r="BB635" s="31">
        <f t="shared" si="174"/>
        <v>0</v>
      </c>
      <c r="BC635" s="31">
        <f t="shared" si="175"/>
        <v>1</v>
      </c>
      <c r="BM635" s="2" t="s">
        <v>35</v>
      </c>
      <c r="BN635" s="2" t="s">
        <v>35</v>
      </c>
    </row>
    <row r="636" spans="1:66" x14ac:dyDescent="0.25">
      <c r="A636" s="50">
        <v>625</v>
      </c>
      <c r="B636" s="50">
        <v>523</v>
      </c>
      <c r="C636" s="50" t="str">
        <f t="shared" si="164"/>
        <v>1280_1_4412</v>
      </c>
      <c r="D636" s="50">
        <v>1</v>
      </c>
      <c r="E636" s="51">
        <f t="shared" si="166"/>
        <v>12800001</v>
      </c>
      <c r="F636" s="76" t="str">
        <f t="shared" si="162"/>
        <v>1280_1</v>
      </c>
      <c r="G636" s="80">
        <v>1280</v>
      </c>
      <c r="H636" s="52">
        <v>1</v>
      </c>
      <c r="I636" s="52">
        <v>4412</v>
      </c>
      <c r="J636" s="53" t="str">
        <f t="shared" si="167"/>
        <v>ok</v>
      </c>
      <c r="K636" s="54" t="str">
        <f>CONCATENATE(L636,"_",M636)</f>
        <v>1280_1</v>
      </c>
      <c r="L636" s="54">
        <v>1280</v>
      </c>
      <c r="M636" s="54">
        <v>1</v>
      </c>
      <c r="N636" s="54">
        <v>4264</v>
      </c>
      <c r="O636" s="55">
        <v>811</v>
      </c>
      <c r="P636" s="55">
        <v>83</v>
      </c>
      <c r="Q636" s="55">
        <v>653</v>
      </c>
      <c r="R636" s="55">
        <v>67</v>
      </c>
      <c r="S636" s="52">
        <v>0</v>
      </c>
      <c r="T636" s="56">
        <v>919</v>
      </c>
      <c r="U636" s="56">
        <v>29</v>
      </c>
      <c r="V636" s="56">
        <v>875</v>
      </c>
      <c r="W636" s="56">
        <v>811</v>
      </c>
      <c r="X636" s="57">
        <v>0.83</v>
      </c>
      <c r="Y636" s="109"/>
      <c r="Z636" s="109"/>
      <c r="AA636" s="109"/>
      <c r="AB636" s="109"/>
      <c r="AC636" s="56">
        <v>12</v>
      </c>
      <c r="AD636" s="61" t="s">
        <v>34</v>
      </c>
      <c r="AE636" s="52" t="s">
        <v>35</v>
      </c>
      <c r="AF636" s="52" t="s">
        <v>35</v>
      </c>
      <c r="AG636" s="52"/>
      <c r="AH636" s="106"/>
      <c r="AI636" s="59"/>
      <c r="AJ636" s="68" t="s">
        <v>9</v>
      </c>
      <c r="AK636" t="s">
        <v>9</v>
      </c>
      <c r="AL636" s="30" t="s">
        <v>10</v>
      </c>
      <c r="AM636" s="39"/>
      <c r="AN636" s="115" t="s">
        <v>10</v>
      </c>
      <c r="AO636" s="30"/>
      <c r="AQ636" s="5"/>
      <c r="AS636" s="37"/>
      <c r="AT636" s="30" t="s">
        <v>10</v>
      </c>
      <c r="AV636" t="str">
        <f t="shared" si="168"/>
        <v>punainen</v>
      </c>
      <c r="AW636" t="str">
        <f t="shared" si="169"/>
        <v>musta</v>
      </c>
      <c r="AX636" t="str">
        <f t="shared" si="170"/>
        <v>musta</v>
      </c>
      <c r="AY636" s="31">
        <f t="shared" si="171"/>
        <v>11</v>
      </c>
      <c r="AZ636" s="31">
        <f t="shared" si="172"/>
        <v>10</v>
      </c>
      <c r="BA636" s="31">
        <f t="shared" si="173"/>
        <v>0</v>
      </c>
      <c r="BB636" s="31">
        <f t="shared" si="174"/>
        <v>0</v>
      </c>
      <c r="BC636" s="31">
        <f t="shared" si="175"/>
        <v>1</v>
      </c>
      <c r="BM636" s="2" t="s">
        <v>35</v>
      </c>
      <c r="BN636" s="2" t="s">
        <v>35</v>
      </c>
    </row>
    <row r="637" spans="1:66" x14ac:dyDescent="0.25">
      <c r="A637" s="50">
        <v>626</v>
      </c>
      <c r="B637" s="50">
        <v>524</v>
      </c>
      <c r="C637" s="50" t="str">
        <f t="shared" si="164"/>
        <v>1280_2_6458</v>
      </c>
      <c r="D637" s="50">
        <v>1</v>
      </c>
      <c r="E637" s="51">
        <f t="shared" si="166"/>
        <v>12800002</v>
      </c>
      <c r="F637" s="76" t="str">
        <f t="shared" si="162"/>
        <v>1280_2</v>
      </c>
      <c r="G637" s="80">
        <v>1280</v>
      </c>
      <c r="H637" s="52">
        <v>2</v>
      </c>
      <c r="I637" s="52">
        <v>6458</v>
      </c>
      <c r="J637" s="53" t="str">
        <f t="shared" si="167"/>
        <v>ok</v>
      </c>
      <c r="K637" s="54" t="str">
        <f>CONCATENATE(L637,"_",M637)</f>
        <v>1280_2</v>
      </c>
      <c r="L637" s="54">
        <v>1280</v>
      </c>
      <c r="M637" s="54">
        <v>2</v>
      </c>
      <c r="N637" s="54">
        <v>15754</v>
      </c>
      <c r="O637" s="55">
        <v>736</v>
      </c>
      <c r="P637" s="55">
        <v>97</v>
      </c>
      <c r="Q637" s="55">
        <v>648</v>
      </c>
      <c r="R637" s="55">
        <v>85</v>
      </c>
      <c r="S637" s="52">
        <v>0</v>
      </c>
      <c r="T637" s="56">
        <v>353</v>
      </c>
      <c r="U637" s="56">
        <v>14</v>
      </c>
      <c r="V637" s="56">
        <v>319</v>
      </c>
      <c r="W637" s="56">
        <v>736</v>
      </c>
      <c r="X637" s="57">
        <v>0.97</v>
      </c>
      <c r="Y637" s="109"/>
      <c r="Z637" s="109"/>
      <c r="AA637" s="109"/>
      <c r="AB637" s="109"/>
      <c r="AC637" s="56">
        <v>29</v>
      </c>
      <c r="AD637" s="61" t="s">
        <v>34</v>
      </c>
      <c r="AE637" s="52" t="s">
        <v>35</v>
      </c>
      <c r="AF637" s="52" t="s">
        <v>35</v>
      </c>
      <c r="AG637" s="52"/>
      <c r="AH637" s="106"/>
      <c r="AI637" s="59"/>
      <c r="AJ637" s="68" t="s">
        <v>9</v>
      </c>
      <c r="AK637" t="s">
        <v>9</v>
      </c>
      <c r="AL637" s="30" t="s">
        <v>10</v>
      </c>
      <c r="AM637" s="39"/>
      <c r="AN637" s="115" t="s">
        <v>10</v>
      </c>
      <c r="AO637" s="30"/>
      <c r="AQ637" s="5"/>
      <c r="AS637" s="37"/>
      <c r="AT637" s="30" t="s">
        <v>10</v>
      </c>
      <c r="AV637" t="str">
        <f t="shared" si="168"/>
        <v>punainen</v>
      </c>
      <c r="AW637" t="str">
        <f t="shared" si="169"/>
        <v>musta</v>
      </c>
      <c r="AX637" t="str">
        <f t="shared" si="170"/>
        <v>musta</v>
      </c>
      <c r="AY637" s="31">
        <f t="shared" si="171"/>
        <v>11</v>
      </c>
      <c r="AZ637" s="31">
        <f t="shared" si="172"/>
        <v>10</v>
      </c>
      <c r="BA637" s="31">
        <f t="shared" si="173"/>
        <v>0</v>
      </c>
      <c r="BB637" s="31">
        <f t="shared" si="174"/>
        <v>0</v>
      </c>
      <c r="BC637" s="31">
        <f t="shared" si="175"/>
        <v>1</v>
      </c>
      <c r="BM637" s="2" t="s">
        <v>35</v>
      </c>
      <c r="BN637" s="2" t="s">
        <v>35</v>
      </c>
    </row>
    <row r="638" spans="1:66" x14ac:dyDescent="0.25">
      <c r="A638" s="50">
        <v>627</v>
      </c>
      <c r="B638" s="50">
        <v>525</v>
      </c>
      <c r="C638" s="50" t="str">
        <f t="shared" si="164"/>
        <v>1280_3_5337</v>
      </c>
      <c r="D638" s="50">
        <v>1</v>
      </c>
      <c r="E638" s="51">
        <f t="shared" si="166"/>
        <v>12800003</v>
      </c>
      <c r="F638" s="76" t="str">
        <f t="shared" si="162"/>
        <v>1280_3</v>
      </c>
      <c r="G638" s="80">
        <v>1280</v>
      </c>
      <c r="H638" s="52">
        <v>3</v>
      </c>
      <c r="I638" s="52">
        <v>5337</v>
      </c>
      <c r="J638" s="53" t="str">
        <f t="shared" si="167"/>
        <v>huom!</v>
      </c>
      <c r="K638" s="54"/>
      <c r="L638" s="54"/>
      <c r="M638" s="54"/>
      <c r="N638" s="54"/>
      <c r="O638" s="55">
        <v>736</v>
      </c>
      <c r="P638" s="55">
        <v>97</v>
      </c>
      <c r="Q638" s="55">
        <v>648</v>
      </c>
      <c r="R638" s="55">
        <v>85</v>
      </c>
      <c r="S638" s="52">
        <v>0</v>
      </c>
      <c r="T638" s="56">
        <v>340</v>
      </c>
      <c r="U638" s="56">
        <v>14</v>
      </c>
      <c r="V638" s="56">
        <v>306</v>
      </c>
      <c r="W638" s="56">
        <v>736</v>
      </c>
      <c r="X638" s="57">
        <v>0.97</v>
      </c>
      <c r="Y638" s="109"/>
      <c r="Z638" s="109"/>
      <c r="AA638" s="109"/>
      <c r="AB638" s="109"/>
      <c r="AC638" s="56">
        <v>6</v>
      </c>
      <c r="AD638" s="61" t="s">
        <v>34</v>
      </c>
      <c r="AE638" s="52" t="s">
        <v>35</v>
      </c>
      <c r="AF638" s="52" t="s">
        <v>35</v>
      </c>
      <c r="AG638" s="52"/>
      <c r="AH638" s="106"/>
      <c r="AI638" s="59"/>
      <c r="AJ638" s="68" t="s">
        <v>9</v>
      </c>
      <c r="AK638" t="s">
        <v>9</v>
      </c>
      <c r="AL638" s="30" t="s">
        <v>10</v>
      </c>
      <c r="AM638" s="39"/>
      <c r="AN638" s="115" t="s">
        <v>10</v>
      </c>
      <c r="AO638" s="30"/>
      <c r="AQ638" s="5"/>
      <c r="AS638" s="37"/>
      <c r="AT638" s="30" t="s">
        <v>10</v>
      </c>
      <c r="AV638" t="str">
        <f t="shared" si="168"/>
        <v>punainen</v>
      </c>
      <c r="AW638" t="str">
        <f t="shared" si="169"/>
        <v>musta</v>
      </c>
      <c r="AX638" t="str">
        <f t="shared" si="170"/>
        <v>musta</v>
      </c>
      <c r="AY638" s="31">
        <f t="shared" si="171"/>
        <v>11</v>
      </c>
      <c r="AZ638" s="31">
        <f t="shared" si="172"/>
        <v>10</v>
      </c>
      <c r="BA638" s="31">
        <f t="shared" si="173"/>
        <v>0</v>
      </c>
      <c r="BB638" s="31">
        <f t="shared" si="174"/>
        <v>0</v>
      </c>
      <c r="BC638" s="31">
        <f t="shared" si="175"/>
        <v>1</v>
      </c>
      <c r="BM638" s="2" t="s">
        <v>35</v>
      </c>
      <c r="BN638" s="2" t="s">
        <v>35</v>
      </c>
    </row>
    <row r="639" spans="1:66" x14ac:dyDescent="0.25">
      <c r="A639" s="50">
        <v>628</v>
      </c>
      <c r="B639" s="50">
        <v>526</v>
      </c>
      <c r="C639" s="50" t="str">
        <f t="shared" si="164"/>
        <v>1280_4_4556</v>
      </c>
      <c r="D639" s="50">
        <v>1</v>
      </c>
      <c r="E639" s="51">
        <f t="shared" si="166"/>
        <v>12800004</v>
      </c>
      <c r="F639" s="76" t="str">
        <f t="shared" si="162"/>
        <v>1280_4</v>
      </c>
      <c r="G639" s="80">
        <v>1280</v>
      </c>
      <c r="H639" s="52">
        <v>4</v>
      </c>
      <c r="I639" s="52">
        <v>4556</v>
      </c>
      <c r="J639" s="53" t="str">
        <f t="shared" si="167"/>
        <v>ok</v>
      </c>
      <c r="K639" s="54" t="str">
        <f t="shared" ref="K639:K655" si="176">CONCATENATE(L639,"_",M639)</f>
        <v>1280_4</v>
      </c>
      <c r="L639" s="54">
        <v>1280</v>
      </c>
      <c r="M639" s="54">
        <v>4</v>
      </c>
      <c r="N639" s="54">
        <v>45</v>
      </c>
      <c r="O639" s="55">
        <v>762</v>
      </c>
      <c r="P639" s="55">
        <v>97</v>
      </c>
      <c r="Q639" s="55">
        <v>657</v>
      </c>
      <c r="R639" s="55">
        <v>84</v>
      </c>
      <c r="S639" s="52">
        <v>0</v>
      </c>
      <c r="T639" s="56">
        <v>340</v>
      </c>
      <c r="U639" s="56">
        <v>14</v>
      </c>
      <c r="V639" s="56">
        <v>306</v>
      </c>
      <c r="W639" s="56">
        <v>762</v>
      </c>
      <c r="X639" s="57">
        <v>0.97</v>
      </c>
      <c r="Y639" s="109"/>
      <c r="Z639" s="109"/>
      <c r="AA639" s="109"/>
      <c r="AB639" s="109"/>
      <c r="AC639" s="56">
        <v>4</v>
      </c>
      <c r="AD639" s="61" t="s">
        <v>34</v>
      </c>
      <c r="AE639" s="52" t="s">
        <v>35</v>
      </c>
      <c r="AF639" s="52" t="s">
        <v>35</v>
      </c>
      <c r="AG639" s="52"/>
      <c r="AH639" s="106"/>
      <c r="AI639" s="59"/>
      <c r="AJ639" s="68" t="s">
        <v>9</v>
      </c>
      <c r="AK639" t="s">
        <v>9</v>
      </c>
      <c r="AL639" s="30" t="s">
        <v>10</v>
      </c>
      <c r="AM639" s="39"/>
      <c r="AN639" s="115" t="s">
        <v>10</v>
      </c>
      <c r="AO639" s="30"/>
      <c r="AQ639" s="5"/>
      <c r="AS639" s="37"/>
      <c r="AT639" s="30" t="s">
        <v>10</v>
      </c>
      <c r="AV639" t="str">
        <f t="shared" si="168"/>
        <v>punainen</v>
      </c>
      <c r="AW639" t="str">
        <f t="shared" si="169"/>
        <v>musta</v>
      </c>
      <c r="AX639" t="str">
        <f t="shared" si="170"/>
        <v>musta</v>
      </c>
      <c r="AY639" s="31">
        <f t="shared" si="171"/>
        <v>11</v>
      </c>
      <c r="AZ639" s="31">
        <f t="shared" si="172"/>
        <v>10</v>
      </c>
      <c r="BA639" s="31">
        <f t="shared" si="173"/>
        <v>0</v>
      </c>
      <c r="BB639" s="31">
        <f t="shared" si="174"/>
        <v>0</v>
      </c>
      <c r="BC639" s="31">
        <f t="shared" si="175"/>
        <v>1</v>
      </c>
      <c r="BM639" s="2" t="s">
        <v>35</v>
      </c>
      <c r="BN639" s="2" t="s">
        <v>35</v>
      </c>
    </row>
    <row r="640" spans="1:66" x14ac:dyDescent="0.25">
      <c r="A640" s="50">
        <v>629</v>
      </c>
      <c r="B640" s="50">
        <v>527</v>
      </c>
      <c r="C640" s="50" t="str">
        <f t="shared" si="164"/>
        <v>1281_2_5939</v>
      </c>
      <c r="D640" s="50">
        <v>1</v>
      </c>
      <c r="E640" s="51">
        <f t="shared" si="166"/>
        <v>12810002</v>
      </c>
      <c r="F640" s="76" t="str">
        <f t="shared" si="162"/>
        <v>1281_2</v>
      </c>
      <c r="G640" s="80">
        <v>1281</v>
      </c>
      <c r="H640" s="52">
        <v>2</v>
      </c>
      <c r="I640" s="52">
        <v>5939</v>
      </c>
      <c r="J640" s="53" t="str">
        <f t="shared" si="167"/>
        <v>ok</v>
      </c>
      <c r="K640" s="54" t="str">
        <f t="shared" si="176"/>
        <v>1281_2</v>
      </c>
      <c r="L640" s="54">
        <v>1281</v>
      </c>
      <c r="M640" s="54">
        <v>2</v>
      </c>
      <c r="N640" s="54">
        <v>46</v>
      </c>
      <c r="O640" s="55">
        <v>542</v>
      </c>
      <c r="P640" s="55">
        <v>84</v>
      </c>
      <c r="Q640" s="55">
        <v>205</v>
      </c>
      <c r="R640" s="55">
        <v>31</v>
      </c>
      <c r="S640" s="52">
        <v>0</v>
      </c>
      <c r="T640" s="56">
        <v>182</v>
      </c>
      <c r="U640" s="56">
        <v>19</v>
      </c>
      <c r="V640" s="56">
        <v>187</v>
      </c>
      <c r="W640" s="56">
        <v>542</v>
      </c>
      <c r="X640" s="57">
        <v>0.84</v>
      </c>
      <c r="Y640" s="109"/>
      <c r="Z640" s="109"/>
      <c r="AA640" s="109"/>
      <c r="AB640" s="109"/>
      <c r="AC640" s="56">
        <v>21</v>
      </c>
      <c r="AD640" s="52" t="s">
        <v>35</v>
      </c>
      <c r="AE640" s="52" t="s">
        <v>35</v>
      </c>
      <c r="AF640" s="52" t="s">
        <v>35</v>
      </c>
      <c r="AG640" s="52"/>
      <c r="AH640" s="106"/>
      <c r="AI640" s="59"/>
      <c r="AJ640" s="68" t="s">
        <v>10</v>
      </c>
      <c r="AK640" t="s">
        <v>10</v>
      </c>
      <c r="AL640" s="30" t="s">
        <v>10</v>
      </c>
      <c r="AM640" s="39"/>
      <c r="AN640" s="115" t="s">
        <v>10</v>
      </c>
      <c r="AO640" s="30"/>
      <c r="AQ640" s="5"/>
      <c r="AS640" s="37"/>
      <c r="AT640" s="30" t="s">
        <v>10</v>
      </c>
      <c r="AV640" t="str">
        <f t="shared" si="168"/>
        <v>musta</v>
      </c>
      <c r="AW640" t="str">
        <f t="shared" si="169"/>
        <v>musta</v>
      </c>
      <c r="AX640" t="str">
        <f t="shared" si="170"/>
        <v>musta</v>
      </c>
      <c r="AY640" s="31">
        <f t="shared" si="171"/>
        <v>10</v>
      </c>
      <c r="AZ640" s="31">
        <f t="shared" si="172"/>
        <v>10</v>
      </c>
      <c r="BA640" s="31">
        <f t="shared" si="173"/>
        <v>0</v>
      </c>
      <c r="BB640" s="31">
        <f t="shared" si="174"/>
        <v>0</v>
      </c>
      <c r="BC640" s="31">
        <f t="shared" si="175"/>
        <v>0</v>
      </c>
      <c r="BM640" s="2" t="s">
        <v>35</v>
      </c>
      <c r="BN640" s="2" t="s">
        <v>35</v>
      </c>
    </row>
    <row r="641" spans="1:66" x14ac:dyDescent="0.25">
      <c r="A641" s="50">
        <v>630</v>
      </c>
      <c r="B641" s="50">
        <v>528</v>
      </c>
      <c r="C641" s="50" t="str">
        <f t="shared" si="164"/>
        <v>1282_1_3286</v>
      </c>
      <c r="D641" s="50">
        <v>1</v>
      </c>
      <c r="E641" s="51">
        <f t="shared" si="166"/>
        <v>12820001</v>
      </c>
      <c r="F641" s="76" t="str">
        <f t="shared" si="162"/>
        <v>1282_1</v>
      </c>
      <c r="G641" s="80">
        <v>1282</v>
      </c>
      <c r="H641" s="52">
        <v>1</v>
      </c>
      <c r="I641" s="52">
        <v>3286</v>
      </c>
      <c r="J641" s="53" t="str">
        <f t="shared" si="167"/>
        <v>ok</v>
      </c>
      <c r="K641" s="54" t="str">
        <f t="shared" si="176"/>
        <v>1282_1</v>
      </c>
      <c r="L641" s="54">
        <v>1282</v>
      </c>
      <c r="M641" s="54">
        <v>1</v>
      </c>
      <c r="N641" s="54">
        <v>3154</v>
      </c>
      <c r="O641" s="55">
        <v>566</v>
      </c>
      <c r="P641" s="55">
        <v>84</v>
      </c>
      <c r="Q641" s="55">
        <v>202</v>
      </c>
      <c r="R641" s="55">
        <v>30</v>
      </c>
      <c r="S641" s="52">
        <v>0</v>
      </c>
      <c r="T641" s="56">
        <v>529</v>
      </c>
      <c r="U641" s="56">
        <v>21</v>
      </c>
      <c r="V641" s="56">
        <v>492</v>
      </c>
      <c r="W641" s="56">
        <v>566</v>
      </c>
      <c r="X641" s="57">
        <v>0.84</v>
      </c>
      <c r="Y641" s="109"/>
      <c r="Z641" s="109"/>
      <c r="AA641" s="109"/>
      <c r="AB641" s="109"/>
      <c r="AC641" s="56">
        <v>20</v>
      </c>
      <c r="AD641" s="52" t="s">
        <v>35</v>
      </c>
      <c r="AE641" s="52" t="s">
        <v>35</v>
      </c>
      <c r="AF641" s="52" t="s">
        <v>35</v>
      </c>
      <c r="AG641" s="52"/>
      <c r="AH641" s="106"/>
      <c r="AI641" s="59"/>
      <c r="AJ641" s="68" t="s">
        <v>9</v>
      </c>
      <c r="AK641" t="s">
        <v>10</v>
      </c>
      <c r="AL641" s="30" t="s">
        <v>10</v>
      </c>
      <c r="AM641" s="39"/>
      <c r="AN641" s="115" t="s">
        <v>10</v>
      </c>
      <c r="AO641" s="30"/>
      <c r="AQ641" s="5"/>
      <c r="AS641" s="37"/>
      <c r="AT641" s="30" t="s">
        <v>10</v>
      </c>
      <c r="AV641" t="str">
        <f t="shared" si="168"/>
        <v>musta</v>
      </c>
      <c r="AW641" t="str">
        <f t="shared" si="169"/>
        <v>musta</v>
      </c>
      <c r="AX641" t="str">
        <f t="shared" si="170"/>
        <v>musta</v>
      </c>
      <c r="AY641" s="31">
        <f t="shared" si="171"/>
        <v>10</v>
      </c>
      <c r="AZ641" s="31">
        <f t="shared" si="172"/>
        <v>10</v>
      </c>
      <c r="BA641" s="31">
        <f t="shared" si="173"/>
        <v>0</v>
      </c>
      <c r="BB641" s="31">
        <f t="shared" si="174"/>
        <v>0</v>
      </c>
      <c r="BC641" s="31">
        <f t="shared" si="175"/>
        <v>0</v>
      </c>
      <c r="BM641" s="2" t="s">
        <v>35</v>
      </c>
      <c r="BN641" s="2" t="s">
        <v>35</v>
      </c>
    </row>
    <row r="642" spans="1:66" x14ac:dyDescent="0.25">
      <c r="A642" s="50">
        <v>631</v>
      </c>
      <c r="B642" s="50">
        <v>529</v>
      </c>
      <c r="C642" s="50" t="str">
        <f t="shared" si="164"/>
        <v>1282_2_6923</v>
      </c>
      <c r="D642" s="50">
        <v>1</v>
      </c>
      <c r="E642" s="51">
        <f t="shared" si="166"/>
        <v>12820002</v>
      </c>
      <c r="F642" s="76" t="str">
        <f t="shared" si="162"/>
        <v>1282_2</v>
      </c>
      <c r="G642" s="80">
        <v>1282</v>
      </c>
      <c r="H642" s="52">
        <v>2</v>
      </c>
      <c r="I642" s="52">
        <v>6923</v>
      </c>
      <c r="J642" s="53" t="str">
        <f t="shared" si="167"/>
        <v>ok</v>
      </c>
      <c r="K642" s="54" t="str">
        <f t="shared" si="176"/>
        <v>1282_2</v>
      </c>
      <c r="L642" s="54">
        <v>1282</v>
      </c>
      <c r="M642" s="54">
        <v>2</v>
      </c>
      <c r="N642" s="54">
        <v>6656</v>
      </c>
      <c r="O642" s="55">
        <v>558</v>
      </c>
      <c r="P642" s="55">
        <v>78</v>
      </c>
      <c r="Q642" s="55">
        <v>215</v>
      </c>
      <c r="R642" s="55">
        <v>30</v>
      </c>
      <c r="S642" s="52">
        <v>0</v>
      </c>
      <c r="T642" s="56">
        <v>447</v>
      </c>
      <c r="U642" s="56">
        <v>19</v>
      </c>
      <c r="V642" s="56">
        <v>433</v>
      </c>
      <c r="W642" s="56">
        <v>558</v>
      </c>
      <c r="X642" s="57">
        <v>0.78</v>
      </c>
      <c r="Y642" s="109"/>
      <c r="Z642" s="109"/>
      <c r="AA642" s="109"/>
      <c r="AB642" s="109"/>
      <c r="AC642" s="56">
        <v>25</v>
      </c>
      <c r="AD642" s="52" t="s">
        <v>35</v>
      </c>
      <c r="AE642" s="52" t="s">
        <v>35</v>
      </c>
      <c r="AF642" s="52" t="s">
        <v>35</v>
      </c>
      <c r="AG642" s="52"/>
      <c r="AH642" s="106"/>
      <c r="AI642" s="59"/>
      <c r="AJ642" s="68" t="s">
        <v>9</v>
      </c>
      <c r="AK642" t="s">
        <v>10</v>
      </c>
      <c r="AL642" s="30" t="s">
        <v>10</v>
      </c>
      <c r="AM642" s="39"/>
      <c r="AN642" s="115" t="s">
        <v>10</v>
      </c>
      <c r="AO642" s="30"/>
      <c r="AQ642" s="5"/>
      <c r="AS642" s="37"/>
      <c r="AT642" s="30" t="s">
        <v>10</v>
      </c>
      <c r="AV642" t="str">
        <f t="shared" si="168"/>
        <v>musta</v>
      </c>
      <c r="AW642" t="str">
        <f t="shared" si="169"/>
        <v>musta</v>
      </c>
      <c r="AX642" t="str">
        <f t="shared" si="170"/>
        <v>musta</v>
      </c>
      <c r="AY642" s="31">
        <f t="shared" si="171"/>
        <v>10</v>
      </c>
      <c r="AZ642" s="31">
        <f t="shared" si="172"/>
        <v>10</v>
      </c>
      <c r="BA642" s="31">
        <f t="shared" si="173"/>
        <v>0</v>
      </c>
      <c r="BB642" s="31">
        <f t="shared" si="174"/>
        <v>0</v>
      </c>
      <c r="BC642" s="31">
        <f t="shared" si="175"/>
        <v>0</v>
      </c>
      <c r="BM642" s="2" t="s">
        <v>35</v>
      </c>
      <c r="BN642" s="2" t="s">
        <v>35</v>
      </c>
    </row>
    <row r="643" spans="1:66" x14ac:dyDescent="0.25">
      <c r="A643" s="50">
        <v>632</v>
      </c>
      <c r="B643" s="50">
        <v>530</v>
      </c>
      <c r="C643" s="50" t="str">
        <f t="shared" si="164"/>
        <v>1301_1_578</v>
      </c>
      <c r="D643" s="50">
        <v>1</v>
      </c>
      <c r="E643" s="51">
        <f t="shared" si="166"/>
        <v>13010001</v>
      </c>
      <c r="F643" s="76" t="str">
        <f t="shared" si="162"/>
        <v>1301_1</v>
      </c>
      <c r="G643" s="80">
        <v>1301</v>
      </c>
      <c r="H643" s="52">
        <v>1</v>
      </c>
      <c r="I643" s="52">
        <v>578</v>
      </c>
      <c r="J643" s="53" t="str">
        <f t="shared" si="167"/>
        <v>ok</v>
      </c>
      <c r="K643" s="54" t="str">
        <f t="shared" si="176"/>
        <v>1301_1</v>
      </c>
      <c r="L643" s="54">
        <v>1301</v>
      </c>
      <c r="M643" s="54">
        <v>1</v>
      </c>
      <c r="N643" s="54">
        <v>585</v>
      </c>
      <c r="O643" s="55">
        <v>5</v>
      </c>
      <c r="P643" s="55">
        <v>2</v>
      </c>
      <c r="Q643" s="55">
        <v>5</v>
      </c>
      <c r="R643" s="55">
        <v>2</v>
      </c>
      <c r="S643" s="52">
        <v>0</v>
      </c>
      <c r="T643" s="56">
        <v>6269</v>
      </c>
      <c r="U643" s="56">
        <v>571</v>
      </c>
      <c r="V643" s="56">
        <v>7299</v>
      </c>
      <c r="W643" s="56">
        <v>5</v>
      </c>
      <c r="X643" s="57">
        <v>0.02</v>
      </c>
      <c r="Y643" s="109"/>
      <c r="Z643" s="109"/>
      <c r="AA643" s="109"/>
      <c r="AB643" s="109"/>
      <c r="AC643" s="56">
        <v>336</v>
      </c>
      <c r="AD643" s="52" t="s">
        <v>35</v>
      </c>
      <c r="AE643" s="52" t="s">
        <v>35</v>
      </c>
      <c r="AF643" s="52" t="s">
        <v>36</v>
      </c>
      <c r="AG643" s="52"/>
      <c r="AH643" s="106"/>
      <c r="AI643" s="59"/>
      <c r="AJ643" s="68" t="s">
        <v>10</v>
      </c>
      <c r="AK643" t="s">
        <v>10</v>
      </c>
      <c r="AL643" s="30" t="s">
        <v>10</v>
      </c>
      <c r="AM643" s="39"/>
      <c r="AN643" s="115" t="s">
        <v>10</v>
      </c>
      <c r="AO643" s="30"/>
      <c r="AQ643" s="5"/>
      <c r="AS643" s="37"/>
      <c r="AT643" s="30" t="s">
        <v>10</v>
      </c>
      <c r="AV643" t="str">
        <f t="shared" si="168"/>
        <v>musta</v>
      </c>
      <c r="AW643" t="str">
        <f t="shared" si="169"/>
        <v>musta</v>
      </c>
      <c r="AX643" t="str">
        <f t="shared" si="170"/>
        <v>musta</v>
      </c>
      <c r="AY643" s="31">
        <f t="shared" si="171"/>
        <v>1</v>
      </c>
      <c r="AZ643" s="31">
        <f t="shared" si="172"/>
        <v>0</v>
      </c>
      <c r="BA643" s="31">
        <f t="shared" si="173"/>
        <v>0</v>
      </c>
      <c r="BB643" s="31">
        <f t="shared" si="174"/>
        <v>1</v>
      </c>
      <c r="BC643" s="31">
        <f t="shared" si="175"/>
        <v>0</v>
      </c>
      <c r="BM643" s="2" t="s">
        <v>35</v>
      </c>
      <c r="BN643" s="2" t="s">
        <v>35</v>
      </c>
    </row>
    <row r="644" spans="1:66" x14ac:dyDescent="0.25">
      <c r="A644" s="50">
        <v>633</v>
      </c>
      <c r="B644" s="50">
        <v>531</v>
      </c>
      <c r="C644" s="50" t="str">
        <f t="shared" si="164"/>
        <v>1311_1_2647</v>
      </c>
      <c r="D644" s="50">
        <v>1</v>
      </c>
      <c r="E644" s="51">
        <f t="shared" si="166"/>
        <v>13110001</v>
      </c>
      <c r="F644" s="76" t="str">
        <f t="shared" si="162"/>
        <v>1311_1</v>
      </c>
      <c r="G644" s="80">
        <v>1311</v>
      </c>
      <c r="H644" s="52">
        <v>1</v>
      </c>
      <c r="I644" s="52">
        <v>2647</v>
      </c>
      <c r="J644" s="53" t="str">
        <f t="shared" si="167"/>
        <v>ok</v>
      </c>
      <c r="K644" s="54" t="str">
        <f t="shared" si="176"/>
        <v>1311_1</v>
      </c>
      <c r="L644" s="54">
        <v>1311</v>
      </c>
      <c r="M644" s="54">
        <v>1</v>
      </c>
      <c r="N644" s="54">
        <v>2708</v>
      </c>
      <c r="O644" s="55">
        <v>1862</v>
      </c>
      <c r="P644" s="55">
        <v>51</v>
      </c>
      <c r="Q644" s="55">
        <v>646</v>
      </c>
      <c r="R644" s="55">
        <v>21</v>
      </c>
      <c r="S644" s="52">
        <v>0</v>
      </c>
      <c r="T644" s="56">
        <v>8336</v>
      </c>
      <c r="U644" s="56">
        <v>416</v>
      </c>
      <c r="V644" s="56">
        <v>9457</v>
      </c>
      <c r="W644" s="56">
        <v>1862</v>
      </c>
      <c r="X644" s="57">
        <v>0.51</v>
      </c>
      <c r="Y644" s="109"/>
      <c r="Z644" s="109"/>
      <c r="AA644" s="109"/>
      <c r="AB644" s="109"/>
      <c r="AC644" s="56">
        <v>10181</v>
      </c>
      <c r="AD644" s="58" t="s">
        <v>34</v>
      </c>
      <c r="AE644" s="58" t="s">
        <v>34</v>
      </c>
      <c r="AF644" s="52" t="s">
        <v>36</v>
      </c>
      <c r="AG644" s="52" t="s">
        <v>36</v>
      </c>
      <c r="AH644" s="106"/>
      <c r="AI644" s="59"/>
      <c r="AJ644" s="68" t="s">
        <v>9</v>
      </c>
      <c r="AK644" t="s">
        <v>10</v>
      </c>
      <c r="AL644" s="30" t="s">
        <v>10</v>
      </c>
      <c r="AM644" s="39"/>
      <c r="AN644" s="115" t="s">
        <v>10</v>
      </c>
      <c r="AO644" s="30"/>
      <c r="AQ644" s="5"/>
      <c r="AS644" s="37"/>
      <c r="AT644" s="30" t="s">
        <v>10</v>
      </c>
      <c r="AV644" t="str">
        <f t="shared" si="168"/>
        <v>musta</v>
      </c>
      <c r="AW644" t="str">
        <f t="shared" si="169"/>
        <v>punainen</v>
      </c>
      <c r="AX644" t="str">
        <f t="shared" si="170"/>
        <v>punainen</v>
      </c>
      <c r="AY644" s="31">
        <f t="shared" si="171"/>
        <v>22</v>
      </c>
      <c r="AZ644" s="31">
        <f t="shared" si="172"/>
        <v>1</v>
      </c>
      <c r="BA644" s="31">
        <f t="shared" si="173"/>
        <v>1</v>
      </c>
      <c r="BB644" s="31">
        <f t="shared" si="174"/>
        <v>10</v>
      </c>
      <c r="BC644" s="31">
        <f t="shared" si="175"/>
        <v>10</v>
      </c>
      <c r="BM644" s="29" t="s">
        <v>34</v>
      </c>
      <c r="BN644" s="29" t="s">
        <v>34</v>
      </c>
    </row>
    <row r="645" spans="1:66" x14ac:dyDescent="0.25">
      <c r="A645" s="50">
        <v>634</v>
      </c>
      <c r="B645" s="50">
        <v>532</v>
      </c>
      <c r="C645" s="50" t="str">
        <f t="shared" si="164"/>
        <v>1311_2_4288</v>
      </c>
      <c r="D645" s="50">
        <v>1</v>
      </c>
      <c r="E645" s="51">
        <f t="shared" si="166"/>
        <v>13110002</v>
      </c>
      <c r="F645" s="76" t="str">
        <f t="shared" si="162"/>
        <v>1311_2</v>
      </c>
      <c r="G645" s="80">
        <v>1311</v>
      </c>
      <c r="H645" s="52">
        <v>2</v>
      </c>
      <c r="I645" s="52">
        <v>4288</v>
      </c>
      <c r="J645" s="53" t="str">
        <f t="shared" si="167"/>
        <v>ok</v>
      </c>
      <c r="K645" s="54" t="str">
        <f t="shared" si="176"/>
        <v>1311_2</v>
      </c>
      <c r="L645" s="54">
        <v>1311</v>
      </c>
      <c r="M645" s="54">
        <v>2</v>
      </c>
      <c r="N645" s="54">
        <v>4202</v>
      </c>
      <c r="O645" s="55">
        <v>1964</v>
      </c>
      <c r="P645" s="55">
        <v>58</v>
      </c>
      <c r="Q645" s="55">
        <v>818</v>
      </c>
      <c r="R645" s="55">
        <v>24</v>
      </c>
      <c r="S645" s="52">
        <v>0</v>
      </c>
      <c r="T645" s="56">
        <v>6532</v>
      </c>
      <c r="U645" s="56">
        <v>325</v>
      </c>
      <c r="V645" s="56">
        <v>7415</v>
      </c>
      <c r="W645" s="56">
        <v>1964</v>
      </c>
      <c r="X645" s="57">
        <v>0.57999999999999996</v>
      </c>
      <c r="Y645" s="109"/>
      <c r="Z645" s="109"/>
      <c r="AA645" s="109"/>
      <c r="AB645" s="109"/>
      <c r="AC645" s="56">
        <v>1817</v>
      </c>
      <c r="AD645" s="61" t="s">
        <v>34</v>
      </c>
      <c r="AE645" s="52" t="s">
        <v>35</v>
      </c>
      <c r="AF645" s="52" t="s">
        <v>35</v>
      </c>
      <c r="AG645" s="52" t="s">
        <v>36</v>
      </c>
      <c r="AH645" s="106"/>
      <c r="AI645" s="59"/>
      <c r="AJ645" s="68" t="s">
        <v>9</v>
      </c>
      <c r="AK645" t="s">
        <v>10</v>
      </c>
      <c r="AL645" s="30" t="s">
        <v>10</v>
      </c>
      <c r="AM645" s="39"/>
      <c r="AN645" s="115" t="s">
        <v>10</v>
      </c>
      <c r="AO645" s="30"/>
      <c r="AQ645" s="5"/>
      <c r="AS645" s="37"/>
      <c r="AT645" s="30" t="s">
        <v>10</v>
      </c>
      <c r="AV645" t="str">
        <f t="shared" si="168"/>
        <v>musta</v>
      </c>
      <c r="AW645" t="str">
        <f t="shared" si="169"/>
        <v>punainen</v>
      </c>
      <c r="AX645" t="str">
        <f t="shared" si="170"/>
        <v>musta</v>
      </c>
      <c r="AY645" s="31">
        <f t="shared" si="171"/>
        <v>13</v>
      </c>
      <c r="AZ645" s="31">
        <f t="shared" si="172"/>
        <v>1</v>
      </c>
      <c r="BA645" s="31">
        <f t="shared" si="173"/>
        <v>1</v>
      </c>
      <c r="BB645" s="31">
        <f t="shared" si="174"/>
        <v>10</v>
      </c>
      <c r="BC645" s="31">
        <f t="shared" si="175"/>
        <v>1</v>
      </c>
      <c r="BM645" s="2" t="s">
        <v>35</v>
      </c>
      <c r="BN645" s="2" t="s">
        <v>35</v>
      </c>
    </row>
    <row r="646" spans="1:66" x14ac:dyDescent="0.25">
      <c r="A646" s="50">
        <v>635</v>
      </c>
      <c r="B646" s="50">
        <v>533</v>
      </c>
      <c r="C646" s="50" t="str">
        <f t="shared" si="164"/>
        <v>1311_3_3618</v>
      </c>
      <c r="D646" s="50">
        <v>1</v>
      </c>
      <c r="E646" s="51">
        <f t="shared" si="166"/>
        <v>13110003</v>
      </c>
      <c r="F646" s="76" t="str">
        <f t="shared" si="162"/>
        <v>1311_3</v>
      </c>
      <c r="G646" s="80">
        <v>1311</v>
      </c>
      <c r="H646" s="52">
        <v>3</v>
      </c>
      <c r="I646" s="52">
        <v>3618</v>
      </c>
      <c r="J646" s="53" t="str">
        <f t="shared" si="167"/>
        <v>ok</v>
      </c>
      <c r="K646" s="54" t="str">
        <f t="shared" si="176"/>
        <v>1311_3</v>
      </c>
      <c r="L646" s="54">
        <v>1311</v>
      </c>
      <c r="M646" s="54">
        <v>3</v>
      </c>
      <c r="N646" s="54">
        <v>3590</v>
      </c>
      <c r="O646" s="55">
        <v>1484</v>
      </c>
      <c r="P646" s="55">
        <v>57</v>
      </c>
      <c r="Q646" s="55">
        <v>494</v>
      </c>
      <c r="R646" s="55">
        <v>18</v>
      </c>
      <c r="S646" s="52">
        <v>0</v>
      </c>
      <c r="T646" s="56">
        <v>5250</v>
      </c>
      <c r="U646" s="56">
        <v>306</v>
      </c>
      <c r="V646" s="56">
        <v>6116</v>
      </c>
      <c r="W646" s="56">
        <v>1484</v>
      </c>
      <c r="X646" s="57">
        <v>0.56999999999999995</v>
      </c>
      <c r="Y646" s="109"/>
      <c r="Z646" s="109"/>
      <c r="AA646" s="109"/>
      <c r="AB646" s="109"/>
      <c r="AC646" s="56">
        <v>1658</v>
      </c>
      <c r="AD646" s="61" t="s">
        <v>34</v>
      </c>
      <c r="AE646" s="52" t="s">
        <v>35</v>
      </c>
      <c r="AF646" s="52" t="s">
        <v>35</v>
      </c>
      <c r="AG646" s="52" t="s">
        <v>36</v>
      </c>
      <c r="AH646" s="106"/>
      <c r="AI646" s="59"/>
      <c r="AJ646" s="68" t="s">
        <v>9</v>
      </c>
      <c r="AK646" t="s">
        <v>10</v>
      </c>
      <c r="AL646" s="30" t="s">
        <v>10</v>
      </c>
      <c r="AM646" s="39"/>
      <c r="AN646" s="115" t="s">
        <v>10</v>
      </c>
      <c r="AO646" s="30"/>
      <c r="AQ646" s="5"/>
      <c r="AS646" s="37"/>
      <c r="AT646" s="30" t="s">
        <v>10</v>
      </c>
      <c r="AV646" t="str">
        <f t="shared" si="168"/>
        <v>musta</v>
      </c>
      <c r="AW646" t="str">
        <f t="shared" si="169"/>
        <v>punainen</v>
      </c>
      <c r="AX646" t="str">
        <f t="shared" si="170"/>
        <v>musta</v>
      </c>
      <c r="AY646" s="31">
        <f t="shared" si="171"/>
        <v>13</v>
      </c>
      <c r="AZ646" s="31">
        <f t="shared" si="172"/>
        <v>1</v>
      </c>
      <c r="BA646" s="31">
        <f t="shared" si="173"/>
        <v>1</v>
      </c>
      <c r="BB646" s="31">
        <f t="shared" si="174"/>
        <v>10</v>
      </c>
      <c r="BC646" s="31">
        <f t="shared" si="175"/>
        <v>1</v>
      </c>
      <c r="BM646" s="2" t="s">
        <v>35</v>
      </c>
      <c r="BN646" s="2" t="s">
        <v>35</v>
      </c>
    </row>
    <row r="647" spans="1:66" x14ac:dyDescent="0.25">
      <c r="A647" s="50">
        <v>636</v>
      </c>
      <c r="B647" s="50">
        <v>534</v>
      </c>
      <c r="C647" s="50" t="str">
        <f t="shared" si="164"/>
        <v>1311_4_2096</v>
      </c>
      <c r="D647" s="50">
        <v>1</v>
      </c>
      <c r="E647" s="51">
        <f t="shared" si="166"/>
        <v>13110004</v>
      </c>
      <c r="F647" s="76" t="str">
        <f t="shared" si="162"/>
        <v>1311_4</v>
      </c>
      <c r="G647" s="80">
        <v>1311</v>
      </c>
      <c r="H647" s="52">
        <v>4</v>
      </c>
      <c r="I647" s="52">
        <v>2096</v>
      </c>
      <c r="J647" s="53" t="str">
        <f t="shared" si="167"/>
        <v>ok</v>
      </c>
      <c r="K647" s="54" t="str">
        <f t="shared" si="176"/>
        <v>1311_4</v>
      </c>
      <c r="L647" s="54">
        <v>1311</v>
      </c>
      <c r="M647" s="54">
        <v>4</v>
      </c>
      <c r="N647" s="54">
        <v>2077</v>
      </c>
      <c r="O647" s="55">
        <v>1040</v>
      </c>
      <c r="P647" s="55">
        <v>39</v>
      </c>
      <c r="Q647" s="55">
        <v>284</v>
      </c>
      <c r="R647" s="55">
        <v>11</v>
      </c>
      <c r="S647" s="52">
        <v>0</v>
      </c>
      <c r="T647" s="56">
        <v>4595</v>
      </c>
      <c r="U647" s="56">
        <v>239</v>
      </c>
      <c r="V647" s="56">
        <v>5202</v>
      </c>
      <c r="W647" s="56">
        <v>1040</v>
      </c>
      <c r="X647" s="57">
        <v>0.39</v>
      </c>
      <c r="Y647" s="109"/>
      <c r="Z647" s="109"/>
      <c r="AA647" s="109"/>
      <c r="AB647" s="109"/>
      <c r="AC647" s="56">
        <v>503</v>
      </c>
      <c r="AD647" s="61" t="s">
        <v>34</v>
      </c>
      <c r="AE647" s="52" t="s">
        <v>35</v>
      </c>
      <c r="AF647" s="52" t="s">
        <v>36</v>
      </c>
      <c r="AG647" s="52" t="s">
        <v>36</v>
      </c>
      <c r="AH647" s="106"/>
      <c r="AI647" s="59"/>
      <c r="AJ647" s="68" t="s">
        <v>9</v>
      </c>
      <c r="AK647" t="s">
        <v>10</v>
      </c>
      <c r="AL647" s="30" t="s">
        <v>10</v>
      </c>
      <c r="AM647" s="39"/>
      <c r="AN647" s="115" t="s">
        <v>10</v>
      </c>
      <c r="AO647" s="30"/>
      <c r="AQ647" s="5"/>
      <c r="AS647" s="37"/>
      <c r="AT647" s="30" t="s">
        <v>10</v>
      </c>
      <c r="AV647" t="str">
        <f t="shared" si="168"/>
        <v>musta</v>
      </c>
      <c r="AW647" t="str">
        <f t="shared" si="169"/>
        <v>musta</v>
      </c>
      <c r="AX647" t="str">
        <f t="shared" si="170"/>
        <v>musta</v>
      </c>
      <c r="AY647" s="31">
        <f t="shared" si="171"/>
        <v>12</v>
      </c>
      <c r="AZ647" s="31">
        <f t="shared" si="172"/>
        <v>0</v>
      </c>
      <c r="BA647" s="31">
        <f t="shared" si="173"/>
        <v>1</v>
      </c>
      <c r="BB647" s="31">
        <f t="shared" si="174"/>
        <v>10</v>
      </c>
      <c r="BC647" s="31">
        <f t="shared" si="175"/>
        <v>1</v>
      </c>
      <c r="BM647" s="2" t="s">
        <v>35</v>
      </c>
      <c r="BN647" s="2" t="s">
        <v>35</v>
      </c>
    </row>
    <row r="648" spans="1:66" x14ac:dyDescent="0.25">
      <c r="A648" s="50">
        <v>637</v>
      </c>
      <c r="B648" s="50">
        <v>535</v>
      </c>
      <c r="C648" s="50" t="str">
        <f t="shared" si="164"/>
        <v>1321_1_7138</v>
      </c>
      <c r="D648" s="50">
        <v>1</v>
      </c>
      <c r="E648" s="51">
        <f t="shared" si="166"/>
        <v>13210001</v>
      </c>
      <c r="F648" s="76" t="str">
        <f t="shared" si="162"/>
        <v>1321_1</v>
      </c>
      <c r="G648" s="80">
        <v>1321</v>
      </c>
      <c r="H648" s="52">
        <v>1</v>
      </c>
      <c r="I648" s="52">
        <v>7138</v>
      </c>
      <c r="J648" s="53" t="str">
        <f t="shared" si="167"/>
        <v>ok</v>
      </c>
      <c r="K648" s="54" t="str">
        <f t="shared" si="176"/>
        <v>1321_1</v>
      </c>
      <c r="L648" s="54">
        <v>1321</v>
      </c>
      <c r="M648" s="54">
        <v>1</v>
      </c>
      <c r="N648" s="54">
        <v>6952</v>
      </c>
      <c r="O648" s="55">
        <v>1712</v>
      </c>
      <c r="P648" s="55">
        <v>65</v>
      </c>
      <c r="Q648" s="55">
        <v>750</v>
      </c>
      <c r="R648" s="55">
        <v>29</v>
      </c>
      <c r="S648" s="52">
        <v>0</v>
      </c>
      <c r="T648" s="56">
        <v>2980</v>
      </c>
      <c r="U648" s="56">
        <v>152</v>
      </c>
      <c r="V648" s="56">
        <v>3310</v>
      </c>
      <c r="W648" s="56">
        <v>1712</v>
      </c>
      <c r="X648" s="57">
        <v>0.65</v>
      </c>
      <c r="Y648" s="109"/>
      <c r="Z648" s="109"/>
      <c r="AA648" s="109"/>
      <c r="AB648" s="109"/>
      <c r="AC648" s="56">
        <v>737</v>
      </c>
      <c r="AD648" s="61" t="s">
        <v>34</v>
      </c>
      <c r="AE648" s="52" t="s">
        <v>35</v>
      </c>
      <c r="AF648" s="52" t="s">
        <v>35</v>
      </c>
      <c r="AG648" s="52"/>
      <c r="AH648" s="106"/>
      <c r="AI648" s="59"/>
      <c r="AJ648" s="68" t="s">
        <v>9</v>
      </c>
      <c r="AK648" t="s">
        <v>10</v>
      </c>
      <c r="AL648" s="30" t="s">
        <v>10</v>
      </c>
      <c r="AM648" s="39"/>
      <c r="AN648" s="115" t="s">
        <v>10</v>
      </c>
      <c r="AO648" s="30"/>
      <c r="AQ648" s="5"/>
      <c r="AS648" s="37"/>
      <c r="AT648" s="30" t="s">
        <v>10</v>
      </c>
      <c r="AV648" t="str">
        <f t="shared" si="168"/>
        <v>punainen</v>
      </c>
      <c r="AW648" t="str">
        <f t="shared" si="169"/>
        <v>punainen</v>
      </c>
      <c r="AX648" t="str">
        <f t="shared" si="170"/>
        <v>punainen</v>
      </c>
      <c r="AY648" s="31">
        <f t="shared" si="171"/>
        <v>22</v>
      </c>
      <c r="AZ648" s="31">
        <f t="shared" si="172"/>
        <v>10</v>
      </c>
      <c r="BA648" s="31">
        <f t="shared" si="173"/>
        <v>1</v>
      </c>
      <c r="BB648" s="31">
        <f t="shared" si="174"/>
        <v>10</v>
      </c>
      <c r="BC648" s="31">
        <f t="shared" si="175"/>
        <v>1</v>
      </c>
      <c r="BM648" s="32" t="s">
        <v>34</v>
      </c>
      <c r="BN648" s="2" t="s">
        <v>35</v>
      </c>
    </row>
    <row r="649" spans="1:66" x14ac:dyDescent="0.25">
      <c r="A649" s="50">
        <v>638</v>
      </c>
      <c r="B649" s="50">
        <v>536</v>
      </c>
      <c r="C649" s="50" t="str">
        <f t="shared" si="164"/>
        <v>1321_2_3714</v>
      </c>
      <c r="D649" s="50">
        <v>1</v>
      </c>
      <c r="E649" s="51">
        <f t="shared" si="166"/>
        <v>13210002</v>
      </c>
      <c r="F649" s="76" t="str">
        <f t="shared" si="162"/>
        <v>1321_2</v>
      </c>
      <c r="G649" s="80">
        <v>1321</v>
      </c>
      <c r="H649" s="52">
        <v>2</v>
      </c>
      <c r="I649" s="52">
        <v>3714</v>
      </c>
      <c r="J649" s="53" t="str">
        <f t="shared" si="167"/>
        <v>ok</v>
      </c>
      <c r="K649" s="54" t="str">
        <f t="shared" si="176"/>
        <v>1321_2</v>
      </c>
      <c r="L649" s="54">
        <v>1321</v>
      </c>
      <c r="M649" s="54">
        <v>2</v>
      </c>
      <c r="N649" s="54">
        <v>8831</v>
      </c>
      <c r="O649" s="55">
        <v>800</v>
      </c>
      <c r="P649" s="55">
        <v>62</v>
      </c>
      <c r="Q649" s="55">
        <v>158</v>
      </c>
      <c r="R649" s="55">
        <v>12</v>
      </c>
      <c r="S649" s="52">
        <v>0</v>
      </c>
      <c r="T649" s="56">
        <v>2219</v>
      </c>
      <c r="U649" s="56">
        <v>77</v>
      </c>
      <c r="V649" s="56">
        <v>2517</v>
      </c>
      <c r="W649" s="56">
        <v>800</v>
      </c>
      <c r="X649" s="57">
        <v>0.62</v>
      </c>
      <c r="Y649" s="109"/>
      <c r="Z649" s="109"/>
      <c r="AA649" s="109"/>
      <c r="AB649" s="109"/>
      <c r="AC649" s="56">
        <v>1077</v>
      </c>
      <c r="AD649" s="61" t="s">
        <v>34</v>
      </c>
      <c r="AE649" s="52" t="s">
        <v>35</v>
      </c>
      <c r="AF649" s="52" t="s">
        <v>36</v>
      </c>
      <c r="AG649" s="52" t="s">
        <v>36</v>
      </c>
      <c r="AH649" s="106"/>
      <c r="AI649" s="59"/>
      <c r="AJ649" s="68" t="s">
        <v>9</v>
      </c>
      <c r="AK649" t="s">
        <v>10</v>
      </c>
      <c r="AL649" s="30" t="s">
        <v>10</v>
      </c>
      <c r="AM649" s="39"/>
      <c r="AN649" s="115" t="s">
        <v>10</v>
      </c>
      <c r="AO649" s="30"/>
      <c r="AQ649" s="5"/>
      <c r="AS649" s="37"/>
      <c r="AT649" s="30" t="s">
        <v>10</v>
      </c>
      <c r="AV649" t="str">
        <f t="shared" si="168"/>
        <v>punainen</v>
      </c>
      <c r="AW649" t="str">
        <f t="shared" si="169"/>
        <v>punainen</v>
      </c>
      <c r="AX649" t="str">
        <f t="shared" si="170"/>
        <v>punainen</v>
      </c>
      <c r="AY649" s="31">
        <f t="shared" si="171"/>
        <v>21</v>
      </c>
      <c r="AZ649" s="31">
        <f t="shared" si="172"/>
        <v>10</v>
      </c>
      <c r="BA649" s="31">
        <f t="shared" si="173"/>
        <v>0</v>
      </c>
      <c r="BB649" s="31">
        <f t="shared" si="174"/>
        <v>10</v>
      </c>
      <c r="BC649" s="31">
        <f t="shared" si="175"/>
        <v>1</v>
      </c>
      <c r="BM649" s="2" t="s">
        <v>35</v>
      </c>
      <c r="BN649" s="2" t="s">
        <v>35</v>
      </c>
    </row>
    <row r="650" spans="1:66" x14ac:dyDescent="0.25">
      <c r="A650" s="50">
        <v>639</v>
      </c>
      <c r="B650" s="50">
        <v>537</v>
      </c>
      <c r="C650" s="50" t="str">
        <f t="shared" si="164"/>
        <v>1321_3_7007</v>
      </c>
      <c r="D650" s="50">
        <v>1</v>
      </c>
      <c r="E650" s="51">
        <f t="shared" si="166"/>
        <v>13210003</v>
      </c>
      <c r="F650" s="76" t="str">
        <f t="shared" si="162"/>
        <v>1321_3</v>
      </c>
      <c r="G650" s="80">
        <v>1321</v>
      </c>
      <c r="H650" s="52">
        <v>3</v>
      </c>
      <c r="I650" s="52">
        <v>7007</v>
      </c>
      <c r="J650" s="53" t="str">
        <f t="shared" si="167"/>
        <v>ok</v>
      </c>
      <c r="K650" s="54" t="str">
        <f t="shared" si="176"/>
        <v>1321_3</v>
      </c>
      <c r="L650" s="54">
        <v>1321</v>
      </c>
      <c r="M650" s="54">
        <v>3</v>
      </c>
      <c r="N650" s="54">
        <v>1526</v>
      </c>
      <c r="O650" s="55">
        <v>685</v>
      </c>
      <c r="P650" s="55">
        <v>28</v>
      </c>
      <c r="Q650" s="55">
        <v>436</v>
      </c>
      <c r="R650" s="55">
        <v>25</v>
      </c>
      <c r="S650" s="52">
        <v>0</v>
      </c>
      <c r="T650" s="56">
        <v>1333</v>
      </c>
      <c r="U650" s="56">
        <v>74</v>
      </c>
      <c r="V650" s="56">
        <v>1515</v>
      </c>
      <c r="W650" s="56">
        <v>685</v>
      </c>
      <c r="X650" s="57">
        <v>0.28000000000000003</v>
      </c>
      <c r="Y650" s="109"/>
      <c r="Z650" s="109"/>
      <c r="AA650" s="109"/>
      <c r="AB650" s="109"/>
      <c r="AC650" s="56">
        <v>509</v>
      </c>
      <c r="AD650" s="61" t="s">
        <v>34</v>
      </c>
      <c r="AE650" s="52" t="s">
        <v>35</v>
      </c>
      <c r="AF650" s="52" t="s">
        <v>35</v>
      </c>
      <c r="AG650" s="52"/>
      <c r="AH650" s="106"/>
      <c r="AI650" s="59"/>
      <c r="AJ650" s="68" t="s">
        <v>10</v>
      </c>
      <c r="AK650" t="s">
        <v>10</v>
      </c>
      <c r="AL650" s="30" t="s">
        <v>10</v>
      </c>
      <c r="AM650" s="39"/>
      <c r="AN650" s="115" t="s">
        <v>10</v>
      </c>
      <c r="AO650" s="30"/>
      <c r="AQ650" s="5"/>
      <c r="AS650" s="37"/>
      <c r="AT650" s="30" t="s">
        <v>10</v>
      </c>
      <c r="AV650" t="str">
        <f t="shared" si="168"/>
        <v>musta</v>
      </c>
      <c r="AW650" t="str">
        <f t="shared" si="169"/>
        <v>musta</v>
      </c>
      <c r="AX650" t="str">
        <f t="shared" si="170"/>
        <v>musta</v>
      </c>
      <c r="AY650" s="31">
        <f t="shared" si="171"/>
        <v>11</v>
      </c>
      <c r="AZ650" s="31">
        <f t="shared" si="172"/>
        <v>0</v>
      </c>
      <c r="BA650" s="31">
        <f t="shared" si="173"/>
        <v>0</v>
      </c>
      <c r="BB650" s="31">
        <f t="shared" si="174"/>
        <v>10</v>
      </c>
      <c r="BC650" s="31">
        <f t="shared" si="175"/>
        <v>1</v>
      </c>
      <c r="BM650" s="2" t="s">
        <v>35</v>
      </c>
      <c r="BN650" s="2" t="s">
        <v>35</v>
      </c>
    </row>
    <row r="651" spans="1:66" x14ac:dyDescent="0.25">
      <c r="A651" s="50">
        <v>640</v>
      </c>
      <c r="B651" s="50">
        <v>538</v>
      </c>
      <c r="C651" s="50" t="str">
        <f t="shared" si="164"/>
        <v>1322_1_5051</v>
      </c>
      <c r="D651" s="50">
        <v>1</v>
      </c>
      <c r="E651" s="51">
        <f t="shared" si="166"/>
        <v>13220001</v>
      </c>
      <c r="F651" s="76" t="str">
        <f t="shared" si="162"/>
        <v>1322_1</v>
      </c>
      <c r="G651" s="80">
        <v>1322</v>
      </c>
      <c r="H651" s="52">
        <v>1</v>
      </c>
      <c r="I651" s="52">
        <v>5051</v>
      </c>
      <c r="J651" s="53" t="str">
        <f t="shared" si="167"/>
        <v>ok</v>
      </c>
      <c r="K651" s="54" t="str">
        <f t="shared" si="176"/>
        <v>1322_1</v>
      </c>
      <c r="L651" s="54">
        <v>1322</v>
      </c>
      <c r="M651" s="54">
        <v>1</v>
      </c>
      <c r="N651" s="54">
        <v>4901</v>
      </c>
      <c r="O651" s="55">
        <v>1744</v>
      </c>
      <c r="P651" s="55">
        <v>88</v>
      </c>
      <c r="Q651" s="55">
        <v>876</v>
      </c>
      <c r="R651" s="55">
        <v>44</v>
      </c>
      <c r="S651" s="52">
        <v>0</v>
      </c>
      <c r="T651" s="56">
        <v>829</v>
      </c>
      <c r="U651" s="56">
        <v>36</v>
      </c>
      <c r="V651" s="56">
        <v>903</v>
      </c>
      <c r="W651" s="56">
        <v>1744</v>
      </c>
      <c r="X651" s="57">
        <v>0.88</v>
      </c>
      <c r="Y651" s="109"/>
      <c r="Z651" s="109"/>
      <c r="AA651" s="109"/>
      <c r="AB651" s="109"/>
      <c r="AC651" s="56">
        <v>102</v>
      </c>
      <c r="AD651" s="61" t="s">
        <v>34</v>
      </c>
      <c r="AE651" s="52" t="s">
        <v>35</v>
      </c>
      <c r="AF651" s="52" t="s">
        <v>35</v>
      </c>
      <c r="AG651" s="52"/>
      <c r="AH651" s="106"/>
      <c r="AI651" s="59"/>
      <c r="AJ651" s="68" t="s">
        <v>9</v>
      </c>
      <c r="AK651" t="s">
        <v>10</v>
      </c>
      <c r="AL651" s="30" t="s">
        <v>10</v>
      </c>
      <c r="AM651" s="39"/>
      <c r="AN651" s="115" t="s">
        <v>10</v>
      </c>
      <c r="AO651" s="30"/>
      <c r="AQ651" s="5"/>
      <c r="AS651" s="37"/>
      <c r="AT651" s="30" t="s">
        <v>10</v>
      </c>
      <c r="AV651" t="str">
        <f t="shared" si="168"/>
        <v>punainen</v>
      </c>
      <c r="AW651" t="str">
        <f t="shared" si="169"/>
        <v>musta</v>
      </c>
      <c r="AX651" t="str">
        <f t="shared" si="170"/>
        <v>musta</v>
      </c>
      <c r="AY651" s="31">
        <f t="shared" si="171"/>
        <v>13</v>
      </c>
      <c r="AZ651" s="31">
        <f t="shared" si="172"/>
        <v>10</v>
      </c>
      <c r="BA651" s="31">
        <f t="shared" si="173"/>
        <v>1</v>
      </c>
      <c r="BB651" s="31">
        <f t="shared" si="174"/>
        <v>1</v>
      </c>
      <c r="BC651" s="31">
        <f t="shared" si="175"/>
        <v>1</v>
      </c>
      <c r="BM651" s="2" t="s">
        <v>35</v>
      </c>
      <c r="BN651" s="2" t="s">
        <v>35</v>
      </c>
    </row>
    <row r="652" spans="1:66" x14ac:dyDescent="0.25">
      <c r="A652" s="50">
        <v>641</v>
      </c>
      <c r="B652" s="50">
        <v>539</v>
      </c>
      <c r="C652" s="50" t="str">
        <f t="shared" si="164"/>
        <v>1322_2_3485</v>
      </c>
      <c r="D652" s="50">
        <v>1</v>
      </c>
      <c r="E652" s="51">
        <f t="shared" si="166"/>
        <v>13220002</v>
      </c>
      <c r="F652" s="76" t="str">
        <f t="shared" ref="F652:F715" si="177">CONCATENATE(G652,"_",H652)</f>
        <v>1322_2</v>
      </c>
      <c r="G652" s="80">
        <v>1322</v>
      </c>
      <c r="H652" s="52">
        <v>2</v>
      </c>
      <c r="I652" s="52">
        <v>3485</v>
      </c>
      <c r="J652" s="53" t="str">
        <f t="shared" si="167"/>
        <v>ok</v>
      </c>
      <c r="K652" s="54" t="str">
        <f t="shared" si="176"/>
        <v>1322_2</v>
      </c>
      <c r="L652" s="54">
        <v>1322</v>
      </c>
      <c r="M652" s="54">
        <v>2</v>
      </c>
      <c r="N652" s="54">
        <v>4033</v>
      </c>
      <c r="O652" s="55">
        <v>879</v>
      </c>
      <c r="P652" s="55">
        <v>97</v>
      </c>
      <c r="Q652" s="55">
        <v>462</v>
      </c>
      <c r="R652" s="55">
        <v>51</v>
      </c>
      <c r="S652" s="52">
        <v>0</v>
      </c>
      <c r="T652" s="56">
        <v>507</v>
      </c>
      <c r="U652" s="56">
        <v>38</v>
      </c>
      <c r="V652" s="56">
        <v>542</v>
      </c>
      <c r="W652" s="56">
        <v>879</v>
      </c>
      <c r="X652" s="57">
        <v>0.97</v>
      </c>
      <c r="Y652" s="109"/>
      <c r="Z652" s="109"/>
      <c r="AA652" s="109"/>
      <c r="AB652" s="109"/>
      <c r="AC652" s="56">
        <v>47</v>
      </c>
      <c r="AD652" s="61" t="s">
        <v>34</v>
      </c>
      <c r="AE652" s="52" t="s">
        <v>35</v>
      </c>
      <c r="AF652" s="52" t="s">
        <v>35</v>
      </c>
      <c r="AG652" s="52"/>
      <c r="AH652" s="106"/>
      <c r="AI652" s="59"/>
      <c r="AJ652" s="68" t="s">
        <v>9</v>
      </c>
      <c r="AK652" t="s">
        <v>10</v>
      </c>
      <c r="AL652" s="30" t="s">
        <v>10</v>
      </c>
      <c r="AM652" s="39"/>
      <c r="AN652" s="115" t="s">
        <v>10</v>
      </c>
      <c r="AO652" s="30"/>
      <c r="AQ652" s="5"/>
      <c r="AS652" s="37"/>
      <c r="AT652" s="30" t="s">
        <v>10</v>
      </c>
      <c r="AV652" t="str">
        <f t="shared" si="168"/>
        <v>punainen</v>
      </c>
      <c r="AW652" t="str">
        <f t="shared" si="169"/>
        <v>musta</v>
      </c>
      <c r="AX652" t="str">
        <f t="shared" si="170"/>
        <v>musta</v>
      </c>
      <c r="AY652" s="31">
        <f t="shared" si="171"/>
        <v>11</v>
      </c>
      <c r="AZ652" s="31">
        <f t="shared" si="172"/>
        <v>10</v>
      </c>
      <c r="BA652" s="31">
        <f t="shared" si="173"/>
        <v>0</v>
      </c>
      <c r="BB652" s="31">
        <f t="shared" si="174"/>
        <v>0</v>
      </c>
      <c r="BC652" s="31">
        <f t="shared" si="175"/>
        <v>1</v>
      </c>
      <c r="BM652" s="2" t="s">
        <v>35</v>
      </c>
      <c r="BN652" s="2" t="s">
        <v>35</v>
      </c>
    </row>
    <row r="653" spans="1:66" x14ac:dyDescent="0.25">
      <c r="A653" s="50">
        <v>642</v>
      </c>
      <c r="B653" s="50">
        <v>540</v>
      </c>
      <c r="C653" s="50" t="str">
        <f t="shared" ref="C653:C716" si="178">CONCATENATE(G653,"_",H653,"_",I653)</f>
        <v>1322_3_6944</v>
      </c>
      <c r="D653" s="50">
        <v>1</v>
      </c>
      <c r="E653" s="51">
        <f t="shared" si="166"/>
        <v>13220003</v>
      </c>
      <c r="F653" s="76" t="str">
        <f t="shared" si="177"/>
        <v>1322_3</v>
      </c>
      <c r="G653" s="80">
        <v>1322</v>
      </c>
      <c r="H653" s="52">
        <v>3</v>
      </c>
      <c r="I653" s="52">
        <v>6944</v>
      </c>
      <c r="J653" s="53" t="str">
        <f t="shared" si="167"/>
        <v>ok</v>
      </c>
      <c r="K653" s="54" t="str">
        <f t="shared" si="176"/>
        <v>1322_3</v>
      </c>
      <c r="L653" s="54">
        <v>1322</v>
      </c>
      <c r="M653" s="54">
        <v>3</v>
      </c>
      <c r="N653" s="54">
        <v>6119</v>
      </c>
      <c r="O653" s="55">
        <v>924</v>
      </c>
      <c r="P653" s="55">
        <v>79</v>
      </c>
      <c r="Q653" s="55">
        <v>484</v>
      </c>
      <c r="R653" s="55">
        <v>41</v>
      </c>
      <c r="S653" s="52">
        <v>0</v>
      </c>
      <c r="T653" s="56">
        <v>507</v>
      </c>
      <c r="U653" s="56">
        <v>38</v>
      </c>
      <c r="V653" s="56">
        <v>542</v>
      </c>
      <c r="W653" s="56">
        <v>924</v>
      </c>
      <c r="X653" s="57">
        <v>0.79</v>
      </c>
      <c r="Y653" s="109"/>
      <c r="Z653" s="109"/>
      <c r="AA653" s="109"/>
      <c r="AB653" s="109"/>
      <c r="AC653" s="56">
        <v>218</v>
      </c>
      <c r="AD653" s="61" t="s">
        <v>34</v>
      </c>
      <c r="AE653" s="52" t="s">
        <v>35</v>
      </c>
      <c r="AF653" s="52" t="s">
        <v>35</v>
      </c>
      <c r="AG653" s="52"/>
      <c r="AH653" s="106"/>
      <c r="AI653" s="59"/>
      <c r="AJ653" s="68" t="s">
        <v>9</v>
      </c>
      <c r="AK653" t="s">
        <v>10</v>
      </c>
      <c r="AL653" s="30" t="s">
        <v>10</v>
      </c>
      <c r="AM653" s="39"/>
      <c r="AN653" s="115" t="s">
        <v>10</v>
      </c>
      <c r="AO653" s="30"/>
      <c r="AQ653" s="5"/>
      <c r="AS653" s="37"/>
      <c r="AT653" s="30" t="s">
        <v>10</v>
      </c>
      <c r="AV653" t="str">
        <f t="shared" si="168"/>
        <v>punainen</v>
      </c>
      <c r="AW653" t="str">
        <f t="shared" si="169"/>
        <v>musta</v>
      </c>
      <c r="AX653" t="str">
        <f t="shared" si="170"/>
        <v>musta</v>
      </c>
      <c r="AY653" s="31">
        <f t="shared" si="171"/>
        <v>12</v>
      </c>
      <c r="AZ653" s="31">
        <f t="shared" si="172"/>
        <v>10</v>
      </c>
      <c r="BA653" s="31">
        <f t="shared" si="173"/>
        <v>0</v>
      </c>
      <c r="BB653" s="31">
        <f t="shared" si="174"/>
        <v>1</v>
      </c>
      <c r="BC653" s="31">
        <f t="shared" si="175"/>
        <v>1</v>
      </c>
      <c r="BM653" s="2" t="s">
        <v>35</v>
      </c>
      <c r="BN653" s="2" t="s">
        <v>35</v>
      </c>
    </row>
    <row r="654" spans="1:66" x14ac:dyDescent="0.25">
      <c r="A654" s="50">
        <v>643</v>
      </c>
      <c r="B654" s="50">
        <v>541</v>
      </c>
      <c r="C654" s="50" t="str">
        <f t="shared" si="178"/>
        <v>1323_1_1240</v>
      </c>
      <c r="D654" s="50">
        <v>1</v>
      </c>
      <c r="E654" s="51">
        <f t="shared" si="166"/>
        <v>13230001</v>
      </c>
      <c r="F654" s="76" t="str">
        <f t="shared" si="177"/>
        <v>1323_1</v>
      </c>
      <c r="G654" s="80">
        <v>1323</v>
      </c>
      <c r="H654" s="52">
        <v>1</v>
      </c>
      <c r="I654" s="52">
        <v>1240</v>
      </c>
      <c r="J654" s="53" t="str">
        <f t="shared" si="167"/>
        <v>ok</v>
      </c>
      <c r="K654" s="54" t="str">
        <f t="shared" si="176"/>
        <v>1323_1</v>
      </c>
      <c r="L654" s="54">
        <v>1323</v>
      </c>
      <c r="M654" s="54">
        <v>1</v>
      </c>
      <c r="N654" s="54">
        <v>1778</v>
      </c>
      <c r="O654" s="55">
        <v>127</v>
      </c>
      <c r="P654" s="55">
        <v>49</v>
      </c>
      <c r="Q654" s="55">
        <v>30</v>
      </c>
      <c r="R654" s="55">
        <v>9</v>
      </c>
      <c r="S654" s="52">
        <v>0</v>
      </c>
      <c r="T654" s="56">
        <v>139</v>
      </c>
      <c r="U654" s="56">
        <v>4</v>
      </c>
      <c r="V654" s="56">
        <v>135</v>
      </c>
      <c r="W654" s="56">
        <v>127</v>
      </c>
      <c r="X654" s="57">
        <v>0.49</v>
      </c>
      <c r="Y654" s="109"/>
      <c r="Z654" s="109"/>
      <c r="AA654" s="109"/>
      <c r="AB654" s="109"/>
      <c r="AC654" s="56">
        <v>18</v>
      </c>
      <c r="AD654" s="52" t="s">
        <v>35</v>
      </c>
      <c r="AE654" s="52" t="s">
        <v>35</v>
      </c>
      <c r="AF654" s="52" t="s">
        <v>35</v>
      </c>
      <c r="AG654" s="52"/>
      <c r="AH654" s="106"/>
      <c r="AI654" s="59"/>
      <c r="AJ654" s="68" t="s">
        <v>10</v>
      </c>
      <c r="AK654" t="s">
        <v>10</v>
      </c>
      <c r="AL654" s="30" t="s">
        <v>10</v>
      </c>
      <c r="AM654" s="39"/>
      <c r="AN654" s="115" t="s">
        <v>10</v>
      </c>
      <c r="AO654" s="30"/>
      <c r="AQ654" s="5"/>
      <c r="AS654" s="37"/>
      <c r="AT654" s="30" t="s">
        <v>10</v>
      </c>
      <c r="AV654" t="str">
        <f t="shared" si="168"/>
        <v>musta</v>
      </c>
      <c r="AW654" t="str">
        <f t="shared" si="169"/>
        <v>musta</v>
      </c>
      <c r="AX654" t="str">
        <f t="shared" si="170"/>
        <v>musta</v>
      </c>
      <c r="AY654" s="31">
        <f t="shared" si="171"/>
        <v>1</v>
      </c>
      <c r="AZ654" s="31">
        <f t="shared" si="172"/>
        <v>1</v>
      </c>
      <c r="BA654" s="31">
        <f t="shared" si="173"/>
        <v>0</v>
      </c>
      <c r="BB654" s="31">
        <f t="shared" si="174"/>
        <v>0</v>
      </c>
      <c r="BC654" s="31">
        <f t="shared" si="175"/>
        <v>0</v>
      </c>
      <c r="BM654" s="2" t="s">
        <v>35</v>
      </c>
      <c r="BN654" s="2" t="s">
        <v>35</v>
      </c>
    </row>
    <row r="655" spans="1:66" x14ac:dyDescent="0.25">
      <c r="A655" s="50">
        <v>644</v>
      </c>
      <c r="B655" s="50">
        <v>542</v>
      </c>
      <c r="C655" s="50" t="str">
        <f t="shared" si="178"/>
        <v>1324_1_4240</v>
      </c>
      <c r="D655" s="50">
        <v>1</v>
      </c>
      <c r="E655" s="51">
        <f t="shared" si="166"/>
        <v>13240001</v>
      </c>
      <c r="F655" s="76" t="str">
        <f t="shared" si="177"/>
        <v>1324_1</v>
      </c>
      <c r="G655" s="80">
        <v>1324</v>
      </c>
      <c r="H655" s="52">
        <v>1</v>
      </c>
      <c r="I655" s="52">
        <v>4240</v>
      </c>
      <c r="J655" s="53" t="str">
        <f t="shared" si="167"/>
        <v>ok</v>
      </c>
      <c r="K655" s="54" t="str">
        <f t="shared" si="176"/>
        <v>1324_1</v>
      </c>
      <c r="L655" s="54">
        <v>1324</v>
      </c>
      <c r="M655" s="54">
        <v>1</v>
      </c>
      <c r="N655" s="54">
        <v>7815</v>
      </c>
      <c r="O655" s="55">
        <v>1776</v>
      </c>
      <c r="P655" s="55">
        <v>46</v>
      </c>
      <c r="Q655" s="55">
        <v>155</v>
      </c>
      <c r="R655" s="55">
        <v>4</v>
      </c>
      <c r="S655" s="52">
        <v>0</v>
      </c>
      <c r="T655" s="56">
        <v>4467</v>
      </c>
      <c r="U655" s="56">
        <v>288</v>
      </c>
      <c r="V655" s="56">
        <v>5023</v>
      </c>
      <c r="W655" s="56">
        <v>1776</v>
      </c>
      <c r="X655" s="57">
        <v>0.46</v>
      </c>
      <c r="Y655" s="109"/>
      <c r="Z655" s="109"/>
      <c r="AA655" s="109"/>
      <c r="AB655" s="109"/>
      <c r="AC655" s="56">
        <v>1305</v>
      </c>
      <c r="AD655" s="61" t="s">
        <v>34</v>
      </c>
      <c r="AE655" s="52" t="s">
        <v>35</v>
      </c>
      <c r="AF655" s="52" t="s">
        <v>35</v>
      </c>
      <c r="AG655" s="52" t="s">
        <v>36</v>
      </c>
      <c r="AH655" s="106"/>
      <c r="AI655" s="59"/>
      <c r="AJ655" s="68" t="s">
        <v>10</v>
      </c>
      <c r="AK655" t="s">
        <v>10</v>
      </c>
      <c r="AL655" s="30" t="s">
        <v>10</v>
      </c>
      <c r="AM655" s="39"/>
      <c r="AN655" s="115" t="s">
        <v>10</v>
      </c>
      <c r="AO655" s="30"/>
      <c r="AQ655" s="5"/>
      <c r="AS655" s="37"/>
      <c r="AT655" s="30" t="s">
        <v>10</v>
      </c>
      <c r="AV655" t="str">
        <f t="shared" si="168"/>
        <v>musta</v>
      </c>
      <c r="AW655" t="str">
        <f t="shared" si="169"/>
        <v>punainen</v>
      </c>
      <c r="AX655" t="str">
        <f t="shared" si="170"/>
        <v>musta</v>
      </c>
      <c r="AY655" s="31">
        <f t="shared" si="171"/>
        <v>13</v>
      </c>
      <c r="AZ655" s="31">
        <f t="shared" si="172"/>
        <v>1</v>
      </c>
      <c r="BA655" s="31">
        <f t="shared" si="173"/>
        <v>1</v>
      </c>
      <c r="BB655" s="31">
        <f t="shared" si="174"/>
        <v>10</v>
      </c>
      <c r="BC655" s="31">
        <f t="shared" si="175"/>
        <v>1</v>
      </c>
      <c r="BM655" s="2" t="s">
        <v>35</v>
      </c>
      <c r="BN655" s="2" t="s">
        <v>35</v>
      </c>
    </row>
    <row r="656" spans="1:66" x14ac:dyDescent="0.25">
      <c r="A656" s="50">
        <v>645</v>
      </c>
      <c r="B656" s="50">
        <v>543</v>
      </c>
      <c r="C656" s="50" t="str">
        <f t="shared" si="178"/>
        <v>1324_2_3699</v>
      </c>
      <c r="D656" s="50">
        <v>1</v>
      </c>
      <c r="E656" s="51">
        <f t="shared" si="166"/>
        <v>13240002</v>
      </c>
      <c r="F656" s="76" t="str">
        <f t="shared" si="177"/>
        <v>1324_2</v>
      </c>
      <c r="G656" s="80">
        <v>1324</v>
      </c>
      <c r="H656" s="52">
        <v>2</v>
      </c>
      <c r="I656" s="52">
        <v>3699</v>
      </c>
      <c r="J656" s="53" t="str">
        <f t="shared" si="167"/>
        <v>huom!</v>
      </c>
      <c r="K656" s="54"/>
      <c r="L656" s="54"/>
      <c r="M656" s="54"/>
      <c r="N656" s="54"/>
      <c r="O656" s="55">
        <v>1776</v>
      </c>
      <c r="P656" s="55">
        <v>46</v>
      </c>
      <c r="Q656" s="55">
        <v>155</v>
      </c>
      <c r="R656" s="55">
        <v>4</v>
      </c>
      <c r="S656" s="52">
        <v>0</v>
      </c>
      <c r="T656" s="56">
        <v>2578</v>
      </c>
      <c r="U656" s="56">
        <v>126</v>
      </c>
      <c r="V656" s="56">
        <v>2819</v>
      </c>
      <c r="W656" s="56">
        <v>1776</v>
      </c>
      <c r="X656" s="57">
        <v>0.46</v>
      </c>
      <c r="Y656" s="109"/>
      <c r="Z656" s="109"/>
      <c r="AA656" s="109"/>
      <c r="AB656" s="109"/>
      <c r="AC656" s="56">
        <v>1688</v>
      </c>
      <c r="AD656" s="61" t="s">
        <v>34</v>
      </c>
      <c r="AE656" s="52" t="s">
        <v>35</v>
      </c>
      <c r="AF656" s="52" t="s">
        <v>35</v>
      </c>
      <c r="AG656" s="52" t="s">
        <v>36</v>
      </c>
      <c r="AH656" s="106"/>
      <c r="AI656" s="59"/>
      <c r="AJ656" s="68" t="s">
        <v>10</v>
      </c>
      <c r="AK656" t="s">
        <v>10</v>
      </c>
      <c r="AL656" s="30" t="s">
        <v>10</v>
      </c>
      <c r="AM656" s="39"/>
      <c r="AN656" s="115" t="s">
        <v>10</v>
      </c>
      <c r="AO656" s="30"/>
      <c r="AQ656" s="5"/>
      <c r="AS656" s="37"/>
      <c r="AT656" s="30" t="s">
        <v>10</v>
      </c>
      <c r="AV656" t="str">
        <f t="shared" si="168"/>
        <v>musta</v>
      </c>
      <c r="AW656" t="str">
        <f t="shared" si="169"/>
        <v>punainen</v>
      </c>
      <c r="AX656" t="str">
        <f t="shared" si="170"/>
        <v>musta</v>
      </c>
      <c r="AY656" s="31">
        <f t="shared" si="171"/>
        <v>13</v>
      </c>
      <c r="AZ656" s="31">
        <f t="shared" si="172"/>
        <v>1</v>
      </c>
      <c r="BA656" s="31">
        <f t="shared" si="173"/>
        <v>1</v>
      </c>
      <c r="BB656" s="31">
        <f t="shared" si="174"/>
        <v>10</v>
      </c>
      <c r="BC656" s="31">
        <f t="shared" si="175"/>
        <v>1</v>
      </c>
      <c r="BM656" s="2" t="s">
        <v>35</v>
      </c>
      <c r="BN656" s="2" t="s">
        <v>35</v>
      </c>
    </row>
    <row r="657" spans="1:66" x14ac:dyDescent="0.25">
      <c r="A657" s="50">
        <v>646</v>
      </c>
      <c r="B657" s="50">
        <v>544</v>
      </c>
      <c r="C657" s="50" t="str">
        <f t="shared" si="178"/>
        <v>1331_1_4622</v>
      </c>
      <c r="D657" s="50">
        <v>1</v>
      </c>
      <c r="E657" s="51">
        <f t="shared" si="166"/>
        <v>13310001</v>
      </c>
      <c r="F657" s="76" t="str">
        <f t="shared" si="177"/>
        <v>1331_1</v>
      </c>
      <c r="G657" s="80">
        <v>1331</v>
      </c>
      <c r="H657" s="52">
        <v>1</v>
      </c>
      <c r="I657" s="52">
        <v>4622</v>
      </c>
      <c r="J657" s="53" t="str">
        <f t="shared" si="167"/>
        <v>ok</v>
      </c>
      <c r="K657" s="54" t="str">
        <f>CONCATENATE(L657,"_",M657)</f>
        <v>1331_1</v>
      </c>
      <c r="L657" s="54">
        <v>1331</v>
      </c>
      <c r="M657" s="54">
        <v>1</v>
      </c>
      <c r="N657" s="54">
        <v>8607</v>
      </c>
      <c r="O657" s="55">
        <v>134</v>
      </c>
      <c r="P657" s="55">
        <v>45</v>
      </c>
      <c r="Q657" s="55">
        <v>60</v>
      </c>
      <c r="R657" s="55">
        <v>22</v>
      </c>
      <c r="S657" s="52">
        <v>0</v>
      </c>
      <c r="T657" s="56">
        <v>469</v>
      </c>
      <c r="U657" s="56">
        <v>37</v>
      </c>
      <c r="V657" s="56">
        <v>483</v>
      </c>
      <c r="W657" s="56">
        <v>134</v>
      </c>
      <c r="X657" s="57">
        <v>0.45</v>
      </c>
      <c r="Y657" s="109"/>
      <c r="Z657" s="109"/>
      <c r="AA657" s="109"/>
      <c r="AB657" s="109"/>
      <c r="AC657" s="56">
        <v>41</v>
      </c>
      <c r="AD657" s="52" t="s">
        <v>35</v>
      </c>
      <c r="AE657" s="52" t="s">
        <v>35</v>
      </c>
      <c r="AF657" s="52" t="s">
        <v>35</v>
      </c>
      <c r="AG657" s="52"/>
      <c r="AH657" s="106"/>
      <c r="AI657" s="59"/>
      <c r="AJ657" s="68" t="s">
        <v>10</v>
      </c>
      <c r="AK657" t="s">
        <v>10</v>
      </c>
      <c r="AL657" s="30" t="s">
        <v>10</v>
      </c>
      <c r="AM657" s="39"/>
      <c r="AN657" s="115" t="s">
        <v>10</v>
      </c>
      <c r="AO657" s="30"/>
      <c r="AQ657" s="5"/>
      <c r="AS657" s="37"/>
      <c r="AT657" s="30" t="s">
        <v>10</v>
      </c>
      <c r="AV657" t="str">
        <f t="shared" si="168"/>
        <v>musta</v>
      </c>
      <c r="AW657" t="str">
        <f t="shared" si="169"/>
        <v>musta</v>
      </c>
      <c r="AX657" t="str">
        <f t="shared" si="170"/>
        <v>musta</v>
      </c>
      <c r="AY657" s="31">
        <f t="shared" si="171"/>
        <v>1</v>
      </c>
      <c r="AZ657" s="31">
        <f t="shared" si="172"/>
        <v>1</v>
      </c>
      <c r="BA657" s="31">
        <f t="shared" si="173"/>
        <v>0</v>
      </c>
      <c r="BB657" s="31">
        <f t="shared" si="174"/>
        <v>0</v>
      </c>
      <c r="BC657" s="31">
        <f t="shared" si="175"/>
        <v>0</v>
      </c>
      <c r="BM657" s="2" t="s">
        <v>35</v>
      </c>
      <c r="BN657" s="2" t="s">
        <v>35</v>
      </c>
    </row>
    <row r="658" spans="1:66" x14ac:dyDescent="0.25">
      <c r="A658" s="50">
        <v>647</v>
      </c>
      <c r="B658" s="50">
        <v>545</v>
      </c>
      <c r="C658" s="50" t="str">
        <f t="shared" si="178"/>
        <v>1331_2_4145</v>
      </c>
      <c r="D658" s="50">
        <v>1</v>
      </c>
      <c r="E658" s="51">
        <f t="shared" si="166"/>
        <v>13310002</v>
      </c>
      <c r="F658" s="76" t="str">
        <f t="shared" si="177"/>
        <v>1331_2</v>
      </c>
      <c r="G658" s="80">
        <v>1331</v>
      </c>
      <c r="H658" s="52">
        <v>2</v>
      </c>
      <c r="I658" s="52">
        <v>4145</v>
      </c>
      <c r="J658" s="53" t="str">
        <f t="shared" si="167"/>
        <v>huom!</v>
      </c>
      <c r="K658" s="54"/>
      <c r="L658" s="54"/>
      <c r="M658" s="54"/>
      <c r="N658" s="54"/>
      <c r="O658" s="55">
        <v>134</v>
      </c>
      <c r="P658" s="55">
        <v>45</v>
      </c>
      <c r="Q658" s="55">
        <v>60</v>
      </c>
      <c r="R658" s="55">
        <v>22</v>
      </c>
      <c r="S658" s="52">
        <v>0</v>
      </c>
      <c r="T658" s="56">
        <v>311</v>
      </c>
      <c r="U658" s="56">
        <v>26</v>
      </c>
      <c r="V658" s="56">
        <v>311</v>
      </c>
      <c r="W658" s="56">
        <v>134</v>
      </c>
      <c r="X658" s="57">
        <v>0.45</v>
      </c>
      <c r="Y658" s="109"/>
      <c r="Z658" s="109"/>
      <c r="AA658" s="109"/>
      <c r="AB658" s="109"/>
      <c r="AC658" s="56">
        <v>34</v>
      </c>
      <c r="AD658" s="52" t="s">
        <v>35</v>
      </c>
      <c r="AE658" s="52" t="s">
        <v>35</v>
      </c>
      <c r="AF658" s="52" t="s">
        <v>35</v>
      </c>
      <c r="AG658" s="52"/>
      <c r="AH658" s="106"/>
      <c r="AI658" s="59"/>
      <c r="AJ658" s="68" t="s">
        <v>10</v>
      </c>
      <c r="AK658" t="s">
        <v>10</v>
      </c>
      <c r="AL658" s="30" t="s">
        <v>10</v>
      </c>
      <c r="AM658" s="39"/>
      <c r="AN658" s="115" t="s">
        <v>10</v>
      </c>
      <c r="AO658" s="30"/>
      <c r="AQ658" s="5"/>
      <c r="AS658" s="37"/>
      <c r="AT658" s="30" t="s">
        <v>10</v>
      </c>
      <c r="AV658" t="str">
        <f t="shared" si="168"/>
        <v>musta</v>
      </c>
      <c r="AW658" t="str">
        <f t="shared" si="169"/>
        <v>musta</v>
      </c>
      <c r="AX658" t="str">
        <f t="shared" si="170"/>
        <v>musta</v>
      </c>
      <c r="AY658" s="31">
        <f t="shared" si="171"/>
        <v>1</v>
      </c>
      <c r="AZ658" s="31">
        <f t="shared" si="172"/>
        <v>1</v>
      </c>
      <c r="BA658" s="31">
        <f t="shared" si="173"/>
        <v>0</v>
      </c>
      <c r="BB658" s="31">
        <f t="shared" si="174"/>
        <v>0</v>
      </c>
      <c r="BC658" s="31">
        <f t="shared" si="175"/>
        <v>0</v>
      </c>
      <c r="BM658" s="2" t="s">
        <v>35</v>
      </c>
      <c r="BN658" s="2" t="s">
        <v>35</v>
      </c>
    </row>
    <row r="659" spans="1:66" x14ac:dyDescent="0.25">
      <c r="A659" s="50">
        <v>648</v>
      </c>
      <c r="B659" s="50">
        <v>546</v>
      </c>
      <c r="C659" s="50" t="str">
        <f t="shared" si="178"/>
        <v>1332_1_6234</v>
      </c>
      <c r="D659" s="50">
        <v>1</v>
      </c>
      <c r="E659" s="51">
        <f t="shared" si="166"/>
        <v>13320001</v>
      </c>
      <c r="F659" s="76" t="str">
        <f t="shared" si="177"/>
        <v>1332_1</v>
      </c>
      <c r="G659" s="80">
        <v>1332</v>
      </c>
      <c r="H659" s="52">
        <v>1</v>
      </c>
      <c r="I659" s="52">
        <v>6234</v>
      </c>
      <c r="J659" s="53" t="str">
        <f t="shared" si="167"/>
        <v>ok</v>
      </c>
      <c r="K659" s="54" t="str">
        <f t="shared" ref="K659:K664" si="179">CONCATENATE(L659,"_",M659)</f>
        <v>1332_1</v>
      </c>
      <c r="L659" s="54">
        <v>1332</v>
      </c>
      <c r="M659" s="54">
        <v>1</v>
      </c>
      <c r="N659" s="54">
        <v>5810</v>
      </c>
      <c r="O659" s="55">
        <v>86</v>
      </c>
      <c r="P659" s="55">
        <v>70</v>
      </c>
      <c r="Q659" s="55">
        <v>25</v>
      </c>
      <c r="R659" s="55">
        <v>21</v>
      </c>
      <c r="S659" s="52">
        <v>0</v>
      </c>
      <c r="T659" s="56">
        <v>156</v>
      </c>
      <c r="U659" s="56">
        <v>11</v>
      </c>
      <c r="V659" s="56">
        <v>151</v>
      </c>
      <c r="W659" s="56">
        <v>86</v>
      </c>
      <c r="X659" s="57">
        <v>0.7</v>
      </c>
      <c r="Y659" s="109"/>
      <c r="Z659" s="109"/>
      <c r="AA659" s="109"/>
      <c r="AB659" s="109"/>
      <c r="AC659" s="56">
        <v>28</v>
      </c>
      <c r="AD659" s="52" t="s">
        <v>35</v>
      </c>
      <c r="AE659" s="52" t="s">
        <v>35</v>
      </c>
      <c r="AF659" s="52" t="s">
        <v>35</v>
      </c>
      <c r="AG659" s="52"/>
      <c r="AH659" s="106"/>
      <c r="AI659" s="59"/>
      <c r="AJ659" s="68" t="s">
        <v>10</v>
      </c>
      <c r="AK659" t="s">
        <v>10</v>
      </c>
      <c r="AL659" s="30" t="s">
        <v>10</v>
      </c>
      <c r="AM659" s="39"/>
      <c r="AN659" s="115" t="s">
        <v>10</v>
      </c>
      <c r="AO659" s="30"/>
      <c r="AQ659" s="5"/>
      <c r="AS659" s="37"/>
      <c r="AT659" s="30" t="s">
        <v>10</v>
      </c>
      <c r="AV659" t="str">
        <f t="shared" si="168"/>
        <v>musta</v>
      </c>
      <c r="AW659" t="str">
        <f t="shared" si="169"/>
        <v>musta</v>
      </c>
      <c r="AX659" t="str">
        <f t="shared" si="170"/>
        <v>musta</v>
      </c>
      <c r="AY659" s="31">
        <f t="shared" si="171"/>
        <v>10</v>
      </c>
      <c r="AZ659" s="31">
        <f t="shared" si="172"/>
        <v>10</v>
      </c>
      <c r="BA659" s="31">
        <f t="shared" si="173"/>
        <v>0</v>
      </c>
      <c r="BB659" s="31">
        <f t="shared" si="174"/>
        <v>0</v>
      </c>
      <c r="BC659" s="31">
        <f t="shared" si="175"/>
        <v>0</v>
      </c>
      <c r="BM659" s="2" t="s">
        <v>35</v>
      </c>
      <c r="BN659" s="2" t="s">
        <v>35</v>
      </c>
    </row>
    <row r="660" spans="1:66" x14ac:dyDescent="0.25">
      <c r="A660" s="50">
        <v>649</v>
      </c>
      <c r="B660" s="50">
        <v>547</v>
      </c>
      <c r="C660" s="50" t="str">
        <f t="shared" si="178"/>
        <v>1361_1_448</v>
      </c>
      <c r="D660" s="50">
        <v>1</v>
      </c>
      <c r="E660" s="51">
        <f t="shared" si="166"/>
        <v>13610001</v>
      </c>
      <c r="F660" s="76" t="str">
        <f t="shared" si="177"/>
        <v>1361_1</v>
      </c>
      <c r="G660" s="81">
        <v>1361</v>
      </c>
      <c r="H660" s="52">
        <v>1</v>
      </c>
      <c r="I660" s="52">
        <v>448</v>
      </c>
      <c r="J660" s="53" t="str">
        <f t="shared" si="167"/>
        <v>ok</v>
      </c>
      <c r="K660" s="54" t="str">
        <f t="shared" si="179"/>
        <v>1361_1</v>
      </c>
      <c r="L660" s="54">
        <v>1361</v>
      </c>
      <c r="M660" s="54">
        <v>1</v>
      </c>
      <c r="N660" s="54">
        <v>3384</v>
      </c>
      <c r="O660" s="55">
        <v>1173</v>
      </c>
      <c r="P660" s="55">
        <v>50</v>
      </c>
      <c r="Q660" s="55">
        <v>552</v>
      </c>
      <c r="R660" s="55">
        <v>20</v>
      </c>
      <c r="S660" s="52">
        <v>0</v>
      </c>
      <c r="T660" s="56">
        <v>11751</v>
      </c>
      <c r="U660" s="56">
        <v>689</v>
      </c>
      <c r="V660" s="56">
        <v>13008</v>
      </c>
      <c r="W660" s="56">
        <v>1173</v>
      </c>
      <c r="X660" s="57">
        <v>0.5</v>
      </c>
      <c r="Y660" s="109"/>
      <c r="Z660" s="109"/>
      <c r="AA660" s="109"/>
      <c r="AB660" s="109"/>
      <c r="AC660" s="56">
        <v>1789</v>
      </c>
      <c r="AD660" s="58" t="s">
        <v>34</v>
      </c>
      <c r="AE660" s="58" t="s">
        <v>34</v>
      </c>
      <c r="AF660" s="52" t="s">
        <v>36</v>
      </c>
      <c r="AG660" s="52" t="s">
        <v>36</v>
      </c>
      <c r="AH660" s="106"/>
      <c r="AI660" s="59"/>
      <c r="AJ660" s="68" t="s">
        <v>10</v>
      </c>
      <c r="AK660" t="s">
        <v>10</v>
      </c>
      <c r="AL660" s="30" t="s">
        <v>10</v>
      </c>
      <c r="AM660" s="39"/>
      <c r="AN660" s="115" t="s">
        <v>10</v>
      </c>
      <c r="AO660" s="30"/>
      <c r="AQ660" s="5"/>
      <c r="AS660" s="37"/>
      <c r="AT660" s="30" t="s">
        <v>10</v>
      </c>
      <c r="AV660" t="str">
        <f t="shared" si="168"/>
        <v>musta</v>
      </c>
      <c r="AW660" t="str">
        <f t="shared" si="169"/>
        <v>punainen</v>
      </c>
      <c r="AX660" t="str">
        <f t="shared" si="170"/>
        <v>punainen</v>
      </c>
      <c r="AY660" s="31">
        <f t="shared" si="171"/>
        <v>22</v>
      </c>
      <c r="AZ660" s="31">
        <f t="shared" si="172"/>
        <v>1</v>
      </c>
      <c r="BA660" s="31">
        <f t="shared" si="173"/>
        <v>1</v>
      </c>
      <c r="BB660" s="31">
        <f t="shared" si="174"/>
        <v>10</v>
      </c>
      <c r="BC660" s="31">
        <f t="shared" si="175"/>
        <v>10</v>
      </c>
      <c r="BM660" s="29" t="s">
        <v>34</v>
      </c>
      <c r="BN660" s="29" t="s">
        <v>34</v>
      </c>
    </row>
    <row r="661" spans="1:66" x14ac:dyDescent="0.25">
      <c r="A661" s="50">
        <v>650</v>
      </c>
      <c r="B661" s="50">
        <v>548</v>
      </c>
      <c r="C661" s="50" t="str">
        <f t="shared" si="178"/>
        <v>1361_2_8508</v>
      </c>
      <c r="D661" s="50">
        <v>1</v>
      </c>
      <c r="E661" s="51">
        <f t="shared" si="166"/>
        <v>13610002</v>
      </c>
      <c r="F661" s="76" t="str">
        <f t="shared" si="177"/>
        <v>1361_2</v>
      </c>
      <c r="G661" s="80">
        <v>1361</v>
      </c>
      <c r="H661" s="52">
        <v>2</v>
      </c>
      <c r="I661" s="52">
        <v>8508</v>
      </c>
      <c r="J661" s="53" t="str">
        <f t="shared" si="167"/>
        <v>ok</v>
      </c>
      <c r="K661" s="54" t="str">
        <f t="shared" si="179"/>
        <v>1361_2</v>
      </c>
      <c r="L661" s="54">
        <v>1361</v>
      </c>
      <c r="M661" s="54">
        <v>2</v>
      </c>
      <c r="N661" s="54">
        <v>8209</v>
      </c>
      <c r="O661" s="55">
        <v>933</v>
      </c>
      <c r="P661" s="55">
        <v>66</v>
      </c>
      <c r="Q661" s="55">
        <v>199</v>
      </c>
      <c r="R661" s="55">
        <v>14</v>
      </c>
      <c r="S661" s="52">
        <v>0</v>
      </c>
      <c r="T661" s="56">
        <v>1676</v>
      </c>
      <c r="U661" s="56">
        <v>96</v>
      </c>
      <c r="V661" s="56">
        <v>1662</v>
      </c>
      <c r="W661" s="56">
        <v>933</v>
      </c>
      <c r="X661" s="57">
        <v>0.66</v>
      </c>
      <c r="Y661" s="109"/>
      <c r="Z661" s="109"/>
      <c r="AA661" s="109"/>
      <c r="AB661" s="109"/>
      <c r="AC661" s="56">
        <v>325</v>
      </c>
      <c r="AD661" s="61" t="s">
        <v>34</v>
      </c>
      <c r="AE661" s="52" t="s">
        <v>35</v>
      </c>
      <c r="AF661" s="52" t="s">
        <v>35</v>
      </c>
      <c r="AG661" s="52"/>
      <c r="AH661" s="106"/>
      <c r="AI661" s="59"/>
      <c r="AJ661" s="68" t="s">
        <v>9</v>
      </c>
      <c r="AK661" t="s">
        <v>10</v>
      </c>
      <c r="AL661" s="30" t="s">
        <v>10</v>
      </c>
      <c r="AM661" s="39"/>
      <c r="AN661" s="115" t="s">
        <v>10</v>
      </c>
      <c r="AO661" s="30"/>
      <c r="AQ661" s="5"/>
      <c r="AS661" s="37"/>
      <c r="AT661" s="30" t="s">
        <v>10</v>
      </c>
      <c r="AV661" t="str">
        <f t="shared" si="168"/>
        <v>punainen</v>
      </c>
      <c r="AW661" t="str">
        <f t="shared" si="169"/>
        <v>musta</v>
      </c>
      <c r="AX661" t="str">
        <f t="shared" si="170"/>
        <v>musta</v>
      </c>
      <c r="AY661" s="31">
        <f t="shared" si="171"/>
        <v>12</v>
      </c>
      <c r="AZ661" s="31">
        <f t="shared" si="172"/>
        <v>10</v>
      </c>
      <c r="BA661" s="31">
        <f t="shared" si="173"/>
        <v>0</v>
      </c>
      <c r="BB661" s="31">
        <f t="shared" si="174"/>
        <v>1</v>
      </c>
      <c r="BC661" s="31">
        <f t="shared" si="175"/>
        <v>1</v>
      </c>
      <c r="BM661" s="32" t="s">
        <v>34</v>
      </c>
      <c r="BN661" s="2" t="s">
        <v>35</v>
      </c>
    </row>
    <row r="662" spans="1:66" x14ac:dyDescent="0.25">
      <c r="A662" s="50">
        <v>651</v>
      </c>
      <c r="B662" s="50">
        <v>549</v>
      </c>
      <c r="C662" s="50" t="str">
        <f t="shared" si="178"/>
        <v>1361_3_4096</v>
      </c>
      <c r="D662" s="50">
        <v>1</v>
      </c>
      <c r="E662" s="51">
        <f t="shared" si="166"/>
        <v>13610003</v>
      </c>
      <c r="F662" s="76" t="str">
        <f t="shared" si="177"/>
        <v>1361_3</v>
      </c>
      <c r="G662" s="80">
        <v>1361</v>
      </c>
      <c r="H662" s="52">
        <v>3</v>
      </c>
      <c r="I662" s="52">
        <v>4096</v>
      </c>
      <c r="J662" s="53" t="str">
        <f t="shared" si="167"/>
        <v>ok</v>
      </c>
      <c r="K662" s="54" t="str">
        <f t="shared" si="179"/>
        <v>1361_3</v>
      </c>
      <c r="L662" s="54">
        <v>1361</v>
      </c>
      <c r="M662" s="54">
        <v>3</v>
      </c>
      <c r="N662" s="54">
        <v>3981</v>
      </c>
      <c r="O662" s="55">
        <v>2277</v>
      </c>
      <c r="P662" s="55">
        <v>90</v>
      </c>
      <c r="Q662" s="55">
        <v>1339</v>
      </c>
      <c r="R662" s="55">
        <v>53</v>
      </c>
      <c r="S662" s="52">
        <v>0</v>
      </c>
      <c r="T662" s="56">
        <v>1139</v>
      </c>
      <c r="U662" s="56">
        <v>66</v>
      </c>
      <c r="V662" s="56">
        <v>1277</v>
      </c>
      <c r="W662" s="56">
        <v>2277</v>
      </c>
      <c r="X662" s="57">
        <v>0.9</v>
      </c>
      <c r="Y662" s="109"/>
      <c r="Z662" s="109"/>
      <c r="AA662" s="109"/>
      <c r="AB662" s="109"/>
      <c r="AC662" s="56">
        <v>113</v>
      </c>
      <c r="AD662" s="52" t="s">
        <v>35</v>
      </c>
      <c r="AE662" s="52" t="s">
        <v>35</v>
      </c>
      <c r="AF662" s="52" t="s">
        <v>35</v>
      </c>
      <c r="AG662" s="52"/>
      <c r="AH662" s="106"/>
      <c r="AI662" s="59"/>
      <c r="AJ662" s="68" t="s">
        <v>9</v>
      </c>
      <c r="AK662" t="s">
        <v>10</v>
      </c>
      <c r="AL662" s="30" t="s">
        <v>10</v>
      </c>
      <c r="AM662" s="39"/>
      <c r="AN662" s="115" t="s">
        <v>10</v>
      </c>
      <c r="AO662" s="30"/>
      <c r="AQ662" s="5"/>
      <c r="AS662" s="37"/>
      <c r="AT662" s="30" t="s">
        <v>10</v>
      </c>
      <c r="AV662" t="str">
        <f t="shared" si="168"/>
        <v>punainen</v>
      </c>
      <c r="AW662" t="str">
        <f t="shared" si="169"/>
        <v>punainen</v>
      </c>
      <c r="AX662" t="str">
        <f t="shared" si="170"/>
        <v>punainen</v>
      </c>
      <c r="AY662" s="31">
        <f t="shared" si="171"/>
        <v>21</v>
      </c>
      <c r="AZ662" s="31">
        <f t="shared" si="172"/>
        <v>10</v>
      </c>
      <c r="BA662" s="31">
        <f t="shared" si="173"/>
        <v>10</v>
      </c>
      <c r="BB662" s="31">
        <f t="shared" si="174"/>
        <v>1</v>
      </c>
      <c r="BC662" s="31">
        <f t="shared" si="175"/>
        <v>0</v>
      </c>
      <c r="BM662" s="2" t="s">
        <v>35</v>
      </c>
      <c r="BN662" s="2" t="s">
        <v>35</v>
      </c>
    </row>
    <row r="663" spans="1:66" x14ac:dyDescent="0.25">
      <c r="A663" s="50">
        <v>652</v>
      </c>
      <c r="B663" s="50">
        <v>550</v>
      </c>
      <c r="C663" s="50" t="str">
        <f t="shared" si="178"/>
        <v>1361_4_2940</v>
      </c>
      <c r="D663" s="50">
        <v>1</v>
      </c>
      <c r="E663" s="51">
        <f t="shared" si="166"/>
        <v>13610004</v>
      </c>
      <c r="F663" s="76" t="str">
        <f t="shared" si="177"/>
        <v>1361_4</v>
      </c>
      <c r="G663" s="80">
        <v>1361</v>
      </c>
      <c r="H663" s="52">
        <v>4</v>
      </c>
      <c r="I663" s="52">
        <v>2940</v>
      </c>
      <c r="J663" s="53" t="str">
        <f t="shared" si="167"/>
        <v>ok</v>
      </c>
      <c r="K663" s="54" t="str">
        <f t="shared" si="179"/>
        <v>1361_4</v>
      </c>
      <c r="L663" s="54">
        <v>1361</v>
      </c>
      <c r="M663" s="54">
        <v>4</v>
      </c>
      <c r="N663" s="54">
        <v>3205</v>
      </c>
      <c r="O663" s="55">
        <v>739</v>
      </c>
      <c r="P663" s="55">
        <v>91</v>
      </c>
      <c r="Q663" s="55">
        <v>231</v>
      </c>
      <c r="R663" s="55">
        <v>28</v>
      </c>
      <c r="S663" s="52">
        <v>0</v>
      </c>
      <c r="T663" s="56">
        <v>726</v>
      </c>
      <c r="U663" s="56">
        <v>30</v>
      </c>
      <c r="V663" s="56">
        <v>790</v>
      </c>
      <c r="W663" s="56">
        <v>739</v>
      </c>
      <c r="X663" s="57">
        <v>0.91</v>
      </c>
      <c r="Y663" s="109"/>
      <c r="Z663" s="109"/>
      <c r="AA663" s="109"/>
      <c r="AB663" s="109"/>
      <c r="AC663" s="56">
        <v>90</v>
      </c>
      <c r="AD663" s="52" t="s">
        <v>35</v>
      </c>
      <c r="AE663" s="52" t="s">
        <v>35</v>
      </c>
      <c r="AF663" s="52" t="s">
        <v>35</v>
      </c>
      <c r="AG663" s="52"/>
      <c r="AH663" s="106"/>
      <c r="AI663" s="59"/>
      <c r="AJ663" s="68" t="s">
        <v>9</v>
      </c>
      <c r="AK663" t="s">
        <v>10</v>
      </c>
      <c r="AL663" s="30" t="s">
        <v>10</v>
      </c>
      <c r="AM663" s="39"/>
      <c r="AN663" s="115" t="s">
        <v>10</v>
      </c>
      <c r="AO663" s="30"/>
      <c r="AQ663" s="5"/>
      <c r="AS663" s="37"/>
      <c r="AT663" s="30" t="s">
        <v>10</v>
      </c>
      <c r="AV663" t="str">
        <f t="shared" si="168"/>
        <v>musta</v>
      </c>
      <c r="AW663" t="str">
        <f t="shared" si="169"/>
        <v>musta</v>
      </c>
      <c r="AX663" t="str">
        <f t="shared" si="170"/>
        <v>musta</v>
      </c>
      <c r="AY663" s="31">
        <f t="shared" si="171"/>
        <v>10</v>
      </c>
      <c r="AZ663" s="31">
        <f t="shared" si="172"/>
        <v>10</v>
      </c>
      <c r="BA663" s="31">
        <f t="shared" si="173"/>
        <v>0</v>
      </c>
      <c r="BB663" s="31">
        <f t="shared" si="174"/>
        <v>0</v>
      </c>
      <c r="BC663" s="31">
        <f t="shared" si="175"/>
        <v>0</v>
      </c>
      <c r="BM663" s="2" t="s">
        <v>35</v>
      </c>
      <c r="BN663" s="2" t="s">
        <v>35</v>
      </c>
    </row>
    <row r="664" spans="1:66" x14ac:dyDescent="0.25">
      <c r="A664" s="50">
        <v>653</v>
      </c>
      <c r="B664" s="50">
        <v>551</v>
      </c>
      <c r="C664" s="50" t="str">
        <f t="shared" si="178"/>
        <v>1361_5_5328</v>
      </c>
      <c r="D664" s="50">
        <v>1</v>
      </c>
      <c r="E664" s="51">
        <f t="shared" si="166"/>
        <v>13610005</v>
      </c>
      <c r="F664" s="76" t="str">
        <f t="shared" si="177"/>
        <v>1361_5</v>
      </c>
      <c r="G664" s="80">
        <v>1361</v>
      </c>
      <c r="H664" s="52">
        <v>5</v>
      </c>
      <c r="I664" s="52">
        <v>5328</v>
      </c>
      <c r="J664" s="53" t="str">
        <f t="shared" si="167"/>
        <v>ok</v>
      </c>
      <c r="K664" s="54" t="str">
        <f t="shared" si="179"/>
        <v>1361_5</v>
      </c>
      <c r="L664" s="54">
        <v>1361</v>
      </c>
      <c r="M664" s="54">
        <v>5</v>
      </c>
      <c r="N664" s="54">
        <v>4656</v>
      </c>
      <c r="O664" s="55">
        <v>536</v>
      </c>
      <c r="P664" s="55">
        <v>91</v>
      </c>
      <c r="Q664" s="55">
        <v>198</v>
      </c>
      <c r="R664" s="55">
        <v>35</v>
      </c>
      <c r="S664" s="52">
        <v>0</v>
      </c>
      <c r="T664" s="56">
        <v>639</v>
      </c>
      <c r="U664" s="56">
        <v>50</v>
      </c>
      <c r="V664" s="56">
        <v>702</v>
      </c>
      <c r="W664" s="56">
        <v>536</v>
      </c>
      <c r="X664" s="57">
        <v>0.91</v>
      </c>
      <c r="Y664" s="109"/>
      <c r="Z664" s="109"/>
      <c r="AA664" s="109"/>
      <c r="AB664" s="109"/>
      <c r="AC664" s="56">
        <v>54</v>
      </c>
      <c r="AD664" s="52" t="s">
        <v>35</v>
      </c>
      <c r="AE664" s="52" t="s">
        <v>35</v>
      </c>
      <c r="AF664" s="52" t="s">
        <v>35</v>
      </c>
      <c r="AG664" s="52"/>
      <c r="AH664" s="106"/>
      <c r="AI664" s="59"/>
      <c r="AJ664" s="68" t="s">
        <v>9</v>
      </c>
      <c r="AK664" t="s">
        <v>10</v>
      </c>
      <c r="AL664" s="30" t="s">
        <v>10</v>
      </c>
      <c r="AM664" s="39"/>
      <c r="AN664" s="115" t="s">
        <v>10</v>
      </c>
      <c r="AO664" s="30"/>
      <c r="AQ664" s="5"/>
      <c r="AS664" s="37"/>
      <c r="AT664" s="30" t="s">
        <v>10</v>
      </c>
      <c r="AV664" t="str">
        <f t="shared" si="168"/>
        <v>musta</v>
      </c>
      <c r="AW664" t="str">
        <f t="shared" si="169"/>
        <v>musta</v>
      </c>
      <c r="AX664" t="str">
        <f t="shared" si="170"/>
        <v>musta</v>
      </c>
      <c r="AY664" s="31">
        <f t="shared" si="171"/>
        <v>10</v>
      </c>
      <c r="AZ664" s="31">
        <f t="shared" si="172"/>
        <v>10</v>
      </c>
      <c r="BA664" s="31">
        <f t="shared" si="173"/>
        <v>0</v>
      </c>
      <c r="BB664" s="31">
        <f t="shared" si="174"/>
        <v>0</v>
      </c>
      <c r="BC664" s="31">
        <f t="shared" si="175"/>
        <v>0</v>
      </c>
      <c r="BM664" s="2" t="s">
        <v>35</v>
      </c>
      <c r="BN664" s="2" t="s">
        <v>35</v>
      </c>
    </row>
    <row r="665" spans="1:66" x14ac:dyDescent="0.25">
      <c r="A665" s="50">
        <v>654</v>
      </c>
      <c r="B665" s="50">
        <v>552</v>
      </c>
      <c r="C665" s="50" t="str">
        <f t="shared" si="178"/>
        <v>1371_1_1375</v>
      </c>
      <c r="D665" s="50">
        <v>1</v>
      </c>
      <c r="E665" s="51">
        <f t="shared" si="166"/>
        <v>13710001</v>
      </c>
      <c r="F665" s="76" t="str">
        <f t="shared" si="177"/>
        <v>1371_1</v>
      </c>
      <c r="G665" s="80">
        <v>1371</v>
      </c>
      <c r="H665" s="52">
        <v>1</v>
      </c>
      <c r="I665" s="52">
        <v>1375</v>
      </c>
      <c r="J665" s="53" t="str">
        <f t="shared" si="167"/>
        <v>huom!</v>
      </c>
      <c r="K665" s="54"/>
      <c r="L665" s="54"/>
      <c r="M665" s="54"/>
      <c r="N665" s="54"/>
      <c r="O665" s="55" t="s">
        <v>32</v>
      </c>
      <c r="P665" s="55" t="s">
        <v>32</v>
      </c>
      <c r="Q665" s="55" t="s">
        <v>32</v>
      </c>
      <c r="R665" s="55" t="s">
        <v>32</v>
      </c>
      <c r="S665" s="52">
        <v>0</v>
      </c>
      <c r="T665" s="56">
        <v>14148</v>
      </c>
      <c r="U665" s="56">
        <v>1062</v>
      </c>
      <c r="V665" s="56">
        <v>15982</v>
      </c>
      <c r="W665" s="56" t="s">
        <v>37</v>
      </c>
      <c r="X665" s="57" t="s">
        <v>37</v>
      </c>
      <c r="Y665" s="109"/>
      <c r="Z665" s="109"/>
      <c r="AA665" s="109"/>
      <c r="AB665" s="109"/>
      <c r="AC665" s="56">
        <v>3047</v>
      </c>
      <c r="AD665" s="52" t="s">
        <v>35</v>
      </c>
      <c r="AE665" s="52" t="s">
        <v>35</v>
      </c>
      <c r="AF665" s="52" t="s">
        <v>36</v>
      </c>
      <c r="AG665" s="52" t="s">
        <v>36</v>
      </c>
      <c r="AH665" s="106"/>
      <c r="AI665" s="59"/>
      <c r="AJ665" s="68" t="s">
        <v>10</v>
      </c>
      <c r="AK665" t="s">
        <v>10</v>
      </c>
      <c r="AL665" s="30" t="s">
        <v>10</v>
      </c>
      <c r="AM665" s="39"/>
      <c r="AN665" s="115" t="s">
        <v>10</v>
      </c>
      <c r="AO665" s="30"/>
      <c r="AQ665" s="5"/>
      <c r="AS665" s="37"/>
      <c r="AT665" s="30" t="s">
        <v>10</v>
      </c>
      <c r="AV665" t="str">
        <f t="shared" si="168"/>
        <v>ei mallia</v>
      </c>
      <c r="AW665" t="str">
        <f t="shared" si="169"/>
        <v>ei mallia</v>
      </c>
      <c r="AX665" t="str">
        <f t="shared" si="170"/>
        <v>ei mallia</v>
      </c>
      <c r="AY665" s="31">
        <f t="shared" si="171"/>
        <v>30</v>
      </c>
      <c r="AZ665" s="31">
        <f t="shared" si="172"/>
        <v>10</v>
      </c>
      <c r="BA665" s="31">
        <f t="shared" si="173"/>
        <v>10</v>
      </c>
      <c r="BB665" s="31">
        <f t="shared" si="174"/>
        <v>10</v>
      </c>
      <c r="BC665" s="31">
        <f t="shared" si="175"/>
        <v>0</v>
      </c>
      <c r="BM665" s="2" t="s">
        <v>35</v>
      </c>
      <c r="BN665" s="2" t="s">
        <v>35</v>
      </c>
    </row>
    <row r="666" spans="1:66" x14ac:dyDescent="0.25">
      <c r="A666" s="50">
        <v>655</v>
      </c>
      <c r="B666" s="50">
        <v>553</v>
      </c>
      <c r="C666" s="50" t="str">
        <f t="shared" si="178"/>
        <v>1375_1_2235</v>
      </c>
      <c r="D666" s="50">
        <v>1</v>
      </c>
      <c r="E666" s="51">
        <f t="shared" si="166"/>
        <v>13750001</v>
      </c>
      <c r="F666" s="76" t="str">
        <f t="shared" si="177"/>
        <v>1375_1</v>
      </c>
      <c r="G666" s="80">
        <v>1375</v>
      </c>
      <c r="H666" s="52">
        <v>1</v>
      </c>
      <c r="I666" s="52">
        <v>2235</v>
      </c>
      <c r="J666" s="53" t="str">
        <f t="shared" si="167"/>
        <v>ok</v>
      </c>
      <c r="K666" s="54" t="str">
        <f t="shared" ref="K666:K677" si="180">CONCATENATE(L666,"_",M666)</f>
        <v>1375_1</v>
      </c>
      <c r="L666" s="54">
        <v>1375</v>
      </c>
      <c r="M666" s="54">
        <v>1</v>
      </c>
      <c r="N666" s="54">
        <v>861</v>
      </c>
      <c r="O666" s="55">
        <v>1093</v>
      </c>
      <c r="P666" s="55">
        <v>20</v>
      </c>
      <c r="Q666" s="55">
        <v>35</v>
      </c>
      <c r="R666" s="55">
        <v>0</v>
      </c>
      <c r="S666" s="52">
        <v>0</v>
      </c>
      <c r="T666" s="56">
        <v>11624</v>
      </c>
      <c r="U666" s="56">
        <v>683</v>
      </c>
      <c r="V666" s="56">
        <v>12644</v>
      </c>
      <c r="W666" s="56">
        <v>1093</v>
      </c>
      <c r="X666" s="57">
        <v>0.2</v>
      </c>
      <c r="Y666" s="109"/>
      <c r="Z666" s="109"/>
      <c r="AA666" s="109"/>
      <c r="AB666" s="109"/>
      <c r="AC666" s="56">
        <v>2856</v>
      </c>
      <c r="AD666" s="52" t="s">
        <v>35</v>
      </c>
      <c r="AE666" s="52" t="s">
        <v>35</v>
      </c>
      <c r="AF666" s="52" t="s">
        <v>35</v>
      </c>
      <c r="AG666" s="52"/>
      <c r="AH666" s="106"/>
      <c r="AI666" s="59"/>
      <c r="AJ666" s="68" t="s">
        <v>10</v>
      </c>
      <c r="AK666" t="s">
        <v>10</v>
      </c>
      <c r="AL666" s="30" t="s">
        <v>10</v>
      </c>
      <c r="AM666" s="39"/>
      <c r="AN666" s="115" t="s">
        <v>10</v>
      </c>
      <c r="AO666" s="30"/>
      <c r="AQ666" s="5"/>
      <c r="AS666" s="37"/>
      <c r="AT666" s="30" t="s">
        <v>10</v>
      </c>
      <c r="AV666" t="str">
        <f t="shared" si="168"/>
        <v>musta</v>
      </c>
      <c r="AW666" t="str">
        <f t="shared" si="169"/>
        <v>musta</v>
      </c>
      <c r="AX666" t="str">
        <f t="shared" si="170"/>
        <v>musta</v>
      </c>
      <c r="AY666" s="31">
        <f t="shared" si="171"/>
        <v>11</v>
      </c>
      <c r="AZ666" s="31">
        <f t="shared" si="172"/>
        <v>0</v>
      </c>
      <c r="BA666" s="31">
        <f t="shared" si="173"/>
        <v>1</v>
      </c>
      <c r="BB666" s="31">
        <f t="shared" si="174"/>
        <v>10</v>
      </c>
      <c r="BC666" s="31">
        <f t="shared" si="175"/>
        <v>0</v>
      </c>
      <c r="BM666" s="2" t="s">
        <v>35</v>
      </c>
      <c r="BN666" s="2" t="s">
        <v>35</v>
      </c>
    </row>
    <row r="667" spans="1:66" x14ac:dyDescent="0.25">
      <c r="A667" s="50">
        <v>656</v>
      </c>
      <c r="B667" s="50">
        <v>554</v>
      </c>
      <c r="C667" s="50" t="str">
        <f t="shared" si="178"/>
        <v>1378_1_552</v>
      </c>
      <c r="D667" s="50">
        <v>1</v>
      </c>
      <c r="E667" s="51">
        <f t="shared" si="166"/>
        <v>13780001</v>
      </c>
      <c r="F667" s="76" t="str">
        <f t="shared" si="177"/>
        <v>1378_1</v>
      </c>
      <c r="G667" s="80">
        <v>1378</v>
      </c>
      <c r="H667" s="52">
        <v>1</v>
      </c>
      <c r="I667" s="52">
        <v>552</v>
      </c>
      <c r="J667" s="53" t="str">
        <f t="shared" si="167"/>
        <v>ok</v>
      </c>
      <c r="K667" s="54" t="str">
        <f t="shared" si="180"/>
        <v>1378_1</v>
      </c>
      <c r="L667" s="54">
        <v>1378</v>
      </c>
      <c r="M667" s="54">
        <v>1</v>
      </c>
      <c r="N667" s="54">
        <v>525</v>
      </c>
      <c r="O667" s="55">
        <v>618</v>
      </c>
      <c r="P667" s="55">
        <v>54</v>
      </c>
      <c r="Q667" s="55">
        <v>121</v>
      </c>
      <c r="R667" s="55">
        <v>10</v>
      </c>
      <c r="S667" s="52">
        <v>0</v>
      </c>
      <c r="T667" s="56">
        <v>980</v>
      </c>
      <c r="U667" s="56">
        <v>62</v>
      </c>
      <c r="V667" s="56">
        <v>1085</v>
      </c>
      <c r="W667" s="56">
        <v>618</v>
      </c>
      <c r="X667" s="57">
        <v>0.54</v>
      </c>
      <c r="Y667" s="109"/>
      <c r="Z667" s="109"/>
      <c r="AA667" s="109"/>
      <c r="AB667" s="109"/>
      <c r="AC667" s="56">
        <v>53</v>
      </c>
      <c r="AD667" s="52" t="s">
        <v>35</v>
      </c>
      <c r="AE667" s="52" t="s">
        <v>35</v>
      </c>
      <c r="AF667" s="52" t="s">
        <v>35</v>
      </c>
      <c r="AG667" s="52"/>
      <c r="AH667" s="106"/>
      <c r="AI667" s="59"/>
      <c r="AJ667" s="68" t="s">
        <v>10</v>
      </c>
      <c r="AK667" t="s">
        <v>10</v>
      </c>
      <c r="AL667" s="30" t="s">
        <v>10</v>
      </c>
      <c r="AM667" s="39"/>
      <c r="AN667" s="115" t="s">
        <v>10</v>
      </c>
      <c r="AO667" s="30"/>
      <c r="AQ667" s="5"/>
      <c r="AS667" s="37"/>
      <c r="AT667" s="30" t="s">
        <v>10</v>
      </c>
      <c r="AV667" t="str">
        <f t="shared" si="168"/>
        <v>musta</v>
      </c>
      <c r="AW667" t="str">
        <f t="shared" si="169"/>
        <v>musta</v>
      </c>
      <c r="AX667" t="str">
        <f t="shared" si="170"/>
        <v>musta</v>
      </c>
      <c r="AY667" s="31">
        <f t="shared" si="171"/>
        <v>1</v>
      </c>
      <c r="AZ667" s="31">
        <f t="shared" si="172"/>
        <v>1</v>
      </c>
      <c r="BA667" s="31">
        <f t="shared" si="173"/>
        <v>0</v>
      </c>
      <c r="BB667" s="31">
        <f t="shared" si="174"/>
        <v>0</v>
      </c>
      <c r="BC667" s="31">
        <f t="shared" si="175"/>
        <v>0</v>
      </c>
      <c r="BM667" s="2" t="s">
        <v>35</v>
      </c>
      <c r="BN667" s="2" t="s">
        <v>35</v>
      </c>
    </row>
    <row r="668" spans="1:66" x14ac:dyDescent="0.25">
      <c r="A668" s="50">
        <v>657</v>
      </c>
      <c r="B668" s="50">
        <v>555</v>
      </c>
      <c r="C668" s="50" t="str">
        <f t="shared" si="178"/>
        <v>1379_1_2706</v>
      </c>
      <c r="D668" s="50">
        <v>1</v>
      </c>
      <c r="E668" s="51">
        <f t="shared" si="166"/>
        <v>13790001</v>
      </c>
      <c r="F668" s="76" t="str">
        <f t="shared" si="177"/>
        <v>1379_1</v>
      </c>
      <c r="G668" s="80">
        <v>1379</v>
      </c>
      <c r="H668" s="52">
        <v>1</v>
      </c>
      <c r="I668" s="52">
        <v>2706</v>
      </c>
      <c r="J668" s="53" t="str">
        <f t="shared" si="167"/>
        <v>ok</v>
      </c>
      <c r="K668" s="54" t="str">
        <f t="shared" si="180"/>
        <v>1379_1</v>
      </c>
      <c r="L668" s="54">
        <v>1379</v>
      </c>
      <c r="M668" s="54">
        <v>1</v>
      </c>
      <c r="N668" s="54">
        <v>2486</v>
      </c>
      <c r="O668" s="55">
        <v>472</v>
      </c>
      <c r="P668" s="55">
        <v>83</v>
      </c>
      <c r="Q668" s="55">
        <v>146</v>
      </c>
      <c r="R668" s="55">
        <v>25</v>
      </c>
      <c r="S668" s="52">
        <v>0</v>
      </c>
      <c r="T668" s="56">
        <v>1204</v>
      </c>
      <c r="U668" s="56">
        <v>60</v>
      </c>
      <c r="V668" s="56">
        <v>1318</v>
      </c>
      <c r="W668" s="56">
        <v>472</v>
      </c>
      <c r="X668" s="57">
        <v>0.83</v>
      </c>
      <c r="Y668" s="109"/>
      <c r="Z668" s="109"/>
      <c r="AA668" s="109"/>
      <c r="AB668" s="109"/>
      <c r="AC668" s="56">
        <v>412</v>
      </c>
      <c r="AD668" s="52" t="s">
        <v>35</v>
      </c>
      <c r="AE668" s="52" t="s">
        <v>35</v>
      </c>
      <c r="AF668" s="52" t="s">
        <v>35</v>
      </c>
      <c r="AG668" s="52"/>
      <c r="AH668" s="106"/>
      <c r="AI668" s="59"/>
      <c r="AJ668" s="68" t="s">
        <v>10</v>
      </c>
      <c r="AK668" t="s">
        <v>10</v>
      </c>
      <c r="AL668" s="30" t="s">
        <v>10</v>
      </c>
      <c r="AM668" s="39"/>
      <c r="AN668" s="115" t="s">
        <v>10</v>
      </c>
      <c r="AO668" s="30"/>
      <c r="AQ668" s="5"/>
      <c r="AS668" s="37"/>
      <c r="AT668" s="30" t="s">
        <v>10</v>
      </c>
      <c r="AV668" t="str">
        <f t="shared" si="168"/>
        <v>punainen</v>
      </c>
      <c r="AW668" t="str">
        <f t="shared" si="169"/>
        <v>musta</v>
      </c>
      <c r="AX668" t="str">
        <f t="shared" si="170"/>
        <v>musta</v>
      </c>
      <c r="AY668" s="31">
        <f t="shared" si="171"/>
        <v>11</v>
      </c>
      <c r="AZ668" s="31">
        <f t="shared" si="172"/>
        <v>10</v>
      </c>
      <c r="BA668" s="31">
        <f t="shared" si="173"/>
        <v>0</v>
      </c>
      <c r="BB668" s="31">
        <f t="shared" si="174"/>
        <v>1</v>
      </c>
      <c r="BC668" s="31">
        <f t="shared" si="175"/>
        <v>0</v>
      </c>
      <c r="BM668" s="2" t="s">
        <v>35</v>
      </c>
      <c r="BN668" s="2" t="s">
        <v>35</v>
      </c>
    </row>
    <row r="669" spans="1:66" x14ac:dyDescent="0.25">
      <c r="A669" s="50">
        <v>658</v>
      </c>
      <c r="B669" s="50">
        <v>556</v>
      </c>
      <c r="C669" s="50" t="str">
        <f t="shared" si="178"/>
        <v>1403_1_6702</v>
      </c>
      <c r="D669" s="50">
        <v>1</v>
      </c>
      <c r="E669" s="51">
        <f t="shared" si="166"/>
        <v>14030001</v>
      </c>
      <c r="F669" s="76" t="str">
        <f t="shared" si="177"/>
        <v>1403_1</v>
      </c>
      <c r="G669" s="80">
        <v>1403</v>
      </c>
      <c r="H669" s="52">
        <v>1</v>
      </c>
      <c r="I669" s="52">
        <v>6702</v>
      </c>
      <c r="J669" s="53" t="str">
        <f t="shared" si="167"/>
        <v>ok</v>
      </c>
      <c r="K669" s="54" t="str">
        <f t="shared" si="180"/>
        <v>1403_1</v>
      </c>
      <c r="L669" s="54">
        <v>1403</v>
      </c>
      <c r="M669" s="54">
        <v>1</v>
      </c>
      <c r="N669" s="54">
        <v>6595</v>
      </c>
      <c r="O669" s="55">
        <v>1496</v>
      </c>
      <c r="P669" s="55">
        <v>72</v>
      </c>
      <c r="Q669" s="55">
        <v>698</v>
      </c>
      <c r="R669" s="55">
        <v>32</v>
      </c>
      <c r="S669" s="52">
        <v>0</v>
      </c>
      <c r="T669" s="56">
        <v>2613</v>
      </c>
      <c r="U669" s="56">
        <v>119</v>
      </c>
      <c r="V669" s="56">
        <v>2796</v>
      </c>
      <c r="W669" s="56">
        <v>1496</v>
      </c>
      <c r="X669" s="57">
        <v>0.72</v>
      </c>
      <c r="Y669" s="109"/>
      <c r="Z669" s="109"/>
      <c r="AA669" s="109"/>
      <c r="AB669" s="109"/>
      <c r="AC669" s="56">
        <v>2213</v>
      </c>
      <c r="AD669" s="61" t="s">
        <v>34</v>
      </c>
      <c r="AE669" s="52" t="s">
        <v>35</v>
      </c>
      <c r="AF669" s="52" t="s">
        <v>35</v>
      </c>
      <c r="AG669" s="52" t="s">
        <v>36</v>
      </c>
      <c r="AH669" s="106"/>
      <c r="AI669" s="59"/>
      <c r="AJ669" s="68" t="s">
        <v>9</v>
      </c>
      <c r="AK669" t="s">
        <v>10</v>
      </c>
      <c r="AL669" s="30" t="s">
        <v>10</v>
      </c>
      <c r="AM669" s="39"/>
      <c r="AN669" s="115" t="s">
        <v>10</v>
      </c>
      <c r="AO669" s="30"/>
      <c r="AQ669" s="5"/>
      <c r="AS669" s="37"/>
      <c r="AT669" s="30" t="s">
        <v>10</v>
      </c>
      <c r="AV669" t="str">
        <f t="shared" si="168"/>
        <v>punainen</v>
      </c>
      <c r="AW669" t="str">
        <f t="shared" si="169"/>
        <v>punainen</v>
      </c>
      <c r="AX669" t="str">
        <f t="shared" si="170"/>
        <v>punainen</v>
      </c>
      <c r="AY669" s="31">
        <f t="shared" si="171"/>
        <v>22</v>
      </c>
      <c r="AZ669" s="31">
        <f t="shared" si="172"/>
        <v>10</v>
      </c>
      <c r="BA669" s="31">
        <f t="shared" si="173"/>
        <v>1</v>
      </c>
      <c r="BB669" s="31">
        <f t="shared" si="174"/>
        <v>10</v>
      </c>
      <c r="BC669" s="31">
        <f t="shared" si="175"/>
        <v>1</v>
      </c>
      <c r="BM669" s="2" t="s">
        <v>35</v>
      </c>
      <c r="BN669" s="2" t="s">
        <v>35</v>
      </c>
    </row>
    <row r="670" spans="1:66" x14ac:dyDescent="0.25">
      <c r="A670" s="50">
        <v>659</v>
      </c>
      <c r="B670" s="50">
        <v>557</v>
      </c>
      <c r="C670" s="50" t="str">
        <f t="shared" si="178"/>
        <v>1403_2_5339</v>
      </c>
      <c r="D670" s="50">
        <v>1</v>
      </c>
      <c r="E670" s="51">
        <f t="shared" si="166"/>
        <v>14030002</v>
      </c>
      <c r="F670" s="76" t="str">
        <f t="shared" si="177"/>
        <v>1403_2</v>
      </c>
      <c r="G670" s="80">
        <v>1403</v>
      </c>
      <c r="H670" s="52">
        <v>2</v>
      </c>
      <c r="I670" s="52">
        <v>5339</v>
      </c>
      <c r="J670" s="53" t="str">
        <f t="shared" si="167"/>
        <v>ok</v>
      </c>
      <c r="K670" s="54" t="str">
        <f t="shared" si="180"/>
        <v>1403_2</v>
      </c>
      <c r="L670" s="54">
        <v>1403</v>
      </c>
      <c r="M670" s="54">
        <v>2</v>
      </c>
      <c r="N670" s="54">
        <v>5215</v>
      </c>
      <c r="O670" s="55">
        <v>1106</v>
      </c>
      <c r="P670" s="55">
        <v>68</v>
      </c>
      <c r="Q670" s="55">
        <v>384</v>
      </c>
      <c r="R670" s="55">
        <v>23</v>
      </c>
      <c r="S670" s="52">
        <v>0</v>
      </c>
      <c r="T670" s="56">
        <v>1343</v>
      </c>
      <c r="U670" s="56">
        <v>97</v>
      </c>
      <c r="V670" s="56">
        <v>1373</v>
      </c>
      <c r="W670" s="56">
        <v>1106</v>
      </c>
      <c r="X670" s="57">
        <v>0.68</v>
      </c>
      <c r="Y670" s="109"/>
      <c r="Z670" s="109"/>
      <c r="AA670" s="109"/>
      <c r="AB670" s="109"/>
      <c r="AC670" s="56">
        <v>234</v>
      </c>
      <c r="AD670" s="61" t="s">
        <v>34</v>
      </c>
      <c r="AE670" s="52" t="s">
        <v>35</v>
      </c>
      <c r="AF670" s="52" t="s">
        <v>35</v>
      </c>
      <c r="AG670" s="52"/>
      <c r="AH670" s="106"/>
      <c r="AI670" s="59"/>
      <c r="AJ670" s="68" t="s">
        <v>10</v>
      </c>
      <c r="AK670" t="s">
        <v>10</v>
      </c>
      <c r="AL670" s="30" t="s">
        <v>10</v>
      </c>
      <c r="AM670" s="39"/>
      <c r="AN670" s="115" t="s">
        <v>10</v>
      </c>
      <c r="AO670" s="30"/>
      <c r="AQ670" s="5"/>
      <c r="AS670" s="37"/>
      <c r="AT670" s="30" t="s">
        <v>10</v>
      </c>
      <c r="AV670" t="str">
        <f t="shared" si="168"/>
        <v>punainen</v>
      </c>
      <c r="AW670" t="str">
        <f t="shared" si="169"/>
        <v>musta</v>
      </c>
      <c r="AX670" t="str">
        <f t="shared" si="170"/>
        <v>musta</v>
      </c>
      <c r="AY670" s="31">
        <f t="shared" si="171"/>
        <v>13</v>
      </c>
      <c r="AZ670" s="31">
        <f t="shared" si="172"/>
        <v>10</v>
      </c>
      <c r="BA670" s="31">
        <f t="shared" si="173"/>
        <v>1</v>
      </c>
      <c r="BB670" s="31">
        <f t="shared" si="174"/>
        <v>1</v>
      </c>
      <c r="BC670" s="31">
        <f t="shared" si="175"/>
        <v>1</v>
      </c>
      <c r="BM670" s="2" t="s">
        <v>35</v>
      </c>
      <c r="BN670" s="2" t="s">
        <v>35</v>
      </c>
    </row>
    <row r="671" spans="1:66" x14ac:dyDescent="0.25">
      <c r="A671" s="50">
        <v>660</v>
      </c>
      <c r="B671" s="50">
        <v>558</v>
      </c>
      <c r="C671" s="50" t="str">
        <f t="shared" si="178"/>
        <v>1403_3_5129</v>
      </c>
      <c r="D671" s="50">
        <v>1</v>
      </c>
      <c r="E671" s="51">
        <f t="shared" si="166"/>
        <v>14030003</v>
      </c>
      <c r="F671" s="76" t="str">
        <f t="shared" si="177"/>
        <v>1403_3</v>
      </c>
      <c r="G671" s="80">
        <v>1403</v>
      </c>
      <c r="H671" s="52">
        <v>3</v>
      </c>
      <c r="I671" s="52">
        <v>5129</v>
      </c>
      <c r="J671" s="53" t="str">
        <f t="shared" si="167"/>
        <v>ok</v>
      </c>
      <c r="K671" s="54" t="str">
        <f t="shared" si="180"/>
        <v>1403_3</v>
      </c>
      <c r="L671" s="54">
        <v>1403</v>
      </c>
      <c r="M671" s="54">
        <v>3</v>
      </c>
      <c r="N671" s="54">
        <v>4958</v>
      </c>
      <c r="O671" s="55">
        <v>1138</v>
      </c>
      <c r="P671" s="55">
        <v>87</v>
      </c>
      <c r="Q671" s="55">
        <v>440</v>
      </c>
      <c r="R671" s="55">
        <v>33</v>
      </c>
      <c r="S671" s="52">
        <v>0</v>
      </c>
      <c r="T671" s="56">
        <v>2061</v>
      </c>
      <c r="U671" s="56">
        <v>282</v>
      </c>
      <c r="V671" s="56">
        <v>2162</v>
      </c>
      <c r="W671" s="56">
        <v>1138</v>
      </c>
      <c r="X671" s="57">
        <v>0.87</v>
      </c>
      <c r="Y671" s="109"/>
      <c r="Z671" s="109"/>
      <c r="AA671" s="109"/>
      <c r="AB671" s="109"/>
      <c r="AC671" s="56">
        <v>106</v>
      </c>
      <c r="AD671" s="58" t="s">
        <v>34</v>
      </c>
      <c r="AE671" s="58" t="s">
        <v>34</v>
      </c>
      <c r="AF671" s="52" t="s">
        <v>35</v>
      </c>
      <c r="AG671" s="52"/>
      <c r="AH671" s="106"/>
      <c r="AI671" s="59"/>
      <c r="AJ671" s="68" t="s">
        <v>10</v>
      </c>
      <c r="AK671" t="s">
        <v>10</v>
      </c>
      <c r="AL671" s="30" t="s">
        <v>10</v>
      </c>
      <c r="AM671" s="39"/>
      <c r="AN671" s="115" t="s">
        <v>10</v>
      </c>
      <c r="AO671" s="30"/>
      <c r="AQ671" s="5"/>
      <c r="AS671" s="37"/>
      <c r="AT671" s="30" t="s">
        <v>10</v>
      </c>
      <c r="AV671" t="str">
        <f t="shared" si="168"/>
        <v>punainen</v>
      </c>
      <c r="AW671" t="str">
        <f t="shared" si="169"/>
        <v>punainen</v>
      </c>
      <c r="AX671" t="str">
        <f t="shared" si="170"/>
        <v>punainen</v>
      </c>
      <c r="AY671" s="31">
        <f t="shared" si="171"/>
        <v>22</v>
      </c>
      <c r="AZ671" s="31">
        <f t="shared" si="172"/>
        <v>10</v>
      </c>
      <c r="BA671" s="31">
        <f t="shared" si="173"/>
        <v>1</v>
      </c>
      <c r="BB671" s="31">
        <f t="shared" si="174"/>
        <v>1</v>
      </c>
      <c r="BC671" s="31">
        <f t="shared" si="175"/>
        <v>10</v>
      </c>
      <c r="BM671" s="32" t="s">
        <v>34</v>
      </c>
      <c r="BN671" s="2" t="s">
        <v>35</v>
      </c>
    </row>
    <row r="672" spans="1:66" x14ac:dyDescent="0.25">
      <c r="A672" s="50">
        <v>661</v>
      </c>
      <c r="B672" s="50">
        <v>559</v>
      </c>
      <c r="C672" s="50" t="str">
        <f t="shared" si="178"/>
        <v>1421_1_4743</v>
      </c>
      <c r="D672" s="50">
        <v>1</v>
      </c>
      <c r="E672" s="51">
        <f t="shared" si="166"/>
        <v>14210001</v>
      </c>
      <c r="F672" s="76" t="str">
        <f t="shared" si="177"/>
        <v>1421_1</v>
      </c>
      <c r="G672" s="80">
        <v>1421</v>
      </c>
      <c r="H672" s="52">
        <v>1</v>
      </c>
      <c r="I672" s="52">
        <v>4743</v>
      </c>
      <c r="J672" s="53" t="str">
        <f t="shared" si="167"/>
        <v>ok</v>
      </c>
      <c r="K672" s="54" t="str">
        <f t="shared" si="180"/>
        <v>1421_1</v>
      </c>
      <c r="L672" s="54">
        <v>1421</v>
      </c>
      <c r="M672" s="54">
        <v>1</v>
      </c>
      <c r="N672" s="54">
        <v>4571</v>
      </c>
      <c r="O672" s="55">
        <v>1721</v>
      </c>
      <c r="P672" s="55">
        <v>43</v>
      </c>
      <c r="Q672" s="55">
        <v>526</v>
      </c>
      <c r="R672" s="55">
        <v>16</v>
      </c>
      <c r="S672" s="52">
        <v>0</v>
      </c>
      <c r="T672" s="56">
        <v>3658</v>
      </c>
      <c r="U672" s="56">
        <v>198</v>
      </c>
      <c r="V672" s="56">
        <v>3983</v>
      </c>
      <c r="W672" s="56">
        <v>1721</v>
      </c>
      <c r="X672" s="57">
        <v>0.43</v>
      </c>
      <c r="Y672" s="109"/>
      <c r="Z672" s="109"/>
      <c r="AA672" s="109"/>
      <c r="AB672" s="109"/>
      <c r="AC672" s="56">
        <v>471</v>
      </c>
      <c r="AD672" s="61" t="s">
        <v>34</v>
      </c>
      <c r="AE672" s="52" t="s">
        <v>35</v>
      </c>
      <c r="AF672" s="52" t="s">
        <v>35</v>
      </c>
      <c r="AG672" s="52"/>
      <c r="AH672" s="106"/>
      <c r="AI672" s="59"/>
      <c r="AJ672" s="68" t="s">
        <v>9</v>
      </c>
      <c r="AK672" t="s">
        <v>51</v>
      </c>
      <c r="AL672" s="30" t="s">
        <v>10</v>
      </c>
      <c r="AM672" s="39"/>
      <c r="AN672" s="115" t="s">
        <v>10</v>
      </c>
      <c r="AO672" s="30"/>
      <c r="AQ672" s="5"/>
      <c r="AS672" s="37"/>
      <c r="AT672" s="30" t="s">
        <v>10</v>
      </c>
      <c r="AV672" t="str">
        <f t="shared" si="168"/>
        <v>musta</v>
      </c>
      <c r="AW672" t="str">
        <f t="shared" si="169"/>
        <v>musta</v>
      </c>
      <c r="AX672" t="str">
        <f t="shared" si="170"/>
        <v>musta</v>
      </c>
      <c r="AY672" s="31">
        <f t="shared" si="171"/>
        <v>4</v>
      </c>
      <c r="AZ672" s="31">
        <f t="shared" si="172"/>
        <v>1</v>
      </c>
      <c r="BA672" s="31">
        <f t="shared" si="173"/>
        <v>1</v>
      </c>
      <c r="BB672" s="31">
        <f t="shared" si="174"/>
        <v>1</v>
      </c>
      <c r="BC672" s="31">
        <f t="shared" si="175"/>
        <v>1</v>
      </c>
      <c r="BM672" s="32" t="s">
        <v>34</v>
      </c>
      <c r="BN672" s="2" t="s">
        <v>35</v>
      </c>
    </row>
    <row r="673" spans="1:66" x14ac:dyDescent="0.25">
      <c r="A673" s="50">
        <v>662</v>
      </c>
      <c r="B673" s="50">
        <v>560</v>
      </c>
      <c r="C673" s="50" t="str">
        <f t="shared" si="178"/>
        <v>1421_2_7316</v>
      </c>
      <c r="D673" s="50">
        <v>1</v>
      </c>
      <c r="E673" s="51">
        <f t="shared" si="166"/>
        <v>14210002</v>
      </c>
      <c r="F673" s="76" t="str">
        <f t="shared" si="177"/>
        <v>1421_2</v>
      </c>
      <c r="G673" s="80">
        <v>1421</v>
      </c>
      <c r="H673" s="52">
        <v>2</v>
      </c>
      <c r="I673" s="52">
        <v>7316</v>
      </c>
      <c r="J673" s="53" t="str">
        <f t="shared" si="167"/>
        <v>ok</v>
      </c>
      <c r="K673" s="54" t="str">
        <f t="shared" si="180"/>
        <v>1421_2</v>
      </c>
      <c r="L673" s="54">
        <v>1421</v>
      </c>
      <c r="M673" s="54">
        <v>2</v>
      </c>
      <c r="N673" s="54">
        <v>7238</v>
      </c>
      <c r="O673" s="55">
        <v>2802</v>
      </c>
      <c r="P673" s="55">
        <v>59</v>
      </c>
      <c r="Q673" s="55">
        <v>532</v>
      </c>
      <c r="R673" s="55">
        <v>11</v>
      </c>
      <c r="S673" s="52">
        <v>0</v>
      </c>
      <c r="T673" s="56">
        <v>5881</v>
      </c>
      <c r="U673" s="56">
        <v>266</v>
      </c>
      <c r="V673" s="56">
        <v>6475</v>
      </c>
      <c r="W673" s="56">
        <v>2802</v>
      </c>
      <c r="X673" s="57">
        <v>0.59</v>
      </c>
      <c r="Y673" s="109"/>
      <c r="Z673" s="109"/>
      <c r="AA673" s="109"/>
      <c r="AB673" s="109"/>
      <c r="AC673" s="56">
        <v>664</v>
      </c>
      <c r="AD673" s="61" t="s">
        <v>34</v>
      </c>
      <c r="AE673" s="52" t="s">
        <v>35</v>
      </c>
      <c r="AF673" s="52" t="s">
        <v>35</v>
      </c>
      <c r="AG673" s="52"/>
      <c r="AH673" s="106"/>
      <c r="AI673" s="59"/>
      <c r="AJ673" s="68" t="s">
        <v>9</v>
      </c>
      <c r="AK673" t="s">
        <v>9</v>
      </c>
      <c r="AL673" s="30" t="s">
        <v>10</v>
      </c>
      <c r="AM673" s="39"/>
      <c r="AN673" s="115" t="s">
        <v>10</v>
      </c>
      <c r="AO673" s="30"/>
      <c r="AQ673" s="5"/>
      <c r="AS673" s="37"/>
      <c r="AT673" s="30" t="s">
        <v>9</v>
      </c>
      <c r="AV673" t="str">
        <f t="shared" si="168"/>
        <v>musta</v>
      </c>
      <c r="AW673" t="str">
        <f t="shared" si="169"/>
        <v>punainen</v>
      </c>
      <c r="AX673" t="str">
        <f t="shared" si="170"/>
        <v>punainen</v>
      </c>
      <c r="AY673" s="31">
        <f t="shared" si="171"/>
        <v>22</v>
      </c>
      <c r="AZ673" s="31">
        <f t="shared" si="172"/>
        <v>1</v>
      </c>
      <c r="BA673" s="31">
        <f t="shared" si="173"/>
        <v>10</v>
      </c>
      <c r="BB673" s="31">
        <f t="shared" si="174"/>
        <v>10</v>
      </c>
      <c r="BC673" s="31">
        <f t="shared" si="175"/>
        <v>1</v>
      </c>
      <c r="BM673" s="32" t="s">
        <v>34</v>
      </c>
      <c r="BN673" s="2" t="s">
        <v>35</v>
      </c>
    </row>
    <row r="674" spans="1:66" x14ac:dyDescent="0.25">
      <c r="A674" s="50">
        <v>663</v>
      </c>
      <c r="B674" s="50">
        <v>561</v>
      </c>
      <c r="C674" s="50" t="str">
        <f t="shared" si="178"/>
        <v>1421_3_7696</v>
      </c>
      <c r="D674" s="50">
        <v>1</v>
      </c>
      <c r="E674" s="51">
        <f t="shared" si="166"/>
        <v>14210003</v>
      </c>
      <c r="F674" s="76" t="str">
        <f t="shared" si="177"/>
        <v>1421_3</v>
      </c>
      <c r="G674" s="80">
        <v>1421</v>
      </c>
      <c r="H674" s="52">
        <v>3</v>
      </c>
      <c r="I674" s="52">
        <v>7696</v>
      </c>
      <c r="J674" s="53" t="str">
        <f t="shared" si="167"/>
        <v>ok</v>
      </c>
      <c r="K674" s="54" t="str">
        <f t="shared" si="180"/>
        <v>1421_3</v>
      </c>
      <c r="L674" s="54">
        <v>1421</v>
      </c>
      <c r="M674" s="54">
        <v>3</v>
      </c>
      <c r="N674" s="54">
        <v>7654</v>
      </c>
      <c r="O674" s="55">
        <v>2229</v>
      </c>
      <c r="P674" s="55">
        <v>46</v>
      </c>
      <c r="Q674" s="55">
        <v>260</v>
      </c>
      <c r="R674" s="55">
        <v>5</v>
      </c>
      <c r="S674" s="52">
        <v>0</v>
      </c>
      <c r="T674" s="56">
        <v>5102</v>
      </c>
      <c r="U674" s="56">
        <v>178</v>
      </c>
      <c r="V674" s="56">
        <v>5677</v>
      </c>
      <c r="W674" s="56">
        <v>2229</v>
      </c>
      <c r="X674" s="57">
        <v>0.46</v>
      </c>
      <c r="Y674" s="109"/>
      <c r="Z674" s="109"/>
      <c r="AA674" s="109"/>
      <c r="AB674" s="109"/>
      <c r="AC674" s="56">
        <v>1031</v>
      </c>
      <c r="AD674" s="61" t="s">
        <v>34</v>
      </c>
      <c r="AE674" s="52" t="s">
        <v>35</v>
      </c>
      <c r="AF674" s="52" t="s">
        <v>35</v>
      </c>
      <c r="AG674" s="52"/>
      <c r="AH674" s="106"/>
      <c r="AI674" s="59"/>
      <c r="AJ674" s="68" t="s">
        <v>9</v>
      </c>
      <c r="AK674" t="s">
        <v>9</v>
      </c>
      <c r="AL674" s="30" t="s">
        <v>10</v>
      </c>
      <c r="AM674" s="39"/>
      <c r="AN674" s="115" t="s">
        <v>10</v>
      </c>
      <c r="AO674" s="30"/>
      <c r="AQ674" s="5"/>
      <c r="AS674" s="37"/>
      <c r="AT674" s="30" t="s">
        <v>9</v>
      </c>
      <c r="AV674" t="str">
        <f t="shared" si="168"/>
        <v>musta</v>
      </c>
      <c r="AW674" t="str">
        <f t="shared" si="169"/>
        <v>punainen</v>
      </c>
      <c r="AX674" t="str">
        <f t="shared" si="170"/>
        <v>punainen</v>
      </c>
      <c r="AY674" s="31">
        <f t="shared" si="171"/>
        <v>22</v>
      </c>
      <c r="AZ674" s="31">
        <f t="shared" si="172"/>
        <v>1</v>
      </c>
      <c r="BA674" s="31">
        <f t="shared" si="173"/>
        <v>10</v>
      </c>
      <c r="BB674" s="31">
        <f t="shared" si="174"/>
        <v>10</v>
      </c>
      <c r="BC674" s="31">
        <f t="shared" si="175"/>
        <v>1</v>
      </c>
      <c r="BM674" s="32" t="s">
        <v>34</v>
      </c>
      <c r="BN674" s="2" t="s">
        <v>35</v>
      </c>
    </row>
    <row r="675" spans="1:66" x14ac:dyDescent="0.25">
      <c r="A675" s="50">
        <v>664</v>
      </c>
      <c r="B675" s="50">
        <v>562</v>
      </c>
      <c r="C675" s="50" t="str">
        <f t="shared" si="178"/>
        <v>1421_4_806</v>
      </c>
      <c r="D675" s="50">
        <v>1</v>
      </c>
      <c r="E675" s="51">
        <f t="shared" si="166"/>
        <v>14210004</v>
      </c>
      <c r="F675" s="76" t="str">
        <f t="shared" si="177"/>
        <v>1421_4</v>
      </c>
      <c r="G675" s="80">
        <v>1421</v>
      </c>
      <c r="H675" s="52">
        <v>4</v>
      </c>
      <c r="I675" s="52">
        <v>806</v>
      </c>
      <c r="J675" s="53" t="str">
        <f t="shared" si="167"/>
        <v>ok</v>
      </c>
      <c r="K675" s="54" t="str">
        <f t="shared" si="180"/>
        <v>1421_4</v>
      </c>
      <c r="L675" s="54">
        <v>1421</v>
      </c>
      <c r="M675" s="54">
        <v>4</v>
      </c>
      <c r="N675" s="54">
        <v>99</v>
      </c>
      <c r="O675" s="55">
        <v>2976</v>
      </c>
      <c r="P675" s="55">
        <v>48</v>
      </c>
      <c r="Q675" s="55">
        <v>358</v>
      </c>
      <c r="R675" s="55">
        <v>5</v>
      </c>
      <c r="S675" s="52">
        <v>0</v>
      </c>
      <c r="T675" s="56">
        <v>8229</v>
      </c>
      <c r="U675" s="56">
        <v>248</v>
      </c>
      <c r="V675" s="56">
        <v>9172</v>
      </c>
      <c r="W675" s="56">
        <v>2976</v>
      </c>
      <c r="X675" s="57">
        <v>0.48</v>
      </c>
      <c r="Y675" s="109"/>
      <c r="Z675" s="109"/>
      <c r="AA675" s="109"/>
      <c r="AB675" s="109"/>
      <c r="AC675" s="56">
        <v>1059</v>
      </c>
      <c r="AD675" s="58" t="s">
        <v>34</v>
      </c>
      <c r="AE675" s="58" t="s">
        <v>34</v>
      </c>
      <c r="AF675" s="52" t="s">
        <v>35</v>
      </c>
      <c r="AG675" s="52" t="s">
        <v>36</v>
      </c>
      <c r="AH675" s="106"/>
      <c r="AI675" s="59"/>
      <c r="AJ675" s="68" t="s">
        <v>10</v>
      </c>
      <c r="AK675" t="s">
        <v>10</v>
      </c>
      <c r="AL675" s="30" t="s">
        <v>10</v>
      </c>
      <c r="AM675" s="39"/>
      <c r="AN675" s="115" t="s">
        <v>10</v>
      </c>
      <c r="AO675" s="30"/>
      <c r="AQ675" s="5"/>
      <c r="AS675" s="37"/>
      <c r="AT675" s="30" t="s">
        <v>10</v>
      </c>
      <c r="AV675" t="str">
        <f t="shared" si="168"/>
        <v>musta</v>
      </c>
      <c r="AW675" t="str">
        <f t="shared" si="169"/>
        <v>punainen</v>
      </c>
      <c r="AX675" t="str">
        <f t="shared" si="170"/>
        <v>punainen</v>
      </c>
      <c r="AY675" s="31">
        <f t="shared" si="171"/>
        <v>31</v>
      </c>
      <c r="AZ675" s="31">
        <f t="shared" si="172"/>
        <v>1</v>
      </c>
      <c r="BA675" s="31">
        <f t="shared" si="173"/>
        <v>10</v>
      </c>
      <c r="BB675" s="31">
        <f t="shared" si="174"/>
        <v>10</v>
      </c>
      <c r="BC675" s="31">
        <f t="shared" si="175"/>
        <v>10</v>
      </c>
      <c r="BM675" s="29" t="s">
        <v>34</v>
      </c>
      <c r="BN675" s="29" t="s">
        <v>34</v>
      </c>
    </row>
    <row r="676" spans="1:66" x14ac:dyDescent="0.25">
      <c r="A676" s="50">
        <v>665</v>
      </c>
      <c r="B676" s="50">
        <v>563</v>
      </c>
      <c r="C676" s="50" t="str">
        <f t="shared" si="178"/>
        <v>1430_1_4623</v>
      </c>
      <c r="D676" s="50">
        <v>1</v>
      </c>
      <c r="E676" s="51">
        <f t="shared" si="166"/>
        <v>14300001</v>
      </c>
      <c r="F676" s="76" t="str">
        <f t="shared" si="177"/>
        <v>1430_1</v>
      </c>
      <c r="G676" s="80">
        <v>1430</v>
      </c>
      <c r="H676" s="52">
        <v>1</v>
      </c>
      <c r="I676" s="52">
        <v>4623</v>
      </c>
      <c r="J676" s="53" t="str">
        <f t="shared" si="167"/>
        <v>ok</v>
      </c>
      <c r="K676" s="54" t="str">
        <f t="shared" si="180"/>
        <v>1430_1</v>
      </c>
      <c r="L676" s="54">
        <v>1430</v>
      </c>
      <c r="M676" s="54">
        <v>1</v>
      </c>
      <c r="N676" s="54">
        <v>4538</v>
      </c>
      <c r="O676" s="55">
        <v>733</v>
      </c>
      <c r="P676" s="55">
        <v>71</v>
      </c>
      <c r="Q676" s="55">
        <v>102</v>
      </c>
      <c r="R676" s="55">
        <v>9</v>
      </c>
      <c r="S676" s="52">
        <v>0</v>
      </c>
      <c r="T676" s="56">
        <v>2049</v>
      </c>
      <c r="U676" s="56">
        <v>265</v>
      </c>
      <c r="V676" s="56">
        <v>2144</v>
      </c>
      <c r="W676" s="56">
        <v>733</v>
      </c>
      <c r="X676" s="57">
        <v>0.71</v>
      </c>
      <c r="Y676" s="109"/>
      <c r="Z676" s="109"/>
      <c r="AA676" s="109"/>
      <c r="AB676" s="109"/>
      <c r="AC676" s="56">
        <v>122</v>
      </c>
      <c r="AD676" s="58" t="s">
        <v>34</v>
      </c>
      <c r="AE676" s="58" t="s">
        <v>34</v>
      </c>
      <c r="AF676" s="52" t="s">
        <v>35</v>
      </c>
      <c r="AG676" s="52"/>
      <c r="AH676" s="106"/>
      <c r="AI676" s="59"/>
      <c r="AJ676" s="68" t="s">
        <v>9</v>
      </c>
      <c r="AK676" t="s">
        <v>10</v>
      </c>
      <c r="AL676" s="30" t="s">
        <v>10</v>
      </c>
      <c r="AM676" s="39"/>
      <c r="AN676" s="115" t="s">
        <v>10</v>
      </c>
      <c r="AO676" s="30"/>
      <c r="AQ676" s="5"/>
      <c r="AS676" s="37"/>
      <c r="AT676" s="30" t="s">
        <v>10</v>
      </c>
      <c r="AV676" t="str">
        <f t="shared" si="168"/>
        <v>punainen</v>
      </c>
      <c r="AW676" t="str">
        <f t="shared" si="169"/>
        <v>punainen</v>
      </c>
      <c r="AX676" t="str">
        <f t="shared" si="170"/>
        <v>punainen</v>
      </c>
      <c r="AY676" s="31">
        <f t="shared" si="171"/>
        <v>21</v>
      </c>
      <c r="AZ676" s="31">
        <f t="shared" si="172"/>
        <v>10</v>
      </c>
      <c r="BA676" s="31">
        <f t="shared" si="173"/>
        <v>0</v>
      </c>
      <c r="BB676" s="31">
        <f t="shared" si="174"/>
        <v>1</v>
      </c>
      <c r="BC676" s="31">
        <f t="shared" si="175"/>
        <v>10</v>
      </c>
      <c r="BM676" s="2" t="s">
        <v>35</v>
      </c>
      <c r="BN676" s="2" t="s">
        <v>35</v>
      </c>
    </row>
    <row r="677" spans="1:66" x14ac:dyDescent="0.25">
      <c r="A677" s="50">
        <v>666</v>
      </c>
      <c r="B677" s="50">
        <v>564</v>
      </c>
      <c r="C677" s="50" t="str">
        <f t="shared" si="178"/>
        <v>1430_2_5875</v>
      </c>
      <c r="D677" s="50">
        <v>1</v>
      </c>
      <c r="E677" s="51">
        <f t="shared" si="166"/>
        <v>14300002</v>
      </c>
      <c r="F677" s="76" t="str">
        <f t="shared" si="177"/>
        <v>1430_2</v>
      </c>
      <c r="G677" s="80">
        <v>1430</v>
      </c>
      <c r="H677" s="52">
        <v>2</v>
      </c>
      <c r="I677" s="52">
        <v>5875</v>
      </c>
      <c r="J677" s="53" t="str">
        <f t="shared" si="167"/>
        <v>ok</v>
      </c>
      <c r="K677" s="54" t="str">
        <f t="shared" si="180"/>
        <v>1430_2</v>
      </c>
      <c r="L677" s="54">
        <v>1430</v>
      </c>
      <c r="M677" s="54">
        <v>2</v>
      </c>
      <c r="N677" s="54">
        <v>10038</v>
      </c>
      <c r="O677" s="55">
        <v>473</v>
      </c>
      <c r="P677" s="55">
        <v>90</v>
      </c>
      <c r="Q677" s="55">
        <v>63</v>
      </c>
      <c r="R677" s="55">
        <v>5</v>
      </c>
      <c r="S677" s="52">
        <v>0</v>
      </c>
      <c r="T677" s="56">
        <v>587</v>
      </c>
      <c r="U677" s="56">
        <v>25</v>
      </c>
      <c r="V677" s="56">
        <v>595</v>
      </c>
      <c r="W677" s="56">
        <v>473</v>
      </c>
      <c r="X677" s="57">
        <v>0.9</v>
      </c>
      <c r="Y677" s="109"/>
      <c r="Z677" s="109"/>
      <c r="AA677" s="109"/>
      <c r="AB677" s="109"/>
      <c r="AC677" s="56">
        <v>79</v>
      </c>
      <c r="AD677" s="61" t="s">
        <v>34</v>
      </c>
      <c r="AE677" s="52" t="s">
        <v>35</v>
      </c>
      <c r="AF677" s="52" t="s">
        <v>35</v>
      </c>
      <c r="AG677" s="52"/>
      <c r="AH677" s="106"/>
      <c r="AI677" s="59"/>
      <c r="AJ677" s="68" t="s">
        <v>9</v>
      </c>
      <c r="AK677" t="s">
        <v>10</v>
      </c>
      <c r="AL677" s="30" t="s">
        <v>10</v>
      </c>
      <c r="AM677" s="39"/>
      <c r="AN677" s="115" t="s">
        <v>10</v>
      </c>
      <c r="AO677" s="30"/>
      <c r="AQ677" s="5"/>
      <c r="AS677" s="37"/>
      <c r="AT677" s="30" t="s">
        <v>10</v>
      </c>
      <c r="AV677" t="str">
        <f t="shared" si="168"/>
        <v>punainen</v>
      </c>
      <c r="AW677" t="str">
        <f t="shared" si="169"/>
        <v>musta</v>
      </c>
      <c r="AX677" t="str">
        <f t="shared" si="170"/>
        <v>musta</v>
      </c>
      <c r="AY677" s="31">
        <f t="shared" si="171"/>
        <v>11</v>
      </c>
      <c r="AZ677" s="31">
        <f t="shared" si="172"/>
        <v>10</v>
      </c>
      <c r="BA677" s="31">
        <f t="shared" si="173"/>
        <v>0</v>
      </c>
      <c r="BB677" s="31">
        <f t="shared" si="174"/>
        <v>0</v>
      </c>
      <c r="BC677" s="31">
        <f t="shared" si="175"/>
        <v>1</v>
      </c>
      <c r="BM677" s="32" t="s">
        <v>34</v>
      </c>
      <c r="BN677" s="2" t="s">
        <v>35</v>
      </c>
    </row>
    <row r="678" spans="1:66" x14ac:dyDescent="0.25">
      <c r="A678" s="50">
        <v>667</v>
      </c>
      <c r="B678" s="50">
        <v>565</v>
      </c>
      <c r="C678" s="50" t="str">
        <f t="shared" si="178"/>
        <v>1430_3_2531</v>
      </c>
      <c r="D678" s="50">
        <v>1</v>
      </c>
      <c r="E678" s="51">
        <f t="shared" si="166"/>
        <v>14300003</v>
      </c>
      <c r="F678" s="76" t="str">
        <f t="shared" si="177"/>
        <v>1430_3</v>
      </c>
      <c r="G678" s="80">
        <v>1430</v>
      </c>
      <c r="H678" s="52">
        <v>3</v>
      </c>
      <c r="I678" s="52">
        <v>2531</v>
      </c>
      <c r="J678" s="53" t="str">
        <f t="shared" si="167"/>
        <v>huom!</v>
      </c>
      <c r="K678" s="54"/>
      <c r="L678" s="54"/>
      <c r="M678" s="54"/>
      <c r="N678" s="54"/>
      <c r="O678" s="55">
        <v>310</v>
      </c>
      <c r="P678" s="55">
        <v>90</v>
      </c>
      <c r="Q678" s="55">
        <v>7</v>
      </c>
      <c r="R678" s="55">
        <v>2</v>
      </c>
      <c r="S678" s="52">
        <v>0</v>
      </c>
      <c r="T678" s="56">
        <v>311</v>
      </c>
      <c r="U678" s="56">
        <v>23</v>
      </c>
      <c r="V678" s="56">
        <v>331</v>
      </c>
      <c r="W678" s="56">
        <v>310</v>
      </c>
      <c r="X678" s="57">
        <v>0.9</v>
      </c>
      <c r="Y678" s="109"/>
      <c r="Z678" s="109"/>
      <c r="AA678" s="109"/>
      <c r="AB678" s="109"/>
      <c r="AC678" s="56">
        <v>44</v>
      </c>
      <c r="AD678" s="52" t="s">
        <v>35</v>
      </c>
      <c r="AE678" s="52" t="s">
        <v>35</v>
      </c>
      <c r="AF678" s="52" t="s">
        <v>35</v>
      </c>
      <c r="AG678" s="52"/>
      <c r="AH678" s="106"/>
      <c r="AI678" s="59"/>
      <c r="AJ678" s="68" t="s">
        <v>9</v>
      </c>
      <c r="AK678" t="s">
        <v>10</v>
      </c>
      <c r="AL678" s="30" t="s">
        <v>10</v>
      </c>
      <c r="AM678" s="39"/>
      <c r="AN678" s="115" t="s">
        <v>10</v>
      </c>
      <c r="AO678" s="30"/>
      <c r="AQ678" s="5"/>
      <c r="AS678" s="37"/>
      <c r="AT678" s="30" t="s">
        <v>10</v>
      </c>
      <c r="AV678" t="str">
        <f t="shared" si="168"/>
        <v>musta</v>
      </c>
      <c r="AW678" t="str">
        <f t="shared" si="169"/>
        <v>musta</v>
      </c>
      <c r="AX678" t="str">
        <f t="shared" si="170"/>
        <v>musta</v>
      </c>
      <c r="AY678" s="31">
        <f t="shared" si="171"/>
        <v>10</v>
      </c>
      <c r="AZ678" s="31">
        <f t="shared" si="172"/>
        <v>10</v>
      </c>
      <c r="BA678" s="31">
        <f t="shared" si="173"/>
        <v>0</v>
      </c>
      <c r="BB678" s="31">
        <f t="shared" si="174"/>
        <v>0</v>
      </c>
      <c r="BC678" s="31">
        <f t="shared" si="175"/>
        <v>0</v>
      </c>
      <c r="BM678" s="2" t="s">
        <v>35</v>
      </c>
      <c r="BN678" s="2" t="s">
        <v>35</v>
      </c>
    </row>
    <row r="679" spans="1:66" x14ac:dyDescent="0.25">
      <c r="A679" s="50">
        <v>668</v>
      </c>
      <c r="B679" s="50">
        <v>566</v>
      </c>
      <c r="C679" s="50" t="str">
        <f t="shared" si="178"/>
        <v>1430_4_3699</v>
      </c>
      <c r="D679" s="50">
        <v>1</v>
      </c>
      <c r="E679" s="51">
        <f t="shared" si="166"/>
        <v>14300004</v>
      </c>
      <c r="F679" s="76" t="str">
        <f t="shared" si="177"/>
        <v>1430_4</v>
      </c>
      <c r="G679" s="80">
        <v>1430</v>
      </c>
      <c r="H679" s="52">
        <v>4</v>
      </c>
      <c r="I679" s="52">
        <v>3699</v>
      </c>
      <c r="J679" s="53" t="str">
        <f t="shared" si="167"/>
        <v>ok</v>
      </c>
      <c r="K679" s="54" t="str">
        <f>CONCATENATE(L679,"_",M679)</f>
        <v>1430_4</v>
      </c>
      <c r="L679" s="54">
        <v>1430</v>
      </c>
      <c r="M679" s="54">
        <v>4</v>
      </c>
      <c r="N679" s="54">
        <v>1697</v>
      </c>
      <c r="O679" s="55">
        <v>285</v>
      </c>
      <c r="P679" s="55">
        <v>93</v>
      </c>
      <c r="Q679" s="55">
        <v>3</v>
      </c>
      <c r="R679" s="55">
        <v>1</v>
      </c>
      <c r="S679" s="52">
        <v>0</v>
      </c>
      <c r="T679" s="56">
        <v>368</v>
      </c>
      <c r="U679" s="56">
        <v>20</v>
      </c>
      <c r="V679" s="56">
        <v>388</v>
      </c>
      <c r="W679" s="56">
        <v>285</v>
      </c>
      <c r="X679" s="57">
        <v>0.93</v>
      </c>
      <c r="Y679" s="109"/>
      <c r="Z679" s="109"/>
      <c r="AA679" s="109"/>
      <c r="AB679" s="109"/>
      <c r="AC679" s="56">
        <v>63</v>
      </c>
      <c r="AD679" s="52" t="s">
        <v>35</v>
      </c>
      <c r="AE679" s="52" t="s">
        <v>35</v>
      </c>
      <c r="AF679" s="52" t="s">
        <v>35</v>
      </c>
      <c r="AG679" s="52"/>
      <c r="AH679" s="106"/>
      <c r="AI679" s="59"/>
      <c r="AJ679" s="68" t="s">
        <v>9</v>
      </c>
      <c r="AK679" t="s">
        <v>10</v>
      </c>
      <c r="AL679" s="30" t="s">
        <v>10</v>
      </c>
      <c r="AM679" s="39"/>
      <c r="AN679" s="115" t="s">
        <v>10</v>
      </c>
      <c r="AO679" s="30"/>
      <c r="AQ679" s="5"/>
      <c r="AS679" s="37"/>
      <c r="AT679" s="30" t="s">
        <v>10</v>
      </c>
      <c r="AV679" t="str">
        <f t="shared" si="168"/>
        <v>musta</v>
      </c>
      <c r="AW679" t="str">
        <f t="shared" si="169"/>
        <v>musta</v>
      </c>
      <c r="AX679" t="str">
        <f t="shared" si="170"/>
        <v>musta</v>
      </c>
      <c r="AY679" s="31">
        <f t="shared" si="171"/>
        <v>10</v>
      </c>
      <c r="AZ679" s="31">
        <f t="shared" si="172"/>
        <v>10</v>
      </c>
      <c r="BA679" s="31">
        <f t="shared" si="173"/>
        <v>0</v>
      </c>
      <c r="BB679" s="31">
        <f t="shared" si="174"/>
        <v>0</v>
      </c>
      <c r="BC679" s="31">
        <f t="shared" si="175"/>
        <v>0</v>
      </c>
      <c r="BM679" s="2" t="s">
        <v>35</v>
      </c>
      <c r="BN679" s="2" t="s">
        <v>35</v>
      </c>
    </row>
    <row r="680" spans="1:66" x14ac:dyDescent="0.25">
      <c r="A680" s="50">
        <v>669</v>
      </c>
      <c r="B680" s="50">
        <v>567</v>
      </c>
      <c r="C680" s="50" t="str">
        <f t="shared" si="178"/>
        <v>1430_5_5694</v>
      </c>
      <c r="D680" s="50">
        <v>1</v>
      </c>
      <c r="E680" s="51">
        <f t="shared" si="166"/>
        <v>14300005</v>
      </c>
      <c r="F680" s="76" t="str">
        <f t="shared" si="177"/>
        <v>1430_5</v>
      </c>
      <c r="G680" s="80">
        <v>1430</v>
      </c>
      <c r="H680" s="52">
        <v>5</v>
      </c>
      <c r="I680" s="52">
        <v>5694</v>
      </c>
      <c r="J680" s="53" t="str">
        <f t="shared" si="167"/>
        <v>ok</v>
      </c>
      <c r="K680" s="54" t="str">
        <f>CONCATENATE(L680,"_",M680)</f>
        <v>1430_5</v>
      </c>
      <c r="L680" s="54">
        <v>1430</v>
      </c>
      <c r="M680" s="54">
        <v>5</v>
      </c>
      <c r="N680" s="54">
        <v>5441</v>
      </c>
      <c r="O680" s="55">
        <v>138</v>
      </c>
      <c r="P680" s="55">
        <v>91</v>
      </c>
      <c r="Q680" s="55">
        <v>13</v>
      </c>
      <c r="R680" s="55">
        <v>8</v>
      </c>
      <c r="S680" s="52">
        <v>0</v>
      </c>
      <c r="T680" s="56">
        <v>415</v>
      </c>
      <c r="U680" s="56">
        <v>21</v>
      </c>
      <c r="V680" s="56">
        <v>438</v>
      </c>
      <c r="W680" s="56">
        <v>138</v>
      </c>
      <c r="X680" s="57">
        <v>0.91</v>
      </c>
      <c r="Y680" s="109"/>
      <c r="Z680" s="109"/>
      <c r="AA680" s="109"/>
      <c r="AB680" s="109"/>
      <c r="AC680" s="56">
        <v>104</v>
      </c>
      <c r="AD680" s="52" t="s">
        <v>35</v>
      </c>
      <c r="AE680" s="52" t="s">
        <v>35</v>
      </c>
      <c r="AF680" s="52" t="s">
        <v>35</v>
      </c>
      <c r="AG680" s="52"/>
      <c r="AH680" s="106"/>
      <c r="AI680" s="59"/>
      <c r="AJ680" s="68" t="s">
        <v>9</v>
      </c>
      <c r="AK680" t="s">
        <v>10</v>
      </c>
      <c r="AL680" s="30" t="s">
        <v>10</v>
      </c>
      <c r="AM680" s="39"/>
      <c r="AN680" s="115" t="s">
        <v>10</v>
      </c>
      <c r="AO680" s="30"/>
      <c r="AQ680" s="5"/>
      <c r="AS680" s="37"/>
      <c r="AT680" s="30" t="s">
        <v>10</v>
      </c>
      <c r="AV680" t="str">
        <f t="shared" si="168"/>
        <v>punainen</v>
      </c>
      <c r="AW680" t="str">
        <f t="shared" si="169"/>
        <v>musta</v>
      </c>
      <c r="AX680" t="str">
        <f t="shared" si="170"/>
        <v>musta</v>
      </c>
      <c r="AY680" s="31">
        <f t="shared" si="171"/>
        <v>11</v>
      </c>
      <c r="AZ680" s="31">
        <f t="shared" si="172"/>
        <v>10</v>
      </c>
      <c r="BA680" s="31">
        <f t="shared" si="173"/>
        <v>0</v>
      </c>
      <c r="BB680" s="31">
        <f t="shared" si="174"/>
        <v>1</v>
      </c>
      <c r="BC680" s="31">
        <f t="shared" si="175"/>
        <v>0</v>
      </c>
      <c r="BM680" s="2" t="s">
        <v>35</v>
      </c>
      <c r="BN680" s="2" t="s">
        <v>35</v>
      </c>
    </row>
    <row r="681" spans="1:66" x14ac:dyDescent="0.25">
      <c r="A681" s="50">
        <v>670</v>
      </c>
      <c r="B681" s="50">
        <v>568</v>
      </c>
      <c r="C681" s="50" t="str">
        <f t="shared" si="178"/>
        <v>1431_1_2768</v>
      </c>
      <c r="D681" s="50">
        <v>1</v>
      </c>
      <c r="E681" s="51">
        <f t="shared" si="166"/>
        <v>14310001</v>
      </c>
      <c r="F681" s="76" t="str">
        <f t="shared" si="177"/>
        <v>1431_1</v>
      </c>
      <c r="G681" s="80">
        <v>1431</v>
      </c>
      <c r="H681" s="52">
        <v>1</v>
      </c>
      <c r="I681" s="52">
        <v>2768</v>
      </c>
      <c r="J681" s="53" t="str">
        <f t="shared" si="167"/>
        <v>ok</v>
      </c>
      <c r="K681" s="54" t="str">
        <f>CONCATENATE(L681,"_",M681)</f>
        <v>1431_1</v>
      </c>
      <c r="L681" s="54">
        <v>1431</v>
      </c>
      <c r="M681" s="54">
        <v>1</v>
      </c>
      <c r="N681" s="54">
        <v>2709</v>
      </c>
      <c r="O681" s="55">
        <v>729</v>
      </c>
      <c r="P681" s="55">
        <v>93</v>
      </c>
      <c r="Q681" s="55">
        <v>379</v>
      </c>
      <c r="R681" s="55">
        <v>48</v>
      </c>
      <c r="S681" s="52">
        <v>0</v>
      </c>
      <c r="T681" s="56">
        <v>307</v>
      </c>
      <c r="U681" s="56">
        <v>22</v>
      </c>
      <c r="V681" s="56">
        <v>324</v>
      </c>
      <c r="W681" s="56">
        <v>729</v>
      </c>
      <c r="X681" s="57">
        <v>0.93</v>
      </c>
      <c r="Y681" s="109"/>
      <c r="Z681" s="109"/>
      <c r="AA681" s="109"/>
      <c r="AB681" s="109"/>
      <c r="AC681" s="56">
        <v>69</v>
      </c>
      <c r="AD681" s="52" t="s">
        <v>35</v>
      </c>
      <c r="AE681" s="52" t="s">
        <v>35</v>
      </c>
      <c r="AF681" s="52" t="s">
        <v>35</v>
      </c>
      <c r="AG681" s="52"/>
      <c r="AH681" s="106"/>
      <c r="AI681" s="59"/>
      <c r="AJ681" s="68" t="s">
        <v>9</v>
      </c>
      <c r="AK681" t="s">
        <v>10</v>
      </c>
      <c r="AL681" s="30" t="s">
        <v>10</v>
      </c>
      <c r="AM681" s="39"/>
      <c r="AN681" s="115" t="s">
        <v>10</v>
      </c>
      <c r="AO681" s="30"/>
      <c r="AQ681" s="5"/>
      <c r="AS681" s="37"/>
      <c r="AT681" s="30" t="s">
        <v>10</v>
      </c>
      <c r="AV681" t="str">
        <f t="shared" si="168"/>
        <v>musta</v>
      </c>
      <c r="AW681" t="str">
        <f t="shared" si="169"/>
        <v>musta</v>
      </c>
      <c r="AX681" t="str">
        <f t="shared" si="170"/>
        <v>musta</v>
      </c>
      <c r="AY681" s="31">
        <f t="shared" si="171"/>
        <v>10</v>
      </c>
      <c r="AZ681" s="31">
        <f t="shared" si="172"/>
        <v>10</v>
      </c>
      <c r="BA681" s="31">
        <f t="shared" si="173"/>
        <v>0</v>
      </c>
      <c r="BB681" s="31">
        <f t="shared" si="174"/>
        <v>0</v>
      </c>
      <c r="BC681" s="31">
        <f t="shared" si="175"/>
        <v>0</v>
      </c>
      <c r="BM681" s="2" t="s">
        <v>35</v>
      </c>
      <c r="BN681" s="2" t="s">
        <v>35</v>
      </c>
    </row>
    <row r="682" spans="1:66" x14ac:dyDescent="0.25">
      <c r="A682" s="50">
        <v>671</v>
      </c>
      <c r="B682" s="50">
        <v>569</v>
      </c>
      <c r="C682" s="50" t="str">
        <f t="shared" si="178"/>
        <v>1431_2_6016</v>
      </c>
      <c r="D682" s="50">
        <v>1</v>
      </c>
      <c r="E682" s="51">
        <f t="shared" si="166"/>
        <v>14310002</v>
      </c>
      <c r="F682" s="76" t="str">
        <f t="shared" si="177"/>
        <v>1431_2</v>
      </c>
      <c r="G682" s="80">
        <v>1431</v>
      </c>
      <c r="H682" s="52">
        <v>2</v>
      </c>
      <c r="I682" s="52">
        <v>6016</v>
      </c>
      <c r="J682" s="53" t="str">
        <f t="shared" si="167"/>
        <v>ok</v>
      </c>
      <c r="K682" s="54" t="str">
        <f>CONCATENATE(L682,"_",M682)</f>
        <v>1431_2</v>
      </c>
      <c r="L682" s="54">
        <v>1431</v>
      </c>
      <c r="M682" s="54">
        <v>2</v>
      </c>
      <c r="N682" s="54">
        <v>5959</v>
      </c>
      <c r="O682" s="55">
        <v>619</v>
      </c>
      <c r="P682" s="55">
        <v>89</v>
      </c>
      <c r="Q682" s="55">
        <v>395</v>
      </c>
      <c r="R682" s="55">
        <v>57</v>
      </c>
      <c r="S682" s="52">
        <v>0</v>
      </c>
      <c r="T682" s="56">
        <v>276</v>
      </c>
      <c r="U682" s="56">
        <v>22</v>
      </c>
      <c r="V682" s="56">
        <v>288</v>
      </c>
      <c r="W682" s="56">
        <v>619</v>
      </c>
      <c r="X682" s="57">
        <v>0.89</v>
      </c>
      <c r="Y682" s="109"/>
      <c r="Z682" s="109"/>
      <c r="AA682" s="109"/>
      <c r="AB682" s="109"/>
      <c r="AC682" s="56">
        <v>63</v>
      </c>
      <c r="AD682" s="52" t="s">
        <v>35</v>
      </c>
      <c r="AE682" s="52" t="s">
        <v>35</v>
      </c>
      <c r="AF682" s="52" t="s">
        <v>35</v>
      </c>
      <c r="AG682" s="52"/>
      <c r="AH682" s="106"/>
      <c r="AI682" s="59"/>
      <c r="AJ682" s="68" t="s">
        <v>9</v>
      </c>
      <c r="AK682" t="s">
        <v>10</v>
      </c>
      <c r="AL682" s="30" t="s">
        <v>10</v>
      </c>
      <c r="AM682" s="39"/>
      <c r="AN682" s="115" t="s">
        <v>10</v>
      </c>
      <c r="AO682" s="30"/>
      <c r="AQ682" s="5"/>
      <c r="AS682" s="37"/>
      <c r="AT682" s="30" t="s">
        <v>10</v>
      </c>
      <c r="AV682" t="str">
        <f t="shared" si="168"/>
        <v>musta</v>
      </c>
      <c r="AW682" t="str">
        <f t="shared" si="169"/>
        <v>musta</v>
      </c>
      <c r="AX682" t="str">
        <f t="shared" si="170"/>
        <v>musta</v>
      </c>
      <c r="AY682" s="31">
        <f t="shared" si="171"/>
        <v>10</v>
      </c>
      <c r="AZ682" s="31">
        <f t="shared" si="172"/>
        <v>10</v>
      </c>
      <c r="BA682" s="31">
        <f t="shared" si="173"/>
        <v>0</v>
      </c>
      <c r="BB682" s="31">
        <f t="shared" si="174"/>
        <v>0</v>
      </c>
      <c r="BC682" s="31">
        <f t="shared" si="175"/>
        <v>0</v>
      </c>
      <c r="BM682" s="2" t="s">
        <v>35</v>
      </c>
      <c r="BN682" s="2" t="s">
        <v>35</v>
      </c>
    </row>
    <row r="683" spans="1:66" x14ac:dyDescent="0.25">
      <c r="A683" s="50">
        <v>672</v>
      </c>
      <c r="B683" s="50"/>
      <c r="C683" s="50" t="str">
        <f t="shared" si="178"/>
        <v>1431_3_4137</v>
      </c>
      <c r="D683" s="50">
        <v>1</v>
      </c>
      <c r="E683" s="51"/>
      <c r="F683" s="76" t="str">
        <f t="shared" si="177"/>
        <v>1431_3</v>
      </c>
      <c r="G683" s="80">
        <v>1431</v>
      </c>
      <c r="H683" s="52">
        <v>3</v>
      </c>
      <c r="I683" s="52">
        <v>4137</v>
      </c>
      <c r="J683" s="53">
        <v>4137</v>
      </c>
      <c r="K683" s="54">
        <v>4137</v>
      </c>
      <c r="L683" s="54">
        <v>4137</v>
      </c>
      <c r="M683" s="54"/>
      <c r="N683" s="54"/>
      <c r="O683" s="55"/>
      <c r="P683" s="55"/>
      <c r="Q683" s="55"/>
      <c r="R683" s="55"/>
      <c r="S683" s="52"/>
      <c r="T683" s="52">
        <v>261</v>
      </c>
      <c r="U683" s="52">
        <v>21</v>
      </c>
      <c r="V683" s="52">
        <v>258</v>
      </c>
      <c r="W683" s="52"/>
      <c r="X683" s="52"/>
      <c r="Y683" s="110"/>
      <c r="Z683" s="110" t="s">
        <v>66</v>
      </c>
      <c r="AA683" s="110"/>
      <c r="AB683" s="110" t="s">
        <v>65</v>
      </c>
      <c r="AC683" s="56">
        <v>24</v>
      </c>
      <c r="AD683" s="52"/>
      <c r="AE683" s="52"/>
      <c r="AF683" s="52"/>
      <c r="AG683" s="52"/>
      <c r="AH683" s="106"/>
      <c r="AI683" s="59" t="s">
        <v>80</v>
      </c>
      <c r="AJ683" s="69" t="s">
        <v>9</v>
      </c>
      <c r="AK683" s="34" t="s">
        <v>10</v>
      </c>
      <c r="AL683" s="26" t="s">
        <v>10</v>
      </c>
      <c r="AM683" s="39"/>
      <c r="AN683" s="115"/>
      <c r="AO683" s="26" t="s">
        <v>10</v>
      </c>
      <c r="AQ683" s="5"/>
      <c r="AS683" s="37"/>
      <c r="AT683" s="30"/>
      <c r="BE683" s="2" t="s">
        <v>37</v>
      </c>
      <c r="BF683" s="2" t="s">
        <v>37</v>
      </c>
      <c r="BG683" s="2" t="s">
        <v>37</v>
      </c>
      <c r="BI683" s="21" t="s">
        <v>10</v>
      </c>
      <c r="BJ683" s="21" t="s">
        <v>10</v>
      </c>
      <c r="BK683" s="21" t="s">
        <v>10</v>
      </c>
    </row>
    <row r="684" spans="1:66" x14ac:dyDescent="0.25">
      <c r="A684" s="50">
        <v>673</v>
      </c>
      <c r="B684" s="50">
        <v>570</v>
      </c>
      <c r="C684" s="50" t="str">
        <f t="shared" si="178"/>
        <v>1452_1_3612</v>
      </c>
      <c r="D684" s="50">
        <v>1</v>
      </c>
      <c r="E684" s="51">
        <f t="shared" ref="E684:E747" si="181">G684*10000+H684</f>
        <v>14520001</v>
      </c>
      <c r="F684" s="76" t="str">
        <f t="shared" si="177"/>
        <v>1452_1</v>
      </c>
      <c r="G684" s="80">
        <v>1452</v>
      </c>
      <c r="H684" s="52">
        <v>1</v>
      </c>
      <c r="I684" s="52">
        <v>3612</v>
      </c>
      <c r="J684" s="53" t="str">
        <f t="shared" ref="J684:J747" si="182">IF(F684=K684,"ok","huom!")</f>
        <v>ok</v>
      </c>
      <c r="K684" s="54" t="str">
        <f t="shared" ref="K684:K702" si="183">CONCATENATE(L684,"_",M684)</f>
        <v>1452_1</v>
      </c>
      <c r="L684" s="54">
        <v>1452</v>
      </c>
      <c r="M684" s="54">
        <v>1</v>
      </c>
      <c r="N684" s="54">
        <v>3544</v>
      </c>
      <c r="O684" s="55">
        <v>1524</v>
      </c>
      <c r="P684" s="55">
        <v>54</v>
      </c>
      <c r="Q684" s="55">
        <v>484</v>
      </c>
      <c r="R684" s="55">
        <v>18</v>
      </c>
      <c r="S684" s="52">
        <v>0</v>
      </c>
      <c r="T684" s="56">
        <v>8096</v>
      </c>
      <c r="U684" s="56">
        <v>515</v>
      </c>
      <c r="V684" s="56">
        <v>9040</v>
      </c>
      <c r="W684" s="56">
        <v>1524</v>
      </c>
      <c r="X684" s="57">
        <v>0.54</v>
      </c>
      <c r="Y684" s="109"/>
      <c r="Z684" s="109"/>
      <c r="AA684" s="109"/>
      <c r="AB684" s="109"/>
      <c r="AC684" s="56">
        <v>2336</v>
      </c>
      <c r="AD684" s="61" t="s">
        <v>34</v>
      </c>
      <c r="AE684" s="52" t="s">
        <v>35</v>
      </c>
      <c r="AF684" s="52" t="s">
        <v>35</v>
      </c>
      <c r="AG684" s="52" t="s">
        <v>36</v>
      </c>
      <c r="AH684" s="106"/>
      <c r="AI684" s="59"/>
      <c r="AJ684" s="68" t="s">
        <v>9</v>
      </c>
      <c r="AK684" t="s">
        <v>9</v>
      </c>
      <c r="AL684" s="30" t="s">
        <v>9</v>
      </c>
      <c r="AM684" s="39"/>
      <c r="AN684" s="115" t="s">
        <v>9</v>
      </c>
      <c r="AO684" s="30"/>
      <c r="AQ684" s="5"/>
      <c r="AS684" s="37"/>
      <c r="AT684" s="30" t="s">
        <v>9</v>
      </c>
      <c r="AV684" t="str">
        <f t="shared" ref="AV684:AV747" si="184">IF(X684="ei mallia","ei mallia",IF(X684&gt;0.599999,IF(W684&gt;999,"punainen",IF(AC684&gt;99,"punainen",IF(AD684="osa seud. yht","punainen","musta"))),"musta"))</f>
        <v>musta</v>
      </c>
      <c r="AW684" t="str">
        <f t="shared" ref="AW684:AW747" si="185">IF(X684="ei mallia","ei mallia",IF(X684&gt;0.399999,IF(W684&gt;1999,"punainen",IF(AC684&gt;499,"punainen",IF(AE684="osa seud. yht","punainen","musta"))),"musta"))</f>
        <v>punainen</v>
      </c>
      <c r="AX684" t="str">
        <f t="shared" ref="AX684:AX747" si="186">IF(X684="ei mallia","ei mallia",IF(AY684&gt;20,"punainen","musta"))</f>
        <v>musta</v>
      </c>
      <c r="AY684" s="31">
        <f t="shared" ref="AY684:AY747" si="187">SUM(AZ684:BC684)</f>
        <v>13</v>
      </c>
      <c r="AZ684" s="31">
        <f t="shared" ref="AZ684:AZ747" si="188">IF(X684&gt;0.59999,10,IF(X684&gt;0.39999,1,0))</f>
        <v>1</v>
      </c>
      <c r="BA684" s="31">
        <f t="shared" ref="BA684:BA747" si="189">IF(W684&gt;1999,10,IF(W684&gt;999,1,0))</f>
        <v>1</v>
      </c>
      <c r="BB684" s="31">
        <f t="shared" ref="BB684:BB747" si="190">IF(AC684&gt;499,10,IF(AC684&gt;99,1,0))</f>
        <v>10</v>
      </c>
      <c r="BC684" s="31">
        <f t="shared" ref="BC684:BC747" si="191">IF(AE684="osa seud. yht",10,IF(AD684="osa seud. yht",1,0))</f>
        <v>1</v>
      </c>
      <c r="BM684" s="32" t="s">
        <v>34</v>
      </c>
      <c r="BN684" s="2" t="s">
        <v>35</v>
      </c>
    </row>
    <row r="685" spans="1:66" x14ac:dyDescent="0.25">
      <c r="A685" s="50">
        <v>674</v>
      </c>
      <c r="B685" s="50">
        <v>571</v>
      </c>
      <c r="C685" s="50" t="str">
        <f t="shared" si="178"/>
        <v>1452_2_3545</v>
      </c>
      <c r="D685" s="50">
        <v>1</v>
      </c>
      <c r="E685" s="51">
        <f t="shared" si="181"/>
        <v>14520002</v>
      </c>
      <c r="F685" s="76" t="str">
        <f t="shared" si="177"/>
        <v>1452_2</v>
      </c>
      <c r="G685" s="80">
        <v>1452</v>
      </c>
      <c r="H685" s="52">
        <v>2</v>
      </c>
      <c r="I685" s="52">
        <v>3545</v>
      </c>
      <c r="J685" s="53" t="str">
        <f t="shared" si="182"/>
        <v>ok</v>
      </c>
      <c r="K685" s="54" t="str">
        <f t="shared" si="183"/>
        <v>1452_2</v>
      </c>
      <c r="L685" s="54">
        <v>1452</v>
      </c>
      <c r="M685" s="54">
        <v>2</v>
      </c>
      <c r="N685" s="54">
        <v>3441</v>
      </c>
      <c r="O685" s="55">
        <v>2937</v>
      </c>
      <c r="P685" s="55">
        <v>73</v>
      </c>
      <c r="Q685" s="55">
        <v>1135</v>
      </c>
      <c r="R685" s="55">
        <v>28</v>
      </c>
      <c r="S685" s="52">
        <v>0</v>
      </c>
      <c r="T685" s="56">
        <v>4430</v>
      </c>
      <c r="U685" s="56">
        <v>218</v>
      </c>
      <c r="V685" s="56">
        <v>4925</v>
      </c>
      <c r="W685" s="56">
        <v>2937</v>
      </c>
      <c r="X685" s="57">
        <v>0.73</v>
      </c>
      <c r="Y685" s="109"/>
      <c r="Z685" s="109"/>
      <c r="AA685" s="109"/>
      <c r="AB685" s="109"/>
      <c r="AC685" s="56">
        <v>1292</v>
      </c>
      <c r="AD685" s="61" t="s">
        <v>34</v>
      </c>
      <c r="AE685" s="52" t="s">
        <v>35</v>
      </c>
      <c r="AF685" s="52" t="s">
        <v>36</v>
      </c>
      <c r="AG685" s="52" t="s">
        <v>36</v>
      </c>
      <c r="AH685" s="106"/>
      <c r="AI685" s="59"/>
      <c r="AJ685" s="68" t="s">
        <v>9</v>
      </c>
      <c r="AK685" t="s">
        <v>9</v>
      </c>
      <c r="AL685" s="30" t="s">
        <v>9</v>
      </c>
      <c r="AM685" s="39"/>
      <c r="AN685" s="115" t="s">
        <v>9</v>
      </c>
      <c r="AO685" s="30"/>
      <c r="AQ685" s="5"/>
      <c r="AS685" s="37"/>
      <c r="AT685" s="30" t="s">
        <v>9</v>
      </c>
      <c r="AV685" t="str">
        <f t="shared" si="184"/>
        <v>punainen</v>
      </c>
      <c r="AW685" t="str">
        <f t="shared" si="185"/>
        <v>punainen</v>
      </c>
      <c r="AX685" t="str">
        <f t="shared" si="186"/>
        <v>punainen</v>
      </c>
      <c r="AY685" s="31">
        <f t="shared" si="187"/>
        <v>31</v>
      </c>
      <c r="AZ685" s="31">
        <f t="shared" si="188"/>
        <v>10</v>
      </c>
      <c r="BA685" s="31">
        <f t="shared" si="189"/>
        <v>10</v>
      </c>
      <c r="BB685" s="31">
        <f t="shared" si="190"/>
        <v>10</v>
      </c>
      <c r="BC685" s="31">
        <f t="shared" si="191"/>
        <v>1</v>
      </c>
      <c r="BM685" s="2" t="s">
        <v>35</v>
      </c>
      <c r="BN685" s="2" t="s">
        <v>35</v>
      </c>
    </row>
    <row r="686" spans="1:66" x14ac:dyDescent="0.25">
      <c r="A686" s="50">
        <v>675</v>
      </c>
      <c r="B686" s="50">
        <v>572</v>
      </c>
      <c r="C686" s="50" t="str">
        <f t="shared" si="178"/>
        <v>1453_1_1620</v>
      </c>
      <c r="D686" s="50">
        <v>1</v>
      </c>
      <c r="E686" s="51">
        <f t="shared" si="181"/>
        <v>14530001</v>
      </c>
      <c r="F686" s="76" t="str">
        <f t="shared" si="177"/>
        <v>1453_1</v>
      </c>
      <c r="G686" s="81">
        <v>1453</v>
      </c>
      <c r="H686" s="52">
        <v>1</v>
      </c>
      <c r="I686" s="52">
        <v>1620</v>
      </c>
      <c r="J686" s="53" t="str">
        <f t="shared" si="182"/>
        <v>ok</v>
      </c>
      <c r="K686" s="54" t="str">
        <f t="shared" si="183"/>
        <v>1453_1</v>
      </c>
      <c r="L686" s="54">
        <v>1453</v>
      </c>
      <c r="M686" s="54">
        <v>1</v>
      </c>
      <c r="N686" s="54">
        <v>2874</v>
      </c>
      <c r="O686" s="55">
        <v>927</v>
      </c>
      <c r="P686" s="55">
        <v>42</v>
      </c>
      <c r="Q686" s="55">
        <v>277</v>
      </c>
      <c r="R686" s="55">
        <v>12</v>
      </c>
      <c r="S686" s="52">
        <v>0</v>
      </c>
      <c r="T686" s="56">
        <v>2431</v>
      </c>
      <c r="U686" s="56">
        <v>53</v>
      </c>
      <c r="V686" s="56">
        <v>2606</v>
      </c>
      <c r="W686" s="56">
        <v>927</v>
      </c>
      <c r="X686" s="57">
        <v>0.42</v>
      </c>
      <c r="Y686" s="109"/>
      <c r="Z686" s="109"/>
      <c r="AA686" s="109"/>
      <c r="AB686" s="109"/>
      <c r="AC686" s="56">
        <v>1094</v>
      </c>
      <c r="AD686" s="61" t="s">
        <v>34</v>
      </c>
      <c r="AE686" s="52" t="s">
        <v>35</v>
      </c>
      <c r="AF686" s="52" t="s">
        <v>35</v>
      </c>
      <c r="AG686" s="52" t="s">
        <v>36</v>
      </c>
      <c r="AH686" s="106"/>
      <c r="AI686" s="59"/>
      <c r="AJ686" s="68" t="s">
        <v>10</v>
      </c>
      <c r="AK686" t="s">
        <v>10</v>
      </c>
      <c r="AL686" s="30" t="s">
        <v>10</v>
      </c>
      <c r="AM686" s="39"/>
      <c r="AN686" s="115" t="s">
        <v>10</v>
      </c>
      <c r="AO686" s="30"/>
      <c r="AQ686" s="5"/>
      <c r="AS686" s="37"/>
      <c r="AT686" s="30" t="s">
        <v>10</v>
      </c>
      <c r="AV686" t="str">
        <f t="shared" si="184"/>
        <v>musta</v>
      </c>
      <c r="AW686" t="str">
        <f t="shared" si="185"/>
        <v>punainen</v>
      </c>
      <c r="AX686" t="str">
        <f t="shared" si="186"/>
        <v>musta</v>
      </c>
      <c r="AY686" s="31">
        <f t="shared" si="187"/>
        <v>12</v>
      </c>
      <c r="AZ686" s="31">
        <f t="shared" si="188"/>
        <v>1</v>
      </c>
      <c r="BA686" s="31">
        <f t="shared" si="189"/>
        <v>0</v>
      </c>
      <c r="BB686" s="31">
        <f t="shared" si="190"/>
        <v>10</v>
      </c>
      <c r="BC686" s="31">
        <f t="shared" si="191"/>
        <v>1</v>
      </c>
      <c r="BM686" s="2" t="s">
        <v>35</v>
      </c>
      <c r="BN686" s="2" t="s">
        <v>35</v>
      </c>
    </row>
    <row r="687" spans="1:66" x14ac:dyDescent="0.25">
      <c r="A687" s="50">
        <v>676</v>
      </c>
      <c r="B687" s="50">
        <v>573</v>
      </c>
      <c r="C687" s="50" t="str">
        <f t="shared" si="178"/>
        <v>1453_2_7148</v>
      </c>
      <c r="D687" s="50">
        <v>1</v>
      </c>
      <c r="E687" s="51">
        <f t="shared" si="181"/>
        <v>14530002</v>
      </c>
      <c r="F687" s="76" t="str">
        <f t="shared" si="177"/>
        <v>1453_2</v>
      </c>
      <c r="G687" s="80">
        <v>1453</v>
      </c>
      <c r="H687" s="52">
        <v>2</v>
      </c>
      <c r="I687" s="52">
        <v>7148</v>
      </c>
      <c r="J687" s="53" t="str">
        <f t="shared" si="182"/>
        <v>ok</v>
      </c>
      <c r="K687" s="54" t="str">
        <f t="shared" si="183"/>
        <v>1453_2</v>
      </c>
      <c r="L687" s="54">
        <v>1453</v>
      </c>
      <c r="M687" s="54">
        <v>2</v>
      </c>
      <c r="N687" s="54">
        <v>6907</v>
      </c>
      <c r="O687" s="55">
        <v>624</v>
      </c>
      <c r="P687" s="55">
        <v>64</v>
      </c>
      <c r="Q687" s="55">
        <v>203</v>
      </c>
      <c r="R687" s="55">
        <v>20</v>
      </c>
      <c r="S687" s="52">
        <v>0</v>
      </c>
      <c r="T687" s="56">
        <v>725</v>
      </c>
      <c r="U687" s="56">
        <v>28</v>
      </c>
      <c r="V687" s="56">
        <v>765</v>
      </c>
      <c r="W687" s="56">
        <v>624</v>
      </c>
      <c r="X687" s="57">
        <v>0.64</v>
      </c>
      <c r="Y687" s="109"/>
      <c r="Z687" s="109"/>
      <c r="AA687" s="109"/>
      <c r="AB687" s="109"/>
      <c r="AC687" s="56">
        <v>219</v>
      </c>
      <c r="AD687" s="61" t="s">
        <v>34</v>
      </c>
      <c r="AE687" s="52" t="s">
        <v>35</v>
      </c>
      <c r="AF687" s="52" t="s">
        <v>35</v>
      </c>
      <c r="AG687" s="52"/>
      <c r="AH687" s="106"/>
      <c r="AI687" s="59"/>
      <c r="AJ687" s="68" t="s">
        <v>10</v>
      </c>
      <c r="AK687" t="s">
        <v>10</v>
      </c>
      <c r="AL687" s="30" t="s">
        <v>10</v>
      </c>
      <c r="AM687" s="39"/>
      <c r="AN687" s="115" t="s">
        <v>10</v>
      </c>
      <c r="AO687" s="30"/>
      <c r="AQ687" s="5"/>
      <c r="AS687" s="37"/>
      <c r="AT687" s="30" t="s">
        <v>10</v>
      </c>
      <c r="AV687" t="str">
        <f t="shared" si="184"/>
        <v>punainen</v>
      </c>
      <c r="AW687" t="str">
        <f t="shared" si="185"/>
        <v>musta</v>
      </c>
      <c r="AX687" t="str">
        <f t="shared" si="186"/>
        <v>musta</v>
      </c>
      <c r="AY687" s="31">
        <f t="shared" si="187"/>
        <v>12</v>
      </c>
      <c r="AZ687" s="31">
        <f t="shared" si="188"/>
        <v>10</v>
      </c>
      <c r="BA687" s="31">
        <f t="shared" si="189"/>
        <v>0</v>
      </c>
      <c r="BB687" s="31">
        <f t="shared" si="190"/>
        <v>1</v>
      </c>
      <c r="BC687" s="31">
        <f t="shared" si="191"/>
        <v>1</v>
      </c>
      <c r="BM687" s="2" t="s">
        <v>35</v>
      </c>
      <c r="BN687" s="2" t="s">
        <v>35</v>
      </c>
    </row>
    <row r="688" spans="1:66" x14ac:dyDescent="0.25">
      <c r="A688" s="50">
        <v>677</v>
      </c>
      <c r="B688" s="50">
        <v>574</v>
      </c>
      <c r="C688" s="50" t="str">
        <f t="shared" si="178"/>
        <v>1456_1_2612</v>
      </c>
      <c r="D688" s="50">
        <v>1</v>
      </c>
      <c r="E688" s="51">
        <f t="shared" si="181"/>
        <v>14560001</v>
      </c>
      <c r="F688" s="76" t="str">
        <f t="shared" si="177"/>
        <v>1456_1</v>
      </c>
      <c r="G688" s="80">
        <v>1456</v>
      </c>
      <c r="H688" s="52">
        <v>1</v>
      </c>
      <c r="I688" s="52">
        <v>2612</v>
      </c>
      <c r="J688" s="53" t="str">
        <f t="shared" si="182"/>
        <v>ok</v>
      </c>
      <c r="K688" s="54" t="str">
        <f t="shared" si="183"/>
        <v>1456_1</v>
      </c>
      <c r="L688" s="54">
        <v>1456</v>
      </c>
      <c r="M688" s="54">
        <v>1</v>
      </c>
      <c r="N688" s="54">
        <v>2544</v>
      </c>
      <c r="O688" s="55">
        <v>7649</v>
      </c>
      <c r="P688" s="55">
        <v>63</v>
      </c>
      <c r="Q688" s="55">
        <v>2049</v>
      </c>
      <c r="R688" s="55">
        <v>17</v>
      </c>
      <c r="S688" s="52">
        <v>0</v>
      </c>
      <c r="T688" s="56">
        <v>9987</v>
      </c>
      <c r="U688" s="56">
        <v>327</v>
      </c>
      <c r="V688" s="56">
        <v>11035</v>
      </c>
      <c r="W688" s="56">
        <v>7649</v>
      </c>
      <c r="X688" s="57">
        <v>0.63</v>
      </c>
      <c r="Y688" s="109"/>
      <c r="Z688" s="109"/>
      <c r="AA688" s="109"/>
      <c r="AB688" s="109"/>
      <c r="AC688" s="56">
        <v>3242</v>
      </c>
      <c r="AD688" s="61" t="s">
        <v>34</v>
      </c>
      <c r="AE688" s="52" t="s">
        <v>35</v>
      </c>
      <c r="AF688" s="52" t="s">
        <v>36</v>
      </c>
      <c r="AG688" s="52" t="s">
        <v>36</v>
      </c>
      <c r="AH688" s="106"/>
      <c r="AI688" s="59"/>
      <c r="AJ688" s="68" t="s">
        <v>10</v>
      </c>
      <c r="AK688" t="s">
        <v>10</v>
      </c>
      <c r="AL688" s="30" t="s">
        <v>10</v>
      </c>
      <c r="AM688" s="39"/>
      <c r="AN688" s="115" t="s">
        <v>10</v>
      </c>
      <c r="AO688" s="30"/>
      <c r="AQ688" s="5"/>
      <c r="AS688" s="37"/>
      <c r="AT688" s="30" t="s">
        <v>10</v>
      </c>
      <c r="AV688" t="str">
        <f t="shared" si="184"/>
        <v>punainen</v>
      </c>
      <c r="AW688" t="str">
        <f t="shared" si="185"/>
        <v>punainen</v>
      </c>
      <c r="AX688" t="str">
        <f t="shared" si="186"/>
        <v>punainen</v>
      </c>
      <c r="AY688" s="31">
        <f t="shared" si="187"/>
        <v>31</v>
      </c>
      <c r="AZ688" s="31">
        <f t="shared" si="188"/>
        <v>10</v>
      </c>
      <c r="BA688" s="31">
        <f t="shared" si="189"/>
        <v>10</v>
      </c>
      <c r="BB688" s="31">
        <f t="shared" si="190"/>
        <v>10</v>
      </c>
      <c r="BC688" s="31">
        <f t="shared" si="191"/>
        <v>1</v>
      </c>
      <c r="BM688" s="32" t="s">
        <v>34</v>
      </c>
      <c r="BN688" s="2" t="s">
        <v>35</v>
      </c>
    </row>
    <row r="689" spans="1:66" x14ac:dyDescent="0.25">
      <c r="A689" s="50">
        <v>678</v>
      </c>
      <c r="B689" s="50">
        <v>575</v>
      </c>
      <c r="C689" s="50" t="str">
        <f t="shared" si="178"/>
        <v>1456_2_2370</v>
      </c>
      <c r="D689" s="50">
        <v>1</v>
      </c>
      <c r="E689" s="51">
        <f t="shared" si="181"/>
        <v>14560002</v>
      </c>
      <c r="F689" s="76" t="str">
        <f t="shared" si="177"/>
        <v>1456_2</v>
      </c>
      <c r="G689" s="80">
        <v>1456</v>
      </c>
      <c r="H689" s="52">
        <v>2</v>
      </c>
      <c r="I689" s="52">
        <v>2370</v>
      </c>
      <c r="J689" s="53" t="str">
        <f t="shared" si="182"/>
        <v>ok</v>
      </c>
      <c r="K689" s="54" t="str">
        <f t="shared" si="183"/>
        <v>1456_2</v>
      </c>
      <c r="L689" s="54">
        <v>1456</v>
      </c>
      <c r="M689" s="54">
        <v>2</v>
      </c>
      <c r="N689" s="54">
        <v>2350</v>
      </c>
      <c r="O689" s="55">
        <v>3842</v>
      </c>
      <c r="P689" s="55">
        <v>48</v>
      </c>
      <c r="Q689" s="55">
        <v>1470</v>
      </c>
      <c r="R689" s="55">
        <v>18</v>
      </c>
      <c r="S689" s="52">
        <v>0</v>
      </c>
      <c r="T689" s="56">
        <v>13178</v>
      </c>
      <c r="U689" s="56">
        <v>376</v>
      </c>
      <c r="V689" s="56">
        <v>14324</v>
      </c>
      <c r="W689" s="56">
        <v>3842</v>
      </c>
      <c r="X689" s="57">
        <v>0.48</v>
      </c>
      <c r="Y689" s="109"/>
      <c r="Z689" s="109"/>
      <c r="AA689" s="109"/>
      <c r="AB689" s="109"/>
      <c r="AC689" s="56">
        <v>3004</v>
      </c>
      <c r="AD689" s="61" t="s">
        <v>34</v>
      </c>
      <c r="AE689" s="52" t="s">
        <v>35</v>
      </c>
      <c r="AF689" s="52" t="s">
        <v>36</v>
      </c>
      <c r="AG689" s="52" t="s">
        <v>36</v>
      </c>
      <c r="AH689" s="106"/>
      <c r="AI689" s="59"/>
      <c r="AJ689" s="68" t="s">
        <v>10</v>
      </c>
      <c r="AK689" t="s">
        <v>10</v>
      </c>
      <c r="AL689" s="30" t="s">
        <v>10</v>
      </c>
      <c r="AM689" s="39"/>
      <c r="AN689" s="115" t="s">
        <v>10</v>
      </c>
      <c r="AO689" s="30"/>
      <c r="AQ689" s="5"/>
      <c r="AS689" s="37"/>
      <c r="AT689" s="30" t="s">
        <v>10</v>
      </c>
      <c r="AV689" t="str">
        <f t="shared" si="184"/>
        <v>musta</v>
      </c>
      <c r="AW689" t="str">
        <f t="shared" si="185"/>
        <v>punainen</v>
      </c>
      <c r="AX689" t="str">
        <f t="shared" si="186"/>
        <v>punainen</v>
      </c>
      <c r="AY689" s="31">
        <f t="shared" si="187"/>
        <v>22</v>
      </c>
      <c r="AZ689" s="31">
        <f t="shared" si="188"/>
        <v>1</v>
      </c>
      <c r="BA689" s="31">
        <f t="shared" si="189"/>
        <v>10</v>
      </c>
      <c r="BB689" s="31">
        <f t="shared" si="190"/>
        <v>10</v>
      </c>
      <c r="BC689" s="31">
        <f t="shared" si="191"/>
        <v>1</v>
      </c>
      <c r="BM689" s="2" t="s">
        <v>35</v>
      </c>
      <c r="BN689" s="2" t="s">
        <v>35</v>
      </c>
    </row>
    <row r="690" spans="1:66" x14ac:dyDescent="0.25">
      <c r="A690" s="50">
        <v>679</v>
      </c>
      <c r="B690" s="50">
        <v>576</v>
      </c>
      <c r="C690" s="50" t="str">
        <f t="shared" si="178"/>
        <v>1456_3_3636</v>
      </c>
      <c r="D690" s="50">
        <v>1</v>
      </c>
      <c r="E690" s="51">
        <f t="shared" si="181"/>
        <v>14560003</v>
      </c>
      <c r="F690" s="76" t="str">
        <f t="shared" si="177"/>
        <v>1456_3</v>
      </c>
      <c r="G690" s="80">
        <v>1456</v>
      </c>
      <c r="H690" s="52">
        <v>3</v>
      </c>
      <c r="I690" s="52">
        <v>3636</v>
      </c>
      <c r="J690" s="53" t="str">
        <f t="shared" si="182"/>
        <v>ok</v>
      </c>
      <c r="K690" s="54" t="str">
        <f t="shared" si="183"/>
        <v>1456_3</v>
      </c>
      <c r="L690" s="54">
        <v>1456</v>
      </c>
      <c r="M690" s="54">
        <v>3</v>
      </c>
      <c r="N690" s="54">
        <v>3587</v>
      </c>
      <c r="O690" s="55">
        <v>1125</v>
      </c>
      <c r="P690" s="55">
        <v>23</v>
      </c>
      <c r="Q690" s="55">
        <v>451</v>
      </c>
      <c r="R690" s="55">
        <v>9</v>
      </c>
      <c r="S690" s="52">
        <v>0</v>
      </c>
      <c r="T690" s="56">
        <v>7884</v>
      </c>
      <c r="U690" s="56">
        <v>245</v>
      </c>
      <c r="V690" s="56">
        <v>8620</v>
      </c>
      <c r="W690" s="56">
        <v>1125</v>
      </c>
      <c r="X690" s="57">
        <v>0.23</v>
      </c>
      <c r="Y690" s="109"/>
      <c r="Z690" s="109"/>
      <c r="AA690" s="109"/>
      <c r="AB690" s="109"/>
      <c r="AC690" s="56">
        <v>2161</v>
      </c>
      <c r="AD690" s="61" t="s">
        <v>34</v>
      </c>
      <c r="AE690" s="52" t="s">
        <v>35</v>
      </c>
      <c r="AF690" s="52" t="s">
        <v>35</v>
      </c>
      <c r="AG690" s="52" t="s">
        <v>36</v>
      </c>
      <c r="AH690" s="106"/>
      <c r="AI690" s="59"/>
      <c r="AJ690" s="68" t="s">
        <v>10</v>
      </c>
      <c r="AK690" t="s">
        <v>10</v>
      </c>
      <c r="AL690" s="30" t="s">
        <v>10</v>
      </c>
      <c r="AM690" s="39"/>
      <c r="AN690" s="115" t="s">
        <v>10</v>
      </c>
      <c r="AO690" s="30"/>
      <c r="AQ690" s="5"/>
      <c r="AS690" s="37"/>
      <c r="AT690" s="30" t="s">
        <v>10</v>
      </c>
      <c r="AV690" t="str">
        <f t="shared" si="184"/>
        <v>musta</v>
      </c>
      <c r="AW690" t="str">
        <f t="shared" si="185"/>
        <v>musta</v>
      </c>
      <c r="AX690" t="str">
        <f t="shared" si="186"/>
        <v>musta</v>
      </c>
      <c r="AY690" s="31">
        <f t="shared" si="187"/>
        <v>12</v>
      </c>
      <c r="AZ690" s="31">
        <f t="shared" si="188"/>
        <v>0</v>
      </c>
      <c r="BA690" s="31">
        <f t="shared" si="189"/>
        <v>1</v>
      </c>
      <c r="BB690" s="31">
        <f t="shared" si="190"/>
        <v>10</v>
      </c>
      <c r="BC690" s="31">
        <f t="shared" si="191"/>
        <v>1</v>
      </c>
      <c r="BM690" s="2" t="s">
        <v>35</v>
      </c>
      <c r="BN690" s="2" t="s">
        <v>35</v>
      </c>
    </row>
    <row r="691" spans="1:66" x14ac:dyDescent="0.25">
      <c r="A691" s="50">
        <v>680</v>
      </c>
      <c r="B691" s="50">
        <v>577</v>
      </c>
      <c r="C691" s="50" t="str">
        <f t="shared" si="178"/>
        <v>1456_4_6451</v>
      </c>
      <c r="D691" s="50">
        <v>1</v>
      </c>
      <c r="E691" s="51">
        <f t="shared" si="181"/>
        <v>14560004</v>
      </c>
      <c r="F691" s="76" t="str">
        <f t="shared" si="177"/>
        <v>1456_4</v>
      </c>
      <c r="G691" s="80">
        <v>1456</v>
      </c>
      <c r="H691" s="52">
        <v>4</v>
      </c>
      <c r="I691" s="52">
        <v>6451</v>
      </c>
      <c r="J691" s="53" t="str">
        <f t="shared" si="182"/>
        <v>ok</v>
      </c>
      <c r="K691" s="54" t="str">
        <f t="shared" si="183"/>
        <v>1456_4</v>
      </c>
      <c r="L691" s="54">
        <v>1456</v>
      </c>
      <c r="M691" s="54">
        <v>4</v>
      </c>
      <c r="N691" s="54">
        <v>6077</v>
      </c>
      <c r="O691" s="55">
        <v>340</v>
      </c>
      <c r="P691" s="55">
        <v>32</v>
      </c>
      <c r="Q691" s="55">
        <v>62</v>
      </c>
      <c r="R691" s="55">
        <v>4</v>
      </c>
      <c r="S691" s="52">
        <v>0</v>
      </c>
      <c r="T691" s="56">
        <v>3177</v>
      </c>
      <c r="U691" s="56">
        <v>109</v>
      </c>
      <c r="V691" s="56">
        <v>3469</v>
      </c>
      <c r="W691" s="56">
        <v>340</v>
      </c>
      <c r="X691" s="57">
        <v>0.32</v>
      </c>
      <c r="Y691" s="109"/>
      <c r="Z691" s="109"/>
      <c r="AA691" s="109"/>
      <c r="AB691" s="109"/>
      <c r="AC691" s="56">
        <v>1790</v>
      </c>
      <c r="AD691" s="61" t="s">
        <v>34</v>
      </c>
      <c r="AE691" s="52" t="s">
        <v>35</v>
      </c>
      <c r="AF691" s="52" t="s">
        <v>35</v>
      </c>
      <c r="AG691" s="52" t="s">
        <v>36</v>
      </c>
      <c r="AH691" s="106"/>
      <c r="AI691" s="59"/>
      <c r="AJ691" s="68" t="s">
        <v>10</v>
      </c>
      <c r="AK691" t="s">
        <v>10</v>
      </c>
      <c r="AL691" s="30" t="s">
        <v>10</v>
      </c>
      <c r="AM691" s="39"/>
      <c r="AN691" s="115" t="s">
        <v>10</v>
      </c>
      <c r="AO691" s="30"/>
      <c r="AQ691" s="5"/>
      <c r="AS691" s="37"/>
      <c r="AT691" s="30" t="s">
        <v>10</v>
      </c>
      <c r="AV691" t="str">
        <f t="shared" si="184"/>
        <v>musta</v>
      </c>
      <c r="AW691" t="str">
        <f t="shared" si="185"/>
        <v>musta</v>
      </c>
      <c r="AX691" t="str">
        <f t="shared" si="186"/>
        <v>musta</v>
      </c>
      <c r="AY691" s="31">
        <f t="shared" si="187"/>
        <v>11</v>
      </c>
      <c r="AZ691" s="31">
        <f t="shared" si="188"/>
        <v>0</v>
      </c>
      <c r="BA691" s="31">
        <f t="shared" si="189"/>
        <v>0</v>
      </c>
      <c r="BB691" s="31">
        <f t="shared" si="190"/>
        <v>10</v>
      </c>
      <c r="BC691" s="31">
        <f t="shared" si="191"/>
        <v>1</v>
      </c>
      <c r="BM691" s="2" t="s">
        <v>35</v>
      </c>
      <c r="BN691" s="2" t="s">
        <v>35</v>
      </c>
    </row>
    <row r="692" spans="1:66" x14ac:dyDescent="0.25">
      <c r="A692" s="50">
        <v>681</v>
      </c>
      <c r="B692" s="50">
        <v>578</v>
      </c>
      <c r="C692" s="50" t="str">
        <f t="shared" si="178"/>
        <v>1456_5_7457</v>
      </c>
      <c r="D692" s="50">
        <v>1</v>
      </c>
      <c r="E692" s="51">
        <f t="shared" si="181"/>
        <v>14560005</v>
      </c>
      <c r="F692" s="76" t="str">
        <f t="shared" si="177"/>
        <v>1456_5</v>
      </c>
      <c r="G692" s="80">
        <v>1456</v>
      </c>
      <c r="H692" s="52">
        <v>5</v>
      </c>
      <c r="I692" s="52">
        <v>7457</v>
      </c>
      <c r="J692" s="53" t="str">
        <f t="shared" si="182"/>
        <v>ok</v>
      </c>
      <c r="K692" s="54" t="str">
        <f t="shared" si="183"/>
        <v>1456_5</v>
      </c>
      <c r="L692" s="54">
        <v>1456</v>
      </c>
      <c r="M692" s="54">
        <v>5</v>
      </c>
      <c r="N692" s="54">
        <v>7136</v>
      </c>
      <c r="O692" s="55">
        <v>263</v>
      </c>
      <c r="P692" s="55">
        <v>35</v>
      </c>
      <c r="Q692" s="55">
        <v>230</v>
      </c>
      <c r="R692" s="55">
        <v>28</v>
      </c>
      <c r="S692" s="52">
        <v>0</v>
      </c>
      <c r="T692" s="56">
        <v>795</v>
      </c>
      <c r="U692" s="56">
        <v>50</v>
      </c>
      <c r="V692" s="56">
        <v>813</v>
      </c>
      <c r="W692" s="56">
        <v>263</v>
      </c>
      <c r="X692" s="57">
        <v>0.35</v>
      </c>
      <c r="Y692" s="109"/>
      <c r="Z692" s="109"/>
      <c r="AA692" s="109"/>
      <c r="AB692" s="109"/>
      <c r="AC692" s="56">
        <v>240</v>
      </c>
      <c r="AD692" s="52" t="s">
        <v>35</v>
      </c>
      <c r="AE692" s="52" t="s">
        <v>35</v>
      </c>
      <c r="AF692" s="52" t="s">
        <v>35</v>
      </c>
      <c r="AG692" s="52"/>
      <c r="AH692" s="106"/>
      <c r="AI692" s="59"/>
      <c r="AJ692" s="68" t="s">
        <v>10</v>
      </c>
      <c r="AK692" t="s">
        <v>10</v>
      </c>
      <c r="AL692" s="30" t="s">
        <v>10</v>
      </c>
      <c r="AM692" s="39"/>
      <c r="AN692" s="115" t="s">
        <v>10</v>
      </c>
      <c r="AO692" s="30"/>
      <c r="AQ692" s="5"/>
      <c r="AS692" s="37"/>
      <c r="AT692" s="30" t="s">
        <v>10</v>
      </c>
      <c r="AV692" t="str">
        <f t="shared" si="184"/>
        <v>musta</v>
      </c>
      <c r="AW692" t="str">
        <f t="shared" si="185"/>
        <v>musta</v>
      </c>
      <c r="AX692" t="str">
        <f t="shared" si="186"/>
        <v>musta</v>
      </c>
      <c r="AY692" s="31">
        <f t="shared" si="187"/>
        <v>1</v>
      </c>
      <c r="AZ692" s="31">
        <f t="shared" si="188"/>
        <v>0</v>
      </c>
      <c r="BA692" s="31">
        <f t="shared" si="189"/>
        <v>0</v>
      </c>
      <c r="BB692" s="31">
        <f t="shared" si="190"/>
        <v>1</v>
      </c>
      <c r="BC692" s="31">
        <f t="shared" si="191"/>
        <v>0</v>
      </c>
      <c r="BM692" s="2" t="s">
        <v>35</v>
      </c>
      <c r="BN692" s="2" t="s">
        <v>35</v>
      </c>
    </row>
    <row r="693" spans="1:66" x14ac:dyDescent="0.25">
      <c r="A693" s="50">
        <v>682</v>
      </c>
      <c r="B693" s="50">
        <v>579</v>
      </c>
      <c r="C693" s="50" t="str">
        <f t="shared" si="178"/>
        <v>1456_6_2835</v>
      </c>
      <c r="D693" s="50">
        <v>1</v>
      </c>
      <c r="E693" s="51">
        <f t="shared" si="181"/>
        <v>14560006</v>
      </c>
      <c r="F693" s="76" t="str">
        <f t="shared" si="177"/>
        <v>1456_6</v>
      </c>
      <c r="G693" s="80">
        <v>1456</v>
      </c>
      <c r="H693" s="52">
        <v>6</v>
      </c>
      <c r="I693" s="52">
        <v>2835</v>
      </c>
      <c r="J693" s="53" t="str">
        <f t="shared" si="182"/>
        <v>ok</v>
      </c>
      <c r="K693" s="54" t="str">
        <f t="shared" si="183"/>
        <v>1456_6</v>
      </c>
      <c r="L693" s="54">
        <v>1456</v>
      </c>
      <c r="M693" s="54">
        <v>6</v>
      </c>
      <c r="N693" s="54">
        <v>2766</v>
      </c>
      <c r="O693" s="55">
        <v>192</v>
      </c>
      <c r="P693" s="55">
        <v>26</v>
      </c>
      <c r="Q693" s="55">
        <v>43</v>
      </c>
      <c r="R693" s="55">
        <v>6</v>
      </c>
      <c r="S693" s="52">
        <v>0</v>
      </c>
      <c r="T693" s="56">
        <v>1239</v>
      </c>
      <c r="U693" s="56">
        <v>66</v>
      </c>
      <c r="V693" s="56">
        <v>1289</v>
      </c>
      <c r="W693" s="56">
        <v>192</v>
      </c>
      <c r="X693" s="57">
        <v>0.26</v>
      </c>
      <c r="Y693" s="109"/>
      <c r="Z693" s="109"/>
      <c r="AA693" s="109"/>
      <c r="AB693" s="109"/>
      <c r="AC693" s="56">
        <v>301</v>
      </c>
      <c r="AD693" s="52" t="s">
        <v>35</v>
      </c>
      <c r="AE693" s="52" t="s">
        <v>35</v>
      </c>
      <c r="AF693" s="52" t="s">
        <v>35</v>
      </c>
      <c r="AG693" s="52" t="s">
        <v>36</v>
      </c>
      <c r="AH693" s="106"/>
      <c r="AI693" s="59"/>
      <c r="AJ693" s="68" t="s">
        <v>10</v>
      </c>
      <c r="AK693" t="s">
        <v>10</v>
      </c>
      <c r="AL693" s="30" t="s">
        <v>10</v>
      </c>
      <c r="AM693" s="39"/>
      <c r="AN693" s="115" t="s">
        <v>10</v>
      </c>
      <c r="AO693" s="30"/>
      <c r="AQ693" s="5"/>
      <c r="AS693" s="37"/>
      <c r="AT693" s="30" t="s">
        <v>10</v>
      </c>
      <c r="AV693" t="str">
        <f t="shared" si="184"/>
        <v>musta</v>
      </c>
      <c r="AW693" t="str">
        <f t="shared" si="185"/>
        <v>musta</v>
      </c>
      <c r="AX693" t="str">
        <f t="shared" si="186"/>
        <v>musta</v>
      </c>
      <c r="AY693" s="31">
        <f t="shared" si="187"/>
        <v>1</v>
      </c>
      <c r="AZ693" s="31">
        <f t="shared" si="188"/>
        <v>0</v>
      </c>
      <c r="BA693" s="31">
        <f t="shared" si="189"/>
        <v>0</v>
      </c>
      <c r="BB693" s="31">
        <f t="shared" si="190"/>
        <v>1</v>
      </c>
      <c r="BC693" s="31">
        <f t="shared" si="191"/>
        <v>0</v>
      </c>
      <c r="BM693" s="2" t="s">
        <v>35</v>
      </c>
      <c r="BN693" s="2" t="s">
        <v>35</v>
      </c>
    </row>
    <row r="694" spans="1:66" x14ac:dyDescent="0.25">
      <c r="A694" s="50">
        <v>683</v>
      </c>
      <c r="B694" s="50">
        <v>580</v>
      </c>
      <c r="C694" s="50" t="str">
        <f t="shared" si="178"/>
        <v>1471_1_6438</v>
      </c>
      <c r="D694" s="50">
        <v>1</v>
      </c>
      <c r="E694" s="51">
        <f t="shared" si="181"/>
        <v>14710001</v>
      </c>
      <c r="F694" s="76" t="str">
        <f t="shared" si="177"/>
        <v>1471_1</v>
      </c>
      <c r="G694" s="80">
        <v>1471</v>
      </c>
      <c r="H694" s="52">
        <v>1</v>
      </c>
      <c r="I694" s="52">
        <v>6438</v>
      </c>
      <c r="J694" s="53" t="str">
        <f t="shared" si="182"/>
        <v>ok</v>
      </c>
      <c r="K694" s="54" t="str">
        <f t="shared" si="183"/>
        <v>1471_1</v>
      </c>
      <c r="L694" s="54">
        <v>1471</v>
      </c>
      <c r="M694" s="54">
        <v>1</v>
      </c>
      <c r="N694" s="54">
        <v>6235</v>
      </c>
      <c r="O694" s="55">
        <v>1132</v>
      </c>
      <c r="P694" s="55">
        <v>57</v>
      </c>
      <c r="Q694" s="55">
        <v>557</v>
      </c>
      <c r="R694" s="55">
        <v>28</v>
      </c>
      <c r="S694" s="52">
        <v>0</v>
      </c>
      <c r="T694" s="56">
        <v>3028</v>
      </c>
      <c r="U694" s="56">
        <v>117</v>
      </c>
      <c r="V694" s="56">
        <v>3252</v>
      </c>
      <c r="W694" s="56">
        <v>1132</v>
      </c>
      <c r="X694" s="57">
        <v>0.56999999999999995</v>
      </c>
      <c r="Y694" s="109"/>
      <c r="Z694" s="109"/>
      <c r="AA694" s="109"/>
      <c r="AB694" s="109"/>
      <c r="AC694" s="56">
        <v>1303</v>
      </c>
      <c r="AD694" s="61" t="s">
        <v>34</v>
      </c>
      <c r="AE694" s="52" t="s">
        <v>35</v>
      </c>
      <c r="AF694" s="52" t="s">
        <v>35</v>
      </c>
      <c r="AG694" s="52"/>
      <c r="AH694" s="106"/>
      <c r="AI694" s="59"/>
      <c r="AJ694" s="68" t="s">
        <v>9</v>
      </c>
      <c r="AK694" t="s">
        <v>10</v>
      </c>
      <c r="AL694" s="30" t="s">
        <v>10</v>
      </c>
      <c r="AM694" s="39"/>
      <c r="AN694" s="115" t="s">
        <v>10</v>
      </c>
      <c r="AO694" s="30"/>
      <c r="AQ694" s="5"/>
      <c r="AS694" s="37"/>
      <c r="AT694" s="30" t="s">
        <v>10</v>
      </c>
      <c r="AV694" t="str">
        <f t="shared" si="184"/>
        <v>musta</v>
      </c>
      <c r="AW694" t="str">
        <f t="shared" si="185"/>
        <v>punainen</v>
      </c>
      <c r="AX694" t="str">
        <f t="shared" si="186"/>
        <v>musta</v>
      </c>
      <c r="AY694" s="31">
        <f t="shared" si="187"/>
        <v>13</v>
      </c>
      <c r="AZ694" s="31">
        <f t="shared" si="188"/>
        <v>1</v>
      </c>
      <c r="BA694" s="31">
        <f t="shared" si="189"/>
        <v>1</v>
      </c>
      <c r="BB694" s="31">
        <f t="shared" si="190"/>
        <v>10</v>
      </c>
      <c r="BC694" s="31">
        <f t="shared" si="191"/>
        <v>1</v>
      </c>
      <c r="BM694" s="32" t="s">
        <v>34</v>
      </c>
      <c r="BN694" s="2" t="s">
        <v>35</v>
      </c>
    </row>
    <row r="695" spans="1:66" x14ac:dyDescent="0.25">
      <c r="A695" s="50">
        <v>684</v>
      </c>
      <c r="B695" s="50">
        <v>581</v>
      </c>
      <c r="C695" s="50" t="str">
        <f t="shared" si="178"/>
        <v>1471_2_4163</v>
      </c>
      <c r="D695" s="50">
        <v>1</v>
      </c>
      <c r="E695" s="51">
        <f t="shared" si="181"/>
        <v>14710002</v>
      </c>
      <c r="F695" s="76" t="str">
        <f t="shared" si="177"/>
        <v>1471_2</v>
      </c>
      <c r="G695" s="80">
        <v>1471</v>
      </c>
      <c r="H695" s="52">
        <v>2</v>
      </c>
      <c r="I695" s="52">
        <v>4163</v>
      </c>
      <c r="J695" s="53" t="str">
        <f t="shared" si="182"/>
        <v>ok</v>
      </c>
      <c r="K695" s="54" t="str">
        <f t="shared" si="183"/>
        <v>1471_2</v>
      </c>
      <c r="L695" s="54">
        <v>1471</v>
      </c>
      <c r="M695" s="54">
        <v>2</v>
      </c>
      <c r="N695" s="54">
        <v>4047</v>
      </c>
      <c r="O695" s="55">
        <v>1199</v>
      </c>
      <c r="P695" s="55">
        <v>70</v>
      </c>
      <c r="Q695" s="55">
        <v>633</v>
      </c>
      <c r="R695" s="55">
        <v>37</v>
      </c>
      <c r="S695" s="52">
        <v>0</v>
      </c>
      <c r="T695" s="56">
        <v>1578</v>
      </c>
      <c r="U695" s="56">
        <v>72</v>
      </c>
      <c r="V695" s="56">
        <v>1519</v>
      </c>
      <c r="W695" s="56">
        <v>1199</v>
      </c>
      <c r="X695" s="57">
        <v>0.7</v>
      </c>
      <c r="Y695" s="109"/>
      <c r="Z695" s="109"/>
      <c r="AA695" s="109"/>
      <c r="AB695" s="109"/>
      <c r="AC695" s="56">
        <v>255</v>
      </c>
      <c r="AD695" s="61" t="s">
        <v>34</v>
      </c>
      <c r="AE695" s="52" t="s">
        <v>35</v>
      </c>
      <c r="AF695" s="52" t="s">
        <v>35</v>
      </c>
      <c r="AG695" s="52"/>
      <c r="AH695" s="106"/>
      <c r="AI695" s="59"/>
      <c r="AJ695" s="68" t="s">
        <v>9</v>
      </c>
      <c r="AK695" t="s">
        <v>10</v>
      </c>
      <c r="AL695" s="30" t="s">
        <v>10</v>
      </c>
      <c r="AM695" s="39"/>
      <c r="AN695" s="115" t="s">
        <v>10</v>
      </c>
      <c r="AO695" s="30"/>
      <c r="AQ695" s="5"/>
      <c r="AS695" s="37"/>
      <c r="AT695" s="30" t="s">
        <v>10</v>
      </c>
      <c r="AV695" t="str">
        <f t="shared" si="184"/>
        <v>punainen</v>
      </c>
      <c r="AW695" t="str">
        <f t="shared" si="185"/>
        <v>musta</v>
      </c>
      <c r="AX695" t="str">
        <f t="shared" si="186"/>
        <v>musta</v>
      </c>
      <c r="AY695" s="31">
        <f t="shared" si="187"/>
        <v>13</v>
      </c>
      <c r="AZ695" s="31">
        <f t="shared" si="188"/>
        <v>10</v>
      </c>
      <c r="BA695" s="31">
        <f t="shared" si="189"/>
        <v>1</v>
      </c>
      <c r="BB695" s="31">
        <f t="shared" si="190"/>
        <v>1</v>
      </c>
      <c r="BC695" s="31">
        <f t="shared" si="191"/>
        <v>1</v>
      </c>
      <c r="BM695" s="32" t="s">
        <v>34</v>
      </c>
      <c r="BN695" s="2" t="s">
        <v>35</v>
      </c>
    </row>
    <row r="696" spans="1:66" x14ac:dyDescent="0.25">
      <c r="A696" s="50">
        <v>685</v>
      </c>
      <c r="B696" s="50">
        <v>582</v>
      </c>
      <c r="C696" s="50" t="str">
        <f t="shared" si="178"/>
        <v>1471_3_4788</v>
      </c>
      <c r="D696" s="50">
        <v>1</v>
      </c>
      <c r="E696" s="51">
        <f t="shared" si="181"/>
        <v>14710003</v>
      </c>
      <c r="F696" s="76" t="str">
        <f t="shared" si="177"/>
        <v>1471_3</v>
      </c>
      <c r="G696" s="80">
        <v>1471</v>
      </c>
      <c r="H696" s="52">
        <v>3</v>
      </c>
      <c r="I696" s="52">
        <v>4788</v>
      </c>
      <c r="J696" s="53" t="str">
        <f t="shared" si="182"/>
        <v>ok</v>
      </c>
      <c r="K696" s="54" t="str">
        <f t="shared" si="183"/>
        <v>1471_3</v>
      </c>
      <c r="L696" s="54">
        <v>1471</v>
      </c>
      <c r="M696" s="54">
        <v>3</v>
      </c>
      <c r="N696" s="54">
        <v>4543</v>
      </c>
      <c r="O696" s="55">
        <v>1140</v>
      </c>
      <c r="P696" s="55">
        <v>85</v>
      </c>
      <c r="Q696" s="55">
        <v>544</v>
      </c>
      <c r="R696" s="55">
        <v>40</v>
      </c>
      <c r="S696" s="52">
        <v>0</v>
      </c>
      <c r="T696" s="56">
        <v>974</v>
      </c>
      <c r="U696" s="56">
        <v>45</v>
      </c>
      <c r="V696" s="56">
        <v>987</v>
      </c>
      <c r="W696" s="56">
        <v>1140</v>
      </c>
      <c r="X696" s="57">
        <v>0.85</v>
      </c>
      <c r="Y696" s="109"/>
      <c r="Z696" s="109"/>
      <c r="AA696" s="109"/>
      <c r="AB696" s="109"/>
      <c r="AC696" s="56">
        <v>178</v>
      </c>
      <c r="AD696" s="61" t="s">
        <v>34</v>
      </c>
      <c r="AE696" s="52" t="s">
        <v>35</v>
      </c>
      <c r="AF696" s="52" t="s">
        <v>35</v>
      </c>
      <c r="AG696" s="52"/>
      <c r="AH696" s="106"/>
      <c r="AI696" s="59"/>
      <c r="AJ696" s="68" t="s">
        <v>9</v>
      </c>
      <c r="AK696" t="s">
        <v>10</v>
      </c>
      <c r="AL696" s="30" t="s">
        <v>10</v>
      </c>
      <c r="AM696" s="39"/>
      <c r="AN696" s="115" t="s">
        <v>10</v>
      </c>
      <c r="AO696" s="30"/>
      <c r="AQ696" s="5"/>
      <c r="AS696" s="37"/>
      <c r="AT696" s="30" t="s">
        <v>10</v>
      </c>
      <c r="AV696" t="str">
        <f t="shared" si="184"/>
        <v>punainen</v>
      </c>
      <c r="AW696" t="str">
        <f t="shared" si="185"/>
        <v>musta</v>
      </c>
      <c r="AX696" t="str">
        <f t="shared" si="186"/>
        <v>musta</v>
      </c>
      <c r="AY696" s="31">
        <f t="shared" si="187"/>
        <v>13</v>
      </c>
      <c r="AZ696" s="31">
        <f t="shared" si="188"/>
        <v>10</v>
      </c>
      <c r="BA696" s="31">
        <f t="shared" si="189"/>
        <v>1</v>
      </c>
      <c r="BB696" s="31">
        <f t="shared" si="190"/>
        <v>1</v>
      </c>
      <c r="BC696" s="31">
        <f t="shared" si="191"/>
        <v>1</v>
      </c>
      <c r="BM696" s="32" t="s">
        <v>34</v>
      </c>
      <c r="BN696" s="2" t="s">
        <v>35</v>
      </c>
    </row>
    <row r="697" spans="1:66" x14ac:dyDescent="0.25">
      <c r="A697" s="50">
        <v>686</v>
      </c>
      <c r="B697" s="50">
        <v>583</v>
      </c>
      <c r="C697" s="50" t="str">
        <f t="shared" si="178"/>
        <v>1471_4_6251</v>
      </c>
      <c r="D697" s="50">
        <v>1</v>
      </c>
      <c r="E697" s="51">
        <f t="shared" si="181"/>
        <v>14710004</v>
      </c>
      <c r="F697" s="76" t="str">
        <f t="shared" si="177"/>
        <v>1471_4</v>
      </c>
      <c r="G697" s="80">
        <v>1471</v>
      </c>
      <c r="H697" s="52">
        <v>4</v>
      </c>
      <c r="I697" s="52">
        <v>6251</v>
      </c>
      <c r="J697" s="53" t="str">
        <f t="shared" si="182"/>
        <v>ok</v>
      </c>
      <c r="K697" s="54" t="str">
        <f t="shared" si="183"/>
        <v>1471_4</v>
      </c>
      <c r="L697" s="54">
        <v>1471</v>
      </c>
      <c r="M697" s="54">
        <v>4</v>
      </c>
      <c r="N697" s="54">
        <v>11217</v>
      </c>
      <c r="O697" s="55">
        <v>539</v>
      </c>
      <c r="P697" s="55">
        <v>82</v>
      </c>
      <c r="Q697" s="55">
        <v>243</v>
      </c>
      <c r="R697" s="55">
        <v>37</v>
      </c>
      <c r="S697" s="52">
        <v>0</v>
      </c>
      <c r="T697" s="56">
        <v>527</v>
      </c>
      <c r="U697" s="56">
        <v>34</v>
      </c>
      <c r="V697" s="56">
        <v>517</v>
      </c>
      <c r="W697" s="56">
        <v>539</v>
      </c>
      <c r="X697" s="57">
        <v>0.82</v>
      </c>
      <c r="Y697" s="109"/>
      <c r="Z697" s="109"/>
      <c r="AA697" s="109"/>
      <c r="AB697" s="109"/>
      <c r="AC697" s="56">
        <v>59</v>
      </c>
      <c r="AD697" s="61" t="s">
        <v>34</v>
      </c>
      <c r="AE697" s="52" t="s">
        <v>35</v>
      </c>
      <c r="AF697" s="52" t="s">
        <v>35</v>
      </c>
      <c r="AG697" s="52"/>
      <c r="AH697" s="106"/>
      <c r="AI697" s="59"/>
      <c r="AJ697" s="68" t="s">
        <v>9</v>
      </c>
      <c r="AK697" t="s">
        <v>10</v>
      </c>
      <c r="AL697" s="30" t="s">
        <v>10</v>
      </c>
      <c r="AM697" s="39"/>
      <c r="AN697" s="115" t="s">
        <v>10</v>
      </c>
      <c r="AO697" s="30"/>
      <c r="AQ697" s="5"/>
      <c r="AS697" s="37"/>
      <c r="AT697" s="30" t="s">
        <v>10</v>
      </c>
      <c r="AV697" t="str">
        <f t="shared" si="184"/>
        <v>punainen</v>
      </c>
      <c r="AW697" t="str">
        <f t="shared" si="185"/>
        <v>musta</v>
      </c>
      <c r="AX697" t="str">
        <f t="shared" si="186"/>
        <v>musta</v>
      </c>
      <c r="AY697" s="31">
        <f t="shared" si="187"/>
        <v>11</v>
      </c>
      <c r="AZ697" s="31">
        <f t="shared" si="188"/>
        <v>10</v>
      </c>
      <c r="BA697" s="31">
        <f t="shared" si="189"/>
        <v>0</v>
      </c>
      <c r="BB697" s="31">
        <f t="shared" si="190"/>
        <v>0</v>
      </c>
      <c r="BC697" s="31">
        <f t="shared" si="191"/>
        <v>1</v>
      </c>
      <c r="BM697" s="32" t="s">
        <v>34</v>
      </c>
      <c r="BN697" s="2" t="s">
        <v>35</v>
      </c>
    </row>
    <row r="698" spans="1:66" x14ac:dyDescent="0.25">
      <c r="A698" s="50">
        <v>687</v>
      </c>
      <c r="B698" s="50">
        <v>584</v>
      </c>
      <c r="C698" s="50" t="str">
        <f t="shared" si="178"/>
        <v>1471_5_6693</v>
      </c>
      <c r="D698" s="50">
        <v>1</v>
      </c>
      <c r="E698" s="51">
        <f t="shared" si="181"/>
        <v>14710005</v>
      </c>
      <c r="F698" s="76" t="str">
        <f t="shared" si="177"/>
        <v>1471_5</v>
      </c>
      <c r="G698" s="80">
        <v>1471</v>
      </c>
      <c r="H698" s="52">
        <v>5</v>
      </c>
      <c r="I698" s="52">
        <v>6693</v>
      </c>
      <c r="J698" s="53" t="str">
        <f t="shared" si="182"/>
        <v>ok</v>
      </c>
      <c r="K698" s="54" t="str">
        <f t="shared" si="183"/>
        <v>1471_5</v>
      </c>
      <c r="L698" s="54">
        <v>1471</v>
      </c>
      <c r="M698" s="54">
        <v>5</v>
      </c>
      <c r="N698" s="54">
        <v>1356</v>
      </c>
      <c r="O698" s="55">
        <v>873</v>
      </c>
      <c r="P698" s="55">
        <v>57</v>
      </c>
      <c r="Q698" s="55">
        <v>429</v>
      </c>
      <c r="R698" s="55">
        <v>28</v>
      </c>
      <c r="S698" s="52">
        <v>0</v>
      </c>
      <c r="T698" s="56">
        <v>1316</v>
      </c>
      <c r="U698" s="56">
        <v>58</v>
      </c>
      <c r="V698" s="56">
        <v>1387</v>
      </c>
      <c r="W698" s="56">
        <v>873</v>
      </c>
      <c r="X698" s="57">
        <v>0.56999999999999995</v>
      </c>
      <c r="Y698" s="109"/>
      <c r="Z698" s="109"/>
      <c r="AA698" s="109"/>
      <c r="AB698" s="109"/>
      <c r="AC698" s="56">
        <v>144</v>
      </c>
      <c r="AD698" s="61" t="s">
        <v>34</v>
      </c>
      <c r="AE698" s="52" t="s">
        <v>35</v>
      </c>
      <c r="AF698" s="52" t="s">
        <v>35</v>
      </c>
      <c r="AG698" s="52"/>
      <c r="AH698" s="106"/>
      <c r="AI698" s="59"/>
      <c r="AJ698" s="68" t="s">
        <v>9</v>
      </c>
      <c r="AK698" t="s">
        <v>10</v>
      </c>
      <c r="AL698" s="30" t="s">
        <v>10</v>
      </c>
      <c r="AM698" s="39"/>
      <c r="AN698" s="115" t="s">
        <v>10</v>
      </c>
      <c r="AO698" s="30"/>
      <c r="AQ698" s="5"/>
      <c r="AS698" s="37"/>
      <c r="AT698" s="30" t="s">
        <v>10</v>
      </c>
      <c r="AV698" t="str">
        <f t="shared" si="184"/>
        <v>musta</v>
      </c>
      <c r="AW698" t="str">
        <f t="shared" si="185"/>
        <v>musta</v>
      </c>
      <c r="AX698" t="str">
        <f t="shared" si="186"/>
        <v>musta</v>
      </c>
      <c r="AY698" s="31">
        <f t="shared" si="187"/>
        <v>3</v>
      </c>
      <c r="AZ698" s="31">
        <f t="shared" si="188"/>
        <v>1</v>
      </c>
      <c r="BA698" s="31">
        <f t="shared" si="189"/>
        <v>0</v>
      </c>
      <c r="BB698" s="31">
        <f t="shared" si="190"/>
        <v>1</v>
      </c>
      <c r="BC698" s="31">
        <f t="shared" si="191"/>
        <v>1</v>
      </c>
      <c r="BM698" s="32" t="s">
        <v>34</v>
      </c>
      <c r="BN698" s="2" t="s">
        <v>35</v>
      </c>
    </row>
    <row r="699" spans="1:66" x14ac:dyDescent="0.25">
      <c r="A699" s="50">
        <v>688</v>
      </c>
      <c r="B699" s="50">
        <v>585</v>
      </c>
      <c r="C699" s="50" t="str">
        <f t="shared" si="178"/>
        <v>1491_1_6165</v>
      </c>
      <c r="D699" s="50">
        <v>1</v>
      </c>
      <c r="E699" s="51">
        <f t="shared" si="181"/>
        <v>14910001</v>
      </c>
      <c r="F699" s="76" t="str">
        <f t="shared" si="177"/>
        <v>1491_1</v>
      </c>
      <c r="G699" s="80">
        <v>1491</v>
      </c>
      <c r="H699" s="52">
        <v>1</v>
      </c>
      <c r="I699" s="52">
        <v>6165</v>
      </c>
      <c r="J699" s="53" t="str">
        <f t="shared" si="182"/>
        <v>ok</v>
      </c>
      <c r="K699" s="54" t="str">
        <f t="shared" si="183"/>
        <v>1491_1</v>
      </c>
      <c r="L699" s="54">
        <v>1491</v>
      </c>
      <c r="M699" s="54">
        <v>1</v>
      </c>
      <c r="N699" s="54">
        <v>5914</v>
      </c>
      <c r="O699" s="55">
        <v>51</v>
      </c>
      <c r="P699" s="55">
        <v>33</v>
      </c>
      <c r="Q699" s="55">
        <v>18</v>
      </c>
      <c r="R699" s="55">
        <v>19</v>
      </c>
      <c r="S699" s="52">
        <v>0</v>
      </c>
      <c r="T699" s="56">
        <v>225</v>
      </c>
      <c r="U699" s="56">
        <v>12</v>
      </c>
      <c r="V699" s="56">
        <v>230</v>
      </c>
      <c r="W699" s="56">
        <v>51</v>
      </c>
      <c r="X699" s="57">
        <v>0.33</v>
      </c>
      <c r="Y699" s="109"/>
      <c r="Z699" s="109"/>
      <c r="AA699" s="109"/>
      <c r="AB699" s="109"/>
      <c r="AC699" s="56">
        <v>139</v>
      </c>
      <c r="AD699" s="52" t="s">
        <v>35</v>
      </c>
      <c r="AE699" s="52" t="s">
        <v>35</v>
      </c>
      <c r="AF699" s="52" t="s">
        <v>35</v>
      </c>
      <c r="AG699" s="52"/>
      <c r="AH699" s="106"/>
      <c r="AI699" s="59"/>
      <c r="AJ699" s="68" t="s">
        <v>10</v>
      </c>
      <c r="AK699" t="s">
        <v>10</v>
      </c>
      <c r="AL699" s="30" t="s">
        <v>10</v>
      </c>
      <c r="AM699" s="39"/>
      <c r="AN699" s="115" t="s">
        <v>10</v>
      </c>
      <c r="AO699" s="30"/>
      <c r="AQ699" s="5"/>
      <c r="AS699" s="37"/>
      <c r="AT699" s="30" t="s">
        <v>10</v>
      </c>
      <c r="AV699" t="str">
        <f t="shared" si="184"/>
        <v>musta</v>
      </c>
      <c r="AW699" t="str">
        <f t="shared" si="185"/>
        <v>musta</v>
      </c>
      <c r="AX699" t="str">
        <f t="shared" si="186"/>
        <v>musta</v>
      </c>
      <c r="AY699" s="31">
        <f t="shared" si="187"/>
        <v>1</v>
      </c>
      <c r="AZ699" s="31">
        <f t="shared" si="188"/>
        <v>0</v>
      </c>
      <c r="BA699" s="31">
        <f t="shared" si="189"/>
        <v>0</v>
      </c>
      <c r="BB699" s="31">
        <f t="shared" si="190"/>
        <v>1</v>
      </c>
      <c r="BC699" s="31">
        <f t="shared" si="191"/>
        <v>0</v>
      </c>
      <c r="BM699" s="2" t="s">
        <v>35</v>
      </c>
      <c r="BN699" s="2" t="s">
        <v>35</v>
      </c>
    </row>
    <row r="700" spans="1:66" x14ac:dyDescent="0.25">
      <c r="A700" s="50">
        <v>689</v>
      </c>
      <c r="B700" s="50">
        <v>586</v>
      </c>
      <c r="C700" s="50" t="str">
        <f t="shared" si="178"/>
        <v>1492_1_3034</v>
      </c>
      <c r="D700" s="50">
        <v>1</v>
      </c>
      <c r="E700" s="51">
        <f t="shared" si="181"/>
        <v>14920001</v>
      </c>
      <c r="F700" s="76" t="str">
        <f t="shared" si="177"/>
        <v>1492_1</v>
      </c>
      <c r="G700" s="80">
        <v>1492</v>
      </c>
      <c r="H700" s="52">
        <v>1</v>
      </c>
      <c r="I700" s="52">
        <v>3034</v>
      </c>
      <c r="J700" s="53" t="str">
        <f t="shared" si="182"/>
        <v>ok</v>
      </c>
      <c r="K700" s="54" t="str">
        <f t="shared" si="183"/>
        <v>1492_1</v>
      </c>
      <c r="L700" s="54">
        <v>1492</v>
      </c>
      <c r="M700" s="54">
        <v>1</v>
      </c>
      <c r="N700" s="54">
        <v>6178</v>
      </c>
      <c r="O700" s="55">
        <v>442</v>
      </c>
      <c r="P700" s="55">
        <v>61</v>
      </c>
      <c r="Q700" s="55">
        <v>62</v>
      </c>
      <c r="R700" s="55">
        <v>7</v>
      </c>
      <c r="S700" s="52">
        <v>0</v>
      </c>
      <c r="T700" s="56">
        <v>1511</v>
      </c>
      <c r="U700" s="56">
        <v>29</v>
      </c>
      <c r="V700" s="56">
        <v>1660</v>
      </c>
      <c r="W700" s="56">
        <v>442</v>
      </c>
      <c r="X700" s="57">
        <v>0.61</v>
      </c>
      <c r="Y700" s="109"/>
      <c r="Z700" s="109"/>
      <c r="AA700" s="109"/>
      <c r="AB700" s="109"/>
      <c r="AC700" s="56">
        <v>233</v>
      </c>
      <c r="AD700" s="52" t="s">
        <v>35</v>
      </c>
      <c r="AE700" s="52" t="s">
        <v>35</v>
      </c>
      <c r="AF700" s="52" t="s">
        <v>35</v>
      </c>
      <c r="AG700" s="52" t="s">
        <v>36</v>
      </c>
      <c r="AH700" s="106"/>
      <c r="AI700" s="59"/>
      <c r="AJ700" s="68" t="s">
        <v>9</v>
      </c>
      <c r="AK700" t="s">
        <v>10</v>
      </c>
      <c r="AL700" s="30" t="s">
        <v>10</v>
      </c>
      <c r="AM700" s="39"/>
      <c r="AN700" s="115" t="s">
        <v>10</v>
      </c>
      <c r="AO700" s="30"/>
      <c r="AQ700" s="5"/>
      <c r="AS700" s="37"/>
      <c r="AT700" s="30" t="s">
        <v>10</v>
      </c>
      <c r="AV700" t="str">
        <f t="shared" si="184"/>
        <v>punainen</v>
      </c>
      <c r="AW700" t="str">
        <f t="shared" si="185"/>
        <v>musta</v>
      </c>
      <c r="AX700" t="str">
        <f t="shared" si="186"/>
        <v>musta</v>
      </c>
      <c r="AY700" s="31">
        <f t="shared" si="187"/>
        <v>11</v>
      </c>
      <c r="AZ700" s="31">
        <f t="shared" si="188"/>
        <v>10</v>
      </c>
      <c r="BA700" s="31">
        <f t="shared" si="189"/>
        <v>0</v>
      </c>
      <c r="BB700" s="31">
        <f t="shared" si="190"/>
        <v>1</v>
      </c>
      <c r="BC700" s="31">
        <f t="shared" si="191"/>
        <v>0</v>
      </c>
      <c r="BM700" s="2" t="s">
        <v>35</v>
      </c>
      <c r="BN700" s="2" t="s">
        <v>35</v>
      </c>
    </row>
    <row r="701" spans="1:66" x14ac:dyDescent="0.25">
      <c r="A701" s="50">
        <v>690</v>
      </c>
      <c r="B701" s="50">
        <v>587</v>
      </c>
      <c r="C701" s="50" t="str">
        <f t="shared" si="178"/>
        <v>1492_2_5108</v>
      </c>
      <c r="D701" s="50">
        <v>1</v>
      </c>
      <c r="E701" s="51">
        <f t="shared" si="181"/>
        <v>14920002</v>
      </c>
      <c r="F701" s="76" t="str">
        <f t="shared" si="177"/>
        <v>1492_2</v>
      </c>
      <c r="G701" s="80">
        <v>1492</v>
      </c>
      <c r="H701" s="52">
        <v>2</v>
      </c>
      <c r="I701" s="52">
        <v>5108</v>
      </c>
      <c r="J701" s="53" t="str">
        <f t="shared" si="182"/>
        <v>ok</v>
      </c>
      <c r="K701" s="54" t="str">
        <f t="shared" si="183"/>
        <v>1492_2</v>
      </c>
      <c r="L701" s="54">
        <v>1492</v>
      </c>
      <c r="M701" s="54">
        <v>2</v>
      </c>
      <c r="N701" s="54">
        <v>1623</v>
      </c>
      <c r="O701" s="55">
        <v>688</v>
      </c>
      <c r="P701" s="55">
        <v>70</v>
      </c>
      <c r="Q701" s="55">
        <v>184</v>
      </c>
      <c r="R701" s="55">
        <v>14</v>
      </c>
      <c r="S701" s="52">
        <v>0</v>
      </c>
      <c r="T701" s="56">
        <v>1339</v>
      </c>
      <c r="U701" s="56">
        <v>35</v>
      </c>
      <c r="V701" s="56">
        <v>1466</v>
      </c>
      <c r="W701" s="56">
        <v>688</v>
      </c>
      <c r="X701" s="57">
        <v>0.7</v>
      </c>
      <c r="Y701" s="109"/>
      <c r="Z701" s="109"/>
      <c r="AA701" s="109"/>
      <c r="AB701" s="109"/>
      <c r="AC701" s="56">
        <v>155</v>
      </c>
      <c r="AD701" s="52" t="s">
        <v>35</v>
      </c>
      <c r="AE701" s="52" t="s">
        <v>35</v>
      </c>
      <c r="AF701" s="52" t="s">
        <v>35</v>
      </c>
      <c r="AG701" s="52"/>
      <c r="AH701" s="106"/>
      <c r="AI701" s="59"/>
      <c r="AJ701" s="68" t="s">
        <v>9</v>
      </c>
      <c r="AK701" t="s">
        <v>10</v>
      </c>
      <c r="AL701" s="30" t="s">
        <v>10</v>
      </c>
      <c r="AM701" s="39"/>
      <c r="AN701" s="115" t="s">
        <v>10</v>
      </c>
      <c r="AO701" s="30"/>
      <c r="AQ701" s="5"/>
      <c r="AS701" s="37"/>
      <c r="AT701" s="30" t="s">
        <v>10</v>
      </c>
      <c r="AV701" t="str">
        <f t="shared" si="184"/>
        <v>punainen</v>
      </c>
      <c r="AW701" t="str">
        <f t="shared" si="185"/>
        <v>musta</v>
      </c>
      <c r="AX701" t="str">
        <f t="shared" si="186"/>
        <v>musta</v>
      </c>
      <c r="AY701" s="31">
        <f t="shared" si="187"/>
        <v>11</v>
      </c>
      <c r="AZ701" s="31">
        <f t="shared" si="188"/>
        <v>10</v>
      </c>
      <c r="BA701" s="31">
        <f t="shared" si="189"/>
        <v>0</v>
      </c>
      <c r="BB701" s="31">
        <f t="shared" si="190"/>
        <v>1</v>
      </c>
      <c r="BC701" s="31">
        <f t="shared" si="191"/>
        <v>0</v>
      </c>
      <c r="BM701" s="2" t="s">
        <v>35</v>
      </c>
      <c r="BN701" s="2" t="s">
        <v>35</v>
      </c>
    </row>
    <row r="702" spans="1:66" x14ac:dyDescent="0.25">
      <c r="A702" s="50">
        <v>691</v>
      </c>
      <c r="B702" s="50">
        <v>588</v>
      </c>
      <c r="C702" s="50" t="str">
        <f t="shared" si="178"/>
        <v>1493_1_3517</v>
      </c>
      <c r="D702" s="50">
        <v>1</v>
      </c>
      <c r="E702" s="51">
        <f t="shared" si="181"/>
        <v>14930001</v>
      </c>
      <c r="F702" s="76" t="str">
        <f t="shared" si="177"/>
        <v>1493_1</v>
      </c>
      <c r="G702" s="80">
        <v>1493</v>
      </c>
      <c r="H702" s="52">
        <v>1</v>
      </c>
      <c r="I702" s="52">
        <v>3517</v>
      </c>
      <c r="J702" s="53" t="str">
        <f t="shared" si="182"/>
        <v>ok</v>
      </c>
      <c r="K702" s="54" t="str">
        <f t="shared" si="183"/>
        <v>1493_1</v>
      </c>
      <c r="L702" s="54">
        <v>1493</v>
      </c>
      <c r="M702" s="54">
        <v>1</v>
      </c>
      <c r="N702" s="54">
        <v>8912</v>
      </c>
      <c r="O702" s="55">
        <v>542</v>
      </c>
      <c r="P702" s="55">
        <v>55</v>
      </c>
      <c r="Q702" s="55">
        <v>195</v>
      </c>
      <c r="R702" s="55">
        <v>20</v>
      </c>
      <c r="S702" s="52">
        <v>0</v>
      </c>
      <c r="T702" s="56">
        <v>1751</v>
      </c>
      <c r="U702" s="56">
        <v>52</v>
      </c>
      <c r="V702" s="56">
        <v>1869</v>
      </c>
      <c r="W702" s="56">
        <v>542</v>
      </c>
      <c r="X702" s="57">
        <v>0.55000000000000004</v>
      </c>
      <c r="Y702" s="109"/>
      <c r="Z702" s="109"/>
      <c r="AA702" s="109"/>
      <c r="AB702" s="109"/>
      <c r="AC702" s="56">
        <v>735</v>
      </c>
      <c r="AD702" s="61" t="s">
        <v>34</v>
      </c>
      <c r="AE702" s="52" t="s">
        <v>35</v>
      </c>
      <c r="AF702" s="52" t="s">
        <v>35</v>
      </c>
      <c r="AG702" s="52" t="s">
        <v>36</v>
      </c>
      <c r="AH702" s="106"/>
      <c r="AI702" s="59"/>
      <c r="AJ702" s="68" t="s">
        <v>10</v>
      </c>
      <c r="AK702" t="s">
        <v>10</v>
      </c>
      <c r="AL702" s="30" t="s">
        <v>10</v>
      </c>
      <c r="AM702" s="39"/>
      <c r="AN702" s="115" t="s">
        <v>10</v>
      </c>
      <c r="AO702" s="30"/>
      <c r="AQ702" s="5"/>
      <c r="AS702" s="37"/>
      <c r="AT702" s="30" t="s">
        <v>10</v>
      </c>
      <c r="AV702" t="str">
        <f t="shared" si="184"/>
        <v>musta</v>
      </c>
      <c r="AW702" t="str">
        <f t="shared" si="185"/>
        <v>punainen</v>
      </c>
      <c r="AX702" t="str">
        <f t="shared" si="186"/>
        <v>musta</v>
      </c>
      <c r="AY702" s="31">
        <f t="shared" si="187"/>
        <v>12</v>
      </c>
      <c r="AZ702" s="31">
        <f t="shared" si="188"/>
        <v>1</v>
      </c>
      <c r="BA702" s="31">
        <f t="shared" si="189"/>
        <v>0</v>
      </c>
      <c r="BB702" s="31">
        <f t="shared" si="190"/>
        <v>10</v>
      </c>
      <c r="BC702" s="31">
        <f t="shared" si="191"/>
        <v>1</v>
      </c>
      <c r="BM702" s="2" t="s">
        <v>35</v>
      </c>
      <c r="BN702" s="2" t="s">
        <v>35</v>
      </c>
    </row>
    <row r="703" spans="1:66" x14ac:dyDescent="0.25">
      <c r="A703" s="50">
        <v>692</v>
      </c>
      <c r="B703" s="50">
        <v>589</v>
      </c>
      <c r="C703" s="50" t="str">
        <f t="shared" si="178"/>
        <v>1493_2_5621</v>
      </c>
      <c r="D703" s="50">
        <v>1</v>
      </c>
      <c r="E703" s="51">
        <f t="shared" si="181"/>
        <v>14930002</v>
      </c>
      <c r="F703" s="76" t="str">
        <f t="shared" si="177"/>
        <v>1493_2</v>
      </c>
      <c r="G703" s="80">
        <v>1493</v>
      </c>
      <c r="H703" s="52">
        <v>2</v>
      </c>
      <c r="I703" s="52">
        <v>5621</v>
      </c>
      <c r="J703" s="53" t="str">
        <f t="shared" si="182"/>
        <v>huom!</v>
      </c>
      <c r="K703" s="54"/>
      <c r="L703" s="54"/>
      <c r="M703" s="54"/>
      <c r="N703" s="54"/>
      <c r="O703" s="55">
        <v>452</v>
      </c>
      <c r="P703" s="55">
        <v>55</v>
      </c>
      <c r="Q703" s="55">
        <v>167</v>
      </c>
      <c r="R703" s="55">
        <v>20</v>
      </c>
      <c r="S703" s="52">
        <v>0</v>
      </c>
      <c r="T703" s="56">
        <v>1439</v>
      </c>
      <c r="U703" s="56">
        <v>46</v>
      </c>
      <c r="V703" s="56">
        <v>1539</v>
      </c>
      <c r="W703" s="56">
        <v>452</v>
      </c>
      <c r="X703" s="57">
        <v>0.55000000000000004</v>
      </c>
      <c r="Y703" s="109"/>
      <c r="Z703" s="109"/>
      <c r="AA703" s="109"/>
      <c r="AB703" s="109"/>
      <c r="AC703" s="56">
        <v>286</v>
      </c>
      <c r="AD703" s="61" t="s">
        <v>34</v>
      </c>
      <c r="AE703" s="52" t="s">
        <v>35</v>
      </c>
      <c r="AF703" s="52" t="s">
        <v>35</v>
      </c>
      <c r="AG703" s="52"/>
      <c r="AH703" s="106"/>
      <c r="AI703" s="59"/>
      <c r="AJ703" s="68" t="s">
        <v>10</v>
      </c>
      <c r="AK703" t="s">
        <v>10</v>
      </c>
      <c r="AL703" s="30" t="s">
        <v>10</v>
      </c>
      <c r="AM703" s="39"/>
      <c r="AN703" s="115" t="s">
        <v>10</v>
      </c>
      <c r="AO703" s="30"/>
      <c r="AQ703" s="5"/>
      <c r="AS703" s="37"/>
      <c r="AT703" s="30" t="s">
        <v>10</v>
      </c>
      <c r="AV703" t="str">
        <f t="shared" si="184"/>
        <v>musta</v>
      </c>
      <c r="AW703" t="str">
        <f t="shared" si="185"/>
        <v>musta</v>
      </c>
      <c r="AX703" t="str">
        <f t="shared" si="186"/>
        <v>musta</v>
      </c>
      <c r="AY703" s="31">
        <f t="shared" si="187"/>
        <v>3</v>
      </c>
      <c r="AZ703" s="31">
        <f t="shared" si="188"/>
        <v>1</v>
      </c>
      <c r="BA703" s="31">
        <f t="shared" si="189"/>
        <v>0</v>
      </c>
      <c r="BB703" s="31">
        <f t="shared" si="190"/>
        <v>1</v>
      </c>
      <c r="BC703" s="31">
        <f t="shared" si="191"/>
        <v>1</v>
      </c>
      <c r="BM703" s="2" t="s">
        <v>35</v>
      </c>
      <c r="BN703" s="2" t="s">
        <v>35</v>
      </c>
    </row>
    <row r="704" spans="1:66" x14ac:dyDescent="0.25">
      <c r="A704" s="50">
        <v>693</v>
      </c>
      <c r="B704" s="50">
        <v>590</v>
      </c>
      <c r="C704" s="50" t="str">
        <f t="shared" si="178"/>
        <v>1494_1_4560</v>
      </c>
      <c r="D704" s="50">
        <v>1</v>
      </c>
      <c r="E704" s="51">
        <f t="shared" si="181"/>
        <v>14940001</v>
      </c>
      <c r="F704" s="76" t="str">
        <f t="shared" si="177"/>
        <v>1494_1</v>
      </c>
      <c r="G704" s="80">
        <v>1494</v>
      </c>
      <c r="H704" s="52">
        <v>1</v>
      </c>
      <c r="I704" s="52">
        <v>4560</v>
      </c>
      <c r="J704" s="53" t="str">
        <f t="shared" si="182"/>
        <v>ok</v>
      </c>
      <c r="K704" s="54" t="str">
        <f t="shared" ref="K704:K722" si="192">CONCATENATE(L704,"_",M704)</f>
        <v>1494_1</v>
      </c>
      <c r="L704" s="54">
        <v>1494</v>
      </c>
      <c r="M704" s="54">
        <v>1</v>
      </c>
      <c r="N704" s="54">
        <v>4302</v>
      </c>
      <c r="O704" s="55">
        <v>1933</v>
      </c>
      <c r="P704" s="55">
        <v>71</v>
      </c>
      <c r="Q704" s="55">
        <v>774</v>
      </c>
      <c r="R704" s="55">
        <v>29</v>
      </c>
      <c r="S704" s="52">
        <v>0</v>
      </c>
      <c r="T704" s="56">
        <v>3156</v>
      </c>
      <c r="U704" s="56">
        <v>109</v>
      </c>
      <c r="V704" s="56">
        <v>3389</v>
      </c>
      <c r="W704" s="56">
        <v>1933</v>
      </c>
      <c r="X704" s="57">
        <v>0.71</v>
      </c>
      <c r="Y704" s="109"/>
      <c r="Z704" s="109"/>
      <c r="AA704" s="109"/>
      <c r="AB704" s="109"/>
      <c r="AC704" s="56">
        <v>876</v>
      </c>
      <c r="AD704" s="61" t="s">
        <v>34</v>
      </c>
      <c r="AE704" s="52" t="s">
        <v>35</v>
      </c>
      <c r="AF704" s="52" t="s">
        <v>35</v>
      </c>
      <c r="AG704" s="52"/>
      <c r="AH704" s="106"/>
      <c r="AI704" s="59"/>
      <c r="AJ704" s="68" t="s">
        <v>9</v>
      </c>
      <c r="AK704" t="s">
        <v>9</v>
      </c>
      <c r="AL704" s="30" t="s">
        <v>10</v>
      </c>
      <c r="AM704" s="39"/>
      <c r="AN704" s="115" t="s">
        <v>10</v>
      </c>
      <c r="AO704" s="30"/>
      <c r="AQ704" s="5"/>
      <c r="AS704" s="37"/>
      <c r="AT704" s="30" t="s">
        <v>9</v>
      </c>
      <c r="AV704" t="str">
        <f t="shared" si="184"/>
        <v>punainen</v>
      </c>
      <c r="AW704" t="str">
        <f t="shared" si="185"/>
        <v>punainen</v>
      </c>
      <c r="AX704" t="str">
        <f t="shared" si="186"/>
        <v>punainen</v>
      </c>
      <c r="AY704" s="31">
        <f t="shared" si="187"/>
        <v>22</v>
      </c>
      <c r="AZ704" s="31">
        <f t="shared" si="188"/>
        <v>10</v>
      </c>
      <c r="BA704" s="31">
        <f t="shared" si="189"/>
        <v>1</v>
      </c>
      <c r="BB704" s="31">
        <f t="shared" si="190"/>
        <v>10</v>
      </c>
      <c r="BC704" s="31">
        <f t="shared" si="191"/>
        <v>1</v>
      </c>
      <c r="BM704" s="32" t="s">
        <v>34</v>
      </c>
      <c r="BN704" s="2" t="s">
        <v>35</v>
      </c>
    </row>
    <row r="705" spans="1:66" x14ac:dyDescent="0.25">
      <c r="A705" s="50">
        <v>694</v>
      </c>
      <c r="B705" s="50">
        <v>591</v>
      </c>
      <c r="C705" s="50" t="str">
        <f t="shared" si="178"/>
        <v>1494_2_5678</v>
      </c>
      <c r="D705" s="50">
        <v>1</v>
      </c>
      <c r="E705" s="51">
        <f t="shared" si="181"/>
        <v>14940002</v>
      </c>
      <c r="F705" s="76" t="str">
        <f t="shared" si="177"/>
        <v>1494_2</v>
      </c>
      <c r="G705" s="80">
        <v>1494</v>
      </c>
      <c r="H705" s="52">
        <v>2</v>
      </c>
      <c r="I705" s="52">
        <v>5678</v>
      </c>
      <c r="J705" s="53" t="str">
        <f t="shared" si="182"/>
        <v>ok</v>
      </c>
      <c r="K705" s="54" t="str">
        <f t="shared" si="192"/>
        <v>1494_2</v>
      </c>
      <c r="L705" s="54">
        <v>1494</v>
      </c>
      <c r="M705" s="54">
        <v>2</v>
      </c>
      <c r="N705" s="54">
        <v>5436</v>
      </c>
      <c r="O705" s="55">
        <v>1356</v>
      </c>
      <c r="P705" s="55">
        <v>75</v>
      </c>
      <c r="Q705" s="55">
        <v>664</v>
      </c>
      <c r="R705" s="55">
        <v>36</v>
      </c>
      <c r="S705" s="52">
        <v>0</v>
      </c>
      <c r="T705" s="56">
        <v>1615</v>
      </c>
      <c r="U705" s="56">
        <v>55</v>
      </c>
      <c r="V705" s="56">
        <v>1704</v>
      </c>
      <c r="W705" s="56">
        <v>1356</v>
      </c>
      <c r="X705" s="57">
        <v>0.75</v>
      </c>
      <c r="Y705" s="109"/>
      <c r="Z705" s="109"/>
      <c r="AA705" s="109"/>
      <c r="AB705" s="109"/>
      <c r="AC705" s="56">
        <v>698</v>
      </c>
      <c r="AD705" s="61" t="s">
        <v>34</v>
      </c>
      <c r="AE705" s="52" t="s">
        <v>35</v>
      </c>
      <c r="AF705" s="52" t="s">
        <v>35</v>
      </c>
      <c r="AG705" s="52"/>
      <c r="AH705" s="106"/>
      <c r="AI705" s="59"/>
      <c r="AJ705" s="68" t="s">
        <v>9</v>
      </c>
      <c r="AK705" t="s">
        <v>9</v>
      </c>
      <c r="AL705" s="30" t="s">
        <v>10</v>
      </c>
      <c r="AM705" s="39"/>
      <c r="AN705" s="115" t="s">
        <v>10</v>
      </c>
      <c r="AO705" s="30"/>
      <c r="AQ705" s="5"/>
      <c r="AS705" s="37"/>
      <c r="AT705" s="30" t="s">
        <v>9</v>
      </c>
      <c r="AV705" t="str">
        <f t="shared" si="184"/>
        <v>punainen</v>
      </c>
      <c r="AW705" t="str">
        <f t="shared" si="185"/>
        <v>punainen</v>
      </c>
      <c r="AX705" t="str">
        <f t="shared" si="186"/>
        <v>punainen</v>
      </c>
      <c r="AY705" s="31">
        <f t="shared" si="187"/>
        <v>22</v>
      </c>
      <c r="AZ705" s="31">
        <f t="shared" si="188"/>
        <v>10</v>
      </c>
      <c r="BA705" s="31">
        <f t="shared" si="189"/>
        <v>1</v>
      </c>
      <c r="BB705" s="31">
        <f t="shared" si="190"/>
        <v>10</v>
      </c>
      <c r="BC705" s="31">
        <f t="shared" si="191"/>
        <v>1</v>
      </c>
      <c r="BD705" s="6" t="s">
        <v>61</v>
      </c>
      <c r="BM705" s="32" t="s">
        <v>34</v>
      </c>
      <c r="BN705" s="2" t="s">
        <v>35</v>
      </c>
    </row>
    <row r="706" spans="1:66" x14ac:dyDescent="0.25">
      <c r="A706" s="50">
        <v>695</v>
      </c>
      <c r="B706" s="50">
        <v>592</v>
      </c>
      <c r="C706" s="50" t="str">
        <f t="shared" si="178"/>
        <v>1494_3_5406</v>
      </c>
      <c r="D706" s="50">
        <v>1</v>
      </c>
      <c r="E706" s="51">
        <f t="shared" si="181"/>
        <v>14940003</v>
      </c>
      <c r="F706" s="76" t="str">
        <f t="shared" si="177"/>
        <v>1494_3</v>
      </c>
      <c r="G706" s="80">
        <v>1494</v>
      </c>
      <c r="H706" s="52">
        <v>3</v>
      </c>
      <c r="I706" s="52">
        <v>5406</v>
      </c>
      <c r="J706" s="53" t="str">
        <f t="shared" si="182"/>
        <v>ok</v>
      </c>
      <c r="K706" s="54" t="str">
        <f t="shared" si="192"/>
        <v>1494_3</v>
      </c>
      <c r="L706" s="54">
        <v>1494</v>
      </c>
      <c r="M706" s="54">
        <v>3</v>
      </c>
      <c r="N706" s="54">
        <v>5310</v>
      </c>
      <c r="O706" s="55">
        <v>778</v>
      </c>
      <c r="P706" s="55">
        <v>61</v>
      </c>
      <c r="Q706" s="55">
        <v>175</v>
      </c>
      <c r="R706" s="55">
        <v>13</v>
      </c>
      <c r="S706" s="52">
        <v>0</v>
      </c>
      <c r="T706" s="56">
        <v>2233</v>
      </c>
      <c r="U706" s="56">
        <v>94</v>
      </c>
      <c r="V706" s="56">
        <v>2371</v>
      </c>
      <c r="W706" s="56">
        <v>778</v>
      </c>
      <c r="X706" s="57">
        <v>0.61</v>
      </c>
      <c r="Y706" s="109"/>
      <c r="Z706" s="109"/>
      <c r="AA706" s="109"/>
      <c r="AB706" s="109"/>
      <c r="AC706" s="56">
        <v>717</v>
      </c>
      <c r="AD706" s="61" t="s">
        <v>34</v>
      </c>
      <c r="AE706" s="52" t="s">
        <v>35</v>
      </c>
      <c r="AF706" s="52" t="s">
        <v>35</v>
      </c>
      <c r="AG706" s="52" t="s">
        <v>36</v>
      </c>
      <c r="AH706" s="106"/>
      <c r="AI706" s="59"/>
      <c r="AJ706" s="68" t="s">
        <v>9</v>
      </c>
      <c r="AK706" t="s">
        <v>9</v>
      </c>
      <c r="AL706" s="30" t="s">
        <v>10</v>
      </c>
      <c r="AM706" s="39"/>
      <c r="AN706" s="115" t="s">
        <v>10</v>
      </c>
      <c r="AO706" s="30"/>
      <c r="AQ706" s="5"/>
      <c r="AS706" s="37"/>
      <c r="AT706" s="30" t="s">
        <v>9</v>
      </c>
      <c r="AV706" t="str">
        <f t="shared" si="184"/>
        <v>punainen</v>
      </c>
      <c r="AW706" t="str">
        <f t="shared" si="185"/>
        <v>punainen</v>
      </c>
      <c r="AX706" t="str">
        <f t="shared" si="186"/>
        <v>punainen</v>
      </c>
      <c r="AY706" s="31">
        <f t="shared" si="187"/>
        <v>21</v>
      </c>
      <c r="AZ706" s="31">
        <f t="shared" si="188"/>
        <v>10</v>
      </c>
      <c r="BA706" s="31">
        <f t="shared" si="189"/>
        <v>0</v>
      </c>
      <c r="BB706" s="31">
        <f t="shared" si="190"/>
        <v>10</v>
      </c>
      <c r="BC706" s="31">
        <f t="shared" si="191"/>
        <v>1</v>
      </c>
      <c r="BD706" s="6" t="s">
        <v>61</v>
      </c>
      <c r="BM706" s="32" t="s">
        <v>34</v>
      </c>
      <c r="BN706" s="2" t="s">
        <v>35</v>
      </c>
    </row>
    <row r="707" spans="1:66" x14ac:dyDescent="0.25">
      <c r="A707" s="50">
        <v>696</v>
      </c>
      <c r="B707" s="50">
        <v>593</v>
      </c>
      <c r="C707" s="50" t="str">
        <f t="shared" si="178"/>
        <v>1494_4_6559</v>
      </c>
      <c r="D707" s="50">
        <v>1</v>
      </c>
      <c r="E707" s="51">
        <f t="shared" si="181"/>
        <v>14940004</v>
      </c>
      <c r="F707" s="76" t="str">
        <f t="shared" si="177"/>
        <v>1494_4</v>
      </c>
      <c r="G707" s="80">
        <v>1494</v>
      </c>
      <c r="H707" s="52">
        <v>4</v>
      </c>
      <c r="I707" s="52">
        <v>6559</v>
      </c>
      <c r="J707" s="53" t="str">
        <f t="shared" si="182"/>
        <v>ok</v>
      </c>
      <c r="K707" s="54" t="str">
        <f t="shared" si="192"/>
        <v>1494_4</v>
      </c>
      <c r="L707" s="54">
        <v>1494</v>
      </c>
      <c r="M707" s="54">
        <v>4</v>
      </c>
      <c r="N707" s="54">
        <v>6354</v>
      </c>
      <c r="O707" s="55">
        <v>738</v>
      </c>
      <c r="P707" s="55">
        <v>63</v>
      </c>
      <c r="Q707" s="55">
        <v>282</v>
      </c>
      <c r="R707" s="55">
        <v>25</v>
      </c>
      <c r="S707" s="52">
        <v>0</v>
      </c>
      <c r="T707" s="56">
        <v>1519</v>
      </c>
      <c r="U707" s="56">
        <v>77</v>
      </c>
      <c r="V707" s="56">
        <v>1618</v>
      </c>
      <c r="W707" s="56">
        <v>738</v>
      </c>
      <c r="X707" s="57">
        <v>0.63</v>
      </c>
      <c r="Y707" s="109"/>
      <c r="Z707" s="109"/>
      <c r="AA707" s="109"/>
      <c r="AB707" s="109"/>
      <c r="AC707" s="56">
        <v>980</v>
      </c>
      <c r="AD707" s="61" t="s">
        <v>34</v>
      </c>
      <c r="AE707" s="52" t="s">
        <v>35</v>
      </c>
      <c r="AF707" s="52" t="s">
        <v>35</v>
      </c>
      <c r="AG707" s="52"/>
      <c r="AH707" s="106"/>
      <c r="AI707" s="59"/>
      <c r="AJ707" s="68" t="s">
        <v>9</v>
      </c>
      <c r="AK707" t="s">
        <v>9</v>
      </c>
      <c r="AL707" s="30" t="s">
        <v>10</v>
      </c>
      <c r="AM707" s="39"/>
      <c r="AN707" s="115" t="s">
        <v>10</v>
      </c>
      <c r="AO707" s="30"/>
      <c r="AQ707" s="5"/>
      <c r="AS707" s="37"/>
      <c r="AT707" s="30">
        <v>44</v>
      </c>
      <c r="AV707" t="str">
        <f t="shared" si="184"/>
        <v>punainen</v>
      </c>
      <c r="AW707" t="str">
        <f t="shared" si="185"/>
        <v>punainen</v>
      </c>
      <c r="AX707" t="str">
        <f t="shared" si="186"/>
        <v>punainen</v>
      </c>
      <c r="AY707" s="31">
        <f t="shared" si="187"/>
        <v>21</v>
      </c>
      <c r="AZ707" s="31">
        <f t="shared" si="188"/>
        <v>10</v>
      </c>
      <c r="BA707" s="31">
        <f t="shared" si="189"/>
        <v>0</v>
      </c>
      <c r="BB707" s="31">
        <f t="shared" si="190"/>
        <v>10</v>
      </c>
      <c r="BC707" s="31">
        <f t="shared" si="191"/>
        <v>1</v>
      </c>
      <c r="BM707" s="32" t="s">
        <v>34</v>
      </c>
      <c r="BN707" s="2" t="s">
        <v>35</v>
      </c>
    </row>
    <row r="708" spans="1:66" x14ac:dyDescent="0.25">
      <c r="A708" s="50">
        <v>697</v>
      </c>
      <c r="B708" s="50">
        <v>594</v>
      </c>
      <c r="C708" s="50" t="str">
        <f t="shared" si="178"/>
        <v>1494_5_4126</v>
      </c>
      <c r="D708" s="50">
        <v>1</v>
      </c>
      <c r="E708" s="51">
        <f t="shared" si="181"/>
        <v>14940005</v>
      </c>
      <c r="F708" s="76" t="str">
        <f t="shared" si="177"/>
        <v>1494_5</v>
      </c>
      <c r="G708" s="80">
        <v>1494</v>
      </c>
      <c r="H708" s="52">
        <v>5</v>
      </c>
      <c r="I708" s="52">
        <v>4126</v>
      </c>
      <c r="J708" s="53" t="str">
        <f t="shared" si="182"/>
        <v>ok</v>
      </c>
      <c r="K708" s="54" t="str">
        <f t="shared" si="192"/>
        <v>1494_5</v>
      </c>
      <c r="L708" s="54">
        <v>1494</v>
      </c>
      <c r="M708" s="54">
        <v>5</v>
      </c>
      <c r="N708" s="54">
        <v>3952</v>
      </c>
      <c r="O708" s="55">
        <v>527</v>
      </c>
      <c r="P708" s="55">
        <v>61</v>
      </c>
      <c r="Q708" s="55">
        <v>235</v>
      </c>
      <c r="R708" s="55">
        <v>27</v>
      </c>
      <c r="S708" s="52">
        <v>0</v>
      </c>
      <c r="T708" s="56">
        <v>1561</v>
      </c>
      <c r="U708" s="56">
        <v>89</v>
      </c>
      <c r="V708" s="56">
        <v>1635</v>
      </c>
      <c r="W708" s="56">
        <v>527</v>
      </c>
      <c r="X708" s="57">
        <v>0.61</v>
      </c>
      <c r="Y708" s="109"/>
      <c r="Z708" s="109"/>
      <c r="AA708" s="109"/>
      <c r="AB708" s="109"/>
      <c r="AC708" s="56">
        <v>375</v>
      </c>
      <c r="AD708" s="61" t="s">
        <v>34</v>
      </c>
      <c r="AE708" s="52" t="s">
        <v>35</v>
      </c>
      <c r="AF708" s="52" t="s">
        <v>35</v>
      </c>
      <c r="AG708" s="52"/>
      <c r="AH708" s="106"/>
      <c r="AI708" s="59"/>
      <c r="AJ708" s="68" t="s">
        <v>9</v>
      </c>
      <c r="AK708" t="s">
        <v>9</v>
      </c>
      <c r="AL708" s="30" t="s">
        <v>10</v>
      </c>
      <c r="AM708" s="39"/>
      <c r="AN708" s="115" t="s">
        <v>10</v>
      </c>
      <c r="AO708" s="30"/>
      <c r="AQ708" s="5"/>
      <c r="AS708" s="37"/>
      <c r="AT708" s="30">
        <v>44</v>
      </c>
      <c r="AV708" t="str">
        <f t="shared" si="184"/>
        <v>punainen</v>
      </c>
      <c r="AW708" t="str">
        <f t="shared" si="185"/>
        <v>musta</v>
      </c>
      <c r="AX708" t="str">
        <f t="shared" si="186"/>
        <v>musta</v>
      </c>
      <c r="AY708" s="31">
        <f t="shared" si="187"/>
        <v>12</v>
      </c>
      <c r="AZ708" s="31">
        <f t="shared" si="188"/>
        <v>10</v>
      </c>
      <c r="BA708" s="31">
        <f t="shared" si="189"/>
        <v>0</v>
      </c>
      <c r="BB708" s="31">
        <f t="shared" si="190"/>
        <v>1</v>
      </c>
      <c r="BC708" s="31">
        <f t="shared" si="191"/>
        <v>1</v>
      </c>
      <c r="BM708" s="32" t="s">
        <v>34</v>
      </c>
      <c r="BN708" s="2" t="s">
        <v>35</v>
      </c>
    </row>
    <row r="709" spans="1:66" x14ac:dyDescent="0.25">
      <c r="A709" s="50">
        <v>698</v>
      </c>
      <c r="B709" s="50">
        <v>595</v>
      </c>
      <c r="C709" s="50" t="str">
        <f t="shared" si="178"/>
        <v>1494_6_3799</v>
      </c>
      <c r="D709" s="50">
        <v>1</v>
      </c>
      <c r="E709" s="51">
        <f t="shared" si="181"/>
        <v>14940006</v>
      </c>
      <c r="F709" s="76" t="str">
        <f t="shared" si="177"/>
        <v>1494_6</v>
      </c>
      <c r="G709" s="80">
        <v>1494</v>
      </c>
      <c r="H709" s="52">
        <v>6</v>
      </c>
      <c r="I709" s="52">
        <v>3799</v>
      </c>
      <c r="J709" s="53" t="str">
        <f t="shared" si="182"/>
        <v>ok</v>
      </c>
      <c r="K709" s="54" t="str">
        <f t="shared" si="192"/>
        <v>1494_6</v>
      </c>
      <c r="L709" s="54">
        <v>1494</v>
      </c>
      <c r="M709" s="54">
        <v>6</v>
      </c>
      <c r="N709" s="54">
        <v>3681</v>
      </c>
      <c r="O709" s="55">
        <v>179</v>
      </c>
      <c r="P709" s="55">
        <v>30</v>
      </c>
      <c r="Q709" s="55">
        <v>24</v>
      </c>
      <c r="R709" s="55">
        <v>4</v>
      </c>
      <c r="S709" s="52">
        <v>0</v>
      </c>
      <c r="T709" s="56">
        <v>1396</v>
      </c>
      <c r="U709" s="56">
        <v>64</v>
      </c>
      <c r="V709" s="56">
        <v>1474</v>
      </c>
      <c r="W709" s="56">
        <v>179</v>
      </c>
      <c r="X709" s="57">
        <v>0.3</v>
      </c>
      <c r="Y709" s="109"/>
      <c r="Z709" s="109"/>
      <c r="AA709" s="109"/>
      <c r="AB709" s="109"/>
      <c r="AC709" s="56">
        <v>226</v>
      </c>
      <c r="AD709" s="61" t="s">
        <v>34</v>
      </c>
      <c r="AE709" s="52" t="s">
        <v>35</v>
      </c>
      <c r="AF709" s="52" t="s">
        <v>35</v>
      </c>
      <c r="AG709" s="52"/>
      <c r="AH709" s="106"/>
      <c r="AI709" s="59"/>
      <c r="AJ709" s="68" t="s">
        <v>9</v>
      </c>
      <c r="AK709" t="s">
        <v>9</v>
      </c>
      <c r="AL709" s="30" t="s">
        <v>10</v>
      </c>
      <c r="AM709" s="39"/>
      <c r="AN709" s="115" t="s">
        <v>10</v>
      </c>
      <c r="AO709" s="30"/>
      <c r="AQ709" s="5"/>
      <c r="AS709" s="37"/>
      <c r="AT709" s="30">
        <v>44</v>
      </c>
      <c r="AV709" t="str">
        <f t="shared" si="184"/>
        <v>musta</v>
      </c>
      <c r="AW709" t="str">
        <f t="shared" si="185"/>
        <v>musta</v>
      </c>
      <c r="AX709" t="str">
        <f t="shared" si="186"/>
        <v>musta</v>
      </c>
      <c r="AY709" s="31">
        <f t="shared" si="187"/>
        <v>2</v>
      </c>
      <c r="AZ709" s="31">
        <f t="shared" si="188"/>
        <v>0</v>
      </c>
      <c r="BA709" s="31">
        <f t="shared" si="189"/>
        <v>0</v>
      </c>
      <c r="BB709" s="31">
        <f t="shared" si="190"/>
        <v>1</v>
      </c>
      <c r="BC709" s="31">
        <f t="shared" si="191"/>
        <v>1</v>
      </c>
      <c r="BM709" s="32" t="s">
        <v>34</v>
      </c>
      <c r="BN709" s="2" t="s">
        <v>35</v>
      </c>
    </row>
    <row r="710" spans="1:66" x14ac:dyDescent="0.25">
      <c r="A710" s="50">
        <v>699</v>
      </c>
      <c r="B710" s="50">
        <v>596</v>
      </c>
      <c r="C710" s="50" t="str">
        <f t="shared" si="178"/>
        <v>1494_7_3682</v>
      </c>
      <c r="D710" s="50">
        <v>1</v>
      </c>
      <c r="E710" s="51">
        <f t="shared" si="181"/>
        <v>14940007</v>
      </c>
      <c r="F710" s="76" t="str">
        <f t="shared" si="177"/>
        <v>1494_7</v>
      </c>
      <c r="G710" s="80">
        <v>1494</v>
      </c>
      <c r="H710" s="52">
        <v>7</v>
      </c>
      <c r="I710" s="52">
        <v>3682</v>
      </c>
      <c r="J710" s="53" t="str">
        <f t="shared" si="182"/>
        <v>ok</v>
      </c>
      <c r="K710" s="54" t="str">
        <f t="shared" si="192"/>
        <v>1494_7</v>
      </c>
      <c r="L710" s="54">
        <v>1494</v>
      </c>
      <c r="M710" s="54">
        <v>7</v>
      </c>
      <c r="N710" s="54">
        <v>3645</v>
      </c>
      <c r="O710" s="55">
        <v>235</v>
      </c>
      <c r="P710" s="55">
        <v>34</v>
      </c>
      <c r="Q710" s="55">
        <v>65</v>
      </c>
      <c r="R710" s="55">
        <v>9</v>
      </c>
      <c r="S710" s="52">
        <v>0</v>
      </c>
      <c r="T710" s="56">
        <v>1818</v>
      </c>
      <c r="U710" s="56">
        <v>83</v>
      </c>
      <c r="V710" s="56">
        <v>1889</v>
      </c>
      <c r="W710" s="56">
        <v>235</v>
      </c>
      <c r="X710" s="57">
        <v>0.34</v>
      </c>
      <c r="Y710" s="109"/>
      <c r="Z710" s="109"/>
      <c r="AA710" s="109"/>
      <c r="AB710" s="109"/>
      <c r="AC710" s="56">
        <v>274</v>
      </c>
      <c r="AD710" s="61" t="s">
        <v>34</v>
      </c>
      <c r="AE710" s="52" t="s">
        <v>35</v>
      </c>
      <c r="AF710" s="52" t="s">
        <v>35</v>
      </c>
      <c r="AG710" s="52"/>
      <c r="AH710" s="106"/>
      <c r="AI710" s="59"/>
      <c r="AJ710" s="68" t="s">
        <v>9</v>
      </c>
      <c r="AK710" t="s">
        <v>9</v>
      </c>
      <c r="AL710" s="30" t="s">
        <v>10</v>
      </c>
      <c r="AM710" s="39"/>
      <c r="AN710" s="115" t="s">
        <v>10</v>
      </c>
      <c r="AO710" s="30"/>
      <c r="AQ710" s="5"/>
      <c r="AS710" s="37"/>
      <c r="AT710" s="30">
        <v>44</v>
      </c>
      <c r="AV710" t="str">
        <f t="shared" si="184"/>
        <v>musta</v>
      </c>
      <c r="AW710" t="str">
        <f t="shared" si="185"/>
        <v>musta</v>
      </c>
      <c r="AX710" t="str">
        <f t="shared" si="186"/>
        <v>musta</v>
      </c>
      <c r="AY710" s="31">
        <f t="shared" si="187"/>
        <v>2</v>
      </c>
      <c r="AZ710" s="31">
        <f t="shared" si="188"/>
        <v>0</v>
      </c>
      <c r="BA710" s="31">
        <f t="shared" si="189"/>
        <v>0</v>
      </c>
      <c r="BB710" s="31">
        <f t="shared" si="190"/>
        <v>1</v>
      </c>
      <c r="BC710" s="31">
        <f t="shared" si="191"/>
        <v>1</v>
      </c>
      <c r="BM710" s="32" t="s">
        <v>34</v>
      </c>
      <c r="BN710" s="2" t="s">
        <v>35</v>
      </c>
    </row>
    <row r="711" spans="1:66" x14ac:dyDescent="0.25">
      <c r="A711" s="50">
        <v>700</v>
      </c>
      <c r="B711" s="50">
        <v>597</v>
      </c>
      <c r="C711" s="50" t="str">
        <f t="shared" si="178"/>
        <v>1521_1_6655</v>
      </c>
      <c r="D711" s="50">
        <v>1</v>
      </c>
      <c r="E711" s="51">
        <f t="shared" si="181"/>
        <v>15210001</v>
      </c>
      <c r="F711" s="76" t="str">
        <f t="shared" si="177"/>
        <v>1521_1</v>
      </c>
      <c r="G711" s="80">
        <v>1521</v>
      </c>
      <c r="H711" s="52">
        <v>1</v>
      </c>
      <c r="I711" s="52">
        <v>6655</v>
      </c>
      <c r="J711" s="53" t="str">
        <f t="shared" si="182"/>
        <v>ok</v>
      </c>
      <c r="K711" s="54" t="str">
        <f t="shared" si="192"/>
        <v>1521_1</v>
      </c>
      <c r="L711" s="54">
        <v>1521</v>
      </c>
      <c r="M711" s="54">
        <v>1</v>
      </c>
      <c r="N711" s="54">
        <v>6604</v>
      </c>
      <c r="O711" s="55">
        <v>6524</v>
      </c>
      <c r="P711" s="55">
        <v>74</v>
      </c>
      <c r="Q711" s="55">
        <v>1643</v>
      </c>
      <c r="R711" s="55">
        <v>18</v>
      </c>
      <c r="S711" s="52">
        <v>0</v>
      </c>
      <c r="T711" s="56">
        <v>6563</v>
      </c>
      <c r="U711" s="56">
        <v>200</v>
      </c>
      <c r="V711" s="56">
        <v>7100</v>
      </c>
      <c r="W711" s="56">
        <v>6524</v>
      </c>
      <c r="X711" s="57">
        <v>0.74</v>
      </c>
      <c r="Y711" s="109"/>
      <c r="Z711" s="109"/>
      <c r="AA711" s="109"/>
      <c r="AB711" s="109"/>
      <c r="AC711" s="56">
        <v>2275</v>
      </c>
      <c r="AD711" s="61" t="s">
        <v>34</v>
      </c>
      <c r="AE711" s="52" t="s">
        <v>35</v>
      </c>
      <c r="AF711" s="52" t="s">
        <v>35</v>
      </c>
      <c r="AG711" s="52" t="s">
        <v>36</v>
      </c>
      <c r="AH711" s="106"/>
      <c r="AI711" s="59"/>
      <c r="AJ711" s="68" t="s">
        <v>9</v>
      </c>
      <c r="AK711" t="s">
        <v>10</v>
      </c>
      <c r="AL711" s="30" t="s">
        <v>10</v>
      </c>
      <c r="AM711" s="39"/>
      <c r="AN711" s="115" t="s">
        <v>10</v>
      </c>
      <c r="AO711" s="30"/>
      <c r="AQ711" s="5"/>
      <c r="AS711" s="37"/>
      <c r="AT711" s="30" t="s">
        <v>10</v>
      </c>
      <c r="AV711" t="str">
        <f t="shared" si="184"/>
        <v>punainen</v>
      </c>
      <c r="AW711" t="str">
        <f t="shared" si="185"/>
        <v>punainen</v>
      </c>
      <c r="AX711" t="str">
        <f t="shared" si="186"/>
        <v>punainen</v>
      </c>
      <c r="AY711" s="31">
        <f t="shared" si="187"/>
        <v>31</v>
      </c>
      <c r="AZ711" s="31">
        <f t="shared" si="188"/>
        <v>10</v>
      </c>
      <c r="BA711" s="31">
        <f t="shared" si="189"/>
        <v>10</v>
      </c>
      <c r="BB711" s="31">
        <f t="shared" si="190"/>
        <v>10</v>
      </c>
      <c r="BC711" s="31">
        <f t="shared" si="191"/>
        <v>1</v>
      </c>
      <c r="BM711" s="32" t="s">
        <v>34</v>
      </c>
      <c r="BN711" s="2" t="s">
        <v>35</v>
      </c>
    </row>
    <row r="712" spans="1:66" x14ac:dyDescent="0.25">
      <c r="A712" s="50">
        <v>701</v>
      </c>
      <c r="B712" s="50">
        <v>598</v>
      </c>
      <c r="C712" s="50" t="str">
        <f t="shared" si="178"/>
        <v>1521_2_970</v>
      </c>
      <c r="D712" s="50">
        <v>1</v>
      </c>
      <c r="E712" s="51">
        <f t="shared" si="181"/>
        <v>15210002</v>
      </c>
      <c r="F712" s="76" t="str">
        <f t="shared" si="177"/>
        <v>1521_2</v>
      </c>
      <c r="G712" s="80">
        <v>1521</v>
      </c>
      <c r="H712" s="52">
        <v>2</v>
      </c>
      <c r="I712" s="52">
        <v>970</v>
      </c>
      <c r="J712" s="53" t="str">
        <f t="shared" si="182"/>
        <v>ok</v>
      </c>
      <c r="K712" s="54" t="str">
        <f t="shared" si="192"/>
        <v>1521_2</v>
      </c>
      <c r="L712" s="54">
        <v>1521</v>
      </c>
      <c r="M712" s="54">
        <v>2</v>
      </c>
      <c r="N712" s="54">
        <v>949</v>
      </c>
      <c r="O712" s="55">
        <v>3958</v>
      </c>
      <c r="P712" s="55">
        <v>60</v>
      </c>
      <c r="Q712" s="55">
        <v>1033</v>
      </c>
      <c r="R712" s="55">
        <v>16</v>
      </c>
      <c r="S712" s="52">
        <v>0</v>
      </c>
      <c r="T712" s="56">
        <v>5814</v>
      </c>
      <c r="U712" s="56">
        <v>272</v>
      </c>
      <c r="V712" s="56">
        <v>6506</v>
      </c>
      <c r="W712" s="56">
        <v>3958</v>
      </c>
      <c r="X712" s="57">
        <v>0.6</v>
      </c>
      <c r="Y712" s="109"/>
      <c r="Z712" s="109"/>
      <c r="AA712" s="109"/>
      <c r="AB712" s="109"/>
      <c r="AC712" s="56">
        <v>1696</v>
      </c>
      <c r="AD712" s="61" t="s">
        <v>34</v>
      </c>
      <c r="AE712" s="52" t="s">
        <v>35</v>
      </c>
      <c r="AF712" s="52" t="s">
        <v>35</v>
      </c>
      <c r="AG712" s="52" t="s">
        <v>36</v>
      </c>
      <c r="AH712" s="106"/>
      <c r="AI712" s="59"/>
      <c r="AJ712" s="68" t="s">
        <v>10</v>
      </c>
      <c r="AK712" t="s">
        <v>10</v>
      </c>
      <c r="AL712" s="30" t="s">
        <v>10</v>
      </c>
      <c r="AM712" s="39"/>
      <c r="AN712" s="115" t="s">
        <v>10</v>
      </c>
      <c r="AO712" s="30"/>
      <c r="AQ712" s="5"/>
      <c r="AS712" s="37"/>
      <c r="AT712" s="30" t="s">
        <v>10</v>
      </c>
      <c r="AV712" t="str">
        <f t="shared" si="184"/>
        <v>punainen</v>
      </c>
      <c r="AW712" t="str">
        <f t="shared" si="185"/>
        <v>punainen</v>
      </c>
      <c r="AX712" t="str">
        <f t="shared" si="186"/>
        <v>punainen</v>
      </c>
      <c r="AY712" s="31">
        <f t="shared" si="187"/>
        <v>31</v>
      </c>
      <c r="AZ712" s="31">
        <f t="shared" si="188"/>
        <v>10</v>
      </c>
      <c r="BA712" s="31">
        <f t="shared" si="189"/>
        <v>10</v>
      </c>
      <c r="BB712" s="31">
        <f t="shared" si="190"/>
        <v>10</v>
      </c>
      <c r="BC712" s="31">
        <f t="shared" si="191"/>
        <v>1</v>
      </c>
      <c r="BM712" s="32" t="s">
        <v>34</v>
      </c>
      <c r="BN712" s="2" t="s">
        <v>35</v>
      </c>
    </row>
    <row r="713" spans="1:66" x14ac:dyDescent="0.25">
      <c r="A713" s="50">
        <v>702</v>
      </c>
      <c r="B713" s="50">
        <v>599</v>
      </c>
      <c r="C713" s="50" t="str">
        <f t="shared" si="178"/>
        <v>1521_3_1271</v>
      </c>
      <c r="D713" s="50">
        <v>1</v>
      </c>
      <c r="E713" s="51">
        <f t="shared" si="181"/>
        <v>15210003</v>
      </c>
      <c r="F713" s="76" t="str">
        <f t="shared" si="177"/>
        <v>1521_3</v>
      </c>
      <c r="G713" s="80">
        <v>1521</v>
      </c>
      <c r="H713" s="52">
        <v>3</v>
      </c>
      <c r="I713" s="52">
        <v>1271</v>
      </c>
      <c r="J713" s="53" t="str">
        <f t="shared" si="182"/>
        <v>ok</v>
      </c>
      <c r="K713" s="54" t="str">
        <f t="shared" si="192"/>
        <v>1521_3</v>
      </c>
      <c r="L713" s="54">
        <v>1521</v>
      </c>
      <c r="M713" s="54">
        <v>3</v>
      </c>
      <c r="N713" s="54">
        <v>1257</v>
      </c>
      <c r="O713" s="55">
        <v>2733</v>
      </c>
      <c r="P713" s="55">
        <v>67</v>
      </c>
      <c r="Q713" s="55">
        <v>843</v>
      </c>
      <c r="R713" s="55">
        <v>21</v>
      </c>
      <c r="S713" s="52">
        <v>0</v>
      </c>
      <c r="T713" s="56">
        <v>5814</v>
      </c>
      <c r="U713" s="56">
        <v>272</v>
      </c>
      <c r="V713" s="56">
        <v>6506</v>
      </c>
      <c r="W713" s="56">
        <v>2733</v>
      </c>
      <c r="X713" s="57">
        <v>0.67</v>
      </c>
      <c r="Y713" s="109"/>
      <c r="Z713" s="109"/>
      <c r="AA713" s="109"/>
      <c r="AB713" s="109"/>
      <c r="AC713" s="56">
        <v>1673</v>
      </c>
      <c r="AD713" s="61" t="s">
        <v>34</v>
      </c>
      <c r="AE713" s="52" t="s">
        <v>35</v>
      </c>
      <c r="AF713" s="52" t="s">
        <v>36</v>
      </c>
      <c r="AG713" s="52" t="s">
        <v>36</v>
      </c>
      <c r="AH713" s="106"/>
      <c r="AI713" s="59"/>
      <c r="AJ713" s="68" t="s">
        <v>10</v>
      </c>
      <c r="AK713" t="s">
        <v>10</v>
      </c>
      <c r="AL713" s="30" t="s">
        <v>10</v>
      </c>
      <c r="AM713" s="39"/>
      <c r="AN713" s="115" t="s">
        <v>10</v>
      </c>
      <c r="AO713" s="30"/>
      <c r="AQ713" s="5"/>
      <c r="AS713" s="37"/>
      <c r="AT713" s="30" t="s">
        <v>10</v>
      </c>
      <c r="AV713" t="str">
        <f t="shared" si="184"/>
        <v>punainen</v>
      </c>
      <c r="AW713" t="str">
        <f t="shared" si="185"/>
        <v>punainen</v>
      </c>
      <c r="AX713" t="str">
        <f t="shared" si="186"/>
        <v>punainen</v>
      </c>
      <c r="AY713" s="31">
        <f t="shared" si="187"/>
        <v>31</v>
      </c>
      <c r="AZ713" s="31">
        <f t="shared" si="188"/>
        <v>10</v>
      </c>
      <c r="BA713" s="31">
        <f t="shared" si="189"/>
        <v>10</v>
      </c>
      <c r="BB713" s="31">
        <f t="shared" si="190"/>
        <v>10</v>
      </c>
      <c r="BC713" s="31">
        <f t="shared" si="191"/>
        <v>1</v>
      </c>
      <c r="BM713" s="32" t="s">
        <v>34</v>
      </c>
      <c r="BN713" s="2" t="s">
        <v>35</v>
      </c>
    </row>
    <row r="714" spans="1:66" x14ac:dyDescent="0.25">
      <c r="A714" s="50">
        <v>703</v>
      </c>
      <c r="B714" s="50">
        <v>600</v>
      </c>
      <c r="C714" s="50" t="str">
        <f t="shared" si="178"/>
        <v>1521_4_2041</v>
      </c>
      <c r="D714" s="50">
        <v>1</v>
      </c>
      <c r="E714" s="51">
        <f t="shared" si="181"/>
        <v>15210004</v>
      </c>
      <c r="F714" s="76" t="str">
        <f t="shared" si="177"/>
        <v>1521_4</v>
      </c>
      <c r="G714" s="80">
        <v>1521</v>
      </c>
      <c r="H714" s="52">
        <v>4</v>
      </c>
      <c r="I714" s="52">
        <v>2041</v>
      </c>
      <c r="J714" s="53" t="str">
        <f t="shared" si="182"/>
        <v>ok</v>
      </c>
      <c r="K714" s="54" t="str">
        <f t="shared" si="192"/>
        <v>1521_4</v>
      </c>
      <c r="L714" s="54">
        <v>1521</v>
      </c>
      <c r="M714" s="54">
        <v>4</v>
      </c>
      <c r="N714" s="54">
        <v>2013</v>
      </c>
      <c r="O714" s="55">
        <v>581</v>
      </c>
      <c r="P714" s="55">
        <v>54</v>
      </c>
      <c r="Q714" s="55">
        <v>150</v>
      </c>
      <c r="R714" s="55">
        <v>13</v>
      </c>
      <c r="S714" s="52">
        <v>0</v>
      </c>
      <c r="T714" s="56">
        <v>2229</v>
      </c>
      <c r="U714" s="56">
        <v>101</v>
      </c>
      <c r="V714" s="56">
        <v>2511</v>
      </c>
      <c r="W714" s="56">
        <v>581</v>
      </c>
      <c r="X714" s="57">
        <v>0.54</v>
      </c>
      <c r="Y714" s="109"/>
      <c r="Z714" s="109"/>
      <c r="AA714" s="109"/>
      <c r="AB714" s="109"/>
      <c r="AC714" s="56">
        <v>367</v>
      </c>
      <c r="AD714" s="61" t="s">
        <v>34</v>
      </c>
      <c r="AE714" s="52" t="s">
        <v>35</v>
      </c>
      <c r="AF714" s="52" t="s">
        <v>35</v>
      </c>
      <c r="AG714" s="52" t="s">
        <v>36</v>
      </c>
      <c r="AH714" s="106"/>
      <c r="AI714" s="59"/>
      <c r="AJ714" s="68" t="s">
        <v>9</v>
      </c>
      <c r="AK714" t="s">
        <v>10</v>
      </c>
      <c r="AL714" s="30" t="s">
        <v>10</v>
      </c>
      <c r="AM714" s="39"/>
      <c r="AN714" s="115" t="s">
        <v>10</v>
      </c>
      <c r="AO714" s="30"/>
      <c r="AQ714" s="5"/>
      <c r="AS714" s="37"/>
      <c r="AT714" s="30" t="s">
        <v>10</v>
      </c>
      <c r="AV714" t="str">
        <f t="shared" si="184"/>
        <v>musta</v>
      </c>
      <c r="AW714" t="str">
        <f t="shared" si="185"/>
        <v>musta</v>
      </c>
      <c r="AX714" t="str">
        <f t="shared" si="186"/>
        <v>musta</v>
      </c>
      <c r="AY714" s="31">
        <f t="shared" si="187"/>
        <v>3</v>
      </c>
      <c r="AZ714" s="31">
        <f t="shared" si="188"/>
        <v>1</v>
      </c>
      <c r="BA714" s="31">
        <f t="shared" si="189"/>
        <v>0</v>
      </c>
      <c r="BB714" s="31">
        <f t="shared" si="190"/>
        <v>1</v>
      </c>
      <c r="BC714" s="31">
        <f t="shared" si="191"/>
        <v>1</v>
      </c>
      <c r="BM714" s="32" t="s">
        <v>34</v>
      </c>
      <c r="BN714" s="2" t="s">
        <v>35</v>
      </c>
    </row>
    <row r="715" spans="1:66" x14ac:dyDescent="0.25">
      <c r="A715" s="50">
        <v>704</v>
      </c>
      <c r="B715" s="50">
        <v>601</v>
      </c>
      <c r="C715" s="50" t="str">
        <f t="shared" si="178"/>
        <v>1531_1_4292</v>
      </c>
      <c r="D715" s="50">
        <v>1</v>
      </c>
      <c r="E715" s="51">
        <f t="shared" si="181"/>
        <v>15310001</v>
      </c>
      <c r="F715" s="76" t="str">
        <f t="shared" si="177"/>
        <v>1531_1</v>
      </c>
      <c r="G715" s="80">
        <v>1531</v>
      </c>
      <c r="H715" s="52">
        <v>1</v>
      </c>
      <c r="I715" s="52">
        <v>4292</v>
      </c>
      <c r="J715" s="53" t="str">
        <f t="shared" si="182"/>
        <v>ok</v>
      </c>
      <c r="K715" s="54" t="str">
        <f t="shared" si="192"/>
        <v>1531_1</v>
      </c>
      <c r="L715" s="54">
        <v>1531</v>
      </c>
      <c r="M715" s="54">
        <v>1</v>
      </c>
      <c r="N715" s="54">
        <v>4100</v>
      </c>
      <c r="O715" s="55">
        <v>1165</v>
      </c>
      <c r="P715" s="55">
        <v>81</v>
      </c>
      <c r="Q715" s="55">
        <v>198</v>
      </c>
      <c r="R715" s="55">
        <v>13</v>
      </c>
      <c r="S715" s="52">
        <v>0</v>
      </c>
      <c r="T715" s="56">
        <v>1180</v>
      </c>
      <c r="U715" s="56">
        <v>69</v>
      </c>
      <c r="V715" s="56">
        <v>1311</v>
      </c>
      <c r="W715" s="56">
        <v>1165</v>
      </c>
      <c r="X715" s="57">
        <v>0.81</v>
      </c>
      <c r="Y715" s="109"/>
      <c r="Z715" s="109"/>
      <c r="AA715" s="109"/>
      <c r="AB715" s="109"/>
      <c r="AC715" s="56">
        <v>643</v>
      </c>
      <c r="AD715" s="52" t="s">
        <v>35</v>
      </c>
      <c r="AE715" s="52" t="s">
        <v>35</v>
      </c>
      <c r="AF715" s="52" t="s">
        <v>35</v>
      </c>
      <c r="AG715" s="52"/>
      <c r="AH715" s="106"/>
      <c r="AI715" s="59"/>
      <c r="AJ715" s="68" t="s">
        <v>9</v>
      </c>
      <c r="AK715" t="s">
        <v>10</v>
      </c>
      <c r="AL715" s="30" t="s">
        <v>10</v>
      </c>
      <c r="AM715" s="39"/>
      <c r="AN715" s="115" t="s">
        <v>10</v>
      </c>
      <c r="AO715" s="30"/>
      <c r="AQ715" s="5"/>
      <c r="AS715" s="37"/>
      <c r="AT715" s="30" t="s">
        <v>10</v>
      </c>
      <c r="AV715" t="str">
        <f t="shared" si="184"/>
        <v>punainen</v>
      </c>
      <c r="AW715" t="str">
        <f t="shared" si="185"/>
        <v>punainen</v>
      </c>
      <c r="AX715" t="str">
        <f t="shared" si="186"/>
        <v>punainen</v>
      </c>
      <c r="AY715" s="31">
        <f t="shared" si="187"/>
        <v>21</v>
      </c>
      <c r="AZ715" s="31">
        <f t="shared" si="188"/>
        <v>10</v>
      </c>
      <c r="BA715" s="31">
        <f t="shared" si="189"/>
        <v>1</v>
      </c>
      <c r="BB715" s="31">
        <f t="shared" si="190"/>
        <v>10</v>
      </c>
      <c r="BC715" s="31">
        <f t="shared" si="191"/>
        <v>0</v>
      </c>
      <c r="BM715" s="2" t="s">
        <v>35</v>
      </c>
      <c r="BN715" s="2" t="s">
        <v>35</v>
      </c>
    </row>
    <row r="716" spans="1:66" x14ac:dyDescent="0.25">
      <c r="A716" s="50">
        <v>705</v>
      </c>
      <c r="B716" s="50">
        <v>602</v>
      </c>
      <c r="C716" s="50" t="str">
        <f t="shared" si="178"/>
        <v>1531_2_4827</v>
      </c>
      <c r="D716" s="50">
        <v>1</v>
      </c>
      <c r="E716" s="51">
        <f t="shared" si="181"/>
        <v>15310002</v>
      </c>
      <c r="F716" s="76" t="str">
        <f t="shared" ref="F716:F779" si="193">CONCATENATE(G716,"_",H716)</f>
        <v>1531_2</v>
      </c>
      <c r="G716" s="80">
        <v>1531</v>
      </c>
      <c r="H716" s="52">
        <v>2</v>
      </c>
      <c r="I716" s="52">
        <v>4827</v>
      </c>
      <c r="J716" s="53" t="str">
        <f t="shared" si="182"/>
        <v>ok</v>
      </c>
      <c r="K716" s="54" t="str">
        <f t="shared" si="192"/>
        <v>1531_2</v>
      </c>
      <c r="L716" s="54">
        <v>1531</v>
      </c>
      <c r="M716" s="54">
        <v>2</v>
      </c>
      <c r="N716" s="54">
        <v>4778</v>
      </c>
      <c r="O716" s="55">
        <v>369</v>
      </c>
      <c r="P716" s="55">
        <v>64</v>
      </c>
      <c r="Q716" s="55">
        <v>81</v>
      </c>
      <c r="R716" s="55">
        <v>13</v>
      </c>
      <c r="S716" s="52">
        <v>0</v>
      </c>
      <c r="T716" s="56">
        <v>1448</v>
      </c>
      <c r="U716" s="56">
        <v>69</v>
      </c>
      <c r="V716" s="56">
        <v>1650</v>
      </c>
      <c r="W716" s="56">
        <v>369</v>
      </c>
      <c r="X716" s="57">
        <v>0.64</v>
      </c>
      <c r="Y716" s="109"/>
      <c r="Z716" s="109"/>
      <c r="AA716" s="109"/>
      <c r="AB716" s="109"/>
      <c r="AC716" s="56">
        <v>470</v>
      </c>
      <c r="AD716" s="52" t="s">
        <v>35</v>
      </c>
      <c r="AE716" s="52" t="s">
        <v>35</v>
      </c>
      <c r="AF716" s="52" t="s">
        <v>35</v>
      </c>
      <c r="AG716" s="52"/>
      <c r="AH716" s="106"/>
      <c r="AI716" s="59"/>
      <c r="AJ716" s="68" t="s">
        <v>9</v>
      </c>
      <c r="AK716" t="s">
        <v>10</v>
      </c>
      <c r="AL716" s="30" t="s">
        <v>10</v>
      </c>
      <c r="AM716" s="39"/>
      <c r="AN716" s="115" t="s">
        <v>10</v>
      </c>
      <c r="AO716" s="30"/>
      <c r="AQ716" s="5"/>
      <c r="AS716" s="37"/>
      <c r="AT716" s="30" t="s">
        <v>10</v>
      </c>
      <c r="AV716" t="str">
        <f t="shared" si="184"/>
        <v>punainen</v>
      </c>
      <c r="AW716" t="str">
        <f t="shared" si="185"/>
        <v>musta</v>
      </c>
      <c r="AX716" t="str">
        <f t="shared" si="186"/>
        <v>musta</v>
      </c>
      <c r="AY716" s="31">
        <f t="shared" si="187"/>
        <v>11</v>
      </c>
      <c r="AZ716" s="31">
        <f t="shared" si="188"/>
        <v>10</v>
      </c>
      <c r="BA716" s="31">
        <f t="shared" si="189"/>
        <v>0</v>
      </c>
      <c r="BB716" s="31">
        <f t="shared" si="190"/>
        <v>1</v>
      </c>
      <c r="BC716" s="31">
        <f t="shared" si="191"/>
        <v>0</v>
      </c>
      <c r="BM716" s="2" t="s">
        <v>35</v>
      </c>
      <c r="BN716" s="2" t="s">
        <v>35</v>
      </c>
    </row>
    <row r="717" spans="1:66" x14ac:dyDescent="0.25">
      <c r="A717" s="50">
        <v>706</v>
      </c>
      <c r="B717" s="50">
        <v>603</v>
      </c>
      <c r="C717" s="50" t="str">
        <f t="shared" ref="C717:C780" si="194">CONCATENATE(G717,"_",H717,"_",I717)</f>
        <v>1531_3_4109</v>
      </c>
      <c r="D717" s="50">
        <v>1</v>
      </c>
      <c r="E717" s="51">
        <f t="shared" si="181"/>
        <v>15310003</v>
      </c>
      <c r="F717" s="76" t="str">
        <f t="shared" si="193"/>
        <v>1531_3</v>
      </c>
      <c r="G717" s="80">
        <v>1531</v>
      </c>
      <c r="H717" s="52">
        <v>3</v>
      </c>
      <c r="I717" s="52">
        <v>4109</v>
      </c>
      <c r="J717" s="53" t="str">
        <f t="shared" si="182"/>
        <v>ok</v>
      </c>
      <c r="K717" s="54" t="str">
        <f t="shared" si="192"/>
        <v>1531_3</v>
      </c>
      <c r="L717" s="54">
        <v>1531</v>
      </c>
      <c r="M717" s="54">
        <v>3</v>
      </c>
      <c r="N717" s="54">
        <v>3983</v>
      </c>
      <c r="O717" s="55">
        <v>591</v>
      </c>
      <c r="P717" s="55">
        <v>36</v>
      </c>
      <c r="Q717" s="55">
        <v>180</v>
      </c>
      <c r="R717" s="55">
        <v>11</v>
      </c>
      <c r="S717" s="52">
        <v>0</v>
      </c>
      <c r="T717" s="56">
        <v>2163</v>
      </c>
      <c r="U717" s="56">
        <v>86</v>
      </c>
      <c r="V717" s="56">
        <v>2381</v>
      </c>
      <c r="W717" s="56">
        <v>591</v>
      </c>
      <c r="X717" s="57">
        <v>0.36</v>
      </c>
      <c r="Y717" s="109"/>
      <c r="Z717" s="109"/>
      <c r="AA717" s="109"/>
      <c r="AB717" s="109"/>
      <c r="AC717" s="56">
        <v>386</v>
      </c>
      <c r="AD717" s="52" t="s">
        <v>35</v>
      </c>
      <c r="AE717" s="52" t="s">
        <v>35</v>
      </c>
      <c r="AF717" s="52" t="s">
        <v>35</v>
      </c>
      <c r="AG717" s="52"/>
      <c r="AH717" s="106"/>
      <c r="AI717" s="59"/>
      <c r="AJ717" s="68" t="s">
        <v>9</v>
      </c>
      <c r="AK717" t="s">
        <v>10</v>
      </c>
      <c r="AL717" s="30" t="s">
        <v>10</v>
      </c>
      <c r="AM717" s="39"/>
      <c r="AN717" s="115" t="s">
        <v>10</v>
      </c>
      <c r="AO717" s="30"/>
      <c r="AQ717" s="5"/>
      <c r="AS717" s="37"/>
      <c r="AT717" s="30" t="s">
        <v>10</v>
      </c>
      <c r="AV717" t="str">
        <f t="shared" si="184"/>
        <v>musta</v>
      </c>
      <c r="AW717" t="str">
        <f t="shared" si="185"/>
        <v>musta</v>
      </c>
      <c r="AX717" t="str">
        <f t="shared" si="186"/>
        <v>musta</v>
      </c>
      <c r="AY717" s="31">
        <f t="shared" si="187"/>
        <v>1</v>
      </c>
      <c r="AZ717" s="31">
        <f t="shared" si="188"/>
        <v>0</v>
      </c>
      <c r="BA717" s="31">
        <f t="shared" si="189"/>
        <v>0</v>
      </c>
      <c r="BB717" s="31">
        <f t="shared" si="190"/>
        <v>1</v>
      </c>
      <c r="BC717" s="31">
        <f t="shared" si="191"/>
        <v>0</v>
      </c>
      <c r="BM717" s="2" t="s">
        <v>35</v>
      </c>
      <c r="BN717" s="2" t="s">
        <v>35</v>
      </c>
    </row>
    <row r="718" spans="1:66" x14ac:dyDescent="0.25">
      <c r="A718" s="50">
        <v>707</v>
      </c>
      <c r="B718" s="50">
        <v>604</v>
      </c>
      <c r="C718" s="50" t="str">
        <f t="shared" si="194"/>
        <v>1531_4_3295</v>
      </c>
      <c r="D718" s="50">
        <v>1</v>
      </c>
      <c r="E718" s="51">
        <f t="shared" si="181"/>
        <v>15310004</v>
      </c>
      <c r="F718" s="76" t="str">
        <f t="shared" si="193"/>
        <v>1531_4</v>
      </c>
      <c r="G718" s="81">
        <v>1531</v>
      </c>
      <c r="H718" s="52">
        <v>4</v>
      </c>
      <c r="I718" s="52">
        <v>3295</v>
      </c>
      <c r="J718" s="53" t="str">
        <f t="shared" si="182"/>
        <v>ok</v>
      </c>
      <c r="K718" s="54" t="str">
        <f t="shared" si="192"/>
        <v>1531_4</v>
      </c>
      <c r="L718" s="54">
        <v>1531</v>
      </c>
      <c r="M718" s="54">
        <v>4</v>
      </c>
      <c r="N718" s="54">
        <v>3361</v>
      </c>
      <c r="O718" s="55">
        <v>291</v>
      </c>
      <c r="P718" s="55">
        <v>19</v>
      </c>
      <c r="Q718" s="55">
        <v>41</v>
      </c>
      <c r="R718" s="55">
        <v>2</v>
      </c>
      <c r="S718" s="52">
        <v>0</v>
      </c>
      <c r="T718" s="56">
        <v>1848</v>
      </c>
      <c r="U718" s="56">
        <v>42</v>
      </c>
      <c r="V718" s="56">
        <v>1980</v>
      </c>
      <c r="W718" s="56">
        <v>291</v>
      </c>
      <c r="X718" s="57">
        <v>0.19</v>
      </c>
      <c r="Y718" s="109"/>
      <c r="Z718" s="109"/>
      <c r="AA718" s="109"/>
      <c r="AB718" s="109"/>
      <c r="AC718" s="56">
        <v>354</v>
      </c>
      <c r="AD718" s="52" t="s">
        <v>35</v>
      </c>
      <c r="AE718" s="52" t="s">
        <v>35</v>
      </c>
      <c r="AF718" s="52" t="s">
        <v>35</v>
      </c>
      <c r="AG718" s="52"/>
      <c r="AH718" s="106"/>
      <c r="AI718" s="59"/>
      <c r="AJ718" s="68" t="s">
        <v>9</v>
      </c>
      <c r="AK718" t="s">
        <v>10</v>
      </c>
      <c r="AL718" s="30" t="s">
        <v>10</v>
      </c>
      <c r="AM718" s="39"/>
      <c r="AN718" s="115" t="s">
        <v>10</v>
      </c>
      <c r="AO718" s="30"/>
      <c r="AQ718" s="5"/>
      <c r="AS718" s="37"/>
      <c r="AT718" s="30" t="s">
        <v>10</v>
      </c>
      <c r="AV718" t="str">
        <f t="shared" si="184"/>
        <v>musta</v>
      </c>
      <c r="AW718" t="str">
        <f t="shared" si="185"/>
        <v>musta</v>
      </c>
      <c r="AX718" t="str">
        <f t="shared" si="186"/>
        <v>musta</v>
      </c>
      <c r="AY718" s="31">
        <f t="shared" si="187"/>
        <v>1</v>
      </c>
      <c r="AZ718" s="31">
        <f t="shared" si="188"/>
        <v>0</v>
      </c>
      <c r="BA718" s="31">
        <f t="shared" si="189"/>
        <v>0</v>
      </c>
      <c r="BB718" s="31">
        <f t="shared" si="190"/>
        <v>1</v>
      </c>
      <c r="BC718" s="31">
        <f t="shared" si="191"/>
        <v>0</v>
      </c>
      <c r="BM718" s="2" t="s">
        <v>35</v>
      </c>
      <c r="BN718" s="2" t="s">
        <v>35</v>
      </c>
    </row>
    <row r="719" spans="1:66" x14ac:dyDescent="0.25">
      <c r="A719" s="50">
        <v>708</v>
      </c>
      <c r="B719" s="50">
        <v>605</v>
      </c>
      <c r="C719" s="50" t="str">
        <f t="shared" si="194"/>
        <v>1533_1_5910</v>
      </c>
      <c r="D719" s="50">
        <v>1</v>
      </c>
      <c r="E719" s="51">
        <f t="shared" si="181"/>
        <v>15330001</v>
      </c>
      <c r="F719" s="76" t="str">
        <f t="shared" si="193"/>
        <v>1533_1</v>
      </c>
      <c r="G719" s="80">
        <v>1533</v>
      </c>
      <c r="H719" s="52">
        <v>1</v>
      </c>
      <c r="I719" s="52">
        <v>5910</v>
      </c>
      <c r="J719" s="53" t="str">
        <f t="shared" si="182"/>
        <v>ok</v>
      </c>
      <c r="K719" s="54" t="str">
        <f t="shared" si="192"/>
        <v>1533_1</v>
      </c>
      <c r="L719" s="54">
        <v>1533</v>
      </c>
      <c r="M719" s="54">
        <v>1</v>
      </c>
      <c r="N719" s="54">
        <v>4474</v>
      </c>
      <c r="O719" s="55">
        <v>600</v>
      </c>
      <c r="P719" s="55">
        <v>76</v>
      </c>
      <c r="Q719" s="55">
        <v>127</v>
      </c>
      <c r="R719" s="55">
        <v>15</v>
      </c>
      <c r="S719" s="52">
        <v>0</v>
      </c>
      <c r="T719" s="56">
        <v>2514</v>
      </c>
      <c r="U719" s="56">
        <v>134</v>
      </c>
      <c r="V719" s="56">
        <v>2684</v>
      </c>
      <c r="W719" s="56">
        <v>600</v>
      </c>
      <c r="X719" s="57">
        <v>0.76</v>
      </c>
      <c r="Y719" s="109"/>
      <c r="Z719" s="109"/>
      <c r="AA719" s="109"/>
      <c r="AB719" s="109"/>
      <c r="AC719" s="56">
        <v>1583</v>
      </c>
      <c r="AD719" s="61" t="s">
        <v>34</v>
      </c>
      <c r="AE719" s="52" t="s">
        <v>35</v>
      </c>
      <c r="AF719" s="52" t="s">
        <v>35</v>
      </c>
      <c r="AG719" s="52"/>
      <c r="AH719" s="106"/>
      <c r="AI719" s="59"/>
      <c r="AJ719" s="68" t="s">
        <v>10</v>
      </c>
      <c r="AK719" t="s">
        <v>10</v>
      </c>
      <c r="AL719" s="30" t="s">
        <v>10</v>
      </c>
      <c r="AM719" s="39"/>
      <c r="AN719" s="115" t="s">
        <v>10</v>
      </c>
      <c r="AO719" s="30"/>
      <c r="AQ719" s="5"/>
      <c r="AS719" s="37"/>
      <c r="AT719" s="33">
        <v>45</v>
      </c>
      <c r="AV719" t="str">
        <f t="shared" si="184"/>
        <v>punainen</v>
      </c>
      <c r="AW719" t="str">
        <f t="shared" si="185"/>
        <v>punainen</v>
      </c>
      <c r="AX719" t="str">
        <f t="shared" si="186"/>
        <v>punainen</v>
      </c>
      <c r="AY719" s="31">
        <f t="shared" si="187"/>
        <v>21</v>
      </c>
      <c r="AZ719" s="31">
        <f t="shared" si="188"/>
        <v>10</v>
      </c>
      <c r="BA719" s="31">
        <f t="shared" si="189"/>
        <v>0</v>
      </c>
      <c r="BB719" s="31">
        <f t="shared" si="190"/>
        <v>10</v>
      </c>
      <c r="BC719" s="31">
        <f t="shared" si="191"/>
        <v>1</v>
      </c>
      <c r="BM719" s="2" t="s">
        <v>35</v>
      </c>
      <c r="BN719" s="2" t="s">
        <v>35</v>
      </c>
    </row>
    <row r="720" spans="1:66" x14ac:dyDescent="0.25">
      <c r="A720" s="50">
        <v>709</v>
      </c>
      <c r="B720" s="50">
        <v>606</v>
      </c>
      <c r="C720" s="50" t="str">
        <f t="shared" si="194"/>
        <v>1534_1_2034</v>
      </c>
      <c r="D720" s="50">
        <v>1</v>
      </c>
      <c r="E720" s="51">
        <f t="shared" si="181"/>
        <v>15340001</v>
      </c>
      <c r="F720" s="76" t="str">
        <f t="shared" si="193"/>
        <v>1534_1</v>
      </c>
      <c r="G720" s="80">
        <v>1534</v>
      </c>
      <c r="H720" s="52">
        <v>1</v>
      </c>
      <c r="I720" s="52">
        <v>2034</v>
      </c>
      <c r="J720" s="53" t="str">
        <f t="shared" si="182"/>
        <v>ok</v>
      </c>
      <c r="K720" s="54" t="str">
        <f t="shared" si="192"/>
        <v>1534_1</v>
      </c>
      <c r="L720" s="54">
        <v>1534</v>
      </c>
      <c r="M720" s="54">
        <v>1</v>
      </c>
      <c r="N720" s="54">
        <v>8350</v>
      </c>
      <c r="O720" s="55">
        <v>1009</v>
      </c>
      <c r="P720" s="55">
        <v>89</v>
      </c>
      <c r="Q720" s="55">
        <v>120</v>
      </c>
      <c r="R720" s="55">
        <v>10</v>
      </c>
      <c r="S720" s="52">
        <v>0</v>
      </c>
      <c r="T720" s="56">
        <v>1092</v>
      </c>
      <c r="U720" s="56">
        <v>32</v>
      </c>
      <c r="V720" s="56">
        <v>1181</v>
      </c>
      <c r="W720" s="56">
        <v>1009</v>
      </c>
      <c r="X720" s="57">
        <v>0.89</v>
      </c>
      <c r="Y720" s="109"/>
      <c r="Z720" s="109"/>
      <c r="AA720" s="109"/>
      <c r="AB720" s="109"/>
      <c r="AC720" s="56">
        <v>217</v>
      </c>
      <c r="AD720" s="52" t="s">
        <v>35</v>
      </c>
      <c r="AE720" s="52" t="s">
        <v>35</v>
      </c>
      <c r="AF720" s="52" t="s">
        <v>35</v>
      </c>
      <c r="AG720" s="52" t="s">
        <v>36</v>
      </c>
      <c r="AH720" s="106"/>
      <c r="AI720" s="59"/>
      <c r="AJ720" s="68" t="s">
        <v>10</v>
      </c>
      <c r="AK720" t="s">
        <v>10</v>
      </c>
      <c r="AL720" s="30" t="s">
        <v>10</v>
      </c>
      <c r="AM720" s="39"/>
      <c r="AN720" s="115" t="s">
        <v>10</v>
      </c>
      <c r="AO720" s="30"/>
      <c r="AQ720" s="5"/>
      <c r="AS720" s="37"/>
      <c r="AT720" s="30" t="s">
        <v>10</v>
      </c>
      <c r="AV720" t="str">
        <f t="shared" si="184"/>
        <v>punainen</v>
      </c>
      <c r="AW720" t="str">
        <f t="shared" si="185"/>
        <v>musta</v>
      </c>
      <c r="AX720" t="str">
        <f t="shared" si="186"/>
        <v>musta</v>
      </c>
      <c r="AY720" s="31">
        <f t="shared" si="187"/>
        <v>12</v>
      </c>
      <c r="AZ720" s="31">
        <f t="shared" si="188"/>
        <v>10</v>
      </c>
      <c r="BA720" s="31">
        <f t="shared" si="189"/>
        <v>1</v>
      </c>
      <c r="BB720" s="31">
        <f t="shared" si="190"/>
        <v>1</v>
      </c>
      <c r="BC720" s="31">
        <f t="shared" si="191"/>
        <v>0</v>
      </c>
      <c r="BM720" s="2" t="s">
        <v>35</v>
      </c>
      <c r="BN720" s="2" t="s">
        <v>35</v>
      </c>
    </row>
    <row r="721" spans="1:66" x14ac:dyDescent="0.25">
      <c r="A721" s="50">
        <v>710</v>
      </c>
      <c r="B721" s="50">
        <v>607</v>
      </c>
      <c r="C721" s="50" t="str">
        <f t="shared" si="194"/>
        <v>1534_2_7754</v>
      </c>
      <c r="D721" s="50">
        <v>1</v>
      </c>
      <c r="E721" s="51">
        <f t="shared" si="181"/>
        <v>15340002</v>
      </c>
      <c r="F721" s="76" t="str">
        <f t="shared" si="193"/>
        <v>1534_2</v>
      </c>
      <c r="G721" s="80">
        <v>1534</v>
      </c>
      <c r="H721" s="52">
        <v>2</v>
      </c>
      <c r="I721" s="52">
        <v>7754</v>
      </c>
      <c r="J721" s="53" t="str">
        <f t="shared" si="182"/>
        <v>ok</v>
      </c>
      <c r="K721" s="54" t="str">
        <f t="shared" si="192"/>
        <v>1534_2</v>
      </c>
      <c r="L721" s="54">
        <v>1534</v>
      </c>
      <c r="M721" s="54">
        <v>2</v>
      </c>
      <c r="N721" s="54">
        <v>546</v>
      </c>
      <c r="O721" s="55">
        <v>52</v>
      </c>
      <c r="P721" s="55">
        <v>92</v>
      </c>
      <c r="Q721" s="55">
        <v>2</v>
      </c>
      <c r="R721" s="55">
        <v>3</v>
      </c>
      <c r="S721" s="52">
        <v>0</v>
      </c>
      <c r="T721" s="56">
        <v>1092</v>
      </c>
      <c r="U721" s="56">
        <v>32</v>
      </c>
      <c r="V721" s="56">
        <v>1181</v>
      </c>
      <c r="W721" s="56">
        <v>52</v>
      </c>
      <c r="X721" s="57">
        <v>0.92</v>
      </c>
      <c r="Y721" s="109"/>
      <c r="Z721" s="109"/>
      <c r="AA721" s="109"/>
      <c r="AB721" s="109"/>
      <c r="AC721" s="56">
        <v>144</v>
      </c>
      <c r="AD721" s="52" t="s">
        <v>35</v>
      </c>
      <c r="AE721" s="52" t="s">
        <v>35</v>
      </c>
      <c r="AF721" s="52" t="s">
        <v>35</v>
      </c>
      <c r="AG721" s="52"/>
      <c r="AH721" s="106"/>
      <c r="AI721" s="59"/>
      <c r="AJ721" s="68" t="s">
        <v>10</v>
      </c>
      <c r="AK721" t="s">
        <v>10</v>
      </c>
      <c r="AL721" s="30" t="s">
        <v>10</v>
      </c>
      <c r="AM721" s="39"/>
      <c r="AN721" s="115" t="s">
        <v>10</v>
      </c>
      <c r="AO721" s="30"/>
      <c r="AQ721" s="5"/>
      <c r="AS721" s="37"/>
      <c r="AT721" s="30" t="s">
        <v>10</v>
      </c>
      <c r="AV721" t="str">
        <f t="shared" si="184"/>
        <v>punainen</v>
      </c>
      <c r="AW721" t="str">
        <f t="shared" si="185"/>
        <v>musta</v>
      </c>
      <c r="AX721" t="str">
        <f t="shared" si="186"/>
        <v>musta</v>
      </c>
      <c r="AY721" s="31">
        <f t="shared" si="187"/>
        <v>11</v>
      </c>
      <c r="AZ721" s="31">
        <f t="shared" si="188"/>
        <v>10</v>
      </c>
      <c r="BA721" s="31">
        <f t="shared" si="189"/>
        <v>0</v>
      </c>
      <c r="BB721" s="31">
        <f t="shared" si="190"/>
        <v>1</v>
      </c>
      <c r="BC721" s="31">
        <f t="shared" si="191"/>
        <v>0</v>
      </c>
      <c r="BM721" s="2" t="s">
        <v>35</v>
      </c>
      <c r="BN721" s="2" t="s">
        <v>35</v>
      </c>
    </row>
    <row r="722" spans="1:66" x14ac:dyDescent="0.25">
      <c r="A722" s="50">
        <v>711</v>
      </c>
      <c r="B722" s="50">
        <v>608</v>
      </c>
      <c r="C722" s="50" t="str">
        <f t="shared" si="194"/>
        <v>1541_1_2809</v>
      </c>
      <c r="D722" s="50">
        <v>1</v>
      </c>
      <c r="E722" s="51">
        <f t="shared" si="181"/>
        <v>15410001</v>
      </c>
      <c r="F722" s="76" t="str">
        <f t="shared" si="193"/>
        <v>1541_1</v>
      </c>
      <c r="G722" s="80">
        <v>1541</v>
      </c>
      <c r="H722" s="52">
        <v>1</v>
      </c>
      <c r="I722" s="52">
        <v>2809</v>
      </c>
      <c r="J722" s="53" t="str">
        <f t="shared" si="182"/>
        <v>ok</v>
      </c>
      <c r="K722" s="54" t="str">
        <f t="shared" si="192"/>
        <v>1541_1</v>
      </c>
      <c r="L722" s="54">
        <v>1541</v>
      </c>
      <c r="M722" s="54">
        <v>1</v>
      </c>
      <c r="N722" s="54">
        <v>2763</v>
      </c>
      <c r="O722" s="55">
        <v>1303</v>
      </c>
      <c r="P722" s="55">
        <v>76</v>
      </c>
      <c r="Q722" s="55">
        <v>834</v>
      </c>
      <c r="R722" s="55">
        <v>49</v>
      </c>
      <c r="S722" s="52">
        <v>0</v>
      </c>
      <c r="T722" s="56">
        <v>3542</v>
      </c>
      <c r="U722" s="56">
        <v>93</v>
      </c>
      <c r="V722" s="56">
        <v>4002</v>
      </c>
      <c r="W722" s="56">
        <v>1303</v>
      </c>
      <c r="X722" s="57">
        <v>0.76</v>
      </c>
      <c r="Y722" s="109"/>
      <c r="Z722" s="109"/>
      <c r="AA722" s="109"/>
      <c r="AB722" s="109"/>
      <c r="AC722" s="56">
        <v>922</v>
      </c>
      <c r="AD722" s="52" t="s">
        <v>35</v>
      </c>
      <c r="AE722" s="52" t="s">
        <v>35</v>
      </c>
      <c r="AF722" s="52" t="s">
        <v>35</v>
      </c>
      <c r="AG722" s="52"/>
      <c r="AH722" s="106"/>
      <c r="AI722" s="59"/>
      <c r="AJ722" s="68" t="s">
        <v>9</v>
      </c>
      <c r="AK722" t="s">
        <v>10</v>
      </c>
      <c r="AL722" s="30" t="s">
        <v>10</v>
      </c>
      <c r="AM722" s="39"/>
      <c r="AN722" s="115" t="s">
        <v>10</v>
      </c>
      <c r="AO722" s="30"/>
      <c r="AQ722" s="5"/>
      <c r="AS722" s="37"/>
      <c r="AT722" s="30" t="s">
        <v>10</v>
      </c>
      <c r="AV722" t="str">
        <f t="shared" si="184"/>
        <v>punainen</v>
      </c>
      <c r="AW722" t="str">
        <f t="shared" si="185"/>
        <v>punainen</v>
      </c>
      <c r="AX722" t="str">
        <f t="shared" si="186"/>
        <v>punainen</v>
      </c>
      <c r="AY722" s="31">
        <f t="shared" si="187"/>
        <v>21</v>
      </c>
      <c r="AZ722" s="31">
        <f t="shared" si="188"/>
        <v>10</v>
      </c>
      <c r="BA722" s="31">
        <f t="shared" si="189"/>
        <v>1</v>
      </c>
      <c r="BB722" s="31">
        <f t="shared" si="190"/>
        <v>10</v>
      </c>
      <c r="BC722" s="31">
        <f t="shared" si="191"/>
        <v>0</v>
      </c>
      <c r="BM722" s="2" t="s">
        <v>35</v>
      </c>
      <c r="BN722" s="2" t="s">
        <v>35</v>
      </c>
    </row>
    <row r="723" spans="1:66" x14ac:dyDescent="0.25">
      <c r="A723" s="50">
        <v>712</v>
      </c>
      <c r="B723" s="50">
        <v>609</v>
      </c>
      <c r="C723" s="50" t="str">
        <f t="shared" si="194"/>
        <v>1542_1_553</v>
      </c>
      <c r="D723" s="50">
        <v>1</v>
      </c>
      <c r="E723" s="51">
        <f t="shared" si="181"/>
        <v>15420001</v>
      </c>
      <c r="F723" s="76" t="str">
        <f t="shared" si="193"/>
        <v>1542_1</v>
      </c>
      <c r="G723" s="80">
        <v>1542</v>
      </c>
      <c r="H723" s="52">
        <v>1</v>
      </c>
      <c r="I723" s="52">
        <v>553</v>
      </c>
      <c r="J723" s="53" t="str">
        <f t="shared" si="182"/>
        <v>huom!</v>
      </c>
      <c r="K723" s="54"/>
      <c r="L723" s="54"/>
      <c r="M723" s="54"/>
      <c r="N723" s="54"/>
      <c r="O723" s="55" t="s">
        <v>32</v>
      </c>
      <c r="P723" s="55" t="s">
        <v>32</v>
      </c>
      <c r="Q723" s="55" t="s">
        <v>32</v>
      </c>
      <c r="R723" s="55" t="s">
        <v>32</v>
      </c>
      <c r="S723" s="52">
        <v>0</v>
      </c>
      <c r="T723" s="56">
        <v>2090</v>
      </c>
      <c r="U723" s="56">
        <v>171</v>
      </c>
      <c r="V723" s="56">
        <v>2418</v>
      </c>
      <c r="W723" s="56" t="s">
        <v>37</v>
      </c>
      <c r="X723" s="57" t="s">
        <v>37</v>
      </c>
      <c r="Y723" s="109"/>
      <c r="Z723" s="109"/>
      <c r="AA723" s="109"/>
      <c r="AB723" s="109"/>
      <c r="AC723" s="56">
        <v>246</v>
      </c>
      <c r="AD723" s="52" t="s">
        <v>35</v>
      </c>
      <c r="AE723" s="52" t="s">
        <v>35</v>
      </c>
      <c r="AF723" s="52" t="s">
        <v>35</v>
      </c>
      <c r="AG723" s="52"/>
      <c r="AH723" s="106"/>
      <c r="AI723" s="59"/>
      <c r="AJ723" s="68" t="s">
        <v>10</v>
      </c>
      <c r="AK723" t="s">
        <v>10</v>
      </c>
      <c r="AL723" s="30" t="s">
        <v>10</v>
      </c>
      <c r="AM723" s="39"/>
      <c r="AN723" s="115" t="s">
        <v>10</v>
      </c>
      <c r="AO723" s="30"/>
      <c r="AQ723" s="5"/>
      <c r="AS723" s="37"/>
      <c r="AT723" s="30" t="s">
        <v>10</v>
      </c>
      <c r="AV723" t="str">
        <f t="shared" si="184"/>
        <v>ei mallia</v>
      </c>
      <c r="AW723" t="str">
        <f t="shared" si="185"/>
        <v>ei mallia</v>
      </c>
      <c r="AX723" t="str">
        <f t="shared" si="186"/>
        <v>ei mallia</v>
      </c>
      <c r="AY723" s="31">
        <f t="shared" si="187"/>
        <v>21</v>
      </c>
      <c r="AZ723" s="31">
        <f t="shared" si="188"/>
        <v>10</v>
      </c>
      <c r="BA723" s="31">
        <f t="shared" si="189"/>
        <v>10</v>
      </c>
      <c r="BB723" s="31">
        <f t="shared" si="190"/>
        <v>1</v>
      </c>
      <c r="BC723" s="31">
        <f t="shared" si="191"/>
        <v>0</v>
      </c>
      <c r="BM723" s="2" t="s">
        <v>35</v>
      </c>
      <c r="BN723" s="2" t="s">
        <v>35</v>
      </c>
    </row>
    <row r="724" spans="1:66" x14ac:dyDescent="0.25">
      <c r="A724" s="50">
        <v>713</v>
      </c>
      <c r="B724" s="50">
        <v>610</v>
      </c>
      <c r="C724" s="50" t="str">
        <f t="shared" si="194"/>
        <v>1543_1_5689</v>
      </c>
      <c r="D724" s="50">
        <v>1</v>
      </c>
      <c r="E724" s="51">
        <f t="shared" si="181"/>
        <v>15430001</v>
      </c>
      <c r="F724" s="76" t="str">
        <f t="shared" si="193"/>
        <v>1543_1</v>
      </c>
      <c r="G724" s="80">
        <v>1543</v>
      </c>
      <c r="H724" s="52">
        <v>1</v>
      </c>
      <c r="I724" s="52">
        <v>5689</v>
      </c>
      <c r="J724" s="53" t="str">
        <f t="shared" si="182"/>
        <v>ok</v>
      </c>
      <c r="K724" s="54" t="str">
        <f>CONCATENATE(L724,"_",M724)</f>
        <v>1543_1</v>
      </c>
      <c r="L724" s="54">
        <v>1543</v>
      </c>
      <c r="M724" s="54">
        <v>1</v>
      </c>
      <c r="N724" s="54">
        <v>5628</v>
      </c>
      <c r="O724" s="55">
        <v>167</v>
      </c>
      <c r="P724" s="55">
        <v>6</v>
      </c>
      <c r="Q724" s="55">
        <v>34</v>
      </c>
      <c r="R724" s="55">
        <v>1</v>
      </c>
      <c r="S724" s="52">
        <v>0</v>
      </c>
      <c r="T724" s="56">
        <v>6886</v>
      </c>
      <c r="U724" s="56">
        <v>117</v>
      </c>
      <c r="V724" s="56">
        <v>7436</v>
      </c>
      <c r="W724" s="56">
        <v>167</v>
      </c>
      <c r="X724" s="57">
        <v>0.06</v>
      </c>
      <c r="Y724" s="109"/>
      <c r="Z724" s="109"/>
      <c r="AA724" s="109"/>
      <c r="AB724" s="109"/>
      <c r="AC724" s="56">
        <v>1092</v>
      </c>
      <c r="AD724" s="52" t="s">
        <v>35</v>
      </c>
      <c r="AE724" s="52" t="s">
        <v>35</v>
      </c>
      <c r="AF724" s="52" t="s">
        <v>35</v>
      </c>
      <c r="AG724" s="52" t="s">
        <v>36</v>
      </c>
      <c r="AH724" s="106"/>
      <c r="AI724" s="59"/>
      <c r="AJ724" s="68" t="s">
        <v>10</v>
      </c>
      <c r="AK724" t="s">
        <v>10</v>
      </c>
      <c r="AL724" s="30" t="s">
        <v>10</v>
      </c>
      <c r="AM724" s="39"/>
      <c r="AN724" s="115" t="s">
        <v>10</v>
      </c>
      <c r="AO724" s="30"/>
      <c r="AQ724" s="5"/>
      <c r="AS724" s="37"/>
      <c r="AT724" s="30" t="s">
        <v>10</v>
      </c>
      <c r="AV724" t="str">
        <f t="shared" si="184"/>
        <v>musta</v>
      </c>
      <c r="AW724" t="str">
        <f t="shared" si="185"/>
        <v>musta</v>
      </c>
      <c r="AX724" t="str">
        <f t="shared" si="186"/>
        <v>musta</v>
      </c>
      <c r="AY724" s="31">
        <f t="shared" si="187"/>
        <v>10</v>
      </c>
      <c r="AZ724" s="31">
        <f t="shared" si="188"/>
        <v>0</v>
      </c>
      <c r="BA724" s="31">
        <f t="shared" si="189"/>
        <v>0</v>
      </c>
      <c r="BB724" s="31">
        <f t="shared" si="190"/>
        <v>10</v>
      </c>
      <c r="BC724" s="31">
        <f t="shared" si="191"/>
        <v>0</v>
      </c>
      <c r="BM724" s="2" t="s">
        <v>35</v>
      </c>
      <c r="BN724" s="2" t="s">
        <v>35</v>
      </c>
    </row>
    <row r="725" spans="1:66" x14ac:dyDescent="0.25">
      <c r="A725" s="50">
        <v>714</v>
      </c>
      <c r="B725" s="50">
        <v>611</v>
      </c>
      <c r="C725" s="50" t="str">
        <f t="shared" si="194"/>
        <v>1543_2_5285</v>
      </c>
      <c r="D725" s="50">
        <v>1</v>
      </c>
      <c r="E725" s="51">
        <f t="shared" si="181"/>
        <v>15430002</v>
      </c>
      <c r="F725" s="76" t="str">
        <f t="shared" si="193"/>
        <v>1543_2</v>
      </c>
      <c r="G725" s="80">
        <v>1543</v>
      </c>
      <c r="H725" s="52">
        <v>2</v>
      </c>
      <c r="I725" s="52">
        <v>5285</v>
      </c>
      <c r="J725" s="53" t="str">
        <f t="shared" si="182"/>
        <v>ok</v>
      </c>
      <c r="K725" s="54" t="str">
        <f>CONCATENATE(L725,"_",M725)</f>
        <v>1543_2</v>
      </c>
      <c r="L725" s="54">
        <v>1543</v>
      </c>
      <c r="M725" s="54">
        <v>2</v>
      </c>
      <c r="N725" s="54">
        <v>5206</v>
      </c>
      <c r="O725" s="55">
        <v>304</v>
      </c>
      <c r="P725" s="55">
        <v>29</v>
      </c>
      <c r="Q725" s="55">
        <v>184</v>
      </c>
      <c r="R725" s="55">
        <v>17</v>
      </c>
      <c r="S725" s="52">
        <v>0</v>
      </c>
      <c r="T725" s="56">
        <v>2491</v>
      </c>
      <c r="U725" s="56">
        <v>153</v>
      </c>
      <c r="V725" s="56">
        <v>2686</v>
      </c>
      <c r="W725" s="56">
        <v>304</v>
      </c>
      <c r="X725" s="57">
        <v>0.28999999999999998</v>
      </c>
      <c r="Y725" s="109"/>
      <c r="Z725" s="109"/>
      <c r="AA725" s="109"/>
      <c r="AB725" s="109"/>
      <c r="AC725" s="56">
        <v>182</v>
      </c>
      <c r="AD725" s="52" t="s">
        <v>35</v>
      </c>
      <c r="AE725" s="52" t="s">
        <v>35</v>
      </c>
      <c r="AF725" s="52" t="s">
        <v>35</v>
      </c>
      <c r="AG725" s="52" t="s">
        <v>36</v>
      </c>
      <c r="AH725" s="106"/>
      <c r="AI725" s="59"/>
      <c r="AJ725" s="68" t="s">
        <v>9</v>
      </c>
      <c r="AK725" t="s">
        <v>10</v>
      </c>
      <c r="AL725" s="30" t="s">
        <v>10</v>
      </c>
      <c r="AM725" s="39"/>
      <c r="AN725" s="115" t="s">
        <v>10</v>
      </c>
      <c r="AO725" s="30"/>
      <c r="AQ725" s="5"/>
      <c r="AS725" s="37"/>
      <c r="AT725" s="30" t="s">
        <v>10</v>
      </c>
      <c r="AV725" t="str">
        <f t="shared" si="184"/>
        <v>musta</v>
      </c>
      <c r="AW725" t="str">
        <f t="shared" si="185"/>
        <v>musta</v>
      </c>
      <c r="AX725" t="str">
        <f t="shared" si="186"/>
        <v>musta</v>
      </c>
      <c r="AY725" s="31">
        <f t="shared" si="187"/>
        <v>1</v>
      </c>
      <c r="AZ725" s="31">
        <f t="shared" si="188"/>
        <v>0</v>
      </c>
      <c r="BA725" s="31">
        <f t="shared" si="189"/>
        <v>0</v>
      </c>
      <c r="BB725" s="31">
        <f t="shared" si="190"/>
        <v>1</v>
      </c>
      <c r="BC725" s="31">
        <f t="shared" si="191"/>
        <v>0</v>
      </c>
      <c r="BM725" s="2" t="s">
        <v>35</v>
      </c>
      <c r="BN725" s="2" t="s">
        <v>35</v>
      </c>
    </row>
    <row r="726" spans="1:66" x14ac:dyDescent="0.25">
      <c r="A726" s="50">
        <v>715</v>
      </c>
      <c r="B726" s="50">
        <v>612</v>
      </c>
      <c r="C726" s="50" t="str">
        <f t="shared" si="194"/>
        <v>1551_1_6493</v>
      </c>
      <c r="D726" s="50">
        <v>1</v>
      </c>
      <c r="E726" s="51">
        <f t="shared" si="181"/>
        <v>15510001</v>
      </c>
      <c r="F726" s="76" t="str">
        <f t="shared" si="193"/>
        <v>1551_1</v>
      </c>
      <c r="G726" s="80">
        <v>1551</v>
      </c>
      <c r="H726" s="52">
        <v>1</v>
      </c>
      <c r="I726" s="52">
        <v>6493</v>
      </c>
      <c r="J726" s="53" t="str">
        <f t="shared" si="182"/>
        <v>ok</v>
      </c>
      <c r="K726" s="54" t="str">
        <f>CONCATENATE(L726,"_",M726)</f>
        <v>1551_1</v>
      </c>
      <c r="L726" s="54">
        <v>1551</v>
      </c>
      <c r="M726" s="54">
        <v>1</v>
      </c>
      <c r="N726" s="54">
        <v>12378</v>
      </c>
      <c r="O726" s="55">
        <v>232</v>
      </c>
      <c r="P726" s="55">
        <v>33</v>
      </c>
      <c r="Q726" s="55">
        <v>82</v>
      </c>
      <c r="R726" s="55">
        <v>10</v>
      </c>
      <c r="S726" s="52">
        <v>0</v>
      </c>
      <c r="T726" s="56">
        <v>1755</v>
      </c>
      <c r="U726" s="56">
        <v>76</v>
      </c>
      <c r="V726" s="56">
        <v>1897</v>
      </c>
      <c r="W726" s="56">
        <v>232</v>
      </c>
      <c r="X726" s="57">
        <v>0.33</v>
      </c>
      <c r="Y726" s="109"/>
      <c r="Z726" s="109"/>
      <c r="AA726" s="109"/>
      <c r="AB726" s="109"/>
      <c r="AC726" s="56">
        <v>260</v>
      </c>
      <c r="AD726" s="52" t="s">
        <v>35</v>
      </c>
      <c r="AE726" s="52" t="s">
        <v>35</v>
      </c>
      <c r="AF726" s="52" t="s">
        <v>35</v>
      </c>
      <c r="AG726" s="52"/>
      <c r="AH726" s="106"/>
      <c r="AI726" s="59"/>
      <c r="AJ726" s="68" t="s">
        <v>9</v>
      </c>
      <c r="AK726" t="s">
        <v>9</v>
      </c>
      <c r="AL726" s="30" t="s">
        <v>10</v>
      </c>
      <c r="AM726" s="39"/>
      <c r="AN726" s="115" t="s">
        <v>10</v>
      </c>
      <c r="AO726" s="30"/>
      <c r="AQ726" s="5"/>
      <c r="AS726" s="37"/>
      <c r="AT726" s="30">
        <v>45</v>
      </c>
      <c r="AV726" t="str">
        <f t="shared" si="184"/>
        <v>musta</v>
      </c>
      <c r="AW726" t="str">
        <f t="shared" si="185"/>
        <v>musta</v>
      </c>
      <c r="AX726" t="str">
        <f t="shared" si="186"/>
        <v>musta</v>
      </c>
      <c r="AY726" s="31">
        <f t="shared" si="187"/>
        <v>1</v>
      </c>
      <c r="AZ726" s="31">
        <f t="shared" si="188"/>
        <v>0</v>
      </c>
      <c r="BA726" s="31">
        <f t="shared" si="189"/>
        <v>0</v>
      </c>
      <c r="BB726" s="31">
        <f t="shared" si="190"/>
        <v>1</v>
      </c>
      <c r="BC726" s="31">
        <f t="shared" si="191"/>
        <v>0</v>
      </c>
      <c r="BM726" s="2" t="s">
        <v>35</v>
      </c>
      <c r="BN726" s="2" t="s">
        <v>35</v>
      </c>
    </row>
    <row r="727" spans="1:66" x14ac:dyDescent="0.25">
      <c r="A727" s="50">
        <v>716</v>
      </c>
      <c r="B727" s="50">
        <v>613</v>
      </c>
      <c r="C727" s="50" t="str">
        <f t="shared" si="194"/>
        <v>1551_2_6412</v>
      </c>
      <c r="D727" s="50">
        <v>1</v>
      </c>
      <c r="E727" s="51">
        <f t="shared" si="181"/>
        <v>15510002</v>
      </c>
      <c r="F727" s="76" t="str">
        <f t="shared" si="193"/>
        <v>1551_2</v>
      </c>
      <c r="G727" s="80">
        <v>1551</v>
      </c>
      <c r="H727" s="52">
        <v>2</v>
      </c>
      <c r="I727" s="52">
        <v>6412</v>
      </c>
      <c r="J727" s="53" t="str">
        <f t="shared" si="182"/>
        <v>huom!</v>
      </c>
      <c r="K727" s="54"/>
      <c r="L727" s="54"/>
      <c r="M727" s="54"/>
      <c r="N727" s="54"/>
      <c r="O727" s="55">
        <v>232</v>
      </c>
      <c r="P727" s="55">
        <v>33</v>
      </c>
      <c r="Q727" s="55">
        <v>82</v>
      </c>
      <c r="R727" s="55">
        <v>10</v>
      </c>
      <c r="S727" s="52">
        <v>0</v>
      </c>
      <c r="T727" s="56">
        <v>435</v>
      </c>
      <c r="U727" s="56">
        <v>30</v>
      </c>
      <c r="V727" s="56">
        <v>433</v>
      </c>
      <c r="W727" s="56">
        <v>232</v>
      </c>
      <c r="X727" s="57">
        <v>0.33</v>
      </c>
      <c r="Y727" s="109"/>
      <c r="Z727" s="109"/>
      <c r="AA727" s="109"/>
      <c r="AB727" s="109"/>
      <c r="AC727" s="56">
        <v>260</v>
      </c>
      <c r="AD727" s="52" t="s">
        <v>35</v>
      </c>
      <c r="AE727" s="52" t="s">
        <v>35</v>
      </c>
      <c r="AF727" s="52" t="s">
        <v>35</v>
      </c>
      <c r="AG727" s="52"/>
      <c r="AH727" s="106"/>
      <c r="AI727" s="59"/>
      <c r="AJ727" s="68" t="s">
        <v>9</v>
      </c>
      <c r="AK727" t="s">
        <v>9</v>
      </c>
      <c r="AL727" s="30" t="s">
        <v>10</v>
      </c>
      <c r="AM727" s="39"/>
      <c r="AN727" s="115" t="s">
        <v>10</v>
      </c>
      <c r="AO727" s="30"/>
      <c r="AQ727" s="5"/>
      <c r="AS727" s="37"/>
      <c r="AT727" s="30">
        <v>4</v>
      </c>
      <c r="AV727" t="str">
        <f t="shared" si="184"/>
        <v>musta</v>
      </c>
      <c r="AW727" t="str">
        <f t="shared" si="185"/>
        <v>musta</v>
      </c>
      <c r="AX727" t="str">
        <f t="shared" si="186"/>
        <v>musta</v>
      </c>
      <c r="AY727" s="31">
        <f t="shared" si="187"/>
        <v>1</v>
      </c>
      <c r="AZ727" s="31">
        <f t="shared" si="188"/>
        <v>0</v>
      </c>
      <c r="BA727" s="31">
        <f t="shared" si="189"/>
        <v>0</v>
      </c>
      <c r="BB727" s="31">
        <f t="shared" si="190"/>
        <v>1</v>
      </c>
      <c r="BC727" s="31">
        <f t="shared" si="191"/>
        <v>0</v>
      </c>
      <c r="BM727" s="2" t="s">
        <v>35</v>
      </c>
      <c r="BN727" s="2" t="s">
        <v>35</v>
      </c>
    </row>
    <row r="728" spans="1:66" x14ac:dyDescent="0.25">
      <c r="A728" s="50">
        <v>717</v>
      </c>
      <c r="B728" s="50">
        <v>614</v>
      </c>
      <c r="C728" s="50" t="str">
        <f t="shared" si="194"/>
        <v>1552_1_3527</v>
      </c>
      <c r="D728" s="50">
        <v>1</v>
      </c>
      <c r="E728" s="51">
        <f t="shared" si="181"/>
        <v>15520001</v>
      </c>
      <c r="F728" s="76" t="str">
        <f t="shared" si="193"/>
        <v>1552_1</v>
      </c>
      <c r="G728" s="81">
        <v>1552</v>
      </c>
      <c r="H728" s="52">
        <v>1</v>
      </c>
      <c r="I728" s="52">
        <v>3527</v>
      </c>
      <c r="J728" s="53" t="str">
        <f t="shared" si="182"/>
        <v>ok</v>
      </c>
      <c r="K728" s="54" t="str">
        <f>CONCATENATE(L728,"_",M728)</f>
        <v>1552_1</v>
      </c>
      <c r="L728" s="54">
        <v>1552</v>
      </c>
      <c r="M728" s="54">
        <v>1</v>
      </c>
      <c r="N728" s="54">
        <v>5162</v>
      </c>
      <c r="O728" s="55">
        <v>1189</v>
      </c>
      <c r="P728" s="55">
        <v>38</v>
      </c>
      <c r="Q728" s="55">
        <v>574</v>
      </c>
      <c r="R728" s="55">
        <v>18</v>
      </c>
      <c r="S728" s="52">
        <v>0</v>
      </c>
      <c r="T728" s="56">
        <v>4483</v>
      </c>
      <c r="U728" s="56">
        <v>106</v>
      </c>
      <c r="V728" s="56">
        <v>4607</v>
      </c>
      <c r="W728" s="56">
        <v>1189</v>
      </c>
      <c r="X728" s="57">
        <v>0.38</v>
      </c>
      <c r="Y728" s="109"/>
      <c r="Z728" s="109"/>
      <c r="AA728" s="109"/>
      <c r="AB728" s="109"/>
      <c r="AC728" s="56">
        <v>972</v>
      </c>
      <c r="AD728" s="52" t="s">
        <v>35</v>
      </c>
      <c r="AE728" s="52" t="s">
        <v>35</v>
      </c>
      <c r="AF728" s="52" t="s">
        <v>35</v>
      </c>
      <c r="AG728" s="52" t="s">
        <v>36</v>
      </c>
      <c r="AH728" s="106"/>
      <c r="AI728" s="59"/>
      <c r="AJ728" s="68" t="s">
        <v>10</v>
      </c>
      <c r="AK728" t="s">
        <v>10</v>
      </c>
      <c r="AL728" s="30" t="s">
        <v>10</v>
      </c>
      <c r="AM728" s="39"/>
      <c r="AN728" s="115" t="s">
        <v>10</v>
      </c>
      <c r="AO728" s="30"/>
      <c r="AQ728" s="5"/>
      <c r="AS728" s="37"/>
      <c r="AT728" s="30" t="s">
        <v>10</v>
      </c>
      <c r="AV728" t="str">
        <f t="shared" si="184"/>
        <v>musta</v>
      </c>
      <c r="AW728" t="str">
        <f t="shared" si="185"/>
        <v>musta</v>
      </c>
      <c r="AX728" t="str">
        <f t="shared" si="186"/>
        <v>musta</v>
      </c>
      <c r="AY728" s="31">
        <f t="shared" si="187"/>
        <v>11</v>
      </c>
      <c r="AZ728" s="31">
        <f t="shared" si="188"/>
        <v>0</v>
      </c>
      <c r="BA728" s="31">
        <f t="shared" si="189"/>
        <v>1</v>
      </c>
      <c r="BB728" s="31">
        <f t="shared" si="190"/>
        <v>10</v>
      </c>
      <c r="BC728" s="31">
        <f t="shared" si="191"/>
        <v>0</v>
      </c>
      <c r="BM728" s="2" t="s">
        <v>35</v>
      </c>
      <c r="BN728" s="2" t="s">
        <v>35</v>
      </c>
    </row>
    <row r="729" spans="1:66" x14ac:dyDescent="0.25">
      <c r="A729" s="50">
        <v>718</v>
      </c>
      <c r="B729" s="50">
        <v>615</v>
      </c>
      <c r="C729" s="50" t="str">
        <f t="shared" si="194"/>
        <v>1552_2_6964</v>
      </c>
      <c r="D729" s="50">
        <v>1</v>
      </c>
      <c r="E729" s="51">
        <f t="shared" si="181"/>
        <v>15520002</v>
      </c>
      <c r="F729" s="76" t="str">
        <f t="shared" si="193"/>
        <v>1552_2</v>
      </c>
      <c r="G729" s="80">
        <v>1552</v>
      </c>
      <c r="H729" s="52">
        <v>2</v>
      </c>
      <c r="I729" s="52">
        <v>6964</v>
      </c>
      <c r="J729" s="53" t="str">
        <f t="shared" si="182"/>
        <v>ok</v>
      </c>
      <c r="K729" s="54" t="str">
        <f>CONCATENATE(L729,"_",M729)</f>
        <v>1552_2</v>
      </c>
      <c r="L729" s="54">
        <v>1552</v>
      </c>
      <c r="M729" s="54">
        <v>2</v>
      </c>
      <c r="N729" s="54">
        <v>7872</v>
      </c>
      <c r="O729" s="55">
        <v>652</v>
      </c>
      <c r="P729" s="55">
        <v>41</v>
      </c>
      <c r="Q729" s="55">
        <v>204</v>
      </c>
      <c r="R729" s="55">
        <v>12</v>
      </c>
      <c r="S729" s="52">
        <v>0</v>
      </c>
      <c r="T729" s="56">
        <v>1029</v>
      </c>
      <c r="U729" s="56">
        <v>42</v>
      </c>
      <c r="V729" s="56">
        <v>1295</v>
      </c>
      <c r="W729" s="56">
        <v>652</v>
      </c>
      <c r="X729" s="57">
        <v>0.41</v>
      </c>
      <c r="Y729" s="109"/>
      <c r="Z729" s="109"/>
      <c r="AA729" s="109"/>
      <c r="AB729" s="109"/>
      <c r="AC729" s="56">
        <v>239</v>
      </c>
      <c r="AD729" s="52" t="s">
        <v>35</v>
      </c>
      <c r="AE729" s="52" t="s">
        <v>35</v>
      </c>
      <c r="AF729" s="52" t="s">
        <v>35</v>
      </c>
      <c r="AG729" s="52"/>
      <c r="AH729" s="106"/>
      <c r="AI729" s="59"/>
      <c r="AJ729" s="68" t="s">
        <v>9</v>
      </c>
      <c r="AK729" t="s">
        <v>9</v>
      </c>
      <c r="AL729" s="30" t="s">
        <v>10</v>
      </c>
      <c r="AM729" s="39"/>
      <c r="AN729" s="115" t="s">
        <v>10</v>
      </c>
      <c r="AO729" s="30"/>
      <c r="AQ729" s="5"/>
      <c r="AS729" s="37"/>
      <c r="AT729" s="30">
        <v>45</v>
      </c>
      <c r="AV729" t="str">
        <f t="shared" si="184"/>
        <v>musta</v>
      </c>
      <c r="AW729" t="str">
        <f t="shared" si="185"/>
        <v>musta</v>
      </c>
      <c r="AX729" t="str">
        <f t="shared" si="186"/>
        <v>musta</v>
      </c>
      <c r="AY729" s="31">
        <f t="shared" si="187"/>
        <v>2</v>
      </c>
      <c r="AZ729" s="31">
        <f t="shared" si="188"/>
        <v>1</v>
      </c>
      <c r="BA729" s="31">
        <f t="shared" si="189"/>
        <v>0</v>
      </c>
      <c r="BB729" s="31">
        <f t="shared" si="190"/>
        <v>1</v>
      </c>
      <c r="BC729" s="31">
        <f t="shared" si="191"/>
        <v>0</v>
      </c>
      <c r="BM729" s="2" t="s">
        <v>35</v>
      </c>
      <c r="BN729" s="2" t="s">
        <v>35</v>
      </c>
    </row>
    <row r="730" spans="1:66" x14ac:dyDescent="0.25">
      <c r="A730" s="50">
        <v>719</v>
      </c>
      <c r="B730" s="50">
        <v>616</v>
      </c>
      <c r="C730" s="50" t="str">
        <f t="shared" si="194"/>
        <v>1552_3_1191</v>
      </c>
      <c r="D730" s="50">
        <v>1</v>
      </c>
      <c r="E730" s="51">
        <f t="shared" si="181"/>
        <v>15520003</v>
      </c>
      <c r="F730" s="76" t="str">
        <f t="shared" si="193"/>
        <v>1552_3</v>
      </c>
      <c r="G730" s="80">
        <v>1552</v>
      </c>
      <c r="H730" s="52">
        <v>3</v>
      </c>
      <c r="I730" s="52">
        <v>1191</v>
      </c>
      <c r="J730" s="53" t="str">
        <f t="shared" si="182"/>
        <v>huom!</v>
      </c>
      <c r="K730" s="54"/>
      <c r="L730" s="54"/>
      <c r="M730" s="54"/>
      <c r="N730" s="54"/>
      <c r="O730" s="55">
        <v>652</v>
      </c>
      <c r="P730" s="55">
        <v>41</v>
      </c>
      <c r="Q730" s="55">
        <v>204</v>
      </c>
      <c r="R730" s="55">
        <v>12</v>
      </c>
      <c r="S730" s="52">
        <v>0</v>
      </c>
      <c r="T730" s="56">
        <v>1029</v>
      </c>
      <c r="U730" s="56">
        <v>42</v>
      </c>
      <c r="V730" s="56">
        <v>1295</v>
      </c>
      <c r="W730" s="56">
        <v>652</v>
      </c>
      <c r="X730" s="57">
        <v>0.41</v>
      </c>
      <c r="Y730" s="109"/>
      <c r="Z730" s="109"/>
      <c r="AA730" s="109"/>
      <c r="AB730" s="109"/>
      <c r="AC730" s="56">
        <v>181</v>
      </c>
      <c r="AD730" s="52" t="s">
        <v>35</v>
      </c>
      <c r="AE730" s="52" t="s">
        <v>35</v>
      </c>
      <c r="AF730" s="52" t="s">
        <v>35</v>
      </c>
      <c r="AG730" s="52"/>
      <c r="AH730" s="106"/>
      <c r="AI730" s="59"/>
      <c r="AJ730" s="68" t="s">
        <v>10</v>
      </c>
      <c r="AK730" t="s">
        <v>9</v>
      </c>
      <c r="AL730" s="30" t="s">
        <v>10</v>
      </c>
      <c r="AM730" s="39"/>
      <c r="AN730" s="115" t="s">
        <v>10</v>
      </c>
      <c r="AO730" s="30"/>
      <c r="AQ730" s="5"/>
      <c r="AS730" s="37"/>
      <c r="AT730" s="30">
        <v>45</v>
      </c>
      <c r="AV730" t="str">
        <f t="shared" si="184"/>
        <v>musta</v>
      </c>
      <c r="AW730" t="str">
        <f t="shared" si="185"/>
        <v>musta</v>
      </c>
      <c r="AX730" t="str">
        <f t="shared" si="186"/>
        <v>musta</v>
      </c>
      <c r="AY730" s="31">
        <f t="shared" si="187"/>
        <v>2</v>
      </c>
      <c r="AZ730" s="31">
        <f t="shared" si="188"/>
        <v>1</v>
      </c>
      <c r="BA730" s="31">
        <f t="shared" si="189"/>
        <v>0</v>
      </c>
      <c r="BB730" s="31">
        <f t="shared" si="190"/>
        <v>1</v>
      </c>
      <c r="BC730" s="31">
        <f t="shared" si="191"/>
        <v>0</v>
      </c>
      <c r="BM730" s="2" t="s">
        <v>35</v>
      </c>
      <c r="BN730" s="2" t="s">
        <v>35</v>
      </c>
    </row>
    <row r="731" spans="1:66" x14ac:dyDescent="0.25">
      <c r="A731" s="50">
        <v>720</v>
      </c>
      <c r="B731" s="50">
        <v>617</v>
      </c>
      <c r="C731" s="50" t="str">
        <f t="shared" si="194"/>
        <v>1552_4_6642</v>
      </c>
      <c r="D731" s="50">
        <v>1</v>
      </c>
      <c r="E731" s="51">
        <f t="shared" si="181"/>
        <v>15520004</v>
      </c>
      <c r="F731" s="76" t="str">
        <f t="shared" si="193"/>
        <v>1552_4</v>
      </c>
      <c r="G731" s="80">
        <v>1552</v>
      </c>
      <c r="H731" s="52">
        <v>4</v>
      </c>
      <c r="I731" s="52">
        <v>6642</v>
      </c>
      <c r="J731" s="53" t="str">
        <f t="shared" si="182"/>
        <v>ok</v>
      </c>
      <c r="K731" s="54" t="str">
        <f t="shared" ref="K731:K737" si="195">CONCATENATE(L731,"_",M731)</f>
        <v>1552_4</v>
      </c>
      <c r="L731" s="54">
        <v>1552</v>
      </c>
      <c r="M731" s="54">
        <v>4</v>
      </c>
      <c r="N731" s="54">
        <v>6421</v>
      </c>
      <c r="O731" s="55">
        <v>463</v>
      </c>
      <c r="P731" s="55">
        <v>62</v>
      </c>
      <c r="Q731" s="55">
        <v>102</v>
      </c>
      <c r="R731" s="55">
        <v>13</v>
      </c>
      <c r="S731" s="52">
        <v>0</v>
      </c>
      <c r="T731" s="56">
        <v>570</v>
      </c>
      <c r="U731" s="56">
        <v>46</v>
      </c>
      <c r="V731" s="56">
        <v>618</v>
      </c>
      <c r="W731" s="56">
        <v>463</v>
      </c>
      <c r="X731" s="57">
        <v>0.62</v>
      </c>
      <c r="Y731" s="109"/>
      <c r="Z731" s="109"/>
      <c r="AA731" s="109"/>
      <c r="AB731" s="109"/>
      <c r="AC731" s="56">
        <v>170</v>
      </c>
      <c r="AD731" s="52" t="s">
        <v>35</v>
      </c>
      <c r="AE731" s="52" t="s">
        <v>35</v>
      </c>
      <c r="AF731" s="52" t="s">
        <v>35</v>
      </c>
      <c r="AG731" s="52"/>
      <c r="AH731" s="106"/>
      <c r="AI731" s="59"/>
      <c r="AJ731" s="68" t="s">
        <v>9</v>
      </c>
      <c r="AK731" t="s">
        <v>9</v>
      </c>
      <c r="AL731" s="30" t="s">
        <v>10</v>
      </c>
      <c r="AM731" s="39"/>
      <c r="AN731" s="115" t="s">
        <v>10</v>
      </c>
      <c r="AO731" s="30"/>
      <c r="AQ731" s="5"/>
      <c r="AS731" s="37"/>
      <c r="AT731" s="30">
        <v>45</v>
      </c>
      <c r="AV731" t="str">
        <f t="shared" si="184"/>
        <v>punainen</v>
      </c>
      <c r="AW731" t="str">
        <f t="shared" si="185"/>
        <v>musta</v>
      </c>
      <c r="AX731" t="str">
        <f t="shared" si="186"/>
        <v>musta</v>
      </c>
      <c r="AY731" s="31">
        <f t="shared" si="187"/>
        <v>11</v>
      </c>
      <c r="AZ731" s="31">
        <f t="shared" si="188"/>
        <v>10</v>
      </c>
      <c r="BA731" s="31">
        <f t="shared" si="189"/>
        <v>0</v>
      </c>
      <c r="BB731" s="31">
        <f t="shared" si="190"/>
        <v>1</v>
      </c>
      <c r="BC731" s="31">
        <f t="shared" si="191"/>
        <v>0</v>
      </c>
      <c r="BM731" s="2" t="s">
        <v>35</v>
      </c>
      <c r="BN731" s="2" t="s">
        <v>35</v>
      </c>
    </row>
    <row r="732" spans="1:66" x14ac:dyDescent="0.25">
      <c r="A732" s="50">
        <v>721</v>
      </c>
      <c r="B732" s="50">
        <v>618</v>
      </c>
      <c r="C732" s="50" t="str">
        <f t="shared" si="194"/>
        <v>1552_5_6110</v>
      </c>
      <c r="D732" s="50">
        <v>1</v>
      </c>
      <c r="E732" s="51">
        <f t="shared" si="181"/>
        <v>15520005</v>
      </c>
      <c r="F732" s="76" t="str">
        <f t="shared" si="193"/>
        <v>1552_5</v>
      </c>
      <c r="G732" s="80">
        <v>1552</v>
      </c>
      <c r="H732" s="52">
        <v>5</v>
      </c>
      <c r="I732" s="52">
        <v>6110</v>
      </c>
      <c r="J732" s="53" t="str">
        <f t="shared" si="182"/>
        <v>ok</v>
      </c>
      <c r="K732" s="54" t="str">
        <f t="shared" si="195"/>
        <v>1552_5</v>
      </c>
      <c r="L732" s="54">
        <v>1552</v>
      </c>
      <c r="M732" s="54">
        <v>5</v>
      </c>
      <c r="N732" s="54">
        <v>5867</v>
      </c>
      <c r="O732" s="55">
        <v>344</v>
      </c>
      <c r="P732" s="55">
        <v>79</v>
      </c>
      <c r="Q732" s="55">
        <v>44</v>
      </c>
      <c r="R732" s="55">
        <v>9</v>
      </c>
      <c r="S732" s="52">
        <v>0</v>
      </c>
      <c r="T732" s="56">
        <v>763</v>
      </c>
      <c r="U732" s="56">
        <v>54</v>
      </c>
      <c r="V732" s="56">
        <v>749</v>
      </c>
      <c r="W732" s="56">
        <v>344</v>
      </c>
      <c r="X732" s="57">
        <v>0.79</v>
      </c>
      <c r="Y732" s="109"/>
      <c r="Z732" s="109"/>
      <c r="AA732" s="109"/>
      <c r="AB732" s="109"/>
      <c r="AC732" s="56">
        <v>126</v>
      </c>
      <c r="AD732" s="52" t="s">
        <v>35</v>
      </c>
      <c r="AE732" s="52" t="s">
        <v>35</v>
      </c>
      <c r="AF732" s="52" t="s">
        <v>35</v>
      </c>
      <c r="AG732" s="52"/>
      <c r="AH732" s="106"/>
      <c r="AI732" s="59"/>
      <c r="AJ732" s="68" t="s">
        <v>9</v>
      </c>
      <c r="AK732" t="s">
        <v>9</v>
      </c>
      <c r="AL732" s="30" t="s">
        <v>10</v>
      </c>
      <c r="AM732" s="39"/>
      <c r="AN732" s="115" t="s">
        <v>10</v>
      </c>
      <c r="AO732" s="30"/>
      <c r="AQ732" s="5"/>
      <c r="AS732" s="37"/>
      <c r="AT732" s="30">
        <v>45</v>
      </c>
      <c r="AV732" t="str">
        <f t="shared" si="184"/>
        <v>punainen</v>
      </c>
      <c r="AW732" t="str">
        <f t="shared" si="185"/>
        <v>musta</v>
      </c>
      <c r="AX732" t="str">
        <f t="shared" si="186"/>
        <v>musta</v>
      </c>
      <c r="AY732" s="31">
        <f t="shared" si="187"/>
        <v>11</v>
      </c>
      <c r="AZ732" s="31">
        <f t="shared" si="188"/>
        <v>10</v>
      </c>
      <c r="BA732" s="31">
        <f t="shared" si="189"/>
        <v>0</v>
      </c>
      <c r="BB732" s="31">
        <f t="shared" si="190"/>
        <v>1</v>
      </c>
      <c r="BC732" s="31">
        <f t="shared" si="191"/>
        <v>0</v>
      </c>
      <c r="BM732" s="2" t="s">
        <v>35</v>
      </c>
      <c r="BN732" s="2" t="s">
        <v>35</v>
      </c>
    </row>
    <row r="733" spans="1:66" x14ac:dyDescent="0.25">
      <c r="A733" s="50">
        <v>722</v>
      </c>
      <c r="B733" s="50">
        <v>619</v>
      </c>
      <c r="C733" s="50" t="str">
        <f t="shared" si="194"/>
        <v>1571_1_4089</v>
      </c>
      <c r="D733" s="50">
        <v>1</v>
      </c>
      <c r="E733" s="51">
        <f t="shared" si="181"/>
        <v>15710001</v>
      </c>
      <c r="F733" s="76" t="str">
        <f t="shared" si="193"/>
        <v>1571_1</v>
      </c>
      <c r="G733" s="81">
        <v>1571</v>
      </c>
      <c r="H733" s="52">
        <v>1</v>
      </c>
      <c r="I733" s="52">
        <v>4089</v>
      </c>
      <c r="J733" s="53" t="str">
        <f t="shared" si="182"/>
        <v>ok</v>
      </c>
      <c r="K733" s="54" t="str">
        <f t="shared" si="195"/>
        <v>1571_1</v>
      </c>
      <c r="L733" s="54">
        <v>1571</v>
      </c>
      <c r="M733" s="54">
        <v>1</v>
      </c>
      <c r="N733" s="54">
        <v>8259</v>
      </c>
      <c r="O733" s="55">
        <v>242</v>
      </c>
      <c r="P733" s="55">
        <v>23</v>
      </c>
      <c r="Q733" s="55">
        <v>37</v>
      </c>
      <c r="R733" s="55">
        <v>2</v>
      </c>
      <c r="S733" s="52">
        <v>0</v>
      </c>
      <c r="T733" s="56">
        <v>1925</v>
      </c>
      <c r="U733" s="56">
        <v>58</v>
      </c>
      <c r="V733" s="56">
        <v>2060</v>
      </c>
      <c r="W733" s="56">
        <v>242</v>
      </c>
      <c r="X733" s="57">
        <v>0.23</v>
      </c>
      <c r="Y733" s="109"/>
      <c r="Z733" s="109"/>
      <c r="AA733" s="109"/>
      <c r="AB733" s="109"/>
      <c r="AC733" s="56">
        <v>654</v>
      </c>
      <c r="AD733" s="52" t="s">
        <v>35</v>
      </c>
      <c r="AE733" s="52" t="s">
        <v>35</v>
      </c>
      <c r="AF733" s="52" t="s">
        <v>35</v>
      </c>
      <c r="AG733" s="52" t="s">
        <v>36</v>
      </c>
      <c r="AH733" s="106"/>
      <c r="AI733" s="59"/>
      <c r="AJ733" s="68" t="s">
        <v>10</v>
      </c>
      <c r="AK733" t="s">
        <v>10</v>
      </c>
      <c r="AL733" s="30" t="s">
        <v>10</v>
      </c>
      <c r="AM733" s="39"/>
      <c r="AN733" s="115" t="s">
        <v>10</v>
      </c>
      <c r="AO733" s="30"/>
      <c r="AQ733" s="5"/>
      <c r="AS733" s="37"/>
      <c r="AT733" s="30" t="s">
        <v>10</v>
      </c>
      <c r="AV733" t="str">
        <f t="shared" si="184"/>
        <v>musta</v>
      </c>
      <c r="AW733" t="str">
        <f t="shared" si="185"/>
        <v>musta</v>
      </c>
      <c r="AX733" t="str">
        <f t="shared" si="186"/>
        <v>musta</v>
      </c>
      <c r="AY733" s="31">
        <f t="shared" si="187"/>
        <v>10</v>
      </c>
      <c r="AZ733" s="31">
        <f t="shared" si="188"/>
        <v>0</v>
      </c>
      <c r="BA733" s="31">
        <f t="shared" si="189"/>
        <v>0</v>
      </c>
      <c r="BB733" s="31">
        <f t="shared" si="190"/>
        <v>10</v>
      </c>
      <c r="BC733" s="31">
        <f t="shared" si="191"/>
        <v>0</v>
      </c>
      <c r="BM733" s="2" t="s">
        <v>35</v>
      </c>
      <c r="BN733" s="2" t="s">
        <v>35</v>
      </c>
    </row>
    <row r="734" spans="1:66" x14ac:dyDescent="0.25">
      <c r="A734" s="50">
        <v>723</v>
      </c>
      <c r="B734" s="50">
        <v>620</v>
      </c>
      <c r="C734" s="50" t="str">
        <f t="shared" si="194"/>
        <v>1571_2_4138</v>
      </c>
      <c r="D734" s="50">
        <v>1</v>
      </c>
      <c r="E734" s="51">
        <f t="shared" si="181"/>
        <v>15710002</v>
      </c>
      <c r="F734" s="76" t="str">
        <f t="shared" si="193"/>
        <v>1571_2</v>
      </c>
      <c r="G734" s="80">
        <v>1571</v>
      </c>
      <c r="H734" s="52">
        <v>2</v>
      </c>
      <c r="I734" s="52">
        <v>4138</v>
      </c>
      <c r="J734" s="53" t="str">
        <f t="shared" si="182"/>
        <v>ok</v>
      </c>
      <c r="K734" s="54" t="str">
        <f t="shared" si="195"/>
        <v>1571_2</v>
      </c>
      <c r="L734" s="54">
        <v>1571</v>
      </c>
      <c r="M734" s="54">
        <v>2</v>
      </c>
      <c r="N734" s="54">
        <v>460</v>
      </c>
      <c r="O734" s="55">
        <v>728</v>
      </c>
      <c r="P734" s="55">
        <v>54</v>
      </c>
      <c r="Q734" s="55">
        <v>325</v>
      </c>
      <c r="R734" s="55">
        <v>24</v>
      </c>
      <c r="S734" s="52">
        <v>0</v>
      </c>
      <c r="T734" s="56">
        <v>1925</v>
      </c>
      <c r="U734" s="56">
        <v>58</v>
      </c>
      <c r="V734" s="56">
        <v>2060</v>
      </c>
      <c r="W734" s="56">
        <v>728</v>
      </c>
      <c r="X734" s="57">
        <v>0.54</v>
      </c>
      <c r="Y734" s="109"/>
      <c r="Z734" s="109"/>
      <c r="AA734" s="109"/>
      <c r="AB734" s="109"/>
      <c r="AC734" s="56">
        <v>222</v>
      </c>
      <c r="AD734" s="52" t="s">
        <v>35</v>
      </c>
      <c r="AE734" s="52" t="s">
        <v>35</v>
      </c>
      <c r="AF734" s="52" t="s">
        <v>35</v>
      </c>
      <c r="AG734" s="52"/>
      <c r="AH734" s="106"/>
      <c r="AI734" s="59"/>
      <c r="AJ734" s="68" t="s">
        <v>10</v>
      </c>
      <c r="AK734" t="s">
        <v>10</v>
      </c>
      <c r="AL734" s="30" t="s">
        <v>10</v>
      </c>
      <c r="AM734" s="39"/>
      <c r="AN734" s="115" t="s">
        <v>10</v>
      </c>
      <c r="AO734" s="30"/>
      <c r="AQ734" s="5"/>
      <c r="AS734" s="37"/>
      <c r="AT734" s="30" t="s">
        <v>10</v>
      </c>
      <c r="AV734" t="str">
        <f t="shared" si="184"/>
        <v>musta</v>
      </c>
      <c r="AW734" t="str">
        <f t="shared" si="185"/>
        <v>musta</v>
      </c>
      <c r="AX734" t="str">
        <f t="shared" si="186"/>
        <v>musta</v>
      </c>
      <c r="AY734" s="31">
        <f t="shared" si="187"/>
        <v>2</v>
      </c>
      <c r="AZ734" s="31">
        <f t="shared" si="188"/>
        <v>1</v>
      </c>
      <c r="BA734" s="31">
        <f t="shared" si="189"/>
        <v>0</v>
      </c>
      <c r="BB734" s="31">
        <f t="shared" si="190"/>
        <v>1</v>
      </c>
      <c r="BC734" s="31">
        <f t="shared" si="191"/>
        <v>0</v>
      </c>
      <c r="BM734" s="2" t="s">
        <v>35</v>
      </c>
      <c r="BN734" s="2" t="s">
        <v>35</v>
      </c>
    </row>
    <row r="735" spans="1:66" x14ac:dyDescent="0.25">
      <c r="A735" s="50">
        <v>724</v>
      </c>
      <c r="B735" s="50">
        <v>621</v>
      </c>
      <c r="C735" s="50" t="str">
        <f t="shared" si="194"/>
        <v>1571_3_4914</v>
      </c>
      <c r="D735" s="50">
        <v>1</v>
      </c>
      <c r="E735" s="51">
        <f t="shared" si="181"/>
        <v>15710003</v>
      </c>
      <c r="F735" s="76" t="str">
        <f t="shared" si="193"/>
        <v>1571_3</v>
      </c>
      <c r="G735" s="80">
        <v>1571</v>
      </c>
      <c r="H735" s="52">
        <v>3</v>
      </c>
      <c r="I735" s="52">
        <v>4914</v>
      </c>
      <c r="J735" s="53" t="str">
        <f t="shared" si="182"/>
        <v>ok</v>
      </c>
      <c r="K735" s="54" t="str">
        <f t="shared" si="195"/>
        <v>1571_3</v>
      </c>
      <c r="L735" s="54">
        <v>1571</v>
      </c>
      <c r="M735" s="54">
        <v>3</v>
      </c>
      <c r="N735" s="54">
        <v>6708</v>
      </c>
      <c r="O735" s="55">
        <v>523</v>
      </c>
      <c r="P735" s="55">
        <v>73</v>
      </c>
      <c r="Q735" s="55">
        <v>206</v>
      </c>
      <c r="R735" s="55">
        <v>29</v>
      </c>
      <c r="S735" s="52">
        <v>0</v>
      </c>
      <c r="T735" s="56">
        <v>2039</v>
      </c>
      <c r="U735" s="56">
        <v>82</v>
      </c>
      <c r="V735" s="56">
        <v>2036</v>
      </c>
      <c r="W735" s="56">
        <v>523</v>
      </c>
      <c r="X735" s="57">
        <v>0.73</v>
      </c>
      <c r="Y735" s="109"/>
      <c r="Z735" s="109"/>
      <c r="AA735" s="109"/>
      <c r="AB735" s="109"/>
      <c r="AC735" s="56">
        <v>191</v>
      </c>
      <c r="AD735" s="52" t="s">
        <v>35</v>
      </c>
      <c r="AE735" s="52" t="s">
        <v>35</v>
      </c>
      <c r="AF735" s="52" t="s">
        <v>35</v>
      </c>
      <c r="AG735" s="52" t="s">
        <v>36</v>
      </c>
      <c r="AH735" s="106"/>
      <c r="AI735" s="59"/>
      <c r="AJ735" s="68" t="s">
        <v>9</v>
      </c>
      <c r="AK735" t="s">
        <v>10</v>
      </c>
      <c r="AL735" s="30" t="s">
        <v>10</v>
      </c>
      <c r="AM735" s="39"/>
      <c r="AN735" s="115" t="s">
        <v>10</v>
      </c>
      <c r="AO735" s="30"/>
      <c r="AQ735" s="5"/>
      <c r="AS735" s="37"/>
      <c r="AT735" s="30" t="s">
        <v>10</v>
      </c>
      <c r="AV735" t="str">
        <f t="shared" si="184"/>
        <v>punainen</v>
      </c>
      <c r="AW735" t="str">
        <f t="shared" si="185"/>
        <v>musta</v>
      </c>
      <c r="AX735" t="str">
        <f t="shared" si="186"/>
        <v>musta</v>
      </c>
      <c r="AY735" s="31">
        <f t="shared" si="187"/>
        <v>11</v>
      </c>
      <c r="AZ735" s="31">
        <f t="shared" si="188"/>
        <v>10</v>
      </c>
      <c r="BA735" s="31">
        <f t="shared" si="189"/>
        <v>0</v>
      </c>
      <c r="BB735" s="31">
        <f t="shared" si="190"/>
        <v>1</v>
      </c>
      <c r="BC735" s="31">
        <f t="shared" si="191"/>
        <v>0</v>
      </c>
      <c r="BM735" s="2" t="s">
        <v>35</v>
      </c>
      <c r="BN735" s="2" t="s">
        <v>35</v>
      </c>
    </row>
    <row r="736" spans="1:66" x14ac:dyDescent="0.25">
      <c r="A736" s="50">
        <v>725</v>
      </c>
      <c r="B736" s="50">
        <v>622</v>
      </c>
      <c r="C736" s="50" t="str">
        <f t="shared" si="194"/>
        <v>1571_4_6457</v>
      </c>
      <c r="D736" s="50">
        <v>1</v>
      </c>
      <c r="E736" s="51">
        <f t="shared" si="181"/>
        <v>15710004</v>
      </c>
      <c r="F736" s="76" t="str">
        <f t="shared" si="193"/>
        <v>1571_4</v>
      </c>
      <c r="G736" s="80">
        <v>1571</v>
      </c>
      <c r="H736" s="52">
        <v>4</v>
      </c>
      <c r="I736" s="52">
        <v>6457</v>
      </c>
      <c r="J736" s="53" t="str">
        <f t="shared" si="182"/>
        <v>ok</v>
      </c>
      <c r="K736" s="54" t="str">
        <f t="shared" si="195"/>
        <v>1571_4</v>
      </c>
      <c r="L736" s="54">
        <v>1571</v>
      </c>
      <c r="M736" s="54">
        <v>4</v>
      </c>
      <c r="N736" s="54">
        <v>4185</v>
      </c>
      <c r="O736" s="55">
        <v>384</v>
      </c>
      <c r="P736" s="55">
        <v>85</v>
      </c>
      <c r="Q736" s="55">
        <v>99</v>
      </c>
      <c r="R736" s="55">
        <v>21</v>
      </c>
      <c r="S736" s="52">
        <v>0</v>
      </c>
      <c r="T736" s="56">
        <v>1175</v>
      </c>
      <c r="U736" s="56">
        <v>61</v>
      </c>
      <c r="V736" s="56">
        <v>1195</v>
      </c>
      <c r="W736" s="56">
        <v>384</v>
      </c>
      <c r="X736" s="57">
        <v>0.85</v>
      </c>
      <c r="Y736" s="109"/>
      <c r="Z736" s="109"/>
      <c r="AA736" s="109"/>
      <c r="AB736" s="109"/>
      <c r="AC736" s="56">
        <v>56</v>
      </c>
      <c r="AD736" s="52" t="s">
        <v>35</v>
      </c>
      <c r="AE736" s="52" t="s">
        <v>35</v>
      </c>
      <c r="AF736" s="52" t="s">
        <v>35</v>
      </c>
      <c r="AG736" s="52"/>
      <c r="AH736" s="106"/>
      <c r="AI736" s="59"/>
      <c r="AJ736" s="68" t="s">
        <v>9</v>
      </c>
      <c r="AK736" t="s">
        <v>10</v>
      </c>
      <c r="AL736" s="30" t="s">
        <v>10</v>
      </c>
      <c r="AM736" s="39"/>
      <c r="AN736" s="115" t="s">
        <v>10</v>
      </c>
      <c r="AO736" s="30"/>
      <c r="AQ736" s="5"/>
      <c r="AS736" s="37"/>
      <c r="AT736" s="30" t="s">
        <v>10</v>
      </c>
      <c r="AV736" t="str">
        <f t="shared" si="184"/>
        <v>musta</v>
      </c>
      <c r="AW736" t="str">
        <f t="shared" si="185"/>
        <v>musta</v>
      </c>
      <c r="AX736" t="str">
        <f t="shared" si="186"/>
        <v>musta</v>
      </c>
      <c r="AY736" s="31">
        <f t="shared" si="187"/>
        <v>10</v>
      </c>
      <c r="AZ736" s="31">
        <f t="shared" si="188"/>
        <v>10</v>
      </c>
      <c r="BA736" s="31">
        <f t="shared" si="189"/>
        <v>0</v>
      </c>
      <c r="BB736" s="31">
        <f t="shared" si="190"/>
        <v>0</v>
      </c>
      <c r="BC736" s="31">
        <f t="shared" si="191"/>
        <v>0</v>
      </c>
      <c r="BM736" s="2" t="s">
        <v>35</v>
      </c>
      <c r="BN736" s="2" t="s">
        <v>35</v>
      </c>
    </row>
    <row r="737" spans="1:66" x14ac:dyDescent="0.25">
      <c r="A737" s="50">
        <v>726</v>
      </c>
      <c r="B737" s="50">
        <v>623</v>
      </c>
      <c r="C737" s="50" t="str">
        <f t="shared" si="194"/>
        <v>1580_1_5169</v>
      </c>
      <c r="D737" s="50">
        <v>1</v>
      </c>
      <c r="E737" s="51">
        <f t="shared" si="181"/>
        <v>15800001</v>
      </c>
      <c r="F737" s="76" t="str">
        <f t="shared" si="193"/>
        <v>1580_1</v>
      </c>
      <c r="G737" s="80">
        <v>1580</v>
      </c>
      <c r="H737" s="52">
        <v>1</v>
      </c>
      <c r="I737" s="52">
        <v>5169</v>
      </c>
      <c r="J737" s="53" t="str">
        <f t="shared" si="182"/>
        <v>ok</v>
      </c>
      <c r="K737" s="54" t="str">
        <f t="shared" si="195"/>
        <v>1580_1</v>
      </c>
      <c r="L737" s="54">
        <v>1580</v>
      </c>
      <c r="M737" s="54">
        <v>1</v>
      </c>
      <c r="N737" s="54">
        <v>8111</v>
      </c>
      <c r="O737" s="55">
        <v>178</v>
      </c>
      <c r="P737" s="55">
        <v>67</v>
      </c>
      <c r="Q737" s="55">
        <v>103</v>
      </c>
      <c r="R737" s="55">
        <v>38</v>
      </c>
      <c r="S737" s="52">
        <v>0</v>
      </c>
      <c r="T737" s="56">
        <v>817</v>
      </c>
      <c r="U737" s="56">
        <v>44</v>
      </c>
      <c r="V737" s="56">
        <v>832</v>
      </c>
      <c r="W737" s="56">
        <v>178</v>
      </c>
      <c r="X737" s="57">
        <v>0.67</v>
      </c>
      <c r="Y737" s="109"/>
      <c r="Z737" s="109"/>
      <c r="AA737" s="109"/>
      <c r="AB737" s="109"/>
      <c r="AC737" s="56">
        <v>107</v>
      </c>
      <c r="AD737" s="52" t="s">
        <v>35</v>
      </c>
      <c r="AE737" s="52" t="s">
        <v>35</v>
      </c>
      <c r="AF737" s="52" t="s">
        <v>35</v>
      </c>
      <c r="AG737" s="52"/>
      <c r="AH737" s="106"/>
      <c r="AI737" s="59"/>
      <c r="AJ737" s="68" t="s">
        <v>9</v>
      </c>
      <c r="AK737" t="s">
        <v>9</v>
      </c>
      <c r="AL737" s="30" t="s">
        <v>10</v>
      </c>
      <c r="AM737" s="39"/>
      <c r="AN737" s="115" t="s">
        <v>10</v>
      </c>
      <c r="AO737" s="30"/>
      <c r="AQ737" s="5"/>
      <c r="AS737" s="37"/>
      <c r="AT737" s="30">
        <v>45</v>
      </c>
      <c r="AV737" t="str">
        <f t="shared" si="184"/>
        <v>punainen</v>
      </c>
      <c r="AW737" t="str">
        <f t="shared" si="185"/>
        <v>musta</v>
      </c>
      <c r="AX737" t="str">
        <f t="shared" si="186"/>
        <v>musta</v>
      </c>
      <c r="AY737" s="31">
        <f t="shared" si="187"/>
        <v>11</v>
      </c>
      <c r="AZ737" s="31">
        <f t="shared" si="188"/>
        <v>10</v>
      </c>
      <c r="BA737" s="31">
        <f t="shared" si="189"/>
        <v>0</v>
      </c>
      <c r="BB737" s="31">
        <f t="shared" si="190"/>
        <v>1</v>
      </c>
      <c r="BC737" s="31">
        <f t="shared" si="191"/>
        <v>0</v>
      </c>
      <c r="BM737" s="32" t="s">
        <v>34</v>
      </c>
      <c r="BN737" s="2" t="s">
        <v>35</v>
      </c>
    </row>
    <row r="738" spans="1:66" x14ac:dyDescent="0.25">
      <c r="A738" s="50">
        <v>727</v>
      </c>
      <c r="B738" s="50">
        <v>624</v>
      </c>
      <c r="C738" s="50" t="str">
        <f t="shared" si="194"/>
        <v>1580_2_3337</v>
      </c>
      <c r="D738" s="50">
        <v>1</v>
      </c>
      <c r="E738" s="51">
        <f t="shared" si="181"/>
        <v>15800002</v>
      </c>
      <c r="F738" s="76" t="str">
        <f t="shared" si="193"/>
        <v>1580_2</v>
      </c>
      <c r="G738" s="80">
        <v>1580</v>
      </c>
      <c r="H738" s="52">
        <v>2</v>
      </c>
      <c r="I738" s="52">
        <v>3337</v>
      </c>
      <c r="J738" s="53" t="str">
        <f t="shared" si="182"/>
        <v>huom!</v>
      </c>
      <c r="K738" s="54"/>
      <c r="L738" s="54"/>
      <c r="M738" s="54"/>
      <c r="N738" s="54"/>
      <c r="O738" s="55">
        <v>178</v>
      </c>
      <c r="P738" s="55">
        <v>67</v>
      </c>
      <c r="Q738" s="55">
        <v>103</v>
      </c>
      <c r="R738" s="55">
        <v>38</v>
      </c>
      <c r="S738" s="52">
        <v>0</v>
      </c>
      <c r="T738" s="56">
        <v>661</v>
      </c>
      <c r="U738" s="56">
        <v>38</v>
      </c>
      <c r="V738" s="56">
        <v>670</v>
      </c>
      <c r="W738" s="56">
        <v>178</v>
      </c>
      <c r="X738" s="57">
        <v>0.67</v>
      </c>
      <c r="Y738" s="109"/>
      <c r="Z738" s="109"/>
      <c r="AA738" s="109"/>
      <c r="AB738" s="109"/>
      <c r="AC738" s="56">
        <v>8</v>
      </c>
      <c r="AD738" s="52" t="s">
        <v>35</v>
      </c>
      <c r="AE738" s="52" t="s">
        <v>35</v>
      </c>
      <c r="AF738" s="52" t="s">
        <v>35</v>
      </c>
      <c r="AG738" s="52"/>
      <c r="AH738" s="106"/>
      <c r="AI738" s="59"/>
      <c r="AJ738" s="68" t="s">
        <v>9</v>
      </c>
      <c r="AK738" t="s">
        <v>9</v>
      </c>
      <c r="AL738" s="30" t="s">
        <v>10</v>
      </c>
      <c r="AM738" s="39"/>
      <c r="AN738" s="115" t="s">
        <v>10</v>
      </c>
      <c r="AO738" s="30"/>
      <c r="AQ738" s="5"/>
      <c r="AS738" s="37"/>
      <c r="AT738" s="30">
        <v>45</v>
      </c>
      <c r="AV738" t="str">
        <f t="shared" si="184"/>
        <v>musta</v>
      </c>
      <c r="AW738" t="str">
        <f t="shared" si="185"/>
        <v>musta</v>
      </c>
      <c r="AX738" t="str">
        <f t="shared" si="186"/>
        <v>musta</v>
      </c>
      <c r="AY738" s="31">
        <f t="shared" si="187"/>
        <v>10</v>
      </c>
      <c r="AZ738" s="31">
        <f t="shared" si="188"/>
        <v>10</v>
      </c>
      <c r="BA738" s="31">
        <f t="shared" si="189"/>
        <v>0</v>
      </c>
      <c r="BB738" s="31">
        <f t="shared" si="190"/>
        <v>0</v>
      </c>
      <c r="BC738" s="31">
        <f t="shared" si="191"/>
        <v>0</v>
      </c>
      <c r="BM738" s="2" t="s">
        <v>35</v>
      </c>
      <c r="BN738" s="2" t="s">
        <v>35</v>
      </c>
    </row>
    <row r="739" spans="1:66" x14ac:dyDescent="0.25">
      <c r="A739" s="50">
        <v>728</v>
      </c>
      <c r="B739" s="50">
        <v>625</v>
      </c>
      <c r="C739" s="50" t="str">
        <f t="shared" si="194"/>
        <v>1580_3_4986</v>
      </c>
      <c r="D739" s="50">
        <v>1</v>
      </c>
      <c r="E739" s="51">
        <f t="shared" si="181"/>
        <v>15800003</v>
      </c>
      <c r="F739" s="76" t="str">
        <f t="shared" si="193"/>
        <v>1580_3</v>
      </c>
      <c r="G739" s="80">
        <v>1580</v>
      </c>
      <c r="H739" s="52">
        <v>3</v>
      </c>
      <c r="I739" s="52">
        <v>4986</v>
      </c>
      <c r="J739" s="53" t="str">
        <f t="shared" si="182"/>
        <v>ok</v>
      </c>
      <c r="K739" s="54" t="str">
        <f>CONCATENATE(L739,"_",M739)</f>
        <v>1580_3</v>
      </c>
      <c r="L739" s="54">
        <v>1580</v>
      </c>
      <c r="M739" s="54">
        <v>3</v>
      </c>
      <c r="N739" s="54">
        <v>4630</v>
      </c>
      <c r="O739" s="55">
        <v>91</v>
      </c>
      <c r="P739" s="55">
        <v>40</v>
      </c>
      <c r="Q739" s="55">
        <v>62</v>
      </c>
      <c r="R739" s="55">
        <v>27</v>
      </c>
      <c r="S739" s="52">
        <v>0</v>
      </c>
      <c r="T739" s="56">
        <v>661</v>
      </c>
      <c r="U739" s="56">
        <v>38</v>
      </c>
      <c r="V739" s="56">
        <v>670</v>
      </c>
      <c r="W739" s="56">
        <v>91</v>
      </c>
      <c r="X739" s="57">
        <v>0.4</v>
      </c>
      <c r="Y739" s="109"/>
      <c r="Z739" s="109"/>
      <c r="AA739" s="109"/>
      <c r="AB739" s="109"/>
      <c r="AC739" s="56">
        <v>7</v>
      </c>
      <c r="AD739" s="52" t="s">
        <v>35</v>
      </c>
      <c r="AE739" s="52" t="s">
        <v>35</v>
      </c>
      <c r="AF739" s="52" t="s">
        <v>35</v>
      </c>
      <c r="AG739" s="52"/>
      <c r="AH739" s="106"/>
      <c r="AI739" s="59"/>
      <c r="AJ739" s="68" t="s">
        <v>9</v>
      </c>
      <c r="AK739" t="s">
        <v>9</v>
      </c>
      <c r="AL739" s="30" t="s">
        <v>10</v>
      </c>
      <c r="AM739" s="39"/>
      <c r="AN739" s="115" t="s">
        <v>10</v>
      </c>
      <c r="AO739" s="30"/>
      <c r="AQ739" s="5"/>
      <c r="AS739" s="37"/>
      <c r="AT739" s="30">
        <v>45</v>
      </c>
      <c r="AV739" t="str">
        <f t="shared" si="184"/>
        <v>musta</v>
      </c>
      <c r="AW739" t="str">
        <f t="shared" si="185"/>
        <v>musta</v>
      </c>
      <c r="AX739" t="str">
        <f t="shared" si="186"/>
        <v>musta</v>
      </c>
      <c r="AY739" s="31">
        <f t="shared" si="187"/>
        <v>1</v>
      </c>
      <c r="AZ739" s="31">
        <f t="shared" si="188"/>
        <v>1</v>
      </c>
      <c r="BA739" s="31">
        <f t="shared" si="189"/>
        <v>0</v>
      </c>
      <c r="BB739" s="31">
        <f t="shared" si="190"/>
        <v>0</v>
      </c>
      <c r="BC739" s="31">
        <f t="shared" si="191"/>
        <v>0</v>
      </c>
      <c r="BM739" s="2" t="s">
        <v>35</v>
      </c>
      <c r="BN739" s="2" t="s">
        <v>35</v>
      </c>
    </row>
    <row r="740" spans="1:66" x14ac:dyDescent="0.25">
      <c r="A740" s="50">
        <v>729</v>
      </c>
      <c r="B740" s="50">
        <v>626</v>
      </c>
      <c r="C740" s="50" t="str">
        <f t="shared" si="194"/>
        <v>1580_4_5718</v>
      </c>
      <c r="D740" s="50">
        <v>1</v>
      </c>
      <c r="E740" s="51">
        <f t="shared" si="181"/>
        <v>15800004</v>
      </c>
      <c r="F740" s="76" t="str">
        <f t="shared" si="193"/>
        <v>1580_4</v>
      </c>
      <c r="G740" s="80">
        <v>1580</v>
      </c>
      <c r="H740" s="52">
        <v>4</v>
      </c>
      <c r="I740" s="52">
        <v>5718</v>
      </c>
      <c r="J740" s="53" t="str">
        <f t="shared" si="182"/>
        <v>ok</v>
      </c>
      <c r="K740" s="54" t="str">
        <f>CONCATENATE(L740,"_",M740)</f>
        <v>1580_4</v>
      </c>
      <c r="L740" s="54">
        <v>1580</v>
      </c>
      <c r="M740" s="54">
        <v>4</v>
      </c>
      <c r="N740" s="54">
        <v>13477</v>
      </c>
      <c r="O740" s="55">
        <v>45</v>
      </c>
      <c r="P740" s="55">
        <v>81</v>
      </c>
      <c r="Q740" s="55">
        <v>25</v>
      </c>
      <c r="R740" s="55">
        <v>75</v>
      </c>
      <c r="S740" s="52">
        <v>0</v>
      </c>
      <c r="T740" s="56">
        <v>716</v>
      </c>
      <c r="U740" s="56">
        <v>41</v>
      </c>
      <c r="V740" s="56">
        <v>695</v>
      </c>
      <c r="W740" s="56">
        <v>45</v>
      </c>
      <c r="X740" s="57">
        <v>0.81</v>
      </c>
      <c r="Y740" s="109"/>
      <c r="Z740" s="109"/>
      <c r="AA740" s="109"/>
      <c r="AB740" s="109"/>
      <c r="AC740" s="56">
        <v>9</v>
      </c>
      <c r="AD740" s="52" t="s">
        <v>35</v>
      </c>
      <c r="AE740" s="52" t="s">
        <v>35</v>
      </c>
      <c r="AF740" s="52" t="s">
        <v>35</v>
      </c>
      <c r="AG740" s="52"/>
      <c r="AH740" s="106"/>
      <c r="AI740" s="59"/>
      <c r="AJ740" s="68" t="s">
        <v>9</v>
      </c>
      <c r="AK740" t="s">
        <v>9</v>
      </c>
      <c r="AL740" s="30" t="s">
        <v>10</v>
      </c>
      <c r="AM740" s="39"/>
      <c r="AN740" s="115" t="s">
        <v>10</v>
      </c>
      <c r="AO740" s="30"/>
      <c r="AQ740" s="5"/>
      <c r="AS740" s="37"/>
      <c r="AT740" s="30">
        <v>45</v>
      </c>
      <c r="AV740" t="str">
        <f t="shared" si="184"/>
        <v>musta</v>
      </c>
      <c r="AW740" t="str">
        <f t="shared" si="185"/>
        <v>musta</v>
      </c>
      <c r="AX740" t="str">
        <f t="shared" si="186"/>
        <v>musta</v>
      </c>
      <c r="AY740" s="31">
        <f t="shared" si="187"/>
        <v>10</v>
      </c>
      <c r="AZ740" s="31">
        <f t="shared" si="188"/>
        <v>10</v>
      </c>
      <c r="BA740" s="31">
        <f t="shared" si="189"/>
        <v>0</v>
      </c>
      <c r="BB740" s="31">
        <f t="shared" si="190"/>
        <v>0</v>
      </c>
      <c r="BC740" s="31">
        <f t="shared" si="191"/>
        <v>0</v>
      </c>
      <c r="BM740" s="2" t="s">
        <v>35</v>
      </c>
      <c r="BN740" s="2" t="s">
        <v>35</v>
      </c>
    </row>
    <row r="741" spans="1:66" x14ac:dyDescent="0.25">
      <c r="A741" s="50">
        <v>730</v>
      </c>
      <c r="B741" s="50">
        <v>627</v>
      </c>
      <c r="C741" s="50" t="str">
        <f t="shared" si="194"/>
        <v>1580_5_3950</v>
      </c>
      <c r="D741" s="50">
        <v>1</v>
      </c>
      <c r="E741" s="51">
        <f t="shared" si="181"/>
        <v>15800005</v>
      </c>
      <c r="F741" s="76" t="str">
        <f t="shared" si="193"/>
        <v>1580_5</v>
      </c>
      <c r="G741" s="80">
        <v>1580</v>
      </c>
      <c r="H741" s="52">
        <v>5</v>
      </c>
      <c r="I741" s="52">
        <v>3950</v>
      </c>
      <c r="J741" s="53" t="str">
        <f t="shared" si="182"/>
        <v>huom!</v>
      </c>
      <c r="K741" s="54"/>
      <c r="L741" s="54"/>
      <c r="M741" s="54"/>
      <c r="N741" s="54"/>
      <c r="O741" s="55">
        <v>16</v>
      </c>
      <c r="P741" s="55">
        <v>81</v>
      </c>
      <c r="Q741" s="55">
        <v>15</v>
      </c>
      <c r="R741" s="55">
        <v>82</v>
      </c>
      <c r="S741" s="52">
        <v>0</v>
      </c>
      <c r="T741" s="56">
        <v>255</v>
      </c>
      <c r="U741" s="56">
        <v>34</v>
      </c>
      <c r="V741" s="56">
        <v>252</v>
      </c>
      <c r="W741" s="56">
        <v>16</v>
      </c>
      <c r="X741" s="57">
        <v>0.81</v>
      </c>
      <c r="Y741" s="109"/>
      <c r="Z741" s="109"/>
      <c r="AA741" s="109"/>
      <c r="AB741" s="109"/>
      <c r="AC741" s="56">
        <v>4</v>
      </c>
      <c r="AD741" s="52" t="s">
        <v>35</v>
      </c>
      <c r="AE741" s="52" t="s">
        <v>35</v>
      </c>
      <c r="AF741" s="52" t="s">
        <v>35</v>
      </c>
      <c r="AG741" s="52"/>
      <c r="AH741" s="106"/>
      <c r="AI741" s="59"/>
      <c r="AJ741" s="68" t="s">
        <v>9</v>
      </c>
      <c r="AK741" t="s">
        <v>9</v>
      </c>
      <c r="AL741" s="30" t="s">
        <v>10</v>
      </c>
      <c r="AM741" s="39"/>
      <c r="AN741" s="115" t="s">
        <v>10</v>
      </c>
      <c r="AO741" s="30"/>
      <c r="AQ741" s="5"/>
      <c r="AS741" s="37"/>
      <c r="AT741" s="30">
        <v>45</v>
      </c>
      <c r="AV741" t="str">
        <f t="shared" si="184"/>
        <v>musta</v>
      </c>
      <c r="AW741" t="str">
        <f t="shared" si="185"/>
        <v>musta</v>
      </c>
      <c r="AX741" t="str">
        <f t="shared" si="186"/>
        <v>musta</v>
      </c>
      <c r="AY741" s="31">
        <f t="shared" si="187"/>
        <v>10</v>
      </c>
      <c r="AZ741" s="31">
        <f t="shared" si="188"/>
        <v>10</v>
      </c>
      <c r="BA741" s="31">
        <f t="shared" si="189"/>
        <v>0</v>
      </c>
      <c r="BB741" s="31">
        <f t="shared" si="190"/>
        <v>0</v>
      </c>
      <c r="BC741" s="31">
        <f t="shared" si="191"/>
        <v>0</v>
      </c>
      <c r="BM741" s="2" t="s">
        <v>35</v>
      </c>
      <c r="BN741" s="2" t="s">
        <v>35</v>
      </c>
    </row>
    <row r="742" spans="1:66" x14ac:dyDescent="0.25">
      <c r="A742" s="50">
        <v>731</v>
      </c>
      <c r="B742" s="50">
        <v>628</v>
      </c>
      <c r="C742" s="50" t="str">
        <f t="shared" si="194"/>
        <v>1580_6_4524</v>
      </c>
      <c r="D742" s="50">
        <v>1</v>
      </c>
      <c r="E742" s="51">
        <f t="shared" si="181"/>
        <v>15800006</v>
      </c>
      <c r="F742" s="76" t="str">
        <f t="shared" si="193"/>
        <v>1580_6</v>
      </c>
      <c r="G742" s="80">
        <v>1580</v>
      </c>
      <c r="H742" s="52">
        <v>6</v>
      </c>
      <c r="I742" s="52">
        <v>4524</v>
      </c>
      <c r="J742" s="53" t="str">
        <f t="shared" si="182"/>
        <v>huom!</v>
      </c>
      <c r="K742" s="54"/>
      <c r="L742" s="54"/>
      <c r="M742" s="54"/>
      <c r="N742" s="54"/>
      <c r="O742" s="55">
        <v>16</v>
      </c>
      <c r="P742" s="55">
        <v>81</v>
      </c>
      <c r="Q742" s="55">
        <v>15</v>
      </c>
      <c r="R742" s="55">
        <v>82</v>
      </c>
      <c r="S742" s="52">
        <v>0</v>
      </c>
      <c r="T742" s="56">
        <v>255</v>
      </c>
      <c r="U742" s="56">
        <v>34</v>
      </c>
      <c r="V742" s="56">
        <v>252</v>
      </c>
      <c r="W742" s="56">
        <v>16</v>
      </c>
      <c r="X742" s="57">
        <v>0.81</v>
      </c>
      <c r="Y742" s="109"/>
      <c r="Z742" s="109"/>
      <c r="AA742" s="109"/>
      <c r="AB742" s="109"/>
      <c r="AC742" s="56">
        <v>4</v>
      </c>
      <c r="AD742" s="52" t="s">
        <v>35</v>
      </c>
      <c r="AE742" s="52" t="s">
        <v>35</v>
      </c>
      <c r="AF742" s="52" t="s">
        <v>35</v>
      </c>
      <c r="AG742" s="52"/>
      <c r="AH742" s="106"/>
      <c r="AI742" s="59"/>
      <c r="AJ742" s="68" t="s">
        <v>9</v>
      </c>
      <c r="AK742" t="s">
        <v>9</v>
      </c>
      <c r="AL742" s="30" t="s">
        <v>10</v>
      </c>
      <c r="AM742" s="39"/>
      <c r="AN742" s="115" t="s">
        <v>10</v>
      </c>
      <c r="AO742" s="30"/>
      <c r="AQ742" s="5"/>
      <c r="AS742" s="37"/>
      <c r="AT742" s="30">
        <v>45</v>
      </c>
      <c r="AV742" t="str">
        <f t="shared" si="184"/>
        <v>musta</v>
      </c>
      <c r="AW742" t="str">
        <f t="shared" si="185"/>
        <v>musta</v>
      </c>
      <c r="AX742" t="str">
        <f t="shared" si="186"/>
        <v>musta</v>
      </c>
      <c r="AY742" s="31">
        <f t="shared" si="187"/>
        <v>10</v>
      </c>
      <c r="AZ742" s="31">
        <f t="shared" si="188"/>
        <v>10</v>
      </c>
      <c r="BA742" s="31">
        <f t="shared" si="189"/>
        <v>0</v>
      </c>
      <c r="BB742" s="31">
        <f t="shared" si="190"/>
        <v>0</v>
      </c>
      <c r="BC742" s="31">
        <f t="shared" si="191"/>
        <v>0</v>
      </c>
      <c r="BM742" s="2" t="s">
        <v>35</v>
      </c>
      <c r="BN742" s="2" t="s">
        <v>35</v>
      </c>
    </row>
    <row r="743" spans="1:66" x14ac:dyDescent="0.25">
      <c r="A743" s="50">
        <v>732</v>
      </c>
      <c r="B743" s="50">
        <v>629</v>
      </c>
      <c r="C743" s="50" t="str">
        <f t="shared" si="194"/>
        <v>1581_1_3211</v>
      </c>
      <c r="D743" s="50">
        <v>1</v>
      </c>
      <c r="E743" s="51">
        <f t="shared" si="181"/>
        <v>15810001</v>
      </c>
      <c r="F743" s="76" t="str">
        <f t="shared" si="193"/>
        <v>1581_1</v>
      </c>
      <c r="G743" s="80">
        <v>1581</v>
      </c>
      <c r="H743" s="52">
        <v>1</v>
      </c>
      <c r="I743" s="52">
        <v>3211</v>
      </c>
      <c r="J743" s="53" t="str">
        <f t="shared" si="182"/>
        <v>ok</v>
      </c>
      <c r="K743" s="54" t="str">
        <f>CONCATENATE(L743,"_",M743)</f>
        <v>1581_1</v>
      </c>
      <c r="L743" s="54">
        <v>1581</v>
      </c>
      <c r="M743" s="54">
        <v>1</v>
      </c>
      <c r="N743" s="54">
        <v>2991</v>
      </c>
      <c r="O743" s="55">
        <v>163</v>
      </c>
      <c r="P743" s="55">
        <v>48</v>
      </c>
      <c r="Q743" s="55">
        <v>50</v>
      </c>
      <c r="R743" s="55">
        <v>20</v>
      </c>
      <c r="S743" s="52">
        <v>0</v>
      </c>
      <c r="T743" s="56">
        <v>806</v>
      </c>
      <c r="U743" s="56">
        <v>43</v>
      </c>
      <c r="V743" s="56">
        <v>833</v>
      </c>
      <c r="W743" s="56">
        <v>163</v>
      </c>
      <c r="X743" s="57">
        <v>0.48</v>
      </c>
      <c r="Y743" s="109"/>
      <c r="Z743" s="109"/>
      <c r="AA743" s="109"/>
      <c r="AB743" s="109"/>
      <c r="AC743" s="56">
        <v>22</v>
      </c>
      <c r="AD743" s="52" t="s">
        <v>35</v>
      </c>
      <c r="AE743" s="52" t="s">
        <v>35</v>
      </c>
      <c r="AF743" s="52" t="s">
        <v>35</v>
      </c>
      <c r="AG743" s="52" t="s">
        <v>36</v>
      </c>
      <c r="AH743" s="106"/>
      <c r="AI743" s="59"/>
      <c r="AJ743" s="68" t="s">
        <v>10</v>
      </c>
      <c r="AK743" t="s">
        <v>10</v>
      </c>
      <c r="AL743" s="30" t="s">
        <v>10</v>
      </c>
      <c r="AM743" s="39"/>
      <c r="AN743" s="115" t="s">
        <v>10</v>
      </c>
      <c r="AO743" s="30"/>
      <c r="AQ743" s="5"/>
      <c r="AS743" s="37"/>
      <c r="AT743" s="30" t="s">
        <v>10</v>
      </c>
      <c r="AV743" t="str">
        <f t="shared" si="184"/>
        <v>musta</v>
      </c>
      <c r="AW743" t="str">
        <f t="shared" si="185"/>
        <v>musta</v>
      </c>
      <c r="AX743" t="str">
        <f t="shared" si="186"/>
        <v>musta</v>
      </c>
      <c r="AY743" s="31">
        <f t="shared" si="187"/>
        <v>1</v>
      </c>
      <c r="AZ743" s="31">
        <f t="shared" si="188"/>
        <v>1</v>
      </c>
      <c r="BA743" s="31">
        <f t="shared" si="189"/>
        <v>0</v>
      </c>
      <c r="BB743" s="31">
        <f t="shared" si="190"/>
        <v>0</v>
      </c>
      <c r="BC743" s="31">
        <f t="shared" si="191"/>
        <v>0</v>
      </c>
      <c r="BM743" s="2" t="s">
        <v>35</v>
      </c>
      <c r="BN743" s="2" t="s">
        <v>35</v>
      </c>
    </row>
    <row r="744" spans="1:66" x14ac:dyDescent="0.25">
      <c r="A744" s="50">
        <v>733</v>
      </c>
      <c r="B744" s="50">
        <v>630</v>
      </c>
      <c r="C744" s="50" t="str">
        <f t="shared" si="194"/>
        <v>1581_2_4216</v>
      </c>
      <c r="D744" s="50">
        <v>1</v>
      </c>
      <c r="E744" s="51">
        <f t="shared" si="181"/>
        <v>15810002</v>
      </c>
      <c r="F744" s="76" t="str">
        <f t="shared" si="193"/>
        <v>1581_2</v>
      </c>
      <c r="G744" s="80">
        <v>1581</v>
      </c>
      <c r="H744" s="52">
        <v>2</v>
      </c>
      <c r="I744" s="52">
        <v>4216</v>
      </c>
      <c r="J744" s="53" t="str">
        <f t="shared" si="182"/>
        <v>ok</v>
      </c>
      <c r="K744" s="54" t="str">
        <f>CONCATENATE(L744,"_",M744)</f>
        <v>1581_2</v>
      </c>
      <c r="L744" s="54">
        <v>1581</v>
      </c>
      <c r="M744" s="54">
        <v>2</v>
      </c>
      <c r="N744" s="54">
        <v>3998</v>
      </c>
      <c r="O744" s="55">
        <v>162</v>
      </c>
      <c r="P744" s="55">
        <v>49</v>
      </c>
      <c r="Q744" s="55">
        <v>75</v>
      </c>
      <c r="R744" s="55">
        <v>22</v>
      </c>
      <c r="S744" s="52">
        <v>0</v>
      </c>
      <c r="T744" s="56">
        <v>806</v>
      </c>
      <c r="U744" s="56">
        <v>43</v>
      </c>
      <c r="V744" s="56">
        <v>833</v>
      </c>
      <c r="W744" s="56">
        <v>162</v>
      </c>
      <c r="X744" s="57">
        <v>0.49</v>
      </c>
      <c r="Y744" s="109"/>
      <c r="Z744" s="109"/>
      <c r="AA744" s="109"/>
      <c r="AB744" s="109"/>
      <c r="AC744" s="56">
        <v>2</v>
      </c>
      <c r="AD744" s="52" t="s">
        <v>35</v>
      </c>
      <c r="AE744" s="52" t="s">
        <v>35</v>
      </c>
      <c r="AF744" s="52" t="s">
        <v>35</v>
      </c>
      <c r="AG744" s="52"/>
      <c r="AH744" s="106"/>
      <c r="AI744" s="59"/>
      <c r="AJ744" s="68" t="s">
        <v>10</v>
      </c>
      <c r="AK744" t="s">
        <v>10</v>
      </c>
      <c r="AL744" s="30" t="s">
        <v>10</v>
      </c>
      <c r="AM744" s="39"/>
      <c r="AN744" s="115" t="s">
        <v>10</v>
      </c>
      <c r="AO744" s="30"/>
      <c r="AQ744" s="5"/>
      <c r="AS744" s="37"/>
      <c r="AT744" s="30" t="s">
        <v>10</v>
      </c>
      <c r="AV744" t="str">
        <f t="shared" si="184"/>
        <v>musta</v>
      </c>
      <c r="AW744" t="str">
        <f t="shared" si="185"/>
        <v>musta</v>
      </c>
      <c r="AX744" t="str">
        <f t="shared" si="186"/>
        <v>musta</v>
      </c>
      <c r="AY744" s="31">
        <f t="shared" si="187"/>
        <v>1</v>
      </c>
      <c r="AZ744" s="31">
        <f t="shared" si="188"/>
        <v>1</v>
      </c>
      <c r="BA744" s="31">
        <f t="shared" si="189"/>
        <v>0</v>
      </c>
      <c r="BB744" s="31">
        <f t="shared" si="190"/>
        <v>0</v>
      </c>
      <c r="BC744" s="31">
        <f t="shared" si="191"/>
        <v>0</v>
      </c>
      <c r="BM744" s="2" t="s">
        <v>35</v>
      </c>
      <c r="BN744" s="2" t="s">
        <v>35</v>
      </c>
    </row>
    <row r="745" spans="1:66" x14ac:dyDescent="0.25">
      <c r="A745" s="50">
        <v>734</v>
      </c>
      <c r="B745" s="50">
        <v>631</v>
      </c>
      <c r="C745" s="50" t="str">
        <f t="shared" si="194"/>
        <v>1583_1_5800</v>
      </c>
      <c r="D745" s="50">
        <v>1</v>
      </c>
      <c r="E745" s="51">
        <f t="shared" si="181"/>
        <v>15830001</v>
      </c>
      <c r="F745" s="76" t="str">
        <f t="shared" si="193"/>
        <v>1583_1</v>
      </c>
      <c r="G745" s="80">
        <v>1583</v>
      </c>
      <c r="H745" s="52">
        <v>1</v>
      </c>
      <c r="I745" s="52">
        <v>5800</v>
      </c>
      <c r="J745" s="53" t="str">
        <f t="shared" si="182"/>
        <v>ok</v>
      </c>
      <c r="K745" s="54" t="str">
        <f>CONCATENATE(L745,"_",M745)</f>
        <v>1583_1</v>
      </c>
      <c r="L745" s="54">
        <v>1583</v>
      </c>
      <c r="M745" s="54">
        <v>1</v>
      </c>
      <c r="N745" s="54">
        <v>5593</v>
      </c>
      <c r="O745" s="55">
        <v>228</v>
      </c>
      <c r="P745" s="55">
        <v>57</v>
      </c>
      <c r="Q745" s="55">
        <v>102</v>
      </c>
      <c r="R745" s="55">
        <v>25</v>
      </c>
      <c r="S745" s="52">
        <v>0</v>
      </c>
      <c r="T745" s="56">
        <v>2083</v>
      </c>
      <c r="U745" s="56">
        <v>69</v>
      </c>
      <c r="V745" s="56">
        <v>2275</v>
      </c>
      <c r="W745" s="56">
        <v>228</v>
      </c>
      <c r="X745" s="57">
        <v>0.56999999999999995</v>
      </c>
      <c r="Y745" s="109"/>
      <c r="Z745" s="109"/>
      <c r="AA745" s="109"/>
      <c r="AB745" s="109"/>
      <c r="AC745" s="56">
        <v>69</v>
      </c>
      <c r="AD745" s="52" t="s">
        <v>35</v>
      </c>
      <c r="AE745" s="52" t="s">
        <v>35</v>
      </c>
      <c r="AF745" s="52" t="s">
        <v>35</v>
      </c>
      <c r="AG745" s="52"/>
      <c r="AH745" s="106"/>
      <c r="AI745" s="59"/>
      <c r="AJ745" s="68" t="s">
        <v>10</v>
      </c>
      <c r="AK745" t="s">
        <v>10</v>
      </c>
      <c r="AL745" s="30" t="s">
        <v>9</v>
      </c>
      <c r="AM745" s="39"/>
      <c r="AN745" s="115" t="s">
        <v>9</v>
      </c>
      <c r="AO745" s="30"/>
      <c r="AQ745" s="5"/>
      <c r="AS745" s="37"/>
      <c r="AT745" s="30">
        <v>45</v>
      </c>
      <c r="AV745" t="str">
        <f t="shared" si="184"/>
        <v>musta</v>
      </c>
      <c r="AW745" t="str">
        <f t="shared" si="185"/>
        <v>musta</v>
      </c>
      <c r="AX745" t="str">
        <f t="shared" si="186"/>
        <v>musta</v>
      </c>
      <c r="AY745" s="31">
        <f t="shared" si="187"/>
        <v>1</v>
      </c>
      <c r="AZ745" s="31">
        <f t="shared" si="188"/>
        <v>1</v>
      </c>
      <c r="BA745" s="31">
        <f t="shared" si="189"/>
        <v>0</v>
      </c>
      <c r="BB745" s="31">
        <f t="shared" si="190"/>
        <v>0</v>
      </c>
      <c r="BC745" s="31">
        <f t="shared" si="191"/>
        <v>0</v>
      </c>
      <c r="BM745" s="2" t="s">
        <v>35</v>
      </c>
      <c r="BN745" s="2" t="s">
        <v>35</v>
      </c>
    </row>
    <row r="746" spans="1:66" x14ac:dyDescent="0.25">
      <c r="A746" s="50">
        <v>735</v>
      </c>
      <c r="B746" s="50">
        <v>632</v>
      </c>
      <c r="C746" s="50" t="str">
        <f t="shared" si="194"/>
        <v>1583_2_7164</v>
      </c>
      <c r="D746" s="50">
        <v>1</v>
      </c>
      <c r="E746" s="51">
        <f t="shared" si="181"/>
        <v>15830002</v>
      </c>
      <c r="F746" s="76" t="str">
        <f t="shared" si="193"/>
        <v>1583_2</v>
      </c>
      <c r="G746" s="80">
        <v>1583</v>
      </c>
      <c r="H746" s="52">
        <v>2</v>
      </c>
      <c r="I746" s="52">
        <v>7164</v>
      </c>
      <c r="J746" s="53" t="str">
        <f t="shared" si="182"/>
        <v>ok</v>
      </c>
      <c r="K746" s="54" t="str">
        <f>CONCATENATE(L746,"_",M746)</f>
        <v>1583_2</v>
      </c>
      <c r="L746" s="54">
        <v>1583</v>
      </c>
      <c r="M746" s="54">
        <v>2</v>
      </c>
      <c r="N746" s="54">
        <v>6782</v>
      </c>
      <c r="O746" s="55">
        <v>56</v>
      </c>
      <c r="P746" s="55">
        <v>51</v>
      </c>
      <c r="Q746" s="55">
        <v>37</v>
      </c>
      <c r="R746" s="55">
        <v>33</v>
      </c>
      <c r="S746" s="52">
        <v>0</v>
      </c>
      <c r="T746" s="56">
        <v>661</v>
      </c>
      <c r="U746" s="56">
        <v>31</v>
      </c>
      <c r="V746" s="56">
        <v>810</v>
      </c>
      <c r="W746" s="56">
        <v>56</v>
      </c>
      <c r="X746" s="57">
        <v>0.51</v>
      </c>
      <c r="Y746" s="109"/>
      <c r="Z746" s="109"/>
      <c r="AA746" s="109"/>
      <c r="AB746" s="109"/>
      <c r="AC746" s="56">
        <v>235</v>
      </c>
      <c r="AD746" s="52" t="s">
        <v>35</v>
      </c>
      <c r="AE746" s="52" t="s">
        <v>35</v>
      </c>
      <c r="AF746" s="52" t="s">
        <v>35</v>
      </c>
      <c r="AG746" s="52"/>
      <c r="AH746" s="106"/>
      <c r="AI746" s="59"/>
      <c r="AJ746" s="68" t="s">
        <v>9</v>
      </c>
      <c r="AK746" t="s">
        <v>9</v>
      </c>
      <c r="AL746" s="30" t="s">
        <v>9</v>
      </c>
      <c r="AM746" s="39"/>
      <c r="AN746" s="115" t="s">
        <v>9</v>
      </c>
      <c r="AO746" s="30"/>
      <c r="AQ746" s="5"/>
      <c r="AS746" s="37"/>
      <c r="AT746" s="30">
        <v>45</v>
      </c>
      <c r="AV746" t="str">
        <f t="shared" si="184"/>
        <v>musta</v>
      </c>
      <c r="AW746" t="str">
        <f t="shared" si="185"/>
        <v>musta</v>
      </c>
      <c r="AX746" t="str">
        <f t="shared" si="186"/>
        <v>musta</v>
      </c>
      <c r="AY746" s="31">
        <f t="shared" si="187"/>
        <v>2</v>
      </c>
      <c r="AZ746" s="31">
        <f t="shared" si="188"/>
        <v>1</v>
      </c>
      <c r="BA746" s="31">
        <f t="shared" si="189"/>
        <v>0</v>
      </c>
      <c r="BB746" s="31">
        <f t="shared" si="190"/>
        <v>1</v>
      </c>
      <c r="BC746" s="31">
        <f t="shared" si="191"/>
        <v>0</v>
      </c>
      <c r="BM746" s="2" t="s">
        <v>35</v>
      </c>
      <c r="BN746" s="2" t="s">
        <v>35</v>
      </c>
    </row>
    <row r="747" spans="1:66" x14ac:dyDescent="0.25">
      <c r="A747" s="50">
        <v>736</v>
      </c>
      <c r="B747" s="50">
        <v>633</v>
      </c>
      <c r="C747" s="50" t="str">
        <f t="shared" si="194"/>
        <v>1601_1_252</v>
      </c>
      <c r="D747" s="50">
        <v>1</v>
      </c>
      <c r="E747" s="51">
        <f t="shared" si="181"/>
        <v>16010001</v>
      </c>
      <c r="F747" s="76" t="str">
        <f t="shared" si="193"/>
        <v>1601_1</v>
      </c>
      <c r="G747" s="81">
        <v>1601</v>
      </c>
      <c r="H747" s="52">
        <v>1</v>
      </c>
      <c r="I747" s="52">
        <v>252</v>
      </c>
      <c r="J747" s="53" t="str">
        <f t="shared" si="182"/>
        <v>ok</v>
      </c>
      <c r="K747" s="54" t="str">
        <f>CONCATENATE(L747,"_",M747)</f>
        <v>1601_1</v>
      </c>
      <c r="L747" s="54">
        <v>1601</v>
      </c>
      <c r="M747" s="54">
        <v>1</v>
      </c>
      <c r="N747" s="54">
        <v>8221</v>
      </c>
      <c r="O747" s="55">
        <v>341</v>
      </c>
      <c r="P747" s="55">
        <v>35</v>
      </c>
      <c r="Q747" s="55">
        <v>112</v>
      </c>
      <c r="R747" s="55">
        <v>11</v>
      </c>
      <c r="S747" s="52">
        <v>0</v>
      </c>
      <c r="T747" s="56">
        <v>1144</v>
      </c>
      <c r="U747" s="56">
        <v>38</v>
      </c>
      <c r="V747" s="56">
        <v>1231</v>
      </c>
      <c r="W747" s="56">
        <v>341</v>
      </c>
      <c r="X747" s="57">
        <v>0.35</v>
      </c>
      <c r="Y747" s="109"/>
      <c r="Z747" s="109"/>
      <c r="AA747" s="109"/>
      <c r="AB747" s="109"/>
      <c r="AC747" s="56">
        <v>817</v>
      </c>
      <c r="AD747" s="52" t="s">
        <v>35</v>
      </c>
      <c r="AE747" s="52" t="s">
        <v>35</v>
      </c>
      <c r="AF747" s="52" t="s">
        <v>36</v>
      </c>
      <c r="AG747" s="52" t="s">
        <v>36</v>
      </c>
      <c r="AH747" s="106"/>
      <c r="AI747" s="59"/>
      <c r="AJ747" s="68" t="s">
        <v>10</v>
      </c>
      <c r="AK747" t="s">
        <v>10</v>
      </c>
      <c r="AL747" s="30" t="s">
        <v>10</v>
      </c>
      <c r="AM747" s="39"/>
      <c r="AN747" s="115" t="s">
        <v>10</v>
      </c>
      <c r="AO747" s="30"/>
      <c r="AQ747" s="5"/>
      <c r="AS747" s="37"/>
      <c r="AT747" s="30" t="s">
        <v>10</v>
      </c>
      <c r="AV747" t="str">
        <f t="shared" si="184"/>
        <v>musta</v>
      </c>
      <c r="AW747" t="str">
        <f t="shared" si="185"/>
        <v>musta</v>
      </c>
      <c r="AX747" t="str">
        <f t="shared" si="186"/>
        <v>musta</v>
      </c>
      <c r="AY747" s="31">
        <f t="shared" si="187"/>
        <v>10</v>
      </c>
      <c r="AZ747" s="31">
        <f t="shared" si="188"/>
        <v>0</v>
      </c>
      <c r="BA747" s="31">
        <f t="shared" si="189"/>
        <v>0</v>
      </c>
      <c r="BB747" s="31">
        <f t="shared" si="190"/>
        <v>10</v>
      </c>
      <c r="BC747" s="31">
        <f t="shared" si="191"/>
        <v>0</v>
      </c>
      <c r="BM747" s="2" t="s">
        <v>35</v>
      </c>
      <c r="BN747" s="2" t="s">
        <v>35</v>
      </c>
    </row>
    <row r="748" spans="1:66" x14ac:dyDescent="0.25">
      <c r="A748" s="50">
        <v>737</v>
      </c>
      <c r="B748" s="50">
        <v>634</v>
      </c>
      <c r="C748" s="50" t="str">
        <f t="shared" si="194"/>
        <v>1601_2_6254</v>
      </c>
      <c r="D748" s="50">
        <v>1</v>
      </c>
      <c r="E748" s="51">
        <f t="shared" ref="E748:E759" si="196">G748*10000+H748</f>
        <v>16010002</v>
      </c>
      <c r="F748" s="76" t="str">
        <f t="shared" si="193"/>
        <v>1601_2</v>
      </c>
      <c r="G748" s="80">
        <v>1601</v>
      </c>
      <c r="H748" s="52">
        <v>2</v>
      </c>
      <c r="I748" s="52">
        <v>6254</v>
      </c>
      <c r="J748" s="53" t="str">
        <f t="shared" ref="J748:J759" si="197">IF(F748=K748,"ok","huom!")</f>
        <v>huom!</v>
      </c>
      <c r="K748" s="54"/>
      <c r="L748" s="54"/>
      <c r="M748" s="54"/>
      <c r="N748" s="54"/>
      <c r="O748" s="55">
        <v>414</v>
      </c>
      <c r="P748" s="55">
        <v>41</v>
      </c>
      <c r="Q748" s="55">
        <v>144</v>
      </c>
      <c r="R748" s="55">
        <v>14</v>
      </c>
      <c r="S748" s="52">
        <v>0</v>
      </c>
      <c r="T748" s="56">
        <v>1144</v>
      </c>
      <c r="U748" s="56">
        <v>38</v>
      </c>
      <c r="V748" s="56">
        <v>1231</v>
      </c>
      <c r="W748" s="56">
        <v>414</v>
      </c>
      <c r="X748" s="57">
        <v>0.41</v>
      </c>
      <c r="Y748" s="109"/>
      <c r="Z748" s="109"/>
      <c r="AA748" s="109"/>
      <c r="AB748" s="109"/>
      <c r="AC748" s="56">
        <v>436</v>
      </c>
      <c r="AD748" s="52" t="s">
        <v>35</v>
      </c>
      <c r="AE748" s="52" t="s">
        <v>35</v>
      </c>
      <c r="AF748" s="52" t="s">
        <v>35</v>
      </c>
      <c r="AG748" s="52"/>
      <c r="AH748" s="106"/>
      <c r="AI748" s="59"/>
      <c r="AJ748" s="68" t="s">
        <v>10</v>
      </c>
      <c r="AK748" t="s">
        <v>10</v>
      </c>
      <c r="AL748" s="30" t="s">
        <v>10</v>
      </c>
      <c r="AM748" s="39"/>
      <c r="AN748" s="115" t="s">
        <v>10</v>
      </c>
      <c r="AO748" s="30"/>
      <c r="AQ748" s="5"/>
      <c r="AS748" s="37"/>
      <c r="AT748" s="30" t="s">
        <v>10</v>
      </c>
      <c r="AV748" t="str">
        <f t="shared" ref="AV748:AV759" si="198">IF(X748="ei mallia","ei mallia",IF(X748&gt;0.599999,IF(W748&gt;999,"punainen",IF(AC748&gt;99,"punainen",IF(AD748="osa seud. yht","punainen","musta"))),"musta"))</f>
        <v>musta</v>
      </c>
      <c r="AW748" t="str">
        <f t="shared" ref="AW748:AW759" si="199">IF(X748="ei mallia","ei mallia",IF(X748&gt;0.399999,IF(W748&gt;1999,"punainen",IF(AC748&gt;499,"punainen",IF(AE748="osa seud. yht","punainen","musta"))),"musta"))</f>
        <v>musta</v>
      </c>
      <c r="AX748" t="str">
        <f t="shared" ref="AX748:AX759" si="200">IF(X748="ei mallia","ei mallia",IF(AY748&gt;20,"punainen","musta"))</f>
        <v>musta</v>
      </c>
      <c r="AY748" s="31">
        <f t="shared" ref="AY748:AY759" si="201">SUM(AZ748:BC748)</f>
        <v>2</v>
      </c>
      <c r="AZ748" s="31">
        <f t="shared" ref="AZ748:AZ759" si="202">IF(X748&gt;0.59999,10,IF(X748&gt;0.39999,1,0))</f>
        <v>1</v>
      </c>
      <c r="BA748" s="31">
        <f t="shared" ref="BA748:BA759" si="203">IF(W748&gt;1999,10,IF(W748&gt;999,1,0))</f>
        <v>0</v>
      </c>
      <c r="BB748" s="31">
        <f t="shared" ref="BB748:BB759" si="204">IF(AC748&gt;499,10,IF(AC748&gt;99,1,0))</f>
        <v>1</v>
      </c>
      <c r="BC748" s="31">
        <f t="shared" ref="BC748:BC759" si="205">IF(AE748="osa seud. yht",10,IF(AD748="osa seud. yht",1,0))</f>
        <v>0</v>
      </c>
      <c r="BM748" s="2" t="s">
        <v>35</v>
      </c>
      <c r="BN748" s="2" t="s">
        <v>35</v>
      </c>
    </row>
    <row r="749" spans="1:66" x14ac:dyDescent="0.25">
      <c r="A749" s="50">
        <v>738</v>
      </c>
      <c r="B749" s="50">
        <v>635</v>
      </c>
      <c r="C749" s="50" t="str">
        <f t="shared" si="194"/>
        <v>1601_3_3490</v>
      </c>
      <c r="D749" s="50">
        <v>1</v>
      </c>
      <c r="E749" s="51">
        <f t="shared" si="196"/>
        <v>16010003</v>
      </c>
      <c r="F749" s="76" t="str">
        <f t="shared" si="193"/>
        <v>1601_3</v>
      </c>
      <c r="G749" s="80">
        <v>1601</v>
      </c>
      <c r="H749" s="52">
        <v>3</v>
      </c>
      <c r="I749" s="52">
        <v>3490</v>
      </c>
      <c r="J749" s="53" t="str">
        <f t="shared" si="197"/>
        <v>ok</v>
      </c>
      <c r="K749" s="54" t="str">
        <f t="shared" ref="K749:K759" si="206">CONCATENATE(L749,"_",M749)</f>
        <v>1601_3</v>
      </c>
      <c r="L749" s="54">
        <v>1601</v>
      </c>
      <c r="M749" s="54">
        <v>3</v>
      </c>
      <c r="N749" s="54">
        <v>3242</v>
      </c>
      <c r="O749" s="55">
        <v>6</v>
      </c>
      <c r="P749" s="55">
        <v>9</v>
      </c>
      <c r="Q749" s="55">
        <v>5</v>
      </c>
      <c r="R749" s="55">
        <v>8</v>
      </c>
      <c r="S749" s="52">
        <v>0</v>
      </c>
      <c r="T749" s="56">
        <v>430</v>
      </c>
      <c r="U749" s="56">
        <v>15</v>
      </c>
      <c r="V749" s="56">
        <v>460</v>
      </c>
      <c r="W749" s="56">
        <v>6</v>
      </c>
      <c r="X749" s="57">
        <v>0.09</v>
      </c>
      <c r="Y749" s="109"/>
      <c r="Z749" s="109"/>
      <c r="AA749" s="109"/>
      <c r="AB749" s="109"/>
      <c r="AC749" s="56">
        <v>78</v>
      </c>
      <c r="AD749" s="52" t="s">
        <v>35</v>
      </c>
      <c r="AE749" s="52" t="s">
        <v>35</v>
      </c>
      <c r="AF749" s="52" t="s">
        <v>35</v>
      </c>
      <c r="AG749" s="52" t="s">
        <v>36</v>
      </c>
      <c r="AH749" s="106"/>
      <c r="AI749" s="59"/>
      <c r="AJ749" s="68" t="s">
        <v>10</v>
      </c>
      <c r="AK749" t="s">
        <v>10</v>
      </c>
      <c r="AL749" s="30" t="s">
        <v>10</v>
      </c>
      <c r="AM749" s="39"/>
      <c r="AN749" s="115" t="s">
        <v>10</v>
      </c>
      <c r="AO749" s="30"/>
      <c r="AQ749" s="5"/>
      <c r="AS749" s="37"/>
      <c r="AT749" s="30" t="s">
        <v>10</v>
      </c>
      <c r="AV749" t="str">
        <f t="shared" si="198"/>
        <v>musta</v>
      </c>
      <c r="AW749" t="str">
        <f t="shared" si="199"/>
        <v>musta</v>
      </c>
      <c r="AX749" t="str">
        <f t="shared" si="200"/>
        <v>musta</v>
      </c>
      <c r="AY749" s="31">
        <f t="shared" si="201"/>
        <v>0</v>
      </c>
      <c r="AZ749" s="31">
        <f t="shared" si="202"/>
        <v>0</v>
      </c>
      <c r="BA749" s="31">
        <f t="shared" si="203"/>
        <v>0</v>
      </c>
      <c r="BB749" s="31">
        <f t="shared" si="204"/>
        <v>0</v>
      </c>
      <c r="BC749" s="31">
        <f t="shared" si="205"/>
        <v>0</v>
      </c>
      <c r="BM749" s="2" t="s">
        <v>35</v>
      </c>
      <c r="BN749" s="2" t="s">
        <v>35</v>
      </c>
    </row>
    <row r="750" spans="1:66" x14ac:dyDescent="0.25">
      <c r="A750" s="50">
        <v>739</v>
      </c>
      <c r="B750" s="50">
        <v>636</v>
      </c>
      <c r="C750" s="50" t="str">
        <f t="shared" si="194"/>
        <v>1602_1_1691</v>
      </c>
      <c r="D750" s="50">
        <v>1</v>
      </c>
      <c r="E750" s="51">
        <f t="shared" si="196"/>
        <v>16020001</v>
      </c>
      <c r="F750" s="76" t="str">
        <f t="shared" si="193"/>
        <v>1602_1</v>
      </c>
      <c r="G750" s="80">
        <v>1602</v>
      </c>
      <c r="H750" s="52">
        <v>1</v>
      </c>
      <c r="I750" s="52">
        <v>1691</v>
      </c>
      <c r="J750" s="53" t="str">
        <f t="shared" si="197"/>
        <v>ok</v>
      </c>
      <c r="K750" s="54" t="str">
        <f t="shared" si="206"/>
        <v>1602_1</v>
      </c>
      <c r="L750" s="54">
        <v>1602</v>
      </c>
      <c r="M750" s="54">
        <v>1</v>
      </c>
      <c r="N750" s="54">
        <v>1595</v>
      </c>
      <c r="O750" s="55">
        <v>1296</v>
      </c>
      <c r="P750" s="55">
        <v>72</v>
      </c>
      <c r="Q750" s="55">
        <v>658</v>
      </c>
      <c r="R750" s="55">
        <v>33</v>
      </c>
      <c r="S750" s="52">
        <v>0</v>
      </c>
      <c r="T750" s="56">
        <v>1275</v>
      </c>
      <c r="U750" s="56">
        <v>30</v>
      </c>
      <c r="V750" s="56">
        <v>1400</v>
      </c>
      <c r="W750" s="56">
        <v>1296</v>
      </c>
      <c r="X750" s="57">
        <v>0.72</v>
      </c>
      <c r="Y750" s="109"/>
      <c r="Z750" s="109"/>
      <c r="AA750" s="109"/>
      <c r="AB750" s="109"/>
      <c r="AC750" s="56">
        <v>684</v>
      </c>
      <c r="AD750" s="52" t="s">
        <v>35</v>
      </c>
      <c r="AE750" s="52" t="s">
        <v>35</v>
      </c>
      <c r="AF750" s="52" t="s">
        <v>35</v>
      </c>
      <c r="AG750" s="52" t="s">
        <v>36</v>
      </c>
      <c r="AH750" s="106"/>
      <c r="AI750" s="59"/>
      <c r="AJ750" s="68" t="s">
        <v>10</v>
      </c>
      <c r="AK750" t="s">
        <v>10</v>
      </c>
      <c r="AL750" s="30" t="s">
        <v>10</v>
      </c>
      <c r="AM750" s="39"/>
      <c r="AN750" s="115" t="s">
        <v>10</v>
      </c>
      <c r="AO750" s="30"/>
      <c r="AQ750" s="5"/>
      <c r="AS750" s="37"/>
      <c r="AT750" s="30" t="s">
        <v>10</v>
      </c>
      <c r="AV750" t="str">
        <f t="shared" si="198"/>
        <v>punainen</v>
      </c>
      <c r="AW750" t="str">
        <f t="shared" si="199"/>
        <v>punainen</v>
      </c>
      <c r="AX750" t="str">
        <f t="shared" si="200"/>
        <v>punainen</v>
      </c>
      <c r="AY750" s="31">
        <f t="shared" si="201"/>
        <v>21</v>
      </c>
      <c r="AZ750" s="31">
        <f t="shared" si="202"/>
        <v>10</v>
      </c>
      <c r="BA750" s="31">
        <f t="shared" si="203"/>
        <v>1</v>
      </c>
      <c r="BB750" s="31">
        <f t="shared" si="204"/>
        <v>10</v>
      </c>
      <c r="BC750" s="31">
        <f t="shared" si="205"/>
        <v>0</v>
      </c>
      <c r="BM750" s="2" t="s">
        <v>35</v>
      </c>
      <c r="BN750" s="2" t="s">
        <v>35</v>
      </c>
    </row>
    <row r="751" spans="1:66" x14ac:dyDescent="0.25">
      <c r="A751" s="50">
        <v>740</v>
      </c>
      <c r="B751" s="50">
        <v>637</v>
      </c>
      <c r="C751" s="50" t="str">
        <f t="shared" si="194"/>
        <v>1604_1_3661</v>
      </c>
      <c r="D751" s="50">
        <v>1</v>
      </c>
      <c r="E751" s="51">
        <f t="shared" si="196"/>
        <v>16040001</v>
      </c>
      <c r="F751" s="76" t="str">
        <f t="shared" si="193"/>
        <v>1604_1</v>
      </c>
      <c r="G751" s="80">
        <v>1604</v>
      </c>
      <c r="H751" s="52">
        <v>1</v>
      </c>
      <c r="I751" s="52">
        <v>3661</v>
      </c>
      <c r="J751" s="53" t="str">
        <f t="shared" si="197"/>
        <v>ok</v>
      </c>
      <c r="K751" s="54" t="str">
        <f t="shared" si="206"/>
        <v>1604_1</v>
      </c>
      <c r="L751" s="54">
        <v>1604</v>
      </c>
      <c r="M751" s="54">
        <v>1</v>
      </c>
      <c r="N751" s="54">
        <v>3509</v>
      </c>
      <c r="O751" s="55">
        <v>201</v>
      </c>
      <c r="P751" s="55">
        <v>58</v>
      </c>
      <c r="Q751" s="55">
        <v>25</v>
      </c>
      <c r="R751" s="55">
        <v>7</v>
      </c>
      <c r="S751" s="52">
        <v>0</v>
      </c>
      <c r="T751" s="56">
        <v>386</v>
      </c>
      <c r="U751" s="56">
        <v>9</v>
      </c>
      <c r="V751" s="56">
        <v>413</v>
      </c>
      <c r="W751" s="56">
        <v>201</v>
      </c>
      <c r="X751" s="57">
        <v>0.57999999999999996</v>
      </c>
      <c r="Y751" s="109"/>
      <c r="Z751" s="109"/>
      <c r="AA751" s="109"/>
      <c r="AB751" s="109"/>
      <c r="AC751" s="56">
        <v>20</v>
      </c>
      <c r="AD751" s="52" t="s">
        <v>35</v>
      </c>
      <c r="AE751" s="52" t="s">
        <v>35</v>
      </c>
      <c r="AF751" s="52" t="s">
        <v>35</v>
      </c>
      <c r="AG751" s="52"/>
      <c r="AH751" s="106"/>
      <c r="AI751" s="59"/>
      <c r="AJ751" s="68" t="s">
        <v>10</v>
      </c>
      <c r="AK751" t="s">
        <v>10</v>
      </c>
      <c r="AL751" s="30" t="s">
        <v>10</v>
      </c>
      <c r="AM751" s="39"/>
      <c r="AN751" s="115" t="s">
        <v>10</v>
      </c>
      <c r="AO751" s="30"/>
      <c r="AQ751" s="5"/>
      <c r="AS751" s="37"/>
      <c r="AT751" s="30" t="s">
        <v>10</v>
      </c>
      <c r="AV751" t="str">
        <f t="shared" si="198"/>
        <v>musta</v>
      </c>
      <c r="AW751" t="str">
        <f t="shared" si="199"/>
        <v>musta</v>
      </c>
      <c r="AX751" t="str">
        <f t="shared" si="200"/>
        <v>musta</v>
      </c>
      <c r="AY751" s="31">
        <f t="shared" si="201"/>
        <v>1</v>
      </c>
      <c r="AZ751" s="31">
        <f t="shared" si="202"/>
        <v>1</v>
      </c>
      <c r="BA751" s="31">
        <f t="shared" si="203"/>
        <v>0</v>
      </c>
      <c r="BB751" s="31">
        <f t="shared" si="204"/>
        <v>0</v>
      </c>
      <c r="BC751" s="31">
        <f t="shared" si="205"/>
        <v>0</v>
      </c>
      <c r="BM751" s="2" t="s">
        <v>35</v>
      </c>
      <c r="BN751" s="2" t="s">
        <v>35</v>
      </c>
    </row>
    <row r="752" spans="1:66" x14ac:dyDescent="0.25">
      <c r="A752" s="50">
        <v>741</v>
      </c>
      <c r="B752" s="50">
        <v>638</v>
      </c>
      <c r="C752" s="50" t="str">
        <f t="shared" si="194"/>
        <v>1605_1_6591</v>
      </c>
      <c r="D752" s="50">
        <v>1</v>
      </c>
      <c r="E752" s="51">
        <f t="shared" si="196"/>
        <v>16050001</v>
      </c>
      <c r="F752" s="76" t="str">
        <f t="shared" si="193"/>
        <v>1605_1</v>
      </c>
      <c r="G752" s="81">
        <v>1605</v>
      </c>
      <c r="H752" s="52">
        <v>1</v>
      </c>
      <c r="I752" s="52">
        <v>6591</v>
      </c>
      <c r="J752" s="53" t="str">
        <f t="shared" si="197"/>
        <v>ok</v>
      </c>
      <c r="K752" s="54" t="str">
        <f t="shared" si="206"/>
        <v>1605_1</v>
      </c>
      <c r="L752" s="54">
        <v>1605</v>
      </c>
      <c r="M752" s="54">
        <v>1</v>
      </c>
      <c r="N752" s="54">
        <v>7621</v>
      </c>
      <c r="O752" s="55">
        <v>363</v>
      </c>
      <c r="P752" s="55">
        <v>27</v>
      </c>
      <c r="Q752" s="55">
        <v>202</v>
      </c>
      <c r="R752" s="55">
        <v>15</v>
      </c>
      <c r="S752" s="52">
        <v>0</v>
      </c>
      <c r="T752" s="56">
        <v>2037</v>
      </c>
      <c r="U752" s="56">
        <v>81</v>
      </c>
      <c r="V752" s="56">
        <v>2266</v>
      </c>
      <c r="W752" s="56">
        <v>363</v>
      </c>
      <c r="X752" s="57">
        <v>0.27</v>
      </c>
      <c r="Y752" s="109"/>
      <c r="Z752" s="109"/>
      <c r="AA752" s="109"/>
      <c r="AB752" s="109"/>
      <c r="AC752" s="56">
        <v>795</v>
      </c>
      <c r="AD752" s="61" t="s">
        <v>34</v>
      </c>
      <c r="AE752" s="52" t="s">
        <v>35</v>
      </c>
      <c r="AF752" s="52" t="s">
        <v>35</v>
      </c>
      <c r="AG752" s="52"/>
      <c r="AH752" s="106"/>
      <c r="AI752" s="59"/>
      <c r="AJ752" s="68" t="s">
        <v>9</v>
      </c>
      <c r="AK752" t="s">
        <v>51</v>
      </c>
      <c r="AL752" s="30" t="s">
        <v>10</v>
      </c>
      <c r="AM752" s="39"/>
      <c r="AN752" s="115" t="s">
        <v>10</v>
      </c>
      <c r="AO752" s="30"/>
      <c r="AQ752" s="5"/>
      <c r="AS752" s="37"/>
      <c r="AT752" s="30" t="s">
        <v>10</v>
      </c>
      <c r="AV752" t="str">
        <f t="shared" si="198"/>
        <v>musta</v>
      </c>
      <c r="AW752" t="str">
        <f t="shared" si="199"/>
        <v>musta</v>
      </c>
      <c r="AX752" t="str">
        <f t="shared" si="200"/>
        <v>musta</v>
      </c>
      <c r="AY752" s="31">
        <f t="shared" si="201"/>
        <v>11</v>
      </c>
      <c r="AZ752" s="31">
        <f t="shared" si="202"/>
        <v>0</v>
      </c>
      <c r="BA752" s="31">
        <f t="shared" si="203"/>
        <v>0</v>
      </c>
      <c r="BB752" s="31">
        <f t="shared" si="204"/>
        <v>10</v>
      </c>
      <c r="BC752" s="31">
        <f t="shared" si="205"/>
        <v>1</v>
      </c>
      <c r="BM752" s="2" t="s">
        <v>35</v>
      </c>
      <c r="BN752" s="2" t="s">
        <v>35</v>
      </c>
    </row>
    <row r="753" spans="1:66" x14ac:dyDescent="0.25">
      <c r="A753" s="50">
        <v>742</v>
      </c>
      <c r="B753" s="50">
        <v>639</v>
      </c>
      <c r="C753" s="50" t="str">
        <f t="shared" si="194"/>
        <v>1605_2_7881</v>
      </c>
      <c r="D753" s="50">
        <v>1</v>
      </c>
      <c r="E753" s="51">
        <f t="shared" si="196"/>
        <v>16050002</v>
      </c>
      <c r="F753" s="76" t="str">
        <f t="shared" si="193"/>
        <v>1605_2</v>
      </c>
      <c r="G753" s="80">
        <v>1605</v>
      </c>
      <c r="H753" s="52">
        <v>2</v>
      </c>
      <c r="I753" s="52">
        <v>7881</v>
      </c>
      <c r="J753" s="53" t="str">
        <f t="shared" si="197"/>
        <v>ok</v>
      </c>
      <c r="K753" s="54" t="str">
        <f t="shared" si="206"/>
        <v>1605_2</v>
      </c>
      <c r="L753" s="54">
        <v>1605</v>
      </c>
      <c r="M753" s="54">
        <v>2</v>
      </c>
      <c r="N753" s="54">
        <v>7552</v>
      </c>
      <c r="O753" s="55">
        <v>324</v>
      </c>
      <c r="P753" s="55">
        <v>51</v>
      </c>
      <c r="Q753" s="55">
        <v>146</v>
      </c>
      <c r="R753" s="55">
        <v>23</v>
      </c>
      <c r="S753" s="52">
        <v>0</v>
      </c>
      <c r="T753" s="56">
        <v>1228</v>
      </c>
      <c r="U753" s="56">
        <v>42</v>
      </c>
      <c r="V753" s="56">
        <v>1318</v>
      </c>
      <c r="W753" s="56">
        <v>324</v>
      </c>
      <c r="X753" s="57">
        <v>0.51</v>
      </c>
      <c r="Y753" s="109"/>
      <c r="Z753" s="109"/>
      <c r="AA753" s="109"/>
      <c r="AB753" s="109"/>
      <c r="AC753" s="56">
        <v>321</v>
      </c>
      <c r="AD753" s="61" t="s">
        <v>34</v>
      </c>
      <c r="AE753" s="52" t="s">
        <v>35</v>
      </c>
      <c r="AF753" s="52" t="s">
        <v>35</v>
      </c>
      <c r="AG753" s="52"/>
      <c r="AH753" s="106"/>
      <c r="AI753" s="59"/>
      <c r="AJ753" s="68" t="s">
        <v>9</v>
      </c>
      <c r="AK753" t="s">
        <v>10</v>
      </c>
      <c r="AL753" s="30" t="s">
        <v>10</v>
      </c>
      <c r="AM753" s="39"/>
      <c r="AN753" s="115" t="s">
        <v>10</v>
      </c>
      <c r="AO753" s="30"/>
      <c r="AQ753" s="5"/>
      <c r="AS753" s="37"/>
      <c r="AT753" s="30" t="s">
        <v>10</v>
      </c>
      <c r="AV753" t="str">
        <f t="shared" si="198"/>
        <v>musta</v>
      </c>
      <c r="AW753" t="str">
        <f t="shared" si="199"/>
        <v>musta</v>
      </c>
      <c r="AX753" t="str">
        <f t="shared" si="200"/>
        <v>musta</v>
      </c>
      <c r="AY753" s="31">
        <f t="shared" si="201"/>
        <v>3</v>
      </c>
      <c r="AZ753" s="31">
        <f t="shared" si="202"/>
        <v>1</v>
      </c>
      <c r="BA753" s="31">
        <f t="shared" si="203"/>
        <v>0</v>
      </c>
      <c r="BB753" s="31">
        <f t="shared" si="204"/>
        <v>1</v>
      </c>
      <c r="BC753" s="31">
        <f t="shared" si="205"/>
        <v>1</v>
      </c>
      <c r="BM753" s="32" t="s">
        <v>34</v>
      </c>
      <c r="BN753" s="2" t="s">
        <v>35</v>
      </c>
    </row>
    <row r="754" spans="1:66" x14ac:dyDescent="0.25">
      <c r="A754" s="50">
        <v>743</v>
      </c>
      <c r="B754" s="50">
        <v>640</v>
      </c>
      <c r="C754" s="50" t="str">
        <f t="shared" si="194"/>
        <v>1605_3_6044</v>
      </c>
      <c r="D754" s="50">
        <v>1</v>
      </c>
      <c r="E754" s="51">
        <f t="shared" si="196"/>
        <v>16050003</v>
      </c>
      <c r="F754" s="76" t="str">
        <f t="shared" si="193"/>
        <v>1605_3</v>
      </c>
      <c r="G754" s="80">
        <v>1605</v>
      </c>
      <c r="H754" s="52">
        <v>3</v>
      </c>
      <c r="I754" s="52">
        <v>6044</v>
      </c>
      <c r="J754" s="53" t="str">
        <f t="shared" si="197"/>
        <v>ok</v>
      </c>
      <c r="K754" s="54" t="str">
        <f t="shared" si="206"/>
        <v>1605_3</v>
      </c>
      <c r="L754" s="54">
        <v>1605</v>
      </c>
      <c r="M754" s="54">
        <v>3</v>
      </c>
      <c r="N754" s="54">
        <v>5878</v>
      </c>
      <c r="O754" s="55">
        <v>390</v>
      </c>
      <c r="P754" s="55">
        <v>63</v>
      </c>
      <c r="Q754" s="55">
        <v>105</v>
      </c>
      <c r="R754" s="55">
        <v>14</v>
      </c>
      <c r="S754" s="52">
        <v>0</v>
      </c>
      <c r="T754" s="56">
        <v>568</v>
      </c>
      <c r="U754" s="56">
        <v>33</v>
      </c>
      <c r="V754" s="56">
        <v>611</v>
      </c>
      <c r="W754" s="56">
        <v>390</v>
      </c>
      <c r="X754" s="57">
        <v>0.63</v>
      </c>
      <c r="Y754" s="109"/>
      <c r="Z754" s="109"/>
      <c r="AA754" s="109"/>
      <c r="AB754" s="109"/>
      <c r="AC754" s="56">
        <v>166</v>
      </c>
      <c r="AD754" s="61" t="s">
        <v>34</v>
      </c>
      <c r="AE754" s="52" t="s">
        <v>35</v>
      </c>
      <c r="AF754" s="52" t="s">
        <v>35</v>
      </c>
      <c r="AG754" s="52"/>
      <c r="AH754" s="106"/>
      <c r="AI754" s="59"/>
      <c r="AJ754" s="68" t="s">
        <v>9</v>
      </c>
      <c r="AK754" t="s">
        <v>10</v>
      </c>
      <c r="AL754" s="30" t="s">
        <v>10</v>
      </c>
      <c r="AM754" s="39"/>
      <c r="AN754" s="115" t="s">
        <v>10</v>
      </c>
      <c r="AO754" s="30"/>
      <c r="AQ754" s="5"/>
      <c r="AS754" s="37"/>
      <c r="AT754" s="30" t="s">
        <v>10</v>
      </c>
      <c r="AV754" t="str">
        <f t="shared" si="198"/>
        <v>punainen</v>
      </c>
      <c r="AW754" t="str">
        <f t="shared" si="199"/>
        <v>musta</v>
      </c>
      <c r="AX754" t="str">
        <f t="shared" si="200"/>
        <v>musta</v>
      </c>
      <c r="AY754" s="31">
        <f t="shared" si="201"/>
        <v>12</v>
      </c>
      <c r="AZ754" s="31">
        <f t="shared" si="202"/>
        <v>10</v>
      </c>
      <c r="BA754" s="31">
        <f t="shared" si="203"/>
        <v>0</v>
      </c>
      <c r="BB754" s="31">
        <f t="shared" si="204"/>
        <v>1</v>
      </c>
      <c r="BC754" s="31">
        <f t="shared" si="205"/>
        <v>1</v>
      </c>
      <c r="BM754" s="29" t="s">
        <v>34</v>
      </c>
      <c r="BN754" s="29" t="s">
        <v>34</v>
      </c>
    </row>
    <row r="755" spans="1:66" x14ac:dyDescent="0.25">
      <c r="A755" s="50">
        <v>744</v>
      </c>
      <c r="B755" s="50">
        <v>641</v>
      </c>
      <c r="C755" s="50" t="str">
        <f t="shared" si="194"/>
        <v>1605_4_4845</v>
      </c>
      <c r="D755" s="50">
        <v>1</v>
      </c>
      <c r="E755" s="51">
        <f t="shared" si="196"/>
        <v>16050004</v>
      </c>
      <c r="F755" s="76" t="str">
        <f t="shared" si="193"/>
        <v>1605_4</v>
      </c>
      <c r="G755" s="80">
        <v>1605</v>
      </c>
      <c r="H755" s="52">
        <v>4</v>
      </c>
      <c r="I755" s="52">
        <v>4845</v>
      </c>
      <c r="J755" s="53" t="str">
        <f t="shared" si="197"/>
        <v>ok</v>
      </c>
      <c r="K755" s="54" t="str">
        <f t="shared" si="206"/>
        <v>1605_4</v>
      </c>
      <c r="L755" s="54">
        <v>1605</v>
      </c>
      <c r="M755" s="54">
        <v>4</v>
      </c>
      <c r="N755" s="54">
        <v>4646</v>
      </c>
      <c r="O755" s="55">
        <v>666</v>
      </c>
      <c r="P755" s="55">
        <v>88</v>
      </c>
      <c r="Q755" s="55">
        <v>209</v>
      </c>
      <c r="R755" s="55">
        <v>27</v>
      </c>
      <c r="S755" s="52">
        <v>0</v>
      </c>
      <c r="T755" s="56">
        <v>554</v>
      </c>
      <c r="U755" s="56">
        <v>28</v>
      </c>
      <c r="V755" s="56">
        <v>574</v>
      </c>
      <c r="W755" s="56">
        <v>666</v>
      </c>
      <c r="X755" s="57">
        <v>0.88</v>
      </c>
      <c r="Y755" s="109"/>
      <c r="Z755" s="109"/>
      <c r="AA755" s="109"/>
      <c r="AB755" s="109"/>
      <c r="AC755" s="56">
        <v>175</v>
      </c>
      <c r="AD755" s="61" t="s">
        <v>34</v>
      </c>
      <c r="AE755" s="52" t="s">
        <v>35</v>
      </c>
      <c r="AF755" s="52" t="s">
        <v>35</v>
      </c>
      <c r="AG755" s="52"/>
      <c r="AH755" s="106"/>
      <c r="AI755" s="59"/>
      <c r="AJ755" s="68" t="s">
        <v>9</v>
      </c>
      <c r="AK755" t="s">
        <v>9</v>
      </c>
      <c r="AL755" s="30" t="s">
        <v>10</v>
      </c>
      <c r="AM755" s="39"/>
      <c r="AN755" s="115" t="s">
        <v>10</v>
      </c>
      <c r="AO755" s="30"/>
      <c r="AQ755" s="5"/>
      <c r="AS755" s="37"/>
      <c r="AT755" s="30">
        <v>44</v>
      </c>
      <c r="AV755" t="str">
        <f t="shared" si="198"/>
        <v>punainen</v>
      </c>
      <c r="AW755" t="str">
        <f t="shared" si="199"/>
        <v>musta</v>
      </c>
      <c r="AX755" t="str">
        <f t="shared" si="200"/>
        <v>musta</v>
      </c>
      <c r="AY755" s="31">
        <f t="shared" si="201"/>
        <v>12</v>
      </c>
      <c r="AZ755" s="31">
        <f t="shared" si="202"/>
        <v>10</v>
      </c>
      <c r="BA755" s="31">
        <f t="shared" si="203"/>
        <v>0</v>
      </c>
      <c r="BB755" s="31">
        <f t="shared" si="204"/>
        <v>1</v>
      </c>
      <c r="BC755" s="31">
        <f t="shared" si="205"/>
        <v>1</v>
      </c>
      <c r="BM755" s="29" t="s">
        <v>34</v>
      </c>
      <c r="BN755" s="29" t="s">
        <v>34</v>
      </c>
    </row>
    <row r="756" spans="1:66" x14ac:dyDescent="0.25">
      <c r="A756" s="50">
        <v>745</v>
      </c>
      <c r="B756" s="50">
        <v>642</v>
      </c>
      <c r="C756" s="50" t="str">
        <f t="shared" si="194"/>
        <v>1605_5_4632</v>
      </c>
      <c r="D756" s="50">
        <v>1</v>
      </c>
      <c r="E756" s="51">
        <f t="shared" si="196"/>
        <v>16050005</v>
      </c>
      <c r="F756" s="76" t="str">
        <f t="shared" si="193"/>
        <v>1605_5</v>
      </c>
      <c r="G756" s="80">
        <v>1605</v>
      </c>
      <c r="H756" s="52">
        <v>5</v>
      </c>
      <c r="I756" s="52">
        <v>4632</v>
      </c>
      <c r="J756" s="53" t="str">
        <f t="shared" si="197"/>
        <v>ok</v>
      </c>
      <c r="K756" s="54" t="str">
        <f t="shared" si="206"/>
        <v>1605_5</v>
      </c>
      <c r="L756" s="54">
        <v>1605</v>
      </c>
      <c r="M756" s="54">
        <v>5</v>
      </c>
      <c r="N756" s="54">
        <v>4450</v>
      </c>
      <c r="O756" s="55">
        <v>481</v>
      </c>
      <c r="P756" s="55">
        <v>89</v>
      </c>
      <c r="Q756" s="55">
        <v>158</v>
      </c>
      <c r="R756" s="55">
        <v>29</v>
      </c>
      <c r="S756" s="52">
        <v>0</v>
      </c>
      <c r="T756" s="56">
        <v>554</v>
      </c>
      <c r="U756" s="56">
        <v>28</v>
      </c>
      <c r="V756" s="56">
        <v>574</v>
      </c>
      <c r="W756" s="56">
        <v>481</v>
      </c>
      <c r="X756" s="57">
        <v>0.89</v>
      </c>
      <c r="Y756" s="109"/>
      <c r="Z756" s="109"/>
      <c r="AA756" s="109"/>
      <c r="AB756" s="109"/>
      <c r="AC756" s="56">
        <v>141</v>
      </c>
      <c r="AD756" s="61" t="s">
        <v>34</v>
      </c>
      <c r="AE756" s="52" t="s">
        <v>35</v>
      </c>
      <c r="AF756" s="52" t="s">
        <v>35</v>
      </c>
      <c r="AG756" s="52"/>
      <c r="AH756" s="106"/>
      <c r="AI756" s="59"/>
      <c r="AJ756" s="68" t="s">
        <v>9</v>
      </c>
      <c r="AK756" t="s">
        <v>9</v>
      </c>
      <c r="AL756" s="30" t="s">
        <v>10</v>
      </c>
      <c r="AM756" s="39"/>
      <c r="AN756" s="115" t="s">
        <v>10</v>
      </c>
      <c r="AO756" s="30"/>
      <c r="AQ756" s="5"/>
      <c r="AS756" s="37"/>
      <c r="AT756" s="30">
        <v>44</v>
      </c>
      <c r="AV756" t="str">
        <f t="shared" si="198"/>
        <v>punainen</v>
      </c>
      <c r="AW756" t="str">
        <f t="shared" si="199"/>
        <v>musta</v>
      </c>
      <c r="AX756" t="str">
        <f t="shared" si="200"/>
        <v>musta</v>
      </c>
      <c r="AY756" s="31">
        <f t="shared" si="201"/>
        <v>12</v>
      </c>
      <c r="AZ756" s="31">
        <f t="shared" si="202"/>
        <v>10</v>
      </c>
      <c r="BA756" s="31">
        <f t="shared" si="203"/>
        <v>0</v>
      </c>
      <c r="BB756" s="31">
        <f t="shared" si="204"/>
        <v>1</v>
      </c>
      <c r="BC756" s="31">
        <f t="shared" si="205"/>
        <v>1</v>
      </c>
      <c r="BM756" s="29" t="s">
        <v>34</v>
      </c>
      <c r="BN756" s="29" t="s">
        <v>34</v>
      </c>
    </row>
    <row r="757" spans="1:66" x14ac:dyDescent="0.25">
      <c r="A757" s="50">
        <v>746</v>
      </c>
      <c r="B757" s="50">
        <v>643</v>
      </c>
      <c r="C757" s="50" t="str">
        <f t="shared" si="194"/>
        <v>1605_6_3320</v>
      </c>
      <c r="D757" s="50">
        <v>1</v>
      </c>
      <c r="E757" s="51">
        <f t="shared" si="196"/>
        <v>16050006</v>
      </c>
      <c r="F757" s="76" t="str">
        <f t="shared" si="193"/>
        <v>1605_6</v>
      </c>
      <c r="G757" s="80">
        <v>1605</v>
      </c>
      <c r="H757" s="52">
        <v>6</v>
      </c>
      <c r="I757" s="52">
        <v>3320</v>
      </c>
      <c r="J757" s="53" t="str">
        <f t="shared" si="197"/>
        <v>ok</v>
      </c>
      <c r="K757" s="54" t="str">
        <f t="shared" si="206"/>
        <v>1605_6</v>
      </c>
      <c r="L757" s="54">
        <v>1605</v>
      </c>
      <c r="M757" s="54">
        <v>6</v>
      </c>
      <c r="N757" s="54">
        <v>3114</v>
      </c>
      <c r="O757" s="55">
        <v>496</v>
      </c>
      <c r="P757" s="55">
        <v>81</v>
      </c>
      <c r="Q757" s="55">
        <v>167</v>
      </c>
      <c r="R757" s="55">
        <v>27</v>
      </c>
      <c r="S757" s="52">
        <v>0</v>
      </c>
      <c r="T757" s="56">
        <v>554</v>
      </c>
      <c r="U757" s="56">
        <v>28</v>
      </c>
      <c r="V757" s="56">
        <v>574</v>
      </c>
      <c r="W757" s="56">
        <v>496</v>
      </c>
      <c r="X757" s="57">
        <v>0.81</v>
      </c>
      <c r="Y757" s="109"/>
      <c r="Z757" s="109"/>
      <c r="AA757" s="109"/>
      <c r="AB757" s="109"/>
      <c r="AC757" s="56">
        <v>112</v>
      </c>
      <c r="AD757" s="61" t="s">
        <v>34</v>
      </c>
      <c r="AE757" s="52" t="s">
        <v>35</v>
      </c>
      <c r="AF757" s="52" t="s">
        <v>35</v>
      </c>
      <c r="AG757" s="52"/>
      <c r="AH757" s="106"/>
      <c r="AI757" s="59"/>
      <c r="AJ757" s="68" t="s">
        <v>9</v>
      </c>
      <c r="AK757" t="s">
        <v>9</v>
      </c>
      <c r="AL757" s="30" t="s">
        <v>10</v>
      </c>
      <c r="AM757" s="39"/>
      <c r="AN757" s="115" t="s">
        <v>10</v>
      </c>
      <c r="AO757" s="30"/>
      <c r="AQ757" s="5"/>
      <c r="AS757" s="37"/>
      <c r="AT757" s="30">
        <v>44</v>
      </c>
      <c r="AV757" t="str">
        <f t="shared" si="198"/>
        <v>punainen</v>
      </c>
      <c r="AW757" t="str">
        <f t="shared" si="199"/>
        <v>musta</v>
      </c>
      <c r="AX757" t="str">
        <f t="shared" si="200"/>
        <v>musta</v>
      </c>
      <c r="AY757" s="31">
        <f t="shared" si="201"/>
        <v>12</v>
      </c>
      <c r="AZ757" s="31">
        <f t="shared" si="202"/>
        <v>10</v>
      </c>
      <c r="BA757" s="31">
        <f t="shared" si="203"/>
        <v>0</v>
      </c>
      <c r="BB757" s="31">
        <f t="shared" si="204"/>
        <v>1</v>
      </c>
      <c r="BC757" s="31">
        <f t="shared" si="205"/>
        <v>1</v>
      </c>
      <c r="BM757" s="29" t="s">
        <v>34</v>
      </c>
      <c r="BN757" s="29" t="s">
        <v>34</v>
      </c>
    </row>
    <row r="758" spans="1:66" x14ac:dyDescent="0.25">
      <c r="A758" s="50">
        <v>747</v>
      </c>
      <c r="B758" s="50">
        <v>644</v>
      </c>
      <c r="C758" s="50" t="str">
        <f t="shared" si="194"/>
        <v>1611_1_7398</v>
      </c>
      <c r="D758" s="50">
        <v>1</v>
      </c>
      <c r="E758" s="51">
        <f t="shared" si="196"/>
        <v>16110001</v>
      </c>
      <c r="F758" s="76" t="str">
        <f t="shared" si="193"/>
        <v>1611_1</v>
      </c>
      <c r="G758" s="80">
        <v>1611</v>
      </c>
      <c r="H758" s="52">
        <v>1</v>
      </c>
      <c r="I758" s="52">
        <v>7398</v>
      </c>
      <c r="J758" s="53" t="str">
        <f t="shared" si="197"/>
        <v>ok</v>
      </c>
      <c r="K758" s="54" t="str">
        <f t="shared" si="206"/>
        <v>1611_1</v>
      </c>
      <c r="L758" s="54">
        <v>1611</v>
      </c>
      <c r="M758" s="54">
        <v>1</v>
      </c>
      <c r="N758" s="54">
        <v>7051</v>
      </c>
      <c r="O758" s="55">
        <v>373</v>
      </c>
      <c r="P758" s="55">
        <v>64</v>
      </c>
      <c r="Q758" s="55">
        <v>142</v>
      </c>
      <c r="R758" s="55">
        <v>26</v>
      </c>
      <c r="S758" s="52">
        <v>0</v>
      </c>
      <c r="T758" s="56">
        <v>906</v>
      </c>
      <c r="U758" s="56">
        <v>45</v>
      </c>
      <c r="V758" s="56">
        <v>976</v>
      </c>
      <c r="W758" s="56">
        <v>373</v>
      </c>
      <c r="X758" s="57">
        <v>0.64</v>
      </c>
      <c r="Y758" s="109"/>
      <c r="Z758" s="109"/>
      <c r="AA758" s="109"/>
      <c r="AB758" s="109"/>
      <c r="AC758" s="56">
        <v>103</v>
      </c>
      <c r="AD758" s="61" t="s">
        <v>34</v>
      </c>
      <c r="AE758" s="52" t="s">
        <v>35</v>
      </c>
      <c r="AF758" s="52" t="s">
        <v>35</v>
      </c>
      <c r="AG758" s="52"/>
      <c r="AH758" s="106"/>
      <c r="AI758" s="59"/>
      <c r="AJ758" s="68" t="s">
        <v>9</v>
      </c>
      <c r="AK758" t="s">
        <v>9</v>
      </c>
      <c r="AL758" s="30" t="s">
        <v>10</v>
      </c>
      <c r="AM758" s="39"/>
      <c r="AN758" s="115" t="s">
        <v>10</v>
      </c>
      <c r="AO758" s="30"/>
      <c r="AQ758" s="5"/>
      <c r="AS758" s="37"/>
      <c r="AT758" s="30">
        <v>44</v>
      </c>
      <c r="AV758" t="str">
        <f t="shared" si="198"/>
        <v>punainen</v>
      </c>
      <c r="AW758" t="str">
        <f t="shared" si="199"/>
        <v>musta</v>
      </c>
      <c r="AX758" t="str">
        <f t="shared" si="200"/>
        <v>musta</v>
      </c>
      <c r="AY758" s="31">
        <f t="shared" si="201"/>
        <v>12</v>
      </c>
      <c r="AZ758" s="31">
        <f t="shared" si="202"/>
        <v>10</v>
      </c>
      <c r="BA758" s="31">
        <f t="shared" si="203"/>
        <v>0</v>
      </c>
      <c r="BB758" s="31">
        <f t="shared" si="204"/>
        <v>1</v>
      </c>
      <c r="BC758" s="31">
        <f t="shared" si="205"/>
        <v>1</v>
      </c>
      <c r="BM758" s="32" t="s">
        <v>34</v>
      </c>
      <c r="BN758" s="2" t="s">
        <v>35</v>
      </c>
    </row>
    <row r="759" spans="1:66" x14ac:dyDescent="0.25">
      <c r="A759" s="50">
        <v>748</v>
      </c>
      <c r="B759" s="50">
        <v>645</v>
      </c>
      <c r="C759" s="50" t="str">
        <f t="shared" si="194"/>
        <v>1611_2_4730</v>
      </c>
      <c r="D759" s="50">
        <v>1</v>
      </c>
      <c r="E759" s="51">
        <f t="shared" si="196"/>
        <v>16110002</v>
      </c>
      <c r="F759" s="76" t="str">
        <f t="shared" si="193"/>
        <v>1611_2</v>
      </c>
      <c r="G759" s="80">
        <v>1611</v>
      </c>
      <c r="H759" s="52">
        <v>2</v>
      </c>
      <c r="I759" s="52">
        <v>4730</v>
      </c>
      <c r="J759" s="53" t="str">
        <f t="shared" si="197"/>
        <v>ok</v>
      </c>
      <c r="K759" s="54" t="str">
        <f t="shared" si="206"/>
        <v>1611_2</v>
      </c>
      <c r="L759" s="54">
        <v>1611</v>
      </c>
      <c r="M759" s="54">
        <v>2</v>
      </c>
      <c r="N759" s="54">
        <v>4531</v>
      </c>
      <c r="O759" s="55">
        <v>250</v>
      </c>
      <c r="P759" s="55">
        <v>68</v>
      </c>
      <c r="Q759" s="55">
        <v>104</v>
      </c>
      <c r="R759" s="55">
        <v>29</v>
      </c>
      <c r="S759" s="52">
        <v>0</v>
      </c>
      <c r="T759" s="56">
        <v>398</v>
      </c>
      <c r="U759" s="56">
        <v>31</v>
      </c>
      <c r="V759" s="56">
        <v>437</v>
      </c>
      <c r="W759" s="56">
        <v>250</v>
      </c>
      <c r="X759" s="57">
        <v>0.68</v>
      </c>
      <c r="Y759" s="109"/>
      <c r="Z759" s="109"/>
      <c r="AA759" s="109"/>
      <c r="AB759" s="109"/>
      <c r="AC759" s="56">
        <v>33</v>
      </c>
      <c r="AD759" s="61" t="s">
        <v>34</v>
      </c>
      <c r="AE759" s="52" t="s">
        <v>35</v>
      </c>
      <c r="AF759" s="52" t="s">
        <v>35</v>
      </c>
      <c r="AG759" s="52"/>
      <c r="AH759" s="106"/>
      <c r="AI759" s="59"/>
      <c r="AJ759" s="68" t="s">
        <v>9</v>
      </c>
      <c r="AK759" t="s">
        <v>9</v>
      </c>
      <c r="AL759" s="30" t="s">
        <v>10</v>
      </c>
      <c r="AM759" s="39"/>
      <c r="AN759" s="115" t="s">
        <v>10</v>
      </c>
      <c r="AO759" s="30"/>
      <c r="AQ759" s="5"/>
      <c r="AS759" s="37"/>
      <c r="AT759" s="30">
        <v>44</v>
      </c>
      <c r="AV759" t="str">
        <f t="shared" si="198"/>
        <v>punainen</v>
      </c>
      <c r="AW759" t="str">
        <f t="shared" si="199"/>
        <v>musta</v>
      </c>
      <c r="AX759" t="str">
        <f t="shared" si="200"/>
        <v>musta</v>
      </c>
      <c r="AY759" s="31">
        <f t="shared" si="201"/>
        <v>11</v>
      </c>
      <c r="AZ759" s="31">
        <f t="shared" si="202"/>
        <v>10</v>
      </c>
      <c r="BA759" s="31">
        <f t="shared" si="203"/>
        <v>0</v>
      </c>
      <c r="BB759" s="31">
        <f t="shared" si="204"/>
        <v>0</v>
      </c>
      <c r="BC759" s="31">
        <f t="shared" si="205"/>
        <v>1</v>
      </c>
      <c r="BM759" s="32" t="s">
        <v>34</v>
      </c>
      <c r="BN759" s="2" t="s">
        <v>35</v>
      </c>
    </row>
    <row r="760" spans="1:66" x14ac:dyDescent="0.25">
      <c r="A760" s="50">
        <v>749</v>
      </c>
      <c r="B760" s="50"/>
      <c r="C760" s="50" t="str">
        <f t="shared" si="194"/>
        <v>1631_1_7034</v>
      </c>
      <c r="D760" s="50">
        <v>1</v>
      </c>
      <c r="E760" s="51"/>
      <c r="F760" s="76" t="str">
        <f t="shared" si="193"/>
        <v>1631_1</v>
      </c>
      <c r="G760" s="80">
        <v>1631</v>
      </c>
      <c r="H760" s="52">
        <v>1</v>
      </c>
      <c r="I760" s="52">
        <v>7034</v>
      </c>
      <c r="J760" s="53">
        <v>7034</v>
      </c>
      <c r="K760" s="54">
        <v>7034</v>
      </c>
      <c r="L760" s="54">
        <v>7034</v>
      </c>
      <c r="M760" s="54"/>
      <c r="N760" s="54"/>
      <c r="O760" s="55"/>
      <c r="P760" s="55"/>
      <c r="Q760" s="55"/>
      <c r="R760" s="55"/>
      <c r="S760" s="52"/>
      <c r="T760" s="52">
        <v>579</v>
      </c>
      <c r="U760" s="52">
        <v>37</v>
      </c>
      <c r="V760" s="52">
        <v>622</v>
      </c>
      <c r="W760" s="52"/>
      <c r="X760" s="52"/>
      <c r="Y760" s="110"/>
      <c r="Z760" s="110"/>
      <c r="AA760" s="110"/>
      <c r="AB760" s="110"/>
      <c r="AC760" s="56">
        <v>225</v>
      </c>
      <c r="AD760" s="52"/>
      <c r="AE760" s="52"/>
      <c r="AF760" s="52"/>
      <c r="AG760" s="52"/>
      <c r="AH760" s="106"/>
      <c r="AI760" s="59" t="s">
        <v>79</v>
      </c>
      <c r="AJ760" s="69" t="s">
        <v>10</v>
      </c>
      <c r="AK760" s="34" t="s">
        <v>10</v>
      </c>
      <c r="AL760" s="26" t="s">
        <v>10</v>
      </c>
      <c r="AM760" s="39"/>
      <c r="AN760" s="115"/>
      <c r="AO760" s="26" t="s">
        <v>10</v>
      </c>
      <c r="AQ760" s="5"/>
      <c r="AS760" s="37"/>
      <c r="AT760" s="30"/>
      <c r="BE760" s="21"/>
      <c r="BF760" s="21"/>
      <c r="BG760" s="21"/>
      <c r="BI760" s="21"/>
      <c r="BJ760" s="21"/>
      <c r="BK760" s="21"/>
    </row>
    <row r="761" spans="1:66" x14ac:dyDescent="0.25">
      <c r="A761" s="50">
        <v>750</v>
      </c>
      <c r="B761" s="50"/>
      <c r="C761" s="50" t="str">
        <f t="shared" si="194"/>
        <v>1631_2_4633</v>
      </c>
      <c r="D761" s="50">
        <v>1</v>
      </c>
      <c r="E761" s="51"/>
      <c r="F761" s="76" t="str">
        <f t="shared" si="193"/>
        <v>1631_2</v>
      </c>
      <c r="G761" s="80">
        <v>1631</v>
      </c>
      <c r="H761" s="52">
        <v>2</v>
      </c>
      <c r="I761" s="52">
        <v>4633</v>
      </c>
      <c r="J761" s="53">
        <v>4633</v>
      </c>
      <c r="K761" s="54">
        <v>4633</v>
      </c>
      <c r="L761" s="54">
        <v>4633</v>
      </c>
      <c r="M761" s="54"/>
      <c r="N761" s="54"/>
      <c r="O761" s="55"/>
      <c r="P761" s="55"/>
      <c r="Q761" s="55"/>
      <c r="R761" s="55"/>
      <c r="S761" s="52"/>
      <c r="T761" s="52">
        <v>639</v>
      </c>
      <c r="U761" s="52">
        <v>36</v>
      </c>
      <c r="V761" s="52">
        <v>698</v>
      </c>
      <c r="W761" s="52"/>
      <c r="X761" s="52"/>
      <c r="Y761" s="110"/>
      <c r="Z761" s="110"/>
      <c r="AA761" s="110"/>
      <c r="AB761" s="110"/>
      <c r="AC761" s="56">
        <v>196</v>
      </c>
      <c r="AD761" s="52"/>
      <c r="AE761" s="52"/>
      <c r="AF761" s="52"/>
      <c r="AG761" s="52"/>
      <c r="AH761" s="106"/>
      <c r="AI761" s="59" t="s">
        <v>80</v>
      </c>
      <c r="AJ761" s="69" t="s">
        <v>10</v>
      </c>
      <c r="AK761" s="34" t="s">
        <v>10</v>
      </c>
      <c r="AL761" s="26" t="s">
        <v>10</v>
      </c>
      <c r="AM761" s="39"/>
      <c r="AN761" s="115"/>
      <c r="AO761" s="26" t="s">
        <v>10</v>
      </c>
      <c r="AQ761" s="5"/>
      <c r="AS761" s="37"/>
      <c r="AT761" s="30"/>
      <c r="BE761" s="21"/>
      <c r="BF761" s="21"/>
      <c r="BG761" s="21"/>
      <c r="BI761" s="21"/>
      <c r="BJ761" s="21"/>
      <c r="BK761" s="21"/>
    </row>
    <row r="762" spans="1:66" x14ac:dyDescent="0.25">
      <c r="A762" s="50">
        <v>751</v>
      </c>
      <c r="B762" s="50"/>
      <c r="C762" s="50" t="str">
        <f t="shared" si="194"/>
        <v>1631_3_4679</v>
      </c>
      <c r="D762" s="50">
        <v>1</v>
      </c>
      <c r="E762" s="51"/>
      <c r="F762" s="76" t="str">
        <f t="shared" si="193"/>
        <v>1631_3</v>
      </c>
      <c r="G762" s="80">
        <v>1631</v>
      </c>
      <c r="H762" s="52">
        <v>3</v>
      </c>
      <c r="I762" s="52">
        <v>4679</v>
      </c>
      <c r="J762" s="53">
        <v>4679</v>
      </c>
      <c r="K762" s="54">
        <v>4679</v>
      </c>
      <c r="L762" s="54">
        <v>4679</v>
      </c>
      <c r="M762" s="54"/>
      <c r="N762" s="54"/>
      <c r="O762" s="55"/>
      <c r="P762" s="55"/>
      <c r="Q762" s="55"/>
      <c r="R762" s="55"/>
      <c r="S762" s="52"/>
      <c r="T762" s="52">
        <v>541</v>
      </c>
      <c r="U762" s="52">
        <v>26</v>
      </c>
      <c r="V762" s="52">
        <v>588</v>
      </c>
      <c r="W762" s="52"/>
      <c r="X762" s="52"/>
      <c r="Y762" s="110"/>
      <c r="Z762" s="110"/>
      <c r="AA762" s="110"/>
      <c r="AB762" s="110"/>
      <c r="AC762" s="56">
        <v>164</v>
      </c>
      <c r="AD762" s="52"/>
      <c r="AE762" s="52"/>
      <c r="AF762" s="52"/>
      <c r="AG762" s="52"/>
      <c r="AH762" s="106"/>
      <c r="AI762" s="59" t="s">
        <v>80</v>
      </c>
      <c r="AJ762" s="69" t="s">
        <v>10</v>
      </c>
      <c r="AK762" s="34" t="s">
        <v>10</v>
      </c>
      <c r="AL762" s="26" t="s">
        <v>10</v>
      </c>
      <c r="AM762" s="39"/>
      <c r="AN762" s="115"/>
      <c r="AO762" s="26" t="s">
        <v>10</v>
      </c>
      <c r="AQ762" s="5"/>
      <c r="AS762" s="37"/>
      <c r="AT762" s="30"/>
      <c r="BE762" s="21"/>
      <c r="BF762" s="21"/>
      <c r="BG762" s="21"/>
      <c r="BI762" s="21"/>
      <c r="BJ762" s="21"/>
      <c r="BK762" s="21"/>
    </row>
    <row r="763" spans="1:66" x14ac:dyDescent="0.25">
      <c r="A763" s="50">
        <v>752</v>
      </c>
      <c r="B763" s="50">
        <v>646</v>
      </c>
      <c r="C763" s="50" t="str">
        <f t="shared" si="194"/>
        <v>1633_1_5190</v>
      </c>
      <c r="D763" s="50">
        <v>1</v>
      </c>
      <c r="E763" s="51">
        <f t="shared" ref="E763:E770" si="207">G763*10000+H763</f>
        <v>16330001</v>
      </c>
      <c r="F763" s="76" t="str">
        <f t="shared" si="193"/>
        <v>1633_1</v>
      </c>
      <c r="G763" s="80">
        <v>1633</v>
      </c>
      <c r="H763" s="52">
        <v>1</v>
      </c>
      <c r="I763" s="52">
        <v>5190</v>
      </c>
      <c r="J763" s="53" t="str">
        <f t="shared" ref="J763:J770" si="208">IF(F763=K763,"ok","huom!")</f>
        <v>ok</v>
      </c>
      <c r="K763" s="54" t="str">
        <f t="shared" ref="K763:K770" si="209">CONCATENATE(L763,"_",M763)</f>
        <v>1633_1</v>
      </c>
      <c r="L763" s="54">
        <v>1633</v>
      </c>
      <c r="M763" s="54">
        <v>1</v>
      </c>
      <c r="N763" s="54">
        <v>4795</v>
      </c>
      <c r="O763" s="55">
        <v>605</v>
      </c>
      <c r="P763" s="55">
        <v>62</v>
      </c>
      <c r="Q763" s="55">
        <v>279</v>
      </c>
      <c r="R763" s="55">
        <v>28</v>
      </c>
      <c r="S763" s="52">
        <v>0</v>
      </c>
      <c r="T763" s="56">
        <v>890</v>
      </c>
      <c r="U763" s="56">
        <v>71</v>
      </c>
      <c r="V763" s="56">
        <v>966</v>
      </c>
      <c r="W763" s="56">
        <v>605</v>
      </c>
      <c r="X763" s="57">
        <v>0.62</v>
      </c>
      <c r="Y763" s="109"/>
      <c r="Z763" s="109"/>
      <c r="AA763" s="109"/>
      <c r="AB763" s="109"/>
      <c r="AC763" s="56">
        <v>162</v>
      </c>
      <c r="AD763" s="61" t="s">
        <v>34</v>
      </c>
      <c r="AE763" s="52" t="s">
        <v>35</v>
      </c>
      <c r="AF763" s="52" t="s">
        <v>35</v>
      </c>
      <c r="AG763" s="52"/>
      <c r="AH763" s="106"/>
      <c r="AI763" s="59"/>
      <c r="AJ763" s="68" t="s">
        <v>9</v>
      </c>
      <c r="AK763" t="s">
        <v>10</v>
      </c>
      <c r="AL763" s="30" t="s">
        <v>10</v>
      </c>
      <c r="AM763" s="39"/>
      <c r="AN763" s="115" t="s">
        <v>10</v>
      </c>
      <c r="AO763" s="30"/>
      <c r="AQ763" s="5"/>
      <c r="AS763" s="37"/>
      <c r="AT763" s="30" t="s">
        <v>10</v>
      </c>
      <c r="AV763" t="str">
        <f t="shared" ref="AV763:AV770" si="210">IF(X763="ei mallia","ei mallia",IF(X763&gt;0.599999,IF(W763&gt;999,"punainen",IF(AC763&gt;99,"punainen",IF(AD763="osa seud. yht","punainen","musta"))),"musta"))</f>
        <v>punainen</v>
      </c>
      <c r="AW763" t="str">
        <f t="shared" ref="AW763:AW770" si="211">IF(X763="ei mallia","ei mallia",IF(X763&gt;0.399999,IF(W763&gt;1999,"punainen",IF(AC763&gt;499,"punainen",IF(AE763="osa seud. yht","punainen","musta"))),"musta"))</f>
        <v>musta</v>
      </c>
      <c r="AX763" t="str">
        <f t="shared" ref="AX763:AX770" si="212">IF(X763="ei mallia","ei mallia",IF(AY763&gt;20,"punainen","musta"))</f>
        <v>musta</v>
      </c>
      <c r="AY763" s="31">
        <f t="shared" ref="AY763:AY770" si="213">SUM(AZ763:BC763)</f>
        <v>12</v>
      </c>
      <c r="AZ763" s="31">
        <f t="shared" ref="AZ763:AZ770" si="214">IF(X763&gt;0.59999,10,IF(X763&gt;0.39999,1,0))</f>
        <v>10</v>
      </c>
      <c r="BA763" s="31">
        <f t="shared" ref="BA763:BA770" si="215">IF(W763&gt;1999,10,IF(W763&gt;999,1,0))</f>
        <v>0</v>
      </c>
      <c r="BB763" s="31">
        <f t="shared" ref="BB763:BB770" si="216">IF(AC763&gt;499,10,IF(AC763&gt;99,1,0))</f>
        <v>1</v>
      </c>
      <c r="BC763" s="31">
        <f t="shared" ref="BC763:BC770" si="217">IF(AE763="osa seud. yht",10,IF(AD763="osa seud. yht",1,0))</f>
        <v>1</v>
      </c>
      <c r="BM763" s="32" t="s">
        <v>34</v>
      </c>
      <c r="BN763" s="2" t="s">
        <v>35</v>
      </c>
    </row>
    <row r="764" spans="1:66" x14ac:dyDescent="0.25">
      <c r="A764" s="50">
        <v>753</v>
      </c>
      <c r="B764" s="50">
        <v>647</v>
      </c>
      <c r="C764" s="50" t="str">
        <f t="shared" si="194"/>
        <v>1633_2_2607</v>
      </c>
      <c r="D764" s="50">
        <v>1</v>
      </c>
      <c r="E764" s="51">
        <f t="shared" si="207"/>
        <v>16330002</v>
      </c>
      <c r="F764" s="76" t="str">
        <f t="shared" si="193"/>
        <v>1633_2</v>
      </c>
      <c r="G764" s="80">
        <v>1633</v>
      </c>
      <c r="H764" s="52">
        <v>2</v>
      </c>
      <c r="I764" s="52">
        <v>2607</v>
      </c>
      <c r="J764" s="53" t="str">
        <f t="shared" si="208"/>
        <v>ok</v>
      </c>
      <c r="K764" s="54" t="str">
        <f t="shared" si="209"/>
        <v>1633_2</v>
      </c>
      <c r="L764" s="54">
        <v>1633</v>
      </c>
      <c r="M764" s="54">
        <v>2</v>
      </c>
      <c r="N764" s="54">
        <v>2544</v>
      </c>
      <c r="O764" s="55">
        <v>844</v>
      </c>
      <c r="P764" s="55">
        <v>85</v>
      </c>
      <c r="Q764" s="55">
        <v>525</v>
      </c>
      <c r="R764" s="55">
        <v>52</v>
      </c>
      <c r="S764" s="52">
        <v>0</v>
      </c>
      <c r="T764" s="56">
        <v>388</v>
      </c>
      <c r="U764" s="56">
        <v>45</v>
      </c>
      <c r="V764" s="56">
        <v>424</v>
      </c>
      <c r="W764" s="56">
        <v>844</v>
      </c>
      <c r="X764" s="57">
        <v>0.85</v>
      </c>
      <c r="Y764" s="109"/>
      <c r="Z764" s="109"/>
      <c r="AA764" s="109"/>
      <c r="AB764" s="109"/>
      <c r="AC764" s="56">
        <v>68</v>
      </c>
      <c r="AD764" s="61" t="s">
        <v>34</v>
      </c>
      <c r="AE764" s="52" t="s">
        <v>35</v>
      </c>
      <c r="AF764" s="52" t="s">
        <v>35</v>
      </c>
      <c r="AG764" s="52"/>
      <c r="AH764" s="106"/>
      <c r="AI764" s="59"/>
      <c r="AJ764" s="68" t="s">
        <v>9</v>
      </c>
      <c r="AK764" t="s">
        <v>10</v>
      </c>
      <c r="AL764" s="30" t="s">
        <v>10</v>
      </c>
      <c r="AM764" s="39"/>
      <c r="AN764" s="115" t="s">
        <v>10</v>
      </c>
      <c r="AO764" s="30"/>
      <c r="AQ764" s="5"/>
      <c r="AS764" s="37"/>
      <c r="AT764" s="30" t="s">
        <v>10</v>
      </c>
      <c r="AV764" t="str">
        <f t="shared" si="210"/>
        <v>punainen</v>
      </c>
      <c r="AW764" t="str">
        <f t="shared" si="211"/>
        <v>musta</v>
      </c>
      <c r="AX764" t="str">
        <f t="shared" si="212"/>
        <v>musta</v>
      </c>
      <c r="AY764" s="31">
        <f t="shared" si="213"/>
        <v>11</v>
      </c>
      <c r="AZ764" s="31">
        <f t="shared" si="214"/>
        <v>10</v>
      </c>
      <c r="BA764" s="31">
        <f t="shared" si="215"/>
        <v>0</v>
      </c>
      <c r="BB764" s="31">
        <f t="shared" si="216"/>
        <v>0</v>
      </c>
      <c r="BC764" s="31">
        <f t="shared" si="217"/>
        <v>1</v>
      </c>
      <c r="BM764" s="32" t="s">
        <v>34</v>
      </c>
      <c r="BN764" s="2" t="s">
        <v>35</v>
      </c>
    </row>
    <row r="765" spans="1:66" x14ac:dyDescent="0.25">
      <c r="A765" s="50">
        <v>754</v>
      </c>
      <c r="B765" s="50">
        <v>648</v>
      </c>
      <c r="C765" s="50" t="str">
        <f t="shared" si="194"/>
        <v>1633_3_5763</v>
      </c>
      <c r="D765" s="50">
        <v>1</v>
      </c>
      <c r="E765" s="51">
        <f t="shared" si="207"/>
        <v>16330003</v>
      </c>
      <c r="F765" s="76" t="str">
        <f t="shared" si="193"/>
        <v>1633_3</v>
      </c>
      <c r="G765" s="80">
        <v>1633</v>
      </c>
      <c r="H765" s="52">
        <v>3</v>
      </c>
      <c r="I765" s="52">
        <v>5763</v>
      </c>
      <c r="J765" s="53" t="str">
        <f t="shared" si="208"/>
        <v>ok</v>
      </c>
      <c r="K765" s="54" t="str">
        <f t="shared" si="209"/>
        <v>1633_3</v>
      </c>
      <c r="L765" s="54">
        <v>1633</v>
      </c>
      <c r="M765" s="54">
        <v>3</v>
      </c>
      <c r="N765" s="54">
        <v>5641</v>
      </c>
      <c r="O765" s="55">
        <v>677</v>
      </c>
      <c r="P765" s="55">
        <v>81</v>
      </c>
      <c r="Q765" s="55">
        <v>430</v>
      </c>
      <c r="R765" s="55">
        <v>52</v>
      </c>
      <c r="S765" s="52">
        <v>0</v>
      </c>
      <c r="T765" s="56">
        <v>388</v>
      </c>
      <c r="U765" s="56">
        <v>45</v>
      </c>
      <c r="V765" s="56">
        <v>424</v>
      </c>
      <c r="W765" s="56">
        <v>677</v>
      </c>
      <c r="X765" s="57">
        <v>0.81</v>
      </c>
      <c r="Y765" s="109"/>
      <c r="Z765" s="109"/>
      <c r="AA765" s="109"/>
      <c r="AB765" s="109"/>
      <c r="AC765" s="56">
        <v>82</v>
      </c>
      <c r="AD765" s="61" t="s">
        <v>34</v>
      </c>
      <c r="AE765" s="52" t="s">
        <v>35</v>
      </c>
      <c r="AF765" s="52" t="s">
        <v>35</v>
      </c>
      <c r="AG765" s="52"/>
      <c r="AH765" s="106"/>
      <c r="AI765" s="59"/>
      <c r="AJ765" s="68" t="s">
        <v>9</v>
      </c>
      <c r="AK765" t="s">
        <v>10</v>
      </c>
      <c r="AL765" s="30" t="s">
        <v>10</v>
      </c>
      <c r="AM765" s="39"/>
      <c r="AN765" s="115" t="s">
        <v>10</v>
      </c>
      <c r="AO765" s="30"/>
      <c r="AQ765" s="5"/>
      <c r="AS765" s="37"/>
      <c r="AT765" s="30" t="s">
        <v>10</v>
      </c>
      <c r="AV765" t="str">
        <f t="shared" si="210"/>
        <v>punainen</v>
      </c>
      <c r="AW765" t="str">
        <f t="shared" si="211"/>
        <v>musta</v>
      </c>
      <c r="AX765" t="str">
        <f t="shared" si="212"/>
        <v>musta</v>
      </c>
      <c r="AY765" s="31">
        <f t="shared" si="213"/>
        <v>11</v>
      </c>
      <c r="AZ765" s="31">
        <f t="shared" si="214"/>
        <v>10</v>
      </c>
      <c r="BA765" s="31">
        <f t="shared" si="215"/>
        <v>0</v>
      </c>
      <c r="BB765" s="31">
        <f t="shared" si="216"/>
        <v>0</v>
      </c>
      <c r="BC765" s="31">
        <f t="shared" si="217"/>
        <v>1</v>
      </c>
      <c r="BM765" s="32" t="s">
        <v>34</v>
      </c>
      <c r="BN765" s="2" t="s">
        <v>35</v>
      </c>
    </row>
    <row r="766" spans="1:66" x14ac:dyDescent="0.25">
      <c r="A766" s="50">
        <v>755</v>
      </c>
      <c r="B766" s="50">
        <v>649</v>
      </c>
      <c r="C766" s="50" t="str">
        <f t="shared" si="194"/>
        <v>1635_1_3704</v>
      </c>
      <c r="D766" s="50">
        <v>1</v>
      </c>
      <c r="E766" s="51">
        <f t="shared" si="207"/>
        <v>16350001</v>
      </c>
      <c r="F766" s="76" t="str">
        <f t="shared" si="193"/>
        <v>1635_1</v>
      </c>
      <c r="G766" s="80">
        <v>1635</v>
      </c>
      <c r="H766" s="52">
        <v>1</v>
      </c>
      <c r="I766" s="52">
        <v>3704</v>
      </c>
      <c r="J766" s="53" t="str">
        <f t="shared" si="208"/>
        <v>ok</v>
      </c>
      <c r="K766" s="54" t="str">
        <f t="shared" si="209"/>
        <v>1635_1</v>
      </c>
      <c r="L766" s="54">
        <v>1635</v>
      </c>
      <c r="M766" s="54">
        <v>1</v>
      </c>
      <c r="N766" s="54">
        <v>3622</v>
      </c>
      <c r="O766" s="55">
        <v>1654</v>
      </c>
      <c r="P766" s="55">
        <v>69</v>
      </c>
      <c r="Q766" s="55">
        <v>591</v>
      </c>
      <c r="R766" s="55">
        <v>25</v>
      </c>
      <c r="S766" s="52">
        <v>0</v>
      </c>
      <c r="T766" s="56">
        <v>2501</v>
      </c>
      <c r="U766" s="56">
        <v>141</v>
      </c>
      <c r="V766" s="56">
        <v>2734</v>
      </c>
      <c r="W766" s="56">
        <v>1654</v>
      </c>
      <c r="X766" s="57">
        <v>0.69</v>
      </c>
      <c r="Y766" s="109"/>
      <c r="Z766" s="109"/>
      <c r="AA766" s="109"/>
      <c r="AB766" s="109"/>
      <c r="AC766" s="56">
        <v>577</v>
      </c>
      <c r="AD766" s="61" t="s">
        <v>34</v>
      </c>
      <c r="AE766" s="52" t="s">
        <v>35</v>
      </c>
      <c r="AF766" s="52" t="s">
        <v>35</v>
      </c>
      <c r="AG766" s="52"/>
      <c r="AH766" s="106"/>
      <c r="AI766" s="59"/>
      <c r="AJ766" s="68" t="s">
        <v>9</v>
      </c>
      <c r="AK766" t="s">
        <v>9</v>
      </c>
      <c r="AL766" s="30" t="s">
        <v>10</v>
      </c>
      <c r="AM766" s="39"/>
      <c r="AN766" s="115" t="s">
        <v>10</v>
      </c>
      <c r="AO766" s="30"/>
      <c r="AQ766" s="5"/>
      <c r="AS766" s="37"/>
      <c r="AT766" s="30" t="s">
        <v>9</v>
      </c>
      <c r="AV766" t="str">
        <f t="shared" si="210"/>
        <v>punainen</v>
      </c>
      <c r="AW766" t="str">
        <f t="shared" si="211"/>
        <v>punainen</v>
      </c>
      <c r="AX766" t="str">
        <f t="shared" si="212"/>
        <v>punainen</v>
      </c>
      <c r="AY766" s="31">
        <f t="shared" si="213"/>
        <v>22</v>
      </c>
      <c r="AZ766" s="31">
        <f t="shared" si="214"/>
        <v>10</v>
      </c>
      <c r="BA766" s="31">
        <f t="shared" si="215"/>
        <v>1</v>
      </c>
      <c r="BB766" s="31">
        <f t="shared" si="216"/>
        <v>10</v>
      </c>
      <c r="BC766" s="31">
        <f t="shared" si="217"/>
        <v>1</v>
      </c>
      <c r="BM766" s="32" t="s">
        <v>34</v>
      </c>
      <c r="BN766" s="2" t="s">
        <v>35</v>
      </c>
    </row>
    <row r="767" spans="1:66" x14ac:dyDescent="0.25">
      <c r="A767" s="50">
        <v>756</v>
      </c>
      <c r="B767" s="50">
        <v>650</v>
      </c>
      <c r="C767" s="50" t="str">
        <f t="shared" si="194"/>
        <v>1635_2_3303</v>
      </c>
      <c r="D767" s="50">
        <v>1</v>
      </c>
      <c r="E767" s="51">
        <f t="shared" si="207"/>
        <v>16350002</v>
      </c>
      <c r="F767" s="76" t="str">
        <f t="shared" si="193"/>
        <v>1635_2</v>
      </c>
      <c r="G767" s="80">
        <v>1635</v>
      </c>
      <c r="H767" s="52">
        <v>2</v>
      </c>
      <c r="I767" s="52">
        <v>3303</v>
      </c>
      <c r="J767" s="53" t="str">
        <f t="shared" si="208"/>
        <v>ok</v>
      </c>
      <c r="K767" s="54" t="str">
        <f t="shared" si="209"/>
        <v>1635_2</v>
      </c>
      <c r="L767" s="54">
        <v>1635</v>
      </c>
      <c r="M767" s="54">
        <v>2</v>
      </c>
      <c r="N767" s="54">
        <v>3124</v>
      </c>
      <c r="O767" s="55">
        <v>805</v>
      </c>
      <c r="P767" s="55">
        <v>74</v>
      </c>
      <c r="Q767" s="55">
        <v>329</v>
      </c>
      <c r="R767" s="55">
        <v>30</v>
      </c>
      <c r="S767" s="52">
        <v>0</v>
      </c>
      <c r="T767" s="56">
        <v>946</v>
      </c>
      <c r="U767" s="56">
        <v>55</v>
      </c>
      <c r="V767" s="56">
        <v>1013</v>
      </c>
      <c r="W767" s="56">
        <v>805</v>
      </c>
      <c r="X767" s="57">
        <v>0.74</v>
      </c>
      <c r="Y767" s="109"/>
      <c r="Z767" s="109"/>
      <c r="AA767" s="109"/>
      <c r="AB767" s="109"/>
      <c r="AC767" s="56">
        <v>100</v>
      </c>
      <c r="AD767" s="61" t="s">
        <v>34</v>
      </c>
      <c r="AE767" s="52" t="s">
        <v>35</v>
      </c>
      <c r="AF767" s="52" t="s">
        <v>35</v>
      </c>
      <c r="AG767" s="52"/>
      <c r="AH767" s="106"/>
      <c r="AI767" s="59"/>
      <c r="AJ767" s="68" t="s">
        <v>9</v>
      </c>
      <c r="AK767" t="s">
        <v>9</v>
      </c>
      <c r="AL767" s="30" t="s">
        <v>10</v>
      </c>
      <c r="AM767" s="39"/>
      <c r="AN767" s="115" t="s">
        <v>10</v>
      </c>
      <c r="AO767" s="30"/>
      <c r="AQ767" s="5"/>
      <c r="AS767" s="37"/>
      <c r="AT767" s="30">
        <v>44</v>
      </c>
      <c r="AV767" t="str">
        <f t="shared" si="210"/>
        <v>punainen</v>
      </c>
      <c r="AW767" t="str">
        <f t="shared" si="211"/>
        <v>musta</v>
      </c>
      <c r="AX767" t="str">
        <f t="shared" si="212"/>
        <v>musta</v>
      </c>
      <c r="AY767" s="31">
        <f t="shared" si="213"/>
        <v>12</v>
      </c>
      <c r="AZ767" s="31">
        <f t="shared" si="214"/>
        <v>10</v>
      </c>
      <c r="BA767" s="31">
        <f t="shared" si="215"/>
        <v>0</v>
      </c>
      <c r="BB767" s="31">
        <f t="shared" si="216"/>
        <v>1</v>
      </c>
      <c r="BC767" s="31">
        <f t="shared" si="217"/>
        <v>1</v>
      </c>
      <c r="BM767" s="32" t="s">
        <v>34</v>
      </c>
      <c r="BN767" s="2" t="s">
        <v>35</v>
      </c>
    </row>
    <row r="768" spans="1:66" x14ac:dyDescent="0.25">
      <c r="A768" s="50">
        <v>757</v>
      </c>
      <c r="B768" s="50">
        <v>651</v>
      </c>
      <c r="C768" s="50" t="str">
        <f t="shared" si="194"/>
        <v>1635_3_5128</v>
      </c>
      <c r="D768" s="50">
        <v>1</v>
      </c>
      <c r="E768" s="51">
        <f t="shared" si="207"/>
        <v>16350003</v>
      </c>
      <c r="F768" s="76" t="str">
        <f t="shared" si="193"/>
        <v>1635_3</v>
      </c>
      <c r="G768" s="80">
        <v>1635</v>
      </c>
      <c r="H768" s="52">
        <v>3</v>
      </c>
      <c r="I768" s="52">
        <v>5128</v>
      </c>
      <c r="J768" s="53" t="str">
        <f t="shared" si="208"/>
        <v>ok</v>
      </c>
      <c r="K768" s="54" t="str">
        <f t="shared" si="209"/>
        <v>1635_3</v>
      </c>
      <c r="L768" s="54">
        <v>1635</v>
      </c>
      <c r="M768" s="54">
        <v>3</v>
      </c>
      <c r="N768" s="54">
        <v>4964</v>
      </c>
      <c r="O768" s="55">
        <v>556</v>
      </c>
      <c r="P768" s="55">
        <v>79</v>
      </c>
      <c r="Q768" s="55">
        <v>273</v>
      </c>
      <c r="R768" s="55">
        <v>38</v>
      </c>
      <c r="S768" s="52">
        <v>0</v>
      </c>
      <c r="T768" s="56">
        <v>836</v>
      </c>
      <c r="U768" s="56">
        <v>25</v>
      </c>
      <c r="V768" s="56">
        <v>907</v>
      </c>
      <c r="W768" s="56">
        <v>556</v>
      </c>
      <c r="X768" s="57">
        <v>0.79</v>
      </c>
      <c r="Y768" s="109"/>
      <c r="Z768" s="109"/>
      <c r="AA768" s="109"/>
      <c r="AB768" s="109"/>
      <c r="AC768" s="56">
        <v>85</v>
      </c>
      <c r="AD768" s="61" t="s">
        <v>34</v>
      </c>
      <c r="AE768" s="52" t="s">
        <v>35</v>
      </c>
      <c r="AF768" s="52" t="s">
        <v>35</v>
      </c>
      <c r="AG768" s="52"/>
      <c r="AH768" s="106"/>
      <c r="AI768" s="59"/>
      <c r="AJ768" s="68" t="s">
        <v>9</v>
      </c>
      <c r="AK768" t="s">
        <v>9</v>
      </c>
      <c r="AL768" s="30" t="s">
        <v>10</v>
      </c>
      <c r="AM768" s="39"/>
      <c r="AN768" s="115" t="s">
        <v>10</v>
      </c>
      <c r="AO768" s="30"/>
      <c r="AQ768" s="5"/>
      <c r="AS768" s="37"/>
      <c r="AT768" s="30">
        <v>44</v>
      </c>
      <c r="AV768" t="str">
        <f t="shared" si="210"/>
        <v>punainen</v>
      </c>
      <c r="AW768" t="str">
        <f t="shared" si="211"/>
        <v>musta</v>
      </c>
      <c r="AX768" t="str">
        <f t="shared" si="212"/>
        <v>musta</v>
      </c>
      <c r="AY768" s="31">
        <f t="shared" si="213"/>
        <v>11</v>
      </c>
      <c r="AZ768" s="31">
        <f t="shared" si="214"/>
        <v>10</v>
      </c>
      <c r="BA768" s="31">
        <f t="shared" si="215"/>
        <v>0</v>
      </c>
      <c r="BB768" s="31">
        <f t="shared" si="216"/>
        <v>0</v>
      </c>
      <c r="BC768" s="31">
        <f t="shared" si="217"/>
        <v>1</v>
      </c>
      <c r="BM768" s="32" t="s">
        <v>34</v>
      </c>
      <c r="BN768" s="2" t="s">
        <v>35</v>
      </c>
    </row>
    <row r="769" spans="1:66" x14ac:dyDescent="0.25">
      <c r="A769" s="50">
        <v>758</v>
      </c>
      <c r="B769" s="50">
        <v>652</v>
      </c>
      <c r="C769" s="50" t="str">
        <f t="shared" si="194"/>
        <v>1635_4_5700</v>
      </c>
      <c r="D769" s="50">
        <v>1</v>
      </c>
      <c r="E769" s="51">
        <f t="shared" si="207"/>
        <v>16350004</v>
      </c>
      <c r="F769" s="76" t="str">
        <f t="shared" si="193"/>
        <v>1635_4</v>
      </c>
      <c r="G769" s="80">
        <v>1635</v>
      </c>
      <c r="H769" s="52">
        <v>4</v>
      </c>
      <c r="I769" s="52">
        <v>5700</v>
      </c>
      <c r="J769" s="53" t="str">
        <f t="shared" si="208"/>
        <v>ok</v>
      </c>
      <c r="K769" s="54" t="str">
        <f t="shared" si="209"/>
        <v>1635_4</v>
      </c>
      <c r="L769" s="54">
        <v>1635</v>
      </c>
      <c r="M769" s="54">
        <v>4</v>
      </c>
      <c r="N769" s="54">
        <v>5524</v>
      </c>
      <c r="O769" s="55">
        <v>587</v>
      </c>
      <c r="P769" s="55">
        <v>76</v>
      </c>
      <c r="Q769" s="55">
        <v>288</v>
      </c>
      <c r="R769" s="55">
        <v>37</v>
      </c>
      <c r="S769" s="52">
        <v>0</v>
      </c>
      <c r="T769" s="56">
        <v>560</v>
      </c>
      <c r="U769" s="56">
        <v>40</v>
      </c>
      <c r="V769" s="56">
        <v>586</v>
      </c>
      <c r="W769" s="56">
        <v>587</v>
      </c>
      <c r="X769" s="57">
        <v>0.76</v>
      </c>
      <c r="Y769" s="109"/>
      <c r="Z769" s="109"/>
      <c r="AA769" s="109"/>
      <c r="AB769" s="109"/>
      <c r="AC769" s="56">
        <v>91</v>
      </c>
      <c r="AD769" s="61" t="s">
        <v>34</v>
      </c>
      <c r="AE769" s="52" t="s">
        <v>35</v>
      </c>
      <c r="AF769" s="52" t="s">
        <v>35</v>
      </c>
      <c r="AG769" s="52"/>
      <c r="AH769" s="106"/>
      <c r="AI769" s="59"/>
      <c r="AJ769" s="68" t="s">
        <v>9</v>
      </c>
      <c r="AK769" t="s">
        <v>9</v>
      </c>
      <c r="AL769" s="30" t="s">
        <v>10</v>
      </c>
      <c r="AM769" s="39"/>
      <c r="AN769" s="115" t="s">
        <v>10</v>
      </c>
      <c r="AO769" s="30"/>
      <c r="AQ769" s="5"/>
      <c r="AS769" s="37"/>
      <c r="AT769" s="30">
        <v>44</v>
      </c>
      <c r="AV769" t="str">
        <f t="shared" si="210"/>
        <v>punainen</v>
      </c>
      <c r="AW769" t="str">
        <f t="shared" si="211"/>
        <v>musta</v>
      </c>
      <c r="AX769" t="str">
        <f t="shared" si="212"/>
        <v>musta</v>
      </c>
      <c r="AY769" s="31">
        <f t="shared" si="213"/>
        <v>11</v>
      </c>
      <c r="AZ769" s="31">
        <f t="shared" si="214"/>
        <v>10</v>
      </c>
      <c r="BA769" s="31">
        <f t="shared" si="215"/>
        <v>0</v>
      </c>
      <c r="BB769" s="31">
        <f t="shared" si="216"/>
        <v>0</v>
      </c>
      <c r="BC769" s="31">
        <f t="shared" si="217"/>
        <v>1</v>
      </c>
      <c r="BM769" s="32" t="s">
        <v>34</v>
      </c>
      <c r="BN769" s="2" t="s">
        <v>35</v>
      </c>
    </row>
    <row r="770" spans="1:66" x14ac:dyDescent="0.25">
      <c r="A770" s="50">
        <v>759</v>
      </c>
      <c r="B770" s="50">
        <v>653</v>
      </c>
      <c r="C770" s="50" t="str">
        <f t="shared" si="194"/>
        <v>1635_5_5163</v>
      </c>
      <c r="D770" s="50">
        <v>1</v>
      </c>
      <c r="E770" s="51">
        <f t="shared" si="207"/>
        <v>16350005</v>
      </c>
      <c r="F770" s="76" t="str">
        <f t="shared" si="193"/>
        <v>1635_5</v>
      </c>
      <c r="G770" s="80">
        <v>1635</v>
      </c>
      <c r="H770" s="52">
        <v>5</v>
      </c>
      <c r="I770" s="52">
        <v>5163</v>
      </c>
      <c r="J770" s="53" t="str">
        <f t="shared" si="208"/>
        <v>ok</v>
      </c>
      <c r="K770" s="54" t="str">
        <f t="shared" si="209"/>
        <v>1635_5</v>
      </c>
      <c r="L770" s="54">
        <v>1635</v>
      </c>
      <c r="M770" s="54">
        <v>5</v>
      </c>
      <c r="N770" s="54">
        <v>4601</v>
      </c>
      <c r="O770" s="55">
        <v>626</v>
      </c>
      <c r="P770" s="55">
        <v>85</v>
      </c>
      <c r="Q770" s="55">
        <v>308</v>
      </c>
      <c r="R770" s="55">
        <v>39</v>
      </c>
      <c r="S770" s="52">
        <v>0</v>
      </c>
      <c r="T770" s="56">
        <v>1119</v>
      </c>
      <c r="U770" s="56">
        <v>70</v>
      </c>
      <c r="V770" s="56">
        <v>1179</v>
      </c>
      <c r="W770" s="56">
        <v>626</v>
      </c>
      <c r="X770" s="57">
        <v>0.85</v>
      </c>
      <c r="Y770" s="109"/>
      <c r="Z770" s="109"/>
      <c r="AA770" s="109"/>
      <c r="AB770" s="109"/>
      <c r="AC770" s="56">
        <v>201</v>
      </c>
      <c r="AD770" s="61" t="s">
        <v>34</v>
      </c>
      <c r="AE770" s="52" t="s">
        <v>35</v>
      </c>
      <c r="AF770" s="52" t="s">
        <v>36</v>
      </c>
      <c r="AG770" s="52"/>
      <c r="AH770" s="106"/>
      <c r="AI770" s="59"/>
      <c r="AJ770" s="68" t="s">
        <v>9</v>
      </c>
      <c r="AK770" t="s">
        <v>10</v>
      </c>
      <c r="AL770" s="30" t="s">
        <v>10</v>
      </c>
      <c r="AM770" s="39"/>
      <c r="AN770" s="115" t="s">
        <v>10</v>
      </c>
      <c r="AO770" s="30"/>
      <c r="AQ770" s="5"/>
      <c r="AS770" s="37"/>
      <c r="AT770" s="30" t="s">
        <v>10</v>
      </c>
      <c r="AV770" t="str">
        <f t="shared" si="210"/>
        <v>punainen</v>
      </c>
      <c r="AW770" t="str">
        <f t="shared" si="211"/>
        <v>musta</v>
      </c>
      <c r="AX770" t="str">
        <f t="shared" si="212"/>
        <v>musta</v>
      </c>
      <c r="AY770" s="31">
        <f t="shared" si="213"/>
        <v>12</v>
      </c>
      <c r="AZ770" s="31">
        <f t="shared" si="214"/>
        <v>10</v>
      </c>
      <c r="BA770" s="31">
        <f t="shared" si="215"/>
        <v>0</v>
      </c>
      <c r="BB770" s="31">
        <f t="shared" si="216"/>
        <v>1</v>
      </c>
      <c r="BC770" s="31">
        <f t="shared" si="217"/>
        <v>1</v>
      </c>
      <c r="BM770" s="32" t="s">
        <v>34</v>
      </c>
      <c r="BN770" s="2" t="s">
        <v>35</v>
      </c>
    </row>
    <row r="771" spans="1:66" x14ac:dyDescent="0.25">
      <c r="A771" s="50">
        <v>760</v>
      </c>
      <c r="B771" s="50"/>
      <c r="C771" s="50" t="str">
        <f t="shared" si="194"/>
        <v>1635_6_4409</v>
      </c>
      <c r="D771" s="50">
        <v>1</v>
      </c>
      <c r="E771" s="51"/>
      <c r="F771" s="76" t="str">
        <f t="shared" si="193"/>
        <v>1635_6</v>
      </c>
      <c r="G771" s="80">
        <v>1635</v>
      </c>
      <c r="H771" s="52">
        <v>6</v>
      </c>
      <c r="I771" s="52">
        <v>4409</v>
      </c>
      <c r="J771" s="53">
        <v>4409</v>
      </c>
      <c r="K771" s="54">
        <v>4409</v>
      </c>
      <c r="L771" s="54">
        <v>4409</v>
      </c>
      <c r="M771" s="54"/>
      <c r="N771" s="54"/>
      <c r="O771" s="55"/>
      <c r="P771" s="55"/>
      <c r="Q771" s="55"/>
      <c r="R771" s="55"/>
      <c r="S771" s="52"/>
      <c r="T771" s="52">
        <v>674</v>
      </c>
      <c r="U771" s="52">
        <v>26</v>
      </c>
      <c r="V771" s="52">
        <v>710</v>
      </c>
      <c r="W771" s="52"/>
      <c r="X771" s="52"/>
      <c r="Y771" s="110" t="s">
        <v>66</v>
      </c>
      <c r="Z771" s="110" t="s">
        <v>66</v>
      </c>
      <c r="AA771" s="110" t="s">
        <v>65</v>
      </c>
      <c r="AB771" s="110" t="s">
        <v>65</v>
      </c>
      <c r="AC771" s="56">
        <v>61</v>
      </c>
      <c r="AD771" s="52"/>
      <c r="AE771" s="52"/>
      <c r="AF771" s="52"/>
      <c r="AG771" s="52"/>
      <c r="AH771" s="106"/>
      <c r="AI771" s="59" t="s">
        <v>80</v>
      </c>
      <c r="AJ771" s="69" t="s">
        <v>9</v>
      </c>
      <c r="AK771" s="34" t="s">
        <v>10</v>
      </c>
      <c r="AL771" s="26" t="s">
        <v>10</v>
      </c>
      <c r="AM771" s="39"/>
      <c r="AN771" s="115"/>
      <c r="AO771" s="26" t="s">
        <v>10</v>
      </c>
      <c r="AQ771" s="5"/>
      <c r="AS771" s="37"/>
      <c r="AT771" s="30"/>
      <c r="BE771" s="21" t="s">
        <v>10</v>
      </c>
      <c r="BF771" s="21" t="s">
        <v>10</v>
      </c>
      <c r="BG771" s="21" t="s">
        <v>10</v>
      </c>
      <c r="BI771" s="21" t="s">
        <v>10</v>
      </c>
      <c r="BJ771" s="21" t="s">
        <v>10</v>
      </c>
      <c r="BK771" s="21" t="s">
        <v>10</v>
      </c>
    </row>
    <row r="772" spans="1:66" x14ac:dyDescent="0.25">
      <c r="A772" s="50">
        <v>761</v>
      </c>
      <c r="B772" s="50"/>
      <c r="C772" s="50" t="str">
        <f t="shared" si="194"/>
        <v>1635_7_2077</v>
      </c>
      <c r="D772" s="50">
        <v>1</v>
      </c>
      <c r="E772" s="51"/>
      <c r="F772" s="76" t="str">
        <f t="shared" si="193"/>
        <v>1635_7</v>
      </c>
      <c r="G772" s="80">
        <v>1635</v>
      </c>
      <c r="H772" s="52">
        <v>7</v>
      </c>
      <c r="I772" s="52">
        <v>2077</v>
      </c>
      <c r="J772" s="53">
        <v>2077</v>
      </c>
      <c r="K772" s="54">
        <v>2077</v>
      </c>
      <c r="L772" s="54">
        <v>2077</v>
      </c>
      <c r="M772" s="54"/>
      <c r="N772" s="54"/>
      <c r="O772" s="55"/>
      <c r="P772" s="55"/>
      <c r="Q772" s="55"/>
      <c r="R772" s="55"/>
      <c r="S772" s="52"/>
      <c r="T772" s="52">
        <v>1189</v>
      </c>
      <c r="U772" s="52">
        <v>40</v>
      </c>
      <c r="V772" s="52">
        <v>1272</v>
      </c>
      <c r="W772" s="52"/>
      <c r="X772" s="52"/>
      <c r="Y772" s="110" t="s">
        <v>66</v>
      </c>
      <c r="Z772" s="110" t="s">
        <v>66</v>
      </c>
      <c r="AA772" s="110" t="s">
        <v>65</v>
      </c>
      <c r="AB772" s="110" t="s">
        <v>65</v>
      </c>
      <c r="AC772" s="56">
        <v>97</v>
      </c>
      <c r="AD772" s="52"/>
      <c r="AE772" s="52"/>
      <c r="AF772" s="52"/>
      <c r="AG772" s="52"/>
      <c r="AH772" s="106"/>
      <c r="AI772" s="59" t="s">
        <v>75</v>
      </c>
      <c r="AJ772" s="69" t="s">
        <v>9</v>
      </c>
      <c r="AK772" s="34" t="s">
        <v>10</v>
      </c>
      <c r="AL772" s="26" t="s">
        <v>10</v>
      </c>
      <c r="AM772" s="39"/>
      <c r="AN772" s="115"/>
      <c r="AO772" s="26" t="s">
        <v>10</v>
      </c>
      <c r="AQ772" s="5"/>
      <c r="AS772" s="37"/>
      <c r="AT772" s="30"/>
      <c r="BE772" s="21" t="s">
        <v>10</v>
      </c>
      <c r="BF772" s="21" t="s">
        <v>10</v>
      </c>
      <c r="BG772" s="21" t="s">
        <v>10</v>
      </c>
      <c r="BI772" s="21" t="s">
        <v>10</v>
      </c>
      <c r="BJ772" s="21" t="s">
        <v>10</v>
      </c>
      <c r="BK772" s="21" t="s">
        <v>10</v>
      </c>
    </row>
    <row r="773" spans="1:66" x14ac:dyDescent="0.25">
      <c r="A773" s="50">
        <v>762</v>
      </c>
      <c r="B773" s="50"/>
      <c r="C773" s="50" t="str">
        <f t="shared" si="194"/>
        <v>1635_8_1797</v>
      </c>
      <c r="D773" s="50">
        <v>1</v>
      </c>
      <c r="E773" s="51"/>
      <c r="F773" s="76" t="str">
        <f t="shared" si="193"/>
        <v>1635_8</v>
      </c>
      <c r="G773" s="80">
        <v>1635</v>
      </c>
      <c r="H773" s="52">
        <v>8</v>
      </c>
      <c r="I773" s="52">
        <v>1797</v>
      </c>
      <c r="J773" s="53">
        <v>1797</v>
      </c>
      <c r="K773" s="54">
        <v>1797</v>
      </c>
      <c r="L773" s="54">
        <v>1797</v>
      </c>
      <c r="M773" s="54"/>
      <c r="N773" s="54"/>
      <c r="O773" s="55"/>
      <c r="P773" s="55"/>
      <c r="Q773" s="55"/>
      <c r="R773" s="55"/>
      <c r="S773" s="52"/>
      <c r="T773" s="52">
        <v>1189</v>
      </c>
      <c r="U773" s="52">
        <v>40</v>
      </c>
      <c r="V773" s="52">
        <v>1272</v>
      </c>
      <c r="W773" s="52"/>
      <c r="X773" s="52"/>
      <c r="Y773" s="110" t="s">
        <v>66</v>
      </c>
      <c r="Z773" s="110" t="s">
        <v>66</v>
      </c>
      <c r="AA773" s="110" t="s">
        <v>70</v>
      </c>
      <c r="AB773" s="110" t="s">
        <v>65</v>
      </c>
      <c r="AC773" s="56">
        <v>122</v>
      </c>
      <c r="AD773" s="52"/>
      <c r="AE773" s="52"/>
      <c r="AF773" s="52"/>
      <c r="AG773" s="52"/>
      <c r="AH773" s="106"/>
      <c r="AI773" s="59" t="s">
        <v>75</v>
      </c>
      <c r="AJ773" s="69" t="s">
        <v>9</v>
      </c>
      <c r="AK773" s="34" t="s">
        <v>10</v>
      </c>
      <c r="AL773" s="26" t="s">
        <v>10</v>
      </c>
      <c r="AM773" s="39"/>
      <c r="AN773" s="115"/>
      <c r="AO773" s="26" t="s">
        <v>10</v>
      </c>
      <c r="AQ773" s="5"/>
      <c r="AS773" s="37"/>
      <c r="AT773" s="30"/>
      <c r="BE773" s="21" t="s">
        <v>10</v>
      </c>
      <c r="BF773" s="21" t="s">
        <v>10</v>
      </c>
      <c r="BG773" s="21" t="s">
        <v>10</v>
      </c>
      <c r="BI773" s="21" t="s">
        <v>10</v>
      </c>
      <c r="BJ773" s="21" t="s">
        <v>10</v>
      </c>
      <c r="BK773" s="21" t="s">
        <v>10</v>
      </c>
    </row>
    <row r="774" spans="1:66" x14ac:dyDescent="0.25">
      <c r="A774" s="50">
        <v>763</v>
      </c>
      <c r="B774" s="50"/>
      <c r="C774" s="50" t="str">
        <f t="shared" si="194"/>
        <v>1635_9_6622</v>
      </c>
      <c r="D774" s="50">
        <v>1</v>
      </c>
      <c r="E774" s="51"/>
      <c r="F774" s="76" t="str">
        <f t="shared" si="193"/>
        <v>1635_9</v>
      </c>
      <c r="G774" s="80">
        <v>1635</v>
      </c>
      <c r="H774" s="52">
        <v>9</v>
      </c>
      <c r="I774" s="52">
        <v>6622</v>
      </c>
      <c r="J774" s="53">
        <v>6622</v>
      </c>
      <c r="K774" s="54">
        <v>6622</v>
      </c>
      <c r="L774" s="54">
        <v>6622</v>
      </c>
      <c r="M774" s="54"/>
      <c r="N774" s="54"/>
      <c r="O774" s="55"/>
      <c r="P774" s="55"/>
      <c r="Q774" s="55"/>
      <c r="R774" s="55"/>
      <c r="S774" s="52"/>
      <c r="T774" s="52">
        <v>1210</v>
      </c>
      <c r="U774" s="52">
        <v>47</v>
      </c>
      <c r="V774" s="52">
        <v>1290</v>
      </c>
      <c r="W774" s="52"/>
      <c r="X774" s="52"/>
      <c r="Y774" s="110" t="s">
        <v>66</v>
      </c>
      <c r="Z774" s="110" t="s">
        <v>66</v>
      </c>
      <c r="AA774" s="110" t="s">
        <v>70</v>
      </c>
      <c r="AB774" s="110" t="s">
        <v>65</v>
      </c>
      <c r="AC774" s="56">
        <v>130</v>
      </c>
      <c r="AD774" s="52"/>
      <c r="AE774" s="52"/>
      <c r="AF774" s="52"/>
      <c r="AG774" s="52"/>
      <c r="AH774" s="106"/>
      <c r="AI774" s="59" t="s">
        <v>75</v>
      </c>
      <c r="AJ774" s="69" t="s">
        <v>9</v>
      </c>
      <c r="AK774" s="34" t="s">
        <v>10</v>
      </c>
      <c r="AL774" s="26" t="s">
        <v>10</v>
      </c>
      <c r="AM774" s="39"/>
      <c r="AN774" s="115"/>
      <c r="AO774" s="26" t="s">
        <v>10</v>
      </c>
      <c r="AQ774" s="5"/>
      <c r="AS774" s="37"/>
      <c r="AT774" s="30"/>
      <c r="BE774" s="21" t="s">
        <v>10</v>
      </c>
      <c r="BF774" s="21" t="s">
        <v>10</v>
      </c>
      <c r="BG774" s="21" t="s">
        <v>10</v>
      </c>
      <c r="BI774" s="21" t="s">
        <v>10</v>
      </c>
      <c r="BJ774" s="21" t="s">
        <v>10</v>
      </c>
      <c r="BK774" s="21" t="s">
        <v>10</v>
      </c>
    </row>
    <row r="775" spans="1:66" x14ac:dyDescent="0.25">
      <c r="A775" s="50">
        <v>764</v>
      </c>
      <c r="B775" s="50">
        <v>654</v>
      </c>
      <c r="C775" s="50" t="str">
        <f t="shared" si="194"/>
        <v>1671_1_1138</v>
      </c>
      <c r="D775" s="50">
        <v>1</v>
      </c>
      <c r="E775" s="51">
        <f>G775*10000+H775</f>
        <v>16710001</v>
      </c>
      <c r="F775" s="76" t="str">
        <f t="shared" si="193"/>
        <v>1671_1</v>
      </c>
      <c r="G775" s="80">
        <v>1671</v>
      </c>
      <c r="H775" s="52">
        <v>1</v>
      </c>
      <c r="I775" s="52">
        <v>1138</v>
      </c>
      <c r="J775" s="53" t="str">
        <f>IF(F775=K775,"ok","huom!")</f>
        <v>ok</v>
      </c>
      <c r="K775" s="54" t="str">
        <f>CONCATENATE(L775,"_",M775)</f>
        <v>1671_1</v>
      </c>
      <c r="L775" s="54">
        <v>1671</v>
      </c>
      <c r="M775" s="54">
        <v>1</v>
      </c>
      <c r="N775" s="54">
        <v>1102</v>
      </c>
      <c r="O775" s="55">
        <v>486</v>
      </c>
      <c r="P775" s="55">
        <v>64</v>
      </c>
      <c r="Q775" s="55">
        <v>121</v>
      </c>
      <c r="R775" s="55">
        <v>15</v>
      </c>
      <c r="S775" s="52">
        <v>0</v>
      </c>
      <c r="T775" s="56">
        <v>1247</v>
      </c>
      <c r="U775" s="56">
        <v>38</v>
      </c>
      <c r="V775" s="56">
        <v>1343</v>
      </c>
      <c r="W775" s="56">
        <v>486</v>
      </c>
      <c r="X775" s="57">
        <v>0.64</v>
      </c>
      <c r="Y775" s="109"/>
      <c r="Z775" s="109"/>
      <c r="AA775" s="109"/>
      <c r="AB775" s="109"/>
      <c r="AC775" s="56">
        <v>25</v>
      </c>
      <c r="AD775" s="52" t="s">
        <v>35</v>
      </c>
      <c r="AE775" s="52" t="s">
        <v>35</v>
      </c>
      <c r="AF775" s="52" t="s">
        <v>36</v>
      </c>
      <c r="AG775" s="52" t="s">
        <v>36</v>
      </c>
      <c r="AH775" s="106"/>
      <c r="AI775" s="59"/>
      <c r="AJ775" s="68" t="s">
        <v>10</v>
      </c>
      <c r="AK775" t="s">
        <v>10</v>
      </c>
      <c r="AL775" s="30" t="s">
        <v>10</v>
      </c>
      <c r="AM775" s="39"/>
      <c r="AN775" s="115" t="s">
        <v>10</v>
      </c>
      <c r="AO775" s="30"/>
      <c r="AQ775" s="5"/>
      <c r="AS775" s="37"/>
      <c r="AT775" s="30" t="s">
        <v>10</v>
      </c>
      <c r="AV775" t="str">
        <f>IF(X775="ei mallia","ei mallia",IF(X775&gt;0.599999,IF(W775&gt;999,"punainen",IF(AC775&gt;99,"punainen",IF(AD775="osa seud. yht","punainen","musta"))),"musta"))</f>
        <v>musta</v>
      </c>
      <c r="AW775" t="str">
        <f>IF(X775="ei mallia","ei mallia",IF(X775&gt;0.399999,IF(W775&gt;1999,"punainen",IF(AC775&gt;499,"punainen",IF(AE775="osa seud. yht","punainen","musta"))),"musta"))</f>
        <v>musta</v>
      </c>
      <c r="AX775" t="str">
        <f>IF(X775="ei mallia","ei mallia",IF(AY775&gt;20,"punainen","musta"))</f>
        <v>musta</v>
      </c>
      <c r="AY775" s="31">
        <f>SUM(AZ775:BC775)</f>
        <v>10</v>
      </c>
      <c r="AZ775" s="31">
        <f>IF(X775&gt;0.59999,10,IF(X775&gt;0.39999,1,0))</f>
        <v>10</v>
      </c>
      <c r="BA775" s="31">
        <f>IF(W775&gt;1999,10,IF(W775&gt;999,1,0))</f>
        <v>0</v>
      </c>
      <c r="BB775" s="31">
        <f>IF(AC775&gt;499,10,IF(AC775&gt;99,1,0))</f>
        <v>0</v>
      </c>
      <c r="BC775" s="31">
        <f>IF(AE775="osa seud. yht",10,IF(AD775="osa seud. yht",1,0))</f>
        <v>0</v>
      </c>
      <c r="BM775" s="2" t="s">
        <v>35</v>
      </c>
      <c r="BN775" s="2" t="s">
        <v>35</v>
      </c>
    </row>
    <row r="776" spans="1:66" x14ac:dyDescent="0.25">
      <c r="A776" s="50">
        <v>765</v>
      </c>
      <c r="B776" s="50"/>
      <c r="C776" s="50" t="str">
        <f t="shared" si="194"/>
        <v>1672_1_5860</v>
      </c>
      <c r="D776" s="50">
        <v>1</v>
      </c>
      <c r="E776" s="51"/>
      <c r="F776" s="76" t="str">
        <f t="shared" si="193"/>
        <v>1672_1</v>
      </c>
      <c r="G776" s="80">
        <v>1672</v>
      </c>
      <c r="H776" s="52">
        <v>1</v>
      </c>
      <c r="I776" s="52">
        <v>5860</v>
      </c>
      <c r="J776" s="53">
        <v>5860</v>
      </c>
      <c r="K776" s="54">
        <v>5860</v>
      </c>
      <c r="L776" s="54">
        <v>5860</v>
      </c>
      <c r="M776" s="54"/>
      <c r="N776" s="54"/>
      <c r="O776" s="55"/>
      <c r="P776" s="55"/>
      <c r="Q776" s="55"/>
      <c r="R776" s="55"/>
      <c r="S776" s="52"/>
      <c r="T776" s="52">
        <v>142</v>
      </c>
      <c r="U776" s="52">
        <v>5</v>
      </c>
      <c r="V776" s="52">
        <v>145</v>
      </c>
      <c r="W776" s="52"/>
      <c r="X776" s="52"/>
      <c r="Y776" s="110"/>
      <c r="Z776" s="110"/>
      <c r="AA776" s="110"/>
      <c r="AB776" s="110"/>
      <c r="AC776" s="56">
        <v>50</v>
      </c>
      <c r="AD776" s="52"/>
      <c r="AE776" s="52"/>
      <c r="AF776" s="52"/>
      <c r="AG776" s="52"/>
      <c r="AH776" s="106"/>
      <c r="AI776" s="59" t="s">
        <v>80</v>
      </c>
      <c r="AJ776" s="69" t="s">
        <v>10</v>
      </c>
      <c r="AK776" s="34" t="s">
        <v>10</v>
      </c>
      <c r="AL776" s="26" t="s">
        <v>10</v>
      </c>
      <c r="AM776" s="39"/>
      <c r="AN776" s="115"/>
      <c r="AO776" s="26" t="s">
        <v>10</v>
      </c>
      <c r="AQ776" s="5"/>
      <c r="AS776" s="37"/>
      <c r="AT776" s="30"/>
      <c r="BE776" s="21"/>
      <c r="BF776" s="21"/>
      <c r="BG776" s="21"/>
      <c r="BI776" s="21"/>
      <c r="BJ776" s="21"/>
      <c r="BK776" s="21"/>
    </row>
    <row r="777" spans="1:66" x14ac:dyDescent="0.25">
      <c r="A777" s="50">
        <v>766</v>
      </c>
      <c r="B777" s="50"/>
      <c r="C777" s="50" t="str">
        <f t="shared" si="194"/>
        <v>1672_2_4835</v>
      </c>
      <c r="D777" s="50">
        <v>1</v>
      </c>
      <c r="E777" s="51"/>
      <c r="F777" s="76" t="str">
        <f t="shared" si="193"/>
        <v>1672_2</v>
      </c>
      <c r="G777" s="80">
        <v>1672</v>
      </c>
      <c r="H777" s="52">
        <v>2</v>
      </c>
      <c r="I777" s="52">
        <v>4835</v>
      </c>
      <c r="J777" s="53">
        <v>4835</v>
      </c>
      <c r="K777" s="54">
        <v>4835</v>
      </c>
      <c r="L777" s="54">
        <v>4835</v>
      </c>
      <c r="M777" s="54"/>
      <c r="N777" s="54"/>
      <c r="O777" s="55"/>
      <c r="P777" s="55"/>
      <c r="Q777" s="55"/>
      <c r="R777" s="55"/>
      <c r="S777" s="52"/>
      <c r="T777" s="52">
        <v>235</v>
      </c>
      <c r="U777" s="52">
        <v>9</v>
      </c>
      <c r="V777" s="52">
        <v>235</v>
      </c>
      <c r="W777" s="52"/>
      <c r="X777" s="52"/>
      <c r="Y777" s="110"/>
      <c r="Z777" s="110"/>
      <c r="AA777" s="110"/>
      <c r="AB777" s="110"/>
      <c r="AC777" s="56">
        <v>30</v>
      </c>
      <c r="AD777" s="52"/>
      <c r="AE777" s="52"/>
      <c r="AF777" s="52"/>
      <c r="AG777" s="52"/>
      <c r="AH777" s="106"/>
      <c r="AI777" s="59" t="s">
        <v>80</v>
      </c>
      <c r="AJ777" s="69" t="s">
        <v>10</v>
      </c>
      <c r="AK777" s="34" t="s">
        <v>10</v>
      </c>
      <c r="AL777" s="26" t="s">
        <v>10</v>
      </c>
      <c r="AM777" s="39"/>
      <c r="AN777" s="115"/>
      <c r="AO777" s="26" t="s">
        <v>10</v>
      </c>
      <c r="AQ777" s="5"/>
      <c r="AS777" s="37"/>
      <c r="AT777" s="30"/>
      <c r="BE777" s="21"/>
      <c r="BF777" s="21"/>
      <c r="BG777" s="21"/>
      <c r="BI777" s="21"/>
      <c r="BJ777" s="21"/>
      <c r="BK777" s="21"/>
    </row>
    <row r="778" spans="1:66" x14ac:dyDescent="0.25">
      <c r="A778" s="50">
        <v>767</v>
      </c>
      <c r="B778" s="50"/>
      <c r="C778" s="50" t="str">
        <f t="shared" si="194"/>
        <v>1691_1_5483</v>
      </c>
      <c r="D778" s="50">
        <v>1</v>
      </c>
      <c r="E778" s="51"/>
      <c r="F778" s="76" t="str">
        <f t="shared" si="193"/>
        <v>1691_1</v>
      </c>
      <c r="G778" s="80">
        <v>1691</v>
      </c>
      <c r="H778" s="52">
        <v>1</v>
      </c>
      <c r="I778" s="52">
        <v>5483</v>
      </c>
      <c r="J778" s="53">
        <v>5483</v>
      </c>
      <c r="K778" s="54">
        <v>5483</v>
      </c>
      <c r="L778" s="54">
        <v>5483</v>
      </c>
      <c r="M778" s="54"/>
      <c r="N778" s="54"/>
      <c r="O778" s="55"/>
      <c r="P778" s="55"/>
      <c r="Q778" s="55"/>
      <c r="R778" s="55"/>
      <c r="S778" s="52"/>
      <c r="T778" s="52">
        <v>2094</v>
      </c>
      <c r="U778" s="52">
        <v>108</v>
      </c>
      <c r="V778" s="52">
        <v>2368</v>
      </c>
      <c r="W778" s="52"/>
      <c r="X778" s="52"/>
      <c r="Y778" s="110" t="s">
        <v>66</v>
      </c>
      <c r="Z778" s="110" t="s">
        <v>66</v>
      </c>
      <c r="AA778" s="110" t="s">
        <v>70</v>
      </c>
      <c r="AB778" s="110" t="s">
        <v>71</v>
      </c>
      <c r="AC778" s="56">
        <v>332</v>
      </c>
      <c r="AD778" s="62" t="s">
        <v>73</v>
      </c>
      <c r="AE778" s="62" t="s">
        <v>73</v>
      </c>
      <c r="AF778" s="52"/>
      <c r="AG778" s="52"/>
      <c r="AH778" s="106"/>
      <c r="AI778" s="59" t="s">
        <v>75</v>
      </c>
      <c r="AJ778" s="69" t="s">
        <v>9</v>
      </c>
      <c r="AK778" s="34" t="s">
        <v>10</v>
      </c>
      <c r="AL778" s="26" t="s">
        <v>10</v>
      </c>
      <c r="AM778" s="39"/>
      <c r="AN778" s="115"/>
      <c r="AO778" s="26" t="s">
        <v>10</v>
      </c>
      <c r="AQ778" s="5"/>
      <c r="AS778" s="37"/>
      <c r="AT778" s="30"/>
      <c r="BE778" s="21" t="s">
        <v>10</v>
      </c>
      <c r="BF778" s="21" t="s">
        <v>10</v>
      </c>
      <c r="BG778" s="21" t="s">
        <v>10</v>
      </c>
      <c r="BI778" s="21" t="s">
        <v>10</v>
      </c>
      <c r="BJ778" s="2" t="s">
        <v>9</v>
      </c>
      <c r="BK778" s="21" t="s">
        <v>10</v>
      </c>
    </row>
    <row r="779" spans="1:66" x14ac:dyDescent="0.25">
      <c r="A779" s="50">
        <v>768</v>
      </c>
      <c r="B779" s="50"/>
      <c r="C779" s="50" t="str">
        <f t="shared" si="194"/>
        <v>1691_2_3830</v>
      </c>
      <c r="D779" s="50">
        <v>1</v>
      </c>
      <c r="E779" s="51"/>
      <c r="F779" s="76" t="str">
        <f t="shared" si="193"/>
        <v>1691_2</v>
      </c>
      <c r="G779" s="80">
        <v>1691</v>
      </c>
      <c r="H779" s="52">
        <v>2</v>
      </c>
      <c r="I779" s="52">
        <v>3830</v>
      </c>
      <c r="J779" s="53">
        <v>3830</v>
      </c>
      <c r="K779" s="54">
        <v>3830</v>
      </c>
      <c r="L779" s="54">
        <v>3830</v>
      </c>
      <c r="M779" s="54"/>
      <c r="N779" s="54"/>
      <c r="O779" s="55"/>
      <c r="P779" s="55"/>
      <c r="Q779" s="55"/>
      <c r="R779" s="55"/>
      <c r="S779" s="52"/>
      <c r="T779" s="52">
        <v>1093</v>
      </c>
      <c r="U779" s="52">
        <v>93</v>
      </c>
      <c r="V779" s="52">
        <v>1213</v>
      </c>
      <c r="W779" s="52"/>
      <c r="X779" s="52"/>
      <c r="Y779" s="110" t="s">
        <v>66</v>
      </c>
      <c r="Z779" s="110" t="s">
        <v>66</v>
      </c>
      <c r="AA779" s="110" t="s">
        <v>71</v>
      </c>
      <c r="AB779" s="110" t="s">
        <v>71</v>
      </c>
      <c r="AC779" s="56">
        <v>241</v>
      </c>
      <c r="AD779" s="62" t="s">
        <v>73</v>
      </c>
      <c r="AE779" s="62" t="s">
        <v>73</v>
      </c>
      <c r="AF779" s="52"/>
      <c r="AG779" s="52"/>
      <c r="AH779" s="106"/>
      <c r="AI779" s="59" t="s">
        <v>75</v>
      </c>
      <c r="AJ779" s="69" t="s">
        <v>9</v>
      </c>
      <c r="AK779" s="34" t="s">
        <v>10</v>
      </c>
      <c r="AL779" s="26" t="s">
        <v>10</v>
      </c>
      <c r="AM779" s="39"/>
      <c r="AN779" s="115"/>
      <c r="AO779" s="26" t="s">
        <v>10</v>
      </c>
      <c r="AQ779" s="5"/>
      <c r="AS779" s="37"/>
      <c r="AT779" s="30"/>
      <c r="BE779" s="21" t="s">
        <v>10</v>
      </c>
      <c r="BF779" s="2" t="s">
        <v>9</v>
      </c>
      <c r="BG779" s="21" t="s">
        <v>10</v>
      </c>
      <c r="BI779" s="21" t="s">
        <v>10</v>
      </c>
      <c r="BJ779" s="2" t="s">
        <v>9</v>
      </c>
      <c r="BK779" s="21" t="s">
        <v>10</v>
      </c>
    </row>
    <row r="780" spans="1:66" x14ac:dyDescent="0.25">
      <c r="A780" s="50">
        <v>769</v>
      </c>
      <c r="B780" s="50"/>
      <c r="C780" s="50" t="str">
        <f t="shared" si="194"/>
        <v>1691_3_2395</v>
      </c>
      <c r="D780" s="50">
        <v>1</v>
      </c>
      <c r="E780" s="51"/>
      <c r="F780" s="76" t="str">
        <f t="shared" ref="F780:F843" si="218">CONCATENATE(G780,"_",H780)</f>
        <v>1691_3</v>
      </c>
      <c r="G780" s="80">
        <v>1691</v>
      </c>
      <c r="H780" s="52">
        <v>3</v>
      </c>
      <c r="I780" s="52">
        <v>2395</v>
      </c>
      <c r="J780" s="53">
        <v>2395</v>
      </c>
      <c r="K780" s="54">
        <v>2395</v>
      </c>
      <c r="L780" s="54">
        <v>2395</v>
      </c>
      <c r="M780" s="54"/>
      <c r="N780" s="54"/>
      <c r="O780" s="55"/>
      <c r="P780" s="55"/>
      <c r="Q780" s="55"/>
      <c r="R780" s="55"/>
      <c r="S780" s="52"/>
      <c r="T780" s="52">
        <v>1289</v>
      </c>
      <c r="U780" s="52">
        <v>94</v>
      </c>
      <c r="V780" s="52">
        <v>1408</v>
      </c>
      <c r="W780" s="52"/>
      <c r="X780" s="52"/>
      <c r="Y780" s="110" t="s">
        <v>66</v>
      </c>
      <c r="Z780" s="110" t="s">
        <v>66</v>
      </c>
      <c r="AA780" s="110" t="s">
        <v>65</v>
      </c>
      <c r="AB780" s="110" t="s">
        <v>71</v>
      </c>
      <c r="AC780" s="56">
        <v>224</v>
      </c>
      <c r="AD780" s="62" t="s">
        <v>73</v>
      </c>
      <c r="AE780" s="62" t="s">
        <v>73</v>
      </c>
      <c r="AF780" s="52"/>
      <c r="AG780" s="52"/>
      <c r="AH780" s="106"/>
      <c r="AI780" s="59" t="s">
        <v>75</v>
      </c>
      <c r="AJ780" s="69" t="s">
        <v>9</v>
      </c>
      <c r="AK780" s="34" t="s">
        <v>10</v>
      </c>
      <c r="AL780" s="26" t="s">
        <v>10</v>
      </c>
      <c r="AM780" s="39"/>
      <c r="AN780" s="115"/>
      <c r="AO780" s="26" t="s">
        <v>10</v>
      </c>
      <c r="AQ780" s="5"/>
      <c r="AS780" s="37"/>
      <c r="AT780" s="30"/>
      <c r="BE780" s="2" t="s">
        <v>9</v>
      </c>
      <c r="BF780" s="2" t="s">
        <v>9</v>
      </c>
      <c r="BG780" s="2" t="s">
        <v>9</v>
      </c>
      <c r="BI780" s="21" t="s">
        <v>10</v>
      </c>
      <c r="BJ780" s="2" t="s">
        <v>9</v>
      </c>
      <c r="BK780" s="21" t="s">
        <v>10</v>
      </c>
    </row>
    <row r="781" spans="1:66" x14ac:dyDescent="0.25">
      <c r="A781" s="50">
        <v>770</v>
      </c>
      <c r="B781" s="50"/>
      <c r="C781" s="50" t="str">
        <f t="shared" ref="C781:C844" si="219">CONCATENATE(G781,"_",H781,"_",I781)</f>
        <v>1691_4_6492</v>
      </c>
      <c r="D781" s="50">
        <v>1</v>
      </c>
      <c r="E781" s="51"/>
      <c r="F781" s="76" t="str">
        <f t="shared" si="218"/>
        <v>1691_4</v>
      </c>
      <c r="G781" s="80">
        <v>1691</v>
      </c>
      <c r="H781" s="52">
        <v>4</v>
      </c>
      <c r="I781" s="52">
        <v>6492</v>
      </c>
      <c r="J781" s="53">
        <v>6492</v>
      </c>
      <c r="K781" s="54">
        <v>6492</v>
      </c>
      <c r="L781" s="54">
        <v>6492</v>
      </c>
      <c r="M781" s="54"/>
      <c r="N781" s="54"/>
      <c r="O781" s="55"/>
      <c r="P781" s="55"/>
      <c r="Q781" s="55"/>
      <c r="R781" s="55"/>
      <c r="S781" s="52"/>
      <c r="T781" s="52">
        <v>1411</v>
      </c>
      <c r="U781" s="52">
        <v>99</v>
      </c>
      <c r="V781" s="52">
        <v>1545</v>
      </c>
      <c r="W781" s="52"/>
      <c r="X781" s="52"/>
      <c r="Y781" s="110" t="s">
        <v>66</v>
      </c>
      <c r="Z781" s="110" t="s">
        <v>66</v>
      </c>
      <c r="AA781" s="110" t="s">
        <v>68</v>
      </c>
      <c r="AB781" s="110" t="s">
        <v>71</v>
      </c>
      <c r="AC781" s="56">
        <v>340</v>
      </c>
      <c r="AD781" s="62" t="s">
        <v>73</v>
      </c>
      <c r="AE781" s="62" t="s">
        <v>73</v>
      </c>
      <c r="AF781" s="52"/>
      <c r="AG781" s="52"/>
      <c r="AH781" s="106"/>
      <c r="AI781" s="59" t="s">
        <v>75</v>
      </c>
      <c r="AJ781" s="69" t="s">
        <v>9</v>
      </c>
      <c r="AK781" s="34" t="s">
        <v>10</v>
      </c>
      <c r="AL781" s="26" t="s">
        <v>10</v>
      </c>
      <c r="AM781" s="39"/>
      <c r="AN781" s="115"/>
      <c r="AO781" s="26" t="s">
        <v>10</v>
      </c>
      <c r="AQ781" s="5"/>
      <c r="AS781" s="37"/>
      <c r="AT781" s="30"/>
      <c r="BE781" s="2" t="s">
        <v>9</v>
      </c>
      <c r="BF781" s="2" t="s">
        <v>9</v>
      </c>
      <c r="BG781" s="2" t="s">
        <v>9</v>
      </c>
      <c r="BI781" s="21" t="s">
        <v>10</v>
      </c>
      <c r="BJ781" s="2" t="s">
        <v>9</v>
      </c>
      <c r="BK781" s="21" t="s">
        <v>10</v>
      </c>
    </row>
    <row r="782" spans="1:66" x14ac:dyDescent="0.25">
      <c r="A782" s="50">
        <v>771</v>
      </c>
      <c r="B782" s="50"/>
      <c r="C782" s="50" t="str">
        <f t="shared" si="219"/>
        <v>1701_1_7770</v>
      </c>
      <c r="D782" s="50">
        <v>1</v>
      </c>
      <c r="E782" s="51"/>
      <c r="F782" s="76" t="str">
        <f t="shared" si="218"/>
        <v>1701_1</v>
      </c>
      <c r="G782" s="80">
        <v>1701</v>
      </c>
      <c r="H782" s="52">
        <v>1</v>
      </c>
      <c r="I782" s="52">
        <v>7770</v>
      </c>
      <c r="J782" s="53">
        <v>7770</v>
      </c>
      <c r="K782" s="54">
        <v>7770</v>
      </c>
      <c r="L782" s="54">
        <v>7770</v>
      </c>
      <c r="M782" s="54"/>
      <c r="N782" s="54"/>
      <c r="O782" s="55"/>
      <c r="P782" s="55"/>
      <c r="Q782" s="55"/>
      <c r="R782" s="55"/>
      <c r="S782" s="52"/>
      <c r="T782" s="52">
        <v>547</v>
      </c>
      <c r="U782" s="52">
        <v>23</v>
      </c>
      <c r="V782" s="52">
        <v>589</v>
      </c>
      <c r="W782" s="52"/>
      <c r="X782" s="52"/>
      <c r="Y782" s="110"/>
      <c r="Z782" s="110"/>
      <c r="AA782" s="110"/>
      <c r="AB782" s="110"/>
      <c r="AC782" s="56">
        <v>79</v>
      </c>
      <c r="AD782" s="52"/>
      <c r="AE782" s="52"/>
      <c r="AF782" s="52"/>
      <c r="AG782" s="52"/>
      <c r="AH782" s="106"/>
      <c r="AI782" s="59" t="s">
        <v>80</v>
      </c>
      <c r="AJ782" s="69" t="s">
        <v>10</v>
      </c>
      <c r="AK782" s="34" t="s">
        <v>10</v>
      </c>
      <c r="AL782" s="26" t="s">
        <v>10</v>
      </c>
      <c r="AM782" s="39"/>
      <c r="AN782" s="115"/>
      <c r="AO782" s="26" t="s">
        <v>10</v>
      </c>
      <c r="AQ782" s="5"/>
      <c r="AS782" s="37"/>
      <c r="AT782" s="30"/>
      <c r="BE782" s="21"/>
      <c r="BF782" s="21"/>
      <c r="BG782" s="21"/>
      <c r="BI782" s="21"/>
      <c r="BJ782" s="21"/>
      <c r="BK782" s="21"/>
    </row>
    <row r="783" spans="1:66" x14ac:dyDescent="0.25">
      <c r="A783" s="50">
        <v>772</v>
      </c>
      <c r="B783" s="50"/>
      <c r="C783" s="50" t="str">
        <f t="shared" si="219"/>
        <v>1701_2_6710</v>
      </c>
      <c r="D783" s="50">
        <v>1</v>
      </c>
      <c r="E783" s="51"/>
      <c r="F783" s="76" t="str">
        <f t="shared" si="218"/>
        <v>1701_2</v>
      </c>
      <c r="G783" s="80">
        <v>1701</v>
      </c>
      <c r="H783" s="52">
        <v>2</v>
      </c>
      <c r="I783" s="52">
        <v>6710</v>
      </c>
      <c r="J783" s="53">
        <v>6710</v>
      </c>
      <c r="K783" s="54">
        <v>6710</v>
      </c>
      <c r="L783" s="54">
        <v>6710</v>
      </c>
      <c r="M783" s="54"/>
      <c r="N783" s="54"/>
      <c r="O783" s="55"/>
      <c r="P783" s="55"/>
      <c r="Q783" s="55"/>
      <c r="R783" s="55"/>
      <c r="S783" s="52"/>
      <c r="T783" s="52">
        <v>406</v>
      </c>
      <c r="U783" s="52">
        <v>18</v>
      </c>
      <c r="V783" s="52">
        <v>450</v>
      </c>
      <c r="W783" s="52"/>
      <c r="X783" s="52"/>
      <c r="Y783" s="110"/>
      <c r="Z783" s="110"/>
      <c r="AA783" s="110"/>
      <c r="AB783" s="110"/>
      <c r="AC783" s="56">
        <v>69</v>
      </c>
      <c r="AD783" s="52"/>
      <c r="AE783" s="52"/>
      <c r="AF783" s="52"/>
      <c r="AG783" s="52"/>
      <c r="AH783" s="106"/>
      <c r="AI783" s="59" t="s">
        <v>80</v>
      </c>
      <c r="AJ783" s="69" t="s">
        <v>10</v>
      </c>
      <c r="AK783" s="34" t="s">
        <v>10</v>
      </c>
      <c r="AL783" s="26" t="s">
        <v>10</v>
      </c>
      <c r="AM783" s="39"/>
      <c r="AN783" s="115"/>
      <c r="AO783" s="26" t="s">
        <v>10</v>
      </c>
      <c r="AQ783" s="5"/>
      <c r="AS783" s="37"/>
      <c r="AT783" s="30"/>
      <c r="BE783" s="21"/>
      <c r="BF783" s="21"/>
      <c r="BG783" s="21"/>
      <c r="BI783" s="21"/>
      <c r="BJ783" s="21"/>
      <c r="BK783" s="21"/>
    </row>
    <row r="784" spans="1:66" x14ac:dyDescent="0.25">
      <c r="A784" s="50">
        <v>773</v>
      </c>
      <c r="B784" s="50"/>
      <c r="C784" s="50" t="str">
        <f t="shared" si="219"/>
        <v>1711_1_2675</v>
      </c>
      <c r="D784" s="50">
        <v>1</v>
      </c>
      <c r="E784" s="51"/>
      <c r="F784" s="76" t="str">
        <f t="shared" si="218"/>
        <v>1711_1</v>
      </c>
      <c r="G784" s="80">
        <v>1711</v>
      </c>
      <c r="H784" s="52">
        <v>1</v>
      </c>
      <c r="I784" s="52">
        <v>2675</v>
      </c>
      <c r="J784" s="53">
        <v>2675</v>
      </c>
      <c r="K784" s="54">
        <v>2675</v>
      </c>
      <c r="L784" s="54">
        <v>2675</v>
      </c>
      <c r="M784" s="54"/>
      <c r="N784" s="54"/>
      <c r="O784" s="55"/>
      <c r="P784" s="55"/>
      <c r="Q784" s="55"/>
      <c r="R784" s="55"/>
      <c r="S784" s="52"/>
      <c r="T784" s="52">
        <v>1336</v>
      </c>
      <c r="U784" s="52">
        <v>70</v>
      </c>
      <c r="V784" s="52">
        <v>1404</v>
      </c>
      <c r="W784" s="52"/>
      <c r="X784" s="52"/>
      <c r="Y784" s="110" t="s">
        <v>64</v>
      </c>
      <c r="Z784" s="110" t="s">
        <v>67</v>
      </c>
      <c r="AA784" s="110" t="s">
        <v>65</v>
      </c>
      <c r="AB784" s="110" t="s">
        <v>65</v>
      </c>
      <c r="AC784" s="56">
        <v>500</v>
      </c>
      <c r="AD784" s="52"/>
      <c r="AE784" s="52"/>
      <c r="AF784" s="52"/>
      <c r="AG784" s="52"/>
      <c r="AH784" s="106"/>
      <c r="AI784" s="59" t="s">
        <v>75</v>
      </c>
      <c r="AJ784" s="69" t="s">
        <v>9</v>
      </c>
      <c r="AK784" s="34" t="s">
        <v>10</v>
      </c>
      <c r="AL784" s="26" t="s">
        <v>10</v>
      </c>
      <c r="AM784" s="39"/>
      <c r="AN784" s="115"/>
      <c r="AO784" s="26" t="s">
        <v>10</v>
      </c>
      <c r="AQ784" s="5"/>
      <c r="AS784" s="37"/>
      <c r="AT784" s="30"/>
      <c r="BE784" s="2" t="s">
        <v>9</v>
      </c>
      <c r="BF784" s="2" t="s">
        <v>9</v>
      </c>
      <c r="BG784" s="2" t="s">
        <v>9</v>
      </c>
      <c r="BI784" s="2" t="s">
        <v>9</v>
      </c>
      <c r="BJ784" s="2" t="s">
        <v>9</v>
      </c>
      <c r="BK784" s="2" t="s">
        <v>9</v>
      </c>
    </row>
    <row r="785" spans="1:66" x14ac:dyDescent="0.25">
      <c r="A785" s="50">
        <v>774</v>
      </c>
      <c r="B785" s="50"/>
      <c r="C785" s="50" t="str">
        <f t="shared" si="219"/>
        <v>1711_2_4816</v>
      </c>
      <c r="D785" s="50">
        <v>1</v>
      </c>
      <c r="E785" s="51"/>
      <c r="F785" s="76" t="str">
        <f t="shared" si="218"/>
        <v>1711_2</v>
      </c>
      <c r="G785" s="80">
        <v>1711</v>
      </c>
      <c r="H785" s="52">
        <v>2</v>
      </c>
      <c r="I785" s="52">
        <v>4816</v>
      </c>
      <c r="J785" s="53">
        <v>4816</v>
      </c>
      <c r="K785" s="54">
        <v>4816</v>
      </c>
      <c r="L785" s="54">
        <v>4816</v>
      </c>
      <c r="M785" s="54"/>
      <c r="N785" s="54"/>
      <c r="O785" s="55"/>
      <c r="P785" s="55"/>
      <c r="Q785" s="55"/>
      <c r="R785" s="55"/>
      <c r="S785" s="52"/>
      <c r="T785" s="52">
        <v>1247</v>
      </c>
      <c r="U785" s="52">
        <v>59</v>
      </c>
      <c r="V785" s="52">
        <v>1300</v>
      </c>
      <c r="W785" s="52"/>
      <c r="X785" s="52"/>
      <c r="Y785" s="110" t="s">
        <v>64</v>
      </c>
      <c r="Z785" s="110" t="s">
        <v>64</v>
      </c>
      <c r="AA785" s="110" t="s">
        <v>65</v>
      </c>
      <c r="AB785" s="110" t="s">
        <v>65</v>
      </c>
      <c r="AC785" s="56">
        <v>341</v>
      </c>
      <c r="AD785" s="52"/>
      <c r="AE785" s="52"/>
      <c r="AF785" s="52"/>
      <c r="AG785" s="52"/>
      <c r="AH785" s="106"/>
      <c r="AI785" s="59" t="s">
        <v>75</v>
      </c>
      <c r="AJ785" s="69" t="s">
        <v>9</v>
      </c>
      <c r="AK785" s="34" t="s">
        <v>10</v>
      </c>
      <c r="AL785" s="26" t="s">
        <v>10</v>
      </c>
      <c r="AM785" s="39"/>
      <c r="AN785" s="115"/>
      <c r="AO785" s="26" t="s">
        <v>10</v>
      </c>
      <c r="AQ785" s="5"/>
      <c r="AS785" s="37"/>
      <c r="AT785" s="30"/>
      <c r="BE785" s="2" t="s">
        <v>9</v>
      </c>
      <c r="BF785" s="21" t="s">
        <v>10</v>
      </c>
      <c r="BG785" s="21" t="s">
        <v>10</v>
      </c>
      <c r="BI785" s="2" t="s">
        <v>9</v>
      </c>
      <c r="BJ785" s="21" t="s">
        <v>10</v>
      </c>
      <c r="BK785" s="21" t="s">
        <v>10</v>
      </c>
    </row>
    <row r="786" spans="1:66" x14ac:dyDescent="0.25">
      <c r="A786" s="50">
        <v>775</v>
      </c>
      <c r="B786" s="50"/>
      <c r="C786" s="50" t="str">
        <f t="shared" si="219"/>
        <v>1711_3_4759</v>
      </c>
      <c r="D786" s="50">
        <v>1</v>
      </c>
      <c r="E786" s="51"/>
      <c r="F786" s="76" t="str">
        <f t="shared" si="218"/>
        <v>1711_3</v>
      </c>
      <c r="G786" s="80">
        <v>1711</v>
      </c>
      <c r="H786" s="52">
        <v>3</v>
      </c>
      <c r="I786" s="52">
        <v>4759</v>
      </c>
      <c r="J786" s="53">
        <v>4759</v>
      </c>
      <c r="K786" s="54">
        <v>4759</v>
      </c>
      <c r="L786" s="54">
        <v>4759</v>
      </c>
      <c r="M786" s="54"/>
      <c r="N786" s="54"/>
      <c r="O786" s="55"/>
      <c r="P786" s="55"/>
      <c r="Q786" s="55"/>
      <c r="R786" s="55"/>
      <c r="S786" s="52"/>
      <c r="T786" s="52">
        <v>530</v>
      </c>
      <c r="U786" s="52">
        <v>16</v>
      </c>
      <c r="V786" s="52">
        <v>551</v>
      </c>
      <c r="W786" s="52"/>
      <c r="X786" s="52"/>
      <c r="Y786" s="110" t="s">
        <v>66</v>
      </c>
      <c r="Z786" s="110" t="s">
        <v>64</v>
      </c>
      <c r="AA786" s="110" t="s">
        <v>65</v>
      </c>
      <c r="AB786" s="110" t="s">
        <v>65</v>
      </c>
      <c r="AC786" s="56">
        <v>120</v>
      </c>
      <c r="AD786" s="52"/>
      <c r="AE786" s="52"/>
      <c r="AF786" s="52"/>
      <c r="AG786" s="52"/>
      <c r="AH786" s="106"/>
      <c r="AI786" s="59" t="s">
        <v>80</v>
      </c>
      <c r="AJ786" s="69" t="s">
        <v>9</v>
      </c>
      <c r="AK786" s="34" t="s">
        <v>10</v>
      </c>
      <c r="AL786" s="26" t="s">
        <v>10</v>
      </c>
      <c r="AM786" s="39"/>
      <c r="AN786" s="115"/>
      <c r="AO786" s="26" t="s">
        <v>10</v>
      </c>
      <c r="AQ786" s="5"/>
      <c r="AS786" s="37"/>
      <c r="AT786" s="30"/>
      <c r="BE786" s="2" t="s">
        <v>9</v>
      </c>
      <c r="BF786" s="21" t="s">
        <v>10</v>
      </c>
      <c r="BG786" s="21" t="s">
        <v>10</v>
      </c>
      <c r="BI786" s="2" t="s">
        <v>9</v>
      </c>
      <c r="BJ786" s="21" t="s">
        <v>10</v>
      </c>
      <c r="BK786" s="21" t="s">
        <v>10</v>
      </c>
    </row>
    <row r="787" spans="1:66" x14ac:dyDescent="0.25">
      <c r="A787" s="50">
        <v>776</v>
      </c>
      <c r="B787" s="50"/>
      <c r="C787" s="50" t="str">
        <f t="shared" si="219"/>
        <v>1711_4_4250</v>
      </c>
      <c r="D787" s="50">
        <v>1</v>
      </c>
      <c r="E787" s="51"/>
      <c r="F787" s="76" t="str">
        <f t="shared" si="218"/>
        <v>1711_4</v>
      </c>
      <c r="G787" s="80">
        <v>1711</v>
      </c>
      <c r="H787" s="52">
        <v>4</v>
      </c>
      <c r="I787" s="52">
        <v>4250</v>
      </c>
      <c r="J787" s="53">
        <v>4250</v>
      </c>
      <c r="K787" s="54">
        <v>4250</v>
      </c>
      <c r="L787" s="54">
        <v>4250</v>
      </c>
      <c r="M787" s="54"/>
      <c r="N787" s="54"/>
      <c r="O787" s="55"/>
      <c r="P787" s="55"/>
      <c r="Q787" s="55"/>
      <c r="R787" s="55"/>
      <c r="S787" s="52"/>
      <c r="T787" s="52">
        <v>466</v>
      </c>
      <c r="U787" s="52">
        <v>13</v>
      </c>
      <c r="V787" s="52">
        <v>463</v>
      </c>
      <c r="W787" s="52"/>
      <c r="X787" s="52"/>
      <c r="Y787" s="110" t="s">
        <v>66</v>
      </c>
      <c r="Z787" s="110" t="s">
        <v>64</v>
      </c>
      <c r="AA787" s="110" t="s">
        <v>65</v>
      </c>
      <c r="AB787" s="110" t="s">
        <v>65</v>
      </c>
      <c r="AC787" s="56">
        <v>114</v>
      </c>
      <c r="AD787" s="52"/>
      <c r="AE787" s="52"/>
      <c r="AF787" s="52"/>
      <c r="AG787" s="52"/>
      <c r="AH787" s="106"/>
      <c r="AI787" s="59" t="s">
        <v>80</v>
      </c>
      <c r="AJ787" s="69" t="s">
        <v>9</v>
      </c>
      <c r="AK787" s="34" t="s">
        <v>10</v>
      </c>
      <c r="AL787" s="26" t="s">
        <v>10</v>
      </c>
      <c r="AM787" s="39"/>
      <c r="AN787" s="115"/>
      <c r="AO787" s="26" t="s">
        <v>10</v>
      </c>
      <c r="AQ787" s="5"/>
      <c r="AS787" s="37"/>
      <c r="AT787" s="30"/>
      <c r="BE787" s="2" t="s">
        <v>9</v>
      </c>
      <c r="BF787" s="21" t="s">
        <v>10</v>
      </c>
      <c r="BG787" s="21" t="s">
        <v>10</v>
      </c>
      <c r="BI787" s="2" t="s">
        <v>9</v>
      </c>
      <c r="BJ787" s="21" t="s">
        <v>10</v>
      </c>
      <c r="BK787" s="21" t="s">
        <v>10</v>
      </c>
    </row>
    <row r="788" spans="1:66" x14ac:dyDescent="0.25">
      <c r="A788" s="50">
        <v>777</v>
      </c>
      <c r="B788" s="50"/>
      <c r="C788" s="50" t="str">
        <f t="shared" si="219"/>
        <v>1731_3_7715</v>
      </c>
      <c r="D788" s="50">
        <v>1</v>
      </c>
      <c r="E788" s="51"/>
      <c r="F788" s="76" t="str">
        <f t="shared" si="218"/>
        <v>1731_3</v>
      </c>
      <c r="G788" s="80">
        <v>1731</v>
      </c>
      <c r="H788" s="52">
        <v>3</v>
      </c>
      <c r="I788" s="52">
        <v>7715</v>
      </c>
      <c r="J788" s="53">
        <v>7715</v>
      </c>
      <c r="K788" s="54">
        <v>7715</v>
      </c>
      <c r="L788" s="54">
        <v>7715</v>
      </c>
      <c r="M788" s="54"/>
      <c r="N788" s="54"/>
      <c r="O788" s="55"/>
      <c r="P788" s="55"/>
      <c r="Q788" s="55"/>
      <c r="R788" s="55"/>
      <c r="S788" s="52"/>
      <c r="T788" s="52">
        <v>361</v>
      </c>
      <c r="U788" s="52">
        <v>16</v>
      </c>
      <c r="V788" s="52">
        <v>353</v>
      </c>
      <c r="W788" s="52"/>
      <c r="X788" s="52"/>
      <c r="Y788" s="110"/>
      <c r="Z788" s="110" t="s">
        <v>66</v>
      </c>
      <c r="AA788" s="112"/>
      <c r="AB788" s="110" t="s">
        <v>71</v>
      </c>
      <c r="AC788" s="56">
        <v>20</v>
      </c>
      <c r="AD788" s="52"/>
      <c r="AE788" s="52"/>
      <c r="AF788" s="52"/>
      <c r="AG788" s="52"/>
      <c r="AH788" s="106"/>
      <c r="AI788" s="59" t="s">
        <v>80</v>
      </c>
      <c r="AJ788" s="69" t="s">
        <v>9</v>
      </c>
      <c r="AK788" s="34" t="s">
        <v>10</v>
      </c>
      <c r="AL788" s="26" t="s">
        <v>10</v>
      </c>
      <c r="AM788" s="39"/>
      <c r="AN788" s="115"/>
      <c r="AO788" s="26" t="s">
        <v>10</v>
      </c>
      <c r="AQ788" s="5"/>
      <c r="AS788" s="37"/>
      <c r="AT788" s="30"/>
      <c r="BE788" s="2" t="s">
        <v>37</v>
      </c>
      <c r="BF788" s="2" t="s">
        <v>37</v>
      </c>
      <c r="BG788" s="2" t="s">
        <v>37</v>
      </c>
      <c r="BI788" s="21" t="s">
        <v>10</v>
      </c>
      <c r="BJ788" s="21" t="s">
        <v>10</v>
      </c>
      <c r="BK788" s="21" t="s">
        <v>10</v>
      </c>
    </row>
    <row r="789" spans="1:66" x14ac:dyDescent="0.25">
      <c r="A789" s="50">
        <v>778</v>
      </c>
      <c r="B789" s="50"/>
      <c r="C789" s="50" t="str">
        <f t="shared" si="219"/>
        <v>1731_4_1544</v>
      </c>
      <c r="D789" s="50">
        <v>1</v>
      </c>
      <c r="E789" s="51"/>
      <c r="F789" s="76" t="str">
        <f t="shared" si="218"/>
        <v>1731_4</v>
      </c>
      <c r="G789" s="80">
        <v>1731</v>
      </c>
      <c r="H789" s="52">
        <v>4</v>
      </c>
      <c r="I789" s="52">
        <v>1544</v>
      </c>
      <c r="J789" s="53">
        <v>1544</v>
      </c>
      <c r="K789" s="54">
        <v>1544</v>
      </c>
      <c r="L789" s="54">
        <v>1544</v>
      </c>
      <c r="M789" s="54"/>
      <c r="N789" s="54"/>
      <c r="O789" s="55"/>
      <c r="P789" s="55"/>
      <c r="Q789" s="55"/>
      <c r="R789" s="55"/>
      <c r="S789" s="52"/>
      <c r="T789" s="52">
        <v>432</v>
      </c>
      <c r="U789" s="52">
        <v>11</v>
      </c>
      <c r="V789" s="52">
        <v>455</v>
      </c>
      <c r="W789" s="52"/>
      <c r="X789" s="52"/>
      <c r="Y789" s="110"/>
      <c r="Z789" s="110" t="s">
        <v>66</v>
      </c>
      <c r="AA789" s="112"/>
      <c r="AB789" s="110" t="s">
        <v>65</v>
      </c>
      <c r="AC789" s="56">
        <v>79</v>
      </c>
      <c r="AD789" s="52"/>
      <c r="AE789" s="52"/>
      <c r="AF789" s="52"/>
      <c r="AG789" s="52"/>
      <c r="AH789" s="106"/>
      <c r="AI789" s="59" t="s">
        <v>80</v>
      </c>
      <c r="AJ789" s="69" t="s">
        <v>9</v>
      </c>
      <c r="AK789" s="34" t="s">
        <v>10</v>
      </c>
      <c r="AL789" s="26" t="s">
        <v>10</v>
      </c>
      <c r="AM789" s="39"/>
      <c r="AN789" s="115"/>
      <c r="AO789" s="26" t="s">
        <v>10</v>
      </c>
      <c r="AQ789" s="5"/>
      <c r="AS789" s="37"/>
      <c r="AT789" s="30"/>
      <c r="BE789" s="2" t="s">
        <v>37</v>
      </c>
      <c r="BF789" s="2" t="s">
        <v>37</v>
      </c>
      <c r="BG789" s="2" t="s">
        <v>37</v>
      </c>
      <c r="BI789" s="21" t="s">
        <v>10</v>
      </c>
      <c r="BJ789" s="21" t="s">
        <v>10</v>
      </c>
      <c r="BK789" s="21" t="s">
        <v>10</v>
      </c>
    </row>
    <row r="790" spans="1:66" x14ac:dyDescent="0.25">
      <c r="A790" s="50">
        <v>779</v>
      </c>
      <c r="B790" s="50">
        <v>655</v>
      </c>
      <c r="C790" s="50" t="str">
        <f t="shared" si="219"/>
        <v>1732_1_4228</v>
      </c>
      <c r="D790" s="50">
        <v>1</v>
      </c>
      <c r="E790" s="51">
        <f>G790*10000+H790</f>
        <v>17320001</v>
      </c>
      <c r="F790" s="76" t="str">
        <f t="shared" si="218"/>
        <v>1732_1</v>
      </c>
      <c r="G790" s="80">
        <v>1732</v>
      </c>
      <c r="H790" s="52">
        <v>1</v>
      </c>
      <c r="I790" s="52">
        <v>4228</v>
      </c>
      <c r="J790" s="53" t="str">
        <f>IF(F790=K790,"ok","huom!")</f>
        <v>ok</v>
      </c>
      <c r="K790" s="54" t="str">
        <f>CONCATENATE(L790,"_",M790)</f>
        <v>1732_1</v>
      </c>
      <c r="L790" s="54">
        <v>1732</v>
      </c>
      <c r="M790" s="54">
        <v>1</v>
      </c>
      <c r="N790" s="54">
        <v>4010</v>
      </c>
      <c r="O790" s="55">
        <v>74</v>
      </c>
      <c r="P790" s="55">
        <v>53</v>
      </c>
      <c r="Q790" s="55">
        <v>23</v>
      </c>
      <c r="R790" s="55">
        <v>16</v>
      </c>
      <c r="S790" s="52">
        <v>0</v>
      </c>
      <c r="T790" s="56">
        <v>78</v>
      </c>
      <c r="U790" s="56">
        <v>6</v>
      </c>
      <c r="V790" s="56">
        <v>88</v>
      </c>
      <c r="W790" s="56">
        <v>74</v>
      </c>
      <c r="X790" s="57">
        <v>0.53</v>
      </c>
      <c r="Y790" s="109"/>
      <c r="Z790" s="109"/>
      <c r="AA790" s="109"/>
      <c r="AB790" s="109"/>
      <c r="AC790" s="56">
        <v>31</v>
      </c>
      <c r="AD790" s="61" t="s">
        <v>34</v>
      </c>
      <c r="AE790" s="52" t="s">
        <v>35</v>
      </c>
      <c r="AF790" s="52" t="s">
        <v>35</v>
      </c>
      <c r="AG790" s="52"/>
      <c r="AH790" s="106"/>
      <c r="AI790" s="59"/>
      <c r="AJ790" s="68" t="s">
        <v>10</v>
      </c>
      <c r="AK790" t="s">
        <v>10</v>
      </c>
      <c r="AL790" s="30" t="s">
        <v>10</v>
      </c>
      <c r="AM790" s="39"/>
      <c r="AN790" s="115" t="s">
        <v>10</v>
      </c>
      <c r="AO790" s="30"/>
      <c r="AQ790" s="5"/>
      <c r="AS790" s="37"/>
      <c r="AT790" s="30" t="s">
        <v>10</v>
      </c>
      <c r="AV790" t="str">
        <f>IF(X790="ei mallia","ei mallia",IF(X790&gt;0.599999,IF(W790&gt;999,"punainen",IF(AC790&gt;99,"punainen",IF(AD790="osa seud. yht","punainen","musta"))),"musta"))</f>
        <v>musta</v>
      </c>
      <c r="AW790" t="str">
        <f>IF(X790="ei mallia","ei mallia",IF(X790&gt;0.399999,IF(W790&gt;1999,"punainen",IF(AC790&gt;499,"punainen",IF(AE790="osa seud. yht","punainen","musta"))),"musta"))</f>
        <v>musta</v>
      </c>
      <c r="AX790" t="str">
        <f>IF(X790="ei mallia","ei mallia",IF(AY790&gt;20,"punainen","musta"))</f>
        <v>musta</v>
      </c>
      <c r="AY790" s="31">
        <f>SUM(AZ790:BC790)</f>
        <v>2</v>
      </c>
      <c r="AZ790" s="31">
        <f>IF(X790&gt;0.59999,10,IF(X790&gt;0.39999,1,0))</f>
        <v>1</v>
      </c>
      <c r="BA790" s="31">
        <f>IF(W790&gt;1999,10,IF(W790&gt;999,1,0))</f>
        <v>0</v>
      </c>
      <c r="BB790" s="31">
        <f>IF(AC790&gt;499,10,IF(AC790&gt;99,1,0))</f>
        <v>0</v>
      </c>
      <c r="BC790" s="31">
        <f>IF(AE790="osa seud. yht",10,IF(AD790="osa seud. yht",1,0))</f>
        <v>1</v>
      </c>
      <c r="BM790" s="32" t="s">
        <v>34</v>
      </c>
      <c r="BN790" s="2" t="s">
        <v>35</v>
      </c>
    </row>
    <row r="791" spans="1:66" x14ac:dyDescent="0.25">
      <c r="A791" s="50">
        <v>780</v>
      </c>
      <c r="B791" s="50">
        <v>656</v>
      </c>
      <c r="C791" s="50" t="str">
        <f t="shared" si="219"/>
        <v>1732_2_3009</v>
      </c>
      <c r="D791" s="50">
        <v>1</v>
      </c>
      <c r="E791" s="51">
        <f>G791*10000+H791</f>
        <v>17320002</v>
      </c>
      <c r="F791" s="76" t="str">
        <f t="shared" si="218"/>
        <v>1732_2</v>
      </c>
      <c r="G791" s="80">
        <v>1732</v>
      </c>
      <c r="H791" s="52">
        <v>2</v>
      </c>
      <c r="I791" s="52">
        <v>3009</v>
      </c>
      <c r="J791" s="53" t="str">
        <f>IF(F791=K791,"ok","huom!")</f>
        <v>ok</v>
      </c>
      <c r="K791" s="54" t="str">
        <f>CONCATENATE(L791,"_",M791)</f>
        <v>1732_2</v>
      </c>
      <c r="L791" s="54">
        <v>1732</v>
      </c>
      <c r="M791" s="54">
        <v>2</v>
      </c>
      <c r="N791" s="54">
        <v>2940</v>
      </c>
      <c r="O791" s="55">
        <v>317</v>
      </c>
      <c r="P791" s="55">
        <v>74</v>
      </c>
      <c r="Q791" s="55">
        <v>165</v>
      </c>
      <c r="R791" s="55">
        <v>38</v>
      </c>
      <c r="S791" s="52">
        <v>0</v>
      </c>
      <c r="T791" s="56">
        <v>228</v>
      </c>
      <c r="U791" s="56">
        <v>14</v>
      </c>
      <c r="V791" s="56">
        <v>222</v>
      </c>
      <c r="W791" s="56">
        <v>317</v>
      </c>
      <c r="X791" s="57">
        <v>0.74</v>
      </c>
      <c r="Y791" s="109"/>
      <c r="Z791" s="109"/>
      <c r="AA791" s="109"/>
      <c r="AB791" s="109"/>
      <c r="AC791" s="56">
        <v>24</v>
      </c>
      <c r="AD791" s="52" t="s">
        <v>35</v>
      </c>
      <c r="AE791" s="52" t="s">
        <v>35</v>
      </c>
      <c r="AF791" s="52" t="s">
        <v>35</v>
      </c>
      <c r="AG791" s="52"/>
      <c r="AH791" s="106"/>
      <c r="AI791" s="59"/>
      <c r="AJ791" s="68" t="s">
        <v>9</v>
      </c>
      <c r="AK791" t="s">
        <v>10</v>
      </c>
      <c r="AL791" s="30" t="s">
        <v>10</v>
      </c>
      <c r="AM791" s="39"/>
      <c r="AN791" s="115" t="s">
        <v>10</v>
      </c>
      <c r="AO791" s="30"/>
      <c r="AQ791" s="5"/>
      <c r="AS791" s="37"/>
      <c r="AT791" s="30" t="s">
        <v>10</v>
      </c>
      <c r="AV791" t="str">
        <f>IF(X791="ei mallia","ei mallia",IF(X791&gt;0.599999,IF(W791&gt;999,"punainen",IF(AC791&gt;99,"punainen",IF(AD791="osa seud. yht","punainen","musta"))),"musta"))</f>
        <v>musta</v>
      </c>
      <c r="AW791" t="str">
        <f>IF(X791="ei mallia","ei mallia",IF(X791&gt;0.399999,IF(W791&gt;1999,"punainen",IF(AC791&gt;499,"punainen",IF(AE791="osa seud. yht","punainen","musta"))),"musta"))</f>
        <v>musta</v>
      </c>
      <c r="AX791" t="str">
        <f>IF(X791="ei mallia","ei mallia",IF(AY791&gt;20,"punainen","musta"))</f>
        <v>musta</v>
      </c>
      <c r="AY791" s="31">
        <f>SUM(AZ791:BC791)</f>
        <v>10</v>
      </c>
      <c r="AZ791" s="31">
        <f>IF(X791&gt;0.59999,10,IF(X791&gt;0.39999,1,0))</f>
        <v>10</v>
      </c>
      <c r="BA791" s="31">
        <f>IF(W791&gt;1999,10,IF(W791&gt;999,1,0))</f>
        <v>0</v>
      </c>
      <c r="BB791" s="31">
        <f>IF(AC791&gt;499,10,IF(AC791&gt;99,1,0))</f>
        <v>0</v>
      </c>
      <c r="BC791" s="31">
        <f>IF(AE791="osa seud. yht",10,IF(AD791="osa seud. yht",1,0))</f>
        <v>0</v>
      </c>
      <c r="BM791" s="2" t="s">
        <v>35</v>
      </c>
      <c r="BN791" s="2" t="s">
        <v>35</v>
      </c>
    </row>
    <row r="792" spans="1:66" x14ac:dyDescent="0.25">
      <c r="A792" s="50">
        <v>781</v>
      </c>
      <c r="B792" s="50"/>
      <c r="C792" s="50" t="str">
        <f t="shared" si="219"/>
        <v>1732_3_6109</v>
      </c>
      <c r="D792" s="50">
        <v>1</v>
      </c>
      <c r="E792" s="51"/>
      <c r="F792" s="76" t="str">
        <f t="shared" si="218"/>
        <v>1732_3</v>
      </c>
      <c r="G792" s="80">
        <v>1732</v>
      </c>
      <c r="H792" s="52">
        <v>3</v>
      </c>
      <c r="I792" s="52">
        <v>6109</v>
      </c>
      <c r="J792" s="53">
        <v>6109</v>
      </c>
      <c r="K792" s="54">
        <v>6109</v>
      </c>
      <c r="L792" s="54">
        <v>6109</v>
      </c>
      <c r="M792" s="54"/>
      <c r="N792" s="54"/>
      <c r="O792" s="55"/>
      <c r="P792" s="55"/>
      <c r="Q792" s="55"/>
      <c r="R792" s="55"/>
      <c r="S792" s="52"/>
      <c r="T792" s="52">
        <v>220</v>
      </c>
      <c r="U792" s="52">
        <v>16</v>
      </c>
      <c r="V792" s="52">
        <v>216</v>
      </c>
      <c r="W792" s="52"/>
      <c r="X792" s="52"/>
      <c r="Y792" s="110"/>
      <c r="Z792" s="110" t="s">
        <v>66</v>
      </c>
      <c r="AA792" s="112"/>
      <c r="AB792" s="110" t="s">
        <v>65</v>
      </c>
      <c r="AC792" s="56">
        <v>39</v>
      </c>
      <c r="AD792" s="52"/>
      <c r="AE792" s="52"/>
      <c r="AF792" s="52"/>
      <c r="AG792" s="52"/>
      <c r="AH792" s="106"/>
      <c r="AI792" s="59" t="s">
        <v>80</v>
      </c>
      <c r="AJ792" s="69" t="s">
        <v>9</v>
      </c>
      <c r="AK792" s="34" t="s">
        <v>10</v>
      </c>
      <c r="AL792" s="26" t="s">
        <v>10</v>
      </c>
      <c r="AM792" s="39"/>
      <c r="AN792" s="115"/>
      <c r="AO792" s="26" t="s">
        <v>10</v>
      </c>
      <c r="AQ792" s="5"/>
      <c r="AS792" s="37"/>
      <c r="AT792" s="30"/>
      <c r="BE792" s="2" t="s">
        <v>37</v>
      </c>
      <c r="BF792" s="2" t="s">
        <v>37</v>
      </c>
      <c r="BG792" s="2" t="s">
        <v>37</v>
      </c>
      <c r="BI792" s="21" t="s">
        <v>10</v>
      </c>
      <c r="BJ792" s="21" t="s">
        <v>10</v>
      </c>
      <c r="BK792" s="21" t="s">
        <v>10</v>
      </c>
    </row>
    <row r="793" spans="1:66" x14ac:dyDescent="0.25">
      <c r="A793" s="50">
        <v>782</v>
      </c>
      <c r="B793" s="50"/>
      <c r="C793" s="50" t="str">
        <f t="shared" si="219"/>
        <v>1734_1_2940</v>
      </c>
      <c r="D793" s="50">
        <v>1</v>
      </c>
      <c r="E793" s="51"/>
      <c r="F793" s="76" t="str">
        <f t="shared" si="218"/>
        <v>1734_1</v>
      </c>
      <c r="G793" s="80">
        <v>1734</v>
      </c>
      <c r="H793" s="52">
        <v>1</v>
      </c>
      <c r="I793" s="52">
        <v>2940</v>
      </c>
      <c r="J793" s="53">
        <v>2940</v>
      </c>
      <c r="K793" s="54">
        <v>2940</v>
      </c>
      <c r="L793" s="54">
        <v>2940</v>
      </c>
      <c r="M793" s="54"/>
      <c r="N793" s="54"/>
      <c r="O793" s="55"/>
      <c r="P793" s="55"/>
      <c r="Q793" s="55"/>
      <c r="R793" s="55"/>
      <c r="S793" s="52"/>
      <c r="T793" s="52">
        <v>316</v>
      </c>
      <c r="U793" s="52">
        <v>15</v>
      </c>
      <c r="V793" s="52">
        <v>325</v>
      </c>
      <c r="W793" s="52"/>
      <c r="X793" s="52"/>
      <c r="Y793" s="113"/>
      <c r="Z793" s="110" t="s">
        <v>66</v>
      </c>
      <c r="AA793" s="110"/>
      <c r="AB793" s="110" t="s">
        <v>65</v>
      </c>
      <c r="AC793" s="56">
        <v>70</v>
      </c>
      <c r="AD793" s="52"/>
      <c r="AE793" s="52"/>
      <c r="AF793" s="52"/>
      <c r="AG793" s="52"/>
      <c r="AH793" s="106"/>
      <c r="AI793" s="59" t="s">
        <v>80</v>
      </c>
      <c r="AJ793" s="69" t="s">
        <v>10</v>
      </c>
      <c r="AK793" s="34" t="s">
        <v>10</v>
      </c>
      <c r="AL793" s="26" t="s">
        <v>10</v>
      </c>
      <c r="AM793" s="39"/>
      <c r="AN793" s="115"/>
      <c r="AO793" s="26" t="s">
        <v>10</v>
      </c>
      <c r="AQ793" s="5"/>
      <c r="AS793" s="37"/>
      <c r="AT793" s="30"/>
      <c r="BE793" s="2" t="s">
        <v>37</v>
      </c>
      <c r="BF793" s="2" t="s">
        <v>37</v>
      </c>
      <c r="BG793" s="2" t="s">
        <v>37</v>
      </c>
      <c r="BI793" s="21" t="s">
        <v>10</v>
      </c>
      <c r="BJ793" s="21" t="s">
        <v>10</v>
      </c>
      <c r="BK793" s="21" t="s">
        <v>10</v>
      </c>
    </row>
    <row r="794" spans="1:66" x14ac:dyDescent="0.25">
      <c r="A794" s="50">
        <v>783</v>
      </c>
      <c r="B794" s="50">
        <v>657</v>
      </c>
      <c r="C794" s="50" t="str">
        <f t="shared" si="219"/>
        <v>1751_1_3604</v>
      </c>
      <c r="D794" s="50">
        <v>1</v>
      </c>
      <c r="E794" s="51">
        <f t="shared" ref="E794:E857" si="220">G794*10000+H794</f>
        <v>17510001</v>
      </c>
      <c r="F794" s="76" t="str">
        <f t="shared" si="218"/>
        <v>1751_1</v>
      </c>
      <c r="G794" s="80">
        <v>1751</v>
      </c>
      <c r="H794" s="52">
        <v>1</v>
      </c>
      <c r="I794" s="52">
        <v>3604</v>
      </c>
      <c r="J794" s="53" t="str">
        <f t="shared" ref="J794:J857" si="221">IF(F794=K794,"ok","huom!")</f>
        <v>ok</v>
      </c>
      <c r="K794" s="54" t="str">
        <f>CONCATENATE(L794,"_",M794)</f>
        <v>1751_1</v>
      </c>
      <c r="L794" s="54">
        <v>1751</v>
      </c>
      <c r="M794" s="54">
        <v>1</v>
      </c>
      <c r="N794" s="54">
        <v>10169</v>
      </c>
      <c r="O794" s="55">
        <v>128</v>
      </c>
      <c r="P794" s="55">
        <v>43</v>
      </c>
      <c r="Q794" s="55">
        <v>59</v>
      </c>
      <c r="R794" s="55">
        <v>18</v>
      </c>
      <c r="S794" s="52">
        <v>0</v>
      </c>
      <c r="T794" s="56">
        <v>478</v>
      </c>
      <c r="U794" s="56">
        <v>35</v>
      </c>
      <c r="V794" s="56">
        <v>469</v>
      </c>
      <c r="W794" s="56">
        <v>128</v>
      </c>
      <c r="X794" s="57">
        <v>0.43</v>
      </c>
      <c r="Y794" s="109"/>
      <c r="Z794" s="109"/>
      <c r="AA794" s="109"/>
      <c r="AB794" s="109"/>
      <c r="AC794" s="56">
        <v>66</v>
      </c>
      <c r="AD794" s="61" t="s">
        <v>34</v>
      </c>
      <c r="AE794" s="52" t="s">
        <v>35</v>
      </c>
      <c r="AF794" s="52" t="s">
        <v>35</v>
      </c>
      <c r="AG794" s="52"/>
      <c r="AH794" s="106"/>
      <c r="AI794" s="59"/>
      <c r="AJ794" s="68" t="s">
        <v>9</v>
      </c>
      <c r="AK794" t="s">
        <v>10</v>
      </c>
      <c r="AL794" s="30" t="s">
        <v>10</v>
      </c>
      <c r="AM794" s="39"/>
      <c r="AN794" s="115" t="s">
        <v>10</v>
      </c>
      <c r="AO794" s="30"/>
      <c r="AQ794" s="5"/>
      <c r="AS794" s="37"/>
      <c r="AT794" s="30" t="s">
        <v>10</v>
      </c>
      <c r="AV794" t="str">
        <f t="shared" ref="AV794:AV857" si="222">IF(X794="ei mallia","ei mallia",IF(X794&gt;0.599999,IF(W794&gt;999,"punainen",IF(AC794&gt;99,"punainen",IF(AD794="osa seud. yht","punainen","musta"))),"musta"))</f>
        <v>musta</v>
      </c>
      <c r="AW794" t="str">
        <f t="shared" ref="AW794:AW857" si="223">IF(X794="ei mallia","ei mallia",IF(X794&gt;0.399999,IF(W794&gt;1999,"punainen",IF(AC794&gt;499,"punainen",IF(AE794="osa seud. yht","punainen","musta"))),"musta"))</f>
        <v>musta</v>
      </c>
      <c r="AX794" t="str">
        <f t="shared" ref="AX794:AX857" si="224">IF(X794="ei mallia","ei mallia",IF(AY794&gt;20,"punainen","musta"))</f>
        <v>musta</v>
      </c>
      <c r="AY794" s="31">
        <f t="shared" ref="AY794:AY857" si="225">SUM(AZ794:BC794)</f>
        <v>2</v>
      </c>
      <c r="AZ794" s="31">
        <f t="shared" ref="AZ794:AZ857" si="226">IF(X794&gt;0.59999,10,IF(X794&gt;0.39999,1,0))</f>
        <v>1</v>
      </c>
      <c r="BA794" s="31">
        <f t="shared" ref="BA794:BA857" si="227">IF(W794&gt;1999,10,IF(W794&gt;999,1,0))</f>
        <v>0</v>
      </c>
      <c r="BB794" s="31">
        <f t="shared" ref="BB794:BB857" si="228">IF(AC794&gt;499,10,IF(AC794&gt;99,1,0))</f>
        <v>0</v>
      </c>
      <c r="BC794" s="31">
        <f t="shared" ref="BC794:BC857" si="229">IF(AE794="osa seud. yht",10,IF(AD794="osa seud. yht",1,0))</f>
        <v>1</v>
      </c>
      <c r="BM794" s="32" t="s">
        <v>34</v>
      </c>
      <c r="BN794" s="2" t="s">
        <v>35</v>
      </c>
    </row>
    <row r="795" spans="1:66" x14ac:dyDescent="0.25">
      <c r="A795" s="50">
        <v>784</v>
      </c>
      <c r="B795" s="50">
        <v>658</v>
      </c>
      <c r="C795" s="50" t="str">
        <f t="shared" si="219"/>
        <v>1751_2_6954</v>
      </c>
      <c r="D795" s="50">
        <v>1</v>
      </c>
      <c r="E795" s="51">
        <f t="shared" si="220"/>
        <v>17510002</v>
      </c>
      <c r="F795" s="76" t="str">
        <f t="shared" si="218"/>
        <v>1751_2</v>
      </c>
      <c r="G795" s="80">
        <v>1751</v>
      </c>
      <c r="H795" s="52">
        <v>2</v>
      </c>
      <c r="I795" s="52">
        <v>6954</v>
      </c>
      <c r="J795" s="53" t="str">
        <f t="shared" si="221"/>
        <v>huom!</v>
      </c>
      <c r="K795" s="54"/>
      <c r="L795" s="54"/>
      <c r="M795" s="54"/>
      <c r="N795" s="54"/>
      <c r="O795" s="55">
        <v>128</v>
      </c>
      <c r="P795" s="55">
        <v>43</v>
      </c>
      <c r="Q795" s="55">
        <v>59</v>
      </c>
      <c r="R795" s="55">
        <v>18</v>
      </c>
      <c r="S795" s="52">
        <v>0</v>
      </c>
      <c r="T795" s="56">
        <v>478</v>
      </c>
      <c r="U795" s="56">
        <v>35</v>
      </c>
      <c r="V795" s="56">
        <v>469</v>
      </c>
      <c r="W795" s="56">
        <v>128</v>
      </c>
      <c r="X795" s="57">
        <v>0.43</v>
      </c>
      <c r="Y795" s="109"/>
      <c r="Z795" s="109"/>
      <c r="AA795" s="109"/>
      <c r="AB795" s="109"/>
      <c r="AC795" s="56">
        <v>20</v>
      </c>
      <c r="AD795" s="61" t="s">
        <v>34</v>
      </c>
      <c r="AE795" s="52" t="s">
        <v>35</v>
      </c>
      <c r="AF795" s="52" t="s">
        <v>35</v>
      </c>
      <c r="AG795" s="52"/>
      <c r="AH795" s="106"/>
      <c r="AI795" s="59"/>
      <c r="AJ795" s="68" t="s">
        <v>9</v>
      </c>
      <c r="AK795" t="s">
        <v>10</v>
      </c>
      <c r="AL795" s="30" t="s">
        <v>10</v>
      </c>
      <c r="AM795" s="39"/>
      <c r="AN795" s="115" t="s">
        <v>10</v>
      </c>
      <c r="AO795" s="30"/>
      <c r="AQ795" s="5"/>
      <c r="AS795" s="37"/>
      <c r="AT795" s="30" t="s">
        <v>10</v>
      </c>
      <c r="AV795" t="str">
        <f t="shared" si="222"/>
        <v>musta</v>
      </c>
      <c r="AW795" t="str">
        <f t="shared" si="223"/>
        <v>musta</v>
      </c>
      <c r="AX795" t="str">
        <f t="shared" si="224"/>
        <v>musta</v>
      </c>
      <c r="AY795" s="31">
        <f t="shared" si="225"/>
        <v>2</v>
      </c>
      <c r="AZ795" s="31">
        <f t="shared" si="226"/>
        <v>1</v>
      </c>
      <c r="BA795" s="31">
        <f t="shared" si="227"/>
        <v>0</v>
      </c>
      <c r="BB795" s="31">
        <f t="shared" si="228"/>
        <v>0</v>
      </c>
      <c r="BC795" s="31">
        <f t="shared" si="229"/>
        <v>1</v>
      </c>
      <c r="BM795" s="2" t="s">
        <v>35</v>
      </c>
      <c r="BN795" s="2" t="s">
        <v>35</v>
      </c>
    </row>
    <row r="796" spans="1:66" x14ac:dyDescent="0.25">
      <c r="A796" s="50">
        <v>785</v>
      </c>
      <c r="B796" s="50">
        <v>659</v>
      </c>
      <c r="C796" s="50" t="str">
        <f t="shared" si="219"/>
        <v>1761_1_5227</v>
      </c>
      <c r="D796" s="50">
        <v>1</v>
      </c>
      <c r="E796" s="51">
        <f t="shared" si="220"/>
        <v>17610001</v>
      </c>
      <c r="F796" s="76" t="str">
        <f t="shared" si="218"/>
        <v>1761_1</v>
      </c>
      <c r="G796" s="80">
        <v>1761</v>
      </c>
      <c r="H796" s="52">
        <v>1</v>
      </c>
      <c r="I796" s="52">
        <v>5227</v>
      </c>
      <c r="J796" s="53" t="str">
        <f t="shared" si="221"/>
        <v>ok</v>
      </c>
      <c r="K796" s="54" t="str">
        <f>CONCATENATE(L796,"_",M796)</f>
        <v>1761_1</v>
      </c>
      <c r="L796" s="54">
        <v>1761</v>
      </c>
      <c r="M796" s="54">
        <v>1</v>
      </c>
      <c r="N796" s="54">
        <v>9835</v>
      </c>
      <c r="O796" s="55">
        <v>68</v>
      </c>
      <c r="P796" s="55">
        <v>20</v>
      </c>
      <c r="Q796" s="55">
        <v>16</v>
      </c>
      <c r="R796" s="55">
        <v>5</v>
      </c>
      <c r="S796" s="52">
        <v>0</v>
      </c>
      <c r="T796" s="56">
        <v>634</v>
      </c>
      <c r="U796" s="56">
        <v>31</v>
      </c>
      <c r="V796" s="56">
        <v>701</v>
      </c>
      <c r="W796" s="56">
        <v>68</v>
      </c>
      <c r="X796" s="57">
        <v>0.2</v>
      </c>
      <c r="Y796" s="109"/>
      <c r="Z796" s="109"/>
      <c r="AA796" s="109"/>
      <c r="AB796" s="109"/>
      <c r="AC796" s="56">
        <v>28</v>
      </c>
      <c r="AD796" s="52" t="s">
        <v>35</v>
      </c>
      <c r="AE796" s="52" t="s">
        <v>35</v>
      </c>
      <c r="AF796" s="52" t="s">
        <v>35</v>
      </c>
      <c r="AG796" s="52"/>
      <c r="AH796" s="106"/>
      <c r="AI796" s="59"/>
      <c r="AJ796" s="68" t="s">
        <v>9</v>
      </c>
      <c r="AK796" t="s">
        <v>10</v>
      </c>
      <c r="AL796" s="30" t="s">
        <v>10</v>
      </c>
      <c r="AM796" s="39"/>
      <c r="AN796" s="115" t="s">
        <v>10</v>
      </c>
      <c r="AO796" s="30"/>
      <c r="AQ796" s="5"/>
      <c r="AS796" s="37"/>
      <c r="AT796" s="30" t="s">
        <v>10</v>
      </c>
      <c r="AV796" t="str">
        <f t="shared" si="222"/>
        <v>musta</v>
      </c>
      <c r="AW796" t="str">
        <f t="shared" si="223"/>
        <v>musta</v>
      </c>
      <c r="AX796" t="str">
        <f t="shared" si="224"/>
        <v>musta</v>
      </c>
      <c r="AY796" s="31">
        <f t="shared" si="225"/>
        <v>0</v>
      </c>
      <c r="AZ796" s="31">
        <f t="shared" si="226"/>
        <v>0</v>
      </c>
      <c r="BA796" s="31">
        <f t="shared" si="227"/>
        <v>0</v>
      </c>
      <c r="BB796" s="31">
        <f t="shared" si="228"/>
        <v>0</v>
      </c>
      <c r="BC796" s="31">
        <f t="shared" si="229"/>
        <v>0</v>
      </c>
      <c r="BM796" s="2" t="s">
        <v>35</v>
      </c>
      <c r="BN796" s="2" t="s">
        <v>35</v>
      </c>
    </row>
    <row r="797" spans="1:66" x14ac:dyDescent="0.25">
      <c r="A797" s="50">
        <v>786</v>
      </c>
      <c r="B797" s="50">
        <v>660</v>
      </c>
      <c r="C797" s="50" t="str">
        <f t="shared" si="219"/>
        <v>1761_2_4955</v>
      </c>
      <c r="D797" s="50">
        <v>1</v>
      </c>
      <c r="E797" s="51">
        <f t="shared" si="220"/>
        <v>17610002</v>
      </c>
      <c r="F797" s="76" t="str">
        <f t="shared" si="218"/>
        <v>1761_2</v>
      </c>
      <c r="G797" s="80">
        <v>1761</v>
      </c>
      <c r="H797" s="52">
        <v>2</v>
      </c>
      <c r="I797" s="52">
        <v>4955</v>
      </c>
      <c r="J797" s="53" t="str">
        <f t="shared" si="221"/>
        <v>huom!</v>
      </c>
      <c r="K797" s="54"/>
      <c r="L797" s="54"/>
      <c r="M797" s="54"/>
      <c r="N797" s="54"/>
      <c r="O797" s="55">
        <v>6</v>
      </c>
      <c r="P797" s="55">
        <v>10</v>
      </c>
      <c r="Q797" s="55">
        <v>2</v>
      </c>
      <c r="R797" s="55">
        <v>4</v>
      </c>
      <c r="S797" s="52">
        <v>0</v>
      </c>
      <c r="T797" s="56">
        <v>536</v>
      </c>
      <c r="U797" s="56">
        <v>19</v>
      </c>
      <c r="V797" s="56">
        <v>596</v>
      </c>
      <c r="W797" s="56">
        <v>6</v>
      </c>
      <c r="X797" s="57">
        <v>0.1</v>
      </c>
      <c r="Y797" s="109"/>
      <c r="Z797" s="109"/>
      <c r="AA797" s="109"/>
      <c r="AB797" s="109"/>
      <c r="AC797" s="56">
        <v>0</v>
      </c>
      <c r="AD797" s="52" t="s">
        <v>35</v>
      </c>
      <c r="AE797" s="52" t="s">
        <v>35</v>
      </c>
      <c r="AF797" s="52" t="s">
        <v>35</v>
      </c>
      <c r="AG797" s="52"/>
      <c r="AH797" s="106"/>
      <c r="AI797" s="59"/>
      <c r="AJ797" s="68" t="s">
        <v>9</v>
      </c>
      <c r="AK797" t="s">
        <v>10</v>
      </c>
      <c r="AL797" s="30" t="s">
        <v>10</v>
      </c>
      <c r="AM797" s="39"/>
      <c r="AN797" s="115" t="s">
        <v>10</v>
      </c>
      <c r="AO797" s="30"/>
      <c r="AQ797" s="5"/>
      <c r="AS797" s="37"/>
      <c r="AT797" s="30" t="s">
        <v>10</v>
      </c>
      <c r="AV797" t="str">
        <f t="shared" si="222"/>
        <v>musta</v>
      </c>
      <c r="AW797" t="str">
        <f t="shared" si="223"/>
        <v>musta</v>
      </c>
      <c r="AX797" t="str">
        <f t="shared" si="224"/>
        <v>musta</v>
      </c>
      <c r="AY797" s="31">
        <f t="shared" si="225"/>
        <v>0</v>
      </c>
      <c r="AZ797" s="31">
        <f t="shared" si="226"/>
        <v>0</v>
      </c>
      <c r="BA797" s="31">
        <f t="shared" si="227"/>
        <v>0</v>
      </c>
      <c r="BB797" s="31">
        <f t="shared" si="228"/>
        <v>0</v>
      </c>
      <c r="BC797" s="31">
        <f t="shared" si="229"/>
        <v>0</v>
      </c>
      <c r="BM797" s="2" t="s">
        <v>35</v>
      </c>
      <c r="BN797" s="2" t="s">
        <v>35</v>
      </c>
    </row>
    <row r="798" spans="1:66" x14ac:dyDescent="0.25">
      <c r="A798" s="50">
        <v>787</v>
      </c>
      <c r="B798" s="50">
        <v>661</v>
      </c>
      <c r="C798" s="50" t="str">
        <f t="shared" si="219"/>
        <v>1762_1_2106</v>
      </c>
      <c r="D798" s="50">
        <v>1</v>
      </c>
      <c r="E798" s="51">
        <f t="shared" si="220"/>
        <v>17620001</v>
      </c>
      <c r="F798" s="76" t="str">
        <f t="shared" si="218"/>
        <v>1762_1</v>
      </c>
      <c r="G798" s="80">
        <v>1762</v>
      </c>
      <c r="H798" s="52">
        <v>1</v>
      </c>
      <c r="I798" s="52">
        <v>2106</v>
      </c>
      <c r="J798" s="53" t="str">
        <f t="shared" si="221"/>
        <v>ok</v>
      </c>
      <c r="K798" s="54" t="str">
        <f>CONCATENATE(L798,"_",M798)</f>
        <v>1762_1</v>
      </c>
      <c r="L798" s="54">
        <v>1762</v>
      </c>
      <c r="M798" s="54">
        <v>1</v>
      </c>
      <c r="N798" s="54">
        <v>1918</v>
      </c>
      <c r="O798" s="55">
        <v>96</v>
      </c>
      <c r="P798" s="55">
        <v>53</v>
      </c>
      <c r="Q798" s="55">
        <v>57</v>
      </c>
      <c r="R798" s="55">
        <v>32</v>
      </c>
      <c r="S798" s="52">
        <v>0</v>
      </c>
      <c r="T798" s="56">
        <v>297</v>
      </c>
      <c r="U798" s="56">
        <v>12</v>
      </c>
      <c r="V798" s="56">
        <v>313</v>
      </c>
      <c r="W798" s="56">
        <v>96</v>
      </c>
      <c r="X798" s="57">
        <v>0.53</v>
      </c>
      <c r="Y798" s="109"/>
      <c r="Z798" s="109"/>
      <c r="AA798" s="109"/>
      <c r="AB798" s="109"/>
      <c r="AC798" s="56">
        <v>0</v>
      </c>
      <c r="AD798" s="52" t="s">
        <v>35</v>
      </c>
      <c r="AE798" s="52" t="s">
        <v>35</v>
      </c>
      <c r="AF798" s="52" t="s">
        <v>35</v>
      </c>
      <c r="AG798" s="52"/>
      <c r="AH798" s="106"/>
      <c r="AI798" s="59"/>
      <c r="AJ798" s="68" t="s">
        <v>10</v>
      </c>
      <c r="AK798" t="s">
        <v>10</v>
      </c>
      <c r="AL798" s="30" t="s">
        <v>10</v>
      </c>
      <c r="AM798" s="39"/>
      <c r="AN798" s="115" t="s">
        <v>10</v>
      </c>
      <c r="AO798" s="30"/>
      <c r="AQ798" s="5"/>
      <c r="AS798" s="37"/>
      <c r="AT798" s="30" t="s">
        <v>10</v>
      </c>
      <c r="AV798" t="str">
        <f t="shared" si="222"/>
        <v>musta</v>
      </c>
      <c r="AW798" t="str">
        <f t="shared" si="223"/>
        <v>musta</v>
      </c>
      <c r="AX798" t="str">
        <f t="shared" si="224"/>
        <v>musta</v>
      </c>
      <c r="AY798" s="31">
        <f t="shared" si="225"/>
        <v>1</v>
      </c>
      <c r="AZ798" s="31">
        <f t="shared" si="226"/>
        <v>1</v>
      </c>
      <c r="BA798" s="31">
        <f t="shared" si="227"/>
        <v>0</v>
      </c>
      <c r="BB798" s="31">
        <f t="shared" si="228"/>
        <v>0</v>
      </c>
      <c r="BC798" s="31">
        <f t="shared" si="229"/>
        <v>0</v>
      </c>
      <c r="BM798" s="2" t="s">
        <v>35</v>
      </c>
      <c r="BN798" s="2" t="s">
        <v>35</v>
      </c>
    </row>
    <row r="799" spans="1:66" x14ac:dyDescent="0.25">
      <c r="A799" s="50">
        <v>788</v>
      </c>
      <c r="B799" s="50">
        <v>662</v>
      </c>
      <c r="C799" s="50" t="str">
        <f t="shared" si="219"/>
        <v>1763_1_1435</v>
      </c>
      <c r="D799" s="50">
        <v>1</v>
      </c>
      <c r="E799" s="51">
        <f t="shared" si="220"/>
        <v>17630001</v>
      </c>
      <c r="F799" s="76" t="str">
        <f t="shared" si="218"/>
        <v>1763_1</v>
      </c>
      <c r="G799" s="80">
        <v>1763</v>
      </c>
      <c r="H799" s="52">
        <v>1</v>
      </c>
      <c r="I799" s="52">
        <v>1435</v>
      </c>
      <c r="J799" s="53" t="str">
        <f t="shared" si="221"/>
        <v>ok</v>
      </c>
      <c r="K799" s="54" t="str">
        <f>CONCATENATE(L799,"_",M799)</f>
        <v>1763_1</v>
      </c>
      <c r="L799" s="54">
        <v>1763</v>
      </c>
      <c r="M799" s="54">
        <v>1</v>
      </c>
      <c r="N799" s="54">
        <v>1315</v>
      </c>
      <c r="O799" s="55">
        <v>32</v>
      </c>
      <c r="P799" s="55">
        <v>49</v>
      </c>
      <c r="Q799" s="55">
        <v>23</v>
      </c>
      <c r="R799" s="55">
        <v>36</v>
      </c>
      <c r="S799" s="52">
        <v>0</v>
      </c>
      <c r="T799" s="56">
        <v>39</v>
      </c>
      <c r="U799" s="56">
        <v>2</v>
      </c>
      <c r="V799" s="56">
        <v>42</v>
      </c>
      <c r="W799" s="56">
        <v>32</v>
      </c>
      <c r="X799" s="57">
        <v>0.49</v>
      </c>
      <c r="Y799" s="109"/>
      <c r="Z799" s="109"/>
      <c r="AA799" s="109"/>
      <c r="AB799" s="109"/>
      <c r="AC799" s="56">
        <v>0</v>
      </c>
      <c r="AD799" s="52" t="s">
        <v>35</v>
      </c>
      <c r="AE799" s="52" t="s">
        <v>35</v>
      </c>
      <c r="AF799" s="52" t="s">
        <v>35</v>
      </c>
      <c r="AG799" s="52"/>
      <c r="AH799" s="106"/>
      <c r="AI799" s="59"/>
      <c r="AJ799" s="68" t="s">
        <v>10</v>
      </c>
      <c r="AK799" t="s">
        <v>10</v>
      </c>
      <c r="AL799" s="30" t="s">
        <v>10</v>
      </c>
      <c r="AM799" s="39"/>
      <c r="AN799" s="115" t="s">
        <v>10</v>
      </c>
      <c r="AO799" s="30"/>
      <c r="AQ799" s="5"/>
      <c r="AS799" s="37"/>
      <c r="AT799" s="30" t="s">
        <v>10</v>
      </c>
      <c r="AV799" t="str">
        <f t="shared" si="222"/>
        <v>musta</v>
      </c>
      <c r="AW799" t="str">
        <f t="shared" si="223"/>
        <v>musta</v>
      </c>
      <c r="AX799" t="str">
        <f t="shared" si="224"/>
        <v>musta</v>
      </c>
      <c r="AY799" s="31">
        <f t="shared" si="225"/>
        <v>1</v>
      </c>
      <c r="AZ799" s="31">
        <f t="shared" si="226"/>
        <v>1</v>
      </c>
      <c r="BA799" s="31">
        <f t="shared" si="227"/>
        <v>0</v>
      </c>
      <c r="BB799" s="31">
        <f t="shared" si="228"/>
        <v>0</v>
      </c>
      <c r="BC799" s="31">
        <f t="shared" si="229"/>
        <v>0</v>
      </c>
      <c r="BM799" s="2" t="s">
        <v>35</v>
      </c>
      <c r="BN799" s="2" t="s">
        <v>35</v>
      </c>
    </row>
    <row r="800" spans="1:66" x14ac:dyDescent="0.25">
      <c r="A800" s="50">
        <v>789</v>
      </c>
      <c r="B800" s="50">
        <v>663</v>
      </c>
      <c r="C800" s="50" t="str">
        <f t="shared" si="219"/>
        <v>1771_1_5198</v>
      </c>
      <c r="D800" s="50">
        <v>1</v>
      </c>
      <c r="E800" s="51">
        <f t="shared" si="220"/>
        <v>17710001</v>
      </c>
      <c r="F800" s="76" t="str">
        <f t="shared" si="218"/>
        <v>1771_1</v>
      </c>
      <c r="G800" s="80">
        <v>1771</v>
      </c>
      <c r="H800" s="52">
        <v>1</v>
      </c>
      <c r="I800" s="52">
        <v>5198</v>
      </c>
      <c r="J800" s="53" t="str">
        <f t="shared" si="221"/>
        <v>ok</v>
      </c>
      <c r="K800" s="54" t="str">
        <f>CONCATENATE(L800,"_",M800)</f>
        <v>1771_1</v>
      </c>
      <c r="L800" s="54">
        <v>1771</v>
      </c>
      <c r="M800" s="54">
        <v>1</v>
      </c>
      <c r="N800" s="54">
        <v>7432</v>
      </c>
      <c r="O800" s="55">
        <v>299</v>
      </c>
      <c r="P800" s="55">
        <v>61</v>
      </c>
      <c r="Q800" s="55">
        <v>133</v>
      </c>
      <c r="R800" s="55">
        <v>27</v>
      </c>
      <c r="S800" s="52">
        <v>0</v>
      </c>
      <c r="T800" s="56">
        <v>604</v>
      </c>
      <c r="U800" s="56">
        <v>45</v>
      </c>
      <c r="V800" s="56">
        <v>614</v>
      </c>
      <c r="W800" s="56">
        <v>299</v>
      </c>
      <c r="X800" s="57">
        <v>0.61</v>
      </c>
      <c r="Y800" s="109"/>
      <c r="Z800" s="109"/>
      <c r="AA800" s="109"/>
      <c r="AB800" s="109"/>
      <c r="AC800" s="56">
        <v>53</v>
      </c>
      <c r="AD800" s="61" t="s">
        <v>34</v>
      </c>
      <c r="AE800" s="52" t="s">
        <v>35</v>
      </c>
      <c r="AF800" s="52" t="s">
        <v>35</v>
      </c>
      <c r="AG800" s="52"/>
      <c r="AH800" s="106"/>
      <c r="AI800" s="59"/>
      <c r="AJ800" s="68" t="s">
        <v>9</v>
      </c>
      <c r="AK800" t="s">
        <v>10</v>
      </c>
      <c r="AL800" s="30" t="s">
        <v>10</v>
      </c>
      <c r="AM800" s="39"/>
      <c r="AN800" s="115" t="s">
        <v>10</v>
      </c>
      <c r="AO800" s="30"/>
      <c r="AQ800" s="5"/>
      <c r="AS800" s="37"/>
      <c r="AT800" s="30" t="s">
        <v>10</v>
      </c>
      <c r="AV800" t="str">
        <f t="shared" si="222"/>
        <v>punainen</v>
      </c>
      <c r="AW800" t="str">
        <f t="shared" si="223"/>
        <v>musta</v>
      </c>
      <c r="AX800" t="str">
        <f t="shared" si="224"/>
        <v>musta</v>
      </c>
      <c r="AY800" s="31">
        <f t="shared" si="225"/>
        <v>11</v>
      </c>
      <c r="AZ800" s="31">
        <f t="shared" si="226"/>
        <v>10</v>
      </c>
      <c r="BA800" s="31">
        <f t="shared" si="227"/>
        <v>0</v>
      </c>
      <c r="BB800" s="31">
        <f t="shared" si="228"/>
        <v>0</v>
      </c>
      <c r="BC800" s="31">
        <f t="shared" si="229"/>
        <v>1</v>
      </c>
      <c r="BM800" s="32" t="s">
        <v>34</v>
      </c>
      <c r="BN800" s="2" t="s">
        <v>35</v>
      </c>
    </row>
    <row r="801" spans="1:66" x14ac:dyDescent="0.25">
      <c r="A801" s="50">
        <v>790</v>
      </c>
      <c r="B801" s="50">
        <v>664</v>
      </c>
      <c r="C801" s="50" t="str">
        <f t="shared" si="219"/>
        <v>1771_2_5220</v>
      </c>
      <c r="D801" s="50">
        <v>1</v>
      </c>
      <c r="E801" s="51">
        <f t="shared" si="220"/>
        <v>17710002</v>
      </c>
      <c r="F801" s="76" t="str">
        <f t="shared" si="218"/>
        <v>1771_2</v>
      </c>
      <c r="G801" s="80">
        <v>1771</v>
      </c>
      <c r="H801" s="52">
        <v>2</v>
      </c>
      <c r="I801" s="52">
        <v>5220</v>
      </c>
      <c r="J801" s="53" t="str">
        <f t="shared" si="221"/>
        <v>ok</v>
      </c>
      <c r="K801" s="54" t="str">
        <f>CONCATENATE(L801,"_",M801)</f>
        <v>1771_2</v>
      </c>
      <c r="L801" s="54">
        <v>1771</v>
      </c>
      <c r="M801" s="54">
        <v>2</v>
      </c>
      <c r="N801" s="54">
        <v>2582</v>
      </c>
      <c r="O801" s="55">
        <v>251</v>
      </c>
      <c r="P801" s="55">
        <v>60</v>
      </c>
      <c r="Q801" s="55">
        <v>114</v>
      </c>
      <c r="R801" s="55">
        <v>27</v>
      </c>
      <c r="S801" s="52">
        <v>0</v>
      </c>
      <c r="T801" s="56">
        <v>609</v>
      </c>
      <c r="U801" s="56">
        <v>46</v>
      </c>
      <c r="V801" s="56">
        <v>621</v>
      </c>
      <c r="W801" s="56">
        <v>251</v>
      </c>
      <c r="X801" s="57">
        <v>0.6</v>
      </c>
      <c r="Y801" s="109"/>
      <c r="Z801" s="109"/>
      <c r="AA801" s="109"/>
      <c r="AB801" s="109"/>
      <c r="AC801" s="56">
        <v>36</v>
      </c>
      <c r="AD801" s="61" t="s">
        <v>34</v>
      </c>
      <c r="AE801" s="52" t="s">
        <v>35</v>
      </c>
      <c r="AF801" s="52" t="s">
        <v>35</v>
      </c>
      <c r="AG801" s="52"/>
      <c r="AH801" s="106"/>
      <c r="AI801" s="59"/>
      <c r="AJ801" s="68" t="s">
        <v>9</v>
      </c>
      <c r="AK801" t="s">
        <v>10</v>
      </c>
      <c r="AL801" s="30" t="s">
        <v>10</v>
      </c>
      <c r="AM801" s="39"/>
      <c r="AN801" s="115" t="s">
        <v>10</v>
      </c>
      <c r="AO801" s="30"/>
      <c r="AQ801" s="5"/>
      <c r="AS801" s="37"/>
      <c r="AT801" s="30" t="s">
        <v>10</v>
      </c>
      <c r="AV801" t="str">
        <f t="shared" si="222"/>
        <v>punainen</v>
      </c>
      <c r="AW801" t="str">
        <f t="shared" si="223"/>
        <v>musta</v>
      </c>
      <c r="AX801" t="str">
        <f t="shared" si="224"/>
        <v>musta</v>
      </c>
      <c r="AY801" s="31">
        <f t="shared" si="225"/>
        <v>11</v>
      </c>
      <c r="AZ801" s="31">
        <f t="shared" si="226"/>
        <v>10</v>
      </c>
      <c r="BA801" s="31">
        <f t="shared" si="227"/>
        <v>0</v>
      </c>
      <c r="BB801" s="31">
        <f t="shared" si="228"/>
        <v>0</v>
      </c>
      <c r="BC801" s="31">
        <f t="shared" si="229"/>
        <v>1</v>
      </c>
      <c r="BM801" s="32" t="s">
        <v>34</v>
      </c>
      <c r="BN801" s="2" t="s">
        <v>35</v>
      </c>
    </row>
    <row r="802" spans="1:66" x14ac:dyDescent="0.25">
      <c r="A802" s="50">
        <v>791</v>
      </c>
      <c r="B802" s="50">
        <v>665</v>
      </c>
      <c r="C802" s="50" t="str">
        <f t="shared" si="219"/>
        <v>1791_1_7861</v>
      </c>
      <c r="D802" s="50">
        <v>1</v>
      </c>
      <c r="E802" s="51">
        <f t="shared" si="220"/>
        <v>17910001</v>
      </c>
      <c r="F802" s="76" t="str">
        <f t="shared" si="218"/>
        <v>1791_1</v>
      </c>
      <c r="G802" s="80">
        <v>1791</v>
      </c>
      <c r="H802" s="52">
        <v>1</v>
      </c>
      <c r="I802" s="52">
        <v>7861</v>
      </c>
      <c r="J802" s="53" t="str">
        <f t="shared" si="221"/>
        <v>ok</v>
      </c>
      <c r="K802" s="54" t="str">
        <f>CONCATENATE(L802,"_",M802)</f>
        <v>1791_1</v>
      </c>
      <c r="L802" s="54">
        <v>1791</v>
      </c>
      <c r="M802" s="54">
        <v>1</v>
      </c>
      <c r="N802" s="54">
        <v>14274</v>
      </c>
      <c r="O802" s="55">
        <v>69</v>
      </c>
      <c r="P802" s="55">
        <v>78</v>
      </c>
      <c r="Q802" s="55">
        <v>29</v>
      </c>
      <c r="R802" s="55">
        <v>32</v>
      </c>
      <c r="S802" s="52">
        <v>0</v>
      </c>
      <c r="T802" s="56">
        <v>247</v>
      </c>
      <c r="U802" s="56">
        <v>15</v>
      </c>
      <c r="V802" s="56">
        <v>246</v>
      </c>
      <c r="W802" s="56">
        <v>69</v>
      </c>
      <c r="X802" s="57">
        <v>0.78</v>
      </c>
      <c r="Y802" s="109"/>
      <c r="Z802" s="109"/>
      <c r="AA802" s="109"/>
      <c r="AB802" s="109"/>
      <c r="AC802" s="56">
        <v>13</v>
      </c>
      <c r="AD802" s="52" t="s">
        <v>35</v>
      </c>
      <c r="AE802" s="52" t="s">
        <v>35</v>
      </c>
      <c r="AF802" s="52" t="s">
        <v>35</v>
      </c>
      <c r="AG802" s="52"/>
      <c r="AH802" s="106"/>
      <c r="AI802" s="59"/>
      <c r="AJ802" s="68" t="s">
        <v>9</v>
      </c>
      <c r="AK802" t="s">
        <v>10</v>
      </c>
      <c r="AL802" s="30" t="s">
        <v>10</v>
      </c>
      <c r="AM802" s="39"/>
      <c r="AN802" s="115" t="s">
        <v>10</v>
      </c>
      <c r="AO802" s="30"/>
      <c r="AQ802" s="5"/>
      <c r="AS802" s="37"/>
      <c r="AT802" s="30" t="s">
        <v>10</v>
      </c>
      <c r="AV802" t="str">
        <f t="shared" si="222"/>
        <v>musta</v>
      </c>
      <c r="AW802" t="str">
        <f t="shared" si="223"/>
        <v>musta</v>
      </c>
      <c r="AX802" t="str">
        <f t="shared" si="224"/>
        <v>musta</v>
      </c>
      <c r="AY802" s="31">
        <f t="shared" si="225"/>
        <v>10</v>
      </c>
      <c r="AZ802" s="31">
        <f t="shared" si="226"/>
        <v>10</v>
      </c>
      <c r="BA802" s="31">
        <f t="shared" si="227"/>
        <v>0</v>
      </c>
      <c r="BB802" s="31">
        <f t="shared" si="228"/>
        <v>0</v>
      </c>
      <c r="BC802" s="31">
        <f t="shared" si="229"/>
        <v>0</v>
      </c>
      <c r="BM802" s="2" t="s">
        <v>35</v>
      </c>
      <c r="BN802" s="2" t="s">
        <v>35</v>
      </c>
    </row>
    <row r="803" spans="1:66" x14ac:dyDescent="0.25">
      <c r="A803" s="50">
        <v>792</v>
      </c>
      <c r="B803" s="50">
        <v>666</v>
      </c>
      <c r="C803" s="50" t="str">
        <f t="shared" si="219"/>
        <v>1791_2_7144</v>
      </c>
      <c r="D803" s="50">
        <v>1</v>
      </c>
      <c r="E803" s="51">
        <f t="shared" si="220"/>
        <v>17910002</v>
      </c>
      <c r="F803" s="76" t="str">
        <f t="shared" si="218"/>
        <v>1791_2</v>
      </c>
      <c r="G803" s="80">
        <v>1791</v>
      </c>
      <c r="H803" s="52">
        <v>2</v>
      </c>
      <c r="I803" s="52">
        <v>7144</v>
      </c>
      <c r="J803" s="53" t="str">
        <f t="shared" si="221"/>
        <v>huom!</v>
      </c>
      <c r="K803" s="54"/>
      <c r="L803" s="54"/>
      <c r="M803" s="54"/>
      <c r="N803" s="54"/>
      <c r="O803" s="55">
        <v>69</v>
      </c>
      <c r="P803" s="55">
        <v>78</v>
      </c>
      <c r="Q803" s="55">
        <v>29</v>
      </c>
      <c r="R803" s="55">
        <v>32</v>
      </c>
      <c r="S803" s="52">
        <v>0</v>
      </c>
      <c r="T803" s="56">
        <v>35</v>
      </c>
      <c r="U803" s="56">
        <v>2</v>
      </c>
      <c r="V803" s="56">
        <v>34</v>
      </c>
      <c r="W803" s="56">
        <v>69</v>
      </c>
      <c r="X803" s="57">
        <v>0.78</v>
      </c>
      <c r="Y803" s="109"/>
      <c r="Z803" s="109"/>
      <c r="AA803" s="109"/>
      <c r="AB803" s="109"/>
      <c r="AC803" s="56">
        <v>10</v>
      </c>
      <c r="AD803" s="52" t="s">
        <v>35</v>
      </c>
      <c r="AE803" s="52" t="s">
        <v>35</v>
      </c>
      <c r="AF803" s="52" t="s">
        <v>35</v>
      </c>
      <c r="AG803" s="52"/>
      <c r="AH803" s="106"/>
      <c r="AI803" s="59"/>
      <c r="AJ803" s="68" t="s">
        <v>9</v>
      </c>
      <c r="AK803" t="s">
        <v>10</v>
      </c>
      <c r="AL803" s="30" t="s">
        <v>10</v>
      </c>
      <c r="AM803" s="39"/>
      <c r="AN803" s="115" t="s">
        <v>10</v>
      </c>
      <c r="AO803" s="30"/>
      <c r="AQ803" s="5"/>
      <c r="AS803" s="37"/>
      <c r="AT803" s="30" t="s">
        <v>10</v>
      </c>
      <c r="AV803" t="str">
        <f t="shared" si="222"/>
        <v>musta</v>
      </c>
      <c r="AW803" t="str">
        <f t="shared" si="223"/>
        <v>musta</v>
      </c>
      <c r="AX803" t="str">
        <f t="shared" si="224"/>
        <v>musta</v>
      </c>
      <c r="AY803" s="31">
        <f t="shared" si="225"/>
        <v>10</v>
      </c>
      <c r="AZ803" s="31">
        <f t="shared" si="226"/>
        <v>10</v>
      </c>
      <c r="BA803" s="31">
        <f t="shared" si="227"/>
        <v>0</v>
      </c>
      <c r="BB803" s="31">
        <f t="shared" si="228"/>
        <v>0</v>
      </c>
      <c r="BC803" s="31">
        <f t="shared" si="229"/>
        <v>0</v>
      </c>
      <c r="BM803" s="2" t="s">
        <v>35</v>
      </c>
      <c r="BN803" s="2" t="s">
        <v>35</v>
      </c>
    </row>
    <row r="804" spans="1:66" x14ac:dyDescent="0.25">
      <c r="A804" s="50">
        <v>793</v>
      </c>
      <c r="B804" s="50">
        <v>667</v>
      </c>
      <c r="C804" s="50" t="str">
        <f t="shared" si="219"/>
        <v>1792_1_4234</v>
      </c>
      <c r="D804" s="50">
        <v>1</v>
      </c>
      <c r="E804" s="51">
        <f t="shared" si="220"/>
        <v>17920001</v>
      </c>
      <c r="F804" s="76" t="str">
        <f t="shared" si="218"/>
        <v>1792_1</v>
      </c>
      <c r="G804" s="80">
        <v>1792</v>
      </c>
      <c r="H804" s="52">
        <v>1</v>
      </c>
      <c r="I804" s="52">
        <v>4234</v>
      </c>
      <c r="J804" s="53" t="str">
        <f t="shared" si="221"/>
        <v>ok</v>
      </c>
      <c r="K804" s="54" t="str">
        <f>CONCATENATE(L804,"_",M804)</f>
        <v>1792_1</v>
      </c>
      <c r="L804" s="54">
        <v>1792</v>
      </c>
      <c r="M804" s="54">
        <v>1</v>
      </c>
      <c r="N804" s="54">
        <v>4130</v>
      </c>
      <c r="O804" s="55">
        <v>678</v>
      </c>
      <c r="P804" s="55">
        <v>66</v>
      </c>
      <c r="Q804" s="55">
        <v>71</v>
      </c>
      <c r="R804" s="55">
        <v>7</v>
      </c>
      <c r="S804" s="52">
        <v>0</v>
      </c>
      <c r="T804" s="56">
        <v>1478</v>
      </c>
      <c r="U804" s="56">
        <v>62</v>
      </c>
      <c r="V804" s="56">
        <v>1624</v>
      </c>
      <c r="W804" s="56">
        <v>678</v>
      </c>
      <c r="X804" s="57">
        <v>0.66</v>
      </c>
      <c r="Y804" s="109"/>
      <c r="Z804" s="109"/>
      <c r="AA804" s="109"/>
      <c r="AB804" s="109"/>
      <c r="AC804" s="56">
        <v>87</v>
      </c>
      <c r="AD804" s="52" t="s">
        <v>35</v>
      </c>
      <c r="AE804" s="52" t="s">
        <v>35</v>
      </c>
      <c r="AF804" s="52" t="s">
        <v>35</v>
      </c>
      <c r="AG804" s="52"/>
      <c r="AH804" s="106"/>
      <c r="AI804" s="59"/>
      <c r="AJ804" s="68" t="s">
        <v>9</v>
      </c>
      <c r="AK804" t="s">
        <v>9</v>
      </c>
      <c r="AL804" s="30" t="s">
        <v>10</v>
      </c>
      <c r="AM804" s="39"/>
      <c r="AN804" s="115" t="s">
        <v>10</v>
      </c>
      <c r="AO804" s="30"/>
      <c r="AQ804" s="5"/>
      <c r="AS804" s="37"/>
      <c r="AT804" s="30" t="s">
        <v>10</v>
      </c>
      <c r="AV804" t="str">
        <f t="shared" si="222"/>
        <v>musta</v>
      </c>
      <c r="AW804" t="str">
        <f t="shared" si="223"/>
        <v>musta</v>
      </c>
      <c r="AX804" t="str">
        <f t="shared" si="224"/>
        <v>musta</v>
      </c>
      <c r="AY804" s="31">
        <f t="shared" si="225"/>
        <v>10</v>
      </c>
      <c r="AZ804" s="31">
        <f t="shared" si="226"/>
        <v>10</v>
      </c>
      <c r="BA804" s="31">
        <f t="shared" si="227"/>
        <v>0</v>
      </c>
      <c r="BB804" s="31">
        <f t="shared" si="228"/>
        <v>0</v>
      </c>
      <c r="BC804" s="31">
        <f t="shared" si="229"/>
        <v>0</v>
      </c>
      <c r="BM804" s="2" t="s">
        <v>35</v>
      </c>
      <c r="BN804" s="2" t="s">
        <v>35</v>
      </c>
    </row>
    <row r="805" spans="1:66" x14ac:dyDescent="0.25">
      <c r="A805" s="50">
        <v>794</v>
      </c>
      <c r="B805" s="50">
        <v>668</v>
      </c>
      <c r="C805" s="50" t="str">
        <f t="shared" si="219"/>
        <v>1792_2_7037</v>
      </c>
      <c r="D805" s="50">
        <v>1</v>
      </c>
      <c r="E805" s="51">
        <f t="shared" si="220"/>
        <v>17920002</v>
      </c>
      <c r="F805" s="76" t="str">
        <f t="shared" si="218"/>
        <v>1792_2</v>
      </c>
      <c r="G805" s="80">
        <v>1792</v>
      </c>
      <c r="H805" s="52">
        <v>2</v>
      </c>
      <c r="I805" s="52">
        <v>7037</v>
      </c>
      <c r="J805" s="53" t="str">
        <f t="shared" si="221"/>
        <v>ok</v>
      </c>
      <c r="K805" s="54" t="str">
        <f>CONCATENATE(L805,"_",M805)</f>
        <v>1792_2</v>
      </c>
      <c r="L805" s="54">
        <v>1792</v>
      </c>
      <c r="M805" s="54">
        <v>2</v>
      </c>
      <c r="N805" s="54">
        <v>6762</v>
      </c>
      <c r="O805" s="55">
        <v>608</v>
      </c>
      <c r="P805" s="55">
        <v>75</v>
      </c>
      <c r="Q805" s="55">
        <v>153</v>
      </c>
      <c r="R805" s="55">
        <v>19</v>
      </c>
      <c r="S805" s="52">
        <v>0</v>
      </c>
      <c r="T805" s="56">
        <v>694</v>
      </c>
      <c r="U805" s="56">
        <v>33</v>
      </c>
      <c r="V805" s="56">
        <v>756</v>
      </c>
      <c r="W805" s="56">
        <v>608</v>
      </c>
      <c r="X805" s="57">
        <v>0.75</v>
      </c>
      <c r="Y805" s="109"/>
      <c r="Z805" s="109"/>
      <c r="AA805" s="109"/>
      <c r="AB805" s="109"/>
      <c r="AC805" s="56">
        <v>24</v>
      </c>
      <c r="AD805" s="52" t="s">
        <v>35</v>
      </c>
      <c r="AE805" s="52" t="s">
        <v>35</v>
      </c>
      <c r="AF805" s="52" t="s">
        <v>35</v>
      </c>
      <c r="AG805" s="52"/>
      <c r="AH805" s="106"/>
      <c r="AI805" s="59"/>
      <c r="AJ805" s="68" t="s">
        <v>9</v>
      </c>
      <c r="AK805" t="s">
        <v>9</v>
      </c>
      <c r="AL805" s="30" t="s">
        <v>10</v>
      </c>
      <c r="AM805" s="39"/>
      <c r="AN805" s="115" t="s">
        <v>10</v>
      </c>
      <c r="AO805" s="30"/>
      <c r="AQ805" s="5"/>
      <c r="AS805" s="37"/>
      <c r="AT805" s="30" t="s">
        <v>10</v>
      </c>
      <c r="AV805" t="str">
        <f t="shared" si="222"/>
        <v>musta</v>
      </c>
      <c r="AW805" t="str">
        <f t="shared" si="223"/>
        <v>musta</v>
      </c>
      <c r="AX805" t="str">
        <f t="shared" si="224"/>
        <v>musta</v>
      </c>
      <c r="AY805" s="31">
        <f t="shared" si="225"/>
        <v>10</v>
      </c>
      <c r="AZ805" s="31">
        <f t="shared" si="226"/>
        <v>10</v>
      </c>
      <c r="BA805" s="31">
        <f t="shared" si="227"/>
        <v>0</v>
      </c>
      <c r="BB805" s="31">
        <f t="shared" si="228"/>
        <v>0</v>
      </c>
      <c r="BC805" s="31">
        <f t="shared" si="229"/>
        <v>0</v>
      </c>
      <c r="BM805" s="2" t="s">
        <v>35</v>
      </c>
      <c r="BN805" s="2" t="s">
        <v>35</v>
      </c>
    </row>
    <row r="806" spans="1:66" x14ac:dyDescent="0.25">
      <c r="A806" s="50">
        <v>795</v>
      </c>
      <c r="B806" s="50">
        <v>669</v>
      </c>
      <c r="C806" s="50" t="str">
        <f t="shared" si="219"/>
        <v>1792_3_4476</v>
      </c>
      <c r="D806" s="50">
        <v>1</v>
      </c>
      <c r="E806" s="51">
        <f t="shared" si="220"/>
        <v>17920003</v>
      </c>
      <c r="F806" s="76" t="str">
        <f t="shared" si="218"/>
        <v>1792_3</v>
      </c>
      <c r="G806" s="80">
        <v>1792</v>
      </c>
      <c r="H806" s="52">
        <v>3</v>
      </c>
      <c r="I806" s="52">
        <v>4476</v>
      </c>
      <c r="J806" s="53" t="str">
        <f t="shared" si="221"/>
        <v>ok</v>
      </c>
      <c r="K806" s="54" t="str">
        <f>CONCATENATE(L806,"_",M806)</f>
        <v>1792_3</v>
      </c>
      <c r="L806" s="54">
        <v>1792</v>
      </c>
      <c r="M806" s="54">
        <v>3</v>
      </c>
      <c r="N806" s="54">
        <v>4290</v>
      </c>
      <c r="O806" s="55">
        <v>348</v>
      </c>
      <c r="P806" s="55">
        <v>71</v>
      </c>
      <c r="Q806" s="55">
        <v>208</v>
      </c>
      <c r="R806" s="55">
        <v>43</v>
      </c>
      <c r="S806" s="52">
        <v>0</v>
      </c>
      <c r="T806" s="56">
        <v>694</v>
      </c>
      <c r="U806" s="56">
        <v>33</v>
      </c>
      <c r="V806" s="56">
        <v>756</v>
      </c>
      <c r="W806" s="56">
        <v>348</v>
      </c>
      <c r="X806" s="57">
        <v>0.71</v>
      </c>
      <c r="Y806" s="109"/>
      <c r="Z806" s="109"/>
      <c r="AA806" s="109"/>
      <c r="AB806" s="109"/>
      <c r="AC806" s="56">
        <v>22</v>
      </c>
      <c r="AD806" s="52" t="s">
        <v>35</v>
      </c>
      <c r="AE806" s="52" t="s">
        <v>35</v>
      </c>
      <c r="AF806" s="52" t="s">
        <v>35</v>
      </c>
      <c r="AG806" s="52"/>
      <c r="AH806" s="106"/>
      <c r="AI806" s="59"/>
      <c r="AJ806" s="68" t="s">
        <v>9</v>
      </c>
      <c r="AK806" t="s">
        <v>9</v>
      </c>
      <c r="AL806" s="30" t="s">
        <v>10</v>
      </c>
      <c r="AM806" s="39"/>
      <c r="AN806" s="115" t="s">
        <v>10</v>
      </c>
      <c r="AO806" s="30"/>
      <c r="AQ806" s="5"/>
      <c r="AS806" s="37"/>
      <c r="AT806" s="30" t="s">
        <v>10</v>
      </c>
      <c r="AV806" t="str">
        <f t="shared" si="222"/>
        <v>musta</v>
      </c>
      <c r="AW806" t="str">
        <f t="shared" si="223"/>
        <v>musta</v>
      </c>
      <c r="AX806" t="str">
        <f t="shared" si="224"/>
        <v>musta</v>
      </c>
      <c r="AY806" s="31">
        <f t="shared" si="225"/>
        <v>10</v>
      </c>
      <c r="AZ806" s="31">
        <f t="shared" si="226"/>
        <v>10</v>
      </c>
      <c r="BA806" s="31">
        <f t="shared" si="227"/>
        <v>0</v>
      </c>
      <c r="BB806" s="31">
        <f t="shared" si="228"/>
        <v>0</v>
      </c>
      <c r="BC806" s="31">
        <f t="shared" si="229"/>
        <v>0</v>
      </c>
      <c r="BM806" s="2" t="s">
        <v>35</v>
      </c>
      <c r="BN806" s="2" t="s">
        <v>35</v>
      </c>
    </row>
    <row r="807" spans="1:66" x14ac:dyDescent="0.25">
      <c r="A807" s="50">
        <v>796</v>
      </c>
      <c r="B807" s="50">
        <v>670</v>
      </c>
      <c r="C807" s="50" t="str">
        <f t="shared" si="219"/>
        <v>1792_4_2722</v>
      </c>
      <c r="D807" s="50">
        <v>1</v>
      </c>
      <c r="E807" s="51">
        <f t="shared" si="220"/>
        <v>17920004</v>
      </c>
      <c r="F807" s="76" t="str">
        <f t="shared" si="218"/>
        <v>1792_4</v>
      </c>
      <c r="G807" s="80">
        <v>1792</v>
      </c>
      <c r="H807" s="52">
        <v>4</v>
      </c>
      <c r="I807" s="52">
        <v>2722</v>
      </c>
      <c r="J807" s="53" t="str">
        <f t="shared" si="221"/>
        <v>ok</v>
      </c>
      <c r="K807" s="54" t="str">
        <f>CONCATENATE(L807,"_",M807)</f>
        <v>1792_4</v>
      </c>
      <c r="L807" s="54">
        <v>1792</v>
      </c>
      <c r="M807" s="54">
        <v>4</v>
      </c>
      <c r="N807" s="54">
        <v>2651</v>
      </c>
      <c r="O807" s="55">
        <v>372</v>
      </c>
      <c r="P807" s="55">
        <v>58</v>
      </c>
      <c r="Q807" s="55">
        <v>233</v>
      </c>
      <c r="R807" s="55">
        <v>37</v>
      </c>
      <c r="S807" s="52">
        <v>0</v>
      </c>
      <c r="T807" s="56">
        <v>521</v>
      </c>
      <c r="U807" s="56">
        <v>22</v>
      </c>
      <c r="V807" s="56">
        <v>567</v>
      </c>
      <c r="W807" s="56">
        <v>372</v>
      </c>
      <c r="X807" s="57">
        <v>0.57999999999999996</v>
      </c>
      <c r="Y807" s="109"/>
      <c r="Z807" s="109"/>
      <c r="AA807" s="109"/>
      <c r="AB807" s="109"/>
      <c r="AC807" s="56">
        <v>28</v>
      </c>
      <c r="AD807" s="52" t="s">
        <v>35</v>
      </c>
      <c r="AE807" s="52" t="s">
        <v>35</v>
      </c>
      <c r="AF807" s="52" t="s">
        <v>35</v>
      </c>
      <c r="AG807" s="52"/>
      <c r="AH807" s="106"/>
      <c r="AI807" s="59"/>
      <c r="AJ807" s="68" t="s">
        <v>9</v>
      </c>
      <c r="AK807" t="s">
        <v>9</v>
      </c>
      <c r="AL807" s="30" t="s">
        <v>10</v>
      </c>
      <c r="AM807" s="39"/>
      <c r="AN807" s="115" t="s">
        <v>10</v>
      </c>
      <c r="AO807" s="30"/>
      <c r="AQ807" s="5"/>
      <c r="AS807" s="37"/>
      <c r="AT807" s="30" t="s">
        <v>10</v>
      </c>
      <c r="AV807" t="str">
        <f t="shared" si="222"/>
        <v>musta</v>
      </c>
      <c r="AW807" t="str">
        <f t="shared" si="223"/>
        <v>musta</v>
      </c>
      <c r="AX807" t="str">
        <f t="shared" si="224"/>
        <v>musta</v>
      </c>
      <c r="AY807" s="31">
        <f t="shared" si="225"/>
        <v>1</v>
      </c>
      <c r="AZ807" s="31">
        <f t="shared" si="226"/>
        <v>1</v>
      </c>
      <c r="BA807" s="31">
        <f t="shared" si="227"/>
        <v>0</v>
      </c>
      <c r="BB807" s="31">
        <f t="shared" si="228"/>
        <v>0</v>
      </c>
      <c r="BC807" s="31">
        <f t="shared" si="229"/>
        <v>0</v>
      </c>
      <c r="BM807" s="2" t="s">
        <v>35</v>
      </c>
      <c r="BN807" s="2" t="s">
        <v>35</v>
      </c>
    </row>
    <row r="808" spans="1:66" x14ac:dyDescent="0.25">
      <c r="A808" s="50">
        <v>797</v>
      </c>
      <c r="B808" s="50">
        <v>671</v>
      </c>
      <c r="C808" s="50" t="str">
        <f t="shared" si="219"/>
        <v>1873_3_5965</v>
      </c>
      <c r="D808" s="50">
        <v>1</v>
      </c>
      <c r="E808" s="51">
        <f t="shared" si="220"/>
        <v>18730003</v>
      </c>
      <c r="F808" s="76" t="str">
        <f t="shared" si="218"/>
        <v>1873_3</v>
      </c>
      <c r="G808" s="80">
        <v>1873</v>
      </c>
      <c r="H808" s="52">
        <v>3</v>
      </c>
      <c r="I808" s="52">
        <v>5965</v>
      </c>
      <c r="J808" s="53" t="str">
        <f t="shared" si="221"/>
        <v>huom!</v>
      </c>
      <c r="K808" s="54"/>
      <c r="L808" s="54"/>
      <c r="M808" s="54"/>
      <c r="N808" s="54"/>
      <c r="O808" s="55">
        <v>53</v>
      </c>
      <c r="P808" s="55">
        <v>67</v>
      </c>
      <c r="Q808" s="55">
        <v>31</v>
      </c>
      <c r="R808" s="55">
        <v>45</v>
      </c>
      <c r="S808" s="52">
        <v>0</v>
      </c>
      <c r="T808" s="56">
        <v>132</v>
      </c>
      <c r="U808" s="56">
        <v>5</v>
      </c>
      <c r="V808" s="56">
        <v>131</v>
      </c>
      <c r="W808" s="56">
        <v>53</v>
      </c>
      <c r="X808" s="57">
        <v>0.67</v>
      </c>
      <c r="Y808" s="109"/>
      <c r="Z808" s="109"/>
      <c r="AA808" s="109"/>
      <c r="AB808" s="109"/>
      <c r="AC808" s="56">
        <v>19</v>
      </c>
      <c r="AD808" s="52" t="s">
        <v>35</v>
      </c>
      <c r="AE808" s="52" t="s">
        <v>35</v>
      </c>
      <c r="AF808" s="52" t="s">
        <v>35</v>
      </c>
      <c r="AG808" s="52"/>
      <c r="AH808" s="106"/>
      <c r="AI808" s="59"/>
      <c r="AJ808" s="68" t="s">
        <v>9</v>
      </c>
      <c r="AK808" t="s">
        <v>10</v>
      </c>
      <c r="AL808" s="30" t="s">
        <v>10</v>
      </c>
      <c r="AM808" s="39"/>
      <c r="AN808" s="115" t="s">
        <v>10</v>
      </c>
      <c r="AO808" s="30"/>
      <c r="AQ808" s="5"/>
      <c r="AS808" s="37"/>
      <c r="AT808" s="30" t="s">
        <v>10</v>
      </c>
      <c r="AV808" t="str">
        <f t="shared" si="222"/>
        <v>musta</v>
      </c>
      <c r="AW808" t="str">
        <f t="shared" si="223"/>
        <v>musta</v>
      </c>
      <c r="AX808" t="str">
        <f t="shared" si="224"/>
        <v>musta</v>
      </c>
      <c r="AY808" s="31">
        <f t="shared" si="225"/>
        <v>10</v>
      </c>
      <c r="AZ808" s="31">
        <f t="shared" si="226"/>
        <v>10</v>
      </c>
      <c r="BA808" s="31">
        <f t="shared" si="227"/>
        <v>0</v>
      </c>
      <c r="BB808" s="31">
        <f t="shared" si="228"/>
        <v>0</v>
      </c>
      <c r="BC808" s="31">
        <f t="shared" si="229"/>
        <v>0</v>
      </c>
      <c r="BM808" s="2" t="s">
        <v>35</v>
      </c>
      <c r="BN808" s="2" t="s">
        <v>35</v>
      </c>
    </row>
    <row r="809" spans="1:66" x14ac:dyDescent="0.25">
      <c r="A809" s="50">
        <v>798</v>
      </c>
      <c r="B809" s="50">
        <v>672</v>
      </c>
      <c r="C809" s="50" t="str">
        <f t="shared" si="219"/>
        <v>2802_3_6521</v>
      </c>
      <c r="D809" s="50">
        <v>1</v>
      </c>
      <c r="E809" s="51">
        <f t="shared" si="220"/>
        <v>28020003</v>
      </c>
      <c r="F809" s="76" t="str">
        <f t="shared" si="218"/>
        <v>2802_3</v>
      </c>
      <c r="G809" s="80">
        <v>2802</v>
      </c>
      <c r="H809" s="52">
        <v>3</v>
      </c>
      <c r="I809" s="52">
        <v>6521</v>
      </c>
      <c r="J809" s="53" t="str">
        <f t="shared" si="221"/>
        <v>huom!</v>
      </c>
      <c r="K809" s="54"/>
      <c r="L809" s="54"/>
      <c r="M809" s="54"/>
      <c r="N809" s="54"/>
      <c r="O809" s="55">
        <v>808</v>
      </c>
      <c r="P809" s="55">
        <v>85</v>
      </c>
      <c r="Q809" s="55">
        <v>554</v>
      </c>
      <c r="R809" s="55">
        <v>58</v>
      </c>
      <c r="S809" s="52">
        <v>0</v>
      </c>
      <c r="T809" s="56">
        <v>662</v>
      </c>
      <c r="U809" s="56">
        <v>27</v>
      </c>
      <c r="V809" s="56">
        <v>678</v>
      </c>
      <c r="W809" s="56">
        <v>808</v>
      </c>
      <c r="X809" s="57">
        <v>0.85</v>
      </c>
      <c r="Y809" s="109"/>
      <c r="Z809" s="109"/>
      <c r="AA809" s="109"/>
      <c r="AB809" s="109"/>
      <c r="AC809" s="56">
        <v>56</v>
      </c>
      <c r="AD809" s="52" t="s">
        <v>35</v>
      </c>
      <c r="AE809" s="52" t="s">
        <v>35</v>
      </c>
      <c r="AF809" s="52" t="s">
        <v>35</v>
      </c>
      <c r="AG809" s="52"/>
      <c r="AH809" s="106"/>
      <c r="AI809" s="59"/>
      <c r="AJ809" s="68" t="s">
        <v>9</v>
      </c>
      <c r="AK809" t="s">
        <v>10</v>
      </c>
      <c r="AL809" s="30" t="s">
        <v>10</v>
      </c>
      <c r="AM809" s="39"/>
      <c r="AN809" s="115" t="s">
        <v>10</v>
      </c>
      <c r="AO809" s="30"/>
      <c r="AQ809" s="5"/>
      <c r="AS809" s="37"/>
      <c r="AT809" s="30" t="s">
        <v>10</v>
      </c>
      <c r="AV809" t="str">
        <f t="shared" si="222"/>
        <v>musta</v>
      </c>
      <c r="AW809" t="str">
        <f t="shared" si="223"/>
        <v>musta</v>
      </c>
      <c r="AX809" t="str">
        <f t="shared" si="224"/>
        <v>musta</v>
      </c>
      <c r="AY809" s="31">
        <f t="shared" si="225"/>
        <v>10</v>
      </c>
      <c r="AZ809" s="31">
        <f t="shared" si="226"/>
        <v>10</v>
      </c>
      <c r="BA809" s="31">
        <f t="shared" si="227"/>
        <v>0</v>
      </c>
      <c r="BB809" s="31">
        <f t="shared" si="228"/>
        <v>0</v>
      </c>
      <c r="BC809" s="31">
        <f t="shared" si="229"/>
        <v>0</v>
      </c>
      <c r="BM809" s="2" t="s">
        <v>35</v>
      </c>
      <c r="BN809" s="2" t="s">
        <v>35</v>
      </c>
    </row>
    <row r="810" spans="1:66" x14ac:dyDescent="0.25">
      <c r="A810" s="50">
        <v>799</v>
      </c>
      <c r="B810" s="50">
        <v>673</v>
      </c>
      <c r="C810" s="50" t="str">
        <f t="shared" si="219"/>
        <v>2804_1_5263</v>
      </c>
      <c r="D810" s="50">
        <v>1</v>
      </c>
      <c r="E810" s="51">
        <f t="shared" si="220"/>
        <v>28040001</v>
      </c>
      <c r="F810" s="76" t="str">
        <f t="shared" si="218"/>
        <v>2804_1</v>
      </c>
      <c r="G810" s="80">
        <v>2804</v>
      </c>
      <c r="H810" s="52">
        <v>1</v>
      </c>
      <c r="I810" s="52">
        <v>5263</v>
      </c>
      <c r="J810" s="53" t="str">
        <f t="shared" si="221"/>
        <v>ok</v>
      </c>
      <c r="K810" s="54" t="str">
        <f t="shared" ref="K810:K815" si="230">CONCATENATE(L810,"_",M810)</f>
        <v>2804_1</v>
      </c>
      <c r="L810" s="54">
        <v>2804</v>
      </c>
      <c r="M810" s="54">
        <v>1</v>
      </c>
      <c r="N810" s="54">
        <v>5201</v>
      </c>
      <c r="O810" s="55">
        <v>746</v>
      </c>
      <c r="P810" s="55">
        <v>54</v>
      </c>
      <c r="Q810" s="55">
        <v>100</v>
      </c>
      <c r="R810" s="55">
        <v>7</v>
      </c>
      <c r="S810" s="52">
        <v>0</v>
      </c>
      <c r="T810" s="56">
        <v>1664</v>
      </c>
      <c r="U810" s="56">
        <v>126</v>
      </c>
      <c r="V810" s="56">
        <v>1753</v>
      </c>
      <c r="W810" s="56">
        <v>746</v>
      </c>
      <c r="X810" s="57">
        <v>0.54</v>
      </c>
      <c r="Y810" s="109"/>
      <c r="Z810" s="109"/>
      <c r="AA810" s="109"/>
      <c r="AB810" s="109"/>
      <c r="AC810" s="56">
        <v>134</v>
      </c>
      <c r="AD810" s="61" t="s">
        <v>34</v>
      </c>
      <c r="AE810" s="52" t="s">
        <v>35</v>
      </c>
      <c r="AF810" s="52" t="s">
        <v>35</v>
      </c>
      <c r="AG810" s="52"/>
      <c r="AH810" s="106"/>
      <c r="AI810" s="59"/>
      <c r="AJ810" s="68" t="s">
        <v>9</v>
      </c>
      <c r="AK810" t="s">
        <v>51</v>
      </c>
      <c r="AL810" s="30" t="s">
        <v>10</v>
      </c>
      <c r="AM810" s="39"/>
      <c r="AN810" s="115" t="s">
        <v>10</v>
      </c>
      <c r="AO810" s="30"/>
      <c r="AQ810" s="5"/>
      <c r="AS810" s="37"/>
      <c r="AT810" s="30" t="s">
        <v>10</v>
      </c>
      <c r="AV810" t="str">
        <f t="shared" si="222"/>
        <v>musta</v>
      </c>
      <c r="AW810" t="str">
        <f t="shared" si="223"/>
        <v>musta</v>
      </c>
      <c r="AX810" t="str">
        <f t="shared" si="224"/>
        <v>musta</v>
      </c>
      <c r="AY810" s="31">
        <f t="shared" si="225"/>
        <v>3</v>
      </c>
      <c r="AZ810" s="31">
        <f t="shared" si="226"/>
        <v>1</v>
      </c>
      <c r="BA810" s="31">
        <f t="shared" si="227"/>
        <v>0</v>
      </c>
      <c r="BB810" s="31">
        <f t="shared" si="228"/>
        <v>1</v>
      </c>
      <c r="BC810" s="31">
        <f t="shared" si="229"/>
        <v>1</v>
      </c>
      <c r="BM810" s="32" t="s">
        <v>34</v>
      </c>
      <c r="BN810" s="2" t="s">
        <v>35</v>
      </c>
    </row>
    <row r="811" spans="1:66" x14ac:dyDescent="0.25">
      <c r="A811" s="50">
        <v>800</v>
      </c>
      <c r="B811" s="50">
        <v>674</v>
      </c>
      <c r="C811" s="50" t="str">
        <f t="shared" si="219"/>
        <v>2804_2_7505</v>
      </c>
      <c r="D811" s="50">
        <v>1</v>
      </c>
      <c r="E811" s="51">
        <f t="shared" si="220"/>
        <v>28040002</v>
      </c>
      <c r="F811" s="76" t="str">
        <f t="shared" si="218"/>
        <v>2804_2</v>
      </c>
      <c r="G811" s="81">
        <v>2804</v>
      </c>
      <c r="H811" s="52">
        <v>2</v>
      </c>
      <c r="I811" s="52">
        <v>7505</v>
      </c>
      <c r="J811" s="53" t="str">
        <f t="shared" si="221"/>
        <v>ok</v>
      </c>
      <c r="K811" s="54" t="str">
        <f t="shared" si="230"/>
        <v>2804_2</v>
      </c>
      <c r="L811" s="54">
        <v>2804</v>
      </c>
      <c r="M811" s="54">
        <v>2</v>
      </c>
      <c r="N811" s="54">
        <v>8951</v>
      </c>
      <c r="O811" s="55">
        <v>451</v>
      </c>
      <c r="P811" s="55">
        <v>17</v>
      </c>
      <c r="Q811" s="55">
        <v>221</v>
      </c>
      <c r="R811" s="55">
        <v>8</v>
      </c>
      <c r="S811" s="52">
        <v>0</v>
      </c>
      <c r="T811" s="56">
        <v>4933</v>
      </c>
      <c r="U811" s="56">
        <v>325</v>
      </c>
      <c r="V811" s="56">
        <v>5378</v>
      </c>
      <c r="W811" s="56">
        <v>451</v>
      </c>
      <c r="X811" s="57">
        <v>0.17</v>
      </c>
      <c r="Y811" s="109"/>
      <c r="Z811" s="109"/>
      <c r="AA811" s="109"/>
      <c r="AB811" s="109"/>
      <c r="AC811" s="56">
        <v>539</v>
      </c>
      <c r="AD811" s="58" t="s">
        <v>34</v>
      </c>
      <c r="AE811" s="58" t="s">
        <v>34</v>
      </c>
      <c r="AF811" s="52" t="s">
        <v>35</v>
      </c>
      <c r="AG811" s="52" t="s">
        <v>36</v>
      </c>
      <c r="AH811" s="106"/>
      <c r="AI811" s="59"/>
      <c r="AJ811" s="68" t="s">
        <v>10</v>
      </c>
      <c r="AK811" t="s">
        <v>10</v>
      </c>
      <c r="AL811" s="30" t="s">
        <v>10</v>
      </c>
      <c r="AM811" s="39"/>
      <c r="AN811" s="115" t="s">
        <v>10</v>
      </c>
      <c r="AO811" s="30"/>
      <c r="AQ811" s="5"/>
      <c r="AS811" s="37"/>
      <c r="AT811" s="30" t="s">
        <v>10</v>
      </c>
      <c r="AV811" t="str">
        <f t="shared" si="222"/>
        <v>musta</v>
      </c>
      <c r="AW811" t="str">
        <f t="shared" si="223"/>
        <v>musta</v>
      </c>
      <c r="AX811" t="str">
        <f t="shared" si="224"/>
        <v>musta</v>
      </c>
      <c r="AY811" s="31">
        <f t="shared" si="225"/>
        <v>20</v>
      </c>
      <c r="AZ811" s="31">
        <f t="shared" si="226"/>
        <v>0</v>
      </c>
      <c r="BA811" s="31">
        <f t="shared" si="227"/>
        <v>0</v>
      </c>
      <c r="BB811" s="31">
        <f t="shared" si="228"/>
        <v>10</v>
      </c>
      <c r="BC811" s="31">
        <f t="shared" si="229"/>
        <v>10</v>
      </c>
      <c r="BM811" s="29" t="s">
        <v>34</v>
      </c>
      <c r="BN811" s="29" t="s">
        <v>34</v>
      </c>
    </row>
    <row r="812" spans="1:66" x14ac:dyDescent="0.25">
      <c r="A812" s="50">
        <v>801</v>
      </c>
      <c r="B812" s="50">
        <v>675</v>
      </c>
      <c r="C812" s="50" t="str">
        <f t="shared" si="219"/>
        <v>2805_4_8064</v>
      </c>
      <c r="D812" s="50">
        <v>1</v>
      </c>
      <c r="E812" s="51">
        <f t="shared" si="220"/>
        <v>28050004</v>
      </c>
      <c r="F812" s="76" t="str">
        <f t="shared" si="218"/>
        <v>2805_4</v>
      </c>
      <c r="G812" s="80">
        <v>2805</v>
      </c>
      <c r="H812" s="52">
        <v>4</v>
      </c>
      <c r="I812" s="52">
        <v>8064</v>
      </c>
      <c r="J812" s="53" t="str">
        <f t="shared" si="221"/>
        <v>ok</v>
      </c>
      <c r="K812" s="54" t="str">
        <f t="shared" si="230"/>
        <v>2805_4</v>
      </c>
      <c r="L812" s="54">
        <v>2805</v>
      </c>
      <c r="M812" s="54">
        <v>4</v>
      </c>
      <c r="N812" s="54">
        <v>6747</v>
      </c>
      <c r="O812" s="55">
        <v>272</v>
      </c>
      <c r="P812" s="55">
        <v>68</v>
      </c>
      <c r="Q812" s="55">
        <v>60</v>
      </c>
      <c r="R812" s="55">
        <v>15</v>
      </c>
      <c r="S812" s="52">
        <v>0</v>
      </c>
      <c r="T812" s="56">
        <v>521</v>
      </c>
      <c r="U812" s="56">
        <v>23</v>
      </c>
      <c r="V812" s="56">
        <v>538</v>
      </c>
      <c r="W812" s="56">
        <v>272</v>
      </c>
      <c r="X812" s="57">
        <v>0.68</v>
      </c>
      <c r="Y812" s="109"/>
      <c r="Z812" s="109"/>
      <c r="AA812" s="109"/>
      <c r="AB812" s="109"/>
      <c r="AC812" s="56">
        <v>39</v>
      </c>
      <c r="AD812" s="61" t="s">
        <v>34</v>
      </c>
      <c r="AE812" s="52" t="s">
        <v>35</v>
      </c>
      <c r="AF812" s="52" t="s">
        <v>35</v>
      </c>
      <c r="AG812" s="52"/>
      <c r="AH812" s="106"/>
      <c r="AI812" s="59"/>
      <c r="AJ812" s="68" t="s">
        <v>10</v>
      </c>
      <c r="AK812" t="s">
        <v>51</v>
      </c>
      <c r="AL812" s="30" t="s">
        <v>10</v>
      </c>
      <c r="AM812" s="39"/>
      <c r="AN812" s="115" t="s">
        <v>10</v>
      </c>
      <c r="AO812" s="30"/>
      <c r="AQ812" s="5"/>
      <c r="AS812" s="37"/>
      <c r="AT812" s="30" t="s">
        <v>10</v>
      </c>
      <c r="AV812" t="str">
        <f t="shared" si="222"/>
        <v>punainen</v>
      </c>
      <c r="AW812" t="str">
        <f t="shared" si="223"/>
        <v>musta</v>
      </c>
      <c r="AX812" t="str">
        <f t="shared" si="224"/>
        <v>musta</v>
      </c>
      <c r="AY812" s="31">
        <f t="shared" si="225"/>
        <v>11</v>
      </c>
      <c r="AZ812" s="31">
        <f t="shared" si="226"/>
        <v>10</v>
      </c>
      <c r="BA812" s="31">
        <f t="shared" si="227"/>
        <v>0</v>
      </c>
      <c r="BB812" s="31">
        <f t="shared" si="228"/>
        <v>0</v>
      </c>
      <c r="BC812" s="31">
        <f t="shared" si="229"/>
        <v>1</v>
      </c>
      <c r="BM812" s="29" t="s">
        <v>34</v>
      </c>
      <c r="BN812" s="29" t="s">
        <v>34</v>
      </c>
    </row>
    <row r="813" spans="1:66" x14ac:dyDescent="0.25">
      <c r="A813" s="50">
        <v>802</v>
      </c>
      <c r="B813" s="50">
        <v>676</v>
      </c>
      <c r="C813" s="50" t="str">
        <f t="shared" si="219"/>
        <v>2812_2_4063</v>
      </c>
      <c r="D813" s="50">
        <v>1</v>
      </c>
      <c r="E813" s="51">
        <f t="shared" si="220"/>
        <v>28120002</v>
      </c>
      <c r="F813" s="76" t="str">
        <f t="shared" si="218"/>
        <v>2812_2</v>
      </c>
      <c r="G813" s="80">
        <v>2812</v>
      </c>
      <c r="H813" s="52">
        <v>2</v>
      </c>
      <c r="I813" s="52">
        <v>4063</v>
      </c>
      <c r="J813" s="53" t="str">
        <f t="shared" si="221"/>
        <v>ok</v>
      </c>
      <c r="K813" s="54" t="str">
        <f t="shared" si="230"/>
        <v>2812_2</v>
      </c>
      <c r="L813" s="54">
        <v>2812</v>
      </c>
      <c r="M813" s="54">
        <v>2</v>
      </c>
      <c r="N813" s="54">
        <v>621</v>
      </c>
      <c r="O813" s="55">
        <v>385</v>
      </c>
      <c r="P813" s="55">
        <v>69</v>
      </c>
      <c r="Q813" s="55">
        <v>209</v>
      </c>
      <c r="R813" s="55">
        <v>37</v>
      </c>
      <c r="S813" s="52">
        <v>0</v>
      </c>
      <c r="T813" s="56">
        <v>403</v>
      </c>
      <c r="U813" s="56">
        <v>30</v>
      </c>
      <c r="V813" s="56">
        <v>386</v>
      </c>
      <c r="W813" s="56">
        <v>385</v>
      </c>
      <c r="X813" s="57">
        <v>0.69</v>
      </c>
      <c r="Y813" s="109"/>
      <c r="Z813" s="109"/>
      <c r="AA813" s="109"/>
      <c r="AB813" s="109"/>
      <c r="AC813" s="56">
        <v>23</v>
      </c>
      <c r="AD813" s="61" t="s">
        <v>34</v>
      </c>
      <c r="AE813" s="52" t="s">
        <v>35</v>
      </c>
      <c r="AF813" s="52" t="s">
        <v>35</v>
      </c>
      <c r="AG813" s="52"/>
      <c r="AH813" s="106"/>
      <c r="AI813" s="59"/>
      <c r="AJ813" s="68" t="s">
        <v>9</v>
      </c>
      <c r="AK813" t="s">
        <v>10</v>
      </c>
      <c r="AL813" s="30" t="s">
        <v>10</v>
      </c>
      <c r="AM813" s="39"/>
      <c r="AN813" s="115" t="s">
        <v>10</v>
      </c>
      <c r="AO813" s="30"/>
      <c r="AQ813" s="5"/>
      <c r="AS813" s="37"/>
      <c r="AT813" s="30" t="s">
        <v>10</v>
      </c>
      <c r="AV813" t="str">
        <f t="shared" si="222"/>
        <v>punainen</v>
      </c>
      <c r="AW813" t="str">
        <f t="shared" si="223"/>
        <v>musta</v>
      </c>
      <c r="AX813" t="str">
        <f t="shared" si="224"/>
        <v>musta</v>
      </c>
      <c r="AY813" s="31">
        <f t="shared" si="225"/>
        <v>11</v>
      </c>
      <c r="AZ813" s="31">
        <f t="shared" si="226"/>
        <v>10</v>
      </c>
      <c r="BA813" s="31">
        <f t="shared" si="227"/>
        <v>0</v>
      </c>
      <c r="BB813" s="31">
        <f t="shared" si="228"/>
        <v>0</v>
      </c>
      <c r="BC813" s="31">
        <f t="shared" si="229"/>
        <v>1</v>
      </c>
      <c r="BM813" s="32" t="s">
        <v>34</v>
      </c>
      <c r="BN813" s="2" t="s">
        <v>35</v>
      </c>
    </row>
    <row r="814" spans="1:66" x14ac:dyDescent="0.25">
      <c r="A814" s="50">
        <v>803</v>
      </c>
      <c r="B814" s="50">
        <v>677</v>
      </c>
      <c r="C814" s="50" t="str">
        <f t="shared" si="219"/>
        <v>2812_3_7427</v>
      </c>
      <c r="D814" s="50">
        <v>1</v>
      </c>
      <c r="E814" s="51">
        <f t="shared" si="220"/>
        <v>28120003</v>
      </c>
      <c r="F814" s="76" t="str">
        <f t="shared" si="218"/>
        <v>2812_3</v>
      </c>
      <c r="G814" s="80">
        <v>2812</v>
      </c>
      <c r="H814" s="52">
        <v>3</v>
      </c>
      <c r="I814" s="52">
        <v>7427</v>
      </c>
      <c r="J814" s="53" t="str">
        <f t="shared" si="221"/>
        <v>ok</v>
      </c>
      <c r="K814" s="54" t="str">
        <f t="shared" si="230"/>
        <v>2812_3</v>
      </c>
      <c r="L814" s="54">
        <v>2812</v>
      </c>
      <c r="M814" s="54">
        <v>3</v>
      </c>
      <c r="N814" s="54">
        <v>7172</v>
      </c>
      <c r="O814" s="55">
        <v>259</v>
      </c>
      <c r="P814" s="55">
        <v>53</v>
      </c>
      <c r="Q814" s="55">
        <v>102</v>
      </c>
      <c r="R814" s="55">
        <v>21</v>
      </c>
      <c r="S814" s="52">
        <v>0</v>
      </c>
      <c r="T814" s="56">
        <v>905</v>
      </c>
      <c r="U814" s="56">
        <v>34</v>
      </c>
      <c r="V814" s="56">
        <v>944</v>
      </c>
      <c r="W814" s="56">
        <v>259</v>
      </c>
      <c r="X814" s="57">
        <v>0.53</v>
      </c>
      <c r="Y814" s="109"/>
      <c r="Z814" s="109"/>
      <c r="AA814" s="109"/>
      <c r="AB814" s="109"/>
      <c r="AC814" s="56">
        <v>25</v>
      </c>
      <c r="AD814" s="61" t="s">
        <v>34</v>
      </c>
      <c r="AE814" s="52" t="s">
        <v>35</v>
      </c>
      <c r="AF814" s="52" t="s">
        <v>35</v>
      </c>
      <c r="AG814" s="52"/>
      <c r="AH814" s="106"/>
      <c r="AI814" s="59"/>
      <c r="AJ814" s="68" t="s">
        <v>9</v>
      </c>
      <c r="AK814" t="s">
        <v>10</v>
      </c>
      <c r="AL814" s="30" t="s">
        <v>10</v>
      </c>
      <c r="AM814" s="39"/>
      <c r="AN814" s="115" t="s">
        <v>10</v>
      </c>
      <c r="AO814" s="30"/>
      <c r="AQ814" s="5"/>
      <c r="AS814" s="37"/>
      <c r="AT814" s="30" t="s">
        <v>10</v>
      </c>
      <c r="AV814" t="str">
        <f t="shared" si="222"/>
        <v>musta</v>
      </c>
      <c r="AW814" t="str">
        <f t="shared" si="223"/>
        <v>musta</v>
      </c>
      <c r="AX814" t="str">
        <f t="shared" si="224"/>
        <v>musta</v>
      </c>
      <c r="AY814" s="31">
        <f t="shared" si="225"/>
        <v>2</v>
      </c>
      <c r="AZ814" s="31">
        <f t="shared" si="226"/>
        <v>1</v>
      </c>
      <c r="BA814" s="31">
        <f t="shared" si="227"/>
        <v>0</v>
      </c>
      <c r="BB814" s="31">
        <f t="shared" si="228"/>
        <v>0</v>
      </c>
      <c r="BC814" s="31">
        <f t="shared" si="229"/>
        <v>1</v>
      </c>
      <c r="BM814" s="32" t="s">
        <v>34</v>
      </c>
      <c r="BN814" s="2" t="s">
        <v>35</v>
      </c>
    </row>
    <row r="815" spans="1:66" x14ac:dyDescent="0.25">
      <c r="A815" s="50">
        <v>804</v>
      </c>
      <c r="B815" s="50">
        <v>678</v>
      </c>
      <c r="C815" s="50" t="str">
        <f t="shared" si="219"/>
        <v>2812_4_5211</v>
      </c>
      <c r="D815" s="50">
        <v>1</v>
      </c>
      <c r="E815" s="51">
        <f t="shared" si="220"/>
        <v>28120004</v>
      </c>
      <c r="F815" s="76" t="str">
        <f t="shared" si="218"/>
        <v>2812_4</v>
      </c>
      <c r="G815" s="80">
        <v>2812</v>
      </c>
      <c r="H815" s="52">
        <v>4</v>
      </c>
      <c r="I815" s="52">
        <v>5211</v>
      </c>
      <c r="J815" s="53" t="str">
        <f t="shared" si="221"/>
        <v>ok</v>
      </c>
      <c r="K815" s="54" t="str">
        <f t="shared" si="230"/>
        <v>2812_4</v>
      </c>
      <c r="L815" s="54">
        <v>2812</v>
      </c>
      <c r="M815" s="54">
        <v>4</v>
      </c>
      <c r="N815" s="54">
        <v>8349</v>
      </c>
      <c r="O815" s="55">
        <v>111</v>
      </c>
      <c r="P815" s="55">
        <v>30</v>
      </c>
      <c r="Q815" s="55">
        <v>23</v>
      </c>
      <c r="R815" s="55">
        <v>6</v>
      </c>
      <c r="S815" s="52">
        <v>0</v>
      </c>
      <c r="T815" s="56">
        <v>832</v>
      </c>
      <c r="U815" s="56">
        <v>25</v>
      </c>
      <c r="V815" s="56">
        <v>865</v>
      </c>
      <c r="W815" s="56">
        <v>111</v>
      </c>
      <c r="X815" s="57">
        <v>0.3</v>
      </c>
      <c r="Y815" s="109"/>
      <c r="Z815" s="109"/>
      <c r="AA815" s="109"/>
      <c r="AB815" s="109"/>
      <c r="AC815" s="56">
        <v>51</v>
      </c>
      <c r="AD815" s="61" t="s">
        <v>34</v>
      </c>
      <c r="AE815" s="52" t="s">
        <v>35</v>
      </c>
      <c r="AF815" s="52" t="s">
        <v>35</v>
      </c>
      <c r="AG815" s="52"/>
      <c r="AH815" s="106"/>
      <c r="AI815" s="59"/>
      <c r="AJ815" s="68" t="s">
        <v>9</v>
      </c>
      <c r="AK815" t="s">
        <v>10</v>
      </c>
      <c r="AL815" s="30" t="s">
        <v>10</v>
      </c>
      <c r="AM815" s="39"/>
      <c r="AN815" s="115" t="s">
        <v>10</v>
      </c>
      <c r="AO815" s="30"/>
      <c r="AQ815" s="5"/>
      <c r="AS815" s="37"/>
      <c r="AT815" s="30" t="s">
        <v>10</v>
      </c>
      <c r="AV815" t="str">
        <f t="shared" si="222"/>
        <v>musta</v>
      </c>
      <c r="AW815" t="str">
        <f t="shared" si="223"/>
        <v>musta</v>
      </c>
      <c r="AX815" t="str">
        <f t="shared" si="224"/>
        <v>musta</v>
      </c>
      <c r="AY815" s="31">
        <f t="shared" si="225"/>
        <v>1</v>
      </c>
      <c r="AZ815" s="31">
        <f t="shared" si="226"/>
        <v>0</v>
      </c>
      <c r="BA815" s="31">
        <f t="shared" si="227"/>
        <v>0</v>
      </c>
      <c r="BB815" s="31">
        <f t="shared" si="228"/>
        <v>0</v>
      </c>
      <c r="BC815" s="31">
        <f t="shared" si="229"/>
        <v>1</v>
      </c>
      <c r="BM815" s="32" t="s">
        <v>34</v>
      </c>
      <c r="BN815" s="2" t="s">
        <v>35</v>
      </c>
    </row>
    <row r="816" spans="1:66" x14ac:dyDescent="0.25">
      <c r="A816" s="50">
        <v>805</v>
      </c>
      <c r="B816" s="50">
        <v>679</v>
      </c>
      <c r="C816" s="50" t="str">
        <f t="shared" si="219"/>
        <v>2812_5_3355</v>
      </c>
      <c r="D816" s="50">
        <v>1</v>
      </c>
      <c r="E816" s="51">
        <f t="shared" si="220"/>
        <v>28120005</v>
      </c>
      <c r="F816" s="76" t="str">
        <f t="shared" si="218"/>
        <v>2812_5</v>
      </c>
      <c r="G816" s="80">
        <v>2812</v>
      </c>
      <c r="H816" s="52">
        <v>5</v>
      </c>
      <c r="I816" s="52">
        <v>3355</v>
      </c>
      <c r="J816" s="53" t="str">
        <f t="shared" si="221"/>
        <v>huom!</v>
      </c>
      <c r="K816" s="54"/>
      <c r="L816" s="54"/>
      <c r="M816" s="54"/>
      <c r="N816" s="54"/>
      <c r="O816" s="55">
        <v>111</v>
      </c>
      <c r="P816" s="55">
        <v>30</v>
      </c>
      <c r="Q816" s="55">
        <v>23</v>
      </c>
      <c r="R816" s="55">
        <v>6</v>
      </c>
      <c r="S816" s="52">
        <v>0</v>
      </c>
      <c r="T816" s="56">
        <v>832</v>
      </c>
      <c r="U816" s="56">
        <v>25</v>
      </c>
      <c r="V816" s="56">
        <v>865</v>
      </c>
      <c r="W816" s="56">
        <v>111</v>
      </c>
      <c r="X816" s="57">
        <v>0.3</v>
      </c>
      <c r="Y816" s="109"/>
      <c r="Z816" s="109"/>
      <c r="AA816" s="109"/>
      <c r="AB816" s="109"/>
      <c r="AC816" s="56">
        <v>33</v>
      </c>
      <c r="AD816" s="61" t="s">
        <v>34</v>
      </c>
      <c r="AE816" s="52" t="s">
        <v>35</v>
      </c>
      <c r="AF816" s="52" t="s">
        <v>35</v>
      </c>
      <c r="AG816" s="52"/>
      <c r="AH816" s="106"/>
      <c r="AI816" s="59"/>
      <c r="AJ816" s="68" t="s">
        <v>9</v>
      </c>
      <c r="AK816" t="s">
        <v>10</v>
      </c>
      <c r="AL816" s="30" t="s">
        <v>10</v>
      </c>
      <c r="AM816" s="39"/>
      <c r="AN816" s="115" t="s">
        <v>10</v>
      </c>
      <c r="AO816" s="30"/>
      <c r="AQ816" s="5"/>
      <c r="AS816" s="37"/>
      <c r="AT816" s="30" t="s">
        <v>10</v>
      </c>
      <c r="AV816" t="str">
        <f t="shared" si="222"/>
        <v>musta</v>
      </c>
      <c r="AW816" t="str">
        <f t="shared" si="223"/>
        <v>musta</v>
      </c>
      <c r="AX816" t="str">
        <f t="shared" si="224"/>
        <v>musta</v>
      </c>
      <c r="AY816" s="31">
        <f t="shared" si="225"/>
        <v>1</v>
      </c>
      <c r="AZ816" s="31">
        <f t="shared" si="226"/>
        <v>0</v>
      </c>
      <c r="BA816" s="31">
        <f t="shared" si="227"/>
        <v>0</v>
      </c>
      <c r="BB816" s="31">
        <f t="shared" si="228"/>
        <v>0</v>
      </c>
      <c r="BC816" s="31">
        <f t="shared" si="229"/>
        <v>1</v>
      </c>
      <c r="BM816" s="32" t="s">
        <v>34</v>
      </c>
      <c r="BN816" s="2" t="s">
        <v>35</v>
      </c>
    </row>
    <row r="817" spans="1:66" x14ac:dyDescent="0.25">
      <c r="A817" s="50">
        <v>806</v>
      </c>
      <c r="B817" s="50">
        <v>680</v>
      </c>
      <c r="C817" s="50" t="str">
        <f t="shared" si="219"/>
        <v>2813_1_7514</v>
      </c>
      <c r="D817" s="50">
        <v>1</v>
      </c>
      <c r="E817" s="51">
        <f t="shared" si="220"/>
        <v>28130001</v>
      </c>
      <c r="F817" s="76" t="str">
        <f t="shared" si="218"/>
        <v>2813_1</v>
      </c>
      <c r="G817" s="80">
        <v>2813</v>
      </c>
      <c r="H817" s="52">
        <v>1</v>
      </c>
      <c r="I817" s="52">
        <v>7514</v>
      </c>
      <c r="J817" s="53" t="str">
        <f t="shared" si="221"/>
        <v>ok</v>
      </c>
      <c r="K817" s="54" t="str">
        <f>CONCATENATE(L817,"_",M817)</f>
        <v>2813_1</v>
      </c>
      <c r="L817" s="54">
        <v>2813</v>
      </c>
      <c r="M817" s="54">
        <v>1</v>
      </c>
      <c r="N817" s="54">
        <v>7288</v>
      </c>
      <c r="O817" s="55">
        <v>276</v>
      </c>
      <c r="P817" s="55">
        <v>39</v>
      </c>
      <c r="Q817" s="55">
        <v>95</v>
      </c>
      <c r="R817" s="55">
        <v>13</v>
      </c>
      <c r="S817" s="52">
        <v>0</v>
      </c>
      <c r="T817" s="56">
        <v>1526</v>
      </c>
      <c r="U817" s="56">
        <v>86</v>
      </c>
      <c r="V817" s="56">
        <v>1597</v>
      </c>
      <c r="W817" s="56">
        <v>276</v>
      </c>
      <c r="X817" s="57">
        <v>0.39</v>
      </c>
      <c r="Y817" s="109"/>
      <c r="Z817" s="109"/>
      <c r="AA817" s="109"/>
      <c r="AB817" s="109"/>
      <c r="AC817" s="56">
        <v>189</v>
      </c>
      <c r="AD817" s="61" t="s">
        <v>34</v>
      </c>
      <c r="AE817" s="52" t="s">
        <v>35</v>
      </c>
      <c r="AF817" s="52" t="s">
        <v>35</v>
      </c>
      <c r="AG817" s="52"/>
      <c r="AH817" s="106"/>
      <c r="AI817" s="59"/>
      <c r="AJ817" s="68" t="s">
        <v>9</v>
      </c>
      <c r="AK817" t="s">
        <v>10</v>
      </c>
      <c r="AL817" s="30" t="s">
        <v>10</v>
      </c>
      <c r="AM817" s="39"/>
      <c r="AN817" s="115" t="s">
        <v>10</v>
      </c>
      <c r="AO817" s="30"/>
      <c r="AQ817" s="5"/>
      <c r="AS817" s="37"/>
      <c r="AT817" s="30" t="s">
        <v>10</v>
      </c>
      <c r="AV817" t="str">
        <f t="shared" si="222"/>
        <v>musta</v>
      </c>
      <c r="AW817" t="str">
        <f t="shared" si="223"/>
        <v>musta</v>
      </c>
      <c r="AX817" t="str">
        <f t="shared" si="224"/>
        <v>musta</v>
      </c>
      <c r="AY817" s="31">
        <f t="shared" si="225"/>
        <v>2</v>
      </c>
      <c r="AZ817" s="31">
        <f t="shared" si="226"/>
        <v>0</v>
      </c>
      <c r="BA817" s="31">
        <f t="shared" si="227"/>
        <v>0</v>
      </c>
      <c r="BB817" s="31">
        <f t="shared" si="228"/>
        <v>1</v>
      </c>
      <c r="BC817" s="31">
        <f t="shared" si="229"/>
        <v>1</v>
      </c>
      <c r="BM817" s="32" t="s">
        <v>34</v>
      </c>
      <c r="BN817" s="2" t="s">
        <v>35</v>
      </c>
    </row>
    <row r="818" spans="1:66" x14ac:dyDescent="0.25">
      <c r="A818" s="50">
        <v>807</v>
      </c>
      <c r="B818" s="50">
        <v>681</v>
      </c>
      <c r="C818" s="50" t="str">
        <f t="shared" si="219"/>
        <v>2813_2_7480</v>
      </c>
      <c r="D818" s="50">
        <v>1</v>
      </c>
      <c r="E818" s="51">
        <f t="shared" si="220"/>
        <v>28130002</v>
      </c>
      <c r="F818" s="76" t="str">
        <f t="shared" si="218"/>
        <v>2813_2</v>
      </c>
      <c r="G818" s="80">
        <v>2813</v>
      </c>
      <c r="H818" s="52">
        <v>2</v>
      </c>
      <c r="I818" s="52">
        <v>7480</v>
      </c>
      <c r="J818" s="53" t="str">
        <f t="shared" si="221"/>
        <v>ok</v>
      </c>
      <c r="K818" s="54" t="str">
        <f>CONCATENATE(L818,"_",M818)</f>
        <v>2813_2</v>
      </c>
      <c r="L818" s="54">
        <v>2813</v>
      </c>
      <c r="M818" s="54">
        <v>2</v>
      </c>
      <c r="N818" s="54">
        <v>7280</v>
      </c>
      <c r="O818" s="55">
        <v>173</v>
      </c>
      <c r="P818" s="55">
        <v>34</v>
      </c>
      <c r="Q818" s="55">
        <v>19</v>
      </c>
      <c r="R818" s="55">
        <v>4</v>
      </c>
      <c r="S818" s="52">
        <v>0</v>
      </c>
      <c r="T818" s="56">
        <v>912</v>
      </c>
      <c r="U818" s="56">
        <v>46</v>
      </c>
      <c r="V818" s="56">
        <v>910</v>
      </c>
      <c r="W818" s="56">
        <v>173</v>
      </c>
      <c r="X818" s="57">
        <v>0.34</v>
      </c>
      <c r="Y818" s="109"/>
      <c r="Z818" s="109"/>
      <c r="AA818" s="109"/>
      <c r="AB818" s="109"/>
      <c r="AC818" s="56">
        <v>116</v>
      </c>
      <c r="AD818" s="61" t="s">
        <v>34</v>
      </c>
      <c r="AE818" s="52" t="s">
        <v>35</v>
      </c>
      <c r="AF818" s="52" t="s">
        <v>35</v>
      </c>
      <c r="AG818" s="52"/>
      <c r="AH818" s="106"/>
      <c r="AI818" s="59"/>
      <c r="AJ818" s="68" t="s">
        <v>9</v>
      </c>
      <c r="AK818" t="s">
        <v>10</v>
      </c>
      <c r="AL818" s="30" t="s">
        <v>10</v>
      </c>
      <c r="AM818" s="39"/>
      <c r="AN818" s="115" t="s">
        <v>10</v>
      </c>
      <c r="AO818" s="30"/>
      <c r="AQ818" s="5"/>
      <c r="AS818" s="37"/>
      <c r="AT818" s="30" t="s">
        <v>10</v>
      </c>
      <c r="AV818" t="str">
        <f t="shared" si="222"/>
        <v>musta</v>
      </c>
      <c r="AW818" t="str">
        <f t="shared" si="223"/>
        <v>musta</v>
      </c>
      <c r="AX818" t="str">
        <f t="shared" si="224"/>
        <v>musta</v>
      </c>
      <c r="AY818" s="31">
        <f t="shared" si="225"/>
        <v>2</v>
      </c>
      <c r="AZ818" s="31">
        <f t="shared" si="226"/>
        <v>0</v>
      </c>
      <c r="BA818" s="31">
        <f t="shared" si="227"/>
        <v>0</v>
      </c>
      <c r="BB818" s="31">
        <f t="shared" si="228"/>
        <v>1</v>
      </c>
      <c r="BC818" s="31">
        <f t="shared" si="229"/>
        <v>1</v>
      </c>
      <c r="BM818" s="32" t="s">
        <v>34</v>
      </c>
      <c r="BN818" s="2" t="s">
        <v>35</v>
      </c>
    </row>
    <row r="819" spans="1:66" x14ac:dyDescent="0.25">
      <c r="A819" s="50">
        <v>808</v>
      </c>
      <c r="B819" s="50">
        <v>682</v>
      </c>
      <c r="C819" s="50" t="str">
        <f t="shared" si="219"/>
        <v>2813_3_755</v>
      </c>
      <c r="D819" s="50">
        <v>1</v>
      </c>
      <c r="E819" s="51">
        <f t="shared" si="220"/>
        <v>28130003</v>
      </c>
      <c r="F819" s="76" t="str">
        <f t="shared" si="218"/>
        <v>2813_3</v>
      </c>
      <c r="G819" s="80">
        <v>2813</v>
      </c>
      <c r="H819" s="52">
        <v>3</v>
      </c>
      <c r="I819" s="52">
        <v>755</v>
      </c>
      <c r="J819" s="53" t="str">
        <f t="shared" si="221"/>
        <v>ok</v>
      </c>
      <c r="K819" s="54" t="str">
        <f>CONCATENATE(L819,"_",M819)</f>
        <v>2813_3</v>
      </c>
      <c r="L819" s="54">
        <v>2813</v>
      </c>
      <c r="M819" s="54">
        <v>3</v>
      </c>
      <c r="N819" s="54">
        <v>259</v>
      </c>
      <c r="O819" s="55">
        <v>64</v>
      </c>
      <c r="P819" s="55">
        <v>16</v>
      </c>
      <c r="Q819" s="55">
        <v>8</v>
      </c>
      <c r="R819" s="55">
        <v>2</v>
      </c>
      <c r="S819" s="52">
        <v>0</v>
      </c>
      <c r="T819" s="56">
        <v>1498</v>
      </c>
      <c r="U819" s="56">
        <v>76</v>
      </c>
      <c r="V819" s="56">
        <v>1565</v>
      </c>
      <c r="W819" s="56">
        <v>64</v>
      </c>
      <c r="X819" s="57">
        <v>0.16</v>
      </c>
      <c r="Y819" s="109"/>
      <c r="Z819" s="109"/>
      <c r="AA819" s="109"/>
      <c r="AB819" s="109"/>
      <c r="AC819" s="56">
        <v>77</v>
      </c>
      <c r="AD819" s="61" t="s">
        <v>34</v>
      </c>
      <c r="AE819" s="52" t="s">
        <v>35</v>
      </c>
      <c r="AF819" s="52" t="s">
        <v>36</v>
      </c>
      <c r="AG819" s="52" t="s">
        <v>36</v>
      </c>
      <c r="AH819" s="106"/>
      <c r="AI819" s="59"/>
      <c r="AJ819" s="68" t="s">
        <v>9</v>
      </c>
      <c r="AK819" t="s">
        <v>10</v>
      </c>
      <c r="AL819" s="30" t="s">
        <v>10</v>
      </c>
      <c r="AM819" s="39"/>
      <c r="AN819" s="115" t="s">
        <v>10</v>
      </c>
      <c r="AO819" s="30"/>
      <c r="AQ819" s="5"/>
      <c r="AS819" s="37"/>
      <c r="AT819" s="30" t="s">
        <v>10</v>
      </c>
      <c r="AV819" t="str">
        <f t="shared" si="222"/>
        <v>musta</v>
      </c>
      <c r="AW819" t="str">
        <f t="shared" si="223"/>
        <v>musta</v>
      </c>
      <c r="AX819" t="str">
        <f t="shared" si="224"/>
        <v>musta</v>
      </c>
      <c r="AY819" s="31">
        <f t="shared" si="225"/>
        <v>1</v>
      </c>
      <c r="AZ819" s="31">
        <f t="shared" si="226"/>
        <v>0</v>
      </c>
      <c r="BA819" s="31">
        <f t="shared" si="227"/>
        <v>0</v>
      </c>
      <c r="BB819" s="31">
        <f t="shared" si="228"/>
        <v>0</v>
      </c>
      <c r="BC819" s="31">
        <f t="shared" si="229"/>
        <v>1</v>
      </c>
      <c r="BM819" s="32" t="s">
        <v>34</v>
      </c>
      <c r="BN819" s="2" t="s">
        <v>35</v>
      </c>
    </row>
    <row r="820" spans="1:66" x14ac:dyDescent="0.25">
      <c r="A820" s="50">
        <v>809</v>
      </c>
      <c r="B820" s="50">
        <v>683</v>
      </c>
      <c r="C820" s="50" t="str">
        <f t="shared" si="219"/>
        <v>2813_4_1764</v>
      </c>
      <c r="D820" s="50">
        <v>1</v>
      </c>
      <c r="E820" s="51">
        <f t="shared" si="220"/>
        <v>28130004</v>
      </c>
      <c r="F820" s="76" t="str">
        <f t="shared" si="218"/>
        <v>2813_4</v>
      </c>
      <c r="G820" s="80">
        <v>2813</v>
      </c>
      <c r="H820" s="52">
        <v>4</v>
      </c>
      <c r="I820" s="52">
        <v>1764</v>
      </c>
      <c r="J820" s="53" t="str">
        <f t="shared" si="221"/>
        <v>ok</v>
      </c>
      <c r="K820" s="54" t="str">
        <f>CONCATENATE(L820,"_",M820)</f>
        <v>2813_4</v>
      </c>
      <c r="L820" s="54">
        <v>2813</v>
      </c>
      <c r="M820" s="54">
        <v>4</v>
      </c>
      <c r="N820" s="54">
        <v>805</v>
      </c>
      <c r="O820" s="55">
        <v>81</v>
      </c>
      <c r="P820" s="55">
        <v>41</v>
      </c>
      <c r="Q820" s="55">
        <v>21</v>
      </c>
      <c r="R820" s="55">
        <v>11</v>
      </c>
      <c r="S820" s="52">
        <v>0</v>
      </c>
      <c r="T820" s="56">
        <v>1773</v>
      </c>
      <c r="U820" s="56">
        <v>37</v>
      </c>
      <c r="V820" s="56">
        <v>1869</v>
      </c>
      <c r="W820" s="56">
        <v>81</v>
      </c>
      <c r="X820" s="57">
        <v>0.41</v>
      </c>
      <c r="Y820" s="109"/>
      <c r="Z820" s="109"/>
      <c r="AA820" s="109"/>
      <c r="AB820" s="109"/>
      <c r="AC820" s="56">
        <v>140</v>
      </c>
      <c r="AD820" s="52" t="s">
        <v>35</v>
      </c>
      <c r="AE820" s="52" t="s">
        <v>35</v>
      </c>
      <c r="AF820" s="52" t="s">
        <v>36</v>
      </c>
      <c r="AG820" s="52" t="s">
        <v>36</v>
      </c>
      <c r="AH820" s="106"/>
      <c r="AI820" s="59"/>
      <c r="AJ820" s="68" t="s">
        <v>9</v>
      </c>
      <c r="AK820" t="s">
        <v>10</v>
      </c>
      <c r="AL820" s="30" t="s">
        <v>10</v>
      </c>
      <c r="AM820" s="39"/>
      <c r="AN820" s="115" t="s">
        <v>10</v>
      </c>
      <c r="AO820" s="30"/>
      <c r="AQ820" s="5"/>
      <c r="AS820" s="37"/>
      <c r="AT820" s="30" t="s">
        <v>10</v>
      </c>
      <c r="AV820" t="str">
        <f t="shared" si="222"/>
        <v>musta</v>
      </c>
      <c r="AW820" t="str">
        <f t="shared" si="223"/>
        <v>musta</v>
      </c>
      <c r="AX820" t="str">
        <f t="shared" si="224"/>
        <v>musta</v>
      </c>
      <c r="AY820" s="31">
        <f t="shared" si="225"/>
        <v>2</v>
      </c>
      <c r="AZ820" s="31">
        <f t="shared" si="226"/>
        <v>1</v>
      </c>
      <c r="BA820" s="31">
        <f t="shared" si="227"/>
        <v>0</v>
      </c>
      <c r="BB820" s="31">
        <f t="shared" si="228"/>
        <v>1</v>
      </c>
      <c r="BC820" s="31">
        <f t="shared" si="229"/>
        <v>0</v>
      </c>
      <c r="BM820" s="2" t="s">
        <v>35</v>
      </c>
      <c r="BN820" s="2" t="s">
        <v>35</v>
      </c>
    </row>
    <row r="821" spans="1:66" x14ac:dyDescent="0.25">
      <c r="A821" s="50">
        <v>810</v>
      </c>
      <c r="B821" s="50">
        <v>684</v>
      </c>
      <c r="C821" s="50" t="str">
        <f t="shared" si="219"/>
        <v>2814_1_844</v>
      </c>
      <c r="D821" s="50">
        <v>1</v>
      </c>
      <c r="E821" s="51">
        <f t="shared" si="220"/>
        <v>28140001</v>
      </c>
      <c r="F821" s="76" t="str">
        <f t="shared" si="218"/>
        <v>2814_1</v>
      </c>
      <c r="G821" s="80">
        <v>2814</v>
      </c>
      <c r="H821" s="52">
        <v>1</v>
      </c>
      <c r="I821" s="52">
        <v>844</v>
      </c>
      <c r="J821" s="53" t="str">
        <f t="shared" si="221"/>
        <v>ok</v>
      </c>
      <c r="K821" s="54" t="str">
        <f>CONCATENATE(L821,"_",M821)</f>
        <v>2814_1</v>
      </c>
      <c r="L821" s="54">
        <v>2814</v>
      </c>
      <c r="M821" s="54">
        <v>1</v>
      </c>
      <c r="N821" s="54">
        <v>847</v>
      </c>
      <c r="O821" s="55">
        <v>452</v>
      </c>
      <c r="P821" s="55">
        <v>49</v>
      </c>
      <c r="Q821" s="55">
        <v>80</v>
      </c>
      <c r="R821" s="55">
        <v>8</v>
      </c>
      <c r="S821" s="52">
        <v>0</v>
      </c>
      <c r="T821" s="56">
        <v>1440</v>
      </c>
      <c r="U821" s="56">
        <v>97</v>
      </c>
      <c r="V821" s="56">
        <v>1562</v>
      </c>
      <c r="W821" s="56">
        <v>452</v>
      </c>
      <c r="X821" s="57">
        <v>0.49</v>
      </c>
      <c r="Y821" s="109"/>
      <c r="Z821" s="109"/>
      <c r="AA821" s="109"/>
      <c r="AB821" s="109"/>
      <c r="AC821" s="56">
        <v>93</v>
      </c>
      <c r="AD821" s="61" t="s">
        <v>34</v>
      </c>
      <c r="AE821" s="52" t="s">
        <v>35</v>
      </c>
      <c r="AF821" s="52" t="s">
        <v>35</v>
      </c>
      <c r="AG821" s="52" t="s">
        <v>36</v>
      </c>
      <c r="AH821" s="106"/>
      <c r="AI821" s="59"/>
      <c r="AJ821" s="68" t="s">
        <v>10</v>
      </c>
      <c r="AK821" t="s">
        <v>10</v>
      </c>
      <c r="AL821" s="30" t="s">
        <v>10</v>
      </c>
      <c r="AM821" s="39"/>
      <c r="AN821" s="115" t="s">
        <v>10</v>
      </c>
      <c r="AO821" s="30"/>
      <c r="AQ821" s="5"/>
      <c r="AS821" s="37"/>
      <c r="AT821" s="30" t="s">
        <v>10</v>
      </c>
      <c r="AV821" t="str">
        <f t="shared" si="222"/>
        <v>musta</v>
      </c>
      <c r="AW821" t="str">
        <f t="shared" si="223"/>
        <v>musta</v>
      </c>
      <c r="AX821" t="str">
        <f t="shared" si="224"/>
        <v>musta</v>
      </c>
      <c r="AY821" s="31">
        <f t="shared" si="225"/>
        <v>2</v>
      </c>
      <c r="AZ821" s="31">
        <f t="shared" si="226"/>
        <v>1</v>
      </c>
      <c r="BA821" s="31">
        <f t="shared" si="227"/>
        <v>0</v>
      </c>
      <c r="BB821" s="31">
        <f t="shared" si="228"/>
        <v>0</v>
      </c>
      <c r="BC821" s="31">
        <f t="shared" si="229"/>
        <v>1</v>
      </c>
      <c r="BM821" s="32" t="s">
        <v>34</v>
      </c>
      <c r="BN821" s="2" t="s">
        <v>35</v>
      </c>
    </row>
    <row r="822" spans="1:66" x14ac:dyDescent="0.25">
      <c r="A822" s="50">
        <v>811</v>
      </c>
      <c r="B822" s="50">
        <v>685</v>
      </c>
      <c r="C822" s="50" t="str">
        <f t="shared" si="219"/>
        <v>2815_2_4020</v>
      </c>
      <c r="D822" s="50">
        <v>1</v>
      </c>
      <c r="E822" s="51">
        <f t="shared" si="220"/>
        <v>28150002</v>
      </c>
      <c r="F822" s="76" t="str">
        <f t="shared" si="218"/>
        <v>2815_2</v>
      </c>
      <c r="G822" s="80">
        <v>2815</v>
      </c>
      <c r="H822" s="52">
        <v>2</v>
      </c>
      <c r="I822" s="52">
        <v>4020</v>
      </c>
      <c r="J822" s="53" t="str">
        <f t="shared" si="221"/>
        <v>huom!</v>
      </c>
      <c r="K822" s="54"/>
      <c r="L822" s="54"/>
      <c r="M822" s="54"/>
      <c r="N822" s="54"/>
      <c r="O822" s="55">
        <v>156</v>
      </c>
      <c r="P822" s="55">
        <v>76</v>
      </c>
      <c r="Q822" s="55">
        <v>109</v>
      </c>
      <c r="R822" s="55">
        <v>53</v>
      </c>
      <c r="S822" s="52">
        <v>0</v>
      </c>
      <c r="T822" s="56">
        <v>259</v>
      </c>
      <c r="U822" s="56">
        <v>14</v>
      </c>
      <c r="V822" s="56">
        <v>260</v>
      </c>
      <c r="W822" s="56">
        <v>156</v>
      </c>
      <c r="X822" s="57">
        <v>0.76</v>
      </c>
      <c r="Y822" s="109"/>
      <c r="Z822" s="109"/>
      <c r="AA822" s="109"/>
      <c r="AB822" s="109"/>
      <c r="AC822" s="56">
        <v>0</v>
      </c>
      <c r="AD822" s="52" t="s">
        <v>35</v>
      </c>
      <c r="AE822" s="52" t="s">
        <v>35</v>
      </c>
      <c r="AF822" s="52" t="s">
        <v>35</v>
      </c>
      <c r="AG822" s="52"/>
      <c r="AH822" s="106"/>
      <c r="AI822" s="59"/>
      <c r="AJ822" s="68" t="s">
        <v>10</v>
      </c>
      <c r="AK822" t="s">
        <v>10</v>
      </c>
      <c r="AL822" s="30" t="s">
        <v>10</v>
      </c>
      <c r="AM822" s="39"/>
      <c r="AN822" s="115" t="s">
        <v>10</v>
      </c>
      <c r="AO822" s="30"/>
      <c r="AQ822" s="5"/>
      <c r="AS822" s="37"/>
      <c r="AT822" s="30" t="s">
        <v>10</v>
      </c>
      <c r="AV822" t="str">
        <f t="shared" si="222"/>
        <v>musta</v>
      </c>
      <c r="AW822" t="str">
        <f t="shared" si="223"/>
        <v>musta</v>
      </c>
      <c r="AX822" t="str">
        <f t="shared" si="224"/>
        <v>musta</v>
      </c>
      <c r="AY822" s="31">
        <f t="shared" si="225"/>
        <v>10</v>
      </c>
      <c r="AZ822" s="31">
        <f t="shared" si="226"/>
        <v>10</v>
      </c>
      <c r="BA822" s="31">
        <f t="shared" si="227"/>
        <v>0</v>
      </c>
      <c r="BB822" s="31">
        <f t="shared" si="228"/>
        <v>0</v>
      </c>
      <c r="BC822" s="31">
        <f t="shared" si="229"/>
        <v>0</v>
      </c>
      <c r="BM822" s="2" t="s">
        <v>35</v>
      </c>
      <c r="BN822" s="2" t="s">
        <v>35</v>
      </c>
    </row>
    <row r="823" spans="1:66" x14ac:dyDescent="0.25">
      <c r="A823" s="50">
        <v>812</v>
      </c>
      <c r="B823" s="50">
        <v>686</v>
      </c>
      <c r="C823" s="50" t="str">
        <f t="shared" si="219"/>
        <v>2821_1_3128</v>
      </c>
      <c r="D823" s="50">
        <v>1</v>
      </c>
      <c r="E823" s="51">
        <f t="shared" si="220"/>
        <v>28210001</v>
      </c>
      <c r="F823" s="76" t="str">
        <f t="shared" si="218"/>
        <v>2821_1</v>
      </c>
      <c r="G823" s="81">
        <v>2821</v>
      </c>
      <c r="H823" s="52">
        <v>1</v>
      </c>
      <c r="I823" s="52">
        <v>3128</v>
      </c>
      <c r="J823" s="53" t="str">
        <f t="shared" si="221"/>
        <v>ok</v>
      </c>
      <c r="K823" s="54" t="str">
        <f>CONCATENATE(L823,"_",M823)</f>
        <v>2821_1</v>
      </c>
      <c r="L823" s="54">
        <v>2821</v>
      </c>
      <c r="M823" s="54">
        <v>1</v>
      </c>
      <c r="N823" s="54">
        <v>5077</v>
      </c>
      <c r="O823" s="55">
        <v>422</v>
      </c>
      <c r="P823" s="55">
        <v>11</v>
      </c>
      <c r="Q823" s="55">
        <v>188</v>
      </c>
      <c r="R823" s="55">
        <v>5</v>
      </c>
      <c r="S823" s="52">
        <v>0</v>
      </c>
      <c r="T823" s="56">
        <v>4952</v>
      </c>
      <c r="U823" s="56">
        <v>104</v>
      </c>
      <c r="V823" s="56">
        <v>5223</v>
      </c>
      <c r="W823" s="56">
        <v>422</v>
      </c>
      <c r="X823" s="57">
        <v>0.11</v>
      </c>
      <c r="Y823" s="109"/>
      <c r="Z823" s="109"/>
      <c r="AA823" s="109"/>
      <c r="AB823" s="109"/>
      <c r="AC823" s="56">
        <v>703</v>
      </c>
      <c r="AD823" s="58" t="s">
        <v>34</v>
      </c>
      <c r="AE823" s="58" t="s">
        <v>34</v>
      </c>
      <c r="AF823" s="52" t="s">
        <v>35</v>
      </c>
      <c r="AG823" s="52" t="s">
        <v>36</v>
      </c>
      <c r="AH823" s="106"/>
      <c r="AI823" s="59"/>
      <c r="AJ823" s="68" t="s">
        <v>10</v>
      </c>
      <c r="AK823" t="s">
        <v>10</v>
      </c>
      <c r="AL823" s="30" t="s">
        <v>10</v>
      </c>
      <c r="AM823" s="39"/>
      <c r="AN823" s="115" t="s">
        <v>10</v>
      </c>
      <c r="AO823" s="30"/>
      <c r="AQ823" s="5"/>
      <c r="AS823" s="37"/>
      <c r="AT823" s="30" t="s">
        <v>10</v>
      </c>
      <c r="AV823" t="str">
        <f t="shared" si="222"/>
        <v>musta</v>
      </c>
      <c r="AW823" t="str">
        <f t="shared" si="223"/>
        <v>musta</v>
      </c>
      <c r="AX823" t="str">
        <f t="shared" si="224"/>
        <v>musta</v>
      </c>
      <c r="AY823" s="31">
        <f t="shared" si="225"/>
        <v>20</v>
      </c>
      <c r="AZ823" s="31">
        <f t="shared" si="226"/>
        <v>0</v>
      </c>
      <c r="BA823" s="31">
        <f t="shared" si="227"/>
        <v>0</v>
      </c>
      <c r="BB823" s="31">
        <f t="shared" si="228"/>
        <v>10</v>
      </c>
      <c r="BC823" s="31">
        <f t="shared" si="229"/>
        <v>10</v>
      </c>
      <c r="BM823" s="29" t="s">
        <v>34</v>
      </c>
      <c r="BN823" s="29" t="s">
        <v>34</v>
      </c>
    </row>
    <row r="824" spans="1:66" x14ac:dyDescent="0.25">
      <c r="A824" s="50">
        <v>813</v>
      </c>
      <c r="B824" s="50">
        <v>687</v>
      </c>
      <c r="C824" s="50" t="str">
        <f t="shared" si="219"/>
        <v>2821_2_5241</v>
      </c>
      <c r="D824" s="50">
        <v>1</v>
      </c>
      <c r="E824" s="51">
        <f t="shared" si="220"/>
        <v>28210002</v>
      </c>
      <c r="F824" s="76" t="str">
        <f t="shared" si="218"/>
        <v>2821_2</v>
      </c>
      <c r="G824" s="80">
        <v>2821</v>
      </c>
      <c r="H824" s="52">
        <v>2</v>
      </c>
      <c r="I824" s="52">
        <v>5241</v>
      </c>
      <c r="J824" s="53" t="str">
        <f t="shared" si="221"/>
        <v>ok</v>
      </c>
      <c r="K824" s="54" t="str">
        <f>CONCATENATE(L824,"_",M824)</f>
        <v>2821_2</v>
      </c>
      <c r="L824" s="54">
        <v>2821</v>
      </c>
      <c r="M824" s="54">
        <v>2</v>
      </c>
      <c r="N824" s="54">
        <v>5213</v>
      </c>
      <c r="O824" s="55">
        <v>440</v>
      </c>
      <c r="P824" s="55">
        <v>20</v>
      </c>
      <c r="Q824" s="55">
        <v>154</v>
      </c>
      <c r="R824" s="55">
        <v>7</v>
      </c>
      <c r="S824" s="52">
        <v>0</v>
      </c>
      <c r="T824" s="56">
        <v>3591</v>
      </c>
      <c r="U824" s="56">
        <v>124</v>
      </c>
      <c r="V824" s="56">
        <v>3754</v>
      </c>
      <c r="W824" s="56">
        <v>440</v>
      </c>
      <c r="X824" s="57">
        <v>0.2</v>
      </c>
      <c r="Y824" s="109"/>
      <c r="Z824" s="109"/>
      <c r="AA824" s="109"/>
      <c r="AB824" s="109"/>
      <c r="AC824" s="56">
        <v>269</v>
      </c>
      <c r="AD824" s="61" t="s">
        <v>34</v>
      </c>
      <c r="AE824" s="52" t="s">
        <v>35</v>
      </c>
      <c r="AF824" s="52" t="s">
        <v>36</v>
      </c>
      <c r="AG824" s="52" t="s">
        <v>36</v>
      </c>
      <c r="AH824" s="106"/>
      <c r="AI824" s="59"/>
      <c r="AJ824" s="68" t="s">
        <v>9</v>
      </c>
      <c r="AK824" t="s">
        <v>10</v>
      </c>
      <c r="AL824" s="30" t="s">
        <v>10</v>
      </c>
      <c r="AM824" s="39"/>
      <c r="AN824" s="115" t="s">
        <v>10</v>
      </c>
      <c r="AO824" s="30"/>
      <c r="AQ824" s="5"/>
      <c r="AS824" s="37"/>
      <c r="AT824" s="30" t="s">
        <v>10</v>
      </c>
      <c r="AV824" t="str">
        <f t="shared" si="222"/>
        <v>musta</v>
      </c>
      <c r="AW824" t="str">
        <f t="shared" si="223"/>
        <v>musta</v>
      </c>
      <c r="AX824" t="str">
        <f t="shared" si="224"/>
        <v>musta</v>
      </c>
      <c r="AY824" s="31">
        <f t="shared" si="225"/>
        <v>2</v>
      </c>
      <c r="AZ824" s="31">
        <f t="shared" si="226"/>
        <v>0</v>
      </c>
      <c r="BA824" s="31">
        <f t="shared" si="227"/>
        <v>0</v>
      </c>
      <c r="BB824" s="31">
        <f t="shared" si="228"/>
        <v>1</v>
      </c>
      <c r="BC824" s="31">
        <f t="shared" si="229"/>
        <v>1</v>
      </c>
      <c r="BM824" s="32" t="s">
        <v>34</v>
      </c>
      <c r="BN824" s="2" t="s">
        <v>35</v>
      </c>
    </row>
    <row r="825" spans="1:66" x14ac:dyDescent="0.25">
      <c r="A825" s="50">
        <v>814</v>
      </c>
      <c r="B825" s="50">
        <v>688</v>
      </c>
      <c r="C825" s="50" t="str">
        <f t="shared" si="219"/>
        <v>2821_3_2833</v>
      </c>
      <c r="D825" s="50">
        <v>1</v>
      </c>
      <c r="E825" s="51">
        <f t="shared" si="220"/>
        <v>28210003</v>
      </c>
      <c r="F825" s="76" t="str">
        <f t="shared" si="218"/>
        <v>2821_3</v>
      </c>
      <c r="G825" s="80">
        <v>2821</v>
      </c>
      <c r="H825" s="52">
        <v>3</v>
      </c>
      <c r="I825" s="52">
        <v>2833</v>
      </c>
      <c r="J825" s="53" t="str">
        <f t="shared" si="221"/>
        <v>ok</v>
      </c>
      <c r="K825" s="54" t="str">
        <f>CONCATENATE(L825,"_",M825)</f>
        <v>2821_3</v>
      </c>
      <c r="L825" s="54">
        <v>2821</v>
      </c>
      <c r="M825" s="54">
        <v>3</v>
      </c>
      <c r="N825" s="54">
        <v>2784</v>
      </c>
      <c r="O825" s="55">
        <v>723</v>
      </c>
      <c r="P825" s="55">
        <v>79</v>
      </c>
      <c r="Q825" s="55">
        <v>541</v>
      </c>
      <c r="R825" s="55">
        <v>59</v>
      </c>
      <c r="S825" s="52">
        <v>0</v>
      </c>
      <c r="T825" s="56">
        <v>1732</v>
      </c>
      <c r="U825" s="56">
        <v>126</v>
      </c>
      <c r="V825" s="56">
        <v>1788</v>
      </c>
      <c r="W825" s="56">
        <v>723</v>
      </c>
      <c r="X825" s="57">
        <v>0.79</v>
      </c>
      <c r="Y825" s="109"/>
      <c r="Z825" s="109"/>
      <c r="AA825" s="109"/>
      <c r="AB825" s="109"/>
      <c r="AC825" s="56">
        <v>167</v>
      </c>
      <c r="AD825" s="61" t="s">
        <v>34</v>
      </c>
      <c r="AE825" s="52" t="s">
        <v>35</v>
      </c>
      <c r="AF825" s="52" t="s">
        <v>35</v>
      </c>
      <c r="AG825" s="52"/>
      <c r="AH825" s="106"/>
      <c r="AI825" s="59"/>
      <c r="AJ825" s="68" t="s">
        <v>9</v>
      </c>
      <c r="AK825" t="s">
        <v>10</v>
      </c>
      <c r="AL825" s="30" t="s">
        <v>10</v>
      </c>
      <c r="AM825" s="39"/>
      <c r="AN825" s="115" t="s">
        <v>10</v>
      </c>
      <c r="AO825" s="30"/>
      <c r="AQ825" s="5"/>
      <c r="AS825" s="37"/>
      <c r="AT825" s="30" t="s">
        <v>10</v>
      </c>
      <c r="AV825" t="str">
        <f t="shared" si="222"/>
        <v>punainen</v>
      </c>
      <c r="AW825" t="str">
        <f t="shared" si="223"/>
        <v>musta</v>
      </c>
      <c r="AX825" t="str">
        <f t="shared" si="224"/>
        <v>musta</v>
      </c>
      <c r="AY825" s="31">
        <f t="shared" si="225"/>
        <v>12</v>
      </c>
      <c r="AZ825" s="31">
        <f t="shared" si="226"/>
        <v>10</v>
      </c>
      <c r="BA825" s="31">
        <f t="shared" si="227"/>
        <v>0</v>
      </c>
      <c r="BB825" s="31">
        <f t="shared" si="228"/>
        <v>1</v>
      </c>
      <c r="BC825" s="31">
        <f t="shared" si="229"/>
        <v>1</v>
      </c>
      <c r="BM825" s="32" t="s">
        <v>34</v>
      </c>
      <c r="BN825" s="2" t="s">
        <v>35</v>
      </c>
    </row>
    <row r="826" spans="1:66" x14ac:dyDescent="0.25">
      <c r="A826" s="50">
        <v>815</v>
      </c>
      <c r="B826" s="50">
        <v>689</v>
      </c>
      <c r="C826" s="50" t="str">
        <f t="shared" si="219"/>
        <v>2823_1_4063</v>
      </c>
      <c r="D826" s="50">
        <v>1</v>
      </c>
      <c r="E826" s="51">
        <f t="shared" si="220"/>
        <v>28230001</v>
      </c>
      <c r="F826" s="76" t="str">
        <f t="shared" si="218"/>
        <v>2823_1</v>
      </c>
      <c r="G826" s="80">
        <v>2823</v>
      </c>
      <c r="H826" s="52">
        <v>1</v>
      </c>
      <c r="I826" s="52">
        <v>4063</v>
      </c>
      <c r="J826" s="53" t="str">
        <f t="shared" si="221"/>
        <v>ok</v>
      </c>
      <c r="K826" s="54" t="str">
        <f>CONCATENATE(L826,"_",M826)</f>
        <v>2823_1</v>
      </c>
      <c r="L826" s="54">
        <v>2823</v>
      </c>
      <c r="M826" s="54">
        <v>1</v>
      </c>
      <c r="N826" s="54">
        <v>9647</v>
      </c>
      <c r="O826" s="55">
        <v>297</v>
      </c>
      <c r="P826" s="55">
        <v>57</v>
      </c>
      <c r="Q826" s="55">
        <v>169</v>
      </c>
      <c r="R826" s="55">
        <v>32</v>
      </c>
      <c r="S826" s="52">
        <v>0</v>
      </c>
      <c r="T826" s="56">
        <v>1356</v>
      </c>
      <c r="U826" s="56">
        <v>81</v>
      </c>
      <c r="V826" s="56">
        <v>1374</v>
      </c>
      <c r="W826" s="56">
        <v>297</v>
      </c>
      <c r="X826" s="57">
        <v>0.56999999999999995</v>
      </c>
      <c r="Y826" s="109"/>
      <c r="Z826" s="109"/>
      <c r="AA826" s="109"/>
      <c r="AB826" s="109"/>
      <c r="AC826" s="56">
        <v>88</v>
      </c>
      <c r="AD826" s="52" t="s">
        <v>35</v>
      </c>
      <c r="AE826" s="52" t="s">
        <v>35</v>
      </c>
      <c r="AF826" s="52" t="s">
        <v>35</v>
      </c>
      <c r="AG826" s="52"/>
      <c r="AH826" s="106"/>
      <c r="AI826" s="59"/>
      <c r="AJ826" s="68" t="s">
        <v>10</v>
      </c>
      <c r="AK826" t="s">
        <v>10</v>
      </c>
      <c r="AL826" s="30" t="s">
        <v>10</v>
      </c>
      <c r="AM826" s="39"/>
      <c r="AN826" s="115" t="s">
        <v>10</v>
      </c>
      <c r="AO826" s="30"/>
      <c r="AQ826" s="5"/>
      <c r="AS826" s="37"/>
      <c r="AT826" s="30" t="s">
        <v>10</v>
      </c>
      <c r="AV826" t="str">
        <f t="shared" si="222"/>
        <v>musta</v>
      </c>
      <c r="AW826" t="str">
        <f t="shared" si="223"/>
        <v>musta</v>
      </c>
      <c r="AX826" t="str">
        <f t="shared" si="224"/>
        <v>musta</v>
      </c>
      <c r="AY826" s="31">
        <f t="shared" si="225"/>
        <v>1</v>
      </c>
      <c r="AZ826" s="31">
        <f t="shared" si="226"/>
        <v>1</v>
      </c>
      <c r="BA826" s="31">
        <f t="shared" si="227"/>
        <v>0</v>
      </c>
      <c r="BB826" s="31">
        <f t="shared" si="228"/>
        <v>0</v>
      </c>
      <c r="BC826" s="31">
        <f t="shared" si="229"/>
        <v>0</v>
      </c>
      <c r="BM826" s="2" t="s">
        <v>35</v>
      </c>
      <c r="BN826" s="2" t="s">
        <v>35</v>
      </c>
    </row>
    <row r="827" spans="1:66" x14ac:dyDescent="0.25">
      <c r="A827" s="50">
        <v>816</v>
      </c>
      <c r="B827" s="50">
        <v>690</v>
      </c>
      <c r="C827" s="50" t="str">
        <f t="shared" si="219"/>
        <v>2823_2_6132</v>
      </c>
      <c r="D827" s="50">
        <v>1</v>
      </c>
      <c r="E827" s="51">
        <f t="shared" si="220"/>
        <v>28230002</v>
      </c>
      <c r="F827" s="76" t="str">
        <f t="shared" si="218"/>
        <v>2823_2</v>
      </c>
      <c r="G827" s="80">
        <v>2823</v>
      </c>
      <c r="H827" s="52">
        <v>2</v>
      </c>
      <c r="I827" s="52">
        <v>6132</v>
      </c>
      <c r="J827" s="53" t="str">
        <f t="shared" si="221"/>
        <v>huom!</v>
      </c>
      <c r="K827" s="54"/>
      <c r="L827" s="54"/>
      <c r="M827" s="54"/>
      <c r="N827" s="54"/>
      <c r="O827" s="55">
        <v>297</v>
      </c>
      <c r="P827" s="55">
        <v>57</v>
      </c>
      <c r="Q827" s="55">
        <v>169</v>
      </c>
      <c r="R827" s="55">
        <v>32</v>
      </c>
      <c r="S827" s="52">
        <v>0</v>
      </c>
      <c r="T827" s="56">
        <v>963</v>
      </c>
      <c r="U827" s="56">
        <v>51</v>
      </c>
      <c r="V827" s="56">
        <v>972</v>
      </c>
      <c r="W827" s="56">
        <v>297</v>
      </c>
      <c r="X827" s="57">
        <v>0.56999999999999995</v>
      </c>
      <c r="Y827" s="109"/>
      <c r="Z827" s="109"/>
      <c r="AA827" s="109"/>
      <c r="AB827" s="109"/>
      <c r="AC827" s="56">
        <v>94</v>
      </c>
      <c r="AD827" s="52" t="s">
        <v>35</v>
      </c>
      <c r="AE827" s="52" t="s">
        <v>35</v>
      </c>
      <c r="AF827" s="52" t="s">
        <v>35</v>
      </c>
      <c r="AG827" s="52"/>
      <c r="AH827" s="106"/>
      <c r="AI827" s="59"/>
      <c r="AJ827" s="68" t="s">
        <v>10</v>
      </c>
      <c r="AK827" t="s">
        <v>10</v>
      </c>
      <c r="AL827" s="30" t="s">
        <v>10</v>
      </c>
      <c r="AM827" s="39"/>
      <c r="AN827" s="115" t="s">
        <v>10</v>
      </c>
      <c r="AO827" s="30"/>
      <c r="AQ827" s="5"/>
      <c r="AS827" s="37"/>
      <c r="AT827" s="30" t="s">
        <v>10</v>
      </c>
      <c r="AV827" t="str">
        <f t="shared" si="222"/>
        <v>musta</v>
      </c>
      <c r="AW827" t="str">
        <f t="shared" si="223"/>
        <v>musta</v>
      </c>
      <c r="AX827" t="str">
        <f t="shared" si="224"/>
        <v>musta</v>
      </c>
      <c r="AY827" s="31">
        <f t="shared" si="225"/>
        <v>1</v>
      </c>
      <c r="AZ827" s="31">
        <f t="shared" si="226"/>
        <v>1</v>
      </c>
      <c r="BA827" s="31">
        <f t="shared" si="227"/>
        <v>0</v>
      </c>
      <c r="BB827" s="31">
        <f t="shared" si="228"/>
        <v>0</v>
      </c>
      <c r="BC827" s="31">
        <f t="shared" si="229"/>
        <v>0</v>
      </c>
      <c r="BM827" s="2" t="s">
        <v>35</v>
      </c>
      <c r="BN827" s="2" t="s">
        <v>35</v>
      </c>
    </row>
    <row r="828" spans="1:66" x14ac:dyDescent="0.25">
      <c r="A828" s="50">
        <v>817</v>
      </c>
      <c r="B828" s="50">
        <v>691</v>
      </c>
      <c r="C828" s="50" t="str">
        <f t="shared" si="219"/>
        <v>2824_1_5809</v>
      </c>
      <c r="D828" s="50">
        <v>1</v>
      </c>
      <c r="E828" s="51">
        <f t="shared" si="220"/>
        <v>28240001</v>
      </c>
      <c r="F828" s="76" t="str">
        <f t="shared" si="218"/>
        <v>2824_1</v>
      </c>
      <c r="G828" s="80">
        <v>2824</v>
      </c>
      <c r="H828" s="52">
        <v>1</v>
      </c>
      <c r="I828" s="52">
        <v>5809</v>
      </c>
      <c r="J828" s="53" t="str">
        <f t="shared" si="221"/>
        <v>ok</v>
      </c>
      <c r="K828" s="54" t="str">
        <f t="shared" ref="K828:K837" si="231">CONCATENATE(L828,"_",M828)</f>
        <v>2824_1</v>
      </c>
      <c r="L828" s="54">
        <v>2824</v>
      </c>
      <c r="M828" s="54">
        <v>1</v>
      </c>
      <c r="N828" s="54">
        <v>9068</v>
      </c>
      <c r="O828" s="55">
        <v>654</v>
      </c>
      <c r="P828" s="55">
        <v>89</v>
      </c>
      <c r="Q828" s="55">
        <v>580</v>
      </c>
      <c r="R828" s="55">
        <v>80</v>
      </c>
      <c r="S828" s="52">
        <v>0</v>
      </c>
      <c r="T828" s="56">
        <v>340</v>
      </c>
      <c r="U828" s="56">
        <v>38</v>
      </c>
      <c r="V828" s="56">
        <v>338</v>
      </c>
      <c r="W828" s="56">
        <v>654</v>
      </c>
      <c r="X828" s="57">
        <v>0.89</v>
      </c>
      <c r="Y828" s="109"/>
      <c r="Z828" s="109"/>
      <c r="AA828" s="109"/>
      <c r="AB828" s="109"/>
      <c r="AC828" s="56">
        <v>45</v>
      </c>
      <c r="AD828" s="52" t="s">
        <v>35</v>
      </c>
      <c r="AE828" s="52" t="s">
        <v>35</v>
      </c>
      <c r="AF828" s="52" t="s">
        <v>35</v>
      </c>
      <c r="AG828" s="52"/>
      <c r="AH828" s="106"/>
      <c r="AI828" s="59"/>
      <c r="AJ828" s="68" t="s">
        <v>9</v>
      </c>
      <c r="AK828" t="s">
        <v>10</v>
      </c>
      <c r="AL828" s="30" t="s">
        <v>10</v>
      </c>
      <c r="AM828" s="39"/>
      <c r="AN828" s="115" t="s">
        <v>10</v>
      </c>
      <c r="AO828" s="30"/>
      <c r="AQ828" s="5"/>
      <c r="AS828" s="37"/>
      <c r="AT828" s="30" t="s">
        <v>10</v>
      </c>
      <c r="AV828" t="str">
        <f t="shared" si="222"/>
        <v>musta</v>
      </c>
      <c r="AW828" t="str">
        <f t="shared" si="223"/>
        <v>musta</v>
      </c>
      <c r="AX828" t="str">
        <f t="shared" si="224"/>
        <v>musta</v>
      </c>
      <c r="AY828" s="31">
        <f t="shared" si="225"/>
        <v>10</v>
      </c>
      <c r="AZ828" s="31">
        <f t="shared" si="226"/>
        <v>10</v>
      </c>
      <c r="BA828" s="31">
        <f t="shared" si="227"/>
        <v>0</v>
      </c>
      <c r="BB828" s="31">
        <f t="shared" si="228"/>
        <v>0</v>
      </c>
      <c r="BC828" s="31">
        <f t="shared" si="229"/>
        <v>0</v>
      </c>
      <c r="BM828" s="2" t="s">
        <v>35</v>
      </c>
      <c r="BN828" s="2" t="s">
        <v>35</v>
      </c>
    </row>
    <row r="829" spans="1:66" x14ac:dyDescent="0.25">
      <c r="A829" s="50">
        <v>818</v>
      </c>
      <c r="B829" s="50">
        <v>692</v>
      </c>
      <c r="C829" s="50" t="str">
        <f t="shared" si="219"/>
        <v>2824_2_4479</v>
      </c>
      <c r="D829" s="50">
        <v>1</v>
      </c>
      <c r="E829" s="51">
        <f t="shared" si="220"/>
        <v>28240002</v>
      </c>
      <c r="F829" s="76" t="str">
        <f t="shared" si="218"/>
        <v>2824_2</v>
      </c>
      <c r="G829" s="80">
        <v>2824</v>
      </c>
      <c r="H829" s="52">
        <v>2</v>
      </c>
      <c r="I829" s="52">
        <v>4479</v>
      </c>
      <c r="J829" s="53" t="str">
        <f t="shared" si="221"/>
        <v>ok</v>
      </c>
      <c r="K829" s="54" t="str">
        <f t="shared" si="231"/>
        <v>2824_2</v>
      </c>
      <c r="L829" s="54">
        <v>2824</v>
      </c>
      <c r="M829" s="54">
        <v>2</v>
      </c>
      <c r="N829" s="54">
        <v>816</v>
      </c>
      <c r="O829" s="55">
        <v>766</v>
      </c>
      <c r="P829" s="55">
        <v>94</v>
      </c>
      <c r="Q829" s="55">
        <v>675</v>
      </c>
      <c r="R829" s="55">
        <v>83</v>
      </c>
      <c r="S829" s="52">
        <v>0</v>
      </c>
      <c r="T829" s="56">
        <v>348</v>
      </c>
      <c r="U829" s="56">
        <v>36</v>
      </c>
      <c r="V829" s="56">
        <v>344</v>
      </c>
      <c r="W829" s="56">
        <v>766</v>
      </c>
      <c r="X829" s="57">
        <v>0.94</v>
      </c>
      <c r="Y829" s="109"/>
      <c r="Z829" s="109"/>
      <c r="AA829" s="109"/>
      <c r="AB829" s="109"/>
      <c r="AC829" s="56">
        <v>68</v>
      </c>
      <c r="AD829" s="61" t="s">
        <v>34</v>
      </c>
      <c r="AE829" s="52" t="s">
        <v>35</v>
      </c>
      <c r="AF829" s="52" t="s">
        <v>35</v>
      </c>
      <c r="AG829" s="52"/>
      <c r="AH829" s="106"/>
      <c r="AI829" s="59"/>
      <c r="AJ829" s="68" t="s">
        <v>9</v>
      </c>
      <c r="AK829" t="s">
        <v>10</v>
      </c>
      <c r="AL829" s="30" t="s">
        <v>10</v>
      </c>
      <c r="AM829" s="39"/>
      <c r="AN829" s="115" t="s">
        <v>10</v>
      </c>
      <c r="AO829" s="30"/>
      <c r="AQ829" s="5"/>
      <c r="AS829" s="37"/>
      <c r="AT829" s="30" t="s">
        <v>10</v>
      </c>
      <c r="AV829" t="str">
        <f t="shared" si="222"/>
        <v>punainen</v>
      </c>
      <c r="AW829" t="str">
        <f t="shared" si="223"/>
        <v>musta</v>
      </c>
      <c r="AX829" t="str">
        <f t="shared" si="224"/>
        <v>musta</v>
      </c>
      <c r="AY829" s="31">
        <f t="shared" si="225"/>
        <v>11</v>
      </c>
      <c r="AZ829" s="31">
        <f t="shared" si="226"/>
        <v>10</v>
      </c>
      <c r="BA829" s="31">
        <f t="shared" si="227"/>
        <v>0</v>
      </c>
      <c r="BB829" s="31">
        <f t="shared" si="228"/>
        <v>0</v>
      </c>
      <c r="BC829" s="31">
        <f t="shared" si="229"/>
        <v>1</v>
      </c>
      <c r="BM829" s="2" t="s">
        <v>35</v>
      </c>
      <c r="BN829" s="2" t="s">
        <v>35</v>
      </c>
    </row>
    <row r="830" spans="1:66" x14ac:dyDescent="0.25">
      <c r="A830" s="50">
        <v>819</v>
      </c>
      <c r="B830" s="50">
        <v>693</v>
      </c>
      <c r="C830" s="50" t="str">
        <f t="shared" si="219"/>
        <v>2824_3_6535</v>
      </c>
      <c r="D830" s="50">
        <v>1</v>
      </c>
      <c r="E830" s="51">
        <f t="shared" si="220"/>
        <v>28240003</v>
      </c>
      <c r="F830" s="76" t="str">
        <f t="shared" si="218"/>
        <v>2824_3</v>
      </c>
      <c r="G830" s="80">
        <v>2824</v>
      </c>
      <c r="H830" s="52">
        <v>3</v>
      </c>
      <c r="I830" s="52">
        <v>6535</v>
      </c>
      <c r="J830" s="53" t="str">
        <f t="shared" si="221"/>
        <v>ok</v>
      </c>
      <c r="K830" s="54" t="str">
        <f t="shared" si="231"/>
        <v>2824_3</v>
      </c>
      <c r="L830" s="54">
        <v>2824</v>
      </c>
      <c r="M830" s="54">
        <v>3</v>
      </c>
      <c r="N830" s="54">
        <v>7915</v>
      </c>
      <c r="O830" s="55">
        <v>730</v>
      </c>
      <c r="P830" s="55">
        <v>95</v>
      </c>
      <c r="Q830" s="55">
        <v>658</v>
      </c>
      <c r="R830" s="55">
        <v>86</v>
      </c>
      <c r="S830" s="52">
        <v>0</v>
      </c>
      <c r="T830" s="56">
        <v>288</v>
      </c>
      <c r="U830" s="56">
        <v>17</v>
      </c>
      <c r="V830" s="56">
        <v>277</v>
      </c>
      <c r="W830" s="56">
        <v>730</v>
      </c>
      <c r="X830" s="57">
        <v>0.95</v>
      </c>
      <c r="Y830" s="109"/>
      <c r="Z830" s="109"/>
      <c r="AA830" s="109"/>
      <c r="AB830" s="109"/>
      <c r="AC830" s="56">
        <v>50</v>
      </c>
      <c r="AD830" s="61" t="s">
        <v>34</v>
      </c>
      <c r="AE830" s="52" t="s">
        <v>35</v>
      </c>
      <c r="AF830" s="52" t="s">
        <v>35</v>
      </c>
      <c r="AG830" s="52"/>
      <c r="AH830" s="106"/>
      <c r="AI830" s="59"/>
      <c r="AJ830" s="68" t="s">
        <v>9</v>
      </c>
      <c r="AK830" t="s">
        <v>10</v>
      </c>
      <c r="AL830" s="30" t="s">
        <v>10</v>
      </c>
      <c r="AM830" s="39"/>
      <c r="AN830" s="115" t="s">
        <v>10</v>
      </c>
      <c r="AO830" s="30"/>
      <c r="AQ830" s="5"/>
      <c r="AS830" s="37"/>
      <c r="AT830" s="30" t="s">
        <v>10</v>
      </c>
      <c r="AV830" t="str">
        <f t="shared" si="222"/>
        <v>punainen</v>
      </c>
      <c r="AW830" t="str">
        <f t="shared" si="223"/>
        <v>musta</v>
      </c>
      <c r="AX830" t="str">
        <f t="shared" si="224"/>
        <v>musta</v>
      </c>
      <c r="AY830" s="31">
        <f t="shared" si="225"/>
        <v>11</v>
      </c>
      <c r="AZ830" s="31">
        <f t="shared" si="226"/>
        <v>10</v>
      </c>
      <c r="BA830" s="31">
        <f t="shared" si="227"/>
        <v>0</v>
      </c>
      <c r="BB830" s="31">
        <f t="shared" si="228"/>
        <v>0</v>
      </c>
      <c r="BC830" s="31">
        <f t="shared" si="229"/>
        <v>1</v>
      </c>
      <c r="BM830" s="2" t="s">
        <v>35</v>
      </c>
      <c r="BN830" s="2" t="s">
        <v>35</v>
      </c>
    </row>
    <row r="831" spans="1:66" x14ac:dyDescent="0.25">
      <c r="A831" s="50">
        <v>820</v>
      </c>
      <c r="B831" s="50">
        <v>694</v>
      </c>
      <c r="C831" s="50" t="str">
        <f t="shared" si="219"/>
        <v>2824_4_3469</v>
      </c>
      <c r="D831" s="50">
        <v>1</v>
      </c>
      <c r="E831" s="51">
        <f t="shared" si="220"/>
        <v>28240004</v>
      </c>
      <c r="F831" s="76" t="str">
        <f t="shared" si="218"/>
        <v>2824_4</v>
      </c>
      <c r="G831" s="80">
        <v>2824</v>
      </c>
      <c r="H831" s="52">
        <v>4</v>
      </c>
      <c r="I831" s="52">
        <v>3469</v>
      </c>
      <c r="J831" s="53" t="str">
        <f t="shared" si="221"/>
        <v>ok</v>
      </c>
      <c r="K831" s="54" t="str">
        <f t="shared" si="231"/>
        <v>2824_4</v>
      </c>
      <c r="L831" s="54">
        <v>2824</v>
      </c>
      <c r="M831" s="54">
        <v>4</v>
      </c>
      <c r="N831" s="54">
        <v>1907</v>
      </c>
      <c r="O831" s="55">
        <v>680</v>
      </c>
      <c r="P831" s="55">
        <v>98</v>
      </c>
      <c r="Q831" s="55">
        <v>657</v>
      </c>
      <c r="R831" s="55">
        <v>95</v>
      </c>
      <c r="S831" s="52">
        <v>0</v>
      </c>
      <c r="T831" s="56">
        <v>288</v>
      </c>
      <c r="U831" s="56">
        <v>17</v>
      </c>
      <c r="V831" s="56">
        <v>277</v>
      </c>
      <c r="W831" s="56">
        <v>680</v>
      </c>
      <c r="X831" s="57">
        <v>0.98</v>
      </c>
      <c r="Y831" s="109"/>
      <c r="Z831" s="109"/>
      <c r="AA831" s="109"/>
      <c r="AB831" s="109"/>
      <c r="AC831" s="56">
        <v>33</v>
      </c>
      <c r="AD831" s="61" t="s">
        <v>34</v>
      </c>
      <c r="AE831" s="52" t="s">
        <v>35</v>
      </c>
      <c r="AF831" s="52" t="s">
        <v>35</v>
      </c>
      <c r="AG831" s="52"/>
      <c r="AH831" s="106"/>
      <c r="AI831" s="59"/>
      <c r="AJ831" s="68" t="s">
        <v>9</v>
      </c>
      <c r="AK831" t="s">
        <v>10</v>
      </c>
      <c r="AL831" s="30" t="s">
        <v>10</v>
      </c>
      <c r="AM831" s="39"/>
      <c r="AN831" s="115" t="s">
        <v>10</v>
      </c>
      <c r="AO831" s="30"/>
      <c r="AQ831" s="5"/>
      <c r="AS831" s="37"/>
      <c r="AT831" s="30" t="s">
        <v>10</v>
      </c>
      <c r="AV831" t="str">
        <f t="shared" si="222"/>
        <v>punainen</v>
      </c>
      <c r="AW831" t="str">
        <f t="shared" si="223"/>
        <v>musta</v>
      </c>
      <c r="AX831" t="str">
        <f t="shared" si="224"/>
        <v>musta</v>
      </c>
      <c r="AY831" s="31">
        <f t="shared" si="225"/>
        <v>11</v>
      </c>
      <c r="AZ831" s="31">
        <f t="shared" si="226"/>
        <v>10</v>
      </c>
      <c r="BA831" s="31">
        <f t="shared" si="227"/>
        <v>0</v>
      </c>
      <c r="BB831" s="31">
        <f t="shared" si="228"/>
        <v>0</v>
      </c>
      <c r="BC831" s="31">
        <f t="shared" si="229"/>
        <v>1</v>
      </c>
      <c r="BM831" s="2" t="s">
        <v>35</v>
      </c>
      <c r="BN831" s="2" t="s">
        <v>35</v>
      </c>
    </row>
    <row r="832" spans="1:66" x14ac:dyDescent="0.25">
      <c r="A832" s="50">
        <v>821</v>
      </c>
      <c r="B832" s="50">
        <v>695</v>
      </c>
      <c r="C832" s="50" t="str">
        <f t="shared" si="219"/>
        <v>2824_5_5414</v>
      </c>
      <c r="D832" s="50">
        <v>1</v>
      </c>
      <c r="E832" s="51">
        <f t="shared" si="220"/>
        <v>28240005</v>
      </c>
      <c r="F832" s="76" t="str">
        <f t="shared" si="218"/>
        <v>2824_5</v>
      </c>
      <c r="G832" s="80">
        <v>2824</v>
      </c>
      <c r="H832" s="52">
        <v>5</v>
      </c>
      <c r="I832" s="52">
        <v>5414</v>
      </c>
      <c r="J832" s="53" t="str">
        <f t="shared" si="221"/>
        <v>ok</v>
      </c>
      <c r="K832" s="54" t="str">
        <f t="shared" si="231"/>
        <v>2824_5</v>
      </c>
      <c r="L832" s="54">
        <v>2824</v>
      </c>
      <c r="M832" s="54">
        <v>5</v>
      </c>
      <c r="N832" s="54">
        <v>5154</v>
      </c>
      <c r="O832" s="55">
        <v>388</v>
      </c>
      <c r="P832" s="55">
        <v>95</v>
      </c>
      <c r="Q832" s="55">
        <v>368</v>
      </c>
      <c r="R832" s="55">
        <v>90</v>
      </c>
      <c r="S832" s="52">
        <v>0</v>
      </c>
      <c r="T832" s="56">
        <v>387</v>
      </c>
      <c r="U832" s="56">
        <v>24</v>
      </c>
      <c r="V832" s="56">
        <v>363</v>
      </c>
      <c r="W832" s="56">
        <v>388</v>
      </c>
      <c r="X832" s="57">
        <v>0.95</v>
      </c>
      <c r="Y832" s="109"/>
      <c r="Z832" s="109"/>
      <c r="AA832" s="109"/>
      <c r="AB832" s="109"/>
      <c r="AC832" s="56">
        <v>22</v>
      </c>
      <c r="AD832" s="52" t="s">
        <v>35</v>
      </c>
      <c r="AE832" s="52" t="s">
        <v>35</v>
      </c>
      <c r="AF832" s="52" t="s">
        <v>35</v>
      </c>
      <c r="AG832" s="52"/>
      <c r="AH832" s="106"/>
      <c r="AI832" s="59"/>
      <c r="AJ832" s="68" t="s">
        <v>9</v>
      </c>
      <c r="AK832" t="s">
        <v>10</v>
      </c>
      <c r="AL832" s="30" t="s">
        <v>10</v>
      </c>
      <c r="AM832" s="39"/>
      <c r="AN832" s="115" t="s">
        <v>10</v>
      </c>
      <c r="AO832" s="30"/>
      <c r="AQ832" s="5"/>
      <c r="AS832" s="37"/>
      <c r="AT832" s="30" t="s">
        <v>10</v>
      </c>
      <c r="AV832" t="str">
        <f t="shared" si="222"/>
        <v>musta</v>
      </c>
      <c r="AW832" t="str">
        <f t="shared" si="223"/>
        <v>musta</v>
      </c>
      <c r="AX832" t="str">
        <f t="shared" si="224"/>
        <v>musta</v>
      </c>
      <c r="AY832" s="31">
        <f t="shared" si="225"/>
        <v>10</v>
      </c>
      <c r="AZ832" s="31">
        <f t="shared" si="226"/>
        <v>10</v>
      </c>
      <c r="BA832" s="31">
        <f t="shared" si="227"/>
        <v>0</v>
      </c>
      <c r="BB832" s="31">
        <f t="shared" si="228"/>
        <v>0</v>
      </c>
      <c r="BC832" s="31">
        <f t="shared" si="229"/>
        <v>0</v>
      </c>
      <c r="BM832" s="2" t="s">
        <v>35</v>
      </c>
      <c r="BN832" s="2" t="s">
        <v>35</v>
      </c>
    </row>
    <row r="833" spans="1:66" x14ac:dyDescent="0.25">
      <c r="A833" s="50">
        <v>822</v>
      </c>
      <c r="B833" s="50">
        <v>696</v>
      </c>
      <c r="C833" s="50" t="str">
        <f t="shared" si="219"/>
        <v>2825_1_2670</v>
      </c>
      <c r="D833" s="50">
        <v>1</v>
      </c>
      <c r="E833" s="51">
        <f t="shared" si="220"/>
        <v>28250001</v>
      </c>
      <c r="F833" s="76" t="str">
        <f t="shared" si="218"/>
        <v>2825_1</v>
      </c>
      <c r="G833" s="80">
        <v>2825</v>
      </c>
      <c r="H833" s="52">
        <v>1</v>
      </c>
      <c r="I833" s="52">
        <v>2670</v>
      </c>
      <c r="J833" s="53" t="str">
        <f t="shared" si="221"/>
        <v>ok</v>
      </c>
      <c r="K833" s="54" t="str">
        <f t="shared" si="231"/>
        <v>2825_1</v>
      </c>
      <c r="L833" s="54">
        <v>2825</v>
      </c>
      <c r="M833" s="54">
        <v>1</v>
      </c>
      <c r="N833" s="54">
        <v>7304</v>
      </c>
      <c r="O833" s="55">
        <v>215</v>
      </c>
      <c r="P833" s="55">
        <v>87</v>
      </c>
      <c r="Q833" s="55">
        <v>124</v>
      </c>
      <c r="R833" s="55">
        <v>50</v>
      </c>
      <c r="S833" s="52">
        <v>0</v>
      </c>
      <c r="T833" s="56">
        <v>317</v>
      </c>
      <c r="U833" s="56">
        <v>10</v>
      </c>
      <c r="V833" s="56">
        <v>217</v>
      </c>
      <c r="W833" s="56">
        <v>215</v>
      </c>
      <c r="X833" s="57">
        <v>0.87</v>
      </c>
      <c r="Y833" s="109"/>
      <c r="Z833" s="109"/>
      <c r="AA833" s="109"/>
      <c r="AB833" s="109"/>
      <c r="AC833" s="56">
        <v>76</v>
      </c>
      <c r="AD833" s="61" t="s">
        <v>34</v>
      </c>
      <c r="AE833" s="52" t="s">
        <v>35</v>
      </c>
      <c r="AF833" s="52" t="s">
        <v>35</v>
      </c>
      <c r="AG833" s="52"/>
      <c r="AH833" s="106"/>
      <c r="AI833" s="59"/>
      <c r="AJ833" s="68" t="s">
        <v>10</v>
      </c>
      <c r="AK833" t="s">
        <v>10</v>
      </c>
      <c r="AL833" s="30" t="s">
        <v>10</v>
      </c>
      <c r="AM833" s="39"/>
      <c r="AN833" s="115" t="s">
        <v>10</v>
      </c>
      <c r="AO833" s="30"/>
      <c r="AQ833" s="5"/>
      <c r="AS833" s="37"/>
      <c r="AT833" s="30" t="s">
        <v>10</v>
      </c>
      <c r="AV833" t="str">
        <f t="shared" si="222"/>
        <v>punainen</v>
      </c>
      <c r="AW833" t="str">
        <f t="shared" si="223"/>
        <v>musta</v>
      </c>
      <c r="AX833" t="str">
        <f t="shared" si="224"/>
        <v>musta</v>
      </c>
      <c r="AY833" s="31">
        <f t="shared" si="225"/>
        <v>11</v>
      </c>
      <c r="AZ833" s="31">
        <f t="shared" si="226"/>
        <v>10</v>
      </c>
      <c r="BA833" s="31">
        <f t="shared" si="227"/>
        <v>0</v>
      </c>
      <c r="BB833" s="31">
        <f t="shared" si="228"/>
        <v>0</v>
      </c>
      <c r="BC833" s="31">
        <f t="shared" si="229"/>
        <v>1</v>
      </c>
      <c r="BM833" s="2" t="s">
        <v>35</v>
      </c>
      <c r="BN833" s="2" t="s">
        <v>35</v>
      </c>
    </row>
    <row r="834" spans="1:66" x14ac:dyDescent="0.25">
      <c r="A834" s="50">
        <v>823</v>
      </c>
      <c r="B834" s="50">
        <v>697</v>
      </c>
      <c r="C834" s="50" t="str">
        <f t="shared" si="219"/>
        <v>2825_2_7823</v>
      </c>
      <c r="D834" s="50">
        <v>1</v>
      </c>
      <c r="E834" s="51">
        <f t="shared" si="220"/>
        <v>28250002</v>
      </c>
      <c r="F834" s="76" t="str">
        <f t="shared" si="218"/>
        <v>2825_2</v>
      </c>
      <c r="G834" s="80">
        <v>2825</v>
      </c>
      <c r="H834" s="52">
        <v>2</v>
      </c>
      <c r="I834" s="52">
        <v>7823</v>
      </c>
      <c r="J834" s="53" t="str">
        <f t="shared" si="221"/>
        <v>ok</v>
      </c>
      <c r="K834" s="54" t="str">
        <f t="shared" si="231"/>
        <v>2825_2</v>
      </c>
      <c r="L834" s="54">
        <v>2825</v>
      </c>
      <c r="M834" s="54">
        <v>2</v>
      </c>
      <c r="N834" s="54">
        <v>2779</v>
      </c>
      <c r="O834" s="55">
        <v>282</v>
      </c>
      <c r="P834" s="55">
        <v>77</v>
      </c>
      <c r="Q834" s="55">
        <v>157</v>
      </c>
      <c r="R834" s="55">
        <v>43</v>
      </c>
      <c r="S834" s="52">
        <v>0</v>
      </c>
      <c r="T834" s="56">
        <v>383</v>
      </c>
      <c r="U834" s="56">
        <v>25</v>
      </c>
      <c r="V834" s="56">
        <v>365</v>
      </c>
      <c r="W834" s="56">
        <v>282</v>
      </c>
      <c r="X834" s="57">
        <v>0.77</v>
      </c>
      <c r="Y834" s="109"/>
      <c r="Z834" s="109"/>
      <c r="AA834" s="109"/>
      <c r="AB834" s="109"/>
      <c r="AC834" s="56">
        <v>88</v>
      </c>
      <c r="AD834" s="61" t="s">
        <v>34</v>
      </c>
      <c r="AE834" s="52" t="s">
        <v>35</v>
      </c>
      <c r="AF834" s="52" t="s">
        <v>35</v>
      </c>
      <c r="AG834" s="52"/>
      <c r="AH834" s="106"/>
      <c r="AI834" s="59"/>
      <c r="AJ834" s="68" t="s">
        <v>10</v>
      </c>
      <c r="AK834" t="s">
        <v>10</v>
      </c>
      <c r="AL834" s="30" t="s">
        <v>10</v>
      </c>
      <c r="AM834" s="39"/>
      <c r="AN834" s="115" t="s">
        <v>10</v>
      </c>
      <c r="AO834" s="30"/>
      <c r="AQ834" s="5"/>
      <c r="AS834" s="37"/>
      <c r="AT834" s="30" t="s">
        <v>10</v>
      </c>
      <c r="AV834" t="str">
        <f t="shared" si="222"/>
        <v>punainen</v>
      </c>
      <c r="AW834" t="str">
        <f t="shared" si="223"/>
        <v>musta</v>
      </c>
      <c r="AX834" t="str">
        <f t="shared" si="224"/>
        <v>musta</v>
      </c>
      <c r="AY834" s="31">
        <f t="shared" si="225"/>
        <v>11</v>
      </c>
      <c r="AZ834" s="31">
        <f t="shared" si="226"/>
        <v>10</v>
      </c>
      <c r="BA834" s="31">
        <f t="shared" si="227"/>
        <v>0</v>
      </c>
      <c r="BB834" s="31">
        <f t="shared" si="228"/>
        <v>0</v>
      </c>
      <c r="BC834" s="31">
        <f t="shared" si="229"/>
        <v>1</v>
      </c>
      <c r="BM834" s="2" t="s">
        <v>35</v>
      </c>
      <c r="BN834" s="2" t="s">
        <v>35</v>
      </c>
    </row>
    <row r="835" spans="1:66" x14ac:dyDescent="0.25">
      <c r="A835" s="50">
        <v>824</v>
      </c>
      <c r="B835" s="50">
        <v>698</v>
      </c>
      <c r="C835" s="50" t="str">
        <f t="shared" si="219"/>
        <v>2825_3_6055</v>
      </c>
      <c r="D835" s="50">
        <v>1</v>
      </c>
      <c r="E835" s="51">
        <f t="shared" si="220"/>
        <v>28250003</v>
      </c>
      <c r="F835" s="76" t="str">
        <f t="shared" si="218"/>
        <v>2825_3</v>
      </c>
      <c r="G835" s="80">
        <v>2825</v>
      </c>
      <c r="H835" s="52">
        <v>3</v>
      </c>
      <c r="I835" s="52">
        <v>6055</v>
      </c>
      <c r="J835" s="53" t="str">
        <f t="shared" si="221"/>
        <v>ok</v>
      </c>
      <c r="K835" s="54" t="str">
        <f t="shared" si="231"/>
        <v>2825_3</v>
      </c>
      <c r="L835" s="54">
        <v>2825</v>
      </c>
      <c r="M835" s="54">
        <v>3</v>
      </c>
      <c r="N835" s="54">
        <v>5693</v>
      </c>
      <c r="O835" s="55">
        <v>205</v>
      </c>
      <c r="P835" s="55">
        <v>77</v>
      </c>
      <c r="Q835" s="55">
        <v>124</v>
      </c>
      <c r="R835" s="55">
        <v>47</v>
      </c>
      <c r="S835" s="52">
        <v>0</v>
      </c>
      <c r="T835" s="56">
        <v>383</v>
      </c>
      <c r="U835" s="56">
        <v>25</v>
      </c>
      <c r="V835" s="56">
        <v>365</v>
      </c>
      <c r="W835" s="56">
        <v>205</v>
      </c>
      <c r="X835" s="57">
        <v>0.77</v>
      </c>
      <c r="Y835" s="109"/>
      <c r="Z835" s="109"/>
      <c r="AA835" s="109"/>
      <c r="AB835" s="109"/>
      <c r="AC835" s="56">
        <v>75</v>
      </c>
      <c r="AD835" s="61" t="s">
        <v>34</v>
      </c>
      <c r="AE835" s="52" t="s">
        <v>35</v>
      </c>
      <c r="AF835" s="52" t="s">
        <v>35</v>
      </c>
      <c r="AG835" s="52"/>
      <c r="AH835" s="106"/>
      <c r="AI835" s="59"/>
      <c r="AJ835" s="68" t="s">
        <v>10</v>
      </c>
      <c r="AK835" t="s">
        <v>10</v>
      </c>
      <c r="AL835" s="30" t="s">
        <v>10</v>
      </c>
      <c r="AM835" s="39"/>
      <c r="AN835" s="115" t="s">
        <v>10</v>
      </c>
      <c r="AO835" s="30"/>
      <c r="AQ835" s="5"/>
      <c r="AS835" s="37"/>
      <c r="AT835" s="30" t="s">
        <v>10</v>
      </c>
      <c r="AV835" t="str">
        <f t="shared" si="222"/>
        <v>punainen</v>
      </c>
      <c r="AW835" t="str">
        <f t="shared" si="223"/>
        <v>musta</v>
      </c>
      <c r="AX835" t="str">
        <f t="shared" si="224"/>
        <v>musta</v>
      </c>
      <c r="AY835" s="31">
        <f t="shared" si="225"/>
        <v>11</v>
      </c>
      <c r="AZ835" s="31">
        <f t="shared" si="226"/>
        <v>10</v>
      </c>
      <c r="BA835" s="31">
        <f t="shared" si="227"/>
        <v>0</v>
      </c>
      <c r="BB835" s="31">
        <f t="shared" si="228"/>
        <v>0</v>
      </c>
      <c r="BC835" s="31">
        <f t="shared" si="229"/>
        <v>1</v>
      </c>
      <c r="BM835" s="2" t="s">
        <v>35</v>
      </c>
      <c r="BN835" s="2" t="s">
        <v>35</v>
      </c>
    </row>
    <row r="836" spans="1:66" x14ac:dyDescent="0.25">
      <c r="A836" s="50">
        <v>825</v>
      </c>
      <c r="B836" s="50">
        <v>699</v>
      </c>
      <c r="C836" s="50" t="str">
        <f t="shared" si="219"/>
        <v>2826_1_3892</v>
      </c>
      <c r="D836" s="50">
        <v>1</v>
      </c>
      <c r="E836" s="51">
        <f t="shared" si="220"/>
        <v>28260001</v>
      </c>
      <c r="F836" s="76" t="str">
        <f t="shared" si="218"/>
        <v>2826_1</v>
      </c>
      <c r="G836" s="80">
        <v>2826</v>
      </c>
      <c r="H836" s="52">
        <v>1</v>
      </c>
      <c r="I836" s="52">
        <v>3892</v>
      </c>
      <c r="J836" s="53" t="str">
        <f t="shared" si="221"/>
        <v>ok</v>
      </c>
      <c r="K836" s="54" t="str">
        <f t="shared" si="231"/>
        <v>2826_1</v>
      </c>
      <c r="L836" s="54">
        <v>2826</v>
      </c>
      <c r="M836" s="54">
        <v>1</v>
      </c>
      <c r="N836" s="54">
        <v>3650</v>
      </c>
      <c r="O836" s="55">
        <v>349</v>
      </c>
      <c r="P836" s="55">
        <v>57</v>
      </c>
      <c r="Q836" s="55">
        <v>121</v>
      </c>
      <c r="R836" s="55">
        <v>19</v>
      </c>
      <c r="S836" s="52">
        <v>0</v>
      </c>
      <c r="T836" s="56">
        <v>1465</v>
      </c>
      <c r="U836" s="56">
        <v>74</v>
      </c>
      <c r="V836" s="56">
        <v>1591</v>
      </c>
      <c r="W836" s="56">
        <v>349</v>
      </c>
      <c r="X836" s="57">
        <v>0.56999999999999995</v>
      </c>
      <c r="Y836" s="109"/>
      <c r="Z836" s="109"/>
      <c r="AA836" s="109"/>
      <c r="AB836" s="109"/>
      <c r="AC836" s="56">
        <v>141</v>
      </c>
      <c r="AD836" s="61" t="s">
        <v>34</v>
      </c>
      <c r="AE836" s="52" t="s">
        <v>35</v>
      </c>
      <c r="AF836" s="52" t="s">
        <v>35</v>
      </c>
      <c r="AG836" s="52"/>
      <c r="AH836" s="106"/>
      <c r="AI836" s="59"/>
      <c r="AJ836" s="68" t="s">
        <v>10</v>
      </c>
      <c r="AK836" t="s">
        <v>10</v>
      </c>
      <c r="AL836" s="30" t="s">
        <v>10</v>
      </c>
      <c r="AM836" s="39"/>
      <c r="AN836" s="115" t="s">
        <v>10</v>
      </c>
      <c r="AO836" s="30"/>
      <c r="AQ836" s="5"/>
      <c r="AS836" s="37"/>
      <c r="AT836" s="30" t="s">
        <v>10</v>
      </c>
      <c r="AV836" t="str">
        <f t="shared" si="222"/>
        <v>musta</v>
      </c>
      <c r="AW836" t="str">
        <f t="shared" si="223"/>
        <v>musta</v>
      </c>
      <c r="AX836" t="str">
        <f t="shared" si="224"/>
        <v>musta</v>
      </c>
      <c r="AY836" s="31">
        <f t="shared" si="225"/>
        <v>3</v>
      </c>
      <c r="AZ836" s="31">
        <f t="shared" si="226"/>
        <v>1</v>
      </c>
      <c r="BA836" s="31">
        <f t="shared" si="227"/>
        <v>0</v>
      </c>
      <c r="BB836" s="31">
        <f t="shared" si="228"/>
        <v>1</v>
      </c>
      <c r="BC836" s="31">
        <f t="shared" si="229"/>
        <v>1</v>
      </c>
      <c r="BM836" s="32" t="s">
        <v>34</v>
      </c>
      <c r="BN836" s="2" t="s">
        <v>35</v>
      </c>
    </row>
    <row r="837" spans="1:66" x14ac:dyDescent="0.25">
      <c r="A837" s="50">
        <v>826</v>
      </c>
      <c r="B837" s="50">
        <v>700</v>
      </c>
      <c r="C837" s="50" t="str">
        <f t="shared" si="219"/>
        <v>2831_1_6725</v>
      </c>
      <c r="D837" s="50">
        <v>1</v>
      </c>
      <c r="E837" s="51">
        <f t="shared" si="220"/>
        <v>28310001</v>
      </c>
      <c r="F837" s="76" t="str">
        <f t="shared" si="218"/>
        <v>2831_1</v>
      </c>
      <c r="G837" s="80">
        <v>2831</v>
      </c>
      <c r="H837" s="52">
        <v>1</v>
      </c>
      <c r="I837" s="52">
        <v>6725</v>
      </c>
      <c r="J837" s="53" t="str">
        <f t="shared" si="221"/>
        <v>ok</v>
      </c>
      <c r="K837" s="54" t="str">
        <f t="shared" si="231"/>
        <v>2831_1</v>
      </c>
      <c r="L837" s="54">
        <v>2831</v>
      </c>
      <c r="M837" s="54">
        <v>1</v>
      </c>
      <c r="N837" s="54">
        <v>10030</v>
      </c>
      <c r="O837" s="55">
        <v>352</v>
      </c>
      <c r="P837" s="55">
        <v>96</v>
      </c>
      <c r="Q837" s="55">
        <v>310</v>
      </c>
      <c r="R837" s="55">
        <v>87</v>
      </c>
      <c r="S837" s="52">
        <v>0</v>
      </c>
      <c r="T837" s="56">
        <v>109</v>
      </c>
      <c r="U837" s="56">
        <v>7</v>
      </c>
      <c r="V837" s="56">
        <v>113</v>
      </c>
      <c r="W837" s="56">
        <v>352</v>
      </c>
      <c r="X837" s="57">
        <v>0.96</v>
      </c>
      <c r="Y837" s="109"/>
      <c r="Z837" s="109"/>
      <c r="AA837" s="109"/>
      <c r="AB837" s="109"/>
      <c r="AC837" s="56">
        <v>59</v>
      </c>
      <c r="AD837" s="52" t="s">
        <v>35</v>
      </c>
      <c r="AE837" s="52" t="s">
        <v>35</v>
      </c>
      <c r="AF837" s="52" t="s">
        <v>35</v>
      </c>
      <c r="AG837" s="52"/>
      <c r="AH837" s="106"/>
      <c r="AI837" s="59"/>
      <c r="AJ837" s="68" t="s">
        <v>10</v>
      </c>
      <c r="AK837" t="s">
        <v>10</v>
      </c>
      <c r="AL837" s="30" t="s">
        <v>10</v>
      </c>
      <c r="AM837" s="39"/>
      <c r="AN837" s="115" t="s">
        <v>10</v>
      </c>
      <c r="AO837" s="30"/>
      <c r="AQ837" s="5"/>
      <c r="AS837" s="37"/>
      <c r="AT837" s="30" t="s">
        <v>10</v>
      </c>
      <c r="AV837" t="str">
        <f t="shared" si="222"/>
        <v>musta</v>
      </c>
      <c r="AW837" t="str">
        <f t="shared" si="223"/>
        <v>musta</v>
      </c>
      <c r="AX837" t="str">
        <f t="shared" si="224"/>
        <v>musta</v>
      </c>
      <c r="AY837" s="31">
        <f t="shared" si="225"/>
        <v>10</v>
      </c>
      <c r="AZ837" s="31">
        <f t="shared" si="226"/>
        <v>10</v>
      </c>
      <c r="BA837" s="31">
        <f t="shared" si="227"/>
        <v>0</v>
      </c>
      <c r="BB837" s="31">
        <f t="shared" si="228"/>
        <v>0</v>
      </c>
      <c r="BC837" s="31">
        <f t="shared" si="229"/>
        <v>0</v>
      </c>
      <c r="BM837" s="32" t="s">
        <v>34</v>
      </c>
      <c r="BN837" s="2" t="s">
        <v>35</v>
      </c>
    </row>
    <row r="838" spans="1:66" x14ac:dyDescent="0.25">
      <c r="A838" s="50">
        <v>827</v>
      </c>
      <c r="B838" s="50">
        <v>701</v>
      </c>
      <c r="C838" s="50" t="str">
        <f t="shared" si="219"/>
        <v>2831_2_3838</v>
      </c>
      <c r="D838" s="50">
        <v>1</v>
      </c>
      <c r="E838" s="51">
        <f t="shared" si="220"/>
        <v>28310002</v>
      </c>
      <c r="F838" s="76" t="str">
        <f t="shared" si="218"/>
        <v>2831_2</v>
      </c>
      <c r="G838" s="80">
        <v>2831</v>
      </c>
      <c r="H838" s="52">
        <v>2</v>
      </c>
      <c r="I838" s="52">
        <v>3838</v>
      </c>
      <c r="J838" s="53" t="str">
        <f t="shared" si="221"/>
        <v>huom!</v>
      </c>
      <c r="K838" s="54"/>
      <c r="L838" s="54"/>
      <c r="M838" s="54"/>
      <c r="N838" s="54"/>
      <c r="O838" s="55">
        <v>352</v>
      </c>
      <c r="P838" s="55">
        <v>96</v>
      </c>
      <c r="Q838" s="55">
        <v>310</v>
      </c>
      <c r="R838" s="55">
        <v>87</v>
      </c>
      <c r="S838" s="52">
        <v>0</v>
      </c>
      <c r="T838" s="56">
        <v>54</v>
      </c>
      <c r="U838" s="56">
        <v>4</v>
      </c>
      <c r="V838" s="56">
        <v>56</v>
      </c>
      <c r="W838" s="56">
        <v>352</v>
      </c>
      <c r="X838" s="57">
        <v>0.96</v>
      </c>
      <c r="Y838" s="109"/>
      <c r="Z838" s="109"/>
      <c r="AA838" s="109"/>
      <c r="AB838" s="109"/>
      <c r="AC838" s="56">
        <v>17</v>
      </c>
      <c r="AD838" s="52" t="s">
        <v>35</v>
      </c>
      <c r="AE838" s="52" t="s">
        <v>35</v>
      </c>
      <c r="AF838" s="52" t="s">
        <v>35</v>
      </c>
      <c r="AG838" s="52"/>
      <c r="AH838" s="106"/>
      <c r="AI838" s="59"/>
      <c r="AJ838" s="68" t="s">
        <v>10</v>
      </c>
      <c r="AK838" t="s">
        <v>10</v>
      </c>
      <c r="AL838" s="30" t="s">
        <v>10</v>
      </c>
      <c r="AM838" s="39"/>
      <c r="AN838" s="115" t="s">
        <v>10</v>
      </c>
      <c r="AO838" s="30"/>
      <c r="AQ838" s="5"/>
      <c r="AS838" s="37"/>
      <c r="AT838" s="30" t="s">
        <v>10</v>
      </c>
      <c r="AV838" t="str">
        <f t="shared" si="222"/>
        <v>musta</v>
      </c>
      <c r="AW838" t="str">
        <f t="shared" si="223"/>
        <v>musta</v>
      </c>
      <c r="AX838" t="str">
        <f t="shared" si="224"/>
        <v>musta</v>
      </c>
      <c r="AY838" s="31">
        <f t="shared" si="225"/>
        <v>10</v>
      </c>
      <c r="AZ838" s="31">
        <f t="shared" si="226"/>
        <v>10</v>
      </c>
      <c r="BA838" s="31">
        <f t="shared" si="227"/>
        <v>0</v>
      </c>
      <c r="BB838" s="31">
        <f t="shared" si="228"/>
        <v>0</v>
      </c>
      <c r="BC838" s="31">
        <f t="shared" si="229"/>
        <v>0</v>
      </c>
      <c r="BM838" s="2" t="s">
        <v>35</v>
      </c>
      <c r="BN838" s="2" t="s">
        <v>35</v>
      </c>
    </row>
    <row r="839" spans="1:66" x14ac:dyDescent="0.25">
      <c r="A839" s="50">
        <v>828</v>
      </c>
      <c r="B839" s="50">
        <v>702</v>
      </c>
      <c r="C839" s="50" t="str">
        <f t="shared" si="219"/>
        <v>2831_3_3485</v>
      </c>
      <c r="D839" s="50">
        <v>1</v>
      </c>
      <c r="E839" s="51">
        <f t="shared" si="220"/>
        <v>28310003</v>
      </c>
      <c r="F839" s="76" t="str">
        <f t="shared" si="218"/>
        <v>2831_3</v>
      </c>
      <c r="G839" s="80">
        <v>2831</v>
      </c>
      <c r="H839" s="52">
        <v>3</v>
      </c>
      <c r="I839" s="52">
        <v>3485</v>
      </c>
      <c r="J839" s="53" t="str">
        <f t="shared" si="221"/>
        <v>ok</v>
      </c>
      <c r="K839" s="54" t="str">
        <f>CONCATENATE(L839,"_",M839)</f>
        <v>2831_3</v>
      </c>
      <c r="L839" s="54">
        <v>2831</v>
      </c>
      <c r="M839" s="54">
        <v>3</v>
      </c>
      <c r="N839" s="54">
        <v>3262</v>
      </c>
      <c r="O839" s="55">
        <v>337</v>
      </c>
      <c r="P839" s="55">
        <v>97</v>
      </c>
      <c r="Q839" s="55">
        <v>315</v>
      </c>
      <c r="R839" s="55">
        <v>91</v>
      </c>
      <c r="S839" s="52">
        <v>0</v>
      </c>
      <c r="T839" s="56">
        <v>118</v>
      </c>
      <c r="U839" s="56">
        <v>8</v>
      </c>
      <c r="V839" s="56">
        <v>108</v>
      </c>
      <c r="W839" s="56">
        <v>337</v>
      </c>
      <c r="X839" s="57">
        <v>0.97</v>
      </c>
      <c r="Y839" s="109"/>
      <c r="Z839" s="109"/>
      <c r="AA839" s="109"/>
      <c r="AB839" s="109"/>
      <c r="AC839" s="56">
        <v>17</v>
      </c>
      <c r="AD839" s="61" t="s">
        <v>34</v>
      </c>
      <c r="AE839" s="52" t="s">
        <v>35</v>
      </c>
      <c r="AF839" s="52" t="s">
        <v>35</v>
      </c>
      <c r="AG839" s="52"/>
      <c r="AH839" s="106"/>
      <c r="AI839" s="59"/>
      <c r="AJ839" s="68" t="s">
        <v>10</v>
      </c>
      <c r="AK839" t="s">
        <v>10</v>
      </c>
      <c r="AL839" s="30" t="s">
        <v>10</v>
      </c>
      <c r="AM839" s="39"/>
      <c r="AN839" s="115" t="s">
        <v>10</v>
      </c>
      <c r="AO839" s="30"/>
      <c r="AQ839" s="5"/>
      <c r="AS839" s="37"/>
      <c r="AT839" s="30" t="s">
        <v>10</v>
      </c>
      <c r="AV839" t="str">
        <f t="shared" si="222"/>
        <v>punainen</v>
      </c>
      <c r="AW839" t="str">
        <f t="shared" si="223"/>
        <v>musta</v>
      </c>
      <c r="AX839" t="str">
        <f t="shared" si="224"/>
        <v>musta</v>
      </c>
      <c r="AY839" s="31">
        <f t="shared" si="225"/>
        <v>11</v>
      </c>
      <c r="AZ839" s="31">
        <f t="shared" si="226"/>
        <v>10</v>
      </c>
      <c r="BA839" s="31">
        <f t="shared" si="227"/>
        <v>0</v>
      </c>
      <c r="BB839" s="31">
        <f t="shared" si="228"/>
        <v>0</v>
      </c>
      <c r="BC839" s="31">
        <f t="shared" si="229"/>
        <v>1</v>
      </c>
      <c r="BM839" s="2" t="s">
        <v>35</v>
      </c>
      <c r="BN839" s="2" t="s">
        <v>35</v>
      </c>
    </row>
    <row r="840" spans="1:66" x14ac:dyDescent="0.25">
      <c r="A840" s="50">
        <v>829</v>
      </c>
      <c r="B840" s="50">
        <v>703</v>
      </c>
      <c r="C840" s="50" t="str">
        <f t="shared" si="219"/>
        <v>2832_1_6305</v>
      </c>
      <c r="D840" s="50">
        <v>1</v>
      </c>
      <c r="E840" s="51">
        <f t="shared" si="220"/>
        <v>28320001</v>
      </c>
      <c r="F840" s="76" t="str">
        <f t="shared" si="218"/>
        <v>2832_1</v>
      </c>
      <c r="G840" s="80">
        <v>2832</v>
      </c>
      <c r="H840" s="52">
        <v>1</v>
      </c>
      <c r="I840" s="52">
        <v>6305</v>
      </c>
      <c r="J840" s="53" t="str">
        <f t="shared" si="221"/>
        <v>ok</v>
      </c>
      <c r="K840" s="54" t="str">
        <f>CONCATENATE(L840,"_",M840)</f>
        <v>2832_1</v>
      </c>
      <c r="L840" s="54">
        <v>2832</v>
      </c>
      <c r="M840" s="54">
        <v>1</v>
      </c>
      <c r="N840" s="54">
        <v>6156</v>
      </c>
      <c r="O840" s="55">
        <v>161</v>
      </c>
      <c r="P840" s="55">
        <v>81</v>
      </c>
      <c r="Q840" s="55">
        <v>106</v>
      </c>
      <c r="R840" s="55">
        <v>55</v>
      </c>
      <c r="S840" s="52">
        <v>0</v>
      </c>
      <c r="T840" s="56">
        <v>381</v>
      </c>
      <c r="U840" s="56">
        <v>32</v>
      </c>
      <c r="V840" s="56">
        <v>357</v>
      </c>
      <c r="W840" s="56">
        <v>161</v>
      </c>
      <c r="X840" s="57">
        <v>0.81</v>
      </c>
      <c r="Y840" s="109"/>
      <c r="Z840" s="109"/>
      <c r="AA840" s="109"/>
      <c r="AB840" s="109"/>
      <c r="AC840" s="56">
        <v>5</v>
      </c>
      <c r="AD840" s="52" t="s">
        <v>35</v>
      </c>
      <c r="AE840" s="52" t="s">
        <v>35</v>
      </c>
      <c r="AF840" s="52" t="s">
        <v>35</v>
      </c>
      <c r="AG840" s="52"/>
      <c r="AH840" s="106"/>
      <c r="AI840" s="59"/>
      <c r="AJ840" s="68" t="s">
        <v>10</v>
      </c>
      <c r="AK840" t="s">
        <v>10</v>
      </c>
      <c r="AL840" s="30" t="s">
        <v>10</v>
      </c>
      <c r="AM840" s="39"/>
      <c r="AN840" s="115" t="s">
        <v>10</v>
      </c>
      <c r="AO840" s="30"/>
      <c r="AQ840" s="5"/>
      <c r="AS840" s="37"/>
      <c r="AT840" s="30" t="s">
        <v>10</v>
      </c>
      <c r="AV840" t="str">
        <f t="shared" si="222"/>
        <v>musta</v>
      </c>
      <c r="AW840" t="str">
        <f t="shared" si="223"/>
        <v>musta</v>
      </c>
      <c r="AX840" t="str">
        <f t="shared" si="224"/>
        <v>musta</v>
      </c>
      <c r="AY840" s="31">
        <f t="shared" si="225"/>
        <v>10</v>
      </c>
      <c r="AZ840" s="31">
        <f t="shared" si="226"/>
        <v>10</v>
      </c>
      <c r="BA840" s="31">
        <f t="shared" si="227"/>
        <v>0</v>
      </c>
      <c r="BB840" s="31">
        <f t="shared" si="228"/>
        <v>0</v>
      </c>
      <c r="BC840" s="31">
        <f t="shared" si="229"/>
        <v>0</v>
      </c>
      <c r="BM840" s="32" t="s">
        <v>34</v>
      </c>
      <c r="BN840" s="2" t="s">
        <v>35</v>
      </c>
    </row>
    <row r="841" spans="1:66" x14ac:dyDescent="0.25">
      <c r="A841" s="50">
        <v>830</v>
      </c>
      <c r="B841" s="50">
        <v>704</v>
      </c>
      <c r="C841" s="50" t="str">
        <f t="shared" si="219"/>
        <v>2832_2_4570</v>
      </c>
      <c r="D841" s="50">
        <v>1</v>
      </c>
      <c r="E841" s="51">
        <f t="shared" si="220"/>
        <v>28320002</v>
      </c>
      <c r="F841" s="76" t="str">
        <f t="shared" si="218"/>
        <v>2832_2</v>
      </c>
      <c r="G841" s="80">
        <v>2832</v>
      </c>
      <c r="H841" s="52">
        <v>2</v>
      </c>
      <c r="I841" s="52">
        <v>4570</v>
      </c>
      <c r="J841" s="53" t="str">
        <f t="shared" si="221"/>
        <v>ok</v>
      </c>
      <c r="K841" s="54" t="str">
        <f>CONCATENATE(L841,"_",M841)</f>
        <v>2832_2</v>
      </c>
      <c r="L841" s="54">
        <v>2832</v>
      </c>
      <c r="M841" s="54">
        <v>2</v>
      </c>
      <c r="N841" s="54">
        <v>10360</v>
      </c>
      <c r="O841" s="55">
        <v>157</v>
      </c>
      <c r="P841" s="55">
        <v>94</v>
      </c>
      <c r="Q841" s="55">
        <v>103</v>
      </c>
      <c r="R841" s="55">
        <v>61</v>
      </c>
      <c r="S841" s="52">
        <v>0</v>
      </c>
      <c r="T841" s="56">
        <v>283</v>
      </c>
      <c r="U841" s="56">
        <v>20</v>
      </c>
      <c r="V841" s="56">
        <v>261</v>
      </c>
      <c r="W841" s="56">
        <v>157</v>
      </c>
      <c r="X841" s="57">
        <v>0.94</v>
      </c>
      <c r="Y841" s="109"/>
      <c r="Z841" s="109"/>
      <c r="AA841" s="109"/>
      <c r="AB841" s="109"/>
      <c r="AC841" s="56">
        <v>6</v>
      </c>
      <c r="AD841" s="52" t="s">
        <v>35</v>
      </c>
      <c r="AE841" s="52" t="s">
        <v>35</v>
      </c>
      <c r="AF841" s="52" t="s">
        <v>35</v>
      </c>
      <c r="AG841" s="52"/>
      <c r="AH841" s="106"/>
      <c r="AI841" s="59"/>
      <c r="AJ841" s="68" t="s">
        <v>10</v>
      </c>
      <c r="AK841" t="s">
        <v>10</v>
      </c>
      <c r="AL841" s="30" t="s">
        <v>10</v>
      </c>
      <c r="AM841" s="39"/>
      <c r="AN841" s="115" t="s">
        <v>10</v>
      </c>
      <c r="AO841" s="30"/>
      <c r="AQ841" s="5"/>
      <c r="AS841" s="37"/>
      <c r="AT841" s="30" t="s">
        <v>10</v>
      </c>
      <c r="AV841" t="str">
        <f t="shared" si="222"/>
        <v>musta</v>
      </c>
      <c r="AW841" t="str">
        <f t="shared" si="223"/>
        <v>musta</v>
      </c>
      <c r="AX841" t="str">
        <f t="shared" si="224"/>
        <v>musta</v>
      </c>
      <c r="AY841" s="31">
        <f t="shared" si="225"/>
        <v>10</v>
      </c>
      <c r="AZ841" s="31">
        <f t="shared" si="226"/>
        <v>10</v>
      </c>
      <c r="BA841" s="31">
        <f t="shared" si="227"/>
        <v>0</v>
      </c>
      <c r="BB841" s="31">
        <f t="shared" si="228"/>
        <v>0</v>
      </c>
      <c r="BC841" s="31">
        <f t="shared" si="229"/>
        <v>0</v>
      </c>
      <c r="BM841" s="32" t="s">
        <v>34</v>
      </c>
      <c r="BN841" s="2" t="s">
        <v>35</v>
      </c>
    </row>
    <row r="842" spans="1:66" x14ac:dyDescent="0.25">
      <c r="A842" s="50">
        <v>831</v>
      </c>
      <c r="B842" s="50">
        <v>705</v>
      </c>
      <c r="C842" s="50" t="str">
        <f t="shared" si="219"/>
        <v>2832_3_5935</v>
      </c>
      <c r="D842" s="50">
        <v>1</v>
      </c>
      <c r="E842" s="51">
        <f t="shared" si="220"/>
        <v>28320003</v>
      </c>
      <c r="F842" s="76" t="str">
        <f t="shared" si="218"/>
        <v>2832_3</v>
      </c>
      <c r="G842" s="80">
        <v>2832</v>
      </c>
      <c r="H842" s="52">
        <v>3</v>
      </c>
      <c r="I842" s="52">
        <v>5935</v>
      </c>
      <c r="J842" s="53" t="str">
        <f t="shared" si="221"/>
        <v>huom!</v>
      </c>
      <c r="K842" s="54"/>
      <c r="L842" s="54"/>
      <c r="M842" s="54"/>
      <c r="N842" s="54"/>
      <c r="O842" s="55">
        <v>157</v>
      </c>
      <c r="P842" s="55">
        <v>94</v>
      </c>
      <c r="Q842" s="55">
        <v>103</v>
      </c>
      <c r="R842" s="55">
        <v>61</v>
      </c>
      <c r="S842" s="52">
        <v>0</v>
      </c>
      <c r="T842" s="56">
        <v>283</v>
      </c>
      <c r="U842" s="56">
        <v>20</v>
      </c>
      <c r="V842" s="56">
        <v>261</v>
      </c>
      <c r="W842" s="56">
        <v>157</v>
      </c>
      <c r="X842" s="57">
        <v>0.94</v>
      </c>
      <c r="Y842" s="109"/>
      <c r="Z842" s="109"/>
      <c r="AA842" s="109"/>
      <c r="AB842" s="109"/>
      <c r="AC842" s="56">
        <v>4</v>
      </c>
      <c r="AD842" s="52" t="s">
        <v>35</v>
      </c>
      <c r="AE842" s="52" t="s">
        <v>35</v>
      </c>
      <c r="AF842" s="52" t="s">
        <v>35</v>
      </c>
      <c r="AG842" s="52"/>
      <c r="AH842" s="106"/>
      <c r="AI842" s="59"/>
      <c r="AJ842" s="68" t="s">
        <v>10</v>
      </c>
      <c r="AK842" t="s">
        <v>10</v>
      </c>
      <c r="AL842" s="30" t="s">
        <v>10</v>
      </c>
      <c r="AM842" s="39"/>
      <c r="AN842" s="115" t="s">
        <v>10</v>
      </c>
      <c r="AO842" s="30"/>
      <c r="AQ842" s="5"/>
      <c r="AS842" s="37"/>
      <c r="AT842" s="30" t="s">
        <v>10</v>
      </c>
      <c r="AV842" t="str">
        <f t="shared" si="222"/>
        <v>musta</v>
      </c>
      <c r="AW842" t="str">
        <f t="shared" si="223"/>
        <v>musta</v>
      </c>
      <c r="AX842" t="str">
        <f t="shared" si="224"/>
        <v>musta</v>
      </c>
      <c r="AY842" s="31">
        <f t="shared" si="225"/>
        <v>10</v>
      </c>
      <c r="AZ842" s="31">
        <f t="shared" si="226"/>
        <v>10</v>
      </c>
      <c r="BA842" s="31">
        <f t="shared" si="227"/>
        <v>0</v>
      </c>
      <c r="BB842" s="31">
        <f t="shared" si="228"/>
        <v>0</v>
      </c>
      <c r="BC842" s="31">
        <f t="shared" si="229"/>
        <v>0</v>
      </c>
      <c r="BM842" s="32" t="s">
        <v>34</v>
      </c>
      <c r="BN842" s="2" t="s">
        <v>35</v>
      </c>
    </row>
    <row r="843" spans="1:66" x14ac:dyDescent="0.25">
      <c r="A843" s="50">
        <v>832</v>
      </c>
      <c r="B843" s="50">
        <v>706</v>
      </c>
      <c r="C843" s="50" t="str">
        <f t="shared" si="219"/>
        <v>2832_4_4864</v>
      </c>
      <c r="D843" s="50">
        <v>1</v>
      </c>
      <c r="E843" s="51">
        <f t="shared" si="220"/>
        <v>28320004</v>
      </c>
      <c r="F843" s="76" t="str">
        <f t="shared" si="218"/>
        <v>2832_4</v>
      </c>
      <c r="G843" s="80">
        <v>2832</v>
      </c>
      <c r="H843" s="52">
        <v>4</v>
      </c>
      <c r="I843" s="52">
        <v>4864</v>
      </c>
      <c r="J843" s="53" t="str">
        <f t="shared" si="221"/>
        <v>ok</v>
      </c>
      <c r="K843" s="54" t="str">
        <f t="shared" ref="K843:K855" si="232">CONCATENATE(L843,"_",M843)</f>
        <v>2832_4</v>
      </c>
      <c r="L843" s="54">
        <v>2832</v>
      </c>
      <c r="M843" s="54">
        <v>4</v>
      </c>
      <c r="N843" s="54">
        <v>4646</v>
      </c>
      <c r="O843" s="55">
        <v>371</v>
      </c>
      <c r="P843" s="55">
        <v>90</v>
      </c>
      <c r="Q843" s="55">
        <v>264</v>
      </c>
      <c r="R843" s="55">
        <v>65</v>
      </c>
      <c r="S843" s="52">
        <v>0</v>
      </c>
      <c r="T843" s="56">
        <v>514</v>
      </c>
      <c r="U843" s="56">
        <v>26</v>
      </c>
      <c r="V843" s="56">
        <v>422</v>
      </c>
      <c r="W843" s="56">
        <v>371</v>
      </c>
      <c r="X843" s="57">
        <v>0.9</v>
      </c>
      <c r="Y843" s="109"/>
      <c r="Z843" s="109"/>
      <c r="AA843" s="109"/>
      <c r="AB843" s="109"/>
      <c r="AC843" s="56">
        <v>38</v>
      </c>
      <c r="AD843" s="52" t="s">
        <v>35</v>
      </c>
      <c r="AE843" s="52" t="s">
        <v>35</v>
      </c>
      <c r="AF843" s="52" t="s">
        <v>35</v>
      </c>
      <c r="AG843" s="52"/>
      <c r="AH843" s="106"/>
      <c r="AI843" s="59"/>
      <c r="AJ843" s="68" t="s">
        <v>10</v>
      </c>
      <c r="AK843" t="s">
        <v>10</v>
      </c>
      <c r="AL843" s="30" t="s">
        <v>10</v>
      </c>
      <c r="AM843" s="39"/>
      <c r="AN843" s="115" t="s">
        <v>10</v>
      </c>
      <c r="AO843" s="30"/>
      <c r="AQ843" s="5"/>
      <c r="AS843" s="37"/>
      <c r="AT843" s="30" t="s">
        <v>10</v>
      </c>
      <c r="AV843" t="str">
        <f t="shared" si="222"/>
        <v>musta</v>
      </c>
      <c r="AW843" t="str">
        <f t="shared" si="223"/>
        <v>musta</v>
      </c>
      <c r="AX843" t="str">
        <f t="shared" si="224"/>
        <v>musta</v>
      </c>
      <c r="AY843" s="31">
        <f t="shared" si="225"/>
        <v>10</v>
      </c>
      <c r="AZ843" s="31">
        <f t="shared" si="226"/>
        <v>10</v>
      </c>
      <c r="BA843" s="31">
        <f t="shared" si="227"/>
        <v>0</v>
      </c>
      <c r="BB843" s="31">
        <f t="shared" si="228"/>
        <v>0</v>
      </c>
      <c r="BC843" s="31">
        <f t="shared" si="229"/>
        <v>0</v>
      </c>
      <c r="BM843" s="32" t="s">
        <v>34</v>
      </c>
      <c r="BN843" s="2" t="s">
        <v>35</v>
      </c>
    </row>
    <row r="844" spans="1:66" x14ac:dyDescent="0.25">
      <c r="A844" s="50">
        <v>833</v>
      </c>
      <c r="B844" s="50">
        <v>707</v>
      </c>
      <c r="C844" s="50" t="str">
        <f t="shared" si="219"/>
        <v>2832_5_7522</v>
      </c>
      <c r="D844" s="50">
        <v>1</v>
      </c>
      <c r="E844" s="51">
        <f t="shared" si="220"/>
        <v>28320005</v>
      </c>
      <c r="F844" s="76" t="str">
        <f t="shared" ref="F844:F907" si="233">CONCATENATE(G844,"_",H844)</f>
        <v>2832_5</v>
      </c>
      <c r="G844" s="80">
        <v>2832</v>
      </c>
      <c r="H844" s="52">
        <v>5</v>
      </c>
      <c r="I844" s="52">
        <v>7522</v>
      </c>
      <c r="J844" s="53" t="str">
        <f t="shared" si="221"/>
        <v>ok</v>
      </c>
      <c r="K844" s="54" t="str">
        <f t="shared" si="232"/>
        <v>2832_5</v>
      </c>
      <c r="L844" s="54">
        <v>2832</v>
      </c>
      <c r="M844" s="54">
        <v>5</v>
      </c>
      <c r="N844" s="54">
        <v>7310</v>
      </c>
      <c r="O844" s="55">
        <v>252</v>
      </c>
      <c r="P844" s="55">
        <v>84</v>
      </c>
      <c r="Q844" s="55">
        <v>182</v>
      </c>
      <c r="R844" s="55">
        <v>62</v>
      </c>
      <c r="S844" s="52">
        <v>0</v>
      </c>
      <c r="T844" s="56">
        <v>463</v>
      </c>
      <c r="U844" s="56">
        <v>54</v>
      </c>
      <c r="V844" s="56">
        <v>405</v>
      </c>
      <c r="W844" s="56">
        <v>252</v>
      </c>
      <c r="X844" s="57">
        <v>0.84</v>
      </c>
      <c r="Y844" s="109"/>
      <c r="Z844" s="109"/>
      <c r="AA844" s="109"/>
      <c r="AB844" s="109"/>
      <c r="AC844" s="56">
        <v>10</v>
      </c>
      <c r="AD844" s="52" t="s">
        <v>35</v>
      </c>
      <c r="AE844" s="52" t="s">
        <v>35</v>
      </c>
      <c r="AF844" s="52" t="s">
        <v>35</v>
      </c>
      <c r="AG844" s="52"/>
      <c r="AH844" s="106"/>
      <c r="AI844" s="59"/>
      <c r="AJ844" s="68" t="s">
        <v>10</v>
      </c>
      <c r="AK844" t="s">
        <v>10</v>
      </c>
      <c r="AL844" s="30" t="s">
        <v>10</v>
      </c>
      <c r="AM844" s="39"/>
      <c r="AN844" s="115" t="s">
        <v>10</v>
      </c>
      <c r="AO844" s="30"/>
      <c r="AQ844" s="5"/>
      <c r="AS844" s="37"/>
      <c r="AT844" s="30" t="s">
        <v>10</v>
      </c>
      <c r="AV844" t="str">
        <f t="shared" si="222"/>
        <v>musta</v>
      </c>
      <c r="AW844" t="str">
        <f t="shared" si="223"/>
        <v>musta</v>
      </c>
      <c r="AX844" t="str">
        <f t="shared" si="224"/>
        <v>musta</v>
      </c>
      <c r="AY844" s="31">
        <f t="shared" si="225"/>
        <v>10</v>
      </c>
      <c r="AZ844" s="31">
        <f t="shared" si="226"/>
        <v>10</v>
      </c>
      <c r="BA844" s="31">
        <f t="shared" si="227"/>
        <v>0</v>
      </c>
      <c r="BB844" s="31">
        <f t="shared" si="228"/>
        <v>0</v>
      </c>
      <c r="BC844" s="31">
        <f t="shared" si="229"/>
        <v>0</v>
      </c>
      <c r="BM844" s="2" t="s">
        <v>35</v>
      </c>
      <c r="BN844" s="2" t="s">
        <v>35</v>
      </c>
    </row>
    <row r="845" spans="1:66" x14ac:dyDescent="0.25">
      <c r="A845" s="50">
        <v>834</v>
      </c>
      <c r="B845" s="50">
        <v>708</v>
      </c>
      <c r="C845" s="50" t="str">
        <f t="shared" ref="C845:C908" si="234">CONCATENATE(G845,"_",H845,"_",I845)</f>
        <v>2834_1_6247</v>
      </c>
      <c r="D845" s="50">
        <v>1</v>
      </c>
      <c r="E845" s="51">
        <f t="shared" si="220"/>
        <v>28340001</v>
      </c>
      <c r="F845" s="76" t="str">
        <f t="shared" si="233"/>
        <v>2834_1</v>
      </c>
      <c r="G845" s="80">
        <v>2834</v>
      </c>
      <c r="H845" s="52">
        <v>1</v>
      </c>
      <c r="I845" s="52">
        <v>6247</v>
      </c>
      <c r="J845" s="53" t="str">
        <f t="shared" si="221"/>
        <v>ok</v>
      </c>
      <c r="K845" s="54" t="str">
        <f t="shared" si="232"/>
        <v>2834_1</v>
      </c>
      <c r="L845" s="54">
        <v>2834</v>
      </c>
      <c r="M845" s="54">
        <v>1</v>
      </c>
      <c r="N845" s="54">
        <v>5951</v>
      </c>
      <c r="O845" s="55">
        <v>2220</v>
      </c>
      <c r="P845" s="55">
        <v>87</v>
      </c>
      <c r="Q845" s="55">
        <v>1264</v>
      </c>
      <c r="R845" s="55">
        <v>50</v>
      </c>
      <c r="S845" s="52">
        <v>0</v>
      </c>
      <c r="T845" s="56">
        <v>2022</v>
      </c>
      <c r="U845" s="56">
        <v>65</v>
      </c>
      <c r="V845" s="56">
        <v>2231</v>
      </c>
      <c r="W845" s="56">
        <v>2220</v>
      </c>
      <c r="X845" s="57">
        <v>0.87</v>
      </c>
      <c r="Y845" s="109"/>
      <c r="Z845" s="109"/>
      <c r="AA845" s="109"/>
      <c r="AB845" s="109"/>
      <c r="AC845" s="56">
        <v>545</v>
      </c>
      <c r="AD845" s="52" t="s">
        <v>35</v>
      </c>
      <c r="AE845" s="52" t="s">
        <v>35</v>
      </c>
      <c r="AF845" s="52" t="s">
        <v>35</v>
      </c>
      <c r="AG845" s="52"/>
      <c r="AH845" s="106"/>
      <c r="AI845" s="59"/>
      <c r="AJ845" s="68" t="s">
        <v>10</v>
      </c>
      <c r="AK845" t="s">
        <v>10</v>
      </c>
      <c r="AL845" s="30" t="s">
        <v>10</v>
      </c>
      <c r="AM845" s="39"/>
      <c r="AN845" s="115" t="s">
        <v>10</v>
      </c>
      <c r="AO845" s="30"/>
      <c r="AQ845" s="5"/>
      <c r="AS845" s="37"/>
      <c r="AT845" s="30" t="s">
        <v>10</v>
      </c>
      <c r="AV845" t="str">
        <f t="shared" si="222"/>
        <v>punainen</v>
      </c>
      <c r="AW845" t="str">
        <f t="shared" si="223"/>
        <v>punainen</v>
      </c>
      <c r="AX845" t="str">
        <f t="shared" si="224"/>
        <v>punainen</v>
      </c>
      <c r="AY845" s="31">
        <f t="shared" si="225"/>
        <v>30</v>
      </c>
      <c r="AZ845" s="31">
        <f t="shared" si="226"/>
        <v>10</v>
      </c>
      <c r="BA845" s="31">
        <f t="shared" si="227"/>
        <v>10</v>
      </c>
      <c r="BB845" s="31">
        <f t="shared" si="228"/>
        <v>10</v>
      </c>
      <c r="BC845" s="31">
        <f t="shared" si="229"/>
        <v>0</v>
      </c>
      <c r="BM845" s="2" t="s">
        <v>35</v>
      </c>
      <c r="BN845" s="2" t="s">
        <v>35</v>
      </c>
    </row>
    <row r="846" spans="1:66" x14ac:dyDescent="0.25">
      <c r="A846" s="50">
        <v>835</v>
      </c>
      <c r="B846" s="50">
        <v>709</v>
      </c>
      <c r="C846" s="50" t="str">
        <f t="shared" si="234"/>
        <v>2841_2_5696</v>
      </c>
      <c r="D846" s="50">
        <v>1</v>
      </c>
      <c r="E846" s="51">
        <f t="shared" si="220"/>
        <v>28410002</v>
      </c>
      <c r="F846" s="76" t="str">
        <f t="shared" si="233"/>
        <v>2841_2</v>
      </c>
      <c r="G846" s="80">
        <v>2841</v>
      </c>
      <c r="H846" s="52">
        <v>2</v>
      </c>
      <c r="I846" s="52">
        <v>5696</v>
      </c>
      <c r="J846" s="53" t="str">
        <f t="shared" si="221"/>
        <v>ok</v>
      </c>
      <c r="K846" s="54" t="str">
        <f t="shared" si="232"/>
        <v>2841_2</v>
      </c>
      <c r="L846" s="54">
        <v>2841</v>
      </c>
      <c r="M846" s="54">
        <v>2</v>
      </c>
      <c r="N846" s="54">
        <v>4215</v>
      </c>
      <c r="O846" s="55">
        <v>125</v>
      </c>
      <c r="P846" s="55">
        <v>64</v>
      </c>
      <c r="Q846" s="55">
        <v>14</v>
      </c>
      <c r="R846" s="55">
        <v>6</v>
      </c>
      <c r="S846" s="52">
        <v>0</v>
      </c>
      <c r="T846" s="56">
        <v>198</v>
      </c>
      <c r="U846" s="56">
        <v>12</v>
      </c>
      <c r="V846" s="56">
        <v>200</v>
      </c>
      <c r="W846" s="56">
        <v>125</v>
      </c>
      <c r="X846" s="57">
        <v>0.64</v>
      </c>
      <c r="Y846" s="109"/>
      <c r="Z846" s="109"/>
      <c r="AA846" s="109"/>
      <c r="AB846" s="109"/>
      <c r="AC846" s="56">
        <v>176</v>
      </c>
      <c r="AD846" s="52" t="s">
        <v>35</v>
      </c>
      <c r="AE846" s="52" t="s">
        <v>35</v>
      </c>
      <c r="AF846" s="52" t="s">
        <v>35</v>
      </c>
      <c r="AG846" s="52"/>
      <c r="AH846" s="106"/>
      <c r="AI846" s="59"/>
      <c r="AJ846" s="68" t="s">
        <v>10</v>
      </c>
      <c r="AK846" t="s">
        <v>10</v>
      </c>
      <c r="AL846" s="30" t="s">
        <v>10</v>
      </c>
      <c r="AM846" s="39"/>
      <c r="AN846" s="115" t="s">
        <v>10</v>
      </c>
      <c r="AO846" s="30"/>
      <c r="AQ846" s="5"/>
      <c r="AS846" s="37"/>
      <c r="AT846" s="30" t="s">
        <v>10</v>
      </c>
      <c r="AV846" t="str">
        <f t="shared" si="222"/>
        <v>punainen</v>
      </c>
      <c r="AW846" t="str">
        <f t="shared" si="223"/>
        <v>musta</v>
      </c>
      <c r="AX846" t="str">
        <f t="shared" si="224"/>
        <v>musta</v>
      </c>
      <c r="AY846" s="31">
        <f t="shared" si="225"/>
        <v>11</v>
      </c>
      <c r="AZ846" s="31">
        <f t="shared" si="226"/>
        <v>10</v>
      </c>
      <c r="BA846" s="31">
        <f t="shared" si="227"/>
        <v>0</v>
      </c>
      <c r="BB846" s="31">
        <f t="shared" si="228"/>
        <v>1</v>
      </c>
      <c r="BC846" s="31">
        <f t="shared" si="229"/>
        <v>0</v>
      </c>
      <c r="BM846" s="2" t="s">
        <v>35</v>
      </c>
      <c r="BN846" s="2" t="s">
        <v>35</v>
      </c>
    </row>
    <row r="847" spans="1:66" x14ac:dyDescent="0.25">
      <c r="A847" s="50">
        <v>836</v>
      </c>
      <c r="B847" s="50">
        <v>710</v>
      </c>
      <c r="C847" s="50" t="str">
        <f t="shared" si="234"/>
        <v>2841_3_6504</v>
      </c>
      <c r="D847" s="50">
        <v>1</v>
      </c>
      <c r="E847" s="51">
        <f t="shared" si="220"/>
        <v>28410003</v>
      </c>
      <c r="F847" s="76" t="str">
        <f t="shared" si="233"/>
        <v>2841_3</v>
      </c>
      <c r="G847" s="80">
        <v>2841</v>
      </c>
      <c r="H847" s="52">
        <v>3</v>
      </c>
      <c r="I847" s="52">
        <v>6504</v>
      </c>
      <c r="J847" s="53" t="str">
        <f t="shared" si="221"/>
        <v>ok</v>
      </c>
      <c r="K847" s="54" t="str">
        <f t="shared" si="232"/>
        <v>2841_3</v>
      </c>
      <c r="L847" s="54">
        <v>2841</v>
      </c>
      <c r="M847" s="54">
        <v>3</v>
      </c>
      <c r="N847" s="54">
        <v>6421</v>
      </c>
      <c r="O847" s="55">
        <v>498</v>
      </c>
      <c r="P847" s="55">
        <v>77</v>
      </c>
      <c r="Q847" s="55">
        <v>143</v>
      </c>
      <c r="R847" s="55">
        <v>21</v>
      </c>
      <c r="S847" s="52">
        <v>0</v>
      </c>
      <c r="T847" s="56">
        <v>709</v>
      </c>
      <c r="U847" s="56">
        <v>23</v>
      </c>
      <c r="V847" s="56">
        <v>750</v>
      </c>
      <c r="W847" s="56">
        <v>498</v>
      </c>
      <c r="X847" s="57">
        <v>0.77</v>
      </c>
      <c r="Y847" s="109"/>
      <c r="Z847" s="109"/>
      <c r="AA847" s="109"/>
      <c r="AB847" s="109"/>
      <c r="AC847" s="56">
        <v>178</v>
      </c>
      <c r="AD847" s="52" t="s">
        <v>35</v>
      </c>
      <c r="AE847" s="52" t="s">
        <v>35</v>
      </c>
      <c r="AF847" s="52" t="s">
        <v>35</v>
      </c>
      <c r="AG847" s="52"/>
      <c r="AH847" s="106"/>
      <c r="AI847" s="59"/>
      <c r="AJ847" s="68" t="s">
        <v>10</v>
      </c>
      <c r="AK847" t="s">
        <v>10</v>
      </c>
      <c r="AL847" s="30" t="s">
        <v>10</v>
      </c>
      <c r="AM847" s="39"/>
      <c r="AN847" s="115" t="s">
        <v>10</v>
      </c>
      <c r="AO847" s="30"/>
      <c r="AQ847" s="5"/>
      <c r="AS847" s="37"/>
      <c r="AT847" s="30" t="s">
        <v>10</v>
      </c>
      <c r="AV847" t="str">
        <f t="shared" si="222"/>
        <v>punainen</v>
      </c>
      <c r="AW847" t="str">
        <f t="shared" si="223"/>
        <v>musta</v>
      </c>
      <c r="AX847" t="str">
        <f t="shared" si="224"/>
        <v>musta</v>
      </c>
      <c r="AY847" s="31">
        <f t="shared" si="225"/>
        <v>11</v>
      </c>
      <c r="AZ847" s="31">
        <f t="shared" si="226"/>
        <v>10</v>
      </c>
      <c r="BA847" s="31">
        <f t="shared" si="227"/>
        <v>0</v>
      </c>
      <c r="BB847" s="31">
        <f t="shared" si="228"/>
        <v>1</v>
      </c>
      <c r="BC847" s="31">
        <f t="shared" si="229"/>
        <v>0</v>
      </c>
      <c r="BM847" s="2" t="s">
        <v>35</v>
      </c>
      <c r="BN847" s="2" t="s">
        <v>35</v>
      </c>
    </row>
    <row r="848" spans="1:66" x14ac:dyDescent="0.25">
      <c r="A848" s="50">
        <v>837</v>
      </c>
      <c r="B848" s="50">
        <v>711</v>
      </c>
      <c r="C848" s="50" t="str">
        <f t="shared" si="234"/>
        <v>2843_1_9890</v>
      </c>
      <c r="D848" s="50">
        <v>1</v>
      </c>
      <c r="E848" s="51">
        <f t="shared" si="220"/>
        <v>28430001</v>
      </c>
      <c r="F848" s="76" t="str">
        <f t="shared" si="233"/>
        <v>2843_1</v>
      </c>
      <c r="G848" s="80">
        <v>2843</v>
      </c>
      <c r="H848" s="52">
        <v>1</v>
      </c>
      <c r="I848" s="52">
        <v>9890</v>
      </c>
      <c r="J848" s="53" t="str">
        <f t="shared" si="221"/>
        <v>ok</v>
      </c>
      <c r="K848" s="54" t="str">
        <f t="shared" si="232"/>
        <v>2843_1</v>
      </c>
      <c r="L848" s="54">
        <v>2843</v>
      </c>
      <c r="M848" s="54">
        <v>1</v>
      </c>
      <c r="N848" s="54">
        <v>9573</v>
      </c>
      <c r="O848" s="55">
        <v>481</v>
      </c>
      <c r="P848" s="55">
        <v>86</v>
      </c>
      <c r="Q848" s="55">
        <v>304</v>
      </c>
      <c r="R848" s="55">
        <v>55</v>
      </c>
      <c r="S848" s="52">
        <v>0</v>
      </c>
      <c r="T848" s="56">
        <v>684</v>
      </c>
      <c r="U848" s="56">
        <v>31</v>
      </c>
      <c r="V848" s="56">
        <v>716</v>
      </c>
      <c r="W848" s="56">
        <v>481</v>
      </c>
      <c r="X848" s="57">
        <v>0.86</v>
      </c>
      <c r="Y848" s="109"/>
      <c r="Z848" s="109"/>
      <c r="AA848" s="109"/>
      <c r="AB848" s="109"/>
      <c r="AC848" s="56">
        <v>102</v>
      </c>
      <c r="AD848" s="61" t="s">
        <v>34</v>
      </c>
      <c r="AE848" s="52" t="s">
        <v>35</v>
      </c>
      <c r="AF848" s="52" t="s">
        <v>35</v>
      </c>
      <c r="AG848" s="52"/>
      <c r="AH848" s="106"/>
      <c r="AI848" s="59"/>
      <c r="AJ848" s="68" t="s">
        <v>10</v>
      </c>
      <c r="AK848" t="s">
        <v>10</v>
      </c>
      <c r="AL848" s="30" t="s">
        <v>10</v>
      </c>
      <c r="AM848" s="39"/>
      <c r="AN848" s="115" t="s">
        <v>10</v>
      </c>
      <c r="AO848" s="30"/>
      <c r="AQ848" s="5"/>
      <c r="AS848" s="37"/>
      <c r="AT848" s="30" t="s">
        <v>10</v>
      </c>
      <c r="AV848" t="str">
        <f t="shared" si="222"/>
        <v>punainen</v>
      </c>
      <c r="AW848" t="str">
        <f t="shared" si="223"/>
        <v>musta</v>
      </c>
      <c r="AX848" t="str">
        <f t="shared" si="224"/>
        <v>musta</v>
      </c>
      <c r="AY848" s="31">
        <f t="shared" si="225"/>
        <v>12</v>
      </c>
      <c r="AZ848" s="31">
        <f t="shared" si="226"/>
        <v>10</v>
      </c>
      <c r="BA848" s="31">
        <f t="shared" si="227"/>
        <v>0</v>
      </c>
      <c r="BB848" s="31">
        <f t="shared" si="228"/>
        <v>1</v>
      </c>
      <c r="BC848" s="31">
        <f t="shared" si="229"/>
        <v>1</v>
      </c>
      <c r="BM848" s="32" t="s">
        <v>34</v>
      </c>
      <c r="BN848" s="2" t="s">
        <v>35</v>
      </c>
    </row>
    <row r="849" spans="1:66" x14ac:dyDescent="0.25">
      <c r="A849" s="50">
        <v>838</v>
      </c>
      <c r="B849" s="50">
        <v>712</v>
      </c>
      <c r="C849" s="50" t="str">
        <f t="shared" si="234"/>
        <v>2846_1_2930</v>
      </c>
      <c r="D849" s="50">
        <v>1</v>
      </c>
      <c r="E849" s="51">
        <f t="shared" si="220"/>
        <v>28460001</v>
      </c>
      <c r="F849" s="76" t="str">
        <f t="shared" si="233"/>
        <v>2846_1</v>
      </c>
      <c r="G849" s="80">
        <v>2846</v>
      </c>
      <c r="H849" s="52">
        <v>1</v>
      </c>
      <c r="I849" s="52">
        <v>2930</v>
      </c>
      <c r="J849" s="53" t="str">
        <f t="shared" si="221"/>
        <v>ok</v>
      </c>
      <c r="K849" s="54" t="str">
        <f t="shared" si="232"/>
        <v>2846_1</v>
      </c>
      <c r="L849" s="54">
        <v>2846</v>
      </c>
      <c r="M849" s="54">
        <v>1</v>
      </c>
      <c r="N849" s="54">
        <v>2754</v>
      </c>
      <c r="O849" s="55">
        <v>420</v>
      </c>
      <c r="P849" s="55">
        <v>88</v>
      </c>
      <c r="Q849" s="55">
        <v>346</v>
      </c>
      <c r="R849" s="55">
        <v>72</v>
      </c>
      <c r="S849" s="52">
        <v>0</v>
      </c>
      <c r="T849" s="56">
        <v>263</v>
      </c>
      <c r="U849" s="56">
        <v>16</v>
      </c>
      <c r="V849" s="56">
        <v>250</v>
      </c>
      <c r="W849" s="56">
        <v>420</v>
      </c>
      <c r="X849" s="57">
        <v>0.88</v>
      </c>
      <c r="Y849" s="109"/>
      <c r="Z849" s="109"/>
      <c r="AA849" s="109"/>
      <c r="AB849" s="109"/>
      <c r="AC849" s="56">
        <v>49</v>
      </c>
      <c r="AD849" s="61" t="s">
        <v>34</v>
      </c>
      <c r="AE849" s="52" t="s">
        <v>35</v>
      </c>
      <c r="AF849" s="52" t="s">
        <v>35</v>
      </c>
      <c r="AG849" s="52"/>
      <c r="AH849" s="106"/>
      <c r="AI849" s="59"/>
      <c r="AJ849" s="68" t="s">
        <v>9</v>
      </c>
      <c r="AK849" t="s">
        <v>10</v>
      </c>
      <c r="AL849" s="30" t="s">
        <v>10</v>
      </c>
      <c r="AM849" s="39"/>
      <c r="AN849" s="115" t="s">
        <v>10</v>
      </c>
      <c r="AO849" s="30"/>
      <c r="AQ849" s="5"/>
      <c r="AS849" s="37"/>
      <c r="AT849" s="30" t="s">
        <v>10</v>
      </c>
      <c r="AV849" t="str">
        <f t="shared" si="222"/>
        <v>punainen</v>
      </c>
      <c r="AW849" t="str">
        <f t="shared" si="223"/>
        <v>musta</v>
      </c>
      <c r="AX849" t="str">
        <f t="shared" si="224"/>
        <v>musta</v>
      </c>
      <c r="AY849" s="31">
        <f t="shared" si="225"/>
        <v>11</v>
      </c>
      <c r="AZ849" s="31">
        <f t="shared" si="226"/>
        <v>10</v>
      </c>
      <c r="BA849" s="31">
        <f t="shared" si="227"/>
        <v>0</v>
      </c>
      <c r="BB849" s="31">
        <f t="shared" si="228"/>
        <v>0</v>
      </c>
      <c r="BC849" s="31">
        <f t="shared" si="229"/>
        <v>1</v>
      </c>
      <c r="BM849" s="32" t="s">
        <v>34</v>
      </c>
      <c r="BN849" s="2" t="s">
        <v>35</v>
      </c>
    </row>
    <row r="850" spans="1:66" x14ac:dyDescent="0.25">
      <c r="A850" s="50">
        <v>839</v>
      </c>
      <c r="B850" s="50">
        <v>713</v>
      </c>
      <c r="C850" s="50" t="str">
        <f t="shared" si="234"/>
        <v>2846_2_7275</v>
      </c>
      <c r="D850" s="50">
        <v>1</v>
      </c>
      <c r="E850" s="51">
        <f t="shared" si="220"/>
        <v>28460002</v>
      </c>
      <c r="F850" s="76" t="str">
        <f t="shared" si="233"/>
        <v>2846_2</v>
      </c>
      <c r="G850" s="80">
        <v>2846</v>
      </c>
      <c r="H850" s="52">
        <v>2</v>
      </c>
      <c r="I850" s="52">
        <v>7275</v>
      </c>
      <c r="J850" s="53" t="str">
        <f t="shared" si="221"/>
        <v>ok</v>
      </c>
      <c r="K850" s="54" t="str">
        <f t="shared" si="232"/>
        <v>2846_2</v>
      </c>
      <c r="L850" s="54">
        <v>2846</v>
      </c>
      <c r="M850" s="54">
        <v>2</v>
      </c>
      <c r="N850" s="54">
        <v>7061</v>
      </c>
      <c r="O850" s="55">
        <v>348</v>
      </c>
      <c r="P850" s="55">
        <v>96</v>
      </c>
      <c r="Q850" s="55">
        <v>314</v>
      </c>
      <c r="R850" s="55">
        <v>87</v>
      </c>
      <c r="S850" s="52">
        <v>0</v>
      </c>
      <c r="T850" s="56">
        <v>109</v>
      </c>
      <c r="U850" s="56">
        <v>10</v>
      </c>
      <c r="V850" s="56">
        <v>113</v>
      </c>
      <c r="W850" s="56">
        <v>348</v>
      </c>
      <c r="X850" s="57">
        <v>0.96</v>
      </c>
      <c r="Y850" s="109"/>
      <c r="Z850" s="109"/>
      <c r="AA850" s="109"/>
      <c r="AB850" s="109"/>
      <c r="AC850" s="56">
        <v>41</v>
      </c>
      <c r="AD850" s="61" t="s">
        <v>34</v>
      </c>
      <c r="AE850" s="52" t="s">
        <v>35</v>
      </c>
      <c r="AF850" s="52" t="s">
        <v>35</v>
      </c>
      <c r="AG850" s="52"/>
      <c r="AH850" s="106"/>
      <c r="AI850" s="59"/>
      <c r="AJ850" s="68" t="s">
        <v>9</v>
      </c>
      <c r="AK850" t="s">
        <v>10</v>
      </c>
      <c r="AL850" s="30" t="s">
        <v>10</v>
      </c>
      <c r="AM850" s="39"/>
      <c r="AN850" s="115" t="s">
        <v>10</v>
      </c>
      <c r="AO850" s="30"/>
      <c r="AQ850" s="5"/>
      <c r="AS850" s="37"/>
      <c r="AT850" s="30" t="s">
        <v>10</v>
      </c>
      <c r="AV850" t="str">
        <f t="shared" si="222"/>
        <v>punainen</v>
      </c>
      <c r="AW850" t="str">
        <f t="shared" si="223"/>
        <v>musta</v>
      </c>
      <c r="AX850" t="str">
        <f t="shared" si="224"/>
        <v>musta</v>
      </c>
      <c r="AY850" s="31">
        <f t="shared" si="225"/>
        <v>11</v>
      </c>
      <c r="AZ850" s="31">
        <f t="shared" si="226"/>
        <v>10</v>
      </c>
      <c r="BA850" s="31">
        <f t="shared" si="227"/>
        <v>0</v>
      </c>
      <c r="BB850" s="31">
        <f t="shared" si="228"/>
        <v>0</v>
      </c>
      <c r="BC850" s="31">
        <f t="shared" si="229"/>
        <v>1</v>
      </c>
      <c r="BM850" s="32" t="s">
        <v>34</v>
      </c>
      <c r="BN850" s="2" t="s">
        <v>35</v>
      </c>
    </row>
    <row r="851" spans="1:66" x14ac:dyDescent="0.25">
      <c r="A851" s="50">
        <v>840</v>
      </c>
      <c r="B851" s="50">
        <v>714</v>
      </c>
      <c r="C851" s="50" t="str">
        <f t="shared" si="234"/>
        <v>2846_3_4593</v>
      </c>
      <c r="D851" s="50">
        <v>1</v>
      </c>
      <c r="E851" s="51">
        <f t="shared" si="220"/>
        <v>28460003</v>
      </c>
      <c r="F851" s="76" t="str">
        <f t="shared" si="233"/>
        <v>2846_3</v>
      </c>
      <c r="G851" s="80">
        <v>2846</v>
      </c>
      <c r="H851" s="52">
        <v>3</v>
      </c>
      <c r="I851" s="52">
        <v>4593</v>
      </c>
      <c r="J851" s="53" t="str">
        <f t="shared" si="221"/>
        <v>ok</v>
      </c>
      <c r="K851" s="54" t="str">
        <f t="shared" si="232"/>
        <v>2846_3</v>
      </c>
      <c r="L851" s="54">
        <v>2846</v>
      </c>
      <c r="M851" s="54">
        <v>3</v>
      </c>
      <c r="N851" s="54">
        <v>4506</v>
      </c>
      <c r="O851" s="55">
        <v>517</v>
      </c>
      <c r="P851" s="55">
        <v>91</v>
      </c>
      <c r="Q851" s="55">
        <v>470</v>
      </c>
      <c r="R851" s="55">
        <v>82</v>
      </c>
      <c r="S851" s="52">
        <v>0</v>
      </c>
      <c r="T851" s="56">
        <v>109</v>
      </c>
      <c r="U851" s="56">
        <v>10</v>
      </c>
      <c r="V851" s="56">
        <v>113</v>
      </c>
      <c r="W851" s="56">
        <v>517</v>
      </c>
      <c r="X851" s="57">
        <v>0.91</v>
      </c>
      <c r="Y851" s="109"/>
      <c r="Z851" s="109"/>
      <c r="AA851" s="109"/>
      <c r="AB851" s="109"/>
      <c r="AC851" s="56">
        <v>53</v>
      </c>
      <c r="AD851" s="61" t="s">
        <v>34</v>
      </c>
      <c r="AE851" s="52" t="s">
        <v>35</v>
      </c>
      <c r="AF851" s="52" t="s">
        <v>35</v>
      </c>
      <c r="AG851" s="52"/>
      <c r="AH851" s="106"/>
      <c r="AI851" s="59"/>
      <c r="AJ851" s="68" t="s">
        <v>9</v>
      </c>
      <c r="AK851" t="s">
        <v>10</v>
      </c>
      <c r="AL851" s="30" t="s">
        <v>10</v>
      </c>
      <c r="AM851" s="39"/>
      <c r="AN851" s="115" t="s">
        <v>10</v>
      </c>
      <c r="AO851" s="30"/>
      <c r="AQ851" s="5"/>
      <c r="AS851" s="37"/>
      <c r="AT851" s="30" t="s">
        <v>10</v>
      </c>
      <c r="AV851" t="str">
        <f t="shared" si="222"/>
        <v>punainen</v>
      </c>
      <c r="AW851" t="str">
        <f t="shared" si="223"/>
        <v>musta</v>
      </c>
      <c r="AX851" t="str">
        <f t="shared" si="224"/>
        <v>musta</v>
      </c>
      <c r="AY851" s="31">
        <f t="shared" si="225"/>
        <v>11</v>
      </c>
      <c r="AZ851" s="31">
        <f t="shared" si="226"/>
        <v>10</v>
      </c>
      <c r="BA851" s="31">
        <f t="shared" si="227"/>
        <v>0</v>
      </c>
      <c r="BB851" s="31">
        <f t="shared" si="228"/>
        <v>0</v>
      </c>
      <c r="BC851" s="31">
        <f t="shared" si="229"/>
        <v>1</v>
      </c>
      <c r="BM851" s="32" t="s">
        <v>34</v>
      </c>
      <c r="BN851" s="2" t="s">
        <v>35</v>
      </c>
    </row>
    <row r="852" spans="1:66" x14ac:dyDescent="0.25">
      <c r="A852" s="50">
        <v>841</v>
      </c>
      <c r="B852" s="50">
        <v>715</v>
      </c>
      <c r="C852" s="50" t="str">
        <f t="shared" si="234"/>
        <v>2846_4_5715</v>
      </c>
      <c r="D852" s="50">
        <v>1</v>
      </c>
      <c r="E852" s="51">
        <f t="shared" si="220"/>
        <v>28460004</v>
      </c>
      <c r="F852" s="76" t="str">
        <f t="shared" si="233"/>
        <v>2846_4</v>
      </c>
      <c r="G852" s="80">
        <v>2846</v>
      </c>
      <c r="H852" s="52">
        <v>4</v>
      </c>
      <c r="I852" s="52">
        <v>5715</v>
      </c>
      <c r="J852" s="53" t="str">
        <f t="shared" si="221"/>
        <v>ok</v>
      </c>
      <c r="K852" s="54" t="str">
        <f t="shared" si="232"/>
        <v>2846_4</v>
      </c>
      <c r="L852" s="54">
        <v>2846</v>
      </c>
      <c r="M852" s="54">
        <v>4</v>
      </c>
      <c r="N852" s="54">
        <v>5624</v>
      </c>
      <c r="O852" s="55">
        <v>422</v>
      </c>
      <c r="P852" s="55">
        <v>99</v>
      </c>
      <c r="Q852" s="55">
        <v>336</v>
      </c>
      <c r="R852" s="55">
        <v>78</v>
      </c>
      <c r="S852" s="52">
        <v>0</v>
      </c>
      <c r="T852" s="56">
        <v>261</v>
      </c>
      <c r="U852" s="56">
        <v>23</v>
      </c>
      <c r="V852" s="56">
        <v>269</v>
      </c>
      <c r="W852" s="56">
        <v>422</v>
      </c>
      <c r="X852" s="57">
        <v>0.99</v>
      </c>
      <c r="Y852" s="109"/>
      <c r="Z852" s="109"/>
      <c r="AA852" s="109"/>
      <c r="AB852" s="109"/>
      <c r="AC852" s="56">
        <v>31</v>
      </c>
      <c r="AD852" s="61" t="s">
        <v>34</v>
      </c>
      <c r="AE852" s="52" t="s">
        <v>35</v>
      </c>
      <c r="AF852" s="52" t="s">
        <v>35</v>
      </c>
      <c r="AG852" s="52"/>
      <c r="AH852" s="106"/>
      <c r="AI852" s="59"/>
      <c r="AJ852" s="68" t="s">
        <v>9</v>
      </c>
      <c r="AK852" t="s">
        <v>10</v>
      </c>
      <c r="AL852" s="30" t="s">
        <v>10</v>
      </c>
      <c r="AM852" s="39"/>
      <c r="AN852" s="115" t="s">
        <v>10</v>
      </c>
      <c r="AO852" s="30"/>
      <c r="AQ852" s="5"/>
      <c r="AS852" s="37"/>
      <c r="AT852" s="30" t="s">
        <v>10</v>
      </c>
      <c r="AV852" t="str">
        <f t="shared" si="222"/>
        <v>punainen</v>
      </c>
      <c r="AW852" t="str">
        <f t="shared" si="223"/>
        <v>musta</v>
      </c>
      <c r="AX852" t="str">
        <f t="shared" si="224"/>
        <v>musta</v>
      </c>
      <c r="AY852" s="31">
        <f t="shared" si="225"/>
        <v>11</v>
      </c>
      <c r="AZ852" s="31">
        <f t="shared" si="226"/>
        <v>10</v>
      </c>
      <c r="BA852" s="31">
        <f t="shared" si="227"/>
        <v>0</v>
      </c>
      <c r="BB852" s="31">
        <f t="shared" si="228"/>
        <v>0</v>
      </c>
      <c r="BC852" s="31">
        <f t="shared" si="229"/>
        <v>1</v>
      </c>
      <c r="BM852" s="32" t="s">
        <v>34</v>
      </c>
      <c r="BN852" s="2" t="s">
        <v>35</v>
      </c>
    </row>
    <row r="853" spans="1:66" x14ac:dyDescent="0.25">
      <c r="A853" s="50">
        <v>842</v>
      </c>
      <c r="B853" s="50">
        <v>716</v>
      </c>
      <c r="C853" s="50" t="str">
        <f t="shared" si="234"/>
        <v>2846_5_9420</v>
      </c>
      <c r="D853" s="50">
        <v>1</v>
      </c>
      <c r="E853" s="51">
        <f t="shared" si="220"/>
        <v>28460005</v>
      </c>
      <c r="F853" s="76" t="str">
        <f t="shared" si="233"/>
        <v>2846_5</v>
      </c>
      <c r="G853" s="80">
        <v>2846</v>
      </c>
      <c r="H853" s="52">
        <v>5</v>
      </c>
      <c r="I853" s="52">
        <v>9420</v>
      </c>
      <c r="J853" s="53" t="str">
        <f t="shared" si="221"/>
        <v>ok</v>
      </c>
      <c r="K853" s="54" t="str">
        <f t="shared" si="232"/>
        <v>2846_5</v>
      </c>
      <c r="L853" s="54">
        <v>2846</v>
      </c>
      <c r="M853" s="54">
        <v>5</v>
      </c>
      <c r="N853" s="54">
        <v>9083</v>
      </c>
      <c r="O853" s="55">
        <v>357</v>
      </c>
      <c r="P853" s="55">
        <v>96</v>
      </c>
      <c r="Q853" s="55">
        <v>219</v>
      </c>
      <c r="R853" s="55">
        <v>52</v>
      </c>
      <c r="S853" s="52">
        <v>0</v>
      </c>
      <c r="T853" s="56">
        <v>321</v>
      </c>
      <c r="U853" s="56">
        <v>19</v>
      </c>
      <c r="V853" s="56">
        <v>314</v>
      </c>
      <c r="W853" s="56">
        <v>357</v>
      </c>
      <c r="X853" s="57">
        <v>0.96</v>
      </c>
      <c r="Y853" s="109"/>
      <c r="Z853" s="109"/>
      <c r="AA853" s="109"/>
      <c r="AB853" s="109"/>
      <c r="AC853" s="56">
        <v>50</v>
      </c>
      <c r="AD853" s="61" t="s">
        <v>34</v>
      </c>
      <c r="AE853" s="52" t="s">
        <v>35</v>
      </c>
      <c r="AF853" s="52" t="s">
        <v>35</v>
      </c>
      <c r="AG853" s="52"/>
      <c r="AH853" s="106"/>
      <c r="AI853" s="59"/>
      <c r="AJ853" s="68" t="s">
        <v>9</v>
      </c>
      <c r="AK853" t="s">
        <v>10</v>
      </c>
      <c r="AL853" s="30" t="s">
        <v>10</v>
      </c>
      <c r="AM853" s="39"/>
      <c r="AN853" s="115" t="s">
        <v>10</v>
      </c>
      <c r="AO853" s="30"/>
      <c r="AQ853" s="5"/>
      <c r="AS853" s="37"/>
      <c r="AT853" s="30" t="s">
        <v>10</v>
      </c>
      <c r="AV853" t="str">
        <f t="shared" si="222"/>
        <v>punainen</v>
      </c>
      <c r="AW853" t="str">
        <f t="shared" si="223"/>
        <v>musta</v>
      </c>
      <c r="AX853" t="str">
        <f t="shared" si="224"/>
        <v>musta</v>
      </c>
      <c r="AY853" s="31">
        <f t="shared" si="225"/>
        <v>11</v>
      </c>
      <c r="AZ853" s="31">
        <f t="shared" si="226"/>
        <v>10</v>
      </c>
      <c r="BA853" s="31">
        <f t="shared" si="227"/>
        <v>0</v>
      </c>
      <c r="BB853" s="31">
        <f t="shared" si="228"/>
        <v>0</v>
      </c>
      <c r="BC853" s="31">
        <f t="shared" si="229"/>
        <v>1</v>
      </c>
      <c r="BM853" s="32" t="s">
        <v>34</v>
      </c>
      <c r="BN853" s="2" t="s">
        <v>35</v>
      </c>
    </row>
    <row r="854" spans="1:66" x14ac:dyDescent="0.25">
      <c r="A854" s="50">
        <v>843</v>
      </c>
      <c r="B854" s="50">
        <v>717</v>
      </c>
      <c r="C854" s="50" t="str">
        <f t="shared" si="234"/>
        <v>2846_6_1156</v>
      </c>
      <c r="D854" s="50">
        <v>1</v>
      </c>
      <c r="E854" s="51">
        <f t="shared" si="220"/>
        <v>28460006</v>
      </c>
      <c r="F854" s="76" t="str">
        <f t="shared" si="233"/>
        <v>2846_6</v>
      </c>
      <c r="G854" s="80">
        <v>2846</v>
      </c>
      <c r="H854" s="52">
        <v>6</v>
      </c>
      <c r="I854" s="52">
        <v>1156</v>
      </c>
      <c r="J854" s="53" t="str">
        <f t="shared" si="221"/>
        <v>ok</v>
      </c>
      <c r="K854" s="54" t="str">
        <f t="shared" si="232"/>
        <v>2846_6</v>
      </c>
      <c r="L854" s="54">
        <v>2846</v>
      </c>
      <c r="M854" s="54">
        <v>6</v>
      </c>
      <c r="N854" s="54">
        <v>831</v>
      </c>
      <c r="O854" s="55">
        <v>244</v>
      </c>
      <c r="P854" s="55">
        <v>77</v>
      </c>
      <c r="Q854" s="55">
        <v>139</v>
      </c>
      <c r="R854" s="55">
        <v>43</v>
      </c>
      <c r="S854" s="52">
        <v>0</v>
      </c>
      <c r="T854" s="56">
        <v>362</v>
      </c>
      <c r="U854" s="56">
        <v>10</v>
      </c>
      <c r="V854" s="56">
        <v>341</v>
      </c>
      <c r="W854" s="56">
        <v>244</v>
      </c>
      <c r="X854" s="57">
        <v>0.77</v>
      </c>
      <c r="Y854" s="109"/>
      <c r="Z854" s="109"/>
      <c r="AA854" s="109"/>
      <c r="AB854" s="109"/>
      <c r="AC854" s="56">
        <v>42</v>
      </c>
      <c r="AD854" s="61" t="s">
        <v>34</v>
      </c>
      <c r="AE854" s="52" t="s">
        <v>35</v>
      </c>
      <c r="AF854" s="52" t="s">
        <v>35</v>
      </c>
      <c r="AG854" s="52"/>
      <c r="AH854" s="106"/>
      <c r="AI854" s="59"/>
      <c r="AJ854" s="68" t="s">
        <v>9</v>
      </c>
      <c r="AK854" t="s">
        <v>10</v>
      </c>
      <c r="AL854" s="30" t="s">
        <v>10</v>
      </c>
      <c r="AM854" s="39"/>
      <c r="AN854" s="115" t="s">
        <v>10</v>
      </c>
      <c r="AO854" s="30"/>
      <c r="AQ854" s="5"/>
      <c r="AS854" s="37"/>
      <c r="AT854" s="30" t="s">
        <v>10</v>
      </c>
      <c r="AV854" t="str">
        <f t="shared" si="222"/>
        <v>punainen</v>
      </c>
      <c r="AW854" t="str">
        <f t="shared" si="223"/>
        <v>musta</v>
      </c>
      <c r="AX854" t="str">
        <f t="shared" si="224"/>
        <v>musta</v>
      </c>
      <c r="AY854" s="31">
        <f t="shared" si="225"/>
        <v>11</v>
      </c>
      <c r="AZ854" s="31">
        <f t="shared" si="226"/>
        <v>10</v>
      </c>
      <c r="BA854" s="31">
        <f t="shared" si="227"/>
        <v>0</v>
      </c>
      <c r="BB854" s="31">
        <f t="shared" si="228"/>
        <v>0</v>
      </c>
      <c r="BC854" s="31">
        <f t="shared" si="229"/>
        <v>1</v>
      </c>
      <c r="BM854" s="2" t="s">
        <v>35</v>
      </c>
      <c r="BN854" s="2" t="s">
        <v>35</v>
      </c>
    </row>
    <row r="855" spans="1:66" x14ac:dyDescent="0.25">
      <c r="A855" s="50">
        <v>844</v>
      </c>
      <c r="B855" s="50">
        <v>718</v>
      </c>
      <c r="C855" s="50" t="str">
        <f t="shared" si="234"/>
        <v>2850_1_6870</v>
      </c>
      <c r="D855" s="50">
        <v>1</v>
      </c>
      <c r="E855" s="51">
        <f t="shared" si="220"/>
        <v>28500001</v>
      </c>
      <c r="F855" s="76" t="str">
        <f t="shared" si="233"/>
        <v>2850_1</v>
      </c>
      <c r="G855" s="80">
        <v>2850</v>
      </c>
      <c r="H855" s="52">
        <v>1</v>
      </c>
      <c r="I855" s="52">
        <v>6870</v>
      </c>
      <c r="J855" s="53" t="str">
        <f t="shared" si="221"/>
        <v>ok</v>
      </c>
      <c r="K855" s="54" t="str">
        <f t="shared" si="232"/>
        <v>2850_1</v>
      </c>
      <c r="L855" s="54">
        <v>2850</v>
      </c>
      <c r="M855" s="54">
        <v>1</v>
      </c>
      <c r="N855" s="54">
        <v>8490</v>
      </c>
      <c r="O855" s="55">
        <v>213</v>
      </c>
      <c r="P855" s="55">
        <v>10</v>
      </c>
      <c r="Q855" s="55">
        <v>84</v>
      </c>
      <c r="R855" s="55">
        <v>3</v>
      </c>
      <c r="S855" s="52">
        <v>0</v>
      </c>
      <c r="T855" s="56">
        <v>5158</v>
      </c>
      <c r="U855" s="56">
        <v>198</v>
      </c>
      <c r="V855" s="56">
        <v>5735</v>
      </c>
      <c r="W855" s="56">
        <v>213</v>
      </c>
      <c r="X855" s="57">
        <v>0.1</v>
      </c>
      <c r="Y855" s="109"/>
      <c r="Z855" s="109"/>
      <c r="AA855" s="109"/>
      <c r="AB855" s="109"/>
      <c r="AC855" s="56">
        <v>797</v>
      </c>
      <c r="AD855" s="58" t="s">
        <v>34</v>
      </c>
      <c r="AE855" s="58" t="s">
        <v>34</v>
      </c>
      <c r="AF855" s="52" t="s">
        <v>35</v>
      </c>
      <c r="AG855" s="52"/>
      <c r="AH855" s="106"/>
      <c r="AI855" s="59"/>
      <c r="AJ855" s="68" t="s">
        <v>10</v>
      </c>
      <c r="AK855" t="s">
        <v>10</v>
      </c>
      <c r="AL855" s="30" t="s">
        <v>10</v>
      </c>
      <c r="AM855" s="39"/>
      <c r="AN855" s="115" t="s">
        <v>10</v>
      </c>
      <c r="AO855" s="30"/>
      <c r="AQ855" s="5"/>
      <c r="AS855" s="37"/>
      <c r="AT855" s="30" t="s">
        <v>10</v>
      </c>
      <c r="AV855" t="str">
        <f t="shared" si="222"/>
        <v>musta</v>
      </c>
      <c r="AW855" t="str">
        <f t="shared" si="223"/>
        <v>musta</v>
      </c>
      <c r="AX855" t="str">
        <f t="shared" si="224"/>
        <v>musta</v>
      </c>
      <c r="AY855" s="31">
        <f t="shared" si="225"/>
        <v>20</v>
      </c>
      <c r="AZ855" s="31">
        <f t="shared" si="226"/>
        <v>0</v>
      </c>
      <c r="BA855" s="31">
        <f t="shared" si="227"/>
        <v>0</v>
      </c>
      <c r="BB855" s="31">
        <f t="shared" si="228"/>
        <v>10</v>
      </c>
      <c r="BC855" s="31">
        <f t="shared" si="229"/>
        <v>10</v>
      </c>
      <c r="BM855" s="2" t="s">
        <v>35</v>
      </c>
      <c r="BN855" s="2" t="s">
        <v>35</v>
      </c>
    </row>
    <row r="856" spans="1:66" x14ac:dyDescent="0.25">
      <c r="A856" s="50">
        <v>845</v>
      </c>
      <c r="B856" s="50">
        <v>719</v>
      </c>
      <c r="C856" s="50" t="str">
        <f t="shared" si="234"/>
        <v>2850_2_1040</v>
      </c>
      <c r="D856" s="50">
        <v>1</v>
      </c>
      <c r="E856" s="51">
        <f t="shared" si="220"/>
        <v>28500002</v>
      </c>
      <c r="F856" s="76" t="str">
        <f t="shared" si="233"/>
        <v>2850_2</v>
      </c>
      <c r="G856" s="80">
        <v>2850</v>
      </c>
      <c r="H856" s="52">
        <v>2</v>
      </c>
      <c r="I856" s="52">
        <v>1040</v>
      </c>
      <c r="J856" s="53" t="str">
        <f t="shared" si="221"/>
        <v>huom!</v>
      </c>
      <c r="K856" s="54"/>
      <c r="L856" s="54"/>
      <c r="M856" s="54"/>
      <c r="N856" s="54"/>
      <c r="O856" s="55">
        <v>195</v>
      </c>
      <c r="P856" s="55">
        <v>7</v>
      </c>
      <c r="Q856" s="55">
        <v>66</v>
      </c>
      <c r="R856" s="55">
        <v>2</v>
      </c>
      <c r="S856" s="52">
        <v>0</v>
      </c>
      <c r="T856" s="56">
        <v>4776</v>
      </c>
      <c r="U856" s="56">
        <v>160</v>
      </c>
      <c r="V856" s="56">
        <v>5295</v>
      </c>
      <c r="W856" s="56">
        <v>195</v>
      </c>
      <c r="X856" s="57">
        <v>7.0000000000000007E-2</v>
      </c>
      <c r="Y856" s="109"/>
      <c r="Z856" s="109"/>
      <c r="AA856" s="109"/>
      <c r="AB856" s="109"/>
      <c r="AC856" s="56">
        <v>702</v>
      </c>
      <c r="AD856" s="58" t="s">
        <v>34</v>
      </c>
      <c r="AE856" s="58" t="s">
        <v>34</v>
      </c>
      <c r="AF856" s="52" t="s">
        <v>35</v>
      </c>
      <c r="AG856" s="52"/>
      <c r="AH856" s="106"/>
      <c r="AI856" s="59"/>
      <c r="AJ856" s="68" t="s">
        <v>10</v>
      </c>
      <c r="AK856" t="s">
        <v>10</v>
      </c>
      <c r="AL856" s="30" t="s">
        <v>10</v>
      </c>
      <c r="AM856" s="39"/>
      <c r="AN856" s="115" t="s">
        <v>10</v>
      </c>
      <c r="AO856" s="30"/>
      <c r="AQ856" s="5"/>
      <c r="AS856" s="37"/>
      <c r="AT856" s="30" t="s">
        <v>10</v>
      </c>
      <c r="AV856" t="str">
        <f t="shared" si="222"/>
        <v>musta</v>
      </c>
      <c r="AW856" t="str">
        <f t="shared" si="223"/>
        <v>musta</v>
      </c>
      <c r="AX856" t="str">
        <f t="shared" si="224"/>
        <v>musta</v>
      </c>
      <c r="AY856" s="31">
        <f t="shared" si="225"/>
        <v>20</v>
      </c>
      <c r="AZ856" s="31">
        <f t="shared" si="226"/>
        <v>0</v>
      </c>
      <c r="BA856" s="31">
        <f t="shared" si="227"/>
        <v>0</v>
      </c>
      <c r="BB856" s="31">
        <f t="shared" si="228"/>
        <v>10</v>
      </c>
      <c r="BC856" s="31">
        <f t="shared" si="229"/>
        <v>10</v>
      </c>
      <c r="BM856" s="2" t="s">
        <v>35</v>
      </c>
      <c r="BN856" s="2" t="s">
        <v>35</v>
      </c>
    </row>
    <row r="857" spans="1:66" x14ac:dyDescent="0.25">
      <c r="A857" s="50">
        <v>846</v>
      </c>
      <c r="B857" s="50">
        <v>720</v>
      </c>
      <c r="C857" s="50" t="str">
        <f t="shared" si="234"/>
        <v>2853_1_597</v>
      </c>
      <c r="D857" s="50">
        <v>1</v>
      </c>
      <c r="E857" s="51">
        <f t="shared" si="220"/>
        <v>28530001</v>
      </c>
      <c r="F857" s="76" t="str">
        <f t="shared" si="233"/>
        <v>2853_1</v>
      </c>
      <c r="G857" s="80">
        <v>2853</v>
      </c>
      <c r="H857" s="52">
        <v>1</v>
      </c>
      <c r="I857" s="52">
        <v>597</v>
      </c>
      <c r="J857" s="53" t="str">
        <f t="shared" si="221"/>
        <v>ok</v>
      </c>
      <c r="K857" s="54" t="str">
        <f t="shared" ref="K857:K868" si="235">CONCATENATE(L857,"_",M857)</f>
        <v>2853_1</v>
      </c>
      <c r="L857" s="54">
        <v>2853</v>
      </c>
      <c r="M857" s="54">
        <v>1</v>
      </c>
      <c r="N857" s="54">
        <v>601</v>
      </c>
      <c r="O857" s="55">
        <v>329</v>
      </c>
      <c r="P857" s="55">
        <v>73</v>
      </c>
      <c r="Q857" s="55">
        <v>132</v>
      </c>
      <c r="R857" s="55">
        <v>29</v>
      </c>
      <c r="S857" s="52">
        <v>0</v>
      </c>
      <c r="T857" s="56">
        <v>3382</v>
      </c>
      <c r="U857" s="56">
        <v>283</v>
      </c>
      <c r="V857" s="56">
        <v>3517</v>
      </c>
      <c r="W857" s="56">
        <v>329</v>
      </c>
      <c r="X857" s="57">
        <v>0.73</v>
      </c>
      <c r="Y857" s="109"/>
      <c r="Z857" s="109"/>
      <c r="AA857" s="109"/>
      <c r="AB857" s="109"/>
      <c r="AC857" s="56">
        <v>40</v>
      </c>
      <c r="AD857" s="61" t="s">
        <v>34</v>
      </c>
      <c r="AE857" s="52" t="s">
        <v>35</v>
      </c>
      <c r="AF857" s="52" t="s">
        <v>36</v>
      </c>
      <c r="AG857" s="52" t="s">
        <v>36</v>
      </c>
      <c r="AH857" s="106"/>
      <c r="AI857" s="59"/>
      <c r="AJ857" s="68" t="s">
        <v>10</v>
      </c>
      <c r="AK857" t="s">
        <v>10</v>
      </c>
      <c r="AL857" s="30" t="s">
        <v>10</v>
      </c>
      <c r="AM857" s="39"/>
      <c r="AN857" s="115" t="s">
        <v>10</v>
      </c>
      <c r="AO857" s="30"/>
      <c r="AQ857" s="5"/>
      <c r="AS857" s="37"/>
      <c r="AT857" s="30" t="s">
        <v>10</v>
      </c>
      <c r="AV857" t="str">
        <f t="shared" si="222"/>
        <v>punainen</v>
      </c>
      <c r="AW857" t="str">
        <f t="shared" si="223"/>
        <v>musta</v>
      </c>
      <c r="AX857" t="str">
        <f t="shared" si="224"/>
        <v>musta</v>
      </c>
      <c r="AY857" s="31">
        <f t="shared" si="225"/>
        <v>11</v>
      </c>
      <c r="AZ857" s="31">
        <f t="shared" si="226"/>
        <v>10</v>
      </c>
      <c r="BA857" s="31">
        <f t="shared" si="227"/>
        <v>0</v>
      </c>
      <c r="BB857" s="31">
        <f t="shared" si="228"/>
        <v>0</v>
      </c>
      <c r="BC857" s="31">
        <f t="shared" si="229"/>
        <v>1</v>
      </c>
      <c r="BM857" s="32" t="s">
        <v>34</v>
      </c>
      <c r="BN857" s="2" t="s">
        <v>35</v>
      </c>
    </row>
    <row r="858" spans="1:66" x14ac:dyDescent="0.25">
      <c r="A858" s="50">
        <v>847</v>
      </c>
      <c r="B858" s="50">
        <v>721</v>
      </c>
      <c r="C858" s="50" t="str">
        <f t="shared" si="234"/>
        <v>2853_2_1392</v>
      </c>
      <c r="D858" s="50">
        <v>1</v>
      </c>
      <c r="E858" s="51">
        <f t="shared" ref="E858:E884" si="236">G858*10000+H858</f>
        <v>28530002</v>
      </c>
      <c r="F858" s="76" t="str">
        <f t="shared" si="233"/>
        <v>2853_2</v>
      </c>
      <c r="G858" s="80">
        <v>2853</v>
      </c>
      <c r="H858" s="52">
        <v>2</v>
      </c>
      <c r="I858" s="52">
        <v>1392</v>
      </c>
      <c r="J858" s="53" t="str">
        <f t="shared" ref="J858:J884" si="237">IF(F858=K858,"ok","huom!")</f>
        <v>ok</v>
      </c>
      <c r="K858" s="54" t="str">
        <f t="shared" si="235"/>
        <v>2853_2</v>
      </c>
      <c r="L858" s="54">
        <v>2853</v>
      </c>
      <c r="M858" s="54">
        <v>2</v>
      </c>
      <c r="N858" s="54">
        <v>514</v>
      </c>
      <c r="O858" s="55">
        <v>225</v>
      </c>
      <c r="P858" s="55">
        <v>35</v>
      </c>
      <c r="Q858" s="55">
        <v>80</v>
      </c>
      <c r="R858" s="55">
        <v>12</v>
      </c>
      <c r="S858" s="52">
        <v>0</v>
      </c>
      <c r="T858" s="56">
        <v>3594</v>
      </c>
      <c r="U858" s="56">
        <v>138</v>
      </c>
      <c r="V858" s="56">
        <v>3786</v>
      </c>
      <c r="W858" s="56">
        <v>225</v>
      </c>
      <c r="X858" s="57">
        <v>0.35</v>
      </c>
      <c r="Y858" s="109"/>
      <c r="Z858" s="109"/>
      <c r="AA858" s="109"/>
      <c r="AB858" s="109"/>
      <c r="AC858" s="56">
        <v>86</v>
      </c>
      <c r="AD858" s="61" t="s">
        <v>34</v>
      </c>
      <c r="AE858" s="52" t="s">
        <v>35</v>
      </c>
      <c r="AF858" s="52" t="s">
        <v>36</v>
      </c>
      <c r="AG858" s="52" t="s">
        <v>36</v>
      </c>
      <c r="AH858" s="106"/>
      <c r="AI858" s="59"/>
      <c r="AJ858" s="68" t="s">
        <v>9</v>
      </c>
      <c r="AK858" t="s">
        <v>10</v>
      </c>
      <c r="AL858" s="30" t="s">
        <v>10</v>
      </c>
      <c r="AM858" s="39"/>
      <c r="AN858" s="115" t="s">
        <v>10</v>
      </c>
      <c r="AO858" s="30"/>
      <c r="AQ858" s="5"/>
      <c r="AS858" s="37"/>
      <c r="AT858" s="30" t="s">
        <v>10</v>
      </c>
      <c r="AV858" t="str">
        <f t="shared" ref="AV858:AV884" si="238">IF(X858="ei mallia","ei mallia",IF(X858&gt;0.599999,IF(W858&gt;999,"punainen",IF(AC858&gt;99,"punainen",IF(AD858="osa seud. yht","punainen","musta"))),"musta"))</f>
        <v>musta</v>
      </c>
      <c r="AW858" t="str">
        <f t="shared" ref="AW858:AW884" si="239">IF(X858="ei mallia","ei mallia",IF(X858&gt;0.399999,IF(W858&gt;1999,"punainen",IF(AC858&gt;499,"punainen",IF(AE858="osa seud. yht","punainen","musta"))),"musta"))</f>
        <v>musta</v>
      </c>
      <c r="AX858" t="str">
        <f t="shared" ref="AX858:AX884" si="240">IF(X858="ei mallia","ei mallia",IF(AY858&gt;20,"punainen","musta"))</f>
        <v>musta</v>
      </c>
      <c r="AY858" s="31">
        <f t="shared" ref="AY858:AY884" si="241">SUM(AZ858:BC858)</f>
        <v>1</v>
      </c>
      <c r="AZ858" s="31">
        <f t="shared" ref="AZ858:AZ884" si="242">IF(X858&gt;0.59999,10,IF(X858&gt;0.39999,1,0))</f>
        <v>0</v>
      </c>
      <c r="BA858" s="31">
        <f t="shared" ref="BA858:BA884" si="243">IF(W858&gt;1999,10,IF(W858&gt;999,1,0))</f>
        <v>0</v>
      </c>
      <c r="BB858" s="31">
        <f t="shared" ref="BB858:BB884" si="244">IF(AC858&gt;499,10,IF(AC858&gt;99,1,0))</f>
        <v>0</v>
      </c>
      <c r="BC858" s="31">
        <f t="shared" ref="BC858:BC884" si="245">IF(AE858="osa seud. yht",10,IF(AD858="osa seud. yht",1,0))</f>
        <v>1</v>
      </c>
      <c r="BM858" s="32" t="s">
        <v>34</v>
      </c>
      <c r="BN858" s="2" t="s">
        <v>35</v>
      </c>
    </row>
    <row r="859" spans="1:66" x14ac:dyDescent="0.25">
      <c r="A859" s="50">
        <v>848</v>
      </c>
      <c r="B859" s="50">
        <v>722</v>
      </c>
      <c r="C859" s="50" t="str">
        <f t="shared" si="234"/>
        <v>2853_3_6125</v>
      </c>
      <c r="D859" s="50">
        <v>1</v>
      </c>
      <c r="E859" s="51">
        <f t="shared" si="236"/>
        <v>28530003</v>
      </c>
      <c r="F859" s="76" t="str">
        <f t="shared" si="233"/>
        <v>2853_3</v>
      </c>
      <c r="G859" s="80">
        <v>2853</v>
      </c>
      <c r="H859" s="52">
        <v>3</v>
      </c>
      <c r="I859" s="52">
        <v>6125</v>
      </c>
      <c r="J859" s="53" t="str">
        <f t="shared" si="237"/>
        <v>ok</v>
      </c>
      <c r="K859" s="54" t="str">
        <f t="shared" si="235"/>
        <v>2853_3</v>
      </c>
      <c r="L859" s="54">
        <v>2853</v>
      </c>
      <c r="M859" s="54">
        <v>3</v>
      </c>
      <c r="N859" s="54">
        <v>5862</v>
      </c>
      <c r="O859" s="55">
        <v>104</v>
      </c>
      <c r="P859" s="55">
        <v>52</v>
      </c>
      <c r="Q859" s="55">
        <v>43</v>
      </c>
      <c r="R859" s="55">
        <v>19</v>
      </c>
      <c r="S859" s="52">
        <v>0</v>
      </c>
      <c r="T859" s="56">
        <v>1237</v>
      </c>
      <c r="U859" s="56">
        <v>33</v>
      </c>
      <c r="V859" s="56">
        <v>1163</v>
      </c>
      <c r="W859" s="56">
        <v>104</v>
      </c>
      <c r="X859" s="57">
        <v>0.52</v>
      </c>
      <c r="Y859" s="109"/>
      <c r="Z859" s="109"/>
      <c r="AA859" s="109"/>
      <c r="AB859" s="109"/>
      <c r="AC859" s="56">
        <v>224</v>
      </c>
      <c r="AD859" s="52" t="s">
        <v>35</v>
      </c>
      <c r="AE859" s="52" t="s">
        <v>35</v>
      </c>
      <c r="AF859" s="52" t="s">
        <v>35</v>
      </c>
      <c r="AG859" s="52"/>
      <c r="AH859" s="106"/>
      <c r="AI859" s="59"/>
      <c r="AJ859" s="68" t="s">
        <v>9</v>
      </c>
      <c r="AK859" t="s">
        <v>10</v>
      </c>
      <c r="AL859" s="30" t="s">
        <v>10</v>
      </c>
      <c r="AM859" s="39"/>
      <c r="AN859" s="115" t="s">
        <v>10</v>
      </c>
      <c r="AO859" s="30"/>
      <c r="AQ859" s="5"/>
      <c r="AS859" s="37"/>
      <c r="AT859" s="30" t="s">
        <v>10</v>
      </c>
      <c r="AV859" t="str">
        <f t="shared" si="238"/>
        <v>musta</v>
      </c>
      <c r="AW859" t="str">
        <f t="shared" si="239"/>
        <v>musta</v>
      </c>
      <c r="AX859" t="str">
        <f t="shared" si="240"/>
        <v>musta</v>
      </c>
      <c r="AY859" s="31">
        <f t="shared" si="241"/>
        <v>2</v>
      </c>
      <c r="AZ859" s="31">
        <f t="shared" si="242"/>
        <v>1</v>
      </c>
      <c r="BA859" s="31">
        <f t="shared" si="243"/>
        <v>0</v>
      </c>
      <c r="BB859" s="31">
        <f t="shared" si="244"/>
        <v>1</v>
      </c>
      <c r="BC859" s="31">
        <f t="shared" si="245"/>
        <v>0</v>
      </c>
      <c r="BM859" s="2" t="s">
        <v>35</v>
      </c>
      <c r="BN859" s="2" t="s">
        <v>35</v>
      </c>
    </row>
    <row r="860" spans="1:66" x14ac:dyDescent="0.25">
      <c r="A860" s="50">
        <v>849</v>
      </c>
      <c r="B860" s="50">
        <v>723</v>
      </c>
      <c r="C860" s="50" t="str">
        <f t="shared" si="234"/>
        <v>2855_1_8640</v>
      </c>
      <c r="D860" s="50">
        <v>1</v>
      </c>
      <c r="E860" s="51">
        <f t="shared" si="236"/>
        <v>28550001</v>
      </c>
      <c r="F860" s="76" t="str">
        <f t="shared" si="233"/>
        <v>2855_1</v>
      </c>
      <c r="G860" s="81">
        <v>2855</v>
      </c>
      <c r="H860" s="52">
        <v>1</v>
      </c>
      <c r="I860" s="52">
        <v>8640</v>
      </c>
      <c r="J860" s="53" t="str">
        <f t="shared" si="237"/>
        <v>ok</v>
      </c>
      <c r="K860" s="54" t="str">
        <f t="shared" si="235"/>
        <v>2855_1</v>
      </c>
      <c r="L860" s="54">
        <v>2855</v>
      </c>
      <c r="M860" s="54">
        <v>1</v>
      </c>
      <c r="N860" s="54">
        <v>9542</v>
      </c>
      <c r="O860" s="55">
        <v>62</v>
      </c>
      <c r="P860" s="55">
        <v>11</v>
      </c>
      <c r="Q860" s="55">
        <v>11</v>
      </c>
      <c r="R860" s="55">
        <v>1</v>
      </c>
      <c r="S860" s="52">
        <v>0</v>
      </c>
      <c r="T860" s="56">
        <v>1265</v>
      </c>
      <c r="U860" s="56">
        <v>45</v>
      </c>
      <c r="V860" s="56">
        <v>1292</v>
      </c>
      <c r="W860" s="56">
        <v>62</v>
      </c>
      <c r="X860" s="57">
        <v>0.11</v>
      </c>
      <c r="Y860" s="109"/>
      <c r="Z860" s="109"/>
      <c r="AA860" s="109"/>
      <c r="AB860" s="109"/>
      <c r="AC860" s="56">
        <v>894</v>
      </c>
      <c r="AD860" s="52" t="s">
        <v>35</v>
      </c>
      <c r="AE860" s="52" t="s">
        <v>35</v>
      </c>
      <c r="AF860" s="52" t="s">
        <v>35</v>
      </c>
      <c r="AG860" s="52"/>
      <c r="AH860" s="106"/>
      <c r="AI860" s="59"/>
      <c r="AJ860" s="68" t="s">
        <v>10</v>
      </c>
      <c r="AK860" t="s">
        <v>10</v>
      </c>
      <c r="AL860" s="30" t="s">
        <v>10</v>
      </c>
      <c r="AM860" s="39"/>
      <c r="AN860" s="115" t="s">
        <v>10</v>
      </c>
      <c r="AO860" s="30"/>
      <c r="AQ860" s="5"/>
      <c r="AS860" s="37"/>
      <c r="AT860" s="30" t="s">
        <v>10</v>
      </c>
      <c r="AV860" t="str">
        <f t="shared" si="238"/>
        <v>musta</v>
      </c>
      <c r="AW860" t="str">
        <f t="shared" si="239"/>
        <v>musta</v>
      </c>
      <c r="AX860" t="str">
        <f t="shared" si="240"/>
        <v>musta</v>
      </c>
      <c r="AY860" s="31">
        <f t="shared" si="241"/>
        <v>10</v>
      </c>
      <c r="AZ860" s="31">
        <f t="shared" si="242"/>
        <v>0</v>
      </c>
      <c r="BA860" s="31">
        <f t="shared" si="243"/>
        <v>0</v>
      </c>
      <c r="BB860" s="31">
        <f t="shared" si="244"/>
        <v>10</v>
      </c>
      <c r="BC860" s="31">
        <f t="shared" si="245"/>
        <v>0</v>
      </c>
      <c r="BM860" s="2" t="s">
        <v>35</v>
      </c>
      <c r="BN860" s="2" t="s">
        <v>35</v>
      </c>
    </row>
    <row r="861" spans="1:66" x14ac:dyDescent="0.25">
      <c r="A861" s="50">
        <v>850</v>
      </c>
      <c r="B861" s="50">
        <v>724</v>
      </c>
      <c r="C861" s="50" t="str">
        <f t="shared" si="234"/>
        <v>2855_3_6172</v>
      </c>
      <c r="D861" s="50">
        <v>1</v>
      </c>
      <c r="E861" s="51">
        <f t="shared" si="236"/>
        <v>28550003</v>
      </c>
      <c r="F861" s="76" t="str">
        <f t="shared" si="233"/>
        <v>2855_3</v>
      </c>
      <c r="G861" s="80">
        <v>2855</v>
      </c>
      <c r="H861" s="52">
        <v>3</v>
      </c>
      <c r="I861" s="52">
        <v>6172</v>
      </c>
      <c r="J861" s="53" t="str">
        <f t="shared" si="237"/>
        <v>ok</v>
      </c>
      <c r="K861" s="54" t="str">
        <f t="shared" si="235"/>
        <v>2855_3</v>
      </c>
      <c r="L861" s="54">
        <v>2855</v>
      </c>
      <c r="M861" s="54">
        <v>3</v>
      </c>
      <c r="N861" s="54">
        <v>5991</v>
      </c>
      <c r="O861" s="55">
        <v>89</v>
      </c>
      <c r="P861" s="55">
        <v>52</v>
      </c>
      <c r="Q861" s="55">
        <v>44</v>
      </c>
      <c r="R861" s="55">
        <v>26</v>
      </c>
      <c r="S861" s="52">
        <v>0</v>
      </c>
      <c r="T861" s="56">
        <v>363</v>
      </c>
      <c r="U861" s="56">
        <v>9</v>
      </c>
      <c r="V861" s="56">
        <v>347</v>
      </c>
      <c r="W861" s="56">
        <v>89</v>
      </c>
      <c r="X861" s="57">
        <v>0.52</v>
      </c>
      <c r="Y861" s="109"/>
      <c r="Z861" s="109"/>
      <c r="AA861" s="109"/>
      <c r="AB861" s="109"/>
      <c r="AC861" s="56">
        <v>14</v>
      </c>
      <c r="AD861" s="52" t="s">
        <v>35</v>
      </c>
      <c r="AE861" s="52" t="s">
        <v>35</v>
      </c>
      <c r="AF861" s="52" t="s">
        <v>35</v>
      </c>
      <c r="AG861" s="52"/>
      <c r="AH861" s="106"/>
      <c r="AI861" s="59"/>
      <c r="AJ861" s="68" t="s">
        <v>10</v>
      </c>
      <c r="AK861" t="s">
        <v>10</v>
      </c>
      <c r="AL861" s="30" t="s">
        <v>10</v>
      </c>
      <c r="AM861" s="39"/>
      <c r="AN861" s="115" t="s">
        <v>10</v>
      </c>
      <c r="AO861" s="30"/>
      <c r="AQ861" s="5"/>
      <c r="AS861" s="37"/>
      <c r="AT861" s="30" t="s">
        <v>10</v>
      </c>
      <c r="AV861" t="str">
        <f t="shared" si="238"/>
        <v>musta</v>
      </c>
      <c r="AW861" t="str">
        <f t="shared" si="239"/>
        <v>musta</v>
      </c>
      <c r="AX861" t="str">
        <f t="shared" si="240"/>
        <v>musta</v>
      </c>
      <c r="AY861" s="31">
        <f t="shared" si="241"/>
        <v>1</v>
      </c>
      <c r="AZ861" s="31">
        <f t="shared" si="242"/>
        <v>1</v>
      </c>
      <c r="BA861" s="31">
        <f t="shared" si="243"/>
        <v>0</v>
      </c>
      <c r="BB861" s="31">
        <f t="shared" si="244"/>
        <v>0</v>
      </c>
      <c r="BC861" s="31">
        <f t="shared" si="245"/>
        <v>0</v>
      </c>
      <c r="BM861" s="2" t="s">
        <v>35</v>
      </c>
      <c r="BN861" s="2" t="s">
        <v>35</v>
      </c>
    </row>
    <row r="862" spans="1:66" x14ac:dyDescent="0.25">
      <c r="A862" s="50">
        <v>851</v>
      </c>
      <c r="B862" s="50">
        <v>725</v>
      </c>
      <c r="C862" s="50" t="str">
        <f t="shared" si="234"/>
        <v>2855_4_6001</v>
      </c>
      <c r="D862" s="50">
        <v>1</v>
      </c>
      <c r="E862" s="51">
        <f t="shared" si="236"/>
        <v>28550004</v>
      </c>
      <c r="F862" s="76" t="str">
        <f t="shared" si="233"/>
        <v>2855_4</v>
      </c>
      <c r="G862" s="80">
        <v>2855</v>
      </c>
      <c r="H862" s="52">
        <v>4</v>
      </c>
      <c r="I862" s="52">
        <v>6001</v>
      </c>
      <c r="J862" s="53" t="str">
        <f t="shared" si="237"/>
        <v>ok</v>
      </c>
      <c r="K862" s="54" t="str">
        <f t="shared" si="235"/>
        <v>2855_4</v>
      </c>
      <c r="L862" s="54">
        <v>2855</v>
      </c>
      <c r="M862" s="54">
        <v>4</v>
      </c>
      <c r="N862" s="54">
        <v>5755</v>
      </c>
      <c r="O862" s="55">
        <v>109</v>
      </c>
      <c r="P862" s="55">
        <v>46</v>
      </c>
      <c r="Q862" s="55">
        <v>74</v>
      </c>
      <c r="R862" s="55">
        <v>31</v>
      </c>
      <c r="S862" s="52">
        <v>0</v>
      </c>
      <c r="T862" s="56">
        <v>381</v>
      </c>
      <c r="U862" s="56">
        <v>19</v>
      </c>
      <c r="V862" s="56">
        <v>377</v>
      </c>
      <c r="W862" s="56">
        <v>109</v>
      </c>
      <c r="X862" s="57">
        <v>0.46</v>
      </c>
      <c r="Y862" s="109"/>
      <c r="Z862" s="109"/>
      <c r="AA862" s="109"/>
      <c r="AB862" s="109"/>
      <c r="AC862" s="56">
        <v>17</v>
      </c>
      <c r="AD862" s="52" t="s">
        <v>35</v>
      </c>
      <c r="AE862" s="52" t="s">
        <v>35</v>
      </c>
      <c r="AF862" s="52" t="s">
        <v>35</v>
      </c>
      <c r="AG862" s="52"/>
      <c r="AH862" s="106"/>
      <c r="AI862" s="59"/>
      <c r="AJ862" s="68" t="s">
        <v>10</v>
      </c>
      <c r="AK862" t="s">
        <v>10</v>
      </c>
      <c r="AL862" s="30" t="s">
        <v>10</v>
      </c>
      <c r="AM862" s="39"/>
      <c r="AN862" s="115" t="s">
        <v>10</v>
      </c>
      <c r="AO862" s="30"/>
      <c r="AQ862" s="5"/>
      <c r="AS862" s="37"/>
      <c r="AT862" s="30" t="s">
        <v>10</v>
      </c>
      <c r="AV862" t="str">
        <f t="shared" si="238"/>
        <v>musta</v>
      </c>
      <c r="AW862" t="str">
        <f t="shared" si="239"/>
        <v>musta</v>
      </c>
      <c r="AX862" t="str">
        <f t="shared" si="240"/>
        <v>musta</v>
      </c>
      <c r="AY862" s="31">
        <f t="shared" si="241"/>
        <v>1</v>
      </c>
      <c r="AZ862" s="31">
        <f t="shared" si="242"/>
        <v>1</v>
      </c>
      <c r="BA862" s="31">
        <f t="shared" si="243"/>
        <v>0</v>
      </c>
      <c r="BB862" s="31">
        <f t="shared" si="244"/>
        <v>0</v>
      </c>
      <c r="BC862" s="31">
        <f t="shared" si="245"/>
        <v>0</v>
      </c>
      <c r="BM862" s="2" t="s">
        <v>35</v>
      </c>
      <c r="BN862" s="2" t="s">
        <v>35</v>
      </c>
    </row>
    <row r="863" spans="1:66" x14ac:dyDescent="0.25">
      <c r="A863" s="50">
        <v>852</v>
      </c>
      <c r="B863" s="50">
        <v>726</v>
      </c>
      <c r="C863" s="50" t="str">
        <f t="shared" si="234"/>
        <v>2862_1_2176</v>
      </c>
      <c r="D863" s="50">
        <v>1</v>
      </c>
      <c r="E863" s="51">
        <f t="shared" si="236"/>
        <v>28620001</v>
      </c>
      <c r="F863" s="76" t="str">
        <f t="shared" si="233"/>
        <v>2862_1</v>
      </c>
      <c r="G863" s="81">
        <v>2862</v>
      </c>
      <c r="H863" s="52">
        <v>1</v>
      </c>
      <c r="I863" s="52">
        <v>2176</v>
      </c>
      <c r="J863" s="53" t="str">
        <f t="shared" si="237"/>
        <v>ok</v>
      </c>
      <c r="K863" s="54" t="str">
        <f t="shared" si="235"/>
        <v>2862_1</v>
      </c>
      <c r="L863" s="54">
        <v>2862</v>
      </c>
      <c r="M863" s="54">
        <v>1</v>
      </c>
      <c r="N863" s="54">
        <v>3850</v>
      </c>
      <c r="O863" s="55">
        <v>395</v>
      </c>
      <c r="P863" s="55">
        <v>48</v>
      </c>
      <c r="Q863" s="55">
        <v>258</v>
      </c>
      <c r="R863" s="55">
        <v>32</v>
      </c>
      <c r="S863" s="52">
        <v>0</v>
      </c>
      <c r="T863" s="56">
        <v>1473</v>
      </c>
      <c r="U863" s="56">
        <v>31</v>
      </c>
      <c r="V863" s="56">
        <v>1515</v>
      </c>
      <c r="W863" s="56">
        <v>395</v>
      </c>
      <c r="X863" s="57">
        <v>0.48</v>
      </c>
      <c r="Y863" s="109"/>
      <c r="Z863" s="109"/>
      <c r="AA863" s="109"/>
      <c r="AB863" s="109"/>
      <c r="AC863" s="56">
        <v>754</v>
      </c>
      <c r="AD863" s="52" t="s">
        <v>35</v>
      </c>
      <c r="AE863" s="52" t="s">
        <v>35</v>
      </c>
      <c r="AF863" s="52" t="s">
        <v>35</v>
      </c>
      <c r="AG863" s="52"/>
      <c r="AH863" s="106"/>
      <c r="AI863" s="59"/>
      <c r="AJ863" s="68" t="s">
        <v>10</v>
      </c>
      <c r="AK863" t="s">
        <v>10</v>
      </c>
      <c r="AL863" s="30" t="s">
        <v>10</v>
      </c>
      <c r="AM863" s="39"/>
      <c r="AN863" s="115" t="s">
        <v>10</v>
      </c>
      <c r="AO863" s="30"/>
      <c r="AQ863" s="5"/>
      <c r="AS863" s="37"/>
      <c r="AT863" s="30" t="s">
        <v>10</v>
      </c>
      <c r="AV863" t="str">
        <f t="shared" si="238"/>
        <v>musta</v>
      </c>
      <c r="AW863" t="str">
        <f t="shared" si="239"/>
        <v>punainen</v>
      </c>
      <c r="AX863" t="str">
        <f t="shared" si="240"/>
        <v>musta</v>
      </c>
      <c r="AY863" s="31">
        <f t="shared" si="241"/>
        <v>11</v>
      </c>
      <c r="AZ863" s="31">
        <f t="shared" si="242"/>
        <v>1</v>
      </c>
      <c r="BA863" s="31">
        <f t="shared" si="243"/>
        <v>0</v>
      </c>
      <c r="BB863" s="31">
        <f t="shared" si="244"/>
        <v>10</v>
      </c>
      <c r="BC863" s="31">
        <f t="shared" si="245"/>
        <v>0</v>
      </c>
      <c r="BM863" s="2" t="s">
        <v>35</v>
      </c>
      <c r="BN863" s="2" t="s">
        <v>35</v>
      </c>
    </row>
    <row r="864" spans="1:66" x14ac:dyDescent="0.25">
      <c r="A864" s="50">
        <v>853</v>
      </c>
      <c r="B864" s="50">
        <v>727</v>
      </c>
      <c r="C864" s="50" t="str">
        <f t="shared" si="234"/>
        <v>2871_1_4115</v>
      </c>
      <c r="D864" s="50">
        <v>1</v>
      </c>
      <c r="E864" s="51">
        <f t="shared" si="236"/>
        <v>28710001</v>
      </c>
      <c r="F864" s="76" t="str">
        <f t="shared" si="233"/>
        <v>2871_1</v>
      </c>
      <c r="G864" s="80">
        <v>2871</v>
      </c>
      <c r="H864" s="52">
        <v>1</v>
      </c>
      <c r="I864" s="52">
        <v>4115</v>
      </c>
      <c r="J864" s="53" t="str">
        <f t="shared" si="237"/>
        <v>ok</v>
      </c>
      <c r="K864" s="54" t="str">
        <f t="shared" si="235"/>
        <v>2871_1</v>
      </c>
      <c r="L864" s="54">
        <v>2871</v>
      </c>
      <c r="M864" s="54">
        <v>1</v>
      </c>
      <c r="N864" s="54">
        <v>4018</v>
      </c>
      <c r="O864" s="55">
        <v>514</v>
      </c>
      <c r="P864" s="55">
        <v>66</v>
      </c>
      <c r="Q864" s="55">
        <v>185</v>
      </c>
      <c r="R864" s="55">
        <v>23</v>
      </c>
      <c r="S864" s="52">
        <v>0</v>
      </c>
      <c r="T864" s="56">
        <v>1195</v>
      </c>
      <c r="U864" s="56">
        <v>58</v>
      </c>
      <c r="V864" s="56">
        <v>1249</v>
      </c>
      <c r="W864" s="56">
        <v>514</v>
      </c>
      <c r="X864" s="57">
        <v>0.66</v>
      </c>
      <c r="Y864" s="109"/>
      <c r="Z864" s="109"/>
      <c r="AA864" s="109"/>
      <c r="AB864" s="109"/>
      <c r="AC864" s="56">
        <v>168</v>
      </c>
      <c r="AD864" s="61" t="s">
        <v>34</v>
      </c>
      <c r="AE864" s="52" t="s">
        <v>35</v>
      </c>
      <c r="AF864" s="52" t="s">
        <v>35</v>
      </c>
      <c r="AG864" s="52" t="s">
        <v>36</v>
      </c>
      <c r="AH864" s="106"/>
      <c r="AI864" s="59"/>
      <c r="AJ864" s="68" t="s">
        <v>9</v>
      </c>
      <c r="AK864" t="s">
        <v>10</v>
      </c>
      <c r="AL864" s="30" t="s">
        <v>10</v>
      </c>
      <c r="AM864" s="39"/>
      <c r="AN864" s="115" t="s">
        <v>10</v>
      </c>
      <c r="AO864" s="30"/>
      <c r="AQ864" s="5"/>
      <c r="AS864" s="37"/>
      <c r="AT864" s="30" t="s">
        <v>10</v>
      </c>
      <c r="AV864" t="str">
        <f t="shared" si="238"/>
        <v>punainen</v>
      </c>
      <c r="AW864" t="str">
        <f t="shared" si="239"/>
        <v>musta</v>
      </c>
      <c r="AX864" t="str">
        <f t="shared" si="240"/>
        <v>musta</v>
      </c>
      <c r="AY864" s="31">
        <f t="shared" si="241"/>
        <v>12</v>
      </c>
      <c r="AZ864" s="31">
        <f t="shared" si="242"/>
        <v>10</v>
      </c>
      <c r="BA864" s="31">
        <f t="shared" si="243"/>
        <v>0</v>
      </c>
      <c r="BB864" s="31">
        <f t="shared" si="244"/>
        <v>1</v>
      </c>
      <c r="BC864" s="31">
        <f t="shared" si="245"/>
        <v>1</v>
      </c>
      <c r="BM864" s="2" t="s">
        <v>35</v>
      </c>
      <c r="BN864" s="2" t="s">
        <v>35</v>
      </c>
    </row>
    <row r="865" spans="1:66" x14ac:dyDescent="0.25">
      <c r="A865" s="50">
        <v>854</v>
      </c>
      <c r="B865" s="50">
        <v>728</v>
      </c>
      <c r="C865" s="50" t="str">
        <f t="shared" si="234"/>
        <v>2871_2_5321</v>
      </c>
      <c r="D865" s="50">
        <v>1</v>
      </c>
      <c r="E865" s="51">
        <f t="shared" si="236"/>
        <v>28710002</v>
      </c>
      <c r="F865" s="76" t="str">
        <f t="shared" si="233"/>
        <v>2871_2</v>
      </c>
      <c r="G865" s="80">
        <v>2871</v>
      </c>
      <c r="H865" s="52">
        <v>2</v>
      </c>
      <c r="I865" s="52">
        <v>5321</v>
      </c>
      <c r="J865" s="53" t="str">
        <f t="shared" si="237"/>
        <v>ok</v>
      </c>
      <c r="K865" s="54" t="str">
        <f t="shared" si="235"/>
        <v>2871_2</v>
      </c>
      <c r="L865" s="54">
        <v>2871</v>
      </c>
      <c r="M865" s="54">
        <v>2</v>
      </c>
      <c r="N865" s="54">
        <v>5152</v>
      </c>
      <c r="O865" s="55">
        <v>173</v>
      </c>
      <c r="P865" s="55">
        <v>72</v>
      </c>
      <c r="Q865" s="55">
        <v>59</v>
      </c>
      <c r="R865" s="55">
        <v>24</v>
      </c>
      <c r="S865" s="52">
        <v>0</v>
      </c>
      <c r="T865" s="56">
        <v>604</v>
      </c>
      <c r="U865" s="56">
        <v>26</v>
      </c>
      <c r="V865" s="56">
        <v>614</v>
      </c>
      <c r="W865" s="56">
        <v>173</v>
      </c>
      <c r="X865" s="57">
        <v>0.72</v>
      </c>
      <c r="Y865" s="109"/>
      <c r="Z865" s="109"/>
      <c r="AA865" s="109"/>
      <c r="AB865" s="109"/>
      <c r="AC865" s="56">
        <v>80</v>
      </c>
      <c r="AD865" s="61" t="s">
        <v>34</v>
      </c>
      <c r="AE865" s="52" t="s">
        <v>35</v>
      </c>
      <c r="AF865" s="52" t="s">
        <v>35</v>
      </c>
      <c r="AG865" s="52"/>
      <c r="AH865" s="106"/>
      <c r="AI865" s="59"/>
      <c r="AJ865" s="68" t="s">
        <v>9</v>
      </c>
      <c r="AK865" t="s">
        <v>10</v>
      </c>
      <c r="AL865" s="30" t="s">
        <v>10</v>
      </c>
      <c r="AM865" s="39"/>
      <c r="AN865" s="115" t="s">
        <v>10</v>
      </c>
      <c r="AO865" s="30"/>
      <c r="AQ865" s="5"/>
      <c r="AS865" s="37"/>
      <c r="AT865" s="30" t="s">
        <v>10</v>
      </c>
      <c r="AV865" t="str">
        <f t="shared" si="238"/>
        <v>punainen</v>
      </c>
      <c r="AW865" t="str">
        <f t="shared" si="239"/>
        <v>musta</v>
      </c>
      <c r="AX865" t="str">
        <f t="shared" si="240"/>
        <v>musta</v>
      </c>
      <c r="AY865" s="31">
        <f t="shared" si="241"/>
        <v>11</v>
      </c>
      <c r="AZ865" s="31">
        <f t="shared" si="242"/>
        <v>10</v>
      </c>
      <c r="BA865" s="31">
        <f t="shared" si="243"/>
        <v>0</v>
      </c>
      <c r="BB865" s="31">
        <f t="shared" si="244"/>
        <v>0</v>
      </c>
      <c r="BC865" s="31">
        <f t="shared" si="245"/>
        <v>1</v>
      </c>
      <c r="BM865" s="2" t="s">
        <v>35</v>
      </c>
      <c r="BN865" s="2" t="s">
        <v>35</v>
      </c>
    </row>
    <row r="866" spans="1:66" x14ac:dyDescent="0.25">
      <c r="A866" s="50">
        <v>855</v>
      </c>
      <c r="B866" s="50">
        <v>729</v>
      </c>
      <c r="C866" s="50" t="str">
        <f t="shared" si="234"/>
        <v>2871_3_3135</v>
      </c>
      <c r="D866" s="50">
        <v>1</v>
      </c>
      <c r="E866" s="51">
        <f t="shared" si="236"/>
        <v>28710003</v>
      </c>
      <c r="F866" s="76" t="str">
        <f t="shared" si="233"/>
        <v>2871_3</v>
      </c>
      <c r="G866" s="80">
        <v>2871</v>
      </c>
      <c r="H866" s="52">
        <v>3</v>
      </c>
      <c r="I866" s="52">
        <v>3135</v>
      </c>
      <c r="J866" s="53" t="str">
        <f t="shared" si="237"/>
        <v>ok</v>
      </c>
      <c r="K866" s="54" t="str">
        <f t="shared" si="235"/>
        <v>2871_3</v>
      </c>
      <c r="L866" s="54">
        <v>2871</v>
      </c>
      <c r="M866" s="54">
        <v>3</v>
      </c>
      <c r="N866" s="54">
        <v>3014</v>
      </c>
      <c r="O866" s="55">
        <v>166</v>
      </c>
      <c r="P866" s="55">
        <v>93</v>
      </c>
      <c r="Q866" s="55">
        <v>54</v>
      </c>
      <c r="R866" s="55">
        <v>30</v>
      </c>
      <c r="S866" s="52">
        <v>0</v>
      </c>
      <c r="T866" s="56">
        <v>604</v>
      </c>
      <c r="U866" s="56">
        <v>26</v>
      </c>
      <c r="V866" s="56">
        <v>614</v>
      </c>
      <c r="W866" s="56">
        <v>166</v>
      </c>
      <c r="X866" s="57">
        <v>0.93</v>
      </c>
      <c r="Y866" s="109"/>
      <c r="Z866" s="109"/>
      <c r="AA866" s="109"/>
      <c r="AB866" s="109"/>
      <c r="AC866" s="56">
        <v>57</v>
      </c>
      <c r="AD866" s="61" t="s">
        <v>34</v>
      </c>
      <c r="AE866" s="52" t="s">
        <v>35</v>
      </c>
      <c r="AF866" s="52" t="s">
        <v>35</v>
      </c>
      <c r="AG866" s="52"/>
      <c r="AH866" s="106"/>
      <c r="AI866" s="59"/>
      <c r="AJ866" s="68" t="s">
        <v>9</v>
      </c>
      <c r="AK866" t="s">
        <v>10</v>
      </c>
      <c r="AL866" s="30" t="s">
        <v>10</v>
      </c>
      <c r="AM866" s="39"/>
      <c r="AN866" s="115" t="s">
        <v>10</v>
      </c>
      <c r="AO866" s="30"/>
      <c r="AQ866" s="5"/>
      <c r="AS866" s="37"/>
      <c r="AT866" s="30" t="s">
        <v>10</v>
      </c>
      <c r="AV866" t="str">
        <f t="shared" si="238"/>
        <v>punainen</v>
      </c>
      <c r="AW866" t="str">
        <f t="shared" si="239"/>
        <v>musta</v>
      </c>
      <c r="AX866" t="str">
        <f t="shared" si="240"/>
        <v>musta</v>
      </c>
      <c r="AY866" s="31">
        <f t="shared" si="241"/>
        <v>11</v>
      </c>
      <c r="AZ866" s="31">
        <f t="shared" si="242"/>
        <v>10</v>
      </c>
      <c r="BA866" s="31">
        <f t="shared" si="243"/>
        <v>0</v>
      </c>
      <c r="BB866" s="31">
        <f t="shared" si="244"/>
        <v>0</v>
      </c>
      <c r="BC866" s="31">
        <f t="shared" si="245"/>
        <v>1</v>
      </c>
      <c r="BM866" s="2" t="s">
        <v>35</v>
      </c>
      <c r="BN866" s="2" t="s">
        <v>35</v>
      </c>
    </row>
    <row r="867" spans="1:66" x14ac:dyDescent="0.25">
      <c r="A867" s="50">
        <v>856</v>
      </c>
      <c r="B867" s="50">
        <v>730</v>
      </c>
      <c r="C867" s="50" t="str">
        <f t="shared" si="234"/>
        <v>2871_4_6532</v>
      </c>
      <c r="D867" s="50">
        <v>1</v>
      </c>
      <c r="E867" s="51">
        <f t="shared" si="236"/>
        <v>28710004</v>
      </c>
      <c r="F867" s="76" t="str">
        <f t="shared" si="233"/>
        <v>2871_4</v>
      </c>
      <c r="G867" s="80">
        <v>2871</v>
      </c>
      <c r="H867" s="52">
        <v>4</v>
      </c>
      <c r="I867" s="52">
        <v>6532</v>
      </c>
      <c r="J867" s="53" t="str">
        <f t="shared" si="237"/>
        <v>ok</v>
      </c>
      <c r="K867" s="54" t="str">
        <f t="shared" si="235"/>
        <v>2871_4</v>
      </c>
      <c r="L867" s="54">
        <v>2871</v>
      </c>
      <c r="M867" s="54">
        <v>4</v>
      </c>
      <c r="N867" s="54">
        <v>6296</v>
      </c>
      <c r="O867" s="55">
        <v>260</v>
      </c>
      <c r="P867" s="55">
        <v>92</v>
      </c>
      <c r="Q867" s="55">
        <v>118</v>
      </c>
      <c r="R867" s="55">
        <v>42</v>
      </c>
      <c r="S867" s="52">
        <v>0</v>
      </c>
      <c r="T867" s="56">
        <v>373</v>
      </c>
      <c r="U867" s="56">
        <v>22</v>
      </c>
      <c r="V867" s="56">
        <v>374</v>
      </c>
      <c r="W867" s="56">
        <v>260</v>
      </c>
      <c r="X867" s="57">
        <v>0.92</v>
      </c>
      <c r="Y867" s="109"/>
      <c r="Z867" s="109"/>
      <c r="AA867" s="109"/>
      <c r="AB867" s="109"/>
      <c r="AC867" s="56">
        <v>37</v>
      </c>
      <c r="AD867" s="61" t="s">
        <v>34</v>
      </c>
      <c r="AE867" s="52" t="s">
        <v>35</v>
      </c>
      <c r="AF867" s="52" t="s">
        <v>35</v>
      </c>
      <c r="AG867" s="52"/>
      <c r="AH867" s="106"/>
      <c r="AI867" s="59"/>
      <c r="AJ867" s="68" t="s">
        <v>9</v>
      </c>
      <c r="AK867" t="s">
        <v>10</v>
      </c>
      <c r="AL867" s="30" t="s">
        <v>10</v>
      </c>
      <c r="AM867" s="39"/>
      <c r="AN867" s="115" t="s">
        <v>10</v>
      </c>
      <c r="AO867" s="30"/>
      <c r="AQ867" s="5"/>
      <c r="AS867" s="37"/>
      <c r="AT867" s="30" t="s">
        <v>10</v>
      </c>
      <c r="AV867" t="str">
        <f t="shared" si="238"/>
        <v>punainen</v>
      </c>
      <c r="AW867" t="str">
        <f t="shared" si="239"/>
        <v>musta</v>
      </c>
      <c r="AX867" t="str">
        <f t="shared" si="240"/>
        <v>musta</v>
      </c>
      <c r="AY867" s="31">
        <f t="shared" si="241"/>
        <v>11</v>
      </c>
      <c r="AZ867" s="31">
        <f t="shared" si="242"/>
        <v>10</v>
      </c>
      <c r="BA867" s="31">
        <f t="shared" si="243"/>
        <v>0</v>
      </c>
      <c r="BB867" s="31">
        <f t="shared" si="244"/>
        <v>0</v>
      </c>
      <c r="BC867" s="31">
        <f t="shared" si="245"/>
        <v>1</v>
      </c>
      <c r="BM867" s="2" t="s">
        <v>35</v>
      </c>
      <c r="BN867" s="2" t="s">
        <v>35</v>
      </c>
    </row>
    <row r="868" spans="1:66" x14ac:dyDescent="0.25">
      <c r="A868" s="50">
        <v>857</v>
      </c>
      <c r="B868" s="50">
        <v>731</v>
      </c>
      <c r="C868" s="50" t="str">
        <f t="shared" si="234"/>
        <v>2872_1_5910</v>
      </c>
      <c r="D868" s="50">
        <v>1</v>
      </c>
      <c r="E868" s="51">
        <f t="shared" si="236"/>
        <v>28720001</v>
      </c>
      <c r="F868" s="76" t="str">
        <f t="shared" si="233"/>
        <v>2872_1</v>
      </c>
      <c r="G868" s="80">
        <v>2872</v>
      </c>
      <c r="H868" s="52">
        <v>1</v>
      </c>
      <c r="I868" s="52">
        <v>5910</v>
      </c>
      <c r="J868" s="53" t="str">
        <f t="shared" si="237"/>
        <v>ok</v>
      </c>
      <c r="K868" s="54" t="str">
        <f t="shared" si="235"/>
        <v>2872_1</v>
      </c>
      <c r="L868" s="54">
        <v>2872</v>
      </c>
      <c r="M868" s="54">
        <v>1</v>
      </c>
      <c r="N868" s="54">
        <v>11042</v>
      </c>
      <c r="O868" s="55">
        <v>374</v>
      </c>
      <c r="P868" s="55">
        <v>90</v>
      </c>
      <c r="Q868" s="55">
        <v>179</v>
      </c>
      <c r="R868" s="55">
        <v>43</v>
      </c>
      <c r="S868" s="52">
        <v>0</v>
      </c>
      <c r="T868" s="56">
        <v>376</v>
      </c>
      <c r="U868" s="56">
        <v>13</v>
      </c>
      <c r="V868" s="56">
        <v>402</v>
      </c>
      <c r="W868" s="56">
        <v>374</v>
      </c>
      <c r="X868" s="57">
        <v>0.9</v>
      </c>
      <c r="Y868" s="109"/>
      <c r="Z868" s="109"/>
      <c r="AA868" s="109"/>
      <c r="AB868" s="109"/>
      <c r="AC868" s="56">
        <v>88</v>
      </c>
      <c r="AD868" s="52" t="s">
        <v>35</v>
      </c>
      <c r="AE868" s="52" t="s">
        <v>35</v>
      </c>
      <c r="AF868" s="52" t="s">
        <v>35</v>
      </c>
      <c r="AG868" s="52"/>
      <c r="AH868" s="106"/>
      <c r="AI868" s="59"/>
      <c r="AJ868" s="68" t="s">
        <v>9</v>
      </c>
      <c r="AK868" t="s">
        <v>10</v>
      </c>
      <c r="AL868" s="30" t="s">
        <v>10</v>
      </c>
      <c r="AM868" s="39"/>
      <c r="AN868" s="115" t="s">
        <v>10</v>
      </c>
      <c r="AO868" s="30"/>
      <c r="AQ868" s="5"/>
      <c r="AS868" s="37"/>
      <c r="AT868" s="30" t="s">
        <v>10</v>
      </c>
      <c r="AV868" t="str">
        <f t="shared" si="238"/>
        <v>musta</v>
      </c>
      <c r="AW868" t="str">
        <f t="shared" si="239"/>
        <v>musta</v>
      </c>
      <c r="AX868" t="str">
        <f t="shared" si="240"/>
        <v>musta</v>
      </c>
      <c r="AY868" s="31">
        <f t="shared" si="241"/>
        <v>10</v>
      </c>
      <c r="AZ868" s="31">
        <f t="shared" si="242"/>
        <v>10</v>
      </c>
      <c r="BA868" s="31">
        <f t="shared" si="243"/>
        <v>0</v>
      </c>
      <c r="BB868" s="31">
        <f t="shared" si="244"/>
        <v>0</v>
      </c>
      <c r="BC868" s="31">
        <f t="shared" si="245"/>
        <v>0</v>
      </c>
      <c r="BM868" s="2" t="s">
        <v>35</v>
      </c>
      <c r="BN868" s="2" t="s">
        <v>35</v>
      </c>
    </row>
    <row r="869" spans="1:66" x14ac:dyDescent="0.25">
      <c r="A869" s="50">
        <v>858</v>
      </c>
      <c r="B869" s="50">
        <v>732</v>
      </c>
      <c r="C869" s="50" t="str">
        <f t="shared" si="234"/>
        <v>2872_2_4862</v>
      </c>
      <c r="D869" s="50">
        <v>1</v>
      </c>
      <c r="E869" s="51">
        <f t="shared" si="236"/>
        <v>28720002</v>
      </c>
      <c r="F869" s="76" t="str">
        <f t="shared" si="233"/>
        <v>2872_2</v>
      </c>
      <c r="G869" s="80">
        <v>2872</v>
      </c>
      <c r="H869" s="52">
        <v>2</v>
      </c>
      <c r="I869" s="52">
        <v>4862</v>
      </c>
      <c r="J869" s="53" t="str">
        <f t="shared" si="237"/>
        <v>huom!</v>
      </c>
      <c r="K869" s="54"/>
      <c r="L869" s="54"/>
      <c r="M869" s="54"/>
      <c r="N869" s="54"/>
      <c r="O869" s="55">
        <v>374</v>
      </c>
      <c r="P869" s="55">
        <v>90</v>
      </c>
      <c r="Q869" s="55">
        <v>179</v>
      </c>
      <c r="R869" s="55">
        <v>43</v>
      </c>
      <c r="S869" s="52">
        <v>0</v>
      </c>
      <c r="T869" s="56">
        <v>155</v>
      </c>
      <c r="U869" s="56">
        <v>3</v>
      </c>
      <c r="V869" s="56">
        <v>172</v>
      </c>
      <c r="W869" s="56">
        <v>374</v>
      </c>
      <c r="X869" s="57">
        <v>0.9</v>
      </c>
      <c r="Y869" s="109"/>
      <c r="Z869" s="109"/>
      <c r="AA869" s="109"/>
      <c r="AB869" s="109"/>
      <c r="AC869" s="56">
        <v>35</v>
      </c>
      <c r="AD869" s="52" t="s">
        <v>35</v>
      </c>
      <c r="AE869" s="52" t="s">
        <v>35</v>
      </c>
      <c r="AF869" s="52" t="s">
        <v>35</v>
      </c>
      <c r="AG869" s="52"/>
      <c r="AH869" s="106"/>
      <c r="AI869" s="59"/>
      <c r="AJ869" s="68" t="s">
        <v>9</v>
      </c>
      <c r="AK869" t="s">
        <v>10</v>
      </c>
      <c r="AL869" s="30" t="s">
        <v>10</v>
      </c>
      <c r="AM869" s="39"/>
      <c r="AN869" s="115" t="s">
        <v>10</v>
      </c>
      <c r="AO869" s="30"/>
      <c r="AQ869" s="5"/>
      <c r="AS869" s="37"/>
      <c r="AT869" s="30" t="s">
        <v>10</v>
      </c>
      <c r="AV869" t="str">
        <f t="shared" si="238"/>
        <v>musta</v>
      </c>
      <c r="AW869" t="str">
        <f t="shared" si="239"/>
        <v>musta</v>
      </c>
      <c r="AX869" t="str">
        <f t="shared" si="240"/>
        <v>musta</v>
      </c>
      <c r="AY869" s="31">
        <f t="shared" si="241"/>
        <v>10</v>
      </c>
      <c r="AZ869" s="31">
        <f t="shared" si="242"/>
        <v>10</v>
      </c>
      <c r="BA869" s="31">
        <f t="shared" si="243"/>
        <v>0</v>
      </c>
      <c r="BB869" s="31">
        <f t="shared" si="244"/>
        <v>0</v>
      </c>
      <c r="BC869" s="31">
        <f t="shared" si="245"/>
        <v>0</v>
      </c>
      <c r="BM869" s="2" t="s">
        <v>35</v>
      </c>
      <c r="BN869" s="2" t="s">
        <v>35</v>
      </c>
    </row>
    <row r="870" spans="1:66" x14ac:dyDescent="0.25">
      <c r="A870" s="50">
        <v>859</v>
      </c>
      <c r="B870" s="50">
        <v>733</v>
      </c>
      <c r="C870" s="50" t="str">
        <f t="shared" si="234"/>
        <v>2872_3_3926</v>
      </c>
      <c r="D870" s="50">
        <v>1</v>
      </c>
      <c r="E870" s="51">
        <f t="shared" si="236"/>
        <v>28720003</v>
      </c>
      <c r="F870" s="76" t="str">
        <f t="shared" si="233"/>
        <v>2872_3</v>
      </c>
      <c r="G870" s="80">
        <v>2872</v>
      </c>
      <c r="H870" s="52">
        <v>3</v>
      </c>
      <c r="I870" s="52">
        <v>3926</v>
      </c>
      <c r="J870" s="53" t="str">
        <f t="shared" si="237"/>
        <v>ok</v>
      </c>
      <c r="K870" s="54" t="str">
        <f t="shared" ref="K870:K884" si="246">CONCATENATE(L870,"_",M870)</f>
        <v>2872_3</v>
      </c>
      <c r="L870" s="54">
        <v>2872</v>
      </c>
      <c r="M870" s="54">
        <v>3</v>
      </c>
      <c r="N870" s="54">
        <v>3025</v>
      </c>
      <c r="O870" s="55">
        <v>482</v>
      </c>
      <c r="P870" s="55">
        <v>82</v>
      </c>
      <c r="Q870" s="55">
        <v>223</v>
      </c>
      <c r="R870" s="55">
        <v>38</v>
      </c>
      <c r="S870" s="52">
        <v>0</v>
      </c>
      <c r="T870" s="56">
        <v>155</v>
      </c>
      <c r="U870" s="56">
        <v>3</v>
      </c>
      <c r="V870" s="56">
        <v>172</v>
      </c>
      <c r="W870" s="56">
        <v>482</v>
      </c>
      <c r="X870" s="57">
        <v>0.82</v>
      </c>
      <c r="Y870" s="109"/>
      <c r="Z870" s="109"/>
      <c r="AA870" s="109"/>
      <c r="AB870" s="109"/>
      <c r="AC870" s="56">
        <v>63</v>
      </c>
      <c r="AD870" s="52" t="s">
        <v>35</v>
      </c>
      <c r="AE870" s="52" t="s">
        <v>35</v>
      </c>
      <c r="AF870" s="52" t="s">
        <v>35</v>
      </c>
      <c r="AG870" s="52"/>
      <c r="AH870" s="106"/>
      <c r="AI870" s="59"/>
      <c r="AJ870" s="68" t="s">
        <v>9</v>
      </c>
      <c r="AK870" t="s">
        <v>10</v>
      </c>
      <c r="AL870" s="30" t="s">
        <v>10</v>
      </c>
      <c r="AM870" s="39"/>
      <c r="AN870" s="115" t="s">
        <v>10</v>
      </c>
      <c r="AO870" s="30"/>
      <c r="AQ870" s="5"/>
      <c r="AS870" s="37"/>
      <c r="AT870" s="30" t="s">
        <v>10</v>
      </c>
      <c r="AV870" t="str">
        <f t="shared" si="238"/>
        <v>musta</v>
      </c>
      <c r="AW870" t="str">
        <f t="shared" si="239"/>
        <v>musta</v>
      </c>
      <c r="AX870" t="str">
        <f t="shared" si="240"/>
        <v>musta</v>
      </c>
      <c r="AY870" s="31">
        <f t="shared" si="241"/>
        <v>10</v>
      </c>
      <c r="AZ870" s="31">
        <f t="shared" si="242"/>
        <v>10</v>
      </c>
      <c r="BA870" s="31">
        <f t="shared" si="243"/>
        <v>0</v>
      </c>
      <c r="BB870" s="31">
        <f t="shared" si="244"/>
        <v>0</v>
      </c>
      <c r="BC870" s="31">
        <f t="shared" si="245"/>
        <v>0</v>
      </c>
      <c r="BM870" s="2" t="s">
        <v>35</v>
      </c>
      <c r="BN870" s="2" t="s">
        <v>35</v>
      </c>
    </row>
    <row r="871" spans="1:66" x14ac:dyDescent="0.25">
      <c r="A871" s="50">
        <v>860</v>
      </c>
      <c r="B871" s="50">
        <v>734</v>
      </c>
      <c r="C871" s="50" t="str">
        <f t="shared" si="234"/>
        <v>2873_1_5836</v>
      </c>
      <c r="D871" s="50">
        <v>1</v>
      </c>
      <c r="E871" s="51">
        <f t="shared" si="236"/>
        <v>28730001</v>
      </c>
      <c r="F871" s="76" t="str">
        <f t="shared" si="233"/>
        <v>2873_1</v>
      </c>
      <c r="G871" s="80">
        <v>2873</v>
      </c>
      <c r="H871" s="52">
        <v>1</v>
      </c>
      <c r="I871" s="52">
        <v>5836</v>
      </c>
      <c r="J871" s="53" t="str">
        <f t="shared" si="237"/>
        <v>ok</v>
      </c>
      <c r="K871" s="54" t="str">
        <f t="shared" si="246"/>
        <v>2873_1</v>
      </c>
      <c r="L871" s="54">
        <v>2873</v>
      </c>
      <c r="M871" s="54">
        <v>1</v>
      </c>
      <c r="N871" s="54">
        <v>5513</v>
      </c>
      <c r="O871" s="55">
        <v>563</v>
      </c>
      <c r="P871" s="55">
        <v>92</v>
      </c>
      <c r="Q871" s="55">
        <v>316</v>
      </c>
      <c r="R871" s="55">
        <v>52</v>
      </c>
      <c r="S871" s="52">
        <v>0</v>
      </c>
      <c r="T871" s="56">
        <v>236</v>
      </c>
      <c r="U871" s="56">
        <v>16</v>
      </c>
      <c r="V871" s="56">
        <v>244</v>
      </c>
      <c r="W871" s="56">
        <v>563</v>
      </c>
      <c r="X871" s="57">
        <v>0.92</v>
      </c>
      <c r="Y871" s="109"/>
      <c r="Z871" s="109"/>
      <c r="AA871" s="109"/>
      <c r="AB871" s="109"/>
      <c r="AC871" s="56">
        <v>131</v>
      </c>
      <c r="AD871" s="52" t="s">
        <v>35</v>
      </c>
      <c r="AE871" s="52" t="s">
        <v>35</v>
      </c>
      <c r="AF871" s="52" t="s">
        <v>35</v>
      </c>
      <c r="AG871" s="52"/>
      <c r="AH871" s="106"/>
      <c r="AI871" s="59"/>
      <c r="AJ871" s="68" t="s">
        <v>10</v>
      </c>
      <c r="AK871" t="s">
        <v>10</v>
      </c>
      <c r="AL871" s="30" t="s">
        <v>10</v>
      </c>
      <c r="AM871" s="39"/>
      <c r="AN871" s="115" t="s">
        <v>10</v>
      </c>
      <c r="AO871" s="30"/>
      <c r="AQ871" s="5"/>
      <c r="AS871" s="37"/>
      <c r="AT871" s="30" t="s">
        <v>10</v>
      </c>
      <c r="AV871" t="str">
        <f t="shared" si="238"/>
        <v>punainen</v>
      </c>
      <c r="AW871" t="str">
        <f t="shared" si="239"/>
        <v>musta</v>
      </c>
      <c r="AX871" t="str">
        <f t="shared" si="240"/>
        <v>musta</v>
      </c>
      <c r="AY871" s="31">
        <f t="shared" si="241"/>
        <v>11</v>
      </c>
      <c r="AZ871" s="31">
        <f t="shared" si="242"/>
        <v>10</v>
      </c>
      <c r="BA871" s="31">
        <f t="shared" si="243"/>
        <v>0</v>
      </c>
      <c r="BB871" s="31">
        <f t="shared" si="244"/>
        <v>1</v>
      </c>
      <c r="BC871" s="31">
        <f t="shared" si="245"/>
        <v>0</v>
      </c>
      <c r="BM871" s="2" t="s">
        <v>35</v>
      </c>
      <c r="BN871" s="2" t="s">
        <v>35</v>
      </c>
    </row>
    <row r="872" spans="1:66" x14ac:dyDescent="0.25">
      <c r="A872" s="50">
        <v>861</v>
      </c>
      <c r="B872" s="50">
        <v>735</v>
      </c>
      <c r="C872" s="50" t="str">
        <f t="shared" si="234"/>
        <v>2873_2_8140</v>
      </c>
      <c r="D872" s="50">
        <v>1</v>
      </c>
      <c r="E872" s="51">
        <f t="shared" si="236"/>
        <v>28730002</v>
      </c>
      <c r="F872" s="76" t="str">
        <f t="shared" si="233"/>
        <v>2873_2</v>
      </c>
      <c r="G872" s="80">
        <v>2873</v>
      </c>
      <c r="H872" s="52">
        <v>2</v>
      </c>
      <c r="I872" s="52">
        <v>8140</v>
      </c>
      <c r="J872" s="53" t="str">
        <f t="shared" si="237"/>
        <v>ok</v>
      </c>
      <c r="K872" s="54" t="str">
        <f t="shared" si="246"/>
        <v>2873_2</v>
      </c>
      <c r="L872" s="54">
        <v>2873</v>
      </c>
      <c r="M872" s="54">
        <v>2</v>
      </c>
      <c r="N872" s="54">
        <v>7762</v>
      </c>
      <c r="O872" s="55">
        <v>541</v>
      </c>
      <c r="P872" s="55">
        <v>96</v>
      </c>
      <c r="Q872" s="55">
        <v>302</v>
      </c>
      <c r="R872" s="55">
        <v>53</v>
      </c>
      <c r="S872" s="52">
        <v>0</v>
      </c>
      <c r="T872" s="56">
        <v>110</v>
      </c>
      <c r="U872" s="56">
        <v>10</v>
      </c>
      <c r="V872" s="56">
        <v>118</v>
      </c>
      <c r="W872" s="56">
        <v>541</v>
      </c>
      <c r="X872" s="57">
        <v>0.96</v>
      </c>
      <c r="Y872" s="109"/>
      <c r="Z872" s="109"/>
      <c r="AA872" s="109"/>
      <c r="AB872" s="109"/>
      <c r="AC872" s="56">
        <v>106</v>
      </c>
      <c r="AD872" s="52" t="s">
        <v>35</v>
      </c>
      <c r="AE872" s="52" t="s">
        <v>35</v>
      </c>
      <c r="AF872" s="52" t="s">
        <v>35</v>
      </c>
      <c r="AG872" s="52"/>
      <c r="AH872" s="106"/>
      <c r="AI872" s="59"/>
      <c r="AJ872" s="68" t="s">
        <v>10</v>
      </c>
      <c r="AK872" t="s">
        <v>10</v>
      </c>
      <c r="AL872" s="30" t="s">
        <v>10</v>
      </c>
      <c r="AM872" s="39"/>
      <c r="AN872" s="115" t="s">
        <v>10</v>
      </c>
      <c r="AO872" s="30"/>
      <c r="AQ872" s="5"/>
      <c r="AS872" s="37"/>
      <c r="AT872" s="30" t="s">
        <v>10</v>
      </c>
      <c r="AV872" t="str">
        <f t="shared" si="238"/>
        <v>punainen</v>
      </c>
      <c r="AW872" t="str">
        <f t="shared" si="239"/>
        <v>musta</v>
      </c>
      <c r="AX872" t="str">
        <f t="shared" si="240"/>
        <v>musta</v>
      </c>
      <c r="AY872" s="31">
        <f t="shared" si="241"/>
        <v>11</v>
      </c>
      <c r="AZ872" s="31">
        <f t="shared" si="242"/>
        <v>10</v>
      </c>
      <c r="BA872" s="31">
        <f t="shared" si="243"/>
        <v>0</v>
      </c>
      <c r="BB872" s="31">
        <f t="shared" si="244"/>
        <v>1</v>
      </c>
      <c r="BC872" s="31">
        <f t="shared" si="245"/>
        <v>0</v>
      </c>
      <c r="BM872" s="2" t="s">
        <v>35</v>
      </c>
      <c r="BN872" s="2" t="s">
        <v>35</v>
      </c>
    </row>
    <row r="873" spans="1:66" x14ac:dyDescent="0.25">
      <c r="A873" s="50">
        <v>862</v>
      </c>
      <c r="B873" s="50">
        <v>736</v>
      </c>
      <c r="C873" s="50" t="str">
        <f t="shared" si="234"/>
        <v>2873_3_6141</v>
      </c>
      <c r="D873" s="50">
        <v>1</v>
      </c>
      <c r="E873" s="51">
        <f t="shared" si="236"/>
        <v>28730003</v>
      </c>
      <c r="F873" s="76" t="str">
        <f t="shared" si="233"/>
        <v>2873_3</v>
      </c>
      <c r="G873" s="80">
        <v>2873</v>
      </c>
      <c r="H873" s="52">
        <v>3</v>
      </c>
      <c r="I873" s="52">
        <v>6141</v>
      </c>
      <c r="J873" s="53" t="str">
        <f t="shared" si="237"/>
        <v>ok</v>
      </c>
      <c r="K873" s="54" t="str">
        <f t="shared" si="246"/>
        <v>2873_3</v>
      </c>
      <c r="L873" s="54">
        <v>2873</v>
      </c>
      <c r="M873" s="54">
        <v>3</v>
      </c>
      <c r="N873" s="54">
        <v>6003</v>
      </c>
      <c r="O873" s="55">
        <v>823</v>
      </c>
      <c r="P873" s="55">
        <v>73</v>
      </c>
      <c r="Q873" s="55">
        <v>370</v>
      </c>
      <c r="R873" s="55">
        <v>33</v>
      </c>
      <c r="S873" s="52">
        <v>0</v>
      </c>
      <c r="T873" s="56">
        <v>1079</v>
      </c>
      <c r="U873" s="56">
        <v>43</v>
      </c>
      <c r="V873" s="56">
        <v>1084</v>
      </c>
      <c r="W873" s="56">
        <v>823</v>
      </c>
      <c r="X873" s="57">
        <v>0.73</v>
      </c>
      <c r="Y873" s="109"/>
      <c r="Z873" s="109"/>
      <c r="AA873" s="109"/>
      <c r="AB873" s="109"/>
      <c r="AC873" s="56">
        <v>154</v>
      </c>
      <c r="AD873" s="61" t="s">
        <v>34</v>
      </c>
      <c r="AE873" s="52" t="s">
        <v>35</v>
      </c>
      <c r="AF873" s="52" t="s">
        <v>35</v>
      </c>
      <c r="AG873" s="52"/>
      <c r="AH873" s="106"/>
      <c r="AI873" s="59"/>
      <c r="AJ873" s="68" t="s">
        <v>9</v>
      </c>
      <c r="AK873" t="s">
        <v>10</v>
      </c>
      <c r="AL873" s="30" t="s">
        <v>10</v>
      </c>
      <c r="AM873" s="39"/>
      <c r="AN873" s="115" t="s">
        <v>10</v>
      </c>
      <c r="AO873" s="30"/>
      <c r="AQ873" s="5"/>
      <c r="AS873" s="37"/>
      <c r="AT873" s="30" t="s">
        <v>10</v>
      </c>
      <c r="AV873" t="str">
        <f t="shared" si="238"/>
        <v>punainen</v>
      </c>
      <c r="AW873" t="str">
        <f t="shared" si="239"/>
        <v>musta</v>
      </c>
      <c r="AX873" t="str">
        <f t="shared" si="240"/>
        <v>musta</v>
      </c>
      <c r="AY873" s="31">
        <f t="shared" si="241"/>
        <v>12</v>
      </c>
      <c r="AZ873" s="31">
        <f t="shared" si="242"/>
        <v>10</v>
      </c>
      <c r="BA873" s="31">
        <f t="shared" si="243"/>
        <v>0</v>
      </c>
      <c r="BB873" s="31">
        <f t="shared" si="244"/>
        <v>1</v>
      </c>
      <c r="BC873" s="31">
        <f t="shared" si="245"/>
        <v>1</v>
      </c>
      <c r="BM873" s="2" t="s">
        <v>35</v>
      </c>
      <c r="BN873" s="2" t="s">
        <v>35</v>
      </c>
    </row>
    <row r="874" spans="1:66" x14ac:dyDescent="0.25">
      <c r="A874" s="50">
        <v>863</v>
      </c>
      <c r="B874" s="50">
        <v>737</v>
      </c>
      <c r="C874" s="50" t="str">
        <f t="shared" si="234"/>
        <v>2874_1_7510</v>
      </c>
      <c r="D874" s="50">
        <v>1</v>
      </c>
      <c r="E874" s="51">
        <f t="shared" si="236"/>
        <v>28740001</v>
      </c>
      <c r="F874" s="76" t="str">
        <f t="shared" si="233"/>
        <v>2874_1</v>
      </c>
      <c r="G874" s="80">
        <v>2874</v>
      </c>
      <c r="H874" s="52">
        <v>1</v>
      </c>
      <c r="I874" s="52">
        <v>7510</v>
      </c>
      <c r="J874" s="53" t="str">
        <f t="shared" si="237"/>
        <v>ok</v>
      </c>
      <c r="K874" s="54" t="str">
        <f t="shared" si="246"/>
        <v>2874_1</v>
      </c>
      <c r="L874" s="54">
        <v>2874</v>
      </c>
      <c r="M874" s="54">
        <v>1</v>
      </c>
      <c r="N874" s="54">
        <v>7149</v>
      </c>
      <c r="O874" s="55">
        <v>329</v>
      </c>
      <c r="P874" s="55">
        <v>48</v>
      </c>
      <c r="Q874" s="55">
        <v>64</v>
      </c>
      <c r="R874" s="55">
        <v>9</v>
      </c>
      <c r="S874" s="52">
        <v>0</v>
      </c>
      <c r="T874" s="56">
        <v>2031</v>
      </c>
      <c r="U874" s="56">
        <v>56</v>
      </c>
      <c r="V874" s="56">
        <v>2239</v>
      </c>
      <c r="W874" s="56">
        <v>329</v>
      </c>
      <c r="X874" s="57">
        <v>0.48</v>
      </c>
      <c r="Y874" s="109"/>
      <c r="Z874" s="109"/>
      <c r="AA874" s="109"/>
      <c r="AB874" s="109"/>
      <c r="AC874" s="56">
        <v>437</v>
      </c>
      <c r="AD874" s="61" t="s">
        <v>34</v>
      </c>
      <c r="AE874" s="52" t="s">
        <v>35</v>
      </c>
      <c r="AF874" s="52" t="s">
        <v>36</v>
      </c>
      <c r="AG874" s="52"/>
      <c r="AH874" s="106"/>
      <c r="AI874" s="59"/>
      <c r="AJ874" s="68" t="s">
        <v>9</v>
      </c>
      <c r="AK874" t="s">
        <v>10</v>
      </c>
      <c r="AL874" s="30" t="s">
        <v>10</v>
      </c>
      <c r="AM874" s="39"/>
      <c r="AN874" s="115" t="s">
        <v>10</v>
      </c>
      <c r="AO874" s="30"/>
      <c r="AQ874" s="5"/>
      <c r="AS874" s="37"/>
      <c r="AT874" s="30" t="s">
        <v>10</v>
      </c>
      <c r="AV874" t="str">
        <f t="shared" si="238"/>
        <v>musta</v>
      </c>
      <c r="AW874" t="str">
        <f t="shared" si="239"/>
        <v>musta</v>
      </c>
      <c r="AX874" t="str">
        <f t="shared" si="240"/>
        <v>musta</v>
      </c>
      <c r="AY874" s="31">
        <f t="shared" si="241"/>
        <v>3</v>
      </c>
      <c r="AZ874" s="31">
        <f t="shared" si="242"/>
        <v>1</v>
      </c>
      <c r="BA874" s="31">
        <f t="shared" si="243"/>
        <v>0</v>
      </c>
      <c r="BB874" s="31">
        <f t="shared" si="244"/>
        <v>1</v>
      </c>
      <c r="BC874" s="31">
        <f t="shared" si="245"/>
        <v>1</v>
      </c>
      <c r="BM874" s="2" t="s">
        <v>35</v>
      </c>
      <c r="BN874" s="2" t="s">
        <v>35</v>
      </c>
    </row>
    <row r="875" spans="1:66" x14ac:dyDescent="0.25">
      <c r="A875" s="50">
        <v>864</v>
      </c>
      <c r="B875" s="50">
        <v>738</v>
      </c>
      <c r="C875" s="50" t="str">
        <f t="shared" si="234"/>
        <v>2875_1_2275</v>
      </c>
      <c r="D875" s="50">
        <v>1</v>
      </c>
      <c r="E875" s="51">
        <f t="shared" si="236"/>
        <v>28750001</v>
      </c>
      <c r="F875" s="76" t="str">
        <f t="shared" si="233"/>
        <v>2875_1</v>
      </c>
      <c r="G875" s="80">
        <v>2875</v>
      </c>
      <c r="H875" s="52">
        <v>1</v>
      </c>
      <c r="I875" s="52">
        <v>2275</v>
      </c>
      <c r="J875" s="53" t="str">
        <f t="shared" si="237"/>
        <v>ok</v>
      </c>
      <c r="K875" s="54" t="str">
        <f t="shared" si="246"/>
        <v>2875_1</v>
      </c>
      <c r="L875" s="54">
        <v>2875</v>
      </c>
      <c r="M875" s="54">
        <v>1</v>
      </c>
      <c r="N875" s="54">
        <v>2187</v>
      </c>
      <c r="O875" s="55">
        <v>425</v>
      </c>
      <c r="P875" s="55">
        <v>61</v>
      </c>
      <c r="Q875" s="55">
        <v>39</v>
      </c>
      <c r="R875" s="55">
        <v>5</v>
      </c>
      <c r="S875" s="52">
        <v>0</v>
      </c>
      <c r="T875" s="56">
        <v>949</v>
      </c>
      <c r="U875" s="56">
        <v>36</v>
      </c>
      <c r="V875" s="56">
        <v>1033</v>
      </c>
      <c r="W875" s="56">
        <v>425</v>
      </c>
      <c r="X875" s="57">
        <v>0.61</v>
      </c>
      <c r="Y875" s="109"/>
      <c r="Z875" s="109"/>
      <c r="AA875" s="109"/>
      <c r="AB875" s="109"/>
      <c r="AC875" s="56">
        <v>357</v>
      </c>
      <c r="AD875" s="52" t="s">
        <v>35</v>
      </c>
      <c r="AE875" s="52" t="s">
        <v>35</v>
      </c>
      <c r="AF875" s="52" t="s">
        <v>36</v>
      </c>
      <c r="AG875" s="52" t="s">
        <v>36</v>
      </c>
      <c r="AH875" s="106"/>
      <c r="AI875" s="59"/>
      <c r="AJ875" s="68" t="s">
        <v>10</v>
      </c>
      <c r="AK875" t="s">
        <v>10</v>
      </c>
      <c r="AL875" s="30" t="s">
        <v>10</v>
      </c>
      <c r="AM875" s="39"/>
      <c r="AN875" s="115" t="s">
        <v>10</v>
      </c>
      <c r="AO875" s="30"/>
      <c r="AQ875" s="5"/>
      <c r="AS875" s="37"/>
      <c r="AT875" s="30" t="s">
        <v>10</v>
      </c>
      <c r="AV875" t="str">
        <f t="shared" si="238"/>
        <v>punainen</v>
      </c>
      <c r="AW875" t="str">
        <f t="shared" si="239"/>
        <v>musta</v>
      </c>
      <c r="AX875" t="str">
        <f t="shared" si="240"/>
        <v>musta</v>
      </c>
      <c r="AY875" s="31">
        <f t="shared" si="241"/>
        <v>11</v>
      </c>
      <c r="AZ875" s="31">
        <f t="shared" si="242"/>
        <v>10</v>
      </c>
      <c r="BA875" s="31">
        <f t="shared" si="243"/>
        <v>0</v>
      </c>
      <c r="BB875" s="31">
        <f t="shared" si="244"/>
        <v>1</v>
      </c>
      <c r="BC875" s="31">
        <f t="shared" si="245"/>
        <v>0</v>
      </c>
      <c r="BM875" s="2" t="s">
        <v>35</v>
      </c>
      <c r="BN875" s="2" t="s">
        <v>35</v>
      </c>
    </row>
    <row r="876" spans="1:66" x14ac:dyDescent="0.25">
      <c r="A876" s="50">
        <v>865</v>
      </c>
      <c r="B876" s="50">
        <v>739</v>
      </c>
      <c r="C876" s="50" t="str">
        <f t="shared" si="234"/>
        <v>2878_1_1054</v>
      </c>
      <c r="D876" s="50">
        <v>1</v>
      </c>
      <c r="E876" s="51">
        <f t="shared" si="236"/>
        <v>28780001</v>
      </c>
      <c r="F876" s="76" t="str">
        <f t="shared" si="233"/>
        <v>2878_1</v>
      </c>
      <c r="G876" s="81">
        <v>2878</v>
      </c>
      <c r="H876" s="52">
        <v>1</v>
      </c>
      <c r="I876" s="52">
        <v>1054</v>
      </c>
      <c r="J876" s="53" t="str">
        <f t="shared" si="237"/>
        <v>ok</v>
      </c>
      <c r="K876" s="54" t="str">
        <f t="shared" si="246"/>
        <v>2878_1</v>
      </c>
      <c r="L876" s="54">
        <v>2878</v>
      </c>
      <c r="M876" s="54">
        <v>1</v>
      </c>
      <c r="N876" s="54">
        <v>5901</v>
      </c>
      <c r="O876" s="55">
        <v>942</v>
      </c>
      <c r="P876" s="55">
        <v>36</v>
      </c>
      <c r="Q876" s="55">
        <v>323</v>
      </c>
      <c r="R876" s="55">
        <v>12</v>
      </c>
      <c r="S876" s="52">
        <v>0</v>
      </c>
      <c r="T876" s="56">
        <v>3428</v>
      </c>
      <c r="U876" s="56">
        <v>133</v>
      </c>
      <c r="V876" s="56">
        <v>3753</v>
      </c>
      <c r="W876" s="56">
        <v>942</v>
      </c>
      <c r="X876" s="57">
        <v>0.36</v>
      </c>
      <c r="Y876" s="109"/>
      <c r="Z876" s="109"/>
      <c r="AA876" s="109"/>
      <c r="AB876" s="109"/>
      <c r="AC876" s="56">
        <v>2089</v>
      </c>
      <c r="AD876" s="58" t="s">
        <v>34</v>
      </c>
      <c r="AE876" s="58" t="s">
        <v>34</v>
      </c>
      <c r="AF876" s="52" t="s">
        <v>36</v>
      </c>
      <c r="AG876" s="52" t="s">
        <v>36</v>
      </c>
      <c r="AH876" s="106"/>
      <c r="AI876" s="59"/>
      <c r="AJ876" s="68" t="s">
        <v>10</v>
      </c>
      <c r="AK876" t="s">
        <v>10</v>
      </c>
      <c r="AL876" s="30" t="s">
        <v>10</v>
      </c>
      <c r="AM876" s="39"/>
      <c r="AN876" s="115" t="s">
        <v>10</v>
      </c>
      <c r="AO876" s="30"/>
      <c r="AQ876" s="5"/>
      <c r="AS876" s="37"/>
      <c r="AT876" s="30" t="s">
        <v>10</v>
      </c>
      <c r="AV876" t="str">
        <f t="shared" si="238"/>
        <v>musta</v>
      </c>
      <c r="AW876" t="str">
        <f t="shared" si="239"/>
        <v>musta</v>
      </c>
      <c r="AX876" t="str">
        <f t="shared" si="240"/>
        <v>musta</v>
      </c>
      <c r="AY876" s="31">
        <f t="shared" si="241"/>
        <v>20</v>
      </c>
      <c r="AZ876" s="31">
        <f t="shared" si="242"/>
        <v>0</v>
      </c>
      <c r="BA876" s="31">
        <f t="shared" si="243"/>
        <v>0</v>
      </c>
      <c r="BB876" s="31">
        <f t="shared" si="244"/>
        <v>10</v>
      </c>
      <c r="BC876" s="31">
        <f t="shared" si="245"/>
        <v>10</v>
      </c>
      <c r="BM876" s="29" t="s">
        <v>34</v>
      </c>
      <c r="BN876" s="29" t="s">
        <v>34</v>
      </c>
    </row>
    <row r="877" spans="1:66" x14ac:dyDescent="0.25">
      <c r="A877" s="50">
        <v>866</v>
      </c>
      <c r="B877" s="50">
        <v>740</v>
      </c>
      <c r="C877" s="50" t="str">
        <f t="shared" si="234"/>
        <v>2879_1_6765</v>
      </c>
      <c r="D877" s="50">
        <v>1</v>
      </c>
      <c r="E877" s="51">
        <f t="shared" si="236"/>
        <v>28790001</v>
      </c>
      <c r="F877" s="76" t="str">
        <f t="shared" si="233"/>
        <v>2879_1</v>
      </c>
      <c r="G877" s="81">
        <v>2879</v>
      </c>
      <c r="H877" s="52">
        <v>1</v>
      </c>
      <c r="I877" s="52">
        <v>6765</v>
      </c>
      <c r="J877" s="53" t="str">
        <f t="shared" si="237"/>
        <v>ok</v>
      </c>
      <c r="K877" s="54" t="str">
        <f t="shared" si="246"/>
        <v>2879_1</v>
      </c>
      <c r="L877" s="54">
        <v>2879</v>
      </c>
      <c r="M877" s="54">
        <v>1</v>
      </c>
      <c r="N877" s="54">
        <v>8073</v>
      </c>
      <c r="O877" s="55">
        <v>478</v>
      </c>
      <c r="P877" s="55">
        <v>30</v>
      </c>
      <c r="Q877" s="55">
        <v>277</v>
      </c>
      <c r="R877" s="55">
        <v>17</v>
      </c>
      <c r="S877" s="52">
        <v>0</v>
      </c>
      <c r="T877" s="56">
        <v>2012</v>
      </c>
      <c r="U877" s="56">
        <v>41</v>
      </c>
      <c r="V877" s="56">
        <v>2133</v>
      </c>
      <c r="W877" s="56">
        <v>478</v>
      </c>
      <c r="X877" s="57">
        <v>0.3</v>
      </c>
      <c r="Y877" s="109"/>
      <c r="Z877" s="109"/>
      <c r="AA877" s="109"/>
      <c r="AB877" s="109"/>
      <c r="AC877" s="56">
        <v>527</v>
      </c>
      <c r="AD877" s="52" t="s">
        <v>35</v>
      </c>
      <c r="AE877" s="52" t="s">
        <v>35</v>
      </c>
      <c r="AF877" s="52" t="s">
        <v>35</v>
      </c>
      <c r="AG877" s="52"/>
      <c r="AH877" s="106"/>
      <c r="AI877" s="59"/>
      <c r="AJ877" s="68" t="s">
        <v>10</v>
      </c>
      <c r="AK877" t="s">
        <v>10</v>
      </c>
      <c r="AL877" s="30" t="s">
        <v>10</v>
      </c>
      <c r="AM877" s="39"/>
      <c r="AN877" s="115" t="s">
        <v>10</v>
      </c>
      <c r="AO877" s="30"/>
      <c r="AQ877" s="5"/>
      <c r="AS877" s="37"/>
      <c r="AT877" s="30" t="s">
        <v>10</v>
      </c>
      <c r="AV877" t="str">
        <f t="shared" si="238"/>
        <v>musta</v>
      </c>
      <c r="AW877" t="str">
        <f t="shared" si="239"/>
        <v>musta</v>
      </c>
      <c r="AX877" t="str">
        <f t="shared" si="240"/>
        <v>musta</v>
      </c>
      <c r="AY877" s="31">
        <f t="shared" si="241"/>
        <v>10</v>
      </c>
      <c r="AZ877" s="31">
        <f t="shared" si="242"/>
        <v>0</v>
      </c>
      <c r="BA877" s="31">
        <f t="shared" si="243"/>
        <v>0</v>
      </c>
      <c r="BB877" s="31">
        <f t="shared" si="244"/>
        <v>10</v>
      </c>
      <c r="BC877" s="31">
        <f t="shared" si="245"/>
        <v>0</v>
      </c>
      <c r="BM877" s="2" t="s">
        <v>35</v>
      </c>
      <c r="BN877" s="2" t="s">
        <v>35</v>
      </c>
    </row>
    <row r="878" spans="1:66" x14ac:dyDescent="0.25">
      <c r="A878" s="50">
        <v>867</v>
      </c>
      <c r="B878" s="50">
        <v>741</v>
      </c>
      <c r="C878" s="50" t="str">
        <f t="shared" si="234"/>
        <v>2891_1_4438</v>
      </c>
      <c r="D878" s="50">
        <v>1</v>
      </c>
      <c r="E878" s="51">
        <f t="shared" si="236"/>
        <v>28910001</v>
      </c>
      <c r="F878" s="76" t="str">
        <f t="shared" si="233"/>
        <v>2891_1</v>
      </c>
      <c r="G878" s="80">
        <v>2891</v>
      </c>
      <c r="H878" s="52">
        <v>1</v>
      </c>
      <c r="I878" s="52">
        <v>4438</v>
      </c>
      <c r="J878" s="53" t="str">
        <f t="shared" si="237"/>
        <v>ok</v>
      </c>
      <c r="K878" s="54" t="str">
        <f t="shared" si="246"/>
        <v>2891_1</v>
      </c>
      <c r="L878" s="54">
        <v>2891</v>
      </c>
      <c r="M878" s="54">
        <v>1</v>
      </c>
      <c r="N878" s="54">
        <v>4316</v>
      </c>
      <c r="O878" s="55">
        <v>157</v>
      </c>
      <c r="P878" s="55">
        <v>28</v>
      </c>
      <c r="Q878" s="55">
        <v>72</v>
      </c>
      <c r="R878" s="55">
        <v>9</v>
      </c>
      <c r="S878" s="52">
        <v>0</v>
      </c>
      <c r="T878" s="56">
        <v>1015</v>
      </c>
      <c r="U878" s="56">
        <v>46</v>
      </c>
      <c r="V878" s="56">
        <v>1052</v>
      </c>
      <c r="W878" s="56">
        <v>157</v>
      </c>
      <c r="X878" s="57">
        <v>0.28000000000000003</v>
      </c>
      <c r="Y878" s="109"/>
      <c r="Z878" s="109"/>
      <c r="AA878" s="109"/>
      <c r="AB878" s="109"/>
      <c r="AC878" s="56">
        <v>178</v>
      </c>
      <c r="AD878" s="52" t="s">
        <v>35</v>
      </c>
      <c r="AE878" s="52" t="s">
        <v>35</v>
      </c>
      <c r="AF878" s="52" t="s">
        <v>35</v>
      </c>
      <c r="AG878" s="52"/>
      <c r="AH878" s="106"/>
      <c r="AI878" s="59"/>
      <c r="AJ878" s="68" t="s">
        <v>10</v>
      </c>
      <c r="AK878" t="s">
        <v>10</v>
      </c>
      <c r="AL878" s="30" t="s">
        <v>10</v>
      </c>
      <c r="AM878" s="39"/>
      <c r="AN878" s="115" t="s">
        <v>10</v>
      </c>
      <c r="AO878" s="30"/>
      <c r="AQ878" s="5"/>
      <c r="AS878" s="37"/>
      <c r="AT878" s="30" t="s">
        <v>10</v>
      </c>
      <c r="AV878" t="str">
        <f t="shared" si="238"/>
        <v>musta</v>
      </c>
      <c r="AW878" t="str">
        <f t="shared" si="239"/>
        <v>musta</v>
      </c>
      <c r="AX878" t="str">
        <f t="shared" si="240"/>
        <v>musta</v>
      </c>
      <c r="AY878" s="31">
        <f t="shared" si="241"/>
        <v>1</v>
      </c>
      <c r="AZ878" s="31">
        <f t="shared" si="242"/>
        <v>0</v>
      </c>
      <c r="BA878" s="31">
        <f t="shared" si="243"/>
        <v>0</v>
      </c>
      <c r="BB878" s="31">
        <f t="shared" si="244"/>
        <v>1</v>
      </c>
      <c r="BC878" s="31">
        <f t="shared" si="245"/>
        <v>0</v>
      </c>
      <c r="BM878" s="2" t="s">
        <v>35</v>
      </c>
      <c r="BN878" s="2" t="s">
        <v>35</v>
      </c>
    </row>
    <row r="879" spans="1:66" x14ac:dyDescent="0.25">
      <c r="A879" s="50">
        <v>868</v>
      </c>
      <c r="B879" s="50">
        <v>742</v>
      </c>
      <c r="C879" s="50" t="str">
        <f t="shared" si="234"/>
        <v>2892_1_1885</v>
      </c>
      <c r="D879" s="50">
        <v>1</v>
      </c>
      <c r="E879" s="51">
        <f t="shared" si="236"/>
        <v>28920001</v>
      </c>
      <c r="F879" s="76" t="str">
        <f t="shared" si="233"/>
        <v>2892_1</v>
      </c>
      <c r="G879" s="80">
        <v>2892</v>
      </c>
      <c r="H879" s="52">
        <v>1</v>
      </c>
      <c r="I879" s="52">
        <v>1885</v>
      </c>
      <c r="J879" s="53" t="str">
        <f t="shared" si="237"/>
        <v>ok</v>
      </c>
      <c r="K879" s="54" t="str">
        <f t="shared" si="246"/>
        <v>2892_1</v>
      </c>
      <c r="L879" s="54">
        <v>2892</v>
      </c>
      <c r="M879" s="54">
        <v>1</v>
      </c>
      <c r="N879" s="54">
        <v>1864</v>
      </c>
      <c r="O879" s="55">
        <v>830</v>
      </c>
      <c r="P879" s="55">
        <v>73</v>
      </c>
      <c r="Q879" s="55">
        <v>532</v>
      </c>
      <c r="R879" s="55">
        <v>46</v>
      </c>
      <c r="S879" s="52">
        <v>0</v>
      </c>
      <c r="T879" s="56">
        <v>1465</v>
      </c>
      <c r="U879" s="56">
        <v>72</v>
      </c>
      <c r="V879" s="56">
        <v>1558</v>
      </c>
      <c r="W879" s="56">
        <v>830</v>
      </c>
      <c r="X879" s="57">
        <v>0.73</v>
      </c>
      <c r="Y879" s="109"/>
      <c r="Z879" s="109"/>
      <c r="AA879" s="109"/>
      <c r="AB879" s="109"/>
      <c r="AC879" s="56">
        <v>296</v>
      </c>
      <c r="AD879" s="61" t="s">
        <v>34</v>
      </c>
      <c r="AE879" s="52" t="s">
        <v>35</v>
      </c>
      <c r="AF879" s="52" t="s">
        <v>35</v>
      </c>
      <c r="AG879" s="52"/>
      <c r="AH879" s="106"/>
      <c r="AI879" s="59"/>
      <c r="AJ879" s="68" t="s">
        <v>10</v>
      </c>
      <c r="AK879" t="s">
        <v>10</v>
      </c>
      <c r="AL879" s="30" t="s">
        <v>10</v>
      </c>
      <c r="AM879" s="39"/>
      <c r="AN879" s="115" t="s">
        <v>10</v>
      </c>
      <c r="AO879" s="30"/>
      <c r="AQ879" s="5"/>
      <c r="AS879" s="37"/>
      <c r="AT879" s="30" t="s">
        <v>10</v>
      </c>
      <c r="AV879" t="str">
        <f t="shared" si="238"/>
        <v>punainen</v>
      </c>
      <c r="AW879" t="str">
        <f t="shared" si="239"/>
        <v>musta</v>
      </c>
      <c r="AX879" t="str">
        <f t="shared" si="240"/>
        <v>musta</v>
      </c>
      <c r="AY879" s="31">
        <f t="shared" si="241"/>
        <v>12</v>
      </c>
      <c r="AZ879" s="31">
        <f t="shared" si="242"/>
        <v>10</v>
      </c>
      <c r="BA879" s="31">
        <f t="shared" si="243"/>
        <v>0</v>
      </c>
      <c r="BB879" s="31">
        <f t="shared" si="244"/>
        <v>1</v>
      </c>
      <c r="BC879" s="31">
        <f t="shared" si="245"/>
        <v>1</v>
      </c>
      <c r="BM879" s="32" t="s">
        <v>34</v>
      </c>
      <c r="BN879" s="2" t="s">
        <v>35</v>
      </c>
    </row>
    <row r="880" spans="1:66" x14ac:dyDescent="0.25">
      <c r="A880" s="50">
        <v>869</v>
      </c>
      <c r="B880" s="50">
        <v>743</v>
      </c>
      <c r="C880" s="50" t="str">
        <f t="shared" si="234"/>
        <v>2894_1_921</v>
      </c>
      <c r="D880" s="50">
        <v>1</v>
      </c>
      <c r="E880" s="51">
        <f t="shared" si="236"/>
        <v>28940001</v>
      </c>
      <c r="F880" s="76" t="str">
        <f t="shared" si="233"/>
        <v>2894_1</v>
      </c>
      <c r="G880" s="80">
        <v>2894</v>
      </c>
      <c r="H880" s="52">
        <v>1</v>
      </c>
      <c r="I880" s="52">
        <v>921</v>
      </c>
      <c r="J880" s="53" t="str">
        <f t="shared" si="237"/>
        <v>ok</v>
      </c>
      <c r="K880" s="54" t="str">
        <f t="shared" si="246"/>
        <v>2894_1</v>
      </c>
      <c r="L880" s="54">
        <v>2894</v>
      </c>
      <c r="M880" s="54">
        <v>1</v>
      </c>
      <c r="N880" s="54">
        <v>1627</v>
      </c>
      <c r="O880" s="55">
        <v>1020</v>
      </c>
      <c r="P880" s="55">
        <v>91</v>
      </c>
      <c r="Q880" s="55">
        <v>332</v>
      </c>
      <c r="R880" s="55">
        <v>29</v>
      </c>
      <c r="S880" s="52">
        <v>0</v>
      </c>
      <c r="T880" s="56">
        <v>518</v>
      </c>
      <c r="U880" s="56">
        <v>25</v>
      </c>
      <c r="V880" s="56">
        <v>535</v>
      </c>
      <c r="W880" s="56">
        <v>1020</v>
      </c>
      <c r="X880" s="57">
        <v>0.91</v>
      </c>
      <c r="Y880" s="109"/>
      <c r="Z880" s="109"/>
      <c r="AA880" s="109"/>
      <c r="AB880" s="109"/>
      <c r="AC880" s="56">
        <v>31</v>
      </c>
      <c r="AD880" s="61" t="s">
        <v>34</v>
      </c>
      <c r="AE880" s="52" t="s">
        <v>35</v>
      </c>
      <c r="AF880" s="52" t="s">
        <v>35</v>
      </c>
      <c r="AG880" s="52"/>
      <c r="AH880" s="106"/>
      <c r="AI880" s="59"/>
      <c r="AJ880" s="68" t="s">
        <v>10</v>
      </c>
      <c r="AK880" t="s">
        <v>10</v>
      </c>
      <c r="AL880" s="30" t="s">
        <v>10</v>
      </c>
      <c r="AM880" s="39"/>
      <c r="AN880" s="115" t="s">
        <v>10</v>
      </c>
      <c r="AO880" s="30"/>
      <c r="AQ880" s="5"/>
      <c r="AS880" s="37"/>
      <c r="AT880" s="30" t="s">
        <v>10</v>
      </c>
      <c r="AV880" t="str">
        <f t="shared" si="238"/>
        <v>punainen</v>
      </c>
      <c r="AW880" t="str">
        <f t="shared" si="239"/>
        <v>musta</v>
      </c>
      <c r="AX880" t="str">
        <f t="shared" si="240"/>
        <v>musta</v>
      </c>
      <c r="AY880" s="31">
        <f t="shared" si="241"/>
        <v>12</v>
      </c>
      <c r="AZ880" s="31">
        <f t="shared" si="242"/>
        <v>10</v>
      </c>
      <c r="BA880" s="31">
        <f t="shared" si="243"/>
        <v>1</v>
      </c>
      <c r="BB880" s="31">
        <f t="shared" si="244"/>
        <v>0</v>
      </c>
      <c r="BC880" s="31">
        <f t="shared" si="245"/>
        <v>1</v>
      </c>
      <c r="BM880" s="32" t="s">
        <v>34</v>
      </c>
      <c r="BN880" s="2" t="s">
        <v>35</v>
      </c>
    </row>
    <row r="881" spans="1:66" x14ac:dyDescent="0.25">
      <c r="A881" s="50">
        <v>870</v>
      </c>
      <c r="B881" s="50">
        <v>744</v>
      </c>
      <c r="C881" s="50" t="str">
        <f t="shared" si="234"/>
        <v>2894_2_6845</v>
      </c>
      <c r="D881" s="50">
        <v>1</v>
      </c>
      <c r="E881" s="51">
        <f t="shared" si="236"/>
        <v>28940002</v>
      </c>
      <c r="F881" s="76" t="str">
        <f t="shared" si="233"/>
        <v>2894_2</v>
      </c>
      <c r="G881" s="80">
        <v>2894</v>
      </c>
      <c r="H881" s="52">
        <v>2</v>
      </c>
      <c r="I881" s="52">
        <v>6845</v>
      </c>
      <c r="J881" s="53" t="str">
        <f t="shared" si="237"/>
        <v>ok</v>
      </c>
      <c r="K881" s="54" t="str">
        <f t="shared" si="246"/>
        <v>2894_2</v>
      </c>
      <c r="L881" s="54">
        <v>2894</v>
      </c>
      <c r="M881" s="54">
        <v>2</v>
      </c>
      <c r="N881" s="54">
        <v>5818</v>
      </c>
      <c r="O881" s="55">
        <v>569</v>
      </c>
      <c r="P881" s="55">
        <v>82</v>
      </c>
      <c r="Q881" s="55">
        <v>253</v>
      </c>
      <c r="R881" s="55">
        <v>36</v>
      </c>
      <c r="S881" s="52">
        <v>0</v>
      </c>
      <c r="T881" s="56">
        <v>472</v>
      </c>
      <c r="U881" s="56">
        <v>23</v>
      </c>
      <c r="V881" s="56">
        <v>474</v>
      </c>
      <c r="W881" s="56">
        <v>569</v>
      </c>
      <c r="X881" s="57">
        <v>0.82</v>
      </c>
      <c r="Y881" s="109"/>
      <c r="Z881" s="109"/>
      <c r="AA881" s="109"/>
      <c r="AB881" s="109"/>
      <c r="AC881" s="56">
        <v>44</v>
      </c>
      <c r="AD881" s="61" t="s">
        <v>34</v>
      </c>
      <c r="AE881" s="52" t="s">
        <v>35</v>
      </c>
      <c r="AF881" s="52" t="s">
        <v>35</v>
      </c>
      <c r="AG881" s="52"/>
      <c r="AH881" s="106"/>
      <c r="AI881" s="59"/>
      <c r="AJ881" s="68" t="s">
        <v>10</v>
      </c>
      <c r="AK881" t="s">
        <v>10</v>
      </c>
      <c r="AL881" s="30" t="s">
        <v>10</v>
      </c>
      <c r="AM881" s="39"/>
      <c r="AN881" s="115" t="s">
        <v>10</v>
      </c>
      <c r="AO881" s="30"/>
      <c r="AQ881" s="5"/>
      <c r="AS881" s="37"/>
      <c r="AT881" s="30" t="s">
        <v>10</v>
      </c>
      <c r="AV881" t="str">
        <f t="shared" si="238"/>
        <v>punainen</v>
      </c>
      <c r="AW881" t="str">
        <f t="shared" si="239"/>
        <v>musta</v>
      </c>
      <c r="AX881" t="str">
        <f t="shared" si="240"/>
        <v>musta</v>
      </c>
      <c r="AY881" s="31">
        <f t="shared" si="241"/>
        <v>11</v>
      </c>
      <c r="AZ881" s="31">
        <f t="shared" si="242"/>
        <v>10</v>
      </c>
      <c r="BA881" s="31">
        <f t="shared" si="243"/>
        <v>0</v>
      </c>
      <c r="BB881" s="31">
        <f t="shared" si="244"/>
        <v>0</v>
      </c>
      <c r="BC881" s="31">
        <f t="shared" si="245"/>
        <v>1</v>
      </c>
      <c r="BM881" s="32" t="s">
        <v>34</v>
      </c>
      <c r="BN881" s="2" t="s">
        <v>35</v>
      </c>
    </row>
    <row r="882" spans="1:66" x14ac:dyDescent="0.25">
      <c r="A882" s="50">
        <v>871</v>
      </c>
      <c r="B882" s="50">
        <v>745</v>
      </c>
      <c r="C882" s="50" t="str">
        <f t="shared" si="234"/>
        <v>2896_1_1955</v>
      </c>
      <c r="D882" s="50">
        <v>1</v>
      </c>
      <c r="E882" s="51">
        <f t="shared" si="236"/>
        <v>28960001</v>
      </c>
      <c r="F882" s="76" t="str">
        <f t="shared" si="233"/>
        <v>2896_1</v>
      </c>
      <c r="G882" s="80">
        <v>2896</v>
      </c>
      <c r="H882" s="52">
        <v>1</v>
      </c>
      <c r="I882" s="52">
        <v>1955</v>
      </c>
      <c r="J882" s="53" t="str">
        <f t="shared" si="237"/>
        <v>ok</v>
      </c>
      <c r="K882" s="54" t="str">
        <f t="shared" si="246"/>
        <v>2896_1</v>
      </c>
      <c r="L882" s="54">
        <v>2896</v>
      </c>
      <c r="M882" s="54">
        <v>1</v>
      </c>
      <c r="N882" s="54">
        <v>1973</v>
      </c>
      <c r="O882" s="55">
        <v>202</v>
      </c>
      <c r="P882" s="55">
        <v>26</v>
      </c>
      <c r="Q882" s="55">
        <v>63</v>
      </c>
      <c r="R882" s="55">
        <v>8</v>
      </c>
      <c r="S882" s="52">
        <v>0</v>
      </c>
      <c r="T882" s="56">
        <v>3072</v>
      </c>
      <c r="U882" s="56">
        <v>164</v>
      </c>
      <c r="V882" s="56">
        <v>3381</v>
      </c>
      <c r="W882" s="56">
        <v>202</v>
      </c>
      <c r="X882" s="57">
        <v>0.26</v>
      </c>
      <c r="Y882" s="109"/>
      <c r="Z882" s="109"/>
      <c r="AA882" s="109"/>
      <c r="AB882" s="109"/>
      <c r="AC882" s="56">
        <v>3651</v>
      </c>
      <c r="AD882" s="61" t="s">
        <v>34</v>
      </c>
      <c r="AE882" s="52" t="s">
        <v>35</v>
      </c>
      <c r="AF882" s="52" t="s">
        <v>35</v>
      </c>
      <c r="AG882" s="52"/>
      <c r="AH882" s="106"/>
      <c r="AI882" s="59"/>
      <c r="AJ882" s="68" t="s">
        <v>10</v>
      </c>
      <c r="AK882" t="s">
        <v>10</v>
      </c>
      <c r="AL882" s="30" t="s">
        <v>10</v>
      </c>
      <c r="AM882" s="39"/>
      <c r="AN882" s="115" t="s">
        <v>10</v>
      </c>
      <c r="AO882" s="30"/>
      <c r="AQ882" s="5"/>
      <c r="AS882" s="37"/>
      <c r="AT882" s="30" t="s">
        <v>10</v>
      </c>
      <c r="AV882" t="str">
        <f t="shared" si="238"/>
        <v>musta</v>
      </c>
      <c r="AW882" t="str">
        <f t="shared" si="239"/>
        <v>musta</v>
      </c>
      <c r="AX882" t="str">
        <f t="shared" si="240"/>
        <v>musta</v>
      </c>
      <c r="AY882" s="31">
        <f t="shared" si="241"/>
        <v>11</v>
      </c>
      <c r="AZ882" s="31">
        <f t="shared" si="242"/>
        <v>0</v>
      </c>
      <c r="BA882" s="31">
        <f t="shared" si="243"/>
        <v>0</v>
      </c>
      <c r="BB882" s="31">
        <f t="shared" si="244"/>
        <v>10</v>
      </c>
      <c r="BC882" s="31">
        <f t="shared" si="245"/>
        <v>1</v>
      </c>
      <c r="BM882" s="2" t="s">
        <v>35</v>
      </c>
      <c r="BN882" s="2" t="s">
        <v>35</v>
      </c>
    </row>
    <row r="883" spans="1:66" x14ac:dyDescent="0.25">
      <c r="A883" s="50">
        <v>872</v>
      </c>
      <c r="B883" s="50">
        <v>746</v>
      </c>
      <c r="C883" s="50" t="str">
        <f t="shared" si="234"/>
        <v>2896_2_9245</v>
      </c>
      <c r="D883" s="50">
        <v>1</v>
      </c>
      <c r="E883" s="51">
        <f t="shared" si="236"/>
        <v>28960002</v>
      </c>
      <c r="F883" s="76" t="str">
        <f t="shared" si="233"/>
        <v>2896_2</v>
      </c>
      <c r="G883" s="80">
        <v>2896</v>
      </c>
      <c r="H883" s="52">
        <v>2</v>
      </c>
      <c r="I883" s="52">
        <v>9245</v>
      </c>
      <c r="J883" s="53" t="str">
        <f t="shared" si="237"/>
        <v>ok</v>
      </c>
      <c r="K883" s="54" t="str">
        <f t="shared" si="246"/>
        <v>2896_2</v>
      </c>
      <c r="L883" s="54">
        <v>2896</v>
      </c>
      <c r="M883" s="54">
        <v>2</v>
      </c>
      <c r="N883" s="54">
        <v>8876</v>
      </c>
      <c r="O883" s="55">
        <v>670</v>
      </c>
      <c r="P883" s="55">
        <v>59</v>
      </c>
      <c r="Q883" s="55">
        <v>271</v>
      </c>
      <c r="R883" s="55">
        <v>20</v>
      </c>
      <c r="S883" s="52">
        <v>0</v>
      </c>
      <c r="T883" s="56">
        <v>1087</v>
      </c>
      <c r="U883" s="56">
        <v>44</v>
      </c>
      <c r="V883" s="56">
        <v>1156</v>
      </c>
      <c r="W883" s="56">
        <v>670</v>
      </c>
      <c r="X883" s="57">
        <v>0.59</v>
      </c>
      <c r="Y883" s="109"/>
      <c r="Z883" s="109"/>
      <c r="AA883" s="109"/>
      <c r="AB883" s="109"/>
      <c r="AC883" s="56">
        <v>132</v>
      </c>
      <c r="AD883" s="52" t="s">
        <v>35</v>
      </c>
      <c r="AE883" s="52" t="s">
        <v>35</v>
      </c>
      <c r="AF883" s="52" t="s">
        <v>35</v>
      </c>
      <c r="AG883" s="52"/>
      <c r="AH883" s="106"/>
      <c r="AI883" s="59"/>
      <c r="AJ883" s="68" t="s">
        <v>10</v>
      </c>
      <c r="AK883" t="s">
        <v>10</v>
      </c>
      <c r="AL883" s="30" t="s">
        <v>10</v>
      </c>
      <c r="AM883" s="39"/>
      <c r="AN883" s="115" t="s">
        <v>10</v>
      </c>
      <c r="AO883" s="30"/>
      <c r="AQ883" s="5"/>
      <c r="AS883" s="37"/>
      <c r="AT883" s="30" t="s">
        <v>10</v>
      </c>
      <c r="AV883" t="str">
        <f t="shared" si="238"/>
        <v>musta</v>
      </c>
      <c r="AW883" t="str">
        <f t="shared" si="239"/>
        <v>musta</v>
      </c>
      <c r="AX883" t="str">
        <f t="shared" si="240"/>
        <v>musta</v>
      </c>
      <c r="AY883" s="31">
        <f t="shared" si="241"/>
        <v>2</v>
      </c>
      <c r="AZ883" s="31">
        <f t="shared" si="242"/>
        <v>1</v>
      </c>
      <c r="BA883" s="31">
        <f t="shared" si="243"/>
        <v>0</v>
      </c>
      <c r="BB883" s="31">
        <f t="shared" si="244"/>
        <v>1</v>
      </c>
      <c r="BC883" s="31">
        <f t="shared" si="245"/>
        <v>0</v>
      </c>
      <c r="BM883" s="2" t="s">
        <v>35</v>
      </c>
      <c r="BN883" s="2" t="s">
        <v>35</v>
      </c>
    </row>
    <row r="884" spans="1:66" x14ac:dyDescent="0.25">
      <c r="A884" s="50">
        <v>873</v>
      </c>
      <c r="B884" s="50">
        <v>747</v>
      </c>
      <c r="C884" s="50" t="str">
        <f t="shared" si="234"/>
        <v>2951_1_10425</v>
      </c>
      <c r="D884" s="50">
        <v>1</v>
      </c>
      <c r="E884" s="51">
        <f t="shared" si="236"/>
        <v>29510001</v>
      </c>
      <c r="F884" s="76" t="str">
        <f t="shared" si="233"/>
        <v>2951_1</v>
      </c>
      <c r="G884" s="80">
        <v>2951</v>
      </c>
      <c r="H884" s="52">
        <v>1</v>
      </c>
      <c r="I884" s="52">
        <v>10425</v>
      </c>
      <c r="J884" s="53" t="str">
        <f t="shared" si="237"/>
        <v>ok</v>
      </c>
      <c r="K884" s="54" t="str">
        <f t="shared" si="246"/>
        <v>2951_1</v>
      </c>
      <c r="L884" s="54">
        <v>2951</v>
      </c>
      <c r="M884" s="54">
        <v>1</v>
      </c>
      <c r="N884" s="54">
        <v>10146</v>
      </c>
      <c r="O884" s="55">
        <v>213</v>
      </c>
      <c r="P884" s="55">
        <v>76</v>
      </c>
      <c r="Q884" s="55">
        <v>93</v>
      </c>
      <c r="R884" s="55">
        <v>33</v>
      </c>
      <c r="S884" s="52">
        <v>0</v>
      </c>
      <c r="T884" s="56">
        <v>635</v>
      </c>
      <c r="U884" s="56">
        <v>43</v>
      </c>
      <c r="V884" s="56">
        <v>617</v>
      </c>
      <c r="W884" s="56">
        <v>213</v>
      </c>
      <c r="X884" s="57">
        <v>0.76</v>
      </c>
      <c r="Y884" s="109"/>
      <c r="Z884" s="109"/>
      <c r="AA884" s="109"/>
      <c r="AB884" s="109"/>
      <c r="AC884" s="56">
        <v>84</v>
      </c>
      <c r="AD884" s="61" t="s">
        <v>34</v>
      </c>
      <c r="AE884" s="52" t="s">
        <v>35</v>
      </c>
      <c r="AF884" s="52" t="s">
        <v>35</v>
      </c>
      <c r="AG884" s="52"/>
      <c r="AH884" s="106"/>
      <c r="AI884" s="59"/>
      <c r="AJ884" s="68" t="s">
        <v>9</v>
      </c>
      <c r="AK884" t="s">
        <v>9</v>
      </c>
      <c r="AL884" s="30" t="s">
        <v>10</v>
      </c>
      <c r="AM884" s="39"/>
      <c r="AN884" s="115" t="s">
        <v>10</v>
      </c>
      <c r="AO884" s="30"/>
      <c r="AQ884" s="5"/>
      <c r="AS884" s="37"/>
      <c r="AT884" s="30" t="s">
        <v>10</v>
      </c>
      <c r="AV884" t="str">
        <f t="shared" si="238"/>
        <v>punainen</v>
      </c>
      <c r="AW884" t="str">
        <f t="shared" si="239"/>
        <v>musta</v>
      </c>
      <c r="AX884" t="str">
        <f t="shared" si="240"/>
        <v>musta</v>
      </c>
      <c r="AY884" s="31">
        <f t="shared" si="241"/>
        <v>11</v>
      </c>
      <c r="AZ884" s="31">
        <f t="shared" si="242"/>
        <v>10</v>
      </c>
      <c r="BA884" s="31">
        <f t="shared" si="243"/>
        <v>0</v>
      </c>
      <c r="BB884" s="31">
        <f t="shared" si="244"/>
        <v>0</v>
      </c>
      <c r="BC884" s="31">
        <f t="shared" si="245"/>
        <v>1</v>
      </c>
      <c r="BM884" s="32" t="s">
        <v>34</v>
      </c>
      <c r="BN884" s="2" t="s">
        <v>35</v>
      </c>
    </row>
    <row r="885" spans="1:66" x14ac:dyDescent="0.25">
      <c r="A885" s="50">
        <v>874</v>
      </c>
      <c r="B885" s="50"/>
      <c r="C885" s="50" t="str">
        <f t="shared" si="234"/>
        <v>2951_2_2075</v>
      </c>
      <c r="D885" s="50">
        <v>1</v>
      </c>
      <c r="E885" s="51"/>
      <c r="F885" s="76" t="str">
        <f t="shared" si="233"/>
        <v>2951_2</v>
      </c>
      <c r="G885" s="80">
        <v>2951</v>
      </c>
      <c r="H885" s="52">
        <v>2</v>
      </c>
      <c r="I885" s="52">
        <v>2075</v>
      </c>
      <c r="J885" s="53">
        <v>2075</v>
      </c>
      <c r="K885" s="54">
        <v>2075</v>
      </c>
      <c r="L885" s="54">
        <v>2075</v>
      </c>
      <c r="M885" s="54"/>
      <c r="N885" s="54"/>
      <c r="O885" s="55"/>
      <c r="P885" s="55"/>
      <c r="Q885" s="55"/>
      <c r="R885" s="55"/>
      <c r="S885" s="52"/>
      <c r="T885" s="52">
        <v>439</v>
      </c>
      <c r="U885" s="52">
        <v>42</v>
      </c>
      <c r="V885" s="52">
        <v>400</v>
      </c>
      <c r="W885" s="52"/>
      <c r="X885" s="52"/>
      <c r="Y885" s="110"/>
      <c r="Z885" s="110" t="s">
        <v>66</v>
      </c>
      <c r="AA885" s="110"/>
      <c r="AB885" s="110" t="s">
        <v>65</v>
      </c>
      <c r="AC885" s="56">
        <v>11</v>
      </c>
      <c r="AD885" s="52"/>
      <c r="AE885" s="52"/>
      <c r="AF885" s="52"/>
      <c r="AG885" s="52"/>
      <c r="AH885" s="106"/>
      <c r="AI885" s="59" t="s">
        <v>80</v>
      </c>
      <c r="AJ885" s="69" t="s">
        <v>9</v>
      </c>
      <c r="AK885" s="34" t="s">
        <v>9</v>
      </c>
      <c r="AL885" s="26" t="s">
        <v>10</v>
      </c>
      <c r="AM885" s="39"/>
      <c r="AN885" s="115"/>
      <c r="AO885" s="26" t="s">
        <v>10</v>
      </c>
      <c r="AQ885" s="5"/>
      <c r="AS885" s="37"/>
      <c r="AT885" s="30"/>
      <c r="BE885" s="2" t="s">
        <v>37</v>
      </c>
      <c r="BF885" s="2" t="s">
        <v>37</v>
      </c>
      <c r="BG885" s="2" t="s">
        <v>37</v>
      </c>
      <c r="BI885" s="21" t="s">
        <v>10</v>
      </c>
      <c r="BJ885" s="21" t="s">
        <v>10</v>
      </c>
      <c r="BK885" s="21" t="s">
        <v>10</v>
      </c>
    </row>
    <row r="886" spans="1:66" x14ac:dyDescent="0.25">
      <c r="A886" s="50">
        <v>875</v>
      </c>
      <c r="B886" s="50"/>
      <c r="C886" s="50" t="str">
        <f t="shared" si="234"/>
        <v>2951_3_8508</v>
      </c>
      <c r="D886" s="50">
        <v>1</v>
      </c>
      <c r="E886" s="51"/>
      <c r="F886" s="76" t="str">
        <f t="shared" si="233"/>
        <v>2951_3</v>
      </c>
      <c r="G886" s="80">
        <v>2951</v>
      </c>
      <c r="H886" s="52">
        <v>3</v>
      </c>
      <c r="I886" s="52">
        <v>8508</v>
      </c>
      <c r="J886" s="53">
        <v>8508</v>
      </c>
      <c r="K886" s="54">
        <v>8508</v>
      </c>
      <c r="L886" s="54">
        <v>8508</v>
      </c>
      <c r="M886" s="54"/>
      <c r="N886" s="54"/>
      <c r="O886" s="55"/>
      <c r="P886" s="55"/>
      <c r="Q886" s="55"/>
      <c r="R886" s="55"/>
      <c r="S886" s="52"/>
      <c r="T886" s="52">
        <v>439</v>
      </c>
      <c r="U886" s="52">
        <v>42</v>
      </c>
      <c r="V886" s="52">
        <v>400</v>
      </c>
      <c r="W886" s="52"/>
      <c r="X886" s="52"/>
      <c r="Y886" s="110"/>
      <c r="Z886" s="110" t="s">
        <v>66</v>
      </c>
      <c r="AA886" s="110"/>
      <c r="AB886" s="110" t="s">
        <v>65</v>
      </c>
      <c r="AC886" s="56">
        <v>7</v>
      </c>
      <c r="AD886" s="52"/>
      <c r="AE886" s="52"/>
      <c r="AF886" s="52"/>
      <c r="AG886" s="52"/>
      <c r="AH886" s="106"/>
      <c r="AI886" s="59" t="s">
        <v>80</v>
      </c>
      <c r="AJ886" s="69" t="s">
        <v>9</v>
      </c>
      <c r="AK886" s="34" t="s">
        <v>9</v>
      </c>
      <c r="AL886" s="26" t="s">
        <v>10</v>
      </c>
      <c r="AM886" s="39"/>
      <c r="AN886" s="115"/>
      <c r="AO886" s="26" t="s">
        <v>10</v>
      </c>
      <c r="AQ886" s="5"/>
      <c r="AS886" s="37"/>
      <c r="AT886" s="30"/>
      <c r="BE886" s="2" t="s">
        <v>37</v>
      </c>
      <c r="BF886" s="2" t="s">
        <v>37</v>
      </c>
      <c r="BG886" s="2" t="s">
        <v>37</v>
      </c>
      <c r="BI886" s="21" t="s">
        <v>10</v>
      </c>
      <c r="BJ886" s="21" t="s">
        <v>10</v>
      </c>
      <c r="BK886" s="21" t="s">
        <v>10</v>
      </c>
    </row>
    <row r="887" spans="1:66" x14ac:dyDescent="0.25">
      <c r="A887" s="50">
        <v>876</v>
      </c>
      <c r="B887" s="50"/>
      <c r="C887" s="50" t="str">
        <f t="shared" si="234"/>
        <v>2951_4_4040</v>
      </c>
      <c r="D887" s="50">
        <v>1</v>
      </c>
      <c r="E887" s="51"/>
      <c r="F887" s="76" t="str">
        <f t="shared" si="233"/>
        <v>2951_4</v>
      </c>
      <c r="G887" s="80">
        <v>2951</v>
      </c>
      <c r="H887" s="52">
        <v>4</v>
      </c>
      <c r="I887" s="52">
        <v>4040</v>
      </c>
      <c r="J887" s="53">
        <v>4040</v>
      </c>
      <c r="K887" s="54">
        <v>4040</v>
      </c>
      <c r="L887" s="54">
        <v>4040</v>
      </c>
      <c r="M887" s="54"/>
      <c r="N887" s="54"/>
      <c r="O887" s="55"/>
      <c r="P887" s="55"/>
      <c r="Q887" s="55"/>
      <c r="R887" s="55"/>
      <c r="S887" s="52"/>
      <c r="T887" s="52">
        <v>489</v>
      </c>
      <c r="U887" s="52">
        <v>38</v>
      </c>
      <c r="V887" s="52">
        <v>491</v>
      </c>
      <c r="W887" s="52"/>
      <c r="X887" s="52"/>
      <c r="Y887" s="110"/>
      <c r="Z887" s="110" t="s">
        <v>66</v>
      </c>
      <c r="AA887" s="110"/>
      <c r="AB887" s="110" t="s">
        <v>65</v>
      </c>
      <c r="AC887" s="56">
        <v>5</v>
      </c>
      <c r="AD887" s="52"/>
      <c r="AE887" s="52"/>
      <c r="AF887" s="52"/>
      <c r="AG887" s="52"/>
      <c r="AH887" s="106"/>
      <c r="AI887" s="59" t="s">
        <v>79</v>
      </c>
      <c r="AJ887" s="69" t="s">
        <v>9</v>
      </c>
      <c r="AK887" s="34" t="s">
        <v>9</v>
      </c>
      <c r="AL887" s="26" t="s">
        <v>10</v>
      </c>
      <c r="AM887" s="39"/>
      <c r="AN887" s="115"/>
      <c r="AO887" s="26" t="s">
        <v>10</v>
      </c>
      <c r="AQ887" s="5"/>
      <c r="AS887" s="37"/>
      <c r="AT887" s="30"/>
      <c r="BE887" s="2" t="s">
        <v>37</v>
      </c>
      <c r="BF887" s="2" t="s">
        <v>37</v>
      </c>
      <c r="BG887" s="2" t="s">
        <v>37</v>
      </c>
      <c r="BI887" s="21" t="s">
        <v>10</v>
      </c>
      <c r="BJ887" s="21" t="s">
        <v>10</v>
      </c>
      <c r="BK887" s="21" t="s">
        <v>10</v>
      </c>
    </row>
    <row r="888" spans="1:66" x14ac:dyDescent="0.25">
      <c r="A888" s="50">
        <v>877</v>
      </c>
      <c r="B888" s="50"/>
      <c r="C888" s="50" t="str">
        <f t="shared" si="234"/>
        <v>2953_1_7050</v>
      </c>
      <c r="D888" s="50">
        <v>1</v>
      </c>
      <c r="E888" s="51"/>
      <c r="F888" s="76" t="str">
        <f t="shared" si="233"/>
        <v>2953_1</v>
      </c>
      <c r="G888" s="80">
        <v>2953</v>
      </c>
      <c r="H888" s="52">
        <v>1</v>
      </c>
      <c r="I888" s="52">
        <v>7050</v>
      </c>
      <c r="J888" s="53">
        <v>7050</v>
      </c>
      <c r="K888" s="54">
        <v>7050</v>
      </c>
      <c r="L888" s="54">
        <v>7050</v>
      </c>
      <c r="M888" s="54"/>
      <c r="N888" s="54"/>
      <c r="O888" s="55"/>
      <c r="P888" s="55"/>
      <c r="Q888" s="55"/>
      <c r="R888" s="55"/>
      <c r="S888" s="52"/>
      <c r="T888" s="52">
        <v>329</v>
      </c>
      <c r="U888" s="52">
        <v>19</v>
      </c>
      <c r="V888" s="52">
        <v>313</v>
      </c>
      <c r="W888" s="52"/>
      <c r="X888" s="52"/>
      <c r="Y888" s="110" t="s">
        <v>66</v>
      </c>
      <c r="Z888" s="110" t="s">
        <v>66</v>
      </c>
      <c r="AA888" s="110" t="s">
        <v>65</v>
      </c>
      <c r="AB888" s="110" t="s">
        <v>65</v>
      </c>
      <c r="AC888" s="56">
        <v>28</v>
      </c>
      <c r="AD888" s="65" t="s">
        <v>73</v>
      </c>
      <c r="AE888" s="59"/>
      <c r="AF888" s="52"/>
      <c r="AG888" s="52"/>
      <c r="AH888" s="106"/>
      <c r="AI888" s="59" t="s">
        <v>80</v>
      </c>
      <c r="AJ888" s="69" t="s">
        <v>9</v>
      </c>
      <c r="AK888" s="34" t="s">
        <v>10</v>
      </c>
      <c r="AL888" s="26" t="s">
        <v>10</v>
      </c>
      <c r="AM888" s="39"/>
      <c r="AN888" s="115"/>
      <c r="AO888" s="26" t="s">
        <v>10</v>
      </c>
      <c r="AQ888" s="5"/>
      <c r="AS888" s="37"/>
      <c r="AT888" s="30"/>
      <c r="BE888" s="2" t="s">
        <v>9</v>
      </c>
      <c r="BF888" s="21" t="s">
        <v>10</v>
      </c>
      <c r="BG888" s="21" t="s">
        <v>10</v>
      </c>
      <c r="BI888" s="2" t="s">
        <v>9</v>
      </c>
      <c r="BJ888" s="21" t="s">
        <v>10</v>
      </c>
      <c r="BK888" s="21" t="s">
        <v>10</v>
      </c>
    </row>
    <row r="889" spans="1:66" x14ac:dyDescent="0.25">
      <c r="A889" s="50">
        <v>878</v>
      </c>
      <c r="B889" s="50"/>
      <c r="C889" s="50" t="str">
        <f t="shared" si="234"/>
        <v>2953_2_3913</v>
      </c>
      <c r="D889" s="50">
        <v>1</v>
      </c>
      <c r="E889" s="51"/>
      <c r="F889" s="76" t="str">
        <f t="shared" si="233"/>
        <v>2953_2</v>
      </c>
      <c r="G889" s="80">
        <v>2953</v>
      </c>
      <c r="H889" s="52">
        <v>2</v>
      </c>
      <c r="I889" s="52">
        <v>3913</v>
      </c>
      <c r="J889" s="53">
        <v>3913</v>
      </c>
      <c r="K889" s="54">
        <v>3913</v>
      </c>
      <c r="L889" s="54">
        <v>3913</v>
      </c>
      <c r="M889" s="54"/>
      <c r="N889" s="54"/>
      <c r="O889" s="55"/>
      <c r="P889" s="55"/>
      <c r="Q889" s="55"/>
      <c r="R889" s="55"/>
      <c r="S889" s="52"/>
      <c r="T889" s="52">
        <v>408</v>
      </c>
      <c r="U889" s="52">
        <v>26</v>
      </c>
      <c r="V889" s="52">
        <v>380</v>
      </c>
      <c r="W889" s="52"/>
      <c r="X889" s="52"/>
      <c r="Y889" s="110" t="s">
        <v>66</v>
      </c>
      <c r="Z889" s="110" t="s">
        <v>66</v>
      </c>
      <c r="AA889" s="110" t="s">
        <v>65</v>
      </c>
      <c r="AB889" s="110" t="s">
        <v>65</v>
      </c>
      <c r="AC889" s="56">
        <v>35</v>
      </c>
      <c r="AD889" s="65" t="s">
        <v>73</v>
      </c>
      <c r="AE889" s="59"/>
      <c r="AF889" s="52"/>
      <c r="AG889" s="52"/>
      <c r="AH889" s="106"/>
      <c r="AI889" s="59" t="s">
        <v>80</v>
      </c>
      <c r="AJ889" s="69" t="s">
        <v>9</v>
      </c>
      <c r="AK889" s="34" t="s">
        <v>10</v>
      </c>
      <c r="AL889" s="26" t="s">
        <v>10</v>
      </c>
      <c r="AM889" s="39"/>
      <c r="AN889" s="115"/>
      <c r="AO889" s="26" t="s">
        <v>10</v>
      </c>
      <c r="AQ889" s="5"/>
      <c r="AS889" s="37"/>
      <c r="AT889" s="30"/>
      <c r="BE889" s="2" t="s">
        <v>9</v>
      </c>
      <c r="BF889" s="21" t="s">
        <v>10</v>
      </c>
      <c r="BG889" s="21" t="s">
        <v>10</v>
      </c>
      <c r="BI889" s="2" t="s">
        <v>9</v>
      </c>
      <c r="BJ889" s="21" t="s">
        <v>10</v>
      </c>
      <c r="BK889" s="21" t="s">
        <v>10</v>
      </c>
    </row>
    <row r="890" spans="1:66" x14ac:dyDescent="0.25">
      <c r="A890" s="50">
        <v>879</v>
      </c>
      <c r="B890" s="50"/>
      <c r="C890" s="50" t="str">
        <f t="shared" si="234"/>
        <v>2954_1_5243</v>
      </c>
      <c r="D890" s="50">
        <v>1</v>
      </c>
      <c r="E890" s="51"/>
      <c r="F890" s="76" t="str">
        <f t="shared" si="233"/>
        <v>2954_1</v>
      </c>
      <c r="G890" s="80">
        <v>2954</v>
      </c>
      <c r="H890" s="52">
        <v>1</v>
      </c>
      <c r="I890" s="52">
        <v>5243</v>
      </c>
      <c r="J890" s="53">
        <v>5243</v>
      </c>
      <c r="K890" s="54">
        <v>5243</v>
      </c>
      <c r="L890" s="54">
        <v>5243</v>
      </c>
      <c r="M890" s="54"/>
      <c r="N890" s="54"/>
      <c r="O890" s="55"/>
      <c r="P890" s="55"/>
      <c r="Q890" s="55"/>
      <c r="R890" s="55"/>
      <c r="S890" s="52"/>
      <c r="T890" s="52">
        <v>83</v>
      </c>
      <c r="U890" s="52">
        <v>3</v>
      </c>
      <c r="V890" s="52">
        <v>81</v>
      </c>
      <c r="W890" s="52"/>
      <c r="X890" s="52"/>
      <c r="Y890" s="110"/>
      <c r="Z890" s="110"/>
      <c r="AA890" s="110"/>
      <c r="AB890" s="110"/>
      <c r="AC890" s="56">
        <v>9</v>
      </c>
      <c r="AD890" s="52"/>
      <c r="AE890" s="52"/>
      <c r="AF890" s="52"/>
      <c r="AG890" s="52"/>
      <c r="AH890" s="106"/>
      <c r="AI890" s="59" t="s">
        <v>80</v>
      </c>
      <c r="AJ890" s="69" t="s">
        <v>10</v>
      </c>
      <c r="AK890" s="34" t="s">
        <v>10</v>
      </c>
      <c r="AL890" s="26" t="s">
        <v>10</v>
      </c>
      <c r="AM890" s="39"/>
      <c r="AN890" s="115"/>
      <c r="AO890" s="26" t="s">
        <v>10</v>
      </c>
      <c r="AQ890" s="5"/>
      <c r="AS890" s="37"/>
      <c r="AT890" s="30"/>
      <c r="BE890" s="21"/>
      <c r="BF890" s="21"/>
      <c r="BG890" s="21"/>
      <c r="BI890" s="21"/>
      <c r="BJ890" s="21"/>
      <c r="BK890" s="21"/>
    </row>
    <row r="891" spans="1:66" x14ac:dyDescent="0.25">
      <c r="A891" s="50">
        <v>880</v>
      </c>
      <c r="B891" s="50"/>
      <c r="C891" s="50" t="str">
        <f t="shared" si="234"/>
        <v>2954_2_6506</v>
      </c>
      <c r="D891" s="50">
        <v>1</v>
      </c>
      <c r="E891" s="51"/>
      <c r="F891" s="76" t="str">
        <f t="shared" si="233"/>
        <v>2954_2</v>
      </c>
      <c r="G891" s="80">
        <v>2954</v>
      </c>
      <c r="H891" s="52">
        <v>2</v>
      </c>
      <c r="I891" s="52">
        <v>6506</v>
      </c>
      <c r="J891" s="53">
        <v>6506</v>
      </c>
      <c r="K891" s="54">
        <v>6506</v>
      </c>
      <c r="L891" s="54">
        <v>6506</v>
      </c>
      <c r="M891" s="54"/>
      <c r="N891" s="54"/>
      <c r="O891" s="55"/>
      <c r="P891" s="55"/>
      <c r="Q891" s="55"/>
      <c r="R891" s="55"/>
      <c r="S891" s="52"/>
      <c r="T891" s="52">
        <v>348</v>
      </c>
      <c r="U891" s="52">
        <v>17</v>
      </c>
      <c r="V891" s="52">
        <v>385</v>
      </c>
      <c r="W891" s="52"/>
      <c r="X891" s="52"/>
      <c r="Y891" s="110"/>
      <c r="Z891" s="110"/>
      <c r="AA891" s="110"/>
      <c r="AB891" s="110"/>
      <c r="AC891" s="56">
        <v>79</v>
      </c>
      <c r="AD891" s="52"/>
      <c r="AE891" s="52"/>
      <c r="AF891" s="52"/>
      <c r="AG891" s="52"/>
      <c r="AH891" s="106"/>
      <c r="AI891" s="59" t="s">
        <v>80</v>
      </c>
      <c r="AJ891" s="69" t="s">
        <v>10</v>
      </c>
      <c r="AK891" s="34" t="s">
        <v>10</v>
      </c>
      <c r="AL891" s="26" t="s">
        <v>10</v>
      </c>
      <c r="AM891" s="39"/>
      <c r="AN891" s="115"/>
      <c r="AO891" s="26" t="s">
        <v>10</v>
      </c>
      <c r="AQ891" s="5"/>
      <c r="AS891" s="37"/>
      <c r="AT891" s="30"/>
      <c r="BE891" s="21"/>
      <c r="BF891" s="21"/>
      <c r="BG891" s="21"/>
      <c r="BI891" s="21"/>
      <c r="BJ891" s="21"/>
      <c r="BK891" s="21"/>
    </row>
    <row r="892" spans="1:66" x14ac:dyDescent="0.25">
      <c r="A892" s="50">
        <v>881</v>
      </c>
      <c r="B892" s="50"/>
      <c r="C892" s="50" t="str">
        <f t="shared" si="234"/>
        <v>2954_3_2640</v>
      </c>
      <c r="D892" s="50">
        <v>1</v>
      </c>
      <c r="E892" s="51"/>
      <c r="F892" s="76" t="str">
        <f t="shared" si="233"/>
        <v>2954_3</v>
      </c>
      <c r="G892" s="80">
        <v>2954</v>
      </c>
      <c r="H892" s="52">
        <v>3</v>
      </c>
      <c r="I892" s="52">
        <v>2640</v>
      </c>
      <c r="J892" s="53">
        <v>2640</v>
      </c>
      <c r="K892" s="54">
        <v>2640</v>
      </c>
      <c r="L892" s="54">
        <v>2640</v>
      </c>
      <c r="M892" s="54"/>
      <c r="N892" s="54"/>
      <c r="O892" s="55"/>
      <c r="P892" s="55"/>
      <c r="Q892" s="55"/>
      <c r="R892" s="55"/>
      <c r="S892" s="52"/>
      <c r="T892" s="52">
        <v>409</v>
      </c>
      <c r="U892" s="52">
        <v>22</v>
      </c>
      <c r="V892" s="52">
        <v>437</v>
      </c>
      <c r="W892" s="52"/>
      <c r="X892" s="52"/>
      <c r="Y892" s="110"/>
      <c r="Z892" s="110"/>
      <c r="AA892" s="110"/>
      <c r="AB892" s="110"/>
      <c r="AC892" s="56">
        <v>128</v>
      </c>
      <c r="AD892" s="52"/>
      <c r="AE892" s="52"/>
      <c r="AF892" s="52" t="s">
        <v>81</v>
      </c>
      <c r="AG892" s="52"/>
      <c r="AH892" s="106"/>
      <c r="AI892" s="59" t="s">
        <v>79</v>
      </c>
      <c r="AJ892" s="69" t="s">
        <v>10</v>
      </c>
      <c r="AK892" s="34" t="s">
        <v>10</v>
      </c>
      <c r="AL892" s="26" t="s">
        <v>10</v>
      </c>
      <c r="AM892" s="39"/>
      <c r="AN892" s="115"/>
      <c r="AO892" s="26" t="s">
        <v>10</v>
      </c>
      <c r="AQ892" s="5"/>
      <c r="AS892" s="37"/>
      <c r="AT892" s="30"/>
      <c r="BE892" s="21"/>
      <c r="BF892" s="21"/>
      <c r="BG892" s="21"/>
      <c r="BI892" s="21"/>
      <c r="BJ892" s="21"/>
      <c r="BK892" s="21"/>
    </row>
    <row r="893" spans="1:66" x14ac:dyDescent="0.25">
      <c r="A893" s="50">
        <v>882</v>
      </c>
      <c r="B893" s="50"/>
      <c r="C893" s="50" t="str">
        <f t="shared" si="234"/>
        <v>2954_4_7363</v>
      </c>
      <c r="D893" s="50">
        <v>1</v>
      </c>
      <c r="E893" s="51"/>
      <c r="F893" s="76" t="str">
        <f t="shared" si="233"/>
        <v>2954_4</v>
      </c>
      <c r="G893" s="80">
        <v>2954</v>
      </c>
      <c r="H893" s="52">
        <v>4</v>
      </c>
      <c r="I893" s="52">
        <v>7363</v>
      </c>
      <c r="J893" s="53">
        <v>7363</v>
      </c>
      <c r="K893" s="54">
        <v>7363</v>
      </c>
      <c r="L893" s="54">
        <v>7363</v>
      </c>
      <c r="M893" s="54"/>
      <c r="N893" s="54"/>
      <c r="O893" s="55"/>
      <c r="P893" s="55"/>
      <c r="Q893" s="55"/>
      <c r="R893" s="55"/>
      <c r="S893" s="52"/>
      <c r="T893" s="52">
        <v>408</v>
      </c>
      <c r="U893" s="52">
        <v>13</v>
      </c>
      <c r="V893" s="52">
        <v>427</v>
      </c>
      <c r="W893" s="52"/>
      <c r="X893" s="52"/>
      <c r="Y893" s="110"/>
      <c r="Z893" s="110"/>
      <c r="AA893" s="110"/>
      <c r="AB893" s="110"/>
      <c r="AC893" s="56">
        <v>63</v>
      </c>
      <c r="AD893" s="52"/>
      <c r="AE893" s="52"/>
      <c r="AF893" s="52"/>
      <c r="AG893" s="52"/>
      <c r="AH893" s="106"/>
      <c r="AI893" s="59" t="s">
        <v>80</v>
      </c>
      <c r="AJ893" s="69" t="s">
        <v>10</v>
      </c>
      <c r="AK893" s="34" t="s">
        <v>10</v>
      </c>
      <c r="AL893" s="26" t="s">
        <v>10</v>
      </c>
      <c r="AM893" s="39"/>
      <c r="AN893" s="115"/>
      <c r="AO893" s="26" t="s">
        <v>10</v>
      </c>
      <c r="AQ893" s="5"/>
      <c r="AS893" s="37"/>
      <c r="AT893" s="30"/>
      <c r="BE893" s="21"/>
      <c r="BF893" s="21"/>
      <c r="BG893" s="21"/>
      <c r="BI893" s="21"/>
      <c r="BJ893" s="21"/>
      <c r="BK893" s="21"/>
    </row>
    <row r="894" spans="1:66" x14ac:dyDescent="0.25">
      <c r="A894" s="50">
        <v>883</v>
      </c>
      <c r="B894" s="50"/>
      <c r="C894" s="50" t="str">
        <f t="shared" si="234"/>
        <v>2954_5_4126</v>
      </c>
      <c r="D894" s="50">
        <v>1</v>
      </c>
      <c r="E894" s="51"/>
      <c r="F894" s="76" t="str">
        <f t="shared" si="233"/>
        <v>2954_5</v>
      </c>
      <c r="G894" s="80">
        <v>2954</v>
      </c>
      <c r="H894" s="52">
        <v>5</v>
      </c>
      <c r="I894" s="52">
        <v>4126</v>
      </c>
      <c r="J894" s="53">
        <v>4126</v>
      </c>
      <c r="K894" s="54">
        <v>4126</v>
      </c>
      <c r="L894" s="54">
        <v>4126</v>
      </c>
      <c r="M894" s="54"/>
      <c r="N894" s="54"/>
      <c r="O894" s="55"/>
      <c r="P894" s="55"/>
      <c r="Q894" s="55"/>
      <c r="R894" s="55"/>
      <c r="S894" s="52"/>
      <c r="T894" s="52">
        <v>327</v>
      </c>
      <c r="U894" s="52">
        <v>35</v>
      </c>
      <c r="V894" s="52">
        <v>347</v>
      </c>
      <c r="W894" s="52"/>
      <c r="X894" s="52"/>
      <c r="Y894" s="110"/>
      <c r="Z894" s="110"/>
      <c r="AA894" s="110"/>
      <c r="AB894" s="110"/>
      <c r="AC894" s="56">
        <v>52</v>
      </c>
      <c r="AD894" s="52"/>
      <c r="AE894" s="52"/>
      <c r="AF894" s="52"/>
      <c r="AG894" s="52"/>
      <c r="AH894" s="106"/>
      <c r="AI894" s="59" t="s">
        <v>80</v>
      </c>
      <c r="AJ894" s="69" t="s">
        <v>10</v>
      </c>
      <c r="AK894" s="34" t="s">
        <v>10</v>
      </c>
      <c r="AL894" s="26" t="s">
        <v>10</v>
      </c>
      <c r="AM894" s="39"/>
      <c r="AN894" s="115"/>
      <c r="AO894" s="26" t="s">
        <v>10</v>
      </c>
      <c r="AQ894" s="5"/>
      <c r="AS894" s="37"/>
      <c r="AT894" s="30"/>
      <c r="BE894" s="21"/>
      <c r="BF894" s="21"/>
      <c r="BG894" s="21"/>
      <c r="BI894" s="21"/>
      <c r="BJ894" s="21"/>
      <c r="BK894" s="21"/>
    </row>
    <row r="895" spans="1:66" x14ac:dyDescent="0.25">
      <c r="A895" s="50">
        <v>884</v>
      </c>
      <c r="B895" s="50"/>
      <c r="C895" s="50" t="str">
        <f t="shared" si="234"/>
        <v>2955_1_4446</v>
      </c>
      <c r="D895" s="50">
        <v>1</v>
      </c>
      <c r="E895" s="51"/>
      <c r="F895" s="76" t="str">
        <f t="shared" si="233"/>
        <v>2955_1</v>
      </c>
      <c r="G895" s="80">
        <v>2955</v>
      </c>
      <c r="H895" s="52">
        <v>1</v>
      </c>
      <c r="I895" s="52">
        <v>4446</v>
      </c>
      <c r="J895" s="53">
        <v>4446</v>
      </c>
      <c r="K895" s="54">
        <v>4446</v>
      </c>
      <c r="L895" s="54">
        <v>4446</v>
      </c>
      <c r="M895" s="54"/>
      <c r="N895" s="54"/>
      <c r="O895" s="55"/>
      <c r="P895" s="55"/>
      <c r="Q895" s="55"/>
      <c r="R895" s="55"/>
      <c r="S895" s="52"/>
      <c r="T895" s="52">
        <v>5149</v>
      </c>
      <c r="U895" s="52">
        <v>326</v>
      </c>
      <c r="V895" s="52">
        <v>5647</v>
      </c>
      <c r="W895" s="52"/>
      <c r="X895" s="52"/>
      <c r="Y895" s="110"/>
      <c r="Z895" s="110"/>
      <c r="AA895" s="110"/>
      <c r="AB895" s="110"/>
      <c r="AC895" s="56">
        <v>530</v>
      </c>
      <c r="AD895" s="52"/>
      <c r="AE895" s="52"/>
      <c r="AF895" s="52" t="s">
        <v>81</v>
      </c>
      <c r="AG895" s="52"/>
      <c r="AH895" s="106"/>
      <c r="AI895" s="59" t="s">
        <v>77</v>
      </c>
      <c r="AJ895" s="69" t="s">
        <v>10</v>
      </c>
      <c r="AK895" s="34" t="s">
        <v>10</v>
      </c>
      <c r="AL895" s="26" t="s">
        <v>10</v>
      </c>
      <c r="AM895" s="39"/>
      <c r="AN895" s="115"/>
      <c r="AO895" s="26" t="s">
        <v>10</v>
      </c>
      <c r="AQ895" s="5"/>
      <c r="AS895" s="37"/>
      <c r="AT895" s="30"/>
      <c r="BE895" s="21"/>
      <c r="BF895" s="21"/>
      <c r="BG895" s="21"/>
      <c r="BI895" s="21"/>
      <c r="BJ895" s="21"/>
      <c r="BK895" s="21"/>
    </row>
    <row r="896" spans="1:66" x14ac:dyDescent="0.25">
      <c r="A896" s="50">
        <v>885</v>
      </c>
      <c r="B896" s="50"/>
      <c r="C896" s="50" t="str">
        <f t="shared" si="234"/>
        <v>2956_1_220</v>
      </c>
      <c r="D896" s="50">
        <v>1</v>
      </c>
      <c r="E896" s="51"/>
      <c r="F896" s="76" t="str">
        <f t="shared" si="233"/>
        <v>2956_1</v>
      </c>
      <c r="G896" s="80">
        <v>2956</v>
      </c>
      <c r="H896" s="52">
        <v>1</v>
      </c>
      <c r="I896" s="52">
        <v>220</v>
      </c>
      <c r="J896" s="53">
        <v>220</v>
      </c>
      <c r="K896" s="54">
        <v>220</v>
      </c>
      <c r="L896" s="54">
        <v>220</v>
      </c>
      <c r="M896" s="54"/>
      <c r="N896" s="54"/>
      <c r="O896" s="55"/>
      <c r="P896" s="55"/>
      <c r="Q896" s="55"/>
      <c r="R896" s="55"/>
      <c r="S896" s="52"/>
      <c r="T896" s="52">
        <v>2223</v>
      </c>
      <c r="U896" s="52">
        <v>56</v>
      </c>
      <c r="V896" s="52">
        <v>2309</v>
      </c>
      <c r="W896" s="52"/>
      <c r="X896" s="52"/>
      <c r="Y896" s="110"/>
      <c r="Z896" s="110"/>
      <c r="AA896" s="110"/>
      <c r="AB896" s="110"/>
      <c r="AC896" s="56">
        <v>303</v>
      </c>
      <c r="AD896" s="52"/>
      <c r="AE896" s="52"/>
      <c r="AF896" s="52" t="s">
        <v>81</v>
      </c>
      <c r="AG896" s="52"/>
      <c r="AH896" s="106"/>
      <c r="AI896" s="59" t="s">
        <v>75</v>
      </c>
      <c r="AJ896" s="69" t="s">
        <v>10</v>
      </c>
      <c r="AK896" s="34" t="s">
        <v>10</v>
      </c>
      <c r="AL896" s="26" t="s">
        <v>10</v>
      </c>
      <c r="AM896" s="39"/>
      <c r="AN896" s="115"/>
      <c r="AO896" s="26" t="s">
        <v>10</v>
      </c>
      <c r="AQ896" s="5"/>
      <c r="AS896" s="37"/>
      <c r="AT896" s="30"/>
      <c r="BE896" s="21"/>
      <c r="BF896" s="21"/>
      <c r="BG896" s="21"/>
      <c r="BI896" s="21"/>
      <c r="BJ896" s="21"/>
      <c r="BK896" s="21"/>
    </row>
    <row r="897" spans="1:66" x14ac:dyDescent="0.25">
      <c r="A897" s="50">
        <v>886</v>
      </c>
      <c r="B897" s="50"/>
      <c r="C897" s="50" t="str">
        <f t="shared" si="234"/>
        <v>2956_2_3990</v>
      </c>
      <c r="D897" s="50">
        <v>1</v>
      </c>
      <c r="E897" s="51"/>
      <c r="F897" s="76" t="str">
        <f t="shared" si="233"/>
        <v>2956_2</v>
      </c>
      <c r="G897" s="80">
        <v>2956</v>
      </c>
      <c r="H897" s="52">
        <v>2</v>
      </c>
      <c r="I897" s="52">
        <v>3990</v>
      </c>
      <c r="J897" s="53">
        <v>3990</v>
      </c>
      <c r="K897" s="54">
        <v>3990</v>
      </c>
      <c r="L897" s="54">
        <v>3990</v>
      </c>
      <c r="M897" s="54"/>
      <c r="N897" s="54"/>
      <c r="O897" s="55"/>
      <c r="P897" s="55"/>
      <c r="Q897" s="55"/>
      <c r="R897" s="55"/>
      <c r="S897" s="52"/>
      <c r="T897" s="52">
        <v>2391</v>
      </c>
      <c r="U897" s="52">
        <v>67</v>
      </c>
      <c r="V897" s="52">
        <v>2519</v>
      </c>
      <c r="W897" s="52"/>
      <c r="X897" s="52"/>
      <c r="Y897" s="110"/>
      <c r="Z897" s="110"/>
      <c r="AA897" s="110"/>
      <c r="AB897" s="110"/>
      <c r="AC897" s="56">
        <v>520</v>
      </c>
      <c r="AD897" s="52"/>
      <c r="AE897" s="52"/>
      <c r="AF897" s="52"/>
      <c r="AG897" s="52"/>
      <c r="AH897" s="106"/>
      <c r="AI897" s="59" t="s">
        <v>75</v>
      </c>
      <c r="AJ897" s="69" t="s">
        <v>10</v>
      </c>
      <c r="AK897" s="34" t="s">
        <v>10</v>
      </c>
      <c r="AL897" s="26" t="s">
        <v>10</v>
      </c>
      <c r="AM897" s="39"/>
      <c r="AN897" s="115"/>
      <c r="AO897" s="26" t="s">
        <v>10</v>
      </c>
      <c r="AQ897" s="5"/>
      <c r="AS897" s="37"/>
      <c r="AT897" s="30"/>
      <c r="BE897" s="21"/>
      <c r="BF897" s="21"/>
      <c r="BG897" s="21"/>
      <c r="BI897" s="21"/>
      <c r="BJ897" s="21"/>
      <c r="BK897" s="21"/>
    </row>
    <row r="898" spans="1:66" x14ac:dyDescent="0.25">
      <c r="A898" s="50">
        <v>887</v>
      </c>
      <c r="B898" s="50"/>
      <c r="C898" s="50" t="str">
        <f t="shared" si="234"/>
        <v>2956_3_6688</v>
      </c>
      <c r="D898" s="50">
        <v>1</v>
      </c>
      <c r="E898" s="51"/>
      <c r="F898" s="76" t="str">
        <f t="shared" si="233"/>
        <v>2956_3</v>
      </c>
      <c r="G898" s="80">
        <v>2956</v>
      </c>
      <c r="H898" s="52">
        <v>3</v>
      </c>
      <c r="I898" s="52">
        <v>6688</v>
      </c>
      <c r="J898" s="53">
        <v>6688</v>
      </c>
      <c r="K898" s="54">
        <v>6688</v>
      </c>
      <c r="L898" s="54">
        <v>6688</v>
      </c>
      <c r="M898" s="54"/>
      <c r="N898" s="54"/>
      <c r="O898" s="55"/>
      <c r="P898" s="55"/>
      <c r="Q898" s="55"/>
      <c r="R898" s="55"/>
      <c r="S898" s="52"/>
      <c r="T898" s="52">
        <v>1764</v>
      </c>
      <c r="U898" s="52">
        <v>79</v>
      </c>
      <c r="V898" s="52">
        <v>1690</v>
      </c>
      <c r="W898" s="52"/>
      <c r="X898" s="52"/>
      <c r="Y898" s="110"/>
      <c r="Z898" s="110"/>
      <c r="AA898" s="110"/>
      <c r="AB898" s="110"/>
      <c r="AC898" s="56">
        <v>355</v>
      </c>
      <c r="AD898" s="52"/>
      <c r="AE898" s="52"/>
      <c r="AF898" s="52"/>
      <c r="AG898" s="52"/>
      <c r="AH898" s="106"/>
      <c r="AI898" s="59" t="s">
        <v>75</v>
      </c>
      <c r="AJ898" s="69" t="s">
        <v>10</v>
      </c>
      <c r="AK898" s="34" t="s">
        <v>10</v>
      </c>
      <c r="AL898" s="26" t="s">
        <v>10</v>
      </c>
      <c r="AM898" s="39"/>
      <c r="AN898" s="115"/>
      <c r="AO898" s="26" t="s">
        <v>10</v>
      </c>
      <c r="AQ898" s="5"/>
      <c r="AS898" s="37"/>
      <c r="AT898" s="30"/>
      <c r="BE898" s="21"/>
      <c r="BF898" s="21"/>
      <c r="BG898" s="21"/>
      <c r="BI898" s="21"/>
      <c r="BJ898" s="21"/>
      <c r="BK898" s="21"/>
    </row>
    <row r="899" spans="1:66" x14ac:dyDescent="0.25">
      <c r="A899" s="50">
        <v>888</v>
      </c>
      <c r="B899" s="50">
        <v>748</v>
      </c>
      <c r="C899" s="50" t="str">
        <f t="shared" si="234"/>
        <v>3051_1_5500</v>
      </c>
      <c r="D899" s="50">
        <v>1</v>
      </c>
      <c r="E899" s="51">
        <f t="shared" ref="E899:E910" si="247">G899*10000+H899</f>
        <v>30510001</v>
      </c>
      <c r="F899" s="76" t="str">
        <f t="shared" si="233"/>
        <v>3051_1</v>
      </c>
      <c r="G899" s="80">
        <v>3051</v>
      </c>
      <c r="H899" s="52">
        <v>1</v>
      </c>
      <c r="I899" s="52">
        <v>5500</v>
      </c>
      <c r="J899" s="53" t="str">
        <f t="shared" ref="J899:J910" si="248">IF(F899=K899,"ok","huom!")</f>
        <v>ok</v>
      </c>
      <c r="K899" s="54" t="str">
        <f>CONCATENATE(L899,"_",M899)</f>
        <v>3051_1</v>
      </c>
      <c r="L899" s="54">
        <v>3051</v>
      </c>
      <c r="M899" s="54">
        <v>1</v>
      </c>
      <c r="N899" s="54">
        <v>5462</v>
      </c>
      <c r="O899" s="55">
        <v>220</v>
      </c>
      <c r="P899" s="55">
        <v>26</v>
      </c>
      <c r="Q899" s="55">
        <v>85</v>
      </c>
      <c r="R899" s="55">
        <v>8</v>
      </c>
      <c r="S899" s="52">
        <v>0</v>
      </c>
      <c r="T899" s="56">
        <v>2687</v>
      </c>
      <c r="U899" s="56">
        <v>88</v>
      </c>
      <c r="V899" s="56">
        <v>2857</v>
      </c>
      <c r="W899" s="56">
        <v>220</v>
      </c>
      <c r="X899" s="57">
        <v>0.26</v>
      </c>
      <c r="Y899" s="109"/>
      <c r="Z899" s="109"/>
      <c r="AA899" s="109"/>
      <c r="AB899" s="109"/>
      <c r="AC899" s="56">
        <v>396</v>
      </c>
      <c r="AD899" s="61" t="s">
        <v>34</v>
      </c>
      <c r="AE899" s="52" t="s">
        <v>35</v>
      </c>
      <c r="AF899" s="52" t="s">
        <v>36</v>
      </c>
      <c r="AG899" s="52" t="s">
        <v>36</v>
      </c>
      <c r="AH899" s="106"/>
      <c r="AI899" s="59"/>
      <c r="AJ899" s="68" t="s">
        <v>9</v>
      </c>
      <c r="AK899" t="s">
        <v>10</v>
      </c>
      <c r="AL899" s="30" t="s">
        <v>10</v>
      </c>
      <c r="AM899" s="39"/>
      <c r="AN899" s="115" t="s">
        <v>10</v>
      </c>
      <c r="AO899" s="30"/>
      <c r="AQ899" s="5"/>
      <c r="AS899" s="37"/>
      <c r="AT899" s="30" t="s">
        <v>10</v>
      </c>
      <c r="AV899" t="str">
        <f t="shared" ref="AV899:AV910" si="249">IF(X899="ei mallia","ei mallia",IF(X899&gt;0.599999,IF(W899&gt;999,"punainen",IF(AC899&gt;99,"punainen",IF(AD899="osa seud. yht","punainen","musta"))),"musta"))</f>
        <v>musta</v>
      </c>
      <c r="AW899" t="str">
        <f t="shared" ref="AW899:AW910" si="250">IF(X899="ei mallia","ei mallia",IF(X899&gt;0.399999,IF(W899&gt;1999,"punainen",IF(AC899&gt;499,"punainen",IF(AE899="osa seud. yht","punainen","musta"))),"musta"))</f>
        <v>musta</v>
      </c>
      <c r="AX899" t="str">
        <f t="shared" ref="AX899:AX910" si="251">IF(X899="ei mallia","ei mallia",IF(AY899&gt;20,"punainen","musta"))</f>
        <v>musta</v>
      </c>
      <c r="AY899" s="31">
        <f t="shared" ref="AY899:AY910" si="252">SUM(AZ899:BC899)</f>
        <v>2</v>
      </c>
      <c r="AZ899" s="31">
        <f t="shared" ref="AZ899:AZ910" si="253">IF(X899&gt;0.59999,10,IF(X899&gt;0.39999,1,0))</f>
        <v>0</v>
      </c>
      <c r="BA899" s="31">
        <f t="shared" ref="BA899:BA910" si="254">IF(W899&gt;1999,10,IF(W899&gt;999,1,0))</f>
        <v>0</v>
      </c>
      <c r="BB899" s="31">
        <f t="shared" ref="BB899:BB910" si="255">IF(AC899&gt;499,10,IF(AC899&gt;99,1,0))</f>
        <v>1</v>
      </c>
      <c r="BC899" s="31">
        <f t="shared" ref="BC899:BC910" si="256">IF(AE899="osa seud. yht",10,IF(AD899="osa seud. yht",1,0))</f>
        <v>1</v>
      </c>
      <c r="BM899" s="32" t="s">
        <v>34</v>
      </c>
      <c r="BN899" s="2" t="s">
        <v>35</v>
      </c>
    </row>
    <row r="900" spans="1:66" x14ac:dyDescent="0.25">
      <c r="A900" s="50">
        <v>889</v>
      </c>
      <c r="B900" s="50">
        <v>749</v>
      </c>
      <c r="C900" s="50" t="str">
        <f t="shared" si="234"/>
        <v>3052_1_4205</v>
      </c>
      <c r="D900" s="50">
        <v>1</v>
      </c>
      <c r="E900" s="51">
        <f t="shared" si="247"/>
        <v>30520001</v>
      </c>
      <c r="F900" s="76" t="str">
        <f t="shared" si="233"/>
        <v>3052_1</v>
      </c>
      <c r="G900" s="80">
        <v>3052</v>
      </c>
      <c r="H900" s="52">
        <v>1</v>
      </c>
      <c r="I900" s="52">
        <v>4205</v>
      </c>
      <c r="J900" s="53" t="str">
        <f t="shared" si="248"/>
        <v>ok</v>
      </c>
      <c r="K900" s="54" t="str">
        <f>CONCATENATE(L900,"_",M900)</f>
        <v>3052_1</v>
      </c>
      <c r="L900" s="54">
        <v>3052</v>
      </c>
      <c r="M900" s="54">
        <v>1</v>
      </c>
      <c r="N900" s="54">
        <v>3324</v>
      </c>
      <c r="O900" s="55">
        <v>20</v>
      </c>
      <c r="P900" s="55">
        <v>4</v>
      </c>
      <c r="Q900" s="55">
        <v>8</v>
      </c>
      <c r="R900" s="55">
        <v>2</v>
      </c>
      <c r="S900" s="52">
        <v>0</v>
      </c>
      <c r="T900" s="56">
        <v>1999</v>
      </c>
      <c r="U900" s="56">
        <v>91</v>
      </c>
      <c r="V900" s="56">
        <v>2325</v>
      </c>
      <c r="W900" s="56">
        <v>20</v>
      </c>
      <c r="X900" s="57">
        <v>0.04</v>
      </c>
      <c r="Y900" s="109"/>
      <c r="Z900" s="109"/>
      <c r="AA900" s="109"/>
      <c r="AB900" s="109"/>
      <c r="AC900" s="56">
        <v>720</v>
      </c>
      <c r="AD900" s="52" t="s">
        <v>35</v>
      </c>
      <c r="AE900" s="52" t="s">
        <v>35</v>
      </c>
      <c r="AF900" s="52" t="s">
        <v>35</v>
      </c>
      <c r="AG900" s="52"/>
      <c r="AH900" s="106"/>
      <c r="AI900" s="59"/>
      <c r="AJ900" s="68" t="s">
        <v>10</v>
      </c>
      <c r="AK900" t="s">
        <v>10</v>
      </c>
      <c r="AL900" s="30" t="s">
        <v>10</v>
      </c>
      <c r="AM900" s="39"/>
      <c r="AN900" s="115" t="s">
        <v>10</v>
      </c>
      <c r="AO900" s="30"/>
      <c r="AQ900" s="5"/>
      <c r="AS900" s="37"/>
      <c r="AT900" s="30" t="s">
        <v>10</v>
      </c>
      <c r="AV900" t="str">
        <f t="shared" si="249"/>
        <v>musta</v>
      </c>
      <c r="AW900" t="str">
        <f t="shared" si="250"/>
        <v>musta</v>
      </c>
      <c r="AX900" t="str">
        <f t="shared" si="251"/>
        <v>musta</v>
      </c>
      <c r="AY900" s="31">
        <f t="shared" si="252"/>
        <v>10</v>
      </c>
      <c r="AZ900" s="31">
        <f t="shared" si="253"/>
        <v>0</v>
      </c>
      <c r="BA900" s="31">
        <f t="shared" si="254"/>
        <v>0</v>
      </c>
      <c r="BB900" s="31">
        <f t="shared" si="255"/>
        <v>10</v>
      </c>
      <c r="BC900" s="31">
        <f t="shared" si="256"/>
        <v>0</v>
      </c>
      <c r="BM900" s="2" t="s">
        <v>35</v>
      </c>
      <c r="BN900" s="2" t="s">
        <v>35</v>
      </c>
    </row>
    <row r="901" spans="1:66" x14ac:dyDescent="0.25">
      <c r="A901" s="50">
        <v>890</v>
      </c>
      <c r="B901" s="50">
        <v>750</v>
      </c>
      <c r="C901" s="50" t="str">
        <f t="shared" si="234"/>
        <v>3053_1_1482</v>
      </c>
      <c r="D901" s="50">
        <v>1</v>
      </c>
      <c r="E901" s="51">
        <f t="shared" si="247"/>
        <v>30530001</v>
      </c>
      <c r="F901" s="76" t="str">
        <f t="shared" si="233"/>
        <v>3053_1</v>
      </c>
      <c r="G901" s="80">
        <v>3053</v>
      </c>
      <c r="H901" s="52">
        <v>1</v>
      </c>
      <c r="I901" s="52">
        <v>1482</v>
      </c>
      <c r="J901" s="53" t="str">
        <f t="shared" si="248"/>
        <v>ok</v>
      </c>
      <c r="K901" s="54" t="str">
        <f>CONCATENATE(L901,"_",M901)</f>
        <v>3053_1</v>
      </c>
      <c r="L901" s="54">
        <v>3053</v>
      </c>
      <c r="M901" s="54">
        <v>1</v>
      </c>
      <c r="N901" s="54">
        <v>11046</v>
      </c>
      <c r="O901" s="55">
        <v>262</v>
      </c>
      <c r="P901" s="55">
        <v>35</v>
      </c>
      <c r="Q901" s="55">
        <v>82</v>
      </c>
      <c r="R901" s="55">
        <v>10</v>
      </c>
      <c r="S901" s="52">
        <v>0</v>
      </c>
      <c r="T901" s="56">
        <v>3314</v>
      </c>
      <c r="U901" s="56">
        <v>84</v>
      </c>
      <c r="V901" s="56">
        <v>3559</v>
      </c>
      <c r="W901" s="56">
        <v>262</v>
      </c>
      <c r="X901" s="57">
        <v>0.35</v>
      </c>
      <c r="Y901" s="109"/>
      <c r="Z901" s="109"/>
      <c r="AA901" s="109"/>
      <c r="AB901" s="109"/>
      <c r="AC901" s="56">
        <v>739</v>
      </c>
      <c r="AD901" s="52" t="s">
        <v>35</v>
      </c>
      <c r="AE901" s="52" t="s">
        <v>35</v>
      </c>
      <c r="AF901" s="52" t="s">
        <v>35</v>
      </c>
      <c r="AG901" s="52"/>
      <c r="AH901" s="106"/>
      <c r="AI901" s="59"/>
      <c r="AJ901" s="68" t="s">
        <v>10</v>
      </c>
      <c r="AK901" t="s">
        <v>10</v>
      </c>
      <c r="AL901" s="30" t="s">
        <v>10</v>
      </c>
      <c r="AM901" s="39"/>
      <c r="AN901" s="115" t="s">
        <v>10</v>
      </c>
      <c r="AO901" s="30"/>
      <c r="AQ901" s="5"/>
      <c r="AS901" s="37"/>
      <c r="AT901" s="30" t="s">
        <v>10</v>
      </c>
      <c r="AV901" t="str">
        <f t="shared" si="249"/>
        <v>musta</v>
      </c>
      <c r="AW901" t="str">
        <f t="shared" si="250"/>
        <v>musta</v>
      </c>
      <c r="AX901" t="str">
        <f t="shared" si="251"/>
        <v>musta</v>
      </c>
      <c r="AY901" s="31">
        <f t="shared" si="252"/>
        <v>10</v>
      </c>
      <c r="AZ901" s="31">
        <f t="shared" si="253"/>
        <v>0</v>
      </c>
      <c r="BA901" s="31">
        <f t="shared" si="254"/>
        <v>0</v>
      </c>
      <c r="BB901" s="31">
        <f t="shared" si="255"/>
        <v>10</v>
      </c>
      <c r="BC901" s="31">
        <f t="shared" si="256"/>
        <v>0</v>
      </c>
      <c r="BM901" s="2" t="s">
        <v>35</v>
      </c>
      <c r="BN901" s="2" t="s">
        <v>35</v>
      </c>
    </row>
    <row r="902" spans="1:66" x14ac:dyDescent="0.25">
      <c r="A902" s="50">
        <v>891</v>
      </c>
      <c r="B902" s="50">
        <v>751</v>
      </c>
      <c r="C902" s="50" t="str">
        <f t="shared" si="234"/>
        <v>3053_2_5685</v>
      </c>
      <c r="D902" s="50">
        <v>1</v>
      </c>
      <c r="E902" s="51">
        <f t="shared" si="247"/>
        <v>30530002</v>
      </c>
      <c r="F902" s="76" t="str">
        <f t="shared" si="233"/>
        <v>3053_2</v>
      </c>
      <c r="G902" s="81">
        <v>3053</v>
      </c>
      <c r="H902" s="52">
        <v>2</v>
      </c>
      <c r="I902" s="52">
        <v>5685</v>
      </c>
      <c r="J902" s="53" t="str">
        <f t="shared" si="248"/>
        <v>huom!</v>
      </c>
      <c r="K902" s="54"/>
      <c r="L902" s="54"/>
      <c r="M902" s="54"/>
      <c r="N902" s="54"/>
      <c r="O902" s="55">
        <v>248</v>
      </c>
      <c r="P902" s="55">
        <v>41</v>
      </c>
      <c r="Q902" s="55">
        <v>68</v>
      </c>
      <c r="R902" s="55">
        <v>11</v>
      </c>
      <c r="S902" s="52">
        <v>0</v>
      </c>
      <c r="T902" s="56">
        <v>2990</v>
      </c>
      <c r="U902" s="56">
        <v>61</v>
      </c>
      <c r="V902" s="56">
        <v>3177</v>
      </c>
      <c r="W902" s="56">
        <v>248</v>
      </c>
      <c r="X902" s="57">
        <v>0.41</v>
      </c>
      <c r="Y902" s="109"/>
      <c r="Z902" s="109"/>
      <c r="AA902" s="109"/>
      <c r="AB902" s="109"/>
      <c r="AC902" s="56">
        <v>121</v>
      </c>
      <c r="AD902" s="52" t="s">
        <v>35</v>
      </c>
      <c r="AE902" s="52" t="s">
        <v>35</v>
      </c>
      <c r="AF902" s="52" t="s">
        <v>35</v>
      </c>
      <c r="AG902" s="52" t="s">
        <v>36</v>
      </c>
      <c r="AH902" s="106" t="s">
        <v>49</v>
      </c>
      <c r="AI902" s="59"/>
      <c r="AJ902" s="68" t="s">
        <v>10</v>
      </c>
      <c r="AK902" t="s">
        <v>10</v>
      </c>
      <c r="AL902" s="30" t="s">
        <v>10</v>
      </c>
      <c r="AM902" s="39"/>
      <c r="AN902" s="115" t="s">
        <v>10</v>
      </c>
      <c r="AO902" s="30"/>
      <c r="AQ902" s="5"/>
      <c r="AS902" s="37"/>
      <c r="AT902" s="30" t="s">
        <v>10</v>
      </c>
      <c r="AV902" t="str">
        <f t="shared" si="249"/>
        <v>musta</v>
      </c>
      <c r="AW902" t="str">
        <f t="shared" si="250"/>
        <v>musta</v>
      </c>
      <c r="AX902" t="str">
        <f t="shared" si="251"/>
        <v>musta</v>
      </c>
      <c r="AY902" s="31">
        <f t="shared" si="252"/>
        <v>2</v>
      </c>
      <c r="AZ902" s="31">
        <f t="shared" si="253"/>
        <v>1</v>
      </c>
      <c r="BA902" s="31">
        <f t="shared" si="254"/>
        <v>0</v>
      </c>
      <c r="BB902" s="31">
        <f t="shared" si="255"/>
        <v>1</v>
      </c>
      <c r="BC902" s="31">
        <f t="shared" si="256"/>
        <v>0</v>
      </c>
      <c r="BM902" s="2" t="s">
        <v>35</v>
      </c>
      <c r="BN902" s="2" t="s">
        <v>35</v>
      </c>
    </row>
    <row r="903" spans="1:66" x14ac:dyDescent="0.25">
      <c r="A903" s="50">
        <v>892</v>
      </c>
      <c r="B903" s="50">
        <v>752</v>
      </c>
      <c r="C903" s="50" t="str">
        <f t="shared" si="234"/>
        <v>3055_1_4928</v>
      </c>
      <c r="D903" s="50">
        <v>1</v>
      </c>
      <c r="E903" s="51">
        <f t="shared" si="247"/>
        <v>30550001</v>
      </c>
      <c r="F903" s="76" t="str">
        <f t="shared" si="233"/>
        <v>3055_1</v>
      </c>
      <c r="G903" s="80">
        <v>3055</v>
      </c>
      <c r="H903" s="52">
        <v>1</v>
      </c>
      <c r="I903" s="52">
        <v>4928</v>
      </c>
      <c r="J903" s="53" t="str">
        <f t="shared" si="248"/>
        <v>ok</v>
      </c>
      <c r="K903" s="54" t="str">
        <f>CONCATENATE(L903,"_",M903)</f>
        <v>3055_1</v>
      </c>
      <c r="L903" s="54">
        <v>3055</v>
      </c>
      <c r="M903" s="54">
        <v>1</v>
      </c>
      <c r="N903" s="54">
        <v>4809</v>
      </c>
      <c r="O903" s="55">
        <v>188</v>
      </c>
      <c r="P903" s="55">
        <v>74</v>
      </c>
      <c r="Q903" s="55">
        <v>68</v>
      </c>
      <c r="R903" s="55">
        <v>25</v>
      </c>
      <c r="S903" s="52">
        <v>0</v>
      </c>
      <c r="T903" s="56">
        <v>208</v>
      </c>
      <c r="U903" s="56">
        <v>16</v>
      </c>
      <c r="V903" s="56">
        <v>203</v>
      </c>
      <c r="W903" s="56">
        <v>188</v>
      </c>
      <c r="X903" s="57">
        <v>0.74</v>
      </c>
      <c r="Y903" s="109"/>
      <c r="Z903" s="109"/>
      <c r="AA903" s="109"/>
      <c r="AB903" s="109"/>
      <c r="AC903" s="56">
        <v>64</v>
      </c>
      <c r="AD903" s="52" t="s">
        <v>35</v>
      </c>
      <c r="AE903" s="52" t="s">
        <v>35</v>
      </c>
      <c r="AF903" s="52" t="s">
        <v>35</v>
      </c>
      <c r="AG903" s="52"/>
      <c r="AH903" s="106"/>
      <c r="AI903" s="59"/>
      <c r="AJ903" s="68" t="s">
        <v>10</v>
      </c>
      <c r="AK903" t="s">
        <v>10</v>
      </c>
      <c r="AL903" s="30" t="s">
        <v>10</v>
      </c>
      <c r="AM903" s="39"/>
      <c r="AN903" s="115" t="s">
        <v>10</v>
      </c>
      <c r="AO903" s="30"/>
      <c r="AQ903" s="5"/>
      <c r="AS903" s="37"/>
      <c r="AT903" s="30" t="s">
        <v>10</v>
      </c>
      <c r="AV903" t="str">
        <f t="shared" si="249"/>
        <v>musta</v>
      </c>
      <c r="AW903" t="str">
        <f t="shared" si="250"/>
        <v>musta</v>
      </c>
      <c r="AX903" t="str">
        <f t="shared" si="251"/>
        <v>musta</v>
      </c>
      <c r="AY903" s="31">
        <f t="shared" si="252"/>
        <v>10</v>
      </c>
      <c r="AZ903" s="31">
        <f t="shared" si="253"/>
        <v>10</v>
      </c>
      <c r="BA903" s="31">
        <f t="shared" si="254"/>
        <v>0</v>
      </c>
      <c r="BB903" s="31">
        <f t="shared" si="255"/>
        <v>0</v>
      </c>
      <c r="BC903" s="31">
        <f t="shared" si="256"/>
        <v>0</v>
      </c>
      <c r="BM903" s="2" t="s">
        <v>35</v>
      </c>
      <c r="BN903" s="2" t="s">
        <v>35</v>
      </c>
    </row>
    <row r="904" spans="1:66" x14ac:dyDescent="0.25">
      <c r="A904" s="50">
        <v>893</v>
      </c>
      <c r="B904" s="50">
        <v>753</v>
      </c>
      <c r="C904" s="50" t="str">
        <f t="shared" si="234"/>
        <v>3056_1_131</v>
      </c>
      <c r="D904" s="50">
        <v>1</v>
      </c>
      <c r="E904" s="51">
        <f t="shared" si="247"/>
        <v>30560001</v>
      </c>
      <c r="F904" s="76" t="str">
        <f t="shared" si="233"/>
        <v>3056_1</v>
      </c>
      <c r="G904" s="81">
        <v>3056</v>
      </c>
      <c r="H904" s="52">
        <v>1</v>
      </c>
      <c r="I904" s="52">
        <v>131</v>
      </c>
      <c r="J904" s="53" t="str">
        <f t="shared" si="248"/>
        <v>ok</v>
      </c>
      <c r="K904" s="54" t="str">
        <f>CONCATENATE(L904,"_",M904)</f>
        <v>3056_1</v>
      </c>
      <c r="L904" s="54">
        <v>3056</v>
      </c>
      <c r="M904" s="54">
        <v>1</v>
      </c>
      <c r="N904" s="54">
        <v>3130</v>
      </c>
      <c r="O904" s="55">
        <v>1634</v>
      </c>
      <c r="P904" s="55">
        <v>42</v>
      </c>
      <c r="Q904" s="55">
        <v>1068</v>
      </c>
      <c r="R904" s="55">
        <v>27</v>
      </c>
      <c r="S904" s="52">
        <v>0</v>
      </c>
      <c r="T904" s="56">
        <v>7399</v>
      </c>
      <c r="U904" s="56">
        <v>340</v>
      </c>
      <c r="V904" s="56">
        <v>7773</v>
      </c>
      <c r="W904" s="56">
        <v>1634</v>
      </c>
      <c r="X904" s="57">
        <v>0.42</v>
      </c>
      <c r="Y904" s="109"/>
      <c r="Z904" s="109"/>
      <c r="AA904" s="109"/>
      <c r="AB904" s="109"/>
      <c r="AC904" s="56">
        <v>3364</v>
      </c>
      <c r="AD904" s="58" t="s">
        <v>34</v>
      </c>
      <c r="AE904" s="58" t="s">
        <v>34</v>
      </c>
      <c r="AF904" s="52" t="s">
        <v>36</v>
      </c>
      <c r="AG904" s="52" t="s">
        <v>36</v>
      </c>
      <c r="AH904" s="106"/>
      <c r="AI904" s="59"/>
      <c r="AJ904" s="68" t="s">
        <v>10</v>
      </c>
      <c r="AK904" t="s">
        <v>10</v>
      </c>
      <c r="AL904" s="30" t="s">
        <v>10</v>
      </c>
      <c r="AM904" s="39"/>
      <c r="AN904" s="115" t="s">
        <v>10</v>
      </c>
      <c r="AO904" s="30"/>
      <c r="AQ904" s="5"/>
      <c r="AS904" s="37"/>
      <c r="AT904" s="30">
        <v>2</v>
      </c>
      <c r="AV904" t="str">
        <f t="shared" si="249"/>
        <v>musta</v>
      </c>
      <c r="AW904" t="str">
        <f t="shared" si="250"/>
        <v>punainen</v>
      </c>
      <c r="AX904" t="str">
        <f t="shared" si="251"/>
        <v>punainen</v>
      </c>
      <c r="AY904" s="31">
        <f t="shared" si="252"/>
        <v>22</v>
      </c>
      <c r="AZ904" s="31">
        <f t="shared" si="253"/>
        <v>1</v>
      </c>
      <c r="BA904" s="31">
        <f t="shared" si="254"/>
        <v>1</v>
      </c>
      <c r="BB904" s="31">
        <f t="shared" si="255"/>
        <v>10</v>
      </c>
      <c r="BC904" s="31">
        <f t="shared" si="256"/>
        <v>10</v>
      </c>
      <c r="BD904" s="6" t="s">
        <v>54</v>
      </c>
      <c r="BM904" s="29" t="s">
        <v>34</v>
      </c>
      <c r="BN904" s="29" t="s">
        <v>34</v>
      </c>
    </row>
    <row r="905" spans="1:66" x14ac:dyDescent="0.25">
      <c r="A905" s="50">
        <v>894</v>
      </c>
      <c r="B905" s="50">
        <v>754</v>
      </c>
      <c r="C905" s="50" t="str">
        <f t="shared" si="234"/>
        <v>3057_1_319</v>
      </c>
      <c r="D905" s="50">
        <v>1</v>
      </c>
      <c r="E905" s="51">
        <f t="shared" si="247"/>
        <v>30570001</v>
      </c>
      <c r="F905" s="76" t="str">
        <f t="shared" si="233"/>
        <v>3057_1</v>
      </c>
      <c r="G905" s="81">
        <v>3057</v>
      </c>
      <c r="H905" s="52">
        <v>1</v>
      </c>
      <c r="I905" s="52">
        <v>319</v>
      </c>
      <c r="J905" s="53" t="str">
        <f t="shared" si="248"/>
        <v>ok</v>
      </c>
      <c r="K905" s="54" t="str">
        <f>CONCATENATE(L905,"_",M905)</f>
        <v>3057_1</v>
      </c>
      <c r="L905" s="54">
        <v>3057</v>
      </c>
      <c r="M905" s="54">
        <v>1</v>
      </c>
      <c r="N905" s="54">
        <v>2861</v>
      </c>
      <c r="O905" s="55">
        <v>271</v>
      </c>
      <c r="P905" s="55">
        <v>15</v>
      </c>
      <c r="Q905" s="55">
        <v>228</v>
      </c>
      <c r="R905" s="55">
        <v>12</v>
      </c>
      <c r="S905" s="52">
        <v>0</v>
      </c>
      <c r="T905" s="56">
        <v>3931</v>
      </c>
      <c r="U905" s="56">
        <v>163</v>
      </c>
      <c r="V905" s="56">
        <v>4373</v>
      </c>
      <c r="W905" s="56">
        <v>271</v>
      </c>
      <c r="X905" s="57">
        <v>0.15</v>
      </c>
      <c r="Y905" s="109"/>
      <c r="Z905" s="109"/>
      <c r="AA905" s="109"/>
      <c r="AB905" s="109"/>
      <c r="AC905" s="56">
        <v>1034</v>
      </c>
      <c r="AD905" s="58" t="s">
        <v>34</v>
      </c>
      <c r="AE905" s="58" t="s">
        <v>34</v>
      </c>
      <c r="AF905" s="52" t="s">
        <v>36</v>
      </c>
      <c r="AG905" s="52" t="s">
        <v>36</v>
      </c>
      <c r="AH905" s="106"/>
      <c r="AI905" s="59"/>
      <c r="AJ905" s="68" t="s">
        <v>10</v>
      </c>
      <c r="AK905" t="s">
        <v>10</v>
      </c>
      <c r="AL905" s="30" t="s">
        <v>10</v>
      </c>
      <c r="AM905" s="39"/>
      <c r="AN905" s="115" t="s">
        <v>10</v>
      </c>
      <c r="AO905" s="30"/>
      <c r="AQ905" s="5"/>
      <c r="AS905" s="37"/>
      <c r="AT905" s="30" t="s">
        <v>10</v>
      </c>
      <c r="AV905" t="str">
        <f t="shared" si="249"/>
        <v>musta</v>
      </c>
      <c r="AW905" t="str">
        <f t="shared" si="250"/>
        <v>musta</v>
      </c>
      <c r="AX905" t="str">
        <f t="shared" si="251"/>
        <v>musta</v>
      </c>
      <c r="AY905" s="31">
        <f t="shared" si="252"/>
        <v>20</v>
      </c>
      <c r="AZ905" s="31">
        <f t="shared" si="253"/>
        <v>0</v>
      </c>
      <c r="BA905" s="31">
        <f t="shared" si="254"/>
        <v>0</v>
      </c>
      <c r="BB905" s="31">
        <f t="shared" si="255"/>
        <v>10</v>
      </c>
      <c r="BC905" s="31">
        <f t="shared" si="256"/>
        <v>10</v>
      </c>
      <c r="BM905" s="29" t="s">
        <v>34</v>
      </c>
      <c r="BN905" s="29" t="s">
        <v>34</v>
      </c>
    </row>
    <row r="906" spans="1:66" x14ac:dyDescent="0.25">
      <c r="A906" s="50">
        <v>895</v>
      </c>
      <c r="B906" s="50">
        <v>755</v>
      </c>
      <c r="C906" s="50" t="str">
        <f t="shared" si="234"/>
        <v>3061_1_6620</v>
      </c>
      <c r="D906" s="50">
        <v>1</v>
      </c>
      <c r="E906" s="51">
        <f t="shared" si="247"/>
        <v>30610001</v>
      </c>
      <c r="F906" s="76" t="str">
        <f t="shared" si="233"/>
        <v>3061_1</v>
      </c>
      <c r="G906" s="80">
        <v>3061</v>
      </c>
      <c r="H906" s="52">
        <v>1</v>
      </c>
      <c r="I906" s="52">
        <v>6620</v>
      </c>
      <c r="J906" s="53" t="str">
        <f t="shared" si="248"/>
        <v>ok</v>
      </c>
      <c r="K906" s="54" t="str">
        <f>CONCATENATE(L906,"_",M906)</f>
        <v>3061_1</v>
      </c>
      <c r="L906" s="54">
        <v>3061</v>
      </c>
      <c r="M906" s="54">
        <v>1</v>
      </c>
      <c r="N906" s="54">
        <v>11684</v>
      </c>
      <c r="O906" s="55">
        <v>109</v>
      </c>
      <c r="P906" s="55">
        <v>44</v>
      </c>
      <c r="Q906" s="55">
        <v>22</v>
      </c>
      <c r="R906" s="55">
        <v>7</v>
      </c>
      <c r="S906" s="52">
        <v>0</v>
      </c>
      <c r="T906" s="56">
        <v>1427</v>
      </c>
      <c r="U906" s="56">
        <v>50</v>
      </c>
      <c r="V906" s="56">
        <v>1538</v>
      </c>
      <c r="W906" s="56">
        <v>109</v>
      </c>
      <c r="X906" s="57">
        <v>0.44</v>
      </c>
      <c r="Y906" s="109"/>
      <c r="Z906" s="109"/>
      <c r="AA906" s="109"/>
      <c r="AB906" s="109"/>
      <c r="AC906" s="56">
        <v>43</v>
      </c>
      <c r="AD906" s="52" t="s">
        <v>35</v>
      </c>
      <c r="AE906" s="52" t="s">
        <v>35</v>
      </c>
      <c r="AF906" s="52" t="s">
        <v>35</v>
      </c>
      <c r="AG906" s="52"/>
      <c r="AH906" s="106"/>
      <c r="AI906" s="59"/>
      <c r="AJ906" s="68" t="s">
        <v>10</v>
      </c>
      <c r="AK906" t="s">
        <v>10</v>
      </c>
      <c r="AL906" s="30" t="s">
        <v>10</v>
      </c>
      <c r="AM906" s="39"/>
      <c r="AN906" s="115" t="s">
        <v>10</v>
      </c>
      <c r="AO906" s="30"/>
      <c r="AQ906" s="5"/>
      <c r="AS906" s="37"/>
      <c r="AT906" s="30" t="s">
        <v>10</v>
      </c>
      <c r="AV906" t="str">
        <f t="shared" si="249"/>
        <v>musta</v>
      </c>
      <c r="AW906" t="str">
        <f t="shared" si="250"/>
        <v>musta</v>
      </c>
      <c r="AX906" t="str">
        <f t="shared" si="251"/>
        <v>musta</v>
      </c>
      <c r="AY906" s="31">
        <f t="shared" si="252"/>
        <v>1</v>
      </c>
      <c r="AZ906" s="31">
        <f t="shared" si="253"/>
        <v>1</v>
      </c>
      <c r="BA906" s="31">
        <f t="shared" si="254"/>
        <v>0</v>
      </c>
      <c r="BB906" s="31">
        <f t="shared" si="255"/>
        <v>0</v>
      </c>
      <c r="BC906" s="31">
        <f t="shared" si="256"/>
        <v>0</v>
      </c>
      <c r="BM906" s="2" t="s">
        <v>35</v>
      </c>
      <c r="BN906" s="2" t="s">
        <v>35</v>
      </c>
    </row>
    <row r="907" spans="1:66" x14ac:dyDescent="0.25">
      <c r="A907" s="50">
        <v>896</v>
      </c>
      <c r="B907" s="50">
        <v>756</v>
      </c>
      <c r="C907" s="50" t="str">
        <f t="shared" si="234"/>
        <v>3061_2_5795</v>
      </c>
      <c r="D907" s="50">
        <v>1</v>
      </c>
      <c r="E907" s="51">
        <f t="shared" si="247"/>
        <v>30610002</v>
      </c>
      <c r="F907" s="76" t="str">
        <f t="shared" si="233"/>
        <v>3061_2</v>
      </c>
      <c r="G907" s="80">
        <v>3061</v>
      </c>
      <c r="H907" s="52">
        <v>2</v>
      </c>
      <c r="I907" s="52">
        <v>5795</v>
      </c>
      <c r="J907" s="53" t="str">
        <f t="shared" si="248"/>
        <v>huom!</v>
      </c>
      <c r="K907" s="54"/>
      <c r="L907" s="54"/>
      <c r="M907" s="54"/>
      <c r="N907" s="54"/>
      <c r="O907" s="55">
        <v>93</v>
      </c>
      <c r="P907" s="55">
        <v>56</v>
      </c>
      <c r="Q907" s="55">
        <v>14</v>
      </c>
      <c r="R907" s="55">
        <v>7</v>
      </c>
      <c r="S907" s="52">
        <v>0</v>
      </c>
      <c r="T907" s="56">
        <v>391</v>
      </c>
      <c r="U907" s="56">
        <v>23</v>
      </c>
      <c r="V907" s="56">
        <v>359</v>
      </c>
      <c r="W907" s="56">
        <v>93</v>
      </c>
      <c r="X907" s="57">
        <v>0.56000000000000005</v>
      </c>
      <c r="Y907" s="109"/>
      <c r="Z907" s="109"/>
      <c r="AA907" s="109"/>
      <c r="AB907" s="109"/>
      <c r="AC907" s="56">
        <v>19</v>
      </c>
      <c r="AD907" s="52" t="s">
        <v>35</v>
      </c>
      <c r="AE907" s="52" t="s">
        <v>35</v>
      </c>
      <c r="AF907" s="52" t="s">
        <v>35</v>
      </c>
      <c r="AG907" s="52"/>
      <c r="AH907" s="106"/>
      <c r="AI907" s="59"/>
      <c r="AJ907" s="68" t="s">
        <v>10</v>
      </c>
      <c r="AK907" t="s">
        <v>10</v>
      </c>
      <c r="AL907" s="30" t="s">
        <v>10</v>
      </c>
      <c r="AM907" s="39"/>
      <c r="AN907" s="115" t="s">
        <v>10</v>
      </c>
      <c r="AO907" s="30"/>
      <c r="AQ907" s="5"/>
      <c r="AS907" s="37"/>
      <c r="AT907" s="30" t="s">
        <v>10</v>
      </c>
      <c r="AV907" t="str">
        <f t="shared" si="249"/>
        <v>musta</v>
      </c>
      <c r="AW907" t="str">
        <f t="shared" si="250"/>
        <v>musta</v>
      </c>
      <c r="AX907" t="str">
        <f t="shared" si="251"/>
        <v>musta</v>
      </c>
      <c r="AY907" s="31">
        <f t="shared" si="252"/>
        <v>1</v>
      </c>
      <c r="AZ907" s="31">
        <f t="shared" si="253"/>
        <v>1</v>
      </c>
      <c r="BA907" s="31">
        <f t="shared" si="254"/>
        <v>0</v>
      </c>
      <c r="BB907" s="31">
        <f t="shared" si="255"/>
        <v>0</v>
      </c>
      <c r="BC907" s="31">
        <f t="shared" si="256"/>
        <v>0</v>
      </c>
      <c r="BM907" s="2" t="s">
        <v>35</v>
      </c>
      <c r="BN907" s="2" t="s">
        <v>35</v>
      </c>
    </row>
    <row r="908" spans="1:66" x14ac:dyDescent="0.25">
      <c r="A908" s="50">
        <v>897</v>
      </c>
      <c r="B908" s="50">
        <v>757</v>
      </c>
      <c r="C908" s="50" t="str">
        <f t="shared" si="234"/>
        <v>3062_1_6435</v>
      </c>
      <c r="D908" s="50">
        <v>1</v>
      </c>
      <c r="E908" s="51">
        <f t="shared" si="247"/>
        <v>30620001</v>
      </c>
      <c r="F908" s="76" t="str">
        <f t="shared" ref="F908:F971" si="257">CONCATENATE(G908,"_",H908)</f>
        <v>3062_1</v>
      </c>
      <c r="G908" s="80">
        <v>3062</v>
      </c>
      <c r="H908" s="52">
        <v>1</v>
      </c>
      <c r="I908" s="52">
        <v>6435</v>
      </c>
      <c r="J908" s="53" t="str">
        <f t="shared" si="248"/>
        <v>ok</v>
      </c>
      <c r="K908" s="54" t="str">
        <f>CONCATENATE(L908,"_",M908)</f>
        <v>3062_1</v>
      </c>
      <c r="L908" s="54">
        <v>3062</v>
      </c>
      <c r="M908" s="54">
        <v>1</v>
      </c>
      <c r="N908" s="54">
        <v>6272</v>
      </c>
      <c r="O908" s="55">
        <v>1182</v>
      </c>
      <c r="P908" s="55">
        <v>94</v>
      </c>
      <c r="Q908" s="55">
        <v>703</v>
      </c>
      <c r="R908" s="55">
        <v>56</v>
      </c>
      <c r="S908" s="52">
        <v>0</v>
      </c>
      <c r="T908" s="56">
        <v>1098</v>
      </c>
      <c r="U908" s="56">
        <v>62</v>
      </c>
      <c r="V908" s="56">
        <v>1103</v>
      </c>
      <c r="W908" s="56">
        <v>1182</v>
      </c>
      <c r="X908" s="57">
        <v>0.94</v>
      </c>
      <c r="Y908" s="109"/>
      <c r="Z908" s="109"/>
      <c r="AA908" s="109"/>
      <c r="AB908" s="109"/>
      <c r="AC908" s="56">
        <v>155</v>
      </c>
      <c r="AD908" s="61" t="s">
        <v>34</v>
      </c>
      <c r="AE908" s="52" t="s">
        <v>35</v>
      </c>
      <c r="AF908" s="52" t="s">
        <v>35</v>
      </c>
      <c r="AG908" s="52"/>
      <c r="AH908" s="106"/>
      <c r="AI908" s="59"/>
      <c r="AJ908" s="68" t="s">
        <v>9</v>
      </c>
      <c r="AK908" t="s">
        <v>10</v>
      </c>
      <c r="AL908" s="30" t="s">
        <v>10</v>
      </c>
      <c r="AM908" s="39"/>
      <c r="AN908" s="115" t="s">
        <v>10</v>
      </c>
      <c r="AO908" s="30"/>
      <c r="AQ908" s="5"/>
      <c r="AS908" s="37"/>
      <c r="AT908" s="30" t="s">
        <v>10</v>
      </c>
      <c r="AV908" t="str">
        <f t="shared" si="249"/>
        <v>punainen</v>
      </c>
      <c r="AW908" t="str">
        <f t="shared" si="250"/>
        <v>musta</v>
      </c>
      <c r="AX908" t="str">
        <f t="shared" si="251"/>
        <v>musta</v>
      </c>
      <c r="AY908" s="31">
        <f t="shared" si="252"/>
        <v>13</v>
      </c>
      <c r="AZ908" s="31">
        <f t="shared" si="253"/>
        <v>10</v>
      </c>
      <c r="BA908" s="31">
        <f t="shared" si="254"/>
        <v>1</v>
      </c>
      <c r="BB908" s="31">
        <f t="shared" si="255"/>
        <v>1</v>
      </c>
      <c r="BC908" s="31">
        <f t="shared" si="256"/>
        <v>1</v>
      </c>
      <c r="BM908" s="2" t="s">
        <v>35</v>
      </c>
      <c r="BN908" s="2" t="s">
        <v>35</v>
      </c>
    </row>
    <row r="909" spans="1:66" x14ac:dyDescent="0.25">
      <c r="A909" s="50">
        <v>898</v>
      </c>
      <c r="B909" s="50">
        <v>758</v>
      </c>
      <c r="C909" s="50" t="str">
        <f t="shared" ref="C909:C972" si="258">CONCATENATE(G909,"_",H909,"_",I909)</f>
        <v>3073_2_5584</v>
      </c>
      <c r="D909" s="50">
        <v>1</v>
      </c>
      <c r="E909" s="51">
        <f t="shared" si="247"/>
        <v>30730002</v>
      </c>
      <c r="F909" s="76" t="str">
        <f t="shared" si="257"/>
        <v>3073_2</v>
      </c>
      <c r="G909" s="80">
        <v>3073</v>
      </c>
      <c r="H909" s="52">
        <v>2</v>
      </c>
      <c r="I909" s="52">
        <v>5584</v>
      </c>
      <c r="J909" s="53" t="str">
        <f t="shared" si="248"/>
        <v>ok</v>
      </c>
      <c r="K909" s="54" t="str">
        <f>CONCATENATE(L909,"_",M909)</f>
        <v>3073_2</v>
      </c>
      <c r="L909" s="54">
        <v>3073</v>
      </c>
      <c r="M909" s="54">
        <v>2</v>
      </c>
      <c r="N909" s="54">
        <v>9576</v>
      </c>
      <c r="O909" s="55">
        <v>714</v>
      </c>
      <c r="P909" s="55">
        <v>95</v>
      </c>
      <c r="Q909" s="55">
        <v>435</v>
      </c>
      <c r="R909" s="55">
        <v>57</v>
      </c>
      <c r="S909" s="52">
        <v>0</v>
      </c>
      <c r="T909" s="56">
        <v>138</v>
      </c>
      <c r="U909" s="56">
        <v>10</v>
      </c>
      <c r="V909" s="56">
        <v>126</v>
      </c>
      <c r="W909" s="56">
        <v>714</v>
      </c>
      <c r="X909" s="57">
        <v>0.95</v>
      </c>
      <c r="Y909" s="109"/>
      <c r="Z909" s="109"/>
      <c r="AA909" s="109"/>
      <c r="AB909" s="109"/>
      <c r="AC909" s="56">
        <v>76</v>
      </c>
      <c r="AD909" s="52" t="s">
        <v>35</v>
      </c>
      <c r="AE909" s="52" t="s">
        <v>35</v>
      </c>
      <c r="AF909" s="52" t="s">
        <v>35</v>
      </c>
      <c r="AG909" s="52"/>
      <c r="AH909" s="106"/>
      <c r="AI909" s="59"/>
      <c r="AJ909" s="68" t="s">
        <v>9</v>
      </c>
      <c r="AK909" t="s">
        <v>10</v>
      </c>
      <c r="AL909" s="30" t="s">
        <v>10</v>
      </c>
      <c r="AM909" s="39"/>
      <c r="AN909" s="115" t="s">
        <v>10</v>
      </c>
      <c r="AO909" s="30"/>
      <c r="AQ909" s="5"/>
      <c r="AS909" s="37"/>
      <c r="AT909" s="30" t="s">
        <v>10</v>
      </c>
      <c r="AV909" t="str">
        <f t="shared" si="249"/>
        <v>musta</v>
      </c>
      <c r="AW909" t="str">
        <f t="shared" si="250"/>
        <v>musta</v>
      </c>
      <c r="AX909" t="str">
        <f t="shared" si="251"/>
        <v>musta</v>
      </c>
      <c r="AY909" s="31">
        <f t="shared" si="252"/>
        <v>10</v>
      </c>
      <c r="AZ909" s="31">
        <f t="shared" si="253"/>
        <v>10</v>
      </c>
      <c r="BA909" s="31">
        <f t="shared" si="254"/>
        <v>0</v>
      </c>
      <c r="BB909" s="31">
        <f t="shared" si="255"/>
        <v>0</v>
      </c>
      <c r="BC909" s="31">
        <f t="shared" si="256"/>
        <v>0</v>
      </c>
      <c r="BM909" s="2" t="s">
        <v>35</v>
      </c>
      <c r="BN909" s="2" t="s">
        <v>35</v>
      </c>
    </row>
    <row r="910" spans="1:66" x14ac:dyDescent="0.25">
      <c r="A910" s="50">
        <v>899</v>
      </c>
      <c r="B910" s="50">
        <v>759</v>
      </c>
      <c r="C910" s="50" t="str">
        <f t="shared" si="258"/>
        <v>3073_3_5010</v>
      </c>
      <c r="D910" s="50">
        <v>1</v>
      </c>
      <c r="E910" s="51">
        <f t="shared" si="247"/>
        <v>30730003</v>
      </c>
      <c r="F910" s="76" t="str">
        <f t="shared" si="257"/>
        <v>3073_3</v>
      </c>
      <c r="G910" s="80">
        <v>3073</v>
      </c>
      <c r="H910" s="52">
        <v>3</v>
      </c>
      <c r="I910" s="52">
        <v>5010</v>
      </c>
      <c r="J910" s="53" t="str">
        <f t="shared" si="248"/>
        <v>huom!</v>
      </c>
      <c r="K910" s="54"/>
      <c r="L910" s="54"/>
      <c r="M910" s="54"/>
      <c r="N910" s="54"/>
      <c r="O910" s="55">
        <v>714</v>
      </c>
      <c r="P910" s="55">
        <v>95</v>
      </c>
      <c r="Q910" s="55">
        <v>435</v>
      </c>
      <c r="R910" s="55">
        <v>57</v>
      </c>
      <c r="S910" s="52">
        <v>0</v>
      </c>
      <c r="T910" s="56">
        <v>138</v>
      </c>
      <c r="U910" s="56">
        <v>10</v>
      </c>
      <c r="V910" s="56">
        <v>126</v>
      </c>
      <c r="W910" s="56">
        <v>714</v>
      </c>
      <c r="X910" s="57">
        <v>0.95</v>
      </c>
      <c r="Y910" s="109"/>
      <c r="Z910" s="109"/>
      <c r="AA910" s="109"/>
      <c r="AB910" s="109"/>
      <c r="AC910" s="56">
        <v>78</v>
      </c>
      <c r="AD910" s="52" t="s">
        <v>35</v>
      </c>
      <c r="AE910" s="52" t="s">
        <v>35</v>
      </c>
      <c r="AF910" s="52" t="s">
        <v>35</v>
      </c>
      <c r="AG910" s="52"/>
      <c r="AH910" s="106"/>
      <c r="AI910" s="59"/>
      <c r="AJ910" s="68" t="s">
        <v>9</v>
      </c>
      <c r="AK910" t="s">
        <v>10</v>
      </c>
      <c r="AL910" s="30" t="s">
        <v>10</v>
      </c>
      <c r="AM910" s="39"/>
      <c r="AN910" s="115" t="s">
        <v>10</v>
      </c>
      <c r="AO910" s="30"/>
      <c r="AQ910" s="5"/>
      <c r="AS910" s="37"/>
      <c r="AT910" s="30" t="s">
        <v>10</v>
      </c>
      <c r="AV910" t="str">
        <f t="shared" si="249"/>
        <v>musta</v>
      </c>
      <c r="AW910" t="str">
        <f t="shared" si="250"/>
        <v>musta</v>
      </c>
      <c r="AX910" t="str">
        <f t="shared" si="251"/>
        <v>musta</v>
      </c>
      <c r="AY910" s="31">
        <f t="shared" si="252"/>
        <v>10</v>
      </c>
      <c r="AZ910" s="31">
        <f t="shared" si="253"/>
        <v>10</v>
      </c>
      <c r="BA910" s="31">
        <f t="shared" si="254"/>
        <v>0</v>
      </c>
      <c r="BB910" s="31">
        <f t="shared" si="255"/>
        <v>0</v>
      </c>
      <c r="BC910" s="31">
        <f t="shared" si="256"/>
        <v>0</v>
      </c>
      <c r="BM910" s="2" t="s">
        <v>35</v>
      </c>
      <c r="BN910" s="2" t="s">
        <v>35</v>
      </c>
    </row>
    <row r="911" spans="1:66" x14ac:dyDescent="0.25">
      <c r="A911" s="50">
        <v>900</v>
      </c>
      <c r="B911" s="50"/>
      <c r="C911" s="50" t="str">
        <f t="shared" si="258"/>
        <v>3131_1_4260</v>
      </c>
      <c r="D911" s="50">
        <v>1</v>
      </c>
      <c r="E911" s="51"/>
      <c r="F911" s="76" t="str">
        <f t="shared" si="257"/>
        <v>3131_1</v>
      </c>
      <c r="G911" s="80">
        <v>3131</v>
      </c>
      <c r="H911" s="52">
        <v>1</v>
      </c>
      <c r="I911" s="52">
        <v>4260</v>
      </c>
      <c r="J911" s="53">
        <v>4260</v>
      </c>
      <c r="K911" s="54">
        <v>4260</v>
      </c>
      <c r="L911" s="54">
        <v>4260</v>
      </c>
      <c r="M911" s="54"/>
      <c r="N911" s="54"/>
      <c r="O911" s="55"/>
      <c r="P911" s="55"/>
      <c r="Q911" s="55"/>
      <c r="R911" s="55"/>
      <c r="S911" s="52"/>
      <c r="T911" s="52">
        <v>1148</v>
      </c>
      <c r="U911" s="52">
        <v>37</v>
      </c>
      <c r="V911" s="52">
        <v>1094</v>
      </c>
      <c r="W911" s="52"/>
      <c r="X911" s="52"/>
      <c r="Y911" s="110"/>
      <c r="Z911" s="110"/>
      <c r="AA911" s="110"/>
      <c r="AB911" s="110"/>
      <c r="AC911" s="56">
        <v>270</v>
      </c>
      <c r="AD911" s="52"/>
      <c r="AE911" s="52"/>
      <c r="AF911" s="52"/>
      <c r="AG911" s="52"/>
      <c r="AH911" s="106"/>
      <c r="AI911" s="59" t="s">
        <v>75</v>
      </c>
      <c r="AJ911" s="69" t="s">
        <v>10</v>
      </c>
      <c r="AK911" s="34" t="s">
        <v>10</v>
      </c>
      <c r="AL911" s="26" t="s">
        <v>10</v>
      </c>
      <c r="AM911" s="39"/>
      <c r="AN911" s="115"/>
      <c r="AO911" s="26" t="s">
        <v>10</v>
      </c>
      <c r="AQ911" s="5"/>
      <c r="AS911" s="37"/>
      <c r="AT911" s="30"/>
      <c r="BE911" s="21"/>
      <c r="BF911" s="21"/>
      <c r="BG911" s="21"/>
      <c r="BI911" s="21"/>
      <c r="BJ911" s="21"/>
      <c r="BK911" s="21"/>
    </row>
    <row r="912" spans="1:66" x14ac:dyDescent="0.25">
      <c r="A912" s="50">
        <v>901</v>
      </c>
      <c r="B912" s="50"/>
      <c r="C912" s="50" t="str">
        <f t="shared" si="258"/>
        <v>3132_1_7298</v>
      </c>
      <c r="D912" s="50">
        <v>1</v>
      </c>
      <c r="E912" s="51"/>
      <c r="F912" s="76" t="str">
        <f t="shared" si="257"/>
        <v>3132_1</v>
      </c>
      <c r="G912" s="80">
        <v>3132</v>
      </c>
      <c r="H912" s="52">
        <v>1</v>
      </c>
      <c r="I912" s="52">
        <v>7298</v>
      </c>
      <c r="J912" s="53">
        <v>7298</v>
      </c>
      <c r="K912" s="54">
        <v>7298</v>
      </c>
      <c r="L912" s="54">
        <v>7298</v>
      </c>
      <c r="M912" s="54"/>
      <c r="N912" s="54"/>
      <c r="O912" s="55"/>
      <c r="P912" s="55"/>
      <c r="Q912" s="55"/>
      <c r="R912" s="55"/>
      <c r="S912" s="52"/>
      <c r="T912" s="52">
        <v>562</v>
      </c>
      <c r="U912" s="52">
        <v>38</v>
      </c>
      <c r="V912" s="52">
        <v>535</v>
      </c>
      <c r="W912" s="52"/>
      <c r="X912" s="52"/>
      <c r="Y912" s="110" t="s">
        <v>66</v>
      </c>
      <c r="Z912" s="110" t="s">
        <v>66</v>
      </c>
      <c r="AA912" s="110" t="s">
        <v>65</v>
      </c>
      <c r="AB912" s="110" t="s">
        <v>65</v>
      </c>
      <c r="AC912" s="56">
        <v>90</v>
      </c>
      <c r="AD912" s="52"/>
      <c r="AE912" s="52"/>
      <c r="AF912" s="52"/>
      <c r="AG912" s="52"/>
      <c r="AH912" s="106"/>
      <c r="AI912" s="59" t="s">
        <v>79</v>
      </c>
      <c r="AJ912" s="69" t="s">
        <v>9</v>
      </c>
      <c r="AK912" s="34" t="s">
        <v>10</v>
      </c>
      <c r="AL912" s="26" t="s">
        <v>10</v>
      </c>
      <c r="AM912" s="39"/>
      <c r="AN912" s="115"/>
      <c r="AO912" s="26" t="s">
        <v>10</v>
      </c>
      <c r="AQ912" s="5"/>
      <c r="AS912" s="37"/>
      <c r="AT912" s="30"/>
      <c r="BE912" s="21" t="s">
        <v>10</v>
      </c>
      <c r="BF912" s="21" t="s">
        <v>10</v>
      </c>
      <c r="BG912" s="21" t="s">
        <v>10</v>
      </c>
      <c r="BI912" s="21" t="s">
        <v>10</v>
      </c>
      <c r="BJ912" s="21" t="s">
        <v>10</v>
      </c>
      <c r="BK912" s="21" t="s">
        <v>10</v>
      </c>
    </row>
    <row r="913" spans="1:63" x14ac:dyDescent="0.25">
      <c r="A913" s="50">
        <v>902</v>
      </c>
      <c r="B913" s="50"/>
      <c r="C913" s="50" t="str">
        <f t="shared" si="258"/>
        <v>3132_2_6107</v>
      </c>
      <c r="D913" s="50">
        <v>1</v>
      </c>
      <c r="E913" s="51"/>
      <c r="F913" s="76" t="str">
        <f t="shared" si="257"/>
        <v>3132_2</v>
      </c>
      <c r="G913" s="80">
        <v>3132</v>
      </c>
      <c r="H913" s="52">
        <v>2</v>
      </c>
      <c r="I913" s="52">
        <v>6107</v>
      </c>
      <c r="J913" s="53">
        <v>6107</v>
      </c>
      <c r="K913" s="54">
        <v>6107</v>
      </c>
      <c r="L913" s="54">
        <v>6107</v>
      </c>
      <c r="M913" s="54"/>
      <c r="N913" s="54"/>
      <c r="O913" s="55"/>
      <c r="P913" s="55"/>
      <c r="Q913" s="55"/>
      <c r="R913" s="55"/>
      <c r="S913" s="52"/>
      <c r="T913" s="52">
        <v>391</v>
      </c>
      <c r="U913" s="52">
        <v>12</v>
      </c>
      <c r="V913" s="52">
        <v>362</v>
      </c>
      <c r="W913" s="52"/>
      <c r="X913" s="52"/>
      <c r="Y913" s="110" t="s">
        <v>66</v>
      </c>
      <c r="Z913" s="110" t="s">
        <v>66</v>
      </c>
      <c r="AA913" s="110" t="s">
        <v>65</v>
      </c>
      <c r="AB913" s="110" t="s">
        <v>65</v>
      </c>
      <c r="AC913" s="56">
        <v>78</v>
      </c>
      <c r="AD913" s="52"/>
      <c r="AE913" s="52"/>
      <c r="AF913" s="52"/>
      <c r="AG913" s="52"/>
      <c r="AH913" s="106"/>
      <c r="AI913" s="59" t="s">
        <v>80</v>
      </c>
      <c r="AJ913" s="69" t="s">
        <v>9</v>
      </c>
      <c r="AK913" s="34" t="s">
        <v>10</v>
      </c>
      <c r="AL913" s="26" t="s">
        <v>10</v>
      </c>
      <c r="AM913" s="39"/>
      <c r="AN913" s="115"/>
      <c r="AO913" s="26" t="s">
        <v>10</v>
      </c>
      <c r="AQ913" s="5"/>
      <c r="AS913" s="37"/>
      <c r="AT913" s="30"/>
      <c r="BE913" s="21" t="s">
        <v>10</v>
      </c>
      <c r="BF913" s="21" t="s">
        <v>10</v>
      </c>
      <c r="BG913" s="21" t="s">
        <v>10</v>
      </c>
      <c r="BI913" s="21" t="s">
        <v>10</v>
      </c>
      <c r="BJ913" s="21" t="s">
        <v>10</v>
      </c>
      <c r="BK913" s="21" t="s">
        <v>10</v>
      </c>
    </row>
    <row r="914" spans="1:63" x14ac:dyDescent="0.25">
      <c r="A914" s="50">
        <v>903</v>
      </c>
      <c r="B914" s="50"/>
      <c r="C914" s="50" t="str">
        <f t="shared" si="258"/>
        <v>3132_3_3770</v>
      </c>
      <c r="D914" s="50">
        <v>1</v>
      </c>
      <c r="E914" s="51"/>
      <c r="F914" s="76" t="str">
        <f t="shared" si="257"/>
        <v>3132_3</v>
      </c>
      <c r="G914" s="80">
        <v>3132</v>
      </c>
      <c r="H914" s="52">
        <v>3</v>
      </c>
      <c r="I914" s="52">
        <v>3770</v>
      </c>
      <c r="J914" s="53">
        <v>3770</v>
      </c>
      <c r="K914" s="54">
        <v>3770</v>
      </c>
      <c r="L914" s="54">
        <v>3770</v>
      </c>
      <c r="M914" s="54"/>
      <c r="N914" s="54"/>
      <c r="O914" s="55"/>
      <c r="P914" s="55"/>
      <c r="Q914" s="55"/>
      <c r="R914" s="55"/>
      <c r="S914" s="52"/>
      <c r="T914" s="52">
        <v>252</v>
      </c>
      <c r="U914" s="52">
        <v>9</v>
      </c>
      <c r="V914" s="52">
        <v>235</v>
      </c>
      <c r="W914" s="52"/>
      <c r="X914" s="52"/>
      <c r="Y914" s="110" t="s">
        <v>66</v>
      </c>
      <c r="Z914" s="110" t="s">
        <v>66</v>
      </c>
      <c r="AA914" s="110" t="s">
        <v>65</v>
      </c>
      <c r="AB914" s="110" t="s">
        <v>65</v>
      </c>
      <c r="AC914" s="56">
        <v>54</v>
      </c>
      <c r="AD914" s="52"/>
      <c r="AE914" s="52"/>
      <c r="AF914" s="52"/>
      <c r="AG914" s="52"/>
      <c r="AH914" s="106"/>
      <c r="AI914" s="59" t="s">
        <v>80</v>
      </c>
      <c r="AJ914" s="69" t="s">
        <v>9</v>
      </c>
      <c r="AK914" s="34" t="s">
        <v>10</v>
      </c>
      <c r="AL914" s="26" t="s">
        <v>10</v>
      </c>
      <c r="AM914" s="39"/>
      <c r="AN914" s="115"/>
      <c r="AO914" s="26" t="s">
        <v>10</v>
      </c>
      <c r="AQ914" s="5"/>
      <c r="AS914" s="37"/>
      <c r="AT914" s="30"/>
      <c r="BE914" s="21" t="s">
        <v>10</v>
      </c>
      <c r="BF914" s="21" t="s">
        <v>10</v>
      </c>
      <c r="BG914" s="21" t="s">
        <v>10</v>
      </c>
      <c r="BI914" s="21" t="s">
        <v>10</v>
      </c>
      <c r="BJ914" s="21" t="s">
        <v>10</v>
      </c>
      <c r="BK914" s="21" t="s">
        <v>10</v>
      </c>
    </row>
    <row r="915" spans="1:63" x14ac:dyDescent="0.25">
      <c r="A915" s="50">
        <v>904</v>
      </c>
      <c r="B915" s="50"/>
      <c r="C915" s="50" t="str">
        <f t="shared" si="258"/>
        <v>3132_4_5557</v>
      </c>
      <c r="D915" s="50">
        <v>1</v>
      </c>
      <c r="E915" s="51"/>
      <c r="F915" s="76" t="str">
        <f t="shared" si="257"/>
        <v>3132_4</v>
      </c>
      <c r="G915" s="80">
        <v>3132</v>
      </c>
      <c r="H915" s="52">
        <v>4</v>
      </c>
      <c r="I915" s="52">
        <v>5557</v>
      </c>
      <c r="J915" s="53">
        <v>5557</v>
      </c>
      <c r="K915" s="54">
        <v>5557</v>
      </c>
      <c r="L915" s="54">
        <v>5557</v>
      </c>
      <c r="M915" s="54"/>
      <c r="N915" s="54"/>
      <c r="O915" s="55"/>
      <c r="P915" s="55"/>
      <c r="Q915" s="55"/>
      <c r="R915" s="55"/>
      <c r="S915" s="52"/>
      <c r="T915" s="52">
        <v>227</v>
      </c>
      <c r="U915" s="52">
        <v>13</v>
      </c>
      <c r="V915" s="52">
        <v>221</v>
      </c>
      <c r="W915" s="52"/>
      <c r="X915" s="52"/>
      <c r="Y915" s="110" t="s">
        <v>66</v>
      </c>
      <c r="Z915" s="110" t="s">
        <v>66</v>
      </c>
      <c r="AA915" s="110" t="s">
        <v>65</v>
      </c>
      <c r="AB915" s="110" t="s">
        <v>65</v>
      </c>
      <c r="AC915" s="56">
        <v>52</v>
      </c>
      <c r="AD915" s="52"/>
      <c r="AE915" s="52"/>
      <c r="AF915" s="52"/>
      <c r="AG915" s="52"/>
      <c r="AH915" s="106"/>
      <c r="AI915" s="59" t="s">
        <v>80</v>
      </c>
      <c r="AJ915" s="69" t="s">
        <v>9</v>
      </c>
      <c r="AK915" s="34" t="s">
        <v>10</v>
      </c>
      <c r="AL915" s="26" t="s">
        <v>10</v>
      </c>
      <c r="AM915" s="39"/>
      <c r="AN915" s="115"/>
      <c r="AO915" s="26" t="s">
        <v>10</v>
      </c>
      <c r="AQ915" s="5"/>
      <c r="AS915" s="37"/>
      <c r="AT915" s="30"/>
      <c r="BE915" s="21" t="s">
        <v>10</v>
      </c>
      <c r="BF915" s="21" t="s">
        <v>10</v>
      </c>
      <c r="BG915" s="21" t="s">
        <v>10</v>
      </c>
      <c r="BI915" s="21" t="s">
        <v>10</v>
      </c>
      <c r="BJ915" s="21" t="s">
        <v>10</v>
      </c>
      <c r="BK915" s="21" t="s">
        <v>10</v>
      </c>
    </row>
    <row r="916" spans="1:63" x14ac:dyDescent="0.25">
      <c r="A916" s="50">
        <v>905</v>
      </c>
      <c r="B916" s="50"/>
      <c r="C916" s="50" t="str">
        <f t="shared" si="258"/>
        <v>3132_5_7714</v>
      </c>
      <c r="D916" s="50">
        <v>1</v>
      </c>
      <c r="E916" s="51"/>
      <c r="F916" s="76" t="str">
        <f t="shared" si="257"/>
        <v>3132_5</v>
      </c>
      <c r="G916" s="80">
        <v>3132</v>
      </c>
      <c r="H916" s="52">
        <v>5</v>
      </c>
      <c r="I916" s="52">
        <v>7714</v>
      </c>
      <c r="J916" s="53">
        <v>7714</v>
      </c>
      <c r="K916" s="54">
        <v>7714</v>
      </c>
      <c r="L916" s="54">
        <v>7714</v>
      </c>
      <c r="M916" s="54"/>
      <c r="N916" s="54"/>
      <c r="O916" s="55"/>
      <c r="P916" s="55"/>
      <c r="Q916" s="55"/>
      <c r="R916" s="55"/>
      <c r="S916" s="52"/>
      <c r="T916" s="52">
        <v>341</v>
      </c>
      <c r="U916" s="52">
        <v>16</v>
      </c>
      <c r="V916" s="52">
        <v>294</v>
      </c>
      <c r="W916" s="52"/>
      <c r="X916" s="52"/>
      <c r="Y916" s="110" t="s">
        <v>66</v>
      </c>
      <c r="Z916" s="110" t="s">
        <v>66</v>
      </c>
      <c r="AA916" s="110" t="s">
        <v>65</v>
      </c>
      <c r="AB916" s="110" t="s">
        <v>65</v>
      </c>
      <c r="AC916" s="56">
        <v>35</v>
      </c>
      <c r="AD916" s="52"/>
      <c r="AE916" s="52"/>
      <c r="AF916" s="52"/>
      <c r="AG916" s="52"/>
      <c r="AH916" s="106"/>
      <c r="AI916" s="59" t="s">
        <v>80</v>
      </c>
      <c r="AJ916" s="69" t="s">
        <v>9</v>
      </c>
      <c r="AK916" s="34" t="s">
        <v>10</v>
      </c>
      <c r="AL916" s="26" t="s">
        <v>10</v>
      </c>
      <c r="AM916" s="39"/>
      <c r="AN916" s="115"/>
      <c r="AO916" s="26" t="s">
        <v>10</v>
      </c>
      <c r="AQ916" s="5"/>
      <c r="AS916" s="37"/>
      <c r="AT916" s="30"/>
      <c r="BE916" s="21" t="s">
        <v>10</v>
      </c>
      <c r="BF916" s="21" t="s">
        <v>10</v>
      </c>
      <c r="BG916" s="21" t="s">
        <v>10</v>
      </c>
      <c r="BI916" s="21" t="s">
        <v>10</v>
      </c>
      <c r="BJ916" s="21" t="s">
        <v>10</v>
      </c>
      <c r="BK916" s="21" t="s">
        <v>10</v>
      </c>
    </row>
    <row r="917" spans="1:63" x14ac:dyDescent="0.25">
      <c r="A917" s="50">
        <v>906</v>
      </c>
      <c r="B917" s="50"/>
      <c r="C917" s="50" t="str">
        <f t="shared" si="258"/>
        <v>3132_7_2310</v>
      </c>
      <c r="D917" s="50">
        <v>1</v>
      </c>
      <c r="E917" s="51"/>
      <c r="F917" s="76" t="str">
        <f t="shared" si="257"/>
        <v>3132_7</v>
      </c>
      <c r="G917" s="80">
        <v>3132</v>
      </c>
      <c r="H917" s="52">
        <v>7</v>
      </c>
      <c r="I917" s="52">
        <v>2310</v>
      </c>
      <c r="J917" s="53">
        <v>2310</v>
      </c>
      <c r="K917" s="54">
        <v>2310</v>
      </c>
      <c r="L917" s="54">
        <v>2310</v>
      </c>
      <c r="M917" s="54"/>
      <c r="N917" s="54"/>
      <c r="O917" s="55"/>
      <c r="P917" s="55"/>
      <c r="Q917" s="55"/>
      <c r="R917" s="55"/>
      <c r="S917" s="52"/>
      <c r="T917" s="52">
        <v>332</v>
      </c>
      <c r="U917" s="52">
        <v>15</v>
      </c>
      <c r="V917" s="52">
        <v>280</v>
      </c>
      <c r="W917" s="52"/>
      <c r="X917" s="52"/>
      <c r="Y917" s="110" t="s">
        <v>66</v>
      </c>
      <c r="Z917" s="110" t="s">
        <v>66</v>
      </c>
      <c r="AA917" s="110" t="s">
        <v>65</v>
      </c>
      <c r="AB917" s="110" t="s">
        <v>65</v>
      </c>
      <c r="AC917" s="56">
        <v>27</v>
      </c>
      <c r="AD917" s="52"/>
      <c r="AE917" s="52"/>
      <c r="AF917" s="52"/>
      <c r="AG917" s="52"/>
      <c r="AH917" s="106"/>
      <c r="AI917" s="59" t="s">
        <v>80</v>
      </c>
      <c r="AJ917" s="69" t="s">
        <v>9</v>
      </c>
      <c r="AK917" s="34" t="s">
        <v>10</v>
      </c>
      <c r="AL917" s="26" t="s">
        <v>10</v>
      </c>
      <c r="AM917" s="39"/>
      <c r="AN917" s="115"/>
      <c r="AO917" s="26" t="s">
        <v>10</v>
      </c>
      <c r="AQ917" s="5"/>
      <c r="AS917" s="37"/>
      <c r="AT917" s="30"/>
      <c r="BE917" s="21" t="s">
        <v>10</v>
      </c>
      <c r="BF917" s="21" t="s">
        <v>10</v>
      </c>
      <c r="BG917" s="21" t="s">
        <v>10</v>
      </c>
      <c r="BI917" s="21" t="s">
        <v>10</v>
      </c>
      <c r="BJ917" s="21" t="s">
        <v>10</v>
      </c>
      <c r="BK917" s="21" t="s">
        <v>10</v>
      </c>
    </row>
    <row r="918" spans="1:63" x14ac:dyDescent="0.25">
      <c r="A918" s="50">
        <v>907</v>
      </c>
      <c r="B918" s="50"/>
      <c r="C918" s="50" t="str">
        <f t="shared" si="258"/>
        <v>3132_8_4631</v>
      </c>
      <c r="D918" s="50">
        <v>1</v>
      </c>
      <c r="E918" s="51"/>
      <c r="F918" s="76" t="str">
        <f t="shared" si="257"/>
        <v>3132_8</v>
      </c>
      <c r="G918" s="80">
        <v>3132</v>
      </c>
      <c r="H918" s="52">
        <v>8</v>
      </c>
      <c r="I918" s="52">
        <v>4631</v>
      </c>
      <c r="J918" s="53">
        <v>4631</v>
      </c>
      <c r="K918" s="54">
        <v>4631</v>
      </c>
      <c r="L918" s="54">
        <v>4631</v>
      </c>
      <c r="M918" s="54"/>
      <c r="N918" s="54"/>
      <c r="O918" s="55"/>
      <c r="P918" s="55"/>
      <c r="Q918" s="55"/>
      <c r="R918" s="55"/>
      <c r="S918" s="52"/>
      <c r="T918" s="52">
        <v>332</v>
      </c>
      <c r="U918" s="52">
        <v>15</v>
      </c>
      <c r="V918" s="52">
        <v>280</v>
      </c>
      <c r="W918" s="52"/>
      <c r="X918" s="52"/>
      <c r="Y918" s="110" t="s">
        <v>66</v>
      </c>
      <c r="Z918" s="110" t="s">
        <v>66</v>
      </c>
      <c r="AA918" s="110" t="s">
        <v>65</v>
      </c>
      <c r="AB918" s="110" t="s">
        <v>65</v>
      </c>
      <c r="AC918" s="56">
        <v>40</v>
      </c>
      <c r="AD918" s="52"/>
      <c r="AE918" s="52"/>
      <c r="AF918" s="52"/>
      <c r="AG918" s="52"/>
      <c r="AH918" s="106"/>
      <c r="AI918" s="59" t="s">
        <v>80</v>
      </c>
      <c r="AJ918" s="69" t="s">
        <v>9</v>
      </c>
      <c r="AK918" s="34" t="s">
        <v>10</v>
      </c>
      <c r="AL918" s="26" t="s">
        <v>10</v>
      </c>
      <c r="AM918" s="39"/>
      <c r="AN918" s="115"/>
      <c r="AO918" s="26" t="s">
        <v>10</v>
      </c>
      <c r="AQ918" s="5"/>
      <c r="AS918" s="37"/>
      <c r="AT918" s="30"/>
      <c r="BE918" s="21" t="s">
        <v>10</v>
      </c>
      <c r="BF918" s="21" t="s">
        <v>10</v>
      </c>
      <c r="BG918" s="21" t="s">
        <v>10</v>
      </c>
      <c r="BI918" s="21" t="s">
        <v>10</v>
      </c>
      <c r="BJ918" s="21" t="s">
        <v>10</v>
      </c>
      <c r="BK918" s="21" t="s">
        <v>10</v>
      </c>
    </row>
    <row r="919" spans="1:63" x14ac:dyDescent="0.25">
      <c r="A919" s="50">
        <v>908</v>
      </c>
      <c r="B919" s="50"/>
      <c r="C919" s="50" t="str">
        <f t="shared" si="258"/>
        <v>3132_9_5414</v>
      </c>
      <c r="D919" s="50">
        <v>1</v>
      </c>
      <c r="E919" s="51"/>
      <c r="F919" s="76" t="str">
        <f t="shared" si="257"/>
        <v>3132_9</v>
      </c>
      <c r="G919" s="80">
        <v>3132</v>
      </c>
      <c r="H919" s="52">
        <v>9</v>
      </c>
      <c r="I919" s="52">
        <v>5414</v>
      </c>
      <c r="J919" s="53">
        <v>5414</v>
      </c>
      <c r="K919" s="54">
        <v>5414</v>
      </c>
      <c r="L919" s="54">
        <v>5414</v>
      </c>
      <c r="M919" s="54"/>
      <c r="N919" s="54"/>
      <c r="O919" s="55"/>
      <c r="P919" s="55"/>
      <c r="Q919" s="55"/>
      <c r="R919" s="55"/>
      <c r="S919" s="52"/>
      <c r="T919" s="52">
        <v>485</v>
      </c>
      <c r="U919" s="52">
        <v>41</v>
      </c>
      <c r="V919" s="52">
        <v>498</v>
      </c>
      <c r="W919" s="52"/>
      <c r="X919" s="52"/>
      <c r="Y919" s="110" t="s">
        <v>66</v>
      </c>
      <c r="Z919" s="110" t="s">
        <v>66</v>
      </c>
      <c r="AA919" s="110" t="s">
        <v>65</v>
      </c>
      <c r="AB919" s="110" t="s">
        <v>65</v>
      </c>
      <c r="AC919" s="56">
        <v>44</v>
      </c>
      <c r="AD919" s="52"/>
      <c r="AE919" s="52"/>
      <c r="AF919" s="52"/>
      <c r="AG919" s="52"/>
      <c r="AH919" s="106"/>
      <c r="AI919" s="59" t="s">
        <v>80</v>
      </c>
      <c r="AJ919" s="69" t="s">
        <v>9</v>
      </c>
      <c r="AK919" s="34" t="s">
        <v>10</v>
      </c>
      <c r="AL919" s="26" t="s">
        <v>10</v>
      </c>
      <c r="AM919" s="39"/>
      <c r="AN919" s="115"/>
      <c r="AO919" s="26" t="s">
        <v>10</v>
      </c>
      <c r="AQ919" s="5"/>
      <c r="AS919" s="37"/>
      <c r="AT919" s="30"/>
      <c r="BE919" s="21" t="s">
        <v>10</v>
      </c>
      <c r="BF919" s="21" t="s">
        <v>10</v>
      </c>
      <c r="BG919" s="21" t="s">
        <v>10</v>
      </c>
      <c r="BI919" s="21" t="s">
        <v>10</v>
      </c>
      <c r="BJ919" s="21" t="s">
        <v>10</v>
      </c>
      <c r="BK919" s="21" t="s">
        <v>10</v>
      </c>
    </row>
    <row r="920" spans="1:63" x14ac:dyDescent="0.25">
      <c r="A920" s="50">
        <v>909</v>
      </c>
      <c r="B920" s="50"/>
      <c r="C920" s="50" t="str">
        <f t="shared" si="258"/>
        <v>3134_1_4508</v>
      </c>
      <c r="D920" s="50">
        <v>1</v>
      </c>
      <c r="E920" s="51"/>
      <c r="F920" s="76" t="str">
        <f t="shared" si="257"/>
        <v>3134_1</v>
      </c>
      <c r="G920" s="80">
        <v>3134</v>
      </c>
      <c r="H920" s="52">
        <v>1</v>
      </c>
      <c r="I920" s="52">
        <v>4508</v>
      </c>
      <c r="J920" s="53">
        <v>4508</v>
      </c>
      <c r="K920" s="54">
        <v>4508</v>
      </c>
      <c r="L920" s="54">
        <v>4508</v>
      </c>
      <c r="M920" s="54"/>
      <c r="N920" s="54"/>
      <c r="O920" s="55"/>
      <c r="P920" s="55"/>
      <c r="Q920" s="55"/>
      <c r="R920" s="55"/>
      <c r="S920" s="52"/>
      <c r="T920" s="52">
        <v>1879</v>
      </c>
      <c r="U920" s="52">
        <v>45</v>
      </c>
      <c r="V920" s="52">
        <v>1963</v>
      </c>
      <c r="W920" s="52"/>
      <c r="X920" s="52"/>
      <c r="Y920" s="110" t="s">
        <v>66</v>
      </c>
      <c r="Z920" s="110" t="s">
        <v>64</v>
      </c>
      <c r="AA920" s="110" t="s">
        <v>68</v>
      </c>
      <c r="AB920" s="110" t="s">
        <v>68</v>
      </c>
      <c r="AC920" s="56">
        <v>550</v>
      </c>
      <c r="AD920" s="62" t="s">
        <v>73</v>
      </c>
      <c r="AE920" s="62" t="s">
        <v>73</v>
      </c>
      <c r="AF920" s="52" t="s">
        <v>81</v>
      </c>
      <c r="AG920" s="52"/>
      <c r="AH920" s="106"/>
      <c r="AI920" s="59" t="s">
        <v>75</v>
      </c>
      <c r="AJ920" s="69" t="s">
        <v>9</v>
      </c>
      <c r="AK920" s="34" t="s">
        <v>10</v>
      </c>
      <c r="AL920" s="26" t="s">
        <v>10</v>
      </c>
      <c r="AM920" s="39"/>
      <c r="AN920" s="115"/>
      <c r="AO920" s="26" t="s">
        <v>10</v>
      </c>
      <c r="AQ920" s="5"/>
      <c r="AS920" s="37"/>
      <c r="AT920" s="30"/>
      <c r="BE920" s="2" t="s">
        <v>9</v>
      </c>
      <c r="BF920" s="2" t="s">
        <v>9</v>
      </c>
      <c r="BG920" s="2" t="s">
        <v>9</v>
      </c>
      <c r="BI920" s="2" t="s">
        <v>9</v>
      </c>
      <c r="BJ920" s="2" t="s">
        <v>9</v>
      </c>
      <c r="BK920" s="2" t="s">
        <v>9</v>
      </c>
    </row>
    <row r="921" spans="1:63" x14ac:dyDescent="0.25">
      <c r="A921" s="50">
        <v>910</v>
      </c>
      <c r="B921" s="50"/>
      <c r="C921" s="50" t="str">
        <f t="shared" si="258"/>
        <v>3134_2_6766</v>
      </c>
      <c r="D921" s="50">
        <v>1</v>
      </c>
      <c r="E921" s="51"/>
      <c r="F921" s="76" t="str">
        <f t="shared" si="257"/>
        <v>3134_2</v>
      </c>
      <c r="G921" s="80">
        <v>3134</v>
      </c>
      <c r="H921" s="52">
        <v>2</v>
      </c>
      <c r="I921" s="52">
        <v>6766</v>
      </c>
      <c r="J921" s="53">
        <v>6766</v>
      </c>
      <c r="K921" s="54">
        <v>6766</v>
      </c>
      <c r="L921" s="54">
        <v>6766</v>
      </c>
      <c r="M921" s="54"/>
      <c r="N921" s="54"/>
      <c r="O921" s="55"/>
      <c r="P921" s="55"/>
      <c r="Q921" s="55"/>
      <c r="R921" s="55"/>
      <c r="S921" s="52"/>
      <c r="T921" s="52">
        <v>491</v>
      </c>
      <c r="U921" s="52">
        <v>17</v>
      </c>
      <c r="V921" s="52">
        <v>512</v>
      </c>
      <c r="W921" s="52"/>
      <c r="X921" s="52"/>
      <c r="Y921" s="110" t="s">
        <v>66</v>
      </c>
      <c r="Z921" s="110" t="s">
        <v>66</v>
      </c>
      <c r="AA921" s="110" t="s">
        <v>71</v>
      </c>
      <c r="AB921" s="110" t="s">
        <v>71</v>
      </c>
      <c r="AC921" s="56">
        <v>51</v>
      </c>
      <c r="AD921" s="52"/>
      <c r="AE921" s="52"/>
      <c r="AF921" s="52"/>
      <c r="AG921" s="52"/>
      <c r="AH921" s="106"/>
      <c r="AI921" s="59" t="s">
        <v>80</v>
      </c>
      <c r="AJ921" s="69" t="s">
        <v>9</v>
      </c>
      <c r="AK921" s="34" t="s">
        <v>10</v>
      </c>
      <c r="AL921" s="26" t="s">
        <v>10</v>
      </c>
      <c r="AM921" s="39"/>
      <c r="AN921" s="115"/>
      <c r="AO921" s="26" t="s">
        <v>10</v>
      </c>
      <c r="AQ921" s="5"/>
      <c r="AS921" s="37"/>
      <c r="AT921" s="30"/>
      <c r="BE921" s="21" t="s">
        <v>10</v>
      </c>
      <c r="BF921" s="21" t="s">
        <v>10</v>
      </c>
      <c r="BG921" s="21" t="s">
        <v>10</v>
      </c>
      <c r="BI921" s="21" t="s">
        <v>10</v>
      </c>
      <c r="BJ921" s="21" t="s">
        <v>10</v>
      </c>
      <c r="BK921" s="21" t="s">
        <v>10</v>
      </c>
    </row>
    <row r="922" spans="1:63" x14ac:dyDescent="0.25">
      <c r="A922" s="50">
        <v>911</v>
      </c>
      <c r="B922" s="50"/>
      <c r="C922" s="50" t="str">
        <f t="shared" si="258"/>
        <v>3134_3_6850</v>
      </c>
      <c r="D922" s="50">
        <v>1</v>
      </c>
      <c r="E922" s="51"/>
      <c r="F922" s="76" t="str">
        <f t="shared" si="257"/>
        <v>3134_3</v>
      </c>
      <c r="G922" s="80">
        <v>3134</v>
      </c>
      <c r="H922" s="52">
        <v>3</v>
      </c>
      <c r="I922" s="52">
        <v>6850</v>
      </c>
      <c r="J922" s="53">
        <v>6850</v>
      </c>
      <c r="K922" s="54">
        <v>6850</v>
      </c>
      <c r="L922" s="54">
        <v>6850</v>
      </c>
      <c r="M922" s="54"/>
      <c r="N922" s="54"/>
      <c r="O922" s="55"/>
      <c r="P922" s="55"/>
      <c r="Q922" s="55"/>
      <c r="R922" s="55"/>
      <c r="S922" s="52"/>
      <c r="T922" s="52">
        <v>322</v>
      </c>
      <c r="U922" s="52">
        <v>16</v>
      </c>
      <c r="V922" s="52">
        <v>330</v>
      </c>
      <c r="W922" s="52"/>
      <c r="X922" s="52"/>
      <c r="Y922" s="110" t="s">
        <v>66</v>
      </c>
      <c r="Z922" s="110" t="s">
        <v>66</v>
      </c>
      <c r="AA922" s="110" t="s">
        <v>71</v>
      </c>
      <c r="AB922" s="110" t="s">
        <v>71</v>
      </c>
      <c r="AC922" s="56">
        <v>55</v>
      </c>
      <c r="AD922" s="52"/>
      <c r="AE922" s="52"/>
      <c r="AF922" s="52"/>
      <c r="AG922" s="52"/>
      <c r="AH922" s="106"/>
      <c r="AI922" s="59" t="s">
        <v>80</v>
      </c>
      <c r="AJ922" s="69" t="s">
        <v>51</v>
      </c>
      <c r="AK922" s="34" t="s">
        <v>10</v>
      </c>
      <c r="AL922" s="26" t="s">
        <v>10</v>
      </c>
      <c r="AM922" s="39"/>
      <c r="AN922" s="115"/>
      <c r="AO922" s="26" t="s">
        <v>10</v>
      </c>
      <c r="AQ922" s="5"/>
      <c r="AS922" s="37"/>
      <c r="AT922" s="30"/>
      <c r="BE922" s="21" t="s">
        <v>10</v>
      </c>
      <c r="BF922" s="21" t="s">
        <v>10</v>
      </c>
      <c r="BG922" s="21" t="s">
        <v>10</v>
      </c>
      <c r="BI922" s="21" t="s">
        <v>10</v>
      </c>
      <c r="BJ922" s="21" t="s">
        <v>10</v>
      </c>
      <c r="BK922" s="21" t="s">
        <v>10</v>
      </c>
    </row>
    <row r="923" spans="1:63" x14ac:dyDescent="0.25">
      <c r="A923" s="50">
        <v>912</v>
      </c>
      <c r="B923" s="50"/>
      <c r="C923" s="50" t="str">
        <f t="shared" si="258"/>
        <v>3136_1_8285</v>
      </c>
      <c r="D923" s="50">
        <v>1</v>
      </c>
      <c r="E923" s="51"/>
      <c r="F923" s="76" t="str">
        <f t="shared" si="257"/>
        <v>3136_1</v>
      </c>
      <c r="G923" s="80">
        <v>3136</v>
      </c>
      <c r="H923" s="52">
        <v>1</v>
      </c>
      <c r="I923" s="52">
        <v>8285</v>
      </c>
      <c r="J923" s="53">
        <v>8285</v>
      </c>
      <c r="K923" s="54">
        <v>8285</v>
      </c>
      <c r="L923" s="54">
        <v>8285</v>
      </c>
      <c r="M923" s="54"/>
      <c r="N923" s="54"/>
      <c r="O923" s="55"/>
      <c r="P923" s="55"/>
      <c r="Q923" s="55"/>
      <c r="R923" s="55"/>
      <c r="S923" s="52"/>
      <c r="T923" s="52">
        <v>498</v>
      </c>
      <c r="U923" s="52">
        <v>14</v>
      </c>
      <c r="V923" s="52">
        <v>521</v>
      </c>
      <c r="W923" s="52"/>
      <c r="X923" s="52"/>
      <c r="Y923" s="110"/>
      <c r="Z923" s="110"/>
      <c r="AA923" s="110"/>
      <c r="AB923" s="110"/>
      <c r="AC923" s="56">
        <v>100</v>
      </c>
      <c r="AD923" s="52"/>
      <c r="AE923" s="52"/>
      <c r="AF923" s="52"/>
      <c r="AG923" s="52"/>
      <c r="AH923" s="106"/>
      <c r="AI923" s="59" t="s">
        <v>80</v>
      </c>
      <c r="AJ923" s="69" t="s">
        <v>10</v>
      </c>
      <c r="AK923" s="34" t="s">
        <v>10</v>
      </c>
      <c r="AL923" s="26" t="s">
        <v>10</v>
      </c>
      <c r="AM923" s="39"/>
      <c r="AN923" s="115"/>
      <c r="AO923" s="26" t="s">
        <v>10</v>
      </c>
      <c r="AQ923" s="5"/>
      <c r="AS923" s="37"/>
      <c r="AT923" s="30"/>
      <c r="BE923" s="21"/>
      <c r="BF923" s="21"/>
      <c r="BG923" s="21"/>
      <c r="BI923" s="21"/>
      <c r="BJ923" s="21"/>
      <c r="BK923" s="21"/>
    </row>
    <row r="924" spans="1:63" x14ac:dyDescent="0.25">
      <c r="A924" s="50">
        <v>913</v>
      </c>
      <c r="B924" s="50"/>
      <c r="C924" s="50" t="str">
        <f t="shared" si="258"/>
        <v>3136_2_6439</v>
      </c>
      <c r="D924" s="50">
        <v>1</v>
      </c>
      <c r="E924" s="51"/>
      <c r="F924" s="76" t="str">
        <f t="shared" si="257"/>
        <v>3136_2</v>
      </c>
      <c r="G924" s="80">
        <v>3136</v>
      </c>
      <c r="H924" s="52">
        <v>2</v>
      </c>
      <c r="I924" s="52">
        <v>6439</v>
      </c>
      <c r="J924" s="53">
        <v>6439</v>
      </c>
      <c r="K924" s="54">
        <v>6439</v>
      </c>
      <c r="L924" s="54">
        <v>6439</v>
      </c>
      <c r="M924" s="54"/>
      <c r="N924" s="54"/>
      <c r="O924" s="55"/>
      <c r="P924" s="55"/>
      <c r="Q924" s="55"/>
      <c r="R924" s="55"/>
      <c r="S924" s="52"/>
      <c r="T924" s="52">
        <v>287</v>
      </c>
      <c r="U924" s="52">
        <v>13</v>
      </c>
      <c r="V924" s="52">
        <v>282</v>
      </c>
      <c r="W924" s="52"/>
      <c r="X924" s="52"/>
      <c r="Y924" s="110"/>
      <c r="Z924" s="110"/>
      <c r="AA924" s="110"/>
      <c r="AB924" s="110"/>
      <c r="AC924" s="56">
        <v>80</v>
      </c>
      <c r="AD924" s="52"/>
      <c r="AE924" s="52"/>
      <c r="AF924" s="52"/>
      <c r="AG924" s="52"/>
      <c r="AH924" s="106"/>
      <c r="AI924" s="59" t="s">
        <v>80</v>
      </c>
      <c r="AJ924" s="69" t="s">
        <v>10</v>
      </c>
      <c r="AK924" s="34" t="s">
        <v>10</v>
      </c>
      <c r="AL924" s="26" t="s">
        <v>10</v>
      </c>
      <c r="AM924" s="39"/>
      <c r="AN924" s="115"/>
      <c r="AO924" s="26" t="s">
        <v>10</v>
      </c>
      <c r="AQ924" s="5"/>
      <c r="AS924" s="37"/>
      <c r="AT924" s="30"/>
      <c r="BE924" s="21"/>
      <c r="BF924" s="21"/>
      <c r="BG924" s="21"/>
      <c r="BI924" s="21"/>
      <c r="BJ924" s="21"/>
      <c r="BK924" s="21"/>
    </row>
    <row r="925" spans="1:63" x14ac:dyDescent="0.25">
      <c r="A925" s="50">
        <v>914</v>
      </c>
      <c r="B925" s="50"/>
      <c r="C925" s="50" t="str">
        <f t="shared" si="258"/>
        <v>3136_3_3686</v>
      </c>
      <c r="D925" s="50">
        <v>1</v>
      </c>
      <c r="E925" s="51"/>
      <c r="F925" s="76" t="str">
        <f t="shared" si="257"/>
        <v>3136_3</v>
      </c>
      <c r="G925" s="80">
        <v>3136</v>
      </c>
      <c r="H925" s="52">
        <v>3</v>
      </c>
      <c r="I925" s="52">
        <v>3686</v>
      </c>
      <c r="J925" s="53">
        <v>3686</v>
      </c>
      <c r="K925" s="54">
        <v>3686</v>
      </c>
      <c r="L925" s="54">
        <v>3686</v>
      </c>
      <c r="M925" s="54"/>
      <c r="N925" s="54"/>
      <c r="O925" s="55"/>
      <c r="P925" s="55"/>
      <c r="Q925" s="55"/>
      <c r="R925" s="55"/>
      <c r="S925" s="52"/>
      <c r="T925" s="52">
        <v>285</v>
      </c>
      <c r="U925" s="52">
        <v>13</v>
      </c>
      <c r="V925" s="52">
        <v>276</v>
      </c>
      <c r="W925" s="52"/>
      <c r="X925" s="52"/>
      <c r="Y925" s="110"/>
      <c r="Z925" s="110"/>
      <c r="AA925" s="110"/>
      <c r="AB925" s="110"/>
      <c r="AC925" s="56">
        <v>40</v>
      </c>
      <c r="AD925" s="52"/>
      <c r="AE925" s="52"/>
      <c r="AF925" s="52"/>
      <c r="AG925" s="52"/>
      <c r="AH925" s="106"/>
      <c r="AI925" s="59" t="s">
        <v>80</v>
      </c>
      <c r="AJ925" s="69" t="s">
        <v>10</v>
      </c>
      <c r="AK925" s="34" t="s">
        <v>10</v>
      </c>
      <c r="AL925" s="26" t="s">
        <v>10</v>
      </c>
      <c r="AM925" s="39"/>
      <c r="AN925" s="115"/>
      <c r="AO925" s="26" t="s">
        <v>10</v>
      </c>
      <c r="AQ925" s="5"/>
      <c r="AS925" s="37"/>
      <c r="AT925" s="30"/>
      <c r="BE925" s="21"/>
      <c r="BF925" s="21"/>
      <c r="BG925" s="21"/>
      <c r="BI925" s="21"/>
      <c r="BJ925" s="21"/>
      <c r="BK925" s="21"/>
    </row>
    <row r="926" spans="1:63" x14ac:dyDescent="0.25">
      <c r="A926" s="50">
        <v>915</v>
      </c>
      <c r="B926" s="50"/>
      <c r="C926" s="50" t="str">
        <f t="shared" si="258"/>
        <v>3136_4_2539</v>
      </c>
      <c r="D926" s="50">
        <v>1</v>
      </c>
      <c r="E926" s="51"/>
      <c r="F926" s="76" t="str">
        <f t="shared" si="257"/>
        <v>3136_4</v>
      </c>
      <c r="G926" s="80">
        <v>3136</v>
      </c>
      <c r="H926" s="52">
        <v>4</v>
      </c>
      <c r="I926" s="52">
        <v>2539</v>
      </c>
      <c r="J926" s="53">
        <v>2539</v>
      </c>
      <c r="K926" s="54">
        <v>2539</v>
      </c>
      <c r="L926" s="54">
        <v>2539</v>
      </c>
      <c r="M926" s="54"/>
      <c r="N926" s="54"/>
      <c r="O926" s="55"/>
      <c r="P926" s="55"/>
      <c r="Q926" s="55"/>
      <c r="R926" s="55"/>
      <c r="S926" s="52"/>
      <c r="T926" s="52">
        <v>217</v>
      </c>
      <c r="U926" s="52">
        <v>11</v>
      </c>
      <c r="V926" s="52">
        <v>205</v>
      </c>
      <c r="W926" s="52"/>
      <c r="X926" s="52"/>
      <c r="Y926" s="110"/>
      <c r="Z926" s="110"/>
      <c r="AA926" s="110"/>
      <c r="AB926" s="110"/>
      <c r="AC926" s="56">
        <v>6</v>
      </c>
      <c r="AD926" s="52"/>
      <c r="AE926" s="52"/>
      <c r="AF926" s="52"/>
      <c r="AG926" s="52"/>
      <c r="AH926" s="106"/>
      <c r="AI926" s="59" t="s">
        <v>80</v>
      </c>
      <c r="AJ926" s="69" t="s">
        <v>10</v>
      </c>
      <c r="AK926" s="34" t="s">
        <v>10</v>
      </c>
      <c r="AL926" s="26" t="s">
        <v>10</v>
      </c>
      <c r="AM926" s="39"/>
      <c r="AN926" s="115"/>
      <c r="AO926" s="26" t="s">
        <v>10</v>
      </c>
      <c r="AQ926" s="5"/>
      <c r="AS926" s="37"/>
      <c r="AT926" s="30"/>
      <c r="BE926" s="21"/>
      <c r="BF926" s="21"/>
      <c r="BG926" s="21"/>
      <c r="BI926" s="21"/>
      <c r="BJ926" s="21"/>
      <c r="BK926" s="21"/>
    </row>
    <row r="927" spans="1:63" x14ac:dyDescent="0.25">
      <c r="A927" s="50">
        <v>916</v>
      </c>
      <c r="B927" s="50"/>
      <c r="C927" s="50" t="str">
        <f t="shared" si="258"/>
        <v>3137_1_4382</v>
      </c>
      <c r="D927" s="50">
        <v>1</v>
      </c>
      <c r="E927" s="51"/>
      <c r="F927" s="76" t="str">
        <f t="shared" si="257"/>
        <v>3137_1</v>
      </c>
      <c r="G927" s="80">
        <v>3137</v>
      </c>
      <c r="H927" s="52">
        <v>1</v>
      </c>
      <c r="I927" s="52">
        <v>4382</v>
      </c>
      <c r="J927" s="53">
        <v>4382</v>
      </c>
      <c r="K927" s="54">
        <v>4382</v>
      </c>
      <c r="L927" s="54">
        <v>4382</v>
      </c>
      <c r="M927" s="54"/>
      <c r="N927" s="54"/>
      <c r="O927" s="55"/>
      <c r="P927" s="55"/>
      <c r="Q927" s="55"/>
      <c r="R927" s="55"/>
      <c r="S927" s="52"/>
      <c r="T927" s="52">
        <v>206</v>
      </c>
      <c r="U927" s="52">
        <v>8</v>
      </c>
      <c r="V927" s="52">
        <v>210</v>
      </c>
      <c r="W927" s="52"/>
      <c r="X927" s="52"/>
      <c r="Y927" s="110"/>
      <c r="Z927" s="110"/>
      <c r="AA927" s="110"/>
      <c r="AB927" s="110"/>
      <c r="AC927" s="56">
        <v>51</v>
      </c>
      <c r="AD927" s="52"/>
      <c r="AE927" s="52"/>
      <c r="AF927" s="52"/>
      <c r="AG927" s="52"/>
      <c r="AH927" s="106"/>
      <c r="AI927" s="59" t="s">
        <v>80</v>
      </c>
      <c r="AJ927" s="69" t="s">
        <v>10</v>
      </c>
      <c r="AK927" s="34" t="s">
        <v>10</v>
      </c>
      <c r="AL927" s="26" t="s">
        <v>10</v>
      </c>
      <c r="AM927" s="39"/>
      <c r="AN927" s="115"/>
      <c r="AO927" s="26" t="s">
        <v>10</v>
      </c>
      <c r="AQ927" s="5"/>
      <c r="AS927" s="37"/>
      <c r="AT927" s="30"/>
      <c r="BE927" s="21"/>
      <c r="BF927" s="21"/>
      <c r="BG927" s="21"/>
      <c r="BI927" s="21"/>
      <c r="BJ927" s="21"/>
      <c r="BK927" s="21"/>
    </row>
    <row r="928" spans="1:63" x14ac:dyDescent="0.25">
      <c r="A928" s="50">
        <v>917</v>
      </c>
      <c r="B928" s="50"/>
      <c r="C928" s="50" t="str">
        <f t="shared" si="258"/>
        <v>3138_1_1506</v>
      </c>
      <c r="D928" s="50">
        <v>1</v>
      </c>
      <c r="E928" s="51"/>
      <c r="F928" s="76" t="str">
        <f t="shared" si="257"/>
        <v>3138_1</v>
      </c>
      <c r="G928" s="80">
        <v>3138</v>
      </c>
      <c r="H928" s="52">
        <v>1</v>
      </c>
      <c r="I928" s="52">
        <v>1506</v>
      </c>
      <c r="J928" s="53">
        <v>1506</v>
      </c>
      <c r="K928" s="54">
        <v>1506</v>
      </c>
      <c r="L928" s="54">
        <v>1506</v>
      </c>
      <c r="M928" s="54"/>
      <c r="N928" s="54"/>
      <c r="O928" s="55"/>
      <c r="P928" s="55"/>
      <c r="Q928" s="55"/>
      <c r="R928" s="55"/>
      <c r="S928" s="52"/>
      <c r="T928" s="52">
        <v>4783</v>
      </c>
      <c r="U928" s="52">
        <v>152</v>
      </c>
      <c r="V928" s="52">
        <v>5314</v>
      </c>
      <c r="W928" s="52"/>
      <c r="X928" s="52"/>
      <c r="Y928" s="110"/>
      <c r="Z928" s="110"/>
      <c r="AA928" s="110"/>
      <c r="AB928" s="110"/>
      <c r="AC928" s="56">
        <v>712</v>
      </c>
      <c r="AD928" s="52"/>
      <c r="AE928" s="52"/>
      <c r="AF928" s="52" t="s">
        <v>81</v>
      </c>
      <c r="AG928" s="52"/>
      <c r="AH928" s="106"/>
      <c r="AI928" s="59" t="s">
        <v>77</v>
      </c>
      <c r="AJ928" s="69" t="s">
        <v>10</v>
      </c>
      <c r="AK928" s="34" t="s">
        <v>10</v>
      </c>
      <c r="AL928" s="26" t="s">
        <v>10</v>
      </c>
      <c r="AM928" s="39"/>
      <c r="AN928" s="115"/>
      <c r="AO928" s="26" t="s">
        <v>10</v>
      </c>
      <c r="AQ928" s="5"/>
      <c r="AS928" s="37"/>
      <c r="AT928" s="30"/>
      <c r="BE928" s="21"/>
      <c r="BF928" s="21"/>
      <c r="BG928" s="21"/>
      <c r="BI928" s="21"/>
      <c r="BJ928" s="21"/>
      <c r="BK928" s="21"/>
    </row>
    <row r="929" spans="1:66" x14ac:dyDescent="0.25">
      <c r="A929" s="50">
        <v>918</v>
      </c>
      <c r="B929" s="50"/>
      <c r="C929" s="50" t="str">
        <f t="shared" si="258"/>
        <v>3141_1_3897</v>
      </c>
      <c r="D929" s="50">
        <v>1</v>
      </c>
      <c r="E929" s="51"/>
      <c r="F929" s="76" t="str">
        <f t="shared" si="257"/>
        <v>3141_1</v>
      </c>
      <c r="G929" s="80">
        <v>3141</v>
      </c>
      <c r="H929" s="52">
        <v>1</v>
      </c>
      <c r="I929" s="52">
        <v>3897</v>
      </c>
      <c r="J929" s="53">
        <v>3897</v>
      </c>
      <c r="K929" s="54">
        <v>3897</v>
      </c>
      <c r="L929" s="54">
        <v>3897</v>
      </c>
      <c r="M929" s="54"/>
      <c r="N929" s="54"/>
      <c r="O929" s="55"/>
      <c r="P929" s="55"/>
      <c r="Q929" s="55"/>
      <c r="R929" s="55"/>
      <c r="S929" s="52"/>
      <c r="T929" s="52">
        <v>483</v>
      </c>
      <c r="U929" s="52">
        <v>34</v>
      </c>
      <c r="V929" s="52">
        <v>444</v>
      </c>
      <c r="W929" s="52"/>
      <c r="X929" s="52"/>
      <c r="Y929" s="110" t="s">
        <v>66</v>
      </c>
      <c r="Z929" s="110" t="s">
        <v>66</v>
      </c>
      <c r="AA929" s="110" t="s">
        <v>68</v>
      </c>
      <c r="AB929" s="110" t="s">
        <v>65</v>
      </c>
      <c r="AC929" s="56">
        <v>24</v>
      </c>
      <c r="AD929" s="65" t="s">
        <v>73</v>
      </c>
      <c r="AE929" s="59"/>
      <c r="AF929" s="52"/>
      <c r="AG929" s="52"/>
      <c r="AH929" s="106"/>
      <c r="AI929" s="59" t="s">
        <v>79</v>
      </c>
      <c r="AJ929" s="69" t="s">
        <v>9</v>
      </c>
      <c r="AK929" s="34" t="s">
        <v>10</v>
      </c>
      <c r="AL929" s="26" t="s">
        <v>10</v>
      </c>
      <c r="AM929" s="39"/>
      <c r="AN929" s="115"/>
      <c r="AO929" s="26" t="s">
        <v>10</v>
      </c>
      <c r="AQ929" s="5"/>
      <c r="AS929" s="37"/>
      <c r="AT929" s="30"/>
      <c r="BE929" s="2" t="s">
        <v>9</v>
      </c>
      <c r="BF929" s="21" t="s">
        <v>10</v>
      </c>
      <c r="BG929" s="21" t="s">
        <v>10</v>
      </c>
      <c r="BI929" s="21" t="s">
        <v>10</v>
      </c>
      <c r="BJ929" s="21" t="s">
        <v>10</v>
      </c>
      <c r="BK929" s="21" t="s">
        <v>10</v>
      </c>
    </row>
    <row r="930" spans="1:66" x14ac:dyDescent="0.25">
      <c r="A930" s="50">
        <v>919</v>
      </c>
      <c r="B930" s="50"/>
      <c r="C930" s="50" t="str">
        <f t="shared" si="258"/>
        <v>3142_1_7058</v>
      </c>
      <c r="D930" s="50">
        <v>1</v>
      </c>
      <c r="E930" s="51"/>
      <c r="F930" s="76" t="str">
        <f t="shared" si="257"/>
        <v>3142_1</v>
      </c>
      <c r="G930" s="80">
        <v>3142</v>
      </c>
      <c r="H930" s="52">
        <v>1</v>
      </c>
      <c r="I930" s="52">
        <v>7058</v>
      </c>
      <c r="J930" s="53">
        <v>7058</v>
      </c>
      <c r="K930" s="54">
        <v>7058</v>
      </c>
      <c r="L930" s="54">
        <v>7058</v>
      </c>
      <c r="M930" s="54"/>
      <c r="N930" s="54"/>
      <c r="O930" s="55"/>
      <c r="P930" s="55"/>
      <c r="Q930" s="55"/>
      <c r="R930" s="55"/>
      <c r="S930" s="52"/>
      <c r="T930" s="52">
        <v>521</v>
      </c>
      <c r="U930" s="52">
        <v>35</v>
      </c>
      <c r="V930" s="52">
        <v>517</v>
      </c>
      <c r="W930" s="52"/>
      <c r="X930" s="52"/>
      <c r="Y930" s="110"/>
      <c r="Z930" s="110"/>
      <c r="AA930" s="110"/>
      <c r="AB930" s="110"/>
      <c r="AC930" s="56">
        <v>35</v>
      </c>
      <c r="AD930" s="52"/>
      <c r="AE930" s="52"/>
      <c r="AF930" s="52"/>
      <c r="AG930" s="52"/>
      <c r="AH930" s="106"/>
      <c r="AI930" s="59" t="s">
        <v>79</v>
      </c>
      <c r="AJ930" s="69" t="s">
        <v>10</v>
      </c>
      <c r="AK930" s="34" t="s">
        <v>10</v>
      </c>
      <c r="AL930" s="26" t="s">
        <v>10</v>
      </c>
      <c r="AM930" s="39"/>
      <c r="AN930" s="115"/>
      <c r="AO930" s="26" t="s">
        <v>10</v>
      </c>
      <c r="AQ930" s="5"/>
      <c r="AS930" s="37"/>
      <c r="AT930" s="30"/>
      <c r="BE930" s="21"/>
      <c r="BF930" s="21"/>
      <c r="BG930" s="21"/>
      <c r="BI930" s="21"/>
      <c r="BJ930" s="21"/>
      <c r="BK930" s="21"/>
    </row>
    <row r="931" spans="1:66" x14ac:dyDescent="0.25">
      <c r="A931" s="50">
        <v>920</v>
      </c>
      <c r="B931" s="50"/>
      <c r="C931" s="50" t="str">
        <f t="shared" si="258"/>
        <v>3143_1_2148</v>
      </c>
      <c r="D931" s="50">
        <v>1</v>
      </c>
      <c r="E931" s="51"/>
      <c r="F931" s="76" t="str">
        <f t="shared" si="257"/>
        <v>3143_1</v>
      </c>
      <c r="G931" s="80">
        <v>3143</v>
      </c>
      <c r="H931" s="52">
        <v>1</v>
      </c>
      <c r="I931" s="52">
        <v>2148</v>
      </c>
      <c r="J931" s="53">
        <v>2148</v>
      </c>
      <c r="K931" s="54">
        <v>2148</v>
      </c>
      <c r="L931" s="54">
        <v>2148</v>
      </c>
      <c r="M931" s="54"/>
      <c r="N931" s="54"/>
      <c r="O931" s="55"/>
      <c r="P931" s="55"/>
      <c r="Q931" s="55"/>
      <c r="R931" s="55"/>
      <c r="S931" s="52"/>
      <c r="T931" s="52">
        <v>3014</v>
      </c>
      <c r="U931" s="52">
        <v>107</v>
      </c>
      <c r="V931" s="52">
        <v>3087</v>
      </c>
      <c r="W931" s="52"/>
      <c r="X931" s="52"/>
      <c r="Y931" s="110"/>
      <c r="Z931" s="110"/>
      <c r="AA931" s="110"/>
      <c r="AB931" s="110"/>
      <c r="AC931" s="56">
        <v>460</v>
      </c>
      <c r="AD931" s="65" t="s">
        <v>73</v>
      </c>
      <c r="AE931" s="59"/>
      <c r="AF931" s="52" t="s">
        <v>81</v>
      </c>
      <c r="AG931" s="52"/>
      <c r="AH931" s="106"/>
      <c r="AI931" s="59" t="s">
        <v>75</v>
      </c>
      <c r="AJ931" s="69" t="s">
        <v>10</v>
      </c>
      <c r="AK931" s="34" t="s">
        <v>10</v>
      </c>
      <c r="AL931" s="26" t="s">
        <v>10</v>
      </c>
      <c r="AM931" s="39"/>
      <c r="AN931" s="115"/>
      <c r="AO931" s="26" t="s">
        <v>10</v>
      </c>
      <c r="AQ931" s="5"/>
      <c r="AS931" s="37"/>
      <c r="AT931" s="30"/>
      <c r="BE931" s="21"/>
      <c r="BF931" s="21"/>
      <c r="BG931" s="21"/>
      <c r="BI931" s="21"/>
      <c r="BJ931" s="21"/>
      <c r="BK931" s="21"/>
    </row>
    <row r="932" spans="1:66" x14ac:dyDescent="0.25">
      <c r="A932" s="50">
        <v>921</v>
      </c>
      <c r="B932" s="50"/>
      <c r="C932" s="50" t="str">
        <f t="shared" si="258"/>
        <v>3161_1_5005</v>
      </c>
      <c r="D932" s="50">
        <v>1</v>
      </c>
      <c r="E932" s="51"/>
      <c r="F932" s="76" t="str">
        <f t="shared" si="257"/>
        <v>3161_1</v>
      </c>
      <c r="G932" s="80">
        <v>3161</v>
      </c>
      <c r="H932" s="52">
        <v>1</v>
      </c>
      <c r="I932" s="52">
        <v>5005</v>
      </c>
      <c r="J932" s="53">
        <v>5005</v>
      </c>
      <c r="K932" s="54">
        <v>5005</v>
      </c>
      <c r="L932" s="54">
        <v>5005</v>
      </c>
      <c r="M932" s="54"/>
      <c r="N932" s="54"/>
      <c r="O932" s="55"/>
      <c r="P932" s="55"/>
      <c r="Q932" s="55"/>
      <c r="R932" s="55"/>
      <c r="S932" s="52"/>
      <c r="T932" s="52">
        <v>1547</v>
      </c>
      <c r="U932" s="52">
        <v>63</v>
      </c>
      <c r="V932" s="52">
        <v>1530</v>
      </c>
      <c r="W932" s="52"/>
      <c r="X932" s="52"/>
      <c r="Y932" s="110"/>
      <c r="Z932" s="110"/>
      <c r="AA932" s="110"/>
      <c r="AB932" s="110"/>
      <c r="AC932" s="56">
        <v>400</v>
      </c>
      <c r="AD932" s="52"/>
      <c r="AE932" s="52"/>
      <c r="AF932" s="52"/>
      <c r="AG932" s="52"/>
      <c r="AH932" s="106"/>
      <c r="AI932" s="59" t="s">
        <v>75</v>
      </c>
      <c r="AJ932" s="69" t="s">
        <v>10</v>
      </c>
      <c r="AK932" s="34" t="s">
        <v>10</v>
      </c>
      <c r="AL932" s="26" t="s">
        <v>10</v>
      </c>
      <c r="AM932" s="39"/>
      <c r="AN932" s="115"/>
      <c r="AO932" s="26" t="s">
        <v>10</v>
      </c>
      <c r="AQ932" s="5"/>
      <c r="AS932" s="37"/>
      <c r="AT932" s="30"/>
      <c r="BE932" s="21"/>
      <c r="BF932" s="21"/>
      <c r="BG932" s="21"/>
      <c r="BI932" s="21"/>
      <c r="BJ932" s="21"/>
      <c r="BK932" s="21"/>
    </row>
    <row r="933" spans="1:66" x14ac:dyDescent="0.25">
      <c r="A933" s="50">
        <v>922</v>
      </c>
      <c r="B933" s="50"/>
      <c r="C933" s="50" t="str">
        <f t="shared" si="258"/>
        <v>3161_2_3020</v>
      </c>
      <c r="D933" s="50">
        <v>1</v>
      </c>
      <c r="E933" s="51"/>
      <c r="F933" s="76" t="str">
        <f t="shared" si="257"/>
        <v>3161_2</v>
      </c>
      <c r="G933" s="80">
        <v>3161</v>
      </c>
      <c r="H933" s="52">
        <v>2</v>
      </c>
      <c r="I933" s="52">
        <v>3020</v>
      </c>
      <c r="J933" s="53">
        <v>3020</v>
      </c>
      <c r="K933" s="54">
        <v>3020</v>
      </c>
      <c r="L933" s="54">
        <v>3020</v>
      </c>
      <c r="M933" s="54"/>
      <c r="N933" s="54"/>
      <c r="O933" s="55"/>
      <c r="P933" s="55"/>
      <c r="Q933" s="55"/>
      <c r="R933" s="55"/>
      <c r="S933" s="52"/>
      <c r="T933" s="52">
        <v>1113</v>
      </c>
      <c r="U933" s="52">
        <v>51</v>
      </c>
      <c r="V933" s="52">
        <v>1124</v>
      </c>
      <c r="W933" s="52"/>
      <c r="X933" s="52"/>
      <c r="Y933" s="110"/>
      <c r="Z933" s="110"/>
      <c r="AA933" s="110"/>
      <c r="AB933" s="110"/>
      <c r="AC933" s="56">
        <v>165</v>
      </c>
      <c r="AD933" s="52"/>
      <c r="AE933" s="52"/>
      <c r="AF933" s="52" t="s">
        <v>81</v>
      </c>
      <c r="AG933" s="52"/>
      <c r="AH933" s="106"/>
      <c r="AI933" s="59" t="s">
        <v>75</v>
      </c>
      <c r="AJ933" s="69" t="s">
        <v>10</v>
      </c>
      <c r="AK933" s="34" t="s">
        <v>10</v>
      </c>
      <c r="AL933" s="26" t="s">
        <v>10</v>
      </c>
      <c r="AM933" s="39"/>
      <c r="AN933" s="115"/>
      <c r="AO933" s="26" t="s">
        <v>10</v>
      </c>
      <c r="AQ933" s="5"/>
      <c r="AS933" s="37"/>
      <c r="AT933" s="30"/>
      <c r="BE933" s="21"/>
      <c r="BF933" s="21"/>
      <c r="BG933" s="21"/>
      <c r="BI933" s="21"/>
      <c r="BJ933" s="21"/>
      <c r="BK933" s="21"/>
    </row>
    <row r="934" spans="1:66" x14ac:dyDescent="0.25">
      <c r="A934" s="50">
        <v>923</v>
      </c>
      <c r="B934" s="50"/>
      <c r="C934" s="50" t="str">
        <f t="shared" si="258"/>
        <v>3161_3_6680</v>
      </c>
      <c r="D934" s="50">
        <v>1</v>
      </c>
      <c r="E934" s="51"/>
      <c r="F934" s="76" t="str">
        <f t="shared" si="257"/>
        <v>3161_3</v>
      </c>
      <c r="G934" s="80">
        <v>3161</v>
      </c>
      <c r="H934" s="52">
        <v>3</v>
      </c>
      <c r="I934" s="52">
        <v>6680</v>
      </c>
      <c r="J934" s="53">
        <v>6680</v>
      </c>
      <c r="K934" s="54">
        <v>6680</v>
      </c>
      <c r="L934" s="54">
        <v>6680</v>
      </c>
      <c r="M934" s="54"/>
      <c r="N934" s="54"/>
      <c r="O934" s="55"/>
      <c r="P934" s="55"/>
      <c r="Q934" s="55"/>
      <c r="R934" s="55"/>
      <c r="S934" s="52"/>
      <c r="T934" s="52">
        <v>391</v>
      </c>
      <c r="U934" s="52">
        <v>19</v>
      </c>
      <c r="V934" s="52">
        <v>397</v>
      </c>
      <c r="W934" s="52"/>
      <c r="X934" s="52"/>
      <c r="Y934" s="110"/>
      <c r="Z934" s="110"/>
      <c r="AA934" s="110"/>
      <c r="AB934" s="110"/>
      <c r="AC934" s="56">
        <v>50</v>
      </c>
      <c r="AD934" s="52"/>
      <c r="AE934" s="52"/>
      <c r="AF934" s="52"/>
      <c r="AG934" s="52"/>
      <c r="AH934" s="106"/>
      <c r="AI934" s="59" t="s">
        <v>80</v>
      </c>
      <c r="AJ934" s="69" t="s">
        <v>10</v>
      </c>
      <c r="AK934" s="34" t="s">
        <v>10</v>
      </c>
      <c r="AL934" s="26" t="s">
        <v>10</v>
      </c>
      <c r="AM934" s="39"/>
      <c r="AN934" s="115"/>
      <c r="AO934" s="26" t="s">
        <v>10</v>
      </c>
      <c r="AQ934" s="5"/>
      <c r="AS934" s="37"/>
      <c r="AT934" s="30"/>
      <c r="BE934" s="21"/>
      <c r="BF934" s="21"/>
      <c r="BG934" s="21"/>
      <c r="BI934" s="21"/>
      <c r="BJ934" s="21"/>
      <c r="BK934" s="21"/>
    </row>
    <row r="935" spans="1:66" x14ac:dyDescent="0.25">
      <c r="A935" s="50">
        <v>924</v>
      </c>
      <c r="B935" s="50"/>
      <c r="C935" s="50" t="str">
        <f t="shared" si="258"/>
        <v>3171_1_3367</v>
      </c>
      <c r="D935" s="50">
        <v>1</v>
      </c>
      <c r="E935" s="51"/>
      <c r="F935" s="76" t="str">
        <f t="shared" si="257"/>
        <v>3171_1</v>
      </c>
      <c r="G935" s="80">
        <v>3171</v>
      </c>
      <c r="H935" s="52">
        <v>1</v>
      </c>
      <c r="I935" s="52">
        <v>3367</v>
      </c>
      <c r="J935" s="53">
        <v>3367</v>
      </c>
      <c r="K935" s="54">
        <v>3367</v>
      </c>
      <c r="L935" s="54">
        <v>3367</v>
      </c>
      <c r="M935" s="54"/>
      <c r="N935" s="54"/>
      <c r="O935" s="55"/>
      <c r="P935" s="55"/>
      <c r="Q935" s="55"/>
      <c r="R935" s="55"/>
      <c r="S935" s="52"/>
      <c r="T935" s="52">
        <v>1334</v>
      </c>
      <c r="U935" s="52">
        <v>87</v>
      </c>
      <c r="V935" s="52">
        <v>1420</v>
      </c>
      <c r="W935" s="52"/>
      <c r="X935" s="52"/>
      <c r="Y935" s="110" t="s">
        <v>66</v>
      </c>
      <c r="Z935" s="110" t="s">
        <v>66</v>
      </c>
      <c r="AA935" s="110" t="s">
        <v>65</v>
      </c>
      <c r="AB935" s="110" t="s">
        <v>71</v>
      </c>
      <c r="AC935" s="56">
        <v>122</v>
      </c>
      <c r="AD935" s="65" t="s">
        <v>73</v>
      </c>
      <c r="AE935" s="59"/>
      <c r="AF935" s="52" t="s">
        <v>81</v>
      </c>
      <c r="AG935" s="52" t="s">
        <v>81</v>
      </c>
      <c r="AH935" s="106"/>
      <c r="AI935" s="59" t="s">
        <v>78</v>
      </c>
      <c r="AJ935" s="69" t="s">
        <v>9</v>
      </c>
      <c r="AK935" s="34" t="s">
        <v>10</v>
      </c>
      <c r="AL935" s="26" t="s">
        <v>10</v>
      </c>
      <c r="AM935" s="39"/>
      <c r="AN935" s="115"/>
      <c r="AO935" s="26" t="s">
        <v>10</v>
      </c>
      <c r="AQ935" s="5"/>
      <c r="AS935" s="37"/>
      <c r="AT935" s="30"/>
      <c r="BE935" s="2" t="s">
        <v>9</v>
      </c>
      <c r="BF935" s="21" t="s">
        <v>10</v>
      </c>
      <c r="BG935" s="21" t="s">
        <v>10</v>
      </c>
      <c r="BI935" s="21" t="s">
        <v>10</v>
      </c>
      <c r="BJ935" s="21" t="s">
        <v>10</v>
      </c>
      <c r="BK935" s="21" t="s">
        <v>10</v>
      </c>
    </row>
    <row r="936" spans="1:66" x14ac:dyDescent="0.25">
      <c r="A936" s="50">
        <v>925</v>
      </c>
      <c r="B936" s="50"/>
      <c r="C936" s="50" t="str">
        <f t="shared" si="258"/>
        <v>3171_2_7507</v>
      </c>
      <c r="D936" s="50">
        <v>1</v>
      </c>
      <c r="E936" s="51"/>
      <c r="F936" s="76" t="str">
        <f t="shared" si="257"/>
        <v>3171_2</v>
      </c>
      <c r="G936" s="80">
        <v>3171</v>
      </c>
      <c r="H936" s="52">
        <v>2</v>
      </c>
      <c r="I936" s="52">
        <v>7507</v>
      </c>
      <c r="J936" s="53">
        <v>7507</v>
      </c>
      <c r="K936" s="54">
        <v>7507</v>
      </c>
      <c r="L936" s="54">
        <v>7507</v>
      </c>
      <c r="M936" s="54"/>
      <c r="N936" s="54"/>
      <c r="O936" s="55"/>
      <c r="P936" s="55"/>
      <c r="Q936" s="55"/>
      <c r="R936" s="55"/>
      <c r="S936" s="52"/>
      <c r="T936" s="52">
        <v>321</v>
      </c>
      <c r="U936" s="52">
        <v>25</v>
      </c>
      <c r="V936" s="52">
        <v>291</v>
      </c>
      <c r="W936" s="52"/>
      <c r="X936" s="52"/>
      <c r="Y936" s="110" t="s">
        <v>66</v>
      </c>
      <c r="Z936" s="110" t="s">
        <v>66</v>
      </c>
      <c r="AA936" s="110" t="s">
        <v>65</v>
      </c>
      <c r="AB936" s="110" t="s">
        <v>65</v>
      </c>
      <c r="AC936" s="56">
        <v>54</v>
      </c>
      <c r="AD936" s="65" t="s">
        <v>73</v>
      </c>
      <c r="AE936" s="59"/>
      <c r="AF936" s="52"/>
      <c r="AG936" s="52"/>
      <c r="AH936" s="106"/>
      <c r="AI936" s="59" t="s">
        <v>80</v>
      </c>
      <c r="AJ936" s="69" t="s">
        <v>9</v>
      </c>
      <c r="AK936" s="34" t="s">
        <v>10</v>
      </c>
      <c r="AL936" s="26" t="s">
        <v>10</v>
      </c>
      <c r="AM936" s="39"/>
      <c r="AN936" s="115"/>
      <c r="AO936" s="26" t="s">
        <v>10</v>
      </c>
      <c r="AQ936" s="5"/>
      <c r="AS936" s="37"/>
      <c r="AT936" s="30"/>
      <c r="BE936" s="2" t="s">
        <v>9</v>
      </c>
      <c r="BF936" s="21" t="s">
        <v>10</v>
      </c>
      <c r="BG936" s="21" t="s">
        <v>10</v>
      </c>
      <c r="BI936" s="2" t="s">
        <v>9</v>
      </c>
      <c r="BJ936" s="21" t="s">
        <v>10</v>
      </c>
      <c r="BK936" s="21" t="s">
        <v>10</v>
      </c>
    </row>
    <row r="937" spans="1:66" x14ac:dyDescent="0.25">
      <c r="A937" s="50">
        <v>926</v>
      </c>
      <c r="B937" s="50"/>
      <c r="C937" s="50" t="str">
        <f t="shared" si="258"/>
        <v>3172_1_3926</v>
      </c>
      <c r="D937" s="50">
        <v>1</v>
      </c>
      <c r="E937" s="51"/>
      <c r="F937" s="76" t="str">
        <f t="shared" si="257"/>
        <v>3172_1</v>
      </c>
      <c r="G937" s="80">
        <v>3172</v>
      </c>
      <c r="H937" s="52">
        <v>1</v>
      </c>
      <c r="I937" s="52">
        <v>3926</v>
      </c>
      <c r="J937" s="53">
        <v>3926</v>
      </c>
      <c r="K937" s="54">
        <v>3926</v>
      </c>
      <c r="L937" s="54">
        <v>3926</v>
      </c>
      <c r="M937" s="54"/>
      <c r="N937" s="54"/>
      <c r="O937" s="55"/>
      <c r="P937" s="55"/>
      <c r="Q937" s="55"/>
      <c r="R937" s="55"/>
      <c r="S937" s="52"/>
      <c r="T937" s="52">
        <v>783</v>
      </c>
      <c r="U937" s="52">
        <v>49</v>
      </c>
      <c r="V937" s="52">
        <v>836</v>
      </c>
      <c r="W937" s="52"/>
      <c r="X937" s="52"/>
      <c r="Y937" s="110"/>
      <c r="Z937" s="110"/>
      <c r="AA937" s="110"/>
      <c r="AB937" s="110"/>
      <c r="AC937" s="56">
        <v>124</v>
      </c>
      <c r="AD937" s="65" t="s">
        <v>73</v>
      </c>
      <c r="AE937" s="59"/>
      <c r="AF937" s="52" t="s">
        <v>81</v>
      </c>
      <c r="AG937" s="52"/>
      <c r="AH937" s="106"/>
      <c r="AI937" s="59" t="s">
        <v>75</v>
      </c>
      <c r="AJ937" s="69" t="s">
        <v>51</v>
      </c>
      <c r="AK937" s="34" t="s">
        <v>10</v>
      </c>
      <c r="AL937" s="26" t="s">
        <v>10</v>
      </c>
      <c r="AM937" s="39"/>
      <c r="AN937" s="115"/>
      <c r="AO937" s="26" t="s">
        <v>10</v>
      </c>
      <c r="AQ937" s="5"/>
      <c r="AS937" s="37"/>
      <c r="AT937" s="30"/>
      <c r="BE937" s="21"/>
      <c r="BF937" s="21"/>
      <c r="BG937" s="21"/>
      <c r="BI937" s="21"/>
      <c r="BJ937" s="21"/>
      <c r="BK937" s="21"/>
    </row>
    <row r="938" spans="1:66" x14ac:dyDescent="0.25">
      <c r="A938" s="50">
        <v>927</v>
      </c>
      <c r="B938" s="50"/>
      <c r="C938" s="50" t="str">
        <f t="shared" si="258"/>
        <v>3173_1_3101</v>
      </c>
      <c r="D938" s="50">
        <v>1</v>
      </c>
      <c r="E938" s="51"/>
      <c r="F938" s="76" t="str">
        <f t="shared" si="257"/>
        <v>3173_1</v>
      </c>
      <c r="G938" s="80">
        <v>3173</v>
      </c>
      <c r="H938" s="52">
        <v>1</v>
      </c>
      <c r="I938" s="52">
        <v>3101</v>
      </c>
      <c r="J938" s="53">
        <v>3101</v>
      </c>
      <c r="K938" s="54">
        <v>3101</v>
      </c>
      <c r="L938" s="54">
        <v>3101</v>
      </c>
      <c r="M938" s="54"/>
      <c r="N938" s="54"/>
      <c r="O938" s="55"/>
      <c r="P938" s="55"/>
      <c r="Q938" s="55"/>
      <c r="R938" s="55"/>
      <c r="S938" s="52"/>
      <c r="T938" s="52">
        <v>759</v>
      </c>
      <c r="U938" s="52">
        <v>64</v>
      </c>
      <c r="V938" s="52">
        <v>757</v>
      </c>
      <c r="W938" s="52"/>
      <c r="X938" s="52"/>
      <c r="Y938" s="110" t="s">
        <v>64</v>
      </c>
      <c r="Z938" s="110" t="s">
        <v>66</v>
      </c>
      <c r="AA938" s="110" t="s">
        <v>65</v>
      </c>
      <c r="AB938" s="110" t="s">
        <v>65</v>
      </c>
      <c r="AC938" s="56">
        <v>186</v>
      </c>
      <c r="AD938" s="65" t="s">
        <v>73</v>
      </c>
      <c r="AE938" s="59"/>
      <c r="AF938" s="52"/>
      <c r="AG938" s="52"/>
      <c r="AH938" s="106"/>
      <c r="AI938" s="59" t="s">
        <v>79</v>
      </c>
      <c r="AJ938" s="69" t="s">
        <v>9</v>
      </c>
      <c r="AK938" s="34" t="s">
        <v>10</v>
      </c>
      <c r="AL938" s="26" t="s">
        <v>10</v>
      </c>
      <c r="AM938" s="39"/>
      <c r="AN938" s="115"/>
      <c r="AO938" s="26" t="s">
        <v>10</v>
      </c>
      <c r="AQ938" s="5"/>
      <c r="AS938" s="37"/>
      <c r="AT938" s="30"/>
      <c r="BE938" s="2" t="s">
        <v>9</v>
      </c>
      <c r="BF938" s="21" t="s">
        <v>10</v>
      </c>
      <c r="BG938" s="21" t="s">
        <v>10</v>
      </c>
      <c r="BI938" s="2" t="s">
        <v>9</v>
      </c>
      <c r="BJ938" s="21" t="s">
        <v>10</v>
      </c>
      <c r="BK938" s="21" t="s">
        <v>10</v>
      </c>
    </row>
    <row r="939" spans="1:66" x14ac:dyDescent="0.25">
      <c r="A939" s="50">
        <v>928</v>
      </c>
      <c r="B939" s="50"/>
      <c r="C939" s="50" t="str">
        <f t="shared" si="258"/>
        <v>3173_2_7145</v>
      </c>
      <c r="D939" s="50">
        <v>1</v>
      </c>
      <c r="E939" s="51"/>
      <c r="F939" s="76" t="str">
        <f t="shared" si="257"/>
        <v>3173_2</v>
      </c>
      <c r="G939" s="80">
        <v>3173</v>
      </c>
      <c r="H939" s="52">
        <v>2</v>
      </c>
      <c r="I939" s="52">
        <v>7145</v>
      </c>
      <c r="J939" s="53">
        <v>7145</v>
      </c>
      <c r="K939" s="54">
        <v>7145</v>
      </c>
      <c r="L939" s="54">
        <v>7145</v>
      </c>
      <c r="M939" s="54"/>
      <c r="N939" s="54"/>
      <c r="O939" s="55"/>
      <c r="P939" s="55"/>
      <c r="Q939" s="55"/>
      <c r="R939" s="55"/>
      <c r="S939" s="52"/>
      <c r="T939" s="52">
        <v>623</v>
      </c>
      <c r="U939" s="52">
        <v>43</v>
      </c>
      <c r="V939" s="52">
        <v>575</v>
      </c>
      <c r="W939" s="52"/>
      <c r="X939" s="52"/>
      <c r="Y939" s="110" t="s">
        <v>64</v>
      </c>
      <c r="Z939" s="110" t="s">
        <v>66</v>
      </c>
      <c r="AA939" s="110" t="s">
        <v>65</v>
      </c>
      <c r="AB939" s="110" t="s">
        <v>65</v>
      </c>
      <c r="AC939" s="56">
        <v>119</v>
      </c>
      <c r="AD939" s="65" t="s">
        <v>73</v>
      </c>
      <c r="AE939" s="59"/>
      <c r="AF939" s="52"/>
      <c r="AG939" s="52"/>
      <c r="AH939" s="106"/>
      <c r="AI939" s="59" t="s">
        <v>80</v>
      </c>
      <c r="AJ939" s="69" t="s">
        <v>9</v>
      </c>
      <c r="AK939" s="34" t="s">
        <v>10</v>
      </c>
      <c r="AL939" s="26" t="s">
        <v>10</v>
      </c>
      <c r="AM939" s="39"/>
      <c r="AN939" s="115"/>
      <c r="AO939" s="26" t="s">
        <v>10</v>
      </c>
      <c r="AQ939" s="5"/>
      <c r="AS939" s="37"/>
      <c r="AT939" s="30"/>
      <c r="BE939" s="2" t="s">
        <v>9</v>
      </c>
      <c r="BF939" s="21" t="s">
        <v>10</v>
      </c>
      <c r="BG939" s="21" t="s">
        <v>10</v>
      </c>
      <c r="BI939" s="2" t="s">
        <v>9</v>
      </c>
      <c r="BJ939" s="21" t="s">
        <v>10</v>
      </c>
      <c r="BK939" s="21" t="s">
        <v>10</v>
      </c>
    </row>
    <row r="940" spans="1:66" x14ac:dyDescent="0.25">
      <c r="A940" s="50">
        <v>929</v>
      </c>
      <c r="B940" s="50"/>
      <c r="C940" s="50" t="str">
        <f t="shared" si="258"/>
        <v>3173_3_4873</v>
      </c>
      <c r="D940" s="50">
        <v>1</v>
      </c>
      <c r="E940" s="51"/>
      <c r="F940" s="76" t="str">
        <f t="shared" si="257"/>
        <v>3173_3</v>
      </c>
      <c r="G940" s="80">
        <v>3173</v>
      </c>
      <c r="H940" s="52">
        <v>3</v>
      </c>
      <c r="I940" s="52">
        <v>4873</v>
      </c>
      <c r="J940" s="53">
        <v>4873</v>
      </c>
      <c r="K940" s="54">
        <v>4873</v>
      </c>
      <c r="L940" s="54">
        <v>4873</v>
      </c>
      <c r="M940" s="54"/>
      <c r="N940" s="54"/>
      <c r="O940" s="55"/>
      <c r="P940" s="55"/>
      <c r="Q940" s="55"/>
      <c r="R940" s="55"/>
      <c r="S940" s="52"/>
      <c r="T940" s="52">
        <v>477</v>
      </c>
      <c r="U940" s="52">
        <v>20</v>
      </c>
      <c r="V940" s="52">
        <v>380</v>
      </c>
      <c r="W940" s="52"/>
      <c r="X940" s="52"/>
      <c r="Y940" s="110" t="s">
        <v>66</v>
      </c>
      <c r="Z940" s="110" t="s">
        <v>66</v>
      </c>
      <c r="AA940" s="110" t="s">
        <v>65</v>
      </c>
      <c r="AB940" s="110" t="s">
        <v>65</v>
      </c>
      <c r="AC940" s="56">
        <v>77</v>
      </c>
      <c r="AD940" s="65" t="s">
        <v>73</v>
      </c>
      <c r="AE940" s="59"/>
      <c r="AF940" s="52"/>
      <c r="AG940" s="52"/>
      <c r="AH940" s="106"/>
      <c r="AI940" s="59" t="s">
        <v>80</v>
      </c>
      <c r="AJ940" s="69" t="s">
        <v>9</v>
      </c>
      <c r="AK940" s="34" t="s">
        <v>10</v>
      </c>
      <c r="AL940" s="26" t="s">
        <v>10</v>
      </c>
      <c r="AM940" s="39"/>
      <c r="AN940" s="115"/>
      <c r="AO940" s="26" t="s">
        <v>10</v>
      </c>
      <c r="AQ940" s="5"/>
      <c r="AS940" s="37"/>
      <c r="AT940" s="30"/>
      <c r="BE940" s="2" t="s">
        <v>9</v>
      </c>
      <c r="BF940" s="21" t="s">
        <v>10</v>
      </c>
      <c r="BG940" s="21" t="s">
        <v>10</v>
      </c>
      <c r="BI940" s="2" t="s">
        <v>9</v>
      </c>
      <c r="BJ940" s="21" t="s">
        <v>10</v>
      </c>
      <c r="BK940" s="21" t="s">
        <v>10</v>
      </c>
    </row>
    <row r="941" spans="1:66" x14ac:dyDescent="0.25">
      <c r="A941" s="50">
        <v>930</v>
      </c>
      <c r="B941" s="50"/>
      <c r="C941" s="50" t="str">
        <f t="shared" si="258"/>
        <v>3173_4_4517</v>
      </c>
      <c r="D941" s="50">
        <v>1</v>
      </c>
      <c r="E941" s="51"/>
      <c r="F941" s="76" t="str">
        <f t="shared" si="257"/>
        <v>3173_4</v>
      </c>
      <c r="G941" s="80">
        <v>3173</v>
      </c>
      <c r="H941" s="52">
        <v>4</v>
      </c>
      <c r="I941" s="52">
        <v>4517</v>
      </c>
      <c r="J941" s="53">
        <v>4517</v>
      </c>
      <c r="K941" s="54">
        <v>4517</v>
      </c>
      <c r="L941" s="54">
        <v>4517</v>
      </c>
      <c r="M941" s="54"/>
      <c r="N941" s="54"/>
      <c r="O941" s="55"/>
      <c r="P941" s="55"/>
      <c r="Q941" s="55"/>
      <c r="R941" s="55"/>
      <c r="S941" s="52"/>
      <c r="T941" s="52">
        <v>477</v>
      </c>
      <c r="U941" s="52">
        <v>20</v>
      </c>
      <c r="V941" s="52">
        <v>380</v>
      </c>
      <c r="W941" s="52"/>
      <c r="X941" s="52"/>
      <c r="Y941" s="110" t="s">
        <v>66</v>
      </c>
      <c r="Z941" s="110" t="s">
        <v>66</v>
      </c>
      <c r="AA941" s="110" t="s">
        <v>65</v>
      </c>
      <c r="AB941" s="110" t="s">
        <v>65</v>
      </c>
      <c r="AC941" s="56">
        <v>74</v>
      </c>
      <c r="AD941" s="65" t="s">
        <v>73</v>
      </c>
      <c r="AE941" s="59"/>
      <c r="AF941" s="52"/>
      <c r="AG941" s="52"/>
      <c r="AH941" s="106"/>
      <c r="AI941" s="59" t="s">
        <v>80</v>
      </c>
      <c r="AJ941" s="69" t="s">
        <v>9</v>
      </c>
      <c r="AK941" s="34" t="s">
        <v>10</v>
      </c>
      <c r="AL941" s="26" t="s">
        <v>10</v>
      </c>
      <c r="AM941" s="39"/>
      <c r="AN941" s="115"/>
      <c r="AO941" s="26" t="s">
        <v>10</v>
      </c>
      <c r="AQ941" s="5"/>
      <c r="AS941" s="37"/>
      <c r="AT941" s="30"/>
      <c r="BE941" s="2" t="s">
        <v>9</v>
      </c>
      <c r="BF941" s="21" t="s">
        <v>10</v>
      </c>
      <c r="BG941" s="21" t="s">
        <v>10</v>
      </c>
      <c r="BI941" s="2" t="s">
        <v>9</v>
      </c>
      <c r="BJ941" s="21" t="s">
        <v>10</v>
      </c>
      <c r="BK941" s="21" t="s">
        <v>10</v>
      </c>
    </row>
    <row r="942" spans="1:66" x14ac:dyDescent="0.25">
      <c r="A942" s="50">
        <v>931</v>
      </c>
      <c r="B942" s="50"/>
      <c r="C942" s="50" t="str">
        <f t="shared" si="258"/>
        <v>3174_1_2819</v>
      </c>
      <c r="D942" s="50">
        <v>1</v>
      </c>
      <c r="E942" s="51"/>
      <c r="F942" s="76" t="str">
        <f t="shared" si="257"/>
        <v>3174_1</v>
      </c>
      <c r="G942" s="80">
        <v>3174</v>
      </c>
      <c r="H942" s="52">
        <v>1</v>
      </c>
      <c r="I942" s="52">
        <v>2819</v>
      </c>
      <c r="J942" s="53">
        <v>2819</v>
      </c>
      <c r="K942" s="54">
        <v>2819</v>
      </c>
      <c r="L942" s="54">
        <v>2819</v>
      </c>
      <c r="M942" s="54"/>
      <c r="N942" s="54"/>
      <c r="O942" s="55"/>
      <c r="P942" s="55"/>
      <c r="Q942" s="55"/>
      <c r="R942" s="55"/>
      <c r="S942" s="52"/>
      <c r="T942" s="52">
        <v>391</v>
      </c>
      <c r="U942" s="52">
        <v>30</v>
      </c>
      <c r="V942" s="52">
        <v>380</v>
      </c>
      <c r="W942" s="52"/>
      <c r="X942" s="52"/>
      <c r="Y942" s="110"/>
      <c r="Z942" s="110"/>
      <c r="AA942" s="110"/>
      <c r="AB942" s="110"/>
      <c r="AC942" s="56">
        <v>67</v>
      </c>
      <c r="AD942" s="65" t="s">
        <v>73</v>
      </c>
      <c r="AE942" s="59"/>
      <c r="AF942" s="52"/>
      <c r="AG942" s="52"/>
      <c r="AH942" s="106"/>
      <c r="AI942" s="59" t="s">
        <v>80</v>
      </c>
      <c r="AJ942" s="69" t="s">
        <v>10</v>
      </c>
      <c r="AK942" s="34" t="s">
        <v>10</v>
      </c>
      <c r="AL942" s="26" t="s">
        <v>10</v>
      </c>
      <c r="AM942" s="39"/>
      <c r="AN942" s="115"/>
      <c r="AO942" s="26" t="s">
        <v>10</v>
      </c>
      <c r="AQ942" s="5"/>
      <c r="AS942" s="37"/>
      <c r="AT942" s="30"/>
      <c r="BE942" s="21"/>
      <c r="BF942" s="21"/>
      <c r="BG942" s="21"/>
      <c r="BI942" s="21"/>
      <c r="BJ942" s="21"/>
      <c r="BK942" s="21"/>
    </row>
    <row r="943" spans="1:66" x14ac:dyDescent="0.25">
      <c r="A943" s="50">
        <v>932</v>
      </c>
      <c r="B943" s="50">
        <v>760</v>
      </c>
      <c r="C943" s="50" t="str">
        <f t="shared" si="258"/>
        <v>3190_1_2272</v>
      </c>
      <c r="D943" s="50">
        <v>1</v>
      </c>
      <c r="E943" s="51">
        <f t="shared" ref="E943:E949" si="259">G943*10000+H943</f>
        <v>31900001</v>
      </c>
      <c r="F943" s="76" t="str">
        <f t="shared" si="257"/>
        <v>3190_1</v>
      </c>
      <c r="G943" s="80">
        <v>3190</v>
      </c>
      <c r="H943" s="52">
        <v>1</v>
      </c>
      <c r="I943" s="52">
        <v>2272</v>
      </c>
      <c r="J943" s="53" t="str">
        <f t="shared" ref="J943:J949" si="260">IF(F943=K943,"ok","huom!")</f>
        <v>ok</v>
      </c>
      <c r="K943" s="54" t="str">
        <f>CONCATENATE(L943,"_",M943)</f>
        <v>3190_1</v>
      </c>
      <c r="L943" s="54">
        <v>3190</v>
      </c>
      <c r="M943" s="54">
        <v>1</v>
      </c>
      <c r="N943" s="54">
        <v>2160</v>
      </c>
      <c r="O943" s="55">
        <v>488</v>
      </c>
      <c r="P943" s="55">
        <v>51</v>
      </c>
      <c r="Q943" s="55">
        <v>137</v>
      </c>
      <c r="R943" s="55">
        <v>14</v>
      </c>
      <c r="S943" s="52">
        <v>0</v>
      </c>
      <c r="T943" s="56">
        <v>538</v>
      </c>
      <c r="U943" s="56">
        <v>16</v>
      </c>
      <c r="V943" s="56">
        <v>548</v>
      </c>
      <c r="W943" s="56">
        <v>488</v>
      </c>
      <c r="X943" s="57">
        <v>0.51</v>
      </c>
      <c r="Y943" s="109"/>
      <c r="Z943" s="109"/>
      <c r="AA943" s="109"/>
      <c r="AB943" s="109"/>
      <c r="AC943" s="56">
        <v>171</v>
      </c>
      <c r="AD943" s="52" t="s">
        <v>35</v>
      </c>
      <c r="AE943" s="52" t="s">
        <v>35</v>
      </c>
      <c r="AF943" s="52" t="s">
        <v>35</v>
      </c>
      <c r="AG943" s="52"/>
      <c r="AH943" s="106"/>
      <c r="AI943" s="59"/>
      <c r="AJ943" s="68" t="s">
        <v>10</v>
      </c>
      <c r="AK943" t="s">
        <v>10</v>
      </c>
      <c r="AL943" s="30" t="s">
        <v>10</v>
      </c>
      <c r="AM943" s="39"/>
      <c r="AN943" s="115" t="s">
        <v>10</v>
      </c>
      <c r="AO943" s="30"/>
      <c r="AQ943" s="5"/>
      <c r="AS943" s="37"/>
      <c r="AT943" s="30" t="s">
        <v>10</v>
      </c>
      <c r="AV943" t="str">
        <f t="shared" ref="AV943:AV949" si="261">IF(X943="ei mallia","ei mallia",IF(X943&gt;0.599999,IF(W943&gt;999,"punainen",IF(AC943&gt;99,"punainen",IF(AD943="osa seud. yht","punainen","musta"))),"musta"))</f>
        <v>musta</v>
      </c>
      <c r="AW943" t="str">
        <f t="shared" ref="AW943:AW949" si="262">IF(X943="ei mallia","ei mallia",IF(X943&gt;0.399999,IF(W943&gt;1999,"punainen",IF(AC943&gt;499,"punainen",IF(AE943="osa seud. yht","punainen","musta"))),"musta"))</f>
        <v>musta</v>
      </c>
      <c r="AX943" t="str">
        <f t="shared" ref="AX943:AX949" si="263">IF(X943="ei mallia","ei mallia",IF(AY943&gt;20,"punainen","musta"))</f>
        <v>musta</v>
      </c>
      <c r="AY943" s="31">
        <f t="shared" ref="AY943:AY949" si="264">SUM(AZ943:BC943)</f>
        <v>2</v>
      </c>
      <c r="AZ943" s="31">
        <f t="shared" ref="AZ943:AZ949" si="265">IF(X943&gt;0.59999,10,IF(X943&gt;0.39999,1,0))</f>
        <v>1</v>
      </c>
      <c r="BA943" s="31">
        <f t="shared" ref="BA943:BA949" si="266">IF(W943&gt;1999,10,IF(W943&gt;999,1,0))</f>
        <v>0</v>
      </c>
      <c r="BB943" s="31">
        <f t="shared" ref="BB943:BB949" si="267">IF(AC943&gt;499,10,IF(AC943&gt;99,1,0))</f>
        <v>1</v>
      </c>
      <c r="BC943" s="31">
        <f t="shared" ref="BC943:BC949" si="268">IF(AE943="osa seud. yht",10,IF(AD943="osa seud. yht",1,0))</f>
        <v>0</v>
      </c>
      <c r="BM943" s="2" t="s">
        <v>35</v>
      </c>
      <c r="BN943" s="2" t="s">
        <v>35</v>
      </c>
    </row>
    <row r="944" spans="1:66" x14ac:dyDescent="0.25">
      <c r="A944" s="50">
        <v>933</v>
      </c>
      <c r="B944" s="50">
        <v>761</v>
      </c>
      <c r="C944" s="50" t="str">
        <f t="shared" si="258"/>
        <v>3191_1_2764</v>
      </c>
      <c r="D944" s="50">
        <v>1</v>
      </c>
      <c r="E944" s="51">
        <f t="shared" si="259"/>
        <v>31910001</v>
      </c>
      <c r="F944" s="76" t="str">
        <f t="shared" si="257"/>
        <v>3191_1</v>
      </c>
      <c r="G944" s="80">
        <v>3191</v>
      </c>
      <c r="H944" s="52">
        <v>1</v>
      </c>
      <c r="I944" s="52">
        <v>2764</v>
      </c>
      <c r="J944" s="53" t="str">
        <f t="shared" si="260"/>
        <v>ok</v>
      </c>
      <c r="K944" s="54" t="str">
        <f>CONCATENATE(L944,"_",M944)</f>
        <v>3191_1</v>
      </c>
      <c r="L944" s="54">
        <v>3191</v>
      </c>
      <c r="M944" s="54">
        <v>1</v>
      </c>
      <c r="N944" s="54">
        <v>2725</v>
      </c>
      <c r="O944" s="55">
        <v>1410</v>
      </c>
      <c r="P944" s="55">
        <v>73</v>
      </c>
      <c r="Q944" s="55">
        <v>1125</v>
      </c>
      <c r="R944" s="55">
        <v>59</v>
      </c>
      <c r="S944" s="52">
        <v>0</v>
      </c>
      <c r="T944" s="56">
        <v>1914</v>
      </c>
      <c r="U944" s="56">
        <v>151</v>
      </c>
      <c r="V944" s="56">
        <v>2042</v>
      </c>
      <c r="W944" s="56">
        <v>1410</v>
      </c>
      <c r="X944" s="57">
        <v>0.73</v>
      </c>
      <c r="Y944" s="109"/>
      <c r="Z944" s="109"/>
      <c r="AA944" s="109"/>
      <c r="AB944" s="109"/>
      <c r="AC944" s="56">
        <v>609</v>
      </c>
      <c r="AD944" s="61" t="s">
        <v>34</v>
      </c>
      <c r="AE944" s="52" t="s">
        <v>35</v>
      </c>
      <c r="AF944" s="52" t="s">
        <v>35</v>
      </c>
      <c r="AG944" s="52" t="s">
        <v>36</v>
      </c>
      <c r="AH944" s="106"/>
      <c r="AI944" s="59"/>
      <c r="AJ944" s="68" t="s">
        <v>9</v>
      </c>
      <c r="AK944" t="s">
        <v>10</v>
      </c>
      <c r="AL944" s="30" t="s">
        <v>10</v>
      </c>
      <c r="AM944" s="39"/>
      <c r="AN944" s="115" t="s">
        <v>10</v>
      </c>
      <c r="AO944" s="30"/>
      <c r="AQ944" s="5"/>
      <c r="AS944" s="37"/>
      <c r="AT944" s="30" t="s">
        <v>10</v>
      </c>
      <c r="AV944" t="str">
        <f t="shared" si="261"/>
        <v>punainen</v>
      </c>
      <c r="AW944" t="str">
        <f t="shared" si="262"/>
        <v>punainen</v>
      </c>
      <c r="AX944" t="str">
        <f t="shared" si="263"/>
        <v>punainen</v>
      </c>
      <c r="AY944" s="31">
        <f t="shared" si="264"/>
        <v>22</v>
      </c>
      <c r="AZ944" s="31">
        <f t="shared" si="265"/>
        <v>10</v>
      </c>
      <c r="BA944" s="31">
        <f t="shared" si="266"/>
        <v>1</v>
      </c>
      <c r="BB944" s="31">
        <f t="shared" si="267"/>
        <v>10</v>
      </c>
      <c r="BC944" s="31">
        <f t="shared" si="268"/>
        <v>1</v>
      </c>
      <c r="BM944" s="32" t="s">
        <v>34</v>
      </c>
      <c r="BN944" s="2" t="s">
        <v>35</v>
      </c>
    </row>
    <row r="945" spans="1:66" x14ac:dyDescent="0.25">
      <c r="A945" s="50">
        <v>934</v>
      </c>
      <c r="B945" s="50">
        <v>762</v>
      </c>
      <c r="C945" s="50" t="str">
        <f t="shared" si="258"/>
        <v>3191_2_6888</v>
      </c>
      <c r="D945" s="50">
        <v>1</v>
      </c>
      <c r="E945" s="51">
        <f t="shared" si="259"/>
        <v>31910002</v>
      </c>
      <c r="F945" s="76" t="str">
        <f t="shared" si="257"/>
        <v>3191_2</v>
      </c>
      <c r="G945" s="80">
        <v>3191</v>
      </c>
      <c r="H945" s="52">
        <v>2</v>
      </c>
      <c r="I945" s="52">
        <v>6888</v>
      </c>
      <c r="J945" s="53" t="str">
        <f t="shared" si="260"/>
        <v>ok</v>
      </c>
      <c r="K945" s="54" t="str">
        <f>CONCATENATE(L945,"_",M945)</f>
        <v>3191_2</v>
      </c>
      <c r="L945" s="54">
        <v>3191</v>
      </c>
      <c r="M945" s="54">
        <v>2</v>
      </c>
      <c r="N945" s="54">
        <v>6091</v>
      </c>
      <c r="O945" s="55">
        <v>1215</v>
      </c>
      <c r="P945" s="55">
        <v>86</v>
      </c>
      <c r="Q945" s="55">
        <v>1059</v>
      </c>
      <c r="R945" s="55">
        <v>75</v>
      </c>
      <c r="S945" s="52">
        <v>0</v>
      </c>
      <c r="T945" s="56">
        <v>1483</v>
      </c>
      <c r="U945" s="56">
        <v>74</v>
      </c>
      <c r="V945" s="56">
        <v>1488</v>
      </c>
      <c r="W945" s="56">
        <v>1215</v>
      </c>
      <c r="X945" s="57">
        <v>0.86</v>
      </c>
      <c r="Y945" s="109"/>
      <c r="Z945" s="109"/>
      <c r="AA945" s="109"/>
      <c r="AB945" s="109"/>
      <c r="AC945" s="56">
        <v>454</v>
      </c>
      <c r="AD945" s="61" t="s">
        <v>34</v>
      </c>
      <c r="AE945" s="52" t="s">
        <v>35</v>
      </c>
      <c r="AF945" s="52" t="s">
        <v>35</v>
      </c>
      <c r="AG945" s="52"/>
      <c r="AH945" s="106"/>
      <c r="AI945" s="59"/>
      <c r="AJ945" s="68" t="s">
        <v>9</v>
      </c>
      <c r="AK945" t="s">
        <v>10</v>
      </c>
      <c r="AL945" s="30" t="s">
        <v>10</v>
      </c>
      <c r="AM945" s="39"/>
      <c r="AN945" s="115" t="s">
        <v>10</v>
      </c>
      <c r="AO945" s="30"/>
      <c r="AQ945" s="5"/>
      <c r="AS945" s="37"/>
      <c r="AT945" s="30" t="s">
        <v>10</v>
      </c>
      <c r="AV945" t="str">
        <f t="shared" si="261"/>
        <v>punainen</v>
      </c>
      <c r="AW945" t="str">
        <f t="shared" si="262"/>
        <v>musta</v>
      </c>
      <c r="AX945" t="str">
        <f t="shared" si="263"/>
        <v>musta</v>
      </c>
      <c r="AY945" s="31">
        <f t="shared" si="264"/>
        <v>13</v>
      </c>
      <c r="AZ945" s="31">
        <f t="shared" si="265"/>
        <v>10</v>
      </c>
      <c r="BA945" s="31">
        <f t="shared" si="266"/>
        <v>1</v>
      </c>
      <c r="BB945" s="31">
        <f t="shared" si="267"/>
        <v>1</v>
      </c>
      <c r="BC945" s="31">
        <f t="shared" si="268"/>
        <v>1</v>
      </c>
      <c r="BM945" s="32" t="s">
        <v>34</v>
      </c>
      <c r="BN945" s="2" t="s">
        <v>35</v>
      </c>
    </row>
    <row r="946" spans="1:66" x14ac:dyDescent="0.25">
      <c r="A946" s="50">
        <v>935</v>
      </c>
      <c r="B946" s="50">
        <v>763</v>
      </c>
      <c r="C946" s="50" t="str">
        <f t="shared" si="258"/>
        <v>3192_1_3724</v>
      </c>
      <c r="D946" s="50">
        <v>1</v>
      </c>
      <c r="E946" s="51">
        <f t="shared" si="259"/>
        <v>31920001</v>
      </c>
      <c r="F946" s="76" t="str">
        <f t="shared" si="257"/>
        <v>3192_1</v>
      </c>
      <c r="G946" s="80">
        <v>3192</v>
      </c>
      <c r="H946" s="52">
        <v>1</v>
      </c>
      <c r="I946" s="52">
        <v>3724</v>
      </c>
      <c r="J946" s="53" t="str">
        <f t="shared" si="260"/>
        <v>ok</v>
      </c>
      <c r="K946" s="54" t="str">
        <f>CONCATENATE(L946,"_",M946)</f>
        <v>3192_1</v>
      </c>
      <c r="L946" s="54">
        <v>3192</v>
      </c>
      <c r="M946" s="54">
        <v>1</v>
      </c>
      <c r="N946" s="54">
        <v>3634</v>
      </c>
      <c r="O946" s="55">
        <v>376</v>
      </c>
      <c r="P946" s="55">
        <v>69</v>
      </c>
      <c r="Q946" s="55">
        <v>271</v>
      </c>
      <c r="R946" s="55">
        <v>50</v>
      </c>
      <c r="S946" s="52">
        <v>0</v>
      </c>
      <c r="T946" s="56">
        <v>705</v>
      </c>
      <c r="U946" s="56">
        <v>59</v>
      </c>
      <c r="V946" s="56">
        <v>672</v>
      </c>
      <c r="W946" s="56">
        <v>376</v>
      </c>
      <c r="X946" s="57">
        <v>0.69</v>
      </c>
      <c r="Y946" s="109"/>
      <c r="Z946" s="109"/>
      <c r="AA946" s="109"/>
      <c r="AB946" s="109"/>
      <c r="AC946" s="56">
        <v>62</v>
      </c>
      <c r="AD946" s="52" t="s">
        <v>35</v>
      </c>
      <c r="AE946" s="52" t="s">
        <v>35</v>
      </c>
      <c r="AF946" s="52" t="s">
        <v>35</v>
      </c>
      <c r="AG946" s="52"/>
      <c r="AH946" s="106"/>
      <c r="AI946" s="59"/>
      <c r="AJ946" s="68" t="s">
        <v>9</v>
      </c>
      <c r="AK946" t="s">
        <v>10</v>
      </c>
      <c r="AL946" s="30" t="s">
        <v>10</v>
      </c>
      <c r="AM946" s="39"/>
      <c r="AN946" s="115" t="s">
        <v>10</v>
      </c>
      <c r="AO946" s="30"/>
      <c r="AQ946" s="5"/>
      <c r="AS946" s="37"/>
      <c r="AT946" s="30" t="s">
        <v>10</v>
      </c>
      <c r="AV946" t="str">
        <f t="shared" si="261"/>
        <v>musta</v>
      </c>
      <c r="AW946" t="str">
        <f t="shared" si="262"/>
        <v>musta</v>
      </c>
      <c r="AX946" t="str">
        <f t="shared" si="263"/>
        <v>musta</v>
      </c>
      <c r="AY946" s="31">
        <f t="shared" si="264"/>
        <v>10</v>
      </c>
      <c r="AZ946" s="31">
        <f t="shared" si="265"/>
        <v>10</v>
      </c>
      <c r="BA946" s="31">
        <f t="shared" si="266"/>
        <v>0</v>
      </c>
      <c r="BB946" s="31">
        <f t="shared" si="267"/>
        <v>0</v>
      </c>
      <c r="BC946" s="31">
        <f t="shared" si="268"/>
        <v>0</v>
      </c>
      <c r="BM946" s="2" t="s">
        <v>35</v>
      </c>
      <c r="BN946" s="2" t="s">
        <v>35</v>
      </c>
    </row>
    <row r="947" spans="1:66" x14ac:dyDescent="0.25">
      <c r="A947" s="50">
        <v>936</v>
      </c>
      <c r="B947" s="50">
        <v>764</v>
      </c>
      <c r="C947" s="50" t="str">
        <f t="shared" si="258"/>
        <v>3192_2_4930</v>
      </c>
      <c r="D947" s="50">
        <v>1</v>
      </c>
      <c r="E947" s="51">
        <f t="shared" si="259"/>
        <v>31920002</v>
      </c>
      <c r="F947" s="76" t="str">
        <f t="shared" si="257"/>
        <v>3192_2</v>
      </c>
      <c r="G947" s="80">
        <v>3192</v>
      </c>
      <c r="H947" s="52">
        <v>2</v>
      </c>
      <c r="I947" s="52">
        <v>4930</v>
      </c>
      <c r="J947" s="53" t="str">
        <f t="shared" si="260"/>
        <v>ok</v>
      </c>
      <c r="K947" s="54" t="str">
        <f>CONCATENATE(L947,"_",M947)</f>
        <v>3192_2</v>
      </c>
      <c r="L947" s="54">
        <v>3192</v>
      </c>
      <c r="M947" s="54">
        <v>2</v>
      </c>
      <c r="N947" s="54">
        <v>10919</v>
      </c>
      <c r="O947" s="55">
        <v>97</v>
      </c>
      <c r="P947" s="55">
        <v>97</v>
      </c>
      <c r="Q947" s="55">
        <v>78</v>
      </c>
      <c r="R947" s="55">
        <v>78</v>
      </c>
      <c r="S947" s="52">
        <v>0</v>
      </c>
      <c r="T947" s="56">
        <v>309</v>
      </c>
      <c r="U947" s="56">
        <v>20</v>
      </c>
      <c r="V947" s="56">
        <v>264</v>
      </c>
      <c r="W947" s="56">
        <v>97</v>
      </c>
      <c r="X947" s="57">
        <v>0.97</v>
      </c>
      <c r="Y947" s="109"/>
      <c r="Z947" s="109"/>
      <c r="AA947" s="109"/>
      <c r="AB947" s="109"/>
      <c r="AC947" s="56">
        <v>39</v>
      </c>
      <c r="AD947" s="52" t="s">
        <v>35</v>
      </c>
      <c r="AE947" s="52" t="s">
        <v>35</v>
      </c>
      <c r="AF947" s="52" t="s">
        <v>35</v>
      </c>
      <c r="AG947" s="52"/>
      <c r="AH947" s="106"/>
      <c r="AI947" s="59"/>
      <c r="AJ947" s="68" t="s">
        <v>9</v>
      </c>
      <c r="AK947" t="s">
        <v>10</v>
      </c>
      <c r="AL947" s="30" t="s">
        <v>10</v>
      </c>
      <c r="AM947" s="39"/>
      <c r="AN947" s="115" t="s">
        <v>10</v>
      </c>
      <c r="AO947" s="30"/>
      <c r="AQ947" s="5"/>
      <c r="AS947" s="37"/>
      <c r="AT947" s="30" t="s">
        <v>10</v>
      </c>
      <c r="AV947" t="str">
        <f t="shared" si="261"/>
        <v>musta</v>
      </c>
      <c r="AW947" t="str">
        <f t="shared" si="262"/>
        <v>musta</v>
      </c>
      <c r="AX947" t="str">
        <f t="shared" si="263"/>
        <v>musta</v>
      </c>
      <c r="AY947" s="31">
        <f t="shared" si="264"/>
        <v>10</v>
      </c>
      <c r="AZ947" s="31">
        <f t="shared" si="265"/>
        <v>10</v>
      </c>
      <c r="BA947" s="31">
        <f t="shared" si="266"/>
        <v>0</v>
      </c>
      <c r="BB947" s="31">
        <f t="shared" si="267"/>
        <v>0</v>
      </c>
      <c r="BC947" s="31">
        <f t="shared" si="268"/>
        <v>0</v>
      </c>
      <c r="BM947" s="2" t="s">
        <v>35</v>
      </c>
      <c r="BN947" s="2" t="s">
        <v>35</v>
      </c>
    </row>
    <row r="948" spans="1:66" x14ac:dyDescent="0.25">
      <c r="A948" s="50">
        <v>937</v>
      </c>
      <c r="B948" s="50">
        <v>765</v>
      </c>
      <c r="C948" s="50" t="str">
        <f t="shared" si="258"/>
        <v>3192_3_6357</v>
      </c>
      <c r="D948" s="50">
        <v>1</v>
      </c>
      <c r="E948" s="51">
        <f t="shared" si="259"/>
        <v>31920003</v>
      </c>
      <c r="F948" s="76" t="str">
        <f t="shared" si="257"/>
        <v>3192_3</v>
      </c>
      <c r="G948" s="80">
        <v>3192</v>
      </c>
      <c r="H948" s="52">
        <v>3</v>
      </c>
      <c r="I948" s="52">
        <v>6357</v>
      </c>
      <c r="J948" s="53" t="str">
        <f t="shared" si="260"/>
        <v>huom!</v>
      </c>
      <c r="K948" s="54"/>
      <c r="L948" s="54"/>
      <c r="M948" s="54"/>
      <c r="N948" s="54"/>
      <c r="O948" s="55">
        <v>97</v>
      </c>
      <c r="P948" s="55">
        <v>97</v>
      </c>
      <c r="Q948" s="55">
        <v>78</v>
      </c>
      <c r="R948" s="55">
        <v>78</v>
      </c>
      <c r="S948" s="52">
        <v>0</v>
      </c>
      <c r="T948" s="56">
        <v>309</v>
      </c>
      <c r="U948" s="56">
        <v>20</v>
      </c>
      <c r="V948" s="56">
        <v>264</v>
      </c>
      <c r="W948" s="56">
        <v>97</v>
      </c>
      <c r="X948" s="57">
        <v>0.97</v>
      </c>
      <c r="Y948" s="109"/>
      <c r="Z948" s="109"/>
      <c r="AA948" s="109"/>
      <c r="AB948" s="109"/>
      <c r="AC948" s="56">
        <v>28</v>
      </c>
      <c r="AD948" s="52" t="s">
        <v>35</v>
      </c>
      <c r="AE948" s="52" t="s">
        <v>35</v>
      </c>
      <c r="AF948" s="52" t="s">
        <v>35</v>
      </c>
      <c r="AG948" s="52"/>
      <c r="AH948" s="106"/>
      <c r="AI948" s="59"/>
      <c r="AJ948" s="68" t="s">
        <v>9</v>
      </c>
      <c r="AK948" t="s">
        <v>10</v>
      </c>
      <c r="AL948" s="30" t="s">
        <v>10</v>
      </c>
      <c r="AM948" s="39"/>
      <c r="AN948" s="115" t="s">
        <v>10</v>
      </c>
      <c r="AO948" s="30"/>
      <c r="AQ948" s="5"/>
      <c r="AS948" s="37"/>
      <c r="AT948" s="30" t="s">
        <v>10</v>
      </c>
      <c r="AV948" t="str">
        <f t="shared" si="261"/>
        <v>musta</v>
      </c>
      <c r="AW948" t="str">
        <f t="shared" si="262"/>
        <v>musta</v>
      </c>
      <c r="AX948" t="str">
        <f t="shared" si="263"/>
        <v>musta</v>
      </c>
      <c r="AY948" s="31">
        <f t="shared" si="264"/>
        <v>10</v>
      </c>
      <c r="AZ948" s="31">
        <f t="shared" si="265"/>
        <v>10</v>
      </c>
      <c r="BA948" s="31">
        <f t="shared" si="266"/>
        <v>0</v>
      </c>
      <c r="BB948" s="31">
        <f t="shared" si="267"/>
        <v>0</v>
      </c>
      <c r="BC948" s="31">
        <f t="shared" si="268"/>
        <v>0</v>
      </c>
      <c r="BM948" s="2" t="s">
        <v>35</v>
      </c>
      <c r="BN948" s="2" t="s">
        <v>35</v>
      </c>
    </row>
    <row r="949" spans="1:66" x14ac:dyDescent="0.25">
      <c r="A949" s="50">
        <v>938</v>
      </c>
      <c r="B949" s="50">
        <v>766</v>
      </c>
      <c r="C949" s="50" t="str">
        <f t="shared" si="258"/>
        <v>3192_4_7813</v>
      </c>
      <c r="D949" s="50">
        <v>1</v>
      </c>
      <c r="E949" s="51">
        <f t="shared" si="259"/>
        <v>31920004</v>
      </c>
      <c r="F949" s="76" t="str">
        <f t="shared" si="257"/>
        <v>3192_4</v>
      </c>
      <c r="G949" s="80">
        <v>3192</v>
      </c>
      <c r="H949" s="52">
        <v>4</v>
      </c>
      <c r="I949" s="52">
        <v>7813</v>
      </c>
      <c r="J949" s="53" t="str">
        <f t="shared" si="260"/>
        <v>ok</v>
      </c>
      <c r="K949" s="54" t="str">
        <f>CONCATENATE(L949,"_",M949)</f>
        <v>3192_4</v>
      </c>
      <c r="L949" s="54">
        <v>3192</v>
      </c>
      <c r="M949" s="54">
        <v>4</v>
      </c>
      <c r="N949" s="54">
        <v>7776</v>
      </c>
      <c r="O949" s="55">
        <v>25</v>
      </c>
      <c r="P949" s="55">
        <v>100</v>
      </c>
      <c r="Q949" s="55">
        <v>15</v>
      </c>
      <c r="R949" s="55">
        <v>82</v>
      </c>
      <c r="S949" s="52">
        <v>0</v>
      </c>
      <c r="T949" s="56">
        <v>80</v>
      </c>
      <c r="U949" s="56">
        <v>2</v>
      </c>
      <c r="V949" s="56">
        <v>80</v>
      </c>
      <c r="W949" s="56">
        <v>25</v>
      </c>
      <c r="X949" s="57">
        <v>1</v>
      </c>
      <c r="Y949" s="109"/>
      <c r="Z949" s="109"/>
      <c r="AA949" s="109"/>
      <c r="AB949" s="109"/>
      <c r="AC949" s="56">
        <v>16</v>
      </c>
      <c r="AD949" s="52" t="s">
        <v>35</v>
      </c>
      <c r="AE949" s="52" t="s">
        <v>35</v>
      </c>
      <c r="AF949" s="52" t="s">
        <v>35</v>
      </c>
      <c r="AG949" s="52"/>
      <c r="AH949" s="106"/>
      <c r="AI949" s="59"/>
      <c r="AJ949" s="68" t="s">
        <v>9</v>
      </c>
      <c r="AK949" t="s">
        <v>10</v>
      </c>
      <c r="AL949" s="30" t="s">
        <v>10</v>
      </c>
      <c r="AM949" s="39"/>
      <c r="AN949" s="115" t="s">
        <v>10</v>
      </c>
      <c r="AO949" s="30"/>
      <c r="AQ949" s="5"/>
      <c r="AS949" s="37"/>
      <c r="AT949" s="30" t="s">
        <v>10</v>
      </c>
      <c r="AV949" t="str">
        <f t="shared" si="261"/>
        <v>musta</v>
      </c>
      <c r="AW949" t="str">
        <f t="shared" si="262"/>
        <v>musta</v>
      </c>
      <c r="AX949" t="str">
        <f t="shared" si="263"/>
        <v>musta</v>
      </c>
      <c r="AY949" s="31">
        <f t="shared" si="264"/>
        <v>10</v>
      </c>
      <c r="AZ949" s="31">
        <f t="shared" si="265"/>
        <v>10</v>
      </c>
      <c r="BA949" s="31">
        <f t="shared" si="266"/>
        <v>0</v>
      </c>
      <c r="BB949" s="31">
        <f t="shared" si="267"/>
        <v>0</v>
      </c>
      <c r="BC949" s="31">
        <f t="shared" si="268"/>
        <v>0</v>
      </c>
      <c r="BM949" s="2" t="s">
        <v>35</v>
      </c>
      <c r="BN949" s="2" t="s">
        <v>35</v>
      </c>
    </row>
    <row r="950" spans="1:66" x14ac:dyDescent="0.25">
      <c r="A950" s="50">
        <v>939</v>
      </c>
      <c r="B950" s="50"/>
      <c r="C950" s="50" t="str">
        <f t="shared" si="258"/>
        <v>3200_1_3747</v>
      </c>
      <c r="D950" s="50">
        <v>1</v>
      </c>
      <c r="E950" s="51"/>
      <c r="F950" s="76" t="str">
        <f t="shared" si="257"/>
        <v>3200_1</v>
      </c>
      <c r="G950" s="80">
        <v>3200</v>
      </c>
      <c r="H950" s="52">
        <v>1</v>
      </c>
      <c r="I950" s="52">
        <v>3747</v>
      </c>
      <c r="J950" s="53">
        <v>3747</v>
      </c>
      <c r="K950" s="54">
        <v>3747</v>
      </c>
      <c r="L950" s="54">
        <v>3747</v>
      </c>
      <c r="M950" s="54"/>
      <c r="N950" s="54"/>
      <c r="O950" s="55"/>
      <c r="P950" s="55"/>
      <c r="Q950" s="55"/>
      <c r="R950" s="55"/>
      <c r="S950" s="52"/>
      <c r="T950" s="52">
        <v>338</v>
      </c>
      <c r="U950" s="52">
        <v>20</v>
      </c>
      <c r="V950" s="52">
        <v>315</v>
      </c>
      <c r="W950" s="52"/>
      <c r="X950" s="52"/>
      <c r="Y950" s="110" t="s">
        <v>66</v>
      </c>
      <c r="Z950" s="110" t="s">
        <v>66</v>
      </c>
      <c r="AA950" s="110" t="s">
        <v>65</v>
      </c>
      <c r="AB950" s="110" t="s">
        <v>65</v>
      </c>
      <c r="AC950" s="56">
        <v>36</v>
      </c>
      <c r="AD950" s="52"/>
      <c r="AE950" s="52"/>
      <c r="AF950" s="52"/>
      <c r="AG950" s="52"/>
      <c r="AH950" s="106"/>
      <c r="AI950" s="59" t="s">
        <v>80</v>
      </c>
      <c r="AJ950" s="69" t="s">
        <v>9</v>
      </c>
      <c r="AK950" s="34" t="s">
        <v>10</v>
      </c>
      <c r="AL950" s="26" t="s">
        <v>10</v>
      </c>
      <c r="AM950" s="39"/>
      <c r="AN950" s="115"/>
      <c r="AO950" s="26" t="s">
        <v>10</v>
      </c>
      <c r="AQ950" s="5"/>
      <c r="AS950" s="37"/>
      <c r="AT950" s="30"/>
      <c r="BE950" s="21" t="s">
        <v>10</v>
      </c>
      <c r="BF950" s="21" t="s">
        <v>10</v>
      </c>
      <c r="BG950" s="21" t="s">
        <v>10</v>
      </c>
      <c r="BI950" s="21" t="s">
        <v>10</v>
      </c>
      <c r="BJ950" s="21" t="s">
        <v>10</v>
      </c>
      <c r="BK950" s="21" t="s">
        <v>10</v>
      </c>
    </row>
    <row r="951" spans="1:66" x14ac:dyDescent="0.25">
      <c r="A951" s="50">
        <v>940</v>
      </c>
      <c r="B951" s="50"/>
      <c r="C951" s="50" t="str">
        <f t="shared" si="258"/>
        <v>3200_2_8330</v>
      </c>
      <c r="D951" s="50">
        <v>1</v>
      </c>
      <c r="E951" s="51"/>
      <c r="F951" s="76" t="str">
        <f t="shared" si="257"/>
        <v>3200_2</v>
      </c>
      <c r="G951" s="80">
        <v>3200</v>
      </c>
      <c r="H951" s="52">
        <v>2</v>
      </c>
      <c r="I951" s="52">
        <v>8330</v>
      </c>
      <c r="J951" s="53">
        <v>8330</v>
      </c>
      <c r="K951" s="54">
        <v>8330</v>
      </c>
      <c r="L951" s="54">
        <v>8330</v>
      </c>
      <c r="M951" s="54"/>
      <c r="N951" s="54"/>
      <c r="O951" s="55"/>
      <c r="P951" s="55"/>
      <c r="Q951" s="55"/>
      <c r="R951" s="55"/>
      <c r="S951" s="52"/>
      <c r="T951" s="52">
        <v>301</v>
      </c>
      <c r="U951" s="52">
        <v>20</v>
      </c>
      <c r="V951" s="52">
        <v>286</v>
      </c>
      <c r="W951" s="52"/>
      <c r="X951" s="52"/>
      <c r="Y951" s="110" t="s">
        <v>66</v>
      </c>
      <c r="Z951" s="110" t="s">
        <v>66</v>
      </c>
      <c r="AA951" s="110" t="s">
        <v>65</v>
      </c>
      <c r="AB951" s="110" t="s">
        <v>65</v>
      </c>
      <c r="AC951" s="56">
        <v>37</v>
      </c>
      <c r="AD951" s="52"/>
      <c r="AE951" s="52"/>
      <c r="AF951" s="52"/>
      <c r="AG951" s="52"/>
      <c r="AH951" s="106"/>
      <c r="AI951" s="59" t="s">
        <v>80</v>
      </c>
      <c r="AJ951" s="69" t="s">
        <v>9</v>
      </c>
      <c r="AK951" s="34" t="s">
        <v>10</v>
      </c>
      <c r="AL951" s="26" t="s">
        <v>10</v>
      </c>
      <c r="AM951" s="39"/>
      <c r="AN951" s="115"/>
      <c r="AO951" s="26" t="s">
        <v>10</v>
      </c>
      <c r="AQ951" s="5"/>
      <c r="AS951" s="37"/>
      <c r="AT951" s="30"/>
      <c r="BE951" s="21" t="s">
        <v>10</v>
      </c>
      <c r="BF951" s="21" t="s">
        <v>10</v>
      </c>
      <c r="BG951" s="21" t="s">
        <v>10</v>
      </c>
      <c r="BI951" s="21" t="s">
        <v>10</v>
      </c>
      <c r="BJ951" s="21" t="s">
        <v>10</v>
      </c>
      <c r="BK951" s="21" t="s">
        <v>10</v>
      </c>
    </row>
    <row r="952" spans="1:66" x14ac:dyDescent="0.25">
      <c r="A952" s="50">
        <v>941</v>
      </c>
      <c r="B952" s="50"/>
      <c r="C952" s="50" t="str">
        <f t="shared" si="258"/>
        <v>3200_3_2600</v>
      </c>
      <c r="D952" s="50">
        <v>1</v>
      </c>
      <c r="E952" s="51"/>
      <c r="F952" s="76" t="str">
        <f t="shared" si="257"/>
        <v>3200_3</v>
      </c>
      <c r="G952" s="80">
        <v>3200</v>
      </c>
      <c r="H952" s="52">
        <v>3</v>
      </c>
      <c r="I952" s="52">
        <v>2600</v>
      </c>
      <c r="J952" s="53">
        <v>2600</v>
      </c>
      <c r="K952" s="54">
        <v>2600</v>
      </c>
      <c r="L952" s="54">
        <v>2600</v>
      </c>
      <c r="M952" s="54"/>
      <c r="N952" s="54"/>
      <c r="O952" s="55"/>
      <c r="P952" s="55"/>
      <c r="Q952" s="55"/>
      <c r="R952" s="55"/>
      <c r="S952" s="52"/>
      <c r="T952" s="52">
        <v>203</v>
      </c>
      <c r="U952" s="52">
        <v>19</v>
      </c>
      <c r="V952" s="52">
        <v>209</v>
      </c>
      <c r="W952" s="52"/>
      <c r="X952" s="52"/>
      <c r="Y952" s="110" t="s">
        <v>66</v>
      </c>
      <c r="Z952" s="110" t="s">
        <v>66</v>
      </c>
      <c r="AA952" s="110" t="s">
        <v>65</v>
      </c>
      <c r="AB952" s="110" t="s">
        <v>65</v>
      </c>
      <c r="AC952" s="56">
        <v>20</v>
      </c>
      <c r="AD952" s="52"/>
      <c r="AE952" s="52"/>
      <c r="AF952" s="52"/>
      <c r="AG952" s="52"/>
      <c r="AH952" s="106"/>
      <c r="AI952" s="59" t="s">
        <v>80</v>
      </c>
      <c r="AJ952" s="69" t="s">
        <v>10</v>
      </c>
      <c r="AK952" s="34" t="s">
        <v>10</v>
      </c>
      <c r="AL952" s="26" t="s">
        <v>10</v>
      </c>
      <c r="AM952" s="39"/>
      <c r="AN952" s="115"/>
      <c r="AO952" s="26" t="s">
        <v>10</v>
      </c>
      <c r="AQ952" s="5"/>
      <c r="AS952" s="37"/>
      <c r="AT952" s="30"/>
      <c r="BE952" s="21" t="s">
        <v>10</v>
      </c>
      <c r="BF952" s="21" t="s">
        <v>10</v>
      </c>
      <c r="BG952" s="21" t="s">
        <v>10</v>
      </c>
      <c r="BI952" s="21" t="s">
        <v>10</v>
      </c>
      <c r="BJ952" s="21" t="s">
        <v>10</v>
      </c>
      <c r="BK952" s="21" t="s">
        <v>10</v>
      </c>
    </row>
    <row r="953" spans="1:66" x14ac:dyDescent="0.25">
      <c r="A953" s="50">
        <v>942</v>
      </c>
      <c r="B953" s="50">
        <v>767</v>
      </c>
      <c r="C953" s="50" t="str">
        <f t="shared" si="258"/>
        <v>3201_1_4129</v>
      </c>
      <c r="D953" s="50">
        <v>1</v>
      </c>
      <c r="E953" s="51">
        <f>G953*10000+H953</f>
        <v>32010001</v>
      </c>
      <c r="F953" s="76" t="str">
        <f t="shared" si="257"/>
        <v>3201_1</v>
      </c>
      <c r="G953" s="80">
        <v>3201</v>
      </c>
      <c r="H953" s="52">
        <v>1</v>
      </c>
      <c r="I953" s="52">
        <v>4129</v>
      </c>
      <c r="J953" s="53" t="str">
        <f>IF(F953=K953,"ok","huom!")</f>
        <v>ok</v>
      </c>
      <c r="K953" s="54" t="str">
        <f>CONCATENATE(L953,"_",M953)</f>
        <v>3201_1</v>
      </c>
      <c r="L953" s="54">
        <v>3201</v>
      </c>
      <c r="M953" s="54">
        <v>1</v>
      </c>
      <c r="N953" s="54">
        <v>3896</v>
      </c>
      <c r="O953" s="55">
        <v>72</v>
      </c>
      <c r="P953" s="55">
        <v>98</v>
      </c>
      <c r="Q953" s="55">
        <v>59</v>
      </c>
      <c r="R953" s="55">
        <v>80</v>
      </c>
      <c r="S953" s="52">
        <v>0</v>
      </c>
      <c r="T953" s="56">
        <v>258</v>
      </c>
      <c r="U953" s="56">
        <v>14</v>
      </c>
      <c r="V953" s="56">
        <v>237</v>
      </c>
      <c r="W953" s="56">
        <v>72</v>
      </c>
      <c r="X953" s="57">
        <v>0.98</v>
      </c>
      <c r="Y953" s="109"/>
      <c r="Z953" s="109"/>
      <c r="AA953" s="109"/>
      <c r="AB953" s="109"/>
      <c r="AC953" s="56">
        <v>11</v>
      </c>
      <c r="AD953" s="52" t="s">
        <v>35</v>
      </c>
      <c r="AE953" s="52" t="s">
        <v>35</v>
      </c>
      <c r="AF953" s="52" t="s">
        <v>35</v>
      </c>
      <c r="AG953" s="52"/>
      <c r="AH953" s="106"/>
      <c r="AI953" s="59"/>
      <c r="AJ953" s="68" t="s">
        <v>10</v>
      </c>
      <c r="AK953" t="s">
        <v>10</v>
      </c>
      <c r="AL953" s="30" t="s">
        <v>10</v>
      </c>
      <c r="AM953" s="39"/>
      <c r="AN953" s="115" t="s">
        <v>10</v>
      </c>
      <c r="AO953" s="30"/>
      <c r="AQ953" s="5"/>
      <c r="AS953" s="37"/>
      <c r="AT953" s="30" t="s">
        <v>10</v>
      </c>
      <c r="AV953" t="str">
        <f>IF(X953="ei mallia","ei mallia",IF(X953&gt;0.599999,IF(W953&gt;999,"punainen",IF(AC953&gt;99,"punainen",IF(AD953="osa seud. yht","punainen","musta"))),"musta"))</f>
        <v>musta</v>
      </c>
      <c r="AW953" t="str">
        <f>IF(X953="ei mallia","ei mallia",IF(X953&gt;0.399999,IF(W953&gt;1999,"punainen",IF(AC953&gt;499,"punainen",IF(AE953="osa seud. yht","punainen","musta"))),"musta"))</f>
        <v>musta</v>
      </c>
      <c r="AX953" t="str">
        <f>IF(X953="ei mallia","ei mallia",IF(AY953&gt;20,"punainen","musta"))</f>
        <v>musta</v>
      </c>
      <c r="AY953" s="31">
        <f>SUM(AZ953:BC953)</f>
        <v>10</v>
      </c>
      <c r="AZ953" s="31">
        <f>IF(X953&gt;0.59999,10,IF(X953&gt;0.39999,1,0))</f>
        <v>10</v>
      </c>
      <c r="BA953" s="31">
        <f>IF(W953&gt;1999,10,IF(W953&gt;999,1,0))</f>
        <v>0</v>
      </c>
      <c r="BB953" s="31">
        <f>IF(AC953&gt;499,10,IF(AC953&gt;99,1,0))</f>
        <v>0</v>
      </c>
      <c r="BC953" s="31">
        <f>IF(AE953="osa seud. yht",10,IF(AD953="osa seud. yht",1,0))</f>
        <v>0</v>
      </c>
      <c r="BM953" s="2" t="s">
        <v>35</v>
      </c>
      <c r="BN953" s="2" t="s">
        <v>35</v>
      </c>
    </row>
    <row r="954" spans="1:66" x14ac:dyDescent="0.25">
      <c r="A954" s="50">
        <v>943</v>
      </c>
      <c r="B954" s="50"/>
      <c r="C954" s="50" t="str">
        <f t="shared" si="258"/>
        <v>3202_2_5484</v>
      </c>
      <c r="D954" s="50">
        <v>1</v>
      </c>
      <c r="E954" s="51"/>
      <c r="F954" s="76" t="str">
        <f t="shared" si="257"/>
        <v>3202_2</v>
      </c>
      <c r="G954" s="80">
        <v>3202</v>
      </c>
      <c r="H954" s="52">
        <v>2</v>
      </c>
      <c r="I954" s="52">
        <v>5484</v>
      </c>
      <c r="J954" s="53">
        <v>5484</v>
      </c>
      <c r="K954" s="54">
        <v>5484</v>
      </c>
      <c r="L954" s="54">
        <v>5484</v>
      </c>
      <c r="M954" s="54"/>
      <c r="N954" s="54"/>
      <c r="O954" s="55"/>
      <c r="P954" s="55"/>
      <c r="Q954" s="55"/>
      <c r="R954" s="55"/>
      <c r="S954" s="52"/>
      <c r="T954" s="52">
        <v>47</v>
      </c>
      <c r="U954" s="52">
        <v>7</v>
      </c>
      <c r="V954" s="52">
        <v>47</v>
      </c>
      <c r="W954" s="52"/>
      <c r="X954" s="52"/>
      <c r="Y954" s="110"/>
      <c r="Z954" s="110"/>
      <c r="AA954" s="110"/>
      <c r="AB954" s="110"/>
      <c r="AC954" s="56">
        <v>10</v>
      </c>
      <c r="AD954" s="52"/>
      <c r="AE954" s="52"/>
      <c r="AF954" s="52"/>
      <c r="AG954" s="52"/>
      <c r="AH954" s="106"/>
      <c r="AI954" s="59" t="s">
        <v>80</v>
      </c>
      <c r="AJ954" s="69" t="s">
        <v>10</v>
      </c>
      <c r="AK954" s="34" t="s">
        <v>10</v>
      </c>
      <c r="AL954" s="26" t="s">
        <v>10</v>
      </c>
      <c r="AM954" s="39"/>
      <c r="AN954" s="115"/>
      <c r="AO954" s="26" t="s">
        <v>10</v>
      </c>
      <c r="AQ954" s="5"/>
      <c r="AS954" s="37"/>
      <c r="AT954" s="30"/>
      <c r="BE954" s="21"/>
      <c r="BF954" s="21"/>
      <c r="BG954" s="21"/>
      <c r="BI954" s="21"/>
      <c r="BJ954" s="21"/>
      <c r="BK954" s="21"/>
    </row>
    <row r="955" spans="1:66" x14ac:dyDescent="0.25">
      <c r="A955" s="50">
        <v>944</v>
      </c>
      <c r="B955" s="50"/>
      <c r="C955" s="50" t="str">
        <f t="shared" si="258"/>
        <v>3203_1_5041</v>
      </c>
      <c r="D955" s="50">
        <v>1</v>
      </c>
      <c r="E955" s="51"/>
      <c r="F955" s="76" t="str">
        <f t="shared" si="257"/>
        <v>3203_1</v>
      </c>
      <c r="G955" s="80">
        <v>3203</v>
      </c>
      <c r="H955" s="52">
        <v>1</v>
      </c>
      <c r="I955" s="52">
        <v>5041</v>
      </c>
      <c r="J955" s="53">
        <v>5041</v>
      </c>
      <c r="K955" s="54">
        <v>5041</v>
      </c>
      <c r="L955" s="54">
        <v>5041</v>
      </c>
      <c r="M955" s="54"/>
      <c r="N955" s="54"/>
      <c r="O955" s="55"/>
      <c r="P955" s="55"/>
      <c r="Q955" s="55"/>
      <c r="R955" s="55"/>
      <c r="S955" s="52"/>
      <c r="T955" s="52">
        <v>33</v>
      </c>
      <c r="U955" s="52">
        <v>2</v>
      </c>
      <c r="V955" s="52">
        <v>32</v>
      </c>
      <c r="W955" s="52"/>
      <c r="X955" s="52"/>
      <c r="Y955" s="110"/>
      <c r="Z955" s="110"/>
      <c r="AA955" s="110"/>
      <c r="AB955" s="110"/>
      <c r="AC955" s="56">
        <v>7</v>
      </c>
      <c r="AD955" s="52"/>
      <c r="AE955" s="52"/>
      <c r="AF955" s="52"/>
      <c r="AG955" s="52"/>
      <c r="AH955" s="106"/>
      <c r="AI955" s="59" t="s">
        <v>80</v>
      </c>
      <c r="AJ955" s="69" t="s">
        <v>10</v>
      </c>
      <c r="AK955" s="34" t="s">
        <v>10</v>
      </c>
      <c r="AL955" s="26" t="s">
        <v>10</v>
      </c>
      <c r="AM955" s="39"/>
      <c r="AN955" s="115"/>
      <c r="AO955" s="26" t="s">
        <v>10</v>
      </c>
      <c r="AQ955" s="5"/>
      <c r="AS955" s="37"/>
      <c r="AT955" s="30"/>
      <c r="BE955" s="21"/>
      <c r="BF955" s="21"/>
      <c r="BG955" s="21"/>
      <c r="BI955" s="21"/>
      <c r="BJ955" s="21"/>
      <c r="BK955" s="21"/>
    </row>
    <row r="956" spans="1:66" x14ac:dyDescent="0.25">
      <c r="A956" s="50">
        <v>945</v>
      </c>
      <c r="B956" s="50"/>
      <c r="C956" s="50" t="str">
        <f t="shared" si="258"/>
        <v>3203_2_4197</v>
      </c>
      <c r="D956" s="50">
        <v>1</v>
      </c>
      <c r="E956" s="51"/>
      <c r="F956" s="76" t="str">
        <f t="shared" si="257"/>
        <v>3203_2</v>
      </c>
      <c r="G956" s="80">
        <v>3203</v>
      </c>
      <c r="H956" s="52">
        <v>2</v>
      </c>
      <c r="I956" s="52">
        <v>4197</v>
      </c>
      <c r="J956" s="53">
        <v>4197</v>
      </c>
      <c r="K956" s="54">
        <v>4197</v>
      </c>
      <c r="L956" s="54">
        <v>4197</v>
      </c>
      <c r="M956" s="54"/>
      <c r="N956" s="54"/>
      <c r="O956" s="55"/>
      <c r="P956" s="55"/>
      <c r="Q956" s="55"/>
      <c r="R956" s="55"/>
      <c r="S956" s="52"/>
      <c r="T956" s="52">
        <v>33</v>
      </c>
      <c r="U956" s="52">
        <v>2</v>
      </c>
      <c r="V956" s="52">
        <v>32</v>
      </c>
      <c r="W956" s="52"/>
      <c r="X956" s="52"/>
      <c r="Y956" s="110"/>
      <c r="Z956" s="110"/>
      <c r="AA956" s="110"/>
      <c r="AB956" s="110"/>
      <c r="AC956" s="56">
        <v>8</v>
      </c>
      <c r="AD956" s="52"/>
      <c r="AE956" s="52"/>
      <c r="AF956" s="52"/>
      <c r="AG956" s="52"/>
      <c r="AH956" s="106"/>
      <c r="AI956" s="59" t="s">
        <v>80</v>
      </c>
      <c r="AJ956" s="69" t="s">
        <v>10</v>
      </c>
      <c r="AK956" s="34" t="s">
        <v>10</v>
      </c>
      <c r="AL956" s="26" t="s">
        <v>10</v>
      </c>
      <c r="AM956" s="39"/>
      <c r="AN956" s="115"/>
      <c r="AO956" s="26" t="s">
        <v>10</v>
      </c>
      <c r="AQ956" s="5"/>
      <c r="AS956" s="37"/>
      <c r="AT956" s="30"/>
      <c r="BE956" s="21"/>
      <c r="BF956" s="21"/>
      <c r="BG956" s="21"/>
      <c r="BI956" s="21"/>
      <c r="BJ956" s="21"/>
      <c r="BK956" s="21"/>
    </row>
    <row r="957" spans="1:66" x14ac:dyDescent="0.25">
      <c r="A957" s="50">
        <v>946</v>
      </c>
      <c r="B957" s="50">
        <v>768</v>
      </c>
      <c r="C957" s="50" t="str">
        <f t="shared" si="258"/>
        <v>3222_1_7780</v>
      </c>
      <c r="D957" s="50">
        <v>1</v>
      </c>
      <c r="E957" s="51">
        <f>G957*10000+H957</f>
        <v>32220001</v>
      </c>
      <c r="F957" s="76" t="str">
        <f t="shared" si="257"/>
        <v>3222_1</v>
      </c>
      <c r="G957" s="80">
        <v>3222</v>
      </c>
      <c r="H957" s="52">
        <v>1</v>
      </c>
      <c r="I957" s="52">
        <v>7780</v>
      </c>
      <c r="J957" s="53" t="str">
        <f>IF(F957=K957,"ok","huom!")</f>
        <v>ok</v>
      </c>
      <c r="K957" s="54" t="str">
        <f>CONCATENATE(L957,"_",M957)</f>
        <v>3222_1</v>
      </c>
      <c r="L957" s="54">
        <v>3222</v>
      </c>
      <c r="M957" s="54">
        <v>1</v>
      </c>
      <c r="N957" s="54">
        <v>10134</v>
      </c>
      <c r="O957" s="55">
        <v>132</v>
      </c>
      <c r="P957" s="55">
        <v>64</v>
      </c>
      <c r="Q957" s="55">
        <v>72</v>
      </c>
      <c r="R957" s="55">
        <v>33</v>
      </c>
      <c r="S957" s="52">
        <v>0</v>
      </c>
      <c r="T957" s="56">
        <v>684</v>
      </c>
      <c r="U957" s="56">
        <v>37</v>
      </c>
      <c r="V957" s="56">
        <v>612</v>
      </c>
      <c r="W957" s="56">
        <v>132</v>
      </c>
      <c r="X957" s="57">
        <v>0.64</v>
      </c>
      <c r="Y957" s="109"/>
      <c r="Z957" s="109"/>
      <c r="AA957" s="109"/>
      <c r="AB957" s="109"/>
      <c r="AC957" s="56">
        <v>88</v>
      </c>
      <c r="AD957" s="52" t="s">
        <v>35</v>
      </c>
      <c r="AE957" s="52" t="s">
        <v>35</v>
      </c>
      <c r="AF957" s="52" t="s">
        <v>35</v>
      </c>
      <c r="AG957" s="52"/>
      <c r="AH957" s="106"/>
      <c r="AI957" s="59"/>
      <c r="AJ957" s="68" t="s">
        <v>9</v>
      </c>
      <c r="AK957" t="s">
        <v>9</v>
      </c>
      <c r="AL957" s="30" t="s">
        <v>10</v>
      </c>
      <c r="AM957" s="39"/>
      <c r="AN957" s="115" t="s">
        <v>10</v>
      </c>
      <c r="AO957" s="30"/>
      <c r="AQ957" s="5"/>
      <c r="AS957" s="37"/>
      <c r="AT957" s="30" t="s">
        <v>10</v>
      </c>
      <c r="AV957" t="str">
        <f>IF(X957="ei mallia","ei mallia",IF(X957&gt;0.599999,IF(W957&gt;999,"punainen",IF(AC957&gt;99,"punainen",IF(AD957="osa seud. yht","punainen","musta"))),"musta"))</f>
        <v>musta</v>
      </c>
      <c r="AW957" t="str">
        <f>IF(X957="ei mallia","ei mallia",IF(X957&gt;0.399999,IF(W957&gt;1999,"punainen",IF(AC957&gt;499,"punainen",IF(AE957="osa seud. yht","punainen","musta"))),"musta"))</f>
        <v>musta</v>
      </c>
      <c r="AX957" t="str">
        <f>IF(X957="ei mallia","ei mallia",IF(AY957&gt;20,"punainen","musta"))</f>
        <v>musta</v>
      </c>
      <c r="AY957" s="31">
        <f>SUM(AZ957:BC957)</f>
        <v>10</v>
      </c>
      <c r="AZ957" s="31">
        <f>IF(X957&gt;0.59999,10,IF(X957&gt;0.39999,1,0))</f>
        <v>10</v>
      </c>
      <c r="BA957" s="31">
        <f>IF(W957&gt;1999,10,IF(W957&gt;999,1,0))</f>
        <v>0</v>
      </c>
      <c r="BB957" s="31">
        <f>IF(AC957&gt;499,10,IF(AC957&gt;99,1,0))</f>
        <v>0</v>
      </c>
      <c r="BC957" s="31">
        <f>IF(AE957="osa seud. yht",10,IF(AD957="osa seud. yht",1,0))</f>
        <v>0</v>
      </c>
      <c r="BM957" s="2" t="s">
        <v>35</v>
      </c>
      <c r="BN957" s="2" t="s">
        <v>35</v>
      </c>
    </row>
    <row r="958" spans="1:66" x14ac:dyDescent="0.25">
      <c r="A958" s="50">
        <v>947</v>
      </c>
      <c r="B958" s="50">
        <v>769</v>
      </c>
      <c r="C958" s="50" t="str">
        <f t="shared" si="258"/>
        <v>3222_2_6620</v>
      </c>
      <c r="D958" s="50">
        <v>1</v>
      </c>
      <c r="E958" s="51">
        <f>G958*10000+H958</f>
        <v>32220002</v>
      </c>
      <c r="F958" s="76" t="str">
        <f t="shared" si="257"/>
        <v>3222_2</v>
      </c>
      <c r="G958" s="80">
        <v>3222</v>
      </c>
      <c r="H958" s="52">
        <v>2</v>
      </c>
      <c r="I958" s="52">
        <v>6620</v>
      </c>
      <c r="J958" s="53" t="str">
        <f>IF(F958=K958,"ok","huom!")</f>
        <v>ok</v>
      </c>
      <c r="K958" s="54" t="str">
        <f>CONCATENATE(L958,"_",M958)</f>
        <v>3222_2</v>
      </c>
      <c r="L958" s="54">
        <v>3222</v>
      </c>
      <c r="M958" s="54">
        <v>2</v>
      </c>
      <c r="N958" s="54">
        <v>3622</v>
      </c>
      <c r="O958" s="55">
        <v>111</v>
      </c>
      <c r="P958" s="55">
        <v>62</v>
      </c>
      <c r="Q958" s="55">
        <v>49</v>
      </c>
      <c r="R958" s="55">
        <v>27</v>
      </c>
      <c r="S958" s="52">
        <v>0</v>
      </c>
      <c r="T958" s="56">
        <v>445</v>
      </c>
      <c r="U958" s="56">
        <v>25</v>
      </c>
      <c r="V958" s="56">
        <v>392</v>
      </c>
      <c r="W958" s="56">
        <v>111</v>
      </c>
      <c r="X958" s="57">
        <v>0.62</v>
      </c>
      <c r="Y958" s="109"/>
      <c r="Z958" s="109"/>
      <c r="AA958" s="109"/>
      <c r="AB958" s="109"/>
      <c r="AC958" s="56">
        <v>21</v>
      </c>
      <c r="AD958" s="52" t="s">
        <v>35</v>
      </c>
      <c r="AE958" s="52" t="s">
        <v>35</v>
      </c>
      <c r="AF958" s="52" t="s">
        <v>35</v>
      </c>
      <c r="AG958" s="52"/>
      <c r="AH958" s="106"/>
      <c r="AI958" s="59"/>
      <c r="AJ958" s="68" t="s">
        <v>9</v>
      </c>
      <c r="AK958" t="s">
        <v>9</v>
      </c>
      <c r="AL958" s="30" t="s">
        <v>10</v>
      </c>
      <c r="AM958" s="39"/>
      <c r="AN958" s="115" t="s">
        <v>10</v>
      </c>
      <c r="AO958" s="30"/>
      <c r="AQ958" s="5"/>
      <c r="AS958" s="37"/>
      <c r="AT958" s="30" t="s">
        <v>10</v>
      </c>
      <c r="AV958" t="str">
        <f>IF(X958="ei mallia","ei mallia",IF(X958&gt;0.599999,IF(W958&gt;999,"punainen",IF(AC958&gt;99,"punainen",IF(AD958="osa seud. yht","punainen","musta"))),"musta"))</f>
        <v>musta</v>
      </c>
      <c r="AW958" t="str">
        <f>IF(X958="ei mallia","ei mallia",IF(X958&gt;0.399999,IF(W958&gt;1999,"punainen",IF(AC958&gt;499,"punainen",IF(AE958="osa seud. yht","punainen","musta"))),"musta"))</f>
        <v>musta</v>
      </c>
      <c r="AX958" t="str">
        <f>IF(X958="ei mallia","ei mallia",IF(AY958&gt;20,"punainen","musta"))</f>
        <v>musta</v>
      </c>
      <c r="AY958" s="31">
        <f>SUM(AZ958:BC958)</f>
        <v>10</v>
      </c>
      <c r="AZ958" s="31">
        <f>IF(X958&gt;0.59999,10,IF(X958&gt;0.39999,1,0))</f>
        <v>10</v>
      </c>
      <c r="BA958" s="31">
        <f>IF(W958&gt;1999,10,IF(W958&gt;999,1,0))</f>
        <v>0</v>
      </c>
      <c r="BB958" s="31">
        <f>IF(AC958&gt;499,10,IF(AC958&gt;99,1,0))</f>
        <v>0</v>
      </c>
      <c r="BC958" s="31">
        <f>IF(AE958="osa seud. yht",10,IF(AD958="osa seud. yht",1,0))</f>
        <v>0</v>
      </c>
      <c r="BM958" s="2" t="s">
        <v>35</v>
      </c>
      <c r="BN958" s="2" t="s">
        <v>35</v>
      </c>
    </row>
    <row r="959" spans="1:66" x14ac:dyDescent="0.25">
      <c r="A959" s="50">
        <v>948</v>
      </c>
      <c r="B959" s="50">
        <v>770</v>
      </c>
      <c r="C959" s="50" t="str">
        <f t="shared" si="258"/>
        <v>3222_3_3016</v>
      </c>
      <c r="D959" s="50">
        <v>1</v>
      </c>
      <c r="E959" s="51">
        <f>G959*10000+H959</f>
        <v>32220003</v>
      </c>
      <c r="F959" s="76" t="str">
        <f t="shared" si="257"/>
        <v>3222_3</v>
      </c>
      <c r="G959" s="80">
        <v>3222</v>
      </c>
      <c r="H959" s="52">
        <v>3</v>
      </c>
      <c r="I959" s="52">
        <v>3016</v>
      </c>
      <c r="J959" s="53" t="str">
        <f>IF(F959=K959,"ok","huom!")</f>
        <v>ok</v>
      </c>
      <c r="K959" s="54" t="str">
        <f>CONCATENATE(L959,"_",M959)</f>
        <v>3222_3</v>
      </c>
      <c r="L959" s="54">
        <v>3222</v>
      </c>
      <c r="M959" s="54">
        <v>3</v>
      </c>
      <c r="N959" s="54">
        <v>2833</v>
      </c>
      <c r="O959" s="55">
        <v>159</v>
      </c>
      <c r="P959" s="55">
        <v>70</v>
      </c>
      <c r="Q959" s="55">
        <v>75</v>
      </c>
      <c r="R959" s="55">
        <v>30</v>
      </c>
      <c r="S959" s="52">
        <v>0</v>
      </c>
      <c r="T959" s="56">
        <v>491</v>
      </c>
      <c r="U959" s="56">
        <v>26</v>
      </c>
      <c r="V959" s="56">
        <v>453</v>
      </c>
      <c r="W959" s="56">
        <v>159</v>
      </c>
      <c r="X959" s="57">
        <v>0.7</v>
      </c>
      <c r="Y959" s="109"/>
      <c r="Z959" s="109"/>
      <c r="AA959" s="109"/>
      <c r="AB959" s="109"/>
      <c r="AC959" s="56">
        <v>41</v>
      </c>
      <c r="AD959" s="52" t="s">
        <v>35</v>
      </c>
      <c r="AE959" s="52" t="s">
        <v>35</v>
      </c>
      <c r="AF959" s="52" t="s">
        <v>35</v>
      </c>
      <c r="AG959" s="52"/>
      <c r="AH959" s="106"/>
      <c r="AI959" s="59"/>
      <c r="AJ959" s="68" t="s">
        <v>9</v>
      </c>
      <c r="AK959" t="s">
        <v>9</v>
      </c>
      <c r="AL959" s="30" t="s">
        <v>10</v>
      </c>
      <c r="AM959" s="39"/>
      <c r="AN959" s="115" t="s">
        <v>10</v>
      </c>
      <c r="AO959" s="30"/>
      <c r="AQ959" s="5"/>
      <c r="AS959" s="37"/>
      <c r="AT959" s="30" t="s">
        <v>10</v>
      </c>
      <c r="AV959" t="str">
        <f>IF(X959="ei mallia","ei mallia",IF(X959&gt;0.599999,IF(W959&gt;999,"punainen",IF(AC959&gt;99,"punainen",IF(AD959="osa seud. yht","punainen","musta"))),"musta"))</f>
        <v>musta</v>
      </c>
      <c r="AW959" t="str">
        <f>IF(X959="ei mallia","ei mallia",IF(X959&gt;0.399999,IF(W959&gt;1999,"punainen",IF(AC959&gt;499,"punainen",IF(AE959="osa seud. yht","punainen","musta"))),"musta"))</f>
        <v>musta</v>
      </c>
      <c r="AX959" t="str">
        <f>IF(X959="ei mallia","ei mallia",IF(AY959&gt;20,"punainen","musta"))</f>
        <v>musta</v>
      </c>
      <c r="AY959" s="31">
        <f>SUM(AZ959:BC959)</f>
        <v>10</v>
      </c>
      <c r="AZ959" s="31">
        <f>IF(X959&gt;0.59999,10,IF(X959&gt;0.39999,1,0))</f>
        <v>10</v>
      </c>
      <c r="BA959" s="31">
        <f>IF(W959&gt;1999,10,IF(W959&gt;999,1,0))</f>
        <v>0</v>
      </c>
      <c r="BB959" s="31">
        <f>IF(AC959&gt;499,10,IF(AC959&gt;99,1,0))</f>
        <v>0</v>
      </c>
      <c r="BC959" s="31">
        <f>IF(AE959="osa seud. yht",10,IF(AD959="osa seud. yht",1,0))</f>
        <v>0</v>
      </c>
      <c r="BM959" s="2" t="s">
        <v>35</v>
      </c>
      <c r="BN959" s="2" t="s">
        <v>35</v>
      </c>
    </row>
    <row r="960" spans="1:66" x14ac:dyDescent="0.25">
      <c r="A960" s="50">
        <v>949</v>
      </c>
      <c r="B960" s="50">
        <v>771</v>
      </c>
      <c r="C960" s="50" t="str">
        <f t="shared" si="258"/>
        <v>3223_1_3028</v>
      </c>
      <c r="D960" s="50">
        <v>1</v>
      </c>
      <c r="E960" s="51">
        <f>G960*10000+H960</f>
        <v>32230001</v>
      </c>
      <c r="F960" s="76" t="str">
        <f t="shared" si="257"/>
        <v>3223_1</v>
      </c>
      <c r="G960" s="80">
        <v>3223</v>
      </c>
      <c r="H960" s="52">
        <v>1</v>
      </c>
      <c r="I960" s="52">
        <v>3028</v>
      </c>
      <c r="J960" s="53" t="str">
        <f>IF(F960=K960,"ok","huom!")</f>
        <v>ok</v>
      </c>
      <c r="K960" s="54" t="str">
        <f>CONCATENATE(L960,"_",M960)</f>
        <v>3223_1</v>
      </c>
      <c r="L960" s="54">
        <v>3223</v>
      </c>
      <c r="M960" s="54">
        <v>1</v>
      </c>
      <c r="N960" s="54">
        <v>2961</v>
      </c>
      <c r="O960" s="55">
        <v>323</v>
      </c>
      <c r="P960" s="55">
        <v>56</v>
      </c>
      <c r="Q960" s="55">
        <v>95</v>
      </c>
      <c r="R960" s="55">
        <v>16</v>
      </c>
      <c r="S960" s="52">
        <v>0</v>
      </c>
      <c r="T960" s="56">
        <v>739</v>
      </c>
      <c r="U960" s="56">
        <v>31</v>
      </c>
      <c r="V960" s="56">
        <v>696</v>
      </c>
      <c r="W960" s="56">
        <v>323</v>
      </c>
      <c r="X960" s="57">
        <v>0.56000000000000005</v>
      </c>
      <c r="Y960" s="109"/>
      <c r="Z960" s="109"/>
      <c r="AA960" s="109"/>
      <c r="AB960" s="109"/>
      <c r="AC960" s="56">
        <v>52</v>
      </c>
      <c r="AD960" s="52" t="s">
        <v>35</v>
      </c>
      <c r="AE960" s="52" t="s">
        <v>35</v>
      </c>
      <c r="AF960" s="52" t="s">
        <v>35</v>
      </c>
      <c r="AG960" s="52"/>
      <c r="AH960" s="106"/>
      <c r="AI960" s="59"/>
      <c r="AJ960" s="68" t="s">
        <v>9</v>
      </c>
      <c r="AK960" t="s">
        <v>10</v>
      </c>
      <c r="AL960" s="30" t="s">
        <v>10</v>
      </c>
      <c r="AM960" s="39"/>
      <c r="AN960" s="115" t="s">
        <v>10</v>
      </c>
      <c r="AO960" s="30"/>
      <c r="AQ960" s="5"/>
      <c r="AS960" s="37"/>
      <c r="AT960" s="30" t="s">
        <v>10</v>
      </c>
      <c r="AV960" t="str">
        <f>IF(X960="ei mallia","ei mallia",IF(X960&gt;0.599999,IF(W960&gt;999,"punainen",IF(AC960&gt;99,"punainen",IF(AD960="osa seud. yht","punainen","musta"))),"musta"))</f>
        <v>musta</v>
      </c>
      <c r="AW960" t="str">
        <f>IF(X960="ei mallia","ei mallia",IF(X960&gt;0.399999,IF(W960&gt;1999,"punainen",IF(AC960&gt;499,"punainen",IF(AE960="osa seud. yht","punainen","musta"))),"musta"))</f>
        <v>musta</v>
      </c>
      <c r="AX960" t="str">
        <f>IF(X960="ei mallia","ei mallia",IF(AY960&gt;20,"punainen","musta"))</f>
        <v>musta</v>
      </c>
      <c r="AY960" s="31">
        <f>SUM(AZ960:BC960)</f>
        <v>1</v>
      </c>
      <c r="AZ960" s="31">
        <f>IF(X960&gt;0.59999,10,IF(X960&gt;0.39999,1,0))</f>
        <v>1</v>
      </c>
      <c r="BA960" s="31">
        <f>IF(W960&gt;1999,10,IF(W960&gt;999,1,0))</f>
        <v>0</v>
      </c>
      <c r="BB960" s="31">
        <f>IF(AC960&gt;499,10,IF(AC960&gt;99,1,0))</f>
        <v>0</v>
      </c>
      <c r="BC960" s="31">
        <f>IF(AE960="osa seud. yht",10,IF(AD960="osa seud. yht",1,0))</f>
        <v>0</v>
      </c>
      <c r="BM960" s="2" t="s">
        <v>35</v>
      </c>
      <c r="BN960" s="2" t="s">
        <v>35</v>
      </c>
    </row>
    <row r="961" spans="1:66" x14ac:dyDescent="0.25">
      <c r="A961" s="50">
        <v>950</v>
      </c>
      <c r="B961" s="50">
        <v>772</v>
      </c>
      <c r="C961" s="50" t="str">
        <f t="shared" si="258"/>
        <v>3223_2_7402</v>
      </c>
      <c r="D961" s="50">
        <v>1</v>
      </c>
      <c r="E961" s="51">
        <f>G961*10000+H961</f>
        <v>32230002</v>
      </c>
      <c r="F961" s="76" t="str">
        <f t="shared" si="257"/>
        <v>3223_2</v>
      </c>
      <c r="G961" s="80">
        <v>3223</v>
      </c>
      <c r="H961" s="52">
        <v>2</v>
      </c>
      <c r="I961" s="52">
        <v>7402</v>
      </c>
      <c r="J961" s="53" t="str">
        <f>IF(F961=K961,"ok","huom!")</f>
        <v>ok</v>
      </c>
      <c r="K961" s="54" t="str">
        <f>CONCATENATE(L961,"_",M961)</f>
        <v>3223_2</v>
      </c>
      <c r="L961" s="54">
        <v>3223</v>
      </c>
      <c r="M961" s="54">
        <v>2</v>
      </c>
      <c r="N961" s="54">
        <v>7104</v>
      </c>
      <c r="O961" s="55">
        <v>112</v>
      </c>
      <c r="P961" s="55">
        <v>45</v>
      </c>
      <c r="Q961" s="55">
        <v>82</v>
      </c>
      <c r="R961" s="55">
        <v>33</v>
      </c>
      <c r="S961" s="52">
        <v>0</v>
      </c>
      <c r="T961" s="56">
        <v>302</v>
      </c>
      <c r="U961" s="56">
        <v>12</v>
      </c>
      <c r="V961" s="56">
        <v>287</v>
      </c>
      <c r="W961" s="56">
        <v>112</v>
      </c>
      <c r="X961" s="57">
        <v>0.45</v>
      </c>
      <c r="Y961" s="109"/>
      <c r="Z961" s="109"/>
      <c r="AA961" s="109"/>
      <c r="AB961" s="109"/>
      <c r="AC961" s="56">
        <v>36</v>
      </c>
      <c r="AD961" s="52" t="s">
        <v>35</v>
      </c>
      <c r="AE961" s="52" t="s">
        <v>35</v>
      </c>
      <c r="AF961" s="52" t="s">
        <v>35</v>
      </c>
      <c r="AG961" s="52"/>
      <c r="AH961" s="106"/>
      <c r="AI961" s="59"/>
      <c r="AJ961" s="68" t="s">
        <v>9</v>
      </c>
      <c r="AK961" t="s">
        <v>10</v>
      </c>
      <c r="AL961" s="30" t="s">
        <v>10</v>
      </c>
      <c r="AM961" s="39"/>
      <c r="AN961" s="115" t="s">
        <v>10</v>
      </c>
      <c r="AO961" s="30"/>
      <c r="AQ961" s="5"/>
      <c r="AS961" s="37"/>
      <c r="AT961" s="30" t="s">
        <v>10</v>
      </c>
      <c r="AV961" t="str">
        <f>IF(X961="ei mallia","ei mallia",IF(X961&gt;0.599999,IF(W961&gt;999,"punainen",IF(AC961&gt;99,"punainen",IF(AD961="osa seud. yht","punainen","musta"))),"musta"))</f>
        <v>musta</v>
      </c>
      <c r="AW961" t="str">
        <f>IF(X961="ei mallia","ei mallia",IF(X961&gt;0.399999,IF(W961&gt;1999,"punainen",IF(AC961&gt;499,"punainen",IF(AE961="osa seud. yht","punainen","musta"))),"musta"))</f>
        <v>musta</v>
      </c>
      <c r="AX961" t="str">
        <f>IF(X961="ei mallia","ei mallia",IF(AY961&gt;20,"punainen","musta"))</f>
        <v>musta</v>
      </c>
      <c r="AY961" s="31">
        <f>SUM(AZ961:BC961)</f>
        <v>1</v>
      </c>
      <c r="AZ961" s="31">
        <f>IF(X961&gt;0.59999,10,IF(X961&gt;0.39999,1,0))</f>
        <v>1</v>
      </c>
      <c r="BA961" s="31">
        <f>IF(W961&gt;1999,10,IF(W961&gt;999,1,0))</f>
        <v>0</v>
      </c>
      <c r="BB961" s="31">
        <f>IF(AC961&gt;499,10,IF(AC961&gt;99,1,0))</f>
        <v>0</v>
      </c>
      <c r="BC961" s="31">
        <f>IF(AE961="osa seud. yht",10,IF(AD961="osa seud. yht",1,0))</f>
        <v>0</v>
      </c>
      <c r="BM961" s="2" t="s">
        <v>35</v>
      </c>
      <c r="BN961" s="2" t="s">
        <v>35</v>
      </c>
    </row>
    <row r="962" spans="1:66" x14ac:dyDescent="0.25">
      <c r="A962" s="50">
        <v>951</v>
      </c>
      <c r="B962" s="50"/>
      <c r="C962" s="50" t="str">
        <f t="shared" si="258"/>
        <v>3254_3_4780</v>
      </c>
      <c r="D962" s="50">
        <v>1</v>
      </c>
      <c r="E962" s="51"/>
      <c r="F962" s="76" t="str">
        <f t="shared" si="257"/>
        <v>3254_3</v>
      </c>
      <c r="G962" s="80">
        <v>3254</v>
      </c>
      <c r="H962" s="52">
        <v>3</v>
      </c>
      <c r="I962" s="52">
        <v>4780</v>
      </c>
      <c r="J962" s="53">
        <v>4780</v>
      </c>
      <c r="K962" s="54">
        <v>4780</v>
      </c>
      <c r="L962" s="54">
        <v>4780</v>
      </c>
      <c r="M962" s="54"/>
      <c r="N962" s="54"/>
      <c r="O962" s="55"/>
      <c r="P962" s="55"/>
      <c r="Q962" s="55"/>
      <c r="R962" s="55"/>
      <c r="S962" s="52"/>
      <c r="T962" s="52">
        <v>457</v>
      </c>
      <c r="U962" s="52">
        <v>34</v>
      </c>
      <c r="V962" s="52">
        <v>419</v>
      </c>
      <c r="W962" s="52"/>
      <c r="X962" s="52"/>
      <c r="Y962" s="110" t="s">
        <v>66</v>
      </c>
      <c r="Z962" s="110" t="s">
        <v>66</v>
      </c>
      <c r="AA962" s="110" t="s">
        <v>65</v>
      </c>
      <c r="AB962" s="110" t="s">
        <v>65</v>
      </c>
      <c r="AC962" s="56">
        <v>16</v>
      </c>
      <c r="AD962" s="52"/>
      <c r="AE962" s="52"/>
      <c r="AF962" s="52"/>
      <c r="AG962" s="52"/>
      <c r="AH962" s="106"/>
      <c r="AI962" s="59" t="s">
        <v>80</v>
      </c>
      <c r="AJ962" s="69" t="s">
        <v>9</v>
      </c>
      <c r="AK962" s="34" t="s">
        <v>10</v>
      </c>
      <c r="AL962" s="26" t="s">
        <v>10</v>
      </c>
      <c r="AM962" s="39"/>
      <c r="AN962" s="115"/>
      <c r="AO962" s="26" t="s">
        <v>10</v>
      </c>
      <c r="AQ962" s="5"/>
      <c r="AS962" s="37"/>
      <c r="AT962" s="30"/>
      <c r="BE962" s="21" t="s">
        <v>10</v>
      </c>
      <c r="BF962" s="21" t="s">
        <v>10</v>
      </c>
      <c r="BG962" s="21" t="s">
        <v>10</v>
      </c>
      <c r="BI962" s="21" t="s">
        <v>10</v>
      </c>
      <c r="BJ962" s="21" t="s">
        <v>10</v>
      </c>
      <c r="BK962" s="21" t="s">
        <v>10</v>
      </c>
    </row>
    <row r="963" spans="1:66" x14ac:dyDescent="0.25">
      <c r="A963" s="50">
        <v>952</v>
      </c>
      <c r="B963" s="50"/>
      <c r="C963" s="50" t="str">
        <f t="shared" si="258"/>
        <v>3254_4_9360</v>
      </c>
      <c r="D963" s="50">
        <v>1</v>
      </c>
      <c r="E963" s="51"/>
      <c r="F963" s="76" t="str">
        <f t="shared" si="257"/>
        <v>3254_4</v>
      </c>
      <c r="G963" s="80">
        <v>3254</v>
      </c>
      <c r="H963" s="52">
        <v>4</v>
      </c>
      <c r="I963" s="52">
        <v>9360</v>
      </c>
      <c r="J963" s="53">
        <v>9360</v>
      </c>
      <c r="K963" s="54">
        <v>9360</v>
      </c>
      <c r="L963" s="54">
        <v>9360</v>
      </c>
      <c r="M963" s="54"/>
      <c r="N963" s="54"/>
      <c r="O963" s="55"/>
      <c r="P963" s="55"/>
      <c r="Q963" s="55"/>
      <c r="R963" s="55"/>
      <c r="S963" s="52"/>
      <c r="T963" s="52">
        <v>433</v>
      </c>
      <c r="U963" s="52">
        <v>28</v>
      </c>
      <c r="V963" s="52">
        <v>381</v>
      </c>
      <c r="W963" s="52"/>
      <c r="X963" s="52"/>
      <c r="Y963" s="110" t="s">
        <v>66</v>
      </c>
      <c r="Z963" s="110" t="s">
        <v>64</v>
      </c>
      <c r="AA963" s="110" t="s">
        <v>65</v>
      </c>
      <c r="AB963" s="110" t="s">
        <v>65</v>
      </c>
      <c r="AC963" s="56">
        <v>29</v>
      </c>
      <c r="AD963" s="52"/>
      <c r="AE963" s="52"/>
      <c r="AF963" s="52"/>
      <c r="AG963" s="52"/>
      <c r="AH963" s="106"/>
      <c r="AI963" s="59" t="s">
        <v>80</v>
      </c>
      <c r="AJ963" s="69" t="s">
        <v>9</v>
      </c>
      <c r="AK963" s="34" t="s">
        <v>10</v>
      </c>
      <c r="AL963" s="26" t="s">
        <v>10</v>
      </c>
      <c r="AM963" s="39"/>
      <c r="AN963" s="115"/>
      <c r="AO963" s="26" t="s">
        <v>10</v>
      </c>
      <c r="AQ963" s="5"/>
      <c r="AS963" s="37"/>
      <c r="AT963" s="30"/>
      <c r="BE963" s="21" t="s">
        <v>10</v>
      </c>
      <c r="BF963" s="21" t="s">
        <v>10</v>
      </c>
      <c r="BG963" s="21" t="s">
        <v>10</v>
      </c>
      <c r="BI963" s="2" t="s">
        <v>9</v>
      </c>
      <c r="BJ963" s="21" t="s">
        <v>10</v>
      </c>
      <c r="BK963" s="21" t="s">
        <v>10</v>
      </c>
    </row>
    <row r="964" spans="1:66" x14ac:dyDescent="0.25">
      <c r="A964" s="50">
        <v>953</v>
      </c>
      <c r="B964" s="50"/>
      <c r="C964" s="50" t="str">
        <f t="shared" si="258"/>
        <v>3255_1_3260</v>
      </c>
      <c r="D964" s="50">
        <v>1</v>
      </c>
      <c r="E964" s="51"/>
      <c r="F964" s="76" t="str">
        <f t="shared" si="257"/>
        <v>3255_1</v>
      </c>
      <c r="G964" s="80">
        <v>3255</v>
      </c>
      <c r="H964" s="52">
        <v>1</v>
      </c>
      <c r="I964" s="52">
        <v>3260</v>
      </c>
      <c r="J964" s="53">
        <v>3260</v>
      </c>
      <c r="K964" s="54">
        <v>3260</v>
      </c>
      <c r="L964" s="54">
        <v>3260</v>
      </c>
      <c r="M964" s="54"/>
      <c r="N964" s="54"/>
      <c r="O964" s="55"/>
      <c r="P964" s="55"/>
      <c r="Q964" s="55"/>
      <c r="R964" s="55"/>
      <c r="S964" s="52"/>
      <c r="T964" s="52">
        <v>71</v>
      </c>
      <c r="U964" s="52">
        <v>5</v>
      </c>
      <c r="V964" s="52">
        <v>69</v>
      </c>
      <c r="W964" s="52"/>
      <c r="X964" s="52"/>
      <c r="Y964" s="110"/>
      <c r="Z964" s="110"/>
      <c r="AA964" s="110"/>
      <c r="AB964" s="110"/>
      <c r="AC964" s="56">
        <v>7</v>
      </c>
      <c r="AD964" s="52"/>
      <c r="AE964" s="52"/>
      <c r="AF964" s="52"/>
      <c r="AG964" s="52"/>
      <c r="AH964" s="106"/>
      <c r="AI964" s="59" t="s">
        <v>80</v>
      </c>
      <c r="AJ964" s="69" t="s">
        <v>10</v>
      </c>
      <c r="AK964" s="34" t="s">
        <v>10</v>
      </c>
      <c r="AL964" s="26" t="s">
        <v>10</v>
      </c>
      <c r="AM964" s="39"/>
      <c r="AN964" s="115"/>
      <c r="AO964" s="26" t="s">
        <v>10</v>
      </c>
      <c r="AQ964" s="5"/>
      <c r="AS964" s="37"/>
      <c r="AT964" s="30"/>
      <c r="BE964" s="21"/>
      <c r="BF964" s="21"/>
      <c r="BG964" s="21"/>
      <c r="BI964" s="21"/>
      <c r="BJ964" s="21"/>
      <c r="BK964" s="21"/>
    </row>
    <row r="965" spans="1:66" x14ac:dyDescent="0.25">
      <c r="A965" s="50">
        <v>954</v>
      </c>
      <c r="B965" s="50">
        <v>773</v>
      </c>
      <c r="C965" s="50" t="str">
        <f t="shared" si="258"/>
        <v>3531_1_263</v>
      </c>
      <c r="D965" s="50">
        <v>1</v>
      </c>
      <c r="E965" s="51">
        <f>G965*10000+H965</f>
        <v>35310001</v>
      </c>
      <c r="F965" s="76" t="str">
        <f t="shared" si="257"/>
        <v>3531_1</v>
      </c>
      <c r="G965" s="80">
        <v>3531</v>
      </c>
      <c r="H965" s="52">
        <v>1</v>
      </c>
      <c r="I965" s="52">
        <v>263</v>
      </c>
      <c r="J965" s="53" t="str">
        <f>IF(F965=K965,"ok","huom!")</f>
        <v>ok</v>
      </c>
      <c r="K965" s="54" t="str">
        <f>CONCATENATE(L965,"_",M965)</f>
        <v>3531_1</v>
      </c>
      <c r="L965" s="54">
        <v>3531</v>
      </c>
      <c r="M965" s="54">
        <v>1</v>
      </c>
      <c r="N965" s="54">
        <v>272</v>
      </c>
      <c r="O965" s="55">
        <v>149</v>
      </c>
      <c r="P965" s="55">
        <v>67</v>
      </c>
      <c r="Q965" s="55">
        <v>61</v>
      </c>
      <c r="R965" s="55">
        <v>27</v>
      </c>
      <c r="S965" s="52">
        <v>0</v>
      </c>
      <c r="T965" s="56">
        <v>182</v>
      </c>
      <c r="U965" s="56">
        <v>14</v>
      </c>
      <c r="V965" s="56">
        <v>197</v>
      </c>
      <c r="W965" s="56">
        <v>149</v>
      </c>
      <c r="X965" s="57">
        <v>0.67</v>
      </c>
      <c r="Y965" s="109"/>
      <c r="Z965" s="109"/>
      <c r="AA965" s="109"/>
      <c r="AB965" s="109"/>
      <c r="AC965" s="56">
        <v>11</v>
      </c>
      <c r="AD965" s="52" t="s">
        <v>35</v>
      </c>
      <c r="AE965" s="52" t="s">
        <v>35</v>
      </c>
      <c r="AF965" s="52" t="s">
        <v>35</v>
      </c>
      <c r="AG965" s="52"/>
      <c r="AH965" s="106"/>
      <c r="AI965" s="59"/>
      <c r="AJ965" s="68" t="s">
        <v>10</v>
      </c>
      <c r="AK965" t="s">
        <v>10</v>
      </c>
      <c r="AL965" s="30" t="s">
        <v>10</v>
      </c>
      <c r="AM965" s="39"/>
      <c r="AN965" s="115" t="s">
        <v>10</v>
      </c>
      <c r="AO965" s="30"/>
      <c r="AQ965" s="5"/>
      <c r="AS965" s="37"/>
      <c r="AT965" s="30" t="s">
        <v>10</v>
      </c>
      <c r="AV965" t="str">
        <f>IF(X965="ei mallia","ei mallia",IF(X965&gt;0.599999,IF(W965&gt;999,"punainen",IF(AC965&gt;99,"punainen",IF(AD965="osa seud. yht","punainen","musta"))),"musta"))</f>
        <v>musta</v>
      </c>
      <c r="AW965" t="str">
        <f>IF(X965="ei mallia","ei mallia",IF(X965&gt;0.399999,IF(W965&gt;1999,"punainen",IF(AC965&gt;499,"punainen",IF(AE965="osa seud. yht","punainen","musta"))),"musta"))</f>
        <v>musta</v>
      </c>
      <c r="AX965" t="str">
        <f>IF(X965="ei mallia","ei mallia",IF(AY965&gt;20,"punainen","musta"))</f>
        <v>musta</v>
      </c>
      <c r="AY965" s="31">
        <f>SUM(AZ965:BC965)</f>
        <v>10</v>
      </c>
      <c r="AZ965" s="31">
        <f>IF(X965&gt;0.59999,10,IF(X965&gt;0.39999,1,0))</f>
        <v>10</v>
      </c>
      <c r="BA965" s="31">
        <f>IF(W965&gt;1999,10,IF(W965&gt;999,1,0))</f>
        <v>0</v>
      </c>
      <c r="BB965" s="31">
        <f>IF(AC965&gt;499,10,IF(AC965&gt;99,1,0))</f>
        <v>0</v>
      </c>
      <c r="BC965" s="31">
        <f>IF(AE965="osa seud. yht",10,IF(AD965="osa seud. yht",1,0))</f>
        <v>0</v>
      </c>
      <c r="BM965" s="2" t="s">
        <v>35</v>
      </c>
      <c r="BN965" s="2" t="s">
        <v>35</v>
      </c>
    </row>
    <row r="966" spans="1:66" x14ac:dyDescent="0.25">
      <c r="A966" s="50">
        <v>955</v>
      </c>
      <c r="B966" s="50">
        <v>774</v>
      </c>
      <c r="C966" s="50" t="str">
        <f t="shared" si="258"/>
        <v>3601_1_2790</v>
      </c>
      <c r="D966" s="50">
        <v>1</v>
      </c>
      <c r="E966" s="51">
        <f>G966*10000+H966</f>
        <v>36010001</v>
      </c>
      <c r="F966" s="76" t="str">
        <f t="shared" si="257"/>
        <v>3601_1</v>
      </c>
      <c r="G966" s="80">
        <v>3601</v>
      </c>
      <c r="H966" s="52">
        <v>1</v>
      </c>
      <c r="I966" s="52">
        <v>2790</v>
      </c>
      <c r="J966" s="53" t="str">
        <f>IF(F966=K966,"ok","huom!")</f>
        <v>ok</v>
      </c>
      <c r="K966" s="54" t="str">
        <f>CONCATENATE(L966,"_",M966)</f>
        <v>3601_1</v>
      </c>
      <c r="L966" s="54">
        <v>3601</v>
      </c>
      <c r="M966" s="54">
        <v>1</v>
      </c>
      <c r="N966" s="54">
        <v>2722</v>
      </c>
      <c r="O966" s="55">
        <v>261</v>
      </c>
      <c r="P966" s="55">
        <v>82</v>
      </c>
      <c r="Q966" s="55">
        <v>137</v>
      </c>
      <c r="R966" s="55">
        <v>43</v>
      </c>
      <c r="S966" s="52">
        <v>0</v>
      </c>
      <c r="T966" s="56">
        <v>243</v>
      </c>
      <c r="U966" s="56">
        <v>6</v>
      </c>
      <c r="V966" s="56">
        <v>242</v>
      </c>
      <c r="W966" s="56">
        <v>261</v>
      </c>
      <c r="X966" s="57">
        <v>0.82</v>
      </c>
      <c r="Y966" s="109"/>
      <c r="Z966" s="109"/>
      <c r="AA966" s="109"/>
      <c r="AB966" s="109"/>
      <c r="AC966" s="56">
        <v>29</v>
      </c>
      <c r="AD966" s="61" t="s">
        <v>34</v>
      </c>
      <c r="AE966" s="52" t="s">
        <v>35</v>
      </c>
      <c r="AF966" s="52" t="s">
        <v>35</v>
      </c>
      <c r="AG966" s="52"/>
      <c r="AH966" s="106"/>
      <c r="AI966" s="59"/>
      <c r="AJ966" s="68" t="s">
        <v>10</v>
      </c>
      <c r="AK966" t="s">
        <v>10</v>
      </c>
      <c r="AL966" s="30" t="s">
        <v>10</v>
      </c>
      <c r="AM966" s="39"/>
      <c r="AN966" s="115" t="s">
        <v>10</v>
      </c>
      <c r="AO966" s="30"/>
      <c r="AQ966" s="5"/>
      <c r="AS966" s="37"/>
      <c r="AT966" s="30" t="s">
        <v>10</v>
      </c>
      <c r="AV966" t="str">
        <f>IF(X966="ei mallia","ei mallia",IF(X966&gt;0.599999,IF(W966&gt;999,"punainen",IF(AC966&gt;99,"punainen",IF(AD966="osa seud. yht","punainen","musta"))),"musta"))</f>
        <v>punainen</v>
      </c>
      <c r="AW966" t="str">
        <f>IF(X966="ei mallia","ei mallia",IF(X966&gt;0.399999,IF(W966&gt;1999,"punainen",IF(AC966&gt;499,"punainen",IF(AE966="osa seud. yht","punainen","musta"))),"musta"))</f>
        <v>musta</v>
      </c>
      <c r="AX966" t="str">
        <f>IF(X966="ei mallia","ei mallia",IF(AY966&gt;20,"punainen","musta"))</f>
        <v>musta</v>
      </c>
      <c r="AY966" s="31">
        <f>SUM(AZ966:BC966)</f>
        <v>11</v>
      </c>
      <c r="AZ966" s="31">
        <f>IF(X966&gt;0.59999,10,IF(X966&gt;0.39999,1,0))</f>
        <v>10</v>
      </c>
      <c r="BA966" s="31">
        <f>IF(W966&gt;1999,10,IF(W966&gt;999,1,0))</f>
        <v>0</v>
      </c>
      <c r="BB966" s="31">
        <f>IF(AC966&gt;499,10,IF(AC966&gt;99,1,0))</f>
        <v>0</v>
      </c>
      <c r="BC966" s="31">
        <f>IF(AE966="osa seud. yht",10,IF(AD966="osa seud. yht",1,0))</f>
        <v>1</v>
      </c>
      <c r="BM966" s="2" t="s">
        <v>35</v>
      </c>
      <c r="BN966" s="2" t="s">
        <v>35</v>
      </c>
    </row>
    <row r="967" spans="1:66" x14ac:dyDescent="0.25">
      <c r="A967" s="50">
        <v>956</v>
      </c>
      <c r="B967" s="50"/>
      <c r="C967" s="50" t="str">
        <f t="shared" si="258"/>
        <v>4131_1_6317</v>
      </c>
      <c r="D967" s="50">
        <v>1</v>
      </c>
      <c r="E967" s="51"/>
      <c r="F967" s="76" t="str">
        <f t="shared" si="257"/>
        <v>4131_1</v>
      </c>
      <c r="G967" s="80">
        <v>4131</v>
      </c>
      <c r="H967" s="52">
        <v>1</v>
      </c>
      <c r="I967" s="52">
        <v>6317</v>
      </c>
      <c r="J967" s="53">
        <v>6317</v>
      </c>
      <c r="K967" s="54">
        <v>6317</v>
      </c>
      <c r="L967" s="54">
        <v>6317</v>
      </c>
      <c r="M967" s="54"/>
      <c r="N967" s="54"/>
      <c r="O967" s="55"/>
      <c r="P967" s="55"/>
      <c r="Q967" s="55"/>
      <c r="R967" s="55"/>
      <c r="S967" s="52"/>
      <c r="T967" s="52">
        <v>612</v>
      </c>
      <c r="U967" s="52">
        <v>4</v>
      </c>
      <c r="V967" s="52">
        <v>619</v>
      </c>
      <c r="W967" s="52"/>
      <c r="X967" s="52"/>
      <c r="Y967" s="110"/>
      <c r="Z967" s="110"/>
      <c r="AA967" s="110"/>
      <c r="AB967" s="110"/>
      <c r="AC967" s="56">
        <v>45</v>
      </c>
      <c r="AD967" s="52"/>
      <c r="AE967" s="52"/>
      <c r="AF967" s="52"/>
      <c r="AG967" s="52"/>
      <c r="AH967" s="106"/>
      <c r="AI967" s="59" t="s">
        <v>80</v>
      </c>
      <c r="AJ967" s="69" t="s">
        <v>10</v>
      </c>
      <c r="AK967" s="34" t="s">
        <v>10</v>
      </c>
      <c r="AL967" s="26" t="s">
        <v>10</v>
      </c>
      <c r="AM967" s="39"/>
      <c r="AN967" s="115"/>
      <c r="AO967" s="26" t="s">
        <v>10</v>
      </c>
      <c r="AQ967" s="5"/>
      <c r="AS967" s="37"/>
      <c r="AT967" s="30"/>
      <c r="BE967" s="21"/>
      <c r="BF967" s="21"/>
      <c r="BG967" s="21"/>
      <c r="BI967" s="21"/>
      <c r="BJ967" s="21"/>
      <c r="BK967" s="21"/>
    </row>
    <row r="968" spans="1:66" x14ac:dyDescent="0.25">
      <c r="A968" s="50">
        <v>957</v>
      </c>
      <c r="B968" s="50"/>
      <c r="C968" s="50" t="str">
        <f t="shared" si="258"/>
        <v>4141_1_470</v>
      </c>
      <c r="D968" s="50">
        <v>1</v>
      </c>
      <c r="E968" s="51"/>
      <c r="F968" s="76" t="str">
        <f t="shared" si="257"/>
        <v>4141_1</v>
      </c>
      <c r="G968" s="80">
        <v>4141</v>
      </c>
      <c r="H968" s="52">
        <v>1</v>
      </c>
      <c r="I968" s="52">
        <v>470</v>
      </c>
      <c r="J968" s="53">
        <v>470</v>
      </c>
      <c r="K968" s="54">
        <v>470</v>
      </c>
      <c r="L968" s="54">
        <v>470</v>
      </c>
      <c r="M968" s="54"/>
      <c r="N968" s="54"/>
      <c r="O968" s="55"/>
      <c r="P968" s="55"/>
      <c r="Q968" s="55"/>
      <c r="R968" s="55"/>
      <c r="S968" s="52"/>
      <c r="T968" s="52">
        <v>387</v>
      </c>
      <c r="U968" s="52">
        <v>22</v>
      </c>
      <c r="V968" s="52">
        <v>463</v>
      </c>
      <c r="W968" s="52"/>
      <c r="X968" s="52"/>
      <c r="Y968" s="110"/>
      <c r="Z968" s="110"/>
      <c r="AA968" s="110"/>
      <c r="AB968" s="110"/>
      <c r="AC968" s="56">
        <v>62</v>
      </c>
      <c r="AD968" s="52"/>
      <c r="AE968" s="52"/>
      <c r="AF968" s="52" t="s">
        <v>81</v>
      </c>
      <c r="AG968" s="52"/>
      <c r="AH968" s="106"/>
      <c r="AI968" s="59" t="s">
        <v>80</v>
      </c>
      <c r="AJ968" s="69" t="s">
        <v>10</v>
      </c>
      <c r="AK968" s="34" t="s">
        <v>10</v>
      </c>
      <c r="AL968" s="26" t="s">
        <v>10</v>
      </c>
      <c r="AM968" s="39"/>
      <c r="AN968" s="115"/>
      <c r="AO968" s="26" t="s">
        <v>10</v>
      </c>
      <c r="AQ968" s="5"/>
      <c r="AS968" s="37"/>
      <c r="AT968" s="30"/>
      <c r="BE968" s="21"/>
      <c r="BF968" s="21"/>
      <c r="BG968" s="21"/>
      <c r="BI968" s="21"/>
      <c r="BJ968" s="21"/>
      <c r="BK968" s="21"/>
    </row>
    <row r="969" spans="1:66" x14ac:dyDescent="0.25">
      <c r="A969" s="50">
        <v>958</v>
      </c>
      <c r="B969" s="50"/>
      <c r="C969" s="50" t="str">
        <f t="shared" si="258"/>
        <v>4142_1_3700</v>
      </c>
      <c r="D969" s="50">
        <v>1</v>
      </c>
      <c r="E969" s="51"/>
      <c r="F969" s="76" t="str">
        <f t="shared" si="257"/>
        <v>4142_1</v>
      </c>
      <c r="G969" s="80">
        <v>4142</v>
      </c>
      <c r="H969" s="52">
        <v>1</v>
      </c>
      <c r="I969" s="52">
        <v>3700</v>
      </c>
      <c r="J969" s="53">
        <v>3700</v>
      </c>
      <c r="K969" s="54">
        <v>3700</v>
      </c>
      <c r="L969" s="54">
        <v>3700</v>
      </c>
      <c r="M969" s="54"/>
      <c r="N969" s="54"/>
      <c r="O969" s="55"/>
      <c r="P969" s="55"/>
      <c r="Q969" s="55"/>
      <c r="R969" s="55"/>
      <c r="S969" s="52"/>
      <c r="T969" s="52">
        <v>798</v>
      </c>
      <c r="U969" s="52">
        <v>39</v>
      </c>
      <c r="V969" s="52">
        <v>826</v>
      </c>
      <c r="W969" s="52"/>
      <c r="X969" s="52"/>
      <c r="Y969" s="110"/>
      <c r="Z969" s="110"/>
      <c r="AA969" s="110"/>
      <c r="AB969" s="110"/>
      <c r="AC969" s="56">
        <v>135</v>
      </c>
      <c r="AD969" s="52"/>
      <c r="AE969" s="52"/>
      <c r="AF969" s="52"/>
      <c r="AG969" s="52"/>
      <c r="AH969" s="106"/>
      <c r="AI969" s="59" t="s">
        <v>79</v>
      </c>
      <c r="AJ969" s="69" t="s">
        <v>10</v>
      </c>
      <c r="AK969" s="34" t="s">
        <v>10</v>
      </c>
      <c r="AL969" s="26" t="s">
        <v>10</v>
      </c>
      <c r="AM969" s="39"/>
      <c r="AN969" s="115"/>
      <c r="AO969" s="26" t="s">
        <v>10</v>
      </c>
      <c r="AQ969" s="5"/>
      <c r="AS969" s="37"/>
      <c r="AT969" s="30"/>
      <c r="BE969" s="21"/>
      <c r="BF969" s="21"/>
      <c r="BG969" s="21"/>
      <c r="BI969" s="21"/>
      <c r="BJ969" s="21"/>
      <c r="BK969" s="21"/>
    </row>
    <row r="970" spans="1:66" x14ac:dyDescent="0.25">
      <c r="A970" s="50">
        <v>959</v>
      </c>
      <c r="B970" s="50"/>
      <c r="C970" s="50" t="str">
        <f t="shared" si="258"/>
        <v>4142_2_1614</v>
      </c>
      <c r="D970" s="50">
        <v>1</v>
      </c>
      <c r="E970" s="51"/>
      <c r="F970" s="76" t="str">
        <f t="shared" si="257"/>
        <v>4142_2</v>
      </c>
      <c r="G970" s="80">
        <v>4142</v>
      </c>
      <c r="H970" s="52">
        <v>2</v>
      </c>
      <c r="I970" s="52">
        <v>1614</v>
      </c>
      <c r="J970" s="53">
        <v>1614</v>
      </c>
      <c r="K970" s="54">
        <v>1614</v>
      </c>
      <c r="L970" s="54">
        <v>1614</v>
      </c>
      <c r="M970" s="54"/>
      <c r="N970" s="54"/>
      <c r="O970" s="55"/>
      <c r="P970" s="55"/>
      <c r="Q970" s="55"/>
      <c r="R970" s="55"/>
      <c r="S970" s="52"/>
      <c r="T970" s="52">
        <v>1330</v>
      </c>
      <c r="U970" s="52">
        <v>28</v>
      </c>
      <c r="V970" s="52">
        <v>1300</v>
      </c>
      <c r="W970" s="52"/>
      <c r="X970" s="52"/>
      <c r="Y970" s="110"/>
      <c r="Z970" s="110"/>
      <c r="AA970" s="110"/>
      <c r="AB970" s="110"/>
      <c r="AC970" s="56">
        <v>202</v>
      </c>
      <c r="AD970" s="52"/>
      <c r="AE970" s="52"/>
      <c r="AF970" s="52" t="s">
        <v>81</v>
      </c>
      <c r="AG970" s="52"/>
      <c r="AH970" s="106"/>
      <c r="AI970" s="59" t="s">
        <v>75</v>
      </c>
      <c r="AJ970" s="69" t="s">
        <v>10</v>
      </c>
      <c r="AK970" s="34" t="s">
        <v>10</v>
      </c>
      <c r="AL970" s="26" t="s">
        <v>10</v>
      </c>
      <c r="AM970" s="39"/>
      <c r="AN970" s="115"/>
      <c r="AO970" s="26" t="s">
        <v>10</v>
      </c>
      <c r="AQ970" s="5"/>
      <c r="AS970" s="37"/>
      <c r="AT970" s="30"/>
      <c r="BE970" s="21"/>
      <c r="BF970" s="21"/>
      <c r="BG970" s="21"/>
      <c r="BI970" s="21"/>
      <c r="BJ970" s="21"/>
      <c r="BK970" s="21"/>
    </row>
    <row r="971" spans="1:66" x14ac:dyDescent="0.25">
      <c r="A971" s="50">
        <v>960</v>
      </c>
      <c r="B971" s="50"/>
      <c r="C971" s="50" t="str">
        <f t="shared" si="258"/>
        <v>4143_1_2899</v>
      </c>
      <c r="D971" s="50">
        <v>1</v>
      </c>
      <c r="E971" s="51"/>
      <c r="F971" s="76" t="str">
        <f t="shared" si="257"/>
        <v>4143_1</v>
      </c>
      <c r="G971" s="80">
        <v>4143</v>
      </c>
      <c r="H971" s="52">
        <v>1</v>
      </c>
      <c r="I971" s="52">
        <v>2899</v>
      </c>
      <c r="J971" s="53">
        <v>2899</v>
      </c>
      <c r="K971" s="54">
        <v>2899</v>
      </c>
      <c r="L971" s="54">
        <v>2899</v>
      </c>
      <c r="M971" s="54"/>
      <c r="N971" s="54"/>
      <c r="O971" s="55"/>
      <c r="P971" s="55"/>
      <c r="Q971" s="55"/>
      <c r="R971" s="55"/>
      <c r="S971" s="52"/>
      <c r="T971" s="52">
        <v>821</v>
      </c>
      <c r="U971" s="52">
        <v>28</v>
      </c>
      <c r="V971" s="52">
        <v>752</v>
      </c>
      <c r="W971" s="52"/>
      <c r="X971" s="52"/>
      <c r="Y971" s="110"/>
      <c r="Z971" s="110"/>
      <c r="AA971" s="110"/>
      <c r="AB971" s="110"/>
      <c r="AC971" s="56">
        <v>43</v>
      </c>
      <c r="AD971" s="52"/>
      <c r="AE971" s="52"/>
      <c r="AF971" s="52"/>
      <c r="AG971" s="52"/>
      <c r="AH971" s="106"/>
      <c r="AI971" s="59" t="s">
        <v>79</v>
      </c>
      <c r="AJ971" s="69" t="s">
        <v>10</v>
      </c>
      <c r="AK971" s="34" t="s">
        <v>10</v>
      </c>
      <c r="AL971" s="26" t="s">
        <v>10</v>
      </c>
      <c r="AM971" s="39"/>
      <c r="AN971" s="115"/>
      <c r="AO971" s="26" t="s">
        <v>10</v>
      </c>
      <c r="AQ971" s="5"/>
      <c r="AS971" s="37"/>
      <c r="AT971" s="30"/>
      <c r="BE971" s="21"/>
      <c r="BF971" s="21"/>
      <c r="BG971" s="21"/>
      <c r="BI971" s="21"/>
      <c r="BJ971" s="21"/>
      <c r="BK971" s="21"/>
    </row>
    <row r="972" spans="1:66" x14ac:dyDescent="0.25">
      <c r="A972" s="50">
        <v>961</v>
      </c>
      <c r="B972" s="50"/>
      <c r="C972" s="50" t="str">
        <f t="shared" si="258"/>
        <v>4143_2_6791</v>
      </c>
      <c r="D972" s="50">
        <v>1</v>
      </c>
      <c r="E972" s="51"/>
      <c r="F972" s="76" t="str">
        <f t="shared" ref="F972:F1035" si="269">CONCATENATE(G972,"_",H972)</f>
        <v>4143_2</v>
      </c>
      <c r="G972" s="80">
        <v>4143</v>
      </c>
      <c r="H972" s="52">
        <v>2</v>
      </c>
      <c r="I972" s="52">
        <v>6791</v>
      </c>
      <c r="J972" s="53">
        <v>6791</v>
      </c>
      <c r="K972" s="54">
        <v>6791</v>
      </c>
      <c r="L972" s="54">
        <v>6791</v>
      </c>
      <c r="M972" s="54"/>
      <c r="N972" s="54"/>
      <c r="O972" s="55"/>
      <c r="P972" s="55"/>
      <c r="Q972" s="55"/>
      <c r="R972" s="55"/>
      <c r="S972" s="52"/>
      <c r="T972" s="52">
        <v>778</v>
      </c>
      <c r="U972" s="52">
        <v>42</v>
      </c>
      <c r="V972" s="52">
        <v>593</v>
      </c>
      <c r="W972" s="52"/>
      <c r="X972" s="52"/>
      <c r="Y972" s="110"/>
      <c r="Z972" s="110"/>
      <c r="AA972" s="110"/>
      <c r="AB972" s="110"/>
      <c r="AC972" s="56">
        <v>36</v>
      </c>
      <c r="AD972" s="52"/>
      <c r="AE972" s="52"/>
      <c r="AF972" s="52"/>
      <c r="AG972" s="52"/>
      <c r="AH972" s="106"/>
      <c r="AI972" s="59" t="s">
        <v>79</v>
      </c>
      <c r="AJ972" s="69" t="s">
        <v>10</v>
      </c>
      <c r="AK972" s="34" t="s">
        <v>10</v>
      </c>
      <c r="AL972" s="26" t="s">
        <v>10</v>
      </c>
      <c r="AM972" s="39"/>
      <c r="AN972" s="115"/>
      <c r="AO972" s="26" t="s">
        <v>10</v>
      </c>
      <c r="AQ972" s="5"/>
      <c r="AS972" s="37"/>
      <c r="AT972" s="30"/>
      <c r="BE972" s="21"/>
      <c r="BF972" s="21"/>
      <c r="BG972" s="21"/>
      <c r="BI972" s="21"/>
      <c r="BJ972" s="21"/>
      <c r="BK972" s="21"/>
    </row>
    <row r="973" spans="1:66" x14ac:dyDescent="0.25">
      <c r="A973" s="50">
        <v>962</v>
      </c>
      <c r="B973" s="50"/>
      <c r="C973" s="50" t="str">
        <f t="shared" ref="C973:C1036" si="270">CONCATENATE(G973,"_",H973,"_",I973)</f>
        <v>4143_3_4408</v>
      </c>
      <c r="D973" s="50">
        <v>1</v>
      </c>
      <c r="E973" s="51"/>
      <c r="F973" s="76" t="str">
        <f t="shared" si="269"/>
        <v>4143_3</v>
      </c>
      <c r="G973" s="80">
        <v>4143</v>
      </c>
      <c r="H973" s="52">
        <v>3</v>
      </c>
      <c r="I973" s="52">
        <v>4408</v>
      </c>
      <c r="J973" s="53">
        <v>4408</v>
      </c>
      <c r="K973" s="54">
        <v>4408</v>
      </c>
      <c r="L973" s="54">
        <v>4408</v>
      </c>
      <c r="M973" s="54"/>
      <c r="N973" s="54"/>
      <c r="O973" s="55"/>
      <c r="P973" s="55"/>
      <c r="Q973" s="55"/>
      <c r="R973" s="55"/>
      <c r="S973" s="52"/>
      <c r="T973" s="52">
        <v>364</v>
      </c>
      <c r="U973" s="52">
        <v>16</v>
      </c>
      <c r="V973" s="52">
        <v>288</v>
      </c>
      <c r="W973" s="52"/>
      <c r="X973" s="52"/>
      <c r="Y973" s="110"/>
      <c r="Z973" s="110"/>
      <c r="AA973" s="110"/>
      <c r="AB973" s="110"/>
      <c r="AC973" s="56">
        <v>16</v>
      </c>
      <c r="AD973" s="52"/>
      <c r="AE973" s="52"/>
      <c r="AF973" s="52"/>
      <c r="AG973" s="52"/>
      <c r="AH973" s="106"/>
      <c r="AI973" s="59" t="s">
        <v>80</v>
      </c>
      <c r="AJ973" s="69" t="s">
        <v>10</v>
      </c>
      <c r="AK973" s="34" t="s">
        <v>10</v>
      </c>
      <c r="AL973" s="26" t="s">
        <v>10</v>
      </c>
      <c r="AM973" s="39"/>
      <c r="AN973" s="115"/>
      <c r="AO973" s="26" t="s">
        <v>10</v>
      </c>
      <c r="AQ973" s="5"/>
      <c r="AS973" s="37"/>
      <c r="AT973" s="30"/>
      <c r="BE973" s="21"/>
      <c r="BF973" s="21"/>
      <c r="BG973" s="21"/>
      <c r="BI973" s="21"/>
      <c r="BJ973" s="21"/>
      <c r="BK973" s="21"/>
    </row>
    <row r="974" spans="1:66" x14ac:dyDescent="0.25">
      <c r="A974" s="50">
        <v>963</v>
      </c>
      <c r="B974" s="50"/>
      <c r="C974" s="50" t="str">
        <f t="shared" si="270"/>
        <v>4143_4_4683</v>
      </c>
      <c r="D974" s="50">
        <v>1</v>
      </c>
      <c r="E974" s="51"/>
      <c r="F974" s="76" t="str">
        <f t="shared" si="269"/>
        <v>4143_4</v>
      </c>
      <c r="G974" s="80">
        <v>4143</v>
      </c>
      <c r="H974" s="52">
        <v>4</v>
      </c>
      <c r="I974" s="52">
        <v>4683</v>
      </c>
      <c r="J974" s="53">
        <v>4683</v>
      </c>
      <c r="K974" s="54">
        <v>4683</v>
      </c>
      <c r="L974" s="54">
        <v>4683</v>
      </c>
      <c r="M974" s="54"/>
      <c r="N974" s="54"/>
      <c r="O974" s="55"/>
      <c r="P974" s="55"/>
      <c r="Q974" s="55"/>
      <c r="R974" s="55"/>
      <c r="S974" s="52"/>
      <c r="T974" s="52">
        <v>276</v>
      </c>
      <c r="U974" s="52">
        <v>10</v>
      </c>
      <c r="V974" s="52">
        <v>223</v>
      </c>
      <c r="W974" s="52"/>
      <c r="X974" s="52"/>
      <c r="Y974" s="110"/>
      <c r="Z974" s="110"/>
      <c r="AA974" s="110"/>
      <c r="AB974" s="110"/>
      <c r="AC974" s="56">
        <v>15</v>
      </c>
      <c r="AD974" s="52"/>
      <c r="AE974" s="52"/>
      <c r="AF974" s="52"/>
      <c r="AG974" s="52"/>
      <c r="AH974" s="106"/>
      <c r="AI974" s="59" t="s">
        <v>80</v>
      </c>
      <c r="AJ974" s="69" t="s">
        <v>10</v>
      </c>
      <c r="AK974" s="34" t="s">
        <v>10</v>
      </c>
      <c r="AL974" s="26" t="s">
        <v>10</v>
      </c>
      <c r="AM974" s="39"/>
      <c r="AN974" s="115"/>
      <c r="AO974" s="26" t="s">
        <v>10</v>
      </c>
      <c r="AQ974" s="5"/>
      <c r="AS974" s="37"/>
      <c r="AT974" s="30"/>
      <c r="BE974" s="21"/>
      <c r="BF974" s="21"/>
      <c r="BG974" s="21"/>
      <c r="BI974" s="21"/>
      <c r="BJ974" s="21"/>
      <c r="BK974" s="21"/>
    </row>
    <row r="975" spans="1:66" x14ac:dyDescent="0.25">
      <c r="A975" s="50">
        <v>964</v>
      </c>
      <c r="B975" s="50"/>
      <c r="C975" s="50" t="str">
        <f t="shared" si="270"/>
        <v>4143_5_4918</v>
      </c>
      <c r="D975" s="50">
        <v>1</v>
      </c>
      <c r="E975" s="51"/>
      <c r="F975" s="76" t="str">
        <f t="shared" si="269"/>
        <v>4143_5</v>
      </c>
      <c r="G975" s="80">
        <v>4143</v>
      </c>
      <c r="H975" s="52">
        <v>5</v>
      </c>
      <c r="I975" s="52">
        <v>4918</v>
      </c>
      <c r="J975" s="53">
        <v>4918</v>
      </c>
      <c r="K975" s="54">
        <v>4918</v>
      </c>
      <c r="L975" s="54">
        <v>4918</v>
      </c>
      <c r="M975" s="54"/>
      <c r="N975" s="54"/>
      <c r="O975" s="55"/>
      <c r="P975" s="55"/>
      <c r="Q975" s="55"/>
      <c r="R975" s="55"/>
      <c r="S975" s="52"/>
      <c r="T975" s="52">
        <v>131</v>
      </c>
      <c r="U975" s="52">
        <v>11</v>
      </c>
      <c r="V975" s="52">
        <v>115</v>
      </c>
      <c r="W975" s="52"/>
      <c r="X975" s="52"/>
      <c r="Y975" s="110"/>
      <c r="Z975" s="110"/>
      <c r="AA975" s="110"/>
      <c r="AB975" s="110"/>
      <c r="AC975" s="56">
        <v>10</v>
      </c>
      <c r="AD975" s="52"/>
      <c r="AE975" s="52"/>
      <c r="AF975" s="52"/>
      <c r="AG975" s="52"/>
      <c r="AH975" s="106"/>
      <c r="AI975" s="59" t="s">
        <v>80</v>
      </c>
      <c r="AJ975" s="69" t="s">
        <v>10</v>
      </c>
      <c r="AK975" s="34" t="s">
        <v>10</v>
      </c>
      <c r="AL975" s="26" t="s">
        <v>10</v>
      </c>
      <c r="AM975" s="39"/>
      <c r="AN975" s="115"/>
      <c r="AO975" s="26" t="s">
        <v>10</v>
      </c>
      <c r="AQ975" s="5"/>
      <c r="AS975" s="37"/>
      <c r="AT975" s="30"/>
      <c r="BE975" s="21"/>
      <c r="BF975" s="21"/>
      <c r="BG975" s="21"/>
      <c r="BI975" s="21"/>
      <c r="BJ975" s="21"/>
      <c r="BK975" s="21"/>
    </row>
    <row r="976" spans="1:66" x14ac:dyDescent="0.25">
      <c r="A976" s="50">
        <v>965</v>
      </c>
      <c r="B976" s="50"/>
      <c r="C976" s="50" t="str">
        <f t="shared" si="270"/>
        <v>4231_1_694</v>
      </c>
      <c r="D976" s="50">
        <v>1</v>
      </c>
      <c r="E976" s="51"/>
      <c r="F976" s="76" t="str">
        <f t="shared" si="269"/>
        <v>4231_1</v>
      </c>
      <c r="G976" s="80">
        <v>4231</v>
      </c>
      <c r="H976" s="52">
        <v>1</v>
      </c>
      <c r="I976" s="52">
        <v>694</v>
      </c>
      <c r="J976" s="53">
        <v>694</v>
      </c>
      <c r="K976" s="54">
        <v>694</v>
      </c>
      <c r="L976" s="54">
        <v>694</v>
      </c>
      <c r="M976" s="54"/>
      <c r="N976" s="54"/>
      <c r="O976" s="55"/>
      <c r="P976" s="55"/>
      <c r="Q976" s="55"/>
      <c r="R976" s="55"/>
      <c r="S976" s="52"/>
      <c r="T976" s="52">
        <v>1899</v>
      </c>
      <c r="U976" s="52">
        <v>34</v>
      </c>
      <c r="V976" s="52">
        <v>2112</v>
      </c>
      <c r="W976" s="52"/>
      <c r="X976" s="52"/>
      <c r="Y976" s="110"/>
      <c r="Z976" s="110"/>
      <c r="AA976" s="110"/>
      <c r="AB976" s="110"/>
      <c r="AC976" s="56">
        <v>220</v>
      </c>
      <c r="AD976" s="65" t="s">
        <v>73</v>
      </c>
      <c r="AE976" s="59"/>
      <c r="AF976" s="52" t="s">
        <v>81</v>
      </c>
      <c r="AG976" s="52"/>
      <c r="AH976" s="106"/>
      <c r="AI976" s="59" t="s">
        <v>75</v>
      </c>
      <c r="AJ976" s="69" t="s">
        <v>10</v>
      </c>
      <c r="AK976" s="34" t="s">
        <v>10</v>
      </c>
      <c r="AL976" s="26" t="s">
        <v>10</v>
      </c>
      <c r="AM976" s="39"/>
      <c r="AN976" s="115"/>
      <c r="AO976" s="26" t="s">
        <v>10</v>
      </c>
      <c r="AQ976" s="5"/>
      <c r="AS976" s="37"/>
      <c r="AT976" s="30"/>
      <c r="BE976" s="21"/>
      <c r="BF976" s="21"/>
      <c r="BG976" s="21"/>
      <c r="BI976" s="21"/>
      <c r="BJ976" s="21"/>
      <c r="BK976" s="21"/>
    </row>
    <row r="977" spans="1:66" x14ac:dyDescent="0.25">
      <c r="A977" s="50">
        <v>966</v>
      </c>
      <c r="B977" s="50"/>
      <c r="C977" s="50" t="str">
        <f t="shared" si="270"/>
        <v>4251_1_7708</v>
      </c>
      <c r="D977" s="50">
        <v>1</v>
      </c>
      <c r="E977" s="51"/>
      <c r="F977" s="76" t="str">
        <f t="shared" si="269"/>
        <v>4251_1</v>
      </c>
      <c r="G977" s="80">
        <v>4251</v>
      </c>
      <c r="H977" s="52">
        <v>1</v>
      </c>
      <c r="I977" s="52">
        <v>7708</v>
      </c>
      <c r="J977" s="53">
        <v>7708</v>
      </c>
      <c r="K977" s="54">
        <v>7708</v>
      </c>
      <c r="L977" s="54">
        <v>7708</v>
      </c>
      <c r="M977" s="54"/>
      <c r="N977" s="54"/>
      <c r="O977" s="55"/>
      <c r="P977" s="55"/>
      <c r="Q977" s="55"/>
      <c r="R977" s="55"/>
      <c r="S977" s="52"/>
      <c r="T977" s="52">
        <v>321</v>
      </c>
      <c r="U977" s="52">
        <v>23</v>
      </c>
      <c r="V977" s="52">
        <v>297</v>
      </c>
      <c r="W977" s="52"/>
      <c r="X977" s="52"/>
      <c r="Y977" s="110" t="s">
        <v>66</v>
      </c>
      <c r="Z977" s="110" t="s">
        <v>66</v>
      </c>
      <c r="AA977" s="110" t="s">
        <v>65</v>
      </c>
      <c r="AB977" s="110" t="s">
        <v>65</v>
      </c>
      <c r="AC977" s="56">
        <v>62</v>
      </c>
      <c r="AD977" s="52"/>
      <c r="AE977" s="52"/>
      <c r="AF977" s="52"/>
      <c r="AG977" s="52"/>
      <c r="AH977" s="106"/>
      <c r="AI977" s="59" t="s">
        <v>80</v>
      </c>
      <c r="AJ977" s="69" t="s">
        <v>9</v>
      </c>
      <c r="AK977" s="34" t="s">
        <v>10</v>
      </c>
      <c r="AL977" s="26" t="s">
        <v>10</v>
      </c>
      <c r="AM977" s="39"/>
      <c r="AN977" s="115"/>
      <c r="AO977" s="26" t="s">
        <v>10</v>
      </c>
      <c r="AQ977" s="5"/>
      <c r="AS977" s="37"/>
      <c r="AT977" s="30"/>
      <c r="BE977" s="21" t="s">
        <v>10</v>
      </c>
      <c r="BF977" s="21" t="s">
        <v>10</v>
      </c>
      <c r="BG977" s="21" t="s">
        <v>10</v>
      </c>
      <c r="BI977" s="21" t="s">
        <v>10</v>
      </c>
      <c r="BJ977" s="21" t="s">
        <v>10</v>
      </c>
      <c r="BK977" s="21" t="s">
        <v>10</v>
      </c>
    </row>
    <row r="978" spans="1:66" x14ac:dyDescent="0.25">
      <c r="A978" s="50">
        <v>967</v>
      </c>
      <c r="B978" s="50"/>
      <c r="C978" s="50" t="str">
        <f t="shared" si="270"/>
        <v>4251_2_7390</v>
      </c>
      <c r="D978" s="50">
        <v>1</v>
      </c>
      <c r="E978" s="51"/>
      <c r="F978" s="76" t="str">
        <f t="shared" si="269"/>
        <v>4251_2</v>
      </c>
      <c r="G978" s="80">
        <v>4251</v>
      </c>
      <c r="H978" s="52">
        <v>2</v>
      </c>
      <c r="I978" s="52">
        <v>7390</v>
      </c>
      <c r="J978" s="53">
        <v>7390</v>
      </c>
      <c r="K978" s="54">
        <v>7390</v>
      </c>
      <c r="L978" s="54">
        <v>7390</v>
      </c>
      <c r="M978" s="54"/>
      <c r="N978" s="54"/>
      <c r="O978" s="55"/>
      <c r="P978" s="55"/>
      <c r="Q978" s="55"/>
      <c r="R978" s="55"/>
      <c r="S978" s="52"/>
      <c r="T978" s="52">
        <v>277</v>
      </c>
      <c r="U978" s="52">
        <v>18</v>
      </c>
      <c r="V978" s="52">
        <v>255</v>
      </c>
      <c r="W978" s="52"/>
      <c r="X978" s="52"/>
      <c r="Y978" s="110"/>
      <c r="Z978" s="110" t="s">
        <v>66</v>
      </c>
      <c r="AA978" s="110"/>
      <c r="AB978" s="110" t="s">
        <v>65</v>
      </c>
      <c r="AC978" s="56">
        <v>38</v>
      </c>
      <c r="AD978" s="52"/>
      <c r="AE978" s="52"/>
      <c r="AF978" s="52"/>
      <c r="AG978" s="52"/>
      <c r="AH978" s="106"/>
      <c r="AI978" s="59" t="s">
        <v>80</v>
      </c>
      <c r="AJ978" s="69" t="s">
        <v>9</v>
      </c>
      <c r="AK978" s="34" t="s">
        <v>10</v>
      </c>
      <c r="AL978" s="26" t="s">
        <v>10</v>
      </c>
      <c r="AM978" s="39"/>
      <c r="AN978" s="115"/>
      <c r="AO978" s="26" t="s">
        <v>10</v>
      </c>
      <c r="AQ978" s="5"/>
      <c r="AS978" s="37"/>
      <c r="AT978" s="30"/>
      <c r="BE978" s="2" t="s">
        <v>37</v>
      </c>
      <c r="BF978" s="2" t="s">
        <v>37</v>
      </c>
      <c r="BG978" s="2" t="s">
        <v>37</v>
      </c>
      <c r="BI978" s="21" t="s">
        <v>10</v>
      </c>
      <c r="BJ978" s="21" t="s">
        <v>10</v>
      </c>
      <c r="BK978" s="21" t="s">
        <v>10</v>
      </c>
    </row>
    <row r="979" spans="1:66" x14ac:dyDescent="0.25">
      <c r="A979" s="50">
        <v>968</v>
      </c>
      <c r="B979" s="50"/>
      <c r="C979" s="50" t="str">
        <f t="shared" si="270"/>
        <v>4251_3_3316</v>
      </c>
      <c r="D979" s="50">
        <v>1</v>
      </c>
      <c r="E979" s="51"/>
      <c r="F979" s="76" t="str">
        <f t="shared" si="269"/>
        <v>4251_3</v>
      </c>
      <c r="G979" s="80">
        <v>4251</v>
      </c>
      <c r="H979" s="52">
        <v>3</v>
      </c>
      <c r="I979" s="52">
        <v>3316</v>
      </c>
      <c r="J979" s="53">
        <v>3316</v>
      </c>
      <c r="K979" s="54">
        <v>3316</v>
      </c>
      <c r="L979" s="54">
        <v>3316</v>
      </c>
      <c r="M979" s="54"/>
      <c r="N979" s="54"/>
      <c r="O979" s="55"/>
      <c r="P979" s="55"/>
      <c r="Q979" s="55"/>
      <c r="R979" s="55"/>
      <c r="S979" s="52"/>
      <c r="T979" s="52">
        <v>128</v>
      </c>
      <c r="U979" s="52">
        <v>13</v>
      </c>
      <c r="V979" s="52">
        <v>136</v>
      </c>
      <c r="W979" s="52"/>
      <c r="X979" s="52"/>
      <c r="Y979" s="110"/>
      <c r="Z979" s="110" t="s">
        <v>66</v>
      </c>
      <c r="AA979" s="110"/>
      <c r="AB979" s="110" t="s">
        <v>65</v>
      </c>
      <c r="AC979" s="56">
        <v>27</v>
      </c>
      <c r="AD979" s="52"/>
      <c r="AE979" s="52"/>
      <c r="AF979" s="52"/>
      <c r="AG979" s="52"/>
      <c r="AH979" s="106"/>
      <c r="AI979" s="59" t="s">
        <v>80</v>
      </c>
      <c r="AJ979" s="69" t="s">
        <v>9</v>
      </c>
      <c r="AK979" s="34" t="s">
        <v>10</v>
      </c>
      <c r="AL979" s="26" t="s">
        <v>10</v>
      </c>
      <c r="AM979" s="39"/>
      <c r="AN979" s="115"/>
      <c r="AO979" s="26" t="s">
        <v>10</v>
      </c>
      <c r="AQ979" s="5"/>
      <c r="AS979" s="37"/>
      <c r="AT979" s="30"/>
      <c r="BE979" s="2" t="s">
        <v>37</v>
      </c>
      <c r="BF979" s="2" t="s">
        <v>37</v>
      </c>
      <c r="BG979" s="2" t="s">
        <v>37</v>
      </c>
      <c r="BI979" s="21" t="s">
        <v>10</v>
      </c>
      <c r="BJ979" s="21" t="s">
        <v>10</v>
      </c>
      <c r="BK979" s="21" t="s">
        <v>10</v>
      </c>
    </row>
    <row r="980" spans="1:66" x14ac:dyDescent="0.25">
      <c r="A980" s="50">
        <v>969</v>
      </c>
      <c r="B980" s="50"/>
      <c r="C980" s="50" t="str">
        <f t="shared" si="270"/>
        <v>4251_4_4771</v>
      </c>
      <c r="D980" s="50">
        <v>1</v>
      </c>
      <c r="E980" s="51"/>
      <c r="F980" s="76" t="str">
        <f t="shared" si="269"/>
        <v>4251_4</v>
      </c>
      <c r="G980" s="80">
        <v>4251</v>
      </c>
      <c r="H980" s="52">
        <v>4</v>
      </c>
      <c r="I980" s="52">
        <v>4771</v>
      </c>
      <c r="J980" s="53">
        <v>4771</v>
      </c>
      <c r="K980" s="54">
        <v>4771</v>
      </c>
      <c r="L980" s="54">
        <v>4771</v>
      </c>
      <c r="M980" s="54"/>
      <c r="N980" s="54"/>
      <c r="O980" s="55"/>
      <c r="P980" s="55"/>
      <c r="Q980" s="55"/>
      <c r="R980" s="55"/>
      <c r="S980" s="52"/>
      <c r="T980" s="52">
        <v>128</v>
      </c>
      <c r="U980" s="52">
        <v>13</v>
      </c>
      <c r="V980" s="52">
        <v>136</v>
      </c>
      <c r="W980" s="52"/>
      <c r="X980" s="52"/>
      <c r="Y980" s="110"/>
      <c r="Z980" s="110" t="s">
        <v>66</v>
      </c>
      <c r="AA980" s="110"/>
      <c r="AB980" s="110" t="s">
        <v>65</v>
      </c>
      <c r="AC980" s="56">
        <v>35</v>
      </c>
      <c r="AD980" s="52"/>
      <c r="AE980" s="52"/>
      <c r="AF980" s="52"/>
      <c r="AG980" s="52"/>
      <c r="AH980" s="106"/>
      <c r="AI980" s="59" t="s">
        <v>80</v>
      </c>
      <c r="AJ980" s="69" t="s">
        <v>9</v>
      </c>
      <c r="AK980" s="34" t="s">
        <v>10</v>
      </c>
      <c r="AL980" s="26" t="s">
        <v>10</v>
      </c>
      <c r="AM980" s="39"/>
      <c r="AN980" s="115"/>
      <c r="AO980" s="26" t="s">
        <v>10</v>
      </c>
      <c r="AQ980" s="5"/>
      <c r="AS980" s="37"/>
      <c r="AT980" s="30"/>
      <c r="BE980" s="2" t="s">
        <v>37</v>
      </c>
      <c r="BF980" s="2" t="s">
        <v>37</v>
      </c>
      <c r="BG980" s="2" t="s">
        <v>37</v>
      </c>
      <c r="BI980" s="21" t="s">
        <v>10</v>
      </c>
      <c r="BJ980" s="21" t="s">
        <v>10</v>
      </c>
      <c r="BK980" s="21" t="s">
        <v>10</v>
      </c>
    </row>
    <row r="981" spans="1:66" x14ac:dyDescent="0.25">
      <c r="A981" s="50">
        <v>970</v>
      </c>
      <c r="B981" s="50"/>
      <c r="C981" s="50" t="str">
        <f t="shared" si="270"/>
        <v>4251_5_2856</v>
      </c>
      <c r="D981" s="50">
        <v>1</v>
      </c>
      <c r="E981" s="51"/>
      <c r="F981" s="76" t="str">
        <f t="shared" si="269"/>
        <v>4251_5</v>
      </c>
      <c r="G981" s="80">
        <v>4251</v>
      </c>
      <c r="H981" s="52">
        <v>5</v>
      </c>
      <c r="I981" s="52">
        <v>2856</v>
      </c>
      <c r="J981" s="53">
        <v>2856</v>
      </c>
      <c r="K981" s="54">
        <v>2856</v>
      </c>
      <c r="L981" s="54">
        <v>2856</v>
      </c>
      <c r="M981" s="54"/>
      <c r="N981" s="54"/>
      <c r="O981" s="55"/>
      <c r="P981" s="55"/>
      <c r="Q981" s="55"/>
      <c r="R981" s="55"/>
      <c r="S981" s="52"/>
      <c r="T981" s="52">
        <v>288</v>
      </c>
      <c r="U981" s="52">
        <v>16</v>
      </c>
      <c r="V981" s="52">
        <v>326</v>
      </c>
      <c r="W981" s="52"/>
      <c r="X981" s="52"/>
      <c r="Y981" s="110"/>
      <c r="Z981" s="110" t="s">
        <v>66</v>
      </c>
      <c r="AA981" s="110"/>
      <c r="AB981" s="110" t="s">
        <v>65</v>
      </c>
      <c r="AC981" s="56">
        <v>22</v>
      </c>
      <c r="AD981" s="52"/>
      <c r="AE981" s="52"/>
      <c r="AF981" s="52"/>
      <c r="AG981" s="52"/>
      <c r="AH981" s="106"/>
      <c r="AI981" s="59" t="s">
        <v>80</v>
      </c>
      <c r="AJ981" s="69" t="s">
        <v>9</v>
      </c>
      <c r="AK981" s="34" t="s">
        <v>10</v>
      </c>
      <c r="AL981" s="26" t="s">
        <v>10</v>
      </c>
      <c r="AM981" s="39"/>
      <c r="AN981" s="115"/>
      <c r="AO981" s="26" t="s">
        <v>10</v>
      </c>
      <c r="AQ981" s="5"/>
      <c r="AS981" s="37"/>
      <c r="AT981" s="30"/>
      <c r="BE981" s="2" t="s">
        <v>37</v>
      </c>
      <c r="BF981" s="2" t="s">
        <v>37</v>
      </c>
      <c r="BG981" s="2" t="s">
        <v>37</v>
      </c>
      <c r="BI981" s="21" t="s">
        <v>10</v>
      </c>
      <c r="BJ981" s="21" t="s">
        <v>10</v>
      </c>
      <c r="BK981" s="21" t="s">
        <v>10</v>
      </c>
    </row>
    <row r="982" spans="1:66" x14ac:dyDescent="0.25">
      <c r="A982" s="50">
        <v>971</v>
      </c>
      <c r="B982" s="50"/>
      <c r="C982" s="50" t="str">
        <f t="shared" si="270"/>
        <v>4251_6_5694</v>
      </c>
      <c r="D982" s="50">
        <v>1</v>
      </c>
      <c r="E982" s="51"/>
      <c r="F982" s="76" t="str">
        <f t="shared" si="269"/>
        <v>4251_6</v>
      </c>
      <c r="G982" s="80">
        <v>4251</v>
      </c>
      <c r="H982" s="52">
        <v>6</v>
      </c>
      <c r="I982" s="52">
        <v>5694</v>
      </c>
      <c r="J982" s="53">
        <v>5694</v>
      </c>
      <c r="K982" s="54">
        <v>5694</v>
      </c>
      <c r="L982" s="54">
        <v>5694</v>
      </c>
      <c r="M982" s="54"/>
      <c r="N982" s="54"/>
      <c r="O982" s="55"/>
      <c r="P982" s="55"/>
      <c r="Q982" s="55"/>
      <c r="R982" s="55"/>
      <c r="S982" s="52"/>
      <c r="T982" s="52">
        <v>141</v>
      </c>
      <c r="U982" s="52">
        <v>11</v>
      </c>
      <c r="V982" s="52">
        <v>162</v>
      </c>
      <c r="W982" s="52"/>
      <c r="X982" s="52"/>
      <c r="Y982" s="110"/>
      <c r="Z982" s="110" t="s">
        <v>66</v>
      </c>
      <c r="AA982" s="110"/>
      <c r="AB982" s="110" t="s">
        <v>65</v>
      </c>
      <c r="AC982" s="56">
        <v>18</v>
      </c>
      <c r="AD982" s="52"/>
      <c r="AE982" s="52"/>
      <c r="AF982" s="52"/>
      <c r="AG982" s="52"/>
      <c r="AH982" s="106"/>
      <c r="AI982" s="59" t="s">
        <v>80</v>
      </c>
      <c r="AJ982" s="69" t="s">
        <v>9</v>
      </c>
      <c r="AK982" s="34" t="s">
        <v>10</v>
      </c>
      <c r="AL982" s="26" t="s">
        <v>10</v>
      </c>
      <c r="AM982" s="39"/>
      <c r="AN982" s="115"/>
      <c r="AO982" s="26" t="s">
        <v>10</v>
      </c>
      <c r="AQ982" s="5"/>
      <c r="AS982" s="37"/>
      <c r="AT982" s="30"/>
      <c r="BE982" s="2" t="s">
        <v>37</v>
      </c>
      <c r="BF982" s="2" t="s">
        <v>37</v>
      </c>
      <c r="BG982" s="2" t="s">
        <v>37</v>
      </c>
      <c r="BI982" s="21" t="s">
        <v>10</v>
      </c>
      <c r="BJ982" s="21" t="s">
        <v>10</v>
      </c>
      <c r="BK982" s="21" t="s">
        <v>10</v>
      </c>
    </row>
    <row r="983" spans="1:66" x14ac:dyDescent="0.25">
      <c r="A983" s="50">
        <v>972</v>
      </c>
      <c r="B983" s="50"/>
      <c r="C983" s="50" t="str">
        <f t="shared" si="270"/>
        <v>4251_7_5812</v>
      </c>
      <c r="D983" s="50">
        <v>1</v>
      </c>
      <c r="E983" s="51"/>
      <c r="F983" s="76" t="str">
        <f t="shared" si="269"/>
        <v>4251_7</v>
      </c>
      <c r="G983" s="80">
        <v>4251</v>
      </c>
      <c r="H983" s="52">
        <v>7</v>
      </c>
      <c r="I983" s="52">
        <v>5812</v>
      </c>
      <c r="J983" s="53">
        <v>5812</v>
      </c>
      <c r="K983" s="54">
        <v>5812</v>
      </c>
      <c r="L983" s="54">
        <v>5812</v>
      </c>
      <c r="M983" s="54"/>
      <c r="N983" s="54"/>
      <c r="O983" s="55"/>
      <c r="P983" s="55"/>
      <c r="Q983" s="55"/>
      <c r="R983" s="55"/>
      <c r="S983" s="52"/>
      <c r="T983" s="52">
        <v>141</v>
      </c>
      <c r="U983" s="52">
        <v>11</v>
      </c>
      <c r="V983" s="52">
        <v>162</v>
      </c>
      <c r="W983" s="52"/>
      <c r="X983" s="52"/>
      <c r="Y983" s="110"/>
      <c r="Z983" s="110" t="s">
        <v>66</v>
      </c>
      <c r="AA983" s="110"/>
      <c r="AB983" s="110" t="s">
        <v>65</v>
      </c>
      <c r="AC983" s="56">
        <v>12</v>
      </c>
      <c r="AD983" s="52"/>
      <c r="AE983" s="52"/>
      <c r="AF983" s="52"/>
      <c r="AG983" s="52"/>
      <c r="AH983" s="106"/>
      <c r="AI983" s="59" t="s">
        <v>80</v>
      </c>
      <c r="AJ983" s="69" t="s">
        <v>9</v>
      </c>
      <c r="AK983" s="34" t="s">
        <v>10</v>
      </c>
      <c r="AL983" s="26" t="s">
        <v>10</v>
      </c>
      <c r="AM983" s="39"/>
      <c r="AN983" s="115"/>
      <c r="AO983" s="26" t="s">
        <v>10</v>
      </c>
      <c r="AQ983" s="5"/>
      <c r="AS983" s="37"/>
      <c r="AT983" s="30"/>
      <c r="BE983" s="2" t="s">
        <v>37</v>
      </c>
      <c r="BF983" s="2" t="s">
        <v>37</v>
      </c>
      <c r="BG983" s="2" t="s">
        <v>37</v>
      </c>
      <c r="BI983" s="21" t="s">
        <v>10</v>
      </c>
      <c r="BJ983" s="21" t="s">
        <v>10</v>
      </c>
      <c r="BK983" s="21" t="s">
        <v>10</v>
      </c>
    </row>
    <row r="984" spans="1:66" x14ac:dyDescent="0.25">
      <c r="A984" s="50">
        <v>973</v>
      </c>
      <c r="B984" s="50"/>
      <c r="C984" s="50" t="str">
        <f t="shared" si="270"/>
        <v>6134_1_3585</v>
      </c>
      <c r="D984" s="50">
        <v>1</v>
      </c>
      <c r="E984" s="51"/>
      <c r="F984" s="76" t="str">
        <f t="shared" si="269"/>
        <v>6134_1</v>
      </c>
      <c r="G984" s="80">
        <v>6134</v>
      </c>
      <c r="H984" s="52">
        <v>1</v>
      </c>
      <c r="I984" s="52">
        <v>3585</v>
      </c>
      <c r="J984" s="53">
        <v>3585</v>
      </c>
      <c r="K984" s="54">
        <v>3585</v>
      </c>
      <c r="L984" s="54">
        <v>3585</v>
      </c>
      <c r="M984" s="54"/>
      <c r="N984" s="54"/>
      <c r="O984" s="55"/>
      <c r="P984" s="55"/>
      <c r="Q984" s="55"/>
      <c r="R984" s="55"/>
      <c r="S984" s="52"/>
      <c r="T984" s="52">
        <v>435</v>
      </c>
      <c r="U984" s="52">
        <v>20</v>
      </c>
      <c r="V984" s="52">
        <v>423</v>
      </c>
      <c r="W984" s="52"/>
      <c r="X984" s="52"/>
      <c r="Y984" s="110"/>
      <c r="Z984" s="110"/>
      <c r="AA984" s="110"/>
      <c r="AB984" s="110"/>
      <c r="AC984" s="56">
        <v>76</v>
      </c>
      <c r="AD984" s="52"/>
      <c r="AE984" s="52"/>
      <c r="AF984" s="52"/>
      <c r="AG984" s="52"/>
      <c r="AH984" s="106"/>
      <c r="AI984" s="59" t="s">
        <v>80</v>
      </c>
      <c r="AJ984" s="69" t="s">
        <v>10</v>
      </c>
      <c r="AK984" s="34" t="s">
        <v>10</v>
      </c>
      <c r="AL984" s="26" t="s">
        <v>10</v>
      </c>
      <c r="AM984" s="39"/>
      <c r="AN984" s="115"/>
      <c r="AO984" s="26" t="s">
        <v>10</v>
      </c>
      <c r="AQ984" s="5"/>
      <c r="AS984" s="37"/>
      <c r="AT984" s="30"/>
      <c r="BE984" s="21"/>
      <c r="BF984" s="21"/>
      <c r="BG984" s="21"/>
      <c r="BI984" s="21"/>
      <c r="BJ984" s="21"/>
      <c r="BK984" s="21"/>
    </row>
    <row r="985" spans="1:66" x14ac:dyDescent="0.25">
      <c r="A985" s="50">
        <v>974</v>
      </c>
      <c r="B985" s="50"/>
      <c r="C985" s="50" t="str">
        <f t="shared" si="270"/>
        <v>6134_2_4470</v>
      </c>
      <c r="D985" s="50">
        <v>1</v>
      </c>
      <c r="E985" s="51"/>
      <c r="F985" s="76" t="str">
        <f t="shared" si="269"/>
        <v>6134_2</v>
      </c>
      <c r="G985" s="80">
        <v>6134</v>
      </c>
      <c r="H985" s="52">
        <v>2</v>
      </c>
      <c r="I985" s="52">
        <v>4470</v>
      </c>
      <c r="J985" s="53">
        <v>4470</v>
      </c>
      <c r="K985" s="54">
        <v>4470</v>
      </c>
      <c r="L985" s="54">
        <v>4470</v>
      </c>
      <c r="M985" s="54"/>
      <c r="N985" s="54"/>
      <c r="O985" s="55"/>
      <c r="P985" s="55"/>
      <c r="Q985" s="55"/>
      <c r="R985" s="55"/>
      <c r="S985" s="52"/>
      <c r="T985" s="52">
        <v>287</v>
      </c>
      <c r="U985" s="52">
        <v>19</v>
      </c>
      <c r="V985" s="52">
        <v>286</v>
      </c>
      <c r="W985" s="52"/>
      <c r="X985" s="52"/>
      <c r="Y985" s="110"/>
      <c r="Z985" s="110"/>
      <c r="AA985" s="110"/>
      <c r="AB985" s="110"/>
      <c r="AC985" s="56">
        <v>30</v>
      </c>
      <c r="AD985" s="52"/>
      <c r="AE985" s="52"/>
      <c r="AF985" s="52"/>
      <c r="AG985" s="52"/>
      <c r="AH985" s="106"/>
      <c r="AI985" s="59" t="s">
        <v>80</v>
      </c>
      <c r="AJ985" s="69" t="s">
        <v>10</v>
      </c>
      <c r="AK985" s="34" t="s">
        <v>10</v>
      </c>
      <c r="AL985" s="26" t="s">
        <v>10</v>
      </c>
      <c r="AM985" s="39"/>
      <c r="AN985" s="115"/>
      <c r="AO985" s="26" t="s">
        <v>10</v>
      </c>
      <c r="AQ985" s="5"/>
      <c r="AS985" s="37"/>
      <c r="AT985" s="30"/>
      <c r="BE985" s="21"/>
      <c r="BF985" s="21"/>
      <c r="BG985" s="21"/>
      <c r="BI985" s="21"/>
      <c r="BJ985" s="21"/>
      <c r="BK985" s="21"/>
    </row>
    <row r="986" spans="1:66" x14ac:dyDescent="0.25">
      <c r="A986" s="50">
        <v>975</v>
      </c>
      <c r="B986" s="50"/>
      <c r="C986" s="50" t="str">
        <f t="shared" si="270"/>
        <v>6134_3_5636</v>
      </c>
      <c r="D986" s="50">
        <v>1</v>
      </c>
      <c r="E986" s="51"/>
      <c r="F986" s="76" t="str">
        <f t="shared" si="269"/>
        <v>6134_3</v>
      </c>
      <c r="G986" s="80">
        <v>6134</v>
      </c>
      <c r="H986" s="52">
        <v>3</v>
      </c>
      <c r="I986" s="52">
        <v>5636</v>
      </c>
      <c r="J986" s="53">
        <v>5636</v>
      </c>
      <c r="K986" s="54">
        <v>5636</v>
      </c>
      <c r="L986" s="54">
        <v>5636</v>
      </c>
      <c r="M986" s="54"/>
      <c r="N986" s="54"/>
      <c r="O986" s="55"/>
      <c r="P986" s="55"/>
      <c r="Q986" s="55"/>
      <c r="R986" s="55"/>
      <c r="S986" s="52"/>
      <c r="T986" s="52">
        <v>230</v>
      </c>
      <c r="U986" s="52">
        <v>18</v>
      </c>
      <c r="V986" s="52">
        <v>234</v>
      </c>
      <c r="W986" s="52"/>
      <c r="X986" s="52"/>
      <c r="Y986" s="110"/>
      <c r="Z986" s="110"/>
      <c r="AA986" s="110"/>
      <c r="AB986" s="110"/>
      <c r="AC986" s="56">
        <v>20</v>
      </c>
      <c r="AD986" s="52"/>
      <c r="AE986" s="52"/>
      <c r="AF986" s="52"/>
      <c r="AG986" s="52"/>
      <c r="AH986" s="106"/>
      <c r="AI986" s="59" t="s">
        <v>80</v>
      </c>
      <c r="AJ986" s="69" t="s">
        <v>10</v>
      </c>
      <c r="AK986" s="34" t="s">
        <v>10</v>
      </c>
      <c r="AL986" s="26" t="s">
        <v>10</v>
      </c>
      <c r="AM986" s="39"/>
      <c r="AN986" s="115"/>
      <c r="AO986" s="26" t="s">
        <v>10</v>
      </c>
      <c r="AQ986" s="5"/>
      <c r="AS986" s="37"/>
      <c r="AT986" s="30"/>
      <c r="BE986" s="21"/>
      <c r="BF986" s="21"/>
      <c r="BG986" s="21"/>
      <c r="BI986" s="21"/>
      <c r="BJ986" s="21"/>
      <c r="BK986" s="21"/>
    </row>
    <row r="987" spans="1:66" x14ac:dyDescent="0.25">
      <c r="A987" s="50">
        <v>976</v>
      </c>
      <c r="B987" s="50"/>
      <c r="C987" s="50" t="str">
        <f t="shared" si="270"/>
        <v>6134_4_7010</v>
      </c>
      <c r="D987" s="50">
        <v>1</v>
      </c>
      <c r="E987" s="51"/>
      <c r="F987" s="76" t="str">
        <f t="shared" si="269"/>
        <v>6134_4</v>
      </c>
      <c r="G987" s="80">
        <v>6134</v>
      </c>
      <c r="H987" s="52">
        <v>4</v>
      </c>
      <c r="I987" s="52">
        <v>7010</v>
      </c>
      <c r="J987" s="53">
        <v>7010</v>
      </c>
      <c r="K987" s="54">
        <v>7010</v>
      </c>
      <c r="L987" s="54">
        <v>7010</v>
      </c>
      <c r="M987" s="54"/>
      <c r="N987" s="54"/>
      <c r="O987" s="55"/>
      <c r="P987" s="55"/>
      <c r="Q987" s="55"/>
      <c r="R987" s="55"/>
      <c r="S987" s="52"/>
      <c r="T987" s="52">
        <v>230</v>
      </c>
      <c r="U987" s="52">
        <v>18</v>
      </c>
      <c r="V987" s="52">
        <v>234</v>
      </c>
      <c r="W987" s="52"/>
      <c r="X987" s="52"/>
      <c r="Y987" s="110"/>
      <c r="Z987" s="110"/>
      <c r="AA987" s="110"/>
      <c r="AB987" s="110"/>
      <c r="AC987" s="56">
        <v>21</v>
      </c>
      <c r="AD987" s="52"/>
      <c r="AE987" s="52"/>
      <c r="AF987" s="52"/>
      <c r="AG987" s="52"/>
      <c r="AH987" s="106"/>
      <c r="AI987" s="59" t="s">
        <v>80</v>
      </c>
      <c r="AJ987" s="69" t="s">
        <v>10</v>
      </c>
      <c r="AK987" s="34" t="s">
        <v>10</v>
      </c>
      <c r="AL987" s="26" t="s">
        <v>10</v>
      </c>
      <c r="AM987" s="39"/>
      <c r="AN987" s="115"/>
      <c r="AO987" s="26" t="s">
        <v>10</v>
      </c>
      <c r="AQ987" s="5"/>
      <c r="AS987" s="37"/>
      <c r="AT987" s="30"/>
      <c r="BE987" s="21"/>
      <c r="BF987" s="21"/>
      <c r="BG987" s="21"/>
      <c r="BI987" s="21"/>
      <c r="BJ987" s="21"/>
      <c r="BK987" s="21"/>
    </row>
    <row r="988" spans="1:66" x14ac:dyDescent="0.25">
      <c r="A988" s="50">
        <v>977</v>
      </c>
      <c r="B988" s="50"/>
      <c r="C988" s="50" t="str">
        <f t="shared" si="270"/>
        <v>6134_5_2945</v>
      </c>
      <c r="D988" s="50">
        <v>1</v>
      </c>
      <c r="E988" s="51"/>
      <c r="F988" s="76" t="str">
        <f t="shared" si="269"/>
        <v>6134_5</v>
      </c>
      <c r="G988" s="80">
        <v>6134</v>
      </c>
      <c r="H988" s="52">
        <v>5</v>
      </c>
      <c r="I988" s="52">
        <v>2945</v>
      </c>
      <c r="J988" s="53">
        <v>2945</v>
      </c>
      <c r="K988" s="54">
        <v>2945</v>
      </c>
      <c r="L988" s="54">
        <v>2945</v>
      </c>
      <c r="M988" s="54"/>
      <c r="N988" s="54"/>
      <c r="O988" s="55"/>
      <c r="P988" s="55"/>
      <c r="Q988" s="55"/>
      <c r="R988" s="55"/>
      <c r="S988" s="52"/>
      <c r="T988" s="52">
        <v>46</v>
      </c>
      <c r="U988" s="52">
        <v>3</v>
      </c>
      <c r="V988" s="52">
        <v>41</v>
      </c>
      <c r="W988" s="52"/>
      <c r="X988" s="52"/>
      <c r="Y988" s="110"/>
      <c r="Z988" s="110"/>
      <c r="AA988" s="110"/>
      <c r="AB988" s="110"/>
      <c r="AC988" s="56">
        <v>11</v>
      </c>
      <c r="AD988" s="52"/>
      <c r="AE988" s="52"/>
      <c r="AF988" s="52"/>
      <c r="AG988" s="52"/>
      <c r="AH988" s="106"/>
      <c r="AI988" s="59" t="s">
        <v>80</v>
      </c>
      <c r="AJ988" s="69" t="s">
        <v>10</v>
      </c>
      <c r="AK988" s="34" t="s">
        <v>10</v>
      </c>
      <c r="AL988" s="26" t="s">
        <v>10</v>
      </c>
      <c r="AM988" s="39"/>
      <c r="AN988" s="115"/>
      <c r="AO988" s="26" t="s">
        <v>10</v>
      </c>
      <c r="AQ988" s="5"/>
      <c r="AS988" s="37"/>
      <c r="AT988" s="30"/>
      <c r="BE988" s="21"/>
      <c r="BF988" s="21"/>
      <c r="BG988" s="21"/>
      <c r="BI988" s="21"/>
      <c r="BJ988" s="21"/>
      <c r="BK988" s="21"/>
    </row>
    <row r="989" spans="1:66" x14ac:dyDescent="0.25">
      <c r="A989" s="50">
        <v>978</v>
      </c>
      <c r="B989" s="50"/>
      <c r="C989" s="50" t="str">
        <f t="shared" si="270"/>
        <v>6134_7_818</v>
      </c>
      <c r="D989" s="50">
        <v>1</v>
      </c>
      <c r="E989" s="51"/>
      <c r="F989" s="76" t="str">
        <f t="shared" si="269"/>
        <v>6134_7</v>
      </c>
      <c r="G989" s="80">
        <v>6134</v>
      </c>
      <c r="H989" s="52">
        <v>7</v>
      </c>
      <c r="I989" s="52">
        <v>818</v>
      </c>
      <c r="J989" s="53">
        <v>818</v>
      </c>
      <c r="K989" s="54">
        <v>818</v>
      </c>
      <c r="L989" s="54">
        <v>818</v>
      </c>
      <c r="M989" s="54"/>
      <c r="N989" s="54"/>
      <c r="O989" s="55"/>
      <c r="P989" s="55"/>
      <c r="Q989" s="55"/>
      <c r="R989" s="55"/>
      <c r="S989" s="52"/>
      <c r="T989" s="52">
        <v>98</v>
      </c>
      <c r="U989" s="52">
        <v>3</v>
      </c>
      <c r="V989" s="52">
        <v>56</v>
      </c>
      <c r="W989" s="52"/>
      <c r="X989" s="52"/>
      <c r="Y989" s="110"/>
      <c r="Z989" s="110"/>
      <c r="AA989" s="110"/>
      <c r="AB989" s="110"/>
      <c r="AC989" s="56">
        <v>8</v>
      </c>
      <c r="AD989" s="52"/>
      <c r="AE989" s="52"/>
      <c r="AF989" s="52"/>
      <c r="AG989" s="52"/>
      <c r="AH989" s="106"/>
      <c r="AI989" s="59" t="s">
        <v>80</v>
      </c>
      <c r="AJ989" s="69" t="s">
        <v>10</v>
      </c>
      <c r="AK989" s="34" t="s">
        <v>10</v>
      </c>
      <c r="AL989" s="26" t="s">
        <v>10</v>
      </c>
      <c r="AM989" s="39"/>
      <c r="AN989" s="115"/>
      <c r="AO989" s="26" t="s">
        <v>10</v>
      </c>
      <c r="AQ989" s="5"/>
      <c r="AS989" s="37"/>
      <c r="AT989" s="30"/>
      <c r="BE989" s="21"/>
      <c r="BF989" s="21"/>
      <c r="BG989" s="21"/>
      <c r="BI989" s="21"/>
      <c r="BJ989" s="21"/>
      <c r="BK989" s="21"/>
    </row>
    <row r="990" spans="1:66" x14ac:dyDescent="0.25">
      <c r="A990" s="50">
        <v>979</v>
      </c>
      <c r="B990" s="50">
        <v>775</v>
      </c>
      <c r="C990" s="50" t="str">
        <f t="shared" si="270"/>
        <v>11001_1_5773</v>
      </c>
      <c r="D990" s="50">
        <v>1</v>
      </c>
      <c r="E990" s="51">
        <f t="shared" ref="E990:E1053" si="271">G990*10000+H990</f>
        <v>110010001</v>
      </c>
      <c r="F990" s="76" t="str">
        <f t="shared" si="269"/>
        <v>11001_1</v>
      </c>
      <c r="G990" s="80">
        <v>11001</v>
      </c>
      <c r="H990" s="52">
        <v>1</v>
      </c>
      <c r="I990" s="52">
        <v>5773</v>
      </c>
      <c r="J990" s="53" t="str">
        <f t="shared" ref="J990:J1053" si="272">IF(F990=K990,"ok","huom!")</f>
        <v>ok</v>
      </c>
      <c r="K990" s="54" t="str">
        <f t="shared" ref="K990:K999" si="273">CONCATENATE(L990,"_",M990)</f>
        <v>11001_1</v>
      </c>
      <c r="L990" s="54">
        <v>11001</v>
      </c>
      <c r="M990" s="54">
        <v>1</v>
      </c>
      <c r="N990" s="54">
        <v>5443</v>
      </c>
      <c r="O990" s="55">
        <v>70</v>
      </c>
      <c r="P990" s="55">
        <v>78</v>
      </c>
      <c r="Q990" s="55">
        <v>43</v>
      </c>
      <c r="R990" s="55">
        <v>48</v>
      </c>
      <c r="S990" s="52">
        <v>0</v>
      </c>
      <c r="T990" s="56">
        <v>110</v>
      </c>
      <c r="U990" s="56">
        <v>2</v>
      </c>
      <c r="V990" s="56">
        <v>112</v>
      </c>
      <c r="W990" s="56">
        <v>70</v>
      </c>
      <c r="X990" s="57">
        <v>0.78</v>
      </c>
      <c r="Y990" s="109"/>
      <c r="Z990" s="109"/>
      <c r="AA990" s="109"/>
      <c r="AB990" s="109"/>
      <c r="AC990" s="56">
        <v>11</v>
      </c>
      <c r="AD990" s="52" t="s">
        <v>35</v>
      </c>
      <c r="AE990" s="52" t="s">
        <v>35</v>
      </c>
      <c r="AF990" s="52" t="s">
        <v>35</v>
      </c>
      <c r="AG990" s="52"/>
      <c r="AH990" s="106"/>
      <c r="AI990" s="59"/>
      <c r="AJ990" s="68" t="s">
        <v>10</v>
      </c>
      <c r="AK990" t="s">
        <v>10</v>
      </c>
      <c r="AL990" s="30" t="s">
        <v>10</v>
      </c>
      <c r="AM990" s="39"/>
      <c r="AN990" s="115" t="s">
        <v>10</v>
      </c>
      <c r="AO990" s="30"/>
      <c r="AQ990" s="5"/>
      <c r="AS990" s="37"/>
      <c r="AT990" s="30" t="s">
        <v>10</v>
      </c>
      <c r="AV990" t="str">
        <f t="shared" ref="AV990:AV1053" si="274">IF(X990="ei mallia","ei mallia",IF(X990&gt;0.599999,IF(W990&gt;999,"punainen",IF(AC990&gt;99,"punainen",IF(AD990="osa seud. yht","punainen","musta"))),"musta"))</f>
        <v>musta</v>
      </c>
      <c r="AW990" t="str">
        <f t="shared" ref="AW990:AW1053" si="275">IF(X990="ei mallia","ei mallia",IF(X990&gt;0.399999,IF(W990&gt;1999,"punainen",IF(AC990&gt;499,"punainen",IF(AE990="osa seud. yht","punainen","musta"))),"musta"))</f>
        <v>musta</v>
      </c>
      <c r="AX990" t="str">
        <f t="shared" ref="AX990:AX1053" si="276">IF(X990="ei mallia","ei mallia",IF(AY990&gt;20,"punainen","musta"))</f>
        <v>musta</v>
      </c>
      <c r="AY990" s="31">
        <f t="shared" ref="AY990:AY1053" si="277">SUM(AZ990:BC990)</f>
        <v>10</v>
      </c>
      <c r="AZ990" s="31">
        <f t="shared" ref="AZ990:AZ1053" si="278">IF(X990&gt;0.59999,10,IF(X990&gt;0.39999,1,0))</f>
        <v>10</v>
      </c>
      <c r="BA990" s="31">
        <f t="shared" ref="BA990:BA1053" si="279">IF(W990&gt;1999,10,IF(W990&gt;999,1,0))</f>
        <v>0</v>
      </c>
      <c r="BB990" s="31">
        <f t="shared" ref="BB990:BB1053" si="280">IF(AC990&gt;499,10,IF(AC990&gt;99,1,0))</f>
        <v>0</v>
      </c>
      <c r="BC990" s="31">
        <f t="shared" ref="BC990:BC1053" si="281">IF(AE990="osa seud. yht",10,IF(AD990="osa seud. yht",1,0))</f>
        <v>0</v>
      </c>
      <c r="BM990" s="2" t="s">
        <v>35</v>
      </c>
      <c r="BN990" s="2" t="s">
        <v>35</v>
      </c>
    </row>
    <row r="991" spans="1:66" x14ac:dyDescent="0.25">
      <c r="A991" s="50">
        <v>980</v>
      </c>
      <c r="B991" s="50">
        <v>776</v>
      </c>
      <c r="C991" s="50" t="str">
        <f t="shared" si="270"/>
        <v>11001_2_9913</v>
      </c>
      <c r="D991" s="50">
        <v>1</v>
      </c>
      <c r="E991" s="51">
        <f t="shared" si="271"/>
        <v>110010002</v>
      </c>
      <c r="F991" s="76" t="str">
        <f t="shared" si="269"/>
        <v>11001_2</v>
      </c>
      <c r="G991" s="80">
        <v>11001</v>
      </c>
      <c r="H991" s="52">
        <v>2</v>
      </c>
      <c r="I991" s="52">
        <v>9913</v>
      </c>
      <c r="J991" s="53" t="str">
        <f t="shared" si="272"/>
        <v>ok</v>
      </c>
      <c r="K991" s="54" t="str">
        <f t="shared" si="273"/>
        <v>11001_2</v>
      </c>
      <c r="L991" s="54">
        <v>11001</v>
      </c>
      <c r="M991" s="54">
        <v>2</v>
      </c>
      <c r="N991" s="54">
        <v>8444</v>
      </c>
      <c r="O991" s="55">
        <v>71</v>
      </c>
      <c r="P991" s="55">
        <v>74</v>
      </c>
      <c r="Q991" s="55">
        <v>40</v>
      </c>
      <c r="R991" s="55">
        <v>42</v>
      </c>
      <c r="S991" s="52">
        <v>0</v>
      </c>
      <c r="T991" s="56">
        <v>58</v>
      </c>
      <c r="U991" s="56">
        <v>1</v>
      </c>
      <c r="V991" s="56">
        <v>53</v>
      </c>
      <c r="W991" s="56">
        <v>71</v>
      </c>
      <c r="X991" s="57">
        <v>0.74</v>
      </c>
      <c r="Y991" s="109"/>
      <c r="Z991" s="109"/>
      <c r="AA991" s="109"/>
      <c r="AB991" s="109"/>
      <c r="AC991" s="56">
        <v>2</v>
      </c>
      <c r="AD991" s="52" t="s">
        <v>35</v>
      </c>
      <c r="AE991" s="52" t="s">
        <v>35</v>
      </c>
      <c r="AF991" s="52" t="s">
        <v>35</v>
      </c>
      <c r="AG991" s="52"/>
      <c r="AH991" s="106"/>
      <c r="AI991" s="59"/>
      <c r="AJ991" s="68" t="s">
        <v>10</v>
      </c>
      <c r="AK991" t="s">
        <v>10</v>
      </c>
      <c r="AL991" s="30" t="s">
        <v>10</v>
      </c>
      <c r="AM991" s="39"/>
      <c r="AN991" s="115" t="s">
        <v>10</v>
      </c>
      <c r="AO991" s="30"/>
      <c r="AQ991" s="5"/>
      <c r="AS991" s="37"/>
      <c r="AT991" s="30" t="s">
        <v>10</v>
      </c>
      <c r="AV991" t="str">
        <f t="shared" si="274"/>
        <v>musta</v>
      </c>
      <c r="AW991" t="str">
        <f t="shared" si="275"/>
        <v>musta</v>
      </c>
      <c r="AX991" t="str">
        <f t="shared" si="276"/>
        <v>musta</v>
      </c>
      <c r="AY991" s="31">
        <f t="shared" si="277"/>
        <v>10</v>
      </c>
      <c r="AZ991" s="31">
        <f t="shared" si="278"/>
        <v>10</v>
      </c>
      <c r="BA991" s="31">
        <f t="shared" si="279"/>
        <v>0</v>
      </c>
      <c r="BB991" s="31">
        <f t="shared" si="280"/>
        <v>0</v>
      </c>
      <c r="BC991" s="31">
        <f t="shared" si="281"/>
        <v>0</v>
      </c>
      <c r="BM991" s="2" t="s">
        <v>35</v>
      </c>
      <c r="BN991" s="2" t="s">
        <v>35</v>
      </c>
    </row>
    <row r="992" spans="1:66" x14ac:dyDescent="0.25">
      <c r="A992" s="50">
        <v>981</v>
      </c>
      <c r="B992" s="50">
        <v>777</v>
      </c>
      <c r="C992" s="50" t="str">
        <f t="shared" si="270"/>
        <v>11002_1_3418</v>
      </c>
      <c r="D992" s="50">
        <v>1</v>
      </c>
      <c r="E992" s="51">
        <f t="shared" si="271"/>
        <v>110020001</v>
      </c>
      <c r="F992" s="76" t="str">
        <f t="shared" si="269"/>
        <v>11002_1</v>
      </c>
      <c r="G992" s="80">
        <v>11002</v>
      </c>
      <c r="H992" s="52">
        <v>1</v>
      </c>
      <c r="I992" s="52">
        <v>3418</v>
      </c>
      <c r="J992" s="53" t="str">
        <f t="shared" si="272"/>
        <v>ok</v>
      </c>
      <c r="K992" s="54" t="str">
        <f t="shared" si="273"/>
        <v>11002_1</v>
      </c>
      <c r="L992" s="54">
        <v>11002</v>
      </c>
      <c r="M992" s="54">
        <v>1</v>
      </c>
      <c r="N992" s="54">
        <v>2892</v>
      </c>
      <c r="O992" s="55">
        <v>98</v>
      </c>
      <c r="P992" s="55">
        <v>81</v>
      </c>
      <c r="Q992" s="55">
        <v>72</v>
      </c>
      <c r="R992" s="55">
        <v>61</v>
      </c>
      <c r="S992" s="52">
        <v>0</v>
      </c>
      <c r="T992" s="56">
        <v>104</v>
      </c>
      <c r="U992" s="56">
        <v>6</v>
      </c>
      <c r="V992" s="56">
        <v>98</v>
      </c>
      <c r="W992" s="56">
        <v>98</v>
      </c>
      <c r="X992" s="57">
        <v>0.81</v>
      </c>
      <c r="Y992" s="109"/>
      <c r="Z992" s="109"/>
      <c r="AA992" s="109"/>
      <c r="AB992" s="109"/>
      <c r="AC992" s="56">
        <v>20</v>
      </c>
      <c r="AD992" s="52" t="s">
        <v>35</v>
      </c>
      <c r="AE992" s="52" t="s">
        <v>35</v>
      </c>
      <c r="AF992" s="52" t="s">
        <v>35</v>
      </c>
      <c r="AG992" s="52"/>
      <c r="AH992" s="106"/>
      <c r="AI992" s="59"/>
      <c r="AJ992" s="68" t="s">
        <v>10</v>
      </c>
      <c r="AK992" t="s">
        <v>10</v>
      </c>
      <c r="AL992" s="30" t="s">
        <v>10</v>
      </c>
      <c r="AM992" s="39"/>
      <c r="AN992" s="115" t="s">
        <v>10</v>
      </c>
      <c r="AO992" s="30"/>
      <c r="AQ992" s="5"/>
      <c r="AS992" s="37"/>
      <c r="AT992" s="30" t="s">
        <v>10</v>
      </c>
      <c r="AV992" t="str">
        <f t="shared" si="274"/>
        <v>musta</v>
      </c>
      <c r="AW992" t="str">
        <f t="shared" si="275"/>
        <v>musta</v>
      </c>
      <c r="AX992" t="str">
        <f t="shared" si="276"/>
        <v>musta</v>
      </c>
      <c r="AY992" s="31">
        <f t="shared" si="277"/>
        <v>10</v>
      </c>
      <c r="AZ992" s="31">
        <f t="shared" si="278"/>
        <v>10</v>
      </c>
      <c r="BA992" s="31">
        <f t="shared" si="279"/>
        <v>0</v>
      </c>
      <c r="BB992" s="31">
        <f t="shared" si="280"/>
        <v>0</v>
      </c>
      <c r="BC992" s="31">
        <f t="shared" si="281"/>
        <v>0</v>
      </c>
      <c r="BM992" s="2" t="s">
        <v>35</v>
      </c>
      <c r="BN992" s="2" t="s">
        <v>35</v>
      </c>
    </row>
    <row r="993" spans="1:66" x14ac:dyDescent="0.25">
      <c r="A993" s="50">
        <v>982</v>
      </c>
      <c r="B993" s="50">
        <v>778</v>
      </c>
      <c r="C993" s="50" t="str">
        <f t="shared" si="270"/>
        <v>11003_1_5435</v>
      </c>
      <c r="D993" s="50">
        <v>1</v>
      </c>
      <c r="E993" s="51">
        <f t="shared" si="271"/>
        <v>110030001</v>
      </c>
      <c r="F993" s="76" t="str">
        <f t="shared" si="269"/>
        <v>11003_1</v>
      </c>
      <c r="G993" s="80">
        <v>11003</v>
      </c>
      <c r="H993" s="52">
        <v>1</v>
      </c>
      <c r="I993" s="52">
        <v>5435</v>
      </c>
      <c r="J993" s="53" t="str">
        <f t="shared" si="272"/>
        <v>ok</v>
      </c>
      <c r="K993" s="54" t="str">
        <f t="shared" si="273"/>
        <v>11003_1</v>
      </c>
      <c r="L993" s="54">
        <v>11003</v>
      </c>
      <c r="M993" s="54">
        <v>1</v>
      </c>
      <c r="N993" s="54">
        <v>5003</v>
      </c>
      <c r="O993" s="55">
        <v>26</v>
      </c>
      <c r="P993" s="55">
        <v>100</v>
      </c>
      <c r="Q993" s="55">
        <v>1</v>
      </c>
      <c r="R993" s="55">
        <v>2</v>
      </c>
      <c r="S993" s="52">
        <v>0</v>
      </c>
      <c r="T993" s="56">
        <v>72</v>
      </c>
      <c r="U993" s="56">
        <v>3</v>
      </c>
      <c r="V993" s="56">
        <v>71</v>
      </c>
      <c r="W993" s="56">
        <v>26</v>
      </c>
      <c r="X993" s="57">
        <v>1</v>
      </c>
      <c r="Y993" s="109"/>
      <c r="Z993" s="109"/>
      <c r="AA993" s="109"/>
      <c r="AB993" s="109"/>
      <c r="AC993" s="56">
        <v>8</v>
      </c>
      <c r="AD993" s="52" t="s">
        <v>35</v>
      </c>
      <c r="AE993" s="52" t="s">
        <v>35</v>
      </c>
      <c r="AF993" s="52" t="s">
        <v>35</v>
      </c>
      <c r="AG993" s="52"/>
      <c r="AH993" s="106"/>
      <c r="AI993" s="59"/>
      <c r="AJ993" s="68" t="s">
        <v>10</v>
      </c>
      <c r="AK993" t="s">
        <v>10</v>
      </c>
      <c r="AL993" s="30" t="s">
        <v>10</v>
      </c>
      <c r="AM993" s="39"/>
      <c r="AN993" s="115" t="s">
        <v>10</v>
      </c>
      <c r="AO993" s="30"/>
      <c r="AQ993" s="5"/>
      <c r="AS993" s="37"/>
      <c r="AT993" s="30" t="s">
        <v>10</v>
      </c>
      <c r="AV993" t="str">
        <f t="shared" si="274"/>
        <v>musta</v>
      </c>
      <c r="AW993" t="str">
        <f t="shared" si="275"/>
        <v>musta</v>
      </c>
      <c r="AX993" t="str">
        <f t="shared" si="276"/>
        <v>musta</v>
      </c>
      <c r="AY993" s="31">
        <f t="shared" si="277"/>
        <v>10</v>
      </c>
      <c r="AZ993" s="31">
        <f t="shared" si="278"/>
        <v>10</v>
      </c>
      <c r="BA993" s="31">
        <f t="shared" si="279"/>
        <v>0</v>
      </c>
      <c r="BB993" s="31">
        <f t="shared" si="280"/>
        <v>0</v>
      </c>
      <c r="BC993" s="31">
        <f t="shared" si="281"/>
        <v>0</v>
      </c>
      <c r="BM993" s="2" t="s">
        <v>35</v>
      </c>
      <c r="BN993" s="2" t="s">
        <v>35</v>
      </c>
    </row>
    <row r="994" spans="1:66" x14ac:dyDescent="0.25">
      <c r="A994" s="50">
        <v>983</v>
      </c>
      <c r="B994" s="50">
        <v>779</v>
      </c>
      <c r="C994" s="50" t="str">
        <f t="shared" si="270"/>
        <v>11003_2_3392</v>
      </c>
      <c r="D994" s="50">
        <v>1</v>
      </c>
      <c r="E994" s="51">
        <f t="shared" si="271"/>
        <v>110030002</v>
      </c>
      <c r="F994" s="76" t="str">
        <f t="shared" si="269"/>
        <v>11003_2</v>
      </c>
      <c r="G994" s="80">
        <v>11003</v>
      </c>
      <c r="H994" s="52">
        <v>2</v>
      </c>
      <c r="I994" s="52">
        <v>3392</v>
      </c>
      <c r="J994" s="53" t="str">
        <f t="shared" si="272"/>
        <v>ok</v>
      </c>
      <c r="K994" s="54" t="str">
        <f t="shared" si="273"/>
        <v>11003_2</v>
      </c>
      <c r="L994" s="54">
        <v>11003</v>
      </c>
      <c r="M994" s="54">
        <v>2</v>
      </c>
      <c r="N994" s="54">
        <v>550</v>
      </c>
      <c r="O994" s="55">
        <v>2</v>
      </c>
      <c r="P994" s="55">
        <v>10</v>
      </c>
      <c r="Q994" s="55">
        <v>2</v>
      </c>
      <c r="R994" s="55">
        <v>10</v>
      </c>
      <c r="S994" s="52">
        <v>0</v>
      </c>
      <c r="T994" s="56">
        <v>29</v>
      </c>
      <c r="U994" s="56">
        <v>1</v>
      </c>
      <c r="V994" s="56">
        <v>24</v>
      </c>
      <c r="W994" s="56">
        <v>2</v>
      </c>
      <c r="X994" s="57">
        <v>0.1</v>
      </c>
      <c r="Y994" s="109"/>
      <c r="Z994" s="109"/>
      <c r="AA994" s="109"/>
      <c r="AB994" s="109"/>
      <c r="AC994" s="56">
        <v>4</v>
      </c>
      <c r="AD994" s="52" t="s">
        <v>35</v>
      </c>
      <c r="AE994" s="52" t="s">
        <v>35</v>
      </c>
      <c r="AF994" s="52" t="s">
        <v>35</v>
      </c>
      <c r="AG994" s="52"/>
      <c r="AH994" s="106"/>
      <c r="AI994" s="59"/>
      <c r="AJ994" s="68" t="s">
        <v>10</v>
      </c>
      <c r="AK994" t="s">
        <v>10</v>
      </c>
      <c r="AL994" s="30" t="s">
        <v>10</v>
      </c>
      <c r="AM994" s="39"/>
      <c r="AN994" s="115" t="s">
        <v>10</v>
      </c>
      <c r="AO994" s="30"/>
      <c r="AQ994" s="5"/>
      <c r="AS994" s="37"/>
      <c r="AT994" s="30" t="s">
        <v>10</v>
      </c>
      <c r="AV994" t="str">
        <f t="shared" si="274"/>
        <v>musta</v>
      </c>
      <c r="AW994" t="str">
        <f t="shared" si="275"/>
        <v>musta</v>
      </c>
      <c r="AX994" t="str">
        <f t="shared" si="276"/>
        <v>musta</v>
      </c>
      <c r="AY994" s="31">
        <f t="shared" si="277"/>
        <v>0</v>
      </c>
      <c r="AZ994" s="31">
        <f t="shared" si="278"/>
        <v>0</v>
      </c>
      <c r="BA994" s="31">
        <f t="shared" si="279"/>
        <v>0</v>
      </c>
      <c r="BB994" s="31">
        <f t="shared" si="280"/>
        <v>0</v>
      </c>
      <c r="BC994" s="31">
        <f t="shared" si="281"/>
        <v>0</v>
      </c>
      <c r="BM994" s="2" t="s">
        <v>35</v>
      </c>
      <c r="BN994" s="2" t="s">
        <v>35</v>
      </c>
    </row>
    <row r="995" spans="1:66" x14ac:dyDescent="0.25">
      <c r="A995" s="50">
        <v>984</v>
      </c>
      <c r="B995" s="50">
        <v>780</v>
      </c>
      <c r="C995" s="50" t="str">
        <f t="shared" si="270"/>
        <v>11004_1_2698</v>
      </c>
      <c r="D995" s="50">
        <v>1</v>
      </c>
      <c r="E995" s="51">
        <f t="shared" si="271"/>
        <v>110040001</v>
      </c>
      <c r="F995" s="76" t="str">
        <f t="shared" si="269"/>
        <v>11004_1</v>
      </c>
      <c r="G995" s="80">
        <v>11004</v>
      </c>
      <c r="H995" s="52">
        <v>1</v>
      </c>
      <c r="I995" s="52">
        <v>2698</v>
      </c>
      <c r="J995" s="53" t="str">
        <f t="shared" si="272"/>
        <v>ok</v>
      </c>
      <c r="K995" s="54" t="str">
        <f t="shared" si="273"/>
        <v>11004_1</v>
      </c>
      <c r="L995" s="54">
        <v>11004</v>
      </c>
      <c r="M995" s="54">
        <v>1</v>
      </c>
      <c r="N995" s="54">
        <v>1943</v>
      </c>
      <c r="O995" s="55">
        <v>15</v>
      </c>
      <c r="P995" s="55">
        <v>100</v>
      </c>
      <c r="Q995" s="55">
        <v>0</v>
      </c>
      <c r="R995" s="55">
        <v>0</v>
      </c>
      <c r="S995" s="52">
        <v>0</v>
      </c>
      <c r="T995" s="56">
        <v>30</v>
      </c>
      <c r="U995" s="56">
        <v>1</v>
      </c>
      <c r="V995" s="56">
        <v>18</v>
      </c>
      <c r="W995" s="56">
        <v>15</v>
      </c>
      <c r="X995" s="57">
        <v>1</v>
      </c>
      <c r="Y995" s="109"/>
      <c r="Z995" s="109"/>
      <c r="AA995" s="109"/>
      <c r="AB995" s="109"/>
      <c r="AC995" s="56">
        <v>2</v>
      </c>
      <c r="AD995" s="52" t="s">
        <v>35</v>
      </c>
      <c r="AE995" s="52" t="s">
        <v>35</v>
      </c>
      <c r="AF995" s="52" t="s">
        <v>35</v>
      </c>
      <c r="AG995" s="52"/>
      <c r="AH995" s="106"/>
      <c r="AI995" s="59"/>
      <c r="AJ995" s="68" t="s">
        <v>10</v>
      </c>
      <c r="AK995" t="s">
        <v>10</v>
      </c>
      <c r="AL995" s="30" t="s">
        <v>10</v>
      </c>
      <c r="AM995" s="39"/>
      <c r="AN995" s="115" t="s">
        <v>10</v>
      </c>
      <c r="AO995" s="30"/>
      <c r="AQ995" s="5"/>
      <c r="AS995" s="37"/>
      <c r="AT995" s="30" t="s">
        <v>10</v>
      </c>
      <c r="AV995" t="str">
        <f t="shared" si="274"/>
        <v>musta</v>
      </c>
      <c r="AW995" t="str">
        <f t="shared" si="275"/>
        <v>musta</v>
      </c>
      <c r="AX995" t="str">
        <f t="shared" si="276"/>
        <v>musta</v>
      </c>
      <c r="AY995" s="31">
        <f t="shared" si="277"/>
        <v>10</v>
      </c>
      <c r="AZ995" s="31">
        <f t="shared" si="278"/>
        <v>10</v>
      </c>
      <c r="BA995" s="31">
        <f t="shared" si="279"/>
        <v>0</v>
      </c>
      <c r="BB995" s="31">
        <f t="shared" si="280"/>
        <v>0</v>
      </c>
      <c r="BC995" s="31">
        <f t="shared" si="281"/>
        <v>0</v>
      </c>
      <c r="BM995" s="2" t="s">
        <v>35</v>
      </c>
      <c r="BN995" s="2" t="s">
        <v>35</v>
      </c>
    </row>
    <row r="996" spans="1:66" x14ac:dyDescent="0.25">
      <c r="A996" s="50">
        <v>985</v>
      </c>
      <c r="B996" s="50">
        <v>781</v>
      </c>
      <c r="C996" s="50" t="str">
        <f t="shared" si="270"/>
        <v>11005_1_4280</v>
      </c>
      <c r="D996" s="50">
        <v>1</v>
      </c>
      <c r="E996" s="51">
        <f t="shared" si="271"/>
        <v>110050001</v>
      </c>
      <c r="F996" s="76" t="str">
        <f t="shared" si="269"/>
        <v>11005_1</v>
      </c>
      <c r="G996" s="80">
        <v>11005</v>
      </c>
      <c r="H996" s="52">
        <v>1</v>
      </c>
      <c r="I996" s="52">
        <v>4280</v>
      </c>
      <c r="J996" s="53" t="str">
        <f t="shared" si="272"/>
        <v>ok</v>
      </c>
      <c r="K996" s="54" t="str">
        <f t="shared" si="273"/>
        <v>11005_1</v>
      </c>
      <c r="L996" s="54">
        <v>11005</v>
      </c>
      <c r="M996" s="54">
        <v>1</v>
      </c>
      <c r="N996" s="54">
        <v>2363</v>
      </c>
      <c r="O996" s="55">
        <v>14</v>
      </c>
      <c r="P996" s="55">
        <v>22</v>
      </c>
      <c r="Q996" s="55">
        <v>14</v>
      </c>
      <c r="R996" s="55">
        <v>22</v>
      </c>
      <c r="S996" s="52">
        <v>0</v>
      </c>
      <c r="T996" s="56">
        <v>116</v>
      </c>
      <c r="U996" s="56">
        <v>7</v>
      </c>
      <c r="V996" s="56">
        <v>120</v>
      </c>
      <c r="W996" s="56">
        <v>14</v>
      </c>
      <c r="X996" s="57">
        <v>0.22</v>
      </c>
      <c r="Y996" s="109"/>
      <c r="Z996" s="109"/>
      <c r="AA996" s="109"/>
      <c r="AB996" s="109"/>
      <c r="AC996" s="56">
        <v>6</v>
      </c>
      <c r="AD996" s="52" t="s">
        <v>35</v>
      </c>
      <c r="AE996" s="52" t="s">
        <v>35</v>
      </c>
      <c r="AF996" s="52" t="s">
        <v>35</v>
      </c>
      <c r="AG996" s="52"/>
      <c r="AH996" s="106"/>
      <c r="AI996" s="59"/>
      <c r="AJ996" s="68" t="s">
        <v>10</v>
      </c>
      <c r="AK996" t="s">
        <v>10</v>
      </c>
      <c r="AL996" s="30" t="s">
        <v>10</v>
      </c>
      <c r="AM996" s="39"/>
      <c r="AN996" s="115" t="s">
        <v>10</v>
      </c>
      <c r="AO996" s="30"/>
      <c r="AQ996" s="5"/>
      <c r="AS996" s="37"/>
      <c r="AT996" s="30" t="s">
        <v>10</v>
      </c>
      <c r="AV996" t="str">
        <f t="shared" si="274"/>
        <v>musta</v>
      </c>
      <c r="AW996" t="str">
        <f t="shared" si="275"/>
        <v>musta</v>
      </c>
      <c r="AX996" t="str">
        <f t="shared" si="276"/>
        <v>musta</v>
      </c>
      <c r="AY996" s="31">
        <f t="shared" si="277"/>
        <v>0</v>
      </c>
      <c r="AZ996" s="31">
        <f t="shared" si="278"/>
        <v>0</v>
      </c>
      <c r="BA996" s="31">
        <f t="shared" si="279"/>
        <v>0</v>
      </c>
      <c r="BB996" s="31">
        <f t="shared" si="280"/>
        <v>0</v>
      </c>
      <c r="BC996" s="31">
        <f t="shared" si="281"/>
        <v>0</v>
      </c>
      <c r="BM996" s="2" t="s">
        <v>35</v>
      </c>
      <c r="BN996" s="2" t="s">
        <v>35</v>
      </c>
    </row>
    <row r="997" spans="1:66" x14ac:dyDescent="0.25">
      <c r="A997" s="50">
        <v>986</v>
      </c>
      <c r="B997" s="50">
        <v>782</v>
      </c>
      <c r="C997" s="50" t="str">
        <f t="shared" si="270"/>
        <v>11006_1_5810</v>
      </c>
      <c r="D997" s="50">
        <v>1</v>
      </c>
      <c r="E997" s="51">
        <f t="shared" si="271"/>
        <v>110060001</v>
      </c>
      <c r="F997" s="76" t="str">
        <f t="shared" si="269"/>
        <v>11006_1</v>
      </c>
      <c r="G997" s="80">
        <v>11006</v>
      </c>
      <c r="H997" s="52">
        <v>1</v>
      </c>
      <c r="I997" s="52">
        <v>5810</v>
      </c>
      <c r="J997" s="53" t="str">
        <f t="shared" si="272"/>
        <v>ok</v>
      </c>
      <c r="K997" s="54" t="str">
        <f t="shared" si="273"/>
        <v>11006_1</v>
      </c>
      <c r="L997" s="54">
        <v>11006</v>
      </c>
      <c r="M997" s="54">
        <v>1</v>
      </c>
      <c r="N997" s="54">
        <v>4000</v>
      </c>
      <c r="O997" s="55">
        <v>81</v>
      </c>
      <c r="P997" s="55">
        <v>100</v>
      </c>
      <c r="Q997" s="55">
        <v>81</v>
      </c>
      <c r="R997" s="55">
        <v>100</v>
      </c>
      <c r="S997" s="52">
        <v>0</v>
      </c>
      <c r="T997" s="56">
        <v>48</v>
      </c>
      <c r="U997" s="56">
        <v>2</v>
      </c>
      <c r="V997" s="56">
        <v>42</v>
      </c>
      <c r="W997" s="56">
        <v>81</v>
      </c>
      <c r="X997" s="57">
        <v>1</v>
      </c>
      <c r="Y997" s="109"/>
      <c r="Z997" s="109"/>
      <c r="AA997" s="109"/>
      <c r="AB997" s="109"/>
      <c r="AC997" s="56">
        <v>2</v>
      </c>
      <c r="AD997" s="52" t="s">
        <v>35</v>
      </c>
      <c r="AE997" s="52" t="s">
        <v>35</v>
      </c>
      <c r="AF997" s="52" t="s">
        <v>35</v>
      </c>
      <c r="AG997" s="52"/>
      <c r="AH997" s="106"/>
      <c r="AI997" s="59"/>
      <c r="AJ997" s="68" t="s">
        <v>10</v>
      </c>
      <c r="AK997" t="s">
        <v>10</v>
      </c>
      <c r="AL997" s="30" t="s">
        <v>10</v>
      </c>
      <c r="AM997" s="39"/>
      <c r="AN997" s="115" t="s">
        <v>10</v>
      </c>
      <c r="AO997" s="30"/>
      <c r="AQ997" s="5"/>
      <c r="AS997" s="37"/>
      <c r="AT997" s="30" t="s">
        <v>10</v>
      </c>
      <c r="AV997" t="str">
        <f t="shared" si="274"/>
        <v>musta</v>
      </c>
      <c r="AW997" t="str">
        <f t="shared" si="275"/>
        <v>musta</v>
      </c>
      <c r="AX997" t="str">
        <f t="shared" si="276"/>
        <v>musta</v>
      </c>
      <c r="AY997" s="31">
        <f t="shared" si="277"/>
        <v>10</v>
      </c>
      <c r="AZ997" s="31">
        <f t="shared" si="278"/>
        <v>10</v>
      </c>
      <c r="BA997" s="31">
        <f t="shared" si="279"/>
        <v>0</v>
      </c>
      <c r="BB997" s="31">
        <f t="shared" si="280"/>
        <v>0</v>
      </c>
      <c r="BC997" s="31">
        <f t="shared" si="281"/>
        <v>0</v>
      </c>
      <c r="BM997" s="2" t="s">
        <v>35</v>
      </c>
      <c r="BN997" s="2" t="s">
        <v>35</v>
      </c>
    </row>
    <row r="998" spans="1:66" x14ac:dyDescent="0.25">
      <c r="A998" s="50">
        <v>987</v>
      </c>
      <c r="B998" s="50">
        <v>783</v>
      </c>
      <c r="C998" s="50" t="str">
        <f t="shared" si="270"/>
        <v>11007_1_3616</v>
      </c>
      <c r="D998" s="50">
        <v>1</v>
      </c>
      <c r="E998" s="51">
        <f t="shared" si="271"/>
        <v>110070001</v>
      </c>
      <c r="F998" s="76" t="str">
        <f t="shared" si="269"/>
        <v>11007_1</v>
      </c>
      <c r="G998" s="80">
        <v>11007</v>
      </c>
      <c r="H998" s="52">
        <v>1</v>
      </c>
      <c r="I998" s="52">
        <v>3616</v>
      </c>
      <c r="J998" s="53" t="str">
        <f t="shared" si="272"/>
        <v>ok</v>
      </c>
      <c r="K998" s="54" t="str">
        <f t="shared" si="273"/>
        <v>11007_1</v>
      </c>
      <c r="L998" s="54">
        <v>11007</v>
      </c>
      <c r="M998" s="54">
        <v>1</v>
      </c>
      <c r="N998" s="54">
        <v>3367</v>
      </c>
      <c r="O998" s="55">
        <v>46</v>
      </c>
      <c r="P998" s="55">
        <v>33</v>
      </c>
      <c r="Q998" s="55">
        <v>4</v>
      </c>
      <c r="R998" s="55">
        <v>3</v>
      </c>
      <c r="S998" s="52">
        <v>0</v>
      </c>
      <c r="T998" s="56">
        <v>353</v>
      </c>
      <c r="U998" s="56">
        <v>25</v>
      </c>
      <c r="V998" s="56">
        <v>358</v>
      </c>
      <c r="W998" s="56">
        <v>46</v>
      </c>
      <c r="X998" s="57">
        <v>0.33</v>
      </c>
      <c r="Y998" s="109"/>
      <c r="Z998" s="109"/>
      <c r="AA998" s="109"/>
      <c r="AB998" s="109"/>
      <c r="AC998" s="56">
        <v>35</v>
      </c>
      <c r="AD998" s="52" t="s">
        <v>35</v>
      </c>
      <c r="AE998" s="52" t="s">
        <v>35</v>
      </c>
      <c r="AF998" s="52" t="s">
        <v>35</v>
      </c>
      <c r="AG998" s="52"/>
      <c r="AH998" s="106" t="s">
        <v>47</v>
      </c>
      <c r="AI998" s="59"/>
      <c r="AJ998" s="68" t="s">
        <v>10</v>
      </c>
      <c r="AK998" t="s">
        <v>10</v>
      </c>
      <c r="AL998" s="30" t="s">
        <v>10</v>
      </c>
      <c r="AM998" s="39"/>
      <c r="AN998" s="115" t="s">
        <v>10</v>
      </c>
      <c r="AO998" s="30"/>
      <c r="AQ998" s="5"/>
      <c r="AS998" s="37"/>
      <c r="AT998" s="30" t="s">
        <v>10</v>
      </c>
      <c r="AV998" t="str">
        <f t="shared" si="274"/>
        <v>musta</v>
      </c>
      <c r="AW998" t="str">
        <f t="shared" si="275"/>
        <v>musta</v>
      </c>
      <c r="AX998" t="str">
        <f t="shared" si="276"/>
        <v>musta</v>
      </c>
      <c r="AY998" s="31">
        <f t="shared" si="277"/>
        <v>0</v>
      </c>
      <c r="AZ998" s="31">
        <f t="shared" si="278"/>
        <v>0</v>
      </c>
      <c r="BA998" s="31">
        <f t="shared" si="279"/>
        <v>0</v>
      </c>
      <c r="BB998" s="31">
        <f t="shared" si="280"/>
        <v>0</v>
      </c>
      <c r="BC998" s="31">
        <f t="shared" si="281"/>
        <v>0</v>
      </c>
      <c r="BM998" s="2" t="s">
        <v>35</v>
      </c>
      <c r="BN998" s="2" t="s">
        <v>35</v>
      </c>
    </row>
    <row r="999" spans="1:66" x14ac:dyDescent="0.25">
      <c r="A999" s="50">
        <v>988</v>
      </c>
      <c r="B999" s="50">
        <v>784</v>
      </c>
      <c r="C999" s="50" t="str">
        <f t="shared" si="270"/>
        <v>11007_2_4795</v>
      </c>
      <c r="D999" s="50">
        <v>1</v>
      </c>
      <c r="E999" s="51">
        <f t="shared" si="271"/>
        <v>110070002</v>
      </c>
      <c r="F999" s="76" t="str">
        <f t="shared" si="269"/>
        <v>11007_2</v>
      </c>
      <c r="G999" s="80">
        <v>11007</v>
      </c>
      <c r="H999" s="52">
        <v>2</v>
      </c>
      <c r="I999" s="52">
        <v>4795</v>
      </c>
      <c r="J999" s="53" t="str">
        <f t="shared" si="272"/>
        <v>ok</v>
      </c>
      <c r="K999" s="54" t="str">
        <f t="shared" si="273"/>
        <v>11007_2</v>
      </c>
      <c r="L999" s="54">
        <v>11007</v>
      </c>
      <c r="M999" s="54">
        <v>2</v>
      </c>
      <c r="N999" s="54">
        <v>10482</v>
      </c>
      <c r="O999" s="55">
        <v>27</v>
      </c>
      <c r="P999" s="55">
        <v>53</v>
      </c>
      <c r="Q999" s="55">
        <v>2</v>
      </c>
      <c r="R999" s="55">
        <v>4</v>
      </c>
      <c r="S999" s="52">
        <v>0</v>
      </c>
      <c r="T999" s="56">
        <v>253</v>
      </c>
      <c r="U999" s="56">
        <v>13</v>
      </c>
      <c r="V999" s="56">
        <v>247</v>
      </c>
      <c r="W999" s="56">
        <v>27</v>
      </c>
      <c r="X999" s="57">
        <v>0.53</v>
      </c>
      <c r="Y999" s="109"/>
      <c r="Z999" s="109"/>
      <c r="AA999" s="109"/>
      <c r="AB999" s="109"/>
      <c r="AC999" s="56">
        <v>8</v>
      </c>
      <c r="AD999" s="52" t="s">
        <v>35</v>
      </c>
      <c r="AE999" s="52" t="s">
        <v>35</v>
      </c>
      <c r="AF999" s="52" t="s">
        <v>35</v>
      </c>
      <c r="AG999" s="52"/>
      <c r="AH999" s="106"/>
      <c r="AI999" s="59"/>
      <c r="AJ999" s="68" t="s">
        <v>10</v>
      </c>
      <c r="AK999" t="s">
        <v>10</v>
      </c>
      <c r="AL999" s="30" t="s">
        <v>10</v>
      </c>
      <c r="AM999" s="39"/>
      <c r="AN999" s="115" t="s">
        <v>10</v>
      </c>
      <c r="AO999" s="30"/>
      <c r="AQ999" s="5"/>
      <c r="AS999" s="37"/>
      <c r="AT999" s="30" t="s">
        <v>10</v>
      </c>
      <c r="AV999" t="str">
        <f t="shared" si="274"/>
        <v>musta</v>
      </c>
      <c r="AW999" t="str">
        <f t="shared" si="275"/>
        <v>musta</v>
      </c>
      <c r="AX999" t="str">
        <f t="shared" si="276"/>
        <v>musta</v>
      </c>
      <c r="AY999" s="31">
        <f t="shared" si="277"/>
        <v>1</v>
      </c>
      <c r="AZ999" s="31">
        <f t="shared" si="278"/>
        <v>1</v>
      </c>
      <c r="BA999" s="31">
        <f t="shared" si="279"/>
        <v>0</v>
      </c>
      <c r="BB999" s="31">
        <f t="shared" si="280"/>
        <v>0</v>
      </c>
      <c r="BC999" s="31">
        <f t="shared" si="281"/>
        <v>0</v>
      </c>
      <c r="BM999" s="2" t="s">
        <v>35</v>
      </c>
      <c r="BN999" s="2" t="s">
        <v>35</v>
      </c>
    </row>
    <row r="1000" spans="1:66" x14ac:dyDescent="0.25">
      <c r="A1000" s="50">
        <v>989</v>
      </c>
      <c r="B1000" s="50">
        <v>785</v>
      </c>
      <c r="C1000" s="50" t="str">
        <f t="shared" si="270"/>
        <v>11007_3_5897</v>
      </c>
      <c r="D1000" s="50">
        <v>1</v>
      </c>
      <c r="E1000" s="51">
        <f t="shared" si="271"/>
        <v>110070003</v>
      </c>
      <c r="F1000" s="76" t="str">
        <f t="shared" si="269"/>
        <v>11007_3</v>
      </c>
      <c r="G1000" s="80">
        <v>11007</v>
      </c>
      <c r="H1000" s="52">
        <v>3</v>
      </c>
      <c r="I1000" s="52">
        <v>5897</v>
      </c>
      <c r="J1000" s="53" t="str">
        <f t="shared" si="272"/>
        <v>huom!</v>
      </c>
      <c r="K1000" s="54"/>
      <c r="L1000" s="54"/>
      <c r="M1000" s="54"/>
      <c r="N1000" s="54"/>
      <c r="O1000" s="55">
        <v>27</v>
      </c>
      <c r="P1000" s="55">
        <v>53</v>
      </c>
      <c r="Q1000" s="55">
        <v>2</v>
      </c>
      <c r="R1000" s="55">
        <v>4</v>
      </c>
      <c r="S1000" s="52">
        <v>0</v>
      </c>
      <c r="T1000" s="56">
        <v>253</v>
      </c>
      <c r="U1000" s="56">
        <v>13</v>
      </c>
      <c r="V1000" s="56">
        <v>247</v>
      </c>
      <c r="W1000" s="56">
        <v>27</v>
      </c>
      <c r="X1000" s="57">
        <v>0.53</v>
      </c>
      <c r="Y1000" s="109"/>
      <c r="Z1000" s="109"/>
      <c r="AA1000" s="109"/>
      <c r="AB1000" s="109"/>
      <c r="AC1000" s="56">
        <v>1</v>
      </c>
      <c r="AD1000" s="52" t="s">
        <v>35</v>
      </c>
      <c r="AE1000" s="52" t="s">
        <v>35</v>
      </c>
      <c r="AF1000" s="52" t="s">
        <v>35</v>
      </c>
      <c r="AG1000" s="52"/>
      <c r="AH1000" s="106"/>
      <c r="AI1000" s="59"/>
      <c r="AJ1000" s="68" t="s">
        <v>10</v>
      </c>
      <c r="AK1000" t="s">
        <v>10</v>
      </c>
      <c r="AL1000" s="30" t="s">
        <v>10</v>
      </c>
      <c r="AM1000" s="39"/>
      <c r="AN1000" s="115" t="s">
        <v>10</v>
      </c>
      <c r="AO1000" s="30"/>
      <c r="AQ1000" s="5"/>
      <c r="AS1000" s="37"/>
      <c r="AT1000" s="30" t="s">
        <v>10</v>
      </c>
      <c r="AV1000" t="str">
        <f t="shared" si="274"/>
        <v>musta</v>
      </c>
      <c r="AW1000" t="str">
        <f t="shared" si="275"/>
        <v>musta</v>
      </c>
      <c r="AX1000" t="str">
        <f t="shared" si="276"/>
        <v>musta</v>
      </c>
      <c r="AY1000" s="31">
        <f t="shared" si="277"/>
        <v>1</v>
      </c>
      <c r="AZ1000" s="31">
        <f t="shared" si="278"/>
        <v>1</v>
      </c>
      <c r="BA1000" s="31">
        <f t="shared" si="279"/>
        <v>0</v>
      </c>
      <c r="BB1000" s="31">
        <f t="shared" si="280"/>
        <v>0</v>
      </c>
      <c r="BC1000" s="31">
        <f t="shared" si="281"/>
        <v>0</v>
      </c>
      <c r="BM1000" s="2" t="s">
        <v>35</v>
      </c>
      <c r="BN1000" s="2" t="s">
        <v>35</v>
      </c>
    </row>
    <row r="1001" spans="1:66" x14ac:dyDescent="0.25">
      <c r="A1001" s="50">
        <v>990</v>
      </c>
      <c r="B1001" s="50">
        <v>786</v>
      </c>
      <c r="C1001" s="50" t="str">
        <f t="shared" si="270"/>
        <v>11007_4_6475</v>
      </c>
      <c r="D1001" s="50">
        <v>1</v>
      </c>
      <c r="E1001" s="51">
        <f t="shared" si="271"/>
        <v>110070004</v>
      </c>
      <c r="F1001" s="76" t="str">
        <f t="shared" si="269"/>
        <v>11007_4</v>
      </c>
      <c r="G1001" s="80">
        <v>11007</v>
      </c>
      <c r="H1001" s="52">
        <v>4</v>
      </c>
      <c r="I1001" s="52">
        <v>6475</v>
      </c>
      <c r="J1001" s="53" t="str">
        <f t="shared" si="272"/>
        <v>ok</v>
      </c>
      <c r="K1001" s="54" t="str">
        <f>CONCATENATE(L1001,"_",M1001)</f>
        <v>11007_4</v>
      </c>
      <c r="L1001" s="54">
        <v>11007</v>
      </c>
      <c r="M1001" s="54">
        <v>4</v>
      </c>
      <c r="N1001" s="54">
        <v>2918</v>
      </c>
      <c r="O1001" s="55">
        <v>165</v>
      </c>
      <c r="P1001" s="55">
        <v>40</v>
      </c>
      <c r="Q1001" s="55">
        <v>18</v>
      </c>
      <c r="R1001" s="55">
        <v>4</v>
      </c>
      <c r="S1001" s="52">
        <v>0</v>
      </c>
      <c r="T1001" s="56">
        <v>253</v>
      </c>
      <c r="U1001" s="56">
        <v>13</v>
      </c>
      <c r="V1001" s="56">
        <v>247</v>
      </c>
      <c r="W1001" s="56">
        <v>165</v>
      </c>
      <c r="X1001" s="57">
        <v>0.4</v>
      </c>
      <c r="Y1001" s="109"/>
      <c r="Z1001" s="109"/>
      <c r="AA1001" s="109"/>
      <c r="AB1001" s="109"/>
      <c r="AC1001" s="56">
        <v>3</v>
      </c>
      <c r="AD1001" s="52" t="s">
        <v>35</v>
      </c>
      <c r="AE1001" s="52" t="s">
        <v>35</v>
      </c>
      <c r="AF1001" s="52" t="s">
        <v>35</v>
      </c>
      <c r="AG1001" s="52" t="s">
        <v>36</v>
      </c>
      <c r="AH1001" s="106"/>
      <c r="AI1001" s="59"/>
      <c r="AJ1001" s="68" t="s">
        <v>10</v>
      </c>
      <c r="AK1001" t="s">
        <v>10</v>
      </c>
      <c r="AL1001" s="30" t="s">
        <v>10</v>
      </c>
      <c r="AM1001" s="39"/>
      <c r="AN1001" s="115" t="s">
        <v>10</v>
      </c>
      <c r="AO1001" s="30"/>
      <c r="AQ1001" s="5"/>
      <c r="AS1001" s="37"/>
      <c r="AT1001" s="30" t="s">
        <v>10</v>
      </c>
      <c r="AV1001" t="str">
        <f t="shared" si="274"/>
        <v>musta</v>
      </c>
      <c r="AW1001" t="str">
        <f t="shared" si="275"/>
        <v>musta</v>
      </c>
      <c r="AX1001" t="str">
        <f t="shared" si="276"/>
        <v>musta</v>
      </c>
      <c r="AY1001" s="31">
        <f t="shared" si="277"/>
        <v>1</v>
      </c>
      <c r="AZ1001" s="31">
        <f t="shared" si="278"/>
        <v>1</v>
      </c>
      <c r="BA1001" s="31">
        <f t="shared" si="279"/>
        <v>0</v>
      </c>
      <c r="BB1001" s="31">
        <f t="shared" si="280"/>
        <v>0</v>
      </c>
      <c r="BC1001" s="31">
        <f t="shared" si="281"/>
        <v>0</v>
      </c>
      <c r="BM1001" s="2" t="s">
        <v>35</v>
      </c>
      <c r="BN1001" s="2" t="s">
        <v>35</v>
      </c>
    </row>
    <row r="1002" spans="1:66" x14ac:dyDescent="0.25">
      <c r="A1002" s="50">
        <v>991</v>
      </c>
      <c r="B1002" s="50">
        <v>787</v>
      </c>
      <c r="C1002" s="50" t="str">
        <f t="shared" si="270"/>
        <v>11008_1_3875</v>
      </c>
      <c r="D1002" s="50">
        <v>1</v>
      </c>
      <c r="E1002" s="51">
        <f t="shared" si="271"/>
        <v>110080001</v>
      </c>
      <c r="F1002" s="76" t="str">
        <f t="shared" si="269"/>
        <v>11008_1</v>
      </c>
      <c r="G1002" s="80">
        <v>11008</v>
      </c>
      <c r="H1002" s="52">
        <v>1</v>
      </c>
      <c r="I1002" s="52">
        <v>3875</v>
      </c>
      <c r="J1002" s="53" t="str">
        <f t="shared" si="272"/>
        <v>ok</v>
      </c>
      <c r="K1002" s="54" t="str">
        <f>CONCATENATE(L1002,"_",M1002)</f>
        <v>11008_1</v>
      </c>
      <c r="L1002" s="54">
        <v>11008</v>
      </c>
      <c r="M1002" s="54">
        <v>1</v>
      </c>
      <c r="N1002" s="54">
        <v>3611</v>
      </c>
      <c r="O1002" s="55">
        <v>173</v>
      </c>
      <c r="P1002" s="55">
        <v>65</v>
      </c>
      <c r="Q1002" s="55">
        <v>24</v>
      </c>
      <c r="R1002" s="55">
        <v>8</v>
      </c>
      <c r="S1002" s="52">
        <v>0</v>
      </c>
      <c r="T1002" s="56">
        <v>142</v>
      </c>
      <c r="U1002" s="56">
        <v>6</v>
      </c>
      <c r="V1002" s="56">
        <v>143</v>
      </c>
      <c r="W1002" s="56">
        <v>173</v>
      </c>
      <c r="X1002" s="57">
        <v>0.65</v>
      </c>
      <c r="Y1002" s="109"/>
      <c r="Z1002" s="109"/>
      <c r="AA1002" s="109"/>
      <c r="AB1002" s="109"/>
      <c r="AC1002" s="56">
        <v>4</v>
      </c>
      <c r="AD1002" s="52" t="s">
        <v>35</v>
      </c>
      <c r="AE1002" s="52" t="s">
        <v>35</v>
      </c>
      <c r="AF1002" s="52" t="s">
        <v>35</v>
      </c>
      <c r="AG1002" s="52"/>
      <c r="AH1002" s="106"/>
      <c r="AI1002" s="59"/>
      <c r="AJ1002" s="68" t="s">
        <v>10</v>
      </c>
      <c r="AK1002" t="s">
        <v>10</v>
      </c>
      <c r="AL1002" s="30" t="s">
        <v>10</v>
      </c>
      <c r="AM1002" s="39"/>
      <c r="AN1002" s="115" t="s">
        <v>10</v>
      </c>
      <c r="AO1002" s="30"/>
      <c r="AQ1002" s="5"/>
      <c r="AS1002" s="37"/>
      <c r="AT1002" s="30" t="s">
        <v>10</v>
      </c>
      <c r="AV1002" t="str">
        <f t="shared" si="274"/>
        <v>musta</v>
      </c>
      <c r="AW1002" t="str">
        <f t="shared" si="275"/>
        <v>musta</v>
      </c>
      <c r="AX1002" t="str">
        <f t="shared" si="276"/>
        <v>musta</v>
      </c>
      <c r="AY1002" s="31">
        <f t="shared" si="277"/>
        <v>10</v>
      </c>
      <c r="AZ1002" s="31">
        <f t="shared" si="278"/>
        <v>10</v>
      </c>
      <c r="BA1002" s="31">
        <f t="shared" si="279"/>
        <v>0</v>
      </c>
      <c r="BB1002" s="31">
        <f t="shared" si="280"/>
        <v>0</v>
      </c>
      <c r="BC1002" s="31">
        <f t="shared" si="281"/>
        <v>0</v>
      </c>
      <c r="BM1002" s="2" t="s">
        <v>35</v>
      </c>
      <c r="BN1002" s="2" t="s">
        <v>35</v>
      </c>
    </row>
    <row r="1003" spans="1:66" x14ac:dyDescent="0.25">
      <c r="A1003" s="50">
        <v>992</v>
      </c>
      <c r="B1003" s="50">
        <v>788</v>
      </c>
      <c r="C1003" s="50" t="str">
        <f t="shared" si="270"/>
        <v>11009_1_4662</v>
      </c>
      <c r="D1003" s="50">
        <v>1</v>
      </c>
      <c r="E1003" s="51">
        <f t="shared" si="271"/>
        <v>110090001</v>
      </c>
      <c r="F1003" s="76" t="str">
        <f t="shared" si="269"/>
        <v>11009_1</v>
      </c>
      <c r="G1003" s="80">
        <v>11009</v>
      </c>
      <c r="H1003" s="52">
        <v>1</v>
      </c>
      <c r="I1003" s="52">
        <v>4662</v>
      </c>
      <c r="J1003" s="53" t="str">
        <f t="shared" si="272"/>
        <v>ok</v>
      </c>
      <c r="K1003" s="54" t="str">
        <f>CONCATENATE(L1003,"_",M1003)</f>
        <v>11009_1</v>
      </c>
      <c r="L1003" s="54">
        <v>11009</v>
      </c>
      <c r="M1003" s="54">
        <v>1</v>
      </c>
      <c r="N1003" s="54">
        <v>2950</v>
      </c>
      <c r="O1003" s="55">
        <v>13</v>
      </c>
      <c r="P1003" s="55">
        <v>24</v>
      </c>
      <c r="Q1003" s="55">
        <v>9</v>
      </c>
      <c r="R1003" s="55">
        <v>16</v>
      </c>
      <c r="S1003" s="52">
        <v>0</v>
      </c>
      <c r="T1003" s="56">
        <v>161</v>
      </c>
      <c r="U1003" s="56">
        <v>15</v>
      </c>
      <c r="V1003" s="56">
        <v>182</v>
      </c>
      <c r="W1003" s="56">
        <v>13</v>
      </c>
      <c r="X1003" s="57">
        <v>0.24</v>
      </c>
      <c r="Y1003" s="109"/>
      <c r="Z1003" s="109"/>
      <c r="AA1003" s="109"/>
      <c r="AB1003" s="109"/>
      <c r="AC1003" s="56">
        <v>6</v>
      </c>
      <c r="AD1003" s="52" t="s">
        <v>35</v>
      </c>
      <c r="AE1003" s="52" t="s">
        <v>35</v>
      </c>
      <c r="AF1003" s="52" t="s">
        <v>35</v>
      </c>
      <c r="AG1003" s="52"/>
      <c r="AH1003" s="106"/>
      <c r="AI1003" s="59"/>
      <c r="AJ1003" s="68" t="s">
        <v>10</v>
      </c>
      <c r="AK1003" t="s">
        <v>10</v>
      </c>
      <c r="AL1003" s="30" t="s">
        <v>10</v>
      </c>
      <c r="AM1003" s="39"/>
      <c r="AN1003" s="115" t="s">
        <v>10</v>
      </c>
      <c r="AO1003" s="30"/>
      <c r="AQ1003" s="5"/>
      <c r="AS1003" s="37"/>
      <c r="AT1003" s="30" t="s">
        <v>10</v>
      </c>
      <c r="AV1003" t="str">
        <f t="shared" si="274"/>
        <v>musta</v>
      </c>
      <c r="AW1003" t="str">
        <f t="shared" si="275"/>
        <v>musta</v>
      </c>
      <c r="AX1003" t="str">
        <f t="shared" si="276"/>
        <v>musta</v>
      </c>
      <c r="AY1003" s="31">
        <f t="shared" si="277"/>
        <v>0</v>
      </c>
      <c r="AZ1003" s="31">
        <f t="shared" si="278"/>
        <v>0</v>
      </c>
      <c r="BA1003" s="31">
        <f t="shared" si="279"/>
        <v>0</v>
      </c>
      <c r="BB1003" s="31">
        <f t="shared" si="280"/>
        <v>0</v>
      </c>
      <c r="BC1003" s="31">
        <f t="shared" si="281"/>
        <v>0</v>
      </c>
      <c r="BM1003" s="2" t="s">
        <v>35</v>
      </c>
      <c r="BN1003" s="2" t="s">
        <v>35</v>
      </c>
    </row>
    <row r="1004" spans="1:66" x14ac:dyDescent="0.25">
      <c r="A1004" s="50">
        <v>993</v>
      </c>
      <c r="B1004" s="50">
        <v>789</v>
      </c>
      <c r="C1004" s="50" t="str">
        <f t="shared" si="270"/>
        <v>11013_1_2075</v>
      </c>
      <c r="D1004" s="50">
        <v>1</v>
      </c>
      <c r="E1004" s="51">
        <f t="shared" si="271"/>
        <v>110130001</v>
      </c>
      <c r="F1004" s="76" t="str">
        <f t="shared" si="269"/>
        <v>11013_1</v>
      </c>
      <c r="G1004" s="80">
        <v>11013</v>
      </c>
      <c r="H1004" s="52">
        <v>1</v>
      </c>
      <c r="I1004" s="52">
        <v>2075</v>
      </c>
      <c r="J1004" s="53" t="str">
        <f t="shared" si="272"/>
        <v>huom!</v>
      </c>
      <c r="K1004" s="54"/>
      <c r="L1004" s="54"/>
      <c r="M1004" s="54"/>
      <c r="N1004" s="54"/>
      <c r="O1004" s="55" t="s">
        <v>32</v>
      </c>
      <c r="P1004" s="55" t="s">
        <v>32</v>
      </c>
      <c r="Q1004" s="55" t="s">
        <v>32</v>
      </c>
      <c r="R1004" s="55" t="s">
        <v>32</v>
      </c>
      <c r="S1004" s="52">
        <v>0</v>
      </c>
      <c r="T1004" s="56">
        <v>126</v>
      </c>
      <c r="U1004" s="56">
        <v>9</v>
      </c>
      <c r="V1004" s="56">
        <v>116</v>
      </c>
      <c r="W1004" s="56" t="s">
        <v>37</v>
      </c>
      <c r="X1004" s="57" t="s">
        <v>37</v>
      </c>
      <c r="Y1004" s="109"/>
      <c r="Z1004" s="109"/>
      <c r="AA1004" s="109"/>
      <c r="AB1004" s="109"/>
      <c r="AC1004" s="56">
        <v>33</v>
      </c>
      <c r="AD1004" s="52" t="s">
        <v>35</v>
      </c>
      <c r="AE1004" s="52" t="s">
        <v>35</v>
      </c>
      <c r="AF1004" s="52" t="s">
        <v>35</v>
      </c>
      <c r="AG1004" s="52"/>
      <c r="AH1004" s="106"/>
      <c r="AI1004" s="59"/>
      <c r="AJ1004" s="68" t="s">
        <v>10</v>
      </c>
      <c r="AK1004" t="s">
        <v>10</v>
      </c>
      <c r="AL1004" s="30" t="s">
        <v>10</v>
      </c>
      <c r="AM1004" s="39"/>
      <c r="AN1004" s="115" t="s">
        <v>10</v>
      </c>
      <c r="AO1004" s="30"/>
      <c r="AQ1004" s="5"/>
      <c r="AS1004" s="37"/>
      <c r="AT1004" s="30" t="s">
        <v>10</v>
      </c>
      <c r="AV1004" t="str">
        <f t="shared" si="274"/>
        <v>ei mallia</v>
      </c>
      <c r="AW1004" t="str">
        <f t="shared" si="275"/>
        <v>ei mallia</v>
      </c>
      <c r="AX1004" t="str">
        <f t="shared" si="276"/>
        <v>ei mallia</v>
      </c>
      <c r="AY1004" s="31">
        <f t="shared" si="277"/>
        <v>20</v>
      </c>
      <c r="AZ1004" s="31">
        <f t="shared" si="278"/>
        <v>10</v>
      </c>
      <c r="BA1004" s="31">
        <f t="shared" si="279"/>
        <v>10</v>
      </c>
      <c r="BB1004" s="31">
        <f t="shared" si="280"/>
        <v>0</v>
      </c>
      <c r="BC1004" s="31">
        <f t="shared" si="281"/>
        <v>0</v>
      </c>
      <c r="BM1004" s="2" t="s">
        <v>35</v>
      </c>
      <c r="BN1004" s="2" t="s">
        <v>35</v>
      </c>
    </row>
    <row r="1005" spans="1:66" x14ac:dyDescent="0.25">
      <c r="A1005" s="50">
        <v>994</v>
      </c>
      <c r="B1005" s="50">
        <v>790</v>
      </c>
      <c r="C1005" s="50" t="str">
        <f t="shared" si="270"/>
        <v>11015_1_6630</v>
      </c>
      <c r="D1005" s="50">
        <v>1</v>
      </c>
      <c r="E1005" s="51">
        <f t="shared" si="271"/>
        <v>110150001</v>
      </c>
      <c r="F1005" s="76" t="str">
        <f t="shared" si="269"/>
        <v>11015_1</v>
      </c>
      <c r="G1005" s="80">
        <v>11015</v>
      </c>
      <c r="H1005" s="52">
        <v>1</v>
      </c>
      <c r="I1005" s="52">
        <v>6630</v>
      </c>
      <c r="J1005" s="53" t="str">
        <f t="shared" si="272"/>
        <v>ok</v>
      </c>
      <c r="K1005" s="54" t="str">
        <f t="shared" ref="K1005:K1014" si="282">CONCATENATE(L1005,"_",M1005)</f>
        <v>11015_1</v>
      </c>
      <c r="L1005" s="54">
        <v>11015</v>
      </c>
      <c r="M1005" s="54">
        <v>1</v>
      </c>
      <c r="N1005" s="54">
        <v>5334</v>
      </c>
      <c r="O1005" s="55">
        <v>171</v>
      </c>
      <c r="P1005" s="55">
        <v>86</v>
      </c>
      <c r="Q1005" s="55">
        <v>84</v>
      </c>
      <c r="R1005" s="55">
        <v>30</v>
      </c>
      <c r="S1005" s="52">
        <v>0</v>
      </c>
      <c r="T1005" s="56">
        <v>154</v>
      </c>
      <c r="U1005" s="56">
        <v>9</v>
      </c>
      <c r="V1005" s="56">
        <v>144</v>
      </c>
      <c r="W1005" s="56">
        <v>171</v>
      </c>
      <c r="X1005" s="57">
        <v>0.86</v>
      </c>
      <c r="Y1005" s="109"/>
      <c r="Z1005" s="109"/>
      <c r="AA1005" s="109"/>
      <c r="AB1005" s="109"/>
      <c r="AC1005" s="56">
        <v>166</v>
      </c>
      <c r="AD1005" s="52" t="s">
        <v>35</v>
      </c>
      <c r="AE1005" s="52" t="s">
        <v>35</v>
      </c>
      <c r="AF1005" s="52" t="s">
        <v>35</v>
      </c>
      <c r="AG1005" s="52"/>
      <c r="AH1005" s="106"/>
      <c r="AI1005" s="59"/>
      <c r="AJ1005" s="68" t="s">
        <v>10</v>
      </c>
      <c r="AK1005" t="s">
        <v>10</v>
      </c>
      <c r="AL1005" s="30" t="s">
        <v>10</v>
      </c>
      <c r="AM1005" s="39"/>
      <c r="AN1005" s="115" t="s">
        <v>10</v>
      </c>
      <c r="AO1005" s="30"/>
      <c r="AQ1005" s="5"/>
      <c r="AS1005" s="37"/>
      <c r="AT1005" s="30" t="s">
        <v>10</v>
      </c>
      <c r="AV1005" t="str">
        <f t="shared" si="274"/>
        <v>punainen</v>
      </c>
      <c r="AW1005" t="str">
        <f t="shared" si="275"/>
        <v>musta</v>
      </c>
      <c r="AX1005" t="str">
        <f t="shared" si="276"/>
        <v>musta</v>
      </c>
      <c r="AY1005" s="31">
        <f t="shared" si="277"/>
        <v>11</v>
      </c>
      <c r="AZ1005" s="31">
        <f t="shared" si="278"/>
        <v>10</v>
      </c>
      <c r="BA1005" s="31">
        <f t="shared" si="279"/>
        <v>0</v>
      </c>
      <c r="BB1005" s="31">
        <f t="shared" si="280"/>
        <v>1</v>
      </c>
      <c r="BC1005" s="31">
        <f t="shared" si="281"/>
        <v>0</v>
      </c>
      <c r="BM1005" s="2" t="s">
        <v>35</v>
      </c>
      <c r="BN1005" s="2" t="s">
        <v>35</v>
      </c>
    </row>
    <row r="1006" spans="1:66" x14ac:dyDescent="0.25">
      <c r="A1006" s="50">
        <v>995</v>
      </c>
      <c r="B1006" s="50">
        <v>791</v>
      </c>
      <c r="C1006" s="50" t="str">
        <f t="shared" si="270"/>
        <v>11017_1_2526</v>
      </c>
      <c r="D1006" s="50">
        <v>1</v>
      </c>
      <c r="E1006" s="51">
        <f t="shared" si="271"/>
        <v>110170001</v>
      </c>
      <c r="F1006" s="76" t="str">
        <f t="shared" si="269"/>
        <v>11017_1</v>
      </c>
      <c r="G1006" s="80">
        <v>11017</v>
      </c>
      <c r="H1006" s="52">
        <v>1</v>
      </c>
      <c r="I1006" s="52">
        <v>2526</v>
      </c>
      <c r="J1006" s="53" t="str">
        <f t="shared" si="272"/>
        <v>ok</v>
      </c>
      <c r="K1006" s="54" t="str">
        <f t="shared" si="282"/>
        <v>11017_1</v>
      </c>
      <c r="L1006" s="54">
        <v>11017</v>
      </c>
      <c r="M1006" s="54">
        <v>1</v>
      </c>
      <c r="N1006" s="54">
        <v>2462</v>
      </c>
      <c r="O1006" s="55">
        <v>129</v>
      </c>
      <c r="P1006" s="55">
        <v>53</v>
      </c>
      <c r="Q1006" s="55">
        <v>121</v>
      </c>
      <c r="R1006" s="55">
        <v>50</v>
      </c>
      <c r="S1006" s="52">
        <v>0</v>
      </c>
      <c r="T1006" s="56">
        <v>51</v>
      </c>
      <c r="U1006" s="56">
        <v>1</v>
      </c>
      <c r="V1006" s="56">
        <v>49</v>
      </c>
      <c r="W1006" s="56">
        <v>129</v>
      </c>
      <c r="X1006" s="57">
        <v>0.53</v>
      </c>
      <c r="Y1006" s="109"/>
      <c r="Z1006" s="109"/>
      <c r="AA1006" s="109"/>
      <c r="AB1006" s="109"/>
      <c r="AC1006" s="56">
        <v>144</v>
      </c>
      <c r="AD1006" s="52" t="s">
        <v>35</v>
      </c>
      <c r="AE1006" s="52" t="s">
        <v>35</v>
      </c>
      <c r="AF1006" s="52" t="s">
        <v>35</v>
      </c>
      <c r="AG1006" s="52"/>
      <c r="AH1006" s="106"/>
      <c r="AI1006" s="59"/>
      <c r="AJ1006" s="68" t="s">
        <v>10</v>
      </c>
      <c r="AK1006" t="s">
        <v>10</v>
      </c>
      <c r="AL1006" s="30" t="s">
        <v>10</v>
      </c>
      <c r="AM1006" s="39"/>
      <c r="AN1006" s="115" t="s">
        <v>10</v>
      </c>
      <c r="AO1006" s="30"/>
      <c r="AQ1006" s="5"/>
      <c r="AS1006" s="37"/>
      <c r="AT1006" s="30" t="s">
        <v>10</v>
      </c>
      <c r="AV1006" t="str">
        <f t="shared" si="274"/>
        <v>musta</v>
      </c>
      <c r="AW1006" t="str">
        <f t="shared" si="275"/>
        <v>musta</v>
      </c>
      <c r="AX1006" t="str">
        <f t="shared" si="276"/>
        <v>musta</v>
      </c>
      <c r="AY1006" s="31">
        <f t="shared" si="277"/>
        <v>2</v>
      </c>
      <c r="AZ1006" s="31">
        <f t="shared" si="278"/>
        <v>1</v>
      </c>
      <c r="BA1006" s="31">
        <f t="shared" si="279"/>
        <v>0</v>
      </c>
      <c r="BB1006" s="31">
        <f t="shared" si="280"/>
        <v>1</v>
      </c>
      <c r="BC1006" s="31">
        <f t="shared" si="281"/>
        <v>0</v>
      </c>
      <c r="BM1006" s="2" t="s">
        <v>35</v>
      </c>
      <c r="BN1006" s="2" t="s">
        <v>35</v>
      </c>
    </row>
    <row r="1007" spans="1:66" x14ac:dyDescent="0.25">
      <c r="A1007" s="50">
        <v>996</v>
      </c>
      <c r="B1007" s="50">
        <v>792</v>
      </c>
      <c r="C1007" s="50" t="str">
        <f t="shared" si="270"/>
        <v>11017_2_8606</v>
      </c>
      <c r="D1007" s="50">
        <v>1</v>
      </c>
      <c r="E1007" s="51">
        <f t="shared" si="271"/>
        <v>110170002</v>
      </c>
      <c r="F1007" s="76" t="str">
        <f t="shared" si="269"/>
        <v>11017_2</v>
      </c>
      <c r="G1007" s="80">
        <v>11017</v>
      </c>
      <c r="H1007" s="52">
        <v>2</v>
      </c>
      <c r="I1007" s="52">
        <v>8606</v>
      </c>
      <c r="J1007" s="53" t="str">
        <f t="shared" si="272"/>
        <v>ok</v>
      </c>
      <c r="K1007" s="54" t="str">
        <f t="shared" si="282"/>
        <v>11017_2</v>
      </c>
      <c r="L1007" s="54">
        <v>11017</v>
      </c>
      <c r="M1007" s="54">
        <v>2</v>
      </c>
      <c r="N1007" s="54">
        <v>7916</v>
      </c>
      <c r="O1007" s="55">
        <v>170</v>
      </c>
      <c r="P1007" s="55">
        <v>73</v>
      </c>
      <c r="Q1007" s="55">
        <v>118</v>
      </c>
      <c r="R1007" s="55">
        <v>51</v>
      </c>
      <c r="S1007" s="52">
        <v>0</v>
      </c>
      <c r="T1007" s="56">
        <v>51</v>
      </c>
      <c r="U1007" s="56">
        <v>1</v>
      </c>
      <c r="V1007" s="56">
        <v>49</v>
      </c>
      <c r="W1007" s="56">
        <v>170</v>
      </c>
      <c r="X1007" s="57">
        <v>0.73</v>
      </c>
      <c r="Y1007" s="109"/>
      <c r="Z1007" s="109"/>
      <c r="AA1007" s="109"/>
      <c r="AB1007" s="109"/>
      <c r="AC1007" s="56">
        <v>149</v>
      </c>
      <c r="AD1007" s="52" t="s">
        <v>35</v>
      </c>
      <c r="AE1007" s="52" t="s">
        <v>35</v>
      </c>
      <c r="AF1007" s="52" t="s">
        <v>35</v>
      </c>
      <c r="AG1007" s="52"/>
      <c r="AH1007" s="106"/>
      <c r="AI1007" s="59"/>
      <c r="AJ1007" s="68" t="s">
        <v>10</v>
      </c>
      <c r="AK1007" t="s">
        <v>10</v>
      </c>
      <c r="AL1007" s="30" t="s">
        <v>10</v>
      </c>
      <c r="AM1007" s="39"/>
      <c r="AN1007" s="115" t="s">
        <v>10</v>
      </c>
      <c r="AO1007" s="30"/>
      <c r="AQ1007" s="5"/>
      <c r="AS1007" s="37"/>
      <c r="AT1007" s="30" t="s">
        <v>10</v>
      </c>
      <c r="AV1007" t="str">
        <f t="shared" si="274"/>
        <v>punainen</v>
      </c>
      <c r="AW1007" t="str">
        <f t="shared" si="275"/>
        <v>musta</v>
      </c>
      <c r="AX1007" t="str">
        <f t="shared" si="276"/>
        <v>musta</v>
      </c>
      <c r="AY1007" s="31">
        <f t="shared" si="277"/>
        <v>11</v>
      </c>
      <c r="AZ1007" s="31">
        <f t="shared" si="278"/>
        <v>10</v>
      </c>
      <c r="BA1007" s="31">
        <f t="shared" si="279"/>
        <v>0</v>
      </c>
      <c r="BB1007" s="31">
        <f t="shared" si="280"/>
        <v>1</v>
      </c>
      <c r="BC1007" s="31">
        <f t="shared" si="281"/>
        <v>0</v>
      </c>
      <c r="BM1007" s="2" t="s">
        <v>35</v>
      </c>
      <c r="BN1007" s="2" t="s">
        <v>35</v>
      </c>
    </row>
    <row r="1008" spans="1:66" x14ac:dyDescent="0.25">
      <c r="A1008" s="50">
        <v>997</v>
      </c>
      <c r="B1008" s="50">
        <v>793</v>
      </c>
      <c r="C1008" s="50" t="str">
        <f t="shared" si="270"/>
        <v>11019_1_2680</v>
      </c>
      <c r="D1008" s="50">
        <v>1</v>
      </c>
      <c r="E1008" s="51">
        <f t="shared" si="271"/>
        <v>110190001</v>
      </c>
      <c r="F1008" s="76" t="str">
        <f t="shared" si="269"/>
        <v>11019_1</v>
      </c>
      <c r="G1008" s="80">
        <v>11019</v>
      </c>
      <c r="H1008" s="52">
        <v>1</v>
      </c>
      <c r="I1008" s="52">
        <v>2680</v>
      </c>
      <c r="J1008" s="53" t="str">
        <f t="shared" si="272"/>
        <v>ok</v>
      </c>
      <c r="K1008" s="54" t="str">
        <f t="shared" si="282"/>
        <v>11019_1</v>
      </c>
      <c r="L1008" s="54">
        <v>11019</v>
      </c>
      <c r="M1008" s="54">
        <v>1</v>
      </c>
      <c r="N1008" s="54">
        <v>2510</v>
      </c>
      <c r="O1008" s="55">
        <v>37</v>
      </c>
      <c r="P1008" s="55">
        <v>64</v>
      </c>
      <c r="Q1008" s="55">
        <v>0</v>
      </c>
      <c r="R1008" s="55">
        <v>0</v>
      </c>
      <c r="S1008" s="52">
        <v>0</v>
      </c>
      <c r="T1008" s="56">
        <v>49</v>
      </c>
      <c r="U1008" s="56">
        <v>1</v>
      </c>
      <c r="V1008" s="56">
        <v>47</v>
      </c>
      <c r="W1008" s="56">
        <v>37</v>
      </c>
      <c r="X1008" s="57">
        <v>0.64</v>
      </c>
      <c r="Y1008" s="109"/>
      <c r="Z1008" s="109"/>
      <c r="AA1008" s="109"/>
      <c r="AB1008" s="109"/>
      <c r="AC1008" s="56">
        <v>19</v>
      </c>
      <c r="AD1008" s="52" t="s">
        <v>35</v>
      </c>
      <c r="AE1008" s="52" t="s">
        <v>35</v>
      </c>
      <c r="AF1008" s="52" t="s">
        <v>35</v>
      </c>
      <c r="AG1008" s="52"/>
      <c r="AH1008" s="106"/>
      <c r="AI1008" s="59"/>
      <c r="AJ1008" s="68" t="s">
        <v>10</v>
      </c>
      <c r="AK1008" t="s">
        <v>10</v>
      </c>
      <c r="AL1008" s="30" t="s">
        <v>10</v>
      </c>
      <c r="AM1008" s="39"/>
      <c r="AN1008" s="115" t="s">
        <v>10</v>
      </c>
      <c r="AO1008" s="30"/>
      <c r="AQ1008" s="5"/>
      <c r="AS1008" s="37"/>
      <c r="AT1008" s="30" t="s">
        <v>10</v>
      </c>
      <c r="AV1008" t="str">
        <f t="shared" si="274"/>
        <v>musta</v>
      </c>
      <c r="AW1008" t="str">
        <f t="shared" si="275"/>
        <v>musta</v>
      </c>
      <c r="AX1008" t="str">
        <f t="shared" si="276"/>
        <v>musta</v>
      </c>
      <c r="AY1008" s="31">
        <f t="shared" si="277"/>
        <v>10</v>
      </c>
      <c r="AZ1008" s="31">
        <f t="shared" si="278"/>
        <v>10</v>
      </c>
      <c r="BA1008" s="31">
        <f t="shared" si="279"/>
        <v>0</v>
      </c>
      <c r="BB1008" s="31">
        <f t="shared" si="280"/>
        <v>0</v>
      </c>
      <c r="BC1008" s="31">
        <f t="shared" si="281"/>
        <v>0</v>
      </c>
      <c r="BM1008" s="2" t="s">
        <v>35</v>
      </c>
      <c r="BN1008" s="2" t="s">
        <v>35</v>
      </c>
    </row>
    <row r="1009" spans="1:66" x14ac:dyDescent="0.25">
      <c r="A1009" s="50">
        <v>998</v>
      </c>
      <c r="B1009" s="50">
        <v>794</v>
      </c>
      <c r="C1009" s="50" t="str">
        <f t="shared" si="270"/>
        <v>11022_1_2498</v>
      </c>
      <c r="D1009" s="50">
        <v>1</v>
      </c>
      <c r="E1009" s="51">
        <f t="shared" si="271"/>
        <v>110220001</v>
      </c>
      <c r="F1009" s="76" t="str">
        <f t="shared" si="269"/>
        <v>11022_1</v>
      </c>
      <c r="G1009" s="80">
        <v>11022</v>
      </c>
      <c r="H1009" s="52">
        <v>1</v>
      </c>
      <c r="I1009" s="52">
        <v>2498</v>
      </c>
      <c r="J1009" s="53" t="str">
        <f t="shared" si="272"/>
        <v>ok</v>
      </c>
      <c r="K1009" s="54" t="str">
        <f t="shared" si="282"/>
        <v>11022_1</v>
      </c>
      <c r="L1009" s="54">
        <v>11022</v>
      </c>
      <c r="M1009" s="54">
        <v>1</v>
      </c>
      <c r="N1009" s="54">
        <v>1567</v>
      </c>
      <c r="O1009" s="55">
        <v>14</v>
      </c>
      <c r="P1009" s="55">
        <v>100</v>
      </c>
      <c r="Q1009" s="55">
        <v>0</v>
      </c>
      <c r="R1009" s="55">
        <v>0</v>
      </c>
      <c r="S1009" s="52">
        <v>0</v>
      </c>
      <c r="T1009" s="56">
        <v>28</v>
      </c>
      <c r="U1009" s="56">
        <v>1</v>
      </c>
      <c r="V1009" s="56">
        <v>29</v>
      </c>
      <c r="W1009" s="56">
        <v>14</v>
      </c>
      <c r="X1009" s="57">
        <v>1</v>
      </c>
      <c r="Y1009" s="109"/>
      <c r="Z1009" s="109"/>
      <c r="AA1009" s="109"/>
      <c r="AB1009" s="109"/>
      <c r="AC1009" s="56">
        <v>4</v>
      </c>
      <c r="AD1009" s="52" t="s">
        <v>35</v>
      </c>
      <c r="AE1009" s="52" t="s">
        <v>35</v>
      </c>
      <c r="AF1009" s="52" t="s">
        <v>35</v>
      </c>
      <c r="AG1009" s="52"/>
      <c r="AH1009" s="106"/>
      <c r="AI1009" s="59"/>
      <c r="AJ1009" s="68" t="s">
        <v>10</v>
      </c>
      <c r="AK1009" t="s">
        <v>10</v>
      </c>
      <c r="AL1009" s="30" t="s">
        <v>10</v>
      </c>
      <c r="AM1009" s="39"/>
      <c r="AN1009" s="115" t="s">
        <v>10</v>
      </c>
      <c r="AO1009" s="30"/>
      <c r="AQ1009" s="5"/>
      <c r="AS1009" s="37"/>
      <c r="AT1009" s="30" t="s">
        <v>10</v>
      </c>
      <c r="AV1009" t="str">
        <f t="shared" si="274"/>
        <v>musta</v>
      </c>
      <c r="AW1009" t="str">
        <f t="shared" si="275"/>
        <v>musta</v>
      </c>
      <c r="AX1009" t="str">
        <f t="shared" si="276"/>
        <v>musta</v>
      </c>
      <c r="AY1009" s="31">
        <f t="shared" si="277"/>
        <v>10</v>
      </c>
      <c r="AZ1009" s="31">
        <f t="shared" si="278"/>
        <v>10</v>
      </c>
      <c r="BA1009" s="31">
        <f t="shared" si="279"/>
        <v>0</v>
      </c>
      <c r="BB1009" s="31">
        <f t="shared" si="280"/>
        <v>0</v>
      </c>
      <c r="BC1009" s="31">
        <f t="shared" si="281"/>
        <v>0</v>
      </c>
      <c r="BM1009" s="2" t="s">
        <v>35</v>
      </c>
      <c r="BN1009" s="2" t="s">
        <v>35</v>
      </c>
    </row>
    <row r="1010" spans="1:66" x14ac:dyDescent="0.25">
      <c r="A1010" s="50">
        <v>999</v>
      </c>
      <c r="B1010" s="50">
        <v>795</v>
      </c>
      <c r="C1010" s="50" t="str">
        <f t="shared" si="270"/>
        <v>11023_1_6466</v>
      </c>
      <c r="D1010" s="50">
        <v>1</v>
      </c>
      <c r="E1010" s="51">
        <f t="shared" si="271"/>
        <v>110230001</v>
      </c>
      <c r="F1010" s="76" t="str">
        <f t="shared" si="269"/>
        <v>11023_1</v>
      </c>
      <c r="G1010" s="80">
        <v>11023</v>
      </c>
      <c r="H1010" s="52">
        <v>1</v>
      </c>
      <c r="I1010" s="52">
        <v>6466</v>
      </c>
      <c r="J1010" s="53" t="str">
        <f t="shared" si="272"/>
        <v>ok</v>
      </c>
      <c r="K1010" s="54" t="str">
        <f t="shared" si="282"/>
        <v>11023_1</v>
      </c>
      <c r="L1010" s="54">
        <v>11023</v>
      </c>
      <c r="M1010" s="54">
        <v>1</v>
      </c>
      <c r="N1010" s="54">
        <v>5555</v>
      </c>
      <c r="O1010" s="55">
        <v>118</v>
      </c>
      <c r="P1010" s="55">
        <v>57</v>
      </c>
      <c r="Q1010" s="55">
        <v>14</v>
      </c>
      <c r="R1010" s="55">
        <v>6</v>
      </c>
      <c r="S1010" s="52">
        <v>0</v>
      </c>
      <c r="T1010" s="56">
        <v>188</v>
      </c>
      <c r="U1010" s="56">
        <v>9</v>
      </c>
      <c r="V1010" s="56">
        <v>191</v>
      </c>
      <c r="W1010" s="56">
        <v>118</v>
      </c>
      <c r="X1010" s="57">
        <v>0.56999999999999995</v>
      </c>
      <c r="Y1010" s="109"/>
      <c r="Z1010" s="109"/>
      <c r="AA1010" s="109"/>
      <c r="AB1010" s="109"/>
      <c r="AC1010" s="56">
        <v>41</v>
      </c>
      <c r="AD1010" s="52" t="s">
        <v>35</v>
      </c>
      <c r="AE1010" s="52" t="s">
        <v>35</v>
      </c>
      <c r="AF1010" s="52" t="s">
        <v>35</v>
      </c>
      <c r="AG1010" s="52"/>
      <c r="AH1010" s="106"/>
      <c r="AI1010" s="59"/>
      <c r="AJ1010" s="68" t="s">
        <v>10</v>
      </c>
      <c r="AK1010" t="s">
        <v>10</v>
      </c>
      <c r="AL1010" s="30" t="s">
        <v>10</v>
      </c>
      <c r="AM1010" s="39"/>
      <c r="AN1010" s="115" t="s">
        <v>10</v>
      </c>
      <c r="AO1010" s="30"/>
      <c r="AQ1010" s="5"/>
      <c r="AS1010" s="37"/>
      <c r="AT1010" s="30" t="s">
        <v>10</v>
      </c>
      <c r="AV1010" t="str">
        <f t="shared" si="274"/>
        <v>musta</v>
      </c>
      <c r="AW1010" t="str">
        <f t="shared" si="275"/>
        <v>musta</v>
      </c>
      <c r="AX1010" t="str">
        <f t="shared" si="276"/>
        <v>musta</v>
      </c>
      <c r="AY1010" s="31">
        <f t="shared" si="277"/>
        <v>1</v>
      </c>
      <c r="AZ1010" s="31">
        <f t="shared" si="278"/>
        <v>1</v>
      </c>
      <c r="BA1010" s="31">
        <f t="shared" si="279"/>
        <v>0</v>
      </c>
      <c r="BB1010" s="31">
        <f t="shared" si="280"/>
        <v>0</v>
      </c>
      <c r="BC1010" s="31">
        <f t="shared" si="281"/>
        <v>0</v>
      </c>
      <c r="BM1010" s="2" t="s">
        <v>35</v>
      </c>
      <c r="BN1010" s="2" t="s">
        <v>35</v>
      </c>
    </row>
    <row r="1011" spans="1:66" x14ac:dyDescent="0.25">
      <c r="A1011" s="50">
        <v>1000</v>
      </c>
      <c r="B1011" s="50">
        <v>796</v>
      </c>
      <c r="C1011" s="50" t="str">
        <f t="shared" si="270"/>
        <v>11024_1_6050</v>
      </c>
      <c r="D1011" s="50">
        <v>1</v>
      </c>
      <c r="E1011" s="51">
        <f t="shared" si="271"/>
        <v>110240001</v>
      </c>
      <c r="F1011" s="76" t="str">
        <f t="shared" si="269"/>
        <v>11024_1</v>
      </c>
      <c r="G1011" s="80">
        <v>11024</v>
      </c>
      <c r="H1011" s="52">
        <v>1</v>
      </c>
      <c r="I1011" s="52">
        <v>6050</v>
      </c>
      <c r="J1011" s="53" t="str">
        <f t="shared" si="272"/>
        <v>ok</v>
      </c>
      <c r="K1011" s="54" t="str">
        <f t="shared" si="282"/>
        <v>11024_1</v>
      </c>
      <c r="L1011" s="54">
        <v>11024</v>
      </c>
      <c r="M1011" s="54">
        <v>1</v>
      </c>
      <c r="N1011" s="54">
        <v>5627</v>
      </c>
      <c r="O1011" s="55">
        <v>25</v>
      </c>
      <c r="P1011" s="55">
        <v>79</v>
      </c>
      <c r="Q1011" s="55">
        <v>13</v>
      </c>
      <c r="R1011" s="55">
        <v>62</v>
      </c>
      <c r="S1011" s="52">
        <v>0</v>
      </c>
      <c r="T1011" s="56">
        <v>111</v>
      </c>
      <c r="U1011" s="56">
        <v>4</v>
      </c>
      <c r="V1011" s="56">
        <v>112</v>
      </c>
      <c r="W1011" s="56">
        <v>25</v>
      </c>
      <c r="X1011" s="57">
        <v>0.79</v>
      </c>
      <c r="Y1011" s="109"/>
      <c r="Z1011" s="109"/>
      <c r="AA1011" s="109"/>
      <c r="AB1011" s="109"/>
      <c r="AC1011" s="56">
        <v>20</v>
      </c>
      <c r="AD1011" s="52" t="s">
        <v>35</v>
      </c>
      <c r="AE1011" s="52" t="s">
        <v>35</v>
      </c>
      <c r="AF1011" s="52" t="s">
        <v>35</v>
      </c>
      <c r="AG1011" s="52"/>
      <c r="AH1011" s="106"/>
      <c r="AI1011" s="59"/>
      <c r="AJ1011" s="68" t="s">
        <v>10</v>
      </c>
      <c r="AK1011" t="s">
        <v>10</v>
      </c>
      <c r="AL1011" s="30" t="s">
        <v>10</v>
      </c>
      <c r="AM1011" s="39"/>
      <c r="AN1011" s="115" t="s">
        <v>10</v>
      </c>
      <c r="AO1011" s="30"/>
      <c r="AQ1011" s="5"/>
      <c r="AS1011" s="37"/>
      <c r="AT1011" s="30" t="s">
        <v>10</v>
      </c>
      <c r="AV1011" t="str">
        <f t="shared" si="274"/>
        <v>musta</v>
      </c>
      <c r="AW1011" t="str">
        <f t="shared" si="275"/>
        <v>musta</v>
      </c>
      <c r="AX1011" t="str">
        <f t="shared" si="276"/>
        <v>musta</v>
      </c>
      <c r="AY1011" s="31">
        <f t="shared" si="277"/>
        <v>10</v>
      </c>
      <c r="AZ1011" s="31">
        <f t="shared" si="278"/>
        <v>10</v>
      </c>
      <c r="BA1011" s="31">
        <f t="shared" si="279"/>
        <v>0</v>
      </c>
      <c r="BB1011" s="31">
        <f t="shared" si="280"/>
        <v>0</v>
      </c>
      <c r="BC1011" s="31">
        <f t="shared" si="281"/>
        <v>0</v>
      </c>
      <c r="BM1011" s="2" t="s">
        <v>35</v>
      </c>
      <c r="BN1011" s="2" t="s">
        <v>35</v>
      </c>
    </row>
    <row r="1012" spans="1:66" x14ac:dyDescent="0.25">
      <c r="A1012" s="50">
        <v>1001</v>
      </c>
      <c r="B1012" s="50">
        <v>797</v>
      </c>
      <c r="C1012" s="50" t="str">
        <f t="shared" si="270"/>
        <v>11025_1_6689</v>
      </c>
      <c r="D1012" s="50">
        <v>1</v>
      </c>
      <c r="E1012" s="51">
        <f t="shared" si="271"/>
        <v>110250001</v>
      </c>
      <c r="F1012" s="76" t="str">
        <f t="shared" si="269"/>
        <v>11025_1</v>
      </c>
      <c r="G1012" s="80">
        <v>11025</v>
      </c>
      <c r="H1012" s="52">
        <v>1</v>
      </c>
      <c r="I1012" s="52">
        <v>6689</v>
      </c>
      <c r="J1012" s="53" t="str">
        <f t="shared" si="272"/>
        <v>ok</v>
      </c>
      <c r="K1012" s="54" t="str">
        <f t="shared" si="282"/>
        <v>11025_1</v>
      </c>
      <c r="L1012" s="54">
        <v>11025</v>
      </c>
      <c r="M1012" s="54">
        <v>1</v>
      </c>
      <c r="N1012" s="54">
        <v>6335</v>
      </c>
      <c r="O1012" s="55">
        <v>72</v>
      </c>
      <c r="P1012" s="55">
        <v>56</v>
      </c>
      <c r="Q1012" s="55">
        <v>6</v>
      </c>
      <c r="R1012" s="55">
        <v>4</v>
      </c>
      <c r="S1012" s="52">
        <v>0</v>
      </c>
      <c r="T1012" s="56">
        <v>240</v>
      </c>
      <c r="U1012" s="56">
        <v>19</v>
      </c>
      <c r="V1012" s="56">
        <v>244</v>
      </c>
      <c r="W1012" s="56">
        <v>72</v>
      </c>
      <c r="X1012" s="57">
        <v>0.56000000000000005</v>
      </c>
      <c r="Y1012" s="109"/>
      <c r="Z1012" s="109"/>
      <c r="AA1012" s="109"/>
      <c r="AB1012" s="109"/>
      <c r="AC1012" s="56">
        <v>36</v>
      </c>
      <c r="AD1012" s="52" t="s">
        <v>35</v>
      </c>
      <c r="AE1012" s="52" t="s">
        <v>35</v>
      </c>
      <c r="AF1012" s="52" t="s">
        <v>35</v>
      </c>
      <c r="AG1012" s="52"/>
      <c r="AH1012" s="106"/>
      <c r="AI1012" s="59"/>
      <c r="AJ1012" s="68" t="s">
        <v>10</v>
      </c>
      <c r="AK1012" t="s">
        <v>10</v>
      </c>
      <c r="AL1012" s="30" t="s">
        <v>10</v>
      </c>
      <c r="AM1012" s="39"/>
      <c r="AN1012" s="115" t="s">
        <v>10</v>
      </c>
      <c r="AO1012" s="30"/>
      <c r="AQ1012" s="5"/>
      <c r="AS1012" s="37"/>
      <c r="AT1012" s="30" t="s">
        <v>10</v>
      </c>
      <c r="AV1012" t="str">
        <f t="shared" si="274"/>
        <v>musta</v>
      </c>
      <c r="AW1012" t="str">
        <f t="shared" si="275"/>
        <v>musta</v>
      </c>
      <c r="AX1012" t="str">
        <f t="shared" si="276"/>
        <v>musta</v>
      </c>
      <c r="AY1012" s="31">
        <f t="shared" si="277"/>
        <v>1</v>
      </c>
      <c r="AZ1012" s="31">
        <f t="shared" si="278"/>
        <v>1</v>
      </c>
      <c r="BA1012" s="31">
        <f t="shared" si="279"/>
        <v>0</v>
      </c>
      <c r="BB1012" s="31">
        <f t="shared" si="280"/>
        <v>0</v>
      </c>
      <c r="BC1012" s="31">
        <f t="shared" si="281"/>
        <v>0</v>
      </c>
      <c r="BM1012" s="2" t="s">
        <v>35</v>
      </c>
      <c r="BN1012" s="2" t="s">
        <v>35</v>
      </c>
    </row>
    <row r="1013" spans="1:66" x14ac:dyDescent="0.25">
      <c r="A1013" s="50">
        <v>1002</v>
      </c>
      <c r="B1013" s="50">
        <v>798</v>
      </c>
      <c r="C1013" s="50" t="str">
        <f t="shared" si="270"/>
        <v>11027_1_7150</v>
      </c>
      <c r="D1013" s="50">
        <v>1</v>
      </c>
      <c r="E1013" s="51">
        <f t="shared" si="271"/>
        <v>110270001</v>
      </c>
      <c r="F1013" s="76" t="str">
        <f t="shared" si="269"/>
        <v>11027_1</v>
      </c>
      <c r="G1013" s="80">
        <v>11027</v>
      </c>
      <c r="H1013" s="52">
        <v>1</v>
      </c>
      <c r="I1013" s="52">
        <v>7150</v>
      </c>
      <c r="J1013" s="53" t="str">
        <f t="shared" si="272"/>
        <v>ok</v>
      </c>
      <c r="K1013" s="54" t="str">
        <f t="shared" si="282"/>
        <v>11027_1</v>
      </c>
      <c r="L1013" s="54">
        <v>11027</v>
      </c>
      <c r="M1013" s="54">
        <v>1</v>
      </c>
      <c r="N1013" s="54">
        <v>6665</v>
      </c>
      <c r="O1013" s="55">
        <v>229</v>
      </c>
      <c r="P1013" s="55">
        <v>71</v>
      </c>
      <c r="Q1013" s="55">
        <v>219</v>
      </c>
      <c r="R1013" s="55">
        <v>69</v>
      </c>
      <c r="S1013" s="52">
        <v>0</v>
      </c>
      <c r="T1013" s="56">
        <v>82</v>
      </c>
      <c r="U1013" s="56">
        <v>2</v>
      </c>
      <c r="V1013" s="56">
        <v>86</v>
      </c>
      <c r="W1013" s="56">
        <v>229</v>
      </c>
      <c r="X1013" s="57">
        <v>0.71</v>
      </c>
      <c r="Y1013" s="109"/>
      <c r="Z1013" s="109"/>
      <c r="AA1013" s="109"/>
      <c r="AB1013" s="109"/>
      <c r="AC1013" s="56">
        <v>159</v>
      </c>
      <c r="AD1013" s="52" t="s">
        <v>35</v>
      </c>
      <c r="AE1013" s="52" t="s">
        <v>35</v>
      </c>
      <c r="AF1013" s="52" t="s">
        <v>35</v>
      </c>
      <c r="AG1013" s="52"/>
      <c r="AH1013" s="106"/>
      <c r="AI1013" s="59"/>
      <c r="AJ1013" s="68" t="s">
        <v>10</v>
      </c>
      <c r="AK1013" t="s">
        <v>10</v>
      </c>
      <c r="AL1013" s="30" t="s">
        <v>10</v>
      </c>
      <c r="AM1013" s="39"/>
      <c r="AN1013" s="115" t="s">
        <v>10</v>
      </c>
      <c r="AO1013" s="30"/>
      <c r="AQ1013" s="5"/>
      <c r="AS1013" s="37"/>
      <c r="AT1013" s="30" t="s">
        <v>10</v>
      </c>
      <c r="AV1013" t="str">
        <f t="shared" si="274"/>
        <v>punainen</v>
      </c>
      <c r="AW1013" t="str">
        <f t="shared" si="275"/>
        <v>musta</v>
      </c>
      <c r="AX1013" t="str">
        <f t="shared" si="276"/>
        <v>musta</v>
      </c>
      <c r="AY1013" s="31">
        <f t="shared" si="277"/>
        <v>11</v>
      </c>
      <c r="AZ1013" s="31">
        <f t="shared" si="278"/>
        <v>10</v>
      </c>
      <c r="BA1013" s="31">
        <f t="shared" si="279"/>
        <v>0</v>
      </c>
      <c r="BB1013" s="31">
        <f t="shared" si="280"/>
        <v>1</v>
      </c>
      <c r="BC1013" s="31">
        <f t="shared" si="281"/>
        <v>0</v>
      </c>
      <c r="BM1013" s="2" t="s">
        <v>35</v>
      </c>
      <c r="BN1013" s="2" t="s">
        <v>35</v>
      </c>
    </row>
    <row r="1014" spans="1:66" x14ac:dyDescent="0.25">
      <c r="A1014" s="50">
        <v>1003</v>
      </c>
      <c r="B1014" s="50">
        <v>799</v>
      </c>
      <c r="C1014" s="50" t="str">
        <f t="shared" si="270"/>
        <v>11029_1_6827</v>
      </c>
      <c r="D1014" s="50">
        <v>1</v>
      </c>
      <c r="E1014" s="51">
        <f t="shared" si="271"/>
        <v>110290001</v>
      </c>
      <c r="F1014" s="76" t="str">
        <f t="shared" si="269"/>
        <v>11029_1</v>
      </c>
      <c r="G1014" s="80">
        <v>11029</v>
      </c>
      <c r="H1014" s="52">
        <v>1</v>
      </c>
      <c r="I1014" s="52">
        <v>6827</v>
      </c>
      <c r="J1014" s="53" t="str">
        <f t="shared" si="272"/>
        <v>ok</v>
      </c>
      <c r="K1014" s="54" t="str">
        <f t="shared" si="282"/>
        <v>11029_1</v>
      </c>
      <c r="L1014" s="54">
        <v>11029</v>
      </c>
      <c r="M1014" s="54">
        <v>1</v>
      </c>
      <c r="N1014" s="54">
        <v>16858</v>
      </c>
      <c r="O1014" s="55">
        <v>77</v>
      </c>
      <c r="P1014" s="55">
        <v>82</v>
      </c>
      <c r="Q1014" s="55">
        <v>34</v>
      </c>
      <c r="R1014" s="55">
        <v>55</v>
      </c>
      <c r="S1014" s="52">
        <v>0</v>
      </c>
      <c r="T1014" s="56">
        <v>185</v>
      </c>
      <c r="U1014" s="56">
        <v>9</v>
      </c>
      <c r="V1014" s="56">
        <v>201</v>
      </c>
      <c r="W1014" s="56">
        <v>77</v>
      </c>
      <c r="X1014" s="57">
        <v>0.82</v>
      </c>
      <c r="Y1014" s="109"/>
      <c r="Z1014" s="109"/>
      <c r="AA1014" s="109"/>
      <c r="AB1014" s="109"/>
      <c r="AC1014" s="56">
        <v>37</v>
      </c>
      <c r="AD1014" s="52" t="s">
        <v>35</v>
      </c>
      <c r="AE1014" s="52" t="s">
        <v>35</v>
      </c>
      <c r="AF1014" s="52" t="s">
        <v>35</v>
      </c>
      <c r="AG1014" s="52"/>
      <c r="AH1014" s="106"/>
      <c r="AI1014" s="59"/>
      <c r="AJ1014" s="68" t="s">
        <v>10</v>
      </c>
      <c r="AK1014" t="s">
        <v>10</v>
      </c>
      <c r="AL1014" s="30" t="s">
        <v>10</v>
      </c>
      <c r="AM1014" s="39"/>
      <c r="AN1014" s="115" t="s">
        <v>10</v>
      </c>
      <c r="AO1014" s="30"/>
      <c r="AQ1014" s="5"/>
      <c r="AS1014" s="37"/>
      <c r="AT1014" s="30" t="s">
        <v>10</v>
      </c>
      <c r="AV1014" t="str">
        <f t="shared" si="274"/>
        <v>musta</v>
      </c>
      <c r="AW1014" t="str">
        <f t="shared" si="275"/>
        <v>musta</v>
      </c>
      <c r="AX1014" t="str">
        <f t="shared" si="276"/>
        <v>musta</v>
      </c>
      <c r="AY1014" s="31">
        <f t="shared" si="277"/>
        <v>10</v>
      </c>
      <c r="AZ1014" s="31">
        <f t="shared" si="278"/>
        <v>10</v>
      </c>
      <c r="BA1014" s="31">
        <f t="shared" si="279"/>
        <v>0</v>
      </c>
      <c r="BB1014" s="31">
        <f t="shared" si="280"/>
        <v>0</v>
      </c>
      <c r="BC1014" s="31">
        <f t="shared" si="281"/>
        <v>0</v>
      </c>
      <c r="BM1014" s="2" t="s">
        <v>35</v>
      </c>
      <c r="BN1014" s="2" t="s">
        <v>35</v>
      </c>
    </row>
    <row r="1015" spans="1:66" x14ac:dyDescent="0.25">
      <c r="A1015" s="50">
        <v>1004</v>
      </c>
      <c r="B1015" s="50">
        <v>800</v>
      </c>
      <c r="C1015" s="50" t="str">
        <f t="shared" si="270"/>
        <v>11029_2_6728</v>
      </c>
      <c r="D1015" s="50">
        <v>1</v>
      </c>
      <c r="E1015" s="51">
        <f t="shared" si="271"/>
        <v>110290002</v>
      </c>
      <c r="F1015" s="76" t="str">
        <f t="shared" si="269"/>
        <v>11029_2</v>
      </c>
      <c r="G1015" s="80">
        <v>11029</v>
      </c>
      <c r="H1015" s="52">
        <v>2</v>
      </c>
      <c r="I1015" s="52">
        <v>6728</v>
      </c>
      <c r="J1015" s="53" t="str">
        <f t="shared" si="272"/>
        <v>huom!</v>
      </c>
      <c r="K1015" s="54"/>
      <c r="L1015" s="54"/>
      <c r="M1015" s="54"/>
      <c r="N1015" s="54"/>
      <c r="O1015" s="55">
        <v>77</v>
      </c>
      <c r="P1015" s="55">
        <v>82</v>
      </c>
      <c r="Q1015" s="55">
        <v>34</v>
      </c>
      <c r="R1015" s="55">
        <v>55</v>
      </c>
      <c r="S1015" s="52">
        <v>0</v>
      </c>
      <c r="T1015" s="56">
        <v>185</v>
      </c>
      <c r="U1015" s="56">
        <v>9</v>
      </c>
      <c r="V1015" s="56">
        <v>201</v>
      </c>
      <c r="W1015" s="56">
        <v>77</v>
      </c>
      <c r="X1015" s="57">
        <v>0.82</v>
      </c>
      <c r="Y1015" s="109"/>
      <c r="Z1015" s="109"/>
      <c r="AA1015" s="109"/>
      <c r="AB1015" s="109"/>
      <c r="AC1015" s="56">
        <v>20</v>
      </c>
      <c r="AD1015" s="52" t="s">
        <v>35</v>
      </c>
      <c r="AE1015" s="52" t="s">
        <v>35</v>
      </c>
      <c r="AF1015" s="52" t="s">
        <v>35</v>
      </c>
      <c r="AG1015" s="52"/>
      <c r="AH1015" s="106"/>
      <c r="AI1015" s="59"/>
      <c r="AJ1015" s="68" t="s">
        <v>10</v>
      </c>
      <c r="AK1015" t="s">
        <v>10</v>
      </c>
      <c r="AL1015" s="30" t="s">
        <v>10</v>
      </c>
      <c r="AM1015" s="39"/>
      <c r="AN1015" s="115" t="s">
        <v>10</v>
      </c>
      <c r="AO1015" s="30"/>
      <c r="AQ1015" s="5"/>
      <c r="AS1015" s="37"/>
      <c r="AT1015" s="30" t="s">
        <v>10</v>
      </c>
      <c r="AV1015" t="str">
        <f t="shared" si="274"/>
        <v>musta</v>
      </c>
      <c r="AW1015" t="str">
        <f t="shared" si="275"/>
        <v>musta</v>
      </c>
      <c r="AX1015" t="str">
        <f t="shared" si="276"/>
        <v>musta</v>
      </c>
      <c r="AY1015" s="31">
        <f t="shared" si="277"/>
        <v>10</v>
      </c>
      <c r="AZ1015" s="31">
        <f t="shared" si="278"/>
        <v>10</v>
      </c>
      <c r="BA1015" s="31">
        <f t="shared" si="279"/>
        <v>0</v>
      </c>
      <c r="BB1015" s="31">
        <f t="shared" si="280"/>
        <v>0</v>
      </c>
      <c r="BC1015" s="31">
        <f t="shared" si="281"/>
        <v>0</v>
      </c>
      <c r="BM1015" s="2" t="s">
        <v>35</v>
      </c>
      <c r="BN1015" s="2" t="s">
        <v>35</v>
      </c>
    </row>
    <row r="1016" spans="1:66" x14ac:dyDescent="0.25">
      <c r="A1016" s="50">
        <v>1005</v>
      </c>
      <c r="B1016" s="50">
        <v>801</v>
      </c>
      <c r="C1016" s="50" t="str">
        <f t="shared" si="270"/>
        <v>11029_3_4747</v>
      </c>
      <c r="D1016" s="50">
        <v>1</v>
      </c>
      <c r="E1016" s="51">
        <f t="shared" si="271"/>
        <v>110290003</v>
      </c>
      <c r="F1016" s="76" t="str">
        <f t="shared" si="269"/>
        <v>11029_3</v>
      </c>
      <c r="G1016" s="80">
        <v>11029</v>
      </c>
      <c r="H1016" s="52">
        <v>3</v>
      </c>
      <c r="I1016" s="52">
        <v>4747</v>
      </c>
      <c r="J1016" s="53" t="str">
        <f t="shared" si="272"/>
        <v>huom!</v>
      </c>
      <c r="K1016" s="54"/>
      <c r="L1016" s="54"/>
      <c r="M1016" s="54"/>
      <c r="N1016" s="54"/>
      <c r="O1016" s="55">
        <v>77</v>
      </c>
      <c r="P1016" s="55">
        <v>82</v>
      </c>
      <c r="Q1016" s="55">
        <v>34</v>
      </c>
      <c r="R1016" s="55">
        <v>55</v>
      </c>
      <c r="S1016" s="52">
        <v>0</v>
      </c>
      <c r="T1016" s="56">
        <v>185</v>
      </c>
      <c r="U1016" s="56">
        <v>9</v>
      </c>
      <c r="V1016" s="56">
        <v>201</v>
      </c>
      <c r="W1016" s="56">
        <v>77</v>
      </c>
      <c r="X1016" s="57">
        <v>0.82</v>
      </c>
      <c r="Y1016" s="109"/>
      <c r="Z1016" s="109"/>
      <c r="AA1016" s="109"/>
      <c r="AB1016" s="109"/>
      <c r="AC1016" s="56">
        <v>3</v>
      </c>
      <c r="AD1016" s="52" t="s">
        <v>35</v>
      </c>
      <c r="AE1016" s="52" t="s">
        <v>35</v>
      </c>
      <c r="AF1016" s="52" t="s">
        <v>35</v>
      </c>
      <c r="AG1016" s="52"/>
      <c r="AH1016" s="106"/>
      <c r="AI1016" s="59"/>
      <c r="AJ1016" s="68" t="s">
        <v>10</v>
      </c>
      <c r="AK1016" t="s">
        <v>10</v>
      </c>
      <c r="AL1016" s="30" t="s">
        <v>10</v>
      </c>
      <c r="AM1016" s="39"/>
      <c r="AN1016" s="115" t="s">
        <v>10</v>
      </c>
      <c r="AO1016" s="30"/>
      <c r="AQ1016" s="5"/>
      <c r="AS1016" s="37"/>
      <c r="AT1016" s="30" t="s">
        <v>10</v>
      </c>
      <c r="AV1016" t="str">
        <f t="shared" si="274"/>
        <v>musta</v>
      </c>
      <c r="AW1016" t="str">
        <f t="shared" si="275"/>
        <v>musta</v>
      </c>
      <c r="AX1016" t="str">
        <f t="shared" si="276"/>
        <v>musta</v>
      </c>
      <c r="AY1016" s="31">
        <f t="shared" si="277"/>
        <v>10</v>
      </c>
      <c r="AZ1016" s="31">
        <f t="shared" si="278"/>
        <v>10</v>
      </c>
      <c r="BA1016" s="31">
        <f t="shared" si="279"/>
        <v>0</v>
      </c>
      <c r="BB1016" s="31">
        <f t="shared" si="280"/>
        <v>0</v>
      </c>
      <c r="BC1016" s="31">
        <f t="shared" si="281"/>
        <v>0</v>
      </c>
      <c r="BM1016" s="2" t="s">
        <v>35</v>
      </c>
      <c r="BN1016" s="2" t="s">
        <v>35</v>
      </c>
    </row>
    <row r="1017" spans="1:66" x14ac:dyDescent="0.25">
      <c r="A1017" s="50">
        <v>1006</v>
      </c>
      <c r="B1017" s="50">
        <v>802</v>
      </c>
      <c r="C1017" s="50" t="str">
        <f t="shared" si="270"/>
        <v>11031_1_2636</v>
      </c>
      <c r="D1017" s="50">
        <v>1</v>
      </c>
      <c r="E1017" s="51">
        <f t="shared" si="271"/>
        <v>110310001</v>
      </c>
      <c r="F1017" s="76" t="str">
        <f t="shared" si="269"/>
        <v>11031_1</v>
      </c>
      <c r="G1017" s="80">
        <v>11031</v>
      </c>
      <c r="H1017" s="52">
        <v>1</v>
      </c>
      <c r="I1017" s="52">
        <v>2636</v>
      </c>
      <c r="J1017" s="53" t="str">
        <f t="shared" si="272"/>
        <v>ok</v>
      </c>
      <c r="K1017" s="54" t="str">
        <f t="shared" ref="K1017:K1022" si="283">CONCATENATE(L1017,"_",M1017)</f>
        <v>11031_1</v>
      </c>
      <c r="L1017" s="54">
        <v>11031</v>
      </c>
      <c r="M1017" s="54">
        <v>1</v>
      </c>
      <c r="N1017" s="54">
        <v>2560</v>
      </c>
      <c r="O1017" s="55">
        <v>170</v>
      </c>
      <c r="P1017" s="55">
        <v>47</v>
      </c>
      <c r="Q1017" s="55">
        <v>65</v>
      </c>
      <c r="R1017" s="55">
        <v>17</v>
      </c>
      <c r="S1017" s="52">
        <v>0</v>
      </c>
      <c r="T1017" s="56">
        <v>371</v>
      </c>
      <c r="U1017" s="56">
        <v>10</v>
      </c>
      <c r="V1017" s="56">
        <v>400</v>
      </c>
      <c r="W1017" s="56">
        <v>170</v>
      </c>
      <c r="X1017" s="57">
        <v>0.47</v>
      </c>
      <c r="Y1017" s="109"/>
      <c r="Z1017" s="109"/>
      <c r="AA1017" s="109"/>
      <c r="AB1017" s="109"/>
      <c r="AC1017" s="56">
        <v>117</v>
      </c>
      <c r="AD1017" s="52" t="s">
        <v>35</v>
      </c>
      <c r="AE1017" s="52" t="s">
        <v>35</v>
      </c>
      <c r="AF1017" s="52" t="s">
        <v>35</v>
      </c>
      <c r="AG1017" s="52"/>
      <c r="AH1017" s="106"/>
      <c r="AI1017" s="59"/>
      <c r="AJ1017" s="68" t="s">
        <v>10</v>
      </c>
      <c r="AK1017" t="s">
        <v>10</v>
      </c>
      <c r="AL1017" s="30" t="s">
        <v>10</v>
      </c>
      <c r="AM1017" s="39"/>
      <c r="AN1017" s="115" t="s">
        <v>10</v>
      </c>
      <c r="AO1017" s="30"/>
      <c r="AQ1017" s="5"/>
      <c r="AS1017" s="37"/>
      <c r="AT1017" s="30" t="s">
        <v>10</v>
      </c>
      <c r="AV1017" t="str">
        <f t="shared" si="274"/>
        <v>musta</v>
      </c>
      <c r="AW1017" t="str">
        <f t="shared" si="275"/>
        <v>musta</v>
      </c>
      <c r="AX1017" t="str">
        <f t="shared" si="276"/>
        <v>musta</v>
      </c>
      <c r="AY1017" s="31">
        <f t="shared" si="277"/>
        <v>2</v>
      </c>
      <c r="AZ1017" s="31">
        <f t="shared" si="278"/>
        <v>1</v>
      </c>
      <c r="BA1017" s="31">
        <f t="shared" si="279"/>
        <v>0</v>
      </c>
      <c r="BB1017" s="31">
        <f t="shared" si="280"/>
        <v>1</v>
      </c>
      <c r="BC1017" s="31">
        <f t="shared" si="281"/>
        <v>0</v>
      </c>
      <c r="BM1017" s="2" t="s">
        <v>35</v>
      </c>
      <c r="BN1017" s="2" t="s">
        <v>35</v>
      </c>
    </row>
    <row r="1018" spans="1:66" x14ac:dyDescent="0.25">
      <c r="A1018" s="50">
        <v>1007</v>
      </c>
      <c r="B1018" s="50">
        <v>803</v>
      </c>
      <c r="C1018" s="50" t="str">
        <f t="shared" si="270"/>
        <v>11033_1_4068</v>
      </c>
      <c r="D1018" s="50">
        <v>1</v>
      </c>
      <c r="E1018" s="51">
        <f t="shared" si="271"/>
        <v>110330001</v>
      </c>
      <c r="F1018" s="76" t="str">
        <f t="shared" si="269"/>
        <v>11033_1</v>
      </c>
      <c r="G1018" s="80">
        <v>11033</v>
      </c>
      <c r="H1018" s="52">
        <v>1</v>
      </c>
      <c r="I1018" s="52">
        <v>4068</v>
      </c>
      <c r="J1018" s="53" t="str">
        <f t="shared" si="272"/>
        <v>ok</v>
      </c>
      <c r="K1018" s="54" t="str">
        <f t="shared" si="283"/>
        <v>11033_1</v>
      </c>
      <c r="L1018" s="54">
        <v>11033</v>
      </c>
      <c r="M1018" s="54">
        <v>1</v>
      </c>
      <c r="N1018" s="54">
        <v>3754</v>
      </c>
      <c r="O1018" s="55">
        <v>29</v>
      </c>
      <c r="P1018" s="55">
        <v>26</v>
      </c>
      <c r="Q1018" s="55">
        <v>0</v>
      </c>
      <c r="R1018" s="55">
        <v>0</v>
      </c>
      <c r="S1018" s="52">
        <v>0</v>
      </c>
      <c r="T1018" s="56">
        <v>117</v>
      </c>
      <c r="U1018" s="56">
        <v>1</v>
      </c>
      <c r="V1018" s="56">
        <v>117</v>
      </c>
      <c r="W1018" s="56">
        <v>29</v>
      </c>
      <c r="X1018" s="57">
        <v>0.26</v>
      </c>
      <c r="Y1018" s="109"/>
      <c r="Z1018" s="109"/>
      <c r="AA1018" s="109"/>
      <c r="AB1018" s="109"/>
      <c r="AC1018" s="56">
        <v>10</v>
      </c>
      <c r="AD1018" s="52" t="s">
        <v>35</v>
      </c>
      <c r="AE1018" s="52" t="s">
        <v>35</v>
      </c>
      <c r="AF1018" s="52" t="s">
        <v>35</v>
      </c>
      <c r="AG1018" s="52"/>
      <c r="AH1018" s="106"/>
      <c r="AI1018" s="59"/>
      <c r="AJ1018" s="68" t="s">
        <v>10</v>
      </c>
      <c r="AK1018" t="s">
        <v>10</v>
      </c>
      <c r="AL1018" s="30" t="s">
        <v>10</v>
      </c>
      <c r="AM1018" s="39"/>
      <c r="AN1018" s="115" t="s">
        <v>10</v>
      </c>
      <c r="AO1018" s="30"/>
      <c r="AQ1018" s="5"/>
      <c r="AS1018" s="37"/>
      <c r="AT1018" s="30" t="s">
        <v>10</v>
      </c>
      <c r="AV1018" t="str">
        <f t="shared" si="274"/>
        <v>musta</v>
      </c>
      <c r="AW1018" t="str">
        <f t="shared" si="275"/>
        <v>musta</v>
      </c>
      <c r="AX1018" t="str">
        <f t="shared" si="276"/>
        <v>musta</v>
      </c>
      <c r="AY1018" s="31">
        <f t="shared" si="277"/>
        <v>0</v>
      </c>
      <c r="AZ1018" s="31">
        <f t="shared" si="278"/>
        <v>0</v>
      </c>
      <c r="BA1018" s="31">
        <f t="shared" si="279"/>
        <v>0</v>
      </c>
      <c r="BB1018" s="31">
        <f t="shared" si="280"/>
        <v>0</v>
      </c>
      <c r="BC1018" s="31">
        <f t="shared" si="281"/>
        <v>0</v>
      </c>
      <c r="BM1018" s="2" t="s">
        <v>35</v>
      </c>
      <c r="BN1018" s="2" t="s">
        <v>35</v>
      </c>
    </row>
    <row r="1019" spans="1:66" x14ac:dyDescent="0.25">
      <c r="A1019" s="50">
        <v>1008</v>
      </c>
      <c r="B1019" s="50">
        <v>804</v>
      </c>
      <c r="C1019" s="50" t="str">
        <f t="shared" si="270"/>
        <v>11035_1_6740</v>
      </c>
      <c r="D1019" s="50">
        <v>1</v>
      </c>
      <c r="E1019" s="51">
        <f t="shared" si="271"/>
        <v>110350001</v>
      </c>
      <c r="F1019" s="76" t="str">
        <f t="shared" si="269"/>
        <v>11035_1</v>
      </c>
      <c r="G1019" s="80">
        <v>11035</v>
      </c>
      <c r="H1019" s="52">
        <v>1</v>
      </c>
      <c r="I1019" s="52">
        <v>6740</v>
      </c>
      <c r="J1019" s="53" t="str">
        <f t="shared" si="272"/>
        <v>ok</v>
      </c>
      <c r="K1019" s="54" t="str">
        <f t="shared" si="283"/>
        <v>11035_1</v>
      </c>
      <c r="L1019" s="54">
        <v>11035</v>
      </c>
      <c r="M1019" s="54">
        <v>1</v>
      </c>
      <c r="N1019" s="54">
        <v>6238</v>
      </c>
      <c r="O1019" s="55">
        <v>30</v>
      </c>
      <c r="P1019" s="55">
        <v>40</v>
      </c>
      <c r="Q1019" s="55">
        <v>9</v>
      </c>
      <c r="R1019" s="55">
        <v>6</v>
      </c>
      <c r="S1019" s="52">
        <v>0</v>
      </c>
      <c r="T1019" s="56">
        <v>28</v>
      </c>
      <c r="U1019" s="56">
        <v>1</v>
      </c>
      <c r="V1019" s="56">
        <v>29</v>
      </c>
      <c r="W1019" s="56">
        <v>30</v>
      </c>
      <c r="X1019" s="57">
        <v>0.4</v>
      </c>
      <c r="Y1019" s="109"/>
      <c r="Z1019" s="109"/>
      <c r="AA1019" s="109"/>
      <c r="AB1019" s="109"/>
      <c r="AC1019" s="56">
        <v>12</v>
      </c>
      <c r="AD1019" s="52" t="s">
        <v>35</v>
      </c>
      <c r="AE1019" s="52" t="s">
        <v>35</v>
      </c>
      <c r="AF1019" s="52" t="s">
        <v>35</v>
      </c>
      <c r="AG1019" s="52"/>
      <c r="AH1019" s="106"/>
      <c r="AI1019" s="59"/>
      <c r="AJ1019" s="68" t="s">
        <v>10</v>
      </c>
      <c r="AK1019" t="s">
        <v>10</v>
      </c>
      <c r="AL1019" s="30" t="s">
        <v>10</v>
      </c>
      <c r="AM1019" s="39"/>
      <c r="AN1019" s="115" t="s">
        <v>10</v>
      </c>
      <c r="AO1019" s="30"/>
      <c r="AQ1019" s="5"/>
      <c r="AS1019" s="37"/>
      <c r="AT1019" s="30" t="s">
        <v>10</v>
      </c>
      <c r="AV1019" t="str">
        <f t="shared" si="274"/>
        <v>musta</v>
      </c>
      <c r="AW1019" t="str">
        <f t="shared" si="275"/>
        <v>musta</v>
      </c>
      <c r="AX1019" t="str">
        <f t="shared" si="276"/>
        <v>musta</v>
      </c>
      <c r="AY1019" s="31">
        <f t="shared" si="277"/>
        <v>1</v>
      </c>
      <c r="AZ1019" s="31">
        <f t="shared" si="278"/>
        <v>1</v>
      </c>
      <c r="BA1019" s="31">
        <f t="shared" si="279"/>
        <v>0</v>
      </c>
      <c r="BB1019" s="31">
        <f t="shared" si="280"/>
        <v>0</v>
      </c>
      <c r="BC1019" s="31">
        <f t="shared" si="281"/>
        <v>0</v>
      </c>
      <c r="BM1019" s="2" t="s">
        <v>35</v>
      </c>
      <c r="BN1019" s="2" t="s">
        <v>35</v>
      </c>
    </row>
    <row r="1020" spans="1:66" x14ac:dyDescent="0.25">
      <c r="A1020" s="50">
        <v>1009</v>
      </c>
      <c r="B1020" s="50">
        <v>805</v>
      </c>
      <c r="C1020" s="50" t="str">
        <f t="shared" si="270"/>
        <v>11039_1_6124</v>
      </c>
      <c r="D1020" s="50">
        <v>1</v>
      </c>
      <c r="E1020" s="51">
        <f t="shared" si="271"/>
        <v>110390001</v>
      </c>
      <c r="F1020" s="76" t="str">
        <f t="shared" si="269"/>
        <v>11039_1</v>
      </c>
      <c r="G1020" s="80">
        <v>11039</v>
      </c>
      <c r="H1020" s="52">
        <v>1</v>
      </c>
      <c r="I1020" s="52">
        <v>6124</v>
      </c>
      <c r="J1020" s="53" t="str">
        <f t="shared" si="272"/>
        <v>ok</v>
      </c>
      <c r="K1020" s="54" t="str">
        <f t="shared" si="283"/>
        <v>11039_1</v>
      </c>
      <c r="L1020" s="54">
        <v>11039</v>
      </c>
      <c r="M1020" s="54">
        <v>1</v>
      </c>
      <c r="N1020" s="54">
        <v>4772</v>
      </c>
      <c r="O1020" s="55">
        <v>41</v>
      </c>
      <c r="P1020" s="55">
        <v>18</v>
      </c>
      <c r="Q1020" s="55">
        <v>9</v>
      </c>
      <c r="R1020" s="55">
        <v>4</v>
      </c>
      <c r="S1020" s="52">
        <v>0</v>
      </c>
      <c r="T1020" s="56">
        <v>372</v>
      </c>
      <c r="U1020" s="56">
        <v>26</v>
      </c>
      <c r="V1020" s="56">
        <v>356</v>
      </c>
      <c r="W1020" s="56">
        <v>41</v>
      </c>
      <c r="X1020" s="57">
        <v>0.18</v>
      </c>
      <c r="Y1020" s="109"/>
      <c r="Z1020" s="109"/>
      <c r="AA1020" s="109"/>
      <c r="AB1020" s="109"/>
      <c r="AC1020" s="56">
        <v>49</v>
      </c>
      <c r="AD1020" s="52" t="s">
        <v>35</v>
      </c>
      <c r="AE1020" s="52" t="s">
        <v>35</v>
      </c>
      <c r="AF1020" s="52" t="s">
        <v>35</v>
      </c>
      <c r="AG1020" s="52"/>
      <c r="AH1020" s="106"/>
      <c r="AI1020" s="59"/>
      <c r="AJ1020" s="68" t="s">
        <v>10</v>
      </c>
      <c r="AK1020" t="s">
        <v>10</v>
      </c>
      <c r="AL1020" s="30" t="s">
        <v>10</v>
      </c>
      <c r="AM1020" s="39"/>
      <c r="AN1020" s="115" t="s">
        <v>10</v>
      </c>
      <c r="AO1020" s="30"/>
      <c r="AQ1020" s="5"/>
      <c r="AS1020" s="37"/>
      <c r="AT1020" s="30" t="s">
        <v>10</v>
      </c>
      <c r="AV1020" t="str">
        <f t="shared" si="274"/>
        <v>musta</v>
      </c>
      <c r="AW1020" t="str">
        <f t="shared" si="275"/>
        <v>musta</v>
      </c>
      <c r="AX1020" t="str">
        <f t="shared" si="276"/>
        <v>musta</v>
      </c>
      <c r="AY1020" s="31">
        <f t="shared" si="277"/>
        <v>0</v>
      </c>
      <c r="AZ1020" s="31">
        <f t="shared" si="278"/>
        <v>0</v>
      </c>
      <c r="BA1020" s="31">
        <f t="shared" si="279"/>
        <v>0</v>
      </c>
      <c r="BB1020" s="31">
        <f t="shared" si="280"/>
        <v>0</v>
      </c>
      <c r="BC1020" s="31">
        <f t="shared" si="281"/>
        <v>0</v>
      </c>
      <c r="BM1020" s="2" t="s">
        <v>35</v>
      </c>
      <c r="BN1020" s="2" t="s">
        <v>35</v>
      </c>
    </row>
    <row r="1021" spans="1:66" x14ac:dyDescent="0.25">
      <c r="A1021" s="50">
        <v>1010</v>
      </c>
      <c r="B1021" s="50">
        <v>806</v>
      </c>
      <c r="C1021" s="50" t="str">
        <f t="shared" si="270"/>
        <v>11040_1_4700</v>
      </c>
      <c r="D1021" s="50">
        <v>1</v>
      </c>
      <c r="E1021" s="51">
        <f t="shared" si="271"/>
        <v>110400001</v>
      </c>
      <c r="F1021" s="76" t="str">
        <f t="shared" si="269"/>
        <v>11040_1</v>
      </c>
      <c r="G1021" s="80">
        <v>11040</v>
      </c>
      <c r="H1021" s="52">
        <v>1</v>
      </c>
      <c r="I1021" s="52">
        <v>4700</v>
      </c>
      <c r="J1021" s="53" t="str">
        <f t="shared" si="272"/>
        <v>ok</v>
      </c>
      <c r="K1021" s="54" t="str">
        <f t="shared" si="283"/>
        <v>11040_1</v>
      </c>
      <c r="L1021" s="54">
        <v>11040</v>
      </c>
      <c r="M1021" s="54">
        <v>1</v>
      </c>
      <c r="N1021" s="54">
        <v>4227</v>
      </c>
      <c r="O1021" s="55">
        <v>28</v>
      </c>
      <c r="P1021" s="55">
        <v>21</v>
      </c>
      <c r="Q1021" s="55">
        <v>8</v>
      </c>
      <c r="R1021" s="55">
        <v>6</v>
      </c>
      <c r="S1021" s="52">
        <v>0</v>
      </c>
      <c r="T1021" s="56">
        <v>392</v>
      </c>
      <c r="U1021" s="56">
        <v>28</v>
      </c>
      <c r="V1021" s="56">
        <v>382</v>
      </c>
      <c r="W1021" s="56">
        <v>28</v>
      </c>
      <c r="X1021" s="57">
        <v>0.21</v>
      </c>
      <c r="Y1021" s="109"/>
      <c r="Z1021" s="109"/>
      <c r="AA1021" s="109"/>
      <c r="AB1021" s="109"/>
      <c r="AC1021" s="56">
        <v>38</v>
      </c>
      <c r="AD1021" s="52" t="s">
        <v>35</v>
      </c>
      <c r="AE1021" s="52" t="s">
        <v>35</v>
      </c>
      <c r="AF1021" s="52" t="s">
        <v>35</v>
      </c>
      <c r="AG1021" s="52"/>
      <c r="AH1021" s="106"/>
      <c r="AI1021" s="59"/>
      <c r="AJ1021" s="68" t="s">
        <v>10</v>
      </c>
      <c r="AK1021" t="s">
        <v>10</v>
      </c>
      <c r="AL1021" s="30" t="s">
        <v>10</v>
      </c>
      <c r="AM1021" s="39"/>
      <c r="AN1021" s="115" t="s">
        <v>10</v>
      </c>
      <c r="AO1021" s="30"/>
      <c r="AQ1021" s="5"/>
      <c r="AS1021" s="37"/>
      <c r="AT1021" s="30" t="s">
        <v>10</v>
      </c>
      <c r="AV1021" t="str">
        <f t="shared" si="274"/>
        <v>musta</v>
      </c>
      <c r="AW1021" t="str">
        <f t="shared" si="275"/>
        <v>musta</v>
      </c>
      <c r="AX1021" t="str">
        <f t="shared" si="276"/>
        <v>musta</v>
      </c>
      <c r="AY1021" s="31">
        <f t="shared" si="277"/>
        <v>0</v>
      </c>
      <c r="AZ1021" s="31">
        <f t="shared" si="278"/>
        <v>0</v>
      </c>
      <c r="BA1021" s="31">
        <f t="shared" si="279"/>
        <v>0</v>
      </c>
      <c r="BB1021" s="31">
        <f t="shared" si="280"/>
        <v>0</v>
      </c>
      <c r="BC1021" s="31">
        <f t="shared" si="281"/>
        <v>0</v>
      </c>
      <c r="BM1021" s="2" t="s">
        <v>35</v>
      </c>
      <c r="BN1021" s="2" t="s">
        <v>35</v>
      </c>
    </row>
    <row r="1022" spans="1:66" x14ac:dyDescent="0.25">
      <c r="A1022" s="50">
        <v>1011</v>
      </c>
      <c r="B1022" s="50">
        <v>807</v>
      </c>
      <c r="C1022" s="50" t="str">
        <f t="shared" si="270"/>
        <v>11041_1_7092</v>
      </c>
      <c r="D1022" s="50">
        <v>1</v>
      </c>
      <c r="E1022" s="51">
        <f t="shared" si="271"/>
        <v>110410001</v>
      </c>
      <c r="F1022" s="76" t="str">
        <f t="shared" si="269"/>
        <v>11041_1</v>
      </c>
      <c r="G1022" s="80">
        <v>11041</v>
      </c>
      <c r="H1022" s="52">
        <v>1</v>
      </c>
      <c r="I1022" s="52">
        <v>7092</v>
      </c>
      <c r="J1022" s="53" t="str">
        <f t="shared" si="272"/>
        <v>ok</v>
      </c>
      <c r="K1022" s="54" t="str">
        <f t="shared" si="283"/>
        <v>11041_1</v>
      </c>
      <c r="L1022" s="54">
        <v>11041</v>
      </c>
      <c r="M1022" s="54">
        <v>1</v>
      </c>
      <c r="N1022" s="54">
        <v>4934</v>
      </c>
      <c r="O1022" s="55">
        <v>37</v>
      </c>
      <c r="P1022" s="55">
        <v>61</v>
      </c>
      <c r="Q1022" s="55">
        <v>8</v>
      </c>
      <c r="R1022" s="55">
        <v>12</v>
      </c>
      <c r="S1022" s="52">
        <v>0</v>
      </c>
      <c r="T1022" s="56">
        <v>138</v>
      </c>
      <c r="U1022" s="56">
        <v>11</v>
      </c>
      <c r="V1022" s="56">
        <v>125</v>
      </c>
      <c r="W1022" s="56">
        <v>37</v>
      </c>
      <c r="X1022" s="57">
        <v>0.61</v>
      </c>
      <c r="Y1022" s="109"/>
      <c r="Z1022" s="109"/>
      <c r="AA1022" s="109"/>
      <c r="AB1022" s="109"/>
      <c r="AC1022" s="56">
        <v>3</v>
      </c>
      <c r="AD1022" s="52" t="s">
        <v>35</v>
      </c>
      <c r="AE1022" s="52" t="s">
        <v>35</v>
      </c>
      <c r="AF1022" s="52" t="s">
        <v>35</v>
      </c>
      <c r="AG1022" s="52"/>
      <c r="AH1022" s="106"/>
      <c r="AI1022" s="59"/>
      <c r="AJ1022" s="68" t="s">
        <v>10</v>
      </c>
      <c r="AK1022" t="s">
        <v>10</v>
      </c>
      <c r="AL1022" s="30" t="s">
        <v>10</v>
      </c>
      <c r="AM1022" s="39"/>
      <c r="AN1022" s="115" t="s">
        <v>10</v>
      </c>
      <c r="AO1022" s="30"/>
      <c r="AQ1022" s="5"/>
      <c r="AS1022" s="37"/>
      <c r="AT1022" s="30" t="s">
        <v>10</v>
      </c>
      <c r="AV1022" t="str">
        <f t="shared" si="274"/>
        <v>musta</v>
      </c>
      <c r="AW1022" t="str">
        <f t="shared" si="275"/>
        <v>musta</v>
      </c>
      <c r="AX1022" t="str">
        <f t="shared" si="276"/>
        <v>musta</v>
      </c>
      <c r="AY1022" s="31">
        <f t="shared" si="277"/>
        <v>10</v>
      </c>
      <c r="AZ1022" s="31">
        <f t="shared" si="278"/>
        <v>10</v>
      </c>
      <c r="BA1022" s="31">
        <f t="shared" si="279"/>
        <v>0</v>
      </c>
      <c r="BB1022" s="31">
        <f t="shared" si="280"/>
        <v>0</v>
      </c>
      <c r="BC1022" s="31">
        <f t="shared" si="281"/>
        <v>0</v>
      </c>
      <c r="BM1022" s="2" t="s">
        <v>35</v>
      </c>
      <c r="BN1022" s="2" t="s">
        <v>35</v>
      </c>
    </row>
    <row r="1023" spans="1:66" x14ac:dyDescent="0.25">
      <c r="A1023" s="50">
        <v>1012</v>
      </c>
      <c r="B1023" s="50">
        <v>808</v>
      </c>
      <c r="C1023" s="50" t="str">
        <f t="shared" si="270"/>
        <v>11042_1_966</v>
      </c>
      <c r="D1023" s="50">
        <v>1</v>
      </c>
      <c r="E1023" s="51">
        <f t="shared" si="271"/>
        <v>110420001</v>
      </c>
      <c r="F1023" s="76" t="str">
        <f t="shared" si="269"/>
        <v>11042_1</v>
      </c>
      <c r="G1023" s="80">
        <v>11042</v>
      </c>
      <c r="H1023" s="52">
        <v>1</v>
      </c>
      <c r="I1023" s="52">
        <v>966</v>
      </c>
      <c r="J1023" s="53" t="str">
        <f t="shared" si="272"/>
        <v>huom!</v>
      </c>
      <c r="K1023" s="54"/>
      <c r="L1023" s="54"/>
      <c r="M1023" s="54"/>
      <c r="N1023" s="54"/>
      <c r="O1023" s="55" t="s">
        <v>32</v>
      </c>
      <c r="P1023" s="55" t="s">
        <v>32</v>
      </c>
      <c r="Q1023" s="55" t="s">
        <v>32</v>
      </c>
      <c r="R1023" s="55" t="s">
        <v>32</v>
      </c>
      <c r="S1023" s="52">
        <v>0</v>
      </c>
      <c r="T1023" s="56">
        <v>166</v>
      </c>
      <c r="U1023" s="56">
        <v>7</v>
      </c>
      <c r="V1023" s="56">
        <v>155</v>
      </c>
      <c r="W1023" s="56" t="s">
        <v>37</v>
      </c>
      <c r="X1023" s="57" t="s">
        <v>37</v>
      </c>
      <c r="Y1023" s="109"/>
      <c r="Z1023" s="109"/>
      <c r="AA1023" s="109"/>
      <c r="AB1023" s="109"/>
      <c r="AC1023" s="56">
        <v>17</v>
      </c>
      <c r="AD1023" s="52" t="s">
        <v>35</v>
      </c>
      <c r="AE1023" s="52" t="s">
        <v>35</v>
      </c>
      <c r="AF1023" s="52" t="s">
        <v>35</v>
      </c>
      <c r="AG1023" s="52"/>
      <c r="AH1023" s="106"/>
      <c r="AI1023" s="59"/>
      <c r="AJ1023" s="68" t="s">
        <v>10</v>
      </c>
      <c r="AK1023" t="s">
        <v>10</v>
      </c>
      <c r="AL1023" s="30" t="s">
        <v>10</v>
      </c>
      <c r="AM1023" s="39"/>
      <c r="AN1023" s="115" t="s">
        <v>10</v>
      </c>
      <c r="AO1023" s="30"/>
      <c r="AQ1023" s="5"/>
      <c r="AS1023" s="37"/>
      <c r="AT1023" s="30" t="s">
        <v>10</v>
      </c>
      <c r="AV1023" t="str">
        <f t="shared" si="274"/>
        <v>ei mallia</v>
      </c>
      <c r="AW1023" t="str">
        <f t="shared" si="275"/>
        <v>ei mallia</v>
      </c>
      <c r="AX1023" t="str">
        <f t="shared" si="276"/>
        <v>ei mallia</v>
      </c>
      <c r="AY1023" s="31">
        <f t="shared" si="277"/>
        <v>20</v>
      </c>
      <c r="AZ1023" s="31">
        <f t="shared" si="278"/>
        <v>10</v>
      </c>
      <c r="BA1023" s="31">
        <f t="shared" si="279"/>
        <v>10</v>
      </c>
      <c r="BB1023" s="31">
        <f t="shared" si="280"/>
        <v>0</v>
      </c>
      <c r="BC1023" s="31">
        <f t="shared" si="281"/>
        <v>0</v>
      </c>
      <c r="BM1023" s="2" t="s">
        <v>35</v>
      </c>
      <c r="BN1023" s="2" t="s">
        <v>35</v>
      </c>
    </row>
    <row r="1024" spans="1:66" x14ac:dyDescent="0.25">
      <c r="A1024" s="50">
        <v>1013</v>
      </c>
      <c r="B1024" s="50">
        <v>809</v>
      </c>
      <c r="C1024" s="50" t="str">
        <f t="shared" si="270"/>
        <v>11043_1_3233</v>
      </c>
      <c r="D1024" s="50">
        <v>1</v>
      </c>
      <c r="E1024" s="51">
        <f t="shared" si="271"/>
        <v>110430001</v>
      </c>
      <c r="F1024" s="76" t="str">
        <f t="shared" si="269"/>
        <v>11043_1</v>
      </c>
      <c r="G1024" s="80">
        <v>11043</v>
      </c>
      <c r="H1024" s="52">
        <v>1</v>
      </c>
      <c r="I1024" s="52">
        <v>3233</v>
      </c>
      <c r="J1024" s="53" t="str">
        <f t="shared" si="272"/>
        <v>huom!</v>
      </c>
      <c r="K1024" s="54"/>
      <c r="L1024" s="54"/>
      <c r="M1024" s="54"/>
      <c r="N1024" s="54"/>
      <c r="O1024" s="55" t="s">
        <v>32</v>
      </c>
      <c r="P1024" s="55" t="s">
        <v>32</v>
      </c>
      <c r="Q1024" s="55" t="s">
        <v>32</v>
      </c>
      <c r="R1024" s="55" t="s">
        <v>32</v>
      </c>
      <c r="S1024" s="52">
        <v>0</v>
      </c>
      <c r="T1024" s="56">
        <v>140</v>
      </c>
      <c r="U1024" s="56">
        <v>4</v>
      </c>
      <c r="V1024" s="56">
        <v>147</v>
      </c>
      <c r="W1024" s="56" t="s">
        <v>37</v>
      </c>
      <c r="X1024" s="57" t="s">
        <v>37</v>
      </c>
      <c r="Y1024" s="109"/>
      <c r="Z1024" s="109"/>
      <c r="AA1024" s="109"/>
      <c r="AB1024" s="109"/>
      <c r="AC1024" s="56">
        <v>5</v>
      </c>
      <c r="AD1024" s="52" t="s">
        <v>35</v>
      </c>
      <c r="AE1024" s="52" t="s">
        <v>35</v>
      </c>
      <c r="AF1024" s="52" t="s">
        <v>35</v>
      </c>
      <c r="AG1024" s="52"/>
      <c r="AH1024" s="106"/>
      <c r="AI1024" s="59"/>
      <c r="AJ1024" s="68" t="s">
        <v>10</v>
      </c>
      <c r="AK1024" t="s">
        <v>10</v>
      </c>
      <c r="AL1024" s="30" t="s">
        <v>10</v>
      </c>
      <c r="AM1024" s="39"/>
      <c r="AN1024" s="115" t="s">
        <v>10</v>
      </c>
      <c r="AO1024" s="30"/>
      <c r="AQ1024" s="5"/>
      <c r="AS1024" s="37"/>
      <c r="AT1024" s="30" t="s">
        <v>10</v>
      </c>
      <c r="AV1024" t="str">
        <f t="shared" si="274"/>
        <v>ei mallia</v>
      </c>
      <c r="AW1024" t="str">
        <f t="shared" si="275"/>
        <v>ei mallia</v>
      </c>
      <c r="AX1024" t="str">
        <f t="shared" si="276"/>
        <v>ei mallia</v>
      </c>
      <c r="AY1024" s="31">
        <f t="shared" si="277"/>
        <v>20</v>
      </c>
      <c r="AZ1024" s="31">
        <f t="shared" si="278"/>
        <v>10</v>
      </c>
      <c r="BA1024" s="31">
        <f t="shared" si="279"/>
        <v>10</v>
      </c>
      <c r="BB1024" s="31">
        <f t="shared" si="280"/>
        <v>0</v>
      </c>
      <c r="BC1024" s="31">
        <f t="shared" si="281"/>
        <v>0</v>
      </c>
      <c r="BM1024" s="2" t="s">
        <v>35</v>
      </c>
      <c r="BN1024" s="2" t="s">
        <v>35</v>
      </c>
    </row>
    <row r="1025" spans="1:66" x14ac:dyDescent="0.25">
      <c r="A1025" s="50">
        <v>1014</v>
      </c>
      <c r="B1025" s="50">
        <v>810</v>
      </c>
      <c r="C1025" s="50" t="str">
        <f t="shared" si="270"/>
        <v>11044_1_1044</v>
      </c>
      <c r="D1025" s="50">
        <v>1</v>
      </c>
      <c r="E1025" s="51">
        <f t="shared" si="271"/>
        <v>110440001</v>
      </c>
      <c r="F1025" s="76" t="str">
        <f t="shared" si="269"/>
        <v>11044_1</v>
      </c>
      <c r="G1025" s="80">
        <v>11044</v>
      </c>
      <c r="H1025" s="52">
        <v>1</v>
      </c>
      <c r="I1025" s="52">
        <v>1044</v>
      </c>
      <c r="J1025" s="53" t="str">
        <f t="shared" si="272"/>
        <v>ok</v>
      </c>
      <c r="K1025" s="54" t="str">
        <f t="shared" ref="K1025:K1036" si="284">CONCATENATE(L1025,"_",M1025)</f>
        <v>11044_1</v>
      </c>
      <c r="L1025" s="54">
        <v>11044</v>
      </c>
      <c r="M1025" s="54">
        <v>1</v>
      </c>
      <c r="N1025" s="54">
        <v>1025</v>
      </c>
      <c r="O1025" s="55">
        <v>1</v>
      </c>
      <c r="P1025" s="55">
        <v>100</v>
      </c>
      <c r="Q1025" s="55">
        <v>1</v>
      </c>
      <c r="R1025" s="55">
        <v>100</v>
      </c>
      <c r="S1025" s="52">
        <v>0</v>
      </c>
      <c r="T1025" s="56">
        <v>41</v>
      </c>
      <c r="U1025" s="56">
        <v>2</v>
      </c>
      <c r="V1025" s="56">
        <v>42</v>
      </c>
      <c r="W1025" s="56">
        <v>1</v>
      </c>
      <c r="X1025" s="57">
        <v>1</v>
      </c>
      <c r="Y1025" s="109"/>
      <c r="Z1025" s="109"/>
      <c r="AA1025" s="109"/>
      <c r="AB1025" s="109"/>
      <c r="AC1025" s="56">
        <v>2</v>
      </c>
      <c r="AD1025" s="52" t="s">
        <v>35</v>
      </c>
      <c r="AE1025" s="52" t="s">
        <v>35</v>
      </c>
      <c r="AF1025" s="52" t="s">
        <v>35</v>
      </c>
      <c r="AG1025" s="52"/>
      <c r="AH1025" s="106"/>
      <c r="AI1025" s="59"/>
      <c r="AJ1025" s="68" t="s">
        <v>10</v>
      </c>
      <c r="AK1025" t="s">
        <v>10</v>
      </c>
      <c r="AL1025" s="30" t="s">
        <v>10</v>
      </c>
      <c r="AM1025" s="39"/>
      <c r="AN1025" s="115" t="s">
        <v>10</v>
      </c>
      <c r="AO1025" s="30"/>
      <c r="AQ1025" s="5"/>
      <c r="AS1025" s="37"/>
      <c r="AT1025" s="30" t="s">
        <v>10</v>
      </c>
      <c r="AV1025" t="str">
        <f t="shared" si="274"/>
        <v>musta</v>
      </c>
      <c r="AW1025" t="str">
        <f t="shared" si="275"/>
        <v>musta</v>
      </c>
      <c r="AX1025" t="str">
        <f t="shared" si="276"/>
        <v>musta</v>
      </c>
      <c r="AY1025" s="31">
        <f t="shared" si="277"/>
        <v>10</v>
      </c>
      <c r="AZ1025" s="31">
        <f t="shared" si="278"/>
        <v>10</v>
      </c>
      <c r="BA1025" s="31">
        <f t="shared" si="279"/>
        <v>0</v>
      </c>
      <c r="BB1025" s="31">
        <f t="shared" si="280"/>
        <v>0</v>
      </c>
      <c r="BC1025" s="31">
        <f t="shared" si="281"/>
        <v>0</v>
      </c>
      <c r="BM1025" s="2" t="s">
        <v>35</v>
      </c>
      <c r="BN1025" s="2" t="s">
        <v>35</v>
      </c>
    </row>
    <row r="1026" spans="1:66" x14ac:dyDescent="0.25">
      <c r="A1026" s="50">
        <v>1015</v>
      </c>
      <c r="B1026" s="50">
        <v>811</v>
      </c>
      <c r="C1026" s="50" t="str">
        <f t="shared" si="270"/>
        <v>11047_1_5984</v>
      </c>
      <c r="D1026" s="50">
        <v>1</v>
      </c>
      <c r="E1026" s="51">
        <f t="shared" si="271"/>
        <v>110470001</v>
      </c>
      <c r="F1026" s="76" t="str">
        <f t="shared" si="269"/>
        <v>11047_1</v>
      </c>
      <c r="G1026" s="80">
        <v>11047</v>
      </c>
      <c r="H1026" s="52">
        <v>1</v>
      </c>
      <c r="I1026" s="52">
        <v>5984</v>
      </c>
      <c r="J1026" s="53" t="str">
        <f t="shared" si="272"/>
        <v>ok</v>
      </c>
      <c r="K1026" s="54" t="str">
        <f t="shared" si="284"/>
        <v>11047_1</v>
      </c>
      <c r="L1026" s="54">
        <v>11047</v>
      </c>
      <c r="M1026" s="54">
        <v>1</v>
      </c>
      <c r="N1026" s="54">
        <v>5422</v>
      </c>
      <c r="O1026" s="55">
        <v>11</v>
      </c>
      <c r="P1026" s="55">
        <v>14</v>
      </c>
      <c r="Q1026" s="55">
        <v>1</v>
      </c>
      <c r="R1026" s="55">
        <v>1</v>
      </c>
      <c r="S1026" s="52">
        <v>0</v>
      </c>
      <c r="T1026" s="56">
        <v>436</v>
      </c>
      <c r="U1026" s="56">
        <v>29</v>
      </c>
      <c r="V1026" s="56">
        <v>418</v>
      </c>
      <c r="W1026" s="56">
        <v>11</v>
      </c>
      <c r="X1026" s="57">
        <v>0.14000000000000001</v>
      </c>
      <c r="Y1026" s="109"/>
      <c r="Z1026" s="109"/>
      <c r="AA1026" s="109"/>
      <c r="AB1026" s="109"/>
      <c r="AC1026" s="56">
        <v>60</v>
      </c>
      <c r="AD1026" s="52" t="s">
        <v>35</v>
      </c>
      <c r="AE1026" s="52" t="s">
        <v>35</v>
      </c>
      <c r="AF1026" s="52" t="s">
        <v>35</v>
      </c>
      <c r="AG1026" s="52"/>
      <c r="AH1026" s="106"/>
      <c r="AI1026" s="59"/>
      <c r="AJ1026" s="68" t="s">
        <v>10</v>
      </c>
      <c r="AK1026" t="s">
        <v>10</v>
      </c>
      <c r="AL1026" s="30" t="s">
        <v>10</v>
      </c>
      <c r="AM1026" s="39"/>
      <c r="AN1026" s="115" t="s">
        <v>10</v>
      </c>
      <c r="AO1026" s="30"/>
      <c r="AQ1026" s="5"/>
      <c r="AS1026" s="37"/>
      <c r="AT1026" s="30" t="s">
        <v>10</v>
      </c>
      <c r="AV1026" t="str">
        <f t="shared" si="274"/>
        <v>musta</v>
      </c>
      <c r="AW1026" t="str">
        <f t="shared" si="275"/>
        <v>musta</v>
      </c>
      <c r="AX1026" t="str">
        <f t="shared" si="276"/>
        <v>musta</v>
      </c>
      <c r="AY1026" s="31">
        <f t="shared" si="277"/>
        <v>0</v>
      </c>
      <c r="AZ1026" s="31">
        <f t="shared" si="278"/>
        <v>0</v>
      </c>
      <c r="BA1026" s="31">
        <f t="shared" si="279"/>
        <v>0</v>
      </c>
      <c r="BB1026" s="31">
        <f t="shared" si="280"/>
        <v>0</v>
      </c>
      <c r="BC1026" s="31">
        <f t="shared" si="281"/>
        <v>0</v>
      </c>
      <c r="BM1026" s="2" t="s">
        <v>35</v>
      </c>
      <c r="BN1026" s="2" t="s">
        <v>35</v>
      </c>
    </row>
    <row r="1027" spans="1:66" x14ac:dyDescent="0.25">
      <c r="A1027" s="50">
        <v>1016</v>
      </c>
      <c r="B1027" s="50">
        <v>812</v>
      </c>
      <c r="C1027" s="50" t="str">
        <f t="shared" si="270"/>
        <v>11047_2_3440</v>
      </c>
      <c r="D1027" s="50">
        <v>1</v>
      </c>
      <c r="E1027" s="51">
        <f t="shared" si="271"/>
        <v>110470002</v>
      </c>
      <c r="F1027" s="76" t="str">
        <f t="shared" si="269"/>
        <v>11047_2</v>
      </c>
      <c r="G1027" s="80">
        <v>11047</v>
      </c>
      <c r="H1027" s="52">
        <v>2</v>
      </c>
      <c r="I1027" s="52">
        <v>3440</v>
      </c>
      <c r="J1027" s="53" t="str">
        <f t="shared" si="272"/>
        <v>ok</v>
      </c>
      <c r="K1027" s="54" t="str">
        <f t="shared" si="284"/>
        <v>11047_2</v>
      </c>
      <c r="L1027" s="54">
        <v>11047</v>
      </c>
      <c r="M1027" s="54">
        <v>2</v>
      </c>
      <c r="N1027" s="54">
        <v>3277</v>
      </c>
      <c r="O1027" s="55">
        <v>87</v>
      </c>
      <c r="P1027" s="55">
        <v>25</v>
      </c>
      <c r="Q1027" s="55">
        <v>21</v>
      </c>
      <c r="R1027" s="55">
        <v>6</v>
      </c>
      <c r="S1027" s="52">
        <v>0</v>
      </c>
      <c r="T1027" s="56">
        <v>400</v>
      </c>
      <c r="U1027" s="56">
        <v>25</v>
      </c>
      <c r="V1027" s="56">
        <v>393</v>
      </c>
      <c r="W1027" s="56">
        <v>87</v>
      </c>
      <c r="X1027" s="57">
        <v>0.25</v>
      </c>
      <c r="Y1027" s="109"/>
      <c r="Z1027" s="109"/>
      <c r="AA1027" s="109"/>
      <c r="AB1027" s="109"/>
      <c r="AC1027" s="56">
        <v>57</v>
      </c>
      <c r="AD1027" s="52" t="s">
        <v>35</v>
      </c>
      <c r="AE1027" s="52" t="s">
        <v>35</v>
      </c>
      <c r="AF1027" s="52" t="s">
        <v>35</v>
      </c>
      <c r="AG1027" s="52"/>
      <c r="AH1027" s="106"/>
      <c r="AI1027" s="59"/>
      <c r="AJ1027" s="68" t="s">
        <v>10</v>
      </c>
      <c r="AK1027" t="s">
        <v>10</v>
      </c>
      <c r="AL1027" s="30" t="s">
        <v>10</v>
      </c>
      <c r="AM1027" s="39"/>
      <c r="AN1027" s="115" t="s">
        <v>10</v>
      </c>
      <c r="AO1027" s="30"/>
      <c r="AQ1027" s="5"/>
      <c r="AS1027" s="37"/>
      <c r="AT1027" s="30" t="s">
        <v>10</v>
      </c>
      <c r="AV1027" t="str">
        <f t="shared" si="274"/>
        <v>musta</v>
      </c>
      <c r="AW1027" t="str">
        <f t="shared" si="275"/>
        <v>musta</v>
      </c>
      <c r="AX1027" t="str">
        <f t="shared" si="276"/>
        <v>musta</v>
      </c>
      <c r="AY1027" s="31">
        <f t="shared" si="277"/>
        <v>0</v>
      </c>
      <c r="AZ1027" s="31">
        <f t="shared" si="278"/>
        <v>0</v>
      </c>
      <c r="BA1027" s="31">
        <f t="shared" si="279"/>
        <v>0</v>
      </c>
      <c r="BB1027" s="31">
        <f t="shared" si="280"/>
        <v>0</v>
      </c>
      <c r="BC1027" s="31">
        <f t="shared" si="281"/>
        <v>0</v>
      </c>
      <c r="BM1027" s="2" t="s">
        <v>35</v>
      </c>
      <c r="BN1027" s="2" t="s">
        <v>35</v>
      </c>
    </row>
    <row r="1028" spans="1:66" x14ac:dyDescent="0.25">
      <c r="A1028" s="50">
        <v>1017</v>
      </c>
      <c r="B1028" s="50">
        <v>813</v>
      </c>
      <c r="C1028" s="50" t="str">
        <f t="shared" si="270"/>
        <v>11049_1_6653</v>
      </c>
      <c r="D1028" s="50">
        <v>1</v>
      </c>
      <c r="E1028" s="51">
        <f t="shared" si="271"/>
        <v>110490001</v>
      </c>
      <c r="F1028" s="76" t="str">
        <f t="shared" si="269"/>
        <v>11049_1</v>
      </c>
      <c r="G1028" s="80">
        <v>11049</v>
      </c>
      <c r="H1028" s="52">
        <v>1</v>
      </c>
      <c r="I1028" s="52">
        <v>6653</v>
      </c>
      <c r="J1028" s="53" t="str">
        <f t="shared" si="272"/>
        <v>ok</v>
      </c>
      <c r="K1028" s="54" t="str">
        <f t="shared" si="284"/>
        <v>11049_1</v>
      </c>
      <c r="L1028" s="54">
        <v>11049</v>
      </c>
      <c r="M1028" s="54">
        <v>1</v>
      </c>
      <c r="N1028" s="54">
        <v>6219</v>
      </c>
      <c r="O1028" s="55">
        <v>1</v>
      </c>
      <c r="P1028" s="55">
        <v>91</v>
      </c>
      <c r="Q1028" s="55">
        <v>1</v>
      </c>
      <c r="R1028" s="55">
        <v>91</v>
      </c>
      <c r="S1028" s="52">
        <v>0</v>
      </c>
      <c r="T1028" s="56">
        <v>156</v>
      </c>
      <c r="U1028" s="56">
        <v>10</v>
      </c>
      <c r="V1028" s="56">
        <v>165</v>
      </c>
      <c r="W1028" s="56">
        <v>1</v>
      </c>
      <c r="X1028" s="57">
        <v>0.91</v>
      </c>
      <c r="Y1028" s="109"/>
      <c r="Z1028" s="109"/>
      <c r="AA1028" s="109"/>
      <c r="AB1028" s="109"/>
      <c r="AC1028" s="56">
        <v>29</v>
      </c>
      <c r="AD1028" s="52" t="s">
        <v>35</v>
      </c>
      <c r="AE1028" s="52" t="s">
        <v>35</v>
      </c>
      <c r="AF1028" s="52" t="s">
        <v>35</v>
      </c>
      <c r="AG1028" s="52"/>
      <c r="AH1028" s="106"/>
      <c r="AI1028" s="59"/>
      <c r="AJ1028" s="68" t="s">
        <v>10</v>
      </c>
      <c r="AK1028" t="s">
        <v>10</v>
      </c>
      <c r="AL1028" s="30" t="s">
        <v>10</v>
      </c>
      <c r="AM1028" s="39"/>
      <c r="AN1028" s="115" t="s">
        <v>10</v>
      </c>
      <c r="AO1028" s="30"/>
      <c r="AQ1028" s="5"/>
      <c r="AS1028" s="37"/>
      <c r="AT1028" s="30" t="s">
        <v>10</v>
      </c>
      <c r="AV1028" t="str">
        <f t="shared" si="274"/>
        <v>musta</v>
      </c>
      <c r="AW1028" t="str">
        <f t="shared" si="275"/>
        <v>musta</v>
      </c>
      <c r="AX1028" t="str">
        <f t="shared" si="276"/>
        <v>musta</v>
      </c>
      <c r="AY1028" s="31">
        <f t="shared" si="277"/>
        <v>10</v>
      </c>
      <c r="AZ1028" s="31">
        <f t="shared" si="278"/>
        <v>10</v>
      </c>
      <c r="BA1028" s="31">
        <f t="shared" si="279"/>
        <v>0</v>
      </c>
      <c r="BB1028" s="31">
        <f t="shared" si="280"/>
        <v>0</v>
      </c>
      <c r="BC1028" s="31">
        <f t="shared" si="281"/>
        <v>0</v>
      </c>
      <c r="BM1028" s="2" t="s">
        <v>35</v>
      </c>
      <c r="BN1028" s="2" t="s">
        <v>35</v>
      </c>
    </row>
    <row r="1029" spans="1:66" x14ac:dyDescent="0.25">
      <c r="A1029" s="50">
        <v>1018</v>
      </c>
      <c r="B1029" s="50">
        <v>814</v>
      </c>
      <c r="C1029" s="50" t="str">
        <f t="shared" si="270"/>
        <v>11051_1_4889</v>
      </c>
      <c r="D1029" s="50">
        <v>1</v>
      </c>
      <c r="E1029" s="51">
        <f t="shared" si="271"/>
        <v>110510001</v>
      </c>
      <c r="F1029" s="76" t="str">
        <f t="shared" si="269"/>
        <v>11051_1</v>
      </c>
      <c r="G1029" s="80">
        <v>11051</v>
      </c>
      <c r="H1029" s="52">
        <v>1</v>
      </c>
      <c r="I1029" s="52">
        <v>4889</v>
      </c>
      <c r="J1029" s="53" t="str">
        <f t="shared" si="272"/>
        <v>ok</v>
      </c>
      <c r="K1029" s="54" t="str">
        <f t="shared" si="284"/>
        <v>11051_1</v>
      </c>
      <c r="L1029" s="54">
        <v>11051</v>
      </c>
      <c r="M1029" s="54">
        <v>1</v>
      </c>
      <c r="N1029" s="54">
        <v>4433</v>
      </c>
      <c r="O1029" s="55">
        <v>13</v>
      </c>
      <c r="P1029" s="55">
        <v>36</v>
      </c>
      <c r="Q1029" s="55">
        <v>1</v>
      </c>
      <c r="R1029" s="55">
        <v>3</v>
      </c>
      <c r="S1029" s="52">
        <v>0</v>
      </c>
      <c r="T1029" s="56">
        <v>321</v>
      </c>
      <c r="U1029" s="56">
        <v>28</v>
      </c>
      <c r="V1029" s="56">
        <v>296</v>
      </c>
      <c r="W1029" s="56">
        <v>13</v>
      </c>
      <c r="X1029" s="57">
        <v>0.36</v>
      </c>
      <c r="Y1029" s="109"/>
      <c r="Z1029" s="109"/>
      <c r="AA1029" s="109"/>
      <c r="AB1029" s="109"/>
      <c r="AC1029" s="56">
        <v>12</v>
      </c>
      <c r="AD1029" s="52" t="s">
        <v>35</v>
      </c>
      <c r="AE1029" s="52" t="s">
        <v>35</v>
      </c>
      <c r="AF1029" s="52" t="s">
        <v>35</v>
      </c>
      <c r="AG1029" s="52"/>
      <c r="AH1029" s="106"/>
      <c r="AI1029" s="59"/>
      <c r="AJ1029" s="68" t="s">
        <v>10</v>
      </c>
      <c r="AK1029" t="s">
        <v>10</v>
      </c>
      <c r="AL1029" s="30" t="s">
        <v>10</v>
      </c>
      <c r="AM1029" s="39"/>
      <c r="AN1029" s="115" t="s">
        <v>10</v>
      </c>
      <c r="AO1029" s="30"/>
      <c r="AQ1029" s="5"/>
      <c r="AS1029" s="37"/>
      <c r="AT1029" s="30" t="s">
        <v>10</v>
      </c>
      <c r="AV1029" t="str">
        <f t="shared" si="274"/>
        <v>musta</v>
      </c>
      <c r="AW1029" t="str">
        <f t="shared" si="275"/>
        <v>musta</v>
      </c>
      <c r="AX1029" t="str">
        <f t="shared" si="276"/>
        <v>musta</v>
      </c>
      <c r="AY1029" s="31">
        <f t="shared" si="277"/>
        <v>0</v>
      </c>
      <c r="AZ1029" s="31">
        <f t="shared" si="278"/>
        <v>0</v>
      </c>
      <c r="BA1029" s="31">
        <f t="shared" si="279"/>
        <v>0</v>
      </c>
      <c r="BB1029" s="31">
        <f t="shared" si="280"/>
        <v>0</v>
      </c>
      <c r="BC1029" s="31">
        <f t="shared" si="281"/>
        <v>0</v>
      </c>
      <c r="BM1029" s="2" t="s">
        <v>35</v>
      </c>
      <c r="BN1029" s="2" t="s">
        <v>35</v>
      </c>
    </row>
    <row r="1030" spans="1:66" x14ac:dyDescent="0.25">
      <c r="A1030" s="50">
        <v>1019</v>
      </c>
      <c r="B1030" s="50">
        <v>815</v>
      </c>
      <c r="C1030" s="50" t="str">
        <f t="shared" si="270"/>
        <v>11051_2_2220</v>
      </c>
      <c r="D1030" s="50">
        <v>1</v>
      </c>
      <c r="E1030" s="51">
        <f t="shared" si="271"/>
        <v>110510002</v>
      </c>
      <c r="F1030" s="76" t="str">
        <f t="shared" si="269"/>
        <v>11051_2</v>
      </c>
      <c r="G1030" s="80">
        <v>11051</v>
      </c>
      <c r="H1030" s="52">
        <v>2</v>
      </c>
      <c r="I1030" s="52">
        <v>2220</v>
      </c>
      <c r="J1030" s="53" t="str">
        <f t="shared" si="272"/>
        <v>ok</v>
      </c>
      <c r="K1030" s="54" t="str">
        <f t="shared" si="284"/>
        <v>11051_2</v>
      </c>
      <c r="L1030" s="54">
        <v>11051</v>
      </c>
      <c r="M1030" s="54">
        <v>2</v>
      </c>
      <c r="N1030" s="54">
        <v>2008</v>
      </c>
      <c r="O1030" s="55">
        <v>1</v>
      </c>
      <c r="P1030" s="55">
        <v>50</v>
      </c>
      <c r="Q1030" s="55">
        <v>1</v>
      </c>
      <c r="R1030" s="55">
        <v>50</v>
      </c>
      <c r="S1030" s="52">
        <v>0</v>
      </c>
      <c r="T1030" s="56">
        <v>101</v>
      </c>
      <c r="U1030" s="56">
        <v>2</v>
      </c>
      <c r="V1030" s="56">
        <v>107</v>
      </c>
      <c r="W1030" s="56">
        <v>1</v>
      </c>
      <c r="X1030" s="57">
        <v>0.5</v>
      </c>
      <c r="Y1030" s="109"/>
      <c r="Z1030" s="109"/>
      <c r="AA1030" s="109"/>
      <c r="AB1030" s="109"/>
      <c r="AC1030" s="56">
        <v>16</v>
      </c>
      <c r="AD1030" s="52" t="s">
        <v>35</v>
      </c>
      <c r="AE1030" s="52" t="s">
        <v>35</v>
      </c>
      <c r="AF1030" s="52" t="s">
        <v>35</v>
      </c>
      <c r="AG1030" s="52"/>
      <c r="AH1030" s="106"/>
      <c r="AI1030" s="59"/>
      <c r="AJ1030" s="68" t="s">
        <v>10</v>
      </c>
      <c r="AK1030" t="s">
        <v>10</v>
      </c>
      <c r="AL1030" s="30" t="s">
        <v>10</v>
      </c>
      <c r="AM1030" s="39"/>
      <c r="AN1030" s="115" t="s">
        <v>10</v>
      </c>
      <c r="AO1030" s="30"/>
      <c r="AQ1030" s="5"/>
      <c r="AS1030" s="37"/>
      <c r="AT1030" s="30" t="s">
        <v>10</v>
      </c>
      <c r="AV1030" t="str">
        <f t="shared" si="274"/>
        <v>musta</v>
      </c>
      <c r="AW1030" t="str">
        <f t="shared" si="275"/>
        <v>musta</v>
      </c>
      <c r="AX1030" t="str">
        <f t="shared" si="276"/>
        <v>musta</v>
      </c>
      <c r="AY1030" s="31">
        <f t="shared" si="277"/>
        <v>1</v>
      </c>
      <c r="AZ1030" s="31">
        <f t="shared" si="278"/>
        <v>1</v>
      </c>
      <c r="BA1030" s="31">
        <f t="shared" si="279"/>
        <v>0</v>
      </c>
      <c r="BB1030" s="31">
        <f t="shared" si="280"/>
        <v>0</v>
      </c>
      <c r="BC1030" s="31">
        <f t="shared" si="281"/>
        <v>0</v>
      </c>
      <c r="BM1030" s="2" t="s">
        <v>35</v>
      </c>
      <c r="BN1030" s="2" t="s">
        <v>35</v>
      </c>
    </row>
    <row r="1031" spans="1:66" x14ac:dyDescent="0.25">
      <c r="A1031" s="50">
        <v>1020</v>
      </c>
      <c r="B1031" s="50">
        <v>816</v>
      </c>
      <c r="C1031" s="50" t="str">
        <f t="shared" si="270"/>
        <v>11053_1_4935</v>
      </c>
      <c r="D1031" s="50">
        <v>1</v>
      </c>
      <c r="E1031" s="51">
        <f t="shared" si="271"/>
        <v>110530001</v>
      </c>
      <c r="F1031" s="76" t="str">
        <f t="shared" si="269"/>
        <v>11053_1</v>
      </c>
      <c r="G1031" s="80">
        <v>11053</v>
      </c>
      <c r="H1031" s="52">
        <v>1</v>
      </c>
      <c r="I1031" s="52">
        <v>4935</v>
      </c>
      <c r="J1031" s="53" t="str">
        <f t="shared" si="272"/>
        <v>ok</v>
      </c>
      <c r="K1031" s="54" t="str">
        <f t="shared" si="284"/>
        <v>11053_1</v>
      </c>
      <c r="L1031" s="54">
        <v>11053</v>
      </c>
      <c r="M1031" s="54">
        <v>1</v>
      </c>
      <c r="N1031" s="54">
        <v>3571</v>
      </c>
      <c r="O1031" s="55">
        <v>5</v>
      </c>
      <c r="P1031" s="55">
        <v>33</v>
      </c>
      <c r="Q1031" s="55">
        <v>2</v>
      </c>
      <c r="R1031" s="55">
        <v>19</v>
      </c>
      <c r="S1031" s="52">
        <v>0</v>
      </c>
      <c r="T1031" s="56">
        <v>230</v>
      </c>
      <c r="U1031" s="56">
        <v>14</v>
      </c>
      <c r="V1031" s="56">
        <v>206</v>
      </c>
      <c r="W1031" s="56">
        <v>5</v>
      </c>
      <c r="X1031" s="57">
        <v>0.33</v>
      </c>
      <c r="Y1031" s="109"/>
      <c r="Z1031" s="109"/>
      <c r="AA1031" s="109"/>
      <c r="AB1031" s="109"/>
      <c r="AC1031" s="56">
        <v>13</v>
      </c>
      <c r="AD1031" s="52" t="s">
        <v>35</v>
      </c>
      <c r="AE1031" s="52" t="s">
        <v>35</v>
      </c>
      <c r="AF1031" s="52" t="s">
        <v>35</v>
      </c>
      <c r="AG1031" s="52"/>
      <c r="AH1031" s="106"/>
      <c r="AI1031" s="59"/>
      <c r="AJ1031" s="68" t="s">
        <v>10</v>
      </c>
      <c r="AK1031" t="s">
        <v>10</v>
      </c>
      <c r="AL1031" s="30" t="s">
        <v>10</v>
      </c>
      <c r="AM1031" s="39"/>
      <c r="AN1031" s="115" t="s">
        <v>10</v>
      </c>
      <c r="AO1031" s="30"/>
      <c r="AQ1031" s="5"/>
      <c r="AS1031" s="37"/>
      <c r="AT1031" s="30" t="s">
        <v>10</v>
      </c>
      <c r="AV1031" t="str">
        <f t="shared" si="274"/>
        <v>musta</v>
      </c>
      <c r="AW1031" t="str">
        <f t="shared" si="275"/>
        <v>musta</v>
      </c>
      <c r="AX1031" t="str">
        <f t="shared" si="276"/>
        <v>musta</v>
      </c>
      <c r="AY1031" s="31">
        <f t="shared" si="277"/>
        <v>0</v>
      </c>
      <c r="AZ1031" s="31">
        <f t="shared" si="278"/>
        <v>0</v>
      </c>
      <c r="BA1031" s="31">
        <f t="shared" si="279"/>
        <v>0</v>
      </c>
      <c r="BB1031" s="31">
        <f t="shared" si="280"/>
        <v>0</v>
      </c>
      <c r="BC1031" s="31">
        <f t="shared" si="281"/>
        <v>0</v>
      </c>
      <c r="BM1031" s="2" t="s">
        <v>35</v>
      </c>
      <c r="BN1031" s="2" t="s">
        <v>35</v>
      </c>
    </row>
    <row r="1032" spans="1:66" x14ac:dyDescent="0.25">
      <c r="A1032" s="50">
        <v>1021</v>
      </c>
      <c r="B1032" s="50">
        <v>817</v>
      </c>
      <c r="C1032" s="50" t="str">
        <f t="shared" si="270"/>
        <v>11054_1_3782</v>
      </c>
      <c r="D1032" s="50">
        <v>1</v>
      </c>
      <c r="E1032" s="51">
        <f t="shared" si="271"/>
        <v>110540001</v>
      </c>
      <c r="F1032" s="76" t="str">
        <f t="shared" si="269"/>
        <v>11054_1</v>
      </c>
      <c r="G1032" s="80">
        <v>11054</v>
      </c>
      <c r="H1032" s="52">
        <v>1</v>
      </c>
      <c r="I1032" s="52">
        <v>3782</v>
      </c>
      <c r="J1032" s="53" t="str">
        <f t="shared" si="272"/>
        <v>ok</v>
      </c>
      <c r="K1032" s="54" t="str">
        <f t="shared" si="284"/>
        <v>11054_1</v>
      </c>
      <c r="L1032" s="54">
        <v>11054</v>
      </c>
      <c r="M1032" s="54">
        <v>1</v>
      </c>
      <c r="N1032" s="54">
        <v>2027</v>
      </c>
      <c r="O1032" s="55">
        <v>6</v>
      </c>
      <c r="P1032" s="55">
        <v>29</v>
      </c>
      <c r="Q1032" s="55">
        <v>6</v>
      </c>
      <c r="R1032" s="55">
        <v>29</v>
      </c>
      <c r="S1032" s="52">
        <v>0</v>
      </c>
      <c r="T1032" s="56">
        <v>66</v>
      </c>
      <c r="U1032" s="56">
        <v>3</v>
      </c>
      <c r="V1032" s="56">
        <v>70</v>
      </c>
      <c r="W1032" s="56">
        <v>6</v>
      </c>
      <c r="X1032" s="57">
        <v>0.28999999999999998</v>
      </c>
      <c r="Y1032" s="109"/>
      <c r="Z1032" s="109"/>
      <c r="AA1032" s="109"/>
      <c r="AB1032" s="109"/>
      <c r="AC1032" s="56">
        <v>9</v>
      </c>
      <c r="AD1032" s="52" t="s">
        <v>35</v>
      </c>
      <c r="AE1032" s="52" t="s">
        <v>35</v>
      </c>
      <c r="AF1032" s="52" t="s">
        <v>35</v>
      </c>
      <c r="AG1032" s="52"/>
      <c r="AH1032" s="106"/>
      <c r="AI1032" s="59"/>
      <c r="AJ1032" s="68" t="s">
        <v>10</v>
      </c>
      <c r="AK1032" t="s">
        <v>10</v>
      </c>
      <c r="AL1032" s="30" t="s">
        <v>10</v>
      </c>
      <c r="AM1032" s="39"/>
      <c r="AN1032" s="115" t="s">
        <v>10</v>
      </c>
      <c r="AO1032" s="30"/>
      <c r="AQ1032" s="5"/>
      <c r="AS1032" s="37"/>
      <c r="AT1032" s="30" t="s">
        <v>10</v>
      </c>
      <c r="AV1032" t="str">
        <f t="shared" si="274"/>
        <v>musta</v>
      </c>
      <c r="AW1032" t="str">
        <f t="shared" si="275"/>
        <v>musta</v>
      </c>
      <c r="AX1032" t="str">
        <f t="shared" si="276"/>
        <v>musta</v>
      </c>
      <c r="AY1032" s="31">
        <f t="shared" si="277"/>
        <v>0</v>
      </c>
      <c r="AZ1032" s="31">
        <f t="shared" si="278"/>
        <v>0</v>
      </c>
      <c r="BA1032" s="31">
        <f t="shared" si="279"/>
        <v>0</v>
      </c>
      <c r="BB1032" s="31">
        <f t="shared" si="280"/>
        <v>0</v>
      </c>
      <c r="BC1032" s="31">
        <f t="shared" si="281"/>
        <v>0</v>
      </c>
      <c r="BM1032" s="2" t="s">
        <v>35</v>
      </c>
      <c r="BN1032" s="2" t="s">
        <v>35</v>
      </c>
    </row>
    <row r="1033" spans="1:66" x14ac:dyDescent="0.25">
      <c r="A1033" s="50">
        <v>1022</v>
      </c>
      <c r="B1033" s="50">
        <v>818</v>
      </c>
      <c r="C1033" s="50" t="str">
        <f t="shared" si="270"/>
        <v>11055_1_3919</v>
      </c>
      <c r="D1033" s="50">
        <v>1</v>
      </c>
      <c r="E1033" s="51">
        <f t="shared" si="271"/>
        <v>110550001</v>
      </c>
      <c r="F1033" s="76" t="str">
        <f t="shared" si="269"/>
        <v>11055_1</v>
      </c>
      <c r="G1033" s="81">
        <v>11055</v>
      </c>
      <c r="H1033" s="52">
        <v>1</v>
      </c>
      <c r="I1033" s="52">
        <v>3919</v>
      </c>
      <c r="J1033" s="53" t="str">
        <f t="shared" si="272"/>
        <v>ok</v>
      </c>
      <c r="K1033" s="54" t="str">
        <f t="shared" si="284"/>
        <v>11055_1</v>
      </c>
      <c r="L1033" s="54">
        <v>11055</v>
      </c>
      <c r="M1033" s="54">
        <v>1</v>
      </c>
      <c r="N1033" s="54">
        <v>4670</v>
      </c>
      <c r="O1033" s="55">
        <v>79</v>
      </c>
      <c r="P1033" s="55">
        <v>21</v>
      </c>
      <c r="Q1033" s="55">
        <v>36</v>
      </c>
      <c r="R1033" s="55">
        <v>8</v>
      </c>
      <c r="S1033" s="52">
        <v>0</v>
      </c>
      <c r="T1033" s="56">
        <v>126</v>
      </c>
      <c r="U1033" s="56">
        <v>7</v>
      </c>
      <c r="V1033" s="56">
        <v>139</v>
      </c>
      <c r="W1033" s="56">
        <v>79</v>
      </c>
      <c r="X1033" s="57">
        <v>0.21</v>
      </c>
      <c r="Y1033" s="109"/>
      <c r="Z1033" s="109"/>
      <c r="AA1033" s="109"/>
      <c r="AB1033" s="109"/>
      <c r="AC1033" s="56">
        <v>131</v>
      </c>
      <c r="AD1033" s="52" t="s">
        <v>35</v>
      </c>
      <c r="AE1033" s="52" t="s">
        <v>35</v>
      </c>
      <c r="AF1033" s="52" t="s">
        <v>35</v>
      </c>
      <c r="AG1033" s="52"/>
      <c r="AH1033" s="106"/>
      <c r="AI1033" s="59"/>
      <c r="AJ1033" s="68" t="s">
        <v>10</v>
      </c>
      <c r="AK1033" t="s">
        <v>10</v>
      </c>
      <c r="AL1033" s="30" t="s">
        <v>10</v>
      </c>
      <c r="AM1033" s="39"/>
      <c r="AN1033" s="115" t="s">
        <v>10</v>
      </c>
      <c r="AO1033" s="30"/>
      <c r="AQ1033" s="5"/>
      <c r="AS1033" s="37"/>
      <c r="AT1033" s="30" t="s">
        <v>10</v>
      </c>
      <c r="AV1033" t="str">
        <f t="shared" si="274"/>
        <v>musta</v>
      </c>
      <c r="AW1033" t="str">
        <f t="shared" si="275"/>
        <v>musta</v>
      </c>
      <c r="AX1033" t="str">
        <f t="shared" si="276"/>
        <v>musta</v>
      </c>
      <c r="AY1033" s="31">
        <f t="shared" si="277"/>
        <v>1</v>
      </c>
      <c r="AZ1033" s="31">
        <f t="shared" si="278"/>
        <v>0</v>
      </c>
      <c r="BA1033" s="31">
        <f t="shared" si="279"/>
        <v>0</v>
      </c>
      <c r="BB1033" s="31">
        <f t="shared" si="280"/>
        <v>1</v>
      </c>
      <c r="BC1033" s="31">
        <f t="shared" si="281"/>
        <v>0</v>
      </c>
      <c r="BM1033" s="2" t="s">
        <v>35</v>
      </c>
      <c r="BN1033" s="2" t="s">
        <v>35</v>
      </c>
    </row>
    <row r="1034" spans="1:66" x14ac:dyDescent="0.25">
      <c r="A1034" s="50">
        <v>1023</v>
      </c>
      <c r="B1034" s="50">
        <v>819</v>
      </c>
      <c r="C1034" s="50" t="str">
        <f t="shared" si="270"/>
        <v>11057_1_3055</v>
      </c>
      <c r="D1034" s="50">
        <v>1</v>
      </c>
      <c r="E1034" s="51">
        <f t="shared" si="271"/>
        <v>110570001</v>
      </c>
      <c r="F1034" s="76" t="str">
        <f t="shared" si="269"/>
        <v>11057_1</v>
      </c>
      <c r="G1034" s="80">
        <v>11057</v>
      </c>
      <c r="H1034" s="52">
        <v>1</v>
      </c>
      <c r="I1034" s="52">
        <v>3055</v>
      </c>
      <c r="J1034" s="53" t="str">
        <f t="shared" si="272"/>
        <v>ok</v>
      </c>
      <c r="K1034" s="54" t="str">
        <f t="shared" si="284"/>
        <v>11057_1</v>
      </c>
      <c r="L1034" s="54">
        <v>11057</v>
      </c>
      <c r="M1034" s="54">
        <v>1</v>
      </c>
      <c r="N1034" s="54">
        <v>3150</v>
      </c>
      <c r="O1034" s="55">
        <v>63</v>
      </c>
      <c r="P1034" s="55">
        <v>34</v>
      </c>
      <c r="Q1034" s="55">
        <v>28</v>
      </c>
      <c r="R1034" s="55">
        <v>15</v>
      </c>
      <c r="S1034" s="52">
        <v>0</v>
      </c>
      <c r="T1034" s="56">
        <v>87</v>
      </c>
      <c r="U1034" s="56">
        <v>3</v>
      </c>
      <c r="V1034" s="56">
        <v>94</v>
      </c>
      <c r="W1034" s="56">
        <v>63</v>
      </c>
      <c r="X1034" s="57">
        <v>0.34</v>
      </c>
      <c r="Y1034" s="109"/>
      <c r="Z1034" s="109"/>
      <c r="AA1034" s="109"/>
      <c r="AB1034" s="109"/>
      <c r="AC1034" s="56">
        <v>25</v>
      </c>
      <c r="AD1034" s="52" t="s">
        <v>35</v>
      </c>
      <c r="AE1034" s="52" t="s">
        <v>35</v>
      </c>
      <c r="AF1034" s="52" t="s">
        <v>35</v>
      </c>
      <c r="AG1034" s="52"/>
      <c r="AH1034" s="106"/>
      <c r="AI1034" s="59"/>
      <c r="AJ1034" s="68" t="s">
        <v>10</v>
      </c>
      <c r="AK1034" t="s">
        <v>10</v>
      </c>
      <c r="AL1034" s="30" t="s">
        <v>10</v>
      </c>
      <c r="AM1034" s="39"/>
      <c r="AN1034" s="115" t="s">
        <v>10</v>
      </c>
      <c r="AO1034" s="30"/>
      <c r="AQ1034" s="5"/>
      <c r="AS1034" s="37"/>
      <c r="AT1034" s="30" t="s">
        <v>10</v>
      </c>
      <c r="AV1034" t="str">
        <f t="shared" si="274"/>
        <v>musta</v>
      </c>
      <c r="AW1034" t="str">
        <f t="shared" si="275"/>
        <v>musta</v>
      </c>
      <c r="AX1034" t="str">
        <f t="shared" si="276"/>
        <v>musta</v>
      </c>
      <c r="AY1034" s="31">
        <f t="shared" si="277"/>
        <v>0</v>
      </c>
      <c r="AZ1034" s="31">
        <f t="shared" si="278"/>
        <v>0</v>
      </c>
      <c r="BA1034" s="31">
        <f t="shared" si="279"/>
        <v>0</v>
      </c>
      <c r="BB1034" s="31">
        <f t="shared" si="280"/>
        <v>0</v>
      </c>
      <c r="BC1034" s="31">
        <f t="shared" si="281"/>
        <v>0</v>
      </c>
      <c r="BM1034" s="2" t="s">
        <v>35</v>
      </c>
      <c r="BN1034" s="2" t="s">
        <v>35</v>
      </c>
    </row>
    <row r="1035" spans="1:66" x14ac:dyDescent="0.25">
      <c r="A1035" s="50">
        <v>1024</v>
      </c>
      <c r="B1035" s="50">
        <v>820</v>
      </c>
      <c r="C1035" s="50" t="str">
        <f t="shared" si="270"/>
        <v>11059_1_3520</v>
      </c>
      <c r="D1035" s="50">
        <v>1</v>
      </c>
      <c r="E1035" s="51">
        <f t="shared" si="271"/>
        <v>110590001</v>
      </c>
      <c r="F1035" s="76" t="str">
        <f t="shared" si="269"/>
        <v>11059_1</v>
      </c>
      <c r="G1035" s="80">
        <v>11059</v>
      </c>
      <c r="H1035" s="52">
        <v>1</v>
      </c>
      <c r="I1035" s="52">
        <v>3520</v>
      </c>
      <c r="J1035" s="53" t="str">
        <f t="shared" si="272"/>
        <v>ok</v>
      </c>
      <c r="K1035" s="54" t="str">
        <f t="shared" si="284"/>
        <v>11059_1</v>
      </c>
      <c r="L1035" s="54">
        <v>11059</v>
      </c>
      <c r="M1035" s="54">
        <v>1</v>
      </c>
      <c r="N1035" s="54">
        <v>331</v>
      </c>
      <c r="O1035" s="55">
        <v>102</v>
      </c>
      <c r="P1035" s="55">
        <v>52</v>
      </c>
      <c r="Q1035" s="55">
        <v>101</v>
      </c>
      <c r="R1035" s="55">
        <v>51</v>
      </c>
      <c r="S1035" s="52">
        <v>0</v>
      </c>
      <c r="T1035" s="56">
        <v>376</v>
      </c>
      <c r="U1035" s="56">
        <v>20</v>
      </c>
      <c r="V1035" s="56">
        <v>393</v>
      </c>
      <c r="W1035" s="56">
        <v>102</v>
      </c>
      <c r="X1035" s="57">
        <v>0.52</v>
      </c>
      <c r="Y1035" s="109"/>
      <c r="Z1035" s="109"/>
      <c r="AA1035" s="109"/>
      <c r="AB1035" s="109"/>
      <c r="AC1035" s="56">
        <v>93</v>
      </c>
      <c r="AD1035" s="52" t="s">
        <v>35</v>
      </c>
      <c r="AE1035" s="52" t="s">
        <v>35</v>
      </c>
      <c r="AF1035" s="52" t="s">
        <v>36</v>
      </c>
      <c r="AG1035" s="52" t="s">
        <v>36</v>
      </c>
      <c r="AH1035" s="106"/>
      <c r="AI1035" s="59"/>
      <c r="AJ1035" s="68" t="s">
        <v>10</v>
      </c>
      <c r="AK1035" t="s">
        <v>10</v>
      </c>
      <c r="AL1035" s="30" t="s">
        <v>10</v>
      </c>
      <c r="AM1035" s="39"/>
      <c r="AN1035" s="115" t="s">
        <v>10</v>
      </c>
      <c r="AO1035" s="30"/>
      <c r="AQ1035" s="5"/>
      <c r="AS1035" s="37"/>
      <c r="AT1035" s="30" t="s">
        <v>10</v>
      </c>
      <c r="AV1035" t="str">
        <f t="shared" si="274"/>
        <v>musta</v>
      </c>
      <c r="AW1035" t="str">
        <f t="shared" si="275"/>
        <v>musta</v>
      </c>
      <c r="AX1035" t="str">
        <f t="shared" si="276"/>
        <v>musta</v>
      </c>
      <c r="AY1035" s="31">
        <f t="shared" si="277"/>
        <v>1</v>
      </c>
      <c r="AZ1035" s="31">
        <f t="shared" si="278"/>
        <v>1</v>
      </c>
      <c r="BA1035" s="31">
        <f t="shared" si="279"/>
        <v>0</v>
      </c>
      <c r="BB1035" s="31">
        <f t="shared" si="280"/>
        <v>0</v>
      </c>
      <c r="BC1035" s="31">
        <f t="shared" si="281"/>
        <v>0</v>
      </c>
      <c r="BM1035" s="2" t="s">
        <v>35</v>
      </c>
      <c r="BN1035" s="2" t="s">
        <v>35</v>
      </c>
    </row>
    <row r="1036" spans="1:66" x14ac:dyDescent="0.25">
      <c r="A1036" s="50">
        <v>1025</v>
      </c>
      <c r="B1036" s="50">
        <v>821</v>
      </c>
      <c r="C1036" s="50" t="str">
        <f t="shared" si="270"/>
        <v>11061_1_8765</v>
      </c>
      <c r="D1036" s="50">
        <v>1</v>
      </c>
      <c r="E1036" s="51">
        <f t="shared" si="271"/>
        <v>110610001</v>
      </c>
      <c r="F1036" s="76" t="str">
        <f t="shared" ref="F1036:F1099" si="285">CONCATENATE(G1036,"_",H1036)</f>
        <v>11061_1</v>
      </c>
      <c r="G1036" s="80">
        <v>11061</v>
      </c>
      <c r="H1036" s="52">
        <v>1</v>
      </c>
      <c r="I1036" s="52">
        <v>8765</v>
      </c>
      <c r="J1036" s="53" t="str">
        <f t="shared" si="272"/>
        <v>ok</v>
      </c>
      <c r="K1036" s="54" t="str">
        <f t="shared" si="284"/>
        <v>11061_1</v>
      </c>
      <c r="L1036" s="54">
        <v>11061</v>
      </c>
      <c r="M1036" s="54">
        <v>1</v>
      </c>
      <c r="N1036" s="54">
        <v>10397</v>
      </c>
      <c r="O1036" s="55">
        <v>81</v>
      </c>
      <c r="P1036" s="55">
        <v>32</v>
      </c>
      <c r="Q1036" s="55">
        <v>7</v>
      </c>
      <c r="R1036" s="55">
        <v>4</v>
      </c>
      <c r="S1036" s="52">
        <v>0</v>
      </c>
      <c r="T1036" s="56">
        <v>453</v>
      </c>
      <c r="U1036" s="56">
        <v>14</v>
      </c>
      <c r="V1036" s="56">
        <v>465</v>
      </c>
      <c r="W1036" s="56">
        <v>81</v>
      </c>
      <c r="X1036" s="57">
        <v>0.32</v>
      </c>
      <c r="Y1036" s="109"/>
      <c r="Z1036" s="109"/>
      <c r="AA1036" s="109"/>
      <c r="AB1036" s="109"/>
      <c r="AC1036" s="56">
        <v>55</v>
      </c>
      <c r="AD1036" s="52" t="s">
        <v>35</v>
      </c>
      <c r="AE1036" s="52" t="s">
        <v>35</v>
      </c>
      <c r="AF1036" s="52" t="s">
        <v>35</v>
      </c>
      <c r="AG1036" s="52"/>
      <c r="AH1036" s="106"/>
      <c r="AI1036" s="59"/>
      <c r="AJ1036" s="68" t="s">
        <v>10</v>
      </c>
      <c r="AK1036" t="s">
        <v>10</v>
      </c>
      <c r="AL1036" s="30" t="s">
        <v>10</v>
      </c>
      <c r="AM1036" s="39"/>
      <c r="AN1036" s="115" t="s">
        <v>10</v>
      </c>
      <c r="AO1036" s="30"/>
      <c r="AQ1036" s="5"/>
      <c r="AS1036" s="37"/>
      <c r="AT1036" s="30" t="s">
        <v>10</v>
      </c>
      <c r="AV1036" t="str">
        <f t="shared" si="274"/>
        <v>musta</v>
      </c>
      <c r="AW1036" t="str">
        <f t="shared" si="275"/>
        <v>musta</v>
      </c>
      <c r="AX1036" t="str">
        <f t="shared" si="276"/>
        <v>musta</v>
      </c>
      <c r="AY1036" s="31">
        <f t="shared" si="277"/>
        <v>0</v>
      </c>
      <c r="AZ1036" s="31">
        <f t="shared" si="278"/>
        <v>0</v>
      </c>
      <c r="BA1036" s="31">
        <f t="shared" si="279"/>
        <v>0</v>
      </c>
      <c r="BB1036" s="31">
        <f t="shared" si="280"/>
        <v>0</v>
      </c>
      <c r="BC1036" s="31">
        <f t="shared" si="281"/>
        <v>0</v>
      </c>
      <c r="BM1036" s="2" t="s">
        <v>35</v>
      </c>
      <c r="BN1036" s="2" t="s">
        <v>35</v>
      </c>
    </row>
    <row r="1037" spans="1:66" x14ac:dyDescent="0.25">
      <c r="A1037" s="50">
        <v>1026</v>
      </c>
      <c r="B1037" s="50">
        <v>822</v>
      </c>
      <c r="C1037" s="50" t="str">
        <f t="shared" ref="C1037:C1100" si="286">CONCATENATE(G1037,"_",H1037,"_",I1037)</f>
        <v>11061_2_2324</v>
      </c>
      <c r="D1037" s="50">
        <v>1</v>
      </c>
      <c r="E1037" s="51">
        <f t="shared" si="271"/>
        <v>110610002</v>
      </c>
      <c r="F1037" s="76" t="str">
        <f t="shared" si="285"/>
        <v>11061_2</v>
      </c>
      <c r="G1037" s="80">
        <v>11061</v>
      </c>
      <c r="H1037" s="52">
        <v>2</v>
      </c>
      <c r="I1037" s="52">
        <v>2324</v>
      </c>
      <c r="J1037" s="53" t="str">
        <f t="shared" si="272"/>
        <v>huom!</v>
      </c>
      <c r="K1037" s="54"/>
      <c r="L1037" s="54"/>
      <c r="M1037" s="54"/>
      <c r="N1037" s="54"/>
      <c r="O1037" s="55">
        <v>81</v>
      </c>
      <c r="P1037" s="55">
        <v>32</v>
      </c>
      <c r="Q1037" s="55">
        <v>7</v>
      </c>
      <c r="R1037" s="55">
        <v>4</v>
      </c>
      <c r="S1037" s="52">
        <v>0</v>
      </c>
      <c r="T1037" s="56">
        <v>453</v>
      </c>
      <c r="U1037" s="56">
        <v>14</v>
      </c>
      <c r="V1037" s="56">
        <v>465</v>
      </c>
      <c r="W1037" s="56">
        <v>81</v>
      </c>
      <c r="X1037" s="57">
        <v>0.32</v>
      </c>
      <c r="Y1037" s="109"/>
      <c r="Z1037" s="109"/>
      <c r="AA1037" s="109"/>
      <c r="AB1037" s="109"/>
      <c r="AC1037" s="56">
        <v>19</v>
      </c>
      <c r="AD1037" s="52" t="s">
        <v>35</v>
      </c>
      <c r="AE1037" s="52" t="s">
        <v>35</v>
      </c>
      <c r="AF1037" s="52" t="s">
        <v>35</v>
      </c>
      <c r="AG1037" s="52"/>
      <c r="AH1037" s="106"/>
      <c r="AI1037" s="59"/>
      <c r="AJ1037" s="68" t="s">
        <v>10</v>
      </c>
      <c r="AK1037" t="s">
        <v>10</v>
      </c>
      <c r="AL1037" s="30" t="s">
        <v>10</v>
      </c>
      <c r="AM1037" s="39"/>
      <c r="AN1037" s="115" t="s">
        <v>10</v>
      </c>
      <c r="AO1037" s="30"/>
      <c r="AQ1037" s="5"/>
      <c r="AS1037" s="37"/>
      <c r="AT1037" s="30" t="s">
        <v>10</v>
      </c>
      <c r="AV1037" t="str">
        <f t="shared" si="274"/>
        <v>musta</v>
      </c>
      <c r="AW1037" t="str">
        <f t="shared" si="275"/>
        <v>musta</v>
      </c>
      <c r="AX1037" t="str">
        <f t="shared" si="276"/>
        <v>musta</v>
      </c>
      <c r="AY1037" s="31">
        <f t="shared" si="277"/>
        <v>0</v>
      </c>
      <c r="AZ1037" s="31">
        <f t="shared" si="278"/>
        <v>0</v>
      </c>
      <c r="BA1037" s="31">
        <f t="shared" si="279"/>
        <v>0</v>
      </c>
      <c r="BB1037" s="31">
        <f t="shared" si="280"/>
        <v>0</v>
      </c>
      <c r="BC1037" s="31">
        <f t="shared" si="281"/>
        <v>0</v>
      </c>
      <c r="BM1037" s="2" t="s">
        <v>35</v>
      </c>
      <c r="BN1037" s="2" t="s">
        <v>35</v>
      </c>
    </row>
    <row r="1038" spans="1:66" x14ac:dyDescent="0.25">
      <c r="A1038" s="50">
        <v>1027</v>
      </c>
      <c r="B1038" s="50">
        <v>823</v>
      </c>
      <c r="C1038" s="50" t="str">
        <f t="shared" si="286"/>
        <v>11063_1_414</v>
      </c>
      <c r="D1038" s="50">
        <v>1</v>
      </c>
      <c r="E1038" s="51">
        <f t="shared" si="271"/>
        <v>110630001</v>
      </c>
      <c r="F1038" s="76" t="str">
        <f t="shared" si="285"/>
        <v>11063_1</v>
      </c>
      <c r="G1038" s="80">
        <v>11063</v>
      </c>
      <c r="H1038" s="52">
        <v>1</v>
      </c>
      <c r="I1038" s="52">
        <v>414</v>
      </c>
      <c r="J1038" s="53" t="str">
        <f t="shared" si="272"/>
        <v>huom!</v>
      </c>
      <c r="K1038" s="54"/>
      <c r="L1038" s="54"/>
      <c r="M1038" s="54"/>
      <c r="N1038" s="54"/>
      <c r="O1038" s="55" t="s">
        <v>32</v>
      </c>
      <c r="P1038" s="55" t="s">
        <v>32</v>
      </c>
      <c r="Q1038" s="55" t="s">
        <v>32</v>
      </c>
      <c r="R1038" s="55" t="s">
        <v>32</v>
      </c>
      <c r="S1038" s="52">
        <v>0</v>
      </c>
      <c r="T1038" s="56">
        <v>2265</v>
      </c>
      <c r="U1038" s="56">
        <v>100</v>
      </c>
      <c r="V1038" s="56">
        <v>2461</v>
      </c>
      <c r="W1038" s="56" t="s">
        <v>37</v>
      </c>
      <c r="X1038" s="57" t="s">
        <v>37</v>
      </c>
      <c r="Y1038" s="109"/>
      <c r="Z1038" s="109"/>
      <c r="AA1038" s="109"/>
      <c r="AB1038" s="109"/>
      <c r="AC1038" s="56">
        <v>35</v>
      </c>
      <c r="AD1038" s="52" t="s">
        <v>35</v>
      </c>
      <c r="AE1038" s="52" t="s">
        <v>35</v>
      </c>
      <c r="AF1038" s="52" t="s">
        <v>36</v>
      </c>
      <c r="AG1038" s="52" t="s">
        <v>36</v>
      </c>
      <c r="AH1038" s="106"/>
      <c r="AI1038" s="59"/>
      <c r="AJ1038" s="68" t="s">
        <v>10</v>
      </c>
      <c r="AK1038" t="s">
        <v>10</v>
      </c>
      <c r="AL1038" s="30" t="s">
        <v>10</v>
      </c>
      <c r="AM1038" s="39"/>
      <c r="AN1038" s="115" t="s">
        <v>10</v>
      </c>
      <c r="AO1038" s="30"/>
      <c r="AQ1038" s="5"/>
      <c r="AS1038" s="37"/>
      <c r="AT1038" s="30" t="s">
        <v>10</v>
      </c>
      <c r="AV1038" t="str">
        <f t="shared" si="274"/>
        <v>ei mallia</v>
      </c>
      <c r="AW1038" t="str">
        <f t="shared" si="275"/>
        <v>ei mallia</v>
      </c>
      <c r="AX1038" t="str">
        <f t="shared" si="276"/>
        <v>ei mallia</v>
      </c>
      <c r="AY1038" s="31">
        <f t="shared" si="277"/>
        <v>20</v>
      </c>
      <c r="AZ1038" s="31">
        <f t="shared" si="278"/>
        <v>10</v>
      </c>
      <c r="BA1038" s="31">
        <f t="shared" si="279"/>
        <v>10</v>
      </c>
      <c r="BB1038" s="31">
        <f t="shared" si="280"/>
        <v>0</v>
      </c>
      <c r="BC1038" s="31">
        <f t="shared" si="281"/>
        <v>0</v>
      </c>
      <c r="BM1038" s="2" t="s">
        <v>35</v>
      </c>
      <c r="BN1038" s="2" t="s">
        <v>35</v>
      </c>
    </row>
    <row r="1039" spans="1:66" x14ac:dyDescent="0.25">
      <c r="A1039" s="50">
        <v>1028</v>
      </c>
      <c r="B1039" s="50">
        <v>824</v>
      </c>
      <c r="C1039" s="50" t="str">
        <f t="shared" si="286"/>
        <v>11065_1_6500</v>
      </c>
      <c r="D1039" s="50">
        <v>1</v>
      </c>
      <c r="E1039" s="51">
        <f t="shared" si="271"/>
        <v>110650001</v>
      </c>
      <c r="F1039" s="76" t="str">
        <f t="shared" si="285"/>
        <v>11065_1</v>
      </c>
      <c r="G1039" s="80">
        <v>11065</v>
      </c>
      <c r="H1039" s="52">
        <v>1</v>
      </c>
      <c r="I1039" s="52">
        <v>6500</v>
      </c>
      <c r="J1039" s="53" t="str">
        <f t="shared" si="272"/>
        <v>ok</v>
      </c>
      <c r="K1039" s="54" t="str">
        <f t="shared" ref="K1039:K1058" si="287">CONCATENATE(L1039,"_",M1039)</f>
        <v>11065_1</v>
      </c>
      <c r="L1039" s="54">
        <v>11065</v>
      </c>
      <c r="M1039" s="54">
        <v>1</v>
      </c>
      <c r="N1039" s="54">
        <v>2248</v>
      </c>
      <c r="O1039" s="55">
        <v>10</v>
      </c>
      <c r="P1039" s="55">
        <v>7</v>
      </c>
      <c r="Q1039" s="55">
        <v>0</v>
      </c>
      <c r="R1039" s="55">
        <v>0</v>
      </c>
      <c r="S1039" s="52">
        <v>0</v>
      </c>
      <c r="T1039" s="56">
        <v>182</v>
      </c>
      <c r="U1039" s="56">
        <v>6</v>
      </c>
      <c r="V1039" s="56">
        <v>199</v>
      </c>
      <c r="W1039" s="56">
        <v>10</v>
      </c>
      <c r="X1039" s="57">
        <v>7.0000000000000007E-2</v>
      </c>
      <c r="Y1039" s="109"/>
      <c r="Z1039" s="109"/>
      <c r="AA1039" s="109"/>
      <c r="AB1039" s="109"/>
      <c r="AC1039" s="56">
        <v>123</v>
      </c>
      <c r="AD1039" s="52" t="s">
        <v>35</v>
      </c>
      <c r="AE1039" s="52" t="s">
        <v>35</v>
      </c>
      <c r="AF1039" s="52" t="s">
        <v>35</v>
      </c>
      <c r="AG1039" s="52"/>
      <c r="AH1039" s="106"/>
      <c r="AI1039" s="59"/>
      <c r="AJ1039" s="68" t="s">
        <v>10</v>
      </c>
      <c r="AK1039" t="s">
        <v>10</v>
      </c>
      <c r="AL1039" s="30" t="s">
        <v>10</v>
      </c>
      <c r="AM1039" s="39"/>
      <c r="AN1039" s="115" t="s">
        <v>10</v>
      </c>
      <c r="AO1039" s="30"/>
      <c r="AQ1039" s="5"/>
      <c r="AS1039" s="37"/>
      <c r="AT1039" s="30" t="s">
        <v>10</v>
      </c>
      <c r="AV1039" t="str">
        <f t="shared" si="274"/>
        <v>musta</v>
      </c>
      <c r="AW1039" t="str">
        <f t="shared" si="275"/>
        <v>musta</v>
      </c>
      <c r="AX1039" t="str">
        <f t="shared" si="276"/>
        <v>musta</v>
      </c>
      <c r="AY1039" s="31">
        <f t="shared" si="277"/>
        <v>1</v>
      </c>
      <c r="AZ1039" s="31">
        <f t="shared" si="278"/>
        <v>0</v>
      </c>
      <c r="BA1039" s="31">
        <f t="shared" si="279"/>
        <v>0</v>
      </c>
      <c r="BB1039" s="31">
        <f t="shared" si="280"/>
        <v>1</v>
      </c>
      <c r="BC1039" s="31">
        <f t="shared" si="281"/>
        <v>0</v>
      </c>
      <c r="BM1039" s="2" t="s">
        <v>35</v>
      </c>
      <c r="BN1039" s="2" t="s">
        <v>35</v>
      </c>
    </row>
    <row r="1040" spans="1:66" x14ac:dyDescent="0.25">
      <c r="A1040" s="50">
        <v>1029</v>
      </c>
      <c r="B1040" s="50">
        <v>825</v>
      </c>
      <c r="C1040" s="50" t="str">
        <f t="shared" si="286"/>
        <v>11067_1_7148</v>
      </c>
      <c r="D1040" s="50">
        <v>1</v>
      </c>
      <c r="E1040" s="51">
        <f t="shared" si="271"/>
        <v>110670001</v>
      </c>
      <c r="F1040" s="76" t="str">
        <f t="shared" si="285"/>
        <v>11067_1</v>
      </c>
      <c r="G1040" s="80">
        <v>11067</v>
      </c>
      <c r="H1040" s="52">
        <v>1</v>
      </c>
      <c r="I1040" s="52">
        <v>7148</v>
      </c>
      <c r="J1040" s="53" t="str">
        <f t="shared" si="272"/>
        <v>ok</v>
      </c>
      <c r="K1040" s="54" t="str">
        <f t="shared" si="287"/>
        <v>11067_1</v>
      </c>
      <c r="L1040" s="54">
        <v>11067</v>
      </c>
      <c r="M1040" s="54">
        <v>1</v>
      </c>
      <c r="N1040" s="54">
        <v>6243</v>
      </c>
      <c r="O1040" s="55">
        <v>31</v>
      </c>
      <c r="P1040" s="55">
        <v>60</v>
      </c>
      <c r="Q1040" s="55">
        <v>5</v>
      </c>
      <c r="R1040" s="55">
        <v>5</v>
      </c>
      <c r="S1040" s="52">
        <v>0</v>
      </c>
      <c r="T1040" s="56">
        <v>397</v>
      </c>
      <c r="U1040" s="56">
        <v>26</v>
      </c>
      <c r="V1040" s="56">
        <v>380</v>
      </c>
      <c r="W1040" s="56">
        <v>31</v>
      </c>
      <c r="X1040" s="57">
        <v>0.6</v>
      </c>
      <c r="Y1040" s="109"/>
      <c r="Z1040" s="109"/>
      <c r="AA1040" s="109"/>
      <c r="AB1040" s="109"/>
      <c r="AC1040" s="56">
        <v>43</v>
      </c>
      <c r="AD1040" s="52" t="s">
        <v>35</v>
      </c>
      <c r="AE1040" s="52" t="s">
        <v>35</v>
      </c>
      <c r="AF1040" s="52" t="s">
        <v>35</v>
      </c>
      <c r="AG1040" s="52"/>
      <c r="AH1040" s="106"/>
      <c r="AI1040" s="59"/>
      <c r="AJ1040" s="68" t="s">
        <v>10</v>
      </c>
      <c r="AK1040" t="s">
        <v>10</v>
      </c>
      <c r="AL1040" s="30" t="s">
        <v>10</v>
      </c>
      <c r="AM1040" s="39"/>
      <c r="AN1040" s="115" t="s">
        <v>10</v>
      </c>
      <c r="AO1040" s="30"/>
      <c r="AQ1040" s="5"/>
      <c r="AS1040" s="37"/>
      <c r="AT1040" s="30" t="s">
        <v>10</v>
      </c>
      <c r="AV1040" t="str">
        <f t="shared" si="274"/>
        <v>musta</v>
      </c>
      <c r="AW1040" t="str">
        <f t="shared" si="275"/>
        <v>musta</v>
      </c>
      <c r="AX1040" t="str">
        <f t="shared" si="276"/>
        <v>musta</v>
      </c>
      <c r="AY1040" s="31">
        <f t="shared" si="277"/>
        <v>10</v>
      </c>
      <c r="AZ1040" s="31">
        <f t="shared" si="278"/>
        <v>10</v>
      </c>
      <c r="BA1040" s="31">
        <f t="shared" si="279"/>
        <v>0</v>
      </c>
      <c r="BB1040" s="31">
        <f t="shared" si="280"/>
        <v>0</v>
      </c>
      <c r="BC1040" s="31">
        <f t="shared" si="281"/>
        <v>0</v>
      </c>
      <c r="BM1040" s="2" t="s">
        <v>35</v>
      </c>
      <c r="BN1040" s="2" t="s">
        <v>35</v>
      </c>
    </row>
    <row r="1041" spans="1:66" x14ac:dyDescent="0.25">
      <c r="A1041" s="50">
        <v>1030</v>
      </c>
      <c r="B1041" s="50">
        <v>826</v>
      </c>
      <c r="C1041" s="50" t="str">
        <f t="shared" si="286"/>
        <v>11068_1_1309</v>
      </c>
      <c r="D1041" s="50">
        <v>1</v>
      </c>
      <c r="E1041" s="51">
        <f t="shared" si="271"/>
        <v>110680001</v>
      </c>
      <c r="F1041" s="76" t="str">
        <f t="shared" si="285"/>
        <v>11068_1</v>
      </c>
      <c r="G1041" s="80">
        <v>11068</v>
      </c>
      <c r="H1041" s="52">
        <v>1</v>
      </c>
      <c r="I1041" s="52">
        <v>1309</v>
      </c>
      <c r="J1041" s="53" t="str">
        <f t="shared" si="272"/>
        <v>ok</v>
      </c>
      <c r="K1041" s="54" t="str">
        <f t="shared" si="287"/>
        <v>11068_1</v>
      </c>
      <c r="L1041" s="54">
        <v>11068</v>
      </c>
      <c r="M1041" s="54">
        <v>1</v>
      </c>
      <c r="N1041" s="54">
        <v>1143</v>
      </c>
      <c r="O1041" s="55">
        <v>2</v>
      </c>
      <c r="P1041" s="55">
        <v>6</v>
      </c>
      <c r="Q1041" s="55">
        <v>2</v>
      </c>
      <c r="R1041" s="55">
        <v>6</v>
      </c>
      <c r="S1041" s="52">
        <v>0</v>
      </c>
      <c r="T1041" s="56">
        <v>219</v>
      </c>
      <c r="U1041" s="56">
        <v>7</v>
      </c>
      <c r="V1041" s="56">
        <v>226</v>
      </c>
      <c r="W1041" s="56">
        <v>2</v>
      </c>
      <c r="X1041" s="57">
        <v>0.06</v>
      </c>
      <c r="Y1041" s="109"/>
      <c r="Z1041" s="109"/>
      <c r="AA1041" s="109"/>
      <c r="AB1041" s="109"/>
      <c r="AC1041" s="56">
        <v>16</v>
      </c>
      <c r="AD1041" s="52" t="s">
        <v>35</v>
      </c>
      <c r="AE1041" s="52" t="s">
        <v>35</v>
      </c>
      <c r="AF1041" s="52" t="s">
        <v>35</v>
      </c>
      <c r="AG1041" s="52"/>
      <c r="AH1041" s="106"/>
      <c r="AI1041" s="59"/>
      <c r="AJ1041" s="68" t="s">
        <v>10</v>
      </c>
      <c r="AK1041" t="s">
        <v>10</v>
      </c>
      <c r="AL1041" s="30" t="s">
        <v>10</v>
      </c>
      <c r="AM1041" s="39"/>
      <c r="AN1041" s="115" t="s">
        <v>10</v>
      </c>
      <c r="AO1041" s="30"/>
      <c r="AQ1041" s="5"/>
      <c r="AS1041" s="37"/>
      <c r="AT1041" s="30" t="s">
        <v>10</v>
      </c>
      <c r="AV1041" t="str">
        <f t="shared" si="274"/>
        <v>musta</v>
      </c>
      <c r="AW1041" t="str">
        <f t="shared" si="275"/>
        <v>musta</v>
      </c>
      <c r="AX1041" t="str">
        <f t="shared" si="276"/>
        <v>musta</v>
      </c>
      <c r="AY1041" s="31">
        <f t="shared" si="277"/>
        <v>0</v>
      </c>
      <c r="AZ1041" s="31">
        <f t="shared" si="278"/>
        <v>0</v>
      </c>
      <c r="BA1041" s="31">
        <f t="shared" si="279"/>
        <v>0</v>
      </c>
      <c r="BB1041" s="31">
        <f t="shared" si="280"/>
        <v>0</v>
      </c>
      <c r="BC1041" s="31">
        <f t="shared" si="281"/>
        <v>0</v>
      </c>
      <c r="BM1041" s="2" t="s">
        <v>35</v>
      </c>
      <c r="BN1041" s="2" t="s">
        <v>35</v>
      </c>
    </row>
    <row r="1042" spans="1:66" x14ac:dyDescent="0.25">
      <c r="A1042" s="50">
        <v>1031</v>
      </c>
      <c r="B1042" s="50">
        <v>827</v>
      </c>
      <c r="C1042" s="50" t="str">
        <f t="shared" si="286"/>
        <v>11069_1_4773</v>
      </c>
      <c r="D1042" s="50">
        <v>1</v>
      </c>
      <c r="E1042" s="51">
        <f t="shared" si="271"/>
        <v>110690001</v>
      </c>
      <c r="F1042" s="76" t="str">
        <f t="shared" si="285"/>
        <v>11069_1</v>
      </c>
      <c r="G1042" s="80">
        <v>11069</v>
      </c>
      <c r="H1042" s="52">
        <v>1</v>
      </c>
      <c r="I1042" s="52">
        <v>4773</v>
      </c>
      <c r="J1042" s="53" t="str">
        <f t="shared" si="272"/>
        <v>ok</v>
      </c>
      <c r="K1042" s="54" t="str">
        <f t="shared" si="287"/>
        <v>11069_1</v>
      </c>
      <c r="L1042" s="54">
        <v>11069</v>
      </c>
      <c r="M1042" s="54">
        <v>1</v>
      </c>
      <c r="N1042" s="54">
        <v>4738</v>
      </c>
      <c r="O1042" s="55">
        <v>7</v>
      </c>
      <c r="P1042" s="55">
        <v>7</v>
      </c>
      <c r="Q1042" s="55">
        <v>1</v>
      </c>
      <c r="R1042" s="55">
        <v>0</v>
      </c>
      <c r="S1042" s="52">
        <v>0</v>
      </c>
      <c r="T1042" s="56">
        <v>97</v>
      </c>
      <c r="U1042" s="56">
        <v>1</v>
      </c>
      <c r="V1042" s="56">
        <v>100</v>
      </c>
      <c r="W1042" s="56">
        <v>7</v>
      </c>
      <c r="X1042" s="57">
        <v>7.0000000000000007E-2</v>
      </c>
      <c r="Y1042" s="109"/>
      <c r="Z1042" s="109"/>
      <c r="AA1042" s="109"/>
      <c r="AB1042" s="109"/>
      <c r="AC1042" s="56">
        <v>20</v>
      </c>
      <c r="AD1042" s="52" t="s">
        <v>35</v>
      </c>
      <c r="AE1042" s="52" t="s">
        <v>35</v>
      </c>
      <c r="AF1042" s="52" t="s">
        <v>35</v>
      </c>
      <c r="AG1042" s="52"/>
      <c r="AH1042" s="106"/>
      <c r="AI1042" s="59"/>
      <c r="AJ1042" s="68" t="s">
        <v>10</v>
      </c>
      <c r="AK1042" t="s">
        <v>10</v>
      </c>
      <c r="AL1042" s="30" t="s">
        <v>10</v>
      </c>
      <c r="AM1042" s="39"/>
      <c r="AN1042" s="115" t="s">
        <v>10</v>
      </c>
      <c r="AO1042" s="30"/>
      <c r="AQ1042" s="5"/>
      <c r="AS1042" s="37"/>
      <c r="AT1042" s="30" t="s">
        <v>10</v>
      </c>
      <c r="AV1042" t="str">
        <f t="shared" si="274"/>
        <v>musta</v>
      </c>
      <c r="AW1042" t="str">
        <f t="shared" si="275"/>
        <v>musta</v>
      </c>
      <c r="AX1042" t="str">
        <f t="shared" si="276"/>
        <v>musta</v>
      </c>
      <c r="AY1042" s="31">
        <f t="shared" si="277"/>
        <v>0</v>
      </c>
      <c r="AZ1042" s="31">
        <f t="shared" si="278"/>
        <v>0</v>
      </c>
      <c r="BA1042" s="31">
        <f t="shared" si="279"/>
        <v>0</v>
      </c>
      <c r="BB1042" s="31">
        <f t="shared" si="280"/>
        <v>0</v>
      </c>
      <c r="BC1042" s="31">
        <f t="shared" si="281"/>
        <v>0</v>
      </c>
      <c r="BM1042" s="2" t="s">
        <v>35</v>
      </c>
      <c r="BN1042" s="2" t="s">
        <v>35</v>
      </c>
    </row>
    <row r="1043" spans="1:66" x14ac:dyDescent="0.25">
      <c r="A1043" s="50">
        <v>1032</v>
      </c>
      <c r="B1043" s="50">
        <v>828</v>
      </c>
      <c r="C1043" s="50" t="str">
        <f t="shared" si="286"/>
        <v>11070_1_1609</v>
      </c>
      <c r="D1043" s="50">
        <v>1</v>
      </c>
      <c r="E1043" s="51">
        <f t="shared" si="271"/>
        <v>110700001</v>
      </c>
      <c r="F1043" s="76" t="str">
        <f t="shared" si="285"/>
        <v>11070_1</v>
      </c>
      <c r="G1043" s="80">
        <v>11070</v>
      </c>
      <c r="H1043" s="52">
        <v>1</v>
      </c>
      <c r="I1043" s="52">
        <v>1609</v>
      </c>
      <c r="J1043" s="53" t="str">
        <f t="shared" si="272"/>
        <v>ok</v>
      </c>
      <c r="K1043" s="54" t="str">
        <f t="shared" si="287"/>
        <v>11070_1</v>
      </c>
      <c r="L1043" s="54">
        <v>11070</v>
      </c>
      <c r="M1043" s="54">
        <v>1</v>
      </c>
      <c r="N1043" s="54">
        <v>1522</v>
      </c>
      <c r="O1043" s="55">
        <v>7</v>
      </c>
      <c r="P1043" s="55">
        <v>16</v>
      </c>
      <c r="Q1043" s="55">
        <v>1</v>
      </c>
      <c r="R1043" s="55">
        <v>3</v>
      </c>
      <c r="S1043" s="52">
        <v>0</v>
      </c>
      <c r="T1043" s="56">
        <v>101</v>
      </c>
      <c r="U1043" s="56">
        <v>7</v>
      </c>
      <c r="V1043" s="56">
        <v>105</v>
      </c>
      <c r="W1043" s="56">
        <v>7</v>
      </c>
      <c r="X1043" s="57">
        <v>0.16</v>
      </c>
      <c r="Y1043" s="109"/>
      <c r="Z1043" s="109"/>
      <c r="AA1043" s="109"/>
      <c r="AB1043" s="109"/>
      <c r="AC1043" s="56">
        <v>5</v>
      </c>
      <c r="AD1043" s="52" t="s">
        <v>35</v>
      </c>
      <c r="AE1043" s="52" t="s">
        <v>35</v>
      </c>
      <c r="AF1043" s="52" t="s">
        <v>35</v>
      </c>
      <c r="AG1043" s="52"/>
      <c r="AH1043" s="106"/>
      <c r="AI1043" s="59"/>
      <c r="AJ1043" s="68" t="s">
        <v>10</v>
      </c>
      <c r="AK1043" t="s">
        <v>10</v>
      </c>
      <c r="AL1043" s="30" t="s">
        <v>10</v>
      </c>
      <c r="AM1043" s="39"/>
      <c r="AN1043" s="115" t="s">
        <v>10</v>
      </c>
      <c r="AO1043" s="30"/>
      <c r="AQ1043" s="5"/>
      <c r="AS1043" s="37"/>
      <c r="AT1043" s="30" t="s">
        <v>10</v>
      </c>
      <c r="AV1043" t="str">
        <f t="shared" si="274"/>
        <v>musta</v>
      </c>
      <c r="AW1043" t="str">
        <f t="shared" si="275"/>
        <v>musta</v>
      </c>
      <c r="AX1043" t="str">
        <f t="shared" si="276"/>
        <v>musta</v>
      </c>
      <c r="AY1043" s="31">
        <f t="shared" si="277"/>
        <v>0</v>
      </c>
      <c r="AZ1043" s="31">
        <f t="shared" si="278"/>
        <v>0</v>
      </c>
      <c r="BA1043" s="31">
        <f t="shared" si="279"/>
        <v>0</v>
      </c>
      <c r="BB1043" s="31">
        <f t="shared" si="280"/>
        <v>0</v>
      </c>
      <c r="BC1043" s="31">
        <f t="shared" si="281"/>
        <v>0</v>
      </c>
      <c r="BM1043" s="2" t="s">
        <v>35</v>
      </c>
      <c r="BN1043" s="2" t="s">
        <v>35</v>
      </c>
    </row>
    <row r="1044" spans="1:66" x14ac:dyDescent="0.25">
      <c r="A1044" s="50">
        <v>1033</v>
      </c>
      <c r="B1044" s="50">
        <v>829</v>
      </c>
      <c r="C1044" s="50" t="str">
        <f t="shared" si="286"/>
        <v>11071_1_3904</v>
      </c>
      <c r="D1044" s="50">
        <v>1</v>
      </c>
      <c r="E1044" s="51">
        <f t="shared" si="271"/>
        <v>110710001</v>
      </c>
      <c r="F1044" s="76" t="str">
        <f t="shared" si="285"/>
        <v>11071_1</v>
      </c>
      <c r="G1044" s="80">
        <v>11071</v>
      </c>
      <c r="H1044" s="52">
        <v>1</v>
      </c>
      <c r="I1044" s="52">
        <v>3904</v>
      </c>
      <c r="J1044" s="53" t="str">
        <f t="shared" si="272"/>
        <v>ok</v>
      </c>
      <c r="K1044" s="54" t="str">
        <f t="shared" si="287"/>
        <v>11071_1</v>
      </c>
      <c r="L1044" s="54">
        <v>11071</v>
      </c>
      <c r="M1044" s="54">
        <v>1</v>
      </c>
      <c r="N1044" s="54">
        <v>3398</v>
      </c>
      <c r="O1044" s="55">
        <v>233</v>
      </c>
      <c r="P1044" s="55">
        <v>74</v>
      </c>
      <c r="Q1044" s="55">
        <v>67</v>
      </c>
      <c r="R1044" s="55">
        <v>22</v>
      </c>
      <c r="S1044" s="52">
        <v>0</v>
      </c>
      <c r="T1044" s="56">
        <v>83</v>
      </c>
      <c r="U1044" s="56">
        <v>3</v>
      </c>
      <c r="V1044" s="56">
        <v>82</v>
      </c>
      <c r="W1044" s="56">
        <v>233</v>
      </c>
      <c r="X1044" s="57">
        <v>0.74</v>
      </c>
      <c r="Y1044" s="109"/>
      <c r="Z1044" s="109"/>
      <c r="AA1044" s="109"/>
      <c r="AB1044" s="109"/>
      <c r="AC1044" s="56">
        <v>33</v>
      </c>
      <c r="AD1044" s="52" t="s">
        <v>35</v>
      </c>
      <c r="AE1044" s="52" t="s">
        <v>35</v>
      </c>
      <c r="AF1044" s="52" t="s">
        <v>35</v>
      </c>
      <c r="AG1044" s="52"/>
      <c r="AH1044" s="106"/>
      <c r="AI1044" s="59"/>
      <c r="AJ1044" s="68" t="s">
        <v>10</v>
      </c>
      <c r="AK1044" t="s">
        <v>10</v>
      </c>
      <c r="AL1044" s="30" t="s">
        <v>10</v>
      </c>
      <c r="AM1044" s="39"/>
      <c r="AN1044" s="115" t="s">
        <v>10</v>
      </c>
      <c r="AO1044" s="30"/>
      <c r="AQ1044" s="5"/>
      <c r="AS1044" s="37"/>
      <c r="AT1044" s="30" t="s">
        <v>10</v>
      </c>
      <c r="AV1044" t="str">
        <f t="shared" si="274"/>
        <v>musta</v>
      </c>
      <c r="AW1044" t="str">
        <f t="shared" si="275"/>
        <v>musta</v>
      </c>
      <c r="AX1044" t="str">
        <f t="shared" si="276"/>
        <v>musta</v>
      </c>
      <c r="AY1044" s="31">
        <f t="shared" si="277"/>
        <v>10</v>
      </c>
      <c r="AZ1044" s="31">
        <f t="shared" si="278"/>
        <v>10</v>
      </c>
      <c r="BA1044" s="31">
        <f t="shared" si="279"/>
        <v>0</v>
      </c>
      <c r="BB1044" s="31">
        <f t="shared" si="280"/>
        <v>0</v>
      </c>
      <c r="BC1044" s="31">
        <f t="shared" si="281"/>
        <v>0</v>
      </c>
      <c r="BM1044" s="2" t="s">
        <v>35</v>
      </c>
      <c r="BN1044" s="2" t="s">
        <v>35</v>
      </c>
    </row>
    <row r="1045" spans="1:66" x14ac:dyDescent="0.25">
      <c r="A1045" s="50">
        <v>1034</v>
      </c>
      <c r="B1045" s="50">
        <v>830</v>
      </c>
      <c r="C1045" s="50" t="str">
        <f t="shared" si="286"/>
        <v>11071_2_5750</v>
      </c>
      <c r="D1045" s="50">
        <v>1</v>
      </c>
      <c r="E1045" s="51">
        <f t="shared" si="271"/>
        <v>110710002</v>
      </c>
      <c r="F1045" s="76" t="str">
        <f t="shared" si="285"/>
        <v>11071_2</v>
      </c>
      <c r="G1045" s="80">
        <v>11071</v>
      </c>
      <c r="H1045" s="52">
        <v>2</v>
      </c>
      <c r="I1045" s="52">
        <v>5750</v>
      </c>
      <c r="J1045" s="53" t="str">
        <f t="shared" si="272"/>
        <v>ok</v>
      </c>
      <c r="K1045" s="54" t="str">
        <f t="shared" si="287"/>
        <v>11071_2</v>
      </c>
      <c r="L1045" s="54">
        <v>11071</v>
      </c>
      <c r="M1045" s="54">
        <v>2</v>
      </c>
      <c r="N1045" s="54">
        <v>5199</v>
      </c>
      <c r="O1045" s="55">
        <v>29</v>
      </c>
      <c r="P1045" s="55">
        <v>76</v>
      </c>
      <c r="Q1045" s="55">
        <v>1</v>
      </c>
      <c r="R1045" s="55">
        <v>2</v>
      </c>
      <c r="S1045" s="52">
        <v>0</v>
      </c>
      <c r="T1045" s="56">
        <v>85</v>
      </c>
      <c r="U1045" s="56">
        <v>2</v>
      </c>
      <c r="V1045" s="56">
        <v>90</v>
      </c>
      <c r="W1045" s="56">
        <v>29</v>
      </c>
      <c r="X1045" s="57">
        <v>0.76</v>
      </c>
      <c r="Y1045" s="109"/>
      <c r="Z1045" s="109"/>
      <c r="AA1045" s="109"/>
      <c r="AB1045" s="109"/>
      <c r="AC1045" s="56">
        <v>15</v>
      </c>
      <c r="AD1045" s="52" t="s">
        <v>35</v>
      </c>
      <c r="AE1045" s="52" t="s">
        <v>35</v>
      </c>
      <c r="AF1045" s="52" t="s">
        <v>35</v>
      </c>
      <c r="AG1045" s="52"/>
      <c r="AH1045" s="106"/>
      <c r="AI1045" s="59"/>
      <c r="AJ1045" s="68" t="s">
        <v>10</v>
      </c>
      <c r="AK1045" t="s">
        <v>10</v>
      </c>
      <c r="AL1045" s="30" t="s">
        <v>10</v>
      </c>
      <c r="AM1045" s="39"/>
      <c r="AN1045" s="115" t="s">
        <v>10</v>
      </c>
      <c r="AO1045" s="30"/>
      <c r="AQ1045" s="5"/>
      <c r="AS1045" s="37"/>
      <c r="AT1045" s="30" t="s">
        <v>10</v>
      </c>
      <c r="AV1045" t="str">
        <f t="shared" si="274"/>
        <v>musta</v>
      </c>
      <c r="AW1045" t="str">
        <f t="shared" si="275"/>
        <v>musta</v>
      </c>
      <c r="AX1045" t="str">
        <f t="shared" si="276"/>
        <v>musta</v>
      </c>
      <c r="AY1045" s="31">
        <f t="shared" si="277"/>
        <v>10</v>
      </c>
      <c r="AZ1045" s="31">
        <f t="shared" si="278"/>
        <v>10</v>
      </c>
      <c r="BA1045" s="31">
        <f t="shared" si="279"/>
        <v>0</v>
      </c>
      <c r="BB1045" s="31">
        <f t="shared" si="280"/>
        <v>0</v>
      </c>
      <c r="BC1045" s="31">
        <f t="shared" si="281"/>
        <v>0</v>
      </c>
      <c r="BM1045" s="2" t="s">
        <v>35</v>
      </c>
      <c r="BN1045" s="2" t="s">
        <v>35</v>
      </c>
    </row>
    <row r="1046" spans="1:66" x14ac:dyDescent="0.25">
      <c r="A1046" s="50">
        <v>1035</v>
      </c>
      <c r="B1046" s="50">
        <v>831</v>
      </c>
      <c r="C1046" s="50" t="str">
        <f t="shared" si="286"/>
        <v>11073_1_6310</v>
      </c>
      <c r="D1046" s="50">
        <v>1</v>
      </c>
      <c r="E1046" s="51">
        <f t="shared" si="271"/>
        <v>110730001</v>
      </c>
      <c r="F1046" s="76" t="str">
        <f t="shared" si="285"/>
        <v>11073_1</v>
      </c>
      <c r="G1046" s="80">
        <v>11073</v>
      </c>
      <c r="H1046" s="52">
        <v>1</v>
      </c>
      <c r="I1046" s="52">
        <v>6310</v>
      </c>
      <c r="J1046" s="53" t="str">
        <f t="shared" si="272"/>
        <v>ok</v>
      </c>
      <c r="K1046" s="54" t="str">
        <f t="shared" si="287"/>
        <v>11073_1</v>
      </c>
      <c r="L1046" s="54">
        <v>11073</v>
      </c>
      <c r="M1046" s="54">
        <v>1</v>
      </c>
      <c r="N1046" s="54">
        <v>5776</v>
      </c>
      <c r="O1046" s="55">
        <v>164</v>
      </c>
      <c r="P1046" s="55">
        <v>64</v>
      </c>
      <c r="Q1046" s="55">
        <v>40</v>
      </c>
      <c r="R1046" s="55">
        <v>15</v>
      </c>
      <c r="S1046" s="52">
        <v>0</v>
      </c>
      <c r="T1046" s="56">
        <v>171</v>
      </c>
      <c r="U1046" s="56">
        <v>2</v>
      </c>
      <c r="V1046" s="56">
        <v>170</v>
      </c>
      <c r="W1046" s="56">
        <v>164</v>
      </c>
      <c r="X1046" s="57">
        <v>0.64</v>
      </c>
      <c r="Y1046" s="109"/>
      <c r="Z1046" s="109"/>
      <c r="AA1046" s="109"/>
      <c r="AB1046" s="109"/>
      <c r="AC1046" s="56">
        <v>76</v>
      </c>
      <c r="AD1046" s="52" t="s">
        <v>35</v>
      </c>
      <c r="AE1046" s="52" t="s">
        <v>35</v>
      </c>
      <c r="AF1046" s="52" t="s">
        <v>35</v>
      </c>
      <c r="AG1046" s="52"/>
      <c r="AH1046" s="106"/>
      <c r="AI1046" s="59"/>
      <c r="AJ1046" s="68" t="s">
        <v>10</v>
      </c>
      <c r="AK1046" t="s">
        <v>10</v>
      </c>
      <c r="AL1046" s="30" t="s">
        <v>10</v>
      </c>
      <c r="AM1046" s="39"/>
      <c r="AN1046" s="115" t="s">
        <v>10</v>
      </c>
      <c r="AO1046" s="30"/>
      <c r="AQ1046" s="5"/>
      <c r="AS1046" s="37"/>
      <c r="AT1046" s="30" t="s">
        <v>10</v>
      </c>
      <c r="AV1046" t="str">
        <f t="shared" si="274"/>
        <v>musta</v>
      </c>
      <c r="AW1046" t="str">
        <f t="shared" si="275"/>
        <v>musta</v>
      </c>
      <c r="AX1046" t="str">
        <f t="shared" si="276"/>
        <v>musta</v>
      </c>
      <c r="AY1046" s="31">
        <f t="shared" si="277"/>
        <v>10</v>
      </c>
      <c r="AZ1046" s="31">
        <f t="shared" si="278"/>
        <v>10</v>
      </c>
      <c r="BA1046" s="31">
        <f t="shared" si="279"/>
        <v>0</v>
      </c>
      <c r="BB1046" s="31">
        <f t="shared" si="280"/>
        <v>0</v>
      </c>
      <c r="BC1046" s="31">
        <f t="shared" si="281"/>
        <v>0</v>
      </c>
      <c r="BM1046" s="2" t="s">
        <v>35</v>
      </c>
      <c r="BN1046" s="2" t="s">
        <v>35</v>
      </c>
    </row>
    <row r="1047" spans="1:66" x14ac:dyDescent="0.25">
      <c r="A1047" s="50">
        <v>1036</v>
      </c>
      <c r="B1047" s="50">
        <v>832</v>
      </c>
      <c r="C1047" s="50" t="str">
        <f t="shared" si="286"/>
        <v>11074_1_4442</v>
      </c>
      <c r="D1047" s="50">
        <v>1</v>
      </c>
      <c r="E1047" s="51">
        <f t="shared" si="271"/>
        <v>110740001</v>
      </c>
      <c r="F1047" s="76" t="str">
        <f t="shared" si="285"/>
        <v>11074_1</v>
      </c>
      <c r="G1047" s="80">
        <v>11074</v>
      </c>
      <c r="H1047" s="52">
        <v>1</v>
      </c>
      <c r="I1047" s="52">
        <v>4442</v>
      </c>
      <c r="J1047" s="53" t="str">
        <f t="shared" si="272"/>
        <v>ok</v>
      </c>
      <c r="K1047" s="54" t="str">
        <f t="shared" si="287"/>
        <v>11074_1</v>
      </c>
      <c r="L1047" s="54">
        <v>11074</v>
      </c>
      <c r="M1047" s="54">
        <v>1</v>
      </c>
      <c r="N1047" s="54">
        <v>4175</v>
      </c>
      <c r="O1047" s="55">
        <v>222</v>
      </c>
      <c r="P1047" s="55">
        <v>88</v>
      </c>
      <c r="Q1047" s="55">
        <v>1</v>
      </c>
      <c r="R1047" s="55">
        <v>0</v>
      </c>
      <c r="S1047" s="52">
        <v>0</v>
      </c>
      <c r="T1047" s="56">
        <v>106</v>
      </c>
      <c r="U1047" s="56">
        <v>3</v>
      </c>
      <c r="V1047" s="56">
        <v>101</v>
      </c>
      <c r="W1047" s="56">
        <v>222</v>
      </c>
      <c r="X1047" s="57">
        <v>0.88</v>
      </c>
      <c r="Y1047" s="109"/>
      <c r="Z1047" s="109"/>
      <c r="AA1047" s="109"/>
      <c r="AB1047" s="109"/>
      <c r="AC1047" s="56">
        <v>19</v>
      </c>
      <c r="AD1047" s="52" t="s">
        <v>35</v>
      </c>
      <c r="AE1047" s="52" t="s">
        <v>35</v>
      </c>
      <c r="AF1047" s="52" t="s">
        <v>35</v>
      </c>
      <c r="AG1047" s="52"/>
      <c r="AH1047" s="106"/>
      <c r="AI1047" s="59"/>
      <c r="AJ1047" s="68" t="s">
        <v>10</v>
      </c>
      <c r="AK1047" t="s">
        <v>10</v>
      </c>
      <c r="AL1047" s="30" t="s">
        <v>10</v>
      </c>
      <c r="AM1047" s="39"/>
      <c r="AN1047" s="115" t="s">
        <v>10</v>
      </c>
      <c r="AO1047" s="30"/>
      <c r="AQ1047" s="5"/>
      <c r="AS1047" s="37"/>
      <c r="AT1047" s="30" t="s">
        <v>10</v>
      </c>
      <c r="AV1047" t="str">
        <f t="shared" si="274"/>
        <v>musta</v>
      </c>
      <c r="AW1047" t="str">
        <f t="shared" si="275"/>
        <v>musta</v>
      </c>
      <c r="AX1047" t="str">
        <f t="shared" si="276"/>
        <v>musta</v>
      </c>
      <c r="AY1047" s="31">
        <f t="shared" si="277"/>
        <v>10</v>
      </c>
      <c r="AZ1047" s="31">
        <f t="shared" si="278"/>
        <v>10</v>
      </c>
      <c r="BA1047" s="31">
        <f t="shared" si="279"/>
        <v>0</v>
      </c>
      <c r="BB1047" s="31">
        <f t="shared" si="280"/>
        <v>0</v>
      </c>
      <c r="BC1047" s="31">
        <f t="shared" si="281"/>
        <v>0</v>
      </c>
      <c r="BM1047" s="2" t="s">
        <v>35</v>
      </c>
      <c r="BN1047" s="2" t="s">
        <v>35</v>
      </c>
    </row>
    <row r="1048" spans="1:66" x14ac:dyDescent="0.25">
      <c r="A1048" s="50">
        <v>1037</v>
      </c>
      <c r="B1048" s="50">
        <v>833</v>
      </c>
      <c r="C1048" s="50" t="str">
        <f t="shared" si="286"/>
        <v>11075_1_6181</v>
      </c>
      <c r="D1048" s="50">
        <v>1</v>
      </c>
      <c r="E1048" s="51">
        <f t="shared" si="271"/>
        <v>110750001</v>
      </c>
      <c r="F1048" s="76" t="str">
        <f t="shared" si="285"/>
        <v>11075_1</v>
      </c>
      <c r="G1048" s="80">
        <v>11075</v>
      </c>
      <c r="H1048" s="52">
        <v>1</v>
      </c>
      <c r="I1048" s="52">
        <v>6181</v>
      </c>
      <c r="J1048" s="53" t="str">
        <f t="shared" si="272"/>
        <v>ok</v>
      </c>
      <c r="K1048" s="54" t="str">
        <f t="shared" si="287"/>
        <v>11075_1</v>
      </c>
      <c r="L1048" s="54">
        <v>11075</v>
      </c>
      <c r="M1048" s="54">
        <v>1</v>
      </c>
      <c r="N1048" s="54">
        <v>5561</v>
      </c>
      <c r="O1048" s="55">
        <v>91</v>
      </c>
      <c r="P1048" s="55">
        <v>86</v>
      </c>
      <c r="Q1048" s="55">
        <v>14</v>
      </c>
      <c r="R1048" s="55">
        <v>13</v>
      </c>
      <c r="S1048" s="52">
        <v>0</v>
      </c>
      <c r="T1048" s="56">
        <v>169</v>
      </c>
      <c r="U1048" s="56">
        <v>3</v>
      </c>
      <c r="V1048" s="56">
        <v>169</v>
      </c>
      <c r="W1048" s="56">
        <v>91</v>
      </c>
      <c r="X1048" s="57">
        <v>0.86</v>
      </c>
      <c r="Y1048" s="109"/>
      <c r="Z1048" s="109"/>
      <c r="AA1048" s="109"/>
      <c r="AB1048" s="109"/>
      <c r="AC1048" s="56">
        <v>31</v>
      </c>
      <c r="AD1048" s="52" t="s">
        <v>35</v>
      </c>
      <c r="AE1048" s="52" t="s">
        <v>35</v>
      </c>
      <c r="AF1048" s="52" t="s">
        <v>35</v>
      </c>
      <c r="AG1048" s="52"/>
      <c r="AH1048" s="106"/>
      <c r="AI1048" s="59"/>
      <c r="AJ1048" s="68" t="s">
        <v>10</v>
      </c>
      <c r="AK1048" t="s">
        <v>10</v>
      </c>
      <c r="AL1048" s="30" t="s">
        <v>10</v>
      </c>
      <c r="AM1048" s="39"/>
      <c r="AN1048" s="115" t="s">
        <v>10</v>
      </c>
      <c r="AO1048" s="30"/>
      <c r="AQ1048" s="5"/>
      <c r="AS1048" s="37"/>
      <c r="AT1048" s="30" t="s">
        <v>10</v>
      </c>
      <c r="AV1048" t="str">
        <f t="shared" si="274"/>
        <v>musta</v>
      </c>
      <c r="AW1048" t="str">
        <f t="shared" si="275"/>
        <v>musta</v>
      </c>
      <c r="AX1048" t="str">
        <f t="shared" si="276"/>
        <v>musta</v>
      </c>
      <c r="AY1048" s="31">
        <f t="shared" si="277"/>
        <v>10</v>
      </c>
      <c r="AZ1048" s="31">
        <f t="shared" si="278"/>
        <v>10</v>
      </c>
      <c r="BA1048" s="31">
        <f t="shared" si="279"/>
        <v>0</v>
      </c>
      <c r="BB1048" s="31">
        <f t="shared" si="280"/>
        <v>0</v>
      </c>
      <c r="BC1048" s="31">
        <f t="shared" si="281"/>
        <v>0</v>
      </c>
      <c r="BM1048" s="2" t="s">
        <v>35</v>
      </c>
      <c r="BN1048" s="2" t="s">
        <v>35</v>
      </c>
    </row>
    <row r="1049" spans="1:66" x14ac:dyDescent="0.25">
      <c r="A1049" s="50">
        <v>1038</v>
      </c>
      <c r="B1049" s="50">
        <v>834</v>
      </c>
      <c r="C1049" s="50" t="str">
        <f t="shared" si="286"/>
        <v>11076_1_4561</v>
      </c>
      <c r="D1049" s="50">
        <v>1</v>
      </c>
      <c r="E1049" s="51">
        <f t="shared" si="271"/>
        <v>110760001</v>
      </c>
      <c r="F1049" s="76" t="str">
        <f t="shared" si="285"/>
        <v>11076_1</v>
      </c>
      <c r="G1049" s="81">
        <v>11076</v>
      </c>
      <c r="H1049" s="52">
        <v>1</v>
      </c>
      <c r="I1049" s="52">
        <v>4561</v>
      </c>
      <c r="J1049" s="53" t="str">
        <f t="shared" si="272"/>
        <v>ok</v>
      </c>
      <c r="K1049" s="54" t="str">
        <f t="shared" si="287"/>
        <v>11076_1</v>
      </c>
      <c r="L1049" s="54">
        <v>11076</v>
      </c>
      <c r="M1049" s="54">
        <v>1</v>
      </c>
      <c r="N1049" s="54">
        <v>2008</v>
      </c>
      <c r="O1049" s="55">
        <v>1056</v>
      </c>
      <c r="P1049" s="55">
        <v>76</v>
      </c>
      <c r="Q1049" s="55">
        <v>336</v>
      </c>
      <c r="R1049" s="55">
        <v>23</v>
      </c>
      <c r="S1049" s="52">
        <v>0</v>
      </c>
      <c r="T1049" s="56">
        <v>459</v>
      </c>
      <c r="U1049" s="56">
        <v>28</v>
      </c>
      <c r="V1049" s="56">
        <v>471</v>
      </c>
      <c r="W1049" s="56">
        <v>1056</v>
      </c>
      <c r="X1049" s="57">
        <v>0.76</v>
      </c>
      <c r="Y1049" s="109"/>
      <c r="Z1049" s="109"/>
      <c r="AA1049" s="109"/>
      <c r="AB1049" s="109"/>
      <c r="AC1049" s="56">
        <v>158</v>
      </c>
      <c r="AD1049" s="52" t="s">
        <v>35</v>
      </c>
      <c r="AE1049" s="52" t="s">
        <v>35</v>
      </c>
      <c r="AF1049" s="52" t="s">
        <v>35</v>
      </c>
      <c r="AG1049" s="52"/>
      <c r="AH1049" s="106"/>
      <c r="AI1049" s="59"/>
      <c r="AJ1049" s="68" t="s">
        <v>10</v>
      </c>
      <c r="AK1049" t="s">
        <v>10</v>
      </c>
      <c r="AL1049" s="30" t="s">
        <v>10</v>
      </c>
      <c r="AM1049" s="39"/>
      <c r="AN1049" s="115" t="s">
        <v>10</v>
      </c>
      <c r="AO1049" s="30"/>
      <c r="AQ1049" s="5"/>
      <c r="AS1049" s="37"/>
      <c r="AT1049" s="30" t="s">
        <v>10</v>
      </c>
      <c r="AV1049" t="str">
        <f t="shared" si="274"/>
        <v>punainen</v>
      </c>
      <c r="AW1049" t="str">
        <f t="shared" si="275"/>
        <v>musta</v>
      </c>
      <c r="AX1049" t="str">
        <f t="shared" si="276"/>
        <v>musta</v>
      </c>
      <c r="AY1049" s="31">
        <f t="shared" si="277"/>
        <v>12</v>
      </c>
      <c r="AZ1049" s="31">
        <f t="shared" si="278"/>
        <v>10</v>
      </c>
      <c r="BA1049" s="31">
        <f t="shared" si="279"/>
        <v>1</v>
      </c>
      <c r="BB1049" s="31">
        <f t="shared" si="280"/>
        <v>1</v>
      </c>
      <c r="BC1049" s="31">
        <f t="shared" si="281"/>
        <v>0</v>
      </c>
      <c r="BM1049" s="2" t="s">
        <v>35</v>
      </c>
      <c r="BN1049" s="2" t="s">
        <v>35</v>
      </c>
    </row>
    <row r="1050" spans="1:66" x14ac:dyDescent="0.25">
      <c r="A1050" s="50">
        <v>1039</v>
      </c>
      <c r="B1050" s="50">
        <v>835</v>
      </c>
      <c r="C1050" s="50" t="str">
        <f t="shared" si="286"/>
        <v>11077_1_3780</v>
      </c>
      <c r="D1050" s="50">
        <v>1</v>
      </c>
      <c r="E1050" s="51">
        <f t="shared" si="271"/>
        <v>110770001</v>
      </c>
      <c r="F1050" s="76" t="str">
        <f t="shared" si="285"/>
        <v>11077_1</v>
      </c>
      <c r="G1050" s="80">
        <v>11077</v>
      </c>
      <c r="H1050" s="52">
        <v>1</v>
      </c>
      <c r="I1050" s="52">
        <v>3780</v>
      </c>
      <c r="J1050" s="53" t="str">
        <f t="shared" si="272"/>
        <v>ok</v>
      </c>
      <c r="K1050" s="54" t="str">
        <f t="shared" si="287"/>
        <v>11077_1</v>
      </c>
      <c r="L1050" s="54">
        <v>11077</v>
      </c>
      <c r="M1050" s="54">
        <v>1</v>
      </c>
      <c r="N1050" s="54">
        <v>3634</v>
      </c>
      <c r="O1050" s="55">
        <v>131</v>
      </c>
      <c r="P1050" s="55">
        <v>64</v>
      </c>
      <c r="Q1050" s="55">
        <v>39</v>
      </c>
      <c r="R1050" s="55">
        <v>19</v>
      </c>
      <c r="S1050" s="52">
        <v>0</v>
      </c>
      <c r="T1050" s="56">
        <v>235</v>
      </c>
      <c r="U1050" s="56">
        <v>11</v>
      </c>
      <c r="V1050" s="56">
        <v>254</v>
      </c>
      <c r="W1050" s="56">
        <v>131</v>
      </c>
      <c r="X1050" s="57">
        <v>0.64</v>
      </c>
      <c r="Y1050" s="109"/>
      <c r="Z1050" s="109"/>
      <c r="AA1050" s="109"/>
      <c r="AB1050" s="109"/>
      <c r="AC1050" s="56">
        <v>59</v>
      </c>
      <c r="AD1050" s="52" t="s">
        <v>35</v>
      </c>
      <c r="AE1050" s="52" t="s">
        <v>35</v>
      </c>
      <c r="AF1050" s="52" t="s">
        <v>35</v>
      </c>
      <c r="AG1050" s="52"/>
      <c r="AH1050" s="106"/>
      <c r="AI1050" s="59"/>
      <c r="AJ1050" s="68" t="s">
        <v>10</v>
      </c>
      <c r="AK1050" t="s">
        <v>10</v>
      </c>
      <c r="AL1050" s="30" t="s">
        <v>10</v>
      </c>
      <c r="AM1050" s="39"/>
      <c r="AN1050" s="115" t="s">
        <v>10</v>
      </c>
      <c r="AO1050" s="30"/>
      <c r="AQ1050" s="5"/>
      <c r="AS1050" s="37"/>
      <c r="AT1050" s="30" t="s">
        <v>10</v>
      </c>
      <c r="AV1050" t="str">
        <f t="shared" si="274"/>
        <v>musta</v>
      </c>
      <c r="AW1050" t="str">
        <f t="shared" si="275"/>
        <v>musta</v>
      </c>
      <c r="AX1050" t="str">
        <f t="shared" si="276"/>
        <v>musta</v>
      </c>
      <c r="AY1050" s="31">
        <f t="shared" si="277"/>
        <v>10</v>
      </c>
      <c r="AZ1050" s="31">
        <f t="shared" si="278"/>
        <v>10</v>
      </c>
      <c r="BA1050" s="31">
        <f t="shared" si="279"/>
        <v>0</v>
      </c>
      <c r="BB1050" s="31">
        <f t="shared" si="280"/>
        <v>0</v>
      </c>
      <c r="BC1050" s="31">
        <f t="shared" si="281"/>
        <v>0</v>
      </c>
      <c r="BM1050" s="2" t="s">
        <v>35</v>
      </c>
      <c r="BN1050" s="2" t="s">
        <v>35</v>
      </c>
    </row>
    <row r="1051" spans="1:66" x14ac:dyDescent="0.25">
      <c r="A1051" s="50">
        <v>1040</v>
      </c>
      <c r="B1051" s="50">
        <v>836</v>
      </c>
      <c r="C1051" s="50" t="str">
        <f t="shared" si="286"/>
        <v>11077_2_3896</v>
      </c>
      <c r="D1051" s="50">
        <v>1</v>
      </c>
      <c r="E1051" s="51">
        <f t="shared" si="271"/>
        <v>110770002</v>
      </c>
      <c r="F1051" s="76" t="str">
        <f t="shared" si="285"/>
        <v>11077_2</v>
      </c>
      <c r="G1051" s="80">
        <v>11077</v>
      </c>
      <c r="H1051" s="52">
        <v>2</v>
      </c>
      <c r="I1051" s="52">
        <v>3896</v>
      </c>
      <c r="J1051" s="53" t="str">
        <f t="shared" si="272"/>
        <v>ok</v>
      </c>
      <c r="K1051" s="54" t="str">
        <f t="shared" si="287"/>
        <v>11077_2</v>
      </c>
      <c r="L1051" s="54">
        <v>11077</v>
      </c>
      <c r="M1051" s="54">
        <v>2</v>
      </c>
      <c r="N1051" s="54">
        <v>3578</v>
      </c>
      <c r="O1051" s="55">
        <v>49</v>
      </c>
      <c r="P1051" s="55">
        <v>66</v>
      </c>
      <c r="Q1051" s="55">
        <v>7</v>
      </c>
      <c r="R1051" s="55">
        <v>9</v>
      </c>
      <c r="S1051" s="52">
        <v>0</v>
      </c>
      <c r="T1051" s="56">
        <v>235</v>
      </c>
      <c r="U1051" s="56">
        <v>11</v>
      </c>
      <c r="V1051" s="56">
        <v>254</v>
      </c>
      <c r="W1051" s="56">
        <v>49</v>
      </c>
      <c r="X1051" s="57">
        <v>0.66</v>
      </c>
      <c r="Y1051" s="109"/>
      <c r="Z1051" s="109"/>
      <c r="AA1051" s="109"/>
      <c r="AB1051" s="109"/>
      <c r="AC1051" s="56">
        <v>11</v>
      </c>
      <c r="AD1051" s="52" t="s">
        <v>35</v>
      </c>
      <c r="AE1051" s="52" t="s">
        <v>35</v>
      </c>
      <c r="AF1051" s="52" t="s">
        <v>35</v>
      </c>
      <c r="AG1051" s="52"/>
      <c r="AH1051" s="106"/>
      <c r="AI1051" s="59"/>
      <c r="AJ1051" s="68" t="s">
        <v>10</v>
      </c>
      <c r="AK1051" t="s">
        <v>10</v>
      </c>
      <c r="AL1051" s="30" t="s">
        <v>10</v>
      </c>
      <c r="AM1051" s="39"/>
      <c r="AN1051" s="115" t="s">
        <v>10</v>
      </c>
      <c r="AO1051" s="30"/>
      <c r="AQ1051" s="5"/>
      <c r="AS1051" s="37"/>
      <c r="AT1051" s="30" t="s">
        <v>10</v>
      </c>
      <c r="AV1051" t="str">
        <f t="shared" si="274"/>
        <v>musta</v>
      </c>
      <c r="AW1051" t="str">
        <f t="shared" si="275"/>
        <v>musta</v>
      </c>
      <c r="AX1051" t="str">
        <f t="shared" si="276"/>
        <v>musta</v>
      </c>
      <c r="AY1051" s="31">
        <f t="shared" si="277"/>
        <v>10</v>
      </c>
      <c r="AZ1051" s="31">
        <f t="shared" si="278"/>
        <v>10</v>
      </c>
      <c r="BA1051" s="31">
        <f t="shared" si="279"/>
        <v>0</v>
      </c>
      <c r="BB1051" s="31">
        <f t="shared" si="280"/>
        <v>0</v>
      </c>
      <c r="BC1051" s="31">
        <f t="shared" si="281"/>
        <v>0</v>
      </c>
      <c r="BM1051" s="2" t="s">
        <v>35</v>
      </c>
      <c r="BN1051" s="2" t="s">
        <v>35</v>
      </c>
    </row>
    <row r="1052" spans="1:66" x14ac:dyDescent="0.25">
      <c r="A1052" s="50">
        <v>1041</v>
      </c>
      <c r="B1052" s="50">
        <v>837</v>
      </c>
      <c r="C1052" s="50" t="str">
        <f t="shared" si="286"/>
        <v>11078_1_1605</v>
      </c>
      <c r="D1052" s="50">
        <v>1</v>
      </c>
      <c r="E1052" s="51">
        <f t="shared" si="271"/>
        <v>110780001</v>
      </c>
      <c r="F1052" s="76" t="str">
        <f t="shared" si="285"/>
        <v>11078_1</v>
      </c>
      <c r="G1052" s="80">
        <v>11078</v>
      </c>
      <c r="H1052" s="52">
        <v>1</v>
      </c>
      <c r="I1052" s="52">
        <v>1605</v>
      </c>
      <c r="J1052" s="53" t="str">
        <f t="shared" si="272"/>
        <v>ok</v>
      </c>
      <c r="K1052" s="54" t="str">
        <f t="shared" si="287"/>
        <v>11078_1</v>
      </c>
      <c r="L1052" s="54">
        <v>11078</v>
      </c>
      <c r="M1052" s="54">
        <v>1</v>
      </c>
      <c r="N1052" s="54">
        <v>1373</v>
      </c>
      <c r="O1052" s="55">
        <v>97</v>
      </c>
      <c r="P1052" s="55">
        <v>59</v>
      </c>
      <c r="Q1052" s="55">
        <v>45</v>
      </c>
      <c r="R1052" s="55">
        <v>30</v>
      </c>
      <c r="S1052" s="52">
        <v>0</v>
      </c>
      <c r="T1052" s="56">
        <v>179</v>
      </c>
      <c r="U1052" s="56">
        <v>8</v>
      </c>
      <c r="V1052" s="56">
        <v>190</v>
      </c>
      <c r="W1052" s="56">
        <v>97</v>
      </c>
      <c r="X1052" s="57">
        <v>0.59</v>
      </c>
      <c r="Y1052" s="109"/>
      <c r="Z1052" s="109"/>
      <c r="AA1052" s="109"/>
      <c r="AB1052" s="109"/>
      <c r="AC1052" s="56">
        <v>50</v>
      </c>
      <c r="AD1052" s="52" t="s">
        <v>35</v>
      </c>
      <c r="AE1052" s="52" t="s">
        <v>35</v>
      </c>
      <c r="AF1052" s="52" t="s">
        <v>35</v>
      </c>
      <c r="AG1052" s="52"/>
      <c r="AH1052" s="106"/>
      <c r="AI1052" s="59"/>
      <c r="AJ1052" s="68" t="s">
        <v>10</v>
      </c>
      <c r="AK1052" t="s">
        <v>10</v>
      </c>
      <c r="AL1052" s="30" t="s">
        <v>10</v>
      </c>
      <c r="AM1052" s="39"/>
      <c r="AN1052" s="115" t="s">
        <v>10</v>
      </c>
      <c r="AO1052" s="30"/>
      <c r="AQ1052" s="5"/>
      <c r="AS1052" s="37"/>
      <c r="AT1052" s="30" t="s">
        <v>10</v>
      </c>
      <c r="AV1052" t="str">
        <f t="shared" si="274"/>
        <v>musta</v>
      </c>
      <c r="AW1052" t="str">
        <f t="shared" si="275"/>
        <v>musta</v>
      </c>
      <c r="AX1052" t="str">
        <f t="shared" si="276"/>
        <v>musta</v>
      </c>
      <c r="AY1052" s="31">
        <f t="shared" si="277"/>
        <v>1</v>
      </c>
      <c r="AZ1052" s="31">
        <f t="shared" si="278"/>
        <v>1</v>
      </c>
      <c r="BA1052" s="31">
        <f t="shared" si="279"/>
        <v>0</v>
      </c>
      <c r="BB1052" s="31">
        <f t="shared" si="280"/>
        <v>0</v>
      </c>
      <c r="BC1052" s="31">
        <f t="shared" si="281"/>
        <v>0</v>
      </c>
      <c r="BM1052" s="2" t="s">
        <v>35</v>
      </c>
      <c r="BN1052" s="2" t="s">
        <v>35</v>
      </c>
    </row>
    <row r="1053" spans="1:66" x14ac:dyDescent="0.25">
      <c r="A1053" s="50">
        <v>1042</v>
      </c>
      <c r="B1053" s="50">
        <v>838</v>
      </c>
      <c r="C1053" s="50" t="str">
        <f t="shared" si="286"/>
        <v>11079_1_5496</v>
      </c>
      <c r="D1053" s="50">
        <v>1</v>
      </c>
      <c r="E1053" s="51">
        <f t="shared" si="271"/>
        <v>110790001</v>
      </c>
      <c r="F1053" s="76" t="str">
        <f t="shared" si="285"/>
        <v>11079_1</v>
      </c>
      <c r="G1053" s="80">
        <v>11079</v>
      </c>
      <c r="H1053" s="52">
        <v>1</v>
      </c>
      <c r="I1053" s="52">
        <v>5496</v>
      </c>
      <c r="J1053" s="53" t="str">
        <f t="shared" si="272"/>
        <v>ok</v>
      </c>
      <c r="K1053" s="54" t="str">
        <f t="shared" si="287"/>
        <v>11079_1</v>
      </c>
      <c r="L1053" s="54">
        <v>11079</v>
      </c>
      <c r="M1053" s="54">
        <v>1</v>
      </c>
      <c r="N1053" s="54">
        <v>5115</v>
      </c>
      <c r="O1053" s="55">
        <v>66</v>
      </c>
      <c r="P1053" s="55">
        <v>66</v>
      </c>
      <c r="Q1053" s="55">
        <v>12</v>
      </c>
      <c r="R1053" s="55">
        <v>12</v>
      </c>
      <c r="S1053" s="52">
        <v>0</v>
      </c>
      <c r="T1053" s="56">
        <v>55</v>
      </c>
      <c r="U1053" s="56">
        <v>2</v>
      </c>
      <c r="V1053" s="56">
        <v>52</v>
      </c>
      <c r="W1053" s="56">
        <v>66</v>
      </c>
      <c r="X1053" s="57">
        <v>0.66</v>
      </c>
      <c r="Y1053" s="109"/>
      <c r="Z1053" s="109"/>
      <c r="AA1053" s="109"/>
      <c r="AB1053" s="109"/>
      <c r="AC1053" s="56">
        <v>11</v>
      </c>
      <c r="AD1053" s="52" t="s">
        <v>35</v>
      </c>
      <c r="AE1053" s="52" t="s">
        <v>35</v>
      </c>
      <c r="AF1053" s="52" t="s">
        <v>35</v>
      </c>
      <c r="AG1053" s="52"/>
      <c r="AH1053" s="106"/>
      <c r="AI1053" s="59"/>
      <c r="AJ1053" s="68" t="s">
        <v>10</v>
      </c>
      <c r="AK1053" t="s">
        <v>10</v>
      </c>
      <c r="AL1053" s="30" t="s">
        <v>10</v>
      </c>
      <c r="AM1053" s="39"/>
      <c r="AN1053" s="115" t="s">
        <v>10</v>
      </c>
      <c r="AO1053" s="30"/>
      <c r="AQ1053" s="5"/>
      <c r="AS1053" s="37"/>
      <c r="AT1053" s="30" t="s">
        <v>10</v>
      </c>
      <c r="AV1053" t="str">
        <f t="shared" si="274"/>
        <v>musta</v>
      </c>
      <c r="AW1053" t="str">
        <f t="shared" si="275"/>
        <v>musta</v>
      </c>
      <c r="AX1053" t="str">
        <f t="shared" si="276"/>
        <v>musta</v>
      </c>
      <c r="AY1053" s="31">
        <f t="shared" si="277"/>
        <v>10</v>
      </c>
      <c r="AZ1053" s="31">
        <f t="shared" si="278"/>
        <v>10</v>
      </c>
      <c r="BA1053" s="31">
        <f t="shared" si="279"/>
        <v>0</v>
      </c>
      <c r="BB1053" s="31">
        <f t="shared" si="280"/>
        <v>0</v>
      </c>
      <c r="BC1053" s="31">
        <f t="shared" si="281"/>
        <v>0</v>
      </c>
      <c r="BM1053" s="2" t="s">
        <v>35</v>
      </c>
      <c r="BN1053" s="2" t="s">
        <v>35</v>
      </c>
    </row>
    <row r="1054" spans="1:66" x14ac:dyDescent="0.25">
      <c r="A1054" s="50">
        <v>1043</v>
      </c>
      <c r="B1054" s="50">
        <v>839</v>
      </c>
      <c r="C1054" s="50" t="str">
        <f t="shared" si="286"/>
        <v>11081_1_7271</v>
      </c>
      <c r="D1054" s="50">
        <v>1</v>
      </c>
      <c r="E1054" s="51">
        <f t="shared" ref="E1054:E1117" si="288">G1054*10000+H1054</f>
        <v>110810001</v>
      </c>
      <c r="F1054" s="76" t="str">
        <f t="shared" si="285"/>
        <v>11081_1</v>
      </c>
      <c r="G1054" s="80">
        <v>11081</v>
      </c>
      <c r="H1054" s="52">
        <v>1</v>
      </c>
      <c r="I1054" s="52">
        <v>7271</v>
      </c>
      <c r="J1054" s="53" t="str">
        <f t="shared" ref="J1054:J1117" si="289">IF(F1054=K1054,"ok","huom!")</f>
        <v>ok</v>
      </c>
      <c r="K1054" s="54" t="str">
        <f t="shared" si="287"/>
        <v>11081_1</v>
      </c>
      <c r="L1054" s="54">
        <v>11081</v>
      </c>
      <c r="M1054" s="54">
        <v>1</v>
      </c>
      <c r="N1054" s="54">
        <v>6840</v>
      </c>
      <c r="O1054" s="55">
        <v>43</v>
      </c>
      <c r="P1054" s="55">
        <v>35</v>
      </c>
      <c r="Q1054" s="55">
        <v>11</v>
      </c>
      <c r="R1054" s="55">
        <v>10</v>
      </c>
      <c r="S1054" s="52">
        <v>0</v>
      </c>
      <c r="T1054" s="56">
        <v>49</v>
      </c>
      <c r="U1054" s="56">
        <v>1</v>
      </c>
      <c r="V1054" s="56">
        <v>48</v>
      </c>
      <c r="W1054" s="56">
        <v>43</v>
      </c>
      <c r="X1054" s="57">
        <v>0.35</v>
      </c>
      <c r="Y1054" s="109"/>
      <c r="Z1054" s="109"/>
      <c r="AA1054" s="109"/>
      <c r="AB1054" s="109"/>
      <c r="AC1054" s="56">
        <v>47</v>
      </c>
      <c r="AD1054" s="52" t="s">
        <v>35</v>
      </c>
      <c r="AE1054" s="52" t="s">
        <v>35</v>
      </c>
      <c r="AF1054" s="52" t="s">
        <v>35</v>
      </c>
      <c r="AG1054" s="52"/>
      <c r="AH1054" s="106"/>
      <c r="AI1054" s="59"/>
      <c r="AJ1054" s="68" t="s">
        <v>10</v>
      </c>
      <c r="AK1054" t="s">
        <v>10</v>
      </c>
      <c r="AL1054" s="30" t="s">
        <v>10</v>
      </c>
      <c r="AM1054" s="39"/>
      <c r="AN1054" s="115" t="s">
        <v>10</v>
      </c>
      <c r="AO1054" s="30"/>
      <c r="AQ1054" s="5"/>
      <c r="AS1054" s="37"/>
      <c r="AT1054" s="30" t="s">
        <v>10</v>
      </c>
      <c r="AV1054" t="str">
        <f t="shared" ref="AV1054:AV1117" si="290">IF(X1054="ei mallia","ei mallia",IF(X1054&gt;0.599999,IF(W1054&gt;999,"punainen",IF(AC1054&gt;99,"punainen",IF(AD1054="osa seud. yht","punainen","musta"))),"musta"))</f>
        <v>musta</v>
      </c>
      <c r="AW1054" t="str">
        <f t="shared" ref="AW1054:AW1117" si="291">IF(X1054="ei mallia","ei mallia",IF(X1054&gt;0.399999,IF(W1054&gt;1999,"punainen",IF(AC1054&gt;499,"punainen",IF(AE1054="osa seud. yht","punainen","musta"))),"musta"))</f>
        <v>musta</v>
      </c>
      <c r="AX1054" t="str">
        <f t="shared" ref="AX1054:AX1117" si="292">IF(X1054="ei mallia","ei mallia",IF(AY1054&gt;20,"punainen","musta"))</f>
        <v>musta</v>
      </c>
      <c r="AY1054" s="31">
        <f t="shared" ref="AY1054:AY1117" si="293">SUM(AZ1054:BC1054)</f>
        <v>0</v>
      </c>
      <c r="AZ1054" s="31">
        <f t="shared" ref="AZ1054:AZ1117" si="294">IF(X1054&gt;0.59999,10,IF(X1054&gt;0.39999,1,0))</f>
        <v>0</v>
      </c>
      <c r="BA1054" s="31">
        <f t="shared" ref="BA1054:BA1117" si="295">IF(W1054&gt;1999,10,IF(W1054&gt;999,1,0))</f>
        <v>0</v>
      </c>
      <c r="BB1054" s="31">
        <f t="shared" ref="BB1054:BB1117" si="296">IF(AC1054&gt;499,10,IF(AC1054&gt;99,1,0))</f>
        <v>0</v>
      </c>
      <c r="BC1054" s="31">
        <f t="shared" ref="BC1054:BC1117" si="297">IF(AE1054="osa seud. yht",10,IF(AD1054="osa seud. yht",1,0))</f>
        <v>0</v>
      </c>
      <c r="BM1054" s="2" t="s">
        <v>35</v>
      </c>
      <c r="BN1054" s="2" t="s">
        <v>35</v>
      </c>
    </row>
    <row r="1055" spans="1:66" x14ac:dyDescent="0.25">
      <c r="A1055" s="50">
        <v>1044</v>
      </c>
      <c r="B1055" s="50">
        <v>840</v>
      </c>
      <c r="C1055" s="50" t="str">
        <f t="shared" si="286"/>
        <v>11083_1_7878</v>
      </c>
      <c r="D1055" s="50">
        <v>1</v>
      </c>
      <c r="E1055" s="51">
        <f t="shared" si="288"/>
        <v>110830001</v>
      </c>
      <c r="F1055" s="76" t="str">
        <f t="shared" si="285"/>
        <v>11083_1</v>
      </c>
      <c r="G1055" s="80">
        <v>11083</v>
      </c>
      <c r="H1055" s="52">
        <v>1</v>
      </c>
      <c r="I1055" s="52">
        <v>7878</v>
      </c>
      <c r="J1055" s="53" t="str">
        <f t="shared" si="289"/>
        <v>ok</v>
      </c>
      <c r="K1055" s="54" t="str">
        <f t="shared" si="287"/>
        <v>11083_1</v>
      </c>
      <c r="L1055" s="54">
        <v>11083</v>
      </c>
      <c r="M1055" s="54">
        <v>1</v>
      </c>
      <c r="N1055" s="54">
        <v>4574</v>
      </c>
      <c r="O1055" s="55">
        <v>6</v>
      </c>
      <c r="P1055" s="55">
        <v>29</v>
      </c>
      <c r="Q1055" s="55">
        <v>6</v>
      </c>
      <c r="R1055" s="55">
        <v>28</v>
      </c>
      <c r="S1055" s="52">
        <v>0</v>
      </c>
      <c r="T1055" s="56">
        <v>273</v>
      </c>
      <c r="U1055" s="56">
        <v>19</v>
      </c>
      <c r="V1055" s="56">
        <v>259</v>
      </c>
      <c r="W1055" s="56">
        <v>6</v>
      </c>
      <c r="X1055" s="57">
        <v>0.28999999999999998</v>
      </c>
      <c r="Y1055" s="109"/>
      <c r="Z1055" s="109"/>
      <c r="AA1055" s="109"/>
      <c r="AB1055" s="109"/>
      <c r="AC1055" s="56">
        <v>41</v>
      </c>
      <c r="AD1055" s="52" t="s">
        <v>35</v>
      </c>
      <c r="AE1055" s="52" t="s">
        <v>35</v>
      </c>
      <c r="AF1055" s="52" t="s">
        <v>35</v>
      </c>
      <c r="AG1055" s="52"/>
      <c r="AH1055" s="106"/>
      <c r="AI1055" s="59"/>
      <c r="AJ1055" s="68" t="s">
        <v>10</v>
      </c>
      <c r="AK1055" t="s">
        <v>10</v>
      </c>
      <c r="AL1055" s="30" t="s">
        <v>10</v>
      </c>
      <c r="AM1055" s="39"/>
      <c r="AN1055" s="115" t="s">
        <v>10</v>
      </c>
      <c r="AO1055" s="30"/>
      <c r="AQ1055" s="5"/>
      <c r="AS1055" s="37"/>
      <c r="AT1055" s="30" t="s">
        <v>10</v>
      </c>
      <c r="AV1055" t="str">
        <f t="shared" si="290"/>
        <v>musta</v>
      </c>
      <c r="AW1055" t="str">
        <f t="shared" si="291"/>
        <v>musta</v>
      </c>
      <c r="AX1055" t="str">
        <f t="shared" si="292"/>
        <v>musta</v>
      </c>
      <c r="AY1055" s="31">
        <f t="shared" si="293"/>
        <v>0</v>
      </c>
      <c r="AZ1055" s="31">
        <f t="shared" si="294"/>
        <v>0</v>
      </c>
      <c r="BA1055" s="31">
        <f t="shared" si="295"/>
        <v>0</v>
      </c>
      <c r="BB1055" s="31">
        <f t="shared" si="296"/>
        <v>0</v>
      </c>
      <c r="BC1055" s="31">
        <f t="shared" si="297"/>
        <v>0</v>
      </c>
      <c r="BM1055" s="2" t="s">
        <v>35</v>
      </c>
      <c r="BN1055" s="2" t="s">
        <v>35</v>
      </c>
    </row>
    <row r="1056" spans="1:66" x14ac:dyDescent="0.25">
      <c r="A1056" s="50">
        <v>1045</v>
      </c>
      <c r="B1056" s="50">
        <v>841</v>
      </c>
      <c r="C1056" s="50" t="str">
        <f t="shared" si="286"/>
        <v>11085_1_8536</v>
      </c>
      <c r="D1056" s="50">
        <v>1</v>
      </c>
      <c r="E1056" s="51">
        <f t="shared" si="288"/>
        <v>110850001</v>
      </c>
      <c r="F1056" s="76" t="str">
        <f t="shared" si="285"/>
        <v>11085_1</v>
      </c>
      <c r="G1056" s="80">
        <v>11085</v>
      </c>
      <c r="H1056" s="52">
        <v>1</v>
      </c>
      <c r="I1056" s="52">
        <v>8536</v>
      </c>
      <c r="J1056" s="53" t="str">
        <f t="shared" si="289"/>
        <v>ok</v>
      </c>
      <c r="K1056" s="54" t="str">
        <f t="shared" si="287"/>
        <v>11085_1</v>
      </c>
      <c r="L1056" s="54">
        <v>11085</v>
      </c>
      <c r="M1056" s="54">
        <v>1</v>
      </c>
      <c r="N1056" s="54">
        <v>8269</v>
      </c>
      <c r="O1056" s="55">
        <v>63</v>
      </c>
      <c r="P1056" s="55">
        <v>74</v>
      </c>
      <c r="Q1056" s="55">
        <v>28</v>
      </c>
      <c r="R1056" s="55">
        <v>34</v>
      </c>
      <c r="S1056" s="52">
        <v>0</v>
      </c>
      <c r="T1056" s="56">
        <v>348</v>
      </c>
      <c r="U1056" s="56">
        <v>3</v>
      </c>
      <c r="V1056" s="56">
        <v>321</v>
      </c>
      <c r="W1056" s="56">
        <v>63</v>
      </c>
      <c r="X1056" s="57">
        <v>0.74</v>
      </c>
      <c r="Y1056" s="109"/>
      <c r="Z1056" s="109"/>
      <c r="AA1056" s="109"/>
      <c r="AB1056" s="109"/>
      <c r="AC1056" s="56">
        <v>18</v>
      </c>
      <c r="AD1056" s="52" t="s">
        <v>35</v>
      </c>
      <c r="AE1056" s="52" t="s">
        <v>35</v>
      </c>
      <c r="AF1056" s="52" t="s">
        <v>35</v>
      </c>
      <c r="AG1056" s="52"/>
      <c r="AH1056" s="106"/>
      <c r="AI1056" s="59"/>
      <c r="AJ1056" s="68" t="s">
        <v>10</v>
      </c>
      <c r="AK1056" t="s">
        <v>10</v>
      </c>
      <c r="AL1056" s="30" t="s">
        <v>10</v>
      </c>
      <c r="AM1056" s="39"/>
      <c r="AN1056" s="115" t="s">
        <v>10</v>
      </c>
      <c r="AO1056" s="30"/>
      <c r="AQ1056" s="5"/>
      <c r="AS1056" s="37"/>
      <c r="AT1056" s="30" t="s">
        <v>10</v>
      </c>
      <c r="AV1056" t="str">
        <f t="shared" si="290"/>
        <v>musta</v>
      </c>
      <c r="AW1056" t="str">
        <f t="shared" si="291"/>
        <v>musta</v>
      </c>
      <c r="AX1056" t="str">
        <f t="shared" si="292"/>
        <v>musta</v>
      </c>
      <c r="AY1056" s="31">
        <f t="shared" si="293"/>
        <v>10</v>
      </c>
      <c r="AZ1056" s="31">
        <f t="shared" si="294"/>
        <v>10</v>
      </c>
      <c r="BA1056" s="31">
        <f t="shared" si="295"/>
        <v>0</v>
      </c>
      <c r="BB1056" s="31">
        <f t="shared" si="296"/>
        <v>0</v>
      </c>
      <c r="BC1056" s="31">
        <f t="shared" si="297"/>
        <v>0</v>
      </c>
      <c r="BM1056" s="2" t="s">
        <v>35</v>
      </c>
      <c r="BN1056" s="2" t="s">
        <v>35</v>
      </c>
    </row>
    <row r="1057" spans="1:66" x14ac:dyDescent="0.25">
      <c r="A1057" s="50">
        <v>1046</v>
      </c>
      <c r="B1057" s="50">
        <v>842</v>
      </c>
      <c r="C1057" s="50" t="str">
        <f t="shared" si="286"/>
        <v>11086_1_3504</v>
      </c>
      <c r="D1057" s="50">
        <v>1</v>
      </c>
      <c r="E1057" s="51">
        <f t="shared" si="288"/>
        <v>110860001</v>
      </c>
      <c r="F1057" s="76" t="str">
        <f t="shared" si="285"/>
        <v>11086_1</v>
      </c>
      <c r="G1057" s="80">
        <v>11086</v>
      </c>
      <c r="H1057" s="52">
        <v>1</v>
      </c>
      <c r="I1057" s="52">
        <v>3504</v>
      </c>
      <c r="J1057" s="53" t="str">
        <f t="shared" si="289"/>
        <v>ok</v>
      </c>
      <c r="K1057" s="54" t="str">
        <f t="shared" si="287"/>
        <v>11086_1</v>
      </c>
      <c r="L1057" s="54">
        <v>11086</v>
      </c>
      <c r="M1057" s="54">
        <v>1</v>
      </c>
      <c r="N1057" s="54">
        <v>3395</v>
      </c>
      <c r="O1057" s="55">
        <v>105</v>
      </c>
      <c r="P1057" s="55">
        <v>71</v>
      </c>
      <c r="Q1057" s="55">
        <v>12</v>
      </c>
      <c r="R1057" s="55">
        <v>7</v>
      </c>
      <c r="S1057" s="52">
        <v>0</v>
      </c>
      <c r="T1057" s="56">
        <v>255</v>
      </c>
      <c r="U1057" s="56">
        <v>14</v>
      </c>
      <c r="V1057" s="56">
        <v>246</v>
      </c>
      <c r="W1057" s="56">
        <v>105</v>
      </c>
      <c r="X1057" s="57">
        <v>0.71</v>
      </c>
      <c r="Y1057" s="109"/>
      <c r="Z1057" s="109"/>
      <c r="AA1057" s="109"/>
      <c r="AB1057" s="109"/>
      <c r="AC1057" s="56">
        <v>9</v>
      </c>
      <c r="AD1057" s="52" t="s">
        <v>35</v>
      </c>
      <c r="AE1057" s="52" t="s">
        <v>35</v>
      </c>
      <c r="AF1057" s="52" t="s">
        <v>35</v>
      </c>
      <c r="AG1057" s="52"/>
      <c r="AH1057" s="106"/>
      <c r="AI1057" s="59"/>
      <c r="AJ1057" s="68" t="s">
        <v>10</v>
      </c>
      <c r="AK1057" t="s">
        <v>10</v>
      </c>
      <c r="AL1057" s="30" t="s">
        <v>10</v>
      </c>
      <c r="AM1057" s="39"/>
      <c r="AN1057" s="115" t="s">
        <v>10</v>
      </c>
      <c r="AO1057" s="30"/>
      <c r="AQ1057" s="5"/>
      <c r="AS1057" s="37"/>
      <c r="AT1057" s="30" t="s">
        <v>10</v>
      </c>
      <c r="AV1057" t="str">
        <f t="shared" si="290"/>
        <v>musta</v>
      </c>
      <c r="AW1057" t="str">
        <f t="shared" si="291"/>
        <v>musta</v>
      </c>
      <c r="AX1057" t="str">
        <f t="shared" si="292"/>
        <v>musta</v>
      </c>
      <c r="AY1057" s="31">
        <f t="shared" si="293"/>
        <v>10</v>
      </c>
      <c r="AZ1057" s="31">
        <f t="shared" si="294"/>
        <v>10</v>
      </c>
      <c r="BA1057" s="31">
        <f t="shared" si="295"/>
        <v>0</v>
      </c>
      <c r="BB1057" s="31">
        <f t="shared" si="296"/>
        <v>0</v>
      </c>
      <c r="BC1057" s="31">
        <f t="shared" si="297"/>
        <v>0</v>
      </c>
      <c r="BM1057" s="2" t="s">
        <v>35</v>
      </c>
      <c r="BN1057" s="2" t="s">
        <v>35</v>
      </c>
    </row>
    <row r="1058" spans="1:66" x14ac:dyDescent="0.25">
      <c r="A1058" s="50">
        <v>1047</v>
      </c>
      <c r="B1058" s="50">
        <v>843</v>
      </c>
      <c r="C1058" s="50" t="str">
        <f t="shared" si="286"/>
        <v>11087_1_9206</v>
      </c>
      <c r="D1058" s="50">
        <v>1</v>
      </c>
      <c r="E1058" s="51">
        <f t="shared" si="288"/>
        <v>110870001</v>
      </c>
      <c r="F1058" s="76" t="str">
        <f t="shared" si="285"/>
        <v>11087_1</v>
      </c>
      <c r="G1058" s="80">
        <v>11087</v>
      </c>
      <c r="H1058" s="52">
        <v>1</v>
      </c>
      <c r="I1058" s="52">
        <v>9206</v>
      </c>
      <c r="J1058" s="53" t="str">
        <f t="shared" si="289"/>
        <v>ok</v>
      </c>
      <c r="K1058" s="54" t="str">
        <f t="shared" si="287"/>
        <v>11087_1</v>
      </c>
      <c r="L1058" s="54">
        <v>11087</v>
      </c>
      <c r="M1058" s="54">
        <v>1</v>
      </c>
      <c r="N1058" s="54">
        <v>14703</v>
      </c>
      <c r="O1058" s="55">
        <v>163</v>
      </c>
      <c r="P1058" s="55">
        <v>55</v>
      </c>
      <c r="Q1058" s="55">
        <v>25</v>
      </c>
      <c r="R1058" s="55">
        <v>9</v>
      </c>
      <c r="S1058" s="52">
        <v>0</v>
      </c>
      <c r="T1058" s="56">
        <v>422</v>
      </c>
      <c r="U1058" s="56">
        <v>27</v>
      </c>
      <c r="V1058" s="56">
        <v>428</v>
      </c>
      <c r="W1058" s="56">
        <v>163</v>
      </c>
      <c r="X1058" s="57">
        <v>0.55000000000000004</v>
      </c>
      <c r="Y1058" s="109"/>
      <c r="Z1058" s="109"/>
      <c r="AA1058" s="109"/>
      <c r="AB1058" s="109"/>
      <c r="AC1058" s="56">
        <v>100</v>
      </c>
      <c r="AD1058" s="52" t="s">
        <v>35</v>
      </c>
      <c r="AE1058" s="52" t="s">
        <v>35</v>
      </c>
      <c r="AF1058" s="52" t="s">
        <v>35</v>
      </c>
      <c r="AG1058" s="52"/>
      <c r="AH1058" s="106"/>
      <c r="AI1058" s="59"/>
      <c r="AJ1058" s="68" t="s">
        <v>10</v>
      </c>
      <c r="AK1058" t="s">
        <v>10</v>
      </c>
      <c r="AL1058" s="30" t="s">
        <v>10</v>
      </c>
      <c r="AM1058" s="39"/>
      <c r="AN1058" s="115" t="s">
        <v>10</v>
      </c>
      <c r="AO1058" s="30"/>
      <c r="AQ1058" s="5"/>
      <c r="AS1058" s="37"/>
      <c r="AT1058" s="30" t="s">
        <v>10</v>
      </c>
      <c r="AV1058" t="str">
        <f t="shared" si="290"/>
        <v>musta</v>
      </c>
      <c r="AW1058" t="str">
        <f t="shared" si="291"/>
        <v>musta</v>
      </c>
      <c r="AX1058" t="str">
        <f t="shared" si="292"/>
        <v>musta</v>
      </c>
      <c r="AY1058" s="31">
        <f t="shared" si="293"/>
        <v>2</v>
      </c>
      <c r="AZ1058" s="31">
        <f t="shared" si="294"/>
        <v>1</v>
      </c>
      <c r="BA1058" s="31">
        <f t="shared" si="295"/>
        <v>0</v>
      </c>
      <c r="BB1058" s="31">
        <f t="shared" si="296"/>
        <v>1</v>
      </c>
      <c r="BC1058" s="31">
        <f t="shared" si="297"/>
        <v>0</v>
      </c>
      <c r="BM1058" s="2" t="s">
        <v>35</v>
      </c>
      <c r="BN1058" s="2" t="s">
        <v>35</v>
      </c>
    </row>
    <row r="1059" spans="1:66" x14ac:dyDescent="0.25">
      <c r="A1059" s="50">
        <v>1048</v>
      </c>
      <c r="B1059" s="50">
        <v>844</v>
      </c>
      <c r="C1059" s="50" t="str">
        <f t="shared" si="286"/>
        <v>11087_2_6366</v>
      </c>
      <c r="D1059" s="50">
        <v>1</v>
      </c>
      <c r="E1059" s="51">
        <f t="shared" si="288"/>
        <v>110870002</v>
      </c>
      <c r="F1059" s="76" t="str">
        <f t="shared" si="285"/>
        <v>11087_2</v>
      </c>
      <c r="G1059" s="80">
        <v>11087</v>
      </c>
      <c r="H1059" s="52">
        <v>2</v>
      </c>
      <c r="I1059" s="52">
        <v>6366</v>
      </c>
      <c r="J1059" s="53" t="str">
        <f t="shared" si="289"/>
        <v>huom!</v>
      </c>
      <c r="K1059" s="54"/>
      <c r="L1059" s="54"/>
      <c r="M1059" s="54"/>
      <c r="N1059" s="54"/>
      <c r="O1059" s="55">
        <v>155</v>
      </c>
      <c r="P1059" s="55">
        <v>55</v>
      </c>
      <c r="Q1059" s="55">
        <v>22</v>
      </c>
      <c r="R1059" s="55">
        <v>8</v>
      </c>
      <c r="S1059" s="52">
        <v>0</v>
      </c>
      <c r="T1059" s="56">
        <v>24</v>
      </c>
      <c r="U1059" s="56">
        <v>1</v>
      </c>
      <c r="V1059" s="56">
        <v>26</v>
      </c>
      <c r="W1059" s="56">
        <v>155</v>
      </c>
      <c r="X1059" s="57">
        <v>0.55000000000000004</v>
      </c>
      <c r="Y1059" s="109"/>
      <c r="Z1059" s="109"/>
      <c r="AA1059" s="109"/>
      <c r="AB1059" s="109"/>
      <c r="AC1059" s="56">
        <v>0</v>
      </c>
      <c r="AD1059" s="52" t="s">
        <v>35</v>
      </c>
      <c r="AE1059" s="52" t="s">
        <v>35</v>
      </c>
      <c r="AF1059" s="52" t="s">
        <v>35</v>
      </c>
      <c r="AG1059" s="52"/>
      <c r="AH1059" s="106"/>
      <c r="AI1059" s="59"/>
      <c r="AJ1059" s="68" t="s">
        <v>10</v>
      </c>
      <c r="AK1059" t="s">
        <v>10</v>
      </c>
      <c r="AL1059" s="30" t="s">
        <v>10</v>
      </c>
      <c r="AM1059" s="39"/>
      <c r="AN1059" s="115" t="s">
        <v>10</v>
      </c>
      <c r="AO1059" s="30"/>
      <c r="AQ1059" s="5"/>
      <c r="AS1059" s="37"/>
      <c r="AT1059" s="30" t="s">
        <v>10</v>
      </c>
      <c r="AV1059" t="str">
        <f t="shared" si="290"/>
        <v>musta</v>
      </c>
      <c r="AW1059" t="str">
        <f t="shared" si="291"/>
        <v>musta</v>
      </c>
      <c r="AX1059" t="str">
        <f t="shared" si="292"/>
        <v>musta</v>
      </c>
      <c r="AY1059" s="31">
        <f t="shared" si="293"/>
        <v>1</v>
      </c>
      <c r="AZ1059" s="31">
        <f t="shared" si="294"/>
        <v>1</v>
      </c>
      <c r="BA1059" s="31">
        <f t="shared" si="295"/>
        <v>0</v>
      </c>
      <c r="BB1059" s="31">
        <f t="shared" si="296"/>
        <v>0</v>
      </c>
      <c r="BC1059" s="31">
        <f t="shared" si="297"/>
        <v>0</v>
      </c>
      <c r="BM1059" s="2" t="s">
        <v>35</v>
      </c>
      <c r="BN1059" s="2" t="s">
        <v>35</v>
      </c>
    </row>
    <row r="1060" spans="1:66" x14ac:dyDescent="0.25">
      <c r="A1060" s="50">
        <v>1049</v>
      </c>
      <c r="B1060" s="50">
        <v>845</v>
      </c>
      <c r="C1060" s="50" t="str">
        <f t="shared" si="286"/>
        <v>11088_1_501</v>
      </c>
      <c r="D1060" s="50">
        <v>1</v>
      </c>
      <c r="E1060" s="51">
        <f t="shared" si="288"/>
        <v>110880001</v>
      </c>
      <c r="F1060" s="76" t="str">
        <f t="shared" si="285"/>
        <v>11088_1</v>
      </c>
      <c r="G1060" s="80">
        <v>11088</v>
      </c>
      <c r="H1060" s="52">
        <v>1</v>
      </c>
      <c r="I1060" s="52">
        <v>501</v>
      </c>
      <c r="J1060" s="53" t="str">
        <f t="shared" si="289"/>
        <v>huom!</v>
      </c>
      <c r="K1060" s="54"/>
      <c r="L1060" s="54"/>
      <c r="M1060" s="54"/>
      <c r="N1060" s="54"/>
      <c r="O1060" s="55" t="s">
        <v>32</v>
      </c>
      <c r="P1060" s="55" t="s">
        <v>32</v>
      </c>
      <c r="Q1060" s="55" t="s">
        <v>32</v>
      </c>
      <c r="R1060" s="55" t="s">
        <v>32</v>
      </c>
      <c r="S1060" s="52">
        <v>0</v>
      </c>
      <c r="T1060" s="56">
        <v>675</v>
      </c>
      <c r="U1060" s="56">
        <v>32</v>
      </c>
      <c r="V1060" s="56">
        <v>735</v>
      </c>
      <c r="W1060" s="56" t="s">
        <v>37</v>
      </c>
      <c r="X1060" s="57" t="s">
        <v>37</v>
      </c>
      <c r="Y1060" s="109"/>
      <c r="Z1060" s="109"/>
      <c r="AA1060" s="109"/>
      <c r="AB1060" s="109"/>
      <c r="AC1060" s="56">
        <v>5</v>
      </c>
      <c r="AD1060" s="52" t="s">
        <v>35</v>
      </c>
      <c r="AE1060" s="52" t="s">
        <v>35</v>
      </c>
      <c r="AF1060" s="52" t="s">
        <v>36</v>
      </c>
      <c r="AG1060" s="52" t="s">
        <v>36</v>
      </c>
      <c r="AH1060" s="106"/>
      <c r="AI1060" s="59"/>
      <c r="AJ1060" s="68" t="s">
        <v>10</v>
      </c>
      <c r="AK1060" t="s">
        <v>10</v>
      </c>
      <c r="AL1060" s="30" t="s">
        <v>10</v>
      </c>
      <c r="AM1060" s="39"/>
      <c r="AN1060" s="115" t="s">
        <v>10</v>
      </c>
      <c r="AO1060" s="30"/>
      <c r="AQ1060" s="5"/>
      <c r="AS1060" s="37"/>
      <c r="AT1060" s="30" t="s">
        <v>10</v>
      </c>
      <c r="AV1060" t="str">
        <f t="shared" si="290"/>
        <v>ei mallia</v>
      </c>
      <c r="AW1060" t="str">
        <f t="shared" si="291"/>
        <v>ei mallia</v>
      </c>
      <c r="AX1060" t="str">
        <f t="shared" si="292"/>
        <v>ei mallia</v>
      </c>
      <c r="AY1060" s="31">
        <f t="shared" si="293"/>
        <v>20</v>
      </c>
      <c r="AZ1060" s="31">
        <f t="shared" si="294"/>
        <v>10</v>
      </c>
      <c r="BA1060" s="31">
        <f t="shared" si="295"/>
        <v>10</v>
      </c>
      <c r="BB1060" s="31">
        <f t="shared" si="296"/>
        <v>0</v>
      </c>
      <c r="BC1060" s="31">
        <f t="shared" si="297"/>
        <v>0</v>
      </c>
      <c r="BM1060" s="2" t="s">
        <v>35</v>
      </c>
      <c r="BN1060" s="2" t="s">
        <v>35</v>
      </c>
    </row>
    <row r="1061" spans="1:66" x14ac:dyDescent="0.25">
      <c r="A1061" s="50">
        <v>1050</v>
      </c>
      <c r="B1061" s="50">
        <v>846</v>
      </c>
      <c r="C1061" s="50" t="str">
        <f t="shared" si="286"/>
        <v>11091_1_4244</v>
      </c>
      <c r="D1061" s="50">
        <v>1</v>
      </c>
      <c r="E1061" s="51">
        <f t="shared" si="288"/>
        <v>110910001</v>
      </c>
      <c r="F1061" s="76" t="str">
        <f t="shared" si="285"/>
        <v>11091_1</v>
      </c>
      <c r="G1061" s="80">
        <v>11091</v>
      </c>
      <c r="H1061" s="52">
        <v>1</v>
      </c>
      <c r="I1061" s="52">
        <v>4244</v>
      </c>
      <c r="J1061" s="53" t="str">
        <f t="shared" si="289"/>
        <v>ok</v>
      </c>
      <c r="K1061" s="54" t="str">
        <f t="shared" ref="K1061:K1088" si="298">CONCATENATE(L1061,"_",M1061)</f>
        <v>11091_1</v>
      </c>
      <c r="L1061" s="54">
        <v>11091</v>
      </c>
      <c r="M1061" s="54">
        <v>1</v>
      </c>
      <c r="N1061" s="54">
        <v>4145</v>
      </c>
      <c r="O1061" s="55">
        <v>222</v>
      </c>
      <c r="P1061" s="55">
        <v>51</v>
      </c>
      <c r="Q1061" s="55">
        <v>108</v>
      </c>
      <c r="R1061" s="55">
        <v>25</v>
      </c>
      <c r="S1061" s="52">
        <v>0</v>
      </c>
      <c r="T1061" s="56">
        <v>479</v>
      </c>
      <c r="U1061" s="56">
        <v>26</v>
      </c>
      <c r="V1061" s="56">
        <v>502</v>
      </c>
      <c r="W1061" s="56">
        <v>222</v>
      </c>
      <c r="X1061" s="57">
        <v>0.51</v>
      </c>
      <c r="Y1061" s="109"/>
      <c r="Z1061" s="109"/>
      <c r="AA1061" s="109"/>
      <c r="AB1061" s="109"/>
      <c r="AC1061" s="56">
        <v>17</v>
      </c>
      <c r="AD1061" s="52" t="s">
        <v>35</v>
      </c>
      <c r="AE1061" s="52" t="s">
        <v>35</v>
      </c>
      <c r="AF1061" s="52" t="s">
        <v>35</v>
      </c>
      <c r="AG1061" s="52"/>
      <c r="AH1061" s="106"/>
      <c r="AI1061" s="59"/>
      <c r="AJ1061" s="68" t="s">
        <v>10</v>
      </c>
      <c r="AK1061" t="s">
        <v>10</v>
      </c>
      <c r="AL1061" s="30" t="s">
        <v>10</v>
      </c>
      <c r="AM1061" s="39"/>
      <c r="AN1061" s="115" t="s">
        <v>10</v>
      </c>
      <c r="AO1061" s="30"/>
      <c r="AQ1061" s="5"/>
      <c r="AS1061" s="37"/>
      <c r="AT1061" s="30" t="s">
        <v>10</v>
      </c>
      <c r="AV1061" t="str">
        <f t="shared" si="290"/>
        <v>musta</v>
      </c>
      <c r="AW1061" t="str">
        <f t="shared" si="291"/>
        <v>musta</v>
      </c>
      <c r="AX1061" t="str">
        <f t="shared" si="292"/>
        <v>musta</v>
      </c>
      <c r="AY1061" s="31">
        <f t="shared" si="293"/>
        <v>1</v>
      </c>
      <c r="AZ1061" s="31">
        <f t="shared" si="294"/>
        <v>1</v>
      </c>
      <c r="BA1061" s="31">
        <f t="shared" si="295"/>
        <v>0</v>
      </c>
      <c r="BB1061" s="31">
        <f t="shared" si="296"/>
        <v>0</v>
      </c>
      <c r="BC1061" s="31">
        <f t="shared" si="297"/>
        <v>0</v>
      </c>
      <c r="BM1061" s="2" t="s">
        <v>35</v>
      </c>
      <c r="BN1061" s="2" t="s">
        <v>35</v>
      </c>
    </row>
    <row r="1062" spans="1:66" x14ac:dyDescent="0.25">
      <c r="A1062" s="50">
        <v>1051</v>
      </c>
      <c r="B1062" s="50">
        <v>847</v>
      </c>
      <c r="C1062" s="50" t="str">
        <f t="shared" si="286"/>
        <v>11093_1_7675</v>
      </c>
      <c r="D1062" s="50">
        <v>1</v>
      </c>
      <c r="E1062" s="51">
        <f t="shared" si="288"/>
        <v>110930001</v>
      </c>
      <c r="F1062" s="76" t="str">
        <f t="shared" si="285"/>
        <v>11093_1</v>
      </c>
      <c r="G1062" s="80">
        <v>11093</v>
      </c>
      <c r="H1062" s="52">
        <v>1</v>
      </c>
      <c r="I1062" s="52">
        <v>7675</v>
      </c>
      <c r="J1062" s="53" t="str">
        <f t="shared" si="289"/>
        <v>ok</v>
      </c>
      <c r="K1062" s="54" t="str">
        <f t="shared" si="298"/>
        <v>11093_1</v>
      </c>
      <c r="L1062" s="54">
        <v>11093</v>
      </c>
      <c r="M1062" s="54">
        <v>1</v>
      </c>
      <c r="N1062" s="54">
        <v>5668</v>
      </c>
      <c r="O1062" s="55">
        <v>323</v>
      </c>
      <c r="P1062" s="55">
        <v>70</v>
      </c>
      <c r="Q1062" s="55">
        <v>91</v>
      </c>
      <c r="R1062" s="55">
        <v>19</v>
      </c>
      <c r="S1062" s="52">
        <v>0</v>
      </c>
      <c r="T1062" s="56">
        <v>163</v>
      </c>
      <c r="U1062" s="56">
        <v>1</v>
      </c>
      <c r="V1062" s="56">
        <v>167</v>
      </c>
      <c r="W1062" s="56">
        <v>323</v>
      </c>
      <c r="X1062" s="57">
        <v>0.7</v>
      </c>
      <c r="Y1062" s="109"/>
      <c r="Z1062" s="109"/>
      <c r="AA1062" s="109"/>
      <c r="AB1062" s="109"/>
      <c r="AC1062" s="56">
        <v>6</v>
      </c>
      <c r="AD1062" s="52" t="s">
        <v>35</v>
      </c>
      <c r="AE1062" s="52" t="s">
        <v>35</v>
      </c>
      <c r="AF1062" s="52" t="s">
        <v>35</v>
      </c>
      <c r="AG1062" s="52"/>
      <c r="AH1062" s="106"/>
      <c r="AI1062" s="59"/>
      <c r="AJ1062" s="68" t="s">
        <v>10</v>
      </c>
      <c r="AK1062" t="s">
        <v>10</v>
      </c>
      <c r="AL1062" s="30" t="s">
        <v>10</v>
      </c>
      <c r="AM1062" s="39"/>
      <c r="AN1062" s="115" t="s">
        <v>10</v>
      </c>
      <c r="AO1062" s="30"/>
      <c r="AQ1062" s="5"/>
      <c r="AS1062" s="37"/>
      <c r="AT1062" s="30" t="s">
        <v>10</v>
      </c>
      <c r="AV1062" t="str">
        <f t="shared" si="290"/>
        <v>musta</v>
      </c>
      <c r="AW1062" t="str">
        <f t="shared" si="291"/>
        <v>musta</v>
      </c>
      <c r="AX1062" t="str">
        <f t="shared" si="292"/>
        <v>musta</v>
      </c>
      <c r="AY1062" s="31">
        <f t="shared" si="293"/>
        <v>10</v>
      </c>
      <c r="AZ1062" s="31">
        <f t="shared" si="294"/>
        <v>10</v>
      </c>
      <c r="BA1062" s="31">
        <f t="shared" si="295"/>
        <v>0</v>
      </c>
      <c r="BB1062" s="31">
        <f t="shared" si="296"/>
        <v>0</v>
      </c>
      <c r="BC1062" s="31">
        <f t="shared" si="297"/>
        <v>0</v>
      </c>
      <c r="BM1062" s="2" t="s">
        <v>35</v>
      </c>
      <c r="BN1062" s="2" t="s">
        <v>35</v>
      </c>
    </row>
    <row r="1063" spans="1:66" x14ac:dyDescent="0.25">
      <c r="A1063" s="50">
        <v>1052</v>
      </c>
      <c r="B1063" s="50">
        <v>848</v>
      </c>
      <c r="C1063" s="50" t="str">
        <f t="shared" si="286"/>
        <v>11097_1_7685</v>
      </c>
      <c r="D1063" s="50">
        <v>1</v>
      </c>
      <c r="E1063" s="51">
        <f t="shared" si="288"/>
        <v>110970001</v>
      </c>
      <c r="F1063" s="76" t="str">
        <f t="shared" si="285"/>
        <v>11097_1</v>
      </c>
      <c r="G1063" s="80">
        <v>11097</v>
      </c>
      <c r="H1063" s="52">
        <v>1</v>
      </c>
      <c r="I1063" s="52">
        <v>7685</v>
      </c>
      <c r="J1063" s="53" t="str">
        <f t="shared" si="289"/>
        <v>ok</v>
      </c>
      <c r="K1063" s="54" t="str">
        <f t="shared" si="298"/>
        <v>11097_1</v>
      </c>
      <c r="L1063" s="54">
        <v>11097</v>
      </c>
      <c r="M1063" s="54">
        <v>1</v>
      </c>
      <c r="N1063" s="54">
        <v>7103</v>
      </c>
      <c r="O1063" s="55">
        <v>169</v>
      </c>
      <c r="P1063" s="55">
        <v>70</v>
      </c>
      <c r="Q1063" s="55">
        <v>58</v>
      </c>
      <c r="R1063" s="55">
        <v>16</v>
      </c>
      <c r="S1063" s="52">
        <v>0</v>
      </c>
      <c r="T1063" s="56">
        <v>474</v>
      </c>
      <c r="U1063" s="56">
        <v>15</v>
      </c>
      <c r="V1063" s="56">
        <v>472</v>
      </c>
      <c r="W1063" s="56">
        <v>169</v>
      </c>
      <c r="X1063" s="57">
        <v>0.7</v>
      </c>
      <c r="Y1063" s="109"/>
      <c r="Z1063" s="109"/>
      <c r="AA1063" s="109"/>
      <c r="AB1063" s="109"/>
      <c r="AC1063" s="56">
        <v>20</v>
      </c>
      <c r="AD1063" s="52" t="s">
        <v>35</v>
      </c>
      <c r="AE1063" s="52" t="s">
        <v>35</v>
      </c>
      <c r="AF1063" s="52" t="s">
        <v>35</v>
      </c>
      <c r="AG1063" s="52"/>
      <c r="AH1063" s="106"/>
      <c r="AI1063" s="59"/>
      <c r="AJ1063" s="68" t="s">
        <v>10</v>
      </c>
      <c r="AK1063" t="s">
        <v>10</v>
      </c>
      <c r="AL1063" s="30" t="s">
        <v>10</v>
      </c>
      <c r="AM1063" s="39"/>
      <c r="AN1063" s="115" t="s">
        <v>10</v>
      </c>
      <c r="AO1063" s="30"/>
      <c r="AQ1063" s="5"/>
      <c r="AS1063" s="37"/>
      <c r="AT1063" s="30" t="s">
        <v>10</v>
      </c>
      <c r="AV1063" t="str">
        <f t="shared" si="290"/>
        <v>musta</v>
      </c>
      <c r="AW1063" t="str">
        <f t="shared" si="291"/>
        <v>musta</v>
      </c>
      <c r="AX1063" t="str">
        <f t="shared" si="292"/>
        <v>musta</v>
      </c>
      <c r="AY1063" s="31">
        <f t="shared" si="293"/>
        <v>10</v>
      </c>
      <c r="AZ1063" s="31">
        <f t="shared" si="294"/>
        <v>10</v>
      </c>
      <c r="BA1063" s="31">
        <f t="shared" si="295"/>
        <v>0</v>
      </c>
      <c r="BB1063" s="31">
        <f t="shared" si="296"/>
        <v>0</v>
      </c>
      <c r="BC1063" s="31">
        <f t="shared" si="297"/>
        <v>0</v>
      </c>
      <c r="BM1063" s="2" t="s">
        <v>35</v>
      </c>
      <c r="BN1063" s="2" t="s">
        <v>35</v>
      </c>
    </row>
    <row r="1064" spans="1:66" x14ac:dyDescent="0.25">
      <c r="A1064" s="50">
        <v>1053</v>
      </c>
      <c r="B1064" s="50">
        <v>849</v>
      </c>
      <c r="C1064" s="50" t="str">
        <f t="shared" si="286"/>
        <v>11099_1_7097</v>
      </c>
      <c r="D1064" s="50">
        <v>1</v>
      </c>
      <c r="E1064" s="51">
        <f t="shared" si="288"/>
        <v>110990001</v>
      </c>
      <c r="F1064" s="76" t="str">
        <f t="shared" si="285"/>
        <v>11099_1</v>
      </c>
      <c r="G1064" s="80">
        <v>11099</v>
      </c>
      <c r="H1064" s="52">
        <v>1</v>
      </c>
      <c r="I1064" s="52">
        <v>7097</v>
      </c>
      <c r="J1064" s="53" t="str">
        <f t="shared" si="289"/>
        <v>ok</v>
      </c>
      <c r="K1064" s="54" t="str">
        <f t="shared" si="298"/>
        <v>11099_1</v>
      </c>
      <c r="L1064" s="54">
        <v>11099</v>
      </c>
      <c r="M1064" s="54">
        <v>1</v>
      </c>
      <c r="N1064" s="54">
        <v>6268</v>
      </c>
      <c r="O1064" s="55">
        <v>5</v>
      </c>
      <c r="P1064" s="55">
        <v>14</v>
      </c>
      <c r="Q1064" s="55">
        <v>1</v>
      </c>
      <c r="R1064" s="55">
        <v>7</v>
      </c>
      <c r="S1064" s="52">
        <v>0</v>
      </c>
      <c r="T1064" s="56">
        <v>62</v>
      </c>
      <c r="U1064" s="56">
        <v>1</v>
      </c>
      <c r="V1064" s="56">
        <v>65</v>
      </c>
      <c r="W1064" s="56">
        <v>5</v>
      </c>
      <c r="X1064" s="57">
        <v>0.14000000000000001</v>
      </c>
      <c r="Y1064" s="109"/>
      <c r="Z1064" s="109"/>
      <c r="AA1064" s="109"/>
      <c r="AB1064" s="109"/>
      <c r="AC1064" s="56">
        <v>1</v>
      </c>
      <c r="AD1064" s="52" t="s">
        <v>35</v>
      </c>
      <c r="AE1064" s="52" t="s">
        <v>35</v>
      </c>
      <c r="AF1064" s="52" t="s">
        <v>35</v>
      </c>
      <c r="AG1064" s="52"/>
      <c r="AH1064" s="106"/>
      <c r="AI1064" s="59"/>
      <c r="AJ1064" s="68" t="s">
        <v>10</v>
      </c>
      <c r="AK1064" t="s">
        <v>10</v>
      </c>
      <c r="AL1064" s="30" t="s">
        <v>10</v>
      </c>
      <c r="AM1064" s="39"/>
      <c r="AN1064" s="115" t="s">
        <v>10</v>
      </c>
      <c r="AO1064" s="30"/>
      <c r="AQ1064" s="5"/>
      <c r="AS1064" s="37"/>
      <c r="AT1064" s="30" t="s">
        <v>10</v>
      </c>
      <c r="AV1064" t="str">
        <f t="shared" si="290"/>
        <v>musta</v>
      </c>
      <c r="AW1064" t="str">
        <f t="shared" si="291"/>
        <v>musta</v>
      </c>
      <c r="AX1064" t="str">
        <f t="shared" si="292"/>
        <v>musta</v>
      </c>
      <c r="AY1064" s="31">
        <f t="shared" si="293"/>
        <v>0</v>
      </c>
      <c r="AZ1064" s="31">
        <f t="shared" si="294"/>
        <v>0</v>
      </c>
      <c r="BA1064" s="31">
        <f t="shared" si="295"/>
        <v>0</v>
      </c>
      <c r="BB1064" s="31">
        <f t="shared" si="296"/>
        <v>0</v>
      </c>
      <c r="BC1064" s="31">
        <f t="shared" si="297"/>
        <v>0</v>
      </c>
      <c r="BM1064" s="2" t="s">
        <v>35</v>
      </c>
      <c r="BN1064" s="2" t="s">
        <v>35</v>
      </c>
    </row>
    <row r="1065" spans="1:66" x14ac:dyDescent="0.25">
      <c r="A1065" s="50">
        <v>1054</v>
      </c>
      <c r="B1065" s="50">
        <v>850</v>
      </c>
      <c r="C1065" s="50" t="str">
        <f t="shared" si="286"/>
        <v>11101_1_5986</v>
      </c>
      <c r="D1065" s="50">
        <v>1</v>
      </c>
      <c r="E1065" s="51">
        <f t="shared" si="288"/>
        <v>111010001</v>
      </c>
      <c r="F1065" s="76" t="str">
        <f t="shared" si="285"/>
        <v>11101_1</v>
      </c>
      <c r="G1065" s="80">
        <v>11101</v>
      </c>
      <c r="H1065" s="52">
        <v>1</v>
      </c>
      <c r="I1065" s="52">
        <v>5986</v>
      </c>
      <c r="J1065" s="53" t="str">
        <f t="shared" si="289"/>
        <v>ok</v>
      </c>
      <c r="K1065" s="54" t="str">
        <f t="shared" si="298"/>
        <v>11101_1</v>
      </c>
      <c r="L1065" s="54">
        <v>11101</v>
      </c>
      <c r="M1065" s="54">
        <v>1</v>
      </c>
      <c r="N1065" s="54">
        <v>8468</v>
      </c>
      <c r="O1065" s="55">
        <v>427</v>
      </c>
      <c r="P1065" s="55">
        <v>77</v>
      </c>
      <c r="Q1065" s="55">
        <v>278</v>
      </c>
      <c r="R1065" s="55">
        <v>50</v>
      </c>
      <c r="S1065" s="52">
        <v>0</v>
      </c>
      <c r="T1065" s="56">
        <v>363</v>
      </c>
      <c r="U1065" s="56">
        <v>8</v>
      </c>
      <c r="V1065" s="56">
        <v>346</v>
      </c>
      <c r="W1065" s="56">
        <v>427</v>
      </c>
      <c r="X1065" s="57">
        <v>0.77</v>
      </c>
      <c r="Y1065" s="109"/>
      <c r="Z1065" s="109"/>
      <c r="AA1065" s="109"/>
      <c r="AB1065" s="109"/>
      <c r="AC1065" s="56">
        <v>11</v>
      </c>
      <c r="AD1065" s="52" t="s">
        <v>35</v>
      </c>
      <c r="AE1065" s="52" t="s">
        <v>35</v>
      </c>
      <c r="AF1065" s="52" t="s">
        <v>35</v>
      </c>
      <c r="AG1065" s="52"/>
      <c r="AH1065" s="106"/>
      <c r="AI1065" s="59"/>
      <c r="AJ1065" s="68" t="s">
        <v>10</v>
      </c>
      <c r="AK1065" t="s">
        <v>10</v>
      </c>
      <c r="AL1065" s="30" t="s">
        <v>10</v>
      </c>
      <c r="AM1065" s="39"/>
      <c r="AN1065" s="115" t="s">
        <v>10</v>
      </c>
      <c r="AO1065" s="30"/>
      <c r="AQ1065" s="5"/>
      <c r="AS1065" s="37"/>
      <c r="AT1065" s="30" t="s">
        <v>10</v>
      </c>
      <c r="AV1065" t="str">
        <f t="shared" si="290"/>
        <v>musta</v>
      </c>
      <c r="AW1065" t="str">
        <f t="shared" si="291"/>
        <v>musta</v>
      </c>
      <c r="AX1065" t="str">
        <f t="shared" si="292"/>
        <v>musta</v>
      </c>
      <c r="AY1065" s="31">
        <f t="shared" si="293"/>
        <v>10</v>
      </c>
      <c r="AZ1065" s="31">
        <f t="shared" si="294"/>
        <v>10</v>
      </c>
      <c r="BA1065" s="31">
        <f t="shared" si="295"/>
        <v>0</v>
      </c>
      <c r="BB1065" s="31">
        <f t="shared" si="296"/>
        <v>0</v>
      </c>
      <c r="BC1065" s="31">
        <f t="shared" si="297"/>
        <v>0</v>
      </c>
      <c r="BM1065" s="32" t="s">
        <v>34</v>
      </c>
      <c r="BN1065" s="2" t="s">
        <v>35</v>
      </c>
    </row>
    <row r="1066" spans="1:66" x14ac:dyDescent="0.25">
      <c r="A1066" s="50">
        <v>1055</v>
      </c>
      <c r="B1066" s="50">
        <v>851</v>
      </c>
      <c r="C1066" s="50" t="str">
        <f t="shared" si="286"/>
        <v>11101_2_5216</v>
      </c>
      <c r="D1066" s="50">
        <v>1</v>
      </c>
      <c r="E1066" s="51">
        <f t="shared" si="288"/>
        <v>111010002</v>
      </c>
      <c r="F1066" s="76" t="str">
        <f t="shared" si="285"/>
        <v>11101_2</v>
      </c>
      <c r="G1066" s="80">
        <v>11101</v>
      </c>
      <c r="H1066" s="52">
        <v>2</v>
      </c>
      <c r="I1066" s="52">
        <v>5216</v>
      </c>
      <c r="J1066" s="53" t="str">
        <f t="shared" si="289"/>
        <v>ok</v>
      </c>
      <c r="K1066" s="54" t="str">
        <f t="shared" si="298"/>
        <v>11101_2</v>
      </c>
      <c r="L1066" s="54">
        <v>11101</v>
      </c>
      <c r="M1066" s="54">
        <v>2</v>
      </c>
      <c r="N1066" s="54">
        <v>2398</v>
      </c>
      <c r="O1066" s="55">
        <v>323</v>
      </c>
      <c r="P1066" s="55">
        <v>87</v>
      </c>
      <c r="Q1066" s="55">
        <v>208</v>
      </c>
      <c r="R1066" s="55">
        <v>56</v>
      </c>
      <c r="S1066" s="52">
        <v>0</v>
      </c>
      <c r="T1066" s="56">
        <v>287</v>
      </c>
      <c r="U1066" s="56">
        <v>7</v>
      </c>
      <c r="V1066" s="56">
        <v>272</v>
      </c>
      <c r="W1066" s="56">
        <v>323</v>
      </c>
      <c r="X1066" s="57">
        <v>0.87</v>
      </c>
      <c r="Y1066" s="109"/>
      <c r="Z1066" s="109"/>
      <c r="AA1066" s="109"/>
      <c r="AB1066" s="109"/>
      <c r="AC1066" s="56">
        <v>14</v>
      </c>
      <c r="AD1066" s="52" t="s">
        <v>35</v>
      </c>
      <c r="AE1066" s="52" t="s">
        <v>35</v>
      </c>
      <c r="AF1066" s="52" t="s">
        <v>35</v>
      </c>
      <c r="AG1066" s="52"/>
      <c r="AH1066" s="106"/>
      <c r="AI1066" s="59"/>
      <c r="AJ1066" s="68" t="s">
        <v>10</v>
      </c>
      <c r="AK1066" t="s">
        <v>10</v>
      </c>
      <c r="AL1066" s="30" t="s">
        <v>10</v>
      </c>
      <c r="AM1066" s="39"/>
      <c r="AN1066" s="115" t="s">
        <v>10</v>
      </c>
      <c r="AO1066" s="30"/>
      <c r="AQ1066" s="5"/>
      <c r="AS1066" s="37"/>
      <c r="AT1066" s="30" t="s">
        <v>10</v>
      </c>
      <c r="AV1066" t="str">
        <f t="shared" si="290"/>
        <v>musta</v>
      </c>
      <c r="AW1066" t="str">
        <f t="shared" si="291"/>
        <v>musta</v>
      </c>
      <c r="AX1066" t="str">
        <f t="shared" si="292"/>
        <v>musta</v>
      </c>
      <c r="AY1066" s="31">
        <f t="shared" si="293"/>
        <v>10</v>
      </c>
      <c r="AZ1066" s="31">
        <f t="shared" si="294"/>
        <v>10</v>
      </c>
      <c r="BA1066" s="31">
        <f t="shared" si="295"/>
        <v>0</v>
      </c>
      <c r="BB1066" s="31">
        <f t="shared" si="296"/>
        <v>0</v>
      </c>
      <c r="BC1066" s="31">
        <f t="shared" si="297"/>
        <v>0</v>
      </c>
      <c r="BM1066" s="32" t="s">
        <v>34</v>
      </c>
      <c r="BN1066" s="2" t="s">
        <v>35</v>
      </c>
    </row>
    <row r="1067" spans="1:66" x14ac:dyDescent="0.25">
      <c r="A1067" s="50">
        <v>1056</v>
      </c>
      <c r="B1067" s="50">
        <v>852</v>
      </c>
      <c r="C1067" s="50" t="str">
        <f t="shared" si="286"/>
        <v>11107_1_3908</v>
      </c>
      <c r="D1067" s="50">
        <v>1</v>
      </c>
      <c r="E1067" s="51">
        <f t="shared" si="288"/>
        <v>111070001</v>
      </c>
      <c r="F1067" s="76" t="str">
        <f t="shared" si="285"/>
        <v>11107_1</v>
      </c>
      <c r="G1067" s="80">
        <v>11107</v>
      </c>
      <c r="H1067" s="52">
        <v>1</v>
      </c>
      <c r="I1067" s="52">
        <v>3908</v>
      </c>
      <c r="J1067" s="53" t="str">
        <f t="shared" si="289"/>
        <v>ok</v>
      </c>
      <c r="K1067" s="54" t="str">
        <f t="shared" si="298"/>
        <v>11107_1</v>
      </c>
      <c r="L1067" s="54">
        <v>11107</v>
      </c>
      <c r="M1067" s="54">
        <v>1</v>
      </c>
      <c r="N1067" s="54">
        <v>3715</v>
      </c>
      <c r="O1067" s="55">
        <v>82</v>
      </c>
      <c r="P1067" s="55">
        <v>64</v>
      </c>
      <c r="Q1067" s="55">
        <v>53</v>
      </c>
      <c r="R1067" s="55">
        <v>38</v>
      </c>
      <c r="S1067" s="52">
        <v>0</v>
      </c>
      <c r="T1067" s="56">
        <v>194</v>
      </c>
      <c r="U1067" s="56">
        <v>7</v>
      </c>
      <c r="V1067" s="56">
        <v>184</v>
      </c>
      <c r="W1067" s="56">
        <v>82</v>
      </c>
      <c r="X1067" s="57">
        <v>0.64</v>
      </c>
      <c r="Y1067" s="109"/>
      <c r="Z1067" s="109"/>
      <c r="AA1067" s="109"/>
      <c r="AB1067" s="109"/>
      <c r="AC1067" s="56">
        <v>7</v>
      </c>
      <c r="AD1067" s="52" t="s">
        <v>35</v>
      </c>
      <c r="AE1067" s="52" t="s">
        <v>35</v>
      </c>
      <c r="AF1067" s="52" t="s">
        <v>35</v>
      </c>
      <c r="AG1067" s="52"/>
      <c r="AH1067" s="106"/>
      <c r="AI1067" s="59"/>
      <c r="AJ1067" s="68" t="s">
        <v>10</v>
      </c>
      <c r="AK1067" t="s">
        <v>10</v>
      </c>
      <c r="AL1067" s="30" t="s">
        <v>10</v>
      </c>
      <c r="AM1067" s="39"/>
      <c r="AN1067" s="115" t="s">
        <v>10</v>
      </c>
      <c r="AO1067" s="30"/>
      <c r="AQ1067" s="5"/>
      <c r="AS1067" s="37"/>
      <c r="AT1067" s="30" t="s">
        <v>10</v>
      </c>
      <c r="AV1067" t="str">
        <f t="shared" si="290"/>
        <v>musta</v>
      </c>
      <c r="AW1067" t="str">
        <f t="shared" si="291"/>
        <v>musta</v>
      </c>
      <c r="AX1067" t="str">
        <f t="shared" si="292"/>
        <v>musta</v>
      </c>
      <c r="AY1067" s="31">
        <f t="shared" si="293"/>
        <v>10</v>
      </c>
      <c r="AZ1067" s="31">
        <f t="shared" si="294"/>
        <v>10</v>
      </c>
      <c r="BA1067" s="31">
        <f t="shared" si="295"/>
        <v>0</v>
      </c>
      <c r="BB1067" s="31">
        <f t="shared" si="296"/>
        <v>0</v>
      </c>
      <c r="BC1067" s="31">
        <f t="shared" si="297"/>
        <v>0</v>
      </c>
      <c r="BM1067" s="2" t="s">
        <v>35</v>
      </c>
      <c r="BN1067" s="2" t="s">
        <v>35</v>
      </c>
    </row>
    <row r="1068" spans="1:66" x14ac:dyDescent="0.25">
      <c r="A1068" s="50">
        <v>1057</v>
      </c>
      <c r="B1068" s="50">
        <v>853</v>
      </c>
      <c r="C1068" s="50" t="str">
        <f t="shared" si="286"/>
        <v>11108_1_6120</v>
      </c>
      <c r="D1068" s="50">
        <v>1</v>
      </c>
      <c r="E1068" s="51">
        <f t="shared" si="288"/>
        <v>111080001</v>
      </c>
      <c r="F1068" s="76" t="str">
        <f t="shared" si="285"/>
        <v>11108_1</v>
      </c>
      <c r="G1068" s="80">
        <v>11108</v>
      </c>
      <c r="H1068" s="52">
        <v>1</v>
      </c>
      <c r="I1068" s="52">
        <v>6120</v>
      </c>
      <c r="J1068" s="53" t="str">
        <f t="shared" si="289"/>
        <v>ok</v>
      </c>
      <c r="K1068" s="54" t="str">
        <f t="shared" si="298"/>
        <v>11108_1</v>
      </c>
      <c r="L1068" s="54">
        <v>11108</v>
      </c>
      <c r="M1068" s="54">
        <v>1</v>
      </c>
      <c r="N1068" s="54">
        <v>5852</v>
      </c>
      <c r="O1068" s="55">
        <v>188</v>
      </c>
      <c r="P1068" s="55">
        <v>72</v>
      </c>
      <c r="Q1068" s="55">
        <v>114</v>
      </c>
      <c r="R1068" s="55">
        <v>44</v>
      </c>
      <c r="S1068" s="52">
        <v>0</v>
      </c>
      <c r="T1068" s="56">
        <v>195</v>
      </c>
      <c r="U1068" s="56">
        <v>9</v>
      </c>
      <c r="V1068" s="56">
        <v>202</v>
      </c>
      <c r="W1068" s="56">
        <v>188</v>
      </c>
      <c r="X1068" s="57">
        <v>0.72</v>
      </c>
      <c r="Y1068" s="109"/>
      <c r="Z1068" s="109"/>
      <c r="AA1068" s="109"/>
      <c r="AB1068" s="109"/>
      <c r="AC1068" s="56">
        <v>15</v>
      </c>
      <c r="AD1068" s="52" t="s">
        <v>35</v>
      </c>
      <c r="AE1068" s="52" t="s">
        <v>35</v>
      </c>
      <c r="AF1068" s="52" t="s">
        <v>35</v>
      </c>
      <c r="AG1068" s="52"/>
      <c r="AH1068" s="106"/>
      <c r="AI1068" s="59"/>
      <c r="AJ1068" s="68" t="s">
        <v>10</v>
      </c>
      <c r="AK1068" t="s">
        <v>10</v>
      </c>
      <c r="AL1068" s="30" t="s">
        <v>10</v>
      </c>
      <c r="AM1068" s="39"/>
      <c r="AN1068" s="115" t="s">
        <v>10</v>
      </c>
      <c r="AO1068" s="30"/>
      <c r="AQ1068" s="5"/>
      <c r="AS1068" s="37"/>
      <c r="AT1068" s="30" t="s">
        <v>10</v>
      </c>
      <c r="AV1068" t="str">
        <f t="shared" si="290"/>
        <v>musta</v>
      </c>
      <c r="AW1068" t="str">
        <f t="shared" si="291"/>
        <v>musta</v>
      </c>
      <c r="AX1068" t="str">
        <f t="shared" si="292"/>
        <v>musta</v>
      </c>
      <c r="AY1068" s="31">
        <f t="shared" si="293"/>
        <v>10</v>
      </c>
      <c r="AZ1068" s="31">
        <f t="shared" si="294"/>
        <v>10</v>
      </c>
      <c r="BA1068" s="31">
        <f t="shared" si="295"/>
        <v>0</v>
      </c>
      <c r="BB1068" s="31">
        <f t="shared" si="296"/>
        <v>0</v>
      </c>
      <c r="BC1068" s="31">
        <f t="shared" si="297"/>
        <v>0</v>
      </c>
      <c r="BM1068" s="32" t="s">
        <v>34</v>
      </c>
      <c r="BN1068" s="2" t="s">
        <v>35</v>
      </c>
    </row>
    <row r="1069" spans="1:66" x14ac:dyDescent="0.25">
      <c r="A1069" s="50">
        <v>1058</v>
      </c>
      <c r="B1069" s="50">
        <v>854</v>
      </c>
      <c r="C1069" s="50" t="str">
        <f t="shared" si="286"/>
        <v>11109_1_3732</v>
      </c>
      <c r="D1069" s="50">
        <v>1</v>
      </c>
      <c r="E1069" s="51">
        <f t="shared" si="288"/>
        <v>111090001</v>
      </c>
      <c r="F1069" s="76" t="str">
        <f t="shared" si="285"/>
        <v>11109_1</v>
      </c>
      <c r="G1069" s="80">
        <v>11109</v>
      </c>
      <c r="H1069" s="52">
        <v>1</v>
      </c>
      <c r="I1069" s="52">
        <v>3732</v>
      </c>
      <c r="J1069" s="53" t="str">
        <f t="shared" si="289"/>
        <v>ok</v>
      </c>
      <c r="K1069" s="54" t="str">
        <f t="shared" si="298"/>
        <v>11109_1</v>
      </c>
      <c r="L1069" s="54">
        <v>11109</v>
      </c>
      <c r="M1069" s="54">
        <v>1</v>
      </c>
      <c r="N1069" s="54">
        <v>3391</v>
      </c>
      <c r="O1069" s="55">
        <v>6</v>
      </c>
      <c r="P1069" s="55">
        <v>44</v>
      </c>
      <c r="Q1069" s="55">
        <v>0</v>
      </c>
      <c r="R1069" s="55">
        <v>28</v>
      </c>
      <c r="S1069" s="52">
        <v>0</v>
      </c>
      <c r="T1069" s="56">
        <v>65</v>
      </c>
      <c r="U1069" s="56">
        <v>1</v>
      </c>
      <c r="V1069" s="56">
        <v>63</v>
      </c>
      <c r="W1069" s="56">
        <v>6</v>
      </c>
      <c r="X1069" s="57">
        <v>0.44</v>
      </c>
      <c r="Y1069" s="109"/>
      <c r="Z1069" s="109"/>
      <c r="AA1069" s="109"/>
      <c r="AB1069" s="109"/>
      <c r="AC1069" s="56">
        <v>3</v>
      </c>
      <c r="AD1069" s="52" t="s">
        <v>35</v>
      </c>
      <c r="AE1069" s="52" t="s">
        <v>35</v>
      </c>
      <c r="AF1069" s="52" t="s">
        <v>35</v>
      </c>
      <c r="AG1069" s="52"/>
      <c r="AH1069" s="106"/>
      <c r="AI1069" s="59"/>
      <c r="AJ1069" s="68" t="s">
        <v>10</v>
      </c>
      <c r="AK1069" t="s">
        <v>10</v>
      </c>
      <c r="AL1069" s="30" t="s">
        <v>10</v>
      </c>
      <c r="AM1069" s="39"/>
      <c r="AN1069" s="115" t="s">
        <v>10</v>
      </c>
      <c r="AO1069" s="30"/>
      <c r="AQ1069" s="5"/>
      <c r="AS1069" s="37"/>
      <c r="AT1069" s="30" t="s">
        <v>10</v>
      </c>
      <c r="AV1069" t="str">
        <f t="shared" si="290"/>
        <v>musta</v>
      </c>
      <c r="AW1069" t="str">
        <f t="shared" si="291"/>
        <v>musta</v>
      </c>
      <c r="AX1069" t="str">
        <f t="shared" si="292"/>
        <v>musta</v>
      </c>
      <c r="AY1069" s="31">
        <f t="shared" si="293"/>
        <v>1</v>
      </c>
      <c r="AZ1069" s="31">
        <f t="shared" si="294"/>
        <v>1</v>
      </c>
      <c r="BA1069" s="31">
        <f t="shared" si="295"/>
        <v>0</v>
      </c>
      <c r="BB1069" s="31">
        <f t="shared" si="296"/>
        <v>0</v>
      </c>
      <c r="BC1069" s="31">
        <f t="shared" si="297"/>
        <v>0</v>
      </c>
      <c r="BM1069" s="2" t="s">
        <v>35</v>
      </c>
      <c r="BN1069" s="2" t="s">
        <v>35</v>
      </c>
    </row>
    <row r="1070" spans="1:66" x14ac:dyDescent="0.25">
      <c r="A1070" s="50">
        <v>1059</v>
      </c>
      <c r="B1070" s="50">
        <v>855</v>
      </c>
      <c r="C1070" s="50" t="str">
        <f t="shared" si="286"/>
        <v>11112_1_3016</v>
      </c>
      <c r="D1070" s="50">
        <v>1</v>
      </c>
      <c r="E1070" s="51">
        <f t="shared" si="288"/>
        <v>111120001</v>
      </c>
      <c r="F1070" s="76" t="str">
        <f t="shared" si="285"/>
        <v>11112_1</v>
      </c>
      <c r="G1070" s="80">
        <v>11112</v>
      </c>
      <c r="H1070" s="52">
        <v>1</v>
      </c>
      <c r="I1070" s="52">
        <v>3016</v>
      </c>
      <c r="J1070" s="53" t="str">
        <f t="shared" si="289"/>
        <v>ok</v>
      </c>
      <c r="K1070" s="54" t="str">
        <f t="shared" si="298"/>
        <v>11112_1</v>
      </c>
      <c r="L1070" s="54">
        <v>11112</v>
      </c>
      <c r="M1070" s="54">
        <v>1</v>
      </c>
      <c r="N1070" s="54">
        <v>2791</v>
      </c>
      <c r="O1070" s="55">
        <v>254</v>
      </c>
      <c r="P1070" s="55">
        <v>60</v>
      </c>
      <c r="Q1070" s="55">
        <v>175</v>
      </c>
      <c r="R1070" s="55">
        <v>42</v>
      </c>
      <c r="S1070" s="52">
        <v>0</v>
      </c>
      <c r="T1070" s="56">
        <v>500</v>
      </c>
      <c r="U1070" s="56">
        <v>29</v>
      </c>
      <c r="V1070" s="56">
        <v>555</v>
      </c>
      <c r="W1070" s="56">
        <v>254</v>
      </c>
      <c r="X1070" s="57">
        <v>0.6</v>
      </c>
      <c r="Y1070" s="109"/>
      <c r="Z1070" s="109"/>
      <c r="AA1070" s="109"/>
      <c r="AB1070" s="109"/>
      <c r="AC1070" s="56">
        <v>165</v>
      </c>
      <c r="AD1070" s="52" t="s">
        <v>35</v>
      </c>
      <c r="AE1070" s="52" t="s">
        <v>35</v>
      </c>
      <c r="AF1070" s="52" t="s">
        <v>35</v>
      </c>
      <c r="AG1070" s="52"/>
      <c r="AH1070" s="106"/>
      <c r="AI1070" s="59"/>
      <c r="AJ1070" s="68" t="s">
        <v>10</v>
      </c>
      <c r="AK1070" t="s">
        <v>10</v>
      </c>
      <c r="AL1070" s="30" t="s">
        <v>10</v>
      </c>
      <c r="AM1070" s="39"/>
      <c r="AN1070" s="115" t="s">
        <v>10</v>
      </c>
      <c r="AO1070" s="30"/>
      <c r="AQ1070" s="5"/>
      <c r="AS1070" s="37"/>
      <c r="AT1070" s="30" t="s">
        <v>10</v>
      </c>
      <c r="AV1070" t="str">
        <f t="shared" si="290"/>
        <v>punainen</v>
      </c>
      <c r="AW1070" t="str">
        <f t="shared" si="291"/>
        <v>musta</v>
      </c>
      <c r="AX1070" t="str">
        <f t="shared" si="292"/>
        <v>musta</v>
      </c>
      <c r="AY1070" s="31">
        <f t="shared" si="293"/>
        <v>11</v>
      </c>
      <c r="AZ1070" s="31">
        <f t="shared" si="294"/>
        <v>10</v>
      </c>
      <c r="BA1070" s="31">
        <f t="shared" si="295"/>
        <v>0</v>
      </c>
      <c r="BB1070" s="31">
        <f t="shared" si="296"/>
        <v>1</v>
      </c>
      <c r="BC1070" s="31">
        <f t="shared" si="297"/>
        <v>0</v>
      </c>
      <c r="BM1070" s="2" t="s">
        <v>35</v>
      </c>
      <c r="BN1070" s="2" t="s">
        <v>35</v>
      </c>
    </row>
    <row r="1071" spans="1:66" x14ac:dyDescent="0.25">
      <c r="A1071" s="50">
        <v>1060</v>
      </c>
      <c r="B1071" s="50">
        <v>856</v>
      </c>
      <c r="C1071" s="50" t="str">
        <f t="shared" si="286"/>
        <v>11113_1_4285</v>
      </c>
      <c r="D1071" s="50">
        <v>1</v>
      </c>
      <c r="E1071" s="51">
        <f t="shared" si="288"/>
        <v>111130001</v>
      </c>
      <c r="F1071" s="76" t="str">
        <f t="shared" si="285"/>
        <v>11113_1</v>
      </c>
      <c r="G1071" s="80">
        <v>11113</v>
      </c>
      <c r="H1071" s="52">
        <v>1</v>
      </c>
      <c r="I1071" s="52">
        <v>4285</v>
      </c>
      <c r="J1071" s="53" t="str">
        <f t="shared" si="289"/>
        <v>ok</v>
      </c>
      <c r="K1071" s="54" t="str">
        <f t="shared" si="298"/>
        <v>11113_1</v>
      </c>
      <c r="L1071" s="54">
        <v>11113</v>
      </c>
      <c r="M1071" s="54">
        <v>1</v>
      </c>
      <c r="N1071" s="54">
        <v>3904</v>
      </c>
      <c r="O1071" s="55">
        <v>113</v>
      </c>
      <c r="P1071" s="55">
        <v>51</v>
      </c>
      <c r="Q1071" s="55">
        <v>43</v>
      </c>
      <c r="R1071" s="55">
        <v>19</v>
      </c>
      <c r="S1071" s="52">
        <v>0</v>
      </c>
      <c r="T1071" s="56">
        <v>278</v>
      </c>
      <c r="U1071" s="56">
        <v>8</v>
      </c>
      <c r="V1071" s="56">
        <v>304</v>
      </c>
      <c r="W1071" s="56">
        <v>113</v>
      </c>
      <c r="X1071" s="57">
        <v>0.51</v>
      </c>
      <c r="Y1071" s="109"/>
      <c r="Z1071" s="109"/>
      <c r="AA1071" s="109"/>
      <c r="AB1071" s="109"/>
      <c r="AC1071" s="56">
        <v>229</v>
      </c>
      <c r="AD1071" s="52" t="s">
        <v>35</v>
      </c>
      <c r="AE1071" s="52" t="s">
        <v>35</v>
      </c>
      <c r="AF1071" s="52" t="s">
        <v>35</v>
      </c>
      <c r="AG1071" s="52" t="s">
        <v>36</v>
      </c>
      <c r="AH1071" s="106"/>
      <c r="AI1071" s="59"/>
      <c r="AJ1071" s="68" t="s">
        <v>10</v>
      </c>
      <c r="AK1071" t="s">
        <v>10</v>
      </c>
      <c r="AL1071" s="30" t="s">
        <v>10</v>
      </c>
      <c r="AM1071" s="39"/>
      <c r="AN1071" s="115" t="s">
        <v>10</v>
      </c>
      <c r="AO1071" s="30"/>
      <c r="AQ1071" s="5"/>
      <c r="AS1071" s="37"/>
      <c r="AT1071" s="30" t="s">
        <v>10</v>
      </c>
      <c r="AV1071" t="str">
        <f t="shared" si="290"/>
        <v>musta</v>
      </c>
      <c r="AW1071" t="str">
        <f t="shared" si="291"/>
        <v>musta</v>
      </c>
      <c r="AX1071" t="str">
        <f t="shared" si="292"/>
        <v>musta</v>
      </c>
      <c r="AY1071" s="31">
        <f t="shared" si="293"/>
        <v>2</v>
      </c>
      <c r="AZ1071" s="31">
        <f t="shared" si="294"/>
        <v>1</v>
      </c>
      <c r="BA1071" s="31">
        <f t="shared" si="295"/>
        <v>0</v>
      </c>
      <c r="BB1071" s="31">
        <f t="shared" si="296"/>
        <v>1</v>
      </c>
      <c r="BC1071" s="31">
        <f t="shared" si="297"/>
        <v>0</v>
      </c>
      <c r="BM1071" s="2" t="s">
        <v>35</v>
      </c>
      <c r="BN1071" s="2" t="s">
        <v>35</v>
      </c>
    </row>
    <row r="1072" spans="1:66" x14ac:dyDescent="0.25">
      <c r="A1072" s="50">
        <v>1061</v>
      </c>
      <c r="B1072" s="50">
        <v>857</v>
      </c>
      <c r="C1072" s="50" t="str">
        <f t="shared" si="286"/>
        <v>11114_1_5982</v>
      </c>
      <c r="D1072" s="50">
        <v>1</v>
      </c>
      <c r="E1072" s="51">
        <f t="shared" si="288"/>
        <v>111140001</v>
      </c>
      <c r="F1072" s="76" t="str">
        <f t="shared" si="285"/>
        <v>11114_1</v>
      </c>
      <c r="G1072" s="80">
        <v>11114</v>
      </c>
      <c r="H1072" s="52">
        <v>1</v>
      </c>
      <c r="I1072" s="52">
        <v>5982</v>
      </c>
      <c r="J1072" s="53" t="str">
        <f t="shared" si="289"/>
        <v>ok</v>
      </c>
      <c r="K1072" s="54" t="str">
        <f t="shared" si="298"/>
        <v>11114_1</v>
      </c>
      <c r="L1072" s="54">
        <v>11114</v>
      </c>
      <c r="M1072" s="54">
        <v>1</v>
      </c>
      <c r="N1072" s="54">
        <v>5530</v>
      </c>
      <c r="O1072" s="55">
        <v>180</v>
      </c>
      <c r="P1072" s="55">
        <v>60</v>
      </c>
      <c r="Q1072" s="55">
        <v>69</v>
      </c>
      <c r="R1072" s="55">
        <v>27</v>
      </c>
      <c r="S1072" s="52">
        <v>0</v>
      </c>
      <c r="T1072" s="56">
        <v>730</v>
      </c>
      <c r="U1072" s="56">
        <v>27</v>
      </c>
      <c r="V1072" s="56">
        <v>773</v>
      </c>
      <c r="W1072" s="56">
        <v>180</v>
      </c>
      <c r="X1072" s="57">
        <v>0.6</v>
      </c>
      <c r="Y1072" s="109"/>
      <c r="Z1072" s="109"/>
      <c r="AA1072" s="109"/>
      <c r="AB1072" s="109"/>
      <c r="AC1072" s="56">
        <v>490</v>
      </c>
      <c r="AD1072" s="61" t="s">
        <v>34</v>
      </c>
      <c r="AE1072" s="52" t="s">
        <v>35</v>
      </c>
      <c r="AF1072" s="52" t="s">
        <v>35</v>
      </c>
      <c r="AG1072" s="52" t="s">
        <v>36</v>
      </c>
      <c r="AH1072" s="106"/>
      <c r="AI1072" s="59"/>
      <c r="AJ1072" s="68" t="s">
        <v>10</v>
      </c>
      <c r="AK1072" t="s">
        <v>10</v>
      </c>
      <c r="AL1072" s="30" t="s">
        <v>10</v>
      </c>
      <c r="AM1072" s="39"/>
      <c r="AN1072" s="115" t="s">
        <v>10</v>
      </c>
      <c r="AO1072" s="30"/>
      <c r="AQ1072" s="5"/>
      <c r="AS1072" s="37"/>
      <c r="AT1072" s="30" t="s">
        <v>10</v>
      </c>
      <c r="AV1072" t="str">
        <f t="shared" si="290"/>
        <v>punainen</v>
      </c>
      <c r="AW1072" t="str">
        <f t="shared" si="291"/>
        <v>musta</v>
      </c>
      <c r="AX1072" t="str">
        <f t="shared" si="292"/>
        <v>musta</v>
      </c>
      <c r="AY1072" s="31">
        <f t="shared" si="293"/>
        <v>12</v>
      </c>
      <c r="AZ1072" s="31">
        <f t="shared" si="294"/>
        <v>10</v>
      </c>
      <c r="BA1072" s="31">
        <f t="shared" si="295"/>
        <v>0</v>
      </c>
      <c r="BB1072" s="31">
        <f t="shared" si="296"/>
        <v>1</v>
      </c>
      <c r="BC1072" s="31">
        <f t="shared" si="297"/>
        <v>1</v>
      </c>
      <c r="BM1072" s="32" t="s">
        <v>34</v>
      </c>
      <c r="BN1072" s="2" t="s">
        <v>35</v>
      </c>
    </row>
    <row r="1073" spans="1:66" x14ac:dyDescent="0.25">
      <c r="A1073" s="50">
        <v>1062</v>
      </c>
      <c r="B1073" s="50">
        <v>858</v>
      </c>
      <c r="C1073" s="50" t="str">
        <f t="shared" si="286"/>
        <v>11115_1_1419</v>
      </c>
      <c r="D1073" s="50">
        <v>1</v>
      </c>
      <c r="E1073" s="51">
        <f t="shared" si="288"/>
        <v>111150001</v>
      </c>
      <c r="F1073" s="76" t="str">
        <f t="shared" si="285"/>
        <v>11115_1</v>
      </c>
      <c r="G1073" s="80">
        <v>11115</v>
      </c>
      <c r="H1073" s="52">
        <v>1</v>
      </c>
      <c r="I1073" s="52">
        <v>1419</v>
      </c>
      <c r="J1073" s="53" t="str">
        <f t="shared" si="289"/>
        <v>ok</v>
      </c>
      <c r="K1073" s="54" t="str">
        <f t="shared" si="298"/>
        <v>11115_1</v>
      </c>
      <c r="L1073" s="54">
        <v>11115</v>
      </c>
      <c r="M1073" s="54">
        <v>1</v>
      </c>
      <c r="N1073" s="54">
        <v>1051</v>
      </c>
      <c r="O1073" s="55">
        <v>1064</v>
      </c>
      <c r="P1073" s="55">
        <v>62</v>
      </c>
      <c r="Q1073" s="55">
        <v>258</v>
      </c>
      <c r="R1073" s="55">
        <v>15</v>
      </c>
      <c r="S1073" s="52">
        <v>0</v>
      </c>
      <c r="T1073" s="56">
        <v>3300</v>
      </c>
      <c r="U1073" s="56">
        <v>167</v>
      </c>
      <c r="V1073" s="56">
        <v>3589</v>
      </c>
      <c r="W1073" s="56">
        <v>1064</v>
      </c>
      <c r="X1073" s="57">
        <v>0.62</v>
      </c>
      <c r="Y1073" s="109"/>
      <c r="Z1073" s="109"/>
      <c r="AA1073" s="109"/>
      <c r="AB1073" s="109"/>
      <c r="AC1073" s="56">
        <v>201</v>
      </c>
      <c r="AD1073" s="61" t="s">
        <v>34</v>
      </c>
      <c r="AE1073" s="52" t="s">
        <v>35</v>
      </c>
      <c r="AF1073" s="52" t="s">
        <v>36</v>
      </c>
      <c r="AG1073" s="52" t="s">
        <v>36</v>
      </c>
      <c r="AH1073" s="106"/>
      <c r="AI1073" s="59"/>
      <c r="AJ1073" s="68" t="s">
        <v>10</v>
      </c>
      <c r="AK1073" t="s">
        <v>10</v>
      </c>
      <c r="AL1073" s="30" t="s">
        <v>10</v>
      </c>
      <c r="AM1073" s="39"/>
      <c r="AN1073" s="115" t="s">
        <v>10</v>
      </c>
      <c r="AO1073" s="30"/>
      <c r="AQ1073" s="5"/>
      <c r="AS1073" s="37"/>
      <c r="AT1073" s="30" t="s">
        <v>10</v>
      </c>
      <c r="AV1073" t="str">
        <f t="shared" si="290"/>
        <v>punainen</v>
      </c>
      <c r="AW1073" t="str">
        <f t="shared" si="291"/>
        <v>musta</v>
      </c>
      <c r="AX1073" t="str">
        <f t="shared" si="292"/>
        <v>musta</v>
      </c>
      <c r="AY1073" s="31">
        <f t="shared" si="293"/>
        <v>13</v>
      </c>
      <c r="AZ1073" s="31">
        <f t="shared" si="294"/>
        <v>10</v>
      </c>
      <c r="BA1073" s="31">
        <f t="shared" si="295"/>
        <v>1</v>
      </c>
      <c r="BB1073" s="31">
        <f t="shared" si="296"/>
        <v>1</v>
      </c>
      <c r="BC1073" s="31">
        <f t="shared" si="297"/>
        <v>1</v>
      </c>
      <c r="BM1073" s="32" t="s">
        <v>34</v>
      </c>
      <c r="BN1073" s="2" t="s">
        <v>35</v>
      </c>
    </row>
    <row r="1074" spans="1:66" x14ac:dyDescent="0.25">
      <c r="A1074" s="50">
        <v>1063</v>
      </c>
      <c r="B1074" s="50">
        <v>859</v>
      </c>
      <c r="C1074" s="50" t="str">
        <f t="shared" si="286"/>
        <v>11116_1_3072</v>
      </c>
      <c r="D1074" s="50">
        <v>1</v>
      </c>
      <c r="E1074" s="51">
        <f t="shared" si="288"/>
        <v>111160001</v>
      </c>
      <c r="F1074" s="76" t="str">
        <f t="shared" si="285"/>
        <v>11116_1</v>
      </c>
      <c r="G1074" s="80">
        <v>11116</v>
      </c>
      <c r="H1074" s="52">
        <v>1</v>
      </c>
      <c r="I1074" s="52">
        <v>3072</v>
      </c>
      <c r="J1074" s="53" t="str">
        <f t="shared" si="289"/>
        <v>ok</v>
      </c>
      <c r="K1074" s="54" t="str">
        <f t="shared" si="298"/>
        <v>11116_1</v>
      </c>
      <c r="L1074" s="54">
        <v>11116</v>
      </c>
      <c r="M1074" s="54">
        <v>1</v>
      </c>
      <c r="N1074" s="54">
        <v>2834</v>
      </c>
      <c r="O1074" s="55">
        <v>14</v>
      </c>
      <c r="P1074" s="55">
        <v>24</v>
      </c>
      <c r="Q1074" s="55">
        <v>0</v>
      </c>
      <c r="R1074" s="55">
        <v>0</v>
      </c>
      <c r="S1074" s="52">
        <v>0</v>
      </c>
      <c r="T1074" s="56">
        <v>253</v>
      </c>
      <c r="U1074" s="56">
        <v>13</v>
      </c>
      <c r="V1074" s="56">
        <v>255</v>
      </c>
      <c r="W1074" s="56">
        <v>14</v>
      </c>
      <c r="X1074" s="57">
        <v>0.24</v>
      </c>
      <c r="Y1074" s="109"/>
      <c r="Z1074" s="109"/>
      <c r="AA1074" s="109"/>
      <c r="AB1074" s="109"/>
      <c r="AC1074" s="56">
        <v>192</v>
      </c>
      <c r="AD1074" s="52" t="s">
        <v>35</v>
      </c>
      <c r="AE1074" s="52" t="s">
        <v>35</v>
      </c>
      <c r="AF1074" s="52" t="s">
        <v>35</v>
      </c>
      <c r="AG1074" s="52"/>
      <c r="AH1074" s="106"/>
      <c r="AI1074" s="59"/>
      <c r="AJ1074" s="68" t="s">
        <v>10</v>
      </c>
      <c r="AK1074" t="s">
        <v>10</v>
      </c>
      <c r="AL1074" s="30" t="s">
        <v>10</v>
      </c>
      <c r="AM1074" s="39"/>
      <c r="AN1074" s="115" t="s">
        <v>10</v>
      </c>
      <c r="AO1074" s="30"/>
      <c r="AQ1074" s="5"/>
      <c r="AS1074" s="37"/>
      <c r="AT1074" s="30" t="s">
        <v>10</v>
      </c>
      <c r="AV1074" t="str">
        <f t="shared" si="290"/>
        <v>musta</v>
      </c>
      <c r="AW1074" t="str">
        <f t="shared" si="291"/>
        <v>musta</v>
      </c>
      <c r="AX1074" t="str">
        <f t="shared" si="292"/>
        <v>musta</v>
      </c>
      <c r="AY1074" s="31">
        <f t="shared" si="293"/>
        <v>1</v>
      </c>
      <c r="AZ1074" s="31">
        <f t="shared" si="294"/>
        <v>0</v>
      </c>
      <c r="BA1074" s="31">
        <f t="shared" si="295"/>
        <v>0</v>
      </c>
      <c r="BB1074" s="31">
        <f t="shared" si="296"/>
        <v>1</v>
      </c>
      <c r="BC1074" s="31">
        <f t="shared" si="297"/>
        <v>0</v>
      </c>
      <c r="BM1074" s="2" t="s">
        <v>35</v>
      </c>
      <c r="BN1074" s="2" t="s">
        <v>35</v>
      </c>
    </row>
    <row r="1075" spans="1:66" x14ac:dyDescent="0.25">
      <c r="A1075" s="50">
        <v>1064</v>
      </c>
      <c r="B1075" s="50">
        <v>860</v>
      </c>
      <c r="C1075" s="50" t="str">
        <f t="shared" si="286"/>
        <v>11117_1_4358</v>
      </c>
      <c r="D1075" s="50">
        <v>1</v>
      </c>
      <c r="E1075" s="51">
        <f t="shared" si="288"/>
        <v>111170001</v>
      </c>
      <c r="F1075" s="76" t="str">
        <f t="shared" si="285"/>
        <v>11117_1</v>
      </c>
      <c r="G1075" s="80">
        <v>11117</v>
      </c>
      <c r="H1075" s="52">
        <v>1</v>
      </c>
      <c r="I1075" s="52">
        <v>4358</v>
      </c>
      <c r="J1075" s="53" t="str">
        <f t="shared" si="289"/>
        <v>ok</v>
      </c>
      <c r="K1075" s="54" t="str">
        <f t="shared" si="298"/>
        <v>11117_1</v>
      </c>
      <c r="L1075" s="54">
        <v>11117</v>
      </c>
      <c r="M1075" s="54">
        <v>1</v>
      </c>
      <c r="N1075" s="54">
        <v>4189</v>
      </c>
      <c r="O1075" s="55">
        <v>47</v>
      </c>
      <c r="P1075" s="55">
        <v>19</v>
      </c>
      <c r="Q1075" s="55">
        <v>37</v>
      </c>
      <c r="R1075" s="55">
        <v>13</v>
      </c>
      <c r="S1075" s="52">
        <v>0</v>
      </c>
      <c r="T1075" s="56">
        <v>220</v>
      </c>
      <c r="U1075" s="56">
        <v>11</v>
      </c>
      <c r="V1075" s="56">
        <v>218</v>
      </c>
      <c r="W1075" s="56">
        <v>47</v>
      </c>
      <c r="X1075" s="57">
        <v>0.19</v>
      </c>
      <c r="Y1075" s="109"/>
      <c r="Z1075" s="109"/>
      <c r="AA1075" s="109"/>
      <c r="AB1075" s="109"/>
      <c r="AC1075" s="56">
        <v>17</v>
      </c>
      <c r="AD1075" s="52" t="s">
        <v>35</v>
      </c>
      <c r="AE1075" s="52" t="s">
        <v>35</v>
      </c>
      <c r="AF1075" s="52" t="s">
        <v>35</v>
      </c>
      <c r="AG1075" s="52"/>
      <c r="AH1075" s="106"/>
      <c r="AI1075" s="59"/>
      <c r="AJ1075" s="68" t="s">
        <v>10</v>
      </c>
      <c r="AK1075" t="s">
        <v>10</v>
      </c>
      <c r="AL1075" s="30" t="s">
        <v>10</v>
      </c>
      <c r="AM1075" s="39"/>
      <c r="AN1075" s="115" t="s">
        <v>10</v>
      </c>
      <c r="AO1075" s="30"/>
      <c r="AQ1075" s="5"/>
      <c r="AS1075" s="37"/>
      <c r="AT1075" s="30" t="s">
        <v>10</v>
      </c>
      <c r="AV1075" t="str">
        <f t="shared" si="290"/>
        <v>musta</v>
      </c>
      <c r="AW1075" t="str">
        <f t="shared" si="291"/>
        <v>musta</v>
      </c>
      <c r="AX1075" t="str">
        <f t="shared" si="292"/>
        <v>musta</v>
      </c>
      <c r="AY1075" s="31">
        <f t="shared" si="293"/>
        <v>0</v>
      </c>
      <c r="AZ1075" s="31">
        <f t="shared" si="294"/>
        <v>0</v>
      </c>
      <c r="BA1075" s="31">
        <f t="shared" si="295"/>
        <v>0</v>
      </c>
      <c r="BB1075" s="31">
        <f t="shared" si="296"/>
        <v>0</v>
      </c>
      <c r="BC1075" s="31">
        <f t="shared" si="297"/>
        <v>0</v>
      </c>
      <c r="BM1075" s="2" t="s">
        <v>35</v>
      </c>
      <c r="BN1075" s="2" t="s">
        <v>35</v>
      </c>
    </row>
    <row r="1076" spans="1:66" x14ac:dyDescent="0.25">
      <c r="A1076" s="50">
        <v>1065</v>
      </c>
      <c r="B1076" s="50">
        <v>861</v>
      </c>
      <c r="C1076" s="50" t="str">
        <f t="shared" si="286"/>
        <v>11119_1_5998</v>
      </c>
      <c r="D1076" s="50">
        <v>1</v>
      </c>
      <c r="E1076" s="51">
        <f t="shared" si="288"/>
        <v>111190001</v>
      </c>
      <c r="F1076" s="76" t="str">
        <f t="shared" si="285"/>
        <v>11119_1</v>
      </c>
      <c r="G1076" s="80">
        <v>11119</v>
      </c>
      <c r="H1076" s="52">
        <v>1</v>
      </c>
      <c r="I1076" s="52">
        <v>5998</v>
      </c>
      <c r="J1076" s="53" t="str">
        <f t="shared" si="289"/>
        <v>ok</v>
      </c>
      <c r="K1076" s="54" t="str">
        <f t="shared" si="298"/>
        <v>11119_1</v>
      </c>
      <c r="L1076" s="54">
        <v>11119</v>
      </c>
      <c r="M1076" s="54">
        <v>1</v>
      </c>
      <c r="N1076" s="54">
        <v>5659</v>
      </c>
      <c r="O1076" s="55">
        <v>183</v>
      </c>
      <c r="P1076" s="55">
        <v>31</v>
      </c>
      <c r="Q1076" s="55">
        <v>136</v>
      </c>
      <c r="R1076" s="55">
        <v>22</v>
      </c>
      <c r="S1076" s="52">
        <v>0</v>
      </c>
      <c r="T1076" s="56">
        <v>1354</v>
      </c>
      <c r="U1076" s="56">
        <v>38</v>
      </c>
      <c r="V1076" s="56">
        <v>1446</v>
      </c>
      <c r="W1076" s="56">
        <v>183</v>
      </c>
      <c r="X1076" s="57">
        <v>0.31</v>
      </c>
      <c r="Y1076" s="109"/>
      <c r="Z1076" s="109"/>
      <c r="AA1076" s="109"/>
      <c r="AB1076" s="109"/>
      <c r="AC1076" s="56">
        <v>123</v>
      </c>
      <c r="AD1076" s="52" t="s">
        <v>35</v>
      </c>
      <c r="AE1076" s="52" t="s">
        <v>35</v>
      </c>
      <c r="AF1076" s="52" t="s">
        <v>36</v>
      </c>
      <c r="AG1076" s="52" t="s">
        <v>36</v>
      </c>
      <c r="AH1076" s="106"/>
      <c r="AI1076" s="59"/>
      <c r="AJ1076" s="68" t="s">
        <v>10</v>
      </c>
      <c r="AK1076" t="s">
        <v>10</v>
      </c>
      <c r="AL1076" s="30" t="s">
        <v>10</v>
      </c>
      <c r="AM1076" s="39"/>
      <c r="AN1076" s="115" t="s">
        <v>10</v>
      </c>
      <c r="AO1076" s="30"/>
      <c r="AQ1076" s="5"/>
      <c r="AS1076" s="37"/>
      <c r="AT1076" s="30" t="s">
        <v>10</v>
      </c>
      <c r="AV1076" t="str">
        <f t="shared" si="290"/>
        <v>musta</v>
      </c>
      <c r="AW1076" t="str">
        <f t="shared" si="291"/>
        <v>musta</v>
      </c>
      <c r="AX1076" t="str">
        <f t="shared" si="292"/>
        <v>musta</v>
      </c>
      <c r="AY1076" s="31">
        <f t="shared" si="293"/>
        <v>1</v>
      </c>
      <c r="AZ1076" s="31">
        <f t="shared" si="294"/>
        <v>0</v>
      </c>
      <c r="BA1076" s="31">
        <f t="shared" si="295"/>
        <v>0</v>
      </c>
      <c r="BB1076" s="31">
        <f t="shared" si="296"/>
        <v>1</v>
      </c>
      <c r="BC1076" s="31">
        <f t="shared" si="297"/>
        <v>0</v>
      </c>
      <c r="BM1076" s="2" t="s">
        <v>35</v>
      </c>
      <c r="BN1076" s="2" t="s">
        <v>35</v>
      </c>
    </row>
    <row r="1077" spans="1:66" x14ac:dyDescent="0.25">
      <c r="A1077" s="50">
        <v>1066</v>
      </c>
      <c r="B1077" s="50">
        <v>862</v>
      </c>
      <c r="C1077" s="50" t="str">
        <f t="shared" si="286"/>
        <v>11121_1_5668</v>
      </c>
      <c r="D1077" s="50">
        <v>1</v>
      </c>
      <c r="E1077" s="51">
        <f t="shared" si="288"/>
        <v>111210001</v>
      </c>
      <c r="F1077" s="76" t="str">
        <f t="shared" si="285"/>
        <v>11121_1</v>
      </c>
      <c r="G1077" s="80">
        <v>11121</v>
      </c>
      <c r="H1077" s="52">
        <v>1</v>
      </c>
      <c r="I1077" s="52">
        <v>5668</v>
      </c>
      <c r="J1077" s="53" t="str">
        <f t="shared" si="289"/>
        <v>ok</v>
      </c>
      <c r="K1077" s="54" t="str">
        <f t="shared" si="298"/>
        <v>11121_1</v>
      </c>
      <c r="L1077" s="54">
        <v>11121</v>
      </c>
      <c r="M1077" s="54">
        <v>1</v>
      </c>
      <c r="N1077" s="54">
        <v>5163</v>
      </c>
      <c r="O1077" s="55">
        <v>353</v>
      </c>
      <c r="P1077" s="55">
        <v>26</v>
      </c>
      <c r="Q1077" s="55">
        <v>158</v>
      </c>
      <c r="R1077" s="55">
        <v>10</v>
      </c>
      <c r="S1077" s="52">
        <v>0</v>
      </c>
      <c r="T1077" s="56">
        <v>4656</v>
      </c>
      <c r="U1077" s="56">
        <v>253</v>
      </c>
      <c r="V1077" s="56">
        <v>4970</v>
      </c>
      <c r="W1077" s="56">
        <v>353</v>
      </c>
      <c r="X1077" s="57">
        <v>0.26</v>
      </c>
      <c r="Y1077" s="109"/>
      <c r="Z1077" s="109"/>
      <c r="AA1077" s="109"/>
      <c r="AB1077" s="109"/>
      <c r="AC1077" s="56">
        <v>898</v>
      </c>
      <c r="AD1077" s="61" t="s">
        <v>34</v>
      </c>
      <c r="AE1077" s="52" t="s">
        <v>35</v>
      </c>
      <c r="AF1077" s="52" t="s">
        <v>36</v>
      </c>
      <c r="AG1077" s="52" t="s">
        <v>36</v>
      </c>
      <c r="AH1077" s="106"/>
      <c r="AI1077" s="59"/>
      <c r="AJ1077" s="68" t="s">
        <v>10</v>
      </c>
      <c r="AK1077" t="s">
        <v>10</v>
      </c>
      <c r="AL1077" s="30" t="s">
        <v>10</v>
      </c>
      <c r="AM1077" s="39"/>
      <c r="AN1077" s="115" t="s">
        <v>10</v>
      </c>
      <c r="AO1077" s="30"/>
      <c r="AQ1077" s="5"/>
      <c r="AS1077" s="37"/>
      <c r="AT1077" s="30" t="s">
        <v>10</v>
      </c>
      <c r="AV1077" t="str">
        <f t="shared" si="290"/>
        <v>musta</v>
      </c>
      <c r="AW1077" t="str">
        <f t="shared" si="291"/>
        <v>musta</v>
      </c>
      <c r="AX1077" t="str">
        <f t="shared" si="292"/>
        <v>musta</v>
      </c>
      <c r="AY1077" s="31">
        <f t="shared" si="293"/>
        <v>11</v>
      </c>
      <c r="AZ1077" s="31">
        <f t="shared" si="294"/>
        <v>0</v>
      </c>
      <c r="BA1077" s="31">
        <f t="shared" si="295"/>
        <v>0</v>
      </c>
      <c r="BB1077" s="31">
        <f t="shared" si="296"/>
        <v>10</v>
      </c>
      <c r="BC1077" s="31">
        <f t="shared" si="297"/>
        <v>1</v>
      </c>
      <c r="BM1077" s="2" t="s">
        <v>35</v>
      </c>
      <c r="BN1077" s="2" t="s">
        <v>35</v>
      </c>
    </row>
    <row r="1078" spans="1:66" x14ac:dyDescent="0.25">
      <c r="A1078" s="50">
        <v>1067</v>
      </c>
      <c r="B1078" s="50">
        <v>863</v>
      </c>
      <c r="C1078" s="50" t="str">
        <f t="shared" si="286"/>
        <v>11123_1_9500</v>
      </c>
      <c r="D1078" s="50">
        <v>1</v>
      </c>
      <c r="E1078" s="51">
        <f t="shared" si="288"/>
        <v>111230001</v>
      </c>
      <c r="F1078" s="76" t="str">
        <f t="shared" si="285"/>
        <v>11123_1</v>
      </c>
      <c r="G1078" s="80">
        <v>11123</v>
      </c>
      <c r="H1078" s="52">
        <v>1</v>
      </c>
      <c r="I1078" s="52">
        <v>9500</v>
      </c>
      <c r="J1078" s="53" t="str">
        <f t="shared" si="289"/>
        <v>ok</v>
      </c>
      <c r="K1078" s="54" t="str">
        <f t="shared" si="298"/>
        <v>11123_1</v>
      </c>
      <c r="L1078" s="54">
        <v>11123</v>
      </c>
      <c r="M1078" s="54">
        <v>1</v>
      </c>
      <c r="N1078" s="54">
        <v>8864</v>
      </c>
      <c r="O1078" s="55">
        <v>102</v>
      </c>
      <c r="P1078" s="55">
        <v>59</v>
      </c>
      <c r="Q1078" s="55">
        <v>12</v>
      </c>
      <c r="R1078" s="55">
        <v>6</v>
      </c>
      <c r="S1078" s="52">
        <v>0</v>
      </c>
      <c r="T1078" s="56">
        <v>70</v>
      </c>
      <c r="U1078" s="56">
        <v>1</v>
      </c>
      <c r="V1078" s="56">
        <v>67</v>
      </c>
      <c r="W1078" s="56">
        <v>102</v>
      </c>
      <c r="X1078" s="57">
        <v>0.59</v>
      </c>
      <c r="Y1078" s="109"/>
      <c r="Z1078" s="109"/>
      <c r="AA1078" s="109"/>
      <c r="AB1078" s="109"/>
      <c r="AC1078" s="56">
        <v>3</v>
      </c>
      <c r="AD1078" s="52" t="s">
        <v>35</v>
      </c>
      <c r="AE1078" s="52" t="s">
        <v>35</v>
      </c>
      <c r="AF1078" s="52" t="s">
        <v>35</v>
      </c>
      <c r="AG1078" s="52"/>
      <c r="AH1078" s="106"/>
      <c r="AI1078" s="59"/>
      <c r="AJ1078" s="68" t="s">
        <v>10</v>
      </c>
      <c r="AK1078" t="s">
        <v>10</v>
      </c>
      <c r="AL1078" s="30" t="s">
        <v>10</v>
      </c>
      <c r="AM1078" s="39"/>
      <c r="AN1078" s="115" t="s">
        <v>10</v>
      </c>
      <c r="AO1078" s="30"/>
      <c r="AQ1078" s="5"/>
      <c r="AS1078" s="37"/>
      <c r="AT1078" s="30" t="s">
        <v>10</v>
      </c>
      <c r="AV1078" t="str">
        <f t="shared" si="290"/>
        <v>musta</v>
      </c>
      <c r="AW1078" t="str">
        <f t="shared" si="291"/>
        <v>musta</v>
      </c>
      <c r="AX1078" t="str">
        <f t="shared" si="292"/>
        <v>musta</v>
      </c>
      <c r="AY1078" s="31">
        <f t="shared" si="293"/>
        <v>1</v>
      </c>
      <c r="AZ1078" s="31">
        <f t="shared" si="294"/>
        <v>1</v>
      </c>
      <c r="BA1078" s="31">
        <f t="shared" si="295"/>
        <v>0</v>
      </c>
      <c r="BB1078" s="31">
        <f t="shared" si="296"/>
        <v>0</v>
      </c>
      <c r="BC1078" s="31">
        <f t="shared" si="297"/>
        <v>0</v>
      </c>
      <c r="BM1078" s="2" t="s">
        <v>35</v>
      </c>
      <c r="BN1078" s="2" t="s">
        <v>35</v>
      </c>
    </row>
    <row r="1079" spans="1:66" x14ac:dyDescent="0.25">
      <c r="A1079" s="50">
        <v>1068</v>
      </c>
      <c r="B1079" s="50">
        <v>864</v>
      </c>
      <c r="C1079" s="50" t="str">
        <f t="shared" si="286"/>
        <v>11127_1_6760</v>
      </c>
      <c r="D1079" s="50">
        <v>1</v>
      </c>
      <c r="E1079" s="51">
        <f t="shared" si="288"/>
        <v>111270001</v>
      </c>
      <c r="F1079" s="76" t="str">
        <f t="shared" si="285"/>
        <v>11127_1</v>
      </c>
      <c r="G1079" s="80">
        <v>11127</v>
      </c>
      <c r="H1079" s="52">
        <v>1</v>
      </c>
      <c r="I1079" s="52">
        <v>6760</v>
      </c>
      <c r="J1079" s="53" t="str">
        <f t="shared" si="289"/>
        <v>ok</v>
      </c>
      <c r="K1079" s="54" t="str">
        <f t="shared" si="298"/>
        <v>11127_1</v>
      </c>
      <c r="L1079" s="54">
        <v>11127</v>
      </c>
      <c r="M1079" s="54">
        <v>1</v>
      </c>
      <c r="N1079" s="54">
        <v>6385</v>
      </c>
      <c r="O1079" s="55">
        <v>16</v>
      </c>
      <c r="P1079" s="55">
        <v>12</v>
      </c>
      <c r="Q1079" s="55">
        <v>2</v>
      </c>
      <c r="R1079" s="55">
        <v>2</v>
      </c>
      <c r="S1079" s="52">
        <v>0</v>
      </c>
      <c r="T1079" s="56">
        <v>77</v>
      </c>
      <c r="U1079" s="56">
        <v>4</v>
      </c>
      <c r="V1079" s="56">
        <v>76</v>
      </c>
      <c r="W1079" s="56">
        <v>16</v>
      </c>
      <c r="X1079" s="57">
        <v>0.12</v>
      </c>
      <c r="Y1079" s="109"/>
      <c r="Z1079" s="109"/>
      <c r="AA1079" s="109"/>
      <c r="AB1079" s="109"/>
      <c r="AC1079" s="56">
        <v>3</v>
      </c>
      <c r="AD1079" s="52" t="s">
        <v>35</v>
      </c>
      <c r="AE1079" s="52" t="s">
        <v>35</v>
      </c>
      <c r="AF1079" s="52" t="s">
        <v>35</v>
      </c>
      <c r="AG1079" s="52"/>
      <c r="AH1079" s="106"/>
      <c r="AI1079" s="59"/>
      <c r="AJ1079" s="68" t="s">
        <v>10</v>
      </c>
      <c r="AK1079" t="s">
        <v>10</v>
      </c>
      <c r="AL1079" s="30" t="s">
        <v>10</v>
      </c>
      <c r="AM1079" s="39"/>
      <c r="AN1079" s="115" t="s">
        <v>10</v>
      </c>
      <c r="AO1079" s="30"/>
      <c r="AQ1079" s="5"/>
      <c r="AS1079" s="37"/>
      <c r="AT1079" s="30" t="s">
        <v>10</v>
      </c>
      <c r="AV1079" t="str">
        <f t="shared" si="290"/>
        <v>musta</v>
      </c>
      <c r="AW1079" t="str">
        <f t="shared" si="291"/>
        <v>musta</v>
      </c>
      <c r="AX1079" t="str">
        <f t="shared" si="292"/>
        <v>musta</v>
      </c>
      <c r="AY1079" s="31">
        <f t="shared" si="293"/>
        <v>0</v>
      </c>
      <c r="AZ1079" s="31">
        <f t="shared" si="294"/>
        <v>0</v>
      </c>
      <c r="BA1079" s="31">
        <f t="shared" si="295"/>
        <v>0</v>
      </c>
      <c r="BB1079" s="31">
        <f t="shared" si="296"/>
        <v>0</v>
      </c>
      <c r="BC1079" s="31">
        <f t="shared" si="297"/>
        <v>0</v>
      </c>
      <c r="BM1079" s="2" t="s">
        <v>35</v>
      </c>
      <c r="BN1079" s="2" t="s">
        <v>35</v>
      </c>
    </row>
    <row r="1080" spans="1:66" x14ac:dyDescent="0.25">
      <c r="A1080" s="50">
        <v>1069</v>
      </c>
      <c r="B1080" s="50">
        <v>865</v>
      </c>
      <c r="C1080" s="50" t="str">
        <f t="shared" si="286"/>
        <v>11129_1_5085</v>
      </c>
      <c r="D1080" s="50">
        <v>1</v>
      </c>
      <c r="E1080" s="51">
        <f t="shared" si="288"/>
        <v>111290001</v>
      </c>
      <c r="F1080" s="76" t="str">
        <f t="shared" si="285"/>
        <v>11129_1</v>
      </c>
      <c r="G1080" s="80">
        <v>11129</v>
      </c>
      <c r="H1080" s="52">
        <v>1</v>
      </c>
      <c r="I1080" s="52">
        <v>5085</v>
      </c>
      <c r="J1080" s="53" t="str">
        <f t="shared" si="289"/>
        <v>ok</v>
      </c>
      <c r="K1080" s="54" t="str">
        <f t="shared" si="298"/>
        <v>11129_1</v>
      </c>
      <c r="L1080" s="54">
        <v>11129</v>
      </c>
      <c r="M1080" s="54">
        <v>1</v>
      </c>
      <c r="N1080" s="54">
        <v>4775</v>
      </c>
      <c r="O1080" s="55">
        <v>687</v>
      </c>
      <c r="P1080" s="55">
        <v>67</v>
      </c>
      <c r="Q1080" s="55">
        <v>108</v>
      </c>
      <c r="R1080" s="55">
        <v>10</v>
      </c>
      <c r="S1080" s="52">
        <v>0</v>
      </c>
      <c r="T1080" s="56">
        <v>1015</v>
      </c>
      <c r="U1080" s="56">
        <v>31</v>
      </c>
      <c r="V1080" s="56">
        <v>1060</v>
      </c>
      <c r="W1080" s="56">
        <v>687</v>
      </c>
      <c r="X1080" s="57">
        <v>0.67</v>
      </c>
      <c r="Y1080" s="109"/>
      <c r="Z1080" s="109"/>
      <c r="AA1080" s="109"/>
      <c r="AB1080" s="109"/>
      <c r="AC1080" s="56">
        <v>202</v>
      </c>
      <c r="AD1080" s="52" t="s">
        <v>35</v>
      </c>
      <c r="AE1080" s="52" t="s">
        <v>35</v>
      </c>
      <c r="AF1080" s="52" t="s">
        <v>35</v>
      </c>
      <c r="AG1080" s="52"/>
      <c r="AH1080" s="106"/>
      <c r="AI1080" s="59"/>
      <c r="AJ1080" s="68" t="s">
        <v>10</v>
      </c>
      <c r="AK1080" t="s">
        <v>10</v>
      </c>
      <c r="AL1080" s="30" t="s">
        <v>10</v>
      </c>
      <c r="AM1080" s="39"/>
      <c r="AN1080" s="115" t="s">
        <v>10</v>
      </c>
      <c r="AO1080" s="30"/>
      <c r="AQ1080" s="5"/>
      <c r="AS1080" s="37"/>
      <c r="AT1080" s="30" t="s">
        <v>10</v>
      </c>
      <c r="AV1080" t="str">
        <f t="shared" si="290"/>
        <v>punainen</v>
      </c>
      <c r="AW1080" t="str">
        <f t="shared" si="291"/>
        <v>musta</v>
      </c>
      <c r="AX1080" t="str">
        <f t="shared" si="292"/>
        <v>musta</v>
      </c>
      <c r="AY1080" s="31">
        <f t="shared" si="293"/>
        <v>11</v>
      </c>
      <c r="AZ1080" s="31">
        <f t="shared" si="294"/>
        <v>10</v>
      </c>
      <c r="BA1080" s="31">
        <f t="shared" si="295"/>
        <v>0</v>
      </c>
      <c r="BB1080" s="31">
        <f t="shared" si="296"/>
        <v>1</v>
      </c>
      <c r="BC1080" s="31">
        <f t="shared" si="297"/>
        <v>0</v>
      </c>
      <c r="BM1080" s="32" t="s">
        <v>34</v>
      </c>
      <c r="BN1080" s="2" t="s">
        <v>35</v>
      </c>
    </row>
    <row r="1081" spans="1:66" x14ac:dyDescent="0.25">
      <c r="A1081" s="50">
        <v>1070</v>
      </c>
      <c r="B1081" s="50">
        <v>866</v>
      </c>
      <c r="C1081" s="50" t="str">
        <f t="shared" si="286"/>
        <v>11129_2_3196</v>
      </c>
      <c r="D1081" s="50">
        <v>1</v>
      </c>
      <c r="E1081" s="51">
        <f t="shared" si="288"/>
        <v>111290002</v>
      </c>
      <c r="F1081" s="76" t="str">
        <f t="shared" si="285"/>
        <v>11129_2</v>
      </c>
      <c r="G1081" s="80">
        <v>11129</v>
      </c>
      <c r="H1081" s="52">
        <v>2</v>
      </c>
      <c r="I1081" s="52">
        <v>3196</v>
      </c>
      <c r="J1081" s="53" t="str">
        <f t="shared" si="289"/>
        <v>ok</v>
      </c>
      <c r="K1081" s="54" t="str">
        <f t="shared" si="298"/>
        <v>11129_2</v>
      </c>
      <c r="L1081" s="54">
        <v>11129</v>
      </c>
      <c r="M1081" s="54">
        <v>2</v>
      </c>
      <c r="N1081" s="54">
        <v>3002</v>
      </c>
      <c r="O1081" s="55">
        <v>742</v>
      </c>
      <c r="P1081" s="55">
        <v>68</v>
      </c>
      <c r="Q1081" s="55">
        <v>116</v>
      </c>
      <c r="R1081" s="55">
        <v>10</v>
      </c>
      <c r="S1081" s="52">
        <v>0</v>
      </c>
      <c r="T1081" s="56">
        <v>331</v>
      </c>
      <c r="U1081" s="56">
        <v>19</v>
      </c>
      <c r="V1081" s="56">
        <v>337</v>
      </c>
      <c r="W1081" s="56">
        <v>742</v>
      </c>
      <c r="X1081" s="57">
        <v>0.68</v>
      </c>
      <c r="Y1081" s="109"/>
      <c r="Z1081" s="109"/>
      <c r="AA1081" s="109"/>
      <c r="AB1081" s="109"/>
      <c r="AC1081" s="56">
        <v>98</v>
      </c>
      <c r="AD1081" s="52" t="s">
        <v>35</v>
      </c>
      <c r="AE1081" s="52" t="s">
        <v>35</v>
      </c>
      <c r="AF1081" s="52" t="s">
        <v>35</v>
      </c>
      <c r="AG1081" s="52"/>
      <c r="AH1081" s="106"/>
      <c r="AI1081" s="59"/>
      <c r="AJ1081" s="68" t="s">
        <v>10</v>
      </c>
      <c r="AK1081" t="s">
        <v>10</v>
      </c>
      <c r="AL1081" s="30" t="s">
        <v>10</v>
      </c>
      <c r="AM1081" s="39"/>
      <c r="AN1081" s="115" t="s">
        <v>10</v>
      </c>
      <c r="AO1081" s="30"/>
      <c r="AQ1081" s="5"/>
      <c r="AS1081" s="37"/>
      <c r="AT1081" s="30" t="s">
        <v>10</v>
      </c>
      <c r="AV1081" t="str">
        <f t="shared" si="290"/>
        <v>musta</v>
      </c>
      <c r="AW1081" t="str">
        <f t="shared" si="291"/>
        <v>musta</v>
      </c>
      <c r="AX1081" t="str">
        <f t="shared" si="292"/>
        <v>musta</v>
      </c>
      <c r="AY1081" s="31">
        <f t="shared" si="293"/>
        <v>10</v>
      </c>
      <c r="AZ1081" s="31">
        <f t="shared" si="294"/>
        <v>10</v>
      </c>
      <c r="BA1081" s="31">
        <f t="shared" si="295"/>
        <v>0</v>
      </c>
      <c r="BB1081" s="31">
        <f t="shared" si="296"/>
        <v>0</v>
      </c>
      <c r="BC1081" s="31">
        <f t="shared" si="297"/>
        <v>0</v>
      </c>
      <c r="BM1081" s="32" t="s">
        <v>34</v>
      </c>
      <c r="BN1081" s="2" t="s">
        <v>35</v>
      </c>
    </row>
    <row r="1082" spans="1:66" x14ac:dyDescent="0.25">
      <c r="A1082" s="50">
        <v>1071</v>
      </c>
      <c r="B1082" s="50">
        <v>867</v>
      </c>
      <c r="C1082" s="50" t="str">
        <f t="shared" si="286"/>
        <v>11131_1_7302</v>
      </c>
      <c r="D1082" s="50">
        <v>1</v>
      </c>
      <c r="E1082" s="51">
        <f t="shared" si="288"/>
        <v>111310001</v>
      </c>
      <c r="F1082" s="76" t="str">
        <f t="shared" si="285"/>
        <v>11131_1</v>
      </c>
      <c r="G1082" s="80">
        <v>11131</v>
      </c>
      <c r="H1082" s="52">
        <v>1</v>
      </c>
      <c r="I1082" s="52">
        <v>7302</v>
      </c>
      <c r="J1082" s="53" t="str">
        <f t="shared" si="289"/>
        <v>ok</v>
      </c>
      <c r="K1082" s="54" t="str">
        <f t="shared" si="298"/>
        <v>11131_1</v>
      </c>
      <c r="L1082" s="54">
        <v>11131</v>
      </c>
      <c r="M1082" s="54">
        <v>1</v>
      </c>
      <c r="N1082" s="54">
        <v>7018</v>
      </c>
      <c r="O1082" s="55">
        <v>56</v>
      </c>
      <c r="P1082" s="55">
        <v>35</v>
      </c>
      <c r="Q1082" s="55">
        <v>5</v>
      </c>
      <c r="R1082" s="55">
        <v>3</v>
      </c>
      <c r="S1082" s="52">
        <v>0</v>
      </c>
      <c r="T1082" s="56">
        <v>73</v>
      </c>
      <c r="U1082" s="56">
        <v>2</v>
      </c>
      <c r="V1082" s="56">
        <v>74</v>
      </c>
      <c r="W1082" s="56">
        <v>56</v>
      </c>
      <c r="X1082" s="57">
        <v>0.35</v>
      </c>
      <c r="Y1082" s="109"/>
      <c r="Z1082" s="109"/>
      <c r="AA1082" s="109"/>
      <c r="AB1082" s="109"/>
      <c r="AC1082" s="56">
        <v>36</v>
      </c>
      <c r="AD1082" s="52" t="s">
        <v>35</v>
      </c>
      <c r="AE1082" s="52" t="s">
        <v>35</v>
      </c>
      <c r="AF1082" s="52" t="s">
        <v>35</v>
      </c>
      <c r="AG1082" s="52"/>
      <c r="AH1082" s="106"/>
      <c r="AI1082" s="59"/>
      <c r="AJ1082" s="68" t="s">
        <v>10</v>
      </c>
      <c r="AK1082" t="s">
        <v>10</v>
      </c>
      <c r="AL1082" s="30" t="s">
        <v>10</v>
      </c>
      <c r="AM1082" s="39"/>
      <c r="AN1082" s="115" t="s">
        <v>10</v>
      </c>
      <c r="AO1082" s="30"/>
      <c r="AQ1082" s="5"/>
      <c r="AS1082" s="37"/>
      <c r="AT1082" s="30" t="s">
        <v>10</v>
      </c>
      <c r="AV1082" t="str">
        <f t="shared" si="290"/>
        <v>musta</v>
      </c>
      <c r="AW1082" t="str">
        <f t="shared" si="291"/>
        <v>musta</v>
      </c>
      <c r="AX1082" t="str">
        <f t="shared" si="292"/>
        <v>musta</v>
      </c>
      <c r="AY1082" s="31">
        <f t="shared" si="293"/>
        <v>0</v>
      </c>
      <c r="AZ1082" s="31">
        <f t="shared" si="294"/>
        <v>0</v>
      </c>
      <c r="BA1082" s="31">
        <f t="shared" si="295"/>
        <v>0</v>
      </c>
      <c r="BB1082" s="31">
        <f t="shared" si="296"/>
        <v>0</v>
      </c>
      <c r="BC1082" s="31">
        <f t="shared" si="297"/>
        <v>0</v>
      </c>
      <c r="BM1082" s="2" t="s">
        <v>35</v>
      </c>
      <c r="BN1082" s="2" t="s">
        <v>35</v>
      </c>
    </row>
    <row r="1083" spans="1:66" x14ac:dyDescent="0.25">
      <c r="A1083" s="50">
        <v>1072</v>
      </c>
      <c r="B1083" s="50">
        <v>868</v>
      </c>
      <c r="C1083" s="50" t="str">
        <f t="shared" si="286"/>
        <v>11131_2_5045</v>
      </c>
      <c r="D1083" s="50">
        <v>1</v>
      </c>
      <c r="E1083" s="51">
        <f t="shared" si="288"/>
        <v>111310002</v>
      </c>
      <c r="F1083" s="76" t="str">
        <f t="shared" si="285"/>
        <v>11131_2</v>
      </c>
      <c r="G1083" s="80">
        <v>11131</v>
      </c>
      <c r="H1083" s="52">
        <v>2</v>
      </c>
      <c r="I1083" s="52">
        <v>5045</v>
      </c>
      <c r="J1083" s="53" t="str">
        <f t="shared" si="289"/>
        <v>ok</v>
      </c>
      <c r="K1083" s="54" t="str">
        <f t="shared" si="298"/>
        <v>11131_2</v>
      </c>
      <c r="L1083" s="54">
        <v>11131</v>
      </c>
      <c r="M1083" s="54">
        <v>2</v>
      </c>
      <c r="N1083" s="54">
        <v>4927</v>
      </c>
      <c r="O1083" s="55">
        <v>172</v>
      </c>
      <c r="P1083" s="55">
        <v>39</v>
      </c>
      <c r="Q1083" s="55">
        <v>35</v>
      </c>
      <c r="R1083" s="55">
        <v>7</v>
      </c>
      <c r="S1083" s="52">
        <v>0</v>
      </c>
      <c r="T1083" s="56">
        <v>118</v>
      </c>
      <c r="U1083" s="56">
        <v>3</v>
      </c>
      <c r="V1083" s="56">
        <v>125</v>
      </c>
      <c r="W1083" s="56">
        <v>172</v>
      </c>
      <c r="X1083" s="57">
        <v>0.39</v>
      </c>
      <c r="Y1083" s="109"/>
      <c r="Z1083" s="109"/>
      <c r="AA1083" s="109"/>
      <c r="AB1083" s="109"/>
      <c r="AC1083" s="56">
        <v>64</v>
      </c>
      <c r="AD1083" s="52" t="s">
        <v>35</v>
      </c>
      <c r="AE1083" s="52" t="s">
        <v>35</v>
      </c>
      <c r="AF1083" s="52" t="s">
        <v>35</v>
      </c>
      <c r="AG1083" s="52"/>
      <c r="AH1083" s="106"/>
      <c r="AI1083" s="59"/>
      <c r="AJ1083" s="68" t="s">
        <v>10</v>
      </c>
      <c r="AK1083" t="s">
        <v>10</v>
      </c>
      <c r="AL1083" s="30" t="s">
        <v>10</v>
      </c>
      <c r="AM1083" s="39"/>
      <c r="AN1083" s="115" t="s">
        <v>10</v>
      </c>
      <c r="AO1083" s="30"/>
      <c r="AQ1083" s="5"/>
      <c r="AS1083" s="37"/>
      <c r="AT1083" s="30" t="s">
        <v>10</v>
      </c>
      <c r="AV1083" t="str">
        <f t="shared" si="290"/>
        <v>musta</v>
      </c>
      <c r="AW1083" t="str">
        <f t="shared" si="291"/>
        <v>musta</v>
      </c>
      <c r="AX1083" t="str">
        <f t="shared" si="292"/>
        <v>musta</v>
      </c>
      <c r="AY1083" s="31">
        <f t="shared" si="293"/>
        <v>0</v>
      </c>
      <c r="AZ1083" s="31">
        <f t="shared" si="294"/>
        <v>0</v>
      </c>
      <c r="BA1083" s="31">
        <f t="shared" si="295"/>
        <v>0</v>
      </c>
      <c r="BB1083" s="31">
        <f t="shared" si="296"/>
        <v>0</v>
      </c>
      <c r="BC1083" s="31">
        <f t="shared" si="297"/>
        <v>0</v>
      </c>
      <c r="BM1083" s="2" t="s">
        <v>35</v>
      </c>
      <c r="BN1083" s="2" t="s">
        <v>35</v>
      </c>
    </row>
    <row r="1084" spans="1:66" x14ac:dyDescent="0.25">
      <c r="A1084" s="50">
        <v>1073</v>
      </c>
      <c r="B1084" s="50">
        <v>869</v>
      </c>
      <c r="C1084" s="50" t="str">
        <f t="shared" si="286"/>
        <v>11137_1_2886</v>
      </c>
      <c r="D1084" s="50">
        <v>1</v>
      </c>
      <c r="E1084" s="51">
        <f t="shared" si="288"/>
        <v>111370001</v>
      </c>
      <c r="F1084" s="76" t="str">
        <f t="shared" si="285"/>
        <v>11137_1</v>
      </c>
      <c r="G1084" s="80">
        <v>11137</v>
      </c>
      <c r="H1084" s="52">
        <v>1</v>
      </c>
      <c r="I1084" s="52">
        <v>2886</v>
      </c>
      <c r="J1084" s="53" t="str">
        <f t="shared" si="289"/>
        <v>ok</v>
      </c>
      <c r="K1084" s="54" t="str">
        <f t="shared" si="298"/>
        <v>11137_1</v>
      </c>
      <c r="L1084" s="54">
        <v>11137</v>
      </c>
      <c r="M1084" s="54">
        <v>1</v>
      </c>
      <c r="N1084" s="54">
        <v>2733</v>
      </c>
      <c r="O1084" s="55">
        <v>21</v>
      </c>
      <c r="P1084" s="55">
        <v>54</v>
      </c>
      <c r="Q1084" s="55">
        <v>8</v>
      </c>
      <c r="R1084" s="55">
        <v>21</v>
      </c>
      <c r="S1084" s="52">
        <v>0</v>
      </c>
      <c r="T1084" s="56">
        <v>61</v>
      </c>
      <c r="U1084" s="56">
        <v>1</v>
      </c>
      <c r="V1084" s="56">
        <v>61</v>
      </c>
      <c r="W1084" s="56">
        <v>21</v>
      </c>
      <c r="X1084" s="57">
        <v>0.54</v>
      </c>
      <c r="Y1084" s="109"/>
      <c r="Z1084" s="109"/>
      <c r="AA1084" s="109"/>
      <c r="AB1084" s="109"/>
      <c r="AC1084" s="56">
        <v>5</v>
      </c>
      <c r="AD1084" s="52" t="s">
        <v>35</v>
      </c>
      <c r="AE1084" s="52" t="s">
        <v>35</v>
      </c>
      <c r="AF1084" s="52" t="s">
        <v>35</v>
      </c>
      <c r="AG1084" s="52"/>
      <c r="AH1084" s="106"/>
      <c r="AI1084" s="59"/>
      <c r="AJ1084" s="68" t="s">
        <v>10</v>
      </c>
      <c r="AK1084" t="s">
        <v>10</v>
      </c>
      <c r="AL1084" s="30" t="s">
        <v>10</v>
      </c>
      <c r="AM1084" s="39"/>
      <c r="AN1084" s="115" t="s">
        <v>10</v>
      </c>
      <c r="AO1084" s="30"/>
      <c r="AQ1084" s="5"/>
      <c r="AS1084" s="37"/>
      <c r="AT1084" s="30" t="s">
        <v>10</v>
      </c>
      <c r="AV1084" t="str">
        <f t="shared" si="290"/>
        <v>musta</v>
      </c>
      <c r="AW1084" t="str">
        <f t="shared" si="291"/>
        <v>musta</v>
      </c>
      <c r="AX1084" t="str">
        <f t="shared" si="292"/>
        <v>musta</v>
      </c>
      <c r="AY1084" s="31">
        <f t="shared" si="293"/>
        <v>1</v>
      </c>
      <c r="AZ1084" s="31">
        <f t="shared" si="294"/>
        <v>1</v>
      </c>
      <c r="BA1084" s="31">
        <f t="shared" si="295"/>
        <v>0</v>
      </c>
      <c r="BB1084" s="31">
        <f t="shared" si="296"/>
        <v>0</v>
      </c>
      <c r="BC1084" s="31">
        <f t="shared" si="297"/>
        <v>0</v>
      </c>
      <c r="BM1084" s="2" t="s">
        <v>35</v>
      </c>
      <c r="BN1084" s="2" t="s">
        <v>35</v>
      </c>
    </row>
    <row r="1085" spans="1:66" x14ac:dyDescent="0.25">
      <c r="A1085" s="50">
        <v>1074</v>
      </c>
      <c r="B1085" s="50">
        <v>870</v>
      </c>
      <c r="C1085" s="50" t="str">
        <f t="shared" si="286"/>
        <v>11139_1_5166</v>
      </c>
      <c r="D1085" s="50">
        <v>1</v>
      </c>
      <c r="E1085" s="51">
        <f t="shared" si="288"/>
        <v>111390001</v>
      </c>
      <c r="F1085" s="76" t="str">
        <f t="shared" si="285"/>
        <v>11139_1</v>
      </c>
      <c r="G1085" s="80">
        <v>11139</v>
      </c>
      <c r="H1085" s="52">
        <v>1</v>
      </c>
      <c r="I1085" s="52">
        <v>5166</v>
      </c>
      <c r="J1085" s="53" t="str">
        <f t="shared" si="289"/>
        <v>ok</v>
      </c>
      <c r="K1085" s="54" t="str">
        <f t="shared" si="298"/>
        <v>11139_1</v>
      </c>
      <c r="L1085" s="54">
        <v>11139</v>
      </c>
      <c r="M1085" s="54">
        <v>1</v>
      </c>
      <c r="N1085" s="54">
        <v>4935</v>
      </c>
      <c r="O1085" s="55">
        <v>289</v>
      </c>
      <c r="P1085" s="55">
        <v>72</v>
      </c>
      <c r="Q1085" s="55">
        <v>133</v>
      </c>
      <c r="R1085" s="55">
        <v>33</v>
      </c>
      <c r="S1085" s="52">
        <v>0</v>
      </c>
      <c r="T1085" s="56">
        <v>409</v>
      </c>
      <c r="U1085" s="56">
        <v>17</v>
      </c>
      <c r="V1085" s="56">
        <v>431</v>
      </c>
      <c r="W1085" s="56">
        <v>289</v>
      </c>
      <c r="X1085" s="57">
        <v>0.72</v>
      </c>
      <c r="Y1085" s="109"/>
      <c r="Z1085" s="109"/>
      <c r="AA1085" s="109"/>
      <c r="AB1085" s="109"/>
      <c r="AC1085" s="56">
        <v>263</v>
      </c>
      <c r="AD1085" s="52" t="s">
        <v>35</v>
      </c>
      <c r="AE1085" s="52" t="s">
        <v>35</v>
      </c>
      <c r="AF1085" s="52" t="s">
        <v>35</v>
      </c>
      <c r="AG1085" s="52"/>
      <c r="AH1085" s="106"/>
      <c r="AI1085" s="59"/>
      <c r="AJ1085" s="68" t="s">
        <v>10</v>
      </c>
      <c r="AK1085" t="s">
        <v>10</v>
      </c>
      <c r="AL1085" s="30" t="s">
        <v>10</v>
      </c>
      <c r="AM1085" s="39"/>
      <c r="AN1085" s="115" t="s">
        <v>10</v>
      </c>
      <c r="AO1085" s="30"/>
      <c r="AQ1085" s="5"/>
      <c r="AS1085" s="37"/>
      <c r="AT1085" s="30" t="s">
        <v>10</v>
      </c>
      <c r="AV1085" t="str">
        <f t="shared" si="290"/>
        <v>punainen</v>
      </c>
      <c r="AW1085" t="str">
        <f t="shared" si="291"/>
        <v>musta</v>
      </c>
      <c r="AX1085" t="str">
        <f t="shared" si="292"/>
        <v>musta</v>
      </c>
      <c r="AY1085" s="31">
        <f t="shared" si="293"/>
        <v>11</v>
      </c>
      <c r="AZ1085" s="31">
        <f t="shared" si="294"/>
        <v>10</v>
      </c>
      <c r="BA1085" s="31">
        <f t="shared" si="295"/>
        <v>0</v>
      </c>
      <c r="BB1085" s="31">
        <f t="shared" si="296"/>
        <v>1</v>
      </c>
      <c r="BC1085" s="31">
        <f t="shared" si="297"/>
        <v>0</v>
      </c>
      <c r="BM1085" s="2" t="s">
        <v>35</v>
      </c>
      <c r="BN1085" s="2" t="s">
        <v>35</v>
      </c>
    </row>
    <row r="1086" spans="1:66" x14ac:dyDescent="0.25">
      <c r="A1086" s="50">
        <v>1075</v>
      </c>
      <c r="B1086" s="50">
        <v>871</v>
      </c>
      <c r="C1086" s="50" t="str">
        <f t="shared" si="286"/>
        <v>11141_1_3521</v>
      </c>
      <c r="D1086" s="50">
        <v>1</v>
      </c>
      <c r="E1086" s="51">
        <f t="shared" si="288"/>
        <v>111410001</v>
      </c>
      <c r="F1086" s="76" t="str">
        <f t="shared" si="285"/>
        <v>11141_1</v>
      </c>
      <c r="G1086" s="80">
        <v>11141</v>
      </c>
      <c r="H1086" s="52">
        <v>1</v>
      </c>
      <c r="I1086" s="52">
        <v>3521</v>
      </c>
      <c r="J1086" s="53" t="str">
        <f t="shared" si="289"/>
        <v>ok</v>
      </c>
      <c r="K1086" s="54" t="str">
        <f t="shared" si="298"/>
        <v>11141_1</v>
      </c>
      <c r="L1086" s="54">
        <v>11141</v>
      </c>
      <c r="M1086" s="54">
        <v>1</v>
      </c>
      <c r="N1086" s="54">
        <v>3274</v>
      </c>
      <c r="O1086" s="55">
        <v>48</v>
      </c>
      <c r="P1086" s="55">
        <v>45</v>
      </c>
      <c r="Q1086" s="55">
        <v>5</v>
      </c>
      <c r="R1086" s="55">
        <v>4</v>
      </c>
      <c r="S1086" s="52">
        <v>0</v>
      </c>
      <c r="T1086" s="56">
        <v>261</v>
      </c>
      <c r="U1086" s="56">
        <v>12</v>
      </c>
      <c r="V1086" s="56">
        <v>275</v>
      </c>
      <c r="W1086" s="56">
        <v>48</v>
      </c>
      <c r="X1086" s="57">
        <v>0.45</v>
      </c>
      <c r="Y1086" s="109"/>
      <c r="Z1086" s="109"/>
      <c r="AA1086" s="109"/>
      <c r="AB1086" s="109"/>
      <c r="AC1086" s="56">
        <v>88</v>
      </c>
      <c r="AD1086" s="52" t="s">
        <v>35</v>
      </c>
      <c r="AE1086" s="52" t="s">
        <v>35</v>
      </c>
      <c r="AF1086" s="52" t="s">
        <v>35</v>
      </c>
      <c r="AG1086" s="52"/>
      <c r="AH1086" s="106"/>
      <c r="AI1086" s="59"/>
      <c r="AJ1086" s="68" t="s">
        <v>10</v>
      </c>
      <c r="AK1086" t="s">
        <v>10</v>
      </c>
      <c r="AL1086" s="30" t="s">
        <v>10</v>
      </c>
      <c r="AM1086" s="39"/>
      <c r="AN1086" s="115" t="s">
        <v>10</v>
      </c>
      <c r="AO1086" s="30"/>
      <c r="AQ1086" s="5"/>
      <c r="AS1086" s="37"/>
      <c r="AT1086" s="30" t="s">
        <v>10</v>
      </c>
      <c r="AV1086" t="str">
        <f t="shared" si="290"/>
        <v>musta</v>
      </c>
      <c r="AW1086" t="str">
        <f t="shared" si="291"/>
        <v>musta</v>
      </c>
      <c r="AX1086" t="str">
        <f t="shared" si="292"/>
        <v>musta</v>
      </c>
      <c r="AY1086" s="31">
        <f t="shared" si="293"/>
        <v>1</v>
      </c>
      <c r="AZ1086" s="31">
        <f t="shared" si="294"/>
        <v>1</v>
      </c>
      <c r="BA1086" s="31">
        <f t="shared" si="295"/>
        <v>0</v>
      </c>
      <c r="BB1086" s="31">
        <f t="shared" si="296"/>
        <v>0</v>
      </c>
      <c r="BC1086" s="31">
        <f t="shared" si="297"/>
        <v>0</v>
      </c>
      <c r="BM1086" s="2" t="s">
        <v>35</v>
      </c>
      <c r="BN1086" s="2" t="s">
        <v>35</v>
      </c>
    </row>
    <row r="1087" spans="1:66" x14ac:dyDescent="0.25">
      <c r="A1087" s="50">
        <v>1076</v>
      </c>
      <c r="B1087" s="50">
        <v>872</v>
      </c>
      <c r="C1087" s="50" t="str">
        <f t="shared" si="286"/>
        <v>11141_2_3945</v>
      </c>
      <c r="D1087" s="50">
        <v>1</v>
      </c>
      <c r="E1087" s="51">
        <f t="shared" si="288"/>
        <v>111410002</v>
      </c>
      <c r="F1087" s="76" t="str">
        <f t="shared" si="285"/>
        <v>11141_2</v>
      </c>
      <c r="G1087" s="80">
        <v>11141</v>
      </c>
      <c r="H1087" s="52">
        <v>2</v>
      </c>
      <c r="I1087" s="52">
        <v>3945</v>
      </c>
      <c r="J1087" s="53" t="str">
        <f t="shared" si="289"/>
        <v>ok</v>
      </c>
      <c r="K1087" s="54" t="str">
        <f t="shared" si="298"/>
        <v>11141_2</v>
      </c>
      <c r="L1087" s="54">
        <v>11141</v>
      </c>
      <c r="M1087" s="54">
        <v>2</v>
      </c>
      <c r="N1087" s="54">
        <v>3792</v>
      </c>
      <c r="O1087" s="55">
        <v>136</v>
      </c>
      <c r="P1087" s="55">
        <v>48</v>
      </c>
      <c r="Q1087" s="55">
        <v>25</v>
      </c>
      <c r="R1087" s="55">
        <v>8</v>
      </c>
      <c r="S1087" s="52">
        <v>0</v>
      </c>
      <c r="T1087" s="56">
        <v>96</v>
      </c>
      <c r="U1087" s="56">
        <v>6</v>
      </c>
      <c r="V1087" s="56">
        <v>98</v>
      </c>
      <c r="W1087" s="56">
        <v>136</v>
      </c>
      <c r="X1087" s="57">
        <v>0.48</v>
      </c>
      <c r="Y1087" s="109"/>
      <c r="Z1087" s="109"/>
      <c r="AA1087" s="109"/>
      <c r="AB1087" s="109"/>
      <c r="AC1087" s="56">
        <v>48</v>
      </c>
      <c r="AD1087" s="52" t="s">
        <v>35</v>
      </c>
      <c r="AE1087" s="52" t="s">
        <v>35</v>
      </c>
      <c r="AF1087" s="52" t="s">
        <v>35</v>
      </c>
      <c r="AG1087" s="52"/>
      <c r="AH1087" s="106"/>
      <c r="AI1087" s="59"/>
      <c r="AJ1087" s="68" t="s">
        <v>10</v>
      </c>
      <c r="AK1087" t="s">
        <v>10</v>
      </c>
      <c r="AL1087" s="30" t="s">
        <v>10</v>
      </c>
      <c r="AM1087" s="39"/>
      <c r="AN1087" s="115" t="s">
        <v>10</v>
      </c>
      <c r="AO1087" s="30"/>
      <c r="AQ1087" s="5"/>
      <c r="AS1087" s="37"/>
      <c r="AT1087" s="30" t="s">
        <v>10</v>
      </c>
      <c r="AV1087" t="str">
        <f t="shared" si="290"/>
        <v>musta</v>
      </c>
      <c r="AW1087" t="str">
        <f t="shared" si="291"/>
        <v>musta</v>
      </c>
      <c r="AX1087" t="str">
        <f t="shared" si="292"/>
        <v>musta</v>
      </c>
      <c r="AY1087" s="31">
        <f t="shared" si="293"/>
        <v>1</v>
      </c>
      <c r="AZ1087" s="31">
        <f t="shared" si="294"/>
        <v>1</v>
      </c>
      <c r="BA1087" s="31">
        <f t="shared" si="295"/>
        <v>0</v>
      </c>
      <c r="BB1087" s="31">
        <f t="shared" si="296"/>
        <v>0</v>
      </c>
      <c r="BC1087" s="31">
        <f t="shared" si="297"/>
        <v>0</v>
      </c>
      <c r="BM1087" s="2" t="s">
        <v>35</v>
      </c>
      <c r="BN1087" s="2" t="s">
        <v>35</v>
      </c>
    </row>
    <row r="1088" spans="1:66" x14ac:dyDescent="0.25">
      <c r="A1088" s="50">
        <v>1077</v>
      </c>
      <c r="B1088" s="50">
        <v>873</v>
      </c>
      <c r="C1088" s="50" t="str">
        <f t="shared" si="286"/>
        <v>11145_1_3278</v>
      </c>
      <c r="D1088" s="50">
        <v>1</v>
      </c>
      <c r="E1088" s="51">
        <f t="shared" si="288"/>
        <v>111450001</v>
      </c>
      <c r="F1088" s="76" t="str">
        <f t="shared" si="285"/>
        <v>11145_1</v>
      </c>
      <c r="G1088" s="80">
        <v>11145</v>
      </c>
      <c r="H1088" s="52">
        <v>1</v>
      </c>
      <c r="I1088" s="52">
        <v>3278</v>
      </c>
      <c r="J1088" s="53" t="str">
        <f t="shared" si="289"/>
        <v>ok</v>
      </c>
      <c r="K1088" s="54" t="str">
        <f t="shared" si="298"/>
        <v>11145_1</v>
      </c>
      <c r="L1088" s="54">
        <v>11145</v>
      </c>
      <c r="M1088" s="54">
        <v>1</v>
      </c>
      <c r="N1088" s="54">
        <v>5990</v>
      </c>
      <c r="O1088" s="55">
        <v>53</v>
      </c>
      <c r="P1088" s="55">
        <v>54</v>
      </c>
      <c r="Q1088" s="55">
        <v>21</v>
      </c>
      <c r="R1088" s="55">
        <v>20</v>
      </c>
      <c r="S1088" s="52">
        <v>0</v>
      </c>
      <c r="T1088" s="56">
        <v>84</v>
      </c>
      <c r="U1088" s="56">
        <v>3</v>
      </c>
      <c r="V1088" s="56">
        <v>89</v>
      </c>
      <c r="W1088" s="56">
        <v>53</v>
      </c>
      <c r="X1088" s="57">
        <v>0.54</v>
      </c>
      <c r="Y1088" s="109"/>
      <c r="Z1088" s="109"/>
      <c r="AA1088" s="109"/>
      <c r="AB1088" s="109"/>
      <c r="AC1088" s="56">
        <v>10</v>
      </c>
      <c r="AD1088" s="52" t="s">
        <v>35</v>
      </c>
      <c r="AE1088" s="52" t="s">
        <v>35</v>
      </c>
      <c r="AF1088" s="52" t="s">
        <v>35</v>
      </c>
      <c r="AG1088" s="52"/>
      <c r="AH1088" s="106"/>
      <c r="AI1088" s="59"/>
      <c r="AJ1088" s="68" t="s">
        <v>10</v>
      </c>
      <c r="AK1088" t="s">
        <v>10</v>
      </c>
      <c r="AL1088" s="30" t="s">
        <v>10</v>
      </c>
      <c r="AM1088" s="39"/>
      <c r="AN1088" s="115" t="s">
        <v>10</v>
      </c>
      <c r="AO1088" s="30"/>
      <c r="AQ1088" s="5"/>
      <c r="AS1088" s="37"/>
      <c r="AT1088" s="30" t="s">
        <v>10</v>
      </c>
      <c r="AV1088" t="str">
        <f t="shared" si="290"/>
        <v>musta</v>
      </c>
      <c r="AW1088" t="str">
        <f t="shared" si="291"/>
        <v>musta</v>
      </c>
      <c r="AX1088" t="str">
        <f t="shared" si="292"/>
        <v>musta</v>
      </c>
      <c r="AY1088" s="31">
        <f t="shared" si="293"/>
        <v>1</v>
      </c>
      <c r="AZ1088" s="31">
        <f t="shared" si="294"/>
        <v>1</v>
      </c>
      <c r="BA1088" s="31">
        <f t="shared" si="295"/>
        <v>0</v>
      </c>
      <c r="BB1088" s="31">
        <f t="shared" si="296"/>
        <v>0</v>
      </c>
      <c r="BC1088" s="31">
        <f t="shared" si="297"/>
        <v>0</v>
      </c>
      <c r="BM1088" s="2" t="s">
        <v>35</v>
      </c>
      <c r="BN1088" s="2" t="s">
        <v>35</v>
      </c>
    </row>
    <row r="1089" spans="1:66" x14ac:dyDescent="0.25">
      <c r="A1089" s="50">
        <v>1078</v>
      </c>
      <c r="B1089" s="50">
        <v>874</v>
      </c>
      <c r="C1089" s="50" t="str">
        <f t="shared" si="286"/>
        <v>11145_2_3114</v>
      </c>
      <c r="D1089" s="50">
        <v>1</v>
      </c>
      <c r="E1089" s="51">
        <f t="shared" si="288"/>
        <v>111450002</v>
      </c>
      <c r="F1089" s="76" t="str">
        <f t="shared" si="285"/>
        <v>11145_2</v>
      </c>
      <c r="G1089" s="80">
        <v>11145</v>
      </c>
      <c r="H1089" s="52">
        <v>2</v>
      </c>
      <c r="I1089" s="52">
        <v>3114</v>
      </c>
      <c r="J1089" s="53" t="str">
        <f t="shared" si="289"/>
        <v>huom!</v>
      </c>
      <c r="K1089" s="54"/>
      <c r="L1089" s="54"/>
      <c r="M1089" s="54"/>
      <c r="N1089" s="54"/>
      <c r="O1089" s="55">
        <v>53</v>
      </c>
      <c r="P1089" s="55">
        <v>54</v>
      </c>
      <c r="Q1089" s="55">
        <v>21</v>
      </c>
      <c r="R1089" s="55">
        <v>20</v>
      </c>
      <c r="S1089" s="52">
        <v>0</v>
      </c>
      <c r="T1089" s="56">
        <v>84</v>
      </c>
      <c r="U1089" s="56">
        <v>3</v>
      </c>
      <c r="V1089" s="56">
        <v>89</v>
      </c>
      <c r="W1089" s="56">
        <v>53</v>
      </c>
      <c r="X1089" s="57">
        <v>0.54</v>
      </c>
      <c r="Y1089" s="109"/>
      <c r="Z1089" s="109"/>
      <c r="AA1089" s="109"/>
      <c r="AB1089" s="109"/>
      <c r="AC1089" s="56">
        <v>21</v>
      </c>
      <c r="AD1089" s="52" t="s">
        <v>35</v>
      </c>
      <c r="AE1089" s="52" t="s">
        <v>35</v>
      </c>
      <c r="AF1089" s="52" t="s">
        <v>35</v>
      </c>
      <c r="AG1089" s="52"/>
      <c r="AH1089" s="106"/>
      <c r="AI1089" s="59"/>
      <c r="AJ1089" s="68" t="s">
        <v>10</v>
      </c>
      <c r="AK1089" t="s">
        <v>10</v>
      </c>
      <c r="AL1089" s="30" t="s">
        <v>10</v>
      </c>
      <c r="AM1089" s="39"/>
      <c r="AN1089" s="115" t="s">
        <v>10</v>
      </c>
      <c r="AO1089" s="30"/>
      <c r="AQ1089" s="5"/>
      <c r="AS1089" s="37"/>
      <c r="AT1089" s="30" t="s">
        <v>10</v>
      </c>
      <c r="AV1089" t="str">
        <f t="shared" si="290"/>
        <v>musta</v>
      </c>
      <c r="AW1089" t="str">
        <f t="shared" si="291"/>
        <v>musta</v>
      </c>
      <c r="AX1089" t="str">
        <f t="shared" si="292"/>
        <v>musta</v>
      </c>
      <c r="AY1089" s="31">
        <f t="shared" si="293"/>
        <v>1</v>
      </c>
      <c r="AZ1089" s="31">
        <f t="shared" si="294"/>
        <v>1</v>
      </c>
      <c r="BA1089" s="31">
        <f t="shared" si="295"/>
        <v>0</v>
      </c>
      <c r="BB1089" s="31">
        <f t="shared" si="296"/>
        <v>0</v>
      </c>
      <c r="BC1089" s="31">
        <f t="shared" si="297"/>
        <v>0</v>
      </c>
      <c r="BM1089" s="2" t="s">
        <v>35</v>
      </c>
      <c r="BN1089" s="2" t="s">
        <v>35</v>
      </c>
    </row>
    <row r="1090" spans="1:66" x14ac:dyDescent="0.25">
      <c r="A1090" s="50">
        <v>1079</v>
      </c>
      <c r="B1090" s="50">
        <v>875</v>
      </c>
      <c r="C1090" s="50" t="str">
        <f t="shared" si="286"/>
        <v>11146_1_5975</v>
      </c>
      <c r="D1090" s="50">
        <v>1</v>
      </c>
      <c r="E1090" s="51">
        <f t="shared" si="288"/>
        <v>111460001</v>
      </c>
      <c r="F1090" s="76" t="str">
        <f t="shared" si="285"/>
        <v>11146_1</v>
      </c>
      <c r="G1090" s="80">
        <v>11146</v>
      </c>
      <c r="H1090" s="52">
        <v>1</v>
      </c>
      <c r="I1090" s="52">
        <v>5975</v>
      </c>
      <c r="J1090" s="53" t="str">
        <f t="shared" si="289"/>
        <v>ok</v>
      </c>
      <c r="K1090" s="54" t="str">
        <f t="shared" ref="K1090:K1106" si="299">CONCATENATE(L1090,"_",M1090)</f>
        <v>11146_1</v>
      </c>
      <c r="L1090" s="54">
        <v>11146</v>
      </c>
      <c r="M1090" s="54">
        <v>1</v>
      </c>
      <c r="N1090" s="54">
        <v>5686</v>
      </c>
      <c r="O1090" s="55">
        <v>186</v>
      </c>
      <c r="P1090" s="55">
        <v>62</v>
      </c>
      <c r="Q1090" s="55">
        <v>75</v>
      </c>
      <c r="R1090" s="55">
        <v>25</v>
      </c>
      <c r="S1090" s="52">
        <v>0</v>
      </c>
      <c r="T1090" s="56">
        <v>482</v>
      </c>
      <c r="U1090" s="56">
        <v>20</v>
      </c>
      <c r="V1090" s="56">
        <v>527</v>
      </c>
      <c r="W1090" s="56">
        <v>186</v>
      </c>
      <c r="X1090" s="57">
        <v>0.62</v>
      </c>
      <c r="Y1090" s="109"/>
      <c r="Z1090" s="109"/>
      <c r="AA1090" s="109"/>
      <c r="AB1090" s="109"/>
      <c r="AC1090" s="56">
        <v>43</v>
      </c>
      <c r="AD1090" s="52" t="s">
        <v>35</v>
      </c>
      <c r="AE1090" s="52" t="s">
        <v>35</v>
      </c>
      <c r="AF1090" s="52" t="s">
        <v>35</v>
      </c>
      <c r="AG1090" s="52"/>
      <c r="AH1090" s="106"/>
      <c r="AI1090" s="59"/>
      <c r="AJ1090" s="68" t="s">
        <v>10</v>
      </c>
      <c r="AK1090" t="s">
        <v>10</v>
      </c>
      <c r="AL1090" s="30" t="s">
        <v>10</v>
      </c>
      <c r="AM1090" s="39"/>
      <c r="AN1090" s="115" t="s">
        <v>10</v>
      </c>
      <c r="AO1090" s="30"/>
      <c r="AQ1090" s="5"/>
      <c r="AS1090" s="37"/>
      <c r="AT1090" s="30" t="s">
        <v>10</v>
      </c>
      <c r="AV1090" t="str">
        <f t="shared" si="290"/>
        <v>musta</v>
      </c>
      <c r="AW1090" t="str">
        <f t="shared" si="291"/>
        <v>musta</v>
      </c>
      <c r="AX1090" t="str">
        <f t="shared" si="292"/>
        <v>musta</v>
      </c>
      <c r="AY1090" s="31">
        <f t="shared" si="293"/>
        <v>10</v>
      </c>
      <c r="AZ1090" s="31">
        <f t="shared" si="294"/>
        <v>10</v>
      </c>
      <c r="BA1090" s="31">
        <f t="shared" si="295"/>
        <v>0</v>
      </c>
      <c r="BB1090" s="31">
        <f t="shared" si="296"/>
        <v>0</v>
      </c>
      <c r="BC1090" s="31">
        <f t="shared" si="297"/>
        <v>0</v>
      </c>
      <c r="BM1090" s="2" t="s">
        <v>35</v>
      </c>
      <c r="BN1090" s="2" t="s">
        <v>35</v>
      </c>
    </row>
    <row r="1091" spans="1:66" x14ac:dyDescent="0.25">
      <c r="A1091" s="50">
        <v>1080</v>
      </c>
      <c r="B1091" s="50">
        <v>876</v>
      </c>
      <c r="C1091" s="50" t="str">
        <f t="shared" si="286"/>
        <v>11147_1_6477</v>
      </c>
      <c r="D1091" s="50">
        <v>1</v>
      </c>
      <c r="E1091" s="51">
        <f t="shared" si="288"/>
        <v>111470001</v>
      </c>
      <c r="F1091" s="76" t="str">
        <f t="shared" si="285"/>
        <v>11147_1</v>
      </c>
      <c r="G1091" s="80">
        <v>11147</v>
      </c>
      <c r="H1091" s="52">
        <v>1</v>
      </c>
      <c r="I1091" s="52">
        <v>6477</v>
      </c>
      <c r="J1091" s="53" t="str">
        <f t="shared" si="289"/>
        <v>ok</v>
      </c>
      <c r="K1091" s="54" t="str">
        <f t="shared" si="299"/>
        <v>11147_1</v>
      </c>
      <c r="L1091" s="54">
        <v>11147</v>
      </c>
      <c r="M1091" s="54">
        <v>1</v>
      </c>
      <c r="N1091" s="54">
        <v>6377</v>
      </c>
      <c r="O1091" s="55">
        <v>80</v>
      </c>
      <c r="P1091" s="55">
        <v>34</v>
      </c>
      <c r="Q1091" s="55">
        <v>24</v>
      </c>
      <c r="R1091" s="55">
        <v>10</v>
      </c>
      <c r="S1091" s="52">
        <v>0</v>
      </c>
      <c r="T1091" s="56">
        <v>445</v>
      </c>
      <c r="U1091" s="56">
        <v>26</v>
      </c>
      <c r="V1091" s="56">
        <v>448</v>
      </c>
      <c r="W1091" s="56">
        <v>80</v>
      </c>
      <c r="X1091" s="57">
        <v>0.34</v>
      </c>
      <c r="Y1091" s="109"/>
      <c r="Z1091" s="109"/>
      <c r="AA1091" s="109"/>
      <c r="AB1091" s="109"/>
      <c r="AC1091" s="56">
        <v>173</v>
      </c>
      <c r="AD1091" s="52" t="s">
        <v>35</v>
      </c>
      <c r="AE1091" s="52" t="s">
        <v>35</v>
      </c>
      <c r="AF1091" s="52" t="s">
        <v>35</v>
      </c>
      <c r="AG1091" s="52"/>
      <c r="AH1091" s="106"/>
      <c r="AI1091" s="59"/>
      <c r="AJ1091" s="68" t="s">
        <v>10</v>
      </c>
      <c r="AK1091" t="s">
        <v>10</v>
      </c>
      <c r="AL1091" s="30" t="s">
        <v>10</v>
      </c>
      <c r="AM1091" s="39"/>
      <c r="AN1091" s="115" t="s">
        <v>10</v>
      </c>
      <c r="AO1091" s="30"/>
      <c r="AQ1091" s="5"/>
      <c r="AS1091" s="37"/>
      <c r="AT1091" s="30" t="s">
        <v>10</v>
      </c>
      <c r="AV1091" t="str">
        <f t="shared" si="290"/>
        <v>musta</v>
      </c>
      <c r="AW1091" t="str">
        <f t="shared" si="291"/>
        <v>musta</v>
      </c>
      <c r="AX1091" t="str">
        <f t="shared" si="292"/>
        <v>musta</v>
      </c>
      <c r="AY1091" s="31">
        <f t="shared" si="293"/>
        <v>1</v>
      </c>
      <c r="AZ1091" s="31">
        <f t="shared" si="294"/>
        <v>0</v>
      </c>
      <c r="BA1091" s="31">
        <f t="shared" si="295"/>
        <v>0</v>
      </c>
      <c r="BB1091" s="31">
        <f t="shared" si="296"/>
        <v>1</v>
      </c>
      <c r="BC1091" s="31">
        <f t="shared" si="297"/>
        <v>0</v>
      </c>
      <c r="BM1091" s="2" t="s">
        <v>35</v>
      </c>
      <c r="BN1091" s="2" t="s">
        <v>35</v>
      </c>
    </row>
    <row r="1092" spans="1:66" x14ac:dyDescent="0.25">
      <c r="A1092" s="50">
        <v>1081</v>
      </c>
      <c r="B1092" s="50">
        <v>877</v>
      </c>
      <c r="C1092" s="50" t="str">
        <f t="shared" si="286"/>
        <v>11149_1_8209</v>
      </c>
      <c r="D1092" s="50">
        <v>1</v>
      </c>
      <c r="E1092" s="51">
        <f t="shared" si="288"/>
        <v>111490001</v>
      </c>
      <c r="F1092" s="76" t="str">
        <f t="shared" si="285"/>
        <v>11149_1</v>
      </c>
      <c r="G1092" s="80">
        <v>11149</v>
      </c>
      <c r="H1092" s="52">
        <v>1</v>
      </c>
      <c r="I1092" s="52">
        <v>8209</v>
      </c>
      <c r="J1092" s="53" t="str">
        <f t="shared" si="289"/>
        <v>ok</v>
      </c>
      <c r="K1092" s="54" t="str">
        <f t="shared" si="299"/>
        <v>11149_1</v>
      </c>
      <c r="L1092" s="54">
        <v>11149</v>
      </c>
      <c r="M1092" s="54">
        <v>1</v>
      </c>
      <c r="N1092" s="54">
        <v>7939</v>
      </c>
      <c r="O1092" s="55">
        <v>123</v>
      </c>
      <c r="P1092" s="55">
        <v>25</v>
      </c>
      <c r="Q1092" s="55">
        <v>8</v>
      </c>
      <c r="R1092" s="55">
        <v>1</v>
      </c>
      <c r="S1092" s="52">
        <v>0</v>
      </c>
      <c r="T1092" s="56">
        <v>252</v>
      </c>
      <c r="U1092" s="56">
        <v>7</v>
      </c>
      <c r="V1092" s="56">
        <v>262</v>
      </c>
      <c r="W1092" s="56">
        <v>123</v>
      </c>
      <c r="X1092" s="57">
        <v>0.25</v>
      </c>
      <c r="Y1092" s="109"/>
      <c r="Z1092" s="109"/>
      <c r="AA1092" s="109"/>
      <c r="AB1092" s="109"/>
      <c r="AC1092" s="56">
        <v>110</v>
      </c>
      <c r="AD1092" s="52" t="s">
        <v>35</v>
      </c>
      <c r="AE1092" s="52" t="s">
        <v>35</v>
      </c>
      <c r="AF1092" s="52" t="s">
        <v>35</v>
      </c>
      <c r="AG1092" s="52"/>
      <c r="AH1092" s="106"/>
      <c r="AI1092" s="59"/>
      <c r="AJ1092" s="68" t="s">
        <v>10</v>
      </c>
      <c r="AK1092" t="s">
        <v>10</v>
      </c>
      <c r="AL1092" s="30" t="s">
        <v>10</v>
      </c>
      <c r="AM1092" s="39"/>
      <c r="AN1092" s="115" t="s">
        <v>10</v>
      </c>
      <c r="AO1092" s="30"/>
      <c r="AQ1092" s="5"/>
      <c r="AS1092" s="37"/>
      <c r="AT1092" s="30" t="s">
        <v>10</v>
      </c>
      <c r="AV1092" t="str">
        <f t="shared" si="290"/>
        <v>musta</v>
      </c>
      <c r="AW1092" t="str">
        <f t="shared" si="291"/>
        <v>musta</v>
      </c>
      <c r="AX1092" t="str">
        <f t="shared" si="292"/>
        <v>musta</v>
      </c>
      <c r="AY1092" s="31">
        <f t="shared" si="293"/>
        <v>1</v>
      </c>
      <c r="AZ1092" s="31">
        <f t="shared" si="294"/>
        <v>0</v>
      </c>
      <c r="BA1092" s="31">
        <f t="shared" si="295"/>
        <v>0</v>
      </c>
      <c r="BB1092" s="31">
        <f t="shared" si="296"/>
        <v>1</v>
      </c>
      <c r="BC1092" s="31">
        <f t="shared" si="297"/>
        <v>0</v>
      </c>
      <c r="BM1092" s="2" t="s">
        <v>35</v>
      </c>
      <c r="BN1092" s="2" t="s">
        <v>35</v>
      </c>
    </row>
    <row r="1093" spans="1:66" x14ac:dyDescent="0.25">
      <c r="A1093" s="50">
        <v>1082</v>
      </c>
      <c r="B1093" s="50">
        <v>878</v>
      </c>
      <c r="C1093" s="50" t="str">
        <f t="shared" si="286"/>
        <v>11151_1_4255</v>
      </c>
      <c r="D1093" s="50">
        <v>1</v>
      </c>
      <c r="E1093" s="51">
        <f t="shared" si="288"/>
        <v>111510001</v>
      </c>
      <c r="F1093" s="76" t="str">
        <f t="shared" si="285"/>
        <v>11151_1</v>
      </c>
      <c r="G1093" s="80">
        <v>11151</v>
      </c>
      <c r="H1093" s="52">
        <v>1</v>
      </c>
      <c r="I1093" s="52">
        <v>4255</v>
      </c>
      <c r="J1093" s="53" t="str">
        <f t="shared" si="289"/>
        <v>ok</v>
      </c>
      <c r="K1093" s="54" t="str">
        <f t="shared" si="299"/>
        <v>11151_1</v>
      </c>
      <c r="L1093" s="54">
        <v>11151</v>
      </c>
      <c r="M1093" s="54">
        <v>1</v>
      </c>
      <c r="N1093" s="54">
        <v>2594</v>
      </c>
      <c r="O1093" s="55">
        <v>48</v>
      </c>
      <c r="P1093" s="55">
        <v>60</v>
      </c>
      <c r="Q1093" s="55">
        <v>11</v>
      </c>
      <c r="R1093" s="55">
        <v>50</v>
      </c>
      <c r="S1093" s="52">
        <v>0</v>
      </c>
      <c r="T1093" s="56">
        <v>474</v>
      </c>
      <c r="U1093" s="56">
        <v>5</v>
      </c>
      <c r="V1093" s="56">
        <v>503</v>
      </c>
      <c r="W1093" s="56">
        <v>48</v>
      </c>
      <c r="X1093" s="57">
        <v>0.6</v>
      </c>
      <c r="Y1093" s="109"/>
      <c r="Z1093" s="109"/>
      <c r="AA1093" s="109"/>
      <c r="AB1093" s="109"/>
      <c r="AC1093" s="56">
        <v>56</v>
      </c>
      <c r="AD1093" s="52" t="s">
        <v>35</v>
      </c>
      <c r="AE1093" s="52" t="s">
        <v>35</v>
      </c>
      <c r="AF1093" s="52" t="s">
        <v>35</v>
      </c>
      <c r="AG1093" s="52"/>
      <c r="AH1093" s="106"/>
      <c r="AI1093" s="59"/>
      <c r="AJ1093" s="68" t="s">
        <v>10</v>
      </c>
      <c r="AK1093" t="s">
        <v>10</v>
      </c>
      <c r="AL1093" s="30" t="s">
        <v>10</v>
      </c>
      <c r="AM1093" s="39"/>
      <c r="AN1093" s="115" t="s">
        <v>10</v>
      </c>
      <c r="AO1093" s="30"/>
      <c r="AQ1093" s="5"/>
      <c r="AS1093" s="37"/>
      <c r="AT1093" s="30" t="s">
        <v>10</v>
      </c>
      <c r="AV1093" t="str">
        <f t="shared" si="290"/>
        <v>musta</v>
      </c>
      <c r="AW1093" t="str">
        <f t="shared" si="291"/>
        <v>musta</v>
      </c>
      <c r="AX1093" t="str">
        <f t="shared" si="292"/>
        <v>musta</v>
      </c>
      <c r="AY1093" s="31">
        <f t="shared" si="293"/>
        <v>10</v>
      </c>
      <c r="AZ1093" s="31">
        <f t="shared" si="294"/>
        <v>10</v>
      </c>
      <c r="BA1093" s="31">
        <f t="shared" si="295"/>
        <v>0</v>
      </c>
      <c r="BB1093" s="31">
        <f t="shared" si="296"/>
        <v>0</v>
      </c>
      <c r="BC1093" s="31">
        <f t="shared" si="297"/>
        <v>0</v>
      </c>
      <c r="BM1093" s="2" t="s">
        <v>35</v>
      </c>
      <c r="BN1093" s="2" t="s">
        <v>35</v>
      </c>
    </row>
    <row r="1094" spans="1:66" x14ac:dyDescent="0.25">
      <c r="A1094" s="50">
        <v>1083</v>
      </c>
      <c r="B1094" s="50">
        <v>879</v>
      </c>
      <c r="C1094" s="50" t="str">
        <f t="shared" si="286"/>
        <v>11152_1_2780</v>
      </c>
      <c r="D1094" s="50">
        <v>1</v>
      </c>
      <c r="E1094" s="51">
        <f t="shared" si="288"/>
        <v>111520001</v>
      </c>
      <c r="F1094" s="76" t="str">
        <f t="shared" si="285"/>
        <v>11152_1</v>
      </c>
      <c r="G1094" s="80">
        <v>11152</v>
      </c>
      <c r="H1094" s="52">
        <v>1</v>
      </c>
      <c r="I1094" s="52">
        <v>2780</v>
      </c>
      <c r="J1094" s="53" t="str">
        <f t="shared" si="289"/>
        <v>ok</v>
      </c>
      <c r="K1094" s="54" t="str">
        <f t="shared" si="299"/>
        <v>11152_1</v>
      </c>
      <c r="L1094" s="54">
        <v>11152</v>
      </c>
      <c r="M1094" s="54">
        <v>1</v>
      </c>
      <c r="N1094" s="54">
        <v>2389</v>
      </c>
      <c r="O1094" s="55">
        <v>103</v>
      </c>
      <c r="P1094" s="55">
        <v>29</v>
      </c>
      <c r="Q1094" s="55">
        <v>12</v>
      </c>
      <c r="R1094" s="55">
        <v>3</v>
      </c>
      <c r="S1094" s="52">
        <v>0</v>
      </c>
      <c r="T1094" s="56">
        <v>772</v>
      </c>
      <c r="U1094" s="56">
        <v>31</v>
      </c>
      <c r="V1094" s="56">
        <v>840</v>
      </c>
      <c r="W1094" s="56">
        <v>103</v>
      </c>
      <c r="X1094" s="57">
        <v>0.28999999999999998</v>
      </c>
      <c r="Y1094" s="109"/>
      <c r="Z1094" s="109"/>
      <c r="AA1094" s="109"/>
      <c r="AB1094" s="109"/>
      <c r="AC1094" s="56">
        <v>46</v>
      </c>
      <c r="AD1094" s="52" t="s">
        <v>35</v>
      </c>
      <c r="AE1094" s="52" t="s">
        <v>35</v>
      </c>
      <c r="AF1094" s="52" t="s">
        <v>35</v>
      </c>
      <c r="AG1094" s="52"/>
      <c r="AH1094" s="106"/>
      <c r="AI1094" s="59"/>
      <c r="AJ1094" s="68" t="s">
        <v>10</v>
      </c>
      <c r="AK1094" t="s">
        <v>10</v>
      </c>
      <c r="AL1094" s="30" t="s">
        <v>10</v>
      </c>
      <c r="AM1094" s="39"/>
      <c r="AN1094" s="115" t="s">
        <v>10</v>
      </c>
      <c r="AO1094" s="30"/>
      <c r="AQ1094" s="5"/>
      <c r="AS1094" s="37"/>
      <c r="AT1094" s="30" t="s">
        <v>10</v>
      </c>
      <c r="AV1094" t="str">
        <f t="shared" si="290"/>
        <v>musta</v>
      </c>
      <c r="AW1094" t="str">
        <f t="shared" si="291"/>
        <v>musta</v>
      </c>
      <c r="AX1094" t="str">
        <f t="shared" si="292"/>
        <v>musta</v>
      </c>
      <c r="AY1094" s="31">
        <f t="shared" si="293"/>
        <v>0</v>
      </c>
      <c r="AZ1094" s="31">
        <f t="shared" si="294"/>
        <v>0</v>
      </c>
      <c r="BA1094" s="31">
        <f t="shared" si="295"/>
        <v>0</v>
      </c>
      <c r="BB1094" s="31">
        <f t="shared" si="296"/>
        <v>0</v>
      </c>
      <c r="BC1094" s="31">
        <f t="shared" si="297"/>
        <v>0</v>
      </c>
      <c r="BM1094" s="2" t="s">
        <v>35</v>
      </c>
      <c r="BN1094" s="2" t="s">
        <v>35</v>
      </c>
    </row>
    <row r="1095" spans="1:66" x14ac:dyDescent="0.25">
      <c r="A1095" s="50">
        <v>1084</v>
      </c>
      <c r="B1095" s="50">
        <v>880</v>
      </c>
      <c r="C1095" s="50" t="str">
        <f t="shared" si="286"/>
        <v>11153_1_6272</v>
      </c>
      <c r="D1095" s="50">
        <v>1</v>
      </c>
      <c r="E1095" s="51">
        <f t="shared" si="288"/>
        <v>111530001</v>
      </c>
      <c r="F1095" s="76" t="str">
        <f t="shared" si="285"/>
        <v>11153_1</v>
      </c>
      <c r="G1095" s="80">
        <v>11153</v>
      </c>
      <c r="H1095" s="52">
        <v>1</v>
      </c>
      <c r="I1095" s="52">
        <v>6272</v>
      </c>
      <c r="J1095" s="53" t="str">
        <f t="shared" si="289"/>
        <v>ok</v>
      </c>
      <c r="K1095" s="54" t="str">
        <f t="shared" si="299"/>
        <v>11153_1</v>
      </c>
      <c r="L1095" s="54">
        <v>11153</v>
      </c>
      <c r="M1095" s="54">
        <v>1</v>
      </c>
      <c r="N1095" s="54">
        <v>5912</v>
      </c>
      <c r="O1095" s="55">
        <v>109</v>
      </c>
      <c r="P1095" s="55">
        <v>61</v>
      </c>
      <c r="Q1095" s="55">
        <v>54</v>
      </c>
      <c r="R1095" s="55">
        <v>32</v>
      </c>
      <c r="S1095" s="52">
        <v>0</v>
      </c>
      <c r="T1095" s="56">
        <v>89</v>
      </c>
      <c r="U1095" s="56">
        <v>8</v>
      </c>
      <c r="V1095" s="56">
        <v>92</v>
      </c>
      <c r="W1095" s="56">
        <v>109</v>
      </c>
      <c r="X1095" s="57">
        <v>0.61</v>
      </c>
      <c r="Y1095" s="109"/>
      <c r="Z1095" s="109"/>
      <c r="AA1095" s="109"/>
      <c r="AB1095" s="109"/>
      <c r="AC1095" s="56">
        <v>1</v>
      </c>
      <c r="AD1095" s="52" t="s">
        <v>35</v>
      </c>
      <c r="AE1095" s="52" t="s">
        <v>35</v>
      </c>
      <c r="AF1095" s="52" t="s">
        <v>35</v>
      </c>
      <c r="AG1095" s="52"/>
      <c r="AH1095" s="106"/>
      <c r="AI1095" s="59"/>
      <c r="AJ1095" s="68" t="s">
        <v>10</v>
      </c>
      <c r="AK1095" t="s">
        <v>10</v>
      </c>
      <c r="AL1095" s="30" t="s">
        <v>10</v>
      </c>
      <c r="AM1095" s="39"/>
      <c r="AN1095" s="115" t="s">
        <v>10</v>
      </c>
      <c r="AO1095" s="30"/>
      <c r="AQ1095" s="5"/>
      <c r="AS1095" s="37"/>
      <c r="AT1095" s="30" t="s">
        <v>10</v>
      </c>
      <c r="AV1095" t="str">
        <f t="shared" si="290"/>
        <v>musta</v>
      </c>
      <c r="AW1095" t="str">
        <f t="shared" si="291"/>
        <v>musta</v>
      </c>
      <c r="AX1095" t="str">
        <f t="shared" si="292"/>
        <v>musta</v>
      </c>
      <c r="AY1095" s="31">
        <f t="shared" si="293"/>
        <v>10</v>
      </c>
      <c r="AZ1095" s="31">
        <f t="shared" si="294"/>
        <v>10</v>
      </c>
      <c r="BA1095" s="31">
        <f t="shared" si="295"/>
        <v>0</v>
      </c>
      <c r="BB1095" s="31">
        <f t="shared" si="296"/>
        <v>0</v>
      </c>
      <c r="BC1095" s="31">
        <f t="shared" si="297"/>
        <v>0</v>
      </c>
      <c r="BM1095" s="2" t="s">
        <v>35</v>
      </c>
      <c r="BN1095" s="2" t="s">
        <v>35</v>
      </c>
    </row>
    <row r="1096" spans="1:66" x14ac:dyDescent="0.25">
      <c r="A1096" s="50">
        <v>1085</v>
      </c>
      <c r="B1096" s="50">
        <v>881</v>
      </c>
      <c r="C1096" s="50" t="str">
        <f t="shared" si="286"/>
        <v>11155_1_2844</v>
      </c>
      <c r="D1096" s="50">
        <v>1</v>
      </c>
      <c r="E1096" s="51">
        <f t="shared" si="288"/>
        <v>111550001</v>
      </c>
      <c r="F1096" s="76" t="str">
        <f t="shared" si="285"/>
        <v>11155_1</v>
      </c>
      <c r="G1096" s="80">
        <v>11155</v>
      </c>
      <c r="H1096" s="52">
        <v>1</v>
      </c>
      <c r="I1096" s="52">
        <v>2844</v>
      </c>
      <c r="J1096" s="53" t="str">
        <f t="shared" si="289"/>
        <v>ok</v>
      </c>
      <c r="K1096" s="54" t="str">
        <f t="shared" si="299"/>
        <v>11155_1</v>
      </c>
      <c r="L1096" s="54">
        <v>11155</v>
      </c>
      <c r="M1096" s="54">
        <v>1</v>
      </c>
      <c r="N1096" s="54">
        <v>2671</v>
      </c>
      <c r="O1096" s="55">
        <v>86</v>
      </c>
      <c r="P1096" s="55">
        <v>47</v>
      </c>
      <c r="Q1096" s="55">
        <v>10</v>
      </c>
      <c r="R1096" s="55">
        <v>5</v>
      </c>
      <c r="S1096" s="52">
        <v>0</v>
      </c>
      <c r="T1096" s="56">
        <v>63</v>
      </c>
      <c r="U1096" s="56">
        <v>3</v>
      </c>
      <c r="V1096" s="56">
        <v>64</v>
      </c>
      <c r="W1096" s="56">
        <v>86</v>
      </c>
      <c r="X1096" s="57">
        <v>0.47</v>
      </c>
      <c r="Y1096" s="109"/>
      <c r="Z1096" s="109"/>
      <c r="AA1096" s="109"/>
      <c r="AB1096" s="109"/>
      <c r="AC1096" s="56">
        <v>0</v>
      </c>
      <c r="AD1096" s="52" t="s">
        <v>35</v>
      </c>
      <c r="AE1096" s="52" t="s">
        <v>35</v>
      </c>
      <c r="AF1096" s="52" t="s">
        <v>35</v>
      </c>
      <c r="AG1096" s="52"/>
      <c r="AH1096" s="106"/>
      <c r="AI1096" s="59"/>
      <c r="AJ1096" s="68" t="s">
        <v>10</v>
      </c>
      <c r="AK1096" t="s">
        <v>10</v>
      </c>
      <c r="AL1096" s="30" t="s">
        <v>10</v>
      </c>
      <c r="AM1096" s="39"/>
      <c r="AN1096" s="115" t="s">
        <v>10</v>
      </c>
      <c r="AO1096" s="30"/>
      <c r="AQ1096" s="5"/>
      <c r="AS1096" s="37"/>
      <c r="AT1096" s="30" t="s">
        <v>10</v>
      </c>
      <c r="AV1096" t="str">
        <f t="shared" si="290"/>
        <v>musta</v>
      </c>
      <c r="AW1096" t="str">
        <f t="shared" si="291"/>
        <v>musta</v>
      </c>
      <c r="AX1096" t="str">
        <f t="shared" si="292"/>
        <v>musta</v>
      </c>
      <c r="AY1096" s="31">
        <f t="shared" si="293"/>
        <v>1</v>
      </c>
      <c r="AZ1096" s="31">
        <f t="shared" si="294"/>
        <v>1</v>
      </c>
      <c r="BA1096" s="31">
        <f t="shared" si="295"/>
        <v>0</v>
      </c>
      <c r="BB1096" s="31">
        <f t="shared" si="296"/>
        <v>0</v>
      </c>
      <c r="BC1096" s="31">
        <f t="shared" si="297"/>
        <v>0</v>
      </c>
      <c r="BM1096" s="2" t="s">
        <v>35</v>
      </c>
      <c r="BN1096" s="2" t="s">
        <v>35</v>
      </c>
    </row>
    <row r="1097" spans="1:66" x14ac:dyDescent="0.25">
      <c r="A1097" s="50">
        <v>1086</v>
      </c>
      <c r="B1097" s="50">
        <v>882</v>
      </c>
      <c r="C1097" s="50" t="str">
        <f t="shared" si="286"/>
        <v>11157_1_4904</v>
      </c>
      <c r="D1097" s="50">
        <v>1</v>
      </c>
      <c r="E1097" s="51">
        <f t="shared" si="288"/>
        <v>111570001</v>
      </c>
      <c r="F1097" s="76" t="str">
        <f t="shared" si="285"/>
        <v>11157_1</v>
      </c>
      <c r="G1097" s="80">
        <v>11157</v>
      </c>
      <c r="H1097" s="52">
        <v>1</v>
      </c>
      <c r="I1097" s="52">
        <v>4904</v>
      </c>
      <c r="J1097" s="53" t="str">
        <f t="shared" si="289"/>
        <v>ok</v>
      </c>
      <c r="K1097" s="54" t="str">
        <f t="shared" si="299"/>
        <v>11157_1</v>
      </c>
      <c r="L1097" s="54">
        <v>11157</v>
      </c>
      <c r="M1097" s="54">
        <v>1</v>
      </c>
      <c r="N1097" s="54">
        <v>4723</v>
      </c>
      <c r="O1097" s="55">
        <v>1304</v>
      </c>
      <c r="P1097" s="55">
        <v>86</v>
      </c>
      <c r="Q1097" s="55">
        <v>515</v>
      </c>
      <c r="R1097" s="55">
        <v>34</v>
      </c>
      <c r="S1097" s="52">
        <v>0</v>
      </c>
      <c r="T1097" s="56">
        <v>474</v>
      </c>
      <c r="U1097" s="56">
        <v>9</v>
      </c>
      <c r="V1097" s="56">
        <v>492</v>
      </c>
      <c r="W1097" s="56">
        <v>1304</v>
      </c>
      <c r="X1097" s="57">
        <v>0.86</v>
      </c>
      <c r="Y1097" s="109"/>
      <c r="Z1097" s="109"/>
      <c r="AA1097" s="109"/>
      <c r="AB1097" s="109"/>
      <c r="AC1097" s="56">
        <v>59</v>
      </c>
      <c r="AD1097" s="52" t="s">
        <v>35</v>
      </c>
      <c r="AE1097" s="52" t="s">
        <v>35</v>
      </c>
      <c r="AF1097" s="52" t="s">
        <v>35</v>
      </c>
      <c r="AG1097" s="52"/>
      <c r="AH1097" s="106"/>
      <c r="AI1097" s="59"/>
      <c r="AJ1097" s="68" t="s">
        <v>10</v>
      </c>
      <c r="AK1097" t="s">
        <v>10</v>
      </c>
      <c r="AL1097" s="30" t="s">
        <v>10</v>
      </c>
      <c r="AM1097" s="39"/>
      <c r="AN1097" s="115" t="s">
        <v>10</v>
      </c>
      <c r="AO1097" s="30"/>
      <c r="AQ1097" s="5"/>
      <c r="AS1097" s="37"/>
      <c r="AT1097" s="30" t="s">
        <v>10</v>
      </c>
      <c r="AV1097" t="str">
        <f t="shared" si="290"/>
        <v>punainen</v>
      </c>
      <c r="AW1097" t="str">
        <f t="shared" si="291"/>
        <v>musta</v>
      </c>
      <c r="AX1097" t="str">
        <f t="shared" si="292"/>
        <v>musta</v>
      </c>
      <c r="AY1097" s="31">
        <f t="shared" si="293"/>
        <v>11</v>
      </c>
      <c r="AZ1097" s="31">
        <f t="shared" si="294"/>
        <v>10</v>
      </c>
      <c r="BA1097" s="31">
        <f t="shared" si="295"/>
        <v>1</v>
      </c>
      <c r="BB1097" s="31">
        <f t="shared" si="296"/>
        <v>0</v>
      </c>
      <c r="BC1097" s="31">
        <f t="shared" si="297"/>
        <v>0</v>
      </c>
      <c r="BM1097" s="2" t="s">
        <v>35</v>
      </c>
      <c r="BN1097" s="2" t="s">
        <v>35</v>
      </c>
    </row>
    <row r="1098" spans="1:66" x14ac:dyDescent="0.25">
      <c r="A1098" s="50">
        <v>1087</v>
      </c>
      <c r="B1098" s="50">
        <v>883</v>
      </c>
      <c r="C1098" s="50" t="str">
        <f t="shared" si="286"/>
        <v>11159_1_1280</v>
      </c>
      <c r="D1098" s="50">
        <v>1</v>
      </c>
      <c r="E1098" s="51">
        <f t="shared" si="288"/>
        <v>111590001</v>
      </c>
      <c r="F1098" s="76" t="str">
        <f t="shared" si="285"/>
        <v>11159_1</v>
      </c>
      <c r="G1098" s="80">
        <v>11159</v>
      </c>
      <c r="H1098" s="52">
        <v>1</v>
      </c>
      <c r="I1098" s="52">
        <v>1280</v>
      </c>
      <c r="J1098" s="53" t="str">
        <f t="shared" si="289"/>
        <v>ok</v>
      </c>
      <c r="K1098" s="54" t="str">
        <f t="shared" si="299"/>
        <v>11159_1</v>
      </c>
      <c r="L1098" s="54">
        <v>11159</v>
      </c>
      <c r="M1098" s="54">
        <v>1</v>
      </c>
      <c r="N1098" s="54">
        <v>1171</v>
      </c>
      <c r="O1098" s="55">
        <v>0</v>
      </c>
      <c r="P1098" s="55">
        <v>0</v>
      </c>
      <c r="Q1098" s="55">
        <v>0</v>
      </c>
      <c r="R1098" s="55">
        <v>0</v>
      </c>
      <c r="S1098" s="52">
        <v>0</v>
      </c>
      <c r="T1098" s="56">
        <v>99</v>
      </c>
      <c r="U1098" s="56">
        <v>2</v>
      </c>
      <c r="V1098" s="56">
        <v>109</v>
      </c>
      <c r="W1098" s="56">
        <v>0</v>
      </c>
      <c r="X1098" s="57">
        <v>0</v>
      </c>
      <c r="Y1098" s="109"/>
      <c r="Z1098" s="109"/>
      <c r="AA1098" s="109"/>
      <c r="AB1098" s="109"/>
      <c r="AC1098" s="56">
        <v>1</v>
      </c>
      <c r="AD1098" s="52" t="s">
        <v>35</v>
      </c>
      <c r="AE1098" s="52" t="s">
        <v>35</v>
      </c>
      <c r="AF1098" s="52" t="s">
        <v>35</v>
      </c>
      <c r="AG1098" s="52"/>
      <c r="AH1098" s="106"/>
      <c r="AI1098" s="59"/>
      <c r="AJ1098" s="68" t="s">
        <v>10</v>
      </c>
      <c r="AK1098" t="s">
        <v>10</v>
      </c>
      <c r="AL1098" s="30" t="s">
        <v>10</v>
      </c>
      <c r="AM1098" s="39"/>
      <c r="AN1098" s="115" t="s">
        <v>10</v>
      </c>
      <c r="AO1098" s="30"/>
      <c r="AQ1098" s="5"/>
      <c r="AS1098" s="37"/>
      <c r="AT1098" s="30" t="s">
        <v>10</v>
      </c>
      <c r="AV1098" t="str">
        <f t="shared" si="290"/>
        <v>musta</v>
      </c>
      <c r="AW1098" t="str">
        <f t="shared" si="291"/>
        <v>musta</v>
      </c>
      <c r="AX1098" t="str">
        <f t="shared" si="292"/>
        <v>musta</v>
      </c>
      <c r="AY1098" s="31">
        <f t="shared" si="293"/>
        <v>0</v>
      </c>
      <c r="AZ1098" s="31">
        <f t="shared" si="294"/>
        <v>0</v>
      </c>
      <c r="BA1098" s="31">
        <f t="shared" si="295"/>
        <v>0</v>
      </c>
      <c r="BB1098" s="31">
        <f t="shared" si="296"/>
        <v>0</v>
      </c>
      <c r="BC1098" s="31">
        <f t="shared" si="297"/>
        <v>0</v>
      </c>
      <c r="BM1098" s="2" t="s">
        <v>35</v>
      </c>
      <c r="BN1098" s="2" t="s">
        <v>35</v>
      </c>
    </row>
    <row r="1099" spans="1:66" x14ac:dyDescent="0.25">
      <c r="A1099" s="50">
        <v>1088</v>
      </c>
      <c r="B1099" s="50">
        <v>884</v>
      </c>
      <c r="C1099" s="50" t="str">
        <f t="shared" si="286"/>
        <v>11161_1_9091</v>
      </c>
      <c r="D1099" s="50">
        <v>1</v>
      </c>
      <c r="E1099" s="51">
        <f t="shared" si="288"/>
        <v>111610001</v>
      </c>
      <c r="F1099" s="76" t="str">
        <f t="shared" si="285"/>
        <v>11161_1</v>
      </c>
      <c r="G1099" s="80">
        <v>11161</v>
      </c>
      <c r="H1099" s="52">
        <v>1</v>
      </c>
      <c r="I1099" s="52">
        <v>9091</v>
      </c>
      <c r="J1099" s="53" t="str">
        <f t="shared" si="289"/>
        <v>ok</v>
      </c>
      <c r="K1099" s="54" t="str">
        <f t="shared" si="299"/>
        <v>11161_1</v>
      </c>
      <c r="L1099" s="54">
        <v>11161</v>
      </c>
      <c r="M1099" s="54">
        <v>1</v>
      </c>
      <c r="N1099" s="54">
        <v>8923</v>
      </c>
      <c r="O1099" s="55">
        <v>25</v>
      </c>
      <c r="P1099" s="55">
        <v>36</v>
      </c>
      <c r="Q1099" s="55">
        <v>2</v>
      </c>
      <c r="R1099" s="55">
        <v>8</v>
      </c>
      <c r="S1099" s="52">
        <v>0</v>
      </c>
      <c r="T1099" s="56">
        <v>90</v>
      </c>
      <c r="U1099" s="56">
        <v>4</v>
      </c>
      <c r="V1099" s="56">
        <v>103</v>
      </c>
      <c r="W1099" s="56">
        <v>25</v>
      </c>
      <c r="X1099" s="57">
        <v>0.36</v>
      </c>
      <c r="Y1099" s="109"/>
      <c r="Z1099" s="109"/>
      <c r="AA1099" s="109"/>
      <c r="AB1099" s="109"/>
      <c r="AC1099" s="56">
        <v>1</v>
      </c>
      <c r="AD1099" s="52" t="s">
        <v>35</v>
      </c>
      <c r="AE1099" s="52" t="s">
        <v>35</v>
      </c>
      <c r="AF1099" s="52" t="s">
        <v>35</v>
      </c>
      <c r="AG1099" s="52"/>
      <c r="AH1099" s="106"/>
      <c r="AI1099" s="59"/>
      <c r="AJ1099" s="68" t="s">
        <v>10</v>
      </c>
      <c r="AK1099" t="s">
        <v>10</v>
      </c>
      <c r="AL1099" s="30" t="s">
        <v>10</v>
      </c>
      <c r="AM1099" s="39"/>
      <c r="AN1099" s="115" t="s">
        <v>10</v>
      </c>
      <c r="AO1099" s="30"/>
      <c r="AQ1099" s="5"/>
      <c r="AS1099" s="37"/>
      <c r="AT1099" s="30" t="s">
        <v>10</v>
      </c>
      <c r="AV1099" t="str">
        <f t="shared" si="290"/>
        <v>musta</v>
      </c>
      <c r="AW1099" t="str">
        <f t="shared" si="291"/>
        <v>musta</v>
      </c>
      <c r="AX1099" t="str">
        <f t="shared" si="292"/>
        <v>musta</v>
      </c>
      <c r="AY1099" s="31">
        <f t="shared" si="293"/>
        <v>0</v>
      </c>
      <c r="AZ1099" s="31">
        <f t="shared" si="294"/>
        <v>0</v>
      </c>
      <c r="BA1099" s="31">
        <f t="shared" si="295"/>
        <v>0</v>
      </c>
      <c r="BB1099" s="31">
        <f t="shared" si="296"/>
        <v>0</v>
      </c>
      <c r="BC1099" s="31">
        <f t="shared" si="297"/>
        <v>0</v>
      </c>
      <c r="BM1099" s="2" t="s">
        <v>35</v>
      </c>
      <c r="BN1099" s="2" t="s">
        <v>35</v>
      </c>
    </row>
    <row r="1100" spans="1:66" x14ac:dyDescent="0.25">
      <c r="A1100" s="50">
        <v>1089</v>
      </c>
      <c r="B1100" s="50">
        <v>885</v>
      </c>
      <c r="C1100" s="50" t="str">
        <f t="shared" si="286"/>
        <v>11162_1_6006</v>
      </c>
      <c r="D1100" s="50">
        <v>1</v>
      </c>
      <c r="E1100" s="51">
        <f t="shared" si="288"/>
        <v>111620001</v>
      </c>
      <c r="F1100" s="76" t="str">
        <f t="shared" ref="F1100:F1163" si="300">CONCATENATE(G1100,"_",H1100)</f>
        <v>11162_1</v>
      </c>
      <c r="G1100" s="80">
        <v>11162</v>
      </c>
      <c r="H1100" s="52">
        <v>1</v>
      </c>
      <c r="I1100" s="52">
        <v>6006</v>
      </c>
      <c r="J1100" s="53" t="str">
        <f t="shared" si="289"/>
        <v>ok</v>
      </c>
      <c r="K1100" s="54" t="str">
        <f t="shared" si="299"/>
        <v>11162_1</v>
      </c>
      <c r="L1100" s="54">
        <v>11162</v>
      </c>
      <c r="M1100" s="54">
        <v>1</v>
      </c>
      <c r="N1100" s="54">
        <v>5856</v>
      </c>
      <c r="O1100" s="55">
        <v>23</v>
      </c>
      <c r="P1100" s="55">
        <v>63</v>
      </c>
      <c r="Q1100" s="55">
        <v>18</v>
      </c>
      <c r="R1100" s="55">
        <v>51</v>
      </c>
      <c r="S1100" s="52">
        <v>0</v>
      </c>
      <c r="T1100" s="56">
        <v>28</v>
      </c>
      <c r="U1100" s="56">
        <v>1</v>
      </c>
      <c r="V1100" s="56">
        <v>33</v>
      </c>
      <c r="W1100" s="56">
        <v>23</v>
      </c>
      <c r="X1100" s="57">
        <v>0.63</v>
      </c>
      <c r="Y1100" s="109"/>
      <c r="Z1100" s="109"/>
      <c r="AA1100" s="109"/>
      <c r="AB1100" s="109"/>
      <c r="AC1100" s="56">
        <v>1</v>
      </c>
      <c r="AD1100" s="52" t="s">
        <v>35</v>
      </c>
      <c r="AE1100" s="52" t="s">
        <v>35</v>
      </c>
      <c r="AF1100" s="52" t="s">
        <v>35</v>
      </c>
      <c r="AG1100" s="52"/>
      <c r="AH1100" s="106"/>
      <c r="AI1100" s="59"/>
      <c r="AJ1100" s="68" t="s">
        <v>10</v>
      </c>
      <c r="AK1100" t="s">
        <v>10</v>
      </c>
      <c r="AL1100" s="30" t="s">
        <v>10</v>
      </c>
      <c r="AM1100" s="39"/>
      <c r="AN1100" s="115" t="s">
        <v>10</v>
      </c>
      <c r="AO1100" s="30"/>
      <c r="AQ1100" s="5"/>
      <c r="AS1100" s="37"/>
      <c r="AT1100" s="30" t="s">
        <v>10</v>
      </c>
      <c r="AV1100" t="str">
        <f t="shared" si="290"/>
        <v>musta</v>
      </c>
      <c r="AW1100" t="str">
        <f t="shared" si="291"/>
        <v>musta</v>
      </c>
      <c r="AX1100" t="str">
        <f t="shared" si="292"/>
        <v>musta</v>
      </c>
      <c r="AY1100" s="31">
        <f t="shared" si="293"/>
        <v>10</v>
      </c>
      <c r="AZ1100" s="31">
        <f t="shared" si="294"/>
        <v>10</v>
      </c>
      <c r="BA1100" s="31">
        <f t="shared" si="295"/>
        <v>0</v>
      </c>
      <c r="BB1100" s="31">
        <f t="shared" si="296"/>
        <v>0</v>
      </c>
      <c r="BC1100" s="31">
        <f t="shared" si="297"/>
        <v>0</v>
      </c>
      <c r="BM1100" s="2" t="s">
        <v>35</v>
      </c>
      <c r="BN1100" s="2" t="s">
        <v>35</v>
      </c>
    </row>
    <row r="1101" spans="1:66" x14ac:dyDescent="0.25">
      <c r="A1101" s="50">
        <v>1090</v>
      </c>
      <c r="B1101" s="50">
        <v>886</v>
      </c>
      <c r="C1101" s="50" t="str">
        <f t="shared" ref="C1101:C1164" si="301">CONCATENATE(G1101,"_",H1101,"_",I1101)</f>
        <v>11163_1_7166</v>
      </c>
      <c r="D1101" s="50">
        <v>1</v>
      </c>
      <c r="E1101" s="51">
        <f t="shared" si="288"/>
        <v>111630001</v>
      </c>
      <c r="F1101" s="76" t="str">
        <f t="shared" si="300"/>
        <v>11163_1</v>
      </c>
      <c r="G1101" s="80">
        <v>11163</v>
      </c>
      <c r="H1101" s="52">
        <v>1</v>
      </c>
      <c r="I1101" s="52">
        <v>7166</v>
      </c>
      <c r="J1101" s="53" t="str">
        <f t="shared" si="289"/>
        <v>ok</v>
      </c>
      <c r="K1101" s="54" t="str">
        <f t="shared" si="299"/>
        <v>11163_1</v>
      </c>
      <c r="L1101" s="54">
        <v>11163</v>
      </c>
      <c r="M1101" s="54">
        <v>1</v>
      </c>
      <c r="N1101" s="54">
        <v>6896</v>
      </c>
      <c r="O1101" s="55">
        <v>35</v>
      </c>
      <c r="P1101" s="55">
        <v>77</v>
      </c>
      <c r="Q1101" s="55">
        <v>29</v>
      </c>
      <c r="R1101" s="55">
        <v>66</v>
      </c>
      <c r="S1101" s="52">
        <v>0</v>
      </c>
      <c r="T1101" s="56">
        <v>27</v>
      </c>
      <c r="U1101" s="56">
        <v>0</v>
      </c>
      <c r="V1101" s="56">
        <v>22</v>
      </c>
      <c r="W1101" s="56">
        <v>35</v>
      </c>
      <c r="X1101" s="57">
        <v>0.77</v>
      </c>
      <c r="Y1101" s="109"/>
      <c r="Z1101" s="109"/>
      <c r="AA1101" s="109"/>
      <c r="AB1101" s="109"/>
      <c r="AC1101" s="56">
        <v>7</v>
      </c>
      <c r="AD1101" s="52" t="s">
        <v>35</v>
      </c>
      <c r="AE1101" s="52" t="s">
        <v>35</v>
      </c>
      <c r="AF1101" s="52" t="s">
        <v>35</v>
      </c>
      <c r="AG1101" s="52"/>
      <c r="AH1101" s="106"/>
      <c r="AI1101" s="59"/>
      <c r="AJ1101" s="68" t="s">
        <v>10</v>
      </c>
      <c r="AK1101" t="s">
        <v>10</v>
      </c>
      <c r="AL1101" s="30" t="s">
        <v>10</v>
      </c>
      <c r="AM1101" s="39"/>
      <c r="AN1101" s="115" t="s">
        <v>10</v>
      </c>
      <c r="AO1101" s="30"/>
      <c r="AQ1101" s="5"/>
      <c r="AS1101" s="37"/>
      <c r="AT1101" s="30" t="s">
        <v>10</v>
      </c>
      <c r="AV1101" t="str">
        <f t="shared" si="290"/>
        <v>musta</v>
      </c>
      <c r="AW1101" t="str">
        <f t="shared" si="291"/>
        <v>musta</v>
      </c>
      <c r="AX1101" t="str">
        <f t="shared" si="292"/>
        <v>musta</v>
      </c>
      <c r="AY1101" s="31">
        <f t="shared" si="293"/>
        <v>10</v>
      </c>
      <c r="AZ1101" s="31">
        <f t="shared" si="294"/>
        <v>10</v>
      </c>
      <c r="BA1101" s="31">
        <f t="shared" si="295"/>
        <v>0</v>
      </c>
      <c r="BB1101" s="31">
        <f t="shared" si="296"/>
        <v>0</v>
      </c>
      <c r="BC1101" s="31">
        <f t="shared" si="297"/>
        <v>0</v>
      </c>
      <c r="BM1101" s="2" t="s">
        <v>35</v>
      </c>
      <c r="BN1101" s="2" t="s">
        <v>35</v>
      </c>
    </row>
    <row r="1102" spans="1:66" x14ac:dyDescent="0.25">
      <c r="A1102" s="50">
        <v>1091</v>
      </c>
      <c r="B1102" s="50">
        <v>887</v>
      </c>
      <c r="C1102" s="50" t="str">
        <f t="shared" si="301"/>
        <v>11164_1_3955</v>
      </c>
      <c r="D1102" s="50">
        <v>1</v>
      </c>
      <c r="E1102" s="51">
        <f t="shared" si="288"/>
        <v>111640001</v>
      </c>
      <c r="F1102" s="76" t="str">
        <f t="shared" si="300"/>
        <v>11164_1</v>
      </c>
      <c r="G1102" s="80">
        <v>11164</v>
      </c>
      <c r="H1102" s="52">
        <v>1</v>
      </c>
      <c r="I1102" s="52">
        <v>3955</v>
      </c>
      <c r="J1102" s="53" t="str">
        <f t="shared" si="289"/>
        <v>ok</v>
      </c>
      <c r="K1102" s="54" t="str">
        <f t="shared" si="299"/>
        <v>11164_1</v>
      </c>
      <c r="L1102" s="54">
        <v>11164</v>
      </c>
      <c r="M1102" s="54">
        <v>1</v>
      </c>
      <c r="N1102" s="54">
        <v>3276</v>
      </c>
      <c r="O1102" s="55">
        <v>52</v>
      </c>
      <c r="P1102" s="55">
        <v>56</v>
      </c>
      <c r="Q1102" s="55">
        <v>10</v>
      </c>
      <c r="R1102" s="55">
        <v>22</v>
      </c>
      <c r="S1102" s="52">
        <v>0</v>
      </c>
      <c r="T1102" s="56">
        <v>247</v>
      </c>
      <c r="U1102" s="56">
        <v>4</v>
      </c>
      <c r="V1102" s="56">
        <v>243</v>
      </c>
      <c r="W1102" s="56">
        <v>52</v>
      </c>
      <c r="X1102" s="57">
        <v>0.56000000000000005</v>
      </c>
      <c r="Y1102" s="109"/>
      <c r="Z1102" s="109"/>
      <c r="AA1102" s="109"/>
      <c r="AB1102" s="109"/>
      <c r="AC1102" s="56">
        <v>4</v>
      </c>
      <c r="AD1102" s="52" t="s">
        <v>35</v>
      </c>
      <c r="AE1102" s="52" t="s">
        <v>35</v>
      </c>
      <c r="AF1102" s="52" t="s">
        <v>35</v>
      </c>
      <c r="AG1102" s="52"/>
      <c r="AH1102" s="106"/>
      <c r="AI1102" s="59"/>
      <c r="AJ1102" s="68" t="s">
        <v>10</v>
      </c>
      <c r="AK1102" t="s">
        <v>10</v>
      </c>
      <c r="AL1102" s="30" t="s">
        <v>10</v>
      </c>
      <c r="AM1102" s="39"/>
      <c r="AN1102" s="115" t="s">
        <v>10</v>
      </c>
      <c r="AO1102" s="30"/>
      <c r="AQ1102" s="5"/>
      <c r="AS1102" s="37"/>
      <c r="AT1102" s="30" t="s">
        <v>10</v>
      </c>
      <c r="AV1102" t="str">
        <f t="shared" si="290"/>
        <v>musta</v>
      </c>
      <c r="AW1102" t="str">
        <f t="shared" si="291"/>
        <v>musta</v>
      </c>
      <c r="AX1102" t="str">
        <f t="shared" si="292"/>
        <v>musta</v>
      </c>
      <c r="AY1102" s="31">
        <f t="shared" si="293"/>
        <v>1</v>
      </c>
      <c r="AZ1102" s="31">
        <f t="shared" si="294"/>
        <v>1</v>
      </c>
      <c r="BA1102" s="31">
        <f t="shared" si="295"/>
        <v>0</v>
      </c>
      <c r="BB1102" s="31">
        <f t="shared" si="296"/>
        <v>0</v>
      </c>
      <c r="BC1102" s="31">
        <f t="shared" si="297"/>
        <v>0</v>
      </c>
      <c r="BM1102" s="2" t="s">
        <v>35</v>
      </c>
      <c r="BN1102" s="2" t="s">
        <v>35</v>
      </c>
    </row>
    <row r="1103" spans="1:66" x14ac:dyDescent="0.25">
      <c r="A1103" s="50">
        <v>1092</v>
      </c>
      <c r="B1103" s="50">
        <v>888</v>
      </c>
      <c r="C1103" s="50" t="str">
        <f t="shared" si="301"/>
        <v>11165_1_5961</v>
      </c>
      <c r="D1103" s="50">
        <v>1</v>
      </c>
      <c r="E1103" s="51">
        <f t="shared" si="288"/>
        <v>111650001</v>
      </c>
      <c r="F1103" s="76" t="str">
        <f t="shared" si="300"/>
        <v>11165_1</v>
      </c>
      <c r="G1103" s="80">
        <v>11165</v>
      </c>
      <c r="H1103" s="52">
        <v>1</v>
      </c>
      <c r="I1103" s="52">
        <v>5961</v>
      </c>
      <c r="J1103" s="53" t="str">
        <f t="shared" si="289"/>
        <v>ok</v>
      </c>
      <c r="K1103" s="54" t="str">
        <f t="shared" si="299"/>
        <v>11165_1</v>
      </c>
      <c r="L1103" s="54">
        <v>11165</v>
      </c>
      <c r="M1103" s="54">
        <v>1</v>
      </c>
      <c r="N1103" s="54">
        <v>5414</v>
      </c>
      <c r="O1103" s="55">
        <v>10</v>
      </c>
      <c r="P1103" s="55">
        <v>36</v>
      </c>
      <c r="Q1103" s="55">
        <v>5</v>
      </c>
      <c r="R1103" s="55">
        <v>1</v>
      </c>
      <c r="S1103" s="52">
        <v>0</v>
      </c>
      <c r="T1103" s="56">
        <v>467</v>
      </c>
      <c r="U1103" s="56">
        <v>20</v>
      </c>
      <c r="V1103" s="56">
        <v>472</v>
      </c>
      <c r="W1103" s="56">
        <v>10</v>
      </c>
      <c r="X1103" s="57">
        <v>0.36</v>
      </c>
      <c r="Y1103" s="109"/>
      <c r="Z1103" s="109"/>
      <c r="AA1103" s="109"/>
      <c r="AB1103" s="109"/>
      <c r="AC1103" s="56">
        <v>1</v>
      </c>
      <c r="AD1103" s="52" t="s">
        <v>35</v>
      </c>
      <c r="AE1103" s="52" t="s">
        <v>35</v>
      </c>
      <c r="AF1103" s="52" t="s">
        <v>35</v>
      </c>
      <c r="AG1103" s="52"/>
      <c r="AH1103" s="106"/>
      <c r="AI1103" s="59"/>
      <c r="AJ1103" s="68" t="s">
        <v>10</v>
      </c>
      <c r="AK1103" t="s">
        <v>10</v>
      </c>
      <c r="AL1103" s="30" t="s">
        <v>10</v>
      </c>
      <c r="AM1103" s="39"/>
      <c r="AN1103" s="115" t="s">
        <v>10</v>
      </c>
      <c r="AO1103" s="30"/>
      <c r="AQ1103" s="5"/>
      <c r="AS1103" s="37"/>
      <c r="AT1103" s="30" t="s">
        <v>10</v>
      </c>
      <c r="AV1103" t="str">
        <f t="shared" si="290"/>
        <v>musta</v>
      </c>
      <c r="AW1103" t="str">
        <f t="shared" si="291"/>
        <v>musta</v>
      </c>
      <c r="AX1103" t="str">
        <f t="shared" si="292"/>
        <v>musta</v>
      </c>
      <c r="AY1103" s="31">
        <f t="shared" si="293"/>
        <v>0</v>
      </c>
      <c r="AZ1103" s="31">
        <f t="shared" si="294"/>
        <v>0</v>
      </c>
      <c r="BA1103" s="31">
        <f t="shared" si="295"/>
        <v>0</v>
      </c>
      <c r="BB1103" s="31">
        <f t="shared" si="296"/>
        <v>0</v>
      </c>
      <c r="BC1103" s="31">
        <f t="shared" si="297"/>
        <v>0</v>
      </c>
      <c r="BM1103" s="2" t="s">
        <v>35</v>
      </c>
      <c r="BN1103" s="2" t="s">
        <v>35</v>
      </c>
    </row>
    <row r="1104" spans="1:66" x14ac:dyDescent="0.25">
      <c r="A1104" s="50">
        <v>1093</v>
      </c>
      <c r="B1104" s="50">
        <v>889</v>
      </c>
      <c r="C1104" s="50" t="str">
        <f t="shared" si="301"/>
        <v>11166_1_7890</v>
      </c>
      <c r="D1104" s="50">
        <v>1</v>
      </c>
      <c r="E1104" s="51">
        <f t="shared" si="288"/>
        <v>111660001</v>
      </c>
      <c r="F1104" s="76" t="str">
        <f t="shared" si="300"/>
        <v>11166_1</v>
      </c>
      <c r="G1104" s="80">
        <v>11166</v>
      </c>
      <c r="H1104" s="52">
        <v>1</v>
      </c>
      <c r="I1104" s="52">
        <v>7890</v>
      </c>
      <c r="J1104" s="53" t="str">
        <f t="shared" si="289"/>
        <v>ok</v>
      </c>
      <c r="K1104" s="54" t="str">
        <f t="shared" si="299"/>
        <v>11166_1</v>
      </c>
      <c r="L1104" s="54">
        <v>11166</v>
      </c>
      <c r="M1104" s="54">
        <v>1</v>
      </c>
      <c r="N1104" s="54">
        <v>7642</v>
      </c>
      <c r="O1104" s="55">
        <v>68</v>
      </c>
      <c r="P1104" s="55">
        <v>63</v>
      </c>
      <c r="Q1104" s="55">
        <v>23</v>
      </c>
      <c r="R1104" s="55">
        <v>21</v>
      </c>
      <c r="S1104" s="52">
        <v>0</v>
      </c>
      <c r="T1104" s="56">
        <v>104</v>
      </c>
      <c r="U1104" s="56">
        <v>6</v>
      </c>
      <c r="V1104" s="56">
        <v>113</v>
      </c>
      <c r="W1104" s="56">
        <v>68</v>
      </c>
      <c r="X1104" s="57">
        <v>0.63</v>
      </c>
      <c r="Y1104" s="109"/>
      <c r="Z1104" s="109"/>
      <c r="AA1104" s="109"/>
      <c r="AB1104" s="109"/>
      <c r="AC1104" s="56">
        <v>25</v>
      </c>
      <c r="AD1104" s="52" t="s">
        <v>35</v>
      </c>
      <c r="AE1104" s="52" t="s">
        <v>35</v>
      </c>
      <c r="AF1104" s="52" t="s">
        <v>35</v>
      </c>
      <c r="AG1104" s="52"/>
      <c r="AH1104" s="106"/>
      <c r="AI1104" s="59"/>
      <c r="AJ1104" s="68" t="s">
        <v>10</v>
      </c>
      <c r="AK1104" t="s">
        <v>10</v>
      </c>
      <c r="AL1104" s="30" t="s">
        <v>10</v>
      </c>
      <c r="AM1104" s="39"/>
      <c r="AN1104" s="115" t="s">
        <v>10</v>
      </c>
      <c r="AO1104" s="30"/>
      <c r="AQ1104" s="5"/>
      <c r="AS1104" s="37"/>
      <c r="AT1104" s="30" t="s">
        <v>10</v>
      </c>
      <c r="AV1104" t="str">
        <f t="shared" si="290"/>
        <v>musta</v>
      </c>
      <c r="AW1104" t="str">
        <f t="shared" si="291"/>
        <v>musta</v>
      </c>
      <c r="AX1104" t="str">
        <f t="shared" si="292"/>
        <v>musta</v>
      </c>
      <c r="AY1104" s="31">
        <f t="shared" si="293"/>
        <v>10</v>
      </c>
      <c r="AZ1104" s="31">
        <f t="shared" si="294"/>
        <v>10</v>
      </c>
      <c r="BA1104" s="31">
        <f t="shared" si="295"/>
        <v>0</v>
      </c>
      <c r="BB1104" s="31">
        <f t="shared" si="296"/>
        <v>0</v>
      </c>
      <c r="BC1104" s="31">
        <f t="shared" si="297"/>
        <v>0</v>
      </c>
      <c r="BM1104" s="2" t="s">
        <v>35</v>
      </c>
      <c r="BN1104" s="2" t="s">
        <v>35</v>
      </c>
    </row>
    <row r="1105" spans="1:66" x14ac:dyDescent="0.25">
      <c r="A1105" s="50">
        <v>1094</v>
      </c>
      <c r="B1105" s="50">
        <v>890</v>
      </c>
      <c r="C1105" s="50" t="str">
        <f t="shared" si="301"/>
        <v>11167_1_4175</v>
      </c>
      <c r="D1105" s="50">
        <v>1</v>
      </c>
      <c r="E1105" s="51">
        <f t="shared" si="288"/>
        <v>111670001</v>
      </c>
      <c r="F1105" s="76" t="str">
        <f t="shared" si="300"/>
        <v>11167_1</v>
      </c>
      <c r="G1105" s="80">
        <v>11167</v>
      </c>
      <c r="H1105" s="52">
        <v>1</v>
      </c>
      <c r="I1105" s="52">
        <v>4175</v>
      </c>
      <c r="J1105" s="53" t="str">
        <f t="shared" si="289"/>
        <v>ok</v>
      </c>
      <c r="K1105" s="54" t="str">
        <f t="shared" si="299"/>
        <v>11167_1</v>
      </c>
      <c r="L1105" s="54">
        <v>11167</v>
      </c>
      <c r="M1105" s="54">
        <v>1</v>
      </c>
      <c r="N1105" s="54">
        <v>3900</v>
      </c>
      <c r="O1105" s="55">
        <v>308</v>
      </c>
      <c r="P1105" s="55">
        <v>87</v>
      </c>
      <c r="Q1105" s="55">
        <v>100</v>
      </c>
      <c r="R1105" s="55">
        <v>28</v>
      </c>
      <c r="S1105" s="52">
        <v>0</v>
      </c>
      <c r="T1105" s="56">
        <v>96</v>
      </c>
      <c r="U1105" s="56">
        <v>1</v>
      </c>
      <c r="V1105" s="56">
        <v>95</v>
      </c>
      <c r="W1105" s="56">
        <v>308</v>
      </c>
      <c r="X1105" s="57">
        <v>0.87</v>
      </c>
      <c r="Y1105" s="109"/>
      <c r="Z1105" s="109"/>
      <c r="AA1105" s="109"/>
      <c r="AB1105" s="109"/>
      <c r="AC1105" s="56">
        <v>40</v>
      </c>
      <c r="AD1105" s="52" t="s">
        <v>35</v>
      </c>
      <c r="AE1105" s="52" t="s">
        <v>35</v>
      </c>
      <c r="AF1105" s="52" t="s">
        <v>35</v>
      </c>
      <c r="AG1105" s="52"/>
      <c r="AH1105" s="106"/>
      <c r="AI1105" s="59"/>
      <c r="AJ1105" s="68" t="s">
        <v>10</v>
      </c>
      <c r="AK1105" t="s">
        <v>10</v>
      </c>
      <c r="AL1105" s="30" t="s">
        <v>10</v>
      </c>
      <c r="AM1105" s="39"/>
      <c r="AN1105" s="115" t="s">
        <v>10</v>
      </c>
      <c r="AO1105" s="30"/>
      <c r="AQ1105" s="5"/>
      <c r="AS1105" s="37"/>
      <c r="AT1105" s="30" t="s">
        <v>10</v>
      </c>
      <c r="AV1105" t="str">
        <f t="shared" si="290"/>
        <v>musta</v>
      </c>
      <c r="AW1105" t="str">
        <f t="shared" si="291"/>
        <v>musta</v>
      </c>
      <c r="AX1105" t="str">
        <f t="shared" si="292"/>
        <v>musta</v>
      </c>
      <c r="AY1105" s="31">
        <f t="shared" si="293"/>
        <v>10</v>
      </c>
      <c r="AZ1105" s="31">
        <f t="shared" si="294"/>
        <v>10</v>
      </c>
      <c r="BA1105" s="31">
        <f t="shared" si="295"/>
        <v>0</v>
      </c>
      <c r="BB1105" s="31">
        <f t="shared" si="296"/>
        <v>0</v>
      </c>
      <c r="BC1105" s="31">
        <f t="shared" si="297"/>
        <v>0</v>
      </c>
      <c r="BM1105" s="2" t="s">
        <v>35</v>
      </c>
      <c r="BN1105" s="2" t="s">
        <v>35</v>
      </c>
    </row>
    <row r="1106" spans="1:66" x14ac:dyDescent="0.25">
      <c r="A1106" s="50">
        <v>1095</v>
      </c>
      <c r="B1106" s="50">
        <v>891</v>
      </c>
      <c r="C1106" s="50" t="str">
        <f t="shared" si="301"/>
        <v>11169_1_3182</v>
      </c>
      <c r="D1106" s="50">
        <v>1</v>
      </c>
      <c r="E1106" s="51">
        <f t="shared" si="288"/>
        <v>111690001</v>
      </c>
      <c r="F1106" s="76" t="str">
        <f t="shared" si="300"/>
        <v>11169_1</v>
      </c>
      <c r="G1106" s="80">
        <v>11169</v>
      </c>
      <c r="H1106" s="52">
        <v>1</v>
      </c>
      <c r="I1106" s="52">
        <v>3182</v>
      </c>
      <c r="J1106" s="53" t="str">
        <f t="shared" si="289"/>
        <v>ok</v>
      </c>
      <c r="K1106" s="54" t="str">
        <f t="shared" si="299"/>
        <v>11169_1</v>
      </c>
      <c r="L1106" s="54">
        <v>11169</v>
      </c>
      <c r="M1106" s="54">
        <v>1</v>
      </c>
      <c r="N1106" s="54">
        <v>9330</v>
      </c>
      <c r="O1106" s="55">
        <v>57</v>
      </c>
      <c r="P1106" s="55">
        <v>17</v>
      </c>
      <c r="Q1106" s="55">
        <v>7</v>
      </c>
      <c r="R1106" s="55">
        <v>2</v>
      </c>
      <c r="S1106" s="52">
        <v>0</v>
      </c>
      <c r="T1106" s="56">
        <v>878</v>
      </c>
      <c r="U1106" s="56">
        <v>16</v>
      </c>
      <c r="V1106" s="56">
        <v>948</v>
      </c>
      <c r="W1106" s="56">
        <v>57</v>
      </c>
      <c r="X1106" s="57">
        <v>0.17</v>
      </c>
      <c r="Y1106" s="109"/>
      <c r="Z1106" s="109"/>
      <c r="AA1106" s="109"/>
      <c r="AB1106" s="109"/>
      <c r="AC1106" s="56">
        <v>8</v>
      </c>
      <c r="AD1106" s="52" t="s">
        <v>35</v>
      </c>
      <c r="AE1106" s="52" t="s">
        <v>35</v>
      </c>
      <c r="AF1106" s="52" t="s">
        <v>35</v>
      </c>
      <c r="AG1106" s="52"/>
      <c r="AH1106" s="106"/>
      <c r="AI1106" s="59"/>
      <c r="AJ1106" s="68" t="s">
        <v>10</v>
      </c>
      <c r="AK1106" t="s">
        <v>10</v>
      </c>
      <c r="AL1106" s="30" t="s">
        <v>10</v>
      </c>
      <c r="AM1106" s="39"/>
      <c r="AN1106" s="115" t="s">
        <v>10</v>
      </c>
      <c r="AO1106" s="30"/>
      <c r="AQ1106" s="5"/>
      <c r="AS1106" s="37"/>
      <c r="AT1106" s="30" t="s">
        <v>10</v>
      </c>
      <c r="AV1106" t="str">
        <f t="shared" si="290"/>
        <v>musta</v>
      </c>
      <c r="AW1106" t="str">
        <f t="shared" si="291"/>
        <v>musta</v>
      </c>
      <c r="AX1106" t="str">
        <f t="shared" si="292"/>
        <v>musta</v>
      </c>
      <c r="AY1106" s="31">
        <f t="shared" si="293"/>
        <v>0</v>
      </c>
      <c r="AZ1106" s="31">
        <f t="shared" si="294"/>
        <v>0</v>
      </c>
      <c r="BA1106" s="31">
        <f t="shared" si="295"/>
        <v>0</v>
      </c>
      <c r="BB1106" s="31">
        <f t="shared" si="296"/>
        <v>0</v>
      </c>
      <c r="BC1106" s="31">
        <f t="shared" si="297"/>
        <v>0</v>
      </c>
      <c r="BM1106" s="2" t="s">
        <v>35</v>
      </c>
      <c r="BN1106" s="2" t="s">
        <v>35</v>
      </c>
    </row>
    <row r="1107" spans="1:66" x14ac:dyDescent="0.25">
      <c r="A1107" s="50">
        <v>1096</v>
      </c>
      <c r="B1107" s="50">
        <v>892</v>
      </c>
      <c r="C1107" s="50" t="str">
        <f t="shared" si="301"/>
        <v>11169_2_6534</v>
      </c>
      <c r="D1107" s="50">
        <v>1</v>
      </c>
      <c r="E1107" s="51">
        <f t="shared" si="288"/>
        <v>111690002</v>
      </c>
      <c r="F1107" s="76" t="str">
        <f t="shared" si="300"/>
        <v>11169_2</v>
      </c>
      <c r="G1107" s="80">
        <v>11169</v>
      </c>
      <c r="H1107" s="52">
        <v>2</v>
      </c>
      <c r="I1107" s="52">
        <v>6534</v>
      </c>
      <c r="J1107" s="53" t="str">
        <f t="shared" si="289"/>
        <v>huom!</v>
      </c>
      <c r="K1107" s="54"/>
      <c r="L1107" s="54"/>
      <c r="M1107" s="54"/>
      <c r="N1107" s="54"/>
      <c r="O1107" s="55">
        <v>57</v>
      </c>
      <c r="P1107" s="55">
        <v>17</v>
      </c>
      <c r="Q1107" s="55">
        <v>7</v>
      </c>
      <c r="R1107" s="55">
        <v>2</v>
      </c>
      <c r="S1107" s="52">
        <v>0</v>
      </c>
      <c r="T1107" s="56">
        <v>295</v>
      </c>
      <c r="U1107" s="56">
        <v>11</v>
      </c>
      <c r="V1107" s="56">
        <v>318</v>
      </c>
      <c r="W1107" s="56">
        <v>57</v>
      </c>
      <c r="X1107" s="57">
        <v>0.17</v>
      </c>
      <c r="Y1107" s="109"/>
      <c r="Z1107" s="109"/>
      <c r="AA1107" s="109"/>
      <c r="AB1107" s="109"/>
      <c r="AC1107" s="56">
        <v>5</v>
      </c>
      <c r="AD1107" s="52" t="s">
        <v>35</v>
      </c>
      <c r="AE1107" s="52" t="s">
        <v>35</v>
      </c>
      <c r="AF1107" s="52" t="s">
        <v>35</v>
      </c>
      <c r="AG1107" s="52"/>
      <c r="AH1107" s="106"/>
      <c r="AI1107" s="59"/>
      <c r="AJ1107" s="68" t="s">
        <v>10</v>
      </c>
      <c r="AK1107" t="s">
        <v>10</v>
      </c>
      <c r="AL1107" s="30" t="s">
        <v>10</v>
      </c>
      <c r="AM1107" s="39"/>
      <c r="AN1107" s="115" t="s">
        <v>10</v>
      </c>
      <c r="AO1107" s="30"/>
      <c r="AQ1107" s="5"/>
      <c r="AS1107" s="37"/>
      <c r="AT1107" s="30" t="s">
        <v>10</v>
      </c>
      <c r="AV1107" t="str">
        <f t="shared" si="290"/>
        <v>musta</v>
      </c>
      <c r="AW1107" t="str">
        <f t="shared" si="291"/>
        <v>musta</v>
      </c>
      <c r="AX1107" t="str">
        <f t="shared" si="292"/>
        <v>musta</v>
      </c>
      <c r="AY1107" s="31">
        <f t="shared" si="293"/>
        <v>0</v>
      </c>
      <c r="AZ1107" s="31">
        <f t="shared" si="294"/>
        <v>0</v>
      </c>
      <c r="BA1107" s="31">
        <f t="shared" si="295"/>
        <v>0</v>
      </c>
      <c r="BB1107" s="31">
        <f t="shared" si="296"/>
        <v>0</v>
      </c>
      <c r="BC1107" s="31">
        <f t="shared" si="297"/>
        <v>0</v>
      </c>
      <c r="BM1107" s="2" t="s">
        <v>35</v>
      </c>
      <c r="BN1107" s="2" t="s">
        <v>35</v>
      </c>
    </row>
    <row r="1108" spans="1:66" x14ac:dyDescent="0.25">
      <c r="A1108" s="50">
        <v>1097</v>
      </c>
      <c r="B1108" s="50">
        <v>893</v>
      </c>
      <c r="C1108" s="50" t="str">
        <f t="shared" si="301"/>
        <v>11170_1_2920</v>
      </c>
      <c r="D1108" s="50">
        <v>1</v>
      </c>
      <c r="E1108" s="51">
        <f t="shared" si="288"/>
        <v>111700001</v>
      </c>
      <c r="F1108" s="76" t="str">
        <f t="shared" si="300"/>
        <v>11170_1</v>
      </c>
      <c r="G1108" s="80">
        <v>11170</v>
      </c>
      <c r="H1108" s="52">
        <v>1</v>
      </c>
      <c r="I1108" s="52">
        <v>2920</v>
      </c>
      <c r="J1108" s="53" t="str">
        <f t="shared" si="289"/>
        <v>ok</v>
      </c>
      <c r="K1108" s="54" t="str">
        <f t="shared" ref="K1108:K1126" si="302">CONCATENATE(L1108,"_",M1108)</f>
        <v>11170_1</v>
      </c>
      <c r="L1108" s="54">
        <v>11170</v>
      </c>
      <c r="M1108" s="54">
        <v>1</v>
      </c>
      <c r="N1108" s="54">
        <v>2568</v>
      </c>
      <c r="O1108" s="55">
        <v>69</v>
      </c>
      <c r="P1108" s="55">
        <v>38</v>
      </c>
      <c r="Q1108" s="55">
        <v>0</v>
      </c>
      <c r="R1108" s="55">
        <v>0</v>
      </c>
      <c r="S1108" s="52">
        <v>0</v>
      </c>
      <c r="T1108" s="56">
        <v>4134</v>
      </c>
      <c r="U1108" s="56">
        <v>255</v>
      </c>
      <c r="V1108" s="56">
        <v>4669</v>
      </c>
      <c r="W1108" s="56">
        <v>69</v>
      </c>
      <c r="X1108" s="57">
        <v>0.38</v>
      </c>
      <c r="Y1108" s="109"/>
      <c r="Z1108" s="109"/>
      <c r="AA1108" s="109"/>
      <c r="AB1108" s="109"/>
      <c r="AC1108" s="56">
        <v>619</v>
      </c>
      <c r="AD1108" s="52" t="s">
        <v>35</v>
      </c>
      <c r="AE1108" s="52" t="s">
        <v>35</v>
      </c>
      <c r="AF1108" s="52" t="s">
        <v>36</v>
      </c>
      <c r="AG1108" s="52" t="s">
        <v>36</v>
      </c>
      <c r="AH1108" s="106"/>
      <c r="AI1108" s="59"/>
      <c r="AJ1108" s="68" t="s">
        <v>10</v>
      </c>
      <c r="AK1108" t="s">
        <v>10</v>
      </c>
      <c r="AL1108" s="30" t="s">
        <v>10</v>
      </c>
      <c r="AM1108" s="39"/>
      <c r="AN1108" s="115" t="s">
        <v>10</v>
      </c>
      <c r="AO1108" s="30"/>
      <c r="AQ1108" s="5"/>
      <c r="AS1108" s="37"/>
      <c r="AT1108" s="30" t="s">
        <v>10</v>
      </c>
      <c r="AV1108" t="str">
        <f t="shared" si="290"/>
        <v>musta</v>
      </c>
      <c r="AW1108" t="str">
        <f t="shared" si="291"/>
        <v>musta</v>
      </c>
      <c r="AX1108" t="str">
        <f t="shared" si="292"/>
        <v>musta</v>
      </c>
      <c r="AY1108" s="31">
        <f t="shared" si="293"/>
        <v>10</v>
      </c>
      <c r="AZ1108" s="31">
        <f t="shared" si="294"/>
        <v>0</v>
      </c>
      <c r="BA1108" s="31">
        <f t="shared" si="295"/>
        <v>0</v>
      </c>
      <c r="BB1108" s="31">
        <f t="shared" si="296"/>
        <v>10</v>
      </c>
      <c r="BC1108" s="31">
        <f t="shared" si="297"/>
        <v>0</v>
      </c>
      <c r="BM1108" s="2" t="s">
        <v>35</v>
      </c>
      <c r="BN1108" s="2" t="s">
        <v>35</v>
      </c>
    </row>
    <row r="1109" spans="1:66" x14ac:dyDescent="0.25">
      <c r="A1109" s="50">
        <v>1098</v>
      </c>
      <c r="B1109" s="50">
        <v>894</v>
      </c>
      <c r="C1109" s="50" t="str">
        <f t="shared" si="301"/>
        <v>11171_1_1680</v>
      </c>
      <c r="D1109" s="50">
        <v>1</v>
      </c>
      <c r="E1109" s="51">
        <f t="shared" si="288"/>
        <v>111710001</v>
      </c>
      <c r="F1109" s="76" t="str">
        <f t="shared" si="300"/>
        <v>11171_1</v>
      </c>
      <c r="G1109" s="80">
        <v>11171</v>
      </c>
      <c r="H1109" s="52">
        <v>1</v>
      </c>
      <c r="I1109" s="52">
        <v>1680</v>
      </c>
      <c r="J1109" s="53" t="str">
        <f t="shared" si="289"/>
        <v>ok</v>
      </c>
      <c r="K1109" s="54" t="str">
        <f t="shared" si="302"/>
        <v>11171_1</v>
      </c>
      <c r="L1109" s="54">
        <v>11171</v>
      </c>
      <c r="M1109" s="54">
        <v>1</v>
      </c>
      <c r="N1109" s="54">
        <v>1571</v>
      </c>
      <c r="O1109" s="55">
        <v>106</v>
      </c>
      <c r="P1109" s="55">
        <v>68</v>
      </c>
      <c r="Q1109" s="55">
        <v>24</v>
      </c>
      <c r="R1109" s="55">
        <v>16</v>
      </c>
      <c r="S1109" s="52">
        <v>0</v>
      </c>
      <c r="T1109" s="56">
        <v>226</v>
      </c>
      <c r="U1109" s="56">
        <v>3</v>
      </c>
      <c r="V1109" s="56">
        <v>237</v>
      </c>
      <c r="W1109" s="56">
        <v>106</v>
      </c>
      <c r="X1109" s="57">
        <v>0.68</v>
      </c>
      <c r="Y1109" s="109"/>
      <c r="Z1109" s="109"/>
      <c r="AA1109" s="109"/>
      <c r="AB1109" s="109"/>
      <c r="AC1109" s="56">
        <v>78</v>
      </c>
      <c r="AD1109" s="52" t="s">
        <v>35</v>
      </c>
      <c r="AE1109" s="52" t="s">
        <v>35</v>
      </c>
      <c r="AF1109" s="52" t="s">
        <v>35</v>
      </c>
      <c r="AG1109" s="52" t="s">
        <v>36</v>
      </c>
      <c r="AH1109" s="106"/>
      <c r="AI1109" s="59"/>
      <c r="AJ1109" s="68" t="s">
        <v>10</v>
      </c>
      <c r="AK1109" t="s">
        <v>10</v>
      </c>
      <c r="AL1109" s="30" t="s">
        <v>10</v>
      </c>
      <c r="AM1109" s="39"/>
      <c r="AN1109" s="115" t="s">
        <v>10</v>
      </c>
      <c r="AO1109" s="30"/>
      <c r="AQ1109" s="5"/>
      <c r="AS1109" s="37"/>
      <c r="AT1109" s="30" t="s">
        <v>10</v>
      </c>
      <c r="AV1109" t="str">
        <f t="shared" si="290"/>
        <v>musta</v>
      </c>
      <c r="AW1109" t="str">
        <f t="shared" si="291"/>
        <v>musta</v>
      </c>
      <c r="AX1109" t="str">
        <f t="shared" si="292"/>
        <v>musta</v>
      </c>
      <c r="AY1109" s="31">
        <f t="shared" si="293"/>
        <v>10</v>
      </c>
      <c r="AZ1109" s="31">
        <f t="shared" si="294"/>
        <v>10</v>
      </c>
      <c r="BA1109" s="31">
        <f t="shared" si="295"/>
        <v>0</v>
      </c>
      <c r="BB1109" s="31">
        <f t="shared" si="296"/>
        <v>0</v>
      </c>
      <c r="BC1109" s="31">
        <f t="shared" si="297"/>
        <v>0</v>
      </c>
      <c r="BM1109" s="2" t="s">
        <v>35</v>
      </c>
      <c r="BN1109" s="2" t="s">
        <v>35</v>
      </c>
    </row>
    <row r="1110" spans="1:66" x14ac:dyDescent="0.25">
      <c r="A1110" s="50">
        <v>1099</v>
      </c>
      <c r="B1110" s="50">
        <v>895</v>
      </c>
      <c r="C1110" s="50" t="str">
        <f t="shared" si="301"/>
        <v>11172_1_1053</v>
      </c>
      <c r="D1110" s="50">
        <v>1</v>
      </c>
      <c r="E1110" s="51">
        <f t="shared" si="288"/>
        <v>111720001</v>
      </c>
      <c r="F1110" s="76" t="str">
        <f t="shared" si="300"/>
        <v>11172_1</v>
      </c>
      <c r="G1110" s="80">
        <v>11172</v>
      </c>
      <c r="H1110" s="52">
        <v>1</v>
      </c>
      <c r="I1110" s="52">
        <v>1053</v>
      </c>
      <c r="J1110" s="53" t="str">
        <f t="shared" si="289"/>
        <v>ok</v>
      </c>
      <c r="K1110" s="54" t="str">
        <f t="shared" si="302"/>
        <v>11172_1</v>
      </c>
      <c r="L1110" s="54">
        <v>11172</v>
      </c>
      <c r="M1110" s="54">
        <v>1</v>
      </c>
      <c r="N1110" s="54">
        <v>1007</v>
      </c>
      <c r="O1110" s="55">
        <v>556</v>
      </c>
      <c r="P1110" s="55">
        <v>62</v>
      </c>
      <c r="Q1110" s="55">
        <v>173</v>
      </c>
      <c r="R1110" s="55">
        <v>19</v>
      </c>
      <c r="S1110" s="52">
        <v>0</v>
      </c>
      <c r="T1110" s="56">
        <v>968</v>
      </c>
      <c r="U1110" s="56">
        <v>35</v>
      </c>
      <c r="V1110" s="56">
        <v>1086</v>
      </c>
      <c r="W1110" s="56">
        <v>556</v>
      </c>
      <c r="X1110" s="57">
        <v>0.62</v>
      </c>
      <c r="Y1110" s="109"/>
      <c r="Z1110" s="109"/>
      <c r="AA1110" s="109"/>
      <c r="AB1110" s="109"/>
      <c r="AC1110" s="56">
        <v>277</v>
      </c>
      <c r="AD1110" s="52" t="s">
        <v>35</v>
      </c>
      <c r="AE1110" s="52" t="s">
        <v>35</v>
      </c>
      <c r="AF1110" s="52" t="s">
        <v>35</v>
      </c>
      <c r="AG1110" s="52" t="s">
        <v>36</v>
      </c>
      <c r="AH1110" s="106"/>
      <c r="AI1110" s="59"/>
      <c r="AJ1110" s="68" t="s">
        <v>10</v>
      </c>
      <c r="AK1110" t="s">
        <v>10</v>
      </c>
      <c r="AL1110" s="30" t="s">
        <v>10</v>
      </c>
      <c r="AM1110" s="39"/>
      <c r="AN1110" s="115" t="s">
        <v>10</v>
      </c>
      <c r="AO1110" s="30"/>
      <c r="AQ1110" s="5"/>
      <c r="AS1110" s="37"/>
      <c r="AT1110" s="30" t="s">
        <v>10</v>
      </c>
      <c r="AV1110" t="str">
        <f t="shared" si="290"/>
        <v>punainen</v>
      </c>
      <c r="AW1110" t="str">
        <f t="shared" si="291"/>
        <v>musta</v>
      </c>
      <c r="AX1110" t="str">
        <f t="shared" si="292"/>
        <v>musta</v>
      </c>
      <c r="AY1110" s="31">
        <f t="shared" si="293"/>
        <v>11</v>
      </c>
      <c r="AZ1110" s="31">
        <f t="shared" si="294"/>
        <v>10</v>
      </c>
      <c r="BA1110" s="31">
        <f t="shared" si="295"/>
        <v>0</v>
      </c>
      <c r="BB1110" s="31">
        <f t="shared" si="296"/>
        <v>1</v>
      </c>
      <c r="BC1110" s="31">
        <f t="shared" si="297"/>
        <v>0</v>
      </c>
      <c r="BM1110" s="2" t="s">
        <v>35</v>
      </c>
      <c r="BN1110" s="2" t="s">
        <v>35</v>
      </c>
    </row>
    <row r="1111" spans="1:66" x14ac:dyDescent="0.25">
      <c r="A1111" s="50">
        <v>1100</v>
      </c>
      <c r="B1111" s="50">
        <v>896</v>
      </c>
      <c r="C1111" s="50" t="str">
        <f t="shared" si="301"/>
        <v>11173_1_8404</v>
      </c>
      <c r="D1111" s="50">
        <v>1</v>
      </c>
      <c r="E1111" s="51">
        <f t="shared" si="288"/>
        <v>111730001</v>
      </c>
      <c r="F1111" s="76" t="str">
        <f t="shared" si="300"/>
        <v>11173_1</v>
      </c>
      <c r="G1111" s="80">
        <v>11173</v>
      </c>
      <c r="H1111" s="52">
        <v>1</v>
      </c>
      <c r="I1111" s="52">
        <v>8404</v>
      </c>
      <c r="J1111" s="53" t="str">
        <f t="shared" si="289"/>
        <v>ok</v>
      </c>
      <c r="K1111" s="54" t="str">
        <f t="shared" si="302"/>
        <v>11173_1</v>
      </c>
      <c r="L1111" s="54">
        <v>11173</v>
      </c>
      <c r="M1111" s="54">
        <v>1</v>
      </c>
      <c r="N1111" s="54">
        <v>7935</v>
      </c>
      <c r="O1111" s="55">
        <v>64</v>
      </c>
      <c r="P1111" s="55">
        <v>24</v>
      </c>
      <c r="Q1111" s="55">
        <v>54</v>
      </c>
      <c r="R1111" s="55">
        <v>18</v>
      </c>
      <c r="S1111" s="52">
        <v>0</v>
      </c>
      <c r="T1111" s="56">
        <v>507</v>
      </c>
      <c r="U1111" s="56">
        <v>12</v>
      </c>
      <c r="V1111" s="56">
        <v>538</v>
      </c>
      <c r="W1111" s="56">
        <v>64</v>
      </c>
      <c r="X1111" s="57">
        <v>0.24</v>
      </c>
      <c r="Y1111" s="109"/>
      <c r="Z1111" s="109"/>
      <c r="AA1111" s="109"/>
      <c r="AB1111" s="109"/>
      <c r="AC1111" s="56">
        <v>46</v>
      </c>
      <c r="AD1111" s="52" t="s">
        <v>35</v>
      </c>
      <c r="AE1111" s="52" t="s">
        <v>35</v>
      </c>
      <c r="AF1111" s="52" t="s">
        <v>35</v>
      </c>
      <c r="AG1111" s="52"/>
      <c r="AH1111" s="106"/>
      <c r="AI1111" s="59"/>
      <c r="AJ1111" s="68" t="s">
        <v>10</v>
      </c>
      <c r="AK1111" t="s">
        <v>10</v>
      </c>
      <c r="AL1111" s="30" t="s">
        <v>10</v>
      </c>
      <c r="AM1111" s="39"/>
      <c r="AN1111" s="115" t="s">
        <v>10</v>
      </c>
      <c r="AO1111" s="30"/>
      <c r="AQ1111" s="5"/>
      <c r="AS1111" s="37"/>
      <c r="AT1111" s="30" t="s">
        <v>10</v>
      </c>
      <c r="AV1111" t="str">
        <f t="shared" si="290"/>
        <v>musta</v>
      </c>
      <c r="AW1111" t="str">
        <f t="shared" si="291"/>
        <v>musta</v>
      </c>
      <c r="AX1111" t="str">
        <f t="shared" si="292"/>
        <v>musta</v>
      </c>
      <c r="AY1111" s="31">
        <f t="shared" si="293"/>
        <v>0</v>
      </c>
      <c r="AZ1111" s="31">
        <f t="shared" si="294"/>
        <v>0</v>
      </c>
      <c r="BA1111" s="31">
        <f t="shared" si="295"/>
        <v>0</v>
      </c>
      <c r="BB1111" s="31">
        <f t="shared" si="296"/>
        <v>0</v>
      </c>
      <c r="BC1111" s="31">
        <f t="shared" si="297"/>
        <v>0</v>
      </c>
      <c r="BM1111" s="2" t="s">
        <v>35</v>
      </c>
      <c r="BN1111" s="2" t="s">
        <v>35</v>
      </c>
    </row>
    <row r="1112" spans="1:66" x14ac:dyDescent="0.25">
      <c r="A1112" s="50">
        <v>1101</v>
      </c>
      <c r="B1112" s="50">
        <v>897</v>
      </c>
      <c r="C1112" s="50" t="str">
        <f t="shared" si="301"/>
        <v>11175_1_6783</v>
      </c>
      <c r="D1112" s="50">
        <v>1</v>
      </c>
      <c r="E1112" s="51">
        <f t="shared" si="288"/>
        <v>111750001</v>
      </c>
      <c r="F1112" s="76" t="str">
        <f t="shared" si="300"/>
        <v>11175_1</v>
      </c>
      <c r="G1112" s="80">
        <v>11175</v>
      </c>
      <c r="H1112" s="52">
        <v>1</v>
      </c>
      <c r="I1112" s="52">
        <v>6783</v>
      </c>
      <c r="J1112" s="53" t="str">
        <f t="shared" si="289"/>
        <v>ok</v>
      </c>
      <c r="K1112" s="54" t="str">
        <f t="shared" si="302"/>
        <v>11175_1</v>
      </c>
      <c r="L1112" s="54">
        <v>11175</v>
      </c>
      <c r="M1112" s="54">
        <v>1</v>
      </c>
      <c r="N1112" s="54">
        <v>6419</v>
      </c>
      <c r="O1112" s="55">
        <v>91</v>
      </c>
      <c r="P1112" s="55">
        <v>52</v>
      </c>
      <c r="Q1112" s="55">
        <v>13</v>
      </c>
      <c r="R1112" s="55">
        <v>7</v>
      </c>
      <c r="S1112" s="52">
        <v>0</v>
      </c>
      <c r="T1112" s="56">
        <v>104</v>
      </c>
      <c r="U1112" s="56">
        <v>2</v>
      </c>
      <c r="V1112" s="56">
        <v>107</v>
      </c>
      <c r="W1112" s="56">
        <v>91</v>
      </c>
      <c r="X1112" s="57">
        <v>0.52</v>
      </c>
      <c r="Y1112" s="109"/>
      <c r="Z1112" s="109"/>
      <c r="AA1112" s="109"/>
      <c r="AB1112" s="109"/>
      <c r="AC1112" s="56">
        <v>82</v>
      </c>
      <c r="AD1112" s="52" t="s">
        <v>35</v>
      </c>
      <c r="AE1112" s="52" t="s">
        <v>35</v>
      </c>
      <c r="AF1112" s="52" t="s">
        <v>35</v>
      </c>
      <c r="AG1112" s="52"/>
      <c r="AH1112" s="106"/>
      <c r="AI1112" s="59"/>
      <c r="AJ1112" s="68" t="s">
        <v>10</v>
      </c>
      <c r="AK1112" t="s">
        <v>10</v>
      </c>
      <c r="AL1112" s="30" t="s">
        <v>10</v>
      </c>
      <c r="AM1112" s="39"/>
      <c r="AN1112" s="115" t="s">
        <v>10</v>
      </c>
      <c r="AO1112" s="30"/>
      <c r="AQ1112" s="5"/>
      <c r="AS1112" s="37"/>
      <c r="AT1112" s="30" t="s">
        <v>10</v>
      </c>
      <c r="AV1112" t="str">
        <f t="shared" si="290"/>
        <v>musta</v>
      </c>
      <c r="AW1112" t="str">
        <f t="shared" si="291"/>
        <v>musta</v>
      </c>
      <c r="AX1112" t="str">
        <f t="shared" si="292"/>
        <v>musta</v>
      </c>
      <c r="AY1112" s="31">
        <f t="shared" si="293"/>
        <v>1</v>
      </c>
      <c r="AZ1112" s="31">
        <f t="shared" si="294"/>
        <v>1</v>
      </c>
      <c r="BA1112" s="31">
        <f t="shared" si="295"/>
        <v>0</v>
      </c>
      <c r="BB1112" s="31">
        <f t="shared" si="296"/>
        <v>0</v>
      </c>
      <c r="BC1112" s="31">
        <f t="shared" si="297"/>
        <v>0</v>
      </c>
      <c r="BM1112" s="2" t="s">
        <v>35</v>
      </c>
      <c r="BN1112" s="2" t="s">
        <v>35</v>
      </c>
    </row>
    <row r="1113" spans="1:66" x14ac:dyDescent="0.25">
      <c r="A1113" s="50">
        <v>1102</v>
      </c>
      <c r="B1113" s="50">
        <v>898</v>
      </c>
      <c r="C1113" s="50" t="str">
        <f t="shared" si="301"/>
        <v>11175_2_2497</v>
      </c>
      <c r="D1113" s="50">
        <v>1</v>
      </c>
      <c r="E1113" s="51">
        <f t="shared" si="288"/>
        <v>111750002</v>
      </c>
      <c r="F1113" s="76" t="str">
        <f t="shared" si="300"/>
        <v>11175_2</v>
      </c>
      <c r="G1113" s="80">
        <v>11175</v>
      </c>
      <c r="H1113" s="52">
        <v>2</v>
      </c>
      <c r="I1113" s="52">
        <v>2497</v>
      </c>
      <c r="J1113" s="53" t="str">
        <f t="shared" si="289"/>
        <v>ok</v>
      </c>
      <c r="K1113" s="54" t="str">
        <f t="shared" si="302"/>
        <v>11175_2</v>
      </c>
      <c r="L1113" s="54">
        <v>11175</v>
      </c>
      <c r="M1113" s="54">
        <v>2</v>
      </c>
      <c r="N1113" s="54">
        <v>2333</v>
      </c>
      <c r="O1113" s="55">
        <v>223</v>
      </c>
      <c r="P1113" s="55">
        <v>64</v>
      </c>
      <c r="Q1113" s="55">
        <v>38</v>
      </c>
      <c r="R1113" s="55">
        <v>11</v>
      </c>
      <c r="S1113" s="52">
        <v>0</v>
      </c>
      <c r="T1113" s="56">
        <v>294</v>
      </c>
      <c r="U1113" s="56">
        <v>6</v>
      </c>
      <c r="V1113" s="56">
        <v>294</v>
      </c>
      <c r="W1113" s="56">
        <v>223</v>
      </c>
      <c r="X1113" s="57">
        <v>0.64</v>
      </c>
      <c r="Y1113" s="109"/>
      <c r="Z1113" s="109"/>
      <c r="AA1113" s="109"/>
      <c r="AB1113" s="109"/>
      <c r="AC1113" s="56">
        <v>297</v>
      </c>
      <c r="AD1113" s="52" t="s">
        <v>35</v>
      </c>
      <c r="AE1113" s="52" t="s">
        <v>35</v>
      </c>
      <c r="AF1113" s="52" t="s">
        <v>35</v>
      </c>
      <c r="AG1113" s="52"/>
      <c r="AH1113" s="106"/>
      <c r="AI1113" s="59"/>
      <c r="AJ1113" s="68" t="s">
        <v>10</v>
      </c>
      <c r="AK1113" t="s">
        <v>10</v>
      </c>
      <c r="AL1113" s="30" t="s">
        <v>10</v>
      </c>
      <c r="AM1113" s="39"/>
      <c r="AN1113" s="115" t="s">
        <v>10</v>
      </c>
      <c r="AO1113" s="30"/>
      <c r="AQ1113" s="5"/>
      <c r="AS1113" s="37"/>
      <c r="AT1113" s="30" t="s">
        <v>10</v>
      </c>
      <c r="AV1113" t="str">
        <f t="shared" si="290"/>
        <v>punainen</v>
      </c>
      <c r="AW1113" t="str">
        <f t="shared" si="291"/>
        <v>musta</v>
      </c>
      <c r="AX1113" t="str">
        <f t="shared" si="292"/>
        <v>musta</v>
      </c>
      <c r="AY1113" s="31">
        <f t="shared" si="293"/>
        <v>11</v>
      </c>
      <c r="AZ1113" s="31">
        <f t="shared" si="294"/>
        <v>10</v>
      </c>
      <c r="BA1113" s="31">
        <f t="shared" si="295"/>
        <v>0</v>
      </c>
      <c r="BB1113" s="31">
        <f t="shared" si="296"/>
        <v>1</v>
      </c>
      <c r="BC1113" s="31">
        <f t="shared" si="297"/>
        <v>0</v>
      </c>
      <c r="BM1113" s="2" t="s">
        <v>35</v>
      </c>
      <c r="BN1113" s="2" t="s">
        <v>35</v>
      </c>
    </row>
    <row r="1114" spans="1:66" x14ac:dyDescent="0.25">
      <c r="A1114" s="50">
        <v>1103</v>
      </c>
      <c r="B1114" s="50">
        <v>899</v>
      </c>
      <c r="C1114" s="50" t="str">
        <f t="shared" si="301"/>
        <v>11179_1_4155</v>
      </c>
      <c r="D1114" s="50">
        <v>1</v>
      </c>
      <c r="E1114" s="51">
        <f t="shared" si="288"/>
        <v>111790001</v>
      </c>
      <c r="F1114" s="76" t="str">
        <f t="shared" si="300"/>
        <v>11179_1</v>
      </c>
      <c r="G1114" s="80">
        <v>11179</v>
      </c>
      <c r="H1114" s="52">
        <v>1</v>
      </c>
      <c r="I1114" s="52">
        <v>4155</v>
      </c>
      <c r="J1114" s="53" t="str">
        <f t="shared" si="289"/>
        <v>ok</v>
      </c>
      <c r="K1114" s="54" t="str">
        <f t="shared" si="302"/>
        <v>11179_1</v>
      </c>
      <c r="L1114" s="54">
        <v>11179</v>
      </c>
      <c r="M1114" s="54">
        <v>1</v>
      </c>
      <c r="N1114" s="54">
        <v>3879</v>
      </c>
      <c r="O1114" s="55">
        <v>248</v>
      </c>
      <c r="P1114" s="55">
        <v>63</v>
      </c>
      <c r="Q1114" s="55">
        <v>50</v>
      </c>
      <c r="R1114" s="55">
        <v>12</v>
      </c>
      <c r="S1114" s="52">
        <v>0</v>
      </c>
      <c r="T1114" s="56">
        <v>250</v>
      </c>
      <c r="U1114" s="56">
        <v>19</v>
      </c>
      <c r="V1114" s="56">
        <v>246</v>
      </c>
      <c r="W1114" s="56">
        <v>248</v>
      </c>
      <c r="X1114" s="57">
        <v>0.63</v>
      </c>
      <c r="Y1114" s="109"/>
      <c r="Z1114" s="109"/>
      <c r="AA1114" s="109"/>
      <c r="AB1114" s="109"/>
      <c r="AC1114" s="56">
        <v>279</v>
      </c>
      <c r="AD1114" s="52" t="s">
        <v>35</v>
      </c>
      <c r="AE1114" s="52" t="s">
        <v>35</v>
      </c>
      <c r="AF1114" s="52" t="s">
        <v>35</v>
      </c>
      <c r="AG1114" s="52"/>
      <c r="AH1114" s="106"/>
      <c r="AI1114" s="59"/>
      <c r="AJ1114" s="68" t="s">
        <v>10</v>
      </c>
      <c r="AK1114" t="s">
        <v>10</v>
      </c>
      <c r="AL1114" s="30" t="s">
        <v>10</v>
      </c>
      <c r="AM1114" s="39"/>
      <c r="AN1114" s="115" t="s">
        <v>10</v>
      </c>
      <c r="AO1114" s="30"/>
      <c r="AQ1114" s="5"/>
      <c r="AS1114" s="37"/>
      <c r="AT1114" s="30" t="s">
        <v>10</v>
      </c>
      <c r="AV1114" t="str">
        <f t="shared" si="290"/>
        <v>punainen</v>
      </c>
      <c r="AW1114" t="str">
        <f t="shared" si="291"/>
        <v>musta</v>
      </c>
      <c r="AX1114" t="str">
        <f t="shared" si="292"/>
        <v>musta</v>
      </c>
      <c r="AY1114" s="31">
        <f t="shared" si="293"/>
        <v>11</v>
      </c>
      <c r="AZ1114" s="31">
        <f t="shared" si="294"/>
        <v>10</v>
      </c>
      <c r="BA1114" s="31">
        <f t="shared" si="295"/>
        <v>0</v>
      </c>
      <c r="BB1114" s="31">
        <f t="shared" si="296"/>
        <v>1</v>
      </c>
      <c r="BC1114" s="31">
        <f t="shared" si="297"/>
        <v>0</v>
      </c>
      <c r="BM1114" s="2" t="s">
        <v>35</v>
      </c>
      <c r="BN1114" s="2" t="s">
        <v>35</v>
      </c>
    </row>
    <row r="1115" spans="1:66" x14ac:dyDescent="0.25">
      <c r="A1115" s="50">
        <v>1104</v>
      </c>
      <c r="B1115" s="50">
        <v>900</v>
      </c>
      <c r="C1115" s="50" t="str">
        <f t="shared" si="301"/>
        <v>11181_1_8584</v>
      </c>
      <c r="D1115" s="50">
        <v>1</v>
      </c>
      <c r="E1115" s="51">
        <f t="shared" si="288"/>
        <v>111810001</v>
      </c>
      <c r="F1115" s="76" t="str">
        <f t="shared" si="300"/>
        <v>11181_1</v>
      </c>
      <c r="G1115" s="80">
        <v>11181</v>
      </c>
      <c r="H1115" s="52">
        <v>1</v>
      </c>
      <c r="I1115" s="52">
        <v>8584</v>
      </c>
      <c r="J1115" s="53" t="str">
        <f t="shared" si="289"/>
        <v>ok</v>
      </c>
      <c r="K1115" s="54" t="str">
        <f t="shared" si="302"/>
        <v>11181_1</v>
      </c>
      <c r="L1115" s="54">
        <v>11181</v>
      </c>
      <c r="M1115" s="54">
        <v>1</v>
      </c>
      <c r="N1115" s="54">
        <v>7922</v>
      </c>
      <c r="O1115" s="55">
        <v>415</v>
      </c>
      <c r="P1115" s="55">
        <v>77</v>
      </c>
      <c r="Q1115" s="55">
        <v>125</v>
      </c>
      <c r="R1115" s="55">
        <v>17</v>
      </c>
      <c r="S1115" s="52">
        <v>0</v>
      </c>
      <c r="T1115" s="56">
        <v>213</v>
      </c>
      <c r="U1115" s="56">
        <v>2</v>
      </c>
      <c r="V1115" s="56">
        <v>231</v>
      </c>
      <c r="W1115" s="56">
        <v>415</v>
      </c>
      <c r="X1115" s="57">
        <v>0.77</v>
      </c>
      <c r="Y1115" s="109"/>
      <c r="Z1115" s="109"/>
      <c r="AA1115" s="109"/>
      <c r="AB1115" s="109"/>
      <c r="AC1115" s="56">
        <v>130</v>
      </c>
      <c r="AD1115" s="52" t="s">
        <v>35</v>
      </c>
      <c r="AE1115" s="52" t="s">
        <v>35</v>
      </c>
      <c r="AF1115" s="52" t="s">
        <v>35</v>
      </c>
      <c r="AG1115" s="52"/>
      <c r="AH1115" s="106"/>
      <c r="AI1115" s="59"/>
      <c r="AJ1115" s="68" t="s">
        <v>10</v>
      </c>
      <c r="AK1115" t="s">
        <v>10</v>
      </c>
      <c r="AL1115" s="30" t="s">
        <v>10</v>
      </c>
      <c r="AM1115" s="39"/>
      <c r="AN1115" s="115" t="s">
        <v>10</v>
      </c>
      <c r="AO1115" s="30"/>
      <c r="AQ1115" s="5"/>
      <c r="AS1115" s="37"/>
      <c r="AT1115" s="30" t="s">
        <v>10</v>
      </c>
      <c r="AV1115" t="str">
        <f t="shared" si="290"/>
        <v>punainen</v>
      </c>
      <c r="AW1115" t="str">
        <f t="shared" si="291"/>
        <v>musta</v>
      </c>
      <c r="AX1115" t="str">
        <f t="shared" si="292"/>
        <v>musta</v>
      </c>
      <c r="AY1115" s="31">
        <f t="shared" si="293"/>
        <v>11</v>
      </c>
      <c r="AZ1115" s="31">
        <f t="shared" si="294"/>
        <v>10</v>
      </c>
      <c r="BA1115" s="31">
        <f t="shared" si="295"/>
        <v>0</v>
      </c>
      <c r="BB1115" s="31">
        <f t="shared" si="296"/>
        <v>1</v>
      </c>
      <c r="BC1115" s="31">
        <f t="shared" si="297"/>
        <v>0</v>
      </c>
      <c r="BM1115" s="32" t="s">
        <v>34</v>
      </c>
      <c r="BN1115" s="2" t="s">
        <v>35</v>
      </c>
    </row>
    <row r="1116" spans="1:66" x14ac:dyDescent="0.25">
      <c r="A1116" s="50">
        <v>1105</v>
      </c>
      <c r="B1116" s="50">
        <v>901</v>
      </c>
      <c r="C1116" s="50" t="str">
        <f t="shared" si="301"/>
        <v>11185_1_2840</v>
      </c>
      <c r="D1116" s="50">
        <v>1</v>
      </c>
      <c r="E1116" s="51">
        <f t="shared" si="288"/>
        <v>111850001</v>
      </c>
      <c r="F1116" s="76" t="str">
        <f t="shared" si="300"/>
        <v>11185_1</v>
      </c>
      <c r="G1116" s="80">
        <v>11185</v>
      </c>
      <c r="H1116" s="52">
        <v>1</v>
      </c>
      <c r="I1116" s="52">
        <v>2840</v>
      </c>
      <c r="J1116" s="53" t="str">
        <f t="shared" si="289"/>
        <v>ok</v>
      </c>
      <c r="K1116" s="54" t="str">
        <f t="shared" si="302"/>
        <v>11185_1</v>
      </c>
      <c r="L1116" s="54">
        <v>11185</v>
      </c>
      <c r="M1116" s="54">
        <v>1</v>
      </c>
      <c r="N1116" s="54">
        <v>2649</v>
      </c>
      <c r="O1116" s="55">
        <v>486</v>
      </c>
      <c r="P1116" s="55">
        <v>73</v>
      </c>
      <c r="Q1116" s="55">
        <v>237</v>
      </c>
      <c r="R1116" s="55">
        <v>36</v>
      </c>
      <c r="S1116" s="52">
        <v>0</v>
      </c>
      <c r="T1116" s="56">
        <v>263</v>
      </c>
      <c r="U1116" s="56">
        <v>12</v>
      </c>
      <c r="V1116" s="56">
        <v>284</v>
      </c>
      <c r="W1116" s="56">
        <v>486</v>
      </c>
      <c r="X1116" s="57">
        <v>0.73</v>
      </c>
      <c r="Y1116" s="109"/>
      <c r="Z1116" s="109"/>
      <c r="AA1116" s="109"/>
      <c r="AB1116" s="109"/>
      <c r="AC1116" s="56">
        <v>144</v>
      </c>
      <c r="AD1116" s="52" t="s">
        <v>35</v>
      </c>
      <c r="AE1116" s="52" t="s">
        <v>35</v>
      </c>
      <c r="AF1116" s="52" t="s">
        <v>35</v>
      </c>
      <c r="AG1116" s="52"/>
      <c r="AH1116" s="106"/>
      <c r="AI1116" s="59"/>
      <c r="AJ1116" s="68" t="s">
        <v>10</v>
      </c>
      <c r="AK1116" t="s">
        <v>10</v>
      </c>
      <c r="AL1116" s="30" t="s">
        <v>10</v>
      </c>
      <c r="AM1116" s="39"/>
      <c r="AN1116" s="115" t="s">
        <v>10</v>
      </c>
      <c r="AO1116" s="30"/>
      <c r="AQ1116" s="5"/>
      <c r="AS1116" s="37"/>
      <c r="AT1116" s="30" t="s">
        <v>10</v>
      </c>
      <c r="AV1116" t="str">
        <f t="shared" si="290"/>
        <v>punainen</v>
      </c>
      <c r="AW1116" t="str">
        <f t="shared" si="291"/>
        <v>musta</v>
      </c>
      <c r="AX1116" t="str">
        <f t="shared" si="292"/>
        <v>musta</v>
      </c>
      <c r="AY1116" s="31">
        <f t="shared" si="293"/>
        <v>11</v>
      </c>
      <c r="AZ1116" s="31">
        <f t="shared" si="294"/>
        <v>10</v>
      </c>
      <c r="BA1116" s="31">
        <f t="shared" si="295"/>
        <v>0</v>
      </c>
      <c r="BB1116" s="31">
        <f t="shared" si="296"/>
        <v>1</v>
      </c>
      <c r="BC1116" s="31">
        <f t="shared" si="297"/>
        <v>0</v>
      </c>
      <c r="BM1116" s="2" t="s">
        <v>35</v>
      </c>
      <c r="BN1116" s="2" t="s">
        <v>35</v>
      </c>
    </row>
    <row r="1117" spans="1:66" x14ac:dyDescent="0.25">
      <c r="A1117" s="50">
        <v>1106</v>
      </c>
      <c r="B1117" s="50">
        <v>902</v>
      </c>
      <c r="C1117" s="50" t="str">
        <f t="shared" si="301"/>
        <v>11187_1_6528</v>
      </c>
      <c r="D1117" s="50">
        <v>1</v>
      </c>
      <c r="E1117" s="51">
        <f t="shared" si="288"/>
        <v>111870001</v>
      </c>
      <c r="F1117" s="76" t="str">
        <f t="shared" si="300"/>
        <v>11187_1</v>
      </c>
      <c r="G1117" s="80">
        <v>11187</v>
      </c>
      <c r="H1117" s="52">
        <v>1</v>
      </c>
      <c r="I1117" s="52">
        <v>6528</v>
      </c>
      <c r="J1117" s="53" t="str">
        <f t="shared" si="289"/>
        <v>ok</v>
      </c>
      <c r="K1117" s="54" t="str">
        <f t="shared" si="302"/>
        <v>11187_1</v>
      </c>
      <c r="L1117" s="54">
        <v>11187</v>
      </c>
      <c r="M1117" s="54">
        <v>1</v>
      </c>
      <c r="N1117" s="54">
        <v>6194</v>
      </c>
      <c r="O1117" s="55">
        <v>316</v>
      </c>
      <c r="P1117" s="55">
        <v>77</v>
      </c>
      <c r="Q1117" s="55">
        <v>114</v>
      </c>
      <c r="R1117" s="55">
        <v>27</v>
      </c>
      <c r="S1117" s="52">
        <v>0</v>
      </c>
      <c r="T1117" s="56">
        <v>281</v>
      </c>
      <c r="U1117" s="56">
        <v>7</v>
      </c>
      <c r="V1117" s="56">
        <v>298</v>
      </c>
      <c r="W1117" s="56">
        <v>316</v>
      </c>
      <c r="X1117" s="57">
        <v>0.77</v>
      </c>
      <c r="Y1117" s="109"/>
      <c r="Z1117" s="109"/>
      <c r="AA1117" s="109"/>
      <c r="AB1117" s="109"/>
      <c r="AC1117" s="56">
        <v>119</v>
      </c>
      <c r="AD1117" s="52" t="s">
        <v>35</v>
      </c>
      <c r="AE1117" s="52" t="s">
        <v>35</v>
      </c>
      <c r="AF1117" s="52" t="s">
        <v>35</v>
      </c>
      <c r="AG1117" s="52"/>
      <c r="AH1117" s="106"/>
      <c r="AI1117" s="59"/>
      <c r="AJ1117" s="68" t="s">
        <v>10</v>
      </c>
      <c r="AK1117" t="s">
        <v>10</v>
      </c>
      <c r="AL1117" s="30" t="s">
        <v>10</v>
      </c>
      <c r="AM1117" s="39"/>
      <c r="AN1117" s="115" t="s">
        <v>10</v>
      </c>
      <c r="AO1117" s="30"/>
      <c r="AQ1117" s="5"/>
      <c r="AS1117" s="37"/>
      <c r="AT1117" s="30" t="s">
        <v>10</v>
      </c>
      <c r="AV1117" t="str">
        <f t="shared" si="290"/>
        <v>punainen</v>
      </c>
      <c r="AW1117" t="str">
        <f t="shared" si="291"/>
        <v>musta</v>
      </c>
      <c r="AX1117" t="str">
        <f t="shared" si="292"/>
        <v>musta</v>
      </c>
      <c r="AY1117" s="31">
        <f t="shared" si="293"/>
        <v>11</v>
      </c>
      <c r="AZ1117" s="31">
        <f t="shared" si="294"/>
        <v>10</v>
      </c>
      <c r="BA1117" s="31">
        <f t="shared" si="295"/>
        <v>0</v>
      </c>
      <c r="BB1117" s="31">
        <f t="shared" si="296"/>
        <v>1</v>
      </c>
      <c r="BC1117" s="31">
        <f t="shared" si="297"/>
        <v>0</v>
      </c>
      <c r="BM1117" s="2" t="s">
        <v>35</v>
      </c>
      <c r="BN1117" s="2" t="s">
        <v>35</v>
      </c>
    </row>
    <row r="1118" spans="1:66" x14ac:dyDescent="0.25">
      <c r="A1118" s="50">
        <v>1107</v>
      </c>
      <c r="B1118" s="50">
        <v>903</v>
      </c>
      <c r="C1118" s="50" t="str">
        <f t="shared" si="301"/>
        <v>11187_2_3401</v>
      </c>
      <c r="D1118" s="50">
        <v>1</v>
      </c>
      <c r="E1118" s="51">
        <f t="shared" ref="E1118:E1181" si="303">G1118*10000+H1118</f>
        <v>111870002</v>
      </c>
      <c r="F1118" s="76" t="str">
        <f t="shared" si="300"/>
        <v>11187_2</v>
      </c>
      <c r="G1118" s="80">
        <v>11187</v>
      </c>
      <c r="H1118" s="52">
        <v>2</v>
      </c>
      <c r="I1118" s="52">
        <v>3401</v>
      </c>
      <c r="J1118" s="53" t="str">
        <f t="shared" ref="J1118:J1181" si="304">IF(F1118=K1118,"ok","huom!")</f>
        <v>ok</v>
      </c>
      <c r="K1118" s="54" t="str">
        <f t="shared" si="302"/>
        <v>11187_2</v>
      </c>
      <c r="L1118" s="54">
        <v>11187</v>
      </c>
      <c r="M1118" s="54">
        <v>2</v>
      </c>
      <c r="N1118" s="54">
        <v>3253</v>
      </c>
      <c r="O1118" s="55">
        <v>438</v>
      </c>
      <c r="P1118" s="55">
        <v>76</v>
      </c>
      <c r="Q1118" s="55">
        <v>372</v>
      </c>
      <c r="R1118" s="55">
        <v>60</v>
      </c>
      <c r="S1118" s="52">
        <v>0</v>
      </c>
      <c r="T1118" s="56">
        <v>281</v>
      </c>
      <c r="U1118" s="56">
        <v>7</v>
      </c>
      <c r="V1118" s="56">
        <v>298</v>
      </c>
      <c r="W1118" s="56">
        <v>438</v>
      </c>
      <c r="X1118" s="57">
        <v>0.76</v>
      </c>
      <c r="Y1118" s="109"/>
      <c r="Z1118" s="109"/>
      <c r="AA1118" s="109"/>
      <c r="AB1118" s="109"/>
      <c r="AC1118" s="56">
        <v>121</v>
      </c>
      <c r="AD1118" s="52" t="s">
        <v>35</v>
      </c>
      <c r="AE1118" s="52" t="s">
        <v>35</v>
      </c>
      <c r="AF1118" s="52" t="s">
        <v>35</v>
      </c>
      <c r="AG1118" s="52"/>
      <c r="AH1118" s="106"/>
      <c r="AI1118" s="59"/>
      <c r="AJ1118" s="68" t="s">
        <v>10</v>
      </c>
      <c r="AK1118" t="s">
        <v>10</v>
      </c>
      <c r="AL1118" s="30" t="s">
        <v>10</v>
      </c>
      <c r="AM1118" s="39"/>
      <c r="AN1118" s="115" t="s">
        <v>10</v>
      </c>
      <c r="AO1118" s="30"/>
      <c r="AQ1118" s="5"/>
      <c r="AS1118" s="37"/>
      <c r="AT1118" s="30" t="s">
        <v>10</v>
      </c>
      <c r="AV1118" t="str">
        <f t="shared" ref="AV1118:AV1181" si="305">IF(X1118="ei mallia","ei mallia",IF(X1118&gt;0.599999,IF(W1118&gt;999,"punainen",IF(AC1118&gt;99,"punainen",IF(AD1118="osa seud. yht","punainen","musta"))),"musta"))</f>
        <v>punainen</v>
      </c>
      <c r="AW1118" t="str">
        <f t="shared" ref="AW1118:AW1181" si="306">IF(X1118="ei mallia","ei mallia",IF(X1118&gt;0.399999,IF(W1118&gt;1999,"punainen",IF(AC1118&gt;499,"punainen",IF(AE1118="osa seud. yht","punainen","musta"))),"musta"))</f>
        <v>musta</v>
      </c>
      <c r="AX1118" t="str">
        <f t="shared" ref="AX1118:AX1181" si="307">IF(X1118="ei mallia","ei mallia",IF(AY1118&gt;20,"punainen","musta"))</f>
        <v>musta</v>
      </c>
      <c r="AY1118" s="31">
        <f t="shared" ref="AY1118:AY1181" si="308">SUM(AZ1118:BC1118)</f>
        <v>11</v>
      </c>
      <c r="AZ1118" s="31">
        <f t="shared" ref="AZ1118:AZ1181" si="309">IF(X1118&gt;0.59999,10,IF(X1118&gt;0.39999,1,0))</f>
        <v>10</v>
      </c>
      <c r="BA1118" s="31">
        <f t="shared" ref="BA1118:BA1181" si="310">IF(W1118&gt;1999,10,IF(W1118&gt;999,1,0))</f>
        <v>0</v>
      </c>
      <c r="BB1118" s="31">
        <f t="shared" ref="BB1118:BB1181" si="311">IF(AC1118&gt;499,10,IF(AC1118&gt;99,1,0))</f>
        <v>1</v>
      </c>
      <c r="BC1118" s="31">
        <f t="shared" ref="BC1118:BC1181" si="312">IF(AE1118="osa seud. yht",10,IF(AD1118="osa seud. yht",1,0))</f>
        <v>0</v>
      </c>
      <c r="BM1118" s="2" t="s">
        <v>35</v>
      </c>
      <c r="BN1118" s="2" t="s">
        <v>35</v>
      </c>
    </row>
    <row r="1119" spans="1:66" x14ac:dyDescent="0.25">
      <c r="A1119" s="50">
        <v>1108</v>
      </c>
      <c r="B1119" s="50">
        <v>904</v>
      </c>
      <c r="C1119" s="50" t="str">
        <f t="shared" si="301"/>
        <v>11187_3_7108</v>
      </c>
      <c r="D1119" s="50">
        <v>1</v>
      </c>
      <c r="E1119" s="51">
        <f t="shared" si="303"/>
        <v>111870003</v>
      </c>
      <c r="F1119" s="76" t="str">
        <f t="shared" si="300"/>
        <v>11187_3</v>
      </c>
      <c r="G1119" s="80">
        <v>11187</v>
      </c>
      <c r="H1119" s="52">
        <v>3</v>
      </c>
      <c r="I1119" s="52">
        <v>7108</v>
      </c>
      <c r="J1119" s="53" t="str">
        <f t="shared" si="304"/>
        <v>ok</v>
      </c>
      <c r="K1119" s="54" t="str">
        <f t="shared" si="302"/>
        <v>11187_3</v>
      </c>
      <c r="L1119" s="54">
        <v>11187</v>
      </c>
      <c r="M1119" s="54">
        <v>3</v>
      </c>
      <c r="N1119" s="54">
        <v>6855</v>
      </c>
      <c r="O1119" s="55">
        <v>921</v>
      </c>
      <c r="P1119" s="55">
        <v>92</v>
      </c>
      <c r="Q1119" s="55">
        <v>571</v>
      </c>
      <c r="R1119" s="55">
        <v>40</v>
      </c>
      <c r="S1119" s="52">
        <v>0</v>
      </c>
      <c r="T1119" s="56">
        <v>427</v>
      </c>
      <c r="U1119" s="56">
        <v>11</v>
      </c>
      <c r="V1119" s="56">
        <v>427</v>
      </c>
      <c r="W1119" s="56">
        <v>921</v>
      </c>
      <c r="X1119" s="57">
        <v>0.92</v>
      </c>
      <c r="Y1119" s="109"/>
      <c r="Z1119" s="109"/>
      <c r="AA1119" s="109"/>
      <c r="AB1119" s="109"/>
      <c r="AC1119" s="56">
        <v>270</v>
      </c>
      <c r="AD1119" s="52" t="s">
        <v>35</v>
      </c>
      <c r="AE1119" s="52" t="s">
        <v>35</v>
      </c>
      <c r="AF1119" s="52" t="s">
        <v>35</v>
      </c>
      <c r="AG1119" s="52"/>
      <c r="AH1119" s="106"/>
      <c r="AI1119" s="59"/>
      <c r="AJ1119" s="68" t="s">
        <v>10</v>
      </c>
      <c r="AK1119" t="s">
        <v>10</v>
      </c>
      <c r="AL1119" s="30" t="s">
        <v>10</v>
      </c>
      <c r="AM1119" s="39"/>
      <c r="AN1119" s="115" t="s">
        <v>10</v>
      </c>
      <c r="AO1119" s="30"/>
      <c r="AQ1119" s="5"/>
      <c r="AS1119" s="37"/>
      <c r="AT1119" s="30" t="s">
        <v>10</v>
      </c>
      <c r="AV1119" t="str">
        <f t="shared" si="305"/>
        <v>punainen</v>
      </c>
      <c r="AW1119" t="str">
        <f t="shared" si="306"/>
        <v>musta</v>
      </c>
      <c r="AX1119" t="str">
        <f t="shared" si="307"/>
        <v>musta</v>
      </c>
      <c r="AY1119" s="31">
        <f t="shared" si="308"/>
        <v>11</v>
      </c>
      <c r="AZ1119" s="31">
        <f t="shared" si="309"/>
        <v>10</v>
      </c>
      <c r="BA1119" s="31">
        <f t="shared" si="310"/>
        <v>0</v>
      </c>
      <c r="BB1119" s="31">
        <f t="shared" si="311"/>
        <v>1</v>
      </c>
      <c r="BC1119" s="31">
        <f t="shared" si="312"/>
        <v>0</v>
      </c>
      <c r="BM1119" s="32" t="s">
        <v>34</v>
      </c>
      <c r="BN1119" s="2" t="s">
        <v>35</v>
      </c>
    </row>
    <row r="1120" spans="1:66" x14ac:dyDescent="0.25">
      <c r="A1120" s="50">
        <v>1109</v>
      </c>
      <c r="B1120" s="50">
        <v>905</v>
      </c>
      <c r="C1120" s="50" t="str">
        <f t="shared" si="301"/>
        <v>11188_1_4958</v>
      </c>
      <c r="D1120" s="50">
        <v>1</v>
      </c>
      <c r="E1120" s="51">
        <f t="shared" si="303"/>
        <v>111880001</v>
      </c>
      <c r="F1120" s="76" t="str">
        <f t="shared" si="300"/>
        <v>11188_1</v>
      </c>
      <c r="G1120" s="80">
        <v>11188</v>
      </c>
      <c r="H1120" s="52">
        <v>1</v>
      </c>
      <c r="I1120" s="52">
        <v>4958</v>
      </c>
      <c r="J1120" s="53" t="str">
        <f t="shared" si="304"/>
        <v>ok</v>
      </c>
      <c r="K1120" s="54" t="str">
        <f t="shared" si="302"/>
        <v>11188_1</v>
      </c>
      <c r="L1120" s="54">
        <v>11188</v>
      </c>
      <c r="M1120" s="54">
        <v>1</v>
      </c>
      <c r="N1120" s="54">
        <v>4657</v>
      </c>
      <c r="O1120" s="55">
        <v>344</v>
      </c>
      <c r="P1120" s="55">
        <v>61</v>
      </c>
      <c r="Q1120" s="55">
        <v>184</v>
      </c>
      <c r="R1120" s="55">
        <v>33</v>
      </c>
      <c r="S1120" s="52">
        <v>0</v>
      </c>
      <c r="T1120" s="56">
        <v>409</v>
      </c>
      <c r="U1120" s="56">
        <v>10</v>
      </c>
      <c r="V1120" s="56">
        <v>391</v>
      </c>
      <c r="W1120" s="56">
        <v>344</v>
      </c>
      <c r="X1120" s="57">
        <v>0.61</v>
      </c>
      <c r="Y1120" s="109"/>
      <c r="Z1120" s="109"/>
      <c r="AA1120" s="109"/>
      <c r="AB1120" s="109"/>
      <c r="AC1120" s="56">
        <v>176</v>
      </c>
      <c r="AD1120" s="52" t="s">
        <v>35</v>
      </c>
      <c r="AE1120" s="52" t="s">
        <v>35</v>
      </c>
      <c r="AF1120" s="52" t="s">
        <v>35</v>
      </c>
      <c r="AG1120" s="52"/>
      <c r="AH1120" s="106"/>
      <c r="AI1120" s="59"/>
      <c r="AJ1120" s="68" t="s">
        <v>10</v>
      </c>
      <c r="AK1120" t="s">
        <v>10</v>
      </c>
      <c r="AL1120" s="30" t="s">
        <v>10</v>
      </c>
      <c r="AM1120" s="39"/>
      <c r="AN1120" s="115" t="s">
        <v>10</v>
      </c>
      <c r="AO1120" s="30"/>
      <c r="AQ1120" s="5"/>
      <c r="AS1120" s="37"/>
      <c r="AT1120" s="30" t="s">
        <v>10</v>
      </c>
      <c r="AV1120" t="str">
        <f t="shared" si="305"/>
        <v>punainen</v>
      </c>
      <c r="AW1120" t="str">
        <f t="shared" si="306"/>
        <v>musta</v>
      </c>
      <c r="AX1120" t="str">
        <f t="shared" si="307"/>
        <v>musta</v>
      </c>
      <c r="AY1120" s="31">
        <f t="shared" si="308"/>
        <v>11</v>
      </c>
      <c r="AZ1120" s="31">
        <f t="shared" si="309"/>
        <v>10</v>
      </c>
      <c r="BA1120" s="31">
        <f t="shared" si="310"/>
        <v>0</v>
      </c>
      <c r="BB1120" s="31">
        <f t="shared" si="311"/>
        <v>1</v>
      </c>
      <c r="BC1120" s="31">
        <f t="shared" si="312"/>
        <v>0</v>
      </c>
      <c r="BM1120" s="32" t="s">
        <v>34</v>
      </c>
      <c r="BN1120" s="2" t="s">
        <v>35</v>
      </c>
    </row>
    <row r="1121" spans="1:66" x14ac:dyDescent="0.25">
      <c r="A1121" s="50">
        <v>1110</v>
      </c>
      <c r="B1121" s="50">
        <v>906</v>
      </c>
      <c r="C1121" s="50" t="str">
        <f t="shared" si="301"/>
        <v>11191_1_3608</v>
      </c>
      <c r="D1121" s="50">
        <v>1</v>
      </c>
      <c r="E1121" s="51">
        <f t="shared" si="303"/>
        <v>111910001</v>
      </c>
      <c r="F1121" s="76" t="str">
        <f t="shared" si="300"/>
        <v>11191_1</v>
      </c>
      <c r="G1121" s="80">
        <v>11191</v>
      </c>
      <c r="H1121" s="52">
        <v>1</v>
      </c>
      <c r="I1121" s="52">
        <v>3608</v>
      </c>
      <c r="J1121" s="53" t="str">
        <f t="shared" si="304"/>
        <v>ok</v>
      </c>
      <c r="K1121" s="54" t="str">
        <f t="shared" si="302"/>
        <v>11191_1</v>
      </c>
      <c r="L1121" s="54">
        <v>11191</v>
      </c>
      <c r="M1121" s="54">
        <v>1</v>
      </c>
      <c r="N1121" s="54">
        <v>3381</v>
      </c>
      <c r="O1121" s="55">
        <v>235</v>
      </c>
      <c r="P1121" s="55">
        <v>73</v>
      </c>
      <c r="Q1121" s="55">
        <v>76</v>
      </c>
      <c r="R1121" s="55">
        <v>18</v>
      </c>
      <c r="S1121" s="52">
        <v>0</v>
      </c>
      <c r="T1121" s="56">
        <v>376</v>
      </c>
      <c r="U1121" s="56">
        <v>6</v>
      </c>
      <c r="V1121" s="56">
        <v>408</v>
      </c>
      <c r="W1121" s="56">
        <v>235</v>
      </c>
      <c r="X1121" s="57">
        <v>0.73</v>
      </c>
      <c r="Y1121" s="109"/>
      <c r="Z1121" s="109"/>
      <c r="AA1121" s="109"/>
      <c r="AB1121" s="109"/>
      <c r="AC1121" s="56">
        <v>127</v>
      </c>
      <c r="AD1121" s="52" t="s">
        <v>35</v>
      </c>
      <c r="AE1121" s="52" t="s">
        <v>35</v>
      </c>
      <c r="AF1121" s="52" t="s">
        <v>35</v>
      </c>
      <c r="AG1121" s="52"/>
      <c r="AH1121" s="106"/>
      <c r="AI1121" s="59"/>
      <c r="AJ1121" s="68" t="s">
        <v>10</v>
      </c>
      <c r="AK1121" t="s">
        <v>10</v>
      </c>
      <c r="AL1121" s="30" t="s">
        <v>10</v>
      </c>
      <c r="AM1121" s="39"/>
      <c r="AN1121" s="115" t="s">
        <v>10</v>
      </c>
      <c r="AO1121" s="30"/>
      <c r="AQ1121" s="5"/>
      <c r="AS1121" s="37"/>
      <c r="AT1121" s="30" t="s">
        <v>10</v>
      </c>
      <c r="AV1121" t="str">
        <f t="shared" si="305"/>
        <v>punainen</v>
      </c>
      <c r="AW1121" t="str">
        <f t="shared" si="306"/>
        <v>musta</v>
      </c>
      <c r="AX1121" t="str">
        <f t="shared" si="307"/>
        <v>musta</v>
      </c>
      <c r="AY1121" s="31">
        <f t="shared" si="308"/>
        <v>11</v>
      </c>
      <c r="AZ1121" s="31">
        <f t="shared" si="309"/>
        <v>10</v>
      </c>
      <c r="BA1121" s="31">
        <f t="shared" si="310"/>
        <v>0</v>
      </c>
      <c r="BB1121" s="31">
        <f t="shared" si="311"/>
        <v>1</v>
      </c>
      <c r="BC1121" s="31">
        <f t="shared" si="312"/>
        <v>0</v>
      </c>
      <c r="BM1121" s="2" t="s">
        <v>35</v>
      </c>
      <c r="BN1121" s="2" t="s">
        <v>35</v>
      </c>
    </row>
    <row r="1122" spans="1:66" x14ac:dyDescent="0.25">
      <c r="A1122" s="50">
        <v>1111</v>
      </c>
      <c r="B1122" s="50">
        <v>907</v>
      </c>
      <c r="C1122" s="50" t="str">
        <f t="shared" si="301"/>
        <v>11191_2_5770</v>
      </c>
      <c r="D1122" s="50">
        <v>1</v>
      </c>
      <c r="E1122" s="51">
        <f t="shared" si="303"/>
        <v>111910002</v>
      </c>
      <c r="F1122" s="76" t="str">
        <f t="shared" si="300"/>
        <v>11191_2</v>
      </c>
      <c r="G1122" s="80">
        <v>11191</v>
      </c>
      <c r="H1122" s="52">
        <v>2</v>
      </c>
      <c r="I1122" s="52">
        <v>5770</v>
      </c>
      <c r="J1122" s="53" t="str">
        <f t="shared" si="304"/>
        <v>ok</v>
      </c>
      <c r="K1122" s="54" t="str">
        <f t="shared" si="302"/>
        <v>11191_2</v>
      </c>
      <c r="L1122" s="54">
        <v>11191</v>
      </c>
      <c r="M1122" s="54">
        <v>2</v>
      </c>
      <c r="N1122" s="54">
        <v>5474</v>
      </c>
      <c r="O1122" s="55">
        <v>378</v>
      </c>
      <c r="P1122" s="55">
        <v>81</v>
      </c>
      <c r="Q1122" s="55">
        <v>100</v>
      </c>
      <c r="R1122" s="55">
        <v>21</v>
      </c>
      <c r="S1122" s="52">
        <v>0</v>
      </c>
      <c r="T1122" s="56">
        <v>78</v>
      </c>
      <c r="U1122" s="56">
        <v>1</v>
      </c>
      <c r="V1122" s="56">
        <v>78</v>
      </c>
      <c r="W1122" s="56">
        <v>378</v>
      </c>
      <c r="X1122" s="57">
        <v>0.81</v>
      </c>
      <c r="Y1122" s="109"/>
      <c r="Z1122" s="109"/>
      <c r="AA1122" s="109"/>
      <c r="AB1122" s="109"/>
      <c r="AC1122" s="56">
        <v>49</v>
      </c>
      <c r="AD1122" s="52" t="s">
        <v>35</v>
      </c>
      <c r="AE1122" s="52" t="s">
        <v>35</v>
      </c>
      <c r="AF1122" s="52" t="s">
        <v>35</v>
      </c>
      <c r="AG1122" s="52"/>
      <c r="AH1122" s="106"/>
      <c r="AI1122" s="59"/>
      <c r="AJ1122" s="68" t="s">
        <v>10</v>
      </c>
      <c r="AK1122" t="s">
        <v>10</v>
      </c>
      <c r="AL1122" s="30" t="s">
        <v>10</v>
      </c>
      <c r="AM1122" s="39"/>
      <c r="AN1122" s="115" t="s">
        <v>10</v>
      </c>
      <c r="AO1122" s="30"/>
      <c r="AQ1122" s="5"/>
      <c r="AS1122" s="37"/>
      <c r="AT1122" s="30" t="s">
        <v>10</v>
      </c>
      <c r="AV1122" t="str">
        <f t="shared" si="305"/>
        <v>musta</v>
      </c>
      <c r="AW1122" t="str">
        <f t="shared" si="306"/>
        <v>musta</v>
      </c>
      <c r="AX1122" t="str">
        <f t="shared" si="307"/>
        <v>musta</v>
      </c>
      <c r="AY1122" s="31">
        <f t="shared" si="308"/>
        <v>10</v>
      </c>
      <c r="AZ1122" s="31">
        <f t="shared" si="309"/>
        <v>10</v>
      </c>
      <c r="BA1122" s="31">
        <f t="shared" si="310"/>
        <v>0</v>
      </c>
      <c r="BB1122" s="31">
        <f t="shared" si="311"/>
        <v>0</v>
      </c>
      <c r="BC1122" s="31">
        <f t="shared" si="312"/>
        <v>0</v>
      </c>
      <c r="BM1122" s="2" t="s">
        <v>35</v>
      </c>
      <c r="BN1122" s="2" t="s">
        <v>35</v>
      </c>
    </row>
    <row r="1123" spans="1:66" x14ac:dyDescent="0.25">
      <c r="A1123" s="50">
        <v>1112</v>
      </c>
      <c r="B1123" s="50">
        <v>908</v>
      </c>
      <c r="C1123" s="50" t="str">
        <f t="shared" si="301"/>
        <v>11193_1_4592</v>
      </c>
      <c r="D1123" s="50">
        <v>1</v>
      </c>
      <c r="E1123" s="51">
        <f t="shared" si="303"/>
        <v>111930001</v>
      </c>
      <c r="F1123" s="76" t="str">
        <f t="shared" si="300"/>
        <v>11193_1</v>
      </c>
      <c r="G1123" s="80">
        <v>11193</v>
      </c>
      <c r="H1123" s="52">
        <v>1</v>
      </c>
      <c r="I1123" s="52">
        <v>4592</v>
      </c>
      <c r="J1123" s="53" t="str">
        <f t="shared" si="304"/>
        <v>ok</v>
      </c>
      <c r="K1123" s="54" t="str">
        <f t="shared" si="302"/>
        <v>11193_1</v>
      </c>
      <c r="L1123" s="54">
        <v>11193</v>
      </c>
      <c r="M1123" s="54">
        <v>1</v>
      </c>
      <c r="N1123" s="54">
        <v>4265</v>
      </c>
      <c r="O1123" s="55">
        <v>40</v>
      </c>
      <c r="P1123" s="55">
        <v>37</v>
      </c>
      <c r="Q1123" s="55">
        <v>4</v>
      </c>
      <c r="R1123" s="55">
        <v>3</v>
      </c>
      <c r="S1123" s="52">
        <v>0</v>
      </c>
      <c r="T1123" s="56">
        <v>636</v>
      </c>
      <c r="U1123" s="56">
        <v>16</v>
      </c>
      <c r="V1123" s="56">
        <v>675</v>
      </c>
      <c r="W1123" s="56">
        <v>40</v>
      </c>
      <c r="X1123" s="57">
        <v>0.37</v>
      </c>
      <c r="Y1123" s="109"/>
      <c r="Z1123" s="109"/>
      <c r="AA1123" s="109"/>
      <c r="AB1123" s="109"/>
      <c r="AC1123" s="56">
        <v>114</v>
      </c>
      <c r="AD1123" s="52" t="s">
        <v>35</v>
      </c>
      <c r="AE1123" s="52" t="s">
        <v>35</v>
      </c>
      <c r="AF1123" s="52" t="s">
        <v>35</v>
      </c>
      <c r="AG1123" s="52"/>
      <c r="AH1123" s="106"/>
      <c r="AI1123" s="59"/>
      <c r="AJ1123" s="68" t="s">
        <v>10</v>
      </c>
      <c r="AK1123" t="s">
        <v>10</v>
      </c>
      <c r="AL1123" s="30" t="s">
        <v>10</v>
      </c>
      <c r="AM1123" s="39"/>
      <c r="AN1123" s="115" t="s">
        <v>10</v>
      </c>
      <c r="AO1123" s="30"/>
      <c r="AQ1123" s="5"/>
      <c r="AS1123" s="37"/>
      <c r="AT1123" s="30" t="s">
        <v>10</v>
      </c>
      <c r="AV1123" t="str">
        <f t="shared" si="305"/>
        <v>musta</v>
      </c>
      <c r="AW1123" t="str">
        <f t="shared" si="306"/>
        <v>musta</v>
      </c>
      <c r="AX1123" t="str">
        <f t="shared" si="307"/>
        <v>musta</v>
      </c>
      <c r="AY1123" s="31">
        <f t="shared" si="308"/>
        <v>1</v>
      </c>
      <c r="AZ1123" s="31">
        <f t="shared" si="309"/>
        <v>0</v>
      </c>
      <c r="BA1123" s="31">
        <f t="shared" si="310"/>
        <v>0</v>
      </c>
      <c r="BB1123" s="31">
        <f t="shared" si="311"/>
        <v>1</v>
      </c>
      <c r="BC1123" s="31">
        <f t="shared" si="312"/>
        <v>0</v>
      </c>
      <c r="BM1123" s="2" t="s">
        <v>35</v>
      </c>
      <c r="BN1123" s="2" t="s">
        <v>35</v>
      </c>
    </row>
    <row r="1124" spans="1:66" x14ac:dyDescent="0.25">
      <c r="A1124" s="50">
        <v>1113</v>
      </c>
      <c r="B1124" s="50">
        <v>909</v>
      </c>
      <c r="C1124" s="50" t="str">
        <f t="shared" si="301"/>
        <v>11195_1_7030</v>
      </c>
      <c r="D1124" s="50">
        <v>1</v>
      </c>
      <c r="E1124" s="51">
        <f t="shared" si="303"/>
        <v>111950001</v>
      </c>
      <c r="F1124" s="76" t="str">
        <f t="shared" si="300"/>
        <v>11195_1</v>
      </c>
      <c r="G1124" s="81">
        <v>11195</v>
      </c>
      <c r="H1124" s="52">
        <v>1</v>
      </c>
      <c r="I1124" s="52">
        <v>7030</v>
      </c>
      <c r="J1124" s="53" t="str">
        <f t="shared" si="304"/>
        <v>ok</v>
      </c>
      <c r="K1124" s="54" t="str">
        <f t="shared" si="302"/>
        <v>11195_1</v>
      </c>
      <c r="L1124" s="54">
        <v>11195</v>
      </c>
      <c r="M1124" s="54">
        <v>1</v>
      </c>
      <c r="N1124" s="54">
        <v>8458</v>
      </c>
      <c r="O1124" s="55">
        <v>391</v>
      </c>
      <c r="P1124" s="55">
        <v>55</v>
      </c>
      <c r="Q1124" s="55">
        <v>147</v>
      </c>
      <c r="R1124" s="55">
        <v>16</v>
      </c>
      <c r="S1124" s="52">
        <v>0</v>
      </c>
      <c r="T1124" s="56">
        <v>314</v>
      </c>
      <c r="U1124" s="56">
        <v>12</v>
      </c>
      <c r="V1124" s="56">
        <v>314</v>
      </c>
      <c r="W1124" s="56">
        <v>391</v>
      </c>
      <c r="X1124" s="57">
        <v>0.55000000000000004</v>
      </c>
      <c r="Y1124" s="109"/>
      <c r="Z1124" s="109"/>
      <c r="AA1124" s="109"/>
      <c r="AB1124" s="109"/>
      <c r="AC1124" s="56">
        <v>752</v>
      </c>
      <c r="AD1124" s="52" t="s">
        <v>35</v>
      </c>
      <c r="AE1124" s="52" t="s">
        <v>35</v>
      </c>
      <c r="AF1124" s="52" t="s">
        <v>35</v>
      </c>
      <c r="AG1124" s="52"/>
      <c r="AH1124" s="106"/>
      <c r="AI1124" s="59"/>
      <c r="AJ1124" s="68" t="s">
        <v>10</v>
      </c>
      <c r="AK1124" t="s">
        <v>10</v>
      </c>
      <c r="AL1124" s="30" t="s">
        <v>10</v>
      </c>
      <c r="AM1124" s="39"/>
      <c r="AN1124" s="115" t="s">
        <v>10</v>
      </c>
      <c r="AO1124" s="30"/>
      <c r="AQ1124" s="5"/>
      <c r="AS1124" s="37"/>
      <c r="AT1124" s="30" t="s">
        <v>10</v>
      </c>
      <c r="AV1124" t="str">
        <f t="shared" si="305"/>
        <v>musta</v>
      </c>
      <c r="AW1124" t="str">
        <f t="shared" si="306"/>
        <v>punainen</v>
      </c>
      <c r="AX1124" t="str">
        <f t="shared" si="307"/>
        <v>musta</v>
      </c>
      <c r="AY1124" s="31">
        <f t="shared" si="308"/>
        <v>11</v>
      </c>
      <c r="AZ1124" s="31">
        <f t="shared" si="309"/>
        <v>1</v>
      </c>
      <c r="BA1124" s="31">
        <f t="shared" si="310"/>
        <v>0</v>
      </c>
      <c r="BB1124" s="31">
        <f t="shared" si="311"/>
        <v>10</v>
      </c>
      <c r="BC1124" s="31">
        <f t="shared" si="312"/>
        <v>0</v>
      </c>
      <c r="BM1124" s="2" t="s">
        <v>35</v>
      </c>
      <c r="BN1124" s="2" t="s">
        <v>35</v>
      </c>
    </row>
    <row r="1125" spans="1:66" x14ac:dyDescent="0.25">
      <c r="A1125" s="50">
        <v>1114</v>
      </c>
      <c r="B1125" s="50">
        <v>910</v>
      </c>
      <c r="C1125" s="50" t="str">
        <f t="shared" si="301"/>
        <v>11196_1_360</v>
      </c>
      <c r="D1125" s="50">
        <v>1</v>
      </c>
      <c r="E1125" s="51">
        <f t="shared" si="303"/>
        <v>111960001</v>
      </c>
      <c r="F1125" s="76" t="str">
        <f t="shared" si="300"/>
        <v>11196_1</v>
      </c>
      <c r="G1125" s="80">
        <v>11196</v>
      </c>
      <c r="H1125" s="52">
        <v>1</v>
      </c>
      <c r="I1125" s="52">
        <v>360</v>
      </c>
      <c r="J1125" s="53" t="str">
        <f t="shared" si="304"/>
        <v>ok</v>
      </c>
      <c r="K1125" s="54" t="str">
        <f t="shared" si="302"/>
        <v>11196_1</v>
      </c>
      <c r="L1125" s="54">
        <v>11196</v>
      </c>
      <c r="M1125" s="54">
        <v>1</v>
      </c>
      <c r="N1125" s="54">
        <v>352</v>
      </c>
      <c r="O1125" s="55">
        <v>95</v>
      </c>
      <c r="P1125" s="55">
        <v>77</v>
      </c>
      <c r="Q1125" s="55">
        <v>71</v>
      </c>
      <c r="R1125" s="55">
        <v>56</v>
      </c>
      <c r="S1125" s="52">
        <v>0</v>
      </c>
      <c r="T1125" s="56">
        <v>175</v>
      </c>
      <c r="U1125" s="56">
        <v>3</v>
      </c>
      <c r="V1125" s="56">
        <v>174</v>
      </c>
      <c r="W1125" s="56">
        <v>95</v>
      </c>
      <c r="X1125" s="57">
        <v>0.77</v>
      </c>
      <c r="Y1125" s="109"/>
      <c r="Z1125" s="109"/>
      <c r="AA1125" s="109"/>
      <c r="AB1125" s="109"/>
      <c r="AC1125" s="56">
        <v>20</v>
      </c>
      <c r="AD1125" s="52" t="s">
        <v>35</v>
      </c>
      <c r="AE1125" s="52" t="s">
        <v>35</v>
      </c>
      <c r="AF1125" s="52" t="s">
        <v>35</v>
      </c>
      <c r="AG1125" s="52"/>
      <c r="AH1125" s="106"/>
      <c r="AI1125" s="59"/>
      <c r="AJ1125" s="68" t="s">
        <v>10</v>
      </c>
      <c r="AK1125" t="s">
        <v>10</v>
      </c>
      <c r="AL1125" s="30" t="s">
        <v>10</v>
      </c>
      <c r="AM1125" s="39"/>
      <c r="AN1125" s="115" t="s">
        <v>10</v>
      </c>
      <c r="AO1125" s="30"/>
      <c r="AQ1125" s="5"/>
      <c r="AS1125" s="37"/>
      <c r="AT1125" s="30" t="s">
        <v>10</v>
      </c>
      <c r="AV1125" t="str">
        <f t="shared" si="305"/>
        <v>musta</v>
      </c>
      <c r="AW1125" t="str">
        <f t="shared" si="306"/>
        <v>musta</v>
      </c>
      <c r="AX1125" t="str">
        <f t="shared" si="307"/>
        <v>musta</v>
      </c>
      <c r="AY1125" s="31">
        <f t="shared" si="308"/>
        <v>10</v>
      </c>
      <c r="AZ1125" s="31">
        <f t="shared" si="309"/>
        <v>10</v>
      </c>
      <c r="BA1125" s="31">
        <f t="shared" si="310"/>
        <v>0</v>
      </c>
      <c r="BB1125" s="31">
        <f t="shared" si="311"/>
        <v>0</v>
      </c>
      <c r="BC1125" s="31">
        <f t="shared" si="312"/>
        <v>0</v>
      </c>
      <c r="BM1125" s="2" t="s">
        <v>35</v>
      </c>
      <c r="BN1125" s="2" t="s">
        <v>35</v>
      </c>
    </row>
    <row r="1126" spans="1:66" x14ac:dyDescent="0.25">
      <c r="A1126" s="50">
        <v>1115</v>
      </c>
      <c r="B1126" s="50">
        <v>911</v>
      </c>
      <c r="C1126" s="50" t="str">
        <f t="shared" si="301"/>
        <v>11197_1_6602</v>
      </c>
      <c r="D1126" s="50">
        <v>1</v>
      </c>
      <c r="E1126" s="51">
        <f t="shared" si="303"/>
        <v>111970001</v>
      </c>
      <c r="F1126" s="76" t="str">
        <f t="shared" si="300"/>
        <v>11197_1</v>
      </c>
      <c r="G1126" s="80">
        <v>11197</v>
      </c>
      <c r="H1126" s="52">
        <v>1</v>
      </c>
      <c r="I1126" s="52">
        <v>6602</v>
      </c>
      <c r="J1126" s="53" t="str">
        <f t="shared" si="304"/>
        <v>ok</v>
      </c>
      <c r="K1126" s="54" t="str">
        <f t="shared" si="302"/>
        <v>11197_1</v>
      </c>
      <c r="L1126" s="54">
        <v>11197</v>
      </c>
      <c r="M1126" s="54">
        <v>1</v>
      </c>
      <c r="N1126" s="54">
        <v>6086</v>
      </c>
      <c r="O1126" s="55">
        <v>63</v>
      </c>
      <c r="P1126" s="55">
        <v>49</v>
      </c>
      <c r="Q1126" s="55">
        <v>29</v>
      </c>
      <c r="R1126" s="55">
        <v>19</v>
      </c>
      <c r="S1126" s="52">
        <v>0</v>
      </c>
      <c r="T1126" s="56">
        <v>522</v>
      </c>
      <c r="U1126" s="56">
        <v>10</v>
      </c>
      <c r="V1126" s="56">
        <v>524</v>
      </c>
      <c r="W1126" s="56">
        <v>63</v>
      </c>
      <c r="X1126" s="57">
        <v>0.49</v>
      </c>
      <c r="Y1126" s="109"/>
      <c r="Z1126" s="109"/>
      <c r="AA1126" s="109"/>
      <c r="AB1126" s="109"/>
      <c r="AC1126" s="56">
        <v>22</v>
      </c>
      <c r="AD1126" s="52" t="s">
        <v>35</v>
      </c>
      <c r="AE1126" s="52" t="s">
        <v>35</v>
      </c>
      <c r="AF1126" s="52" t="s">
        <v>35</v>
      </c>
      <c r="AG1126" s="52"/>
      <c r="AH1126" s="106"/>
      <c r="AI1126" s="59"/>
      <c r="AJ1126" s="68" t="s">
        <v>10</v>
      </c>
      <c r="AK1126" t="s">
        <v>10</v>
      </c>
      <c r="AL1126" s="30" t="s">
        <v>10</v>
      </c>
      <c r="AM1126" s="39"/>
      <c r="AN1126" s="115" t="s">
        <v>10</v>
      </c>
      <c r="AO1126" s="30"/>
      <c r="AQ1126" s="5"/>
      <c r="AS1126" s="37"/>
      <c r="AT1126" s="30" t="s">
        <v>10</v>
      </c>
      <c r="AV1126" t="str">
        <f t="shared" si="305"/>
        <v>musta</v>
      </c>
      <c r="AW1126" t="str">
        <f t="shared" si="306"/>
        <v>musta</v>
      </c>
      <c r="AX1126" t="str">
        <f t="shared" si="307"/>
        <v>musta</v>
      </c>
      <c r="AY1126" s="31">
        <f t="shared" si="308"/>
        <v>1</v>
      </c>
      <c r="AZ1126" s="31">
        <f t="shared" si="309"/>
        <v>1</v>
      </c>
      <c r="BA1126" s="31">
        <f t="shared" si="310"/>
        <v>0</v>
      </c>
      <c r="BB1126" s="31">
        <f t="shared" si="311"/>
        <v>0</v>
      </c>
      <c r="BC1126" s="31">
        <f t="shared" si="312"/>
        <v>0</v>
      </c>
      <c r="BM1126" s="2" t="s">
        <v>35</v>
      </c>
      <c r="BN1126" s="2" t="s">
        <v>35</v>
      </c>
    </row>
    <row r="1127" spans="1:66" x14ac:dyDescent="0.25">
      <c r="A1127" s="50">
        <v>1116</v>
      </c>
      <c r="B1127" s="50">
        <v>912</v>
      </c>
      <c r="C1127" s="50" t="str">
        <f t="shared" si="301"/>
        <v>11198_1_834</v>
      </c>
      <c r="D1127" s="50">
        <v>1</v>
      </c>
      <c r="E1127" s="51">
        <f t="shared" si="303"/>
        <v>111980001</v>
      </c>
      <c r="F1127" s="76" t="str">
        <f t="shared" si="300"/>
        <v>11198_1</v>
      </c>
      <c r="G1127" s="81">
        <v>11198</v>
      </c>
      <c r="H1127" s="52">
        <v>1</v>
      </c>
      <c r="I1127" s="52">
        <v>834</v>
      </c>
      <c r="J1127" s="53" t="str">
        <f t="shared" si="304"/>
        <v>huom!</v>
      </c>
      <c r="K1127" s="54"/>
      <c r="L1127" s="54"/>
      <c r="M1127" s="54"/>
      <c r="N1127" s="54"/>
      <c r="O1127" s="55" t="s">
        <v>32</v>
      </c>
      <c r="P1127" s="55" t="s">
        <v>32</v>
      </c>
      <c r="Q1127" s="55" t="s">
        <v>32</v>
      </c>
      <c r="R1127" s="55" t="s">
        <v>32</v>
      </c>
      <c r="S1127" s="52">
        <v>0</v>
      </c>
      <c r="T1127" s="56">
        <v>1200</v>
      </c>
      <c r="U1127" s="56">
        <v>61</v>
      </c>
      <c r="V1127" s="56">
        <v>1289</v>
      </c>
      <c r="W1127" s="56" t="s">
        <v>37</v>
      </c>
      <c r="X1127" s="57" t="s">
        <v>37</v>
      </c>
      <c r="Y1127" s="109"/>
      <c r="Z1127" s="109"/>
      <c r="AA1127" s="109"/>
      <c r="AB1127" s="109"/>
      <c r="AC1127" s="56">
        <v>165</v>
      </c>
      <c r="AD1127" s="52" t="s">
        <v>35</v>
      </c>
      <c r="AE1127" s="52" t="s">
        <v>35</v>
      </c>
      <c r="AF1127" s="52" t="s">
        <v>35</v>
      </c>
      <c r="AG1127" s="52" t="s">
        <v>36</v>
      </c>
      <c r="AH1127" s="106"/>
      <c r="AI1127" s="59"/>
      <c r="AJ1127" s="68" t="s">
        <v>10</v>
      </c>
      <c r="AK1127" t="s">
        <v>10</v>
      </c>
      <c r="AL1127" s="30" t="s">
        <v>10</v>
      </c>
      <c r="AM1127" s="39"/>
      <c r="AN1127" s="115" t="s">
        <v>10</v>
      </c>
      <c r="AO1127" s="30"/>
      <c r="AQ1127" s="5"/>
      <c r="AS1127" s="37"/>
      <c r="AT1127" s="30" t="s">
        <v>10</v>
      </c>
      <c r="AV1127" t="str">
        <f t="shared" si="305"/>
        <v>ei mallia</v>
      </c>
      <c r="AW1127" t="str">
        <f t="shared" si="306"/>
        <v>ei mallia</v>
      </c>
      <c r="AX1127" t="str">
        <f t="shared" si="307"/>
        <v>ei mallia</v>
      </c>
      <c r="AY1127" s="31">
        <f t="shared" si="308"/>
        <v>21</v>
      </c>
      <c r="AZ1127" s="31">
        <f t="shared" si="309"/>
        <v>10</v>
      </c>
      <c r="BA1127" s="31">
        <f t="shared" si="310"/>
        <v>10</v>
      </c>
      <c r="BB1127" s="31">
        <f t="shared" si="311"/>
        <v>1</v>
      </c>
      <c r="BC1127" s="31">
        <f t="shared" si="312"/>
        <v>0</v>
      </c>
      <c r="BM1127" s="2" t="s">
        <v>35</v>
      </c>
      <c r="BN1127" s="2" t="s">
        <v>35</v>
      </c>
    </row>
    <row r="1128" spans="1:66" x14ac:dyDescent="0.25">
      <c r="A1128" s="50">
        <v>1117</v>
      </c>
      <c r="B1128" s="50">
        <v>913</v>
      </c>
      <c r="C1128" s="50" t="str">
        <f t="shared" si="301"/>
        <v>11201_1_6148</v>
      </c>
      <c r="D1128" s="50">
        <v>1</v>
      </c>
      <c r="E1128" s="51">
        <f t="shared" si="303"/>
        <v>112010001</v>
      </c>
      <c r="F1128" s="76" t="str">
        <f t="shared" si="300"/>
        <v>11201_1</v>
      </c>
      <c r="G1128" s="80">
        <v>11201</v>
      </c>
      <c r="H1128" s="52">
        <v>1</v>
      </c>
      <c r="I1128" s="52">
        <v>6148</v>
      </c>
      <c r="J1128" s="53" t="str">
        <f t="shared" si="304"/>
        <v>ok</v>
      </c>
      <c r="K1128" s="54" t="str">
        <f t="shared" ref="K1128:K1138" si="313">CONCATENATE(L1128,"_",M1128)</f>
        <v>11201_1</v>
      </c>
      <c r="L1128" s="54">
        <v>11201</v>
      </c>
      <c r="M1128" s="54">
        <v>1</v>
      </c>
      <c r="N1128" s="54">
        <v>5879</v>
      </c>
      <c r="O1128" s="55">
        <v>99</v>
      </c>
      <c r="P1128" s="55">
        <v>39</v>
      </c>
      <c r="Q1128" s="55">
        <v>20</v>
      </c>
      <c r="R1128" s="55">
        <v>6</v>
      </c>
      <c r="S1128" s="52">
        <v>0</v>
      </c>
      <c r="T1128" s="56">
        <v>411</v>
      </c>
      <c r="U1128" s="56">
        <v>21</v>
      </c>
      <c r="V1128" s="56">
        <v>446</v>
      </c>
      <c r="W1128" s="56">
        <v>99</v>
      </c>
      <c r="X1128" s="57">
        <v>0.39</v>
      </c>
      <c r="Y1128" s="109"/>
      <c r="Z1128" s="109"/>
      <c r="AA1128" s="109"/>
      <c r="AB1128" s="109"/>
      <c r="AC1128" s="56">
        <v>117</v>
      </c>
      <c r="AD1128" s="52" t="s">
        <v>35</v>
      </c>
      <c r="AE1128" s="52" t="s">
        <v>35</v>
      </c>
      <c r="AF1128" s="52" t="s">
        <v>35</v>
      </c>
      <c r="AG1128" s="52"/>
      <c r="AH1128" s="106"/>
      <c r="AI1128" s="59"/>
      <c r="AJ1128" s="68" t="s">
        <v>10</v>
      </c>
      <c r="AK1128" t="s">
        <v>10</v>
      </c>
      <c r="AL1128" s="30" t="s">
        <v>10</v>
      </c>
      <c r="AM1128" s="39"/>
      <c r="AN1128" s="115" t="s">
        <v>10</v>
      </c>
      <c r="AO1128" s="30"/>
      <c r="AQ1128" s="5"/>
      <c r="AS1128" s="37"/>
      <c r="AT1128" s="30" t="s">
        <v>10</v>
      </c>
      <c r="AV1128" t="str">
        <f t="shared" si="305"/>
        <v>musta</v>
      </c>
      <c r="AW1128" t="str">
        <f t="shared" si="306"/>
        <v>musta</v>
      </c>
      <c r="AX1128" t="str">
        <f t="shared" si="307"/>
        <v>musta</v>
      </c>
      <c r="AY1128" s="31">
        <f t="shared" si="308"/>
        <v>1</v>
      </c>
      <c r="AZ1128" s="31">
        <f t="shared" si="309"/>
        <v>0</v>
      </c>
      <c r="BA1128" s="31">
        <f t="shared" si="310"/>
        <v>0</v>
      </c>
      <c r="BB1128" s="31">
        <f t="shared" si="311"/>
        <v>1</v>
      </c>
      <c r="BC1128" s="31">
        <f t="shared" si="312"/>
        <v>0</v>
      </c>
      <c r="BM1128" s="2" t="s">
        <v>35</v>
      </c>
      <c r="BN1128" s="2" t="s">
        <v>35</v>
      </c>
    </row>
    <row r="1129" spans="1:66" x14ac:dyDescent="0.25">
      <c r="A1129" s="50">
        <v>1118</v>
      </c>
      <c r="B1129" s="50">
        <v>914</v>
      </c>
      <c r="C1129" s="50" t="str">
        <f t="shared" si="301"/>
        <v>11201_2_5940</v>
      </c>
      <c r="D1129" s="50">
        <v>1</v>
      </c>
      <c r="E1129" s="51">
        <f t="shared" si="303"/>
        <v>112010002</v>
      </c>
      <c r="F1129" s="76" t="str">
        <f t="shared" si="300"/>
        <v>11201_2</v>
      </c>
      <c r="G1129" s="81">
        <v>11201</v>
      </c>
      <c r="H1129" s="52">
        <v>2</v>
      </c>
      <c r="I1129" s="52">
        <v>5940</v>
      </c>
      <c r="J1129" s="53" t="str">
        <f t="shared" si="304"/>
        <v>ok</v>
      </c>
      <c r="K1129" s="54" t="str">
        <f t="shared" si="313"/>
        <v>11201_2</v>
      </c>
      <c r="L1129" s="54">
        <v>11201</v>
      </c>
      <c r="M1129" s="54">
        <v>2</v>
      </c>
      <c r="N1129" s="54">
        <v>6692</v>
      </c>
      <c r="O1129" s="55">
        <v>94</v>
      </c>
      <c r="P1129" s="55">
        <v>20</v>
      </c>
      <c r="Q1129" s="55">
        <v>18</v>
      </c>
      <c r="R1129" s="55">
        <v>4</v>
      </c>
      <c r="S1129" s="52">
        <v>0</v>
      </c>
      <c r="T1129" s="56">
        <v>748</v>
      </c>
      <c r="U1129" s="56">
        <v>7</v>
      </c>
      <c r="V1129" s="56">
        <v>717</v>
      </c>
      <c r="W1129" s="56">
        <v>94</v>
      </c>
      <c r="X1129" s="57">
        <v>0.2</v>
      </c>
      <c r="Y1129" s="109"/>
      <c r="Z1129" s="109"/>
      <c r="AA1129" s="109"/>
      <c r="AB1129" s="109"/>
      <c r="AC1129" s="56">
        <v>196</v>
      </c>
      <c r="AD1129" s="52" t="s">
        <v>35</v>
      </c>
      <c r="AE1129" s="52" t="s">
        <v>35</v>
      </c>
      <c r="AF1129" s="52" t="s">
        <v>35</v>
      </c>
      <c r="AG1129" s="52"/>
      <c r="AH1129" s="106"/>
      <c r="AI1129" s="59"/>
      <c r="AJ1129" s="68" t="s">
        <v>10</v>
      </c>
      <c r="AK1129" t="s">
        <v>10</v>
      </c>
      <c r="AL1129" s="30" t="s">
        <v>10</v>
      </c>
      <c r="AM1129" s="39"/>
      <c r="AN1129" s="115" t="s">
        <v>10</v>
      </c>
      <c r="AO1129" s="30"/>
      <c r="AQ1129" s="5"/>
      <c r="AS1129" s="37"/>
      <c r="AT1129" s="30" t="s">
        <v>10</v>
      </c>
      <c r="AV1129" t="str">
        <f t="shared" si="305"/>
        <v>musta</v>
      </c>
      <c r="AW1129" t="str">
        <f t="shared" si="306"/>
        <v>musta</v>
      </c>
      <c r="AX1129" t="str">
        <f t="shared" si="307"/>
        <v>musta</v>
      </c>
      <c r="AY1129" s="31">
        <f t="shared" si="308"/>
        <v>1</v>
      </c>
      <c r="AZ1129" s="31">
        <f t="shared" si="309"/>
        <v>0</v>
      </c>
      <c r="BA1129" s="31">
        <f t="shared" si="310"/>
        <v>0</v>
      </c>
      <c r="BB1129" s="31">
        <f t="shared" si="311"/>
        <v>1</v>
      </c>
      <c r="BC1129" s="31">
        <f t="shared" si="312"/>
        <v>0</v>
      </c>
      <c r="BM1129" s="2" t="s">
        <v>35</v>
      </c>
      <c r="BN1129" s="2" t="s">
        <v>35</v>
      </c>
    </row>
    <row r="1130" spans="1:66" x14ac:dyDescent="0.25">
      <c r="A1130" s="50">
        <v>1119</v>
      </c>
      <c r="B1130" s="50">
        <v>915</v>
      </c>
      <c r="C1130" s="50" t="str">
        <f t="shared" si="301"/>
        <v>11204_1_3432</v>
      </c>
      <c r="D1130" s="50">
        <v>1</v>
      </c>
      <c r="E1130" s="51">
        <f t="shared" si="303"/>
        <v>112040001</v>
      </c>
      <c r="F1130" s="76" t="str">
        <f t="shared" si="300"/>
        <v>11204_1</v>
      </c>
      <c r="G1130" s="80">
        <v>11204</v>
      </c>
      <c r="H1130" s="52">
        <v>1</v>
      </c>
      <c r="I1130" s="52">
        <v>3432</v>
      </c>
      <c r="J1130" s="53" t="str">
        <f t="shared" si="304"/>
        <v>ok</v>
      </c>
      <c r="K1130" s="54" t="str">
        <f t="shared" si="313"/>
        <v>11204_1</v>
      </c>
      <c r="L1130" s="54">
        <v>11204</v>
      </c>
      <c r="M1130" s="54">
        <v>1</v>
      </c>
      <c r="N1130" s="54">
        <v>3222</v>
      </c>
      <c r="O1130" s="55">
        <v>79</v>
      </c>
      <c r="P1130" s="55">
        <v>28</v>
      </c>
      <c r="Q1130" s="55">
        <v>13</v>
      </c>
      <c r="R1130" s="55">
        <v>4</v>
      </c>
      <c r="S1130" s="52">
        <v>0</v>
      </c>
      <c r="T1130" s="56">
        <v>89</v>
      </c>
      <c r="U1130" s="56">
        <v>3</v>
      </c>
      <c r="V1130" s="56">
        <v>92</v>
      </c>
      <c r="W1130" s="56">
        <v>79</v>
      </c>
      <c r="X1130" s="57">
        <v>0.28000000000000003</v>
      </c>
      <c r="Y1130" s="109"/>
      <c r="Z1130" s="109"/>
      <c r="AA1130" s="109"/>
      <c r="AB1130" s="109"/>
      <c r="AC1130" s="56">
        <v>18</v>
      </c>
      <c r="AD1130" s="52" t="s">
        <v>35</v>
      </c>
      <c r="AE1130" s="52" t="s">
        <v>35</v>
      </c>
      <c r="AF1130" s="52" t="s">
        <v>35</v>
      </c>
      <c r="AG1130" s="52"/>
      <c r="AH1130" s="106"/>
      <c r="AI1130" s="59"/>
      <c r="AJ1130" s="68" t="s">
        <v>10</v>
      </c>
      <c r="AK1130" t="s">
        <v>10</v>
      </c>
      <c r="AL1130" s="30" t="s">
        <v>10</v>
      </c>
      <c r="AM1130" s="39"/>
      <c r="AN1130" s="115" t="s">
        <v>10</v>
      </c>
      <c r="AO1130" s="30"/>
      <c r="AQ1130" s="5"/>
      <c r="AS1130" s="37"/>
      <c r="AT1130" s="30" t="s">
        <v>10</v>
      </c>
      <c r="AV1130" t="str">
        <f t="shared" si="305"/>
        <v>musta</v>
      </c>
      <c r="AW1130" t="str">
        <f t="shared" si="306"/>
        <v>musta</v>
      </c>
      <c r="AX1130" t="str">
        <f t="shared" si="307"/>
        <v>musta</v>
      </c>
      <c r="AY1130" s="31">
        <f t="shared" si="308"/>
        <v>0</v>
      </c>
      <c r="AZ1130" s="31">
        <f t="shared" si="309"/>
        <v>0</v>
      </c>
      <c r="BA1130" s="31">
        <f t="shared" si="310"/>
        <v>0</v>
      </c>
      <c r="BB1130" s="31">
        <f t="shared" si="311"/>
        <v>0</v>
      </c>
      <c r="BC1130" s="31">
        <f t="shared" si="312"/>
        <v>0</v>
      </c>
      <c r="BM1130" s="2" t="s">
        <v>35</v>
      </c>
      <c r="BN1130" s="2" t="s">
        <v>35</v>
      </c>
    </row>
    <row r="1131" spans="1:66" x14ac:dyDescent="0.25">
      <c r="A1131" s="50">
        <v>1120</v>
      </c>
      <c r="B1131" s="50">
        <v>916</v>
      </c>
      <c r="C1131" s="50" t="str">
        <f t="shared" si="301"/>
        <v>11207_1_5704</v>
      </c>
      <c r="D1131" s="50">
        <v>1</v>
      </c>
      <c r="E1131" s="51">
        <f t="shared" si="303"/>
        <v>112070001</v>
      </c>
      <c r="F1131" s="76" t="str">
        <f t="shared" si="300"/>
        <v>11207_1</v>
      </c>
      <c r="G1131" s="80">
        <v>11207</v>
      </c>
      <c r="H1131" s="52">
        <v>1</v>
      </c>
      <c r="I1131" s="52">
        <v>5704</v>
      </c>
      <c r="J1131" s="53" t="str">
        <f t="shared" si="304"/>
        <v>ok</v>
      </c>
      <c r="K1131" s="54" t="str">
        <f t="shared" si="313"/>
        <v>11207_1</v>
      </c>
      <c r="L1131" s="54">
        <v>11207</v>
      </c>
      <c r="M1131" s="54">
        <v>1</v>
      </c>
      <c r="N1131" s="54">
        <v>5613</v>
      </c>
      <c r="O1131" s="55">
        <v>123</v>
      </c>
      <c r="P1131" s="55">
        <v>54</v>
      </c>
      <c r="Q1131" s="55">
        <v>62</v>
      </c>
      <c r="R1131" s="55">
        <v>27</v>
      </c>
      <c r="S1131" s="52">
        <v>0</v>
      </c>
      <c r="T1131" s="56">
        <v>100</v>
      </c>
      <c r="U1131" s="56">
        <v>2</v>
      </c>
      <c r="V1131" s="56">
        <v>108</v>
      </c>
      <c r="W1131" s="56">
        <v>123</v>
      </c>
      <c r="X1131" s="57">
        <v>0.54</v>
      </c>
      <c r="Y1131" s="109"/>
      <c r="Z1131" s="109"/>
      <c r="AA1131" s="109"/>
      <c r="AB1131" s="109"/>
      <c r="AC1131" s="56">
        <v>59</v>
      </c>
      <c r="AD1131" s="52" t="s">
        <v>35</v>
      </c>
      <c r="AE1131" s="52" t="s">
        <v>35</v>
      </c>
      <c r="AF1131" s="52" t="s">
        <v>35</v>
      </c>
      <c r="AG1131" s="52"/>
      <c r="AH1131" s="106"/>
      <c r="AI1131" s="59"/>
      <c r="AJ1131" s="68" t="s">
        <v>10</v>
      </c>
      <c r="AK1131" t="s">
        <v>10</v>
      </c>
      <c r="AL1131" s="30" t="s">
        <v>10</v>
      </c>
      <c r="AM1131" s="39"/>
      <c r="AN1131" s="115" t="s">
        <v>10</v>
      </c>
      <c r="AO1131" s="30"/>
      <c r="AQ1131" s="5"/>
      <c r="AS1131" s="37"/>
      <c r="AT1131" s="30" t="s">
        <v>10</v>
      </c>
      <c r="AV1131" t="str">
        <f t="shared" si="305"/>
        <v>musta</v>
      </c>
      <c r="AW1131" t="str">
        <f t="shared" si="306"/>
        <v>musta</v>
      </c>
      <c r="AX1131" t="str">
        <f t="shared" si="307"/>
        <v>musta</v>
      </c>
      <c r="AY1131" s="31">
        <f t="shared" si="308"/>
        <v>1</v>
      </c>
      <c r="AZ1131" s="31">
        <f t="shared" si="309"/>
        <v>1</v>
      </c>
      <c r="BA1131" s="31">
        <f t="shared" si="310"/>
        <v>0</v>
      </c>
      <c r="BB1131" s="31">
        <f t="shared" si="311"/>
        <v>0</v>
      </c>
      <c r="BC1131" s="31">
        <f t="shared" si="312"/>
        <v>0</v>
      </c>
      <c r="BM1131" s="2" t="s">
        <v>35</v>
      </c>
      <c r="BN1131" s="2" t="s">
        <v>35</v>
      </c>
    </row>
    <row r="1132" spans="1:66" x14ac:dyDescent="0.25">
      <c r="A1132" s="50">
        <v>1121</v>
      </c>
      <c r="B1132" s="50">
        <v>917</v>
      </c>
      <c r="C1132" s="50" t="str">
        <f t="shared" si="301"/>
        <v>11209_1_6624</v>
      </c>
      <c r="D1132" s="50">
        <v>1</v>
      </c>
      <c r="E1132" s="51">
        <f t="shared" si="303"/>
        <v>112090001</v>
      </c>
      <c r="F1132" s="76" t="str">
        <f t="shared" si="300"/>
        <v>11209_1</v>
      </c>
      <c r="G1132" s="80">
        <v>11209</v>
      </c>
      <c r="H1132" s="52">
        <v>1</v>
      </c>
      <c r="I1132" s="52">
        <v>6624</v>
      </c>
      <c r="J1132" s="53" t="str">
        <f t="shared" si="304"/>
        <v>ok</v>
      </c>
      <c r="K1132" s="54" t="str">
        <f t="shared" si="313"/>
        <v>11209_1</v>
      </c>
      <c r="L1132" s="54">
        <v>11209</v>
      </c>
      <c r="M1132" s="54">
        <v>1</v>
      </c>
      <c r="N1132" s="54">
        <v>6267</v>
      </c>
      <c r="O1132" s="55">
        <v>105</v>
      </c>
      <c r="P1132" s="55">
        <v>38</v>
      </c>
      <c r="Q1132" s="55">
        <v>46</v>
      </c>
      <c r="R1132" s="55">
        <v>16</v>
      </c>
      <c r="S1132" s="52">
        <v>0</v>
      </c>
      <c r="T1132" s="56">
        <v>166</v>
      </c>
      <c r="U1132" s="56">
        <v>10</v>
      </c>
      <c r="V1132" s="56">
        <v>171</v>
      </c>
      <c r="W1132" s="56">
        <v>105</v>
      </c>
      <c r="X1132" s="57">
        <v>0.38</v>
      </c>
      <c r="Y1132" s="109"/>
      <c r="Z1132" s="109"/>
      <c r="AA1132" s="109"/>
      <c r="AB1132" s="109"/>
      <c r="AC1132" s="56">
        <v>36</v>
      </c>
      <c r="AD1132" s="52" t="s">
        <v>35</v>
      </c>
      <c r="AE1132" s="52" t="s">
        <v>35</v>
      </c>
      <c r="AF1132" s="52" t="s">
        <v>35</v>
      </c>
      <c r="AG1132" s="52"/>
      <c r="AH1132" s="106"/>
      <c r="AI1132" s="59"/>
      <c r="AJ1132" s="68" t="s">
        <v>10</v>
      </c>
      <c r="AK1132" t="s">
        <v>10</v>
      </c>
      <c r="AL1132" s="30" t="s">
        <v>10</v>
      </c>
      <c r="AM1132" s="39"/>
      <c r="AN1132" s="115" t="s">
        <v>10</v>
      </c>
      <c r="AO1132" s="30"/>
      <c r="AQ1132" s="5"/>
      <c r="AS1132" s="37"/>
      <c r="AT1132" s="30" t="s">
        <v>10</v>
      </c>
      <c r="AV1132" t="str">
        <f t="shared" si="305"/>
        <v>musta</v>
      </c>
      <c r="AW1132" t="str">
        <f t="shared" si="306"/>
        <v>musta</v>
      </c>
      <c r="AX1132" t="str">
        <f t="shared" si="307"/>
        <v>musta</v>
      </c>
      <c r="AY1132" s="31">
        <f t="shared" si="308"/>
        <v>0</v>
      </c>
      <c r="AZ1132" s="31">
        <f t="shared" si="309"/>
        <v>0</v>
      </c>
      <c r="BA1132" s="31">
        <f t="shared" si="310"/>
        <v>0</v>
      </c>
      <c r="BB1132" s="31">
        <f t="shared" si="311"/>
        <v>0</v>
      </c>
      <c r="BC1132" s="31">
        <f t="shared" si="312"/>
        <v>0</v>
      </c>
      <c r="BM1132" s="2" t="s">
        <v>35</v>
      </c>
      <c r="BN1132" s="2" t="s">
        <v>35</v>
      </c>
    </row>
    <row r="1133" spans="1:66" x14ac:dyDescent="0.25">
      <c r="A1133" s="50">
        <v>1122</v>
      </c>
      <c r="B1133" s="50">
        <v>918</v>
      </c>
      <c r="C1133" s="50" t="str">
        <f t="shared" si="301"/>
        <v>11209_2_2244</v>
      </c>
      <c r="D1133" s="50">
        <v>1</v>
      </c>
      <c r="E1133" s="51">
        <f t="shared" si="303"/>
        <v>112090002</v>
      </c>
      <c r="F1133" s="76" t="str">
        <f t="shared" si="300"/>
        <v>11209_2</v>
      </c>
      <c r="G1133" s="80">
        <v>11209</v>
      </c>
      <c r="H1133" s="52">
        <v>2</v>
      </c>
      <c r="I1133" s="52">
        <v>2244</v>
      </c>
      <c r="J1133" s="53" t="str">
        <f t="shared" si="304"/>
        <v>ok</v>
      </c>
      <c r="K1133" s="54" t="str">
        <f t="shared" si="313"/>
        <v>11209_2</v>
      </c>
      <c r="L1133" s="54">
        <v>11209</v>
      </c>
      <c r="M1133" s="54">
        <v>2</v>
      </c>
      <c r="N1133" s="54">
        <v>2094</v>
      </c>
      <c r="O1133" s="55">
        <v>1673</v>
      </c>
      <c r="P1133" s="55">
        <v>73</v>
      </c>
      <c r="Q1133" s="55">
        <v>644</v>
      </c>
      <c r="R1133" s="55">
        <v>28</v>
      </c>
      <c r="S1133" s="52">
        <v>0</v>
      </c>
      <c r="T1133" s="56">
        <v>330</v>
      </c>
      <c r="U1133" s="56">
        <v>12</v>
      </c>
      <c r="V1133" s="56">
        <v>357</v>
      </c>
      <c r="W1133" s="56">
        <v>1673</v>
      </c>
      <c r="X1133" s="57">
        <v>0.73</v>
      </c>
      <c r="Y1133" s="109"/>
      <c r="Z1133" s="109"/>
      <c r="AA1133" s="109"/>
      <c r="AB1133" s="109"/>
      <c r="AC1133" s="56">
        <v>172</v>
      </c>
      <c r="AD1133" s="52" t="s">
        <v>35</v>
      </c>
      <c r="AE1133" s="52" t="s">
        <v>35</v>
      </c>
      <c r="AF1133" s="52" t="s">
        <v>35</v>
      </c>
      <c r="AG1133" s="52"/>
      <c r="AH1133" s="106"/>
      <c r="AI1133" s="59"/>
      <c r="AJ1133" s="68" t="s">
        <v>10</v>
      </c>
      <c r="AK1133" t="s">
        <v>10</v>
      </c>
      <c r="AL1133" s="30" t="s">
        <v>10</v>
      </c>
      <c r="AM1133" s="39"/>
      <c r="AN1133" s="115" t="s">
        <v>10</v>
      </c>
      <c r="AO1133" s="30"/>
      <c r="AQ1133" s="5"/>
      <c r="AS1133" s="37"/>
      <c r="AT1133" s="30" t="s">
        <v>10</v>
      </c>
      <c r="AV1133" t="str">
        <f t="shared" si="305"/>
        <v>punainen</v>
      </c>
      <c r="AW1133" t="str">
        <f t="shared" si="306"/>
        <v>musta</v>
      </c>
      <c r="AX1133" t="str">
        <f t="shared" si="307"/>
        <v>musta</v>
      </c>
      <c r="AY1133" s="31">
        <f t="shared" si="308"/>
        <v>12</v>
      </c>
      <c r="AZ1133" s="31">
        <f t="shared" si="309"/>
        <v>10</v>
      </c>
      <c r="BA1133" s="31">
        <f t="shared" si="310"/>
        <v>1</v>
      </c>
      <c r="BB1133" s="31">
        <f t="shared" si="311"/>
        <v>1</v>
      </c>
      <c r="BC1133" s="31">
        <f t="shared" si="312"/>
        <v>0</v>
      </c>
      <c r="BM1133" s="2" t="s">
        <v>35</v>
      </c>
      <c r="BN1133" s="2" t="s">
        <v>35</v>
      </c>
    </row>
    <row r="1134" spans="1:66" x14ac:dyDescent="0.25">
      <c r="A1134" s="50">
        <v>1123</v>
      </c>
      <c r="B1134" s="50">
        <v>919</v>
      </c>
      <c r="C1134" s="50" t="str">
        <f t="shared" si="301"/>
        <v>11213_1_3534</v>
      </c>
      <c r="D1134" s="50">
        <v>1</v>
      </c>
      <c r="E1134" s="51">
        <f t="shared" si="303"/>
        <v>112130001</v>
      </c>
      <c r="F1134" s="76" t="str">
        <f t="shared" si="300"/>
        <v>11213_1</v>
      </c>
      <c r="G1134" s="80">
        <v>11213</v>
      </c>
      <c r="H1134" s="52">
        <v>1</v>
      </c>
      <c r="I1134" s="52">
        <v>3534</v>
      </c>
      <c r="J1134" s="53" t="str">
        <f t="shared" si="304"/>
        <v>ok</v>
      </c>
      <c r="K1134" s="54" t="str">
        <f t="shared" si="313"/>
        <v>11213_1</v>
      </c>
      <c r="L1134" s="54">
        <v>11213</v>
      </c>
      <c r="M1134" s="54">
        <v>1</v>
      </c>
      <c r="N1134" s="54">
        <v>3327</v>
      </c>
      <c r="O1134" s="55">
        <v>212</v>
      </c>
      <c r="P1134" s="55">
        <v>74</v>
      </c>
      <c r="Q1134" s="55">
        <v>142</v>
      </c>
      <c r="R1134" s="55">
        <v>52</v>
      </c>
      <c r="S1134" s="52">
        <v>0</v>
      </c>
      <c r="T1134" s="56">
        <v>282</v>
      </c>
      <c r="U1134" s="56">
        <v>10</v>
      </c>
      <c r="V1134" s="56">
        <v>295</v>
      </c>
      <c r="W1134" s="56">
        <v>212</v>
      </c>
      <c r="X1134" s="57">
        <v>0.74</v>
      </c>
      <c r="Y1134" s="109"/>
      <c r="Z1134" s="109"/>
      <c r="AA1134" s="109"/>
      <c r="AB1134" s="109"/>
      <c r="AC1134" s="56">
        <v>38</v>
      </c>
      <c r="AD1134" s="52" t="s">
        <v>35</v>
      </c>
      <c r="AE1134" s="52" t="s">
        <v>35</v>
      </c>
      <c r="AF1134" s="52" t="s">
        <v>35</v>
      </c>
      <c r="AG1134" s="52"/>
      <c r="AH1134" s="106"/>
      <c r="AI1134" s="59"/>
      <c r="AJ1134" s="68" t="s">
        <v>10</v>
      </c>
      <c r="AK1134" t="s">
        <v>10</v>
      </c>
      <c r="AL1134" s="30" t="s">
        <v>10</v>
      </c>
      <c r="AM1134" s="39"/>
      <c r="AN1134" s="115" t="s">
        <v>10</v>
      </c>
      <c r="AO1134" s="30"/>
      <c r="AQ1134" s="5"/>
      <c r="AS1134" s="37"/>
      <c r="AT1134" s="30" t="s">
        <v>10</v>
      </c>
      <c r="AV1134" t="str">
        <f t="shared" si="305"/>
        <v>musta</v>
      </c>
      <c r="AW1134" t="str">
        <f t="shared" si="306"/>
        <v>musta</v>
      </c>
      <c r="AX1134" t="str">
        <f t="shared" si="307"/>
        <v>musta</v>
      </c>
      <c r="AY1134" s="31">
        <f t="shared" si="308"/>
        <v>10</v>
      </c>
      <c r="AZ1134" s="31">
        <f t="shared" si="309"/>
        <v>10</v>
      </c>
      <c r="BA1134" s="31">
        <f t="shared" si="310"/>
        <v>0</v>
      </c>
      <c r="BB1134" s="31">
        <f t="shared" si="311"/>
        <v>0</v>
      </c>
      <c r="BC1134" s="31">
        <f t="shared" si="312"/>
        <v>0</v>
      </c>
      <c r="BM1134" s="2" t="s">
        <v>35</v>
      </c>
      <c r="BN1134" s="2" t="s">
        <v>35</v>
      </c>
    </row>
    <row r="1135" spans="1:66" x14ac:dyDescent="0.25">
      <c r="A1135" s="50">
        <v>1124</v>
      </c>
      <c r="B1135" s="50">
        <v>920</v>
      </c>
      <c r="C1135" s="50" t="str">
        <f t="shared" si="301"/>
        <v>11219_1_5615</v>
      </c>
      <c r="D1135" s="50">
        <v>1</v>
      </c>
      <c r="E1135" s="51">
        <f t="shared" si="303"/>
        <v>112190001</v>
      </c>
      <c r="F1135" s="76" t="str">
        <f t="shared" si="300"/>
        <v>11219_1</v>
      </c>
      <c r="G1135" s="81">
        <v>11219</v>
      </c>
      <c r="H1135" s="52">
        <v>1</v>
      </c>
      <c r="I1135" s="52">
        <v>5615</v>
      </c>
      <c r="J1135" s="53" t="str">
        <f t="shared" si="304"/>
        <v>ok</v>
      </c>
      <c r="K1135" s="54" t="str">
        <f t="shared" si="313"/>
        <v>11219_1</v>
      </c>
      <c r="L1135" s="54">
        <v>11219</v>
      </c>
      <c r="M1135" s="54">
        <v>1</v>
      </c>
      <c r="N1135" s="54">
        <v>4337</v>
      </c>
      <c r="O1135" s="55">
        <v>162</v>
      </c>
      <c r="P1135" s="55">
        <v>28</v>
      </c>
      <c r="Q1135" s="55">
        <v>64</v>
      </c>
      <c r="R1135" s="55">
        <v>11</v>
      </c>
      <c r="S1135" s="52">
        <v>0</v>
      </c>
      <c r="T1135" s="56">
        <v>413</v>
      </c>
      <c r="U1135" s="56">
        <v>14</v>
      </c>
      <c r="V1135" s="56">
        <v>428</v>
      </c>
      <c r="W1135" s="56">
        <v>162</v>
      </c>
      <c r="X1135" s="57">
        <v>0.28000000000000003</v>
      </c>
      <c r="Y1135" s="109"/>
      <c r="Z1135" s="109"/>
      <c r="AA1135" s="109"/>
      <c r="AB1135" s="109"/>
      <c r="AC1135" s="56">
        <v>491</v>
      </c>
      <c r="AD1135" s="52" t="s">
        <v>35</v>
      </c>
      <c r="AE1135" s="52" t="s">
        <v>35</v>
      </c>
      <c r="AF1135" s="52" t="s">
        <v>35</v>
      </c>
      <c r="AG1135" s="52"/>
      <c r="AH1135" s="106"/>
      <c r="AI1135" s="59"/>
      <c r="AJ1135" s="68" t="s">
        <v>10</v>
      </c>
      <c r="AK1135" t="s">
        <v>10</v>
      </c>
      <c r="AL1135" s="30" t="s">
        <v>10</v>
      </c>
      <c r="AM1135" s="39"/>
      <c r="AN1135" s="115" t="s">
        <v>10</v>
      </c>
      <c r="AO1135" s="30"/>
      <c r="AQ1135" s="5"/>
      <c r="AS1135" s="37"/>
      <c r="AT1135" s="30" t="s">
        <v>10</v>
      </c>
      <c r="AV1135" t="str">
        <f t="shared" si="305"/>
        <v>musta</v>
      </c>
      <c r="AW1135" t="str">
        <f t="shared" si="306"/>
        <v>musta</v>
      </c>
      <c r="AX1135" t="str">
        <f t="shared" si="307"/>
        <v>musta</v>
      </c>
      <c r="AY1135" s="31">
        <f t="shared" si="308"/>
        <v>1</v>
      </c>
      <c r="AZ1135" s="31">
        <f t="shared" si="309"/>
        <v>0</v>
      </c>
      <c r="BA1135" s="31">
        <f t="shared" si="310"/>
        <v>0</v>
      </c>
      <c r="BB1135" s="31">
        <f t="shared" si="311"/>
        <v>1</v>
      </c>
      <c r="BC1135" s="31">
        <f t="shared" si="312"/>
        <v>0</v>
      </c>
      <c r="BM1135" s="32" t="s">
        <v>34</v>
      </c>
      <c r="BN1135" s="2" t="s">
        <v>35</v>
      </c>
    </row>
    <row r="1136" spans="1:66" x14ac:dyDescent="0.25">
      <c r="A1136" s="50">
        <v>1125</v>
      </c>
      <c r="B1136" s="50">
        <v>921</v>
      </c>
      <c r="C1136" s="50" t="str">
        <f t="shared" si="301"/>
        <v>11221_1_2467</v>
      </c>
      <c r="D1136" s="50">
        <v>1</v>
      </c>
      <c r="E1136" s="51">
        <f t="shared" si="303"/>
        <v>112210001</v>
      </c>
      <c r="F1136" s="76" t="str">
        <f t="shared" si="300"/>
        <v>11221_1</v>
      </c>
      <c r="G1136" s="81">
        <v>11221</v>
      </c>
      <c r="H1136" s="52">
        <v>1</v>
      </c>
      <c r="I1136" s="52">
        <v>2467</v>
      </c>
      <c r="J1136" s="53" t="str">
        <f t="shared" si="304"/>
        <v>ok</v>
      </c>
      <c r="K1136" s="54" t="str">
        <f t="shared" si="313"/>
        <v>11221_1</v>
      </c>
      <c r="L1136" s="54">
        <v>11221</v>
      </c>
      <c r="M1136" s="54">
        <v>1</v>
      </c>
      <c r="N1136" s="54">
        <v>2272</v>
      </c>
      <c r="O1136" s="55">
        <v>62</v>
      </c>
      <c r="P1136" s="55">
        <v>37</v>
      </c>
      <c r="Q1136" s="55">
        <v>27</v>
      </c>
      <c r="R1136" s="55">
        <v>13</v>
      </c>
      <c r="S1136" s="52">
        <v>0</v>
      </c>
      <c r="T1136" s="56">
        <v>486</v>
      </c>
      <c r="U1136" s="56">
        <v>9</v>
      </c>
      <c r="V1136" s="56">
        <v>508</v>
      </c>
      <c r="W1136" s="56">
        <v>62</v>
      </c>
      <c r="X1136" s="57">
        <v>0.37</v>
      </c>
      <c r="Y1136" s="109"/>
      <c r="Z1136" s="109"/>
      <c r="AA1136" s="109"/>
      <c r="AB1136" s="109"/>
      <c r="AC1136" s="56">
        <v>141</v>
      </c>
      <c r="AD1136" s="52" t="s">
        <v>35</v>
      </c>
      <c r="AE1136" s="52" t="s">
        <v>35</v>
      </c>
      <c r="AF1136" s="52" t="s">
        <v>35</v>
      </c>
      <c r="AG1136" s="52" t="s">
        <v>36</v>
      </c>
      <c r="AH1136" s="106"/>
      <c r="AI1136" s="59"/>
      <c r="AJ1136" s="68" t="s">
        <v>10</v>
      </c>
      <c r="AK1136" t="s">
        <v>10</v>
      </c>
      <c r="AL1136" s="30" t="s">
        <v>10</v>
      </c>
      <c r="AM1136" s="39"/>
      <c r="AN1136" s="115" t="s">
        <v>10</v>
      </c>
      <c r="AO1136" s="30"/>
      <c r="AQ1136" s="5"/>
      <c r="AS1136" s="37"/>
      <c r="AT1136" s="30" t="s">
        <v>10</v>
      </c>
      <c r="AV1136" t="str">
        <f t="shared" si="305"/>
        <v>musta</v>
      </c>
      <c r="AW1136" t="str">
        <f t="shared" si="306"/>
        <v>musta</v>
      </c>
      <c r="AX1136" t="str">
        <f t="shared" si="307"/>
        <v>musta</v>
      </c>
      <c r="AY1136" s="31">
        <f t="shared" si="308"/>
        <v>1</v>
      </c>
      <c r="AZ1136" s="31">
        <f t="shared" si="309"/>
        <v>0</v>
      </c>
      <c r="BA1136" s="31">
        <f t="shared" si="310"/>
        <v>0</v>
      </c>
      <c r="BB1136" s="31">
        <f t="shared" si="311"/>
        <v>1</v>
      </c>
      <c r="BC1136" s="31">
        <f t="shared" si="312"/>
        <v>0</v>
      </c>
      <c r="BM1136" s="2" t="s">
        <v>35</v>
      </c>
      <c r="BN1136" s="2" t="s">
        <v>35</v>
      </c>
    </row>
    <row r="1137" spans="1:66" x14ac:dyDescent="0.25">
      <c r="A1137" s="50">
        <v>1126</v>
      </c>
      <c r="B1137" s="50">
        <v>922</v>
      </c>
      <c r="C1137" s="50" t="str">
        <f t="shared" si="301"/>
        <v>11223_1_4770</v>
      </c>
      <c r="D1137" s="50">
        <v>1</v>
      </c>
      <c r="E1137" s="51">
        <f t="shared" si="303"/>
        <v>112230001</v>
      </c>
      <c r="F1137" s="76" t="str">
        <f t="shared" si="300"/>
        <v>11223_1</v>
      </c>
      <c r="G1137" s="80">
        <v>11223</v>
      </c>
      <c r="H1137" s="52">
        <v>1</v>
      </c>
      <c r="I1137" s="52">
        <v>4770</v>
      </c>
      <c r="J1137" s="53" t="str">
        <f t="shared" si="304"/>
        <v>ok</v>
      </c>
      <c r="K1137" s="54" t="str">
        <f t="shared" si="313"/>
        <v>11223_1</v>
      </c>
      <c r="L1137" s="54">
        <v>11223</v>
      </c>
      <c r="M1137" s="54">
        <v>1</v>
      </c>
      <c r="N1137" s="54">
        <v>4578</v>
      </c>
      <c r="O1137" s="55">
        <v>23</v>
      </c>
      <c r="P1137" s="55">
        <v>53</v>
      </c>
      <c r="Q1137" s="55">
        <v>15</v>
      </c>
      <c r="R1137" s="55">
        <v>43</v>
      </c>
      <c r="S1137" s="52">
        <v>0</v>
      </c>
      <c r="T1137" s="56">
        <v>83</v>
      </c>
      <c r="U1137" s="56">
        <v>4</v>
      </c>
      <c r="V1137" s="56">
        <v>83</v>
      </c>
      <c r="W1137" s="56">
        <v>23</v>
      </c>
      <c r="X1137" s="57">
        <v>0.53</v>
      </c>
      <c r="Y1137" s="109"/>
      <c r="Z1137" s="109"/>
      <c r="AA1137" s="109"/>
      <c r="AB1137" s="109"/>
      <c r="AC1137" s="56">
        <v>17</v>
      </c>
      <c r="AD1137" s="52" t="s">
        <v>35</v>
      </c>
      <c r="AE1137" s="52" t="s">
        <v>35</v>
      </c>
      <c r="AF1137" s="52" t="s">
        <v>35</v>
      </c>
      <c r="AG1137" s="52"/>
      <c r="AH1137" s="106"/>
      <c r="AI1137" s="59"/>
      <c r="AJ1137" s="68" t="s">
        <v>10</v>
      </c>
      <c r="AK1137" t="s">
        <v>10</v>
      </c>
      <c r="AL1137" s="30" t="s">
        <v>10</v>
      </c>
      <c r="AM1137" s="39"/>
      <c r="AN1137" s="115" t="s">
        <v>10</v>
      </c>
      <c r="AO1137" s="30"/>
      <c r="AQ1137" s="5"/>
      <c r="AS1137" s="37"/>
      <c r="AT1137" s="30" t="s">
        <v>10</v>
      </c>
      <c r="AV1137" t="str">
        <f t="shared" si="305"/>
        <v>musta</v>
      </c>
      <c r="AW1137" t="str">
        <f t="shared" si="306"/>
        <v>musta</v>
      </c>
      <c r="AX1137" t="str">
        <f t="shared" si="307"/>
        <v>musta</v>
      </c>
      <c r="AY1137" s="31">
        <f t="shared" si="308"/>
        <v>1</v>
      </c>
      <c r="AZ1137" s="31">
        <f t="shared" si="309"/>
        <v>1</v>
      </c>
      <c r="BA1137" s="31">
        <f t="shared" si="310"/>
        <v>0</v>
      </c>
      <c r="BB1137" s="31">
        <f t="shared" si="311"/>
        <v>0</v>
      </c>
      <c r="BC1137" s="31">
        <f t="shared" si="312"/>
        <v>0</v>
      </c>
      <c r="BM1137" s="2" t="s">
        <v>35</v>
      </c>
      <c r="BN1137" s="2" t="s">
        <v>35</v>
      </c>
    </row>
    <row r="1138" spans="1:66" x14ac:dyDescent="0.25">
      <c r="A1138" s="50">
        <v>1127</v>
      </c>
      <c r="B1138" s="50">
        <v>923</v>
      </c>
      <c r="C1138" s="50" t="str">
        <f t="shared" si="301"/>
        <v>11225_1_6742</v>
      </c>
      <c r="D1138" s="50">
        <v>1</v>
      </c>
      <c r="E1138" s="51">
        <f t="shared" si="303"/>
        <v>112250001</v>
      </c>
      <c r="F1138" s="76" t="str">
        <f t="shared" si="300"/>
        <v>11225_1</v>
      </c>
      <c r="G1138" s="80">
        <v>11225</v>
      </c>
      <c r="H1138" s="52">
        <v>1</v>
      </c>
      <c r="I1138" s="52">
        <v>6742</v>
      </c>
      <c r="J1138" s="53" t="str">
        <f t="shared" si="304"/>
        <v>ok</v>
      </c>
      <c r="K1138" s="54" t="str">
        <f t="shared" si="313"/>
        <v>11225_1</v>
      </c>
      <c r="L1138" s="54">
        <v>11225</v>
      </c>
      <c r="M1138" s="54">
        <v>1</v>
      </c>
      <c r="N1138" s="54">
        <v>10606</v>
      </c>
      <c r="O1138" s="55">
        <v>496</v>
      </c>
      <c r="P1138" s="55">
        <v>79</v>
      </c>
      <c r="Q1138" s="55">
        <v>236</v>
      </c>
      <c r="R1138" s="55">
        <v>37</v>
      </c>
      <c r="S1138" s="52">
        <v>0</v>
      </c>
      <c r="T1138" s="56">
        <v>717</v>
      </c>
      <c r="U1138" s="56">
        <v>49</v>
      </c>
      <c r="V1138" s="56">
        <v>736</v>
      </c>
      <c r="W1138" s="56">
        <v>496</v>
      </c>
      <c r="X1138" s="57">
        <v>0.79</v>
      </c>
      <c r="Y1138" s="109"/>
      <c r="Z1138" s="109"/>
      <c r="AA1138" s="109"/>
      <c r="AB1138" s="109"/>
      <c r="AC1138" s="56">
        <v>54</v>
      </c>
      <c r="AD1138" s="52" t="s">
        <v>35</v>
      </c>
      <c r="AE1138" s="52" t="s">
        <v>35</v>
      </c>
      <c r="AF1138" s="52" t="s">
        <v>35</v>
      </c>
      <c r="AG1138" s="52"/>
      <c r="AH1138" s="106"/>
      <c r="AI1138" s="59"/>
      <c r="AJ1138" s="68" t="s">
        <v>10</v>
      </c>
      <c r="AK1138" t="s">
        <v>10</v>
      </c>
      <c r="AL1138" s="30" t="s">
        <v>10</v>
      </c>
      <c r="AM1138" s="39"/>
      <c r="AN1138" s="115" t="s">
        <v>10</v>
      </c>
      <c r="AO1138" s="30"/>
      <c r="AQ1138" s="5"/>
      <c r="AS1138" s="37"/>
      <c r="AT1138" s="30" t="s">
        <v>10</v>
      </c>
      <c r="AV1138" t="str">
        <f t="shared" si="305"/>
        <v>musta</v>
      </c>
      <c r="AW1138" t="str">
        <f t="shared" si="306"/>
        <v>musta</v>
      </c>
      <c r="AX1138" t="str">
        <f t="shared" si="307"/>
        <v>musta</v>
      </c>
      <c r="AY1138" s="31">
        <f t="shared" si="308"/>
        <v>10</v>
      </c>
      <c r="AZ1138" s="31">
        <f t="shared" si="309"/>
        <v>10</v>
      </c>
      <c r="BA1138" s="31">
        <f t="shared" si="310"/>
        <v>0</v>
      </c>
      <c r="BB1138" s="31">
        <f t="shared" si="311"/>
        <v>0</v>
      </c>
      <c r="BC1138" s="31">
        <f t="shared" si="312"/>
        <v>0</v>
      </c>
      <c r="BM1138" s="32" t="s">
        <v>34</v>
      </c>
      <c r="BN1138" s="2" t="s">
        <v>35</v>
      </c>
    </row>
    <row r="1139" spans="1:66" x14ac:dyDescent="0.25">
      <c r="A1139" s="50">
        <v>1128</v>
      </c>
      <c r="B1139" s="50">
        <v>924</v>
      </c>
      <c r="C1139" s="50" t="str">
        <f t="shared" si="301"/>
        <v>11225_2_4211</v>
      </c>
      <c r="D1139" s="50">
        <v>1</v>
      </c>
      <c r="E1139" s="51">
        <f t="shared" si="303"/>
        <v>112250002</v>
      </c>
      <c r="F1139" s="76" t="str">
        <f t="shared" si="300"/>
        <v>11225_2</v>
      </c>
      <c r="G1139" s="80">
        <v>11225</v>
      </c>
      <c r="H1139" s="52">
        <v>2</v>
      </c>
      <c r="I1139" s="52">
        <v>4211</v>
      </c>
      <c r="J1139" s="53" t="str">
        <f t="shared" si="304"/>
        <v>huom!</v>
      </c>
      <c r="K1139" s="54"/>
      <c r="L1139" s="54"/>
      <c r="M1139" s="54"/>
      <c r="N1139" s="54"/>
      <c r="O1139" s="55">
        <v>496</v>
      </c>
      <c r="P1139" s="55">
        <v>79</v>
      </c>
      <c r="Q1139" s="55">
        <v>236</v>
      </c>
      <c r="R1139" s="55">
        <v>37</v>
      </c>
      <c r="S1139" s="52">
        <v>0</v>
      </c>
      <c r="T1139" s="56">
        <v>576</v>
      </c>
      <c r="U1139" s="56">
        <v>38</v>
      </c>
      <c r="V1139" s="56">
        <v>537</v>
      </c>
      <c r="W1139" s="56">
        <v>496</v>
      </c>
      <c r="X1139" s="57">
        <v>0.79</v>
      </c>
      <c r="Y1139" s="109"/>
      <c r="Z1139" s="109"/>
      <c r="AA1139" s="109"/>
      <c r="AB1139" s="109"/>
      <c r="AC1139" s="56">
        <v>34</v>
      </c>
      <c r="AD1139" s="52" t="s">
        <v>35</v>
      </c>
      <c r="AE1139" s="52" t="s">
        <v>35</v>
      </c>
      <c r="AF1139" s="52" t="s">
        <v>35</v>
      </c>
      <c r="AG1139" s="52"/>
      <c r="AH1139" s="106"/>
      <c r="AI1139" s="59"/>
      <c r="AJ1139" s="68" t="s">
        <v>10</v>
      </c>
      <c r="AK1139" t="s">
        <v>10</v>
      </c>
      <c r="AL1139" s="30" t="s">
        <v>10</v>
      </c>
      <c r="AM1139" s="39"/>
      <c r="AN1139" s="115" t="s">
        <v>10</v>
      </c>
      <c r="AO1139" s="30"/>
      <c r="AQ1139" s="5"/>
      <c r="AS1139" s="37"/>
      <c r="AT1139" s="30" t="s">
        <v>10</v>
      </c>
      <c r="AV1139" t="str">
        <f t="shared" si="305"/>
        <v>musta</v>
      </c>
      <c r="AW1139" t="str">
        <f t="shared" si="306"/>
        <v>musta</v>
      </c>
      <c r="AX1139" t="str">
        <f t="shared" si="307"/>
        <v>musta</v>
      </c>
      <c r="AY1139" s="31">
        <f t="shared" si="308"/>
        <v>10</v>
      </c>
      <c r="AZ1139" s="31">
        <f t="shared" si="309"/>
        <v>10</v>
      </c>
      <c r="BA1139" s="31">
        <f t="shared" si="310"/>
        <v>0</v>
      </c>
      <c r="BB1139" s="31">
        <f t="shared" si="311"/>
        <v>0</v>
      </c>
      <c r="BC1139" s="31">
        <f t="shared" si="312"/>
        <v>0</v>
      </c>
      <c r="BM1139" s="32" t="s">
        <v>34</v>
      </c>
      <c r="BN1139" s="2" t="s">
        <v>35</v>
      </c>
    </row>
    <row r="1140" spans="1:66" x14ac:dyDescent="0.25">
      <c r="A1140" s="50">
        <v>1129</v>
      </c>
      <c r="B1140" s="50">
        <v>925</v>
      </c>
      <c r="C1140" s="50" t="str">
        <f t="shared" si="301"/>
        <v>11227_1_6645</v>
      </c>
      <c r="D1140" s="50">
        <v>1</v>
      </c>
      <c r="E1140" s="51">
        <f t="shared" si="303"/>
        <v>112270001</v>
      </c>
      <c r="F1140" s="76" t="str">
        <f t="shared" si="300"/>
        <v>11227_1</v>
      </c>
      <c r="G1140" s="80">
        <v>11227</v>
      </c>
      <c r="H1140" s="52">
        <v>1</v>
      </c>
      <c r="I1140" s="52">
        <v>6645</v>
      </c>
      <c r="J1140" s="53" t="str">
        <f t="shared" si="304"/>
        <v>ok</v>
      </c>
      <c r="K1140" s="54" t="str">
        <f t="shared" ref="K1140:K1145" si="314">CONCATENATE(L1140,"_",M1140)</f>
        <v>11227_1</v>
      </c>
      <c r="L1140" s="54">
        <v>11227</v>
      </c>
      <c r="M1140" s="54">
        <v>1</v>
      </c>
      <c r="N1140" s="54">
        <v>6212</v>
      </c>
      <c r="O1140" s="55">
        <v>184</v>
      </c>
      <c r="P1140" s="55">
        <v>50</v>
      </c>
      <c r="Q1140" s="55">
        <v>43</v>
      </c>
      <c r="R1140" s="55">
        <v>11</v>
      </c>
      <c r="S1140" s="52">
        <v>0</v>
      </c>
      <c r="T1140" s="56">
        <v>338</v>
      </c>
      <c r="U1140" s="56">
        <v>14</v>
      </c>
      <c r="V1140" s="56">
        <v>372</v>
      </c>
      <c r="W1140" s="56">
        <v>184</v>
      </c>
      <c r="X1140" s="57">
        <v>0.5</v>
      </c>
      <c r="Y1140" s="109"/>
      <c r="Z1140" s="109"/>
      <c r="AA1140" s="109"/>
      <c r="AB1140" s="109"/>
      <c r="AC1140" s="56">
        <v>381</v>
      </c>
      <c r="AD1140" s="52" t="s">
        <v>35</v>
      </c>
      <c r="AE1140" s="52" t="s">
        <v>35</v>
      </c>
      <c r="AF1140" s="52" t="s">
        <v>35</v>
      </c>
      <c r="AG1140" s="52"/>
      <c r="AH1140" s="106"/>
      <c r="AI1140" s="59"/>
      <c r="AJ1140" s="68" t="s">
        <v>10</v>
      </c>
      <c r="AK1140" t="s">
        <v>10</v>
      </c>
      <c r="AL1140" s="30" t="s">
        <v>10</v>
      </c>
      <c r="AM1140" s="39"/>
      <c r="AN1140" s="115" t="s">
        <v>10</v>
      </c>
      <c r="AO1140" s="30"/>
      <c r="AQ1140" s="5"/>
      <c r="AS1140" s="37"/>
      <c r="AT1140" s="30" t="s">
        <v>10</v>
      </c>
      <c r="AV1140" t="str">
        <f t="shared" si="305"/>
        <v>musta</v>
      </c>
      <c r="AW1140" t="str">
        <f t="shared" si="306"/>
        <v>musta</v>
      </c>
      <c r="AX1140" t="str">
        <f t="shared" si="307"/>
        <v>musta</v>
      </c>
      <c r="AY1140" s="31">
        <f t="shared" si="308"/>
        <v>2</v>
      </c>
      <c r="AZ1140" s="31">
        <f t="shared" si="309"/>
        <v>1</v>
      </c>
      <c r="BA1140" s="31">
        <f t="shared" si="310"/>
        <v>0</v>
      </c>
      <c r="BB1140" s="31">
        <f t="shared" si="311"/>
        <v>1</v>
      </c>
      <c r="BC1140" s="31">
        <f t="shared" si="312"/>
        <v>0</v>
      </c>
      <c r="BM1140" s="2" t="s">
        <v>35</v>
      </c>
      <c r="BN1140" s="2" t="s">
        <v>35</v>
      </c>
    </row>
    <row r="1141" spans="1:66" x14ac:dyDescent="0.25">
      <c r="A1141" s="50">
        <v>1130</v>
      </c>
      <c r="B1141" s="50">
        <v>926</v>
      </c>
      <c r="C1141" s="50" t="str">
        <f t="shared" si="301"/>
        <v>11227_2_4316</v>
      </c>
      <c r="D1141" s="50">
        <v>1</v>
      </c>
      <c r="E1141" s="51">
        <f t="shared" si="303"/>
        <v>112270002</v>
      </c>
      <c r="F1141" s="76" t="str">
        <f t="shared" si="300"/>
        <v>11227_2</v>
      </c>
      <c r="G1141" s="80">
        <v>11227</v>
      </c>
      <c r="H1141" s="52">
        <v>2</v>
      </c>
      <c r="I1141" s="52">
        <v>4316</v>
      </c>
      <c r="J1141" s="53" t="str">
        <f t="shared" si="304"/>
        <v>ok</v>
      </c>
      <c r="K1141" s="54" t="str">
        <f t="shared" si="314"/>
        <v>11227_2</v>
      </c>
      <c r="L1141" s="54">
        <v>11227</v>
      </c>
      <c r="M1141" s="54">
        <v>2</v>
      </c>
      <c r="N1141" s="54">
        <v>4142</v>
      </c>
      <c r="O1141" s="55">
        <v>141</v>
      </c>
      <c r="P1141" s="55">
        <v>42</v>
      </c>
      <c r="Q1141" s="55">
        <v>38</v>
      </c>
      <c r="R1141" s="55">
        <v>11</v>
      </c>
      <c r="S1141" s="52">
        <v>0</v>
      </c>
      <c r="T1141" s="56">
        <v>1442</v>
      </c>
      <c r="U1141" s="56">
        <v>26</v>
      </c>
      <c r="V1141" s="56">
        <v>1586</v>
      </c>
      <c r="W1141" s="56">
        <v>141</v>
      </c>
      <c r="X1141" s="57">
        <v>0.42</v>
      </c>
      <c r="Y1141" s="109"/>
      <c r="Z1141" s="109"/>
      <c r="AA1141" s="109"/>
      <c r="AB1141" s="109"/>
      <c r="AC1141" s="56">
        <v>1956</v>
      </c>
      <c r="AD1141" s="52" t="s">
        <v>35</v>
      </c>
      <c r="AE1141" s="52" t="s">
        <v>35</v>
      </c>
      <c r="AF1141" s="52" t="s">
        <v>35</v>
      </c>
      <c r="AG1141" s="52" t="s">
        <v>36</v>
      </c>
      <c r="AH1141" s="106"/>
      <c r="AI1141" s="59"/>
      <c r="AJ1141" s="68" t="s">
        <v>10</v>
      </c>
      <c r="AK1141" t="s">
        <v>10</v>
      </c>
      <c r="AL1141" s="30" t="s">
        <v>10</v>
      </c>
      <c r="AM1141" s="39"/>
      <c r="AN1141" s="115" t="s">
        <v>10</v>
      </c>
      <c r="AO1141" s="30"/>
      <c r="AQ1141" s="5"/>
      <c r="AS1141" s="37"/>
      <c r="AT1141" s="30" t="s">
        <v>10</v>
      </c>
      <c r="AV1141" t="str">
        <f t="shared" si="305"/>
        <v>musta</v>
      </c>
      <c r="AW1141" t="str">
        <f t="shared" si="306"/>
        <v>punainen</v>
      </c>
      <c r="AX1141" t="str">
        <f t="shared" si="307"/>
        <v>musta</v>
      </c>
      <c r="AY1141" s="31">
        <f t="shared" si="308"/>
        <v>11</v>
      </c>
      <c r="AZ1141" s="31">
        <f t="shared" si="309"/>
        <v>1</v>
      </c>
      <c r="BA1141" s="31">
        <f t="shared" si="310"/>
        <v>0</v>
      </c>
      <c r="BB1141" s="31">
        <f t="shared" si="311"/>
        <v>10</v>
      </c>
      <c r="BC1141" s="31">
        <f t="shared" si="312"/>
        <v>0</v>
      </c>
      <c r="BM1141" s="2" t="s">
        <v>35</v>
      </c>
      <c r="BN1141" s="2" t="s">
        <v>35</v>
      </c>
    </row>
    <row r="1142" spans="1:66" x14ac:dyDescent="0.25">
      <c r="A1142" s="50">
        <v>1131</v>
      </c>
      <c r="B1142" s="50">
        <v>927</v>
      </c>
      <c r="C1142" s="50" t="str">
        <f t="shared" si="301"/>
        <v>11229_1_1573</v>
      </c>
      <c r="D1142" s="50">
        <v>1</v>
      </c>
      <c r="E1142" s="51">
        <f t="shared" si="303"/>
        <v>112290001</v>
      </c>
      <c r="F1142" s="76" t="str">
        <f t="shared" si="300"/>
        <v>11229_1</v>
      </c>
      <c r="G1142" s="80">
        <v>11229</v>
      </c>
      <c r="H1142" s="52">
        <v>1</v>
      </c>
      <c r="I1142" s="52">
        <v>1573</v>
      </c>
      <c r="J1142" s="53" t="str">
        <f t="shared" si="304"/>
        <v>ok</v>
      </c>
      <c r="K1142" s="54" t="str">
        <f t="shared" si="314"/>
        <v>11229_1</v>
      </c>
      <c r="L1142" s="54">
        <v>11229</v>
      </c>
      <c r="M1142" s="54">
        <v>1</v>
      </c>
      <c r="N1142" s="54">
        <v>1490</v>
      </c>
      <c r="O1142" s="55">
        <v>207</v>
      </c>
      <c r="P1142" s="55">
        <v>85</v>
      </c>
      <c r="Q1142" s="55">
        <v>67</v>
      </c>
      <c r="R1142" s="55">
        <v>27</v>
      </c>
      <c r="S1142" s="52">
        <v>0</v>
      </c>
      <c r="T1142" s="56">
        <v>777</v>
      </c>
      <c r="U1142" s="56">
        <v>26</v>
      </c>
      <c r="V1142" s="56">
        <v>822</v>
      </c>
      <c r="W1142" s="56">
        <v>207</v>
      </c>
      <c r="X1142" s="57">
        <v>0.85</v>
      </c>
      <c r="Y1142" s="109"/>
      <c r="Z1142" s="109"/>
      <c r="AA1142" s="109"/>
      <c r="AB1142" s="109"/>
      <c r="AC1142" s="56">
        <v>21</v>
      </c>
      <c r="AD1142" s="52" t="s">
        <v>35</v>
      </c>
      <c r="AE1142" s="52" t="s">
        <v>35</v>
      </c>
      <c r="AF1142" s="52" t="s">
        <v>35</v>
      </c>
      <c r="AG1142" s="52"/>
      <c r="AH1142" s="106"/>
      <c r="AI1142" s="59"/>
      <c r="AJ1142" s="68" t="s">
        <v>10</v>
      </c>
      <c r="AK1142" t="s">
        <v>10</v>
      </c>
      <c r="AL1142" s="30" t="s">
        <v>10</v>
      </c>
      <c r="AM1142" s="39"/>
      <c r="AN1142" s="115" t="s">
        <v>10</v>
      </c>
      <c r="AO1142" s="30"/>
      <c r="AQ1142" s="5"/>
      <c r="AS1142" s="37"/>
      <c r="AT1142" s="30" t="s">
        <v>10</v>
      </c>
      <c r="AV1142" t="str">
        <f t="shared" si="305"/>
        <v>musta</v>
      </c>
      <c r="AW1142" t="str">
        <f t="shared" si="306"/>
        <v>musta</v>
      </c>
      <c r="AX1142" t="str">
        <f t="shared" si="307"/>
        <v>musta</v>
      </c>
      <c r="AY1142" s="31">
        <f t="shared" si="308"/>
        <v>10</v>
      </c>
      <c r="AZ1142" s="31">
        <f t="shared" si="309"/>
        <v>10</v>
      </c>
      <c r="BA1142" s="31">
        <f t="shared" si="310"/>
        <v>0</v>
      </c>
      <c r="BB1142" s="31">
        <f t="shared" si="311"/>
        <v>0</v>
      </c>
      <c r="BC1142" s="31">
        <f t="shared" si="312"/>
        <v>0</v>
      </c>
      <c r="BM1142" s="2" t="s">
        <v>35</v>
      </c>
      <c r="BN1142" s="2" t="s">
        <v>35</v>
      </c>
    </row>
    <row r="1143" spans="1:66" x14ac:dyDescent="0.25">
      <c r="A1143" s="50">
        <v>1132</v>
      </c>
      <c r="B1143" s="50">
        <v>928</v>
      </c>
      <c r="C1143" s="50" t="str">
        <f t="shared" si="301"/>
        <v>11231_1_6246</v>
      </c>
      <c r="D1143" s="50">
        <v>1</v>
      </c>
      <c r="E1143" s="51">
        <f t="shared" si="303"/>
        <v>112310001</v>
      </c>
      <c r="F1143" s="76" t="str">
        <f t="shared" si="300"/>
        <v>11231_1</v>
      </c>
      <c r="G1143" s="80">
        <v>11231</v>
      </c>
      <c r="H1143" s="52">
        <v>1</v>
      </c>
      <c r="I1143" s="52">
        <v>6246</v>
      </c>
      <c r="J1143" s="53" t="str">
        <f t="shared" si="304"/>
        <v>ok</v>
      </c>
      <c r="K1143" s="54" t="str">
        <f t="shared" si="314"/>
        <v>11231_1</v>
      </c>
      <c r="L1143" s="54">
        <v>11231</v>
      </c>
      <c r="M1143" s="54">
        <v>1</v>
      </c>
      <c r="N1143" s="54">
        <v>5639</v>
      </c>
      <c r="O1143" s="55">
        <v>132</v>
      </c>
      <c r="P1143" s="55">
        <v>25</v>
      </c>
      <c r="Q1143" s="55">
        <v>53</v>
      </c>
      <c r="R1143" s="55">
        <v>7</v>
      </c>
      <c r="S1143" s="52">
        <v>0</v>
      </c>
      <c r="T1143" s="56">
        <v>313</v>
      </c>
      <c r="U1143" s="56">
        <v>11</v>
      </c>
      <c r="V1143" s="56">
        <v>339</v>
      </c>
      <c r="W1143" s="56">
        <v>132</v>
      </c>
      <c r="X1143" s="57">
        <v>0.25</v>
      </c>
      <c r="Y1143" s="109"/>
      <c r="Z1143" s="109"/>
      <c r="AA1143" s="109"/>
      <c r="AB1143" s="109"/>
      <c r="AC1143" s="56">
        <v>284</v>
      </c>
      <c r="AD1143" s="52" t="s">
        <v>35</v>
      </c>
      <c r="AE1143" s="52" t="s">
        <v>35</v>
      </c>
      <c r="AF1143" s="52" t="s">
        <v>35</v>
      </c>
      <c r="AG1143" s="52"/>
      <c r="AH1143" s="106"/>
      <c r="AI1143" s="59"/>
      <c r="AJ1143" s="68" t="s">
        <v>10</v>
      </c>
      <c r="AK1143" t="s">
        <v>10</v>
      </c>
      <c r="AL1143" s="30" t="s">
        <v>10</v>
      </c>
      <c r="AM1143" s="39"/>
      <c r="AN1143" s="115" t="s">
        <v>10</v>
      </c>
      <c r="AO1143" s="30"/>
      <c r="AQ1143" s="5"/>
      <c r="AS1143" s="37"/>
      <c r="AT1143" s="30" t="s">
        <v>10</v>
      </c>
      <c r="AV1143" t="str">
        <f t="shared" si="305"/>
        <v>musta</v>
      </c>
      <c r="AW1143" t="str">
        <f t="shared" si="306"/>
        <v>musta</v>
      </c>
      <c r="AX1143" t="str">
        <f t="shared" si="307"/>
        <v>musta</v>
      </c>
      <c r="AY1143" s="31">
        <f t="shared" si="308"/>
        <v>1</v>
      </c>
      <c r="AZ1143" s="31">
        <f t="shared" si="309"/>
        <v>0</v>
      </c>
      <c r="BA1143" s="31">
        <f t="shared" si="310"/>
        <v>0</v>
      </c>
      <c r="BB1143" s="31">
        <f t="shared" si="311"/>
        <v>1</v>
      </c>
      <c r="BC1143" s="31">
        <f t="shared" si="312"/>
        <v>0</v>
      </c>
      <c r="BM1143" s="2" t="s">
        <v>35</v>
      </c>
      <c r="BN1143" s="2" t="s">
        <v>35</v>
      </c>
    </row>
    <row r="1144" spans="1:66" x14ac:dyDescent="0.25">
      <c r="A1144" s="50">
        <v>1133</v>
      </c>
      <c r="B1144" s="50">
        <v>929</v>
      </c>
      <c r="C1144" s="50" t="str">
        <f t="shared" si="301"/>
        <v>11233_1_3015</v>
      </c>
      <c r="D1144" s="50">
        <v>1</v>
      </c>
      <c r="E1144" s="51">
        <f t="shared" si="303"/>
        <v>112330001</v>
      </c>
      <c r="F1144" s="76" t="str">
        <f t="shared" si="300"/>
        <v>11233_1</v>
      </c>
      <c r="G1144" s="81">
        <v>11233</v>
      </c>
      <c r="H1144" s="52">
        <v>1</v>
      </c>
      <c r="I1144" s="52">
        <v>3015</v>
      </c>
      <c r="J1144" s="53" t="str">
        <f t="shared" si="304"/>
        <v>ok</v>
      </c>
      <c r="K1144" s="54" t="str">
        <f t="shared" si="314"/>
        <v>11233_1</v>
      </c>
      <c r="L1144" s="54">
        <v>11233</v>
      </c>
      <c r="M1144" s="54">
        <v>1</v>
      </c>
      <c r="N1144" s="54">
        <v>2726</v>
      </c>
      <c r="O1144" s="55">
        <v>199</v>
      </c>
      <c r="P1144" s="55">
        <v>55</v>
      </c>
      <c r="Q1144" s="55">
        <v>14</v>
      </c>
      <c r="R1144" s="55">
        <v>3</v>
      </c>
      <c r="S1144" s="52">
        <v>0</v>
      </c>
      <c r="T1144" s="56">
        <v>604</v>
      </c>
      <c r="U1144" s="56">
        <v>15</v>
      </c>
      <c r="V1144" s="56">
        <v>660</v>
      </c>
      <c r="W1144" s="56">
        <v>199</v>
      </c>
      <c r="X1144" s="57">
        <v>0.55000000000000004</v>
      </c>
      <c r="Y1144" s="109"/>
      <c r="Z1144" s="109"/>
      <c r="AA1144" s="109"/>
      <c r="AB1144" s="109"/>
      <c r="AC1144" s="56">
        <v>174</v>
      </c>
      <c r="AD1144" s="52" t="s">
        <v>35</v>
      </c>
      <c r="AE1144" s="52" t="s">
        <v>35</v>
      </c>
      <c r="AF1144" s="52" t="s">
        <v>35</v>
      </c>
      <c r="AG1144" s="52"/>
      <c r="AH1144" s="106"/>
      <c r="AI1144" s="59"/>
      <c r="AJ1144" s="68" t="s">
        <v>10</v>
      </c>
      <c r="AK1144" t="s">
        <v>10</v>
      </c>
      <c r="AL1144" s="30" t="s">
        <v>10</v>
      </c>
      <c r="AM1144" s="39"/>
      <c r="AN1144" s="115" t="s">
        <v>10</v>
      </c>
      <c r="AO1144" s="30"/>
      <c r="AQ1144" s="5"/>
      <c r="AS1144" s="37"/>
      <c r="AT1144" s="30" t="s">
        <v>10</v>
      </c>
      <c r="AV1144" t="str">
        <f t="shared" si="305"/>
        <v>musta</v>
      </c>
      <c r="AW1144" t="str">
        <f t="shared" si="306"/>
        <v>musta</v>
      </c>
      <c r="AX1144" t="str">
        <f t="shared" si="307"/>
        <v>musta</v>
      </c>
      <c r="AY1144" s="31">
        <f t="shared" si="308"/>
        <v>2</v>
      </c>
      <c r="AZ1144" s="31">
        <f t="shared" si="309"/>
        <v>1</v>
      </c>
      <c r="BA1144" s="31">
        <f t="shared" si="310"/>
        <v>0</v>
      </c>
      <c r="BB1144" s="31">
        <f t="shared" si="311"/>
        <v>1</v>
      </c>
      <c r="BC1144" s="31">
        <f t="shared" si="312"/>
        <v>0</v>
      </c>
      <c r="BM1144" s="2" t="s">
        <v>35</v>
      </c>
      <c r="BN1144" s="2" t="s">
        <v>35</v>
      </c>
    </row>
    <row r="1145" spans="1:66" x14ac:dyDescent="0.25">
      <c r="A1145" s="50">
        <v>1134</v>
      </c>
      <c r="B1145" s="50">
        <v>930</v>
      </c>
      <c r="C1145" s="50" t="str">
        <f t="shared" si="301"/>
        <v>11233_2_7327</v>
      </c>
      <c r="D1145" s="50">
        <v>1</v>
      </c>
      <c r="E1145" s="51">
        <f t="shared" si="303"/>
        <v>112330002</v>
      </c>
      <c r="F1145" s="76" t="str">
        <f t="shared" si="300"/>
        <v>11233_2</v>
      </c>
      <c r="G1145" s="80">
        <v>11233</v>
      </c>
      <c r="H1145" s="52">
        <v>2</v>
      </c>
      <c r="I1145" s="52">
        <v>7327</v>
      </c>
      <c r="J1145" s="53" t="str">
        <f t="shared" si="304"/>
        <v>ok</v>
      </c>
      <c r="K1145" s="54" t="str">
        <f t="shared" si="314"/>
        <v>11233_2</v>
      </c>
      <c r="L1145" s="54">
        <v>11233</v>
      </c>
      <c r="M1145" s="54">
        <v>2</v>
      </c>
      <c r="N1145" s="54">
        <v>5654</v>
      </c>
      <c r="O1145" s="55">
        <v>138</v>
      </c>
      <c r="P1145" s="55">
        <v>47</v>
      </c>
      <c r="Q1145" s="55">
        <v>24</v>
      </c>
      <c r="R1145" s="55">
        <v>6</v>
      </c>
      <c r="S1145" s="52">
        <v>0</v>
      </c>
      <c r="T1145" s="56">
        <v>790</v>
      </c>
      <c r="U1145" s="56">
        <v>27</v>
      </c>
      <c r="V1145" s="56">
        <v>806</v>
      </c>
      <c r="W1145" s="56">
        <v>138</v>
      </c>
      <c r="X1145" s="57">
        <v>0.47</v>
      </c>
      <c r="Y1145" s="109"/>
      <c r="Z1145" s="109"/>
      <c r="AA1145" s="109"/>
      <c r="AB1145" s="109"/>
      <c r="AC1145" s="56">
        <v>449</v>
      </c>
      <c r="AD1145" s="52" t="s">
        <v>35</v>
      </c>
      <c r="AE1145" s="52" t="s">
        <v>35</v>
      </c>
      <c r="AF1145" s="52" t="s">
        <v>35</v>
      </c>
      <c r="AG1145" s="52" t="s">
        <v>36</v>
      </c>
      <c r="AH1145" s="106"/>
      <c r="AI1145" s="59"/>
      <c r="AJ1145" s="68" t="s">
        <v>10</v>
      </c>
      <c r="AK1145" t="s">
        <v>10</v>
      </c>
      <c r="AL1145" s="30" t="s">
        <v>10</v>
      </c>
      <c r="AM1145" s="39"/>
      <c r="AN1145" s="115" t="s">
        <v>10</v>
      </c>
      <c r="AO1145" s="30"/>
      <c r="AQ1145" s="5"/>
      <c r="AS1145" s="37"/>
      <c r="AT1145" s="30" t="s">
        <v>10</v>
      </c>
      <c r="AV1145" t="str">
        <f t="shared" si="305"/>
        <v>musta</v>
      </c>
      <c r="AW1145" t="str">
        <f t="shared" si="306"/>
        <v>musta</v>
      </c>
      <c r="AX1145" t="str">
        <f t="shared" si="307"/>
        <v>musta</v>
      </c>
      <c r="AY1145" s="31">
        <f t="shared" si="308"/>
        <v>2</v>
      </c>
      <c r="AZ1145" s="31">
        <f t="shared" si="309"/>
        <v>1</v>
      </c>
      <c r="BA1145" s="31">
        <f t="shared" si="310"/>
        <v>0</v>
      </c>
      <c r="BB1145" s="31">
        <f t="shared" si="311"/>
        <v>1</v>
      </c>
      <c r="BC1145" s="31">
        <f t="shared" si="312"/>
        <v>0</v>
      </c>
      <c r="BM1145" s="2" t="s">
        <v>35</v>
      </c>
      <c r="BN1145" s="2" t="s">
        <v>35</v>
      </c>
    </row>
    <row r="1146" spans="1:66" x14ac:dyDescent="0.25">
      <c r="A1146" s="50">
        <v>1135</v>
      </c>
      <c r="B1146" s="50">
        <v>931</v>
      </c>
      <c r="C1146" s="50" t="str">
        <f t="shared" si="301"/>
        <v>11236_1_1415</v>
      </c>
      <c r="D1146" s="50">
        <v>1</v>
      </c>
      <c r="E1146" s="51">
        <f t="shared" si="303"/>
        <v>112360001</v>
      </c>
      <c r="F1146" s="76" t="str">
        <f t="shared" si="300"/>
        <v>11236_1</v>
      </c>
      <c r="G1146" s="80">
        <v>11236</v>
      </c>
      <c r="H1146" s="52">
        <v>1</v>
      </c>
      <c r="I1146" s="52">
        <v>1415</v>
      </c>
      <c r="J1146" s="53" t="str">
        <f t="shared" si="304"/>
        <v>huom!</v>
      </c>
      <c r="K1146" s="54"/>
      <c r="L1146" s="54"/>
      <c r="M1146" s="54"/>
      <c r="N1146" s="54"/>
      <c r="O1146" s="55" t="s">
        <v>32</v>
      </c>
      <c r="P1146" s="55" t="s">
        <v>32</v>
      </c>
      <c r="Q1146" s="55" t="s">
        <v>32</v>
      </c>
      <c r="R1146" s="55" t="s">
        <v>32</v>
      </c>
      <c r="S1146" s="52">
        <v>0</v>
      </c>
      <c r="T1146" s="56">
        <v>961</v>
      </c>
      <c r="U1146" s="56">
        <v>69</v>
      </c>
      <c r="V1146" s="56">
        <v>1112</v>
      </c>
      <c r="W1146" s="56" t="s">
        <v>37</v>
      </c>
      <c r="X1146" s="57" t="s">
        <v>37</v>
      </c>
      <c r="Y1146" s="109"/>
      <c r="Z1146" s="109"/>
      <c r="AA1146" s="109"/>
      <c r="AB1146" s="109"/>
      <c r="AC1146" s="56">
        <v>111</v>
      </c>
      <c r="AD1146" s="52" t="s">
        <v>35</v>
      </c>
      <c r="AE1146" s="52" t="s">
        <v>35</v>
      </c>
      <c r="AF1146" s="52" t="s">
        <v>35</v>
      </c>
      <c r="AG1146" s="52"/>
      <c r="AH1146" s="106"/>
      <c r="AI1146" s="59"/>
      <c r="AJ1146" s="68" t="s">
        <v>10</v>
      </c>
      <c r="AK1146" t="s">
        <v>10</v>
      </c>
      <c r="AL1146" s="30" t="s">
        <v>10</v>
      </c>
      <c r="AM1146" s="39"/>
      <c r="AN1146" s="115" t="s">
        <v>10</v>
      </c>
      <c r="AO1146" s="30"/>
      <c r="AQ1146" s="5"/>
      <c r="AS1146" s="37"/>
      <c r="AT1146" s="30" t="s">
        <v>10</v>
      </c>
      <c r="AV1146" t="str">
        <f t="shared" si="305"/>
        <v>ei mallia</v>
      </c>
      <c r="AW1146" t="str">
        <f t="shared" si="306"/>
        <v>ei mallia</v>
      </c>
      <c r="AX1146" t="str">
        <f t="shared" si="307"/>
        <v>ei mallia</v>
      </c>
      <c r="AY1146" s="31">
        <f t="shared" si="308"/>
        <v>21</v>
      </c>
      <c r="AZ1146" s="31">
        <f t="shared" si="309"/>
        <v>10</v>
      </c>
      <c r="BA1146" s="31">
        <f t="shared" si="310"/>
        <v>10</v>
      </c>
      <c r="BB1146" s="31">
        <f t="shared" si="311"/>
        <v>1</v>
      </c>
      <c r="BC1146" s="31">
        <f t="shared" si="312"/>
        <v>0</v>
      </c>
      <c r="BM1146" s="2" t="s">
        <v>35</v>
      </c>
      <c r="BN1146" s="2" t="s">
        <v>35</v>
      </c>
    </row>
    <row r="1147" spans="1:66" x14ac:dyDescent="0.25">
      <c r="A1147" s="50">
        <v>1136</v>
      </c>
      <c r="B1147" s="50">
        <v>932</v>
      </c>
      <c r="C1147" s="50" t="str">
        <f t="shared" si="301"/>
        <v>11237_1_3046</v>
      </c>
      <c r="D1147" s="50">
        <v>1</v>
      </c>
      <c r="E1147" s="51">
        <f t="shared" si="303"/>
        <v>112370001</v>
      </c>
      <c r="F1147" s="76" t="str">
        <f t="shared" si="300"/>
        <v>11237_1</v>
      </c>
      <c r="G1147" s="80">
        <v>11237</v>
      </c>
      <c r="H1147" s="52">
        <v>1</v>
      </c>
      <c r="I1147" s="52">
        <v>3046</v>
      </c>
      <c r="J1147" s="53" t="str">
        <f t="shared" si="304"/>
        <v>ok</v>
      </c>
      <c r="K1147" s="54" t="str">
        <f t="shared" ref="K1147:K1157" si="315">CONCATENATE(L1147,"_",M1147)</f>
        <v>11237_1</v>
      </c>
      <c r="L1147" s="54">
        <v>11237</v>
      </c>
      <c r="M1147" s="54">
        <v>1</v>
      </c>
      <c r="N1147" s="54">
        <v>2994</v>
      </c>
      <c r="O1147" s="55">
        <v>1218</v>
      </c>
      <c r="P1147" s="55">
        <v>32</v>
      </c>
      <c r="Q1147" s="55">
        <v>267</v>
      </c>
      <c r="R1147" s="55">
        <v>6</v>
      </c>
      <c r="S1147" s="52">
        <v>0</v>
      </c>
      <c r="T1147" s="56">
        <v>4849</v>
      </c>
      <c r="U1147" s="56">
        <v>227</v>
      </c>
      <c r="V1147" s="56">
        <v>5371</v>
      </c>
      <c r="W1147" s="56">
        <v>1218</v>
      </c>
      <c r="X1147" s="57">
        <v>0.32</v>
      </c>
      <c r="Y1147" s="109"/>
      <c r="Z1147" s="109"/>
      <c r="AA1147" s="109"/>
      <c r="AB1147" s="109"/>
      <c r="AC1147" s="56">
        <v>2812</v>
      </c>
      <c r="AD1147" s="61" t="s">
        <v>34</v>
      </c>
      <c r="AE1147" s="52" t="s">
        <v>35</v>
      </c>
      <c r="AF1147" s="52" t="s">
        <v>36</v>
      </c>
      <c r="AG1147" s="52" t="s">
        <v>36</v>
      </c>
      <c r="AH1147" s="106"/>
      <c r="AI1147" s="59"/>
      <c r="AJ1147" s="68" t="s">
        <v>10</v>
      </c>
      <c r="AK1147" t="s">
        <v>10</v>
      </c>
      <c r="AL1147" s="30" t="s">
        <v>10</v>
      </c>
      <c r="AM1147" s="39"/>
      <c r="AN1147" s="115" t="s">
        <v>10</v>
      </c>
      <c r="AO1147" s="30"/>
      <c r="AQ1147" s="5"/>
      <c r="AS1147" s="37"/>
      <c r="AT1147" s="30" t="s">
        <v>10</v>
      </c>
      <c r="AV1147" t="str">
        <f t="shared" si="305"/>
        <v>musta</v>
      </c>
      <c r="AW1147" t="str">
        <f t="shared" si="306"/>
        <v>musta</v>
      </c>
      <c r="AX1147" t="str">
        <f t="shared" si="307"/>
        <v>musta</v>
      </c>
      <c r="AY1147" s="31">
        <f t="shared" si="308"/>
        <v>12</v>
      </c>
      <c r="AZ1147" s="31">
        <f t="shared" si="309"/>
        <v>0</v>
      </c>
      <c r="BA1147" s="31">
        <f t="shared" si="310"/>
        <v>1</v>
      </c>
      <c r="BB1147" s="31">
        <f t="shared" si="311"/>
        <v>10</v>
      </c>
      <c r="BC1147" s="31">
        <f t="shared" si="312"/>
        <v>1</v>
      </c>
      <c r="BM1147" s="32" t="s">
        <v>34</v>
      </c>
      <c r="BN1147" s="2" t="s">
        <v>35</v>
      </c>
    </row>
    <row r="1148" spans="1:66" x14ac:dyDescent="0.25">
      <c r="A1148" s="50">
        <v>1137</v>
      </c>
      <c r="B1148" s="50">
        <v>933</v>
      </c>
      <c r="C1148" s="50" t="str">
        <f t="shared" si="301"/>
        <v>11238_1_755</v>
      </c>
      <c r="D1148" s="50">
        <v>1</v>
      </c>
      <c r="E1148" s="51">
        <f t="shared" si="303"/>
        <v>112380001</v>
      </c>
      <c r="F1148" s="76" t="str">
        <f t="shared" si="300"/>
        <v>11238_1</v>
      </c>
      <c r="G1148" s="81">
        <v>11238</v>
      </c>
      <c r="H1148" s="52">
        <v>1</v>
      </c>
      <c r="I1148" s="52">
        <v>755</v>
      </c>
      <c r="J1148" s="53" t="str">
        <f t="shared" si="304"/>
        <v>ok</v>
      </c>
      <c r="K1148" s="54" t="str">
        <f t="shared" si="315"/>
        <v>11238_1</v>
      </c>
      <c r="L1148" s="54">
        <v>11238</v>
      </c>
      <c r="M1148" s="54">
        <v>1</v>
      </c>
      <c r="N1148" s="54">
        <v>2321</v>
      </c>
      <c r="O1148" s="55">
        <v>436</v>
      </c>
      <c r="P1148" s="55">
        <v>35</v>
      </c>
      <c r="Q1148" s="55">
        <v>203</v>
      </c>
      <c r="R1148" s="55">
        <v>15</v>
      </c>
      <c r="S1148" s="52">
        <v>0</v>
      </c>
      <c r="T1148" s="56">
        <v>5318</v>
      </c>
      <c r="U1148" s="56">
        <v>519</v>
      </c>
      <c r="V1148" s="56">
        <v>5966</v>
      </c>
      <c r="W1148" s="56">
        <v>436</v>
      </c>
      <c r="X1148" s="57">
        <v>0.35</v>
      </c>
      <c r="Y1148" s="109"/>
      <c r="Z1148" s="109"/>
      <c r="AA1148" s="109"/>
      <c r="AB1148" s="109"/>
      <c r="AC1148" s="56">
        <v>3889</v>
      </c>
      <c r="AD1148" s="61" t="s">
        <v>34</v>
      </c>
      <c r="AE1148" s="52" t="s">
        <v>35</v>
      </c>
      <c r="AF1148" s="52" t="s">
        <v>36</v>
      </c>
      <c r="AG1148" s="52" t="s">
        <v>36</v>
      </c>
      <c r="AH1148" s="106"/>
      <c r="AI1148" s="59"/>
      <c r="AJ1148" s="68" t="s">
        <v>10</v>
      </c>
      <c r="AK1148" t="s">
        <v>10</v>
      </c>
      <c r="AL1148" s="30" t="s">
        <v>10</v>
      </c>
      <c r="AM1148" s="39"/>
      <c r="AN1148" s="115" t="s">
        <v>10</v>
      </c>
      <c r="AO1148" s="30"/>
      <c r="AQ1148" s="5"/>
      <c r="AS1148" s="37"/>
      <c r="AT1148" s="30" t="s">
        <v>10</v>
      </c>
      <c r="AV1148" t="str">
        <f t="shared" si="305"/>
        <v>musta</v>
      </c>
      <c r="AW1148" t="str">
        <f t="shared" si="306"/>
        <v>musta</v>
      </c>
      <c r="AX1148" t="str">
        <f t="shared" si="307"/>
        <v>musta</v>
      </c>
      <c r="AY1148" s="31">
        <f t="shared" si="308"/>
        <v>11</v>
      </c>
      <c r="AZ1148" s="31">
        <f t="shared" si="309"/>
        <v>0</v>
      </c>
      <c r="BA1148" s="31">
        <f t="shared" si="310"/>
        <v>0</v>
      </c>
      <c r="BB1148" s="31">
        <f t="shared" si="311"/>
        <v>10</v>
      </c>
      <c r="BC1148" s="31">
        <f t="shared" si="312"/>
        <v>1</v>
      </c>
      <c r="BM1148" s="32" t="s">
        <v>34</v>
      </c>
      <c r="BN1148" s="2" t="s">
        <v>35</v>
      </c>
    </row>
    <row r="1149" spans="1:66" x14ac:dyDescent="0.25">
      <c r="A1149" s="50">
        <v>1138</v>
      </c>
      <c r="B1149" s="50">
        <v>934</v>
      </c>
      <c r="C1149" s="50" t="str">
        <f t="shared" si="301"/>
        <v>11239_1_2848</v>
      </c>
      <c r="D1149" s="50">
        <v>1</v>
      </c>
      <c r="E1149" s="51">
        <f t="shared" si="303"/>
        <v>112390001</v>
      </c>
      <c r="F1149" s="76" t="str">
        <f t="shared" si="300"/>
        <v>11239_1</v>
      </c>
      <c r="G1149" s="80">
        <v>11239</v>
      </c>
      <c r="H1149" s="52">
        <v>1</v>
      </c>
      <c r="I1149" s="52">
        <v>2848</v>
      </c>
      <c r="J1149" s="53" t="str">
        <f t="shared" si="304"/>
        <v>ok</v>
      </c>
      <c r="K1149" s="54" t="str">
        <f t="shared" si="315"/>
        <v>11239_1</v>
      </c>
      <c r="L1149" s="54">
        <v>11239</v>
      </c>
      <c r="M1149" s="54">
        <v>1</v>
      </c>
      <c r="N1149" s="54">
        <v>1231</v>
      </c>
      <c r="O1149" s="55">
        <v>44</v>
      </c>
      <c r="P1149" s="55">
        <v>92</v>
      </c>
      <c r="Q1149" s="55">
        <v>9</v>
      </c>
      <c r="R1149" s="55">
        <v>9</v>
      </c>
      <c r="S1149" s="52">
        <v>0</v>
      </c>
      <c r="T1149" s="56">
        <v>115</v>
      </c>
      <c r="U1149" s="56">
        <v>4</v>
      </c>
      <c r="V1149" s="56">
        <v>116</v>
      </c>
      <c r="W1149" s="56">
        <v>44</v>
      </c>
      <c r="X1149" s="57">
        <v>0.92</v>
      </c>
      <c r="Y1149" s="109"/>
      <c r="Z1149" s="109"/>
      <c r="AA1149" s="109"/>
      <c r="AB1149" s="109"/>
      <c r="AC1149" s="56">
        <v>116</v>
      </c>
      <c r="AD1149" s="52" t="s">
        <v>35</v>
      </c>
      <c r="AE1149" s="52" t="s">
        <v>35</v>
      </c>
      <c r="AF1149" s="52" t="s">
        <v>35</v>
      </c>
      <c r="AG1149" s="52" t="s">
        <v>36</v>
      </c>
      <c r="AH1149" s="106"/>
      <c r="AI1149" s="59"/>
      <c r="AJ1149" s="68" t="s">
        <v>10</v>
      </c>
      <c r="AK1149" t="s">
        <v>10</v>
      </c>
      <c r="AL1149" s="30" t="s">
        <v>10</v>
      </c>
      <c r="AM1149" s="39"/>
      <c r="AN1149" s="115" t="s">
        <v>10</v>
      </c>
      <c r="AO1149" s="30"/>
      <c r="AQ1149" s="5"/>
      <c r="AS1149" s="37"/>
      <c r="AT1149" s="30" t="s">
        <v>10</v>
      </c>
      <c r="AV1149" t="str">
        <f t="shared" si="305"/>
        <v>punainen</v>
      </c>
      <c r="AW1149" t="str">
        <f t="shared" si="306"/>
        <v>musta</v>
      </c>
      <c r="AX1149" t="str">
        <f t="shared" si="307"/>
        <v>musta</v>
      </c>
      <c r="AY1149" s="31">
        <f t="shared" si="308"/>
        <v>11</v>
      </c>
      <c r="AZ1149" s="31">
        <f t="shared" si="309"/>
        <v>10</v>
      </c>
      <c r="BA1149" s="31">
        <f t="shared" si="310"/>
        <v>0</v>
      </c>
      <c r="BB1149" s="31">
        <f t="shared" si="311"/>
        <v>1</v>
      </c>
      <c r="BC1149" s="31">
        <f t="shared" si="312"/>
        <v>0</v>
      </c>
      <c r="BM1149" s="2" t="s">
        <v>35</v>
      </c>
      <c r="BN1149" s="2" t="s">
        <v>35</v>
      </c>
    </row>
    <row r="1150" spans="1:66" x14ac:dyDescent="0.25">
      <c r="A1150" s="50">
        <v>1139</v>
      </c>
      <c r="B1150" s="50">
        <v>935</v>
      </c>
      <c r="C1150" s="50" t="str">
        <f t="shared" si="301"/>
        <v>11240_1_2429</v>
      </c>
      <c r="D1150" s="50">
        <v>1</v>
      </c>
      <c r="E1150" s="51">
        <f t="shared" si="303"/>
        <v>112400001</v>
      </c>
      <c r="F1150" s="76" t="str">
        <f t="shared" si="300"/>
        <v>11240_1</v>
      </c>
      <c r="G1150" s="81">
        <v>11240</v>
      </c>
      <c r="H1150" s="52">
        <v>1</v>
      </c>
      <c r="I1150" s="52">
        <v>2429</v>
      </c>
      <c r="J1150" s="53" t="str">
        <f t="shared" si="304"/>
        <v>ok</v>
      </c>
      <c r="K1150" s="54" t="str">
        <f t="shared" si="315"/>
        <v>11240_1</v>
      </c>
      <c r="L1150" s="54">
        <v>11240</v>
      </c>
      <c r="M1150" s="54">
        <v>1</v>
      </c>
      <c r="N1150" s="54">
        <v>3086</v>
      </c>
      <c r="O1150" s="55">
        <v>216</v>
      </c>
      <c r="P1150" s="55">
        <v>67</v>
      </c>
      <c r="Q1150" s="55">
        <v>44</v>
      </c>
      <c r="R1150" s="55">
        <v>27</v>
      </c>
      <c r="S1150" s="52">
        <v>0</v>
      </c>
      <c r="T1150" s="56">
        <v>1417</v>
      </c>
      <c r="U1150" s="56">
        <v>26</v>
      </c>
      <c r="V1150" s="56">
        <v>1435</v>
      </c>
      <c r="W1150" s="56">
        <v>216</v>
      </c>
      <c r="X1150" s="57">
        <v>0.67</v>
      </c>
      <c r="Y1150" s="109"/>
      <c r="Z1150" s="109"/>
      <c r="AA1150" s="109"/>
      <c r="AB1150" s="109"/>
      <c r="AC1150" s="56">
        <v>122</v>
      </c>
      <c r="AD1150" s="52" t="s">
        <v>35</v>
      </c>
      <c r="AE1150" s="52" t="s">
        <v>35</v>
      </c>
      <c r="AF1150" s="52" t="s">
        <v>35</v>
      </c>
      <c r="AG1150" s="52"/>
      <c r="AH1150" s="106"/>
      <c r="AI1150" s="59"/>
      <c r="AJ1150" s="68" t="s">
        <v>10</v>
      </c>
      <c r="AK1150" t="s">
        <v>10</v>
      </c>
      <c r="AL1150" s="30" t="s">
        <v>10</v>
      </c>
      <c r="AM1150" s="39"/>
      <c r="AN1150" s="115" t="s">
        <v>10</v>
      </c>
      <c r="AO1150" s="30"/>
      <c r="AQ1150" s="5"/>
      <c r="AS1150" s="37"/>
      <c r="AT1150" s="30" t="s">
        <v>10</v>
      </c>
      <c r="AV1150" t="str">
        <f t="shared" si="305"/>
        <v>punainen</v>
      </c>
      <c r="AW1150" t="str">
        <f t="shared" si="306"/>
        <v>musta</v>
      </c>
      <c r="AX1150" t="str">
        <f t="shared" si="307"/>
        <v>musta</v>
      </c>
      <c r="AY1150" s="31">
        <f t="shared" si="308"/>
        <v>11</v>
      </c>
      <c r="AZ1150" s="31">
        <f t="shared" si="309"/>
        <v>10</v>
      </c>
      <c r="BA1150" s="31">
        <f t="shared" si="310"/>
        <v>0</v>
      </c>
      <c r="BB1150" s="31">
        <f t="shared" si="311"/>
        <v>1</v>
      </c>
      <c r="BC1150" s="31">
        <f t="shared" si="312"/>
        <v>0</v>
      </c>
      <c r="BM1150" s="2" t="s">
        <v>35</v>
      </c>
      <c r="BN1150" s="2" t="s">
        <v>35</v>
      </c>
    </row>
    <row r="1151" spans="1:66" x14ac:dyDescent="0.25">
      <c r="A1151" s="50">
        <v>1140</v>
      </c>
      <c r="B1151" s="50">
        <v>936</v>
      </c>
      <c r="C1151" s="50" t="str">
        <f t="shared" si="301"/>
        <v>11241_1_1072</v>
      </c>
      <c r="D1151" s="50">
        <v>1</v>
      </c>
      <c r="E1151" s="51">
        <f t="shared" si="303"/>
        <v>112410001</v>
      </c>
      <c r="F1151" s="76" t="str">
        <f t="shared" si="300"/>
        <v>11241_1</v>
      </c>
      <c r="G1151" s="80">
        <v>11241</v>
      </c>
      <c r="H1151" s="52">
        <v>1</v>
      </c>
      <c r="I1151" s="52">
        <v>1072</v>
      </c>
      <c r="J1151" s="53" t="str">
        <f t="shared" si="304"/>
        <v>ok</v>
      </c>
      <c r="K1151" s="54" t="str">
        <f t="shared" si="315"/>
        <v>11241_1</v>
      </c>
      <c r="L1151" s="54">
        <v>11241</v>
      </c>
      <c r="M1151" s="54">
        <v>1</v>
      </c>
      <c r="N1151" s="54">
        <v>1046</v>
      </c>
      <c r="O1151" s="55">
        <v>43</v>
      </c>
      <c r="P1151" s="55">
        <v>39</v>
      </c>
      <c r="Q1151" s="55">
        <v>15</v>
      </c>
      <c r="R1151" s="55">
        <v>14</v>
      </c>
      <c r="S1151" s="52">
        <v>0</v>
      </c>
      <c r="T1151" s="56">
        <v>861</v>
      </c>
      <c r="U1151" s="56">
        <v>110</v>
      </c>
      <c r="V1151" s="56">
        <v>1053</v>
      </c>
      <c r="W1151" s="56">
        <v>43</v>
      </c>
      <c r="X1151" s="57">
        <v>0.39</v>
      </c>
      <c r="Y1151" s="109"/>
      <c r="Z1151" s="109"/>
      <c r="AA1151" s="109"/>
      <c r="AB1151" s="109"/>
      <c r="AC1151" s="56">
        <v>142</v>
      </c>
      <c r="AD1151" s="52" t="s">
        <v>35</v>
      </c>
      <c r="AE1151" s="52" t="s">
        <v>35</v>
      </c>
      <c r="AF1151" s="52" t="s">
        <v>35</v>
      </c>
      <c r="AG1151" s="52"/>
      <c r="AH1151" s="106"/>
      <c r="AI1151" s="59"/>
      <c r="AJ1151" s="68" t="s">
        <v>10</v>
      </c>
      <c r="AK1151" t="s">
        <v>10</v>
      </c>
      <c r="AL1151" s="30" t="s">
        <v>10</v>
      </c>
      <c r="AM1151" s="39"/>
      <c r="AN1151" s="115" t="s">
        <v>10</v>
      </c>
      <c r="AO1151" s="30"/>
      <c r="AQ1151" s="5"/>
      <c r="AS1151" s="37"/>
      <c r="AT1151" s="30" t="s">
        <v>10</v>
      </c>
      <c r="AV1151" t="str">
        <f t="shared" si="305"/>
        <v>musta</v>
      </c>
      <c r="AW1151" t="str">
        <f t="shared" si="306"/>
        <v>musta</v>
      </c>
      <c r="AX1151" t="str">
        <f t="shared" si="307"/>
        <v>musta</v>
      </c>
      <c r="AY1151" s="31">
        <f t="shared" si="308"/>
        <v>1</v>
      </c>
      <c r="AZ1151" s="31">
        <f t="shared" si="309"/>
        <v>0</v>
      </c>
      <c r="BA1151" s="31">
        <f t="shared" si="310"/>
        <v>0</v>
      </c>
      <c r="BB1151" s="31">
        <f t="shared" si="311"/>
        <v>1</v>
      </c>
      <c r="BC1151" s="31">
        <f t="shared" si="312"/>
        <v>0</v>
      </c>
      <c r="BM1151" s="2" t="s">
        <v>35</v>
      </c>
      <c r="BN1151" s="2" t="s">
        <v>35</v>
      </c>
    </row>
    <row r="1152" spans="1:66" x14ac:dyDescent="0.25">
      <c r="A1152" s="50">
        <v>1141</v>
      </c>
      <c r="B1152" s="50">
        <v>937</v>
      </c>
      <c r="C1152" s="50" t="str">
        <f t="shared" si="301"/>
        <v>11243_1_3283</v>
      </c>
      <c r="D1152" s="50">
        <v>1</v>
      </c>
      <c r="E1152" s="51">
        <f t="shared" si="303"/>
        <v>112430001</v>
      </c>
      <c r="F1152" s="76" t="str">
        <f t="shared" si="300"/>
        <v>11243_1</v>
      </c>
      <c r="G1152" s="80">
        <v>11243</v>
      </c>
      <c r="H1152" s="52">
        <v>1</v>
      </c>
      <c r="I1152" s="52">
        <v>3283</v>
      </c>
      <c r="J1152" s="53" t="str">
        <f t="shared" si="304"/>
        <v>ok</v>
      </c>
      <c r="K1152" s="54" t="str">
        <f t="shared" si="315"/>
        <v>11243_1</v>
      </c>
      <c r="L1152" s="54">
        <v>11243</v>
      </c>
      <c r="M1152" s="54">
        <v>1</v>
      </c>
      <c r="N1152" s="54">
        <v>3167</v>
      </c>
      <c r="O1152" s="55">
        <v>9</v>
      </c>
      <c r="P1152" s="55">
        <v>2</v>
      </c>
      <c r="Q1152" s="55">
        <v>4</v>
      </c>
      <c r="R1152" s="55">
        <v>1</v>
      </c>
      <c r="S1152" s="52">
        <v>0</v>
      </c>
      <c r="T1152" s="56">
        <v>1406</v>
      </c>
      <c r="U1152" s="56">
        <v>7</v>
      </c>
      <c r="V1152" s="56">
        <v>1423</v>
      </c>
      <c r="W1152" s="56">
        <v>9</v>
      </c>
      <c r="X1152" s="57">
        <v>0.02</v>
      </c>
      <c r="Y1152" s="109"/>
      <c r="Z1152" s="109"/>
      <c r="AA1152" s="109"/>
      <c r="AB1152" s="109"/>
      <c r="AC1152" s="56">
        <v>129</v>
      </c>
      <c r="AD1152" s="52" t="s">
        <v>35</v>
      </c>
      <c r="AE1152" s="52" t="s">
        <v>35</v>
      </c>
      <c r="AF1152" s="52" t="s">
        <v>35</v>
      </c>
      <c r="AG1152" s="52"/>
      <c r="AH1152" s="106"/>
      <c r="AI1152" s="59"/>
      <c r="AJ1152" s="68" t="s">
        <v>10</v>
      </c>
      <c r="AK1152" t="s">
        <v>10</v>
      </c>
      <c r="AL1152" s="30" t="s">
        <v>10</v>
      </c>
      <c r="AM1152" s="39"/>
      <c r="AN1152" s="115" t="s">
        <v>10</v>
      </c>
      <c r="AO1152" s="30"/>
      <c r="AQ1152" s="5"/>
      <c r="AS1152" s="37"/>
      <c r="AT1152" s="30" t="s">
        <v>10</v>
      </c>
      <c r="AV1152" t="str">
        <f t="shared" si="305"/>
        <v>musta</v>
      </c>
      <c r="AW1152" t="str">
        <f t="shared" si="306"/>
        <v>musta</v>
      </c>
      <c r="AX1152" t="str">
        <f t="shared" si="307"/>
        <v>musta</v>
      </c>
      <c r="AY1152" s="31">
        <f t="shared" si="308"/>
        <v>1</v>
      </c>
      <c r="AZ1152" s="31">
        <f t="shared" si="309"/>
        <v>0</v>
      </c>
      <c r="BA1152" s="31">
        <f t="shared" si="310"/>
        <v>0</v>
      </c>
      <c r="BB1152" s="31">
        <f t="shared" si="311"/>
        <v>1</v>
      </c>
      <c r="BC1152" s="31">
        <f t="shared" si="312"/>
        <v>0</v>
      </c>
      <c r="BM1152" s="2" t="s">
        <v>35</v>
      </c>
      <c r="BN1152" s="2" t="s">
        <v>35</v>
      </c>
    </row>
    <row r="1153" spans="1:66" x14ac:dyDescent="0.25">
      <c r="A1153" s="50">
        <v>1142</v>
      </c>
      <c r="B1153" s="50">
        <v>938</v>
      </c>
      <c r="C1153" s="50" t="str">
        <f t="shared" si="301"/>
        <v>11243_2_6396</v>
      </c>
      <c r="D1153" s="50">
        <v>1</v>
      </c>
      <c r="E1153" s="51">
        <f t="shared" si="303"/>
        <v>112430002</v>
      </c>
      <c r="F1153" s="76" t="str">
        <f t="shared" si="300"/>
        <v>11243_2</v>
      </c>
      <c r="G1153" s="80">
        <v>11243</v>
      </c>
      <c r="H1153" s="52">
        <v>2</v>
      </c>
      <c r="I1153" s="52">
        <v>6396</v>
      </c>
      <c r="J1153" s="53" t="str">
        <f t="shared" si="304"/>
        <v>ok</v>
      </c>
      <c r="K1153" s="54" t="str">
        <f t="shared" si="315"/>
        <v>11243_2</v>
      </c>
      <c r="L1153" s="54">
        <v>11243</v>
      </c>
      <c r="M1153" s="54">
        <v>2</v>
      </c>
      <c r="N1153" s="54">
        <v>5259</v>
      </c>
      <c r="O1153" s="55">
        <v>43</v>
      </c>
      <c r="P1153" s="55">
        <v>39</v>
      </c>
      <c r="Q1153" s="55">
        <v>4</v>
      </c>
      <c r="R1153" s="55">
        <v>8</v>
      </c>
      <c r="S1153" s="52">
        <v>0</v>
      </c>
      <c r="T1153" s="56">
        <v>616</v>
      </c>
      <c r="U1153" s="56">
        <v>20</v>
      </c>
      <c r="V1153" s="56">
        <v>607</v>
      </c>
      <c r="W1153" s="56">
        <v>43</v>
      </c>
      <c r="X1153" s="57">
        <v>0.39</v>
      </c>
      <c r="Y1153" s="109"/>
      <c r="Z1153" s="109"/>
      <c r="AA1153" s="109"/>
      <c r="AB1153" s="109"/>
      <c r="AC1153" s="56">
        <v>72</v>
      </c>
      <c r="AD1153" s="52" t="s">
        <v>35</v>
      </c>
      <c r="AE1153" s="52" t="s">
        <v>35</v>
      </c>
      <c r="AF1153" s="52" t="s">
        <v>35</v>
      </c>
      <c r="AG1153" s="52"/>
      <c r="AH1153" s="106"/>
      <c r="AI1153" s="59"/>
      <c r="AJ1153" s="68" t="s">
        <v>10</v>
      </c>
      <c r="AK1153" t="s">
        <v>10</v>
      </c>
      <c r="AL1153" s="30" t="s">
        <v>10</v>
      </c>
      <c r="AM1153" s="39"/>
      <c r="AN1153" s="115" t="s">
        <v>10</v>
      </c>
      <c r="AO1153" s="30"/>
      <c r="AQ1153" s="5"/>
      <c r="AS1153" s="37"/>
      <c r="AT1153" s="30" t="s">
        <v>10</v>
      </c>
      <c r="AV1153" t="str">
        <f t="shared" si="305"/>
        <v>musta</v>
      </c>
      <c r="AW1153" t="str">
        <f t="shared" si="306"/>
        <v>musta</v>
      </c>
      <c r="AX1153" t="str">
        <f t="shared" si="307"/>
        <v>musta</v>
      </c>
      <c r="AY1153" s="31">
        <f t="shared" si="308"/>
        <v>0</v>
      </c>
      <c r="AZ1153" s="31">
        <f t="shared" si="309"/>
        <v>0</v>
      </c>
      <c r="BA1153" s="31">
        <f t="shared" si="310"/>
        <v>0</v>
      </c>
      <c r="BB1153" s="31">
        <f t="shared" si="311"/>
        <v>0</v>
      </c>
      <c r="BC1153" s="31">
        <f t="shared" si="312"/>
        <v>0</v>
      </c>
      <c r="BM1153" s="2" t="s">
        <v>35</v>
      </c>
      <c r="BN1153" s="2" t="s">
        <v>35</v>
      </c>
    </row>
    <row r="1154" spans="1:66" x14ac:dyDescent="0.25">
      <c r="A1154" s="50">
        <v>1143</v>
      </c>
      <c r="B1154" s="50">
        <v>939</v>
      </c>
      <c r="C1154" s="50" t="str">
        <f t="shared" si="301"/>
        <v>11245_1_2732</v>
      </c>
      <c r="D1154" s="50">
        <v>1</v>
      </c>
      <c r="E1154" s="51">
        <f t="shared" si="303"/>
        <v>112450001</v>
      </c>
      <c r="F1154" s="76" t="str">
        <f t="shared" si="300"/>
        <v>11245_1</v>
      </c>
      <c r="G1154" s="80">
        <v>11245</v>
      </c>
      <c r="H1154" s="52">
        <v>1</v>
      </c>
      <c r="I1154" s="52">
        <v>2732</v>
      </c>
      <c r="J1154" s="53" t="str">
        <f t="shared" si="304"/>
        <v>ok</v>
      </c>
      <c r="K1154" s="54" t="str">
        <f t="shared" si="315"/>
        <v>11245_1</v>
      </c>
      <c r="L1154" s="54">
        <v>11245</v>
      </c>
      <c r="M1154" s="54">
        <v>1</v>
      </c>
      <c r="N1154" s="54">
        <v>1771</v>
      </c>
      <c r="O1154" s="55">
        <v>23</v>
      </c>
      <c r="P1154" s="55">
        <v>50</v>
      </c>
      <c r="Q1154" s="55">
        <v>18</v>
      </c>
      <c r="R1154" s="55">
        <v>47</v>
      </c>
      <c r="S1154" s="52">
        <v>0</v>
      </c>
      <c r="T1154" s="56">
        <v>590</v>
      </c>
      <c r="U1154" s="56">
        <v>14</v>
      </c>
      <c r="V1154" s="56">
        <v>590</v>
      </c>
      <c r="W1154" s="56">
        <v>23</v>
      </c>
      <c r="X1154" s="57">
        <v>0.5</v>
      </c>
      <c r="Y1154" s="109"/>
      <c r="Z1154" s="109"/>
      <c r="AA1154" s="109"/>
      <c r="AB1154" s="109"/>
      <c r="AC1154" s="56">
        <v>238</v>
      </c>
      <c r="AD1154" s="52" t="s">
        <v>35</v>
      </c>
      <c r="AE1154" s="52" t="s">
        <v>35</v>
      </c>
      <c r="AF1154" s="52" t="s">
        <v>35</v>
      </c>
      <c r="AG1154" s="52" t="s">
        <v>36</v>
      </c>
      <c r="AH1154" s="106"/>
      <c r="AI1154" s="59"/>
      <c r="AJ1154" s="68" t="s">
        <v>10</v>
      </c>
      <c r="AK1154" t="s">
        <v>10</v>
      </c>
      <c r="AL1154" s="30" t="s">
        <v>10</v>
      </c>
      <c r="AM1154" s="39"/>
      <c r="AN1154" s="115" t="s">
        <v>10</v>
      </c>
      <c r="AO1154" s="30"/>
      <c r="AQ1154" s="5"/>
      <c r="AS1154" s="37"/>
      <c r="AT1154" s="30" t="s">
        <v>10</v>
      </c>
      <c r="AV1154" t="str">
        <f t="shared" si="305"/>
        <v>musta</v>
      </c>
      <c r="AW1154" t="str">
        <f t="shared" si="306"/>
        <v>musta</v>
      </c>
      <c r="AX1154" t="str">
        <f t="shared" si="307"/>
        <v>musta</v>
      </c>
      <c r="AY1154" s="31">
        <f t="shared" si="308"/>
        <v>2</v>
      </c>
      <c r="AZ1154" s="31">
        <f t="shared" si="309"/>
        <v>1</v>
      </c>
      <c r="BA1154" s="31">
        <f t="shared" si="310"/>
        <v>0</v>
      </c>
      <c r="BB1154" s="31">
        <f t="shared" si="311"/>
        <v>1</v>
      </c>
      <c r="BC1154" s="31">
        <f t="shared" si="312"/>
        <v>0</v>
      </c>
      <c r="BM1154" s="2" t="s">
        <v>35</v>
      </c>
      <c r="BN1154" s="2" t="s">
        <v>35</v>
      </c>
    </row>
    <row r="1155" spans="1:66" x14ac:dyDescent="0.25">
      <c r="A1155" s="50">
        <v>1144</v>
      </c>
      <c r="B1155" s="50">
        <v>940</v>
      </c>
      <c r="C1155" s="50" t="str">
        <f t="shared" si="301"/>
        <v>11245_2_3369</v>
      </c>
      <c r="D1155" s="50">
        <v>1</v>
      </c>
      <c r="E1155" s="51">
        <f t="shared" si="303"/>
        <v>112450002</v>
      </c>
      <c r="F1155" s="76" t="str">
        <f t="shared" si="300"/>
        <v>11245_2</v>
      </c>
      <c r="G1155" s="80">
        <v>11245</v>
      </c>
      <c r="H1155" s="52">
        <v>2</v>
      </c>
      <c r="I1155" s="52">
        <v>3369</v>
      </c>
      <c r="J1155" s="53" t="str">
        <f t="shared" si="304"/>
        <v>ok</v>
      </c>
      <c r="K1155" s="54" t="str">
        <f t="shared" si="315"/>
        <v>11245_2</v>
      </c>
      <c r="L1155" s="54">
        <v>11245</v>
      </c>
      <c r="M1155" s="54">
        <v>2</v>
      </c>
      <c r="N1155" s="54">
        <v>3279</v>
      </c>
      <c r="O1155" s="55">
        <v>1</v>
      </c>
      <c r="P1155" s="55">
        <v>1</v>
      </c>
      <c r="Q1155" s="55">
        <v>1</v>
      </c>
      <c r="R1155" s="55">
        <v>1</v>
      </c>
      <c r="S1155" s="52">
        <v>0</v>
      </c>
      <c r="T1155" s="56">
        <v>704</v>
      </c>
      <c r="U1155" s="56">
        <v>18</v>
      </c>
      <c r="V1155" s="56">
        <v>708</v>
      </c>
      <c r="W1155" s="56">
        <v>1</v>
      </c>
      <c r="X1155" s="57">
        <v>0.01</v>
      </c>
      <c r="Y1155" s="109"/>
      <c r="Z1155" s="109"/>
      <c r="AA1155" s="109"/>
      <c r="AB1155" s="109"/>
      <c r="AC1155" s="56">
        <v>34</v>
      </c>
      <c r="AD1155" s="52" t="s">
        <v>35</v>
      </c>
      <c r="AE1155" s="52" t="s">
        <v>35</v>
      </c>
      <c r="AF1155" s="52" t="s">
        <v>35</v>
      </c>
      <c r="AG1155" s="52"/>
      <c r="AH1155" s="106"/>
      <c r="AI1155" s="59"/>
      <c r="AJ1155" s="68" t="s">
        <v>10</v>
      </c>
      <c r="AK1155" t="s">
        <v>10</v>
      </c>
      <c r="AL1155" s="30" t="s">
        <v>10</v>
      </c>
      <c r="AM1155" s="39"/>
      <c r="AN1155" s="115" t="s">
        <v>10</v>
      </c>
      <c r="AO1155" s="30"/>
      <c r="AQ1155" s="5"/>
      <c r="AS1155" s="37"/>
      <c r="AT1155" s="30" t="s">
        <v>10</v>
      </c>
      <c r="AV1155" t="str">
        <f t="shared" si="305"/>
        <v>musta</v>
      </c>
      <c r="AW1155" t="str">
        <f t="shared" si="306"/>
        <v>musta</v>
      </c>
      <c r="AX1155" t="str">
        <f t="shared" si="307"/>
        <v>musta</v>
      </c>
      <c r="AY1155" s="31">
        <f t="shared" si="308"/>
        <v>0</v>
      </c>
      <c r="AZ1155" s="31">
        <f t="shared" si="309"/>
        <v>0</v>
      </c>
      <c r="BA1155" s="31">
        <f t="shared" si="310"/>
        <v>0</v>
      </c>
      <c r="BB1155" s="31">
        <f t="shared" si="311"/>
        <v>0</v>
      </c>
      <c r="BC1155" s="31">
        <f t="shared" si="312"/>
        <v>0</v>
      </c>
      <c r="BM1155" s="2" t="s">
        <v>35</v>
      </c>
      <c r="BN1155" s="2" t="s">
        <v>35</v>
      </c>
    </row>
    <row r="1156" spans="1:66" x14ac:dyDescent="0.25">
      <c r="A1156" s="50">
        <v>1145</v>
      </c>
      <c r="B1156" s="50">
        <v>941</v>
      </c>
      <c r="C1156" s="50" t="str">
        <f t="shared" si="301"/>
        <v>11246_1_1262</v>
      </c>
      <c r="D1156" s="50">
        <v>1</v>
      </c>
      <c r="E1156" s="51">
        <f t="shared" si="303"/>
        <v>112460001</v>
      </c>
      <c r="F1156" s="76" t="str">
        <f t="shared" si="300"/>
        <v>11246_1</v>
      </c>
      <c r="G1156" s="80">
        <v>11246</v>
      </c>
      <c r="H1156" s="52">
        <v>1</v>
      </c>
      <c r="I1156" s="52">
        <v>1262</v>
      </c>
      <c r="J1156" s="53" t="str">
        <f t="shared" si="304"/>
        <v>ok</v>
      </c>
      <c r="K1156" s="54" t="str">
        <f t="shared" si="315"/>
        <v>11246_1</v>
      </c>
      <c r="L1156" s="54">
        <v>11246</v>
      </c>
      <c r="M1156" s="54">
        <v>1</v>
      </c>
      <c r="N1156" s="54">
        <v>907</v>
      </c>
      <c r="O1156" s="55">
        <v>34</v>
      </c>
      <c r="P1156" s="55">
        <v>9</v>
      </c>
      <c r="Q1156" s="55">
        <v>29</v>
      </c>
      <c r="R1156" s="55">
        <v>8</v>
      </c>
      <c r="S1156" s="52">
        <v>0</v>
      </c>
      <c r="T1156" s="56">
        <v>1190</v>
      </c>
      <c r="U1156" s="56">
        <v>14</v>
      </c>
      <c r="V1156" s="56">
        <v>1246</v>
      </c>
      <c r="W1156" s="56">
        <v>34</v>
      </c>
      <c r="X1156" s="57">
        <v>0.09</v>
      </c>
      <c r="Y1156" s="109"/>
      <c r="Z1156" s="109"/>
      <c r="AA1156" s="109"/>
      <c r="AB1156" s="109"/>
      <c r="AC1156" s="56">
        <v>215</v>
      </c>
      <c r="AD1156" s="52" t="s">
        <v>35</v>
      </c>
      <c r="AE1156" s="52" t="s">
        <v>35</v>
      </c>
      <c r="AF1156" s="52" t="s">
        <v>36</v>
      </c>
      <c r="AG1156" s="52" t="s">
        <v>36</v>
      </c>
      <c r="AH1156" s="106"/>
      <c r="AI1156" s="59"/>
      <c r="AJ1156" s="68" t="s">
        <v>10</v>
      </c>
      <c r="AK1156" t="s">
        <v>10</v>
      </c>
      <c r="AL1156" s="30" t="s">
        <v>10</v>
      </c>
      <c r="AM1156" s="39"/>
      <c r="AN1156" s="115" t="s">
        <v>10</v>
      </c>
      <c r="AO1156" s="30"/>
      <c r="AQ1156" s="5"/>
      <c r="AS1156" s="37"/>
      <c r="AT1156" s="30" t="s">
        <v>10</v>
      </c>
      <c r="AV1156" t="str">
        <f t="shared" si="305"/>
        <v>musta</v>
      </c>
      <c r="AW1156" t="str">
        <f t="shared" si="306"/>
        <v>musta</v>
      </c>
      <c r="AX1156" t="str">
        <f t="shared" si="307"/>
        <v>musta</v>
      </c>
      <c r="AY1156" s="31">
        <f t="shared" si="308"/>
        <v>1</v>
      </c>
      <c r="AZ1156" s="31">
        <f t="shared" si="309"/>
        <v>0</v>
      </c>
      <c r="BA1156" s="31">
        <f t="shared" si="310"/>
        <v>0</v>
      </c>
      <c r="BB1156" s="31">
        <f t="shared" si="311"/>
        <v>1</v>
      </c>
      <c r="BC1156" s="31">
        <f t="shared" si="312"/>
        <v>0</v>
      </c>
      <c r="BM1156" s="2" t="s">
        <v>35</v>
      </c>
      <c r="BN1156" s="2" t="s">
        <v>35</v>
      </c>
    </row>
    <row r="1157" spans="1:66" x14ac:dyDescent="0.25">
      <c r="A1157" s="50">
        <v>1146</v>
      </c>
      <c r="B1157" s="50">
        <v>942</v>
      </c>
      <c r="C1157" s="50" t="str">
        <f t="shared" si="301"/>
        <v>11247_1_3267</v>
      </c>
      <c r="D1157" s="50">
        <v>1</v>
      </c>
      <c r="E1157" s="51">
        <f t="shared" si="303"/>
        <v>112470001</v>
      </c>
      <c r="F1157" s="76" t="str">
        <f t="shared" si="300"/>
        <v>11247_1</v>
      </c>
      <c r="G1157" s="80">
        <v>11247</v>
      </c>
      <c r="H1157" s="52">
        <v>1</v>
      </c>
      <c r="I1157" s="52">
        <v>3267</v>
      </c>
      <c r="J1157" s="53" t="str">
        <f t="shared" si="304"/>
        <v>ok</v>
      </c>
      <c r="K1157" s="54" t="str">
        <f t="shared" si="315"/>
        <v>11247_1</v>
      </c>
      <c r="L1157" s="54">
        <v>11247</v>
      </c>
      <c r="M1157" s="54">
        <v>1</v>
      </c>
      <c r="N1157" s="54">
        <v>6259</v>
      </c>
      <c r="O1157" s="55">
        <v>709</v>
      </c>
      <c r="P1157" s="55">
        <v>68</v>
      </c>
      <c r="Q1157" s="55">
        <v>141</v>
      </c>
      <c r="R1157" s="55">
        <v>16</v>
      </c>
      <c r="S1157" s="52">
        <v>0</v>
      </c>
      <c r="T1157" s="56">
        <v>1408</v>
      </c>
      <c r="U1157" s="56">
        <v>32</v>
      </c>
      <c r="V1157" s="56">
        <v>1382</v>
      </c>
      <c r="W1157" s="56">
        <v>709</v>
      </c>
      <c r="X1157" s="57">
        <v>0.68</v>
      </c>
      <c r="Y1157" s="109"/>
      <c r="Z1157" s="109"/>
      <c r="AA1157" s="109"/>
      <c r="AB1157" s="109"/>
      <c r="AC1157" s="56">
        <v>407</v>
      </c>
      <c r="AD1157" s="52" t="s">
        <v>35</v>
      </c>
      <c r="AE1157" s="52" t="s">
        <v>35</v>
      </c>
      <c r="AF1157" s="52" t="s">
        <v>35</v>
      </c>
      <c r="AG1157" s="52"/>
      <c r="AH1157" s="106"/>
      <c r="AI1157" s="59"/>
      <c r="AJ1157" s="68" t="s">
        <v>10</v>
      </c>
      <c r="AK1157" t="s">
        <v>10</v>
      </c>
      <c r="AL1157" s="30" t="s">
        <v>10</v>
      </c>
      <c r="AM1157" s="39"/>
      <c r="AN1157" s="115" t="s">
        <v>10</v>
      </c>
      <c r="AO1157" s="30"/>
      <c r="AQ1157" s="5"/>
      <c r="AS1157" s="37"/>
      <c r="AT1157" s="30" t="s">
        <v>10</v>
      </c>
      <c r="AV1157" t="str">
        <f t="shared" si="305"/>
        <v>punainen</v>
      </c>
      <c r="AW1157" t="str">
        <f t="shared" si="306"/>
        <v>musta</v>
      </c>
      <c r="AX1157" t="str">
        <f t="shared" si="307"/>
        <v>musta</v>
      </c>
      <c r="AY1157" s="31">
        <f t="shared" si="308"/>
        <v>11</v>
      </c>
      <c r="AZ1157" s="31">
        <f t="shared" si="309"/>
        <v>10</v>
      </c>
      <c r="BA1157" s="31">
        <f t="shared" si="310"/>
        <v>0</v>
      </c>
      <c r="BB1157" s="31">
        <f t="shared" si="311"/>
        <v>1</v>
      </c>
      <c r="BC1157" s="31">
        <f t="shared" si="312"/>
        <v>0</v>
      </c>
      <c r="BM1157" s="2" t="s">
        <v>35</v>
      </c>
      <c r="BN1157" s="2" t="s">
        <v>35</v>
      </c>
    </row>
    <row r="1158" spans="1:66" x14ac:dyDescent="0.25">
      <c r="A1158" s="50">
        <v>1147</v>
      </c>
      <c r="B1158" s="50">
        <v>943</v>
      </c>
      <c r="C1158" s="50" t="str">
        <f t="shared" si="301"/>
        <v>11247_2_3456</v>
      </c>
      <c r="D1158" s="50">
        <v>1</v>
      </c>
      <c r="E1158" s="51">
        <f t="shared" si="303"/>
        <v>112470002</v>
      </c>
      <c r="F1158" s="76" t="str">
        <f t="shared" si="300"/>
        <v>11247_2</v>
      </c>
      <c r="G1158" s="80">
        <v>11247</v>
      </c>
      <c r="H1158" s="52">
        <v>2</v>
      </c>
      <c r="I1158" s="52">
        <v>3456</v>
      </c>
      <c r="J1158" s="53" t="str">
        <f t="shared" si="304"/>
        <v>huom!</v>
      </c>
      <c r="K1158" s="54"/>
      <c r="L1158" s="54"/>
      <c r="M1158" s="54"/>
      <c r="N1158" s="54"/>
      <c r="O1158" s="55">
        <v>709</v>
      </c>
      <c r="P1158" s="55">
        <v>68</v>
      </c>
      <c r="Q1158" s="55">
        <v>141</v>
      </c>
      <c r="R1158" s="55">
        <v>16</v>
      </c>
      <c r="S1158" s="52">
        <v>0</v>
      </c>
      <c r="T1158" s="56">
        <v>1408</v>
      </c>
      <c r="U1158" s="56">
        <v>32</v>
      </c>
      <c r="V1158" s="56">
        <v>1382</v>
      </c>
      <c r="W1158" s="56">
        <v>709</v>
      </c>
      <c r="X1158" s="57">
        <v>0.68</v>
      </c>
      <c r="Y1158" s="109"/>
      <c r="Z1158" s="109"/>
      <c r="AA1158" s="109"/>
      <c r="AB1158" s="109"/>
      <c r="AC1158" s="56">
        <v>197</v>
      </c>
      <c r="AD1158" s="52" t="s">
        <v>35</v>
      </c>
      <c r="AE1158" s="52" t="s">
        <v>35</v>
      </c>
      <c r="AF1158" s="52" t="s">
        <v>35</v>
      </c>
      <c r="AG1158" s="52"/>
      <c r="AH1158" s="106"/>
      <c r="AI1158" s="59"/>
      <c r="AJ1158" s="68" t="s">
        <v>10</v>
      </c>
      <c r="AK1158" t="s">
        <v>10</v>
      </c>
      <c r="AL1158" s="30" t="s">
        <v>10</v>
      </c>
      <c r="AM1158" s="39"/>
      <c r="AN1158" s="115" t="s">
        <v>10</v>
      </c>
      <c r="AO1158" s="30"/>
      <c r="AQ1158" s="5"/>
      <c r="AS1158" s="37"/>
      <c r="AT1158" s="30" t="s">
        <v>10</v>
      </c>
      <c r="AV1158" t="str">
        <f t="shared" si="305"/>
        <v>punainen</v>
      </c>
      <c r="AW1158" t="str">
        <f t="shared" si="306"/>
        <v>musta</v>
      </c>
      <c r="AX1158" t="str">
        <f t="shared" si="307"/>
        <v>musta</v>
      </c>
      <c r="AY1158" s="31">
        <f t="shared" si="308"/>
        <v>11</v>
      </c>
      <c r="AZ1158" s="31">
        <f t="shared" si="309"/>
        <v>10</v>
      </c>
      <c r="BA1158" s="31">
        <f t="shared" si="310"/>
        <v>0</v>
      </c>
      <c r="BB1158" s="31">
        <f t="shared" si="311"/>
        <v>1</v>
      </c>
      <c r="BC1158" s="31">
        <f t="shared" si="312"/>
        <v>0</v>
      </c>
      <c r="BM1158" s="2" t="s">
        <v>35</v>
      </c>
      <c r="BN1158" s="2" t="s">
        <v>35</v>
      </c>
    </row>
    <row r="1159" spans="1:66" x14ac:dyDescent="0.25">
      <c r="A1159" s="50">
        <v>1148</v>
      </c>
      <c r="B1159" s="50">
        <v>944</v>
      </c>
      <c r="C1159" s="50" t="str">
        <f t="shared" si="301"/>
        <v>11247_3_8645</v>
      </c>
      <c r="D1159" s="50">
        <v>1</v>
      </c>
      <c r="E1159" s="51">
        <f t="shared" si="303"/>
        <v>112470003</v>
      </c>
      <c r="F1159" s="76" t="str">
        <f t="shared" si="300"/>
        <v>11247_3</v>
      </c>
      <c r="G1159" s="80">
        <v>11247</v>
      </c>
      <c r="H1159" s="52">
        <v>3</v>
      </c>
      <c r="I1159" s="52">
        <v>8645</v>
      </c>
      <c r="J1159" s="53" t="str">
        <f t="shared" si="304"/>
        <v>ok</v>
      </c>
      <c r="K1159" s="54" t="str">
        <f>CONCATENATE(L1159,"_",M1159)</f>
        <v>11247_3</v>
      </c>
      <c r="L1159" s="54">
        <v>11247</v>
      </c>
      <c r="M1159" s="54">
        <v>3</v>
      </c>
      <c r="N1159" s="54">
        <v>10899</v>
      </c>
      <c r="O1159" s="55">
        <v>73</v>
      </c>
      <c r="P1159" s="55">
        <v>43</v>
      </c>
      <c r="Q1159" s="55">
        <v>38</v>
      </c>
      <c r="R1159" s="55">
        <v>33</v>
      </c>
      <c r="S1159" s="52">
        <v>0</v>
      </c>
      <c r="T1159" s="56">
        <v>729</v>
      </c>
      <c r="U1159" s="56">
        <v>30</v>
      </c>
      <c r="V1159" s="56">
        <v>676</v>
      </c>
      <c r="W1159" s="56">
        <v>73</v>
      </c>
      <c r="X1159" s="57">
        <v>0.43</v>
      </c>
      <c r="Y1159" s="109"/>
      <c r="Z1159" s="109"/>
      <c r="AA1159" s="109"/>
      <c r="AB1159" s="109"/>
      <c r="AC1159" s="56">
        <v>156</v>
      </c>
      <c r="AD1159" s="52" t="s">
        <v>35</v>
      </c>
      <c r="AE1159" s="52" t="s">
        <v>35</v>
      </c>
      <c r="AF1159" s="52" t="s">
        <v>35</v>
      </c>
      <c r="AG1159" s="52"/>
      <c r="AH1159" s="106"/>
      <c r="AI1159" s="59"/>
      <c r="AJ1159" s="68" t="s">
        <v>10</v>
      </c>
      <c r="AK1159" t="s">
        <v>10</v>
      </c>
      <c r="AL1159" s="30" t="s">
        <v>10</v>
      </c>
      <c r="AM1159" s="39"/>
      <c r="AN1159" s="115" t="s">
        <v>10</v>
      </c>
      <c r="AO1159" s="30"/>
      <c r="AQ1159" s="5"/>
      <c r="AS1159" s="37"/>
      <c r="AT1159" s="30" t="s">
        <v>10</v>
      </c>
      <c r="AV1159" t="str">
        <f t="shared" si="305"/>
        <v>musta</v>
      </c>
      <c r="AW1159" t="str">
        <f t="shared" si="306"/>
        <v>musta</v>
      </c>
      <c r="AX1159" t="str">
        <f t="shared" si="307"/>
        <v>musta</v>
      </c>
      <c r="AY1159" s="31">
        <f t="shared" si="308"/>
        <v>2</v>
      </c>
      <c r="AZ1159" s="31">
        <f t="shared" si="309"/>
        <v>1</v>
      </c>
      <c r="BA1159" s="31">
        <f t="shared" si="310"/>
        <v>0</v>
      </c>
      <c r="BB1159" s="31">
        <f t="shared" si="311"/>
        <v>1</v>
      </c>
      <c r="BC1159" s="31">
        <f t="shared" si="312"/>
        <v>0</v>
      </c>
      <c r="BM1159" s="2" t="s">
        <v>35</v>
      </c>
      <c r="BN1159" s="2" t="s">
        <v>35</v>
      </c>
    </row>
    <row r="1160" spans="1:66" x14ac:dyDescent="0.25">
      <c r="A1160" s="50">
        <v>1149</v>
      </c>
      <c r="B1160" s="50">
        <v>945</v>
      </c>
      <c r="C1160" s="50" t="str">
        <f t="shared" si="301"/>
        <v>11247_4_3104</v>
      </c>
      <c r="D1160" s="50">
        <v>1</v>
      </c>
      <c r="E1160" s="51">
        <f t="shared" si="303"/>
        <v>112470004</v>
      </c>
      <c r="F1160" s="76" t="str">
        <f t="shared" si="300"/>
        <v>11247_4</v>
      </c>
      <c r="G1160" s="80">
        <v>11247</v>
      </c>
      <c r="H1160" s="52">
        <v>4</v>
      </c>
      <c r="I1160" s="52">
        <v>3104</v>
      </c>
      <c r="J1160" s="53" t="str">
        <f t="shared" si="304"/>
        <v>huom!</v>
      </c>
      <c r="K1160" s="54"/>
      <c r="L1160" s="54"/>
      <c r="M1160" s="54"/>
      <c r="N1160" s="54"/>
      <c r="O1160" s="55">
        <v>73</v>
      </c>
      <c r="P1160" s="55">
        <v>43</v>
      </c>
      <c r="Q1160" s="55">
        <v>38</v>
      </c>
      <c r="R1160" s="55">
        <v>33</v>
      </c>
      <c r="S1160" s="52">
        <v>0</v>
      </c>
      <c r="T1160" s="56">
        <v>729</v>
      </c>
      <c r="U1160" s="56">
        <v>30</v>
      </c>
      <c r="V1160" s="56">
        <v>676</v>
      </c>
      <c r="W1160" s="56">
        <v>73</v>
      </c>
      <c r="X1160" s="57">
        <v>0.43</v>
      </c>
      <c r="Y1160" s="109"/>
      <c r="Z1160" s="109"/>
      <c r="AA1160" s="109"/>
      <c r="AB1160" s="109"/>
      <c r="AC1160" s="56">
        <v>38</v>
      </c>
      <c r="AD1160" s="52" t="s">
        <v>35</v>
      </c>
      <c r="AE1160" s="52" t="s">
        <v>35</v>
      </c>
      <c r="AF1160" s="52" t="s">
        <v>35</v>
      </c>
      <c r="AG1160" s="52"/>
      <c r="AH1160" s="106"/>
      <c r="AI1160" s="59"/>
      <c r="AJ1160" s="68" t="s">
        <v>10</v>
      </c>
      <c r="AK1160" t="s">
        <v>10</v>
      </c>
      <c r="AL1160" s="30" t="s">
        <v>10</v>
      </c>
      <c r="AM1160" s="39"/>
      <c r="AN1160" s="115" t="s">
        <v>10</v>
      </c>
      <c r="AO1160" s="30"/>
      <c r="AQ1160" s="5"/>
      <c r="AS1160" s="37"/>
      <c r="AT1160" s="30" t="s">
        <v>10</v>
      </c>
      <c r="AV1160" t="str">
        <f t="shared" si="305"/>
        <v>musta</v>
      </c>
      <c r="AW1160" t="str">
        <f t="shared" si="306"/>
        <v>musta</v>
      </c>
      <c r="AX1160" t="str">
        <f t="shared" si="307"/>
        <v>musta</v>
      </c>
      <c r="AY1160" s="31">
        <f t="shared" si="308"/>
        <v>1</v>
      </c>
      <c r="AZ1160" s="31">
        <f t="shared" si="309"/>
        <v>1</v>
      </c>
      <c r="BA1160" s="31">
        <f t="shared" si="310"/>
        <v>0</v>
      </c>
      <c r="BB1160" s="31">
        <f t="shared" si="311"/>
        <v>0</v>
      </c>
      <c r="BC1160" s="31">
        <f t="shared" si="312"/>
        <v>0</v>
      </c>
      <c r="BM1160" s="2" t="s">
        <v>35</v>
      </c>
      <c r="BN1160" s="2" t="s">
        <v>35</v>
      </c>
    </row>
    <row r="1161" spans="1:66" x14ac:dyDescent="0.25">
      <c r="A1161" s="50">
        <v>1150</v>
      </c>
      <c r="B1161" s="50">
        <v>946</v>
      </c>
      <c r="C1161" s="50" t="str">
        <f t="shared" si="301"/>
        <v>11253_1_5780</v>
      </c>
      <c r="D1161" s="50">
        <v>1</v>
      </c>
      <c r="E1161" s="51">
        <f t="shared" si="303"/>
        <v>112530001</v>
      </c>
      <c r="F1161" s="76" t="str">
        <f t="shared" si="300"/>
        <v>11253_1</v>
      </c>
      <c r="G1161" s="80">
        <v>11253</v>
      </c>
      <c r="H1161" s="52">
        <v>1</v>
      </c>
      <c r="I1161" s="52">
        <v>5780</v>
      </c>
      <c r="J1161" s="53" t="str">
        <f t="shared" si="304"/>
        <v>ok</v>
      </c>
      <c r="K1161" s="54" t="str">
        <f t="shared" ref="K1161:K1169" si="316">CONCATENATE(L1161,"_",M1161)</f>
        <v>11253_1</v>
      </c>
      <c r="L1161" s="54">
        <v>11253</v>
      </c>
      <c r="M1161" s="54">
        <v>1</v>
      </c>
      <c r="N1161" s="54">
        <v>4746</v>
      </c>
      <c r="O1161" s="55">
        <v>1509</v>
      </c>
      <c r="P1161" s="55">
        <v>62</v>
      </c>
      <c r="Q1161" s="55">
        <v>261</v>
      </c>
      <c r="R1161" s="55">
        <v>10</v>
      </c>
      <c r="S1161" s="52">
        <v>0</v>
      </c>
      <c r="T1161" s="56">
        <v>4720</v>
      </c>
      <c r="U1161" s="56">
        <v>92</v>
      </c>
      <c r="V1161" s="56">
        <v>5354</v>
      </c>
      <c r="W1161" s="56">
        <v>1509</v>
      </c>
      <c r="X1161" s="57">
        <v>0.62</v>
      </c>
      <c r="Y1161" s="109"/>
      <c r="Z1161" s="109"/>
      <c r="AA1161" s="109"/>
      <c r="AB1161" s="109"/>
      <c r="AC1161" s="56">
        <v>3445</v>
      </c>
      <c r="AD1161" s="52" t="s">
        <v>35</v>
      </c>
      <c r="AE1161" s="52" t="s">
        <v>35</v>
      </c>
      <c r="AF1161" s="52" t="s">
        <v>36</v>
      </c>
      <c r="AG1161" s="52" t="s">
        <v>36</v>
      </c>
      <c r="AH1161" s="106"/>
      <c r="AI1161" s="59"/>
      <c r="AJ1161" s="68" t="s">
        <v>10</v>
      </c>
      <c r="AK1161" t="s">
        <v>10</v>
      </c>
      <c r="AL1161" s="30" t="s">
        <v>10</v>
      </c>
      <c r="AM1161" s="39"/>
      <c r="AN1161" s="115" t="s">
        <v>10</v>
      </c>
      <c r="AO1161" s="30"/>
      <c r="AQ1161" s="5"/>
      <c r="AS1161" s="37"/>
      <c r="AT1161" s="30" t="s">
        <v>10</v>
      </c>
      <c r="AV1161" t="str">
        <f t="shared" si="305"/>
        <v>punainen</v>
      </c>
      <c r="AW1161" t="str">
        <f t="shared" si="306"/>
        <v>punainen</v>
      </c>
      <c r="AX1161" t="str">
        <f t="shared" si="307"/>
        <v>punainen</v>
      </c>
      <c r="AY1161" s="31">
        <f t="shared" si="308"/>
        <v>21</v>
      </c>
      <c r="AZ1161" s="31">
        <f t="shared" si="309"/>
        <v>10</v>
      </c>
      <c r="BA1161" s="31">
        <f t="shared" si="310"/>
        <v>1</v>
      </c>
      <c r="BB1161" s="31">
        <f t="shared" si="311"/>
        <v>10</v>
      </c>
      <c r="BC1161" s="31">
        <f t="shared" si="312"/>
        <v>0</v>
      </c>
      <c r="BM1161" s="2" t="s">
        <v>35</v>
      </c>
      <c r="BN1161" s="2" t="s">
        <v>35</v>
      </c>
    </row>
    <row r="1162" spans="1:66" x14ac:dyDescent="0.25">
      <c r="A1162" s="50">
        <v>1151</v>
      </c>
      <c r="B1162" s="50">
        <v>947</v>
      </c>
      <c r="C1162" s="50" t="str">
        <f t="shared" si="301"/>
        <v>11255_1_6170</v>
      </c>
      <c r="D1162" s="50">
        <v>1</v>
      </c>
      <c r="E1162" s="51">
        <f t="shared" si="303"/>
        <v>112550001</v>
      </c>
      <c r="F1162" s="76" t="str">
        <f t="shared" si="300"/>
        <v>11255_1</v>
      </c>
      <c r="G1162" s="80">
        <v>11255</v>
      </c>
      <c r="H1162" s="52">
        <v>1</v>
      </c>
      <c r="I1162" s="52">
        <v>6170</v>
      </c>
      <c r="J1162" s="53" t="str">
        <f t="shared" si="304"/>
        <v>ok</v>
      </c>
      <c r="K1162" s="54" t="str">
        <f t="shared" si="316"/>
        <v>11255_1</v>
      </c>
      <c r="L1162" s="54">
        <v>11255</v>
      </c>
      <c r="M1162" s="54">
        <v>1</v>
      </c>
      <c r="N1162" s="54">
        <v>5910</v>
      </c>
      <c r="O1162" s="55">
        <v>477</v>
      </c>
      <c r="P1162" s="55">
        <v>56</v>
      </c>
      <c r="Q1162" s="55">
        <v>205</v>
      </c>
      <c r="R1162" s="55">
        <v>26</v>
      </c>
      <c r="S1162" s="52">
        <v>0</v>
      </c>
      <c r="T1162" s="56">
        <v>2178</v>
      </c>
      <c r="U1162" s="56">
        <v>48</v>
      </c>
      <c r="V1162" s="56">
        <v>2314</v>
      </c>
      <c r="W1162" s="56">
        <v>477</v>
      </c>
      <c r="X1162" s="57">
        <v>0.56000000000000005</v>
      </c>
      <c r="Y1162" s="109"/>
      <c r="Z1162" s="109"/>
      <c r="AA1162" s="109"/>
      <c r="AB1162" s="109"/>
      <c r="AC1162" s="56">
        <v>592</v>
      </c>
      <c r="AD1162" s="52" t="s">
        <v>35</v>
      </c>
      <c r="AE1162" s="52" t="s">
        <v>35</v>
      </c>
      <c r="AF1162" s="52" t="s">
        <v>35</v>
      </c>
      <c r="AG1162" s="52" t="s">
        <v>36</v>
      </c>
      <c r="AH1162" s="106"/>
      <c r="AI1162" s="59"/>
      <c r="AJ1162" s="68" t="s">
        <v>10</v>
      </c>
      <c r="AK1162" t="s">
        <v>10</v>
      </c>
      <c r="AL1162" s="30" t="s">
        <v>10</v>
      </c>
      <c r="AM1162" s="39"/>
      <c r="AN1162" s="115" t="s">
        <v>10</v>
      </c>
      <c r="AO1162" s="30"/>
      <c r="AQ1162" s="5"/>
      <c r="AS1162" s="37"/>
      <c r="AT1162" s="30" t="s">
        <v>10</v>
      </c>
      <c r="AV1162" t="str">
        <f t="shared" si="305"/>
        <v>musta</v>
      </c>
      <c r="AW1162" t="str">
        <f t="shared" si="306"/>
        <v>punainen</v>
      </c>
      <c r="AX1162" t="str">
        <f t="shared" si="307"/>
        <v>musta</v>
      </c>
      <c r="AY1162" s="31">
        <f t="shared" si="308"/>
        <v>11</v>
      </c>
      <c r="AZ1162" s="31">
        <f t="shared" si="309"/>
        <v>1</v>
      </c>
      <c r="BA1162" s="31">
        <f t="shared" si="310"/>
        <v>0</v>
      </c>
      <c r="BB1162" s="31">
        <f t="shared" si="311"/>
        <v>10</v>
      </c>
      <c r="BC1162" s="31">
        <f t="shared" si="312"/>
        <v>0</v>
      </c>
      <c r="BM1162" s="2" t="s">
        <v>35</v>
      </c>
      <c r="BN1162" s="2" t="s">
        <v>35</v>
      </c>
    </row>
    <row r="1163" spans="1:66" x14ac:dyDescent="0.25">
      <c r="A1163" s="50">
        <v>1152</v>
      </c>
      <c r="B1163" s="50">
        <v>948</v>
      </c>
      <c r="C1163" s="50" t="str">
        <f t="shared" si="301"/>
        <v>11255_2_4157</v>
      </c>
      <c r="D1163" s="50">
        <v>1</v>
      </c>
      <c r="E1163" s="51">
        <f t="shared" si="303"/>
        <v>112550002</v>
      </c>
      <c r="F1163" s="76" t="str">
        <f t="shared" si="300"/>
        <v>11255_2</v>
      </c>
      <c r="G1163" s="80">
        <v>11255</v>
      </c>
      <c r="H1163" s="52">
        <v>2</v>
      </c>
      <c r="I1163" s="52">
        <v>4157</v>
      </c>
      <c r="J1163" s="53" t="str">
        <f t="shared" si="304"/>
        <v>ok</v>
      </c>
      <c r="K1163" s="54" t="str">
        <f t="shared" si="316"/>
        <v>11255_2</v>
      </c>
      <c r="L1163" s="54">
        <v>11255</v>
      </c>
      <c r="M1163" s="54">
        <v>2</v>
      </c>
      <c r="N1163" s="54">
        <v>3998</v>
      </c>
      <c r="O1163" s="55">
        <v>312</v>
      </c>
      <c r="P1163" s="55">
        <v>63</v>
      </c>
      <c r="Q1163" s="55">
        <v>126</v>
      </c>
      <c r="R1163" s="55">
        <v>22</v>
      </c>
      <c r="S1163" s="52">
        <v>0</v>
      </c>
      <c r="T1163" s="56">
        <v>1474</v>
      </c>
      <c r="U1163" s="56">
        <v>42</v>
      </c>
      <c r="V1163" s="56">
        <v>1536</v>
      </c>
      <c r="W1163" s="56">
        <v>312</v>
      </c>
      <c r="X1163" s="57">
        <v>0.63</v>
      </c>
      <c r="Y1163" s="109"/>
      <c r="Z1163" s="109"/>
      <c r="AA1163" s="109"/>
      <c r="AB1163" s="109"/>
      <c r="AC1163" s="56">
        <v>241</v>
      </c>
      <c r="AD1163" s="52" t="s">
        <v>35</v>
      </c>
      <c r="AE1163" s="52" t="s">
        <v>35</v>
      </c>
      <c r="AF1163" s="52" t="s">
        <v>35</v>
      </c>
      <c r="AG1163" s="52"/>
      <c r="AH1163" s="106"/>
      <c r="AI1163" s="59"/>
      <c r="AJ1163" s="68" t="s">
        <v>10</v>
      </c>
      <c r="AK1163" t="s">
        <v>10</v>
      </c>
      <c r="AL1163" s="30" t="s">
        <v>10</v>
      </c>
      <c r="AM1163" s="39"/>
      <c r="AN1163" s="115" t="s">
        <v>10</v>
      </c>
      <c r="AO1163" s="30"/>
      <c r="AQ1163" s="5"/>
      <c r="AS1163" s="37"/>
      <c r="AT1163" s="30" t="s">
        <v>10</v>
      </c>
      <c r="AV1163" t="str">
        <f t="shared" si="305"/>
        <v>punainen</v>
      </c>
      <c r="AW1163" t="str">
        <f t="shared" si="306"/>
        <v>musta</v>
      </c>
      <c r="AX1163" t="str">
        <f t="shared" si="307"/>
        <v>musta</v>
      </c>
      <c r="AY1163" s="31">
        <f t="shared" si="308"/>
        <v>11</v>
      </c>
      <c r="AZ1163" s="31">
        <f t="shared" si="309"/>
        <v>10</v>
      </c>
      <c r="BA1163" s="31">
        <f t="shared" si="310"/>
        <v>0</v>
      </c>
      <c r="BB1163" s="31">
        <f t="shared" si="311"/>
        <v>1</v>
      </c>
      <c r="BC1163" s="31">
        <f t="shared" si="312"/>
        <v>0</v>
      </c>
      <c r="BM1163" s="2" t="s">
        <v>35</v>
      </c>
      <c r="BN1163" s="2" t="s">
        <v>35</v>
      </c>
    </row>
    <row r="1164" spans="1:66" x14ac:dyDescent="0.25">
      <c r="A1164" s="50">
        <v>1153</v>
      </c>
      <c r="B1164" s="50">
        <v>949</v>
      </c>
      <c r="C1164" s="50" t="str">
        <f t="shared" si="301"/>
        <v>11256_1_2135</v>
      </c>
      <c r="D1164" s="50">
        <v>1</v>
      </c>
      <c r="E1164" s="51">
        <f t="shared" si="303"/>
        <v>112560001</v>
      </c>
      <c r="F1164" s="76" t="str">
        <f t="shared" ref="F1164:F1227" si="317">CONCATENATE(G1164,"_",H1164)</f>
        <v>11256_1</v>
      </c>
      <c r="G1164" s="80">
        <v>11256</v>
      </c>
      <c r="H1164" s="52">
        <v>1</v>
      </c>
      <c r="I1164" s="52">
        <v>2135</v>
      </c>
      <c r="J1164" s="53" t="str">
        <f t="shared" si="304"/>
        <v>ok</v>
      </c>
      <c r="K1164" s="54" t="str">
        <f t="shared" si="316"/>
        <v>11256_1</v>
      </c>
      <c r="L1164" s="54">
        <v>11256</v>
      </c>
      <c r="M1164" s="54">
        <v>1</v>
      </c>
      <c r="N1164" s="54">
        <v>2064</v>
      </c>
      <c r="O1164" s="55">
        <v>377</v>
      </c>
      <c r="P1164" s="55">
        <v>70</v>
      </c>
      <c r="Q1164" s="55">
        <v>194</v>
      </c>
      <c r="R1164" s="55">
        <v>36</v>
      </c>
      <c r="S1164" s="52">
        <v>0</v>
      </c>
      <c r="T1164" s="56">
        <v>808</v>
      </c>
      <c r="U1164" s="56">
        <v>16</v>
      </c>
      <c r="V1164" s="56">
        <v>834</v>
      </c>
      <c r="W1164" s="56">
        <v>377</v>
      </c>
      <c r="X1164" s="57">
        <v>0.7</v>
      </c>
      <c r="Y1164" s="109"/>
      <c r="Z1164" s="109"/>
      <c r="AA1164" s="109"/>
      <c r="AB1164" s="109"/>
      <c r="AC1164" s="56">
        <v>119</v>
      </c>
      <c r="AD1164" s="52" t="s">
        <v>35</v>
      </c>
      <c r="AE1164" s="52" t="s">
        <v>35</v>
      </c>
      <c r="AF1164" s="52" t="s">
        <v>35</v>
      </c>
      <c r="AG1164" s="52"/>
      <c r="AH1164" s="106"/>
      <c r="AI1164" s="59"/>
      <c r="AJ1164" s="68" t="s">
        <v>10</v>
      </c>
      <c r="AK1164" t="s">
        <v>10</v>
      </c>
      <c r="AL1164" s="30" t="s">
        <v>10</v>
      </c>
      <c r="AM1164" s="39"/>
      <c r="AN1164" s="115" t="s">
        <v>10</v>
      </c>
      <c r="AO1164" s="30"/>
      <c r="AQ1164" s="5"/>
      <c r="AS1164" s="37"/>
      <c r="AT1164" s="30" t="s">
        <v>10</v>
      </c>
      <c r="AV1164" t="str">
        <f t="shared" si="305"/>
        <v>punainen</v>
      </c>
      <c r="AW1164" t="str">
        <f t="shared" si="306"/>
        <v>musta</v>
      </c>
      <c r="AX1164" t="str">
        <f t="shared" si="307"/>
        <v>musta</v>
      </c>
      <c r="AY1164" s="31">
        <f t="shared" si="308"/>
        <v>11</v>
      </c>
      <c r="AZ1164" s="31">
        <f t="shared" si="309"/>
        <v>10</v>
      </c>
      <c r="BA1164" s="31">
        <f t="shared" si="310"/>
        <v>0</v>
      </c>
      <c r="BB1164" s="31">
        <f t="shared" si="311"/>
        <v>1</v>
      </c>
      <c r="BC1164" s="31">
        <f t="shared" si="312"/>
        <v>0</v>
      </c>
      <c r="BM1164" s="2" t="s">
        <v>35</v>
      </c>
      <c r="BN1164" s="2" t="s">
        <v>35</v>
      </c>
    </row>
    <row r="1165" spans="1:66" x14ac:dyDescent="0.25">
      <c r="A1165" s="50">
        <v>1154</v>
      </c>
      <c r="B1165" s="50">
        <v>950</v>
      </c>
      <c r="C1165" s="50" t="str">
        <f t="shared" ref="C1165:C1228" si="318">CONCATENATE(G1165,"_",H1165,"_",I1165)</f>
        <v>11261_1_4818</v>
      </c>
      <c r="D1165" s="50">
        <v>1</v>
      </c>
      <c r="E1165" s="51">
        <f t="shared" si="303"/>
        <v>112610001</v>
      </c>
      <c r="F1165" s="76" t="str">
        <f t="shared" si="317"/>
        <v>11261_1</v>
      </c>
      <c r="G1165" s="80">
        <v>11261</v>
      </c>
      <c r="H1165" s="52">
        <v>1</v>
      </c>
      <c r="I1165" s="52">
        <v>4818</v>
      </c>
      <c r="J1165" s="53" t="str">
        <f t="shared" si="304"/>
        <v>ok</v>
      </c>
      <c r="K1165" s="54" t="str">
        <f t="shared" si="316"/>
        <v>11261_1</v>
      </c>
      <c r="L1165" s="54">
        <v>11261</v>
      </c>
      <c r="M1165" s="54">
        <v>1</v>
      </c>
      <c r="N1165" s="54">
        <v>2159</v>
      </c>
      <c r="O1165" s="55">
        <v>168</v>
      </c>
      <c r="P1165" s="55">
        <v>36</v>
      </c>
      <c r="Q1165" s="55">
        <v>94</v>
      </c>
      <c r="R1165" s="55">
        <v>20</v>
      </c>
      <c r="S1165" s="52">
        <v>0</v>
      </c>
      <c r="T1165" s="56">
        <v>2419</v>
      </c>
      <c r="U1165" s="56">
        <v>63</v>
      </c>
      <c r="V1165" s="56">
        <v>2600</v>
      </c>
      <c r="W1165" s="56">
        <v>168</v>
      </c>
      <c r="X1165" s="57">
        <v>0.36</v>
      </c>
      <c r="Y1165" s="109"/>
      <c r="Z1165" s="109"/>
      <c r="AA1165" s="109"/>
      <c r="AB1165" s="109"/>
      <c r="AC1165" s="56">
        <v>244</v>
      </c>
      <c r="AD1165" s="52" t="s">
        <v>35</v>
      </c>
      <c r="AE1165" s="52" t="s">
        <v>35</v>
      </c>
      <c r="AF1165" s="52" t="s">
        <v>36</v>
      </c>
      <c r="AG1165" s="52"/>
      <c r="AH1165" s="106"/>
      <c r="AI1165" s="59"/>
      <c r="AJ1165" s="68" t="s">
        <v>10</v>
      </c>
      <c r="AK1165" t="s">
        <v>10</v>
      </c>
      <c r="AL1165" s="30" t="s">
        <v>10</v>
      </c>
      <c r="AM1165" s="39"/>
      <c r="AN1165" s="115" t="s">
        <v>10</v>
      </c>
      <c r="AO1165" s="30"/>
      <c r="AQ1165" s="5"/>
      <c r="AS1165" s="37"/>
      <c r="AT1165" s="30" t="s">
        <v>10</v>
      </c>
      <c r="AV1165" t="str">
        <f t="shared" si="305"/>
        <v>musta</v>
      </c>
      <c r="AW1165" t="str">
        <f t="shared" si="306"/>
        <v>musta</v>
      </c>
      <c r="AX1165" t="str">
        <f t="shared" si="307"/>
        <v>musta</v>
      </c>
      <c r="AY1165" s="31">
        <f t="shared" si="308"/>
        <v>1</v>
      </c>
      <c r="AZ1165" s="31">
        <f t="shared" si="309"/>
        <v>0</v>
      </c>
      <c r="BA1165" s="31">
        <f t="shared" si="310"/>
        <v>0</v>
      </c>
      <c r="BB1165" s="31">
        <f t="shared" si="311"/>
        <v>1</v>
      </c>
      <c r="BC1165" s="31">
        <f t="shared" si="312"/>
        <v>0</v>
      </c>
      <c r="BM1165" s="2" t="s">
        <v>35</v>
      </c>
      <c r="BN1165" s="2" t="s">
        <v>35</v>
      </c>
    </row>
    <row r="1166" spans="1:66" x14ac:dyDescent="0.25">
      <c r="A1166" s="50">
        <v>1155</v>
      </c>
      <c r="B1166" s="50">
        <v>951</v>
      </c>
      <c r="C1166" s="50" t="str">
        <f t="shared" si="318"/>
        <v>11262_1_479</v>
      </c>
      <c r="D1166" s="50">
        <v>1</v>
      </c>
      <c r="E1166" s="51">
        <f t="shared" si="303"/>
        <v>112620001</v>
      </c>
      <c r="F1166" s="76" t="str">
        <f t="shared" si="317"/>
        <v>11262_1</v>
      </c>
      <c r="G1166" s="80">
        <v>11262</v>
      </c>
      <c r="H1166" s="52">
        <v>1</v>
      </c>
      <c r="I1166" s="52">
        <v>479</v>
      </c>
      <c r="J1166" s="53" t="str">
        <f t="shared" si="304"/>
        <v>ok</v>
      </c>
      <c r="K1166" s="54" t="str">
        <f t="shared" si="316"/>
        <v>11262_1</v>
      </c>
      <c r="L1166" s="54">
        <v>11262</v>
      </c>
      <c r="M1166" s="54">
        <v>1</v>
      </c>
      <c r="N1166" s="54">
        <v>476</v>
      </c>
      <c r="O1166" s="55">
        <v>1078</v>
      </c>
      <c r="P1166" s="55">
        <v>55</v>
      </c>
      <c r="Q1166" s="55">
        <v>256</v>
      </c>
      <c r="R1166" s="55">
        <v>13</v>
      </c>
      <c r="S1166" s="52">
        <v>0</v>
      </c>
      <c r="T1166" s="56">
        <v>2000</v>
      </c>
      <c r="U1166" s="56">
        <v>108</v>
      </c>
      <c r="V1166" s="56">
        <v>2268</v>
      </c>
      <c r="W1166" s="56">
        <v>1078</v>
      </c>
      <c r="X1166" s="57">
        <v>0.55000000000000004</v>
      </c>
      <c r="Y1166" s="109"/>
      <c r="Z1166" s="109"/>
      <c r="AA1166" s="109"/>
      <c r="AB1166" s="109"/>
      <c r="AC1166" s="56">
        <v>35</v>
      </c>
      <c r="AD1166" s="52" t="s">
        <v>35</v>
      </c>
      <c r="AE1166" s="52" t="s">
        <v>35</v>
      </c>
      <c r="AF1166" s="52" t="s">
        <v>36</v>
      </c>
      <c r="AG1166" s="52" t="s">
        <v>36</v>
      </c>
      <c r="AH1166" s="106"/>
      <c r="AI1166" s="59"/>
      <c r="AJ1166" s="68" t="s">
        <v>10</v>
      </c>
      <c r="AK1166" t="s">
        <v>10</v>
      </c>
      <c r="AL1166" s="30" t="s">
        <v>10</v>
      </c>
      <c r="AM1166" s="39"/>
      <c r="AN1166" s="115" t="s">
        <v>10</v>
      </c>
      <c r="AO1166" s="30"/>
      <c r="AQ1166" s="5"/>
      <c r="AS1166" s="37"/>
      <c r="AT1166" s="30" t="s">
        <v>10</v>
      </c>
      <c r="AV1166" t="str">
        <f t="shared" si="305"/>
        <v>musta</v>
      </c>
      <c r="AW1166" t="str">
        <f t="shared" si="306"/>
        <v>musta</v>
      </c>
      <c r="AX1166" t="str">
        <f t="shared" si="307"/>
        <v>musta</v>
      </c>
      <c r="AY1166" s="31">
        <f t="shared" si="308"/>
        <v>2</v>
      </c>
      <c r="AZ1166" s="31">
        <f t="shared" si="309"/>
        <v>1</v>
      </c>
      <c r="BA1166" s="31">
        <f t="shared" si="310"/>
        <v>1</v>
      </c>
      <c r="BB1166" s="31">
        <f t="shared" si="311"/>
        <v>0</v>
      </c>
      <c r="BC1166" s="31">
        <f t="shared" si="312"/>
        <v>0</v>
      </c>
      <c r="BM1166" s="2" t="s">
        <v>35</v>
      </c>
      <c r="BN1166" s="2" t="s">
        <v>35</v>
      </c>
    </row>
    <row r="1167" spans="1:66" x14ac:dyDescent="0.25">
      <c r="A1167" s="50">
        <v>1156</v>
      </c>
      <c r="B1167" s="50">
        <v>952</v>
      </c>
      <c r="C1167" s="50" t="str">
        <f t="shared" si="318"/>
        <v>11263_1_6635</v>
      </c>
      <c r="D1167" s="50">
        <v>1</v>
      </c>
      <c r="E1167" s="51">
        <f t="shared" si="303"/>
        <v>112630001</v>
      </c>
      <c r="F1167" s="76" t="str">
        <f t="shared" si="317"/>
        <v>11263_1</v>
      </c>
      <c r="G1167" s="80">
        <v>11263</v>
      </c>
      <c r="H1167" s="52">
        <v>1</v>
      </c>
      <c r="I1167" s="52">
        <v>6635</v>
      </c>
      <c r="J1167" s="53" t="str">
        <f t="shared" si="304"/>
        <v>ok</v>
      </c>
      <c r="K1167" s="54" t="str">
        <f t="shared" si="316"/>
        <v>11263_1</v>
      </c>
      <c r="L1167" s="54">
        <v>11263</v>
      </c>
      <c r="M1167" s="54">
        <v>1</v>
      </c>
      <c r="N1167" s="54">
        <v>6354</v>
      </c>
      <c r="O1167" s="55">
        <v>28</v>
      </c>
      <c r="P1167" s="55">
        <v>47</v>
      </c>
      <c r="Q1167" s="55">
        <v>18</v>
      </c>
      <c r="R1167" s="55">
        <v>30</v>
      </c>
      <c r="S1167" s="52">
        <v>0</v>
      </c>
      <c r="T1167" s="56">
        <v>275</v>
      </c>
      <c r="U1167" s="56">
        <v>6</v>
      </c>
      <c r="V1167" s="56">
        <v>333</v>
      </c>
      <c r="W1167" s="56">
        <v>28</v>
      </c>
      <c r="X1167" s="57">
        <v>0.47</v>
      </c>
      <c r="Y1167" s="109"/>
      <c r="Z1167" s="109"/>
      <c r="AA1167" s="109"/>
      <c r="AB1167" s="109"/>
      <c r="AC1167" s="56">
        <v>25</v>
      </c>
      <c r="AD1167" s="52" t="s">
        <v>35</v>
      </c>
      <c r="AE1167" s="52" t="s">
        <v>35</v>
      </c>
      <c r="AF1167" s="52" t="s">
        <v>35</v>
      </c>
      <c r="AG1167" s="52"/>
      <c r="AH1167" s="106"/>
      <c r="AI1167" s="59"/>
      <c r="AJ1167" s="68" t="s">
        <v>10</v>
      </c>
      <c r="AK1167" t="s">
        <v>10</v>
      </c>
      <c r="AL1167" s="30" t="s">
        <v>10</v>
      </c>
      <c r="AM1167" s="39"/>
      <c r="AN1167" s="115" t="s">
        <v>10</v>
      </c>
      <c r="AO1167" s="30"/>
      <c r="AQ1167" s="5"/>
      <c r="AS1167" s="37"/>
      <c r="AT1167" s="30" t="s">
        <v>10</v>
      </c>
      <c r="AV1167" t="str">
        <f t="shared" si="305"/>
        <v>musta</v>
      </c>
      <c r="AW1167" t="str">
        <f t="shared" si="306"/>
        <v>musta</v>
      </c>
      <c r="AX1167" t="str">
        <f t="shared" si="307"/>
        <v>musta</v>
      </c>
      <c r="AY1167" s="31">
        <f t="shared" si="308"/>
        <v>1</v>
      </c>
      <c r="AZ1167" s="31">
        <f t="shared" si="309"/>
        <v>1</v>
      </c>
      <c r="BA1167" s="31">
        <f t="shared" si="310"/>
        <v>0</v>
      </c>
      <c r="BB1167" s="31">
        <f t="shared" si="311"/>
        <v>0</v>
      </c>
      <c r="BC1167" s="31">
        <f t="shared" si="312"/>
        <v>0</v>
      </c>
      <c r="BM1167" s="2" t="s">
        <v>35</v>
      </c>
      <c r="BN1167" s="2" t="s">
        <v>35</v>
      </c>
    </row>
    <row r="1168" spans="1:66" x14ac:dyDescent="0.25">
      <c r="A1168" s="50">
        <v>1157</v>
      </c>
      <c r="B1168" s="50">
        <v>953</v>
      </c>
      <c r="C1168" s="50" t="str">
        <f t="shared" si="318"/>
        <v>11265_1_6223</v>
      </c>
      <c r="D1168" s="50">
        <v>1</v>
      </c>
      <c r="E1168" s="51">
        <f t="shared" si="303"/>
        <v>112650001</v>
      </c>
      <c r="F1168" s="76" t="str">
        <f t="shared" si="317"/>
        <v>11265_1</v>
      </c>
      <c r="G1168" s="80">
        <v>11265</v>
      </c>
      <c r="H1168" s="52">
        <v>1</v>
      </c>
      <c r="I1168" s="52">
        <v>6223</v>
      </c>
      <c r="J1168" s="53" t="str">
        <f t="shared" si="304"/>
        <v>ok</v>
      </c>
      <c r="K1168" s="54" t="str">
        <f t="shared" si="316"/>
        <v>11265_1</v>
      </c>
      <c r="L1168" s="54">
        <v>11265</v>
      </c>
      <c r="M1168" s="54">
        <v>1</v>
      </c>
      <c r="N1168" s="54">
        <v>6086</v>
      </c>
      <c r="O1168" s="55">
        <v>62</v>
      </c>
      <c r="P1168" s="55">
        <v>32</v>
      </c>
      <c r="Q1168" s="55">
        <v>12</v>
      </c>
      <c r="R1168" s="55">
        <v>6</v>
      </c>
      <c r="S1168" s="52">
        <v>0</v>
      </c>
      <c r="T1168" s="56">
        <v>296</v>
      </c>
      <c r="U1168" s="56">
        <v>13</v>
      </c>
      <c r="V1168" s="56">
        <v>324</v>
      </c>
      <c r="W1168" s="56">
        <v>62</v>
      </c>
      <c r="X1168" s="57">
        <v>0.32</v>
      </c>
      <c r="Y1168" s="109"/>
      <c r="Z1168" s="109"/>
      <c r="AA1168" s="109"/>
      <c r="AB1168" s="109"/>
      <c r="AC1168" s="56">
        <v>14</v>
      </c>
      <c r="AD1168" s="52" t="s">
        <v>35</v>
      </c>
      <c r="AE1168" s="52" t="s">
        <v>35</v>
      </c>
      <c r="AF1168" s="52" t="s">
        <v>35</v>
      </c>
      <c r="AG1168" s="52"/>
      <c r="AH1168" s="106"/>
      <c r="AI1168" s="59"/>
      <c r="AJ1168" s="68" t="s">
        <v>10</v>
      </c>
      <c r="AK1168" t="s">
        <v>10</v>
      </c>
      <c r="AL1168" s="30" t="s">
        <v>10</v>
      </c>
      <c r="AM1168" s="39"/>
      <c r="AN1168" s="115" t="s">
        <v>10</v>
      </c>
      <c r="AO1168" s="30"/>
      <c r="AQ1168" s="5"/>
      <c r="AS1168" s="37"/>
      <c r="AT1168" s="30" t="s">
        <v>10</v>
      </c>
      <c r="AV1168" t="str">
        <f t="shared" si="305"/>
        <v>musta</v>
      </c>
      <c r="AW1168" t="str">
        <f t="shared" si="306"/>
        <v>musta</v>
      </c>
      <c r="AX1168" t="str">
        <f t="shared" si="307"/>
        <v>musta</v>
      </c>
      <c r="AY1168" s="31">
        <f t="shared" si="308"/>
        <v>0</v>
      </c>
      <c r="AZ1168" s="31">
        <f t="shared" si="309"/>
        <v>0</v>
      </c>
      <c r="BA1168" s="31">
        <f t="shared" si="310"/>
        <v>0</v>
      </c>
      <c r="BB1168" s="31">
        <f t="shared" si="311"/>
        <v>0</v>
      </c>
      <c r="BC1168" s="31">
        <f t="shared" si="312"/>
        <v>0</v>
      </c>
      <c r="BM1168" s="2" t="s">
        <v>35</v>
      </c>
      <c r="BN1168" s="2" t="s">
        <v>35</v>
      </c>
    </row>
    <row r="1169" spans="1:66" x14ac:dyDescent="0.25">
      <c r="A1169" s="50">
        <v>1158</v>
      </c>
      <c r="B1169" s="50">
        <v>954</v>
      </c>
      <c r="C1169" s="50" t="str">
        <f t="shared" si="318"/>
        <v>11269_1_5180</v>
      </c>
      <c r="D1169" s="50">
        <v>1</v>
      </c>
      <c r="E1169" s="51">
        <f t="shared" si="303"/>
        <v>112690001</v>
      </c>
      <c r="F1169" s="76" t="str">
        <f t="shared" si="317"/>
        <v>11269_1</v>
      </c>
      <c r="G1169" s="81">
        <v>11269</v>
      </c>
      <c r="H1169" s="52">
        <v>1</v>
      </c>
      <c r="I1169" s="52">
        <v>5180</v>
      </c>
      <c r="J1169" s="53" t="str">
        <f t="shared" si="304"/>
        <v>ok</v>
      </c>
      <c r="K1169" s="54" t="str">
        <f t="shared" si="316"/>
        <v>11269_1</v>
      </c>
      <c r="L1169" s="54">
        <v>11269</v>
      </c>
      <c r="M1169" s="54">
        <v>1</v>
      </c>
      <c r="N1169" s="54">
        <v>5619</v>
      </c>
      <c r="O1169" s="55">
        <v>630</v>
      </c>
      <c r="P1169" s="55">
        <v>47</v>
      </c>
      <c r="Q1169" s="55">
        <v>154</v>
      </c>
      <c r="R1169" s="55">
        <v>11</v>
      </c>
      <c r="S1169" s="52">
        <v>0</v>
      </c>
      <c r="T1169" s="56">
        <v>5139</v>
      </c>
      <c r="U1169" s="56">
        <v>146</v>
      </c>
      <c r="V1169" s="56">
        <v>5703</v>
      </c>
      <c r="W1169" s="56">
        <v>630</v>
      </c>
      <c r="X1169" s="57">
        <v>0.47</v>
      </c>
      <c r="Y1169" s="109"/>
      <c r="Z1169" s="109"/>
      <c r="AA1169" s="109"/>
      <c r="AB1169" s="109"/>
      <c r="AC1169" s="56">
        <v>3152</v>
      </c>
      <c r="AD1169" s="61" t="s">
        <v>34</v>
      </c>
      <c r="AE1169" s="52" t="s">
        <v>35</v>
      </c>
      <c r="AF1169" s="52" t="s">
        <v>35</v>
      </c>
      <c r="AG1169" s="52" t="s">
        <v>36</v>
      </c>
      <c r="AH1169" s="106" t="s">
        <v>48</v>
      </c>
      <c r="AI1169" s="59"/>
      <c r="AJ1169" s="68" t="s">
        <v>10</v>
      </c>
      <c r="AK1169" t="s">
        <v>10</v>
      </c>
      <c r="AL1169" s="30" t="s">
        <v>10</v>
      </c>
      <c r="AM1169" s="39"/>
      <c r="AN1169" s="115" t="s">
        <v>10</v>
      </c>
      <c r="AO1169" s="30"/>
      <c r="AQ1169" s="5"/>
      <c r="AS1169" s="37"/>
      <c r="AT1169" s="30" t="s">
        <v>10</v>
      </c>
      <c r="AV1169" t="str">
        <f t="shared" si="305"/>
        <v>musta</v>
      </c>
      <c r="AW1169" t="str">
        <f t="shared" si="306"/>
        <v>punainen</v>
      </c>
      <c r="AX1169" t="str">
        <f t="shared" si="307"/>
        <v>musta</v>
      </c>
      <c r="AY1169" s="31">
        <f t="shared" si="308"/>
        <v>12</v>
      </c>
      <c r="AZ1169" s="31">
        <f t="shared" si="309"/>
        <v>1</v>
      </c>
      <c r="BA1169" s="31">
        <f t="shared" si="310"/>
        <v>0</v>
      </c>
      <c r="BB1169" s="31">
        <f t="shared" si="311"/>
        <v>10</v>
      </c>
      <c r="BC1169" s="31">
        <f t="shared" si="312"/>
        <v>1</v>
      </c>
      <c r="BM1169" s="32" t="s">
        <v>34</v>
      </c>
      <c r="BN1169" s="2" t="s">
        <v>35</v>
      </c>
    </row>
    <row r="1170" spans="1:66" x14ac:dyDescent="0.25">
      <c r="A1170" s="50">
        <v>1159</v>
      </c>
      <c r="B1170" s="50">
        <v>955</v>
      </c>
      <c r="C1170" s="50" t="str">
        <f t="shared" si="318"/>
        <v>11270_1_983</v>
      </c>
      <c r="D1170" s="50">
        <v>1</v>
      </c>
      <c r="E1170" s="51">
        <f t="shared" si="303"/>
        <v>112700001</v>
      </c>
      <c r="F1170" s="76" t="str">
        <f t="shared" si="317"/>
        <v>11270_1</v>
      </c>
      <c r="G1170" s="80">
        <v>11270</v>
      </c>
      <c r="H1170" s="52">
        <v>1</v>
      </c>
      <c r="I1170" s="52">
        <v>983</v>
      </c>
      <c r="J1170" s="53" t="str">
        <f t="shared" si="304"/>
        <v>huom!</v>
      </c>
      <c r="K1170" s="54"/>
      <c r="L1170" s="54"/>
      <c r="M1170" s="54"/>
      <c r="N1170" s="54"/>
      <c r="O1170" s="55" t="s">
        <v>32</v>
      </c>
      <c r="P1170" s="55" t="s">
        <v>32</v>
      </c>
      <c r="Q1170" s="55" t="s">
        <v>32</v>
      </c>
      <c r="R1170" s="55" t="s">
        <v>32</v>
      </c>
      <c r="S1170" s="52">
        <v>0</v>
      </c>
      <c r="T1170" s="56">
        <v>540</v>
      </c>
      <c r="U1170" s="56">
        <v>11</v>
      </c>
      <c r="V1170" s="56">
        <v>548</v>
      </c>
      <c r="W1170" s="56" t="s">
        <v>37</v>
      </c>
      <c r="X1170" s="57" t="s">
        <v>37</v>
      </c>
      <c r="Y1170" s="109"/>
      <c r="Z1170" s="109"/>
      <c r="AA1170" s="109"/>
      <c r="AB1170" s="109"/>
      <c r="AC1170" s="56">
        <v>60</v>
      </c>
      <c r="AD1170" s="52" t="s">
        <v>35</v>
      </c>
      <c r="AE1170" s="52" t="s">
        <v>35</v>
      </c>
      <c r="AF1170" s="52" t="s">
        <v>35</v>
      </c>
      <c r="AG1170" s="52" t="s">
        <v>36</v>
      </c>
      <c r="AH1170" s="106"/>
      <c r="AI1170" s="59"/>
      <c r="AJ1170" s="68" t="s">
        <v>10</v>
      </c>
      <c r="AK1170" t="s">
        <v>10</v>
      </c>
      <c r="AL1170" s="30" t="s">
        <v>10</v>
      </c>
      <c r="AM1170" s="39"/>
      <c r="AN1170" s="115" t="s">
        <v>10</v>
      </c>
      <c r="AO1170" s="30"/>
      <c r="AQ1170" s="5"/>
      <c r="AS1170" s="37"/>
      <c r="AT1170" s="30" t="s">
        <v>10</v>
      </c>
      <c r="AV1170" t="str">
        <f t="shared" si="305"/>
        <v>ei mallia</v>
      </c>
      <c r="AW1170" t="str">
        <f t="shared" si="306"/>
        <v>ei mallia</v>
      </c>
      <c r="AX1170" t="str">
        <f t="shared" si="307"/>
        <v>ei mallia</v>
      </c>
      <c r="AY1170" s="31">
        <f t="shared" si="308"/>
        <v>20</v>
      </c>
      <c r="AZ1170" s="31">
        <f t="shared" si="309"/>
        <v>10</v>
      </c>
      <c r="BA1170" s="31">
        <f t="shared" si="310"/>
        <v>10</v>
      </c>
      <c r="BB1170" s="31">
        <f t="shared" si="311"/>
        <v>0</v>
      </c>
      <c r="BC1170" s="31">
        <f t="shared" si="312"/>
        <v>0</v>
      </c>
      <c r="BM1170" s="2" t="s">
        <v>35</v>
      </c>
      <c r="BN1170" s="2" t="s">
        <v>35</v>
      </c>
    </row>
    <row r="1171" spans="1:66" x14ac:dyDescent="0.25">
      <c r="A1171" s="50">
        <v>1160</v>
      </c>
      <c r="B1171" s="50">
        <v>956</v>
      </c>
      <c r="C1171" s="50" t="str">
        <f t="shared" si="318"/>
        <v>11271_1_7230</v>
      </c>
      <c r="D1171" s="50">
        <v>1</v>
      </c>
      <c r="E1171" s="51">
        <f t="shared" si="303"/>
        <v>112710001</v>
      </c>
      <c r="F1171" s="76" t="str">
        <f t="shared" si="317"/>
        <v>11271_1</v>
      </c>
      <c r="G1171" s="80">
        <v>11271</v>
      </c>
      <c r="H1171" s="52">
        <v>1</v>
      </c>
      <c r="I1171" s="52">
        <v>7230</v>
      </c>
      <c r="J1171" s="53" t="str">
        <f t="shared" si="304"/>
        <v>ok</v>
      </c>
      <c r="K1171" s="54" t="str">
        <f>CONCATENATE(L1171,"_",M1171)</f>
        <v>11271_1</v>
      </c>
      <c r="L1171" s="54">
        <v>11271</v>
      </c>
      <c r="M1171" s="54">
        <v>1</v>
      </c>
      <c r="N1171" s="54">
        <v>6972</v>
      </c>
      <c r="O1171" s="55">
        <v>466</v>
      </c>
      <c r="P1171" s="55">
        <v>64</v>
      </c>
      <c r="Q1171" s="55">
        <v>89</v>
      </c>
      <c r="R1171" s="55">
        <v>11</v>
      </c>
      <c r="S1171" s="52">
        <v>0</v>
      </c>
      <c r="T1171" s="56">
        <v>1059</v>
      </c>
      <c r="U1171" s="56">
        <v>25</v>
      </c>
      <c r="V1171" s="56">
        <v>1162</v>
      </c>
      <c r="W1171" s="56">
        <v>466</v>
      </c>
      <c r="X1171" s="57">
        <v>0.64</v>
      </c>
      <c r="Y1171" s="109"/>
      <c r="Z1171" s="109"/>
      <c r="AA1171" s="109"/>
      <c r="AB1171" s="109"/>
      <c r="AC1171" s="56">
        <v>1004</v>
      </c>
      <c r="AD1171" s="52" t="s">
        <v>35</v>
      </c>
      <c r="AE1171" s="52" t="s">
        <v>35</v>
      </c>
      <c r="AF1171" s="52" t="s">
        <v>35</v>
      </c>
      <c r="AG1171" s="52"/>
      <c r="AH1171" s="106"/>
      <c r="AI1171" s="59"/>
      <c r="AJ1171" s="68" t="s">
        <v>10</v>
      </c>
      <c r="AK1171" t="s">
        <v>10</v>
      </c>
      <c r="AL1171" s="30" t="s">
        <v>10</v>
      </c>
      <c r="AM1171" s="39"/>
      <c r="AN1171" s="115" t="s">
        <v>10</v>
      </c>
      <c r="AO1171" s="30"/>
      <c r="AQ1171" s="5"/>
      <c r="AS1171" s="37"/>
      <c r="AT1171" s="30" t="s">
        <v>10</v>
      </c>
      <c r="AV1171" t="str">
        <f t="shared" si="305"/>
        <v>punainen</v>
      </c>
      <c r="AW1171" t="str">
        <f t="shared" si="306"/>
        <v>punainen</v>
      </c>
      <c r="AX1171" t="str">
        <f t="shared" si="307"/>
        <v>musta</v>
      </c>
      <c r="AY1171" s="31">
        <f t="shared" si="308"/>
        <v>20</v>
      </c>
      <c r="AZ1171" s="31">
        <f t="shared" si="309"/>
        <v>10</v>
      </c>
      <c r="BA1171" s="31">
        <f t="shared" si="310"/>
        <v>0</v>
      </c>
      <c r="BB1171" s="31">
        <f t="shared" si="311"/>
        <v>10</v>
      </c>
      <c r="BC1171" s="31">
        <f t="shared" si="312"/>
        <v>0</v>
      </c>
      <c r="BM1171" s="2" t="s">
        <v>35</v>
      </c>
      <c r="BN1171" s="2" t="s">
        <v>35</v>
      </c>
    </row>
    <row r="1172" spans="1:66" x14ac:dyDescent="0.25">
      <c r="A1172" s="50">
        <v>1161</v>
      </c>
      <c r="B1172" s="50">
        <v>957</v>
      </c>
      <c r="C1172" s="50" t="str">
        <f t="shared" si="318"/>
        <v>11273_1_7797</v>
      </c>
      <c r="D1172" s="50">
        <v>1</v>
      </c>
      <c r="E1172" s="51">
        <f t="shared" si="303"/>
        <v>112730001</v>
      </c>
      <c r="F1172" s="76" t="str">
        <f t="shared" si="317"/>
        <v>11273_1</v>
      </c>
      <c r="G1172" s="80">
        <v>11273</v>
      </c>
      <c r="H1172" s="52">
        <v>1</v>
      </c>
      <c r="I1172" s="52">
        <v>7797</v>
      </c>
      <c r="J1172" s="53" t="str">
        <f t="shared" si="304"/>
        <v>ok</v>
      </c>
      <c r="K1172" s="54" t="str">
        <f>CONCATENATE(L1172,"_",M1172)</f>
        <v>11273_1</v>
      </c>
      <c r="L1172" s="54">
        <v>11273</v>
      </c>
      <c r="M1172" s="54">
        <v>1</v>
      </c>
      <c r="N1172" s="54">
        <v>7390</v>
      </c>
      <c r="O1172" s="55">
        <v>285</v>
      </c>
      <c r="P1172" s="55">
        <v>41</v>
      </c>
      <c r="Q1172" s="55">
        <v>44</v>
      </c>
      <c r="R1172" s="55">
        <v>5</v>
      </c>
      <c r="S1172" s="52">
        <v>0</v>
      </c>
      <c r="T1172" s="56">
        <v>621</v>
      </c>
      <c r="U1172" s="56">
        <v>9</v>
      </c>
      <c r="V1172" s="56">
        <v>642</v>
      </c>
      <c r="W1172" s="56">
        <v>285</v>
      </c>
      <c r="X1172" s="57">
        <v>0.41</v>
      </c>
      <c r="Y1172" s="109"/>
      <c r="Z1172" s="109"/>
      <c r="AA1172" s="109"/>
      <c r="AB1172" s="109"/>
      <c r="AC1172" s="56">
        <v>283</v>
      </c>
      <c r="AD1172" s="52" t="s">
        <v>35</v>
      </c>
      <c r="AE1172" s="52" t="s">
        <v>35</v>
      </c>
      <c r="AF1172" s="52" t="s">
        <v>35</v>
      </c>
      <c r="AG1172" s="52"/>
      <c r="AH1172" s="106"/>
      <c r="AI1172" s="59"/>
      <c r="AJ1172" s="68" t="s">
        <v>10</v>
      </c>
      <c r="AK1172" t="s">
        <v>10</v>
      </c>
      <c r="AL1172" s="30" t="s">
        <v>10</v>
      </c>
      <c r="AM1172" s="39"/>
      <c r="AN1172" s="115" t="s">
        <v>10</v>
      </c>
      <c r="AO1172" s="30"/>
      <c r="AQ1172" s="5"/>
      <c r="AS1172" s="37"/>
      <c r="AT1172" s="30" t="s">
        <v>10</v>
      </c>
      <c r="AV1172" t="str">
        <f t="shared" si="305"/>
        <v>musta</v>
      </c>
      <c r="AW1172" t="str">
        <f t="shared" si="306"/>
        <v>musta</v>
      </c>
      <c r="AX1172" t="str">
        <f t="shared" si="307"/>
        <v>musta</v>
      </c>
      <c r="AY1172" s="31">
        <f t="shared" si="308"/>
        <v>2</v>
      </c>
      <c r="AZ1172" s="31">
        <f t="shared" si="309"/>
        <v>1</v>
      </c>
      <c r="BA1172" s="31">
        <f t="shared" si="310"/>
        <v>0</v>
      </c>
      <c r="BB1172" s="31">
        <f t="shared" si="311"/>
        <v>1</v>
      </c>
      <c r="BC1172" s="31">
        <f t="shared" si="312"/>
        <v>0</v>
      </c>
      <c r="BM1172" s="2" t="s">
        <v>35</v>
      </c>
      <c r="BN1172" s="2" t="s">
        <v>35</v>
      </c>
    </row>
    <row r="1173" spans="1:66" x14ac:dyDescent="0.25">
      <c r="A1173" s="50">
        <v>1162</v>
      </c>
      <c r="B1173" s="50">
        <v>958</v>
      </c>
      <c r="C1173" s="50" t="str">
        <f t="shared" si="318"/>
        <v>11277_1_6429</v>
      </c>
      <c r="D1173" s="50">
        <v>1</v>
      </c>
      <c r="E1173" s="51">
        <f t="shared" si="303"/>
        <v>112770001</v>
      </c>
      <c r="F1173" s="76" t="str">
        <f t="shared" si="317"/>
        <v>11277_1</v>
      </c>
      <c r="G1173" s="80">
        <v>11277</v>
      </c>
      <c r="H1173" s="52">
        <v>1</v>
      </c>
      <c r="I1173" s="52">
        <v>6429</v>
      </c>
      <c r="J1173" s="53" t="str">
        <f t="shared" si="304"/>
        <v>ok</v>
      </c>
      <c r="K1173" s="54" t="str">
        <f>CONCATENATE(L1173,"_",M1173)</f>
        <v>11277_1</v>
      </c>
      <c r="L1173" s="54">
        <v>11277</v>
      </c>
      <c r="M1173" s="54">
        <v>1</v>
      </c>
      <c r="N1173" s="54">
        <v>10174</v>
      </c>
      <c r="O1173" s="55">
        <v>35</v>
      </c>
      <c r="P1173" s="55">
        <v>23</v>
      </c>
      <c r="Q1173" s="55">
        <v>7</v>
      </c>
      <c r="R1173" s="55">
        <v>4</v>
      </c>
      <c r="S1173" s="52">
        <v>0</v>
      </c>
      <c r="T1173" s="56">
        <v>762</v>
      </c>
      <c r="U1173" s="56">
        <v>32</v>
      </c>
      <c r="V1173" s="56">
        <v>778</v>
      </c>
      <c r="W1173" s="56">
        <v>35</v>
      </c>
      <c r="X1173" s="57">
        <v>0.23</v>
      </c>
      <c r="Y1173" s="109"/>
      <c r="Z1173" s="109"/>
      <c r="AA1173" s="109"/>
      <c r="AB1173" s="109"/>
      <c r="AC1173" s="56">
        <v>323</v>
      </c>
      <c r="AD1173" s="52" t="s">
        <v>35</v>
      </c>
      <c r="AE1173" s="52" t="s">
        <v>35</v>
      </c>
      <c r="AF1173" s="52" t="s">
        <v>35</v>
      </c>
      <c r="AG1173" s="52"/>
      <c r="AH1173" s="106"/>
      <c r="AI1173" s="59"/>
      <c r="AJ1173" s="68" t="s">
        <v>10</v>
      </c>
      <c r="AK1173" t="s">
        <v>10</v>
      </c>
      <c r="AL1173" s="30" t="s">
        <v>10</v>
      </c>
      <c r="AM1173" s="39"/>
      <c r="AN1173" s="115" t="s">
        <v>10</v>
      </c>
      <c r="AO1173" s="30"/>
      <c r="AQ1173" s="5"/>
      <c r="AS1173" s="37"/>
      <c r="AT1173" s="30" t="s">
        <v>10</v>
      </c>
      <c r="AV1173" t="str">
        <f t="shared" si="305"/>
        <v>musta</v>
      </c>
      <c r="AW1173" t="str">
        <f t="shared" si="306"/>
        <v>musta</v>
      </c>
      <c r="AX1173" t="str">
        <f t="shared" si="307"/>
        <v>musta</v>
      </c>
      <c r="AY1173" s="31">
        <f t="shared" si="308"/>
        <v>1</v>
      </c>
      <c r="AZ1173" s="31">
        <f t="shared" si="309"/>
        <v>0</v>
      </c>
      <c r="BA1173" s="31">
        <f t="shared" si="310"/>
        <v>0</v>
      </c>
      <c r="BB1173" s="31">
        <f t="shared" si="311"/>
        <v>1</v>
      </c>
      <c r="BC1173" s="31">
        <f t="shared" si="312"/>
        <v>0</v>
      </c>
      <c r="BM1173" s="2" t="s">
        <v>35</v>
      </c>
      <c r="BN1173" s="2" t="s">
        <v>35</v>
      </c>
    </row>
    <row r="1174" spans="1:66" x14ac:dyDescent="0.25">
      <c r="A1174" s="50">
        <v>1163</v>
      </c>
      <c r="B1174" s="50">
        <v>959</v>
      </c>
      <c r="C1174" s="50" t="str">
        <f t="shared" si="318"/>
        <v>11277_2_4756</v>
      </c>
      <c r="D1174" s="50">
        <v>1</v>
      </c>
      <c r="E1174" s="51">
        <f t="shared" si="303"/>
        <v>112770002</v>
      </c>
      <c r="F1174" s="76" t="str">
        <f t="shared" si="317"/>
        <v>11277_2</v>
      </c>
      <c r="G1174" s="80">
        <v>11277</v>
      </c>
      <c r="H1174" s="52">
        <v>2</v>
      </c>
      <c r="I1174" s="52">
        <v>4756</v>
      </c>
      <c r="J1174" s="53" t="str">
        <f t="shared" si="304"/>
        <v>huom!</v>
      </c>
      <c r="K1174" s="54"/>
      <c r="L1174" s="54"/>
      <c r="M1174" s="54"/>
      <c r="N1174" s="54"/>
      <c r="O1174" s="55">
        <v>35</v>
      </c>
      <c r="P1174" s="55">
        <v>23</v>
      </c>
      <c r="Q1174" s="55">
        <v>7</v>
      </c>
      <c r="R1174" s="55">
        <v>4</v>
      </c>
      <c r="S1174" s="52">
        <v>0</v>
      </c>
      <c r="T1174" s="56">
        <v>539</v>
      </c>
      <c r="U1174" s="56">
        <v>25</v>
      </c>
      <c r="V1174" s="56">
        <v>528</v>
      </c>
      <c r="W1174" s="56">
        <v>35</v>
      </c>
      <c r="X1174" s="57">
        <v>0.23</v>
      </c>
      <c r="Y1174" s="109"/>
      <c r="Z1174" s="109"/>
      <c r="AA1174" s="109"/>
      <c r="AB1174" s="109"/>
      <c r="AC1174" s="56">
        <v>134</v>
      </c>
      <c r="AD1174" s="52" t="s">
        <v>35</v>
      </c>
      <c r="AE1174" s="52" t="s">
        <v>35</v>
      </c>
      <c r="AF1174" s="52" t="s">
        <v>35</v>
      </c>
      <c r="AG1174" s="52"/>
      <c r="AH1174" s="106"/>
      <c r="AI1174" s="59"/>
      <c r="AJ1174" s="68" t="s">
        <v>10</v>
      </c>
      <c r="AK1174" t="s">
        <v>10</v>
      </c>
      <c r="AL1174" s="30" t="s">
        <v>10</v>
      </c>
      <c r="AM1174" s="39"/>
      <c r="AN1174" s="115" t="s">
        <v>10</v>
      </c>
      <c r="AO1174" s="30"/>
      <c r="AQ1174" s="5"/>
      <c r="AS1174" s="37"/>
      <c r="AT1174" s="30" t="s">
        <v>10</v>
      </c>
      <c r="AV1174" t="str">
        <f t="shared" si="305"/>
        <v>musta</v>
      </c>
      <c r="AW1174" t="str">
        <f t="shared" si="306"/>
        <v>musta</v>
      </c>
      <c r="AX1174" t="str">
        <f t="shared" si="307"/>
        <v>musta</v>
      </c>
      <c r="AY1174" s="31">
        <f t="shared" si="308"/>
        <v>1</v>
      </c>
      <c r="AZ1174" s="31">
        <f t="shared" si="309"/>
        <v>0</v>
      </c>
      <c r="BA1174" s="31">
        <f t="shared" si="310"/>
        <v>0</v>
      </c>
      <c r="BB1174" s="31">
        <f t="shared" si="311"/>
        <v>1</v>
      </c>
      <c r="BC1174" s="31">
        <f t="shared" si="312"/>
        <v>0</v>
      </c>
      <c r="BM1174" s="2" t="s">
        <v>35</v>
      </c>
      <c r="BN1174" s="2" t="s">
        <v>35</v>
      </c>
    </row>
    <row r="1175" spans="1:66" x14ac:dyDescent="0.25">
      <c r="A1175" s="50">
        <v>1164</v>
      </c>
      <c r="B1175" s="50">
        <v>960</v>
      </c>
      <c r="C1175" s="50" t="str">
        <f t="shared" si="318"/>
        <v>11281_1_2803</v>
      </c>
      <c r="D1175" s="50">
        <v>1</v>
      </c>
      <c r="E1175" s="51">
        <f t="shared" si="303"/>
        <v>112810001</v>
      </c>
      <c r="F1175" s="76" t="str">
        <f t="shared" si="317"/>
        <v>11281_1</v>
      </c>
      <c r="G1175" s="80">
        <v>11281</v>
      </c>
      <c r="H1175" s="52">
        <v>1</v>
      </c>
      <c r="I1175" s="52">
        <v>2803</v>
      </c>
      <c r="J1175" s="53" t="str">
        <f t="shared" si="304"/>
        <v>ok</v>
      </c>
      <c r="K1175" s="54" t="str">
        <f>CONCATENATE(L1175,"_",M1175)</f>
        <v>11281_1</v>
      </c>
      <c r="L1175" s="54">
        <v>11281</v>
      </c>
      <c r="M1175" s="54">
        <v>1</v>
      </c>
      <c r="N1175" s="54">
        <v>2592</v>
      </c>
      <c r="O1175" s="55">
        <v>1590</v>
      </c>
      <c r="P1175" s="55">
        <v>49</v>
      </c>
      <c r="Q1175" s="55">
        <v>0</v>
      </c>
      <c r="R1175" s="55">
        <v>0</v>
      </c>
      <c r="S1175" s="52">
        <v>0</v>
      </c>
      <c r="T1175" s="56">
        <v>3010</v>
      </c>
      <c r="U1175" s="56">
        <v>100</v>
      </c>
      <c r="V1175" s="56">
        <v>3417</v>
      </c>
      <c r="W1175" s="56">
        <v>1590</v>
      </c>
      <c r="X1175" s="57">
        <v>0.49</v>
      </c>
      <c r="Y1175" s="109"/>
      <c r="Z1175" s="109"/>
      <c r="AA1175" s="109"/>
      <c r="AB1175" s="109"/>
      <c r="AC1175" s="56">
        <v>745</v>
      </c>
      <c r="AD1175" s="61" t="s">
        <v>34</v>
      </c>
      <c r="AE1175" s="52" t="s">
        <v>35</v>
      </c>
      <c r="AF1175" s="52" t="s">
        <v>35</v>
      </c>
      <c r="AG1175" s="52"/>
      <c r="AH1175" s="106"/>
      <c r="AI1175" s="59"/>
      <c r="AJ1175" s="68" t="s">
        <v>10</v>
      </c>
      <c r="AK1175" t="s">
        <v>10</v>
      </c>
      <c r="AL1175" s="30" t="s">
        <v>10</v>
      </c>
      <c r="AM1175" s="39"/>
      <c r="AN1175" s="115" t="s">
        <v>10</v>
      </c>
      <c r="AO1175" s="30"/>
      <c r="AQ1175" s="5"/>
      <c r="AS1175" s="37"/>
      <c r="AT1175" s="30" t="s">
        <v>10</v>
      </c>
      <c r="AV1175" t="str">
        <f t="shared" si="305"/>
        <v>musta</v>
      </c>
      <c r="AW1175" t="str">
        <f t="shared" si="306"/>
        <v>punainen</v>
      </c>
      <c r="AX1175" t="str">
        <f t="shared" si="307"/>
        <v>musta</v>
      </c>
      <c r="AY1175" s="31">
        <f t="shared" si="308"/>
        <v>13</v>
      </c>
      <c r="AZ1175" s="31">
        <f t="shared" si="309"/>
        <v>1</v>
      </c>
      <c r="BA1175" s="31">
        <f t="shared" si="310"/>
        <v>1</v>
      </c>
      <c r="BB1175" s="31">
        <f t="shared" si="311"/>
        <v>10</v>
      </c>
      <c r="BC1175" s="31">
        <f t="shared" si="312"/>
        <v>1</v>
      </c>
      <c r="BM1175" s="2" t="s">
        <v>35</v>
      </c>
      <c r="BN1175" s="2" t="s">
        <v>35</v>
      </c>
    </row>
    <row r="1176" spans="1:66" x14ac:dyDescent="0.25">
      <c r="A1176" s="50">
        <v>1165</v>
      </c>
      <c r="B1176" s="50">
        <v>961</v>
      </c>
      <c r="C1176" s="50" t="str">
        <f t="shared" si="318"/>
        <v>11283_1_1337</v>
      </c>
      <c r="D1176" s="50">
        <v>1</v>
      </c>
      <c r="E1176" s="51">
        <f t="shared" si="303"/>
        <v>112830001</v>
      </c>
      <c r="F1176" s="76" t="str">
        <f t="shared" si="317"/>
        <v>11283_1</v>
      </c>
      <c r="G1176" s="80">
        <v>11283</v>
      </c>
      <c r="H1176" s="52">
        <v>1</v>
      </c>
      <c r="I1176" s="52">
        <v>1337</v>
      </c>
      <c r="J1176" s="53" t="str">
        <f t="shared" si="304"/>
        <v>huom!</v>
      </c>
      <c r="K1176" s="54"/>
      <c r="L1176" s="54"/>
      <c r="M1176" s="54"/>
      <c r="N1176" s="54"/>
      <c r="O1176" s="55" t="s">
        <v>32</v>
      </c>
      <c r="P1176" s="55" t="s">
        <v>32</v>
      </c>
      <c r="Q1176" s="55" t="s">
        <v>32</v>
      </c>
      <c r="R1176" s="55" t="s">
        <v>32</v>
      </c>
      <c r="S1176" s="52">
        <v>0</v>
      </c>
      <c r="T1176" s="56">
        <v>182</v>
      </c>
      <c r="U1176" s="56">
        <v>1</v>
      </c>
      <c r="V1176" s="56">
        <v>181</v>
      </c>
      <c r="W1176" s="56" t="s">
        <v>37</v>
      </c>
      <c r="X1176" s="57" t="s">
        <v>37</v>
      </c>
      <c r="Y1176" s="109"/>
      <c r="Z1176" s="109"/>
      <c r="AA1176" s="109"/>
      <c r="AB1176" s="109"/>
      <c r="AC1176" s="56">
        <v>41</v>
      </c>
      <c r="AD1176" s="52" t="s">
        <v>35</v>
      </c>
      <c r="AE1176" s="52" t="s">
        <v>35</v>
      </c>
      <c r="AF1176" s="52" t="s">
        <v>35</v>
      </c>
      <c r="AG1176" s="52" t="s">
        <v>36</v>
      </c>
      <c r="AH1176" s="106"/>
      <c r="AI1176" s="59"/>
      <c r="AJ1176" s="68" t="s">
        <v>10</v>
      </c>
      <c r="AK1176" t="s">
        <v>10</v>
      </c>
      <c r="AL1176" s="30" t="s">
        <v>10</v>
      </c>
      <c r="AM1176" s="39"/>
      <c r="AN1176" s="115" t="s">
        <v>10</v>
      </c>
      <c r="AO1176" s="30"/>
      <c r="AQ1176" s="5"/>
      <c r="AS1176" s="37"/>
      <c r="AT1176" s="30" t="s">
        <v>10</v>
      </c>
      <c r="AV1176" t="str">
        <f t="shared" si="305"/>
        <v>ei mallia</v>
      </c>
      <c r="AW1176" t="str">
        <f t="shared" si="306"/>
        <v>ei mallia</v>
      </c>
      <c r="AX1176" t="str">
        <f t="shared" si="307"/>
        <v>ei mallia</v>
      </c>
      <c r="AY1176" s="31">
        <f t="shared" si="308"/>
        <v>20</v>
      </c>
      <c r="AZ1176" s="31">
        <f t="shared" si="309"/>
        <v>10</v>
      </c>
      <c r="BA1176" s="31">
        <f t="shared" si="310"/>
        <v>10</v>
      </c>
      <c r="BB1176" s="31">
        <f t="shared" si="311"/>
        <v>0</v>
      </c>
      <c r="BC1176" s="31">
        <f t="shared" si="312"/>
        <v>0</v>
      </c>
      <c r="BM1176" s="2" t="s">
        <v>35</v>
      </c>
      <c r="BN1176" s="2" t="s">
        <v>35</v>
      </c>
    </row>
    <row r="1177" spans="1:66" x14ac:dyDescent="0.25">
      <c r="A1177" s="50">
        <v>1166</v>
      </c>
      <c r="B1177" s="50">
        <v>962</v>
      </c>
      <c r="C1177" s="50" t="str">
        <f t="shared" si="318"/>
        <v>11287_1_4073</v>
      </c>
      <c r="D1177" s="50">
        <v>1</v>
      </c>
      <c r="E1177" s="51">
        <f t="shared" si="303"/>
        <v>112870001</v>
      </c>
      <c r="F1177" s="76" t="str">
        <f t="shared" si="317"/>
        <v>11287_1</v>
      </c>
      <c r="G1177" s="81">
        <v>11287</v>
      </c>
      <c r="H1177" s="52">
        <v>1</v>
      </c>
      <c r="I1177" s="52">
        <v>4073</v>
      </c>
      <c r="J1177" s="53" t="str">
        <f t="shared" si="304"/>
        <v>ok</v>
      </c>
      <c r="K1177" s="54" t="str">
        <f>CONCATENATE(L1177,"_",M1177)</f>
        <v>11287_1</v>
      </c>
      <c r="L1177" s="54">
        <v>11287</v>
      </c>
      <c r="M1177" s="54">
        <v>1</v>
      </c>
      <c r="N1177" s="54">
        <v>2779</v>
      </c>
      <c r="O1177" s="55">
        <v>203</v>
      </c>
      <c r="P1177" s="55">
        <v>69</v>
      </c>
      <c r="Q1177" s="55">
        <v>15</v>
      </c>
      <c r="R1177" s="55">
        <v>8</v>
      </c>
      <c r="S1177" s="52">
        <v>0</v>
      </c>
      <c r="T1177" s="56">
        <v>681</v>
      </c>
      <c r="U1177" s="56">
        <v>20</v>
      </c>
      <c r="V1177" s="56">
        <v>723</v>
      </c>
      <c r="W1177" s="56">
        <v>203</v>
      </c>
      <c r="X1177" s="57">
        <v>0.69</v>
      </c>
      <c r="Y1177" s="109"/>
      <c r="Z1177" s="109"/>
      <c r="AA1177" s="109"/>
      <c r="AB1177" s="109"/>
      <c r="AC1177" s="56">
        <v>617</v>
      </c>
      <c r="AD1177" s="52" t="s">
        <v>35</v>
      </c>
      <c r="AE1177" s="52" t="s">
        <v>35</v>
      </c>
      <c r="AF1177" s="52" t="s">
        <v>35</v>
      </c>
      <c r="AG1177" s="52" t="s">
        <v>36</v>
      </c>
      <c r="AH1177" s="106"/>
      <c r="AI1177" s="59"/>
      <c r="AJ1177" s="68" t="s">
        <v>10</v>
      </c>
      <c r="AK1177" t="s">
        <v>10</v>
      </c>
      <c r="AL1177" s="30" t="s">
        <v>10</v>
      </c>
      <c r="AM1177" s="39"/>
      <c r="AN1177" s="115" t="s">
        <v>10</v>
      </c>
      <c r="AO1177" s="30"/>
      <c r="AQ1177" s="5"/>
      <c r="AS1177" s="37"/>
      <c r="AT1177" s="30" t="s">
        <v>10</v>
      </c>
      <c r="AV1177" t="str">
        <f t="shared" si="305"/>
        <v>punainen</v>
      </c>
      <c r="AW1177" t="str">
        <f t="shared" si="306"/>
        <v>punainen</v>
      </c>
      <c r="AX1177" t="str">
        <f t="shared" si="307"/>
        <v>musta</v>
      </c>
      <c r="AY1177" s="31">
        <f t="shared" si="308"/>
        <v>20</v>
      </c>
      <c r="AZ1177" s="31">
        <f t="shared" si="309"/>
        <v>10</v>
      </c>
      <c r="BA1177" s="31">
        <f t="shared" si="310"/>
        <v>0</v>
      </c>
      <c r="BB1177" s="31">
        <f t="shared" si="311"/>
        <v>10</v>
      </c>
      <c r="BC1177" s="31">
        <f t="shared" si="312"/>
        <v>0</v>
      </c>
      <c r="BM1177" s="2" t="s">
        <v>35</v>
      </c>
      <c r="BN1177" s="2" t="s">
        <v>35</v>
      </c>
    </row>
    <row r="1178" spans="1:66" x14ac:dyDescent="0.25">
      <c r="A1178" s="50">
        <v>1167</v>
      </c>
      <c r="B1178" s="50">
        <v>963</v>
      </c>
      <c r="C1178" s="50" t="str">
        <f t="shared" si="318"/>
        <v>11288_1_1520</v>
      </c>
      <c r="D1178" s="50">
        <v>1</v>
      </c>
      <c r="E1178" s="51">
        <f t="shared" si="303"/>
        <v>112880001</v>
      </c>
      <c r="F1178" s="76" t="str">
        <f t="shared" si="317"/>
        <v>11288_1</v>
      </c>
      <c r="G1178" s="81">
        <v>11288</v>
      </c>
      <c r="H1178" s="52">
        <v>1</v>
      </c>
      <c r="I1178" s="52">
        <v>1520</v>
      </c>
      <c r="J1178" s="53" t="str">
        <f t="shared" si="304"/>
        <v>ok</v>
      </c>
      <c r="K1178" s="54" t="str">
        <f>CONCATENATE(L1178,"_",M1178)</f>
        <v>11288_1</v>
      </c>
      <c r="L1178" s="54">
        <v>11288</v>
      </c>
      <c r="M1178" s="54">
        <v>1</v>
      </c>
      <c r="N1178" s="54">
        <v>1022</v>
      </c>
      <c r="O1178" s="55">
        <v>81</v>
      </c>
      <c r="P1178" s="55">
        <v>81</v>
      </c>
      <c r="Q1178" s="55">
        <v>38</v>
      </c>
      <c r="R1178" s="55">
        <v>37</v>
      </c>
      <c r="S1178" s="52">
        <v>0</v>
      </c>
      <c r="T1178" s="56">
        <v>90</v>
      </c>
      <c r="U1178" s="56">
        <v>1</v>
      </c>
      <c r="V1178" s="56">
        <v>91</v>
      </c>
      <c r="W1178" s="56">
        <v>81</v>
      </c>
      <c r="X1178" s="57">
        <v>0.81</v>
      </c>
      <c r="Y1178" s="109"/>
      <c r="Z1178" s="109"/>
      <c r="AA1178" s="109"/>
      <c r="AB1178" s="109"/>
      <c r="AC1178" s="56">
        <v>88</v>
      </c>
      <c r="AD1178" s="52" t="s">
        <v>35</v>
      </c>
      <c r="AE1178" s="52" t="s">
        <v>35</v>
      </c>
      <c r="AF1178" s="52" t="s">
        <v>35</v>
      </c>
      <c r="AG1178" s="52" t="s">
        <v>36</v>
      </c>
      <c r="AH1178" s="106"/>
      <c r="AI1178" s="59"/>
      <c r="AJ1178" s="68" t="s">
        <v>10</v>
      </c>
      <c r="AK1178" t="s">
        <v>10</v>
      </c>
      <c r="AL1178" s="30" t="s">
        <v>10</v>
      </c>
      <c r="AM1178" s="39"/>
      <c r="AN1178" s="115" t="s">
        <v>10</v>
      </c>
      <c r="AO1178" s="30"/>
      <c r="AQ1178" s="5"/>
      <c r="AS1178" s="37"/>
      <c r="AT1178" s="30" t="s">
        <v>10</v>
      </c>
      <c r="AV1178" t="str">
        <f t="shared" si="305"/>
        <v>musta</v>
      </c>
      <c r="AW1178" t="str">
        <f t="shared" si="306"/>
        <v>musta</v>
      </c>
      <c r="AX1178" t="str">
        <f t="shared" si="307"/>
        <v>musta</v>
      </c>
      <c r="AY1178" s="31">
        <f t="shared" si="308"/>
        <v>10</v>
      </c>
      <c r="AZ1178" s="31">
        <f t="shared" si="309"/>
        <v>10</v>
      </c>
      <c r="BA1178" s="31">
        <f t="shared" si="310"/>
        <v>0</v>
      </c>
      <c r="BB1178" s="31">
        <f t="shared" si="311"/>
        <v>0</v>
      </c>
      <c r="BC1178" s="31">
        <f t="shared" si="312"/>
        <v>0</v>
      </c>
      <c r="BM1178" s="2" t="s">
        <v>35</v>
      </c>
      <c r="BN1178" s="2" t="s">
        <v>35</v>
      </c>
    </row>
    <row r="1179" spans="1:66" x14ac:dyDescent="0.25">
      <c r="A1179" s="50">
        <v>1168</v>
      </c>
      <c r="B1179" s="50">
        <v>964</v>
      </c>
      <c r="C1179" s="50" t="str">
        <f t="shared" si="318"/>
        <v>11289_1_774</v>
      </c>
      <c r="D1179" s="50">
        <v>1</v>
      </c>
      <c r="E1179" s="51">
        <f t="shared" si="303"/>
        <v>112890001</v>
      </c>
      <c r="F1179" s="76" t="str">
        <f t="shared" si="317"/>
        <v>11289_1</v>
      </c>
      <c r="G1179" s="80">
        <v>11289</v>
      </c>
      <c r="H1179" s="52">
        <v>1</v>
      </c>
      <c r="I1179" s="52">
        <v>774</v>
      </c>
      <c r="J1179" s="53" t="str">
        <f t="shared" si="304"/>
        <v>huom!</v>
      </c>
      <c r="K1179" s="54"/>
      <c r="L1179" s="54"/>
      <c r="M1179" s="54"/>
      <c r="N1179" s="54"/>
      <c r="O1179" s="55" t="s">
        <v>32</v>
      </c>
      <c r="P1179" s="55" t="s">
        <v>32</v>
      </c>
      <c r="Q1179" s="55" t="s">
        <v>32</v>
      </c>
      <c r="R1179" s="55" t="s">
        <v>32</v>
      </c>
      <c r="S1179" s="52">
        <v>0</v>
      </c>
      <c r="T1179" s="56">
        <v>310</v>
      </c>
      <c r="U1179" s="56">
        <v>8</v>
      </c>
      <c r="V1179" s="56">
        <v>373</v>
      </c>
      <c r="W1179" s="56" t="s">
        <v>37</v>
      </c>
      <c r="X1179" s="57" t="s">
        <v>37</v>
      </c>
      <c r="Y1179" s="109"/>
      <c r="Z1179" s="109"/>
      <c r="AA1179" s="109"/>
      <c r="AB1179" s="109"/>
      <c r="AC1179" s="56">
        <v>22</v>
      </c>
      <c r="AD1179" s="52" t="s">
        <v>35</v>
      </c>
      <c r="AE1179" s="52" t="s">
        <v>35</v>
      </c>
      <c r="AF1179" s="52" t="s">
        <v>35</v>
      </c>
      <c r="AG1179" s="52" t="s">
        <v>36</v>
      </c>
      <c r="AH1179" s="106"/>
      <c r="AI1179" s="59"/>
      <c r="AJ1179" s="68" t="s">
        <v>10</v>
      </c>
      <c r="AK1179" t="s">
        <v>10</v>
      </c>
      <c r="AL1179" s="30" t="s">
        <v>10</v>
      </c>
      <c r="AM1179" s="39"/>
      <c r="AN1179" s="115" t="s">
        <v>10</v>
      </c>
      <c r="AO1179" s="30"/>
      <c r="AQ1179" s="5"/>
      <c r="AS1179" s="37"/>
      <c r="AT1179" s="30" t="s">
        <v>10</v>
      </c>
      <c r="AV1179" t="str">
        <f t="shared" si="305"/>
        <v>ei mallia</v>
      </c>
      <c r="AW1179" t="str">
        <f t="shared" si="306"/>
        <v>ei mallia</v>
      </c>
      <c r="AX1179" t="str">
        <f t="shared" si="307"/>
        <v>ei mallia</v>
      </c>
      <c r="AY1179" s="31">
        <f t="shared" si="308"/>
        <v>20</v>
      </c>
      <c r="AZ1179" s="31">
        <f t="shared" si="309"/>
        <v>10</v>
      </c>
      <c r="BA1179" s="31">
        <f t="shared" si="310"/>
        <v>10</v>
      </c>
      <c r="BB1179" s="31">
        <f t="shared" si="311"/>
        <v>0</v>
      </c>
      <c r="BC1179" s="31">
        <f t="shared" si="312"/>
        <v>0</v>
      </c>
      <c r="BM1179" s="2" t="s">
        <v>35</v>
      </c>
      <c r="BN1179" s="2" t="s">
        <v>35</v>
      </c>
    </row>
    <row r="1180" spans="1:66" x14ac:dyDescent="0.25">
      <c r="A1180" s="50">
        <v>1169</v>
      </c>
      <c r="B1180" s="50">
        <v>965</v>
      </c>
      <c r="C1180" s="50" t="str">
        <f t="shared" si="318"/>
        <v>11289_2_1516</v>
      </c>
      <c r="D1180" s="50">
        <v>1</v>
      </c>
      <c r="E1180" s="51">
        <f t="shared" si="303"/>
        <v>112890002</v>
      </c>
      <c r="F1180" s="76" t="str">
        <f t="shared" si="317"/>
        <v>11289_2</v>
      </c>
      <c r="G1180" s="80">
        <v>11289</v>
      </c>
      <c r="H1180" s="52">
        <v>2</v>
      </c>
      <c r="I1180" s="52">
        <v>1516</v>
      </c>
      <c r="J1180" s="53" t="str">
        <f t="shared" si="304"/>
        <v>huom!</v>
      </c>
      <c r="K1180" s="54"/>
      <c r="L1180" s="54"/>
      <c r="M1180" s="54"/>
      <c r="N1180" s="54"/>
      <c r="O1180" s="55" t="s">
        <v>32</v>
      </c>
      <c r="P1180" s="55" t="s">
        <v>32</v>
      </c>
      <c r="Q1180" s="55" t="s">
        <v>32</v>
      </c>
      <c r="R1180" s="55" t="s">
        <v>32</v>
      </c>
      <c r="S1180" s="52">
        <v>0</v>
      </c>
      <c r="T1180" s="56">
        <v>310</v>
      </c>
      <c r="U1180" s="56">
        <v>8</v>
      </c>
      <c r="V1180" s="56">
        <v>373</v>
      </c>
      <c r="W1180" s="56" t="s">
        <v>37</v>
      </c>
      <c r="X1180" s="57" t="s">
        <v>37</v>
      </c>
      <c r="Y1180" s="109"/>
      <c r="Z1180" s="109"/>
      <c r="AA1180" s="109"/>
      <c r="AB1180" s="109"/>
      <c r="AC1180" s="56">
        <v>22</v>
      </c>
      <c r="AD1180" s="52" t="s">
        <v>35</v>
      </c>
      <c r="AE1180" s="52" t="s">
        <v>35</v>
      </c>
      <c r="AF1180" s="52" t="s">
        <v>35</v>
      </c>
      <c r="AG1180" s="52" t="s">
        <v>36</v>
      </c>
      <c r="AH1180" s="106"/>
      <c r="AI1180" s="59"/>
      <c r="AJ1180" s="68" t="s">
        <v>10</v>
      </c>
      <c r="AK1180" t="s">
        <v>10</v>
      </c>
      <c r="AL1180" s="30" t="s">
        <v>10</v>
      </c>
      <c r="AM1180" s="39"/>
      <c r="AN1180" s="115" t="s">
        <v>10</v>
      </c>
      <c r="AO1180" s="30"/>
      <c r="AQ1180" s="5"/>
      <c r="AS1180" s="37"/>
      <c r="AT1180" s="30" t="s">
        <v>10</v>
      </c>
      <c r="AV1180" t="str">
        <f t="shared" si="305"/>
        <v>ei mallia</v>
      </c>
      <c r="AW1180" t="str">
        <f t="shared" si="306"/>
        <v>ei mallia</v>
      </c>
      <c r="AX1180" t="str">
        <f t="shared" si="307"/>
        <v>ei mallia</v>
      </c>
      <c r="AY1180" s="31">
        <f t="shared" si="308"/>
        <v>20</v>
      </c>
      <c r="AZ1180" s="31">
        <f t="shared" si="309"/>
        <v>10</v>
      </c>
      <c r="BA1180" s="31">
        <f t="shared" si="310"/>
        <v>10</v>
      </c>
      <c r="BB1180" s="31">
        <f t="shared" si="311"/>
        <v>0</v>
      </c>
      <c r="BC1180" s="31">
        <f t="shared" si="312"/>
        <v>0</v>
      </c>
      <c r="BM1180" s="2" t="s">
        <v>35</v>
      </c>
      <c r="BN1180" s="2" t="s">
        <v>35</v>
      </c>
    </row>
    <row r="1181" spans="1:66" x14ac:dyDescent="0.25">
      <c r="A1181" s="50">
        <v>1170</v>
      </c>
      <c r="B1181" s="50">
        <v>966</v>
      </c>
      <c r="C1181" s="50" t="str">
        <f t="shared" si="318"/>
        <v>11291_1_5038</v>
      </c>
      <c r="D1181" s="50">
        <v>1</v>
      </c>
      <c r="E1181" s="51">
        <f t="shared" si="303"/>
        <v>112910001</v>
      </c>
      <c r="F1181" s="76" t="str">
        <f t="shared" si="317"/>
        <v>11291_1</v>
      </c>
      <c r="G1181" s="80">
        <v>11291</v>
      </c>
      <c r="H1181" s="52">
        <v>1</v>
      </c>
      <c r="I1181" s="52">
        <v>5038</v>
      </c>
      <c r="J1181" s="53" t="str">
        <f t="shared" si="304"/>
        <v>ok</v>
      </c>
      <c r="K1181" s="54" t="str">
        <f t="shared" ref="K1181:K1191" si="319">CONCATENATE(L1181,"_",M1181)</f>
        <v>11291_1</v>
      </c>
      <c r="L1181" s="54">
        <v>11291</v>
      </c>
      <c r="M1181" s="54">
        <v>1</v>
      </c>
      <c r="N1181" s="54">
        <v>4113</v>
      </c>
      <c r="O1181" s="55">
        <v>26</v>
      </c>
      <c r="P1181" s="55">
        <v>29</v>
      </c>
      <c r="Q1181" s="55">
        <v>1</v>
      </c>
      <c r="R1181" s="55">
        <v>1</v>
      </c>
      <c r="S1181" s="52">
        <v>0</v>
      </c>
      <c r="T1181" s="56">
        <v>79</v>
      </c>
      <c r="U1181" s="56">
        <v>2</v>
      </c>
      <c r="V1181" s="56">
        <v>86</v>
      </c>
      <c r="W1181" s="56">
        <v>26</v>
      </c>
      <c r="X1181" s="57">
        <v>0.28999999999999998</v>
      </c>
      <c r="Y1181" s="109"/>
      <c r="Z1181" s="109"/>
      <c r="AA1181" s="109"/>
      <c r="AB1181" s="109"/>
      <c r="AC1181" s="56">
        <v>23</v>
      </c>
      <c r="AD1181" s="52" t="s">
        <v>35</v>
      </c>
      <c r="AE1181" s="52" t="s">
        <v>35</v>
      </c>
      <c r="AF1181" s="52" t="s">
        <v>35</v>
      </c>
      <c r="AG1181" s="52"/>
      <c r="AH1181" s="106"/>
      <c r="AI1181" s="59"/>
      <c r="AJ1181" s="68" t="s">
        <v>10</v>
      </c>
      <c r="AK1181" t="s">
        <v>10</v>
      </c>
      <c r="AL1181" s="30" t="s">
        <v>10</v>
      </c>
      <c r="AM1181" s="39"/>
      <c r="AN1181" s="115" t="s">
        <v>10</v>
      </c>
      <c r="AO1181" s="30"/>
      <c r="AQ1181" s="5"/>
      <c r="AS1181" s="37"/>
      <c r="AT1181" s="30" t="s">
        <v>10</v>
      </c>
      <c r="AV1181" t="str">
        <f t="shared" si="305"/>
        <v>musta</v>
      </c>
      <c r="AW1181" t="str">
        <f t="shared" si="306"/>
        <v>musta</v>
      </c>
      <c r="AX1181" t="str">
        <f t="shared" si="307"/>
        <v>musta</v>
      </c>
      <c r="AY1181" s="31">
        <f t="shared" si="308"/>
        <v>0</v>
      </c>
      <c r="AZ1181" s="31">
        <f t="shared" si="309"/>
        <v>0</v>
      </c>
      <c r="BA1181" s="31">
        <f t="shared" si="310"/>
        <v>0</v>
      </c>
      <c r="BB1181" s="31">
        <f t="shared" si="311"/>
        <v>0</v>
      </c>
      <c r="BC1181" s="31">
        <f t="shared" si="312"/>
        <v>0</v>
      </c>
      <c r="BM1181" s="2" t="s">
        <v>35</v>
      </c>
      <c r="BN1181" s="2" t="s">
        <v>35</v>
      </c>
    </row>
    <row r="1182" spans="1:66" x14ac:dyDescent="0.25">
      <c r="A1182" s="50">
        <v>1171</v>
      </c>
      <c r="B1182" s="50">
        <v>967</v>
      </c>
      <c r="C1182" s="50" t="str">
        <f t="shared" si="318"/>
        <v>11294_1_5020</v>
      </c>
      <c r="D1182" s="50">
        <v>1</v>
      </c>
      <c r="E1182" s="51">
        <f t="shared" ref="E1182:E1245" si="320">G1182*10000+H1182</f>
        <v>112940001</v>
      </c>
      <c r="F1182" s="76" t="str">
        <f t="shared" si="317"/>
        <v>11294_1</v>
      </c>
      <c r="G1182" s="80">
        <v>11294</v>
      </c>
      <c r="H1182" s="52">
        <v>1</v>
      </c>
      <c r="I1182" s="52">
        <v>5020</v>
      </c>
      <c r="J1182" s="53" t="str">
        <f t="shared" ref="J1182:J1245" si="321">IF(F1182=K1182,"ok","huom!")</f>
        <v>ok</v>
      </c>
      <c r="K1182" s="54" t="str">
        <f t="shared" si="319"/>
        <v>11294_1</v>
      </c>
      <c r="L1182" s="54">
        <v>11294</v>
      </c>
      <c r="M1182" s="54">
        <v>1</v>
      </c>
      <c r="N1182" s="54">
        <v>4738</v>
      </c>
      <c r="O1182" s="55">
        <v>535</v>
      </c>
      <c r="P1182" s="55">
        <v>70</v>
      </c>
      <c r="Q1182" s="55">
        <v>172</v>
      </c>
      <c r="R1182" s="55">
        <v>22</v>
      </c>
      <c r="S1182" s="52">
        <v>0</v>
      </c>
      <c r="T1182" s="56">
        <v>345</v>
      </c>
      <c r="U1182" s="56">
        <v>25</v>
      </c>
      <c r="V1182" s="56">
        <v>370</v>
      </c>
      <c r="W1182" s="56">
        <v>535</v>
      </c>
      <c r="X1182" s="57">
        <v>0.7</v>
      </c>
      <c r="Y1182" s="109"/>
      <c r="Z1182" s="109"/>
      <c r="AA1182" s="109"/>
      <c r="AB1182" s="109"/>
      <c r="AC1182" s="56">
        <v>75</v>
      </c>
      <c r="AD1182" s="52" t="s">
        <v>35</v>
      </c>
      <c r="AE1182" s="52" t="s">
        <v>35</v>
      </c>
      <c r="AF1182" s="52" t="s">
        <v>35</v>
      </c>
      <c r="AG1182" s="52"/>
      <c r="AH1182" s="106"/>
      <c r="AI1182" s="59"/>
      <c r="AJ1182" s="68" t="s">
        <v>10</v>
      </c>
      <c r="AK1182" t="s">
        <v>10</v>
      </c>
      <c r="AL1182" s="30" t="s">
        <v>10</v>
      </c>
      <c r="AM1182" s="39"/>
      <c r="AN1182" s="115" t="s">
        <v>10</v>
      </c>
      <c r="AO1182" s="30"/>
      <c r="AQ1182" s="5"/>
      <c r="AS1182" s="37"/>
      <c r="AT1182" s="30" t="s">
        <v>10</v>
      </c>
      <c r="AV1182" t="str">
        <f t="shared" ref="AV1182:AV1245" si="322">IF(X1182="ei mallia","ei mallia",IF(X1182&gt;0.599999,IF(W1182&gt;999,"punainen",IF(AC1182&gt;99,"punainen",IF(AD1182="osa seud. yht","punainen","musta"))),"musta"))</f>
        <v>musta</v>
      </c>
      <c r="AW1182" t="str">
        <f t="shared" ref="AW1182:AW1245" si="323">IF(X1182="ei mallia","ei mallia",IF(X1182&gt;0.399999,IF(W1182&gt;1999,"punainen",IF(AC1182&gt;499,"punainen",IF(AE1182="osa seud. yht","punainen","musta"))),"musta"))</f>
        <v>musta</v>
      </c>
      <c r="AX1182" t="str">
        <f t="shared" ref="AX1182:AX1245" si="324">IF(X1182="ei mallia","ei mallia",IF(AY1182&gt;20,"punainen","musta"))</f>
        <v>musta</v>
      </c>
      <c r="AY1182" s="31">
        <f t="shared" ref="AY1182:AY1245" si="325">SUM(AZ1182:BC1182)</f>
        <v>10</v>
      </c>
      <c r="AZ1182" s="31">
        <f t="shared" ref="AZ1182:AZ1245" si="326">IF(X1182&gt;0.59999,10,IF(X1182&gt;0.39999,1,0))</f>
        <v>10</v>
      </c>
      <c r="BA1182" s="31">
        <f t="shared" ref="BA1182:BA1245" si="327">IF(W1182&gt;1999,10,IF(W1182&gt;999,1,0))</f>
        <v>0</v>
      </c>
      <c r="BB1182" s="31">
        <f t="shared" ref="BB1182:BB1245" si="328">IF(AC1182&gt;499,10,IF(AC1182&gt;99,1,0))</f>
        <v>0</v>
      </c>
      <c r="BC1182" s="31">
        <f t="shared" ref="BC1182:BC1245" si="329">IF(AE1182="osa seud. yht",10,IF(AD1182="osa seud. yht",1,0))</f>
        <v>0</v>
      </c>
      <c r="BM1182" s="2" t="s">
        <v>35</v>
      </c>
      <c r="BN1182" s="2" t="s">
        <v>35</v>
      </c>
    </row>
    <row r="1183" spans="1:66" x14ac:dyDescent="0.25">
      <c r="A1183" s="50">
        <v>1172</v>
      </c>
      <c r="B1183" s="50">
        <v>968</v>
      </c>
      <c r="C1183" s="50" t="str">
        <f t="shared" si="318"/>
        <v>11295_1_2018</v>
      </c>
      <c r="D1183" s="50">
        <v>1</v>
      </c>
      <c r="E1183" s="51">
        <f t="shared" si="320"/>
        <v>112950001</v>
      </c>
      <c r="F1183" s="76" t="str">
        <f t="shared" si="317"/>
        <v>11295_1</v>
      </c>
      <c r="G1183" s="80">
        <v>11295</v>
      </c>
      <c r="H1183" s="52">
        <v>1</v>
      </c>
      <c r="I1183" s="52">
        <v>2018</v>
      </c>
      <c r="J1183" s="53" t="str">
        <f t="shared" si="321"/>
        <v>ok</v>
      </c>
      <c r="K1183" s="54" t="str">
        <f t="shared" si="319"/>
        <v>11295_1</v>
      </c>
      <c r="L1183" s="54">
        <v>11295</v>
      </c>
      <c r="M1183" s="54">
        <v>1</v>
      </c>
      <c r="N1183" s="54">
        <v>1857</v>
      </c>
      <c r="O1183" s="55">
        <v>482</v>
      </c>
      <c r="P1183" s="55">
        <v>69</v>
      </c>
      <c r="Q1183" s="55">
        <v>208</v>
      </c>
      <c r="R1183" s="55">
        <v>30</v>
      </c>
      <c r="S1183" s="52">
        <v>0</v>
      </c>
      <c r="T1183" s="56">
        <v>182</v>
      </c>
      <c r="U1183" s="56">
        <v>3</v>
      </c>
      <c r="V1183" s="56">
        <v>194</v>
      </c>
      <c r="W1183" s="56">
        <v>482</v>
      </c>
      <c r="X1183" s="57">
        <v>0.69</v>
      </c>
      <c r="Y1183" s="109"/>
      <c r="Z1183" s="109"/>
      <c r="AA1183" s="109"/>
      <c r="AB1183" s="109"/>
      <c r="AC1183" s="56">
        <v>18</v>
      </c>
      <c r="AD1183" s="52" t="s">
        <v>35</v>
      </c>
      <c r="AE1183" s="52" t="s">
        <v>35</v>
      </c>
      <c r="AF1183" s="52" t="s">
        <v>35</v>
      </c>
      <c r="AG1183" s="52"/>
      <c r="AH1183" s="106"/>
      <c r="AI1183" s="59"/>
      <c r="AJ1183" s="68" t="s">
        <v>10</v>
      </c>
      <c r="AK1183" t="s">
        <v>10</v>
      </c>
      <c r="AL1183" s="30" t="s">
        <v>10</v>
      </c>
      <c r="AM1183" s="39"/>
      <c r="AN1183" s="115" t="s">
        <v>10</v>
      </c>
      <c r="AO1183" s="30"/>
      <c r="AQ1183" s="5"/>
      <c r="AS1183" s="37"/>
      <c r="AT1183" s="30" t="s">
        <v>10</v>
      </c>
      <c r="AV1183" t="str">
        <f t="shared" si="322"/>
        <v>musta</v>
      </c>
      <c r="AW1183" t="str">
        <f t="shared" si="323"/>
        <v>musta</v>
      </c>
      <c r="AX1183" t="str">
        <f t="shared" si="324"/>
        <v>musta</v>
      </c>
      <c r="AY1183" s="31">
        <f t="shared" si="325"/>
        <v>10</v>
      </c>
      <c r="AZ1183" s="31">
        <f t="shared" si="326"/>
        <v>10</v>
      </c>
      <c r="BA1183" s="31">
        <f t="shared" si="327"/>
        <v>0</v>
      </c>
      <c r="BB1183" s="31">
        <f t="shared" si="328"/>
        <v>0</v>
      </c>
      <c r="BC1183" s="31">
        <f t="shared" si="329"/>
        <v>0</v>
      </c>
      <c r="BM1183" s="2" t="s">
        <v>35</v>
      </c>
      <c r="BN1183" s="2" t="s">
        <v>35</v>
      </c>
    </row>
    <row r="1184" spans="1:66" x14ac:dyDescent="0.25">
      <c r="A1184" s="50">
        <v>1173</v>
      </c>
      <c r="B1184" s="50">
        <v>969</v>
      </c>
      <c r="C1184" s="50" t="str">
        <f t="shared" si="318"/>
        <v>11295_2_7175</v>
      </c>
      <c r="D1184" s="50">
        <v>1</v>
      </c>
      <c r="E1184" s="51">
        <f t="shared" si="320"/>
        <v>112950002</v>
      </c>
      <c r="F1184" s="76" t="str">
        <f t="shared" si="317"/>
        <v>11295_2</v>
      </c>
      <c r="G1184" s="80">
        <v>11295</v>
      </c>
      <c r="H1184" s="52">
        <v>2</v>
      </c>
      <c r="I1184" s="52">
        <v>7175</v>
      </c>
      <c r="J1184" s="53" t="str">
        <f t="shared" si="321"/>
        <v>ok</v>
      </c>
      <c r="K1184" s="54" t="str">
        <f t="shared" si="319"/>
        <v>11295_2</v>
      </c>
      <c r="L1184" s="54">
        <v>11295</v>
      </c>
      <c r="M1184" s="54">
        <v>2</v>
      </c>
      <c r="N1184" s="54">
        <v>6891</v>
      </c>
      <c r="O1184" s="55">
        <v>197</v>
      </c>
      <c r="P1184" s="55">
        <v>72</v>
      </c>
      <c r="Q1184" s="55">
        <v>75</v>
      </c>
      <c r="R1184" s="55">
        <v>27</v>
      </c>
      <c r="S1184" s="52">
        <v>0</v>
      </c>
      <c r="T1184" s="56">
        <v>96</v>
      </c>
      <c r="U1184" s="56">
        <v>6</v>
      </c>
      <c r="V1184" s="56">
        <v>100</v>
      </c>
      <c r="W1184" s="56">
        <v>197</v>
      </c>
      <c r="X1184" s="57">
        <v>0.72</v>
      </c>
      <c r="Y1184" s="109"/>
      <c r="Z1184" s="109"/>
      <c r="AA1184" s="109"/>
      <c r="AB1184" s="109"/>
      <c r="AC1184" s="56">
        <v>16</v>
      </c>
      <c r="AD1184" s="52" t="s">
        <v>35</v>
      </c>
      <c r="AE1184" s="52" t="s">
        <v>35</v>
      </c>
      <c r="AF1184" s="52" t="s">
        <v>35</v>
      </c>
      <c r="AG1184" s="52"/>
      <c r="AH1184" s="106"/>
      <c r="AI1184" s="59"/>
      <c r="AJ1184" s="68" t="s">
        <v>10</v>
      </c>
      <c r="AK1184" t="s">
        <v>10</v>
      </c>
      <c r="AL1184" s="30" t="s">
        <v>10</v>
      </c>
      <c r="AM1184" s="39"/>
      <c r="AN1184" s="115" t="s">
        <v>10</v>
      </c>
      <c r="AO1184" s="30"/>
      <c r="AQ1184" s="5"/>
      <c r="AS1184" s="37"/>
      <c r="AT1184" s="30" t="s">
        <v>10</v>
      </c>
      <c r="AV1184" t="str">
        <f t="shared" si="322"/>
        <v>musta</v>
      </c>
      <c r="AW1184" t="str">
        <f t="shared" si="323"/>
        <v>musta</v>
      </c>
      <c r="AX1184" t="str">
        <f t="shared" si="324"/>
        <v>musta</v>
      </c>
      <c r="AY1184" s="31">
        <f t="shared" si="325"/>
        <v>10</v>
      </c>
      <c r="AZ1184" s="31">
        <f t="shared" si="326"/>
        <v>10</v>
      </c>
      <c r="BA1184" s="31">
        <f t="shared" si="327"/>
        <v>0</v>
      </c>
      <c r="BB1184" s="31">
        <f t="shared" si="328"/>
        <v>0</v>
      </c>
      <c r="BC1184" s="31">
        <f t="shared" si="329"/>
        <v>0</v>
      </c>
      <c r="BM1184" s="2" t="s">
        <v>35</v>
      </c>
      <c r="BN1184" s="2" t="s">
        <v>35</v>
      </c>
    </row>
    <row r="1185" spans="1:66" x14ac:dyDescent="0.25">
      <c r="A1185" s="50">
        <v>1174</v>
      </c>
      <c r="B1185" s="50">
        <v>970</v>
      </c>
      <c r="C1185" s="50" t="str">
        <f t="shared" si="318"/>
        <v>11296_1_5752</v>
      </c>
      <c r="D1185" s="50">
        <v>1</v>
      </c>
      <c r="E1185" s="51">
        <f t="shared" si="320"/>
        <v>112960001</v>
      </c>
      <c r="F1185" s="76" t="str">
        <f t="shared" si="317"/>
        <v>11296_1</v>
      </c>
      <c r="G1185" s="80">
        <v>11296</v>
      </c>
      <c r="H1185" s="52">
        <v>1</v>
      </c>
      <c r="I1185" s="52">
        <v>5752</v>
      </c>
      <c r="J1185" s="53" t="str">
        <f t="shared" si="321"/>
        <v>ok</v>
      </c>
      <c r="K1185" s="54" t="str">
        <f t="shared" si="319"/>
        <v>11296_1</v>
      </c>
      <c r="L1185" s="54">
        <v>11296</v>
      </c>
      <c r="M1185" s="54">
        <v>1</v>
      </c>
      <c r="N1185" s="54">
        <v>5523</v>
      </c>
      <c r="O1185" s="55">
        <v>423</v>
      </c>
      <c r="P1185" s="55">
        <v>71</v>
      </c>
      <c r="Q1185" s="55">
        <v>266</v>
      </c>
      <c r="R1185" s="55">
        <v>44</v>
      </c>
      <c r="S1185" s="52">
        <v>0</v>
      </c>
      <c r="T1185" s="56">
        <v>545</v>
      </c>
      <c r="U1185" s="56">
        <v>15</v>
      </c>
      <c r="V1185" s="56">
        <v>599</v>
      </c>
      <c r="W1185" s="56">
        <v>423</v>
      </c>
      <c r="X1185" s="57">
        <v>0.71</v>
      </c>
      <c r="Y1185" s="109"/>
      <c r="Z1185" s="109"/>
      <c r="AA1185" s="109"/>
      <c r="AB1185" s="109"/>
      <c r="AC1185" s="56">
        <v>20</v>
      </c>
      <c r="AD1185" s="52" t="s">
        <v>35</v>
      </c>
      <c r="AE1185" s="52" t="s">
        <v>35</v>
      </c>
      <c r="AF1185" s="52" t="s">
        <v>35</v>
      </c>
      <c r="AG1185" s="52"/>
      <c r="AH1185" s="106"/>
      <c r="AI1185" s="59"/>
      <c r="AJ1185" s="68" t="s">
        <v>10</v>
      </c>
      <c r="AK1185" t="s">
        <v>10</v>
      </c>
      <c r="AL1185" s="30" t="s">
        <v>10</v>
      </c>
      <c r="AM1185" s="39"/>
      <c r="AN1185" s="115" t="s">
        <v>10</v>
      </c>
      <c r="AO1185" s="30"/>
      <c r="AQ1185" s="5"/>
      <c r="AS1185" s="37"/>
      <c r="AT1185" s="30" t="s">
        <v>10</v>
      </c>
      <c r="AV1185" t="str">
        <f t="shared" si="322"/>
        <v>musta</v>
      </c>
      <c r="AW1185" t="str">
        <f t="shared" si="323"/>
        <v>musta</v>
      </c>
      <c r="AX1185" t="str">
        <f t="shared" si="324"/>
        <v>musta</v>
      </c>
      <c r="AY1185" s="31">
        <f t="shared" si="325"/>
        <v>10</v>
      </c>
      <c r="AZ1185" s="31">
        <f t="shared" si="326"/>
        <v>10</v>
      </c>
      <c r="BA1185" s="31">
        <f t="shared" si="327"/>
        <v>0</v>
      </c>
      <c r="BB1185" s="31">
        <f t="shared" si="328"/>
        <v>0</v>
      </c>
      <c r="BC1185" s="31">
        <f t="shared" si="329"/>
        <v>0</v>
      </c>
      <c r="BM1185" s="2" t="s">
        <v>35</v>
      </c>
      <c r="BN1185" s="2" t="s">
        <v>35</v>
      </c>
    </row>
    <row r="1186" spans="1:66" x14ac:dyDescent="0.25">
      <c r="A1186" s="50">
        <v>1175</v>
      </c>
      <c r="B1186" s="50">
        <v>971</v>
      </c>
      <c r="C1186" s="50" t="str">
        <f t="shared" si="318"/>
        <v>11296_2_3741</v>
      </c>
      <c r="D1186" s="50">
        <v>1</v>
      </c>
      <c r="E1186" s="51">
        <f t="shared" si="320"/>
        <v>112960002</v>
      </c>
      <c r="F1186" s="76" t="str">
        <f t="shared" si="317"/>
        <v>11296_2</v>
      </c>
      <c r="G1186" s="80">
        <v>11296</v>
      </c>
      <c r="H1186" s="52">
        <v>2</v>
      </c>
      <c r="I1186" s="52">
        <v>3741</v>
      </c>
      <c r="J1186" s="53" t="str">
        <f t="shared" si="321"/>
        <v>ok</v>
      </c>
      <c r="K1186" s="54" t="str">
        <f t="shared" si="319"/>
        <v>11296_2</v>
      </c>
      <c r="L1186" s="54">
        <v>11296</v>
      </c>
      <c r="M1186" s="54">
        <v>2</v>
      </c>
      <c r="N1186" s="54">
        <v>3567</v>
      </c>
      <c r="O1186" s="55">
        <v>623</v>
      </c>
      <c r="P1186" s="55">
        <v>70</v>
      </c>
      <c r="Q1186" s="55">
        <v>364</v>
      </c>
      <c r="R1186" s="55">
        <v>40</v>
      </c>
      <c r="S1186" s="52">
        <v>0</v>
      </c>
      <c r="T1186" s="56">
        <v>454</v>
      </c>
      <c r="U1186" s="56">
        <v>18</v>
      </c>
      <c r="V1186" s="56">
        <v>490</v>
      </c>
      <c r="W1186" s="56">
        <v>623</v>
      </c>
      <c r="X1186" s="57">
        <v>0.7</v>
      </c>
      <c r="Y1186" s="109"/>
      <c r="Z1186" s="109"/>
      <c r="AA1186" s="109"/>
      <c r="AB1186" s="109"/>
      <c r="AC1186" s="56">
        <v>39</v>
      </c>
      <c r="AD1186" s="52" t="s">
        <v>35</v>
      </c>
      <c r="AE1186" s="52" t="s">
        <v>35</v>
      </c>
      <c r="AF1186" s="52" t="s">
        <v>35</v>
      </c>
      <c r="AG1186" s="52"/>
      <c r="AH1186" s="106"/>
      <c r="AI1186" s="59"/>
      <c r="AJ1186" s="68" t="s">
        <v>10</v>
      </c>
      <c r="AK1186" t="s">
        <v>10</v>
      </c>
      <c r="AL1186" s="30" t="s">
        <v>10</v>
      </c>
      <c r="AM1186" s="39"/>
      <c r="AN1186" s="115" t="s">
        <v>10</v>
      </c>
      <c r="AO1186" s="30"/>
      <c r="AQ1186" s="5"/>
      <c r="AS1186" s="37"/>
      <c r="AT1186" s="30" t="s">
        <v>10</v>
      </c>
      <c r="AV1186" t="str">
        <f t="shared" si="322"/>
        <v>musta</v>
      </c>
      <c r="AW1186" t="str">
        <f t="shared" si="323"/>
        <v>musta</v>
      </c>
      <c r="AX1186" t="str">
        <f t="shared" si="324"/>
        <v>musta</v>
      </c>
      <c r="AY1186" s="31">
        <f t="shared" si="325"/>
        <v>10</v>
      </c>
      <c r="AZ1186" s="31">
        <f t="shared" si="326"/>
        <v>10</v>
      </c>
      <c r="BA1186" s="31">
        <f t="shared" si="327"/>
        <v>0</v>
      </c>
      <c r="BB1186" s="31">
        <f t="shared" si="328"/>
        <v>0</v>
      </c>
      <c r="BC1186" s="31">
        <f t="shared" si="329"/>
        <v>0</v>
      </c>
      <c r="BM1186" s="2" t="s">
        <v>35</v>
      </c>
      <c r="BN1186" s="2" t="s">
        <v>35</v>
      </c>
    </row>
    <row r="1187" spans="1:66" x14ac:dyDescent="0.25">
      <c r="A1187" s="50">
        <v>1176</v>
      </c>
      <c r="B1187" s="50">
        <v>972</v>
      </c>
      <c r="C1187" s="50" t="str">
        <f t="shared" si="318"/>
        <v>11297_1_7172</v>
      </c>
      <c r="D1187" s="50">
        <v>1</v>
      </c>
      <c r="E1187" s="51">
        <f t="shared" si="320"/>
        <v>112970001</v>
      </c>
      <c r="F1187" s="76" t="str">
        <f t="shared" si="317"/>
        <v>11297_1</v>
      </c>
      <c r="G1187" s="80">
        <v>11297</v>
      </c>
      <c r="H1187" s="52">
        <v>1</v>
      </c>
      <c r="I1187" s="52">
        <v>7172</v>
      </c>
      <c r="J1187" s="53" t="str">
        <f t="shared" si="321"/>
        <v>ok</v>
      </c>
      <c r="K1187" s="54" t="str">
        <f t="shared" si="319"/>
        <v>11297_1</v>
      </c>
      <c r="L1187" s="54">
        <v>11297</v>
      </c>
      <c r="M1187" s="54">
        <v>1</v>
      </c>
      <c r="N1187" s="54">
        <v>6827</v>
      </c>
      <c r="O1187" s="55">
        <v>86</v>
      </c>
      <c r="P1187" s="55">
        <v>67</v>
      </c>
      <c r="Q1187" s="55">
        <v>30</v>
      </c>
      <c r="R1187" s="55">
        <v>17</v>
      </c>
      <c r="S1187" s="52">
        <v>0</v>
      </c>
      <c r="T1187" s="56">
        <v>359</v>
      </c>
      <c r="U1187" s="56">
        <v>16</v>
      </c>
      <c r="V1187" s="56">
        <v>373</v>
      </c>
      <c r="W1187" s="56">
        <v>86</v>
      </c>
      <c r="X1187" s="57">
        <v>0.67</v>
      </c>
      <c r="Y1187" s="109"/>
      <c r="Z1187" s="109"/>
      <c r="AA1187" s="109"/>
      <c r="AB1187" s="109"/>
      <c r="AC1187" s="56">
        <v>0</v>
      </c>
      <c r="AD1187" s="52" t="s">
        <v>35</v>
      </c>
      <c r="AE1187" s="52" t="s">
        <v>35</v>
      </c>
      <c r="AF1187" s="52" t="s">
        <v>35</v>
      </c>
      <c r="AG1187" s="52"/>
      <c r="AH1187" s="106"/>
      <c r="AI1187" s="59"/>
      <c r="AJ1187" s="68" t="s">
        <v>10</v>
      </c>
      <c r="AK1187" t="s">
        <v>10</v>
      </c>
      <c r="AL1187" s="30" t="s">
        <v>10</v>
      </c>
      <c r="AM1187" s="39"/>
      <c r="AN1187" s="115" t="s">
        <v>10</v>
      </c>
      <c r="AO1187" s="30"/>
      <c r="AQ1187" s="5"/>
      <c r="AS1187" s="37"/>
      <c r="AT1187" s="30" t="s">
        <v>10</v>
      </c>
      <c r="AV1187" t="str">
        <f t="shared" si="322"/>
        <v>musta</v>
      </c>
      <c r="AW1187" t="str">
        <f t="shared" si="323"/>
        <v>musta</v>
      </c>
      <c r="AX1187" t="str">
        <f t="shared" si="324"/>
        <v>musta</v>
      </c>
      <c r="AY1187" s="31">
        <f t="shared" si="325"/>
        <v>10</v>
      </c>
      <c r="AZ1187" s="31">
        <f t="shared" si="326"/>
        <v>10</v>
      </c>
      <c r="BA1187" s="31">
        <f t="shared" si="327"/>
        <v>0</v>
      </c>
      <c r="BB1187" s="31">
        <f t="shared" si="328"/>
        <v>0</v>
      </c>
      <c r="BC1187" s="31">
        <f t="shared" si="329"/>
        <v>0</v>
      </c>
      <c r="BM1187" s="2" t="s">
        <v>35</v>
      </c>
      <c r="BN1187" s="2" t="s">
        <v>35</v>
      </c>
    </row>
    <row r="1188" spans="1:66" x14ac:dyDescent="0.25">
      <c r="A1188" s="50">
        <v>1177</v>
      </c>
      <c r="B1188" s="50">
        <v>973</v>
      </c>
      <c r="C1188" s="50" t="str">
        <f t="shared" si="318"/>
        <v>11297_2_7430</v>
      </c>
      <c r="D1188" s="50">
        <v>1</v>
      </c>
      <c r="E1188" s="51">
        <f t="shared" si="320"/>
        <v>112970002</v>
      </c>
      <c r="F1188" s="76" t="str">
        <f t="shared" si="317"/>
        <v>11297_2</v>
      </c>
      <c r="G1188" s="80">
        <v>11297</v>
      </c>
      <c r="H1188" s="52">
        <v>2</v>
      </c>
      <c r="I1188" s="52">
        <v>7430</v>
      </c>
      <c r="J1188" s="53" t="str">
        <f t="shared" si="321"/>
        <v>ok</v>
      </c>
      <c r="K1188" s="54" t="str">
        <f t="shared" si="319"/>
        <v>11297_2</v>
      </c>
      <c r="L1188" s="54">
        <v>11297</v>
      </c>
      <c r="M1188" s="54">
        <v>2</v>
      </c>
      <c r="N1188" s="54">
        <v>7207</v>
      </c>
      <c r="O1188" s="55">
        <v>206</v>
      </c>
      <c r="P1188" s="55">
        <v>66</v>
      </c>
      <c r="Q1188" s="55">
        <v>68</v>
      </c>
      <c r="R1188" s="55">
        <v>22</v>
      </c>
      <c r="S1188" s="52">
        <v>0</v>
      </c>
      <c r="T1188" s="56">
        <v>138</v>
      </c>
      <c r="U1188" s="56">
        <v>11</v>
      </c>
      <c r="V1188" s="56">
        <v>143</v>
      </c>
      <c r="W1188" s="56">
        <v>206</v>
      </c>
      <c r="X1188" s="57">
        <v>0.66</v>
      </c>
      <c r="Y1188" s="109"/>
      <c r="Z1188" s="109"/>
      <c r="AA1188" s="109"/>
      <c r="AB1188" s="109"/>
      <c r="AC1188" s="56">
        <v>9</v>
      </c>
      <c r="AD1188" s="52" t="s">
        <v>35</v>
      </c>
      <c r="AE1188" s="52" t="s">
        <v>35</v>
      </c>
      <c r="AF1188" s="52" t="s">
        <v>35</v>
      </c>
      <c r="AG1188" s="52"/>
      <c r="AH1188" s="106"/>
      <c r="AI1188" s="59"/>
      <c r="AJ1188" s="68" t="s">
        <v>10</v>
      </c>
      <c r="AK1188" t="s">
        <v>10</v>
      </c>
      <c r="AL1188" s="30" t="s">
        <v>10</v>
      </c>
      <c r="AM1188" s="39"/>
      <c r="AN1188" s="115" t="s">
        <v>10</v>
      </c>
      <c r="AO1188" s="30"/>
      <c r="AQ1188" s="5"/>
      <c r="AS1188" s="37"/>
      <c r="AT1188" s="30" t="s">
        <v>10</v>
      </c>
      <c r="AV1188" t="str">
        <f t="shared" si="322"/>
        <v>musta</v>
      </c>
      <c r="AW1188" t="str">
        <f t="shared" si="323"/>
        <v>musta</v>
      </c>
      <c r="AX1188" t="str">
        <f t="shared" si="324"/>
        <v>musta</v>
      </c>
      <c r="AY1188" s="31">
        <f t="shared" si="325"/>
        <v>10</v>
      </c>
      <c r="AZ1188" s="31">
        <f t="shared" si="326"/>
        <v>10</v>
      </c>
      <c r="BA1188" s="31">
        <f t="shared" si="327"/>
        <v>0</v>
      </c>
      <c r="BB1188" s="31">
        <f t="shared" si="328"/>
        <v>0</v>
      </c>
      <c r="BC1188" s="31">
        <f t="shared" si="329"/>
        <v>0</v>
      </c>
      <c r="BM1188" s="2" t="s">
        <v>35</v>
      </c>
      <c r="BN1188" s="2" t="s">
        <v>35</v>
      </c>
    </row>
    <row r="1189" spans="1:66" x14ac:dyDescent="0.25">
      <c r="A1189" s="50">
        <v>1178</v>
      </c>
      <c r="B1189" s="50">
        <v>974</v>
      </c>
      <c r="C1189" s="50" t="str">
        <f t="shared" si="318"/>
        <v>11298_1_1229</v>
      </c>
      <c r="D1189" s="50">
        <v>1</v>
      </c>
      <c r="E1189" s="51">
        <f t="shared" si="320"/>
        <v>112980001</v>
      </c>
      <c r="F1189" s="76" t="str">
        <f t="shared" si="317"/>
        <v>11298_1</v>
      </c>
      <c r="G1189" s="80">
        <v>11298</v>
      </c>
      <c r="H1189" s="52">
        <v>1</v>
      </c>
      <c r="I1189" s="52">
        <v>1229</v>
      </c>
      <c r="J1189" s="53" t="str">
        <f t="shared" si="321"/>
        <v>ok</v>
      </c>
      <c r="K1189" s="54" t="str">
        <f t="shared" si="319"/>
        <v>11298_1</v>
      </c>
      <c r="L1189" s="54">
        <v>11298</v>
      </c>
      <c r="M1189" s="54">
        <v>1</v>
      </c>
      <c r="N1189" s="54">
        <v>1205</v>
      </c>
      <c r="O1189" s="55">
        <v>0</v>
      </c>
      <c r="P1189" s="55">
        <v>1</v>
      </c>
      <c r="Q1189" s="55">
        <v>0</v>
      </c>
      <c r="R1189" s="55">
        <v>1</v>
      </c>
      <c r="S1189" s="52">
        <v>0</v>
      </c>
      <c r="T1189" s="56">
        <v>162</v>
      </c>
      <c r="U1189" s="56">
        <v>3</v>
      </c>
      <c r="V1189" s="56">
        <v>165</v>
      </c>
      <c r="W1189" s="56">
        <v>0</v>
      </c>
      <c r="X1189" s="57">
        <v>0.01</v>
      </c>
      <c r="Y1189" s="109"/>
      <c r="Z1189" s="109"/>
      <c r="AA1189" s="109"/>
      <c r="AB1189" s="109"/>
      <c r="AC1189" s="56">
        <v>0</v>
      </c>
      <c r="AD1189" s="52" t="s">
        <v>35</v>
      </c>
      <c r="AE1189" s="52" t="s">
        <v>35</v>
      </c>
      <c r="AF1189" s="52" t="s">
        <v>35</v>
      </c>
      <c r="AG1189" s="52"/>
      <c r="AH1189" s="106"/>
      <c r="AI1189" s="59"/>
      <c r="AJ1189" s="68" t="s">
        <v>10</v>
      </c>
      <c r="AK1189" t="s">
        <v>10</v>
      </c>
      <c r="AL1189" s="30" t="s">
        <v>10</v>
      </c>
      <c r="AM1189" s="39"/>
      <c r="AN1189" s="115" t="s">
        <v>10</v>
      </c>
      <c r="AO1189" s="30"/>
      <c r="AQ1189" s="5"/>
      <c r="AS1189" s="37"/>
      <c r="AT1189" s="30" t="s">
        <v>10</v>
      </c>
      <c r="AV1189" t="str">
        <f t="shared" si="322"/>
        <v>musta</v>
      </c>
      <c r="AW1189" t="str">
        <f t="shared" si="323"/>
        <v>musta</v>
      </c>
      <c r="AX1189" t="str">
        <f t="shared" si="324"/>
        <v>musta</v>
      </c>
      <c r="AY1189" s="31">
        <f t="shared" si="325"/>
        <v>0</v>
      </c>
      <c r="AZ1189" s="31">
        <f t="shared" si="326"/>
        <v>0</v>
      </c>
      <c r="BA1189" s="31">
        <f t="shared" si="327"/>
        <v>0</v>
      </c>
      <c r="BB1189" s="31">
        <f t="shared" si="328"/>
        <v>0</v>
      </c>
      <c r="BC1189" s="31">
        <f t="shared" si="329"/>
        <v>0</v>
      </c>
      <c r="BM1189" s="2" t="s">
        <v>35</v>
      </c>
      <c r="BN1189" s="2" t="s">
        <v>35</v>
      </c>
    </row>
    <row r="1190" spans="1:66" x14ac:dyDescent="0.25">
      <c r="A1190" s="50">
        <v>1179</v>
      </c>
      <c r="B1190" s="50">
        <v>975</v>
      </c>
      <c r="C1190" s="50" t="str">
        <f t="shared" si="318"/>
        <v>11299_1_8217</v>
      </c>
      <c r="D1190" s="50">
        <v>1</v>
      </c>
      <c r="E1190" s="51">
        <f t="shared" si="320"/>
        <v>112990001</v>
      </c>
      <c r="F1190" s="76" t="str">
        <f t="shared" si="317"/>
        <v>11299_1</v>
      </c>
      <c r="G1190" s="80">
        <v>11299</v>
      </c>
      <c r="H1190" s="52">
        <v>1</v>
      </c>
      <c r="I1190" s="52">
        <v>8217</v>
      </c>
      <c r="J1190" s="53" t="str">
        <f t="shared" si="321"/>
        <v>ok</v>
      </c>
      <c r="K1190" s="54" t="str">
        <f t="shared" si="319"/>
        <v>11299_1</v>
      </c>
      <c r="L1190" s="54">
        <v>11299</v>
      </c>
      <c r="M1190" s="54">
        <v>1</v>
      </c>
      <c r="N1190" s="54">
        <v>7983</v>
      </c>
      <c r="O1190" s="55">
        <v>190</v>
      </c>
      <c r="P1190" s="55">
        <v>38</v>
      </c>
      <c r="Q1190" s="55">
        <v>49</v>
      </c>
      <c r="R1190" s="55">
        <v>9</v>
      </c>
      <c r="S1190" s="52">
        <v>0</v>
      </c>
      <c r="T1190" s="56">
        <v>1816</v>
      </c>
      <c r="U1190" s="56">
        <v>87</v>
      </c>
      <c r="V1190" s="56">
        <v>2022</v>
      </c>
      <c r="W1190" s="56">
        <v>190</v>
      </c>
      <c r="X1190" s="57">
        <v>0.38</v>
      </c>
      <c r="Y1190" s="109"/>
      <c r="Z1190" s="109"/>
      <c r="AA1190" s="109"/>
      <c r="AB1190" s="109"/>
      <c r="AC1190" s="56">
        <v>511</v>
      </c>
      <c r="AD1190" s="52" t="s">
        <v>35</v>
      </c>
      <c r="AE1190" s="52" t="s">
        <v>35</v>
      </c>
      <c r="AF1190" s="52" t="s">
        <v>35</v>
      </c>
      <c r="AG1190" s="52" t="s">
        <v>36</v>
      </c>
      <c r="AH1190" s="106"/>
      <c r="AI1190" s="59"/>
      <c r="AJ1190" s="68" t="s">
        <v>10</v>
      </c>
      <c r="AK1190" t="s">
        <v>10</v>
      </c>
      <c r="AL1190" s="30" t="s">
        <v>10</v>
      </c>
      <c r="AM1190" s="39"/>
      <c r="AN1190" s="115" t="s">
        <v>10</v>
      </c>
      <c r="AO1190" s="30"/>
      <c r="AQ1190" s="5"/>
      <c r="AS1190" s="37"/>
      <c r="AT1190" s="30" t="s">
        <v>10</v>
      </c>
      <c r="AV1190" t="str">
        <f t="shared" si="322"/>
        <v>musta</v>
      </c>
      <c r="AW1190" t="str">
        <f t="shared" si="323"/>
        <v>musta</v>
      </c>
      <c r="AX1190" t="str">
        <f t="shared" si="324"/>
        <v>musta</v>
      </c>
      <c r="AY1190" s="31">
        <f t="shared" si="325"/>
        <v>10</v>
      </c>
      <c r="AZ1190" s="31">
        <f t="shared" si="326"/>
        <v>0</v>
      </c>
      <c r="BA1190" s="31">
        <f t="shared" si="327"/>
        <v>0</v>
      </c>
      <c r="BB1190" s="31">
        <f t="shared" si="328"/>
        <v>10</v>
      </c>
      <c r="BC1190" s="31">
        <f t="shared" si="329"/>
        <v>0</v>
      </c>
      <c r="BM1190" s="2" t="s">
        <v>35</v>
      </c>
      <c r="BN1190" s="2" t="s">
        <v>35</v>
      </c>
    </row>
    <row r="1191" spans="1:66" x14ac:dyDescent="0.25">
      <c r="A1191" s="50">
        <v>1180</v>
      </c>
      <c r="B1191" s="50">
        <v>976</v>
      </c>
      <c r="C1191" s="50" t="str">
        <f t="shared" si="318"/>
        <v>11301_1_5557</v>
      </c>
      <c r="D1191" s="50">
        <v>1</v>
      </c>
      <c r="E1191" s="51">
        <f t="shared" si="320"/>
        <v>113010001</v>
      </c>
      <c r="F1191" s="76" t="str">
        <f t="shared" si="317"/>
        <v>11301_1</v>
      </c>
      <c r="G1191" s="80">
        <v>11301</v>
      </c>
      <c r="H1191" s="52">
        <v>1</v>
      </c>
      <c r="I1191" s="52">
        <v>5557</v>
      </c>
      <c r="J1191" s="53" t="str">
        <f t="shared" si="321"/>
        <v>ok</v>
      </c>
      <c r="K1191" s="54" t="str">
        <f t="shared" si="319"/>
        <v>11301_1</v>
      </c>
      <c r="L1191" s="54">
        <v>11301</v>
      </c>
      <c r="M1191" s="54">
        <v>1</v>
      </c>
      <c r="N1191" s="54">
        <v>10937</v>
      </c>
      <c r="O1191" s="55">
        <v>86</v>
      </c>
      <c r="P1191" s="55">
        <v>85</v>
      </c>
      <c r="Q1191" s="55">
        <v>19</v>
      </c>
      <c r="R1191" s="55">
        <v>15</v>
      </c>
      <c r="S1191" s="52">
        <v>0</v>
      </c>
      <c r="T1191" s="56">
        <v>141</v>
      </c>
      <c r="U1191" s="56">
        <v>4</v>
      </c>
      <c r="V1191" s="56">
        <v>152</v>
      </c>
      <c r="W1191" s="56">
        <v>86</v>
      </c>
      <c r="X1191" s="57">
        <v>0.85</v>
      </c>
      <c r="Y1191" s="109"/>
      <c r="Z1191" s="109"/>
      <c r="AA1191" s="109"/>
      <c r="AB1191" s="109"/>
      <c r="AC1191" s="56">
        <v>20</v>
      </c>
      <c r="AD1191" s="52" t="s">
        <v>35</v>
      </c>
      <c r="AE1191" s="52" t="s">
        <v>35</v>
      </c>
      <c r="AF1191" s="52" t="s">
        <v>35</v>
      </c>
      <c r="AG1191" s="52"/>
      <c r="AH1191" s="106"/>
      <c r="AI1191" s="59"/>
      <c r="AJ1191" s="68" t="s">
        <v>10</v>
      </c>
      <c r="AK1191" t="s">
        <v>10</v>
      </c>
      <c r="AL1191" s="30" t="s">
        <v>10</v>
      </c>
      <c r="AM1191" s="39"/>
      <c r="AN1191" s="115" t="s">
        <v>10</v>
      </c>
      <c r="AO1191" s="30"/>
      <c r="AQ1191" s="5"/>
      <c r="AS1191" s="37"/>
      <c r="AT1191" s="30" t="s">
        <v>10</v>
      </c>
      <c r="AV1191" t="str">
        <f t="shared" si="322"/>
        <v>musta</v>
      </c>
      <c r="AW1191" t="str">
        <f t="shared" si="323"/>
        <v>musta</v>
      </c>
      <c r="AX1191" t="str">
        <f t="shared" si="324"/>
        <v>musta</v>
      </c>
      <c r="AY1191" s="31">
        <f t="shared" si="325"/>
        <v>10</v>
      </c>
      <c r="AZ1191" s="31">
        <f t="shared" si="326"/>
        <v>10</v>
      </c>
      <c r="BA1191" s="31">
        <f t="shared" si="327"/>
        <v>0</v>
      </c>
      <c r="BB1191" s="31">
        <f t="shared" si="328"/>
        <v>0</v>
      </c>
      <c r="BC1191" s="31">
        <f t="shared" si="329"/>
        <v>0</v>
      </c>
      <c r="BM1191" s="2" t="s">
        <v>35</v>
      </c>
      <c r="BN1191" s="2" t="s">
        <v>35</v>
      </c>
    </row>
    <row r="1192" spans="1:66" x14ac:dyDescent="0.25">
      <c r="A1192" s="50">
        <v>1181</v>
      </c>
      <c r="B1192" s="50">
        <v>977</v>
      </c>
      <c r="C1192" s="50" t="str">
        <f t="shared" si="318"/>
        <v>11301_2_5868</v>
      </c>
      <c r="D1192" s="50">
        <v>1</v>
      </c>
      <c r="E1192" s="51">
        <f t="shared" si="320"/>
        <v>113010002</v>
      </c>
      <c r="F1192" s="76" t="str">
        <f t="shared" si="317"/>
        <v>11301_2</v>
      </c>
      <c r="G1192" s="80">
        <v>11301</v>
      </c>
      <c r="H1192" s="52">
        <v>2</v>
      </c>
      <c r="I1192" s="52">
        <v>5868</v>
      </c>
      <c r="J1192" s="53" t="str">
        <f t="shared" si="321"/>
        <v>huom!</v>
      </c>
      <c r="K1192" s="54"/>
      <c r="L1192" s="54"/>
      <c r="M1192" s="54"/>
      <c r="N1192" s="54"/>
      <c r="O1192" s="55">
        <v>86</v>
      </c>
      <c r="P1192" s="55">
        <v>85</v>
      </c>
      <c r="Q1192" s="55">
        <v>19</v>
      </c>
      <c r="R1192" s="55">
        <v>15</v>
      </c>
      <c r="S1192" s="52">
        <v>0</v>
      </c>
      <c r="T1192" s="56">
        <v>141</v>
      </c>
      <c r="U1192" s="56">
        <v>4</v>
      </c>
      <c r="V1192" s="56">
        <v>152</v>
      </c>
      <c r="W1192" s="56">
        <v>86</v>
      </c>
      <c r="X1192" s="57">
        <v>0.85</v>
      </c>
      <c r="Y1192" s="109"/>
      <c r="Z1192" s="109"/>
      <c r="AA1192" s="109"/>
      <c r="AB1192" s="109"/>
      <c r="AC1192" s="56">
        <v>17</v>
      </c>
      <c r="AD1192" s="52" t="s">
        <v>35</v>
      </c>
      <c r="AE1192" s="52" t="s">
        <v>35</v>
      </c>
      <c r="AF1192" s="52" t="s">
        <v>35</v>
      </c>
      <c r="AG1192" s="52"/>
      <c r="AH1192" s="106"/>
      <c r="AI1192" s="59"/>
      <c r="AJ1192" s="68" t="s">
        <v>10</v>
      </c>
      <c r="AK1192" t="s">
        <v>10</v>
      </c>
      <c r="AL1192" s="30" t="s">
        <v>10</v>
      </c>
      <c r="AM1192" s="39"/>
      <c r="AN1192" s="115" t="s">
        <v>10</v>
      </c>
      <c r="AO1192" s="30"/>
      <c r="AQ1192" s="5"/>
      <c r="AS1192" s="37"/>
      <c r="AT1192" s="30" t="s">
        <v>10</v>
      </c>
      <c r="AV1192" t="str">
        <f t="shared" si="322"/>
        <v>musta</v>
      </c>
      <c r="AW1192" t="str">
        <f t="shared" si="323"/>
        <v>musta</v>
      </c>
      <c r="AX1192" t="str">
        <f t="shared" si="324"/>
        <v>musta</v>
      </c>
      <c r="AY1192" s="31">
        <f t="shared" si="325"/>
        <v>10</v>
      </c>
      <c r="AZ1192" s="31">
        <f t="shared" si="326"/>
        <v>10</v>
      </c>
      <c r="BA1192" s="31">
        <f t="shared" si="327"/>
        <v>0</v>
      </c>
      <c r="BB1192" s="31">
        <f t="shared" si="328"/>
        <v>0</v>
      </c>
      <c r="BC1192" s="31">
        <f t="shared" si="329"/>
        <v>0</v>
      </c>
      <c r="BM1192" s="2" t="s">
        <v>35</v>
      </c>
      <c r="BN1192" s="2" t="s">
        <v>35</v>
      </c>
    </row>
    <row r="1193" spans="1:66" x14ac:dyDescent="0.25">
      <c r="A1193" s="50">
        <v>1182</v>
      </c>
      <c r="B1193" s="50">
        <v>978</v>
      </c>
      <c r="C1193" s="50" t="str">
        <f t="shared" si="318"/>
        <v>11302_1_3458</v>
      </c>
      <c r="D1193" s="50">
        <v>1</v>
      </c>
      <c r="E1193" s="51">
        <f t="shared" si="320"/>
        <v>113020001</v>
      </c>
      <c r="F1193" s="76" t="str">
        <f t="shared" si="317"/>
        <v>11302_1</v>
      </c>
      <c r="G1193" s="80">
        <v>11302</v>
      </c>
      <c r="H1193" s="52">
        <v>1</v>
      </c>
      <c r="I1193" s="52">
        <v>3458</v>
      </c>
      <c r="J1193" s="53" t="str">
        <f t="shared" si="321"/>
        <v>ok</v>
      </c>
      <c r="K1193" s="54" t="str">
        <f t="shared" ref="K1193:K1202" si="330">CONCATENATE(L1193,"_",M1193)</f>
        <v>11302_1</v>
      </c>
      <c r="L1193" s="54">
        <v>11302</v>
      </c>
      <c r="M1193" s="54">
        <v>1</v>
      </c>
      <c r="N1193" s="54">
        <v>3333</v>
      </c>
      <c r="O1193" s="55">
        <v>541</v>
      </c>
      <c r="P1193" s="55">
        <v>46</v>
      </c>
      <c r="Q1193" s="55">
        <v>236</v>
      </c>
      <c r="R1193" s="55">
        <v>20</v>
      </c>
      <c r="S1193" s="52">
        <v>0</v>
      </c>
      <c r="T1193" s="56">
        <v>1083</v>
      </c>
      <c r="U1193" s="56">
        <v>22</v>
      </c>
      <c r="V1193" s="56">
        <v>1110</v>
      </c>
      <c r="W1193" s="56">
        <v>541</v>
      </c>
      <c r="X1193" s="57">
        <v>0.46</v>
      </c>
      <c r="Y1193" s="109"/>
      <c r="Z1193" s="109"/>
      <c r="AA1193" s="109"/>
      <c r="AB1193" s="109"/>
      <c r="AC1193" s="56">
        <v>198</v>
      </c>
      <c r="AD1193" s="52" t="s">
        <v>35</v>
      </c>
      <c r="AE1193" s="52" t="s">
        <v>35</v>
      </c>
      <c r="AF1193" s="52" t="s">
        <v>35</v>
      </c>
      <c r="AG1193" s="52" t="s">
        <v>36</v>
      </c>
      <c r="AH1193" s="106"/>
      <c r="AI1193" s="59"/>
      <c r="AJ1193" s="68" t="s">
        <v>10</v>
      </c>
      <c r="AK1193" t="s">
        <v>10</v>
      </c>
      <c r="AL1193" s="30" t="s">
        <v>10</v>
      </c>
      <c r="AM1193" s="39"/>
      <c r="AN1193" s="115" t="s">
        <v>10</v>
      </c>
      <c r="AO1193" s="30"/>
      <c r="AQ1193" s="5"/>
      <c r="AS1193" s="37"/>
      <c r="AT1193" s="30" t="s">
        <v>10</v>
      </c>
      <c r="AV1193" t="str">
        <f t="shared" si="322"/>
        <v>musta</v>
      </c>
      <c r="AW1193" t="str">
        <f t="shared" si="323"/>
        <v>musta</v>
      </c>
      <c r="AX1193" t="str">
        <f t="shared" si="324"/>
        <v>musta</v>
      </c>
      <c r="AY1193" s="31">
        <f t="shared" si="325"/>
        <v>2</v>
      </c>
      <c r="AZ1193" s="31">
        <f t="shared" si="326"/>
        <v>1</v>
      </c>
      <c r="BA1193" s="31">
        <f t="shared" si="327"/>
        <v>0</v>
      </c>
      <c r="BB1193" s="31">
        <f t="shared" si="328"/>
        <v>1</v>
      </c>
      <c r="BC1193" s="31">
        <f t="shared" si="329"/>
        <v>0</v>
      </c>
      <c r="BM1193" s="32" t="s">
        <v>34</v>
      </c>
      <c r="BN1193" s="2" t="s">
        <v>35</v>
      </c>
    </row>
    <row r="1194" spans="1:66" x14ac:dyDescent="0.25">
      <c r="A1194" s="50">
        <v>1183</v>
      </c>
      <c r="B1194" s="50">
        <v>979</v>
      </c>
      <c r="C1194" s="50" t="str">
        <f t="shared" si="318"/>
        <v>11303_1_5041</v>
      </c>
      <c r="D1194" s="50">
        <v>1</v>
      </c>
      <c r="E1194" s="51">
        <f t="shared" si="320"/>
        <v>113030001</v>
      </c>
      <c r="F1194" s="76" t="str">
        <f t="shared" si="317"/>
        <v>11303_1</v>
      </c>
      <c r="G1194" s="80">
        <v>11303</v>
      </c>
      <c r="H1194" s="52">
        <v>1</v>
      </c>
      <c r="I1194" s="52">
        <v>5041</v>
      </c>
      <c r="J1194" s="53" t="str">
        <f t="shared" si="321"/>
        <v>ok</v>
      </c>
      <c r="K1194" s="54" t="str">
        <f t="shared" si="330"/>
        <v>11303_1</v>
      </c>
      <c r="L1194" s="54">
        <v>11303</v>
      </c>
      <c r="M1194" s="54">
        <v>1</v>
      </c>
      <c r="N1194" s="54">
        <v>2338</v>
      </c>
      <c r="O1194" s="55">
        <v>40</v>
      </c>
      <c r="P1194" s="55">
        <v>80</v>
      </c>
      <c r="Q1194" s="55">
        <v>1</v>
      </c>
      <c r="R1194" s="55">
        <v>1</v>
      </c>
      <c r="S1194" s="52">
        <v>0</v>
      </c>
      <c r="T1194" s="56">
        <v>522</v>
      </c>
      <c r="U1194" s="56">
        <v>29</v>
      </c>
      <c r="V1194" s="56">
        <v>561</v>
      </c>
      <c r="W1194" s="56">
        <v>40</v>
      </c>
      <c r="X1194" s="57">
        <v>0.8</v>
      </c>
      <c r="Y1194" s="109"/>
      <c r="Z1194" s="109"/>
      <c r="AA1194" s="109"/>
      <c r="AB1194" s="109"/>
      <c r="AC1194" s="56">
        <v>32</v>
      </c>
      <c r="AD1194" s="52" t="s">
        <v>35</v>
      </c>
      <c r="AE1194" s="52" t="s">
        <v>35</v>
      </c>
      <c r="AF1194" s="52" t="s">
        <v>35</v>
      </c>
      <c r="AG1194" s="52"/>
      <c r="AH1194" s="106"/>
      <c r="AI1194" s="59"/>
      <c r="AJ1194" s="68" t="s">
        <v>10</v>
      </c>
      <c r="AK1194" t="s">
        <v>10</v>
      </c>
      <c r="AL1194" s="30" t="s">
        <v>10</v>
      </c>
      <c r="AM1194" s="39"/>
      <c r="AN1194" s="115" t="s">
        <v>10</v>
      </c>
      <c r="AO1194" s="30"/>
      <c r="AQ1194" s="5"/>
      <c r="AS1194" s="37"/>
      <c r="AT1194" s="30" t="s">
        <v>10</v>
      </c>
      <c r="AV1194" t="str">
        <f t="shared" si="322"/>
        <v>musta</v>
      </c>
      <c r="AW1194" t="str">
        <f t="shared" si="323"/>
        <v>musta</v>
      </c>
      <c r="AX1194" t="str">
        <f t="shared" si="324"/>
        <v>musta</v>
      </c>
      <c r="AY1194" s="31">
        <f t="shared" si="325"/>
        <v>10</v>
      </c>
      <c r="AZ1194" s="31">
        <f t="shared" si="326"/>
        <v>10</v>
      </c>
      <c r="BA1194" s="31">
        <f t="shared" si="327"/>
        <v>0</v>
      </c>
      <c r="BB1194" s="31">
        <f t="shared" si="328"/>
        <v>0</v>
      </c>
      <c r="BC1194" s="31">
        <f t="shared" si="329"/>
        <v>0</v>
      </c>
      <c r="BM1194" s="2" t="s">
        <v>35</v>
      </c>
      <c r="BN1194" s="2" t="s">
        <v>35</v>
      </c>
    </row>
    <row r="1195" spans="1:66" x14ac:dyDescent="0.25">
      <c r="A1195" s="50">
        <v>1184</v>
      </c>
      <c r="B1195" s="50">
        <v>980</v>
      </c>
      <c r="C1195" s="50" t="str">
        <f t="shared" si="318"/>
        <v>11303_2_2174</v>
      </c>
      <c r="D1195" s="50">
        <v>1</v>
      </c>
      <c r="E1195" s="51">
        <f t="shared" si="320"/>
        <v>113030002</v>
      </c>
      <c r="F1195" s="76" t="str">
        <f t="shared" si="317"/>
        <v>11303_2</v>
      </c>
      <c r="G1195" s="80">
        <v>11303</v>
      </c>
      <c r="H1195" s="52">
        <v>2</v>
      </c>
      <c r="I1195" s="52">
        <v>2174</v>
      </c>
      <c r="J1195" s="53" t="str">
        <f t="shared" si="321"/>
        <v>ok</v>
      </c>
      <c r="K1195" s="54" t="str">
        <f t="shared" si="330"/>
        <v>11303_2</v>
      </c>
      <c r="L1195" s="54">
        <v>11303</v>
      </c>
      <c r="M1195" s="54">
        <v>2</v>
      </c>
      <c r="N1195" s="54">
        <v>1961</v>
      </c>
      <c r="O1195" s="55">
        <v>258</v>
      </c>
      <c r="P1195" s="55">
        <v>84</v>
      </c>
      <c r="Q1195" s="55">
        <v>23</v>
      </c>
      <c r="R1195" s="55">
        <v>8</v>
      </c>
      <c r="S1195" s="52">
        <v>0</v>
      </c>
      <c r="T1195" s="56">
        <v>1399</v>
      </c>
      <c r="U1195" s="56">
        <v>25</v>
      </c>
      <c r="V1195" s="56">
        <v>1514</v>
      </c>
      <c r="W1195" s="56">
        <v>258</v>
      </c>
      <c r="X1195" s="57">
        <v>0.84</v>
      </c>
      <c r="Y1195" s="109"/>
      <c r="Z1195" s="109"/>
      <c r="AA1195" s="109"/>
      <c r="AB1195" s="109"/>
      <c r="AC1195" s="56">
        <v>17</v>
      </c>
      <c r="AD1195" s="52" t="s">
        <v>35</v>
      </c>
      <c r="AE1195" s="52" t="s">
        <v>35</v>
      </c>
      <c r="AF1195" s="52" t="s">
        <v>35</v>
      </c>
      <c r="AG1195" s="52" t="s">
        <v>36</v>
      </c>
      <c r="AH1195" s="106"/>
      <c r="AI1195" s="59"/>
      <c r="AJ1195" s="68" t="s">
        <v>10</v>
      </c>
      <c r="AK1195" t="s">
        <v>10</v>
      </c>
      <c r="AL1195" s="30" t="s">
        <v>10</v>
      </c>
      <c r="AM1195" s="39"/>
      <c r="AN1195" s="115" t="s">
        <v>10</v>
      </c>
      <c r="AO1195" s="30"/>
      <c r="AQ1195" s="5"/>
      <c r="AS1195" s="37"/>
      <c r="AT1195" s="30" t="s">
        <v>10</v>
      </c>
      <c r="AV1195" t="str">
        <f t="shared" si="322"/>
        <v>musta</v>
      </c>
      <c r="AW1195" t="str">
        <f t="shared" si="323"/>
        <v>musta</v>
      </c>
      <c r="AX1195" t="str">
        <f t="shared" si="324"/>
        <v>musta</v>
      </c>
      <c r="AY1195" s="31">
        <f t="shared" si="325"/>
        <v>10</v>
      </c>
      <c r="AZ1195" s="31">
        <f t="shared" si="326"/>
        <v>10</v>
      </c>
      <c r="BA1195" s="31">
        <f t="shared" si="327"/>
        <v>0</v>
      </c>
      <c r="BB1195" s="31">
        <f t="shared" si="328"/>
        <v>0</v>
      </c>
      <c r="BC1195" s="31">
        <f t="shared" si="329"/>
        <v>0</v>
      </c>
      <c r="BM1195" s="2" t="s">
        <v>35</v>
      </c>
      <c r="BN1195" s="2" t="s">
        <v>35</v>
      </c>
    </row>
    <row r="1196" spans="1:66" x14ac:dyDescent="0.25">
      <c r="A1196" s="50">
        <v>1185</v>
      </c>
      <c r="B1196" s="50">
        <v>981</v>
      </c>
      <c r="C1196" s="50" t="str">
        <f t="shared" si="318"/>
        <v>11304_1_2904</v>
      </c>
      <c r="D1196" s="50">
        <v>1</v>
      </c>
      <c r="E1196" s="51">
        <f t="shared" si="320"/>
        <v>113040001</v>
      </c>
      <c r="F1196" s="76" t="str">
        <f t="shared" si="317"/>
        <v>11304_1</v>
      </c>
      <c r="G1196" s="80">
        <v>11304</v>
      </c>
      <c r="H1196" s="52">
        <v>1</v>
      </c>
      <c r="I1196" s="52">
        <v>2904</v>
      </c>
      <c r="J1196" s="53" t="str">
        <f t="shared" si="321"/>
        <v>ok</v>
      </c>
      <c r="K1196" s="54" t="str">
        <f t="shared" si="330"/>
        <v>11304_1</v>
      </c>
      <c r="L1196" s="54">
        <v>11304</v>
      </c>
      <c r="M1196" s="54">
        <v>1</v>
      </c>
      <c r="N1196" s="54">
        <v>2007</v>
      </c>
      <c r="O1196" s="55">
        <v>23</v>
      </c>
      <c r="P1196" s="55">
        <v>100</v>
      </c>
      <c r="Q1196" s="55">
        <v>1</v>
      </c>
      <c r="R1196" s="55">
        <v>73</v>
      </c>
      <c r="S1196" s="52">
        <v>0</v>
      </c>
      <c r="T1196" s="56">
        <v>900</v>
      </c>
      <c r="U1196" s="56">
        <v>46</v>
      </c>
      <c r="V1196" s="56">
        <v>959</v>
      </c>
      <c r="W1196" s="56">
        <v>23</v>
      </c>
      <c r="X1196" s="57">
        <v>1</v>
      </c>
      <c r="Y1196" s="109"/>
      <c r="Z1196" s="109"/>
      <c r="AA1196" s="109"/>
      <c r="AB1196" s="109"/>
      <c r="AC1196" s="56">
        <v>30</v>
      </c>
      <c r="AD1196" s="52" t="s">
        <v>35</v>
      </c>
      <c r="AE1196" s="52" t="s">
        <v>35</v>
      </c>
      <c r="AF1196" s="52" t="s">
        <v>35</v>
      </c>
      <c r="AG1196" s="52"/>
      <c r="AH1196" s="106"/>
      <c r="AI1196" s="59"/>
      <c r="AJ1196" s="68" t="s">
        <v>10</v>
      </c>
      <c r="AK1196" t="s">
        <v>10</v>
      </c>
      <c r="AL1196" s="30" t="s">
        <v>10</v>
      </c>
      <c r="AM1196" s="39"/>
      <c r="AN1196" s="115" t="s">
        <v>10</v>
      </c>
      <c r="AO1196" s="30"/>
      <c r="AQ1196" s="5"/>
      <c r="AS1196" s="37"/>
      <c r="AT1196" s="30" t="s">
        <v>10</v>
      </c>
      <c r="AV1196" t="str">
        <f t="shared" si="322"/>
        <v>musta</v>
      </c>
      <c r="AW1196" t="str">
        <f t="shared" si="323"/>
        <v>musta</v>
      </c>
      <c r="AX1196" t="str">
        <f t="shared" si="324"/>
        <v>musta</v>
      </c>
      <c r="AY1196" s="31">
        <f t="shared" si="325"/>
        <v>10</v>
      </c>
      <c r="AZ1196" s="31">
        <f t="shared" si="326"/>
        <v>10</v>
      </c>
      <c r="BA1196" s="31">
        <f t="shared" si="327"/>
        <v>0</v>
      </c>
      <c r="BB1196" s="31">
        <f t="shared" si="328"/>
        <v>0</v>
      </c>
      <c r="BC1196" s="31">
        <f t="shared" si="329"/>
        <v>0</v>
      </c>
      <c r="BM1196" s="2" t="s">
        <v>35</v>
      </c>
      <c r="BN1196" s="2" t="s">
        <v>35</v>
      </c>
    </row>
    <row r="1197" spans="1:66" x14ac:dyDescent="0.25">
      <c r="A1197" s="50">
        <v>1186</v>
      </c>
      <c r="B1197" s="50">
        <v>982</v>
      </c>
      <c r="C1197" s="50" t="str">
        <f t="shared" si="318"/>
        <v>11307_1_5019</v>
      </c>
      <c r="D1197" s="50">
        <v>1</v>
      </c>
      <c r="E1197" s="51">
        <f t="shared" si="320"/>
        <v>113070001</v>
      </c>
      <c r="F1197" s="76" t="str">
        <f t="shared" si="317"/>
        <v>11307_1</v>
      </c>
      <c r="G1197" s="80">
        <v>11307</v>
      </c>
      <c r="H1197" s="52">
        <v>1</v>
      </c>
      <c r="I1197" s="52">
        <v>5019</v>
      </c>
      <c r="J1197" s="53" t="str">
        <f t="shared" si="321"/>
        <v>ok</v>
      </c>
      <c r="K1197" s="54" t="str">
        <f t="shared" si="330"/>
        <v>11307_1</v>
      </c>
      <c r="L1197" s="54">
        <v>11307</v>
      </c>
      <c r="M1197" s="54">
        <v>1</v>
      </c>
      <c r="N1197" s="54">
        <v>7318</v>
      </c>
      <c r="O1197" s="55">
        <v>63</v>
      </c>
      <c r="P1197" s="55">
        <v>62</v>
      </c>
      <c r="Q1197" s="55">
        <v>11</v>
      </c>
      <c r="R1197" s="55">
        <v>12</v>
      </c>
      <c r="S1197" s="52">
        <v>0</v>
      </c>
      <c r="T1197" s="56">
        <v>1660</v>
      </c>
      <c r="U1197" s="56">
        <v>125</v>
      </c>
      <c r="V1197" s="56">
        <v>1568</v>
      </c>
      <c r="W1197" s="56">
        <v>63</v>
      </c>
      <c r="X1197" s="57">
        <v>0.62</v>
      </c>
      <c r="Y1197" s="109"/>
      <c r="Z1197" s="109"/>
      <c r="AA1197" s="109"/>
      <c r="AB1197" s="109"/>
      <c r="AC1197" s="56">
        <v>43</v>
      </c>
      <c r="AD1197" s="52" t="s">
        <v>35</v>
      </c>
      <c r="AE1197" s="52" t="s">
        <v>35</v>
      </c>
      <c r="AF1197" s="52" t="s">
        <v>35</v>
      </c>
      <c r="AG1197" s="52"/>
      <c r="AH1197" s="106"/>
      <c r="AI1197" s="59"/>
      <c r="AJ1197" s="68" t="s">
        <v>10</v>
      </c>
      <c r="AK1197" t="s">
        <v>10</v>
      </c>
      <c r="AL1197" s="30" t="s">
        <v>10</v>
      </c>
      <c r="AM1197" s="39"/>
      <c r="AN1197" s="115" t="s">
        <v>10</v>
      </c>
      <c r="AO1197" s="30"/>
      <c r="AQ1197" s="5"/>
      <c r="AS1197" s="37"/>
      <c r="AT1197" s="30" t="s">
        <v>10</v>
      </c>
      <c r="AV1197" t="str">
        <f t="shared" si="322"/>
        <v>musta</v>
      </c>
      <c r="AW1197" t="str">
        <f t="shared" si="323"/>
        <v>musta</v>
      </c>
      <c r="AX1197" t="str">
        <f t="shared" si="324"/>
        <v>musta</v>
      </c>
      <c r="AY1197" s="31">
        <f t="shared" si="325"/>
        <v>10</v>
      </c>
      <c r="AZ1197" s="31">
        <f t="shared" si="326"/>
        <v>10</v>
      </c>
      <c r="BA1197" s="31">
        <f t="shared" si="327"/>
        <v>0</v>
      </c>
      <c r="BB1197" s="31">
        <f t="shared" si="328"/>
        <v>0</v>
      </c>
      <c r="BC1197" s="31">
        <f t="shared" si="329"/>
        <v>0</v>
      </c>
      <c r="BM1197" s="2" t="s">
        <v>35</v>
      </c>
      <c r="BN1197" s="2" t="s">
        <v>35</v>
      </c>
    </row>
    <row r="1198" spans="1:66" x14ac:dyDescent="0.25">
      <c r="A1198" s="50">
        <v>1187</v>
      </c>
      <c r="B1198" s="50">
        <v>983</v>
      </c>
      <c r="C1198" s="50" t="str">
        <f t="shared" si="318"/>
        <v>11307_2_5500</v>
      </c>
      <c r="D1198" s="50">
        <v>1</v>
      </c>
      <c r="E1198" s="51">
        <f t="shared" si="320"/>
        <v>113070002</v>
      </c>
      <c r="F1198" s="76" t="str">
        <f t="shared" si="317"/>
        <v>11307_2</v>
      </c>
      <c r="G1198" s="81">
        <v>11307</v>
      </c>
      <c r="H1198" s="52">
        <v>2</v>
      </c>
      <c r="I1198" s="52">
        <v>5500</v>
      </c>
      <c r="J1198" s="53" t="str">
        <f t="shared" si="321"/>
        <v>ok</v>
      </c>
      <c r="K1198" s="54" t="str">
        <f t="shared" si="330"/>
        <v>11307_2</v>
      </c>
      <c r="L1198" s="54">
        <v>11307</v>
      </c>
      <c r="M1198" s="54">
        <v>2</v>
      </c>
      <c r="N1198" s="54">
        <v>2929</v>
      </c>
      <c r="O1198" s="55">
        <v>30</v>
      </c>
      <c r="P1198" s="55">
        <v>49</v>
      </c>
      <c r="Q1198" s="55">
        <v>2</v>
      </c>
      <c r="R1198" s="55">
        <v>2</v>
      </c>
      <c r="S1198" s="52">
        <v>0</v>
      </c>
      <c r="T1198" s="56">
        <v>1660</v>
      </c>
      <c r="U1198" s="56">
        <v>125</v>
      </c>
      <c r="V1198" s="56">
        <v>1568</v>
      </c>
      <c r="W1198" s="56">
        <v>30</v>
      </c>
      <c r="X1198" s="57">
        <v>0.49</v>
      </c>
      <c r="Y1198" s="109"/>
      <c r="Z1198" s="109"/>
      <c r="AA1198" s="109"/>
      <c r="AB1198" s="109"/>
      <c r="AC1198" s="56">
        <v>21</v>
      </c>
      <c r="AD1198" s="52" t="s">
        <v>35</v>
      </c>
      <c r="AE1198" s="52" t="s">
        <v>35</v>
      </c>
      <c r="AF1198" s="52" t="s">
        <v>35</v>
      </c>
      <c r="AG1198" s="52"/>
      <c r="AH1198" s="106"/>
      <c r="AI1198" s="59"/>
      <c r="AJ1198" s="68" t="s">
        <v>10</v>
      </c>
      <c r="AK1198" t="s">
        <v>10</v>
      </c>
      <c r="AL1198" s="30" t="s">
        <v>10</v>
      </c>
      <c r="AM1198" s="39"/>
      <c r="AN1198" s="115" t="s">
        <v>10</v>
      </c>
      <c r="AO1198" s="30"/>
      <c r="AQ1198" s="5"/>
      <c r="AS1198" s="37"/>
      <c r="AT1198" s="30" t="s">
        <v>10</v>
      </c>
      <c r="AV1198" t="str">
        <f t="shared" si="322"/>
        <v>musta</v>
      </c>
      <c r="AW1198" t="str">
        <f t="shared" si="323"/>
        <v>musta</v>
      </c>
      <c r="AX1198" t="str">
        <f t="shared" si="324"/>
        <v>musta</v>
      </c>
      <c r="AY1198" s="31">
        <f t="shared" si="325"/>
        <v>1</v>
      </c>
      <c r="AZ1198" s="31">
        <f t="shared" si="326"/>
        <v>1</v>
      </c>
      <c r="BA1198" s="31">
        <f t="shared" si="327"/>
        <v>0</v>
      </c>
      <c r="BB1198" s="31">
        <f t="shared" si="328"/>
        <v>0</v>
      </c>
      <c r="BC1198" s="31">
        <f t="shared" si="329"/>
        <v>0</v>
      </c>
      <c r="BM1198" s="2" t="s">
        <v>35</v>
      </c>
      <c r="BN1198" s="2" t="s">
        <v>35</v>
      </c>
    </row>
    <row r="1199" spans="1:66" x14ac:dyDescent="0.25">
      <c r="A1199" s="50">
        <v>1188</v>
      </c>
      <c r="B1199" s="50">
        <v>984</v>
      </c>
      <c r="C1199" s="50" t="str">
        <f t="shared" si="318"/>
        <v>11310_1_3958</v>
      </c>
      <c r="D1199" s="50">
        <v>1</v>
      </c>
      <c r="E1199" s="51">
        <f t="shared" si="320"/>
        <v>113100001</v>
      </c>
      <c r="F1199" s="76" t="str">
        <f t="shared" si="317"/>
        <v>11310_1</v>
      </c>
      <c r="G1199" s="81">
        <v>11310</v>
      </c>
      <c r="H1199" s="52">
        <v>1</v>
      </c>
      <c r="I1199" s="52">
        <v>3958</v>
      </c>
      <c r="J1199" s="53" t="str">
        <f t="shared" si="321"/>
        <v>ok</v>
      </c>
      <c r="K1199" s="54" t="str">
        <f t="shared" si="330"/>
        <v>11310_1</v>
      </c>
      <c r="L1199" s="54">
        <v>11310</v>
      </c>
      <c r="M1199" s="54">
        <v>1</v>
      </c>
      <c r="N1199" s="54">
        <v>5372</v>
      </c>
      <c r="O1199" s="55">
        <v>347</v>
      </c>
      <c r="P1199" s="55">
        <v>30</v>
      </c>
      <c r="Q1199" s="55">
        <v>31</v>
      </c>
      <c r="R1199" s="55">
        <v>2</v>
      </c>
      <c r="S1199" s="52">
        <v>0</v>
      </c>
      <c r="T1199" s="56">
        <v>1627</v>
      </c>
      <c r="U1199" s="56">
        <v>82</v>
      </c>
      <c r="V1199" s="56">
        <v>1788</v>
      </c>
      <c r="W1199" s="56">
        <v>347</v>
      </c>
      <c r="X1199" s="57">
        <v>0.3</v>
      </c>
      <c r="Y1199" s="109"/>
      <c r="Z1199" s="109"/>
      <c r="AA1199" s="109"/>
      <c r="AB1199" s="109"/>
      <c r="AC1199" s="56">
        <v>1343</v>
      </c>
      <c r="AD1199" s="52" t="s">
        <v>35</v>
      </c>
      <c r="AE1199" s="52" t="s">
        <v>35</v>
      </c>
      <c r="AF1199" s="52" t="s">
        <v>35</v>
      </c>
      <c r="AG1199" s="52" t="s">
        <v>36</v>
      </c>
      <c r="AH1199" s="106"/>
      <c r="AI1199" s="59"/>
      <c r="AJ1199" s="68" t="s">
        <v>10</v>
      </c>
      <c r="AK1199" t="s">
        <v>10</v>
      </c>
      <c r="AL1199" s="30" t="s">
        <v>10</v>
      </c>
      <c r="AM1199" s="39"/>
      <c r="AN1199" s="115" t="s">
        <v>10</v>
      </c>
      <c r="AO1199" s="30"/>
      <c r="AQ1199" s="5"/>
      <c r="AS1199" s="37"/>
      <c r="AT1199" s="30" t="s">
        <v>10</v>
      </c>
      <c r="AV1199" t="str">
        <f t="shared" si="322"/>
        <v>musta</v>
      </c>
      <c r="AW1199" t="str">
        <f t="shared" si="323"/>
        <v>musta</v>
      </c>
      <c r="AX1199" t="str">
        <f t="shared" si="324"/>
        <v>musta</v>
      </c>
      <c r="AY1199" s="31">
        <f t="shared" si="325"/>
        <v>10</v>
      </c>
      <c r="AZ1199" s="31">
        <f t="shared" si="326"/>
        <v>0</v>
      </c>
      <c r="BA1199" s="31">
        <f t="shared" si="327"/>
        <v>0</v>
      </c>
      <c r="BB1199" s="31">
        <f t="shared" si="328"/>
        <v>10</v>
      </c>
      <c r="BC1199" s="31">
        <f t="shared" si="329"/>
        <v>0</v>
      </c>
      <c r="BM1199" s="2" t="s">
        <v>35</v>
      </c>
      <c r="BN1199" s="2" t="s">
        <v>35</v>
      </c>
    </row>
    <row r="1200" spans="1:66" x14ac:dyDescent="0.25">
      <c r="A1200" s="50">
        <v>1189</v>
      </c>
      <c r="B1200" s="50">
        <v>985</v>
      </c>
      <c r="C1200" s="50" t="str">
        <f t="shared" si="318"/>
        <v>11311_1_7624</v>
      </c>
      <c r="D1200" s="50">
        <v>1</v>
      </c>
      <c r="E1200" s="51">
        <f t="shared" si="320"/>
        <v>113110001</v>
      </c>
      <c r="F1200" s="76" t="str">
        <f t="shared" si="317"/>
        <v>11311_1</v>
      </c>
      <c r="G1200" s="80">
        <v>11311</v>
      </c>
      <c r="H1200" s="52">
        <v>1</v>
      </c>
      <c r="I1200" s="52">
        <v>7624</v>
      </c>
      <c r="J1200" s="53" t="str">
        <f t="shared" si="321"/>
        <v>ok</v>
      </c>
      <c r="K1200" s="54" t="str">
        <f t="shared" si="330"/>
        <v>11311_1</v>
      </c>
      <c r="L1200" s="54">
        <v>11311</v>
      </c>
      <c r="M1200" s="54">
        <v>1</v>
      </c>
      <c r="N1200" s="54">
        <v>7359</v>
      </c>
      <c r="O1200" s="55">
        <v>547</v>
      </c>
      <c r="P1200" s="55">
        <v>40</v>
      </c>
      <c r="Q1200" s="55">
        <v>118</v>
      </c>
      <c r="R1200" s="55">
        <v>8</v>
      </c>
      <c r="S1200" s="52">
        <v>0</v>
      </c>
      <c r="T1200" s="56">
        <v>3228</v>
      </c>
      <c r="U1200" s="56">
        <v>103</v>
      </c>
      <c r="V1200" s="56">
        <v>3694</v>
      </c>
      <c r="W1200" s="56">
        <v>547</v>
      </c>
      <c r="X1200" s="57">
        <v>0.4</v>
      </c>
      <c r="Y1200" s="109"/>
      <c r="Z1200" s="109"/>
      <c r="AA1200" s="109"/>
      <c r="AB1200" s="109"/>
      <c r="AC1200" s="56">
        <v>2726</v>
      </c>
      <c r="AD1200" s="61" t="s">
        <v>34</v>
      </c>
      <c r="AE1200" s="52" t="s">
        <v>35</v>
      </c>
      <c r="AF1200" s="52" t="s">
        <v>35</v>
      </c>
      <c r="AG1200" s="52" t="s">
        <v>36</v>
      </c>
      <c r="AH1200" s="106"/>
      <c r="AI1200" s="59"/>
      <c r="AJ1200" s="68" t="s">
        <v>10</v>
      </c>
      <c r="AK1200" t="s">
        <v>10</v>
      </c>
      <c r="AL1200" s="30" t="s">
        <v>10</v>
      </c>
      <c r="AM1200" s="39"/>
      <c r="AN1200" s="115" t="s">
        <v>10</v>
      </c>
      <c r="AO1200" s="30"/>
      <c r="AQ1200" s="5"/>
      <c r="AS1200" s="37"/>
      <c r="AT1200" s="30" t="s">
        <v>10</v>
      </c>
      <c r="AV1200" t="str">
        <f t="shared" si="322"/>
        <v>musta</v>
      </c>
      <c r="AW1200" t="str">
        <f t="shared" si="323"/>
        <v>punainen</v>
      </c>
      <c r="AX1200" t="str">
        <f t="shared" si="324"/>
        <v>musta</v>
      </c>
      <c r="AY1200" s="31">
        <f t="shared" si="325"/>
        <v>12</v>
      </c>
      <c r="AZ1200" s="31">
        <f t="shared" si="326"/>
        <v>1</v>
      </c>
      <c r="BA1200" s="31">
        <f t="shared" si="327"/>
        <v>0</v>
      </c>
      <c r="BB1200" s="31">
        <f t="shared" si="328"/>
        <v>10</v>
      </c>
      <c r="BC1200" s="31">
        <f t="shared" si="329"/>
        <v>1</v>
      </c>
      <c r="BM1200" s="2" t="s">
        <v>35</v>
      </c>
      <c r="BN1200" s="2" t="s">
        <v>35</v>
      </c>
    </row>
    <row r="1201" spans="1:66" x14ac:dyDescent="0.25">
      <c r="A1201" s="50">
        <v>1190</v>
      </c>
      <c r="B1201" s="50">
        <v>986</v>
      </c>
      <c r="C1201" s="50" t="str">
        <f t="shared" si="318"/>
        <v>11317_1_3550</v>
      </c>
      <c r="D1201" s="50">
        <v>1</v>
      </c>
      <c r="E1201" s="51">
        <f t="shared" si="320"/>
        <v>113170001</v>
      </c>
      <c r="F1201" s="76" t="str">
        <f t="shared" si="317"/>
        <v>11317_1</v>
      </c>
      <c r="G1201" s="80">
        <v>11317</v>
      </c>
      <c r="H1201" s="52">
        <v>1</v>
      </c>
      <c r="I1201" s="52">
        <v>3550</v>
      </c>
      <c r="J1201" s="53" t="str">
        <f t="shared" si="321"/>
        <v>ok</v>
      </c>
      <c r="K1201" s="54" t="str">
        <f t="shared" si="330"/>
        <v>11317_1</v>
      </c>
      <c r="L1201" s="54">
        <v>11317</v>
      </c>
      <c r="M1201" s="54">
        <v>1</v>
      </c>
      <c r="N1201" s="54">
        <v>3829</v>
      </c>
      <c r="O1201" s="55">
        <v>284</v>
      </c>
      <c r="P1201" s="55">
        <v>73</v>
      </c>
      <c r="Q1201" s="55">
        <v>63</v>
      </c>
      <c r="R1201" s="55">
        <v>15</v>
      </c>
      <c r="S1201" s="52">
        <v>0</v>
      </c>
      <c r="T1201" s="56">
        <v>631</v>
      </c>
      <c r="U1201" s="56">
        <v>35</v>
      </c>
      <c r="V1201" s="56">
        <v>640</v>
      </c>
      <c r="W1201" s="56">
        <v>284</v>
      </c>
      <c r="X1201" s="57">
        <v>0.73</v>
      </c>
      <c r="Y1201" s="109"/>
      <c r="Z1201" s="109"/>
      <c r="AA1201" s="109"/>
      <c r="AB1201" s="109"/>
      <c r="AC1201" s="56">
        <v>107</v>
      </c>
      <c r="AD1201" s="52" t="s">
        <v>35</v>
      </c>
      <c r="AE1201" s="52" t="s">
        <v>35</v>
      </c>
      <c r="AF1201" s="52" t="s">
        <v>35</v>
      </c>
      <c r="AG1201" s="52" t="s">
        <v>36</v>
      </c>
      <c r="AH1201" s="106"/>
      <c r="AI1201" s="59"/>
      <c r="AJ1201" s="68" t="s">
        <v>10</v>
      </c>
      <c r="AK1201" t="s">
        <v>10</v>
      </c>
      <c r="AL1201" s="30" t="s">
        <v>10</v>
      </c>
      <c r="AM1201" s="39"/>
      <c r="AN1201" s="115" t="s">
        <v>10</v>
      </c>
      <c r="AO1201" s="30"/>
      <c r="AQ1201" s="5"/>
      <c r="AS1201" s="37"/>
      <c r="AT1201" s="30" t="s">
        <v>10</v>
      </c>
      <c r="AV1201" t="str">
        <f t="shared" si="322"/>
        <v>punainen</v>
      </c>
      <c r="AW1201" t="str">
        <f t="shared" si="323"/>
        <v>musta</v>
      </c>
      <c r="AX1201" t="str">
        <f t="shared" si="324"/>
        <v>musta</v>
      </c>
      <c r="AY1201" s="31">
        <f t="shared" si="325"/>
        <v>11</v>
      </c>
      <c r="AZ1201" s="31">
        <f t="shared" si="326"/>
        <v>10</v>
      </c>
      <c r="BA1201" s="31">
        <f t="shared" si="327"/>
        <v>0</v>
      </c>
      <c r="BB1201" s="31">
        <f t="shared" si="328"/>
        <v>1</v>
      </c>
      <c r="BC1201" s="31">
        <f t="shared" si="329"/>
        <v>0</v>
      </c>
      <c r="BM1201" s="2" t="s">
        <v>35</v>
      </c>
      <c r="BN1201" s="2" t="s">
        <v>35</v>
      </c>
    </row>
    <row r="1202" spans="1:66" x14ac:dyDescent="0.25">
      <c r="A1202" s="50">
        <v>1191</v>
      </c>
      <c r="B1202" s="50">
        <v>987</v>
      </c>
      <c r="C1202" s="50" t="str">
        <f t="shared" si="318"/>
        <v>11319_1_2667</v>
      </c>
      <c r="D1202" s="50">
        <v>1</v>
      </c>
      <c r="E1202" s="51">
        <f t="shared" si="320"/>
        <v>113190001</v>
      </c>
      <c r="F1202" s="76" t="str">
        <f t="shared" si="317"/>
        <v>11319_1</v>
      </c>
      <c r="G1202" s="80">
        <v>11319</v>
      </c>
      <c r="H1202" s="52">
        <v>1</v>
      </c>
      <c r="I1202" s="52">
        <v>2667</v>
      </c>
      <c r="J1202" s="53" t="str">
        <f t="shared" si="321"/>
        <v>ok</v>
      </c>
      <c r="K1202" s="54" t="str">
        <f t="shared" si="330"/>
        <v>11319_1</v>
      </c>
      <c r="L1202" s="54">
        <v>11319</v>
      </c>
      <c r="M1202" s="54">
        <v>1</v>
      </c>
      <c r="N1202" s="54">
        <v>7008</v>
      </c>
      <c r="O1202" s="55">
        <v>229</v>
      </c>
      <c r="P1202" s="55">
        <v>66</v>
      </c>
      <c r="Q1202" s="55">
        <v>57</v>
      </c>
      <c r="R1202" s="55">
        <v>20</v>
      </c>
      <c r="S1202" s="52">
        <v>0</v>
      </c>
      <c r="T1202" s="56">
        <v>518</v>
      </c>
      <c r="U1202" s="56">
        <v>25</v>
      </c>
      <c r="V1202" s="56">
        <v>533</v>
      </c>
      <c r="W1202" s="56">
        <v>229</v>
      </c>
      <c r="X1202" s="57">
        <v>0.66</v>
      </c>
      <c r="Y1202" s="109"/>
      <c r="Z1202" s="109"/>
      <c r="AA1202" s="109"/>
      <c r="AB1202" s="109"/>
      <c r="AC1202" s="56">
        <v>88</v>
      </c>
      <c r="AD1202" s="52" t="s">
        <v>35</v>
      </c>
      <c r="AE1202" s="52" t="s">
        <v>35</v>
      </c>
      <c r="AF1202" s="52" t="s">
        <v>35</v>
      </c>
      <c r="AG1202" s="52"/>
      <c r="AH1202" s="106"/>
      <c r="AI1202" s="59"/>
      <c r="AJ1202" s="68" t="s">
        <v>10</v>
      </c>
      <c r="AK1202" t="s">
        <v>10</v>
      </c>
      <c r="AL1202" s="30" t="s">
        <v>10</v>
      </c>
      <c r="AM1202" s="39"/>
      <c r="AN1202" s="115" t="s">
        <v>10</v>
      </c>
      <c r="AO1202" s="30"/>
      <c r="AQ1202" s="5"/>
      <c r="AS1202" s="37"/>
      <c r="AT1202" s="30" t="s">
        <v>10</v>
      </c>
      <c r="AV1202" t="str">
        <f t="shared" si="322"/>
        <v>musta</v>
      </c>
      <c r="AW1202" t="str">
        <f t="shared" si="323"/>
        <v>musta</v>
      </c>
      <c r="AX1202" t="str">
        <f t="shared" si="324"/>
        <v>musta</v>
      </c>
      <c r="AY1202" s="31">
        <f t="shared" si="325"/>
        <v>10</v>
      </c>
      <c r="AZ1202" s="31">
        <f t="shared" si="326"/>
        <v>10</v>
      </c>
      <c r="BA1202" s="31">
        <f t="shared" si="327"/>
        <v>0</v>
      </c>
      <c r="BB1202" s="31">
        <f t="shared" si="328"/>
        <v>0</v>
      </c>
      <c r="BC1202" s="31">
        <f t="shared" si="329"/>
        <v>0</v>
      </c>
      <c r="BM1202" s="2" t="s">
        <v>35</v>
      </c>
      <c r="BN1202" s="2" t="s">
        <v>35</v>
      </c>
    </row>
    <row r="1203" spans="1:66" x14ac:dyDescent="0.25">
      <c r="A1203" s="50">
        <v>1192</v>
      </c>
      <c r="B1203" s="50">
        <v>988</v>
      </c>
      <c r="C1203" s="50" t="str">
        <f t="shared" si="318"/>
        <v>11319_2_4808</v>
      </c>
      <c r="D1203" s="50">
        <v>1</v>
      </c>
      <c r="E1203" s="51">
        <f t="shared" si="320"/>
        <v>113190002</v>
      </c>
      <c r="F1203" s="76" t="str">
        <f t="shared" si="317"/>
        <v>11319_2</v>
      </c>
      <c r="G1203" s="80">
        <v>11319</v>
      </c>
      <c r="H1203" s="52">
        <v>2</v>
      </c>
      <c r="I1203" s="52">
        <v>4808</v>
      </c>
      <c r="J1203" s="53" t="str">
        <f t="shared" si="321"/>
        <v>huom!</v>
      </c>
      <c r="K1203" s="54"/>
      <c r="L1203" s="54"/>
      <c r="M1203" s="54"/>
      <c r="N1203" s="54"/>
      <c r="O1203" s="55">
        <v>229</v>
      </c>
      <c r="P1203" s="55">
        <v>66</v>
      </c>
      <c r="Q1203" s="55">
        <v>57</v>
      </c>
      <c r="R1203" s="55">
        <v>20</v>
      </c>
      <c r="S1203" s="52">
        <v>0</v>
      </c>
      <c r="T1203" s="56">
        <v>518</v>
      </c>
      <c r="U1203" s="56">
        <v>25</v>
      </c>
      <c r="V1203" s="56">
        <v>533</v>
      </c>
      <c r="W1203" s="56">
        <v>229</v>
      </c>
      <c r="X1203" s="57">
        <v>0.66</v>
      </c>
      <c r="Y1203" s="109"/>
      <c r="Z1203" s="109"/>
      <c r="AA1203" s="109"/>
      <c r="AB1203" s="109"/>
      <c r="AC1203" s="56">
        <v>105</v>
      </c>
      <c r="AD1203" s="52" t="s">
        <v>35</v>
      </c>
      <c r="AE1203" s="52" t="s">
        <v>35</v>
      </c>
      <c r="AF1203" s="52" t="s">
        <v>35</v>
      </c>
      <c r="AG1203" s="52"/>
      <c r="AH1203" s="106"/>
      <c r="AI1203" s="59"/>
      <c r="AJ1203" s="68" t="s">
        <v>10</v>
      </c>
      <c r="AK1203" t="s">
        <v>10</v>
      </c>
      <c r="AL1203" s="30" t="s">
        <v>10</v>
      </c>
      <c r="AM1203" s="39"/>
      <c r="AN1203" s="115" t="s">
        <v>10</v>
      </c>
      <c r="AO1203" s="30"/>
      <c r="AQ1203" s="5"/>
      <c r="AS1203" s="37"/>
      <c r="AT1203" s="30" t="s">
        <v>10</v>
      </c>
      <c r="AV1203" t="str">
        <f t="shared" si="322"/>
        <v>punainen</v>
      </c>
      <c r="AW1203" t="str">
        <f t="shared" si="323"/>
        <v>musta</v>
      </c>
      <c r="AX1203" t="str">
        <f t="shared" si="324"/>
        <v>musta</v>
      </c>
      <c r="AY1203" s="31">
        <f t="shared" si="325"/>
        <v>11</v>
      </c>
      <c r="AZ1203" s="31">
        <f t="shared" si="326"/>
        <v>10</v>
      </c>
      <c r="BA1203" s="31">
        <f t="shared" si="327"/>
        <v>0</v>
      </c>
      <c r="BB1203" s="31">
        <f t="shared" si="328"/>
        <v>1</v>
      </c>
      <c r="BC1203" s="31">
        <f t="shared" si="329"/>
        <v>0</v>
      </c>
      <c r="BM1203" s="2" t="s">
        <v>35</v>
      </c>
      <c r="BN1203" s="2" t="s">
        <v>35</v>
      </c>
    </row>
    <row r="1204" spans="1:66" x14ac:dyDescent="0.25">
      <c r="A1204" s="50">
        <v>1193</v>
      </c>
      <c r="B1204" s="50">
        <v>989</v>
      </c>
      <c r="C1204" s="50" t="str">
        <f t="shared" si="318"/>
        <v>11321_1_7670</v>
      </c>
      <c r="D1204" s="50">
        <v>1</v>
      </c>
      <c r="E1204" s="51">
        <f t="shared" si="320"/>
        <v>113210001</v>
      </c>
      <c r="F1204" s="76" t="str">
        <f t="shared" si="317"/>
        <v>11321_1</v>
      </c>
      <c r="G1204" s="80">
        <v>11321</v>
      </c>
      <c r="H1204" s="52">
        <v>1</v>
      </c>
      <c r="I1204" s="52">
        <v>7670</v>
      </c>
      <c r="J1204" s="53" t="str">
        <f t="shared" si="321"/>
        <v>ok</v>
      </c>
      <c r="K1204" s="54" t="str">
        <f>CONCATENATE(L1204,"_",M1204)</f>
        <v>11321_1</v>
      </c>
      <c r="L1204" s="54">
        <v>11321</v>
      </c>
      <c r="M1204" s="54">
        <v>1</v>
      </c>
      <c r="N1204" s="54">
        <v>7355</v>
      </c>
      <c r="O1204" s="55">
        <v>1524</v>
      </c>
      <c r="P1204" s="55">
        <v>81</v>
      </c>
      <c r="Q1204" s="55">
        <v>553</v>
      </c>
      <c r="R1204" s="55">
        <v>29</v>
      </c>
      <c r="S1204" s="52">
        <v>0</v>
      </c>
      <c r="T1204" s="56">
        <v>371</v>
      </c>
      <c r="U1204" s="56">
        <v>13</v>
      </c>
      <c r="V1204" s="56">
        <v>393</v>
      </c>
      <c r="W1204" s="56">
        <v>1524</v>
      </c>
      <c r="X1204" s="57">
        <v>0.81</v>
      </c>
      <c r="Y1204" s="109"/>
      <c r="Z1204" s="109"/>
      <c r="AA1204" s="109"/>
      <c r="AB1204" s="109"/>
      <c r="AC1204" s="56">
        <v>129</v>
      </c>
      <c r="AD1204" s="52" t="s">
        <v>35</v>
      </c>
      <c r="AE1204" s="52" t="s">
        <v>35</v>
      </c>
      <c r="AF1204" s="52" t="s">
        <v>35</v>
      </c>
      <c r="AG1204" s="52"/>
      <c r="AH1204" s="106"/>
      <c r="AI1204" s="59"/>
      <c r="AJ1204" s="68" t="s">
        <v>10</v>
      </c>
      <c r="AK1204" t="s">
        <v>10</v>
      </c>
      <c r="AL1204" s="30" t="s">
        <v>10</v>
      </c>
      <c r="AM1204" s="39"/>
      <c r="AN1204" s="115" t="s">
        <v>10</v>
      </c>
      <c r="AO1204" s="30"/>
      <c r="AQ1204" s="5"/>
      <c r="AS1204" s="37"/>
      <c r="AT1204" s="30" t="s">
        <v>10</v>
      </c>
      <c r="AV1204" t="str">
        <f t="shared" si="322"/>
        <v>punainen</v>
      </c>
      <c r="AW1204" t="str">
        <f t="shared" si="323"/>
        <v>musta</v>
      </c>
      <c r="AX1204" t="str">
        <f t="shared" si="324"/>
        <v>musta</v>
      </c>
      <c r="AY1204" s="31">
        <f t="shared" si="325"/>
        <v>12</v>
      </c>
      <c r="AZ1204" s="31">
        <f t="shared" si="326"/>
        <v>10</v>
      </c>
      <c r="BA1204" s="31">
        <f t="shared" si="327"/>
        <v>1</v>
      </c>
      <c r="BB1204" s="31">
        <f t="shared" si="328"/>
        <v>1</v>
      </c>
      <c r="BC1204" s="31">
        <f t="shared" si="329"/>
        <v>0</v>
      </c>
      <c r="BM1204" s="2" t="s">
        <v>35</v>
      </c>
      <c r="BN1204" s="2" t="s">
        <v>35</v>
      </c>
    </row>
    <row r="1205" spans="1:66" x14ac:dyDescent="0.25">
      <c r="A1205" s="50">
        <v>1194</v>
      </c>
      <c r="B1205" s="50">
        <v>990</v>
      </c>
      <c r="C1205" s="50" t="str">
        <f t="shared" si="318"/>
        <v>11322_1_6600</v>
      </c>
      <c r="D1205" s="50">
        <v>1</v>
      </c>
      <c r="E1205" s="51">
        <f t="shared" si="320"/>
        <v>113220001</v>
      </c>
      <c r="F1205" s="76" t="str">
        <f t="shared" si="317"/>
        <v>11322_1</v>
      </c>
      <c r="G1205" s="80">
        <v>11322</v>
      </c>
      <c r="H1205" s="52">
        <v>1</v>
      </c>
      <c r="I1205" s="52">
        <v>6600</v>
      </c>
      <c r="J1205" s="53" t="str">
        <f t="shared" si="321"/>
        <v>ok</v>
      </c>
      <c r="K1205" s="54" t="str">
        <f>CONCATENATE(L1205,"_",M1205)</f>
        <v>11322_1</v>
      </c>
      <c r="L1205" s="54">
        <v>11322</v>
      </c>
      <c r="M1205" s="54">
        <v>1</v>
      </c>
      <c r="N1205" s="54">
        <v>8625</v>
      </c>
      <c r="O1205" s="55">
        <v>205</v>
      </c>
      <c r="P1205" s="55">
        <v>87</v>
      </c>
      <c r="Q1205" s="55">
        <v>46</v>
      </c>
      <c r="R1205" s="55">
        <v>19</v>
      </c>
      <c r="S1205" s="52">
        <v>0</v>
      </c>
      <c r="T1205" s="56">
        <v>97</v>
      </c>
      <c r="U1205" s="56">
        <v>5</v>
      </c>
      <c r="V1205" s="56">
        <v>83</v>
      </c>
      <c r="W1205" s="56">
        <v>205</v>
      </c>
      <c r="X1205" s="57">
        <v>0.87</v>
      </c>
      <c r="Y1205" s="109"/>
      <c r="Z1205" s="109"/>
      <c r="AA1205" s="109"/>
      <c r="AB1205" s="109"/>
      <c r="AC1205" s="56">
        <v>38</v>
      </c>
      <c r="AD1205" s="52" t="s">
        <v>35</v>
      </c>
      <c r="AE1205" s="52" t="s">
        <v>35</v>
      </c>
      <c r="AF1205" s="52" t="s">
        <v>35</v>
      </c>
      <c r="AG1205" s="52"/>
      <c r="AH1205" s="106"/>
      <c r="AI1205" s="59"/>
      <c r="AJ1205" s="68" t="s">
        <v>10</v>
      </c>
      <c r="AK1205" t="s">
        <v>10</v>
      </c>
      <c r="AL1205" s="30" t="s">
        <v>10</v>
      </c>
      <c r="AM1205" s="39"/>
      <c r="AN1205" s="115" t="s">
        <v>10</v>
      </c>
      <c r="AO1205" s="30"/>
      <c r="AQ1205" s="5"/>
      <c r="AS1205" s="37"/>
      <c r="AT1205" s="30" t="s">
        <v>10</v>
      </c>
      <c r="AV1205" t="str">
        <f t="shared" si="322"/>
        <v>musta</v>
      </c>
      <c r="AW1205" t="str">
        <f t="shared" si="323"/>
        <v>musta</v>
      </c>
      <c r="AX1205" t="str">
        <f t="shared" si="324"/>
        <v>musta</v>
      </c>
      <c r="AY1205" s="31">
        <f t="shared" si="325"/>
        <v>10</v>
      </c>
      <c r="AZ1205" s="31">
        <f t="shared" si="326"/>
        <v>10</v>
      </c>
      <c r="BA1205" s="31">
        <f t="shared" si="327"/>
        <v>0</v>
      </c>
      <c r="BB1205" s="31">
        <f t="shared" si="328"/>
        <v>0</v>
      </c>
      <c r="BC1205" s="31">
        <f t="shared" si="329"/>
        <v>0</v>
      </c>
      <c r="BM1205" s="2" t="s">
        <v>35</v>
      </c>
      <c r="BN1205" s="2" t="s">
        <v>35</v>
      </c>
    </row>
    <row r="1206" spans="1:66" x14ac:dyDescent="0.25">
      <c r="A1206" s="50">
        <v>1195</v>
      </c>
      <c r="B1206" s="50">
        <v>991</v>
      </c>
      <c r="C1206" s="50" t="str">
        <f t="shared" si="318"/>
        <v>11322_2_2400</v>
      </c>
      <c r="D1206" s="50">
        <v>1</v>
      </c>
      <c r="E1206" s="51">
        <f t="shared" si="320"/>
        <v>113220002</v>
      </c>
      <c r="F1206" s="76" t="str">
        <f t="shared" si="317"/>
        <v>11322_2</v>
      </c>
      <c r="G1206" s="80">
        <v>11322</v>
      </c>
      <c r="H1206" s="52">
        <v>2</v>
      </c>
      <c r="I1206" s="52">
        <v>2400</v>
      </c>
      <c r="J1206" s="53" t="str">
        <f t="shared" si="321"/>
        <v>huom!</v>
      </c>
      <c r="K1206" s="54"/>
      <c r="L1206" s="54"/>
      <c r="M1206" s="54"/>
      <c r="N1206" s="54"/>
      <c r="O1206" s="55">
        <v>205</v>
      </c>
      <c r="P1206" s="55">
        <v>87</v>
      </c>
      <c r="Q1206" s="55">
        <v>46</v>
      </c>
      <c r="R1206" s="55">
        <v>19</v>
      </c>
      <c r="S1206" s="52">
        <v>0</v>
      </c>
      <c r="T1206" s="56">
        <v>220</v>
      </c>
      <c r="U1206" s="56">
        <v>9</v>
      </c>
      <c r="V1206" s="56">
        <v>237</v>
      </c>
      <c r="W1206" s="56">
        <v>205</v>
      </c>
      <c r="X1206" s="57">
        <v>0.87</v>
      </c>
      <c r="Y1206" s="109"/>
      <c r="Z1206" s="109"/>
      <c r="AA1206" s="109"/>
      <c r="AB1206" s="109"/>
      <c r="AC1206" s="56">
        <v>25</v>
      </c>
      <c r="AD1206" s="52" t="s">
        <v>35</v>
      </c>
      <c r="AE1206" s="52" t="s">
        <v>35</v>
      </c>
      <c r="AF1206" s="52" t="s">
        <v>35</v>
      </c>
      <c r="AG1206" s="52"/>
      <c r="AH1206" s="106"/>
      <c r="AI1206" s="59"/>
      <c r="AJ1206" s="68" t="s">
        <v>10</v>
      </c>
      <c r="AK1206" t="s">
        <v>10</v>
      </c>
      <c r="AL1206" s="30" t="s">
        <v>10</v>
      </c>
      <c r="AM1206" s="39"/>
      <c r="AN1206" s="115" t="s">
        <v>10</v>
      </c>
      <c r="AO1206" s="30"/>
      <c r="AQ1206" s="5"/>
      <c r="AS1206" s="37"/>
      <c r="AT1206" s="30" t="s">
        <v>10</v>
      </c>
      <c r="AV1206" t="str">
        <f t="shared" si="322"/>
        <v>musta</v>
      </c>
      <c r="AW1206" t="str">
        <f t="shared" si="323"/>
        <v>musta</v>
      </c>
      <c r="AX1206" t="str">
        <f t="shared" si="324"/>
        <v>musta</v>
      </c>
      <c r="AY1206" s="31">
        <f t="shared" si="325"/>
        <v>10</v>
      </c>
      <c r="AZ1206" s="31">
        <f t="shared" si="326"/>
        <v>10</v>
      </c>
      <c r="BA1206" s="31">
        <f t="shared" si="327"/>
        <v>0</v>
      </c>
      <c r="BB1206" s="31">
        <f t="shared" si="328"/>
        <v>0</v>
      </c>
      <c r="BC1206" s="31">
        <f t="shared" si="329"/>
        <v>0</v>
      </c>
      <c r="BM1206" s="2" t="s">
        <v>35</v>
      </c>
      <c r="BN1206" s="2" t="s">
        <v>35</v>
      </c>
    </row>
    <row r="1207" spans="1:66" x14ac:dyDescent="0.25">
      <c r="A1207" s="50">
        <v>1196</v>
      </c>
      <c r="B1207" s="50">
        <v>992</v>
      </c>
      <c r="C1207" s="50" t="str">
        <f t="shared" si="318"/>
        <v>11323_1_4490</v>
      </c>
      <c r="D1207" s="50">
        <v>1</v>
      </c>
      <c r="E1207" s="51">
        <f t="shared" si="320"/>
        <v>113230001</v>
      </c>
      <c r="F1207" s="76" t="str">
        <f t="shared" si="317"/>
        <v>11323_1</v>
      </c>
      <c r="G1207" s="80">
        <v>11323</v>
      </c>
      <c r="H1207" s="52">
        <v>1</v>
      </c>
      <c r="I1207" s="52">
        <v>4490</v>
      </c>
      <c r="J1207" s="53" t="str">
        <f t="shared" si="321"/>
        <v>ok</v>
      </c>
      <c r="K1207" s="54" t="str">
        <f>CONCATENATE(L1207,"_",M1207)</f>
        <v>11323_1</v>
      </c>
      <c r="L1207" s="54">
        <v>11323</v>
      </c>
      <c r="M1207" s="54">
        <v>1</v>
      </c>
      <c r="N1207" s="54">
        <v>5757</v>
      </c>
      <c r="O1207" s="55">
        <v>269</v>
      </c>
      <c r="P1207" s="55">
        <v>91</v>
      </c>
      <c r="Q1207" s="55">
        <v>124</v>
      </c>
      <c r="R1207" s="55">
        <v>42</v>
      </c>
      <c r="S1207" s="52">
        <v>0</v>
      </c>
      <c r="T1207" s="56">
        <v>119</v>
      </c>
      <c r="U1207" s="56">
        <v>3</v>
      </c>
      <c r="V1207" s="56">
        <v>112</v>
      </c>
      <c r="W1207" s="56">
        <v>269</v>
      </c>
      <c r="X1207" s="57">
        <v>0.91</v>
      </c>
      <c r="Y1207" s="109"/>
      <c r="Z1207" s="109"/>
      <c r="AA1207" s="109"/>
      <c r="AB1207" s="109"/>
      <c r="AC1207" s="56">
        <v>1</v>
      </c>
      <c r="AD1207" s="52" t="s">
        <v>35</v>
      </c>
      <c r="AE1207" s="52" t="s">
        <v>35</v>
      </c>
      <c r="AF1207" s="52" t="s">
        <v>35</v>
      </c>
      <c r="AG1207" s="52"/>
      <c r="AH1207" s="106"/>
      <c r="AI1207" s="59"/>
      <c r="AJ1207" s="68" t="s">
        <v>10</v>
      </c>
      <c r="AK1207" t="s">
        <v>10</v>
      </c>
      <c r="AL1207" s="30" t="s">
        <v>10</v>
      </c>
      <c r="AM1207" s="39"/>
      <c r="AN1207" s="115" t="s">
        <v>10</v>
      </c>
      <c r="AO1207" s="30"/>
      <c r="AQ1207" s="5"/>
      <c r="AS1207" s="37"/>
      <c r="AT1207" s="30" t="s">
        <v>10</v>
      </c>
      <c r="AV1207" t="str">
        <f t="shared" si="322"/>
        <v>musta</v>
      </c>
      <c r="AW1207" t="str">
        <f t="shared" si="323"/>
        <v>musta</v>
      </c>
      <c r="AX1207" t="str">
        <f t="shared" si="324"/>
        <v>musta</v>
      </c>
      <c r="AY1207" s="31">
        <f t="shared" si="325"/>
        <v>10</v>
      </c>
      <c r="AZ1207" s="31">
        <f t="shared" si="326"/>
        <v>10</v>
      </c>
      <c r="BA1207" s="31">
        <f t="shared" si="327"/>
        <v>0</v>
      </c>
      <c r="BB1207" s="31">
        <f t="shared" si="328"/>
        <v>0</v>
      </c>
      <c r="BC1207" s="31">
        <f t="shared" si="329"/>
        <v>0</v>
      </c>
      <c r="BM1207" s="2" t="s">
        <v>35</v>
      </c>
      <c r="BN1207" s="2" t="s">
        <v>35</v>
      </c>
    </row>
    <row r="1208" spans="1:66" x14ac:dyDescent="0.25">
      <c r="A1208" s="50">
        <v>1197</v>
      </c>
      <c r="B1208" s="50">
        <v>993</v>
      </c>
      <c r="C1208" s="50" t="str">
        <f t="shared" si="318"/>
        <v>11323_2_662</v>
      </c>
      <c r="D1208" s="50">
        <v>1</v>
      </c>
      <c r="E1208" s="51">
        <f t="shared" si="320"/>
        <v>113230002</v>
      </c>
      <c r="F1208" s="76" t="str">
        <f t="shared" si="317"/>
        <v>11323_2</v>
      </c>
      <c r="G1208" s="80">
        <v>11323</v>
      </c>
      <c r="H1208" s="52">
        <v>2</v>
      </c>
      <c r="I1208" s="52">
        <v>662</v>
      </c>
      <c r="J1208" s="53" t="str">
        <f t="shared" si="321"/>
        <v>huom!</v>
      </c>
      <c r="K1208" s="54"/>
      <c r="L1208" s="54"/>
      <c r="M1208" s="54"/>
      <c r="N1208" s="54"/>
      <c r="O1208" s="55">
        <v>269</v>
      </c>
      <c r="P1208" s="55">
        <v>91</v>
      </c>
      <c r="Q1208" s="55">
        <v>124</v>
      </c>
      <c r="R1208" s="55">
        <v>42</v>
      </c>
      <c r="S1208" s="52">
        <v>0</v>
      </c>
      <c r="T1208" s="56">
        <v>52</v>
      </c>
      <c r="U1208" s="56">
        <v>1</v>
      </c>
      <c r="V1208" s="56">
        <v>46</v>
      </c>
      <c r="W1208" s="56">
        <v>269</v>
      </c>
      <c r="X1208" s="57">
        <v>0.91</v>
      </c>
      <c r="Y1208" s="109"/>
      <c r="Z1208" s="109"/>
      <c r="AA1208" s="109"/>
      <c r="AB1208" s="109"/>
      <c r="AC1208" s="56">
        <v>0</v>
      </c>
      <c r="AD1208" s="52" t="s">
        <v>35</v>
      </c>
      <c r="AE1208" s="52" t="s">
        <v>35</v>
      </c>
      <c r="AF1208" s="52" t="s">
        <v>35</v>
      </c>
      <c r="AG1208" s="52"/>
      <c r="AH1208" s="106"/>
      <c r="AI1208" s="59"/>
      <c r="AJ1208" s="68" t="s">
        <v>10</v>
      </c>
      <c r="AK1208" t="s">
        <v>10</v>
      </c>
      <c r="AL1208" s="30" t="s">
        <v>10</v>
      </c>
      <c r="AM1208" s="39"/>
      <c r="AN1208" s="115" t="s">
        <v>10</v>
      </c>
      <c r="AO1208" s="30"/>
      <c r="AQ1208" s="5"/>
      <c r="AS1208" s="37"/>
      <c r="AT1208" s="30" t="s">
        <v>10</v>
      </c>
      <c r="AV1208" t="str">
        <f t="shared" si="322"/>
        <v>musta</v>
      </c>
      <c r="AW1208" t="str">
        <f t="shared" si="323"/>
        <v>musta</v>
      </c>
      <c r="AX1208" t="str">
        <f t="shared" si="324"/>
        <v>musta</v>
      </c>
      <c r="AY1208" s="31">
        <f t="shared" si="325"/>
        <v>10</v>
      </c>
      <c r="AZ1208" s="31">
        <f t="shared" si="326"/>
        <v>10</v>
      </c>
      <c r="BA1208" s="31">
        <f t="shared" si="327"/>
        <v>0</v>
      </c>
      <c r="BB1208" s="31">
        <f t="shared" si="328"/>
        <v>0</v>
      </c>
      <c r="BC1208" s="31">
        <f t="shared" si="329"/>
        <v>0</v>
      </c>
      <c r="BM1208" s="2" t="s">
        <v>35</v>
      </c>
      <c r="BN1208" s="2" t="s">
        <v>35</v>
      </c>
    </row>
    <row r="1209" spans="1:66" x14ac:dyDescent="0.25">
      <c r="A1209" s="50">
        <v>1198</v>
      </c>
      <c r="B1209" s="50">
        <v>994</v>
      </c>
      <c r="C1209" s="50" t="str">
        <f t="shared" si="318"/>
        <v>11323_3_2057</v>
      </c>
      <c r="D1209" s="50">
        <v>1</v>
      </c>
      <c r="E1209" s="51">
        <f t="shared" si="320"/>
        <v>113230003</v>
      </c>
      <c r="F1209" s="76" t="str">
        <f t="shared" si="317"/>
        <v>11323_3</v>
      </c>
      <c r="G1209" s="80">
        <v>11323</v>
      </c>
      <c r="H1209" s="52">
        <v>3</v>
      </c>
      <c r="I1209" s="52">
        <v>2057</v>
      </c>
      <c r="J1209" s="53" t="str">
        <f t="shared" si="321"/>
        <v>ok</v>
      </c>
      <c r="K1209" s="54" t="str">
        <f>CONCATENATE(L1209,"_",M1209)</f>
        <v>11323_3</v>
      </c>
      <c r="L1209" s="54">
        <v>11323</v>
      </c>
      <c r="M1209" s="54">
        <v>3</v>
      </c>
      <c r="N1209" s="54">
        <v>5068</v>
      </c>
      <c r="O1209" s="55">
        <v>321</v>
      </c>
      <c r="P1209" s="55">
        <v>86</v>
      </c>
      <c r="Q1209" s="55">
        <v>134</v>
      </c>
      <c r="R1209" s="55">
        <v>35</v>
      </c>
      <c r="S1209" s="52">
        <v>0</v>
      </c>
      <c r="T1209" s="56">
        <v>84</v>
      </c>
      <c r="U1209" s="56">
        <v>4</v>
      </c>
      <c r="V1209" s="56">
        <v>74</v>
      </c>
      <c r="W1209" s="56">
        <v>321</v>
      </c>
      <c r="X1209" s="57">
        <v>0.86</v>
      </c>
      <c r="Y1209" s="109"/>
      <c r="Z1209" s="109"/>
      <c r="AA1209" s="109"/>
      <c r="AB1209" s="109"/>
      <c r="AC1209" s="56">
        <v>6</v>
      </c>
      <c r="AD1209" s="52" t="s">
        <v>35</v>
      </c>
      <c r="AE1209" s="52" t="s">
        <v>35</v>
      </c>
      <c r="AF1209" s="52" t="s">
        <v>35</v>
      </c>
      <c r="AG1209" s="52"/>
      <c r="AH1209" s="106"/>
      <c r="AI1209" s="59"/>
      <c r="AJ1209" s="68" t="s">
        <v>10</v>
      </c>
      <c r="AK1209" t="s">
        <v>10</v>
      </c>
      <c r="AL1209" s="30" t="s">
        <v>10</v>
      </c>
      <c r="AM1209" s="39"/>
      <c r="AN1209" s="115" t="s">
        <v>10</v>
      </c>
      <c r="AO1209" s="30"/>
      <c r="AQ1209" s="5"/>
      <c r="AS1209" s="37"/>
      <c r="AT1209" s="30" t="s">
        <v>10</v>
      </c>
      <c r="AV1209" t="str">
        <f t="shared" si="322"/>
        <v>musta</v>
      </c>
      <c r="AW1209" t="str">
        <f t="shared" si="323"/>
        <v>musta</v>
      </c>
      <c r="AX1209" t="str">
        <f t="shared" si="324"/>
        <v>musta</v>
      </c>
      <c r="AY1209" s="31">
        <f t="shared" si="325"/>
        <v>10</v>
      </c>
      <c r="AZ1209" s="31">
        <f t="shared" si="326"/>
        <v>10</v>
      </c>
      <c r="BA1209" s="31">
        <f t="shared" si="327"/>
        <v>0</v>
      </c>
      <c r="BB1209" s="31">
        <f t="shared" si="328"/>
        <v>0</v>
      </c>
      <c r="BC1209" s="31">
        <f t="shared" si="329"/>
        <v>0</v>
      </c>
      <c r="BM1209" s="2" t="s">
        <v>35</v>
      </c>
      <c r="BN1209" s="2" t="s">
        <v>35</v>
      </c>
    </row>
    <row r="1210" spans="1:66" x14ac:dyDescent="0.25">
      <c r="A1210" s="50">
        <v>1199</v>
      </c>
      <c r="B1210" s="50">
        <v>995</v>
      </c>
      <c r="C1210" s="50" t="str">
        <f t="shared" si="318"/>
        <v>11323_4_5788</v>
      </c>
      <c r="D1210" s="50">
        <v>1</v>
      </c>
      <c r="E1210" s="51">
        <f t="shared" si="320"/>
        <v>113230004</v>
      </c>
      <c r="F1210" s="76" t="str">
        <f t="shared" si="317"/>
        <v>11323_4</v>
      </c>
      <c r="G1210" s="80">
        <v>11323</v>
      </c>
      <c r="H1210" s="52">
        <v>4</v>
      </c>
      <c r="I1210" s="52">
        <v>5788</v>
      </c>
      <c r="J1210" s="53" t="str">
        <f t="shared" si="321"/>
        <v>ok</v>
      </c>
      <c r="K1210" s="54" t="str">
        <f>CONCATENATE(L1210,"_",M1210)</f>
        <v>11323_4</v>
      </c>
      <c r="L1210" s="54">
        <v>11323</v>
      </c>
      <c r="M1210" s="54">
        <v>4</v>
      </c>
      <c r="N1210" s="54">
        <v>1132</v>
      </c>
      <c r="O1210" s="55">
        <v>317</v>
      </c>
      <c r="P1210" s="55">
        <v>88</v>
      </c>
      <c r="Q1210" s="55">
        <v>120</v>
      </c>
      <c r="R1210" s="55">
        <v>33</v>
      </c>
      <c r="S1210" s="52">
        <v>0</v>
      </c>
      <c r="T1210" s="56">
        <v>84</v>
      </c>
      <c r="U1210" s="56">
        <v>4</v>
      </c>
      <c r="V1210" s="56">
        <v>74</v>
      </c>
      <c r="W1210" s="56">
        <v>317</v>
      </c>
      <c r="X1210" s="57">
        <v>0.88</v>
      </c>
      <c r="Y1210" s="109"/>
      <c r="Z1210" s="109"/>
      <c r="AA1210" s="109"/>
      <c r="AB1210" s="109"/>
      <c r="AC1210" s="56">
        <v>21</v>
      </c>
      <c r="AD1210" s="52" t="s">
        <v>35</v>
      </c>
      <c r="AE1210" s="52" t="s">
        <v>35</v>
      </c>
      <c r="AF1210" s="52" t="s">
        <v>35</v>
      </c>
      <c r="AG1210" s="52"/>
      <c r="AH1210" s="106"/>
      <c r="AI1210" s="59"/>
      <c r="AJ1210" s="68" t="s">
        <v>10</v>
      </c>
      <c r="AK1210" t="s">
        <v>10</v>
      </c>
      <c r="AL1210" s="30" t="s">
        <v>10</v>
      </c>
      <c r="AM1210" s="39"/>
      <c r="AN1210" s="115" t="s">
        <v>10</v>
      </c>
      <c r="AO1210" s="30"/>
      <c r="AQ1210" s="5"/>
      <c r="AS1210" s="37"/>
      <c r="AT1210" s="30" t="s">
        <v>10</v>
      </c>
      <c r="AV1210" t="str">
        <f t="shared" si="322"/>
        <v>musta</v>
      </c>
      <c r="AW1210" t="str">
        <f t="shared" si="323"/>
        <v>musta</v>
      </c>
      <c r="AX1210" t="str">
        <f t="shared" si="324"/>
        <v>musta</v>
      </c>
      <c r="AY1210" s="31">
        <f t="shared" si="325"/>
        <v>10</v>
      </c>
      <c r="AZ1210" s="31">
        <f t="shared" si="326"/>
        <v>10</v>
      </c>
      <c r="BA1210" s="31">
        <f t="shared" si="327"/>
        <v>0</v>
      </c>
      <c r="BB1210" s="31">
        <f t="shared" si="328"/>
        <v>0</v>
      </c>
      <c r="BC1210" s="31">
        <f t="shared" si="329"/>
        <v>0</v>
      </c>
      <c r="BM1210" s="2" t="s">
        <v>35</v>
      </c>
      <c r="BN1210" s="2" t="s">
        <v>35</v>
      </c>
    </row>
    <row r="1211" spans="1:66" x14ac:dyDescent="0.25">
      <c r="A1211" s="50">
        <v>1200</v>
      </c>
      <c r="B1211" s="50">
        <v>996</v>
      </c>
      <c r="C1211" s="50" t="str">
        <f t="shared" si="318"/>
        <v>11324_1_3861</v>
      </c>
      <c r="D1211" s="50">
        <v>1</v>
      </c>
      <c r="E1211" s="51">
        <f t="shared" si="320"/>
        <v>113240001</v>
      </c>
      <c r="F1211" s="76" t="str">
        <f t="shared" si="317"/>
        <v>11324_1</v>
      </c>
      <c r="G1211" s="80">
        <v>11324</v>
      </c>
      <c r="H1211" s="52">
        <v>1</v>
      </c>
      <c r="I1211" s="52">
        <v>3861</v>
      </c>
      <c r="J1211" s="53" t="str">
        <f t="shared" si="321"/>
        <v>ok</v>
      </c>
      <c r="K1211" s="54" t="str">
        <f>CONCATENATE(L1211,"_",M1211)</f>
        <v>11324_1</v>
      </c>
      <c r="L1211" s="54">
        <v>11324</v>
      </c>
      <c r="M1211" s="54">
        <v>1</v>
      </c>
      <c r="N1211" s="54">
        <v>4064</v>
      </c>
      <c r="O1211" s="55">
        <v>1458</v>
      </c>
      <c r="P1211" s="55">
        <v>94</v>
      </c>
      <c r="Q1211" s="55">
        <v>1077</v>
      </c>
      <c r="R1211" s="55">
        <v>69</v>
      </c>
      <c r="S1211" s="52">
        <v>0</v>
      </c>
      <c r="T1211" s="56">
        <v>183</v>
      </c>
      <c r="U1211" s="56">
        <v>6</v>
      </c>
      <c r="V1211" s="56">
        <v>192</v>
      </c>
      <c r="W1211" s="56">
        <v>1458</v>
      </c>
      <c r="X1211" s="57">
        <v>0.94</v>
      </c>
      <c r="Y1211" s="109"/>
      <c r="Z1211" s="109"/>
      <c r="AA1211" s="109"/>
      <c r="AB1211" s="109"/>
      <c r="AC1211" s="56">
        <v>27</v>
      </c>
      <c r="AD1211" s="52" t="s">
        <v>35</v>
      </c>
      <c r="AE1211" s="52" t="s">
        <v>35</v>
      </c>
      <c r="AF1211" s="52" t="s">
        <v>35</v>
      </c>
      <c r="AG1211" s="52"/>
      <c r="AH1211" s="106"/>
      <c r="AI1211" s="59"/>
      <c r="AJ1211" s="68" t="s">
        <v>10</v>
      </c>
      <c r="AK1211" t="s">
        <v>10</v>
      </c>
      <c r="AL1211" s="30" t="s">
        <v>10</v>
      </c>
      <c r="AM1211" s="39"/>
      <c r="AN1211" s="115" t="s">
        <v>10</v>
      </c>
      <c r="AO1211" s="30"/>
      <c r="AQ1211" s="5"/>
      <c r="AS1211" s="37"/>
      <c r="AT1211" s="30" t="s">
        <v>10</v>
      </c>
      <c r="AV1211" t="str">
        <f t="shared" si="322"/>
        <v>punainen</v>
      </c>
      <c r="AW1211" t="str">
        <f t="shared" si="323"/>
        <v>musta</v>
      </c>
      <c r="AX1211" t="str">
        <f t="shared" si="324"/>
        <v>musta</v>
      </c>
      <c r="AY1211" s="31">
        <f t="shared" si="325"/>
        <v>11</v>
      </c>
      <c r="AZ1211" s="31">
        <f t="shared" si="326"/>
        <v>10</v>
      </c>
      <c r="BA1211" s="31">
        <f t="shared" si="327"/>
        <v>1</v>
      </c>
      <c r="BB1211" s="31">
        <f t="shared" si="328"/>
        <v>0</v>
      </c>
      <c r="BC1211" s="31">
        <f t="shared" si="329"/>
        <v>0</v>
      </c>
      <c r="BM1211" s="2" t="s">
        <v>35</v>
      </c>
      <c r="BN1211" s="2" t="s">
        <v>35</v>
      </c>
    </row>
    <row r="1212" spans="1:66" x14ac:dyDescent="0.25">
      <c r="A1212" s="50">
        <v>1201</v>
      </c>
      <c r="B1212" s="50">
        <v>997</v>
      </c>
      <c r="C1212" s="50" t="str">
        <f t="shared" si="318"/>
        <v>11324_2_411</v>
      </c>
      <c r="D1212" s="50">
        <v>1</v>
      </c>
      <c r="E1212" s="51">
        <f t="shared" si="320"/>
        <v>113240002</v>
      </c>
      <c r="F1212" s="76" t="str">
        <f t="shared" si="317"/>
        <v>11324_2</v>
      </c>
      <c r="G1212" s="80">
        <v>11324</v>
      </c>
      <c r="H1212" s="52">
        <v>2</v>
      </c>
      <c r="I1212" s="52">
        <v>411</v>
      </c>
      <c r="J1212" s="53" t="str">
        <f t="shared" si="321"/>
        <v>huom!</v>
      </c>
      <c r="K1212" s="54"/>
      <c r="L1212" s="54"/>
      <c r="M1212" s="54"/>
      <c r="N1212" s="54"/>
      <c r="O1212" s="55">
        <v>1458</v>
      </c>
      <c r="P1212" s="55">
        <v>94</v>
      </c>
      <c r="Q1212" s="55">
        <v>1077</v>
      </c>
      <c r="R1212" s="55">
        <v>69</v>
      </c>
      <c r="S1212" s="52">
        <v>0</v>
      </c>
      <c r="T1212" s="56">
        <v>97</v>
      </c>
      <c r="U1212" s="56">
        <v>2</v>
      </c>
      <c r="V1212" s="56">
        <v>99</v>
      </c>
      <c r="W1212" s="56">
        <v>1458</v>
      </c>
      <c r="X1212" s="57">
        <v>0.94</v>
      </c>
      <c r="Y1212" s="109"/>
      <c r="Z1212" s="109"/>
      <c r="AA1212" s="109"/>
      <c r="AB1212" s="109"/>
      <c r="AC1212" s="56">
        <v>30</v>
      </c>
      <c r="AD1212" s="52" t="s">
        <v>35</v>
      </c>
      <c r="AE1212" s="52" t="s">
        <v>35</v>
      </c>
      <c r="AF1212" s="52" t="s">
        <v>35</v>
      </c>
      <c r="AG1212" s="52"/>
      <c r="AH1212" s="106"/>
      <c r="AI1212" s="59"/>
      <c r="AJ1212" s="68" t="s">
        <v>10</v>
      </c>
      <c r="AK1212" t="s">
        <v>10</v>
      </c>
      <c r="AL1212" s="30" t="s">
        <v>10</v>
      </c>
      <c r="AM1212" s="39"/>
      <c r="AN1212" s="115" t="s">
        <v>10</v>
      </c>
      <c r="AO1212" s="30"/>
      <c r="AQ1212" s="5"/>
      <c r="AS1212" s="37"/>
      <c r="AT1212" s="30" t="s">
        <v>10</v>
      </c>
      <c r="AV1212" t="str">
        <f t="shared" si="322"/>
        <v>punainen</v>
      </c>
      <c r="AW1212" t="str">
        <f t="shared" si="323"/>
        <v>musta</v>
      </c>
      <c r="AX1212" t="str">
        <f t="shared" si="324"/>
        <v>musta</v>
      </c>
      <c r="AY1212" s="31">
        <f t="shared" si="325"/>
        <v>11</v>
      </c>
      <c r="AZ1212" s="31">
        <f t="shared" si="326"/>
        <v>10</v>
      </c>
      <c r="BA1212" s="31">
        <f t="shared" si="327"/>
        <v>1</v>
      </c>
      <c r="BB1212" s="31">
        <f t="shared" si="328"/>
        <v>0</v>
      </c>
      <c r="BC1212" s="31">
        <f t="shared" si="329"/>
        <v>0</v>
      </c>
      <c r="BM1212" s="2" t="s">
        <v>35</v>
      </c>
      <c r="BN1212" s="2" t="s">
        <v>35</v>
      </c>
    </row>
    <row r="1213" spans="1:66" x14ac:dyDescent="0.25">
      <c r="A1213" s="50">
        <v>1202</v>
      </c>
      <c r="B1213" s="50">
        <v>998</v>
      </c>
      <c r="C1213" s="50" t="str">
        <f t="shared" si="318"/>
        <v>11325_1_4844</v>
      </c>
      <c r="D1213" s="50">
        <v>1</v>
      </c>
      <c r="E1213" s="51">
        <f t="shared" si="320"/>
        <v>113250001</v>
      </c>
      <c r="F1213" s="76" t="str">
        <f t="shared" si="317"/>
        <v>11325_1</v>
      </c>
      <c r="G1213" s="80">
        <v>11325</v>
      </c>
      <c r="H1213" s="52">
        <v>1</v>
      </c>
      <c r="I1213" s="52">
        <v>4844</v>
      </c>
      <c r="J1213" s="53" t="str">
        <f t="shared" si="321"/>
        <v>ok</v>
      </c>
      <c r="K1213" s="54" t="str">
        <f t="shared" ref="K1213:K1233" si="331">CONCATENATE(L1213,"_",M1213)</f>
        <v>11325_1</v>
      </c>
      <c r="L1213" s="54">
        <v>11325</v>
      </c>
      <c r="M1213" s="54">
        <v>1</v>
      </c>
      <c r="N1213" s="54">
        <v>4503</v>
      </c>
      <c r="O1213" s="55">
        <v>201</v>
      </c>
      <c r="P1213" s="55">
        <v>74</v>
      </c>
      <c r="Q1213" s="55">
        <v>14</v>
      </c>
      <c r="R1213" s="55">
        <v>3</v>
      </c>
      <c r="S1213" s="52">
        <v>0</v>
      </c>
      <c r="T1213" s="56">
        <v>141</v>
      </c>
      <c r="U1213" s="56">
        <v>3</v>
      </c>
      <c r="V1213" s="56">
        <v>147</v>
      </c>
      <c r="W1213" s="56">
        <v>201</v>
      </c>
      <c r="X1213" s="57">
        <v>0.74</v>
      </c>
      <c r="Y1213" s="109"/>
      <c r="Z1213" s="109"/>
      <c r="AA1213" s="109"/>
      <c r="AB1213" s="109"/>
      <c r="AC1213" s="56">
        <v>64</v>
      </c>
      <c r="AD1213" s="52" t="s">
        <v>35</v>
      </c>
      <c r="AE1213" s="52" t="s">
        <v>35</v>
      </c>
      <c r="AF1213" s="52" t="s">
        <v>35</v>
      </c>
      <c r="AG1213" s="52"/>
      <c r="AH1213" s="106"/>
      <c r="AI1213" s="59"/>
      <c r="AJ1213" s="68" t="s">
        <v>10</v>
      </c>
      <c r="AK1213" t="s">
        <v>10</v>
      </c>
      <c r="AL1213" s="30" t="s">
        <v>10</v>
      </c>
      <c r="AM1213" s="39"/>
      <c r="AN1213" s="115" t="s">
        <v>10</v>
      </c>
      <c r="AO1213" s="30"/>
      <c r="AQ1213" s="5"/>
      <c r="AS1213" s="37"/>
      <c r="AT1213" s="30" t="s">
        <v>10</v>
      </c>
      <c r="AV1213" t="str">
        <f t="shared" si="322"/>
        <v>musta</v>
      </c>
      <c r="AW1213" t="str">
        <f t="shared" si="323"/>
        <v>musta</v>
      </c>
      <c r="AX1213" t="str">
        <f t="shared" si="324"/>
        <v>musta</v>
      </c>
      <c r="AY1213" s="31">
        <f t="shared" si="325"/>
        <v>10</v>
      </c>
      <c r="AZ1213" s="31">
        <f t="shared" si="326"/>
        <v>10</v>
      </c>
      <c r="BA1213" s="31">
        <f t="shared" si="327"/>
        <v>0</v>
      </c>
      <c r="BB1213" s="31">
        <f t="shared" si="328"/>
        <v>0</v>
      </c>
      <c r="BC1213" s="31">
        <f t="shared" si="329"/>
        <v>0</v>
      </c>
      <c r="BM1213" s="2" t="s">
        <v>35</v>
      </c>
      <c r="BN1213" s="2" t="s">
        <v>35</v>
      </c>
    </row>
    <row r="1214" spans="1:66" x14ac:dyDescent="0.25">
      <c r="A1214" s="50">
        <v>1203</v>
      </c>
      <c r="B1214" s="50">
        <v>999</v>
      </c>
      <c r="C1214" s="50" t="str">
        <f t="shared" si="318"/>
        <v>11328_1_1850</v>
      </c>
      <c r="D1214" s="50">
        <v>1</v>
      </c>
      <c r="E1214" s="51">
        <f t="shared" si="320"/>
        <v>113280001</v>
      </c>
      <c r="F1214" s="76" t="str">
        <f t="shared" si="317"/>
        <v>11328_1</v>
      </c>
      <c r="G1214" s="81">
        <v>11328</v>
      </c>
      <c r="H1214" s="52">
        <v>1</v>
      </c>
      <c r="I1214" s="52">
        <v>1850</v>
      </c>
      <c r="J1214" s="53" t="str">
        <f t="shared" si="321"/>
        <v>ok</v>
      </c>
      <c r="K1214" s="54" t="str">
        <f t="shared" si="331"/>
        <v>11328_1</v>
      </c>
      <c r="L1214" s="54">
        <v>11328</v>
      </c>
      <c r="M1214" s="54">
        <v>1</v>
      </c>
      <c r="N1214" s="54">
        <v>3279</v>
      </c>
      <c r="O1214" s="55">
        <v>849</v>
      </c>
      <c r="P1214" s="55">
        <v>25</v>
      </c>
      <c r="Q1214" s="55">
        <v>178</v>
      </c>
      <c r="R1214" s="55">
        <v>8</v>
      </c>
      <c r="S1214" s="52">
        <v>0</v>
      </c>
      <c r="T1214" s="56">
        <v>3780</v>
      </c>
      <c r="U1214" s="56">
        <v>291</v>
      </c>
      <c r="V1214" s="56">
        <v>4155</v>
      </c>
      <c r="W1214" s="56">
        <v>849</v>
      </c>
      <c r="X1214" s="57">
        <v>0.25</v>
      </c>
      <c r="Y1214" s="109"/>
      <c r="Z1214" s="109"/>
      <c r="AA1214" s="109"/>
      <c r="AB1214" s="109"/>
      <c r="AC1214" s="56">
        <v>746</v>
      </c>
      <c r="AD1214" s="52" t="s">
        <v>35</v>
      </c>
      <c r="AE1214" s="52" t="s">
        <v>35</v>
      </c>
      <c r="AF1214" s="52" t="s">
        <v>36</v>
      </c>
      <c r="AG1214" s="52" t="s">
        <v>36</v>
      </c>
      <c r="AH1214" s="106"/>
      <c r="AI1214" s="59"/>
      <c r="AJ1214" s="68" t="s">
        <v>10</v>
      </c>
      <c r="AK1214" t="s">
        <v>10</v>
      </c>
      <c r="AL1214" s="30" t="s">
        <v>10</v>
      </c>
      <c r="AM1214" s="39"/>
      <c r="AN1214" s="115" t="s">
        <v>10</v>
      </c>
      <c r="AO1214" s="30"/>
      <c r="AQ1214" s="5"/>
      <c r="AS1214" s="37"/>
      <c r="AT1214" s="30" t="s">
        <v>10</v>
      </c>
      <c r="AV1214" t="str">
        <f t="shared" si="322"/>
        <v>musta</v>
      </c>
      <c r="AW1214" t="str">
        <f t="shared" si="323"/>
        <v>musta</v>
      </c>
      <c r="AX1214" t="str">
        <f t="shared" si="324"/>
        <v>musta</v>
      </c>
      <c r="AY1214" s="31">
        <f t="shared" si="325"/>
        <v>10</v>
      </c>
      <c r="AZ1214" s="31">
        <f t="shared" si="326"/>
        <v>0</v>
      </c>
      <c r="BA1214" s="31">
        <f t="shared" si="327"/>
        <v>0</v>
      </c>
      <c r="BB1214" s="31">
        <f t="shared" si="328"/>
        <v>10</v>
      </c>
      <c r="BC1214" s="31">
        <f t="shared" si="329"/>
        <v>0</v>
      </c>
      <c r="BM1214" s="2" t="s">
        <v>35</v>
      </c>
      <c r="BN1214" s="2" t="s">
        <v>35</v>
      </c>
    </row>
    <row r="1215" spans="1:66" x14ac:dyDescent="0.25">
      <c r="A1215" s="50">
        <v>1204</v>
      </c>
      <c r="B1215" s="50">
        <v>1000</v>
      </c>
      <c r="C1215" s="50" t="str">
        <f t="shared" si="318"/>
        <v>11329_1_3616</v>
      </c>
      <c r="D1215" s="50">
        <v>1</v>
      </c>
      <c r="E1215" s="51">
        <f t="shared" si="320"/>
        <v>113290001</v>
      </c>
      <c r="F1215" s="76" t="str">
        <f t="shared" si="317"/>
        <v>11329_1</v>
      </c>
      <c r="G1215" s="80">
        <v>11329</v>
      </c>
      <c r="H1215" s="52">
        <v>1</v>
      </c>
      <c r="I1215" s="52">
        <v>3616</v>
      </c>
      <c r="J1215" s="53" t="str">
        <f t="shared" si="321"/>
        <v>ok</v>
      </c>
      <c r="K1215" s="54" t="str">
        <f t="shared" si="331"/>
        <v>11329_1</v>
      </c>
      <c r="L1215" s="54">
        <v>11329</v>
      </c>
      <c r="M1215" s="54">
        <v>1</v>
      </c>
      <c r="N1215" s="54">
        <v>3823</v>
      </c>
      <c r="O1215" s="55">
        <v>631</v>
      </c>
      <c r="P1215" s="55">
        <v>53</v>
      </c>
      <c r="Q1215" s="55">
        <v>63</v>
      </c>
      <c r="R1215" s="55">
        <v>1</v>
      </c>
      <c r="S1215" s="52">
        <v>0</v>
      </c>
      <c r="T1215" s="56">
        <v>1092</v>
      </c>
      <c r="U1215" s="56">
        <v>52</v>
      </c>
      <c r="V1215" s="56">
        <v>1112</v>
      </c>
      <c r="W1215" s="56">
        <v>631</v>
      </c>
      <c r="X1215" s="57">
        <v>0.53</v>
      </c>
      <c r="Y1215" s="109"/>
      <c r="Z1215" s="109"/>
      <c r="AA1215" s="109"/>
      <c r="AB1215" s="109"/>
      <c r="AC1215" s="56">
        <v>314</v>
      </c>
      <c r="AD1215" s="52" t="s">
        <v>35</v>
      </c>
      <c r="AE1215" s="52" t="s">
        <v>35</v>
      </c>
      <c r="AF1215" s="52" t="s">
        <v>35</v>
      </c>
      <c r="AG1215" s="52" t="s">
        <v>36</v>
      </c>
      <c r="AH1215" s="106"/>
      <c r="AI1215" s="59"/>
      <c r="AJ1215" s="68" t="s">
        <v>10</v>
      </c>
      <c r="AK1215" t="s">
        <v>10</v>
      </c>
      <c r="AL1215" s="30" t="s">
        <v>10</v>
      </c>
      <c r="AM1215" s="39"/>
      <c r="AN1215" s="115" t="s">
        <v>10</v>
      </c>
      <c r="AO1215" s="30"/>
      <c r="AQ1215" s="5"/>
      <c r="AS1215" s="37"/>
      <c r="AT1215" s="30" t="s">
        <v>10</v>
      </c>
      <c r="AV1215" t="str">
        <f t="shared" si="322"/>
        <v>musta</v>
      </c>
      <c r="AW1215" t="str">
        <f t="shared" si="323"/>
        <v>musta</v>
      </c>
      <c r="AX1215" t="str">
        <f t="shared" si="324"/>
        <v>musta</v>
      </c>
      <c r="AY1215" s="31">
        <f t="shared" si="325"/>
        <v>2</v>
      </c>
      <c r="AZ1215" s="31">
        <f t="shared" si="326"/>
        <v>1</v>
      </c>
      <c r="BA1215" s="31">
        <f t="shared" si="327"/>
        <v>0</v>
      </c>
      <c r="BB1215" s="31">
        <f t="shared" si="328"/>
        <v>1</v>
      </c>
      <c r="BC1215" s="31">
        <f t="shared" si="329"/>
        <v>0</v>
      </c>
      <c r="BD1215" s="6" t="s">
        <v>54</v>
      </c>
      <c r="BM1215" s="2" t="s">
        <v>35</v>
      </c>
      <c r="BN1215" s="2" t="s">
        <v>35</v>
      </c>
    </row>
    <row r="1216" spans="1:66" x14ac:dyDescent="0.25">
      <c r="A1216" s="50">
        <v>1205</v>
      </c>
      <c r="B1216" s="50">
        <v>1001</v>
      </c>
      <c r="C1216" s="50" t="str">
        <f t="shared" si="318"/>
        <v>11331_1_68</v>
      </c>
      <c r="D1216" s="50">
        <v>1</v>
      </c>
      <c r="E1216" s="51">
        <f t="shared" si="320"/>
        <v>113310001</v>
      </c>
      <c r="F1216" s="76" t="str">
        <f t="shared" si="317"/>
        <v>11331_1</v>
      </c>
      <c r="G1216" s="80">
        <v>11331</v>
      </c>
      <c r="H1216" s="52">
        <v>1</v>
      </c>
      <c r="I1216" s="52">
        <v>68</v>
      </c>
      <c r="J1216" s="53" t="str">
        <f t="shared" si="321"/>
        <v>ok</v>
      </c>
      <c r="K1216" s="54" t="str">
        <f t="shared" si="331"/>
        <v>11331_1</v>
      </c>
      <c r="L1216" s="54">
        <v>11331</v>
      </c>
      <c r="M1216" s="54">
        <v>1</v>
      </c>
      <c r="N1216" s="54">
        <v>69</v>
      </c>
      <c r="O1216" s="55">
        <v>12</v>
      </c>
      <c r="P1216" s="55">
        <v>2</v>
      </c>
      <c r="Q1216" s="55">
        <v>0</v>
      </c>
      <c r="R1216" s="55">
        <v>0</v>
      </c>
      <c r="S1216" s="52">
        <v>0</v>
      </c>
      <c r="T1216" s="56">
        <v>3578</v>
      </c>
      <c r="U1216" s="56">
        <v>261</v>
      </c>
      <c r="V1216" s="56">
        <v>4110</v>
      </c>
      <c r="W1216" s="56">
        <v>12</v>
      </c>
      <c r="X1216" s="57">
        <v>0.02</v>
      </c>
      <c r="Y1216" s="109"/>
      <c r="Z1216" s="109"/>
      <c r="AA1216" s="109"/>
      <c r="AB1216" s="109"/>
      <c r="AC1216" s="56">
        <v>0</v>
      </c>
      <c r="AD1216" s="52" t="s">
        <v>35</v>
      </c>
      <c r="AE1216" s="52" t="s">
        <v>35</v>
      </c>
      <c r="AF1216" s="52" t="s">
        <v>36</v>
      </c>
      <c r="AG1216" s="52" t="s">
        <v>36</v>
      </c>
      <c r="AH1216" s="106"/>
      <c r="AI1216" s="59"/>
      <c r="AJ1216" s="68" t="s">
        <v>10</v>
      </c>
      <c r="AK1216" t="s">
        <v>10</v>
      </c>
      <c r="AL1216" s="30" t="s">
        <v>10</v>
      </c>
      <c r="AM1216" s="39"/>
      <c r="AN1216" s="115" t="s">
        <v>10</v>
      </c>
      <c r="AO1216" s="30"/>
      <c r="AQ1216" s="5"/>
      <c r="AS1216" s="37"/>
      <c r="AT1216" s="30" t="s">
        <v>10</v>
      </c>
      <c r="AV1216" t="str">
        <f t="shared" si="322"/>
        <v>musta</v>
      </c>
      <c r="AW1216" t="str">
        <f t="shared" si="323"/>
        <v>musta</v>
      </c>
      <c r="AX1216" t="str">
        <f t="shared" si="324"/>
        <v>musta</v>
      </c>
      <c r="AY1216" s="31">
        <f t="shared" si="325"/>
        <v>0</v>
      </c>
      <c r="AZ1216" s="31">
        <f t="shared" si="326"/>
        <v>0</v>
      </c>
      <c r="BA1216" s="31">
        <f t="shared" si="327"/>
        <v>0</v>
      </c>
      <c r="BB1216" s="31">
        <f t="shared" si="328"/>
        <v>0</v>
      </c>
      <c r="BC1216" s="31">
        <f t="shared" si="329"/>
        <v>0</v>
      </c>
      <c r="BM1216" s="2" t="s">
        <v>35</v>
      </c>
      <c r="BN1216" s="2" t="s">
        <v>35</v>
      </c>
    </row>
    <row r="1217" spans="1:66" x14ac:dyDescent="0.25">
      <c r="A1217" s="50">
        <v>1206</v>
      </c>
      <c r="B1217" s="50">
        <v>1002</v>
      </c>
      <c r="C1217" s="50" t="str">
        <f t="shared" si="318"/>
        <v>11337_1_6544</v>
      </c>
      <c r="D1217" s="50">
        <v>1</v>
      </c>
      <c r="E1217" s="51">
        <f t="shared" si="320"/>
        <v>113370001</v>
      </c>
      <c r="F1217" s="76" t="str">
        <f t="shared" si="317"/>
        <v>11337_1</v>
      </c>
      <c r="G1217" s="80">
        <v>11337</v>
      </c>
      <c r="H1217" s="52">
        <v>1</v>
      </c>
      <c r="I1217" s="52">
        <v>6544</v>
      </c>
      <c r="J1217" s="53" t="str">
        <f t="shared" si="321"/>
        <v>ok</v>
      </c>
      <c r="K1217" s="54" t="str">
        <f t="shared" si="331"/>
        <v>11337_1</v>
      </c>
      <c r="L1217" s="54">
        <v>11337</v>
      </c>
      <c r="M1217" s="54">
        <v>1</v>
      </c>
      <c r="N1217" s="54">
        <v>6082</v>
      </c>
      <c r="O1217" s="55">
        <v>661</v>
      </c>
      <c r="P1217" s="55">
        <v>78</v>
      </c>
      <c r="Q1217" s="55">
        <v>158</v>
      </c>
      <c r="R1217" s="55">
        <v>19</v>
      </c>
      <c r="S1217" s="52">
        <v>0</v>
      </c>
      <c r="T1217" s="56">
        <v>2529</v>
      </c>
      <c r="U1217" s="56">
        <v>64</v>
      </c>
      <c r="V1217" s="56">
        <v>2282</v>
      </c>
      <c r="W1217" s="56">
        <v>661</v>
      </c>
      <c r="X1217" s="57">
        <v>0.78</v>
      </c>
      <c r="Y1217" s="109"/>
      <c r="Z1217" s="109"/>
      <c r="AA1217" s="109"/>
      <c r="AB1217" s="109"/>
      <c r="AC1217" s="56">
        <v>1521</v>
      </c>
      <c r="AD1217" s="52" t="s">
        <v>35</v>
      </c>
      <c r="AE1217" s="52" t="s">
        <v>35</v>
      </c>
      <c r="AF1217" s="52" t="s">
        <v>35</v>
      </c>
      <c r="AG1217" s="52"/>
      <c r="AH1217" s="106"/>
      <c r="AI1217" s="59"/>
      <c r="AJ1217" s="68" t="s">
        <v>10</v>
      </c>
      <c r="AK1217" t="s">
        <v>10</v>
      </c>
      <c r="AL1217" s="30" t="s">
        <v>10</v>
      </c>
      <c r="AM1217" s="39"/>
      <c r="AN1217" s="115" t="s">
        <v>10</v>
      </c>
      <c r="AO1217" s="30"/>
      <c r="AQ1217" s="5"/>
      <c r="AS1217" s="37"/>
      <c r="AT1217" s="30" t="s">
        <v>10</v>
      </c>
      <c r="AV1217" t="str">
        <f t="shared" si="322"/>
        <v>punainen</v>
      </c>
      <c r="AW1217" t="str">
        <f t="shared" si="323"/>
        <v>punainen</v>
      </c>
      <c r="AX1217" t="str">
        <f t="shared" si="324"/>
        <v>musta</v>
      </c>
      <c r="AY1217" s="31">
        <f t="shared" si="325"/>
        <v>20</v>
      </c>
      <c r="AZ1217" s="31">
        <f t="shared" si="326"/>
        <v>10</v>
      </c>
      <c r="BA1217" s="31">
        <f t="shared" si="327"/>
        <v>0</v>
      </c>
      <c r="BB1217" s="31">
        <f t="shared" si="328"/>
        <v>10</v>
      </c>
      <c r="BC1217" s="31">
        <f t="shared" si="329"/>
        <v>0</v>
      </c>
      <c r="BM1217" s="2" t="s">
        <v>35</v>
      </c>
      <c r="BN1217" s="2" t="s">
        <v>35</v>
      </c>
    </row>
    <row r="1218" spans="1:66" x14ac:dyDescent="0.25">
      <c r="A1218" s="50">
        <v>1207</v>
      </c>
      <c r="B1218" s="50">
        <v>1003</v>
      </c>
      <c r="C1218" s="50" t="str">
        <f t="shared" si="318"/>
        <v>11337_2_6692</v>
      </c>
      <c r="D1218" s="50">
        <v>1</v>
      </c>
      <c r="E1218" s="51">
        <f t="shared" si="320"/>
        <v>113370002</v>
      </c>
      <c r="F1218" s="76" t="str">
        <f t="shared" si="317"/>
        <v>11337_2</v>
      </c>
      <c r="G1218" s="80">
        <v>11337</v>
      </c>
      <c r="H1218" s="52">
        <v>2</v>
      </c>
      <c r="I1218" s="52">
        <v>6692</v>
      </c>
      <c r="J1218" s="53" t="str">
        <f t="shared" si="321"/>
        <v>ok</v>
      </c>
      <c r="K1218" s="54" t="str">
        <f t="shared" si="331"/>
        <v>11337_2</v>
      </c>
      <c r="L1218" s="54">
        <v>11337</v>
      </c>
      <c r="M1218" s="54">
        <v>2</v>
      </c>
      <c r="N1218" s="54">
        <v>6348</v>
      </c>
      <c r="O1218" s="55">
        <v>807</v>
      </c>
      <c r="P1218" s="55">
        <v>92</v>
      </c>
      <c r="Q1218" s="55">
        <v>165</v>
      </c>
      <c r="R1218" s="55">
        <v>20</v>
      </c>
      <c r="S1218" s="52">
        <v>0</v>
      </c>
      <c r="T1218" s="56">
        <v>460</v>
      </c>
      <c r="U1218" s="56">
        <v>10</v>
      </c>
      <c r="V1218" s="56">
        <v>460</v>
      </c>
      <c r="W1218" s="56">
        <v>807</v>
      </c>
      <c r="X1218" s="57">
        <v>0.92</v>
      </c>
      <c r="Y1218" s="109"/>
      <c r="Z1218" s="109"/>
      <c r="AA1218" s="109"/>
      <c r="AB1218" s="109"/>
      <c r="AC1218" s="56">
        <v>54</v>
      </c>
      <c r="AD1218" s="52" t="s">
        <v>35</v>
      </c>
      <c r="AE1218" s="52" t="s">
        <v>35</v>
      </c>
      <c r="AF1218" s="52" t="s">
        <v>35</v>
      </c>
      <c r="AG1218" s="52"/>
      <c r="AH1218" s="106"/>
      <c r="AI1218" s="59"/>
      <c r="AJ1218" s="68" t="s">
        <v>10</v>
      </c>
      <c r="AK1218" t="s">
        <v>10</v>
      </c>
      <c r="AL1218" s="30" t="s">
        <v>10</v>
      </c>
      <c r="AM1218" s="39"/>
      <c r="AN1218" s="115" t="s">
        <v>10</v>
      </c>
      <c r="AO1218" s="30"/>
      <c r="AQ1218" s="5"/>
      <c r="AS1218" s="37"/>
      <c r="AT1218" s="30" t="s">
        <v>10</v>
      </c>
      <c r="AV1218" t="str">
        <f t="shared" si="322"/>
        <v>musta</v>
      </c>
      <c r="AW1218" t="str">
        <f t="shared" si="323"/>
        <v>musta</v>
      </c>
      <c r="AX1218" t="str">
        <f t="shared" si="324"/>
        <v>musta</v>
      </c>
      <c r="AY1218" s="31">
        <f t="shared" si="325"/>
        <v>10</v>
      </c>
      <c r="AZ1218" s="31">
        <f t="shared" si="326"/>
        <v>10</v>
      </c>
      <c r="BA1218" s="31">
        <f t="shared" si="327"/>
        <v>0</v>
      </c>
      <c r="BB1218" s="31">
        <f t="shared" si="328"/>
        <v>0</v>
      </c>
      <c r="BC1218" s="31">
        <f t="shared" si="329"/>
        <v>0</v>
      </c>
      <c r="BM1218" s="2" t="s">
        <v>35</v>
      </c>
      <c r="BN1218" s="2" t="s">
        <v>35</v>
      </c>
    </row>
    <row r="1219" spans="1:66" x14ac:dyDescent="0.25">
      <c r="A1219" s="50">
        <v>1208</v>
      </c>
      <c r="B1219" s="50">
        <v>1004</v>
      </c>
      <c r="C1219" s="50" t="str">
        <f t="shared" si="318"/>
        <v>11339_1_3986</v>
      </c>
      <c r="D1219" s="50">
        <v>1</v>
      </c>
      <c r="E1219" s="51">
        <f t="shared" si="320"/>
        <v>113390001</v>
      </c>
      <c r="F1219" s="76" t="str">
        <f t="shared" si="317"/>
        <v>11339_1</v>
      </c>
      <c r="G1219" s="80">
        <v>11339</v>
      </c>
      <c r="H1219" s="52">
        <v>1</v>
      </c>
      <c r="I1219" s="52">
        <v>3986</v>
      </c>
      <c r="J1219" s="53" t="str">
        <f t="shared" si="321"/>
        <v>ok</v>
      </c>
      <c r="K1219" s="54" t="str">
        <f t="shared" si="331"/>
        <v>11339_1</v>
      </c>
      <c r="L1219" s="54">
        <v>11339</v>
      </c>
      <c r="M1219" s="54">
        <v>1</v>
      </c>
      <c r="N1219" s="54">
        <v>5304</v>
      </c>
      <c r="O1219" s="55">
        <v>2527</v>
      </c>
      <c r="P1219" s="55">
        <v>91</v>
      </c>
      <c r="Q1219" s="55">
        <v>244</v>
      </c>
      <c r="R1219" s="55">
        <v>9</v>
      </c>
      <c r="S1219" s="52">
        <v>0</v>
      </c>
      <c r="T1219" s="56">
        <v>756</v>
      </c>
      <c r="U1219" s="56">
        <v>13</v>
      </c>
      <c r="V1219" s="56">
        <v>836</v>
      </c>
      <c r="W1219" s="56">
        <v>2527</v>
      </c>
      <c r="X1219" s="57">
        <v>0.91</v>
      </c>
      <c r="Y1219" s="109"/>
      <c r="Z1219" s="109"/>
      <c r="AA1219" s="109"/>
      <c r="AB1219" s="109"/>
      <c r="AC1219" s="56">
        <v>231</v>
      </c>
      <c r="AD1219" s="52" t="s">
        <v>35</v>
      </c>
      <c r="AE1219" s="52" t="s">
        <v>35</v>
      </c>
      <c r="AF1219" s="52" t="s">
        <v>35</v>
      </c>
      <c r="AG1219" s="52"/>
      <c r="AH1219" s="106"/>
      <c r="AI1219" s="59"/>
      <c r="AJ1219" s="68" t="s">
        <v>10</v>
      </c>
      <c r="AK1219" t="s">
        <v>10</v>
      </c>
      <c r="AL1219" s="30" t="s">
        <v>10</v>
      </c>
      <c r="AM1219" s="39"/>
      <c r="AN1219" s="115" t="s">
        <v>10</v>
      </c>
      <c r="AO1219" s="30"/>
      <c r="AQ1219" s="5"/>
      <c r="AS1219" s="37"/>
      <c r="AT1219" s="30" t="s">
        <v>10</v>
      </c>
      <c r="AV1219" t="str">
        <f t="shared" si="322"/>
        <v>punainen</v>
      </c>
      <c r="AW1219" t="str">
        <f t="shared" si="323"/>
        <v>punainen</v>
      </c>
      <c r="AX1219" t="str">
        <f t="shared" si="324"/>
        <v>punainen</v>
      </c>
      <c r="AY1219" s="31">
        <f t="shared" si="325"/>
        <v>21</v>
      </c>
      <c r="AZ1219" s="31">
        <f t="shared" si="326"/>
        <v>10</v>
      </c>
      <c r="BA1219" s="31">
        <f t="shared" si="327"/>
        <v>10</v>
      </c>
      <c r="BB1219" s="31">
        <f t="shared" si="328"/>
        <v>1</v>
      </c>
      <c r="BC1219" s="31">
        <f t="shared" si="329"/>
        <v>0</v>
      </c>
      <c r="BM1219" s="2" t="s">
        <v>35</v>
      </c>
      <c r="BN1219" s="2" t="s">
        <v>35</v>
      </c>
    </row>
    <row r="1220" spans="1:66" x14ac:dyDescent="0.25">
      <c r="A1220" s="50">
        <v>1209</v>
      </c>
      <c r="B1220" s="50">
        <v>1005</v>
      </c>
      <c r="C1220" s="50" t="str">
        <f t="shared" si="318"/>
        <v>11339_2_3064</v>
      </c>
      <c r="D1220" s="50">
        <v>1</v>
      </c>
      <c r="E1220" s="51">
        <f t="shared" si="320"/>
        <v>113390002</v>
      </c>
      <c r="F1220" s="76" t="str">
        <f t="shared" si="317"/>
        <v>11339_2</v>
      </c>
      <c r="G1220" s="80">
        <v>11339</v>
      </c>
      <c r="H1220" s="52">
        <v>2</v>
      </c>
      <c r="I1220" s="52">
        <v>3064</v>
      </c>
      <c r="J1220" s="53" t="str">
        <f t="shared" si="321"/>
        <v>ok</v>
      </c>
      <c r="K1220" s="54" t="str">
        <f t="shared" si="331"/>
        <v>11339_2</v>
      </c>
      <c r="L1220" s="54">
        <v>11339</v>
      </c>
      <c r="M1220" s="54">
        <v>2</v>
      </c>
      <c r="N1220" s="54">
        <v>1535</v>
      </c>
      <c r="O1220" s="55">
        <v>1217</v>
      </c>
      <c r="P1220" s="55">
        <v>82</v>
      </c>
      <c r="Q1220" s="55">
        <v>224</v>
      </c>
      <c r="R1220" s="55">
        <v>15</v>
      </c>
      <c r="S1220" s="52">
        <v>0</v>
      </c>
      <c r="T1220" s="56">
        <v>961</v>
      </c>
      <c r="U1220" s="56">
        <v>23</v>
      </c>
      <c r="V1220" s="56">
        <v>1063</v>
      </c>
      <c r="W1220" s="56">
        <v>1217</v>
      </c>
      <c r="X1220" s="57">
        <v>0.82</v>
      </c>
      <c r="Y1220" s="109"/>
      <c r="Z1220" s="109"/>
      <c r="AA1220" s="109"/>
      <c r="AB1220" s="109"/>
      <c r="AC1220" s="56">
        <v>257</v>
      </c>
      <c r="AD1220" s="52" t="s">
        <v>35</v>
      </c>
      <c r="AE1220" s="52" t="s">
        <v>35</v>
      </c>
      <c r="AF1220" s="52" t="s">
        <v>35</v>
      </c>
      <c r="AG1220" s="52" t="s">
        <v>36</v>
      </c>
      <c r="AH1220" s="106"/>
      <c r="AI1220" s="59"/>
      <c r="AJ1220" s="68" t="s">
        <v>10</v>
      </c>
      <c r="AK1220" t="s">
        <v>10</v>
      </c>
      <c r="AL1220" s="30" t="s">
        <v>10</v>
      </c>
      <c r="AM1220" s="39"/>
      <c r="AN1220" s="115" t="s">
        <v>10</v>
      </c>
      <c r="AO1220" s="30"/>
      <c r="AQ1220" s="5"/>
      <c r="AS1220" s="37"/>
      <c r="AT1220" s="30" t="s">
        <v>10</v>
      </c>
      <c r="AV1220" t="str">
        <f t="shared" si="322"/>
        <v>punainen</v>
      </c>
      <c r="AW1220" t="str">
        <f t="shared" si="323"/>
        <v>musta</v>
      </c>
      <c r="AX1220" t="str">
        <f t="shared" si="324"/>
        <v>musta</v>
      </c>
      <c r="AY1220" s="31">
        <f t="shared" si="325"/>
        <v>12</v>
      </c>
      <c r="AZ1220" s="31">
        <f t="shared" si="326"/>
        <v>10</v>
      </c>
      <c r="BA1220" s="31">
        <f t="shared" si="327"/>
        <v>1</v>
      </c>
      <c r="BB1220" s="31">
        <f t="shared" si="328"/>
        <v>1</v>
      </c>
      <c r="BC1220" s="31">
        <f t="shared" si="329"/>
        <v>0</v>
      </c>
      <c r="BM1220" s="2" t="s">
        <v>35</v>
      </c>
      <c r="BN1220" s="2" t="s">
        <v>35</v>
      </c>
    </row>
    <row r="1221" spans="1:66" x14ac:dyDescent="0.25">
      <c r="A1221" s="50">
        <v>1210</v>
      </c>
      <c r="B1221" s="50">
        <v>1006</v>
      </c>
      <c r="C1221" s="50" t="str">
        <f t="shared" si="318"/>
        <v>11343_1_3052</v>
      </c>
      <c r="D1221" s="50">
        <v>1</v>
      </c>
      <c r="E1221" s="51">
        <f t="shared" si="320"/>
        <v>113430001</v>
      </c>
      <c r="F1221" s="76" t="str">
        <f t="shared" si="317"/>
        <v>11343_1</v>
      </c>
      <c r="G1221" s="81">
        <v>11343</v>
      </c>
      <c r="H1221" s="52">
        <v>1</v>
      </c>
      <c r="I1221" s="52">
        <v>3052</v>
      </c>
      <c r="J1221" s="53" t="str">
        <f t="shared" si="321"/>
        <v>ok</v>
      </c>
      <c r="K1221" s="54" t="str">
        <f t="shared" si="331"/>
        <v>11343_1</v>
      </c>
      <c r="L1221" s="54">
        <v>11343</v>
      </c>
      <c r="M1221" s="54">
        <v>1</v>
      </c>
      <c r="N1221" s="54">
        <v>3738</v>
      </c>
      <c r="O1221" s="55">
        <v>42</v>
      </c>
      <c r="P1221" s="55">
        <v>69</v>
      </c>
      <c r="Q1221" s="55">
        <v>5</v>
      </c>
      <c r="R1221" s="55">
        <v>8</v>
      </c>
      <c r="S1221" s="52">
        <v>0</v>
      </c>
      <c r="T1221" s="56">
        <v>562</v>
      </c>
      <c r="U1221" s="56">
        <v>14</v>
      </c>
      <c r="V1221" s="56">
        <v>545</v>
      </c>
      <c r="W1221" s="56">
        <v>42</v>
      </c>
      <c r="X1221" s="57">
        <v>0.69</v>
      </c>
      <c r="Y1221" s="109"/>
      <c r="Z1221" s="109"/>
      <c r="AA1221" s="109"/>
      <c r="AB1221" s="109"/>
      <c r="AC1221" s="56">
        <v>37</v>
      </c>
      <c r="AD1221" s="52" t="s">
        <v>35</v>
      </c>
      <c r="AE1221" s="52" t="s">
        <v>35</v>
      </c>
      <c r="AF1221" s="52" t="s">
        <v>35</v>
      </c>
      <c r="AG1221" s="52"/>
      <c r="AH1221" s="106"/>
      <c r="AI1221" s="59"/>
      <c r="AJ1221" s="68" t="s">
        <v>10</v>
      </c>
      <c r="AK1221" t="s">
        <v>10</v>
      </c>
      <c r="AL1221" s="30" t="s">
        <v>10</v>
      </c>
      <c r="AM1221" s="39"/>
      <c r="AN1221" s="115" t="s">
        <v>10</v>
      </c>
      <c r="AO1221" s="30"/>
      <c r="AQ1221" s="5"/>
      <c r="AS1221" s="37"/>
      <c r="AT1221" s="30" t="s">
        <v>10</v>
      </c>
      <c r="AV1221" t="str">
        <f t="shared" si="322"/>
        <v>musta</v>
      </c>
      <c r="AW1221" t="str">
        <f t="shared" si="323"/>
        <v>musta</v>
      </c>
      <c r="AX1221" t="str">
        <f t="shared" si="324"/>
        <v>musta</v>
      </c>
      <c r="AY1221" s="31">
        <f t="shared" si="325"/>
        <v>10</v>
      </c>
      <c r="AZ1221" s="31">
        <f t="shared" si="326"/>
        <v>10</v>
      </c>
      <c r="BA1221" s="31">
        <f t="shared" si="327"/>
        <v>0</v>
      </c>
      <c r="BB1221" s="31">
        <f t="shared" si="328"/>
        <v>0</v>
      </c>
      <c r="BC1221" s="31">
        <f t="shared" si="329"/>
        <v>0</v>
      </c>
      <c r="BM1221" s="2" t="s">
        <v>35</v>
      </c>
      <c r="BN1221" s="2" t="s">
        <v>35</v>
      </c>
    </row>
    <row r="1222" spans="1:66" x14ac:dyDescent="0.25">
      <c r="A1222" s="50">
        <v>1211</v>
      </c>
      <c r="B1222" s="50">
        <v>1007</v>
      </c>
      <c r="C1222" s="50" t="str">
        <f t="shared" si="318"/>
        <v>11345_1_7958</v>
      </c>
      <c r="D1222" s="50">
        <v>1</v>
      </c>
      <c r="E1222" s="51">
        <f t="shared" si="320"/>
        <v>113450001</v>
      </c>
      <c r="F1222" s="76" t="str">
        <f t="shared" si="317"/>
        <v>11345_1</v>
      </c>
      <c r="G1222" s="80">
        <v>11345</v>
      </c>
      <c r="H1222" s="52">
        <v>1</v>
      </c>
      <c r="I1222" s="52">
        <v>7958</v>
      </c>
      <c r="J1222" s="53" t="str">
        <f t="shared" si="321"/>
        <v>ok</v>
      </c>
      <c r="K1222" s="54" t="str">
        <f t="shared" si="331"/>
        <v>11345_1</v>
      </c>
      <c r="L1222" s="54">
        <v>11345</v>
      </c>
      <c r="M1222" s="54">
        <v>1</v>
      </c>
      <c r="N1222" s="54">
        <v>7638</v>
      </c>
      <c r="O1222" s="55">
        <v>1791</v>
      </c>
      <c r="P1222" s="55">
        <v>68</v>
      </c>
      <c r="Q1222" s="55">
        <v>449</v>
      </c>
      <c r="R1222" s="55">
        <v>18</v>
      </c>
      <c r="S1222" s="52">
        <v>0</v>
      </c>
      <c r="T1222" s="56">
        <v>3361</v>
      </c>
      <c r="U1222" s="56">
        <v>58</v>
      </c>
      <c r="V1222" s="56">
        <v>3664</v>
      </c>
      <c r="W1222" s="56">
        <v>1791</v>
      </c>
      <c r="X1222" s="57">
        <v>0.68</v>
      </c>
      <c r="Y1222" s="109"/>
      <c r="Z1222" s="109"/>
      <c r="AA1222" s="109"/>
      <c r="AB1222" s="109"/>
      <c r="AC1222" s="56">
        <v>1275</v>
      </c>
      <c r="AD1222" s="52" t="s">
        <v>35</v>
      </c>
      <c r="AE1222" s="52" t="s">
        <v>35</v>
      </c>
      <c r="AF1222" s="52" t="s">
        <v>35</v>
      </c>
      <c r="AG1222" s="52"/>
      <c r="AH1222" s="106"/>
      <c r="AI1222" s="59"/>
      <c r="AJ1222" s="68" t="s">
        <v>10</v>
      </c>
      <c r="AK1222" t="s">
        <v>10</v>
      </c>
      <c r="AL1222" s="30" t="s">
        <v>10</v>
      </c>
      <c r="AM1222" s="39"/>
      <c r="AN1222" s="115" t="s">
        <v>10</v>
      </c>
      <c r="AO1222" s="30"/>
      <c r="AQ1222" s="5"/>
      <c r="AS1222" s="37"/>
      <c r="AT1222" s="30" t="s">
        <v>10</v>
      </c>
      <c r="AV1222" t="str">
        <f t="shared" si="322"/>
        <v>punainen</v>
      </c>
      <c r="AW1222" t="str">
        <f t="shared" si="323"/>
        <v>punainen</v>
      </c>
      <c r="AX1222" t="str">
        <f t="shared" si="324"/>
        <v>punainen</v>
      </c>
      <c r="AY1222" s="31">
        <f t="shared" si="325"/>
        <v>21</v>
      </c>
      <c r="AZ1222" s="31">
        <f t="shared" si="326"/>
        <v>10</v>
      </c>
      <c r="BA1222" s="31">
        <f t="shared" si="327"/>
        <v>1</v>
      </c>
      <c r="BB1222" s="31">
        <f t="shared" si="328"/>
        <v>10</v>
      </c>
      <c r="BC1222" s="31">
        <f t="shared" si="329"/>
        <v>0</v>
      </c>
      <c r="BM1222" s="2" t="s">
        <v>35</v>
      </c>
      <c r="BN1222" s="2" t="s">
        <v>35</v>
      </c>
    </row>
    <row r="1223" spans="1:66" x14ac:dyDescent="0.25">
      <c r="A1223" s="50">
        <v>1212</v>
      </c>
      <c r="B1223" s="50">
        <v>1008</v>
      </c>
      <c r="C1223" s="50" t="str">
        <f t="shared" si="318"/>
        <v>11345_2_7075</v>
      </c>
      <c r="D1223" s="50">
        <v>1</v>
      </c>
      <c r="E1223" s="51">
        <f t="shared" si="320"/>
        <v>113450002</v>
      </c>
      <c r="F1223" s="76" t="str">
        <f t="shared" si="317"/>
        <v>11345_2</v>
      </c>
      <c r="G1223" s="80">
        <v>11345</v>
      </c>
      <c r="H1223" s="52">
        <v>2</v>
      </c>
      <c r="I1223" s="52">
        <v>7075</v>
      </c>
      <c r="J1223" s="53" t="str">
        <f t="shared" si="321"/>
        <v>ok</v>
      </c>
      <c r="K1223" s="54" t="str">
        <f t="shared" si="331"/>
        <v>11345_2</v>
      </c>
      <c r="L1223" s="54">
        <v>11345</v>
      </c>
      <c r="M1223" s="54">
        <v>2</v>
      </c>
      <c r="N1223" s="54">
        <v>6887</v>
      </c>
      <c r="O1223" s="55">
        <v>381</v>
      </c>
      <c r="P1223" s="55">
        <v>84</v>
      </c>
      <c r="Q1223" s="55">
        <v>86</v>
      </c>
      <c r="R1223" s="55">
        <v>19</v>
      </c>
      <c r="S1223" s="52">
        <v>0</v>
      </c>
      <c r="T1223" s="56">
        <v>651</v>
      </c>
      <c r="U1223" s="56">
        <v>36</v>
      </c>
      <c r="V1223" s="56">
        <v>716</v>
      </c>
      <c r="W1223" s="56">
        <v>381</v>
      </c>
      <c r="X1223" s="57">
        <v>0.84</v>
      </c>
      <c r="Y1223" s="109"/>
      <c r="Z1223" s="109"/>
      <c r="AA1223" s="109"/>
      <c r="AB1223" s="109"/>
      <c r="AC1223" s="56">
        <v>119</v>
      </c>
      <c r="AD1223" s="52" t="s">
        <v>35</v>
      </c>
      <c r="AE1223" s="52" t="s">
        <v>35</v>
      </c>
      <c r="AF1223" s="52" t="s">
        <v>35</v>
      </c>
      <c r="AG1223" s="52"/>
      <c r="AH1223" s="106"/>
      <c r="AI1223" s="59"/>
      <c r="AJ1223" s="68" t="s">
        <v>10</v>
      </c>
      <c r="AK1223" t="s">
        <v>10</v>
      </c>
      <c r="AL1223" s="30" t="s">
        <v>10</v>
      </c>
      <c r="AM1223" s="39"/>
      <c r="AN1223" s="115" t="s">
        <v>10</v>
      </c>
      <c r="AO1223" s="30"/>
      <c r="AQ1223" s="5"/>
      <c r="AS1223" s="37"/>
      <c r="AT1223" s="30" t="s">
        <v>10</v>
      </c>
      <c r="AV1223" t="str">
        <f t="shared" si="322"/>
        <v>punainen</v>
      </c>
      <c r="AW1223" t="str">
        <f t="shared" si="323"/>
        <v>musta</v>
      </c>
      <c r="AX1223" t="str">
        <f t="shared" si="324"/>
        <v>musta</v>
      </c>
      <c r="AY1223" s="31">
        <f t="shared" si="325"/>
        <v>11</v>
      </c>
      <c r="AZ1223" s="31">
        <f t="shared" si="326"/>
        <v>10</v>
      </c>
      <c r="BA1223" s="31">
        <f t="shared" si="327"/>
        <v>0</v>
      </c>
      <c r="BB1223" s="31">
        <f t="shared" si="328"/>
        <v>1</v>
      </c>
      <c r="BC1223" s="31">
        <f t="shared" si="329"/>
        <v>0</v>
      </c>
      <c r="BM1223" s="2" t="s">
        <v>35</v>
      </c>
      <c r="BN1223" s="2" t="s">
        <v>35</v>
      </c>
    </row>
    <row r="1224" spans="1:66" x14ac:dyDescent="0.25">
      <c r="A1224" s="50">
        <v>1213</v>
      </c>
      <c r="B1224" s="50">
        <v>1009</v>
      </c>
      <c r="C1224" s="50" t="str">
        <f t="shared" si="318"/>
        <v>11351_1_3755</v>
      </c>
      <c r="D1224" s="50">
        <v>1</v>
      </c>
      <c r="E1224" s="51">
        <f t="shared" si="320"/>
        <v>113510001</v>
      </c>
      <c r="F1224" s="76" t="str">
        <f t="shared" si="317"/>
        <v>11351_1</v>
      </c>
      <c r="G1224" s="80">
        <v>11351</v>
      </c>
      <c r="H1224" s="52">
        <v>1</v>
      </c>
      <c r="I1224" s="52">
        <v>3755</v>
      </c>
      <c r="J1224" s="53" t="str">
        <f t="shared" si="321"/>
        <v>ok</v>
      </c>
      <c r="K1224" s="54" t="str">
        <f t="shared" si="331"/>
        <v>11351_1</v>
      </c>
      <c r="L1224" s="54">
        <v>11351</v>
      </c>
      <c r="M1224" s="54">
        <v>1</v>
      </c>
      <c r="N1224" s="54">
        <v>3654</v>
      </c>
      <c r="O1224" s="55">
        <v>14</v>
      </c>
      <c r="P1224" s="55">
        <v>23</v>
      </c>
      <c r="Q1224" s="55">
        <v>14</v>
      </c>
      <c r="R1224" s="55">
        <v>23</v>
      </c>
      <c r="S1224" s="52">
        <v>0</v>
      </c>
      <c r="T1224" s="56">
        <v>150</v>
      </c>
      <c r="U1224" s="56">
        <v>30</v>
      </c>
      <c r="V1224" s="56">
        <v>165</v>
      </c>
      <c r="W1224" s="56">
        <v>14</v>
      </c>
      <c r="X1224" s="57">
        <v>0.23</v>
      </c>
      <c r="Y1224" s="109"/>
      <c r="Z1224" s="109"/>
      <c r="AA1224" s="109"/>
      <c r="AB1224" s="109"/>
      <c r="AC1224" s="56">
        <v>24</v>
      </c>
      <c r="AD1224" s="52" t="s">
        <v>35</v>
      </c>
      <c r="AE1224" s="52" t="s">
        <v>35</v>
      </c>
      <c r="AF1224" s="52" t="s">
        <v>35</v>
      </c>
      <c r="AG1224" s="52"/>
      <c r="AH1224" s="106"/>
      <c r="AI1224" s="59"/>
      <c r="AJ1224" s="68" t="s">
        <v>10</v>
      </c>
      <c r="AK1224" t="s">
        <v>10</v>
      </c>
      <c r="AL1224" s="30" t="s">
        <v>10</v>
      </c>
      <c r="AM1224" s="39"/>
      <c r="AN1224" s="115" t="s">
        <v>10</v>
      </c>
      <c r="AO1224" s="30"/>
      <c r="AQ1224" s="5"/>
      <c r="AS1224" s="37"/>
      <c r="AT1224" s="30" t="s">
        <v>10</v>
      </c>
      <c r="AV1224" t="str">
        <f t="shared" si="322"/>
        <v>musta</v>
      </c>
      <c r="AW1224" t="str">
        <f t="shared" si="323"/>
        <v>musta</v>
      </c>
      <c r="AX1224" t="str">
        <f t="shared" si="324"/>
        <v>musta</v>
      </c>
      <c r="AY1224" s="31">
        <f t="shared" si="325"/>
        <v>0</v>
      </c>
      <c r="AZ1224" s="31">
        <f t="shared" si="326"/>
        <v>0</v>
      </c>
      <c r="BA1224" s="31">
        <f t="shared" si="327"/>
        <v>0</v>
      </c>
      <c r="BB1224" s="31">
        <f t="shared" si="328"/>
        <v>0</v>
      </c>
      <c r="BC1224" s="31">
        <f t="shared" si="329"/>
        <v>0</v>
      </c>
      <c r="BM1224" s="2" t="s">
        <v>35</v>
      </c>
      <c r="BN1224" s="2" t="s">
        <v>35</v>
      </c>
    </row>
    <row r="1225" spans="1:66" x14ac:dyDescent="0.25">
      <c r="A1225" s="50">
        <v>1214</v>
      </c>
      <c r="B1225" s="50">
        <v>1010</v>
      </c>
      <c r="C1225" s="50" t="str">
        <f t="shared" si="318"/>
        <v>11353_1_6601</v>
      </c>
      <c r="D1225" s="50">
        <v>1</v>
      </c>
      <c r="E1225" s="51">
        <f t="shared" si="320"/>
        <v>113530001</v>
      </c>
      <c r="F1225" s="76" t="str">
        <f t="shared" si="317"/>
        <v>11353_1</v>
      </c>
      <c r="G1225" s="80">
        <v>11353</v>
      </c>
      <c r="H1225" s="52">
        <v>1</v>
      </c>
      <c r="I1225" s="52">
        <v>6601</v>
      </c>
      <c r="J1225" s="53" t="str">
        <f t="shared" si="321"/>
        <v>ok</v>
      </c>
      <c r="K1225" s="54" t="str">
        <f t="shared" si="331"/>
        <v>11353_1</v>
      </c>
      <c r="L1225" s="54">
        <v>11353</v>
      </c>
      <c r="M1225" s="54">
        <v>1</v>
      </c>
      <c r="N1225" s="54">
        <v>6285</v>
      </c>
      <c r="O1225" s="55">
        <v>1510</v>
      </c>
      <c r="P1225" s="55">
        <v>89</v>
      </c>
      <c r="Q1225" s="55">
        <v>1207</v>
      </c>
      <c r="R1225" s="55">
        <v>71</v>
      </c>
      <c r="S1225" s="52">
        <v>0</v>
      </c>
      <c r="T1225" s="56">
        <v>378</v>
      </c>
      <c r="U1225" s="56">
        <v>30</v>
      </c>
      <c r="V1225" s="56">
        <v>432</v>
      </c>
      <c r="W1225" s="56">
        <v>1510</v>
      </c>
      <c r="X1225" s="57">
        <v>0.89</v>
      </c>
      <c r="Y1225" s="109"/>
      <c r="Z1225" s="109"/>
      <c r="AA1225" s="109"/>
      <c r="AB1225" s="109"/>
      <c r="AC1225" s="56">
        <v>92</v>
      </c>
      <c r="AD1225" s="52" t="s">
        <v>35</v>
      </c>
      <c r="AE1225" s="52" t="s">
        <v>35</v>
      </c>
      <c r="AF1225" s="52" t="s">
        <v>35</v>
      </c>
      <c r="AG1225" s="52"/>
      <c r="AH1225" s="106"/>
      <c r="AI1225" s="59"/>
      <c r="AJ1225" s="68" t="s">
        <v>10</v>
      </c>
      <c r="AK1225" t="s">
        <v>10</v>
      </c>
      <c r="AL1225" s="30" t="s">
        <v>10</v>
      </c>
      <c r="AM1225" s="39"/>
      <c r="AN1225" s="115" t="s">
        <v>10</v>
      </c>
      <c r="AO1225" s="30"/>
      <c r="AQ1225" s="5"/>
      <c r="AS1225" s="37"/>
      <c r="AT1225" s="30" t="s">
        <v>10</v>
      </c>
      <c r="AV1225" t="str">
        <f t="shared" si="322"/>
        <v>punainen</v>
      </c>
      <c r="AW1225" t="str">
        <f t="shared" si="323"/>
        <v>musta</v>
      </c>
      <c r="AX1225" t="str">
        <f t="shared" si="324"/>
        <v>musta</v>
      </c>
      <c r="AY1225" s="31">
        <f t="shared" si="325"/>
        <v>11</v>
      </c>
      <c r="AZ1225" s="31">
        <f t="shared" si="326"/>
        <v>10</v>
      </c>
      <c r="BA1225" s="31">
        <f t="shared" si="327"/>
        <v>1</v>
      </c>
      <c r="BB1225" s="31">
        <f t="shared" si="328"/>
        <v>0</v>
      </c>
      <c r="BC1225" s="31">
        <f t="shared" si="329"/>
        <v>0</v>
      </c>
      <c r="BM1225" s="2" t="s">
        <v>35</v>
      </c>
      <c r="BN1225" s="2" t="s">
        <v>35</v>
      </c>
    </row>
    <row r="1226" spans="1:66" x14ac:dyDescent="0.25">
      <c r="A1226" s="50">
        <v>1215</v>
      </c>
      <c r="B1226" s="50">
        <v>1011</v>
      </c>
      <c r="C1226" s="50" t="str">
        <f t="shared" si="318"/>
        <v>11355_1_5607</v>
      </c>
      <c r="D1226" s="50">
        <v>1</v>
      </c>
      <c r="E1226" s="51">
        <f t="shared" si="320"/>
        <v>113550001</v>
      </c>
      <c r="F1226" s="76" t="str">
        <f t="shared" si="317"/>
        <v>11355_1</v>
      </c>
      <c r="G1226" s="80">
        <v>11355</v>
      </c>
      <c r="H1226" s="52">
        <v>1</v>
      </c>
      <c r="I1226" s="52">
        <v>5607</v>
      </c>
      <c r="J1226" s="53" t="str">
        <f t="shared" si="321"/>
        <v>ok</v>
      </c>
      <c r="K1226" s="54" t="str">
        <f t="shared" si="331"/>
        <v>11355_1</v>
      </c>
      <c r="L1226" s="54">
        <v>11355</v>
      </c>
      <c r="M1226" s="54">
        <v>1</v>
      </c>
      <c r="N1226" s="54">
        <v>5402</v>
      </c>
      <c r="O1226" s="55">
        <v>774</v>
      </c>
      <c r="P1226" s="55">
        <v>53</v>
      </c>
      <c r="Q1226" s="55">
        <v>556</v>
      </c>
      <c r="R1226" s="55">
        <v>32</v>
      </c>
      <c r="S1226" s="52">
        <v>0</v>
      </c>
      <c r="T1226" s="56">
        <v>1544</v>
      </c>
      <c r="U1226" s="56">
        <v>52</v>
      </c>
      <c r="V1226" s="56">
        <v>1717</v>
      </c>
      <c r="W1226" s="56">
        <v>774</v>
      </c>
      <c r="X1226" s="57">
        <v>0.53</v>
      </c>
      <c r="Y1226" s="109"/>
      <c r="Z1226" s="109"/>
      <c r="AA1226" s="109"/>
      <c r="AB1226" s="109"/>
      <c r="AC1226" s="56">
        <v>678</v>
      </c>
      <c r="AD1226" s="52" t="s">
        <v>35</v>
      </c>
      <c r="AE1226" s="52" t="s">
        <v>35</v>
      </c>
      <c r="AF1226" s="52" t="s">
        <v>36</v>
      </c>
      <c r="AG1226" s="52"/>
      <c r="AH1226" s="106"/>
      <c r="AI1226" s="59"/>
      <c r="AJ1226" s="68" t="s">
        <v>10</v>
      </c>
      <c r="AK1226" t="s">
        <v>10</v>
      </c>
      <c r="AL1226" s="30" t="s">
        <v>10</v>
      </c>
      <c r="AM1226" s="39"/>
      <c r="AN1226" s="115" t="s">
        <v>10</v>
      </c>
      <c r="AO1226" s="30"/>
      <c r="AQ1226" s="5"/>
      <c r="AS1226" s="37"/>
      <c r="AT1226" s="30" t="s">
        <v>10</v>
      </c>
      <c r="AV1226" t="str">
        <f t="shared" si="322"/>
        <v>musta</v>
      </c>
      <c r="AW1226" t="str">
        <f t="shared" si="323"/>
        <v>punainen</v>
      </c>
      <c r="AX1226" t="str">
        <f t="shared" si="324"/>
        <v>musta</v>
      </c>
      <c r="AY1226" s="31">
        <f t="shared" si="325"/>
        <v>11</v>
      </c>
      <c r="AZ1226" s="31">
        <f t="shared" si="326"/>
        <v>1</v>
      </c>
      <c r="BA1226" s="31">
        <f t="shared" si="327"/>
        <v>0</v>
      </c>
      <c r="BB1226" s="31">
        <f t="shared" si="328"/>
        <v>10</v>
      </c>
      <c r="BC1226" s="31">
        <f t="shared" si="329"/>
        <v>0</v>
      </c>
      <c r="BM1226" s="2" t="s">
        <v>35</v>
      </c>
      <c r="BN1226" s="2" t="s">
        <v>35</v>
      </c>
    </row>
    <row r="1227" spans="1:66" x14ac:dyDescent="0.25">
      <c r="A1227" s="50">
        <v>1216</v>
      </c>
      <c r="B1227" s="50">
        <v>1012</v>
      </c>
      <c r="C1227" s="50" t="str">
        <f t="shared" si="318"/>
        <v>11357_1_1479</v>
      </c>
      <c r="D1227" s="50">
        <v>1</v>
      </c>
      <c r="E1227" s="51">
        <f t="shared" si="320"/>
        <v>113570001</v>
      </c>
      <c r="F1227" s="76" t="str">
        <f t="shared" si="317"/>
        <v>11357_1</v>
      </c>
      <c r="G1227" s="81">
        <v>11357</v>
      </c>
      <c r="H1227" s="52">
        <v>1</v>
      </c>
      <c r="I1227" s="52">
        <v>1479</v>
      </c>
      <c r="J1227" s="53" t="str">
        <f t="shared" si="321"/>
        <v>ok</v>
      </c>
      <c r="K1227" s="54" t="str">
        <f t="shared" si="331"/>
        <v>11357_1</v>
      </c>
      <c r="L1227" s="54">
        <v>11357</v>
      </c>
      <c r="M1227" s="54">
        <v>1</v>
      </c>
      <c r="N1227" s="54">
        <v>2523</v>
      </c>
      <c r="O1227" s="55">
        <v>190</v>
      </c>
      <c r="P1227" s="55">
        <v>27</v>
      </c>
      <c r="Q1227" s="55">
        <v>80</v>
      </c>
      <c r="R1227" s="55">
        <v>7</v>
      </c>
      <c r="S1227" s="52">
        <v>0</v>
      </c>
      <c r="T1227" s="56">
        <v>6958</v>
      </c>
      <c r="U1227" s="56">
        <v>353</v>
      </c>
      <c r="V1227" s="56">
        <v>7564</v>
      </c>
      <c r="W1227" s="56">
        <v>190</v>
      </c>
      <c r="X1227" s="57">
        <v>0.27</v>
      </c>
      <c r="Y1227" s="109"/>
      <c r="Z1227" s="109"/>
      <c r="AA1227" s="109"/>
      <c r="AB1227" s="109"/>
      <c r="AC1227" s="56">
        <v>2294</v>
      </c>
      <c r="AD1227" s="52" t="s">
        <v>35</v>
      </c>
      <c r="AE1227" s="52" t="s">
        <v>35</v>
      </c>
      <c r="AF1227" s="52" t="s">
        <v>35</v>
      </c>
      <c r="AG1227" s="52" t="s">
        <v>36</v>
      </c>
      <c r="AH1227" s="106"/>
      <c r="AI1227" s="59"/>
      <c r="AJ1227" s="68" t="s">
        <v>10</v>
      </c>
      <c r="AK1227" t="s">
        <v>10</v>
      </c>
      <c r="AL1227" s="30" t="s">
        <v>10</v>
      </c>
      <c r="AM1227" s="39"/>
      <c r="AN1227" s="115" t="s">
        <v>10</v>
      </c>
      <c r="AO1227" s="30"/>
      <c r="AQ1227" s="5"/>
      <c r="AS1227" s="37"/>
      <c r="AT1227" s="30" t="s">
        <v>10</v>
      </c>
      <c r="AV1227" t="str">
        <f t="shared" si="322"/>
        <v>musta</v>
      </c>
      <c r="AW1227" t="str">
        <f t="shared" si="323"/>
        <v>musta</v>
      </c>
      <c r="AX1227" t="str">
        <f t="shared" si="324"/>
        <v>musta</v>
      </c>
      <c r="AY1227" s="31">
        <f t="shared" si="325"/>
        <v>10</v>
      </c>
      <c r="AZ1227" s="31">
        <f t="shared" si="326"/>
        <v>0</v>
      </c>
      <c r="BA1227" s="31">
        <f t="shared" si="327"/>
        <v>0</v>
      </c>
      <c r="BB1227" s="31">
        <f t="shared" si="328"/>
        <v>10</v>
      </c>
      <c r="BC1227" s="31">
        <f t="shared" si="329"/>
        <v>0</v>
      </c>
      <c r="BM1227" s="2" t="s">
        <v>35</v>
      </c>
      <c r="BN1227" s="2" t="s">
        <v>35</v>
      </c>
    </row>
    <row r="1228" spans="1:66" x14ac:dyDescent="0.25">
      <c r="A1228" s="50">
        <v>1217</v>
      </c>
      <c r="B1228" s="50">
        <v>1013</v>
      </c>
      <c r="C1228" s="50" t="str">
        <f t="shared" si="318"/>
        <v>11361_1_1668</v>
      </c>
      <c r="D1228" s="50">
        <v>1</v>
      </c>
      <c r="E1228" s="51">
        <f t="shared" si="320"/>
        <v>113610001</v>
      </c>
      <c r="F1228" s="76" t="str">
        <f t="shared" ref="F1228:F1291" si="332">CONCATENATE(G1228,"_",H1228)</f>
        <v>11361_1</v>
      </c>
      <c r="G1228" s="80">
        <v>11361</v>
      </c>
      <c r="H1228" s="52">
        <v>1</v>
      </c>
      <c r="I1228" s="52">
        <v>1668</v>
      </c>
      <c r="J1228" s="53" t="str">
        <f t="shared" si="321"/>
        <v>ok</v>
      </c>
      <c r="K1228" s="54" t="str">
        <f t="shared" si="331"/>
        <v>11361_1</v>
      </c>
      <c r="L1228" s="54">
        <v>11361</v>
      </c>
      <c r="M1228" s="54">
        <v>1</v>
      </c>
      <c r="N1228" s="54">
        <v>1433</v>
      </c>
      <c r="O1228" s="55">
        <v>14</v>
      </c>
      <c r="P1228" s="55">
        <v>11</v>
      </c>
      <c r="Q1228" s="55">
        <v>1</v>
      </c>
      <c r="R1228" s="55">
        <v>0</v>
      </c>
      <c r="S1228" s="52">
        <v>0</v>
      </c>
      <c r="T1228" s="56">
        <v>200</v>
      </c>
      <c r="U1228" s="56">
        <v>19</v>
      </c>
      <c r="V1228" s="56">
        <v>212</v>
      </c>
      <c r="W1228" s="56">
        <v>14</v>
      </c>
      <c r="X1228" s="57">
        <v>0.11</v>
      </c>
      <c r="Y1228" s="109"/>
      <c r="Z1228" s="109"/>
      <c r="AA1228" s="109"/>
      <c r="AB1228" s="109"/>
      <c r="AC1228" s="56">
        <v>177</v>
      </c>
      <c r="AD1228" s="52" t="s">
        <v>35</v>
      </c>
      <c r="AE1228" s="52" t="s">
        <v>35</v>
      </c>
      <c r="AF1228" s="52" t="s">
        <v>35</v>
      </c>
      <c r="AG1228" s="52"/>
      <c r="AH1228" s="106"/>
      <c r="AI1228" s="59"/>
      <c r="AJ1228" s="68" t="s">
        <v>10</v>
      </c>
      <c r="AK1228" t="s">
        <v>10</v>
      </c>
      <c r="AL1228" s="30" t="s">
        <v>10</v>
      </c>
      <c r="AM1228" s="39"/>
      <c r="AN1228" s="115" t="s">
        <v>10</v>
      </c>
      <c r="AO1228" s="30"/>
      <c r="AQ1228" s="5"/>
      <c r="AS1228" s="37"/>
      <c r="AT1228" s="30" t="s">
        <v>10</v>
      </c>
      <c r="AV1228" t="str">
        <f t="shared" si="322"/>
        <v>musta</v>
      </c>
      <c r="AW1228" t="str">
        <f t="shared" si="323"/>
        <v>musta</v>
      </c>
      <c r="AX1228" t="str">
        <f t="shared" si="324"/>
        <v>musta</v>
      </c>
      <c r="AY1228" s="31">
        <f t="shared" si="325"/>
        <v>1</v>
      </c>
      <c r="AZ1228" s="31">
        <f t="shared" si="326"/>
        <v>0</v>
      </c>
      <c r="BA1228" s="31">
        <f t="shared" si="327"/>
        <v>0</v>
      </c>
      <c r="BB1228" s="31">
        <f t="shared" si="328"/>
        <v>1</v>
      </c>
      <c r="BC1228" s="31">
        <f t="shared" si="329"/>
        <v>0</v>
      </c>
      <c r="BM1228" s="2" t="s">
        <v>35</v>
      </c>
      <c r="BN1228" s="2" t="s">
        <v>35</v>
      </c>
    </row>
    <row r="1229" spans="1:66" x14ac:dyDescent="0.25">
      <c r="A1229" s="50">
        <v>1218</v>
      </c>
      <c r="B1229" s="50">
        <v>1014</v>
      </c>
      <c r="C1229" s="50" t="str">
        <f t="shared" ref="C1229:C1292" si="333">CONCATENATE(G1229,"_",H1229,"_",I1229)</f>
        <v>11363_1_3465</v>
      </c>
      <c r="D1229" s="50">
        <v>1</v>
      </c>
      <c r="E1229" s="51">
        <f t="shared" si="320"/>
        <v>113630001</v>
      </c>
      <c r="F1229" s="76" t="str">
        <f t="shared" si="332"/>
        <v>11363_1</v>
      </c>
      <c r="G1229" s="80">
        <v>11363</v>
      </c>
      <c r="H1229" s="52">
        <v>1</v>
      </c>
      <c r="I1229" s="52">
        <v>3465</v>
      </c>
      <c r="J1229" s="53" t="str">
        <f t="shared" si="321"/>
        <v>ok</v>
      </c>
      <c r="K1229" s="54" t="str">
        <f t="shared" si="331"/>
        <v>11363_1</v>
      </c>
      <c r="L1229" s="54">
        <v>11363</v>
      </c>
      <c r="M1229" s="54">
        <v>1</v>
      </c>
      <c r="N1229" s="54">
        <v>3170</v>
      </c>
      <c r="O1229" s="55">
        <v>4</v>
      </c>
      <c r="P1229" s="55">
        <v>100</v>
      </c>
      <c r="Q1229" s="55">
        <v>4</v>
      </c>
      <c r="R1229" s="55">
        <v>100</v>
      </c>
      <c r="S1229" s="52">
        <v>0</v>
      </c>
      <c r="T1229" s="56">
        <v>368</v>
      </c>
      <c r="U1229" s="56">
        <v>15</v>
      </c>
      <c r="V1229" s="56">
        <v>413</v>
      </c>
      <c r="W1229" s="56">
        <v>4</v>
      </c>
      <c r="X1229" s="57">
        <v>1</v>
      </c>
      <c r="Y1229" s="109"/>
      <c r="Z1229" s="109"/>
      <c r="AA1229" s="109"/>
      <c r="AB1229" s="109"/>
      <c r="AC1229" s="56">
        <v>7</v>
      </c>
      <c r="AD1229" s="52" t="s">
        <v>35</v>
      </c>
      <c r="AE1229" s="52" t="s">
        <v>35</v>
      </c>
      <c r="AF1229" s="52" t="s">
        <v>35</v>
      </c>
      <c r="AG1229" s="52"/>
      <c r="AH1229" s="106"/>
      <c r="AI1229" s="59"/>
      <c r="AJ1229" s="68" t="s">
        <v>10</v>
      </c>
      <c r="AK1229" t="s">
        <v>10</v>
      </c>
      <c r="AL1229" s="30" t="s">
        <v>10</v>
      </c>
      <c r="AM1229" s="39"/>
      <c r="AN1229" s="115" t="s">
        <v>10</v>
      </c>
      <c r="AO1229" s="30"/>
      <c r="AQ1229" s="5"/>
      <c r="AS1229" s="37"/>
      <c r="AT1229" s="30" t="s">
        <v>10</v>
      </c>
      <c r="AV1229" t="str">
        <f t="shared" si="322"/>
        <v>musta</v>
      </c>
      <c r="AW1229" t="str">
        <f t="shared" si="323"/>
        <v>musta</v>
      </c>
      <c r="AX1229" t="str">
        <f t="shared" si="324"/>
        <v>musta</v>
      </c>
      <c r="AY1229" s="31">
        <f t="shared" si="325"/>
        <v>10</v>
      </c>
      <c r="AZ1229" s="31">
        <f t="shared" si="326"/>
        <v>10</v>
      </c>
      <c r="BA1229" s="31">
        <f t="shared" si="327"/>
        <v>0</v>
      </c>
      <c r="BB1229" s="31">
        <f t="shared" si="328"/>
        <v>0</v>
      </c>
      <c r="BC1229" s="31">
        <f t="shared" si="329"/>
        <v>0</v>
      </c>
      <c r="BM1229" s="2" t="s">
        <v>35</v>
      </c>
      <c r="BN1229" s="2" t="s">
        <v>35</v>
      </c>
    </row>
    <row r="1230" spans="1:66" x14ac:dyDescent="0.25">
      <c r="A1230" s="50">
        <v>1219</v>
      </c>
      <c r="B1230" s="50">
        <v>1015</v>
      </c>
      <c r="C1230" s="50" t="str">
        <f t="shared" si="333"/>
        <v>11365_1_6310</v>
      </c>
      <c r="D1230" s="50">
        <v>1</v>
      </c>
      <c r="E1230" s="51">
        <f t="shared" si="320"/>
        <v>113650001</v>
      </c>
      <c r="F1230" s="76" t="str">
        <f t="shared" si="332"/>
        <v>11365_1</v>
      </c>
      <c r="G1230" s="80">
        <v>11365</v>
      </c>
      <c r="H1230" s="52">
        <v>1</v>
      </c>
      <c r="I1230" s="52">
        <v>6310</v>
      </c>
      <c r="J1230" s="53" t="str">
        <f t="shared" si="321"/>
        <v>ok</v>
      </c>
      <c r="K1230" s="54" t="str">
        <f t="shared" si="331"/>
        <v>11365_1</v>
      </c>
      <c r="L1230" s="54">
        <v>11365</v>
      </c>
      <c r="M1230" s="54">
        <v>1</v>
      </c>
      <c r="N1230" s="54">
        <v>6049</v>
      </c>
      <c r="O1230" s="55">
        <v>1315</v>
      </c>
      <c r="P1230" s="55">
        <v>62</v>
      </c>
      <c r="Q1230" s="55">
        <v>154</v>
      </c>
      <c r="R1230" s="55">
        <v>7</v>
      </c>
      <c r="S1230" s="52">
        <v>0</v>
      </c>
      <c r="T1230" s="56">
        <v>1474</v>
      </c>
      <c r="U1230" s="56">
        <v>81</v>
      </c>
      <c r="V1230" s="56">
        <v>1660</v>
      </c>
      <c r="W1230" s="56">
        <v>1315</v>
      </c>
      <c r="X1230" s="57">
        <v>0.62</v>
      </c>
      <c r="Y1230" s="109"/>
      <c r="Z1230" s="109"/>
      <c r="AA1230" s="109"/>
      <c r="AB1230" s="109"/>
      <c r="AC1230" s="56">
        <v>485</v>
      </c>
      <c r="AD1230" s="52" t="s">
        <v>35</v>
      </c>
      <c r="AE1230" s="52" t="s">
        <v>35</v>
      </c>
      <c r="AF1230" s="52" t="s">
        <v>35</v>
      </c>
      <c r="AG1230" s="52"/>
      <c r="AH1230" s="106"/>
      <c r="AI1230" s="59"/>
      <c r="AJ1230" s="68" t="s">
        <v>10</v>
      </c>
      <c r="AK1230" t="s">
        <v>10</v>
      </c>
      <c r="AL1230" s="30" t="s">
        <v>10</v>
      </c>
      <c r="AM1230" s="39"/>
      <c r="AN1230" s="115" t="s">
        <v>10</v>
      </c>
      <c r="AO1230" s="30"/>
      <c r="AQ1230" s="5"/>
      <c r="AS1230" s="37"/>
      <c r="AT1230" s="30" t="s">
        <v>10</v>
      </c>
      <c r="AV1230" t="str">
        <f t="shared" si="322"/>
        <v>punainen</v>
      </c>
      <c r="AW1230" t="str">
        <f t="shared" si="323"/>
        <v>musta</v>
      </c>
      <c r="AX1230" t="str">
        <f t="shared" si="324"/>
        <v>musta</v>
      </c>
      <c r="AY1230" s="31">
        <f t="shared" si="325"/>
        <v>12</v>
      </c>
      <c r="AZ1230" s="31">
        <f t="shared" si="326"/>
        <v>10</v>
      </c>
      <c r="BA1230" s="31">
        <f t="shared" si="327"/>
        <v>1</v>
      </c>
      <c r="BB1230" s="31">
        <f t="shared" si="328"/>
        <v>1</v>
      </c>
      <c r="BC1230" s="31">
        <f t="shared" si="329"/>
        <v>0</v>
      </c>
      <c r="BM1230" s="2" t="s">
        <v>35</v>
      </c>
      <c r="BN1230" s="2" t="s">
        <v>35</v>
      </c>
    </row>
    <row r="1231" spans="1:66" x14ac:dyDescent="0.25">
      <c r="A1231" s="50">
        <v>1220</v>
      </c>
      <c r="B1231" s="50">
        <v>1016</v>
      </c>
      <c r="C1231" s="50" t="str">
        <f t="shared" si="333"/>
        <v>11365_2_2620</v>
      </c>
      <c r="D1231" s="50">
        <v>1</v>
      </c>
      <c r="E1231" s="51">
        <f t="shared" si="320"/>
        <v>113650002</v>
      </c>
      <c r="F1231" s="76" t="str">
        <f t="shared" si="332"/>
        <v>11365_2</v>
      </c>
      <c r="G1231" s="80">
        <v>11365</v>
      </c>
      <c r="H1231" s="52">
        <v>2</v>
      </c>
      <c r="I1231" s="52">
        <v>2620</v>
      </c>
      <c r="J1231" s="53" t="str">
        <f t="shared" si="321"/>
        <v>ok</v>
      </c>
      <c r="K1231" s="54" t="str">
        <f t="shared" si="331"/>
        <v>11365_2</v>
      </c>
      <c r="L1231" s="54">
        <v>11365</v>
      </c>
      <c r="M1231" s="54">
        <v>2</v>
      </c>
      <c r="N1231" s="54">
        <v>2455</v>
      </c>
      <c r="O1231" s="55">
        <v>1310</v>
      </c>
      <c r="P1231" s="55">
        <v>76</v>
      </c>
      <c r="Q1231" s="55">
        <v>187</v>
      </c>
      <c r="R1231" s="55">
        <v>11</v>
      </c>
      <c r="S1231" s="52">
        <v>0</v>
      </c>
      <c r="T1231" s="56">
        <v>1405</v>
      </c>
      <c r="U1231" s="56">
        <v>46</v>
      </c>
      <c r="V1231" s="56">
        <v>1586</v>
      </c>
      <c r="W1231" s="56">
        <v>1310</v>
      </c>
      <c r="X1231" s="57">
        <v>0.76</v>
      </c>
      <c r="Y1231" s="109"/>
      <c r="Z1231" s="109"/>
      <c r="AA1231" s="109"/>
      <c r="AB1231" s="109"/>
      <c r="AC1231" s="56">
        <v>77</v>
      </c>
      <c r="AD1231" s="52" t="s">
        <v>35</v>
      </c>
      <c r="AE1231" s="52" t="s">
        <v>35</v>
      </c>
      <c r="AF1231" s="52" t="s">
        <v>35</v>
      </c>
      <c r="AG1231" s="52"/>
      <c r="AH1231" s="106"/>
      <c r="AI1231" s="59"/>
      <c r="AJ1231" s="68" t="s">
        <v>10</v>
      </c>
      <c r="AK1231" t="s">
        <v>10</v>
      </c>
      <c r="AL1231" s="30" t="s">
        <v>10</v>
      </c>
      <c r="AM1231" s="39"/>
      <c r="AN1231" s="115" t="s">
        <v>10</v>
      </c>
      <c r="AO1231" s="30"/>
      <c r="AQ1231" s="5"/>
      <c r="AS1231" s="37"/>
      <c r="AT1231" s="30" t="s">
        <v>10</v>
      </c>
      <c r="AV1231" t="str">
        <f t="shared" si="322"/>
        <v>punainen</v>
      </c>
      <c r="AW1231" t="str">
        <f t="shared" si="323"/>
        <v>musta</v>
      </c>
      <c r="AX1231" t="str">
        <f t="shared" si="324"/>
        <v>musta</v>
      </c>
      <c r="AY1231" s="31">
        <f t="shared" si="325"/>
        <v>11</v>
      </c>
      <c r="AZ1231" s="31">
        <f t="shared" si="326"/>
        <v>10</v>
      </c>
      <c r="BA1231" s="31">
        <f t="shared" si="327"/>
        <v>1</v>
      </c>
      <c r="BB1231" s="31">
        <f t="shared" si="328"/>
        <v>0</v>
      </c>
      <c r="BC1231" s="31">
        <f t="shared" si="329"/>
        <v>0</v>
      </c>
      <c r="BM1231" s="2" t="s">
        <v>35</v>
      </c>
      <c r="BN1231" s="2" t="s">
        <v>35</v>
      </c>
    </row>
    <row r="1232" spans="1:66" x14ac:dyDescent="0.25">
      <c r="A1232" s="50">
        <v>1221</v>
      </c>
      <c r="B1232" s="50">
        <v>1017</v>
      </c>
      <c r="C1232" s="50" t="str">
        <f t="shared" si="333"/>
        <v>11369_1_1537</v>
      </c>
      <c r="D1232" s="50">
        <v>1</v>
      </c>
      <c r="E1232" s="51">
        <f t="shared" si="320"/>
        <v>113690001</v>
      </c>
      <c r="F1232" s="76" t="str">
        <f t="shared" si="332"/>
        <v>11369_1</v>
      </c>
      <c r="G1232" s="81">
        <v>11369</v>
      </c>
      <c r="H1232" s="52">
        <v>1</v>
      </c>
      <c r="I1232" s="52">
        <v>1537</v>
      </c>
      <c r="J1232" s="53" t="str">
        <f t="shared" si="321"/>
        <v>ok</v>
      </c>
      <c r="K1232" s="54" t="str">
        <f t="shared" si="331"/>
        <v>11369_1</v>
      </c>
      <c r="L1232" s="54">
        <v>11369</v>
      </c>
      <c r="M1232" s="54">
        <v>1</v>
      </c>
      <c r="N1232" s="54">
        <v>2633</v>
      </c>
      <c r="O1232" s="55">
        <v>729</v>
      </c>
      <c r="P1232" s="55">
        <v>33</v>
      </c>
      <c r="Q1232" s="55">
        <v>212</v>
      </c>
      <c r="R1232" s="55">
        <v>15</v>
      </c>
      <c r="S1232" s="52">
        <v>0</v>
      </c>
      <c r="T1232" s="56">
        <v>1515</v>
      </c>
      <c r="U1232" s="56">
        <v>72</v>
      </c>
      <c r="V1232" s="56">
        <v>1699</v>
      </c>
      <c r="W1232" s="56">
        <v>729</v>
      </c>
      <c r="X1232" s="57">
        <v>0.33</v>
      </c>
      <c r="Y1232" s="109"/>
      <c r="Z1232" s="109"/>
      <c r="AA1232" s="109"/>
      <c r="AB1232" s="109"/>
      <c r="AC1232" s="56">
        <v>112</v>
      </c>
      <c r="AD1232" s="52" t="s">
        <v>35</v>
      </c>
      <c r="AE1232" s="52" t="s">
        <v>35</v>
      </c>
      <c r="AF1232" s="52" t="s">
        <v>36</v>
      </c>
      <c r="AG1232" s="52" t="s">
        <v>36</v>
      </c>
      <c r="AH1232" s="106"/>
      <c r="AI1232" s="59"/>
      <c r="AJ1232" s="68" t="s">
        <v>10</v>
      </c>
      <c r="AK1232" t="s">
        <v>10</v>
      </c>
      <c r="AL1232" s="30" t="s">
        <v>10</v>
      </c>
      <c r="AM1232" s="39"/>
      <c r="AN1232" s="115" t="s">
        <v>10</v>
      </c>
      <c r="AO1232" s="30"/>
      <c r="AQ1232" s="5"/>
      <c r="AS1232" s="37"/>
      <c r="AT1232" s="30" t="s">
        <v>10</v>
      </c>
      <c r="AV1232" t="str">
        <f t="shared" si="322"/>
        <v>musta</v>
      </c>
      <c r="AW1232" t="str">
        <f t="shared" si="323"/>
        <v>musta</v>
      </c>
      <c r="AX1232" t="str">
        <f t="shared" si="324"/>
        <v>musta</v>
      </c>
      <c r="AY1232" s="31">
        <f t="shared" si="325"/>
        <v>1</v>
      </c>
      <c r="AZ1232" s="31">
        <f t="shared" si="326"/>
        <v>0</v>
      </c>
      <c r="BA1232" s="31">
        <f t="shared" si="327"/>
        <v>0</v>
      </c>
      <c r="BB1232" s="31">
        <f t="shared" si="328"/>
        <v>1</v>
      </c>
      <c r="BC1232" s="31">
        <f t="shared" si="329"/>
        <v>0</v>
      </c>
      <c r="BM1232" s="2" t="s">
        <v>35</v>
      </c>
      <c r="BN1232" s="2" t="s">
        <v>35</v>
      </c>
    </row>
    <row r="1233" spans="1:66" x14ac:dyDescent="0.25">
      <c r="A1233" s="50">
        <v>1222</v>
      </c>
      <c r="B1233" s="50">
        <v>1018</v>
      </c>
      <c r="C1233" s="50" t="str">
        <f t="shared" si="333"/>
        <v>11369_2_1373</v>
      </c>
      <c r="D1233" s="50">
        <v>1</v>
      </c>
      <c r="E1233" s="51">
        <f t="shared" si="320"/>
        <v>113690002</v>
      </c>
      <c r="F1233" s="76" t="str">
        <f t="shared" si="332"/>
        <v>11369_2</v>
      </c>
      <c r="G1233" s="81">
        <v>11369</v>
      </c>
      <c r="H1233" s="52">
        <v>2</v>
      </c>
      <c r="I1233" s="52">
        <v>1373</v>
      </c>
      <c r="J1233" s="53" t="str">
        <f t="shared" si="321"/>
        <v>ok</v>
      </c>
      <c r="K1233" s="54" t="str">
        <f t="shared" si="331"/>
        <v>11369_2</v>
      </c>
      <c r="L1233" s="54">
        <v>11369</v>
      </c>
      <c r="M1233" s="54">
        <v>2</v>
      </c>
      <c r="N1233" s="54">
        <v>1323</v>
      </c>
      <c r="O1233" s="55">
        <v>134</v>
      </c>
      <c r="P1233" s="55">
        <v>20</v>
      </c>
      <c r="Q1233" s="55">
        <v>76</v>
      </c>
      <c r="R1233" s="55">
        <v>14</v>
      </c>
      <c r="S1233" s="52">
        <v>0</v>
      </c>
      <c r="T1233" s="56">
        <v>1164</v>
      </c>
      <c r="U1233" s="56">
        <v>86</v>
      </c>
      <c r="V1233" s="56">
        <v>1269</v>
      </c>
      <c r="W1233" s="56">
        <v>134</v>
      </c>
      <c r="X1233" s="57">
        <v>0.2</v>
      </c>
      <c r="Y1233" s="109"/>
      <c r="Z1233" s="109"/>
      <c r="AA1233" s="109"/>
      <c r="AB1233" s="109"/>
      <c r="AC1233" s="56">
        <v>251</v>
      </c>
      <c r="AD1233" s="52" t="s">
        <v>35</v>
      </c>
      <c r="AE1233" s="52" t="s">
        <v>35</v>
      </c>
      <c r="AF1233" s="52" t="s">
        <v>35</v>
      </c>
      <c r="AG1233" s="52" t="s">
        <v>36</v>
      </c>
      <c r="AH1233" s="106"/>
      <c r="AI1233" s="59"/>
      <c r="AJ1233" s="68" t="s">
        <v>10</v>
      </c>
      <c r="AK1233" t="s">
        <v>10</v>
      </c>
      <c r="AL1233" s="30" t="s">
        <v>10</v>
      </c>
      <c r="AM1233" s="39"/>
      <c r="AN1233" s="115" t="s">
        <v>10</v>
      </c>
      <c r="AO1233" s="30"/>
      <c r="AQ1233" s="5"/>
      <c r="AS1233" s="37"/>
      <c r="AT1233" s="30" t="s">
        <v>10</v>
      </c>
      <c r="AV1233" t="str">
        <f t="shared" si="322"/>
        <v>musta</v>
      </c>
      <c r="AW1233" t="str">
        <f t="shared" si="323"/>
        <v>musta</v>
      </c>
      <c r="AX1233" t="str">
        <f t="shared" si="324"/>
        <v>musta</v>
      </c>
      <c r="AY1233" s="31">
        <f t="shared" si="325"/>
        <v>1</v>
      </c>
      <c r="AZ1233" s="31">
        <f t="shared" si="326"/>
        <v>0</v>
      </c>
      <c r="BA1233" s="31">
        <f t="shared" si="327"/>
        <v>0</v>
      </c>
      <c r="BB1233" s="31">
        <f t="shared" si="328"/>
        <v>1</v>
      </c>
      <c r="BC1233" s="31">
        <f t="shared" si="329"/>
        <v>0</v>
      </c>
      <c r="BM1233" s="2" t="s">
        <v>35</v>
      </c>
      <c r="BN1233" s="2" t="s">
        <v>35</v>
      </c>
    </row>
    <row r="1234" spans="1:66" x14ac:dyDescent="0.25">
      <c r="A1234" s="50">
        <v>1223</v>
      </c>
      <c r="B1234" s="50">
        <v>1019</v>
      </c>
      <c r="C1234" s="50" t="str">
        <f t="shared" si="333"/>
        <v>11379_1_276</v>
      </c>
      <c r="D1234" s="50">
        <v>1</v>
      </c>
      <c r="E1234" s="51">
        <f t="shared" si="320"/>
        <v>113790001</v>
      </c>
      <c r="F1234" s="76" t="str">
        <f t="shared" si="332"/>
        <v>11379_1</v>
      </c>
      <c r="G1234" s="81">
        <v>11379</v>
      </c>
      <c r="H1234" s="52">
        <v>1</v>
      </c>
      <c r="I1234" s="52">
        <v>276</v>
      </c>
      <c r="J1234" s="53" t="str">
        <f t="shared" si="321"/>
        <v>huom!</v>
      </c>
      <c r="K1234" s="54"/>
      <c r="L1234" s="54"/>
      <c r="M1234" s="54"/>
      <c r="N1234" s="54"/>
      <c r="O1234" s="55" t="s">
        <v>32</v>
      </c>
      <c r="P1234" s="55" t="s">
        <v>32</v>
      </c>
      <c r="Q1234" s="55" t="s">
        <v>32</v>
      </c>
      <c r="R1234" s="55" t="s">
        <v>32</v>
      </c>
      <c r="S1234" s="52">
        <v>0</v>
      </c>
      <c r="T1234" s="56">
        <v>1816</v>
      </c>
      <c r="U1234" s="56">
        <v>95</v>
      </c>
      <c r="V1234" s="56">
        <v>2001</v>
      </c>
      <c r="W1234" s="56" t="s">
        <v>37</v>
      </c>
      <c r="X1234" s="57" t="s">
        <v>37</v>
      </c>
      <c r="Y1234" s="109"/>
      <c r="Z1234" s="109"/>
      <c r="AA1234" s="109"/>
      <c r="AB1234" s="109"/>
      <c r="AC1234" s="56">
        <v>125</v>
      </c>
      <c r="AD1234" s="52" t="s">
        <v>35</v>
      </c>
      <c r="AE1234" s="52" t="s">
        <v>35</v>
      </c>
      <c r="AF1234" s="52" t="s">
        <v>36</v>
      </c>
      <c r="AG1234" s="52" t="s">
        <v>36</v>
      </c>
      <c r="AH1234" s="106"/>
      <c r="AI1234" s="59"/>
      <c r="AJ1234" s="68" t="s">
        <v>10</v>
      </c>
      <c r="AK1234" t="s">
        <v>10</v>
      </c>
      <c r="AL1234" s="30" t="s">
        <v>10</v>
      </c>
      <c r="AM1234" s="39"/>
      <c r="AN1234" s="115" t="s">
        <v>10</v>
      </c>
      <c r="AO1234" s="30"/>
      <c r="AQ1234" s="5"/>
      <c r="AS1234" s="37"/>
      <c r="AT1234" s="30" t="s">
        <v>10</v>
      </c>
      <c r="AV1234" t="str">
        <f t="shared" si="322"/>
        <v>ei mallia</v>
      </c>
      <c r="AW1234" t="str">
        <f t="shared" si="323"/>
        <v>ei mallia</v>
      </c>
      <c r="AX1234" t="str">
        <f t="shared" si="324"/>
        <v>ei mallia</v>
      </c>
      <c r="AY1234" s="31">
        <f t="shared" si="325"/>
        <v>21</v>
      </c>
      <c r="AZ1234" s="31">
        <f t="shared" si="326"/>
        <v>10</v>
      </c>
      <c r="BA1234" s="31">
        <f t="shared" si="327"/>
        <v>10</v>
      </c>
      <c r="BB1234" s="31">
        <f t="shared" si="328"/>
        <v>1</v>
      </c>
      <c r="BC1234" s="31">
        <f t="shared" si="329"/>
        <v>0</v>
      </c>
      <c r="BD1234" s="6" t="s">
        <v>53</v>
      </c>
      <c r="BM1234" s="2" t="s">
        <v>35</v>
      </c>
      <c r="BN1234" s="2" t="s">
        <v>35</v>
      </c>
    </row>
    <row r="1235" spans="1:66" x14ac:dyDescent="0.25">
      <c r="A1235" s="50">
        <v>1224</v>
      </c>
      <c r="B1235" s="50">
        <v>1020</v>
      </c>
      <c r="C1235" s="50" t="str">
        <f t="shared" si="333"/>
        <v>11403_1_1612</v>
      </c>
      <c r="D1235" s="50">
        <v>1</v>
      </c>
      <c r="E1235" s="51">
        <f t="shared" si="320"/>
        <v>114030001</v>
      </c>
      <c r="F1235" s="76" t="str">
        <f t="shared" si="332"/>
        <v>11403_1</v>
      </c>
      <c r="G1235" s="81">
        <v>11403</v>
      </c>
      <c r="H1235" s="52">
        <v>1</v>
      </c>
      <c r="I1235" s="52">
        <v>1612</v>
      </c>
      <c r="J1235" s="53" t="str">
        <f t="shared" si="321"/>
        <v>ok</v>
      </c>
      <c r="K1235" s="54" t="str">
        <f t="shared" ref="K1235:K1250" si="334">CONCATENATE(L1235,"_",M1235)</f>
        <v>11403_1</v>
      </c>
      <c r="L1235" s="54">
        <v>11403</v>
      </c>
      <c r="M1235" s="54">
        <v>1</v>
      </c>
      <c r="N1235" s="54">
        <v>4668</v>
      </c>
      <c r="O1235" s="55">
        <v>244</v>
      </c>
      <c r="P1235" s="55">
        <v>16</v>
      </c>
      <c r="Q1235" s="55">
        <v>144</v>
      </c>
      <c r="R1235" s="55">
        <v>10</v>
      </c>
      <c r="S1235" s="52">
        <v>0</v>
      </c>
      <c r="T1235" s="56">
        <v>2235</v>
      </c>
      <c r="U1235" s="56">
        <v>346</v>
      </c>
      <c r="V1235" s="56">
        <v>2614</v>
      </c>
      <c r="W1235" s="56">
        <v>244</v>
      </c>
      <c r="X1235" s="57">
        <v>0.16</v>
      </c>
      <c r="Y1235" s="109"/>
      <c r="Z1235" s="109"/>
      <c r="AA1235" s="109"/>
      <c r="AB1235" s="109"/>
      <c r="AC1235" s="56">
        <v>493</v>
      </c>
      <c r="AD1235" s="52" t="s">
        <v>35</v>
      </c>
      <c r="AE1235" s="52" t="s">
        <v>35</v>
      </c>
      <c r="AF1235" s="52" t="s">
        <v>35</v>
      </c>
      <c r="AG1235" s="52" t="s">
        <v>36</v>
      </c>
      <c r="AH1235" s="106"/>
      <c r="AI1235" s="59"/>
      <c r="AJ1235" s="68" t="s">
        <v>10</v>
      </c>
      <c r="AK1235" t="s">
        <v>10</v>
      </c>
      <c r="AL1235" s="30" t="s">
        <v>10</v>
      </c>
      <c r="AM1235" s="39"/>
      <c r="AN1235" s="115" t="s">
        <v>10</v>
      </c>
      <c r="AO1235" s="30"/>
      <c r="AQ1235" s="5"/>
      <c r="AS1235" s="37"/>
      <c r="AT1235" s="30" t="s">
        <v>10</v>
      </c>
      <c r="AV1235" t="str">
        <f t="shared" si="322"/>
        <v>musta</v>
      </c>
      <c r="AW1235" t="str">
        <f t="shared" si="323"/>
        <v>musta</v>
      </c>
      <c r="AX1235" t="str">
        <f t="shared" si="324"/>
        <v>musta</v>
      </c>
      <c r="AY1235" s="31">
        <f t="shared" si="325"/>
        <v>1</v>
      </c>
      <c r="AZ1235" s="31">
        <f t="shared" si="326"/>
        <v>0</v>
      </c>
      <c r="BA1235" s="31">
        <f t="shared" si="327"/>
        <v>0</v>
      </c>
      <c r="BB1235" s="31">
        <f t="shared" si="328"/>
        <v>1</v>
      </c>
      <c r="BC1235" s="31">
        <f t="shared" si="329"/>
        <v>0</v>
      </c>
      <c r="BM1235" s="2" t="s">
        <v>35</v>
      </c>
      <c r="BN1235" s="2" t="s">
        <v>35</v>
      </c>
    </row>
    <row r="1236" spans="1:66" x14ac:dyDescent="0.25">
      <c r="A1236" s="50">
        <v>1225</v>
      </c>
      <c r="B1236" s="50">
        <v>1021</v>
      </c>
      <c r="C1236" s="50" t="str">
        <f t="shared" si="333"/>
        <v>11419_1_7171</v>
      </c>
      <c r="D1236" s="50">
        <v>1</v>
      </c>
      <c r="E1236" s="51">
        <f t="shared" si="320"/>
        <v>114190001</v>
      </c>
      <c r="F1236" s="76" t="str">
        <f t="shared" si="332"/>
        <v>11419_1</v>
      </c>
      <c r="G1236" s="81">
        <v>11419</v>
      </c>
      <c r="H1236" s="52">
        <v>1</v>
      </c>
      <c r="I1236" s="52">
        <v>7171</v>
      </c>
      <c r="J1236" s="53" t="str">
        <f t="shared" si="321"/>
        <v>ok</v>
      </c>
      <c r="K1236" s="54" t="str">
        <f t="shared" si="334"/>
        <v>11419_1</v>
      </c>
      <c r="L1236" s="54">
        <v>11419</v>
      </c>
      <c r="M1236" s="54">
        <v>1</v>
      </c>
      <c r="N1236" s="54">
        <v>7477</v>
      </c>
      <c r="O1236" s="55">
        <v>240</v>
      </c>
      <c r="P1236" s="55">
        <v>55</v>
      </c>
      <c r="Q1236" s="55">
        <v>24</v>
      </c>
      <c r="R1236" s="55">
        <v>4</v>
      </c>
      <c r="S1236" s="52">
        <v>0</v>
      </c>
      <c r="T1236" s="56">
        <v>1996</v>
      </c>
      <c r="U1236" s="56">
        <v>23</v>
      </c>
      <c r="V1236" s="56">
        <v>2203</v>
      </c>
      <c r="W1236" s="56">
        <v>240</v>
      </c>
      <c r="X1236" s="57">
        <v>0.55000000000000004</v>
      </c>
      <c r="Y1236" s="109"/>
      <c r="Z1236" s="109"/>
      <c r="AA1236" s="109"/>
      <c r="AB1236" s="109"/>
      <c r="AC1236" s="56">
        <v>638</v>
      </c>
      <c r="AD1236" s="52" t="s">
        <v>35</v>
      </c>
      <c r="AE1236" s="52" t="s">
        <v>35</v>
      </c>
      <c r="AF1236" s="52" t="s">
        <v>35</v>
      </c>
      <c r="AG1236" s="52"/>
      <c r="AH1236" s="106"/>
      <c r="AI1236" s="59"/>
      <c r="AJ1236" s="68" t="s">
        <v>10</v>
      </c>
      <c r="AK1236" t="s">
        <v>10</v>
      </c>
      <c r="AL1236" s="30" t="s">
        <v>10</v>
      </c>
      <c r="AM1236" s="39"/>
      <c r="AN1236" s="115" t="s">
        <v>10</v>
      </c>
      <c r="AO1236" s="30"/>
      <c r="AQ1236" s="5"/>
      <c r="AS1236" s="37"/>
      <c r="AT1236" s="30" t="s">
        <v>10</v>
      </c>
      <c r="AV1236" t="str">
        <f t="shared" si="322"/>
        <v>musta</v>
      </c>
      <c r="AW1236" t="str">
        <f t="shared" si="323"/>
        <v>punainen</v>
      </c>
      <c r="AX1236" t="str">
        <f t="shared" si="324"/>
        <v>musta</v>
      </c>
      <c r="AY1236" s="31">
        <f t="shared" si="325"/>
        <v>11</v>
      </c>
      <c r="AZ1236" s="31">
        <f t="shared" si="326"/>
        <v>1</v>
      </c>
      <c r="BA1236" s="31">
        <f t="shared" si="327"/>
        <v>0</v>
      </c>
      <c r="BB1236" s="31">
        <f t="shared" si="328"/>
        <v>10</v>
      </c>
      <c r="BC1236" s="31">
        <f t="shared" si="329"/>
        <v>0</v>
      </c>
      <c r="BM1236" s="2" t="s">
        <v>35</v>
      </c>
      <c r="BN1236" s="2" t="s">
        <v>35</v>
      </c>
    </row>
    <row r="1237" spans="1:66" x14ac:dyDescent="0.25">
      <c r="A1237" s="50">
        <v>1226</v>
      </c>
      <c r="B1237" s="50">
        <v>1022</v>
      </c>
      <c r="C1237" s="50" t="str">
        <f t="shared" si="333"/>
        <v>11421_1_6045</v>
      </c>
      <c r="D1237" s="50">
        <v>1</v>
      </c>
      <c r="E1237" s="51">
        <f t="shared" si="320"/>
        <v>114210001</v>
      </c>
      <c r="F1237" s="76" t="str">
        <f t="shared" si="332"/>
        <v>11421_1</v>
      </c>
      <c r="G1237" s="80">
        <v>11421</v>
      </c>
      <c r="H1237" s="52">
        <v>1</v>
      </c>
      <c r="I1237" s="52">
        <v>6045</v>
      </c>
      <c r="J1237" s="53" t="str">
        <f t="shared" si="321"/>
        <v>ok</v>
      </c>
      <c r="K1237" s="54" t="str">
        <f t="shared" si="334"/>
        <v>11421_1</v>
      </c>
      <c r="L1237" s="54">
        <v>11421</v>
      </c>
      <c r="M1237" s="54">
        <v>1</v>
      </c>
      <c r="N1237" s="54">
        <v>5780</v>
      </c>
      <c r="O1237" s="55">
        <v>84</v>
      </c>
      <c r="P1237" s="55">
        <v>24</v>
      </c>
      <c r="Q1237" s="55">
        <v>10</v>
      </c>
      <c r="R1237" s="55">
        <v>3</v>
      </c>
      <c r="S1237" s="52">
        <v>0</v>
      </c>
      <c r="T1237" s="56">
        <v>480</v>
      </c>
      <c r="U1237" s="56">
        <v>21</v>
      </c>
      <c r="V1237" s="56">
        <v>507</v>
      </c>
      <c r="W1237" s="56">
        <v>84</v>
      </c>
      <c r="X1237" s="57">
        <v>0.24</v>
      </c>
      <c r="Y1237" s="109"/>
      <c r="Z1237" s="109"/>
      <c r="AA1237" s="109"/>
      <c r="AB1237" s="109"/>
      <c r="AC1237" s="56">
        <v>274</v>
      </c>
      <c r="AD1237" s="52" t="s">
        <v>35</v>
      </c>
      <c r="AE1237" s="52" t="s">
        <v>35</v>
      </c>
      <c r="AF1237" s="52" t="s">
        <v>35</v>
      </c>
      <c r="AG1237" s="52" t="s">
        <v>36</v>
      </c>
      <c r="AH1237" s="106"/>
      <c r="AI1237" s="59"/>
      <c r="AJ1237" s="68" t="s">
        <v>10</v>
      </c>
      <c r="AK1237" t="s">
        <v>10</v>
      </c>
      <c r="AL1237" s="30" t="s">
        <v>10</v>
      </c>
      <c r="AM1237" s="39"/>
      <c r="AN1237" s="115" t="s">
        <v>10</v>
      </c>
      <c r="AO1237" s="30"/>
      <c r="AQ1237" s="5"/>
      <c r="AS1237" s="37"/>
      <c r="AT1237" s="30" t="s">
        <v>10</v>
      </c>
      <c r="AV1237" t="str">
        <f t="shared" si="322"/>
        <v>musta</v>
      </c>
      <c r="AW1237" t="str">
        <f t="shared" si="323"/>
        <v>musta</v>
      </c>
      <c r="AX1237" t="str">
        <f t="shared" si="324"/>
        <v>musta</v>
      </c>
      <c r="AY1237" s="31">
        <f t="shared" si="325"/>
        <v>1</v>
      </c>
      <c r="AZ1237" s="31">
        <f t="shared" si="326"/>
        <v>0</v>
      </c>
      <c r="BA1237" s="31">
        <f t="shared" si="327"/>
        <v>0</v>
      </c>
      <c r="BB1237" s="31">
        <f t="shared" si="328"/>
        <v>1</v>
      </c>
      <c r="BC1237" s="31">
        <f t="shared" si="329"/>
        <v>0</v>
      </c>
      <c r="BM1237" s="2" t="s">
        <v>35</v>
      </c>
      <c r="BN1237" s="2" t="s">
        <v>35</v>
      </c>
    </row>
    <row r="1238" spans="1:66" x14ac:dyDescent="0.25">
      <c r="A1238" s="50">
        <v>1227</v>
      </c>
      <c r="B1238" s="50">
        <v>1023</v>
      </c>
      <c r="C1238" s="50" t="str">
        <f t="shared" si="333"/>
        <v>11423_1_4272</v>
      </c>
      <c r="D1238" s="50">
        <v>1</v>
      </c>
      <c r="E1238" s="51">
        <f t="shared" si="320"/>
        <v>114230001</v>
      </c>
      <c r="F1238" s="76" t="str">
        <f t="shared" si="332"/>
        <v>11423_1</v>
      </c>
      <c r="G1238" s="81">
        <v>11423</v>
      </c>
      <c r="H1238" s="52">
        <v>1</v>
      </c>
      <c r="I1238" s="52">
        <v>4272</v>
      </c>
      <c r="J1238" s="53" t="str">
        <f t="shared" si="321"/>
        <v>ok</v>
      </c>
      <c r="K1238" s="54" t="str">
        <f t="shared" si="334"/>
        <v>11423_1</v>
      </c>
      <c r="L1238" s="54">
        <v>11423</v>
      </c>
      <c r="M1238" s="54">
        <v>1</v>
      </c>
      <c r="N1238" s="54">
        <v>1600</v>
      </c>
      <c r="O1238" s="55">
        <v>539</v>
      </c>
      <c r="P1238" s="55">
        <v>30</v>
      </c>
      <c r="Q1238" s="55">
        <v>91</v>
      </c>
      <c r="R1238" s="55">
        <v>8</v>
      </c>
      <c r="S1238" s="52">
        <v>0</v>
      </c>
      <c r="T1238" s="56">
        <v>2800</v>
      </c>
      <c r="U1238" s="56">
        <v>112</v>
      </c>
      <c r="V1238" s="56">
        <v>3021</v>
      </c>
      <c r="W1238" s="56">
        <v>539</v>
      </c>
      <c r="X1238" s="57">
        <v>0.3</v>
      </c>
      <c r="Y1238" s="109"/>
      <c r="Z1238" s="109"/>
      <c r="AA1238" s="109"/>
      <c r="AB1238" s="109"/>
      <c r="AC1238" s="56">
        <v>1553</v>
      </c>
      <c r="AD1238" s="52" t="s">
        <v>35</v>
      </c>
      <c r="AE1238" s="52" t="s">
        <v>35</v>
      </c>
      <c r="AF1238" s="52" t="s">
        <v>35</v>
      </c>
      <c r="AG1238" s="52" t="s">
        <v>36</v>
      </c>
      <c r="AH1238" s="106"/>
      <c r="AI1238" s="59"/>
      <c r="AJ1238" s="68" t="s">
        <v>10</v>
      </c>
      <c r="AK1238" t="s">
        <v>10</v>
      </c>
      <c r="AL1238" s="30" t="s">
        <v>10</v>
      </c>
      <c r="AM1238" s="39"/>
      <c r="AN1238" s="115" t="s">
        <v>10</v>
      </c>
      <c r="AO1238" s="30"/>
      <c r="AQ1238" s="5"/>
      <c r="AS1238" s="37"/>
      <c r="AT1238" s="30" t="s">
        <v>10</v>
      </c>
      <c r="AV1238" t="str">
        <f t="shared" si="322"/>
        <v>musta</v>
      </c>
      <c r="AW1238" t="str">
        <f t="shared" si="323"/>
        <v>musta</v>
      </c>
      <c r="AX1238" t="str">
        <f t="shared" si="324"/>
        <v>musta</v>
      </c>
      <c r="AY1238" s="31">
        <f t="shared" si="325"/>
        <v>10</v>
      </c>
      <c r="AZ1238" s="31">
        <f t="shared" si="326"/>
        <v>0</v>
      </c>
      <c r="BA1238" s="31">
        <f t="shared" si="327"/>
        <v>0</v>
      </c>
      <c r="BB1238" s="31">
        <f t="shared" si="328"/>
        <v>10</v>
      </c>
      <c r="BC1238" s="31">
        <f t="shared" si="329"/>
        <v>0</v>
      </c>
      <c r="BM1238" s="2" t="s">
        <v>35</v>
      </c>
      <c r="BN1238" s="2" t="s">
        <v>35</v>
      </c>
    </row>
    <row r="1239" spans="1:66" x14ac:dyDescent="0.25">
      <c r="A1239" s="50">
        <v>1228</v>
      </c>
      <c r="B1239" s="50">
        <v>1024</v>
      </c>
      <c r="C1239" s="50" t="str">
        <f t="shared" si="333"/>
        <v>11427_1_4776</v>
      </c>
      <c r="D1239" s="50">
        <v>1</v>
      </c>
      <c r="E1239" s="51">
        <f t="shared" si="320"/>
        <v>114270001</v>
      </c>
      <c r="F1239" s="76" t="str">
        <f t="shared" si="332"/>
        <v>11427_1</v>
      </c>
      <c r="G1239" s="80">
        <v>11427</v>
      </c>
      <c r="H1239" s="52">
        <v>1</v>
      </c>
      <c r="I1239" s="52">
        <v>4776</v>
      </c>
      <c r="J1239" s="53" t="str">
        <f t="shared" si="321"/>
        <v>ok</v>
      </c>
      <c r="K1239" s="54" t="str">
        <f t="shared" si="334"/>
        <v>11427_1</v>
      </c>
      <c r="L1239" s="54">
        <v>11427</v>
      </c>
      <c r="M1239" s="54">
        <v>1</v>
      </c>
      <c r="N1239" s="54">
        <v>4637</v>
      </c>
      <c r="O1239" s="55">
        <v>293</v>
      </c>
      <c r="P1239" s="55">
        <v>30</v>
      </c>
      <c r="Q1239" s="55">
        <v>48</v>
      </c>
      <c r="R1239" s="55">
        <v>4</v>
      </c>
      <c r="S1239" s="52">
        <v>0</v>
      </c>
      <c r="T1239" s="56">
        <v>1894</v>
      </c>
      <c r="U1239" s="56">
        <v>48</v>
      </c>
      <c r="V1239" s="56">
        <v>2152</v>
      </c>
      <c r="W1239" s="56">
        <v>293</v>
      </c>
      <c r="X1239" s="57">
        <v>0.3</v>
      </c>
      <c r="Y1239" s="109"/>
      <c r="Z1239" s="109"/>
      <c r="AA1239" s="109"/>
      <c r="AB1239" s="109"/>
      <c r="AC1239" s="56">
        <v>259</v>
      </c>
      <c r="AD1239" s="52" t="s">
        <v>35</v>
      </c>
      <c r="AE1239" s="52" t="s">
        <v>35</v>
      </c>
      <c r="AF1239" s="52" t="s">
        <v>35</v>
      </c>
      <c r="AG1239" s="52"/>
      <c r="AH1239" s="106"/>
      <c r="AI1239" s="59"/>
      <c r="AJ1239" s="68" t="s">
        <v>10</v>
      </c>
      <c r="AK1239" t="s">
        <v>10</v>
      </c>
      <c r="AL1239" s="30" t="s">
        <v>10</v>
      </c>
      <c r="AM1239" s="39"/>
      <c r="AN1239" s="115" t="s">
        <v>10</v>
      </c>
      <c r="AO1239" s="30"/>
      <c r="AQ1239" s="5"/>
      <c r="AS1239" s="37"/>
      <c r="AT1239" s="30" t="s">
        <v>10</v>
      </c>
      <c r="AV1239" t="str">
        <f t="shared" si="322"/>
        <v>musta</v>
      </c>
      <c r="AW1239" t="str">
        <f t="shared" si="323"/>
        <v>musta</v>
      </c>
      <c r="AX1239" t="str">
        <f t="shared" si="324"/>
        <v>musta</v>
      </c>
      <c r="AY1239" s="31">
        <f t="shared" si="325"/>
        <v>1</v>
      </c>
      <c r="AZ1239" s="31">
        <f t="shared" si="326"/>
        <v>0</v>
      </c>
      <c r="BA1239" s="31">
        <f t="shared" si="327"/>
        <v>0</v>
      </c>
      <c r="BB1239" s="31">
        <f t="shared" si="328"/>
        <v>1</v>
      </c>
      <c r="BC1239" s="31">
        <f t="shared" si="329"/>
        <v>0</v>
      </c>
      <c r="BM1239" s="2" t="s">
        <v>35</v>
      </c>
      <c r="BN1239" s="2" t="s">
        <v>35</v>
      </c>
    </row>
    <row r="1240" spans="1:66" x14ac:dyDescent="0.25">
      <c r="A1240" s="50">
        <v>1229</v>
      </c>
      <c r="B1240" s="50">
        <v>1025</v>
      </c>
      <c r="C1240" s="50" t="str">
        <f t="shared" si="333"/>
        <v>11429_1_2806</v>
      </c>
      <c r="D1240" s="50">
        <v>1</v>
      </c>
      <c r="E1240" s="51">
        <f t="shared" si="320"/>
        <v>114290001</v>
      </c>
      <c r="F1240" s="76" t="str">
        <f t="shared" si="332"/>
        <v>11429_1</v>
      </c>
      <c r="G1240" s="81">
        <v>11429</v>
      </c>
      <c r="H1240" s="52">
        <v>1</v>
      </c>
      <c r="I1240" s="52">
        <v>2806</v>
      </c>
      <c r="J1240" s="53" t="str">
        <f t="shared" si="321"/>
        <v>ok</v>
      </c>
      <c r="K1240" s="54" t="str">
        <f t="shared" si="334"/>
        <v>11429_1</v>
      </c>
      <c r="L1240" s="54">
        <v>11429</v>
      </c>
      <c r="M1240" s="54">
        <v>1</v>
      </c>
      <c r="N1240" s="54">
        <v>3919</v>
      </c>
      <c r="O1240" s="55">
        <v>69</v>
      </c>
      <c r="P1240" s="55">
        <v>52</v>
      </c>
      <c r="Q1240" s="55">
        <v>8</v>
      </c>
      <c r="R1240" s="55">
        <v>41</v>
      </c>
      <c r="S1240" s="52">
        <v>0</v>
      </c>
      <c r="T1240" s="56">
        <v>1339</v>
      </c>
      <c r="U1240" s="56">
        <v>84</v>
      </c>
      <c r="V1240" s="56">
        <v>1500</v>
      </c>
      <c r="W1240" s="56">
        <v>69</v>
      </c>
      <c r="X1240" s="57">
        <v>0.52</v>
      </c>
      <c r="Y1240" s="109"/>
      <c r="Z1240" s="109"/>
      <c r="AA1240" s="109"/>
      <c r="AB1240" s="109"/>
      <c r="AC1240" s="56">
        <v>480</v>
      </c>
      <c r="AD1240" s="52" t="s">
        <v>35</v>
      </c>
      <c r="AE1240" s="52" t="s">
        <v>35</v>
      </c>
      <c r="AF1240" s="52" t="s">
        <v>35</v>
      </c>
      <c r="AG1240" s="52" t="s">
        <v>36</v>
      </c>
      <c r="AH1240" s="106"/>
      <c r="AI1240" s="59"/>
      <c r="AJ1240" s="68" t="s">
        <v>10</v>
      </c>
      <c r="AK1240" t="s">
        <v>10</v>
      </c>
      <c r="AL1240" s="30" t="s">
        <v>10</v>
      </c>
      <c r="AM1240" s="39"/>
      <c r="AN1240" s="115" t="s">
        <v>10</v>
      </c>
      <c r="AO1240" s="30"/>
      <c r="AQ1240" s="5"/>
      <c r="AS1240" s="37"/>
      <c r="AT1240" s="30" t="s">
        <v>10</v>
      </c>
      <c r="AV1240" t="str">
        <f t="shared" si="322"/>
        <v>musta</v>
      </c>
      <c r="AW1240" t="str">
        <f t="shared" si="323"/>
        <v>musta</v>
      </c>
      <c r="AX1240" t="str">
        <f t="shared" si="324"/>
        <v>musta</v>
      </c>
      <c r="AY1240" s="31">
        <f t="shared" si="325"/>
        <v>2</v>
      </c>
      <c r="AZ1240" s="31">
        <f t="shared" si="326"/>
        <v>1</v>
      </c>
      <c r="BA1240" s="31">
        <f t="shared" si="327"/>
        <v>0</v>
      </c>
      <c r="BB1240" s="31">
        <f t="shared" si="328"/>
        <v>1</v>
      </c>
      <c r="BC1240" s="31">
        <f t="shared" si="329"/>
        <v>0</v>
      </c>
      <c r="BM1240" s="2" t="s">
        <v>35</v>
      </c>
      <c r="BN1240" s="2" t="s">
        <v>35</v>
      </c>
    </row>
    <row r="1241" spans="1:66" x14ac:dyDescent="0.25">
      <c r="A1241" s="50">
        <v>1230</v>
      </c>
      <c r="B1241" s="50">
        <v>1026</v>
      </c>
      <c r="C1241" s="50" t="str">
        <f t="shared" si="333"/>
        <v>11430_1_2465</v>
      </c>
      <c r="D1241" s="50">
        <v>1</v>
      </c>
      <c r="E1241" s="51">
        <f t="shared" si="320"/>
        <v>114300001</v>
      </c>
      <c r="F1241" s="76" t="str">
        <f t="shared" si="332"/>
        <v>11430_1</v>
      </c>
      <c r="G1241" s="80">
        <v>11430</v>
      </c>
      <c r="H1241" s="52">
        <v>1</v>
      </c>
      <c r="I1241" s="52">
        <v>2465</v>
      </c>
      <c r="J1241" s="53" t="str">
        <f t="shared" si="321"/>
        <v>ok</v>
      </c>
      <c r="K1241" s="54" t="str">
        <f t="shared" si="334"/>
        <v>11430_1</v>
      </c>
      <c r="L1241" s="54">
        <v>11430</v>
      </c>
      <c r="M1241" s="54">
        <v>1</v>
      </c>
      <c r="N1241" s="54">
        <v>2369</v>
      </c>
      <c r="O1241" s="55">
        <v>3381</v>
      </c>
      <c r="P1241" s="55">
        <v>65</v>
      </c>
      <c r="Q1241" s="55">
        <v>334</v>
      </c>
      <c r="R1241" s="55">
        <v>6</v>
      </c>
      <c r="S1241" s="52">
        <v>0</v>
      </c>
      <c r="T1241" s="56">
        <v>347</v>
      </c>
      <c r="U1241" s="56">
        <v>14</v>
      </c>
      <c r="V1241" s="56">
        <v>383</v>
      </c>
      <c r="W1241" s="56">
        <v>3381</v>
      </c>
      <c r="X1241" s="57">
        <v>0.65</v>
      </c>
      <c r="Y1241" s="109"/>
      <c r="Z1241" s="109"/>
      <c r="AA1241" s="109"/>
      <c r="AB1241" s="109"/>
      <c r="AC1241" s="56">
        <v>861</v>
      </c>
      <c r="AD1241" s="52" t="s">
        <v>35</v>
      </c>
      <c r="AE1241" s="52" t="s">
        <v>35</v>
      </c>
      <c r="AF1241" s="52" t="s">
        <v>35</v>
      </c>
      <c r="AG1241" s="52" t="s">
        <v>36</v>
      </c>
      <c r="AH1241" s="106"/>
      <c r="AI1241" s="59"/>
      <c r="AJ1241" s="68" t="s">
        <v>10</v>
      </c>
      <c r="AK1241" t="s">
        <v>10</v>
      </c>
      <c r="AL1241" s="30" t="s">
        <v>10</v>
      </c>
      <c r="AM1241" s="39"/>
      <c r="AN1241" s="115" t="s">
        <v>10</v>
      </c>
      <c r="AO1241" s="30"/>
      <c r="AQ1241" s="5"/>
      <c r="AS1241" s="37"/>
      <c r="AT1241" s="30" t="s">
        <v>10</v>
      </c>
      <c r="AV1241" t="str">
        <f t="shared" si="322"/>
        <v>punainen</v>
      </c>
      <c r="AW1241" t="str">
        <f t="shared" si="323"/>
        <v>punainen</v>
      </c>
      <c r="AX1241" t="str">
        <f t="shared" si="324"/>
        <v>punainen</v>
      </c>
      <c r="AY1241" s="31">
        <f t="shared" si="325"/>
        <v>30</v>
      </c>
      <c r="AZ1241" s="31">
        <f t="shared" si="326"/>
        <v>10</v>
      </c>
      <c r="BA1241" s="31">
        <f t="shared" si="327"/>
        <v>10</v>
      </c>
      <c r="BB1241" s="31">
        <f t="shared" si="328"/>
        <v>10</v>
      </c>
      <c r="BC1241" s="31">
        <f t="shared" si="329"/>
        <v>0</v>
      </c>
      <c r="BM1241" s="2" t="s">
        <v>35</v>
      </c>
      <c r="BN1241" s="2" t="s">
        <v>35</v>
      </c>
    </row>
    <row r="1242" spans="1:66" x14ac:dyDescent="0.25">
      <c r="A1242" s="50">
        <v>1231</v>
      </c>
      <c r="B1242" s="50">
        <v>1027</v>
      </c>
      <c r="C1242" s="50" t="str">
        <f t="shared" si="333"/>
        <v>11431_1_4417</v>
      </c>
      <c r="D1242" s="50">
        <v>1</v>
      </c>
      <c r="E1242" s="51">
        <f t="shared" si="320"/>
        <v>114310001</v>
      </c>
      <c r="F1242" s="76" t="str">
        <f t="shared" si="332"/>
        <v>11431_1</v>
      </c>
      <c r="G1242" s="80">
        <v>11431</v>
      </c>
      <c r="H1242" s="52">
        <v>1</v>
      </c>
      <c r="I1242" s="52">
        <v>4417</v>
      </c>
      <c r="J1242" s="53" t="str">
        <f t="shared" si="321"/>
        <v>ok</v>
      </c>
      <c r="K1242" s="54" t="str">
        <f t="shared" si="334"/>
        <v>11431_1</v>
      </c>
      <c r="L1242" s="54">
        <v>11431</v>
      </c>
      <c r="M1242" s="54">
        <v>1</v>
      </c>
      <c r="N1242" s="54">
        <v>4131</v>
      </c>
      <c r="O1242" s="55">
        <v>815</v>
      </c>
      <c r="P1242" s="55">
        <v>62</v>
      </c>
      <c r="Q1242" s="55">
        <v>191</v>
      </c>
      <c r="R1242" s="55">
        <v>16</v>
      </c>
      <c r="S1242" s="52">
        <v>0</v>
      </c>
      <c r="T1242" s="56">
        <v>1311</v>
      </c>
      <c r="U1242" s="56">
        <v>43</v>
      </c>
      <c r="V1242" s="56">
        <v>1418</v>
      </c>
      <c r="W1242" s="56">
        <v>815</v>
      </c>
      <c r="X1242" s="57">
        <v>0.62</v>
      </c>
      <c r="Y1242" s="109"/>
      <c r="Z1242" s="109"/>
      <c r="AA1242" s="109"/>
      <c r="AB1242" s="109"/>
      <c r="AC1242" s="56">
        <v>689</v>
      </c>
      <c r="AD1242" s="52" t="s">
        <v>35</v>
      </c>
      <c r="AE1242" s="52" t="s">
        <v>35</v>
      </c>
      <c r="AF1242" s="52" t="s">
        <v>35</v>
      </c>
      <c r="AG1242" s="52"/>
      <c r="AH1242" s="106"/>
      <c r="AI1242" s="59"/>
      <c r="AJ1242" s="68" t="s">
        <v>10</v>
      </c>
      <c r="AK1242" t="s">
        <v>10</v>
      </c>
      <c r="AL1242" s="30" t="s">
        <v>10</v>
      </c>
      <c r="AM1242" s="39"/>
      <c r="AN1242" s="115" t="s">
        <v>10</v>
      </c>
      <c r="AO1242" s="30"/>
      <c r="AQ1242" s="5"/>
      <c r="AS1242" s="37"/>
      <c r="AT1242" s="30" t="s">
        <v>10</v>
      </c>
      <c r="AV1242" t="str">
        <f t="shared" si="322"/>
        <v>punainen</v>
      </c>
      <c r="AW1242" t="str">
        <f t="shared" si="323"/>
        <v>punainen</v>
      </c>
      <c r="AX1242" t="str">
        <f t="shared" si="324"/>
        <v>musta</v>
      </c>
      <c r="AY1242" s="31">
        <f t="shared" si="325"/>
        <v>20</v>
      </c>
      <c r="AZ1242" s="31">
        <f t="shared" si="326"/>
        <v>10</v>
      </c>
      <c r="BA1242" s="31">
        <f t="shared" si="327"/>
        <v>0</v>
      </c>
      <c r="BB1242" s="31">
        <f t="shared" si="328"/>
        <v>10</v>
      </c>
      <c r="BC1242" s="31">
        <f t="shared" si="329"/>
        <v>0</v>
      </c>
      <c r="BM1242" s="2" t="s">
        <v>35</v>
      </c>
      <c r="BN1242" s="2" t="s">
        <v>35</v>
      </c>
    </row>
    <row r="1243" spans="1:66" x14ac:dyDescent="0.25">
      <c r="A1243" s="50">
        <v>1232</v>
      </c>
      <c r="B1243" s="50">
        <v>1028</v>
      </c>
      <c r="C1243" s="50" t="str">
        <f t="shared" si="333"/>
        <v>11432_1_4660</v>
      </c>
      <c r="D1243" s="50">
        <v>1</v>
      </c>
      <c r="E1243" s="51">
        <f t="shared" si="320"/>
        <v>114320001</v>
      </c>
      <c r="F1243" s="76" t="str">
        <f t="shared" si="332"/>
        <v>11432_1</v>
      </c>
      <c r="G1243" s="80">
        <v>11432</v>
      </c>
      <c r="H1243" s="52">
        <v>1</v>
      </c>
      <c r="I1243" s="52">
        <v>4660</v>
      </c>
      <c r="J1243" s="53" t="str">
        <f t="shared" si="321"/>
        <v>ok</v>
      </c>
      <c r="K1243" s="54" t="str">
        <f t="shared" si="334"/>
        <v>11432_1</v>
      </c>
      <c r="L1243" s="54">
        <v>11432</v>
      </c>
      <c r="M1243" s="54">
        <v>1</v>
      </c>
      <c r="N1243" s="54">
        <v>4407</v>
      </c>
      <c r="O1243" s="55">
        <v>1756</v>
      </c>
      <c r="P1243" s="55">
        <v>77</v>
      </c>
      <c r="Q1243" s="55">
        <v>62</v>
      </c>
      <c r="R1243" s="55">
        <v>1</v>
      </c>
      <c r="S1243" s="52">
        <v>0</v>
      </c>
      <c r="T1243" s="56">
        <v>1331</v>
      </c>
      <c r="U1243" s="56">
        <v>37</v>
      </c>
      <c r="V1243" s="56">
        <v>1451</v>
      </c>
      <c r="W1243" s="56">
        <v>1756</v>
      </c>
      <c r="X1243" s="57">
        <v>0.77</v>
      </c>
      <c r="Y1243" s="109"/>
      <c r="Z1243" s="109"/>
      <c r="AA1243" s="109"/>
      <c r="AB1243" s="109"/>
      <c r="AC1243" s="56">
        <v>643</v>
      </c>
      <c r="AD1243" s="52" t="s">
        <v>35</v>
      </c>
      <c r="AE1243" s="52" t="s">
        <v>35</v>
      </c>
      <c r="AF1243" s="52" t="s">
        <v>35</v>
      </c>
      <c r="AG1243" s="52"/>
      <c r="AH1243" s="106"/>
      <c r="AI1243" s="59"/>
      <c r="AJ1243" s="68" t="s">
        <v>10</v>
      </c>
      <c r="AK1243" t="s">
        <v>10</v>
      </c>
      <c r="AL1243" s="30" t="s">
        <v>10</v>
      </c>
      <c r="AM1243" s="39"/>
      <c r="AN1243" s="115" t="s">
        <v>10</v>
      </c>
      <c r="AO1243" s="30"/>
      <c r="AQ1243" s="5"/>
      <c r="AS1243" s="37"/>
      <c r="AT1243" s="30" t="s">
        <v>10</v>
      </c>
      <c r="AV1243" t="str">
        <f t="shared" si="322"/>
        <v>punainen</v>
      </c>
      <c r="AW1243" t="str">
        <f t="shared" si="323"/>
        <v>punainen</v>
      </c>
      <c r="AX1243" t="str">
        <f t="shared" si="324"/>
        <v>punainen</v>
      </c>
      <c r="AY1243" s="31">
        <f t="shared" si="325"/>
        <v>21</v>
      </c>
      <c r="AZ1243" s="31">
        <f t="shared" si="326"/>
        <v>10</v>
      </c>
      <c r="BA1243" s="31">
        <f t="shared" si="327"/>
        <v>1</v>
      </c>
      <c r="BB1243" s="31">
        <f t="shared" si="328"/>
        <v>10</v>
      </c>
      <c r="BC1243" s="31">
        <f t="shared" si="329"/>
        <v>0</v>
      </c>
      <c r="BM1243" s="2" t="s">
        <v>35</v>
      </c>
      <c r="BN1243" s="2" t="s">
        <v>35</v>
      </c>
    </row>
    <row r="1244" spans="1:66" x14ac:dyDescent="0.25">
      <c r="A1244" s="50">
        <v>1233</v>
      </c>
      <c r="B1244" s="50">
        <v>1029</v>
      </c>
      <c r="C1244" s="50" t="str">
        <f t="shared" si="333"/>
        <v>11433_1_5850</v>
      </c>
      <c r="D1244" s="50">
        <v>1</v>
      </c>
      <c r="E1244" s="51">
        <f t="shared" si="320"/>
        <v>114330001</v>
      </c>
      <c r="F1244" s="76" t="str">
        <f t="shared" si="332"/>
        <v>11433_1</v>
      </c>
      <c r="G1244" s="80">
        <v>11433</v>
      </c>
      <c r="H1244" s="52">
        <v>1</v>
      </c>
      <c r="I1244" s="52">
        <v>5850</v>
      </c>
      <c r="J1244" s="53" t="str">
        <f t="shared" si="321"/>
        <v>ok</v>
      </c>
      <c r="K1244" s="54" t="str">
        <f t="shared" si="334"/>
        <v>11433_1</v>
      </c>
      <c r="L1244" s="54">
        <v>11433</v>
      </c>
      <c r="M1244" s="54">
        <v>1</v>
      </c>
      <c r="N1244" s="54">
        <v>5073</v>
      </c>
      <c r="O1244" s="55">
        <v>594</v>
      </c>
      <c r="P1244" s="55">
        <v>72</v>
      </c>
      <c r="Q1244" s="55">
        <v>4</v>
      </c>
      <c r="R1244" s="55">
        <v>0</v>
      </c>
      <c r="S1244" s="52">
        <v>0</v>
      </c>
      <c r="T1244" s="56">
        <v>647</v>
      </c>
      <c r="U1244" s="56">
        <v>40</v>
      </c>
      <c r="V1244" s="56">
        <v>739</v>
      </c>
      <c r="W1244" s="56">
        <v>594</v>
      </c>
      <c r="X1244" s="57">
        <v>0.72</v>
      </c>
      <c r="Y1244" s="109"/>
      <c r="Z1244" s="109"/>
      <c r="AA1244" s="109"/>
      <c r="AB1244" s="109"/>
      <c r="AC1244" s="56">
        <v>550</v>
      </c>
      <c r="AD1244" s="52" t="s">
        <v>35</v>
      </c>
      <c r="AE1244" s="52" t="s">
        <v>35</v>
      </c>
      <c r="AF1244" s="52" t="s">
        <v>35</v>
      </c>
      <c r="AG1244" s="52"/>
      <c r="AH1244" s="106"/>
      <c r="AI1244" s="59"/>
      <c r="AJ1244" s="68" t="s">
        <v>10</v>
      </c>
      <c r="AK1244" t="s">
        <v>10</v>
      </c>
      <c r="AL1244" s="30" t="s">
        <v>10</v>
      </c>
      <c r="AM1244" s="39"/>
      <c r="AN1244" s="115" t="s">
        <v>10</v>
      </c>
      <c r="AO1244" s="30"/>
      <c r="AQ1244" s="5"/>
      <c r="AS1244" s="37"/>
      <c r="AT1244" s="30" t="s">
        <v>10</v>
      </c>
      <c r="AV1244" t="str">
        <f t="shared" si="322"/>
        <v>punainen</v>
      </c>
      <c r="AW1244" t="str">
        <f t="shared" si="323"/>
        <v>punainen</v>
      </c>
      <c r="AX1244" t="str">
        <f t="shared" si="324"/>
        <v>musta</v>
      </c>
      <c r="AY1244" s="31">
        <f t="shared" si="325"/>
        <v>20</v>
      </c>
      <c r="AZ1244" s="31">
        <f t="shared" si="326"/>
        <v>10</v>
      </c>
      <c r="BA1244" s="31">
        <f t="shared" si="327"/>
        <v>0</v>
      </c>
      <c r="BB1244" s="31">
        <f t="shared" si="328"/>
        <v>10</v>
      </c>
      <c r="BC1244" s="31">
        <f t="shared" si="329"/>
        <v>0</v>
      </c>
      <c r="BM1244" s="2" t="s">
        <v>35</v>
      </c>
      <c r="BN1244" s="2" t="s">
        <v>35</v>
      </c>
    </row>
    <row r="1245" spans="1:66" x14ac:dyDescent="0.25">
      <c r="A1245" s="50">
        <v>1234</v>
      </c>
      <c r="B1245" s="50">
        <v>1030</v>
      </c>
      <c r="C1245" s="50" t="str">
        <f t="shared" si="333"/>
        <v>11435_1_2741</v>
      </c>
      <c r="D1245" s="50">
        <v>1</v>
      </c>
      <c r="E1245" s="51">
        <f t="shared" si="320"/>
        <v>114350001</v>
      </c>
      <c r="F1245" s="76" t="str">
        <f t="shared" si="332"/>
        <v>11435_1</v>
      </c>
      <c r="G1245" s="80">
        <v>11435</v>
      </c>
      <c r="H1245" s="52">
        <v>1</v>
      </c>
      <c r="I1245" s="52">
        <v>2741</v>
      </c>
      <c r="J1245" s="53" t="str">
        <f t="shared" si="321"/>
        <v>ok</v>
      </c>
      <c r="K1245" s="54" t="str">
        <f t="shared" si="334"/>
        <v>11435_1</v>
      </c>
      <c r="L1245" s="54">
        <v>11435</v>
      </c>
      <c r="M1245" s="54">
        <v>1</v>
      </c>
      <c r="N1245" s="54">
        <v>2485</v>
      </c>
      <c r="O1245" s="55">
        <v>4668</v>
      </c>
      <c r="P1245" s="55">
        <v>89</v>
      </c>
      <c r="Q1245" s="55">
        <v>1121</v>
      </c>
      <c r="R1245" s="55">
        <v>21</v>
      </c>
      <c r="S1245" s="52">
        <v>0</v>
      </c>
      <c r="T1245" s="56">
        <v>1425</v>
      </c>
      <c r="U1245" s="56">
        <v>19</v>
      </c>
      <c r="V1245" s="56">
        <v>1540</v>
      </c>
      <c r="W1245" s="56">
        <v>4668</v>
      </c>
      <c r="X1245" s="57">
        <v>0.89</v>
      </c>
      <c r="Y1245" s="109"/>
      <c r="Z1245" s="109"/>
      <c r="AA1245" s="109"/>
      <c r="AB1245" s="109"/>
      <c r="AC1245" s="56">
        <v>1931</v>
      </c>
      <c r="AD1245" s="52" t="s">
        <v>35</v>
      </c>
      <c r="AE1245" s="52" t="s">
        <v>35</v>
      </c>
      <c r="AF1245" s="52" t="s">
        <v>35</v>
      </c>
      <c r="AG1245" s="52"/>
      <c r="AH1245" s="106"/>
      <c r="AI1245" s="59"/>
      <c r="AJ1245" s="68" t="s">
        <v>10</v>
      </c>
      <c r="AK1245" t="s">
        <v>10</v>
      </c>
      <c r="AL1245" s="30" t="s">
        <v>10</v>
      </c>
      <c r="AM1245" s="39"/>
      <c r="AN1245" s="115" t="s">
        <v>10</v>
      </c>
      <c r="AO1245" s="30"/>
      <c r="AQ1245" s="5"/>
      <c r="AS1245" s="37"/>
      <c r="AT1245" s="30" t="s">
        <v>10</v>
      </c>
      <c r="AV1245" t="str">
        <f t="shared" si="322"/>
        <v>punainen</v>
      </c>
      <c r="AW1245" t="str">
        <f t="shared" si="323"/>
        <v>punainen</v>
      </c>
      <c r="AX1245" t="str">
        <f t="shared" si="324"/>
        <v>punainen</v>
      </c>
      <c r="AY1245" s="31">
        <f t="shared" si="325"/>
        <v>30</v>
      </c>
      <c r="AZ1245" s="31">
        <f t="shared" si="326"/>
        <v>10</v>
      </c>
      <c r="BA1245" s="31">
        <f t="shared" si="327"/>
        <v>10</v>
      </c>
      <c r="BB1245" s="31">
        <f t="shared" si="328"/>
        <v>10</v>
      </c>
      <c r="BC1245" s="31">
        <f t="shared" si="329"/>
        <v>0</v>
      </c>
      <c r="BM1245" s="2" t="s">
        <v>35</v>
      </c>
      <c r="BN1245" s="2" t="s">
        <v>35</v>
      </c>
    </row>
    <row r="1246" spans="1:66" x14ac:dyDescent="0.25">
      <c r="A1246" s="50">
        <v>1235</v>
      </c>
      <c r="B1246" s="50">
        <v>1031</v>
      </c>
      <c r="C1246" s="50" t="str">
        <f t="shared" si="333"/>
        <v>11436_1_7610</v>
      </c>
      <c r="D1246" s="50">
        <v>1</v>
      </c>
      <c r="E1246" s="51">
        <f t="shared" ref="E1246:E1309" si="335">G1246*10000+H1246</f>
        <v>114360001</v>
      </c>
      <c r="F1246" s="76" t="str">
        <f t="shared" si="332"/>
        <v>11436_1</v>
      </c>
      <c r="G1246" s="80">
        <v>11436</v>
      </c>
      <c r="H1246" s="52">
        <v>1</v>
      </c>
      <c r="I1246" s="52">
        <v>7610</v>
      </c>
      <c r="J1246" s="53" t="str">
        <f t="shared" ref="J1246:J1309" si="336">IF(F1246=K1246,"ok","huom!")</f>
        <v>ok</v>
      </c>
      <c r="K1246" s="54" t="str">
        <f t="shared" si="334"/>
        <v>11436_1</v>
      </c>
      <c r="L1246" s="54">
        <v>11436</v>
      </c>
      <c r="M1246" s="54">
        <v>1</v>
      </c>
      <c r="N1246" s="54">
        <v>7316</v>
      </c>
      <c r="O1246" s="55">
        <v>51</v>
      </c>
      <c r="P1246" s="55">
        <v>49</v>
      </c>
      <c r="Q1246" s="55">
        <v>4</v>
      </c>
      <c r="R1246" s="55">
        <v>3</v>
      </c>
      <c r="S1246" s="52">
        <v>0</v>
      </c>
      <c r="T1246" s="56">
        <v>412</v>
      </c>
      <c r="U1246" s="56">
        <v>9</v>
      </c>
      <c r="V1246" s="56">
        <v>412</v>
      </c>
      <c r="W1246" s="56">
        <v>51</v>
      </c>
      <c r="X1246" s="57">
        <v>0.49</v>
      </c>
      <c r="Y1246" s="109"/>
      <c r="Z1246" s="109"/>
      <c r="AA1246" s="109"/>
      <c r="AB1246" s="109"/>
      <c r="AC1246" s="56">
        <v>273</v>
      </c>
      <c r="AD1246" s="52" t="s">
        <v>35</v>
      </c>
      <c r="AE1246" s="52" t="s">
        <v>35</v>
      </c>
      <c r="AF1246" s="52" t="s">
        <v>35</v>
      </c>
      <c r="AG1246" s="52"/>
      <c r="AH1246" s="106"/>
      <c r="AI1246" s="59"/>
      <c r="AJ1246" s="68" t="s">
        <v>10</v>
      </c>
      <c r="AK1246" t="s">
        <v>10</v>
      </c>
      <c r="AL1246" s="30" t="s">
        <v>10</v>
      </c>
      <c r="AM1246" s="39"/>
      <c r="AN1246" s="115" t="s">
        <v>10</v>
      </c>
      <c r="AO1246" s="30"/>
      <c r="AQ1246" s="5"/>
      <c r="AS1246" s="37"/>
      <c r="AT1246" s="30" t="s">
        <v>10</v>
      </c>
      <c r="AV1246" t="str">
        <f t="shared" ref="AV1246:AV1309" si="337">IF(X1246="ei mallia","ei mallia",IF(X1246&gt;0.599999,IF(W1246&gt;999,"punainen",IF(AC1246&gt;99,"punainen",IF(AD1246="osa seud. yht","punainen","musta"))),"musta"))</f>
        <v>musta</v>
      </c>
      <c r="AW1246" t="str">
        <f t="shared" ref="AW1246:AW1309" si="338">IF(X1246="ei mallia","ei mallia",IF(X1246&gt;0.399999,IF(W1246&gt;1999,"punainen",IF(AC1246&gt;499,"punainen",IF(AE1246="osa seud. yht","punainen","musta"))),"musta"))</f>
        <v>musta</v>
      </c>
      <c r="AX1246" t="str">
        <f t="shared" ref="AX1246:AX1309" si="339">IF(X1246="ei mallia","ei mallia",IF(AY1246&gt;20,"punainen","musta"))</f>
        <v>musta</v>
      </c>
      <c r="AY1246" s="31">
        <f t="shared" ref="AY1246:AY1309" si="340">SUM(AZ1246:BC1246)</f>
        <v>2</v>
      </c>
      <c r="AZ1246" s="31">
        <f t="shared" ref="AZ1246:AZ1309" si="341">IF(X1246&gt;0.59999,10,IF(X1246&gt;0.39999,1,0))</f>
        <v>1</v>
      </c>
      <c r="BA1246" s="31">
        <f t="shared" ref="BA1246:BA1309" si="342">IF(W1246&gt;1999,10,IF(W1246&gt;999,1,0))</f>
        <v>0</v>
      </c>
      <c r="BB1246" s="31">
        <f t="shared" ref="BB1246:BB1309" si="343">IF(AC1246&gt;499,10,IF(AC1246&gt;99,1,0))</f>
        <v>1</v>
      </c>
      <c r="BC1246" s="31">
        <f t="shared" ref="BC1246:BC1309" si="344">IF(AE1246="osa seud. yht",10,IF(AD1246="osa seud. yht",1,0))</f>
        <v>0</v>
      </c>
      <c r="BM1246" s="2" t="s">
        <v>35</v>
      </c>
      <c r="BN1246" s="2" t="s">
        <v>35</v>
      </c>
    </row>
    <row r="1247" spans="1:66" x14ac:dyDescent="0.25">
      <c r="A1247" s="50">
        <v>1236</v>
      </c>
      <c r="B1247" s="50">
        <v>1032</v>
      </c>
      <c r="C1247" s="50" t="str">
        <f t="shared" si="333"/>
        <v>11439_1_3649</v>
      </c>
      <c r="D1247" s="50">
        <v>1</v>
      </c>
      <c r="E1247" s="51">
        <f t="shared" si="335"/>
        <v>114390001</v>
      </c>
      <c r="F1247" s="76" t="str">
        <f t="shared" si="332"/>
        <v>11439_1</v>
      </c>
      <c r="G1247" s="80">
        <v>11439</v>
      </c>
      <c r="H1247" s="52">
        <v>1</v>
      </c>
      <c r="I1247" s="52">
        <v>3649</v>
      </c>
      <c r="J1247" s="53" t="str">
        <f t="shared" si="336"/>
        <v>ok</v>
      </c>
      <c r="K1247" s="54" t="str">
        <f t="shared" si="334"/>
        <v>11439_1</v>
      </c>
      <c r="L1247" s="54">
        <v>11439</v>
      </c>
      <c r="M1247" s="54">
        <v>1</v>
      </c>
      <c r="N1247" s="54">
        <v>5234</v>
      </c>
      <c r="O1247" s="55">
        <v>439</v>
      </c>
      <c r="P1247" s="55">
        <v>47</v>
      </c>
      <c r="Q1247" s="55">
        <v>99</v>
      </c>
      <c r="R1247" s="55">
        <v>12</v>
      </c>
      <c r="S1247" s="52">
        <v>0</v>
      </c>
      <c r="T1247" s="56">
        <v>165</v>
      </c>
      <c r="U1247" s="56">
        <v>4</v>
      </c>
      <c r="V1247" s="56">
        <v>177</v>
      </c>
      <c r="W1247" s="56">
        <v>439</v>
      </c>
      <c r="X1247" s="57">
        <v>0.47</v>
      </c>
      <c r="Y1247" s="109"/>
      <c r="Z1247" s="109"/>
      <c r="AA1247" s="109"/>
      <c r="AB1247" s="109"/>
      <c r="AC1247" s="56">
        <v>261</v>
      </c>
      <c r="AD1247" s="52" t="s">
        <v>35</v>
      </c>
      <c r="AE1247" s="52" t="s">
        <v>35</v>
      </c>
      <c r="AF1247" s="52" t="s">
        <v>35</v>
      </c>
      <c r="AG1247" s="52"/>
      <c r="AH1247" s="106"/>
      <c r="AI1247" s="59"/>
      <c r="AJ1247" s="68" t="s">
        <v>10</v>
      </c>
      <c r="AK1247" t="s">
        <v>10</v>
      </c>
      <c r="AL1247" s="30" t="s">
        <v>10</v>
      </c>
      <c r="AM1247" s="39"/>
      <c r="AN1247" s="115" t="s">
        <v>10</v>
      </c>
      <c r="AO1247" s="30"/>
      <c r="AQ1247" s="5"/>
      <c r="AS1247" s="37"/>
      <c r="AT1247" s="30" t="s">
        <v>10</v>
      </c>
      <c r="AV1247" t="str">
        <f t="shared" si="337"/>
        <v>musta</v>
      </c>
      <c r="AW1247" t="str">
        <f t="shared" si="338"/>
        <v>musta</v>
      </c>
      <c r="AX1247" t="str">
        <f t="shared" si="339"/>
        <v>musta</v>
      </c>
      <c r="AY1247" s="31">
        <f t="shared" si="340"/>
        <v>2</v>
      </c>
      <c r="AZ1247" s="31">
        <f t="shared" si="341"/>
        <v>1</v>
      </c>
      <c r="BA1247" s="31">
        <f t="shared" si="342"/>
        <v>0</v>
      </c>
      <c r="BB1247" s="31">
        <f t="shared" si="343"/>
        <v>1</v>
      </c>
      <c r="BC1247" s="31">
        <f t="shared" si="344"/>
        <v>0</v>
      </c>
      <c r="BM1247" s="2" t="s">
        <v>35</v>
      </c>
      <c r="BN1247" s="2" t="s">
        <v>35</v>
      </c>
    </row>
    <row r="1248" spans="1:66" x14ac:dyDescent="0.25">
      <c r="A1248" s="50">
        <v>1237</v>
      </c>
      <c r="B1248" s="50">
        <v>1033</v>
      </c>
      <c r="C1248" s="50" t="str">
        <f t="shared" si="333"/>
        <v>11439_2_5363</v>
      </c>
      <c r="D1248" s="50">
        <v>1</v>
      </c>
      <c r="E1248" s="51">
        <f t="shared" si="335"/>
        <v>114390002</v>
      </c>
      <c r="F1248" s="76" t="str">
        <f t="shared" si="332"/>
        <v>11439_2</v>
      </c>
      <c r="G1248" s="80">
        <v>11439</v>
      </c>
      <c r="H1248" s="52">
        <v>2</v>
      </c>
      <c r="I1248" s="52">
        <v>5363</v>
      </c>
      <c r="J1248" s="53" t="str">
        <f t="shared" si="336"/>
        <v>ok</v>
      </c>
      <c r="K1248" s="54" t="str">
        <f t="shared" si="334"/>
        <v>11439_2</v>
      </c>
      <c r="L1248" s="54">
        <v>11439</v>
      </c>
      <c r="M1248" s="54">
        <v>2</v>
      </c>
      <c r="N1248" s="54">
        <v>1472</v>
      </c>
      <c r="O1248" s="55">
        <v>422</v>
      </c>
      <c r="P1248" s="55">
        <v>90</v>
      </c>
      <c r="Q1248" s="55">
        <v>114</v>
      </c>
      <c r="R1248" s="55">
        <v>15</v>
      </c>
      <c r="S1248" s="52">
        <v>0</v>
      </c>
      <c r="T1248" s="56">
        <v>157</v>
      </c>
      <c r="U1248" s="56">
        <v>5</v>
      </c>
      <c r="V1248" s="56">
        <v>169</v>
      </c>
      <c r="W1248" s="56">
        <v>422</v>
      </c>
      <c r="X1248" s="57">
        <v>0.9</v>
      </c>
      <c r="Y1248" s="109"/>
      <c r="Z1248" s="109"/>
      <c r="AA1248" s="109"/>
      <c r="AB1248" s="109"/>
      <c r="AC1248" s="56">
        <v>125</v>
      </c>
      <c r="AD1248" s="52" t="s">
        <v>35</v>
      </c>
      <c r="AE1248" s="52" t="s">
        <v>35</v>
      </c>
      <c r="AF1248" s="52" t="s">
        <v>35</v>
      </c>
      <c r="AG1248" s="52"/>
      <c r="AH1248" s="106"/>
      <c r="AI1248" s="59"/>
      <c r="AJ1248" s="68" t="s">
        <v>10</v>
      </c>
      <c r="AK1248" t="s">
        <v>10</v>
      </c>
      <c r="AL1248" s="30" t="s">
        <v>10</v>
      </c>
      <c r="AM1248" s="39"/>
      <c r="AN1248" s="115" t="s">
        <v>10</v>
      </c>
      <c r="AO1248" s="30"/>
      <c r="AQ1248" s="5"/>
      <c r="AS1248" s="37"/>
      <c r="AT1248" s="30" t="s">
        <v>10</v>
      </c>
      <c r="AV1248" t="str">
        <f t="shared" si="337"/>
        <v>punainen</v>
      </c>
      <c r="AW1248" t="str">
        <f t="shared" si="338"/>
        <v>musta</v>
      </c>
      <c r="AX1248" t="str">
        <f t="shared" si="339"/>
        <v>musta</v>
      </c>
      <c r="AY1248" s="31">
        <f t="shared" si="340"/>
        <v>11</v>
      </c>
      <c r="AZ1248" s="31">
        <f t="shared" si="341"/>
        <v>10</v>
      </c>
      <c r="BA1248" s="31">
        <f t="shared" si="342"/>
        <v>0</v>
      </c>
      <c r="BB1248" s="31">
        <f t="shared" si="343"/>
        <v>1</v>
      </c>
      <c r="BC1248" s="31">
        <f t="shared" si="344"/>
        <v>0</v>
      </c>
      <c r="BM1248" s="2" t="s">
        <v>35</v>
      </c>
      <c r="BN1248" s="2" t="s">
        <v>35</v>
      </c>
    </row>
    <row r="1249" spans="1:66" x14ac:dyDescent="0.25">
      <c r="A1249" s="50">
        <v>1238</v>
      </c>
      <c r="B1249" s="50">
        <v>1034</v>
      </c>
      <c r="C1249" s="50" t="str">
        <f t="shared" si="333"/>
        <v>11443_1_3635</v>
      </c>
      <c r="D1249" s="50">
        <v>1</v>
      </c>
      <c r="E1249" s="51">
        <f t="shared" si="335"/>
        <v>114430001</v>
      </c>
      <c r="F1249" s="76" t="str">
        <f t="shared" si="332"/>
        <v>11443_1</v>
      </c>
      <c r="G1249" s="80">
        <v>11443</v>
      </c>
      <c r="H1249" s="52">
        <v>1</v>
      </c>
      <c r="I1249" s="52">
        <v>3635</v>
      </c>
      <c r="J1249" s="53" t="str">
        <f t="shared" si="336"/>
        <v>ok</v>
      </c>
      <c r="K1249" s="54" t="str">
        <f t="shared" si="334"/>
        <v>11443_1</v>
      </c>
      <c r="L1249" s="54">
        <v>11443</v>
      </c>
      <c r="M1249" s="54">
        <v>1</v>
      </c>
      <c r="N1249" s="54">
        <v>440</v>
      </c>
      <c r="O1249" s="55">
        <v>258</v>
      </c>
      <c r="P1249" s="55">
        <v>74</v>
      </c>
      <c r="Q1249" s="55">
        <v>125</v>
      </c>
      <c r="R1249" s="55">
        <v>35</v>
      </c>
      <c r="S1249" s="52">
        <v>0</v>
      </c>
      <c r="T1249" s="56">
        <v>403</v>
      </c>
      <c r="U1249" s="56">
        <v>33</v>
      </c>
      <c r="V1249" s="56">
        <v>422</v>
      </c>
      <c r="W1249" s="56">
        <v>258</v>
      </c>
      <c r="X1249" s="57">
        <v>0.74</v>
      </c>
      <c r="Y1249" s="109"/>
      <c r="Z1249" s="109"/>
      <c r="AA1249" s="109"/>
      <c r="AB1249" s="109"/>
      <c r="AC1249" s="56">
        <v>680</v>
      </c>
      <c r="AD1249" s="52" t="s">
        <v>35</v>
      </c>
      <c r="AE1249" s="52" t="s">
        <v>35</v>
      </c>
      <c r="AF1249" s="52" t="s">
        <v>35</v>
      </c>
      <c r="AG1249" s="52" t="s">
        <v>36</v>
      </c>
      <c r="AH1249" s="106"/>
      <c r="AI1249" s="59"/>
      <c r="AJ1249" s="68" t="s">
        <v>10</v>
      </c>
      <c r="AK1249" t="s">
        <v>10</v>
      </c>
      <c r="AL1249" s="30" t="s">
        <v>10</v>
      </c>
      <c r="AM1249" s="39"/>
      <c r="AN1249" s="115" t="s">
        <v>10</v>
      </c>
      <c r="AO1249" s="30"/>
      <c r="AQ1249" s="5"/>
      <c r="AS1249" s="37"/>
      <c r="AT1249" s="30" t="s">
        <v>10</v>
      </c>
      <c r="AV1249" t="str">
        <f t="shared" si="337"/>
        <v>punainen</v>
      </c>
      <c r="AW1249" t="str">
        <f t="shared" si="338"/>
        <v>punainen</v>
      </c>
      <c r="AX1249" t="str">
        <f t="shared" si="339"/>
        <v>musta</v>
      </c>
      <c r="AY1249" s="31">
        <f t="shared" si="340"/>
        <v>20</v>
      </c>
      <c r="AZ1249" s="31">
        <f t="shared" si="341"/>
        <v>10</v>
      </c>
      <c r="BA1249" s="31">
        <f t="shared" si="342"/>
        <v>0</v>
      </c>
      <c r="BB1249" s="31">
        <f t="shared" si="343"/>
        <v>10</v>
      </c>
      <c r="BC1249" s="31">
        <f t="shared" si="344"/>
        <v>0</v>
      </c>
      <c r="BM1249" s="2" t="s">
        <v>35</v>
      </c>
      <c r="BN1249" s="2" t="s">
        <v>35</v>
      </c>
    </row>
    <row r="1250" spans="1:66" x14ac:dyDescent="0.25">
      <c r="A1250" s="50">
        <v>1239</v>
      </c>
      <c r="B1250" s="50">
        <v>1035</v>
      </c>
      <c r="C1250" s="50" t="str">
        <f t="shared" si="333"/>
        <v>11453_1_5108</v>
      </c>
      <c r="D1250" s="50">
        <v>1</v>
      </c>
      <c r="E1250" s="51">
        <f t="shared" si="335"/>
        <v>114530001</v>
      </c>
      <c r="F1250" s="76" t="str">
        <f t="shared" si="332"/>
        <v>11453_1</v>
      </c>
      <c r="G1250" s="80">
        <v>11453</v>
      </c>
      <c r="H1250" s="52">
        <v>1</v>
      </c>
      <c r="I1250" s="52">
        <v>5108</v>
      </c>
      <c r="J1250" s="53" t="str">
        <f t="shared" si="336"/>
        <v>ok</v>
      </c>
      <c r="K1250" s="54" t="str">
        <f t="shared" si="334"/>
        <v>11453_1</v>
      </c>
      <c r="L1250" s="54">
        <v>11453</v>
      </c>
      <c r="M1250" s="54">
        <v>1</v>
      </c>
      <c r="N1250" s="54">
        <v>5016</v>
      </c>
      <c r="O1250" s="55">
        <v>208</v>
      </c>
      <c r="P1250" s="55">
        <v>53</v>
      </c>
      <c r="Q1250" s="55">
        <v>106</v>
      </c>
      <c r="R1250" s="55">
        <v>24</v>
      </c>
      <c r="S1250" s="52">
        <v>0</v>
      </c>
      <c r="T1250" s="56">
        <v>7618</v>
      </c>
      <c r="U1250" s="56">
        <v>330</v>
      </c>
      <c r="V1250" s="56">
        <v>8496</v>
      </c>
      <c r="W1250" s="56">
        <v>208</v>
      </c>
      <c r="X1250" s="57">
        <v>0.53</v>
      </c>
      <c r="Y1250" s="109"/>
      <c r="Z1250" s="109"/>
      <c r="AA1250" s="109"/>
      <c r="AB1250" s="109"/>
      <c r="AC1250" s="56">
        <v>579</v>
      </c>
      <c r="AD1250" s="52" t="s">
        <v>35</v>
      </c>
      <c r="AE1250" s="52" t="s">
        <v>35</v>
      </c>
      <c r="AF1250" s="52" t="s">
        <v>35</v>
      </c>
      <c r="AG1250" s="52" t="s">
        <v>36</v>
      </c>
      <c r="AH1250" s="106"/>
      <c r="AI1250" s="59"/>
      <c r="AJ1250" s="68" t="s">
        <v>10</v>
      </c>
      <c r="AK1250" t="s">
        <v>10</v>
      </c>
      <c r="AL1250" s="30" t="s">
        <v>10</v>
      </c>
      <c r="AM1250" s="39"/>
      <c r="AN1250" s="115" t="s">
        <v>10</v>
      </c>
      <c r="AO1250" s="30"/>
      <c r="AQ1250" s="5"/>
      <c r="AS1250" s="37"/>
      <c r="AT1250" s="30" t="s">
        <v>10</v>
      </c>
      <c r="AV1250" t="str">
        <f t="shared" si="337"/>
        <v>musta</v>
      </c>
      <c r="AW1250" t="str">
        <f t="shared" si="338"/>
        <v>punainen</v>
      </c>
      <c r="AX1250" t="str">
        <f t="shared" si="339"/>
        <v>musta</v>
      </c>
      <c r="AY1250" s="31">
        <f t="shared" si="340"/>
        <v>11</v>
      </c>
      <c r="AZ1250" s="31">
        <f t="shared" si="341"/>
        <v>1</v>
      </c>
      <c r="BA1250" s="31">
        <f t="shared" si="342"/>
        <v>0</v>
      </c>
      <c r="BB1250" s="31">
        <f t="shared" si="343"/>
        <v>10</v>
      </c>
      <c r="BC1250" s="31">
        <f t="shared" si="344"/>
        <v>0</v>
      </c>
      <c r="BM1250" s="2" t="s">
        <v>35</v>
      </c>
      <c r="BN1250" s="2" t="s">
        <v>35</v>
      </c>
    </row>
    <row r="1251" spans="1:66" x14ac:dyDescent="0.25">
      <c r="A1251" s="50">
        <v>1240</v>
      </c>
      <c r="B1251" s="50">
        <v>1036</v>
      </c>
      <c r="C1251" s="50" t="str">
        <f t="shared" si="333"/>
        <v>11454_1_62</v>
      </c>
      <c r="D1251" s="50">
        <v>1</v>
      </c>
      <c r="E1251" s="51">
        <f t="shared" si="335"/>
        <v>114540001</v>
      </c>
      <c r="F1251" s="76" t="str">
        <f t="shared" si="332"/>
        <v>11454_1</v>
      </c>
      <c r="G1251" s="80">
        <v>11454</v>
      </c>
      <c r="H1251" s="52">
        <v>1</v>
      </c>
      <c r="I1251" s="52">
        <v>62</v>
      </c>
      <c r="J1251" s="53" t="str">
        <f t="shared" si="336"/>
        <v>huom!</v>
      </c>
      <c r="K1251" s="54"/>
      <c r="L1251" s="54"/>
      <c r="M1251" s="54"/>
      <c r="N1251" s="54"/>
      <c r="O1251" s="55" t="s">
        <v>32</v>
      </c>
      <c r="P1251" s="55" t="s">
        <v>32</v>
      </c>
      <c r="Q1251" s="55" t="s">
        <v>32</v>
      </c>
      <c r="R1251" s="55" t="s">
        <v>32</v>
      </c>
      <c r="S1251" s="52">
        <v>0</v>
      </c>
      <c r="T1251" s="56">
        <v>6758</v>
      </c>
      <c r="U1251" s="56">
        <v>485</v>
      </c>
      <c r="V1251" s="56">
        <v>8217</v>
      </c>
      <c r="W1251" s="56" t="s">
        <v>37</v>
      </c>
      <c r="X1251" s="57" t="s">
        <v>37</v>
      </c>
      <c r="Y1251" s="109"/>
      <c r="Z1251" s="109"/>
      <c r="AA1251" s="109"/>
      <c r="AB1251" s="109"/>
      <c r="AC1251" s="56">
        <v>0</v>
      </c>
      <c r="AD1251" s="52" t="s">
        <v>35</v>
      </c>
      <c r="AE1251" s="52" t="s">
        <v>35</v>
      </c>
      <c r="AF1251" s="52" t="s">
        <v>36</v>
      </c>
      <c r="AG1251" s="52" t="s">
        <v>36</v>
      </c>
      <c r="AH1251" s="106"/>
      <c r="AI1251" s="59"/>
      <c r="AJ1251" s="68" t="s">
        <v>10</v>
      </c>
      <c r="AK1251" t="s">
        <v>10</v>
      </c>
      <c r="AL1251" s="30" t="s">
        <v>10</v>
      </c>
      <c r="AM1251" s="39"/>
      <c r="AN1251" s="115" t="s">
        <v>10</v>
      </c>
      <c r="AO1251" s="30"/>
      <c r="AQ1251" s="5"/>
      <c r="AS1251" s="37"/>
      <c r="AT1251" s="30" t="s">
        <v>10</v>
      </c>
      <c r="AV1251" t="str">
        <f t="shared" si="337"/>
        <v>ei mallia</v>
      </c>
      <c r="AW1251" t="str">
        <f t="shared" si="338"/>
        <v>ei mallia</v>
      </c>
      <c r="AX1251" t="str">
        <f t="shared" si="339"/>
        <v>ei mallia</v>
      </c>
      <c r="AY1251" s="31">
        <f t="shared" si="340"/>
        <v>20</v>
      </c>
      <c r="AZ1251" s="31">
        <f t="shared" si="341"/>
        <v>10</v>
      </c>
      <c r="BA1251" s="31">
        <f t="shared" si="342"/>
        <v>10</v>
      </c>
      <c r="BB1251" s="31">
        <f t="shared" si="343"/>
        <v>0</v>
      </c>
      <c r="BC1251" s="31">
        <f t="shared" si="344"/>
        <v>0</v>
      </c>
      <c r="BM1251" s="2" t="s">
        <v>35</v>
      </c>
      <c r="BN1251" s="2" t="s">
        <v>35</v>
      </c>
    </row>
    <row r="1252" spans="1:66" x14ac:dyDescent="0.25">
      <c r="A1252" s="50">
        <v>1241</v>
      </c>
      <c r="B1252" s="50">
        <v>1037</v>
      </c>
      <c r="C1252" s="50" t="str">
        <f t="shared" si="333"/>
        <v>11455_1_4827</v>
      </c>
      <c r="D1252" s="50">
        <v>1</v>
      </c>
      <c r="E1252" s="51">
        <f t="shared" si="335"/>
        <v>114550001</v>
      </c>
      <c r="F1252" s="76" t="str">
        <f t="shared" si="332"/>
        <v>11455_1</v>
      </c>
      <c r="G1252" s="80">
        <v>11455</v>
      </c>
      <c r="H1252" s="52">
        <v>1</v>
      </c>
      <c r="I1252" s="52">
        <v>4827</v>
      </c>
      <c r="J1252" s="53" t="str">
        <f t="shared" si="336"/>
        <v>ok</v>
      </c>
      <c r="K1252" s="54" t="str">
        <f t="shared" ref="K1252:K1284" si="345">CONCATENATE(L1252,"_",M1252)</f>
        <v>11455_1</v>
      </c>
      <c r="L1252" s="54">
        <v>11455</v>
      </c>
      <c r="M1252" s="54">
        <v>1</v>
      </c>
      <c r="N1252" s="54">
        <v>1457</v>
      </c>
      <c r="O1252" s="55">
        <v>35</v>
      </c>
      <c r="P1252" s="55">
        <v>15</v>
      </c>
      <c r="Q1252" s="55">
        <v>26</v>
      </c>
      <c r="R1252" s="55">
        <v>11</v>
      </c>
      <c r="S1252" s="52">
        <v>0</v>
      </c>
      <c r="T1252" s="56">
        <v>3091</v>
      </c>
      <c r="U1252" s="56">
        <v>169</v>
      </c>
      <c r="V1252" s="56">
        <v>3452</v>
      </c>
      <c r="W1252" s="56">
        <v>35</v>
      </c>
      <c r="X1252" s="57">
        <v>0.15</v>
      </c>
      <c r="Y1252" s="109"/>
      <c r="Z1252" s="109"/>
      <c r="AA1252" s="109"/>
      <c r="AB1252" s="109"/>
      <c r="AC1252" s="56">
        <v>1060</v>
      </c>
      <c r="AD1252" s="52" t="s">
        <v>35</v>
      </c>
      <c r="AE1252" s="52" t="s">
        <v>35</v>
      </c>
      <c r="AF1252" s="52" t="s">
        <v>36</v>
      </c>
      <c r="AG1252" s="52" t="s">
        <v>36</v>
      </c>
      <c r="AH1252" s="106"/>
      <c r="AI1252" s="59"/>
      <c r="AJ1252" s="68" t="s">
        <v>10</v>
      </c>
      <c r="AK1252" t="s">
        <v>10</v>
      </c>
      <c r="AL1252" s="30" t="s">
        <v>10</v>
      </c>
      <c r="AM1252" s="39"/>
      <c r="AN1252" s="115" t="s">
        <v>10</v>
      </c>
      <c r="AO1252" s="30"/>
      <c r="AQ1252" s="5"/>
      <c r="AS1252" s="37"/>
      <c r="AT1252" s="30" t="s">
        <v>10</v>
      </c>
      <c r="AV1252" t="str">
        <f t="shared" si="337"/>
        <v>musta</v>
      </c>
      <c r="AW1252" t="str">
        <f t="shared" si="338"/>
        <v>musta</v>
      </c>
      <c r="AX1252" t="str">
        <f t="shared" si="339"/>
        <v>musta</v>
      </c>
      <c r="AY1252" s="31">
        <f t="shared" si="340"/>
        <v>10</v>
      </c>
      <c r="AZ1252" s="31">
        <f t="shared" si="341"/>
        <v>0</v>
      </c>
      <c r="BA1252" s="31">
        <f t="shared" si="342"/>
        <v>0</v>
      </c>
      <c r="BB1252" s="31">
        <f t="shared" si="343"/>
        <v>10</v>
      </c>
      <c r="BC1252" s="31">
        <f t="shared" si="344"/>
        <v>0</v>
      </c>
      <c r="BM1252" s="2" t="s">
        <v>35</v>
      </c>
      <c r="BN1252" s="2" t="s">
        <v>35</v>
      </c>
    </row>
    <row r="1253" spans="1:66" x14ac:dyDescent="0.25">
      <c r="A1253" s="50">
        <v>1242</v>
      </c>
      <c r="B1253" s="50">
        <v>1038</v>
      </c>
      <c r="C1253" s="50" t="str">
        <f t="shared" si="333"/>
        <v>11455_2_6402</v>
      </c>
      <c r="D1253" s="50">
        <v>1</v>
      </c>
      <c r="E1253" s="51">
        <f t="shared" si="335"/>
        <v>114550002</v>
      </c>
      <c r="F1253" s="76" t="str">
        <f t="shared" si="332"/>
        <v>11455_2</v>
      </c>
      <c r="G1253" s="80">
        <v>11455</v>
      </c>
      <c r="H1253" s="52">
        <v>2</v>
      </c>
      <c r="I1253" s="52">
        <v>6402</v>
      </c>
      <c r="J1253" s="53" t="str">
        <f t="shared" si="336"/>
        <v>ok</v>
      </c>
      <c r="K1253" s="54" t="str">
        <f t="shared" si="345"/>
        <v>11455_2</v>
      </c>
      <c r="L1253" s="54">
        <v>11455</v>
      </c>
      <c r="M1253" s="54">
        <v>2</v>
      </c>
      <c r="N1253" s="54">
        <v>6198</v>
      </c>
      <c r="O1253" s="55">
        <v>817</v>
      </c>
      <c r="P1253" s="55">
        <v>58</v>
      </c>
      <c r="Q1253" s="55">
        <v>254</v>
      </c>
      <c r="R1253" s="55">
        <v>18</v>
      </c>
      <c r="S1253" s="52">
        <v>0</v>
      </c>
      <c r="T1253" s="56">
        <v>1179</v>
      </c>
      <c r="U1253" s="56">
        <v>58</v>
      </c>
      <c r="V1253" s="56">
        <v>1382</v>
      </c>
      <c r="W1253" s="56">
        <v>817</v>
      </c>
      <c r="X1253" s="57">
        <v>0.57999999999999996</v>
      </c>
      <c r="Y1253" s="109"/>
      <c r="Z1253" s="109"/>
      <c r="AA1253" s="109"/>
      <c r="AB1253" s="109"/>
      <c r="AC1253" s="56">
        <v>376</v>
      </c>
      <c r="AD1253" s="52" t="s">
        <v>35</v>
      </c>
      <c r="AE1253" s="52" t="s">
        <v>35</v>
      </c>
      <c r="AF1253" s="52" t="s">
        <v>35</v>
      </c>
      <c r="AG1253" s="52" t="s">
        <v>36</v>
      </c>
      <c r="AH1253" s="106"/>
      <c r="AI1253" s="59"/>
      <c r="AJ1253" s="68" t="s">
        <v>10</v>
      </c>
      <c r="AK1253" t="s">
        <v>10</v>
      </c>
      <c r="AL1253" s="30" t="s">
        <v>10</v>
      </c>
      <c r="AM1253" s="39"/>
      <c r="AN1253" s="115" t="s">
        <v>10</v>
      </c>
      <c r="AO1253" s="30"/>
      <c r="AQ1253" s="5"/>
      <c r="AS1253" s="37"/>
      <c r="AT1253" s="30" t="s">
        <v>10</v>
      </c>
      <c r="AV1253" t="str">
        <f t="shared" si="337"/>
        <v>musta</v>
      </c>
      <c r="AW1253" t="str">
        <f t="shared" si="338"/>
        <v>musta</v>
      </c>
      <c r="AX1253" t="str">
        <f t="shared" si="339"/>
        <v>musta</v>
      </c>
      <c r="AY1253" s="31">
        <f t="shared" si="340"/>
        <v>2</v>
      </c>
      <c r="AZ1253" s="31">
        <f t="shared" si="341"/>
        <v>1</v>
      </c>
      <c r="BA1253" s="31">
        <f t="shared" si="342"/>
        <v>0</v>
      </c>
      <c r="BB1253" s="31">
        <f t="shared" si="343"/>
        <v>1</v>
      </c>
      <c r="BC1253" s="31">
        <f t="shared" si="344"/>
        <v>0</v>
      </c>
      <c r="BM1253" s="2" t="s">
        <v>35</v>
      </c>
      <c r="BN1253" s="2" t="s">
        <v>35</v>
      </c>
    </row>
    <row r="1254" spans="1:66" x14ac:dyDescent="0.25">
      <c r="A1254" s="50">
        <v>1243</v>
      </c>
      <c r="B1254" s="50">
        <v>1039</v>
      </c>
      <c r="C1254" s="50" t="str">
        <f t="shared" si="333"/>
        <v>11456_1_490</v>
      </c>
      <c r="D1254" s="50">
        <v>1</v>
      </c>
      <c r="E1254" s="51">
        <f t="shared" si="335"/>
        <v>114560001</v>
      </c>
      <c r="F1254" s="76" t="str">
        <f t="shared" si="332"/>
        <v>11456_1</v>
      </c>
      <c r="G1254" s="80">
        <v>11456</v>
      </c>
      <c r="H1254" s="52">
        <v>1</v>
      </c>
      <c r="I1254" s="52">
        <v>490</v>
      </c>
      <c r="J1254" s="53" t="str">
        <f t="shared" si="336"/>
        <v>ok</v>
      </c>
      <c r="K1254" s="54" t="str">
        <f t="shared" si="345"/>
        <v>11456_1</v>
      </c>
      <c r="L1254" s="54">
        <v>11456</v>
      </c>
      <c r="M1254" s="54">
        <v>1</v>
      </c>
      <c r="N1254" s="54">
        <v>486</v>
      </c>
      <c r="O1254" s="55">
        <v>423</v>
      </c>
      <c r="P1254" s="55">
        <v>40</v>
      </c>
      <c r="Q1254" s="55">
        <v>127</v>
      </c>
      <c r="R1254" s="55">
        <v>11</v>
      </c>
      <c r="S1254" s="52">
        <v>0</v>
      </c>
      <c r="T1254" s="56">
        <v>618</v>
      </c>
      <c r="U1254" s="56">
        <v>11</v>
      </c>
      <c r="V1254" s="56">
        <v>686</v>
      </c>
      <c r="W1254" s="56">
        <v>423</v>
      </c>
      <c r="X1254" s="57">
        <v>0.4</v>
      </c>
      <c r="Y1254" s="109"/>
      <c r="Z1254" s="109"/>
      <c r="AA1254" s="109"/>
      <c r="AB1254" s="109"/>
      <c r="AC1254" s="56">
        <v>77</v>
      </c>
      <c r="AD1254" s="52" t="s">
        <v>35</v>
      </c>
      <c r="AE1254" s="52" t="s">
        <v>35</v>
      </c>
      <c r="AF1254" s="52" t="s">
        <v>35</v>
      </c>
      <c r="AG1254" s="52" t="s">
        <v>36</v>
      </c>
      <c r="AH1254" s="106"/>
      <c r="AI1254" s="59"/>
      <c r="AJ1254" s="68" t="s">
        <v>10</v>
      </c>
      <c r="AK1254" t="s">
        <v>10</v>
      </c>
      <c r="AL1254" s="30" t="s">
        <v>10</v>
      </c>
      <c r="AM1254" s="39"/>
      <c r="AN1254" s="115" t="s">
        <v>10</v>
      </c>
      <c r="AO1254" s="30"/>
      <c r="AQ1254" s="5"/>
      <c r="AS1254" s="37"/>
      <c r="AT1254" s="30" t="s">
        <v>10</v>
      </c>
      <c r="AV1254" t="str">
        <f t="shared" si="337"/>
        <v>musta</v>
      </c>
      <c r="AW1254" t="str">
        <f t="shared" si="338"/>
        <v>musta</v>
      </c>
      <c r="AX1254" t="str">
        <f t="shared" si="339"/>
        <v>musta</v>
      </c>
      <c r="AY1254" s="31">
        <f t="shared" si="340"/>
        <v>1</v>
      </c>
      <c r="AZ1254" s="31">
        <f t="shared" si="341"/>
        <v>1</v>
      </c>
      <c r="BA1254" s="31">
        <f t="shared" si="342"/>
        <v>0</v>
      </c>
      <c r="BB1254" s="31">
        <f t="shared" si="343"/>
        <v>0</v>
      </c>
      <c r="BC1254" s="31">
        <f t="shared" si="344"/>
        <v>0</v>
      </c>
      <c r="BM1254" s="2" t="s">
        <v>35</v>
      </c>
      <c r="BN1254" s="2" t="s">
        <v>35</v>
      </c>
    </row>
    <row r="1255" spans="1:66" x14ac:dyDescent="0.25">
      <c r="A1255" s="50">
        <v>1244</v>
      </c>
      <c r="B1255" s="50">
        <v>1040</v>
      </c>
      <c r="C1255" s="50" t="str">
        <f t="shared" si="333"/>
        <v>11459_1_4860</v>
      </c>
      <c r="D1255" s="50">
        <v>1</v>
      </c>
      <c r="E1255" s="51">
        <f t="shared" si="335"/>
        <v>114590001</v>
      </c>
      <c r="F1255" s="76" t="str">
        <f t="shared" si="332"/>
        <v>11459_1</v>
      </c>
      <c r="G1255" s="81">
        <v>11459</v>
      </c>
      <c r="H1255" s="52">
        <v>1</v>
      </c>
      <c r="I1255" s="52">
        <v>4860</v>
      </c>
      <c r="J1255" s="53" t="str">
        <f t="shared" si="336"/>
        <v>ok</v>
      </c>
      <c r="K1255" s="54" t="str">
        <f t="shared" si="345"/>
        <v>11459_1</v>
      </c>
      <c r="L1255" s="54">
        <v>11459</v>
      </c>
      <c r="M1255" s="54">
        <v>1</v>
      </c>
      <c r="N1255" s="54">
        <v>4643</v>
      </c>
      <c r="O1255" s="55">
        <v>1852</v>
      </c>
      <c r="P1255" s="55">
        <v>53</v>
      </c>
      <c r="Q1255" s="55">
        <v>455</v>
      </c>
      <c r="R1255" s="55">
        <v>13</v>
      </c>
      <c r="S1255" s="52">
        <v>0</v>
      </c>
      <c r="T1255" s="56">
        <v>5046</v>
      </c>
      <c r="U1255" s="56">
        <v>716</v>
      </c>
      <c r="V1255" s="56">
        <v>6228</v>
      </c>
      <c r="W1255" s="56">
        <v>1852</v>
      </c>
      <c r="X1255" s="57">
        <v>0.53</v>
      </c>
      <c r="Y1255" s="109"/>
      <c r="Z1255" s="109"/>
      <c r="AA1255" s="109"/>
      <c r="AB1255" s="109"/>
      <c r="AC1255" s="56">
        <v>1098</v>
      </c>
      <c r="AD1255" s="52" t="s">
        <v>35</v>
      </c>
      <c r="AE1255" s="52" t="s">
        <v>35</v>
      </c>
      <c r="AF1255" s="52" t="s">
        <v>36</v>
      </c>
      <c r="AG1255" s="52"/>
      <c r="AH1255" s="106"/>
      <c r="AI1255" s="59"/>
      <c r="AJ1255" s="68" t="s">
        <v>10</v>
      </c>
      <c r="AK1255" t="s">
        <v>10</v>
      </c>
      <c r="AL1255" s="30" t="s">
        <v>10</v>
      </c>
      <c r="AM1255" s="39"/>
      <c r="AN1255" s="115" t="s">
        <v>10</v>
      </c>
      <c r="AO1255" s="30"/>
      <c r="AQ1255" s="5"/>
      <c r="AS1255" s="37"/>
      <c r="AT1255" s="30" t="s">
        <v>10</v>
      </c>
      <c r="AV1255" t="str">
        <f t="shared" si="337"/>
        <v>musta</v>
      </c>
      <c r="AW1255" t="str">
        <f t="shared" si="338"/>
        <v>punainen</v>
      </c>
      <c r="AX1255" t="str">
        <f t="shared" si="339"/>
        <v>musta</v>
      </c>
      <c r="AY1255" s="31">
        <f t="shared" si="340"/>
        <v>12</v>
      </c>
      <c r="AZ1255" s="31">
        <f t="shared" si="341"/>
        <v>1</v>
      </c>
      <c r="BA1255" s="31">
        <f t="shared" si="342"/>
        <v>1</v>
      </c>
      <c r="BB1255" s="31">
        <f t="shared" si="343"/>
        <v>10</v>
      </c>
      <c r="BC1255" s="31">
        <f t="shared" si="344"/>
        <v>0</v>
      </c>
      <c r="BM1255" s="2" t="s">
        <v>35</v>
      </c>
      <c r="BN1255" s="2" t="s">
        <v>35</v>
      </c>
    </row>
    <row r="1256" spans="1:66" x14ac:dyDescent="0.25">
      <c r="A1256" s="50">
        <v>1245</v>
      </c>
      <c r="B1256" s="50">
        <v>1041</v>
      </c>
      <c r="C1256" s="50" t="str">
        <f t="shared" si="333"/>
        <v>11459_2_4160</v>
      </c>
      <c r="D1256" s="50">
        <v>1</v>
      </c>
      <c r="E1256" s="51">
        <f t="shared" si="335"/>
        <v>114590002</v>
      </c>
      <c r="F1256" s="76" t="str">
        <f t="shared" si="332"/>
        <v>11459_2</v>
      </c>
      <c r="G1256" s="80">
        <v>11459</v>
      </c>
      <c r="H1256" s="52">
        <v>2</v>
      </c>
      <c r="I1256" s="52">
        <v>4160</v>
      </c>
      <c r="J1256" s="53" t="str">
        <f t="shared" si="336"/>
        <v>ok</v>
      </c>
      <c r="K1256" s="54" t="str">
        <f t="shared" si="345"/>
        <v>11459_2</v>
      </c>
      <c r="L1256" s="54">
        <v>11459</v>
      </c>
      <c r="M1256" s="54">
        <v>2</v>
      </c>
      <c r="N1256" s="54">
        <v>4092</v>
      </c>
      <c r="O1256" s="55">
        <v>1193</v>
      </c>
      <c r="P1256" s="55">
        <v>57</v>
      </c>
      <c r="Q1256" s="55">
        <v>340</v>
      </c>
      <c r="R1256" s="55">
        <v>16</v>
      </c>
      <c r="S1256" s="52">
        <v>0</v>
      </c>
      <c r="T1256" s="56">
        <v>2135</v>
      </c>
      <c r="U1256" s="56">
        <v>308</v>
      </c>
      <c r="V1256" s="56">
        <v>2442</v>
      </c>
      <c r="W1256" s="56">
        <v>1193</v>
      </c>
      <c r="X1256" s="57">
        <v>0.56999999999999995</v>
      </c>
      <c r="Y1256" s="109"/>
      <c r="Z1256" s="109"/>
      <c r="AA1256" s="109"/>
      <c r="AB1256" s="109"/>
      <c r="AC1256" s="56">
        <v>242</v>
      </c>
      <c r="AD1256" s="52" t="s">
        <v>35</v>
      </c>
      <c r="AE1256" s="52" t="s">
        <v>35</v>
      </c>
      <c r="AF1256" s="52" t="s">
        <v>35</v>
      </c>
      <c r="AG1256" s="52" t="s">
        <v>36</v>
      </c>
      <c r="AH1256" s="106"/>
      <c r="AI1256" s="59"/>
      <c r="AJ1256" s="68" t="s">
        <v>10</v>
      </c>
      <c r="AK1256" t="s">
        <v>10</v>
      </c>
      <c r="AL1256" s="30" t="s">
        <v>10</v>
      </c>
      <c r="AM1256" s="39"/>
      <c r="AN1256" s="115" t="s">
        <v>10</v>
      </c>
      <c r="AO1256" s="30"/>
      <c r="AQ1256" s="5"/>
      <c r="AS1256" s="37"/>
      <c r="AT1256" s="30" t="s">
        <v>10</v>
      </c>
      <c r="AV1256" t="str">
        <f t="shared" si="337"/>
        <v>musta</v>
      </c>
      <c r="AW1256" t="str">
        <f t="shared" si="338"/>
        <v>musta</v>
      </c>
      <c r="AX1256" t="str">
        <f t="shared" si="339"/>
        <v>musta</v>
      </c>
      <c r="AY1256" s="31">
        <f t="shared" si="340"/>
        <v>3</v>
      </c>
      <c r="AZ1256" s="31">
        <f t="shared" si="341"/>
        <v>1</v>
      </c>
      <c r="BA1256" s="31">
        <f t="shared" si="342"/>
        <v>1</v>
      </c>
      <c r="BB1256" s="31">
        <f t="shared" si="343"/>
        <v>1</v>
      </c>
      <c r="BC1256" s="31">
        <f t="shared" si="344"/>
        <v>0</v>
      </c>
      <c r="BM1256" s="2" t="s">
        <v>35</v>
      </c>
      <c r="BN1256" s="2" t="s">
        <v>35</v>
      </c>
    </row>
    <row r="1257" spans="1:66" x14ac:dyDescent="0.25">
      <c r="A1257" s="50">
        <v>1246</v>
      </c>
      <c r="B1257" s="50">
        <v>1042</v>
      </c>
      <c r="C1257" s="50" t="str">
        <f t="shared" si="333"/>
        <v>11463_1_4989</v>
      </c>
      <c r="D1257" s="50">
        <v>1</v>
      </c>
      <c r="E1257" s="51">
        <f t="shared" si="335"/>
        <v>114630001</v>
      </c>
      <c r="F1257" s="76" t="str">
        <f t="shared" si="332"/>
        <v>11463_1</v>
      </c>
      <c r="G1257" s="80">
        <v>11463</v>
      </c>
      <c r="H1257" s="52">
        <v>1</v>
      </c>
      <c r="I1257" s="52">
        <v>4989</v>
      </c>
      <c r="J1257" s="53" t="str">
        <f t="shared" si="336"/>
        <v>ok</v>
      </c>
      <c r="K1257" s="54" t="str">
        <f t="shared" si="345"/>
        <v>11463_1</v>
      </c>
      <c r="L1257" s="54">
        <v>11463</v>
      </c>
      <c r="M1257" s="54">
        <v>1</v>
      </c>
      <c r="N1257" s="54">
        <v>4823</v>
      </c>
      <c r="O1257" s="55">
        <v>1709</v>
      </c>
      <c r="P1257" s="55">
        <v>56</v>
      </c>
      <c r="Q1257" s="55">
        <v>470</v>
      </c>
      <c r="R1257" s="55">
        <v>15</v>
      </c>
      <c r="S1257" s="52">
        <v>0</v>
      </c>
      <c r="T1257" s="56">
        <v>3052</v>
      </c>
      <c r="U1257" s="56">
        <v>210</v>
      </c>
      <c r="V1257" s="56">
        <v>3794</v>
      </c>
      <c r="W1257" s="56">
        <v>1709</v>
      </c>
      <c r="X1257" s="57">
        <v>0.56000000000000005</v>
      </c>
      <c r="Y1257" s="109"/>
      <c r="Z1257" s="109"/>
      <c r="AA1257" s="109"/>
      <c r="AB1257" s="109"/>
      <c r="AC1257" s="56">
        <v>149</v>
      </c>
      <c r="AD1257" s="52" t="s">
        <v>35</v>
      </c>
      <c r="AE1257" s="52" t="s">
        <v>35</v>
      </c>
      <c r="AF1257" s="52" t="s">
        <v>35</v>
      </c>
      <c r="AG1257" s="52" t="s">
        <v>36</v>
      </c>
      <c r="AH1257" s="106"/>
      <c r="AI1257" s="59"/>
      <c r="AJ1257" s="68" t="s">
        <v>10</v>
      </c>
      <c r="AK1257" t="s">
        <v>10</v>
      </c>
      <c r="AL1257" s="30" t="s">
        <v>10</v>
      </c>
      <c r="AM1257" s="39"/>
      <c r="AN1257" s="115" t="s">
        <v>10</v>
      </c>
      <c r="AO1257" s="30"/>
      <c r="AQ1257" s="5"/>
      <c r="AS1257" s="37"/>
      <c r="AT1257" s="30" t="s">
        <v>10</v>
      </c>
      <c r="AV1257" t="str">
        <f t="shared" si="337"/>
        <v>musta</v>
      </c>
      <c r="AW1257" t="str">
        <f t="shared" si="338"/>
        <v>musta</v>
      </c>
      <c r="AX1257" t="str">
        <f t="shared" si="339"/>
        <v>musta</v>
      </c>
      <c r="AY1257" s="31">
        <f t="shared" si="340"/>
        <v>3</v>
      </c>
      <c r="AZ1257" s="31">
        <f t="shared" si="341"/>
        <v>1</v>
      </c>
      <c r="BA1257" s="31">
        <f t="shared" si="342"/>
        <v>1</v>
      </c>
      <c r="BB1257" s="31">
        <f t="shared" si="343"/>
        <v>1</v>
      </c>
      <c r="BC1257" s="31">
        <f t="shared" si="344"/>
        <v>0</v>
      </c>
      <c r="BM1257" s="2" t="s">
        <v>35</v>
      </c>
      <c r="BN1257" s="2" t="s">
        <v>35</v>
      </c>
    </row>
    <row r="1258" spans="1:66" x14ac:dyDescent="0.25">
      <c r="A1258" s="50">
        <v>1247</v>
      </c>
      <c r="B1258" s="50">
        <v>1043</v>
      </c>
      <c r="C1258" s="50" t="str">
        <f t="shared" si="333"/>
        <v>11465_1_3505</v>
      </c>
      <c r="D1258" s="50">
        <v>1</v>
      </c>
      <c r="E1258" s="51">
        <f t="shared" si="335"/>
        <v>114650001</v>
      </c>
      <c r="F1258" s="76" t="str">
        <f t="shared" si="332"/>
        <v>11465_1</v>
      </c>
      <c r="G1258" s="81">
        <v>11465</v>
      </c>
      <c r="H1258" s="52">
        <v>1</v>
      </c>
      <c r="I1258" s="52">
        <v>3505</v>
      </c>
      <c r="J1258" s="53" t="str">
        <f t="shared" si="336"/>
        <v>ok</v>
      </c>
      <c r="K1258" s="54" t="str">
        <f t="shared" si="345"/>
        <v>11465_1</v>
      </c>
      <c r="L1258" s="54">
        <v>11465</v>
      </c>
      <c r="M1258" s="54">
        <v>1</v>
      </c>
      <c r="N1258" s="54">
        <v>4610</v>
      </c>
      <c r="O1258" s="55">
        <v>1194</v>
      </c>
      <c r="P1258" s="55">
        <v>67</v>
      </c>
      <c r="Q1258" s="55">
        <v>287</v>
      </c>
      <c r="R1258" s="55">
        <v>14</v>
      </c>
      <c r="S1258" s="52">
        <v>0</v>
      </c>
      <c r="T1258" s="56">
        <v>3573</v>
      </c>
      <c r="U1258" s="56">
        <v>184</v>
      </c>
      <c r="V1258" s="56">
        <v>4126</v>
      </c>
      <c r="W1258" s="56">
        <v>1194</v>
      </c>
      <c r="X1258" s="57">
        <v>0.67</v>
      </c>
      <c r="Y1258" s="109"/>
      <c r="Z1258" s="109"/>
      <c r="AA1258" s="109"/>
      <c r="AB1258" s="109"/>
      <c r="AC1258" s="56">
        <v>1478</v>
      </c>
      <c r="AD1258" s="52" t="s">
        <v>35</v>
      </c>
      <c r="AE1258" s="52" t="s">
        <v>35</v>
      </c>
      <c r="AF1258" s="52" t="s">
        <v>35</v>
      </c>
      <c r="AG1258" s="52" t="s">
        <v>36</v>
      </c>
      <c r="AH1258" s="106"/>
      <c r="AI1258" s="59"/>
      <c r="AJ1258" s="68" t="s">
        <v>10</v>
      </c>
      <c r="AK1258" t="s">
        <v>10</v>
      </c>
      <c r="AL1258" s="30" t="s">
        <v>10</v>
      </c>
      <c r="AM1258" s="39"/>
      <c r="AN1258" s="115" t="s">
        <v>10</v>
      </c>
      <c r="AO1258" s="30"/>
      <c r="AQ1258" s="5"/>
      <c r="AS1258" s="37"/>
      <c r="AT1258" s="30" t="s">
        <v>10</v>
      </c>
      <c r="AV1258" t="str">
        <f t="shared" si="337"/>
        <v>punainen</v>
      </c>
      <c r="AW1258" t="str">
        <f t="shared" si="338"/>
        <v>punainen</v>
      </c>
      <c r="AX1258" t="str">
        <f t="shared" si="339"/>
        <v>punainen</v>
      </c>
      <c r="AY1258" s="31">
        <f t="shared" si="340"/>
        <v>21</v>
      </c>
      <c r="AZ1258" s="31">
        <f t="shared" si="341"/>
        <v>10</v>
      </c>
      <c r="BA1258" s="31">
        <f t="shared" si="342"/>
        <v>1</v>
      </c>
      <c r="BB1258" s="31">
        <f t="shared" si="343"/>
        <v>10</v>
      </c>
      <c r="BC1258" s="31">
        <f t="shared" si="344"/>
        <v>0</v>
      </c>
      <c r="BM1258" s="2" t="s">
        <v>35</v>
      </c>
      <c r="BN1258" s="2" t="s">
        <v>35</v>
      </c>
    </row>
    <row r="1259" spans="1:66" x14ac:dyDescent="0.25">
      <c r="A1259" s="50">
        <v>1248</v>
      </c>
      <c r="B1259" s="50">
        <v>1044</v>
      </c>
      <c r="C1259" s="50" t="str">
        <f t="shared" si="333"/>
        <v>11466_1_4501</v>
      </c>
      <c r="D1259" s="50">
        <v>1</v>
      </c>
      <c r="E1259" s="51">
        <f t="shared" si="335"/>
        <v>114660001</v>
      </c>
      <c r="F1259" s="76" t="str">
        <f t="shared" si="332"/>
        <v>11466_1</v>
      </c>
      <c r="G1259" s="80">
        <v>11466</v>
      </c>
      <c r="H1259" s="52">
        <v>1</v>
      </c>
      <c r="I1259" s="52">
        <v>4501</v>
      </c>
      <c r="J1259" s="53" t="str">
        <f t="shared" si="336"/>
        <v>ok</v>
      </c>
      <c r="K1259" s="54" t="str">
        <f t="shared" si="345"/>
        <v>11466_1</v>
      </c>
      <c r="L1259" s="54">
        <v>11466</v>
      </c>
      <c r="M1259" s="54">
        <v>1</v>
      </c>
      <c r="N1259" s="54">
        <v>4430</v>
      </c>
      <c r="O1259" s="55">
        <v>4280</v>
      </c>
      <c r="P1259" s="55">
        <v>53</v>
      </c>
      <c r="Q1259" s="55">
        <v>762</v>
      </c>
      <c r="R1259" s="55">
        <v>9</v>
      </c>
      <c r="S1259" s="52">
        <v>0</v>
      </c>
      <c r="T1259" s="56">
        <v>8785</v>
      </c>
      <c r="U1259" s="56">
        <v>846</v>
      </c>
      <c r="V1259" s="56">
        <v>10162</v>
      </c>
      <c r="W1259" s="56">
        <v>4280</v>
      </c>
      <c r="X1259" s="57">
        <v>0.53</v>
      </c>
      <c r="Y1259" s="109"/>
      <c r="Z1259" s="109"/>
      <c r="AA1259" s="109"/>
      <c r="AB1259" s="109"/>
      <c r="AC1259" s="56">
        <v>1409</v>
      </c>
      <c r="AD1259" s="52" t="s">
        <v>35</v>
      </c>
      <c r="AE1259" s="52" t="s">
        <v>35</v>
      </c>
      <c r="AF1259" s="52" t="s">
        <v>35</v>
      </c>
      <c r="AG1259" s="52"/>
      <c r="AH1259" s="106"/>
      <c r="AI1259" s="59"/>
      <c r="AJ1259" s="68" t="s">
        <v>9</v>
      </c>
      <c r="AK1259" t="s">
        <v>9</v>
      </c>
      <c r="AL1259" s="30" t="s">
        <v>9</v>
      </c>
      <c r="AM1259" s="39"/>
      <c r="AN1259" s="115" t="s">
        <v>9</v>
      </c>
      <c r="AO1259" s="30"/>
      <c r="AQ1259" s="5"/>
      <c r="AS1259" s="37"/>
      <c r="AT1259" s="30" t="s">
        <v>9</v>
      </c>
      <c r="AV1259" t="str">
        <f t="shared" si="337"/>
        <v>musta</v>
      </c>
      <c r="AW1259" t="str">
        <f t="shared" si="338"/>
        <v>punainen</v>
      </c>
      <c r="AX1259" t="str">
        <f t="shared" si="339"/>
        <v>punainen</v>
      </c>
      <c r="AY1259" s="31">
        <f t="shared" si="340"/>
        <v>21</v>
      </c>
      <c r="AZ1259" s="31">
        <f t="shared" si="341"/>
        <v>1</v>
      </c>
      <c r="BA1259" s="31">
        <f t="shared" si="342"/>
        <v>10</v>
      </c>
      <c r="BB1259" s="31">
        <f t="shared" si="343"/>
        <v>10</v>
      </c>
      <c r="BC1259" s="31">
        <f t="shared" si="344"/>
        <v>0</v>
      </c>
      <c r="BM1259" s="32" t="s">
        <v>34</v>
      </c>
      <c r="BN1259" s="2" t="s">
        <v>35</v>
      </c>
    </row>
    <row r="1260" spans="1:66" x14ac:dyDescent="0.25">
      <c r="A1260" s="50">
        <v>1249</v>
      </c>
      <c r="B1260" s="50">
        <v>1045</v>
      </c>
      <c r="C1260" s="50" t="str">
        <f t="shared" si="333"/>
        <v>11467_1_3447</v>
      </c>
      <c r="D1260" s="50">
        <v>1</v>
      </c>
      <c r="E1260" s="51">
        <f t="shared" si="335"/>
        <v>114670001</v>
      </c>
      <c r="F1260" s="76" t="str">
        <f t="shared" si="332"/>
        <v>11467_1</v>
      </c>
      <c r="G1260" s="80">
        <v>11467</v>
      </c>
      <c r="H1260" s="52">
        <v>1</v>
      </c>
      <c r="I1260" s="52">
        <v>3447</v>
      </c>
      <c r="J1260" s="53" t="str">
        <f t="shared" si="336"/>
        <v>ok</v>
      </c>
      <c r="K1260" s="54" t="str">
        <f t="shared" si="345"/>
        <v>11467_1</v>
      </c>
      <c r="L1260" s="54">
        <v>11467</v>
      </c>
      <c r="M1260" s="54">
        <v>1</v>
      </c>
      <c r="N1260" s="54">
        <v>3257</v>
      </c>
      <c r="O1260" s="55">
        <v>354</v>
      </c>
      <c r="P1260" s="55">
        <v>42</v>
      </c>
      <c r="Q1260" s="55">
        <v>0</v>
      </c>
      <c r="R1260" s="55">
        <v>0</v>
      </c>
      <c r="S1260" s="52">
        <v>0</v>
      </c>
      <c r="T1260" s="56">
        <v>3186</v>
      </c>
      <c r="U1260" s="56">
        <v>384</v>
      </c>
      <c r="V1260" s="56">
        <v>3711</v>
      </c>
      <c r="W1260" s="56">
        <v>354</v>
      </c>
      <c r="X1260" s="57">
        <v>0.42</v>
      </c>
      <c r="Y1260" s="109"/>
      <c r="Z1260" s="109"/>
      <c r="AA1260" s="109"/>
      <c r="AB1260" s="109"/>
      <c r="AC1260" s="56">
        <v>1309</v>
      </c>
      <c r="AD1260" s="52" t="s">
        <v>35</v>
      </c>
      <c r="AE1260" s="52" t="s">
        <v>35</v>
      </c>
      <c r="AF1260" s="52" t="s">
        <v>35</v>
      </c>
      <c r="AG1260" s="52" t="s">
        <v>36</v>
      </c>
      <c r="AH1260" s="106"/>
      <c r="AI1260" s="59"/>
      <c r="AJ1260" s="68" t="s">
        <v>10</v>
      </c>
      <c r="AK1260" t="s">
        <v>10</v>
      </c>
      <c r="AL1260" s="30" t="s">
        <v>10</v>
      </c>
      <c r="AM1260" s="39"/>
      <c r="AN1260" s="115" t="s">
        <v>10</v>
      </c>
      <c r="AO1260" s="30"/>
      <c r="AQ1260" s="5"/>
      <c r="AS1260" s="37"/>
      <c r="AT1260" s="30" t="s">
        <v>10</v>
      </c>
      <c r="AV1260" t="str">
        <f t="shared" si="337"/>
        <v>musta</v>
      </c>
      <c r="AW1260" t="str">
        <f t="shared" si="338"/>
        <v>punainen</v>
      </c>
      <c r="AX1260" t="str">
        <f t="shared" si="339"/>
        <v>musta</v>
      </c>
      <c r="AY1260" s="31">
        <f t="shared" si="340"/>
        <v>11</v>
      </c>
      <c r="AZ1260" s="31">
        <f t="shared" si="341"/>
        <v>1</v>
      </c>
      <c r="BA1260" s="31">
        <f t="shared" si="342"/>
        <v>0</v>
      </c>
      <c r="BB1260" s="31">
        <f t="shared" si="343"/>
        <v>10</v>
      </c>
      <c r="BC1260" s="31">
        <f t="shared" si="344"/>
        <v>0</v>
      </c>
      <c r="BM1260" s="2" t="s">
        <v>35</v>
      </c>
      <c r="BN1260" s="2" t="s">
        <v>35</v>
      </c>
    </row>
    <row r="1261" spans="1:66" x14ac:dyDescent="0.25">
      <c r="A1261" s="50">
        <v>1250</v>
      </c>
      <c r="B1261" s="50">
        <v>1046</v>
      </c>
      <c r="C1261" s="50" t="str">
        <f t="shared" si="333"/>
        <v>11468_1_2530</v>
      </c>
      <c r="D1261" s="50">
        <v>1</v>
      </c>
      <c r="E1261" s="51">
        <f t="shared" si="335"/>
        <v>114680001</v>
      </c>
      <c r="F1261" s="76" t="str">
        <f t="shared" si="332"/>
        <v>11468_1</v>
      </c>
      <c r="G1261" s="80">
        <v>11468</v>
      </c>
      <c r="H1261" s="52">
        <v>1</v>
      </c>
      <c r="I1261" s="52">
        <v>2530</v>
      </c>
      <c r="J1261" s="53" t="str">
        <f t="shared" si="336"/>
        <v>ok</v>
      </c>
      <c r="K1261" s="54" t="str">
        <f t="shared" si="345"/>
        <v>11468_1</v>
      </c>
      <c r="L1261" s="54">
        <v>11468</v>
      </c>
      <c r="M1261" s="54">
        <v>1</v>
      </c>
      <c r="N1261" s="54">
        <v>2481</v>
      </c>
      <c r="O1261" s="55">
        <v>1066</v>
      </c>
      <c r="P1261" s="55">
        <v>46</v>
      </c>
      <c r="Q1261" s="55">
        <v>69</v>
      </c>
      <c r="R1261" s="55">
        <v>3</v>
      </c>
      <c r="S1261" s="52">
        <v>0</v>
      </c>
      <c r="T1261" s="56">
        <v>2953</v>
      </c>
      <c r="U1261" s="56">
        <v>167</v>
      </c>
      <c r="V1261" s="56">
        <v>3356</v>
      </c>
      <c r="W1261" s="56">
        <v>1066</v>
      </c>
      <c r="X1261" s="57">
        <v>0.46</v>
      </c>
      <c r="Y1261" s="109"/>
      <c r="Z1261" s="109"/>
      <c r="AA1261" s="109"/>
      <c r="AB1261" s="109"/>
      <c r="AC1261" s="56">
        <v>498</v>
      </c>
      <c r="AD1261" s="52" t="s">
        <v>35</v>
      </c>
      <c r="AE1261" s="52" t="s">
        <v>35</v>
      </c>
      <c r="AF1261" s="52" t="s">
        <v>35</v>
      </c>
      <c r="AG1261" s="52"/>
      <c r="AH1261" s="106"/>
      <c r="AI1261" s="59"/>
      <c r="AJ1261" s="68" t="s">
        <v>10</v>
      </c>
      <c r="AK1261" t="s">
        <v>10</v>
      </c>
      <c r="AL1261" s="30" t="s">
        <v>10</v>
      </c>
      <c r="AM1261" s="39"/>
      <c r="AN1261" s="115" t="s">
        <v>10</v>
      </c>
      <c r="AO1261" s="30"/>
      <c r="AQ1261" s="5"/>
      <c r="AS1261" s="37"/>
      <c r="AT1261" s="30" t="s">
        <v>10</v>
      </c>
      <c r="AV1261" t="str">
        <f t="shared" si="337"/>
        <v>musta</v>
      </c>
      <c r="AW1261" t="str">
        <f t="shared" si="338"/>
        <v>musta</v>
      </c>
      <c r="AX1261" t="str">
        <f t="shared" si="339"/>
        <v>musta</v>
      </c>
      <c r="AY1261" s="31">
        <f t="shared" si="340"/>
        <v>3</v>
      </c>
      <c r="AZ1261" s="31">
        <f t="shared" si="341"/>
        <v>1</v>
      </c>
      <c r="BA1261" s="31">
        <f t="shared" si="342"/>
        <v>1</v>
      </c>
      <c r="BB1261" s="31">
        <f t="shared" si="343"/>
        <v>1</v>
      </c>
      <c r="BC1261" s="31">
        <f t="shared" si="344"/>
        <v>0</v>
      </c>
      <c r="BM1261" s="2" t="s">
        <v>35</v>
      </c>
      <c r="BN1261" s="2" t="s">
        <v>35</v>
      </c>
    </row>
    <row r="1262" spans="1:66" x14ac:dyDescent="0.25">
      <c r="A1262" s="50">
        <v>1251</v>
      </c>
      <c r="B1262" s="50">
        <v>1047</v>
      </c>
      <c r="C1262" s="50" t="str">
        <f t="shared" si="333"/>
        <v>11471_1_3446</v>
      </c>
      <c r="D1262" s="50">
        <v>1</v>
      </c>
      <c r="E1262" s="51">
        <f t="shared" si="335"/>
        <v>114710001</v>
      </c>
      <c r="F1262" s="76" t="str">
        <f t="shared" si="332"/>
        <v>11471_1</v>
      </c>
      <c r="G1262" s="80">
        <v>11471</v>
      </c>
      <c r="H1262" s="52">
        <v>1</v>
      </c>
      <c r="I1262" s="52">
        <v>3446</v>
      </c>
      <c r="J1262" s="53" t="str">
        <f t="shared" si="336"/>
        <v>ok</v>
      </c>
      <c r="K1262" s="54" t="str">
        <f t="shared" si="345"/>
        <v>11471_1</v>
      </c>
      <c r="L1262" s="54">
        <v>11471</v>
      </c>
      <c r="M1262" s="54">
        <v>1</v>
      </c>
      <c r="N1262" s="54">
        <v>3234</v>
      </c>
      <c r="O1262" s="55">
        <v>703</v>
      </c>
      <c r="P1262" s="55">
        <v>81</v>
      </c>
      <c r="Q1262" s="55">
        <v>4</v>
      </c>
      <c r="R1262" s="55">
        <v>0</v>
      </c>
      <c r="S1262" s="52">
        <v>0</v>
      </c>
      <c r="T1262" s="56">
        <v>506</v>
      </c>
      <c r="U1262" s="56">
        <v>33</v>
      </c>
      <c r="V1262" s="56">
        <v>565</v>
      </c>
      <c r="W1262" s="56">
        <v>703</v>
      </c>
      <c r="X1262" s="57">
        <v>0.81</v>
      </c>
      <c r="Y1262" s="109"/>
      <c r="Z1262" s="109"/>
      <c r="AA1262" s="109"/>
      <c r="AB1262" s="109"/>
      <c r="AC1262" s="56">
        <v>140</v>
      </c>
      <c r="AD1262" s="52" t="s">
        <v>35</v>
      </c>
      <c r="AE1262" s="52" t="s">
        <v>35</v>
      </c>
      <c r="AF1262" s="52" t="s">
        <v>35</v>
      </c>
      <c r="AG1262" s="52" t="s">
        <v>36</v>
      </c>
      <c r="AH1262" s="106"/>
      <c r="AI1262" s="59"/>
      <c r="AJ1262" s="68" t="s">
        <v>10</v>
      </c>
      <c r="AK1262" t="s">
        <v>10</v>
      </c>
      <c r="AL1262" s="30" t="s">
        <v>10</v>
      </c>
      <c r="AM1262" s="39"/>
      <c r="AN1262" s="115" t="s">
        <v>10</v>
      </c>
      <c r="AO1262" s="30"/>
      <c r="AQ1262" s="5"/>
      <c r="AS1262" s="37"/>
      <c r="AT1262" s="30" t="s">
        <v>10</v>
      </c>
      <c r="AV1262" t="str">
        <f t="shared" si="337"/>
        <v>punainen</v>
      </c>
      <c r="AW1262" t="str">
        <f t="shared" si="338"/>
        <v>musta</v>
      </c>
      <c r="AX1262" t="str">
        <f t="shared" si="339"/>
        <v>musta</v>
      </c>
      <c r="AY1262" s="31">
        <f t="shared" si="340"/>
        <v>11</v>
      </c>
      <c r="AZ1262" s="31">
        <f t="shared" si="341"/>
        <v>10</v>
      </c>
      <c r="BA1262" s="31">
        <f t="shared" si="342"/>
        <v>0</v>
      </c>
      <c r="BB1262" s="31">
        <f t="shared" si="343"/>
        <v>1</v>
      </c>
      <c r="BC1262" s="31">
        <f t="shared" si="344"/>
        <v>0</v>
      </c>
      <c r="BM1262" s="2" t="s">
        <v>35</v>
      </c>
      <c r="BN1262" s="2" t="s">
        <v>35</v>
      </c>
    </row>
    <row r="1263" spans="1:66" x14ac:dyDescent="0.25">
      <c r="A1263" s="50">
        <v>1252</v>
      </c>
      <c r="B1263" s="50">
        <v>1048</v>
      </c>
      <c r="C1263" s="50" t="str">
        <f t="shared" si="333"/>
        <v>11473_1_3392</v>
      </c>
      <c r="D1263" s="50">
        <v>1</v>
      </c>
      <c r="E1263" s="51">
        <f t="shared" si="335"/>
        <v>114730001</v>
      </c>
      <c r="F1263" s="76" t="str">
        <f t="shared" si="332"/>
        <v>11473_1</v>
      </c>
      <c r="G1263" s="80">
        <v>11473</v>
      </c>
      <c r="H1263" s="52">
        <v>1</v>
      </c>
      <c r="I1263" s="52">
        <v>3392</v>
      </c>
      <c r="J1263" s="53" t="str">
        <f t="shared" si="336"/>
        <v>ok</v>
      </c>
      <c r="K1263" s="54" t="str">
        <f t="shared" si="345"/>
        <v>11473_1</v>
      </c>
      <c r="L1263" s="54">
        <v>11473</v>
      </c>
      <c r="M1263" s="54">
        <v>1</v>
      </c>
      <c r="N1263" s="54">
        <v>3220</v>
      </c>
      <c r="O1263" s="55">
        <v>39</v>
      </c>
      <c r="P1263" s="55">
        <v>28</v>
      </c>
      <c r="Q1263" s="55">
        <v>3</v>
      </c>
      <c r="R1263" s="55">
        <v>2</v>
      </c>
      <c r="S1263" s="52">
        <v>0</v>
      </c>
      <c r="T1263" s="56">
        <v>525</v>
      </c>
      <c r="U1263" s="56">
        <v>31</v>
      </c>
      <c r="V1263" s="56">
        <v>589</v>
      </c>
      <c r="W1263" s="56">
        <v>39</v>
      </c>
      <c r="X1263" s="57">
        <v>0.28000000000000003</v>
      </c>
      <c r="Y1263" s="109"/>
      <c r="Z1263" s="109"/>
      <c r="AA1263" s="109"/>
      <c r="AB1263" s="109"/>
      <c r="AC1263" s="56">
        <v>47</v>
      </c>
      <c r="AD1263" s="52" t="s">
        <v>35</v>
      </c>
      <c r="AE1263" s="52" t="s">
        <v>35</v>
      </c>
      <c r="AF1263" s="52" t="s">
        <v>35</v>
      </c>
      <c r="AG1263" s="52"/>
      <c r="AH1263" s="106"/>
      <c r="AI1263" s="59"/>
      <c r="AJ1263" s="68" t="s">
        <v>10</v>
      </c>
      <c r="AK1263" t="s">
        <v>10</v>
      </c>
      <c r="AL1263" s="30" t="s">
        <v>10</v>
      </c>
      <c r="AM1263" s="39"/>
      <c r="AN1263" s="115" t="s">
        <v>10</v>
      </c>
      <c r="AO1263" s="30"/>
      <c r="AQ1263" s="5"/>
      <c r="AS1263" s="37"/>
      <c r="AT1263" s="30" t="s">
        <v>10</v>
      </c>
      <c r="AV1263" t="str">
        <f t="shared" si="337"/>
        <v>musta</v>
      </c>
      <c r="AW1263" t="str">
        <f t="shared" si="338"/>
        <v>musta</v>
      </c>
      <c r="AX1263" t="str">
        <f t="shared" si="339"/>
        <v>musta</v>
      </c>
      <c r="AY1263" s="31">
        <f t="shared" si="340"/>
        <v>0</v>
      </c>
      <c r="AZ1263" s="31">
        <f t="shared" si="341"/>
        <v>0</v>
      </c>
      <c r="BA1263" s="31">
        <f t="shared" si="342"/>
        <v>0</v>
      </c>
      <c r="BB1263" s="31">
        <f t="shared" si="343"/>
        <v>0</v>
      </c>
      <c r="BC1263" s="31">
        <f t="shared" si="344"/>
        <v>0</v>
      </c>
      <c r="BM1263" s="2" t="s">
        <v>35</v>
      </c>
      <c r="BN1263" s="2" t="s">
        <v>35</v>
      </c>
    </row>
    <row r="1264" spans="1:66" x14ac:dyDescent="0.25">
      <c r="A1264" s="50">
        <v>1253</v>
      </c>
      <c r="B1264" s="50">
        <v>1049</v>
      </c>
      <c r="C1264" s="50" t="str">
        <f t="shared" si="333"/>
        <v>11475_1_4843</v>
      </c>
      <c r="D1264" s="50">
        <v>1</v>
      </c>
      <c r="E1264" s="51">
        <f t="shared" si="335"/>
        <v>114750001</v>
      </c>
      <c r="F1264" s="76" t="str">
        <f t="shared" si="332"/>
        <v>11475_1</v>
      </c>
      <c r="G1264" s="80">
        <v>11475</v>
      </c>
      <c r="H1264" s="52">
        <v>1</v>
      </c>
      <c r="I1264" s="52">
        <v>4843</v>
      </c>
      <c r="J1264" s="53" t="str">
        <f t="shared" si="336"/>
        <v>ok</v>
      </c>
      <c r="K1264" s="54" t="str">
        <f t="shared" si="345"/>
        <v>11475_1</v>
      </c>
      <c r="L1264" s="54">
        <v>11475</v>
      </c>
      <c r="M1264" s="54">
        <v>1</v>
      </c>
      <c r="N1264" s="54">
        <v>4676</v>
      </c>
      <c r="O1264" s="55">
        <v>536</v>
      </c>
      <c r="P1264" s="55">
        <v>56</v>
      </c>
      <c r="Q1264" s="55">
        <v>139</v>
      </c>
      <c r="R1264" s="55">
        <v>13</v>
      </c>
      <c r="S1264" s="52">
        <v>0</v>
      </c>
      <c r="T1264" s="56">
        <v>395</v>
      </c>
      <c r="U1264" s="56">
        <v>18</v>
      </c>
      <c r="V1264" s="56">
        <v>398</v>
      </c>
      <c r="W1264" s="56">
        <v>536</v>
      </c>
      <c r="X1264" s="57">
        <v>0.56000000000000005</v>
      </c>
      <c r="Y1264" s="109"/>
      <c r="Z1264" s="109"/>
      <c r="AA1264" s="109"/>
      <c r="AB1264" s="109"/>
      <c r="AC1264" s="56">
        <v>183</v>
      </c>
      <c r="AD1264" s="52" t="s">
        <v>35</v>
      </c>
      <c r="AE1264" s="52" t="s">
        <v>35</v>
      </c>
      <c r="AF1264" s="52" t="s">
        <v>35</v>
      </c>
      <c r="AG1264" s="52"/>
      <c r="AH1264" s="106"/>
      <c r="AI1264" s="59"/>
      <c r="AJ1264" s="68" t="s">
        <v>10</v>
      </c>
      <c r="AK1264" t="s">
        <v>10</v>
      </c>
      <c r="AL1264" s="30" t="s">
        <v>10</v>
      </c>
      <c r="AM1264" s="39"/>
      <c r="AN1264" s="115" t="s">
        <v>10</v>
      </c>
      <c r="AO1264" s="30"/>
      <c r="AQ1264" s="5"/>
      <c r="AS1264" s="37"/>
      <c r="AT1264" s="30" t="s">
        <v>10</v>
      </c>
      <c r="AV1264" t="str">
        <f t="shared" si="337"/>
        <v>musta</v>
      </c>
      <c r="AW1264" t="str">
        <f t="shared" si="338"/>
        <v>musta</v>
      </c>
      <c r="AX1264" t="str">
        <f t="shared" si="339"/>
        <v>musta</v>
      </c>
      <c r="AY1264" s="31">
        <f t="shared" si="340"/>
        <v>2</v>
      </c>
      <c r="AZ1264" s="31">
        <f t="shared" si="341"/>
        <v>1</v>
      </c>
      <c r="BA1264" s="31">
        <f t="shared" si="342"/>
        <v>0</v>
      </c>
      <c r="BB1264" s="31">
        <f t="shared" si="343"/>
        <v>1</v>
      </c>
      <c r="BC1264" s="31">
        <f t="shared" si="344"/>
        <v>0</v>
      </c>
      <c r="BM1264" s="32" t="s">
        <v>34</v>
      </c>
      <c r="BN1264" s="2" t="s">
        <v>35</v>
      </c>
    </row>
    <row r="1265" spans="1:66" x14ac:dyDescent="0.25">
      <c r="A1265" s="50">
        <v>1254</v>
      </c>
      <c r="B1265" s="50">
        <v>1050</v>
      </c>
      <c r="C1265" s="50" t="str">
        <f t="shared" si="333"/>
        <v>11475_2_3042</v>
      </c>
      <c r="D1265" s="50">
        <v>1</v>
      </c>
      <c r="E1265" s="51">
        <f t="shared" si="335"/>
        <v>114750002</v>
      </c>
      <c r="F1265" s="76" t="str">
        <f t="shared" si="332"/>
        <v>11475_2</v>
      </c>
      <c r="G1265" s="80">
        <v>11475</v>
      </c>
      <c r="H1265" s="52">
        <v>2</v>
      </c>
      <c r="I1265" s="52">
        <v>3042</v>
      </c>
      <c r="J1265" s="53" t="str">
        <f t="shared" si="336"/>
        <v>ok</v>
      </c>
      <c r="K1265" s="54" t="str">
        <f t="shared" si="345"/>
        <v>11475_2</v>
      </c>
      <c r="L1265" s="54">
        <v>11475</v>
      </c>
      <c r="M1265" s="54">
        <v>2</v>
      </c>
      <c r="N1265" s="54">
        <v>2907</v>
      </c>
      <c r="O1265" s="55">
        <v>118</v>
      </c>
      <c r="P1265" s="55">
        <v>35</v>
      </c>
      <c r="Q1265" s="55">
        <v>3</v>
      </c>
      <c r="R1265" s="55">
        <v>0</v>
      </c>
      <c r="S1265" s="52">
        <v>0</v>
      </c>
      <c r="T1265" s="56">
        <v>405</v>
      </c>
      <c r="U1265" s="56">
        <v>10</v>
      </c>
      <c r="V1265" s="56">
        <v>420</v>
      </c>
      <c r="W1265" s="56">
        <v>118</v>
      </c>
      <c r="X1265" s="57">
        <v>0.35</v>
      </c>
      <c r="Y1265" s="109"/>
      <c r="Z1265" s="109"/>
      <c r="AA1265" s="109"/>
      <c r="AB1265" s="109"/>
      <c r="AC1265" s="56">
        <v>206</v>
      </c>
      <c r="AD1265" s="52" t="s">
        <v>35</v>
      </c>
      <c r="AE1265" s="52" t="s">
        <v>35</v>
      </c>
      <c r="AF1265" s="52" t="s">
        <v>35</v>
      </c>
      <c r="AG1265" s="52"/>
      <c r="AH1265" s="106"/>
      <c r="AI1265" s="59"/>
      <c r="AJ1265" s="68" t="s">
        <v>10</v>
      </c>
      <c r="AK1265" t="s">
        <v>10</v>
      </c>
      <c r="AL1265" s="30" t="s">
        <v>10</v>
      </c>
      <c r="AM1265" s="39"/>
      <c r="AN1265" s="115" t="s">
        <v>10</v>
      </c>
      <c r="AO1265" s="30"/>
      <c r="AQ1265" s="5"/>
      <c r="AS1265" s="37"/>
      <c r="AT1265" s="30" t="s">
        <v>10</v>
      </c>
      <c r="AV1265" t="str">
        <f t="shared" si="337"/>
        <v>musta</v>
      </c>
      <c r="AW1265" t="str">
        <f t="shared" si="338"/>
        <v>musta</v>
      </c>
      <c r="AX1265" t="str">
        <f t="shared" si="339"/>
        <v>musta</v>
      </c>
      <c r="AY1265" s="31">
        <f t="shared" si="340"/>
        <v>1</v>
      </c>
      <c r="AZ1265" s="31">
        <f t="shared" si="341"/>
        <v>0</v>
      </c>
      <c r="BA1265" s="31">
        <f t="shared" si="342"/>
        <v>0</v>
      </c>
      <c r="BB1265" s="31">
        <f t="shared" si="343"/>
        <v>1</v>
      </c>
      <c r="BC1265" s="31">
        <f t="shared" si="344"/>
        <v>0</v>
      </c>
      <c r="BM1265" s="2" t="s">
        <v>35</v>
      </c>
      <c r="BN1265" s="2" t="s">
        <v>35</v>
      </c>
    </row>
    <row r="1266" spans="1:66" x14ac:dyDescent="0.25">
      <c r="A1266" s="50">
        <v>1255</v>
      </c>
      <c r="B1266" s="50">
        <v>1051</v>
      </c>
      <c r="C1266" s="50" t="str">
        <f t="shared" si="333"/>
        <v>11476_1_2072</v>
      </c>
      <c r="D1266" s="50">
        <v>1</v>
      </c>
      <c r="E1266" s="51">
        <f t="shared" si="335"/>
        <v>114760001</v>
      </c>
      <c r="F1266" s="76" t="str">
        <f t="shared" si="332"/>
        <v>11476_1</v>
      </c>
      <c r="G1266" s="80">
        <v>11476</v>
      </c>
      <c r="H1266" s="52">
        <v>1</v>
      </c>
      <c r="I1266" s="52">
        <v>2072</v>
      </c>
      <c r="J1266" s="53" t="str">
        <f t="shared" si="336"/>
        <v>ok</v>
      </c>
      <c r="K1266" s="54" t="str">
        <f t="shared" si="345"/>
        <v>11476_1</v>
      </c>
      <c r="L1266" s="54">
        <v>11476</v>
      </c>
      <c r="M1266" s="54">
        <v>1</v>
      </c>
      <c r="N1266" s="54">
        <v>1997</v>
      </c>
      <c r="O1266" s="55">
        <v>854</v>
      </c>
      <c r="P1266" s="55">
        <v>70</v>
      </c>
      <c r="Q1266" s="55">
        <v>175</v>
      </c>
      <c r="R1266" s="55">
        <v>14</v>
      </c>
      <c r="S1266" s="52">
        <v>0</v>
      </c>
      <c r="T1266" s="56">
        <v>333</v>
      </c>
      <c r="U1266" s="56">
        <v>7</v>
      </c>
      <c r="V1266" s="56">
        <v>376</v>
      </c>
      <c r="W1266" s="56">
        <v>854</v>
      </c>
      <c r="X1266" s="57">
        <v>0.7</v>
      </c>
      <c r="Y1266" s="109"/>
      <c r="Z1266" s="109"/>
      <c r="AA1266" s="109"/>
      <c r="AB1266" s="109"/>
      <c r="AC1266" s="56">
        <v>42</v>
      </c>
      <c r="AD1266" s="52" t="s">
        <v>35</v>
      </c>
      <c r="AE1266" s="52" t="s">
        <v>35</v>
      </c>
      <c r="AF1266" s="52" t="s">
        <v>35</v>
      </c>
      <c r="AG1266" s="52"/>
      <c r="AH1266" s="106"/>
      <c r="AI1266" s="59"/>
      <c r="AJ1266" s="68" t="s">
        <v>10</v>
      </c>
      <c r="AK1266" t="s">
        <v>10</v>
      </c>
      <c r="AL1266" s="30" t="s">
        <v>10</v>
      </c>
      <c r="AM1266" s="39"/>
      <c r="AN1266" s="115" t="s">
        <v>10</v>
      </c>
      <c r="AO1266" s="30"/>
      <c r="AQ1266" s="5"/>
      <c r="AS1266" s="37"/>
      <c r="AT1266" s="30" t="s">
        <v>10</v>
      </c>
      <c r="AV1266" t="str">
        <f t="shared" si="337"/>
        <v>musta</v>
      </c>
      <c r="AW1266" t="str">
        <f t="shared" si="338"/>
        <v>musta</v>
      </c>
      <c r="AX1266" t="str">
        <f t="shared" si="339"/>
        <v>musta</v>
      </c>
      <c r="AY1266" s="31">
        <f t="shared" si="340"/>
        <v>10</v>
      </c>
      <c r="AZ1266" s="31">
        <f t="shared" si="341"/>
        <v>10</v>
      </c>
      <c r="BA1266" s="31">
        <f t="shared" si="342"/>
        <v>0</v>
      </c>
      <c r="BB1266" s="31">
        <f t="shared" si="343"/>
        <v>0</v>
      </c>
      <c r="BC1266" s="31">
        <f t="shared" si="344"/>
        <v>0</v>
      </c>
      <c r="BM1266" s="32" t="s">
        <v>34</v>
      </c>
      <c r="BN1266" s="2" t="s">
        <v>35</v>
      </c>
    </row>
    <row r="1267" spans="1:66" x14ac:dyDescent="0.25">
      <c r="A1267" s="50">
        <v>1256</v>
      </c>
      <c r="B1267" s="50">
        <v>1052</v>
      </c>
      <c r="C1267" s="50" t="str">
        <f t="shared" si="333"/>
        <v>11479_1_6592</v>
      </c>
      <c r="D1267" s="50">
        <v>1</v>
      </c>
      <c r="E1267" s="51">
        <f t="shared" si="335"/>
        <v>114790001</v>
      </c>
      <c r="F1267" s="76" t="str">
        <f t="shared" si="332"/>
        <v>11479_1</v>
      </c>
      <c r="G1267" s="80">
        <v>11479</v>
      </c>
      <c r="H1267" s="52">
        <v>1</v>
      </c>
      <c r="I1267" s="52">
        <v>6592</v>
      </c>
      <c r="J1267" s="53" t="str">
        <f t="shared" si="336"/>
        <v>ok</v>
      </c>
      <c r="K1267" s="54" t="str">
        <f t="shared" si="345"/>
        <v>11479_1</v>
      </c>
      <c r="L1267" s="54">
        <v>11479</v>
      </c>
      <c r="M1267" s="54">
        <v>1</v>
      </c>
      <c r="N1267" s="54">
        <v>6345</v>
      </c>
      <c r="O1267" s="55">
        <v>225</v>
      </c>
      <c r="P1267" s="55">
        <v>48</v>
      </c>
      <c r="Q1267" s="55">
        <v>13</v>
      </c>
      <c r="R1267" s="55">
        <v>2</v>
      </c>
      <c r="S1267" s="52">
        <v>0</v>
      </c>
      <c r="T1267" s="56">
        <v>879</v>
      </c>
      <c r="U1267" s="56">
        <v>21</v>
      </c>
      <c r="V1267" s="56">
        <v>940</v>
      </c>
      <c r="W1267" s="56">
        <v>225</v>
      </c>
      <c r="X1267" s="57">
        <v>0.48</v>
      </c>
      <c r="Y1267" s="109"/>
      <c r="Z1267" s="109"/>
      <c r="AA1267" s="109"/>
      <c r="AB1267" s="109"/>
      <c r="AC1267" s="56">
        <v>670</v>
      </c>
      <c r="AD1267" s="52" t="s">
        <v>35</v>
      </c>
      <c r="AE1267" s="52" t="s">
        <v>35</v>
      </c>
      <c r="AF1267" s="52" t="s">
        <v>35</v>
      </c>
      <c r="AG1267" s="52" t="s">
        <v>36</v>
      </c>
      <c r="AH1267" s="106"/>
      <c r="AI1267" s="59"/>
      <c r="AJ1267" s="68" t="s">
        <v>10</v>
      </c>
      <c r="AK1267" t="s">
        <v>10</v>
      </c>
      <c r="AL1267" s="30" t="s">
        <v>10</v>
      </c>
      <c r="AM1267" s="39"/>
      <c r="AN1267" s="115" t="s">
        <v>10</v>
      </c>
      <c r="AO1267" s="30"/>
      <c r="AQ1267" s="5"/>
      <c r="AS1267" s="37"/>
      <c r="AT1267" s="30" t="s">
        <v>10</v>
      </c>
      <c r="AV1267" t="str">
        <f t="shared" si="337"/>
        <v>musta</v>
      </c>
      <c r="AW1267" t="str">
        <f t="shared" si="338"/>
        <v>punainen</v>
      </c>
      <c r="AX1267" t="str">
        <f t="shared" si="339"/>
        <v>musta</v>
      </c>
      <c r="AY1267" s="31">
        <f t="shared" si="340"/>
        <v>11</v>
      </c>
      <c r="AZ1267" s="31">
        <f t="shared" si="341"/>
        <v>1</v>
      </c>
      <c r="BA1267" s="31">
        <f t="shared" si="342"/>
        <v>0</v>
      </c>
      <c r="BB1267" s="31">
        <f t="shared" si="343"/>
        <v>10</v>
      </c>
      <c r="BC1267" s="31">
        <f t="shared" si="344"/>
        <v>0</v>
      </c>
      <c r="BM1267" s="32" t="s">
        <v>34</v>
      </c>
      <c r="BN1267" s="2" t="s">
        <v>35</v>
      </c>
    </row>
    <row r="1268" spans="1:66" x14ac:dyDescent="0.25">
      <c r="A1268" s="50">
        <v>1257</v>
      </c>
      <c r="B1268" s="50">
        <v>1053</v>
      </c>
      <c r="C1268" s="50" t="str">
        <f t="shared" si="333"/>
        <v>11480_1_5936</v>
      </c>
      <c r="D1268" s="50">
        <v>1</v>
      </c>
      <c r="E1268" s="51">
        <f t="shared" si="335"/>
        <v>114800001</v>
      </c>
      <c r="F1268" s="76" t="str">
        <f t="shared" si="332"/>
        <v>11480_1</v>
      </c>
      <c r="G1268" s="80">
        <v>11480</v>
      </c>
      <c r="H1268" s="52">
        <v>1</v>
      </c>
      <c r="I1268" s="52">
        <v>5936</v>
      </c>
      <c r="J1268" s="53" t="str">
        <f t="shared" si="336"/>
        <v>ok</v>
      </c>
      <c r="K1268" s="54" t="str">
        <f t="shared" si="345"/>
        <v>11480_1</v>
      </c>
      <c r="L1268" s="54">
        <v>11480</v>
      </c>
      <c r="M1268" s="54">
        <v>1</v>
      </c>
      <c r="N1268" s="54">
        <v>5748</v>
      </c>
      <c r="O1268" s="55">
        <v>343</v>
      </c>
      <c r="P1268" s="55">
        <v>69</v>
      </c>
      <c r="Q1268" s="55">
        <v>34</v>
      </c>
      <c r="R1268" s="55">
        <v>3</v>
      </c>
      <c r="S1268" s="52">
        <v>0</v>
      </c>
      <c r="T1268" s="56">
        <v>309</v>
      </c>
      <c r="U1268" s="56">
        <v>16</v>
      </c>
      <c r="V1268" s="56">
        <v>333</v>
      </c>
      <c r="W1268" s="56">
        <v>343</v>
      </c>
      <c r="X1268" s="57">
        <v>0.69</v>
      </c>
      <c r="Y1268" s="109"/>
      <c r="Z1268" s="109"/>
      <c r="AA1268" s="109"/>
      <c r="AB1268" s="109"/>
      <c r="AC1268" s="56">
        <v>250</v>
      </c>
      <c r="AD1268" s="52" t="s">
        <v>35</v>
      </c>
      <c r="AE1268" s="52" t="s">
        <v>35</v>
      </c>
      <c r="AF1268" s="52" t="s">
        <v>35</v>
      </c>
      <c r="AG1268" s="52"/>
      <c r="AH1268" s="106"/>
      <c r="AI1268" s="59"/>
      <c r="AJ1268" s="68" t="s">
        <v>10</v>
      </c>
      <c r="AK1268" t="s">
        <v>10</v>
      </c>
      <c r="AL1268" s="30" t="s">
        <v>10</v>
      </c>
      <c r="AM1268" s="39"/>
      <c r="AN1268" s="115" t="s">
        <v>10</v>
      </c>
      <c r="AO1268" s="30"/>
      <c r="AQ1268" s="5"/>
      <c r="AS1268" s="37"/>
      <c r="AT1268" s="30" t="s">
        <v>10</v>
      </c>
      <c r="AV1268" t="str">
        <f t="shared" si="337"/>
        <v>punainen</v>
      </c>
      <c r="AW1268" t="str">
        <f t="shared" si="338"/>
        <v>musta</v>
      </c>
      <c r="AX1268" t="str">
        <f t="shared" si="339"/>
        <v>musta</v>
      </c>
      <c r="AY1268" s="31">
        <f t="shared" si="340"/>
        <v>11</v>
      </c>
      <c r="AZ1268" s="31">
        <f t="shared" si="341"/>
        <v>10</v>
      </c>
      <c r="BA1268" s="31">
        <f t="shared" si="342"/>
        <v>0</v>
      </c>
      <c r="BB1268" s="31">
        <f t="shared" si="343"/>
        <v>1</v>
      </c>
      <c r="BC1268" s="31">
        <f t="shared" si="344"/>
        <v>0</v>
      </c>
      <c r="BM1268" s="32" t="s">
        <v>34</v>
      </c>
      <c r="BN1268" s="2" t="s">
        <v>35</v>
      </c>
    </row>
    <row r="1269" spans="1:66" x14ac:dyDescent="0.25">
      <c r="A1269" s="50">
        <v>1258</v>
      </c>
      <c r="B1269" s="50">
        <v>1054</v>
      </c>
      <c r="C1269" s="50" t="str">
        <f t="shared" si="333"/>
        <v>11483_1_5169</v>
      </c>
      <c r="D1269" s="50">
        <v>1</v>
      </c>
      <c r="E1269" s="51">
        <f t="shared" si="335"/>
        <v>114830001</v>
      </c>
      <c r="F1269" s="76" t="str">
        <f t="shared" si="332"/>
        <v>11483_1</v>
      </c>
      <c r="G1269" s="80">
        <v>11483</v>
      </c>
      <c r="H1269" s="52">
        <v>1</v>
      </c>
      <c r="I1269" s="52">
        <v>5169</v>
      </c>
      <c r="J1269" s="53" t="str">
        <f t="shared" si="336"/>
        <v>ok</v>
      </c>
      <c r="K1269" s="54" t="str">
        <f t="shared" si="345"/>
        <v>11483_1</v>
      </c>
      <c r="L1269" s="54">
        <v>11483</v>
      </c>
      <c r="M1269" s="54">
        <v>1</v>
      </c>
      <c r="N1269" s="54">
        <v>5010</v>
      </c>
      <c r="O1269" s="55">
        <v>1391</v>
      </c>
      <c r="P1269" s="55">
        <v>72</v>
      </c>
      <c r="Q1269" s="55">
        <v>527</v>
      </c>
      <c r="R1269" s="55">
        <v>25</v>
      </c>
      <c r="S1269" s="52">
        <v>0</v>
      </c>
      <c r="T1269" s="56">
        <v>322</v>
      </c>
      <c r="U1269" s="56">
        <v>9</v>
      </c>
      <c r="V1269" s="56">
        <v>358</v>
      </c>
      <c r="W1269" s="56">
        <v>1391</v>
      </c>
      <c r="X1269" s="57">
        <v>0.72</v>
      </c>
      <c r="Y1269" s="109"/>
      <c r="Z1269" s="109"/>
      <c r="AA1269" s="109"/>
      <c r="AB1269" s="109"/>
      <c r="AC1269" s="56">
        <v>242</v>
      </c>
      <c r="AD1269" s="52" t="s">
        <v>35</v>
      </c>
      <c r="AE1269" s="52" t="s">
        <v>35</v>
      </c>
      <c r="AF1269" s="52" t="s">
        <v>35</v>
      </c>
      <c r="AG1269" s="52"/>
      <c r="AH1269" s="106"/>
      <c r="AI1269" s="59"/>
      <c r="AJ1269" s="68" t="s">
        <v>10</v>
      </c>
      <c r="AK1269" t="s">
        <v>10</v>
      </c>
      <c r="AL1269" s="30" t="s">
        <v>10</v>
      </c>
      <c r="AM1269" s="39"/>
      <c r="AN1269" s="115" t="s">
        <v>10</v>
      </c>
      <c r="AO1269" s="30"/>
      <c r="AQ1269" s="5"/>
      <c r="AS1269" s="37"/>
      <c r="AT1269" s="30" t="s">
        <v>10</v>
      </c>
      <c r="AV1269" t="str">
        <f t="shared" si="337"/>
        <v>punainen</v>
      </c>
      <c r="AW1269" t="str">
        <f t="shared" si="338"/>
        <v>musta</v>
      </c>
      <c r="AX1269" t="str">
        <f t="shared" si="339"/>
        <v>musta</v>
      </c>
      <c r="AY1269" s="31">
        <f t="shared" si="340"/>
        <v>12</v>
      </c>
      <c r="AZ1269" s="31">
        <f t="shared" si="341"/>
        <v>10</v>
      </c>
      <c r="BA1269" s="31">
        <f t="shared" si="342"/>
        <v>1</v>
      </c>
      <c r="BB1269" s="31">
        <f t="shared" si="343"/>
        <v>1</v>
      </c>
      <c r="BC1269" s="31">
        <f t="shared" si="344"/>
        <v>0</v>
      </c>
      <c r="BM1269" s="2" t="s">
        <v>35</v>
      </c>
      <c r="BN1269" s="2" t="s">
        <v>35</v>
      </c>
    </row>
    <row r="1270" spans="1:66" x14ac:dyDescent="0.25">
      <c r="A1270" s="50">
        <v>1259</v>
      </c>
      <c r="B1270" s="50">
        <v>1055</v>
      </c>
      <c r="C1270" s="50" t="str">
        <f t="shared" si="333"/>
        <v>11485_1_2208</v>
      </c>
      <c r="D1270" s="50">
        <v>1</v>
      </c>
      <c r="E1270" s="51">
        <f t="shared" si="335"/>
        <v>114850001</v>
      </c>
      <c r="F1270" s="76" t="str">
        <f t="shared" si="332"/>
        <v>11485_1</v>
      </c>
      <c r="G1270" s="80">
        <v>11485</v>
      </c>
      <c r="H1270" s="52">
        <v>1</v>
      </c>
      <c r="I1270" s="52">
        <v>2208</v>
      </c>
      <c r="J1270" s="53" t="str">
        <f t="shared" si="336"/>
        <v>ok</v>
      </c>
      <c r="K1270" s="54" t="str">
        <f t="shared" si="345"/>
        <v>11485_1</v>
      </c>
      <c r="L1270" s="54">
        <v>11485</v>
      </c>
      <c r="M1270" s="54">
        <v>1</v>
      </c>
      <c r="N1270" s="54">
        <v>2036</v>
      </c>
      <c r="O1270" s="55">
        <v>7013</v>
      </c>
      <c r="P1270" s="55">
        <v>96</v>
      </c>
      <c r="Q1270" s="55">
        <v>4753</v>
      </c>
      <c r="R1270" s="55">
        <v>66</v>
      </c>
      <c r="S1270" s="52">
        <v>0</v>
      </c>
      <c r="T1270" s="56">
        <v>285</v>
      </c>
      <c r="U1270" s="56">
        <v>23</v>
      </c>
      <c r="V1270" s="56">
        <v>311</v>
      </c>
      <c r="W1270" s="56">
        <v>7013</v>
      </c>
      <c r="X1270" s="57">
        <v>0.96</v>
      </c>
      <c r="Y1270" s="109"/>
      <c r="Z1270" s="109"/>
      <c r="AA1270" s="109"/>
      <c r="AB1270" s="109"/>
      <c r="AC1270" s="56">
        <v>252</v>
      </c>
      <c r="AD1270" s="52" t="s">
        <v>35</v>
      </c>
      <c r="AE1270" s="52" t="s">
        <v>35</v>
      </c>
      <c r="AF1270" s="52" t="s">
        <v>35</v>
      </c>
      <c r="AG1270" s="52" t="s">
        <v>36</v>
      </c>
      <c r="AH1270" s="106"/>
      <c r="AI1270" s="59"/>
      <c r="AJ1270" s="68" t="s">
        <v>10</v>
      </c>
      <c r="AK1270" t="s">
        <v>10</v>
      </c>
      <c r="AL1270" s="30" t="s">
        <v>10</v>
      </c>
      <c r="AM1270" s="39"/>
      <c r="AN1270" s="115" t="s">
        <v>10</v>
      </c>
      <c r="AO1270" s="30"/>
      <c r="AQ1270" s="5"/>
      <c r="AS1270" s="37"/>
      <c r="AT1270" s="30" t="s">
        <v>10</v>
      </c>
      <c r="AV1270" t="str">
        <f t="shared" si="337"/>
        <v>punainen</v>
      </c>
      <c r="AW1270" t="str">
        <f t="shared" si="338"/>
        <v>punainen</v>
      </c>
      <c r="AX1270" t="str">
        <f t="shared" si="339"/>
        <v>punainen</v>
      </c>
      <c r="AY1270" s="31">
        <f t="shared" si="340"/>
        <v>21</v>
      </c>
      <c r="AZ1270" s="31">
        <f t="shared" si="341"/>
        <v>10</v>
      </c>
      <c r="BA1270" s="31">
        <f t="shared" si="342"/>
        <v>10</v>
      </c>
      <c r="BB1270" s="31">
        <f t="shared" si="343"/>
        <v>1</v>
      </c>
      <c r="BC1270" s="31">
        <f t="shared" si="344"/>
        <v>0</v>
      </c>
      <c r="BM1270" s="2" t="s">
        <v>35</v>
      </c>
      <c r="BN1270" s="2" t="s">
        <v>35</v>
      </c>
    </row>
    <row r="1271" spans="1:66" x14ac:dyDescent="0.25">
      <c r="A1271" s="50">
        <v>1260</v>
      </c>
      <c r="B1271" s="50">
        <v>1056</v>
      </c>
      <c r="C1271" s="50" t="str">
        <f t="shared" si="333"/>
        <v>11487_1_3513</v>
      </c>
      <c r="D1271" s="50">
        <v>1</v>
      </c>
      <c r="E1271" s="51">
        <f t="shared" si="335"/>
        <v>114870001</v>
      </c>
      <c r="F1271" s="76" t="str">
        <f t="shared" si="332"/>
        <v>11487_1</v>
      </c>
      <c r="G1271" s="80">
        <v>11487</v>
      </c>
      <c r="H1271" s="52">
        <v>1</v>
      </c>
      <c r="I1271" s="52">
        <v>3513</v>
      </c>
      <c r="J1271" s="53" t="str">
        <f t="shared" si="336"/>
        <v>ok</v>
      </c>
      <c r="K1271" s="54" t="str">
        <f t="shared" si="345"/>
        <v>11487_1</v>
      </c>
      <c r="L1271" s="54">
        <v>11487</v>
      </c>
      <c r="M1271" s="54">
        <v>1</v>
      </c>
      <c r="N1271" s="54">
        <v>3247</v>
      </c>
      <c r="O1271" s="55">
        <v>30</v>
      </c>
      <c r="P1271" s="55">
        <v>91</v>
      </c>
      <c r="Q1271" s="55">
        <v>23</v>
      </c>
      <c r="R1271" s="55">
        <v>82</v>
      </c>
      <c r="S1271" s="52">
        <v>0</v>
      </c>
      <c r="T1271" s="56">
        <v>124</v>
      </c>
      <c r="U1271" s="56">
        <v>3</v>
      </c>
      <c r="V1271" s="56">
        <v>136</v>
      </c>
      <c r="W1271" s="56">
        <v>30</v>
      </c>
      <c r="X1271" s="57">
        <v>0.91</v>
      </c>
      <c r="Y1271" s="109"/>
      <c r="Z1271" s="109"/>
      <c r="AA1271" s="109"/>
      <c r="AB1271" s="109"/>
      <c r="AC1271" s="56">
        <v>55</v>
      </c>
      <c r="AD1271" s="52" t="s">
        <v>35</v>
      </c>
      <c r="AE1271" s="52" t="s">
        <v>35</v>
      </c>
      <c r="AF1271" s="52" t="s">
        <v>35</v>
      </c>
      <c r="AG1271" s="52"/>
      <c r="AH1271" s="106"/>
      <c r="AI1271" s="59"/>
      <c r="AJ1271" s="68" t="s">
        <v>10</v>
      </c>
      <c r="AK1271" t="s">
        <v>10</v>
      </c>
      <c r="AL1271" s="30" t="s">
        <v>10</v>
      </c>
      <c r="AM1271" s="39"/>
      <c r="AN1271" s="115" t="s">
        <v>10</v>
      </c>
      <c r="AO1271" s="30"/>
      <c r="AQ1271" s="5"/>
      <c r="AS1271" s="37"/>
      <c r="AT1271" s="30" t="s">
        <v>10</v>
      </c>
      <c r="AV1271" t="str">
        <f t="shared" si="337"/>
        <v>musta</v>
      </c>
      <c r="AW1271" t="str">
        <f t="shared" si="338"/>
        <v>musta</v>
      </c>
      <c r="AX1271" t="str">
        <f t="shared" si="339"/>
        <v>musta</v>
      </c>
      <c r="AY1271" s="31">
        <f t="shared" si="340"/>
        <v>10</v>
      </c>
      <c r="AZ1271" s="31">
        <f t="shared" si="341"/>
        <v>10</v>
      </c>
      <c r="BA1271" s="31">
        <f t="shared" si="342"/>
        <v>0</v>
      </c>
      <c r="BB1271" s="31">
        <f t="shared" si="343"/>
        <v>0</v>
      </c>
      <c r="BC1271" s="31">
        <f t="shared" si="344"/>
        <v>0</v>
      </c>
      <c r="BM1271" s="2" t="s">
        <v>35</v>
      </c>
      <c r="BN1271" s="2" t="s">
        <v>35</v>
      </c>
    </row>
    <row r="1272" spans="1:66" x14ac:dyDescent="0.25">
      <c r="A1272" s="50">
        <v>1261</v>
      </c>
      <c r="B1272" s="50">
        <v>1057</v>
      </c>
      <c r="C1272" s="50" t="str">
        <f t="shared" si="333"/>
        <v>11489_1_3595</v>
      </c>
      <c r="D1272" s="50">
        <v>1</v>
      </c>
      <c r="E1272" s="51">
        <f t="shared" si="335"/>
        <v>114890001</v>
      </c>
      <c r="F1272" s="76" t="str">
        <f t="shared" si="332"/>
        <v>11489_1</v>
      </c>
      <c r="G1272" s="80">
        <v>11489</v>
      </c>
      <c r="H1272" s="52">
        <v>1</v>
      </c>
      <c r="I1272" s="52">
        <v>3595</v>
      </c>
      <c r="J1272" s="53" t="str">
        <f t="shared" si="336"/>
        <v>ok</v>
      </c>
      <c r="K1272" s="54" t="str">
        <f t="shared" si="345"/>
        <v>11489_1</v>
      </c>
      <c r="L1272" s="54">
        <v>11489</v>
      </c>
      <c r="M1272" s="54">
        <v>1</v>
      </c>
      <c r="N1272" s="54">
        <v>3475</v>
      </c>
      <c r="O1272" s="55">
        <v>744</v>
      </c>
      <c r="P1272" s="55">
        <v>87</v>
      </c>
      <c r="Q1272" s="55">
        <v>102</v>
      </c>
      <c r="R1272" s="55">
        <v>11</v>
      </c>
      <c r="S1272" s="52">
        <v>0</v>
      </c>
      <c r="T1272" s="56">
        <v>313</v>
      </c>
      <c r="U1272" s="56">
        <v>15</v>
      </c>
      <c r="V1272" s="56">
        <v>338</v>
      </c>
      <c r="W1272" s="56">
        <v>744</v>
      </c>
      <c r="X1272" s="57">
        <v>0.87</v>
      </c>
      <c r="Y1272" s="109"/>
      <c r="Z1272" s="109"/>
      <c r="AA1272" s="109"/>
      <c r="AB1272" s="109"/>
      <c r="AC1272" s="56">
        <v>468</v>
      </c>
      <c r="AD1272" s="52" t="s">
        <v>35</v>
      </c>
      <c r="AE1272" s="52" t="s">
        <v>35</v>
      </c>
      <c r="AF1272" s="52" t="s">
        <v>35</v>
      </c>
      <c r="AG1272" s="52"/>
      <c r="AH1272" s="106"/>
      <c r="AI1272" s="59"/>
      <c r="AJ1272" s="68" t="s">
        <v>10</v>
      </c>
      <c r="AK1272" t="s">
        <v>10</v>
      </c>
      <c r="AL1272" s="30" t="s">
        <v>10</v>
      </c>
      <c r="AM1272" s="39"/>
      <c r="AN1272" s="115" t="s">
        <v>10</v>
      </c>
      <c r="AO1272" s="30"/>
      <c r="AQ1272" s="5"/>
      <c r="AS1272" s="37"/>
      <c r="AT1272" s="30" t="s">
        <v>10</v>
      </c>
      <c r="AV1272" t="str">
        <f t="shared" si="337"/>
        <v>punainen</v>
      </c>
      <c r="AW1272" t="str">
        <f t="shared" si="338"/>
        <v>musta</v>
      </c>
      <c r="AX1272" t="str">
        <f t="shared" si="339"/>
        <v>musta</v>
      </c>
      <c r="AY1272" s="31">
        <f t="shared" si="340"/>
        <v>11</v>
      </c>
      <c r="AZ1272" s="31">
        <f t="shared" si="341"/>
        <v>10</v>
      </c>
      <c r="BA1272" s="31">
        <f t="shared" si="342"/>
        <v>0</v>
      </c>
      <c r="BB1272" s="31">
        <f t="shared" si="343"/>
        <v>1</v>
      </c>
      <c r="BC1272" s="31">
        <f t="shared" si="344"/>
        <v>0</v>
      </c>
      <c r="BM1272" s="2" t="s">
        <v>35</v>
      </c>
      <c r="BN1272" s="2" t="s">
        <v>35</v>
      </c>
    </row>
    <row r="1273" spans="1:66" x14ac:dyDescent="0.25">
      <c r="A1273" s="50">
        <v>1262</v>
      </c>
      <c r="B1273" s="50">
        <v>1058</v>
      </c>
      <c r="C1273" s="50" t="str">
        <f t="shared" si="333"/>
        <v>11489_2_2718</v>
      </c>
      <c r="D1273" s="50">
        <v>1</v>
      </c>
      <c r="E1273" s="51">
        <f t="shared" si="335"/>
        <v>114890002</v>
      </c>
      <c r="F1273" s="76" t="str">
        <f t="shared" si="332"/>
        <v>11489_2</v>
      </c>
      <c r="G1273" s="80">
        <v>11489</v>
      </c>
      <c r="H1273" s="52">
        <v>2</v>
      </c>
      <c r="I1273" s="52">
        <v>2718</v>
      </c>
      <c r="J1273" s="53" t="str">
        <f t="shared" si="336"/>
        <v>ok</v>
      </c>
      <c r="K1273" s="54" t="str">
        <f t="shared" si="345"/>
        <v>11489_2</v>
      </c>
      <c r="L1273" s="54">
        <v>11489</v>
      </c>
      <c r="M1273" s="54">
        <v>2</v>
      </c>
      <c r="N1273" s="54">
        <v>2651</v>
      </c>
      <c r="O1273" s="55">
        <v>700</v>
      </c>
      <c r="P1273" s="55">
        <v>88</v>
      </c>
      <c r="Q1273" s="55">
        <v>102</v>
      </c>
      <c r="R1273" s="55">
        <v>12</v>
      </c>
      <c r="S1273" s="52">
        <v>0</v>
      </c>
      <c r="T1273" s="56">
        <v>423</v>
      </c>
      <c r="U1273" s="56">
        <v>15</v>
      </c>
      <c r="V1273" s="56">
        <v>464</v>
      </c>
      <c r="W1273" s="56">
        <v>700</v>
      </c>
      <c r="X1273" s="57">
        <v>0.88</v>
      </c>
      <c r="Y1273" s="109"/>
      <c r="Z1273" s="109"/>
      <c r="AA1273" s="109"/>
      <c r="AB1273" s="109"/>
      <c r="AC1273" s="56">
        <v>417</v>
      </c>
      <c r="AD1273" s="52" t="s">
        <v>35</v>
      </c>
      <c r="AE1273" s="52" t="s">
        <v>35</v>
      </c>
      <c r="AF1273" s="52" t="s">
        <v>35</v>
      </c>
      <c r="AG1273" s="52"/>
      <c r="AH1273" s="106"/>
      <c r="AI1273" s="59"/>
      <c r="AJ1273" s="68" t="s">
        <v>10</v>
      </c>
      <c r="AK1273" t="s">
        <v>10</v>
      </c>
      <c r="AL1273" s="30" t="s">
        <v>10</v>
      </c>
      <c r="AM1273" s="39"/>
      <c r="AN1273" s="115" t="s">
        <v>10</v>
      </c>
      <c r="AO1273" s="30"/>
      <c r="AQ1273" s="5"/>
      <c r="AS1273" s="37"/>
      <c r="AT1273" s="30" t="s">
        <v>10</v>
      </c>
      <c r="AV1273" t="str">
        <f t="shared" si="337"/>
        <v>punainen</v>
      </c>
      <c r="AW1273" t="str">
        <f t="shared" si="338"/>
        <v>musta</v>
      </c>
      <c r="AX1273" t="str">
        <f t="shared" si="339"/>
        <v>musta</v>
      </c>
      <c r="AY1273" s="31">
        <f t="shared" si="340"/>
        <v>11</v>
      </c>
      <c r="AZ1273" s="31">
        <f t="shared" si="341"/>
        <v>10</v>
      </c>
      <c r="BA1273" s="31">
        <f t="shared" si="342"/>
        <v>0</v>
      </c>
      <c r="BB1273" s="31">
        <f t="shared" si="343"/>
        <v>1</v>
      </c>
      <c r="BC1273" s="31">
        <f t="shared" si="344"/>
        <v>0</v>
      </c>
      <c r="BM1273" s="2" t="s">
        <v>35</v>
      </c>
      <c r="BN1273" s="2" t="s">
        <v>35</v>
      </c>
    </row>
    <row r="1274" spans="1:66" x14ac:dyDescent="0.25">
      <c r="A1274" s="50">
        <v>1263</v>
      </c>
      <c r="B1274" s="50">
        <v>1059</v>
      </c>
      <c r="C1274" s="50" t="str">
        <f t="shared" si="333"/>
        <v>11490_1_900</v>
      </c>
      <c r="D1274" s="50">
        <v>1</v>
      </c>
      <c r="E1274" s="51">
        <f t="shared" si="335"/>
        <v>114900001</v>
      </c>
      <c r="F1274" s="76" t="str">
        <f t="shared" si="332"/>
        <v>11490_1</v>
      </c>
      <c r="G1274" s="80">
        <v>11490</v>
      </c>
      <c r="H1274" s="52">
        <v>1</v>
      </c>
      <c r="I1274" s="52">
        <v>900</v>
      </c>
      <c r="J1274" s="53" t="str">
        <f t="shared" si="336"/>
        <v>ok</v>
      </c>
      <c r="K1274" s="54" t="str">
        <f t="shared" si="345"/>
        <v>11490_1</v>
      </c>
      <c r="L1274" s="54">
        <v>11490</v>
      </c>
      <c r="M1274" s="54">
        <v>1</v>
      </c>
      <c r="N1274" s="54">
        <v>890</v>
      </c>
      <c r="O1274" s="55">
        <v>687</v>
      </c>
      <c r="P1274" s="55">
        <v>59</v>
      </c>
      <c r="Q1274" s="55">
        <v>285</v>
      </c>
      <c r="R1274" s="55">
        <v>21</v>
      </c>
      <c r="S1274" s="52">
        <v>0</v>
      </c>
      <c r="T1274" s="56">
        <v>2473</v>
      </c>
      <c r="U1274" s="56">
        <v>157</v>
      </c>
      <c r="V1274" s="56">
        <v>2788</v>
      </c>
      <c r="W1274" s="56">
        <v>687</v>
      </c>
      <c r="X1274" s="57">
        <v>0.59</v>
      </c>
      <c r="Y1274" s="109"/>
      <c r="Z1274" s="109"/>
      <c r="AA1274" s="109"/>
      <c r="AB1274" s="109"/>
      <c r="AC1274" s="56">
        <v>985</v>
      </c>
      <c r="AD1274" s="52" t="s">
        <v>35</v>
      </c>
      <c r="AE1274" s="52" t="s">
        <v>35</v>
      </c>
      <c r="AF1274" s="52" t="s">
        <v>35</v>
      </c>
      <c r="AG1274" s="52" t="s">
        <v>36</v>
      </c>
      <c r="AH1274" s="106"/>
      <c r="AI1274" s="59"/>
      <c r="AJ1274" s="68" t="s">
        <v>10</v>
      </c>
      <c r="AK1274" t="s">
        <v>10</v>
      </c>
      <c r="AL1274" s="30" t="s">
        <v>10</v>
      </c>
      <c r="AM1274" s="39"/>
      <c r="AN1274" s="115" t="s">
        <v>10</v>
      </c>
      <c r="AO1274" s="30"/>
      <c r="AQ1274" s="5"/>
      <c r="AS1274" s="37"/>
      <c r="AT1274" s="30" t="s">
        <v>10</v>
      </c>
      <c r="AV1274" t="str">
        <f t="shared" si="337"/>
        <v>musta</v>
      </c>
      <c r="AW1274" t="str">
        <f t="shared" si="338"/>
        <v>punainen</v>
      </c>
      <c r="AX1274" t="str">
        <f t="shared" si="339"/>
        <v>musta</v>
      </c>
      <c r="AY1274" s="31">
        <f t="shared" si="340"/>
        <v>11</v>
      </c>
      <c r="AZ1274" s="31">
        <f t="shared" si="341"/>
        <v>1</v>
      </c>
      <c r="BA1274" s="31">
        <f t="shared" si="342"/>
        <v>0</v>
      </c>
      <c r="BB1274" s="31">
        <f t="shared" si="343"/>
        <v>10</v>
      </c>
      <c r="BC1274" s="31">
        <f t="shared" si="344"/>
        <v>0</v>
      </c>
      <c r="BM1274" s="2" t="s">
        <v>35</v>
      </c>
      <c r="BN1274" s="2" t="s">
        <v>35</v>
      </c>
    </row>
    <row r="1275" spans="1:66" x14ac:dyDescent="0.25">
      <c r="A1275" s="50">
        <v>1264</v>
      </c>
      <c r="B1275" s="50">
        <v>1060</v>
      </c>
      <c r="C1275" s="50" t="str">
        <f t="shared" si="333"/>
        <v>11491_1_2650</v>
      </c>
      <c r="D1275" s="50">
        <v>1</v>
      </c>
      <c r="E1275" s="51">
        <f t="shared" si="335"/>
        <v>114910001</v>
      </c>
      <c r="F1275" s="76" t="str">
        <f t="shared" si="332"/>
        <v>11491_1</v>
      </c>
      <c r="G1275" s="80">
        <v>11491</v>
      </c>
      <c r="H1275" s="52">
        <v>1</v>
      </c>
      <c r="I1275" s="52">
        <v>2650</v>
      </c>
      <c r="J1275" s="53" t="str">
        <f t="shared" si="336"/>
        <v>ok</v>
      </c>
      <c r="K1275" s="54" t="str">
        <f t="shared" si="345"/>
        <v>11491_1</v>
      </c>
      <c r="L1275" s="54">
        <v>11491</v>
      </c>
      <c r="M1275" s="54">
        <v>1</v>
      </c>
      <c r="N1275" s="54">
        <v>4075</v>
      </c>
      <c r="O1275" s="55">
        <v>59</v>
      </c>
      <c r="P1275" s="55">
        <v>69</v>
      </c>
      <c r="Q1275" s="55">
        <v>6</v>
      </c>
      <c r="R1275" s="55">
        <v>6</v>
      </c>
      <c r="S1275" s="52">
        <v>0</v>
      </c>
      <c r="T1275" s="56">
        <v>265</v>
      </c>
      <c r="U1275" s="56">
        <v>8</v>
      </c>
      <c r="V1275" s="56">
        <v>290</v>
      </c>
      <c r="W1275" s="56">
        <v>59</v>
      </c>
      <c r="X1275" s="57">
        <v>0.69</v>
      </c>
      <c r="Y1275" s="109"/>
      <c r="Z1275" s="109"/>
      <c r="AA1275" s="109"/>
      <c r="AB1275" s="109"/>
      <c r="AC1275" s="56">
        <v>291</v>
      </c>
      <c r="AD1275" s="52" t="s">
        <v>35</v>
      </c>
      <c r="AE1275" s="52" t="s">
        <v>35</v>
      </c>
      <c r="AF1275" s="52" t="s">
        <v>35</v>
      </c>
      <c r="AG1275" s="52"/>
      <c r="AH1275" s="106"/>
      <c r="AI1275" s="59"/>
      <c r="AJ1275" s="68" t="s">
        <v>10</v>
      </c>
      <c r="AK1275" t="s">
        <v>10</v>
      </c>
      <c r="AL1275" s="30" t="s">
        <v>10</v>
      </c>
      <c r="AM1275" s="39"/>
      <c r="AN1275" s="115" t="s">
        <v>10</v>
      </c>
      <c r="AO1275" s="30"/>
      <c r="AQ1275" s="5"/>
      <c r="AS1275" s="37"/>
      <c r="AT1275" s="30" t="s">
        <v>10</v>
      </c>
      <c r="AV1275" t="str">
        <f t="shared" si="337"/>
        <v>punainen</v>
      </c>
      <c r="AW1275" t="str">
        <f t="shared" si="338"/>
        <v>musta</v>
      </c>
      <c r="AX1275" t="str">
        <f t="shared" si="339"/>
        <v>musta</v>
      </c>
      <c r="AY1275" s="31">
        <f t="shared" si="340"/>
        <v>11</v>
      </c>
      <c r="AZ1275" s="31">
        <f t="shared" si="341"/>
        <v>10</v>
      </c>
      <c r="BA1275" s="31">
        <f t="shared" si="342"/>
        <v>0</v>
      </c>
      <c r="BB1275" s="31">
        <f t="shared" si="343"/>
        <v>1</v>
      </c>
      <c r="BC1275" s="31">
        <f t="shared" si="344"/>
        <v>0</v>
      </c>
      <c r="BM1275" s="2" t="s">
        <v>35</v>
      </c>
      <c r="BN1275" s="2" t="s">
        <v>35</v>
      </c>
    </row>
    <row r="1276" spans="1:66" x14ac:dyDescent="0.25">
      <c r="A1276" s="50">
        <v>1265</v>
      </c>
      <c r="B1276" s="50">
        <v>1061</v>
      </c>
      <c r="C1276" s="50" t="str">
        <f t="shared" si="333"/>
        <v>11491_2_4694</v>
      </c>
      <c r="D1276" s="50">
        <v>1</v>
      </c>
      <c r="E1276" s="51">
        <f t="shared" si="335"/>
        <v>114910002</v>
      </c>
      <c r="F1276" s="76" t="str">
        <f t="shared" si="332"/>
        <v>11491_2</v>
      </c>
      <c r="G1276" s="80">
        <v>11491</v>
      </c>
      <c r="H1276" s="52">
        <v>2</v>
      </c>
      <c r="I1276" s="52">
        <v>4694</v>
      </c>
      <c r="J1276" s="53" t="str">
        <f t="shared" si="336"/>
        <v>ok</v>
      </c>
      <c r="K1276" s="54" t="str">
        <f t="shared" si="345"/>
        <v>11491_2</v>
      </c>
      <c r="L1276" s="54">
        <v>11491</v>
      </c>
      <c r="M1276" s="54">
        <v>2</v>
      </c>
      <c r="N1276" s="54">
        <v>2705</v>
      </c>
      <c r="O1276" s="55">
        <v>707</v>
      </c>
      <c r="P1276" s="55">
        <v>81</v>
      </c>
      <c r="Q1276" s="55">
        <v>103</v>
      </c>
      <c r="R1276" s="55">
        <v>11</v>
      </c>
      <c r="S1276" s="52">
        <v>0</v>
      </c>
      <c r="T1276" s="56">
        <v>433</v>
      </c>
      <c r="U1276" s="56">
        <v>43</v>
      </c>
      <c r="V1276" s="56">
        <v>478</v>
      </c>
      <c r="W1276" s="56">
        <v>707</v>
      </c>
      <c r="X1276" s="57">
        <v>0.81</v>
      </c>
      <c r="Y1276" s="109"/>
      <c r="Z1276" s="109"/>
      <c r="AA1276" s="109"/>
      <c r="AB1276" s="109"/>
      <c r="AC1276" s="56">
        <v>501</v>
      </c>
      <c r="AD1276" s="52" t="s">
        <v>35</v>
      </c>
      <c r="AE1276" s="52" t="s">
        <v>35</v>
      </c>
      <c r="AF1276" s="52" t="s">
        <v>35</v>
      </c>
      <c r="AG1276" s="52"/>
      <c r="AH1276" s="106"/>
      <c r="AI1276" s="59"/>
      <c r="AJ1276" s="68" t="s">
        <v>10</v>
      </c>
      <c r="AK1276" t="s">
        <v>10</v>
      </c>
      <c r="AL1276" s="30" t="s">
        <v>10</v>
      </c>
      <c r="AM1276" s="39"/>
      <c r="AN1276" s="115" t="s">
        <v>10</v>
      </c>
      <c r="AO1276" s="30"/>
      <c r="AQ1276" s="5"/>
      <c r="AS1276" s="37"/>
      <c r="AT1276" s="30" t="s">
        <v>10</v>
      </c>
      <c r="AV1276" t="str">
        <f t="shared" si="337"/>
        <v>punainen</v>
      </c>
      <c r="AW1276" t="str">
        <f t="shared" si="338"/>
        <v>punainen</v>
      </c>
      <c r="AX1276" t="str">
        <f t="shared" si="339"/>
        <v>musta</v>
      </c>
      <c r="AY1276" s="31">
        <f t="shared" si="340"/>
        <v>20</v>
      </c>
      <c r="AZ1276" s="31">
        <f t="shared" si="341"/>
        <v>10</v>
      </c>
      <c r="BA1276" s="31">
        <f t="shared" si="342"/>
        <v>0</v>
      </c>
      <c r="BB1276" s="31">
        <f t="shared" si="343"/>
        <v>10</v>
      </c>
      <c r="BC1276" s="31">
        <f t="shared" si="344"/>
        <v>0</v>
      </c>
      <c r="BM1276" s="2" t="s">
        <v>35</v>
      </c>
      <c r="BN1276" s="2" t="s">
        <v>35</v>
      </c>
    </row>
    <row r="1277" spans="1:66" x14ac:dyDescent="0.25">
      <c r="A1277" s="50">
        <v>1266</v>
      </c>
      <c r="B1277" s="50">
        <v>1062</v>
      </c>
      <c r="C1277" s="50" t="str">
        <f t="shared" si="333"/>
        <v>11503_1_1955</v>
      </c>
      <c r="D1277" s="50">
        <v>1</v>
      </c>
      <c r="E1277" s="51">
        <f t="shared" si="335"/>
        <v>115030001</v>
      </c>
      <c r="F1277" s="76" t="str">
        <f t="shared" si="332"/>
        <v>11503_1</v>
      </c>
      <c r="G1277" s="80">
        <v>11503</v>
      </c>
      <c r="H1277" s="52">
        <v>1</v>
      </c>
      <c r="I1277" s="52">
        <v>1955</v>
      </c>
      <c r="J1277" s="53" t="str">
        <f t="shared" si="336"/>
        <v>ok</v>
      </c>
      <c r="K1277" s="54" t="str">
        <f t="shared" si="345"/>
        <v>11503_1</v>
      </c>
      <c r="L1277" s="54">
        <v>11503</v>
      </c>
      <c r="M1277" s="54">
        <v>1</v>
      </c>
      <c r="N1277" s="54">
        <v>710</v>
      </c>
      <c r="O1277" s="55">
        <v>371</v>
      </c>
      <c r="P1277" s="55">
        <v>91</v>
      </c>
      <c r="Q1277" s="55">
        <v>9</v>
      </c>
      <c r="R1277" s="55">
        <v>2</v>
      </c>
      <c r="S1277" s="52">
        <v>0</v>
      </c>
      <c r="T1277" s="56">
        <v>246</v>
      </c>
      <c r="U1277" s="56">
        <v>20</v>
      </c>
      <c r="V1277" s="56">
        <v>254</v>
      </c>
      <c r="W1277" s="56">
        <v>371</v>
      </c>
      <c r="X1277" s="57">
        <v>0.91</v>
      </c>
      <c r="Y1277" s="109"/>
      <c r="Z1277" s="109"/>
      <c r="AA1277" s="109"/>
      <c r="AB1277" s="109"/>
      <c r="AC1277" s="56">
        <v>50</v>
      </c>
      <c r="AD1277" s="52" t="s">
        <v>35</v>
      </c>
      <c r="AE1277" s="52" t="s">
        <v>35</v>
      </c>
      <c r="AF1277" s="52" t="s">
        <v>35</v>
      </c>
      <c r="AG1277" s="52" t="s">
        <v>36</v>
      </c>
      <c r="AH1277" s="106"/>
      <c r="AI1277" s="59"/>
      <c r="AJ1277" s="68" t="s">
        <v>10</v>
      </c>
      <c r="AK1277" t="s">
        <v>10</v>
      </c>
      <c r="AL1277" s="30" t="s">
        <v>10</v>
      </c>
      <c r="AM1277" s="39"/>
      <c r="AN1277" s="115" t="s">
        <v>10</v>
      </c>
      <c r="AO1277" s="30"/>
      <c r="AQ1277" s="5"/>
      <c r="AS1277" s="37"/>
      <c r="AT1277" s="30" t="s">
        <v>10</v>
      </c>
      <c r="AV1277" t="str">
        <f t="shared" si="337"/>
        <v>musta</v>
      </c>
      <c r="AW1277" t="str">
        <f t="shared" si="338"/>
        <v>musta</v>
      </c>
      <c r="AX1277" t="str">
        <f t="shared" si="339"/>
        <v>musta</v>
      </c>
      <c r="AY1277" s="31">
        <f t="shared" si="340"/>
        <v>10</v>
      </c>
      <c r="AZ1277" s="31">
        <f t="shared" si="341"/>
        <v>10</v>
      </c>
      <c r="BA1277" s="31">
        <f t="shared" si="342"/>
        <v>0</v>
      </c>
      <c r="BB1277" s="31">
        <f t="shared" si="343"/>
        <v>0</v>
      </c>
      <c r="BC1277" s="31">
        <f t="shared" si="344"/>
        <v>0</v>
      </c>
      <c r="BM1277" s="2" t="s">
        <v>35</v>
      </c>
      <c r="BN1277" s="2" t="s">
        <v>35</v>
      </c>
    </row>
    <row r="1278" spans="1:66" x14ac:dyDescent="0.25">
      <c r="A1278" s="50">
        <v>1267</v>
      </c>
      <c r="B1278" s="50">
        <v>1063</v>
      </c>
      <c r="C1278" s="50" t="str">
        <f t="shared" si="333"/>
        <v>11505_1_9145</v>
      </c>
      <c r="D1278" s="50">
        <v>1</v>
      </c>
      <c r="E1278" s="51">
        <f t="shared" si="335"/>
        <v>115050001</v>
      </c>
      <c r="F1278" s="76" t="str">
        <f t="shared" si="332"/>
        <v>11505_1</v>
      </c>
      <c r="G1278" s="80">
        <v>11505</v>
      </c>
      <c r="H1278" s="52">
        <v>1</v>
      </c>
      <c r="I1278" s="52">
        <v>9145</v>
      </c>
      <c r="J1278" s="53" t="str">
        <f t="shared" si="336"/>
        <v>ok</v>
      </c>
      <c r="K1278" s="54" t="str">
        <f t="shared" si="345"/>
        <v>11505_1</v>
      </c>
      <c r="L1278" s="54">
        <v>11505</v>
      </c>
      <c r="M1278" s="54">
        <v>1</v>
      </c>
      <c r="N1278" s="54">
        <v>8982</v>
      </c>
      <c r="O1278" s="55">
        <v>1914</v>
      </c>
      <c r="P1278" s="55">
        <v>69</v>
      </c>
      <c r="Q1278" s="55">
        <v>1059</v>
      </c>
      <c r="R1278" s="55">
        <v>35</v>
      </c>
      <c r="S1278" s="52">
        <v>0</v>
      </c>
      <c r="T1278" s="56">
        <v>1328</v>
      </c>
      <c r="U1278" s="56">
        <v>57</v>
      </c>
      <c r="V1278" s="56">
        <v>1438</v>
      </c>
      <c r="W1278" s="56">
        <v>1914</v>
      </c>
      <c r="X1278" s="57">
        <v>0.69</v>
      </c>
      <c r="Y1278" s="109"/>
      <c r="Z1278" s="109"/>
      <c r="AA1278" s="109"/>
      <c r="AB1278" s="109"/>
      <c r="AC1278" s="56">
        <v>565</v>
      </c>
      <c r="AD1278" s="52" t="s">
        <v>35</v>
      </c>
      <c r="AE1278" s="52" t="s">
        <v>35</v>
      </c>
      <c r="AF1278" s="52" t="s">
        <v>35</v>
      </c>
      <c r="AG1278" s="52"/>
      <c r="AH1278" s="106"/>
      <c r="AI1278" s="59"/>
      <c r="AJ1278" s="68" t="s">
        <v>10</v>
      </c>
      <c r="AK1278" t="s">
        <v>10</v>
      </c>
      <c r="AL1278" s="30" t="s">
        <v>10</v>
      </c>
      <c r="AM1278" s="39"/>
      <c r="AN1278" s="115" t="s">
        <v>10</v>
      </c>
      <c r="AO1278" s="30"/>
      <c r="AQ1278" s="5"/>
      <c r="AS1278" s="37"/>
      <c r="AT1278" s="30" t="s">
        <v>10</v>
      </c>
      <c r="AV1278" t="str">
        <f t="shared" si="337"/>
        <v>punainen</v>
      </c>
      <c r="AW1278" t="str">
        <f t="shared" si="338"/>
        <v>punainen</v>
      </c>
      <c r="AX1278" t="str">
        <f t="shared" si="339"/>
        <v>punainen</v>
      </c>
      <c r="AY1278" s="31">
        <f t="shared" si="340"/>
        <v>21</v>
      </c>
      <c r="AZ1278" s="31">
        <f t="shared" si="341"/>
        <v>10</v>
      </c>
      <c r="BA1278" s="31">
        <f t="shared" si="342"/>
        <v>1</v>
      </c>
      <c r="BB1278" s="31">
        <f t="shared" si="343"/>
        <v>10</v>
      </c>
      <c r="BC1278" s="31">
        <f t="shared" si="344"/>
        <v>0</v>
      </c>
      <c r="BM1278" s="32" t="s">
        <v>34</v>
      </c>
      <c r="BN1278" s="2" t="s">
        <v>35</v>
      </c>
    </row>
    <row r="1279" spans="1:66" x14ac:dyDescent="0.25">
      <c r="A1279" s="50">
        <v>1268</v>
      </c>
      <c r="B1279" s="50">
        <v>1064</v>
      </c>
      <c r="C1279" s="50" t="str">
        <f t="shared" si="333"/>
        <v>11507_1_4070</v>
      </c>
      <c r="D1279" s="50">
        <v>1</v>
      </c>
      <c r="E1279" s="51">
        <f t="shared" si="335"/>
        <v>115070001</v>
      </c>
      <c r="F1279" s="76" t="str">
        <f t="shared" si="332"/>
        <v>11507_1</v>
      </c>
      <c r="G1279" s="80">
        <v>11507</v>
      </c>
      <c r="H1279" s="52">
        <v>1</v>
      </c>
      <c r="I1279" s="52">
        <v>4070</v>
      </c>
      <c r="J1279" s="53" t="str">
        <f t="shared" si="336"/>
        <v>ok</v>
      </c>
      <c r="K1279" s="54" t="str">
        <f t="shared" si="345"/>
        <v>11507_1</v>
      </c>
      <c r="L1279" s="54">
        <v>11507</v>
      </c>
      <c r="M1279" s="54">
        <v>1</v>
      </c>
      <c r="N1279" s="54">
        <v>3930</v>
      </c>
      <c r="O1279" s="55">
        <v>3030</v>
      </c>
      <c r="P1279" s="55">
        <v>79</v>
      </c>
      <c r="Q1279" s="55">
        <v>1610</v>
      </c>
      <c r="R1279" s="55">
        <v>42</v>
      </c>
      <c r="S1279" s="52">
        <v>0</v>
      </c>
      <c r="T1279" s="56">
        <v>1610</v>
      </c>
      <c r="U1279" s="56">
        <v>96</v>
      </c>
      <c r="V1279" s="56">
        <v>1754</v>
      </c>
      <c r="W1279" s="56">
        <v>3030</v>
      </c>
      <c r="X1279" s="57">
        <v>0.79</v>
      </c>
      <c r="Y1279" s="109"/>
      <c r="Z1279" s="109"/>
      <c r="AA1279" s="109"/>
      <c r="AB1279" s="109"/>
      <c r="AC1279" s="56">
        <v>208</v>
      </c>
      <c r="AD1279" s="52" t="s">
        <v>35</v>
      </c>
      <c r="AE1279" s="52" t="s">
        <v>35</v>
      </c>
      <c r="AF1279" s="52" t="s">
        <v>35</v>
      </c>
      <c r="AG1279" s="52"/>
      <c r="AH1279" s="106"/>
      <c r="AI1279" s="59"/>
      <c r="AJ1279" s="68" t="s">
        <v>10</v>
      </c>
      <c r="AK1279" t="s">
        <v>10</v>
      </c>
      <c r="AL1279" s="30" t="s">
        <v>10</v>
      </c>
      <c r="AM1279" s="39"/>
      <c r="AN1279" s="115" t="s">
        <v>10</v>
      </c>
      <c r="AO1279" s="30"/>
      <c r="AQ1279" s="5"/>
      <c r="AS1279" s="37"/>
      <c r="AT1279" s="30" t="s">
        <v>10</v>
      </c>
      <c r="AV1279" t="str">
        <f t="shared" si="337"/>
        <v>punainen</v>
      </c>
      <c r="AW1279" t="str">
        <f t="shared" si="338"/>
        <v>punainen</v>
      </c>
      <c r="AX1279" t="str">
        <f t="shared" si="339"/>
        <v>punainen</v>
      </c>
      <c r="AY1279" s="31">
        <f t="shared" si="340"/>
        <v>21</v>
      </c>
      <c r="AZ1279" s="31">
        <f t="shared" si="341"/>
        <v>10</v>
      </c>
      <c r="BA1279" s="31">
        <f t="shared" si="342"/>
        <v>10</v>
      </c>
      <c r="BB1279" s="31">
        <f t="shared" si="343"/>
        <v>1</v>
      </c>
      <c r="BC1279" s="31">
        <f t="shared" si="344"/>
        <v>0</v>
      </c>
      <c r="BM1279" s="32" t="s">
        <v>34</v>
      </c>
      <c r="BN1279" s="2" t="s">
        <v>35</v>
      </c>
    </row>
    <row r="1280" spans="1:66" x14ac:dyDescent="0.25">
      <c r="A1280" s="50">
        <v>1269</v>
      </c>
      <c r="B1280" s="50">
        <v>1065</v>
      </c>
      <c r="C1280" s="50" t="str">
        <f t="shared" si="333"/>
        <v>11509_1_6146</v>
      </c>
      <c r="D1280" s="50">
        <v>1</v>
      </c>
      <c r="E1280" s="51">
        <f t="shared" si="335"/>
        <v>115090001</v>
      </c>
      <c r="F1280" s="76" t="str">
        <f t="shared" si="332"/>
        <v>11509_1</v>
      </c>
      <c r="G1280" s="80">
        <v>11509</v>
      </c>
      <c r="H1280" s="52">
        <v>1</v>
      </c>
      <c r="I1280" s="52">
        <v>6146</v>
      </c>
      <c r="J1280" s="53" t="str">
        <f t="shared" si="336"/>
        <v>ok</v>
      </c>
      <c r="K1280" s="54" t="str">
        <f t="shared" si="345"/>
        <v>11509_1</v>
      </c>
      <c r="L1280" s="54">
        <v>11509</v>
      </c>
      <c r="M1280" s="54">
        <v>1</v>
      </c>
      <c r="N1280" s="54">
        <v>5805</v>
      </c>
      <c r="O1280" s="55">
        <v>101</v>
      </c>
      <c r="P1280" s="55">
        <v>31</v>
      </c>
      <c r="Q1280" s="55">
        <v>42</v>
      </c>
      <c r="R1280" s="55">
        <v>14</v>
      </c>
      <c r="S1280" s="52">
        <v>0</v>
      </c>
      <c r="T1280" s="56">
        <v>202</v>
      </c>
      <c r="U1280" s="56">
        <v>11</v>
      </c>
      <c r="V1280" s="56">
        <v>219</v>
      </c>
      <c r="W1280" s="56">
        <v>101</v>
      </c>
      <c r="X1280" s="57">
        <v>0.31</v>
      </c>
      <c r="Y1280" s="109"/>
      <c r="Z1280" s="109"/>
      <c r="AA1280" s="109"/>
      <c r="AB1280" s="109"/>
      <c r="AC1280" s="56">
        <v>86</v>
      </c>
      <c r="AD1280" s="52" t="s">
        <v>35</v>
      </c>
      <c r="AE1280" s="52" t="s">
        <v>35</v>
      </c>
      <c r="AF1280" s="52" t="s">
        <v>35</v>
      </c>
      <c r="AG1280" s="52"/>
      <c r="AH1280" s="106"/>
      <c r="AI1280" s="59"/>
      <c r="AJ1280" s="68" t="s">
        <v>10</v>
      </c>
      <c r="AK1280" t="s">
        <v>10</v>
      </c>
      <c r="AL1280" s="30" t="s">
        <v>10</v>
      </c>
      <c r="AM1280" s="39"/>
      <c r="AN1280" s="115" t="s">
        <v>10</v>
      </c>
      <c r="AO1280" s="30"/>
      <c r="AQ1280" s="5"/>
      <c r="AS1280" s="37"/>
      <c r="AT1280" s="30" t="s">
        <v>10</v>
      </c>
      <c r="AV1280" t="str">
        <f t="shared" si="337"/>
        <v>musta</v>
      </c>
      <c r="AW1280" t="str">
        <f t="shared" si="338"/>
        <v>musta</v>
      </c>
      <c r="AX1280" t="str">
        <f t="shared" si="339"/>
        <v>musta</v>
      </c>
      <c r="AY1280" s="31">
        <f t="shared" si="340"/>
        <v>0</v>
      </c>
      <c r="AZ1280" s="31">
        <f t="shared" si="341"/>
        <v>0</v>
      </c>
      <c r="BA1280" s="31">
        <f t="shared" si="342"/>
        <v>0</v>
      </c>
      <c r="BB1280" s="31">
        <f t="shared" si="343"/>
        <v>0</v>
      </c>
      <c r="BC1280" s="31">
        <f t="shared" si="344"/>
        <v>0</v>
      </c>
      <c r="BM1280" s="2" t="s">
        <v>35</v>
      </c>
      <c r="BN1280" s="2" t="s">
        <v>35</v>
      </c>
    </row>
    <row r="1281" spans="1:66" x14ac:dyDescent="0.25">
      <c r="A1281" s="50">
        <v>1270</v>
      </c>
      <c r="B1281" s="50">
        <v>1066</v>
      </c>
      <c r="C1281" s="50" t="str">
        <f t="shared" si="333"/>
        <v>11511_1_4495</v>
      </c>
      <c r="D1281" s="50">
        <v>1</v>
      </c>
      <c r="E1281" s="51">
        <f t="shared" si="335"/>
        <v>115110001</v>
      </c>
      <c r="F1281" s="76" t="str">
        <f t="shared" si="332"/>
        <v>11511_1</v>
      </c>
      <c r="G1281" s="80">
        <v>11511</v>
      </c>
      <c r="H1281" s="52">
        <v>1</v>
      </c>
      <c r="I1281" s="52">
        <v>4495</v>
      </c>
      <c r="J1281" s="53" t="str">
        <f t="shared" si="336"/>
        <v>ok</v>
      </c>
      <c r="K1281" s="54" t="str">
        <f t="shared" si="345"/>
        <v>11511_1</v>
      </c>
      <c r="L1281" s="54">
        <v>11511</v>
      </c>
      <c r="M1281" s="54">
        <v>1</v>
      </c>
      <c r="N1281" s="54">
        <v>1877</v>
      </c>
      <c r="O1281" s="55">
        <v>22</v>
      </c>
      <c r="P1281" s="55">
        <v>5</v>
      </c>
      <c r="Q1281" s="55">
        <v>11</v>
      </c>
      <c r="R1281" s="55">
        <v>3</v>
      </c>
      <c r="S1281" s="52">
        <v>0</v>
      </c>
      <c r="T1281" s="56">
        <v>1617</v>
      </c>
      <c r="U1281" s="56">
        <v>51</v>
      </c>
      <c r="V1281" s="56">
        <v>1753</v>
      </c>
      <c r="W1281" s="56">
        <v>22</v>
      </c>
      <c r="X1281" s="57">
        <v>0.05</v>
      </c>
      <c r="Y1281" s="109"/>
      <c r="Z1281" s="109"/>
      <c r="AA1281" s="109"/>
      <c r="AB1281" s="109"/>
      <c r="AC1281" s="56">
        <v>2593</v>
      </c>
      <c r="AD1281" s="52" t="s">
        <v>35</v>
      </c>
      <c r="AE1281" s="52" t="s">
        <v>35</v>
      </c>
      <c r="AF1281" s="52" t="s">
        <v>36</v>
      </c>
      <c r="AG1281" s="52" t="s">
        <v>36</v>
      </c>
      <c r="AH1281" s="106"/>
      <c r="AI1281" s="59"/>
      <c r="AJ1281" s="68" t="s">
        <v>10</v>
      </c>
      <c r="AK1281" t="s">
        <v>10</v>
      </c>
      <c r="AL1281" s="30" t="s">
        <v>10</v>
      </c>
      <c r="AM1281" s="39"/>
      <c r="AN1281" s="115" t="s">
        <v>10</v>
      </c>
      <c r="AO1281" s="30"/>
      <c r="AQ1281" s="5"/>
      <c r="AS1281" s="37"/>
      <c r="AT1281" s="30" t="s">
        <v>10</v>
      </c>
      <c r="AV1281" t="str">
        <f t="shared" si="337"/>
        <v>musta</v>
      </c>
      <c r="AW1281" t="str">
        <f t="shared" si="338"/>
        <v>musta</v>
      </c>
      <c r="AX1281" t="str">
        <f t="shared" si="339"/>
        <v>musta</v>
      </c>
      <c r="AY1281" s="31">
        <f t="shared" si="340"/>
        <v>10</v>
      </c>
      <c r="AZ1281" s="31">
        <f t="shared" si="341"/>
        <v>0</v>
      </c>
      <c r="BA1281" s="31">
        <f t="shared" si="342"/>
        <v>0</v>
      </c>
      <c r="BB1281" s="31">
        <f t="shared" si="343"/>
        <v>10</v>
      </c>
      <c r="BC1281" s="31">
        <f t="shared" si="344"/>
        <v>0</v>
      </c>
      <c r="BM1281" s="2" t="s">
        <v>35</v>
      </c>
      <c r="BN1281" s="2" t="s">
        <v>35</v>
      </c>
    </row>
    <row r="1282" spans="1:66" x14ac:dyDescent="0.25">
      <c r="A1282" s="50">
        <v>1271</v>
      </c>
      <c r="B1282" s="50">
        <v>1067</v>
      </c>
      <c r="C1282" s="50" t="str">
        <f t="shared" si="333"/>
        <v>11513_1_5745</v>
      </c>
      <c r="D1282" s="50">
        <v>1</v>
      </c>
      <c r="E1282" s="51">
        <f t="shared" si="335"/>
        <v>115130001</v>
      </c>
      <c r="F1282" s="76" t="str">
        <f t="shared" si="332"/>
        <v>11513_1</v>
      </c>
      <c r="G1282" s="80">
        <v>11513</v>
      </c>
      <c r="H1282" s="52">
        <v>1</v>
      </c>
      <c r="I1282" s="52">
        <v>5745</v>
      </c>
      <c r="J1282" s="53" t="str">
        <f t="shared" si="336"/>
        <v>ok</v>
      </c>
      <c r="K1282" s="54" t="str">
        <f t="shared" si="345"/>
        <v>11513_1</v>
      </c>
      <c r="L1282" s="54">
        <v>11513</v>
      </c>
      <c r="M1282" s="54">
        <v>1</v>
      </c>
      <c r="N1282" s="54">
        <v>352</v>
      </c>
      <c r="O1282" s="55">
        <v>23</v>
      </c>
      <c r="P1282" s="55">
        <v>15</v>
      </c>
      <c r="Q1282" s="55">
        <v>0</v>
      </c>
      <c r="R1282" s="55">
        <v>0</v>
      </c>
      <c r="S1282" s="52">
        <v>0</v>
      </c>
      <c r="T1282" s="56">
        <v>110</v>
      </c>
      <c r="U1282" s="56">
        <v>3</v>
      </c>
      <c r="V1282" s="56">
        <v>108</v>
      </c>
      <c r="W1282" s="56">
        <v>23</v>
      </c>
      <c r="X1282" s="57">
        <v>0.15</v>
      </c>
      <c r="Y1282" s="109"/>
      <c r="Z1282" s="109"/>
      <c r="AA1282" s="109"/>
      <c r="AB1282" s="109"/>
      <c r="AC1282" s="56">
        <v>47</v>
      </c>
      <c r="AD1282" s="52" t="s">
        <v>35</v>
      </c>
      <c r="AE1282" s="52" t="s">
        <v>35</v>
      </c>
      <c r="AF1282" s="52" t="s">
        <v>35</v>
      </c>
      <c r="AG1282" s="52"/>
      <c r="AH1282" s="106"/>
      <c r="AI1282" s="59"/>
      <c r="AJ1282" s="68" t="s">
        <v>10</v>
      </c>
      <c r="AK1282" t="s">
        <v>10</v>
      </c>
      <c r="AL1282" s="30" t="s">
        <v>10</v>
      </c>
      <c r="AM1282" s="39"/>
      <c r="AN1282" s="115" t="s">
        <v>10</v>
      </c>
      <c r="AO1282" s="30"/>
      <c r="AQ1282" s="5"/>
      <c r="AS1282" s="37"/>
      <c r="AT1282" s="30" t="s">
        <v>10</v>
      </c>
      <c r="AV1282" t="str">
        <f t="shared" si="337"/>
        <v>musta</v>
      </c>
      <c r="AW1282" t="str">
        <f t="shared" si="338"/>
        <v>musta</v>
      </c>
      <c r="AX1282" t="str">
        <f t="shared" si="339"/>
        <v>musta</v>
      </c>
      <c r="AY1282" s="31">
        <f t="shared" si="340"/>
        <v>0</v>
      </c>
      <c r="AZ1282" s="31">
        <f t="shared" si="341"/>
        <v>0</v>
      </c>
      <c r="BA1282" s="31">
        <f t="shared" si="342"/>
        <v>0</v>
      </c>
      <c r="BB1282" s="31">
        <f t="shared" si="343"/>
        <v>0</v>
      </c>
      <c r="BC1282" s="31">
        <f t="shared" si="344"/>
        <v>0</v>
      </c>
      <c r="BM1282" s="2" t="s">
        <v>35</v>
      </c>
      <c r="BN1282" s="2" t="s">
        <v>35</v>
      </c>
    </row>
    <row r="1283" spans="1:66" x14ac:dyDescent="0.25">
      <c r="A1283" s="50">
        <v>1272</v>
      </c>
      <c r="B1283" s="50">
        <v>1068</v>
      </c>
      <c r="C1283" s="50" t="str">
        <f t="shared" si="333"/>
        <v>11515_1_4510</v>
      </c>
      <c r="D1283" s="50">
        <v>1</v>
      </c>
      <c r="E1283" s="51">
        <f t="shared" si="335"/>
        <v>115150001</v>
      </c>
      <c r="F1283" s="76" t="str">
        <f t="shared" si="332"/>
        <v>11515_1</v>
      </c>
      <c r="G1283" s="80">
        <v>11515</v>
      </c>
      <c r="H1283" s="52">
        <v>1</v>
      </c>
      <c r="I1283" s="52">
        <v>4510</v>
      </c>
      <c r="J1283" s="53" t="str">
        <f t="shared" si="336"/>
        <v>ok</v>
      </c>
      <c r="K1283" s="54" t="str">
        <f t="shared" si="345"/>
        <v>11515_1</v>
      </c>
      <c r="L1283" s="54">
        <v>11515</v>
      </c>
      <c r="M1283" s="54">
        <v>1</v>
      </c>
      <c r="N1283" s="54">
        <v>4233</v>
      </c>
      <c r="O1283" s="55">
        <v>786</v>
      </c>
      <c r="P1283" s="55">
        <v>74</v>
      </c>
      <c r="Q1283" s="55">
        <v>245</v>
      </c>
      <c r="R1283" s="55">
        <v>23</v>
      </c>
      <c r="S1283" s="52">
        <v>0</v>
      </c>
      <c r="T1283" s="56">
        <v>446</v>
      </c>
      <c r="U1283" s="56">
        <v>12</v>
      </c>
      <c r="V1283" s="56">
        <v>483</v>
      </c>
      <c r="W1283" s="56">
        <v>786</v>
      </c>
      <c r="X1283" s="57">
        <v>0.74</v>
      </c>
      <c r="Y1283" s="109"/>
      <c r="Z1283" s="109"/>
      <c r="AA1283" s="109"/>
      <c r="AB1283" s="109"/>
      <c r="AC1283" s="56">
        <v>123</v>
      </c>
      <c r="AD1283" s="52" t="s">
        <v>35</v>
      </c>
      <c r="AE1283" s="52" t="s">
        <v>35</v>
      </c>
      <c r="AF1283" s="52" t="s">
        <v>35</v>
      </c>
      <c r="AG1283" s="52"/>
      <c r="AH1283" s="106"/>
      <c r="AI1283" s="59"/>
      <c r="AJ1283" s="68" t="s">
        <v>10</v>
      </c>
      <c r="AK1283" t="s">
        <v>10</v>
      </c>
      <c r="AL1283" s="30" t="s">
        <v>10</v>
      </c>
      <c r="AM1283" s="39"/>
      <c r="AN1283" s="115" t="s">
        <v>10</v>
      </c>
      <c r="AO1283" s="30"/>
      <c r="AQ1283" s="5"/>
      <c r="AS1283" s="37"/>
      <c r="AT1283" s="30" t="s">
        <v>10</v>
      </c>
      <c r="AV1283" t="str">
        <f t="shared" si="337"/>
        <v>punainen</v>
      </c>
      <c r="AW1283" t="str">
        <f t="shared" si="338"/>
        <v>musta</v>
      </c>
      <c r="AX1283" t="str">
        <f t="shared" si="339"/>
        <v>musta</v>
      </c>
      <c r="AY1283" s="31">
        <f t="shared" si="340"/>
        <v>11</v>
      </c>
      <c r="AZ1283" s="31">
        <f t="shared" si="341"/>
        <v>10</v>
      </c>
      <c r="BA1283" s="31">
        <f t="shared" si="342"/>
        <v>0</v>
      </c>
      <c r="BB1283" s="31">
        <f t="shared" si="343"/>
        <v>1</v>
      </c>
      <c r="BC1283" s="31">
        <f t="shared" si="344"/>
        <v>0</v>
      </c>
      <c r="BM1283" s="2" t="s">
        <v>35</v>
      </c>
      <c r="BN1283" s="2" t="s">
        <v>35</v>
      </c>
    </row>
    <row r="1284" spans="1:66" x14ac:dyDescent="0.25">
      <c r="A1284" s="50">
        <v>1273</v>
      </c>
      <c r="B1284" s="50">
        <v>1069</v>
      </c>
      <c r="C1284" s="50" t="str">
        <f t="shared" si="333"/>
        <v>11556_1_6722</v>
      </c>
      <c r="D1284" s="50">
        <v>1</v>
      </c>
      <c r="E1284" s="51">
        <f t="shared" si="335"/>
        <v>115560001</v>
      </c>
      <c r="F1284" s="76" t="str">
        <f t="shared" si="332"/>
        <v>11556_1</v>
      </c>
      <c r="G1284" s="80">
        <v>11556</v>
      </c>
      <c r="H1284" s="52">
        <v>1</v>
      </c>
      <c r="I1284" s="52">
        <v>6722</v>
      </c>
      <c r="J1284" s="53" t="str">
        <f t="shared" si="336"/>
        <v>ok</v>
      </c>
      <c r="K1284" s="54" t="str">
        <f t="shared" si="345"/>
        <v>11556_1</v>
      </c>
      <c r="L1284" s="54">
        <v>11556</v>
      </c>
      <c r="M1284" s="54">
        <v>1</v>
      </c>
      <c r="N1284" s="54">
        <v>6595</v>
      </c>
      <c r="O1284" s="55">
        <v>329</v>
      </c>
      <c r="P1284" s="55">
        <v>32</v>
      </c>
      <c r="Q1284" s="55">
        <v>42</v>
      </c>
      <c r="R1284" s="55">
        <v>3</v>
      </c>
      <c r="S1284" s="52">
        <v>0</v>
      </c>
      <c r="T1284" s="56">
        <v>4776</v>
      </c>
      <c r="U1284" s="56">
        <v>201</v>
      </c>
      <c r="V1284" s="56">
        <v>5489</v>
      </c>
      <c r="W1284" s="56">
        <v>329</v>
      </c>
      <c r="X1284" s="57">
        <v>0.32</v>
      </c>
      <c r="Y1284" s="109"/>
      <c r="Z1284" s="109"/>
      <c r="AA1284" s="109"/>
      <c r="AB1284" s="109"/>
      <c r="AC1284" s="56">
        <v>3691</v>
      </c>
      <c r="AD1284" s="52" t="s">
        <v>35</v>
      </c>
      <c r="AE1284" s="52" t="s">
        <v>35</v>
      </c>
      <c r="AF1284" s="52" t="s">
        <v>35</v>
      </c>
      <c r="AG1284" s="52" t="s">
        <v>36</v>
      </c>
      <c r="AH1284" s="106"/>
      <c r="AI1284" s="59"/>
      <c r="AJ1284" s="68" t="s">
        <v>10</v>
      </c>
      <c r="AK1284" t="s">
        <v>10</v>
      </c>
      <c r="AL1284" s="30" t="s">
        <v>10</v>
      </c>
      <c r="AM1284" s="39"/>
      <c r="AN1284" s="115" t="s">
        <v>10</v>
      </c>
      <c r="AO1284" s="30"/>
      <c r="AQ1284" s="5"/>
      <c r="AS1284" s="37"/>
      <c r="AT1284" s="30" t="s">
        <v>10</v>
      </c>
      <c r="AV1284" t="str">
        <f t="shared" si="337"/>
        <v>musta</v>
      </c>
      <c r="AW1284" t="str">
        <f t="shared" si="338"/>
        <v>musta</v>
      </c>
      <c r="AX1284" t="str">
        <f t="shared" si="339"/>
        <v>musta</v>
      </c>
      <c r="AY1284" s="31">
        <f t="shared" si="340"/>
        <v>10</v>
      </c>
      <c r="AZ1284" s="31">
        <f t="shared" si="341"/>
        <v>0</v>
      </c>
      <c r="BA1284" s="31">
        <f t="shared" si="342"/>
        <v>0</v>
      </c>
      <c r="BB1284" s="31">
        <f t="shared" si="343"/>
        <v>10</v>
      </c>
      <c r="BC1284" s="31">
        <f t="shared" si="344"/>
        <v>0</v>
      </c>
      <c r="BM1284" s="2" t="s">
        <v>35</v>
      </c>
      <c r="BN1284" s="2" t="s">
        <v>35</v>
      </c>
    </row>
    <row r="1285" spans="1:66" x14ac:dyDescent="0.25">
      <c r="A1285" s="50">
        <v>1274</v>
      </c>
      <c r="B1285" s="50">
        <v>1070</v>
      </c>
      <c r="C1285" s="50" t="str">
        <f t="shared" si="333"/>
        <v>11557_1_783</v>
      </c>
      <c r="D1285" s="50">
        <v>1</v>
      </c>
      <c r="E1285" s="51">
        <f t="shared" si="335"/>
        <v>115570001</v>
      </c>
      <c r="F1285" s="76" t="str">
        <f t="shared" si="332"/>
        <v>11557_1</v>
      </c>
      <c r="G1285" s="80">
        <v>11557</v>
      </c>
      <c r="H1285" s="52">
        <v>1</v>
      </c>
      <c r="I1285" s="52">
        <v>783</v>
      </c>
      <c r="J1285" s="53" t="str">
        <f t="shared" si="336"/>
        <v>huom!</v>
      </c>
      <c r="K1285" s="54"/>
      <c r="L1285" s="54"/>
      <c r="M1285" s="54"/>
      <c r="N1285" s="54"/>
      <c r="O1285" s="55" t="s">
        <v>32</v>
      </c>
      <c r="P1285" s="55" t="s">
        <v>32</v>
      </c>
      <c r="Q1285" s="55" t="s">
        <v>32</v>
      </c>
      <c r="R1285" s="55" t="s">
        <v>32</v>
      </c>
      <c r="S1285" s="52">
        <v>0</v>
      </c>
      <c r="T1285" s="56">
        <v>9631</v>
      </c>
      <c r="U1285" s="56">
        <v>519</v>
      </c>
      <c r="V1285" s="56">
        <v>10698</v>
      </c>
      <c r="W1285" s="56" t="s">
        <v>37</v>
      </c>
      <c r="X1285" s="57" t="s">
        <v>37</v>
      </c>
      <c r="Y1285" s="109"/>
      <c r="Z1285" s="109"/>
      <c r="AA1285" s="109"/>
      <c r="AB1285" s="109"/>
      <c r="AC1285" s="56">
        <v>1221</v>
      </c>
      <c r="AD1285" s="52" t="s">
        <v>35</v>
      </c>
      <c r="AE1285" s="52" t="s">
        <v>35</v>
      </c>
      <c r="AF1285" s="52" t="s">
        <v>36</v>
      </c>
      <c r="AG1285" s="52" t="s">
        <v>36</v>
      </c>
      <c r="AH1285" s="106"/>
      <c r="AI1285" s="59"/>
      <c r="AJ1285" s="68" t="s">
        <v>10</v>
      </c>
      <c r="AK1285" t="s">
        <v>10</v>
      </c>
      <c r="AL1285" s="30" t="s">
        <v>10</v>
      </c>
      <c r="AM1285" s="39"/>
      <c r="AN1285" s="115" t="s">
        <v>10</v>
      </c>
      <c r="AO1285" s="30"/>
      <c r="AQ1285" s="5"/>
      <c r="AS1285" s="37"/>
      <c r="AT1285" s="30" t="s">
        <v>10</v>
      </c>
      <c r="AV1285" t="str">
        <f t="shared" si="337"/>
        <v>ei mallia</v>
      </c>
      <c r="AW1285" t="str">
        <f t="shared" si="338"/>
        <v>ei mallia</v>
      </c>
      <c r="AX1285" t="str">
        <f t="shared" si="339"/>
        <v>ei mallia</v>
      </c>
      <c r="AY1285" s="31">
        <f t="shared" si="340"/>
        <v>30</v>
      </c>
      <c r="AZ1285" s="31">
        <f t="shared" si="341"/>
        <v>10</v>
      </c>
      <c r="BA1285" s="31">
        <f t="shared" si="342"/>
        <v>10</v>
      </c>
      <c r="BB1285" s="31">
        <f t="shared" si="343"/>
        <v>10</v>
      </c>
      <c r="BC1285" s="31">
        <f t="shared" si="344"/>
        <v>0</v>
      </c>
      <c r="BM1285" s="2" t="s">
        <v>35</v>
      </c>
      <c r="BN1285" s="2" t="s">
        <v>35</v>
      </c>
    </row>
    <row r="1286" spans="1:66" x14ac:dyDescent="0.25">
      <c r="A1286" s="50">
        <v>1275</v>
      </c>
      <c r="B1286" s="50">
        <v>1071</v>
      </c>
      <c r="C1286" s="50" t="str">
        <f t="shared" si="333"/>
        <v>11568_1_1467</v>
      </c>
      <c r="D1286" s="50">
        <v>1</v>
      </c>
      <c r="E1286" s="51">
        <f t="shared" si="335"/>
        <v>115680001</v>
      </c>
      <c r="F1286" s="76" t="str">
        <f t="shared" si="332"/>
        <v>11568_1</v>
      </c>
      <c r="G1286" s="80">
        <v>11568</v>
      </c>
      <c r="H1286" s="52">
        <v>1</v>
      </c>
      <c r="I1286" s="52">
        <v>1467</v>
      </c>
      <c r="J1286" s="53" t="str">
        <f t="shared" si="336"/>
        <v>huom!</v>
      </c>
      <c r="K1286" s="54"/>
      <c r="L1286" s="54"/>
      <c r="M1286" s="54"/>
      <c r="N1286" s="54"/>
      <c r="O1286" s="55" t="s">
        <v>32</v>
      </c>
      <c r="P1286" s="55" t="s">
        <v>32</v>
      </c>
      <c r="Q1286" s="55" t="s">
        <v>32</v>
      </c>
      <c r="R1286" s="55" t="s">
        <v>32</v>
      </c>
      <c r="S1286" s="52">
        <v>0</v>
      </c>
      <c r="T1286" s="56">
        <v>3922</v>
      </c>
      <c r="U1286" s="56">
        <v>175</v>
      </c>
      <c r="V1286" s="56">
        <v>4385</v>
      </c>
      <c r="W1286" s="56" t="s">
        <v>37</v>
      </c>
      <c r="X1286" s="57" t="s">
        <v>37</v>
      </c>
      <c r="Y1286" s="109"/>
      <c r="Z1286" s="109"/>
      <c r="AA1286" s="109"/>
      <c r="AB1286" s="109"/>
      <c r="AC1286" s="56">
        <v>146</v>
      </c>
      <c r="AD1286" s="52" t="s">
        <v>35</v>
      </c>
      <c r="AE1286" s="52" t="s">
        <v>35</v>
      </c>
      <c r="AF1286" s="52" t="s">
        <v>35</v>
      </c>
      <c r="AG1286" s="52"/>
      <c r="AH1286" s="106"/>
      <c r="AI1286" s="59"/>
      <c r="AJ1286" s="68" t="s">
        <v>10</v>
      </c>
      <c r="AK1286" t="s">
        <v>10</v>
      </c>
      <c r="AL1286" s="30" t="s">
        <v>10</v>
      </c>
      <c r="AM1286" s="39"/>
      <c r="AN1286" s="115" t="s">
        <v>10</v>
      </c>
      <c r="AO1286" s="30"/>
      <c r="AQ1286" s="5"/>
      <c r="AS1286" s="37"/>
      <c r="AT1286" s="30" t="s">
        <v>10</v>
      </c>
      <c r="AV1286" t="str">
        <f t="shared" si="337"/>
        <v>ei mallia</v>
      </c>
      <c r="AW1286" t="str">
        <f t="shared" si="338"/>
        <v>ei mallia</v>
      </c>
      <c r="AX1286" t="str">
        <f t="shared" si="339"/>
        <v>ei mallia</v>
      </c>
      <c r="AY1286" s="31">
        <f t="shared" si="340"/>
        <v>21</v>
      </c>
      <c r="AZ1286" s="31">
        <f t="shared" si="341"/>
        <v>10</v>
      </c>
      <c r="BA1286" s="31">
        <f t="shared" si="342"/>
        <v>10</v>
      </c>
      <c r="BB1286" s="31">
        <f t="shared" si="343"/>
        <v>1</v>
      </c>
      <c r="BC1286" s="31">
        <f t="shared" si="344"/>
        <v>0</v>
      </c>
      <c r="BM1286" s="2" t="s">
        <v>35</v>
      </c>
      <c r="BN1286" s="2" t="s">
        <v>35</v>
      </c>
    </row>
    <row r="1287" spans="1:66" x14ac:dyDescent="0.25">
      <c r="A1287" s="50">
        <v>1276</v>
      </c>
      <c r="B1287" s="50">
        <v>1072</v>
      </c>
      <c r="C1287" s="50" t="str">
        <f t="shared" si="333"/>
        <v>11571_1_804</v>
      </c>
      <c r="D1287" s="50">
        <v>1</v>
      </c>
      <c r="E1287" s="51">
        <f t="shared" si="335"/>
        <v>115710001</v>
      </c>
      <c r="F1287" s="76" t="str">
        <f t="shared" si="332"/>
        <v>11571_1</v>
      </c>
      <c r="G1287" s="80">
        <v>11571</v>
      </c>
      <c r="H1287" s="52">
        <v>1</v>
      </c>
      <c r="I1287" s="52">
        <v>804</v>
      </c>
      <c r="J1287" s="53" t="str">
        <f t="shared" si="336"/>
        <v>ok</v>
      </c>
      <c r="K1287" s="54" t="str">
        <f>CONCATENATE(L1287,"_",M1287)</f>
        <v>11571_1</v>
      </c>
      <c r="L1287" s="54">
        <v>11571</v>
      </c>
      <c r="M1287" s="54">
        <v>1</v>
      </c>
      <c r="N1287" s="54">
        <v>351</v>
      </c>
      <c r="O1287" s="55">
        <v>21</v>
      </c>
      <c r="P1287" s="55">
        <v>5</v>
      </c>
      <c r="Q1287" s="55">
        <v>21</v>
      </c>
      <c r="R1287" s="55">
        <v>5</v>
      </c>
      <c r="S1287" s="52">
        <v>0</v>
      </c>
      <c r="T1287" s="56">
        <v>481</v>
      </c>
      <c r="U1287" s="56">
        <v>26</v>
      </c>
      <c r="V1287" s="56">
        <v>503</v>
      </c>
      <c r="W1287" s="56">
        <v>21</v>
      </c>
      <c r="X1287" s="57">
        <v>0.05</v>
      </c>
      <c r="Y1287" s="109"/>
      <c r="Z1287" s="109"/>
      <c r="AA1287" s="109"/>
      <c r="AB1287" s="109"/>
      <c r="AC1287" s="56">
        <v>385</v>
      </c>
      <c r="AD1287" s="52" t="s">
        <v>35</v>
      </c>
      <c r="AE1287" s="52" t="s">
        <v>35</v>
      </c>
      <c r="AF1287" s="52" t="s">
        <v>35</v>
      </c>
      <c r="AG1287" s="52" t="s">
        <v>36</v>
      </c>
      <c r="AH1287" s="106"/>
      <c r="AI1287" s="59"/>
      <c r="AJ1287" s="68" t="s">
        <v>10</v>
      </c>
      <c r="AK1287" t="s">
        <v>10</v>
      </c>
      <c r="AL1287" s="30" t="s">
        <v>10</v>
      </c>
      <c r="AM1287" s="39"/>
      <c r="AN1287" s="115" t="s">
        <v>10</v>
      </c>
      <c r="AO1287" s="30"/>
      <c r="AQ1287" s="5"/>
      <c r="AS1287" s="37"/>
      <c r="AT1287" s="30" t="s">
        <v>10</v>
      </c>
      <c r="AV1287" t="str">
        <f t="shared" si="337"/>
        <v>musta</v>
      </c>
      <c r="AW1287" t="str">
        <f t="shared" si="338"/>
        <v>musta</v>
      </c>
      <c r="AX1287" t="str">
        <f t="shared" si="339"/>
        <v>musta</v>
      </c>
      <c r="AY1287" s="31">
        <f t="shared" si="340"/>
        <v>1</v>
      </c>
      <c r="AZ1287" s="31">
        <f t="shared" si="341"/>
        <v>0</v>
      </c>
      <c r="BA1287" s="31">
        <f t="shared" si="342"/>
        <v>0</v>
      </c>
      <c r="BB1287" s="31">
        <f t="shared" si="343"/>
        <v>1</v>
      </c>
      <c r="BC1287" s="31">
        <f t="shared" si="344"/>
        <v>0</v>
      </c>
      <c r="BM1287" s="2" t="s">
        <v>35</v>
      </c>
      <c r="BN1287" s="2" t="s">
        <v>35</v>
      </c>
    </row>
    <row r="1288" spans="1:66" x14ac:dyDescent="0.25">
      <c r="A1288" s="50">
        <v>1277</v>
      </c>
      <c r="B1288" s="50">
        <v>1073</v>
      </c>
      <c r="C1288" s="50" t="str">
        <f t="shared" si="333"/>
        <v>11576_1_5785</v>
      </c>
      <c r="D1288" s="50">
        <v>1</v>
      </c>
      <c r="E1288" s="51">
        <f t="shared" si="335"/>
        <v>115760001</v>
      </c>
      <c r="F1288" s="76" t="str">
        <f t="shared" si="332"/>
        <v>11576_1</v>
      </c>
      <c r="G1288" s="81">
        <v>11576</v>
      </c>
      <c r="H1288" s="52">
        <v>1</v>
      </c>
      <c r="I1288" s="52">
        <v>5785</v>
      </c>
      <c r="J1288" s="53" t="str">
        <f t="shared" si="336"/>
        <v>ok</v>
      </c>
      <c r="K1288" s="54" t="str">
        <f>CONCATENATE(L1288,"_",M1288)</f>
        <v>11576_1</v>
      </c>
      <c r="L1288" s="54">
        <v>11576</v>
      </c>
      <c r="M1288" s="54">
        <v>1</v>
      </c>
      <c r="N1288" s="54">
        <v>6753</v>
      </c>
      <c r="O1288" s="55">
        <v>98</v>
      </c>
      <c r="P1288" s="55">
        <v>32</v>
      </c>
      <c r="Q1288" s="55">
        <v>3</v>
      </c>
      <c r="R1288" s="55">
        <v>3</v>
      </c>
      <c r="S1288" s="52">
        <v>0</v>
      </c>
      <c r="T1288" s="56">
        <v>958</v>
      </c>
      <c r="U1288" s="56">
        <v>49</v>
      </c>
      <c r="V1288" s="56">
        <v>1009</v>
      </c>
      <c r="W1288" s="56">
        <v>98</v>
      </c>
      <c r="X1288" s="57">
        <v>0.32</v>
      </c>
      <c r="Y1288" s="109"/>
      <c r="Z1288" s="109"/>
      <c r="AA1288" s="109"/>
      <c r="AB1288" s="109"/>
      <c r="AC1288" s="56">
        <v>377</v>
      </c>
      <c r="AD1288" s="52" t="s">
        <v>35</v>
      </c>
      <c r="AE1288" s="52" t="s">
        <v>35</v>
      </c>
      <c r="AF1288" s="52" t="s">
        <v>35</v>
      </c>
      <c r="AG1288" s="52" t="s">
        <v>36</v>
      </c>
      <c r="AH1288" s="106"/>
      <c r="AI1288" s="59"/>
      <c r="AJ1288" s="68" t="s">
        <v>10</v>
      </c>
      <c r="AK1288" t="s">
        <v>10</v>
      </c>
      <c r="AL1288" s="30" t="s">
        <v>10</v>
      </c>
      <c r="AM1288" s="39"/>
      <c r="AN1288" s="115" t="s">
        <v>10</v>
      </c>
      <c r="AO1288" s="30"/>
      <c r="AQ1288" s="5"/>
      <c r="AS1288" s="37"/>
      <c r="AT1288" s="30" t="s">
        <v>10</v>
      </c>
      <c r="AV1288" t="str">
        <f t="shared" si="337"/>
        <v>musta</v>
      </c>
      <c r="AW1288" t="str">
        <f t="shared" si="338"/>
        <v>musta</v>
      </c>
      <c r="AX1288" t="str">
        <f t="shared" si="339"/>
        <v>musta</v>
      </c>
      <c r="AY1288" s="31">
        <f t="shared" si="340"/>
        <v>1</v>
      </c>
      <c r="AZ1288" s="31">
        <f t="shared" si="341"/>
        <v>0</v>
      </c>
      <c r="BA1288" s="31">
        <f t="shared" si="342"/>
        <v>0</v>
      </c>
      <c r="BB1288" s="31">
        <f t="shared" si="343"/>
        <v>1</v>
      </c>
      <c r="BC1288" s="31">
        <f t="shared" si="344"/>
        <v>0</v>
      </c>
      <c r="BM1288" s="2" t="s">
        <v>35</v>
      </c>
      <c r="BN1288" s="2" t="s">
        <v>35</v>
      </c>
    </row>
    <row r="1289" spans="1:66" x14ac:dyDescent="0.25">
      <c r="A1289" s="50">
        <v>1278</v>
      </c>
      <c r="B1289" s="50">
        <v>1074</v>
      </c>
      <c r="C1289" s="50" t="str">
        <f t="shared" si="333"/>
        <v>11577_1_709</v>
      </c>
      <c r="D1289" s="50">
        <v>1</v>
      </c>
      <c r="E1289" s="51">
        <f t="shared" si="335"/>
        <v>115770001</v>
      </c>
      <c r="F1289" s="76" t="str">
        <f t="shared" si="332"/>
        <v>11577_1</v>
      </c>
      <c r="G1289" s="80">
        <v>11577</v>
      </c>
      <c r="H1289" s="52">
        <v>1</v>
      </c>
      <c r="I1289" s="52">
        <v>709</v>
      </c>
      <c r="J1289" s="53" t="str">
        <f t="shared" si="336"/>
        <v>ok</v>
      </c>
      <c r="K1289" s="54" t="str">
        <f>CONCATENATE(L1289,"_",M1289)</f>
        <v>11577_1</v>
      </c>
      <c r="L1289" s="54">
        <v>11577</v>
      </c>
      <c r="M1289" s="54">
        <v>1</v>
      </c>
      <c r="N1289" s="54">
        <v>727</v>
      </c>
      <c r="O1289" s="55">
        <v>188</v>
      </c>
      <c r="P1289" s="55">
        <v>23</v>
      </c>
      <c r="Q1289" s="55">
        <v>6</v>
      </c>
      <c r="R1289" s="55">
        <v>0</v>
      </c>
      <c r="S1289" s="52">
        <v>0</v>
      </c>
      <c r="T1289" s="56">
        <v>815</v>
      </c>
      <c r="U1289" s="56">
        <v>23</v>
      </c>
      <c r="V1289" s="56">
        <v>885</v>
      </c>
      <c r="W1289" s="56">
        <v>188</v>
      </c>
      <c r="X1289" s="57">
        <v>0.23</v>
      </c>
      <c r="Y1289" s="109"/>
      <c r="Z1289" s="109"/>
      <c r="AA1289" s="109"/>
      <c r="AB1289" s="109"/>
      <c r="AC1289" s="56">
        <v>50</v>
      </c>
      <c r="AD1289" s="52" t="s">
        <v>35</v>
      </c>
      <c r="AE1289" s="52" t="s">
        <v>35</v>
      </c>
      <c r="AF1289" s="52" t="s">
        <v>35</v>
      </c>
      <c r="AG1289" s="52" t="s">
        <v>36</v>
      </c>
      <c r="AH1289" s="106"/>
      <c r="AI1289" s="59"/>
      <c r="AJ1289" s="68" t="s">
        <v>10</v>
      </c>
      <c r="AK1289" t="s">
        <v>10</v>
      </c>
      <c r="AL1289" s="30" t="s">
        <v>10</v>
      </c>
      <c r="AM1289" s="39"/>
      <c r="AN1289" s="115" t="s">
        <v>10</v>
      </c>
      <c r="AO1289" s="30"/>
      <c r="AQ1289" s="5"/>
      <c r="AS1289" s="37"/>
      <c r="AT1289" s="30" t="s">
        <v>10</v>
      </c>
      <c r="AV1289" t="str">
        <f t="shared" si="337"/>
        <v>musta</v>
      </c>
      <c r="AW1289" t="str">
        <f t="shared" si="338"/>
        <v>musta</v>
      </c>
      <c r="AX1289" t="str">
        <f t="shared" si="339"/>
        <v>musta</v>
      </c>
      <c r="AY1289" s="31">
        <f t="shared" si="340"/>
        <v>0</v>
      </c>
      <c r="AZ1289" s="31">
        <f t="shared" si="341"/>
        <v>0</v>
      </c>
      <c r="BA1289" s="31">
        <f t="shared" si="342"/>
        <v>0</v>
      </c>
      <c r="BB1289" s="31">
        <f t="shared" si="343"/>
        <v>0</v>
      </c>
      <c r="BC1289" s="31">
        <f t="shared" si="344"/>
        <v>0</v>
      </c>
      <c r="BM1289" s="2" t="s">
        <v>35</v>
      </c>
      <c r="BN1289" s="2" t="s">
        <v>35</v>
      </c>
    </row>
    <row r="1290" spans="1:66" x14ac:dyDescent="0.25">
      <c r="A1290" s="50">
        <v>1279</v>
      </c>
      <c r="B1290" s="50">
        <v>1075</v>
      </c>
      <c r="C1290" s="50" t="str">
        <f t="shared" si="333"/>
        <v>11583_1_1385</v>
      </c>
      <c r="D1290" s="50">
        <v>1</v>
      </c>
      <c r="E1290" s="51">
        <f t="shared" si="335"/>
        <v>115830001</v>
      </c>
      <c r="F1290" s="76" t="str">
        <f t="shared" si="332"/>
        <v>11583_1</v>
      </c>
      <c r="G1290" s="80">
        <v>11583</v>
      </c>
      <c r="H1290" s="52">
        <v>1</v>
      </c>
      <c r="I1290" s="52">
        <v>1385</v>
      </c>
      <c r="J1290" s="53" t="str">
        <f t="shared" si="336"/>
        <v>huom!</v>
      </c>
      <c r="K1290" s="54"/>
      <c r="L1290" s="54"/>
      <c r="M1290" s="54"/>
      <c r="N1290" s="54"/>
      <c r="O1290" s="55" t="s">
        <v>32</v>
      </c>
      <c r="P1290" s="55" t="s">
        <v>32</v>
      </c>
      <c r="Q1290" s="55" t="s">
        <v>32</v>
      </c>
      <c r="R1290" s="55" t="s">
        <v>32</v>
      </c>
      <c r="S1290" s="52">
        <v>0</v>
      </c>
      <c r="T1290" s="56">
        <v>1938</v>
      </c>
      <c r="U1290" s="56">
        <v>59</v>
      </c>
      <c r="V1290" s="56">
        <v>2104</v>
      </c>
      <c r="W1290" s="56" t="s">
        <v>37</v>
      </c>
      <c r="X1290" s="57" t="s">
        <v>37</v>
      </c>
      <c r="Y1290" s="109"/>
      <c r="Z1290" s="109"/>
      <c r="AA1290" s="109"/>
      <c r="AB1290" s="109"/>
      <c r="AC1290" s="56">
        <v>715</v>
      </c>
      <c r="AD1290" s="52" t="s">
        <v>35</v>
      </c>
      <c r="AE1290" s="52" t="s">
        <v>35</v>
      </c>
      <c r="AF1290" s="52" t="s">
        <v>35</v>
      </c>
      <c r="AG1290" s="52"/>
      <c r="AH1290" s="106"/>
      <c r="AI1290" s="59"/>
      <c r="AJ1290" s="68" t="s">
        <v>10</v>
      </c>
      <c r="AK1290" t="s">
        <v>10</v>
      </c>
      <c r="AL1290" s="30" t="s">
        <v>10</v>
      </c>
      <c r="AM1290" s="39"/>
      <c r="AN1290" s="115" t="s">
        <v>10</v>
      </c>
      <c r="AO1290" s="30"/>
      <c r="AQ1290" s="5"/>
      <c r="AS1290" s="37"/>
      <c r="AT1290" s="30" t="s">
        <v>10</v>
      </c>
      <c r="AV1290" t="str">
        <f t="shared" si="337"/>
        <v>ei mallia</v>
      </c>
      <c r="AW1290" t="str">
        <f t="shared" si="338"/>
        <v>ei mallia</v>
      </c>
      <c r="AX1290" t="str">
        <f t="shared" si="339"/>
        <v>ei mallia</v>
      </c>
      <c r="AY1290" s="31">
        <f t="shared" si="340"/>
        <v>30</v>
      </c>
      <c r="AZ1290" s="31">
        <f t="shared" si="341"/>
        <v>10</v>
      </c>
      <c r="BA1290" s="31">
        <f t="shared" si="342"/>
        <v>10</v>
      </c>
      <c r="BB1290" s="31">
        <f t="shared" si="343"/>
        <v>10</v>
      </c>
      <c r="BC1290" s="31">
        <f t="shared" si="344"/>
        <v>0</v>
      </c>
      <c r="BM1290" s="2" t="s">
        <v>35</v>
      </c>
      <c r="BN1290" s="2" t="s">
        <v>35</v>
      </c>
    </row>
    <row r="1291" spans="1:66" x14ac:dyDescent="0.25">
      <c r="A1291" s="50">
        <v>1280</v>
      </c>
      <c r="B1291" s="50">
        <v>1076</v>
      </c>
      <c r="C1291" s="50" t="str">
        <f t="shared" si="333"/>
        <v>11587_1_1089</v>
      </c>
      <c r="D1291" s="50">
        <v>1</v>
      </c>
      <c r="E1291" s="51">
        <f t="shared" si="335"/>
        <v>115870001</v>
      </c>
      <c r="F1291" s="76" t="str">
        <f t="shared" si="332"/>
        <v>11587_1</v>
      </c>
      <c r="G1291" s="81">
        <v>11587</v>
      </c>
      <c r="H1291" s="52">
        <v>1</v>
      </c>
      <c r="I1291" s="52">
        <v>1089</v>
      </c>
      <c r="J1291" s="53" t="str">
        <f t="shared" si="336"/>
        <v>ok</v>
      </c>
      <c r="K1291" s="54" t="str">
        <f t="shared" ref="K1291:K1306" si="346">CONCATENATE(L1291,"_",M1291)</f>
        <v>11587_1</v>
      </c>
      <c r="L1291" s="54">
        <v>11587</v>
      </c>
      <c r="M1291" s="54">
        <v>1</v>
      </c>
      <c r="N1291" s="54">
        <v>2733</v>
      </c>
      <c r="O1291" s="55">
        <v>372</v>
      </c>
      <c r="P1291" s="55">
        <v>33</v>
      </c>
      <c r="Q1291" s="55">
        <v>69</v>
      </c>
      <c r="R1291" s="55">
        <v>7</v>
      </c>
      <c r="S1291" s="52">
        <v>0</v>
      </c>
      <c r="T1291" s="56">
        <v>2495</v>
      </c>
      <c r="U1291" s="56">
        <v>103</v>
      </c>
      <c r="V1291" s="56">
        <v>2752</v>
      </c>
      <c r="W1291" s="56">
        <v>372</v>
      </c>
      <c r="X1291" s="57">
        <v>0.33</v>
      </c>
      <c r="Y1291" s="109"/>
      <c r="Z1291" s="109"/>
      <c r="AA1291" s="109"/>
      <c r="AB1291" s="109"/>
      <c r="AC1291" s="56">
        <v>1096</v>
      </c>
      <c r="AD1291" s="52" t="s">
        <v>35</v>
      </c>
      <c r="AE1291" s="52" t="s">
        <v>35</v>
      </c>
      <c r="AF1291" s="52" t="s">
        <v>36</v>
      </c>
      <c r="AG1291" s="52" t="s">
        <v>36</v>
      </c>
      <c r="AH1291" s="106"/>
      <c r="AI1291" s="59"/>
      <c r="AJ1291" s="68" t="s">
        <v>10</v>
      </c>
      <c r="AK1291" t="s">
        <v>10</v>
      </c>
      <c r="AL1291" s="30" t="s">
        <v>10</v>
      </c>
      <c r="AM1291" s="39"/>
      <c r="AN1291" s="115" t="s">
        <v>10</v>
      </c>
      <c r="AO1291" s="30"/>
      <c r="AQ1291" s="5"/>
      <c r="AS1291" s="37"/>
      <c r="AT1291" s="30" t="s">
        <v>10</v>
      </c>
      <c r="AV1291" t="str">
        <f t="shared" si="337"/>
        <v>musta</v>
      </c>
      <c r="AW1291" t="str">
        <f t="shared" si="338"/>
        <v>musta</v>
      </c>
      <c r="AX1291" t="str">
        <f t="shared" si="339"/>
        <v>musta</v>
      </c>
      <c r="AY1291" s="31">
        <f t="shared" si="340"/>
        <v>10</v>
      </c>
      <c r="AZ1291" s="31">
        <f t="shared" si="341"/>
        <v>0</v>
      </c>
      <c r="BA1291" s="31">
        <f t="shared" si="342"/>
        <v>0</v>
      </c>
      <c r="BB1291" s="31">
        <f t="shared" si="343"/>
        <v>10</v>
      </c>
      <c r="BC1291" s="31">
        <f t="shared" si="344"/>
        <v>0</v>
      </c>
      <c r="BM1291" s="2" t="s">
        <v>35</v>
      </c>
      <c r="BN1291" s="2" t="s">
        <v>35</v>
      </c>
    </row>
    <row r="1292" spans="1:66" x14ac:dyDescent="0.25">
      <c r="A1292" s="50">
        <v>1281</v>
      </c>
      <c r="B1292" s="50">
        <v>1077</v>
      </c>
      <c r="C1292" s="50" t="str">
        <f t="shared" si="333"/>
        <v>11589_1_3615</v>
      </c>
      <c r="D1292" s="50">
        <v>1</v>
      </c>
      <c r="E1292" s="51">
        <f t="shared" si="335"/>
        <v>115890001</v>
      </c>
      <c r="F1292" s="76" t="str">
        <f t="shared" ref="F1292:F1355" si="347">CONCATENATE(G1292,"_",H1292)</f>
        <v>11589_1</v>
      </c>
      <c r="G1292" s="80">
        <v>11589</v>
      </c>
      <c r="H1292" s="52">
        <v>1</v>
      </c>
      <c r="I1292" s="52">
        <v>3615</v>
      </c>
      <c r="J1292" s="53" t="str">
        <f t="shared" si="336"/>
        <v>ok</v>
      </c>
      <c r="K1292" s="54" t="str">
        <f t="shared" si="346"/>
        <v>11589_1</v>
      </c>
      <c r="L1292" s="54">
        <v>11589</v>
      </c>
      <c r="M1292" s="54">
        <v>1</v>
      </c>
      <c r="N1292" s="54">
        <v>3571</v>
      </c>
      <c r="O1292" s="55">
        <v>1386</v>
      </c>
      <c r="P1292" s="55">
        <v>58</v>
      </c>
      <c r="Q1292" s="55">
        <v>553</v>
      </c>
      <c r="R1292" s="55">
        <v>24</v>
      </c>
      <c r="S1292" s="52">
        <v>0</v>
      </c>
      <c r="T1292" s="56">
        <v>4593</v>
      </c>
      <c r="U1292" s="56">
        <v>206</v>
      </c>
      <c r="V1292" s="56">
        <v>5080</v>
      </c>
      <c r="W1292" s="56">
        <v>1386</v>
      </c>
      <c r="X1292" s="57">
        <v>0.57999999999999996</v>
      </c>
      <c r="Y1292" s="109"/>
      <c r="Z1292" s="109"/>
      <c r="AA1292" s="109"/>
      <c r="AB1292" s="109"/>
      <c r="AC1292" s="56">
        <v>1807</v>
      </c>
      <c r="AD1292" s="52" t="s">
        <v>35</v>
      </c>
      <c r="AE1292" s="52" t="s">
        <v>35</v>
      </c>
      <c r="AF1292" s="52" t="s">
        <v>35</v>
      </c>
      <c r="AG1292" s="52" t="s">
        <v>36</v>
      </c>
      <c r="AH1292" s="106"/>
      <c r="AI1292" s="59"/>
      <c r="AJ1292" s="68" t="s">
        <v>10</v>
      </c>
      <c r="AK1292" t="s">
        <v>10</v>
      </c>
      <c r="AL1292" s="30" t="s">
        <v>10</v>
      </c>
      <c r="AM1292" s="39"/>
      <c r="AN1292" s="115" t="s">
        <v>10</v>
      </c>
      <c r="AO1292" s="30"/>
      <c r="AQ1292" s="5"/>
      <c r="AS1292" s="37"/>
      <c r="AT1292" s="30" t="s">
        <v>10</v>
      </c>
      <c r="AV1292" t="str">
        <f t="shared" si="337"/>
        <v>musta</v>
      </c>
      <c r="AW1292" t="str">
        <f t="shared" si="338"/>
        <v>punainen</v>
      </c>
      <c r="AX1292" t="str">
        <f t="shared" si="339"/>
        <v>musta</v>
      </c>
      <c r="AY1292" s="31">
        <f t="shared" si="340"/>
        <v>12</v>
      </c>
      <c r="AZ1292" s="31">
        <f t="shared" si="341"/>
        <v>1</v>
      </c>
      <c r="BA1292" s="31">
        <f t="shared" si="342"/>
        <v>1</v>
      </c>
      <c r="BB1292" s="31">
        <f t="shared" si="343"/>
        <v>10</v>
      </c>
      <c r="BC1292" s="31">
        <f t="shared" si="344"/>
        <v>0</v>
      </c>
      <c r="BM1292" s="32" t="s">
        <v>34</v>
      </c>
      <c r="BN1292" s="2" t="s">
        <v>35</v>
      </c>
    </row>
    <row r="1293" spans="1:66" x14ac:dyDescent="0.25">
      <c r="A1293" s="50">
        <v>1282</v>
      </c>
      <c r="B1293" s="50">
        <v>1078</v>
      </c>
      <c r="C1293" s="50" t="str">
        <f t="shared" ref="C1293:C1356" si="348">CONCATENATE(G1293,"_",H1293,"_",I1293)</f>
        <v>11591_1_5305</v>
      </c>
      <c r="D1293" s="50">
        <v>1</v>
      </c>
      <c r="E1293" s="51">
        <f t="shared" si="335"/>
        <v>115910001</v>
      </c>
      <c r="F1293" s="76" t="str">
        <f t="shared" si="347"/>
        <v>11591_1</v>
      </c>
      <c r="G1293" s="80">
        <v>11591</v>
      </c>
      <c r="H1293" s="52">
        <v>1</v>
      </c>
      <c r="I1293" s="52">
        <v>5305</v>
      </c>
      <c r="J1293" s="53" t="str">
        <f t="shared" si="336"/>
        <v>ok</v>
      </c>
      <c r="K1293" s="54" t="str">
        <f t="shared" si="346"/>
        <v>11591_1</v>
      </c>
      <c r="L1293" s="54">
        <v>11591</v>
      </c>
      <c r="M1293" s="54">
        <v>1</v>
      </c>
      <c r="N1293" s="54">
        <v>5134</v>
      </c>
      <c r="O1293" s="55">
        <v>1954</v>
      </c>
      <c r="P1293" s="55">
        <v>63</v>
      </c>
      <c r="Q1293" s="55">
        <v>299</v>
      </c>
      <c r="R1293" s="55">
        <v>9</v>
      </c>
      <c r="S1293" s="52">
        <v>0</v>
      </c>
      <c r="T1293" s="56">
        <v>2401</v>
      </c>
      <c r="U1293" s="56">
        <v>44</v>
      </c>
      <c r="V1293" s="56">
        <v>2654</v>
      </c>
      <c r="W1293" s="56">
        <v>1954</v>
      </c>
      <c r="X1293" s="57">
        <v>0.63</v>
      </c>
      <c r="Y1293" s="109"/>
      <c r="Z1293" s="109"/>
      <c r="AA1293" s="109"/>
      <c r="AB1293" s="109"/>
      <c r="AC1293" s="56">
        <v>777</v>
      </c>
      <c r="AD1293" s="52" t="s">
        <v>35</v>
      </c>
      <c r="AE1293" s="52" t="s">
        <v>35</v>
      </c>
      <c r="AF1293" s="52" t="s">
        <v>35</v>
      </c>
      <c r="AG1293" s="52"/>
      <c r="AH1293" s="106"/>
      <c r="AI1293" s="59"/>
      <c r="AJ1293" s="68" t="s">
        <v>10</v>
      </c>
      <c r="AK1293" t="s">
        <v>10</v>
      </c>
      <c r="AL1293" s="30" t="s">
        <v>10</v>
      </c>
      <c r="AM1293" s="39"/>
      <c r="AN1293" s="115" t="s">
        <v>10</v>
      </c>
      <c r="AO1293" s="30"/>
      <c r="AQ1293" s="5"/>
      <c r="AS1293" s="37"/>
      <c r="AT1293" s="30" t="s">
        <v>10</v>
      </c>
      <c r="AV1293" t="str">
        <f t="shared" si="337"/>
        <v>punainen</v>
      </c>
      <c r="AW1293" t="str">
        <f t="shared" si="338"/>
        <v>punainen</v>
      </c>
      <c r="AX1293" t="str">
        <f t="shared" si="339"/>
        <v>punainen</v>
      </c>
      <c r="AY1293" s="31">
        <f t="shared" si="340"/>
        <v>21</v>
      </c>
      <c r="AZ1293" s="31">
        <f t="shared" si="341"/>
        <v>10</v>
      </c>
      <c r="BA1293" s="31">
        <f t="shared" si="342"/>
        <v>1</v>
      </c>
      <c r="BB1293" s="31">
        <f t="shared" si="343"/>
        <v>10</v>
      </c>
      <c r="BC1293" s="31">
        <f t="shared" si="344"/>
        <v>0</v>
      </c>
      <c r="BM1293" s="2" t="s">
        <v>35</v>
      </c>
      <c r="BN1293" s="2" t="s">
        <v>35</v>
      </c>
    </row>
    <row r="1294" spans="1:66" x14ac:dyDescent="0.25">
      <c r="A1294" s="50">
        <v>1283</v>
      </c>
      <c r="B1294" s="50">
        <v>1079</v>
      </c>
      <c r="C1294" s="50" t="str">
        <f t="shared" si="348"/>
        <v>11591_2_2600</v>
      </c>
      <c r="D1294" s="50">
        <v>1</v>
      </c>
      <c r="E1294" s="51">
        <f t="shared" si="335"/>
        <v>115910002</v>
      </c>
      <c r="F1294" s="76" t="str">
        <f t="shared" si="347"/>
        <v>11591_2</v>
      </c>
      <c r="G1294" s="80">
        <v>11591</v>
      </c>
      <c r="H1294" s="52">
        <v>2</v>
      </c>
      <c r="I1294" s="52">
        <v>2600</v>
      </c>
      <c r="J1294" s="53" t="str">
        <f t="shared" si="336"/>
        <v>ok</v>
      </c>
      <c r="K1294" s="54" t="str">
        <f t="shared" si="346"/>
        <v>11591_2</v>
      </c>
      <c r="L1294" s="54">
        <v>11591</v>
      </c>
      <c r="M1294" s="54">
        <v>2</v>
      </c>
      <c r="N1294" s="54">
        <v>2571</v>
      </c>
      <c r="O1294" s="55">
        <v>1786</v>
      </c>
      <c r="P1294" s="55">
        <v>53</v>
      </c>
      <c r="Q1294" s="55">
        <v>449</v>
      </c>
      <c r="R1294" s="55">
        <v>13</v>
      </c>
      <c r="S1294" s="52">
        <v>0</v>
      </c>
      <c r="T1294" s="56">
        <v>3145</v>
      </c>
      <c r="U1294" s="56">
        <v>82</v>
      </c>
      <c r="V1294" s="56">
        <v>3437</v>
      </c>
      <c r="W1294" s="56">
        <v>1786</v>
      </c>
      <c r="X1294" s="57">
        <v>0.53</v>
      </c>
      <c r="Y1294" s="109"/>
      <c r="Z1294" s="109"/>
      <c r="AA1294" s="109"/>
      <c r="AB1294" s="109"/>
      <c r="AC1294" s="56">
        <v>414</v>
      </c>
      <c r="AD1294" s="52" t="s">
        <v>35</v>
      </c>
      <c r="AE1294" s="52" t="s">
        <v>35</v>
      </c>
      <c r="AF1294" s="52" t="s">
        <v>35</v>
      </c>
      <c r="AG1294" s="52" t="s">
        <v>36</v>
      </c>
      <c r="AH1294" s="106"/>
      <c r="AI1294" s="59"/>
      <c r="AJ1294" s="68" t="s">
        <v>10</v>
      </c>
      <c r="AK1294" t="s">
        <v>10</v>
      </c>
      <c r="AL1294" s="30" t="s">
        <v>10</v>
      </c>
      <c r="AM1294" s="39"/>
      <c r="AN1294" s="115" t="s">
        <v>10</v>
      </c>
      <c r="AO1294" s="30"/>
      <c r="AQ1294" s="5"/>
      <c r="AS1294" s="37"/>
      <c r="AT1294" s="30" t="s">
        <v>10</v>
      </c>
      <c r="AV1294" t="str">
        <f t="shared" si="337"/>
        <v>musta</v>
      </c>
      <c r="AW1294" t="str">
        <f t="shared" si="338"/>
        <v>musta</v>
      </c>
      <c r="AX1294" t="str">
        <f t="shared" si="339"/>
        <v>musta</v>
      </c>
      <c r="AY1294" s="31">
        <f t="shared" si="340"/>
        <v>3</v>
      </c>
      <c r="AZ1294" s="31">
        <f t="shared" si="341"/>
        <v>1</v>
      </c>
      <c r="BA1294" s="31">
        <f t="shared" si="342"/>
        <v>1</v>
      </c>
      <c r="BB1294" s="31">
        <f t="shared" si="343"/>
        <v>1</v>
      </c>
      <c r="BC1294" s="31">
        <f t="shared" si="344"/>
        <v>0</v>
      </c>
      <c r="BM1294" s="32" t="s">
        <v>34</v>
      </c>
      <c r="BN1294" s="2" t="s">
        <v>35</v>
      </c>
    </row>
    <row r="1295" spans="1:66" x14ac:dyDescent="0.25">
      <c r="A1295" s="50">
        <v>1284</v>
      </c>
      <c r="B1295" s="50">
        <v>1080</v>
      </c>
      <c r="C1295" s="50" t="str">
        <f t="shared" si="348"/>
        <v>11595_1_2430</v>
      </c>
      <c r="D1295" s="50">
        <v>1</v>
      </c>
      <c r="E1295" s="51">
        <f t="shared" si="335"/>
        <v>115950001</v>
      </c>
      <c r="F1295" s="76" t="str">
        <f t="shared" si="347"/>
        <v>11595_1</v>
      </c>
      <c r="G1295" s="80">
        <v>11595</v>
      </c>
      <c r="H1295" s="52">
        <v>1</v>
      </c>
      <c r="I1295" s="52">
        <v>2430</v>
      </c>
      <c r="J1295" s="53" t="str">
        <f t="shared" si="336"/>
        <v>ok</v>
      </c>
      <c r="K1295" s="54" t="str">
        <f t="shared" si="346"/>
        <v>11595_1</v>
      </c>
      <c r="L1295" s="54">
        <v>11595</v>
      </c>
      <c r="M1295" s="54">
        <v>1</v>
      </c>
      <c r="N1295" s="54">
        <v>2379</v>
      </c>
      <c r="O1295" s="55">
        <v>1353</v>
      </c>
      <c r="P1295" s="55">
        <v>62</v>
      </c>
      <c r="Q1295" s="55">
        <v>700</v>
      </c>
      <c r="R1295" s="55">
        <v>32</v>
      </c>
      <c r="S1295" s="52">
        <v>0</v>
      </c>
      <c r="T1295" s="56">
        <v>983</v>
      </c>
      <c r="U1295" s="56">
        <v>33</v>
      </c>
      <c r="V1295" s="56">
        <v>1048</v>
      </c>
      <c r="W1295" s="56">
        <v>1353</v>
      </c>
      <c r="X1295" s="57">
        <v>0.62</v>
      </c>
      <c r="Y1295" s="109"/>
      <c r="Z1295" s="109"/>
      <c r="AA1295" s="109"/>
      <c r="AB1295" s="109"/>
      <c r="AC1295" s="56">
        <v>158</v>
      </c>
      <c r="AD1295" s="52" t="s">
        <v>35</v>
      </c>
      <c r="AE1295" s="52" t="s">
        <v>35</v>
      </c>
      <c r="AF1295" s="52" t="s">
        <v>35</v>
      </c>
      <c r="AG1295" s="52"/>
      <c r="AH1295" s="106"/>
      <c r="AI1295" s="59"/>
      <c r="AJ1295" s="68" t="s">
        <v>10</v>
      </c>
      <c r="AK1295" t="s">
        <v>10</v>
      </c>
      <c r="AL1295" s="30" t="s">
        <v>10</v>
      </c>
      <c r="AM1295" s="39"/>
      <c r="AN1295" s="115" t="s">
        <v>10</v>
      </c>
      <c r="AO1295" s="30"/>
      <c r="AQ1295" s="5"/>
      <c r="AS1295" s="37"/>
      <c r="AT1295" s="30" t="s">
        <v>10</v>
      </c>
      <c r="AV1295" t="str">
        <f t="shared" si="337"/>
        <v>punainen</v>
      </c>
      <c r="AW1295" t="str">
        <f t="shared" si="338"/>
        <v>musta</v>
      </c>
      <c r="AX1295" t="str">
        <f t="shared" si="339"/>
        <v>musta</v>
      </c>
      <c r="AY1295" s="31">
        <f t="shared" si="340"/>
        <v>12</v>
      </c>
      <c r="AZ1295" s="31">
        <f t="shared" si="341"/>
        <v>10</v>
      </c>
      <c r="BA1295" s="31">
        <f t="shared" si="342"/>
        <v>1</v>
      </c>
      <c r="BB1295" s="31">
        <f t="shared" si="343"/>
        <v>1</v>
      </c>
      <c r="BC1295" s="31">
        <f t="shared" si="344"/>
        <v>0</v>
      </c>
      <c r="BM1295" s="32" t="s">
        <v>34</v>
      </c>
      <c r="BN1295" s="2" t="s">
        <v>35</v>
      </c>
    </row>
    <row r="1296" spans="1:66" x14ac:dyDescent="0.25">
      <c r="A1296" s="50">
        <v>1285</v>
      </c>
      <c r="B1296" s="50">
        <v>1081</v>
      </c>
      <c r="C1296" s="50" t="str">
        <f t="shared" si="348"/>
        <v>11605_1_2840</v>
      </c>
      <c r="D1296" s="50">
        <v>1</v>
      </c>
      <c r="E1296" s="51">
        <f t="shared" si="335"/>
        <v>116050001</v>
      </c>
      <c r="F1296" s="76" t="str">
        <f t="shared" si="347"/>
        <v>11605_1</v>
      </c>
      <c r="G1296" s="80">
        <v>11605</v>
      </c>
      <c r="H1296" s="52">
        <v>1</v>
      </c>
      <c r="I1296" s="52">
        <v>2840</v>
      </c>
      <c r="J1296" s="53" t="str">
        <f t="shared" si="336"/>
        <v>ok</v>
      </c>
      <c r="K1296" s="54" t="str">
        <f t="shared" si="346"/>
        <v>11605_1</v>
      </c>
      <c r="L1296" s="54">
        <v>11605</v>
      </c>
      <c r="M1296" s="54">
        <v>1</v>
      </c>
      <c r="N1296" s="54">
        <v>2822</v>
      </c>
      <c r="O1296" s="55">
        <v>637</v>
      </c>
      <c r="P1296" s="55">
        <v>43</v>
      </c>
      <c r="Q1296" s="55">
        <v>182</v>
      </c>
      <c r="R1296" s="55">
        <v>12</v>
      </c>
      <c r="S1296" s="52">
        <v>0</v>
      </c>
      <c r="T1296" s="56">
        <v>1305</v>
      </c>
      <c r="U1296" s="56">
        <v>47</v>
      </c>
      <c r="V1296" s="56">
        <v>1438</v>
      </c>
      <c r="W1296" s="56">
        <v>637</v>
      </c>
      <c r="X1296" s="57">
        <v>0.43</v>
      </c>
      <c r="Y1296" s="109"/>
      <c r="Z1296" s="109"/>
      <c r="AA1296" s="109"/>
      <c r="AB1296" s="109"/>
      <c r="AC1296" s="56">
        <v>345</v>
      </c>
      <c r="AD1296" s="52" t="s">
        <v>35</v>
      </c>
      <c r="AE1296" s="52" t="s">
        <v>35</v>
      </c>
      <c r="AF1296" s="52" t="s">
        <v>35</v>
      </c>
      <c r="AG1296" s="52" t="s">
        <v>36</v>
      </c>
      <c r="AH1296" s="106"/>
      <c r="AI1296" s="59"/>
      <c r="AJ1296" s="68" t="s">
        <v>10</v>
      </c>
      <c r="AK1296" t="s">
        <v>10</v>
      </c>
      <c r="AL1296" s="30" t="s">
        <v>10</v>
      </c>
      <c r="AM1296" s="39"/>
      <c r="AN1296" s="115" t="s">
        <v>10</v>
      </c>
      <c r="AO1296" s="30"/>
      <c r="AQ1296" s="5"/>
      <c r="AS1296" s="37"/>
      <c r="AT1296" s="30" t="s">
        <v>10</v>
      </c>
      <c r="AV1296" t="str">
        <f t="shared" si="337"/>
        <v>musta</v>
      </c>
      <c r="AW1296" t="str">
        <f t="shared" si="338"/>
        <v>musta</v>
      </c>
      <c r="AX1296" t="str">
        <f t="shared" si="339"/>
        <v>musta</v>
      </c>
      <c r="AY1296" s="31">
        <f t="shared" si="340"/>
        <v>2</v>
      </c>
      <c r="AZ1296" s="31">
        <f t="shared" si="341"/>
        <v>1</v>
      </c>
      <c r="BA1296" s="31">
        <f t="shared" si="342"/>
        <v>0</v>
      </c>
      <c r="BB1296" s="31">
        <f t="shared" si="343"/>
        <v>1</v>
      </c>
      <c r="BC1296" s="31">
        <f t="shared" si="344"/>
        <v>0</v>
      </c>
      <c r="BM1296" s="2" t="s">
        <v>35</v>
      </c>
      <c r="BN1296" s="2" t="s">
        <v>35</v>
      </c>
    </row>
    <row r="1297" spans="1:66" x14ac:dyDescent="0.25">
      <c r="A1297" s="50">
        <v>1286</v>
      </c>
      <c r="B1297" s="50">
        <v>1082</v>
      </c>
      <c r="C1297" s="50" t="str">
        <f t="shared" si="348"/>
        <v>11609_1_3574</v>
      </c>
      <c r="D1297" s="50">
        <v>1</v>
      </c>
      <c r="E1297" s="51">
        <f t="shared" si="335"/>
        <v>116090001</v>
      </c>
      <c r="F1297" s="76" t="str">
        <f t="shared" si="347"/>
        <v>11609_1</v>
      </c>
      <c r="G1297" s="80">
        <v>11609</v>
      </c>
      <c r="H1297" s="52">
        <v>1</v>
      </c>
      <c r="I1297" s="52">
        <v>3574</v>
      </c>
      <c r="J1297" s="53" t="str">
        <f t="shared" si="336"/>
        <v>ok</v>
      </c>
      <c r="K1297" s="54" t="str">
        <f t="shared" si="346"/>
        <v>11609_1</v>
      </c>
      <c r="L1297" s="54">
        <v>11609</v>
      </c>
      <c r="M1297" s="54">
        <v>1</v>
      </c>
      <c r="N1297" s="54">
        <v>1742</v>
      </c>
      <c r="O1297" s="55">
        <v>117</v>
      </c>
      <c r="P1297" s="55">
        <v>41</v>
      </c>
      <c r="Q1297" s="55">
        <v>22</v>
      </c>
      <c r="R1297" s="55">
        <v>8</v>
      </c>
      <c r="S1297" s="52">
        <v>0</v>
      </c>
      <c r="T1297" s="56">
        <v>926</v>
      </c>
      <c r="U1297" s="56">
        <v>11</v>
      </c>
      <c r="V1297" s="56">
        <v>914</v>
      </c>
      <c r="W1297" s="56">
        <v>117</v>
      </c>
      <c r="X1297" s="57">
        <v>0.41</v>
      </c>
      <c r="Y1297" s="109"/>
      <c r="Z1297" s="109"/>
      <c r="AA1297" s="109"/>
      <c r="AB1297" s="109"/>
      <c r="AC1297" s="56">
        <v>276</v>
      </c>
      <c r="AD1297" s="52" t="s">
        <v>35</v>
      </c>
      <c r="AE1297" s="52" t="s">
        <v>35</v>
      </c>
      <c r="AF1297" s="52" t="s">
        <v>36</v>
      </c>
      <c r="AG1297" s="52" t="s">
        <v>36</v>
      </c>
      <c r="AH1297" s="106"/>
      <c r="AI1297" s="59"/>
      <c r="AJ1297" s="68" t="s">
        <v>10</v>
      </c>
      <c r="AK1297" t="s">
        <v>10</v>
      </c>
      <c r="AL1297" s="30" t="s">
        <v>10</v>
      </c>
      <c r="AM1297" s="39"/>
      <c r="AN1297" s="115" t="s">
        <v>10</v>
      </c>
      <c r="AO1297" s="30"/>
      <c r="AQ1297" s="5"/>
      <c r="AS1297" s="37"/>
      <c r="AT1297" s="30" t="s">
        <v>10</v>
      </c>
      <c r="AV1297" t="str">
        <f t="shared" si="337"/>
        <v>musta</v>
      </c>
      <c r="AW1297" t="str">
        <f t="shared" si="338"/>
        <v>musta</v>
      </c>
      <c r="AX1297" t="str">
        <f t="shared" si="339"/>
        <v>musta</v>
      </c>
      <c r="AY1297" s="31">
        <f t="shared" si="340"/>
        <v>2</v>
      </c>
      <c r="AZ1297" s="31">
        <f t="shared" si="341"/>
        <v>1</v>
      </c>
      <c r="BA1297" s="31">
        <f t="shared" si="342"/>
        <v>0</v>
      </c>
      <c r="BB1297" s="31">
        <f t="shared" si="343"/>
        <v>1</v>
      </c>
      <c r="BC1297" s="31">
        <f t="shared" si="344"/>
        <v>0</v>
      </c>
      <c r="BM1297" s="2" t="s">
        <v>35</v>
      </c>
      <c r="BN1297" s="2" t="s">
        <v>35</v>
      </c>
    </row>
    <row r="1298" spans="1:66" x14ac:dyDescent="0.25">
      <c r="A1298" s="50">
        <v>1287</v>
      </c>
      <c r="B1298" s="50">
        <v>1083</v>
      </c>
      <c r="C1298" s="50" t="str">
        <f t="shared" si="348"/>
        <v>11610_1_1883</v>
      </c>
      <c r="D1298" s="50">
        <v>1</v>
      </c>
      <c r="E1298" s="51">
        <f t="shared" si="335"/>
        <v>116100001</v>
      </c>
      <c r="F1298" s="76" t="str">
        <f t="shared" si="347"/>
        <v>11610_1</v>
      </c>
      <c r="G1298" s="80">
        <v>11610</v>
      </c>
      <c r="H1298" s="52">
        <v>1</v>
      </c>
      <c r="I1298" s="52">
        <v>1883</v>
      </c>
      <c r="J1298" s="53" t="str">
        <f t="shared" si="336"/>
        <v>ok</v>
      </c>
      <c r="K1298" s="54" t="str">
        <f t="shared" si="346"/>
        <v>11610_1</v>
      </c>
      <c r="L1298" s="54">
        <v>11610</v>
      </c>
      <c r="M1298" s="54">
        <v>1</v>
      </c>
      <c r="N1298" s="54">
        <v>1836</v>
      </c>
      <c r="O1298" s="55">
        <v>324</v>
      </c>
      <c r="P1298" s="55">
        <v>16</v>
      </c>
      <c r="Q1298" s="55">
        <v>92</v>
      </c>
      <c r="R1298" s="55">
        <v>4</v>
      </c>
      <c r="S1298" s="52">
        <v>0</v>
      </c>
      <c r="T1298" s="56">
        <v>6569</v>
      </c>
      <c r="U1298" s="56">
        <v>144</v>
      </c>
      <c r="V1298" s="56">
        <v>7260</v>
      </c>
      <c r="W1298" s="56">
        <v>324</v>
      </c>
      <c r="X1298" s="57">
        <v>0.16</v>
      </c>
      <c r="Y1298" s="109"/>
      <c r="Z1298" s="109"/>
      <c r="AA1298" s="109"/>
      <c r="AB1298" s="109"/>
      <c r="AC1298" s="56">
        <v>2589</v>
      </c>
      <c r="AD1298" s="52" t="s">
        <v>35</v>
      </c>
      <c r="AE1298" s="52" t="s">
        <v>35</v>
      </c>
      <c r="AF1298" s="52" t="s">
        <v>36</v>
      </c>
      <c r="AG1298" s="52" t="s">
        <v>36</v>
      </c>
      <c r="AH1298" s="106"/>
      <c r="AI1298" s="59"/>
      <c r="AJ1298" s="68" t="s">
        <v>10</v>
      </c>
      <c r="AK1298" t="s">
        <v>10</v>
      </c>
      <c r="AL1298" s="30" t="s">
        <v>10</v>
      </c>
      <c r="AM1298" s="39"/>
      <c r="AN1298" s="115" t="s">
        <v>10</v>
      </c>
      <c r="AO1298" s="30"/>
      <c r="AQ1298" s="5"/>
      <c r="AS1298" s="37"/>
      <c r="AT1298" s="30" t="s">
        <v>10</v>
      </c>
      <c r="AV1298" t="str">
        <f t="shared" si="337"/>
        <v>musta</v>
      </c>
      <c r="AW1298" t="str">
        <f t="shared" si="338"/>
        <v>musta</v>
      </c>
      <c r="AX1298" t="str">
        <f t="shared" si="339"/>
        <v>musta</v>
      </c>
      <c r="AY1298" s="31">
        <f t="shared" si="340"/>
        <v>10</v>
      </c>
      <c r="AZ1298" s="31">
        <f t="shared" si="341"/>
        <v>0</v>
      </c>
      <c r="BA1298" s="31">
        <f t="shared" si="342"/>
        <v>0</v>
      </c>
      <c r="BB1298" s="31">
        <f t="shared" si="343"/>
        <v>10</v>
      </c>
      <c r="BC1298" s="31">
        <f t="shared" si="344"/>
        <v>0</v>
      </c>
      <c r="BM1298" s="2" t="s">
        <v>35</v>
      </c>
      <c r="BN1298" s="2" t="s">
        <v>35</v>
      </c>
    </row>
    <row r="1299" spans="1:66" x14ac:dyDescent="0.25">
      <c r="A1299" s="50">
        <v>1288</v>
      </c>
      <c r="B1299" s="50">
        <v>1084</v>
      </c>
      <c r="C1299" s="50" t="str">
        <f t="shared" si="348"/>
        <v>11615_1_2660</v>
      </c>
      <c r="D1299" s="50">
        <v>1</v>
      </c>
      <c r="E1299" s="51">
        <f t="shared" si="335"/>
        <v>116150001</v>
      </c>
      <c r="F1299" s="76" t="str">
        <f t="shared" si="347"/>
        <v>11615_1</v>
      </c>
      <c r="G1299" s="81">
        <v>11615</v>
      </c>
      <c r="H1299" s="52">
        <v>1</v>
      </c>
      <c r="I1299" s="52">
        <v>2660</v>
      </c>
      <c r="J1299" s="53" t="str">
        <f t="shared" si="336"/>
        <v>ok</v>
      </c>
      <c r="K1299" s="54" t="str">
        <f t="shared" si="346"/>
        <v>11615_1</v>
      </c>
      <c r="L1299" s="54">
        <v>11615</v>
      </c>
      <c r="M1299" s="54">
        <v>1</v>
      </c>
      <c r="N1299" s="54">
        <v>3184</v>
      </c>
      <c r="O1299" s="55">
        <v>785</v>
      </c>
      <c r="P1299" s="55">
        <v>54</v>
      </c>
      <c r="Q1299" s="55">
        <v>295</v>
      </c>
      <c r="R1299" s="55">
        <v>20</v>
      </c>
      <c r="S1299" s="52">
        <v>0</v>
      </c>
      <c r="T1299" s="56">
        <v>946</v>
      </c>
      <c r="U1299" s="56">
        <v>26</v>
      </c>
      <c r="V1299" s="56">
        <v>1012</v>
      </c>
      <c r="W1299" s="56">
        <v>785</v>
      </c>
      <c r="X1299" s="57">
        <v>0.54</v>
      </c>
      <c r="Y1299" s="109"/>
      <c r="Z1299" s="109"/>
      <c r="AA1299" s="109"/>
      <c r="AB1299" s="109"/>
      <c r="AC1299" s="56">
        <v>594</v>
      </c>
      <c r="AD1299" s="52" t="s">
        <v>35</v>
      </c>
      <c r="AE1299" s="52" t="s">
        <v>35</v>
      </c>
      <c r="AF1299" s="52" t="s">
        <v>35</v>
      </c>
      <c r="AG1299" s="52" t="s">
        <v>36</v>
      </c>
      <c r="AH1299" s="106"/>
      <c r="AI1299" s="59"/>
      <c r="AJ1299" s="68" t="s">
        <v>10</v>
      </c>
      <c r="AK1299" t="s">
        <v>10</v>
      </c>
      <c r="AL1299" s="30" t="s">
        <v>10</v>
      </c>
      <c r="AM1299" s="39"/>
      <c r="AN1299" s="115" t="s">
        <v>10</v>
      </c>
      <c r="AO1299" s="30"/>
      <c r="AQ1299" s="5"/>
      <c r="AS1299" s="37"/>
      <c r="AT1299" s="30" t="s">
        <v>10</v>
      </c>
      <c r="AV1299" t="str">
        <f t="shared" si="337"/>
        <v>musta</v>
      </c>
      <c r="AW1299" t="str">
        <f t="shared" si="338"/>
        <v>punainen</v>
      </c>
      <c r="AX1299" t="str">
        <f t="shared" si="339"/>
        <v>musta</v>
      </c>
      <c r="AY1299" s="31">
        <f t="shared" si="340"/>
        <v>11</v>
      </c>
      <c r="AZ1299" s="31">
        <f t="shared" si="341"/>
        <v>1</v>
      </c>
      <c r="BA1299" s="31">
        <f t="shared" si="342"/>
        <v>0</v>
      </c>
      <c r="BB1299" s="31">
        <f t="shared" si="343"/>
        <v>10</v>
      </c>
      <c r="BC1299" s="31">
        <f t="shared" si="344"/>
        <v>0</v>
      </c>
      <c r="BM1299" s="2" t="s">
        <v>35</v>
      </c>
      <c r="BN1299" s="2" t="s">
        <v>35</v>
      </c>
    </row>
    <row r="1300" spans="1:66" x14ac:dyDescent="0.25">
      <c r="A1300" s="50">
        <v>1289</v>
      </c>
      <c r="B1300" s="50">
        <v>1085</v>
      </c>
      <c r="C1300" s="50" t="str">
        <f t="shared" si="348"/>
        <v>11617_1_5910</v>
      </c>
      <c r="D1300" s="50">
        <v>1</v>
      </c>
      <c r="E1300" s="51">
        <f t="shared" si="335"/>
        <v>116170001</v>
      </c>
      <c r="F1300" s="76" t="str">
        <f t="shared" si="347"/>
        <v>11617_1</v>
      </c>
      <c r="G1300" s="80">
        <v>11617</v>
      </c>
      <c r="H1300" s="52">
        <v>1</v>
      </c>
      <c r="I1300" s="52">
        <v>5910</v>
      </c>
      <c r="J1300" s="53" t="str">
        <f t="shared" si="336"/>
        <v>ok</v>
      </c>
      <c r="K1300" s="54" t="str">
        <f t="shared" si="346"/>
        <v>11617_1</v>
      </c>
      <c r="L1300" s="54">
        <v>11617</v>
      </c>
      <c r="M1300" s="54">
        <v>1</v>
      </c>
      <c r="N1300" s="54">
        <v>3683</v>
      </c>
      <c r="O1300" s="55">
        <v>246</v>
      </c>
      <c r="P1300" s="55">
        <v>45</v>
      </c>
      <c r="Q1300" s="55">
        <v>88</v>
      </c>
      <c r="R1300" s="55">
        <v>13</v>
      </c>
      <c r="S1300" s="52">
        <v>0</v>
      </c>
      <c r="T1300" s="56">
        <v>346</v>
      </c>
      <c r="U1300" s="56">
        <v>8</v>
      </c>
      <c r="V1300" s="56">
        <v>355</v>
      </c>
      <c r="W1300" s="56">
        <v>246</v>
      </c>
      <c r="X1300" s="57">
        <v>0.45</v>
      </c>
      <c r="Y1300" s="109"/>
      <c r="Z1300" s="109"/>
      <c r="AA1300" s="109"/>
      <c r="AB1300" s="109"/>
      <c r="AC1300" s="56">
        <v>220</v>
      </c>
      <c r="AD1300" s="52" t="s">
        <v>35</v>
      </c>
      <c r="AE1300" s="52" t="s">
        <v>35</v>
      </c>
      <c r="AF1300" s="52" t="s">
        <v>35</v>
      </c>
      <c r="AG1300" s="52"/>
      <c r="AH1300" s="106"/>
      <c r="AI1300" s="59"/>
      <c r="AJ1300" s="68" t="s">
        <v>10</v>
      </c>
      <c r="AK1300" t="s">
        <v>10</v>
      </c>
      <c r="AL1300" s="30" t="s">
        <v>10</v>
      </c>
      <c r="AM1300" s="39"/>
      <c r="AN1300" s="115" t="s">
        <v>10</v>
      </c>
      <c r="AO1300" s="30"/>
      <c r="AQ1300" s="5"/>
      <c r="AS1300" s="37"/>
      <c r="AT1300" s="30" t="s">
        <v>10</v>
      </c>
      <c r="AV1300" t="str">
        <f t="shared" si="337"/>
        <v>musta</v>
      </c>
      <c r="AW1300" t="str">
        <f t="shared" si="338"/>
        <v>musta</v>
      </c>
      <c r="AX1300" t="str">
        <f t="shared" si="339"/>
        <v>musta</v>
      </c>
      <c r="AY1300" s="31">
        <f t="shared" si="340"/>
        <v>2</v>
      </c>
      <c r="AZ1300" s="31">
        <f t="shared" si="341"/>
        <v>1</v>
      </c>
      <c r="BA1300" s="31">
        <f t="shared" si="342"/>
        <v>0</v>
      </c>
      <c r="BB1300" s="31">
        <f t="shared" si="343"/>
        <v>1</v>
      </c>
      <c r="BC1300" s="31">
        <f t="shared" si="344"/>
        <v>0</v>
      </c>
      <c r="BM1300" s="2" t="s">
        <v>35</v>
      </c>
      <c r="BN1300" s="2" t="s">
        <v>35</v>
      </c>
    </row>
    <row r="1301" spans="1:66" x14ac:dyDescent="0.25">
      <c r="A1301" s="50">
        <v>1290</v>
      </c>
      <c r="B1301" s="50">
        <v>1086</v>
      </c>
      <c r="C1301" s="50" t="str">
        <f t="shared" si="348"/>
        <v>11619_1_1486</v>
      </c>
      <c r="D1301" s="50">
        <v>1</v>
      </c>
      <c r="E1301" s="51">
        <f t="shared" si="335"/>
        <v>116190001</v>
      </c>
      <c r="F1301" s="76" t="str">
        <f t="shared" si="347"/>
        <v>11619_1</v>
      </c>
      <c r="G1301" s="80">
        <v>11619</v>
      </c>
      <c r="H1301" s="52">
        <v>1</v>
      </c>
      <c r="I1301" s="52">
        <v>1486</v>
      </c>
      <c r="J1301" s="53" t="str">
        <f t="shared" si="336"/>
        <v>ok</v>
      </c>
      <c r="K1301" s="54" t="str">
        <f t="shared" si="346"/>
        <v>11619_1</v>
      </c>
      <c r="L1301" s="54">
        <v>11619</v>
      </c>
      <c r="M1301" s="54">
        <v>1</v>
      </c>
      <c r="N1301" s="54">
        <v>1447</v>
      </c>
      <c r="O1301" s="55">
        <v>155</v>
      </c>
      <c r="P1301" s="55">
        <v>36</v>
      </c>
      <c r="Q1301" s="55">
        <v>25</v>
      </c>
      <c r="R1301" s="55">
        <v>5</v>
      </c>
      <c r="S1301" s="52">
        <v>0</v>
      </c>
      <c r="T1301" s="56">
        <v>540</v>
      </c>
      <c r="U1301" s="56">
        <v>25</v>
      </c>
      <c r="V1301" s="56">
        <v>608</v>
      </c>
      <c r="W1301" s="56">
        <v>155</v>
      </c>
      <c r="X1301" s="57">
        <v>0.36</v>
      </c>
      <c r="Y1301" s="109"/>
      <c r="Z1301" s="109"/>
      <c r="AA1301" s="109"/>
      <c r="AB1301" s="109"/>
      <c r="AC1301" s="56">
        <v>120</v>
      </c>
      <c r="AD1301" s="52" t="s">
        <v>35</v>
      </c>
      <c r="AE1301" s="52" t="s">
        <v>35</v>
      </c>
      <c r="AF1301" s="52" t="s">
        <v>35</v>
      </c>
      <c r="AG1301" s="52"/>
      <c r="AH1301" s="106"/>
      <c r="AI1301" s="59"/>
      <c r="AJ1301" s="68" t="s">
        <v>10</v>
      </c>
      <c r="AK1301" t="s">
        <v>10</v>
      </c>
      <c r="AL1301" s="30" t="s">
        <v>10</v>
      </c>
      <c r="AM1301" s="39"/>
      <c r="AN1301" s="115" t="s">
        <v>10</v>
      </c>
      <c r="AO1301" s="30"/>
      <c r="AQ1301" s="5"/>
      <c r="AS1301" s="37"/>
      <c r="AT1301" s="30" t="s">
        <v>10</v>
      </c>
      <c r="AV1301" t="str">
        <f t="shared" si="337"/>
        <v>musta</v>
      </c>
      <c r="AW1301" t="str">
        <f t="shared" si="338"/>
        <v>musta</v>
      </c>
      <c r="AX1301" t="str">
        <f t="shared" si="339"/>
        <v>musta</v>
      </c>
      <c r="AY1301" s="31">
        <f t="shared" si="340"/>
        <v>1</v>
      </c>
      <c r="AZ1301" s="31">
        <f t="shared" si="341"/>
        <v>0</v>
      </c>
      <c r="BA1301" s="31">
        <f t="shared" si="342"/>
        <v>0</v>
      </c>
      <c r="BB1301" s="31">
        <f t="shared" si="343"/>
        <v>1</v>
      </c>
      <c r="BC1301" s="31">
        <f t="shared" si="344"/>
        <v>0</v>
      </c>
      <c r="BM1301" s="2" t="s">
        <v>35</v>
      </c>
      <c r="BN1301" s="2" t="s">
        <v>35</v>
      </c>
    </row>
    <row r="1302" spans="1:66" x14ac:dyDescent="0.25">
      <c r="A1302" s="50">
        <v>1291</v>
      </c>
      <c r="B1302" s="50">
        <v>1087</v>
      </c>
      <c r="C1302" s="50" t="str">
        <f t="shared" si="348"/>
        <v>11623_1_5278</v>
      </c>
      <c r="D1302" s="50">
        <v>1</v>
      </c>
      <c r="E1302" s="51">
        <f t="shared" si="335"/>
        <v>116230001</v>
      </c>
      <c r="F1302" s="76" t="str">
        <f t="shared" si="347"/>
        <v>11623_1</v>
      </c>
      <c r="G1302" s="80">
        <v>11623</v>
      </c>
      <c r="H1302" s="52">
        <v>1</v>
      </c>
      <c r="I1302" s="52">
        <v>5278</v>
      </c>
      <c r="J1302" s="53" t="str">
        <f t="shared" si="336"/>
        <v>ok</v>
      </c>
      <c r="K1302" s="54" t="str">
        <f t="shared" si="346"/>
        <v>11623_1</v>
      </c>
      <c r="L1302" s="54">
        <v>11623</v>
      </c>
      <c r="M1302" s="54">
        <v>1</v>
      </c>
      <c r="N1302" s="54">
        <v>4866</v>
      </c>
      <c r="O1302" s="55">
        <v>595</v>
      </c>
      <c r="P1302" s="55">
        <v>86</v>
      </c>
      <c r="Q1302" s="55">
        <v>267</v>
      </c>
      <c r="R1302" s="55">
        <v>38</v>
      </c>
      <c r="S1302" s="52">
        <v>0</v>
      </c>
      <c r="T1302" s="56">
        <v>92</v>
      </c>
      <c r="U1302" s="56">
        <v>1</v>
      </c>
      <c r="V1302" s="56">
        <v>98</v>
      </c>
      <c r="W1302" s="56">
        <v>595</v>
      </c>
      <c r="X1302" s="57">
        <v>0.86</v>
      </c>
      <c r="Y1302" s="109"/>
      <c r="Z1302" s="109"/>
      <c r="AA1302" s="109"/>
      <c r="AB1302" s="109"/>
      <c r="AC1302" s="56">
        <v>114</v>
      </c>
      <c r="AD1302" s="52" t="s">
        <v>35</v>
      </c>
      <c r="AE1302" s="52" t="s">
        <v>35</v>
      </c>
      <c r="AF1302" s="52" t="s">
        <v>35</v>
      </c>
      <c r="AG1302" s="52"/>
      <c r="AH1302" s="106"/>
      <c r="AI1302" s="59"/>
      <c r="AJ1302" s="68" t="s">
        <v>10</v>
      </c>
      <c r="AK1302" t="s">
        <v>10</v>
      </c>
      <c r="AL1302" s="30" t="s">
        <v>10</v>
      </c>
      <c r="AM1302" s="39"/>
      <c r="AN1302" s="115" t="s">
        <v>10</v>
      </c>
      <c r="AO1302" s="30"/>
      <c r="AQ1302" s="5"/>
      <c r="AS1302" s="37"/>
      <c r="AT1302" s="30" t="s">
        <v>10</v>
      </c>
      <c r="AV1302" t="str">
        <f t="shared" si="337"/>
        <v>punainen</v>
      </c>
      <c r="AW1302" t="str">
        <f t="shared" si="338"/>
        <v>musta</v>
      </c>
      <c r="AX1302" t="str">
        <f t="shared" si="339"/>
        <v>musta</v>
      </c>
      <c r="AY1302" s="31">
        <f t="shared" si="340"/>
        <v>11</v>
      </c>
      <c r="AZ1302" s="31">
        <f t="shared" si="341"/>
        <v>10</v>
      </c>
      <c r="BA1302" s="31">
        <f t="shared" si="342"/>
        <v>0</v>
      </c>
      <c r="BB1302" s="31">
        <f t="shared" si="343"/>
        <v>1</v>
      </c>
      <c r="BC1302" s="31">
        <f t="shared" si="344"/>
        <v>0</v>
      </c>
      <c r="BM1302" s="2" t="s">
        <v>35</v>
      </c>
      <c r="BN1302" s="2" t="s">
        <v>35</v>
      </c>
    </row>
    <row r="1303" spans="1:66" x14ac:dyDescent="0.25">
      <c r="A1303" s="50">
        <v>1292</v>
      </c>
      <c r="B1303" s="50">
        <v>1088</v>
      </c>
      <c r="C1303" s="50" t="str">
        <f t="shared" si="348"/>
        <v>11624_1_5885</v>
      </c>
      <c r="D1303" s="50">
        <v>1</v>
      </c>
      <c r="E1303" s="51">
        <f t="shared" si="335"/>
        <v>116240001</v>
      </c>
      <c r="F1303" s="76" t="str">
        <f t="shared" si="347"/>
        <v>11624_1</v>
      </c>
      <c r="G1303" s="80">
        <v>11624</v>
      </c>
      <c r="H1303" s="52">
        <v>1</v>
      </c>
      <c r="I1303" s="52">
        <v>5885</v>
      </c>
      <c r="J1303" s="53" t="str">
        <f t="shared" si="336"/>
        <v>ok</v>
      </c>
      <c r="K1303" s="54" t="str">
        <f t="shared" si="346"/>
        <v>11624_1</v>
      </c>
      <c r="L1303" s="54">
        <v>11624</v>
      </c>
      <c r="M1303" s="54">
        <v>1</v>
      </c>
      <c r="N1303" s="54">
        <v>5711</v>
      </c>
      <c r="O1303" s="55">
        <v>789</v>
      </c>
      <c r="P1303" s="55">
        <v>87</v>
      </c>
      <c r="Q1303" s="55">
        <v>192</v>
      </c>
      <c r="R1303" s="55">
        <v>21</v>
      </c>
      <c r="S1303" s="52">
        <v>0</v>
      </c>
      <c r="T1303" s="56">
        <v>366</v>
      </c>
      <c r="U1303" s="56">
        <v>11</v>
      </c>
      <c r="V1303" s="56">
        <v>382</v>
      </c>
      <c r="W1303" s="56">
        <v>789</v>
      </c>
      <c r="X1303" s="57">
        <v>0.87</v>
      </c>
      <c r="Y1303" s="109"/>
      <c r="Z1303" s="109"/>
      <c r="AA1303" s="109"/>
      <c r="AB1303" s="109"/>
      <c r="AC1303" s="56">
        <v>90</v>
      </c>
      <c r="AD1303" s="52" t="s">
        <v>35</v>
      </c>
      <c r="AE1303" s="52" t="s">
        <v>35</v>
      </c>
      <c r="AF1303" s="52" t="s">
        <v>35</v>
      </c>
      <c r="AG1303" s="52"/>
      <c r="AH1303" s="106"/>
      <c r="AI1303" s="59"/>
      <c r="AJ1303" s="68" t="s">
        <v>10</v>
      </c>
      <c r="AK1303" t="s">
        <v>10</v>
      </c>
      <c r="AL1303" s="30" t="s">
        <v>10</v>
      </c>
      <c r="AM1303" s="39"/>
      <c r="AN1303" s="115" t="s">
        <v>10</v>
      </c>
      <c r="AO1303" s="30"/>
      <c r="AQ1303" s="5"/>
      <c r="AS1303" s="37"/>
      <c r="AT1303" s="30" t="s">
        <v>10</v>
      </c>
      <c r="AV1303" t="str">
        <f t="shared" si="337"/>
        <v>musta</v>
      </c>
      <c r="AW1303" t="str">
        <f t="shared" si="338"/>
        <v>musta</v>
      </c>
      <c r="AX1303" t="str">
        <f t="shared" si="339"/>
        <v>musta</v>
      </c>
      <c r="AY1303" s="31">
        <f t="shared" si="340"/>
        <v>10</v>
      </c>
      <c r="AZ1303" s="31">
        <f t="shared" si="341"/>
        <v>10</v>
      </c>
      <c r="BA1303" s="31">
        <f t="shared" si="342"/>
        <v>0</v>
      </c>
      <c r="BB1303" s="31">
        <f t="shared" si="343"/>
        <v>0</v>
      </c>
      <c r="BC1303" s="31">
        <f t="shared" si="344"/>
        <v>0</v>
      </c>
      <c r="BM1303" s="2" t="s">
        <v>35</v>
      </c>
      <c r="BN1303" s="2" t="s">
        <v>35</v>
      </c>
    </row>
    <row r="1304" spans="1:66" x14ac:dyDescent="0.25">
      <c r="A1304" s="50">
        <v>1293</v>
      </c>
      <c r="B1304" s="50">
        <v>1089</v>
      </c>
      <c r="C1304" s="50" t="str">
        <f t="shared" si="348"/>
        <v>11625_1_1296</v>
      </c>
      <c r="D1304" s="50">
        <v>1</v>
      </c>
      <c r="E1304" s="51">
        <f t="shared" si="335"/>
        <v>116250001</v>
      </c>
      <c r="F1304" s="76" t="str">
        <f t="shared" si="347"/>
        <v>11625_1</v>
      </c>
      <c r="G1304" s="80">
        <v>11625</v>
      </c>
      <c r="H1304" s="52">
        <v>1</v>
      </c>
      <c r="I1304" s="52">
        <v>1296</v>
      </c>
      <c r="J1304" s="53" t="str">
        <f t="shared" si="336"/>
        <v>ok</v>
      </c>
      <c r="K1304" s="54" t="str">
        <f t="shared" si="346"/>
        <v>11625_1</v>
      </c>
      <c r="L1304" s="54">
        <v>11625</v>
      </c>
      <c r="M1304" s="54">
        <v>1</v>
      </c>
      <c r="N1304" s="54">
        <v>1247</v>
      </c>
      <c r="O1304" s="55">
        <v>64</v>
      </c>
      <c r="P1304" s="55">
        <v>29</v>
      </c>
      <c r="Q1304" s="55">
        <v>2</v>
      </c>
      <c r="R1304" s="55">
        <v>1</v>
      </c>
      <c r="S1304" s="52">
        <v>0</v>
      </c>
      <c r="T1304" s="56">
        <v>213</v>
      </c>
      <c r="U1304" s="56">
        <v>7</v>
      </c>
      <c r="V1304" s="56">
        <v>232</v>
      </c>
      <c r="W1304" s="56">
        <v>64</v>
      </c>
      <c r="X1304" s="57">
        <v>0.28999999999999998</v>
      </c>
      <c r="Y1304" s="109"/>
      <c r="Z1304" s="109"/>
      <c r="AA1304" s="109"/>
      <c r="AB1304" s="109"/>
      <c r="AC1304" s="56">
        <v>11</v>
      </c>
      <c r="AD1304" s="52" t="s">
        <v>35</v>
      </c>
      <c r="AE1304" s="52" t="s">
        <v>35</v>
      </c>
      <c r="AF1304" s="52" t="s">
        <v>35</v>
      </c>
      <c r="AG1304" s="52"/>
      <c r="AH1304" s="106"/>
      <c r="AI1304" s="59"/>
      <c r="AJ1304" s="68" t="s">
        <v>10</v>
      </c>
      <c r="AK1304" t="s">
        <v>10</v>
      </c>
      <c r="AL1304" s="30" t="s">
        <v>10</v>
      </c>
      <c r="AM1304" s="39"/>
      <c r="AN1304" s="115" t="s">
        <v>10</v>
      </c>
      <c r="AO1304" s="30"/>
      <c r="AQ1304" s="5"/>
      <c r="AS1304" s="37"/>
      <c r="AT1304" s="30" t="s">
        <v>10</v>
      </c>
      <c r="AV1304" t="str">
        <f t="shared" si="337"/>
        <v>musta</v>
      </c>
      <c r="AW1304" t="str">
        <f t="shared" si="338"/>
        <v>musta</v>
      </c>
      <c r="AX1304" t="str">
        <f t="shared" si="339"/>
        <v>musta</v>
      </c>
      <c r="AY1304" s="31">
        <f t="shared" si="340"/>
        <v>0</v>
      </c>
      <c r="AZ1304" s="31">
        <f t="shared" si="341"/>
        <v>0</v>
      </c>
      <c r="BA1304" s="31">
        <f t="shared" si="342"/>
        <v>0</v>
      </c>
      <c r="BB1304" s="31">
        <f t="shared" si="343"/>
        <v>0</v>
      </c>
      <c r="BC1304" s="31">
        <f t="shared" si="344"/>
        <v>0</v>
      </c>
      <c r="BM1304" s="2" t="s">
        <v>35</v>
      </c>
      <c r="BN1304" s="2" t="s">
        <v>35</v>
      </c>
    </row>
    <row r="1305" spans="1:66" x14ac:dyDescent="0.25">
      <c r="A1305" s="50">
        <v>1294</v>
      </c>
      <c r="B1305" s="50">
        <v>1090</v>
      </c>
      <c r="C1305" s="50" t="str">
        <f t="shared" si="348"/>
        <v>11630_1_1530</v>
      </c>
      <c r="D1305" s="50">
        <v>1</v>
      </c>
      <c r="E1305" s="51">
        <f t="shared" si="335"/>
        <v>116300001</v>
      </c>
      <c r="F1305" s="76" t="str">
        <f t="shared" si="347"/>
        <v>11630_1</v>
      </c>
      <c r="G1305" s="80">
        <v>11630</v>
      </c>
      <c r="H1305" s="52">
        <v>1</v>
      </c>
      <c r="I1305" s="52">
        <v>1530</v>
      </c>
      <c r="J1305" s="53" t="str">
        <f t="shared" si="336"/>
        <v>ok</v>
      </c>
      <c r="K1305" s="54" t="str">
        <f t="shared" si="346"/>
        <v>11630_1</v>
      </c>
      <c r="L1305" s="54">
        <v>11630</v>
      </c>
      <c r="M1305" s="54">
        <v>1</v>
      </c>
      <c r="N1305" s="54">
        <v>1410</v>
      </c>
      <c r="O1305" s="55">
        <v>1125</v>
      </c>
      <c r="P1305" s="55">
        <v>30</v>
      </c>
      <c r="Q1305" s="55">
        <v>203</v>
      </c>
      <c r="R1305" s="55">
        <v>4</v>
      </c>
      <c r="S1305" s="52">
        <v>0</v>
      </c>
      <c r="T1305" s="56">
        <v>8058</v>
      </c>
      <c r="U1305" s="56">
        <v>339</v>
      </c>
      <c r="V1305" s="56">
        <v>8767</v>
      </c>
      <c r="W1305" s="56">
        <v>1125</v>
      </c>
      <c r="X1305" s="57">
        <v>0.3</v>
      </c>
      <c r="Y1305" s="109"/>
      <c r="Z1305" s="109"/>
      <c r="AA1305" s="109"/>
      <c r="AB1305" s="109"/>
      <c r="AC1305" s="56">
        <v>864</v>
      </c>
      <c r="AD1305" s="52" t="s">
        <v>35</v>
      </c>
      <c r="AE1305" s="52" t="s">
        <v>35</v>
      </c>
      <c r="AF1305" s="52" t="s">
        <v>35</v>
      </c>
      <c r="AG1305" s="52" t="s">
        <v>36</v>
      </c>
      <c r="AH1305" s="106"/>
      <c r="AI1305" s="59"/>
      <c r="AJ1305" s="68" t="s">
        <v>10</v>
      </c>
      <c r="AK1305" t="s">
        <v>10</v>
      </c>
      <c r="AL1305" s="30" t="s">
        <v>10</v>
      </c>
      <c r="AM1305" s="39"/>
      <c r="AN1305" s="115" t="s">
        <v>10</v>
      </c>
      <c r="AO1305" s="30"/>
      <c r="AQ1305" s="5"/>
      <c r="AS1305" s="37"/>
      <c r="AT1305" s="30" t="s">
        <v>10</v>
      </c>
      <c r="AV1305" t="str">
        <f t="shared" si="337"/>
        <v>musta</v>
      </c>
      <c r="AW1305" t="str">
        <f t="shared" si="338"/>
        <v>musta</v>
      </c>
      <c r="AX1305" t="str">
        <f t="shared" si="339"/>
        <v>musta</v>
      </c>
      <c r="AY1305" s="31">
        <f t="shared" si="340"/>
        <v>11</v>
      </c>
      <c r="AZ1305" s="31">
        <f t="shared" si="341"/>
        <v>0</v>
      </c>
      <c r="BA1305" s="31">
        <f t="shared" si="342"/>
        <v>1</v>
      </c>
      <c r="BB1305" s="31">
        <f t="shared" si="343"/>
        <v>10</v>
      </c>
      <c r="BC1305" s="31">
        <f t="shared" si="344"/>
        <v>0</v>
      </c>
      <c r="BM1305" s="2" t="s">
        <v>35</v>
      </c>
      <c r="BN1305" s="2" t="s">
        <v>35</v>
      </c>
    </row>
    <row r="1306" spans="1:66" x14ac:dyDescent="0.25">
      <c r="A1306" s="50">
        <v>1295</v>
      </c>
      <c r="B1306" s="50">
        <v>1091</v>
      </c>
      <c r="C1306" s="50" t="str">
        <f t="shared" si="348"/>
        <v>11633_1_2709</v>
      </c>
      <c r="D1306" s="50">
        <v>1</v>
      </c>
      <c r="E1306" s="51">
        <f t="shared" si="335"/>
        <v>116330001</v>
      </c>
      <c r="F1306" s="76" t="str">
        <f t="shared" si="347"/>
        <v>11633_1</v>
      </c>
      <c r="G1306" s="80">
        <v>11633</v>
      </c>
      <c r="H1306" s="52">
        <v>1</v>
      </c>
      <c r="I1306" s="52">
        <v>2709</v>
      </c>
      <c r="J1306" s="53" t="str">
        <f t="shared" si="336"/>
        <v>ok</v>
      </c>
      <c r="K1306" s="54" t="str">
        <f t="shared" si="346"/>
        <v>11633_1</v>
      </c>
      <c r="L1306" s="54">
        <v>11633</v>
      </c>
      <c r="M1306" s="54">
        <v>1</v>
      </c>
      <c r="N1306" s="54">
        <v>2647</v>
      </c>
      <c r="O1306" s="55">
        <v>330</v>
      </c>
      <c r="P1306" s="55">
        <v>55</v>
      </c>
      <c r="Q1306" s="55">
        <v>54</v>
      </c>
      <c r="R1306" s="55">
        <v>11</v>
      </c>
      <c r="S1306" s="52">
        <v>0</v>
      </c>
      <c r="T1306" s="56">
        <v>870</v>
      </c>
      <c r="U1306" s="56">
        <v>22</v>
      </c>
      <c r="V1306" s="56">
        <v>918</v>
      </c>
      <c r="W1306" s="56">
        <v>330</v>
      </c>
      <c r="X1306" s="57">
        <v>0.55000000000000004</v>
      </c>
      <c r="Y1306" s="109"/>
      <c r="Z1306" s="109"/>
      <c r="AA1306" s="109"/>
      <c r="AB1306" s="109"/>
      <c r="AC1306" s="56">
        <v>379</v>
      </c>
      <c r="AD1306" s="52" t="s">
        <v>35</v>
      </c>
      <c r="AE1306" s="52" t="s">
        <v>35</v>
      </c>
      <c r="AF1306" s="52" t="s">
        <v>35</v>
      </c>
      <c r="AG1306" s="52" t="s">
        <v>36</v>
      </c>
      <c r="AH1306" s="106"/>
      <c r="AI1306" s="59"/>
      <c r="AJ1306" s="68" t="s">
        <v>10</v>
      </c>
      <c r="AK1306" t="s">
        <v>10</v>
      </c>
      <c r="AL1306" s="30" t="s">
        <v>10</v>
      </c>
      <c r="AM1306" s="39"/>
      <c r="AN1306" s="115" t="s">
        <v>10</v>
      </c>
      <c r="AO1306" s="30"/>
      <c r="AQ1306" s="5"/>
      <c r="AS1306" s="37"/>
      <c r="AT1306" s="30" t="s">
        <v>10</v>
      </c>
      <c r="AV1306" t="str">
        <f t="shared" si="337"/>
        <v>musta</v>
      </c>
      <c r="AW1306" t="str">
        <f t="shared" si="338"/>
        <v>musta</v>
      </c>
      <c r="AX1306" t="str">
        <f t="shared" si="339"/>
        <v>musta</v>
      </c>
      <c r="AY1306" s="31">
        <f t="shared" si="340"/>
        <v>2</v>
      </c>
      <c r="AZ1306" s="31">
        <f t="shared" si="341"/>
        <v>1</v>
      </c>
      <c r="BA1306" s="31">
        <f t="shared" si="342"/>
        <v>0</v>
      </c>
      <c r="BB1306" s="31">
        <f t="shared" si="343"/>
        <v>1</v>
      </c>
      <c r="BC1306" s="31">
        <f t="shared" si="344"/>
        <v>0</v>
      </c>
      <c r="BM1306" s="2" t="s">
        <v>35</v>
      </c>
      <c r="BN1306" s="2" t="s">
        <v>35</v>
      </c>
    </row>
    <row r="1307" spans="1:66" x14ac:dyDescent="0.25">
      <c r="A1307" s="50">
        <v>1296</v>
      </c>
      <c r="B1307" s="50">
        <v>1092</v>
      </c>
      <c r="C1307" s="50" t="str">
        <f t="shared" si="348"/>
        <v>11634_1_650</v>
      </c>
      <c r="D1307" s="50">
        <v>1</v>
      </c>
      <c r="E1307" s="51">
        <f t="shared" si="335"/>
        <v>116340001</v>
      </c>
      <c r="F1307" s="76" t="str">
        <f t="shared" si="347"/>
        <v>11634_1</v>
      </c>
      <c r="G1307" s="80">
        <v>11634</v>
      </c>
      <c r="H1307" s="52">
        <v>1</v>
      </c>
      <c r="I1307" s="52">
        <v>650</v>
      </c>
      <c r="J1307" s="53" t="str">
        <f t="shared" si="336"/>
        <v>huom!</v>
      </c>
      <c r="K1307" s="54"/>
      <c r="L1307" s="54"/>
      <c r="M1307" s="54"/>
      <c r="N1307" s="54"/>
      <c r="O1307" s="55" t="s">
        <v>32</v>
      </c>
      <c r="P1307" s="55" t="s">
        <v>32</v>
      </c>
      <c r="Q1307" s="55" t="s">
        <v>32</v>
      </c>
      <c r="R1307" s="55" t="s">
        <v>32</v>
      </c>
      <c r="S1307" s="52">
        <v>0</v>
      </c>
      <c r="T1307" s="56">
        <v>267</v>
      </c>
      <c r="U1307" s="56">
        <v>3</v>
      </c>
      <c r="V1307" s="56">
        <v>276</v>
      </c>
      <c r="W1307" s="56" t="s">
        <v>37</v>
      </c>
      <c r="X1307" s="57" t="s">
        <v>37</v>
      </c>
      <c r="Y1307" s="109"/>
      <c r="Z1307" s="109"/>
      <c r="AA1307" s="109"/>
      <c r="AB1307" s="109"/>
      <c r="AC1307" s="56">
        <v>13</v>
      </c>
      <c r="AD1307" s="52" t="s">
        <v>35</v>
      </c>
      <c r="AE1307" s="52" t="s">
        <v>35</v>
      </c>
      <c r="AF1307" s="52" t="s">
        <v>35</v>
      </c>
      <c r="AG1307" s="52" t="s">
        <v>36</v>
      </c>
      <c r="AH1307" s="106"/>
      <c r="AI1307" s="59"/>
      <c r="AJ1307" s="68" t="s">
        <v>10</v>
      </c>
      <c r="AK1307" t="s">
        <v>10</v>
      </c>
      <c r="AL1307" s="30" t="s">
        <v>10</v>
      </c>
      <c r="AM1307" s="39"/>
      <c r="AN1307" s="115" t="s">
        <v>10</v>
      </c>
      <c r="AO1307" s="30"/>
      <c r="AQ1307" s="5"/>
      <c r="AS1307" s="37"/>
      <c r="AT1307" s="30" t="s">
        <v>10</v>
      </c>
      <c r="AV1307" t="str">
        <f t="shared" si="337"/>
        <v>ei mallia</v>
      </c>
      <c r="AW1307" t="str">
        <f t="shared" si="338"/>
        <v>ei mallia</v>
      </c>
      <c r="AX1307" t="str">
        <f t="shared" si="339"/>
        <v>ei mallia</v>
      </c>
      <c r="AY1307" s="31">
        <f t="shared" si="340"/>
        <v>20</v>
      </c>
      <c r="AZ1307" s="31">
        <f t="shared" si="341"/>
        <v>10</v>
      </c>
      <c r="BA1307" s="31">
        <f t="shared" si="342"/>
        <v>10</v>
      </c>
      <c r="BB1307" s="31">
        <f t="shared" si="343"/>
        <v>0</v>
      </c>
      <c r="BC1307" s="31">
        <f t="shared" si="344"/>
        <v>0</v>
      </c>
      <c r="BM1307" s="2" t="s">
        <v>35</v>
      </c>
      <c r="BN1307" s="2" t="s">
        <v>35</v>
      </c>
    </row>
    <row r="1308" spans="1:66" x14ac:dyDescent="0.25">
      <c r="A1308" s="50">
        <v>1297</v>
      </c>
      <c r="B1308" s="50">
        <v>1093</v>
      </c>
      <c r="C1308" s="50" t="str">
        <f t="shared" si="348"/>
        <v>11636_1_9336</v>
      </c>
      <c r="D1308" s="50">
        <v>1</v>
      </c>
      <c r="E1308" s="51">
        <f t="shared" si="335"/>
        <v>116360001</v>
      </c>
      <c r="F1308" s="76" t="str">
        <f t="shared" si="347"/>
        <v>11636_1</v>
      </c>
      <c r="G1308" s="80">
        <v>11636</v>
      </c>
      <c r="H1308" s="52">
        <v>1</v>
      </c>
      <c r="I1308" s="52">
        <v>9336</v>
      </c>
      <c r="J1308" s="53" t="str">
        <f t="shared" si="336"/>
        <v>ok</v>
      </c>
      <c r="K1308" s="54" t="str">
        <f>CONCATENATE(L1308,"_",M1308)</f>
        <v>11636_1</v>
      </c>
      <c r="L1308" s="54">
        <v>11636</v>
      </c>
      <c r="M1308" s="54">
        <v>1</v>
      </c>
      <c r="N1308" s="54">
        <v>8979</v>
      </c>
      <c r="O1308" s="55">
        <v>494</v>
      </c>
      <c r="P1308" s="55">
        <v>33</v>
      </c>
      <c r="Q1308" s="55">
        <v>59</v>
      </c>
      <c r="R1308" s="55">
        <v>2</v>
      </c>
      <c r="S1308" s="52">
        <v>0</v>
      </c>
      <c r="T1308" s="56">
        <v>665</v>
      </c>
      <c r="U1308" s="56">
        <v>22</v>
      </c>
      <c r="V1308" s="56">
        <v>677</v>
      </c>
      <c r="W1308" s="56">
        <v>494</v>
      </c>
      <c r="X1308" s="57">
        <v>0.33</v>
      </c>
      <c r="Y1308" s="109"/>
      <c r="Z1308" s="109"/>
      <c r="AA1308" s="109"/>
      <c r="AB1308" s="109"/>
      <c r="AC1308" s="56">
        <v>312</v>
      </c>
      <c r="AD1308" s="52" t="s">
        <v>35</v>
      </c>
      <c r="AE1308" s="52" t="s">
        <v>35</v>
      </c>
      <c r="AF1308" s="52" t="s">
        <v>35</v>
      </c>
      <c r="AG1308" s="52"/>
      <c r="AH1308" s="106"/>
      <c r="AI1308" s="59"/>
      <c r="AJ1308" s="68" t="s">
        <v>10</v>
      </c>
      <c r="AK1308" t="s">
        <v>10</v>
      </c>
      <c r="AL1308" s="30" t="s">
        <v>10</v>
      </c>
      <c r="AM1308" s="39"/>
      <c r="AN1308" s="115" t="s">
        <v>10</v>
      </c>
      <c r="AO1308" s="30"/>
      <c r="AQ1308" s="5"/>
      <c r="AS1308" s="37"/>
      <c r="AT1308" s="30" t="s">
        <v>10</v>
      </c>
      <c r="AV1308" t="str">
        <f t="shared" si="337"/>
        <v>musta</v>
      </c>
      <c r="AW1308" t="str">
        <f t="shared" si="338"/>
        <v>musta</v>
      </c>
      <c r="AX1308" t="str">
        <f t="shared" si="339"/>
        <v>musta</v>
      </c>
      <c r="AY1308" s="31">
        <f t="shared" si="340"/>
        <v>1</v>
      </c>
      <c r="AZ1308" s="31">
        <f t="shared" si="341"/>
        <v>0</v>
      </c>
      <c r="BA1308" s="31">
        <f t="shared" si="342"/>
        <v>0</v>
      </c>
      <c r="BB1308" s="31">
        <f t="shared" si="343"/>
        <v>1</v>
      </c>
      <c r="BC1308" s="31">
        <f t="shared" si="344"/>
        <v>0</v>
      </c>
      <c r="BM1308" s="2" t="s">
        <v>35</v>
      </c>
      <c r="BN1308" s="2" t="s">
        <v>35</v>
      </c>
    </row>
    <row r="1309" spans="1:66" x14ac:dyDescent="0.25">
      <c r="A1309" s="50">
        <v>1298</v>
      </c>
      <c r="B1309" s="50">
        <v>1094</v>
      </c>
      <c r="C1309" s="50" t="str">
        <f t="shared" si="348"/>
        <v>11641_1_244</v>
      </c>
      <c r="D1309" s="50">
        <v>1</v>
      </c>
      <c r="E1309" s="51">
        <f t="shared" si="335"/>
        <v>116410001</v>
      </c>
      <c r="F1309" s="76" t="str">
        <f t="shared" si="347"/>
        <v>11641_1</v>
      </c>
      <c r="G1309" s="81">
        <v>11641</v>
      </c>
      <c r="H1309" s="52">
        <v>1</v>
      </c>
      <c r="I1309" s="52">
        <v>244</v>
      </c>
      <c r="J1309" s="53" t="str">
        <f t="shared" si="336"/>
        <v>ok</v>
      </c>
      <c r="K1309" s="54" t="str">
        <f>CONCATENATE(L1309,"_",M1309)</f>
        <v>11641_1</v>
      </c>
      <c r="L1309" s="54">
        <v>11641</v>
      </c>
      <c r="M1309" s="54">
        <v>1</v>
      </c>
      <c r="N1309" s="54">
        <v>890</v>
      </c>
      <c r="O1309" s="55">
        <v>199</v>
      </c>
      <c r="P1309" s="55">
        <v>50</v>
      </c>
      <c r="Q1309" s="55">
        <v>18</v>
      </c>
      <c r="R1309" s="55">
        <v>4</v>
      </c>
      <c r="S1309" s="52">
        <v>0</v>
      </c>
      <c r="T1309" s="56">
        <v>1297</v>
      </c>
      <c r="U1309" s="56">
        <v>48</v>
      </c>
      <c r="V1309" s="56">
        <v>1346</v>
      </c>
      <c r="W1309" s="56">
        <v>199</v>
      </c>
      <c r="X1309" s="57">
        <v>0.5</v>
      </c>
      <c r="Y1309" s="109"/>
      <c r="Z1309" s="109"/>
      <c r="AA1309" s="109"/>
      <c r="AB1309" s="109"/>
      <c r="AC1309" s="56">
        <v>345</v>
      </c>
      <c r="AD1309" s="52" t="s">
        <v>35</v>
      </c>
      <c r="AE1309" s="52" t="s">
        <v>35</v>
      </c>
      <c r="AF1309" s="52" t="s">
        <v>35</v>
      </c>
      <c r="AG1309" s="52"/>
      <c r="AH1309" s="106"/>
      <c r="AI1309" s="59"/>
      <c r="AJ1309" s="68" t="s">
        <v>10</v>
      </c>
      <c r="AK1309" t="s">
        <v>10</v>
      </c>
      <c r="AL1309" s="30" t="s">
        <v>10</v>
      </c>
      <c r="AM1309" s="39"/>
      <c r="AN1309" s="115" t="s">
        <v>10</v>
      </c>
      <c r="AO1309" s="30"/>
      <c r="AQ1309" s="5"/>
      <c r="AS1309" s="37"/>
      <c r="AT1309" s="30" t="s">
        <v>10</v>
      </c>
      <c r="AV1309" t="str">
        <f t="shared" si="337"/>
        <v>musta</v>
      </c>
      <c r="AW1309" t="str">
        <f t="shared" si="338"/>
        <v>musta</v>
      </c>
      <c r="AX1309" t="str">
        <f t="shared" si="339"/>
        <v>musta</v>
      </c>
      <c r="AY1309" s="31">
        <f t="shared" si="340"/>
        <v>2</v>
      </c>
      <c r="AZ1309" s="31">
        <f t="shared" si="341"/>
        <v>1</v>
      </c>
      <c r="BA1309" s="31">
        <f t="shared" si="342"/>
        <v>0</v>
      </c>
      <c r="BB1309" s="31">
        <f t="shared" si="343"/>
        <v>1</v>
      </c>
      <c r="BC1309" s="31">
        <f t="shared" si="344"/>
        <v>0</v>
      </c>
      <c r="BM1309" s="2" t="s">
        <v>35</v>
      </c>
      <c r="BN1309" s="2" t="s">
        <v>35</v>
      </c>
    </row>
    <row r="1310" spans="1:66" x14ac:dyDescent="0.25">
      <c r="A1310" s="50">
        <v>1299</v>
      </c>
      <c r="B1310" s="50">
        <v>1095</v>
      </c>
      <c r="C1310" s="50" t="str">
        <f t="shared" si="348"/>
        <v>11645_1_4162</v>
      </c>
      <c r="D1310" s="50">
        <v>1</v>
      </c>
      <c r="E1310" s="51">
        <f t="shared" ref="E1310:E1373" si="349">G1310*10000+H1310</f>
        <v>116450001</v>
      </c>
      <c r="F1310" s="76" t="str">
        <f t="shared" si="347"/>
        <v>11645_1</v>
      </c>
      <c r="G1310" s="80">
        <v>11645</v>
      </c>
      <c r="H1310" s="52">
        <v>1</v>
      </c>
      <c r="I1310" s="52">
        <v>4162</v>
      </c>
      <c r="J1310" s="53" t="str">
        <f t="shared" ref="J1310:J1373" si="350">IF(F1310=K1310,"ok","huom!")</f>
        <v>ok</v>
      </c>
      <c r="K1310" s="54" t="str">
        <f>CONCATENATE(L1310,"_",M1310)</f>
        <v>11645_1</v>
      </c>
      <c r="L1310" s="54">
        <v>11645</v>
      </c>
      <c r="M1310" s="54">
        <v>1</v>
      </c>
      <c r="N1310" s="54">
        <v>837</v>
      </c>
      <c r="O1310" s="55">
        <v>0</v>
      </c>
      <c r="P1310" s="55">
        <v>51</v>
      </c>
      <c r="Q1310" s="55">
        <v>0</v>
      </c>
      <c r="R1310" s="55">
        <v>51</v>
      </c>
      <c r="S1310" s="52">
        <v>0</v>
      </c>
      <c r="T1310" s="56">
        <v>824</v>
      </c>
      <c r="U1310" s="56">
        <v>46</v>
      </c>
      <c r="V1310" s="56">
        <v>823</v>
      </c>
      <c r="W1310" s="56">
        <v>0</v>
      </c>
      <c r="X1310" s="57">
        <v>0.51</v>
      </c>
      <c r="Y1310" s="109"/>
      <c r="Z1310" s="109"/>
      <c r="AA1310" s="109"/>
      <c r="AB1310" s="109"/>
      <c r="AC1310" s="56">
        <v>118</v>
      </c>
      <c r="AD1310" s="52" t="s">
        <v>35</v>
      </c>
      <c r="AE1310" s="52" t="s">
        <v>35</v>
      </c>
      <c r="AF1310" s="52" t="s">
        <v>35</v>
      </c>
      <c r="AG1310" s="52"/>
      <c r="AH1310" s="106"/>
      <c r="AI1310" s="59"/>
      <c r="AJ1310" s="68" t="s">
        <v>10</v>
      </c>
      <c r="AK1310" t="s">
        <v>10</v>
      </c>
      <c r="AL1310" s="30" t="s">
        <v>10</v>
      </c>
      <c r="AM1310" s="39"/>
      <c r="AN1310" s="115" t="s">
        <v>10</v>
      </c>
      <c r="AO1310" s="30"/>
      <c r="AQ1310" s="5"/>
      <c r="AS1310" s="37"/>
      <c r="AT1310" s="30" t="s">
        <v>10</v>
      </c>
      <c r="AV1310" t="str">
        <f t="shared" ref="AV1310:AV1373" si="351">IF(X1310="ei mallia","ei mallia",IF(X1310&gt;0.599999,IF(W1310&gt;999,"punainen",IF(AC1310&gt;99,"punainen",IF(AD1310="osa seud. yht","punainen","musta"))),"musta"))</f>
        <v>musta</v>
      </c>
      <c r="AW1310" t="str">
        <f t="shared" ref="AW1310:AW1373" si="352">IF(X1310="ei mallia","ei mallia",IF(X1310&gt;0.399999,IF(W1310&gt;1999,"punainen",IF(AC1310&gt;499,"punainen",IF(AE1310="osa seud. yht","punainen","musta"))),"musta"))</f>
        <v>musta</v>
      </c>
      <c r="AX1310" t="str">
        <f t="shared" ref="AX1310:AX1373" si="353">IF(X1310="ei mallia","ei mallia",IF(AY1310&gt;20,"punainen","musta"))</f>
        <v>musta</v>
      </c>
      <c r="AY1310" s="31">
        <f t="shared" ref="AY1310:AY1373" si="354">SUM(AZ1310:BC1310)</f>
        <v>2</v>
      </c>
      <c r="AZ1310" s="31">
        <f t="shared" ref="AZ1310:AZ1373" si="355">IF(X1310&gt;0.59999,10,IF(X1310&gt;0.39999,1,0))</f>
        <v>1</v>
      </c>
      <c r="BA1310" s="31">
        <f t="shared" ref="BA1310:BA1373" si="356">IF(W1310&gt;1999,10,IF(W1310&gt;999,1,0))</f>
        <v>0</v>
      </c>
      <c r="BB1310" s="31">
        <f t="shared" ref="BB1310:BB1373" si="357">IF(AC1310&gt;499,10,IF(AC1310&gt;99,1,0))</f>
        <v>1</v>
      </c>
      <c r="BC1310" s="31">
        <f t="shared" ref="BC1310:BC1373" si="358">IF(AE1310="osa seud. yht",10,IF(AD1310="osa seud. yht",1,0))</f>
        <v>0</v>
      </c>
      <c r="BM1310" s="2" t="s">
        <v>35</v>
      </c>
      <c r="BN1310" s="2" t="s">
        <v>35</v>
      </c>
    </row>
    <row r="1311" spans="1:66" x14ac:dyDescent="0.25">
      <c r="A1311" s="50">
        <v>1300</v>
      </c>
      <c r="B1311" s="50">
        <v>1096</v>
      </c>
      <c r="C1311" s="50" t="str">
        <f t="shared" si="348"/>
        <v>11664_1_766</v>
      </c>
      <c r="D1311" s="50">
        <v>1</v>
      </c>
      <c r="E1311" s="51">
        <f t="shared" si="349"/>
        <v>116640001</v>
      </c>
      <c r="F1311" s="76" t="str">
        <f t="shared" si="347"/>
        <v>11664_1</v>
      </c>
      <c r="G1311" s="80">
        <v>11664</v>
      </c>
      <c r="H1311" s="52">
        <v>1</v>
      </c>
      <c r="I1311" s="52">
        <v>766</v>
      </c>
      <c r="J1311" s="53" t="str">
        <f t="shared" si="350"/>
        <v>huom!</v>
      </c>
      <c r="K1311" s="54"/>
      <c r="L1311" s="54"/>
      <c r="M1311" s="54"/>
      <c r="N1311" s="54"/>
      <c r="O1311" s="55" t="s">
        <v>32</v>
      </c>
      <c r="P1311" s="55" t="s">
        <v>32</v>
      </c>
      <c r="Q1311" s="55" t="s">
        <v>32</v>
      </c>
      <c r="R1311" s="55" t="s">
        <v>32</v>
      </c>
      <c r="S1311" s="52">
        <v>0</v>
      </c>
      <c r="T1311" s="56">
        <v>2386</v>
      </c>
      <c r="U1311" s="56">
        <v>152</v>
      </c>
      <c r="V1311" s="56">
        <v>2665</v>
      </c>
      <c r="W1311" s="56" t="s">
        <v>37</v>
      </c>
      <c r="X1311" s="57" t="s">
        <v>37</v>
      </c>
      <c r="Y1311" s="109"/>
      <c r="Z1311" s="109"/>
      <c r="AA1311" s="109"/>
      <c r="AB1311" s="109"/>
      <c r="AC1311" s="56">
        <v>939</v>
      </c>
      <c r="AD1311" s="52" t="s">
        <v>35</v>
      </c>
      <c r="AE1311" s="52" t="s">
        <v>35</v>
      </c>
      <c r="AF1311" s="52" t="s">
        <v>36</v>
      </c>
      <c r="AG1311" s="52" t="s">
        <v>36</v>
      </c>
      <c r="AH1311" s="106"/>
      <c r="AI1311" s="59"/>
      <c r="AJ1311" s="68" t="s">
        <v>10</v>
      </c>
      <c r="AK1311" t="s">
        <v>10</v>
      </c>
      <c r="AL1311" s="30" t="s">
        <v>10</v>
      </c>
      <c r="AM1311" s="39"/>
      <c r="AN1311" s="115" t="s">
        <v>10</v>
      </c>
      <c r="AO1311" s="30"/>
      <c r="AQ1311" s="5"/>
      <c r="AS1311" s="37"/>
      <c r="AT1311" s="30" t="s">
        <v>10</v>
      </c>
      <c r="AV1311" t="str">
        <f t="shared" si="351"/>
        <v>ei mallia</v>
      </c>
      <c r="AW1311" t="str">
        <f t="shared" si="352"/>
        <v>ei mallia</v>
      </c>
      <c r="AX1311" t="str">
        <f t="shared" si="353"/>
        <v>ei mallia</v>
      </c>
      <c r="AY1311" s="31">
        <f t="shared" si="354"/>
        <v>30</v>
      </c>
      <c r="AZ1311" s="31">
        <f t="shared" si="355"/>
        <v>10</v>
      </c>
      <c r="BA1311" s="31">
        <f t="shared" si="356"/>
        <v>10</v>
      </c>
      <c r="BB1311" s="31">
        <f t="shared" si="357"/>
        <v>10</v>
      </c>
      <c r="BC1311" s="31">
        <f t="shared" si="358"/>
        <v>0</v>
      </c>
      <c r="BM1311" s="2" t="s">
        <v>35</v>
      </c>
      <c r="BN1311" s="2" t="s">
        <v>35</v>
      </c>
    </row>
    <row r="1312" spans="1:66" x14ac:dyDescent="0.25">
      <c r="A1312" s="50">
        <v>1301</v>
      </c>
      <c r="B1312" s="50">
        <v>1097</v>
      </c>
      <c r="C1312" s="50" t="str">
        <f t="shared" si="348"/>
        <v>11667_1_430</v>
      </c>
      <c r="D1312" s="50">
        <v>1</v>
      </c>
      <c r="E1312" s="51">
        <f t="shared" si="349"/>
        <v>116670001</v>
      </c>
      <c r="F1312" s="76" t="str">
        <f t="shared" si="347"/>
        <v>11667_1</v>
      </c>
      <c r="G1312" s="81">
        <v>11667</v>
      </c>
      <c r="H1312" s="52">
        <v>1</v>
      </c>
      <c r="I1312" s="52">
        <v>430</v>
      </c>
      <c r="J1312" s="53" t="str">
        <f t="shared" si="350"/>
        <v>ok</v>
      </c>
      <c r="K1312" s="54" t="str">
        <f t="shared" ref="K1312:K1330" si="359">CONCATENATE(L1312,"_",M1312)</f>
        <v>11667_1</v>
      </c>
      <c r="L1312" s="54">
        <v>11667</v>
      </c>
      <c r="M1312" s="54">
        <v>1</v>
      </c>
      <c r="N1312" s="54">
        <v>1454</v>
      </c>
      <c r="O1312" s="55">
        <v>1451</v>
      </c>
      <c r="P1312" s="55">
        <v>58</v>
      </c>
      <c r="Q1312" s="55">
        <v>429</v>
      </c>
      <c r="R1312" s="55">
        <v>16</v>
      </c>
      <c r="S1312" s="52">
        <v>0</v>
      </c>
      <c r="T1312" s="56">
        <v>3611</v>
      </c>
      <c r="U1312" s="56">
        <v>48</v>
      </c>
      <c r="V1312" s="56">
        <v>3894</v>
      </c>
      <c r="W1312" s="56">
        <v>1451</v>
      </c>
      <c r="X1312" s="57">
        <v>0.57999999999999996</v>
      </c>
      <c r="Y1312" s="109"/>
      <c r="Z1312" s="109"/>
      <c r="AA1312" s="109"/>
      <c r="AB1312" s="109"/>
      <c r="AC1312" s="56">
        <v>1914</v>
      </c>
      <c r="AD1312" s="52" t="s">
        <v>35</v>
      </c>
      <c r="AE1312" s="52" t="s">
        <v>35</v>
      </c>
      <c r="AF1312" s="52" t="s">
        <v>36</v>
      </c>
      <c r="AG1312" s="52" t="s">
        <v>36</v>
      </c>
      <c r="AH1312" s="106"/>
      <c r="AI1312" s="59"/>
      <c r="AJ1312" s="68" t="s">
        <v>10</v>
      </c>
      <c r="AK1312" t="s">
        <v>10</v>
      </c>
      <c r="AL1312" s="30" t="s">
        <v>10</v>
      </c>
      <c r="AM1312" s="39"/>
      <c r="AN1312" s="115" t="s">
        <v>10</v>
      </c>
      <c r="AO1312" s="30"/>
      <c r="AQ1312" s="5"/>
      <c r="AS1312" s="37"/>
      <c r="AT1312" s="30" t="s">
        <v>10</v>
      </c>
      <c r="AV1312" t="str">
        <f t="shared" si="351"/>
        <v>musta</v>
      </c>
      <c r="AW1312" t="str">
        <f t="shared" si="352"/>
        <v>punainen</v>
      </c>
      <c r="AX1312" t="str">
        <f t="shared" si="353"/>
        <v>musta</v>
      </c>
      <c r="AY1312" s="31">
        <f t="shared" si="354"/>
        <v>12</v>
      </c>
      <c r="AZ1312" s="31">
        <f t="shared" si="355"/>
        <v>1</v>
      </c>
      <c r="BA1312" s="31">
        <f t="shared" si="356"/>
        <v>1</v>
      </c>
      <c r="BB1312" s="31">
        <f t="shared" si="357"/>
        <v>10</v>
      </c>
      <c r="BC1312" s="31">
        <f t="shared" si="358"/>
        <v>0</v>
      </c>
      <c r="BM1312" s="32" t="s">
        <v>34</v>
      </c>
      <c r="BN1312" s="2" t="s">
        <v>35</v>
      </c>
    </row>
    <row r="1313" spans="1:66" x14ac:dyDescent="0.25">
      <c r="A1313" s="50">
        <v>1302</v>
      </c>
      <c r="B1313" s="50">
        <v>1098</v>
      </c>
      <c r="C1313" s="50" t="str">
        <f t="shared" si="348"/>
        <v>11671_1_4046</v>
      </c>
      <c r="D1313" s="50">
        <v>1</v>
      </c>
      <c r="E1313" s="51">
        <f t="shared" si="349"/>
        <v>116710001</v>
      </c>
      <c r="F1313" s="76" t="str">
        <f t="shared" si="347"/>
        <v>11671_1</v>
      </c>
      <c r="G1313" s="80">
        <v>11671</v>
      </c>
      <c r="H1313" s="52">
        <v>1</v>
      </c>
      <c r="I1313" s="52">
        <v>4046</v>
      </c>
      <c r="J1313" s="53" t="str">
        <f t="shared" si="350"/>
        <v>ok</v>
      </c>
      <c r="K1313" s="54" t="str">
        <f t="shared" si="359"/>
        <v>11671_1</v>
      </c>
      <c r="L1313" s="54">
        <v>11671</v>
      </c>
      <c r="M1313" s="54">
        <v>1</v>
      </c>
      <c r="N1313" s="54">
        <v>4029</v>
      </c>
      <c r="O1313" s="55">
        <v>1136</v>
      </c>
      <c r="P1313" s="55">
        <v>58</v>
      </c>
      <c r="Q1313" s="55">
        <v>444</v>
      </c>
      <c r="R1313" s="55">
        <v>21</v>
      </c>
      <c r="S1313" s="52">
        <v>0</v>
      </c>
      <c r="T1313" s="56">
        <v>1803</v>
      </c>
      <c r="U1313" s="56">
        <v>61</v>
      </c>
      <c r="V1313" s="56">
        <v>1968</v>
      </c>
      <c r="W1313" s="56">
        <v>1136</v>
      </c>
      <c r="X1313" s="57">
        <v>0.57999999999999996</v>
      </c>
      <c r="Y1313" s="109"/>
      <c r="Z1313" s="109"/>
      <c r="AA1313" s="109"/>
      <c r="AB1313" s="109"/>
      <c r="AC1313" s="56">
        <v>578</v>
      </c>
      <c r="AD1313" s="52" t="s">
        <v>35</v>
      </c>
      <c r="AE1313" s="52" t="s">
        <v>35</v>
      </c>
      <c r="AF1313" s="52" t="s">
        <v>35</v>
      </c>
      <c r="AG1313" s="52" t="s">
        <v>36</v>
      </c>
      <c r="AH1313" s="106"/>
      <c r="AI1313" s="59"/>
      <c r="AJ1313" s="68" t="s">
        <v>10</v>
      </c>
      <c r="AK1313" t="s">
        <v>10</v>
      </c>
      <c r="AL1313" s="30" t="s">
        <v>10</v>
      </c>
      <c r="AM1313" s="39"/>
      <c r="AN1313" s="115" t="s">
        <v>10</v>
      </c>
      <c r="AO1313" s="30"/>
      <c r="AQ1313" s="5"/>
      <c r="AS1313" s="37"/>
      <c r="AT1313" s="30" t="s">
        <v>10</v>
      </c>
      <c r="AV1313" t="str">
        <f t="shared" si="351"/>
        <v>musta</v>
      </c>
      <c r="AW1313" t="str">
        <f t="shared" si="352"/>
        <v>punainen</v>
      </c>
      <c r="AX1313" t="str">
        <f t="shared" si="353"/>
        <v>musta</v>
      </c>
      <c r="AY1313" s="31">
        <f t="shared" si="354"/>
        <v>12</v>
      </c>
      <c r="AZ1313" s="31">
        <f t="shared" si="355"/>
        <v>1</v>
      </c>
      <c r="BA1313" s="31">
        <f t="shared" si="356"/>
        <v>1</v>
      </c>
      <c r="BB1313" s="31">
        <f t="shared" si="357"/>
        <v>10</v>
      </c>
      <c r="BC1313" s="31">
        <f t="shared" si="358"/>
        <v>0</v>
      </c>
      <c r="BM1313" s="2" t="s">
        <v>35</v>
      </c>
      <c r="BN1313" s="2" t="s">
        <v>35</v>
      </c>
    </row>
    <row r="1314" spans="1:66" x14ac:dyDescent="0.25">
      <c r="A1314" s="50">
        <v>1303</v>
      </c>
      <c r="B1314" s="50">
        <v>1099</v>
      </c>
      <c r="C1314" s="50" t="str">
        <f t="shared" si="348"/>
        <v>11673_1_7709</v>
      </c>
      <c r="D1314" s="50">
        <v>1</v>
      </c>
      <c r="E1314" s="51">
        <f t="shared" si="349"/>
        <v>116730001</v>
      </c>
      <c r="F1314" s="76" t="str">
        <f t="shared" si="347"/>
        <v>11673_1</v>
      </c>
      <c r="G1314" s="80">
        <v>11673</v>
      </c>
      <c r="H1314" s="52">
        <v>1</v>
      </c>
      <c r="I1314" s="52">
        <v>7709</v>
      </c>
      <c r="J1314" s="53" t="str">
        <f t="shared" si="350"/>
        <v>ok</v>
      </c>
      <c r="K1314" s="54" t="str">
        <f t="shared" si="359"/>
        <v>11673_1</v>
      </c>
      <c r="L1314" s="54">
        <v>11673</v>
      </c>
      <c r="M1314" s="54">
        <v>1</v>
      </c>
      <c r="N1314" s="54">
        <v>7082</v>
      </c>
      <c r="O1314" s="55">
        <v>411</v>
      </c>
      <c r="P1314" s="55">
        <v>79</v>
      </c>
      <c r="Q1314" s="55">
        <v>142</v>
      </c>
      <c r="R1314" s="55">
        <v>20</v>
      </c>
      <c r="S1314" s="52">
        <v>0</v>
      </c>
      <c r="T1314" s="56">
        <v>165</v>
      </c>
      <c r="U1314" s="56">
        <v>6</v>
      </c>
      <c r="V1314" s="56">
        <v>183</v>
      </c>
      <c r="W1314" s="56">
        <v>411</v>
      </c>
      <c r="X1314" s="57">
        <v>0.79</v>
      </c>
      <c r="Y1314" s="109"/>
      <c r="Z1314" s="109"/>
      <c r="AA1314" s="109"/>
      <c r="AB1314" s="109"/>
      <c r="AC1314" s="56">
        <v>307</v>
      </c>
      <c r="AD1314" s="52" t="s">
        <v>35</v>
      </c>
      <c r="AE1314" s="52" t="s">
        <v>35</v>
      </c>
      <c r="AF1314" s="52" t="s">
        <v>35</v>
      </c>
      <c r="AG1314" s="52"/>
      <c r="AH1314" s="106"/>
      <c r="AI1314" s="59"/>
      <c r="AJ1314" s="68" t="s">
        <v>10</v>
      </c>
      <c r="AK1314" t="s">
        <v>10</v>
      </c>
      <c r="AL1314" s="30" t="s">
        <v>10</v>
      </c>
      <c r="AM1314" s="39"/>
      <c r="AN1314" s="115" t="s">
        <v>10</v>
      </c>
      <c r="AO1314" s="30"/>
      <c r="AQ1314" s="5"/>
      <c r="AS1314" s="37"/>
      <c r="AT1314" s="30" t="s">
        <v>10</v>
      </c>
      <c r="AV1314" t="str">
        <f t="shared" si="351"/>
        <v>punainen</v>
      </c>
      <c r="AW1314" t="str">
        <f t="shared" si="352"/>
        <v>musta</v>
      </c>
      <c r="AX1314" t="str">
        <f t="shared" si="353"/>
        <v>musta</v>
      </c>
      <c r="AY1314" s="31">
        <f t="shared" si="354"/>
        <v>11</v>
      </c>
      <c r="AZ1314" s="31">
        <f t="shared" si="355"/>
        <v>10</v>
      </c>
      <c r="BA1314" s="31">
        <f t="shared" si="356"/>
        <v>0</v>
      </c>
      <c r="BB1314" s="31">
        <f t="shared" si="357"/>
        <v>1</v>
      </c>
      <c r="BC1314" s="31">
        <f t="shared" si="358"/>
        <v>0</v>
      </c>
      <c r="BM1314" s="2" t="s">
        <v>35</v>
      </c>
      <c r="BN1314" s="2" t="s">
        <v>35</v>
      </c>
    </row>
    <row r="1315" spans="1:66" x14ac:dyDescent="0.25">
      <c r="A1315" s="50">
        <v>1304</v>
      </c>
      <c r="B1315" s="50">
        <v>1100</v>
      </c>
      <c r="C1315" s="50" t="str">
        <f t="shared" si="348"/>
        <v>11674_1_333</v>
      </c>
      <c r="D1315" s="50">
        <v>1</v>
      </c>
      <c r="E1315" s="51">
        <f t="shared" si="349"/>
        <v>116740001</v>
      </c>
      <c r="F1315" s="76" t="str">
        <f t="shared" si="347"/>
        <v>11674_1</v>
      </c>
      <c r="G1315" s="80">
        <v>11674</v>
      </c>
      <c r="H1315" s="52">
        <v>1</v>
      </c>
      <c r="I1315" s="52">
        <v>333</v>
      </c>
      <c r="J1315" s="53" t="str">
        <f t="shared" si="350"/>
        <v>ok</v>
      </c>
      <c r="K1315" s="54" t="str">
        <f t="shared" si="359"/>
        <v>11674_1</v>
      </c>
      <c r="L1315" s="54">
        <v>11674</v>
      </c>
      <c r="M1315" s="54">
        <v>1</v>
      </c>
      <c r="N1315" s="54">
        <v>334</v>
      </c>
      <c r="O1315" s="55">
        <v>121</v>
      </c>
      <c r="P1315" s="55">
        <v>79</v>
      </c>
      <c r="Q1315" s="55">
        <v>25</v>
      </c>
      <c r="R1315" s="55">
        <v>15</v>
      </c>
      <c r="S1315" s="52">
        <v>0</v>
      </c>
      <c r="T1315" s="56">
        <v>311</v>
      </c>
      <c r="U1315" s="56">
        <v>6</v>
      </c>
      <c r="V1315" s="56">
        <v>335</v>
      </c>
      <c r="W1315" s="56">
        <v>121</v>
      </c>
      <c r="X1315" s="57">
        <v>0.79</v>
      </c>
      <c r="Y1315" s="109"/>
      <c r="Z1315" s="109"/>
      <c r="AA1315" s="109"/>
      <c r="AB1315" s="109"/>
      <c r="AC1315" s="56">
        <v>207</v>
      </c>
      <c r="AD1315" s="52" t="s">
        <v>35</v>
      </c>
      <c r="AE1315" s="52" t="s">
        <v>35</v>
      </c>
      <c r="AF1315" s="52" t="s">
        <v>35</v>
      </c>
      <c r="AG1315" s="52" t="s">
        <v>36</v>
      </c>
      <c r="AH1315" s="106"/>
      <c r="AI1315" s="59"/>
      <c r="AJ1315" s="68" t="s">
        <v>10</v>
      </c>
      <c r="AK1315" t="s">
        <v>10</v>
      </c>
      <c r="AL1315" s="30" t="s">
        <v>10</v>
      </c>
      <c r="AM1315" s="39"/>
      <c r="AN1315" s="115" t="s">
        <v>10</v>
      </c>
      <c r="AO1315" s="30"/>
      <c r="AQ1315" s="5"/>
      <c r="AS1315" s="37"/>
      <c r="AT1315" s="30" t="s">
        <v>10</v>
      </c>
      <c r="AV1315" t="str">
        <f t="shared" si="351"/>
        <v>punainen</v>
      </c>
      <c r="AW1315" t="str">
        <f t="shared" si="352"/>
        <v>musta</v>
      </c>
      <c r="AX1315" t="str">
        <f t="shared" si="353"/>
        <v>musta</v>
      </c>
      <c r="AY1315" s="31">
        <f t="shared" si="354"/>
        <v>11</v>
      </c>
      <c r="AZ1315" s="31">
        <f t="shared" si="355"/>
        <v>10</v>
      </c>
      <c r="BA1315" s="31">
        <f t="shared" si="356"/>
        <v>0</v>
      </c>
      <c r="BB1315" s="31">
        <f t="shared" si="357"/>
        <v>1</v>
      </c>
      <c r="BC1315" s="31">
        <f t="shared" si="358"/>
        <v>0</v>
      </c>
      <c r="BM1315" s="2" t="s">
        <v>35</v>
      </c>
      <c r="BN1315" s="2" t="s">
        <v>35</v>
      </c>
    </row>
    <row r="1316" spans="1:66" x14ac:dyDescent="0.25">
      <c r="A1316" s="50">
        <v>1305</v>
      </c>
      <c r="B1316" s="50">
        <v>1101</v>
      </c>
      <c r="C1316" s="50" t="str">
        <f t="shared" si="348"/>
        <v>11675_1_6578</v>
      </c>
      <c r="D1316" s="50">
        <v>1</v>
      </c>
      <c r="E1316" s="51">
        <f t="shared" si="349"/>
        <v>116750001</v>
      </c>
      <c r="F1316" s="76" t="str">
        <f t="shared" si="347"/>
        <v>11675_1</v>
      </c>
      <c r="G1316" s="80">
        <v>11675</v>
      </c>
      <c r="H1316" s="52">
        <v>1</v>
      </c>
      <c r="I1316" s="52">
        <v>6578</v>
      </c>
      <c r="J1316" s="53" t="str">
        <f t="shared" si="350"/>
        <v>ok</v>
      </c>
      <c r="K1316" s="54" t="str">
        <f t="shared" si="359"/>
        <v>11675_1</v>
      </c>
      <c r="L1316" s="54">
        <v>11675</v>
      </c>
      <c r="M1316" s="54">
        <v>1</v>
      </c>
      <c r="N1316" s="54">
        <v>3405</v>
      </c>
      <c r="O1316" s="55">
        <v>29</v>
      </c>
      <c r="P1316" s="55">
        <v>71</v>
      </c>
      <c r="Q1316" s="55">
        <v>1</v>
      </c>
      <c r="R1316" s="55">
        <v>0</v>
      </c>
      <c r="S1316" s="52">
        <v>0</v>
      </c>
      <c r="T1316" s="56">
        <v>384</v>
      </c>
      <c r="U1316" s="56">
        <v>11</v>
      </c>
      <c r="V1316" s="56">
        <v>394</v>
      </c>
      <c r="W1316" s="56">
        <v>29</v>
      </c>
      <c r="X1316" s="57">
        <v>0.71</v>
      </c>
      <c r="Y1316" s="109"/>
      <c r="Z1316" s="109"/>
      <c r="AA1316" s="109"/>
      <c r="AB1316" s="109"/>
      <c r="AC1316" s="56">
        <v>186</v>
      </c>
      <c r="AD1316" s="52" t="s">
        <v>35</v>
      </c>
      <c r="AE1316" s="52" t="s">
        <v>35</v>
      </c>
      <c r="AF1316" s="52" t="s">
        <v>35</v>
      </c>
      <c r="AG1316" s="52"/>
      <c r="AH1316" s="106"/>
      <c r="AI1316" s="59"/>
      <c r="AJ1316" s="68" t="s">
        <v>10</v>
      </c>
      <c r="AK1316" t="s">
        <v>10</v>
      </c>
      <c r="AL1316" s="30" t="s">
        <v>10</v>
      </c>
      <c r="AM1316" s="39"/>
      <c r="AN1316" s="115" t="s">
        <v>10</v>
      </c>
      <c r="AO1316" s="30"/>
      <c r="AQ1316" s="5"/>
      <c r="AS1316" s="37"/>
      <c r="AT1316" s="30" t="s">
        <v>10</v>
      </c>
      <c r="AV1316" t="str">
        <f t="shared" si="351"/>
        <v>punainen</v>
      </c>
      <c r="AW1316" t="str">
        <f t="shared" si="352"/>
        <v>musta</v>
      </c>
      <c r="AX1316" t="str">
        <f t="shared" si="353"/>
        <v>musta</v>
      </c>
      <c r="AY1316" s="31">
        <f t="shared" si="354"/>
        <v>11</v>
      </c>
      <c r="AZ1316" s="31">
        <f t="shared" si="355"/>
        <v>10</v>
      </c>
      <c r="BA1316" s="31">
        <f t="shared" si="356"/>
        <v>0</v>
      </c>
      <c r="BB1316" s="31">
        <f t="shared" si="357"/>
        <v>1</v>
      </c>
      <c r="BC1316" s="31">
        <f t="shared" si="358"/>
        <v>0</v>
      </c>
      <c r="BM1316" s="2" t="s">
        <v>35</v>
      </c>
      <c r="BN1316" s="2" t="s">
        <v>35</v>
      </c>
    </row>
    <row r="1317" spans="1:66" x14ac:dyDescent="0.25">
      <c r="A1317" s="50">
        <v>1306</v>
      </c>
      <c r="B1317" s="50">
        <v>1102</v>
      </c>
      <c r="C1317" s="50" t="str">
        <f t="shared" si="348"/>
        <v>11677_1_2358</v>
      </c>
      <c r="D1317" s="50">
        <v>1</v>
      </c>
      <c r="E1317" s="51">
        <f t="shared" si="349"/>
        <v>116770001</v>
      </c>
      <c r="F1317" s="76" t="str">
        <f t="shared" si="347"/>
        <v>11677_1</v>
      </c>
      <c r="G1317" s="80">
        <v>11677</v>
      </c>
      <c r="H1317" s="52">
        <v>1</v>
      </c>
      <c r="I1317" s="52">
        <v>2358</v>
      </c>
      <c r="J1317" s="53" t="str">
        <f t="shared" si="350"/>
        <v>ok</v>
      </c>
      <c r="K1317" s="54" t="str">
        <f t="shared" si="359"/>
        <v>11677_1</v>
      </c>
      <c r="L1317" s="54">
        <v>11677</v>
      </c>
      <c r="M1317" s="54">
        <v>1</v>
      </c>
      <c r="N1317" s="54">
        <v>1129</v>
      </c>
      <c r="O1317" s="55">
        <v>182</v>
      </c>
      <c r="P1317" s="55">
        <v>42</v>
      </c>
      <c r="Q1317" s="55">
        <v>13</v>
      </c>
      <c r="R1317" s="55">
        <v>1</v>
      </c>
      <c r="S1317" s="52">
        <v>0</v>
      </c>
      <c r="T1317" s="56">
        <v>1050</v>
      </c>
      <c r="U1317" s="56">
        <v>29</v>
      </c>
      <c r="V1317" s="56">
        <v>1086</v>
      </c>
      <c r="W1317" s="56">
        <v>182</v>
      </c>
      <c r="X1317" s="57">
        <v>0.42</v>
      </c>
      <c r="Y1317" s="109"/>
      <c r="Z1317" s="109"/>
      <c r="AA1317" s="109"/>
      <c r="AB1317" s="109"/>
      <c r="AC1317" s="56">
        <v>122</v>
      </c>
      <c r="AD1317" s="52" t="s">
        <v>35</v>
      </c>
      <c r="AE1317" s="52" t="s">
        <v>35</v>
      </c>
      <c r="AF1317" s="52" t="s">
        <v>35</v>
      </c>
      <c r="AG1317" s="52" t="s">
        <v>36</v>
      </c>
      <c r="AH1317" s="106"/>
      <c r="AI1317" s="59"/>
      <c r="AJ1317" s="68" t="s">
        <v>10</v>
      </c>
      <c r="AK1317" t="s">
        <v>10</v>
      </c>
      <c r="AL1317" s="30" t="s">
        <v>10</v>
      </c>
      <c r="AM1317" s="39"/>
      <c r="AN1317" s="115" t="s">
        <v>10</v>
      </c>
      <c r="AO1317" s="30"/>
      <c r="AQ1317" s="5"/>
      <c r="AS1317" s="37"/>
      <c r="AT1317" s="30" t="s">
        <v>10</v>
      </c>
      <c r="AV1317" t="str">
        <f t="shared" si="351"/>
        <v>musta</v>
      </c>
      <c r="AW1317" t="str">
        <f t="shared" si="352"/>
        <v>musta</v>
      </c>
      <c r="AX1317" t="str">
        <f t="shared" si="353"/>
        <v>musta</v>
      </c>
      <c r="AY1317" s="31">
        <f t="shared" si="354"/>
        <v>2</v>
      </c>
      <c r="AZ1317" s="31">
        <f t="shared" si="355"/>
        <v>1</v>
      </c>
      <c r="BA1317" s="31">
        <f t="shared" si="356"/>
        <v>0</v>
      </c>
      <c r="BB1317" s="31">
        <f t="shared" si="357"/>
        <v>1</v>
      </c>
      <c r="BC1317" s="31">
        <f t="shared" si="358"/>
        <v>0</v>
      </c>
      <c r="BM1317" s="2" t="s">
        <v>35</v>
      </c>
      <c r="BN1317" s="2" t="s">
        <v>35</v>
      </c>
    </row>
    <row r="1318" spans="1:66" x14ac:dyDescent="0.25">
      <c r="A1318" s="50">
        <v>1307</v>
      </c>
      <c r="B1318" s="50">
        <v>1103</v>
      </c>
      <c r="C1318" s="50" t="str">
        <f t="shared" si="348"/>
        <v>11679_1_2987</v>
      </c>
      <c r="D1318" s="50">
        <v>1</v>
      </c>
      <c r="E1318" s="51">
        <f t="shared" si="349"/>
        <v>116790001</v>
      </c>
      <c r="F1318" s="76" t="str">
        <f t="shared" si="347"/>
        <v>11679_1</v>
      </c>
      <c r="G1318" s="80">
        <v>11679</v>
      </c>
      <c r="H1318" s="52">
        <v>1</v>
      </c>
      <c r="I1318" s="52">
        <v>2987</v>
      </c>
      <c r="J1318" s="53" t="str">
        <f t="shared" si="350"/>
        <v>ok</v>
      </c>
      <c r="K1318" s="54" t="str">
        <f t="shared" si="359"/>
        <v>11679_1</v>
      </c>
      <c r="L1318" s="54">
        <v>11679</v>
      </c>
      <c r="M1318" s="54">
        <v>1</v>
      </c>
      <c r="N1318" s="54">
        <v>2852</v>
      </c>
      <c r="O1318" s="55">
        <v>50</v>
      </c>
      <c r="P1318" s="55">
        <v>33</v>
      </c>
      <c r="Q1318" s="55">
        <v>10</v>
      </c>
      <c r="R1318" s="55">
        <v>4</v>
      </c>
      <c r="S1318" s="52">
        <v>0</v>
      </c>
      <c r="T1318" s="56">
        <v>1476</v>
      </c>
      <c r="U1318" s="56">
        <v>152</v>
      </c>
      <c r="V1318" s="56">
        <v>1662</v>
      </c>
      <c r="W1318" s="56">
        <v>50</v>
      </c>
      <c r="X1318" s="57">
        <v>0.33</v>
      </c>
      <c r="Y1318" s="109"/>
      <c r="Z1318" s="109"/>
      <c r="AA1318" s="109"/>
      <c r="AB1318" s="109"/>
      <c r="AC1318" s="56">
        <v>510</v>
      </c>
      <c r="AD1318" s="52" t="s">
        <v>35</v>
      </c>
      <c r="AE1318" s="52" t="s">
        <v>35</v>
      </c>
      <c r="AF1318" s="52" t="s">
        <v>35</v>
      </c>
      <c r="AG1318" s="52" t="s">
        <v>36</v>
      </c>
      <c r="AH1318" s="106"/>
      <c r="AI1318" s="59"/>
      <c r="AJ1318" s="68" t="s">
        <v>10</v>
      </c>
      <c r="AK1318" t="s">
        <v>10</v>
      </c>
      <c r="AL1318" s="30" t="s">
        <v>10</v>
      </c>
      <c r="AM1318" s="39"/>
      <c r="AN1318" s="115" t="s">
        <v>10</v>
      </c>
      <c r="AO1318" s="30"/>
      <c r="AQ1318" s="5"/>
      <c r="AS1318" s="37"/>
      <c r="AT1318" s="30" t="s">
        <v>10</v>
      </c>
      <c r="AV1318" t="str">
        <f t="shared" si="351"/>
        <v>musta</v>
      </c>
      <c r="AW1318" t="str">
        <f t="shared" si="352"/>
        <v>musta</v>
      </c>
      <c r="AX1318" t="str">
        <f t="shared" si="353"/>
        <v>musta</v>
      </c>
      <c r="AY1318" s="31">
        <f t="shared" si="354"/>
        <v>10</v>
      </c>
      <c r="AZ1318" s="31">
        <f t="shared" si="355"/>
        <v>0</v>
      </c>
      <c r="BA1318" s="31">
        <f t="shared" si="356"/>
        <v>0</v>
      </c>
      <c r="BB1318" s="31">
        <f t="shared" si="357"/>
        <v>10</v>
      </c>
      <c r="BC1318" s="31">
        <f t="shared" si="358"/>
        <v>0</v>
      </c>
      <c r="BM1318" s="2" t="s">
        <v>35</v>
      </c>
      <c r="BN1318" s="2" t="s">
        <v>35</v>
      </c>
    </row>
    <row r="1319" spans="1:66" x14ac:dyDescent="0.25">
      <c r="A1319" s="50">
        <v>1308</v>
      </c>
      <c r="B1319" s="50">
        <v>1104</v>
      </c>
      <c r="C1319" s="50" t="str">
        <f t="shared" si="348"/>
        <v>11679_2_4290</v>
      </c>
      <c r="D1319" s="50">
        <v>1</v>
      </c>
      <c r="E1319" s="51">
        <f t="shared" si="349"/>
        <v>116790002</v>
      </c>
      <c r="F1319" s="76" t="str">
        <f t="shared" si="347"/>
        <v>11679_2</v>
      </c>
      <c r="G1319" s="80">
        <v>11679</v>
      </c>
      <c r="H1319" s="52">
        <v>2</v>
      </c>
      <c r="I1319" s="52">
        <v>4290</v>
      </c>
      <c r="J1319" s="53" t="str">
        <f t="shared" si="350"/>
        <v>ok</v>
      </c>
      <c r="K1319" s="54" t="str">
        <f t="shared" si="359"/>
        <v>11679_2</v>
      </c>
      <c r="L1319" s="54">
        <v>11679</v>
      </c>
      <c r="M1319" s="54">
        <v>2</v>
      </c>
      <c r="N1319" s="54">
        <v>4084</v>
      </c>
      <c r="O1319" s="55">
        <v>92</v>
      </c>
      <c r="P1319" s="55">
        <v>30</v>
      </c>
      <c r="Q1319" s="55">
        <v>22</v>
      </c>
      <c r="R1319" s="55">
        <v>7</v>
      </c>
      <c r="S1319" s="52">
        <v>0</v>
      </c>
      <c r="T1319" s="56">
        <v>527</v>
      </c>
      <c r="U1319" s="56">
        <v>45</v>
      </c>
      <c r="V1319" s="56">
        <v>592</v>
      </c>
      <c r="W1319" s="56">
        <v>92</v>
      </c>
      <c r="X1319" s="57">
        <v>0.3</v>
      </c>
      <c r="Y1319" s="109"/>
      <c r="Z1319" s="109"/>
      <c r="AA1319" s="109"/>
      <c r="AB1319" s="109"/>
      <c r="AC1319" s="56">
        <v>49</v>
      </c>
      <c r="AD1319" s="52" t="s">
        <v>35</v>
      </c>
      <c r="AE1319" s="52" t="s">
        <v>35</v>
      </c>
      <c r="AF1319" s="52" t="s">
        <v>35</v>
      </c>
      <c r="AG1319" s="52"/>
      <c r="AH1319" s="106"/>
      <c r="AI1319" s="59"/>
      <c r="AJ1319" s="68" t="s">
        <v>10</v>
      </c>
      <c r="AK1319" t="s">
        <v>10</v>
      </c>
      <c r="AL1319" s="30" t="s">
        <v>10</v>
      </c>
      <c r="AM1319" s="39"/>
      <c r="AN1319" s="115" t="s">
        <v>10</v>
      </c>
      <c r="AO1319" s="30"/>
      <c r="AQ1319" s="5"/>
      <c r="AS1319" s="37"/>
      <c r="AT1319" s="30" t="s">
        <v>10</v>
      </c>
      <c r="AV1319" t="str">
        <f t="shared" si="351"/>
        <v>musta</v>
      </c>
      <c r="AW1319" t="str">
        <f t="shared" si="352"/>
        <v>musta</v>
      </c>
      <c r="AX1319" t="str">
        <f t="shared" si="353"/>
        <v>musta</v>
      </c>
      <c r="AY1319" s="31">
        <f t="shared" si="354"/>
        <v>0</v>
      </c>
      <c r="AZ1319" s="31">
        <f t="shared" si="355"/>
        <v>0</v>
      </c>
      <c r="BA1319" s="31">
        <f t="shared" si="356"/>
        <v>0</v>
      </c>
      <c r="BB1319" s="31">
        <f t="shared" si="357"/>
        <v>0</v>
      </c>
      <c r="BC1319" s="31">
        <f t="shared" si="358"/>
        <v>0</v>
      </c>
      <c r="BM1319" s="2" t="s">
        <v>35</v>
      </c>
      <c r="BN1319" s="2" t="s">
        <v>35</v>
      </c>
    </row>
    <row r="1320" spans="1:66" x14ac:dyDescent="0.25">
      <c r="A1320" s="50">
        <v>1309</v>
      </c>
      <c r="B1320" s="50">
        <v>1105</v>
      </c>
      <c r="C1320" s="50" t="str">
        <f t="shared" si="348"/>
        <v>11679_3_2342</v>
      </c>
      <c r="D1320" s="50">
        <v>1</v>
      </c>
      <c r="E1320" s="51">
        <f t="shared" si="349"/>
        <v>116790003</v>
      </c>
      <c r="F1320" s="76" t="str">
        <f t="shared" si="347"/>
        <v>11679_3</v>
      </c>
      <c r="G1320" s="80">
        <v>11679</v>
      </c>
      <c r="H1320" s="52">
        <v>3</v>
      </c>
      <c r="I1320" s="52">
        <v>2342</v>
      </c>
      <c r="J1320" s="53" t="str">
        <f t="shared" si="350"/>
        <v>ok</v>
      </c>
      <c r="K1320" s="54" t="str">
        <f t="shared" si="359"/>
        <v>11679_3</v>
      </c>
      <c r="L1320" s="54">
        <v>11679</v>
      </c>
      <c r="M1320" s="54">
        <v>3</v>
      </c>
      <c r="N1320" s="54">
        <v>2222</v>
      </c>
      <c r="O1320" s="55">
        <v>247</v>
      </c>
      <c r="P1320" s="55">
        <v>49</v>
      </c>
      <c r="Q1320" s="55">
        <v>2</v>
      </c>
      <c r="R1320" s="55">
        <v>0</v>
      </c>
      <c r="S1320" s="52">
        <v>0</v>
      </c>
      <c r="T1320" s="56">
        <v>838</v>
      </c>
      <c r="U1320" s="56">
        <v>26</v>
      </c>
      <c r="V1320" s="56">
        <v>865</v>
      </c>
      <c r="W1320" s="56">
        <v>247</v>
      </c>
      <c r="X1320" s="57">
        <v>0.49</v>
      </c>
      <c r="Y1320" s="109"/>
      <c r="Z1320" s="109"/>
      <c r="AA1320" s="109"/>
      <c r="AB1320" s="109"/>
      <c r="AC1320" s="56">
        <v>87</v>
      </c>
      <c r="AD1320" s="52" t="s">
        <v>35</v>
      </c>
      <c r="AE1320" s="52" t="s">
        <v>35</v>
      </c>
      <c r="AF1320" s="52" t="s">
        <v>35</v>
      </c>
      <c r="AG1320" s="52" t="s">
        <v>36</v>
      </c>
      <c r="AH1320" s="106"/>
      <c r="AI1320" s="59"/>
      <c r="AJ1320" s="68" t="s">
        <v>10</v>
      </c>
      <c r="AK1320" t="s">
        <v>10</v>
      </c>
      <c r="AL1320" s="30" t="s">
        <v>10</v>
      </c>
      <c r="AM1320" s="39"/>
      <c r="AN1320" s="115" t="s">
        <v>10</v>
      </c>
      <c r="AO1320" s="30"/>
      <c r="AQ1320" s="5"/>
      <c r="AS1320" s="37"/>
      <c r="AT1320" s="30" t="s">
        <v>10</v>
      </c>
      <c r="AV1320" t="str">
        <f t="shared" si="351"/>
        <v>musta</v>
      </c>
      <c r="AW1320" t="str">
        <f t="shared" si="352"/>
        <v>musta</v>
      </c>
      <c r="AX1320" t="str">
        <f t="shared" si="353"/>
        <v>musta</v>
      </c>
      <c r="AY1320" s="31">
        <f t="shared" si="354"/>
        <v>1</v>
      </c>
      <c r="AZ1320" s="31">
        <f t="shared" si="355"/>
        <v>1</v>
      </c>
      <c r="BA1320" s="31">
        <f t="shared" si="356"/>
        <v>0</v>
      </c>
      <c r="BB1320" s="31">
        <f t="shared" si="357"/>
        <v>0</v>
      </c>
      <c r="BC1320" s="31">
        <f t="shared" si="358"/>
        <v>0</v>
      </c>
      <c r="BM1320" s="2" t="s">
        <v>35</v>
      </c>
      <c r="BN1320" s="2" t="s">
        <v>35</v>
      </c>
    </row>
    <row r="1321" spans="1:66" x14ac:dyDescent="0.25">
      <c r="A1321" s="50">
        <v>1310</v>
      </c>
      <c r="B1321" s="50">
        <v>1106</v>
      </c>
      <c r="C1321" s="50" t="str">
        <f t="shared" si="348"/>
        <v>11683_1_3610</v>
      </c>
      <c r="D1321" s="50">
        <v>1</v>
      </c>
      <c r="E1321" s="51">
        <f t="shared" si="349"/>
        <v>116830001</v>
      </c>
      <c r="F1321" s="76" t="str">
        <f t="shared" si="347"/>
        <v>11683_1</v>
      </c>
      <c r="G1321" s="80">
        <v>11683</v>
      </c>
      <c r="H1321" s="52">
        <v>1</v>
      </c>
      <c r="I1321" s="52">
        <v>3610</v>
      </c>
      <c r="J1321" s="53" t="str">
        <f t="shared" si="350"/>
        <v>ok</v>
      </c>
      <c r="K1321" s="54" t="str">
        <f t="shared" si="359"/>
        <v>11683_1</v>
      </c>
      <c r="L1321" s="54">
        <v>11683</v>
      </c>
      <c r="M1321" s="54">
        <v>1</v>
      </c>
      <c r="N1321" s="54">
        <v>1700</v>
      </c>
      <c r="O1321" s="55">
        <v>277</v>
      </c>
      <c r="P1321" s="55">
        <v>30</v>
      </c>
      <c r="Q1321" s="55">
        <v>4</v>
      </c>
      <c r="R1321" s="55">
        <v>0</v>
      </c>
      <c r="S1321" s="52">
        <v>0</v>
      </c>
      <c r="T1321" s="56">
        <v>484</v>
      </c>
      <c r="U1321" s="56">
        <v>10</v>
      </c>
      <c r="V1321" s="56">
        <v>485</v>
      </c>
      <c r="W1321" s="56">
        <v>277</v>
      </c>
      <c r="X1321" s="57">
        <v>0.3</v>
      </c>
      <c r="Y1321" s="109"/>
      <c r="Z1321" s="109"/>
      <c r="AA1321" s="109"/>
      <c r="AB1321" s="109"/>
      <c r="AC1321" s="56">
        <v>158</v>
      </c>
      <c r="AD1321" s="52" t="s">
        <v>35</v>
      </c>
      <c r="AE1321" s="52" t="s">
        <v>35</v>
      </c>
      <c r="AF1321" s="52" t="s">
        <v>35</v>
      </c>
      <c r="AG1321" s="52" t="s">
        <v>36</v>
      </c>
      <c r="AH1321" s="106"/>
      <c r="AI1321" s="59"/>
      <c r="AJ1321" s="68" t="s">
        <v>10</v>
      </c>
      <c r="AK1321" t="s">
        <v>10</v>
      </c>
      <c r="AL1321" s="30" t="s">
        <v>10</v>
      </c>
      <c r="AM1321" s="39"/>
      <c r="AN1321" s="115" t="s">
        <v>10</v>
      </c>
      <c r="AO1321" s="30"/>
      <c r="AQ1321" s="5"/>
      <c r="AS1321" s="37"/>
      <c r="AT1321" s="30" t="s">
        <v>10</v>
      </c>
      <c r="AV1321" t="str">
        <f t="shared" si="351"/>
        <v>musta</v>
      </c>
      <c r="AW1321" t="str">
        <f t="shared" si="352"/>
        <v>musta</v>
      </c>
      <c r="AX1321" t="str">
        <f t="shared" si="353"/>
        <v>musta</v>
      </c>
      <c r="AY1321" s="31">
        <f t="shared" si="354"/>
        <v>1</v>
      </c>
      <c r="AZ1321" s="31">
        <f t="shared" si="355"/>
        <v>0</v>
      </c>
      <c r="BA1321" s="31">
        <f t="shared" si="356"/>
        <v>0</v>
      </c>
      <c r="BB1321" s="31">
        <f t="shared" si="357"/>
        <v>1</v>
      </c>
      <c r="BC1321" s="31">
        <f t="shared" si="358"/>
        <v>0</v>
      </c>
      <c r="BM1321" s="2" t="s">
        <v>35</v>
      </c>
      <c r="BN1321" s="2" t="s">
        <v>35</v>
      </c>
    </row>
    <row r="1322" spans="1:66" x14ac:dyDescent="0.25">
      <c r="A1322" s="50">
        <v>1311</v>
      </c>
      <c r="B1322" s="50">
        <v>1107</v>
      </c>
      <c r="C1322" s="50" t="str">
        <f t="shared" si="348"/>
        <v>11685_1_4551</v>
      </c>
      <c r="D1322" s="50">
        <v>1</v>
      </c>
      <c r="E1322" s="51">
        <f t="shared" si="349"/>
        <v>116850001</v>
      </c>
      <c r="F1322" s="76" t="str">
        <f t="shared" si="347"/>
        <v>11685_1</v>
      </c>
      <c r="G1322" s="80">
        <v>11685</v>
      </c>
      <c r="H1322" s="52">
        <v>1</v>
      </c>
      <c r="I1322" s="52">
        <v>4551</v>
      </c>
      <c r="J1322" s="53" t="str">
        <f t="shared" si="350"/>
        <v>ok</v>
      </c>
      <c r="K1322" s="54" t="str">
        <f t="shared" si="359"/>
        <v>11685_1</v>
      </c>
      <c r="L1322" s="54">
        <v>11685</v>
      </c>
      <c r="M1322" s="54">
        <v>1</v>
      </c>
      <c r="N1322" s="54">
        <v>4364</v>
      </c>
      <c r="O1322" s="55">
        <v>96</v>
      </c>
      <c r="P1322" s="55">
        <v>16</v>
      </c>
      <c r="Q1322" s="55">
        <v>15</v>
      </c>
      <c r="R1322" s="55">
        <v>2</v>
      </c>
      <c r="S1322" s="52">
        <v>0</v>
      </c>
      <c r="T1322" s="56">
        <v>218</v>
      </c>
      <c r="U1322" s="56">
        <v>8</v>
      </c>
      <c r="V1322" s="56">
        <v>203</v>
      </c>
      <c r="W1322" s="56">
        <v>96</v>
      </c>
      <c r="X1322" s="57">
        <v>0.16</v>
      </c>
      <c r="Y1322" s="109"/>
      <c r="Z1322" s="109"/>
      <c r="AA1322" s="109"/>
      <c r="AB1322" s="109"/>
      <c r="AC1322" s="56">
        <v>52</v>
      </c>
      <c r="AD1322" s="52" t="s">
        <v>35</v>
      </c>
      <c r="AE1322" s="52" t="s">
        <v>35</v>
      </c>
      <c r="AF1322" s="52" t="s">
        <v>35</v>
      </c>
      <c r="AG1322" s="52"/>
      <c r="AH1322" s="106"/>
      <c r="AI1322" s="59"/>
      <c r="AJ1322" s="68" t="s">
        <v>10</v>
      </c>
      <c r="AK1322" t="s">
        <v>10</v>
      </c>
      <c r="AL1322" s="30" t="s">
        <v>10</v>
      </c>
      <c r="AM1322" s="39"/>
      <c r="AN1322" s="115" t="s">
        <v>10</v>
      </c>
      <c r="AO1322" s="30"/>
      <c r="AQ1322" s="5"/>
      <c r="AS1322" s="37"/>
      <c r="AT1322" s="30" t="s">
        <v>10</v>
      </c>
      <c r="AV1322" t="str">
        <f t="shared" si="351"/>
        <v>musta</v>
      </c>
      <c r="AW1322" t="str">
        <f t="shared" si="352"/>
        <v>musta</v>
      </c>
      <c r="AX1322" t="str">
        <f t="shared" si="353"/>
        <v>musta</v>
      </c>
      <c r="AY1322" s="31">
        <f t="shared" si="354"/>
        <v>0</v>
      </c>
      <c r="AZ1322" s="31">
        <f t="shared" si="355"/>
        <v>0</v>
      </c>
      <c r="BA1322" s="31">
        <f t="shared" si="356"/>
        <v>0</v>
      </c>
      <c r="BB1322" s="31">
        <f t="shared" si="357"/>
        <v>0</v>
      </c>
      <c r="BC1322" s="31">
        <f t="shared" si="358"/>
        <v>0</v>
      </c>
      <c r="BM1322" s="2" t="s">
        <v>35</v>
      </c>
      <c r="BN1322" s="2" t="s">
        <v>35</v>
      </c>
    </row>
    <row r="1323" spans="1:66" x14ac:dyDescent="0.25">
      <c r="A1323" s="50">
        <v>1312</v>
      </c>
      <c r="B1323" s="50">
        <v>1108</v>
      </c>
      <c r="C1323" s="50" t="str">
        <f t="shared" si="348"/>
        <v>11687_1_3757</v>
      </c>
      <c r="D1323" s="50">
        <v>1</v>
      </c>
      <c r="E1323" s="51">
        <f t="shared" si="349"/>
        <v>116870001</v>
      </c>
      <c r="F1323" s="76" t="str">
        <f t="shared" si="347"/>
        <v>11687_1</v>
      </c>
      <c r="G1323" s="80">
        <v>11687</v>
      </c>
      <c r="H1323" s="52">
        <v>1</v>
      </c>
      <c r="I1323" s="52">
        <v>3757</v>
      </c>
      <c r="J1323" s="53" t="str">
        <f t="shared" si="350"/>
        <v>ok</v>
      </c>
      <c r="K1323" s="54" t="str">
        <f t="shared" si="359"/>
        <v>11687_1</v>
      </c>
      <c r="L1323" s="54">
        <v>11687</v>
      </c>
      <c r="M1323" s="54">
        <v>1</v>
      </c>
      <c r="N1323" s="54">
        <v>3653</v>
      </c>
      <c r="O1323" s="55">
        <v>101</v>
      </c>
      <c r="P1323" s="55">
        <v>76</v>
      </c>
      <c r="Q1323" s="55">
        <v>9</v>
      </c>
      <c r="R1323" s="55">
        <v>6</v>
      </c>
      <c r="S1323" s="52">
        <v>0</v>
      </c>
      <c r="T1323" s="56">
        <v>1044</v>
      </c>
      <c r="U1323" s="56">
        <v>33</v>
      </c>
      <c r="V1323" s="56">
        <v>1094</v>
      </c>
      <c r="W1323" s="56">
        <v>101</v>
      </c>
      <c r="X1323" s="57">
        <v>0.76</v>
      </c>
      <c r="Y1323" s="109"/>
      <c r="Z1323" s="109"/>
      <c r="AA1323" s="109"/>
      <c r="AB1323" s="109"/>
      <c r="AC1323" s="56">
        <v>339</v>
      </c>
      <c r="AD1323" s="52" t="s">
        <v>35</v>
      </c>
      <c r="AE1323" s="52" t="s">
        <v>35</v>
      </c>
      <c r="AF1323" s="52" t="s">
        <v>35</v>
      </c>
      <c r="AG1323" s="52" t="s">
        <v>36</v>
      </c>
      <c r="AH1323" s="106"/>
      <c r="AI1323" s="59"/>
      <c r="AJ1323" s="68" t="s">
        <v>10</v>
      </c>
      <c r="AK1323" t="s">
        <v>10</v>
      </c>
      <c r="AL1323" s="30" t="s">
        <v>10</v>
      </c>
      <c r="AM1323" s="39"/>
      <c r="AN1323" s="115" t="s">
        <v>10</v>
      </c>
      <c r="AO1323" s="30"/>
      <c r="AQ1323" s="5"/>
      <c r="AS1323" s="37"/>
      <c r="AT1323" s="30" t="s">
        <v>10</v>
      </c>
      <c r="AV1323" t="str">
        <f t="shared" si="351"/>
        <v>punainen</v>
      </c>
      <c r="AW1323" t="str">
        <f t="shared" si="352"/>
        <v>musta</v>
      </c>
      <c r="AX1323" t="str">
        <f t="shared" si="353"/>
        <v>musta</v>
      </c>
      <c r="AY1323" s="31">
        <f t="shared" si="354"/>
        <v>11</v>
      </c>
      <c r="AZ1323" s="31">
        <f t="shared" si="355"/>
        <v>10</v>
      </c>
      <c r="BA1323" s="31">
        <f t="shared" si="356"/>
        <v>0</v>
      </c>
      <c r="BB1323" s="31">
        <f t="shared" si="357"/>
        <v>1</v>
      </c>
      <c r="BC1323" s="31">
        <f t="shared" si="358"/>
        <v>0</v>
      </c>
      <c r="BM1323" s="2" t="s">
        <v>35</v>
      </c>
      <c r="BN1323" s="2" t="s">
        <v>35</v>
      </c>
    </row>
    <row r="1324" spans="1:66" x14ac:dyDescent="0.25">
      <c r="A1324" s="50">
        <v>1313</v>
      </c>
      <c r="B1324" s="50">
        <v>1109</v>
      </c>
      <c r="C1324" s="50" t="str">
        <f t="shared" si="348"/>
        <v>11689_1_5755</v>
      </c>
      <c r="D1324" s="50">
        <v>1</v>
      </c>
      <c r="E1324" s="51">
        <f t="shared" si="349"/>
        <v>116890001</v>
      </c>
      <c r="F1324" s="76" t="str">
        <f t="shared" si="347"/>
        <v>11689_1</v>
      </c>
      <c r="G1324" s="80">
        <v>11689</v>
      </c>
      <c r="H1324" s="52">
        <v>1</v>
      </c>
      <c r="I1324" s="52">
        <v>5755</v>
      </c>
      <c r="J1324" s="53" t="str">
        <f t="shared" si="350"/>
        <v>ok</v>
      </c>
      <c r="K1324" s="54" t="str">
        <f t="shared" si="359"/>
        <v>11689_1</v>
      </c>
      <c r="L1324" s="54">
        <v>11689</v>
      </c>
      <c r="M1324" s="54">
        <v>1</v>
      </c>
      <c r="N1324" s="54">
        <v>5598</v>
      </c>
      <c r="O1324" s="55">
        <v>766</v>
      </c>
      <c r="P1324" s="55">
        <v>61</v>
      </c>
      <c r="Q1324" s="55">
        <v>128</v>
      </c>
      <c r="R1324" s="55">
        <v>10</v>
      </c>
      <c r="S1324" s="52">
        <v>0</v>
      </c>
      <c r="T1324" s="56">
        <v>3254</v>
      </c>
      <c r="U1324" s="56">
        <v>164</v>
      </c>
      <c r="V1324" s="56">
        <v>3544</v>
      </c>
      <c r="W1324" s="56">
        <v>766</v>
      </c>
      <c r="X1324" s="57">
        <v>0.61</v>
      </c>
      <c r="Y1324" s="109"/>
      <c r="Z1324" s="109"/>
      <c r="AA1324" s="109"/>
      <c r="AB1324" s="109"/>
      <c r="AC1324" s="56">
        <v>628</v>
      </c>
      <c r="AD1324" s="52" t="s">
        <v>35</v>
      </c>
      <c r="AE1324" s="52" t="s">
        <v>35</v>
      </c>
      <c r="AF1324" s="52" t="s">
        <v>35</v>
      </c>
      <c r="AG1324" s="52"/>
      <c r="AH1324" s="106"/>
      <c r="AI1324" s="59"/>
      <c r="AJ1324" s="68" t="s">
        <v>10</v>
      </c>
      <c r="AK1324" t="s">
        <v>10</v>
      </c>
      <c r="AL1324" s="30" t="s">
        <v>10</v>
      </c>
      <c r="AM1324" s="39"/>
      <c r="AN1324" s="115" t="s">
        <v>10</v>
      </c>
      <c r="AO1324" s="30"/>
      <c r="AQ1324" s="5"/>
      <c r="AS1324" s="37"/>
      <c r="AT1324" s="30" t="s">
        <v>10</v>
      </c>
      <c r="AV1324" t="str">
        <f t="shared" si="351"/>
        <v>punainen</v>
      </c>
      <c r="AW1324" t="str">
        <f t="shared" si="352"/>
        <v>punainen</v>
      </c>
      <c r="AX1324" t="str">
        <f t="shared" si="353"/>
        <v>musta</v>
      </c>
      <c r="AY1324" s="31">
        <f t="shared" si="354"/>
        <v>20</v>
      </c>
      <c r="AZ1324" s="31">
        <f t="shared" si="355"/>
        <v>10</v>
      </c>
      <c r="BA1324" s="31">
        <f t="shared" si="356"/>
        <v>0</v>
      </c>
      <c r="BB1324" s="31">
        <f t="shared" si="357"/>
        <v>10</v>
      </c>
      <c r="BC1324" s="31">
        <f t="shared" si="358"/>
        <v>0</v>
      </c>
      <c r="BM1324" s="2" t="s">
        <v>35</v>
      </c>
      <c r="BN1324" s="2" t="s">
        <v>35</v>
      </c>
    </row>
    <row r="1325" spans="1:66" x14ac:dyDescent="0.25">
      <c r="A1325" s="50">
        <v>1314</v>
      </c>
      <c r="B1325" s="50">
        <v>1110</v>
      </c>
      <c r="C1325" s="50" t="str">
        <f t="shared" si="348"/>
        <v>11689_2_3755</v>
      </c>
      <c r="D1325" s="50">
        <v>1</v>
      </c>
      <c r="E1325" s="51">
        <f t="shared" si="349"/>
        <v>116890002</v>
      </c>
      <c r="F1325" s="76" t="str">
        <f t="shared" si="347"/>
        <v>11689_2</v>
      </c>
      <c r="G1325" s="80">
        <v>11689</v>
      </c>
      <c r="H1325" s="52">
        <v>2</v>
      </c>
      <c r="I1325" s="52">
        <v>3755</v>
      </c>
      <c r="J1325" s="53" t="str">
        <f t="shared" si="350"/>
        <v>ok</v>
      </c>
      <c r="K1325" s="54" t="str">
        <f t="shared" si="359"/>
        <v>11689_2</v>
      </c>
      <c r="L1325" s="54">
        <v>11689</v>
      </c>
      <c r="M1325" s="54">
        <v>2</v>
      </c>
      <c r="N1325" s="54">
        <v>3662</v>
      </c>
      <c r="O1325" s="55">
        <v>1136</v>
      </c>
      <c r="P1325" s="55">
        <v>61</v>
      </c>
      <c r="Q1325" s="55">
        <v>175</v>
      </c>
      <c r="R1325" s="55">
        <v>9</v>
      </c>
      <c r="S1325" s="52">
        <v>0</v>
      </c>
      <c r="T1325" s="56">
        <v>3254</v>
      </c>
      <c r="U1325" s="56">
        <v>164</v>
      </c>
      <c r="V1325" s="56">
        <v>3544</v>
      </c>
      <c r="W1325" s="56">
        <v>1136</v>
      </c>
      <c r="X1325" s="57">
        <v>0.61</v>
      </c>
      <c r="Y1325" s="109"/>
      <c r="Z1325" s="109"/>
      <c r="AA1325" s="109"/>
      <c r="AB1325" s="109"/>
      <c r="AC1325" s="56">
        <v>470</v>
      </c>
      <c r="AD1325" s="52" t="s">
        <v>35</v>
      </c>
      <c r="AE1325" s="52" t="s">
        <v>35</v>
      </c>
      <c r="AF1325" s="52" t="s">
        <v>35</v>
      </c>
      <c r="AG1325" s="52"/>
      <c r="AH1325" s="106"/>
      <c r="AI1325" s="59"/>
      <c r="AJ1325" s="68" t="s">
        <v>10</v>
      </c>
      <c r="AK1325" t="s">
        <v>10</v>
      </c>
      <c r="AL1325" s="30" t="s">
        <v>10</v>
      </c>
      <c r="AM1325" s="39"/>
      <c r="AN1325" s="115" t="s">
        <v>10</v>
      </c>
      <c r="AO1325" s="30"/>
      <c r="AQ1325" s="5"/>
      <c r="AS1325" s="37"/>
      <c r="AT1325" s="30" t="s">
        <v>10</v>
      </c>
      <c r="AV1325" t="str">
        <f t="shared" si="351"/>
        <v>punainen</v>
      </c>
      <c r="AW1325" t="str">
        <f t="shared" si="352"/>
        <v>musta</v>
      </c>
      <c r="AX1325" t="str">
        <f t="shared" si="353"/>
        <v>musta</v>
      </c>
      <c r="AY1325" s="31">
        <f t="shared" si="354"/>
        <v>12</v>
      </c>
      <c r="AZ1325" s="31">
        <f t="shared" si="355"/>
        <v>10</v>
      </c>
      <c r="BA1325" s="31">
        <f t="shared" si="356"/>
        <v>1</v>
      </c>
      <c r="BB1325" s="31">
        <f t="shared" si="357"/>
        <v>1</v>
      </c>
      <c r="BC1325" s="31">
        <f t="shared" si="358"/>
        <v>0</v>
      </c>
      <c r="BM1325" s="2" t="s">
        <v>35</v>
      </c>
      <c r="BN1325" s="2" t="s">
        <v>35</v>
      </c>
    </row>
    <row r="1326" spans="1:66" x14ac:dyDescent="0.25">
      <c r="A1326" s="50">
        <v>1315</v>
      </c>
      <c r="B1326" s="50">
        <v>1111</v>
      </c>
      <c r="C1326" s="50" t="str">
        <f t="shared" si="348"/>
        <v>11693_1_2392</v>
      </c>
      <c r="D1326" s="50">
        <v>1</v>
      </c>
      <c r="E1326" s="51">
        <f t="shared" si="349"/>
        <v>116930001</v>
      </c>
      <c r="F1326" s="76" t="str">
        <f t="shared" si="347"/>
        <v>11693_1</v>
      </c>
      <c r="G1326" s="80">
        <v>11693</v>
      </c>
      <c r="H1326" s="52">
        <v>1</v>
      </c>
      <c r="I1326" s="52">
        <v>2392</v>
      </c>
      <c r="J1326" s="53" t="str">
        <f t="shared" si="350"/>
        <v>ok</v>
      </c>
      <c r="K1326" s="54" t="str">
        <f t="shared" si="359"/>
        <v>11693_1</v>
      </c>
      <c r="L1326" s="54">
        <v>11693</v>
      </c>
      <c r="M1326" s="54">
        <v>1</v>
      </c>
      <c r="N1326" s="54">
        <v>282</v>
      </c>
      <c r="O1326" s="55">
        <v>64</v>
      </c>
      <c r="P1326" s="55">
        <v>57</v>
      </c>
      <c r="Q1326" s="55">
        <v>1</v>
      </c>
      <c r="R1326" s="55">
        <v>1</v>
      </c>
      <c r="S1326" s="52">
        <v>0</v>
      </c>
      <c r="T1326" s="56">
        <v>251</v>
      </c>
      <c r="U1326" s="56">
        <v>11</v>
      </c>
      <c r="V1326" s="56">
        <v>277</v>
      </c>
      <c r="W1326" s="56">
        <v>64</v>
      </c>
      <c r="X1326" s="57">
        <v>0.56999999999999995</v>
      </c>
      <c r="Y1326" s="109"/>
      <c r="Z1326" s="109"/>
      <c r="AA1326" s="109"/>
      <c r="AB1326" s="109"/>
      <c r="AC1326" s="56">
        <v>45</v>
      </c>
      <c r="AD1326" s="52" t="s">
        <v>35</v>
      </c>
      <c r="AE1326" s="52" t="s">
        <v>35</v>
      </c>
      <c r="AF1326" s="52" t="s">
        <v>35</v>
      </c>
      <c r="AG1326" s="52"/>
      <c r="AH1326" s="106"/>
      <c r="AI1326" s="59"/>
      <c r="AJ1326" s="68" t="s">
        <v>10</v>
      </c>
      <c r="AK1326" t="s">
        <v>10</v>
      </c>
      <c r="AL1326" s="30" t="s">
        <v>10</v>
      </c>
      <c r="AM1326" s="39"/>
      <c r="AN1326" s="115" t="s">
        <v>10</v>
      </c>
      <c r="AO1326" s="30"/>
      <c r="AQ1326" s="5"/>
      <c r="AS1326" s="37"/>
      <c r="AT1326" s="30" t="s">
        <v>10</v>
      </c>
      <c r="AV1326" t="str">
        <f t="shared" si="351"/>
        <v>musta</v>
      </c>
      <c r="AW1326" t="str">
        <f t="shared" si="352"/>
        <v>musta</v>
      </c>
      <c r="AX1326" t="str">
        <f t="shared" si="353"/>
        <v>musta</v>
      </c>
      <c r="AY1326" s="31">
        <f t="shared" si="354"/>
        <v>1</v>
      </c>
      <c r="AZ1326" s="31">
        <f t="shared" si="355"/>
        <v>1</v>
      </c>
      <c r="BA1326" s="31">
        <f t="shared" si="356"/>
        <v>0</v>
      </c>
      <c r="BB1326" s="31">
        <f t="shared" si="357"/>
        <v>0</v>
      </c>
      <c r="BC1326" s="31">
        <f t="shared" si="358"/>
        <v>0</v>
      </c>
      <c r="BM1326" s="2" t="s">
        <v>35</v>
      </c>
      <c r="BN1326" s="2" t="s">
        <v>35</v>
      </c>
    </row>
    <row r="1327" spans="1:66" x14ac:dyDescent="0.25">
      <c r="A1327" s="50">
        <v>1316</v>
      </c>
      <c r="B1327" s="50">
        <v>1112</v>
      </c>
      <c r="C1327" s="50" t="str">
        <f t="shared" si="348"/>
        <v>11694_1_6937</v>
      </c>
      <c r="D1327" s="50">
        <v>1</v>
      </c>
      <c r="E1327" s="51">
        <f t="shared" si="349"/>
        <v>116940001</v>
      </c>
      <c r="F1327" s="76" t="str">
        <f t="shared" si="347"/>
        <v>11694_1</v>
      </c>
      <c r="G1327" s="80">
        <v>11694</v>
      </c>
      <c r="H1327" s="52">
        <v>1</v>
      </c>
      <c r="I1327" s="52">
        <v>6937</v>
      </c>
      <c r="J1327" s="53" t="str">
        <f t="shared" si="350"/>
        <v>ok</v>
      </c>
      <c r="K1327" s="54" t="str">
        <f t="shared" si="359"/>
        <v>11694_1</v>
      </c>
      <c r="L1327" s="54">
        <v>11694</v>
      </c>
      <c r="M1327" s="54">
        <v>1</v>
      </c>
      <c r="N1327" s="54">
        <v>6555</v>
      </c>
      <c r="O1327" s="55">
        <v>687</v>
      </c>
      <c r="P1327" s="55">
        <v>77</v>
      </c>
      <c r="Q1327" s="55">
        <v>118</v>
      </c>
      <c r="R1327" s="55">
        <v>13</v>
      </c>
      <c r="S1327" s="52">
        <v>0</v>
      </c>
      <c r="T1327" s="56">
        <v>731</v>
      </c>
      <c r="U1327" s="56">
        <v>33</v>
      </c>
      <c r="V1327" s="56">
        <v>783</v>
      </c>
      <c r="W1327" s="56">
        <v>687</v>
      </c>
      <c r="X1327" s="57">
        <v>0.77</v>
      </c>
      <c r="Y1327" s="109"/>
      <c r="Z1327" s="109"/>
      <c r="AA1327" s="109"/>
      <c r="AB1327" s="109"/>
      <c r="AC1327" s="56">
        <v>241</v>
      </c>
      <c r="AD1327" s="52" t="s">
        <v>35</v>
      </c>
      <c r="AE1327" s="52" t="s">
        <v>35</v>
      </c>
      <c r="AF1327" s="52" t="s">
        <v>35</v>
      </c>
      <c r="AG1327" s="52"/>
      <c r="AH1327" s="106"/>
      <c r="AI1327" s="59"/>
      <c r="AJ1327" s="68" t="s">
        <v>10</v>
      </c>
      <c r="AK1327" t="s">
        <v>10</v>
      </c>
      <c r="AL1327" s="30" t="s">
        <v>10</v>
      </c>
      <c r="AM1327" s="39"/>
      <c r="AN1327" s="115" t="s">
        <v>10</v>
      </c>
      <c r="AO1327" s="30"/>
      <c r="AQ1327" s="5"/>
      <c r="AS1327" s="37"/>
      <c r="AT1327" s="30" t="s">
        <v>10</v>
      </c>
      <c r="AV1327" t="str">
        <f t="shared" si="351"/>
        <v>punainen</v>
      </c>
      <c r="AW1327" t="str">
        <f t="shared" si="352"/>
        <v>musta</v>
      </c>
      <c r="AX1327" t="str">
        <f t="shared" si="353"/>
        <v>musta</v>
      </c>
      <c r="AY1327" s="31">
        <f t="shared" si="354"/>
        <v>11</v>
      </c>
      <c r="AZ1327" s="31">
        <f t="shared" si="355"/>
        <v>10</v>
      </c>
      <c r="BA1327" s="31">
        <f t="shared" si="356"/>
        <v>0</v>
      </c>
      <c r="BB1327" s="31">
        <f t="shared" si="357"/>
        <v>1</v>
      </c>
      <c r="BC1327" s="31">
        <f t="shared" si="358"/>
        <v>0</v>
      </c>
      <c r="BM1327" s="2" t="s">
        <v>35</v>
      </c>
      <c r="BN1327" s="2" t="s">
        <v>35</v>
      </c>
    </row>
    <row r="1328" spans="1:66" x14ac:dyDescent="0.25">
      <c r="A1328" s="50">
        <v>1317</v>
      </c>
      <c r="B1328" s="50">
        <v>1113</v>
      </c>
      <c r="C1328" s="50" t="str">
        <f t="shared" si="348"/>
        <v>11694_2_2220</v>
      </c>
      <c r="D1328" s="50">
        <v>1</v>
      </c>
      <c r="E1328" s="51">
        <f t="shared" si="349"/>
        <v>116940002</v>
      </c>
      <c r="F1328" s="76" t="str">
        <f t="shared" si="347"/>
        <v>11694_2</v>
      </c>
      <c r="G1328" s="80">
        <v>11694</v>
      </c>
      <c r="H1328" s="52">
        <v>2</v>
      </c>
      <c r="I1328" s="52">
        <v>2220</v>
      </c>
      <c r="J1328" s="53" t="str">
        <f t="shared" si="350"/>
        <v>ok</v>
      </c>
      <c r="K1328" s="54" t="str">
        <f t="shared" si="359"/>
        <v>11694_2</v>
      </c>
      <c r="L1328" s="54">
        <v>11694</v>
      </c>
      <c r="M1328" s="54">
        <v>2</v>
      </c>
      <c r="N1328" s="54">
        <v>2007</v>
      </c>
      <c r="O1328" s="55">
        <v>579</v>
      </c>
      <c r="P1328" s="55">
        <v>82</v>
      </c>
      <c r="Q1328" s="55">
        <v>80</v>
      </c>
      <c r="R1328" s="55">
        <v>11</v>
      </c>
      <c r="S1328" s="52">
        <v>0</v>
      </c>
      <c r="T1328" s="56">
        <v>551</v>
      </c>
      <c r="U1328" s="56">
        <v>12</v>
      </c>
      <c r="V1328" s="56">
        <v>615</v>
      </c>
      <c r="W1328" s="56">
        <v>579</v>
      </c>
      <c r="X1328" s="57">
        <v>0.82</v>
      </c>
      <c r="Y1328" s="109"/>
      <c r="Z1328" s="109"/>
      <c r="AA1328" s="109"/>
      <c r="AB1328" s="109"/>
      <c r="AC1328" s="56">
        <v>148</v>
      </c>
      <c r="AD1328" s="52" t="s">
        <v>35</v>
      </c>
      <c r="AE1328" s="52" t="s">
        <v>35</v>
      </c>
      <c r="AF1328" s="52" t="s">
        <v>35</v>
      </c>
      <c r="AG1328" s="52"/>
      <c r="AH1328" s="106"/>
      <c r="AI1328" s="59"/>
      <c r="AJ1328" s="68" t="s">
        <v>10</v>
      </c>
      <c r="AK1328" t="s">
        <v>10</v>
      </c>
      <c r="AL1328" s="30" t="s">
        <v>10</v>
      </c>
      <c r="AM1328" s="39"/>
      <c r="AN1328" s="115" t="s">
        <v>10</v>
      </c>
      <c r="AO1328" s="30"/>
      <c r="AQ1328" s="5"/>
      <c r="AS1328" s="37"/>
      <c r="AT1328" s="30" t="s">
        <v>10</v>
      </c>
      <c r="AV1328" t="str">
        <f t="shared" si="351"/>
        <v>punainen</v>
      </c>
      <c r="AW1328" t="str">
        <f t="shared" si="352"/>
        <v>musta</v>
      </c>
      <c r="AX1328" t="str">
        <f t="shared" si="353"/>
        <v>musta</v>
      </c>
      <c r="AY1328" s="31">
        <f t="shared" si="354"/>
        <v>11</v>
      </c>
      <c r="AZ1328" s="31">
        <f t="shared" si="355"/>
        <v>10</v>
      </c>
      <c r="BA1328" s="31">
        <f t="shared" si="356"/>
        <v>0</v>
      </c>
      <c r="BB1328" s="31">
        <f t="shared" si="357"/>
        <v>1</v>
      </c>
      <c r="BC1328" s="31">
        <f t="shared" si="358"/>
        <v>0</v>
      </c>
      <c r="BM1328" s="2" t="s">
        <v>35</v>
      </c>
      <c r="BN1328" s="2" t="s">
        <v>35</v>
      </c>
    </row>
    <row r="1329" spans="1:66" x14ac:dyDescent="0.25">
      <c r="A1329" s="50">
        <v>1318</v>
      </c>
      <c r="B1329" s="50">
        <v>1114</v>
      </c>
      <c r="C1329" s="50" t="str">
        <f t="shared" si="348"/>
        <v>11695_1_7653</v>
      </c>
      <c r="D1329" s="50">
        <v>1</v>
      </c>
      <c r="E1329" s="51">
        <f t="shared" si="349"/>
        <v>116950001</v>
      </c>
      <c r="F1329" s="76" t="str">
        <f t="shared" si="347"/>
        <v>11695_1</v>
      </c>
      <c r="G1329" s="80">
        <v>11695</v>
      </c>
      <c r="H1329" s="52">
        <v>1</v>
      </c>
      <c r="I1329" s="52">
        <v>7653</v>
      </c>
      <c r="J1329" s="53" t="str">
        <f t="shared" si="350"/>
        <v>ok</v>
      </c>
      <c r="K1329" s="54" t="str">
        <f t="shared" si="359"/>
        <v>11695_1</v>
      </c>
      <c r="L1329" s="54">
        <v>11695</v>
      </c>
      <c r="M1329" s="54">
        <v>1</v>
      </c>
      <c r="N1329" s="54">
        <v>7348</v>
      </c>
      <c r="O1329" s="55">
        <v>69</v>
      </c>
      <c r="P1329" s="55">
        <v>34</v>
      </c>
      <c r="Q1329" s="55">
        <v>16</v>
      </c>
      <c r="R1329" s="55">
        <v>12</v>
      </c>
      <c r="S1329" s="52">
        <v>0</v>
      </c>
      <c r="T1329" s="56">
        <v>374</v>
      </c>
      <c r="U1329" s="56">
        <v>16</v>
      </c>
      <c r="V1329" s="56">
        <v>396</v>
      </c>
      <c r="W1329" s="56">
        <v>69</v>
      </c>
      <c r="X1329" s="57">
        <v>0.34</v>
      </c>
      <c r="Y1329" s="109"/>
      <c r="Z1329" s="109"/>
      <c r="AA1329" s="109"/>
      <c r="AB1329" s="109"/>
      <c r="AC1329" s="56">
        <v>212</v>
      </c>
      <c r="AD1329" s="52" t="s">
        <v>35</v>
      </c>
      <c r="AE1329" s="52" t="s">
        <v>35</v>
      </c>
      <c r="AF1329" s="52" t="s">
        <v>35</v>
      </c>
      <c r="AG1329" s="52" t="s">
        <v>36</v>
      </c>
      <c r="AH1329" s="106"/>
      <c r="AI1329" s="59"/>
      <c r="AJ1329" s="68" t="s">
        <v>10</v>
      </c>
      <c r="AK1329" t="s">
        <v>10</v>
      </c>
      <c r="AL1329" s="30" t="s">
        <v>10</v>
      </c>
      <c r="AM1329" s="39"/>
      <c r="AN1329" s="115" t="s">
        <v>10</v>
      </c>
      <c r="AO1329" s="30"/>
      <c r="AQ1329" s="5"/>
      <c r="AS1329" s="37"/>
      <c r="AT1329" s="30" t="s">
        <v>10</v>
      </c>
      <c r="AV1329" t="str">
        <f t="shared" si="351"/>
        <v>musta</v>
      </c>
      <c r="AW1329" t="str">
        <f t="shared" si="352"/>
        <v>musta</v>
      </c>
      <c r="AX1329" t="str">
        <f t="shared" si="353"/>
        <v>musta</v>
      </c>
      <c r="AY1329" s="31">
        <f t="shared" si="354"/>
        <v>1</v>
      </c>
      <c r="AZ1329" s="31">
        <f t="shared" si="355"/>
        <v>0</v>
      </c>
      <c r="BA1329" s="31">
        <f t="shared" si="356"/>
        <v>0</v>
      </c>
      <c r="BB1329" s="31">
        <f t="shared" si="357"/>
        <v>1</v>
      </c>
      <c r="BC1329" s="31">
        <f t="shared" si="358"/>
        <v>0</v>
      </c>
      <c r="BM1329" s="2" t="s">
        <v>35</v>
      </c>
      <c r="BN1329" s="2" t="s">
        <v>35</v>
      </c>
    </row>
    <row r="1330" spans="1:66" x14ac:dyDescent="0.25">
      <c r="A1330" s="50">
        <v>1319</v>
      </c>
      <c r="B1330" s="50">
        <v>1115</v>
      </c>
      <c r="C1330" s="50" t="str">
        <f t="shared" si="348"/>
        <v>11697_1_4349</v>
      </c>
      <c r="D1330" s="50">
        <v>1</v>
      </c>
      <c r="E1330" s="51">
        <f t="shared" si="349"/>
        <v>116970001</v>
      </c>
      <c r="F1330" s="76" t="str">
        <f t="shared" si="347"/>
        <v>11697_1</v>
      </c>
      <c r="G1330" s="81">
        <v>11697</v>
      </c>
      <c r="H1330" s="52">
        <v>1</v>
      </c>
      <c r="I1330" s="52">
        <v>4349</v>
      </c>
      <c r="J1330" s="53" t="str">
        <f t="shared" si="350"/>
        <v>ok</v>
      </c>
      <c r="K1330" s="54" t="str">
        <f t="shared" si="359"/>
        <v>11697_1</v>
      </c>
      <c r="L1330" s="54">
        <v>11697</v>
      </c>
      <c r="M1330" s="54">
        <v>1</v>
      </c>
      <c r="N1330" s="54">
        <v>8551</v>
      </c>
      <c r="O1330" s="55">
        <v>132</v>
      </c>
      <c r="P1330" s="55">
        <v>14</v>
      </c>
      <c r="Q1330" s="55">
        <v>33</v>
      </c>
      <c r="R1330" s="55">
        <v>3</v>
      </c>
      <c r="S1330" s="52">
        <v>0</v>
      </c>
      <c r="T1330" s="56">
        <v>3751</v>
      </c>
      <c r="U1330" s="56">
        <v>130</v>
      </c>
      <c r="V1330" s="56">
        <v>4057</v>
      </c>
      <c r="W1330" s="56">
        <v>132</v>
      </c>
      <c r="X1330" s="57">
        <v>0.14000000000000001</v>
      </c>
      <c r="Y1330" s="109"/>
      <c r="Z1330" s="109"/>
      <c r="AA1330" s="109"/>
      <c r="AB1330" s="109"/>
      <c r="AC1330" s="56">
        <v>1115</v>
      </c>
      <c r="AD1330" s="52" t="s">
        <v>35</v>
      </c>
      <c r="AE1330" s="52" t="s">
        <v>35</v>
      </c>
      <c r="AF1330" s="52" t="s">
        <v>35</v>
      </c>
      <c r="AG1330" s="52" t="s">
        <v>36</v>
      </c>
      <c r="AH1330" s="106"/>
      <c r="AI1330" s="59"/>
      <c r="AJ1330" s="68" t="s">
        <v>10</v>
      </c>
      <c r="AK1330" t="s">
        <v>10</v>
      </c>
      <c r="AL1330" s="30" t="s">
        <v>10</v>
      </c>
      <c r="AM1330" s="39"/>
      <c r="AN1330" s="115" t="s">
        <v>10</v>
      </c>
      <c r="AO1330" s="30"/>
      <c r="AQ1330" s="5"/>
      <c r="AS1330" s="37"/>
      <c r="AT1330" s="30" t="s">
        <v>10</v>
      </c>
      <c r="AV1330" t="str">
        <f t="shared" si="351"/>
        <v>musta</v>
      </c>
      <c r="AW1330" t="str">
        <f t="shared" si="352"/>
        <v>musta</v>
      </c>
      <c r="AX1330" t="str">
        <f t="shared" si="353"/>
        <v>musta</v>
      </c>
      <c r="AY1330" s="31">
        <f t="shared" si="354"/>
        <v>10</v>
      </c>
      <c r="AZ1330" s="31">
        <f t="shared" si="355"/>
        <v>0</v>
      </c>
      <c r="BA1330" s="31">
        <f t="shared" si="356"/>
        <v>0</v>
      </c>
      <c r="BB1330" s="31">
        <f t="shared" si="357"/>
        <v>10</v>
      </c>
      <c r="BC1330" s="31">
        <f t="shared" si="358"/>
        <v>0</v>
      </c>
      <c r="BM1330" s="32" t="s">
        <v>34</v>
      </c>
      <c r="BN1330" s="2" t="s">
        <v>35</v>
      </c>
    </row>
    <row r="1331" spans="1:66" x14ac:dyDescent="0.25">
      <c r="A1331" s="50">
        <v>1320</v>
      </c>
      <c r="B1331" s="50">
        <v>1116</v>
      </c>
      <c r="C1331" s="50" t="str">
        <f t="shared" si="348"/>
        <v>11697_2_3729</v>
      </c>
      <c r="D1331" s="50">
        <v>1</v>
      </c>
      <c r="E1331" s="51">
        <f t="shared" si="349"/>
        <v>116970002</v>
      </c>
      <c r="F1331" s="76" t="str">
        <f t="shared" si="347"/>
        <v>11697_2</v>
      </c>
      <c r="G1331" s="80">
        <v>11697</v>
      </c>
      <c r="H1331" s="52">
        <v>2</v>
      </c>
      <c r="I1331" s="52">
        <v>3729</v>
      </c>
      <c r="J1331" s="53" t="str">
        <f t="shared" si="350"/>
        <v>huom!</v>
      </c>
      <c r="K1331" s="54"/>
      <c r="L1331" s="54"/>
      <c r="M1331" s="54"/>
      <c r="N1331" s="54"/>
      <c r="O1331" s="55">
        <v>132</v>
      </c>
      <c r="P1331" s="55">
        <v>14</v>
      </c>
      <c r="Q1331" s="55">
        <v>33</v>
      </c>
      <c r="R1331" s="55">
        <v>3</v>
      </c>
      <c r="S1331" s="52">
        <v>0</v>
      </c>
      <c r="T1331" s="56">
        <v>3473</v>
      </c>
      <c r="U1331" s="56">
        <v>103</v>
      </c>
      <c r="V1331" s="56">
        <v>3746</v>
      </c>
      <c r="W1331" s="56">
        <v>132</v>
      </c>
      <c r="X1331" s="57">
        <v>0.14000000000000001</v>
      </c>
      <c r="Y1331" s="109"/>
      <c r="Z1331" s="109"/>
      <c r="AA1331" s="109"/>
      <c r="AB1331" s="109"/>
      <c r="AC1331" s="56">
        <v>480</v>
      </c>
      <c r="AD1331" s="52" t="s">
        <v>35</v>
      </c>
      <c r="AE1331" s="52" t="s">
        <v>35</v>
      </c>
      <c r="AF1331" s="52" t="s">
        <v>35</v>
      </c>
      <c r="AG1331" s="52" t="s">
        <v>36</v>
      </c>
      <c r="AH1331" s="106"/>
      <c r="AI1331" s="59"/>
      <c r="AJ1331" s="68" t="s">
        <v>10</v>
      </c>
      <c r="AK1331" t="s">
        <v>10</v>
      </c>
      <c r="AL1331" s="30" t="s">
        <v>10</v>
      </c>
      <c r="AM1331" s="39"/>
      <c r="AN1331" s="115" t="s">
        <v>10</v>
      </c>
      <c r="AO1331" s="30"/>
      <c r="AQ1331" s="5"/>
      <c r="AS1331" s="37"/>
      <c r="AT1331" s="30" t="s">
        <v>10</v>
      </c>
      <c r="AV1331" t="str">
        <f t="shared" si="351"/>
        <v>musta</v>
      </c>
      <c r="AW1331" t="str">
        <f t="shared" si="352"/>
        <v>musta</v>
      </c>
      <c r="AX1331" t="str">
        <f t="shared" si="353"/>
        <v>musta</v>
      </c>
      <c r="AY1331" s="31">
        <f t="shared" si="354"/>
        <v>1</v>
      </c>
      <c r="AZ1331" s="31">
        <f t="shared" si="355"/>
        <v>0</v>
      </c>
      <c r="BA1331" s="31">
        <f t="shared" si="356"/>
        <v>0</v>
      </c>
      <c r="BB1331" s="31">
        <f t="shared" si="357"/>
        <v>1</v>
      </c>
      <c r="BC1331" s="31">
        <f t="shared" si="358"/>
        <v>0</v>
      </c>
      <c r="BM1331" s="2" t="s">
        <v>35</v>
      </c>
      <c r="BN1331" s="2" t="s">
        <v>35</v>
      </c>
    </row>
    <row r="1332" spans="1:66" x14ac:dyDescent="0.25">
      <c r="A1332" s="50">
        <v>1321</v>
      </c>
      <c r="B1332" s="50">
        <v>1117</v>
      </c>
      <c r="C1332" s="50" t="str">
        <f t="shared" si="348"/>
        <v>11697_3_1208</v>
      </c>
      <c r="D1332" s="50">
        <v>1</v>
      </c>
      <c r="E1332" s="51">
        <f t="shared" si="349"/>
        <v>116970003</v>
      </c>
      <c r="F1332" s="76" t="str">
        <f t="shared" si="347"/>
        <v>11697_3</v>
      </c>
      <c r="G1332" s="80">
        <v>11697</v>
      </c>
      <c r="H1332" s="52">
        <v>3</v>
      </c>
      <c r="I1332" s="52">
        <v>1208</v>
      </c>
      <c r="J1332" s="53" t="str">
        <f t="shared" si="350"/>
        <v>ok</v>
      </c>
      <c r="K1332" s="54" t="str">
        <f>CONCATENATE(L1332,"_",M1332)</f>
        <v>11697_3</v>
      </c>
      <c r="L1332" s="54">
        <v>11697</v>
      </c>
      <c r="M1332" s="54">
        <v>3</v>
      </c>
      <c r="N1332" s="54">
        <v>1189</v>
      </c>
      <c r="O1332" s="55">
        <v>277</v>
      </c>
      <c r="P1332" s="55">
        <v>28</v>
      </c>
      <c r="Q1332" s="55">
        <v>22</v>
      </c>
      <c r="R1332" s="55">
        <v>2</v>
      </c>
      <c r="S1332" s="52">
        <v>0</v>
      </c>
      <c r="T1332" s="56">
        <v>1698</v>
      </c>
      <c r="U1332" s="56">
        <v>27</v>
      </c>
      <c r="V1332" s="56">
        <v>1907</v>
      </c>
      <c r="W1332" s="56">
        <v>277</v>
      </c>
      <c r="X1332" s="57">
        <v>0.28000000000000003</v>
      </c>
      <c r="Y1332" s="109"/>
      <c r="Z1332" s="109"/>
      <c r="AA1332" s="109"/>
      <c r="AB1332" s="109"/>
      <c r="AC1332" s="56">
        <v>126</v>
      </c>
      <c r="AD1332" s="52" t="s">
        <v>35</v>
      </c>
      <c r="AE1332" s="52" t="s">
        <v>35</v>
      </c>
      <c r="AF1332" s="52" t="s">
        <v>36</v>
      </c>
      <c r="AG1332" s="52" t="s">
        <v>36</v>
      </c>
      <c r="AH1332" s="106"/>
      <c r="AI1332" s="59"/>
      <c r="AJ1332" s="68" t="s">
        <v>10</v>
      </c>
      <c r="AK1332" t="s">
        <v>10</v>
      </c>
      <c r="AL1332" s="30" t="s">
        <v>10</v>
      </c>
      <c r="AM1332" s="39"/>
      <c r="AN1332" s="115" t="s">
        <v>10</v>
      </c>
      <c r="AO1332" s="30"/>
      <c r="AQ1332" s="5"/>
      <c r="AS1332" s="37"/>
      <c r="AT1332" s="30" t="s">
        <v>10</v>
      </c>
      <c r="AV1332" t="str">
        <f t="shared" si="351"/>
        <v>musta</v>
      </c>
      <c r="AW1332" t="str">
        <f t="shared" si="352"/>
        <v>musta</v>
      </c>
      <c r="AX1332" t="str">
        <f t="shared" si="353"/>
        <v>musta</v>
      </c>
      <c r="AY1332" s="31">
        <f t="shared" si="354"/>
        <v>1</v>
      </c>
      <c r="AZ1332" s="31">
        <f t="shared" si="355"/>
        <v>0</v>
      </c>
      <c r="BA1332" s="31">
        <f t="shared" si="356"/>
        <v>0</v>
      </c>
      <c r="BB1332" s="31">
        <f t="shared" si="357"/>
        <v>1</v>
      </c>
      <c r="BC1332" s="31">
        <f t="shared" si="358"/>
        <v>0</v>
      </c>
      <c r="BM1332" s="2" t="s">
        <v>35</v>
      </c>
      <c r="BN1332" s="2" t="s">
        <v>35</v>
      </c>
    </row>
    <row r="1333" spans="1:66" x14ac:dyDescent="0.25">
      <c r="A1333" s="50">
        <v>1322</v>
      </c>
      <c r="B1333" s="50">
        <v>1118</v>
      </c>
      <c r="C1333" s="50" t="str">
        <f t="shared" si="348"/>
        <v>11698_1_924</v>
      </c>
      <c r="D1333" s="50">
        <v>1</v>
      </c>
      <c r="E1333" s="51">
        <f t="shared" si="349"/>
        <v>116980001</v>
      </c>
      <c r="F1333" s="76" t="str">
        <f t="shared" si="347"/>
        <v>11698_1</v>
      </c>
      <c r="G1333" s="80">
        <v>11698</v>
      </c>
      <c r="H1333" s="52">
        <v>1</v>
      </c>
      <c r="I1333" s="52">
        <v>924</v>
      </c>
      <c r="J1333" s="53" t="str">
        <f t="shared" si="350"/>
        <v>huom!</v>
      </c>
      <c r="K1333" s="54"/>
      <c r="L1333" s="54"/>
      <c r="M1333" s="54"/>
      <c r="N1333" s="54"/>
      <c r="O1333" s="55" t="s">
        <v>32</v>
      </c>
      <c r="P1333" s="55" t="s">
        <v>32</v>
      </c>
      <c r="Q1333" s="55" t="s">
        <v>32</v>
      </c>
      <c r="R1333" s="55" t="s">
        <v>32</v>
      </c>
      <c r="S1333" s="52">
        <v>0</v>
      </c>
      <c r="T1333" s="56">
        <v>531</v>
      </c>
      <c r="U1333" s="56">
        <v>4</v>
      </c>
      <c r="V1333" s="56">
        <v>539</v>
      </c>
      <c r="W1333" s="56" t="s">
        <v>37</v>
      </c>
      <c r="X1333" s="57" t="s">
        <v>37</v>
      </c>
      <c r="Y1333" s="109"/>
      <c r="Z1333" s="109"/>
      <c r="AA1333" s="109"/>
      <c r="AB1333" s="109"/>
      <c r="AC1333" s="56">
        <v>301</v>
      </c>
      <c r="AD1333" s="52" t="s">
        <v>35</v>
      </c>
      <c r="AE1333" s="52" t="s">
        <v>35</v>
      </c>
      <c r="AF1333" s="52" t="s">
        <v>35</v>
      </c>
      <c r="AG1333" s="52" t="s">
        <v>36</v>
      </c>
      <c r="AH1333" s="106"/>
      <c r="AI1333" s="59"/>
      <c r="AJ1333" s="68" t="s">
        <v>10</v>
      </c>
      <c r="AK1333" t="s">
        <v>10</v>
      </c>
      <c r="AL1333" s="30" t="s">
        <v>10</v>
      </c>
      <c r="AM1333" s="39"/>
      <c r="AN1333" s="115" t="s">
        <v>10</v>
      </c>
      <c r="AO1333" s="30"/>
      <c r="AQ1333" s="5"/>
      <c r="AS1333" s="37"/>
      <c r="AT1333" s="30" t="s">
        <v>10</v>
      </c>
      <c r="AV1333" t="str">
        <f t="shared" si="351"/>
        <v>ei mallia</v>
      </c>
      <c r="AW1333" t="str">
        <f t="shared" si="352"/>
        <v>ei mallia</v>
      </c>
      <c r="AX1333" t="str">
        <f t="shared" si="353"/>
        <v>ei mallia</v>
      </c>
      <c r="AY1333" s="31">
        <f t="shared" si="354"/>
        <v>21</v>
      </c>
      <c r="AZ1333" s="31">
        <f t="shared" si="355"/>
        <v>10</v>
      </c>
      <c r="BA1333" s="31">
        <f t="shared" si="356"/>
        <v>10</v>
      </c>
      <c r="BB1333" s="31">
        <f t="shared" si="357"/>
        <v>1</v>
      </c>
      <c r="BC1333" s="31">
        <f t="shared" si="358"/>
        <v>0</v>
      </c>
      <c r="BM1333" s="2" t="s">
        <v>35</v>
      </c>
      <c r="BN1333" s="2" t="s">
        <v>35</v>
      </c>
    </row>
    <row r="1334" spans="1:66" x14ac:dyDescent="0.25">
      <c r="A1334" s="50">
        <v>1323</v>
      </c>
      <c r="B1334" s="50">
        <v>1119</v>
      </c>
      <c r="C1334" s="50" t="str">
        <f t="shared" si="348"/>
        <v>11701_1_4450</v>
      </c>
      <c r="D1334" s="50">
        <v>1</v>
      </c>
      <c r="E1334" s="51">
        <f t="shared" si="349"/>
        <v>117010001</v>
      </c>
      <c r="F1334" s="76" t="str">
        <f t="shared" si="347"/>
        <v>11701_1</v>
      </c>
      <c r="G1334" s="80">
        <v>11701</v>
      </c>
      <c r="H1334" s="52">
        <v>1</v>
      </c>
      <c r="I1334" s="52">
        <v>4450</v>
      </c>
      <c r="J1334" s="53" t="str">
        <f t="shared" si="350"/>
        <v>ok</v>
      </c>
      <c r="K1334" s="54" t="str">
        <f t="shared" ref="K1334:K1346" si="360">CONCATENATE(L1334,"_",M1334)</f>
        <v>11701_1</v>
      </c>
      <c r="L1334" s="54">
        <v>11701</v>
      </c>
      <c r="M1334" s="54">
        <v>1</v>
      </c>
      <c r="N1334" s="54">
        <v>4329</v>
      </c>
      <c r="O1334" s="55">
        <v>655</v>
      </c>
      <c r="P1334" s="55">
        <v>49</v>
      </c>
      <c r="Q1334" s="55">
        <v>230</v>
      </c>
      <c r="R1334" s="55">
        <v>17</v>
      </c>
      <c r="S1334" s="52">
        <v>0</v>
      </c>
      <c r="T1334" s="56">
        <v>653</v>
      </c>
      <c r="U1334" s="56">
        <v>15</v>
      </c>
      <c r="V1334" s="56">
        <v>706</v>
      </c>
      <c r="W1334" s="56">
        <v>655</v>
      </c>
      <c r="X1334" s="57">
        <v>0.49</v>
      </c>
      <c r="Y1334" s="109"/>
      <c r="Z1334" s="109"/>
      <c r="AA1334" s="109"/>
      <c r="AB1334" s="109"/>
      <c r="AC1334" s="56">
        <v>118</v>
      </c>
      <c r="AD1334" s="52" t="s">
        <v>35</v>
      </c>
      <c r="AE1334" s="52" t="s">
        <v>35</v>
      </c>
      <c r="AF1334" s="52" t="s">
        <v>35</v>
      </c>
      <c r="AG1334" s="52"/>
      <c r="AH1334" s="106"/>
      <c r="AI1334" s="59"/>
      <c r="AJ1334" s="68" t="s">
        <v>10</v>
      </c>
      <c r="AK1334" t="s">
        <v>10</v>
      </c>
      <c r="AL1334" s="30" t="s">
        <v>10</v>
      </c>
      <c r="AM1334" s="39"/>
      <c r="AN1334" s="115" t="s">
        <v>10</v>
      </c>
      <c r="AO1334" s="30"/>
      <c r="AQ1334" s="5"/>
      <c r="AS1334" s="37"/>
      <c r="AT1334" s="30" t="s">
        <v>10</v>
      </c>
      <c r="AV1334" t="str">
        <f t="shared" si="351"/>
        <v>musta</v>
      </c>
      <c r="AW1334" t="str">
        <f t="shared" si="352"/>
        <v>musta</v>
      </c>
      <c r="AX1334" t="str">
        <f t="shared" si="353"/>
        <v>musta</v>
      </c>
      <c r="AY1334" s="31">
        <f t="shared" si="354"/>
        <v>2</v>
      </c>
      <c r="AZ1334" s="31">
        <f t="shared" si="355"/>
        <v>1</v>
      </c>
      <c r="BA1334" s="31">
        <f t="shared" si="356"/>
        <v>0</v>
      </c>
      <c r="BB1334" s="31">
        <f t="shared" si="357"/>
        <v>1</v>
      </c>
      <c r="BC1334" s="31">
        <f t="shared" si="358"/>
        <v>0</v>
      </c>
      <c r="BM1334" s="2" t="s">
        <v>35</v>
      </c>
      <c r="BN1334" s="2" t="s">
        <v>35</v>
      </c>
    </row>
    <row r="1335" spans="1:66" x14ac:dyDescent="0.25">
      <c r="A1335" s="50">
        <v>1324</v>
      </c>
      <c r="B1335" s="50">
        <v>1120</v>
      </c>
      <c r="C1335" s="50" t="str">
        <f t="shared" si="348"/>
        <v>11701_2_6964</v>
      </c>
      <c r="D1335" s="50">
        <v>1</v>
      </c>
      <c r="E1335" s="51">
        <f t="shared" si="349"/>
        <v>117010002</v>
      </c>
      <c r="F1335" s="76" t="str">
        <f t="shared" si="347"/>
        <v>11701_2</v>
      </c>
      <c r="G1335" s="80">
        <v>11701</v>
      </c>
      <c r="H1335" s="52">
        <v>2</v>
      </c>
      <c r="I1335" s="52">
        <v>6964</v>
      </c>
      <c r="J1335" s="53" t="str">
        <f t="shared" si="350"/>
        <v>ok</v>
      </c>
      <c r="K1335" s="54" t="str">
        <f t="shared" si="360"/>
        <v>11701_2</v>
      </c>
      <c r="L1335" s="54">
        <v>11701</v>
      </c>
      <c r="M1335" s="54">
        <v>2</v>
      </c>
      <c r="N1335" s="54">
        <v>6707</v>
      </c>
      <c r="O1335" s="55">
        <v>690</v>
      </c>
      <c r="P1335" s="55">
        <v>55</v>
      </c>
      <c r="Q1335" s="55">
        <v>229</v>
      </c>
      <c r="R1335" s="55">
        <v>18</v>
      </c>
      <c r="S1335" s="52">
        <v>0</v>
      </c>
      <c r="T1335" s="56">
        <v>1240</v>
      </c>
      <c r="U1335" s="56">
        <v>37</v>
      </c>
      <c r="V1335" s="56">
        <v>1351</v>
      </c>
      <c r="W1335" s="56">
        <v>690</v>
      </c>
      <c r="X1335" s="57">
        <v>0.55000000000000004</v>
      </c>
      <c r="Y1335" s="109"/>
      <c r="Z1335" s="109"/>
      <c r="AA1335" s="109"/>
      <c r="AB1335" s="109"/>
      <c r="AC1335" s="56">
        <v>324</v>
      </c>
      <c r="AD1335" s="52" t="s">
        <v>35</v>
      </c>
      <c r="AE1335" s="52" t="s">
        <v>35</v>
      </c>
      <c r="AF1335" s="52" t="s">
        <v>35</v>
      </c>
      <c r="AG1335" s="52"/>
      <c r="AH1335" s="106"/>
      <c r="AI1335" s="59"/>
      <c r="AJ1335" s="68" t="s">
        <v>10</v>
      </c>
      <c r="AK1335" t="s">
        <v>10</v>
      </c>
      <c r="AL1335" s="30" t="s">
        <v>10</v>
      </c>
      <c r="AM1335" s="39"/>
      <c r="AN1335" s="115" t="s">
        <v>10</v>
      </c>
      <c r="AO1335" s="30"/>
      <c r="AQ1335" s="5"/>
      <c r="AS1335" s="37"/>
      <c r="AT1335" s="30" t="s">
        <v>10</v>
      </c>
      <c r="AV1335" t="str">
        <f t="shared" si="351"/>
        <v>musta</v>
      </c>
      <c r="AW1335" t="str">
        <f t="shared" si="352"/>
        <v>musta</v>
      </c>
      <c r="AX1335" t="str">
        <f t="shared" si="353"/>
        <v>musta</v>
      </c>
      <c r="AY1335" s="31">
        <f t="shared" si="354"/>
        <v>2</v>
      </c>
      <c r="AZ1335" s="31">
        <f t="shared" si="355"/>
        <v>1</v>
      </c>
      <c r="BA1335" s="31">
        <f t="shared" si="356"/>
        <v>0</v>
      </c>
      <c r="BB1335" s="31">
        <f t="shared" si="357"/>
        <v>1</v>
      </c>
      <c r="BC1335" s="31">
        <f t="shared" si="358"/>
        <v>0</v>
      </c>
      <c r="BM1335" s="32" t="s">
        <v>34</v>
      </c>
      <c r="BN1335" s="2" t="s">
        <v>35</v>
      </c>
    </row>
    <row r="1336" spans="1:66" x14ac:dyDescent="0.25">
      <c r="A1336" s="50">
        <v>1325</v>
      </c>
      <c r="B1336" s="50">
        <v>1121</v>
      </c>
      <c r="C1336" s="50" t="str">
        <f t="shared" si="348"/>
        <v>11702_1_4606</v>
      </c>
      <c r="D1336" s="50">
        <v>1</v>
      </c>
      <c r="E1336" s="51">
        <f t="shared" si="349"/>
        <v>117020001</v>
      </c>
      <c r="F1336" s="76" t="str">
        <f t="shared" si="347"/>
        <v>11702_1</v>
      </c>
      <c r="G1336" s="80">
        <v>11702</v>
      </c>
      <c r="H1336" s="52">
        <v>1</v>
      </c>
      <c r="I1336" s="52">
        <v>4606</v>
      </c>
      <c r="J1336" s="53" t="str">
        <f t="shared" si="350"/>
        <v>ok</v>
      </c>
      <c r="K1336" s="54" t="str">
        <f t="shared" si="360"/>
        <v>11702_1</v>
      </c>
      <c r="L1336" s="54">
        <v>11702</v>
      </c>
      <c r="M1336" s="54">
        <v>1</v>
      </c>
      <c r="N1336" s="54">
        <v>4432</v>
      </c>
      <c r="O1336" s="55">
        <v>499</v>
      </c>
      <c r="P1336" s="55">
        <v>68</v>
      </c>
      <c r="Q1336" s="55">
        <v>132</v>
      </c>
      <c r="R1336" s="55">
        <v>17</v>
      </c>
      <c r="S1336" s="52">
        <v>0</v>
      </c>
      <c r="T1336" s="56">
        <v>278</v>
      </c>
      <c r="U1336" s="56">
        <v>11</v>
      </c>
      <c r="V1336" s="56">
        <v>297</v>
      </c>
      <c r="W1336" s="56">
        <v>499</v>
      </c>
      <c r="X1336" s="57">
        <v>0.68</v>
      </c>
      <c r="Y1336" s="109"/>
      <c r="Z1336" s="109"/>
      <c r="AA1336" s="109"/>
      <c r="AB1336" s="109"/>
      <c r="AC1336" s="56">
        <v>116</v>
      </c>
      <c r="AD1336" s="52" t="s">
        <v>35</v>
      </c>
      <c r="AE1336" s="52" t="s">
        <v>35</v>
      </c>
      <c r="AF1336" s="52" t="s">
        <v>35</v>
      </c>
      <c r="AG1336" s="52"/>
      <c r="AH1336" s="106"/>
      <c r="AI1336" s="59"/>
      <c r="AJ1336" s="68" t="s">
        <v>10</v>
      </c>
      <c r="AK1336" t="s">
        <v>10</v>
      </c>
      <c r="AL1336" s="30" t="s">
        <v>10</v>
      </c>
      <c r="AM1336" s="39"/>
      <c r="AN1336" s="115" t="s">
        <v>10</v>
      </c>
      <c r="AO1336" s="30"/>
      <c r="AQ1336" s="5"/>
      <c r="AS1336" s="37"/>
      <c r="AT1336" s="30" t="s">
        <v>10</v>
      </c>
      <c r="AV1336" t="str">
        <f t="shared" si="351"/>
        <v>punainen</v>
      </c>
      <c r="AW1336" t="str">
        <f t="shared" si="352"/>
        <v>musta</v>
      </c>
      <c r="AX1336" t="str">
        <f t="shared" si="353"/>
        <v>musta</v>
      </c>
      <c r="AY1336" s="31">
        <f t="shared" si="354"/>
        <v>11</v>
      </c>
      <c r="AZ1336" s="31">
        <f t="shared" si="355"/>
        <v>10</v>
      </c>
      <c r="BA1336" s="31">
        <f t="shared" si="356"/>
        <v>0</v>
      </c>
      <c r="BB1336" s="31">
        <f t="shared" si="357"/>
        <v>1</v>
      </c>
      <c r="BC1336" s="31">
        <f t="shared" si="358"/>
        <v>0</v>
      </c>
      <c r="BM1336" s="2" t="s">
        <v>35</v>
      </c>
      <c r="BN1336" s="2" t="s">
        <v>35</v>
      </c>
    </row>
    <row r="1337" spans="1:66" x14ac:dyDescent="0.25">
      <c r="A1337" s="50">
        <v>1326</v>
      </c>
      <c r="B1337" s="50">
        <v>1122</v>
      </c>
      <c r="C1337" s="50" t="str">
        <f t="shared" si="348"/>
        <v>11703_1_3912</v>
      </c>
      <c r="D1337" s="50">
        <v>1</v>
      </c>
      <c r="E1337" s="51">
        <f t="shared" si="349"/>
        <v>117030001</v>
      </c>
      <c r="F1337" s="76" t="str">
        <f t="shared" si="347"/>
        <v>11703_1</v>
      </c>
      <c r="G1337" s="80">
        <v>11703</v>
      </c>
      <c r="H1337" s="52">
        <v>1</v>
      </c>
      <c r="I1337" s="52">
        <v>3912</v>
      </c>
      <c r="J1337" s="53" t="str">
        <f t="shared" si="350"/>
        <v>ok</v>
      </c>
      <c r="K1337" s="54" t="str">
        <f t="shared" si="360"/>
        <v>11703_1</v>
      </c>
      <c r="L1337" s="54">
        <v>11703</v>
      </c>
      <c r="M1337" s="54">
        <v>1</v>
      </c>
      <c r="N1337" s="54">
        <v>886</v>
      </c>
      <c r="O1337" s="55">
        <v>21</v>
      </c>
      <c r="P1337" s="55">
        <v>28</v>
      </c>
      <c r="Q1337" s="55">
        <v>0</v>
      </c>
      <c r="R1337" s="55">
        <v>0</v>
      </c>
      <c r="S1337" s="52">
        <v>0</v>
      </c>
      <c r="T1337" s="56">
        <v>123</v>
      </c>
      <c r="U1337" s="56">
        <v>4</v>
      </c>
      <c r="V1337" s="56">
        <v>126</v>
      </c>
      <c r="W1337" s="56">
        <v>21</v>
      </c>
      <c r="X1337" s="57">
        <v>0.28000000000000003</v>
      </c>
      <c r="Y1337" s="109"/>
      <c r="Z1337" s="109"/>
      <c r="AA1337" s="109"/>
      <c r="AB1337" s="109"/>
      <c r="AC1337" s="56">
        <v>17</v>
      </c>
      <c r="AD1337" s="52" t="s">
        <v>35</v>
      </c>
      <c r="AE1337" s="52" t="s">
        <v>35</v>
      </c>
      <c r="AF1337" s="52" t="s">
        <v>35</v>
      </c>
      <c r="AG1337" s="52"/>
      <c r="AH1337" s="106"/>
      <c r="AI1337" s="59"/>
      <c r="AJ1337" s="68" t="s">
        <v>10</v>
      </c>
      <c r="AK1337" t="s">
        <v>10</v>
      </c>
      <c r="AL1337" s="30" t="s">
        <v>10</v>
      </c>
      <c r="AM1337" s="39"/>
      <c r="AN1337" s="115" t="s">
        <v>10</v>
      </c>
      <c r="AO1337" s="30"/>
      <c r="AQ1337" s="5"/>
      <c r="AS1337" s="37"/>
      <c r="AT1337" s="30" t="s">
        <v>10</v>
      </c>
      <c r="AV1337" t="str">
        <f t="shared" si="351"/>
        <v>musta</v>
      </c>
      <c r="AW1337" t="str">
        <f t="shared" si="352"/>
        <v>musta</v>
      </c>
      <c r="AX1337" t="str">
        <f t="shared" si="353"/>
        <v>musta</v>
      </c>
      <c r="AY1337" s="31">
        <f t="shared" si="354"/>
        <v>0</v>
      </c>
      <c r="AZ1337" s="31">
        <f t="shared" si="355"/>
        <v>0</v>
      </c>
      <c r="BA1337" s="31">
        <f t="shared" si="356"/>
        <v>0</v>
      </c>
      <c r="BB1337" s="31">
        <f t="shared" si="357"/>
        <v>0</v>
      </c>
      <c r="BC1337" s="31">
        <f t="shared" si="358"/>
        <v>0</v>
      </c>
      <c r="BM1337" s="2" t="s">
        <v>35</v>
      </c>
      <c r="BN1337" s="2" t="s">
        <v>35</v>
      </c>
    </row>
    <row r="1338" spans="1:66" x14ac:dyDescent="0.25">
      <c r="A1338" s="50">
        <v>1327</v>
      </c>
      <c r="B1338" s="50">
        <v>1123</v>
      </c>
      <c r="C1338" s="50" t="str">
        <f t="shared" si="348"/>
        <v>11705_1_5914</v>
      </c>
      <c r="D1338" s="50">
        <v>1</v>
      </c>
      <c r="E1338" s="51">
        <f t="shared" si="349"/>
        <v>117050001</v>
      </c>
      <c r="F1338" s="76" t="str">
        <f t="shared" si="347"/>
        <v>11705_1</v>
      </c>
      <c r="G1338" s="80">
        <v>11705</v>
      </c>
      <c r="H1338" s="52">
        <v>1</v>
      </c>
      <c r="I1338" s="52">
        <v>5914</v>
      </c>
      <c r="J1338" s="53" t="str">
        <f t="shared" si="350"/>
        <v>ok</v>
      </c>
      <c r="K1338" s="54" t="str">
        <f t="shared" si="360"/>
        <v>11705_1</v>
      </c>
      <c r="L1338" s="54">
        <v>11705</v>
      </c>
      <c r="M1338" s="54">
        <v>1</v>
      </c>
      <c r="N1338" s="54">
        <v>5657</v>
      </c>
      <c r="O1338" s="55">
        <v>169</v>
      </c>
      <c r="P1338" s="55">
        <v>60</v>
      </c>
      <c r="Q1338" s="55">
        <v>14</v>
      </c>
      <c r="R1338" s="55">
        <v>3</v>
      </c>
      <c r="S1338" s="52">
        <v>0</v>
      </c>
      <c r="T1338" s="56">
        <v>164</v>
      </c>
      <c r="U1338" s="56">
        <v>2</v>
      </c>
      <c r="V1338" s="56">
        <v>189</v>
      </c>
      <c r="W1338" s="56">
        <v>169</v>
      </c>
      <c r="X1338" s="57">
        <v>0.6</v>
      </c>
      <c r="Y1338" s="109"/>
      <c r="Z1338" s="109"/>
      <c r="AA1338" s="109"/>
      <c r="AB1338" s="109"/>
      <c r="AC1338" s="56">
        <v>72</v>
      </c>
      <c r="AD1338" s="52" t="s">
        <v>35</v>
      </c>
      <c r="AE1338" s="52" t="s">
        <v>35</v>
      </c>
      <c r="AF1338" s="52" t="s">
        <v>35</v>
      </c>
      <c r="AG1338" s="52"/>
      <c r="AH1338" s="106"/>
      <c r="AI1338" s="59"/>
      <c r="AJ1338" s="68" t="s">
        <v>10</v>
      </c>
      <c r="AK1338" t="s">
        <v>10</v>
      </c>
      <c r="AL1338" s="30" t="s">
        <v>10</v>
      </c>
      <c r="AM1338" s="39"/>
      <c r="AN1338" s="115" t="s">
        <v>10</v>
      </c>
      <c r="AO1338" s="30"/>
      <c r="AQ1338" s="5"/>
      <c r="AS1338" s="37"/>
      <c r="AT1338" s="30" t="s">
        <v>10</v>
      </c>
      <c r="AV1338" t="str">
        <f t="shared" si="351"/>
        <v>musta</v>
      </c>
      <c r="AW1338" t="str">
        <f t="shared" si="352"/>
        <v>musta</v>
      </c>
      <c r="AX1338" t="str">
        <f t="shared" si="353"/>
        <v>musta</v>
      </c>
      <c r="AY1338" s="31">
        <f t="shared" si="354"/>
        <v>10</v>
      </c>
      <c r="AZ1338" s="31">
        <f t="shared" si="355"/>
        <v>10</v>
      </c>
      <c r="BA1338" s="31">
        <f t="shared" si="356"/>
        <v>0</v>
      </c>
      <c r="BB1338" s="31">
        <f t="shared" si="357"/>
        <v>0</v>
      </c>
      <c r="BC1338" s="31">
        <f t="shared" si="358"/>
        <v>0</v>
      </c>
      <c r="BM1338" s="32" t="s">
        <v>34</v>
      </c>
      <c r="BN1338" s="2" t="s">
        <v>35</v>
      </c>
    </row>
    <row r="1339" spans="1:66" x14ac:dyDescent="0.25">
      <c r="A1339" s="50">
        <v>1328</v>
      </c>
      <c r="B1339" s="50">
        <v>1124</v>
      </c>
      <c r="C1339" s="50" t="str">
        <f t="shared" si="348"/>
        <v>11707_1_8507</v>
      </c>
      <c r="D1339" s="50">
        <v>1</v>
      </c>
      <c r="E1339" s="51">
        <f t="shared" si="349"/>
        <v>117070001</v>
      </c>
      <c r="F1339" s="76" t="str">
        <f t="shared" si="347"/>
        <v>11707_1</v>
      </c>
      <c r="G1339" s="80">
        <v>11707</v>
      </c>
      <c r="H1339" s="52">
        <v>1</v>
      </c>
      <c r="I1339" s="52">
        <v>8507</v>
      </c>
      <c r="J1339" s="53" t="str">
        <f t="shared" si="350"/>
        <v>ok</v>
      </c>
      <c r="K1339" s="54" t="str">
        <f t="shared" si="360"/>
        <v>11707_1</v>
      </c>
      <c r="L1339" s="54">
        <v>11707</v>
      </c>
      <c r="M1339" s="54">
        <v>1</v>
      </c>
      <c r="N1339" s="54">
        <v>8255</v>
      </c>
      <c r="O1339" s="55">
        <v>152</v>
      </c>
      <c r="P1339" s="55">
        <v>35</v>
      </c>
      <c r="Q1339" s="55">
        <v>70</v>
      </c>
      <c r="R1339" s="55">
        <v>13</v>
      </c>
      <c r="S1339" s="52">
        <v>0</v>
      </c>
      <c r="T1339" s="56">
        <v>483</v>
      </c>
      <c r="U1339" s="56">
        <v>13</v>
      </c>
      <c r="V1339" s="56">
        <v>534</v>
      </c>
      <c r="W1339" s="56">
        <v>152</v>
      </c>
      <c r="X1339" s="57">
        <v>0.35</v>
      </c>
      <c r="Y1339" s="109"/>
      <c r="Z1339" s="109"/>
      <c r="AA1339" s="109"/>
      <c r="AB1339" s="109"/>
      <c r="AC1339" s="56">
        <v>445</v>
      </c>
      <c r="AD1339" s="52" t="s">
        <v>35</v>
      </c>
      <c r="AE1339" s="52" t="s">
        <v>35</v>
      </c>
      <c r="AF1339" s="52" t="s">
        <v>35</v>
      </c>
      <c r="AG1339" s="52" t="s">
        <v>36</v>
      </c>
      <c r="AH1339" s="106"/>
      <c r="AI1339" s="59"/>
      <c r="AJ1339" s="68" t="s">
        <v>10</v>
      </c>
      <c r="AK1339" t="s">
        <v>10</v>
      </c>
      <c r="AL1339" s="30" t="s">
        <v>10</v>
      </c>
      <c r="AM1339" s="39"/>
      <c r="AN1339" s="115" t="s">
        <v>10</v>
      </c>
      <c r="AO1339" s="30"/>
      <c r="AQ1339" s="5"/>
      <c r="AS1339" s="37"/>
      <c r="AT1339" s="30" t="s">
        <v>10</v>
      </c>
      <c r="AV1339" t="str">
        <f t="shared" si="351"/>
        <v>musta</v>
      </c>
      <c r="AW1339" t="str">
        <f t="shared" si="352"/>
        <v>musta</v>
      </c>
      <c r="AX1339" t="str">
        <f t="shared" si="353"/>
        <v>musta</v>
      </c>
      <c r="AY1339" s="31">
        <f t="shared" si="354"/>
        <v>1</v>
      </c>
      <c r="AZ1339" s="31">
        <f t="shared" si="355"/>
        <v>0</v>
      </c>
      <c r="BA1339" s="31">
        <f t="shared" si="356"/>
        <v>0</v>
      </c>
      <c r="BB1339" s="31">
        <f t="shared" si="357"/>
        <v>1</v>
      </c>
      <c r="BC1339" s="31">
        <f t="shared" si="358"/>
        <v>0</v>
      </c>
      <c r="BM1339" s="2" t="s">
        <v>35</v>
      </c>
      <c r="BN1339" s="2" t="s">
        <v>35</v>
      </c>
    </row>
    <row r="1340" spans="1:66" x14ac:dyDescent="0.25">
      <c r="A1340" s="50">
        <v>1329</v>
      </c>
      <c r="B1340" s="50">
        <v>1125</v>
      </c>
      <c r="C1340" s="50" t="str">
        <f t="shared" si="348"/>
        <v>11708_1_4380</v>
      </c>
      <c r="D1340" s="50">
        <v>1</v>
      </c>
      <c r="E1340" s="51">
        <f t="shared" si="349"/>
        <v>117080001</v>
      </c>
      <c r="F1340" s="76" t="str">
        <f t="shared" si="347"/>
        <v>11708_1</v>
      </c>
      <c r="G1340" s="80">
        <v>11708</v>
      </c>
      <c r="H1340" s="52">
        <v>1</v>
      </c>
      <c r="I1340" s="52">
        <v>4380</v>
      </c>
      <c r="J1340" s="53" t="str">
        <f t="shared" si="350"/>
        <v>ok</v>
      </c>
      <c r="K1340" s="54" t="str">
        <f t="shared" si="360"/>
        <v>11708_1</v>
      </c>
      <c r="L1340" s="54">
        <v>11708</v>
      </c>
      <c r="M1340" s="54">
        <v>1</v>
      </c>
      <c r="N1340" s="54">
        <v>4084</v>
      </c>
      <c r="O1340" s="55">
        <v>182</v>
      </c>
      <c r="P1340" s="55">
        <v>66</v>
      </c>
      <c r="Q1340" s="55">
        <v>124</v>
      </c>
      <c r="R1340" s="55">
        <v>45</v>
      </c>
      <c r="S1340" s="52">
        <v>0</v>
      </c>
      <c r="T1340" s="56">
        <v>153</v>
      </c>
      <c r="U1340" s="56">
        <v>4</v>
      </c>
      <c r="V1340" s="56">
        <v>156</v>
      </c>
      <c r="W1340" s="56">
        <v>182</v>
      </c>
      <c r="X1340" s="57">
        <v>0.66</v>
      </c>
      <c r="Y1340" s="109"/>
      <c r="Z1340" s="109"/>
      <c r="AA1340" s="109"/>
      <c r="AB1340" s="109"/>
      <c r="AC1340" s="56">
        <v>78</v>
      </c>
      <c r="AD1340" s="52" t="s">
        <v>35</v>
      </c>
      <c r="AE1340" s="52" t="s">
        <v>35</v>
      </c>
      <c r="AF1340" s="52" t="s">
        <v>35</v>
      </c>
      <c r="AG1340" s="52"/>
      <c r="AH1340" s="106"/>
      <c r="AI1340" s="59"/>
      <c r="AJ1340" s="68" t="s">
        <v>10</v>
      </c>
      <c r="AK1340" t="s">
        <v>10</v>
      </c>
      <c r="AL1340" s="30" t="s">
        <v>10</v>
      </c>
      <c r="AM1340" s="39"/>
      <c r="AN1340" s="115" t="s">
        <v>10</v>
      </c>
      <c r="AO1340" s="30"/>
      <c r="AQ1340" s="5"/>
      <c r="AS1340" s="37"/>
      <c r="AT1340" s="30" t="s">
        <v>10</v>
      </c>
      <c r="AV1340" t="str">
        <f t="shared" si="351"/>
        <v>musta</v>
      </c>
      <c r="AW1340" t="str">
        <f t="shared" si="352"/>
        <v>musta</v>
      </c>
      <c r="AX1340" t="str">
        <f t="shared" si="353"/>
        <v>musta</v>
      </c>
      <c r="AY1340" s="31">
        <f t="shared" si="354"/>
        <v>10</v>
      </c>
      <c r="AZ1340" s="31">
        <f t="shared" si="355"/>
        <v>10</v>
      </c>
      <c r="BA1340" s="31">
        <f t="shared" si="356"/>
        <v>0</v>
      </c>
      <c r="BB1340" s="31">
        <f t="shared" si="357"/>
        <v>0</v>
      </c>
      <c r="BC1340" s="31">
        <f t="shared" si="358"/>
        <v>0</v>
      </c>
      <c r="BM1340" s="2" t="s">
        <v>35</v>
      </c>
      <c r="BN1340" s="2" t="s">
        <v>35</v>
      </c>
    </row>
    <row r="1341" spans="1:66" x14ac:dyDescent="0.25">
      <c r="A1341" s="50">
        <v>1330</v>
      </c>
      <c r="B1341" s="50">
        <v>1126</v>
      </c>
      <c r="C1341" s="50" t="str">
        <f t="shared" si="348"/>
        <v>11709_1_3517</v>
      </c>
      <c r="D1341" s="50">
        <v>1</v>
      </c>
      <c r="E1341" s="51">
        <f t="shared" si="349"/>
        <v>117090001</v>
      </c>
      <c r="F1341" s="76" t="str">
        <f t="shared" si="347"/>
        <v>11709_1</v>
      </c>
      <c r="G1341" s="80">
        <v>11709</v>
      </c>
      <c r="H1341" s="52">
        <v>1</v>
      </c>
      <c r="I1341" s="52">
        <v>3517</v>
      </c>
      <c r="J1341" s="53" t="str">
        <f t="shared" si="350"/>
        <v>ok</v>
      </c>
      <c r="K1341" s="54" t="str">
        <f t="shared" si="360"/>
        <v>11709_1</v>
      </c>
      <c r="L1341" s="54">
        <v>11709</v>
      </c>
      <c r="M1341" s="54">
        <v>1</v>
      </c>
      <c r="N1341" s="54">
        <v>3505</v>
      </c>
      <c r="O1341" s="55">
        <v>807</v>
      </c>
      <c r="P1341" s="55">
        <v>74</v>
      </c>
      <c r="Q1341" s="55">
        <v>440</v>
      </c>
      <c r="R1341" s="55">
        <v>40</v>
      </c>
      <c r="S1341" s="52">
        <v>0</v>
      </c>
      <c r="T1341" s="56">
        <v>741</v>
      </c>
      <c r="U1341" s="56">
        <v>30</v>
      </c>
      <c r="V1341" s="56">
        <v>827</v>
      </c>
      <c r="W1341" s="56">
        <v>807</v>
      </c>
      <c r="X1341" s="57">
        <v>0.74</v>
      </c>
      <c r="Y1341" s="109"/>
      <c r="Z1341" s="109"/>
      <c r="AA1341" s="109"/>
      <c r="AB1341" s="109"/>
      <c r="AC1341" s="56">
        <v>85</v>
      </c>
      <c r="AD1341" s="52" t="s">
        <v>35</v>
      </c>
      <c r="AE1341" s="52" t="s">
        <v>35</v>
      </c>
      <c r="AF1341" s="52" t="s">
        <v>35</v>
      </c>
      <c r="AG1341" s="52"/>
      <c r="AH1341" s="106"/>
      <c r="AI1341" s="59"/>
      <c r="AJ1341" s="68" t="s">
        <v>10</v>
      </c>
      <c r="AK1341" t="s">
        <v>10</v>
      </c>
      <c r="AL1341" s="30" t="s">
        <v>10</v>
      </c>
      <c r="AM1341" s="39"/>
      <c r="AN1341" s="115" t="s">
        <v>10</v>
      </c>
      <c r="AO1341" s="30"/>
      <c r="AQ1341" s="5"/>
      <c r="AS1341" s="37"/>
      <c r="AT1341" s="30" t="s">
        <v>10</v>
      </c>
      <c r="AV1341" t="str">
        <f t="shared" si="351"/>
        <v>musta</v>
      </c>
      <c r="AW1341" t="str">
        <f t="shared" si="352"/>
        <v>musta</v>
      </c>
      <c r="AX1341" t="str">
        <f t="shared" si="353"/>
        <v>musta</v>
      </c>
      <c r="AY1341" s="31">
        <f t="shared" si="354"/>
        <v>10</v>
      </c>
      <c r="AZ1341" s="31">
        <f t="shared" si="355"/>
        <v>10</v>
      </c>
      <c r="BA1341" s="31">
        <f t="shared" si="356"/>
        <v>0</v>
      </c>
      <c r="BB1341" s="31">
        <f t="shared" si="357"/>
        <v>0</v>
      </c>
      <c r="BC1341" s="31">
        <f t="shared" si="358"/>
        <v>0</v>
      </c>
      <c r="BM1341" s="2" t="s">
        <v>35</v>
      </c>
      <c r="BN1341" s="2" t="s">
        <v>35</v>
      </c>
    </row>
    <row r="1342" spans="1:66" x14ac:dyDescent="0.25">
      <c r="A1342" s="50">
        <v>1331</v>
      </c>
      <c r="B1342" s="50">
        <v>1127</v>
      </c>
      <c r="C1342" s="50" t="str">
        <f t="shared" si="348"/>
        <v>11711_1_1600</v>
      </c>
      <c r="D1342" s="50">
        <v>1</v>
      </c>
      <c r="E1342" s="51">
        <f t="shared" si="349"/>
        <v>117110001</v>
      </c>
      <c r="F1342" s="76" t="str">
        <f t="shared" si="347"/>
        <v>11711_1</v>
      </c>
      <c r="G1342" s="80">
        <v>11711</v>
      </c>
      <c r="H1342" s="52">
        <v>1</v>
      </c>
      <c r="I1342" s="52">
        <v>1600</v>
      </c>
      <c r="J1342" s="53" t="str">
        <f t="shared" si="350"/>
        <v>ok</v>
      </c>
      <c r="K1342" s="54" t="str">
        <f t="shared" si="360"/>
        <v>11711_1</v>
      </c>
      <c r="L1342" s="54">
        <v>11711</v>
      </c>
      <c r="M1342" s="54">
        <v>1</v>
      </c>
      <c r="N1342" s="54">
        <v>1459</v>
      </c>
      <c r="O1342" s="55">
        <v>423</v>
      </c>
      <c r="P1342" s="55">
        <v>69</v>
      </c>
      <c r="Q1342" s="55">
        <v>89</v>
      </c>
      <c r="R1342" s="55">
        <v>14</v>
      </c>
      <c r="S1342" s="52">
        <v>0</v>
      </c>
      <c r="T1342" s="56">
        <v>296</v>
      </c>
      <c r="U1342" s="56">
        <v>14</v>
      </c>
      <c r="V1342" s="56">
        <v>331</v>
      </c>
      <c r="W1342" s="56">
        <v>423</v>
      </c>
      <c r="X1342" s="57">
        <v>0.69</v>
      </c>
      <c r="Y1342" s="109"/>
      <c r="Z1342" s="109"/>
      <c r="AA1342" s="109"/>
      <c r="AB1342" s="109"/>
      <c r="AC1342" s="56">
        <v>114</v>
      </c>
      <c r="AD1342" s="52" t="s">
        <v>35</v>
      </c>
      <c r="AE1342" s="52" t="s">
        <v>35</v>
      </c>
      <c r="AF1342" s="52" t="s">
        <v>35</v>
      </c>
      <c r="AG1342" s="52"/>
      <c r="AH1342" s="106"/>
      <c r="AI1342" s="59"/>
      <c r="AJ1342" s="68" t="s">
        <v>10</v>
      </c>
      <c r="AK1342" t="s">
        <v>10</v>
      </c>
      <c r="AL1342" s="30" t="s">
        <v>10</v>
      </c>
      <c r="AM1342" s="39"/>
      <c r="AN1342" s="115" t="s">
        <v>10</v>
      </c>
      <c r="AO1342" s="30"/>
      <c r="AQ1342" s="5"/>
      <c r="AS1342" s="37"/>
      <c r="AT1342" s="30" t="s">
        <v>10</v>
      </c>
      <c r="AV1342" t="str">
        <f t="shared" si="351"/>
        <v>punainen</v>
      </c>
      <c r="AW1342" t="str">
        <f t="shared" si="352"/>
        <v>musta</v>
      </c>
      <c r="AX1342" t="str">
        <f t="shared" si="353"/>
        <v>musta</v>
      </c>
      <c r="AY1342" s="31">
        <f t="shared" si="354"/>
        <v>11</v>
      </c>
      <c r="AZ1342" s="31">
        <f t="shared" si="355"/>
        <v>10</v>
      </c>
      <c r="BA1342" s="31">
        <f t="shared" si="356"/>
        <v>0</v>
      </c>
      <c r="BB1342" s="31">
        <f t="shared" si="357"/>
        <v>1</v>
      </c>
      <c r="BC1342" s="31">
        <f t="shared" si="358"/>
        <v>0</v>
      </c>
      <c r="BM1342" s="2" t="s">
        <v>35</v>
      </c>
      <c r="BN1342" s="2" t="s">
        <v>35</v>
      </c>
    </row>
    <row r="1343" spans="1:66" x14ac:dyDescent="0.25">
      <c r="A1343" s="50">
        <v>1332</v>
      </c>
      <c r="B1343" s="50">
        <v>1128</v>
      </c>
      <c r="C1343" s="50" t="str">
        <f t="shared" si="348"/>
        <v>11712_1_9607</v>
      </c>
      <c r="D1343" s="50">
        <v>1</v>
      </c>
      <c r="E1343" s="51">
        <f t="shared" si="349"/>
        <v>117120001</v>
      </c>
      <c r="F1343" s="76" t="str">
        <f t="shared" si="347"/>
        <v>11712_1</v>
      </c>
      <c r="G1343" s="80">
        <v>11712</v>
      </c>
      <c r="H1343" s="52">
        <v>1</v>
      </c>
      <c r="I1343" s="52">
        <v>9607</v>
      </c>
      <c r="J1343" s="53" t="str">
        <f t="shared" si="350"/>
        <v>ok</v>
      </c>
      <c r="K1343" s="54" t="str">
        <f t="shared" si="360"/>
        <v>11712_1</v>
      </c>
      <c r="L1343" s="54">
        <v>11712</v>
      </c>
      <c r="M1343" s="54">
        <v>1</v>
      </c>
      <c r="N1343" s="54">
        <v>9015</v>
      </c>
      <c r="O1343" s="55">
        <v>81</v>
      </c>
      <c r="P1343" s="55">
        <v>63</v>
      </c>
      <c r="Q1343" s="55">
        <v>44</v>
      </c>
      <c r="R1343" s="55">
        <v>32</v>
      </c>
      <c r="S1343" s="52">
        <v>0</v>
      </c>
      <c r="T1343" s="56">
        <v>333</v>
      </c>
      <c r="U1343" s="56">
        <v>9</v>
      </c>
      <c r="V1343" s="56">
        <v>353</v>
      </c>
      <c r="W1343" s="56">
        <v>81</v>
      </c>
      <c r="X1343" s="57">
        <v>0.63</v>
      </c>
      <c r="Y1343" s="109"/>
      <c r="Z1343" s="109"/>
      <c r="AA1343" s="109"/>
      <c r="AB1343" s="109"/>
      <c r="AC1343" s="56">
        <v>124</v>
      </c>
      <c r="AD1343" s="52" t="s">
        <v>35</v>
      </c>
      <c r="AE1343" s="52" t="s">
        <v>35</v>
      </c>
      <c r="AF1343" s="52" t="s">
        <v>35</v>
      </c>
      <c r="AG1343" s="52"/>
      <c r="AH1343" s="106"/>
      <c r="AI1343" s="59"/>
      <c r="AJ1343" s="68" t="s">
        <v>10</v>
      </c>
      <c r="AK1343" t="s">
        <v>10</v>
      </c>
      <c r="AL1343" s="30" t="s">
        <v>10</v>
      </c>
      <c r="AM1343" s="39"/>
      <c r="AN1343" s="115" t="s">
        <v>10</v>
      </c>
      <c r="AO1343" s="30"/>
      <c r="AQ1343" s="5"/>
      <c r="AS1343" s="37"/>
      <c r="AT1343" s="30" t="s">
        <v>10</v>
      </c>
      <c r="AV1343" t="str">
        <f t="shared" si="351"/>
        <v>punainen</v>
      </c>
      <c r="AW1343" t="str">
        <f t="shared" si="352"/>
        <v>musta</v>
      </c>
      <c r="AX1343" t="str">
        <f t="shared" si="353"/>
        <v>musta</v>
      </c>
      <c r="AY1343" s="31">
        <f t="shared" si="354"/>
        <v>11</v>
      </c>
      <c r="AZ1343" s="31">
        <f t="shared" si="355"/>
        <v>10</v>
      </c>
      <c r="BA1343" s="31">
        <f t="shared" si="356"/>
        <v>0</v>
      </c>
      <c r="BB1343" s="31">
        <f t="shared" si="357"/>
        <v>1</v>
      </c>
      <c r="BC1343" s="31">
        <f t="shared" si="358"/>
        <v>0</v>
      </c>
      <c r="BM1343" s="2" t="s">
        <v>35</v>
      </c>
      <c r="BN1343" s="2" t="s">
        <v>35</v>
      </c>
    </row>
    <row r="1344" spans="1:66" x14ac:dyDescent="0.25">
      <c r="A1344" s="50">
        <v>1333</v>
      </c>
      <c r="B1344" s="50">
        <v>1129</v>
      </c>
      <c r="C1344" s="50" t="str">
        <f t="shared" si="348"/>
        <v>11713_1_5560</v>
      </c>
      <c r="D1344" s="50">
        <v>1</v>
      </c>
      <c r="E1344" s="51">
        <f t="shared" si="349"/>
        <v>117130001</v>
      </c>
      <c r="F1344" s="76" t="str">
        <f t="shared" si="347"/>
        <v>11713_1</v>
      </c>
      <c r="G1344" s="80">
        <v>11713</v>
      </c>
      <c r="H1344" s="52">
        <v>1</v>
      </c>
      <c r="I1344" s="52">
        <v>5560</v>
      </c>
      <c r="J1344" s="53" t="str">
        <f t="shared" si="350"/>
        <v>ok</v>
      </c>
      <c r="K1344" s="54" t="str">
        <f t="shared" si="360"/>
        <v>11713_1</v>
      </c>
      <c r="L1344" s="54">
        <v>11713</v>
      </c>
      <c r="M1344" s="54">
        <v>1</v>
      </c>
      <c r="N1344" s="54">
        <v>5167</v>
      </c>
      <c r="O1344" s="55">
        <v>89</v>
      </c>
      <c r="P1344" s="55">
        <v>67</v>
      </c>
      <c r="Q1344" s="55">
        <v>6</v>
      </c>
      <c r="R1344" s="55">
        <v>3</v>
      </c>
      <c r="S1344" s="52">
        <v>0</v>
      </c>
      <c r="T1344" s="56">
        <v>80</v>
      </c>
      <c r="U1344" s="56">
        <v>8</v>
      </c>
      <c r="V1344" s="56">
        <v>74</v>
      </c>
      <c r="W1344" s="56">
        <v>89</v>
      </c>
      <c r="X1344" s="57">
        <v>0.67</v>
      </c>
      <c r="Y1344" s="109"/>
      <c r="Z1344" s="109"/>
      <c r="AA1344" s="109"/>
      <c r="AB1344" s="109"/>
      <c r="AC1344" s="56">
        <v>61</v>
      </c>
      <c r="AD1344" s="52" t="s">
        <v>35</v>
      </c>
      <c r="AE1344" s="52" t="s">
        <v>35</v>
      </c>
      <c r="AF1344" s="52" t="s">
        <v>35</v>
      </c>
      <c r="AG1344" s="52"/>
      <c r="AH1344" s="106"/>
      <c r="AI1344" s="59"/>
      <c r="AJ1344" s="68" t="s">
        <v>10</v>
      </c>
      <c r="AK1344" t="s">
        <v>10</v>
      </c>
      <c r="AL1344" s="30" t="s">
        <v>10</v>
      </c>
      <c r="AM1344" s="39"/>
      <c r="AN1344" s="115" t="s">
        <v>10</v>
      </c>
      <c r="AO1344" s="30"/>
      <c r="AQ1344" s="5"/>
      <c r="AS1344" s="37"/>
      <c r="AT1344" s="30" t="s">
        <v>10</v>
      </c>
      <c r="AV1344" t="str">
        <f t="shared" si="351"/>
        <v>musta</v>
      </c>
      <c r="AW1344" t="str">
        <f t="shared" si="352"/>
        <v>musta</v>
      </c>
      <c r="AX1344" t="str">
        <f t="shared" si="353"/>
        <v>musta</v>
      </c>
      <c r="AY1344" s="31">
        <f t="shared" si="354"/>
        <v>10</v>
      </c>
      <c r="AZ1344" s="31">
        <f t="shared" si="355"/>
        <v>10</v>
      </c>
      <c r="BA1344" s="31">
        <f t="shared" si="356"/>
        <v>0</v>
      </c>
      <c r="BB1344" s="31">
        <f t="shared" si="357"/>
        <v>0</v>
      </c>
      <c r="BC1344" s="31">
        <f t="shared" si="358"/>
        <v>0</v>
      </c>
      <c r="BM1344" s="2" t="s">
        <v>35</v>
      </c>
      <c r="BN1344" s="2" t="s">
        <v>35</v>
      </c>
    </row>
    <row r="1345" spans="1:66" x14ac:dyDescent="0.25">
      <c r="A1345" s="50">
        <v>1334</v>
      </c>
      <c r="B1345" s="50">
        <v>1130</v>
      </c>
      <c r="C1345" s="50" t="str">
        <f t="shared" si="348"/>
        <v>11715_1_6828</v>
      </c>
      <c r="D1345" s="50">
        <v>1</v>
      </c>
      <c r="E1345" s="51">
        <f t="shared" si="349"/>
        <v>117150001</v>
      </c>
      <c r="F1345" s="76" t="str">
        <f t="shared" si="347"/>
        <v>11715_1</v>
      </c>
      <c r="G1345" s="80">
        <v>11715</v>
      </c>
      <c r="H1345" s="52">
        <v>1</v>
      </c>
      <c r="I1345" s="52">
        <v>6828</v>
      </c>
      <c r="J1345" s="53" t="str">
        <f t="shared" si="350"/>
        <v>ok</v>
      </c>
      <c r="K1345" s="54" t="str">
        <f t="shared" si="360"/>
        <v>11715_1</v>
      </c>
      <c r="L1345" s="54">
        <v>11715</v>
      </c>
      <c r="M1345" s="54">
        <v>1</v>
      </c>
      <c r="N1345" s="54">
        <v>6617</v>
      </c>
      <c r="O1345" s="55">
        <v>19</v>
      </c>
      <c r="P1345" s="55">
        <v>65</v>
      </c>
      <c r="Q1345" s="55">
        <v>2</v>
      </c>
      <c r="R1345" s="55">
        <v>5</v>
      </c>
      <c r="S1345" s="52">
        <v>0</v>
      </c>
      <c r="T1345" s="56">
        <v>148</v>
      </c>
      <c r="U1345" s="56">
        <v>4</v>
      </c>
      <c r="V1345" s="56">
        <v>158</v>
      </c>
      <c r="W1345" s="56">
        <v>19</v>
      </c>
      <c r="X1345" s="57">
        <v>0.65</v>
      </c>
      <c r="Y1345" s="109"/>
      <c r="Z1345" s="109"/>
      <c r="AA1345" s="109"/>
      <c r="AB1345" s="109"/>
      <c r="AC1345" s="56">
        <v>37</v>
      </c>
      <c r="AD1345" s="52" t="s">
        <v>35</v>
      </c>
      <c r="AE1345" s="52" t="s">
        <v>35</v>
      </c>
      <c r="AF1345" s="52" t="s">
        <v>35</v>
      </c>
      <c r="AG1345" s="52"/>
      <c r="AH1345" s="106"/>
      <c r="AI1345" s="59"/>
      <c r="AJ1345" s="68" t="s">
        <v>10</v>
      </c>
      <c r="AK1345" t="s">
        <v>10</v>
      </c>
      <c r="AL1345" s="30" t="s">
        <v>10</v>
      </c>
      <c r="AM1345" s="39"/>
      <c r="AN1345" s="115" t="s">
        <v>10</v>
      </c>
      <c r="AO1345" s="30"/>
      <c r="AQ1345" s="5"/>
      <c r="AS1345" s="37"/>
      <c r="AT1345" s="30" t="s">
        <v>10</v>
      </c>
      <c r="AV1345" t="str">
        <f t="shared" si="351"/>
        <v>musta</v>
      </c>
      <c r="AW1345" t="str">
        <f t="shared" si="352"/>
        <v>musta</v>
      </c>
      <c r="AX1345" t="str">
        <f t="shared" si="353"/>
        <v>musta</v>
      </c>
      <c r="AY1345" s="31">
        <f t="shared" si="354"/>
        <v>10</v>
      </c>
      <c r="AZ1345" s="31">
        <f t="shared" si="355"/>
        <v>10</v>
      </c>
      <c r="BA1345" s="31">
        <f t="shared" si="356"/>
        <v>0</v>
      </c>
      <c r="BB1345" s="31">
        <f t="shared" si="357"/>
        <v>0</v>
      </c>
      <c r="BC1345" s="31">
        <f t="shared" si="358"/>
        <v>0</v>
      </c>
      <c r="BM1345" s="2" t="s">
        <v>35</v>
      </c>
      <c r="BN1345" s="2" t="s">
        <v>35</v>
      </c>
    </row>
    <row r="1346" spans="1:66" x14ac:dyDescent="0.25">
      <c r="A1346" s="50">
        <v>1335</v>
      </c>
      <c r="B1346" s="50">
        <v>1131</v>
      </c>
      <c r="C1346" s="50" t="str">
        <f t="shared" si="348"/>
        <v>11717_1_2980</v>
      </c>
      <c r="D1346" s="50">
        <v>1</v>
      </c>
      <c r="E1346" s="51">
        <f t="shared" si="349"/>
        <v>117170001</v>
      </c>
      <c r="F1346" s="76" t="str">
        <f t="shared" si="347"/>
        <v>11717_1</v>
      </c>
      <c r="G1346" s="80">
        <v>11717</v>
      </c>
      <c r="H1346" s="52">
        <v>1</v>
      </c>
      <c r="I1346" s="52">
        <v>2980</v>
      </c>
      <c r="J1346" s="53" t="str">
        <f t="shared" si="350"/>
        <v>ok</v>
      </c>
      <c r="K1346" s="54" t="str">
        <f t="shared" si="360"/>
        <v>11717_1</v>
      </c>
      <c r="L1346" s="54">
        <v>11717</v>
      </c>
      <c r="M1346" s="54">
        <v>1</v>
      </c>
      <c r="N1346" s="54">
        <v>11450</v>
      </c>
      <c r="O1346" s="55">
        <v>265</v>
      </c>
      <c r="P1346" s="55">
        <v>86</v>
      </c>
      <c r="Q1346" s="55">
        <v>36</v>
      </c>
      <c r="R1346" s="55">
        <v>11</v>
      </c>
      <c r="S1346" s="52">
        <v>0</v>
      </c>
      <c r="T1346" s="56">
        <v>75</v>
      </c>
      <c r="U1346" s="56">
        <v>2</v>
      </c>
      <c r="V1346" s="56">
        <v>69</v>
      </c>
      <c r="W1346" s="56">
        <v>265</v>
      </c>
      <c r="X1346" s="57">
        <v>0.86</v>
      </c>
      <c r="Y1346" s="109"/>
      <c r="Z1346" s="109"/>
      <c r="AA1346" s="109"/>
      <c r="AB1346" s="109"/>
      <c r="AC1346" s="56">
        <v>14</v>
      </c>
      <c r="AD1346" s="52" t="s">
        <v>35</v>
      </c>
      <c r="AE1346" s="52" t="s">
        <v>35</v>
      </c>
      <c r="AF1346" s="52" t="s">
        <v>35</v>
      </c>
      <c r="AG1346" s="52"/>
      <c r="AH1346" s="106"/>
      <c r="AI1346" s="59"/>
      <c r="AJ1346" s="68" t="s">
        <v>10</v>
      </c>
      <c r="AK1346" t="s">
        <v>10</v>
      </c>
      <c r="AL1346" s="30" t="s">
        <v>10</v>
      </c>
      <c r="AM1346" s="39"/>
      <c r="AN1346" s="115" t="s">
        <v>10</v>
      </c>
      <c r="AO1346" s="30"/>
      <c r="AQ1346" s="5"/>
      <c r="AS1346" s="37"/>
      <c r="AT1346" s="30" t="s">
        <v>10</v>
      </c>
      <c r="AV1346" t="str">
        <f t="shared" si="351"/>
        <v>musta</v>
      </c>
      <c r="AW1346" t="str">
        <f t="shared" si="352"/>
        <v>musta</v>
      </c>
      <c r="AX1346" t="str">
        <f t="shared" si="353"/>
        <v>musta</v>
      </c>
      <c r="AY1346" s="31">
        <f t="shared" si="354"/>
        <v>10</v>
      </c>
      <c r="AZ1346" s="31">
        <f t="shared" si="355"/>
        <v>10</v>
      </c>
      <c r="BA1346" s="31">
        <f t="shared" si="356"/>
        <v>0</v>
      </c>
      <c r="BB1346" s="31">
        <f t="shared" si="357"/>
        <v>0</v>
      </c>
      <c r="BC1346" s="31">
        <f t="shared" si="358"/>
        <v>0</v>
      </c>
      <c r="BM1346" s="2" t="s">
        <v>35</v>
      </c>
      <c r="BN1346" s="2" t="s">
        <v>35</v>
      </c>
    </row>
    <row r="1347" spans="1:66" x14ac:dyDescent="0.25">
      <c r="A1347" s="50">
        <v>1336</v>
      </c>
      <c r="B1347" s="50">
        <v>1132</v>
      </c>
      <c r="C1347" s="50" t="str">
        <f t="shared" si="348"/>
        <v>11717_2_9237</v>
      </c>
      <c r="D1347" s="50">
        <v>1</v>
      </c>
      <c r="E1347" s="51">
        <f t="shared" si="349"/>
        <v>117170002</v>
      </c>
      <c r="F1347" s="76" t="str">
        <f t="shared" si="347"/>
        <v>11717_2</v>
      </c>
      <c r="G1347" s="80">
        <v>11717</v>
      </c>
      <c r="H1347" s="52">
        <v>2</v>
      </c>
      <c r="I1347" s="52">
        <v>9237</v>
      </c>
      <c r="J1347" s="53" t="str">
        <f t="shared" si="350"/>
        <v>huom!</v>
      </c>
      <c r="K1347" s="54"/>
      <c r="L1347" s="54"/>
      <c r="M1347" s="54"/>
      <c r="N1347" s="54"/>
      <c r="O1347" s="55">
        <v>265</v>
      </c>
      <c r="P1347" s="55">
        <v>86</v>
      </c>
      <c r="Q1347" s="55">
        <v>36</v>
      </c>
      <c r="R1347" s="55">
        <v>11</v>
      </c>
      <c r="S1347" s="52">
        <v>0</v>
      </c>
      <c r="T1347" s="56">
        <v>119</v>
      </c>
      <c r="U1347" s="56">
        <v>7</v>
      </c>
      <c r="V1347" s="56">
        <v>119</v>
      </c>
      <c r="W1347" s="56">
        <v>265</v>
      </c>
      <c r="X1347" s="57">
        <v>0.86</v>
      </c>
      <c r="Y1347" s="109"/>
      <c r="Z1347" s="109"/>
      <c r="AA1347" s="109"/>
      <c r="AB1347" s="109"/>
      <c r="AC1347" s="56">
        <v>28</v>
      </c>
      <c r="AD1347" s="52" t="s">
        <v>35</v>
      </c>
      <c r="AE1347" s="52" t="s">
        <v>35</v>
      </c>
      <c r="AF1347" s="52" t="s">
        <v>35</v>
      </c>
      <c r="AG1347" s="52"/>
      <c r="AH1347" s="106"/>
      <c r="AI1347" s="59"/>
      <c r="AJ1347" s="68" t="s">
        <v>10</v>
      </c>
      <c r="AK1347" t="s">
        <v>10</v>
      </c>
      <c r="AL1347" s="30" t="s">
        <v>10</v>
      </c>
      <c r="AM1347" s="39"/>
      <c r="AN1347" s="115" t="s">
        <v>10</v>
      </c>
      <c r="AO1347" s="30"/>
      <c r="AQ1347" s="5"/>
      <c r="AS1347" s="37"/>
      <c r="AT1347" s="30" t="s">
        <v>10</v>
      </c>
      <c r="AV1347" t="str">
        <f t="shared" si="351"/>
        <v>musta</v>
      </c>
      <c r="AW1347" t="str">
        <f t="shared" si="352"/>
        <v>musta</v>
      </c>
      <c r="AX1347" t="str">
        <f t="shared" si="353"/>
        <v>musta</v>
      </c>
      <c r="AY1347" s="31">
        <f t="shared" si="354"/>
        <v>10</v>
      </c>
      <c r="AZ1347" s="31">
        <f t="shared" si="355"/>
        <v>10</v>
      </c>
      <c r="BA1347" s="31">
        <f t="shared" si="356"/>
        <v>0</v>
      </c>
      <c r="BB1347" s="31">
        <f t="shared" si="357"/>
        <v>0</v>
      </c>
      <c r="BC1347" s="31">
        <f t="shared" si="358"/>
        <v>0</v>
      </c>
      <c r="BM1347" s="2" t="s">
        <v>35</v>
      </c>
      <c r="BN1347" s="2" t="s">
        <v>35</v>
      </c>
    </row>
    <row r="1348" spans="1:66" x14ac:dyDescent="0.25">
      <c r="A1348" s="50">
        <v>1337</v>
      </c>
      <c r="B1348" s="50">
        <v>1133</v>
      </c>
      <c r="C1348" s="50" t="str">
        <f t="shared" si="348"/>
        <v>11719_1_3076</v>
      </c>
      <c r="D1348" s="50">
        <v>1</v>
      </c>
      <c r="E1348" s="51">
        <f t="shared" si="349"/>
        <v>117190001</v>
      </c>
      <c r="F1348" s="76" t="str">
        <f t="shared" si="347"/>
        <v>11719_1</v>
      </c>
      <c r="G1348" s="80">
        <v>11719</v>
      </c>
      <c r="H1348" s="52">
        <v>1</v>
      </c>
      <c r="I1348" s="52">
        <v>3076</v>
      </c>
      <c r="J1348" s="53" t="str">
        <f t="shared" si="350"/>
        <v>ok</v>
      </c>
      <c r="K1348" s="54" t="str">
        <f>CONCATENATE(L1348,"_",M1348)</f>
        <v>11719_1</v>
      </c>
      <c r="L1348" s="54">
        <v>11719</v>
      </c>
      <c r="M1348" s="54">
        <v>1</v>
      </c>
      <c r="N1348" s="54">
        <v>2889</v>
      </c>
      <c r="O1348" s="55">
        <v>176</v>
      </c>
      <c r="P1348" s="55">
        <v>81</v>
      </c>
      <c r="Q1348" s="55">
        <v>97</v>
      </c>
      <c r="R1348" s="55">
        <v>44</v>
      </c>
      <c r="S1348" s="52">
        <v>0</v>
      </c>
      <c r="T1348" s="56">
        <v>40</v>
      </c>
      <c r="U1348" s="56">
        <v>2</v>
      </c>
      <c r="V1348" s="56">
        <v>40</v>
      </c>
      <c r="W1348" s="56">
        <v>176</v>
      </c>
      <c r="X1348" s="57">
        <v>0.81</v>
      </c>
      <c r="Y1348" s="109"/>
      <c r="Z1348" s="109"/>
      <c r="AA1348" s="109"/>
      <c r="AB1348" s="109"/>
      <c r="AC1348" s="56">
        <v>15</v>
      </c>
      <c r="AD1348" s="52" t="s">
        <v>35</v>
      </c>
      <c r="AE1348" s="52" t="s">
        <v>35</v>
      </c>
      <c r="AF1348" s="52" t="s">
        <v>35</v>
      </c>
      <c r="AG1348" s="52"/>
      <c r="AH1348" s="106"/>
      <c r="AI1348" s="59"/>
      <c r="AJ1348" s="68" t="s">
        <v>10</v>
      </c>
      <c r="AK1348" t="s">
        <v>10</v>
      </c>
      <c r="AL1348" s="30" t="s">
        <v>10</v>
      </c>
      <c r="AM1348" s="39"/>
      <c r="AN1348" s="115" t="s">
        <v>10</v>
      </c>
      <c r="AO1348" s="30"/>
      <c r="AQ1348" s="5"/>
      <c r="AS1348" s="37"/>
      <c r="AT1348" s="30" t="s">
        <v>10</v>
      </c>
      <c r="AV1348" t="str">
        <f t="shared" si="351"/>
        <v>musta</v>
      </c>
      <c r="AW1348" t="str">
        <f t="shared" si="352"/>
        <v>musta</v>
      </c>
      <c r="AX1348" t="str">
        <f t="shared" si="353"/>
        <v>musta</v>
      </c>
      <c r="AY1348" s="31">
        <f t="shared" si="354"/>
        <v>10</v>
      </c>
      <c r="AZ1348" s="31">
        <f t="shared" si="355"/>
        <v>10</v>
      </c>
      <c r="BA1348" s="31">
        <f t="shared" si="356"/>
        <v>0</v>
      </c>
      <c r="BB1348" s="31">
        <f t="shared" si="357"/>
        <v>0</v>
      </c>
      <c r="BC1348" s="31">
        <f t="shared" si="358"/>
        <v>0</v>
      </c>
      <c r="BM1348" s="2" t="s">
        <v>35</v>
      </c>
      <c r="BN1348" s="2" t="s">
        <v>35</v>
      </c>
    </row>
    <row r="1349" spans="1:66" x14ac:dyDescent="0.25">
      <c r="A1349" s="50">
        <v>1338</v>
      </c>
      <c r="B1349" s="50">
        <v>1134</v>
      </c>
      <c r="C1349" s="50" t="str">
        <f t="shared" si="348"/>
        <v>11721_1_6068</v>
      </c>
      <c r="D1349" s="50">
        <v>1</v>
      </c>
      <c r="E1349" s="51">
        <f t="shared" si="349"/>
        <v>117210001</v>
      </c>
      <c r="F1349" s="76" t="str">
        <f t="shared" si="347"/>
        <v>11721_1</v>
      </c>
      <c r="G1349" s="80">
        <v>11721</v>
      </c>
      <c r="H1349" s="52">
        <v>1</v>
      </c>
      <c r="I1349" s="52">
        <v>6068</v>
      </c>
      <c r="J1349" s="53" t="str">
        <f t="shared" si="350"/>
        <v>ok</v>
      </c>
      <c r="K1349" s="54" t="str">
        <f>CONCATENATE(L1349,"_",M1349)</f>
        <v>11721_1</v>
      </c>
      <c r="L1349" s="54">
        <v>11721</v>
      </c>
      <c r="M1349" s="54">
        <v>1</v>
      </c>
      <c r="N1349" s="54">
        <v>7205</v>
      </c>
      <c r="O1349" s="55">
        <v>100</v>
      </c>
      <c r="P1349" s="55">
        <v>76</v>
      </c>
      <c r="Q1349" s="55">
        <v>16</v>
      </c>
      <c r="R1349" s="55">
        <v>12</v>
      </c>
      <c r="S1349" s="52">
        <v>0</v>
      </c>
      <c r="T1349" s="56">
        <v>32</v>
      </c>
      <c r="U1349" s="56">
        <v>1</v>
      </c>
      <c r="V1349" s="56">
        <v>36</v>
      </c>
      <c r="W1349" s="56">
        <v>100</v>
      </c>
      <c r="X1349" s="57">
        <v>0.76</v>
      </c>
      <c r="Y1349" s="109"/>
      <c r="Z1349" s="109"/>
      <c r="AA1349" s="109"/>
      <c r="AB1349" s="109"/>
      <c r="AC1349" s="56">
        <v>12</v>
      </c>
      <c r="AD1349" s="52" t="s">
        <v>35</v>
      </c>
      <c r="AE1349" s="52" t="s">
        <v>35</v>
      </c>
      <c r="AF1349" s="52" t="s">
        <v>35</v>
      </c>
      <c r="AG1349" s="52"/>
      <c r="AH1349" s="106"/>
      <c r="AI1349" s="59"/>
      <c r="AJ1349" s="68" t="s">
        <v>10</v>
      </c>
      <c r="AK1349" t="s">
        <v>10</v>
      </c>
      <c r="AL1349" s="30" t="s">
        <v>10</v>
      </c>
      <c r="AM1349" s="39"/>
      <c r="AN1349" s="115" t="s">
        <v>10</v>
      </c>
      <c r="AO1349" s="30"/>
      <c r="AQ1349" s="5"/>
      <c r="AS1349" s="37"/>
      <c r="AT1349" s="30" t="s">
        <v>10</v>
      </c>
      <c r="AV1349" t="str">
        <f t="shared" si="351"/>
        <v>musta</v>
      </c>
      <c r="AW1349" t="str">
        <f t="shared" si="352"/>
        <v>musta</v>
      </c>
      <c r="AX1349" t="str">
        <f t="shared" si="353"/>
        <v>musta</v>
      </c>
      <c r="AY1349" s="31">
        <f t="shared" si="354"/>
        <v>10</v>
      </c>
      <c r="AZ1349" s="31">
        <f t="shared" si="355"/>
        <v>10</v>
      </c>
      <c r="BA1349" s="31">
        <f t="shared" si="356"/>
        <v>0</v>
      </c>
      <c r="BB1349" s="31">
        <f t="shared" si="357"/>
        <v>0</v>
      </c>
      <c r="BC1349" s="31">
        <f t="shared" si="358"/>
        <v>0</v>
      </c>
      <c r="BM1349" s="2" t="s">
        <v>35</v>
      </c>
      <c r="BN1349" s="2" t="s">
        <v>35</v>
      </c>
    </row>
    <row r="1350" spans="1:66" x14ac:dyDescent="0.25">
      <c r="A1350" s="50">
        <v>1339</v>
      </c>
      <c r="B1350" s="50">
        <v>1135</v>
      </c>
      <c r="C1350" s="50" t="str">
        <f t="shared" si="348"/>
        <v>11721_2_1640</v>
      </c>
      <c r="D1350" s="50">
        <v>1</v>
      </c>
      <c r="E1350" s="51">
        <f t="shared" si="349"/>
        <v>117210002</v>
      </c>
      <c r="F1350" s="76" t="str">
        <f t="shared" si="347"/>
        <v>11721_2</v>
      </c>
      <c r="G1350" s="80">
        <v>11721</v>
      </c>
      <c r="H1350" s="52">
        <v>2</v>
      </c>
      <c r="I1350" s="52">
        <v>1640</v>
      </c>
      <c r="J1350" s="53" t="str">
        <f t="shared" si="350"/>
        <v>huom!</v>
      </c>
      <c r="K1350" s="54"/>
      <c r="L1350" s="54"/>
      <c r="M1350" s="54"/>
      <c r="N1350" s="54"/>
      <c r="O1350" s="55">
        <v>100</v>
      </c>
      <c r="P1350" s="55">
        <v>76</v>
      </c>
      <c r="Q1350" s="55">
        <v>16</v>
      </c>
      <c r="R1350" s="55">
        <v>12</v>
      </c>
      <c r="S1350" s="52">
        <v>0</v>
      </c>
      <c r="T1350" s="56">
        <v>75</v>
      </c>
      <c r="U1350" s="56">
        <v>2</v>
      </c>
      <c r="V1350" s="56">
        <v>78</v>
      </c>
      <c r="W1350" s="56">
        <v>100</v>
      </c>
      <c r="X1350" s="57">
        <v>0.76</v>
      </c>
      <c r="Y1350" s="109"/>
      <c r="Z1350" s="109"/>
      <c r="AA1350" s="109"/>
      <c r="AB1350" s="109"/>
      <c r="AC1350" s="56">
        <v>8</v>
      </c>
      <c r="AD1350" s="52" t="s">
        <v>35</v>
      </c>
      <c r="AE1350" s="52" t="s">
        <v>35</v>
      </c>
      <c r="AF1350" s="52" t="s">
        <v>35</v>
      </c>
      <c r="AG1350" s="52"/>
      <c r="AH1350" s="106"/>
      <c r="AI1350" s="59"/>
      <c r="AJ1350" s="68" t="s">
        <v>10</v>
      </c>
      <c r="AK1350" t="s">
        <v>10</v>
      </c>
      <c r="AL1350" s="30" t="s">
        <v>10</v>
      </c>
      <c r="AM1350" s="39"/>
      <c r="AN1350" s="115" t="s">
        <v>10</v>
      </c>
      <c r="AO1350" s="30"/>
      <c r="AQ1350" s="5"/>
      <c r="AS1350" s="37"/>
      <c r="AT1350" s="30" t="s">
        <v>10</v>
      </c>
      <c r="AV1350" t="str">
        <f t="shared" si="351"/>
        <v>musta</v>
      </c>
      <c r="AW1350" t="str">
        <f t="shared" si="352"/>
        <v>musta</v>
      </c>
      <c r="AX1350" t="str">
        <f t="shared" si="353"/>
        <v>musta</v>
      </c>
      <c r="AY1350" s="31">
        <f t="shared" si="354"/>
        <v>10</v>
      </c>
      <c r="AZ1350" s="31">
        <f t="shared" si="355"/>
        <v>10</v>
      </c>
      <c r="BA1350" s="31">
        <f t="shared" si="356"/>
        <v>0</v>
      </c>
      <c r="BB1350" s="31">
        <f t="shared" si="357"/>
        <v>0</v>
      </c>
      <c r="BC1350" s="31">
        <f t="shared" si="358"/>
        <v>0</v>
      </c>
      <c r="BM1350" s="2" t="s">
        <v>35</v>
      </c>
      <c r="BN1350" s="2" t="s">
        <v>35</v>
      </c>
    </row>
    <row r="1351" spans="1:66" x14ac:dyDescent="0.25">
      <c r="A1351" s="50">
        <v>1340</v>
      </c>
      <c r="B1351" s="50">
        <v>1136</v>
      </c>
      <c r="C1351" s="50" t="str">
        <f t="shared" si="348"/>
        <v>11725_1_4135</v>
      </c>
      <c r="D1351" s="50">
        <v>1</v>
      </c>
      <c r="E1351" s="51">
        <f t="shared" si="349"/>
        <v>117250001</v>
      </c>
      <c r="F1351" s="76" t="str">
        <f t="shared" si="347"/>
        <v>11725_1</v>
      </c>
      <c r="G1351" s="80">
        <v>11725</v>
      </c>
      <c r="H1351" s="52">
        <v>1</v>
      </c>
      <c r="I1351" s="52">
        <v>4135</v>
      </c>
      <c r="J1351" s="53" t="str">
        <f t="shared" si="350"/>
        <v>ok</v>
      </c>
      <c r="K1351" s="54" t="str">
        <f t="shared" ref="K1351:K1369" si="361">CONCATENATE(L1351,"_",M1351)</f>
        <v>11725_1</v>
      </c>
      <c r="L1351" s="54">
        <v>11725</v>
      </c>
      <c r="M1351" s="54">
        <v>1</v>
      </c>
      <c r="N1351" s="54">
        <v>3788</v>
      </c>
      <c r="O1351" s="55">
        <v>30</v>
      </c>
      <c r="P1351" s="55">
        <v>38</v>
      </c>
      <c r="Q1351" s="55">
        <v>1</v>
      </c>
      <c r="R1351" s="55">
        <v>1</v>
      </c>
      <c r="S1351" s="52">
        <v>0</v>
      </c>
      <c r="T1351" s="56">
        <v>32</v>
      </c>
      <c r="U1351" s="56">
        <v>4</v>
      </c>
      <c r="V1351" s="56">
        <v>34</v>
      </c>
      <c r="W1351" s="56">
        <v>30</v>
      </c>
      <c r="X1351" s="57">
        <v>0.38</v>
      </c>
      <c r="Y1351" s="109"/>
      <c r="Z1351" s="109"/>
      <c r="AA1351" s="109"/>
      <c r="AB1351" s="109"/>
      <c r="AC1351" s="56">
        <v>10</v>
      </c>
      <c r="AD1351" s="52" t="s">
        <v>35</v>
      </c>
      <c r="AE1351" s="52" t="s">
        <v>35</v>
      </c>
      <c r="AF1351" s="52" t="s">
        <v>35</v>
      </c>
      <c r="AG1351" s="52"/>
      <c r="AH1351" s="106"/>
      <c r="AI1351" s="59"/>
      <c r="AJ1351" s="68" t="s">
        <v>10</v>
      </c>
      <c r="AK1351" t="s">
        <v>10</v>
      </c>
      <c r="AL1351" s="30" t="s">
        <v>10</v>
      </c>
      <c r="AM1351" s="39"/>
      <c r="AN1351" s="115" t="s">
        <v>10</v>
      </c>
      <c r="AO1351" s="30"/>
      <c r="AQ1351" s="5"/>
      <c r="AS1351" s="37"/>
      <c r="AT1351" s="30" t="s">
        <v>10</v>
      </c>
      <c r="AV1351" t="str">
        <f t="shared" si="351"/>
        <v>musta</v>
      </c>
      <c r="AW1351" t="str">
        <f t="shared" si="352"/>
        <v>musta</v>
      </c>
      <c r="AX1351" t="str">
        <f t="shared" si="353"/>
        <v>musta</v>
      </c>
      <c r="AY1351" s="31">
        <f t="shared" si="354"/>
        <v>0</v>
      </c>
      <c r="AZ1351" s="31">
        <f t="shared" si="355"/>
        <v>0</v>
      </c>
      <c r="BA1351" s="31">
        <f t="shared" si="356"/>
        <v>0</v>
      </c>
      <c r="BB1351" s="31">
        <f t="shared" si="357"/>
        <v>0</v>
      </c>
      <c r="BC1351" s="31">
        <f t="shared" si="358"/>
        <v>0</v>
      </c>
      <c r="BM1351" s="2" t="s">
        <v>35</v>
      </c>
      <c r="BN1351" s="2" t="s">
        <v>35</v>
      </c>
    </row>
    <row r="1352" spans="1:66" x14ac:dyDescent="0.25">
      <c r="A1352" s="50">
        <v>1341</v>
      </c>
      <c r="B1352" s="50">
        <v>1137</v>
      </c>
      <c r="C1352" s="50" t="str">
        <f t="shared" si="348"/>
        <v>11727_1_1696</v>
      </c>
      <c r="D1352" s="50">
        <v>1</v>
      </c>
      <c r="E1352" s="51">
        <f t="shared" si="349"/>
        <v>117270001</v>
      </c>
      <c r="F1352" s="76" t="str">
        <f t="shared" si="347"/>
        <v>11727_1</v>
      </c>
      <c r="G1352" s="80">
        <v>11727</v>
      </c>
      <c r="H1352" s="52">
        <v>1</v>
      </c>
      <c r="I1352" s="52">
        <v>1696</v>
      </c>
      <c r="J1352" s="53" t="str">
        <f t="shared" si="350"/>
        <v>ok</v>
      </c>
      <c r="K1352" s="54" t="str">
        <f t="shared" si="361"/>
        <v>11727_1</v>
      </c>
      <c r="L1352" s="54">
        <v>11727</v>
      </c>
      <c r="M1352" s="54">
        <v>1</v>
      </c>
      <c r="N1352" s="54">
        <v>1594</v>
      </c>
      <c r="O1352" s="55">
        <v>357</v>
      </c>
      <c r="P1352" s="55">
        <v>72</v>
      </c>
      <c r="Q1352" s="55">
        <v>96</v>
      </c>
      <c r="R1352" s="55">
        <v>18</v>
      </c>
      <c r="S1352" s="52">
        <v>0</v>
      </c>
      <c r="T1352" s="56">
        <v>282</v>
      </c>
      <c r="U1352" s="56">
        <v>10</v>
      </c>
      <c r="V1352" s="56">
        <v>304</v>
      </c>
      <c r="W1352" s="56">
        <v>357</v>
      </c>
      <c r="X1352" s="57">
        <v>0.72</v>
      </c>
      <c r="Y1352" s="109"/>
      <c r="Z1352" s="109"/>
      <c r="AA1352" s="109"/>
      <c r="AB1352" s="109"/>
      <c r="AC1352" s="56">
        <v>146</v>
      </c>
      <c r="AD1352" s="52" t="s">
        <v>35</v>
      </c>
      <c r="AE1352" s="52" t="s">
        <v>35</v>
      </c>
      <c r="AF1352" s="52" t="s">
        <v>35</v>
      </c>
      <c r="AG1352" s="52" t="s">
        <v>36</v>
      </c>
      <c r="AH1352" s="106"/>
      <c r="AI1352" s="59"/>
      <c r="AJ1352" s="68" t="s">
        <v>10</v>
      </c>
      <c r="AK1352" t="s">
        <v>10</v>
      </c>
      <c r="AL1352" s="30" t="s">
        <v>10</v>
      </c>
      <c r="AM1352" s="39"/>
      <c r="AN1352" s="115" t="s">
        <v>10</v>
      </c>
      <c r="AO1352" s="30"/>
      <c r="AQ1352" s="5"/>
      <c r="AS1352" s="37"/>
      <c r="AT1352" s="30" t="s">
        <v>10</v>
      </c>
      <c r="AV1352" t="str">
        <f t="shared" si="351"/>
        <v>punainen</v>
      </c>
      <c r="AW1352" t="str">
        <f t="shared" si="352"/>
        <v>musta</v>
      </c>
      <c r="AX1352" t="str">
        <f t="shared" si="353"/>
        <v>musta</v>
      </c>
      <c r="AY1352" s="31">
        <f t="shared" si="354"/>
        <v>11</v>
      </c>
      <c r="AZ1352" s="31">
        <f t="shared" si="355"/>
        <v>10</v>
      </c>
      <c r="BA1352" s="31">
        <f t="shared" si="356"/>
        <v>0</v>
      </c>
      <c r="BB1352" s="31">
        <f t="shared" si="357"/>
        <v>1</v>
      </c>
      <c r="BC1352" s="31">
        <f t="shared" si="358"/>
        <v>0</v>
      </c>
      <c r="BM1352" s="2" t="s">
        <v>35</v>
      </c>
      <c r="BN1352" s="2" t="s">
        <v>35</v>
      </c>
    </row>
    <row r="1353" spans="1:66" x14ac:dyDescent="0.25">
      <c r="A1353" s="50">
        <v>1342</v>
      </c>
      <c r="B1353" s="50">
        <v>1138</v>
      </c>
      <c r="C1353" s="50" t="str">
        <f t="shared" si="348"/>
        <v>11729_1_2775</v>
      </c>
      <c r="D1353" s="50">
        <v>1</v>
      </c>
      <c r="E1353" s="51">
        <f t="shared" si="349"/>
        <v>117290001</v>
      </c>
      <c r="F1353" s="76" t="str">
        <f t="shared" si="347"/>
        <v>11729_1</v>
      </c>
      <c r="G1353" s="80">
        <v>11729</v>
      </c>
      <c r="H1353" s="52">
        <v>1</v>
      </c>
      <c r="I1353" s="52">
        <v>2775</v>
      </c>
      <c r="J1353" s="53" t="str">
        <f t="shared" si="350"/>
        <v>ok</v>
      </c>
      <c r="K1353" s="54" t="str">
        <f t="shared" si="361"/>
        <v>11729_1</v>
      </c>
      <c r="L1353" s="54">
        <v>11729</v>
      </c>
      <c r="M1353" s="54">
        <v>1</v>
      </c>
      <c r="N1353" s="54">
        <v>2593</v>
      </c>
      <c r="O1353" s="55">
        <v>204</v>
      </c>
      <c r="P1353" s="55">
        <v>71</v>
      </c>
      <c r="Q1353" s="55">
        <v>93</v>
      </c>
      <c r="R1353" s="55">
        <v>32</v>
      </c>
      <c r="S1353" s="52">
        <v>0</v>
      </c>
      <c r="T1353" s="56">
        <v>475</v>
      </c>
      <c r="U1353" s="56">
        <v>70</v>
      </c>
      <c r="V1353" s="56">
        <v>567</v>
      </c>
      <c r="W1353" s="56">
        <v>204</v>
      </c>
      <c r="X1353" s="57">
        <v>0.71</v>
      </c>
      <c r="Y1353" s="109"/>
      <c r="Z1353" s="109"/>
      <c r="AA1353" s="109"/>
      <c r="AB1353" s="109"/>
      <c r="AC1353" s="56">
        <v>163</v>
      </c>
      <c r="AD1353" s="52" t="s">
        <v>35</v>
      </c>
      <c r="AE1353" s="52" t="s">
        <v>35</v>
      </c>
      <c r="AF1353" s="52" t="s">
        <v>35</v>
      </c>
      <c r="AG1353" s="52"/>
      <c r="AH1353" s="106"/>
      <c r="AI1353" s="59"/>
      <c r="AJ1353" s="68" t="s">
        <v>10</v>
      </c>
      <c r="AK1353" t="s">
        <v>10</v>
      </c>
      <c r="AL1353" s="30" t="s">
        <v>10</v>
      </c>
      <c r="AM1353" s="39"/>
      <c r="AN1353" s="115" t="s">
        <v>10</v>
      </c>
      <c r="AO1353" s="30"/>
      <c r="AQ1353" s="5"/>
      <c r="AS1353" s="37"/>
      <c r="AT1353" s="30" t="s">
        <v>10</v>
      </c>
      <c r="AV1353" t="str">
        <f t="shared" si="351"/>
        <v>punainen</v>
      </c>
      <c r="AW1353" t="str">
        <f t="shared" si="352"/>
        <v>musta</v>
      </c>
      <c r="AX1353" t="str">
        <f t="shared" si="353"/>
        <v>musta</v>
      </c>
      <c r="AY1353" s="31">
        <f t="shared" si="354"/>
        <v>11</v>
      </c>
      <c r="AZ1353" s="31">
        <f t="shared" si="355"/>
        <v>10</v>
      </c>
      <c r="BA1353" s="31">
        <f t="shared" si="356"/>
        <v>0</v>
      </c>
      <c r="BB1353" s="31">
        <f t="shared" si="357"/>
        <v>1</v>
      </c>
      <c r="BC1353" s="31">
        <f t="shared" si="358"/>
        <v>0</v>
      </c>
      <c r="BM1353" s="2" t="s">
        <v>35</v>
      </c>
      <c r="BN1353" s="2" t="s">
        <v>35</v>
      </c>
    </row>
    <row r="1354" spans="1:66" x14ac:dyDescent="0.25">
      <c r="A1354" s="50">
        <v>1343</v>
      </c>
      <c r="B1354" s="50">
        <v>1139</v>
      </c>
      <c r="C1354" s="50" t="str">
        <f t="shared" si="348"/>
        <v>11731_1_3746</v>
      </c>
      <c r="D1354" s="50">
        <v>1</v>
      </c>
      <c r="E1354" s="51">
        <f t="shared" si="349"/>
        <v>117310001</v>
      </c>
      <c r="F1354" s="76" t="str">
        <f t="shared" si="347"/>
        <v>11731_1</v>
      </c>
      <c r="G1354" s="80">
        <v>11731</v>
      </c>
      <c r="H1354" s="52">
        <v>1</v>
      </c>
      <c r="I1354" s="52">
        <v>3746</v>
      </c>
      <c r="J1354" s="53" t="str">
        <f t="shared" si="350"/>
        <v>ok</v>
      </c>
      <c r="K1354" s="54" t="str">
        <f t="shared" si="361"/>
        <v>11731_1</v>
      </c>
      <c r="L1354" s="54">
        <v>11731</v>
      </c>
      <c r="M1354" s="54">
        <v>1</v>
      </c>
      <c r="N1354" s="54">
        <v>7816</v>
      </c>
      <c r="O1354" s="55">
        <v>131</v>
      </c>
      <c r="P1354" s="55">
        <v>61</v>
      </c>
      <c r="Q1354" s="55">
        <v>89</v>
      </c>
      <c r="R1354" s="55">
        <v>42</v>
      </c>
      <c r="S1354" s="52">
        <v>0</v>
      </c>
      <c r="T1354" s="56">
        <v>209</v>
      </c>
      <c r="U1354" s="56">
        <v>9</v>
      </c>
      <c r="V1354" s="56">
        <v>209</v>
      </c>
      <c r="W1354" s="56">
        <v>131</v>
      </c>
      <c r="X1354" s="57">
        <v>0.61</v>
      </c>
      <c r="Y1354" s="109"/>
      <c r="Z1354" s="109"/>
      <c r="AA1354" s="109"/>
      <c r="AB1354" s="109"/>
      <c r="AC1354" s="56">
        <v>53</v>
      </c>
      <c r="AD1354" s="52" t="s">
        <v>35</v>
      </c>
      <c r="AE1354" s="52" t="s">
        <v>35</v>
      </c>
      <c r="AF1354" s="52" t="s">
        <v>35</v>
      </c>
      <c r="AG1354" s="52"/>
      <c r="AH1354" s="106"/>
      <c r="AI1354" s="59"/>
      <c r="AJ1354" s="68" t="s">
        <v>10</v>
      </c>
      <c r="AK1354" t="s">
        <v>10</v>
      </c>
      <c r="AL1354" s="30" t="s">
        <v>10</v>
      </c>
      <c r="AM1354" s="39"/>
      <c r="AN1354" s="115" t="s">
        <v>10</v>
      </c>
      <c r="AO1354" s="30"/>
      <c r="AQ1354" s="5"/>
      <c r="AS1354" s="37"/>
      <c r="AT1354" s="30" t="s">
        <v>10</v>
      </c>
      <c r="AV1354" t="str">
        <f t="shared" si="351"/>
        <v>musta</v>
      </c>
      <c r="AW1354" t="str">
        <f t="shared" si="352"/>
        <v>musta</v>
      </c>
      <c r="AX1354" t="str">
        <f t="shared" si="353"/>
        <v>musta</v>
      </c>
      <c r="AY1354" s="31">
        <f t="shared" si="354"/>
        <v>10</v>
      </c>
      <c r="AZ1354" s="31">
        <f t="shared" si="355"/>
        <v>10</v>
      </c>
      <c r="BA1354" s="31">
        <f t="shared" si="356"/>
        <v>0</v>
      </c>
      <c r="BB1354" s="31">
        <f t="shared" si="357"/>
        <v>0</v>
      </c>
      <c r="BC1354" s="31">
        <f t="shared" si="358"/>
        <v>0</v>
      </c>
      <c r="BM1354" s="32" t="s">
        <v>34</v>
      </c>
      <c r="BN1354" s="2" t="s">
        <v>35</v>
      </c>
    </row>
    <row r="1355" spans="1:66" x14ac:dyDescent="0.25">
      <c r="A1355" s="50">
        <v>1344</v>
      </c>
      <c r="B1355" s="50">
        <v>1140</v>
      </c>
      <c r="C1355" s="50" t="str">
        <f t="shared" si="348"/>
        <v>11731_2_5643</v>
      </c>
      <c r="D1355" s="50">
        <v>1</v>
      </c>
      <c r="E1355" s="51">
        <f t="shared" si="349"/>
        <v>117310002</v>
      </c>
      <c r="F1355" s="76" t="str">
        <f t="shared" si="347"/>
        <v>11731_2</v>
      </c>
      <c r="G1355" s="80">
        <v>11731</v>
      </c>
      <c r="H1355" s="52">
        <v>2</v>
      </c>
      <c r="I1355" s="52">
        <v>5643</v>
      </c>
      <c r="J1355" s="53" t="str">
        <f t="shared" si="350"/>
        <v>ok</v>
      </c>
      <c r="K1355" s="54" t="str">
        <f t="shared" si="361"/>
        <v>11731_2</v>
      </c>
      <c r="L1355" s="54">
        <v>11731</v>
      </c>
      <c r="M1355" s="54">
        <v>2</v>
      </c>
      <c r="N1355" s="54">
        <v>1092</v>
      </c>
      <c r="O1355" s="55">
        <v>142</v>
      </c>
      <c r="P1355" s="55">
        <v>62</v>
      </c>
      <c r="Q1355" s="55">
        <v>95</v>
      </c>
      <c r="R1355" s="55">
        <v>42</v>
      </c>
      <c r="S1355" s="52">
        <v>0</v>
      </c>
      <c r="T1355" s="56">
        <v>223</v>
      </c>
      <c r="U1355" s="56">
        <v>9</v>
      </c>
      <c r="V1355" s="56">
        <v>226</v>
      </c>
      <c r="W1355" s="56">
        <v>142</v>
      </c>
      <c r="X1355" s="57">
        <v>0.62</v>
      </c>
      <c r="Y1355" s="109"/>
      <c r="Z1355" s="109"/>
      <c r="AA1355" s="109"/>
      <c r="AB1355" s="109"/>
      <c r="AC1355" s="56">
        <v>72</v>
      </c>
      <c r="AD1355" s="52" t="s">
        <v>35</v>
      </c>
      <c r="AE1355" s="52" t="s">
        <v>35</v>
      </c>
      <c r="AF1355" s="52" t="s">
        <v>35</v>
      </c>
      <c r="AG1355" s="52"/>
      <c r="AH1355" s="106"/>
      <c r="AI1355" s="59"/>
      <c r="AJ1355" s="68" t="s">
        <v>10</v>
      </c>
      <c r="AK1355" t="s">
        <v>10</v>
      </c>
      <c r="AL1355" s="30" t="s">
        <v>10</v>
      </c>
      <c r="AM1355" s="39"/>
      <c r="AN1355" s="115" t="s">
        <v>10</v>
      </c>
      <c r="AO1355" s="30"/>
      <c r="AQ1355" s="5"/>
      <c r="AS1355" s="37"/>
      <c r="AT1355" s="30" t="s">
        <v>10</v>
      </c>
      <c r="AV1355" t="str">
        <f t="shared" si="351"/>
        <v>musta</v>
      </c>
      <c r="AW1355" t="str">
        <f t="shared" si="352"/>
        <v>musta</v>
      </c>
      <c r="AX1355" t="str">
        <f t="shared" si="353"/>
        <v>musta</v>
      </c>
      <c r="AY1355" s="31">
        <f t="shared" si="354"/>
        <v>10</v>
      </c>
      <c r="AZ1355" s="31">
        <f t="shared" si="355"/>
        <v>10</v>
      </c>
      <c r="BA1355" s="31">
        <f t="shared" si="356"/>
        <v>0</v>
      </c>
      <c r="BB1355" s="31">
        <f t="shared" si="357"/>
        <v>0</v>
      </c>
      <c r="BC1355" s="31">
        <f t="shared" si="358"/>
        <v>0</v>
      </c>
      <c r="BM1355" s="32" t="s">
        <v>34</v>
      </c>
      <c r="BN1355" s="2" t="s">
        <v>35</v>
      </c>
    </row>
    <row r="1356" spans="1:66" x14ac:dyDescent="0.25">
      <c r="A1356" s="50">
        <v>1345</v>
      </c>
      <c r="B1356" s="50">
        <v>1141</v>
      </c>
      <c r="C1356" s="50" t="str">
        <f t="shared" si="348"/>
        <v>11732_1_4965</v>
      </c>
      <c r="D1356" s="50">
        <v>1</v>
      </c>
      <c r="E1356" s="51">
        <f t="shared" si="349"/>
        <v>117320001</v>
      </c>
      <c r="F1356" s="76" t="str">
        <f t="shared" ref="F1356:F1419" si="362">CONCATENATE(G1356,"_",H1356)</f>
        <v>11732_1</v>
      </c>
      <c r="G1356" s="80">
        <v>11732</v>
      </c>
      <c r="H1356" s="52">
        <v>1</v>
      </c>
      <c r="I1356" s="52">
        <v>4965</v>
      </c>
      <c r="J1356" s="53" t="str">
        <f t="shared" si="350"/>
        <v>ok</v>
      </c>
      <c r="K1356" s="54" t="str">
        <f t="shared" si="361"/>
        <v>11732_1</v>
      </c>
      <c r="L1356" s="54">
        <v>11732</v>
      </c>
      <c r="M1356" s="54">
        <v>1</v>
      </c>
      <c r="N1356" s="54">
        <v>4764</v>
      </c>
      <c r="O1356" s="55">
        <v>270</v>
      </c>
      <c r="P1356" s="55">
        <v>76</v>
      </c>
      <c r="Q1356" s="55">
        <v>27</v>
      </c>
      <c r="R1356" s="55">
        <v>7</v>
      </c>
      <c r="S1356" s="52">
        <v>0</v>
      </c>
      <c r="T1356" s="56">
        <v>1193</v>
      </c>
      <c r="U1356" s="56">
        <v>32</v>
      </c>
      <c r="V1356" s="56">
        <v>1271</v>
      </c>
      <c r="W1356" s="56">
        <v>270</v>
      </c>
      <c r="X1356" s="57">
        <v>0.76</v>
      </c>
      <c r="Y1356" s="109"/>
      <c r="Z1356" s="109"/>
      <c r="AA1356" s="109"/>
      <c r="AB1356" s="109"/>
      <c r="AC1356" s="56">
        <v>676</v>
      </c>
      <c r="AD1356" s="52" t="s">
        <v>35</v>
      </c>
      <c r="AE1356" s="52" t="s">
        <v>35</v>
      </c>
      <c r="AF1356" s="52" t="s">
        <v>35</v>
      </c>
      <c r="AG1356" s="52"/>
      <c r="AH1356" s="106"/>
      <c r="AI1356" s="59"/>
      <c r="AJ1356" s="68" t="s">
        <v>10</v>
      </c>
      <c r="AK1356" t="s">
        <v>10</v>
      </c>
      <c r="AL1356" s="30" t="s">
        <v>10</v>
      </c>
      <c r="AM1356" s="39"/>
      <c r="AN1356" s="115" t="s">
        <v>10</v>
      </c>
      <c r="AO1356" s="30"/>
      <c r="AQ1356" s="5"/>
      <c r="AS1356" s="37"/>
      <c r="AT1356" s="30" t="s">
        <v>10</v>
      </c>
      <c r="AV1356" t="str">
        <f t="shared" si="351"/>
        <v>punainen</v>
      </c>
      <c r="AW1356" t="str">
        <f t="shared" si="352"/>
        <v>punainen</v>
      </c>
      <c r="AX1356" t="str">
        <f t="shared" si="353"/>
        <v>musta</v>
      </c>
      <c r="AY1356" s="31">
        <f t="shared" si="354"/>
        <v>20</v>
      </c>
      <c r="AZ1356" s="31">
        <f t="shared" si="355"/>
        <v>10</v>
      </c>
      <c r="BA1356" s="31">
        <f t="shared" si="356"/>
        <v>0</v>
      </c>
      <c r="BB1356" s="31">
        <f t="shared" si="357"/>
        <v>10</v>
      </c>
      <c r="BC1356" s="31">
        <f t="shared" si="358"/>
        <v>0</v>
      </c>
      <c r="BM1356" s="32" t="s">
        <v>34</v>
      </c>
      <c r="BN1356" s="2" t="s">
        <v>35</v>
      </c>
    </row>
    <row r="1357" spans="1:66" x14ac:dyDescent="0.25">
      <c r="A1357" s="50">
        <v>1346</v>
      </c>
      <c r="B1357" s="50">
        <v>1142</v>
      </c>
      <c r="C1357" s="50" t="str">
        <f t="shared" ref="C1357:C1420" si="363">CONCATENATE(G1357,"_",H1357,"_",I1357)</f>
        <v>11733_1_4012</v>
      </c>
      <c r="D1357" s="50">
        <v>1</v>
      </c>
      <c r="E1357" s="51">
        <f t="shared" si="349"/>
        <v>117330001</v>
      </c>
      <c r="F1357" s="76" t="str">
        <f t="shared" si="362"/>
        <v>11733_1</v>
      </c>
      <c r="G1357" s="80">
        <v>11733</v>
      </c>
      <c r="H1357" s="52">
        <v>1</v>
      </c>
      <c r="I1357" s="52">
        <v>4012</v>
      </c>
      <c r="J1357" s="53" t="str">
        <f t="shared" si="350"/>
        <v>ok</v>
      </c>
      <c r="K1357" s="54" t="str">
        <f t="shared" si="361"/>
        <v>11733_1</v>
      </c>
      <c r="L1357" s="54">
        <v>11733</v>
      </c>
      <c r="M1357" s="54">
        <v>1</v>
      </c>
      <c r="N1357" s="54">
        <v>3826</v>
      </c>
      <c r="O1357" s="55">
        <v>281</v>
      </c>
      <c r="P1357" s="55">
        <v>89</v>
      </c>
      <c r="Q1357" s="55">
        <v>92</v>
      </c>
      <c r="R1357" s="55">
        <v>29</v>
      </c>
      <c r="S1357" s="52">
        <v>0</v>
      </c>
      <c r="T1357" s="56">
        <v>309</v>
      </c>
      <c r="U1357" s="56">
        <v>3</v>
      </c>
      <c r="V1357" s="56">
        <v>325</v>
      </c>
      <c r="W1357" s="56">
        <v>281</v>
      </c>
      <c r="X1357" s="57">
        <v>0.89</v>
      </c>
      <c r="Y1357" s="109"/>
      <c r="Z1357" s="109"/>
      <c r="AA1357" s="109"/>
      <c r="AB1357" s="109"/>
      <c r="AC1357" s="56">
        <v>117</v>
      </c>
      <c r="AD1357" s="52" t="s">
        <v>35</v>
      </c>
      <c r="AE1357" s="52" t="s">
        <v>35</v>
      </c>
      <c r="AF1357" s="52" t="s">
        <v>35</v>
      </c>
      <c r="AG1357" s="52"/>
      <c r="AH1357" s="106"/>
      <c r="AI1357" s="59"/>
      <c r="AJ1357" s="68" t="s">
        <v>10</v>
      </c>
      <c r="AK1357" t="s">
        <v>10</v>
      </c>
      <c r="AL1357" s="30" t="s">
        <v>10</v>
      </c>
      <c r="AM1357" s="39"/>
      <c r="AN1357" s="115" t="s">
        <v>10</v>
      </c>
      <c r="AO1357" s="30"/>
      <c r="AQ1357" s="5"/>
      <c r="AS1357" s="37"/>
      <c r="AT1357" s="30" t="s">
        <v>10</v>
      </c>
      <c r="AV1357" t="str">
        <f t="shared" si="351"/>
        <v>punainen</v>
      </c>
      <c r="AW1357" t="str">
        <f t="shared" si="352"/>
        <v>musta</v>
      </c>
      <c r="AX1357" t="str">
        <f t="shared" si="353"/>
        <v>musta</v>
      </c>
      <c r="AY1357" s="31">
        <f t="shared" si="354"/>
        <v>11</v>
      </c>
      <c r="AZ1357" s="31">
        <f t="shared" si="355"/>
        <v>10</v>
      </c>
      <c r="BA1357" s="31">
        <f t="shared" si="356"/>
        <v>0</v>
      </c>
      <c r="BB1357" s="31">
        <f t="shared" si="357"/>
        <v>1</v>
      </c>
      <c r="BC1357" s="31">
        <f t="shared" si="358"/>
        <v>0</v>
      </c>
      <c r="BM1357" s="2" t="s">
        <v>35</v>
      </c>
      <c r="BN1357" s="2" t="s">
        <v>35</v>
      </c>
    </row>
    <row r="1358" spans="1:66" x14ac:dyDescent="0.25">
      <c r="A1358" s="50">
        <v>1347</v>
      </c>
      <c r="B1358" s="50">
        <v>1143</v>
      </c>
      <c r="C1358" s="50" t="str">
        <f t="shared" si="363"/>
        <v>11733_2_5620</v>
      </c>
      <c r="D1358" s="50">
        <v>1</v>
      </c>
      <c r="E1358" s="51">
        <f t="shared" si="349"/>
        <v>117330002</v>
      </c>
      <c r="F1358" s="76" t="str">
        <f t="shared" si="362"/>
        <v>11733_2</v>
      </c>
      <c r="G1358" s="80">
        <v>11733</v>
      </c>
      <c r="H1358" s="52">
        <v>2</v>
      </c>
      <c r="I1358" s="52">
        <v>5620</v>
      </c>
      <c r="J1358" s="53" t="str">
        <f t="shared" si="350"/>
        <v>ok</v>
      </c>
      <c r="K1358" s="54" t="str">
        <f t="shared" si="361"/>
        <v>11733_2</v>
      </c>
      <c r="L1358" s="54">
        <v>11733</v>
      </c>
      <c r="M1358" s="54">
        <v>2</v>
      </c>
      <c r="N1358" s="54">
        <v>5345</v>
      </c>
      <c r="O1358" s="55">
        <v>177</v>
      </c>
      <c r="P1358" s="55">
        <v>66</v>
      </c>
      <c r="Q1358" s="55">
        <v>33</v>
      </c>
      <c r="R1358" s="55">
        <v>12</v>
      </c>
      <c r="S1358" s="52">
        <v>0</v>
      </c>
      <c r="T1358" s="56">
        <v>118</v>
      </c>
      <c r="U1358" s="56">
        <v>9</v>
      </c>
      <c r="V1358" s="56">
        <v>126</v>
      </c>
      <c r="W1358" s="56">
        <v>177</v>
      </c>
      <c r="X1358" s="57">
        <v>0.66</v>
      </c>
      <c r="Y1358" s="109"/>
      <c r="Z1358" s="109"/>
      <c r="AA1358" s="109"/>
      <c r="AB1358" s="109"/>
      <c r="AC1358" s="56">
        <v>70</v>
      </c>
      <c r="AD1358" s="52" t="s">
        <v>35</v>
      </c>
      <c r="AE1358" s="52" t="s">
        <v>35</v>
      </c>
      <c r="AF1358" s="52" t="s">
        <v>35</v>
      </c>
      <c r="AG1358" s="52"/>
      <c r="AH1358" s="106"/>
      <c r="AI1358" s="59"/>
      <c r="AJ1358" s="68" t="s">
        <v>10</v>
      </c>
      <c r="AK1358" t="s">
        <v>10</v>
      </c>
      <c r="AL1358" s="30" t="s">
        <v>10</v>
      </c>
      <c r="AM1358" s="39"/>
      <c r="AN1358" s="115" t="s">
        <v>10</v>
      </c>
      <c r="AO1358" s="30"/>
      <c r="AQ1358" s="5"/>
      <c r="AS1358" s="37"/>
      <c r="AT1358" s="30" t="s">
        <v>10</v>
      </c>
      <c r="AV1358" t="str">
        <f t="shared" si="351"/>
        <v>musta</v>
      </c>
      <c r="AW1358" t="str">
        <f t="shared" si="352"/>
        <v>musta</v>
      </c>
      <c r="AX1358" t="str">
        <f t="shared" si="353"/>
        <v>musta</v>
      </c>
      <c r="AY1358" s="31">
        <f t="shared" si="354"/>
        <v>10</v>
      </c>
      <c r="AZ1358" s="31">
        <f t="shared" si="355"/>
        <v>10</v>
      </c>
      <c r="BA1358" s="31">
        <f t="shared" si="356"/>
        <v>0</v>
      </c>
      <c r="BB1358" s="31">
        <f t="shared" si="357"/>
        <v>0</v>
      </c>
      <c r="BC1358" s="31">
        <f t="shared" si="358"/>
        <v>0</v>
      </c>
      <c r="BM1358" s="2" t="s">
        <v>35</v>
      </c>
      <c r="BN1358" s="2" t="s">
        <v>35</v>
      </c>
    </row>
    <row r="1359" spans="1:66" x14ac:dyDescent="0.25">
      <c r="A1359" s="50">
        <v>1348</v>
      </c>
      <c r="B1359" s="50">
        <v>1144</v>
      </c>
      <c r="C1359" s="50" t="str">
        <f t="shared" si="363"/>
        <v>11734_1_2752</v>
      </c>
      <c r="D1359" s="50">
        <v>1</v>
      </c>
      <c r="E1359" s="51">
        <f t="shared" si="349"/>
        <v>117340001</v>
      </c>
      <c r="F1359" s="76" t="str">
        <f t="shared" si="362"/>
        <v>11734_1</v>
      </c>
      <c r="G1359" s="80">
        <v>11734</v>
      </c>
      <c r="H1359" s="52">
        <v>1</v>
      </c>
      <c r="I1359" s="52">
        <v>2752</v>
      </c>
      <c r="J1359" s="53" t="str">
        <f t="shared" si="350"/>
        <v>ok</v>
      </c>
      <c r="K1359" s="54" t="str">
        <f t="shared" si="361"/>
        <v>11734_1</v>
      </c>
      <c r="L1359" s="54">
        <v>11734</v>
      </c>
      <c r="M1359" s="54">
        <v>1</v>
      </c>
      <c r="N1359" s="54">
        <v>2690</v>
      </c>
      <c r="O1359" s="55">
        <v>94</v>
      </c>
      <c r="P1359" s="55">
        <v>38</v>
      </c>
      <c r="Q1359" s="55">
        <v>15</v>
      </c>
      <c r="R1359" s="55">
        <v>5</v>
      </c>
      <c r="S1359" s="52">
        <v>0</v>
      </c>
      <c r="T1359" s="56">
        <v>686</v>
      </c>
      <c r="U1359" s="56">
        <v>23</v>
      </c>
      <c r="V1359" s="56">
        <v>742</v>
      </c>
      <c r="W1359" s="56">
        <v>94</v>
      </c>
      <c r="X1359" s="57">
        <v>0.38</v>
      </c>
      <c r="Y1359" s="109"/>
      <c r="Z1359" s="109"/>
      <c r="AA1359" s="109"/>
      <c r="AB1359" s="109"/>
      <c r="AC1359" s="56">
        <v>184</v>
      </c>
      <c r="AD1359" s="52" t="s">
        <v>35</v>
      </c>
      <c r="AE1359" s="52" t="s">
        <v>35</v>
      </c>
      <c r="AF1359" s="52" t="s">
        <v>35</v>
      </c>
      <c r="AG1359" s="52" t="s">
        <v>36</v>
      </c>
      <c r="AH1359" s="106"/>
      <c r="AI1359" s="59"/>
      <c r="AJ1359" s="68" t="s">
        <v>10</v>
      </c>
      <c r="AK1359" t="s">
        <v>10</v>
      </c>
      <c r="AL1359" s="30" t="s">
        <v>10</v>
      </c>
      <c r="AM1359" s="39"/>
      <c r="AN1359" s="115" t="s">
        <v>10</v>
      </c>
      <c r="AO1359" s="30"/>
      <c r="AQ1359" s="5"/>
      <c r="AS1359" s="37"/>
      <c r="AT1359" s="30" t="s">
        <v>10</v>
      </c>
      <c r="AV1359" t="str">
        <f t="shared" si="351"/>
        <v>musta</v>
      </c>
      <c r="AW1359" t="str">
        <f t="shared" si="352"/>
        <v>musta</v>
      </c>
      <c r="AX1359" t="str">
        <f t="shared" si="353"/>
        <v>musta</v>
      </c>
      <c r="AY1359" s="31">
        <f t="shared" si="354"/>
        <v>1</v>
      </c>
      <c r="AZ1359" s="31">
        <f t="shared" si="355"/>
        <v>0</v>
      </c>
      <c r="BA1359" s="31">
        <f t="shared" si="356"/>
        <v>0</v>
      </c>
      <c r="BB1359" s="31">
        <f t="shared" si="357"/>
        <v>1</v>
      </c>
      <c r="BC1359" s="31">
        <f t="shared" si="358"/>
        <v>0</v>
      </c>
      <c r="BM1359" s="2" t="s">
        <v>35</v>
      </c>
      <c r="BN1359" s="2" t="s">
        <v>35</v>
      </c>
    </row>
    <row r="1360" spans="1:66" x14ac:dyDescent="0.25">
      <c r="A1360" s="50">
        <v>1349</v>
      </c>
      <c r="B1360" s="50">
        <v>1145</v>
      </c>
      <c r="C1360" s="50" t="str">
        <f t="shared" si="363"/>
        <v>11735_1_6415</v>
      </c>
      <c r="D1360" s="50">
        <v>1</v>
      </c>
      <c r="E1360" s="51">
        <f t="shared" si="349"/>
        <v>117350001</v>
      </c>
      <c r="F1360" s="76" t="str">
        <f t="shared" si="362"/>
        <v>11735_1</v>
      </c>
      <c r="G1360" s="80">
        <v>11735</v>
      </c>
      <c r="H1360" s="52">
        <v>1</v>
      </c>
      <c r="I1360" s="52">
        <v>6415</v>
      </c>
      <c r="J1360" s="53" t="str">
        <f t="shared" si="350"/>
        <v>ok</v>
      </c>
      <c r="K1360" s="54" t="str">
        <f t="shared" si="361"/>
        <v>11735_1</v>
      </c>
      <c r="L1360" s="54">
        <v>11735</v>
      </c>
      <c r="M1360" s="54">
        <v>1</v>
      </c>
      <c r="N1360" s="54">
        <v>6125</v>
      </c>
      <c r="O1360" s="55">
        <v>47</v>
      </c>
      <c r="P1360" s="55">
        <v>43</v>
      </c>
      <c r="Q1360" s="55">
        <v>42</v>
      </c>
      <c r="R1360" s="55">
        <v>34</v>
      </c>
      <c r="S1360" s="52">
        <v>0</v>
      </c>
      <c r="T1360" s="56">
        <v>211</v>
      </c>
      <c r="U1360" s="56">
        <v>24</v>
      </c>
      <c r="V1360" s="56">
        <v>239</v>
      </c>
      <c r="W1360" s="56">
        <v>47</v>
      </c>
      <c r="X1360" s="57">
        <v>0.43</v>
      </c>
      <c r="Y1360" s="109"/>
      <c r="Z1360" s="109"/>
      <c r="AA1360" s="109"/>
      <c r="AB1360" s="109"/>
      <c r="AC1360" s="56">
        <v>24</v>
      </c>
      <c r="AD1360" s="52" t="s">
        <v>35</v>
      </c>
      <c r="AE1360" s="52" t="s">
        <v>35</v>
      </c>
      <c r="AF1360" s="52" t="s">
        <v>35</v>
      </c>
      <c r="AG1360" s="52"/>
      <c r="AH1360" s="106"/>
      <c r="AI1360" s="59"/>
      <c r="AJ1360" s="68" t="s">
        <v>10</v>
      </c>
      <c r="AK1360" t="s">
        <v>10</v>
      </c>
      <c r="AL1360" s="30" t="s">
        <v>10</v>
      </c>
      <c r="AM1360" s="39"/>
      <c r="AN1360" s="115" t="s">
        <v>10</v>
      </c>
      <c r="AO1360" s="30"/>
      <c r="AQ1360" s="5"/>
      <c r="AS1360" s="37"/>
      <c r="AT1360" s="30" t="s">
        <v>10</v>
      </c>
      <c r="AV1360" t="str">
        <f t="shared" si="351"/>
        <v>musta</v>
      </c>
      <c r="AW1360" t="str">
        <f t="shared" si="352"/>
        <v>musta</v>
      </c>
      <c r="AX1360" t="str">
        <f t="shared" si="353"/>
        <v>musta</v>
      </c>
      <c r="AY1360" s="31">
        <f t="shared" si="354"/>
        <v>1</v>
      </c>
      <c r="AZ1360" s="31">
        <f t="shared" si="355"/>
        <v>1</v>
      </c>
      <c r="BA1360" s="31">
        <f t="shared" si="356"/>
        <v>0</v>
      </c>
      <c r="BB1360" s="31">
        <f t="shared" si="357"/>
        <v>0</v>
      </c>
      <c r="BC1360" s="31">
        <f t="shared" si="358"/>
        <v>0</v>
      </c>
      <c r="BM1360" s="2" t="s">
        <v>35</v>
      </c>
      <c r="BN1360" s="2" t="s">
        <v>35</v>
      </c>
    </row>
    <row r="1361" spans="1:66" x14ac:dyDescent="0.25">
      <c r="A1361" s="50">
        <v>1350</v>
      </c>
      <c r="B1361" s="50">
        <v>1146</v>
      </c>
      <c r="C1361" s="50" t="str">
        <f t="shared" si="363"/>
        <v>11737_1_3578</v>
      </c>
      <c r="D1361" s="50">
        <v>1</v>
      </c>
      <c r="E1361" s="51">
        <f t="shared" si="349"/>
        <v>117370001</v>
      </c>
      <c r="F1361" s="76" t="str">
        <f t="shared" si="362"/>
        <v>11737_1</v>
      </c>
      <c r="G1361" s="80">
        <v>11737</v>
      </c>
      <c r="H1361" s="52">
        <v>1</v>
      </c>
      <c r="I1361" s="52">
        <v>3578</v>
      </c>
      <c r="J1361" s="53" t="str">
        <f t="shared" si="350"/>
        <v>ok</v>
      </c>
      <c r="K1361" s="54" t="str">
        <f t="shared" si="361"/>
        <v>11737_1</v>
      </c>
      <c r="L1361" s="54">
        <v>11737</v>
      </c>
      <c r="M1361" s="54">
        <v>1</v>
      </c>
      <c r="N1361" s="54">
        <v>3319</v>
      </c>
      <c r="O1361" s="55">
        <v>60</v>
      </c>
      <c r="P1361" s="55">
        <v>62</v>
      </c>
      <c r="Q1361" s="55">
        <v>24</v>
      </c>
      <c r="R1361" s="55">
        <v>25</v>
      </c>
      <c r="S1361" s="52">
        <v>0</v>
      </c>
      <c r="T1361" s="56">
        <v>96</v>
      </c>
      <c r="U1361" s="56">
        <v>2</v>
      </c>
      <c r="V1361" s="56">
        <v>96</v>
      </c>
      <c r="W1361" s="56">
        <v>60</v>
      </c>
      <c r="X1361" s="57">
        <v>0.62</v>
      </c>
      <c r="Y1361" s="109"/>
      <c r="Z1361" s="109"/>
      <c r="AA1361" s="109"/>
      <c r="AB1361" s="109"/>
      <c r="AC1361" s="56">
        <v>116</v>
      </c>
      <c r="AD1361" s="52" t="s">
        <v>35</v>
      </c>
      <c r="AE1361" s="52" t="s">
        <v>35</v>
      </c>
      <c r="AF1361" s="52" t="s">
        <v>35</v>
      </c>
      <c r="AG1361" s="52"/>
      <c r="AH1361" s="106"/>
      <c r="AI1361" s="59"/>
      <c r="AJ1361" s="68" t="s">
        <v>10</v>
      </c>
      <c r="AK1361" t="s">
        <v>10</v>
      </c>
      <c r="AL1361" s="30" t="s">
        <v>10</v>
      </c>
      <c r="AM1361" s="39"/>
      <c r="AN1361" s="115" t="s">
        <v>10</v>
      </c>
      <c r="AO1361" s="30"/>
      <c r="AQ1361" s="5"/>
      <c r="AS1361" s="37"/>
      <c r="AT1361" s="30" t="s">
        <v>10</v>
      </c>
      <c r="AV1361" t="str">
        <f t="shared" si="351"/>
        <v>punainen</v>
      </c>
      <c r="AW1361" t="str">
        <f t="shared" si="352"/>
        <v>musta</v>
      </c>
      <c r="AX1361" t="str">
        <f t="shared" si="353"/>
        <v>musta</v>
      </c>
      <c r="AY1361" s="31">
        <f t="shared" si="354"/>
        <v>11</v>
      </c>
      <c r="AZ1361" s="31">
        <f t="shared" si="355"/>
        <v>10</v>
      </c>
      <c r="BA1361" s="31">
        <f t="shared" si="356"/>
        <v>0</v>
      </c>
      <c r="BB1361" s="31">
        <f t="shared" si="357"/>
        <v>1</v>
      </c>
      <c r="BC1361" s="31">
        <f t="shared" si="358"/>
        <v>0</v>
      </c>
      <c r="BM1361" s="2" t="s">
        <v>35</v>
      </c>
      <c r="BN1361" s="2" t="s">
        <v>35</v>
      </c>
    </row>
    <row r="1362" spans="1:66" x14ac:dyDescent="0.25">
      <c r="A1362" s="50">
        <v>1351</v>
      </c>
      <c r="B1362" s="50">
        <v>1147</v>
      </c>
      <c r="C1362" s="50" t="str">
        <f t="shared" si="363"/>
        <v>11738_1_274</v>
      </c>
      <c r="D1362" s="50">
        <v>1</v>
      </c>
      <c r="E1362" s="51">
        <f t="shared" si="349"/>
        <v>117380001</v>
      </c>
      <c r="F1362" s="76" t="str">
        <f t="shared" si="362"/>
        <v>11738_1</v>
      </c>
      <c r="G1362" s="80">
        <v>11738</v>
      </c>
      <c r="H1362" s="52">
        <v>1</v>
      </c>
      <c r="I1362" s="52">
        <v>274</v>
      </c>
      <c r="J1362" s="53" t="str">
        <f t="shared" si="350"/>
        <v>ok</v>
      </c>
      <c r="K1362" s="54" t="str">
        <f t="shared" si="361"/>
        <v>11738_1</v>
      </c>
      <c r="L1362" s="54">
        <v>11738</v>
      </c>
      <c r="M1362" s="54">
        <v>1</v>
      </c>
      <c r="N1362" s="54">
        <v>261</v>
      </c>
      <c r="O1362" s="55">
        <v>49</v>
      </c>
      <c r="P1362" s="55">
        <v>49</v>
      </c>
      <c r="Q1362" s="55">
        <v>10</v>
      </c>
      <c r="R1362" s="55">
        <v>10</v>
      </c>
      <c r="S1362" s="52">
        <v>0</v>
      </c>
      <c r="T1362" s="56">
        <v>258</v>
      </c>
      <c r="U1362" s="56">
        <v>4</v>
      </c>
      <c r="V1362" s="56">
        <v>275</v>
      </c>
      <c r="W1362" s="56">
        <v>49</v>
      </c>
      <c r="X1362" s="57">
        <v>0.49</v>
      </c>
      <c r="Y1362" s="109"/>
      <c r="Z1362" s="109"/>
      <c r="AA1362" s="109"/>
      <c r="AB1362" s="109"/>
      <c r="AC1362" s="56">
        <v>50</v>
      </c>
      <c r="AD1362" s="52" t="s">
        <v>35</v>
      </c>
      <c r="AE1362" s="52" t="s">
        <v>35</v>
      </c>
      <c r="AF1362" s="52" t="s">
        <v>35</v>
      </c>
      <c r="AG1362" s="52"/>
      <c r="AH1362" s="106"/>
      <c r="AI1362" s="59"/>
      <c r="AJ1362" s="68" t="s">
        <v>10</v>
      </c>
      <c r="AK1362" t="s">
        <v>10</v>
      </c>
      <c r="AL1362" s="30" t="s">
        <v>10</v>
      </c>
      <c r="AM1362" s="39"/>
      <c r="AN1362" s="115" t="s">
        <v>10</v>
      </c>
      <c r="AO1362" s="30"/>
      <c r="AQ1362" s="5"/>
      <c r="AS1362" s="37"/>
      <c r="AT1362" s="30" t="s">
        <v>10</v>
      </c>
      <c r="AV1362" t="str">
        <f t="shared" si="351"/>
        <v>musta</v>
      </c>
      <c r="AW1362" t="str">
        <f t="shared" si="352"/>
        <v>musta</v>
      </c>
      <c r="AX1362" t="str">
        <f t="shared" si="353"/>
        <v>musta</v>
      </c>
      <c r="AY1362" s="31">
        <f t="shared" si="354"/>
        <v>1</v>
      </c>
      <c r="AZ1362" s="31">
        <f t="shared" si="355"/>
        <v>1</v>
      </c>
      <c r="BA1362" s="31">
        <f t="shared" si="356"/>
        <v>0</v>
      </c>
      <c r="BB1362" s="31">
        <f t="shared" si="357"/>
        <v>0</v>
      </c>
      <c r="BC1362" s="31">
        <f t="shared" si="358"/>
        <v>0</v>
      </c>
      <c r="BM1362" s="32" t="s">
        <v>34</v>
      </c>
      <c r="BN1362" s="2" t="s">
        <v>35</v>
      </c>
    </row>
    <row r="1363" spans="1:66" x14ac:dyDescent="0.25">
      <c r="A1363" s="50">
        <v>1352</v>
      </c>
      <c r="B1363" s="50">
        <v>1148</v>
      </c>
      <c r="C1363" s="50" t="str">
        <f t="shared" si="363"/>
        <v>11739_1_5458</v>
      </c>
      <c r="D1363" s="50">
        <v>1</v>
      </c>
      <c r="E1363" s="51">
        <f t="shared" si="349"/>
        <v>117390001</v>
      </c>
      <c r="F1363" s="76" t="str">
        <f t="shared" si="362"/>
        <v>11739_1</v>
      </c>
      <c r="G1363" s="80">
        <v>11739</v>
      </c>
      <c r="H1363" s="52">
        <v>1</v>
      </c>
      <c r="I1363" s="52">
        <v>5458</v>
      </c>
      <c r="J1363" s="53" t="str">
        <f t="shared" si="350"/>
        <v>ok</v>
      </c>
      <c r="K1363" s="54" t="str">
        <f t="shared" si="361"/>
        <v>11739_1</v>
      </c>
      <c r="L1363" s="54">
        <v>11739</v>
      </c>
      <c r="M1363" s="54">
        <v>1</v>
      </c>
      <c r="N1363" s="54">
        <v>5161</v>
      </c>
      <c r="O1363" s="55">
        <v>181</v>
      </c>
      <c r="P1363" s="55">
        <v>66</v>
      </c>
      <c r="Q1363" s="55">
        <v>38</v>
      </c>
      <c r="R1363" s="55">
        <v>13</v>
      </c>
      <c r="S1363" s="52">
        <v>0</v>
      </c>
      <c r="T1363" s="56">
        <v>121</v>
      </c>
      <c r="U1363" s="56">
        <v>1</v>
      </c>
      <c r="V1363" s="56">
        <v>138</v>
      </c>
      <c r="W1363" s="56">
        <v>181</v>
      </c>
      <c r="X1363" s="57">
        <v>0.66</v>
      </c>
      <c r="Y1363" s="109"/>
      <c r="Z1363" s="109"/>
      <c r="AA1363" s="109"/>
      <c r="AB1363" s="109"/>
      <c r="AC1363" s="56">
        <v>121</v>
      </c>
      <c r="AD1363" s="52" t="s">
        <v>35</v>
      </c>
      <c r="AE1363" s="52" t="s">
        <v>35</v>
      </c>
      <c r="AF1363" s="52" t="s">
        <v>35</v>
      </c>
      <c r="AG1363" s="52"/>
      <c r="AH1363" s="106"/>
      <c r="AI1363" s="59"/>
      <c r="AJ1363" s="68" t="s">
        <v>10</v>
      </c>
      <c r="AK1363" t="s">
        <v>10</v>
      </c>
      <c r="AL1363" s="30" t="s">
        <v>10</v>
      </c>
      <c r="AM1363" s="39"/>
      <c r="AN1363" s="115" t="s">
        <v>10</v>
      </c>
      <c r="AO1363" s="30"/>
      <c r="AQ1363" s="5"/>
      <c r="AS1363" s="37"/>
      <c r="AT1363" s="30" t="s">
        <v>10</v>
      </c>
      <c r="AV1363" t="str">
        <f t="shared" si="351"/>
        <v>punainen</v>
      </c>
      <c r="AW1363" t="str">
        <f t="shared" si="352"/>
        <v>musta</v>
      </c>
      <c r="AX1363" t="str">
        <f t="shared" si="353"/>
        <v>musta</v>
      </c>
      <c r="AY1363" s="31">
        <f t="shared" si="354"/>
        <v>11</v>
      </c>
      <c r="AZ1363" s="31">
        <f t="shared" si="355"/>
        <v>10</v>
      </c>
      <c r="BA1363" s="31">
        <f t="shared" si="356"/>
        <v>0</v>
      </c>
      <c r="BB1363" s="31">
        <f t="shared" si="357"/>
        <v>1</v>
      </c>
      <c r="BC1363" s="31">
        <f t="shared" si="358"/>
        <v>0</v>
      </c>
      <c r="BM1363" s="2" t="s">
        <v>35</v>
      </c>
      <c r="BN1363" s="2" t="s">
        <v>35</v>
      </c>
    </row>
    <row r="1364" spans="1:66" x14ac:dyDescent="0.25">
      <c r="A1364" s="50">
        <v>1353</v>
      </c>
      <c r="B1364" s="50">
        <v>1149</v>
      </c>
      <c r="C1364" s="50" t="str">
        <f t="shared" si="363"/>
        <v>11743_1_6733</v>
      </c>
      <c r="D1364" s="50">
        <v>1</v>
      </c>
      <c r="E1364" s="51">
        <f t="shared" si="349"/>
        <v>117430001</v>
      </c>
      <c r="F1364" s="76" t="str">
        <f t="shared" si="362"/>
        <v>11743_1</v>
      </c>
      <c r="G1364" s="80">
        <v>11743</v>
      </c>
      <c r="H1364" s="52">
        <v>1</v>
      </c>
      <c r="I1364" s="52">
        <v>6733</v>
      </c>
      <c r="J1364" s="53" t="str">
        <f t="shared" si="350"/>
        <v>ok</v>
      </c>
      <c r="K1364" s="54" t="str">
        <f t="shared" si="361"/>
        <v>11743_1</v>
      </c>
      <c r="L1364" s="54">
        <v>11743</v>
      </c>
      <c r="M1364" s="54">
        <v>1</v>
      </c>
      <c r="N1364" s="54">
        <v>6201</v>
      </c>
      <c r="O1364" s="55">
        <v>135</v>
      </c>
      <c r="P1364" s="55">
        <v>45</v>
      </c>
      <c r="Q1364" s="55">
        <v>32</v>
      </c>
      <c r="R1364" s="55">
        <v>10</v>
      </c>
      <c r="S1364" s="52">
        <v>0</v>
      </c>
      <c r="T1364" s="56">
        <v>328</v>
      </c>
      <c r="U1364" s="56">
        <v>4</v>
      </c>
      <c r="V1364" s="56">
        <v>346</v>
      </c>
      <c r="W1364" s="56">
        <v>135</v>
      </c>
      <c r="X1364" s="57">
        <v>0.45</v>
      </c>
      <c r="Y1364" s="109"/>
      <c r="Z1364" s="109"/>
      <c r="AA1364" s="109"/>
      <c r="AB1364" s="109"/>
      <c r="AC1364" s="56">
        <v>298</v>
      </c>
      <c r="AD1364" s="52" t="s">
        <v>35</v>
      </c>
      <c r="AE1364" s="52" t="s">
        <v>35</v>
      </c>
      <c r="AF1364" s="52" t="s">
        <v>35</v>
      </c>
      <c r="AG1364" s="52"/>
      <c r="AH1364" s="106"/>
      <c r="AI1364" s="59"/>
      <c r="AJ1364" s="68" t="s">
        <v>10</v>
      </c>
      <c r="AK1364" t="s">
        <v>10</v>
      </c>
      <c r="AL1364" s="30" t="s">
        <v>10</v>
      </c>
      <c r="AM1364" s="39"/>
      <c r="AN1364" s="115" t="s">
        <v>10</v>
      </c>
      <c r="AO1364" s="30"/>
      <c r="AQ1364" s="5"/>
      <c r="AS1364" s="37"/>
      <c r="AT1364" s="30" t="s">
        <v>10</v>
      </c>
      <c r="AV1364" t="str">
        <f t="shared" si="351"/>
        <v>musta</v>
      </c>
      <c r="AW1364" t="str">
        <f t="shared" si="352"/>
        <v>musta</v>
      </c>
      <c r="AX1364" t="str">
        <f t="shared" si="353"/>
        <v>musta</v>
      </c>
      <c r="AY1364" s="31">
        <f t="shared" si="354"/>
        <v>2</v>
      </c>
      <c r="AZ1364" s="31">
        <f t="shared" si="355"/>
        <v>1</v>
      </c>
      <c r="BA1364" s="31">
        <f t="shared" si="356"/>
        <v>0</v>
      </c>
      <c r="BB1364" s="31">
        <f t="shared" si="357"/>
        <v>1</v>
      </c>
      <c r="BC1364" s="31">
        <f t="shared" si="358"/>
        <v>0</v>
      </c>
      <c r="BM1364" s="2" t="s">
        <v>35</v>
      </c>
      <c r="BN1364" s="2" t="s">
        <v>35</v>
      </c>
    </row>
    <row r="1365" spans="1:66" x14ac:dyDescent="0.25">
      <c r="A1365" s="50">
        <v>1354</v>
      </c>
      <c r="B1365" s="50">
        <v>1150</v>
      </c>
      <c r="C1365" s="50" t="str">
        <f t="shared" si="363"/>
        <v>11745_1_2880</v>
      </c>
      <c r="D1365" s="50">
        <v>1</v>
      </c>
      <c r="E1365" s="51">
        <f t="shared" si="349"/>
        <v>117450001</v>
      </c>
      <c r="F1365" s="76" t="str">
        <f t="shared" si="362"/>
        <v>11745_1</v>
      </c>
      <c r="G1365" s="80">
        <v>11745</v>
      </c>
      <c r="H1365" s="52">
        <v>1</v>
      </c>
      <c r="I1365" s="52">
        <v>2880</v>
      </c>
      <c r="J1365" s="53" t="str">
        <f t="shared" si="350"/>
        <v>ok</v>
      </c>
      <c r="K1365" s="54" t="str">
        <f t="shared" si="361"/>
        <v>11745_1</v>
      </c>
      <c r="L1365" s="54">
        <v>11745</v>
      </c>
      <c r="M1365" s="54">
        <v>1</v>
      </c>
      <c r="N1365" s="54">
        <v>2576</v>
      </c>
      <c r="O1365" s="55">
        <v>245</v>
      </c>
      <c r="P1365" s="55">
        <v>80</v>
      </c>
      <c r="Q1365" s="55">
        <v>69</v>
      </c>
      <c r="R1365" s="55">
        <v>15</v>
      </c>
      <c r="S1365" s="52">
        <v>0</v>
      </c>
      <c r="T1365" s="56">
        <v>432</v>
      </c>
      <c r="U1365" s="56">
        <v>24</v>
      </c>
      <c r="V1365" s="56">
        <v>458</v>
      </c>
      <c r="W1365" s="56">
        <v>245</v>
      </c>
      <c r="X1365" s="57">
        <v>0.8</v>
      </c>
      <c r="Y1365" s="109"/>
      <c r="Z1365" s="109"/>
      <c r="AA1365" s="109"/>
      <c r="AB1365" s="109"/>
      <c r="AC1365" s="56">
        <v>46</v>
      </c>
      <c r="AD1365" s="52" t="s">
        <v>35</v>
      </c>
      <c r="AE1365" s="52" t="s">
        <v>35</v>
      </c>
      <c r="AF1365" s="52" t="s">
        <v>35</v>
      </c>
      <c r="AG1365" s="52" t="s">
        <v>36</v>
      </c>
      <c r="AH1365" s="106"/>
      <c r="AI1365" s="59"/>
      <c r="AJ1365" s="68" t="s">
        <v>10</v>
      </c>
      <c r="AK1365" t="s">
        <v>10</v>
      </c>
      <c r="AL1365" s="30" t="s">
        <v>10</v>
      </c>
      <c r="AM1365" s="39"/>
      <c r="AN1365" s="115" t="s">
        <v>10</v>
      </c>
      <c r="AO1365" s="30"/>
      <c r="AQ1365" s="5"/>
      <c r="AS1365" s="37"/>
      <c r="AT1365" s="30" t="s">
        <v>10</v>
      </c>
      <c r="AV1365" t="str">
        <f t="shared" si="351"/>
        <v>musta</v>
      </c>
      <c r="AW1365" t="str">
        <f t="shared" si="352"/>
        <v>musta</v>
      </c>
      <c r="AX1365" t="str">
        <f t="shared" si="353"/>
        <v>musta</v>
      </c>
      <c r="AY1365" s="31">
        <f t="shared" si="354"/>
        <v>10</v>
      </c>
      <c r="AZ1365" s="31">
        <f t="shared" si="355"/>
        <v>10</v>
      </c>
      <c r="BA1365" s="31">
        <f t="shared" si="356"/>
        <v>0</v>
      </c>
      <c r="BB1365" s="31">
        <f t="shared" si="357"/>
        <v>0</v>
      </c>
      <c r="BC1365" s="31">
        <f t="shared" si="358"/>
        <v>0</v>
      </c>
      <c r="BM1365" s="2" t="s">
        <v>35</v>
      </c>
      <c r="BN1365" s="2" t="s">
        <v>35</v>
      </c>
    </row>
    <row r="1366" spans="1:66" x14ac:dyDescent="0.25">
      <c r="A1366" s="50">
        <v>1355</v>
      </c>
      <c r="B1366" s="50">
        <v>1151</v>
      </c>
      <c r="C1366" s="50" t="str">
        <f t="shared" si="363"/>
        <v>11746_1_5833</v>
      </c>
      <c r="D1366" s="50">
        <v>1</v>
      </c>
      <c r="E1366" s="51">
        <f t="shared" si="349"/>
        <v>117460001</v>
      </c>
      <c r="F1366" s="76" t="str">
        <f t="shared" si="362"/>
        <v>11746_1</v>
      </c>
      <c r="G1366" s="80">
        <v>11746</v>
      </c>
      <c r="H1366" s="52">
        <v>1</v>
      </c>
      <c r="I1366" s="52">
        <v>5833</v>
      </c>
      <c r="J1366" s="53" t="str">
        <f t="shared" si="350"/>
        <v>ok</v>
      </c>
      <c r="K1366" s="54" t="str">
        <f t="shared" si="361"/>
        <v>11746_1</v>
      </c>
      <c r="L1366" s="54">
        <v>11746</v>
      </c>
      <c r="M1366" s="54">
        <v>1</v>
      </c>
      <c r="N1366" s="54">
        <v>5683</v>
      </c>
      <c r="O1366" s="55">
        <v>322</v>
      </c>
      <c r="P1366" s="55">
        <v>61</v>
      </c>
      <c r="Q1366" s="55">
        <v>150</v>
      </c>
      <c r="R1366" s="55">
        <v>32</v>
      </c>
      <c r="S1366" s="52">
        <v>0</v>
      </c>
      <c r="T1366" s="56">
        <v>1177</v>
      </c>
      <c r="U1366" s="56">
        <v>364</v>
      </c>
      <c r="V1366" s="56">
        <v>1580</v>
      </c>
      <c r="W1366" s="56">
        <v>322</v>
      </c>
      <c r="X1366" s="57">
        <v>0.61</v>
      </c>
      <c r="Y1366" s="109"/>
      <c r="Z1366" s="109"/>
      <c r="AA1366" s="109"/>
      <c r="AB1366" s="109"/>
      <c r="AC1366" s="56">
        <v>650</v>
      </c>
      <c r="AD1366" s="52" t="s">
        <v>35</v>
      </c>
      <c r="AE1366" s="52" t="s">
        <v>35</v>
      </c>
      <c r="AF1366" s="52" t="s">
        <v>35</v>
      </c>
      <c r="AG1366" s="52"/>
      <c r="AH1366" s="106"/>
      <c r="AI1366" s="59"/>
      <c r="AJ1366" s="68" t="s">
        <v>9</v>
      </c>
      <c r="AK1366" t="s">
        <v>10</v>
      </c>
      <c r="AL1366" s="30" t="s">
        <v>10</v>
      </c>
      <c r="AM1366" s="39"/>
      <c r="AN1366" s="115" t="s">
        <v>10</v>
      </c>
      <c r="AO1366" s="30"/>
      <c r="AQ1366" s="5"/>
      <c r="AS1366" s="37"/>
      <c r="AT1366" s="30" t="s">
        <v>10</v>
      </c>
      <c r="AV1366" t="str">
        <f t="shared" si="351"/>
        <v>punainen</v>
      </c>
      <c r="AW1366" t="str">
        <f t="shared" si="352"/>
        <v>punainen</v>
      </c>
      <c r="AX1366" t="str">
        <f t="shared" si="353"/>
        <v>musta</v>
      </c>
      <c r="AY1366" s="31">
        <f t="shared" si="354"/>
        <v>20</v>
      </c>
      <c r="AZ1366" s="31">
        <f t="shared" si="355"/>
        <v>10</v>
      </c>
      <c r="BA1366" s="31">
        <f t="shared" si="356"/>
        <v>0</v>
      </c>
      <c r="BB1366" s="31">
        <f t="shared" si="357"/>
        <v>10</v>
      </c>
      <c r="BC1366" s="31">
        <f t="shared" si="358"/>
        <v>0</v>
      </c>
      <c r="BM1366" s="2" t="s">
        <v>35</v>
      </c>
      <c r="BN1366" s="2" t="s">
        <v>35</v>
      </c>
    </row>
    <row r="1367" spans="1:66" x14ac:dyDescent="0.25">
      <c r="A1367" s="50">
        <v>1356</v>
      </c>
      <c r="B1367" s="50">
        <v>1152</v>
      </c>
      <c r="C1367" s="50" t="str">
        <f t="shared" si="363"/>
        <v>11747_1_2320</v>
      </c>
      <c r="D1367" s="50">
        <v>1</v>
      </c>
      <c r="E1367" s="51">
        <f t="shared" si="349"/>
        <v>117470001</v>
      </c>
      <c r="F1367" s="76" t="str">
        <f t="shared" si="362"/>
        <v>11747_1</v>
      </c>
      <c r="G1367" s="80">
        <v>11747</v>
      </c>
      <c r="H1367" s="52">
        <v>1</v>
      </c>
      <c r="I1367" s="52">
        <v>2320</v>
      </c>
      <c r="J1367" s="53" t="str">
        <f t="shared" si="350"/>
        <v>ok</v>
      </c>
      <c r="K1367" s="54" t="str">
        <f t="shared" si="361"/>
        <v>11747_1</v>
      </c>
      <c r="L1367" s="54">
        <v>11747</v>
      </c>
      <c r="M1367" s="54">
        <v>1</v>
      </c>
      <c r="N1367" s="54">
        <v>1523</v>
      </c>
      <c r="O1367" s="55">
        <v>231</v>
      </c>
      <c r="P1367" s="55">
        <v>78</v>
      </c>
      <c r="Q1367" s="55">
        <v>20</v>
      </c>
      <c r="R1367" s="55">
        <v>10</v>
      </c>
      <c r="S1367" s="52">
        <v>0</v>
      </c>
      <c r="T1367" s="56">
        <v>482</v>
      </c>
      <c r="U1367" s="56">
        <v>11</v>
      </c>
      <c r="V1367" s="56">
        <v>508</v>
      </c>
      <c r="W1367" s="56">
        <v>231</v>
      </c>
      <c r="X1367" s="57">
        <v>0.78</v>
      </c>
      <c r="Y1367" s="109"/>
      <c r="Z1367" s="109"/>
      <c r="AA1367" s="109"/>
      <c r="AB1367" s="109"/>
      <c r="AC1367" s="56">
        <v>57</v>
      </c>
      <c r="AD1367" s="52" t="s">
        <v>35</v>
      </c>
      <c r="AE1367" s="52" t="s">
        <v>35</v>
      </c>
      <c r="AF1367" s="52" t="s">
        <v>35</v>
      </c>
      <c r="AG1367" s="52"/>
      <c r="AH1367" s="106"/>
      <c r="AI1367" s="59"/>
      <c r="AJ1367" s="68" t="s">
        <v>10</v>
      </c>
      <c r="AK1367" t="s">
        <v>10</v>
      </c>
      <c r="AL1367" s="30" t="s">
        <v>10</v>
      </c>
      <c r="AM1367" s="39"/>
      <c r="AN1367" s="115" t="s">
        <v>10</v>
      </c>
      <c r="AO1367" s="30"/>
      <c r="AQ1367" s="5"/>
      <c r="AS1367" s="37"/>
      <c r="AT1367" s="30" t="s">
        <v>10</v>
      </c>
      <c r="AV1367" t="str">
        <f t="shared" si="351"/>
        <v>musta</v>
      </c>
      <c r="AW1367" t="str">
        <f t="shared" si="352"/>
        <v>musta</v>
      </c>
      <c r="AX1367" t="str">
        <f t="shared" si="353"/>
        <v>musta</v>
      </c>
      <c r="AY1367" s="31">
        <f t="shared" si="354"/>
        <v>10</v>
      </c>
      <c r="AZ1367" s="31">
        <f t="shared" si="355"/>
        <v>10</v>
      </c>
      <c r="BA1367" s="31">
        <f t="shared" si="356"/>
        <v>0</v>
      </c>
      <c r="BB1367" s="31">
        <f t="shared" si="357"/>
        <v>0</v>
      </c>
      <c r="BC1367" s="31">
        <f t="shared" si="358"/>
        <v>0</v>
      </c>
      <c r="BM1367" s="2" t="s">
        <v>35</v>
      </c>
      <c r="BN1367" s="2" t="s">
        <v>35</v>
      </c>
    </row>
    <row r="1368" spans="1:66" x14ac:dyDescent="0.25">
      <c r="A1368" s="50">
        <v>1357</v>
      </c>
      <c r="B1368" s="50">
        <v>1153</v>
      </c>
      <c r="C1368" s="50" t="str">
        <f t="shared" si="363"/>
        <v>11748_1_5415</v>
      </c>
      <c r="D1368" s="50">
        <v>1</v>
      </c>
      <c r="E1368" s="51">
        <f t="shared" si="349"/>
        <v>117480001</v>
      </c>
      <c r="F1368" s="76" t="str">
        <f t="shared" si="362"/>
        <v>11748_1</v>
      </c>
      <c r="G1368" s="80">
        <v>11748</v>
      </c>
      <c r="H1368" s="52">
        <v>1</v>
      </c>
      <c r="I1368" s="52">
        <v>5415</v>
      </c>
      <c r="J1368" s="53" t="str">
        <f t="shared" si="350"/>
        <v>ok</v>
      </c>
      <c r="K1368" s="54" t="str">
        <f t="shared" si="361"/>
        <v>11748_1</v>
      </c>
      <c r="L1368" s="54">
        <v>11748</v>
      </c>
      <c r="M1368" s="54">
        <v>1</v>
      </c>
      <c r="N1368" s="54">
        <v>4776</v>
      </c>
      <c r="O1368" s="55">
        <v>73</v>
      </c>
      <c r="P1368" s="55">
        <v>31</v>
      </c>
      <c r="Q1368" s="55">
        <v>44</v>
      </c>
      <c r="R1368" s="55">
        <v>19</v>
      </c>
      <c r="S1368" s="52">
        <v>0</v>
      </c>
      <c r="T1368" s="56">
        <v>364</v>
      </c>
      <c r="U1368" s="56">
        <v>9</v>
      </c>
      <c r="V1368" s="56">
        <v>393</v>
      </c>
      <c r="W1368" s="56">
        <v>73</v>
      </c>
      <c r="X1368" s="57">
        <v>0.31</v>
      </c>
      <c r="Y1368" s="109"/>
      <c r="Z1368" s="109"/>
      <c r="AA1368" s="109"/>
      <c r="AB1368" s="109"/>
      <c r="AC1368" s="56">
        <v>128</v>
      </c>
      <c r="AD1368" s="52" t="s">
        <v>35</v>
      </c>
      <c r="AE1368" s="52" t="s">
        <v>35</v>
      </c>
      <c r="AF1368" s="52" t="s">
        <v>35</v>
      </c>
      <c r="AG1368" s="52"/>
      <c r="AH1368" s="106"/>
      <c r="AI1368" s="59"/>
      <c r="AJ1368" s="68" t="s">
        <v>10</v>
      </c>
      <c r="AK1368" t="s">
        <v>10</v>
      </c>
      <c r="AL1368" s="30" t="s">
        <v>10</v>
      </c>
      <c r="AM1368" s="39"/>
      <c r="AN1368" s="115" t="s">
        <v>10</v>
      </c>
      <c r="AO1368" s="30"/>
      <c r="AQ1368" s="5"/>
      <c r="AS1368" s="37"/>
      <c r="AT1368" s="30" t="s">
        <v>10</v>
      </c>
      <c r="AV1368" t="str">
        <f t="shared" si="351"/>
        <v>musta</v>
      </c>
      <c r="AW1368" t="str">
        <f t="shared" si="352"/>
        <v>musta</v>
      </c>
      <c r="AX1368" t="str">
        <f t="shared" si="353"/>
        <v>musta</v>
      </c>
      <c r="AY1368" s="31">
        <f t="shared" si="354"/>
        <v>1</v>
      </c>
      <c r="AZ1368" s="31">
        <f t="shared" si="355"/>
        <v>0</v>
      </c>
      <c r="BA1368" s="31">
        <f t="shared" si="356"/>
        <v>0</v>
      </c>
      <c r="BB1368" s="31">
        <f t="shared" si="357"/>
        <v>1</v>
      </c>
      <c r="BC1368" s="31">
        <f t="shared" si="358"/>
        <v>0</v>
      </c>
      <c r="BM1368" s="2" t="s">
        <v>35</v>
      </c>
      <c r="BN1368" s="2" t="s">
        <v>35</v>
      </c>
    </row>
    <row r="1369" spans="1:66" x14ac:dyDescent="0.25">
      <c r="A1369" s="50">
        <v>1358</v>
      </c>
      <c r="B1369" s="50">
        <v>1154</v>
      </c>
      <c r="C1369" s="50" t="str">
        <f t="shared" si="363"/>
        <v>11748_2_2369</v>
      </c>
      <c r="D1369" s="50">
        <v>1</v>
      </c>
      <c r="E1369" s="51">
        <f t="shared" si="349"/>
        <v>117480002</v>
      </c>
      <c r="F1369" s="76" t="str">
        <f t="shared" si="362"/>
        <v>11748_2</v>
      </c>
      <c r="G1369" s="80">
        <v>11748</v>
      </c>
      <c r="H1369" s="52">
        <v>2</v>
      </c>
      <c r="I1369" s="52">
        <v>2369</v>
      </c>
      <c r="J1369" s="53" t="str">
        <f t="shared" si="350"/>
        <v>ok</v>
      </c>
      <c r="K1369" s="54" t="str">
        <f t="shared" si="361"/>
        <v>11748_2</v>
      </c>
      <c r="L1369" s="54">
        <v>11748</v>
      </c>
      <c r="M1369" s="54">
        <v>2</v>
      </c>
      <c r="N1369" s="54">
        <v>2327</v>
      </c>
      <c r="O1369" s="55">
        <v>177</v>
      </c>
      <c r="P1369" s="55">
        <v>57</v>
      </c>
      <c r="Q1369" s="55">
        <v>46</v>
      </c>
      <c r="R1369" s="55">
        <v>14</v>
      </c>
      <c r="S1369" s="52">
        <v>0</v>
      </c>
      <c r="T1369" s="56">
        <v>176</v>
      </c>
      <c r="U1369" s="56">
        <v>7</v>
      </c>
      <c r="V1369" s="56">
        <v>183</v>
      </c>
      <c r="W1369" s="56">
        <v>177</v>
      </c>
      <c r="X1369" s="57">
        <v>0.56999999999999995</v>
      </c>
      <c r="Y1369" s="109"/>
      <c r="Z1369" s="109"/>
      <c r="AA1369" s="109"/>
      <c r="AB1369" s="109"/>
      <c r="AC1369" s="56">
        <v>110</v>
      </c>
      <c r="AD1369" s="52" t="s">
        <v>35</v>
      </c>
      <c r="AE1369" s="52" t="s">
        <v>35</v>
      </c>
      <c r="AF1369" s="52" t="s">
        <v>35</v>
      </c>
      <c r="AG1369" s="52"/>
      <c r="AH1369" s="106"/>
      <c r="AI1369" s="59"/>
      <c r="AJ1369" s="68" t="s">
        <v>10</v>
      </c>
      <c r="AK1369" t="s">
        <v>10</v>
      </c>
      <c r="AL1369" s="30" t="s">
        <v>10</v>
      </c>
      <c r="AM1369" s="39"/>
      <c r="AN1369" s="115" t="s">
        <v>10</v>
      </c>
      <c r="AO1369" s="30"/>
      <c r="AQ1369" s="5"/>
      <c r="AS1369" s="37"/>
      <c r="AT1369" s="30" t="s">
        <v>10</v>
      </c>
      <c r="AV1369" t="str">
        <f t="shared" si="351"/>
        <v>musta</v>
      </c>
      <c r="AW1369" t="str">
        <f t="shared" si="352"/>
        <v>musta</v>
      </c>
      <c r="AX1369" t="str">
        <f t="shared" si="353"/>
        <v>musta</v>
      </c>
      <c r="AY1369" s="31">
        <f t="shared" si="354"/>
        <v>2</v>
      </c>
      <c r="AZ1369" s="31">
        <f t="shared" si="355"/>
        <v>1</v>
      </c>
      <c r="BA1369" s="31">
        <f t="shared" si="356"/>
        <v>0</v>
      </c>
      <c r="BB1369" s="31">
        <f t="shared" si="357"/>
        <v>1</v>
      </c>
      <c r="BC1369" s="31">
        <f t="shared" si="358"/>
        <v>0</v>
      </c>
      <c r="BM1369" s="2" t="s">
        <v>35</v>
      </c>
      <c r="BN1369" s="2" t="s">
        <v>35</v>
      </c>
    </row>
    <row r="1370" spans="1:66" x14ac:dyDescent="0.25">
      <c r="A1370" s="50">
        <v>1359</v>
      </c>
      <c r="B1370" s="50">
        <v>1155</v>
      </c>
      <c r="C1370" s="50" t="str">
        <f t="shared" si="363"/>
        <v>11750_1_694</v>
      </c>
      <c r="D1370" s="50">
        <v>1</v>
      </c>
      <c r="E1370" s="51">
        <f t="shared" si="349"/>
        <v>117500001</v>
      </c>
      <c r="F1370" s="76" t="str">
        <f t="shared" si="362"/>
        <v>11750_1</v>
      </c>
      <c r="G1370" s="80">
        <v>11750</v>
      </c>
      <c r="H1370" s="52">
        <v>1</v>
      </c>
      <c r="I1370" s="52">
        <v>694</v>
      </c>
      <c r="J1370" s="53" t="str">
        <f t="shared" si="350"/>
        <v>huom!</v>
      </c>
      <c r="K1370" s="54"/>
      <c r="L1370" s="54"/>
      <c r="M1370" s="54"/>
      <c r="N1370" s="54"/>
      <c r="O1370" s="55" t="s">
        <v>32</v>
      </c>
      <c r="P1370" s="55" t="s">
        <v>32</v>
      </c>
      <c r="Q1370" s="55" t="s">
        <v>32</v>
      </c>
      <c r="R1370" s="55" t="s">
        <v>32</v>
      </c>
      <c r="S1370" s="52">
        <v>0</v>
      </c>
      <c r="T1370" s="56">
        <v>1113</v>
      </c>
      <c r="U1370" s="56">
        <v>43</v>
      </c>
      <c r="V1370" s="56">
        <v>1371</v>
      </c>
      <c r="W1370" s="56" t="s">
        <v>37</v>
      </c>
      <c r="X1370" s="57" t="s">
        <v>37</v>
      </c>
      <c r="Y1370" s="109"/>
      <c r="Z1370" s="109"/>
      <c r="AA1370" s="109"/>
      <c r="AB1370" s="109"/>
      <c r="AC1370" s="56">
        <v>97</v>
      </c>
      <c r="AD1370" s="52" t="s">
        <v>35</v>
      </c>
      <c r="AE1370" s="52" t="s">
        <v>35</v>
      </c>
      <c r="AF1370" s="52" t="s">
        <v>35</v>
      </c>
      <c r="AG1370" s="52" t="s">
        <v>36</v>
      </c>
      <c r="AH1370" s="106"/>
      <c r="AI1370" s="59"/>
      <c r="AJ1370" s="68" t="s">
        <v>10</v>
      </c>
      <c r="AK1370" t="s">
        <v>10</v>
      </c>
      <c r="AL1370" s="30" t="s">
        <v>10</v>
      </c>
      <c r="AM1370" s="39"/>
      <c r="AN1370" s="115" t="s">
        <v>10</v>
      </c>
      <c r="AO1370" s="30"/>
      <c r="AQ1370" s="5"/>
      <c r="AS1370" s="37"/>
      <c r="AT1370" s="30" t="s">
        <v>10</v>
      </c>
      <c r="AV1370" t="str">
        <f t="shared" si="351"/>
        <v>ei mallia</v>
      </c>
      <c r="AW1370" t="str">
        <f t="shared" si="352"/>
        <v>ei mallia</v>
      </c>
      <c r="AX1370" t="str">
        <f t="shared" si="353"/>
        <v>ei mallia</v>
      </c>
      <c r="AY1370" s="31">
        <f t="shared" si="354"/>
        <v>20</v>
      </c>
      <c r="AZ1370" s="31">
        <f t="shared" si="355"/>
        <v>10</v>
      </c>
      <c r="BA1370" s="31">
        <f t="shared" si="356"/>
        <v>10</v>
      </c>
      <c r="BB1370" s="31">
        <f t="shared" si="357"/>
        <v>0</v>
      </c>
      <c r="BC1370" s="31">
        <f t="shared" si="358"/>
        <v>0</v>
      </c>
      <c r="BM1370" s="2" t="s">
        <v>35</v>
      </c>
      <c r="BN1370" s="2" t="s">
        <v>35</v>
      </c>
    </row>
    <row r="1371" spans="1:66" x14ac:dyDescent="0.25">
      <c r="A1371" s="50">
        <v>1360</v>
      </c>
      <c r="B1371" s="50">
        <v>1156</v>
      </c>
      <c r="C1371" s="50" t="str">
        <f t="shared" si="363"/>
        <v>11751_1_2700</v>
      </c>
      <c r="D1371" s="50">
        <v>1</v>
      </c>
      <c r="E1371" s="51">
        <f t="shared" si="349"/>
        <v>117510001</v>
      </c>
      <c r="F1371" s="76" t="str">
        <f t="shared" si="362"/>
        <v>11751_1</v>
      </c>
      <c r="G1371" s="80">
        <v>11751</v>
      </c>
      <c r="H1371" s="52">
        <v>1</v>
      </c>
      <c r="I1371" s="52">
        <v>2700</v>
      </c>
      <c r="J1371" s="53" t="str">
        <f t="shared" si="350"/>
        <v>ok</v>
      </c>
      <c r="K1371" s="54" t="str">
        <f t="shared" ref="K1371:K1379" si="364">CONCATENATE(L1371,"_",M1371)</f>
        <v>11751_1</v>
      </c>
      <c r="L1371" s="54">
        <v>11751</v>
      </c>
      <c r="M1371" s="54">
        <v>1</v>
      </c>
      <c r="N1371" s="54">
        <v>2579</v>
      </c>
      <c r="O1371" s="55">
        <v>10</v>
      </c>
      <c r="P1371" s="55">
        <v>80</v>
      </c>
      <c r="Q1371" s="55">
        <v>0</v>
      </c>
      <c r="R1371" s="55">
        <v>0</v>
      </c>
      <c r="S1371" s="52">
        <v>0</v>
      </c>
      <c r="T1371" s="56">
        <v>170</v>
      </c>
      <c r="U1371" s="56">
        <v>5</v>
      </c>
      <c r="V1371" s="56">
        <v>178</v>
      </c>
      <c r="W1371" s="56">
        <v>10</v>
      </c>
      <c r="X1371" s="57">
        <v>0.8</v>
      </c>
      <c r="Y1371" s="109"/>
      <c r="Z1371" s="109"/>
      <c r="AA1371" s="109"/>
      <c r="AB1371" s="109"/>
      <c r="AC1371" s="56">
        <v>33</v>
      </c>
      <c r="AD1371" s="52" t="s">
        <v>35</v>
      </c>
      <c r="AE1371" s="52" t="s">
        <v>35</v>
      </c>
      <c r="AF1371" s="52" t="s">
        <v>35</v>
      </c>
      <c r="AG1371" s="52"/>
      <c r="AH1371" s="106"/>
      <c r="AI1371" s="59"/>
      <c r="AJ1371" s="68" t="s">
        <v>10</v>
      </c>
      <c r="AK1371" t="s">
        <v>10</v>
      </c>
      <c r="AL1371" s="30" t="s">
        <v>10</v>
      </c>
      <c r="AM1371" s="39"/>
      <c r="AN1371" s="115" t="s">
        <v>10</v>
      </c>
      <c r="AO1371" s="30"/>
      <c r="AQ1371" s="5"/>
      <c r="AS1371" s="37"/>
      <c r="AT1371" s="30" t="s">
        <v>10</v>
      </c>
      <c r="AV1371" t="str">
        <f t="shared" si="351"/>
        <v>musta</v>
      </c>
      <c r="AW1371" t="str">
        <f t="shared" si="352"/>
        <v>musta</v>
      </c>
      <c r="AX1371" t="str">
        <f t="shared" si="353"/>
        <v>musta</v>
      </c>
      <c r="AY1371" s="31">
        <f t="shared" si="354"/>
        <v>10</v>
      </c>
      <c r="AZ1371" s="31">
        <f t="shared" si="355"/>
        <v>10</v>
      </c>
      <c r="BA1371" s="31">
        <f t="shared" si="356"/>
        <v>0</v>
      </c>
      <c r="BB1371" s="31">
        <f t="shared" si="357"/>
        <v>0</v>
      </c>
      <c r="BC1371" s="31">
        <f t="shared" si="358"/>
        <v>0</v>
      </c>
      <c r="BM1371" s="2" t="s">
        <v>35</v>
      </c>
      <c r="BN1371" s="2" t="s">
        <v>35</v>
      </c>
    </row>
    <row r="1372" spans="1:66" x14ac:dyDescent="0.25">
      <c r="A1372" s="50">
        <v>1361</v>
      </c>
      <c r="B1372" s="50">
        <v>1157</v>
      </c>
      <c r="C1372" s="50" t="str">
        <f t="shared" si="363"/>
        <v>11753_1_682</v>
      </c>
      <c r="D1372" s="50">
        <v>1</v>
      </c>
      <c r="E1372" s="51">
        <f t="shared" si="349"/>
        <v>117530001</v>
      </c>
      <c r="F1372" s="76" t="str">
        <f t="shared" si="362"/>
        <v>11753_1</v>
      </c>
      <c r="G1372" s="80">
        <v>11753</v>
      </c>
      <c r="H1372" s="52">
        <v>1</v>
      </c>
      <c r="I1372" s="52">
        <v>682</v>
      </c>
      <c r="J1372" s="53" t="str">
        <f t="shared" si="350"/>
        <v>ok</v>
      </c>
      <c r="K1372" s="54" t="str">
        <f t="shared" si="364"/>
        <v>11753_1</v>
      </c>
      <c r="L1372" s="54">
        <v>11753</v>
      </c>
      <c r="M1372" s="54">
        <v>1</v>
      </c>
      <c r="N1372" s="54">
        <v>124</v>
      </c>
      <c r="O1372" s="55">
        <v>42</v>
      </c>
      <c r="P1372" s="55">
        <v>27</v>
      </c>
      <c r="Q1372" s="55">
        <v>21</v>
      </c>
      <c r="R1372" s="55">
        <v>14</v>
      </c>
      <c r="S1372" s="52">
        <v>0</v>
      </c>
      <c r="T1372" s="56">
        <v>451</v>
      </c>
      <c r="U1372" s="56">
        <v>19</v>
      </c>
      <c r="V1372" s="56">
        <v>487</v>
      </c>
      <c r="W1372" s="56">
        <v>42</v>
      </c>
      <c r="X1372" s="57">
        <v>0.27</v>
      </c>
      <c r="Y1372" s="109"/>
      <c r="Z1372" s="109"/>
      <c r="AA1372" s="109"/>
      <c r="AB1372" s="109"/>
      <c r="AC1372" s="56">
        <v>44</v>
      </c>
      <c r="AD1372" s="52" t="s">
        <v>35</v>
      </c>
      <c r="AE1372" s="52" t="s">
        <v>35</v>
      </c>
      <c r="AF1372" s="52" t="s">
        <v>35</v>
      </c>
      <c r="AG1372" s="52" t="s">
        <v>36</v>
      </c>
      <c r="AH1372" s="106"/>
      <c r="AI1372" s="59"/>
      <c r="AJ1372" s="68" t="s">
        <v>10</v>
      </c>
      <c r="AK1372" t="s">
        <v>10</v>
      </c>
      <c r="AL1372" s="30" t="s">
        <v>10</v>
      </c>
      <c r="AM1372" s="39"/>
      <c r="AN1372" s="115" t="s">
        <v>10</v>
      </c>
      <c r="AO1372" s="30"/>
      <c r="AQ1372" s="5"/>
      <c r="AS1372" s="37"/>
      <c r="AT1372" s="30" t="s">
        <v>10</v>
      </c>
      <c r="AV1372" t="str">
        <f t="shared" si="351"/>
        <v>musta</v>
      </c>
      <c r="AW1372" t="str">
        <f t="shared" si="352"/>
        <v>musta</v>
      </c>
      <c r="AX1372" t="str">
        <f t="shared" si="353"/>
        <v>musta</v>
      </c>
      <c r="AY1372" s="31">
        <f t="shared" si="354"/>
        <v>0</v>
      </c>
      <c r="AZ1372" s="31">
        <f t="shared" si="355"/>
        <v>0</v>
      </c>
      <c r="BA1372" s="31">
        <f t="shared" si="356"/>
        <v>0</v>
      </c>
      <c r="BB1372" s="31">
        <f t="shared" si="357"/>
        <v>0</v>
      </c>
      <c r="BC1372" s="31">
        <f t="shared" si="358"/>
        <v>0</v>
      </c>
      <c r="BM1372" s="2" t="s">
        <v>35</v>
      </c>
      <c r="BN1372" s="2" t="s">
        <v>35</v>
      </c>
    </row>
    <row r="1373" spans="1:66" x14ac:dyDescent="0.25">
      <c r="A1373" s="50">
        <v>1362</v>
      </c>
      <c r="B1373" s="50">
        <v>1158</v>
      </c>
      <c r="C1373" s="50" t="str">
        <f t="shared" si="363"/>
        <v>11755_1_3028</v>
      </c>
      <c r="D1373" s="50">
        <v>1</v>
      </c>
      <c r="E1373" s="51">
        <f t="shared" si="349"/>
        <v>117550001</v>
      </c>
      <c r="F1373" s="76" t="str">
        <f t="shared" si="362"/>
        <v>11755_1</v>
      </c>
      <c r="G1373" s="80">
        <v>11755</v>
      </c>
      <c r="H1373" s="52">
        <v>1</v>
      </c>
      <c r="I1373" s="52">
        <v>3028</v>
      </c>
      <c r="J1373" s="53" t="str">
        <f t="shared" si="350"/>
        <v>ok</v>
      </c>
      <c r="K1373" s="54" t="str">
        <f t="shared" si="364"/>
        <v>11755_1</v>
      </c>
      <c r="L1373" s="54">
        <v>11755</v>
      </c>
      <c r="M1373" s="54">
        <v>1</v>
      </c>
      <c r="N1373" s="54">
        <v>2934</v>
      </c>
      <c r="O1373" s="55">
        <v>29</v>
      </c>
      <c r="P1373" s="55">
        <v>57</v>
      </c>
      <c r="Q1373" s="55">
        <v>0</v>
      </c>
      <c r="R1373" s="55">
        <v>0</v>
      </c>
      <c r="S1373" s="52">
        <v>0</v>
      </c>
      <c r="T1373" s="56">
        <v>71</v>
      </c>
      <c r="U1373" s="56">
        <v>3</v>
      </c>
      <c r="V1373" s="56">
        <v>75</v>
      </c>
      <c r="W1373" s="56">
        <v>29</v>
      </c>
      <c r="X1373" s="57">
        <v>0.56999999999999995</v>
      </c>
      <c r="Y1373" s="109"/>
      <c r="Z1373" s="109"/>
      <c r="AA1373" s="109"/>
      <c r="AB1373" s="109"/>
      <c r="AC1373" s="56">
        <v>65</v>
      </c>
      <c r="AD1373" s="52" t="s">
        <v>35</v>
      </c>
      <c r="AE1373" s="52" t="s">
        <v>35</v>
      </c>
      <c r="AF1373" s="52" t="s">
        <v>35</v>
      </c>
      <c r="AG1373" s="52"/>
      <c r="AH1373" s="106"/>
      <c r="AI1373" s="59"/>
      <c r="AJ1373" s="68" t="s">
        <v>10</v>
      </c>
      <c r="AK1373" t="s">
        <v>10</v>
      </c>
      <c r="AL1373" s="30" t="s">
        <v>10</v>
      </c>
      <c r="AM1373" s="39"/>
      <c r="AN1373" s="115" t="s">
        <v>10</v>
      </c>
      <c r="AO1373" s="30"/>
      <c r="AQ1373" s="5"/>
      <c r="AS1373" s="37"/>
      <c r="AT1373" s="30" t="s">
        <v>10</v>
      </c>
      <c r="AV1373" t="str">
        <f t="shared" si="351"/>
        <v>musta</v>
      </c>
      <c r="AW1373" t="str">
        <f t="shared" si="352"/>
        <v>musta</v>
      </c>
      <c r="AX1373" t="str">
        <f t="shared" si="353"/>
        <v>musta</v>
      </c>
      <c r="AY1373" s="31">
        <f t="shared" si="354"/>
        <v>1</v>
      </c>
      <c r="AZ1373" s="31">
        <f t="shared" si="355"/>
        <v>1</v>
      </c>
      <c r="BA1373" s="31">
        <f t="shared" si="356"/>
        <v>0</v>
      </c>
      <c r="BB1373" s="31">
        <f t="shared" si="357"/>
        <v>0</v>
      </c>
      <c r="BC1373" s="31">
        <f t="shared" si="358"/>
        <v>0</v>
      </c>
      <c r="BM1373" s="2" t="s">
        <v>35</v>
      </c>
      <c r="BN1373" s="2" t="s">
        <v>35</v>
      </c>
    </row>
    <row r="1374" spans="1:66" x14ac:dyDescent="0.25">
      <c r="A1374" s="50">
        <v>1363</v>
      </c>
      <c r="B1374" s="50">
        <v>1159</v>
      </c>
      <c r="C1374" s="50" t="str">
        <f t="shared" si="363"/>
        <v>11757_1_4962</v>
      </c>
      <c r="D1374" s="50">
        <v>1</v>
      </c>
      <c r="E1374" s="51">
        <f t="shared" ref="E1374:E1382" si="365">G1374*10000+H1374</f>
        <v>117570001</v>
      </c>
      <c r="F1374" s="76" t="str">
        <f t="shared" si="362"/>
        <v>11757_1</v>
      </c>
      <c r="G1374" s="80">
        <v>11757</v>
      </c>
      <c r="H1374" s="52">
        <v>1</v>
      </c>
      <c r="I1374" s="52">
        <v>4962</v>
      </c>
      <c r="J1374" s="53" t="str">
        <f t="shared" ref="J1374:J1382" si="366">IF(F1374=K1374,"ok","huom!")</f>
        <v>ok</v>
      </c>
      <c r="K1374" s="54" t="str">
        <f t="shared" si="364"/>
        <v>11757_1</v>
      </c>
      <c r="L1374" s="54">
        <v>11757</v>
      </c>
      <c r="M1374" s="54">
        <v>1</v>
      </c>
      <c r="N1374" s="54">
        <v>4555</v>
      </c>
      <c r="O1374" s="55">
        <v>42</v>
      </c>
      <c r="P1374" s="55">
        <v>33</v>
      </c>
      <c r="Q1374" s="55">
        <v>13</v>
      </c>
      <c r="R1374" s="55">
        <v>8</v>
      </c>
      <c r="S1374" s="52">
        <v>0</v>
      </c>
      <c r="T1374" s="56">
        <v>64</v>
      </c>
      <c r="U1374" s="56">
        <v>3</v>
      </c>
      <c r="V1374" s="56">
        <v>64</v>
      </c>
      <c r="W1374" s="56">
        <v>42</v>
      </c>
      <c r="X1374" s="57">
        <v>0.33</v>
      </c>
      <c r="Y1374" s="109"/>
      <c r="Z1374" s="109"/>
      <c r="AA1374" s="109"/>
      <c r="AB1374" s="109"/>
      <c r="AC1374" s="56">
        <v>54</v>
      </c>
      <c r="AD1374" s="52" t="s">
        <v>35</v>
      </c>
      <c r="AE1374" s="52" t="s">
        <v>35</v>
      </c>
      <c r="AF1374" s="52" t="s">
        <v>35</v>
      </c>
      <c r="AG1374" s="52"/>
      <c r="AH1374" s="106"/>
      <c r="AI1374" s="59"/>
      <c r="AJ1374" s="68" t="s">
        <v>10</v>
      </c>
      <c r="AK1374" t="s">
        <v>10</v>
      </c>
      <c r="AL1374" s="30" t="s">
        <v>10</v>
      </c>
      <c r="AM1374" s="39"/>
      <c r="AN1374" s="115" t="s">
        <v>10</v>
      </c>
      <c r="AO1374" s="30"/>
      <c r="AQ1374" s="5"/>
      <c r="AS1374" s="37"/>
      <c r="AT1374" s="30" t="s">
        <v>10</v>
      </c>
      <c r="AV1374" t="str">
        <f t="shared" ref="AV1374:AV1382" si="367">IF(X1374="ei mallia","ei mallia",IF(X1374&gt;0.599999,IF(W1374&gt;999,"punainen",IF(AC1374&gt;99,"punainen",IF(AD1374="osa seud. yht","punainen","musta"))),"musta"))</f>
        <v>musta</v>
      </c>
      <c r="AW1374" t="str">
        <f t="shared" ref="AW1374:AW1382" si="368">IF(X1374="ei mallia","ei mallia",IF(X1374&gt;0.399999,IF(W1374&gt;1999,"punainen",IF(AC1374&gt;499,"punainen",IF(AE1374="osa seud. yht","punainen","musta"))),"musta"))</f>
        <v>musta</v>
      </c>
      <c r="AX1374" t="str">
        <f t="shared" ref="AX1374:AX1382" si="369">IF(X1374="ei mallia","ei mallia",IF(AY1374&gt;20,"punainen","musta"))</f>
        <v>musta</v>
      </c>
      <c r="AY1374" s="31">
        <f t="shared" ref="AY1374:AY1382" si="370">SUM(AZ1374:BC1374)</f>
        <v>0</v>
      </c>
      <c r="AZ1374" s="31">
        <f t="shared" ref="AZ1374:AZ1382" si="371">IF(X1374&gt;0.59999,10,IF(X1374&gt;0.39999,1,0))</f>
        <v>0</v>
      </c>
      <c r="BA1374" s="31">
        <f t="shared" ref="BA1374:BA1382" si="372">IF(W1374&gt;1999,10,IF(W1374&gt;999,1,0))</f>
        <v>0</v>
      </c>
      <c r="BB1374" s="31">
        <f t="shared" ref="BB1374:BB1382" si="373">IF(AC1374&gt;499,10,IF(AC1374&gt;99,1,0))</f>
        <v>0</v>
      </c>
      <c r="BC1374" s="31">
        <f t="shared" ref="BC1374:BC1382" si="374">IF(AE1374="osa seud. yht",10,IF(AD1374="osa seud. yht",1,0))</f>
        <v>0</v>
      </c>
      <c r="BM1374" s="2" t="s">
        <v>35</v>
      </c>
      <c r="BN1374" s="2" t="s">
        <v>35</v>
      </c>
    </row>
    <row r="1375" spans="1:66" x14ac:dyDescent="0.25">
      <c r="A1375" s="50">
        <v>1364</v>
      </c>
      <c r="B1375" s="50">
        <v>1160</v>
      </c>
      <c r="C1375" s="50" t="str">
        <f t="shared" si="363"/>
        <v>11757_2_4602</v>
      </c>
      <c r="D1375" s="50">
        <v>1</v>
      </c>
      <c r="E1375" s="51">
        <f t="shared" si="365"/>
        <v>117570002</v>
      </c>
      <c r="F1375" s="76" t="str">
        <f t="shared" si="362"/>
        <v>11757_2</v>
      </c>
      <c r="G1375" s="80">
        <v>11757</v>
      </c>
      <c r="H1375" s="52">
        <v>2</v>
      </c>
      <c r="I1375" s="52">
        <v>4602</v>
      </c>
      <c r="J1375" s="53" t="str">
        <f t="shared" si="366"/>
        <v>ok</v>
      </c>
      <c r="K1375" s="54" t="str">
        <f t="shared" si="364"/>
        <v>11757_2</v>
      </c>
      <c r="L1375" s="54">
        <v>11757</v>
      </c>
      <c r="M1375" s="54">
        <v>2</v>
      </c>
      <c r="N1375" s="54">
        <v>4445</v>
      </c>
      <c r="O1375" s="55">
        <v>47</v>
      </c>
      <c r="P1375" s="55">
        <v>43</v>
      </c>
      <c r="Q1375" s="55">
        <v>6</v>
      </c>
      <c r="R1375" s="55">
        <v>6</v>
      </c>
      <c r="S1375" s="52">
        <v>0</v>
      </c>
      <c r="T1375" s="56">
        <v>64</v>
      </c>
      <c r="U1375" s="56">
        <v>3</v>
      </c>
      <c r="V1375" s="56">
        <v>64</v>
      </c>
      <c r="W1375" s="56">
        <v>47</v>
      </c>
      <c r="X1375" s="57">
        <v>0.43</v>
      </c>
      <c r="Y1375" s="109"/>
      <c r="Z1375" s="109"/>
      <c r="AA1375" s="109"/>
      <c r="AB1375" s="109"/>
      <c r="AC1375" s="56">
        <v>103</v>
      </c>
      <c r="AD1375" s="52" t="s">
        <v>35</v>
      </c>
      <c r="AE1375" s="52" t="s">
        <v>35</v>
      </c>
      <c r="AF1375" s="52" t="s">
        <v>35</v>
      </c>
      <c r="AG1375" s="52"/>
      <c r="AH1375" s="106"/>
      <c r="AI1375" s="59"/>
      <c r="AJ1375" s="68" t="s">
        <v>10</v>
      </c>
      <c r="AK1375" t="s">
        <v>10</v>
      </c>
      <c r="AL1375" s="30" t="s">
        <v>10</v>
      </c>
      <c r="AM1375" s="39"/>
      <c r="AN1375" s="115" t="s">
        <v>10</v>
      </c>
      <c r="AO1375" s="30"/>
      <c r="AQ1375" s="5"/>
      <c r="AS1375" s="37"/>
      <c r="AT1375" s="30" t="s">
        <v>10</v>
      </c>
      <c r="AV1375" t="str">
        <f t="shared" si="367"/>
        <v>musta</v>
      </c>
      <c r="AW1375" t="str">
        <f t="shared" si="368"/>
        <v>musta</v>
      </c>
      <c r="AX1375" t="str">
        <f t="shared" si="369"/>
        <v>musta</v>
      </c>
      <c r="AY1375" s="31">
        <f t="shared" si="370"/>
        <v>2</v>
      </c>
      <c r="AZ1375" s="31">
        <f t="shared" si="371"/>
        <v>1</v>
      </c>
      <c r="BA1375" s="31">
        <f t="shared" si="372"/>
        <v>0</v>
      </c>
      <c r="BB1375" s="31">
        <f t="shared" si="373"/>
        <v>1</v>
      </c>
      <c r="BC1375" s="31">
        <f t="shared" si="374"/>
        <v>0</v>
      </c>
      <c r="BM1375" s="2" t="s">
        <v>35</v>
      </c>
      <c r="BN1375" s="2" t="s">
        <v>35</v>
      </c>
    </row>
    <row r="1376" spans="1:66" x14ac:dyDescent="0.25">
      <c r="A1376" s="50">
        <v>1365</v>
      </c>
      <c r="B1376" s="50">
        <v>1161</v>
      </c>
      <c r="C1376" s="50" t="str">
        <f t="shared" si="363"/>
        <v>11759_1_7217</v>
      </c>
      <c r="D1376" s="50">
        <v>1</v>
      </c>
      <c r="E1376" s="51">
        <f t="shared" si="365"/>
        <v>117590001</v>
      </c>
      <c r="F1376" s="76" t="str">
        <f t="shared" si="362"/>
        <v>11759_1</v>
      </c>
      <c r="G1376" s="80">
        <v>11759</v>
      </c>
      <c r="H1376" s="52">
        <v>1</v>
      </c>
      <c r="I1376" s="52">
        <v>7217</v>
      </c>
      <c r="J1376" s="53" t="str">
        <f t="shared" si="366"/>
        <v>ok</v>
      </c>
      <c r="K1376" s="54" t="str">
        <f t="shared" si="364"/>
        <v>11759_1</v>
      </c>
      <c r="L1376" s="54">
        <v>11759</v>
      </c>
      <c r="M1376" s="54">
        <v>1</v>
      </c>
      <c r="N1376" s="54">
        <v>6856</v>
      </c>
      <c r="O1376" s="55">
        <v>880</v>
      </c>
      <c r="P1376" s="55">
        <v>92</v>
      </c>
      <c r="Q1376" s="55">
        <v>285</v>
      </c>
      <c r="R1376" s="55">
        <v>30</v>
      </c>
      <c r="S1376" s="52">
        <v>0</v>
      </c>
      <c r="T1376" s="56">
        <v>259</v>
      </c>
      <c r="U1376" s="56">
        <v>29</v>
      </c>
      <c r="V1376" s="56">
        <v>280</v>
      </c>
      <c r="W1376" s="56">
        <v>880</v>
      </c>
      <c r="X1376" s="57">
        <v>0.92</v>
      </c>
      <c r="Y1376" s="109"/>
      <c r="Z1376" s="109"/>
      <c r="AA1376" s="109"/>
      <c r="AB1376" s="109"/>
      <c r="AC1376" s="56">
        <v>104</v>
      </c>
      <c r="AD1376" s="52" t="s">
        <v>35</v>
      </c>
      <c r="AE1376" s="52" t="s">
        <v>35</v>
      </c>
      <c r="AF1376" s="52" t="s">
        <v>35</v>
      </c>
      <c r="AG1376" s="52"/>
      <c r="AH1376" s="106"/>
      <c r="AI1376" s="59"/>
      <c r="AJ1376" s="68" t="s">
        <v>10</v>
      </c>
      <c r="AK1376" t="s">
        <v>10</v>
      </c>
      <c r="AL1376" s="30" t="s">
        <v>10</v>
      </c>
      <c r="AM1376" s="39"/>
      <c r="AN1376" s="115" t="s">
        <v>10</v>
      </c>
      <c r="AO1376" s="30"/>
      <c r="AQ1376" s="5"/>
      <c r="AS1376" s="37"/>
      <c r="AT1376" s="30" t="s">
        <v>10</v>
      </c>
      <c r="AV1376" t="str">
        <f t="shared" si="367"/>
        <v>punainen</v>
      </c>
      <c r="AW1376" t="str">
        <f t="shared" si="368"/>
        <v>musta</v>
      </c>
      <c r="AX1376" t="str">
        <f t="shared" si="369"/>
        <v>musta</v>
      </c>
      <c r="AY1376" s="31">
        <f t="shared" si="370"/>
        <v>11</v>
      </c>
      <c r="AZ1376" s="31">
        <f t="shared" si="371"/>
        <v>10</v>
      </c>
      <c r="BA1376" s="31">
        <f t="shared" si="372"/>
        <v>0</v>
      </c>
      <c r="BB1376" s="31">
        <f t="shared" si="373"/>
        <v>1</v>
      </c>
      <c r="BC1376" s="31">
        <f t="shared" si="374"/>
        <v>0</v>
      </c>
      <c r="BM1376" s="2" t="s">
        <v>35</v>
      </c>
      <c r="BN1376" s="2" t="s">
        <v>35</v>
      </c>
    </row>
    <row r="1377" spans="1:66" x14ac:dyDescent="0.25">
      <c r="A1377" s="50">
        <v>1366</v>
      </c>
      <c r="B1377" s="50">
        <v>1162</v>
      </c>
      <c r="C1377" s="50" t="str">
        <f t="shared" si="363"/>
        <v>11761_1_5262</v>
      </c>
      <c r="D1377" s="50">
        <v>1</v>
      </c>
      <c r="E1377" s="51">
        <f t="shared" si="365"/>
        <v>117610001</v>
      </c>
      <c r="F1377" s="76" t="str">
        <f t="shared" si="362"/>
        <v>11761_1</v>
      </c>
      <c r="G1377" s="80">
        <v>11761</v>
      </c>
      <c r="H1377" s="52">
        <v>1</v>
      </c>
      <c r="I1377" s="52">
        <v>5262</v>
      </c>
      <c r="J1377" s="53" t="str">
        <f t="shared" si="366"/>
        <v>ok</v>
      </c>
      <c r="K1377" s="54" t="str">
        <f t="shared" si="364"/>
        <v>11761_1</v>
      </c>
      <c r="L1377" s="54">
        <v>11761</v>
      </c>
      <c r="M1377" s="54">
        <v>1</v>
      </c>
      <c r="N1377" s="54">
        <v>4908</v>
      </c>
      <c r="O1377" s="55">
        <v>30</v>
      </c>
      <c r="P1377" s="55">
        <v>26</v>
      </c>
      <c r="Q1377" s="55">
        <v>8</v>
      </c>
      <c r="R1377" s="55">
        <v>5</v>
      </c>
      <c r="S1377" s="52">
        <v>0</v>
      </c>
      <c r="T1377" s="56">
        <v>99</v>
      </c>
      <c r="U1377" s="56">
        <v>3</v>
      </c>
      <c r="V1377" s="56">
        <v>114</v>
      </c>
      <c r="W1377" s="56">
        <v>30</v>
      </c>
      <c r="X1377" s="57">
        <v>0.26</v>
      </c>
      <c r="Y1377" s="109"/>
      <c r="Z1377" s="109"/>
      <c r="AA1377" s="109"/>
      <c r="AB1377" s="109"/>
      <c r="AC1377" s="56">
        <v>150</v>
      </c>
      <c r="AD1377" s="52" t="s">
        <v>35</v>
      </c>
      <c r="AE1377" s="52" t="s">
        <v>35</v>
      </c>
      <c r="AF1377" s="52" t="s">
        <v>35</v>
      </c>
      <c r="AG1377" s="52"/>
      <c r="AH1377" s="106"/>
      <c r="AI1377" s="59"/>
      <c r="AJ1377" s="68" t="s">
        <v>10</v>
      </c>
      <c r="AK1377" t="s">
        <v>10</v>
      </c>
      <c r="AL1377" s="30" t="s">
        <v>10</v>
      </c>
      <c r="AM1377" s="39"/>
      <c r="AN1377" s="115" t="s">
        <v>10</v>
      </c>
      <c r="AO1377" s="30"/>
      <c r="AQ1377" s="5"/>
      <c r="AS1377" s="37"/>
      <c r="AT1377" s="30" t="s">
        <v>10</v>
      </c>
      <c r="AV1377" t="str">
        <f t="shared" si="367"/>
        <v>musta</v>
      </c>
      <c r="AW1377" t="str">
        <f t="shared" si="368"/>
        <v>musta</v>
      </c>
      <c r="AX1377" t="str">
        <f t="shared" si="369"/>
        <v>musta</v>
      </c>
      <c r="AY1377" s="31">
        <f t="shared" si="370"/>
        <v>1</v>
      </c>
      <c r="AZ1377" s="31">
        <f t="shared" si="371"/>
        <v>0</v>
      </c>
      <c r="BA1377" s="31">
        <f t="shared" si="372"/>
        <v>0</v>
      </c>
      <c r="BB1377" s="31">
        <f t="shared" si="373"/>
        <v>1</v>
      </c>
      <c r="BC1377" s="31">
        <f t="shared" si="374"/>
        <v>0</v>
      </c>
      <c r="BM1377" s="2" t="s">
        <v>35</v>
      </c>
      <c r="BN1377" s="2" t="s">
        <v>35</v>
      </c>
    </row>
    <row r="1378" spans="1:66" x14ac:dyDescent="0.25">
      <c r="A1378" s="50">
        <v>1367</v>
      </c>
      <c r="B1378" s="50">
        <v>1163</v>
      </c>
      <c r="C1378" s="50" t="str">
        <f t="shared" si="363"/>
        <v>11762_1_2142</v>
      </c>
      <c r="D1378" s="50">
        <v>1</v>
      </c>
      <c r="E1378" s="51">
        <f t="shared" si="365"/>
        <v>117620001</v>
      </c>
      <c r="F1378" s="76" t="str">
        <f t="shared" si="362"/>
        <v>11762_1</v>
      </c>
      <c r="G1378" s="80">
        <v>11762</v>
      </c>
      <c r="H1378" s="52">
        <v>1</v>
      </c>
      <c r="I1378" s="52">
        <v>2142</v>
      </c>
      <c r="J1378" s="53" t="str">
        <f t="shared" si="366"/>
        <v>ok</v>
      </c>
      <c r="K1378" s="54" t="str">
        <f t="shared" si="364"/>
        <v>11762_1</v>
      </c>
      <c r="L1378" s="54">
        <v>11762</v>
      </c>
      <c r="M1378" s="54">
        <v>1</v>
      </c>
      <c r="N1378" s="54">
        <v>2037</v>
      </c>
      <c r="O1378" s="55">
        <v>309</v>
      </c>
      <c r="P1378" s="55">
        <v>59</v>
      </c>
      <c r="Q1378" s="55">
        <v>120</v>
      </c>
      <c r="R1378" s="55">
        <v>23</v>
      </c>
      <c r="S1378" s="52">
        <v>0</v>
      </c>
      <c r="T1378" s="56">
        <v>690</v>
      </c>
      <c r="U1378" s="56">
        <v>12</v>
      </c>
      <c r="V1378" s="56">
        <v>732</v>
      </c>
      <c r="W1378" s="56">
        <v>309</v>
      </c>
      <c r="X1378" s="57">
        <v>0.59</v>
      </c>
      <c r="Y1378" s="109"/>
      <c r="Z1378" s="109"/>
      <c r="AA1378" s="109"/>
      <c r="AB1378" s="109"/>
      <c r="AC1378" s="56">
        <v>328</v>
      </c>
      <c r="AD1378" s="52" t="s">
        <v>35</v>
      </c>
      <c r="AE1378" s="52" t="s">
        <v>35</v>
      </c>
      <c r="AF1378" s="52" t="s">
        <v>35</v>
      </c>
      <c r="AG1378" s="52" t="s">
        <v>36</v>
      </c>
      <c r="AH1378" s="106"/>
      <c r="AI1378" s="59"/>
      <c r="AJ1378" s="68" t="s">
        <v>10</v>
      </c>
      <c r="AK1378" t="s">
        <v>10</v>
      </c>
      <c r="AL1378" s="30" t="s">
        <v>10</v>
      </c>
      <c r="AM1378" s="39"/>
      <c r="AN1378" s="115" t="s">
        <v>10</v>
      </c>
      <c r="AO1378" s="30"/>
      <c r="AQ1378" s="5"/>
      <c r="AS1378" s="37"/>
      <c r="AT1378" s="30" t="s">
        <v>10</v>
      </c>
      <c r="AV1378" t="str">
        <f t="shared" si="367"/>
        <v>musta</v>
      </c>
      <c r="AW1378" t="str">
        <f t="shared" si="368"/>
        <v>musta</v>
      </c>
      <c r="AX1378" t="str">
        <f t="shared" si="369"/>
        <v>musta</v>
      </c>
      <c r="AY1378" s="31">
        <f t="shared" si="370"/>
        <v>2</v>
      </c>
      <c r="AZ1378" s="31">
        <f t="shared" si="371"/>
        <v>1</v>
      </c>
      <c r="BA1378" s="31">
        <f t="shared" si="372"/>
        <v>0</v>
      </c>
      <c r="BB1378" s="31">
        <f t="shared" si="373"/>
        <v>1</v>
      </c>
      <c r="BC1378" s="31">
        <f t="shared" si="374"/>
        <v>0</v>
      </c>
      <c r="BM1378" s="2" t="s">
        <v>35</v>
      </c>
      <c r="BN1378" s="2" t="s">
        <v>35</v>
      </c>
    </row>
    <row r="1379" spans="1:66" x14ac:dyDescent="0.25">
      <c r="A1379" s="50">
        <v>1368</v>
      </c>
      <c r="B1379" s="50">
        <v>1164</v>
      </c>
      <c r="C1379" s="50" t="str">
        <f t="shared" si="363"/>
        <v>11763_1_6415</v>
      </c>
      <c r="D1379" s="50">
        <v>1</v>
      </c>
      <c r="E1379" s="51">
        <f t="shared" si="365"/>
        <v>117630001</v>
      </c>
      <c r="F1379" s="76" t="str">
        <f t="shared" si="362"/>
        <v>11763_1</v>
      </c>
      <c r="G1379" s="80">
        <v>11763</v>
      </c>
      <c r="H1379" s="52">
        <v>1</v>
      </c>
      <c r="I1379" s="52">
        <v>6415</v>
      </c>
      <c r="J1379" s="53" t="str">
        <f t="shared" si="366"/>
        <v>ok</v>
      </c>
      <c r="K1379" s="54" t="str">
        <f t="shared" si="364"/>
        <v>11763_1</v>
      </c>
      <c r="L1379" s="54">
        <v>11763</v>
      </c>
      <c r="M1379" s="54">
        <v>1</v>
      </c>
      <c r="N1379" s="54">
        <v>10715</v>
      </c>
      <c r="O1379" s="55">
        <v>257</v>
      </c>
      <c r="P1379" s="55">
        <v>53</v>
      </c>
      <c r="Q1379" s="55">
        <v>54</v>
      </c>
      <c r="R1379" s="55">
        <v>11</v>
      </c>
      <c r="S1379" s="52">
        <v>0</v>
      </c>
      <c r="T1379" s="56">
        <v>461</v>
      </c>
      <c r="U1379" s="56">
        <v>13</v>
      </c>
      <c r="V1379" s="56">
        <v>477</v>
      </c>
      <c r="W1379" s="56">
        <v>257</v>
      </c>
      <c r="X1379" s="57">
        <v>0.53</v>
      </c>
      <c r="Y1379" s="109"/>
      <c r="Z1379" s="109"/>
      <c r="AA1379" s="109"/>
      <c r="AB1379" s="109"/>
      <c r="AC1379" s="56">
        <v>244</v>
      </c>
      <c r="AD1379" s="52" t="s">
        <v>35</v>
      </c>
      <c r="AE1379" s="52" t="s">
        <v>35</v>
      </c>
      <c r="AF1379" s="52" t="s">
        <v>35</v>
      </c>
      <c r="AG1379" s="52"/>
      <c r="AH1379" s="106"/>
      <c r="AI1379" s="59"/>
      <c r="AJ1379" s="68" t="s">
        <v>10</v>
      </c>
      <c r="AK1379" t="s">
        <v>10</v>
      </c>
      <c r="AL1379" s="30" t="s">
        <v>10</v>
      </c>
      <c r="AM1379" s="39"/>
      <c r="AN1379" s="115" t="s">
        <v>10</v>
      </c>
      <c r="AO1379" s="30"/>
      <c r="AQ1379" s="5"/>
      <c r="AS1379" s="37"/>
      <c r="AT1379" s="30" t="s">
        <v>10</v>
      </c>
      <c r="AV1379" t="str">
        <f t="shared" si="367"/>
        <v>musta</v>
      </c>
      <c r="AW1379" t="str">
        <f t="shared" si="368"/>
        <v>musta</v>
      </c>
      <c r="AX1379" t="str">
        <f t="shared" si="369"/>
        <v>musta</v>
      </c>
      <c r="AY1379" s="31">
        <f t="shared" si="370"/>
        <v>2</v>
      </c>
      <c r="AZ1379" s="31">
        <f t="shared" si="371"/>
        <v>1</v>
      </c>
      <c r="BA1379" s="31">
        <f t="shared" si="372"/>
        <v>0</v>
      </c>
      <c r="BB1379" s="31">
        <f t="shared" si="373"/>
        <v>1</v>
      </c>
      <c r="BC1379" s="31">
        <f t="shared" si="374"/>
        <v>0</v>
      </c>
      <c r="BM1379" s="32" t="s">
        <v>34</v>
      </c>
      <c r="BN1379" s="2" t="s">
        <v>35</v>
      </c>
    </row>
    <row r="1380" spans="1:66" x14ac:dyDescent="0.25">
      <c r="A1380" s="50">
        <v>1369</v>
      </c>
      <c r="B1380" s="50">
        <v>1165</v>
      </c>
      <c r="C1380" s="50" t="str">
        <f t="shared" si="363"/>
        <v>11763_2_4900</v>
      </c>
      <c r="D1380" s="50">
        <v>1</v>
      </c>
      <c r="E1380" s="51">
        <f t="shared" si="365"/>
        <v>117630002</v>
      </c>
      <c r="F1380" s="76" t="str">
        <f t="shared" si="362"/>
        <v>11763_2</v>
      </c>
      <c r="G1380" s="80">
        <v>11763</v>
      </c>
      <c r="H1380" s="52">
        <v>2</v>
      </c>
      <c r="I1380" s="52">
        <v>4900</v>
      </c>
      <c r="J1380" s="53" t="str">
        <f t="shared" si="366"/>
        <v>huom!</v>
      </c>
      <c r="K1380" s="54"/>
      <c r="L1380" s="54"/>
      <c r="M1380" s="54"/>
      <c r="N1380" s="54"/>
      <c r="O1380" s="55">
        <v>257</v>
      </c>
      <c r="P1380" s="55">
        <v>53</v>
      </c>
      <c r="Q1380" s="55">
        <v>54</v>
      </c>
      <c r="R1380" s="55">
        <v>11</v>
      </c>
      <c r="S1380" s="52">
        <v>0</v>
      </c>
      <c r="T1380" s="56">
        <v>461</v>
      </c>
      <c r="U1380" s="56">
        <v>13</v>
      </c>
      <c r="V1380" s="56">
        <v>477</v>
      </c>
      <c r="W1380" s="56">
        <v>257</v>
      </c>
      <c r="X1380" s="57">
        <v>0.53</v>
      </c>
      <c r="Y1380" s="109"/>
      <c r="Z1380" s="109"/>
      <c r="AA1380" s="109"/>
      <c r="AB1380" s="109"/>
      <c r="AC1380" s="56">
        <v>209</v>
      </c>
      <c r="AD1380" s="52" t="s">
        <v>35</v>
      </c>
      <c r="AE1380" s="52" t="s">
        <v>35</v>
      </c>
      <c r="AF1380" s="52" t="s">
        <v>35</v>
      </c>
      <c r="AG1380" s="52"/>
      <c r="AH1380" s="106"/>
      <c r="AI1380" s="59"/>
      <c r="AJ1380" s="68" t="s">
        <v>10</v>
      </c>
      <c r="AK1380" t="s">
        <v>10</v>
      </c>
      <c r="AL1380" s="30" t="s">
        <v>10</v>
      </c>
      <c r="AM1380" s="39"/>
      <c r="AN1380" s="115" t="s">
        <v>10</v>
      </c>
      <c r="AO1380" s="30"/>
      <c r="AQ1380" s="5"/>
      <c r="AS1380" s="37"/>
      <c r="AT1380" s="30" t="s">
        <v>10</v>
      </c>
      <c r="AV1380" t="str">
        <f t="shared" si="367"/>
        <v>musta</v>
      </c>
      <c r="AW1380" t="str">
        <f t="shared" si="368"/>
        <v>musta</v>
      </c>
      <c r="AX1380" t="str">
        <f t="shared" si="369"/>
        <v>musta</v>
      </c>
      <c r="AY1380" s="31">
        <f t="shared" si="370"/>
        <v>2</v>
      </c>
      <c r="AZ1380" s="31">
        <f t="shared" si="371"/>
        <v>1</v>
      </c>
      <c r="BA1380" s="31">
        <f t="shared" si="372"/>
        <v>0</v>
      </c>
      <c r="BB1380" s="31">
        <f t="shared" si="373"/>
        <v>1</v>
      </c>
      <c r="BC1380" s="31">
        <f t="shared" si="374"/>
        <v>0</v>
      </c>
      <c r="BM1380" s="32" t="s">
        <v>34</v>
      </c>
      <c r="BN1380" s="2" t="s">
        <v>35</v>
      </c>
    </row>
    <row r="1381" spans="1:66" x14ac:dyDescent="0.25">
      <c r="A1381" s="50">
        <v>1370</v>
      </c>
      <c r="B1381" s="50">
        <v>1166</v>
      </c>
      <c r="C1381" s="50" t="str">
        <f t="shared" si="363"/>
        <v>11769_1_7810</v>
      </c>
      <c r="D1381" s="50">
        <v>1</v>
      </c>
      <c r="E1381" s="51">
        <f t="shared" si="365"/>
        <v>117690001</v>
      </c>
      <c r="F1381" s="76" t="str">
        <f t="shared" si="362"/>
        <v>11769_1</v>
      </c>
      <c r="G1381" s="80">
        <v>11769</v>
      </c>
      <c r="H1381" s="52">
        <v>1</v>
      </c>
      <c r="I1381" s="52">
        <v>7810</v>
      </c>
      <c r="J1381" s="53" t="str">
        <f t="shared" si="366"/>
        <v>ok</v>
      </c>
      <c r="K1381" s="54" t="str">
        <f>CONCATENATE(L1381,"_",M1381)</f>
        <v>11769_1</v>
      </c>
      <c r="L1381" s="54">
        <v>11769</v>
      </c>
      <c r="M1381" s="54">
        <v>1</v>
      </c>
      <c r="N1381" s="54">
        <v>7506</v>
      </c>
      <c r="O1381" s="55">
        <v>442</v>
      </c>
      <c r="P1381" s="55">
        <v>85</v>
      </c>
      <c r="Q1381" s="55">
        <v>318</v>
      </c>
      <c r="R1381" s="55">
        <v>58</v>
      </c>
      <c r="S1381" s="52">
        <v>0</v>
      </c>
      <c r="T1381" s="56">
        <v>128</v>
      </c>
      <c r="U1381" s="56">
        <v>1</v>
      </c>
      <c r="V1381" s="56">
        <v>124</v>
      </c>
      <c r="W1381" s="56">
        <v>442</v>
      </c>
      <c r="X1381" s="57">
        <v>0.85</v>
      </c>
      <c r="Y1381" s="109"/>
      <c r="Z1381" s="109"/>
      <c r="AA1381" s="109"/>
      <c r="AB1381" s="109"/>
      <c r="AC1381" s="56">
        <v>97</v>
      </c>
      <c r="AD1381" s="52" t="s">
        <v>35</v>
      </c>
      <c r="AE1381" s="52" t="s">
        <v>35</v>
      </c>
      <c r="AF1381" s="52" t="s">
        <v>35</v>
      </c>
      <c r="AG1381" s="52"/>
      <c r="AH1381" s="106"/>
      <c r="AI1381" s="59"/>
      <c r="AJ1381" s="68" t="s">
        <v>10</v>
      </c>
      <c r="AK1381" t="s">
        <v>10</v>
      </c>
      <c r="AL1381" s="30" t="s">
        <v>10</v>
      </c>
      <c r="AM1381" s="39"/>
      <c r="AN1381" s="115" t="s">
        <v>10</v>
      </c>
      <c r="AO1381" s="30"/>
      <c r="AQ1381" s="5"/>
      <c r="AS1381" s="37"/>
      <c r="AT1381" s="30" t="s">
        <v>10</v>
      </c>
      <c r="AV1381" t="str">
        <f t="shared" si="367"/>
        <v>musta</v>
      </c>
      <c r="AW1381" t="str">
        <f t="shared" si="368"/>
        <v>musta</v>
      </c>
      <c r="AX1381" t="str">
        <f t="shared" si="369"/>
        <v>musta</v>
      </c>
      <c r="AY1381" s="31">
        <f t="shared" si="370"/>
        <v>10</v>
      </c>
      <c r="AZ1381" s="31">
        <f t="shared" si="371"/>
        <v>10</v>
      </c>
      <c r="BA1381" s="31">
        <f t="shared" si="372"/>
        <v>0</v>
      </c>
      <c r="BB1381" s="31">
        <f t="shared" si="373"/>
        <v>0</v>
      </c>
      <c r="BC1381" s="31">
        <f t="shared" si="374"/>
        <v>0</v>
      </c>
      <c r="BM1381" s="32" t="s">
        <v>34</v>
      </c>
      <c r="BN1381" s="2" t="s">
        <v>35</v>
      </c>
    </row>
    <row r="1382" spans="1:66" x14ac:dyDescent="0.25">
      <c r="A1382" s="50">
        <v>1371</v>
      </c>
      <c r="B1382" s="50">
        <v>1167</v>
      </c>
      <c r="C1382" s="50" t="str">
        <f t="shared" si="363"/>
        <v>11770_1_3363</v>
      </c>
      <c r="D1382" s="50">
        <v>1</v>
      </c>
      <c r="E1382" s="51">
        <f t="shared" si="365"/>
        <v>117700001</v>
      </c>
      <c r="F1382" s="76" t="str">
        <f t="shared" si="362"/>
        <v>11770_1</v>
      </c>
      <c r="G1382" s="80">
        <v>11770</v>
      </c>
      <c r="H1382" s="52">
        <v>1</v>
      </c>
      <c r="I1382" s="52">
        <v>3363</v>
      </c>
      <c r="J1382" s="53" t="str">
        <f t="shared" si="366"/>
        <v>ok</v>
      </c>
      <c r="K1382" s="54" t="str">
        <f>CONCATENATE(L1382,"_",M1382)</f>
        <v>11770_1</v>
      </c>
      <c r="L1382" s="54">
        <v>11770</v>
      </c>
      <c r="M1382" s="54">
        <v>1</v>
      </c>
      <c r="N1382" s="54">
        <v>3239</v>
      </c>
      <c r="O1382" s="55">
        <v>448</v>
      </c>
      <c r="P1382" s="55">
        <v>75</v>
      </c>
      <c r="Q1382" s="55">
        <v>294</v>
      </c>
      <c r="R1382" s="55">
        <v>45</v>
      </c>
      <c r="S1382" s="52">
        <v>0</v>
      </c>
      <c r="T1382" s="56">
        <v>262</v>
      </c>
      <c r="U1382" s="56">
        <v>11</v>
      </c>
      <c r="V1382" s="56">
        <v>273</v>
      </c>
      <c r="W1382" s="56">
        <v>448</v>
      </c>
      <c r="X1382" s="57">
        <v>0.75</v>
      </c>
      <c r="Y1382" s="109"/>
      <c r="Z1382" s="109"/>
      <c r="AA1382" s="109"/>
      <c r="AB1382" s="109"/>
      <c r="AC1382" s="56">
        <v>97</v>
      </c>
      <c r="AD1382" s="52" t="s">
        <v>35</v>
      </c>
      <c r="AE1382" s="52" t="s">
        <v>35</v>
      </c>
      <c r="AF1382" s="52" t="s">
        <v>35</v>
      </c>
      <c r="AG1382" s="52"/>
      <c r="AH1382" s="106"/>
      <c r="AI1382" s="59"/>
      <c r="AJ1382" s="68" t="s">
        <v>10</v>
      </c>
      <c r="AK1382" t="s">
        <v>10</v>
      </c>
      <c r="AL1382" s="30" t="s">
        <v>10</v>
      </c>
      <c r="AM1382" s="39"/>
      <c r="AN1382" s="115" t="s">
        <v>10</v>
      </c>
      <c r="AO1382" s="30"/>
      <c r="AQ1382" s="5"/>
      <c r="AS1382" s="37"/>
      <c r="AT1382" s="30" t="s">
        <v>10</v>
      </c>
      <c r="AV1382" t="str">
        <f t="shared" si="367"/>
        <v>musta</v>
      </c>
      <c r="AW1382" t="str">
        <f t="shared" si="368"/>
        <v>musta</v>
      </c>
      <c r="AX1382" t="str">
        <f t="shared" si="369"/>
        <v>musta</v>
      </c>
      <c r="AY1382" s="31">
        <f t="shared" si="370"/>
        <v>10</v>
      </c>
      <c r="AZ1382" s="31">
        <f t="shared" si="371"/>
        <v>10</v>
      </c>
      <c r="BA1382" s="31">
        <f t="shared" si="372"/>
        <v>0</v>
      </c>
      <c r="BB1382" s="31">
        <f t="shared" si="373"/>
        <v>0</v>
      </c>
      <c r="BC1382" s="31">
        <f t="shared" si="374"/>
        <v>0</v>
      </c>
      <c r="BM1382" s="32" t="s">
        <v>34</v>
      </c>
      <c r="BN1382" s="2" t="s">
        <v>35</v>
      </c>
    </row>
    <row r="1383" spans="1:66" x14ac:dyDescent="0.25">
      <c r="A1383" s="50">
        <v>1372</v>
      </c>
      <c r="B1383" s="50"/>
      <c r="C1383" s="50" t="str">
        <f t="shared" si="363"/>
        <v>11770_2_3810</v>
      </c>
      <c r="D1383" s="50">
        <v>1</v>
      </c>
      <c r="E1383" s="51"/>
      <c r="F1383" s="76" t="str">
        <f t="shared" si="362"/>
        <v>11770_2</v>
      </c>
      <c r="G1383" s="80">
        <v>11770</v>
      </c>
      <c r="H1383" s="52">
        <v>2</v>
      </c>
      <c r="I1383" s="52">
        <v>3810</v>
      </c>
      <c r="J1383" s="53">
        <v>3810</v>
      </c>
      <c r="K1383" s="54">
        <v>3810</v>
      </c>
      <c r="L1383" s="54">
        <v>3810</v>
      </c>
      <c r="M1383" s="54"/>
      <c r="N1383" s="54"/>
      <c r="O1383" s="55"/>
      <c r="P1383" s="55"/>
      <c r="Q1383" s="55"/>
      <c r="R1383" s="55"/>
      <c r="S1383" s="52"/>
      <c r="T1383" s="52">
        <v>359</v>
      </c>
      <c r="U1383" s="52">
        <v>9</v>
      </c>
      <c r="V1383" s="52">
        <v>369</v>
      </c>
      <c r="W1383" s="52"/>
      <c r="X1383" s="52"/>
      <c r="Y1383" s="110"/>
      <c r="Z1383" s="110"/>
      <c r="AA1383" s="110"/>
      <c r="AB1383" s="110"/>
      <c r="AC1383" s="56">
        <v>22</v>
      </c>
      <c r="AD1383" s="52"/>
      <c r="AE1383" s="52"/>
      <c r="AF1383" s="52"/>
      <c r="AG1383" s="52"/>
      <c r="AH1383" s="106"/>
      <c r="AI1383" s="59" t="s">
        <v>80</v>
      </c>
      <c r="AJ1383" s="69" t="s">
        <v>10</v>
      </c>
      <c r="AK1383" s="34" t="s">
        <v>10</v>
      </c>
      <c r="AL1383" s="26" t="s">
        <v>10</v>
      </c>
      <c r="AM1383" s="39"/>
      <c r="AN1383" s="115"/>
      <c r="AO1383" s="26" t="s">
        <v>10</v>
      </c>
      <c r="AQ1383" s="5"/>
      <c r="AS1383" s="37"/>
      <c r="AT1383" s="30"/>
      <c r="BE1383" s="21"/>
      <c r="BF1383" s="21"/>
      <c r="BG1383" s="21"/>
      <c r="BI1383" s="21"/>
      <c r="BJ1383" s="21"/>
      <c r="BK1383" s="21"/>
    </row>
    <row r="1384" spans="1:66" x14ac:dyDescent="0.25">
      <c r="A1384" s="50">
        <v>1373</v>
      </c>
      <c r="B1384" s="50"/>
      <c r="C1384" s="50" t="str">
        <f t="shared" si="363"/>
        <v>11770_3_4834</v>
      </c>
      <c r="D1384" s="50">
        <v>1</v>
      </c>
      <c r="E1384" s="51"/>
      <c r="F1384" s="76" t="str">
        <f t="shared" si="362"/>
        <v>11770_3</v>
      </c>
      <c r="G1384" s="80">
        <v>11770</v>
      </c>
      <c r="H1384" s="52">
        <v>3</v>
      </c>
      <c r="I1384" s="52">
        <v>4834</v>
      </c>
      <c r="J1384" s="53">
        <v>4834</v>
      </c>
      <c r="K1384" s="54">
        <v>4834</v>
      </c>
      <c r="L1384" s="54">
        <v>4834</v>
      </c>
      <c r="M1384" s="54"/>
      <c r="N1384" s="54"/>
      <c r="O1384" s="55"/>
      <c r="P1384" s="55"/>
      <c r="Q1384" s="55"/>
      <c r="R1384" s="55"/>
      <c r="S1384" s="52"/>
      <c r="T1384" s="52">
        <v>359</v>
      </c>
      <c r="U1384" s="52">
        <v>9</v>
      </c>
      <c r="V1384" s="52">
        <v>369</v>
      </c>
      <c r="W1384" s="52"/>
      <c r="X1384" s="52"/>
      <c r="Y1384" s="110"/>
      <c r="Z1384" s="110"/>
      <c r="AA1384" s="110"/>
      <c r="AB1384" s="110"/>
      <c r="AC1384" s="56">
        <v>97</v>
      </c>
      <c r="AD1384" s="52"/>
      <c r="AE1384" s="52"/>
      <c r="AF1384" s="52"/>
      <c r="AG1384" s="52"/>
      <c r="AH1384" s="106"/>
      <c r="AI1384" s="59" t="s">
        <v>80</v>
      </c>
      <c r="AJ1384" s="69" t="s">
        <v>10</v>
      </c>
      <c r="AK1384" s="34" t="s">
        <v>10</v>
      </c>
      <c r="AL1384" s="26" t="s">
        <v>10</v>
      </c>
      <c r="AM1384" s="39"/>
      <c r="AN1384" s="115"/>
      <c r="AO1384" s="26" t="s">
        <v>10</v>
      </c>
      <c r="AQ1384" s="5"/>
      <c r="AS1384" s="37"/>
      <c r="AT1384" s="30"/>
      <c r="BE1384" s="21"/>
      <c r="BF1384" s="21"/>
      <c r="BG1384" s="21"/>
      <c r="BI1384" s="21"/>
      <c r="BJ1384" s="21"/>
      <c r="BK1384" s="21"/>
    </row>
    <row r="1385" spans="1:66" x14ac:dyDescent="0.25">
      <c r="A1385" s="50">
        <v>1374</v>
      </c>
      <c r="B1385" s="50"/>
      <c r="C1385" s="50" t="str">
        <f t="shared" si="363"/>
        <v>11771_1_4015</v>
      </c>
      <c r="D1385" s="50">
        <v>1</v>
      </c>
      <c r="E1385" s="51"/>
      <c r="F1385" s="76" t="str">
        <f t="shared" si="362"/>
        <v>11771_1</v>
      </c>
      <c r="G1385" s="80">
        <v>11771</v>
      </c>
      <c r="H1385" s="52">
        <v>1</v>
      </c>
      <c r="I1385" s="52">
        <v>4015</v>
      </c>
      <c r="J1385" s="53">
        <v>4015</v>
      </c>
      <c r="K1385" s="54">
        <v>4015</v>
      </c>
      <c r="L1385" s="54">
        <v>4015</v>
      </c>
      <c r="M1385" s="54"/>
      <c r="N1385" s="54"/>
      <c r="O1385" s="55"/>
      <c r="P1385" s="55"/>
      <c r="Q1385" s="55"/>
      <c r="R1385" s="55"/>
      <c r="S1385" s="52"/>
      <c r="T1385" s="52">
        <v>74</v>
      </c>
      <c r="U1385" s="52">
        <v>2</v>
      </c>
      <c r="V1385" s="52">
        <v>77</v>
      </c>
      <c r="W1385" s="52"/>
      <c r="X1385" s="52"/>
      <c r="Y1385" s="110"/>
      <c r="Z1385" s="110"/>
      <c r="AA1385" s="110"/>
      <c r="AB1385" s="110"/>
      <c r="AC1385" s="56">
        <v>32</v>
      </c>
      <c r="AD1385" s="52"/>
      <c r="AE1385" s="52"/>
      <c r="AF1385" s="52"/>
      <c r="AG1385" s="52"/>
      <c r="AH1385" s="106"/>
      <c r="AI1385" s="59" t="s">
        <v>80</v>
      </c>
      <c r="AJ1385" s="69" t="s">
        <v>10</v>
      </c>
      <c r="AK1385" s="34" t="s">
        <v>10</v>
      </c>
      <c r="AL1385" s="26" t="s">
        <v>10</v>
      </c>
      <c r="AM1385" s="39"/>
      <c r="AN1385" s="115"/>
      <c r="AO1385" s="26" t="s">
        <v>10</v>
      </c>
      <c r="AQ1385" s="5"/>
      <c r="AS1385" s="37"/>
      <c r="AT1385" s="30"/>
      <c r="BE1385" s="21"/>
      <c r="BF1385" s="21"/>
      <c r="BG1385" s="21"/>
      <c r="BI1385" s="21"/>
      <c r="BJ1385" s="21"/>
      <c r="BK1385" s="21"/>
    </row>
    <row r="1386" spans="1:66" x14ac:dyDescent="0.25">
      <c r="A1386" s="50">
        <v>1375</v>
      </c>
      <c r="B1386" s="50">
        <v>1168</v>
      </c>
      <c r="C1386" s="50" t="str">
        <f t="shared" si="363"/>
        <v>11773_1_2802</v>
      </c>
      <c r="D1386" s="50">
        <v>1</v>
      </c>
      <c r="E1386" s="51">
        <f t="shared" ref="E1386:E1402" si="375">G1386*10000+H1386</f>
        <v>117730001</v>
      </c>
      <c r="F1386" s="76" t="str">
        <f t="shared" si="362"/>
        <v>11773_1</v>
      </c>
      <c r="G1386" s="80">
        <v>11773</v>
      </c>
      <c r="H1386" s="52">
        <v>1</v>
      </c>
      <c r="I1386" s="52">
        <v>2802</v>
      </c>
      <c r="J1386" s="53" t="str">
        <f t="shared" ref="J1386:J1402" si="376">IF(F1386=K1386,"ok","huom!")</f>
        <v>ok</v>
      </c>
      <c r="K1386" s="54" t="str">
        <f>CONCATENATE(L1386,"_",M1386)</f>
        <v>11773_1</v>
      </c>
      <c r="L1386" s="54">
        <v>11773</v>
      </c>
      <c r="M1386" s="54">
        <v>1</v>
      </c>
      <c r="N1386" s="54">
        <v>2718</v>
      </c>
      <c r="O1386" s="55">
        <v>391</v>
      </c>
      <c r="P1386" s="55">
        <v>66</v>
      </c>
      <c r="Q1386" s="55">
        <v>253</v>
      </c>
      <c r="R1386" s="55">
        <v>43</v>
      </c>
      <c r="S1386" s="52">
        <v>0</v>
      </c>
      <c r="T1386" s="56">
        <v>757</v>
      </c>
      <c r="U1386" s="56">
        <v>33</v>
      </c>
      <c r="V1386" s="56">
        <v>831</v>
      </c>
      <c r="W1386" s="56">
        <v>391</v>
      </c>
      <c r="X1386" s="57">
        <v>0.66</v>
      </c>
      <c r="Y1386" s="109"/>
      <c r="Z1386" s="109"/>
      <c r="AA1386" s="109"/>
      <c r="AB1386" s="109"/>
      <c r="AC1386" s="56">
        <v>81</v>
      </c>
      <c r="AD1386" s="52" t="s">
        <v>35</v>
      </c>
      <c r="AE1386" s="52" t="s">
        <v>35</v>
      </c>
      <c r="AF1386" s="52" t="s">
        <v>35</v>
      </c>
      <c r="AG1386" s="52"/>
      <c r="AH1386" s="106"/>
      <c r="AI1386" s="59"/>
      <c r="AJ1386" s="68" t="s">
        <v>10</v>
      </c>
      <c r="AK1386" t="s">
        <v>10</v>
      </c>
      <c r="AL1386" s="30" t="s">
        <v>10</v>
      </c>
      <c r="AM1386" s="39"/>
      <c r="AN1386" s="115" t="s">
        <v>10</v>
      </c>
      <c r="AO1386" s="30"/>
      <c r="AQ1386" s="5"/>
      <c r="AS1386" s="37"/>
      <c r="AT1386" s="30" t="s">
        <v>10</v>
      </c>
      <c r="AV1386" t="str">
        <f t="shared" ref="AV1386:AV1402" si="377">IF(X1386="ei mallia","ei mallia",IF(X1386&gt;0.599999,IF(W1386&gt;999,"punainen",IF(AC1386&gt;99,"punainen",IF(AD1386="osa seud. yht","punainen","musta"))),"musta"))</f>
        <v>musta</v>
      </c>
      <c r="AW1386" t="str">
        <f t="shared" ref="AW1386:AW1402" si="378">IF(X1386="ei mallia","ei mallia",IF(X1386&gt;0.399999,IF(W1386&gt;1999,"punainen",IF(AC1386&gt;499,"punainen",IF(AE1386="osa seud. yht","punainen","musta"))),"musta"))</f>
        <v>musta</v>
      </c>
      <c r="AX1386" t="str">
        <f t="shared" ref="AX1386:AX1402" si="379">IF(X1386="ei mallia","ei mallia",IF(AY1386&gt;20,"punainen","musta"))</f>
        <v>musta</v>
      </c>
      <c r="AY1386" s="31">
        <f t="shared" ref="AY1386:AY1402" si="380">SUM(AZ1386:BC1386)</f>
        <v>10</v>
      </c>
      <c r="AZ1386" s="31">
        <f t="shared" ref="AZ1386:AZ1402" si="381">IF(X1386&gt;0.59999,10,IF(X1386&gt;0.39999,1,0))</f>
        <v>10</v>
      </c>
      <c r="BA1386" s="31">
        <f t="shared" ref="BA1386:BA1402" si="382">IF(W1386&gt;1999,10,IF(W1386&gt;999,1,0))</f>
        <v>0</v>
      </c>
      <c r="BB1386" s="31">
        <f t="shared" ref="BB1386:BB1402" si="383">IF(AC1386&gt;499,10,IF(AC1386&gt;99,1,0))</f>
        <v>0</v>
      </c>
      <c r="BC1386" s="31">
        <f t="shared" ref="BC1386:BC1402" si="384">IF(AE1386="osa seud. yht",10,IF(AD1386="osa seud. yht",1,0))</f>
        <v>0</v>
      </c>
      <c r="BM1386" s="2" t="s">
        <v>35</v>
      </c>
      <c r="BN1386" s="2" t="s">
        <v>35</v>
      </c>
    </row>
    <row r="1387" spans="1:66" x14ac:dyDescent="0.25">
      <c r="A1387" s="50">
        <v>1376</v>
      </c>
      <c r="B1387" s="50">
        <v>1169</v>
      </c>
      <c r="C1387" s="50" t="str">
        <f t="shared" si="363"/>
        <v>11775_1_6000</v>
      </c>
      <c r="D1387" s="50">
        <v>1</v>
      </c>
      <c r="E1387" s="51">
        <f t="shared" si="375"/>
        <v>117750001</v>
      </c>
      <c r="F1387" s="76" t="str">
        <f t="shared" si="362"/>
        <v>11775_1</v>
      </c>
      <c r="G1387" s="80">
        <v>11775</v>
      </c>
      <c r="H1387" s="52">
        <v>1</v>
      </c>
      <c r="I1387" s="52">
        <v>6000</v>
      </c>
      <c r="J1387" s="53" t="str">
        <f t="shared" si="376"/>
        <v>ok</v>
      </c>
      <c r="K1387" s="54" t="str">
        <f>CONCATENATE(L1387,"_",M1387)</f>
        <v>11775_1</v>
      </c>
      <c r="L1387" s="54">
        <v>11775</v>
      </c>
      <c r="M1387" s="54">
        <v>1</v>
      </c>
      <c r="N1387" s="54">
        <v>9939</v>
      </c>
      <c r="O1387" s="55">
        <v>77</v>
      </c>
      <c r="P1387" s="55">
        <v>44</v>
      </c>
      <c r="Q1387" s="55">
        <v>45</v>
      </c>
      <c r="R1387" s="55">
        <v>30</v>
      </c>
      <c r="S1387" s="52">
        <v>0</v>
      </c>
      <c r="T1387" s="56">
        <v>679</v>
      </c>
      <c r="U1387" s="56">
        <v>25</v>
      </c>
      <c r="V1387" s="56">
        <v>682</v>
      </c>
      <c r="W1387" s="56">
        <v>77</v>
      </c>
      <c r="X1387" s="57">
        <v>0.44</v>
      </c>
      <c r="Y1387" s="109"/>
      <c r="Z1387" s="109"/>
      <c r="AA1387" s="109"/>
      <c r="AB1387" s="109"/>
      <c r="AC1387" s="56">
        <v>103</v>
      </c>
      <c r="AD1387" s="52" t="s">
        <v>35</v>
      </c>
      <c r="AE1387" s="52" t="s">
        <v>35</v>
      </c>
      <c r="AF1387" s="52" t="s">
        <v>35</v>
      </c>
      <c r="AG1387" s="52"/>
      <c r="AH1387" s="106"/>
      <c r="AI1387" s="59"/>
      <c r="AJ1387" s="68" t="s">
        <v>10</v>
      </c>
      <c r="AK1387" t="s">
        <v>10</v>
      </c>
      <c r="AL1387" s="30" t="s">
        <v>10</v>
      </c>
      <c r="AM1387" s="39"/>
      <c r="AN1387" s="115" t="s">
        <v>10</v>
      </c>
      <c r="AO1387" s="30"/>
      <c r="AQ1387" s="5"/>
      <c r="AS1387" s="37"/>
      <c r="AT1387" s="30" t="s">
        <v>10</v>
      </c>
      <c r="AV1387" t="str">
        <f t="shared" si="377"/>
        <v>musta</v>
      </c>
      <c r="AW1387" t="str">
        <f t="shared" si="378"/>
        <v>musta</v>
      </c>
      <c r="AX1387" t="str">
        <f t="shared" si="379"/>
        <v>musta</v>
      </c>
      <c r="AY1387" s="31">
        <f t="shared" si="380"/>
        <v>2</v>
      </c>
      <c r="AZ1387" s="31">
        <f t="shared" si="381"/>
        <v>1</v>
      </c>
      <c r="BA1387" s="31">
        <f t="shared" si="382"/>
        <v>0</v>
      </c>
      <c r="BB1387" s="31">
        <f t="shared" si="383"/>
        <v>1</v>
      </c>
      <c r="BC1387" s="31">
        <f t="shared" si="384"/>
        <v>0</v>
      </c>
      <c r="BM1387" s="2" t="s">
        <v>35</v>
      </c>
      <c r="BN1387" s="2" t="s">
        <v>35</v>
      </c>
    </row>
    <row r="1388" spans="1:66" x14ac:dyDescent="0.25">
      <c r="A1388" s="50">
        <v>1377</v>
      </c>
      <c r="B1388" s="50">
        <v>1170</v>
      </c>
      <c r="C1388" s="50" t="str">
        <f t="shared" si="363"/>
        <v>11775_2_7831</v>
      </c>
      <c r="D1388" s="50">
        <v>1</v>
      </c>
      <c r="E1388" s="51">
        <f t="shared" si="375"/>
        <v>117750002</v>
      </c>
      <c r="F1388" s="76" t="str">
        <f t="shared" si="362"/>
        <v>11775_2</v>
      </c>
      <c r="G1388" s="80">
        <v>11775</v>
      </c>
      <c r="H1388" s="52">
        <v>2</v>
      </c>
      <c r="I1388" s="52">
        <v>7831</v>
      </c>
      <c r="J1388" s="53" t="str">
        <f t="shared" si="376"/>
        <v>huom!</v>
      </c>
      <c r="K1388" s="54"/>
      <c r="L1388" s="54"/>
      <c r="M1388" s="54"/>
      <c r="N1388" s="54"/>
      <c r="O1388" s="55">
        <v>77</v>
      </c>
      <c r="P1388" s="55">
        <v>44</v>
      </c>
      <c r="Q1388" s="55">
        <v>45</v>
      </c>
      <c r="R1388" s="55">
        <v>30</v>
      </c>
      <c r="S1388" s="52">
        <v>0</v>
      </c>
      <c r="T1388" s="56">
        <v>679</v>
      </c>
      <c r="U1388" s="56">
        <v>25</v>
      </c>
      <c r="V1388" s="56">
        <v>682</v>
      </c>
      <c r="W1388" s="56">
        <v>77</v>
      </c>
      <c r="X1388" s="57">
        <v>0.44</v>
      </c>
      <c r="Y1388" s="109"/>
      <c r="Z1388" s="109"/>
      <c r="AA1388" s="109"/>
      <c r="AB1388" s="109"/>
      <c r="AC1388" s="56">
        <v>42</v>
      </c>
      <c r="AD1388" s="52" t="s">
        <v>35</v>
      </c>
      <c r="AE1388" s="52" t="s">
        <v>35</v>
      </c>
      <c r="AF1388" s="52" t="s">
        <v>35</v>
      </c>
      <c r="AG1388" s="52"/>
      <c r="AH1388" s="106"/>
      <c r="AI1388" s="59"/>
      <c r="AJ1388" s="68" t="s">
        <v>10</v>
      </c>
      <c r="AK1388" t="s">
        <v>10</v>
      </c>
      <c r="AL1388" s="30" t="s">
        <v>10</v>
      </c>
      <c r="AM1388" s="39"/>
      <c r="AN1388" s="115" t="s">
        <v>10</v>
      </c>
      <c r="AO1388" s="30"/>
      <c r="AQ1388" s="5"/>
      <c r="AS1388" s="37"/>
      <c r="AT1388" s="30" t="s">
        <v>10</v>
      </c>
      <c r="AV1388" t="str">
        <f t="shared" si="377"/>
        <v>musta</v>
      </c>
      <c r="AW1388" t="str">
        <f t="shared" si="378"/>
        <v>musta</v>
      </c>
      <c r="AX1388" t="str">
        <f t="shared" si="379"/>
        <v>musta</v>
      </c>
      <c r="AY1388" s="31">
        <f t="shared" si="380"/>
        <v>1</v>
      </c>
      <c r="AZ1388" s="31">
        <f t="shared" si="381"/>
        <v>1</v>
      </c>
      <c r="BA1388" s="31">
        <f t="shared" si="382"/>
        <v>0</v>
      </c>
      <c r="BB1388" s="31">
        <f t="shared" si="383"/>
        <v>0</v>
      </c>
      <c r="BC1388" s="31">
        <f t="shared" si="384"/>
        <v>0</v>
      </c>
      <c r="BM1388" s="2" t="s">
        <v>35</v>
      </c>
      <c r="BN1388" s="2" t="s">
        <v>35</v>
      </c>
    </row>
    <row r="1389" spans="1:66" x14ac:dyDescent="0.25">
      <c r="A1389" s="50">
        <v>1378</v>
      </c>
      <c r="B1389" s="50">
        <v>1171</v>
      </c>
      <c r="C1389" s="50" t="str">
        <f t="shared" si="363"/>
        <v>11777_1_3104</v>
      </c>
      <c r="D1389" s="50">
        <v>1</v>
      </c>
      <c r="E1389" s="51">
        <f t="shared" si="375"/>
        <v>117770001</v>
      </c>
      <c r="F1389" s="76" t="str">
        <f t="shared" si="362"/>
        <v>11777_1</v>
      </c>
      <c r="G1389" s="80">
        <v>11777</v>
      </c>
      <c r="H1389" s="52">
        <v>1</v>
      </c>
      <c r="I1389" s="52">
        <v>3104</v>
      </c>
      <c r="J1389" s="53" t="str">
        <f t="shared" si="376"/>
        <v>ok</v>
      </c>
      <c r="K1389" s="54" t="str">
        <f t="shared" ref="K1389:K1402" si="385">CONCATENATE(L1389,"_",M1389)</f>
        <v>11777_1</v>
      </c>
      <c r="L1389" s="54">
        <v>11777</v>
      </c>
      <c r="M1389" s="54">
        <v>1</v>
      </c>
      <c r="N1389" s="54">
        <v>2037</v>
      </c>
      <c r="O1389" s="55">
        <v>13</v>
      </c>
      <c r="P1389" s="55">
        <v>20</v>
      </c>
      <c r="Q1389" s="55">
        <v>2</v>
      </c>
      <c r="R1389" s="55">
        <v>2</v>
      </c>
      <c r="S1389" s="52">
        <v>0</v>
      </c>
      <c r="T1389" s="56">
        <v>240</v>
      </c>
      <c r="U1389" s="56">
        <v>3</v>
      </c>
      <c r="V1389" s="56">
        <v>252</v>
      </c>
      <c r="W1389" s="56">
        <v>13</v>
      </c>
      <c r="X1389" s="57">
        <v>0.2</v>
      </c>
      <c r="Y1389" s="109"/>
      <c r="Z1389" s="109"/>
      <c r="AA1389" s="109"/>
      <c r="AB1389" s="109"/>
      <c r="AC1389" s="56">
        <v>211</v>
      </c>
      <c r="AD1389" s="52" t="s">
        <v>35</v>
      </c>
      <c r="AE1389" s="52" t="s">
        <v>35</v>
      </c>
      <c r="AF1389" s="52" t="s">
        <v>35</v>
      </c>
      <c r="AG1389" s="52" t="s">
        <v>36</v>
      </c>
      <c r="AH1389" s="106"/>
      <c r="AI1389" s="59"/>
      <c r="AJ1389" s="68" t="s">
        <v>10</v>
      </c>
      <c r="AK1389" t="s">
        <v>10</v>
      </c>
      <c r="AL1389" s="30" t="s">
        <v>10</v>
      </c>
      <c r="AM1389" s="39"/>
      <c r="AN1389" s="115" t="s">
        <v>10</v>
      </c>
      <c r="AO1389" s="30"/>
      <c r="AQ1389" s="5"/>
      <c r="AS1389" s="37"/>
      <c r="AT1389" s="30" t="s">
        <v>10</v>
      </c>
      <c r="AV1389" t="str">
        <f t="shared" si="377"/>
        <v>musta</v>
      </c>
      <c r="AW1389" t="str">
        <f t="shared" si="378"/>
        <v>musta</v>
      </c>
      <c r="AX1389" t="str">
        <f t="shared" si="379"/>
        <v>musta</v>
      </c>
      <c r="AY1389" s="31">
        <f t="shared" si="380"/>
        <v>1</v>
      </c>
      <c r="AZ1389" s="31">
        <f t="shared" si="381"/>
        <v>0</v>
      </c>
      <c r="BA1389" s="31">
        <f t="shared" si="382"/>
        <v>0</v>
      </c>
      <c r="BB1389" s="31">
        <f t="shared" si="383"/>
        <v>1</v>
      </c>
      <c r="BC1389" s="31">
        <f t="shared" si="384"/>
        <v>0</v>
      </c>
      <c r="BM1389" s="2" t="s">
        <v>35</v>
      </c>
      <c r="BN1389" s="2" t="s">
        <v>35</v>
      </c>
    </row>
    <row r="1390" spans="1:66" x14ac:dyDescent="0.25">
      <c r="A1390" s="50">
        <v>1379</v>
      </c>
      <c r="B1390" s="50">
        <v>1172</v>
      </c>
      <c r="C1390" s="50" t="str">
        <f t="shared" si="363"/>
        <v>11787_1_8061</v>
      </c>
      <c r="D1390" s="50">
        <v>1</v>
      </c>
      <c r="E1390" s="51">
        <f t="shared" si="375"/>
        <v>117870001</v>
      </c>
      <c r="F1390" s="76" t="str">
        <f t="shared" si="362"/>
        <v>11787_1</v>
      </c>
      <c r="G1390" s="80">
        <v>11787</v>
      </c>
      <c r="H1390" s="52">
        <v>1</v>
      </c>
      <c r="I1390" s="52">
        <v>8061</v>
      </c>
      <c r="J1390" s="53" t="str">
        <f t="shared" si="376"/>
        <v>ok</v>
      </c>
      <c r="K1390" s="54" t="str">
        <f t="shared" si="385"/>
        <v>11787_1</v>
      </c>
      <c r="L1390" s="54">
        <v>11787</v>
      </c>
      <c r="M1390" s="54">
        <v>1</v>
      </c>
      <c r="N1390" s="54">
        <v>7839</v>
      </c>
      <c r="O1390" s="55">
        <v>76</v>
      </c>
      <c r="P1390" s="55">
        <v>26</v>
      </c>
      <c r="Q1390" s="55">
        <v>52</v>
      </c>
      <c r="R1390" s="55">
        <v>18</v>
      </c>
      <c r="S1390" s="52">
        <v>0</v>
      </c>
      <c r="T1390" s="56">
        <v>601</v>
      </c>
      <c r="U1390" s="56">
        <v>13</v>
      </c>
      <c r="V1390" s="56">
        <v>650</v>
      </c>
      <c r="W1390" s="56">
        <v>76</v>
      </c>
      <c r="X1390" s="57">
        <v>0.26</v>
      </c>
      <c r="Y1390" s="109"/>
      <c r="Z1390" s="109"/>
      <c r="AA1390" s="109"/>
      <c r="AB1390" s="109"/>
      <c r="AC1390" s="56">
        <v>199</v>
      </c>
      <c r="AD1390" s="52" t="s">
        <v>35</v>
      </c>
      <c r="AE1390" s="52" t="s">
        <v>35</v>
      </c>
      <c r="AF1390" s="52" t="s">
        <v>35</v>
      </c>
      <c r="AG1390" s="52"/>
      <c r="AH1390" s="106"/>
      <c r="AI1390" s="59"/>
      <c r="AJ1390" s="68" t="s">
        <v>10</v>
      </c>
      <c r="AK1390" t="s">
        <v>10</v>
      </c>
      <c r="AL1390" s="30" t="s">
        <v>10</v>
      </c>
      <c r="AM1390" s="39"/>
      <c r="AN1390" s="115" t="s">
        <v>10</v>
      </c>
      <c r="AO1390" s="30"/>
      <c r="AQ1390" s="5"/>
      <c r="AS1390" s="37"/>
      <c r="AT1390" s="30" t="s">
        <v>10</v>
      </c>
      <c r="AV1390" t="str">
        <f t="shared" si="377"/>
        <v>musta</v>
      </c>
      <c r="AW1390" t="str">
        <f t="shared" si="378"/>
        <v>musta</v>
      </c>
      <c r="AX1390" t="str">
        <f t="shared" si="379"/>
        <v>musta</v>
      </c>
      <c r="AY1390" s="31">
        <f t="shared" si="380"/>
        <v>1</v>
      </c>
      <c r="AZ1390" s="31">
        <f t="shared" si="381"/>
        <v>0</v>
      </c>
      <c r="BA1390" s="31">
        <f t="shared" si="382"/>
        <v>0</v>
      </c>
      <c r="BB1390" s="31">
        <f t="shared" si="383"/>
        <v>1</v>
      </c>
      <c r="BC1390" s="31">
        <f t="shared" si="384"/>
        <v>0</v>
      </c>
      <c r="BM1390" s="2" t="s">
        <v>35</v>
      </c>
      <c r="BN1390" s="2" t="s">
        <v>35</v>
      </c>
    </row>
    <row r="1391" spans="1:66" x14ac:dyDescent="0.25">
      <c r="A1391" s="50">
        <v>1380</v>
      </c>
      <c r="B1391" s="50">
        <v>1173</v>
      </c>
      <c r="C1391" s="50" t="str">
        <f t="shared" si="363"/>
        <v>11788_1_2080</v>
      </c>
      <c r="D1391" s="50">
        <v>1</v>
      </c>
      <c r="E1391" s="51">
        <f t="shared" si="375"/>
        <v>117880001</v>
      </c>
      <c r="F1391" s="76" t="str">
        <f t="shared" si="362"/>
        <v>11788_1</v>
      </c>
      <c r="G1391" s="80">
        <v>11788</v>
      </c>
      <c r="H1391" s="52">
        <v>1</v>
      </c>
      <c r="I1391" s="52">
        <v>2080</v>
      </c>
      <c r="J1391" s="53" t="str">
        <f t="shared" si="376"/>
        <v>ok</v>
      </c>
      <c r="K1391" s="54" t="str">
        <f t="shared" si="385"/>
        <v>11788_1</v>
      </c>
      <c r="L1391" s="54">
        <v>11788</v>
      </c>
      <c r="M1391" s="54">
        <v>1</v>
      </c>
      <c r="N1391" s="54">
        <v>1967</v>
      </c>
      <c r="O1391" s="55">
        <v>140</v>
      </c>
      <c r="P1391" s="55">
        <v>39</v>
      </c>
      <c r="Q1391" s="55">
        <v>61</v>
      </c>
      <c r="R1391" s="55">
        <v>15</v>
      </c>
      <c r="S1391" s="52">
        <v>0</v>
      </c>
      <c r="T1391" s="56">
        <v>1031</v>
      </c>
      <c r="U1391" s="56">
        <v>32</v>
      </c>
      <c r="V1391" s="56">
        <v>1165</v>
      </c>
      <c r="W1391" s="56">
        <v>140</v>
      </c>
      <c r="X1391" s="57">
        <v>0.39</v>
      </c>
      <c r="Y1391" s="109"/>
      <c r="Z1391" s="109"/>
      <c r="AA1391" s="109"/>
      <c r="AB1391" s="109"/>
      <c r="AC1391" s="56">
        <v>368</v>
      </c>
      <c r="AD1391" s="52" t="s">
        <v>35</v>
      </c>
      <c r="AE1391" s="52" t="s">
        <v>35</v>
      </c>
      <c r="AF1391" s="52" t="s">
        <v>36</v>
      </c>
      <c r="AG1391" s="52" t="s">
        <v>36</v>
      </c>
      <c r="AH1391" s="106"/>
      <c r="AI1391" s="59"/>
      <c r="AJ1391" s="68" t="s">
        <v>10</v>
      </c>
      <c r="AK1391" t="s">
        <v>10</v>
      </c>
      <c r="AL1391" s="30" t="s">
        <v>10</v>
      </c>
      <c r="AM1391" s="39"/>
      <c r="AN1391" s="115" t="s">
        <v>10</v>
      </c>
      <c r="AO1391" s="30"/>
      <c r="AQ1391" s="5"/>
      <c r="AS1391" s="37"/>
      <c r="AT1391" s="30" t="s">
        <v>10</v>
      </c>
      <c r="AV1391" t="str">
        <f t="shared" si="377"/>
        <v>musta</v>
      </c>
      <c r="AW1391" t="str">
        <f t="shared" si="378"/>
        <v>musta</v>
      </c>
      <c r="AX1391" t="str">
        <f t="shared" si="379"/>
        <v>musta</v>
      </c>
      <c r="AY1391" s="31">
        <f t="shared" si="380"/>
        <v>1</v>
      </c>
      <c r="AZ1391" s="31">
        <f t="shared" si="381"/>
        <v>0</v>
      </c>
      <c r="BA1391" s="31">
        <f t="shared" si="382"/>
        <v>0</v>
      </c>
      <c r="BB1391" s="31">
        <f t="shared" si="383"/>
        <v>1</v>
      </c>
      <c r="BC1391" s="31">
        <f t="shared" si="384"/>
        <v>0</v>
      </c>
      <c r="BM1391" s="32" t="s">
        <v>34</v>
      </c>
      <c r="BN1391" s="2" t="s">
        <v>35</v>
      </c>
    </row>
    <row r="1392" spans="1:66" x14ac:dyDescent="0.25">
      <c r="A1392" s="50">
        <v>1381</v>
      </c>
      <c r="B1392" s="50">
        <v>1174</v>
      </c>
      <c r="C1392" s="50" t="str">
        <f t="shared" si="363"/>
        <v>11789_1_5399</v>
      </c>
      <c r="D1392" s="50">
        <v>1</v>
      </c>
      <c r="E1392" s="51">
        <f t="shared" si="375"/>
        <v>117890001</v>
      </c>
      <c r="F1392" s="76" t="str">
        <f t="shared" si="362"/>
        <v>11789_1</v>
      </c>
      <c r="G1392" s="80">
        <v>11789</v>
      </c>
      <c r="H1392" s="52">
        <v>1</v>
      </c>
      <c r="I1392" s="52">
        <v>5399</v>
      </c>
      <c r="J1392" s="53" t="str">
        <f t="shared" si="376"/>
        <v>ok</v>
      </c>
      <c r="K1392" s="54" t="str">
        <f t="shared" si="385"/>
        <v>11789_1</v>
      </c>
      <c r="L1392" s="54">
        <v>11789</v>
      </c>
      <c r="M1392" s="54">
        <v>1</v>
      </c>
      <c r="N1392" s="54">
        <v>5109</v>
      </c>
      <c r="O1392" s="55">
        <v>24</v>
      </c>
      <c r="P1392" s="55">
        <v>22</v>
      </c>
      <c r="Q1392" s="55">
        <v>17</v>
      </c>
      <c r="R1392" s="55">
        <v>15</v>
      </c>
      <c r="S1392" s="52">
        <v>0</v>
      </c>
      <c r="T1392" s="56">
        <v>103</v>
      </c>
      <c r="U1392" s="56">
        <v>9</v>
      </c>
      <c r="V1392" s="56">
        <v>108</v>
      </c>
      <c r="W1392" s="56">
        <v>24</v>
      </c>
      <c r="X1392" s="57">
        <v>0.22</v>
      </c>
      <c r="Y1392" s="109"/>
      <c r="Z1392" s="109"/>
      <c r="AA1392" s="109"/>
      <c r="AB1392" s="109"/>
      <c r="AC1392" s="56">
        <v>40</v>
      </c>
      <c r="AD1392" s="52" t="s">
        <v>35</v>
      </c>
      <c r="AE1392" s="52" t="s">
        <v>35</v>
      </c>
      <c r="AF1392" s="52" t="s">
        <v>35</v>
      </c>
      <c r="AG1392" s="52"/>
      <c r="AH1392" s="106"/>
      <c r="AI1392" s="59"/>
      <c r="AJ1392" s="68" t="s">
        <v>10</v>
      </c>
      <c r="AK1392" t="s">
        <v>10</v>
      </c>
      <c r="AL1392" s="30" t="s">
        <v>10</v>
      </c>
      <c r="AM1392" s="39"/>
      <c r="AN1392" s="115" t="s">
        <v>10</v>
      </c>
      <c r="AO1392" s="30"/>
      <c r="AQ1392" s="5"/>
      <c r="AS1392" s="37"/>
      <c r="AT1392" s="30" t="s">
        <v>10</v>
      </c>
      <c r="AV1392" t="str">
        <f t="shared" si="377"/>
        <v>musta</v>
      </c>
      <c r="AW1392" t="str">
        <f t="shared" si="378"/>
        <v>musta</v>
      </c>
      <c r="AX1392" t="str">
        <f t="shared" si="379"/>
        <v>musta</v>
      </c>
      <c r="AY1392" s="31">
        <f t="shared" si="380"/>
        <v>0</v>
      </c>
      <c r="AZ1392" s="31">
        <f t="shared" si="381"/>
        <v>0</v>
      </c>
      <c r="BA1392" s="31">
        <f t="shared" si="382"/>
        <v>0</v>
      </c>
      <c r="BB1392" s="31">
        <f t="shared" si="383"/>
        <v>0</v>
      </c>
      <c r="BC1392" s="31">
        <f t="shared" si="384"/>
        <v>0</v>
      </c>
      <c r="BM1392" s="2" t="s">
        <v>35</v>
      </c>
      <c r="BN1392" s="2" t="s">
        <v>35</v>
      </c>
    </row>
    <row r="1393" spans="1:66" x14ac:dyDescent="0.25">
      <c r="A1393" s="50">
        <v>1382</v>
      </c>
      <c r="B1393" s="50">
        <v>1175</v>
      </c>
      <c r="C1393" s="50" t="str">
        <f t="shared" si="363"/>
        <v>11790_1_7017</v>
      </c>
      <c r="D1393" s="50">
        <v>1</v>
      </c>
      <c r="E1393" s="51">
        <f t="shared" si="375"/>
        <v>117900001</v>
      </c>
      <c r="F1393" s="76" t="str">
        <f t="shared" si="362"/>
        <v>11790_1</v>
      </c>
      <c r="G1393" s="80">
        <v>11790</v>
      </c>
      <c r="H1393" s="52">
        <v>1</v>
      </c>
      <c r="I1393" s="52">
        <v>7017</v>
      </c>
      <c r="J1393" s="53" t="str">
        <f t="shared" si="376"/>
        <v>ok</v>
      </c>
      <c r="K1393" s="54" t="str">
        <f t="shared" si="385"/>
        <v>11790_1</v>
      </c>
      <c r="L1393" s="54">
        <v>11790</v>
      </c>
      <c r="M1393" s="54">
        <v>1</v>
      </c>
      <c r="N1393" s="54">
        <v>6765</v>
      </c>
      <c r="O1393" s="55">
        <v>377</v>
      </c>
      <c r="P1393" s="55">
        <v>78</v>
      </c>
      <c r="Q1393" s="55">
        <v>206</v>
      </c>
      <c r="R1393" s="55">
        <v>42</v>
      </c>
      <c r="S1393" s="52">
        <v>0</v>
      </c>
      <c r="T1393" s="56">
        <v>200</v>
      </c>
      <c r="U1393" s="56">
        <v>5</v>
      </c>
      <c r="V1393" s="56">
        <v>214</v>
      </c>
      <c r="W1393" s="56">
        <v>377</v>
      </c>
      <c r="X1393" s="57">
        <v>0.78</v>
      </c>
      <c r="Y1393" s="109"/>
      <c r="Z1393" s="109"/>
      <c r="AA1393" s="109"/>
      <c r="AB1393" s="109"/>
      <c r="AC1393" s="56">
        <v>172</v>
      </c>
      <c r="AD1393" s="52" t="s">
        <v>35</v>
      </c>
      <c r="AE1393" s="52" t="s">
        <v>35</v>
      </c>
      <c r="AF1393" s="52" t="s">
        <v>35</v>
      </c>
      <c r="AG1393" s="52"/>
      <c r="AH1393" s="106"/>
      <c r="AI1393" s="59"/>
      <c r="AJ1393" s="68" t="s">
        <v>10</v>
      </c>
      <c r="AK1393" t="s">
        <v>10</v>
      </c>
      <c r="AL1393" s="30" t="s">
        <v>10</v>
      </c>
      <c r="AM1393" s="39"/>
      <c r="AN1393" s="115" t="s">
        <v>10</v>
      </c>
      <c r="AO1393" s="30"/>
      <c r="AQ1393" s="5"/>
      <c r="AS1393" s="37"/>
      <c r="AT1393" s="30" t="s">
        <v>10</v>
      </c>
      <c r="AV1393" t="str">
        <f t="shared" si="377"/>
        <v>punainen</v>
      </c>
      <c r="AW1393" t="str">
        <f t="shared" si="378"/>
        <v>musta</v>
      </c>
      <c r="AX1393" t="str">
        <f t="shared" si="379"/>
        <v>musta</v>
      </c>
      <c r="AY1393" s="31">
        <f t="shared" si="380"/>
        <v>11</v>
      </c>
      <c r="AZ1393" s="31">
        <f t="shared" si="381"/>
        <v>10</v>
      </c>
      <c r="BA1393" s="31">
        <f t="shared" si="382"/>
        <v>0</v>
      </c>
      <c r="BB1393" s="31">
        <f t="shared" si="383"/>
        <v>1</v>
      </c>
      <c r="BC1393" s="31">
        <f t="shared" si="384"/>
        <v>0</v>
      </c>
      <c r="BM1393" s="32" t="s">
        <v>34</v>
      </c>
      <c r="BN1393" s="2" t="s">
        <v>35</v>
      </c>
    </row>
    <row r="1394" spans="1:66" x14ac:dyDescent="0.25">
      <c r="A1394" s="50">
        <v>1383</v>
      </c>
      <c r="B1394" s="50">
        <v>1176</v>
      </c>
      <c r="C1394" s="50" t="str">
        <f t="shared" si="363"/>
        <v>11791_1_4065</v>
      </c>
      <c r="D1394" s="50">
        <v>1</v>
      </c>
      <c r="E1394" s="51">
        <f t="shared" si="375"/>
        <v>117910001</v>
      </c>
      <c r="F1394" s="76" t="str">
        <f t="shared" si="362"/>
        <v>11791_1</v>
      </c>
      <c r="G1394" s="80">
        <v>11791</v>
      </c>
      <c r="H1394" s="52">
        <v>1</v>
      </c>
      <c r="I1394" s="52">
        <v>4065</v>
      </c>
      <c r="J1394" s="53" t="str">
        <f t="shared" si="376"/>
        <v>ok</v>
      </c>
      <c r="K1394" s="54" t="str">
        <f t="shared" si="385"/>
        <v>11791_1</v>
      </c>
      <c r="L1394" s="54">
        <v>11791</v>
      </c>
      <c r="M1394" s="54">
        <v>1</v>
      </c>
      <c r="N1394" s="54">
        <v>3973</v>
      </c>
      <c r="O1394" s="55">
        <v>386</v>
      </c>
      <c r="P1394" s="55">
        <v>77</v>
      </c>
      <c r="Q1394" s="55">
        <v>177</v>
      </c>
      <c r="R1394" s="55">
        <v>36</v>
      </c>
      <c r="S1394" s="52">
        <v>0</v>
      </c>
      <c r="T1394" s="56">
        <v>644</v>
      </c>
      <c r="U1394" s="56">
        <v>15</v>
      </c>
      <c r="V1394" s="56">
        <v>686</v>
      </c>
      <c r="W1394" s="56">
        <v>386</v>
      </c>
      <c r="X1394" s="57">
        <v>0.77</v>
      </c>
      <c r="Y1394" s="109"/>
      <c r="Z1394" s="109"/>
      <c r="AA1394" s="109"/>
      <c r="AB1394" s="109"/>
      <c r="AC1394" s="56">
        <v>171</v>
      </c>
      <c r="AD1394" s="52" t="s">
        <v>35</v>
      </c>
      <c r="AE1394" s="52" t="s">
        <v>35</v>
      </c>
      <c r="AF1394" s="52" t="s">
        <v>35</v>
      </c>
      <c r="AG1394" s="52"/>
      <c r="AH1394" s="106"/>
      <c r="AI1394" s="59"/>
      <c r="AJ1394" s="68" t="s">
        <v>10</v>
      </c>
      <c r="AK1394" t="s">
        <v>10</v>
      </c>
      <c r="AL1394" s="30" t="s">
        <v>10</v>
      </c>
      <c r="AM1394" s="39"/>
      <c r="AN1394" s="115" t="s">
        <v>10</v>
      </c>
      <c r="AO1394" s="30"/>
      <c r="AQ1394" s="5"/>
      <c r="AS1394" s="37"/>
      <c r="AT1394" s="30" t="s">
        <v>10</v>
      </c>
      <c r="AV1394" t="str">
        <f t="shared" si="377"/>
        <v>punainen</v>
      </c>
      <c r="AW1394" t="str">
        <f t="shared" si="378"/>
        <v>musta</v>
      </c>
      <c r="AX1394" t="str">
        <f t="shared" si="379"/>
        <v>musta</v>
      </c>
      <c r="AY1394" s="31">
        <f t="shared" si="380"/>
        <v>11</v>
      </c>
      <c r="AZ1394" s="31">
        <f t="shared" si="381"/>
        <v>10</v>
      </c>
      <c r="BA1394" s="31">
        <f t="shared" si="382"/>
        <v>0</v>
      </c>
      <c r="BB1394" s="31">
        <f t="shared" si="383"/>
        <v>1</v>
      </c>
      <c r="BC1394" s="31">
        <f t="shared" si="384"/>
        <v>0</v>
      </c>
      <c r="BM1394" s="32" t="s">
        <v>34</v>
      </c>
      <c r="BN1394" s="2" t="s">
        <v>35</v>
      </c>
    </row>
    <row r="1395" spans="1:66" x14ac:dyDescent="0.25">
      <c r="A1395" s="50">
        <v>1384</v>
      </c>
      <c r="B1395" s="50">
        <v>1177</v>
      </c>
      <c r="C1395" s="50" t="str">
        <f t="shared" si="363"/>
        <v>11793_1_4486</v>
      </c>
      <c r="D1395" s="50">
        <v>1</v>
      </c>
      <c r="E1395" s="51">
        <f t="shared" si="375"/>
        <v>117930001</v>
      </c>
      <c r="F1395" s="76" t="str">
        <f t="shared" si="362"/>
        <v>11793_1</v>
      </c>
      <c r="G1395" s="80">
        <v>11793</v>
      </c>
      <c r="H1395" s="52">
        <v>1</v>
      </c>
      <c r="I1395" s="52">
        <v>4486</v>
      </c>
      <c r="J1395" s="53" t="str">
        <f t="shared" si="376"/>
        <v>ok</v>
      </c>
      <c r="K1395" s="54" t="str">
        <f t="shared" si="385"/>
        <v>11793_1</v>
      </c>
      <c r="L1395" s="54">
        <v>11793</v>
      </c>
      <c r="M1395" s="54">
        <v>1</v>
      </c>
      <c r="N1395" s="54">
        <v>4209</v>
      </c>
      <c r="O1395" s="55">
        <v>106</v>
      </c>
      <c r="P1395" s="55">
        <v>57</v>
      </c>
      <c r="Q1395" s="55">
        <v>26</v>
      </c>
      <c r="R1395" s="55">
        <v>13</v>
      </c>
      <c r="S1395" s="52">
        <v>0</v>
      </c>
      <c r="T1395" s="56">
        <v>191</v>
      </c>
      <c r="U1395" s="56">
        <v>9</v>
      </c>
      <c r="V1395" s="56">
        <v>205</v>
      </c>
      <c r="W1395" s="56">
        <v>106</v>
      </c>
      <c r="X1395" s="57">
        <v>0.56999999999999995</v>
      </c>
      <c r="Y1395" s="109"/>
      <c r="Z1395" s="109"/>
      <c r="AA1395" s="109"/>
      <c r="AB1395" s="109"/>
      <c r="AC1395" s="56">
        <v>16</v>
      </c>
      <c r="AD1395" s="52" t="s">
        <v>35</v>
      </c>
      <c r="AE1395" s="52" t="s">
        <v>35</v>
      </c>
      <c r="AF1395" s="52" t="s">
        <v>35</v>
      </c>
      <c r="AG1395" s="52"/>
      <c r="AH1395" s="106"/>
      <c r="AI1395" s="59"/>
      <c r="AJ1395" s="68" t="s">
        <v>10</v>
      </c>
      <c r="AK1395" t="s">
        <v>10</v>
      </c>
      <c r="AL1395" s="30" t="s">
        <v>10</v>
      </c>
      <c r="AM1395" s="39"/>
      <c r="AN1395" s="115" t="s">
        <v>10</v>
      </c>
      <c r="AO1395" s="30"/>
      <c r="AQ1395" s="5"/>
      <c r="AS1395" s="37"/>
      <c r="AT1395" s="30" t="s">
        <v>10</v>
      </c>
      <c r="AV1395" t="str">
        <f t="shared" si="377"/>
        <v>musta</v>
      </c>
      <c r="AW1395" t="str">
        <f t="shared" si="378"/>
        <v>musta</v>
      </c>
      <c r="AX1395" t="str">
        <f t="shared" si="379"/>
        <v>musta</v>
      </c>
      <c r="AY1395" s="31">
        <f t="shared" si="380"/>
        <v>1</v>
      </c>
      <c r="AZ1395" s="31">
        <f t="shared" si="381"/>
        <v>1</v>
      </c>
      <c r="BA1395" s="31">
        <f t="shared" si="382"/>
        <v>0</v>
      </c>
      <c r="BB1395" s="31">
        <f t="shared" si="383"/>
        <v>0</v>
      </c>
      <c r="BC1395" s="31">
        <f t="shared" si="384"/>
        <v>0</v>
      </c>
      <c r="BM1395" s="2" t="s">
        <v>35</v>
      </c>
      <c r="BN1395" s="2" t="s">
        <v>35</v>
      </c>
    </row>
    <row r="1396" spans="1:66" x14ac:dyDescent="0.25">
      <c r="A1396" s="50">
        <v>1385</v>
      </c>
      <c r="B1396" s="50">
        <v>1178</v>
      </c>
      <c r="C1396" s="50" t="str">
        <f t="shared" si="363"/>
        <v>11793_2_3485</v>
      </c>
      <c r="D1396" s="50">
        <v>1</v>
      </c>
      <c r="E1396" s="51">
        <f t="shared" si="375"/>
        <v>117930002</v>
      </c>
      <c r="F1396" s="76" t="str">
        <f t="shared" si="362"/>
        <v>11793_2</v>
      </c>
      <c r="G1396" s="80">
        <v>11793</v>
      </c>
      <c r="H1396" s="52">
        <v>2</v>
      </c>
      <c r="I1396" s="52">
        <v>3485</v>
      </c>
      <c r="J1396" s="53" t="str">
        <f t="shared" si="376"/>
        <v>ok</v>
      </c>
      <c r="K1396" s="54" t="str">
        <f t="shared" si="385"/>
        <v>11793_2</v>
      </c>
      <c r="L1396" s="54">
        <v>11793</v>
      </c>
      <c r="M1396" s="54">
        <v>2</v>
      </c>
      <c r="N1396" s="54">
        <v>3237</v>
      </c>
      <c r="O1396" s="55">
        <v>103</v>
      </c>
      <c r="P1396" s="55">
        <v>51</v>
      </c>
      <c r="Q1396" s="55">
        <v>11</v>
      </c>
      <c r="R1396" s="55">
        <v>5</v>
      </c>
      <c r="S1396" s="52">
        <v>0</v>
      </c>
      <c r="T1396" s="56">
        <v>191</v>
      </c>
      <c r="U1396" s="56">
        <v>9</v>
      </c>
      <c r="V1396" s="56">
        <v>205</v>
      </c>
      <c r="W1396" s="56">
        <v>103</v>
      </c>
      <c r="X1396" s="57">
        <v>0.51</v>
      </c>
      <c r="Y1396" s="109"/>
      <c r="Z1396" s="109"/>
      <c r="AA1396" s="109"/>
      <c r="AB1396" s="109"/>
      <c r="AC1396" s="56">
        <v>25</v>
      </c>
      <c r="AD1396" s="52" t="s">
        <v>35</v>
      </c>
      <c r="AE1396" s="52" t="s">
        <v>35</v>
      </c>
      <c r="AF1396" s="52" t="s">
        <v>35</v>
      </c>
      <c r="AG1396" s="52"/>
      <c r="AH1396" s="106"/>
      <c r="AI1396" s="59"/>
      <c r="AJ1396" s="68" t="s">
        <v>10</v>
      </c>
      <c r="AK1396" t="s">
        <v>10</v>
      </c>
      <c r="AL1396" s="30" t="s">
        <v>10</v>
      </c>
      <c r="AM1396" s="39"/>
      <c r="AN1396" s="115" t="s">
        <v>10</v>
      </c>
      <c r="AO1396" s="30"/>
      <c r="AQ1396" s="5"/>
      <c r="AS1396" s="37"/>
      <c r="AT1396" s="30" t="s">
        <v>10</v>
      </c>
      <c r="AV1396" t="str">
        <f t="shared" si="377"/>
        <v>musta</v>
      </c>
      <c r="AW1396" t="str">
        <f t="shared" si="378"/>
        <v>musta</v>
      </c>
      <c r="AX1396" t="str">
        <f t="shared" si="379"/>
        <v>musta</v>
      </c>
      <c r="AY1396" s="31">
        <f t="shared" si="380"/>
        <v>1</v>
      </c>
      <c r="AZ1396" s="31">
        <f t="shared" si="381"/>
        <v>1</v>
      </c>
      <c r="BA1396" s="31">
        <f t="shared" si="382"/>
        <v>0</v>
      </c>
      <c r="BB1396" s="31">
        <f t="shared" si="383"/>
        <v>0</v>
      </c>
      <c r="BC1396" s="31">
        <f t="shared" si="384"/>
        <v>0</v>
      </c>
      <c r="BM1396" s="2" t="s">
        <v>35</v>
      </c>
      <c r="BN1396" s="2" t="s">
        <v>35</v>
      </c>
    </row>
    <row r="1397" spans="1:66" x14ac:dyDescent="0.25">
      <c r="A1397" s="50">
        <v>1386</v>
      </c>
      <c r="B1397" s="50">
        <v>1179</v>
      </c>
      <c r="C1397" s="50" t="str">
        <f t="shared" si="363"/>
        <v>11794_1_2924</v>
      </c>
      <c r="D1397" s="50">
        <v>1</v>
      </c>
      <c r="E1397" s="51">
        <f t="shared" si="375"/>
        <v>117940001</v>
      </c>
      <c r="F1397" s="76" t="str">
        <f t="shared" si="362"/>
        <v>11794_1</v>
      </c>
      <c r="G1397" s="80">
        <v>11794</v>
      </c>
      <c r="H1397" s="52">
        <v>1</v>
      </c>
      <c r="I1397" s="52">
        <v>2924</v>
      </c>
      <c r="J1397" s="53" t="str">
        <f t="shared" si="376"/>
        <v>ok</v>
      </c>
      <c r="K1397" s="54" t="str">
        <f t="shared" si="385"/>
        <v>11794_1</v>
      </c>
      <c r="L1397" s="54">
        <v>11794</v>
      </c>
      <c r="M1397" s="54">
        <v>1</v>
      </c>
      <c r="N1397" s="54">
        <v>1947</v>
      </c>
      <c r="O1397" s="55">
        <v>58</v>
      </c>
      <c r="P1397" s="55">
        <v>51</v>
      </c>
      <c r="Q1397" s="55">
        <v>20</v>
      </c>
      <c r="R1397" s="55">
        <v>7</v>
      </c>
      <c r="S1397" s="52">
        <v>0</v>
      </c>
      <c r="T1397" s="56">
        <v>378</v>
      </c>
      <c r="U1397" s="56">
        <v>18</v>
      </c>
      <c r="V1397" s="56">
        <v>401</v>
      </c>
      <c r="W1397" s="56">
        <v>58</v>
      </c>
      <c r="X1397" s="57">
        <v>0.51</v>
      </c>
      <c r="Y1397" s="109"/>
      <c r="Z1397" s="109"/>
      <c r="AA1397" s="109"/>
      <c r="AB1397" s="109"/>
      <c r="AC1397" s="56">
        <v>32</v>
      </c>
      <c r="AD1397" s="52" t="s">
        <v>35</v>
      </c>
      <c r="AE1397" s="52" t="s">
        <v>35</v>
      </c>
      <c r="AF1397" s="52" t="s">
        <v>35</v>
      </c>
      <c r="AG1397" s="52"/>
      <c r="AH1397" s="106"/>
      <c r="AI1397" s="59"/>
      <c r="AJ1397" s="68" t="s">
        <v>10</v>
      </c>
      <c r="AK1397" t="s">
        <v>10</v>
      </c>
      <c r="AL1397" s="30" t="s">
        <v>10</v>
      </c>
      <c r="AM1397" s="39"/>
      <c r="AN1397" s="115" t="s">
        <v>10</v>
      </c>
      <c r="AO1397" s="30"/>
      <c r="AQ1397" s="5"/>
      <c r="AS1397" s="37"/>
      <c r="AT1397" s="30" t="s">
        <v>10</v>
      </c>
      <c r="AV1397" t="str">
        <f t="shared" si="377"/>
        <v>musta</v>
      </c>
      <c r="AW1397" t="str">
        <f t="shared" si="378"/>
        <v>musta</v>
      </c>
      <c r="AX1397" t="str">
        <f t="shared" si="379"/>
        <v>musta</v>
      </c>
      <c r="AY1397" s="31">
        <f t="shared" si="380"/>
        <v>1</v>
      </c>
      <c r="AZ1397" s="31">
        <f t="shared" si="381"/>
        <v>1</v>
      </c>
      <c r="BA1397" s="31">
        <f t="shared" si="382"/>
        <v>0</v>
      </c>
      <c r="BB1397" s="31">
        <f t="shared" si="383"/>
        <v>0</v>
      </c>
      <c r="BC1397" s="31">
        <f t="shared" si="384"/>
        <v>0</v>
      </c>
      <c r="BM1397" s="2" t="s">
        <v>35</v>
      </c>
      <c r="BN1397" s="2" t="s">
        <v>35</v>
      </c>
    </row>
    <row r="1398" spans="1:66" x14ac:dyDescent="0.25">
      <c r="A1398" s="50">
        <v>1387</v>
      </c>
      <c r="B1398" s="50">
        <v>1180</v>
      </c>
      <c r="C1398" s="50" t="str">
        <f t="shared" si="363"/>
        <v>11794_2_7452</v>
      </c>
      <c r="D1398" s="50">
        <v>1</v>
      </c>
      <c r="E1398" s="51">
        <f t="shared" si="375"/>
        <v>117940002</v>
      </c>
      <c r="F1398" s="76" t="str">
        <f t="shared" si="362"/>
        <v>11794_2</v>
      </c>
      <c r="G1398" s="80">
        <v>11794</v>
      </c>
      <c r="H1398" s="52">
        <v>2</v>
      </c>
      <c r="I1398" s="52">
        <v>7452</v>
      </c>
      <c r="J1398" s="53" t="str">
        <f t="shared" si="376"/>
        <v>ok</v>
      </c>
      <c r="K1398" s="54" t="str">
        <f t="shared" si="385"/>
        <v>11794_2</v>
      </c>
      <c r="L1398" s="54">
        <v>11794</v>
      </c>
      <c r="M1398" s="54">
        <v>2</v>
      </c>
      <c r="N1398" s="54">
        <v>7161</v>
      </c>
      <c r="O1398" s="55">
        <v>46</v>
      </c>
      <c r="P1398" s="55">
        <v>38</v>
      </c>
      <c r="Q1398" s="55">
        <v>4</v>
      </c>
      <c r="R1398" s="55">
        <v>2</v>
      </c>
      <c r="S1398" s="52">
        <v>0</v>
      </c>
      <c r="T1398" s="56">
        <v>378</v>
      </c>
      <c r="U1398" s="56">
        <v>18</v>
      </c>
      <c r="V1398" s="56">
        <v>401</v>
      </c>
      <c r="W1398" s="56">
        <v>46</v>
      </c>
      <c r="X1398" s="57">
        <v>0.38</v>
      </c>
      <c r="Y1398" s="109"/>
      <c r="Z1398" s="109"/>
      <c r="AA1398" s="109"/>
      <c r="AB1398" s="109"/>
      <c r="AC1398" s="56">
        <v>95</v>
      </c>
      <c r="AD1398" s="52" t="s">
        <v>35</v>
      </c>
      <c r="AE1398" s="52" t="s">
        <v>35</v>
      </c>
      <c r="AF1398" s="52" t="s">
        <v>35</v>
      </c>
      <c r="AG1398" s="52"/>
      <c r="AH1398" s="106"/>
      <c r="AI1398" s="59"/>
      <c r="AJ1398" s="68" t="s">
        <v>10</v>
      </c>
      <c r="AK1398" t="s">
        <v>10</v>
      </c>
      <c r="AL1398" s="30" t="s">
        <v>10</v>
      </c>
      <c r="AM1398" s="39"/>
      <c r="AN1398" s="115" t="s">
        <v>10</v>
      </c>
      <c r="AO1398" s="30"/>
      <c r="AQ1398" s="5"/>
      <c r="AS1398" s="37"/>
      <c r="AT1398" s="30" t="s">
        <v>10</v>
      </c>
      <c r="AV1398" t="str">
        <f t="shared" si="377"/>
        <v>musta</v>
      </c>
      <c r="AW1398" t="str">
        <f t="shared" si="378"/>
        <v>musta</v>
      </c>
      <c r="AX1398" t="str">
        <f t="shared" si="379"/>
        <v>musta</v>
      </c>
      <c r="AY1398" s="31">
        <f t="shared" si="380"/>
        <v>0</v>
      </c>
      <c r="AZ1398" s="31">
        <f t="shared" si="381"/>
        <v>0</v>
      </c>
      <c r="BA1398" s="31">
        <f t="shared" si="382"/>
        <v>0</v>
      </c>
      <c r="BB1398" s="31">
        <f t="shared" si="383"/>
        <v>0</v>
      </c>
      <c r="BC1398" s="31">
        <f t="shared" si="384"/>
        <v>0</v>
      </c>
      <c r="BM1398" s="2" t="s">
        <v>35</v>
      </c>
      <c r="BN1398" s="2" t="s">
        <v>35</v>
      </c>
    </row>
    <row r="1399" spans="1:66" x14ac:dyDescent="0.25">
      <c r="A1399" s="50">
        <v>1388</v>
      </c>
      <c r="B1399" s="50">
        <v>1181</v>
      </c>
      <c r="C1399" s="50" t="str">
        <f t="shared" si="363"/>
        <v>11795_1_6022</v>
      </c>
      <c r="D1399" s="50">
        <v>1</v>
      </c>
      <c r="E1399" s="51">
        <f t="shared" si="375"/>
        <v>117950001</v>
      </c>
      <c r="F1399" s="76" t="str">
        <f t="shared" si="362"/>
        <v>11795_1</v>
      </c>
      <c r="G1399" s="80">
        <v>11795</v>
      </c>
      <c r="H1399" s="52">
        <v>1</v>
      </c>
      <c r="I1399" s="52">
        <v>6022</v>
      </c>
      <c r="J1399" s="53" t="str">
        <f t="shared" si="376"/>
        <v>ok</v>
      </c>
      <c r="K1399" s="54" t="str">
        <f t="shared" si="385"/>
        <v>11795_1</v>
      </c>
      <c r="L1399" s="54">
        <v>11795</v>
      </c>
      <c r="M1399" s="54">
        <v>1</v>
      </c>
      <c r="N1399" s="54">
        <v>5797</v>
      </c>
      <c r="O1399" s="55">
        <v>135</v>
      </c>
      <c r="P1399" s="55">
        <v>64</v>
      </c>
      <c r="Q1399" s="55">
        <v>27</v>
      </c>
      <c r="R1399" s="55">
        <v>13</v>
      </c>
      <c r="S1399" s="52">
        <v>0</v>
      </c>
      <c r="T1399" s="56">
        <v>44</v>
      </c>
      <c r="U1399" s="56">
        <v>5</v>
      </c>
      <c r="V1399" s="56">
        <v>48</v>
      </c>
      <c r="W1399" s="56">
        <v>135</v>
      </c>
      <c r="X1399" s="57">
        <v>0.64</v>
      </c>
      <c r="Y1399" s="109"/>
      <c r="Z1399" s="109"/>
      <c r="AA1399" s="109"/>
      <c r="AB1399" s="109"/>
      <c r="AC1399" s="56">
        <v>12</v>
      </c>
      <c r="AD1399" s="52" t="s">
        <v>35</v>
      </c>
      <c r="AE1399" s="52" t="s">
        <v>35</v>
      </c>
      <c r="AF1399" s="52" t="s">
        <v>35</v>
      </c>
      <c r="AG1399" s="52"/>
      <c r="AH1399" s="106"/>
      <c r="AI1399" s="59"/>
      <c r="AJ1399" s="68" t="s">
        <v>10</v>
      </c>
      <c r="AK1399" t="s">
        <v>10</v>
      </c>
      <c r="AL1399" s="30" t="s">
        <v>10</v>
      </c>
      <c r="AM1399" s="39"/>
      <c r="AN1399" s="115" t="s">
        <v>10</v>
      </c>
      <c r="AO1399" s="30"/>
      <c r="AQ1399" s="5"/>
      <c r="AS1399" s="37"/>
      <c r="AT1399" s="30" t="s">
        <v>10</v>
      </c>
      <c r="AV1399" t="str">
        <f t="shared" si="377"/>
        <v>musta</v>
      </c>
      <c r="AW1399" t="str">
        <f t="shared" si="378"/>
        <v>musta</v>
      </c>
      <c r="AX1399" t="str">
        <f t="shared" si="379"/>
        <v>musta</v>
      </c>
      <c r="AY1399" s="31">
        <f t="shared" si="380"/>
        <v>10</v>
      </c>
      <c r="AZ1399" s="31">
        <f t="shared" si="381"/>
        <v>10</v>
      </c>
      <c r="BA1399" s="31">
        <f t="shared" si="382"/>
        <v>0</v>
      </c>
      <c r="BB1399" s="31">
        <f t="shared" si="383"/>
        <v>0</v>
      </c>
      <c r="BC1399" s="31">
        <f t="shared" si="384"/>
        <v>0</v>
      </c>
      <c r="BM1399" s="2" t="s">
        <v>35</v>
      </c>
      <c r="BN1399" s="2" t="s">
        <v>35</v>
      </c>
    </row>
    <row r="1400" spans="1:66" x14ac:dyDescent="0.25">
      <c r="A1400" s="50">
        <v>1389</v>
      </c>
      <c r="B1400" s="50">
        <v>1182</v>
      </c>
      <c r="C1400" s="50" t="str">
        <f t="shared" si="363"/>
        <v>11796_1_768</v>
      </c>
      <c r="D1400" s="50">
        <v>1</v>
      </c>
      <c r="E1400" s="51">
        <f t="shared" si="375"/>
        <v>117960001</v>
      </c>
      <c r="F1400" s="76" t="str">
        <f t="shared" si="362"/>
        <v>11796_1</v>
      </c>
      <c r="G1400" s="80">
        <v>11796</v>
      </c>
      <c r="H1400" s="52">
        <v>1</v>
      </c>
      <c r="I1400" s="52">
        <v>768</v>
      </c>
      <c r="J1400" s="53" t="str">
        <f t="shared" si="376"/>
        <v>ok</v>
      </c>
      <c r="K1400" s="54" t="str">
        <f t="shared" si="385"/>
        <v>11796_1</v>
      </c>
      <c r="L1400" s="54">
        <v>11796</v>
      </c>
      <c r="M1400" s="54">
        <v>1</v>
      </c>
      <c r="N1400" s="54">
        <v>730</v>
      </c>
      <c r="O1400" s="55">
        <v>80</v>
      </c>
      <c r="P1400" s="55">
        <v>78</v>
      </c>
      <c r="Q1400" s="55">
        <v>42</v>
      </c>
      <c r="R1400" s="55">
        <v>40</v>
      </c>
      <c r="S1400" s="52">
        <v>0</v>
      </c>
      <c r="T1400" s="56">
        <v>69</v>
      </c>
      <c r="U1400" s="56">
        <v>7</v>
      </c>
      <c r="V1400" s="56">
        <v>66</v>
      </c>
      <c r="W1400" s="56">
        <v>80</v>
      </c>
      <c r="X1400" s="57">
        <v>0.78</v>
      </c>
      <c r="Y1400" s="109"/>
      <c r="Z1400" s="109"/>
      <c r="AA1400" s="109"/>
      <c r="AB1400" s="109"/>
      <c r="AC1400" s="56">
        <v>6</v>
      </c>
      <c r="AD1400" s="52" t="s">
        <v>35</v>
      </c>
      <c r="AE1400" s="52" t="s">
        <v>35</v>
      </c>
      <c r="AF1400" s="52" t="s">
        <v>35</v>
      </c>
      <c r="AG1400" s="52"/>
      <c r="AH1400" s="106"/>
      <c r="AI1400" s="59"/>
      <c r="AJ1400" s="68" t="s">
        <v>10</v>
      </c>
      <c r="AK1400" t="s">
        <v>10</v>
      </c>
      <c r="AL1400" s="30" t="s">
        <v>10</v>
      </c>
      <c r="AM1400" s="39"/>
      <c r="AN1400" s="115" t="s">
        <v>10</v>
      </c>
      <c r="AO1400" s="30"/>
      <c r="AQ1400" s="5"/>
      <c r="AS1400" s="37"/>
      <c r="AT1400" s="30" t="s">
        <v>10</v>
      </c>
      <c r="AV1400" t="str">
        <f t="shared" si="377"/>
        <v>musta</v>
      </c>
      <c r="AW1400" t="str">
        <f t="shared" si="378"/>
        <v>musta</v>
      </c>
      <c r="AX1400" t="str">
        <f t="shared" si="379"/>
        <v>musta</v>
      </c>
      <c r="AY1400" s="31">
        <f t="shared" si="380"/>
        <v>10</v>
      </c>
      <c r="AZ1400" s="31">
        <f t="shared" si="381"/>
        <v>10</v>
      </c>
      <c r="BA1400" s="31">
        <f t="shared" si="382"/>
        <v>0</v>
      </c>
      <c r="BB1400" s="31">
        <f t="shared" si="383"/>
        <v>0</v>
      </c>
      <c r="BC1400" s="31">
        <f t="shared" si="384"/>
        <v>0</v>
      </c>
      <c r="BM1400" s="2" t="s">
        <v>35</v>
      </c>
      <c r="BN1400" s="2" t="s">
        <v>35</v>
      </c>
    </row>
    <row r="1401" spans="1:66" x14ac:dyDescent="0.25">
      <c r="A1401" s="50">
        <v>1390</v>
      </c>
      <c r="B1401" s="50">
        <v>1183</v>
      </c>
      <c r="C1401" s="50" t="str">
        <f t="shared" si="363"/>
        <v>11797_1_4670</v>
      </c>
      <c r="D1401" s="50">
        <v>1</v>
      </c>
      <c r="E1401" s="51">
        <f t="shared" si="375"/>
        <v>117970001</v>
      </c>
      <c r="F1401" s="76" t="str">
        <f t="shared" si="362"/>
        <v>11797_1</v>
      </c>
      <c r="G1401" s="80">
        <v>11797</v>
      </c>
      <c r="H1401" s="52">
        <v>1</v>
      </c>
      <c r="I1401" s="52">
        <v>4670</v>
      </c>
      <c r="J1401" s="53" t="str">
        <f t="shared" si="376"/>
        <v>ok</v>
      </c>
      <c r="K1401" s="54" t="str">
        <f t="shared" si="385"/>
        <v>11797_1</v>
      </c>
      <c r="L1401" s="54">
        <v>11797</v>
      </c>
      <c r="M1401" s="54">
        <v>1</v>
      </c>
      <c r="N1401" s="54">
        <v>4216</v>
      </c>
      <c r="O1401" s="55">
        <v>97</v>
      </c>
      <c r="P1401" s="55">
        <v>76</v>
      </c>
      <c r="Q1401" s="55">
        <v>20</v>
      </c>
      <c r="R1401" s="55">
        <v>15</v>
      </c>
      <c r="S1401" s="52">
        <v>0</v>
      </c>
      <c r="T1401" s="56">
        <v>61</v>
      </c>
      <c r="U1401" s="56">
        <v>1</v>
      </c>
      <c r="V1401" s="56">
        <v>63</v>
      </c>
      <c r="W1401" s="56">
        <v>97</v>
      </c>
      <c r="X1401" s="57">
        <v>0.76</v>
      </c>
      <c r="Y1401" s="109"/>
      <c r="Z1401" s="109"/>
      <c r="AA1401" s="109"/>
      <c r="AB1401" s="109"/>
      <c r="AC1401" s="56">
        <v>12</v>
      </c>
      <c r="AD1401" s="52" t="s">
        <v>35</v>
      </c>
      <c r="AE1401" s="52" t="s">
        <v>35</v>
      </c>
      <c r="AF1401" s="52" t="s">
        <v>35</v>
      </c>
      <c r="AG1401" s="52"/>
      <c r="AH1401" s="106"/>
      <c r="AI1401" s="59"/>
      <c r="AJ1401" s="68" t="s">
        <v>10</v>
      </c>
      <c r="AK1401" t="s">
        <v>10</v>
      </c>
      <c r="AL1401" s="30" t="s">
        <v>10</v>
      </c>
      <c r="AM1401" s="39"/>
      <c r="AN1401" s="115" t="s">
        <v>10</v>
      </c>
      <c r="AO1401" s="30"/>
      <c r="AQ1401" s="5"/>
      <c r="AS1401" s="37"/>
      <c r="AT1401" s="30" t="s">
        <v>10</v>
      </c>
      <c r="AV1401" t="str">
        <f t="shared" si="377"/>
        <v>musta</v>
      </c>
      <c r="AW1401" t="str">
        <f t="shared" si="378"/>
        <v>musta</v>
      </c>
      <c r="AX1401" t="str">
        <f t="shared" si="379"/>
        <v>musta</v>
      </c>
      <c r="AY1401" s="31">
        <f t="shared" si="380"/>
        <v>10</v>
      </c>
      <c r="AZ1401" s="31">
        <f t="shared" si="381"/>
        <v>10</v>
      </c>
      <c r="BA1401" s="31">
        <f t="shared" si="382"/>
        <v>0</v>
      </c>
      <c r="BB1401" s="31">
        <f t="shared" si="383"/>
        <v>0</v>
      </c>
      <c r="BC1401" s="31">
        <f t="shared" si="384"/>
        <v>0</v>
      </c>
      <c r="BM1401" s="2" t="s">
        <v>35</v>
      </c>
      <c r="BN1401" s="2" t="s">
        <v>35</v>
      </c>
    </row>
    <row r="1402" spans="1:66" x14ac:dyDescent="0.25">
      <c r="A1402" s="50">
        <v>1391</v>
      </c>
      <c r="B1402" s="50">
        <v>1184</v>
      </c>
      <c r="C1402" s="50" t="str">
        <f t="shared" si="363"/>
        <v>11798_1_450</v>
      </c>
      <c r="D1402" s="50">
        <v>1</v>
      </c>
      <c r="E1402" s="51">
        <f t="shared" si="375"/>
        <v>117980001</v>
      </c>
      <c r="F1402" s="76" t="str">
        <f t="shared" si="362"/>
        <v>11798_1</v>
      </c>
      <c r="G1402" s="80">
        <v>11798</v>
      </c>
      <c r="H1402" s="52">
        <v>1</v>
      </c>
      <c r="I1402" s="52">
        <v>450</v>
      </c>
      <c r="J1402" s="53" t="str">
        <f t="shared" si="376"/>
        <v>ok</v>
      </c>
      <c r="K1402" s="54" t="str">
        <f t="shared" si="385"/>
        <v>11798_1</v>
      </c>
      <c r="L1402" s="54">
        <v>11798</v>
      </c>
      <c r="M1402" s="54">
        <v>1</v>
      </c>
      <c r="N1402" s="54">
        <v>437</v>
      </c>
      <c r="O1402" s="55">
        <v>5</v>
      </c>
      <c r="P1402" s="55">
        <v>16</v>
      </c>
      <c r="Q1402" s="55">
        <v>5</v>
      </c>
      <c r="R1402" s="55">
        <v>16</v>
      </c>
      <c r="S1402" s="52">
        <v>0</v>
      </c>
      <c r="T1402" s="56">
        <v>153</v>
      </c>
      <c r="U1402" s="56">
        <v>8</v>
      </c>
      <c r="V1402" s="56">
        <v>167</v>
      </c>
      <c r="W1402" s="56">
        <v>5</v>
      </c>
      <c r="X1402" s="57">
        <v>0.16</v>
      </c>
      <c r="Y1402" s="109"/>
      <c r="Z1402" s="109"/>
      <c r="AA1402" s="109"/>
      <c r="AB1402" s="109"/>
      <c r="AC1402" s="56">
        <v>18</v>
      </c>
      <c r="AD1402" s="52" t="s">
        <v>35</v>
      </c>
      <c r="AE1402" s="52" t="s">
        <v>35</v>
      </c>
      <c r="AF1402" s="52" t="s">
        <v>35</v>
      </c>
      <c r="AG1402" s="52"/>
      <c r="AH1402" s="106"/>
      <c r="AI1402" s="59"/>
      <c r="AJ1402" s="68" t="s">
        <v>10</v>
      </c>
      <c r="AK1402" t="s">
        <v>10</v>
      </c>
      <c r="AL1402" s="30" t="s">
        <v>10</v>
      </c>
      <c r="AM1402" s="39"/>
      <c r="AN1402" s="115" t="s">
        <v>10</v>
      </c>
      <c r="AO1402" s="30"/>
      <c r="AQ1402" s="5"/>
      <c r="AS1402" s="37"/>
      <c r="AT1402" s="30" t="s">
        <v>10</v>
      </c>
      <c r="AV1402" t="str">
        <f t="shared" si="377"/>
        <v>musta</v>
      </c>
      <c r="AW1402" t="str">
        <f t="shared" si="378"/>
        <v>musta</v>
      </c>
      <c r="AX1402" t="str">
        <f t="shared" si="379"/>
        <v>musta</v>
      </c>
      <c r="AY1402" s="31">
        <f t="shared" si="380"/>
        <v>0</v>
      </c>
      <c r="AZ1402" s="31">
        <f t="shared" si="381"/>
        <v>0</v>
      </c>
      <c r="BA1402" s="31">
        <f t="shared" si="382"/>
        <v>0</v>
      </c>
      <c r="BB1402" s="31">
        <f t="shared" si="383"/>
        <v>0</v>
      </c>
      <c r="BC1402" s="31">
        <f t="shared" si="384"/>
        <v>0</v>
      </c>
      <c r="BM1402" s="2" t="s">
        <v>35</v>
      </c>
      <c r="BN1402" s="2" t="s">
        <v>35</v>
      </c>
    </row>
    <row r="1403" spans="1:66" x14ac:dyDescent="0.25">
      <c r="A1403" s="50">
        <v>1392</v>
      </c>
      <c r="B1403" s="50"/>
      <c r="C1403" s="50" t="str">
        <f t="shared" si="363"/>
        <v>11799_1_6259</v>
      </c>
      <c r="D1403" s="50">
        <v>1</v>
      </c>
      <c r="E1403" s="51"/>
      <c r="F1403" s="76" t="str">
        <f t="shared" si="362"/>
        <v>11799_1</v>
      </c>
      <c r="G1403" s="80">
        <v>11799</v>
      </c>
      <c r="H1403" s="52">
        <v>1</v>
      </c>
      <c r="I1403" s="52">
        <v>6259</v>
      </c>
      <c r="J1403" s="53">
        <v>6259</v>
      </c>
      <c r="K1403" s="54">
        <v>6259</v>
      </c>
      <c r="L1403" s="54">
        <v>6259</v>
      </c>
      <c r="M1403" s="54"/>
      <c r="N1403" s="54"/>
      <c r="O1403" s="55"/>
      <c r="P1403" s="55"/>
      <c r="Q1403" s="55"/>
      <c r="R1403" s="55"/>
      <c r="S1403" s="52"/>
      <c r="T1403" s="52">
        <v>81</v>
      </c>
      <c r="U1403" s="52">
        <v>7</v>
      </c>
      <c r="V1403" s="52">
        <v>80</v>
      </c>
      <c r="W1403" s="52"/>
      <c r="X1403" s="52"/>
      <c r="Y1403" s="110"/>
      <c r="Z1403" s="110"/>
      <c r="AA1403" s="110"/>
      <c r="AB1403" s="110"/>
      <c r="AC1403" s="56">
        <v>48</v>
      </c>
      <c r="AD1403" s="52"/>
      <c r="AE1403" s="52"/>
      <c r="AF1403" s="52"/>
      <c r="AG1403" s="52"/>
      <c r="AH1403" s="106"/>
      <c r="AI1403" s="59" t="s">
        <v>80</v>
      </c>
      <c r="AJ1403" s="69" t="s">
        <v>10</v>
      </c>
      <c r="AK1403" s="34" t="s">
        <v>10</v>
      </c>
      <c r="AL1403" s="26" t="s">
        <v>10</v>
      </c>
      <c r="AM1403" s="39"/>
      <c r="AN1403" s="115"/>
      <c r="AO1403" s="26" t="s">
        <v>10</v>
      </c>
      <c r="AQ1403" s="5"/>
      <c r="AS1403" s="37"/>
      <c r="AT1403" s="30"/>
      <c r="BE1403" s="21"/>
      <c r="BF1403" s="21"/>
      <c r="BG1403" s="21"/>
      <c r="BI1403" s="21"/>
      <c r="BJ1403" s="21"/>
      <c r="BK1403" s="21"/>
    </row>
    <row r="1404" spans="1:66" x14ac:dyDescent="0.25">
      <c r="A1404" s="50">
        <v>1393</v>
      </c>
      <c r="B1404" s="50">
        <v>1185</v>
      </c>
      <c r="C1404" s="50" t="str">
        <f t="shared" si="363"/>
        <v>11799_2_594</v>
      </c>
      <c r="D1404" s="50">
        <v>1</v>
      </c>
      <c r="E1404" s="51">
        <f>G1404*10000+H1404</f>
        <v>117990002</v>
      </c>
      <c r="F1404" s="76" t="str">
        <f t="shared" si="362"/>
        <v>11799_2</v>
      </c>
      <c r="G1404" s="80">
        <v>11799</v>
      </c>
      <c r="H1404" s="52">
        <v>2</v>
      </c>
      <c r="I1404" s="52">
        <v>594</v>
      </c>
      <c r="J1404" s="53" t="str">
        <f>IF(F1404=K1404,"ok","huom!")</f>
        <v>huom!</v>
      </c>
      <c r="K1404" s="54"/>
      <c r="L1404" s="54"/>
      <c r="M1404" s="54"/>
      <c r="N1404" s="54"/>
      <c r="O1404" s="55">
        <v>40</v>
      </c>
      <c r="P1404" s="55">
        <v>47</v>
      </c>
      <c r="Q1404" s="55">
        <v>8</v>
      </c>
      <c r="R1404" s="55">
        <v>6</v>
      </c>
      <c r="S1404" s="52">
        <v>0</v>
      </c>
      <c r="T1404" s="56">
        <v>51</v>
      </c>
      <c r="U1404" s="56">
        <v>2</v>
      </c>
      <c r="V1404" s="56">
        <v>56</v>
      </c>
      <c r="W1404" s="56">
        <v>40</v>
      </c>
      <c r="X1404" s="57">
        <v>0.47</v>
      </c>
      <c r="Y1404" s="109"/>
      <c r="Z1404" s="109"/>
      <c r="AA1404" s="109"/>
      <c r="AB1404" s="109"/>
      <c r="AC1404" s="56">
        <v>26</v>
      </c>
      <c r="AD1404" s="52" t="s">
        <v>35</v>
      </c>
      <c r="AE1404" s="52" t="s">
        <v>35</v>
      </c>
      <c r="AF1404" s="52" t="s">
        <v>35</v>
      </c>
      <c r="AG1404" s="52"/>
      <c r="AH1404" s="106"/>
      <c r="AI1404" s="59"/>
      <c r="AJ1404" s="68" t="s">
        <v>10</v>
      </c>
      <c r="AK1404" t="s">
        <v>10</v>
      </c>
      <c r="AL1404" s="30" t="s">
        <v>10</v>
      </c>
      <c r="AM1404" s="39"/>
      <c r="AN1404" s="115" t="s">
        <v>10</v>
      </c>
      <c r="AO1404" s="30"/>
      <c r="AQ1404" s="5"/>
      <c r="AS1404" s="37"/>
      <c r="AT1404" s="30" t="s">
        <v>10</v>
      </c>
      <c r="AV1404" t="str">
        <f>IF(X1404="ei mallia","ei mallia",IF(X1404&gt;0.599999,IF(W1404&gt;999,"punainen",IF(AC1404&gt;99,"punainen",IF(AD1404="osa seud. yht","punainen","musta"))),"musta"))</f>
        <v>musta</v>
      </c>
      <c r="AW1404" t="str">
        <f>IF(X1404="ei mallia","ei mallia",IF(X1404&gt;0.399999,IF(W1404&gt;1999,"punainen",IF(AC1404&gt;499,"punainen",IF(AE1404="osa seud. yht","punainen","musta"))),"musta"))</f>
        <v>musta</v>
      </c>
      <c r="AX1404" t="str">
        <f>IF(X1404="ei mallia","ei mallia",IF(AY1404&gt;20,"punainen","musta"))</f>
        <v>musta</v>
      </c>
      <c r="AY1404" s="31">
        <f>SUM(AZ1404:BC1404)</f>
        <v>1</v>
      </c>
      <c r="AZ1404" s="31">
        <f>IF(X1404&gt;0.59999,10,IF(X1404&gt;0.39999,1,0))</f>
        <v>1</v>
      </c>
      <c r="BA1404" s="31">
        <f>IF(W1404&gt;1999,10,IF(W1404&gt;999,1,0))</f>
        <v>0</v>
      </c>
      <c r="BB1404" s="31">
        <f>IF(AC1404&gt;499,10,IF(AC1404&gt;99,1,0))</f>
        <v>0</v>
      </c>
      <c r="BC1404" s="31">
        <f>IF(AE1404="osa seud. yht",10,IF(AD1404="osa seud. yht",1,0))</f>
        <v>0</v>
      </c>
      <c r="BM1404" s="2" t="s">
        <v>35</v>
      </c>
      <c r="BN1404" s="2" t="s">
        <v>35</v>
      </c>
    </row>
    <row r="1405" spans="1:66" x14ac:dyDescent="0.25">
      <c r="A1405" s="50">
        <v>1394</v>
      </c>
      <c r="B1405" s="50"/>
      <c r="C1405" s="50" t="str">
        <f t="shared" si="363"/>
        <v>11801_1_4475</v>
      </c>
      <c r="D1405" s="50">
        <v>1</v>
      </c>
      <c r="E1405" s="51"/>
      <c r="F1405" s="76" t="str">
        <f t="shared" si="362"/>
        <v>11801_1</v>
      </c>
      <c r="G1405" s="80">
        <v>11801</v>
      </c>
      <c r="H1405" s="52">
        <v>1</v>
      </c>
      <c r="I1405" s="52">
        <v>4475</v>
      </c>
      <c r="J1405" s="53">
        <v>4475</v>
      </c>
      <c r="K1405" s="54">
        <v>4475</v>
      </c>
      <c r="L1405" s="54">
        <v>4475</v>
      </c>
      <c r="M1405" s="54"/>
      <c r="N1405" s="54"/>
      <c r="O1405" s="55"/>
      <c r="P1405" s="55"/>
      <c r="Q1405" s="55"/>
      <c r="R1405" s="55"/>
      <c r="S1405" s="52"/>
      <c r="T1405" s="52">
        <v>116</v>
      </c>
      <c r="U1405" s="52">
        <v>7</v>
      </c>
      <c r="V1405" s="52">
        <v>120</v>
      </c>
      <c r="W1405" s="52"/>
      <c r="X1405" s="52"/>
      <c r="Y1405" s="110"/>
      <c r="Z1405" s="110"/>
      <c r="AA1405" s="110"/>
      <c r="AB1405" s="110"/>
      <c r="AC1405" s="56">
        <v>54</v>
      </c>
      <c r="AD1405" s="52"/>
      <c r="AE1405" s="52"/>
      <c r="AF1405" s="52"/>
      <c r="AG1405" s="52"/>
      <c r="AH1405" s="106"/>
      <c r="AI1405" s="59" t="s">
        <v>80</v>
      </c>
      <c r="AJ1405" s="69" t="s">
        <v>10</v>
      </c>
      <c r="AK1405" s="34" t="s">
        <v>10</v>
      </c>
      <c r="AL1405" s="26" t="s">
        <v>10</v>
      </c>
      <c r="AM1405" s="39"/>
      <c r="AN1405" s="115"/>
      <c r="AO1405" s="26" t="s">
        <v>10</v>
      </c>
      <c r="AQ1405" s="5"/>
      <c r="AS1405" s="37"/>
      <c r="AT1405" s="30"/>
      <c r="BE1405" s="21"/>
      <c r="BF1405" s="21"/>
      <c r="BG1405" s="21"/>
      <c r="BI1405" s="21"/>
      <c r="BJ1405" s="21"/>
      <c r="BK1405" s="21"/>
    </row>
    <row r="1406" spans="1:66" x14ac:dyDescent="0.25">
      <c r="A1406" s="50">
        <v>1395</v>
      </c>
      <c r="B1406" s="50"/>
      <c r="C1406" s="50" t="str">
        <f t="shared" si="363"/>
        <v>11801_2_5285</v>
      </c>
      <c r="D1406" s="50">
        <v>1</v>
      </c>
      <c r="E1406" s="51"/>
      <c r="F1406" s="76" t="str">
        <f t="shared" si="362"/>
        <v>11801_2</v>
      </c>
      <c r="G1406" s="80">
        <v>11801</v>
      </c>
      <c r="H1406" s="52">
        <v>2</v>
      </c>
      <c r="I1406" s="52">
        <v>5285</v>
      </c>
      <c r="J1406" s="53">
        <v>5285</v>
      </c>
      <c r="K1406" s="54">
        <v>5285</v>
      </c>
      <c r="L1406" s="54">
        <v>5285</v>
      </c>
      <c r="M1406" s="54"/>
      <c r="N1406" s="54"/>
      <c r="O1406" s="55"/>
      <c r="P1406" s="55"/>
      <c r="Q1406" s="55"/>
      <c r="R1406" s="55"/>
      <c r="S1406" s="52"/>
      <c r="T1406" s="52">
        <v>86</v>
      </c>
      <c r="U1406" s="52">
        <v>6</v>
      </c>
      <c r="V1406" s="52">
        <v>91</v>
      </c>
      <c r="W1406" s="52"/>
      <c r="X1406" s="52"/>
      <c r="Y1406" s="110"/>
      <c r="Z1406" s="110"/>
      <c r="AA1406" s="110"/>
      <c r="AB1406" s="110"/>
      <c r="AC1406" s="56">
        <v>33</v>
      </c>
      <c r="AD1406" s="52"/>
      <c r="AE1406" s="52"/>
      <c r="AF1406" s="52"/>
      <c r="AG1406" s="52"/>
      <c r="AH1406" s="106"/>
      <c r="AI1406" s="59" t="s">
        <v>80</v>
      </c>
      <c r="AJ1406" s="69" t="s">
        <v>10</v>
      </c>
      <c r="AK1406" s="34" t="s">
        <v>10</v>
      </c>
      <c r="AL1406" s="26" t="s">
        <v>10</v>
      </c>
      <c r="AM1406" s="39"/>
      <c r="AN1406" s="115"/>
      <c r="AO1406" s="26" t="s">
        <v>10</v>
      </c>
      <c r="AQ1406" s="5"/>
      <c r="AS1406" s="37"/>
      <c r="AT1406" s="30"/>
      <c r="BE1406" s="21"/>
      <c r="BF1406" s="21"/>
      <c r="BG1406" s="21"/>
      <c r="BI1406" s="21"/>
      <c r="BJ1406" s="21"/>
      <c r="BK1406" s="21"/>
    </row>
    <row r="1407" spans="1:66" x14ac:dyDescent="0.25">
      <c r="A1407" s="50">
        <v>1396</v>
      </c>
      <c r="B1407" s="50"/>
      <c r="C1407" s="50" t="str">
        <f t="shared" si="363"/>
        <v>11802_1_6680</v>
      </c>
      <c r="D1407" s="50">
        <v>1</v>
      </c>
      <c r="E1407" s="51"/>
      <c r="F1407" s="76" t="str">
        <f t="shared" si="362"/>
        <v>11802_1</v>
      </c>
      <c r="G1407" s="80">
        <v>11802</v>
      </c>
      <c r="H1407" s="52">
        <v>1</v>
      </c>
      <c r="I1407" s="52">
        <v>6680</v>
      </c>
      <c r="J1407" s="53">
        <v>6680</v>
      </c>
      <c r="K1407" s="54">
        <v>6680</v>
      </c>
      <c r="L1407" s="54">
        <v>6680</v>
      </c>
      <c r="M1407" s="54"/>
      <c r="N1407" s="54"/>
      <c r="O1407" s="55"/>
      <c r="P1407" s="55"/>
      <c r="Q1407" s="55"/>
      <c r="R1407" s="55"/>
      <c r="S1407" s="52"/>
      <c r="T1407" s="52">
        <v>76</v>
      </c>
      <c r="U1407" s="52">
        <v>3</v>
      </c>
      <c r="V1407" s="52">
        <v>80</v>
      </c>
      <c r="W1407" s="52"/>
      <c r="X1407" s="52"/>
      <c r="Y1407" s="110"/>
      <c r="Z1407" s="110"/>
      <c r="AA1407" s="110"/>
      <c r="AB1407" s="110"/>
      <c r="AC1407" s="56">
        <v>55</v>
      </c>
      <c r="AD1407" s="52"/>
      <c r="AE1407" s="52"/>
      <c r="AF1407" s="52"/>
      <c r="AG1407" s="52"/>
      <c r="AH1407" s="106"/>
      <c r="AI1407" s="59" t="s">
        <v>80</v>
      </c>
      <c r="AJ1407" s="69" t="s">
        <v>10</v>
      </c>
      <c r="AK1407" s="34" t="s">
        <v>10</v>
      </c>
      <c r="AL1407" s="26" t="s">
        <v>10</v>
      </c>
      <c r="AM1407" s="39"/>
      <c r="AN1407" s="115"/>
      <c r="AO1407" s="26" t="s">
        <v>10</v>
      </c>
      <c r="AQ1407" s="5"/>
      <c r="AS1407" s="37"/>
      <c r="AT1407" s="30"/>
      <c r="BE1407" s="21"/>
      <c r="BF1407" s="21"/>
      <c r="BG1407" s="21"/>
      <c r="BI1407" s="21"/>
      <c r="BJ1407" s="21"/>
      <c r="BK1407" s="21"/>
    </row>
    <row r="1408" spans="1:66" x14ac:dyDescent="0.25">
      <c r="A1408" s="50">
        <v>1397</v>
      </c>
      <c r="B1408" s="50"/>
      <c r="C1408" s="50" t="str">
        <f t="shared" si="363"/>
        <v>11803_1_5672</v>
      </c>
      <c r="D1408" s="50">
        <v>1</v>
      </c>
      <c r="E1408" s="51"/>
      <c r="F1408" s="76" t="str">
        <f t="shared" si="362"/>
        <v>11803_1</v>
      </c>
      <c r="G1408" s="80">
        <v>11803</v>
      </c>
      <c r="H1408" s="52">
        <v>1</v>
      </c>
      <c r="I1408" s="52">
        <v>5672</v>
      </c>
      <c r="J1408" s="53">
        <v>5672</v>
      </c>
      <c r="K1408" s="54">
        <v>5672</v>
      </c>
      <c r="L1408" s="54">
        <v>5672</v>
      </c>
      <c r="M1408" s="54"/>
      <c r="N1408" s="54"/>
      <c r="O1408" s="55"/>
      <c r="P1408" s="55"/>
      <c r="Q1408" s="55"/>
      <c r="R1408" s="55"/>
      <c r="S1408" s="52"/>
      <c r="T1408" s="52">
        <v>98</v>
      </c>
      <c r="U1408" s="52">
        <v>3</v>
      </c>
      <c r="V1408" s="52">
        <v>106</v>
      </c>
      <c r="W1408" s="52"/>
      <c r="X1408" s="52"/>
      <c r="Y1408" s="110"/>
      <c r="Z1408" s="110"/>
      <c r="AA1408" s="110"/>
      <c r="AB1408" s="110"/>
      <c r="AC1408" s="56">
        <v>22</v>
      </c>
      <c r="AD1408" s="52"/>
      <c r="AE1408" s="52"/>
      <c r="AF1408" s="52"/>
      <c r="AG1408" s="52"/>
      <c r="AH1408" s="106"/>
      <c r="AI1408" s="59" t="s">
        <v>80</v>
      </c>
      <c r="AJ1408" s="69" t="s">
        <v>10</v>
      </c>
      <c r="AK1408" s="34" t="s">
        <v>10</v>
      </c>
      <c r="AL1408" s="26" t="s">
        <v>10</v>
      </c>
      <c r="AM1408" s="39"/>
      <c r="AN1408" s="115"/>
      <c r="AO1408" s="26" t="s">
        <v>10</v>
      </c>
      <c r="AQ1408" s="5"/>
      <c r="AS1408" s="37"/>
      <c r="AT1408" s="30"/>
      <c r="BE1408" s="21"/>
      <c r="BF1408" s="21"/>
      <c r="BG1408" s="21"/>
      <c r="BI1408" s="21"/>
      <c r="BJ1408" s="21"/>
      <c r="BK1408" s="21"/>
    </row>
    <row r="1409" spans="1:66" x14ac:dyDescent="0.25">
      <c r="A1409" s="50">
        <v>1398</v>
      </c>
      <c r="B1409" s="50"/>
      <c r="C1409" s="50" t="str">
        <f t="shared" si="363"/>
        <v>11805_1_5976</v>
      </c>
      <c r="D1409" s="50">
        <v>1</v>
      </c>
      <c r="E1409" s="51"/>
      <c r="F1409" s="76" t="str">
        <f t="shared" si="362"/>
        <v>11805_1</v>
      </c>
      <c r="G1409" s="80">
        <v>11805</v>
      </c>
      <c r="H1409" s="52">
        <v>1</v>
      </c>
      <c r="I1409" s="52">
        <v>5976</v>
      </c>
      <c r="J1409" s="53">
        <v>5976</v>
      </c>
      <c r="K1409" s="54">
        <v>5976</v>
      </c>
      <c r="L1409" s="54">
        <v>5976</v>
      </c>
      <c r="M1409" s="54"/>
      <c r="N1409" s="54"/>
      <c r="O1409" s="55"/>
      <c r="P1409" s="55"/>
      <c r="Q1409" s="55"/>
      <c r="R1409" s="55"/>
      <c r="S1409" s="52"/>
      <c r="T1409" s="52">
        <v>69</v>
      </c>
      <c r="U1409" s="52">
        <v>2</v>
      </c>
      <c r="V1409" s="52">
        <v>83</v>
      </c>
      <c r="W1409" s="52"/>
      <c r="X1409" s="52"/>
      <c r="Y1409" s="110"/>
      <c r="Z1409" s="110"/>
      <c r="AA1409" s="110"/>
      <c r="AB1409" s="110"/>
      <c r="AC1409" s="56">
        <v>30</v>
      </c>
      <c r="AD1409" s="52"/>
      <c r="AE1409" s="52"/>
      <c r="AF1409" s="52"/>
      <c r="AG1409" s="52"/>
      <c r="AH1409" s="106"/>
      <c r="AI1409" s="59" t="s">
        <v>80</v>
      </c>
      <c r="AJ1409" s="69" t="s">
        <v>10</v>
      </c>
      <c r="AK1409" s="34" t="s">
        <v>10</v>
      </c>
      <c r="AL1409" s="26" t="s">
        <v>10</v>
      </c>
      <c r="AM1409" s="39"/>
      <c r="AN1409" s="115"/>
      <c r="AO1409" s="26" t="s">
        <v>10</v>
      </c>
      <c r="AQ1409" s="5"/>
      <c r="AS1409" s="37"/>
      <c r="AT1409" s="30"/>
      <c r="BE1409" s="21"/>
      <c r="BF1409" s="21"/>
      <c r="BG1409" s="21"/>
      <c r="BI1409" s="21"/>
      <c r="BJ1409" s="21"/>
      <c r="BK1409" s="21"/>
    </row>
    <row r="1410" spans="1:66" x14ac:dyDescent="0.25">
      <c r="A1410" s="50">
        <v>1399</v>
      </c>
      <c r="B1410" s="50"/>
      <c r="C1410" s="50" t="str">
        <f t="shared" si="363"/>
        <v>11805_2_3536</v>
      </c>
      <c r="D1410" s="50">
        <v>1</v>
      </c>
      <c r="E1410" s="51"/>
      <c r="F1410" s="76" t="str">
        <f t="shared" si="362"/>
        <v>11805_2</v>
      </c>
      <c r="G1410" s="80">
        <v>11805</v>
      </c>
      <c r="H1410" s="52">
        <v>2</v>
      </c>
      <c r="I1410" s="52">
        <v>3536</v>
      </c>
      <c r="J1410" s="53">
        <v>3536</v>
      </c>
      <c r="K1410" s="54">
        <v>3536</v>
      </c>
      <c r="L1410" s="54">
        <v>3536</v>
      </c>
      <c r="M1410" s="54"/>
      <c r="N1410" s="54"/>
      <c r="O1410" s="55"/>
      <c r="P1410" s="55"/>
      <c r="Q1410" s="55"/>
      <c r="R1410" s="55"/>
      <c r="S1410" s="52"/>
      <c r="T1410" s="52">
        <v>69</v>
      </c>
      <c r="U1410" s="52">
        <v>2</v>
      </c>
      <c r="V1410" s="52">
        <v>83</v>
      </c>
      <c r="W1410" s="52"/>
      <c r="X1410" s="52"/>
      <c r="Y1410" s="110"/>
      <c r="Z1410" s="110"/>
      <c r="AA1410" s="110"/>
      <c r="AB1410" s="110"/>
      <c r="AC1410" s="56">
        <v>40</v>
      </c>
      <c r="AD1410" s="52"/>
      <c r="AE1410" s="52"/>
      <c r="AF1410" s="52"/>
      <c r="AG1410" s="52"/>
      <c r="AH1410" s="106"/>
      <c r="AI1410" s="59" t="s">
        <v>80</v>
      </c>
      <c r="AJ1410" s="69" t="s">
        <v>10</v>
      </c>
      <c r="AK1410" s="34" t="s">
        <v>10</v>
      </c>
      <c r="AL1410" s="26" t="s">
        <v>10</v>
      </c>
      <c r="AM1410" s="39"/>
      <c r="AN1410" s="115"/>
      <c r="AO1410" s="26" t="s">
        <v>10</v>
      </c>
      <c r="AQ1410" s="5"/>
      <c r="AS1410" s="37"/>
      <c r="AT1410" s="30"/>
      <c r="BE1410" s="21"/>
      <c r="BF1410" s="21"/>
      <c r="BG1410" s="21"/>
      <c r="BI1410" s="21"/>
      <c r="BJ1410" s="21"/>
      <c r="BK1410" s="21"/>
    </row>
    <row r="1411" spans="1:66" x14ac:dyDescent="0.25">
      <c r="A1411" s="50">
        <v>1400</v>
      </c>
      <c r="B1411" s="50"/>
      <c r="C1411" s="50" t="str">
        <f t="shared" si="363"/>
        <v>11806_1_4948</v>
      </c>
      <c r="D1411" s="50">
        <v>1</v>
      </c>
      <c r="E1411" s="51"/>
      <c r="F1411" s="76" t="str">
        <f t="shared" si="362"/>
        <v>11806_1</v>
      </c>
      <c r="G1411" s="80">
        <v>11806</v>
      </c>
      <c r="H1411" s="52">
        <v>1</v>
      </c>
      <c r="I1411" s="52">
        <v>4948</v>
      </c>
      <c r="J1411" s="53">
        <v>4948</v>
      </c>
      <c r="K1411" s="54">
        <v>4948</v>
      </c>
      <c r="L1411" s="54">
        <v>4948</v>
      </c>
      <c r="M1411" s="54"/>
      <c r="N1411" s="54"/>
      <c r="O1411" s="55"/>
      <c r="P1411" s="55"/>
      <c r="Q1411" s="55"/>
      <c r="R1411" s="55"/>
      <c r="S1411" s="52"/>
      <c r="T1411" s="52">
        <v>57</v>
      </c>
      <c r="U1411" s="52">
        <v>1</v>
      </c>
      <c r="V1411" s="52">
        <v>56</v>
      </c>
      <c r="W1411" s="52"/>
      <c r="X1411" s="52"/>
      <c r="Y1411" s="110"/>
      <c r="Z1411" s="110"/>
      <c r="AA1411" s="110"/>
      <c r="AB1411" s="110"/>
      <c r="AC1411" s="56">
        <v>34</v>
      </c>
      <c r="AD1411" s="52"/>
      <c r="AE1411" s="52"/>
      <c r="AF1411" s="52"/>
      <c r="AG1411" s="52"/>
      <c r="AH1411" s="106"/>
      <c r="AI1411" s="59" t="s">
        <v>80</v>
      </c>
      <c r="AJ1411" s="69" t="s">
        <v>10</v>
      </c>
      <c r="AK1411" s="34" t="s">
        <v>10</v>
      </c>
      <c r="AL1411" s="26" t="s">
        <v>10</v>
      </c>
      <c r="AM1411" s="39"/>
      <c r="AN1411" s="115"/>
      <c r="AO1411" s="26" t="s">
        <v>10</v>
      </c>
      <c r="AQ1411" s="5"/>
      <c r="AS1411" s="37"/>
      <c r="AT1411" s="30"/>
      <c r="BE1411" s="21"/>
      <c r="BF1411" s="21"/>
      <c r="BG1411" s="21"/>
      <c r="BI1411" s="21"/>
      <c r="BJ1411" s="21"/>
      <c r="BK1411" s="21"/>
    </row>
    <row r="1412" spans="1:66" x14ac:dyDescent="0.25">
      <c r="A1412" s="50">
        <v>1401</v>
      </c>
      <c r="B1412" s="50"/>
      <c r="C1412" s="50" t="str">
        <f t="shared" si="363"/>
        <v>11807_1_4242</v>
      </c>
      <c r="D1412" s="50">
        <v>1</v>
      </c>
      <c r="E1412" s="51"/>
      <c r="F1412" s="76" t="str">
        <f t="shared" si="362"/>
        <v>11807_1</v>
      </c>
      <c r="G1412" s="80">
        <v>11807</v>
      </c>
      <c r="H1412" s="52">
        <v>1</v>
      </c>
      <c r="I1412" s="52">
        <v>4242</v>
      </c>
      <c r="J1412" s="53">
        <v>4242</v>
      </c>
      <c r="K1412" s="54">
        <v>4242</v>
      </c>
      <c r="L1412" s="54">
        <v>4242</v>
      </c>
      <c r="M1412" s="54"/>
      <c r="N1412" s="54"/>
      <c r="O1412" s="55"/>
      <c r="P1412" s="55"/>
      <c r="Q1412" s="55"/>
      <c r="R1412" s="55"/>
      <c r="S1412" s="52"/>
      <c r="T1412" s="52">
        <v>90</v>
      </c>
      <c r="U1412" s="52">
        <v>7</v>
      </c>
      <c r="V1412" s="52">
        <v>90</v>
      </c>
      <c r="W1412" s="52"/>
      <c r="X1412" s="52"/>
      <c r="Y1412" s="110"/>
      <c r="Z1412" s="110"/>
      <c r="AA1412" s="110"/>
      <c r="AB1412" s="110"/>
      <c r="AC1412" s="56">
        <v>16</v>
      </c>
      <c r="AD1412" s="52"/>
      <c r="AE1412" s="52"/>
      <c r="AF1412" s="52"/>
      <c r="AG1412" s="52"/>
      <c r="AH1412" s="106"/>
      <c r="AI1412" s="59" t="s">
        <v>80</v>
      </c>
      <c r="AJ1412" s="69" t="s">
        <v>10</v>
      </c>
      <c r="AK1412" s="34" t="s">
        <v>10</v>
      </c>
      <c r="AL1412" s="26" t="s">
        <v>10</v>
      </c>
      <c r="AM1412" s="39"/>
      <c r="AN1412" s="115"/>
      <c r="AO1412" s="26" t="s">
        <v>10</v>
      </c>
      <c r="AQ1412" s="5"/>
      <c r="AS1412" s="37"/>
      <c r="AT1412" s="30"/>
      <c r="BE1412" s="21"/>
      <c r="BF1412" s="21"/>
      <c r="BG1412" s="21"/>
      <c r="BI1412" s="21"/>
      <c r="BJ1412" s="21"/>
      <c r="BK1412" s="21"/>
    </row>
    <row r="1413" spans="1:66" x14ac:dyDescent="0.25">
      <c r="A1413" s="50">
        <v>1402</v>
      </c>
      <c r="B1413" s="50"/>
      <c r="C1413" s="50" t="str">
        <f t="shared" si="363"/>
        <v>11808_1_4113</v>
      </c>
      <c r="D1413" s="50">
        <v>1</v>
      </c>
      <c r="E1413" s="51"/>
      <c r="F1413" s="76" t="str">
        <f t="shared" si="362"/>
        <v>11808_1</v>
      </c>
      <c r="G1413" s="80">
        <v>11808</v>
      </c>
      <c r="H1413" s="52">
        <v>1</v>
      </c>
      <c r="I1413" s="52">
        <v>4113</v>
      </c>
      <c r="J1413" s="53">
        <v>4113</v>
      </c>
      <c r="K1413" s="54">
        <v>4113</v>
      </c>
      <c r="L1413" s="54">
        <v>4113</v>
      </c>
      <c r="M1413" s="54"/>
      <c r="N1413" s="54"/>
      <c r="O1413" s="55"/>
      <c r="P1413" s="55"/>
      <c r="Q1413" s="55"/>
      <c r="R1413" s="55"/>
      <c r="S1413" s="52"/>
      <c r="T1413" s="52">
        <v>192</v>
      </c>
      <c r="U1413" s="52">
        <v>4</v>
      </c>
      <c r="V1413" s="52">
        <v>200</v>
      </c>
      <c r="W1413" s="52"/>
      <c r="X1413" s="52"/>
      <c r="Y1413" s="110"/>
      <c r="Z1413" s="110"/>
      <c r="AA1413" s="110"/>
      <c r="AB1413" s="110"/>
      <c r="AC1413" s="56">
        <v>86</v>
      </c>
      <c r="AD1413" s="52"/>
      <c r="AE1413" s="52"/>
      <c r="AF1413" s="52"/>
      <c r="AG1413" s="52"/>
      <c r="AH1413" s="106"/>
      <c r="AI1413" s="59" t="s">
        <v>80</v>
      </c>
      <c r="AJ1413" s="69" t="s">
        <v>10</v>
      </c>
      <c r="AK1413" s="34" t="s">
        <v>10</v>
      </c>
      <c r="AL1413" s="26" t="s">
        <v>10</v>
      </c>
      <c r="AM1413" s="39"/>
      <c r="AN1413" s="115"/>
      <c r="AO1413" s="26" t="s">
        <v>10</v>
      </c>
      <c r="AQ1413" s="5"/>
      <c r="AS1413" s="37"/>
      <c r="AT1413" s="30"/>
      <c r="BE1413" s="21"/>
      <c r="BF1413" s="21"/>
      <c r="BG1413" s="21"/>
      <c r="BI1413" s="21"/>
      <c r="BJ1413" s="21"/>
      <c r="BK1413" s="21"/>
    </row>
    <row r="1414" spans="1:66" x14ac:dyDescent="0.25">
      <c r="A1414" s="50">
        <v>1403</v>
      </c>
      <c r="B1414" s="50">
        <v>1186</v>
      </c>
      <c r="C1414" s="50" t="str">
        <f t="shared" si="363"/>
        <v>11813_1_2858</v>
      </c>
      <c r="D1414" s="50">
        <v>1</v>
      </c>
      <c r="E1414" s="51">
        <f t="shared" ref="E1414:E1425" si="386">G1414*10000+H1414</f>
        <v>118130001</v>
      </c>
      <c r="F1414" s="76" t="str">
        <f t="shared" si="362"/>
        <v>11813_1</v>
      </c>
      <c r="G1414" s="80">
        <v>11813</v>
      </c>
      <c r="H1414" s="52">
        <v>1</v>
      </c>
      <c r="I1414" s="52">
        <v>2858</v>
      </c>
      <c r="J1414" s="53" t="str">
        <f t="shared" ref="J1414:J1425" si="387">IF(F1414=K1414,"ok","huom!")</f>
        <v>ok</v>
      </c>
      <c r="K1414" s="54" t="str">
        <f t="shared" ref="K1414:K1424" si="388">CONCATENATE(L1414,"_",M1414)</f>
        <v>11813_1</v>
      </c>
      <c r="L1414" s="54">
        <v>11813</v>
      </c>
      <c r="M1414" s="54">
        <v>1</v>
      </c>
      <c r="N1414" s="54">
        <v>2751</v>
      </c>
      <c r="O1414" s="55">
        <v>375</v>
      </c>
      <c r="P1414" s="55">
        <v>48</v>
      </c>
      <c r="Q1414" s="55">
        <v>244</v>
      </c>
      <c r="R1414" s="55">
        <v>31</v>
      </c>
      <c r="S1414" s="52">
        <v>0</v>
      </c>
      <c r="T1414" s="56">
        <v>636</v>
      </c>
      <c r="U1414" s="56">
        <v>31</v>
      </c>
      <c r="V1414" s="56">
        <v>676</v>
      </c>
      <c r="W1414" s="56">
        <v>375</v>
      </c>
      <c r="X1414" s="57">
        <v>0.48</v>
      </c>
      <c r="Y1414" s="109"/>
      <c r="Z1414" s="109"/>
      <c r="AA1414" s="109"/>
      <c r="AB1414" s="109"/>
      <c r="AC1414" s="56">
        <v>42</v>
      </c>
      <c r="AD1414" s="52" t="s">
        <v>35</v>
      </c>
      <c r="AE1414" s="52" t="s">
        <v>35</v>
      </c>
      <c r="AF1414" s="52" t="s">
        <v>35</v>
      </c>
      <c r="AG1414" s="52"/>
      <c r="AH1414" s="106"/>
      <c r="AI1414" s="59"/>
      <c r="AJ1414" s="68" t="s">
        <v>10</v>
      </c>
      <c r="AK1414" t="s">
        <v>10</v>
      </c>
      <c r="AL1414" s="30" t="s">
        <v>10</v>
      </c>
      <c r="AM1414" s="39"/>
      <c r="AN1414" s="115" t="s">
        <v>10</v>
      </c>
      <c r="AO1414" s="30"/>
      <c r="AQ1414" s="5"/>
      <c r="AS1414" s="37"/>
      <c r="AT1414" s="30" t="s">
        <v>10</v>
      </c>
      <c r="AV1414" t="str">
        <f t="shared" ref="AV1414:AV1425" si="389">IF(X1414="ei mallia","ei mallia",IF(X1414&gt;0.599999,IF(W1414&gt;999,"punainen",IF(AC1414&gt;99,"punainen",IF(AD1414="osa seud. yht","punainen","musta"))),"musta"))</f>
        <v>musta</v>
      </c>
      <c r="AW1414" t="str">
        <f t="shared" ref="AW1414:AW1425" si="390">IF(X1414="ei mallia","ei mallia",IF(X1414&gt;0.399999,IF(W1414&gt;1999,"punainen",IF(AC1414&gt;499,"punainen",IF(AE1414="osa seud. yht","punainen","musta"))),"musta"))</f>
        <v>musta</v>
      </c>
      <c r="AX1414" t="str">
        <f t="shared" ref="AX1414:AX1425" si="391">IF(X1414="ei mallia","ei mallia",IF(AY1414&gt;20,"punainen","musta"))</f>
        <v>musta</v>
      </c>
      <c r="AY1414" s="31">
        <f t="shared" ref="AY1414:AY1425" si="392">SUM(AZ1414:BC1414)</f>
        <v>1</v>
      </c>
      <c r="AZ1414" s="31">
        <f t="shared" ref="AZ1414:AZ1425" si="393">IF(X1414&gt;0.59999,10,IF(X1414&gt;0.39999,1,0))</f>
        <v>1</v>
      </c>
      <c r="BA1414" s="31">
        <f t="shared" ref="BA1414:BA1425" si="394">IF(W1414&gt;1999,10,IF(W1414&gt;999,1,0))</f>
        <v>0</v>
      </c>
      <c r="BB1414" s="31">
        <f t="shared" ref="BB1414:BB1425" si="395">IF(AC1414&gt;499,10,IF(AC1414&gt;99,1,0))</f>
        <v>0</v>
      </c>
      <c r="BC1414" s="31">
        <f t="shared" ref="BC1414:BC1425" si="396">IF(AE1414="osa seud. yht",10,IF(AD1414="osa seud. yht",1,0))</f>
        <v>0</v>
      </c>
      <c r="BM1414" s="2" t="s">
        <v>35</v>
      </c>
      <c r="BN1414" s="2" t="s">
        <v>35</v>
      </c>
    </row>
    <row r="1415" spans="1:66" x14ac:dyDescent="0.25">
      <c r="A1415" s="50">
        <v>1404</v>
      </c>
      <c r="B1415" s="50">
        <v>1187</v>
      </c>
      <c r="C1415" s="50" t="str">
        <f t="shared" si="363"/>
        <v>11813_2_6238</v>
      </c>
      <c r="D1415" s="50">
        <v>1</v>
      </c>
      <c r="E1415" s="51">
        <f t="shared" si="386"/>
        <v>118130002</v>
      </c>
      <c r="F1415" s="76" t="str">
        <f t="shared" si="362"/>
        <v>11813_2</v>
      </c>
      <c r="G1415" s="80">
        <v>11813</v>
      </c>
      <c r="H1415" s="52">
        <v>2</v>
      </c>
      <c r="I1415" s="52">
        <v>6238</v>
      </c>
      <c r="J1415" s="53" t="str">
        <f t="shared" si="387"/>
        <v>ok</v>
      </c>
      <c r="K1415" s="54" t="str">
        <f t="shared" si="388"/>
        <v>11813_2</v>
      </c>
      <c r="L1415" s="54">
        <v>11813</v>
      </c>
      <c r="M1415" s="54">
        <v>2</v>
      </c>
      <c r="N1415" s="54">
        <v>4432</v>
      </c>
      <c r="O1415" s="55">
        <v>164</v>
      </c>
      <c r="P1415" s="55">
        <v>27</v>
      </c>
      <c r="Q1415" s="55">
        <v>106</v>
      </c>
      <c r="R1415" s="55">
        <v>16</v>
      </c>
      <c r="S1415" s="52">
        <v>0</v>
      </c>
      <c r="T1415" s="56">
        <v>636</v>
      </c>
      <c r="U1415" s="56">
        <v>31</v>
      </c>
      <c r="V1415" s="56">
        <v>676</v>
      </c>
      <c r="W1415" s="56">
        <v>164</v>
      </c>
      <c r="X1415" s="57">
        <v>0.27</v>
      </c>
      <c r="Y1415" s="109"/>
      <c r="Z1415" s="109"/>
      <c r="AA1415" s="109"/>
      <c r="AB1415" s="109"/>
      <c r="AC1415" s="56">
        <v>41</v>
      </c>
      <c r="AD1415" s="52" t="s">
        <v>35</v>
      </c>
      <c r="AE1415" s="52" t="s">
        <v>35</v>
      </c>
      <c r="AF1415" s="52" t="s">
        <v>35</v>
      </c>
      <c r="AG1415" s="52" t="s">
        <v>36</v>
      </c>
      <c r="AH1415" s="106"/>
      <c r="AI1415" s="59"/>
      <c r="AJ1415" s="68" t="s">
        <v>10</v>
      </c>
      <c r="AK1415" t="s">
        <v>10</v>
      </c>
      <c r="AL1415" s="30" t="s">
        <v>10</v>
      </c>
      <c r="AM1415" s="39"/>
      <c r="AN1415" s="115" t="s">
        <v>10</v>
      </c>
      <c r="AO1415" s="30"/>
      <c r="AQ1415" s="5"/>
      <c r="AS1415" s="37"/>
      <c r="AT1415" s="30" t="s">
        <v>10</v>
      </c>
      <c r="AV1415" t="str">
        <f t="shared" si="389"/>
        <v>musta</v>
      </c>
      <c r="AW1415" t="str">
        <f t="shared" si="390"/>
        <v>musta</v>
      </c>
      <c r="AX1415" t="str">
        <f t="shared" si="391"/>
        <v>musta</v>
      </c>
      <c r="AY1415" s="31">
        <f t="shared" si="392"/>
        <v>0</v>
      </c>
      <c r="AZ1415" s="31">
        <f t="shared" si="393"/>
        <v>0</v>
      </c>
      <c r="BA1415" s="31">
        <f t="shared" si="394"/>
        <v>0</v>
      </c>
      <c r="BB1415" s="31">
        <f t="shared" si="395"/>
        <v>0</v>
      </c>
      <c r="BC1415" s="31">
        <f t="shared" si="396"/>
        <v>0</v>
      </c>
      <c r="BM1415" s="2" t="s">
        <v>35</v>
      </c>
      <c r="BN1415" s="2" t="s">
        <v>35</v>
      </c>
    </row>
    <row r="1416" spans="1:66" x14ac:dyDescent="0.25">
      <c r="A1416" s="50">
        <v>1405</v>
      </c>
      <c r="B1416" s="50">
        <v>1188</v>
      </c>
      <c r="C1416" s="50" t="str">
        <f t="shared" si="363"/>
        <v>11815_1_3254</v>
      </c>
      <c r="D1416" s="50">
        <v>1</v>
      </c>
      <c r="E1416" s="51">
        <f t="shared" si="386"/>
        <v>118150001</v>
      </c>
      <c r="F1416" s="76" t="str">
        <f t="shared" si="362"/>
        <v>11815_1</v>
      </c>
      <c r="G1416" s="80">
        <v>11815</v>
      </c>
      <c r="H1416" s="52">
        <v>1</v>
      </c>
      <c r="I1416" s="52">
        <v>3254</v>
      </c>
      <c r="J1416" s="53" t="str">
        <f t="shared" si="387"/>
        <v>ok</v>
      </c>
      <c r="K1416" s="54" t="str">
        <f t="shared" si="388"/>
        <v>11815_1</v>
      </c>
      <c r="L1416" s="54">
        <v>11815</v>
      </c>
      <c r="M1416" s="54">
        <v>1</v>
      </c>
      <c r="N1416" s="54">
        <v>3109</v>
      </c>
      <c r="O1416" s="55">
        <v>54</v>
      </c>
      <c r="P1416" s="55">
        <v>59</v>
      </c>
      <c r="Q1416" s="55">
        <v>6</v>
      </c>
      <c r="R1416" s="55">
        <v>4</v>
      </c>
      <c r="S1416" s="52">
        <v>0</v>
      </c>
      <c r="T1416" s="56">
        <v>100</v>
      </c>
      <c r="U1416" s="56">
        <v>7</v>
      </c>
      <c r="V1416" s="56">
        <v>106</v>
      </c>
      <c r="W1416" s="56">
        <v>54</v>
      </c>
      <c r="X1416" s="57">
        <v>0.59</v>
      </c>
      <c r="Y1416" s="109"/>
      <c r="Z1416" s="109"/>
      <c r="AA1416" s="109"/>
      <c r="AB1416" s="109"/>
      <c r="AC1416" s="56">
        <v>44</v>
      </c>
      <c r="AD1416" s="61" t="s">
        <v>34</v>
      </c>
      <c r="AE1416" s="52" t="s">
        <v>35</v>
      </c>
      <c r="AF1416" s="52" t="s">
        <v>35</v>
      </c>
      <c r="AG1416" s="52" t="s">
        <v>36</v>
      </c>
      <c r="AH1416" s="106"/>
      <c r="AI1416" s="59"/>
      <c r="AJ1416" s="68" t="s">
        <v>10</v>
      </c>
      <c r="AK1416" t="s">
        <v>10</v>
      </c>
      <c r="AL1416" s="30" t="s">
        <v>10</v>
      </c>
      <c r="AM1416" s="39"/>
      <c r="AN1416" s="115" t="s">
        <v>10</v>
      </c>
      <c r="AO1416" s="30"/>
      <c r="AQ1416" s="5"/>
      <c r="AS1416" s="37"/>
      <c r="AT1416" s="30" t="s">
        <v>10</v>
      </c>
      <c r="AV1416" t="str">
        <f t="shared" si="389"/>
        <v>musta</v>
      </c>
      <c r="AW1416" t="str">
        <f t="shared" si="390"/>
        <v>musta</v>
      </c>
      <c r="AX1416" t="str">
        <f t="shared" si="391"/>
        <v>musta</v>
      </c>
      <c r="AY1416" s="31">
        <f t="shared" si="392"/>
        <v>2</v>
      </c>
      <c r="AZ1416" s="31">
        <f t="shared" si="393"/>
        <v>1</v>
      </c>
      <c r="BA1416" s="31">
        <f t="shared" si="394"/>
        <v>0</v>
      </c>
      <c r="BB1416" s="31">
        <f t="shared" si="395"/>
        <v>0</v>
      </c>
      <c r="BC1416" s="31">
        <f t="shared" si="396"/>
        <v>1</v>
      </c>
      <c r="BM1416" s="2" t="s">
        <v>35</v>
      </c>
      <c r="BN1416" s="2" t="s">
        <v>35</v>
      </c>
    </row>
    <row r="1417" spans="1:66" x14ac:dyDescent="0.25">
      <c r="A1417" s="50">
        <v>1406</v>
      </c>
      <c r="B1417" s="50">
        <v>1189</v>
      </c>
      <c r="C1417" s="50" t="str">
        <f t="shared" si="363"/>
        <v>11816_1_4008</v>
      </c>
      <c r="D1417" s="50">
        <v>1</v>
      </c>
      <c r="E1417" s="51">
        <f t="shared" si="386"/>
        <v>118160001</v>
      </c>
      <c r="F1417" s="76" t="str">
        <f t="shared" si="362"/>
        <v>11816_1</v>
      </c>
      <c r="G1417" s="80">
        <v>11816</v>
      </c>
      <c r="H1417" s="52">
        <v>1</v>
      </c>
      <c r="I1417" s="52">
        <v>4008</v>
      </c>
      <c r="J1417" s="53" t="str">
        <f t="shared" si="387"/>
        <v>ok</v>
      </c>
      <c r="K1417" s="54" t="str">
        <f t="shared" si="388"/>
        <v>11816_1</v>
      </c>
      <c r="L1417" s="54">
        <v>11816</v>
      </c>
      <c r="M1417" s="54">
        <v>1</v>
      </c>
      <c r="N1417" s="54">
        <v>3683</v>
      </c>
      <c r="O1417" s="55">
        <v>426</v>
      </c>
      <c r="P1417" s="55">
        <v>60</v>
      </c>
      <c r="Q1417" s="55">
        <v>157</v>
      </c>
      <c r="R1417" s="55">
        <v>22</v>
      </c>
      <c r="S1417" s="52">
        <v>0</v>
      </c>
      <c r="T1417" s="56">
        <v>142</v>
      </c>
      <c r="U1417" s="56">
        <v>10</v>
      </c>
      <c r="V1417" s="56">
        <v>150</v>
      </c>
      <c r="W1417" s="56">
        <v>426</v>
      </c>
      <c r="X1417" s="57">
        <v>0.6</v>
      </c>
      <c r="Y1417" s="109"/>
      <c r="Z1417" s="109"/>
      <c r="AA1417" s="109"/>
      <c r="AB1417" s="109"/>
      <c r="AC1417" s="56">
        <v>62</v>
      </c>
      <c r="AD1417" s="52" t="s">
        <v>35</v>
      </c>
      <c r="AE1417" s="52" t="s">
        <v>35</v>
      </c>
      <c r="AF1417" s="52" t="s">
        <v>35</v>
      </c>
      <c r="AG1417" s="52"/>
      <c r="AH1417" s="106"/>
      <c r="AI1417" s="59"/>
      <c r="AJ1417" s="68" t="s">
        <v>10</v>
      </c>
      <c r="AK1417" t="s">
        <v>10</v>
      </c>
      <c r="AL1417" s="30" t="s">
        <v>10</v>
      </c>
      <c r="AM1417" s="39"/>
      <c r="AN1417" s="115" t="s">
        <v>10</v>
      </c>
      <c r="AO1417" s="30"/>
      <c r="AQ1417" s="5"/>
      <c r="AS1417" s="37"/>
      <c r="AT1417" s="30" t="s">
        <v>10</v>
      </c>
      <c r="AV1417" t="str">
        <f t="shared" si="389"/>
        <v>musta</v>
      </c>
      <c r="AW1417" t="str">
        <f t="shared" si="390"/>
        <v>musta</v>
      </c>
      <c r="AX1417" t="str">
        <f t="shared" si="391"/>
        <v>musta</v>
      </c>
      <c r="AY1417" s="31">
        <f t="shared" si="392"/>
        <v>10</v>
      </c>
      <c r="AZ1417" s="31">
        <f t="shared" si="393"/>
        <v>10</v>
      </c>
      <c r="BA1417" s="31">
        <f t="shared" si="394"/>
        <v>0</v>
      </c>
      <c r="BB1417" s="31">
        <f t="shared" si="395"/>
        <v>0</v>
      </c>
      <c r="BC1417" s="31">
        <f t="shared" si="396"/>
        <v>0</v>
      </c>
      <c r="BM1417" s="32" t="s">
        <v>34</v>
      </c>
      <c r="BN1417" s="2" t="s">
        <v>35</v>
      </c>
    </row>
    <row r="1418" spans="1:66" x14ac:dyDescent="0.25">
      <c r="A1418" s="50">
        <v>1407</v>
      </c>
      <c r="B1418" s="50">
        <v>1190</v>
      </c>
      <c r="C1418" s="50" t="str">
        <f t="shared" si="363"/>
        <v>11817_1_4006</v>
      </c>
      <c r="D1418" s="50">
        <v>1</v>
      </c>
      <c r="E1418" s="51">
        <f t="shared" si="386"/>
        <v>118170001</v>
      </c>
      <c r="F1418" s="76" t="str">
        <f t="shared" si="362"/>
        <v>11817_1</v>
      </c>
      <c r="G1418" s="80">
        <v>11817</v>
      </c>
      <c r="H1418" s="52">
        <v>1</v>
      </c>
      <c r="I1418" s="52">
        <v>4006</v>
      </c>
      <c r="J1418" s="53" t="str">
        <f t="shared" si="387"/>
        <v>ok</v>
      </c>
      <c r="K1418" s="54" t="str">
        <f t="shared" si="388"/>
        <v>11817_1</v>
      </c>
      <c r="L1418" s="54">
        <v>11817</v>
      </c>
      <c r="M1418" s="54">
        <v>1</v>
      </c>
      <c r="N1418" s="54">
        <v>3822</v>
      </c>
      <c r="O1418" s="55">
        <v>991</v>
      </c>
      <c r="P1418" s="55">
        <v>64</v>
      </c>
      <c r="Q1418" s="55">
        <v>385</v>
      </c>
      <c r="R1418" s="55">
        <v>25</v>
      </c>
      <c r="S1418" s="52">
        <v>0</v>
      </c>
      <c r="T1418" s="56">
        <v>718</v>
      </c>
      <c r="U1418" s="56">
        <v>29</v>
      </c>
      <c r="V1418" s="56">
        <v>747</v>
      </c>
      <c r="W1418" s="56">
        <v>991</v>
      </c>
      <c r="X1418" s="57">
        <v>0.64</v>
      </c>
      <c r="Y1418" s="109"/>
      <c r="Z1418" s="109"/>
      <c r="AA1418" s="109"/>
      <c r="AB1418" s="109"/>
      <c r="AC1418" s="56">
        <v>153</v>
      </c>
      <c r="AD1418" s="52" t="s">
        <v>35</v>
      </c>
      <c r="AE1418" s="52" t="s">
        <v>35</v>
      </c>
      <c r="AF1418" s="52" t="s">
        <v>35</v>
      </c>
      <c r="AG1418" s="52"/>
      <c r="AH1418" s="106"/>
      <c r="AI1418" s="59"/>
      <c r="AJ1418" s="68" t="s">
        <v>10</v>
      </c>
      <c r="AK1418" t="s">
        <v>10</v>
      </c>
      <c r="AL1418" s="30" t="s">
        <v>10</v>
      </c>
      <c r="AM1418" s="39"/>
      <c r="AN1418" s="115" t="s">
        <v>10</v>
      </c>
      <c r="AO1418" s="30"/>
      <c r="AQ1418" s="5"/>
      <c r="AS1418" s="37"/>
      <c r="AT1418" s="30" t="s">
        <v>10</v>
      </c>
      <c r="AV1418" t="str">
        <f t="shared" si="389"/>
        <v>punainen</v>
      </c>
      <c r="AW1418" t="str">
        <f t="shared" si="390"/>
        <v>musta</v>
      </c>
      <c r="AX1418" t="str">
        <f t="shared" si="391"/>
        <v>musta</v>
      </c>
      <c r="AY1418" s="31">
        <f t="shared" si="392"/>
        <v>11</v>
      </c>
      <c r="AZ1418" s="31">
        <f t="shared" si="393"/>
        <v>10</v>
      </c>
      <c r="BA1418" s="31">
        <f t="shared" si="394"/>
        <v>0</v>
      </c>
      <c r="BB1418" s="31">
        <f t="shared" si="395"/>
        <v>1</v>
      </c>
      <c r="BC1418" s="31">
        <f t="shared" si="396"/>
        <v>0</v>
      </c>
      <c r="BM1418" s="29" t="s">
        <v>34</v>
      </c>
      <c r="BN1418" s="29" t="s">
        <v>34</v>
      </c>
    </row>
    <row r="1419" spans="1:66" x14ac:dyDescent="0.25">
      <c r="A1419" s="50">
        <v>1408</v>
      </c>
      <c r="B1419" s="50">
        <v>1191</v>
      </c>
      <c r="C1419" s="50" t="str">
        <f t="shared" si="363"/>
        <v>11817_2_7108</v>
      </c>
      <c r="D1419" s="50">
        <v>1</v>
      </c>
      <c r="E1419" s="51">
        <f t="shared" si="386"/>
        <v>118170002</v>
      </c>
      <c r="F1419" s="76" t="str">
        <f t="shared" si="362"/>
        <v>11817_2</v>
      </c>
      <c r="G1419" s="80">
        <v>11817</v>
      </c>
      <c r="H1419" s="52">
        <v>2</v>
      </c>
      <c r="I1419" s="52">
        <v>7108</v>
      </c>
      <c r="J1419" s="53" t="str">
        <f t="shared" si="387"/>
        <v>ok</v>
      </c>
      <c r="K1419" s="54" t="str">
        <f t="shared" si="388"/>
        <v>11817_2</v>
      </c>
      <c r="L1419" s="54">
        <v>11817</v>
      </c>
      <c r="M1419" s="54">
        <v>2</v>
      </c>
      <c r="N1419" s="54">
        <v>6889</v>
      </c>
      <c r="O1419" s="55">
        <v>753</v>
      </c>
      <c r="P1419" s="55">
        <v>89</v>
      </c>
      <c r="Q1419" s="55">
        <v>244</v>
      </c>
      <c r="R1419" s="55">
        <v>29</v>
      </c>
      <c r="S1419" s="52">
        <v>0</v>
      </c>
      <c r="T1419" s="56">
        <v>442</v>
      </c>
      <c r="U1419" s="56">
        <v>20</v>
      </c>
      <c r="V1419" s="56">
        <v>478</v>
      </c>
      <c r="W1419" s="56">
        <v>753</v>
      </c>
      <c r="X1419" s="57">
        <v>0.89</v>
      </c>
      <c r="Y1419" s="109"/>
      <c r="Z1419" s="109"/>
      <c r="AA1419" s="109"/>
      <c r="AB1419" s="109"/>
      <c r="AC1419" s="56">
        <v>88</v>
      </c>
      <c r="AD1419" s="52" t="s">
        <v>35</v>
      </c>
      <c r="AE1419" s="52" t="s">
        <v>35</v>
      </c>
      <c r="AF1419" s="52" t="s">
        <v>35</v>
      </c>
      <c r="AG1419" s="52"/>
      <c r="AH1419" s="106"/>
      <c r="AI1419" s="59"/>
      <c r="AJ1419" s="68" t="s">
        <v>10</v>
      </c>
      <c r="AK1419" t="s">
        <v>10</v>
      </c>
      <c r="AL1419" s="30" t="s">
        <v>10</v>
      </c>
      <c r="AM1419" s="39"/>
      <c r="AN1419" s="115" t="s">
        <v>10</v>
      </c>
      <c r="AO1419" s="30"/>
      <c r="AQ1419" s="5"/>
      <c r="AS1419" s="37"/>
      <c r="AT1419" s="30" t="s">
        <v>10</v>
      </c>
      <c r="AV1419" t="str">
        <f t="shared" si="389"/>
        <v>musta</v>
      </c>
      <c r="AW1419" t="str">
        <f t="shared" si="390"/>
        <v>musta</v>
      </c>
      <c r="AX1419" t="str">
        <f t="shared" si="391"/>
        <v>musta</v>
      </c>
      <c r="AY1419" s="31">
        <f t="shared" si="392"/>
        <v>10</v>
      </c>
      <c r="AZ1419" s="31">
        <f t="shared" si="393"/>
        <v>10</v>
      </c>
      <c r="BA1419" s="31">
        <f t="shared" si="394"/>
        <v>0</v>
      </c>
      <c r="BB1419" s="31">
        <f t="shared" si="395"/>
        <v>0</v>
      </c>
      <c r="BC1419" s="31">
        <f t="shared" si="396"/>
        <v>0</v>
      </c>
      <c r="BM1419" s="29" t="s">
        <v>34</v>
      </c>
      <c r="BN1419" s="29" t="s">
        <v>34</v>
      </c>
    </row>
    <row r="1420" spans="1:66" x14ac:dyDescent="0.25">
      <c r="A1420" s="50">
        <v>1409</v>
      </c>
      <c r="B1420" s="50">
        <v>1192</v>
      </c>
      <c r="C1420" s="50" t="str">
        <f t="shared" si="363"/>
        <v>11818_1_5902</v>
      </c>
      <c r="D1420" s="50">
        <v>1</v>
      </c>
      <c r="E1420" s="51">
        <f t="shared" si="386"/>
        <v>118180001</v>
      </c>
      <c r="F1420" s="76" t="str">
        <f t="shared" ref="F1420:F1483" si="397">CONCATENATE(G1420,"_",H1420)</f>
        <v>11818_1</v>
      </c>
      <c r="G1420" s="80">
        <v>11818</v>
      </c>
      <c r="H1420" s="52">
        <v>1</v>
      </c>
      <c r="I1420" s="52">
        <v>5902</v>
      </c>
      <c r="J1420" s="53" t="str">
        <f t="shared" si="387"/>
        <v>ok</v>
      </c>
      <c r="K1420" s="54" t="str">
        <f t="shared" si="388"/>
        <v>11818_1</v>
      </c>
      <c r="L1420" s="54">
        <v>11818</v>
      </c>
      <c r="M1420" s="54">
        <v>1</v>
      </c>
      <c r="N1420" s="54">
        <v>5719</v>
      </c>
      <c r="O1420" s="55">
        <v>394</v>
      </c>
      <c r="P1420" s="55">
        <v>43</v>
      </c>
      <c r="Q1420" s="55">
        <v>171</v>
      </c>
      <c r="R1420" s="55">
        <v>19</v>
      </c>
      <c r="S1420" s="52">
        <v>0</v>
      </c>
      <c r="T1420" s="56">
        <v>837</v>
      </c>
      <c r="U1420" s="56">
        <v>77</v>
      </c>
      <c r="V1420" s="56">
        <v>950</v>
      </c>
      <c r="W1420" s="56">
        <v>394</v>
      </c>
      <c r="X1420" s="57">
        <v>0.43</v>
      </c>
      <c r="Y1420" s="109"/>
      <c r="Z1420" s="109"/>
      <c r="AA1420" s="109"/>
      <c r="AB1420" s="109"/>
      <c r="AC1420" s="56">
        <v>291</v>
      </c>
      <c r="AD1420" s="52" t="s">
        <v>35</v>
      </c>
      <c r="AE1420" s="52" t="s">
        <v>35</v>
      </c>
      <c r="AF1420" s="52" t="s">
        <v>35</v>
      </c>
      <c r="AG1420" s="52"/>
      <c r="AH1420" s="106"/>
      <c r="AI1420" s="59"/>
      <c r="AJ1420" s="68" t="s">
        <v>10</v>
      </c>
      <c r="AK1420" t="s">
        <v>10</v>
      </c>
      <c r="AL1420" s="30" t="s">
        <v>10</v>
      </c>
      <c r="AM1420" s="39"/>
      <c r="AN1420" s="115" t="s">
        <v>10</v>
      </c>
      <c r="AO1420" s="30"/>
      <c r="AQ1420" s="5"/>
      <c r="AS1420" s="37"/>
      <c r="AT1420" s="30" t="s">
        <v>10</v>
      </c>
      <c r="AV1420" t="str">
        <f t="shared" si="389"/>
        <v>musta</v>
      </c>
      <c r="AW1420" t="str">
        <f t="shared" si="390"/>
        <v>musta</v>
      </c>
      <c r="AX1420" t="str">
        <f t="shared" si="391"/>
        <v>musta</v>
      </c>
      <c r="AY1420" s="31">
        <f t="shared" si="392"/>
        <v>2</v>
      </c>
      <c r="AZ1420" s="31">
        <f t="shared" si="393"/>
        <v>1</v>
      </c>
      <c r="BA1420" s="31">
        <f t="shared" si="394"/>
        <v>0</v>
      </c>
      <c r="BB1420" s="31">
        <f t="shared" si="395"/>
        <v>1</v>
      </c>
      <c r="BC1420" s="31">
        <f t="shared" si="396"/>
        <v>0</v>
      </c>
      <c r="BM1420" s="32" t="s">
        <v>34</v>
      </c>
      <c r="BN1420" s="2" t="s">
        <v>35</v>
      </c>
    </row>
    <row r="1421" spans="1:66" x14ac:dyDescent="0.25">
      <c r="A1421" s="50">
        <v>1410</v>
      </c>
      <c r="B1421" s="50">
        <v>1193</v>
      </c>
      <c r="C1421" s="50" t="str">
        <f t="shared" ref="C1421:C1484" si="398">CONCATENATE(G1421,"_",H1421,"_",I1421)</f>
        <v>11819_1_7107</v>
      </c>
      <c r="D1421" s="50">
        <v>1</v>
      </c>
      <c r="E1421" s="51">
        <f t="shared" si="386"/>
        <v>118190001</v>
      </c>
      <c r="F1421" s="76" t="str">
        <f t="shared" si="397"/>
        <v>11819_1</v>
      </c>
      <c r="G1421" s="80">
        <v>11819</v>
      </c>
      <c r="H1421" s="52">
        <v>1</v>
      </c>
      <c r="I1421" s="52">
        <v>7107</v>
      </c>
      <c r="J1421" s="53" t="str">
        <f t="shared" si="387"/>
        <v>ok</v>
      </c>
      <c r="K1421" s="54" t="str">
        <f t="shared" si="388"/>
        <v>11819_1</v>
      </c>
      <c r="L1421" s="54">
        <v>11819</v>
      </c>
      <c r="M1421" s="54">
        <v>1</v>
      </c>
      <c r="N1421" s="54">
        <v>6788</v>
      </c>
      <c r="O1421" s="55">
        <v>73</v>
      </c>
      <c r="P1421" s="55">
        <v>56</v>
      </c>
      <c r="Q1421" s="55">
        <v>21</v>
      </c>
      <c r="R1421" s="55">
        <v>17</v>
      </c>
      <c r="S1421" s="52">
        <v>0</v>
      </c>
      <c r="T1421" s="56">
        <v>68</v>
      </c>
      <c r="U1421" s="56">
        <v>2</v>
      </c>
      <c r="V1421" s="56">
        <v>78</v>
      </c>
      <c r="W1421" s="56">
        <v>73</v>
      </c>
      <c r="X1421" s="57">
        <v>0.56000000000000005</v>
      </c>
      <c r="Y1421" s="109"/>
      <c r="Z1421" s="109"/>
      <c r="AA1421" s="109"/>
      <c r="AB1421" s="109"/>
      <c r="AC1421" s="56">
        <v>5</v>
      </c>
      <c r="AD1421" s="52" t="s">
        <v>35</v>
      </c>
      <c r="AE1421" s="52" t="s">
        <v>35</v>
      </c>
      <c r="AF1421" s="52" t="s">
        <v>35</v>
      </c>
      <c r="AG1421" s="52"/>
      <c r="AH1421" s="106"/>
      <c r="AI1421" s="59"/>
      <c r="AJ1421" s="68" t="s">
        <v>10</v>
      </c>
      <c r="AK1421" t="s">
        <v>10</v>
      </c>
      <c r="AL1421" s="30" t="s">
        <v>10</v>
      </c>
      <c r="AM1421" s="39"/>
      <c r="AN1421" s="115" t="s">
        <v>10</v>
      </c>
      <c r="AO1421" s="30"/>
      <c r="AQ1421" s="5"/>
      <c r="AS1421" s="37"/>
      <c r="AT1421" s="30" t="s">
        <v>10</v>
      </c>
      <c r="AV1421" t="str">
        <f t="shared" si="389"/>
        <v>musta</v>
      </c>
      <c r="AW1421" t="str">
        <f t="shared" si="390"/>
        <v>musta</v>
      </c>
      <c r="AX1421" t="str">
        <f t="shared" si="391"/>
        <v>musta</v>
      </c>
      <c r="AY1421" s="31">
        <f t="shared" si="392"/>
        <v>1</v>
      </c>
      <c r="AZ1421" s="31">
        <f t="shared" si="393"/>
        <v>1</v>
      </c>
      <c r="BA1421" s="31">
        <f t="shared" si="394"/>
        <v>0</v>
      </c>
      <c r="BB1421" s="31">
        <f t="shared" si="395"/>
        <v>0</v>
      </c>
      <c r="BC1421" s="31">
        <f t="shared" si="396"/>
        <v>0</v>
      </c>
      <c r="BM1421" s="2" t="s">
        <v>35</v>
      </c>
      <c r="BN1421" s="2" t="s">
        <v>35</v>
      </c>
    </row>
    <row r="1422" spans="1:66" x14ac:dyDescent="0.25">
      <c r="A1422" s="50">
        <v>1411</v>
      </c>
      <c r="B1422" s="50">
        <v>1194</v>
      </c>
      <c r="C1422" s="50" t="str">
        <f t="shared" si="398"/>
        <v>11821_1_7382</v>
      </c>
      <c r="D1422" s="50">
        <v>1</v>
      </c>
      <c r="E1422" s="51">
        <f t="shared" si="386"/>
        <v>118210001</v>
      </c>
      <c r="F1422" s="76" t="str">
        <f t="shared" si="397"/>
        <v>11821_1</v>
      </c>
      <c r="G1422" s="80">
        <v>11821</v>
      </c>
      <c r="H1422" s="52">
        <v>1</v>
      </c>
      <c r="I1422" s="52">
        <v>7382</v>
      </c>
      <c r="J1422" s="53" t="str">
        <f t="shared" si="387"/>
        <v>ok</v>
      </c>
      <c r="K1422" s="54" t="str">
        <f t="shared" si="388"/>
        <v>11821_1</v>
      </c>
      <c r="L1422" s="54">
        <v>11821</v>
      </c>
      <c r="M1422" s="54">
        <v>1</v>
      </c>
      <c r="N1422" s="54">
        <v>6623</v>
      </c>
      <c r="O1422" s="55">
        <v>492</v>
      </c>
      <c r="P1422" s="55">
        <v>78</v>
      </c>
      <c r="Q1422" s="55">
        <v>262</v>
      </c>
      <c r="R1422" s="55">
        <v>41</v>
      </c>
      <c r="S1422" s="52">
        <v>0</v>
      </c>
      <c r="T1422" s="56">
        <v>241</v>
      </c>
      <c r="U1422" s="56">
        <v>18</v>
      </c>
      <c r="V1422" s="56">
        <v>259</v>
      </c>
      <c r="W1422" s="56">
        <v>492</v>
      </c>
      <c r="X1422" s="57">
        <v>0.78</v>
      </c>
      <c r="Y1422" s="109"/>
      <c r="Z1422" s="109"/>
      <c r="AA1422" s="109"/>
      <c r="AB1422" s="109"/>
      <c r="AC1422" s="56">
        <v>47</v>
      </c>
      <c r="AD1422" s="52" t="s">
        <v>35</v>
      </c>
      <c r="AE1422" s="52" t="s">
        <v>35</v>
      </c>
      <c r="AF1422" s="52" t="s">
        <v>35</v>
      </c>
      <c r="AG1422" s="52"/>
      <c r="AH1422" s="106"/>
      <c r="AI1422" s="59"/>
      <c r="AJ1422" s="68" t="s">
        <v>10</v>
      </c>
      <c r="AK1422" t="s">
        <v>10</v>
      </c>
      <c r="AL1422" s="30" t="s">
        <v>10</v>
      </c>
      <c r="AM1422" s="39"/>
      <c r="AN1422" s="115" t="s">
        <v>10</v>
      </c>
      <c r="AO1422" s="30"/>
      <c r="AQ1422" s="5"/>
      <c r="AS1422" s="37"/>
      <c r="AT1422" s="30" t="s">
        <v>10</v>
      </c>
      <c r="AV1422" t="str">
        <f t="shared" si="389"/>
        <v>musta</v>
      </c>
      <c r="AW1422" t="str">
        <f t="shared" si="390"/>
        <v>musta</v>
      </c>
      <c r="AX1422" t="str">
        <f t="shared" si="391"/>
        <v>musta</v>
      </c>
      <c r="AY1422" s="31">
        <f t="shared" si="392"/>
        <v>10</v>
      </c>
      <c r="AZ1422" s="31">
        <f t="shared" si="393"/>
        <v>10</v>
      </c>
      <c r="BA1422" s="31">
        <f t="shared" si="394"/>
        <v>0</v>
      </c>
      <c r="BB1422" s="31">
        <f t="shared" si="395"/>
        <v>0</v>
      </c>
      <c r="BC1422" s="31">
        <f t="shared" si="396"/>
        <v>0</v>
      </c>
      <c r="BM1422" s="2" t="s">
        <v>35</v>
      </c>
      <c r="BN1422" s="2" t="s">
        <v>35</v>
      </c>
    </row>
    <row r="1423" spans="1:66" x14ac:dyDescent="0.25">
      <c r="A1423" s="50">
        <v>1412</v>
      </c>
      <c r="B1423" s="50">
        <v>1195</v>
      </c>
      <c r="C1423" s="50" t="str">
        <f t="shared" si="398"/>
        <v>11821_2_6640</v>
      </c>
      <c r="D1423" s="50">
        <v>1</v>
      </c>
      <c r="E1423" s="51">
        <f t="shared" si="386"/>
        <v>118210002</v>
      </c>
      <c r="F1423" s="76" t="str">
        <f t="shared" si="397"/>
        <v>11821_2</v>
      </c>
      <c r="G1423" s="80">
        <v>11821</v>
      </c>
      <c r="H1423" s="52">
        <v>2</v>
      </c>
      <c r="I1423" s="52">
        <v>6640</v>
      </c>
      <c r="J1423" s="53" t="str">
        <f t="shared" si="387"/>
        <v>ok</v>
      </c>
      <c r="K1423" s="54" t="str">
        <f t="shared" si="388"/>
        <v>11821_2</v>
      </c>
      <c r="L1423" s="54">
        <v>11821</v>
      </c>
      <c r="M1423" s="54">
        <v>2</v>
      </c>
      <c r="N1423" s="54">
        <v>6351</v>
      </c>
      <c r="O1423" s="55">
        <v>255</v>
      </c>
      <c r="P1423" s="55">
        <v>86</v>
      </c>
      <c r="Q1423" s="55">
        <v>81</v>
      </c>
      <c r="R1423" s="55">
        <v>26</v>
      </c>
      <c r="S1423" s="52">
        <v>0</v>
      </c>
      <c r="T1423" s="56">
        <v>240</v>
      </c>
      <c r="U1423" s="56">
        <v>17</v>
      </c>
      <c r="V1423" s="56">
        <v>259</v>
      </c>
      <c r="W1423" s="56">
        <v>255</v>
      </c>
      <c r="X1423" s="57">
        <v>0.86</v>
      </c>
      <c r="Y1423" s="109"/>
      <c r="Z1423" s="109"/>
      <c r="AA1423" s="109"/>
      <c r="AB1423" s="109"/>
      <c r="AC1423" s="56">
        <v>20</v>
      </c>
      <c r="AD1423" s="52" t="s">
        <v>35</v>
      </c>
      <c r="AE1423" s="52" t="s">
        <v>35</v>
      </c>
      <c r="AF1423" s="52" t="s">
        <v>35</v>
      </c>
      <c r="AG1423" s="52"/>
      <c r="AH1423" s="106"/>
      <c r="AI1423" s="59"/>
      <c r="AJ1423" s="68" t="s">
        <v>10</v>
      </c>
      <c r="AK1423" t="s">
        <v>10</v>
      </c>
      <c r="AL1423" s="30" t="s">
        <v>10</v>
      </c>
      <c r="AM1423" s="39"/>
      <c r="AN1423" s="115" t="s">
        <v>10</v>
      </c>
      <c r="AO1423" s="30"/>
      <c r="AQ1423" s="5"/>
      <c r="AS1423" s="37"/>
      <c r="AT1423" s="30" t="s">
        <v>10</v>
      </c>
      <c r="AV1423" t="str">
        <f t="shared" si="389"/>
        <v>musta</v>
      </c>
      <c r="AW1423" t="str">
        <f t="shared" si="390"/>
        <v>musta</v>
      </c>
      <c r="AX1423" t="str">
        <f t="shared" si="391"/>
        <v>musta</v>
      </c>
      <c r="AY1423" s="31">
        <f t="shared" si="392"/>
        <v>10</v>
      </c>
      <c r="AZ1423" s="31">
        <f t="shared" si="393"/>
        <v>10</v>
      </c>
      <c r="BA1423" s="31">
        <f t="shared" si="394"/>
        <v>0</v>
      </c>
      <c r="BB1423" s="31">
        <f t="shared" si="395"/>
        <v>0</v>
      </c>
      <c r="BC1423" s="31">
        <f t="shared" si="396"/>
        <v>0</v>
      </c>
      <c r="BM1423" s="2" t="s">
        <v>35</v>
      </c>
      <c r="BN1423" s="2" t="s">
        <v>35</v>
      </c>
    </row>
    <row r="1424" spans="1:66" x14ac:dyDescent="0.25">
      <c r="A1424" s="50">
        <v>1413</v>
      </c>
      <c r="B1424" s="50">
        <v>1196</v>
      </c>
      <c r="C1424" s="50" t="str">
        <f t="shared" si="398"/>
        <v>11822_1_1682</v>
      </c>
      <c r="D1424" s="50">
        <v>1</v>
      </c>
      <c r="E1424" s="51">
        <f t="shared" si="386"/>
        <v>118220001</v>
      </c>
      <c r="F1424" s="76" t="str">
        <f t="shared" si="397"/>
        <v>11822_1</v>
      </c>
      <c r="G1424" s="80">
        <v>11822</v>
      </c>
      <c r="H1424" s="52">
        <v>1</v>
      </c>
      <c r="I1424" s="52">
        <v>1682</v>
      </c>
      <c r="J1424" s="53" t="str">
        <f t="shared" si="387"/>
        <v>ok</v>
      </c>
      <c r="K1424" s="54" t="str">
        <f t="shared" si="388"/>
        <v>11822_1</v>
      </c>
      <c r="L1424" s="54">
        <v>11822</v>
      </c>
      <c r="M1424" s="54">
        <v>1</v>
      </c>
      <c r="N1424" s="54">
        <v>6208</v>
      </c>
      <c r="O1424" s="55">
        <v>1477</v>
      </c>
      <c r="P1424" s="55">
        <v>61</v>
      </c>
      <c r="Q1424" s="55">
        <v>993</v>
      </c>
      <c r="R1424" s="55">
        <v>39</v>
      </c>
      <c r="S1424" s="52">
        <v>0</v>
      </c>
      <c r="T1424" s="56">
        <v>874</v>
      </c>
      <c r="U1424" s="56">
        <v>21</v>
      </c>
      <c r="V1424" s="56">
        <v>966</v>
      </c>
      <c r="W1424" s="56">
        <v>1477</v>
      </c>
      <c r="X1424" s="57">
        <v>0.61</v>
      </c>
      <c r="Y1424" s="109"/>
      <c r="Z1424" s="109"/>
      <c r="AA1424" s="109"/>
      <c r="AB1424" s="109"/>
      <c r="AC1424" s="56">
        <v>359</v>
      </c>
      <c r="AD1424" s="52" t="s">
        <v>35</v>
      </c>
      <c r="AE1424" s="52" t="s">
        <v>35</v>
      </c>
      <c r="AF1424" s="52" t="s">
        <v>35</v>
      </c>
      <c r="AG1424" s="52" t="s">
        <v>36</v>
      </c>
      <c r="AH1424" s="106"/>
      <c r="AI1424" s="59"/>
      <c r="AJ1424" s="68" t="s">
        <v>10</v>
      </c>
      <c r="AK1424" t="s">
        <v>10</v>
      </c>
      <c r="AL1424" s="30" t="s">
        <v>10</v>
      </c>
      <c r="AM1424" s="39"/>
      <c r="AN1424" s="115" t="s">
        <v>10</v>
      </c>
      <c r="AO1424" s="30"/>
      <c r="AQ1424" s="5"/>
      <c r="AS1424" s="37"/>
      <c r="AT1424" s="30" t="s">
        <v>10</v>
      </c>
      <c r="AV1424" t="str">
        <f t="shared" si="389"/>
        <v>punainen</v>
      </c>
      <c r="AW1424" t="str">
        <f t="shared" si="390"/>
        <v>musta</v>
      </c>
      <c r="AX1424" t="str">
        <f t="shared" si="391"/>
        <v>musta</v>
      </c>
      <c r="AY1424" s="31">
        <f t="shared" si="392"/>
        <v>12</v>
      </c>
      <c r="AZ1424" s="31">
        <f t="shared" si="393"/>
        <v>10</v>
      </c>
      <c r="BA1424" s="31">
        <f t="shared" si="394"/>
        <v>1</v>
      </c>
      <c r="BB1424" s="31">
        <f t="shared" si="395"/>
        <v>1</v>
      </c>
      <c r="BC1424" s="31">
        <f t="shared" si="396"/>
        <v>0</v>
      </c>
      <c r="BM1424" s="2" t="s">
        <v>35</v>
      </c>
      <c r="BN1424" s="2" t="s">
        <v>35</v>
      </c>
    </row>
    <row r="1425" spans="1:66" x14ac:dyDescent="0.25">
      <c r="A1425" s="50">
        <v>1414</v>
      </c>
      <c r="B1425" s="50">
        <v>1197</v>
      </c>
      <c r="C1425" s="50" t="str">
        <f t="shared" si="398"/>
        <v>11822_2_5420</v>
      </c>
      <c r="D1425" s="50">
        <v>1</v>
      </c>
      <c r="E1425" s="51">
        <f t="shared" si="386"/>
        <v>118220002</v>
      </c>
      <c r="F1425" s="76" t="str">
        <f t="shared" si="397"/>
        <v>11822_2</v>
      </c>
      <c r="G1425" s="80">
        <v>11822</v>
      </c>
      <c r="H1425" s="52">
        <v>2</v>
      </c>
      <c r="I1425" s="52">
        <v>5420</v>
      </c>
      <c r="J1425" s="53" t="str">
        <f t="shared" si="387"/>
        <v>huom!</v>
      </c>
      <c r="K1425" s="54"/>
      <c r="L1425" s="54"/>
      <c r="M1425" s="54"/>
      <c r="N1425" s="54"/>
      <c r="O1425" s="55">
        <v>1477</v>
      </c>
      <c r="P1425" s="55">
        <v>61</v>
      </c>
      <c r="Q1425" s="55">
        <v>993</v>
      </c>
      <c r="R1425" s="55">
        <v>39</v>
      </c>
      <c r="S1425" s="52">
        <v>0</v>
      </c>
      <c r="T1425" s="56">
        <v>661</v>
      </c>
      <c r="U1425" s="56">
        <v>29</v>
      </c>
      <c r="V1425" s="56">
        <v>733</v>
      </c>
      <c r="W1425" s="56">
        <v>1477</v>
      </c>
      <c r="X1425" s="57">
        <v>0.61</v>
      </c>
      <c r="Y1425" s="109"/>
      <c r="Z1425" s="109"/>
      <c r="AA1425" s="109"/>
      <c r="AB1425" s="109"/>
      <c r="AC1425" s="56">
        <v>507</v>
      </c>
      <c r="AD1425" s="52" t="s">
        <v>35</v>
      </c>
      <c r="AE1425" s="52" t="s">
        <v>35</v>
      </c>
      <c r="AF1425" s="52" t="s">
        <v>35</v>
      </c>
      <c r="AG1425" s="52"/>
      <c r="AH1425" s="106"/>
      <c r="AI1425" s="59"/>
      <c r="AJ1425" s="68" t="s">
        <v>10</v>
      </c>
      <c r="AK1425" t="s">
        <v>10</v>
      </c>
      <c r="AL1425" s="30" t="s">
        <v>10</v>
      </c>
      <c r="AM1425" s="39"/>
      <c r="AN1425" s="115" t="s">
        <v>10</v>
      </c>
      <c r="AO1425" s="30"/>
      <c r="AQ1425" s="5"/>
      <c r="AS1425" s="37"/>
      <c r="AT1425" s="30" t="s">
        <v>10</v>
      </c>
      <c r="AV1425" t="str">
        <f t="shared" si="389"/>
        <v>punainen</v>
      </c>
      <c r="AW1425" t="str">
        <f t="shared" si="390"/>
        <v>punainen</v>
      </c>
      <c r="AX1425" t="str">
        <f t="shared" si="391"/>
        <v>punainen</v>
      </c>
      <c r="AY1425" s="31">
        <f t="shared" si="392"/>
        <v>21</v>
      </c>
      <c r="AZ1425" s="31">
        <f t="shared" si="393"/>
        <v>10</v>
      </c>
      <c r="BA1425" s="31">
        <f t="shared" si="394"/>
        <v>1</v>
      </c>
      <c r="BB1425" s="31">
        <f t="shared" si="395"/>
        <v>10</v>
      </c>
      <c r="BC1425" s="31">
        <f t="shared" si="396"/>
        <v>0</v>
      </c>
      <c r="BM1425" s="2" t="s">
        <v>35</v>
      </c>
      <c r="BN1425" s="2" t="s">
        <v>35</v>
      </c>
    </row>
    <row r="1426" spans="1:66" x14ac:dyDescent="0.25">
      <c r="A1426" s="50">
        <v>1415</v>
      </c>
      <c r="B1426" s="50"/>
      <c r="C1426" s="50" t="str">
        <f t="shared" si="398"/>
        <v>11825_1_2611</v>
      </c>
      <c r="D1426" s="50">
        <v>1</v>
      </c>
      <c r="E1426" s="51"/>
      <c r="F1426" s="76" t="str">
        <f t="shared" si="397"/>
        <v>11825_1</v>
      </c>
      <c r="G1426" s="80">
        <v>11825</v>
      </c>
      <c r="H1426" s="52">
        <v>1</v>
      </c>
      <c r="I1426" s="52">
        <v>2611</v>
      </c>
      <c r="J1426" s="53">
        <v>2611</v>
      </c>
      <c r="K1426" s="54">
        <v>2611</v>
      </c>
      <c r="L1426" s="54">
        <v>2611</v>
      </c>
      <c r="M1426" s="54"/>
      <c r="N1426" s="54"/>
      <c r="O1426" s="55"/>
      <c r="P1426" s="55"/>
      <c r="Q1426" s="55"/>
      <c r="R1426" s="55"/>
      <c r="S1426" s="52"/>
      <c r="T1426" s="52">
        <v>133</v>
      </c>
      <c r="U1426" s="52">
        <v>7</v>
      </c>
      <c r="V1426" s="52">
        <v>130</v>
      </c>
      <c r="W1426" s="52"/>
      <c r="X1426" s="52"/>
      <c r="Y1426" s="110"/>
      <c r="Z1426" s="110"/>
      <c r="AA1426" s="110"/>
      <c r="AB1426" s="110"/>
      <c r="AC1426" s="56">
        <v>41</v>
      </c>
      <c r="AD1426" s="52"/>
      <c r="AE1426" s="52"/>
      <c r="AF1426" s="52"/>
      <c r="AG1426" s="52"/>
      <c r="AH1426" s="106"/>
      <c r="AI1426" s="59" t="s">
        <v>80</v>
      </c>
      <c r="AJ1426" s="69" t="s">
        <v>10</v>
      </c>
      <c r="AK1426" s="34" t="s">
        <v>10</v>
      </c>
      <c r="AL1426" s="26" t="s">
        <v>10</v>
      </c>
      <c r="AM1426" s="39"/>
      <c r="AN1426" s="115"/>
      <c r="AO1426" s="26" t="s">
        <v>10</v>
      </c>
      <c r="AQ1426" s="5"/>
      <c r="AS1426" s="37"/>
      <c r="AT1426" s="30"/>
      <c r="BE1426" s="21"/>
      <c r="BF1426" s="21"/>
      <c r="BG1426" s="21"/>
      <c r="BI1426" s="21"/>
      <c r="BJ1426" s="21"/>
      <c r="BK1426" s="21"/>
    </row>
    <row r="1427" spans="1:66" x14ac:dyDescent="0.25">
      <c r="A1427" s="50">
        <v>1416</v>
      </c>
      <c r="B1427" s="50">
        <v>1198</v>
      </c>
      <c r="C1427" s="50" t="str">
        <f t="shared" si="398"/>
        <v>11825_2_2437</v>
      </c>
      <c r="D1427" s="50">
        <v>1</v>
      </c>
      <c r="E1427" s="51">
        <f t="shared" ref="E1427:E1433" si="399">G1427*10000+H1427</f>
        <v>118250002</v>
      </c>
      <c r="F1427" s="76" t="str">
        <f t="shared" si="397"/>
        <v>11825_2</v>
      </c>
      <c r="G1427" s="80">
        <v>11825</v>
      </c>
      <c r="H1427" s="52">
        <v>2</v>
      </c>
      <c r="I1427" s="52">
        <v>2437</v>
      </c>
      <c r="J1427" s="53" t="str">
        <f t="shared" ref="J1427:J1433" si="400">IF(F1427=K1427,"ok","huom!")</f>
        <v>huom!</v>
      </c>
      <c r="K1427" s="54"/>
      <c r="L1427" s="54"/>
      <c r="M1427" s="54"/>
      <c r="N1427" s="54"/>
      <c r="O1427" s="55">
        <v>167</v>
      </c>
      <c r="P1427" s="55">
        <v>71</v>
      </c>
      <c r="Q1427" s="55">
        <v>100</v>
      </c>
      <c r="R1427" s="55">
        <v>43</v>
      </c>
      <c r="S1427" s="52">
        <v>0</v>
      </c>
      <c r="T1427" s="56">
        <v>68</v>
      </c>
      <c r="U1427" s="56">
        <v>2</v>
      </c>
      <c r="V1427" s="56">
        <v>72</v>
      </c>
      <c r="W1427" s="56">
        <v>167</v>
      </c>
      <c r="X1427" s="57">
        <v>0.71</v>
      </c>
      <c r="Y1427" s="109"/>
      <c r="Z1427" s="109"/>
      <c r="AA1427" s="109"/>
      <c r="AB1427" s="109"/>
      <c r="AC1427" s="56">
        <v>18</v>
      </c>
      <c r="AD1427" s="52" t="s">
        <v>35</v>
      </c>
      <c r="AE1427" s="52" t="s">
        <v>35</v>
      </c>
      <c r="AF1427" s="52" t="s">
        <v>35</v>
      </c>
      <c r="AG1427" s="52"/>
      <c r="AH1427" s="106"/>
      <c r="AI1427" s="59"/>
      <c r="AJ1427" s="68" t="s">
        <v>10</v>
      </c>
      <c r="AK1427" t="s">
        <v>10</v>
      </c>
      <c r="AL1427" s="30" t="s">
        <v>10</v>
      </c>
      <c r="AM1427" s="39"/>
      <c r="AN1427" s="115" t="s">
        <v>10</v>
      </c>
      <c r="AO1427" s="30"/>
      <c r="AQ1427" s="5"/>
      <c r="AS1427" s="37"/>
      <c r="AT1427" s="30" t="s">
        <v>10</v>
      </c>
      <c r="AV1427" t="str">
        <f t="shared" ref="AV1427:AV1433" si="401">IF(X1427="ei mallia","ei mallia",IF(X1427&gt;0.599999,IF(W1427&gt;999,"punainen",IF(AC1427&gt;99,"punainen",IF(AD1427="osa seud. yht","punainen","musta"))),"musta"))</f>
        <v>musta</v>
      </c>
      <c r="AW1427" t="str">
        <f t="shared" ref="AW1427:AW1433" si="402">IF(X1427="ei mallia","ei mallia",IF(X1427&gt;0.399999,IF(W1427&gt;1999,"punainen",IF(AC1427&gt;499,"punainen",IF(AE1427="osa seud. yht","punainen","musta"))),"musta"))</f>
        <v>musta</v>
      </c>
      <c r="AX1427" t="str">
        <f t="shared" ref="AX1427:AX1433" si="403">IF(X1427="ei mallia","ei mallia",IF(AY1427&gt;20,"punainen","musta"))</f>
        <v>musta</v>
      </c>
      <c r="AY1427" s="31">
        <f t="shared" ref="AY1427:AY1433" si="404">SUM(AZ1427:BC1427)</f>
        <v>10</v>
      </c>
      <c r="AZ1427" s="31">
        <f t="shared" ref="AZ1427:AZ1433" si="405">IF(X1427&gt;0.59999,10,IF(X1427&gt;0.39999,1,0))</f>
        <v>10</v>
      </c>
      <c r="BA1427" s="31">
        <f t="shared" ref="BA1427:BA1433" si="406">IF(W1427&gt;1999,10,IF(W1427&gt;999,1,0))</f>
        <v>0</v>
      </c>
      <c r="BB1427" s="31">
        <f t="shared" ref="BB1427:BB1433" si="407">IF(AC1427&gt;499,10,IF(AC1427&gt;99,1,0))</f>
        <v>0</v>
      </c>
      <c r="BC1427" s="31">
        <f t="shared" ref="BC1427:BC1433" si="408">IF(AE1427="osa seud. yht",10,IF(AD1427="osa seud. yht",1,0))</f>
        <v>0</v>
      </c>
      <c r="BM1427" s="2" t="s">
        <v>35</v>
      </c>
      <c r="BN1427" s="2" t="s">
        <v>35</v>
      </c>
    </row>
    <row r="1428" spans="1:66" x14ac:dyDescent="0.25">
      <c r="A1428" s="50">
        <v>1417</v>
      </c>
      <c r="B1428" s="50">
        <v>1199</v>
      </c>
      <c r="C1428" s="50" t="str">
        <f t="shared" si="398"/>
        <v>11829_1_6078</v>
      </c>
      <c r="D1428" s="50">
        <v>1</v>
      </c>
      <c r="E1428" s="51">
        <f t="shared" si="399"/>
        <v>118290001</v>
      </c>
      <c r="F1428" s="76" t="str">
        <f t="shared" si="397"/>
        <v>11829_1</v>
      </c>
      <c r="G1428" s="80">
        <v>11829</v>
      </c>
      <c r="H1428" s="52">
        <v>1</v>
      </c>
      <c r="I1428" s="52">
        <v>6078</v>
      </c>
      <c r="J1428" s="53" t="str">
        <f t="shared" si="400"/>
        <v>ok</v>
      </c>
      <c r="K1428" s="54" t="str">
        <f t="shared" ref="K1428:K1433" si="409">CONCATENATE(L1428,"_",M1428)</f>
        <v>11829_1</v>
      </c>
      <c r="L1428" s="54">
        <v>11829</v>
      </c>
      <c r="M1428" s="54">
        <v>1</v>
      </c>
      <c r="N1428" s="54">
        <v>5720</v>
      </c>
      <c r="O1428" s="55">
        <v>139</v>
      </c>
      <c r="P1428" s="55">
        <v>71</v>
      </c>
      <c r="Q1428" s="55">
        <v>95</v>
      </c>
      <c r="R1428" s="55">
        <v>49</v>
      </c>
      <c r="S1428" s="52">
        <v>0</v>
      </c>
      <c r="T1428" s="56">
        <v>25</v>
      </c>
      <c r="U1428" s="56">
        <v>2</v>
      </c>
      <c r="V1428" s="56">
        <v>23</v>
      </c>
      <c r="W1428" s="56">
        <v>139</v>
      </c>
      <c r="X1428" s="57">
        <v>0.71</v>
      </c>
      <c r="Y1428" s="109"/>
      <c r="Z1428" s="109"/>
      <c r="AA1428" s="109"/>
      <c r="AB1428" s="109"/>
      <c r="AC1428" s="56">
        <v>34</v>
      </c>
      <c r="AD1428" s="52" t="s">
        <v>35</v>
      </c>
      <c r="AE1428" s="52" t="s">
        <v>35</v>
      </c>
      <c r="AF1428" s="52" t="s">
        <v>35</v>
      </c>
      <c r="AG1428" s="52"/>
      <c r="AH1428" s="106"/>
      <c r="AI1428" s="59"/>
      <c r="AJ1428" s="68" t="s">
        <v>10</v>
      </c>
      <c r="AK1428" t="s">
        <v>10</v>
      </c>
      <c r="AL1428" s="30" t="s">
        <v>10</v>
      </c>
      <c r="AM1428" s="39"/>
      <c r="AN1428" s="115" t="s">
        <v>10</v>
      </c>
      <c r="AO1428" s="30"/>
      <c r="AQ1428" s="5"/>
      <c r="AS1428" s="37"/>
      <c r="AT1428" s="30" t="s">
        <v>10</v>
      </c>
      <c r="AV1428" t="str">
        <f t="shared" si="401"/>
        <v>musta</v>
      </c>
      <c r="AW1428" t="str">
        <f t="shared" si="402"/>
        <v>musta</v>
      </c>
      <c r="AX1428" t="str">
        <f t="shared" si="403"/>
        <v>musta</v>
      </c>
      <c r="AY1428" s="31">
        <f t="shared" si="404"/>
        <v>10</v>
      </c>
      <c r="AZ1428" s="31">
        <f t="shared" si="405"/>
        <v>10</v>
      </c>
      <c r="BA1428" s="31">
        <f t="shared" si="406"/>
        <v>0</v>
      </c>
      <c r="BB1428" s="31">
        <f t="shared" si="407"/>
        <v>0</v>
      </c>
      <c r="BC1428" s="31">
        <f t="shared" si="408"/>
        <v>0</v>
      </c>
      <c r="BM1428" s="32" t="s">
        <v>34</v>
      </c>
      <c r="BN1428" s="2" t="s">
        <v>35</v>
      </c>
    </row>
    <row r="1429" spans="1:66" x14ac:dyDescent="0.25">
      <c r="A1429" s="50">
        <v>1418</v>
      </c>
      <c r="B1429" s="50">
        <v>1200</v>
      </c>
      <c r="C1429" s="50" t="str">
        <f t="shared" si="398"/>
        <v>11829_2_3811</v>
      </c>
      <c r="D1429" s="50">
        <v>1</v>
      </c>
      <c r="E1429" s="51">
        <f t="shared" si="399"/>
        <v>118290002</v>
      </c>
      <c r="F1429" s="76" t="str">
        <f t="shared" si="397"/>
        <v>11829_2</v>
      </c>
      <c r="G1429" s="80">
        <v>11829</v>
      </c>
      <c r="H1429" s="52">
        <v>2</v>
      </c>
      <c r="I1429" s="52">
        <v>3811</v>
      </c>
      <c r="J1429" s="53" t="str">
        <f t="shared" si="400"/>
        <v>ok</v>
      </c>
      <c r="K1429" s="54" t="str">
        <f t="shared" si="409"/>
        <v>11829_2</v>
      </c>
      <c r="L1429" s="54">
        <v>11829</v>
      </c>
      <c r="M1429" s="54">
        <v>2</v>
      </c>
      <c r="N1429" s="54">
        <v>3607</v>
      </c>
      <c r="O1429" s="55">
        <v>142</v>
      </c>
      <c r="P1429" s="55">
        <v>82</v>
      </c>
      <c r="Q1429" s="55">
        <v>90</v>
      </c>
      <c r="R1429" s="55">
        <v>48</v>
      </c>
      <c r="S1429" s="52">
        <v>0</v>
      </c>
      <c r="T1429" s="56">
        <v>128</v>
      </c>
      <c r="U1429" s="56">
        <v>4</v>
      </c>
      <c r="V1429" s="56">
        <v>129</v>
      </c>
      <c r="W1429" s="56">
        <v>142</v>
      </c>
      <c r="X1429" s="57">
        <v>0.82</v>
      </c>
      <c r="Y1429" s="109"/>
      <c r="Z1429" s="109"/>
      <c r="AA1429" s="109"/>
      <c r="AB1429" s="109"/>
      <c r="AC1429" s="56">
        <v>26</v>
      </c>
      <c r="AD1429" s="52" t="s">
        <v>35</v>
      </c>
      <c r="AE1429" s="52" t="s">
        <v>35</v>
      </c>
      <c r="AF1429" s="52" t="s">
        <v>35</v>
      </c>
      <c r="AG1429" s="52"/>
      <c r="AH1429" s="106"/>
      <c r="AI1429" s="59"/>
      <c r="AJ1429" s="68" t="s">
        <v>10</v>
      </c>
      <c r="AK1429" t="s">
        <v>10</v>
      </c>
      <c r="AL1429" s="30" t="s">
        <v>10</v>
      </c>
      <c r="AM1429" s="39"/>
      <c r="AN1429" s="115" t="s">
        <v>10</v>
      </c>
      <c r="AO1429" s="30"/>
      <c r="AQ1429" s="5"/>
      <c r="AS1429" s="37"/>
      <c r="AT1429" s="30" t="s">
        <v>10</v>
      </c>
      <c r="AV1429" t="str">
        <f t="shared" si="401"/>
        <v>musta</v>
      </c>
      <c r="AW1429" t="str">
        <f t="shared" si="402"/>
        <v>musta</v>
      </c>
      <c r="AX1429" t="str">
        <f t="shared" si="403"/>
        <v>musta</v>
      </c>
      <c r="AY1429" s="31">
        <f t="shared" si="404"/>
        <v>10</v>
      </c>
      <c r="AZ1429" s="31">
        <f t="shared" si="405"/>
        <v>10</v>
      </c>
      <c r="BA1429" s="31">
        <f t="shared" si="406"/>
        <v>0</v>
      </c>
      <c r="BB1429" s="31">
        <f t="shared" si="407"/>
        <v>0</v>
      </c>
      <c r="BC1429" s="31">
        <f t="shared" si="408"/>
        <v>0</v>
      </c>
      <c r="BM1429" s="32" t="s">
        <v>34</v>
      </c>
      <c r="BN1429" s="2" t="s">
        <v>35</v>
      </c>
    </row>
    <row r="1430" spans="1:66" x14ac:dyDescent="0.25">
      <c r="A1430" s="50">
        <v>1419</v>
      </c>
      <c r="B1430" s="50">
        <v>1201</v>
      </c>
      <c r="C1430" s="50" t="str">
        <f t="shared" si="398"/>
        <v>11831_1_4600</v>
      </c>
      <c r="D1430" s="50">
        <v>1</v>
      </c>
      <c r="E1430" s="51">
        <f t="shared" si="399"/>
        <v>118310001</v>
      </c>
      <c r="F1430" s="76" t="str">
        <f t="shared" si="397"/>
        <v>11831_1</v>
      </c>
      <c r="G1430" s="80">
        <v>11831</v>
      </c>
      <c r="H1430" s="52">
        <v>1</v>
      </c>
      <c r="I1430" s="52">
        <v>4600</v>
      </c>
      <c r="J1430" s="53" t="str">
        <f t="shared" si="400"/>
        <v>ok</v>
      </c>
      <c r="K1430" s="54" t="str">
        <f t="shared" si="409"/>
        <v>11831_1</v>
      </c>
      <c r="L1430" s="54">
        <v>11831</v>
      </c>
      <c r="M1430" s="54">
        <v>1</v>
      </c>
      <c r="N1430" s="54">
        <v>4364</v>
      </c>
      <c r="O1430" s="55">
        <v>35</v>
      </c>
      <c r="P1430" s="55">
        <v>37</v>
      </c>
      <c r="Q1430" s="55">
        <v>12</v>
      </c>
      <c r="R1430" s="55">
        <v>12</v>
      </c>
      <c r="S1430" s="52">
        <v>0</v>
      </c>
      <c r="T1430" s="56">
        <v>104</v>
      </c>
      <c r="U1430" s="56">
        <v>4</v>
      </c>
      <c r="V1430" s="56">
        <v>108</v>
      </c>
      <c r="W1430" s="56">
        <v>35</v>
      </c>
      <c r="X1430" s="57">
        <v>0.37</v>
      </c>
      <c r="Y1430" s="109"/>
      <c r="Z1430" s="109"/>
      <c r="AA1430" s="109"/>
      <c r="AB1430" s="109"/>
      <c r="AC1430" s="56">
        <v>7</v>
      </c>
      <c r="AD1430" s="52" t="s">
        <v>35</v>
      </c>
      <c r="AE1430" s="52" t="s">
        <v>35</v>
      </c>
      <c r="AF1430" s="52" t="s">
        <v>35</v>
      </c>
      <c r="AG1430" s="52"/>
      <c r="AH1430" s="106"/>
      <c r="AI1430" s="59"/>
      <c r="AJ1430" s="68" t="s">
        <v>10</v>
      </c>
      <c r="AK1430" t="s">
        <v>10</v>
      </c>
      <c r="AL1430" s="30" t="s">
        <v>10</v>
      </c>
      <c r="AM1430" s="39"/>
      <c r="AN1430" s="115" t="s">
        <v>10</v>
      </c>
      <c r="AO1430" s="30"/>
      <c r="AQ1430" s="5"/>
      <c r="AS1430" s="37"/>
      <c r="AT1430" s="30" t="s">
        <v>10</v>
      </c>
      <c r="AV1430" t="str">
        <f t="shared" si="401"/>
        <v>musta</v>
      </c>
      <c r="AW1430" t="str">
        <f t="shared" si="402"/>
        <v>musta</v>
      </c>
      <c r="AX1430" t="str">
        <f t="shared" si="403"/>
        <v>musta</v>
      </c>
      <c r="AY1430" s="31">
        <f t="shared" si="404"/>
        <v>0</v>
      </c>
      <c r="AZ1430" s="31">
        <f t="shared" si="405"/>
        <v>0</v>
      </c>
      <c r="BA1430" s="31">
        <f t="shared" si="406"/>
        <v>0</v>
      </c>
      <c r="BB1430" s="31">
        <f t="shared" si="407"/>
        <v>0</v>
      </c>
      <c r="BC1430" s="31">
        <f t="shared" si="408"/>
        <v>0</v>
      </c>
      <c r="BM1430" s="2" t="s">
        <v>35</v>
      </c>
      <c r="BN1430" s="2" t="s">
        <v>35</v>
      </c>
    </row>
    <row r="1431" spans="1:66" x14ac:dyDescent="0.25">
      <c r="A1431" s="50">
        <v>1420</v>
      </c>
      <c r="B1431" s="50">
        <v>1202</v>
      </c>
      <c r="C1431" s="50" t="str">
        <f t="shared" si="398"/>
        <v>11833_1_7148</v>
      </c>
      <c r="D1431" s="50">
        <v>1</v>
      </c>
      <c r="E1431" s="51">
        <f t="shared" si="399"/>
        <v>118330001</v>
      </c>
      <c r="F1431" s="76" t="str">
        <f t="shared" si="397"/>
        <v>11833_1</v>
      </c>
      <c r="G1431" s="80">
        <v>11833</v>
      </c>
      <c r="H1431" s="52">
        <v>1</v>
      </c>
      <c r="I1431" s="52">
        <v>7148</v>
      </c>
      <c r="J1431" s="53" t="str">
        <f t="shared" si="400"/>
        <v>ok</v>
      </c>
      <c r="K1431" s="54" t="str">
        <f t="shared" si="409"/>
        <v>11833_1</v>
      </c>
      <c r="L1431" s="54">
        <v>11833</v>
      </c>
      <c r="M1431" s="54">
        <v>1</v>
      </c>
      <c r="N1431" s="54">
        <v>6798</v>
      </c>
      <c r="O1431" s="55">
        <v>146</v>
      </c>
      <c r="P1431" s="55">
        <v>76</v>
      </c>
      <c r="Q1431" s="55">
        <v>60</v>
      </c>
      <c r="R1431" s="55">
        <v>32</v>
      </c>
      <c r="S1431" s="52">
        <v>0</v>
      </c>
      <c r="T1431" s="56">
        <v>44</v>
      </c>
      <c r="U1431" s="56">
        <v>1</v>
      </c>
      <c r="V1431" s="56">
        <v>46</v>
      </c>
      <c r="W1431" s="56">
        <v>146</v>
      </c>
      <c r="X1431" s="57">
        <v>0.76</v>
      </c>
      <c r="Y1431" s="109"/>
      <c r="Z1431" s="109"/>
      <c r="AA1431" s="109"/>
      <c r="AB1431" s="109"/>
      <c r="AC1431" s="56">
        <v>23</v>
      </c>
      <c r="AD1431" s="52" t="s">
        <v>35</v>
      </c>
      <c r="AE1431" s="52" t="s">
        <v>35</v>
      </c>
      <c r="AF1431" s="52" t="s">
        <v>35</v>
      </c>
      <c r="AG1431" s="52"/>
      <c r="AH1431" s="106"/>
      <c r="AI1431" s="59"/>
      <c r="AJ1431" s="68" t="s">
        <v>10</v>
      </c>
      <c r="AK1431" t="s">
        <v>10</v>
      </c>
      <c r="AL1431" s="30" t="s">
        <v>10</v>
      </c>
      <c r="AM1431" s="39"/>
      <c r="AN1431" s="115" t="s">
        <v>10</v>
      </c>
      <c r="AO1431" s="30"/>
      <c r="AQ1431" s="5"/>
      <c r="AS1431" s="37"/>
      <c r="AT1431" s="30" t="s">
        <v>10</v>
      </c>
      <c r="AV1431" t="str">
        <f t="shared" si="401"/>
        <v>musta</v>
      </c>
      <c r="AW1431" t="str">
        <f t="shared" si="402"/>
        <v>musta</v>
      </c>
      <c r="AX1431" t="str">
        <f t="shared" si="403"/>
        <v>musta</v>
      </c>
      <c r="AY1431" s="31">
        <f t="shared" si="404"/>
        <v>10</v>
      </c>
      <c r="AZ1431" s="31">
        <f t="shared" si="405"/>
        <v>10</v>
      </c>
      <c r="BA1431" s="31">
        <f t="shared" si="406"/>
        <v>0</v>
      </c>
      <c r="BB1431" s="31">
        <f t="shared" si="407"/>
        <v>0</v>
      </c>
      <c r="BC1431" s="31">
        <f t="shared" si="408"/>
        <v>0</v>
      </c>
      <c r="BM1431" s="32" t="s">
        <v>34</v>
      </c>
      <c r="BN1431" s="2" t="s">
        <v>35</v>
      </c>
    </row>
    <row r="1432" spans="1:66" x14ac:dyDescent="0.25">
      <c r="A1432" s="50">
        <v>1421</v>
      </c>
      <c r="B1432" s="50">
        <v>1203</v>
      </c>
      <c r="C1432" s="50" t="str">
        <f t="shared" si="398"/>
        <v>11835_1_4695</v>
      </c>
      <c r="D1432" s="50">
        <v>1</v>
      </c>
      <c r="E1432" s="51">
        <f t="shared" si="399"/>
        <v>118350001</v>
      </c>
      <c r="F1432" s="76" t="str">
        <f t="shared" si="397"/>
        <v>11835_1</v>
      </c>
      <c r="G1432" s="80">
        <v>11835</v>
      </c>
      <c r="H1432" s="52">
        <v>1</v>
      </c>
      <c r="I1432" s="52">
        <v>4695</v>
      </c>
      <c r="J1432" s="53" t="str">
        <f t="shared" si="400"/>
        <v>ok</v>
      </c>
      <c r="K1432" s="54" t="str">
        <f t="shared" si="409"/>
        <v>11835_1</v>
      </c>
      <c r="L1432" s="54">
        <v>11835</v>
      </c>
      <c r="M1432" s="54">
        <v>1</v>
      </c>
      <c r="N1432" s="54">
        <v>4327</v>
      </c>
      <c r="O1432" s="55">
        <v>90</v>
      </c>
      <c r="P1432" s="55">
        <v>63</v>
      </c>
      <c r="Q1432" s="55">
        <v>49</v>
      </c>
      <c r="R1432" s="55">
        <v>34</v>
      </c>
      <c r="S1432" s="52">
        <v>0</v>
      </c>
      <c r="T1432" s="56">
        <v>94</v>
      </c>
      <c r="U1432" s="56">
        <v>3</v>
      </c>
      <c r="V1432" s="56">
        <v>99</v>
      </c>
      <c r="W1432" s="56">
        <v>90</v>
      </c>
      <c r="X1432" s="57">
        <v>0.63</v>
      </c>
      <c r="Y1432" s="109"/>
      <c r="Z1432" s="109"/>
      <c r="AA1432" s="109"/>
      <c r="AB1432" s="109"/>
      <c r="AC1432" s="56">
        <v>31</v>
      </c>
      <c r="AD1432" s="52" t="s">
        <v>35</v>
      </c>
      <c r="AE1432" s="52" t="s">
        <v>35</v>
      </c>
      <c r="AF1432" s="52" t="s">
        <v>35</v>
      </c>
      <c r="AG1432" s="52"/>
      <c r="AH1432" s="106"/>
      <c r="AI1432" s="59"/>
      <c r="AJ1432" s="68" t="s">
        <v>10</v>
      </c>
      <c r="AK1432" t="s">
        <v>10</v>
      </c>
      <c r="AL1432" s="30" t="s">
        <v>10</v>
      </c>
      <c r="AM1432" s="39"/>
      <c r="AN1432" s="115" t="s">
        <v>10</v>
      </c>
      <c r="AO1432" s="30"/>
      <c r="AQ1432" s="5"/>
      <c r="AS1432" s="37"/>
      <c r="AT1432" s="30" t="s">
        <v>10</v>
      </c>
      <c r="AV1432" t="str">
        <f t="shared" si="401"/>
        <v>musta</v>
      </c>
      <c r="AW1432" t="str">
        <f t="shared" si="402"/>
        <v>musta</v>
      </c>
      <c r="AX1432" t="str">
        <f t="shared" si="403"/>
        <v>musta</v>
      </c>
      <c r="AY1432" s="31">
        <f t="shared" si="404"/>
        <v>10</v>
      </c>
      <c r="AZ1432" s="31">
        <f t="shared" si="405"/>
        <v>10</v>
      </c>
      <c r="BA1432" s="31">
        <f t="shared" si="406"/>
        <v>0</v>
      </c>
      <c r="BB1432" s="31">
        <f t="shared" si="407"/>
        <v>0</v>
      </c>
      <c r="BC1432" s="31">
        <f t="shared" si="408"/>
        <v>0</v>
      </c>
      <c r="BM1432" s="2" t="s">
        <v>35</v>
      </c>
      <c r="BN1432" s="2" t="s">
        <v>35</v>
      </c>
    </row>
    <row r="1433" spans="1:66" x14ac:dyDescent="0.25">
      <c r="A1433" s="50">
        <v>1422</v>
      </c>
      <c r="B1433" s="50">
        <v>1204</v>
      </c>
      <c r="C1433" s="50" t="str">
        <f t="shared" si="398"/>
        <v>11837_1_7132</v>
      </c>
      <c r="D1433" s="50">
        <v>1</v>
      </c>
      <c r="E1433" s="51">
        <f t="shared" si="399"/>
        <v>118370001</v>
      </c>
      <c r="F1433" s="76" t="str">
        <f t="shared" si="397"/>
        <v>11837_1</v>
      </c>
      <c r="G1433" s="80">
        <v>11837</v>
      </c>
      <c r="H1433" s="52">
        <v>1</v>
      </c>
      <c r="I1433" s="52">
        <v>7132</v>
      </c>
      <c r="J1433" s="53" t="str">
        <f t="shared" si="400"/>
        <v>ok</v>
      </c>
      <c r="K1433" s="54" t="str">
        <f t="shared" si="409"/>
        <v>11837_1</v>
      </c>
      <c r="L1433" s="54">
        <v>11837</v>
      </c>
      <c r="M1433" s="54">
        <v>1</v>
      </c>
      <c r="N1433" s="54">
        <v>6636</v>
      </c>
      <c r="O1433" s="55">
        <v>146</v>
      </c>
      <c r="P1433" s="55">
        <v>73</v>
      </c>
      <c r="Q1433" s="55">
        <v>63</v>
      </c>
      <c r="R1433" s="55">
        <v>29</v>
      </c>
      <c r="S1433" s="52">
        <v>0</v>
      </c>
      <c r="T1433" s="56">
        <v>61</v>
      </c>
      <c r="U1433" s="56">
        <v>2</v>
      </c>
      <c r="V1433" s="56">
        <v>66</v>
      </c>
      <c r="W1433" s="56">
        <v>146</v>
      </c>
      <c r="X1433" s="57">
        <v>0.73</v>
      </c>
      <c r="Y1433" s="109"/>
      <c r="Z1433" s="109"/>
      <c r="AA1433" s="109"/>
      <c r="AB1433" s="109"/>
      <c r="AC1433" s="56">
        <v>56</v>
      </c>
      <c r="AD1433" s="52" t="s">
        <v>35</v>
      </c>
      <c r="AE1433" s="52" t="s">
        <v>35</v>
      </c>
      <c r="AF1433" s="52" t="s">
        <v>35</v>
      </c>
      <c r="AG1433" s="52"/>
      <c r="AH1433" s="106"/>
      <c r="AI1433" s="59"/>
      <c r="AJ1433" s="68" t="s">
        <v>10</v>
      </c>
      <c r="AK1433" t="s">
        <v>10</v>
      </c>
      <c r="AL1433" s="30" t="s">
        <v>10</v>
      </c>
      <c r="AM1433" s="39"/>
      <c r="AN1433" s="115" t="s">
        <v>10</v>
      </c>
      <c r="AO1433" s="30"/>
      <c r="AQ1433" s="5"/>
      <c r="AS1433" s="37"/>
      <c r="AT1433" s="30" t="s">
        <v>10</v>
      </c>
      <c r="AV1433" t="str">
        <f t="shared" si="401"/>
        <v>musta</v>
      </c>
      <c r="AW1433" t="str">
        <f t="shared" si="402"/>
        <v>musta</v>
      </c>
      <c r="AX1433" t="str">
        <f t="shared" si="403"/>
        <v>musta</v>
      </c>
      <c r="AY1433" s="31">
        <f t="shared" si="404"/>
        <v>10</v>
      </c>
      <c r="AZ1433" s="31">
        <f t="shared" si="405"/>
        <v>10</v>
      </c>
      <c r="BA1433" s="31">
        <f t="shared" si="406"/>
        <v>0</v>
      </c>
      <c r="BB1433" s="31">
        <f t="shared" si="407"/>
        <v>0</v>
      </c>
      <c r="BC1433" s="31">
        <f t="shared" si="408"/>
        <v>0</v>
      </c>
      <c r="BM1433" s="2" t="s">
        <v>35</v>
      </c>
      <c r="BN1433" s="2" t="s">
        <v>35</v>
      </c>
    </row>
    <row r="1434" spans="1:66" x14ac:dyDescent="0.25">
      <c r="A1434" s="50">
        <v>1423</v>
      </c>
      <c r="B1434" s="50"/>
      <c r="C1434" s="50" t="str">
        <f t="shared" si="398"/>
        <v>11837_2_3356</v>
      </c>
      <c r="D1434" s="50">
        <v>1</v>
      </c>
      <c r="E1434" s="51"/>
      <c r="F1434" s="76" t="str">
        <f t="shared" si="397"/>
        <v>11837_2</v>
      </c>
      <c r="G1434" s="80">
        <v>11837</v>
      </c>
      <c r="H1434" s="52">
        <v>2</v>
      </c>
      <c r="I1434" s="52">
        <v>3356</v>
      </c>
      <c r="J1434" s="53">
        <v>3356</v>
      </c>
      <c r="K1434" s="54">
        <v>3356</v>
      </c>
      <c r="L1434" s="54">
        <v>3356</v>
      </c>
      <c r="M1434" s="54"/>
      <c r="N1434" s="54"/>
      <c r="O1434" s="55"/>
      <c r="P1434" s="55"/>
      <c r="Q1434" s="55"/>
      <c r="R1434" s="55"/>
      <c r="S1434" s="52"/>
      <c r="T1434" s="52">
        <v>42</v>
      </c>
      <c r="U1434" s="52">
        <v>2</v>
      </c>
      <c r="V1434" s="52">
        <v>46</v>
      </c>
      <c r="W1434" s="52"/>
      <c r="X1434" s="52"/>
      <c r="Y1434" s="110"/>
      <c r="Z1434" s="110"/>
      <c r="AA1434" s="110"/>
      <c r="AB1434" s="110"/>
      <c r="AC1434" s="56">
        <v>25</v>
      </c>
      <c r="AD1434" s="52"/>
      <c r="AE1434" s="52"/>
      <c r="AF1434" s="52"/>
      <c r="AG1434" s="52"/>
      <c r="AH1434" s="106"/>
      <c r="AI1434" s="59" t="s">
        <v>80</v>
      </c>
      <c r="AJ1434" s="69" t="s">
        <v>10</v>
      </c>
      <c r="AK1434" s="34" t="s">
        <v>10</v>
      </c>
      <c r="AL1434" s="26" t="s">
        <v>10</v>
      </c>
      <c r="AM1434" s="39"/>
      <c r="AN1434" s="115"/>
      <c r="AO1434" s="26" t="s">
        <v>10</v>
      </c>
      <c r="AQ1434" s="5"/>
      <c r="AS1434" s="37"/>
      <c r="AT1434" s="30"/>
      <c r="BE1434" s="21"/>
      <c r="BF1434" s="21"/>
      <c r="BG1434" s="21"/>
      <c r="BI1434" s="21"/>
      <c r="BJ1434" s="21"/>
      <c r="BK1434" s="21"/>
    </row>
    <row r="1435" spans="1:66" x14ac:dyDescent="0.25">
      <c r="A1435" s="50">
        <v>1424</v>
      </c>
      <c r="B1435" s="50"/>
      <c r="C1435" s="50" t="str">
        <f t="shared" si="398"/>
        <v>11841_1_2530</v>
      </c>
      <c r="D1435" s="50">
        <v>1</v>
      </c>
      <c r="E1435" s="51"/>
      <c r="F1435" s="76" t="str">
        <f t="shared" si="397"/>
        <v>11841_1</v>
      </c>
      <c r="G1435" s="80">
        <v>11841</v>
      </c>
      <c r="H1435" s="52">
        <v>1</v>
      </c>
      <c r="I1435" s="52">
        <v>2530</v>
      </c>
      <c r="J1435" s="53">
        <v>2530</v>
      </c>
      <c r="K1435" s="54">
        <v>2530</v>
      </c>
      <c r="L1435" s="54">
        <v>2530</v>
      </c>
      <c r="M1435" s="54"/>
      <c r="N1435" s="54"/>
      <c r="O1435" s="55"/>
      <c r="P1435" s="55"/>
      <c r="Q1435" s="55"/>
      <c r="R1435" s="55"/>
      <c r="S1435" s="52"/>
      <c r="T1435" s="52">
        <v>2145</v>
      </c>
      <c r="U1435" s="52">
        <v>44</v>
      </c>
      <c r="V1435" s="52">
        <v>2316</v>
      </c>
      <c r="W1435" s="52"/>
      <c r="X1435" s="52"/>
      <c r="Y1435" s="110"/>
      <c r="Z1435" s="110"/>
      <c r="AA1435" s="110"/>
      <c r="AB1435" s="110"/>
      <c r="AC1435" s="56">
        <v>160</v>
      </c>
      <c r="AD1435" s="52"/>
      <c r="AE1435" s="52"/>
      <c r="AF1435" s="52"/>
      <c r="AG1435" s="52"/>
      <c r="AH1435" s="106"/>
      <c r="AI1435" s="59" t="s">
        <v>75</v>
      </c>
      <c r="AJ1435" s="69" t="s">
        <v>10</v>
      </c>
      <c r="AK1435" s="34" t="s">
        <v>10</v>
      </c>
      <c r="AL1435" s="26" t="s">
        <v>10</v>
      </c>
      <c r="AM1435" s="39"/>
      <c r="AN1435" s="115"/>
      <c r="AO1435" s="26" t="s">
        <v>10</v>
      </c>
      <c r="AQ1435" s="5"/>
      <c r="AS1435" s="37"/>
      <c r="AT1435" s="30"/>
      <c r="BE1435" s="21"/>
      <c r="BF1435" s="21"/>
      <c r="BG1435" s="21"/>
      <c r="BI1435" s="21"/>
      <c r="BJ1435" s="21"/>
      <c r="BK1435" s="21"/>
    </row>
    <row r="1436" spans="1:66" x14ac:dyDescent="0.25">
      <c r="A1436" s="50">
        <v>1425</v>
      </c>
      <c r="B1436" s="50"/>
      <c r="C1436" s="50" t="str">
        <f t="shared" si="398"/>
        <v>11843_1_7715</v>
      </c>
      <c r="D1436" s="50">
        <v>1</v>
      </c>
      <c r="E1436" s="51"/>
      <c r="F1436" s="76" t="str">
        <f t="shared" si="397"/>
        <v>11843_1</v>
      </c>
      <c r="G1436" s="80">
        <v>11843</v>
      </c>
      <c r="H1436" s="52">
        <v>1</v>
      </c>
      <c r="I1436" s="52">
        <v>7715</v>
      </c>
      <c r="J1436" s="53">
        <v>7715</v>
      </c>
      <c r="K1436" s="54">
        <v>7715</v>
      </c>
      <c r="L1436" s="54">
        <v>7715</v>
      </c>
      <c r="M1436" s="54"/>
      <c r="N1436" s="54"/>
      <c r="O1436" s="55"/>
      <c r="P1436" s="55"/>
      <c r="Q1436" s="55"/>
      <c r="R1436" s="55"/>
      <c r="S1436" s="52"/>
      <c r="T1436" s="52">
        <v>126</v>
      </c>
      <c r="U1436" s="52">
        <v>7</v>
      </c>
      <c r="V1436" s="52">
        <v>123</v>
      </c>
      <c r="W1436" s="52"/>
      <c r="X1436" s="52"/>
      <c r="Y1436" s="110"/>
      <c r="Z1436" s="110"/>
      <c r="AA1436" s="110"/>
      <c r="AB1436" s="110"/>
      <c r="AC1436" s="56">
        <v>98</v>
      </c>
      <c r="AD1436" s="52"/>
      <c r="AE1436" s="52"/>
      <c r="AF1436" s="52"/>
      <c r="AG1436" s="52"/>
      <c r="AH1436" s="106"/>
      <c r="AI1436" s="59" t="s">
        <v>80</v>
      </c>
      <c r="AJ1436" s="69" t="s">
        <v>10</v>
      </c>
      <c r="AK1436" s="34" t="s">
        <v>10</v>
      </c>
      <c r="AL1436" s="26" t="s">
        <v>10</v>
      </c>
      <c r="AM1436" s="39"/>
      <c r="AN1436" s="115"/>
      <c r="AO1436" s="26" t="s">
        <v>10</v>
      </c>
      <c r="AQ1436" s="5"/>
      <c r="AS1436" s="37"/>
      <c r="AT1436" s="30"/>
      <c r="BE1436" s="21"/>
      <c r="BF1436" s="21"/>
      <c r="BG1436" s="21"/>
      <c r="BI1436" s="21"/>
      <c r="BJ1436" s="21"/>
      <c r="BK1436" s="21"/>
    </row>
    <row r="1437" spans="1:66" x14ac:dyDescent="0.25">
      <c r="A1437" s="50">
        <v>1426</v>
      </c>
      <c r="B1437" s="50"/>
      <c r="C1437" s="50" t="str">
        <f t="shared" si="398"/>
        <v>11845_1_3753</v>
      </c>
      <c r="D1437" s="50">
        <v>1</v>
      </c>
      <c r="E1437" s="51"/>
      <c r="F1437" s="76" t="str">
        <f t="shared" si="397"/>
        <v>11845_1</v>
      </c>
      <c r="G1437" s="80">
        <v>11845</v>
      </c>
      <c r="H1437" s="52">
        <v>1</v>
      </c>
      <c r="I1437" s="52">
        <v>3753</v>
      </c>
      <c r="J1437" s="53">
        <v>3753</v>
      </c>
      <c r="K1437" s="54">
        <v>3753</v>
      </c>
      <c r="L1437" s="54">
        <v>3753</v>
      </c>
      <c r="M1437" s="54"/>
      <c r="N1437" s="54"/>
      <c r="O1437" s="55"/>
      <c r="P1437" s="55"/>
      <c r="Q1437" s="55"/>
      <c r="R1437" s="55"/>
      <c r="S1437" s="52"/>
      <c r="T1437" s="52">
        <v>882</v>
      </c>
      <c r="U1437" s="52">
        <v>58</v>
      </c>
      <c r="V1437" s="52">
        <v>951</v>
      </c>
      <c r="W1437" s="52"/>
      <c r="X1437" s="52"/>
      <c r="Y1437" s="110"/>
      <c r="Z1437" s="110"/>
      <c r="AA1437" s="110"/>
      <c r="AB1437" s="110"/>
      <c r="AC1437" s="56">
        <v>60</v>
      </c>
      <c r="AD1437" s="52"/>
      <c r="AE1437" s="52"/>
      <c r="AF1437" s="52"/>
      <c r="AG1437" s="52"/>
      <c r="AH1437" s="106"/>
      <c r="AI1437" s="59" t="s">
        <v>75</v>
      </c>
      <c r="AJ1437" s="69" t="s">
        <v>10</v>
      </c>
      <c r="AK1437" s="34" t="s">
        <v>10</v>
      </c>
      <c r="AL1437" s="26" t="s">
        <v>10</v>
      </c>
      <c r="AM1437" s="39"/>
      <c r="AN1437" s="115"/>
      <c r="AO1437" s="26" t="s">
        <v>10</v>
      </c>
      <c r="AQ1437" s="5"/>
      <c r="AS1437" s="37"/>
      <c r="AT1437" s="30"/>
      <c r="BE1437" s="21"/>
      <c r="BF1437" s="21"/>
      <c r="BG1437" s="21"/>
      <c r="BI1437" s="21"/>
      <c r="BJ1437" s="21"/>
      <c r="BK1437" s="21"/>
    </row>
    <row r="1438" spans="1:66" x14ac:dyDescent="0.25">
      <c r="A1438" s="50">
        <v>1427</v>
      </c>
      <c r="B1438" s="50"/>
      <c r="C1438" s="50" t="str">
        <f t="shared" si="398"/>
        <v>11845_3_4510</v>
      </c>
      <c r="D1438" s="50">
        <v>1</v>
      </c>
      <c r="E1438" s="51"/>
      <c r="F1438" s="76" t="str">
        <f t="shared" si="397"/>
        <v>11845_3</v>
      </c>
      <c r="G1438" s="80">
        <v>11845</v>
      </c>
      <c r="H1438" s="52">
        <v>3</v>
      </c>
      <c r="I1438" s="52">
        <v>4510</v>
      </c>
      <c r="J1438" s="53">
        <v>4510</v>
      </c>
      <c r="K1438" s="54">
        <v>4510</v>
      </c>
      <c r="L1438" s="54">
        <v>4510</v>
      </c>
      <c r="M1438" s="54"/>
      <c r="N1438" s="54"/>
      <c r="O1438" s="55"/>
      <c r="P1438" s="55"/>
      <c r="Q1438" s="55"/>
      <c r="R1438" s="55"/>
      <c r="S1438" s="52"/>
      <c r="T1438" s="52">
        <v>2498</v>
      </c>
      <c r="U1438" s="52">
        <v>147</v>
      </c>
      <c r="V1438" s="52">
        <v>2588</v>
      </c>
      <c r="W1438" s="52"/>
      <c r="X1438" s="52"/>
      <c r="Y1438" s="110"/>
      <c r="Z1438" s="110"/>
      <c r="AA1438" s="110"/>
      <c r="AB1438" s="110"/>
      <c r="AC1438" s="56">
        <v>500</v>
      </c>
      <c r="AD1438" s="52"/>
      <c r="AE1438" s="52"/>
      <c r="AF1438" s="52" t="s">
        <v>81</v>
      </c>
      <c r="AG1438" s="52"/>
      <c r="AH1438" s="106"/>
      <c r="AI1438" s="59" t="s">
        <v>77</v>
      </c>
      <c r="AJ1438" s="69" t="s">
        <v>10</v>
      </c>
      <c r="AK1438" s="34" t="s">
        <v>10</v>
      </c>
      <c r="AL1438" s="26" t="s">
        <v>10</v>
      </c>
      <c r="AM1438" s="39"/>
      <c r="AN1438" s="115"/>
      <c r="AO1438" s="26" t="s">
        <v>10</v>
      </c>
      <c r="AQ1438" s="5"/>
      <c r="AS1438" s="37"/>
      <c r="AT1438" s="30"/>
      <c r="BE1438" s="21"/>
      <c r="BF1438" s="21"/>
      <c r="BG1438" s="21"/>
      <c r="BI1438" s="21"/>
      <c r="BJ1438" s="21"/>
      <c r="BK1438" s="21"/>
    </row>
    <row r="1439" spans="1:66" x14ac:dyDescent="0.25">
      <c r="A1439" s="50">
        <v>1428</v>
      </c>
      <c r="B1439" s="50"/>
      <c r="C1439" s="50" t="str">
        <f t="shared" si="398"/>
        <v>11851_1_2065</v>
      </c>
      <c r="D1439" s="50">
        <v>1</v>
      </c>
      <c r="E1439" s="51"/>
      <c r="F1439" s="76" t="str">
        <f t="shared" si="397"/>
        <v>11851_1</v>
      </c>
      <c r="G1439" s="80">
        <v>11851</v>
      </c>
      <c r="H1439" s="52">
        <v>1</v>
      </c>
      <c r="I1439" s="52">
        <v>2065</v>
      </c>
      <c r="J1439" s="53">
        <v>2065</v>
      </c>
      <c r="K1439" s="54">
        <v>2065</v>
      </c>
      <c r="L1439" s="54">
        <v>2065</v>
      </c>
      <c r="M1439" s="54"/>
      <c r="N1439" s="54"/>
      <c r="O1439" s="55"/>
      <c r="P1439" s="55"/>
      <c r="Q1439" s="55"/>
      <c r="R1439" s="55"/>
      <c r="S1439" s="52"/>
      <c r="T1439" s="52">
        <v>529</v>
      </c>
      <c r="U1439" s="52">
        <v>19</v>
      </c>
      <c r="V1439" s="52">
        <v>577</v>
      </c>
      <c r="W1439" s="52"/>
      <c r="X1439" s="52"/>
      <c r="Y1439" s="110"/>
      <c r="Z1439" s="110"/>
      <c r="AA1439" s="110"/>
      <c r="AB1439" s="110"/>
      <c r="AC1439" s="56">
        <v>50</v>
      </c>
      <c r="AD1439" s="52"/>
      <c r="AE1439" s="52"/>
      <c r="AF1439" s="52" t="s">
        <v>81</v>
      </c>
      <c r="AG1439" s="52" t="s">
        <v>81</v>
      </c>
      <c r="AH1439" s="106"/>
      <c r="AI1439" s="59" t="s">
        <v>80</v>
      </c>
      <c r="AJ1439" s="69" t="s">
        <v>10</v>
      </c>
      <c r="AK1439" s="34" t="s">
        <v>10</v>
      </c>
      <c r="AL1439" s="26" t="s">
        <v>10</v>
      </c>
      <c r="AM1439" s="39"/>
      <c r="AN1439" s="115"/>
      <c r="AO1439" s="26" t="s">
        <v>10</v>
      </c>
      <c r="AQ1439" s="5"/>
      <c r="AS1439" s="37"/>
      <c r="AT1439" s="30"/>
      <c r="BE1439" s="21"/>
      <c r="BF1439" s="21"/>
      <c r="BG1439" s="21"/>
      <c r="BI1439" s="21"/>
      <c r="BJ1439" s="21"/>
      <c r="BK1439" s="21"/>
    </row>
    <row r="1440" spans="1:66" x14ac:dyDescent="0.25">
      <c r="A1440" s="50">
        <v>1429</v>
      </c>
      <c r="B1440" s="50"/>
      <c r="C1440" s="50" t="str">
        <f t="shared" si="398"/>
        <v>11853_1_5145</v>
      </c>
      <c r="D1440" s="50">
        <v>1</v>
      </c>
      <c r="E1440" s="51"/>
      <c r="F1440" s="76" t="str">
        <f t="shared" si="397"/>
        <v>11853_1</v>
      </c>
      <c r="G1440" s="80">
        <v>11853</v>
      </c>
      <c r="H1440" s="52">
        <v>1</v>
      </c>
      <c r="I1440" s="52">
        <v>5145</v>
      </c>
      <c r="J1440" s="53">
        <v>5145</v>
      </c>
      <c r="K1440" s="54">
        <v>5145</v>
      </c>
      <c r="L1440" s="54">
        <v>5145</v>
      </c>
      <c r="M1440" s="54"/>
      <c r="N1440" s="54"/>
      <c r="O1440" s="55"/>
      <c r="P1440" s="55"/>
      <c r="Q1440" s="55"/>
      <c r="R1440" s="55"/>
      <c r="S1440" s="52"/>
      <c r="T1440" s="52">
        <v>279</v>
      </c>
      <c r="U1440" s="52">
        <v>24</v>
      </c>
      <c r="V1440" s="52">
        <v>297</v>
      </c>
      <c r="W1440" s="52"/>
      <c r="X1440" s="52"/>
      <c r="Y1440" s="110"/>
      <c r="Z1440" s="110"/>
      <c r="AA1440" s="110"/>
      <c r="AB1440" s="110"/>
      <c r="AC1440" s="56">
        <v>60</v>
      </c>
      <c r="AD1440" s="52"/>
      <c r="AE1440" s="52"/>
      <c r="AF1440" s="52"/>
      <c r="AG1440" s="52"/>
      <c r="AH1440" s="106"/>
      <c r="AI1440" s="59" t="s">
        <v>80</v>
      </c>
      <c r="AJ1440" s="69" t="s">
        <v>10</v>
      </c>
      <c r="AK1440" s="34" t="s">
        <v>10</v>
      </c>
      <c r="AL1440" s="26" t="s">
        <v>10</v>
      </c>
      <c r="AM1440" s="39"/>
      <c r="AN1440" s="115"/>
      <c r="AO1440" s="26" t="s">
        <v>10</v>
      </c>
      <c r="AQ1440" s="5"/>
      <c r="AS1440" s="37"/>
      <c r="AT1440" s="30"/>
      <c r="BE1440" s="21"/>
      <c r="BF1440" s="21"/>
      <c r="BG1440" s="21"/>
      <c r="BI1440" s="21"/>
      <c r="BJ1440" s="21"/>
      <c r="BK1440" s="21"/>
    </row>
    <row r="1441" spans="1:66" x14ac:dyDescent="0.25">
      <c r="A1441" s="50">
        <v>1430</v>
      </c>
      <c r="B1441" s="50"/>
      <c r="C1441" s="50" t="str">
        <f t="shared" si="398"/>
        <v>11855_1_5445</v>
      </c>
      <c r="D1441" s="50">
        <v>1</v>
      </c>
      <c r="E1441" s="51"/>
      <c r="F1441" s="76" t="str">
        <f t="shared" si="397"/>
        <v>11855_1</v>
      </c>
      <c r="G1441" s="80">
        <v>11855</v>
      </c>
      <c r="H1441" s="52">
        <v>1</v>
      </c>
      <c r="I1441" s="52">
        <v>5445</v>
      </c>
      <c r="J1441" s="53">
        <v>5445</v>
      </c>
      <c r="K1441" s="54">
        <v>5445</v>
      </c>
      <c r="L1441" s="54">
        <v>5445</v>
      </c>
      <c r="M1441" s="54"/>
      <c r="N1441" s="54"/>
      <c r="O1441" s="55"/>
      <c r="P1441" s="55"/>
      <c r="Q1441" s="55"/>
      <c r="R1441" s="55"/>
      <c r="S1441" s="52"/>
      <c r="T1441" s="52">
        <v>230</v>
      </c>
      <c r="U1441" s="52">
        <v>17</v>
      </c>
      <c r="V1441" s="52">
        <v>227</v>
      </c>
      <c r="W1441" s="52"/>
      <c r="X1441" s="52"/>
      <c r="Y1441" s="110"/>
      <c r="Z1441" s="110"/>
      <c r="AA1441" s="110"/>
      <c r="AB1441" s="110"/>
      <c r="AC1441" s="56">
        <v>34</v>
      </c>
      <c r="AD1441" s="52"/>
      <c r="AE1441" s="52"/>
      <c r="AF1441" s="52"/>
      <c r="AG1441" s="52"/>
      <c r="AH1441" s="106"/>
      <c r="AI1441" s="59" t="s">
        <v>80</v>
      </c>
      <c r="AJ1441" s="69" t="s">
        <v>10</v>
      </c>
      <c r="AK1441" s="34" t="s">
        <v>10</v>
      </c>
      <c r="AL1441" s="26" t="s">
        <v>10</v>
      </c>
      <c r="AM1441" s="39"/>
      <c r="AN1441" s="115"/>
      <c r="AO1441" s="26" t="s">
        <v>10</v>
      </c>
      <c r="AQ1441" s="5"/>
      <c r="AS1441" s="37"/>
      <c r="AT1441" s="30"/>
      <c r="BE1441" s="21"/>
      <c r="BF1441" s="21"/>
      <c r="BG1441" s="21"/>
      <c r="BI1441" s="21"/>
      <c r="BJ1441" s="21"/>
      <c r="BK1441" s="21"/>
    </row>
    <row r="1442" spans="1:66" x14ac:dyDescent="0.25">
      <c r="A1442" s="50">
        <v>1431</v>
      </c>
      <c r="B1442" s="50">
        <v>1205</v>
      </c>
      <c r="C1442" s="50" t="str">
        <f t="shared" si="398"/>
        <v>11859_1_5531</v>
      </c>
      <c r="D1442" s="50">
        <v>1</v>
      </c>
      <c r="E1442" s="51">
        <f t="shared" ref="E1442:E1450" si="410">G1442*10000+H1442</f>
        <v>118590001</v>
      </c>
      <c r="F1442" s="76" t="str">
        <f t="shared" si="397"/>
        <v>11859_1</v>
      </c>
      <c r="G1442" s="80">
        <v>11859</v>
      </c>
      <c r="H1442" s="52">
        <v>1</v>
      </c>
      <c r="I1442" s="52">
        <v>5531</v>
      </c>
      <c r="J1442" s="53" t="str">
        <f t="shared" ref="J1442:J1450" si="411">IF(F1442=K1442,"ok","huom!")</f>
        <v>ok</v>
      </c>
      <c r="K1442" s="54" t="str">
        <f>CONCATENATE(L1442,"_",M1442)</f>
        <v>11859_1</v>
      </c>
      <c r="L1442" s="54">
        <v>11859</v>
      </c>
      <c r="M1442" s="54">
        <v>1</v>
      </c>
      <c r="N1442" s="54">
        <v>11309</v>
      </c>
      <c r="O1442" s="55">
        <v>168</v>
      </c>
      <c r="P1442" s="55">
        <v>45</v>
      </c>
      <c r="Q1442" s="55">
        <v>93</v>
      </c>
      <c r="R1442" s="55">
        <v>27</v>
      </c>
      <c r="S1442" s="52">
        <v>0</v>
      </c>
      <c r="T1442" s="56">
        <v>1152</v>
      </c>
      <c r="U1442" s="56">
        <v>58</v>
      </c>
      <c r="V1442" s="56">
        <v>1226</v>
      </c>
      <c r="W1442" s="56">
        <v>168</v>
      </c>
      <c r="X1442" s="57">
        <v>0.45</v>
      </c>
      <c r="Y1442" s="109"/>
      <c r="Z1442" s="109"/>
      <c r="AA1442" s="109"/>
      <c r="AB1442" s="109"/>
      <c r="AC1442" s="56">
        <v>106</v>
      </c>
      <c r="AD1442" s="52" t="s">
        <v>35</v>
      </c>
      <c r="AE1442" s="52" t="s">
        <v>35</v>
      </c>
      <c r="AF1442" s="52" t="s">
        <v>35</v>
      </c>
      <c r="AG1442" s="52"/>
      <c r="AH1442" s="106"/>
      <c r="AI1442" s="59"/>
      <c r="AJ1442" s="68" t="s">
        <v>10</v>
      </c>
      <c r="AK1442" t="s">
        <v>10</v>
      </c>
      <c r="AL1442" s="30" t="s">
        <v>10</v>
      </c>
      <c r="AM1442" s="39"/>
      <c r="AN1442" s="115" t="s">
        <v>10</v>
      </c>
      <c r="AO1442" s="30"/>
      <c r="AQ1442" s="5"/>
      <c r="AS1442" s="37"/>
      <c r="AT1442" s="30" t="s">
        <v>10</v>
      </c>
      <c r="AV1442" t="str">
        <f t="shared" ref="AV1442:AV1450" si="412">IF(X1442="ei mallia","ei mallia",IF(X1442&gt;0.599999,IF(W1442&gt;999,"punainen",IF(AC1442&gt;99,"punainen",IF(AD1442="osa seud. yht","punainen","musta"))),"musta"))</f>
        <v>musta</v>
      </c>
      <c r="AW1442" t="str">
        <f t="shared" ref="AW1442:AW1450" si="413">IF(X1442="ei mallia","ei mallia",IF(X1442&gt;0.399999,IF(W1442&gt;1999,"punainen",IF(AC1442&gt;499,"punainen",IF(AE1442="osa seud. yht","punainen","musta"))),"musta"))</f>
        <v>musta</v>
      </c>
      <c r="AX1442" t="str">
        <f t="shared" ref="AX1442:AX1450" si="414">IF(X1442="ei mallia","ei mallia",IF(AY1442&gt;20,"punainen","musta"))</f>
        <v>musta</v>
      </c>
      <c r="AY1442" s="31">
        <f t="shared" ref="AY1442:AY1450" si="415">SUM(AZ1442:BC1442)</f>
        <v>2</v>
      </c>
      <c r="AZ1442" s="31">
        <f t="shared" ref="AZ1442:AZ1450" si="416">IF(X1442&gt;0.59999,10,IF(X1442&gt;0.39999,1,0))</f>
        <v>1</v>
      </c>
      <c r="BA1442" s="31">
        <f t="shared" ref="BA1442:BA1450" si="417">IF(W1442&gt;1999,10,IF(W1442&gt;999,1,0))</f>
        <v>0</v>
      </c>
      <c r="BB1442" s="31">
        <f t="shared" ref="BB1442:BB1450" si="418">IF(AC1442&gt;499,10,IF(AC1442&gt;99,1,0))</f>
        <v>1</v>
      </c>
      <c r="BC1442" s="31">
        <f t="shared" ref="BC1442:BC1450" si="419">IF(AE1442="osa seud. yht",10,IF(AD1442="osa seud. yht",1,0))</f>
        <v>0</v>
      </c>
      <c r="BM1442" s="2" t="s">
        <v>35</v>
      </c>
      <c r="BN1442" s="2" t="s">
        <v>35</v>
      </c>
    </row>
    <row r="1443" spans="1:66" x14ac:dyDescent="0.25">
      <c r="A1443" s="50">
        <v>1432</v>
      </c>
      <c r="B1443" s="50">
        <v>1206</v>
      </c>
      <c r="C1443" s="50" t="str">
        <f t="shared" si="398"/>
        <v>11859_2_6199</v>
      </c>
      <c r="D1443" s="50">
        <v>1</v>
      </c>
      <c r="E1443" s="51">
        <f t="shared" si="410"/>
        <v>118590002</v>
      </c>
      <c r="F1443" s="76" t="str">
        <f t="shared" si="397"/>
        <v>11859_2</v>
      </c>
      <c r="G1443" s="80">
        <v>11859</v>
      </c>
      <c r="H1443" s="52">
        <v>2</v>
      </c>
      <c r="I1443" s="52">
        <v>6199</v>
      </c>
      <c r="J1443" s="53" t="str">
        <f t="shared" si="411"/>
        <v>huom!</v>
      </c>
      <c r="K1443" s="54"/>
      <c r="L1443" s="54"/>
      <c r="M1443" s="54"/>
      <c r="N1443" s="54"/>
      <c r="O1443" s="55">
        <v>168</v>
      </c>
      <c r="P1443" s="55">
        <v>45</v>
      </c>
      <c r="Q1443" s="55">
        <v>93</v>
      </c>
      <c r="R1443" s="55">
        <v>27</v>
      </c>
      <c r="S1443" s="52">
        <v>0</v>
      </c>
      <c r="T1443" s="56">
        <v>849</v>
      </c>
      <c r="U1443" s="56">
        <v>42</v>
      </c>
      <c r="V1443" s="56">
        <v>896</v>
      </c>
      <c r="W1443" s="56">
        <v>168</v>
      </c>
      <c r="X1443" s="57">
        <v>0.45</v>
      </c>
      <c r="Y1443" s="109"/>
      <c r="Z1443" s="109"/>
      <c r="AA1443" s="109"/>
      <c r="AB1443" s="109"/>
      <c r="AC1443" s="56">
        <v>77</v>
      </c>
      <c r="AD1443" s="52" t="s">
        <v>35</v>
      </c>
      <c r="AE1443" s="52" t="s">
        <v>35</v>
      </c>
      <c r="AF1443" s="52" t="s">
        <v>35</v>
      </c>
      <c r="AG1443" s="52" t="s">
        <v>36</v>
      </c>
      <c r="AH1443" s="106"/>
      <c r="AI1443" s="59"/>
      <c r="AJ1443" s="68" t="s">
        <v>10</v>
      </c>
      <c r="AK1443" t="s">
        <v>10</v>
      </c>
      <c r="AL1443" s="30" t="s">
        <v>10</v>
      </c>
      <c r="AM1443" s="39"/>
      <c r="AN1443" s="115" t="s">
        <v>10</v>
      </c>
      <c r="AO1443" s="30"/>
      <c r="AQ1443" s="5"/>
      <c r="AS1443" s="37"/>
      <c r="AT1443" s="30" t="s">
        <v>10</v>
      </c>
      <c r="AV1443" t="str">
        <f t="shared" si="412"/>
        <v>musta</v>
      </c>
      <c r="AW1443" t="str">
        <f t="shared" si="413"/>
        <v>musta</v>
      </c>
      <c r="AX1443" t="str">
        <f t="shared" si="414"/>
        <v>musta</v>
      </c>
      <c r="AY1443" s="31">
        <f t="shared" si="415"/>
        <v>1</v>
      </c>
      <c r="AZ1443" s="31">
        <f t="shared" si="416"/>
        <v>1</v>
      </c>
      <c r="BA1443" s="31">
        <f t="shared" si="417"/>
        <v>0</v>
      </c>
      <c r="BB1443" s="31">
        <f t="shared" si="418"/>
        <v>0</v>
      </c>
      <c r="BC1443" s="31">
        <f t="shared" si="419"/>
        <v>0</v>
      </c>
      <c r="BM1443" s="2" t="s">
        <v>35</v>
      </c>
      <c r="BN1443" s="2" t="s">
        <v>35</v>
      </c>
    </row>
    <row r="1444" spans="1:66" x14ac:dyDescent="0.25">
      <c r="A1444" s="50">
        <v>1433</v>
      </c>
      <c r="B1444" s="50">
        <v>1207</v>
      </c>
      <c r="C1444" s="50" t="str">
        <f t="shared" si="398"/>
        <v>11860_1_7527</v>
      </c>
      <c r="D1444" s="50">
        <v>1</v>
      </c>
      <c r="E1444" s="51">
        <f t="shared" si="410"/>
        <v>118600001</v>
      </c>
      <c r="F1444" s="76" t="str">
        <f t="shared" si="397"/>
        <v>11860_1</v>
      </c>
      <c r="G1444" s="80">
        <v>11860</v>
      </c>
      <c r="H1444" s="52">
        <v>1</v>
      </c>
      <c r="I1444" s="52">
        <v>7527</v>
      </c>
      <c r="J1444" s="53" t="str">
        <f t="shared" si="411"/>
        <v>ok</v>
      </c>
      <c r="K1444" s="54" t="str">
        <f>CONCATENATE(L1444,"_",M1444)</f>
        <v>11860_1</v>
      </c>
      <c r="L1444" s="54">
        <v>11860</v>
      </c>
      <c r="M1444" s="54">
        <v>1</v>
      </c>
      <c r="N1444" s="54">
        <v>6255</v>
      </c>
      <c r="O1444" s="55">
        <v>188</v>
      </c>
      <c r="P1444" s="55">
        <v>88</v>
      </c>
      <c r="Q1444" s="55">
        <v>14</v>
      </c>
      <c r="R1444" s="55">
        <v>5</v>
      </c>
      <c r="S1444" s="52">
        <v>0</v>
      </c>
      <c r="T1444" s="56">
        <v>382</v>
      </c>
      <c r="U1444" s="56">
        <v>26</v>
      </c>
      <c r="V1444" s="56">
        <v>368</v>
      </c>
      <c r="W1444" s="56">
        <v>188</v>
      </c>
      <c r="X1444" s="57">
        <v>0.88</v>
      </c>
      <c r="Y1444" s="109"/>
      <c r="Z1444" s="109"/>
      <c r="AA1444" s="109"/>
      <c r="AB1444" s="109"/>
      <c r="AC1444" s="56">
        <v>95</v>
      </c>
      <c r="AD1444" s="52" t="s">
        <v>35</v>
      </c>
      <c r="AE1444" s="52" t="s">
        <v>35</v>
      </c>
      <c r="AF1444" s="52" t="s">
        <v>35</v>
      </c>
      <c r="AG1444" s="52"/>
      <c r="AH1444" s="106"/>
      <c r="AI1444" s="59"/>
      <c r="AJ1444" s="68" t="s">
        <v>10</v>
      </c>
      <c r="AK1444" t="s">
        <v>10</v>
      </c>
      <c r="AL1444" s="30" t="s">
        <v>10</v>
      </c>
      <c r="AM1444" s="39"/>
      <c r="AN1444" s="115" t="s">
        <v>10</v>
      </c>
      <c r="AO1444" s="30"/>
      <c r="AQ1444" s="5"/>
      <c r="AS1444" s="37"/>
      <c r="AT1444" s="30" t="s">
        <v>10</v>
      </c>
      <c r="AV1444" t="str">
        <f t="shared" si="412"/>
        <v>musta</v>
      </c>
      <c r="AW1444" t="str">
        <f t="shared" si="413"/>
        <v>musta</v>
      </c>
      <c r="AX1444" t="str">
        <f t="shared" si="414"/>
        <v>musta</v>
      </c>
      <c r="AY1444" s="31">
        <f t="shared" si="415"/>
        <v>10</v>
      </c>
      <c r="AZ1444" s="31">
        <f t="shared" si="416"/>
        <v>10</v>
      </c>
      <c r="BA1444" s="31">
        <f t="shared" si="417"/>
        <v>0</v>
      </c>
      <c r="BB1444" s="31">
        <f t="shared" si="418"/>
        <v>0</v>
      </c>
      <c r="BC1444" s="31">
        <f t="shared" si="419"/>
        <v>0</v>
      </c>
      <c r="BM1444" s="2" t="s">
        <v>35</v>
      </c>
      <c r="BN1444" s="2" t="s">
        <v>35</v>
      </c>
    </row>
    <row r="1445" spans="1:66" x14ac:dyDescent="0.25">
      <c r="A1445" s="50">
        <v>1434</v>
      </c>
      <c r="B1445" s="50">
        <v>1208</v>
      </c>
      <c r="C1445" s="50" t="str">
        <f t="shared" si="398"/>
        <v>11861_1_5087</v>
      </c>
      <c r="D1445" s="50">
        <v>1</v>
      </c>
      <c r="E1445" s="51">
        <f t="shared" si="410"/>
        <v>118610001</v>
      </c>
      <c r="F1445" s="76" t="str">
        <f t="shared" si="397"/>
        <v>11861_1</v>
      </c>
      <c r="G1445" s="80">
        <v>11861</v>
      </c>
      <c r="H1445" s="52">
        <v>1</v>
      </c>
      <c r="I1445" s="52">
        <v>5087</v>
      </c>
      <c r="J1445" s="53" t="str">
        <f t="shared" si="411"/>
        <v>ok</v>
      </c>
      <c r="K1445" s="54" t="str">
        <f>CONCATENATE(L1445,"_",M1445)</f>
        <v>11861_1</v>
      </c>
      <c r="L1445" s="54">
        <v>11861</v>
      </c>
      <c r="M1445" s="54">
        <v>1</v>
      </c>
      <c r="N1445" s="54">
        <v>9314</v>
      </c>
      <c r="O1445" s="55">
        <v>254</v>
      </c>
      <c r="P1445" s="55">
        <v>63</v>
      </c>
      <c r="Q1445" s="55">
        <v>104</v>
      </c>
      <c r="R1445" s="55">
        <v>26</v>
      </c>
      <c r="S1445" s="52">
        <v>0</v>
      </c>
      <c r="T1445" s="56">
        <v>625</v>
      </c>
      <c r="U1445" s="56">
        <v>33</v>
      </c>
      <c r="V1445" s="56">
        <v>653</v>
      </c>
      <c r="W1445" s="56">
        <v>254</v>
      </c>
      <c r="X1445" s="57">
        <v>0.63</v>
      </c>
      <c r="Y1445" s="109"/>
      <c r="Z1445" s="109"/>
      <c r="AA1445" s="109"/>
      <c r="AB1445" s="109"/>
      <c r="AC1445" s="56">
        <v>75</v>
      </c>
      <c r="AD1445" s="52" t="s">
        <v>35</v>
      </c>
      <c r="AE1445" s="52" t="s">
        <v>35</v>
      </c>
      <c r="AF1445" s="52" t="s">
        <v>35</v>
      </c>
      <c r="AG1445" s="52"/>
      <c r="AH1445" s="106"/>
      <c r="AI1445" s="59"/>
      <c r="AJ1445" s="68" t="s">
        <v>10</v>
      </c>
      <c r="AK1445" t="s">
        <v>10</v>
      </c>
      <c r="AL1445" s="30" t="s">
        <v>10</v>
      </c>
      <c r="AM1445" s="39"/>
      <c r="AN1445" s="115" t="s">
        <v>10</v>
      </c>
      <c r="AO1445" s="30"/>
      <c r="AQ1445" s="5"/>
      <c r="AS1445" s="37"/>
      <c r="AT1445" s="30" t="s">
        <v>10</v>
      </c>
      <c r="AV1445" t="str">
        <f t="shared" si="412"/>
        <v>musta</v>
      </c>
      <c r="AW1445" t="str">
        <f t="shared" si="413"/>
        <v>musta</v>
      </c>
      <c r="AX1445" t="str">
        <f t="shared" si="414"/>
        <v>musta</v>
      </c>
      <c r="AY1445" s="31">
        <f t="shared" si="415"/>
        <v>10</v>
      </c>
      <c r="AZ1445" s="31">
        <f t="shared" si="416"/>
        <v>10</v>
      </c>
      <c r="BA1445" s="31">
        <f t="shared" si="417"/>
        <v>0</v>
      </c>
      <c r="BB1445" s="31">
        <f t="shared" si="418"/>
        <v>0</v>
      </c>
      <c r="BC1445" s="31">
        <f t="shared" si="419"/>
        <v>0</v>
      </c>
      <c r="BM1445" s="2" t="s">
        <v>35</v>
      </c>
      <c r="BN1445" s="2" t="s">
        <v>35</v>
      </c>
    </row>
    <row r="1446" spans="1:66" x14ac:dyDescent="0.25">
      <c r="A1446" s="50">
        <v>1435</v>
      </c>
      <c r="B1446" s="50">
        <v>1209</v>
      </c>
      <c r="C1446" s="50" t="str">
        <f t="shared" si="398"/>
        <v>11861_2_4753</v>
      </c>
      <c r="D1446" s="50">
        <v>1</v>
      </c>
      <c r="E1446" s="51">
        <f t="shared" si="410"/>
        <v>118610002</v>
      </c>
      <c r="F1446" s="76" t="str">
        <f t="shared" si="397"/>
        <v>11861_2</v>
      </c>
      <c r="G1446" s="80">
        <v>11861</v>
      </c>
      <c r="H1446" s="52">
        <v>2</v>
      </c>
      <c r="I1446" s="52">
        <v>4753</v>
      </c>
      <c r="J1446" s="53" t="str">
        <f t="shared" si="411"/>
        <v>huom!</v>
      </c>
      <c r="K1446" s="54"/>
      <c r="L1446" s="54"/>
      <c r="M1446" s="54"/>
      <c r="N1446" s="54"/>
      <c r="O1446" s="55">
        <v>254</v>
      </c>
      <c r="P1446" s="55">
        <v>63</v>
      </c>
      <c r="Q1446" s="55">
        <v>104</v>
      </c>
      <c r="R1446" s="55">
        <v>26</v>
      </c>
      <c r="S1446" s="52">
        <v>0</v>
      </c>
      <c r="T1446" s="56">
        <v>625</v>
      </c>
      <c r="U1446" s="56">
        <v>33</v>
      </c>
      <c r="V1446" s="56">
        <v>653</v>
      </c>
      <c r="W1446" s="56">
        <v>254</v>
      </c>
      <c r="X1446" s="57">
        <v>0.63</v>
      </c>
      <c r="Y1446" s="109"/>
      <c r="Z1446" s="109"/>
      <c r="AA1446" s="109"/>
      <c r="AB1446" s="109"/>
      <c r="AC1446" s="56">
        <v>33</v>
      </c>
      <c r="AD1446" s="52" t="s">
        <v>35</v>
      </c>
      <c r="AE1446" s="52" t="s">
        <v>35</v>
      </c>
      <c r="AF1446" s="52" t="s">
        <v>35</v>
      </c>
      <c r="AG1446" s="52"/>
      <c r="AH1446" s="106"/>
      <c r="AI1446" s="59"/>
      <c r="AJ1446" s="68" t="s">
        <v>10</v>
      </c>
      <c r="AK1446" t="s">
        <v>10</v>
      </c>
      <c r="AL1446" s="30" t="s">
        <v>10</v>
      </c>
      <c r="AM1446" s="39"/>
      <c r="AN1446" s="115" t="s">
        <v>10</v>
      </c>
      <c r="AO1446" s="30"/>
      <c r="AQ1446" s="5"/>
      <c r="AS1446" s="37"/>
      <c r="AT1446" s="30" t="s">
        <v>10</v>
      </c>
      <c r="AV1446" t="str">
        <f t="shared" si="412"/>
        <v>musta</v>
      </c>
      <c r="AW1446" t="str">
        <f t="shared" si="413"/>
        <v>musta</v>
      </c>
      <c r="AX1446" t="str">
        <f t="shared" si="414"/>
        <v>musta</v>
      </c>
      <c r="AY1446" s="31">
        <f t="shared" si="415"/>
        <v>10</v>
      </c>
      <c r="AZ1446" s="31">
        <f t="shared" si="416"/>
        <v>10</v>
      </c>
      <c r="BA1446" s="31">
        <f t="shared" si="417"/>
        <v>0</v>
      </c>
      <c r="BB1446" s="31">
        <f t="shared" si="418"/>
        <v>0</v>
      </c>
      <c r="BC1446" s="31">
        <f t="shared" si="419"/>
        <v>0</v>
      </c>
      <c r="BM1446" s="2" t="s">
        <v>35</v>
      </c>
      <c r="BN1446" s="2" t="s">
        <v>35</v>
      </c>
    </row>
    <row r="1447" spans="1:66" x14ac:dyDescent="0.25">
      <c r="A1447" s="50">
        <v>1436</v>
      </c>
      <c r="B1447" s="50">
        <v>1210</v>
      </c>
      <c r="C1447" s="50" t="str">
        <f t="shared" si="398"/>
        <v>11863_1_6113</v>
      </c>
      <c r="D1447" s="50">
        <v>1</v>
      </c>
      <c r="E1447" s="51">
        <f t="shared" si="410"/>
        <v>118630001</v>
      </c>
      <c r="F1447" s="76" t="str">
        <f t="shared" si="397"/>
        <v>11863_1</v>
      </c>
      <c r="G1447" s="80">
        <v>11863</v>
      </c>
      <c r="H1447" s="52">
        <v>1</v>
      </c>
      <c r="I1447" s="52">
        <v>6113</v>
      </c>
      <c r="J1447" s="53" t="str">
        <f t="shared" si="411"/>
        <v>ok</v>
      </c>
      <c r="K1447" s="54" t="str">
        <f>CONCATENATE(L1447,"_",M1447)</f>
        <v>11863_1</v>
      </c>
      <c r="L1447" s="54">
        <v>11863</v>
      </c>
      <c r="M1447" s="54">
        <v>1</v>
      </c>
      <c r="N1447" s="54">
        <v>5974</v>
      </c>
      <c r="O1447" s="55">
        <v>321</v>
      </c>
      <c r="P1447" s="55">
        <v>60</v>
      </c>
      <c r="Q1447" s="55">
        <v>202</v>
      </c>
      <c r="R1447" s="55">
        <v>37</v>
      </c>
      <c r="S1447" s="52">
        <v>0</v>
      </c>
      <c r="T1447" s="56">
        <v>695</v>
      </c>
      <c r="U1447" s="56">
        <v>27</v>
      </c>
      <c r="V1447" s="56">
        <v>692</v>
      </c>
      <c r="W1447" s="56">
        <v>321</v>
      </c>
      <c r="X1447" s="57">
        <v>0.6</v>
      </c>
      <c r="Y1447" s="109"/>
      <c r="Z1447" s="109"/>
      <c r="AA1447" s="109"/>
      <c r="AB1447" s="109"/>
      <c r="AC1447" s="56">
        <v>101</v>
      </c>
      <c r="AD1447" s="52" t="s">
        <v>35</v>
      </c>
      <c r="AE1447" s="52" t="s">
        <v>35</v>
      </c>
      <c r="AF1447" s="52" t="s">
        <v>35</v>
      </c>
      <c r="AG1447" s="52"/>
      <c r="AH1447" s="106"/>
      <c r="AI1447" s="59"/>
      <c r="AJ1447" s="68" t="s">
        <v>9</v>
      </c>
      <c r="AK1447" t="s">
        <v>10</v>
      </c>
      <c r="AL1447" s="30" t="s">
        <v>10</v>
      </c>
      <c r="AM1447" s="39"/>
      <c r="AN1447" s="115" t="s">
        <v>10</v>
      </c>
      <c r="AO1447" s="30"/>
      <c r="AQ1447" s="5"/>
      <c r="AS1447" s="37"/>
      <c r="AT1447" s="30" t="s">
        <v>10</v>
      </c>
      <c r="AV1447" t="str">
        <f t="shared" si="412"/>
        <v>punainen</v>
      </c>
      <c r="AW1447" t="str">
        <f t="shared" si="413"/>
        <v>musta</v>
      </c>
      <c r="AX1447" t="str">
        <f t="shared" si="414"/>
        <v>musta</v>
      </c>
      <c r="AY1447" s="31">
        <f t="shared" si="415"/>
        <v>11</v>
      </c>
      <c r="AZ1447" s="31">
        <f t="shared" si="416"/>
        <v>10</v>
      </c>
      <c r="BA1447" s="31">
        <f t="shared" si="417"/>
        <v>0</v>
      </c>
      <c r="BB1447" s="31">
        <f t="shared" si="418"/>
        <v>1</v>
      </c>
      <c r="BC1447" s="31">
        <f t="shared" si="419"/>
        <v>0</v>
      </c>
      <c r="BM1447" s="2" t="s">
        <v>35</v>
      </c>
      <c r="BN1447" s="2" t="s">
        <v>35</v>
      </c>
    </row>
    <row r="1448" spans="1:66" x14ac:dyDescent="0.25">
      <c r="A1448" s="50">
        <v>1437</v>
      </c>
      <c r="B1448" s="50">
        <v>1211</v>
      </c>
      <c r="C1448" s="50" t="str">
        <f t="shared" si="398"/>
        <v>11865_1_6020</v>
      </c>
      <c r="D1448" s="50">
        <v>1</v>
      </c>
      <c r="E1448" s="51">
        <f t="shared" si="410"/>
        <v>118650001</v>
      </c>
      <c r="F1448" s="76" t="str">
        <f t="shared" si="397"/>
        <v>11865_1</v>
      </c>
      <c r="G1448" s="80">
        <v>11865</v>
      </c>
      <c r="H1448" s="52">
        <v>1</v>
      </c>
      <c r="I1448" s="52">
        <v>6020</v>
      </c>
      <c r="J1448" s="53" t="str">
        <f t="shared" si="411"/>
        <v>ok</v>
      </c>
      <c r="K1448" s="54" t="str">
        <f>CONCATENATE(L1448,"_",M1448)</f>
        <v>11865_1</v>
      </c>
      <c r="L1448" s="54">
        <v>11865</v>
      </c>
      <c r="M1448" s="54">
        <v>1</v>
      </c>
      <c r="N1448" s="54">
        <v>5288</v>
      </c>
      <c r="O1448" s="55">
        <v>116</v>
      </c>
      <c r="P1448" s="55">
        <v>72</v>
      </c>
      <c r="Q1448" s="55">
        <v>34</v>
      </c>
      <c r="R1448" s="55">
        <v>23</v>
      </c>
      <c r="S1448" s="52">
        <v>0</v>
      </c>
      <c r="T1448" s="56">
        <v>298</v>
      </c>
      <c r="U1448" s="56">
        <v>6</v>
      </c>
      <c r="V1448" s="56">
        <v>325</v>
      </c>
      <c r="W1448" s="56">
        <v>116</v>
      </c>
      <c r="X1448" s="57">
        <v>0.72</v>
      </c>
      <c r="Y1448" s="109"/>
      <c r="Z1448" s="109"/>
      <c r="AA1448" s="109"/>
      <c r="AB1448" s="109"/>
      <c r="AC1448" s="56">
        <v>35</v>
      </c>
      <c r="AD1448" s="52" t="s">
        <v>35</v>
      </c>
      <c r="AE1448" s="52" t="s">
        <v>35</v>
      </c>
      <c r="AF1448" s="52" t="s">
        <v>35</v>
      </c>
      <c r="AG1448" s="52"/>
      <c r="AH1448" s="106"/>
      <c r="AI1448" s="59"/>
      <c r="AJ1448" s="68" t="s">
        <v>10</v>
      </c>
      <c r="AK1448" t="s">
        <v>10</v>
      </c>
      <c r="AL1448" s="30" t="s">
        <v>10</v>
      </c>
      <c r="AM1448" s="39"/>
      <c r="AN1448" s="115" t="s">
        <v>10</v>
      </c>
      <c r="AO1448" s="30"/>
      <c r="AQ1448" s="5"/>
      <c r="AS1448" s="37"/>
      <c r="AT1448" s="30" t="s">
        <v>10</v>
      </c>
      <c r="AV1448" t="str">
        <f t="shared" si="412"/>
        <v>musta</v>
      </c>
      <c r="AW1448" t="str">
        <f t="shared" si="413"/>
        <v>musta</v>
      </c>
      <c r="AX1448" t="str">
        <f t="shared" si="414"/>
        <v>musta</v>
      </c>
      <c r="AY1448" s="31">
        <f t="shared" si="415"/>
        <v>10</v>
      </c>
      <c r="AZ1448" s="31">
        <f t="shared" si="416"/>
        <v>10</v>
      </c>
      <c r="BA1448" s="31">
        <f t="shared" si="417"/>
        <v>0</v>
      </c>
      <c r="BB1448" s="31">
        <f t="shared" si="418"/>
        <v>0</v>
      </c>
      <c r="BC1448" s="31">
        <f t="shared" si="419"/>
        <v>0</v>
      </c>
      <c r="BM1448" s="2" t="s">
        <v>35</v>
      </c>
      <c r="BN1448" s="2" t="s">
        <v>35</v>
      </c>
    </row>
    <row r="1449" spans="1:66" x14ac:dyDescent="0.25">
      <c r="A1449" s="50">
        <v>1438</v>
      </c>
      <c r="B1449" s="50">
        <v>1212</v>
      </c>
      <c r="C1449" s="50" t="str">
        <f t="shared" si="398"/>
        <v>11866_1_346</v>
      </c>
      <c r="D1449" s="50">
        <v>1</v>
      </c>
      <c r="E1449" s="51">
        <f t="shared" si="410"/>
        <v>118660001</v>
      </c>
      <c r="F1449" s="76" t="str">
        <f t="shared" si="397"/>
        <v>11866_1</v>
      </c>
      <c r="G1449" s="80">
        <v>11866</v>
      </c>
      <c r="H1449" s="52">
        <v>1</v>
      </c>
      <c r="I1449" s="52">
        <v>346</v>
      </c>
      <c r="J1449" s="53" t="str">
        <f t="shared" si="411"/>
        <v>huom!</v>
      </c>
      <c r="K1449" s="54"/>
      <c r="L1449" s="54"/>
      <c r="M1449" s="54"/>
      <c r="N1449" s="54"/>
      <c r="O1449" s="55" t="s">
        <v>32</v>
      </c>
      <c r="P1449" s="55" t="s">
        <v>32</v>
      </c>
      <c r="Q1449" s="55" t="s">
        <v>32</v>
      </c>
      <c r="R1449" s="55" t="s">
        <v>32</v>
      </c>
      <c r="S1449" s="52">
        <v>0</v>
      </c>
      <c r="T1449" s="56">
        <v>63</v>
      </c>
      <c r="U1449" s="56">
        <v>1</v>
      </c>
      <c r="V1449" s="56">
        <v>71</v>
      </c>
      <c r="W1449" s="56" t="s">
        <v>37</v>
      </c>
      <c r="X1449" s="57" t="s">
        <v>37</v>
      </c>
      <c r="Y1449" s="109"/>
      <c r="Z1449" s="109"/>
      <c r="AA1449" s="109"/>
      <c r="AB1449" s="109"/>
      <c r="AC1449" s="56">
        <v>32</v>
      </c>
      <c r="AD1449" s="52" t="s">
        <v>35</v>
      </c>
      <c r="AE1449" s="52" t="s">
        <v>35</v>
      </c>
      <c r="AF1449" s="52" t="s">
        <v>35</v>
      </c>
      <c r="AG1449" s="52"/>
      <c r="AH1449" s="106"/>
      <c r="AI1449" s="59"/>
      <c r="AJ1449" s="68" t="s">
        <v>10</v>
      </c>
      <c r="AK1449" t="s">
        <v>10</v>
      </c>
      <c r="AL1449" s="30" t="s">
        <v>10</v>
      </c>
      <c r="AM1449" s="39"/>
      <c r="AN1449" s="115" t="s">
        <v>10</v>
      </c>
      <c r="AO1449" s="30"/>
      <c r="AQ1449" s="5"/>
      <c r="AS1449" s="37"/>
      <c r="AT1449" s="30" t="s">
        <v>10</v>
      </c>
      <c r="AV1449" t="str">
        <f t="shared" si="412"/>
        <v>ei mallia</v>
      </c>
      <c r="AW1449" t="str">
        <f t="shared" si="413"/>
        <v>ei mallia</v>
      </c>
      <c r="AX1449" t="str">
        <f t="shared" si="414"/>
        <v>ei mallia</v>
      </c>
      <c r="AY1449" s="31">
        <f t="shared" si="415"/>
        <v>20</v>
      </c>
      <c r="AZ1449" s="31">
        <f t="shared" si="416"/>
        <v>10</v>
      </c>
      <c r="BA1449" s="31">
        <f t="shared" si="417"/>
        <v>10</v>
      </c>
      <c r="BB1449" s="31">
        <f t="shared" si="418"/>
        <v>0</v>
      </c>
      <c r="BC1449" s="31">
        <f t="shared" si="419"/>
        <v>0</v>
      </c>
      <c r="BM1449" s="2" t="s">
        <v>35</v>
      </c>
      <c r="BN1449" s="2" t="s">
        <v>35</v>
      </c>
    </row>
    <row r="1450" spans="1:66" x14ac:dyDescent="0.25">
      <c r="A1450" s="50">
        <v>1439</v>
      </c>
      <c r="B1450" s="50">
        <v>1213</v>
      </c>
      <c r="C1450" s="50" t="str">
        <f t="shared" si="398"/>
        <v>11867_1_4321</v>
      </c>
      <c r="D1450" s="50">
        <v>1</v>
      </c>
      <c r="E1450" s="51">
        <f t="shared" si="410"/>
        <v>118670001</v>
      </c>
      <c r="F1450" s="76" t="str">
        <f t="shared" si="397"/>
        <v>11867_1</v>
      </c>
      <c r="G1450" s="80">
        <v>11867</v>
      </c>
      <c r="H1450" s="52">
        <v>1</v>
      </c>
      <c r="I1450" s="52">
        <v>4321</v>
      </c>
      <c r="J1450" s="53" t="str">
        <f t="shared" si="411"/>
        <v>ok</v>
      </c>
      <c r="K1450" s="54" t="str">
        <f>CONCATENATE(L1450,"_",M1450)</f>
        <v>11867_1</v>
      </c>
      <c r="L1450" s="54">
        <v>11867</v>
      </c>
      <c r="M1450" s="54">
        <v>1</v>
      </c>
      <c r="N1450" s="54">
        <v>3630</v>
      </c>
      <c r="O1450" s="55">
        <v>227</v>
      </c>
      <c r="P1450" s="55">
        <v>89</v>
      </c>
      <c r="Q1450" s="55">
        <v>117</v>
      </c>
      <c r="R1450" s="55">
        <v>46</v>
      </c>
      <c r="S1450" s="52">
        <v>0</v>
      </c>
      <c r="T1450" s="56">
        <v>56</v>
      </c>
      <c r="U1450" s="56">
        <v>3</v>
      </c>
      <c r="V1450" s="56">
        <v>57</v>
      </c>
      <c r="W1450" s="56">
        <v>227</v>
      </c>
      <c r="X1450" s="57">
        <v>0.89</v>
      </c>
      <c r="Y1450" s="109"/>
      <c r="Z1450" s="109"/>
      <c r="AA1450" s="109"/>
      <c r="AB1450" s="109"/>
      <c r="AC1450" s="56">
        <v>34</v>
      </c>
      <c r="AD1450" s="52" t="s">
        <v>35</v>
      </c>
      <c r="AE1450" s="52" t="s">
        <v>35</v>
      </c>
      <c r="AF1450" s="52" t="s">
        <v>35</v>
      </c>
      <c r="AG1450" s="52"/>
      <c r="AH1450" s="106"/>
      <c r="AI1450" s="59"/>
      <c r="AJ1450" s="68" t="s">
        <v>10</v>
      </c>
      <c r="AK1450" t="s">
        <v>10</v>
      </c>
      <c r="AL1450" s="30" t="s">
        <v>10</v>
      </c>
      <c r="AM1450" s="39"/>
      <c r="AN1450" s="115" t="s">
        <v>10</v>
      </c>
      <c r="AO1450" s="30"/>
      <c r="AQ1450" s="5"/>
      <c r="AS1450" s="37"/>
      <c r="AT1450" s="30" t="s">
        <v>10</v>
      </c>
      <c r="AV1450" t="str">
        <f t="shared" si="412"/>
        <v>musta</v>
      </c>
      <c r="AW1450" t="str">
        <f t="shared" si="413"/>
        <v>musta</v>
      </c>
      <c r="AX1450" t="str">
        <f t="shared" si="414"/>
        <v>musta</v>
      </c>
      <c r="AY1450" s="31">
        <f t="shared" si="415"/>
        <v>10</v>
      </c>
      <c r="AZ1450" s="31">
        <f t="shared" si="416"/>
        <v>10</v>
      </c>
      <c r="BA1450" s="31">
        <f t="shared" si="417"/>
        <v>0</v>
      </c>
      <c r="BB1450" s="31">
        <f t="shared" si="418"/>
        <v>0</v>
      </c>
      <c r="BC1450" s="31">
        <f t="shared" si="419"/>
        <v>0</v>
      </c>
      <c r="BM1450" s="32" t="s">
        <v>34</v>
      </c>
      <c r="BN1450" s="2" t="s">
        <v>35</v>
      </c>
    </row>
    <row r="1451" spans="1:66" x14ac:dyDescent="0.25">
      <c r="A1451" s="50">
        <v>1440</v>
      </c>
      <c r="B1451" s="50"/>
      <c r="C1451" s="50" t="str">
        <f t="shared" si="398"/>
        <v>11869_1_3653</v>
      </c>
      <c r="D1451" s="50">
        <v>1</v>
      </c>
      <c r="E1451" s="51"/>
      <c r="F1451" s="76" t="str">
        <f t="shared" si="397"/>
        <v>11869_1</v>
      </c>
      <c r="G1451" s="80">
        <v>11869</v>
      </c>
      <c r="H1451" s="52">
        <v>1</v>
      </c>
      <c r="I1451" s="52">
        <v>3653</v>
      </c>
      <c r="J1451" s="53">
        <v>3653</v>
      </c>
      <c r="K1451" s="54">
        <v>3653</v>
      </c>
      <c r="L1451" s="54">
        <v>3653</v>
      </c>
      <c r="M1451" s="54"/>
      <c r="N1451" s="54"/>
      <c r="O1451" s="55"/>
      <c r="P1451" s="55"/>
      <c r="Q1451" s="55"/>
      <c r="R1451" s="55"/>
      <c r="S1451" s="52"/>
      <c r="T1451" s="52">
        <v>62</v>
      </c>
      <c r="U1451" s="52">
        <v>8</v>
      </c>
      <c r="V1451" s="52">
        <v>65</v>
      </c>
      <c r="W1451" s="52"/>
      <c r="X1451" s="52"/>
      <c r="Y1451" s="110"/>
      <c r="Z1451" s="110"/>
      <c r="AA1451" s="110"/>
      <c r="AB1451" s="110"/>
      <c r="AC1451" s="56">
        <v>15</v>
      </c>
      <c r="AD1451" s="52"/>
      <c r="AE1451" s="52"/>
      <c r="AF1451" s="52"/>
      <c r="AG1451" s="52"/>
      <c r="AH1451" s="106"/>
      <c r="AI1451" s="59" t="s">
        <v>80</v>
      </c>
      <c r="AJ1451" s="69" t="s">
        <v>10</v>
      </c>
      <c r="AK1451" s="34" t="s">
        <v>10</v>
      </c>
      <c r="AL1451" s="26" t="s">
        <v>10</v>
      </c>
      <c r="AM1451" s="39"/>
      <c r="AN1451" s="115"/>
      <c r="AO1451" s="26" t="s">
        <v>10</v>
      </c>
      <c r="AQ1451" s="5"/>
      <c r="AS1451" s="37"/>
      <c r="AT1451" s="30"/>
      <c r="BE1451" s="21"/>
      <c r="BF1451" s="21"/>
      <c r="BG1451" s="21"/>
      <c r="BI1451" s="21"/>
      <c r="BJ1451" s="21"/>
      <c r="BK1451" s="21"/>
    </row>
    <row r="1452" spans="1:66" x14ac:dyDescent="0.25">
      <c r="A1452" s="50">
        <v>1441</v>
      </c>
      <c r="B1452" s="50"/>
      <c r="C1452" s="50" t="str">
        <f t="shared" si="398"/>
        <v>11869_2_3679</v>
      </c>
      <c r="D1452" s="50">
        <v>1</v>
      </c>
      <c r="E1452" s="51"/>
      <c r="F1452" s="76" t="str">
        <f t="shared" si="397"/>
        <v>11869_2</v>
      </c>
      <c r="G1452" s="80">
        <v>11869</v>
      </c>
      <c r="H1452" s="52">
        <v>2</v>
      </c>
      <c r="I1452" s="52">
        <v>3679</v>
      </c>
      <c r="J1452" s="53">
        <v>3679</v>
      </c>
      <c r="K1452" s="54">
        <v>3679</v>
      </c>
      <c r="L1452" s="54">
        <v>3679</v>
      </c>
      <c r="M1452" s="54"/>
      <c r="N1452" s="54"/>
      <c r="O1452" s="55"/>
      <c r="P1452" s="55"/>
      <c r="Q1452" s="55"/>
      <c r="R1452" s="55"/>
      <c r="S1452" s="52"/>
      <c r="T1452" s="52">
        <v>48</v>
      </c>
      <c r="U1452" s="52">
        <v>6</v>
      </c>
      <c r="V1452" s="52">
        <v>51</v>
      </c>
      <c r="W1452" s="52"/>
      <c r="X1452" s="52"/>
      <c r="Y1452" s="110"/>
      <c r="Z1452" s="110"/>
      <c r="AA1452" s="110"/>
      <c r="AB1452" s="110"/>
      <c r="AC1452" s="56">
        <v>6</v>
      </c>
      <c r="AD1452" s="52"/>
      <c r="AE1452" s="52"/>
      <c r="AF1452" s="52"/>
      <c r="AG1452" s="52"/>
      <c r="AH1452" s="106"/>
      <c r="AI1452" s="59" t="s">
        <v>80</v>
      </c>
      <c r="AJ1452" s="69" t="s">
        <v>10</v>
      </c>
      <c r="AK1452" s="34" t="s">
        <v>10</v>
      </c>
      <c r="AL1452" s="26" t="s">
        <v>10</v>
      </c>
      <c r="AM1452" s="39"/>
      <c r="AN1452" s="115"/>
      <c r="AO1452" s="26" t="s">
        <v>10</v>
      </c>
      <c r="AQ1452" s="5"/>
      <c r="AS1452" s="37"/>
      <c r="AT1452" s="30"/>
      <c r="BE1452" s="21"/>
      <c r="BF1452" s="21"/>
      <c r="BG1452" s="21"/>
      <c r="BI1452" s="21"/>
      <c r="BJ1452" s="21"/>
      <c r="BK1452" s="21"/>
    </row>
    <row r="1453" spans="1:66" x14ac:dyDescent="0.25">
      <c r="A1453" s="50">
        <v>1442</v>
      </c>
      <c r="B1453" s="50"/>
      <c r="C1453" s="50" t="str">
        <f t="shared" si="398"/>
        <v>11873_1_1130</v>
      </c>
      <c r="D1453" s="50">
        <v>1</v>
      </c>
      <c r="E1453" s="51"/>
      <c r="F1453" s="76" t="str">
        <f t="shared" si="397"/>
        <v>11873_1</v>
      </c>
      <c r="G1453" s="80">
        <v>11873</v>
      </c>
      <c r="H1453" s="52">
        <v>1</v>
      </c>
      <c r="I1453" s="52">
        <v>1130</v>
      </c>
      <c r="J1453" s="53">
        <v>1130</v>
      </c>
      <c r="K1453" s="54">
        <v>1130</v>
      </c>
      <c r="L1453" s="54">
        <v>1130</v>
      </c>
      <c r="M1453" s="54"/>
      <c r="N1453" s="54"/>
      <c r="O1453" s="55"/>
      <c r="P1453" s="55"/>
      <c r="Q1453" s="55"/>
      <c r="R1453" s="55"/>
      <c r="S1453" s="52"/>
      <c r="T1453" s="52">
        <v>279</v>
      </c>
      <c r="U1453" s="52">
        <v>18</v>
      </c>
      <c r="V1453" s="52">
        <v>287</v>
      </c>
      <c r="W1453" s="52"/>
      <c r="X1453" s="52"/>
      <c r="Y1453" s="110"/>
      <c r="Z1453" s="110"/>
      <c r="AA1453" s="110"/>
      <c r="AB1453" s="110"/>
      <c r="AC1453" s="56">
        <v>55</v>
      </c>
      <c r="AD1453" s="52"/>
      <c r="AE1453" s="52"/>
      <c r="AF1453" s="52"/>
      <c r="AG1453" s="52"/>
      <c r="AH1453" s="106"/>
      <c r="AI1453" s="59" t="s">
        <v>80</v>
      </c>
      <c r="AJ1453" s="69" t="s">
        <v>10</v>
      </c>
      <c r="AK1453" s="34" t="s">
        <v>10</v>
      </c>
      <c r="AL1453" s="26" t="s">
        <v>10</v>
      </c>
      <c r="AM1453" s="39"/>
      <c r="AN1453" s="115"/>
      <c r="AO1453" s="26" t="s">
        <v>10</v>
      </c>
      <c r="AQ1453" s="5"/>
      <c r="AS1453" s="37"/>
      <c r="AT1453" s="30"/>
      <c r="BE1453" s="21"/>
      <c r="BF1453" s="21"/>
      <c r="BG1453" s="21"/>
      <c r="BI1453" s="21"/>
      <c r="BJ1453" s="21"/>
      <c r="BK1453" s="21"/>
    </row>
    <row r="1454" spans="1:66" x14ac:dyDescent="0.25">
      <c r="A1454" s="50">
        <v>1443</v>
      </c>
      <c r="B1454" s="50"/>
      <c r="C1454" s="50" t="str">
        <f t="shared" si="398"/>
        <v>11875_1_8732</v>
      </c>
      <c r="D1454" s="50">
        <v>1</v>
      </c>
      <c r="E1454" s="51"/>
      <c r="F1454" s="76" t="str">
        <f t="shared" si="397"/>
        <v>11875_1</v>
      </c>
      <c r="G1454" s="80">
        <v>11875</v>
      </c>
      <c r="H1454" s="52">
        <v>1</v>
      </c>
      <c r="I1454" s="52">
        <v>8732</v>
      </c>
      <c r="J1454" s="53">
        <v>8732</v>
      </c>
      <c r="K1454" s="54">
        <v>8732</v>
      </c>
      <c r="L1454" s="54">
        <v>8732</v>
      </c>
      <c r="M1454" s="54"/>
      <c r="N1454" s="54"/>
      <c r="O1454" s="55"/>
      <c r="P1454" s="55"/>
      <c r="Q1454" s="55"/>
      <c r="R1454" s="55"/>
      <c r="S1454" s="52"/>
      <c r="T1454" s="52">
        <v>99</v>
      </c>
      <c r="U1454" s="52">
        <v>14</v>
      </c>
      <c r="V1454" s="52">
        <v>108</v>
      </c>
      <c r="W1454" s="52"/>
      <c r="X1454" s="52"/>
      <c r="Y1454" s="110"/>
      <c r="Z1454" s="110"/>
      <c r="AA1454" s="110"/>
      <c r="AB1454" s="110"/>
      <c r="AC1454" s="56">
        <v>30</v>
      </c>
      <c r="AD1454" s="52"/>
      <c r="AE1454" s="52"/>
      <c r="AF1454" s="52"/>
      <c r="AG1454" s="52"/>
      <c r="AH1454" s="106"/>
      <c r="AI1454" s="59" t="s">
        <v>80</v>
      </c>
      <c r="AJ1454" s="69" t="s">
        <v>10</v>
      </c>
      <c r="AK1454" s="34" t="s">
        <v>10</v>
      </c>
      <c r="AL1454" s="26" t="s">
        <v>10</v>
      </c>
      <c r="AM1454" s="39"/>
      <c r="AN1454" s="115"/>
      <c r="AO1454" s="26" t="s">
        <v>10</v>
      </c>
      <c r="AQ1454" s="5"/>
      <c r="AS1454" s="37"/>
      <c r="AT1454" s="30"/>
      <c r="BE1454" s="21"/>
      <c r="BF1454" s="21"/>
      <c r="BG1454" s="21"/>
      <c r="BI1454" s="21"/>
      <c r="BJ1454" s="21"/>
      <c r="BK1454" s="21"/>
    </row>
    <row r="1455" spans="1:66" x14ac:dyDescent="0.25">
      <c r="A1455" s="50">
        <v>1444</v>
      </c>
      <c r="B1455" s="50">
        <v>1214</v>
      </c>
      <c r="C1455" s="50" t="str">
        <f t="shared" si="398"/>
        <v>11877_1_6165</v>
      </c>
      <c r="D1455" s="50">
        <v>1</v>
      </c>
      <c r="E1455" s="51">
        <f t="shared" ref="E1455:E1470" si="420">G1455*10000+H1455</f>
        <v>118770001</v>
      </c>
      <c r="F1455" s="76" t="str">
        <f t="shared" si="397"/>
        <v>11877_1</v>
      </c>
      <c r="G1455" s="80">
        <v>11877</v>
      </c>
      <c r="H1455" s="52">
        <v>1</v>
      </c>
      <c r="I1455" s="52">
        <v>6165</v>
      </c>
      <c r="J1455" s="53" t="str">
        <f t="shared" ref="J1455:J1470" si="421">IF(F1455=K1455,"ok","huom!")</f>
        <v>ok</v>
      </c>
      <c r="K1455" s="54" t="str">
        <f>CONCATENATE(L1455,"_",M1455)</f>
        <v>11877_1</v>
      </c>
      <c r="L1455" s="54">
        <v>11877</v>
      </c>
      <c r="M1455" s="54">
        <v>1</v>
      </c>
      <c r="N1455" s="54">
        <v>5729</v>
      </c>
      <c r="O1455" s="55">
        <v>105</v>
      </c>
      <c r="P1455" s="55">
        <v>80</v>
      </c>
      <c r="Q1455" s="55">
        <v>34</v>
      </c>
      <c r="R1455" s="55">
        <v>26</v>
      </c>
      <c r="S1455" s="52">
        <v>0</v>
      </c>
      <c r="T1455" s="56">
        <v>484</v>
      </c>
      <c r="U1455" s="56">
        <v>35</v>
      </c>
      <c r="V1455" s="56">
        <v>488</v>
      </c>
      <c r="W1455" s="56">
        <v>105</v>
      </c>
      <c r="X1455" s="57">
        <v>0.8</v>
      </c>
      <c r="Y1455" s="109"/>
      <c r="Z1455" s="109"/>
      <c r="AA1455" s="109"/>
      <c r="AB1455" s="109"/>
      <c r="AC1455" s="56">
        <v>2</v>
      </c>
      <c r="AD1455" s="52" t="s">
        <v>35</v>
      </c>
      <c r="AE1455" s="52" t="s">
        <v>35</v>
      </c>
      <c r="AF1455" s="52" t="s">
        <v>35</v>
      </c>
      <c r="AG1455" s="52"/>
      <c r="AH1455" s="106"/>
      <c r="AI1455" s="59"/>
      <c r="AJ1455" s="68" t="s">
        <v>10</v>
      </c>
      <c r="AK1455" t="s">
        <v>10</v>
      </c>
      <c r="AL1455" s="30" t="s">
        <v>10</v>
      </c>
      <c r="AM1455" s="39"/>
      <c r="AN1455" s="115" t="s">
        <v>10</v>
      </c>
      <c r="AO1455" s="30"/>
      <c r="AQ1455" s="5"/>
      <c r="AS1455" s="37"/>
      <c r="AT1455" s="30" t="s">
        <v>10</v>
      </c>
      <c r="AV1455" t="str">
        <f t="shared" ref="AV1455:AV1470" si="422">IF(X1455="ei mallia","ei mallia",IF(X1455&gt;0.599999,IF(W1455&gt;999,"punainen",IF(AC1455&gt;99,"punainen",IF(AD1455="osa seud. yht","punainen","musta"))),"musta"))</f>
        <v>musta</v>
      </c>
      <c r="AW1455" t="str">
        <f t="shared" ref="AW1455:AW1470" si="423">IF(X1455="ei mallia","ei mallia",IF(X1455&gt;0.399999,IF(W1455&gt;1999,"punainen",IF(AC1455&gt;499,"punainen",IF(AE1455="osa seud. yht","punainen","musta"))),"musta"))</f>
        <v>musta</v>
      </c>
      <c r="AX1455" t="str">
        <f t="shared" ref="AX1455:AX1470" si="424">IF(X1455="ei mallia","ei mallia",IF(AY1455&gt;20,"punainen","musta"))</f>
        <v>musta</v>
      </c>
      <c r="AY1455" s="31">
        <f t="shared" ref="AY1455:AY1470" si="425">SUM(AZ1455:BC1455)</f>
        <v>10</v>
      </c>
      <c r="AZ1455" s="31">
        <f t="shared" ref="AZ1455:AZ1470" si="426">IF(X1455&gt;0.59999,10,IF(X1455&gt;0.39999,1,0))</f>
        <v>10</v>
      </c>
      <c r="BA1455" s="31">
        <f t="shared" ref="BA1455:BA1470" si="427">IF(W1455&gt;1999,10,IF(W1455&gt;999,1,0))</f>
        <v>0</v>
      </c>
      <c r="BB1455" s="31">
        <f t="shared" ref="BB1455:BB1470" si="428">IF(AC1455&gt;499,10,IF(AC1455&gt;99,1,0))</f>
        <v>0</v>
      </c>
      <c r="BC1455" s="31">
        <f t="shared" ref="BC1455:BC1470" si="429">IF(AE1455="osa seud. yht",10,IF(AD1455="osa seud. yht",1,0))</f>
        <v>0</v>
      </c>
      <c r="BM1455" s="2" t="s">
        <v>35</v>
      </c>
      <c r="BN1455" s="2" t="s">
        <v>35</v>
      </c>
    </row>
    <row r="1456" spans="1:66" x14ac:dyDescent="0.25">
      <c r="A1456" s="50">
        <v>1445</v>
      </c>
      <c r="B1456" s="50">
        <v>1215</v>
      </c>
      <c r="C1456" s="50" t="str">
        <f t="shared" si="398"/>
        <v>11877_2_7026</v>
      </c>
      <c r="D1456" s="50">
        <v>1</v>
      </c>
      <c r="E1456" s="51">
        <f t="shared" si="420"/>
        <v>118770002</v>
      </c>
      <c r="F1456" s="76" t="str">
        <f t="shared" si="397"/>
        <v>11877_2</v>
      </c>
      <c r="G1456" s="80">
        <v>11877</v>
      </c>
      <c r="H1456" s="52">
        <v>2</v>
      </c>
      <c r="I1456" s="52">
        <v>7026</v>
      </c>
      <c r="J1456" s="53" t="str">
        <f t="shared" si="421"/>
        <v>ok</v>
      </c>
      <c r="K1456" s="54" t="str">
        <f>CONCATENATE(L1456,"_",M1456)</f>
        <v>11877_2</v>
      </c>
      <c r="L1456" s="54">
        <v>11877</v>
      </c>
      <c r="M1456" s="54">
        <v>2</v>
      </c>
      <c r="N1456" s="54">
        <v>6794</v>
      </c>
      <c r="O1456" s="55">
        <v>117</v>
      </c>
      <c r="P1456" s="55">
        <v>82</v>
      </c>
      <c r="Q1456" s="55">
        <v>13</v>
      </c>
      <c r="R1456" s="55">
        <v>8</v>
      </c>
      <c r="S1456" s="52">
        <v>0</v>
      </c>
      <c r="T1456" s="56">
        <v>340</v>
      </c>
      <c r="U1456" s="56">
        <v>29</v>
      </c>
      <c r="V1456" s="56">
        <v>331</v>
      </c>
      <c r="W1456" s="56">
        <v>117</v>
      </c>
      <c r="X1456" s="57">
        <v>0.82</v>
      </c>
      <c r="Y1456" s="109"/>
      <c r="Z1456" s="109"/>
      <c r="AA1456" s="109"/>
      <c r="AB1456" s="109"/>
      <c r="AC1456" s="56">
        <v>2</v>
      </c>
      <c r="AD1456" s="52" t="s">
        <v>35</v>
      </c>
      <c r="AE1456" s="52" t="s">
        <v>35</v>
      </c>
      <c r="AF1456" s="52" t="s">
        <v>35</v>
      </c>
      <c r="AG1456" s="52"/>
      <c r="AH1456" s="106"/>
      <c r="AI1456" s="59"/>
      <c r="AJ1456" s="68" t="s">
        <v>10</v>
      </c>
      <c r="AK1456" t="s">
        <v>10</v>
      </c>
      <c r="AL1456" s="30" t="s">
        <v>10</v>
      </c>
      <c r="AM1456" s="39"/>
      <c r="AN1456" s="115" t="s">
        <v>10</v>
      </c>
      <c r="AO1456" s="30"/>
      <c r="AQ1456" s="5"/>
      <c r="AS1456" s="37"/>
      <c r="AT1456" s="30" t="s">
        <v>10</v>
      </c>
      <c r="AV1456" t="str">
        <f t="shared" si="422"/>
        <v>musta</v>
      </c>
      <c r="AW1456" t="str">
        <f t="shared" si="423"/>
        <v>musta</v>
      </c>
      <c r="AX1456" t="str">
        <f t="shared" si="424"/>
        <v>musta</v>
      </c>
      <c r="AY1456" s="31">
        <f t="shared" si="425"/>
        <v>10</v>
      </c>
      <c r="AZ1456" s="31">
        <f t="shared" si="426"/>
        <v>10</v>
      </c>
      <c r="BA1456" s="31">
        <f t="shared" si="427"/>
        <v>0</v>
      </c>
      <c r="BB1456" s="31">
        <f t="shared" si="428"/>
        <v>0</v>
      </c>
      <c r="BC1456" s="31">
        <f t="shared" si="429"/>
        <v>0</v>
      </c>
      <c r="BM1456" s="2" t="s">
        <v>35</v>
      </c>
      <c r="BN1456" s="2" t="s">
        <v>35</v>
      </c>
    </row>
    <row r="1457" spans="1:66" x14ac:dyDescent="0.25">
      <c r="A1457" s="50">
        <v>1446</v>
      </c>
      <c r="B1457" s="50">
        <v>1216</v>
      </c>
      <c r="C1457" s="50" t="str">
        <f t="shared" si="398"/>
        <v>11877_3_5463</v>
      </c>
      <c r="D1457" s="50">
        <v>1</v>
      </c>
      <c r="E1457" s="51">
        <f t="shared" si="420"/>
        <v>118770003</v>
      </c>
      <c r="F1457" s="76" t="str">
        <f t="shared" si="397"/>
        <v>11877_3</v>
      </c>
      <c r="G1457" s="80">
        <v>11877</v>
      </c>
      <c r="H1457" s="52">
        <v>3</v>
      </c>
      <c r="I1457" s="52">
        <v>5463</v>
      </c>
      <c r="J1457" s="53" t="str">
        <f t="shared" si="421"/>
        <v>ok</v>
      </c>
      <c r="K1457" s="54" t="str">
        <f>CONCATENATE(L1457,"_",M1457)</f>
        <v>11877_3</v>
      </c>
      <c r="L1457" s="54">
        <v>11877</v>
      </c>
      <c r="M1457" s="54">
        <v>3</v>
      </c>
      <c r="N1457" s="54">
        <v>4967</v>
      </c>
      <c r="O1457" s="55">
        <v>25</v>
      </c>
      <c r="P1457" s="55">
        <v>77</v>
      </c>
      <c r="Q1457" s="55">
        <v>10</v>
      </c>
      <c r="R1457" s="55">
        <v>22</v>
      </c>
      <c r="S1457" s="52">
        <v>0</v>
      </c>
      <c r="T1457" s="56">
        <v>340</v>
      </c>
      <c r="U1457" s="56">
        <v>29</v>
      </c>
      <c r="V1457" s="56">
        <v>331</v>
      </c>
      <c r="W1457" s="56">
        <v>25</v>
      </c>
      <c r="X1457" s="57">
        <v>0.77</v>
      </c>
      <c r="Y1457" s="109"/>
      <c r="Z1457" s="109"/>
      <c r="AA1457" s="109"/>
      <c r="AB1457" s="109"/>
      <c r="AC1457" s="56">
        <v>0</v>
      </c>
      <c r="AD1457" s="52" t="s">
        <v>35</v>
      </c>
      <c r="AE1457" s="52" t="s">
        <v>35</v>
      </c>
      <c r="AF1457" s="52" t="s">
        <v>35</v>
      </c>
      <c r="AG1457" s="52"/>
      <c r="AH1457" s="106"/>
      <c r="AI1457" s="59"/>
      <c r="AJ1457" s="68" t="s">
        <v>10</v>
      </c>
      <c r="AK1457" t="s">
        <v>10</v>
      </c>
      <c r="AL1457" s="30" t="s">
        <v>10</v>
      </c>
      <c r="AM1457" s="39"/>
      <c r="AN1457" s="115" t="s">
        <v>10</v>
      </c>
      <c r="AO1457" s="30"/>
      <c r="AQ1457" s="5"/>
      <c r="AS1457" s="37"/>
      <c r="AT1457" s="30" t="s">
        <v>10</v>
      </c>
      <c r="AV1457" t="str">
        <f t="shared" si="422"/>
        <v>musta</v>
      </c>
      <c r="AW1457" t="str">
        <f t="shared" si="423"/>
        <v>musta</v>
      </c>
      <c r="AX1457" t="str">
        <f t="shared" si="424"/>
        <v>musta</v>
      </c>
      <c r="AY1457" s="31">
        <f t="shared" si="425"/>
        <v>10</v>
      </c>
      <c r="AZ1457" s="31">
        <f t="shared" si="426"/>
        <v>10</v>
      </c>
      <c r="BA1457" s="31">
        <f t="shared" si="427"/>
        <v>0</v>
      </c>
      <c r="BB1457" s="31">
        <f t="shared" si="428"/>
        <v>0</v>
      </c>
      <c r="BC1457" s="31">
        <f t="shared" si="429"/>
        <v>0</v>
      </c>
      <c r="BM1457" s="2" t="s">
        <v>35</v>
      </c>
      <c r="BN1457" s="2" t="s">
        <v>35</v>
      </c>
    </row>
    <row r="1458" spans="1:66" x14ac:dyDescent="0.25">
      <c r="A1458" s="50">
        <v>1447</v>
      </c>
      <c r="B1458" s="50">
        <v>1217</v>
      </c>
      <c r="C1458" s="50" t="str">
        <f t="shared" si="398"/>
        <v>11878_1_638</v>
      </c>
      <c r="D1458" s="50">
        <v>1</v>
      </c>
      <c r="E1458" s="51">
        <f t="shared" si="420"/>
        <v>118780001</v>
      </c>
      <c r="F1458" s="76" t="str">
        <f t="shared" si="397"/>
        <v>11878_1</v>
      </c>
      <c r="G1458" s="80">
        <v>11878</v>
      </c>
      <c r="H1458" s="52">
        <v>1</v>
      </c>
      <c r="I1458" s="52">
        <v>638</v>
      </c>
      <c r="J1458" s="53" t="str">
        <f t="shared" si="421"/>
        <v>huom!</v>
      </c>
      <c r="K1458" s="54"/>
      <c r="L1458" s="54"/>
      <c r="M1458" s="54"/>
      <c r="N1458" s="54"/>
      <c r="O1458" s="55" t="s">
        <v>32</v>
      </c>
      <c r="P1458" s="55" t="s">
        <v>32</v>
      </c>
      <c r="Q1458" s="55" t="s">
        <v>32</v>
      </c>
      <c r="R1458" s="55" t="s">
        <v>32</v>
      </c>
      <c r="S1458" s="52">
        <v>0</v>
      </c>
      <c r="T1458" s="56">
        <v>70</v>
      </c>
      <c r="U1458" s="56">
        <v>4</v>
      </c>
      <c r="V1458" s="56">
        <v>70</v>
      </c>
      <c r="W1458" s="56" t="s">
        <v>37</v>
      </c>
      <c r="X1458" s="57" t="s">
        <v>37</v>
      </c>
      <c r="Y1458" s="109"/>
      <c r="Z1458" s="109"/>
      <c r="AA1458" s="109"/>
      <c r="AB1458" s="109"/>
      <c r="AC1458" s="56">
        <v>0</v>
      </c>
      <c r="AD1458" s="52" t="s">
        <v>35</v>
      </c>
      <c r="AE1458" s="52" t="s">
        <v>35</v>
      </c>
      <c r="AF1458" s="52" t="s">
        <v>35</v>
      </c>
      <c r="AG1458" s="52"/>
      <c r="AH1458" s="106"/>
      <c r="AI1458" s="59"/>
      <c r="AJ1458" s="68" t="s">
        <v>10</v>
      </c>
      <c r="AK1458" t="s">
        <v>10</v>
      </c>
      <c r="AL1458" s="30" t="s">
        <v>10</v>
      </c>
      <c r="AM1458" s="39"/>
      <c r="AN1458" s="115" t="s">
        <v>10</v>
      </c>
      <c r="AO1458" s="30"/>
      <c r="AQ1458" s="5"/>
      <c r="AS1458" s="37"/>
      <c r="AT1458" s="30" t="s">
        <v>10</v>
      </c>
      <c r="AV1458" t="str">
        <f t="shared" si="422"/>
        <v>ei mallia</v>
      </c>
      <c r="AW1458" t="str">
        <f t="shared" si="423"/>
        <v>ei mallia</v>
      </c>
      <c r="AX1458" t="str">
        <f t="shared" si="424"/>
        <v>ei mallia</v>
      </c>
      <c r="AY1458" s="31">
        <f t="shared" si="425"/>
        <v>20</v>
      </c>
      <c r="AZ1458" s="31">
        <f t="shared" si="426"/>
        <v>10</v>
      </c>
      <c r="BA1458" s="31">
        <f t="shared" si="427"/>
        <v>10</v>
      </c>
      <c r="BB1458" s="31">
        <f t="shared" si="428"/>
        <v>0</v>
      </c>
      <c r="BC1458" s="31">
        <f t="shared" si="429"/>
        <v>0</v>
      </c>
      <c r="BM1458" s="2" t="s">
        <v>35</v>
      </c>
      <c r="BN1458" s="2" t="s">
        <v>35</v>
      </c>
    </row>
    <row r="1459" spans="1:66" x14ac:dyDescent="0.25">
      <c r="A1459" s="50">
        <v>1448</v>
      </c>
      <c r="B1459" s="50">
        <v>1218</v>
      </c>
      <c r="C1459" s="50" t="str">
        <f t="shared" si="398"/>
        <v>11879_1_6024</v>
      </c>
      <c r="D1459" s="50">
        <v>1</v>
      </c>
      <c r="E1459" s="51">
        <f t="shared" si="420"/>
        <v>118790001</v>
      </c>
      <c r="F1459" s="76" t="str">
        <f t="shared" si="397"/>
        <v>11879_1</v>
      </c>
      <c r="G1459" s="80">
        <v>11879</v>
      </c>
      <c r="H1459" s="52">
        <v>1</v>
      </c>
      <c r="I1459" s="52">
        <v>6024</v>
      </c>
      <c r="J1459" s="53" t="str">
        <f t="shared" si="421"/>
        <v>ok</v>
      </c>
      <c r="K1459" s="54" t="str">
        <f>CONCATENATE(L1459,"_",M1459)</f>
        <v>11879_1</v>
      </c>
      <c r="L1459" s="54">
        <v>11879</v>
      </c>
      <c r="M1459" s="54">
        <v>1</v>
      </c>
      <c r="N1459" s="54">
        <v>3733</v>
      </c>
      <c r="O1459" s="55">
        <v>49</v>
      </c>
      <c r="P1459" s="55">
        <v>69</v>
      </c>
      <c r="Q1459" s="55">
        <v>4</v>
      </c>
      <c r="R1459" s="55">
        <v>6</v>
      </c>
      <c r="S1459" s="52">
        <v>0</v>
      </c>
      <c r="T1459" s="56">
        <v>66</v>
      </c>
      <c r="U1459" s="56">
        <v>3</v>
      </c>
      <c r="V1459" s="56">
        <v>59</v>
      </c>
      <c r="W1459" s="56">
        <v>49</v>
      </c>
      <c r="X1459" s="57">
        <v>0.69</v>
      </c>
      <c r="Y1459" s="109"/>
      <c r="Z1459" s="109"/>
      <c r="AA1459" s="109"/>
      <c r="AB1459" s="109"/>
      <c r="AC1459" s="56">
        <v>0</v>
      </c>
      <c r="AD1459" s="52" t="s">
        <v>35</v>
      </c>
      <c r="AE1459" s="52" t="s">
        <v>35</v>
      </c>
      <c r="AF1459" s="52" t="s">
        <v>35</v>
      </c>
      <c r="AG1459" s="52"/>
      <c r="AH1459" s="106"/>
      <c r="AI1459" s="59"/>
      <c r="AJ1459" s="68" t="s">
        <v>10</v>
      </c>
      <c r="AK1459" t="s">
        <v>10</v>
      </c>
      <c r="AL1459" s="30" t="s">
        <v>10</v>
      </c>
      <c r="AM1459" s="39"/>
      <c r="AN1459" s="115" t="s">
        <v>10</v>
      </c>
      <c r="AO1459" s="30"/>
      <c r="AQ1459" s="5"/>
      <c r="AS1459" s="37"/>
      <c r="AT1459" s="30" t="s">
        <v>10</v>
      </c>
      <c r="AV1459" t="str">
        <f t="shared" si="422"/>
        <v>musta</v>
      </c>
      <c r="AW1459" t="str">
        <f t="shared" si="423"/>
        <v>musta</v>
      </c>
      <c r="AX1459" t="str">
        <f t="shared" si="424"/>
        <v>musta</v>
      </c>
      <c r="AY1459" s="31">
        <f t="shared" si="425"/>
        <v>10</v>
      </c>
      <c r="AZ1459" s="31">
        <f t="shared" si="426"/>
        <v>10</v>
      </c>
      <c r="BA1459" s="31">
        <f t="shared" si="427"/>
        <v>0</v>
      </c>
      <c r="BB1459" s="31">
        <f t="shared" si="428"/>
        <v>0</v>
      </c>
      <c r="BC1459" s="31">
        <f t="shared" si="429"/>
        <v>0</v>
      </c>
      <c r="BM1459" s="2" t="s">
        <v>35</v>
      </c>
      <c r="BN1459" s="2" t="s">
        <v>35</v>
      </c>
    </row>
    <row r="1460" spans="1:66" x14ac:dyDescent="0.25">
      <c r="A1460" s="50">
        <v>1449</v>
      </c>
      <c r="B1460" s="50">
        <v>1219</v>
      </c>
      <c r="C1460" s="50" t="str">
        <f t="shared" si="398"/>
        <v>11885_1_2940</v>
      </c>
      <c r="D1460" s="50">
        <v>1</v>
      </c>
      <c r="E1460" s="51">
        <f t="shared" si="420"/>
        <v>118850001</v>
      </c>
      <c r="F1460" s="76" t="str">
        <f t="shared" si="397"/>
        <v>11885_1</v>
      </c>
      <c r="G1460" s="80">
        <v>11885</v>
      </c>
      <c r="H1460" s="52">
        <v>1</v>
      </c>
      <c r="I1460" s="52">
        <v>2940</v>
      </c>
      <c r="J1460" s="53" t="str">
        <f t="shared" si="421"/>
        <v>ok</v>
      </c>
      <c r="K1460" s="54" t="str">
        <f>CONCATENATE(L1460,"_",M1460)</f>
        <v>11885_1</v>
      </c>
      <c r="L1460" s="54">
        <v>11885</v>
      </c>
      <c r="M1460" s="54">
        <v>1</v>
      </c>
      <c r="N1460" s="54">
        <v>2835</v>
      </c>
      <c r="O1460" s="55">
        <v>42</v>
      </c>
      <c r="P1460" s="55">
        <v>67</v>
      </c>
      <c r="Q1460" s="55">
        <v>24</v>
      </c>
      <c r="R1460" s="55">
        <v>37</v>
      </c>
      <c r="S1460" s="52">
        <v>0</v>
      </c>
      <c r="T1460" s="56">
        <v>125</v>
      </c>
      <c r="U1460" s="56">
        <v>5</v>
      </c>
      <c r="V1460" s="56">
        <v>114</v>
      </c>
      <c r="W1460" s="56">
        <v>42</v>
      </c>
      <c r="X1460" s="57">
        <v>0.67</v>
      </c>
      <c r="Y1460" s="109"/>
      <c r="Z1460" s="109"/>
      <c r="AA1460" s="109"/>
      <c r="AB1460" s="109"/>
      <c r="AC1460" s="56">
        <v>11</v>
      </c>
      <c r="AD1460" s="52" t="s">
        <v>35</v>
      </c>
      <c r="AE1460" s="52" t="s">
        <v>35</v>
      </c>
      <c r="AF1460" s="52" t="s">
        <v>35</v>
      </c>
      <c r="AG1460" s="52"/>
      <c r="AH1460" s="106"/>
      <c r="AI1460" s="59"/>
      <c r="AJ1460" s="68" t="s">
        <v>10</v>
      </c>
      <c r="AK1460" t="s">
        <v>10</v>
      </c>
      <c r="AL1460" s="30" t="s">
        <v>10</v>
      </c>
      <c r="AM1460" s="39"/>
      <c r="AN1460" s="115" t="s">
        <v>10</v>
      </c>
      <c r="AO1460" s="30"/>
      <c r="AQ1460" s="5"/>
      <c r="AS1460" s="37"/>
      <c r="AT1460" s="30" t="s">
        <v>10</v>
      </c>
      <c r="AV1460" t="str">
        <f t="shared" si="422"/>
        <v>musta</v>
      </c>
      <c r="AW1460" t="str">
        <f t="shared" si="423"/>
        <v>musta</v>
      </c>
      <c r="AX1460" t="str">
        <f t="shared" si="424"/>
        <v>musta</v>
      </c>
      <c r="AY1460" s="31">
        <f t="shared" si="425"/>
        <v>10</v>
      </c>
      <c r="AZ1460" s="31">
        <f t="shared" si="426"/>
        <v>10</v>
      </c>
      <c r="BA1460" s="31">
        <f t="shared" si="427"/>
        <v>0</v>
      </c>
      <c r="BB1460" s="31">
        <f t="shared" si="428"/>
        <v>0</v>
      </c>
      <c r="BC1460" s="31">
        <f t="shared" si="429"/>
        <v>0</v>
      </c>
      <c r="BM1460" s="2" t="s">
        <v>35</v>
      </c>
      <c r="BN1460" s="2" t="s">
        <v>35</v>
      </c>
    </row>
    <row r="1461" spans="1:66" x14ac:dyDescent="0.25">
      <c r="A1461" s="50">
        <v>1450</v>
      </c>
      <c r="B1461" s="50">
        <v>1220</v>
      </c>
      <c r="C1461" s="50" t="str">
        <f t="shared" si="398"/>
        <v>11887_1_1540</v>
      </c>
      <c r="D1461" s="50">
        <v>1</v>
      </c>
      <c r="E1461" s="51">
        <f t="shared" si="420"/>
        <v>118870001</v>
      </c>
      <c r="F1461" s="76" t="str">
        <f t="shared" si="397"/>
        <v>11887_1</v>
      </c>
      <c r="G1461" s="80">
        <v>11887</v>
      </c>
      <c r="H1461" s="52">
        <v>1</v>
      </c>
      <c r="I1461" s="52">
        <v>1540</v>
      </c>
      <c r="J1461" s="53" t="str">
        <f t="shared" si="421"/>
        <v>ok</v>
      </c>
      <c r="K1461" s="54" t="str">
        <f>CONCATENATE(L1461,"_",M1461)</f>
        <v>11887_1</v>
      </c>
      <c r="L1461" s="54">
        <v>11887</v>
      </c>
      <c r="M1461" s="54">
        <v>1</v>
      </c>
      <c r="N1461" s="54">
        <v>1425</v>
      </c>
      <c r="O1461" s="55">
        <v>32</v>
      </c>
      <c r="P1461" s="55">
        <v>100</v>
      </c>
      <c r="Q1461" s="55">
        <v>32</v>
      </c>
      <c r="R1461" s="55">
        <v>100</v>
      </c>
      <c r="S1461" s="52">
        <v>0</v>
      </c>
      <c r="T1461" s="56">
        <v>173</v>
      </c>
      <c r="U1461" s="56">
        <v>4</v>
      </c>
      <c r="V1461" s="56">
        <v>179</v>
      </c>
      <c r="W1461" s="56">
        <v>32</v>
      </c>
      <c r="X1461" s="57">
        <v>1</v>
      </c>
      <c r="Y1461" s="109"/>
      <c r="Z1461" s="109"/>
      <c r="AA1461" s="109"/>
      <c r="AB1461" s="109"/>
      <c r="AC1461" s="56">
        <v>0</v>
      </c>
      <c r="AD1461" s="52" t="s">
        <v>35</v>
      </c>
      <c r="AE1461" s="52" t="s">
        <v>35</v>
      </c>
      <c r="AF1461" s="52" t="s">
        <v>35</v>
      </c>
      <c r="AG1461" s="52" t="s">
        <v>36</v>
      </c>
      <c r="AH1461" s="106"/>
      <c r="AI1461" s="59"/>
      <c r="AJ1461" s="68" t="s">
        <v>10</v>
      </c>
      <c r="AK1461" t="s">
        <v>10</v>
      </c>
      <c r="AL1461" s="30" t="s">
        <v>10</v>
      </c>
      <c r="AM1461" s="39"/>
      <c r="AN1461" s="115" t="s">
        <v>10</v>
      </c>
      <c r="AO1461" s="30"/>
      <c r="AQ1461" s="5"/>
      <c r="AS1461" s="37"/>
      <c r="AT1461" s="30" t="s">
        <v>10</v>
      </c>
      <c r="AV1461" t="str">
        <f t="shared" si="422"/>
        <v>musta</v>
      </c>
      <c r="AW1461" t="str">
        <f t="shared" si="423"/>
        <v>musta</v>
      </c>
      <c r="AX1461" t="str">
        <f t="shared" si="424"/>
        <v>musta</v>
      </c>
      <c r="AY1461" s="31">
        <f t="shared" si="425"/>
        <v>10</v>
      </c>
      <c r="AZ1461" s="31">
        <f t="shared" si="426"/>
        <v>10</v>
      </c>
      <c r="BA1461" s="31">
        <f t="shared" si="427"/>
        <v>0</v>
      </c>
      <c r="BB1461" s="31">
        <f t="shared" si="428"/>
        <v>0</v>
      </c>
      <c r="BC1461" s="31">
        <f t="shared" si="429"/>
        <v>0</v>
      </c>
      <c r="BM1461" s="2" t="s">
        <v>35</v>
      </c>
      <c r="BN1461" s="2" t="s">
        <v>35</v>
      </c>
    </row>
    <row r="1462" spans="1:66" x14ac:dyDescent="0.25">
      <c r="A1462" s="50">
        <v>1451</v>
      </c>
      <c r="B1462" s="50">
        <v>1221</v>
      </c>
      <c r="C1462" s="50" t="str">
        <f t="shared" si="398"/>
        <v>11888_1_4741</v>
      </c>
      <c r="D1462" s="50">
        <v>1</v>
      </c>
      <c r="E1462" s="51">
        <f t="shared" si="420"/>
        <v>118880001</v>
      </c>
      <c r="F1462" s="76" t="str">
        <f t="shared" si="397"/>
        <v>11888_1</v>
      </c>
      <c r="G1462" s="80">
        <v>11888</v>
      </c>
      <c r="H1462" s="52">
        <v>1</v>
      </c>
      <c r="I1462" s="52">
        <v>4741</v>
      </c>
      <c r="J1462" s="53" t="str">
        <f t="shared" si="421"/>
        <v>ok</v>
      </c>
      <c r="K1462" s="54" t="str">
        <f>CONCATENATE(L1462,"_",M1462)</f>
        <v>11888_1</v>
      </c>
      <c r="L1462" s="54">
        <v>11888</v>
      </c>
      <c r="M1462" s="54">
        <v>1</v>
      </c>
      <c r="N1462" s="54">
        <v>9090</v>
      </c>
      <c r="O1462" s="55">
        <v>421</v>
      </c>
      <c r="P1462" s="55">
        <v>75</v>
      </c>
      <c r="Q1462" s="55">
        <v>162</v>
      </c>
      <c r="R1462" s="55">
        <v>23</v>
      </c>
      <c r="S1462" s="52">
        <v>0</v>
      </c>
      <c r="T1462" s="56">
        <v>715</v>
      </c>
      <c r="U1462" s="56">
        <v>62</v>
      </c>
      <c r="V1462" s="56">
        <v>756</v>
      </c>
      <c r="W1462" s="56">
        <v>421</v>
      </c>
      <c r="X1462" s="57">
        <v>0.75</v>
      </c>
      <c r="Y1462" s="109"/>
      <c r="Z1462" s="109"/>
      <c r="AA1462" s="109"/>
      <c r="AB1462" s="109"/>
      <c r="AC1462" s="56">
        <v>180</v>
      </c>
      <c r="AD1462" s="52" t="s">
        <v>35</v>
      </c>
      <c r="AE1462" s="52" t="s">
        <v>35</v>
      </c>
      <c r="AF1462" s="52" t="s">
        <v>35</v>
      </c>
      <c r="AG1462" s="52"/>
      <c r="AH1462" s="106"/>
      <c r="AI1462" s="59"/>
      <c r="AJ1462" s="68" t="s">
        <v>10</v>
      </c>
      <c r="AK1462" t="s">
        <v>10</v>
      </c>
      <c r="AL1462" s="30" t="s">
        <v>10</v>
      </c>
      <c r="AM1462" s="39"/>
      <c r="AN1462" s="115" t="s">
        <v>10</v>
      </c>
      <c r="AO1462" s="30"/>
      <c r="AQ1462" s="5"/>
      <c r="AS1462" s="37"/>
      <c r="AT1462" s="30" t="s">
        <v>10</v>
      </c>
      <c r="AV1462" t="str">
        <f t="shared" si="422"/>
        <v>punainen</v>
      </c>
      <c r="AW1462" t="str">
        <f t="shared" si="423"/>
        <v>musta</v>
      </c>
      <c r="AX1462" t="str">
        <f t="shared" si="424"/>
        <v>musta</v>
      </c>
      <c r="AY1462" s="31">
        <f t="shared" si="425"/>
        <v>11</v>
      </c>
      <c r="AZ1462" s="31">
        <f t="shared" si="426"/>
        <v>10</v>
      </c>
      <c r="BA1462" s="31">
        <f t="shared" si="427"/>
        <v>0</v>
      </c>
      <c r="BB1462" s="31">
        <f t="shared" si="428"/>
        <v>1</v>
      </c>
      <c r="BC1462" s="31">
        <f t="shared" si="429"/>
        <v>0</v>
      </c>
      <c r="BM1462" s="2" t="s">
        <v>35</v>
      </c>
      <c r="BN1462" s="2" t="s">
        <v>35</v>
      </c>
    </row>
    <row r="1463" spans="1:66" x14ac:dyDescent="0.25">
      <c r="A1463" s="50">
        <v>1452</v>
      </c>
      <c r="B1463" s="50">
        <v>1222</v>
      </c>
      <c r="C1463" s="50" t="str">
        <f t="shared" si="398"/>
        <v>11888_2_4456</v>
      </c>
      <c r="D1463" s="50">
        <v>1</v>
      </c>
      <c r="E1463" s="51">
        <f t="shared" si="420"/>
        <v>118880002</v>
      </c>
      <c r="F1463" s="76" t="str">
        <f t="shared" si="397"/>
        <v>11888_2</v>
      </c>
      <c r="G1463" s="80">
        <v>11888</v>
      </c>
      <c r="H1463" s="52">
        <v>2</v>
      </c>
      <c r="I1463" s="52">
        <v>4456</v>
      </c>
      <c r="J1463" s="53" t="str">
        <f t="shared" si="421"/>
        <v>huom!</v>
      </c>
      <c r="K1463" s="54"/>
      <c r="L1463" s="54"/>
      <c r="M1463" s="54"/>
      <c r="N1463" s="54"/>
      <c r="O1463" s="55">
        <v>283</v>
      </c>
      <c r="P1463" s="55">
        <v>74</v>
      </c>
      <c r="Q1463" s="55">
        <v>71</v>
      </c>
      <c r="R1463" s="55">
        <v>19</v>
      </c>
      <c r="S1463" s="52">
        <v>0</v>
      </c>
      <c r="T1463" s="56">
        <v>522</v>
      </c>
      <c r="U1463" s="56">
        <v>30</v>
      </c>
      <c r="V1463" s="56">
        <v>548</v>
      </c>
      <c r="W1463" s="56">
        <v>283</v>
      </c>
      <c r="X1463" s="57">
        <v>0.74</v>
      </c>
      <c r="Y1463" s="109"/>
      <c r="Z1463" s="109"/>
      <c r="AA1463" s="109"/>
      <c r="AB1463" s="109"/>
      <c r="AC1463" s="56">
        <v>71</v>
      </c>
      <c r="AD1463" s="52" t="s">
        <v>35</v>
      </c>
      <c r="AE1463" s="52" t="s">
        <v>35</v>
      </c>
      <c r="AF1463" s="52" t="s">
        <v>35</v>
      </c>
      <c r="AG1463" s="52"/>
      <c r="AH1463" s="106"/>
      <c r="AI1463" s="59"/>
      <c r="AJ1463" s="68" t="s">
        <v>10</v>
      </c>
      <c r="AK1463" t="s">
        <v>10</v>
      </c>
      <c r="AL1463" s="30" t="s">
        <v>10</v>
      </c>
      <c r="AM1463" s="39"/>
      <c r="AN1463" s="115" t="s">
        <v>10</v>
      </c>
      <c r="AO1463" s="30"/>
      <c r="AQ1463" s="5"/>
      <c r="AS1463" s="37"/>
      <c r="AT1463" s="30" t="s">
        <v>10</v>
      </c>
      <c r="AV1463" t="str">
        <f t="shared" si="422"/>
        <v>musta</v>
      </c>
      <c r="AW1463" t="str">
        <f t="shared" si="423"/>
        <v>musta</v>
      </c>
      <c r="AX1463" t="str">
        <f t="shared" si="424"/>
        <v>musta</v>
      </c>
      <c r="AY1463" s="31">
        <f t="shared" si="425"/>
        <v>10</v>
      </c>
      <c r="AZ1463" s="31">
        <f t="shared" si="426"/>
        <v>10</v>
      </c>
      <c r="BA1463" s="31">
        <f t="shared" si="427"/>
        <v>0</v>
      </c>
      <c r="BB1463" s="31">
        <f t="shared" si="428"/>
        <v>0</v>
      </c>
      <c r="BC1463" s="31">
        <f t="shared" si="429"/>
        <v>0</v>
      </c>
      <c r="BM1463" s="2" t="s">
        <v>35</v>
      </c>
      <c r="BN1463" s="2" t="s">
        <v>35</v>
      </c>
    </row>
    <row r="1464" spans="1:66" x14ac:dyDescent="0.25">
      <c r="A1464" s="50">
        <v>1453</v>
      </c>
      <c r="B1464" s="50">
        <v>1223</v>
      </c>
      <c r="C1464" s="50" t="str">
        <f t="shared" si="398"/>
        <v>11889_1_8654</v>
      </c>
      <c r="D1464" s="50">
        <v>1</v>
      </c>
      <c r="E1464" s="51">
        <f t="shared" si="420"/>
        <v>118890001</v>
      </c>
      <c r="F1464" s="76" t="str">
        <f t="shared" si="397"/>
        <v>11889_1</v>
      </c>
      <c r="G1464" s="80">
        <v>11889</v>
      </c>
      <c r="H1464" s="52">
        <v>1</v>
      </c>
      <c r="I1464" s="52">
        <v>8654</v>
      </c>
      <c r="J1464" s="53" t="str">
        <f t="shared" si="421"/>
        <v>ok</v>
      </c>
      <c r="K1464" s="54" t="str">
        <f>CONCATENATE(L1464,"_",M1464)</f>
        <v>11889_1</v>
      </c>
      <c r="L1464" s="54">
        <v>11889</v>
      </c>
      <c r="M1464" s="54">
        <v>1</v>
      </c>
      <c r="N1464" s="54">
        <v>8214</v>
      </c>
      <c r="O1464" s="55">
        <v>38</v>
      </c>
      <c r="P1464" s="55">
        <v>32</v>
      </c>
      <c r="Q1464" s="55">
        <v>22</v>
      </c>
      <c r="R1464" s="55">
        <v>18</v>
      </c>
      <c r="S1464" s="52">
        <v>0</v>
      </c>
      <c r="T1464" s="56">
        <v>188</v>
      </c>
      <c r="U1464" s="56">
        <v>8</v>
      </c>
      <c r="V1464" s="56">
        <v>185</v>
      </c>
      <c r="W1464" s="56">
        <v>38</v>
      </c>
      <c r="X1464" s="57">
        <v>0.32</v>
      </c>
      <c r="Y1464" s="109"/>
      <c r="Z1464" s="109"/>
      <c r="AA1464" s="109"/>
      <c r="AB1464" s="109"/>
      <c r="AC1464" s="56">
        <v>4</v>
      </c>
      <c r="AD1464" s="52" t="s">
        <v>35</v>
      </c>
      <c r="AE1464" s="52" t="s">
        <v>35</v>
      </c>
      <c r="AF1464" s="52" t="s">
        <v>35</v>
      </c>
      <c r="AG1464" s="52"/>
      <c r="AH1464" s="106"/>
      <c r="AI1464" s="59"/>
      <c r="AJ1464" s="68" t="s">
        <v>10</v>
      </c>
      <c r="AK1464" t="s">
        <v>10</v>
      </c>
      <c r="AL1464" s="30" t="s">
        <v>10</v>
      </c>
      <c r="AM1464" s="39"/>
      <c r="AN1464" s="115" t="s">
        <v>10</v>
      </c>
      <c r="AO1464" s="30"/>
      <c r="AQ1464" s="5"/>
      <c r="AS1464" s="37"/>
      <c r="AT1464" s="30" t="s">
        <v>10</v>
      </c>
      <c r="AV1464" t="str">
        <f t="shared" si="422"/>
        <v>musta</v>
      </c>
      <c r="AW1464" t="str">
        <f t="shared" si="423"/>
        <v>musta</v>
      </c>
      <c r="AX1464" t="str">
        <f t="shared" si="424"/>
        <v>musta</v>
      </c>
      <c r="AY1464" s="31">
        <f t="shared" si="425"/>
        <v>0</v>
      </c>
      <c r="AZ1464" s="31">
        <f t="shared" si="426"/>
        <v>0</v>
      </c>
      <c r="BA1464" s="31">
        <f t="shared" si="427"/>
        <v>0</v>
      </c>
      <c r="BB1464" s="31">
        <f t="shared" si="428"/>
        <v>0</v>
      </c>
      <c r="BC1464" s="31">
        <f t="shared" si="429"/>
        <v>0</v>
      </c>
      <c r="BM1464" s="2" t="s">
        <v>35</v>
      </c>
      <c r="BN1464" s="2" t="s">
        <v>35</v>
      </c>
    </row>
    <row r="1465" spans="1:66" x14ac:dyDescent="0.25">
      <c r="A1465" s="50">
        <v>1454</v>
      </c>
      <c r="B1465" s="50">
        <v>1224</v>
      </c>
      <c r="C1465" s="50" t="str">
        <f t="shared" si="398"/>
        <v>11891_1_6531</v>
      </c>
      <c r="D1465" s="50">
        <v>1</v>
      </c>
      <c r="E1465" s="51">
        <f t="shared" si="420"/>
        <v>118910001</v>
      </c>
      <c r="F1465" s="76" t="str">
        <f t="shared" si="397"/>
        <v>11891_1</v>
      </c>
      <c r="G1465" s="80">
        <v>11891</v>
      </c>
      <c r="H1465" s="52">
        <v>1</v>
      </c>
      <c r="I1465" s="52">
        <v>6531</v>
      </c>
      <c r="J1465" s="53" t="str">
        <f t="shared" si="421"/>
        <v>ok</v>
      </c>
      <c r="K1465" s="54" t="str">
        <f>CONCATENATE(L1465,"_",M1465)</f>
        <v>11891_1</v>
      </c>
      <c r="L1465" s="54">
        <v>11891</v>
      </c>
      <c r="M1465" s="54">
        <v>1</v>
      </c>
      <c r="N1465" s="54">
        <v>6207</v>
      </c>
      <c r="O1465" s="55">
        <v>370</v>
      </c>
      <c r="P1465" s="55">
        <v>71</v>
      </c>
      <c r="Q1465" s="55">
        <v>165</v>
      </c>
      <c r="R1465" s="55">
        <v>35</v>
      </c>
      <c r="S1465" s="52">
        <v>0</v>
      </c>
      <c r="T1465" s="56">
        <v>401</v>
      </c>
      <c r="U1465" s="56">
        <v>18</v>
      </c>
      <c r="V1465" s="56">
        <v>432</v>
      </c>
      <c r="W1465" s="56">
        <v>370</v>
      </c>
      <c r="X1465" s="57">
        <v>0.71</v>
      </c>
      <c r="Y1465" s="109"/>
      <c r="Z1465" s="109"/>
      <c r="AA1465" s="109"/>
      <c r="AB1465" s="109"/>
      <c r="AC1465" s="56">
        <v>35</v>
      </c>
      <c r="AD1465" s="52" t="s">
        <v>35</v>
      </c>
      <c r="AE1465" s="52" t="s">
        <v>35</v>
      </c>
      <c r="AF1465" s="52" t="s">
        <v>35</v>
      </c>
      <c r="AG1465" s="52"/>
      <c r="AH1465" s="106"/>
      <c r="AI1465" s="59"/>
      <c r="AJ1465" s="68" t="s">
        <v>10</v>
      </c>
      <c r="AK1465" t="s">
        <v>10</v>
      </c>
      <c r="AL1465" s="30" t="s">
        <v>10</v>
      </c>
      <c r="AM1465" s="39"/>
      <c r="AN1465" s="115" t="s">
        <v>10</v>
      </c>
      <c r="AO1465" s="30"/>
      <c r="AQ1465" s="5"/>
      <c r="AS1465" s="37"/>
      <c r="AT1465" s="30" t="s">
        <v>10</v>
      </c>
      <c r="AV1465" t="str">
        <f t="shared" si="422"/>
        <v>musta</v>
      </c>
      <c r="AW1465" t="str">
        <f t="shared" si="423"/>
        <v>musta</v>
      </c>
      <c r="AX1465" t="str">
        <f t="shared" si="424"/>
        <v>musta</v>
      </c>
      <c r="AY1465" s="31">
        <f t="shared" si="425"/>
        <v>10</v>
      </c>
      <c r="AZ1465" s="31">
        <f t="shared" si="426"/>
        <v>10</v>
      </c>
      <c r="BA1465" s="31">
        <f t="shared" si="427"/>
        <v>0</v>
      </c>
      <c r="BB1465" s="31">
        <f t="shared" si="428"/>
        <v>0</v>
      </c>
      <c r="BC1465" s="31">
        <f t="shared" si="429"/>
        <v>0</v>
      </c>
      <c r="BM1465" s="2" t="s">
        <v>35</v>
      </c>
      <c r="BN1465" s="2" t="s">
        <v>35</v>
      </c>
    </row>
    <row r="1466" spans="1:66" x14ac:dyDescent="0.25">
      <c r="A1466" s="50">
        <v>1455</v>
      </c>
      <c r="B1466" s="50">
        <v>1225</v>
      </c>
      <c r="C1466" s="50" t="str">
        <f t="shared" si="398"/>
        <v>11893_1_4421</v>
      </c>
      <c r="D1466" s="50">
        <v>1</v>
      </c>
      <c r="E1466" s="51">
        <f t="shared" si="420"/>
        <v>118930001</v>
      </c>
      <c r="F1466" s="76" t="str">
        <f t="shared" si="397"/>
        <v>11893_1</v>
      </c>
      <c r="G1466" s="80">
        <v>11893</v>
      </c>
      <c r="H1466" s="52">
        <v>1</v>
      </c>
      <c r="I1466" s="52">
        <v>4421</v>
      </c>
      <c r="J1466" s="53" t="str">
        <f t="shared" si="421"/>
        <v>ok</v>
      </c>
      <c r="K1466" s="54" t="str">
        <f>CONCATENATE(L1466,"_",M1466)</f>
        <v>11893_1</v>
      </c>
      <c r="L1466" s="54">
        <v>11893</v>
      </c>
      <c r="M1466" s="54">
        <v>1</v>
      </c>
      <c r="N1466" s="54">
        <v>9924</v>
      </c>
      <c r="O1466" s="55">
        <v>452</v>
      </c>
      <c r="P1466" s="55">
        <v>72</v>
      </c>
      <c r="Q1466" s="55">
        <v>222</v>
      </c>
      <c r="R1466" s="55">
        <v>35</v>
      </c>
      <c r="S1466" s="52">
        <v>0</v>
      </c>
      <c r="T1466" s="56">
        <v>332</v>
      </c>
      <c r="U1466" s="56">
        <v>8</v>
      </c>
      <c r="V1466" s="56">
        <v>345</v>
      </c>
      <c r="W1466" s="56">
        <v>452</v>
      </c>
      <c r="X1466" s="57">
        <v>0.72</v>
      </c>
      <c r="Y1466" s="109"/>
      <c r="Z1466" s="109"/>
      <c r="AA1466" s="109"/>
      <c r="AB1466" s="109"/>
      <c r="AC1466" s="56">
        <v>27</v>
      </c>
      <c r="AD1466" s="52" t="s">
        <v>35</v>
      </c>
      <c r="AE1466" s="52" t="s">
        <v>35</v>
      </c>
      <c r="AF1466" s="52" t="s">
        <v>35</v>
      </c>
      <c r="AG1466" s="52"/>
      <c r="AH1466" s="106"/>
      <c r="AI1466" s="59"/>
      <c r="AJ1466" s="68" t="s">
        <v>10</v>
      </c>
      <c r="AK1466" t="s">
        <v>10</v>
      </c>
      <c r="AL1466" s="30" t="s">
        <v>10</v>
      </c>
      <c r="AM1466" s="39"/>
      <c r="AN1466" s="115" t="s">
        <v>10</v>
      </c>
      <c r="AO1466" s="30"/>
      <c r="AQ1466" s="5"/>
      <c r="AS1466" s="37"/>
      <c r="AT1466" s="30" t="s">
        <v>10</v>
      </c>
      <c r="AV1466" t="str">
        <f t="shared" si="422"/>
        <v>musta</v>
      </c>
      <c r="AW1466" t="str">
        <f t="shared" si="423"/>
        <v>musta</v>
      </c>
      <c r="AX1466" t="str">
        <f t="shared" si="424"/>
        <v>musta</v>
      </c>
      <c r="AY1466" s="31">
        <f t="shared" si="425"/>
        <v>10</v>
      </c>
      <c r="AZ1466" s="31">
        <f t="shared" si="426"/>
        <v>10</v>
      </c>
      <c r="BA1466" s="31">
        <f t="shared" si="427"/>
        <v>0</v>
      </c>
      <c r="BB1466" s="31">
        <f t="shared" si="428"/>
        <v>0</v>
      </c>
      <c r="BC1466" s="31">
        <f t="shared" si="429"/>
        <v>0</v>
      </c>
      <c r="BM1466" s="2" t="s">
        <v>35</v>
      </c>
      <c r="BN1466" s="2" t="s">
        <v>35</v>
      </c>
    </row>
    <row r="1467" spans="1:66" x14ac:dyDescent="0.25">
      <c r="A1467" s="50">
        <v>1456</v>
      </c>
      <c r="B1467" s="50">
        <v>1226</v>
      </c>
      <c r="C1467" s="50" t="str">
        <f t="shared" si="398"/>
        <v>11893_2_6100</v>
      </c>
      <c r="D1467" s="50">
        <v>1</v>
      </c>
      <c r="E1467" s="51">
        <f t="shared" si="420"/>
        <v>118930002</v>
      </c>
      <c r="F1467" s="76" t="str">
        <f t="shared" si="397"/>
        <v>11893_2</v>
      </c>
      <c r="G1467" s="80">
        <v>11893</v>
      </c>
      <c r="H1467" s="52">
        <v>2</v>
      </c>
      <c r="I1467" s="52">
        <v>6100</v>
      </c>
      <c r="J1467" s="53" t="str">
        <f t="shared" si="421"/>
        <v>huom!</v>
      </c>
      <c r="K1467" s="54"/>
      <c r="L1467" s="54"/>
      <c r="M1467" s="54"/>
      <c r="N1467" s="54"/>
      <c r="O1467" s="55">
        <v>452</v>
      </c>
      <c r="P1467" s="55">
        <v>72</v>
      </c>
      <c r="Q1467" s="55">
        <v>222</v>
      </c>
      <c r="R1467" s="55">
        <v>35</v>
      </c>
      <c r="S1467" s="52">
        <v>0</v>
      </c>
      <c r="T1467" s="56">
        <v>332</v>
      </c>
      <c r="U1467" s="56">
        <v>8</v>
      </c>
      <c r="V1467" s="56">
        <v>345</v>
      </c>
      <c r="W1467" s="56">
        <v>452</v>
      </c>
      <c r="X1467" s="57">
        <v>0.72</v>
      </c>
      <c r="Y1467" s="109"/>
      <c r="Z1467" s="109"/>
      <c r="AA1467" s="109"/>
      <c r="AB1467" s="109"/>
      <c r="AC1467" s="56">
        <v>30</v>
      </c>
      <c r="AD1467" s="52" t="s">
        <v>35</v>
      </c>
      <c r="AE1467" s="52" t="s">
        <v>35</v>
      </c>
      <c r="AF1467" s="52" t="s">
        <v>35</v>
      </c>
      <c r="AG1467" s="52"/>
      <c r="AH1467" s="106"/>
      <c r="AI1467" s="59"/>
      <c r="AJ1467" s="68" t="s">
        <v>10</v>
      </c>
      <c r="AK1467" t="s">
        <v>10</v>
      </c>
      <c r="AL1467" s="30" t="s">
        <v>10</v>
      </c>
      <c r="AM1467" s="39"/>
      <c r="AN1467" s="115" t="s">
        <v>10</v>
      </c>
      <c r="AO1467" s="30"/>
      <c r="AQ1467" s="5"/>
      <c r="AS1467" s="37"/>
      <c r="AT1467" s="30" t="s">
        <v>10</v>
      </c>
      <c r="AV1467" t="str">
        <f t="shared" si="422"/>
        <v>musta</v>
      </c>
      <c r="AW1467" t="str">
        <f t="shared" si="423"/>
        <v>musta</v>
      </c>
      <c r="AX1467" t="str">
        <f t="shared" si="424"/>
        <v>musta</v>
      </c>
      <c r="AY1467" s="31">
        <f t="shared" si="425"/>
        <v>10</v>
      </c>
      <c r="AZ1467" s="31">
        <f t="shared" si="426"/>
        <v>10</v>
      </c>
      <c r="BA1467" s="31">
        <f t="shared" si="427"/>
        <v>0</v>
      </c>
      <c r="BB1467" s="31">
        <f t="shared" si="428"/>
        <v>0</v>
      </c>
      <c r="BC1467" s="31">
        <f t="shared" si="429"/>
        <v>0</v>
      </c>
      <c r="BM1467" s="2" t="s">
        <v>35</v>
      </c>
      <c r="BN1467" s="2" t="s">
        <v>35</v>
      </c>
    </row>
    <row r="1468" spans="1:66" x14ac:dyDescent="0.25">
      <c r="A1468" s="50">
        <v>1457</v>
      </c>
      <c r="B1468" s="50">
        <v>1227</v>
      </c>
      <c r="C1468" s="50" t="str">
        <f t="shared" si="398"/>
        <v>11893_3_4690</v>
      </c>
      <c r="D1468" s="50">
        <v>1</v>
      </c>
      <c r="E1468" s="51">
        <f t="shared" si="420"/>
        <v>118930003</v>
      </c>
      <c r="F1468" s="76" t="str">
        <f t="shared" si="397"/>
        <v>11893_3</v>
      </c>
      <c r="G1468" s="80">
        <v>11893</v>
      </c>
      <c r="H1468" s="52">
        <v>3</v>
      </c>
      <c r="I1468" s="52">
        <v>4690</v>
      </c>
      <c r="J1468" s="53" t="str">
        <f t="shared" si="421"/>
        <v>ok</v>
      </c>
      <c r="K1468" s="54" t="str">
        <f>CONCATENATE(L1468,"_",M1468)</f>
        <v>11893_3</v>
      </c>
      <c r="L1468" s="54">
        <v>11893</v>
      </c>
      <c r="M1468" s="54">
        <v>3</v>
      </c>
      <c r="N1468" s="54">
        <v>4361</v>
      </c>
      <c r="O1468" s="55">
        <v>424</v>
      </c>
      <c r="P1468" s="55">
        <v>68</v>
      </c>
      <c r="Q1468" s="55">
        <v>196</v>
      </c>
      <c r="R1468" s="55">
        <v>31</v>
      </c>
      <c r="S1468" s="52">
        <v>0</v>
      </c>
      <c r="T1468" s="56">
        <v>158</v>
      </c>
      <c r="U1468" s="56">
        <v>7</v>
      </c>
      <c r="V1468" s="56">
        <v>165</v>
      </c>
      <c r="W1468" s="56">
        <v>424</v>
      </c>
      <c r="X1468" s="57">
        <v>0.68</v>
      </c>
      <c r="Y1468" s="109"/>
      <c r="Z1468" s="109"/>
      <c r="AA1468" s="109"/>
      <c r="AB1468" s="109"/>
      <c r="AC1468" s="56">
        <v>30</v>
      </c>
      <c r="AD1468" s="52" t="s">
        <v>35</v>
      </c>
      <c r="AE1468" s="52" t="s">
        <v>35</v>
      </c>
      <c r="AF1468" s="52" t="s">
        <v>35</v>
      </c>
      <c r="AG1468" s="52"/>
      <c r="AH1468" s="106"/>
      <c r="AI1468" s="59"/>
      <c r="AJ1468" s="68" t="s">
        <v>10</v>
      </c>
      <c r="AK1468" t="s">
        <v>10</v>
      </c>
      <c r="AL1468" s="30" t="s">
        <v>10</v>
      </c>
      <c r="AM1468" s="39"/>
      <c r="AN1468" s="115" t="s">
        <v>10</v>
      </c>
      <c r="AO1468" s="30"/>
      <c r="AQ1468" s="5"/>
      <c r="AS1468" s="37"/>
      <c r="AT1468" s="30" t="s">
        <v>10</v>
      </c>
      <c r="AV1468" t="str">
        <f t="shared" si="422"/>
        <v>musta</v>
      </c>
      <c r="AW1468" t="str">
        <f t="shared" si="423"/>
        <v>musta</v>
      </c>
      <c r="AX1468" t="str">
        <f t="shared" si="424"/>
        <v>musta</v>
      </c>
      <c r="AY1468" s="31">
        <f t="shared" si="425"/>
        <v>10</v>
      </c>
      <c r="AZ1468" s="31">
        <f t="shared" si="426"/>
        <v>10</v>
      </c>
      <c r="BA1468" s="31">
        <f t="shared" si="427"/>
        <v>0</v>
      </c>
      <c r="BB1468" s="31">
        <f t="shared" si="428"/>
        <v>0</v>
      </c>
      <c r="BC1468" s="31">
        <f t="shared" si="429"/>
        <v>0</v>
      </c>
      <c r="BM1468" s="32" t="s">
        <v>34</v>
      </c>
      <c r="BN1468" s="2" t="s">
        <v>35</v>
      </c>
    </row>
    <row r="1469" spans="1:66" x14ac:dyDescent="0.25">
      <c r="A1469" s="50">
        <v>1458</v>
      </c>
      <c r="B1469" s="50">
        <v>1228</v>
      </c>
      <c r="C1469" s="50" t="str">
        <f t="shared" si="398"/>
        <v>11895_1_2114</v>
      </c>
      <c r="D1469" s="50">
        <v>1</v>
      </c>
      <c r="E1469" s="51">
        <f t="shared" si="420"/>
        <v>118950001</v>
      </c>
      <c r="F1469" s="76" t="str">
        <f t="shared" si="397"/>
        <v>11895_1</v>
      </c>
      <c r="G1469" s="80">
        <v>11895</v>
      </c>
      <c r="H1469" s="52">
        <v>1</v>
      </c>
      <c r="I1469" s="52">
        <v>2114</v>
      </c>
      <c r="J1469" s="53" t="str">
        <f t="shared" si="421"/>
        <v>ok</v>
      </c>
      <c r="K1469" s="54" t="str">
        <f>CONCATENATE(L1469,"_",M1469)</f>
        <v>11895_1</v>
      </c>
      <c r="L1469" s="54">
        <v>11895</v>
      </c>
      <c r="M1469" s="54">
        <v>1</v>
      </c>
      <c r="N1469" s="54">
        <v>2041</v>
      </c>
      <c r="O1469" s="55">
        <v>117</v>
      </c>
      <c r="P1469" s="55">
        <v>57</v>
      </c>
      <c r="Q1469" s="55">
        <v>28</v>
      </c>
      <c r="R1469" s="55">
        <v>13</v>
      </c>
      <c r="S1469" s="52">
        <v>0</v>
      </c>
      <c r="T1469" s="56">
        <v>58</v>
      </c>
      <c r="U1469" s="56">
        <v>6</v>
      </c>
      <c r="V1469" s="56">
        <v>71</v>
      </c>
      <c r="W1469" s="56">
        <v>117</v>
      </c>
      <c r="X1469" s="57">
        <v>0.56999999999999995</v>
      </c>
      <c r="Y1469" s="109"/>
      <c r="Z1469" s="109"/>
      <c r="AA1469" s="109"/>
      <c r="AB1469" s="109"/>
      <c r="AC1469" s="56">
        <v>2</v>
      </c>
      <c r="AD1469" s="52" t="s">
        <v>35</v>
      </c>
      <c r="AE1469" s="52" t="s">
        <v>35</v>
      </c>
      <c r="AF1469" s="52" t="s">
        <v>35</v>
      </c>
      <c r="AG1469" s="52"/>
      <c r="AH1469" s="106"/>
      <c r="AI1469" s="59"/>
      <c r="AJ1469" s="68" t="s">
        <v>10</v>
      </c>
      <c r="AK1469" t="s">
        <v>10</v>
      </c>
      <c r="AL1469" s="30" t="s">
        <v>10</v>
      </c>
      <c r="AM1469" s="39"/>
      <c r="AN1469" s="115" t="s">
        <v>10</v>
      </c>
      <c r="AO1469" s="30"/>
      <c r="AQ1469" s="5"/>
      <c r="AS1469" s="37"/>
      <c r="AT1469" s="30" t="s">
        <v>10</v>
      </c>
      <c r="AV1469" t="str">
        <f t="shared" si="422"/>
        <v>musta</v>
      </c>
      <c r="AW1469" t="str">
        <f t="shared" si="423"/>
        <v>musta</v>
      </c>
      <c r="AX1469" t="str">
        <f t="shared" si="424"/>
        <v>musta</v>
      </c>
      <c r="AY1469" s="31">
        <f t="shared" si="425"/>
        <v>1</v>
      </c>
      <c r="AZ1469" s="31">
        <f t="shared" si="426"/>
        <v>1</v>
      </c>
      <c r="BA1469" s="31">
        <f t="shared" si="427"/>
        <v>0</v>
      </c>
      <c r="BB1469" s="31">
        <f t="shared" si="428"/>
        <v>0</v>
      </c>
      <c r="BC1469" s="31">
        <f t="shared" si="429"/>
        <v>0</v>
      </c>
      <c r="BM1469" s="32" t="s">
        <v>34</v>
      </c>
      <c r="BN1469" s="2" t="s">
        <v>35</v>
      </c>
    </row>
    <row r="1470" spans="1:66" x14ac:dyDescent="0.25">
      <c r="A1470" s="50">
        <v>1459</v>
      </c>
      <c r="B1470" s="50">
        <v>1229</v>
      </c>
      <c r="C1470" s="50" t="str">
        <f t="shared" si="398"/>
        <v>11901_1_4972</v>
      </c>
      <c r="D1470" s="50">
        <v>1</v>
      </c>
      <c r="E1470" s="51">
        <f t="shared" si="420"/>
        <v>119010001</v>
      </c>
      <c r="F1470" s="76" t="str">
        <f t="shared" si="397"/>
        <v>11901_1</v>
      </c>
      <c r="G1470" s="80">
        <v>11901</v>
      </c>
      <c r="H1470" s="52">
        <v>1</v>
      </c>
      <c r="I1470" s="52">
        <v>4972</v>
      </c>
      <c r="J1470" s="53" t="str">
        <f t="shared" si="421"/>
        <v>ok</v>
      </c>
      <c r="K1470" s="54" t="str">
        <f>CONCATENATE(L1470,"_",M1470)</f>
        <v>11901_1</v>
      </c>
      <c r="L1470" s="54">
        <v>11901</v>
      </c>
      <c r="M1470" s="54">
        <v>1</v>
      </c>
      <c r="N1470" s="54">
        <v>4593</v>
      </c>
      <c r="O1470" s="55">
        <v>13</v>
      </c>
      <c r="P1470" s="55">
        <v>44</v>
      </c>
      <c r="Q1470" s="55">
        <v>10</v>
      </c>
      <c r="R1470" s="55">
        <v>34</v>
      </c>
      <c r="S1470" s="52">
        <v>0</v>
      </c>
      <c r="T1470" s="56">
        <v>18</v>
      </c>
      <c r="U1470" s="56">
        <v>0</v>
      </c>
      <c r="V1470" s="56">
        <v>15</v>
      </c>
      <c r="W1470" s="56">
        <v>13</v>
      </c>
      <c r="X1470" s="57">
        <v>0.44</v>
      </c>
      <c r="Y1470" s="109"/>
      <c r="Z1470" s="109"/>
      <c r="AA1470" s="109"/>
      <c r="AB1470" s="109"/>
      <c r="AC1470" s="56">
        <v>0</v>
      </c>
      <c r="AD1470" s="52" t="s">
        <v>35</v>
      </c>
      <c r="AE1470" s="52" t="s">
        <v>35</v>
      </c>
      <c r="AF1470" s="52" t="s">
        <v>35</v>
      </c>
      <c r="AG1470" s="52"/>
      <c r="AH1470" s="106"/>
      <c r="AI1470" s="59"/>
      <c r="AJ1470" s="68" t="s">
        <v>10</v>
      </c>
      <c r="AK1470" t="s">
        <v>10</v>
      </c>
      <c r="AL1470" s="30" t="s">
        <v>10</v>
      </c>
      <c r="AM1470" s="39"/>
      <c r="AN1470" s="115" t="s">
        <v>10</v>
      </c>
      <c r="AO1470" s="30"/>
      <c r="AQ1470" s="5"/>
      <c r="AS1470" s="37"/>
      <c r="AT1470" s="30" t="s">
        <v>10</v>
      </c>
      <c r="AV1470" t="str">
        <f t="shared" si="422"/>
        <v>musta</v>
      </c>
      <c r="AW1470" t="str">
        <f t="shared" si="423"/>
        <v>musta</v>
      </c>
      <c r="AX1470" t="str">
        <f t="shared" si="424"/>
        <v>musta</v>
      </c>
      <c r="AY1470" s="31">
        <f t="shared" si="425"/>
        <v>1</v>
      </c>
      <c r="AZ1470" s="31">
        <f t="shared" si="426"/>
        <v>1</v>
      </c>
      <c r="BA1470" s="31">
        <f t="shared" si="427"/>
        <v>0</v>
      </c>
      <c r="BB1470" s="31">
        <f t="shared" si="428"/>
        <v>0</v>
      </c>
      <c r="BC1470" s="31">
        <f t="shared" si="429"/>
        <v>0</v>
      </c>
      <c r="BM1470" s="32" t="s">
        <v>34</v>
      </c>
      <c r="BN1470" s="2" t="s">
        <v>35</v>
      </c>
    </row>
    <row r="1471" spans="1:66" x14ac:dyDescent="0.25">
      <c r="A1471" s="50">
        <v>1460</v>
      </c>
      <c r="B1471" s="50"/>
      <c r="C1471" s="50" t="str">
        <f t="shared" si="398"/>
        <v>11903_1_7850</v>
      </c>
      <c r="D1471" s="50">
        <v>1</v>
      </c>
      <c r="E1471" s="51"/>
      <c r="F1471" s="76" t="str">
        <f t="shared" si="397"/>
        <v>11903_1</v>
      </c>
      <c r="G1471" s="80">
        <v>11903</v>
      </c>
      <c r="H1471" s="52">
        <v>1</v>
      </c>
      <c r="I1471" s="52">
        <v>7850</v>
      </c>
      <c r="J1471" s="53">
        <v>7850</v>
      </c>
      <c r="K1471" s="54">
        <v>7850</v>
      </c>
      <c r="L1471" s="54">
        <v>7850</v>
      </c>
      <c r="M1471" s="54"/>
      <c r="N1471" s="54"/>
      <c r="O1471" s="55"/>
      <c r="P1471" s="55"/>
      <c r="Q1471" s="55"/>
      <c r="R1471" s="55"/>
      <c r="S1471" s="52"/>
      <c r="T1471" s="52">
        <v>56</v>
      </c>
      <c r="U1471" s="52">
        <v>2</v>
      </c>
      <c r="V1471" s="52">
        <v>64</v>
      </c>
      <c r="W1471" s="52"/>
      <c r="X1471" s="52"/>
      <c r="Y1471" s="110"/>
      <c r="Z1471" s="110"/>
      <c r="AA1471" s="110"/>
      <c r="AB1471" s="110"/>
      <c r="AC1471" s="56">
        <v>20</v>
      </c>
      <c r="AD1471" s="52"/>
      <c r="AE1471" s="52"/>
      <c r="AF1471" s="52"/>
      <c r="AG1471" s="52"/>
      <c r="AH1471" s="106"/>
      <c r="AI1471" s="59" t="s">
        <v>80</v>
      </c>
      <c r="AJ1471" s="69" t="s">
        <v>10</v>
      </c>
      <c r="AK1471" s="34" t="s">
        <v>10</v>
      </c>
      <c r="AL1471" s="26" t="s">
        <v>10</v>
      </c>
      <c r="AM1471" s="39"/>
      <c r="AN1471" s="115"/>
      <c r="AO1471" s="26" t="s">
        <v>10</v>
      </c>
      <c r="AQ1471" s="5"/>
      <c r="AS1471" s="37"/>
      <c r="AT1471" s="30"/>
      <c r="BE1471" s="21"/>
      <c r="BF1471" s="21"/>
      <c r="BG1471" s="21"/>
      <c r="BI1471" s="21"/>
      <c r="BJ1471" s="21"/>
      <c r="BK1471" s="21"/>
    </row>
    <row r="1472" spans="1:66" x14ac:dyDescent="0.25">
      <c r="A1472" s="50">
        <v>1461</v>
      </c>
      <c r="B1472" s="50"/>
      <c r="C1472" s="50" t="str">
        <f t="shared" si="398"/>
        <v>11905_1_4075</v>
      </c>
      <c r="D1472" s="50">
        <v>1</v>
      </c>
      <c r="E1472" s="51"/>
      <c r="F1472" s="76" t="str">
        <f t="shared" si="397"/>
        <v>11905_1</v>
      </c>
      <c r="G1472" s="80">
        <v>11905</v>
      </c>
      <c r="H1472" s="52">
        <v>1</v>
      </c>
      <c r="I1472" s="52">
        <v>4075</v>
      </c>
      <c r="J1472" s="53">
        <v>4075</v>
      </c>
      <c r="K1472" s="54">
        <v>4075</v>
      </c>
      <c r="L1472" s="54">
        <v>4075</v>
      </c>
      <c r="M1472" s="54"/>
      <c r="N1472" s="54"/>
      <c r="O1472" s="55"/>
      <c r="P1472" s="55"/>
      <c r="Q1472" s="55"/>
      <c r="R1472" s="55"/>
      <c r="S1472" s="52"/>
      <c r="T1472" s="52">
        <v>118</v>
      </c>
      <c r="U1472" s="52">
        <v>7</v>
      </c>
      <c r="V1472" s="52">
        <v>122</v>
      </c>
      <c r="W1472" s="52"/>
      <c r="X1472" s="52"/>
      <c r="Y1472" s="110"/>
      <c r="Z1472" s="110"/>
      <c r="AA1472" s="110"/>
      <c r="AB1472" s="110"/>
      <c r="AC1472" s="56">
        <v>50</v>
      </c>
      <c r="AD1472" s="52"/>
      <c r="AE1472" s="52"/>
      <c r="AF1472" s="52"/>
      <c r="AG1472" s="52"/>
      <c r="AH1472" s="106"/>
      <c r="AI1472" s="59" t="s">
        <v>80</v>
      </c>
      <c r="AJ1472" s="69" t="s">
        <v>10</v>
      </c>
      <c r="AK1472" s="34" t="s">
        <v>10</v>
      </c>
      <c r="AL1472" s="26" t="s">
        <v>10</v>
      </c>
      <c r="AM1472" s="39"/>
      <c r="AN1472" s="115"/>
      <c r="AO1472" s="26" t="s">
        <v>10</v>
      </c>
      <c r="AQ1472" s="5"/>
      <c r="AS1472" s="37"/>
      <c r="AT1472" s="30"/>
      <c r="BE1472" s="21"/>
      <c r="BF1472" s="21"/>
      <c r="BG1472" s="21"/>
      <c r="BI1472" s="21"/>
      <c r="BJ1472" s="21"/>
      <c r="BK1472" s="21"/>
    </row>
    <row r="1473" spans="1:66" x14ac:dyDescent="0.25">
      <c r="A1473" s="50">
        <v>1462</v>
      </c>
      <c r="B1473" s="50"/>
      <c r="C1473" s="50" t="str">
        <f t="shared" si="398"/>
        <v>11905_2_5476</v>
      </c>
      <c r="D1473" s="50">
        <v>1</v>
      </c>
      <c r="E1473" s="51"/>
      <c r="F1473" s="76" t="str">
        <f t="shared" si="397"/>
        <v>11905_2</v>
      </c>
      <c r="G1473" s="80">
        <v>11905</v>
      </c>
      <c r="H1473" s="52">
        <v>2</v>
      </c>
      <c r="I1473" s="52">
        <v>5476</v>
      </c>
      <c r="J1473" s="53">
        <v>5476</v>
      </c>
      <c r="K1473" s="54">
        <v>5476</v>
      </c>
      <c r="L1473" s="54">
        <v>5476</v>
      </c>
      <c r="M1473" s="54"/>
      <c r="N1473" s="54"/>
      <c r="O1473" s="55"/>
      <c r="P1473" s="55"/>
      <c r="Q1473" s="55"/>
      <c r="R1473" s="55"/>
      <c r="S1473" s="52"/>
      <c r="T1473" s="52">
        <v>64</v>
      </c>
      <c r="U1473" s="52">
        <v>1</v>
      </c>
      <c r="V1473" s="52">
        <v>70</v>
      </c>
      <c r="W1473" s="52"/>
      <c r="X1473" s="52"/>
      <c r="Y1473" s="110"/>
      <c r="Z1473" s="110"/>
      <c r="AA1473" s="110"/>
      <c r="AB1473" s="110"/>
      <c r="AC1473" s="56">
        <v>56</v>
      </c>
      <c r="AD1473" s="52"/>
      <c r="AE1473" s="52"/>
      <c r="AF1473" s="52"/>
      <c r="AG1473" s="52"/>
      <c r="AH1473" s="106"/>
      <c r="AI1473" s="59" t="s">
        <v>80</v>
      </c>
      <c r="AJ1473" s="69" t="s">
        <v>10</v>
      </c>
      <c r="AK1473" s="34" t="s">
        <v>10</v>
      </c>
      <c r="AL1473" s="26" t="s">
        <v>10</v>
      </c>
      <c r="AM1473" s="39"/>
      <c r="AN1473" s="115"/>
      <c r="AO1473" s="26" t="s">
        <v>10</v>
      </c>
      <c r="AQ1473" s="5"/>
      <c r="AS1473" s="37"/>
      <c r="AT1473" s="30"/>
      <c r="BE1473" s="21"/>
      <c r="BF1473" s="21"/>
      <c r="BG1473" s="21"/>
      <c r="BI1473" s="21"/>
      <c r="BJ1473" s="21"/>
      <c r="BK1473" s="21"/>
    </row>
    <row r="1474" spans="1:66" x14ac:dyDescent="0.25">
      <c r="A1474" s="50">
        <v>1463</v>
      </c>
      <c r="B1474" s="50">
        <v>1230</v>
      </c>
      <c r="C1474" s="50" t="str">
        <f t="shared" si="398"/>
        <v>11907_1_6685</v>
      </c>
      <c r="D1474" s="50">
        <v>1</v>
      </c>
      <c r="E1474" s="51">
        <f t="shared" ref="E1474:E1481" si="430">G1474*10000+H1474</f>
        <v>119070001</v>
      </c>
      <c r="F1474" s="76" t="str">
        <f t="shared" si="397"/>
        <v>11907_1</v>
      </c>
      <c r="G1474" s="80">
        <v>11907</v>
      </c>
      <c r="H1474" s="52">
        <v>1</v>
      </c>
      <c r="I1474" s="52">
        <v>6685</v>
      </c>
      <c r="J1474" s="53" t="str">
        <f t="shared" ref="J1474:J1481" si="431">IF(F1474=K1474,"ok","huom!")</f>
        <v>ok</v>
      </c>
      <c r="K1474" s="54" t="str">
        <f t="shared" ref="K1474:K1481" si="432">CONCATENATE(L1474,"_",M1474)</f>
        <v>11907_1</v>
      </c>
      <c r="L1474" s="54">
        <v>11907</v>
      </c>
      <c r="M1474" s="54">
        <v>1</v>
      </c>
      <c r="N1474" s="54">
        <v>6318</v>
      </c>
      <c r="O1474" s="55">
        <v>391</v>
      </c>
      <c r="P1474" s="55">
        <v>67</v>
      </c>
      <c r="Q1474" s="55">
        <v>132</v>
      </c>
      <c r="R1474" s="55">
        <v>22</v>
      </c>
      <c r="S1474" s="52">
        <v>0</v>
      </c>
      <c r="T1474" s="56">
        <v>94</v>
      </c>
      <c r="U1474" s="56">
        <v>2</v>
      </c>
      <c r="V1474" s="56">
        <v>93</v>
      </c>
      <c r="W1474" s="56">
        <v>391</v>
      </c>
      <c r="X1474" s="57">
        <v>0.67</v>
      </c>
      <c r="Y1474" s="109"/>
      <c r="Z1474" s="109"/>
      <c r="AA1474" s="109"/>
      <c r="AB1474" s="109"/>
      <c r="AC1474" s="56">
        <v>28</v>
      </c>
      <c r="AD1474" s="52" t="s">
        <v>35</v>
      </c>
      <c r="AE1474" s="52" t="s">
        <v>35</v>
      </c>
      <c r="AF1474" s="52" t="s">
        <v>35</v>
      </c>
      <c r="AG1474" s="52"/>
      <c r="AH1474" s="106"/>
      <c r="AI1474" s="59"/>
      <c r="AJ1474" s="68" t="s">
        <v>10</v>
      </c>
      <c r="AK1474" t="s">
        <v>10</v>
      </c>
      <c r="AL1474" s="30" t="s">
        <v>10</v>
      </c>
      <c r="AM1474" s="39"/>
      <c r="AN1474" s="115" t="s">
        <v>10</v>
      </c>
      <c r="AO1474" s="30"/>
      <c r="AQ1474" s="5"/>
      <c r="AS1474" s="37"/>
      <c r="AT1474" s="30" t="s">
        <v>10</v>
      </c>
      <c r="AV1474" t="str">
        <f t="shared" ref="AV1474:AV1481" si="433">IF(X1474="ei mallia","ei mallia",IF(X1474&gt;0.599999,IF(W1474&gt;999,"punainen",IF(AC1474&gt;99,"punainen",IF(AD1474="osa seud. yht","punainen","musta"))),"musta"))</f>
        <v>musta</v>
      </c>
      <c r="AW1474" t="str">
        <f t="shared" ref="AW1474:AW1481" si="434">IF(X1474="ei mallia","ei mallia",IF(X1474&gt;0.399999,IF(W1474&gt;1999,"punainen",IF(AC1474&gt;499,"punainen",IF(AE1474="osa seud. yht","punainen","musta"))),"musta"))</f>
        <v>musta</v>
      </c>
      <c r="AX1474" t="str">
        <f t="shared" ref="AX1474:AX1481" si="435">IF(X1474="ei mallia","ei mallia",IF(AY1474&gt;20,"punainen","musta"))</f>
        <v>musta</v>
      </c>
      <c r="AY1474" s="31">
        <f t="shared" ref="AY1474:AY1481" si="436">SUM(AZ1474:BC1474)</f>
        <v>10</v>
      </c>
      <c r="AZ1474" s="31">
        <f t="shared" ref="AZ1474:AZ1481" si="437">IF(X1474&gt;0.59999,10,IF(X1474&gt;0.39999,1,0))</f>
        <v>10</v>
      </c>
      <c r="BA1474" s="31">
        <f t="shared" ref="BA1474:BA1481" si="438">IF(W1474&gt;1999,10,IF(W1474&gt;999,1,0))</f>
        <v>0</v>
      </c>
      <c r="BB1474" s="31">
        <f t="shared" ref="BB1474:BB1481" si="439">IF(AC1474&gt;499,10,IF(AC1474&gt;99,1,0))</f>
        <v>0</v>
      </c>
      <c r="BC1474" s="31">
        <f t="shared" ref="BC1474:BC1481" si="440">IF(AE1474="osa seud. yht",10,IF(AD1474="osa seud. yht",1,0))</f>
        <v>0</v>
      </c>
      <c r="BM1474" s="2" t="s">
        <v>35</v>
      </c>
      <c r="BN1474" s="2" t="s">
        <v>35</v>
      </c>
    </row>
    <row r="1475" spans="1:66" x14ac:dyDescent="0.25">
      <c r="A1475" s="50">
        <v>1464</v>
      </c>
      <c r="B1475" s="50">
        <v>1231</v>
      </c>
      <c r="C1475" s="50" t="str">
        <f t="shared" si="398"/>
        <v>11911_1_6940</v>
      </c>
      <c r="D1475" s="50">
        <v>1</v>
      </c>
      <c r="E1475" s="51">
        <f t="shared" si="430"/>
        <v>119110001</v>
      </c>
      <c r="F1475" s="76" t="str">
        <f t="shared" si="397"/>
        <v>11911_1</v>
      </c>
      <c r="G1475" s="80">
        <v>11911</v>
      </c>
      <c r="H1475" s="52">
        <v>1</v>
      </c>
      <c r="I1475" s="52">
        <v>6940</v>
      </c>
      <c r="J1475" s="53" t="str">
        <f t="shared" si="431"/>
        <v>ok</v>
      </c>
      <c r="K1475" s="54" t="str">
        <f t="shared" si="432"/>
        <v>11911_1</v>
      </c>
      <c r="L1475" s="54">
        <v>11911</v>
      </c>
      <c r="M1475" s="54">
        <v>1</v>
      </c>
      <c r="N1475" s="54">
        <v>6552</v>
      </c>
      <c r="O1475" s="55">
        <v>28</v>
      </c>
      <c r="P1475" s="55">
        <v>10</v>
      </c>
      <c r="Q1475" s="55">
        <v>6</v>
      </c>
      <c r="R1475" s="55">
        <v>2</v>
      </c>
      <c r="S1475" s="52">
        <v>0</v>
      </c>
      <c r="T1475" s="56">
        <v>68</v>
      </c>
      <c r="U1475" s="56">
        <v>2</v>
      </c>
      <c r="V1475" s="56">
        <v>69</v>
      </c>
      <c r="W1475" s="56">
        <v>28</v>
      </c>
      <c r="X1475" s="57">
        <v>0.1</v>
      </c>
      <c r="Y1475" s="109"/>
      <c r="Z1475" s="109"/>
      <c r="AA1475" s="109"/>
      <c r="AB1475" s="109"/>
      <c r="AC1475" s="56">
        <v>1</v>
      </c>
      <c r="AD1475" s="52" t="s">
        <v>35</v>
      </c>
      <c r="AE1475" s="52" t="s">
        <v>35</v>
      </c>
      <c r="AF1475" s="52" t="s">
        <v>35</v>
      </c>
      <c r="AG1475" s="52"/>
      <c r="AH1475" s="106"/>
      <c r="AI1475" s="59"/>
      <c r="AJ1475" s="68" t="s">
        <v>10</v>
      </c>
      <c r="AK1475" t="s">
        <v>10</v>
      </c>
      <c r="AL1475" s="30" t="s">
        <v>10</v>
      </c>
      <c r="AM1475" s="39"/>
      <c r="AN1475" s="115" t="s">
        <v>10</v>
      </c>
      <c r="AO1475" s="30"/>
      <c r="AQ1475" s="5"/>
      <c r="AS1475" s="37"/>
      <c r="AT1475" s="30" t="s">
        <v>10</v>
      </c>
      <c r="AV1475" t="str">
        <f t="shared" si="433"/>
        <v>musta</v>
      </c>
      <c r="AW1475" t="str">
        <f t="shared" si="434"/>
        <v>musta</v>
      </c>
      <c r="AX1475" t="str">
        <f t="shared" si="435"/>
        <v>musta</v>
      </c>
      <c r="AY1475" s="31">
        <f t="shared" si="436"/>
        <v>0</v>
      </c>
      <c r="AZ1475" s="31">
        <f t="shared" si="437"/>
        <v>0</v>
      </c>
      <c r="BA1475" s="31">
        <f t="shared" si="438"/>
        <v>0</v>
      </c>
      <c r="BB1475" s="31">
        <f t="shared" si="439"/>
        <v>0</v>
      </c>
      <c r="BC1475" s="31">
        <f t="shared" si="440"/>
        <v>0</v>
      </c>
      <c r="BM1475" s="2" t="s">
        <v>35</v>
      </c>
      <c r="BN1475" s="2" t="s">
        <v>35</v>
      </c>
    </row>
    <row r="1476" spans="1:66" x14ac:dyDescent="0.25">
      <c r="A1476" s="50">
        <v>1465</v>
      </c>
      <c r="B1476" s="50">
        <v>1232</v>
      </c>
      <c r="C1476" s="50" t="str">
        <f t="shared" si="398"/>
        <v>11911_2_4523</v>
      </c>
      <c r="D1476" s="50">
        <v>1</v>
      </c>
      <c r="E1476" s="51">
        <f t="shared" si="430"/>
        <v>119110002</v>
      </c>
      <c r="F1476" s="76" t="str">
        <f t="shared" si="397"/>
        <v>11911_2</v>
      </c>
      <c r="G1476" s="80">
        <v>11911</v>
      </c>
      <c r="H1476" s="52">
        <v>2</v>
      </c>
      <c r="I1476" s="52">
        <v>4523</v>
      </c>
      <c r="J1476" s="53" t="str">
        <f t="shared" si="431"/>
        <v>ok</v>
      </c>
      <c r="K1476" s="54" t="str">
        <f t="shared" si="432"/>
        <v>11911_2</v>
      </c>
      <c r="L1476" s="54">
        <v>11911</v>
      </c>
      <c r="M1476" s="54">
        <v>2</v>
      </c>
      <c r="N1476" s="54">
        <v>4342</v>
      </c>
      <c r="O1476" s="55">
        <v>65</v>
      </c>
      <c r="P1476" s="55">
        <v>41</v>
      </c>
      <c r="Q1476" s="55">
        <v>24</v>
      </c>
      <c r="R1476" s="55">
        <v>14</v>
      </c>
      <c r="S1476" s="52">
        <v>0</v>
      </c>
      <c r="T1476" s="56">
        <v>106</v>
      </c>
      <c r="U1476" s="56">
        <v>2</v>
      </c>
      <c r="V1476" s="56">
        <v>117</v>
      </c>
      <c r="W1476" s="56">
        <v>65</v>
      </c>
      <c r="X1476" s="57">
        <v>0.41</v>
      </c>
      <c r="Y1476" s="109"/>
      <c r="Z1476" s="109"/>
      <c r="AA1476" s="109"/>
      <c r="AB1476" s="109"/>
      <c r="AC1476" s="56">
        <v>1</v>
      </c>
      <c r="AD1476" s="52" t="s">
        <v>35</v>
      </c>
      <c r="AE1476" s="52" t="s">
        <v>35</v>
      </c>
      <c r="AF1476" s="52" t="s">
        <v>35</v>
      </c>
      <c r="AG1476" s="52"/>
      <c r="AH1476" s="106"/>
      <c r="AI1476" s="59"/>
      <c r="AJ1476" s="68" t="s">
        <v>10</v>
      </c>
      <c r="AK1476" t="s">
        <v>10</v>
      </c>
      <c r="AL1476" s="30" t="s">
        <v>10</v>
      </c>
      <c r="AM1476" s="39"/>
      <c r="AN1476" s="115" t="s">
        <v>10</v>
      </c>
      <c r="AO1476" s="30"/>
      <c r="AQ1476" s="5"/>
      <c r="AS1476" s="37"/>
      <c r="AT1476" s="30" t="s">
        <v>10</v>
      </c>
      <c r="AV1476" t="str">
        <f t="shared" si="433"/>
        <v>musta</v>
      </c>
      <c r="AW1476" t="str">
        <f t="shared" si="434"/>
        <v>musta</v>
      </c>
      <c r="AX1476" t="str">
        <f t="shared" si="435"/>
        <v>musta</v>
      </c>
      <c r="AY1476" s="31">
        <f t="shared" si="436"/>
        <v>1</v>
      </c>
      <c r="AZ1476" s="31">
        <f t="shared" si="437"/>
        <v>1</v>
      </c>
      <c r="BA1476" s="31">
        <f t="shared" si="438"/>
        <v>0</v>
      </c>
      <c r="BB1476" s="31">
        <f t="shared" si="439"/>
        <v>0</v>
      </c>
      <c r="BC1476" s="31">
        <f t="shared" si="440"/>
        <v>0</v>
      </c>
      <c r="BM1476" s="2" t="s">
        <v>35</v>
      </c>
      <c r="BN1476" s="2" t="s">
        <v>35</v>
      </c>
    </row>
    <row r="1477" spans="1:66" x14ac:dyDescent="0.25">
      <c r="A1477" s="50">
        <v>1466</v>
      </c>
      <c r="B1477" s="50">
        <v>1233</v>
      </c>
      <c r="C1477" s="50" t="str">
        <f t="shared" si="398"/>
        <v>11912_1_251</v>
      </c>
      <c r="D1477" s="50">
        <v>1</v>
      </c>
      <c r="E1477" s="51">
        <f t="shared" si="430"/>
        <v>119120001</v>
      </c>
      <c r="F1477" s="76" t="str">
        <f t="shared" si="397"/>
        <v>11912_1</v>
      </c>
      <c r="G1477" s="80">
        <v>11912</v>
      </c>
      <c r="H1477" s="52">
        <v>1</v>
      </c>
      <c r="I1477" s="52">
        <v>251</v>
      </c>
      <c r="J1477" s="53" t="str">
        <f t="shared" si="431"/>
        <v>ok</v>
      </c>
      <c r="K1477" s="54" t="str">
        <f t="shared" si="432"/>
        <v>11912_1</v>
      </c>
      <c r="L1477" s="54">
        <v>11912</v>
      </c>
      <c r="M1477" s="54">
        <v>1</v>
      </c>
      <c r="N1477" s="54">
        <v>241</v>
      </c>
      <c r="O1477" s="55">
        <v>84</v>
      </c>
      <c r="P1477" s="55">
        <v>62</v>
      </c>
      <c r="Q1477" s="55">
        <v>59</v>
      </c>
      <c r="R1477" s="55">
        <v>44</v>
      </c>
      <c r="S1477" s="52">
        <v>0</v>
      </c>
      <c r="T1477" s="56">
        <v>312</v>
      </c>
      <c r="U1477" s="56">
        <v>8</v>
      </c>
      <c r="V1477" s="56">
        <v>313</v>
      </c>
      <c r="W1477" s="56">
        <v>84</v>
      </c>
      <c r="X1477" s="57">
        <v>0.62</v>
      </c>
      <c r="Y1477" s="109"/>
      <c r="Z1477" s="109"/>
      <c r="AA1477" s="109"/>
      <c r="AB1477" s="109"/>
      <c r="AC1477" s="56">
        <v>0</v>
      </c>
      <c r="AD1477" s="52" t="s">
        <v>35</v>
      </c>
      <c r="AE1477" s="52" t="s">
        <v>35</v>
      </c>
      <c r="AF1477" s="52" t="s">
        <v>35</v>
      </c>
      <c r="AG1477" s="52"/>
      <c r="AH1477" s="106"/>
      <c r="AI1477" s="59"/>
      <c r="AJ1477" s="68" t="s">
        <v>10</v>
      </c>
      <c r="AK1477" t="s">
        <v>10</v>
      </c>
      <c r="AL1477" s="30" t="s">
        <v>10</v>
      </c>
      <c r="AM1477" s="39"/>
      <c r="AN1477" s="115" t="s">
        <v>10</v>
      </c>
      <c r="AO1477" s="30"/>
      <c r="AQ1477" s="5"/>
      <c r="AS1477" s="37"/>
      <c r="AT1477" s="30" t="s">
        <v>10</v>
      </c>
      <c r="AV1477" t="str">
        <f t="shared" si="433"/>
        <v>musta</v>
      </c>
      <c r="AW1477" t="str">
        <f t="shared" si="434"/>
        <v>musta</v>
      </c>
      <c r="AX1477" t="str">
        <f t="shared" si="435"/>
        <v>musta</v>
      </c>
      <c r="AY1477" s="31">
        <f t="shared" si="436"/>
        <v>10</v>
      </c>
      <c r="AZ1477" s="31">
        <f t="shared" si="437"/>
        <v>10</v>
      </c>
      <c r="BA1477" s="31">
        <f t="shared" si="438"/>
        <v>0</v>
      </c>
      <c r="BB1477" s="31">
        <f t="shared" si="439"/>
        <v>0</v>
      </c>
      <c r="BC1477" s="31">
        <f t="shared" si="440"/>
        <v>0</v>
      </c>
      <c r="BM1477" s="2" t="s">
        <v>35</v>
      </c>
      <c r="BN1477" s="2" t="s">
        <v>35</v>
      </c>
    </row>
    <row r="1478" spans="1:66" x14ac:dyDescent="0.25">
      <c r="A1478" s="50">
        <v>1467</v>
      </c>
      <c r="B1478" s="50">
        <v>1234</v>
      </c>
      <c r="C1478" s="50" t="str">
        <f t="shared" si="398"/>
        <v>11913_1_4100</v>
      </c>
      <c r="D1478" s="50">
        <v>1</v>
      </c>
      <c r="E1478" s="51">
        <f t="shared" si="430"/>
        <v>119130001</v>
      </c>
      <c r="F1478" s="76" t="str">
        <f t="shared" si="397"/>
        <v>11913_1</v>
      </c>
      <c r="G1478" s="80">
        <v>11913</v>
      </c>
      <c r="H1478" s="52">
        <v>1</v>
      </c>
      <c r="I1478" s="52">
        <v>4100</v>
      </c>
      <c r="J1478" s="53" t="str">
        <f t="shared" si="431"/>
        <v>ok</v>
      </c>
      <c r="K1478" s="54" t="str">
        <f t="shared" si="432"/>
        <v>11913_1</v>
      </c>
      <c r="L1478" s="54">
        <v>11913</v>
      </c>
      <c r="M1478" s="54">
        <v>1</v>
      </c>
      <c r="N1478" s="54">
        <v>3807</v>
      </c>
      <c r="O1478" s="55">
        <v>95</v>
      </c>
      <c r="P1478" s="55">
        <v>63</v>
      </c>
      <c r="Q1478" s="55">
        <v>60</v>
      </c>
      <c r="R1478" s="55">
        <v>40</v>
      </c>
      <c r="S1478" s="52">
        <v>0</v>
      </c>
      <c r="T1478" s="56">
        <v>155</v>
      </c>
      <c r="U1478" s="56">
        <v>4</v>
      </c>
      <c r="V1478" s="56">
        <v>172</v>
      </c>
      <c r="W1478" s="56">
        <v>95</v>
      </c>
      <c r="X1478" s="57">
        <v>0.63</v>
      </c>
      <c r="Y1478" s="109"/>
      <c r="Z1478" s="109"/>
      <c r="AA1478" s="109"/>
      <c r="AB1478" s="109"/>
      <c r="AC1478" s="56">
        <v>1</v>
      </c>
      <c r="AD1478" s="52" t="s">
        <v>35</v>
      </c>
      <c r="AE1478" s="52" t="s">
        <v>35</v>
      </c>
      <c r="AF1478" s="52" t="s">
        <v>35</v>
      </c>
      <c r="AG1478" s="52"/>
      <c r="AH1478" s="106"/>
      <c r="AI1478" s="59"/>
      <c r="AJ1478" s="68" t="s">
        <v>10</v>
      </c>
      <c r="AK1478" t="s">
        <v>10</v>
      </c>
      <c r="AL1478" s="30" t="s">
        <v>10</v>
      </c>
      <c r="AM1478" s="39"/>
      <c r="AN1478" s="115" t="s">
        <v>10</v>
      </c>
      <c r="AO1478" s="30"/>
      <c r="AQ1478" s="5"/>
      <c r="AS1478" s="37"/>
      <c r="AT1478" s="30" t="s">
        <v>10</v>
      </c>
      <c r="AV1478" t="str">
        <f t="shared" si="433"/>
        <v>musta</v>
      </c>
      <c r="AW1478" t="str">
        <f t="shared" si="434"/>
        <v>musta</v>
      </c>
      <c r="AX1478" t="str">
        <f t="shared" si="435"/>
        <v>musta</v>
      </c>
      <c r="AY1478" s="31">
        <f t="shared" si="436"/>
        <v>10</v>
      </c>
      <c r="AZ1478" s="31">
        <f t="shared" si="437"/>
        <v>10</v>
      </c>
      <c r="BA1478" s="31">
        <f t="shared" si="438"/>
        <v>0</v>
      </c>
      <c r="BB1478" s="31">
        <f t="shared" si="439"/>
        <v>0</v>
      </c>
      <c r="BC1478" s="31">
        <f t="shared" si="440"/>
        <v>0</v>
      </c>
      <c r="BM1478" s="2" t="s">
        <v>35</v>
      </c>
      <c r="BN1478" s="2" t="s">
        <v>35</v>
      </c>
    </row>
    <row r="1479" spans="1:66" x14ac:dyDescent="0.25">
      <c r="A1479" s="50">
        <v>1468</v>
      </c>
      <c r="B1479" s="50">
        <v>1235</v>
      </c>
      <c r="C1479" s="50" t="str">
        <f t="shared" si="398"/>
        <v>11915_1_7066</v>
      </c>
      <c r="D1479" s="50">
        <v>1</v>
      </c>
      <c r="E1479" s="51">
        <f t="shared" si="430"/>
        <v>119150001</v>
      </c>
      <c r="F1479" s="76" t="str">
        <f t="shared" si="397"/>
        <v>11915_1</v>
      </c>
      <c r="G1479" s="80">
        <v>11915</v>
      </c>
      <c r="H1479" s="52">
        <v>1</v>
      </c>
      <c r="I1479" s="52">
        <v>7066</v>
      </c>
      <c r="J1479" s="53" t="str">
        <f t="shared" si="431"/>
        <v>ok</v>
      </c>
      <c r="K1479" s="54" t="str">
        <f t="shared" si="432"/>
        <v>11915_1</v>
      </c>
      <c r="L1479" s="54">
        <v>11915</v>
      </c>
      <c r="M1479" s="54">
        <v>1</v>
      </c>
      <c r="N1479" s="54">
        <v>10691</v>
      </c>
      <c r="O1479" s="55">
        <v>439</v>
      </c>
      <c r="P1479" s="55">
        <v>76</v>
      </c>
      <c r="Q1479" s="55">
        <v>253</v>
      </c>
      <c r="R1479" s="55">
        <v>44</v>
      </c>
      <c r="S1479" s="52">
        <v>0</v>
      </c>
      <c r="T1479" s="56">
        <v>134</v>
      </c>
      <c r="U1479" s="56">
        <v>1</v>
      </c>
      <c r="V1479" s="56">
        <v>139</v>
      </c>
      <c r="W1479" s="56">
        <v>439</v>
      </c>
      <c r="X1479" s="57">
        <v>0.76</v>
      </c>
      <c r="Y1479" s="109"/>
      <c r="Z1479" s="109"/>
      <c r="AA1479" s="109"/>
      <c r="AB1479" s="109"/>
      <c r="AC1479" s="56">
        <v>46</v>
      </c>
      <c r="AD1479" s="52" t="s">
        <v>35</v>
      </c>
      <c r="AE1479" s="52" t="s">
        <v>35</v>
      </c>
      <c r="AF1479" s="52" t="s">
        <v>35</v>
      </c>
      <c r="AG1479" s="52"/>
      <c r="AH1479" s="106"/>
      <c r="AI1479" s="59"/>
      <c r="AJ1479" s="68" t="s">
        <v>10</v>
      </c>
      <c r="AK1479" t="s">
        <v>10</v>
      </c>
      <c r="AL1479" s="30" t="s">
        <v>10</v>
      </c>
      <c r="AM1479" s="39"/>
      <c r="AN1479" s="115" t="s">
        <v>10</v>
      </c>
      <c r="AO1479" s="30"/>
      <c r="AQ1479" s="5"/>
      <c r="AS1479" s="37"/>
      <c r="AT1479" s="30" t="s">
        <v>10</v>
      </c>
      <c r="AV1479" t="str">
        <f t="shared" si="433"/>
        <v>musta</v>
      </c>
      <c r="AW1479" t="str">
        <f t="shared" si="434"/>
        <v>musta</v>
      </c>
      <c r="AX1479" t="str">
        <f t="shared" si="435"/>
        <v>musta</v>
      </c>
      <c r="AY1479" s="31">
        <f t="shared" si="436"/>
        <v>10</v>
      </c>
      <c r="AZ1479" s="31">
        <f t="shared" si="437"/>
        <v>10</v>
      </c>
      <c r="BA1479" s="31">
        <f t="shared" si="438"/>
        <v>0</v>
      </c>
      <c r="BB1479" s="31">
        <f t="shared" si="439"/>
        <v>0</v>
      </c>
      <c r="BC1479" s="31">
        <f t="shared" si="440"/>
        <v>0</v>
      </c>
      <c r="BM1479" s="29" t="s">
        <v>34</v>
      </c>
      <c r="BN1479" s="29" t="s">
        <v>34</v>
      </c>
    </row>
    <row r="1480" spans="1:66" x14ac:dyDescent="0.25">
      <c r="A1480" s="50">
        <v>1469</v>
      </c>
      <c r="B1480" s="50">
        <v>1236</v>
      </c>
      <c r="C1480" s="50" t="str">
        <f t="shared" si="398"/>
        <v>11915_2_8652</v>
      </c>
      <c r="D1480" s="50">
        <v>1</v>
      </c>
      <c r="E1480" s="51">
        <f t="shared" si="430"/>
        <v>119150002</v>
      </c>
      <c r="F1480" s="76" t="str">
        <f t="shared" si="397"/>
        <v>11915_2</v>
      </c>
      <c r="G1480" s="80">
        <v>11915</v>
      </c>
      <c r="H1480" s="52">
        <v>2</v>
      </c>
      <c r="I1480" s="52">
        <v>8652</v>
      </c>
      <c r="J1480" s="53" t="str">
        <f t="shared" si="431"/>
        <v>ok</v>
      </c>
      <c r="K1480" s="54" t="str">
        <f t="shared" si="432"/>
        <v>11915_2</v>
      </c>
      <c r="L1480" s="54">
        <v>11915</v>
      </c>
      <c r="M1480" s="54">
        <v>2</v>
      </c>
      <c r="N1480" s="54">
        <v>3698</v>
      </c>
      <c r="O1480" s="55">
        <v>376</v>
      </c>
      <c r="P1480" s="55">
        <v>82</v>
      </c>
      <c r="Q1480" s="55">
        <v>193</v>
      </c>
      <c r="R1480" s="55">
        <v>42</v>
      </c>
      <c r="S1480" s="52">
        <v>0</v>
      </c>
      <c r="T1480" s="56">
        <v>121</v>
      </c>
      <c r="U1480" s="56">
        <v>3</v>
      </c>
      <c r="V1480" s="56">
        <v>122</v>
      </c>
      <c r="W1480" s="56">
        <v>376</v>
      </c>
      <c r="X1480" s="57">
        <v>0.82</v>
      </c>
      <c r="Y1480" s="109"/>
      <c r="Z1480" s="109"/>
      <c r="AA1480" s="109"/>
      <c r="AB1480" s="109"/>
      <c r="AC1480" s="56">
        <v>45</v>
      </c>
      <c r="AD1480" s="52" t="s">
        <v>35</v>
      </c>
      <c r="AE1480" s="52" t="s">
        <v>35</v>
      </c>
      <c r="AF1480" s="52" t="s">
        <v>35</v>
      </c>
      <c r="AG1480" s="52"/>
      <c r="AH1480" s="106"/>
      <c r="AI1480" s="59"/>
      <c r="AJ1480" s="68" t="s">
        <v>10</v>
      </c>
      <c r="AK1480" t="s">
        <v>10</v>
      </c>
      <c r="AL1480" s="30" t="s">
        <v>10</v>
      </c>
      <c r="AM1480" s="39"/>
      <c r="AN1480" s="115" t="s">
        <v>10</v>
      </c>
      <c r="AO1480" s="30"/>
      <c r="AQ1480" s="5"/>
      <c r="AS1480" s="37"/>
      <c r="AT1480" s="30" t="s">
        <v>10</v>
      </c>
      <c r="AV1480" t="str">
        <f t="shared" si="433"/>
        <v>musta</v>
      </c>
      <c r="AW1480" t="str">
        <f t="shared" si="434"/>
        <v>musta</v>
      </c>
      <c r="AX1480" t="str">
        <f t="shared" si="435"/>
        <v>musta</v>
      </c>
      <c r="AY1480" s="31">
        <f t="shared" si="436"/>
        <v>10</v>
      </c>
      <c r="AZ1480" s="31">
        <f t="shared" si="437"/>
        <v>10</v>
      </c>
      <c r="BA1480" s="31">
        <f t="shared" si="438"/>
        <v>0</v>
      </c>
      <c r="BB1480" s="31">
        <f t="shared" si="439"/>
        <v>0</v>
      </c>
      <c r="BC1480" s="31">
        <f t="shared" si="440"/>
        <v>0</v>
      </c>
      <c r="BM1480" s="29" t="s">
        <v>34</v>
      </c>
      <c r="BN1480" s="29" t="s">
        <v>34</v>
      </c>
    </row>
    <row r="1481" spans="1:66" x14ac:dyDescent="0.25">
      <c r="A1481" s="50">
        <v>1470</v>
      </c>
      <c r="B1481" s="50">
        <v>1237</v>
      </c>
      <c r="C1481" s="50" t="str">
        <f t="shared" si="398"/>
        <v>11915_3_3062</v>
      </c>
      <c r="D1481" s="50">
        <v>1</v>
      </c>
      <c r="E1481" s="51">
        <f t="shared" si="430"/>
        <v>119150003</v>
      </c>
      <c r="F1481" s="76" t="str">
        <f t="shared" si="397"/>
        <v>11915_3</v>
      </c>
      <c r="G1481" s="80">
        <v>11915</v>
      </c>
      <c r="H1481" s="52">
        <v>3</v>
      </c>
      <c r="I1481" s="52">
        <v>3062</v>
      </c>
      <c r="J1481" s="53" t="str">
        <f t="shared" si="431"/>
        <v>ok</v>
      </c>
      <c r="K1481" s="54" t="str">
        <f t="shared" si="432"/>
        <v>11915_3</v>
      </c>
      <c r="L1481" s="54">
        <v>11915</v>
      </c>
      <c r="M1481" s="54">
        <v>3</v>
      </c>
      <c r="N1481" s="54">
        <v>2867</v>
      </c>
      <c r="O1481" s="55">
        <v>26</v>
      </c>
      <c r="P1481" s="55">
        <v>53</v>
      </c>
      <c r="Q1481" s="55">
        <v>9</v>
      </c>
      <c r="R1481" s="55">
        <v>18</v>
      </c>
      <c r="S1481" s="52">
        <v>0</v>
      </c>
      <c r="T1481" s="56">
        <v>112</v>
      </c>
      <c r="U1481" s="56">
        <v>3</v>
      </c>
      <c r="V1481" s="56">
        <v>123</v>
      </c>
      <c r="W1481" s="56">
        <v>26</v>
      </c>
      <c r="X1481" s="57">
        <v>0.53</v>
      </c>
      <c r="Y1481" s="109"/>
      <c r="Z1481" s="109"/>
      <c r="AA1481" s="109"/>
      <c r="AB1481" s="109"/>
      <c r="AC1481" s="56">
        <v>1</v>
      </c>
      <c r="AD1481" s="52" t="s">
        <v>35</v>
      </c>
      <c r="AE1481" s="52" t="s">
        <v>35</v>
      </c>
      <c r="AF1481" s="52" t="s">
        <v>35</v>
      </c>
      <c r="AG1481" s="52"/>
      <c r="AH1481" s="106"/>
      <c r="AI1481" s="59"/>
      <c r="AJ1481" s="68" t="s">
        <v>10</v>
      </c>
      <c r="AK1481" t="s">
        <v>10</v>
      </c>
      <c r="AL1481" s="30" t="s">
        <v>10</v>
      </c>
      <c r="AM1481" s="39"/>
      <c r="AN1481" s="115" t="s">
        <v>10</v>
      </c>
      <c r="AO1481" s="30"/>
      <c r="AQ1481" s="5"/>
      <c r="AS1481" s="37"/>
      <c r="AT1481" s="30" t="s">
        <v>10</v>
      </c>
      <c r="AV1481" t="str">
        <f t="shared" si="433"/>
        <v>musta</v>
      </c>
      <c r="AW1481" t="str">
        <f t="shared" si="434"/>
        <v>musta</v>
      </c>
      <c r="AX1481" t="str">
        <f t="shared" si="435"/>
        <v>musta</v>
      </c>
      <c r="AY1481" s="31">
        <f t="shared" si="436"/>
        <v>1</v>
      </c>
      <c r="AZ1481" s="31">
        <f t="shared" si="437"/>
        <v>1</v>
      </c>
      <c r="BA1481" s="31">
        <f t="shared" si="438"/>
        <v>0</v>
      </c>
      <c r="BB1481" s="31">
        <f t="shared" si="439"/>
        <v>0</v>
      </c>
      <c r="BC1481" s="31">
        <f t="shared" si="440"/>
        <v>0</v>
      </c>
      <c r="BM1481" s="2" t="s">
        <v>35</v>
      </c>
      <c r="BN1481" s="2" t="s">
        <v>35</v>
      </c>
    </row>
    <row r="1482" spans="1:66" x14ac:dyDescent="0.25">
      <c r="A1482" s="50">
        <v>1471</v>
      </c>
      <c r="B1482" s="50"/>
      <c r="C1482" s="50" t="str">
        <f t="shared" si="398"/>
        <v>11917_1_2709</v>
      </c>
      <c r="D1482" s="50">
        <v>1</v>
      </c>
      <c r="E1482" s="51"/>
      <c r="F1482" s="76" t="str">
        <f t="shared" si="397"/>
        <v>11917_1</v>
      </c>
      <c r="G1482" s="80">
        <v>11917</v>
      </c>
      <c r="H1482" s="52">
        <v>1</v>
      </c>
      <c r="I1482" s="52">
        <v>2709</v>
      </c>
      <c r="J1482" s="53">
        <v>2709</v>
      </c>
      <c r="K1482" s="54">
        <v>2709</v>
      </c>
      <c r="L1482" s="54">
        <v>2709</v>
      </c>
      <c r="M1482" s="54"/>
      <c r="N1482" s="54"/>
      <c r="O1482" s="55"/>
      <c r="P1482" s="55"/>
      <c r="Q1482" s="55"/>
      <c r="R1482" s="55"/>
      <c r="S1482" s="52"/>
      <c r="T1482" s="52">
        <v>86</v>
      </c>
      <c r="U1482" s="52">
        <v>2</v>
      </c>
      <c r="V1482" s="52">
        <v>94</v>
      </c>
      <c r="W1482" s="52"/>
      <c r="X1482" s="52"/>
      <c r="Y1482" s="110"/>
      <c r="Z1482" s="110"/>
      <c r="AA1482" s="110"/>
      <c r="AB1482" s="110"/>
      <c r="AC1482" s="56">
        <v>6</v>
      </c>
      <c r="AD1482" s="52"/>
      <c r="AE1482" s="52"/>
      <c r="AF1482" s="52"/>
      <c r="AG1482" s="52"/>
      <c r="AH1482" s="106"/>
      <c r="AI1482" s="59" t="s">
        <v>80</v>
      </c>
      <c r="AJ1482" s="69" t="s">
        <v>10</v>
      </c>
      <c r="AK1482" s="34" t="s">
        <v>10</v>
      </c>
      <c r="AL1482" s="26" t="s">
        <v>10</v>
      </c>
      <c r="AM1482" s="39"/>
      <c r="AN1482" s="115"/>
      <c r="AO1482" s="26" t="s">
        <v>10</v>
      </c>
      <c r="AQ1482" s="5"/>
      <c r="AS1482" s="37"/>
      <c r="AT1482" s="30"/>
      <c r="BE1482" s="21"/>
      <c r="BF1482" s="21"/>
      <c r="BG1482" s="21"/>
      <c r="BI1482" s="21"/>
      <c r="BJ1482" s="21"/>
      <c r="BK1482" s="21"/>
    </row>
    <row r="1483" spans="1:66" x14ac:dyDescent="0.25">
      <c r="A1483" s="50">
        <v>1472</v>
      </c>
      <c r="B1483" s="50">
        <v>1238</v>
      </c>
      <c r="C1483" s="50" t="str">
        <f t="shared" si="398"/>
        <v>11917_2_285</v>
      </c>
      <c r="D1483" s="50">
        <v>1</v>
      </c>
      <c r="E1483" s="51">
        <f>G1483*10000+H1483</f>
        <v>119170002</v>
      </c>
      <c r="F1483" s="76" t="str">
        <f t="shared" si="397"/>
        <v>11917_2</v>
      </c>
      <c r="G1483" s="80">
        <v>11917</v>
      </c>
      <c r="H1483" s="52">
        <v>2</v>
      </c>
      <c r="I1483" s="52">
        <v>285</v>
      </c>
      <c r="J1483" s="53" t="str">
        <f>IF(F1483=K1483,"ok","huom!")</f>
        <v>huom!</v>
      </c>
      <c r="K1483" s="54"/>
      <c r="L1483" s="54"/>
      <c r="M1483" s="54"/>
      <c r="N1483" s="54"/>
      <c r="O1483" s="55">
        <v>104</v>
      </c>
      <c r="P1483" s="55">
        <v>69</v>
      </c>
      <c r="Q1483" s="55">
        <v>27</v>
      </c>
      <c r="R1483" s="55">
        <v>18</v>
      </c>
      <c r="S1483" s="52">
        <v>0</v>
      </c>
      <c r="T1483" s="56">
        <v>42</v>
      </c>
      <c r="U1483" s="56">
        <v>2</v>
      </c>
      <c r="V1483" s="56">
        <v>43</v>
      </c>
      <c r="W1483" s="56">
        <v>104</v>
      </c>
      <c r="X1483" s="57">
        <v>0.69</v>
      </c>
      <c r="Y1483" s="109"/>
      <c r="Z1483" s="109"/>
      <c r="AA1483" s="109"/>
      <c r="AB1483" s="109"/>
      <c r="AC1483" s="56">
        <v>3</v>
      </c>
      <c r="AD1483" s="52" t="s">
        <v>35</v>
      </c>
      <c r="AE1483" s="52" t="s">
        <v>35</v>
      </c>
      <c r="AF1483" s="52" t="s">
        <v>35</v>
      </c>
      <c r="AG1483" s="52"/>
      <c r="AH1483" s="106"/>
      <c r="AI1483" s="59"/>
      <c r="AJ1483" s="68" t="s">
        <v>10</v>
      </c>
      <c r="AK1483" t="s">
        <v>10</v>
      </c>
      <c r="AL1483" s="30" t="s">
        <v>10</v>
      </c>
      <c r="AM1483" s="39"/>
      <c r="AN1483" s="115" t="s">
        <v>10</v>
      </c>
      <c r="AO1483" s="30"/>
      <c r="AQ1483" s="5"/>
      <c r="AS1483" s="37"/>
      <c r="AT1483" s="30" t="s">
        <v>10</v>
      </c>
      <c r="AV1483" t="str">
        <f>IF(X1483="ei mallia","ei mallia",IF(X1483&gt;0.599999,IF(W1483&gt;999,"punainen",IF(AC1483&gt;99,"punainen",IF(AD1483="osa seud. yht","punainen","musta"))),"musta"))</f>
        <v>musta</v>
      </c>
      <c r="AW1483" t="str">
        <f>IF(X1483="ei mallia","ei mallia",IF(X1483&gt;0.399999,IF(W1483&gt;1999,"punainen",IF(AC1483&gt;499,"punainen",IF(AE1483="osa seud. yht","punainen","musta"))),"musta"))</f>
        <v>musta</v>
      </c>
      <c r="AX1483" t="str">
        <f>IF(X1483="ei mallia","ei mallia",IF(AY1483&gt;20,"punainen","musta"))</f>
        <v>musta</v>
      </c>
      <c r="AY1483" s="31">
        <f>SUM(AZ1483:BC1483)</f>
        <v>10</v>
      </c>
      <c r="AZ1483" s="31">
        <f>IF(X1483&gt;0.59999,10,IF(X1483&gt;0.39999,1,0))</f>
        <v>10</v>
      </c>
      <c r="BA1483" s="31">
        <f>IF(W1483&gt;1999,10,IF(W1483&gt;999,1,0))</f>
        <v>0</v>
      </c>
      <c r="BB1483" s="31">
        <f>IF(AC1483&gt;499,10,IF(AC1483&gt;99,1,0))</f>
        <v>0</v>
      </c>
      <c r="BC1483" s="31">
        <f>IF(AE1483="osa seud. yht",10,IF(AD1483="osa seud. yht",1,0))</f>
        <v>0</v>
      </c>
      <c r="BM1483" s="2" t="s">
        <v>35</v>
      </c>
      <c r="BN1483" s="2" t="s">
        <v>35</v>
      </c>
    </row>
    <row r="1484" spans="1:66" x14ac:dyDescent="0.25">
      <c r="A1484" s="50">
        <v>1473</v>
      </c>
      <c r="B1484" s="50"/>
      <c r="C1484" s="50" t="str">
        <f t="shared" si="398"/>
        <v>11921_1_6129</v>
      </c>
      <c r="D1484" s="50">
        <v>1</v>
      </c>
      <c r="E1484" s="51"/>
      <c r="F1484" s="76" t="str">
        <f t="shared" ref="F1484:F1547" si="441">CONCATENATE(G1484,"_",H1484)</f>
        <v>11921_1</v>
      </c>
      <c r="G1484" s="80">
        <v>11921</v>
      </c>
      <c r="H1484" s="52">
        <v>1</v>
      </c>
      <c r="I1484" s="52">
        <v>6129</v>
      </c>
      <c r="J1484" s="53">
        <v>6129</v>
      </c>
      <c r="K1484" s="54">
        <v>6129</v>
      </c>
      <c r="L1484" s="54">
        <v>6129</v>
      </c>
      <c r="M1484" s="54"/>
      <c r="N1484" s="54"/>
      <c r="O1484" s="55"/>
      <c r="P1484" s="55"/>
      <c r="Q1484" s="55"/>
      <c r="R1484" s="55"/>
      <c r="S1484" s="52"/>
      <c r="T1484" s="52">
        <v>65</v>
      </c>
      <c r="U1484" s="52">
        <v>4</v>
      </c>
      <c r="V1484" s="52">
        <v>67</v>
      </c>
      <c r="W1484" s="52"/>
      <c r="X1484" s="52"/>
      <c r="Y1484" s="110"/>
      <c r="Z1484" s="110"/>
      <c r="AA1484" s="110"/>
      <c r="AB1484" s="110"/>
      <c r="AC1484" s="56">
        <v>20</v>
      </c>
      <c r="AD1484" s="52"/>
      <c r="AE1484" s="52"/>
      <c r="AF1484" s="52"/>
      <c r="AG1484" s="52"/>
      <c r="AH1484" s="106"/>
      <c r="AI1484" s="59" t="s">
        <v>80</v>
      </c>
      <c r="AJ1484" s="69" t="s">
        <v>10</v>
      </c>
      <c r="AK1484" s="34" t="s">
        <v>10</v>
      </c>
      <c r="AL1484" s="26" t="s">
        <v>10</v>
      </c>
      <c r="AM1484" s="39"/>
      <c r="AN1484" s="115"/>
      <c r="AO1484" s="26" t="s">
        <v>10</v>
      </c>
      <c r="AQ1484" s="5"/>
      <c r="AS1484" s="37"/>
      <c r="AT1484" s="30"/>
      <c r="BE1484" s="21"/>
      <c r="BF1484" s="21"/>
      <c r="BG1484" s="21"/>
      <c r="BI1484" s="21"/>
      <c r="BJ1484" s="21"/>
      <c r="BK1484" s="21"/>
    </row>
    <row r="1485" spans="1:66" x14ac:dyDescent="0.25">
      <c r="A1485" s="50">
        <v>1474</v>
      </c>
      <c r="B1485" s="50">
        <v>1239</v>
      </c>
      <c r="C1485" s="50" t="str">
        <f t="shared" ref="C1485:C1548" si="442">CONCATENATE(G1485,"_",H1485,"_",I1485)</f>
        <v>11927_1_2752</v>
      </c>
      <c r="D1485" s="50">
        <v>1</v>
      </c>
      <c r="E1485" s="51">
        <f t="shared" ref="E1485:E1548" si="443">G1485*10000+H1485</f>
        <v>119270001</v>
      </c>
      <c r="F1485" s="76" t="str">
        <f t="shared" si="441"/>
        <v>11927_1</v>
      </c>
      <c r="G1485" s="80">
        <v>11927</v>
      </c>
      <c r="H1485" s="52">
        <v>1</v>
      </c>
      <c r="I1485" s="52">
        <v>2752</v>
      </c>
      <c r="J1485" s="53" t="str">
        <f t="shared" ref="J1485:J1548" si="444">IF(F1485=K1485,"ok","huom!")</f>
        <v>ok</v>
      </c>
      <c r="K1485" s="54" t="str">
        <f>CONCATENATE(L1485,"_",M1485)</f>
        <v>11927_1</v>
      </c>
      <c r="L1485" s="54">
        <v>11927</v>
      </c>
      <c r="M1485" s="54">
        <v>1</v>
      </c>
      <c r="N1485" s="54">
        <v>11060</v>
      </c>
      <c r="O1485" s="55">
        <v>112</v>
      </c>
      <c r="P1485" s="55">
        <v>76</v>
      </c>
      <c r="Q1485" s="55">
        <v>32</v>
      </c>
      <c r="R1485" s="55">
        <v>21</v>
      </c>
      <c r="S1485" s="52">
        <v>0</v>
      </c>
      <c r="T1485" s="56">
        <v>361</v>
      </c>
      <c r="U1485" s="56">
        <v>22</v>
      </c>
      <c r="V1485" s="56">
        <v>357</v>
      </c>
      <c r="W1485" s="56">
        <v>112</v>
      </c>
      <c r="X1485" s="57">
        <v>0.76</v>
      </c>
      <c r="Y1485" s="109"/>
      <c r="Z1485" s="109"/>
      <c r="AA1485" s="109"/>
      <c r="AB1485" s="109"/>
      <c r="AC1485" s="56">
        <v>180</v>
      </c>
      <c r="AD1485" s="52" t="s">
        <v>35</v>
      </c>
      <c r="AE1485" s="52" t="s">
        <v>35</v>
      </c>
      <c r="AF1485" s="52" t="s">
        <v>35</v>
      </c>
      <c r="AG1485" s="52"/>
      <c r="AH1485" s="106"/>
      <c r="AI1485" s="59"/>
      <c r="AJ1485" s="68" t="s">
        <v>10</v>
      </c>
      <c r="AK1485" t="s">
        <v>10</v>
      </c>
      <c r="AL1485" s="30" t="s">
        <v>10</v>
      </c>
      <c r="AM1485" s="39"/>
      <c r="AN1485" s="115" t="s">
        <v>10</v>
      </c>
      <c r="AO1485" s="30"/>
      <c r="AQ1485" s="5"/>
      <c r="AS1485" s="37"/>
      <c r="AT1485" s="30" t="s">
        <v>10</v>
      </c>
      <c r="AV1485" t="str">
        <f t="shared" ref="AV1485:AV1548" si="445">IF(X1485="ei mallia","ei mallia",IF(X1485&gt;0.599999,IF(W1485&gt;999,"punainen",IF(AC1485&gt;99,"punainen",IF(AD1485="osa seud. yht","punainen","musta"))),"musta"))</f>
        <v>punainen</v>
      </c>
      <c r="AW1485" t="str">
        <f t="shared" ref="AW1485:AW1548" si="446">IF(X1485="ei mallia","ei mallia",IF(X1485&gt;0.399999,IF(W1485&gt;1999,"punainen",IF(AC1485&gt;499,"punainen",IF(AE1485="osa seud. yht","punainen","musta"))),"musta"))</f>
        <v>musta</v>
      </c>
      <c r="AX1485" t="str">
        <f t="shared" ref="AX1485:AX1548" si="447">IF(X1485="ei mallia","ei mallia",IF(AY1485&gt;20,"punainen","musta"))</f>
        <v>musta</v>
      </c>
      <c r="AY1485" s="31">
        <f t="shared" ref="AY1485:AY1548" si="448">SUM(AZ1485:BC1485)</f>
        <v>11</v>
      </c>
      <c r="AZ1485" s="31">
        <f t="shared" ref="AZ1485:AZ1548" si="449">IF(X1485&gt;0.59999,10,IF(X1485&gt;0.39999,1,0))</f>
        <v>10</v>
      </c>
      <c r="BA1485" s="31">
        <f t="shared" ref="BA1485:BA1548" si="450">IF(W1485&gt;1999,10,IF(W1485&gt;999,1,0))</f>
        <v>0</v>
      </c>
      <c r="BB1485" s="31">
        <f t="shared" ref="BB1485:BB1548" si="451">IF(AC1485&gt;499,10,IF(AC1485&gt;99,1,0))</f>
        <v>1</v>
      </c>
      <c r="BC1485" s="31">
        <f t="shared" ref="BC1485:BC1548" si="452">IF(AE1485="osa seud. yht",10,IF(AD1485="osa seud. yht",1,0))</f>
        <v>0</v>
      </c>
      <c r="BM1485" s="2" t="s">
        <v>35</v>
      </c>
      <c r="BN1485" s="2" t="s">
        <v>35</v>
      </c>
    </row>
    <row r="1486" spans="1:66" x14ac:dyDescent="0.25">
      <c r="A1486" s="50">
        <v>1475</v>
      </c>
      <c r="B1486" s="50">
        <v>1240</v>
      </c>
      <c r="C1486" s="50" t="str">
        <f t="shared" si="442"/>
        <v>11927_2_8732</v>
      </c>
      <c r="D1486" s="50">
        <v>1</v>
      </c>
      <c r="E1486" s="51">
        <f t="shared" si="443"/>
        <v>119270002</v>
      </c>
      <c r="F1486" s="76" t="str">
        <f t="shared" si="441"/>
        <v>11927_2</v>
      </c>
      <c r="G1486" s="80">
        <v>11927</v>
      </c>
      <c r="H1486" s="52">
        <v>2</v>
      </c>
      <c r="I1486" s="52">
        <v>8732</v>
      </c>
      <c r="J1486" s="53" t="str">
        <f t="shared" si="444"/>
        <v>huom!</v>
      </c>
      <c r="K1486" s="54"/>
      <c r="L1486" s="54"/>
      <c r="M1486" s="54"/>
      <c r="N1486" s="54"/>
      <c r="O1486" s="55">
        <v>112</v>
      </c>
      <c r="P1486" s="55">
        <v>76</v>
      </c>
      <c r="Q1486" s="55">
        <v>32</v>
      </c>
      <c r="R1486" s="55">
        <v>21</v>
      </c>
      <c r="S1486" s="52">
        <v>0</v>
      </c>
      <c r="T1486" s="56">
        <v>361</v>
      </c>
      <c r="U1486" s="56">
        <v>22</v>
      </c>
      <c r="V1486" s="56">
        <v>357</v>
      </c>
      <c r="W1486" s="56">
        <v>112</v>
      </c>
      <c r="X1486" s="57">
        <v>0.76</v>
      </c>
      <c r="Y1486" s="109"/>
      <c r="Z1486" s="109"/>
      <c r="AA1486" s="109"/>
      <c r="AB1486" s="109"/>
      <c r="AC1486" s="56">
        <v>2</v>
      </c>
      <c r="AD1486" s="52" t="s">
        <v>35</v>
      </c>
      <c r="AE1486" s="52" t="s">
        <v>35</v>
      </c>
      <c r="AF1486" s="52" t="s">
        <v>35</v>
      </c>
      <c r="AG1486" s="52"/>
      <c r="AH1486" s="106"/>
      <c r="AI1486" s="59"/>
      <c r="AJ1486" s="68" t="s">
        <v>10</v>
      </c>
      <c r="AK1486" t="s">
        <v>10</v>
      </c>
      <c r="AL1486" s="30" t="s">
        <v>10</v>
      </c>
      <c r="AM1486" s="39"/>
      <c r="AN1486" s="115" t="s">
        <v>10</v>
      </c>
      <c r="AO1486" s="30"/>
      <c r="AQ1486" s="5"/>
      <c r="AS1486" s="37"/>
      <c r="AT1486" s="30" t="s">
        <v>10</v>
      </c>
      <c r="AV1486" t="str">
        <f t="shared" si="445"/>
        <v>musta</v>
      </c>
      <c r="AW1486" t="str">
        <f t="shared" si="446"/>
        <v>musta</v>
      </c>
      <c r="AX1486" t="str">
        <f t="shared" si="447"/>
        <v>musta</v>
      </c>
      <c r="AY1486" s="31">
        <f t="shared" si="448"/>
        <v>10</v>
      </c>
      <c r="AZ1486" s="31">
        <f t="shared" si="449"/>
        <v>10</v>
      </c>
      <c r="BA1486" s="31">
        <f t="shared" si="450"/>
        <v>0</v>
      </c>
      <c r="BB1486" s="31">
        <f t="shared" si="451"/>
        <v>0</v>
      </c>
      <c r="BC1486" s="31">
        <f t="shared" si="452"/>
        <v>0</v>
      </c>
      <c r="BM1486" s="2" t="s">
        <v>35</v>
      </c>
      <c r="BN1486" s="2" t="s">
        <v>35</v>
      </c>
    </row>
    <row r="1487" spans="1:66" x14ac:dyDescent="0.25">
      <c r="A1487" s="50">
        <v>1476</v>
      </c>
      <c r="B1487" s="50">
        <v>1241</v>
      </c>
      <c r="C1487" s="50" t="str">
        <f t="shared" si="442"/>
        <v>11927_3_5406</v>
      </c>
      <c r="D1487" s="50">
        <v>1</v>
      </c>
      <c r="E1487" s="51">
        <f t="shared" si="443"/>
        <v>119270003</v>
      </c>
      <c r="F1487" s="76" t="str">
        <f t="shared" si="441"/>
        <v>11927_3</v>
      </c>
      <c r="G1487" s="80">
        <v>11927</v>
      </c>
      <c r="H1487" s="52">
        <v>3</v>
      </c>
      <c r="I1487" s="52">
        <v>5406</v>
      </c>
      <c r="J1487" s="53" t="str">
        <f t="shared" si="444"/>
        <v>ok</v>
      </c>
      <c r="K1487" s="54" t="str">
        <f>CONCATENATE(L1487,"_",M1487)</f>
        <v>11927_3</v>
      </c>
      <c r="L1487" s="54">
        <v>11927</v>
      </c>
      <c r="M1487" s="54">
        <v>3</v>
      </c>
      <c r="N1487" s="54">
        <v>5168</v>
      </c>
      <c r="O1487" s="55">
        <v>78</v>
      </c>
      <c r="P1487" s="55">
        <v>94</v>
      </c>
      <c r="Q1487" s="55">
        <v>16</v>
      </c>
      <c r="R1487" s="55">
        <v>18</v>
      </c>
      <c r="S1487" s="52">
        <v>0</v>
      </c>
      <c r="T1487" s="56">
        <v>361</v>
      </c>
      <c r="U1487" s="56">
        <v>22</v>
      </c>
      <c r="V1487" s="56">
        <v>357</v>
      </c>
      <c r="W1487" s="56">
        <v>78</v>
      </c>
      <c r="X1487" s="57">
        <v>0.94</v>
      </c>
      <c r="Y1487" s="109"/>
      <c r="Z1487" s="109"/>
      <c r="AA1487" s="109"/>
      <c r="AB1487" s="109"/>
      <c r="AC1487" s="56">
        <v>2</v>
      </c>
      <c r="AD1487" s="52" t="s">
        <v>35</v>
      </c>
      <c r="AE1487" s="52" t="s">
        <v>35</v>
      </c>
      <c r="AF1487" s="52" t="s">
        <v>35</v>
      </c>
      <c r="AG1487" s="52"/>
      <c r="AH1487" s="106"/>
      <c r="AI1487" s="59"/>
      <c r="AJ1487" s="68" t="s">
        <v>10</v>
      </c>
      <c r="AK1487" t="s">
        <v>10</v>
      </c>
      <c r="AL1487" s="30" t="s">
        <v>10</v>
      </c>
      <c r="AM1487" s="39"/>
      <c r="AN1487" s="115" t="s">
        <v>10</v>
      </c>
      <c r="AO1487" s="30"/>
      <c r="AQ1487" s="5"/>
      <c r="AS1487" s="37"/>
      <c r="AT1487" s="30" t="s">
        <v>10</v>
      </c>
      <c r="AV1487" t="str">
        <f t="shared" si="445"/>
        <v>musta</v>
      </c>
      <c r="AW1487" t="str">
        <f t="shared" si="446"/>
        <v>musta</v>
      </c>
      <c r="AX1487" t="str">
        <f t="shared" si="447"/>
        <v>musta</v>
      </c>
      <c r="AY1487" s="31">
        <f t="shared" si="448"/>
        <v>10</v>
      </c>
      <c r="AZ1487" s="31">
        <f t="shared" si="449"/>
        <v>10</v>
      </c>
      <c r="BA1487" s="31">
        <f t="shared" si="450"/>
        <v>0</v>
      </c>
      <c r="BB1487" s="31">
        <f t="shared" si="451"/>
        <v>0</v>
      </c>
      <c r="BC1487" s="31">
        <f t="shared" si="452"/>
        <v>0</v>
      </c>
      <c r="BM1487" s="2" t="s">
        <v>35</v>
      </c>
      <c r="BN1487" s="2" t="s">
        <v>35</v>
      </c>
    </row>
    <row r="1488" spans="1:66" x14ac:dyDescent="0.25">
      <c r="A1488" s="50">
        <v>1477</v>
      </c>
      <c r="B1488" s="50">
        <v>1242</v>
      </c>
      <c r="C1488" s="50" t="str">
        <f t="shared" si="442"/>
        <v>11928_1_1340</v>
      </c>
      <c r="D1488" s="50">
        <v>1</v>
      </c>
      <c r="E1488" s="51">
        <f t="shared" si="443"/>
        <v>119280001</v>
      </c>
      <c r="F1488" s="76" t="str">
        <f t="shared" si="441"/>
        <v>11928_1</v>
      </c>
      <c r="G1488" s="80">
        <v>11928</v>
      </c>
      <c r="H1488" s="52">
        <v>1</v>
      </c>
      <c r="I1488" s="52">
        <v>1340</v>
      </c>
      <c r="J1488" s="53" t="str">
        <f t="shared" si="444"/>
        <v>huom!</v>
      </c>
      <c r="K1488" s="54"/>
      <c r="L1488" s="54"/>
      <c r="M1488" s="54"/>
      <c r="N1488" s="54"/>
      <c r="O1488" s="55" t="s">
        <v>32</v>
      </c>
      <c r="P1488" s="55" t="s">
        <v>32</v>
      </c>
      <c r="Q1488" s="55" t="s">
        <v>32</v>
      </c>
      <c r="R1488" s="55" t="s">
        <v>32</v>
      </c>
      <c r="S1488" s="52">
        <v>0</v>
      </c>
      <c r="T1488" s="56">
        <v>48</v>
      </c>
      <c r="U1488" s="56">
        <v>2</v>
      </c>
      <c r="V1488" s="56">
        <v>54</v>
      </c>
      <c r="W1488" s="56" t="s">
        <v>37</v>
      </c>
      <c r="X1488" s="57" t="s">
        <v>37</v>
      </c>
      <c r="Y1488" s="109"/>
      <c r="Z1488" s="109"/>
      <c r="AA1488" s="109"/>
      <c r="AB1488" s="109"/>
      <c r="AC1488" s="56">
        <v>0</v>
      </c>
      <c r="AD1488" s="52" t="s">
        <v>35</v>
      </c>
      <c r="AE1488" s="52" t="s">
        <v>35</v>
      </c>
      <c r="AF1488" s="52" t="s">
        <v>35</v>
      </c>
      <c r="AG1488" s="52"/>
      <c r="AH1488" s="106"/>
      <c r="AI1488" s="59"/>
      <c r="AJ1488" s="68" t="s">
        <v>10</v>
      </c>
      <c r="AK1488" t="s">
        <v>10</v>
      </c>
      <c r="AL1488" s="30" t="s">
        <v>10</v>
      </c>
      <c r="AM1488" s="39"/>
      <c r="AN1488" s="115" t="s">
        <v>10</v>
      </c>
      <c r="AO1488" s="30"/>
      <c r="AQ1488" s="5"/>
      <c r="AS1488" s="37"/>
      <c r="AT1488" s="30" t="s">
        <v>10</v>
      </c>
      <c r="AV1488" t="str">
        <f t="shared" si="445"/>
        <v>ei mallia</v>
      </c>
      <c r="AW1488" t="str">
        <f t="shared" si="446"/>
        <v>ei mallia</v>
      </c>
      <c r="AX1488" t="str">
        <f t="shared" si="447"/>
        <v>ei mallia</v>
      </c>
      <c r="AY1488" s="31">
        <f t="shared" si="448"/>
        <v>20</v>
      </c>
      <c r="AZ1488" s="31">
        <f t="shared" si="449"/>
        <v>10</v>
      </c>
      <c r="BA1488" s="31">
        <f t="shared" si="450"/>
        <v>10</v>
      </c>
      <c r="BB1488" s="31">
        <f t="shared" si="451"/>
        <v>0</v>
      </c>
      <c r="BC1488" s="31">
        <f t="shared" si="452"/>
        <v>0</v>
      </c>
      <c r="BM1488" s="2" t="s">
        <v>35</v>
      </c>
      <c r="BN1488" s="2" t="s">
        <v>35</v>
      </c>
    </row>
    <row r="1489" spans="1:66" x14ac:dyDescent="0.25">
      <c r="A1489" s="50">
        <v>1478</v>
      </c>
      <c r="B1489" s="50">
        <v>1243</v>
      </c>
      <c r="C1489" s="50" t="str">
        <f t="shared" si="442"/>
        <v>11931_1_4070</v>
      </c>
      <c r="D1489" s="50">
        <v>1</v>
      </c>
      <c r="E1489" s="51">
        <f t="shared" si="443"/>
        <v>119310001</v>
      </c>
      <c r="F1489" s="76" t="str">
        <f t="shared" si="441"/>
        <v>11931_1</v>
      </c>
      <c r="G1489" s="80">
        <v>11931</v>
      </c>
      <c r="H1489" s="52">
        <v>1</v>
      </c>
      <c r="I1489" s="52">
        <v>4070</v>
      </c>
      <c r="J1489" s="53" t="str">
        <f t="shared" si="444"/>
        <v>ok</v>
      </c>
      <c r="K1489" s="54" t="str">
        <f t="shared" ref="K1489:K1499" si="453">CONCATENATE(L1489,"_",M1489)</f>
        <v>11931_1</v>
      </c>
      <c r="L1489" s="54">
        <v>11931</v>
      </c>
      <c r="M1489" s="54">
        <v>1</v>
      </c>
      <c r="N1489" s="54">
        <v>3916</v>
      </c>
      <c r="O1489" s="55">
        <v>196</v>
      </c>
      <c r="P1489" s="55">
        <v>70</v>
      </c>
      <c r="Q1489" s="55">
        <v>109</v>
      </c>
      <c r="R1489" s="55">
        <v>34</v>
      </c>
      <c r="S1489" s="52">
        <v>0</v>
      </c>
      <c r="T1489" s="56">
        <v>127</v>
      </c>
      <c r="U1489" s="56">
        <v>6</v>
      </c>
      <c r="V1489" s="56">
        <v>136</v>
      </c>
      <c r="W1489" s="56">
        <v>196</v>
      </c>
      <c r="X1489" s="57">
        <v>0.7</v>
      </c>
      <c r="Y1489" s="109"/>
      <c r="Z1489" s="109"/>
      <c r="AA1489" s="109"/>
      <c r="AB1489" s="109"/>
      <c r="AC1489" s="56">
        <v>45</v>
      </c>
      <c r="AD1489" s="52" t="s">
        <v>35</v>
      </c>
      <c r="AE1489" s="52" t="s">
        <v>35</v>
      </c>
      <c r="AF1489" s="52" t="s">
        <v>35</v>
      </c>
      <c r="AG1489" s="52"/>
      <c r="AH1489" s="106"/>
      <c r="AI1489" s="59"/>
      <c r="AJ1489" s="68" t="s">
        <v>10</v>
      </c>
      <c r="AK1489" t="s">
        <v>10</v>
      </c>
      <c r="AL1489" s="30" t="s">
        <v>10</v>
      </c>
      <c r="AM1489" s="39"/>
      <c r="AN1489" s="115" t="s">
        <v>10</v>
      </c>
      <c r="AO1489" s="30"/>
      <c r="AQ1489" s="5"/>
      <c r="AS1489" s="37"/>
      <c r="AT1489" s="30" t="s">
        <v>10</v>
      </c>
      <c r="AV1489" t="str">
        <f t="shared" si="445"/>
        <v>musta</v>
      </c>
      <c r="AW1489" t="str">
        <f t="shared" si="446"/>
        <v>musta</v>
      </c>
      <c r="AX1489" t="str">
        <f t="shared" si="447"/>
        <v>musta</v>
      </c>
      <c r="AY1489" s="31">
        <f t="shared" si="448"/>
        <v>10</v>
      </c>
      <c r="AZ1489" s="31">
        <f t="shared" si="449"/>
        <v>10</v>
      </c>
      <c r="BA1489" s="31">
        <f t="shared" si="450"/>
        <v>0</v>
      </c>
      <c r="BB1489" s="31">
        <f t="shared" si="451"/>
        <v>0</v>
      </c>
      <c r="BC1489" s="31">
        <f t="shared" si="452"/>
        <v>0</v>
      </c>
      <c r="BM1489" s="29" t="s">
        <v>34</v>
      </c>
      <c r="BN1489" s="29" t="s">
        <v>34</v>
      </c>
    </row>
    <row r="1490" spans="1:66" x14ac:dyDescent="0.25">
      <c r="A1490" s="50">
        <v>1479</v>
      </c>
      <c r="B1490" s="50">
        <v>1244</v>
      </c>
      <c r="C1490" s="50" t="str">
        <f t="shared" si="442"/>
        <v>11932_1_65</v>
      </c>
      <c r="D1490" s="50">
        <v>1</v>
      </c>
      <c r="E1490" s="51">
        <f t="shared" si="443"/>
        <v>119320001</v>
      </c>
      <c r="F1490" s="76" t="str">
        <f t="shared" si="441"/>
        <v>11932_1</v>
      </c>
      <c r="G1490" s="80">
        <v>11932</v>
      </c>
      <c r="H1490" s="52">
        <v>1</v>
      </c>
      <c r="I1490" s="52">
        <v>65</v>
      </c>
      <c r="J1490" s="53" t="str">
        <f t="shared" si="444"/>
        <v>ok</v>
      </c>
      <c r="K1490" s="54" t="str">
        <f t="shared" si="453"/>
        <v>11932_1</v>
      </c>
      <c r="L1490" s="54">
        <v>11932</v>
      </c>
      <c r="M1490" s="54">
        <v>1</v>
      </c>
      <c r="N1490" s="54">
        <v>56</v>
      </c>
      <c r="O1490" s="55">
        <v>364</v>
      </c>
      <c r="P1490" s="55">
        <v>82</v>
      </c>
      <c r="Q1490" s="55">
        <v>190</v>
      </c>
      <c r="R1490" s="55">
        <v>43</v>
      </c>
      <c r="S1490" s="52">
        <v>0</v>
      </c>
      <c r="T1490" s="56">
        <v>206</v>
      </c>
      <c r="U1490" s="56">
        <v>6</v>
      </c>
      <c r="V1490" s="56">
        <v>223</v>
      </c>
      <c r="W1490" s="56">
        <v>364</v>
      </c>
      <c r="X1490" s="57">
        <v>0.82</v>
      </c>
      <c r="Y1490" s="109"/>
      <c r="Z1490" s="109"/>
      <c r="AA1490" s="109"/>
      <c r="AB1490" s="109"/>
      <c r="AC1490" s="56">
        <v>44</v>
      </c>
      <c r="AD1490" s="52" t="s">
        <v>35</v>
      </c>
      <c r="AE1490" s="52" t="s">
        <v>35</v>
      </c>
      <c r="AF1490" s="52" t="s">
        <v>35</v>
      </c>
      <c r="AG1490" s="52"/>
      <c r="AH1490" s="106"/>
      <c r="AI1490" s="59"/>
      <c r="AJ1490" s="68" t="s">
        <v>10</v>
      </c>
      <c r="AK1490" t="s">
        <v>10</v>
      </c>
      <c r="AL1490" s="30" t="s">
        <v>10</v>
      </c>
      <c r="AM1490" s="39"/>
      <c r="AN1490" s="115" t="s">
        <v>10</v>
      </c>
      <c r="AO1490" s="30"/>
      <c r="AQ1490" s="5"/>
      <c r="AS1490" s="37"/>
      <c r="AT1490" s="30" t="s">
        <v>10</v>
      </c>
      <c r="AV1490" t="str">
        <f t="shared" si="445"/>
        <v>musta</v>
      </c>
      <c r="AW1490" t="str">
        <f t="shared" si="446"/>
        <v>musta</v>
      </c>
      <c r="AX1490" t="str">
        <f t="shared" si="447"/>
        <v>musta</v>
      </c>
      <c r="AY1490" s="31">
        <f t="shared" si="448"/>
        <v>10</v>
      </c>
      <c r="AZ1490" s="31">
        <f t="shared" si="449"/>
        <v>10</v>
      </c>
      <c r="BA1490" s="31">
        <f t="shared" si="450"/>
        <v>0</v>
      </c>
      <c r="BB1490" s="31">
        <f t="shared" si="451"/>
        <v>0</v>
      </c>
      <c r="BC1490" s="31">
        <f t="shared" si="452"/>
        <v>0</v>
      </c>
      <c r="BM1490" s="29" t="s">
        <v>34</v>
      </c>
      <c r="BN1490" s="29" t="s">
        <v>34</v>
      </c>
    </row>
    <row r="1491" spans="1:66" x14ac:dyDescent="0.25">
      <c r="A1491" s="50">
        <v>1480</v>
      </c>
      <c r="B1491" s="50">
        <v>1245</v>
      </c>
      <c r="C1491" s="50" t="str">
        <f t="shared" si="442"/>
        <v>11933_1_5165</v>
      </c>
      <c r="D1491" s="50">
        <v>1</v>
      </c>
      <c r="E1491" s="51">
        <f t="shared" si="443"/>
        <v>119330001</v>
      </c>
      <c r="F1491" s="76" t="str">
        <f t="shared" si="441"/>
        <v>11933_1</v>
      </c>
      <c r="G1491" s="80">
        <v>11933</v>
      </c>
      <c r="H1491" s="52">
        <v>1</v>
      </c>
      <c r="I1491" s="52">
        <v>5165</v>
      </c>
      <c r="J1491" s="53" t="str">
        <f t="shared" si="444"/>
        <v>ok</v>
      </c>
      <c r="K1491" s="54" t="str">
        <f t="shared" si="453"/>
        <v>11933_1</v>
      </c>
      <c r="L1491" s="54">
        <v>11933</v>
      </c>
      <c r="M1491" s="54">
        <v>1</v>
      </c>
      <c r="N1491" s="54">
        <v>4942</v>
      </c>
      <c r="O1491" s="55">
        <v>207</v>
      </c>
      <c r="P1491" s="55">
        <v>62</v>
      </c>
      <c r="Q1491" s="55">
        <v>105</v>
      </c>
      <c r="R1491" s="55">
        <v>29</v>
      </c>
      <c r="S1491" s="52">
        <v>0</v>
      </c>
      <c r="T1491" s="56">
        <v>308</v>
      </c>
      <c r="U1491" s="56">
        <v>20</v>
      </c>
      <c r="V1491" s="56">
        <v>333</v>
      </c>
      <c r="W1491" s="56">
        <v>207</v>
      </c>
      <c r="X1491" s="57">
        <v>0.62</v>
      </c>
      <c r="Y1491" s="109"/>
      <c r="Z1491" s="109"/>
      <c r="AA1491" s="109"/>
      <c r="AB1491" s="109"/>
      <c r="AC1491" s="56">
        <v>54</v>
      </c>
      <c r="AD1491" s="52" t="s">
        <v>35</v>
      </c>
      <c r="AE1491" s="52" t="s">
        <v>35</v>
      </c>
      <c r="AF1491" s="52" t="s">
        <v>35</v>
      </c>
      <c r="AG1491" s="52"/>
      <c r="AH1491" s="106"/>
      <c r="AI1491" s="59"/>
      <c r="AJ1491" s="68" t="s">
        <v>10</v>
      </c>
      <c r="AK1491" t="s">
        <v>10</v>
      </c>
      <c r="AL1491" s="30" t="s">
        <v>10</v>
      </c>
      <c r="AM1491" s="39"/>
      <c r="AN1491" s="115" t="s">
        <v>10</v>
      </c>
      <c r="AO1491" s="30"/>
      <c r="AQ1491" s="5"/>
      <c r="AS1491" s="37"/>
      <c r="AT1491" s="30" t="s">
        <v>10</v>
      </c>
      <c r="AV1491" t="str">
        <f t="shared" si="445"/>
        <v>musta</v>
      </c>
      <c r="AW1491" t="str">
        <f t="shared" si="446"/>
        <v>musta</v>
      </c>
      <c r="AX1491" t="str">
        <f t="shared" si="447"/>
        <v>musta</v>
      </c>
      <c r="AY1491" s="31">
        <f t="shared" si="448"/>
        <v>10</v>
      </c>
      <c r="AZ1491" s="31">
        <f t="shared" si="449"/>
        <v>10</v>
      </c>
      <c r="BA1491" s="31">
        <f t="shared" si="450"/>
        <v>0</v>
      </c>
      <c r="BB1491" s="31">
        <f t="shared" si="451"/>
        <v>0</v>
      </c>
      <c r="BC1491" s="31">
        <f t="shared" si="452"/>
        <v>0</v>
      </c>
      <c r="BM1491" s="29" t="s">
        <v>34</v>
      </c>
      <c r="BN1491" s="29" t="s">
        <v>34</v>
      </c>
    </row>
    <row r="1492" spans="1:66" x14ac:dyDescent="0.25">
      <c r="A1492" s="50">
        <v>1481</v>
      </c>
      <c r="B1492" s="50">
        <v>1246</v>
      </c>
      <c r="C1492" s="50" t="str">
        <f t="shared" si="442"/>
        <v>11933_2_4224</v>
      </c>
      <c r="D1492" s="50">
        <v>1</v>
      </c>
      <c r="E1492" s="51">
        <f t="shared" si="443"/>
        <v>119330002</v>
      </c>
      <c r="F1492" s="76" t="str">
        <f t="shared" si="441"/>
        <v>11933_2</v>
      </c>
      <c r="G1492" s="80">
        <v>11933</v>
      </c>
      <c r="H1492" s="52">
        <v>2</v>
      </c>
      <c r="I1492" s="52">
        <v>4224</v>
      </c>
      <c r="J1492" s="53" t="str">
        <f t="shared" si="444"/>
        <v>ok</v>
      </c>
      <c r="K1492" s="54" t="str">
        <f t="shared" si="453"/>
        <v>11933_2</v>
      </c>
      <c r="L1492" s="54">
        <v>11933</v>
      </c>
      <c r="M1492" s="54">
        <v>2</v>
      </c>
      <c r="N1492" s="54">
        <v>4015</v>
      </c>
      <c r="O1492" s="55">
        <v>33</v>
      </c>
      <c r="P1492" s="55">
        <v>30</v>
      </c>
      <c r="Q1492" s="55">
        <v>6</v>
      </c>
      <c r="R1492" s="55">
        <v>3</v>
      </c>
      <c r="S1492" s="52">
        <v>0</v>
      </c>
      <c r="T1492" s="56">
        <v>83</v>
      </c>
      <c r="U1492" s="56">
        <v>8</v>
      </c>
      <c r="V1492" s="56">
        <v>87</v>
      </c>
      <c r="W1492" s="56">
        <v>33</v>
      </c>
      <c r="X1492" s="57">
        <v>0.3</v>
      </c>
      <c r="Y1492" s="109"/>
      <c r="Z1492" s="109"/>
      <c r="AA1492" s="109"/>
      <c r="AB1492" s="109"/>
      <c r="AC1492" s="56">
        <v>0</v>
      </c>
      <c r="AD1492" s="52" t="s">
        <v>35</v>
      </c>
      <c r="AE1492" s="52" t="s">
        <v>35</v>
      </c>
      <c r="AF1492" s="52" t="s">
        <v>35</v>
      </c>
      <c r="AG1492" s="52"/>
      <c r="AH1492" s="106"/>
      <c r="AI1492" s="59"/>
      <c r="AJ1492" s="68" t="s">
        <v>10</v>
      </c>
      <c r="AK1492" t="s">
        <v>10</v>
      </c>
      <c r="AL1492" s="30" t="s">
        <v>10</v>
      </c>
      <c r="AM1492" s="39"/>
      <c r="AN1492" s="115" t="s">
        <v>10</v>
      </c>
      <c r="AO1492" s="30"/>
      <c r="AQ1492" s="5"/>
      <c r="AS1492" s="37"/>
      <c r="AT1492" s="30" t="s">
        <v>10</v>
      </c>
      <c r="AV1492" t="str">
        <f t="shared" si="445"/>
        <v>musta</v>
      </c>
      <c r="AW1492" t="str">
        <f t="shared" si="446"/>
        <v>musta</v>
      </c>
      <c r="AX1492" t="str">
        <f t="shared" si="447"/>
        <v>musta</v>
      </c>
      <c r="AY1492" s="31">
        <f t="shared" si="448"/>
        <v>0</v>
      </c>
      <c r="AZ1492" s="31">
        <f t="shared" si="449"/>
        <v>0</v>
      </c>
      <c r="BA1492" s="31">
        <f t="shared" si="450"/>
        <v>0</v>
      </c>
      <c r="BB1492" s="31">
        <f t="shared" si="451"/>
        <v>0</v>
      </c>
      <c r="BC1492" s="31">
        <f t="shared" si="452"/>
        <v>0</v>
      </c>
      <c r="BM1492" s="2" t="s">
        <v>35</v>
      </c>
      <c r="BN1492" s="2" t="s">
        <v>35</v>
      </c>
    </row>
    <row r="1493" spans="1:66" x14ac:dyDescent="0.25">
      <c r="A1493" s="50">
        <v>1482</v>
      </c>
      <c r="B1493" s="50">
        <v>1247</v>
      </c>
      <c r="C1493" s="50" t="str">
        <f t="shared" si="442"/>
        <v>11935_1_3047</v>
      </c>
      <c r="D1493" s="50">
        <v>1</v>
      </c>
      <c r="E1493" s="51">
        <f t="shared" si="443"/>
        <v>119350001</v>
      </c>
      <c r="F1493" s="76" t="str">
        <f t="shared" si="441"/>
        <v>11935_1</v>
      </c>
      <c r="G1493" s="80">
        <v>11935</v>
      </c>
      <c r="H1493" s="52">
        <v>1</v>
      </c>
      <c r="I1493" s="52">
        <v>3047</v>
      </c>
      <c r="J1493" s="53" t="str">
        <f t="shared" si="444"/>
        <v>ok</v>
      </c>
      <c r="K1493" s="54" t="str">
        <f t="shared" si="453"/>
        <v>11935_1</v>
      </c>
      <c r="L1493" s="54">
        <v>11935</v>
      </c>
      <c r="M1493" s="54">
        <v>1</v>
      </c>
      <c r="N1493" s="54">
        <v>2884</v>
      </c>
      <c r="O1493" s="55">
        <v>150</v>
      </c>
      <c r="P1493" s="55">
        <v>35</v>
      </c>
      <c r="Q1493" s="55">
        <v>66</v>
      </c>
      <c r="R1493" s="55">
        <v>17</v>
      </c>
      <c r="S1493" s="52">
        <v>0</v>
      </c>
      <c r="T1493" s="56">
        <v>917</v>
      </c>
      <c r="U1493" s="56">
        <v>29</v>
      </c>
      <c r="V1493" s="56">
        <v>1009</v>
      </c>
      <c r="W1493" s="56">
        <v>150</v>
      </c>
      <c r="X1493" s="57">
        <v>0.35</v>
      </c>
      <c r="Y1493" s="109"/>
      <c r="Z1493" s="109"/>
      <c r="AA1493" s="109"/>
      <c r="AB1493" s="109"/>
      <c r="AC1493" s="56">
        <v>42</v>
      </c>
      <c r="AD1493" s="52" t="s">
        <v>35</v>
      </c>
      <c r="AE1493" s="52" t="s">
        <v>35</v>
      </c>
      <c r="AF1493" s="52" t="s">
        <v>36</v>
      </c>
      <c r="AG1493" s="52" t="s">
        <v>36</v>
      </c>
      <c r="AH1493" s="106"/>
      <c r="AI1493" s="59"/>
      <c r="AJ1493" s="68" t="s">
        <v>10</v>
      </c>
      <c r="AK1493" t="s">
        <v>10</v>
      </c>
      <c r="AL1493" s="30" t="s">
        <v>10</v>
      </c>
      <c r="AM1493" s="39"/>
      <c r="AN1493" s="115" t="s">
        <v>10</v>
      </c>
      <c r="AO1493" s="30"/>
      <c r="AQ1493" s="5"/>
      <c r="AS1493" s="37"/>
      <c r="AT1493" s="30" t="s">
        <v>10</v>
      </c>
      <c r="AV1493" t="str">
        <f t="shared" si="445"/>
        <v>musta</v>
      </c>
      <c r="AW1493" t="str">
        <f t="shared" si="446"/>
        <v>musta</v>
      </c>
      <c r="AX1493" t="str">
        <f t="shared" si="447"/>
        <v>musta</v>
      </c>
      <c r="AY1493" s="31">
        <f t="shared" si="448"/>
        <v>0</v>
      </c>
      <c r="AZ1493" s="31">
        <f t="shared" si="449"/>
        <v>0</v>
      </c>
      <c r="BA1493" s="31">
        <f t="shared" si="450"/>
        <v>0</v>
      </c>
      <c r="BB1493" s="31">
        <f t="shared" si="451"/>
        <v>0</v>
      </c>
      <c r="BC1493" s="31">
        <f t="shared" si="452"/>
        <v>0</v>
      </c>
      <c r="BM1493" s="32" t="s">
        <v>34</v>
      </c>
      <c r="BN1493" s="2" t="s">
        <v>35</v>
      </c>
    </row>
    <row r="1494" spans="1:66" x14ac:dyDescent="0.25">
      <c r="A1494" s="50">
        <v>1483</v>
      </c>
      <c r="B1494" s="50">
        <v>1248</v>
      </c>
      <c r="C1494" s="50" t="str">
        <f t="shared" si="442"/>
        <v>11936_1_1177</v>
      </c>
      <c r="D1494" s="50">
        <v>1</v>
      </c>
      <c r="E1494" s="51">
        <f t="shared" si="443"/>
        <v>119360001</v>
      </c>
      <c r="F1494" s="76" t="str">
        <f t="shared" si="441"/>
        <v>11936_1</v>
      </c>
      <c r="G1494" s="80">
        <v>11936</v>
      </c>
      <c r="H1494" s="52">
        <v>1</v>
      </c>
      <c r="I1494" s="52">
        <v>1177</v>
      </c>
      <c r="J1494" s="53" t="str">
        <f t="shared" si="444"/>
        <v>ok</v>
      </c>
      <c r="K1494" s="54" t="str">
        <f t="shared" si="453"/>
        <v>11936_1</v>
      </c>
      <c r="L1494" s="54">
        <v>11936</v>
      </c>
      <c r="M1494" s="54">
        <v>1</v>
      </c>
      <c r="N1494" s="54">
        <v>1145</v>
      </c>
      <c r="O1494" s="55">
        <v>120</v>
      </c>
      <c r="P1494" s="55">
        <v>45</v>
      </c>
      <c r="Q1494" s="55">
        <v>79</v>
      </c>
      <c r="R1494" s="55">
        <v>29</v>
      </c>
      <c r="S1494" s="52">
        <v>0</v>
      </c>
      <c r="T1494" s="56">
        <v>62</v>
      </c>
      <c r="U1494" s="56">
        <v>2</v>
      </c>
      <c r="V1494" s="56">
        <v>65</v>
      </c>
      <c r="W1494" s="56">
        <v>120</v>
      </c>
      <c r="X1494" s="57">
        <v>0.45</v>
      </c>
      <c r="Y1494" s="109"/>
      <c r="Z1494" s="109"/>
      <c r="AA1494" s="109"/>
      <c r="AB1494" s="109"/>
      <c r="AC1494" s="56">
        <v>19</v>
      </c>
      <c r="AD1494" s="52" t="s">
        <v>35</v>
      </c>
      <c r="AE1494" s="52" t="s">
        <v>35</v>
      </c>
      <c r="AF1494" s="52" t="s">
        <v>35</v>
      </c>
      <c r="AG1494" s="52"/>
      <c r="AH1494" s="106"/>
      <c r="AI1494" s="59"/>
      <c r="AJ1494" s="68" t="s">
        <v>10</v>
      </c>
      <c r="AK1494" t="s">
        <v>10</v>
      </c>
      <c r="AL1494" s="30" t="s">
        <v>10</v>
      </c>
      <c r="AM1494" s="39"/>
      <c r="AN1494" s="115" t="s">
        <v>10</v>
      </c>
      <c r="AO1494" s="30"/>
      <c r="AQ1494" s="5"/>
      <c r="AS1494" s="37"/>
      <c r="AT1494" s="30" t="s">
        <v>10</v>
      </c>
      <c r="AV1494" t="str">
        <f t="shared" si="445"/>
        <v>musta</v>
      </c>
      <c r="AW1494" t="str">
        <f t="shared" si="446"/>
        <v>musta</v>
      </c>
      <c r="AX1494" t="str">
        <f t="shared" si="447"/>
        <v>musta</v>
      </c>
      <c r="AY1494" s="31">
        <f t="shared" si="448"/>
        <v>1</v>
      </c>
      <c r="AZ1494" s="31">
        <f t="shared" si="449"/>
        <v>1</v>
      </c>
      <c r="BA1494" s="31">
        <f t="shared" si="450"/>
        <v>0</v>
      </c>
      <c r="BB1494" s="31">
        <f t="shared" si="451"/>
        <v>0</v>
      </c>
      <c r="BC1494" s="31">
        <f t="shared" si="452"/>
        <v>0</v>
      </c>
      <c r="BM1494" s="2" t="s">
        <v>35</v>
      </c>
      <c r="BN1494" s="2" t="s">
        <v>35</v>
      </c>
    </row>
    <row r="1495" spans="1:66" x14ac:dyDescent="0.25">
      <c r="A1495" s="50">
        <v>1484</v>
      </c>
      <c r="B1495" s="50">
        <v>1249</v>
      </c>
      <c r="C1495" s="50" t="str">
        <f t="shared" si="442"/>
        <v>11937_1_8060</v>
      </c>
      <c r="D1495" s="50">
        <v>1</v>
      </c>
      <c r="E1495" s="51">
        <f t="shared" si="443"/>
        <v>119370001</v>
      </c>
      <c r="F1495" s="76" t="str">
        <f t="shared" si="441"/>
        <v>11937_1</v>
      </c>
      <c r="G1495" s="80">
        <v>11937</v>
      </c>
      <c r="H1495" s="52">
        <v>1</v>
      </c>
      <c r="I1495" s="52">
        <v>8060</v>
      </c>
      <c r="J1495" s="53" t="str">
        <f t="shared" si="444"/>
        <v>ok</v>
      </c>
      <c r="K1495" s="54" t="str">
        <f t="shared" si="453"/>
        <v>11937_1</v>
      </c>
      <c r="L1495" s="54">
        <v>11937</v>
      </c>
      <c r="M1495" s="54">
        <v>1</v>
      </c>
      <c r="N1495" s="54">
        <v>5181</v>
      </c>
      <c r="O1495" s="55">
        <v>67</v>
      </c>
      <c r="P1495" s="55">
        <v>72</v>
      </c>
      <c r="Q1495" s="55">
        <v>20</v>
      </c>
      <c r="R1495" s="55">
        <v>21</v>
      </c>
      <c r="S1495" s="52">
        <v>0</v>
      </c>
      <c r="T1495" s="56">
        <v>56</v>
      </c>
      <c r="U1495" s="56">
        <v>3</v>
      </c>
      <c r="V1495" s="56">
        <v>61</v>
      </c>
      <c r="W1495" s="56">
        <v>67</v>
      </c>
      <c r="X1495" s="57">
        <v>0.72</v>
      </c>
      <c r="Y1495" s="109"/>
      <c r="Z1495" s="109"/>
      <c r="AA1495" s="109"/>
      <c r="AB1495" s="109"/>
      <c r="AC1495" s="56">
        <v>24</v>
      </c>
      <c r="AD1495" s="52" t="s">
        <v>35</v>
      </c>
      <c r="AE1495" s="52" t="s">
        <v>35</v>
      </c>
      <c r="AF1495" s="52" t="s">
        <v>35</v>
      </c>
      <c r="AG1495" s="52"/>
      <c r="AH1495" s="106"/>
      <c r="AI1495" s="59"/>
      <c r="AJ1495" s="68" t="s">
        <v>10</v>
      </c>
      <c r="AK1495" t="s">
        <v>10</v>
      </c>
      <c r="AL1495" s="30" t="s">
        <v>10</v>
      </c>
      <c r="AM1495" s="39"/>
      <c r="AN1495" s="115" t="s">
        <v>10</v>
      </c>
      <c r="AO1495" s="30"/>
      <c r="AQ1495" s="5"/>
      <c r="AS1495" s="37"/>
      <c r="AT1495" s="30" t="s">
        <v>10</v>
      </c>
      <c r="AV1495" t="str">
        <f t="shared" si="445"/>
        <v>musta</v>
      </c>
      <c r="AW1495" t="str">
        <f t="shared" si="446"/>
        <v>musta</v>
      </c>
      <c r="AX1495" t="str">
        <f t="shared" si="447"/>
        <v>musta</v>
      </c>
      <c r="AY1495" s="31">
        <f t="shared" si="448"/>
        <v>10</v>
      </c>
      <c r="AZ1495" s="31">
        <f t="shared" si="449"/>
        <v>10</v>
      </c>
      <c r="BA1495" s="31">
        <f t="shared" si="450"/>
        <v>0</v>
      </c>
      <c r="BB1495" s="31">
        <f t="shared" si="451"/>
        <v>0</v>
      </c>
      <c r="BC1495" s="31">
        <f t="shared" si="452"/>
        <v>0</v>
      </c>
      <c r="BM1495" s="2" t="s">
        <v>35</v>
      </c>
      <c r="BN1495" s="2" t="s">
        <v>35</v>
      </c>
    </row>
    <row r="1496" spans="1:66" x14ac:dyDescent="0.25">
      <c r="A1496" s="50">
        <v>1485</v>
      </c>
      <c r="B1496" s="50">
        <v>1250</v>
      </c>
      <c r="C1496" s="50" t="str">
        <f t="shared" si="442"/>
        <v>11938_1_823</v>
      </c>
      <c r="D1496" s="50">
        <v>1</v>
      </c>
      <c r="E1496" s="51">
        <f t="shared" si="443"/>
        <v>119380001</v>
      </c>
      <c r="F1496" s="76" t="str">
        <f t="shared" si="441"/>
        <v>11938_1</v>
      </c>
      <c r="G1496" s="80">
        <v>11938</v>
      </c>
      <c r="H1496" s="52">
        <v>1</v>
      </c>
      <c r="I1496" s="52">
        <v>823</v>
      </c>
      <c r="J1496" s="53" t="str">
        <f t="shared" si="444"/>
        <v>ok</v>
      </c>
      <c r="K1496" s="54" t="str">
        <f t="shared" si="453"/>
        <v>11938_1</v>
      </c>
      <c r="L1496" s="54">
        <v>11938</v>
      </c>
      <c r="M1496" s="54">
        <v>1</v>
      </c>
      <c r="N1496" s="54">
        <v>733</v>
      </c>
      <c r="O1496" s="55">
        <v>130</v>
      </c>
      <c r="P1496" s="55">
        <v>49</v>
      </c>
      <c r="Q1496" s="55">
        <v>36</v>
      </c>
      <c r="R1496" s="55">
        <v>13</v>
      </c>
      <c r="S1496" s="52">
        <v>0</v>
      </c>
      <c r="T1496" s="56">
        <v>469</v>
      </c>
      <c r="U1496" s="56">
        <v>13</v>
      </c>
      <c r="V1496" s="56">
        <v>496</v>
      </c>
      <c r="W1496" s="56">
        <v>130</v>
      </c>
      <c r="X1496" s="57">
        <v>0.49</v>
      </c>
      <c r="Y1496" s="109"/>
      <c r="Z1496" s="109"/>
      <c r="AA1496" s="109"/>
      <c r="AB1496" s="109"/>
      <c r="AC1496" s="56">
        <v>10</v>
      </c>
      <c r="AD1496" s="52" t="s">
        <v>35</v>
      </c>
      <c r="AE1496" s="52" t="s">
        <v>35</v>
      </c>
      <c r="AF1496" s="52" t="s">
        <v>35</v>
      </c>
      <c r="AG1496" s="52"/>
      <c r="AH1496" s="106"/>
      <c r="AI1496" s="59"/>
      <c r="AJ1496" s="68" t="s">
        <v>10</v>
      </c>
      <c r="AK1496" t="s">
        <v>10</v>
      </c>
      <c r="AL1496" s="30" t="s">
        <v>10</v>
      </c>
      <c r="AM1496" s="39"/>
      <c r="AN1496" s="115" t="s">
        <v>10</v>
      </c>
      <c r="AO1496" s="30"/>
      <c r="AQ1496" s="5"/>
      <c r="AS1496" s="37"/>
      <c r="AT1496" s="30" t="s">
        <v>10</v>
      </c>
      <c r="AV1496" t="str">
        <f t="shared" si="445"/>
        <v>musta</v>
      </c>
      <c r="AW1496" t="str">
        <f t="shared" si="446"/>
        <v>musta</v>
      </c>
      <c r="AX1496" t="str">
        <f t="shared" si="447"/>
        <v>musta</v>
      </c>
      <c r="AY1496" s="31">
        <f t="shared" si="448"/>
        <v>1</v>
      </c>
      <c r="AZ1496" s="31">
        <f t="shared" si="449"/>
        <v>1</v>
      </c>
      <c r="BA1496" s="31">
        <f t="shared" si="450"/>
        <v>0</v>
      </c>
      <c r="BB1496" s="31">
        <f t="shared" si="451"/>
        <v>0</v>
      </c>
      <c r="BC1496" s="31">
        <f t="shared" si="452"/>
        <v>0</v>
      </c>
      <c r="BM1496" s="2" t="s">
        <v>35</v>
      </c>
      <c r="BN1496" s="2" t="s">
        <v>35</v>
      </c>
    </row>
    <row r="1497" spans="1:66" x14ac:dyDescent="0.25">
      <c r="A1497" s="50">
        <v>1486</v>
      </c>
      <c r="B1497" s="50">
        <v>1251</v>
      </c>
      <c r="C1497" s="50" t="str">
        <f t="shared" si="442"/>
        <v>11939_1_6422</v>
      </c>
      <c r="D1497" s="50">
        <v>1</v>
      </c>
      <c r="E1497" s="51">
        <f t="shared" si="443"/>
        <v>119390001</v>
      </c>
      <c r="F1497" s="76" t="str">
        <f t="shared" si="441"/>
        <v>11939_1</v>
      </c>
      <c r="G1497" s="80">
        <v>11939</v>
      </c>
      <c r="H1497" s="52">
        <v>1</v>
      </c>
      <c r="I1497" s="52">
        <v>6422</v>
      </c>
      <c r="J1497" s="53" t="str">
        <f t="shared" si="444"/>
        <v>ok</v>
      </c>
      <c r="K1497" s="54" t="str">
        <f t="shared" si="453"/>
        <v>11939_1</v>
      </c>
      <c r="L1497" s="54">
        <v>11939</v>
      </c>
      <c r="M1497" s="54">
        <v>1</v>
      </c>
      <c r="N1497" s="54">
        <v>6040</v>
      </c>
      <c r="O1497" s="55">
        <v>115</v>
      </c>
      <c r="P1497" s="55">
        <v>81</v>
      </c>
      <c r="Q1497" s="55">
        <v>4</v>
      </c>
      <c r="R1497" s="55">
        <v>2</v>
      </c>
      <c r="S1497" s="52">
        <v>0</v>
      </c>
      <c r="T1497" s="56">
        <v>70</v>
      </c>
      <c r="U1497" s="56">
        <v>3</v>
      </c>
      <c r="V1497" s="56">
        <v>67</v>
      </c>
      <c r="W1497" s="56">
        <v>115</v>
      </c>
      <c r="X1497" s="57">
        <v>0.81</v>
      </c>
      <c r="Y1497" s="109"/>
      <c r="Z1497" s="109"/>
      <c r="AA1497" s="109"/>
      <c r="AB1497" s="109"/>
      <c r="AC1497" s="56">
        <v>8</v>
      </c>
      <c r="AD1497" s="52" t="s">
        <v>35</v>
      </c>
      <c r="AE1497" s="52" t="s">
        <v>35</v>
      </c>
      <c r="AF1497" s="52" t="s">
        <v>35</v>
      </c>
      <c r="AG1497" s="52"/>
      <c r="AH1497" s="106"/>
      <c r="AI1497" s="59"/>
      <c r="AJ1497" s="68" t="s">
        <v>10</v>
      </c>
      <c r="AK1497" t="s">
        <v>10</v>
      </c>
      <c r="AL1497" s="30" t="s">
        <v>10</v>
      </c>
      <c r="AM1497" s="39"/>
      <c r="AN1497" s="115" t="s">
        <v>10</v>
      </c>
      <c r="AO1497" s="30"/>
      <c r="AQ1497" s="5"/>
      <c r="AS1497" s="37"/>
      <c r="AT1497" s="30" t="s">
        <v>10</v>
      </c>
      <c r="AV1497" t="str">
        <f t="shared" si="445"/>
        <v>musta</v>
      </c>
      <c r="AW1497" t="str">
        <f t="shared" si="446"/>
        <v>musta</v>
      </c>
      <c r="AX1497" t="str">
        <f t="shared" si="447"/>
        <v>musta</v>
      </c>
      <c r="AY1497" s="31">
        <f t="shared" si="448"/>
        <v>10</v>
      </c>
      <c r="AZ1497" s="31">
        <f t="shared" si="449"/>
        <v>10</v>
      </c>
      <c r="BA1497" s="31">
        <f t="shared" si="450"/>
        <v>0</v>
      </c>
      <c r="BB1497" s="31">
        <f t="shared" si="451"/>
        <v>0</v>
      </c>
      <c r="BC1497" s="31">
        <f t="shared" si="452"/>
        <v>0</v>
      </c>
      <c r="BM1497" s="2" t="s">
        <v>35</v>
      </c>
      <c r="BN1497" s="2" t="s">
        <v>35</v>
      </c>
    </row>
    <row r="1498" spans="1:66" x14ac:dyDescent="0.25">
      <c r="A1498" s="50">
        <v>1487</v>
      </c>
      <c r="B1498" s="50">
        <v>1252</v>
      </c>
      <c r="C1498" s="50" t="str">
        <f t="shared" si="442"/>
        <v>11943_1_6678</v>
      </c>
      <c r="D1498" s="50">
        <v>1</v>
      </c>
      <c r="E1498" s="51">
        <f t="shared" si="443"/>
        <v>119430001</v>
      </c>
      <c r="F1498" s="76" t="str">
        <f t="shared" si="441"/>
        <v>11943_1</v>
      </c>
      <c r="G1498" s="80">
        <v>11943</v>
      </c>
      <c r="H1498" s="52">
        <v>1</v>
      </c>
      <c r="I1498" s="52">
        <v>6678</v>
      </c>
      <c r="J1498" s="53" t="str">
        <f t="shared" si="444"/>
        <v>ok</v>
      </c>
      <c r="K1498" s="54" t="str">
        <f t="shared" si="453"/>
        <v>11943_1</v>
      </c>
      <c r="L1498" s="54">
        <v>11943</v>
      </c>
      <c r="M1498" s="54">
        <v>1</v>
      </c>
      <c r="N1498" s="54">
        <v>6343</v>
      </c>
      <c r="O1498" s="55">
        <v>25</v>
      </c>
      <c r="P1498" s="55">
        <v>23</v>
      </c>
      <c r="Q1498" s="55">
        <v>14</v>
      </c>
      <c r="R1498" s="55">
        <v>13</v>
      </c>
      <c r="S1498" s="52">
        <v>0</v>
      </c>
      <c r="T1498" s="56">
        <v>58</v>
      </c>
      <c r="U1498" s="56">
        <v>1</v>
      </c>
      <c r="V1498" s="56">
        <v>64</v>
      </c>
      <c r="W1498" s="56">
        <v>25</v>
      </c>
      <c r="X1498" s="57">
        <v>0.23</v>
      </c>
      <c r="Y1498" s="109"/>
      <c r="Z1498" s="109"/>
      <c r="AA1498" s="109"/>
      <c r="AB1498" s="109"/>
      <c r="AC1498" s="56">
        <v>152</v>
      </c>
      <c r="AD1498" s="52" t="s">
        <v>35</v>
      </c>
      <c r="AE1498" s="52" t="s">
        <v>35</v>
      </c>
      <c r="AF1498" s="52" t="s">
        <v>35</v>
      </c>
      <c r="AG1498" s="52"/>
      <c r="AH1498" s="106"/>
      <c r="AI1498" s="59"/>
      <c r="AJ1498" s="68" t="s">
        <v>10</v>
      </c>
      <c r="AK1498" t="s">
        <v>10</v>
      </c>
      <c r="AL1498" s="30" t="s">
        <v>10</v>
      </c>
      <c r="AM1498" s="39"/>
      <c r="AN1498" s="115" t="s">
        <v>10</v>
      </c>
      <c r="AO1498" s="30"/>
      <c r="AQ1498" s="5"/>
      <c r="AS1498" s="37"/>
      <c r="AT1498" s="30" t="s">
        <v>10</v>
      </c>
      <c r="AV1498" t="str">
        <f t="shared" si="445"/>
        <v>musta</v>
      </c>
      <c r="AW1498" t="str">
        <f t="shared" si="446"/>
        <v>musta</v>
      </c>
      <c r="AX1498" t="str">
        <f t="shared" si="447"/>
        <v>musta</v>
      </c>
      <c r="AY1498" s="31">
        <f t="shared" si="448"/>
        <v>1</v>
      </c>
      <c r="AZ1498" s="31">
        <f t="shared" si="449"/>
        <v>0</v>
      </c>
      <c r="BA1498" s="31">
        <f t="shared" si="450"/>
        <v>0</v>
      </c>
      <c r="BB1498" s="31">
        <f t="shared" si="451"/>
        <v>1</v>
      </c>
      <c r="BC1498" s="31">
        <f t="shared" si="452"/>
        <v>0</v>
      </c>
      <c r="BM1498" s="2" t="s">
        <v>35</v>
      </c>
      <c r="BN1498" s="2" t="s">
        <v>35</v>
      </c>
    </row>
    <row r="1499" spans="1:66" x14ac:dyDescent="0.25">
      <c r="A1499" s="50">
        <v>1488</v>
      </c>
      <c r="B1499" s="50">
        <v>1253</v>
      </c>
      <c r="C1499" s="50" t="str">
        <f t="shared" si="442"/>
        <v>11945_1_7765</v>
      </c>
      <c r="D1499" s="50">
        <v>1</v>
      </c>
      <c r="E1499" s="51">
        <f t="shared" si="443"/>
        <v>119450001</v>
      </c>
      <c r="F1499" s="76" t="str">
        <f t="shared" si="441"/>
        <v>11945_1</v>
      </c>
      <c r="G1499" s="80">
        <v>11945</v>
      </c>
      <c r="H1499" s="52">
        <v>1</v>
      </c>
      <c r="I1499" s="52">
        <v>7765</v>
      </c>
      <c r="J1499" s="53" t="str">
        <f t="shared" si="444"/>
        <v>ok</v>
      </c>
      <c r="K1499" s="54" t="str">
        <f t="shared" si="453"/>
        <v>11945_1</v>
      </c>
      <c r="L1499" s="54">
        <v>11945</v>
      </c>
      <c r="M1499" s="54">
        <v>1</v>
      </c>
      <c r="N1499" s="54">
        <v>7069</v>
      </c>
      <c r="O1499" s="55">
        <v>17</v>
      </c>
      <c r="P1499" s="55">
        <v>24</v>
      </c>
      <c r="Q1499" s="55">
        <v>4</v>
      </c>
      <c r="R1499" s="55">
        <v>6</v>
      </c>
      <c r="S1499" s="52">
        <v>0</v>
      </c>
      <c r="T1499" s="56">
        <v>101</v>
      </c>
      <c r="U1499" s="56">
        <v>3</v>
      </c>
      <c r="V1499" s="56">
        <v>117</v>
      </c>
      <c r="W1499" s="56">
        <v>17</v>
      </c>
      <c r="X1499" s="57">
        <v>0.24</v>
      </c>
      <c r="Y1499" s="109"/>
      <c r="Z1499" s="109"/>
      <c r="AA1499" s="109"/>
      <c r="AB1499" s="109"/>
      <c r="AC1499" s="56">
        <v>0</v>
      </c>
      <c r="AD1499" s="52" t="s">
        <v>35</v>
      </c>
      <c r="AE1499" s="52" t="s">
        <v>35</v>
      </c>
      <c r="AF1499" s="52" t="s">
        <v>35</v>
      </c>
      <c r="AG1499" s="52"/>
      <c r="AH1499" s="106"/>
      <c r="AI1499" s="59"/>
      <c r="AJ1499" s="68" t="s">
        <v>10</v>
      </c>
      <c r="AK1499" t="s">
        <v>10</v>
      </c>
      <c r="AL1499" s="30" t="s">
        <v>10</v>
      </c>
      <c r="AM1499" s="39"/>
      <c r="AN1499" s="115" t="s">
        <v>10</v>
      </c>
      <c r="AO1499" s="30"/>
      <c r="AQ1499" s="5"/>
      <c r="AS1499" s="37"/>
      <c r="AT1499" s="30" t="s">
        <v>10</v>
      </c>
      <c r="AV1499" t="str">
        <f t="shared" si="445"/>
        <v>musta</v>
      </c>
      <c r="AW1499" t="str">
        <f t="shared" si="446"/>
        <v>musta</v>
      </c>
      <c r="AX1499" t="str">
        <f t="shared" si="447"/>
        <v>musta</v>
      </c>
      <c r="AY1499" s="31">
        <f t="shared" si="448"/>
        <v>0</v>
      </c>
      <c r="AZ1499" s="31">
        <f t="shared" si="449"/>
        <v>0</v>
      </c>
      <c r="BA1499" s="31">
        <f t="shared" si="450"/>
        <v>0</v>
      </c>
      <c r="BB1499" s="31">
        <f t="shared" si="451"/>
        <v>0</v>
      </c>
      <c r="BC1499" s="31">
        <f t="shared" si="452"/>
        <v>0</v>
      </c>
      <c r="BM1499" s="2" t="s">
        <v>35</v>
      </c>
      <c r="BN1499" s="2" t="s">
        <v>35</v>
      </c>
    </row>
    <row r="1500" spans="1:66" x14ac:dyDescent="0.25">
      <c r="A1500" s="50">
        <v>1489</v>
      </c>
      <c r="B1500" s="50">
        <v>1254</v>
      </c>
      <c r="C1500" s="50" t="str">
        <f t="shared" si="442"/>
        <v>11945_2_5643</v>
      </c>
      <c r="D1500" s="50">
        <v>1</v>
      </c>
      <c r="E1500" s="51">
        <f t="shared" si="443"/>
        <v>119450002</v>
      </c>
      <c r="F1500" s="76" t="str">
        <f t="shared" si="441"/>
        <v>11945_2</v>
      </c>
      <c r="G1500" s="80">
        <v>11945</v>
      </c>
      <c r="H1500" s="52">
        <v>2</v>
      </c>
      <c r="I1500" s="52">
        <v>5643</v>
      </c>
      <c r="J1500" s="53" t="str">
        <f t="shared" si="444"/>
        <v>huom!</v>
      </c>
      <c r="K1500" s="54"/>
      <c r="L1500" s="54"/>
      <c r="M1500" s="54"/>
      <c r="N1500" s="54"/>
      <c r="O1500" s="55">
        <v>17</v>
      </c>
      <c r="P1500" s="55">
        <v>24</v>
      </c>
      <c r="Q1500" s="55">
        <v>4</v>
      </c>
      <c r="R1500" s="55">
        <v>6</v>
      </c>
      <c r="S1500" s="52">
        <v>0</v>
      </c>
      <c r="T1500" s="56">
        <v>101</v>
      </c>
      <c r="U1500" s="56">
        <v>3</v>
      </c>
      <c r="V1500" s="56">
        <v>117</v>
      </c>
      <c r="W1500" s="56">
        <v>17</v>
      </c>
      <c r="X1500" s="57">
        <v>0.24</v>
      </c>
      <c r="Y1500" s="109"/>
      <c r="Z1500" s="109"/>
      <c r="AA1500" s="109"/>
      <c r="AB1500" s="109"/>
      <c r="AC1500" s="56">
        <v>2</v>
      </c>
      <c r="AD1500" s="52" t="s">
        <v>35</v>
      </c>
      <c r="AE1500" s="52" t="s">
        <v>35</v>
      </c>
      <c r="AF1500" s="52" t="s">
        <v>35</v>
      </c>
      <c r="AG1500" s="52"/>
      <c r="AH1500" s="106"/>
      <c r="AI1500" s="59"/>
      <c r="AJ1500" s="68" t="s">
        <v>10</v>
      </c>
      <c r="AK1500" t="s">
        <v>10</v>
      </c>
      <c r="AL1500" s="30" t="s">
        <v>10</v>
      </c>
      <c r="AM1500" s="39"/>
      <c r="AN1500" s="115" t="s">
        <v>10</v>
      </c>
      <c r="AO1500" s="30"/>
      <c r="AQ1500" s="5"/>
      <c r="AS1500" s="37"/>
      <c r="AT1500" s="30" t="s">
        <v>10</v>
      </c>
      <c r="AV1500" t="str">
        <f t="shared" si="445"/>
        <v>musta</v>
      </c>
      <c r="AW1500" t="str">
        <f t="shared" si="446"/>
        <v>musta</v>
      </c>
      <c r="AX1500" t="str">
        <f t="shared" si="447"/>
        <v>musta</v>
      </c>
      <c r="AY1500" s="31">
        <f t="shared" si="448"/>
        <v>0</v>
      </c>
      <c r="AZ1500" s="31">
        <f t="shared" si="449"/>
        <v>0</v>
      </c>
      <c r="BA1500" s="31">
        <f t="shared" si="450"/>
        <v>0</v>
      </c>
      <c r="BB1500" s="31">
        <f t="shared" si="451"/>
        <v>0</v>
      </c>
      <c r="BC1500" s="31">
        <f t="shared" si="452"/>
        <v>0</v>
      </c>
      <c r="BM1500" s="2" t="s">
        <v>35</v>
      </c>
      <c r="BN1500" s="2" t="s">
        <v>35</v>
      </c>
    </row>
    <row r="1501" spans="1:66" x14ac:dyDescent="0.25">
      <c r="A1501" s="50">
        <v>1490</v>
      </c>
      <c r="B1501" s="50">
        <v>1255</v>
      </c>
      <c r="C1501" s="50" t="str">
        <f t="shared" si="442"/>
        <v>11946_1_1257</v>
      </c>
      <c r="D1501" s="50">
        <v>1</v>
      </c>
      <c r="E1501" s="51">
        <f t="shared" si="443"/>
        <v>119460001</v>
      </c>
      <c r="F1501" s="76" t="str">
        <f t="shared" si="441"/>
        <v>11946_1</v>
      </c>
      <c r="G1501" s="80">
        <v>11946</v>
      </c>
      <c r="H1501" s="52">
        <v>1</v>
      </c>
      <c r="I1501" s="52">
        <v>1257</v>
      </c>
      <c r="J1501" s="53" t="str">
        <f t="shared" si="444"/>
        <v>huom!</v>
      </c>
      <c r="K1501" s="54"/>
      <c r="L1501" s="54"/>
      <c r="M1501" s="54"/>
      <c r="N1501" s="54"/>
      <c r="O1501" s="55" t="s">
        <v>32</v>
      </c>
      <c r="P1501" s="55" t="s">
        <v>32</v>
      </c>
      <c r="Q1501" s="55" t="s">
        <v>32</v>
      </c>
      <c r="R1501" s="55" t="s">
        <v>32</v>
      </c>
      <c r="S1501" s="52">
        <v>0</v>
      </c>
      <c r="T1501" s="56">
        <v>691</v>
      </c>
      <c r="U1501" s="56">
        <v>18</v>
      </c>
      <c r="V1501" s="56">
        <v>742</v>
      </c>
      <c r="W1501" s="56" t="s">
        <v>37</v>
      </c>
      <c r="X1501" s="57" t="s">
        <v>37</v>
      </c>
      <c r="Y1501" s="109"/>
      <c r="Z1501" s="109"/>
      <c r="AA1501" s="109"/>
      <c r="AB1501" s="109"/>
      <c r="AC1501" s="56">
        <v>77</v>
      </c>
      <c r="AD1501" s="52" t="s">
        <v>35</v>
      </c>
      <c r="AE1501" s="52" t="s">
        <v>35</v>
      </c>
      <c r="AF1501" s="52" t="s">
        <v>36</v>
      </c>
      <c r="AG1501" s="52" t="s">
        <v>36</v>
      </c>
      <c r="AH1501" s="106"/>
      <c r="AI1501" s="59"/>
      <c r="AJ1501" s="68" t="s">
        <v>10</v>
      </c>
      <c r="AK1501" t="s">
        <v>10</v>
      </c>
      <c r="AL1501" s="30" t="s">
        <v>10</v>
      </c>
      <c r="AM1501" s="39"/>
      <c r="AN1501" s="115" t="s">
        <v>10</v>
      </c>
      <c r="AO1501" s="30"/>
      <c r="AQ1501" s="5"/>
      <c r="AS1501" s="37"/>
      <c r="AT1501" s="30" t="s">
        <v>10</v>
      </c>
      <c r="AV1501" t="str">
        <f t="shared" si="445"/>
        <v>ei mallia</v>
      </c>
      <c r="AW1501" t="str">
        <f t="shared" si="446"/>
        <v>ei mallia</v>
      </c>
      <c r="AX1501" t="str">
        <f t="shared" si="447"/>
        <v>ei mallia</v>
      </c>
      <c r="AY1501" s="31">
        <f t="shared" si="448"/>
        <v>20</v>
      </c>
      <c r="AZ1501" s="31">
        <f t="shared" si="449"/>
        <v>10</v>
      </c>
      <c r="BA1501" s="31">
        <f t="shared" si="450"/>
        <v>10</v>
      </c>
      <c r="BB1501" s="31">
        <f t="shared" si="451"/>
        <v>0</v>
      </c>
      <c r="BC1501" s="31">
        <f t="shared" si="452"/>
        <v>0</v>
      </c>
      <c r="BM1501" s="2" t="s">
        <v>35</v>
      </c>
      <c r="BN1501" s="2" t="s">
        <v>35</v>
      </c>
    </row>
    <row r="1502" spans="1:66" x14ac:dyDescent="0.25">
      <c r="A1502" s="50">
        <v>1491</v>
      </c>
      <c r="B1502" s="50">
        <v>1256</v>
      </c>
      <c r="C1502" s="50" t="str">
        <f t="shared" si="442"/>
        <v>11949_1_5975</v>
      </c>
      <c r="D1502" s="50">
        <v>1</v>
      </c>
      <c r="E1502" s="51">
        <f t="shared" si="443"/>
        <v>119490001</v>
      </c>
      <c r="F1502" s="76" t="str">
        <f t="shared" si="441"/>
        <v>11949_1</v>
      </c>
      <c r="G1502" s="80">
        <v>11949</v>
      </c>
      <c r="H1502" s="52">
        <v>1</v>
      </c>
      <c r="I1502" s="52">
        <v>5975</v>
      </c>
      <c r="J1502" s="53" t="str">
        <f t="shared" si="444"/>
        <v>ok</v>
      </c>
      <c r="K1502" s="54" t="str">
        <f>CONCATENATE(L1502,"_",M1502)</f>
        <v>11949_1</v>
      </c>
      <c r="L1502" s="54">
        <v>11949</v>
      </c>
      <c r="M1502" s="54">
        <v>1</v>
      </c>
      <c r="N1502" s="54">
        <v>12174</v>
      </c>
      <c r="O1502" s="55">
        <v>103</v>
      </c>
      <c r="P1502" s="55">
        <v>73</v>
      </c>
      <c r="Q1502" s="55">
        <v>40</v>
      </c>
      <c r="R1502" s="55">
        <v>28</v>
      </c>
      <c r="S1502" s="52">
        <v>0</v>
      </c>
      <c r="T1502" s="56">
        <v>61</v>
      </c>
      <c r="U1502" s="56">
        <v>2</v>
      </c>
      <c r="V1502" s="56">
        <v>58</v>
      </c>
      <c r="W1502" s="56">
        <v>103</v>
      </c>
      <c r="X1502" s="57">
        <v>0.73</v>
      </c>
      <c r="Y1502" s="109"/>
      <c r="Z1502" s="109"/>
      <c r="AA1502" s="109"/>
      <c r="AB1502" s="109"/>
      <c r="AC1502" s="56">
        <v>3</v>
      </c>
      <c r="AD1502" s="52" t="s">
        <v>35</v>
      </c>
      <c r="AE1502" s="52" t="s">
        <v>35</v>
      </c>
      <c r="AF1502" s="52" t="s">
        <v>35</v>
      </c>
      <c r="AG1502" s="52"/>
      <c r="AH1502" s="106"/>
      <c r="AI1502" s="59"/>
      <c r="AJ1502" s="68" t="s">
        <v>10</v>
      </c>
      <c r="AK1502" t="s">
        <v>10</v>
      </c>
      <c r="AL1502" s="30" t="s">
        <v>10</v>
      </c>
      <c r="AM1502" s="39"/>
      <c r="AN1502" s="115" t="s">
        <v>10</v>
      </c>
      <c r="AO1502" s="30"/>
      <c r="AQ1502" s="5"/>
      <c r="AS1502" s="37"/>
      <c r="AT1502" s="30" t="s">
        <v>10</v>
      </c>
      <c r="AV1502" t="str">
        <f t="shared" si="445"/>
        <v>musta</v>
      </c>
      <c r="AW1502" t="str">
        <f t="shared" si="446"/>
        <v>musta</v>
      </c>
      <c r="AX1502" t="str">
        <f t="shared" si="447"/>
        <v>musta</v>
      </c>
      <c r="AY1502" s="31">
        <f t="shared" si="448"/>
        <v>10</v>
      </c>
      <c r="AZ1502" s="31">
        <f t="shared" si="449"/>
        <v>10</v>
      </c>
      <c r="BA1502" s="31">
        <f t="shared" si="450"/>
        <v>0</v>
      </c>
      <c r="BB1502" s="31">
        <f t="shared" si="451"/>
        <v>0</v>
      </c>
      <c r="BC1502" s="31">
        <f t="shared" si="452"/>
        <v>0</v>
      </c>
      <c r="BM1502" s="2" t="s">
        <v>35</v>
      </c>
      <c r="BN1502" s="2" t="s">
        <v>35</v>
      </c>
    </row>
    <row r="1503" spans="1:66" x14ac:dyDescent="0.25">
      <c r="A1503" s="50">
        <v>1492</v>
      </c>
      <c r="B1503" s="50">
        <v>1257</v>
      </c>
      <c r="C1503" s="50" t="str">
        <f t="shared" si="442"/>
        <v>11949_2_6592</v>
      </c>
      <c r="D1503" s="50">
        <v>1</v>
      </c>
      <c r="E1503" s="51">
        <f t="shared" si="443"/>
        <v>119490002</v>
      </c>
      <c r="F1503" s="76" t="str">
        <f t="shared" si="441"/>
        <v>11949_2</v>
      </c>
      <c r="G1503" s="80">
        <v>11949</v>
      </c>
      <c r="H1503" s="52">
        <v>2</v>
      </c>
      <c r="I1503" s="52">
        <v>6592</v>
      </c>
      <c r="J1503" s="53" t="str">
        <f t="shared" si="444"/>
        <v>huom!</v>
      </c>
      <c r="K1503" s="54"/>
      <c r="L1503" s="54"/>
      <c r="M1503" s="54"/>
      <c r="N1503" s="54"/>
      <c r="O1503" s="55">
        <v>103</v>
      </c>
      <c r="P1503" s="55">
        <v>73</v>
      </c>
      <c r="Q1503" s="55">
        <v>40</v>
      </c>
      <c r="R1503" s="55">
        <v>28</v>
      </c>
      <c r="S1503" s="52">
        <v>0</v>
      </c>
      <c r="T1503" s="56">
        <v>61</v>
      </c>
      <c r="U1503" s="56">
        <v>2</v>
      </c>
      <c r="V1503" s="56">
        <v>58</v>
      </c>
      <c r="W1503" s="56">
        <v>103</v>
      </c>
      <c r="X1503" s="57">
        <v>0.73</v>
      </c>
      <c r="Y1503" s="109"/>
      <c r="Z1503" s="109"/>
      <c r="AA1503" s="109"/>
      <c r="AB1503" s="109"/>
      <c r="AC1503" s="56">
        <v>3</v>
      </c>
      <c r="AD1503" s="52" t="s">
        <v>35</v>
      </c>
      <c r="AE1503" s="52" t="s">
        <v>35</v>
      </c>
      <c r="AF1503" s="52" t="s">
        <v>35</v>
      </c>
      <c r="AG1503" s="52"/>
      <c r="AH1503" s="106"/>
      <c r="AI1503" s="59"/>
      <c r="AJ1503" s="68" t="s">
        <v>10</v>
      </c>
      <c r="AK1503" t="s">
        <v>10</v>
      </c>
      <c r="AL1503" s="30" t="s">
        <v>10</v>
      </c>
      <c r="AM1503" s="39"/>
      <c r="AN1503" s="115" t="s">
        <v>10</v>
      </c>
      <c r="AO1503" s="30"/>
      <c r="AQ1503" s="5"/>
      <c r="AS1503" s="37"/>
      <c r="AT1503" s="30" t="s">
        <v>10</v>
      </c>
      <c r="AV1503" t="str">
        <f t="shared" si="445"/>
        <v>musta</v>
      </c>
      <c r="AW1503" t="str">
        <f t="shared" si="446"/>
        <v>musta</v>
      </c>
      <c r="AX1503" t="str">
        <f t="shared" si="447"/>
        <v>musta</v>
      </c>
      <c r="AY1503" s="31">
        <f t="shared" si="448"/>
        <v>10</v>
      </c>
      <c r="AZ1503" s="31">
        <f t="shared" si="449"/>
        <v>10</v>
      </c>
      <c r="BA1503" s="31">
        <f t="shared" si="450"/>
        <v>0</v>
      </c>
      <c r="BB1503" s="31">
        <f t="shared" si="451"/>
        <v>0</v>
      </c>
      <c r="BC1503" s="31">
        <f t="shared" si="452"/>
        <v>0</v>
      </c>
      <c r="BM1503" s="2" t="s">
        <v>35</v>
      </c>
      <c r="BN1503" s="2" t="s">
        <v>35</v>
      </c>
    </row>
    <row r="1504" spans="1:66" x14ac:dyDescent="0.25">
      <c r="A1504" s="50">
        <v>1493</v>
      </c>
      <c r="B1504" s="50">
        <v>1258</v>
      </c>
      <c r="C1504" s="50" t="str">
        <f t="shared" si="442"/>
        <v>11951_1_8290</v>
      </c>
      <c r="D1504" s="50">
        <v>1</v>
      </c>
      <c r="E1504" s="51">
        <f t="shared" si="443"/>
        <v>119510001</v>
      </c>
      <c r="F1504" s="76" t="str">
        <f t="shared" si="441"/>
        <v>11951_1</v>
      </c>
      <c r="G1504" s="80">
        <v>11951</v>
      </c>
      <c r="H1504" s="52">
        <v>1</v>
      </c>
      <c r="I1504" s="52">
        <v>8290</v>
      </c>
      <c r="J1504" s="53" t="str">
        <f t="shared" si="444"/>
        <v>ok</v>
      </c>
      <c r="K1504" s="54" t="str">
        <f>CONCATENATE(L1504,"_",M1504)</f>
        <v>11951_1</v>
      </c>
      <c r="L1504" s="54">
        <v>11951</v>
      </c>
      <c r="M1504" s="54">
        <v>1</v>
      </c>
      <c r="N1504" s="54">
        <v>8061</v>
      </c>
      <c r="O1504" s="55">
        <v>81</v>
      </c>
      <c r="P1504" s="55">
        <v>62</v>
      </c>
      <c r="Q1504" s="55">
        <v>67</v>
      </c>
      <c r="R1504" s="55">
        <v>49</v>
      </c>
      <c r="S1504" s="52">
        <v>0</v>
      </c>
      <c r="T1504" s="56">
        <v>167</v>
      </c>
      <c r="U1504" s="56">
        <v>9</v>
      </c>
      <c r="V1504" s="56">
        <v>176</v>
      </c>
      <c r="W1504" s="56">
        <v>81</v>
      </c>
      <c r="X1504" s="57">
        <v>0.62</v>
      </c>
      <c r="Y1504" s="109"/>
      <c r="Z1504" s="109"/>
      <c r="AA1504" s="109"/>
      <c r="AB1504" s="109"/>
      <c r="AC1504" s="56">
        <v>6</v>
      </c>
      <c r="AD1504" s="52" t="s">
        <v>35</v>
      </c>
      <c r="AE1504" s="52" t="s">
        <v>35</v>
      </c>
      <c r="AF1504" s="52" t="s">
        <v>35</v>
      </c>
      <c r="AG1504" s="52"/>
      <c r="AH1504" s="106"/>
      <c r="AI1504" s="59"/>
      <c r="AJ1504" s="68" t="s">
        <v>10</v>
      </c>
      <c r="AK1504" t="s">
        <v>10</v>
      </c>
      <c r="AL1504" s="30" t="s">
        <v>10</v>
      </c>
      <c r="AM1504" s="39"/>
      <c r="AN1504" s="115" t="s">
        <v>10</v>
      </c>
      <c r="AO1504" s="30"/>
      <c r="AQ1504" s="5"/>
      <c r="AS1504" s="37"/>
      <c r="AT1504" s="30" t="s">
        <v>10</v>
      </c>
      <c r="AV1504" t="str">
        <f t="shared" si="445"/>
        <v>musta</v>
      </c>
      <c r="AW1504" t="str">
        <f t="shared" si="446"/>
        <v>musta</v>
      </c>
      <c r="AX1504" t="str">
        <f t="shared" si="447"/>
        <v>musta</v>
      </c>
      <c r="AY1504" s="31">
        <f t="shared" si="448"/>
        <v>10</v>
      </c>
      <c r="AZ1504" s="31">
        <f t="shared" si="449"/>
        <v>10</v>
      </c>
      <c r="BA1504" s="31">
        <f t="shared" si="450"/>
        <v>0</v>
      </c>
      <c r="BB1504" s="31">
        <f t="shared" si="451"/>
        <v>0</v>
      </c>
      <c r="BC1504" s="31">
        <f t="shared" si="452"/>
        <v>0</v>
      </c>
      <c r="BM1504" s="2" t="s">
        <v>35</v>
      </c>
      <c r="BN1504" s="2" t="s">
        <v>35</v>
      </c>
    </row>
    <row r="1505" spans="1:66" x14ac:dyDescent="0.25">
      <c r="A1505" s="50">
        <v>1494</v>
      </c>
      <c r="B1505" s="50">
        <v>1259</v>
      </c>
      <c r="C1505" s="50" t="str">
        <f t="shared" si="442"/>
        <v>11953_1_5388</v>
      </c>
      <c r="D1505" s="50">
        <v>1</v>
      </c>
      <c r="E1505" s="51">
        <f t="shared" si="443"/>
        <v>119530001</v>
      </c>
      <c r="F1505" s="76" t="str">
        <f t="shared" si="441"/>
        <v>11953_1</v>
      </c>
      <c r="G1505" s="80">
        <v>11953</v>
      </c>
      <c r="H1505" s="52">
        <v>1</v>
      </c>
      <c r="I1505" s="52">
        <v>5388</v>
      </c>
      <c r="J1505" s="53" t="str">
        <f t="shared" si="444"/>
        <v>ok</v>
      </c>
      <c r="K1505" s="54" t="str">
        <f>CONCATENATE(L1505,"_",M1505)</f>
        <v>11953_1</v>
      </c>
      <c r="L1505" s="54">
        <v>11953</v>
      </c>
      <c r="M1505" s="54">
        <v>1</v>
      </c>
      <c r="N1505" s="54">
        <v>5166</v>
      </c>
      <c r="O1505" s="55">
        <v>171</v>
      </c>
      <c r="P1505" s="55">
        <v>97</v>
      </c>
      <c r="Q1505" s="55">
        <v>21</v>
      </c>
      <c r="R1505" s="55">
        <v>12</v>
      </c>
      <c r="S1505" s="52">
        <v>0</v>
      </c>
      <c r="T1505" s="56">
        <v>85</v>
      </c>
      <c r="U1505" s="56">
        <v>3</v>
      </c>
      <c r="V1505" s="56">
        <v>76</v>
      </c>
      <c r="W1505" s="56">
        <v>171</v>
      </c>
      <c r="X1505" s="57">
        <v>0.97</v>
      </c>
      <c r="Y1505" s="109"/>
      <c r="Z1505" s="109"/>
      <c r="AA1505" s="109"/>
      <c r="AB1505" s="109"/>
      <c r="AC1505" s="56">
        <v>6</v>
      </c>
      <c r="AD1505" s="52" t="s">
        <v>35</v>
      </c>
      <c r="AE1505" s="52" t="s">
        <v>35</v>
      </c>
      <c r="AF1505" s="52" t="s">
        <v>35</v>
      </c>
      <c r="AG1505" s="52"/>
      <c r="AH1505" s="106"/>
      <c r="AI1505" s="59"/>
      <c r="AJ1505" s="68" t="s">
        <v>10</v>
      </c>
      <c r="AK1505" t="s">
        <v>10</v>
      </c>
      <c r="AL1505" s="30" t="s">
        <v>10</v>
      </c>
      <c r="AM1505" s="39"/>
      <c r="AN1505" s="115" t="s">
        <v>10</v>
      </c>
      <c r="AO1505" s="30"/>
      <c r="AQ1505" s="5"/>
      <c r="AS1505" s="37"/>
      <c r="AT1505" s="30" t="s">
        <v>10</v>
      </c>
      <c r="AV1505" t="str">
        <f t="shared" si="445"/>
        <v>musta</v>
      </c>
      <c r="AW1505" t="str">
        <f t="shared" si="446"/>
        <v>musta</v>
      </c>
      <c r="AX1505" t="str">
        <f t="shared" si="447"/>
        <v>musta</v>
      </c>
      <c r="AY1505" s="31">
        <f t="shared" si="448"/>
        <v>10</v>
      </c>
      <c r="AZ1505" s="31">
        <f t="shared" si="449"/>
        <v>10</v>
      </c>
      <c r="BA1505" s="31">
        <f t="shared" si="450"/>
        <v>0</v>
      </c>
      <c r="BB1505" s="31">
        <f t="shared" si="451"/>
        <v>0</v>
      </c>
      <c r="BC1505" s="31">
        <f t="shared" si="452"/>
        <v>0</v>
      </c>
      <c r="BM1505" s="2" t="s">
        <v>35</v>
      </c>
      <c r="BN1505" s="2" t="s">
        <v>35</v>
      </c>
    </row>
    <row r="1506" spans="1:66" x14ac:dyDescent="0.25">
      <c r="A1506" s="50">
        <v>1495</v>
      </c>
      <c r="B1506" s="50">
        <v>1260</v>
      </c>
      <c r="C1506" s="50" t="str">
        <f t="shared" si="442"/>
        <v>11959_1_5184</v>
      </c>
      <c r="D1506" s="50">
        <v>1</v>
      </c>
      <c r="E1506" s="51">
        <f t="shared" si="443"/>
        <v>119590001</v>
      </c>
      <c r="F1506" s="76" t="str">
        <f t="shared" si="441"/>
        <v>11959_1</v>
      </c>
      <c r="G1506" s="80">
        <v>11959</v>
      </c>
      <c r="H1506" s="52">
        <v>1</v>
      </c>
      <c r="I1506" s="52">
        <v>5184</v>
      </c>
      <c r="J1506" s="53" t="str">
        <f t="shared" si="444"/>
        <v>ok</v>
      </c>
      <c r="K1506" s="54" t="str">
        <f>CONCATENATE(L1506,"_",M1506)</f>
        <v>11959_1</v>
      </c>
      <c r="L1506" s="54">
        <v>11959</v>
      </c>
      <c r="M1506" s="54">
        <v>1</v>
      </c>
      <c r="N1506" s="54">
        <v>5037</v>
      </c>
      <c r="O1506" s="55">
        <v>200</v>
      </c>
      <c r="P1506" s="55">
        <v>79</v>
      </c>
      <c r="Q1506" s="55">
        <v>52</v>
      </c>
      <c r="R1506" s="55">
        <v>20</v>
      </c>
      <c r="S1506" s="52">
        <v>0</v>
      </c>
      <c r="T1506" s="56">
        <v>73</v>
      </c>
      <c r="U1506" s="56">
        <v>5</v>
      </c>
      <c r="V1506" s="56">
        <v>67</v>
      </c>
      <c r="W1506" s="56">
        <v>200</v>
      </c>
      <c r="X1506" s="57">
        <v>0.79</v>
      </c>
      <c r="Y1506" s="109"/>
      <c r="Z1506" s="109"/>
      <c r="AA1506" s="109"/>
      <c r="AB1506" s="109"/>
      <c r="AC1506" s="56">
        <v>7</v>
      </c>
      <c r="AD1506" s="52" t="s">
        <v>35</v>
      </c>
      <c r="AE1506" s="52" t="s">
        <v>35</v>
      </c>
      <c r="AF1506" s="52" t="s">
        <v>35</v>
      </c>
      <c r="AG1506" s="52"/>
      <c r="AH1506" s="106"/>
      <c r="AI1506" s="59"/>
      <c r="AJ1506" s="68" t="s">
        <v>10</v>
      </c>
      <c r="AK1506" t="s">
        <v>10</v>
      </c>
      <c r="AL1506" s="30" t="s">
        <v>10</v>
      </c>
      <c r="AM1506" s="39"/>
      <c r="AN1506" s="115" t="s">
        <v>10</v>
      </c>
      <c r="AO1506" s="30"/>
      <c r="AQ1506" s="5"/>
      <c r="AS1506" s="37"/>
      <c r="AT1506" s="30" t="s">
        <v>10</v>
      </c>
      <c r="AV1506" t="str">
        <f t="shared" si="445"/>
        <v>musta</v>
      </c>
      <c r="AW1506" t="str">
        <f t="shared" si="446"/>
        <v>musta</v>
      </c>
      <c r="AX1506" t="str">
        <f t="shared" si="447"/>
        <v>musta</v>
      </c>
      <c r="AY1506" s="31">
        <f t="shared" si="448"/>
        <v>10</v>
      </c>
      <c r="AZ1506" s="31">
        <f t="shared" si="449"/>
        <v>10</v>
      </c>
      <c r="BA1506" s="31">
        <f t="shared" si="450"/>
        <v>0</v>
      </c>
      <c r="BB1506" s="31">
        <f t="shared" si="451"/>
        <v>0</v>
      </c>
      <c r="BC1506" s="31">
        <f t="shared" si="452"/>
        <v>0</v>
      </c>
      <c r="BM1506" s="2" t="s">
        <v>35</v>
      </c>
      <c r="BN1506" s="2" t="s">
        <v>35</v>
      </c>
    </row>
    <row r="1507" spans="1:66" x14ac:dyDescent="0.25">
      <c r="A1507" s="50">
        <v>1496</v>
      </c>
      <c r="B1507" s="50">
        <v>1261</v>
      </c>
      <c r="C1507" s="50" t="str">
        <f t="shared" si="442"/>
        <v>12613_2_5029</v>
      </c>
      <c r="D1507" s="50">
        <v>1</v>
      </c>
      <c r="E1507" s="51">
        <f t="shared" si="443"/>
        <v>126130002</v>
      </c>
      <c r="F1507" s="76" t="str">
        <f t="shared" si="441"/>
        <v>12613_2</v>
      </c>
      <c r="G1507" s="80">
        <v>12613</v>
      </c>
      <c r="H1507" s="52">
        <v>2</v>
      </c>
      <c r="I1507" s="52">
        <v>5029</v>
      </c>
      <c r="J1507" s="53" t="str">
        <f t="shared" si="444"/>
        <v>huom!</v>
      </c>
      <c r="K1507" s="54"/>
      <c r="L1507" s="54"/>
      <c r="M1507" s="54"/>
      <c r="N1507" s="54"/>
      <c r="O1507" s="55">
        <v>293</v>
      </c>
      <c r="P1507" s="55">
        <v>55</v>
      </c>
      <c r="Q1507" s="55">
        <v>23</v>
      </c>
      <c r="R1507" s="55">
        <v>4</v>
      </c>
      <c r="S1507" s="52">
        <v>0</v>
      </c>
      <c r="T1507" s="56">
        <v>157</v>
      </c>
      <c r="U1507" s="56">
        <v>7</v>
      </c>
      <c r="V1507" s="56">
        <v>165</v>
      </c>
      <c r="W1507" s="56">
        <v>293</v>
      </c>
      <c r="X1507" s="57">
        <v>0.55000000000000004</v>
      </c>
      <c r="Y1507" s="109"/>
      <c r="Z1507" s="109"/>
      <c r="AA1507" s="109"/>
      <c r="AB1507" s="109"/>
      <c r="AC1507" s="56">
        <v>3</v>
      </c>
      <c r="AD1507" s="52" t="s">
        <v>35</v>
      </c>
      <c r="AE1507" s="52" t="s">
        <v>35</v>
      </c>
      <c r="AF1507" s="52" t="s">
        <v>35</v>
      </c>
      <c r="AG1507" s="52"/>
      <c r="AH1507" s="106"/>
      <c r="AI1507" s="59"/>
      <c r="AJ1507" s="68" t="s">
        <v>10</v>
      </c>
      <c r="AK1507" t="s">
        <v>10</v>
      </c>
      <c r="AL1507" s="30" t="s">
        <v>10</v>
      </c>
      <c r="AM1507" s="39"/>
      <c r="AN1507" s="115" t="s">
        <v>10</v>
      </c>
      <c r="AO1507" s="30"/>
      <c r="AQ1507" s="5"/>
      <c r="AS1507" s="37"/>
      <c r="AT1507" s="30" t="s">
        <v>10</v>
      </c>
      <c r="AV1507" t="str">
        <f t="shared" si="445"/>
        <v>musta</v>
      </c>
      <c r="AW1507" t="str">
        <f t="shared" si="446"/>
        <v>musta</v>
      </c>
      <c r="AX1507" t="str">
        <f t="shared" si="447"/>
        <v>musta</v>
      </c>
      <c r="AY1507" s="31">
        <f t="shared" si="448"/>
        <v>1</v>
      </c>
      <c r="AZ1507" s="31">
        <f t="shared" si="449"/>
        <v>1</v>
      </c>
      <c r="BA1507" s="31">
        <f t="shared" si="450"/>
        <v>0</v>
      </c>
      <c r="BB1507" s="31">
        <f t="shared" si="451"/>
        <v>0</v>
      </c>
      <c r="BC1507" s="31">
        <f t="shared" si="452"/>
        <v>0</v>
      </c>
      <c r="BM1507" s="2" t="s">
        <v>35</v>
      </c>
      <c r="BN1507" s="2" t="s">
        <v>35</v>
      </c>
    </row>
    <row r="1508" spans="1:66" x14ac:dyDescent="0.25">
      <c r="A1508" s="50">
        <v>1497</v>
      </c>
      <c r="B1508" s="50">
        <v>1262</v>
      </c>
      <c r="C1508" s="50" t="str">
        <f t="shared" si="442"/>
        <v>13501_2_1766</v>
      </c>
      <c r="D1508" s="50">
        <v>1</v>
      </c>
      <c r="E1508" s="51">
        <f t="shared" si="443"/>
        <v>135010002</v>
      </c>
      <c r="F1508" s="76" t="str">
        <f t="shared" si="441"/>
        <v>13501_2</v>
      </c>
      <c r="G1508" s="80">
        <v>13501</v>
      </c>
      <c r="H1508" s="52">
        <v>2</v>
      </c>
      <c r="I1508" s="52">
        <v>1766</v>
      </c>
      <c r="J1508" s="53" t="str">
        <f t="shared" si="444"/>
        <v>huom!</v>
      </c>
      <c r="K1508" s="54"/>
      <c r="L1508" s="54"/>
      <c r="M1508" s="54"/>
      <c r="N1508" s="54"/>
      <c r="O1508" s="55">
        <v>323</v>
      </c>
      <c r="P1508" s="55">
        <v>86</v>
      </c>
      <c r="Q1508" s="55">
        <v>203</v>
      </c>
      <c r="R1508" s="55">
        <v>54</v>
      </c>
      <c r="S1508" s="52">
        <v>0</v>
      </c>
      <c r="T1508" s="56">
        <v>54</v>
      </c>
      <c r="U1508" s="56">
        <v>1</v>
      </c>
      <c r="V1508" s="56">
        <v>60</v>
      </c>
      <c r="W1508" s="56">
        <v>323</v>
      </c>
      <c r="X1508" s="57">
        <v>0.86</v>
      </c>
      <c r="Y1508" s="109"/>
      <c r="Z1508" s="109"/>
      <c r="AA1508" s="109"/>
      <c r="AB1508" s="109"/>
      <c r="AC1508" s="56">
        <v>7</v>
      </c>
      <c r="AD1508" s="52" t="s">
        <v>35</v>
      </c>
      <c r="AE1508" s="52" t="s">
        <v>35</v>
      </c>
      <c r="AF1508" s="52" t="s">
        <v>35</v>
      </c>
      <c r="AG1508" s="52"/>
      <c r="AH1508" s="106"/>
      <c r="AI1508" s="59"/>
      <c r="AJ1508" s="68" t="s">
        <v>10</v>
      </c>
      <c r="AK1508" t="s">
        <v>10</v>
      </c>
      <c r="AL1508" s="30" t="s">
        <v>10</v>
      </c>
      <c r="AM1508" s="39"/>
      <c r="AN1508" s="115" t="s">
        <v>10</v>
      </c>
      <c r="AO1508" s="30"/>
      <c r="AQ1508" s="5"/>
      <c r="AS1508" s="37"/>
      <c r="AT1508" s="30" t="s">
        <v>10</v>
      </c>
      <c r="AV1508" t="str">
        <f t="shared" si="445"/>
        <v>musta</v>
      </c>
      <c r="AW1508" t="str">
        <f t="shared" si="446"/>
        <v>musta</v>
      </c>
      <c r="AX1508" t="str">
        <f t="shared" si="447"/>
        <v>musta</v>
      </c>
      <c r="AY1508" s="31">
        <f t="shared" si="448"/>
        <v>10</v>
      </c>
      <c r="AZ1508" s="31">
        <f t="shared" si="449"/>
        <v>10</v>
      </c>
      <c r="BA1508" s="31">
        <f t="shared" si="450"/>
        <v>0</v>
      </c>
      <c r="BB1508" s="31">
        <f t="shared" si="451"/>
        <v>0</v>
      </c>
      <c r="BC1508" s="31">
        <f t="shared" si="452"/>
        <v>0</v>
      </c>
      <c r="BM1508" s="2" t="s">
        <v>35</v>
      </c>
      <c r="BN1508" s="2" t="s">
        <v>35</v>
      </c>
    </row>
    <row r="1509" spans="1:66" x14ac:dyDescent="0.25">
      <c r="A1509" s="50">
        <v>1498</v>
      </c>
      <c r="B1509" s="50">
        <v>1263</v>
      </c>
      <c r="C1509" s="50" t="str">
        <f t="shared" si="442"/>
        <v>13530_1_2563</v>
      </c>
      <c r="D1509" s="50">
        <v>1</v>
      </c>
      <c r="E1509" s="51">
        <f t="shared" si="443"/>
        <v>135300001</v>
      </c>
      <c r="F1509" s="76" t="str">
        <f t="shared" si="441"/>
        <v>13530_1</v>
      </c>
      <c r="G1509" s="80">
        <v>13530</v>
      </c>
      <c r="H1509" s="52">
        <v>1</v>
      </c>
      <c r="I1509" s="52">
        <v>2563</v>
      </c>
      <c r="J1509" s="53" t="str">
        <f t="shared" si="444"/>
        <v>ok</v>
      </c>
      <c r="K1509" s="54" t="str">
        <f>CONCATENATE(L1509,"_",M1509)</f>
        <v>13530_1</v>
      </c>
      <c r="L1509" s="54">
        <v>13530</v>
      </c>
      <c r="M1509" s="54">
        <v>1</v>
      </c>
      <c r="N1509" s="54">
        <v>2544</v>
      </c>
      <c r="O1509" s="55">
        <v>191</v>
      </c>
      <c r="P1509" s="55">
        <v>85</v>
      </c>
      <c r="Q1509" s="55">
        <v>67</v>
      </c>
      <c r="R1509" s="55">
        <v>30</v>
      </c>
      <c r="S1509" s="52">
        <v>0</v>
      </c>
      <c r="T1509" s="56">
        <v>251</v>
      </c>
      <c r="U1509" s="56">
        <v>37</v>
      </c>
      <c r="V1509" s="56">
        <v>267</v>
      </c>
      <c r="W1509" s="56">
        <v>191</v>
      </c>
      <c r="X1509" s="57">
        <v>0.85</v>
      </c>
      <c r="Y1509" s="109"/>
      <c r="Z1509" s="109"/>
      <c r="AA1509" s="109"/>
      <c r="AB1509" s="109"/>
      <c r="AC1509" s="56">
        <v>0</v>
      </c>
      <c r="AD1509" s="52" t="s">
        <v>35</v>
      </c>
      <c r="AE1509" s="52" t="s">
        <v>35</v>
      </c>
      <c r="AF1509" s="52" t="s">
        <v>35</v>
      </c>
      <c r="AG1509" s="52"/>
      <c r="AH1509" s="106"/>
      <c r="AI1509" s="59"/>
      <c r="AJ1509" s="68" t="s">
        <v>10</v>
      </c>
      <c r="AK1509" t="s">
        <v>10</v>
      </c>
      <c r="AL1509" s="30" t="s">
        <v>10</v>
      </c>
      <c r="AM1509" s="39"/>
      <c r="AN1509" s="115" t="s">
        <v>10</v>
      </c>
      <c r="AO1509" s="30"/>
      <c r="AQ1509" s="5"/>
      <c r="AS1509" s="37"/>
      <c r="AT1509" s="30" t="s">
        <v>10</v>
      </c>
      <c r="AV1509" t="str">
        <f t="shared" si="445"/>
        <v>musta</v>
      </c>
      <c r="AW1509" t="str">
        <f t="shared" si="446"/>
        <v>musta</v>
      </c>
      <c r="AX1509" t="str">
        <f t="shared" si="447"/>
        <v>musta</v>
      </c>
      <c r="AY1509" s="31">
        <f t="shared" si="448"/>
        <v>10</v>
      </c>
      <c r="AZ1509" s="31">
        <f t="shared" si="449"/>
        <v>10</v>
      </c>
      <c r="BA1509" s="31">
        <f t="shared" si="450"/>
        <v>0</v>
      </c>
      <c r="BB1509" s="31">
        <f t="shared" si="451"/>
        <v>0</v>
      </c>
      <c r="BC1509" s="31">
        <f t="shared" si="452"/>
        <v>0</v>
      </c>
      <c r="BM1509" s="2" t="s">
        <v>35</v>
      </c>
      <c r="BN1509" s="2" t="s">
        <v>35</v>
      </c>
    </row>
    <row r="1510" spans="1:66" x14ac:dyDescent="0.25">
      <c r="A1510" s="50">
        <v>1499</v>
      </c>
      <c r="B1510" s="50">
        <v>1264</v>
      </c>
      <c r="C1510" s="50" t="str">
        <f t="shared" si="442"/>
        <v>13531_1_3966</v>
      </c>
      <c r="D1510" s="50">
        <v>1</v>
      </c>
      <c r="E1510" s="51">
        <f t="shared" si="443"/>
        <v>135310001</v>
      </c>
      <c r="F1510" s="76" t="str">
        <f t="shared" si="441"/>
        <v>13531_1</v>
      </c>
      <c r="G1510" s="80">
        <v>13531</v>
      </c>
      <c r="H1510" s="52">
        <v>1</v>
      </c>
      <c r="I1510" s="52">
        <v>3966</v>
      </c>
      <c r="J1510" s="53" t="str">
        <f t="shared" si="444"/>
        <v>ok</v>
      </c>
      <c r="K1510" s="54" t="str">
        <f>CONCATENATE(L1510,"_",M1510)</f>
        <v>13531_1</v>
      </c>
      <c r="L1510" s="54">
        <v>13531</v>
      </c>
      <c r="M1510" s="54">
        <v>1</v>
      </c>
      <c r="N1510" s="54">
        <v>3704</v>
      </c>
      <c r="O1510" s="55">
        <v>176</v>
      </c>
      <c r="P1510" s="55">
        <v>93</v>
      </c>
      <c r="Q1510" s="55">
        <v>56</v>
      </c>
      <c r="R1510" s="55">
        <v>30</v>
      </c>
      <c r="S1510" s="52">
        <v>0</v>
      </c>
      <c r="T1510" s="56">
        <v>104</v>
      </c>
      <c r="U1510" s="56">
        <v>6</v>
      </c>
      <c r="V1510" s="56">
        <v>109</v>
      </c>
      <c r="W1510" s="56">
        <v>176</v>
      </c>
      <c r="X1510" s="57">
        <v>0.93</v>
      </c>
      <c r="Y1510" s="109"/>
      <c r="Z1510" s="109"/>
      <c r="AA1510" s="109"/>
      <c r="AB1510" s="109"/>
      <c r="AC1510" s="56">
        <v>0</v>
      </c>
      <c r="AD1510" s="52" t="s">
        <v>35</v>
      </c>
      <c r="AE1510" s="52" t="s">
        <v>35</v>
      </c>
      <c r="AF1510" s="52" t="s">
        <v>35</v>
      </c>
      <c r="AG1510" s="52"/>
      <c r="AH1510" s="106"/>
      <c r="AI1510" s="59"/>
      <c r="AJ1510" s="68" t="s">
        <v>10</v>
      </c>
      <c r="AK1510" t="s">
        <v>10</v>
      </c>
      <c r="AL1510" s="30" t="s">
        <v>10</v>
      </c>
      <c r="AM1510" s="39"/>
      <c r="AN1510" s="115" t="s">
        <v>10</v>
      </c>
      <c r="AO1510" s="30"/>
      <c r="AQ1510" s="5"/>
      <c r="AS1510" s="37"/>
      <c r="AT1510" s="30" t="s">
        <v>10</v>
      </c>
      <c r="AV1510" t="str">
        <f t="shared" si="445"/>
        <v>musta</v>
      </c>
      <c r="AW1510" t="str">
        <f t="shared" si="446"/>
        <v>musta</v>
      </c>
      <c r="AX1510" t="str">
        <f t="shared" si="447"/>
        <v>musta</v>
      </c>
      <c r="AY1510" s="31">
        <f t="shared" si="448"/>
        <v>10</v>
      </c>
      <c r="AZ1510" s="31">
        <f t="shared" si="449"/>
        <v>10</v>
      </c>
      <c r="BA1510" s="31">
        <f t="shared" si="450"/>
        <v>0</v>
      </c>
      <c r="BB1510" s="31">
        <f t="shared" si="451"/>
        <v>0</v>
      </c>
      <c r="BC1510" s="31">
        <f t="shared" si="452"/>
        <v>0</v>
      </c>
      <c r="BM1510" s="32" t="s">
        <v>34</v>
      </c>
      <c r="BN1510" s="2" t="s">
        <v>35</v>
      </c>
    </row>
    <row r="1511" spans="1:66" x14ac:dyDescent="0.25">
      <c r="A1511" s="50">
        <v>1500</v>
      </c>
      <c r="B1511" s="50">
        <v>1265</v>
      </c>
      <c r="C1511" s="50" t="str">
        <f t="shared" si="442"/>
        <v>13533_1_5892</v>
      </c>
      <c r="D1511" s="50">
        <v>1</v>
      </c>
      <c r="E1511" s="51">
        <f t="shared" si="443"/>
        <v>135330001</v>
      </c>
      <c r="F1511" s="76" t="str">
        <f t="shared" si="441"/>
        <v>13533_1</v>
      </c>
      <c r="G1511" s="80">
        <v>13533</v>
      </c>
      <c r="H1511" s="52">
        <v>1</v>
      </c>
      <c r="I1511" s="52">
        <v>5892</v>
      </c>
      <c r="J1511" s="53" t="str">
        <f t="shared" si="444"/>
        <v>ok</v>
      </c>
      <c r="K1511" s="54" t="str">
        <f>CONCATENATE(L1511,"_",M1511)</f>
        <v>13533_1</v>
      </c>
      <c r="L1511" s="54">
        <v>13533</v>
      </c>
      <c r="M1511" s="54">
        <v>1</v>
      </c>
      <c r="N1511" s="54">
        <v>5561</v>
      </c>
      <c r="O1511" s="55">
        <v>460</v>
      </c>
      <c r="P1511" s="55">
        <v>89</v>
      </c>
      <c r="Q1511" s="55">
        <v>174</v>
      </c>
      <c r="R1511" s="55">
        <v>33</v>
      </c>
      <c r="S1511" s="52">
        <v>0</v>
      </c>
      <c r="T1511" s="56">
        <v>64</v>
      </c>
      <c r="U1511" s="56">
        <v>3</v>
      </c>
      <c r="V1511" s="56">
        <v>69</v>
      </c>
      <c r="W1511" s="56">
        <v>460</v>
      </c>
      <c r="X1511" s="57">
        <v>0.89</v>
      </c>
      <c r="Y1511" s="109"/>
      <c r="Z1511" s="109"/>
      <c r="AA1511" s="109"/>
      <c r="AB1511" s="109"/>
      <c r="AC1511" s="56">
        <v>0</v>
      </c>
      <c r="AD1511" s="52" t="s">
        <v>35</v>
      </c>
      <c r="AE1511" s="52" t="s">
        <v>35</v>
      </c>
      <c r="AF1511" s="52" t="s">
        <v>35</v>
      </c>
      <c r="AG1511" s="52"/>
      <c r="AH1511" s="106"/>
      <c r="AI1511" s="59"/>
      <c r="AJ1511" s="68" t="s">
        <v>10</v>
      </c>
      <c r="AK1511" t="s">
        <v>10</v>
      </c>
      <c r="AL1511" s="30" t="s">
        <v>10</v>
      </c>
      <c r="AM1511" s="39"/>
      <c r="AN1511" s="115" t="s">
        <v>10</v>
      </c>
      <c r="AO1511" s="30"/>
      <c r="AQ1511" s="5"/>
      <c r="AS1511" s="37"/>
      <c r="AT1511" s="30" t="s">
        <v>10</v>
      </c>
      <c r="AV1511" t="str">
        <f t="shared" si="445"/>
        <v>musta</v>
      </c>
      <c r="AW1511" t="str">
        <f t="shared" si="446"/>
        <v>musta</v>
      </c>
      <c r="AX1511" t="str">
        <f t="shared" si="447"/>
        <v>musta</v>
      </c>
      <c r="AY1511" s="31">
        <f t="shared" si="448"/>
        <v>10</v>
      </c>
      <c r="AZ1511" s="31">
        <f t="shared" si="449"/>
        <v>10</v>
      </c>
      <c r="BA1511" s="31">
        <f t="shared" si="450"/>
        <v>0</v>
      </c>
      <c r="BB1511" s="31">
        <f t="shared" si="451"/>
        <v>0</v>
      </c>
      <c r="BC1511" s="31">
        <f t="shared" si="452"/>
        <v>0</v>
      </c>
      <c r="BM1511" s="29" t="s">
        <v>34</v>
      </c>
      <c r="BN1511" s="29" t="s">
        <v>34</v>
      </c>
    </row>
    <row r="1512" spans="1:66" x14ac:dyDescent="0.25">
      <c r="A1512" s="50">
        <v>1501</v>
      </c>
      <c r="B1512" s="50">
        <v>1266</v>
      </c>
      <c r="C1512" s="50" t="str">
        <f t="shared" si="442"/>
        <v>13537_1_5365</v>
      </c>
      <c r="D1512" s="50">
        <v>1</v>
      </c>
      <c r="E1512" s="51">
        <f t="shared" si="443"/>
        <v>135370001</v>
      </c>
      <c r="F1512" s="76" t="str">
        <f t="shared" si="441"/>
        <v>13537_1</v>
      </c>
      <c r="G1512" s="80">
        <v>13537</v>
      </c>
      <c r="H1512" s="52">
        <v>1</v>
      </c>
      <c r="I1512" s="52">
        <v>5365</v>
      </c>
      <c r="J1512" s="53" t="str">
        <f t="shared" si="444"/>
        <v>ok</v>
      </c>
      <c r="K1512" s="54" t="str">
        <f>CONCATENATE(L1512,"_",M1512)</f>
        <v>13537_1</v>
      </c>
      <c r="L1512" s="54">
        <v>13537</v>
      </c>
      <c r="M1512" s="54">
        <v>1</v>
      </c>
      <c r="N1512" s="54">
        <v>5017</v>
      </c>
      <c r="O1512" s="55">
        <v>44</v>
      </c>
      <c r="P1512" s="55">
        <v>55</v>
      </c>
      <c r="Q1512" s="55">
        <v>13</v>
      </c>
      <c r="R1512" s="55">
        <v>16</v>
      </c>
      <c r="S1512" s="52">
        <v>0</v>
      </c>
      <c r="T1512" s="56">
        <v>54</v>
      </c>
      <c r="U1512" s="56">
        <v>2</v>
      </c>
      <c r="V1512" s="56">
        <v>57</v>
      </c>
      <c r="W1512" s="56">
        <v>44</v>
      </c>
      <c r="X1512" s="57">
        <v>0.55000000000000004</v>
      </c>
      <c r="Y1512" s="109"/>
      <c r="Z1512" s="109"/>
      <c r="AA1512" s="109"/>
      <c r="AB1512" s="109"/>
      <c r="AC1512" s="56">
        <v>0</v>
      </c>
      <c r="AD1512" s="52" t="s">
        <v>35</v>
      </c>
      <c r="AE1512" s="52" t="s">
        <v>35</v>
      </c>
      <c r="AF1512" s="52" t="s">
        <v>35</v>
      </c>
      <c r="AG1512" s="52"/>
      <c r="AH1512" s="106"/>
      <c r="AI1512" s="59"/>
      <c r="AJ1512" s="68" t="s">
        <v>10</v>
      </c>
      <c r="AK1512" t="s">
        <v>10</v>
      </c>
      <c r="AL1512" s="30" t="s">
        <v>10</v>
      </c>
      <c r="AM1512" s="39"/>
      <c r="AN1512" s="115" t="s">
        <v>10</v>
      </c>
      <c r="AO1512" s="30"/>
      <c r="AQ1512" s="5"/>
      <c r="AS1512" s="37"/>
      <c r="AT1512" s="30" t="s">
        <v>10</v>
      </c>
      <c r="AV1512" t="str">
        <f t="shared" si="445"/>
        <v>musta</v>
      </c>
      <c r="AW1512" t="str">
        <f t="shared" si="446"/>
        <v>musta</v>
      </c>
      <c r="AX1512" t="str">
        <f t="shared" si="447"/>
        <v>musta</v>
      </c>
      <c r="AY1512" s="31">
        <f t="shared" si="448"/>
        <v>1</v>
      </c>
      <c r="AZ1512" s="31">
        <f t="shared" si="449"/>
        <v>1</v>
      </c>
      <c r="BA1512" s="31">
        <f t="shared" si="450"/>
        <v>0</v>
      </c>
      <c r="BB1512" s="31">
        <f t="shared" si="451"/>
        <v>0</v>
      </c>
      <c r="BC1512" s="31">
        <f t="shared" si="452"/>
        <v>0</v>
      </c>
      <c r="BM1512" s="32" t="s">
        <v>34</v>
      </c>
      <c r="BN1512" s="2" t="s">
        <v>35</v>
      </c>
    </row>
    <row r="1513" spans="1:66" x14ac:dyDescent="0.25">
      <c r="A1513" s="50">
        <v>1502</v>
      </c>
      <c r="B1513" s="50">
        <v>1267</v>
      </c>
      <c r="C1513" s="50" t="str">
        <f t="shared" si="442"/>
        <v>13543_3_2023</v>
      </c>
      <c r="D1513" s="50">
        <v>1</v>
      </c>
      <c r="E1513" s="51">
        <f t="shared" si="443"/>
        <v>135430003</v>
      </c>
      <c r="F1513" s="76" t="str">
        <f t="shared" si="441"/>
        <v>13543_3</v>
      </c>
      <c r="G1513" s="80">
        <v>13543</v>
      </c>
      <c r="H1513" s="52">
        <v>3</v>
      </c>
      <c r="I1513" s="52">
        <v>2023</v>
      </c>
      <c r="J1513" s="53" t="str">
        <f t="shared" si="444"/>
        <v>huom!</v>
      </c>
      <c r="K1513" s="54"/>
      <c r="L1513" s="54"/>
      <c r="M1513" s="54"/>
      <c r="N1513" s="54"/>
      <c r="O1513" s="55">
        <v>297</v>
      </c>
      <c r="P1513" s="55">
        <v>89</v>
      </c>
      <c r="Q1513" s="55">
        <v>68</v>
      </c>
      <c r="R1513" s="55">
        <v>20</v>
      </c>
      <c r="S1513" s="52">
        <v>0</v>
      </c>
      <c r="T1513" s="56">
        <v>99</v>
      </c>
      <c r="U1513" s="56">
        <v>6</v>
      </c>
      <c r="V1513" s="56">
        <v>98</v>
      </c>
      <c r="W1513" s="56">
        <v>297</v>
      </c>
      <c r="X1513" s="57">
        <v>0.89</v>
      </c>
      <c r="Y1513" s="109"/>
      <c r="Z1513" s="109"/>
      <c r="AA1513" s="109"/>
      <c r="AB1513" s="109"/>
      <c r="AC1513" s="56">
        <v>28</v>
      </c>
      <c r="AD1513" s="52" t="s">
        <v>35</v>
      </c>
      <c r="AE1513" s="52" t="s">
        <v>35</v>
      </c>
      <c r="AF1513" s="52" t="s">
        <v>35</v>
      </c>
      <c r="AG1513" s="52"/>
      <c r="AH1513" s="106"/>
      <c r="AI1513" s="59"/>
      <c r="AJ1513" s="68" t="s">
        <v>10</v>
      </c>
      <c r="AK1513" t="s">
        <v>10</v>
      </c>
      <c r="AL1513" s="30" t="s">
        <v>10</v>
      </c>
      <c r="AM1513" s="39"/>
      <c r="AN1513" s="115" t="s">
        <v>10</v>
      </c>
      <c r="AO1513" s="30"/>
      <c r="AQ1513" s="5"/>
      <c r="AS1513" s="37"/>
      <c r="AT1513" s="30" t="s">
        <v>10</v>
      </c>
      <c r="AV1513" t="str">
        <f t="shared" si="445"/>
        <v>musta</v>
      </c>
      <c r="AW1513" t="str">
        <f t="shared" si="446"/>
        <v>musta</v>
      </c>
      <c r="AX1513" t="str">
        <f t="shared" si="447"/>
        <v>musta</v>
      </c>
      <c r="AY1513" s="31">
        <f t="shared" si="448"/>
        <v>10</v>
      </c>
      <c r="AZ1513" s="31">
        <f t="shared" si="449"/>
        <v>10</v>
      </c>
      <c r="BA1513" s="31">
        <f t="shared" si="450"/>
        <v>0</v>
      </c>
      <c r="BB1513" s="31">
        <f t="shared" si="451"/>
        <v>0</v>
      </c>
      <c r="BC1513" s="31">
        <f t="shared" si="452"/>
        <v>0</v>
      </c>
      <c r="BM1513" s="2" t="s">
        <v>35</v>
      </c>
      <c r="BN1513" s="2" t="s">
        <v>35</v>
      </c>
    </row>
    <row r="1514" spans="1:66" x14ac:dyDescent="0.25">
      <c r="A1514" s="50">
        <v>1503</v>
      </c>
      <c r="B1514" s="50">
        <v>1268</v>
      </c>
      <c r="C1514" s="50" t="str">
        <f t="shared" si="442"/>
        <v>13545_1_5576</v>
      </c>
      <c r="D1514" s="50">
        <v>1</v>
      </c>
      <c r="E1514" s="51">
        <f t="shared" si="443"/>
        <v>135450001</v>
      </c>
      <c r="F1514" s="76" t="str">
        <f t="shared" si="441"/>
        <v>13545_1</v>
      </c>
      <c r="G1514" s="80">
        <v>13545</v>
      </c>
      <c r="H1514" s="52">
        <v>1</v>
      </c>
      <c r="I1514" s="52">
        <v>5576</v>
      </c>
      <c r="J1514" s="53" t="str">
        <f t="shared" si="444"/>
        <v>ok</v>
      </c>
      <c r="K1514" s="54" t="str">
        <f>CONCATENATE(L1514,"_",M1514)</f>
        <v>13545_1</v>
      </c>
      <c r="L1514" s="54">
        <v>13545</v>
      </c>
      <c r="M1514" s="54">
        <v>1</v>
      </c>
      <c r="N1514" s="54">
        <v>5391</v>
      </c>
      <c r="O1514" s="55">
        <v>194</v>
      </c>
      <c r="P1514" s="55">
        <v>81</v>
      </c>
      <c r="Q1514" s="55">
        <v>63</v>
      </c>
      <c r="R1514" s="55">
        <v>26</v>
      </c>
      <c r="S1514" s="52">
        <v>0</v>
      </c>
      <c r="T1514" s="56">
        <v>186</v>
      </c>
      <c r="U1514" s="56">
        <v>14</v>
      </c>
      <c r="V1514" s="56">
        <v>184</v>
      </c>
      <c r="W1514" s="56">
        <v>194</v>
      </c>
      <c r="X1514" s="57">
        <v>0.81</v>
      </c>
      <c r="Y1514" s="109"/>
      <c r="Z1514" s="109"/>
      <c r="AA1514" s="109"/>
      <c r="AB1514" s="109"/>
      <c r="AC1514" s="56">
        <v>12</v>
      </c>
      <c r="AD1514" s="52" t="s">
        <v>35</v>
      </c>
      <c r="AE1514" s="52" t="s">
        <v>35</v>
      </c>
      <c r="AF1514" s="52" t="s">
        <v>35</v>
      </c>
      <c r="AG1514" s="52"/>
      <c r="AH1514" s="106"/>
      <c r="AI1514" s="59"/>
      <c r="AJ1514" s="68" t="s">
        <v>10</v>
      </c>
      <c r="AK1514" t="s">
        <v>10</v>
      </c>
      <c r="AL1514" s="30" t="s">
        <v>10</v>
      </c>
      <c r="AM1514" s="39"/>
      <c r="AN1514" s="115" t="s">
        <v>10</v>
      </c>
      <c r="AO1514" s="30"/>
      <c r="AQ1514" s="5"/>
      <c r="AS1514" s="37"/>
      <c r="AT1514" s="30" t="s">
        <v>10</v>
      </c>
      <c r="AV1514" t="str">
        <f t="shared" si="445"/>
        <v>musta</v>
      </c>
      <c r="AW1514" t="str">
        <f t="shared" si="446"/>
        <v>musta</v>
      </c>
      <c r="AX1514" t="str">
        <f t="shared" si="447"/>
        <v>musta</v>
      </c>
      <c r="AY1514" s="31">
        <f t="shared" si="448"/>
        <v>10</v>
      </c>
      <c r="AZ1514" s="31">
        <f t="shared" si="449"/>
        <v>10</v>
      </c>
      <c r="BA1514" s="31">
        <f t="shared" si="450"/>
        <v>0</v>
      </c>
      <c r="BB1514" s="31">
        <f t="shared" si="451"/>
        <v>0</v>
      </c>
      <c r="BC1514" s="31">
        <f t="shared" si="452"/>
        <v>0</v>
      </c>
      <c r="BM1514" s="2" t="s">
        <v>35</v>
      </c>
      <c r="BN1514" s="2" t="s">
        <v>35</v>
      </c>
    </row>
    <row r="1515" spans="1:66" x14ac:dyDescent="0.25">
      <c r="A1515" s="50">
        <v>1504</v>
      </c>
      <c r="B1515" s="50">
        <v>1269</v>
      </c>
      <c r="C1515" s="50" t="str">
        <f t="shared" si="442"/>
        <v>13546_1_6381</v>
      </c>
      <c r="D1515" s="50">
        <v>1</v>
      </c>
      <c r="E1515" s="51">
        <f t="shared" si="443"/>
        <v>135460001</v>
      </c>
      <c r="F1515" s="76" t="str">
        <f t="shared" si="441"/>
        <v>13546_1</v>
      </c>
      <c r="G1515" s="80">
        <v>13546</v>
      </c>
      <c r="H1515" s="52">
        <v>1</v>
      </c>
      <c r="I1515" s="52">
        <v>6381</v>
      </c>
      <c r="J1515" s="53" t="str">
        <f t="shared" si="444"/>
        <v>ok</v>
      </c>
      <c r="K1515" s="54" t="str">
        <f>CONCATENATE(L1515,"_",M1515)</f>
        <v>13546_1</v>
      </c>
      <c r="L1515" s="54">
        <v>13546</v>
      </c>
      <c r="M1515" s="54">
        <v>1</v>
      </c>
      <c r="N1515" s="54">
        <v>6189</v>
      </c>
      <c r="O1515" s="55">
        <v>33</v>
      </c>
      <c r="P1515" s="55">
        <v>51</v>
      </c>
      <c r="Q1515" s="55">
        <v>5</v>
      </c>
      <c r="R1515" s="55">
        <v>6</v>
      </c>
      <c r="S1515" s="52">
        <v>0</v>
      </c>
      <c r="T1515" s="56">
        <v>86</v>
      </c>
      <c r="U1515" s="56">
        <v>6</v>
      </c>
      <c r="V1515" s="56">
        <v>90</v>
      </c>
      <c r="W1515" s="56">
        <v>33</v>
      </c>
      <c r="X1515" s="57">
        <v>0.51</v>
      </c>
      <c r="Y1515" s="109"/>
      <c r="Z1515" s="109"/>
      <c r="AA1515" s="109"/>
      <c r="AB1515" s="109"/>
      <c r="AC1515" s="56">
        <v>8</v>
      </c>
      <c r="AD1515" s="52" t="s">
        <v>35</v>
      </c>
      <c r="AE1515" s="52" t="s">
        <v>35</v>
      </c>
      <c r="AF1515" s="52" t="s">
        <v>35</v>
      </c>
      <c r="AG1515" s="52"/>
      <c r="AH1515" s="106"/>
      <c r="AI1515" s="59"/>
      <c r="AJ1515" s="68" t="s">
        <v>10</v>
      </c>
      <c r="AK1515" t="s">
        <v>10</v>
      </c>
      <c r="AL1515" s="30" t="s">
        <v>10</v>
      </c>
      <c r="AM1515" s="39"/>
      <c r="AN1515" s="115" t="s">
        <v>10</v>
      </c>
      <c r="AO1515" s="30"/>
      <c r="AQ1515" s="5"/>
      <c r="AS1515" s="37"/>
      <c r="AT1515" s="30" t="s">
        <v>10</v>
      </c>
      <c r="AV1515" t="str">
        <f t="shared" si="445"/>
        <v>musta</v>
      </c>
      <c r="AW1515" t="str">
        <f t="shared" si="446"/>
        <v>musta</v>
      </c>
      <c r="AX1515" t="str">
        <f t="shared" si="447"/>
        <v>musta</v>
      </c>
      <c r="AY1515" s="31">
        <f t="shared" si="448"/>
        <v>1</v>
      </c>
      <c r="AZ1515" s="31">
        <f t="shared" si="449"/>
        <v>1</v>
      </c>
      <c r="BA1515" s="31">
        <f t="shared" si="450"/>
        <v>0</v>
      </c>
      <c r="BB1515" s="31">
        <f t="shared" si="451"/>
        <v>0</v>
      </c>
      <c r="BC1515" s="31">
        <f t="shared" si="452"/>
        <v>0</v>
      </c>
      <c r="BM1515" s="2" t="s">
        <v>35</v>
      </c>
      <c r="BN1515" s="2" t="s">
        <v>35</v>
      </c>
    </row>
    <row r="1516" spans="1:66" x14ac:dyDescent="0.25">
      <c r="A1516" s="50">
        <v>1505</v>
      </c>
      <c r="B1516" s="50">
        <v>1270</v>
      </c>
      <c r="C1516" s="50" t="str">
        <f t="shared" si="442"/>
        <v>13547_1_3325</v>
      </c>
      <c r="D1516" s="50">
        <v>1</v>
      </c>
      <c r="E1516" s="51">
        <f t="shared" si="443"/>
        <v>135470001</v>
      </c>
      <c r="F1516" s="76" t="str">
        <f t="shared" si="441"/>
        <v>13547_1</v>
      </c>
      <c r="G1516" s="80">
        <v>13547</v>
      </c>
      <c r="H1516" s="52">
        <v>1</v>
      </c>
      <c r="I1516" s="52">
        <v>3325</v>
      </c>
      <c r="J1516" s="53" t="str">
        <f t="shared" si="444"/>
        <v>ok</v>
      </c>
      <c r="K1516" s="54" t="str">
        <f>CONCATENATE(L1516,"_",M1516)</f>
        <v>13547_1</v>
      </c>
      <c r="L1516" s="54">
        <v>13547</v>
      </c>
      <c r="M1516" s="54">
        <v>1</v>
      </c>
      <c r="N1516" s="54">
        <v>3253</v>
      </c>
      <c r="O1516" s="55">
        <v>203</v>
      </c>
      <c r="P1516" s="55">
        <v>69</v>
      </c>
      <c r="Q1516" s="55">
        <v>66</v>
      </c>
      <c r="R1516" s="55">
        <v>22</v>
      </c>
      <c r="S1516" s="52">
        <v>0</v>
      </c>
      <c r="T1516" s="56">
        <v>359</v>
      </c>
      <c r="U1516" s="56">
        <v>19</v>
      </c>
      <c r="V1516" s="56">
        <v>386</v>
      </c>
      <c r="W1516" s="56">
        <v>203</v>
      </c>
      <c r="X1516" s="57">
        <v>0.69</v>
      </c>
      <c r="Y1516" s="109"/>
      <c r="Z1516" s="109"/>
      <c r="AA1516" s="109"/>
      <c r="AB1516" s="109"/>
      <c r="AC1516" s="56">
        <v>8</v>
      </c>
      <c r="AD1516" s="52" t="s">
        <v>35</v>
      </c>
      <c r="AE1516" s="52" t="s">
        <v>35</v>
      </c>
      <c r="AF1516" s="52" t="s">
        <v>35</v>
      </c>
      <c r="AG1516" s="52"/>
      <c r="AH1516" s="106"/>
      <c r="AI1516" s="59"/>
      <c r="AJ1516" s="68" t="s">
        <v>10</v>
      </c>
      <c r="AK1516" t="s">
        <v>10</v>
      </c>
      <c r="AL1516" s="30" t="s">
        <v>10</v>
      </c>
      <c r="AM1516" s="39"/>
      <c r="AN1516" s="115" t="s">
        <v>10</v>
      </c>
      <c r="AO1516" s="30"/>
      <c r="AQ1516" s="5"/>
      <c r="AS1516" s="37"/>
      <c r="AT1516" s="30" t="s">
        <v>10</v>
      </c>
      <c r="AV1516" t="str">
        <f t="shared" si="445"/>
        <v>musta</v>
      </c>
      <c r="AW1516" t="str">
        <f t="shared" si="446"/>
        <v>musta</v>
      </c>
      <c r="AX1516" t="str">
        <f t="shared" si="447"/>
        <v>musta</v>
      </c>
      <c r="AY1516" s="31">
        <f t="shared" si="448"/>
        <v>10</v>
      </c>
      <c r="AZ1516" s="31">
        <f t="shared" si="449"/>
        <v>10</v>
      </c>
      <c r="BA1516" s="31">
        <f t="shared" si="450"/>
        <v>0</v>
      </c>
      <c r="BB1516" s="31">
        <f t="shared" si="451"/>
        <v>0</v>
      </c>
      <c r="BC1516" s="31">
        <f t="shared" si="452"/>
        <v>0</v>
      </c>
      <c r="BM1516" s="2" t="s">
        <v>35</v>
      </c>
      <c r="BN1516" s="2" t="s">
        <v>35</v>
      </c>
    </row>
    <row r="1517" spans="1:66" x14ac:dyDescent="0.25">
      <c r="A1517" s="50">
        <v>1506</v>
      </c>
      <c r="B1517" s="50">
        <v>1271</v>
      </c>
      <c r="C1517" s="50" t="str">
        <f t="shared" si="442"/>
        <v>13548_1_207</v>
      </c>
      <c r="D1517" s="50">
        <v>1</v>
      </c>
      <c r="E1517" s="51">
        <f t="shared" si="443"/>
        <v>135480001</v>
      </c>
      <c r="F1517" s="76" t="str">
        <f t="shared" si="441"/>
        <v>13548_1</v>
      </c>
      <c r="G1517" s="80">
        <v>13548</v>
      </c>
      <c r="H1517" s="52">
        <v>1</v>
      </c>
      <c r="I1517" s="52">
        <v>207</v>
      </c>
      <c r="J1517" s="53" t="str">
        <f t="shared" si="444"/>
        <v>huom!</v>
      </c>
      <c r="K1517" s="54"/>
      <c r="L1517" s="54"/>
      <c r="M1517" s="54"/>
      <c r="N1517" s="54"/>
      <c r="O1517" s="55" t="s">
        <v>32</v>
      </c>
      <c r="P1517" s="55" t="s">
        <v>32</v>
      </c>
      <c r="Q1517" s="55" t="s">
        <v>32</v>
      </c>
      <c r="R1517" s="55" t="s">
        <v>32</v>
      </c>
      <c r="S1517" s="52">
        <v>0</v>
      </c>
      <c r="T1517" s="56">
        <v>128</v>
      </c>
      <c r="U1517" s="56">
        <v>9</v>
      </c>
      <c r="V1517" s="56">
        <v>145</v>
      </c>
      <c r="W1517" s="56" t="s">
        <v>37</v>
      </c>
      <c r="X1517" s="57" t="s">
        <v>37</v>
      </c>
      <c r="Y1517" s="109"/>
      <c r="Z1517" s="109"/>
      <c r="AA1517" s="109"/>
      <c r="AB1517" s="109"/>
      <c r="AC1517" s="56">
        <v>4</v>
      </c>
      <c r="AD1517" s="52" t="s">
        <v>35</v>
      </c>
      <c r="AE1517" s="52" t="s">
        <v>35</v>
      </c>
      <c r="AF1517" s="52" t="s">
        <v>36</v>
      </c>
      <c r="AG1517" s="52" t="s">
        <v>36</v>
      </c>
      <c r="AH1517" s="106"/>
      <c r="AI1517" s="59"/>
      <c r="AJ1517" s="68" t="s">
        <v>10</v>
      </c>
      <c r="AK1517" t="s">
        <v>10</v>
      </c>
      <c r="AL1517" s="30" t="s">
        <v>10</v>
      </c>
      <c r="AM1517" s="39"/>
      <c r="AN1517" s="115" t="s">
        <v>10</v>
      </c>
      <c r="AO1517" s="30"/>
      <c r="AQ1517" s="5"/>
      <c r="AS1517" s="37"/>
      <c r="AT1517" s="30" t="s">
        <v>10</v>
      </c>
      <c r="AV1517" t="str">
        <f t="shared" si="445"/>
        <v>ei mallia</v>
      </c>
      <c r="AW1517" t="str">
        <f t="shared" si="446"/>
        <v>ei mallia</v>
      </c>
      <c r="AX1517" t="str">
        <f t="shared" si="447"/>
        <v>ei mallia</v>
      </c>
      <c r="AY1517" s="31">
        <f t="shared" si="448"/>
        <v>20</v>
      </c>
      <c r="AZ1517" s="31">
        <f t="shared" si="449"/>
        <v>10</v>
      </c>
      <c r="BA1517" s="31">
        <f t="shared" si="450"/>
        <v>10</v>
      </c>
      <c r="BB1517" s="31">
        <f t="shared" si="451"/>
        <v>0</v>
      </c>
      <c r="BC1517" s="31">
        <f t="shared" si="452"/>
        <v>0</v>
      </c>
      <c r="BM1517" s="2" t="s">
        <v>35</v>
      </c>
      <c r="BN1517" s="2" t="s">
        <v>35</v>
      </c>
    </row>
    <row r="1518" spans="1:66" x14ac:dyDescent="0.25">
      <c r="A1518" s="50">
        <v>1507</v>
      </c>
      <c r="B1518" s="50">
        <v>1272</v>
      </c>
      <c r="C1518" s="50" t="str">
        <f t="shared" si="442"/>
        <v>13549_1_7225</v>
      </c>
      <c r="D1518" s="50">
        <v>1</v>
      </c>
      <c r="E1518" s="51">
        <f t="shared" si="443"/>
        <v>135490001</v>
      </c>
      <c r="F1518" s="76" t="str">
        <f t="shared" si="441"/>
        <v>13549_1</v>
      </c>
      <c r="G1518" s="80">
        <v>13549</v>
      </c>
      <c r="H1518" s="52">
        <v>1</v>
      </c>
      <c r="I1518" s="52">
        <v>7225</v>
      </c>
      <c r="J1518" s="53" t="str">
        <f t="shared" si="444"/>
        <v>ok</v>
      </c>
      <c r="K1518" s="54" t="str">
        <f t="shared" ref="K1518:K1541" si="454">CONCATENATE(L1518,"_",M1518)</f>
        <v>13549_1</v>
      </c>
      <c r="L1518" s="54">
        <v>13549</v>
      </c>
      <c r="M1518" s="54">
        <v>1</v>
      </c>
      <c r="N1518" s="54">
        <v>6934</v>
      </c>
      <c r="O1518" s="55">
        <v>377</v>
      </c>
      <c r="P1518" s="55">
        <v>80</v>
      </c>
      <c r="Q1518" s="55">
        <v>39</v>
      </c>
      <c r="R1518" s="55">
        <v>8</v>
      </c>
      <c r="S1518" s="52">
        <v>0</v>
      </c>
      <c r="T1518" s="56">
        <v>77</v>
      </c>
      <c r="U1518" s="56">
        <v>1</v>
      </c>
      <c r="V1518" s="56">
        <v>75</v>
      </c>
      <c r="W1518" s="56">
        <v>377</v>
      </c>
      <c r="X1518" s="57">
        <v>0.8</v>
      </c>
      <c r="Y1518" s="109"/>
      <c r="Z1518" s="109"/>
      <c r="AA1518" s="109"/>
      <c r="AB1518" s="109"/>
      <c r="AC1518" s="56">
        <v>5</v>
      </c>
      <c r="AD1518" s="52" t="s">
        <v>35</v>
      </c>
      <c r="AE1518" s="52" t="s">
        <v>35</v>
      </c>
      <c r="AF1518" s="52" t="s">
        <v>35</v>
      </c>
      <c r="AG1518" s="52"/>
      <c r="AH1518" s="106"/>
      <c r="AI1518" s="59"/>
      <c r="AJ1518" s="68" t="s">
        <v>10</v>
      </c>
      <c r="AK1518" t="s">
        <v>10</v>
      </c>
      <c r="AL1518" s="30" t="s">
        <v>10</v>
      </c>
      <c r="AM1518" s="39"/>
      <c r="AN1518" s="115" t="s">
        <v>10</v>
      </c>
      <c r="AO1518" s="30"/>
      <c r="AQ1518" s="5"/>
      <c r="AS1518" s="37"/>
      <c r="AT1518" s="30" t="s">
        <v>10</v>
      </c>
      <c r="AV1518" t="str">
        <f t="shared" si="445"/>
        <v>musta</v>
      </c>
      <c r="AW1518" t="str">
        <f t="shared" si="446"/>
        <v>musta</v>
      </c>
      <c r="AX1518" t="str">
        <f t="shared" si="447"/>
        <v>musta</v>
      </c>
      <c r="AY1518" s="31">
        <f t="shared" si="448"/>
        <v>10</v>
      </c>
      <c r="AZ1518" s="31">
        <f t="shared" si="449"/>
        <v>10</v>
      </c>
      <c r="BA1518" s="31">
        <f t="shared" si="450"/>
        <v>0</v>
      </c>
      <c r="BB1518" s="31">
        <f t="shared" si="451"/>
        <v>0</v>
      </c>
      <c r="BC1518" s="31">
        <f t="shared" si="452"/>
        <v>0</v>
      </c>
      <c r="BM1518" s="32" t="s">
        <v>34</v>
      </c>
      <c r="BN1518" s="2" t="s">
        <v>35</v>
      </c>
    </row>
    <row r="1519" spans="1:66" x14ac:dyDescent="0.25">
      <c r="A1519" s="50">
        <v>1508</v>
      </c>
      <c r="B1519" s="50">
        <v>1273</v>
      </c>
      <c r="C1519" s="50" t="str">
        <f t="shared" si="442"/>
        <v>13549_2_5276</v>
      </c>
      <c r="D1519" s="50">
        <v>1</v>
      </c>
      <c r="E1519" s="51">
        <f t="shared" si="443"/>
        <v>135490002</v>
      </c>
      <c r="F1519" s="76" t="str">
        <f t="shared" si="441"/>
        <v>13549_2</v>
      </c>
      <c r="G1519" s="80">
        <v>13549</v>
      </c>
      <c r="H1519" s="52">
        <v>2</v>
      </c>
      <c r="I1519" s="52">
        <v>5276</v>
      </c>
      <c r="J1519" s="53" t="str">
        <f t="shared" si="444"/>
        <v>ok</v>
      </c>
      <c r="K1519" s="54" t="str">
        <f t="shared" si="454"/>
        <v>13549_2</v>
      </c>
      <c r="L1519" s="54">
        <v>13549</v>
      </c>
      <c r="M1519" s="54">
        <v>2</v>
      </c>
      <c r="N1519" s="54">
        <v>5127</v>
      </c>
      <c r="O1519" s="55">
        <v>183</v>
      </c>
      <c r="P1519" s="55">
        <v>63</v>
      </c>
      <c r="Q1519" s="55">
        <v>18</v>
      </c>
      <c r="R1519" s="55">
        <v>6</v>
      </c>
      <c r="S1519" s="52">
        <v>0</v>
      </c>
      <c r="T1519" s="56">
        <v>294</v>
      </c>
      <c r="U1519" s="56">
        <v>14</v>
      </c>
      <c r="V1519" s="56">
        <v>299</v>
      </c>
      <c r="W1519" s="56">
        <v>183</v>
      </c>
      <c r="X1519" s="57">
        <v>0.63</v>
      </c>
      <c r="Y1519" s="109"/>
      <c r="Z1519" s="109"/>
      <c r="AA1519" s="109"/>
      <c r="AB1519" s="109"/>
      <c r="AC1519" s="56">
        <v>74</v>
      </c>
      <c r="AD1519" s="52" t="s">
        <v>35</v>
      </c>
      <c r="AE1519" s="52" t="s">
        <v>35</v>
      </c>
      <c r="AF1519" s="52" t="s">
        <v>35</v>
      </c>
      <c r="AG1519" s="52"/>
      <c r="AH1519" s="106"/>
      <c r="AI1519" s="59"/>
      <c r="AJ1519" s="68" t="s">
        <v>10</v>
      </c>
      <c r="AK1519" t="s">
        <v>10</v>
      </c>
      <c r="AL1519" s="30" t="s">
        <v>10</v>
      </c>
      <c r="AM1519" s="39"/>
      <c r="AN1519" s="115" t="s">
        <v>10</v>
      </c>
      <c r="AO1519" s="30"/>
      <c r="AQ1519" s="5"/>
      <c r="AS1519" s="37"/>
      <c r="AT1519" s="30" t="s">
        <v>10</v>
      </c>
      <c r="AV1519" t="str">
        <f t="shared" si="445"/>
        <v>musta</v>
      </c>
      <c r="AW1519" t="str">
        <f t="shared" si="446"/>
        <v>musta</v>
      </c>
      <c r="AX1519" t="str">
        <f t="shared" si="447"/>
        <v>musta</v>
      </c>
      <c r="AY1519" s="31">
        <f t="shared" si="448"/>
        <v>10</v>
      </c>
      <c r="AZ1519" s="31">
        <f t="shared" si="449"/>
        <v>10</v>
      </c>
      <c r="BA1519" s="31">
        <f t="shared" si="450"/>
        <v>0</v>
      </c>
      <c r="BB1519" s="31">
        <f t="shared" si="451"/>
        <v>0</v>
      </c>
      <c r="BC1519" s="31">
        <f t="shared" si="452"/>
        <v>0</v>
      </c>
      <c r="BM1519" s="32" t="s">
        <v>34</v>
      </c>
      <c r="BN1519" s="2" t="s">
        <v>35</v>
      </c>
    </row>
    <row r="1520" spans="1:66" x14ac:dyDescent="0.25">
      <c r="A1520" s="50">
        <v>1509</v>
      </c>
      <c r="B1520" s="50">
        <v>1274</v>
      </c>
      <c r="C1520" s="50" t="str">
        <f t="shared" si="442"/>
        <v>13550_1_2590</v>
      </c>
      <c r="D1520" s="50">
        <v>1</v>
      </c>
      <c r="E1520" s="51">
        <f t="shared" si="443"/>
        <v>135500001</v>
      </c>
      <c r="F1520" s="76" t="str">
        <f t="shared" si="441"/>
        <v>13550_1</v>
      </c>
      <c r="G1520" s="80">
        <v>13550</v>
      </c>
      <c r="H1520" s="52">
        <v>1</v>
      </c>
      <c r="I1520" s="52">
        <v>2590</v>
      </c>
      <c r="J1520" s="53" t="str">
        <f t="shared" si="444"/>
        <v>ok</v>
      </c>
      <c r="K1520" s="54" t="str">
        <f t="shared" si="454"/>
        <v>13550_1</v>
      </c>
      <c r="L1520" s="54">
        <v>13550</v>
      </c>
      <c r="M1520" s="54">
        <v>1</v>
      </c>
      <c r="N1520" s="54">
        <v>2579</v>
      </c>
      <c r="O1520" s="55">
        <v>55</v>
      </c>
      <c r="P1520" s="55">
        <v>68</v>
      </c>
      <c r="Q1520" s="55">
        <v>7</v>
      </c>
      <c r="R1520" s="55">
        <v>8</v>
      </c>
      <c r="S1520" s="52">
        <v>0</v>
      </c>
      <c r="T1520" s="56">
        <v>150</v>
      </c>
      <c r="U1520" s="56">
        <v>4</v>
      </c>
      <c r="V1520" s="56">
        <v>160</v>
      </c>
      <c r="W1520" s="56">
        <v>55</v>
      </c>
      <c r="X1520" s="57">
        <v>0.68</v>
      </c>
      <c r="Y1520" s="109"/>
      <c r="Z1520" s="109"/>
      <c r="AA1520" s="109"/>
      <c r="AB1520" s="109"/>
      <c r="AC1520" s="56">
        <v>3</v>
      </c>
      <c r="AD1520" s="52" t="s">
        <v>35</v>
      </c>
      <c r="AE1520" s="52" t="s">
        <v>35</v>
      </c>
      <c r="AF1520" s="52" t="s">
        <v>35</v>
      </c>
      <c r="AG1520" s="52"/>
      <c r="AH1520" s="106"/>
      <c r="AI1520" s="59"/>
      <c r="AJ1520" s="68" t="s">
        <v>10</v>
      </c>
      <c r="AK1520" t="s">
        <v>10</v>
      </c>
      <c r="AL1520" s="30" t="s">
        <v>10</v>
      </c>
      <c r="AM1520" s="39"/>
      <c r="AN1520" s="115" t="s">
        <v>10</v>
      </c>
      <c r="AO1520" s="30"/>
      <c r="AQ1520" s="5"/>
      <c r="AS1520" s="37"/>
      <c r="AT1520" s="30" t="s">
        <v>10</v>
      </c>
      <c r="AV1520" t="str">
        <f t="shared" si="445"/>
        <v>musta</v>
      </c>
      <c r="AW1520" t="str">
        <f t="shared" si="446"/>
        <v>musta</v>
      </c>
      <c r="AX1520" t="str">
        <f t="shared" si="447"/>
        <v>musta</v>
      </c>
      <c r="AY1520" s="31">
        <f t="shared" si="448"/>
        <v>10</v>
      </c>
      <c r="AZ1520" s="31">
        <f t="shared" si="449"/>
        <v>10</v>
      </c>
      <c r="BA1520" s="31">
        <f t="shared" si="450"/>
        <v>0</v>
      </c>
      <c r="BB1520" s="31">
        <f t="shared" si="451"/>
        <v>0</v>
      </c>
      <c r="BC1520" s="31">
        <f t="shared" si="452"/>
        <v>0</v>
      </c>
      <c r="BM1520" s="2" t="s">
        <v>35</v>
      </c>
      <c r="BN1520" s="2" t="s">
        <v>35</v>
      </c>
    </row>
    <row r="1521" spans="1:66" x14ac:dyDescent="0.25">
      <c r="A1521" s="50">
        <v>1510</v>
      </c>
      <c r="B1521" s="50">
        <v>1275</v>
      </c>
      <c r="C1521" s="50" t="str">
        <f t="shared" si="442"/>
        <v>13551_1_5628</v>
      </c>
      <c r="D1521" s="50">
        <v>1</v>
      </c>
      <c r="E1521" s="51">
        <f t="shared" si="443"/>
        <v>135510001</v>
      </c>
      <c r="F1521" s="76" t="str">
        <f t="shared" si="441"/>
        <v>13551_1</v>
      </c>
      <c r="G1521" s="80">
        <v>13551</v>
      </c>
      <c r="H1521" s="52">
        <v>1</v>
      </c>
      <c r="I1521" s="52">
        <v>5628</v>
      </c>
      <c r="J1521" s="53" t="str">
        <f t="shared" si="444"/>
        <v>ok</v>
      </c>
      <c r="K1521" s="54" t="str">
        <f t="shared" si="454"/>
        <v>13551_1</v>
      </c>
      <c r="L1521" s="54">
        <v>13551</v>
      </c>
      <c r="M1521" s="54">
        <v>1</v>
      </c>
      <c r="N1521" s="54">
        <v>5313</v>
      </c>
      <c r="O1521" s="55">
        <v>227</v>
      </c>
      <c r="P1521" s="55">
        <v>83</v>
      </c>
      <c r="Q1521" s="55">
        <v>11</v>
      </c>
      <c r="R1521" s="55">
        <v>3</v>
      </c>
      <c r="S1521" s="52">
        <v>0</v>
      </c>
      <c r="T1521" s="56">
        <v>117</v>
      </c>
      <c r="U1521" s="56">
        <v>3</v>
      </c>
      <c r="V1521" s="56">
        <v>121</v>
      </c>
      <c r="W1521" s="56">
        <v>227</v>
      </c>
      <c r="X1521" s="57">
        <v>0.83</v>
      </c>
      <c r="Y1521" s="109"/>
      <c r="Z1521" s="109"/>
      <c r="AA1521" s="109"/>
      <c r="AB1521" s="109"/>
      <c r="AC1521" s="56">
        <v>15</v>
      </c>
      <c r="AD1521" s="52" t="s">
        <v>35</v>
      </c>
      <c r="AE1521" s="52" t="s">
        <v>35</v>
      </c>
      <c r="AF1521" s="52" t="s">
        <v>35</v>
      </c>
      <c r="AG1521" s="52"/>
      <c r="AH1521" s="106"/>
      <c r="AI1521" s="59"/>
      <c r="AJ1521" s="68" t="s">
        <v>10</v>
      </c>
      <c r="AK1521" t="s">
        <v>10</v>
      </c>
      <c r="AL1521" s="30" t="s">
        <v>10</v>
      </c>
      <c r="AM1521" s="39"/>
      <c r="AN1521" s="115" t="s">
        <v>10</v>
      </c>
      <c r="AO1521" s="30"/>
      <c r="AQ1521" s="5"/>
      <c r="AS1521" s="37"/>
      <c r="AT1521" s="30" t="s">
        <v>10</v>
      </c>
      <c r="AV1521" t="str">
        <f t="shared" si="445"/>
        <v>musta</v>
      </c>
      <c r="AW1521" t="str">
        <f t="shared" si="446"/>
        <v>musta</v>
      </c>
      <c r="AX1521" t="str">
        <f t="shared" si="447"/>
        <v>musta</v>
      </c>
      <c r="AY1521" s="31">
        <f t="shared" si="448"/>
        <v>10</v>
      </c>
      <c r="AZ1521" s="31">
        <f t="shared" si="449"/>
        <v>10</v>
      </c>
      <c r="BA1521" s="31">
        <f t="shared" si="450"/>
        <v>0</v>
      </c>
      <c r="BB1521" s="31">
        <f t="shared" si="451"/>
        <v>0</v>
      </c>
      <c r="BC1521" s="31">
        <f t="shared" si="452"/>
        <v>0</v>
      </c>
      <c r="BM1521" s="2" t="s">
        <v>35</v>
      </c>
      <c r="BN1521" s="2" t="s">
        <v>35</v>
      </c>
    </row>
    <row r="1522" spans="1:66" x14ac:dyDescent="0.25">
      <c r="A1522" s="50">
        <v>1511</v>
      </c>
      <c r="B1522" s="50">
        <v>1276</v>
      </c>
      <c r="C1522" s="50" t="str">
        <f t="shared" si="442"/>
        <v>13552_1_1208</v>
      </c>
      <c r="D1522" s="50">
        <v>1</v>
      </c>
      <c r="E1522" s="51">
        <f t="shared" si="443"/>
        <v>135520001</v>
      </c>
      <c r="F1522" s="76" t="str">
        <f t="shared" si="441"/>
        <v>13552_1</v>
      </c>
      <c r="G1522" s="80">
        <v>13552</v>
      </c>
      <c r="H1522" s="52">
        <v>1</v>
      </c>
      <c r="I1522" s="52">
        <v>1208</v>
      </c>
      <c r="J1522" s="53" t="str">
        <f t="shared" si="444"/>
        <v>ok</v>
      </c>
      <c r="K1522" s="54" t="str">
        <f t="shared" si="454"/>
        <v>13552_1</v>
      </c>
      <c r="L1522" s="54">
        <v>13552</v>
      </c>
      <c r="M1522" s="54">
        <v>1</v>
      </c>
      <c r="N1522" s="54">
        <v>1148</v>
      </c>
      <c r="O1522" s="55">
        <v>7</v>
      </c>
      <c r="P1522" s="55">
        <v>25</v>
      </c>
      <c r="Q1522" s="55">
        <v>7</v>
      </c>
      <c r="R1522" s="55">
        <v>25</v>
      </c>
      <c r="S1522" s="52">
        <v>0</v>
      </c>
      <c r="T1522" s="56">
        <v>472</v>
      </c>
      <c r="U1522" s="56">
        <v>27</v>
      </c>
      <c r="V1522" s="56">
        <v>489</v>
      </c>
      <c r="W1522" s="56">
        <v>7</v>
      </c>
      <c r="X1522" s="57">
        <v>0.25</v>
      </c>
      <c r="Y1522" s="109"/>
      <c r="Z1522" s="109"/>
      <c r="AA1522" s="109"/>
      <c r="AB1522" s="109"/>
      <c r="AC1522" s="56">
        <v>26</v>
      </c>
      <c r="AD1522" s="52" t="s">
        <v>35</v>
      </c>
      <c r="AE1522" s="52" t="s">
        <v>35</v>
      </c>
      <c r="AF1522" s="52" t="s">
        <v>36</v>
      </c>
      <c r="AG1522" s="52" t="s">
        <v>36</v>
      </c>
      <c r="AH1522" s="106"/>
      <c r="AI1522" s="59"/>
      <c r="AJ1522" s="68" t="s">
        <v>10</v>
      </c>
      <c r="AK1522" t="s">
        <v>10</v>
      </c>
      <c r="AL1522" s="30" t="s">
        <v>10</v>
      </c>
      <c r="AM1522" s="39"/>
      <c r="AN1522" s="115" t="s">
        <v>10</v>
      </c>
      <c r="AO1522" s="30"/>
      <c r="AQ1522" s="5"/>
      <c r="AS1522" s="37"/>
      <c r="AT1522" s="30" t="s">
        <v>10</v>
      </c>
      <c r="AV1522" t="str">
        <f t="shared" si="445"/>
        <v>musta</v>
      </c>
      <c r="AW1522" t="str">
        <f t="shared" si="446"/>
        <v>musta</v>
      </c>
      <c r="AX1522" t="str">
        <f t="shared" si="447"/>
        <v>musta</v>
      </c>
      <c r="AY1522" s="31">
        <f t="shared" si="448"/>
        <v>0</v>
      </c>
      <c r="AZ1522" s="31">
        <f t="shared" si="449"/>
        <v>0</v>
      </c>
      <c r="BA1522" s="31">
        <f t="shared" si="450"/>
        <v>0</v>
      </c>
      <c r="BB1522" s="31">
        <f t="shared" si="451"/>
        <v>0</v>
      </c>
      <c r="BC1522" s="31">
        <f t="shared" si="452"/>
        <v>0</v>
      </c>
      <c r="BM1522" s="2" t="s">
        <v>35</v>
      </c>
      <c r="BN1522" s="2" t="s">
        <v>35</v>
      </c>
    </row>
    <row r="1523" spans="1:66" x14ac:dyDescent="0.25">
      <c r="A1523" s="50">
        <v>1512</v>
      </c>
      <c r="B1523" s="50">
        <v>1277</v>
      </c>
      <c r="C1523" s="50" t="str">
        <f t="shared" si="442"/>
        <v>13553_1_1526</v>
      </c>
      <c r="D1523" s="50">
        <v>1</v>
      </c>
      <c r="E1523" s="51">
        <f t="shared" si="443"/>
        <v>135530001</v>
      </c>
      <c r="F1523" s="76" t="str">
        <f t="shared" si="441"/>
        <v>13553_1</v>
      </c>
      <c r="G1523" s="80">
        <v>13553</v>
      </c>
      <c r="H1523" s="52">
        <v>1</v>
      </c>
      <c r="I1523" s="52">
        <v>1526</v>
      </c>
      <c r="J1523" s="53" t="str">
        <f t="shared" si="444"/>
        <v>ok</v>
      </c>
      <c r="K1523" s="54" t="str">
        <f t="shared" si="454"/>
        <v>13553_1</v>
      </c>
      <c r="L1523" s="54">
        <v>13553</v>
      </c>
      <c r="M1523" s="54">
        <v>1</v>
      </c>
      <c r="N1523" s="54">
        <v>1503</v>
      </c>
      <c r="O1523" s="55">
        <v>11</v>
      </c>
      <c r="P1523" s="55">
        <v>3</v>
      </c>
      <c r="Q1523" s="55">
        <v>0</v>
      </c>
      <c r="R1523" s="55">
        <v>0</v>
      </c>
      <c r="S1523" s="52">
        <v>0</v>
      </c>
      <c r="T1523" s="56">
        <v>813</v>
      </c>
      <c r="U1523" s="56">
        <v>39</v>
      </c>
      <c r="V1523" s="56">
        <v>869</v>
      </c>
      <c r="W1523" s="56">
        <v>11</v>
      </c>
      <c r="X1523" s="57">
        <v>0.03</v>
      </c>
      <c r="Y1523" s="109"/>
      <c r="Z1523" s="109"/>
      <c r="AA1523" s="109"/>
      <c r="AB1523" s="109"/>
      <c r="AC1523" s="56">
        <v>31</v>
      </c>
      <c r="AD1523" s="52" t="s">
        <v>35</v>
      </c>
      <c r="AE1523" s="52" t="s">
        <v>35</v>
      </c>
      <c r="AF1523" s="52" t="s">
        <v>36</v>
      </c>
      <c r="AG1523" s="52" t="s">
        <v>36</v>
      </c>
      <c r="AH1523" s="106"/>
      <c r="AI1523" s="59"/>
      <c r="AJ1523" s="68" t="s">
        <v>10</v>
      </c>
      <c r="AK1523" t="s">
        <v>10</v>
      </c>
      <c r="AL1523" s="30" t="s">
        <v>10</v>
      </c>
      <c r="AM1523" s="39"/>
      <c r="AN1523" s="115" t="s">
        <v>10</v>
      </c>
      <c r="AO1523" s="30"/>
      <c r="AQ1523" s="5"/>
      <c r="AS1523" s="37"/>
      <c r="AT1523" s="30" t="s">
        <v>10</v>
      </c>
      <c r="AV1523" t="str">
        <f t="shared" si="445"/>
        <v>musta</v>
      </c>
      <c r="AW1523" t="str">
        <f t="shared" si="446"/>
        <v>musta</v>
      </c>
      <c r="AX1523" t="str">
        <f t="shared" si="447"/>
        <v>musta</v>
      </c>
      <c r="AY1523" s="31">
        <f t="shared" si="448"/>
        <v>0</v>
      </c>
      <c r="AZ1523" s="31">
        <f t="shared" si="449"/>
        <v>0</v>
      </c>
      <c r="BA1523" s="31">
        <f t="shared" si="450"/>
        <v>0</v>
      </c>
      <c r="BB1523" s="31">
        <f t="shared" si="451"/>
        <v>0</v>
      </c>
      <c r="BC1523" s="31">
        <f t="shared" si="452"/>
        <v>0</v>
      </c>
      <c r="BM1523" s="32" t="s">
        <v>34</v>
      </c>
      <c r="BN1523" s="2" t="s">
        <v>35</v>
      </c>
    </row>
    <row r="1524" spans="1:66" x14ac:dyDescent="0.25">
      <c r="A1524" s="50">
        <v>1513</v>
      </c>
      <c r="B1524" s="50">
        <v>1278</v>
      </c>
      <c r="C1524" s="50" t="str">
        <f t="shared" si="442"/>
        <v>13553_2_6216</v>
      </c>
      <c r="D1524" s="50">
        <v>1</v>
      </c>
      <c r="E1524" s="51">
        <f t="shared" si="443"/>
        <v>135530002</v>
      </c>
      <c r="F1524" s="76" t="str">
        <f t="shared" si="441"/>
        <v>13553_2</v>
      </c>
      <c r="G1524" s="80">
        <v>13553</v>
      </c>
      <c r="H1524" s="52">
        <v>2</v>
      </c>
      <c r="I1524" s="52">
        <v>6216</v>
      </c>
      <c r="J1524" s="53" t="str">
        <f t="shared" si="444"/>
        <v>ok</v>
      </c>
      <c r="K1524" s="54" t="str">
        <f t="shared" si="454"/>
        <v>13553_2</v>
      </c>
      <c r="L1524" s="54">
        <v>13553</v>
      </c>
      <c r="M1524" s="54">
        <v>2</v>
      </c>
      <c r="N1524" s="54">
        <v>5823</v>
      </c>
      <c r="O1524" s="55">
        <v>62</v>
      </c>
      <c r="P1524" s="55">
        <v>21</v>
      </c>
      <c r="Q1524" s="55">
        <v>31</v>
      </c>
      <c r="R1524" s="55">
        <v>10</v>
      </c>
      <c r="S1524" s="52">
        <v>0</v>
      </c>
      <c r="T1524" s="56">
        <v>271</v>
      </c>
      <c r="U1524" s="56">
        <v>29</v>
      </c>
      <c r="V1524" s="56">
        <v>280</v>
      </c>
      <c r="W1524" s="56">
        <v>62</v>
      </c>
      <c r="X1524" s="57">
        <v>0.21</v>
      </c>
      <c r="Y1524" s="109"/>
      <c r="Z1524" s="109"/>
      <c r="AA1524" s="109"/>
      <c r="AB1524" s="109"/>
      <c r="AC1524" s="56">
        <v>7</v>
      </c>
      <c r="AD1524" s="52" t="s">
        <v>35</v>
      </c>
      <c r="AE1524" s="52" t="s">
        <v>35</v>
      </c>
      <c r="AF1524" s="52" t="s">
        <v>35</v>
      </c>
      <c r="AG1524" s="52"/>
      <c r="AH1524" s="106"/>
      <c r="AI1524" s="59"/>
      <c r="AJ1524" s="68" t="s">
        <v>10</v>
      </c>
      <c r="AK1524" t="s">
        <v>10</v>
      </c>
      <c r="AL1524" s="30" t="s">
        <v>10</v>
      </c>
      <c r="AM1524" s="39"/>
      <c r="AN1524" s="115" t="s">
        <v>10</v>
      </c>
      <c r="AO1524" s="30"/>
      <c r="AQ1524" s="5"/>
      <c r="AS1524" s="37"/>
      <c r="AT1524" s="30" t="s">
        <v>10</v>
      </c>
      <c r="AV1524" t="str">
        <f t="shared" si="445"/>
        <v>musta</v>
      </c>
      <c r="AW1524" t="str">
        <f t="shared" si="446"/>
        <v>musta</v>
      </c>
      <c r="AX1524" t="str">
        <f t="shared" si="447"/>
        <v>musta</v>
      </c>
      <c r="AY1524" s="31">
        <f t="shared" si="448"/>
        <v>0</v>
      </c>
      <c r="AZ1524" s="31">
        <f t="shared" si="449"/>
        <v>0</v>
      </c>
      <c r="BA1524" s="31">
        <f t="shared" si="450"/>
        <v>0</v>
      </c>
      <c r="BB1524" s="31">
        <f t="shared" si="451"/>
        <v>0</v>
      </c>
      <c r="BC1524" s="31">
        <f t="shared" si="452"/>
        <v>0</v>
      </c>
      <c r="BM1524" s="2" t="s">
        <v>35</v>
      </c>
      <c r="BN1524" s="2" t="s">
        <v>35</v>
      </c>
    </row>
    <row r="1525" spans="1:66" x14ac:dyDescent="0.25">
      <c r="A1525" s="50">
        <v>1514</v>
      </c>
      <c r="B1525" s="50">
        <v>1279</v>
      </c>
      <c r="C1525" s="50" t="str">
        <f t="shared" si="442"/>
        <v>13554_1_8185</v>
      </c>
      <c r="D1525" s="50">
        <v>1</v>
      </c>
      <c r="E1525" s="51">
        <f t="shared" si="443"/>
        <v>135540001</v>
      </c>
      <c r="F1525" s="76" t="str">
        <f t="shared" si="441"/>
        <v>13554_1</v>
      </c>
      <c r="G1525" s="80">
        <v>13554</v>
      </c>
      <c r="H1525" s="52">
        <v>1</v>
      </c>
      <c r="I1525" s="52">
        <v>8185</v>
      </c>
      <c r="J1525" s="53" t="str">
        <f t="shared" si="444"/>
        <v>ok</v>
      </c>
      <c r="K1525" s="54" t="str">
        <f t="shared" si="454"/>
        <v>13554_1</v>
      </c>
      <c r="L1525" s="54">
        <v>13554</v>
      </c>
      <c r="M1525" s="54">
        <v>1</v>
      </c>
      <c r="N1525" s="54">
        <v>7901</v>
      </c>
      <c r="O1525" s="55">
        <v>68</v>
      </c>
      <c r="P1525" s="55">
        <v>47</v>
      </c>
      <c r="Q1525" s="55">
        <v>27</v>
      </c>
      <c r="R1525" s="55">
        <v>18</v>
      </c>
      <c r="S1525" s="52">
        <v>0</v>
      </c>
      <c r="T1525" s="56">
        <v>197</v>
      </c>
      <c r="U1525" s="56">
        <v>11</v>
      </c>
      <c r="V1525" s="56">
        <v>198</v>
      </c>
      <c r="W1525" s="56">
        <v>68</v>
      </c>
      <c r="X1525" s="57">
        <v>0.47</v>
      </c>
      <c r="Y1525" s="109"/>
      <c r="Z1525" s="109"/>
      <c r="AA1525" s="109"/>
      <c r="AB1525" s="109"/>
      <c r="AC1525" s="56">
        <v>16</v>
      </c>
      <c r="AD1525" s="52" t="s">
        <v>35</v>
      </c>
      <c r="AE1525" s="52" t="s">
        <v>35</v>
      </c>
      <c r="AF1525" s="52" t="s">
        <v>35</v>
      </c>
      <c r="AG1525" s="52"/>
      <c r="AH1525" s="106"/>
      <c r="AI1525" s="59"/>
      <c r="AJ1525" s="68" t="s">
        <v>10</v>
      </c>
      <c r="AK1525" t="s">
        <v>10</v>
      </c>
      <c r="AL1525" s="30" t="s">
        <v>10</v>
      </c>
      <c r="AM1525" s="39"/>
      <c r="AN1525" s="115" t="s">
        <v>10</v>
      </c>
      <c r="AO1525" s="30"/>
      <c r="AQ1525" s="5"/>
      <c r="AS1525" s="37"/>
      <c r="AT1525" s="30" t="s">
        <v>10</v>
      </c>
      <c r="AV1525" t="str">
        <f t="shared" si="445"/>
        <v>musta</v>
      </c>
      <c r="AW1525" t="str">
        <f t="shared" si="446"/>
        <v>musta</v>
      </c>
      <c r="AX1525" t="str">
        <f t="shared" si="447"/>
        <v>musta</v>
      </c>
      <c r="AY1525" s="31">
        <f t="shared" si="448"/>
        <v>1</v>
      </c>
      <c r="AZ1525" s="31">
        <f t="shared" si="449"/>
        <v>1</v>
      </c>
      <c r="BA1525" s="31">
        <f t="shared" si="450"/>
        <v>0</v>
      </c>
      <c r="BB1525" s="31">
        <f t="shared" si="451"/>
        <v>0</v>
      </c>
      <c r="BC1525" s="31">
        <f t="shared" si="452"/>
        <v>0</v>
      </c>
      <c r="BM1525" s="2" t="s">
        <v>35</v>
      </c>
      <c r="BN1525" s="2" t="s">
        <v>35</v>
      </c>
    </row>
    <row r="1526" spans="1:66" x14ac:dyDescent="0.25">
      <c r="A1526" s="50">
        <v>1515</v>
      </c>
      <c r="B1526" s="50">
        <v>1280</v>
      </c>
      <c r="C1526" s="50" t="str">
        <f t="shared" si="442"/>
        <v>13555_1_2553</v>
      </c>
      <c r="D1526" s="50">
        <v>1</v>
      </c>
      <c r="E1526" s="51">
        <f t="shared" si="443"/>
        <v>135550001</v>
      </c>
      <c r="F1526" s="76" t="str">
        <f t="shared" si="441"/>
        <v>13555_1</v>
      </c>
      <c r="G1526" s="80">
        <v>13555</v>
      </c>
      <c r="H1526" s="52">
        <v>1</v>
      </c>
      <c r="I1526" s="52">
        <v>2553</v>
      </c>
      <c r="J1526" s="53" t="str">
        <f t="shared" si="444"/>
        <v>ok</v>
      </c>
      <c r="K1526" s="54" t="str">
        <f t="shared" si="454"/>
        <v>13555_1</v>
      </c>
      <c r="L1526" s="54">
        <v>13555</v>
      </c>
      <c r="M1526" s="54">
        <v>1</v>
      </c>
      <c r="N1526" s="54">
        <v>2535</v>
      </c>
      <c r="O1526" s="55">
        <v>476</v>
      </c>
      <c r="P1526" s="55">
        <v>79</v>
      </c>
      <c r="Q1526" s="55">
        <v>136</v>
      </c>
      <c r="R1526" s="55">
        <v>22</v>
      </c>
      <c r="S1526" s="52">
        <v>0</v>
      </c>
      <c r="T1526" s="56">
        <v>666</v>
      </c>
      <c r="U1526" s="56">
        <v>46</v>
      </c>
      <c r="V1526" s="56">
        <v>665</v>
      </c>
      <c r="W1526" s="56">
        <v>476</v>
      </c>
      <c r="X1526" s="57">
        <v>0.79</v>
      </c>
      <c r="Y1526" s="109"/>
      <c r="Z1526" s="109"/>
      <c r="AA1526" s="109"/>
      <c r="AB1526" s="109"/>
      <c r="AC1526" s="56">
        <v>45</v>
      </c>
      <c r="AD1526" s="52" t="s">
        <v>35</v>
      </c>
      <c r="AE1526" s="52" t="s">
        <v>35</v>
      </c>
      <c r="AF1526" s="52" t="s">
        <v>35</v>
      </c>
      <c r="AG1526" s="52"/>
      <c r="AH1526" s="106"/>
      <c r="AI1526" s="59"/>
      <c r="AJ1526" s="68" t="s">
        <v>10</v>
      </c>
      <c r="AK1526" t="s">
        <v>10</v>
      </c>
      <c r="AL1526" s="30" t="s">
        <v>10</v>
      </c>
      <c r="AM1526" s="39"/>
      <c r="AN1526" s="115" t="s">
        <v>10</v>
      </c>
      <c r="AO1526" s="30"/>
      <c r="AQ1526" s="5"/>
      <c r="AS1526" s="37"/>
      <c r="AT1526" s="30" t="s">
        <v>10</v>
      </c>
      <c r="AV1526" t="str">
        <f t="shared" si="445"/>
        <v>musta</v>
      </c>
      <c r="AW1526" t="str">
        <f t="shared" si="446"/>
        <v>musta</v>
      </c>
      <c r="AX1526" t="str">
        <f t="shared" si="447"/>
        <v>musta</v>
      </c>
      <c r="AY1526" s="31">
        <f t="shared" si="448"/>
        <v>10</v>
      </c>
      <c r="AZ1526" s="31">
        <f t="shared" si="449"/>
        <v>10</v>
      </c>
      <c r="BA1526" s="31">
        <f t="shared" si="450"/>
        <v>0</v>
      </c>
      <c r="BB1526" s="31">
        <f t="shared" si="451"/>
        <v>0</v>
      </c>
      <c r="BC1526" s="31">
        <f t="shared" si="452"/>
        <v>0</v>
      </c>
      <c r="BM1526" s="32" t="s">
        <v>34</v>
      </c>
      <c r="BN1526" s="2" t="s">
        <v>35</v>
      </c>
    </row>
    <row r="1527" spans="1:66" x14ac:dyDescent="0.25">
      <c r="A1527" s="50">
        <v>1516</v>
      </c>
      <c r="B1527" s="50">
        <v>1281</v>
      </c>
      <c r="C1527" s="50" t="str">
        <f t="shared" si="442"/>
        <v>13557_1_2563</v>
      </c>
      <c r="D1527" s="50">
        <v>1</v>
      </c>
      <c r="E1527" s="51">
        <f t="shared" si="443"/>
        <v>135570001</v>
      </c>
      <c r="F1527" s="76" t="str">
        <f t="shared" si="441"/>
        <v>13557_1</v>
      </c>
      <c r="G1527" s="80">
        <v>13557</v>
      </c>
      <c r="H1527" s="52">
        <v>1</v>
      </c>
      <c r="I1527" s="52">
        <v>2563</v>
      </c>
      <c r="J1527" s="53" t="str">
        <f t="shared" si="444"/>
        <v>ok</v>
      </c>
      <c r="K1527" s="54" t="str">
        <f t="shared" si="454"/>
        <v>13557_1</v>
      </c>
      <c r="L1527" s="54">
        <v>13557</v>
      </c>
      <c r="M1527" s="54">
        <v>1</v>
      </c>
      <c r="N1527" s="54">
        <v>2441</v>
      </c>
      <c r="O1527" s="55">
        <v>146</v>
      </c>
      <c r="P1527" s="55">
        <v>18</v>
      </c>
      <c r="Q1527" s="55">
        <v>65</v>
      </c>
      <c r="R1527" s="55">
        <v>8</v>
      </c>
      <c r="S1527" s="52">
        <v>0</v>
      </c>
      <c r="T1527" s="56">
        <v>380</v>
      </c>
      <c r="U1527" s="56">
        <v>14</v>
      </c>
      <c r="V1527" s="56">
        <v>395</v>
      </c>
      <c r="W1527" s="56">
        <v>146</v>
      </c>
      <c r="X1527" s="57">
        <v>0.18</v>
      </c>
      <c r="Y1527" s="109"/>
      <c r="Z1527" s="109"/>
      <c r="AA1527" s="109"/>
      <c r="AB1527" s="109"/>
      <c r="AC1527" s="56">
        <v>84</v>
      </c>
      <c r="AD1527" s="52" t="s">
        <v>35</v>
      </c>
      <c r="AE1527" s="52" t="s">
        <v>35</v>
      </c>
      <c r="AF1527" s="52" t="s">
        <v>35</v>
      </c>
      <c r="AG1527" s="52" t="s">
        <v>36</v>
      </c>
      <c r="AH1527" s="106"/>
      <c r="AI1527" s="59"/>
      <c r="AJ1527" s="68" t="s">
        <v>10</v>
      </c>
      <c r="AK1527" t="s">
        <v>10</v>
      </c>
      <c r="AL1527" s="30" t="s">
        <v>10</v>
      </c>
      <c r="AM1527" s="39"/>
      <c r="AN1527" s="115" t="s">
        <v>10</v>
      </c>
      <c r="AO1527" s="30"/>
      <c r="AQ1527" s="5"/>
      <c r="AS1527" s="37"/>
      <c r="AT1527" s="30" t="s">
        <v>10</v>
      </c>
      <c r="AV1527" t="str">
        <f t="shared" si="445"/>
        <v>musta</v>
      </c>
      <c r="AW1527" t="str">
        <f t="shared" si="446"/>
        <v>musta</v>
      </c>
      <c r="AX1527" t="str">
        <f t="shared" si="447"/>
        <v>musta</v>
      </c>
      <c r="AY1527" s="31">
        <f t="shared" si="448"/>
        <v>0</v>
      </c>
      <c r="AZ1527" s="31">
        <f t="shared" si="449"/>
        <v>0</v>
      </c>
      <c r="BA1527" s="31">
        <f t="shared" si="450"/>
        <v>0</v>
      </c>
      <c r="BB1527" s="31">
        <f t="shared" si="451"/>
        <v>0</v>
      </c>
      <c r="BC1527" s="31">
        <f t="shared" si="452"/>
        <v>0</v>
      </c>
      <c r="BM1527" s="2" t="s">
        <v>35</v>
      </c>
      <c r="BN1527" s="2" t="s">
        <v>35</v>
      </c>
    </row>
    <row r="1528" spans="1:66" x14ac:dyDescent="0.25">
      <c r="A1528" s="50">
        <v>1517</v>
      </c>
      <c r="B1528" s="50">
        <v>1282</v>
      </c>
      <c r="C1528" s="50" t="str">
        <f t="shared" si="442"/>
        <v>13559_1_5919</v>
      </c>
      <c r="D1528" s="50">
        <v>1</v>
      </c>
      <c r="E1528" s="51">
        <f t="shared" si="443"/>
        <v>135590001</v>
      </c>
      <c r="F1528" s="76" t="str">
        <f t="shared" si="441"/>
        <v>13559_1</v>
      </c>
      <c r="G1528" s="80">
        <v>13559</v>
      </c>
      <c r="H1528" s="52">
        <v>1</v>
      </c>
      <c r="I1528" s="52">
        <v>5919</v>
      </c>
      <c r="J1528" s="53" t="str">
        <f t="shared" si="444"/>
        <v>ok</v>
      </c>
      <c r="K1528" s="54" t="str">
        <f t="shared" si="454"/>
        <v>13559_1</v>
      </c>
      <c r="L1528" s="54">
        <v>13559</v>
      </c>
      <c r="M1528" s="54">
        <v>1</v>
      </c>
      <c r="N1528" s="54">
        <v>5745</v>
      </c>
      <c r="O1528" s="55">
        <v>16</v>
      </c>
      <c r="P1528" s="55">
        <v>12</v>
      </c>
      <c r="Q1528" s="55">
        <v>5</v>
      </c>
      <c r="R1528" s="55">
        <v>3</v>
      </c>
      <c r="S1528" s="52">
        <v>0</v>
      </c>
      <c r="T1528" s="56">
        <v>468</v>
      </c>
      <c r="U1528" s="56">
        <v>15</v>
      </c>
      <c r="V1528" s="56">
        <v>473</v>
      </c>
      <c r="W1528" s="56">
        <v>16</v>
      </c>
      <c r="X1528" s="57">
        <v>0.12</v>
      </c>
      <c r="Y1528" s="109"/>
      <c r="Z1528" s="109"/>
      <c r="AA1528" s="109"/>
      <c r="AB1528" s="109"/>
      <c r="AC1528" s="56">
        <v>58</v>
      </c>
      <c r="AD1528" s="52" t="s">
        <v>35</v>
      </c>
      <c r="AE1528" s="52" t="s">
        <v>35</v>
      </c>
      <c r="AF1528" s="52" t="s">
        <v>35</v>
      </c>
      <c r="AG1528" s="52"/>
      <c r="AH1528" s="106"/>
      <c r="AI1528" s="59"/>
      <c r="AJ1528" s="68" t="s">
        <v>10</v>
      </c>
      <c r="AK1528" t="s">
        <v>10</v>
      </c>
      <c r="AL1528" s="30" t="s">
        <v>10</v>
      </c>
      <c r="AM1528" s="39"/>
      <c r="AN1528" s="115" t="s">
        <v>10</v>
      </c>
      <c r="AO1528" s="30"/>
      <c r="AQ1528" s="5"/>
      <c r="AS1528" s="37"/>
      <c r="AT1528" s="30" t="s">
        <v>10</v>
      </c>
      <c r="AV1528" t="str">
        <f t="shared" si="445"/>
        <v>musta</v>
      </c>
      <c r="AW1528" t="str">
        <f t="shared" si="446"/>
        <v>musta</v>
      </c>
      <c r="AX1528" t="str">
        <f t="shared" si="447"/>
        <v>musta</v>
      </c>
      <c r="AY1528" s="31">
        <f t="shared" si="448"/>
        <v>0</v>
      </c>
      <c r="AZ1528" s="31">
        <f t="shared" si="449"/>
        <v>0</v>
      </c>
      <c r="BA1528" s="31">
        <f t="shared" si="450"/>
        <v>0</v>
      </c>
      <c r="BB1528" s="31">
        <f t="shared" si="451"/>
        <v>0</v>
      </c>
      <c r="BC1528" s="31">
        <f t="shared" si="452"/>
        <v>0</v>
      </c>
      <c r="BM1528" s="2" t="s">
        <v>35</v>
      </c>
      <c r="BN1528" s="2" t="s">
        <v>35</v>
      </c>
    </row>
    <row r="1529" spans="1:66" x14ac:dyDescent="0.25">
      <c r="A1529" s="50">
        <v>1518</v>
      </c>
      <c r="B1529" s="50">
        <v>1283</v>
      </c>
      <c r="C1529" s="50" t="str">
        <f t="shared" si="442"/>
        <v>13559_2_4723</v>
      </c>
      <c r="D1529" s="50">
        <v>1</v>
      </c>
      <c r="E1529" s="51">
        <f t="shared" si="443"/>
        <v>135590002</v>
      </c>
      <c r="F1529" s="76" t="str">
        <f t="shared" si="441"/>
        <v>13559_2</v>
      </c>
      <c r="G1529" s="80">
        <v>13559</v>
      </c>
      <c r="H1529" s="52">
        <v>2</v>
      </c>
      <c r="I1529" s="52">
        <v>4723</v>
      </c>
      <c r="J1529" s="53" t="str">
        <f t="shared" si="444"/>
        <v>ok</v>
      </c>
      <c r="K1529" s="54" t="str">
        <f t="shared" si="454"/>
        <v>13559_2</v>
      </c>
      <c r="L1529" s="54">
        <v>13559</v>
      </c>
      <c r="M1529" s="54">
        <v>2</v>
      </c>
      <c r="N1529" s="54">
        <v>4529</v>
      </c>
      <c r="O1529" s="55">
        <v>14</v>
      </c>
      <c r="P1529" s="55">
        <v>57</v>
      </c>
      <c r="Q1529" s="55">
        <v>1</v>
      </c>
      <c r="R1529" s="55">
        <v>1</v>
      </c>
      <c r="S1529" s="52">
        <v>0</v>
      </c>
      <c r="T1529" s="56">
        <v>130</v>
      </c>
      <c r="U1529" s="56">
        <v>8</v>
      </c>
      <c r="V1529" s="56">
        <v>142</v>
      </c>
      <c r="W1529" s="56">
        <v>14</v>
      </c>
      <c r="X1529" s="57">
        <v>0.56999999999999995</v>
      </c>
      <c r="Y1529" s="109"/>
      <c r="Z1529" s="109"/>
      <c r="AA1529" s="109"/>
      <c r="AB1529" s="109"/>
      <c r="AC1529" s="56">
        <v>3</v>
      </c>
      <c r="AD1529" s="52" t="s">
        <v>35</v>
      </c>
      <c r="AE1529" s="52" t="s">
        <v>35</v>
      </c>
      <c r="AF1529" s="52" t="s">
        <v>35</v>
      </c>
      <c r="AG1529" s="52"/>
      <c r="AH1529" s="106"/>
      <c r="AI1529" s="59"/>
      <c r="AJ1529" s="68" t="s">
        <v>10</v>
      </c>
      <c r="AK1529" t="s">
        <v>10</v>
      </c>
      <c r="AL1529" s="30" t="s">
        <v>10</v>
      </c>
      <c r="AM1529" s="39"/>
      <c r="AN1529" s="115" t="s">
        <v>10</v>
      </c>
      <c r="AO1529" s="30"/>
      <c r="AQ1529" s="5"/>
      <c r="AS1529" s="37"/>
      <c r="AT1529" s="30" t="s">
        <v>10</v>
      </c>
      <c r="AV1529" t="str">
        <f t="shared" si="445"/>
        <v>musta</v>
      </c>
      <c r="AW1529" t="str">
        <f t="shared" si="446"/>
        <v>musta</v>
      </c>
      <c r="AX1529" t="str">
        <f t="shared" si="447"/>
        <v>musta</v>
      </c>
      <c r="AY1529" s="31">
        <f t="shared" si="448"/>
        <v>1</v>
      </c>
      <c r="AZ1529" s="31">
        <f t="shared" si="449"/>
        <v>1</v>
      </c>
      <c r="BA1529" s="31">
        <f t="shared" si="450"/>
        <v>0</v>
      </c>
      <c r="BB1529" s="31">
        <f t="shared" si="451"/>
        <v>0</v>
      </c>
      <c r="BC1529" s="31">
        <f t="shared" si="452"/>
        <v>0</v>
      </c>
      <c r="BM1529" s="2" t="s">
        <v>35</v>
      </c>
      <c r="BN1529" s="2" t="s">
        <v>35</v>
      </c>
    </row>
    <row r="1530" spans="1:66" x14ac:dyDescent="0.25">
      <c r="A1530" s="50">
        <v>1519</v>
      </c>
      <c r="B1530" s="50">
        <v>1284</v>
      </c>
      <c r="C1530" s="50" t="str">
        <f t="shared" si="442"/>
        <v>13560_1_6814</v>
      </c>
      <c r="D1530" s="50">
        <v>1</v>
      </c>
      <c r="E1530" s="51">
        <f t="shared" si="443"/>
        <v>135600001</v>
      </c>
      <c r="F1530" s="76" t="str">
        <f t="shared" si="441"/>
        <v>13560_1</v>
      </c>
      <c r="G1530" s="80">
        <v>13560</v>
      </c>
      <c r="H1530" s="52">
        <v>1</v>
      </c>
      <c r="I1530" s="52">
        <v>6814</v>
      </c>
      <c r="J1530" s="53" t="str">
        <f t="shared" si="444"/>
        <v>ok</v>
      </c>
      <c r="K1530" s="54" t="str">
        <f t="shared" si="454"/>
        <v>13560_1</v>
      </c>
      <c r="L1530" s="54">
        <v>13560</v>
      </c>
      <c r="M1530" s="54">
        <v>1</v>
      </c>
      <c r="N1530" s="54">
        <v>6037</v>
      </c>
      <c r="O1530" s="55">
        <v>32</v>
      </c>
      <c r="P1530" s="55">
        <v>22</v>
      </c>
      <c r="Q1530" s="55">
        <v>10</v>
      </c>
      <c r="R1530" s="55">
        <v>6</v>
      </c>
      <c r="S1530" s="52">
        <v>0</v>
      </c>
      <c r="T1530" s="56">
        <v>161</v>
      </c>
      <c r="U1530" s="56">
        <v>9</v>
      </c>
      <c r="V1530" s="56">
        <v>159</v>
      </c>
      <c r="W1530" s="56">
        <v>32</v>
      </c>
      <c r="X1530" s="57">
        <v>0.22</v>
      </c>
      <c r="Y1530" s="109"/>
      <c r="Z1530" s="109"/>
      <c r="AA1530" s="109"/>
      <c r="AB1530" s="109"/>
      <c r="AC1530" s="56">
        <v>12</v>
      </c>
      <c r="AD1530" s="52" t="s">
        <v>35</v>
      </c>
      <c r="AE1530" s="52" t="s">
        <v>35</v>
      </c>
      <c r="AF1530" s="52" t="s">
        <v>35</v>
      </c>
      <c r="AG1530" s="52"/>
      <c r="AH1530" s="106"/>
      <c r="AI1530" s="59"/>
      <c r="AJ1530" s="68" t="s">
        <v>10</v>
      </c>
      <c r="AK1530" t="s">
        <v>10</v>
      </c>
      <c r="AL1530" s="30" t="s">
        <v>10</v>
      </c>
      <c r="AM1530" s="39"/>
      <c r="AN1530" s="115" t="s">
        <v>10</v>
      </c>
      <c r="AO1530" s="30"/>
      <c r="AQ1530" s="5"/>
      <c r="AS1530" s="37"/>
      <c r="AT1530" s="30" t="s">
        <v>10</v>
      </c>
      <c r="AV1530" t="str">
        <f t="shared" si="445"/>
        <v>musta</v>
      </c>
      <c r="AW1530" t="str">
        <f t="shared" si="446"/>
        <v>musta</v>
      </c>
      <c r="AX1530" t="str">
        <f t="shared" si="447"/>
        <v>musta</v>
      </c>
      <c r="AY1530" s="31">
        <f t="shared" si="448"/>
        <v>0</v>
      </c>
      <c r="AZ1530" s="31">
        <f t="shared" si="449"/>
        <v>0</v>
      </c>
      <c r="BA1530" s="31">
        <f t="shared" si="450"/>
        <v>0</v>
      </c>
      <c r="BB1530" s="31">
        <f t="shared" si="451"/>
        <v>0</v>
      </c>
      <c r="BC1530" s="31">
        <f t="shared" si="452"/>
        <v>0</v>
      </c>
      <c r="BM1530" s="2" t="s">
        <v>35</v>
      </c>
      <c r="BN1530" s="2" t="s">
        <v>35</v>
      </c>
    </row>
    <row r="1531" spans="1:66" x14ac:dyDescent="0.25">
      <c r="A1531" s="50">
        <v>1520</v>
      </c>
      <c r="B1531" s="50">
        <v>1285</v>
      </c>
      <c r="C1531" s="50" t="str">
        <f t="shared" si="442"/>
        <v>13561_1_5385</v>
      </c>
      <c r="D1531" s="50">
        <v>1</v>
      </c>
      <c r="E1531" s="51">
        <f t="shared" si="443"/>
        <v>135610001</v>
      </c>
      <c r="F1531" s="76" t="str">
        <f t="shared" si="441"/>
        <v>13561_1</v>
      </c>
      <c r="G1531" s="80">
        <v>13561</v>
      </c>
      <c r="H1531" s="52">
        <v>1</v>
      </c>
      <c r="I1531" s="52">
        <v>5385</v>
      </c>
      <c r="J1531" s="53" t="str">
        <f t="shared" si="444"/>
        <v>ok</v>
      </c>
      <c r="K1531" s="54" t="str">
        <f t="shared" si="454"/>
        <v>13561_1</v>
      </c>
      <c r="L1531" s="54">
        <v>13561</v>
      </c>
      <c r="M1531" s="54">
        <v>1</v>
      </c>
      <c r="N1531" s="54">
        <v>5175</v>
      </c>
      <c r="O1531" s="55">
        <v>31</v>
      </c>
      <c r="P1531" s="55">
        <v>9</v>
      </c>
      <c r="Q1531" s="55">
        <v>12</v>
      </c>
      <c r="R1531" s="55">
        <v>4</v>
      </c>
      <c r="S1531" s="52">
        <v>0</v>
      </c>
      <c r="T1531" s="56">
        <v>1567</v>
      </c>
      <c r="U1531" s="56">
        <v>242</v>
      </c>
      <c r="V1531" s="56">
        <v>2486</v>
      </c>
      <c r="W1531" s="56">
        <v>31</v>
      </c>
      <c r="X1531" s="57">
        <v>0.09</v>
      </c>
      <c r="Y1531" s="109"/>
      <c r="Z1531" s="109"/>
      <c r="AA1531" s="109"/>
      <c r="AB1531" s="109"/>
      <c r="AC1531" s="56">
        <v>87</v>
      </c>
      <c r="AD1531" s="52" t="s">
        <v>35</v>
      </c>
      <c r="AE1531" s="52" t="s">
        <v>35</v>
      </c>
      <c r="AF1531" s="52" t="s">
        <v>35</v>
      </c>
      <c r="AG1531" s="52"/>
      <c r="AH1531" s="106"/>
      <c r="AI1531" s="59"/>
      <c r="AJ1531" s="68" t="s">
        <v>10</v>
      </c>
      <c r="AK1531" t="s">
        <v>10</v>
      </c>
      <c r="AL1531" s="30" t="s">
        <v>10</v>
      </c>
      <c r="AM1531" s="39"/>
      <c r="AN1531" s="115" t="s">
        <v>10</v>
      </c>
      <c r="AO1531" s="30"/>
      <c r="AQ1531" s="5"/>
      <c r="AS1531" s="37"/>
      <c r="AT1531" s="30" t="s">
        <v>10</v>
      </c>
      <c r="AV1531" t="str">
        <f t="shared" si="445"/>
        <v>musta</v>
      </c>
      <c r="AW1531" t="str">
        <f t="shared" si="446"/>
        <v>musta</v>
      </c>
      <c r="AX1531" t="str">
        <f t="shared" si="447"/>
        <v>musta</v>
      </c>
      <c r="AY1531" s="31">
        <f t="shared" si="448"/>
        <v>0</v>
      </c>
      <c r="AZ1531" s="31">
        <f t="shared" si="449"/>
        <v>0</v>
      </c>
      <c r="BA1531" s="31">
        <f t="shared" si="450"/>
        <v>0</v>
      </c>
      <c r="BB1531" s="31">
        <f t="shared" si="451"/>
        <v>0</v>
      </c>
      <c r="BC1531" s="31">
        <f t="shared" si="452"/>
        <v>0</v>
      </c>
      <c r="BM1531" s="2" t="s">
        <v>35</v>
      </c>
      <c r="BN1531" s="2" t="s">
        <v>35</v>
      </c>
    </row>
    <row r="1532" spans="1:66" x14ac:dyDescent="0.25">
      <c r="A1532" s="50">
        <v>1521</v>
      </c>
      <c r="B1532" s="50">
        <v>1286</v>
      </c>
      <c r="C1532" s="50" t="str">
        <f t="shared" si="442"/>
        <v>13562_1_3360</v>
      </c>
      <c r="D1532" s="50">
        <v>1</v>
      </c>
      <c r="E1532" s="51">
        <f t="shared" si="443"/>
        <v>135620001</v>
      </c>
      <c r="F1532" s="76" t="str">
        <f t="shared" si="441"/>
        <v>13562_1</v>
      </c>
      <c r="G1532" s="80">
        <v>13562</v>
      </c>
      <c r="H1532" s="52">
        <v>1</v>
      </c>
      <c r="I1532" s="52">
        <v>3360</v>
      </c>
      <c r="J1532" s="53" t="str">
        <f t="shared" si="444"/>
        <v>ok</v>
      </c>
      <c r="K1532" s="54" t="str">
        <f t="shared" si="454"/>
        <v>13562_1</v>
      </c>
      <c r="L1532" s="54">
        <v>13562</v>
      </c>
      <c r="M1532" s="54">
        <v>1</v>
      </c>
      <c r="N1532" s="54">
        <v>3251</v>
      </c>
      <c r="O1532" s="55">
        <v>4</v>
      </c>
      <c r="P1532" s="55">
        <v>48</v>
      </c>
      <c r="Q1532" s="55">
        <v>0</v>
      </c>
      <c r="R1532" s="55">
        <v>1</v>
      </c>
      <c r="S1532" s="52">
        <v>0</v>
      </c>
      <c r="T1532" s="56">
        <v>41</v>
      </c>
      <c r="U1532" s="56">
        <v>3</v>
      </c>
      <c r="V1532" s="56">
        <v>42</v>
      </c>
      <c r="W1532" s="56">
        <v>4</v>
      </c>
      <c r="X1532" s="57">
        <v>0.48</v>
      </c>
      <c r="Y1532" s="109"/>
      <c r="Z1532" s="109"/>
      <c r="AA1532" s="109"/>
      <c r="AB1532" s="109"/>
      <c r="AC1532" s="56">
        <v>0</v>
      </c>
      <c r="AD1532" s="52" t="s">
        <v>35</v>
      </c>
      <c r="AE1532" s="52" t="s">
        <v>35</v>
      </c>
      <c r="AF1532" s="52" t="s">
        <v>35</v>
      </c>
      <c r="AG1532" s="52"/>
      <c r="AH1532" s="106"/>
      <c r="AI1532" s="59"/>
      <c r="AJ1532" s="68" t="s">
        <v>10</v>
      </c>
      <c r="AK1532" t="s">
        <v>10</v>
      </c>
      <c r="AL1532" s="30" t="s">
        <v>10</v>
      </c>
      <c r="AM1532" s="39"/>
      <c r="AN1532" s="115" t="s">
        <v>10</v>
      </c>
      <c r="AO1532" s="30"/>
      <c r="AQ1532" s="5"/>
      <c r="AS1532" s="37"/>
      <c r="AT1532" s="30" t="s">
        <v>10</v>
      </c>
      <c r="AV1532" t="str">
        <f t="shared" si="445"/>
        <v>musta</v>
      </c>
      <c r="AW1532" t="str">
        <f t="shared" si="446"/>
        <v>musta</v>
      </c>
      <c r="AX1532" t="str">
        <f t="shared" si="447"/>
        <v>musta</v>
      </c>
      <c r="AY1532" s="31">
        <f t="shared" si="448"/>
        <v>1</v>
      </c>
      <c r="AZ1532" s="31">
        <f t="shared" si="449"/>
        <v>1</v>
      </c>
      <c r="BA1532" s="31">
        <f t="shared" si="450"/>
        <v>0</v>
      </c>
      <c r="BB1532" s="31">
        <f t="shared" si="451"/>
        <v>0</v>
      </c>
      <c r="BC1532" s="31">
        <f t="shared" si="452"/>
        <v>0</v>
      </c>
      <c r="BM1532" s="2" t="s">
        <v>35</v>
      </c>
      <c r="BN1532" s="2" t="s">
        <v>35</v>
      </c>
    </row>
    <row r="1533" spans="1:66" x14ac:dyDescent="0.25">
      <c r="A1533" s="50">
        <v>1522</v>
      </c>
      <c r="B1533" s="50">
        <v>1287</v>
      </c>
      <c r="C1533" s="50" t="str">
        <f t="shared" si="442"/>
        <v>13563_1_5071</v>
      </c>
      <c r="D1533" s="50">
        <v>1</v>
      </c>
      <c r="E1533" s="51">
        <f t="shared" si="443"/>
        <v>135630001</v>
      </c>
      <c r="F1533" s="76" t="str">
        <f t="shared" si="441"/>
        <v>13563_1</v>
      </c>
      <c r="G1533" s="80">
        <v>13563</v>
      </c>
      <c r="H1533" s="52">
        <v>1</v>
      </c>
      <c r="I1533" s="52">
        <v>5071</v>
      </c>
      <c r="J1533" s="53" t="str">
        <f t="shared" si="444"/>
        <v>ok</v>
      </c>
      <c r="K1533" s="54" t="str">
        <f t="shared" si="454"/>
        <v>13563_1</v>
      </c>
      <c r="L1533" s="54">
        <v>13563</v>
      </c>
      <c r="M1533" s="54">
        <v>1</v>
      </c>
      <c r="N1533" s="54">
        <v>4945</v>
      </c>
      <c r="O1533" s="55">
        <v>151</v>
      </c>
      <c r="P1533" s="55">
        <v>30</v>
      </c>
      <c r="Q1533" s="55">
        <v>31</v>
      </c>
      <c r="R1533" s="55">
        <v>6</v>
      </c>
      <c r="S1533" s="52">
        <v>0</v>
      </c>
      <c r="T1533" s="56">
        <v>160</v>
      </c>
      <c r="U1533" s="56">
        <v>4</v>
      </c>
      <c r="V1533" s="56">
        <v>166</v>
      </c>
      <c r="W1533" s="56">
        <v>151</v>
      </c>
      <c r="X1533" s="57">
        <v>0.3</v>
      </c>
      <c r="Y1533" s="109"/>
      <c r="Z1533" s="109"/>
      <c r="AA1533" s="109"/>
      <c r="AB1533" s="109"/>
      <c r="AC1533" s="56">
        <v>36</v>
      </c>
      <c r="AD1533" s="52" t="s">
        <v>35</v>
      </c>
      <c r="AE1533" s="52" t="s">
        <v>35</v>
      </c>
      <c r="AF1533" s="52" t="s">
        <v>35</v>
      </c>
      <c r="AG1533" s="52"/>
      <c r="AH1533" s="106"/>
      <c r="AI1533" s="59"/>
      <c r="AJ1533" s="68" t="s">
        <v>10</v>
      </c>
      <c r="AK1533" t="s">
        <v>10</v>
      </c>
      <c r="AL1533" s="30" t="s">
        <v>10</v>
      </c>
      <c r="AM1533" s="39"/>
      <c r="AN1533" s="115" t="s">
        <v>10</v>
      </c>
      <c r="AO1533" s="30"/>
      <c r="AQ1533" s="5"/>
      <c r="AS1533" s="37"/>
      <c r="AT1533" s="30" t="s">
        <v>10</v>
      </c>
      <c r="AV1533" t="str">
        <f t="shared" si="445"/>
        <v>musta</v>
      </c>
      <c r="AW1533" t="str">
        <f t="shared" si="446"/>
        <v>musta</v>
      </c>
      <c r="AX1533" t="str">
        <f t="shared" si="447"/>
        <v>musta</v>
      </c>
      <c r="AY1533" s="31">
        <f t="shared" si="448"/>
        <v>0</v>
      </c>
      <c r="AZ1533" s="31">
        <f t="shared" si="449"/>
        <v>0</v>
      </c>
      <c r="BA1533" s="31">
        <f t="shared" si="450"/>
        <v>0</v>
      </c>
      <c r="BB1533" s="31">
        <f t="shared" si="451"/>
        <v>0</v>
      </c>
      <c r="BC1533" s="31">
        <f t="shared" si="452"/>
        <v>0</v>
      </c>
      <c r="BM1533" s="2" t="s">
        <v>35</v>
      </c>
      <c r="BN1533" s="2" t="s">
        <v>35</v>
      </c>
    </row>
    <row r="1534" spans="1:66" x14ac:dyDescent="0.25">
      <c r="A1534" s="50">
        <v>1523</v>
      </c>
      <c r="B1534" s="50">
        <v>1288</v>
      </c>
      <c r="C1534" s="50" t="str">
        <f t="shared" si="442"/>
        <v>13564_1_3782</v>
      </c>
      <c r="D1534" s="50">
        <v>1</v>
      </c>
      <c r="E1534" s="51">
        <f t="shared" si="443"/>
        <v>135640001</v>
      </c>
      <c r="F1534" s="76" t="str">
        <f t="shared" si="441"/>
        <v>13564_1</v>
      </c>
      <c r="G1534" s="80">
        <v>13564</v>
      </c>
      <c r="H1534" s="52">
        <v>1</v>
      </c>
      <c r="I1534" s="52">
        <v>3782</v>
      </c>
      <c r="J1534" s="53" t="str">
        <f t="shared" si="444"/>
        <v>ok</v>
      </c>
      <c r="K1534" s="54" t="str">
        <f t="shared" si="454"/>
        <v>13564_1</v>
      </c>
      <c r="L1534" s="54">
        <v>13564</v>
      </c>
      <c r="M1534" s="54">
        <v>1</v>
      </c>
      <c r="N1534" s="54">
        <v>3693</v>
      </c>
      <c r="O1534" s="55">
        <v>37</v>
      </c>
      <c r="P1534" s="55">
        <v>10</v>
      </c>
      <c r="Q1534" s="55">
        <v>21</v>
      </c>
      <c r="R1534" s="55">
        <v>4</v>
      </c>
      <c r="S1534" s="52">
        <v>0</v>
      </c>
      <c r="T1534" s="56">
        <v>207</v>
      </c>
      <c r="U1534" s="56">
        <v>19</v>
      </c>
      <c r="V1534" s="56">
        <v>208</v>
      </c>
      <c r="W1534" s="56">
        <v>37</v>
      </c>
      <c r="X1534" s="57">
        <v>0.1</v>
      </c>
      <c r="Y1534" s="109"/>
      <c r="Z1534" s="109"/>
      <c r="AA1534" s="109"/>
      <c r="AB1534" s="109"/>
      <c r="AC1534" s="56">
        <v>28</v>
      </c>
      <c r="AD1534" s="52" t="s">
        <v>35</v>
      </c>
      <c r="AE1534" s="52" t="s">
        <v>35</v>
      </c>
      <c r="AF1534" s="52" t="s">
        <v>35</v>
      </c>
      <c r="AG1534" s="52"/>
      <c r="AH1534" s="106"/>
      <c r="AI1534" s="59"/>
      <c r="AJ1534" s="68" t="s">
        <v>10</v>
      </c>
      <c r="AK1534" t="s">
        <v>10</v>
      </c>
      <c r="AL1534" s="30" t="s">
        <v>10</v>
      </c>
      <c r="AM1534" s="39"/>
      <c r="AN1534" s="115" t="s">
        <v>10</v>
      </c>
      <c r="AO1534" s="30"/>
      <c r="AQ1534" s="5"/>
      <c r="AS1534" s="37"/>
      <c r="AT1534" s="30" t="s">
        <v>10</v>
      </c>
      <c r="AV1534" t="str">
        <f t="shared" si="445"/>
        <v>musta</v>
      </c>
      <c r="AW1534" t="str">
        <f t="shared" si="446"/>
        <v>musta</v>
      </c>
      <c r="AX1534" t="str">
        <f t="shared" si="447"/>
        <v>musta</v>
      </c>
      <c r="AY1534" s="31">
        <f t="shared" si="448"/>
        <v>0</v>
      </c>
      <c r="AZ1534" s="31">
        <f t="shared" si="449"/>
        <v>0</v>
      </c>
      <c r="BA1534" s="31">
        <f t="shared" si="450"/>
        <v>0</v>
      </c>
      <c r="BB1534" s="31">
        <f t="shared" si="451"/>
        <v>0</v>
      </c>
      <c r="BC1534" s="31">
        <f t="shared" si="452"/>
        <v>0</v>
      </c>
      <c r="BM1534" s="2" t="s">
        <v>35</v>
      </c>
      <c r="BN1534" s="2" t="s">
        <v>35</v>
      </c>
    </row>
    <row r="1535" spans="1:66" x14ac:dyDescent="0.25">
      <c r="A1535" s="50">
        <v>1524</v>
      </c>
      <c r="B1535" s="50">
        <v>1289</v>
      </c>
      <c r="C1535" s="50" t="str">
        <f t="shared" si="442"/>
        <v>13564_3_5788</v>
      </c>
      <c r="D1535" s="50">
        <v>1</v>
      </c>
      <c r="E1535" s="51">
        <f t="shared" si="443"/>
        <v>135640003</v>
      </c>
      <c r="F1535" s="76" t="str">
        <f t="shared" si="441"/>
        <v>13564_3</v>
      </c>
      <c r="G1535" s="80">
        <v>13564</v>
      </c>
      <c r="H1535" s="52">
        <v>3</v>
      </c>
      <c r="I1535" s="52">
        <v>5788</v>
      </c>
      <c r="J1535" s="53" t="str">
        <f t="shared" si="444"/>
        <v>ok</v>
      </c>
      <c r="K1535" s="54" t="str">
        <f t="shared" si="454"/>
        <v>13564_3</v>
      </c>
      <c r="L1535" s="54">
        <v>13564</v>
      </c>
      <c r="M1535" s="54">
        <v>3</v>
      </c>
      <c r="N1535" s="54">
        <v>5499</v>
      </c>
      <c r="O1535" s="55">
        <v>47</v>
      </c>
      <c r="P1535" s="55">
        <v>29</v>
      </c>
      <c r="Q1535" s="55">
        <v>19</v>
      </c>
      <c r="R1535" s="55">
        <v>11</v>
      </c>
      <c r="S1535" s="52">
        <v>0</v>
      </c>
      <c r="T1535" s="56">
        <v>207</v>
      </c>
      <c r="U1535" s="56">
        <v>19</v>
      </c>
      <c r="V1535" s="56">
        <v>208</v>
      </c>
      <c r="W1535" s="56">
        <v>47</v>
      </c>
      <c r="X1535" s="57">
        <v>0.28999999999999998</v>
      </c>
      <c r="Y1535" s="109"/>
      <c r="Z1535" s="109"/>
      <c r="AA1535" s="109"/>
      <c r="AB1535" s="109"/>
      <c r="AC1535" s="56">
        <v>6</v>
      </c>
      <c r="AD1535" s="52" t="s">
        <v>35</v>
      </c>
      <c r="AE1535" s="52" t="s">
        <v>35</v>
      </c>
      <c r="AF1535" s="52" t="s">
        <v>35</v>
      </c>
      <c r="AG1535" s="52"/>
      <c r="AH1535" s="106"/>
      <c r="AI1535" s="59"/>
      <c r="AJ1535" s="68" t="s">
        <v>10</v>
      </c>
      <c r="AK1535" t="s">
        <v>10</v>
      </c>
      <c r="AL1535" s="30" t="s">
        <v>10</v>
      </c>
      <c r="AM1535" s="39"/>
      <c r="AN1535" s="115" t="s">
        <v>10</v>
      </c>
      <c r="AO1535" s="30"/>
      <c r="AQ1535" s="5"/>
      <c r="AS1535" s="37"/>
      <c r="AT1535" s="30" t="s">
        <v>10</v>
      </c>
      <c r="AV1535" t="str">
        <f t="shared" si="445"/>
        <v>musta</v>
      </c>
      <c r="AW1535" t="str">
        <f t="shared" si="446"/>
        <v>musta</v>
      </c>
      <c r="AX1535" t="str">
        <f t="shared" si="447"/>
        <v>musta</v>
      </c>
      <c r="AY1535" s="31">
        <f t="shared" si="448"/>
        <v>0</v>
      </c>
      <c r="AZ1535" s="31">
        <f t="shared" si="449"/>
        <v>0</v>
      </c>
      <c r="BA1535" s="31">
        <f t="shared" si="450"/>
        <v>0</v>
      </c>
      <c r="BB1535" s="31">
        <f t="shared" si="451"/>
        <v>0</v>
      </c>
      <c r="BC1535" s="31">
        <f t="shared" si="452"/>
        <v>0</v>
      </c>
      <c r="BM1535" s="2" t="s">
        <v>35</v>
      </c>
      <c r="BN1535" s="2" t="s">
        <v>35</v>
      </c>
    </row>
    <row r="1536" spans="1:66" x14ac:dyDescent="0.25">
      <c r="A1536" s="50">
        <v>1525</v>
      </c>
      <c r="B1536" s="50">
        <v>1290</v>
      </c>
      <c r="C1536" s="50" t="str">
        <f t="shared" si="442"/>
        <v>13565_1_1653</v>
      </c>
      <c r="D1536" s="50">
        <v>1</v>
      </c>
      <c r="E1536" s="51">
        <f t="shared" si="443"/>
        <v>135650001</v>
      </c>
      <c r="F1536" s="76" t="str">
        <f t="shared" si="441"/>
        <v>13565_1</v>
      </c>
      <c r="G1536" s="80">
        <v>13565</v>
      </c>
      <c r="H1536" s="52">
        <v>1</v>
      </c>
      <c r="I1536" s="52">
        <v>1653</v>
      </c>
      <c r="J1536" s="53" t="str">
        <f t="shared" si="444"/>
        <v>ok</v>
      </c>
      <c r="K1536" s="54" t="str">
        <f t="shared" si="454"/>
        <v>13565_1</v>
      </c>
      <c r="L1536" s="54">
        <v>13565</v>
      </c>
      <c r="M1536" s="54">
        <v>1</v>
      </c>
      <c r="N1536" s="54">
        <v>1603</v>
      </c>
      <c r="O1536" s="55">
        <v>4</v>
      </c>
      <c r="P1536" s="55">
        <v>20</v>
      </c>
      <c r="Q1536" s="55">
        <v>1</v>
      </c>
      <c r="R1536" s="55">
        <v>4</v>
      </c>
      <c r="S1536" s="52">
        <v>0</v>
      </c>
      <c r="T1536" s="56">
        <v>86</v>
      </c>
      <c r="U1536" s="56">
        <v>2</v>
      </c>
      <c r="V1536" s="56">
        <v>88</v>
      </c>
      <c r="W1536" s="56">
        <v>4</v>
      </c>
      <c r="X1536" s="57">
        <v>0.2</v>
      </c>
      <c r="Y1536" s="109"/>
      <c r="Z1536" s="109"/>
      <c r="AA1536" s="109"/>
      <c r="AB1536" s="109"/>
      <c r="AC1536" s="56">
        <v>2</v>
      </c>
      <c r="AD1536" s="52" t="s">
        <v>35</v>
      </c>
      <c r="AE1536" s="52" t="s">
        <v>35</v>
      </c>
      <c r="AF1536" s="52" t="s">
        <v>35</v>
      </c>
      <c r="AG1536" s="52"/>
      <c r="AH1536" s="106"/>
      <c r="AI1536" s="59"/>
      <c r="AJ1536" s="68" t="s">
        <v>10</v>
      </c>
      <c r="AK1536" t="s">
        <v>10</v>
      </c>
      <c r="AL1536" s="30" t="s">
        <v>10</v>
      </c>
      <c r="AM1536" s="39"/>
      <c r="AN1536" s="115" t="s">
        <v>10</v>
      </c>
      <c r="AO1536" s="30"/>
      <c r="AQ1536" s="5"/>
      <c r="AS1536" s="37"/>
      <c r="AT1536" s="30" t="s">
        <v>10</v>
      </c>
      <c r="AV1536" t="str">
        <f t="shared" si="445"/>
        <v>musta</v>
      </c>
      <c r="AW1536" t="str">
        <f t="shared" si="446"/>
        <v>musta</v>
      </c>
      <c r="AX1536" t="str">
        <f t="shared" si="447"/>
        <v>musta</v>
      </c>
      <c r="AY1536" s="31">
        <f t="shared" si="448"/>
        <v>0</v>
      </c>
      <c r="AZ1536" s="31">
        <f t="shared" si="449"/>
        <v>0</v>
      </c>
      <c r="BA1536" s="31">
        <f t="shared" si="450"/>
        <v>0</v>
      </c>
      <c r="BB1536" s="31">
        <f t="shared" si="451"/>
        <v>0</v>
      </c>
      <c r="BC1536" s="31">
        <f t="shared" si="452"/>
        <v>0</v>
      </c>
      <c r="BM1536" s="2" t="s">
        <v>35</v>
      </c>
      <c r="BN1536" s="2" t="s">
        <v>35</v>
      </c>
    </row>
    <row r="1537" spans="1:66" x14ac:dyDescent="0.25">
      <c r="A1537" s="50">
        <v>1526</v>
      </c>
      <c r="B1537" s="50">
        <v>1291</v>
      </c>
      <c r="C1537" s="50" t="str">
        <f t="shared" si="442"/>
        <v>13566_1_1028</v>
      </c>
      <c r="D1537" s="50">
        <v>1</v>
      </c>
      <c r="E1537" s="51">
        <f t="shared" si="443"/>
        <v>135660001</v>
      </c>
      <c r="F1537" s="76" t="str">
        <f t="shared" si="441"/>
        <v>13566_1</v>
      </c>
      <c r="G1537" s="80">
        <v>13566</v>
      </c>
      <c r="H1537" s="52">
        <v>1</v>
      </c>
      <c r="I1537" s="52">
        <v>1028</v>
      </c>
      <c r="J1537" s="53" t="str">
        <f t="shared" si="444"/>
        <v>ok</v>
      </c>
      <c r="K1537" s="54" t="str">
        <f t="shared" si="454"/>
        <v>13566_1</v>
      </c>
      <c r="L1537" s="54">
        <v>13566</v>
      </c>
      <c r="M1537" s="54">
        <v>1</v>
      </c>
      <c r="N1537" s="54">
        <v>1013</v>
      </c>
      <c r="O1537" s="55">
        <v>33</v>
      </c>
      <c r="P1537" s="55">
        <v>31</v>
      </c>
      <c r="Q1537" s="55">
        <v>26</v>
      </c>
      <c r="R1537" s="55">
        <v>24</v>
      </c>
      <c r="S1537" s="52">
        <v>0</v>
      </c>
      <c r="T1537" s="56">
        <v>154</v>
      </c>
      <c r="U1537" s="56">
        <v>7</v>
      </c>
      <c r="V1537" s="56">
        <v>167</v>
      </c>
      <c r="W1537" s="56">
        <v>33</v>
      </c>
      <c r="X1537" s="57">
        <v>0.31</v>
      </c>
      <c r="Y1537" s="109"/>
      <c r="Z1537" s="109"/>
      <c r="AA1537" s="109"/>
      <c r="AB1537" s="109"/>
      <c r="AC1537" s="56">
        <v>0</v>
      </c>
      <c r="AD1537" s="52" t="s">
        <v>35</v>
      </c>
      <c r="AE1537" s="52" t="s">
        <v>35</v>
      </c>
      <c r="AF1537" s="52" t="s">
        <v>35</v>
      </c>
      <c r="AG1537" s="52"/>
      <c r="AH1537" s="106"/>
      <c r="AI1537" s="59"/>
      <c r="AJ1537" s="68" t="s">
        <v>10</v>
      </c>
      <c r="AK1537" t="s">
        <v>10</v>
      </c>
      <c r="AL1537" s="30" t="s">
        <v>10</v>
      </c>
      <c r="AM1537" s="39"/>
      <c r="AN1537" s="115" t="s">
        <v>10</v>
      </c>
      <c r="AO1537" s="30"/>
      <c r="AQ1537" s="5"/>
      <c r="AS1537" s="37"/>
      <c r="AT1537" s="30" t="s">
        <v>10</v>
      </c>
      <c r="AV1537" t="str">
        <f t="shared" si="445"/>
        <v>musta</v>
      </c>
      <c r="AW1537" t="str">
        <f t="shared" si="446"/>
        <v>musta</v>
      </c>
      <c r="AX1537" t="str">
        <f t="shared" si="447"/>
        <v>musta</v>
      </c>
      <c r="AY1537" s="31">
        <f t="shared" si="448"/>
        <v>0</v>
      </c>
      <c r="AZ1537" s="31">
        <f t="shared" si="449"/>
        <v>0</v>
      </c>
      <c r="BA1537" s="31">
        <f t="shared" si="450"/>
        <v>0</v>
      </c>
      <c r="BB1537" s="31">
        <f t="shared" si="451"/>
        <v>0</v>
      </c>
      <c r="BC1537" s="31">
        <f t="shared" si="452"/>
        <v>0</v>
      </c>
      <c r="BM1537" s="2" t="s">
        <v>35</v>
      </c>
      <c r="BN1537" s="2" t="s">
        <v>35</v>
      </c>
    </row>
    <row r="1538" spans="1:66" x14ac:dyDescent="0.25">
      <c r="A1538" s="50">
        <v>1527</v>
      </c>
      <c r="B1538" s="50">
        <v>1292</v>
      </c>
      <c r="C1538" s="50" t="str">
        <f t="shared" si="442"/>
        <v>13567_1_2816</v>
      </c>
      <c r="D1538" s="50">
        <v>1</v>
      </c>
      <c r="E1538" s="51">
        <f t="shared" si="443"/>
        <v>135670001</v>
      </c>
      <c r="F1538" s="76" t="str">
        <f t="shared" si="441"/>
        <v>13567_1</v>
      </c>
      <c r="G1538" s="80">
        <v>13567</v>
      </c>
      <c r="H1538" s="52">
        <v>1</v>
      </c>
      <c r="I1538" s="52">
        <v>2816</v>
      </c>
      <c r="J1538" s="53" t="str">
        <f t="shared" si="444"/>
        <v>ok</v>
      </c>
      <c r="K1538" s="54" t="str">
        <f t="shared" si="454"/>
        <v>13567_1</v>
      </c>
      <c r="L1538" s="54">
        <v>13567</v>
      </c>
      <c r="M1538" s="54">
        <v>1</v>
      </c>
      <c r="N1538" s="54">
        <v>2785</v>
      </c>
      <c r="O1538" s="55">
        <v>222</v>
      </c>
      <c r="P1538" s="55">
        <v>57</v>
      </c>
      <c r="Q1538" s="55">
        <v>90</v>
      </c>
      <c r="R1538" s="55">
        <v>23</v>
      </c>
      <c r="S1538" s="52">
        <v>0</v>
      </c>
      <c r="T1538" s="56">
        <v>774</v>
      </c>
      <c r="U1538" s="56">
        <v>74</v>
      </c>
      <c r="V1538" s="56">
        <v>813</v>
      </c>
      <c r="W1538" s="56">
        <v>222</v>
      </c>
      <c r="X1538" s="57">
        <v>0.56999999999999995</v>
      </c>
      <c r="Y1538" s="109"/>
      <c r="Z1538" s="109"/>
      <c r="AA1538" s="109"/>
      <c r="AB1538" s="109"/>
      <c r="AC1538" s="56">
        <v>5</v>
      </c>
      <c r="AD1538" s="52" t="s">
        <v>35</v>
      </c>
      <c r="AE1538" s="52" t="s">
        <v>35</v>
      </c>
      <c r="AF1538" s="52" t="s">
        <v>35</v>
      </c>
      <c r="AG1538" s="52"/>
      <c r="AH1538" s="106"/>
      <c r="AI1538" s="59"/>
      <c r="AJ1538" s="68" t="s">
        <v>10</v>
      </c>
      <c r="AK1538" t="s">
        <v>10</v>
      </c>
      <c r="AL1538" s="30" t="s">
        <v>10</v>
      </c>
      <c r="AM1538" s="39"/>
      <c r="AN1538" s="115" t="s">
        <v>10</v>
      </c>
      <c r="AO1538" s="30"/>
      <c r="AQ1538" s="5"/>
      <c r="AS1538" s="37"/>
      <c r="AT1538" s="30" t="s">
        <v>10</v>
      </c>
      <c r="AV1538" t="str">
        <f t="shared" si="445"/>
        <v>musta</v>
      </c>
      <c r="AW1538" t="str">
        <f t="shared" si="446"/>
        <v>musta</v>
      </c>
      <c r="AX1538" t="str">
        <f t="shared" si="447"/>
        <v>musta</v>
      </c>
      <c r="AY1538" s="31">
        <f t="shared" si="448"/>
        <v>1</v>
      </c>
      <c r="AZ1538" s="31">
        <f t="shared" si="449"/>
        <v>1</v>
      </c>
      <c r="BA1538" s="31">
        <f t="shared" si="450"/>
        <v>0</v>
      </c>
      <c r="BB1538" s="31">
        <f t="shared" si="451"/>
        <v>0</v>
      </c>
      <c r="BC1538" s="31">
        <f t="shared" si="452"/>
        <v>0</v>
      </c>
      <c r="BM1538" s="32" t="s">
        <v>34</v>
      </c>
      <c r="BN1538" s="2" t="s">
        <v>35</v>
      </c>
    </row>
    <row r="1539" spans="1:66" x14ac:dyDescent="0.25">
      <c r="A1539" s="50">
        <v>1528</v>
      </c>
      <c r="B1539" s="50">
        <v>1293</v>
      </c>
      <c r="C1539" s="50" t="str">
        <f t="shared" si="442"/>
        <v>13568_1_9613</v>
      </c>
      <c r="D1539" s="50">
        <v>1</v>
      </c>
      <c r="E1539" s="51">
        <f t="shared" si="443"/>
        <v>135680001</v>
      </c>
      <c r="F1539" s="76" t="str">
        <f t="shared" si="441"/>
        <v>13568_1</v>
      </c>
      <c r="G1539" s="80">
        <v>13568</v>
      </c>
      <c r="H1539" s="52">
        <v>1</v>
      </c>
      <c r="I1539" s="52">
        <v>9613</v>
      </c>
      <c r="J1539" s="53" t="str">
        <f t="shared" si="444"/>
        <v>ok</v>
      </c>
      <c r="K1539" s="54" t="str">
        <f t="shared" si="454"/>
        <v>13568_1</v>
      </c>
      <c r="L1539" s="54">
        <v>13568</v>
      </c>
      <c r="M1539" s="54">
        <v>1</v>
      </c>
      <c r="N1539" s="54">
        <v>9236</v>
      </c>
      <c r="O1539" s="55">
        <v>273</v>
      </c>
      <c r="P1539" s="55">
        <v>75</v>
      </c>
      <c r="Q1539" s="55">
        <v>122</v>
      </c>
      <c r="R1539" s="55">
        <v>34</v>
      </c>
      <c r="S1539" s="52">
        <v>0</v>
      </c>
      <c r="T1539" s="56">
        <v>236</v>
      </c>
      <c r="U1539" s="56">
        <v>14</v>
      </c>
      <c r="V1539" s="56">
        <v>241</v>
      </c>
      <c r="W1539" s="56">
        <v>273</v>
      </c>
      <c r="X1539" s="57">
        <v>0.75</v>
      </c>
      <c r="Y1539" s="109"/>
      <c r="Z1539" s="109"/>
      <c r="AA1539" s="109"/>
      <c r="AB1539" s="109"/>
      <c r="AC1539" s="56">
        <v>49</v>
      </c>
      <c r="AD1539" s="52" t="s">
        <v>35</v>
      </c>
      <c r="AE1539" s="52" t="s">
        <v>35</v>
      </c>
      <c r="AF1539" s="52" t="s">
        <v>35</v>
      </c>
      <c r="AG1539" s="52"/>
      <c r="AH1539" s="106"/>
      <c r="AI1539" s="59"/>
      <c r="AJ1539" s="68" t="s">
        <v>10</v>
      </c>
      <c r="AK1539" t="s">
        <v>10</v>
      </c>
      <c r="AL1539" s="30" t="s">
        <v>10</v>
      </c>
      <c r="AM1539" s="39"/>
      <c r="AN1539" s="115" t="s">
        <v>10</v>
      </c>
      <c r="AO1539" s="30"/>
      <c r="AQ1539" s="5"/>
      <c r="AS1539" s="37"/>
      <c r="AT1539" s="30" t="s">
        <v>10</v>
      </c>
      <c r="AV1539" t="str">
        <f t="shared" si="445"/>
        <v>musta</v>
      </c>
      <c r="AW1539" t="str">
        <f t="shared" si="446"/>
        <v>musta</v>
      </c>
      <c r="AX1539" t="str">
        <f t="shared" si="447"/>
        <v>musta</v>
      </c>
      <c r="AY1539" s="31">
        <f t="shared" si="448"/>
        <v>10</v>
      </c>
      <c r="AZ1539" s="31">
        <f t="shared" si="449"/>
        <v>10</v>
      </c>
      <c r="BA1539" s="31">
        <f t="shared" si="450"/>
        <v>0</v>
      </c>
      <c r="BB1539" s="31">
        <f t="shared" si="451"/>
        <v>0</v>
      </c>
      <c r="BC1539" s="31">
        <f t="shared" si="452"/>
        <v>0</v>
      </c>
      <c r="BM1539" s="2" t="s">
        <v>35</v>
      </c>
      <c r="BN1539" s="2" t="s">
        <v>35</v>
      </c>
    </row>
    <row r="1540" spans="1:66" x14ac:dyDescent="0.25">
      <c r="A1540" s="50">
        <v>1529</v>
      </c>
      <c r="B1540" s="50">
        <v>1294</v>
      </c>
      <c r="C1540" s="50" t="str">
        <f t="shared" si="442"/>
        <v>13569_1_9648</v>
      </c>
      <c r="D1540" s="50">
        <v>1</v>
      </c>
      <c r="E1540" s="51">
        <f t="shared" si="443"/>
        <v>135690001</v>
      </c>
      <c r="F1540" s="76" t="str">
        <f t="shared" si="441"/>
        <v>13569_1</v>
      </c>
      <c r="G1540" s="80">
        <v>13569</v>
      </c>
      <c r="H1540" s="52">
        <v>1</v>
      </c>
      <c r="I1540" s="52">
        <v>9648</v>
      </c>
      <c r="J1540" s="53" t="str">
        <f t="shared" si="444"/>
        <v>ok</v>
      </c>
      <c r="K1540" s="54" t="str">
        <f t="shared" si="454"/>
        <v>13569_1</v>
      </c>
      <c r="L1540" s="54">
        <v>13569</v>
      </c>
      <c r="M1540" s="54">
        <v>1</v>
      </c>
      <c r="N1540" s="54">
        <v>9249</v>
      </c>
      <c r="O1540" s="55">
        <v>9</v>
      </c>
      <c r="P1540" s="55">
        <v>17</v>
      </c>
      <c r="Q1540" s="55">
        <v>5</v>
      </c>
      <c r="R1540" s="55">
        <v>9</v>
      </c>
      <c r="S1540" s="52">
        <v>0</v>
      </c>
      <c r="T1540" s="56">
        <v>222</v>
      </c>
      <c r="U1540" s="56">
        <v>11</v>
      </c>
      <c r="V1540" s="56">
        <v>230</v>
      </c>
      <c r="W1540" s="56">
        <v>9</v>
      </c>
      <c r="X1540" s="57">
        <v>0.17</v>
      </c>
      <c r="Y1540" s="109"/>
      <c r="Z1540" s="109"/>
      <c r="AA1540" s="109"/>
      <c r="AB1540" s="109"/>
      <c r="AC1540" s="56">
        <v>22</v>
      </c>
      <c r="AD1540" s="52" t="s">
        <v>35</v>
      </c>
      <c r="AE1540" s="52" t="s">
        <v>35</v>
      </c>
      <c r="AF1540" s="52" t="s">
        <v>35</v>
      </c>
      <c r="AG1540" s="52"/>
      <c r="AH1540" s="106"/>
      <c r="AI1540" s="59"/>
      <c r="AJ1540" s="68" t="s">
        <v>10</v>
      </c>
      <c r="AK1540" t="s">
        <v>10</v>
      </c>
      <c r="AL1540" s="30" t="s">
        <v>10</v>
      </c>
      <c r="AM1540" s="39"/>
      <c r="AN1540" s="115" t="s">
        <v>10</v>
      </c>
      <c r="AO1540" s="30"/>
      <c r="AQ1540" s="5"/>
      <c r="AS1540" s="37"/>
      <c r="AT1540" s="30" t="s">
        <v>10</v>
      </c>
      <c r="AV1540" t="str">
        <f t="shared" si="445"/>
        <v>musta</v>
      </c>
      <c r="AW1540" t="str">
        <f t="shared" si="446"/>
        <v>musta</v>
      </c>
      <c r="AX1540" t="str">
        <f t="shared" si="447"/>
        <v>musta</v>
      </c>
      <c r="AY1540" s="31">
        <f t="shared" si="448"/>
        <v>0</v>
      </c>
      <c r="AZ1540" s="31">
        <f t="shared" si="449"/>
        <v>0</v>
      </c>
      <c r="BA1540" s="31">
        <f t="shared" si="450"/>
        <v>0</v>
      </c>
      <c r="BB1540" s="31">
        <f t="shared" si="451"/>
        <v>0</v>
      </c>
      <c r="BC1540" s="31">
        <f t="shared" si="452"/>
        <v>0</v>
      </c>
      <c r="BM1540" s="2" t="s">
        <v>35</v>
      </c>
      <c r="BN1540" s="2" t="s">
        <v>35</v>
      </c>
    </row>
    <row r="1541" spans="1:66" x14ac:dyDescent="0.25">
      <c r="A1541" s="50">
        <v>1530</v>
      </c>
      <c r="B1541" s="50">
        <v>1295</v>
      </c>
      <c r="C1541" s="50" t="str">
        <f t="shared" si="442"/>
        <v>13571_1_7014</v>
      </c>
      <c r="D1541" s="50">
        <v>1</v>
      </c>
      <c r="E1541" s="51">
        <f t="shared" si="443"/>
        <v>135710001</v>
      </c>
      <c r="F1541" s="76" t="str">
        <f t="shared" si="441"/>
        <v>13571_1</v>
      </c>
      <c r="G1541" s="80">
        <v>13571</v>
      </c>
      <c r="H1541" s="52">
        <v>1</v>
      </c>
      <c r="I1541" s="52">
        <v>7014</v>
      </c>
      <c r="J1541" s="53" t="str">
        <f t="shared" si="444"/>
        <v>ok</v>
      </c>
      <c r="K1541" s="54" t="str">
        <f t="shared" si="454"/>
        <v>13571_1</v>
      </c>
      <c r="L1541" s="54">
        <v>13571</v>
      </c>
      <c r="M1541" s="54">
        <v>1</v>
      </c>
      <c r="N1541" s="54">
        <v>6687</v>
      </c>
      <c r="O1541" s="55">
        <v>16</v>
      </c>
      <c r="P1541" s="55">
        <v>46</v>
      </c>
      <c r="Q1541" s="55">
        <v>3</v>
      </c>
      <c r="R1541" s="55">
        <v>8</v>
      </c>
      <c r="S1541" s="52">
        <v>0</v>
      </c>
      <c r="T1541" s="56">
        <v>42</v>
      </c>
      <c r="U1541" s="56">
        <v>1</v>
      </c>
      <c r="V1541" s="56">
        <v>38</v>
      </c>
      <c r="W1541" s="56">
        <v>16</v>
      </c>
      <c r="X1541" s="57">
        <v>0.46</v>
      </c>
      <c r="Y1541" s="109"/>
      <c r="Z1541" s="109"/>
      <c r="AA1541" s="109"/>
      <c r="AB1541" s="109"/>
      <c r="AC1541" s="56">
        <v>9</v>
      </c>
      <c r="AD1541" s="52" t="s">
        <v>35</v>
      </c>
      <c r="AE1541" s="52" t="s">
        <v>35</v>
      </c>
      <c r="AF1541" s="52" t="s">
        <v>35</v>
      </c>
      <c r="AG1541" s="52"/>
      <c r="AH1541" s="106"/>
      <c r="AI1541" s="59"/>
      <c r="AJ1541" s="68" t="s">
        <v>10</v>
      </c>
      <c r="AK1541" t="s">
        <v>10</v>
      </c>
      <c r="AL1541" s="30" t="s">
        <v>10</v>
      </c>
      <c r="AM1541" s="39"/>
      <c r="AN1541" s="115" t="s">
        <v>10</v>
      </c>
      <c r="AO1541" s="30"/>
      <c r="AQ1541" s="5"/>
      <c r="AS1541" s="37"/>
      <c r="AT1541" s="30" t="s">
        <v>10</v>
      </c>
      <c r="AV1541" t="str">
        <f t="shared" si="445"/>
        <v>musta</v>
      </c>
      <c r="AW1541" t="str">
        <f t="shared" si="446"/>
        <v>musta</v>
      </c>
      <c r="AX1541" t="str">
        <f t="shared" si="447"/>
        <v>musta</v>
      </c>
      <c r="AY1541" s="31">
        <f t="shared" si="448"/>
        <v>1</v>
      </c>
      <c r="AZ1541" s="31">
        <f t="shared" si="449"/>
        <v>1</v>
      </c>
      <c r="BA1541" s="31">
        <f t="shared" si="450"/>
        <v>0</v>
      </c>
      <c r="BB1541" s="31">
        <f t="shared" si="451"/>
        <v>0</v>
      </c>
      <c r="BC1541" s="31">
        <f t="shared" si="452"/>
        <v>0</v>
      </c>
      <c r="BM1541" s="2" t="s">
        <v>35</v>
      </c>
      <c r="BN1541" s="2" t="s">
        <v>35</v>
      </c>
    </row>
    <row r="1542" spans="1:66" x14ac:dyDescent="0.25">
      <c r="A1542" s="50">
        <v>1531</v>
      </c>
      <c r="B1542" s="50">
        <v>1296</v>
      </c>
      <c r="C1542" s="50" t="str">
        <f t="shared" si="442"/>
        <v>13572_2_4125</v>
      </c>
      <c r="D1542" s="50">
        <v>1</v>
      </c>
      <c r="E1542" s="51">
        <f t="shared" si="443"/>
        <v>135720002</v>
      </c>
      <c r="F1542" s="76" t="str">
        <f t="shared" si="441"/>
        <v>13572_2</v>
      </c>
      <c r="G1542" s="80">
        <v>13572</v>
      </c>
      <c r="H1542" s="52">
        <v>2</v>
      </c>
      <c r="I1542" s="52">
        <v>4125</v>
      </c>
      <c r="J1542" s="53" t="str">
        <f t="shared" si="444"/>
        <v>huom!</v>
      </c>
      <c r="K1542" s="54"/>
      <c r="L1542" s="54"/>
      <c r="M1542" s="54"/>
      <c r="N1542" s="54"/>
      <c r="O1542" s="55">
        <v>467</v>
      </c>
      <c r="P1542" s="55">
        <v>85</v>
      </c>
      <c r="Q1542" s="55">
        <v>233</v>
      </c>
      <c r="R1542" s="55">
        <v>43</v>
      </c>
      <c r="S1542" s="52">
        <v>0</v>
      </c>
      <c r="T1542" s="56">
        <v>252</v>
      </c>
      <c r="U1542" s="56">
        <v>7</v>
      </c>
      <c r="V1542" s="56">
        <v>263</v>
      </c>
      <c r="W1542" s="56">
        <v>467</v>
      </c>
      <c r="X1542" s="57">
        <v>0.85</v>
      </c>
      <c r="Y1542" s="109"/>
      <c r="Z1542" s="109"/>
      <c r="AA1542" s="109"/>
      <c r="AB1542" s="109"/>
      <c r="AC1542" s="56">
        <v>163</v>
      </c>
      <c r="AD1542" s="52" t="s">
        <v>35</v>
      </c>
      <c r="AE1542" s="52" t="s">
        <v>35</v>
      </c>
      <c r="AF1542" s="52" t="s">
        <v>35</v>
      </c>
      <c r="AG1542" s="52"/>
      <c r="AH1542" s="106"/>
      <c r="AI1542" s="59"/>
      <c r="AJ1542" s="68" t="s">
        <v>10</v>
      </c>
      <c r="AK1542" t="s">
        <v>10</v>
      </c>
      <c r="AL1542" s="30" t="s">
        <v>10</v>
      </c>
      <c r="AM1542" s="39"/>
      <c r="AN1542" s="115" t="s">
        <v>10</v>
      </c>
      <c r="AO1542" s="30"/>
      <c r="AQ1542" s="5"/>
      <c r="AS1542" s="37"/>
      <c r="AT1542" s="30" t="s">
        <v>10</v>
      </c>
      <c r="AV1542" t="str">
        <f t="shared" si="445"/>
        <v>punainen</v>
      </c>
      <c r="AW1542" t="str">
        <f t="shared" si="446"/>
        <v>musta</v>
      </c>
      <c r="AX1542" t="str">
        <f t="shared" si="447"/>
        <v>musta</v>
      </c>
      <c r="AY1542" s="31">
        <f t="shared" si="448"/>
        <v>11</v>
      </c>
      <c r="AZ1542" s="31">
        <f t="shared" si="449"/>
        <v>10</v>
      </c>
      <c r="BA1542" s="31">
        <f t="shared" si="450"/>
        <v>0</v>
      </c>
      <c r="BB1542" s="31">
        <f t="shared" si="451"/>
        <v>1</v>
      </c>
      <c r="BC1542" s="31">
        <f t="shared" si="452"/>
        <v>0</v>
      </c>
      <c r="BM1542" s="2" t="s">
        <v>35</v>
      </c>
      <c r="BN1542" s="2" t="s">
        <v>35</v>
      </c>
    </row>
    <row r="1543" spans="1:66" x14ac:dyDescent="0.25">
      <c r="A1543" s="50">
        <v>1532</v>
      </c>
      <c r="B1543" s="50">
        <v>1297</v>
      </c>
      <c r="C1543" s="50" t="str">
        <f t="shared" si="442"/>
        <v>13573_1_9200</v>
      </c>
      <c r="D1543" s="50">
        <v>1</v>
      </c>
      <c r="E1543" s="51">
        <f t="shared" si="443"/>
        <v>135730001</v>
      </c>
      <c r="F1543" s="76" t="str">
        <f t="shared" si="441"/>
        <v>13573_1</v>
      </c>
      <c r="G1543" s="80">
        <v>13573</v>
      </c>
      <c r="H1543" s="52">
        <v>1</v>
      </c>
      <c r="I1543" s="52">
        <v>9200</v>
      </c>
      <c r="J1543" s="53" t="str">
        <f t="shared" si="444"/>
        <v>ok</v>
      </c>
      <c r="K1543" s="54" t="str">
        <f t="shared" ref="K1543:K1551" si="455">CONCATENATE(L1543,"_",M1543)</f>
        <v>13573_1</v>
      </c>
      <c r="L1543" s="54">
        <v>13573</v>
      </c>
      <c r="M1543" s="54">
        <v>1</v>
      </c>
      <c r="N1543" s="54">
        <v>8761</v>
      </c>
      <c r="O1543" s="55">
        <v>37</v>
      </c>
      <c r="P1543" s="55">
        <v>14</v>
      </c>
      <c r="Q1543" s="55">
        <v>5</v>
      </c>
      <c r="R1543" s="55">
        <v>1</v>
      </c>
      <c r="S1543" s="52">
        <v>0</v>
      </c>
      <c r="T1543" s="56">
        <v>161</v>
      </c>
      <c r="U1543" s="56">
        <v>17</v>
      </c>
      <c r="V1543" s="56">
        <v>167</v>
      </c>
      <c r="W1543" s="56">
        <v>37</v>
      </c>
      <c r="X1543" s="57">
        <v>0.14000000000000001</v>
      </c>
      <c r="Y1543" s="109"/>
      <c r="Z1543" s="109"/>
      <c r="AA1543" s="109"/>
      <c r="AB1543" s="109"/>
      <c r="AC1543" s="56">
        <v>8</v>
      </c>
      <c r="AD1543" s="52" t="s">
        <v>35</v>
      </c>
      <c r="AE1543" s="52" t="s">
        <v>35</v>
      </c>
      <c r="AF1543" s="52" t="s">
        <v>35</v>
      </c>
      <c r="AG1543" s="52"/>
      <c r="AH1543" s="106"/>
      <c r="AI1543" s="59"/>
      <c r="AJ1543" s="68" t="s">
        <v>10</v>
      </c>
      <c r="AK1543" t="s">
        <v>10</v>
      </c>
      <c r="AL1543" s="30" t="s">
        <v>10</v>
      </c>
      <c r="AM1543" s="39"/>
      <c r="AN1543" s="115" t="s">
        <v>10</v>
      </c>
      <c r="AO1543" s="30"/>
      <c r="AQ1543" s="5"/>
      <c r="AS1543" s="37"/>
      <c r="AT1543" s="30" t="s">
        <v>10</v>
      </c>
      <c r="AV1543" t="str">
        <f t="shared" si="445"/>
        <v>musta</v>
      </c>
      <c r="AW1543" t="str">
        <f t="shared" si="446"/>
        <v>musta</v>
      </c>
      <c r="AX1543" t="str">
        <f t="shared" si="447"/>
        <v>musta</v>
      </c>
      <c r="AY1543" s="31">
        <f t="shared" si="448"/>
        <v>0</v>
      </c>
      <c r="AZ1543" s="31">
        <f t="shared" si="449"/>
        <v>0</v>
      </c>
      <c r="BA1543" s="31">
        <f t="shared" si="450"/>
        <v>0</v>
      </c>
      <c r="BB1543" s="31">
        <f t="shared" si="451"/>
        <v>0</v>
      </c>
      <c r="BC1543" s="31">
        <f t="shared" si="452"/>
        <v>0</v>
      </c>
      <c r="BM1543" s="2" t="s">
        <v>35</v>
      </c>
      <c r="BN1543" s="2" t="s">
        <v>35</v>
      </c>
    </row>
    <row r="1544" spans="1:66" x14ac:dyDescent="0.25">
      <c r="A1544" s="50">
        <v>1533</v>
      </c>
      <c r="B1544" s="50">
        <v>1298</v>
      </c>
      <c r="C1544" s="50" t="str">
        <f t="shared" si="442"/>
        <v>13577_1_2462</v>
      </c>
      <c r="D1544" s="50">
        <v>1</v>
      </c>
      <c r="E1544" s="51">
        <f t="shared" si="443"/>
        <v>135770001</v>
      </c>
      <c r="F1544" s="76" t="str">
        <f t="shared" si="441"/>
        <v>13577_1</v>
      </c>
      <c r="G1544" s="80">
        <v>13577</v>
      </c>
      <c r="H1544" s="52">
        <v>1</v>
      </c>
      <c r="I1544" s="52">
        <v>2462</v>
      </c>
      <c r="J1544" s="53" t="str">
        <f t="shared" si="444"/>
        <v>ok</v>
      </c>
      <c r="K1544" s="54" t="str">
        <f t="shared" si="455"/>
        <v>13577_1</v>
      </c>
      <c r="L1544" s="54">
        <v>13577</v>
      </c>
      <c r="M1544" s="54">
        <v>1</v>
      </c>
      <c r="N1544" s="54">
        <v>2322</v>
      </c>
      <c r="O1544" s="55">
        <v>246</v>
      </c>
      <c r="P1544" s="55">
        <v>82</v>
      </c>
      <c r="Q1544" s="55">
        <v>51</v>
      </c>
      <c r="R1544" s="55">
        <v>17</v>
      </c>
      <c r="S1544" s="52">
        <v>0</v>
      </c>
      <c r="T1544" s="56">
        <v>100</v>
      </c>
      <c r="U1544" s="56">
        <v>3</v>
      </c>
      <c r="V1544" s="56">
        <v>100</v>
      </c>
      <c r="W1544" s="56">
        <v>246</v>
      </c>
      <c r="X1544" s="57">
        <v>0.82</v>
      </c>
      <c r="Y1544" s="109"/>
      <c r="Z1544" s="109"/>
      <c r="AA1544" s="109"/>
      <c r="AB1544" s="109"/>
      <c r="AC1544" s="56">
        <v>54</v>
      </c>
      <c r="AD1544" s="52" t="s">
        <v>35</v>
      </c>
      <c r="AE1544" s="52" t="s">
        <v>35</v>
      </c>
      <c r="AF1544" s="52" t="s">
        <v>35</v>
      </c>
      <c r="AG1544" s="52"/>
      <c r="AH1544" s="106"/>
      <c r="AI1544" s="59"/>
      <c r="AJ1544" s="68" t="s">
        <v>10</v>
      </c>
      <c r="AK1544" t="s">
        <v>10</v>
      </c>
      <c r="AL1544" s="30" t="s">
        <v>10</v>
      </c>
      <c r="AM1544" s="39"/>
      <c r="AN1544" s="115" t="s">
        <v>10</v>
      </c>
      <c r="AO1544" s="30"/>
      <c r="AQ1544" s="5"/>
      <c r="AS1544" s="37"/>
      <c r="AT1544" s="30" t="s">
        <v>10</v>
      </c>
      <c r="AV1544" t="str">
        <f t="shared" si="445"/>
        <v>musta</v>
      </c>
      <c r="AW1544" t="str">
        <f t="shared" si="446"/>
        <v>musta</v>
      </c>
      <c r="AX1544" t="str">
        <f t="shared" si="447"/>
        <v>musta</v>
      </c>
      <c r="AY1544" s="31">
        <f t="shared" si="448"/>
        <v>10</v>
      </c>
      <c r="AZ1544" s="31">
        <f t="shared" si="449"/>
        <v>10</v>
      </c>
      <c r="BA1544" s="31">
        <f t="shared" si="450"/>
        <v>0</v>
      </c>
      <c r="BB1544" s="31">
        <f t="shared" si="451"/>
        <v>0</v>
      </c>
      <c r="BC1544" s="31">
        <f t="shared" si="452"/>
        <v>0</v>
      </c>
      <c r="BM1544" s="2" t="s">
        <v>35</v>
      </c>
      <c r="BN1544" s="2" t="s">
        <v>35</v>
      </c>
    </row>
    <row r="1545" spans="1:66" x14ac:dyDescent="0.25">
      <c r="A1545" s="50">
        <v>1534</v>
      </c>
      <c r="B1545" s="50">
        <v>1299</v>
      </c>
      <c r="C1545" s="50" t="str">
        <f t="shared" si="442"/>
        <v>13579_1_1856</v>
      </c>
      <c r="D1545" s="50">
        <v>1</v>
      </c>
      <c r="E1545" s="51">
        <f t="shared" si="443"/>
        <v>135790001</v>
      </c>
      <c r="F1545" s="76" t="str">
        <f t="shared" si="441"/>
        <v>13579_1</v>
      </c>
      <c r="G1545" s="80">
        <v>13579</v>
      </c>
      <c r="H1545" s="52">
        <v>1</v>
      </c>
      <c r="I1545" s="52">
        <v>1856</v>
      </c>
      <c r="J1545" s="53" t="str">
        <f t="shared" si="444"/>
        <v>ok</v>
      </c>
      <c r="K1545" s="54" t="str">
        <f t="shared" si="455"/>
        <v>13579_1</v>
      </c>
      <c r="L1545" s="54">
        <v>13579</v>
      </c>
      <c r="M1545" s="54">
        <v>1</v>
      </c>
      <c r="N1545" s="54">
        <v>1807</v>
      </c>
      <c r="O1545" s="55">
        <v>288</v>
      </c>
      <c r="P1545" s="55">
        <v>84</v>
      </c>
      <c r="Q1545" s="55">
        <v>88</v>
      </c>
      <c r="R1545" s="55">
        <v>25</v>
      </c>
      <c r="S1545" s="52">
        <v>0</v>
      </c>
      <c r="T1545" s="56">
        <v>25</v>
      </c>
      <c r="U1545" s="56">
        <v>1</v>
      </c>
      <c r="V1545" s="56">
        <v>23</v>
      </c>
      <c r="W1545" s="56">
        <v>288</v>
      </c>
      <c r="X1545" s="57">
        <v>0.84</v>
      </c>
      <c r="Y1545" s="109"/>
      <c r="Z1545" s="109"/>
      <c r="AA1545" s="109"/>
      <c r="AB1545" s="109"/>
      <c r="AC1545" s="56">
        <v>4</v>
      </c>
      <c r="AD1545" s="52" t="s">
        <v>35</v>
      </c>
      <c r="AE1545" s="52" t="s">
        <v>35</v>
      </c>
      <c r="AF1545" s="52" t="s">
        <v>35</v>
      </c>
      <c r="AG1545" s="52"/>
      <c r="AH1545" s="106"/>
      <c r="AI1545" s="59"/>
      <c r="AJ1545" s="68" t="s">
        <v>10</v>
      </c>
      <c r="AK1545" t="s">
        <v>10</v>
      </c>
      <c r="AL1545" s="30" t="s">
        <v>10</v>
      </c>
      <c r="AM1545" s="39"/>
      <c r="AN1545" s="115" t="s">
        <v>10</v>
      </c>
      <c r="AO1545" s="30"/>
      <c r="AQ1545" s="5"/>
      <c r="AS1545" s="37"/>
      <c r="AT1545" s="30" t="s">
        <v>10</v>
      </c>
      <c r="AV1545" t="str">
        <f t="shared" si="445"/>
        <v>musta</v>
      </c>
      <c r="AW1545" t="str">
        <f t="shared" si="446"/>
        <v>musta</v>
      </c>
      <c r="AX1545" t="str">
        <f t="shared" si="447"/>
        <v>musta</v>
      </c>
      <c r="AY1545" s="31">
        <f t="shared" si="448"/>
        <v>10</v>
      </c>
      <c r="AZ1545" s="31">
        <f t="shared" si="449"/>
        <v>10</v>
      </c>
      <c r="BA1545" s="31">
        <f t="shared" si="450"/>
        <v>0</v>
      </c>
      <c r="BB1545" s="31">
        <f t="shared" si="451"/>
        <v>0</v>
      </c>
      <c r="BC1545" s="31">
        <f t="shared" si="452"/>
        <v>0</v>
      </c>
      <c r="BM1545" s="2" t="s">
        <v>35</v>
      </c>
      <c r="BN1545" s="2" t="s">
        <v>35</v>
      </c>
    </row>
    <row r="1546" spans="1:66" x14ac:dyDescent="0.25">
      <c r="A1546" s="50">
        <v>1535</v>
      </c>
      <c r="B1546" s="50">
        <v>1300</v>
      </c>
      <c r="C1546" s="50" t="str">
        <f t="shared" si="442"/>
        <v>13581_1_6260</v>
      </c>
      <c r="D1546" s="50">
        <v>1</v>
      </c>
      <c r="E1546" s="51">
        <f t="shared" si="443"/>
        <v>135810001</v>
      </c>
      <c r="F1546" s="76" t="str">
        <f t="shared" si="441"/>
        <v>13581_1</v>
      </c>
      <c r="G1546" s="80">
        <v>13581</v>
      </c>
      <c r="H1546" s="52">
        <v>1</v>
      </c>
      <c r="I1546" s="52">
        <v>6260</v>
      </c>
      <c r="J1546" s="53" t="str">
        <f t="shared" si="444"/>
        <v>ok</v>
      </c>
      <c r="K1546" s="54" t="str">
        <f t="shared" si="455"/>
        <v>13581_1</v>
      </c>
      <c r="L1546" s="54">
        <v>13581</v>
      </c>
      <c r="M1546" s="54">
        <v>1</v>
      </c>
      <c r="N1546" s="54">
        <v>6008</v>
      </c>
      <c r="O1546" s="55">
        <v>97</v>
      </c>
      <c r="P1546" s="55">
        <v>72</v>
      </c>
      <c r="Q1546" s="55">
        <v>19</v>
      </c>
      <c r="R1546" s="55">
        <v>14</v>
      </c>
      <c r="S1546" s="52">
        <v>0</v>
      </c>
      <c r="T1546" s="56">
        <v>224</v>
      </c>
      <c r="U1546" s="56">
        <v>20</v>
      </c>
      <c r="V1546" s="56">
        <v>216</v>
      </c>
      <c r="W1546" s="56">
        <v>97</v>
      </c>
      <c r="X1546" s="57">
        <v>0.72</v>
      </c>
      <c r="Y1546" s="109"/>
      <c r="Z1546" s="109"/>
      <c r="AA1546" s="109"/>
      <c r="AB1546" s="109"/>
      <c r="AC1546" s="56">
        <v>33</v>
      </c>
      <c r="AD1546" s="52" t="s">
        <v>35</v>
      </c>
      <c r="AE1546" s="52" t="s">
        <v>35</v>
      </c>
      <c r="AF1546" s="52" t="s">
        <v>35</v>
      </c>
      <c r="AG1546" s="52"/>
      <c r="AH1546" s="106"/>
      <c r="AI1546" s="59"/>
      <c r="AJ1546" s="68" t="s">
        <v>10</v>
      </c>
      <c r="AK1546" t="s">
        <v>10</v>
      </c>
      <c r="AL1546" s="30" t="s">
        <v>10</v>
      </c>
      <c r="AM1546" s="39"/>
      <c r="AN1546" s="115" t="s">
        <v>10</v>
      </c>
      <c r="AO1546" s="30"/>
      <c r="AQ1546" s="5"/>
      <c r="AS1546" s="37"/>
      <c r="AT1546" s="30" t="s">
        <v>10</v>
      </c>
      <c r="AV1546" t="str">
        <f t="shared" si="445"/>
        <v>musta</v>
      </c>
      <c r="AW1546" t="str">
        <f t="shared" si="446"/>
        <v>musta</v>
      </c>
      <c r="AX1546" t="str">
        <f t="shared" si="447"/>
        <v>musta</v>
      </c>
      <c r="AY1546" s="31">
        <f t="shared" si="448"/>
        <v>10</v>
      </c>
      <c r="AZ1546" s="31">
        <f t="shared" si="449"/>
        <v>10</v>
      </c>
      <c r="BA1546" s="31">
        <f t="shared" si="450"/>
        <v>0</v>
      </c>
      <c r="BB1546" s="31">
        <f t="shared" si="451"/>
        <v>0</v>
      </c>
      <c r="BC1546" s="31">
        <f t="shared" si="452"/>
        <v>0</v>
      </c>
      <c r="BM1546" s="2" t="s">
        <v>35</v>
      </c>
      <c r="BN1546" s="2" t="s">
        <v>35</v>
      </c>
    </row>
    <row r="1547" spans="1:66" x14ac:dyDescent="0.25">
      <c r="A1547" s="50">
        <v>1536</v>
      </c>
      <c r="B1547" s="50">
        <v>1301</v>
      </c>
      <c r="C1547" s="50" t="str">
        <f t="shared" si="442"/>
        <v>13586_1_2248</v>
      </c>
      <c r="D1547" s="50">
        <v>1</v>
      </c>
      <c r="E1547" s="51">
        <f t="shared" si="443"/>
        <v>135860001</v>
      </c>
      <c r="F1547" s="76" t="str">
        <f t="shared" si="441"/>
        <v>13586_1</v>
      </c>
      <c r="G1547" s="80">
        <v>13586</v>
      </c>
      <c r="H1547" s="52">
        <v>1</v>
      </c>
      <c r="I1547" s="52">
        <v>2248</v>
      </c>
      <c r="J1547" s="53" t="str">
        <f t="shared" si="444"/>
        <v>ok</v>
      </c>
      <c r="K1547" s="54" t="str">
        <f t="shared" si="455"/>
        <v>13586_1</v>
      </c>
      <c r="L1547" s="54">
        <v>13586</v>
      </c>
      <c r="M1547" s="54">
        <v>1</v>
      </c>
      <c r="N1547" s="54">
        <v>2139</v>
      </c>
      <c r="O1547" s="55">
        <v>78</v>
      </c>
      <c r="P1547" s="55">
        <v>39</v>
      </c>
      <c r="Q1547" s="55">
        <v>25</v>
      </c>
      <c r="R1547" s="55">
        <v>12</v>
      </c>
      <c r="S1547" s="52">
        <v>0</v>
      </c>
      <c r="T1547" s="56">
        <v>402</v>
      </c>
      <c r="U1547" s="56">
        <v>12</v>
      </c>
      <c r="V1547" s="56">
        <v>419</v>
      </c>
      <c r="W1547" s="56">
        <v>78</v>
      </c>
      <c r="X1547" s="57">
        <v>0.39</v>
      </c>
      <c r="Y1547" s="109"/>
      <c r="Z1547" s="109"/>
      <c r="AA1547" s="109"/>
      <c r="AB1547" s="109"/>
      <c r="AC1547" s="56">
        <v>76</v>
      </c>
      <c r="AD1547" s="52" t="s">
        <v>35</v>
      </c>
      <c r="AE1547" s="52" t="s">
        <v>35</v>
      </c>
      <c r="AF1547" s="52" t="s">
        <v>35</v>
      </c>
      <c r="AG1547" s="52"/>
      <c r="AH1547" s="106"/>
      <c r="AI1547" s="59"/>
      <c r="AJ1547" s="68" t="s">
        <v>10</v>
      </c>
      <c r="AK1547" t="s">
        <v>10</v>
      </c>
      <c r="AL1547" s="30" t="s">
        <v>10</v>
      </c>
      <c r="AM1547" s="39"/>
      <c r="AN1547" s="115" t="s">
        <v>10</v>
      </c>
      <c r="AO1547" s="30"/>
      <c r="AQ1547" s="5"/>
      <c r="AS1547" s="37"/>
      <c r="AT1547" s="30" t="s">
        <v>10</v>
      </c>
      <c r="AV1547" t="str">
        <f t="shared" si="445"/>
        <v>musta</v>
      </c>
      <c r="AW1547" t="str">
        <f t="shared" si="446"/>
        <v>musta</v>
      </c>
      <c r="AX1547" t="str">
        <f t="shared" si="447"/>
        <v>musta</v>
      </c>
      <c r="AY1547" s="31">
        <f t="shared" si="448"/>
        <v>0</v>
      </c>
      <c r="AZ1547" s="31">
        <f t="shared" si="449"/>
        <v>0</v>
      </c>
      <c r="BA1547" s="31">
        <f t="shared" si="450"/>
        <v>0</v>
      </c>
      <c r="BB1547" s="31">
        <f t="shared" si="451"/>
        <v>0</v>
      </c>
      <c r="BC1547" s="31">
        <f t="shared" si="452"/>
        <v>0</v>
      </c>
      <c r="BM1547" s="2" t="s">
        <v>35</v>
      </c>
      <c r="BN1547" s="2" t="s">
        <v>35</v>
      </c>
    </row>
    <row r="1548" spans="1:66" x14ac:dyDescent="0.25">
      <c r="A1548" s="50">
        <v>1537</v>
      </c>
      <c r="B1548" s="50">
        <v>1302</v>
      </c>
      <c r="C1548" s="50" t="str">
        <f t="shared" si="442"/>
        <v>13591_1_8285</v>
      </c>
      <c r="D1548" s="50">
        <v>1</v>
      </c>
      <c r="E1548" s="51">
        <f t="shared" si="443"/>
        <v>135910001</v>
      </c>
      <c r="F1548" s="76" t="str">
        <f t="shared" ref="F1548:F1611" si="456">CONCATENATE(G1548,"_",H1548)</f>
        <v>13591_1</v>
      </c>
      <c r="G1548" s="80">
        <v>13591</v>
      </c>
      <c r="H1548" s="52">
        <v>1</v>
      </c>
      <c r="I1548" s="52">
        <v>8285</v>
      </c>
      <c r="J1548" s="53" t="str">
        <f t="shared" si="444"/>
        <v>ok</v>
      </c>
      <c r="K1548" s="54" t="str">
        <f t="shared" si="455"/>
        <v>13591_1</v>
      </c>
      <c r="L1548" s="54">
        <v>13591</v>
      </c>
      <c r="M1548" s="54">
        <v>1</v>
      </c>
      <c r="N1548" s="54">
        <v>3899</v>
      </c>
      <c r="O1548" s="55">
        <v>8</v>
      </c>
      <c r="P1548" s="55">
        <v>9</v>
      </c>
      <c r="Q1548" s="55">
        <v>1</v>
      </c>
      <c r="R1548" s="55">
        <v>1</v>
      </c>
      <c r="S1548" s="52">
        <v>0</v>
      </c>
      <c r="T1548" s="56">
        <v>432</v>
      </c>
      <c r="U1548" s="56">
        <v>30</v>
      </c>
      <c r="V1548" s="56">
        <v>434</v>
      </c>
      <c r="W1548" s="56">
        <v>8</v>
      </c>
      <c r="X1548" s="57">
        <v>0.09</v>
      </c>
      <c r="Y1548" s="109"/>
      <c r="Z1548" s="109"/>
      <c r="AA1548" s="109"/>
      <c r="AB1548" s="109"/>
      <c r="AC1548" s="56">
        <v>25</v>
      </c>
      <c r="AD1548" s="52" t="s">
        <v>35</v>
      </c>
      <c r="AE1548" s="52" t="s">
        <v>35</v>
      </c>
      <c r="AF1548" s="52" t="s">
        <v>35</v>
      </c>
      <c r="AG1548" s="52"/>
      <c r="AH1548" s="106"/>
      <c r="AI1548" s="59"/>
      <c r="AJ1548" s="68" t="s">
        <v>10</v>
      </c>
      <c r="AK1548" t="s">
        <v>10</v>
      </c>
      <c r="AL1548" s="30" t="s">
        <v>10</v>
      </c>
      <c r="AM1548" s="39"/>
      <c r="AN1548" s="115" t="s">
        <v>10</v>
      </c>
      <c r="AO1548" s="30"/>
      <c r="AQ1548" s="5"/>
      <c r="AS1548" s="37"/>
      <c r="AT1548" s="30" t="s">
        <v>10</v>
      </c>
      <c r="AV1548" t="str">
        <f t="shared" si="445"/>
        <v>musta</v>
      </c>
      <c r="AW1548" t="str">
        <f t="shared" si="446"/>
        <v>musta</v>
      </c>
      <c r="AX1548" t="str">
        <f t="shared" si="447"/>
        <v>musta</v>
      </c>
      <c r="AY1548" s="31">
        <f t="shared" si="448"/>
        <v>0</v>
      </c>
      <c r="AZ1548" s="31">
        <f t="shared" si="449"/>
        <v>0</v>
      </c>
      <c r="BA1548" s="31">
        <f t="shared" si="450"/>
        <v>0</v>
      </c>
      <c r="BB1548" s="31">
        <f t="shared" si="451"/>
        <v>0</v>
      </c>
      <c r="BC1548" s="31">
        <f t="shared" si="452"/>
        <v>0</v>
      </c>
      <c r="BM1548" s="2" t="s">
        <v>35</v>
      </c>
      <c r="BN1548" s="2" t="s">
        <v>35</v>
      </c>
    </row>
    <row r="1549" spans="1:66" x14ac:dyDescent="0.25">
      <c r="A1549" s="50">
        <v>1538</v>
      </c>
      <c r="B1549" s="50">
        <v>1303</v>
      </c>
      <c r="C1549" s="50" t="str">
        <f t="shared" ref="C1549:C1612" si="457">CONCATENATE(G1549,"_",H1549,"_",I1549)</f>
        <v>13595_1_8690</v>
      </c>
      <c r="D1549" s="50">
        <v>1</v>
      </c>
      <c r="E1549" s="51">
        <f t="shared" ref="E1549:E1612" si="458">G1549*10000+H1549</f>
        <v>135950001</v>
      </c>
      <c r="F1549" s="76" t="str">
        <f t="shared" si="456"/>
        <v>13595_1</v>
      </c>
      <c r="G1549" s="80">
        <v>13595</v>
      </c>
      <c r="H1549" s="52">
        <v>1</v>
      </c>
      <c r="I1549" s="52">
        <v>8690</v>
      </c>
      <c r="J1549" s="53" t="str">
        <f t="shared" ref="J1549:J1612" si="459">IF(F1549=K1549,"ok","huom!")</f>
        <v>ok</v>
      </c>
      <c r="K1549" s="54" t="str">
        <f t="shared" si="455"/>
        <v>13595_1</v>
      </c>
      <c r="L1549" s="54">
        <v>13595</v>
      </c>
      <c r="M1549" s="54">
        <v>1</v>
      </c>
      <c r="N1549" s="54">
        <v>8255</v>
      </c>
      <c r="O1549" s="55">
        <v>143</v>
      </c>
      <c r="P1549" s="55">
        <v>60</v>
      </c>
      <c r="Q1549" s="55">
        <v>61</v>
      </c>
      <c r="R1549" s="55">
        <v>25</v>
      </c>
      <c r="S1549" s="52">
        <v>0</v>
      </c>
      <c r="T1549" s="56">
        <v>108</v>
      </c>
      <c r="U1549" s="56">
        <v>4</v>
      </c>
      <c r="V1549" s="56">
        <v>109</v>
      </c>
      <c r="W1549" s="56">
        <v>143</v>
      </c>
      <c r="X1549" s="57">
        <v>0.6</v>
      </c>
      <c r="Y1549" s="109"/>
      <c r="Z1549" s="109"/>
      <c r="AA1549" s="109"/>
      <c r="AB1549" s="109"/>
      <c r="AC1549" s="56">
        <v>8</v>
      </c>
      <c r="AD1549" s="52" t="s">
        <v>35</v>
      </c>
      <c r="AE1549" s="52" t="s">
        <v>35</v>
      </c>
      <c r="AF1549" s="52" t="s">
        <v>35</v>
      </c>
      <c r="AG1549" s="52"/>
      <c r="AH1549" s="106"/>
      <c r="AI1549" s="59"/>
      <c r="AJ1549" s="68" t="s">
        <v>10</v>
      </c>
      <c r="AK1549" t="s">
        <v>10</v>
      </c>
      <c r="AL1549" s="30" t="s">
        <v>10</v>
      </c>
      <c r="AM1549" s="39"/>
      <c r="AN1549" s="115" t="s">
        <v>10</v>
      </c>
      <c r="AO1549" s="30"/>
      <c r="AQ1549" s="5"/>
      <c r="AS1549" s="37"/>
      <c r="AT1549" s="30" t="s">
        <v>10</v>
      </c>
      <c r="AV1549" t="str">
        <f t="shared" ref="AV1549:AV1612" si="460">IF(X1549="ei mallia","ei mallia",IF(X1549&gt;0.599999,IF(W1549&gt;999,"punainen",IF(AC1549&gt;99,"punainen",IF(AD1549="osa seud. yht","punainen","musta"))),"musta"))</f>
        <v>musta</v>
      </c>
      <c r="AW1549" t="str">
        <f t="shared" ref="AW1549:AW1612" si="461">IF(X1549="ei mallia","ei mallia",IF(X1549&gt;0.399999,IF(W1549&gt;1999,"punainen",IF(AC1549&gt;499,"punainen",IF(AE1549="osa seud. yht","punainen","musta"))),"musta"))</f>
        <v>musta</v>
      </c>
      <c r="AX1549" t="str">
        <f t="shared" ref="AX1549:AX1612" si="462">IF(X1549="ei mallia","ei mallia",IF(AY1549&gt;20,"punainen","musta"))</f>
        <v>musta</v>
      </c>
      <c r="AY1549" s="31">
        <f t="shared" ref="AY1549:AY1612" si="463">SUM(AZ1549:BC1549)</f>
        <v>10</v>
      </c>
      <c r="AZ1549" s="31">
        <f t="shared" ref="AZ1549:AZ1612" si="464">IF(X1549&gt;0.59999,10,IF(X1549&gt;0.39999,1,0))</f>
        <v>10</v>
      </c>
      <c r="BA1549" s="31">
        <f t="shared" ref="BA1549:BA1612" si="465">IF(W1549&gt;1999,10,IF(W1549&gt;999,1,0))</f>
        <v>0</v>
      </c>
      <c r="BB1549" s="31">
        <f t="shared" ref="BB1549:BB1612" si="466">IF(AC1549&gt;499,10,IF(AC1549&gt;99,1,0))</f>
        <v>0</v>
      </c>
      <c r="BC1549" s="31">
        <f t="shared" ref="BC1549:BC1612" si="467">IF(AE1549="osa seud. yht",10,IF(AD1549="osa seud. yht",1,0))</f>
        <v>0</v>
      </c>
      <c r="BM1549" s="2" t="s">
        <v>35</v>
      </c>
      <c r="BN1549" s="2" t="s">
        <v>35</v>
      </c>
    </row>
    <row r="1550" spans="1:66" x14ac:dyDescent="0.25">
      <c r="A1550" s="50">
        <v>1539</v>
      </c>
      <c r="B1550" s="50">
        <v>1304</v>
      </c>
      <c r="C1550" s="50" t="str">
        <f t="shared" si="457"/>
        <v>13596_1_7858</v>
      </c>
      <c r="D1550" s="50">
        <v>1</v>
      </c>
      <c r="E1550" s="51">
        <f t="shared" si="458"/>
        <v>135960001</v>
      </c>
      <c r="F1550" s="76" t="str">
        <f t="shared" si="456"/>
        <v>13596_1</v>
      </c>
      <c r="G1550" s="80">
        <v>13596</v>
      </c>
      <c r="H1550" s="52">
        <v>1</v>
      </c>
      <c r="I1550" s="52">
        <v>7858</v>
      </c>
      <c r="J1550" s="53" t="str">
        <f t="shared" si="459"/>
        <v>ok</v>
      </c>
      <c r="K1550" s="54" t="str">
        <f t="shared" si="455"/>
        <v>13596_1</v>
      </c>
      <c r="L1550" s="54">
        <v>13596</v>
      </c>
      <c r="M1550" s="54">
        <v>1</v>
      </c>
      <c r="N1550" s="54">
        <v>7110</v>
      </c>
      <c r="O1550" s="55">
        <v>28</v>
      </c>
      <c r="P1550" s="55">
        <v>22</v>
      </c>
      <c r="Q1550" s="55">
        <v>14</v>
      </c>
      <c r="R1550" s="55">
        <v>14</v>
      </c>
      <c r="S1550" s="52">
        <v>0</v>
      </c>
      <c r="T1550" s="56">
        <v>124</v>
      </c>
      <c r="U1550" s="56">
        <v>6</v>
      </c>
      <c r="V1550" s="56">
        <v>124</v>
      </c>
      <c r="W1550" s="56">
        <v>28</v>
      </c>
      <c r="X1550" s="57">
        <v>0.22</v>
      </c>
      <c r="Y1550" s="109"/>
      <c r="Z1550" s="109"/>
      <c r="AA1550" s="109"/>
      <c r="AB1550" s="109"/>
      <c r="AC1550" s="56">
        <v>4</v>
      </c>
      <c r="AD1550" s="52" t="s">
        <v>35</v>
      </c>
      <c r="AE1550" s="52" t="s">
        <v>35</v>
      </c>
      <c r="AF1550" s="52" t="s">
        <v>35</v>
      </c>
      <c r="AG1550" s="52"/>
      <c r="AH1550" s="106"/>
      <c r="AI1550" s="59"/>
      <c r="AJ1550" s="68" t="s">
        <v>10</v>
      </c>
      <c r="AK1550" t="s">
        <v>10</v>
      </c>
      <c r="AL1550" s="30" t="s">
        <v>10</v>
      </c>
      <c r="AM1550" s="39"/>
      <c r="AN1550" s="115" t="s">
        <v>10</v>
      </c>
      <c r="AO1550" s="30"/>
      <c r="AQ1550" s="5"/>
      <c r="AS1550" s="37"/>
      <c r="AT1550" s="30" t="s">
        <v>10</v>
      </c>
      <c r="AV1550" t="str">
        <f t="shared" si="460"/>
        <v>musta</v>
      </c>
      <c r="AW1550" t="str">
        <f t="shared" si="461"/>
        <v>musta</v>
      </c>
      <c r="AX1550" t="str">
        <f t="shared" si="462"/>
        <v>musta</v>
      </c>
      <c r="AY1550" s="31">
        <f t="shared" si="463"/>
        <v>0</v>
      </c>
      <c r="AZ1550" s="31">
        <f t="shared" si="464"/>
        <v>0</v>
      </c>
      <c r="BA1550" s="31">
        <f t="shared" si="465"/>
        <v>0</v>
      </c>
      <c r="BB1550" s="31">
        <f t="shared" si="466"/>
        <v>0</v>
      </c>
      <c r="BC1550" s="31">
        <f t="shared" si="467"/>
        <v>0</v>
      </c>
      <c r="BM1550" s="2" t="s">
        <v>35</v>
      </c>
      <c r="BN1550" s="2" t="s">
        <v>35</v>
      </c>
    </row>
    <row r="1551" spans="1:66" x14ac:dyDescent="0.25">
      <c r="A1551" s="50">
        <v>1540</v>
      </c>
      <c r="B1551" s="50">
        <v>1305</v>
      </c>
      <c r="C1551" s="50" t="str">
        <f t="shared" si="457"/>
        <v>13599_1_3394</v>
      </c>
      <c r="D1551" s="50">
        <v>1</v>
      </c>
      <c r="E1551" s="51">
        <f t="shared" si="458"/>
        <v>135990001</v>
      </c>
      <c r="F1551" s="76" t="str">
        <f t="shared" si="456"/>
        <v>13599_1</v>
      </c>
      <c r="G1551" s="80">
        <v>13599</v>
      </c>
      <c r="H1551" s="52">
        <v>1</v>
      </c>
      <c r="I1551" s="52">
        <v>3394</v>
      </c>
      <c r="J1551" s="53" t="str">
        <f t="shared" si="459"/>
        <v>ok</v>
      </c>
      <c r="K1551" s="54" t="str">
        <f t="shared" si="455"/>
        <v>13599_1</v>
      </c>
      <c r="L1551" s="54">
        <v>13599</v>
      </c>
      <c r="M1551" s="54">
        <v>1</v>
      </c>
      <c r="N1551" s="54">
        <v>8536</v>
      </c>
      <c r="O1551" s="55">
        <v>8</v>
      </c>
      <c r="P1551" s="55">
        <v>13</v>
      </c>
      <c r="Q1551" s="55">
        <v>2</v>
      </c>
      <c r="R1551" s="55">
        <v>2</v>
      </c>
      <c r="S1551" s="52">
        <v>0</v>
      </c>
      <c r="T1551" s="56">
        <v>191</v>
      </c>
      <c r="U1551" s="56">
        <v>8</v>
      </c>
      <c r="V1551" s="56">
        <v>196</v>
      </c>
      <c r="W1551" s="56">
        <v>8</v>
      </c>
      <c r="X1551" s="57">
        <v>0.13</v>
      </c>
      <c r="Y1551" s="109"/>
      <c r="Z1551" s="109"/>
      <c r="AA1551" s="109"/>
      <c r="AB1551" s="109"/>
      <c r="AC1551" s="56">
        <v>4</v>
      </c>
      <c r="AD1551" s="52" t="s">
        <v>35</v>
      </c>
      <c r="AE1551" s="52" t="s">
        <v>35</v>
      </c>
      <c r="AF1551" s="52" t="s">
        <v>35</v>
      </c>
      <c r="AG1551" s="52"/>
      <c r="AH1551" s="106"/>
      <c r="AI1551" s="59"/>
      <c r="AJ1551" s="68" t="s">
        <v>10</v>
      </c>
      <c r="AK1551" t="s">
        <v>10</v>
      </c>
      <c r="AL1551" s="30" t="s">
        <v>10</v>
      </c>
      <c r="AM1551" s="39"/>
      <c r="AN1551" s="115" t="s">
        <v>10</v>
      </c>
      <c r="AO1551" s="30"/>
      <c r="AQ1551" s="5"/>
      <c r="AS1551" s="37"/>
      <c r="AT1551" s="30" t="s">
        <v>10</v>
      </c>
      <c r="AV1551" t="str">
        <f t="shared" si="460"/>
        <v>musta</v>
      </c>
      <c r="AW1551" t="str">
        <f t="shared" si="461"/>
        <v>musta</v>
      </c>
      <c r="AX1551" t="str">
        <f t="shared" si="462"/>
        <v>musta</v>
      </c>
      <c r="AY1551" s="31">
        <f t="shared" si="463"/>
        <v>0</v>
      </c>
      <c r="AZ1551" s="31">
        <f t="shared" si="464"/>
        <v>0</v>
      </c>
      <c r="BA1551" s="31">
        <f t="shared" si="465"/>
        <v>0</v>
      </c>
      <c r="BB1551" s="31">
        <f t="shared" si="466"/>
        <v>0</v>
      </c>
      <c r="BC1551" s="31">
        <f t="shared" si="467"/>
        <v>0</v>
      </c>
      <c r="BM1551" s="2" t="s">
        <v>35</v>
      </c>
      <c r="BN1551" s="2" t="s">
        <v>35</v>
      </c>
    </row>
    <row r="1552" spans="1:66" x14ac:dyDescent="0.25">
      <c r="A1552" s="50">
        <v>1541</v>
      </c>
      <c r="B1552" s="50">
        <v>1306</v>
      </c>
      <c r="C1552" s="50" t="str">
        <f t="shared" si="457"/>
        <v>13599_2_5757</v>
      </c>
      <c r="D1552" s="50">
        <v>1</v>
      </c>
      <c r="E1552" s="51">
        <f t="shared" si="458"/>
        <v>135990002</v>
      </c>
      <c r="F1552" s="76" t="str">
        <f t="shared" si="456"/>
        <v>13599_2</v>
      </c>
      <c r="G1552" s="80">
        <v>13599</v>
      </c>
      <c r="H1552" s="52">
        <v>2</v>
      </c>
      <c r="I1552" s="52">
        <v>5757</v>
      </c>
      <c r="J1552" s="53" t="str">
        <f t="shared" si="459"/>
        <v>huom!</v>
      </c>
      <c r="K1552" s="54"/>
      <c r="L1552" s="54"/>
      <c r="M1552" s="54"/>
      <c r="N1552" s="54"/>
      <c r="O1552" s="55">
        <v>8</v>
      </c>
      <c r="P1552" s="55">
        <v>13</v>
      </c>
      <c r="Q1552" s="55">
        <v>2</v>
      </c>
      <c r="R1552" s="55">
        <v>2</v>
      </c>
      <c r="S1552" s="52">
        <v>0</v>
      </c>
      <c r="T1552" s="56">
        <v>60</v>
      </c>
      <c r="U1552" s="56">
        <v>2</v>
      </c>
      <c r="V1552" s="56">
        <v>59</v>
      </c>
      <c r="W1552" s="56">
        <v>8</v>
      </c>
      <c r="X1552" s="57">
        <v>0.13</v>
      </c>
      <c r="Y1552" s="109"/>
      <c r="Z1552" s="109"/>
      <c r="AA1552" s="109"/>
      <c r="AB1552" s="109"/>
      <c r="AC1552" s="56">
        <v>4</v>
      </c>
      <c r="AD1552" s="52" t="s">
        <v>35</v>
      </c>
      <c r="AE1552" s="52" t="s">
        <v>35</v>
      </c>
      <c r="AF1552" s="52" t="s">
        <v>35</v>
      </c>
      <c r="AG1552" s="52"/>
      <c r="AH1552" s="106"/>
      <c r="AI1552" s="59"/>
      <c r="AJ1552" s="68" t="s">
        <v>10</v>
      </c>
      <c r="AK1552" t="s">
        <v>10</v>
      </c>
      <c r="AL1552" s="30" t="s">
        <v>10</v>
      </c>
      <c r="AM1552" s="39"/>
      <c r="AN1552" s="115" t="s">
        <v>10</v>
      </c>
      <c r="AO1552" s="30"/>
      <c r="AQ1552" s="5"/>
      <c r="AS1552" s="37"/>
      <c r="AT1552" s="30" t="s">
        <v>10</v>
      </c>
      <c r="AV1552" t="str">
        <f t="shared" si="460"/>
        <v>musta</v>
      </c>
      <c r="AW1552" t="str">
        <f t="shared" si="461"/>
        <v>musta</v>
      </c>
      <c r="AX1552" t="str">
        <f t="shared" si="462"/>
        <v>musta</v>
      </c>
      <c r="AY1552" s="31">
        <f t="shared" si="463"/>
        <v>0</v>
      </c>
      <c r="AZ1552" s="31">
        <f t="shared" si="464"/>
        <v>0</v>
      </c>
      <c r="BA1552" s="31">
        <f t="shared" si="465"/>
        <v>0</v>
      </c>
      <c r="BB1552" s="31">
        <f t="shared" si="466"/>
        <v>0</v>
      </c>
      <c r="BC1552" s="31">
        <f t="shared" si="467"/>
        <v>0</v>
      </c>
      <c r="BM1552" s="2" t="s">
        <v>35</v>
      </c>
      <c r="BN1552" s="2" t="s">
        <v>35</v>
      </c>
    </row>
    <row r="1553" spans="1:66" x14ac:dyDescent="0.25">
      <c r="A1553" s="50">
        <v>1542</v>
      </c>
      <c r="B1553" s="50">
        <v>1307</v>
      </c>
      <c r="C1553" s="50" t="str">
        <f t="shared" si="457"/>
        <v>13601_1_8884</v>
      </c>
      <c r="D1553" s="50">
        <v>1</v>
      </c>
      <c r="E1553" s="51">
        <f t="shared" si="458"/>
        <v>136010001</v>
      </c>
      <c r="F1553" s="76" t="str">
        <f t="shared" si="456"/>
        <v>13601_1</v>
      </c>
      <c r="G1553" s="80">
        <v>13601</v>
      </c>
      <c r="H1553" s="52">
        <v>1</v>
      </c>
      <c r="I1553" s="52">
        <v>8884</v>
      </c>
      <c r="J1553" s="53" t="str">
        <f t="shared" si="459"/>
        <v>ok</v>
      </c>
      <c r="K1553" s="54" t="str">
        <f>CONCATENATE(L1553,"_",M1553)</f>
        <v>13601_1</v>
      </c>
      <c r="L1553" s="54">
        <v>13601</v>
      </c>
      <c r="M1553" s="54">
        <v>1</v>
      </c>
      <c r="N1553" s="54">
        <v>7782</v>
      </c>
      <c r="O1553" s="55">
        <v>44</v>
      </c>
      <c r="P1553" s="55">
        <v>78</v>
      </c>
      <c r="Q1553" s="55">
        <v>21</v>
      </c>
      <c r="R1553" s="55">
        <v>37</v>
      </c>
      <c r="S1553" s="52">
        <v>0</v>
      </c>
      <c r="T1553" s="56">
        <v>39</v>
      </c>
      <c r="U1553" s="56">
        <v>1</v>
      </c>
      <c r="V1553" s="56">
        <v>40</v>
      </c>
      <c r="W1553" s="56">
        <v>44</v>
      </c>
      <c r="X1553" s="57">
        <v>0.78</v>
      </c>
      <c r="Y1553" s="109"/>
      <c r="Z1553" s="109"/>
      <c r="AA1553" s="109"/>
      <c r="AB1553" s="109"/>
      <c r="AC1553" s="56">
        <v>21</v>
      </c>
      <c r="AD1553" s="52" t="s">
        <v>35</v>
      </c>
      <c r="AE1553" s="52" t="s">
        <v>35</v>
      </c>
      <c r="AF1553" s="52" t="s">
        <v>35</v>
      </c>
      <c r="AG1553" s="52"/>
      <c r="AH1553" s="106"/>
      <c r="AI1553" s="59"/>
      <c r="AJ1553" s="68" t="s">
        <v>10</v>
      </c>
      <c r="AK1553" t="s">
        <v>10</v>
      </c>
      <c r="AL1553" s="30" t="s">
        <v>10</v>
      </c>
      <c r="AM1553" s="39"/>
      <c r="AN1553" s="115" t="s">
        <v>10</v>
      </c>
      <c r="AO1553" s="30"/>
      <c r="AQ1553" s="5"/>
      <c r="AS1553" s="37"/>
      <c r="AT1553" s="30" t="s">
        <v>10</v>
      </c>
      <c r="AV1553" t="str">
        <f t="shared" si="460"/>
        <v>musta</v>
      </c>
      <c r="AW1553" t="str">
        <f t="shared" si="461"/>
        <v>musta</v>
      </c>
      <c r="AX1553" t="str">
        <f t="shared" si="462"/>
        <v>musta</v>
      </c>
      <c r="AY1553" s="31">
        <f t="shared" si="463"/>
        <v>10</v>
      </c>
      <c r="AZ1553" s="31">
        <f t="shared" si="464"/>
        <v>10</v>
      </c>
      <c r="BA1553" s="31">
        <f t="shared" si="465"/>
        <v>0</v>
      </c>
      <c r="BB1553" s="31">
        <f t="shared" si="466"/>
        <v>0</v>
      </c>
      <c r="BC1553" s="31">
        <f t="shared" si="467"/>
        <v>0</v>
      </c>
      <c r="BM1553" s="2" t="s">
        <v>35</v>
      </c>
      <c r="BN1553" s="2" t="s">
        <v>35</v>
      </c>
    </row>
    <row r="1554" spans="1:66" x14ac:dyDescent="0.25">
      <c r="A1554" s="50">
        <v>1543</v>
      </c>
      <c r="B1554" s="50">
        <v>1308</v>
      </c>
      <c r="C1554" s="50" t="str">
        <f t="shared" si="457"/>
        <v>13604_2_3520</v>
      </c>
      <c r="D1554" s="50">
        <v>1</v>
      </c>
      <c r="E1554" s="51">
        <f t="shared" si="458"/>
        <v>136040002</v>
      </c>
      <c r="F1554" s="76" t="str">
        <f t="shared" si="456"/>
        <v>13604_2</v>
      </c>
      <c r="G1554" s="80">
        <v>13604</v>
      </c>
      <c r="H1554" s="52">
        <v>2</v>
      </c>
      <c r="I1554" s="52">
        <v>3520</v>
      </c>
      <c r="J1554" s="53" t="str">
        <f t="shared" si="459"/>
        <v>huom!</v>
      </c>
      <c r="K1554" s="54"/>
      <c r="L1554" s="54"/>
      <c r="M1554" s="54"/>
      <c r="N1554" s="54"/>
      <c r="O1554" s="55">
        <v>58</v>
      </c>
      <c r="P1554" s="55">
        <v>86</v>
      </c>
      <c r="Q1554" s="55">
        <v>34</v>
      </c>
      <c r="R1554" s="55">
        <v>39</v>
      </c>
      <c r="S1554" s="52">
        <v>0</v>
      </c>
      <c r="T1554" s="56">
        <v>27</v>
      </c>
      <c r="U1554" s="56">
        <v>0</v>
      </c>
      <c r="V1554" s="56">
        <v>23</v>
      </c>
      <c r="W1554" s="56">
        <v>58</v>
      </c>
      <c r="X1554" s="57">
        <v>0.86</v>
      </c>
      <c r="Y1554" s="109"/>
      <c r="Z1554" s="109"/>
      <c r="AA1554" s="109"/>
      <c r="AB1554" s="109"/>
      <c r="AC1554" s="56">
        <v>12</v>
      </c>
      <c r="AD1554" s="52" t="s">
        <v>35</v>
      </c>
      <c r="AE1554" s="52" t="s">
        <v>35</v>
      </c>
      <c r="AF1554" s="52" t="s">
        <v>35</v>
      </c>
      <c r="AG1554" s="52"/>
      <c r="AH1554" s="106"/>
      <c r="AI1554" s="59"/>
      <c r="AJ1554" s="68" t="s">
        <v>10</v>
      </c>
      <c r="AK1554" t="s">
        <v>10</v>
      </c>
      <c r="AL1554" s="30" t="s">
        <v>10</v>
      </c>
      <c r="AM1554" s="39"/>
      <c r="AN1554" s="115" t="s">
        <v>10</v>
      </c>
      <c r="AO1554" s="30"/>
      <c r="AQ1554" s="5"/>
      <c r="AS1554" s="37"/>
      <c r="AT1554" s="30" t="s">
        <v>10</v>
      </c>
      <c r="AV1554" t="str">
        <f t="shared" si="460"/>
        <v>musta</v>
      </c>
      <c r="AW1554" t="str">
        <f t="shared" si="461"/>
        <v>musta</v>
      </c>
      <c r="AX1554" t="str">
        <f t="shared" si="462"/>
        <v>musta</v>
      </c>
      <c r="AY1554" s="31">
        <f t="shared" si="463"/>
        <v>10</v>
      </c>
      <c r="AZ1554" s="31">
        <f t="shared" si="464"/>
        <v>10</v>
      </c>
      <c r="BA1554" s="31">
        <f t="shared" si="465"/>
        <v>0</v>
      </c>
      <c r="BB1554" s="31">
        <f t="shared" si="466"/>
        <v>0</v>
      </c>
      <c r="BC1554" s="31">
        <f t="shared" si="467"/>
        <v>0</v>
      </c>
      <c r="BM1554" s="2" t="s">
        <v>35</v>
      </c>
      <c r="BN1554" s="2" t="s">
        <v>35</v>
      </c>
    </row>
    <row r="1555" spans="1:66" x14ac:dyDescent="0.25">
      <c r="A1555" s="50">
        <v>1544</v>
      </c>
      <c r="B1555" s="50">
        <v>1309</v>
      </c>
      <c r="C1555" s="50" t="str">
        <f t="shared" si="457"/>
        <v>13606_1_7910</v>
      </c>
      <c r="D1555" s="50">
        <v>1</v>
      </c>
      <c r="E1555" s="51">
        <f t="shared" si="458"/>
        <v>136060001</v>
      </c>
      <c r="F1555" s="76" t="str">
        <f t="shared" si="456"/>
        <v>13606_1</v>
      </c>
      <c r="G1555" s="80">
        <v>13606</v>
      </c>
      <c r="H1555" s="52">
        <v>1</v>
      </c>
      <c r="I1555" s="52">
        <v>7910</v>
      </c>
      <c r="J1555" s="53" t="str">
        <f t="shared" si="459"/>
        <v>ok</v>
      </c>
      <c r="K1555" s="54" t="str">
        <f>CONCATENATE(L1555,"_",M1555)</f>
        <v>13606_1</v>
      </c>
      <c r="L1555" s="54">
        <v>13606</v>
      </c>
      <c r="M1555" s="54">
        <v>1</v>
      </c>
      <c r="N1555" s="54">
        <v>7579</v>
      </c>
      <c r="O1555" s="55">
        <v>136</v>
      </c>
      <c r="P1555" s="55">
        <v>89</v>
      </c>
      <c r="Q1555" s="55">
        <v>48</v>
      </c>
      <c r="R1555" s="55">
        <v>31</v>
      </c>
      <c r="S1555" s="52">
        <v>0</v>
      </c>
      <c r="T1555" s="56">
        <v>71</v>
      </c>
      <c r="U1555" s="56">
        <v>7</v>
      </c>
      <c r="V1555" s="56">
        <v>65</v>
      </c>
      <c r="W1555" s="56">
        <v>136</v>
      </c>
      <c r="X1555" s="57">
        <v>0.89</v>
      </c>
      <c r="Y1555" s="109"/>
      <c r="Z1555" s="109"/>
      <c r="AA1555" s="109"/>
      <c r="AB1555" s="109"/>
      <c r="AC1555" s="56">
        <v>18</v>
      </c>
      <c r="AD1555" s="52" t="s">
        <v>35</v>
      </c>
      <c r="AE1555" s="52" t="s">
        <v>35</v>
      </c>
      <c r="AF1555" s="52" t="s">
        <v>35</v>
      </c>
      <c r="AG1555" s="52"/>
      <c r="AH1555" s="106"/>
      <c r="AI1555" s="59"/>
      <c r="AJ1555" s="68" t="s">
        <v>10</v>
      </c>
      <c r="AK1555" t="s">
        <v>10</v>
      </c>
      <c r="AL1555" s="30" t="s">
        <v>10</v>
      </c>
      <c r="AM1555" s="39"/>
      <c r="AN1555" s="115" t="s">
        <v>10</v>
      </c>
      <c r="AO1555" s="30"/>
      <c r="AQ1555" s="5"/>
      <c r="AS1555" s="37"/>
      <c r="AT1555" s="30" t="s">
        <v>10</v>
      </c>
      <c r="AV1555" t="str">
        <f t="shared" si="460"/>
        <v>musta</v>
      </c>
      <c r="AW1555" t="str">
        <f t="shared" si="461"/>
        <v>musta</v>
      </c>
      <c r="AX1555" t="str">
        <f t="shared" si="462"/>
        <v>musta</v>
      </c>
      <c r="AY1555" s="31">
        <f t="shared" si="463"/>
        <v>10</v>
      </c>
      <c r="AZ1555" s="31">
        <f t="shared" si="464"/>
        <v>10</v>
      </c>
      <c r="BA1555" s="31">
        <f t="shared" si="465"/>
        <v>0</v>
      </c>
      <c r="BB1555" s="31">
        <f t="shared" si="466"/>
        <v>0</v>
      </c>
      <c r="BC1555" s="31">
        <f t="shared" si="467"/>
        <v>0</v>
      </c>
      <c r="BM1555" s="2" t="s">
        <v>35</v>
      </c>
      <c r="BN1555" s="2" t="s">
        <v>35</v>
      </c>
    </row>
    <row r="1556" spans="1:66" x14ac:dyDescent="0.25">
      <c r="A1556" s="50">
        <v>1545</v>
      </c>
      <c r="B1556" s="50">
        <v>1310</v>
      </c>
      <c r="C1556" s="50" t="str">
        <f t="shared" si="457"/>
        <v>13607_1_6196</v>
      </c>
      <c r="D1556" s="50">
        <v>1</v>
      </c>
      <c r="E1556" s="51">
        <f t="shared" si="458"/>
        <v>136070001</v>
      </c>
      <c r="F1556" s="76" t="str">
        <f t="shared" si="456"/>
        <v>13607_1</v>
      </c>
      <c r="G1556" s="80">
        <v>13607</v>
      </c>
      <c r="H1556" s="52">
        <v>1</v>
      </c>
      <c r="I1556" s="52">
        <v>6196</v>
      </c>
      <c r="J1556" s="53" t="str">
        <f t="shared" si="459"/>
        <v>ok</v>
      </c>
      <c r="K1556" s="54" t="str">
        <f>CONCATENATE(L1556,"_",M1556)</f>
        <v>13607_1</v>
      </c>
      <c r="L1556" s="54">
        <v>13607</v>
      </c>
      <c r="M1556" s="54">
        <v>1</v>
      </c>
      <c r="N1556" s="54">
        <v>16920</v>
      </c>
      <c r="O1556" s="55">
        <v>103</v>
      </c>
      <c r="P1556" s="55">
        <v>91</v>
      </c>
      <c r="Q1556" s="55">
        <v>77</v>
      </c>
      <c r="R1556" s="55">
        <v>68</v>
      </c>
      <c r="S1556" s="52">
        <v>0</v>
      </c>
      <c r="T1556" s="56">
        <v>21</v>
      </c>
      <c r="U1556" s="56">
        <v>2</v>
      </c>
      <c r="V1556" s="56">
        <v>20</v>
      </c>
      <c r="W1556" s="56">
        <v>103</v>
      </c>
      <c r="X1556" s="57">
        <v>0.91</v>
      </c>
      <c r="Y1556" s="109"/>
      <c r="Z1556" s="109"/>
      <c r="AA1556" s="109"/>
      <c r="AB1556" s="109"/>
      <c r="AC1556" s="56">
        <v>8</v>
      </c>
      <c r="AD1556" s="52" t="s">
        <v>35</v>
      </c>
      <c r="AE1556" s="52" t="s">
        <v>35</v>
      </c>
      <c r="AF1556" s="52" t="s">
        <v>35</v>
      </c>
      <c r="AG1556" s="52"/>
      <c r="AH1556" s="106"/>
      <c r="AI1556" s="59"/>
      <c r="AJ1556" s="68" t="s">
        <v>10</v>
      </c>
      <c r="AK1556" t="s">
        <v>10</v>
      </c>
      <c r="AL1556" s="30" t="s">
        <v>10</v>
      </c>
      <c r="AM1556" s="39"/>
      <c r="AN1556" s="115" t="s">
        <v>10</v>
      </c>
      <c r="AO1556" s="30"/>
      <c r="AQ1556" s="5"/>
      <c r="AS1556" s="37"/>
      <c r="AT1556" s="30" t="s">
        <v>10</v>
      </c>
      <c r="AV1556" t="str">
        <f t="shared" si="460"/>
        <v>musta</v>
      </c>
      <c r="AW1556" t="str">
        <f t="shared" si="461"/>
        <v>musta</v>
      </c>
      <c r="AX1556" t="str">
        <f t="shared" si="462"/>
        <v>musta</v>
      </c>
      <c r="AY1556" s="31">
        <f t="shared" si="463"/>
        <v>10</v>
      </c>
      <c r="AZ1556" s="31">
        <f t="shared" si="464"/>
        <v>10</v>
      </c>
      <c r="BA1556" s="31">
        <f t="shared" si="465"/>
        <v>0</v>
      </c>
      <c r="BB1556" s="31">
        <f t="shared" si="466"/>
        <v>0</v>
      </c>
      <c r="BC1556" s="31">
        <f t="shared" si="467"/>
        <v>0</v>
      </c>
      <c r="BM1556" s="2" t="s">
        <v>35</v>
      </c>
      <c r="BN1556" s="2" t="s">
        <v>35</v>
      </c>
    </row>
    <row r="1557" spans="1:66" x14ac:dyDescent="0.25">
      <c r="A1557" s="50">
        <v>1546</v>
      </c>
      <c r="B1557" s="50">
        <v>1311</v>
      </c>
      <c r="C1557" s="50" t="str">
        <f t="shared" si="457"/>
        <v>13607_2_5274</v>
      </c>
      <c r="D1557" s="50">
        <v>1</v>
      </c>
      <c r="E1557" s="51">
        <f t="shared" si="458"/>
        <v>136070002</v>
      </c>
      <c r="F1557" s="76" t="str">
        <f t="shared" si="456"/>
        <v>13607_2</v>
      </c>
      <c r="G1557" s="80">
        <v>13607</v>
      </c>
      <c r="H1557" s="52">
        <v>2</v>
      </c>
      <c r="I1557" s="52">
        <v>5274</v>
      </c>
      <c r="J1557" s="53" t="str">
        <f t="shared" si="459"/>
        <v>huom!</v>
      </c>
      <c r="K1557" s="54"/>
      <c r="L1557" s="54"/>
      <c r="M1557" s="54"/>
      <c r="N1557" s="54"/>
      <c r="O1557" s="55">
        <v>103</v>
      </c>
      <c r="P1557" s="55">
        <v>91</v>
      </c>
      <c r="Q1557" s="55">
        <v>77</v>
      </c>
      <c r="R1557" s="55">
        <v>68</v>
      </c>
      <c r="S1557" s="52">
        <v>0</v>
      </c>
      <c r="T1557" s="56">
        <v>21</v>
      </c>
      <c r="U1557" s="56">
        <v>2</v>
      </c>
      <c r="V1557" s="56">
        <v>20</v>
      </c>
      <c r="W1557" s="56">
        <v>103</v>
      </c>
      <c r="X1557" s="57">
        <v>0.91</v>
      </c>
      <c r="Y1557" s="109"/>
      <c r="Z1557" s="109"/>
      <c r="AA1557" s="109"/>
      <c r="AB1557" s="109"/>
      <c r="AC1557" s="56">
        <v>1</v>
      </c>
      <c r="AD1557" s="52" t="s">
        <v>35</v>
      </c>
      <c r="AE1557" s="52" t="s">
        <v>35</v>
      </c>
      <c r="AF1557" s="52" t="s">
        <v>35</v>
      </c>
      <c r="AG1557" s="52"/>
      <c r="AH1557" s="106"/>
      <c r="AI1557" s="59"/>
      <c r="AJ1557" s="68" t="s">
        <v>10</v>
      </c>
      <c r="AK1557" t="s">
        <v>10</v>
      </c>
      <c r="AL1557" s="30" t="s">
        <v>10</v>
      </c>
      <c r="AM1557" s="39"/>
      <c r="AN1557" s="115" t="s">
        <v>10</v>
      </c>
      <c r="AO1557" s="30"/>
      <c r="AQ1557" s="5"/>
      <c r="AS1557" s="37"/>
      <c r="AT1557" s="30" t="s">
        <v>10</v>
      </c>
      <c r="AV1557" t="str">
        <f t="shared" si="460"/>
        <v>musta</v>
      </c>
      <c r="AW1557" t="str">
        <f t="shared" si="461"/>
        <v>musta</v>
      </c>
      <c r="AX1557" t="str">
        <f t="shared" si="462"/>
        <v>musta</v>
      </c>
      <c r="AY1557" s="31">
        <f t="shared" si="463"/>
        <v>10</v>
      </c>
      <c r="AZ1557" s="31">
        <f t="shared" si="464"/>
        <v>10</v>
      </c>
      <c r="BA1557" s="31">
        <f t="shared" si="465"/>
        <v>0</v>
      </c>
      <c r="BB1557" s="31">
        <f t="shared" si="466"/>
        <v>0</v>
      </c>
      <c r="BC1557" s="31">
        <f t="shared" si="467"/>
        <v>0</v>
      </c>
      <c r="BM1557" s="2" t="s">
        <v>35</v>
      </c>
      <c r="BN1557" s="2" t="s">
        <v>35</v>
      </c>
    </row>
    <row r="1558" spans="1:66" x14ac:dyDescent="0.25">
      <c r="A1558" s="50">
        <v>1547</v>
      </c>
      <c r="B1558" s="50">
        <v>1312</v>
      </c>
      <c r="C1558" s="50" t="str">
        <f t="shared" si="457"/>
        <v>13607_3_5830</v>
      </c>
      <c r="D1558" s="50">
        <v>1</v>
      </c>
      <c r="E1558" s="51">
        <f t="shared" si="458"/>
        <v>136070003</v>
      </c>
      <c r="F1558" s="76" t="str">
        <f t="shared" si="456"/>
        <v>13607_3</v>
      </c>
      <c r="G1558" s="80">
        <v>13607</v>
      </c>
      <c r="H1558" s="52">
        <v>3</v>
      </c>
      <c r="I1558" s="52">
        <v>5830</v>
      </c>
      <c r="J1558" s="53" t="str">
        <f t="shared" si="459"/>
        <v>huom!</v>
      </c>
      <c r="K1558" s="54"/>
      <c r="L1558" s="54"/>
      <c r="M1558" s="54"/>
      <c r="N1558" s="54"/>
      <c r="O1558" s="55">
        <v>103</v>
      </c>
      <c r="P1558" s="55">
        <v>91</v>
      </c>
      <c r="Q1558" s="55">
        <v>77</v>
      </c>
      <c r="R1558" s="55">
        <v>68</v>
      </c>
      <c r="S1558" s="52">
        <v>0</v>
      </c>
      <c r="T1558" s="56">
        <v>21</v>
      </c>
      <c r="U1558" s="56">
        <v>2</v>
      </c>
      <c r="V1558" s="56">
        <v>20</v>
      </c>
      <c r="W1558" s="56">
        <v>103</v>
      </c>
      <c r="X1558" s="57">
        <v>0.91</v>
      </c>
      <c r="Y1558" s="109"/>
      <c r="Z1558" s="109"/>
      <c r="AA1558" s="109"/>
      <c r="AB1558" s="109"/>
      <c r="AC1558" s="56">
        <v>6</v>
      </c>
      <c r="AD1558" s="52" t="s">
        <v>35</v>
      </c>
      <c r="AE1558" s="52" t="s">
        <v>35</v>
      </c>
      <c r="AF1558" s="52" t="s">
        <v>35</v>
      </c>
      <c r="AG1558" s="52"/>
      <c r="AH1558" s="106"/>
      <c r="AI1558" s="59"/>
      <c r="AJ1558" s="68" t="s">
        <v>10</v>
      </c>
      <c r="AK1558" t="s">
        <v>10</v>
      </c>
      <c r="AL1558" s="30" t="s">
        <v>10</v>
      </c>
      <c r="AM1558" s="39"/>
      <c r="AN1558" s="115" t="s">
        <v>10</v>
      </c>
      <c r="AO1558" s="30"/>
      <c r="AQ1558" s="5"/>
      <c r="AS1558" s="37"/>
      <c r="AT1558" s="30" t="s">
        <v>10</v>
      </c>
      <c r="AV1558" t="str">
        <f t="shared" si="460"/>
        <v>musta</v>
      </c>
      <c r="AW1558" t="str">
        <f t="shared" si="461"/>
        <v>musta</v>
      </c>
      <c r="AX1558" t="str">
        <f t="shared" si="462"/>
        <v>musta</v>
      </c>
      <c r="AY1558" s="31">
        <f t="shared" si="463"/>
        <v>10</v>
      </c>
      <c r="AZ1558" s="31">
        <f t="shared" si="464"/>
        <v>10</v>
      </c>
      <c r="BA1558" s="31">
        <f t="shared" si="465"/>
        <v>0</v>
      </c>
      <c r="BB1558" s="31">
        <f t="shared" si="466"/>
        <v>0</v>
      </c>
      <c r="BC1558" s="31">
        <f t="shared" si="467"/>
        <v>0</v>
      </c>
      <c r="BM1558" s="2" t="s">
        <v>35</v>
      </c>
      <c r="BN1558" s="2" t="s">
        <v>35</v>
      </c>
    </row>
    <row r="1559" spans="1:66" x14ac:dyDescent="0.25">
      <c r="A1559" s="50">
        <v>1548</v>
      </c>
      <c r="B1559" s="50">
        <v>1313</v>
      </c>
      <c r="C1559" s="50" t="str">
        <f t="shared" si="457"/>
        <v>13609_1_5905</v>
      </c>
      <c r="D1559" s="50">
        <v>1</v>
      </c>
      <c r="E1559" s="51">
        <f t="shared" si="458"/>
        <v>136090001</v>
      </c>
      <c r="F1559" s="76" t="str">
        <f t="shared" si="456"/>
        <v>13609_1</v>
      </c>
      <c r="G1559" s="80">
        <v>13609</v>
      </c>
      <c r="H1559" s="52">
        <v>1</v>
      </c>
      <c r="I1559" s="52">
        <v>5905</v>
      </c>
      <c r="J1559" s="53" t="str">
        <f t="shared" si="459"/>
        <v>ok</v>
      </c>
      <c r="K1559" s="54" t="str">
        <f>CONCATENATE(L1559,"_",M1559)</f>
        <v>13609_1</v>
      </c>
      <c r="L1559" s="54">
        <v>13609</v>
      </c>
      <c r="M1559" s="54">
        <v>1</v>
      </c>
      <c r="N1559" s="54">
        <v>5795</v>
      </c>
      <c r="O1559" s="55">
        <v>347</v>
      </c>
      <c r="P1559" s="55">
        <v>68</v>
      </c>
      <c r="Q1559" s="55">
        <v>101</v>
      </c>
      <c r="R1559" s="55">
        <v>19</v>
      </c>
      <c r="S1559" s="52">
        <v>0</v>
      </c>
      <c r="T1559" s="56">
        <v>1229</v>
      </c>
      <c r="U1559" s="56">
        <v>41</v>
      </c>
      <c r="V1559" s="56">
        <v>1314</v>
      </c>
      <c r="W1559" s="56">
        <v>347</v>
      </c>
      <c r="X1559" s="57">
        <v>0.68</v>
      </c>
      <c r="Y1559" s="109"/>
      <c r="Z1559" s="109"/>
      <c r="AA1559" s="109"/>
      <c r="AB1559" s="109"/>
      <c r="AC1559" s="56">
        <v>111</v>
      </c>
      <c r="AD1559" s="61" t="s">
        <v>34</v>
      </c>
      <c r="AE1559" s="52" t="s">
        <v>35</v>
      </c>
      <c r="AF1559" s="52" t="s">
        <v>35</v>
      </c>
      <c r="AG1559" s="52"/>
      <c r="AH1559" s="106"/>
      <c r="AI1559" s="59"/>
      <c r="AJ1559" s="68" t="s">
        <v>10</v>
      </c>
      <c r="AK1559" t="s">
        <v>10</v>
      </c>
      <c r="AL1559" s="30" t="s">
        <v>10</v>
      </c>
      <c r="AM1559" s="39"/>
      <c r="AN1559" s="115" t="s">
        <v>10</v>
      </c>
      <c r="AO1559" s="30"/>
      <c r="AQ1559" s="5"/>
      <c r="AS1559" s="37"/>
      <c r="AT1559" s="30" t="s">
        <v>10</v>
      </c>
      <c r="AV1559" t="str">
        <f t="shared" si="460"/>
        <v>punainen</v>
      </c>
      <c r="AW1559" t="str">
        <f t="shared" si="461"/>
        <v>musta</v>
      </c>
      <c r="AX1559" t="str">
        <f t="shared" si="462"/>
        <v>musta</v>
      </c>
      <c r="AY1559" s="31">
        <f t="shared" si="463"/>
        <v>12</v>
      </c>
      <c r="AZ1559" s="31">
        <f t="shared" si="464"/>
        <v>10</v>
      </c>
      <c r="BA1559" s="31">
        <f t="shared" si="465"/>
        <v>0</v>
      </c>
      <c r="BB1559" s="31">
        <f t="shared" si="466"/>
        <v>1</v>
      </c>
      <c r="BC1559" s="31">
        <f t="shared" si="467"/>
        <v>1</v>
      </c>
      <c r="BM1559" s="32" t="s">
        <v>34</v>
      </c>
      <c r="BN1559" s="2" t="s">
        <v>35</v>
      </c>
    </row>
    <row r="1560" spans="1:66" x14ac:dyDescent="0.25">
      <c r="A1560" s="50">
        <v>1549</v>
      </c>
      <c r="B1560" s="50">
        <v>1314</v>
      </c>
      <c r="C1560" s="50" t="str">
        <f t="shared" si="457"/>
        <v>13609_2_8986</v>
      </c>
      <c r="D1560" s="50">
        <v>1</v>
      </c>
      <c r="E1560" s="51">
        <f t="shared" si="458"/>
        <v>136090002</v>
      </c>
      <c r="F1560" s="76" t="str">
        <f t="shared" si="456"/>
        <v>13609_2</v>
      </c>
      <c r="G1560" s="80">
        <v>13609</v>
      </c>
      <c r="H1560" s="52">
        <v>2</v>
      </c>
      <c r="I1560" s="52">
        <v>8986</v>
      </c>
      <c r="J1560" s="53" t="str">
        <f t="shared" si="459"/>
        <v>ok</v>
      </c>
      <c r="K1560" s="54" t="str">
        <f>CONCATENATE(L1560,"_",M1560)</f>
        <v>13609_2</v>
      </c>
      <c r="L1560" s="54">
        <v>13609</v>
      </c>
      <c r="M1560" s="54">
        <v>2</v>
      </c>
      <c r="N1560" s="54">
        <v>8828</v>
      </c>
      <c r="O1560" s="55">
        <v>307</v>
      </c>
      <c r="P1560" s="55">
        <v>86</v>
      </c>
      <c r="Q1560" s="55">
        <v>102</v>
      </c>
      <c r="R1560" s="55">
        <v>29</v>
      </c>
      <c r="S1560" s="52">
        <v>0</v>
      </c>
      <c r="T1560" s="56">
        <v>477</v>
      </c>
      <c r="U1560" s="56">
        <v>21</v>
      </c>
      <c r="V1560" s="56">
        <v>494</v>
      </c>
      <c r="W1560" s="56">
        <v>307</v>
      </c>
      <c r="X1560" s="57">
        <v>0.86</v>
      </c>
      <c r="Y1560" s="109"/>
      <c r="Z1560" s="109"/>
      <c r="AA1560" s="109"/>
      <c r="AB1560" s="109"/>
      <c r="AC1560" s="56">
        <v>28</v>
      </c>
      <c r="AD1560" s="52" t="s">
        <v>35</v>
      </c>
      <c r="AE1560" s="52" t="s">
        <v>35</v>
      </c>
      <c r="AF1560" s="52" t="s">
        <v>35</v>
      </c>
      <c r="AG1560" s="52"/>
      <c r="AH1560" s="106"/>
      <c r="AI1560" s="59"/>
      <c r="AJ1560" s="68" t="s">
        <v>10</v>
      </c>
      <c r="AK1560" t="s">
        <v>10</v>
      </c>
      <c r="AL1560" s="30" t="s">
        <v>10</v>
      </c>
      <c r="AM1560" s="39"/>
      <c r="AN1560" s="115" t="s">
        <v>10</v>
      </c>
      <c r="AO1560" s="30"/>
      <c r="AQ1560" s="5"/>
      <c r="AS1560" s="37"/>
      <c r="AT1560" s="30" t="s">
        <v>10</v>
      </c>
      <c r="AV1560" t="str">
        <f t="shared" si="460"/>
        <v>musta</v>
      </c>
      <c r="AW1560" t="str">
        <f t="shared" si="461"/>
        <v>musta</v>
      </c>
      <c r="AX1560" t="str">
        <f t="shared" si="462"/>
        <v>musta</v>
      </c>
      <c r="AY1560" s="31">
        <f t="shared" si="463"/>
        <v>10</v>
      </c>
      <c r="AZ1560" s="31">
        <f t="shared" si="464"/>
        <v>10</v>
      </c>
      <c r="BA1560" s="31">
        <f t="shared" si="465"/>
        <v>0</v>
      </c>
      <c r="BB1560" s="31">
        <f t="shared" si="466"/>
        <v>0</v>
      </c>
      <c r="BC1560" s="31">
        <f t="shared" si="467"/>
        <v>0</v>
      </c>
      <c r="BM1560" s="32" t="s">
        <v>34</v>
      </c>
      <c r="BN1560" s="2" t="s">
        <v>35</v>
      </c>
    </row>
    <row r="1561" spans="1:66" x14ac:dyDescent="0.25">
      <c r="A1561" s="50">
        <v>1550</v>
      </c>
      <c r="B1561" s="50">
        <v>1315</v>
      </c>
      <c r="C1561" s="50" t="str">
        <f t="shared" si="457"/>
        <v>13610_1_7420</v>
      </c>
      <c r="D1561" s="50">
        <v>1</v>
      </c>
      <c r="E1561" s="51">
        <f t="shared" si="458"/>
        <v>136100001</v>
      </c>
      <c r="F1561" s="76" t="str">
        <f t="shared" si="456"/>
        <v>13610_1</v>
      </c>
      <c r="G1561" s="80">
        <v>13610</v>
      </c>
      <c r="H1561" s="52">
        <v>1</v>
      </c>
      <c r="I1561" s="52">
        <v>7420</v>
      </c>
      <c r="J1561" s="53" t="str">
        <f t="shared" si="459"/>
        <v>ok</v>
      </c>
      <c r="K1561" s="54" t="str">
        <f>CONCATENATE(L1561,"_",M1561)</f>
        <v>13610_1</v>
      </c>
      <c r="L1561" s="54">
        <v>13610</v>
      </c>
      <c r="M1561" s="54">
        <v>1</v>
      </c>
      <c r="N1561" s="54">
        <v>16134</v>
      </c>
      <c r="O1561" s="55">
        <v>72</v>
      </c>
      <c r="P1561" s="55">
        <v>88</v>
      </c>
      <c r="Q1561" s="55">
        <v>35</v>
      </c>
      <c r="R1561" s="55">
        <v>45</v>
      </c>
      <c r="S1561" s="52">
        <v>0</v>
      </c>
      <c r="T1561" s="56">
        <v>43</v>
      </c>
      <c r="U1561" s="56">
        <v>2</v>
      </c>
      <c r="V1561" s="56">
        <v>34</v>
      </c>
      <c r="W1561" s="56">
        <v>72</v>
      </c>
      <c r="X1561" s="57">
        <v>0.88</v>
      </c>
      <c r="Y1561" s="109"/>
      <c r="Z1561" s="109"/>
      <c r="AA1561" s="109"/>
      <c r="AB1561" s="109"/>
      <c r="AC1561" s="56">
        <v>1</v>
      </c>
      <c r="AD1561" s="52" t="s">
        <v>35</v>
      </c>
      <c r="AE1561" s="52" t="s">
        <v>35</v>
      </c>
      <c r="AF1561" s="52" t="s">
        <v>35</v>
      </c>
      <c r="AG1561" s="52"/>
      <c r="AH1561" s="106"/>
      <c r="AI1561" s="59"/>
      <c r="AJ1561" s="68" t="s">
        <v>10</v>
      </c>
      <c r="AK1561" t="s">
        <v>10</v>
      </c>
      <c r="AL1561" s="30" t="s">
        <v>10</v>
      </c>
      <c r="AM1561" s="39"/>
      <c r="AN1561" s="115" t="s">
        <v>10</v>
      </c>
      <c r="AO1561" s="30"/>
      <c r="AQ1561" s="5"/>
      <c r="AS1561" s="37"/>
      <c r="AT1561" s="30" t="s">
        <v>10</v>
      </c>
      <c r="AV1561" t="str">
        <f t="shared" si="460"/>
        <v>musta</v>
      </c>
      <c r="AW1561" t="str">
        <f t="shared" si="461"/>
        <v>musta</v>
      </c>
      <c r="AX1561" t="str">
        <f t="shared" si="462"/>
        <v>musta</v>
      </c>
      <c r="AY1561" s="31">
        <f t="shared" si="463"/>
        <v>10</v>
      </c>
      <c r="AZ1561" s="31">
        <f t="shared" si="464"/>
        <v>10</v>
      </c>
      <c r="BA1561" s="31">
        <f t="shared" si="465"/>
        <v>0</v>
      </c>
      <c r="BB1561" s="31">
        <f t="shared" si="466"/>
        <v>0</v>
      </c>
      <c r="BC1561" s="31">
        <f t="shared" si="467"/>
        <v>0</v>
      </c>
      <c r="BM1561" s="2" t="s">
        <v>35</v>
      </c>
      <c r="BN1561" s="2" t="s">
        <v>35</v>
      </c>
    </row>
    <row r="1562" spans="1:66" x14ac:dyDescent="0.25">
      <c r="A1562" s="50">
        <v>1551</v>
      </c>
      <c r="B1562" s="50">
        <v>1316</v>
      </c>
      <c r="C1562" s="50" t="str">
        <f t="shared" si="457"/>
        <v>13610_2_4875</v>
      </c>
      <c r="D1562" s="50">
        <v>1</v>
      </c>
      <c r="E1562" s="51">
        <f t="shared" si="458"/>
        <v>136100002</v>
      </c>
      <c r="F1562" s="76" t="str">
        <f t="shared" si="456"/>
        <v>13610_2</v>
      </c>
      <c r="G1562" s="80">
        <v>13610</v>
      </c>
      <c r="H1562" s="52">
        <v>2</v>
      </c>
      <c r="I1562" s="52">
        <v>4875</v>
      </c>
      <c r="J1562" s="53" t="str">
        <f t="shared" si="459"/>
        <v>huom!</v>
      </c>
      <c r="K1562" s="54"/>
      <c r="L1562" s="54"/>
      <c r="M1562" s="54"/>
      <c r="N1562" s="54"/>
      <c r="O1562" s="55">
        <v>72</v>
      </c>
      <c r="P1562" s="55">
        <v>88</v>
      </c>
      <c r="Q1562" s="55">
        <v>35</v>
      </c>
      <c r="R1562" s="55">
        <v>45</v>
      </c>
      <c r="S1562" s="52">
        <v>0</v>
      </c>
      <c r="T1562" s="56">
        <v>43</v>
      </c>
      <c r="U1562" s="56">
        <v>2</v>
      </c>
      <c r="V1562" s="56">
        <v>34</v>
      </c>
      <c r="W1562" s="56">
        <v>72</v>
      </c>
      <c r="X1562" s="57">
        <v>0.88</v>
      </c>
      <c r="Y1562" s="109"/>
      <c r="Z1562" s="109"/>
      <c r="AA1562" s="109"/>
      <c r="AB1562" s="109"/>
      <c r="AC1562" s="56">
        <v>1</v>
      </c>
      <c r="AD1562" s="52" t="s">
        <v>35</v>
      </c>
      <c r="AE1562" s="52" t="s">
        <v>35</v>
      </c>
      <c r="AF1562" s="52" t="s">
        <v>35</v>
      </c>
      <c r="AG1562" s="52"/>
      <c r="AH1562" s="106"/>
      <c r="AI1562" s="59"/>
      <c r="AJ1562" s="68" t="s">
        <v>10</v>
      </c>
      <c r="AK1562" t="s">
        <v>10</v>
      </c>
      <c r="AL1562" s="30" t="s">
        <v>10</v>
      </c>
      <c r="AM1562" s="39"/>
      <c r="AN1562" s="115" t="s">
        <v>10</v>
      </c>
      <c r="AO1562" s="30"/>
      <c r="AQ1562" s="5"/>
      <c r="AS1562" s="37"/>
      <c r="AT1562" s="30" t="s">
        <v>10</v>
      </c>
      <c r="AV1562" t="str">
        <f t="shared" si="460"/>
        <v>musta</v>
      </c>
      <c r="AW1562" t="str">
        <f t="shared" si="461"/>
        <v>musta</v>
      </c>
      <c r="AX1562" t="str">
        <f t="shared" si="462"/>
        <v>musta</v>
      </c>
      <c r="AY1562" s="31">
        <f t="shared" si="463"/>
        <v>10</v>
      </c>
      <c r="AZ1562" s="31">
        <f t="shared" si="464"/>
        <v>10</v>
      </c>
      <c r="BA1562" s="31">
        <f t="shared" si="465"/>
        <v>0</v>
      </c>
      <c r="BB1562" s="31">
        <f t="shared" si="466"/>
        <v>0</v>
      </c>
      <c r="BC1562" s="31">
        <f t="shared" si="467"/>
        <v>0</v>
      </c>
      <c r="BM1562" s="2" t="s">
        <v>35</v>
      </c>
      <c r="BN1562" s="2" t="s">
        <v>35</v>
      </c>
    </row>
    <row r="1563" spans="1:66" x14ac:dyDescent="0.25">
      <c r="A1563" s="50">
        <v>1552</v>
      </c>
      <c r="B1563" s="50">
        <v>1317</v>
      </c>
      <c r="C1563" s="50" t="str">
        <f t="shared" si="457"/>
        <v>13610_3_4940</v>
      </c>
      <c r="D1563" s="50">
        <v>1</v>
      </c>
      <c r="E1563" s="51">
        <f t="shared" si="458"/>
        <v>136100003</v>
      </c>
      <c r="F1563" s="76" t="str">
        <f t="shared" si="456"/>
        <v>13610_3</v>
      </c>
      <c r="G1563" s="80">
        <v>13610</v>
      </c>
      <c r="H1563" s="52">
        <v>3</v>
      </c>
      <c r="I1563" s="52">
        <v>4940</v>
      </c>
      <c r="J1563" s="53" t="str">
        <f t="shared" si="459"/>
        <v>huom!</v>
      </c>
      <c r="K1563" s="54"/>
      <c r="L1563" s="54"/>
      <c r="M1563" s="54"/>
      <c r="N1563" s="54"/>
      <c r="O1563" s="55">
        <v>72</v>
      </c>
      <c r="P1563" s="55">
        <v>88</v>
      </c>
      <c r="Q1563" s="55">
        <v>35</v>
      </c>
      <c r="R1563" s="55">
        <v>45</v>
      </c>
      <c r="S1563" s="52">
        <v>0</v>
      </c>
      <c r="T1563" s="56">
        <v>43</v>
      </c>
      <c r="U1563" s="56">
        <v>2</v>
      </c>
      <c r="V1563" s="56">
        <v>34</v>
      </c>
      <c r="W1563" s="56">
        <v>72</v>
      </c>
      <c r="X1563" s="57">
        <v>0.88</v>
      </c>
      <c r="Y1563" s="109"/>
      <c r="Z1563" s="109"/>
      <c r="AA1563" s="109"/>
      <c r="AB1563" s="109"/>
      <c r="AC1563" s="56">
        <v>5</v>
      </c>
      <c r="AD1563" s="52" t="s">
        <v>35</v>
      </c>
      <c r="AE1563" s="52" t="s">
        <v>35</v>
      </c>
      <c r="AF1563" s="52" t="s">
        <v>35</v>
      </c>
      <c r="AG1563" s="52"/>
      <c r="AH1563" s="106"/>
      <c r="AI1563" s="59"/>
      <c r="AJ1563" s="68" t="s">
        <v>10</v>
      </c>
      <c r="AK1563" t="s">
        <v>10</v>
      </c>
      <c r="AL1563" s="30" t="s">
        <v>10</v>
      </c>
      <c r="AM1563" s="39"/>
      <c r="AN1563" s="115" t="s">
        <v>10</v>
      </c>
      <c r="AO1563" s="30"/>
      <c r="AQ1563" s="5"/>
      <c r="AS1563" s="37"/>
      <c r="AT1563" s="30" t="s">
        <v>10</v>
      </c>
      <c r="AV1563" t="str">
        <f t="shared" si="460"/>
        <v>musta</v>
      </c>
      <c r="AW1563" t="str">
        <f t="shared" si="461"/>
        <v>musta</v>
      </c>
      <c r="AX1563" t="str">
        <f t="shared" si="462"/>
        <v>musta</v>
      </c>
      <c r="AY1563" s="31">
        <f t="shared" si="463"/>
        <v>10</v>
      </c>
      <c r="AZ1563" s="31">
        <f t="shared" si="464"/>
        <v>10</v>
      </c>
      <c r="BA1563" s="31">
        <f t="shared" si="465"/>
        <v>0</v>
      </c>
      <c r="BB1563" s="31">
        <f t="shared" si="466"/>
        <v>0</v>
      </c>
      <c r="BC1563" s="31">
        <f t="shared" si="467"/>
        <v>0</v>
      </c>
      <c r="BM1563" s="2" t="s">
        <v>35</v>
      </c>
      <c r="BN1563" s="2" t="s">
        <v>35</v>
      </c>
    </row>
    <row r="1564" spans="1:66" x14ac:dyDescent="0.25">
      <c r="A1564" s="50">
        <v>1553</v>
      </c>
      <c r="B1564" s="50">
        <v>1318</v>
      </c>
      <c r="C1564" s="50" t="str">
        <f t="shared" si="457"/>
        <v>13611_1_4027</v>
      </c>
      <c r="D1564" s="50">
        <v>1</v>
      </c>
      <c r="E1564" s="51">
        <f t="shared" si="458"/>
        <v>136110001</v>
      </c>
      <c r="F1564" s="76" t="str">
        <f t="shared" si="456"/>
        <v>13611_1</v>
      </c>
      <c r="G1564" s="80">
        <v>13611</v>
      </c>
      <c r="H1564" s="52">
        <v>1</v>
      </c>
      <c r="I1564" s="52">
        <v>4027</v>
      </c>
      <c r="J1564" s="53" t="str">
        <f t="shared" si="459"/>
        <v>ok</v>
      </c>
      <c r="K1564" s="54" t="str">
        <f>CONCATENATE(L1564,"_",M1564)</f>
        <v>13611_1</v>
      </c>
      <c r="L1564" s="54">
        <v>13611</v>
      </c>
      <c r="M1564" s="54">
        <v>1</v>
      </c>
      <c r="N1564" s="54">
        <v>8209</v>
      </c>
      <c r="O1564" s="55">
        <v>30</v>
      </c>
      <c r="P1564" s="55">
        <v>30</v>
      </c>
      <c r="Q1564" s="55">
        <v>6</v>
      </c>
      <c r="R1564" s="55">
        <v>8</v>
      </c>
      <c r="S1564" s="52">
        <v>0</v>
      </c>
      <c r="T1564" s="56">
        <v>104</v>
      </c>
      <c r="U1564" s="56">
        <v>7</v>
      </c>
      <c r="V1564" s="56">
        <v>105</v>
      </c>
      <c r="W1564" s="56">
        <v>30</v>
      </c>
      <c r="X1564" s="57">
        <v>0.3</v>
      </c>
      <c r="Y1564" s="109"/>
      <c r="Z1564" s="109"/>
      <c r="AA1564" s="109"/>
      <c r="AB1564" s="109"/>
      <c r="AC1564" s="56">
        <v>14</v>
      </c>
      <c r="AD1564" s="52" t="s">
        <v>35</v>
      </c>
      <c r="AE1564" s="52" t="s">
        <v>35</v>
      </c>
      <c r="AF1564" s="52" t="s">
        <v>35</v>
      </c>
      <c r="AG1564" s="52"/>
      <c r="AH1564" s="106"/>
      <c r="AI1564" s="59"/>
      <c r="AJ1564" s="68" t="s">
        <v>10</v>
      </c>
      <c r="AK1564" t="s">
        <v>10</v>
      </c>
      <c r="AL1564" s="30" t="s">
        <v>10</v>
      </c>
      <c r="AM1564" s="39"/>
      <c r="AN1564" s="115" t="s">
        <v>10</v>
      </c>
      <c r="AO1564" s="30"/>
      <c r="AQ1564" s="5"/>
      <c r="AS1564" s="37"/>
      <c r="AT1564" s="30" t="s">
        <v>10</v>
      </c>
      <c r="AV1564" t="str">
        <f t="shared" si="460"/>
        <v>musta</v>
      </c>
      <c r="AW1564" t="str">
        <f t="shared" si="461"/>
        <v>musta</v>
      </c>
      <c r="AX1564" t="str">
        <f t="shared" si="462"/>
        <v>musta</v>
      </c>
      <c r="AY1564" s="31">
        <f t="shared" si="463"/>
        <v>0</v>
      </c>
      <c r="AZ1564" s="31">
        <f t="shared" si="464"/>
        <v>0</v>
      </c>
      <c r="BA1564" s="31">
        <f t="shared" si="465"/>
        <v>0</v>
      </c>
      <c r="BB1564" s="31">
        <f t="shared" si="466"/>
        <v>0</v>
      </c>
      <c r="BC1564" s="31">
        <f t="shared" si="467"/>
        <v>0</v>
      </c>
      <c r="BM1564" s="2" t="s">
        <v>35</v>
      </c>
      <c r="BN1564" s="2" t="s">
        <v>35</v>
      </c>
    </row>
    <row r="1565" spans="1:66" x14ac:dyDescent="0.25">
      <c r="A1565" s="50">
        <v>1554</v>
      </c>
      <c r="B1565" s="50">
        <v>1319</v>
      </c>
      <c r="C1565" s="50" t="str">
        <f t="shared" si="457"/>
        <v>13611_2_6559</v>
      </c>
      <c r="D1565" s="50">
        <v>1</v>
      </c>
      <c r="E1565" s="51">
        <f t="shared" si="458"/>
        <v>136110002</v>
      </c>
      <c r="F1565" s="76" t="str">
        <f t="shared" si="456"/>
        <v>13611_2</v>
      </c>
      <c r="G1565" s="80">
        <v>13611</v>
      </c>
      <c r="H1565" s="52">
        <v>2</v>
      </c>
      <c r="I1565" s="52">
        <v>6559</v>
      </c>
      <c r="J1565" s="53" t="str">
        <f t="shared" si="459"/>
        <v>huom!</v>
      </c>
      <c r="K1565" s="54"/>
      <c r="L1565" s="54"/>
      <c r="M1565" s="54"/>
      <c r="N1565" s="54"/>
      <c r="O1565" s="55">
        <v>30</v>
      </c>
      <c r="P1565" s="55">
        <v>30</v>
      </c>
      <c r="Q1565" s="55">
        <v>6</v>
      </c>
      <c r="R1565" s="55">
        <v>8</v>
      </c>
      <c r="S1565" s="52">
        <v>0</v>
      </c>
      <c r="T1565" s="56">
        <v>104</v>
      </c>
      <c r="U1565" s="56">
        <v>7</v>
      </c>
      <c r="V1565" s="56">
        <v>105</v>
      </c>
      <c r="W1565" s="56">
        <v>30</v>
      </c>
      <c r="X1565" s="57">
        <v>0.3</v>
      </c>
      <c r="Y1565" s="109"/>
      <c r="Z1565" s="109"/>
      <c r="AA1565" s="109"/>
      <c r="AB1565" s="109"/>
      <c r="AC1565" s="56">
        <v>3</v>
      </c>
      <c r="AD1565" s="52" t="s">
        <v>35</v>
      </c>
      <c r="AE1565" s="52" t="s">
        <v>35</v>
      </c>
      <c r="AF1565" s="52" t="s">
        <v>35</v>
      </c>
      <c r="AG1565" s="52"/>
      <c r="AH1565" s="106"/>
      <c r="AI1565" s="59"/>
      <c r="AJ1565" s="68" t="s">
        <v>10</v>
      </c>
      <c r="AK1565" t="s">
        <v>10</v>
      </c>
      <c r="AL1565" s="30" t="s">
        <v>10</v>
      </c>
      <c r="AM1565" s="39"/>
      <c r="AN1565" s="115" t="s">
        <v>10</v>
      </c>
      <c r="AO1565" s="30"/>
      <c r="AQ1565" s="5"/>
      <c r="AS1565" s="37"/>
      <c r="AT1565" s="30" t="s">
        <v>10</v>
      </c>
      <c r="AV1565" t="str">
        <f t="shared" si="460"/>
        <v>musta</v>
      </c>
      <c r="AW1565" t="str">
        <f t="shared" si="461"/>
        <v>musta</v>
      </c>
      <c r="AX1565" t="str">
        <f t="shared" si="462"/>
        <v>musta</v>
      </c>
      <c r="AY1565" s="31">
        <f t="shared" si="463"/>
        <v>0</v>
      </c>
      <c r="AZ1565" s="31">
        <f t="shared" si="464"/>
        <v>0</v>
      </c>
      <c r="BA1565" s="31">
        <f t="shared" si="465"/>
        <v>0</v>
      </c>
      <c r="BB1565" s="31">
        <f t="shared" si="466"/>
        <v>0</v>
      </c>
      <c r="BC1565" s="31">
        <f t="shared" si="467"/>
        <v>0</v>
      </c>
      <c r="BM1565" s="2" t="s">
        <v>35</v>
      </c>
      <c r="BN1565" s="2" t="s">
        <v>35</v>
      </c>
    </row>
    <row r="1566" spans="1:66" x14ac:dyDescent="0.25">
      <c r="A1566" s="50">
        <v>1555</v>
      </c>
      <c r="B1566" s="50">
        <v>1320</v>
      </c>
      <c r="C1566" s="50" t="str">
        <f t="shared" si="457"/>
        <v>13613_1_4303</v>
      </c>
      <c r="D1566" s="50">
        <v>1</v>
      </c>
      <c r="E1566" s="51">
        <f t="shared" si="458"/>
        <v>136130001</v>
      </c>
      <c r="F1566" s="76" t="str">
        <f t="shared" si="456"/>
        <v>13613_1</v>
      </c>
      <c r="G1566" s="80">
        <v>13613</v>
      </c>
      <c r="H1566" s="52">
        <v>1</v>
      </c>
      <c r="I1566" s="52">
        <v>4303</v>
      </c>
      <c r="J1566" s="53" t="str">
        <f t="shared" si="459"/>
        <v>ok</v>
      </c>
      <c r="K1566" s="54" t="str">
        <f>CONCATENATE(L1566,"_",M1566)</f>
        <v>13613_1</v>
      </c>
      <c r="L1566" s="54">
        <v>13613</v>
      </c>
      <c r="M1566" s="54">
        <v>1</v>
      </c>
      <c r="N1566" s="54">
        <v>4150</v>
      </c>
      <c r="O1566" s="55">
        <v>130</v>
      </c>
      <c r="P1566" s="55">
        <v>84</v>
      </c>
      <c r="Q1566" s="55">
        <v>21</v>
      </c>
      <c r="R1566" s="55">
        <v>12</v>
      </c>
      <c r="S1566" s="52">
        <v>0</v>
      </c>
      <c r="T1566" s="56">
        <v>91</v>
      </c>
      <c r="U1566" s="56">
        <v>4</v>
      </c>
      <c r="V1566" s="56">
        <v>82</v>
      </c>
      <c r="W1566" s="56">
        <v>130</v>
      </c>
      <c r="X1566" s="57">
        <v>0.84</v>
      </c>
      <c r="Y1566" s="109"/>
      <c r="Z1566" s="109"/>
      <c r="AA1566" s="109"/>
      <c r="AB1566" s="109"/>
      <c r="AC1566" s="56">
        <v>34</v>
      </c>
      <c r="AD1566" s="52" t="s">
        <v>35</v>
      </c>
      <c r="AE1566" s="52" t="s">
        <v>35</v>
      </c>
      <c r="AF1566" s="52" t="s">
        <v>35</v>
      </c>
      <c r="AG1566" s="52"/>
      <c r="AH1566" s="106"/>
      <c r="AI1566" s="59"/>
      <c r="AJ1566" s="68" t="s">
        <v>10</v>
      </c>
      <c r="AK1566" t="s">
        <v>10</v>
      </c>
      <c r="AL1566" s="30" t="s">
        <v>10</v>
      </c>
      <c r="AM1566" s="39"/>
      <c r="AN1566" s="115" t="s">
        <v>10</v>
      </c>
      <c r="AO1566" s="30"/>
      <c r="AQ1566" s="5"/>
      <c r="AS1566" s="37"/>
      <c r="AT1566" s="30" t="s">
        <v>10</v>
      </c>
      <c r="AV1566" t="str">
        <f t="shared" si="460"/>
        <v>musta</v>
      </c>
      <c r="AW1566" t="str">
        <f t="shared" si="461"/>
        <v>musta</v>
      </c>
      <c r="AX1566" t="str">
        <f t="shared" si="462"/>
        <v>musta</v>
      </c>
      <c r="AY1566" s="31">
        <f t="shared" si="463"/>
        <v>10</v>
      </c>
      <c r="AZ1566" s="31">
        <f t="shared" si="464"/>
        <v>10</v>
      </c>
      <c r="BA1566" s="31">
        <f t="shared" si="465"/>
        <v>0</v>
      </c>
      <c r="BB1566" s="31">
        <f t="shared" si="466"/>
        <v>0</v>
      </c>
      <c r="BC1566" s="31">
        <f t="shared" si="467"/>
        <v>0</v>
      </c>
      <c r="BM1566" s="2" t="s">
        <v>35</v>
      </c>
      <c r="BN1566" s="2" t="s">
        <v>35</v>
      </c>
    </row>
    <row r="1567" spans="1:66" x14ac:dyDescent="0.25">
      <c r="A1567" s="50">
        <v>1556</v>
      </c>
      <c r="B1567" s="50">
        <v>1321</v>
      </c>
      <c r="C1567" s="50" t="str">
        <f t="shared" si="457"/>
        <v>13614_1_9001</v>
      </c>
      <c r="D1567" s="50">
        <v>1</v>
      </c>
      <c r="E1567" s="51">
        <f t="shared" si="458"/>
        <v>136140001</v>
      </c>
      <c r="F1567" s="76" t="str">
        <f t="shared" si="456"/>
        <v>13614_1</v>
      </c>
      <c r="G1567" s="80">
        <v>13614</v>
      </c>
      <c r="H1567" s="52">
        <v>1</v>
      </c>
      <c r="I1567" s="52">
        <v>9001</v>
      </c>
      <c r="J1567" s="53" t="str">
        <f t="shared" si="459"/>
        <v>ok</v>
      </c>
      <c r="K1567" s="54" t="str">
        <f>CONCATENATE(L1567,"_",M1567)</f>
        <v>13614_1</v>
      </c>
      <c r="L1567" s="54">
        <v>13614</v>
      </c>
      <c r="M1567" s="54">
        <v>1</v>
      </c>
      <c r="N1567" s="54">
        <v>8623</v>
      </c>
      <c r="O1567" s="55">
        <v>933</v>
      </c>
      <c r="P1567" s="55">
        <v>68</v>
      </c>
      <c r="Q1567" s="55">
        <v>734</v>
      </c>
      <c r="R1567" s="55">
        <v>50</v>
      </c>
      <c r="S1567" s="52">
        <v>0</v>
      </c>
      <c r="T1567" s="56">
        <v>99</v>
      </c>
      <c r="U1567" s="56">
        <v>2</v>
      </c>
      <c r="V1567" s="56">
        <v>100</v>
      </c>
      <c r="W1567" s="56">
        <v>933</v>
      </c>
      <c r="X1567" s="57">
        <v>0.68</v>
      </c>
      <c r="Y1567" s="109"/>
      <c r="Z1567" s="109"/>
      <c r="AA1567" s="109"/>
      <c r="AB1567" s="109"/>
      <c r="AC1567" s="56">
        <v>39</v>
      </c>
      <c r="AD1567" s="52" t="s">
        <v>35</v>
      </c>
      <c r="AE1567" s="52" t="s">
        <v>35</v>
      </c>
      <c r="AF1567" s="52" t="s">
        <v>35</v>
      </c>
      <c r="AG1567" s="52"/>
      <c r="AH1567" s="106"/>
      <c r="AI1567" s="59"/>
      <c r="AJ1567" s="68" t="s">
        <v>10</v>
      </c>
      <c r="AK1567" t="s">
        <v>10</v>
      </c>
      <c r="AL1567" s="30" t="s">
        <v>10</v>
      </c>
      <c r="AM1567" s="39"/>
      <c r="AN1567" s="115" t="s">
        <v>10</v>
      </c>
      <c r="AO1567" s="30"/>
      <c r="AQ1567" s="5"/>
      <c r="AS1567" s="37"/>
      <c r="AT1567" s="30" t="s">
        <v>10</v>
      </c>
      <c r="AV1567" t="str">
        <f t="shared" si="460"/>
        <v>musta</v>
      </c>
      <c r="AW1567" t="str">
        <f t="shared" si="461"/>
        <v>musta</v>
      </c>
      <c r="AX1567" t="str">
        <f t="shared" si="462"/>
        <v>musta</v>
      </c>
      <c r="AY1567" s="31">
        <f t="shared" si="463"/>
        <v>10</v>
      </c>
      <c r="AZ1567" s="31">
        <f t="shared" si="464"/>
        <v>10</v>
      </c>
      <c r="BA1567" s="31">
        <f t="shared" si="465"/>
        <v>0</v>
      </c>
      <c r="BB1567" s="31">
        <f t="shared" si="466"/>
        <v>0</v>
      </c>
      <c r="BC1567" s="31">
        <f t="shared" si="467"/>
        <v>0</v>
      </c>
      <c r="BM1567" s="2" t="s">
        <v>35</v>
      </c>
      <c r="BN1567" s="2" t="s">
        <v>35</v>
      </c>
    </row>
    <row r="1568" spans="1:66" x14ac:dyDescent="0.25">
      <c r="A1568" s="50">
        <v>1557</v>
      </c>
      <c r="B1568" s="50">
        <v>1322</v>
      </c>
      <c r="C1568" s="50" t="str">
        <f t="shared" si="457"/>
        <v>13615_1_2227</v>
      </c>
      <c r="D1568" s="50">
        <v>1</v>
      </c>
      <c r="E1568" s="51">
        <f t="shared" si="458"/>
        <v>136150001</v>
      </c>
      <c r="F1568" s="76" t="str">
        <f t="shared" si="456"/>
        <v>13615_1</v>
      </c>
      <c r="G1568" s="80">
        <v>13615</v>
      </c>
      <c r="H1568" s="52">
        <v>1</v>
      </c>
      <c r="I1568" s="52">
        <v>2227</v>
      </c>
      <c r="J1568" s="53" t="str">
        <f t="shared" si="459"/>
        <v>ok</v>
      </c>
      <c r="K1568" s="54" t="str">
        <f>CONCATENATE(L1568,"_",M1568)</f>
        <v>13615_1</v>
      </c>
      <c r="L1568" s="54">
        <v>13615</v>
      </c>
      <c r="M1568" s="54">
        <v>1</v>
      </c>
      <c r="N1568" s="54">
        <v>2807</v>
      </c>
      <c r="O1568" s="55">
        <v>13</v>
      </c>
      <c r="P1568" s="55">
        <v>41</v>
      </c>
      <c r="Q1568" s="55">
        <v>13</v>
      </c>
      <c r="R1568" s="55">
        <v>41</v>
      </c>
      <c r="S1568" s="52">
        <v>0</v>
      </c>
      <c r="T1568" s="56">
        <v>68</v>
      </c>
      <c r="U1568" s="56">
        <v>4</v>
      </c>
      <c r="V1568" s="56">
        <v>63</v>
      </c>
      <c r="W1568" s="56">
        <v>13</v>
      </c>
      <c r="X1568" s="57">
        <v>0.41</v>
      </c>
      <c r="Y1568" s="109"/>
      <c r="Z1568" s="109"/>
      <c r="AA1568" s="109"/>
      <c r="AB1568" s="109"/>
      <c r="AC1568" s="56">
        <v>8</v>
      </c>
      <c r="AD1568" s="52" t="s">
        <v>35</v>
      </c>
      <c r="AE1568" s="52" t="s">
        <v>35</v>
      </c>
      <c r="AF1568" s="52" t="s">
        <v>35</v>
      </c>
      <c r="AG1568" s="52"/>
      <c r="AH1568" s="106"/>
      <c r="AI1568" s="59"/>
      <c r="AJ1568" s="68" t="s">
        <v>10</v>
      </c>
      <c r="AK1568" t="s">
        <v>10</v>
      </c>
      <c r="AL1568" s="30" t="s">
        <v>10</v>
      </c>
      <c r="AM1568" s="39"/>
      <c r="AN1568" s="115" t="s">
        <v>10</v>
      </c>
      <c r="AO1568" s="30"/>
      <c r="AQ1568" s="5"/>
      <c r="AS1568" s="37"/>
      <c r="AT1568" s="30" t="s">
        <v>10</v>
      </c>
      <c r="AV1568" t="str">
        <f t="shared" si="460"/>
        <v>musta</v>
      </c>
      <c r="AW1568" t="str">
        <f t="shared" si="461"/>
        <v>musta</v>
      </c>
      <c r="AX1568" t="str">
        <f t="shared" si="462"/>
        <v>musta</v>
      </c>
      <c r="AY1568" s="31">
        <f t="shared" si="463"/>
        <v>1</v>
      </c>
      <c r="AZ1568" s="31">
        <f t="shared" si="464"/>
        <v>1</v>
      </c>
      <c r="BA1568" s="31">
        <f t="shared" si="465"/>
        <v>0</v>
      </c>
      <c r="BB1568" s="31">
        <f t="shared" si="466"/>
        <v>0</v>
      </c>
      <c r="BC1568" s="31">
        <f t="shared" si="467"/>
        <v>0</v>
      </c>
      <c r="BM1568" s="2" t="s">
        <v>35</v>
      </c>
      <c r="BN1568" s="2" t="s">
        <v>35</v>
      </c>
    </row>
    <row r="1569" spans="1:66" x14ac:dyDescent="0.25">
      <c r="A1569" s="50">
        <v>1558</v>
      </c>
      <c r="B1569" s="50">
        <v>1323</v>
      </c>
      <c r="C1569" s="50" t="str">
        <f t="shared" si="457"/>
        <v>13615_2_710</v>
      </c>
      <c r="D1569" s="50">
        <v>1</v>
      </c>
      <c r="E1569" s="51">
        <f t="shared" si="458"/>
        <v>136150002</v>
      </c>
      <c r="F1569" s="76" t="str">
        <f t="shared" si="456"/>
        <v>13615_2</v>
      </c>
      <c r="G1569" s="80">
        <v>13615</v>
      </c>
      <c r="H1569" s="52">
        <v>2</v>
      </c>
      <c r="I1569" s="52">
        <v>710</v>
      </c>
      <c r="J1569" s="53" t="str">
        <f t="shared" si="459"/>
        <v>huom!</v>
      </c>
      <c r="K1569" s="54"/>
      <c r="L1569" s="54"/>
      <c r="M1569" s="54"/>
      <c r="N1569" s="54"/>
      <c r="O1569" s="55">
        <v>13</v>
      </c>
      <c r="P1569" s="55">
        <v>41</v>
      </c>
      <c r="Q1569" s="55">
        <v>13</v>
      </c>
      <c r="R1569" s="55">
        <v>41</v>
      </c>
      <c r="S1569" s="52">
        <v>0</v>
      </c>
      <c r="T1569" s="56">
        <v>44</v>
      </c>
      <c r="U1569" s="56">
        <v>4</v>
      </c>
      <c r="V1569" s="56">
        <v>56</v>
      </c>
      <c r="W1569" s="56">
        <v>13</v>
      </c>
      <c r="X1569" s="57">
        <v>0.41</v>
      </c>
      <c r="Y1569" s="109"/>
      <c r="Z1569" s="109"/>
      <c r="AA1569" s="109"/>
      <c r="AB1569" s="109"/>
      <c r="AC1569" s="56">
        <v>6</v>
      </c>
      <c r="AD1569" s="52" t="s">
        <v>35</v>
      </c>
      <c r="AE1569" s="52" t="s">
        <v>35</v>
      </c>
      <c r="AF1569" s="52" t="s">
        <v>35</v>
      </c>
      <c r="AG1569" s="52"/>
      <c r="AH1569" s="106"/>
      <c r="AI1569" s="59"/>
      <c r="AJ1569" s="68" t="s">
        <v>10</v>
      </c>
      <c r="AK1569" t="s">
        <v>10</v>
      </c>
      <c r="AL1569" s="30" t="s">
        <v>10</v>
      </c>
      <c r="AM1569" s="39"/>
      <c r="AN1569" s="115" t="s">
        <v>10</v>
      </c>
      <c r="AO1569" s="30"/>
      <c r="AQ1569" s="5"/>
      <c r="AS1569" s="37"/>
      <c r="AT1569" s="30" t="s">
        <v>10</v>
      </c>
      <c r="AV1569" t="str">
        <f t="shared" si="460"/>
        <v>musta</v>
      </c>
      <c r="AW1569" t="str">
        <f t="shared" si="461"/>
        <v>musta</v>
      </c>
      <c r="AX1569" t="str">
        <f t="shared" si="462"/>
        <v>musta</v>
      </c>
      <c r="AY1569" s="31">
        <f t="shared" si="463"/>
        <v>1</v>
      </c>
      <c r="AZ1569" s="31">
        <f t="shared" si="464"/>
        <v>1</v>
      </c>
      <c r="BA1569" s="31">
        <f t="shared" si="465"/>
        <v>0</v>
      </c>
      <c r="BB1569" s="31">
        <f t="shared" si="466"/>
        <v>0</v>
      </c>
      <c r="BC1569" s="31">
        <f t="shared" si="467"/>
        <v>0</v>
      </c>
      <c r="BM1569" s="2" t="s">
        <v>35</v>
      </c>
      <c r="BN1569" s="2" t="s">
        <v>35</v>
      </c>
    </row>
    <row r="1570" spans="1:66" x14ac:dyDescent="0.25">
      <c r="A1570" s="50">
        <v>1559</v>
      </c>
      <c r="B1570" s="50">
        <v>1324</v>
      </c>
      <c r="C1570" s="50" t="str">
        <f t="shared" si="457"/>
        <v>13617_1_3434</v>
      </c>
      <c r="D1570" s="50">
        <v>1</v>
      </c>
      <c r="E1570" s="51">
        <f t="shared" si="458"/>
        <v>136170001</v>
      </c>
      <c r="F1570" s="76" t="str">
        <f t="shared" si="456"/>
        <v>13617_1</v>
      </c>
      <c r="G1570" s="80">
        <v>13617</v>
      </c>
      <c r="H1570" s="52">
        <v>1</v>
      </c>
      <c r="I1570" s="52">
        <v>3434</v>
      </c>
      <c r="J1570" s="53" t="str">
        <f t="shared" si="459"/>
        <v>ok</v>
      </c>
      <c r="K1570" s="54" t="str">
        <f t="shared" ref="K1570:K1580" si="468">CONCATENATE(L1570,"_",M1570)</f>
        <v>13617_1</v>
      </c>
      <c r="L1570" s="54">
        <v>13617</v>
      </c>
      <c r="M1570" s="54">
        <v>1</v>
      </c>
      <c r="N1570" s="54">
        <v>3313</v>
      </c>
      <c r="O1570" s="55">
        <v>141</v>
      </c>
      <c r="P1570" s="55">
        <v>69</v>
      </c>
      <c r="Q1570" s="55">
        <v>41</v>
      </c>
      <c r="R1570" s="55">
        <v>20</v>
      </c>
      <c r="S1570" s="52">
        <v>0</v>
      </c>
      <c r="T1570" s="56">
        <v>65</v>
      </c>
      <c r="U1570" s="56">
        <v>2</v>
      </c>
      <c r="V1570" s="56">
        <v>70</v>
      </c>
      <c r="W1570" s="56">
        <v>141</v>
      </c>
      <c r="X1570" s="57">
        <v>0.69</v>
      </c>
      <c r="Y1570" s="109"/>
      <c r="Z1570" s="109"/>
      <c r="AA1570" s="109"/>
      <c r="AB1570" s="109"/>
      <c r="AC1570" s="56">
        <v>12</v>
      </c>
      <c r="AD1570" s="52" t="s">
        <v>35</v>
      </c>
      <c r="AE1570" s="52" t="s">
        <v>35</v>
      </c>
      <c r="AF1570" s="52" t="s">
        <v>35</v>
      </c>
      <c r="AG1570" s="52"/>
      <c r="AH1570" s="106"/>
      <c r="AI1570" s="59"/>
      <c r="AJ1570" s="68" t="s">
        <v>10</v>
      </c>
      <c r="AK1570" t="s">
        <v>10</v>
      </c>
      <c r="AL1570" s="30" t="s">
        <v>10</v>
      </c>
      <c r="AM1570" s="39"/>
      <c r="AN1570" s="115" t="s">
        <v>10</v>
      </c>
      <c r="AO1570" s="30"/>
      <c r="AQ1570" s="5"/>
      <c r="AS1570" s="37"/>
      <c r="AT1570" s="30" t="s">
        <v>10</v>
      </c>
      <c r="AV1570" t="str">
        <f t="shared" si="460"/>
        <v>musta</v>
      </c>
      <c r="AW1570" t="str">
        <f t="shared" si="461"/>
        <v>musta</v>
      </c>
      <c r="AX1570" t="str">
        <f t="shared" si="462"/>
        <v>musta</v>
      </c>
      <c r="AY1570" s="31">
        <f t="shared" si="463"/>
        <v>10</v>
      </c>
      <c r="AZ1570" s="31">
        <f t="shared" si="464"/>
        <v>10</v>
      </c>
      <c r="BA1570" s="31">
        <f t="shared" si="465"/>
        <v>0</v>
      </c>
      <c r="BB1570" s="31">
        <f t="shared" si="466"/>
        <v>0</v>
      </c>
      <c r="BC1570" s="31">
        <f t="shared" si="467"/>
        <v>0</v>
      </c>
      <c r="BM1570" s="2" t="s">
        <v>35</v>
      </c>
      <c r="BN1570" s="2" t="s">
        <v>35</v>
      </c>
    </row>
    <row r="1571" spans="1:66" x14ac:dyDescent="0.25">
      <c r="A1571" s="50">
        <v>1560</v>
      </c>
      <c r="B1571" s="50">
        <v>1325</v>
      </c>
      <c r="C1571" s="50" t="str">
        <f t="shared" si="457"/>
        <v>13619_1_3336</v>
      </c>
      <c r="D1571" s="50">
        <v>1</v>
      </c>
      <c r="E1571" s="51">
        <f t="shared" si="458"/>
        <v>136190001</v>
      </c>
      <c r="F1571" s="76" t="str">
        <f t="shared" si="456"/>
        <v>13619_1</v>
      </c>
      <c r="G1571" s="80">
        <v>13619</v>
      </c>
      <c r="H1571" s="52">
        <v>1</v>
      </c>
      <c r="I1571" s="52">
        <v>3336</v>
      </c>
      <c r="J1571" s="53" t="str">
        <f t="shared" si="459"/>
        <v>ok</v>
      </c>
      <c r="K1571" s="54" t="str">
        <f t="shared" si="468"/>
        <v>13619_1</v>
      </c>
      <c r="L1571" s="54">
        <v>13619</v>
      </c>
      <c r="M1571" s="54">
        <v>1</v>
      </c>
      <c r="N1571" s="54">
        <v>3151</v>
      </c>
      <c r="O1571" s="55">
        <v>38</v>
      </c>
      <c r="P1571" s="55">
        <v>38</v>
      </c>
      <c r="Q1571" s="55">
        <v>18</v>
      </c>
      <c r="R1571" s="55">
        <v>18</v>
      </c>
      <c r="S1571" s="52">
        <v>0</v>
      </c>
      <c r="T1571" s="56">
        <v>101</v>
      </c>
      <c r="U1571" s="56">
        <v>4</v>
      </c>
      <c r="V1571" s="56">
        <v>111</v>
      </c>
      <c r="W1571" s="56">
        <v>38</v>
      </c>
      <c r="X1571" s="57">
        <v>0.38</v>
      </c>
      <c r="Y1571" s="109"/>
      <c r="Z1571" s="109"/>
      <c r="AA1571" s="109"/>
      <c r="AB1571" s="109"/>
      <c r="AC1571" s="56">
        <v>4</v>
      </c>
      <c r="AD1571" s="52" t="s">
        <v>35</v>
      </c>
      <c r="AE1571" s="52" t="s">
        <v>35</v>
      </c>
      <c r="AF1571" s="52" t="s">
        <v>35</v>
      </c>
      <c r="AG1571" s="52"/>
      <c r="AH1571" s="106"/>
      <c r="AI1571" s="59"/>
      <c r="AJ1571" s="68" t="s">
        <v>10</v>
      </c>
      <c r="AK1571" t="s">
        <v>10</v>
      </c>
      <c r="AL1571" s="30" t="s">
        <v>10</v>
      </c>
      <c r="AM1571" s="39"/>
      <c r="AN1571" s="115" t="s">
        <v>10</v>
      </c>
      <c r="AO1571" s="30"/>
      <c r="AQ1571" s="5"/>
      <c r="AS1571" s="37"/>
      <c r="AT1571" s="30" t="s">
        <v>10</v>
      </c>
      <c r="AV1571" t="str">
        <f t="shared" si="460"/>
        <v>musta</v>
      </c>
      <c r="AW1571" t="str">
        <f t="shared" si="461"/>
        <v>musta</v>
      </c>
      <c r="AX1571" t="str">
        <f t="shared" si="462"/>
        <v>musta</v>
      </c>
      <c r="AY1571" s="31">
        <f t="shared" si="463"/>
        <v>0</v>
      </c>
      <c r="AZ1571" s="31">
        <f t="shared" si="464"/>
        <v>0</v>
      </c>
      <c r="BA1571" s="31">
        <f t="shared" si="465"/>
        <v>0</v>
      </c>
      <c r="BB1571" s="31">
        <f t="shared" si="466"/>
        <v>0</v>
      </c>
      <c r="BC1571" s="31">
        <f t="shared" si="467"/>
        <v>0</v>
      </c>
      <c r="BM1571" s="2" t="s">
        <v>35</v>
      </c>
      <c r="BN1571" s="2" t="s">
        <v>35</v>
      </c>
    </row>
    <row r="1572" spans="1:66" x14ac:dyDescent="0.25">
      <c r="A1572" s="50">
        <v>1561</v>
      </c>
      <c r="B1572" s="50">
        <v>1326</v>
      </c>
      <c r="C1572" s="50" t="str">
        <f t="shared" si="457"/>
        <v>13619_2_5021</v>
      </c>
      <c r="D1572" s="50">
        <v>1</v>
      </c>
      <c r="E1572" s="51">
        <f t="shared" si="458"/>
        <v>136190002</v>
      </c>
      <c r="F1572" s="76" t="str">
        <f t="shared" si="456"/>
        <v>13619_2</v>
      </c>
      <c r="G1572" s="80">
        <v>13619</v>
      </c>
      <c r="H1572" s="52">
        <v>2</v>
      </c>
      <c r="I1572" s="52">
        <v>5021</v>
      </c>
      <c r="J1572" s="53" t="str">
        <f t="shared" si="459"/>
        <v>ok</v>
      </c>
      <c r="K1572" s="54" t="str">
        <f t="shared" si="468"/>
        <v>13619_2</v>
      </c>
      <c r="L1572" s="54">
        <v>13619</v>
      </c>
      <c r="M1572" s="54">
        <v>2</v>
      </c>
      <c r="N1572" s="54">
        <v>7905</v>
      </c>
      <c r="O1572" s="55">
        <v>202</v>
      </c>
      <c r="P1572" s="55">
        <v>61</v>
      </c>
      <c r="Q1572" s="55">
        <v>78</v>
      </c>
      <c r="R1572" s="55">
        <v>22</v>
      </c>
      <c r="S1572" s="52">
        <v>0</v>
      </c>
      <c r="T1572" s="56">
        <v>123</v>
      </c>
      <c r="U1572" s="56">
        <v>4</v>
      </c>
      <c r="V1572" s="56">
        <v>126</v>
      </c>
      <c r="W1572" s="56">
        <v>202</v>
      </c>
      <c r="X1572" s="57">
        <v>0.61</v>
      </c>
      <c r="Y1572" s="109"/>
      <c r="Z1572" s="109"/>
      <c r="AA1572" s="109"/>
      <c r="AB1572" s="109"/>
      <c r="AC1572" s="56">
        <v>16</v>
      </c>
      <c r="AD1572" s="52" t="s">
        <v>35</v>
      </c>
      <c r="AE1572" s="52" t="s">
        <v>35</v>
      </c>
      <c r="AF1572" s="52" t="s">
        <v>35</v>
      </c>
      <c r="AG1572" s="52"/>
      <c r="AH1572" s="106"/>
      <c r="AI1572" s="59"/>
      <c r="AJ1572" s="68" t="s">
        <v>10</v>
      </c>
      <c r="AK1572" t="s">
        <v>10</v>
      </c>
      <c r="AL1572" s="30" t="s">
        <v>10</v>
      </c>
      <c r="AM1572" s="39"/>
      <c r="AN1572" s="115" t="s">
        <v>10</v>
      </c>
      <c r="AO1572" s="30"/>
      <c r="AQ1572" s="5"/>
      <c r="AS1572" s="37"/>
      <c r="AT1572" s="30" t="s">
        <v>10</v>
      </c>
      <c r="AV1572" t="str">
        <f t="shared" si="460"/>
        <v>musta</v>
      </c>
      <c r="AW1572" t="str">
        <f t="shared" si="461"/>
        <v>musta</v>
      </c>
      <c r="AX1572" t="str">
        <f t="shared" si="462"/>
        <v>musta</v>
      </c>
      <c r="AY1572" s="31">
        <f t="shared" si="463"/>
        <v>10</v>
      </c>
      <c r="AZ1572" s="31">
        <f t="shared" si="464"/>
        <v>10</v>
      </c>
      <c r="BA1572" s="31">
        <f t="shared" si="465"/>
        <v>0</v>
      </c>
      <c r="BB1572" s="31">
        <f t="shared" si="466"/>
        <v>0</v>
      </c>
      <c r="BC1572" s="31">
        <f t="shared" si="467"/>
        <v>0</v>
      </c>
      <c r="BM1572" s="2" t="s">
        <v>35</v>
      </c>
      <c r="BN1572" s="2" t="s">
        <v>35</v>
      </c>
    </row>
    <row r="1573" spans="1:66" x14ac:dyDescent="0.25">
      <c r="A1573" s="50">
        <v>1562</v>
      </c>
      <c r="B1573" s="50">
        <v>1327</v>
      </c>
      <c r="C1573" s="50" t="str">
        <f t="shared" si="457"/>
        <v>13619_3_9457</v>
      </c>
      <c r="D1573" s="50">
        <v>1</v>
      </c>
      <c r="E1573" s="51">
        <f t="shared" si="458"/>
        <v>136190003</v>
      </c>
      <c r="F1573" s="76" t="str">
        <f t="shared" si="456"/>
        <v>13619_3</v>
      </c>
      <c r="G1573" s="80">
        <v>13619</v>
      </c>
      <c r="H1573" s="52">
        <v>3</v>
      </c>
      <c r="I1573" s="52">
        <v>9457</v>
      </c>
      <c r="J1573" s="53" t="str">
        <f t="shared" si="459"/>
        <v>ok</v>
      </c>
      <c r="K1573" s="54" t="str">
        <f t="shared" si="468"/>
        <v>13619_3</v>
      </c>
      <c r="L1573" s="54">
        <v>13619</v>
      </c>
      <c r="M1573" s="54">
        <v>3</v>
      </c>
      <c r="N1573" s="54">
        <v>5827</v>
      </c>
      <c r="O1573" s="55">
        <v>359</v>
      </c>
      <c r="P1573" s="55">
        <v>57</v>
      </c>
      <c r="Q1573" s="55">
        <v>123</v>
      </c>
      <c r="R1573" s="55">
        <v>19</v>
      </c>
      <c r="S1573" s="52">
        <v>0</v>
      </c>
      <c r="T1573" s="56">
        <v>465</v>
      </c>
      <c r="U1573" s="56">
        <v>11</v>
      </c>
      <c r="V1573" s="56">
        <v>445</v>
      </c>
      <c r="W1573" s="56">
        <v>359</v>
      </c>
      <c r="X1573" s="57">
        <v>0.56999999999999995</v>
      </c>
      <c r="Y1573" s="109"/>
      <c r="Z1573" s="109"/>
      <c r="AA1573" s="109"/>
      <c r="AB1573" s="109"/>
      <c r="AC1573" s="56">
        <v>51</v>
      </c>
      <c r="AD1573" s="52" t="s">
        <v>35</v>
      </c>
      <c r="AE1573" s="52" t="s">
        <v>35</v>
      </c>
      <c r="AF1573" s="52" t="s">
        <v>35</v>
      </c>
      <c r="AG1573" s="52"/>
      <c r="AH1573" s="106"/>
      <c r="AI1573" s="59"/>
      <c r="AJ1573" s="68" t="s">
        <v>10</v>
      </c>
      <c r="AK1573" t="s">
        <v>10</v>
      </c>
      <c r="AL1573" s="30" t="s">
        <v>10</v>
      </c>
      <c r="AM1573" s="39"/>
      <c r="AN1573" s="115" t="s">
        <v>10</v>
      </c>
      <c r="AO1573" s="30"/>
      <c r="AQ1573" s="5"/>
      <c r="AS1573" s="37"/>
      <c r="AT1573" s="30" t="s">
        <v>10</v>
      </c>
      <c r="AV1573" t="str">
        <f t="shared" si="460"/>
        <v>musta</v>
      </c>
      <c r="AW1573" t="str">
        <f t="shared" si="461"/>
        <v>musta</v>
      </c>
      <c r="AX1573" t="str">
        <f t="shared" si="462"/>
        <v>musta</v>
      </c>
      <c r="AY1573" s="31">
        <f t="shared" si="463"/>
        <v>1</v>
      </c>
      <c r="AZ1573" s="31">
        <f t="shared" si="464"/>
        <v>1</v>
      </c>
      <c r="BA1573" s="31">
        <f t="shared" si="465"/>
        <v>0</v>
      </c>
      <c r="BB1573" s="31">
        <f t="shared" si="466"/>
        <v>0</v>
      </c>
      <c r="BC1573" s="31">
        <f t="shared" si="467"/>
        <v>0</v>
      </c>
      <c r="BM1573" s="2" t="s">
        <v>35</v>
      </c>
      <c r="BN1573" s="2" t="s">
        <v>35</v>
      </c>
    </row>
    <row r="1574" spans="1:66" x14ac:dyDescent="0.25">
      <c r="A1574" s="50">
        <v>1563</v>
      </c>
      <c r="B1574" s="50">
        <v>1328</v>
      </c>
      <c r="C1574" s="50" t="str">
        <f t="shared" si="457"/>
        <v>13621_2_2632</v>
      </c>
      <c r="D1574" s="50">
        <v>1</v>
      </c>
      <c r="E1574" s="51">
        <f t="shared" si="458"/>
        <v>136210002</v>
      </c>
      <c r="F1574" s="76" t="str">
        <f t="shared" si="456"/>
        <v>13621_2</v>
      </c>
      <c r="G1574" s="80">
        <v>13621</v>
      </c>
      <c r="H1574" s="52">
        <v>2</v>
      </c>
      <c r="I1574" s="52">
        <v>2632</v>
      </c>
      <c r="J1574" s="53" t="str">
        <f t="shared" si="459"/>
        <v>ok</v>
      </c>
      <c r="K1574" s="54" t="str">
        <f t="shared" si="468"/>
        <v>13621_2</v>
      </c>
      <c r="L1574" s="54">
        <v>13621</v>
      </c>
      <c r="M1574" s="54">
        <v>2</v>
      </c>
      <c r="N1574" s="54">
        <v>2422</v>
      </c>
      <c r="O1574" s="55">
        <v>79</v>
      </c>
      <c r="P1574" s="55">
        <v>25</v>
      </c>
      <c r="Q1574" s="55">
        <v>34</v>
      </c>
      <c r="R1574" s="55">
        <v>11</v>
      </c>
      <c r="S1574" s="52">
        <v>0</v>
      </c>
      <c r="T1574" s="56">
        <v>1603</v>
      </c>
      <c r="U1574" s="56">
        <v>37</v>
      </c>
      <c r="V1574" s="56">
        <v>1717</v>
      </c>
      <c r="W1574" s="56">
        <v>79</v>
      </c>
      <c r="X1574" s="57">
        <v>0.25</v>
      </c>
      <c r="Y1574" s="109"/>
      <c r="Z1574" s="109"/>
      <c r="AA1574" s="109"/>
      <c r="AB1574" s="109"/>
      <c r="AC1574" s="56">
        <v>140</v>
      </c>
      <c r="AD1574" s="61" t="s">
        <v>34</v>
      </c>
      <c r="AE1574" s="52" t="s">
        <v>35</v>
      </c>
      <c r="AF1574" s="52" t="s">
        <v>36</v>
      </c>
      <c r="AG1574" s="52" t="s">
        <v>36</v>
      </c>
      <c r="AH1574" s="106"/>
      <c r="AI1574" s="59"/>
      <c r="AJ1574" s="68" t="s">
        <v>10</v>
      </c>
      <c r="AK1574" t="s">
        <v>10</v>
      </c>
      <c r="AL1574" s="30" t="s">
        <v>10</v>
      </c>
      <c r="AM1574" s="39"/>
      <c r="AN1574" s="115" t="s">
        <v>10</v>
      </c>
      <c r="AO1574" s="30"/>
      <c r="AQ1574" s="5"/>
      <c r="AS1574" s="37"/>
      <c r="AT1574" s="30" t="s">
        <v>10</v>
      </c>
      <c r="AV1574" t="str">
        <f t="shared" si="460"/>
        <v>musta</v>
      </c>
      <c r="AW1574" t="str">
        <f t="shared" si="461"/>
        <v>musta</v>
      </c>
      <c r="AX1574" t="str">
        <f t="shared" si="462"/>
        <v>musta</v>
      </c>
      <c r="AY1574" s="31">
        <f t="shared" si="463"/>
        <v>2</v>
      </c>
      <c r="AZ1574" s="31">
        <f t="shared" si="464"/>
        <v>0</v>
      </c>
      <c r="BA1574" s="31">
        <f t="shared" si="465"/>
        <v>0</v>
      </c>
      <c r="BB1574" s="31">
        <f t="shared" si="466"/>
        <v>1</v>
      </c>
      <c r="BC1574" s="31">
        <f t="shared" si="467"/>
        <v>1</v>
      </c>
      <c r="BM1574" s="32" t="s">
        <v>34</v>
      </c>
      <c r="BN1574" s="2" t="s">
        <v>35</v>
      </c>
    </row>
    <row r="1575" spans="1:66" x14ac:dyDescent="0.25">
      <c r="A1575" s="50">
        <v>1564</v>
      </c>
      <c r="B1575" s="50">
        <v>1329</v>
      </c>
      <c r="C1575" s="50" t="str">
        <f t="shared" si="457"/>
        <v>13623_1_5203</v>
      </c>
      <c r="D1575" s="50">
        <v>1</v>
      </c>
      <c r="E1575" s="51">
        <f t="shared" si="458"/>
        <v>136230001</v>
      </c>
      <c r="F1575" s="76" t="str">
        <f t="shared" si="456"/>
        <v>13623_1</v>
      </c>
      <c r="G1575" s="80">
        <v>13623</v>
      </c>
      <c r="H1575" s="52">
        <v>1</v>
      </c>
      <c r="I1575" s="52">
        <v>5203</v>
      </c>
      <c r="J1575" s="53" t="str">
        <f t="shared" si="459"/>
        <v>ok</v>
      </c>
      <c r="K1575" s="54" t="str">
        <f t="shared" si="468"/>
        <v>13623_1</v>
      </c>
      <c r="L1575" s="54">
        <v>13623</v>
      </c>
      <c r="M1575" s="54">
        <v>1</v>
      </c>
      <c r="N1575" s="54">
        <v>5062</v>
      </c>
      <c r="O1575" s="55">
        <v>54</v>
      </c>
      <c r="P1575" s="55">
        <v>77</v>
      </c>
      <c r="Q1575" s="55">
        <v>22</v>
      </c>
      <c r="R1575" s="55">
        <v>31</v>
      </c>
      <c r="S1575" s="52">
        <v>0</v>
      </c>
      <c r="T1575" s="56">
        <v>71</v>
      </c>
      <c r="U1575" s="56">
        <v>2</v>
      </c>
      <c r="V1575" s="56">
        <v>63</v>
      </c>
      <c r="W1575" s="56">
        <v>54</v>
      </c>
      <c r="X1575" s="57">
        <v>0.77</v>
      </c>
      <c r="Y1575" s="109"/>
      <c r="Z1575" s="109"/>
      <c r="AA1575" s="109"/>
      <c r="AB1575" s="109"/>
      <c r="AC1575" s="56">
        <v>2</v>
      </c>
      <c r="AD1575" s="52" t="s">
        <v>35</v>
      </c>
      <c r="AE1575" s="52" t="s">
        <v>35</v>
      </c>
      <c r="AF1575" s="52" t="s">
        <v>35</v>
      </c>
      <c r="AG1575" s="52"/>
      <c r="AH1575" s="106"/>
      <c r="AI1575" s="59"/>
      <c r="AJ1575" s="68" t="s">
        <v>10</v>
      </c>
      <c r="AK1575" t="s">
        <v>10</v>
      </c>
      <c r="AL1575" s="30" t="s">
        <v>10</v>
      </c>
      <c r="AM1575" s="39"/>
      <c r="AN1575" s="115" t="s">
        <v>10</v>
      </c>
      <c r="AO1575" s="30"/>
      <c r="AQ1575" s="5"/>
      <c r="AS1575" s="37"/>
      <c r="AT1575" s="30" t="s">
        <v>10</v>
      </c>
      <c r="AV1575" t="str">
        <f t="shared" si="460"/>
        <v>musta</v>
      </c>
      <c r="AW1575" t="str">
        <f t="shared" si="461"/>
        <v>musta</v>
      </c>
      <c r="AX1575" t="str">
        <f t="shared" si="462"/>
        <v>musta</v>
      </c>
      <c r="AY1575" s="31">
        <f t="shared" si="463"/>
        <v>10</v>
      </c>
      <c r="AZ1575" s="31">
        <f t="shared" si="464"/>
        <v>10</v>
      </c>
      <c r="BA1575" s="31">
        <f t="shared" si="465"/>
        <v>0</v>
      </c>
      <c r="BB1575" s="31">
        <f t="shared" si="466"/>
        <v>0</v>
      </c>
      <c r="BC1575" s="31">
        <f t="shared" si="467"/>
        <v>0</v>
      </c>
      <c r="BM1575" s="2" t="s">
        <v>35</v>
      </c>
      <c r="BN1575" s="2" t="s">
        <v>35</v>
      </c>
    </row>
    <row r="1576" spans="1:66" x14ac:dyDescent="0.25">
      <c r="A1576" s="50">
        <v>1565</v>
      </c>
      <c r="B1576" s="50">
        <v>1330</v>
      </c>
      <c r="C1576" s="50" t="str">
        <f t="shared" si="457"/>
        <v>13623_2_4540</v>
      </c>
      <c r="D1576" s="50">
        <v>1</v>
      </c>
      <c r="E1576" s="51">
        <f t="shared" si="458"/>
        <v>136230002</v>
      </c>
      <c r="F1576" s="76" t="str">
        <f t="shared" si="456"/>
        <v>13623_2</v>
      </c>
      <c r="G1576" s="80">
        <v>13623</v>
      </c>
      <c r="H1576" s="52">
        <v>2</v>
      </c>
      <c r="I1576" s="52">
        <v>4540</v>
      </c>
      <c r="J1576" s="53" t="str">
        <f t="shared" si="459"/>
        <v>ok</v>
      </c>
      <c r="K1576" s="54" t="str">
        <f t="shared" si="468"/>
        <v>13623_2</v>
      </c>
      <c r="L1576" s="54">
        <v>13623</v>
      </c>
      <c r="M1576" s="54">
        <v>2</v>
      </c>
      <c r="N1576" s="54">
        <v>4322</v>
      </c>
      <c r="O1576" s="55">
        <v>50</v>
      </c>
      <c r="P1576" s="55">
        <v>90</v>
      </c>
      <c r="Q1576" s="55">
        <v>20</v>
      </c>
      <c r="R1576" s="55">
        <v>36</v>
      </c>
      <c r="S1576" s="52">
        <v>0</v>
      </c>
      <c r="T1576" s="56">
        <v>184</v>
      </c>
      <c r="U1576" s="56">
        <v>8</v>
      </c>
      <c r="V1576" s="56">
        <v>176</v>
      </c>
      <c r="W1576" s="56">
        <v>50</v>
      </c>
      <c r="X1576" s="57">
        <v>0.9</v>
      </c>
      <c r="Y1576" s="109"/>
      <c r="Z1576" s="109"/>
      <c r="AA1576" s="109"/>
      <c r="AB1576" s="109"/>
      <c r="AC1576" s="56">
        <v>3</v>
      </c>
      <c r="AD1576" s="52" t="s">
        <v>35</v>
      </c>
      <c r="AE1576" s="52" t="s">
        <v>35</v>
      </c>
      <c r="AF1576" s="52" t="s">
        <v>35</v>
      </c>
      <c r="AG1576" s="52"/>
      <c r="AH1576" s="106"/>
      <c r="AI1576" s="59"/>
      <c r="AJ1576" s="68" t="s">
        <v>10</v>
      </c>
      <c r="AK1576" t="s">
        <v>10</v>
      </c>
      <c r="AL1576" s="30" t="s">
        <v>10</v>
      </c>
      <c r="AM1576" s="39"/>
      <c r="AN1576" s="115" t="s">
        <v>10</v>
      </c>
      <c r="AO1576" s="30"/>
      <c r="AQ1576" s="5"/>
      <c r="AS1576" s="37"/>
      <c r="AT1576" s="30" t="s">
        <v>10</v>
      </c>
      <c r="AV1576" t="str">
        <f t="shared" si="460"/>
        <v>musta</v>
      </c>
      <c r="AW1576" t="str">
        <f t="shared" si="461"/>
        <v>musta</v>
      </c>
      <c r="AX1576" t="str">
        <f t="shared" si="462"/>
        <v>musta</v>
      </c>
      <c r="AY1576" s="31">
        <f t="shared" si="463"/>
        <v>10</v>
      </c>
      <c r="AZ1576" s="31">
        <f t="shared" si="464"/>
        <v>10</v>
      </c>
      <c r="BA1576" s="31">
        <f t="shared" si="465"/>
        <v>0</v>
      </c>
      <c r="BB1576" s="31">
        <f t="shared" si="466"/>
        <v>0</v>
      </c>
      <c r="BC1576" s="31">
        <f t="shared" si="467"/>
        <v>0</v>
      </c>
      <c r="BM1576" s="2" t="s">
        <v>35</v>
      </c>
      <c r="BN1576" s="2" t="s">
        <v>35</v>
      </c>
    </row>
    <row r="1577" spans="1:66" x14ac:dyDescent="0.25">
      <c r="A1577" s="50">
        <v>1566</v>
      </c>
      <c r="B1577" s="50">
        <v>1331</v>
      </c>
      <c r="C1577" s="50" t="str">
        <f t="shared" si="457"/>
        <v>13624_1_4152</v>
      </c>
      <c r="D1577" s="50">
        <v>1</v>
      </c>
      <c r="E1577" s="51">
        <f t="shared" si="458"/>
        <v>136240001</v>
      </c>
      <c r="F1577" s="76" t="str">
        <f t="shared" si="456"/>
        <v>13624_1</v>
      </c>
      <c r="G1577" s="80">
        <v>13624</v>
      </c>
      <c r="H1577" s="52">
        <v>1</v>
      </c>
      <c r="I1577" s="52">
        <v>4152</v>
      </c>
      <c r="J1577" s="53" t="str">
        <f t="shared" si="459"/>
        <v>ok</v>
      </c>
      <c r="K1577" s="54" t="str">
        <f t="shared" si="468"/>
        <v>13624_1</v>
      </c>
      <c r="L1577" s="54">
        <v>13624</v>
      </c>
      <c r="M1577" s="54">
        <v>1</v>
      </c>
      <c r="N1577" s="54">
        <v>3965</v>
      </c>
      <c r="O1577" s="55">
        <v>26</v>
      </c>
      <c r="P1577" s="55">
        <v>67</v>
      </c>
      <c r="Q1577" s="55">
        <v>10</v>
      </c>
      <c r="R1577" s="55">
        <v>26</v>
      </c>
      <c r="S1577" s="52">
        <v>0</v>
      </c>
      <c r="T1577" s="56">
        <v>110</v>
      </c>
      <c r="U1577" s="56">
        <v>6</v>
      </c>
      <c r="V1577" s="56">
        <v>100</v>
      </c>
      <c r="W1577" s="56">
        <v>26</v>
      </c>
      <c r="X1577" s="57">
        <v>0.67</v>
      </c>
      <c r="Y1577" s="109"/>
      <c r="Z1577" s="109"/>
      <c r="AA1577" s="109"/>
      <c r="AB1577" s="109"/>
      <c r="AC1577" s="56">
        <v>4</v>
      </c>
      <c r="AD1577" s="52" t="s">
        <v>35</v>
      </c>
      <c r="AE1577" s="52" t="s">
        <v>35</v>
      </c>
      <c r="AF1577" s="52" t="s">
        <v>35</v>
      </c>
      <c r="AG1577" s="52"/>
      <c r="AH1577" s="106"/>
      <c r="AI1577" s="59"/>
      <c r="AJ1577" s="68" t="s">
        <v>10</v>
      </c>
      <c r="AK1577" t="s">
        <v>10</v>
      </c>
      <c r="AL1577" s="30" t="s">
        <v>10</v>
      </c>
      <c r="AM1577" s="39"/>
      <c r="AN1577" s="115" t="s">
        <v>10</v>
      </c>
      <c r="AO1577" s="30"/>
      <c r="AQ1577" s="5"/>
      <c r="AS1577" s="37"/>
      <c r="AT1577" s="30" t="s">
        <v>10</v>
      </c>
      <c r="AV1577" t="str">
        <f t="shared" si="460"/>
        <v>musta</v>
      </c>
      <c r="AW1577" t="str">
        <f t="shared" si="461"/>
        <v>musta</v>
      </c>
      <c r="AX1577" t="str">
        <f t="shared" si="462"/>
        <v>musta</v>
      </c>
      <c r="AY1577" s="31">
        <f t="shared" si="463"/>
        <v>10</v>
      </c>
      <c r="AZ1577" s="31">
        <f t="shared" si="464"/>
        <v>10</v>
      </c>
      <c r="BA1577" s="31">
        <f t="shared" si="465"/>
        <v>0</v>
      </c>
      <c r="BB1577" s="31">
        <f t="shared" si="466"/>
        <v>0</v>
      </c>
      <c r="BC1577" s="31">
        <f t="shared" si="467"/>
        <v>0</v>
      </c>
      <c r="BM1577" s="2" t="s">
        <v>35</v>
      </c>
      <c r="BN1577" s="2" t="s">
        <v>35</v>
      </c>
    </row>
    <row r="1578" spans="1:66" x14ac:dyDescent="0.25">
      <c r="A1578" s="50">
        <v>1567</v>
      </c>
      <c r="B1578" s="50">
        <v>1332</v>
      </c>
      <c r="C1578" s="50" t="str">
        <f t="shared" si="457"/>
        <v>13627_1_4574</v>
      </c>
      <c r="D1578" s="50">
        <v>1</v>
      </c>
      <c r="E1578" s="51">
        <f t="shared" si="458"/>
        <v>136270001</v>
      </c>
      <c r="F1578" s="76" t="str">
        <f t="shared" si="456"/>
        <v>13627_1</v>
      </c>
      <c r="G1578" s="80">
        <v>13627</v>
      </c>
      <c r="H1578" s="52">
        <v>1</v>
      </c>
      <c r="I1578" s="52">
        <v>4574</v>
      </c>
      <c r="J1578" s="53" t="str">
        <f t="shared" si="459"/>
        <v>ok</v>
      </c>
      <c r="K1578" s="54" t="str">
        <f t="shared" si="468"/>
        <v>13627_1</v>
      </c>
      <c r="L1578" s="54">
        <v>13627</v>
      </c>
      <c r="M1578" s="54">
        <v>1</v>
      </c>
      <c r="N1578" s="54">
        <v>4442</v>
      </c>
      <c r="O1578" s="55">
        <v>477</v>
      </c>
      <c r="P1578" s="55">
        <v>44</v>
      </c>
      <c r="Q1578" s="55">
        <v>144</v>
      </c>
      <c r="R1578" s="55">
        <v>13</v>
      </c>
      <c r="S1578" s="52">
        <v>0</v>
      </c>
      <c r="T1578" s="56">
        <v>1334</v>
      </c>
      <c r="U1578" s="56">
        <v>43</v>
      </c>
      <c r="V1578" s="56">
        <v>1425</v>
      </c>
      <c r="W1578" s="56">
        <v>477</v>
      </c>
      <c r="X1578" s="57">
        <v>0.44</v>
      </c>
      <c r="Y1578" s="109"/>
      <c r="Z1578" s="109"/>
      <c r="AA1578" s="109"/>
      <c r="AB1578" s="109"/>
      <c r="AC1578" s="56">
        <v>112</v>
      </c>
      <c r="AD1578" s="52" t="s">
        <v>35</v>
      </c>
      <c r="AE1578" s="52" t="s">
        <v>35</v>
      </c>
      <c r="AF1578" s="52" t="s">
        <v>35</v>
      </c>
      <c r="AG1578" s="52" t="s">
        <v>36</v>
      </c>
      <c r="AH1578" s="106"/>
      <c r="AI1578" s="59"/>
      <c r="AJ1578" s="68" t="s">
        <v>10</v>
      </c>
      <c r="AK1578" t="s">
        <v>10</v>
      </c>
      <c r="AL1578" s="30" t="s">
        <v>10</v>
      </c>
      <c r="AM1578" s="39"/>
      <c r="AN1578" s="115" t="s">
        <v>10</v>
      </c>
      <c r="AO1578" s="30"/>
      <c r="AQ1578" s="5"/>
      <c r="AS1578" s="37"/>
      <c r="AT1578" s="30" t="s">
        <v>10</v>
      </c>
      <c r="AV1578" t="str">
        <f t="shared" si="460"/>
        <v>musta</v>
      </c>
      <c r="AW1578" t="str">
        <f t="shared" si="461"/>
        <v>musta</v>
      </c>
      <c r="AX1578" t="str">
        <f t="shared" si="462"/>
        <v>musta</v>
      </c>
      <c r="AY1578" s="31">
        <f t="shared" si="463"/>
        <v>2</v>
      </c>
      <c r="AZ1578" s="31">
        <f t="shared" si="464"/>
        <v>1</v>
      </c>
      <c r="BA1578" s="31">
        <f t="shared" si="465"/>
        <v>0</v>
      </c>
      <c r="BB1578" s="31">
        <f t="shared" si="466"/>
        <v>1</v>
      </c>
      <c r="BC1578" s="31">
        <f t="shared" si="467"/>
        <v>0</v>
      </c>
      <c r="BM1578" s="2" t="s">
        <v>35</v>
      </c>
      <c r="BN1578" s="2" t="s">
        <v>35</v>
      </c>
    </row>
    <row r="1579" spans="1:66" x14ac:dyDescent="0.25">
      <c r="A1579" s="50">
        <v>1568</v>
      </c>
      <c r="B1579" s="50">
        <v>1333</v>
      </c>
      <c r="C1579" s="50" t="str">
        <f t="shared" si="457"/>
        <v>13629_1_5380</v>
      </c>
      <c r="D1579" s="50">
        <v>1</v>
      </c>
      <c r="E1579" s="51">
        <f t="shared" si="458"/>
        <v>136290001</v>
      </c>
      <c r="F1579" s="76" t="str">
        <f t="shared" si="456"/>
        <v>13629_1</v>
      </c>
      <c r="G1579" s="80">
        <v>13629</v>
      </c>
      <c r="H1579" s="52">
        <v>1</v>
      </c>
      <c r="I1579" s="52">
        <v>5380</v>
      </c>
      <c r="J1579" s="53" t="str">
        <f t="shared" si="459"/>
        <v>ok</v>
      </c>
      <c r="K1579" s="54" t="str">
        <f t="shared" si="468"/>
        <v>13629_1</v>
      </c>
      <c r="L1579" s="54">
        <v>13629</v>
      </c>
      <c r="M1579" s="54">
        <v>1</v>
      </c>
      <c r="N1579" s="54">
        <v>5163</v>
      </c>
      <c r="O1579" s="55">
        <v>18</v>
      </c>
      <c r="P1579" s="55">
        <v>29</v>
      </c>
      <c r="Q1579" s="55">
        <v>9</v>
      </c>
      <c r="R1579" s="55">
        <v>13</v>
      </c>
      <c r="S1579" s="52">
        <v>0</v>
      </c>
      <c r="T1579" s="56">
        <v>448</v>
      </c>
      <c r="U1579" s="56">
        <v>15</v>
      </c>
      <c r="V1579" s="56">
        <v>480</v>
      </c>
      <c r="W1579" s="56">
        <v>18</v>
      </c>
      <c r="X1579" s="57">
        <v>0.28999999999999998</v>
      </c>
      <c r="Y1579" s="109"/>
      <c r="Z1579" s="109"/>
      <c r="AA1579" s="109"/>
      <c r="AB1579" s="109"/>
      <c r="AC1579" s="56">
        <v>50</v>
      </c>
      <c r="AD1579" s="52" t="s">
        <v>35</v>
      </c>
      <c r="AE1579" s="52" t="s">
        <v>35</v>
      </c>
      <c r="AF1579" s="52" t="s">
        <v>35</v>
      </c>
      <c r="AG1579" s="52"/>
      <c r="AH1579" s="106"/>
      <c r="AI1579" s="59"/>
      <c r="AJ1579" s="68" t="s">
        <v>10</v>
      </c>
      <c r="AK1579" t="s">
        <v>10</v>
      </c>
      <c r="AL1579" s="30" t="s">
        <v>10</v>
      </c>
      <c r="AM1579" s="39"/>
      <c r="AN1579" s="115" t="s">
        <v>10</v>
      </c>
      <c r="AO1579" s="30"/>
      <c r="AQ1579" s="5"/>
      <c r="AS1579" s="37"/>
      <c r="AT1579" s="30" t="s">
        <v>10</v>
      </c>
      <c r="AV1579" t="str">
        <f t="shared" si="460"/>
        <v>musta</v>
      </c>
      <c r="AW1579" t="str">
        <f t="shared" si="461"/>
        <v>musta</v>
      </c>
      <c r="AX1579" t="str">
        <f t="shared" si="462"/>
        <v>musta</v>
      </c>
      <c r="AY1579" s="31">
        <f t="shared" si="463"/>
        <v>0</v>
      </c>
      <c r="AZ1579" s="31">
        <f t="shared" si="464"/>
        <v>0</v>
      </c>
      <c r="BA1579" s="31">
        <f t="shared" si="465"/>
        <v>0</v>
      </c>
      <c r="BB1579" s="31">
        <f t="shared" si="466"/>
        <v>0</v>
      </c>
      <c r="BC1579" s="31">
        <f t="shared" si="467"/>
        <v>0</v>
      </c>
      <c r="BM1579" s="2" t="s">
        <v>35</v>
      </c>
      <c r="BN1579" s="2" t="s">
        <v>35</v>
      </c>
    </row>
    <row r="1580" spans="1:66" x14ac:dyDescent="0.25">
      <c r="A1580" s="50">
        <v>1569</v>
      </c>
      <c r="B1580" s="50">
        <v>1334</v>
      </c>
      <c r="C1580" s="50" t="str">
        <f t="shared" si="457"/>
        <v>13631_1_4490</v>
      </c>
      <c r="D1580" s="50">
        <v>1</v>
      </c>
      <c r="E1580" s="51">
        <f t="shared" si="458"/>
        <v>136310001</v>
      </c>
      <c r="F1580" s="76" t="str">
        <f t="shared" si="456"/>
        <v>13631_1</v>
      </c>
      <c r="G1580" s="80">
        <v>13631</v>
      </c>
      <c r="H1580" s="52">
        <v>1</v>
      </c>
      <c r="I1580" s="52">
        <v>4490</v>
      </c>
      <c r="J1580" s="53" t="str">
        <f t="shared" si="459"/>
        <v>ok</v>
      </c>
      <c r="K1580" s="54" t="str">
        <f t="shared" si="468"/>
        <v>13631_1</v>
      </c>
      <c r="L1580" s="54">
        <v>13631</v>
      </c>
      <c r="M1580" s="54">
        <v>1</v>
      </c>
      <c r="N1580" s="54">
        <v>8407</v>
      </c>
      <c r="O1580" s="55">
        <v>233</v>
      </c>
      <c r="P1580" s="55">
        <v>84</v>
      </c>
      <c r="Q1580" s="55">
        <v>94</v>
      </c>
      <c r="R1580" s="55">
        <v>34</v>
      </c>
      <c r="S1580" s="52">
        <v>0</v>
      </c>
      <c r="T1580" s="56">
        <v>236</v>
      </c>
      <c r="U1580" s="56">
        <v>11</v>
      </c>
      <c r="V1580" s="56">
        <v>250</v>
      </c>
      <c r="W1580" s="56">
        <v>233</v>
      </c>
      <c r="X1580" s="57">
        <v>0.84</v>
      </c>
      <c r="Y1580" s="109"/>
      <c r="Z1580" s="109"/>
      <c r="AA1580" s="109"/>
      <c r="AB1580" s="109"/>
      <c r="AC1580" s="56">
        <v>59</v>
      </c>
      <c r="AD1580" s="52" t="s">
        <v>35</v>
      </c>
      <c r="AE1580" s="52" t="s">
        <v>35</v>
      </c>
      <c r="AF1580" s="52" t="s">
        <v>35</v>
      </c>
      <c r="AG1580" s="52"/>
      <c r="AH1580" s="106"/>
      <c r="AI1580" s="59"/>
      <c r="AJ1580" s="68" t="s">
        <v>10</v>
      </c>
      <c r="AK1580" t="s">
        <v>10</v>
      </c>
      <c r="AL1580" s="30" t="s">
        <v>10</v>
      </c>
      <c r="AM1580" s="39"/>
      <c r="AN1580" s="115" t="s">
        <v>10</v>
      </c>
      <c r="AO1580" s="30"/>
      <c r="AQ1580" s="5"/>
      <c r="AS1580" s="37"/>
      <c r="AT1580" s="30" t="s">
        <v>10</v>
      </c>
      <c r="AV1580" t="str">
        <f t="shared" si="460"/>
        <v>musta</v>
      </c>
      <c r="AW1580" t="str">
        <f t="shared" si="461"/>
        <v>musta</v>
      </c>
      <c r="AX1580" t="str">
        <f t="shared" si="462"/>
        <v>musta</v>
      </c>
      <c r="AY1580" s="31">
        <f t="shared" si="463"/>
        <v>10</v>
      </c>
      <c r="AZ1580" s="31">
        <f t="shared" si="464"/>
        <v>10</v>
      </c>
      <c r="BA1580" s="31">
        <f t="shared" si="465"/>
        <v>0</v>
      </c>
      <c r="BB1580" s="31">
        <f t="shared" si="466"/>
        <v>0</v>
      </c>
      <c r="BC1580" s="31">
        <f t="shared" si="467"/>
        <v>0</v>
      </c>
      <c r="BM1580" s="2" t="s">
        <v>35</v>
      </c>
      <c r="BN1580" s="2" t="s">
        <v>35</v>
      </c>
    </row>
    <row r="1581" spans="1:66" x14ac:dyDescent="0.25">
      <c r="A1581" s="50">
        <v>1570</v>
      </c>
      <c r="B1581" s="50">
        <v>1335</v>
      </c>
      <c r="C1581" s="50" t="str">
        <f t="shared" si="457"/>
        <v>13631_2_4308</v>
      </c>
      <c r="D1581" s="50">
        <v>1</v>
      </c>
      <c r="E1581" s="51">
        <f t="shared" si="458"/>
        <v>136310002</v>
      </c>
      <c r="F1581" s="76" t="str">
        <f t="shared" si="456"/>
        <v>13631_2</v>
      </c>
      <c r="G1581" s="80">
        <v>13631</v>
      </c>
      <c r="H1581" s="52">
        <v>2</v>
      </c>
      <c r="I1581" s="52">
        <v>4308</v>
      </c>
      <c r="J1581" s="53" t="str">
        <f t="shared" si="459"/>
        <v>huom!</v>
      </c>
      <c r="K1581" s="54"/>
      <c r="L1581" s="54"/>
      <c r="M1581" s="54"/>
      <c r="N1581" s="54"/>
      <c r="O1581" s="55">
        <v>233</v>
      </c>
      <c r="P1581" s="55">
        <v>84</v>
      </c>
      <c r="Q1581" s="55">
        <v>94</v>
      </c>
      <c r="R1581" s="55">
        <v>34</v>
      </c>
      <c r="S1581" s="52">
        <v>0</v>
      </c>
      <c r="T1581" s="56">
        <v>138</v>
      </c>
      <c r="U1581" s="56">
        <v>6</v>
      </c>
      <c r="V1581" s="56">
        <v>137</v>
      </c>
      <c r="W1581" s="56">
        <v>233</v>
      </c>
      <c r="X1581" s="57">
        <v>0.84</v>
      </c>
      <c r="Y1581" s="109"/>
      <c r="Z1581" s="109"/>
      <c r="AA1581" s="109"/>
      <c r="AB1581" s="109"/>
      <c r="AC1581" s="56">
        <v>36</v>
      </c>
      <c r="AD1581" s="52" t="s">
        <v>35</v>
      </c>
      <c r="AE1581" s="52" t="s">
        <v>35</v>
      </c>
      <c r="AF1581" s="52" t="s">
        <v>35</v>
      </c>
      <c r="AG1581" s="52"/>
      <c r="AH1581" s="106"/>
      <c r="AI1581" s="59"/>
      <c r="AJ1581" s="68" t="s">
        <v>10</v>
      </c>
      <c r="AK1581" t="s">
        <v>10</v>
      </c>
      <c r="AL1581" s="30" t="s">
        <v>10</v>
      </c>
      <c r="AM1581" s="39"/>
      <c r="AN1581" s="115" t="s">
        <v>10</v>
      </c>
      <c r="AO1581" s="30"/>
      <c r="AQ1581" s="5"/>
      <c r="AS1581" s="37"/>
      <c r="AT1581" s="30" t="s">
        <v>10</v>
      </c>
      <c r="AV1581" t="str">
        <f t="shared" si="460"/>
        <v>musta</v>
      </c>
      <c r="AW1581" t="str">
        <f t="shared" si="461"/>
        <v>musta</v>
      </c>
      <c r="AX1581" t="str">
        <f t="shared" si="462"/>
        <v>musta</v>
      </c>
      <c r="AY1581" s="31">
        <f t="shared" si="463"/>
        <v>10</v>
      </c>
      <c r="AZ1581" s="31">
        <f t="shared" si="464"/>
        <v>10</v>
      </c>
      <c r="BA1581" s="31">
        <f t="shared" si="465"/>
        <v>0</v>
      </c>
      <c r="BB1581" s="31">
        <f t="shared" si="466"/>
        <v>0</v>
      </c>
      <c r="BC1581" s="31">
        <f t="shared" si="467"/>
        <v>0</v>
      </c>
      <c r="BM1581" s="2" t="s">
        <v>35</v>
      </c>
      <c r="BN1581" s="2" t="s">
        <v>35</v>
      </c>
    </row>
    <row r="1582" spans="1:66" x14ac:dyDescent="0.25">
      <c r="A1582" s="50">
        <v>1571</v>
      </c>
      <c r="B1582" s="50">
        <v>1336</v>
      </c>
      <c r="C1582" s="50" t="str">
        <f t="shared" si="457"/>
        <v>13633_1_1686</v>
      </c>
      <c r="D1582" s="50">
        <v>1</v>
      </c>
      <c r="E1582" s="51">
        <f t="shared" si="458"/>
        <v>136330001</v>
      </c>
      <c r="F1582" s="76" t="str">
        <f t="shared" si="456"/>
        <v>13633_1</v>
      </c>
      <c r="G1582" s="80">
        <v>13633</v>
      </c>
      <c r="H1582" s="52">
        <v>1</v>
      </c>
      <c r="I1582" s="52">
        <v>1686</v>
      </c>
      <c r="J1582" s="53" t="str">
        <f t="shared" si="459"/>
        <v>ok</v>
      </c>
      <c r="K1582" s="54" t="str">
        <f t="shared" ref="K1582:K1596" si="469">CONCATENATE(L1582,"_",M1582)</f>
        <v>13633_1</v>
      </c>
      <c r="L1582" s="54">
        <v>13633</v>
      </c>
      <c r="M1582" s="54">
        <v>1</v>
      </c>
      <c r="N1582" s="54">
        <v>1525</v>
      </c>
      <c r="O1582" s="55">
        <v>131</v>
      </c>
      <c r="P1582" s="55">
        <v>95</v>
      </c>
      <c r="Q1582" s="55">
        <v>54</v>
      </c>
      <c r="R1582" s="55">
        <v>39</v>
      </c>
      <c r="S1582" s="52">
        <v>0</v>
      </c>
      <c r="T1582" s="56">
        <v>151</v>
      </c>
      <c r="U1582" s="56">
        <v>10</v>
      </c>
      <c r="V1582" s="56">
        <v>159</v>
      </c>
      <c r="W1582" s="56">
        <v>131</v>
      </c>
      <c r="X1582" s="57">
        <v>0.95</v>
      </c>
      <c r="Y1582" s="109"/>
      <c r="Z1582" s="109"/>
      <c r="AA1582" s="109"/>
      <c r="AB1582" s="109"/>
      <c r="AC1582" s="56">
        <v>17</v>
      </c>
      <c r="AD1582" s="52" t="s">
        <v>35</v>
      </c>
      <c r="AE1582" s="52" t="s">
        <v>35</v>
      </c>
      <c r="AF1582" s="52" t="s">
        <v>35</v>
      </c>
      <c r="AG1582" s="52"/>
      <c r="AH1582" s="106"/>
      <c r="AI1582" s="59"/>
      <c r="AJ1582" s="68" t="s">
        <v>10</v>
      </c>
      <c r="AK1582" t="s">
        <v>10</v>
      </c>
      <c r="AL1582" s="30" t="s">
        <v>10</v>
      </c>
      <c r="AM1582" s="39"/>
      <c r="AN1582" s="115" t="s">
        <v>10</v>
      </c>
      <c r="AO1582" s="30"/>
      <c r="AQ1582" s="5"/>
      <c r="AS1582" s="37"/>
      <c r="AT1582" s="30" t="s">
        <v>10</v>
      </c>
      <c r="AV1582" t="str">
        <f t="shared" si="460"/>
        <v>musta</v>
      </c>
      <c r="AW1582" t="str">
        <f t="shared" si="461"/>
        <v>musta</v>
      </c>
      <c r="AX1582" t="str">
        <f t="shared" si="462"/>
        <v>musta</v>
      </c>
      <c r="AY1582" s="31">
        <f t="shared" si="463"/>
        <v>10</v>
      </c>
      <c r="AZ1582" s="31">
        <f t="shared" si="464"/>
        <v>10</v>
      </c>
      <c r="BA1582" s="31">
        <f t="shared" si="465"/>
        <v>0</v>
      </c>
      <c r="BB1582" s="31">
        <f t="shared" si="466"/>
        <v>0</v>
      </c>
      <c r="BC1582" s="31">
        <f t="shared" si="467"/>
        <v>0</v>
      </c>
      <c r="BM1582" s="2" t="s">
        <v>35</v>
      </c>
      <c r="BN1582" s="2" t="s">
        <v>35</v>
      </c>
    </row>
    <row r="1583" spans="1:66" x14ac:dyDescent="0.25">
      <c r="A1583" s="50">
        <v>1572</v>
      </c>
      <c r="B1583" s="50">
        <v>1337</v>
      </c>
      <c r="C1583" s="50" t="str">
        <f t="shared" si="457"/>
        <v>13637_1_8815</v>
      </c>
      <c r="D1583" s="50">
        <v>1</v>
      </c>
      <c r="E1583" s="51">
        <f t="shared" si="458"/>
        <v>136370001</v>
      </c>
      <c r="F1583" s="76" t="str">
        <f t="shared" si="456"/>
        <v>13637_1</v>
      </c>
      <c r="G1583" s="80">
        <v>13637</v>
      </c>
      <c r="H1583" s="52">
        <v>1</v>
      </c>
      <c r="I1583" s="52">
        <v>8815</v>
      </c>
      <c r="J1583" s="53" t="str">
        <f t="shared" si="459"/>
        <v>ok</v>
      </c>
      <c r="K1583" s="54" t="str">
        <f t="shared" si="469"/>
        <v>13637_1</v>
      </c>
      <c r="L1583" s="54">
        <v>13637</v>
      </c>
      <c r="M1583" s="54">
        <v>1</v>
      </c>
      <c r="N1583" s="54">
        <v>8492</v>
      </c>
      <c r="O1583" s="55">
        <v>108</v>
      </c>
      <c r="P1583" s="55">
        <v>82</v>
      </c>
      <c r="Q1583" s="55">
        <v>28</v>
      </c>
      <c r="R1583" s="55">
        <v>24</v>
      </c>
      <c r="S1583" s="52">
        <v>0</v>
      </c>
      <c r="T1583" s="56">
        <v>90</v>
      </c>
      <c r="U1583" s="56">
        <v>3</v>
      </c>
      <c r="V1583" s="56">
        <v>76</v>
      </c>
      <c r="W1583" s="56">
        <v>108</v>
      </c>
      <c r="X1583" s="57">
        <v>0.82</v>
      </c>
      <c r="Y1583" s="109"/>
      <c r="Z1583" s="109"/>
      <c r="AA1583" s="109"/>
      <c r="AB1583" s="109"/>
      <c r="AC1583" s="56">
        <v>20</v>
      </c>
      <c r="AD1583" s="52" t="s">
        <v>35</v>
      </c>
      <c r="AE1583" s="52" t="s">
        <v>35</v>
      </c>
      <c r="AF1583" s="52" t="s">
        <v>35</v>
      </c>
      <c r="AG1583" s="52"/>
      <c r="AH1583" s="106"/>
      <c r="AI1583" s="59"/>
      <c r="AJ1583" s="68" t="s">
        <v>10</v>
      </c>
      <c r="AK1583" t="s">
        <v>10</v>
      </c>
      <c r="AL1583" s="30" t="s">
        <v>10</v>
      </c>
      <c r="AM1583" s="39"/>
      <c r="AN1583" s="115" t="s">
        <v>10</v>
      </c>
      <c r="AO1583" s="30"/>
      <c r="AQ1583" s="5"/>
      <c r="AS1583" s="37"/>
      <c r="AT1583" s="30" t="s">
        <v>10</v>
      </c>
      <c r="AV1583" t="str">
        <f t="shared" si="460"/>
        <v>musta</v>
      </c>
      <c r="AW1583" t="str">
        <f t="shared" si="461"/>
        <v>musta</v>
      </c>
      <c r="AX1583" t="str">
        <f t="shared" si="462"/>
        <v>musta</v>
      </c>
      <c r="AY1583" s="31">
        <f t="shared" si="463"/>
        <v>10</v>
      </c>
      <c r="AZ1583" s="31">
        <f t="shared" si="464"/>
        <v>10</v>
      </c>
      <c r="BA1583" s="31">
        <f t="shared" si="465"/>
        <v>0</v>
      </c>
      <c r="BB1583" s="31">
        <f t="shared" si="466"/>
        <v>0</v>
      </c>
      <c r="BC1583" s="31">
        <f t="shared" si="467"/>
        <v>0</v>
      </c>
      <c r="BM1583" s="32" t="s">
        <v>34</v>
      </c>
      <c r="BN1583" s="2" t="s">
        <v>35</v>
      </c>
    </row>
    <row r="1584" spans="1:66" x14ac:dyDescent="0.25">
      <c r="A1584" s="50">
        <v>1573</v>
      </c>
      <c r="B1584" s="50">
        <v>1338</v>
      </c>
      <c r="C1584" s="50" t="str">
        <f t="shared" si="457"/>
        <v>13639_1_4236</v>
      </c>
      <c r="D1584" s="50">
        <v>1</v>
      </c>
      <c r="E1584" s="51">
        <f t="shared" si="458"/>
        <v>136390001</v>
      </c>
      <c r="F1584" s="76" t="str">
        <f t="shared" si="456"/>
        <v>13639_1</v>
      </c>
      <c r="G1584" s="80">
        <v>13639</v>
      </c>
      <c r="H1584" s="52">
        <v>1</v>
      </c>
      <c r="I1584" s="52">
        <v>4236</v>
      </c>
      <c r="J1584" s="53" t="str">
        <f t="shared" si="459"/>
        <v>ok</v>
      </c>
      <c r="K1584" s="54" t="str">
        <f t="shared" si="469"/>
        <v>13639_1</v>
      </c>
      <c r="L1584" s="54">
        <v>13639</v>
      </c>
      <c r="M1584" s="54">
        <v>1</v>
      </c>
      <c r="N1584" s="54">
        <v>3947</v>
      </c>
      <c r="O1584" s="55">
        <v>28</v>
      </c>
      <c r="P1584" s="55">
        <v>76</v>
      </c>
      <c r="Q1584" s="55">
        <v>4</v>
      </c>
      <c r="R1584" s="55">
        <v>13</v>
      </c>
      <c r="S1584" s="52">
        <v>0</v>
      </c>
      <c r="T1584" s="56">
        <v>91</v>
      </c>
      <c r="U1584" s="56">
        <v>7</v>
      </c>
      <c r="V1584" s="56">
        <v>98</v>
      </c>
      <c r="W1584" s="56">
        <v>28</v>
      </c>
      <c r="X1584" s="57">
        <v>0.76</v>
      </c>
      <c r="Y1584" s="109"/>
      <c r="Z1584" s="109"/>
      <c r="AA1584" s="109"/>
      <c r="AB1584" s="109"/>
      <c r="AC1584" s="56">
        <v>27</v>
      </c>
      <c r="AD1584" s="52" t="s">
        <v>35</v>
      </c>
      <c r="AE1584" s="52" t="s">
        <v>35</v>
      </c>
      <c r="AF1584" s="52" t="s">
        <v>35</v>
      </c>
      <c r="AG1584" s="52"/>
      <c r="AH1584" s="106"/>
      <c r="AI1584" s="59"/>
      <c r="AJ1584" s="68" t="s">
        <v>10</v>
      </c>
      <c r="AK1584" t="s">
        <v>10</v>
      </c>
      <c r="AL1584" s="30" t="s">
        <v>10</v>
      </c>
      <c r="AM1584" s="39"/>
      <c r="AN1584" s="115" t="s">
        <v>10</v>
      </c>
      <c r="AO1584" s="30"/>
      <c r="AQ1584" s="5"/>
      <c r="AS1584" s="37"/>
      <c r="AT1584" s="30" t="s">
        <v>10</v>
      </c>
      <c r="AV1584" t="str">
        <f t="shared" si="460"/>
        <v>musta</v>
      </c>
      <c r="AW1584" t="str">
        <f t="shared" si="461"/>
        <v>musta</v>
      </c>
      <c r="AX1584" t="str">
        <f t="shared" si="462"/>
        <v>musta</v>
      </c>
      <c r="AY1584" s="31">
        <f t="shared" si="463"/>
        <v>10</v>
      </c>
      <c r="AZ1584" s="31">
        <f t="shared" si="464"/>
        <v>10</v>
      </c>
      <c r="BA1584" s="31">
        <f t="shared" si="465"/>
        <v>0</v>
      </c>
      <c r="BB1584" s="31">
        <f t="shared" si="466"/>
        <v>0</v>
      </c>
      <c r="BC1584" s="31">
        <f t="shared" si="467"/>
        <v>0</v>
      </c>
      <c r="BM1584" s="2" t="s">
        <v>35</v>
      </c>
      <c r="BN1584" s="2" t="s">
        <v>35</v>
      </c>
    </row>
    <row r="1585" spans="1:66" x14ac:dyDescent="0.25">
      <c r="A1585" s="50">
        <v>1574</v>
      </c>
      <c r="B1585" s="50">
        <v>1339</v>
      </c>
      <c r="C1585" s="50" t="str">
        <f t="shared" si="457"/>
        <v>13639_2_8456</v>
      </c>
      <c r="D1585" s="50">
        <v>1</v>
      </c>
      <c r="E1585" s="51">
        <f t="shared" si="458"/>
        <v>136390002</v>
      </c>
      <c r="F1585" s="76" t="str">
        <f t="shared" si="456"/>
        <v>13639_2</v>
      </c>
      <c r="G1585" s="80">
        <v>13639</v>
      </c>
      <c r="H1585" s="52">
        <v>2</v>
      </c>
      <c r="I1585" s="52">
        <v>8456</v>
      </c>
      <c r="J1585" s="53" t="str">
        <f t="shared" si="459"/>
        <v>ok</v>
      </c>
      <c r="K1585" s="54" t="str">
        <f t="shared" si="469"/>
        <v>13639_2</v>
      </c>
      <c r="L1585" s="54">
        <v>13639</v>
      </c>
      <c r="M1585" s="54">
        <v>2</v>
      </c>
      <c r="N1585" s="54">
        <v>7921</v>
      </c>
      <c r="O1585" s="55">
        <v>16</v>
      </c>
      <c r="P1585" s="55">
        <v>80</v>
      </c>
      <c r="Q1585" s="55">
        <v>2</v>
      </c>
      <c r="R1585" s="55">
        <v>11</v>
      </c>
      <c r="S1585" s="52">
        <v>0</v>
      </c>
      <c r="T1585" s="56">
        <v>91</v>
      </c>
      <c r="U1585" s="56">
        <v>7</v>
      </c>
      <c r="V1585" s="56">
        <v>98</v>
      </c>
      <c r="W1585" s="56">
        <v>16</v>
      </c>
      <c r="X1585" s="57">
        <v>0.8</v>
      </c>
      <c r="Y1585" s="109"/>
      <c r="Z1585" s="109"/>
      <c r="AA1585" s="109"/>
      <c r="AB1585" s="109"/>
      <c r="AC1585" s="56">
        <v>16</v>
      </c>
      <c r="AD1585" s="52" t="s">
        <v>35</v>
      </c>
      <c r="AE1585" s="52" t="s">
        <v>35</v>
      </c>
      <c r="AF1585" s="52" t="s">
        <v>35</v>
      </c>
      <c r="AG1585" s="52"/>
      <c r="AH1585" s="106"/>
      <c r="AI1585" s="59"/>
      <c r="AJ1585" s="68" t="s">
        <v>10</v>
      </c>
      <c r="AK1585" t="s">
        <v>10</v>
      </c>
      <c r="AL1585" s="30" t="s">
        <v>10</v>
      </c>
      <c r="AM1585" s="39"/>
      <c r="AN1585" s="115" t="s">
        <v>10</v>
      </c>
      <c r="AO1585" s="30"/>
      <c r="AQ1585" s="5"/>
      <c r="AS1585" s="37"/>
      <c r="AT1585" s="30" t="s">
        <v>10</v>
      </c>
      <c r="AV1585" t="str">
        <f t="shared" si="460"/>
        <v>musta</v>
      </c>
      <c r="AW1585" t="str">
        <f t="shared" si="461"/>
        <v>musta</v>
      </c>
      <c r="AX1585" t="str">
        <f t="shared" si="462"/>
        <v>musta</v>
      </c>
      <c r="AY1585" s="31">
        <f t="shared" si="463"/>
        <v>10</v>
      </c>
      <c r="AZ1585" s="31">
        <f t="shared" si="464"/>
        <v>10</v>
      </c>
      <c r="BA1585" s="31">
        <f t="shared" si="465"/>
        <v>0</v>
      </c>
      <c r="BB1585" s="31">
        <f t="shared" si="466"/>
        <v>0</v>
      </c>
      <c r="BC1585" s="31">
        <f t="shared" si="467"/>
        <v>0</v>
      </c>
      <c r="BM1585" s="2" t="s">
        <v>35</v>
      </c>
      <c r="BN1585" s="2" t="s">
        <v>35</v>
      </c>
    </row>
    <row r="1586" spans="1:66" x14ac:dyDescent="0.25">
      <c r="A1586" s="50">
        <v>1575</v>
      </c>
      <c r="B1586" s="50">
        <v>1340</v>
      </c>
      <c r="C1586" s="50" t="str">
        <f t="shared" si="457"/>
        <v>13641_1_6170</v>
      </c>
      <c r="D1586" s="50">
        <v>1</v>
      </c>
      <c r="E1586" s="51">
        <f t="shared" si="458"/>
        <v>136410001</v>
      </c>
      <c r="F1586" s="76" t="str">
        <f t="shared" si="456"/>
        <v>13641_1</v>
      </c>
      <c r="G1586" s="80">
        <v>13641</v>
      </c>
      <c r="H1586" s="52">
        <v>1</v>
      </c>
      <c r="I1586" s="52">
        <v>6170</v>
      </c>
      <c r="J1586" s="53" t="str">
        <f t="shared" si="459"/>
        <v>ok</v>
      </c>
      <c r="K1586" s="54" t="str">
        <f t="shared" si="469"/>
        <v>13641_1</v>
      </c>
      <c r="L1586" s="54">
        <v>13641</v>
      </c>
      <c r="M1586" s="54">
        <v>1</v>
      </c>
      <c r="N1586" s="54">
        <v>5932</v>
      </c>
      <c r="O1586" s="55">
        <v>12</v>
      </c>
      <c r="P1586" s="55">
        <v>100</v>
      </c>
      <c r="Q1586" s="55">
        <v>2</v>
      </c>
      <c r="R1586" s="55">
        <v>20</v>
      </c>
      <c r="S1586" s="52">
        <v>0</v>
      </c>
      <c r="T1586" s="56">
        <v>61</v>
      </c>
      <c r="U1586" s="56">
        <v>6</v>
      </c>
      <c r="V1586" s="56">
        <v>58</v>
      </c>
      <c r="W1586" s="56">
        <v>12</v>
      </c>
      <c r="X1586" s="57">
        <v>1</v>
      </c>
      <c r="Y1586" s="109"/>
      <c r="Z1586" s="109"/>
      <c r="AA1586" s="109"/>
      <c r="AB1586" s="109"/>
      <c r="AC1586" s="56">
        <v>17</v>
      </c>
      <c r="AD1586" s="52" t="s">
        <v>35</v>
      </c>
      <c r="AE1586" s="52" t="s">
        <v>35</v>
      </c>
      <c r="AF1586" s="52" t="s">
        <v>35</v>
      </c>
      <c r="AG1586" s="52"/>
      <c r="AH1586" s="106"/>
      <c r="AI1586" s="59"/>
      <c r="AJ1586" s="68" t="s">
        <v>10</v>
      </c>
      <c r="AK1586" t="s">
        <v>10</v>
      </c>
      <c r="AL1586" s="30" t="s">
        <v>10</v>
      </c>
      <c r="AM1586" s="39"/>
      <c r="AN1586" s="115" t="s">
        <v>10</v>
      </c>
      <c r="AO1586" s="30"/>
      <c r="AQ1586" s="5"/>
      <c r="AS1586" s="37"/>
      <c r="AT1586" s="30" t="s">
        <v>10</v>
      </c>
      <c r="AV1586" t="str">
        <f t="shared" si="460"/>
        <v>musta</v>
      </c>
      <c r="AW1586" t="str">
        <f t="shared" si="461"/>
        <v>musta</v>
      </c>
      <c r="AX1586" t="str">
        <f t="shared" si="462"/>
        <v>musta</v>
      </c>
      <c r="AY1586" s="31">
        <f t="shared" si="463"/>
        <v>10</v>
      </c>
      <c r="AZ1586" s="31">
        <f t="shared" si="464"/>
        <v>10</v>
      </c>
      <c r="BA1586" s="31">
        <f t="shared" si="465"/>
        <v>0</v>
      </c>
      <c r="BB1586" s="31">
        <f t="shared" si="466"/>
        <v>0</v>
      </c>
      <c r="BC1586" s="31">
        <f t="shared" si="467"/>
        <v>0</v>
      </c>
      <c r="BM1586" s="2" t="s">
        <v>35</v>
      </c>
      <c r="BN1586" s="2" t="s">
        <v>35</v>
      </c>
    </row>
    <row r="1587" spans="1:66" x14ac:dyDescent="0.25">
      <c r="A1587" s="50">
        <v>1576</v>
      </c>
      <c r="B1587" s="50">
        <v>1341</v>
      </c>
      <c r="C1587" s="50" t="str">
        <f t="shared" si="457"/>
        <v>13643_1_7374</v>
      </c>
      <c r="D1587" s="50">
        <v>1</v>
      </c>
      <c r="E1587" s="51">
        <f t="shared" si="458"/>
        <v>136430001</v>
      </c>
      <c r="F1587" s="76" t="str">
        <f t="shared" si="456"/>
        <v>13643_1</v>
      </c>
      <c r="G1587" s="80">
        <v>13643</v>
      </c>
      <c r="H1587" s="52">
        <v>1</v>
      </c>
      <c r="I1587" s="52">
        <v>7374</v>
      </c>
      <c r="J1587" s="53" t="str">
        <f t="shared" si="459"/>
        <v>ok</v>
      </c>
      <c r="K1587" s="54" t="str">
        <f t="shared" si="469"/>
        <v>13643_1</v>
      </c>
      <c r="L1587" s="54">
        <v>13643</v>
      </c>
      <c r="M1587" s="54">
        <v>1</v>
      </c>
      <c r="N1587" s="54">
        <v>7106</v>
      </c>
      <c r="O1587" s="55">
        <v>137</v>
      </c>
      <c r="P1587" s="55">
        <v>95</v>
      </c>
      <c r="Q1587" s="55">
        <v>43</v>
      </c>
      <c r="R1587" s="55">
        <v>25</v>
      </c>
      <c r="S1587" s="52">
        <v>0</v>
      </c>
      <c r="T1587" s="56">
        <v>134</v>
      </c>
      <c r="U1587" s="56">
        <v>11</v>
      </c>
      <c r="V1587" s="56">
        <v>132</v>
      </c>
      <c r="W1587" s="56">
        <v>137</v>
      </c>
      <c r="X1587" s="57">
        <v>0.95</v>
      </c>
      <c r="Y1587" s="109"/>
      <c r="Z1587" s="109"/>
      <c r="AA1587" s="109"/>
      <c r="AB1587" s="109"/>
      <c r="AC1587" s="56">
        <v>45</v>
      </c>
      <c r="AD1587" s="52" t="s">
        <v>35</v>
      </c>
      <c r="AE1587" s="52" t="s">
        <v>35</v>
      </c>
      <c r="AF1587" s="52" t="s">
        <v>35</v>
      </c>
      <c r="AG1587" s="52"/>
      <c r="AH1587" s="106"/>
      <c r="AI1587" s="59"/>
      <c r="AJ1587" s="68" t="s">
        <v>10</v>
      </c>
      <c r="AK1587" t="s">
        <v>10</v>
      </c>
      <c r="AL1587" s="30" t="s">
        <v>10</v>
      </c>
      <c r="AM1587" s="39"/>
      <c r="AN1587" s="115" t="s">
        <v>10</v>
      </c>
      <c r="AO1587" s="30"/>
      <c r="AQ1587" s="5"/>
      <c r="AS1587" s="37"/>
      <c r="AT1587" s="30" t="s">
        <v>10</v>
      </c>
      <c r="AV1587" t="str">
        <f t="shared" si="460"/>
        <v>musta</v>
      </c>
      <c r="AW1587" t="str">
        <f t="shared" si="461"/>
        <v>musta</v>
      </c>
      <c r="AX1587" t="str">
        <f t="shared" si="462"/>
        <v>musta</v>
      </c>
      <c r="AY1587" s="31">
        <f t="shared" si="463"/>
        <v>10</v>
      </c>
      <c r="AZ1587" s="31">
        <f t="shared" si="464"/>
        <v>10</v>
      </c>
      <c r="BA1587" s="31">
        <f t="shared" si="465"/>
        <v>0</v>
      </c>
      <c r="BB1587" s="31">
        <f t="shared" si="466"/>
        <v>0</v>
      </c>
      <c r="BC1587" s="31">
        <f t="shared" si="467"/>
        <v>0</v>
      </c>
      <c r="BM1587" s="2" t="s">
        <v>35</v>
      </c>
      <c r="BN1587" s="2" t="s">
        <v>35</v>
      </c>
    </row>
    <row r="1588" spans="1:66" x14ac:dyDescent="0.25">
      <c r="A1588" s="50">
        <v>1577</v>
      </c>
      <c r="B1588" s="50">
        <v>1342</v>
      </c>
      <c r="C1588" s="50" t="str">
        <f t="shared" si="457"/>
        <v>13643_2_4394</v>
      </c>
      <c r="D1588" s="50">
        <v>1</v>
      </c>
      <c r="E1588" s="51">
        <f t="shared" si="458"/>
        <v>136430002</v>
      </c>
      <c r="F1588" s="76" t="str">
        <f t="shared" si="456"/>
        <v>13643_2</v>
      </c>
      <c r="G1588" s="80">
        <v>13643</v>
      </c>
      <c r="H1588" s="52">
        <v>2</v>
      </c>
      <c r="I1588" s="52">
        <v>4394</v>
      </c>
      <c r="J1588" s="53" t="str">
        <f t="shared" si="459"/>
        <v>ok</v>
      </c>
      <c r="K1588" s="54" t="str">
        <f t="shared" si="469"/>
        <v>13643_2</v>
      </c>
      <c r="L1588" s="54">
        <v>13643</v>
      </c>
      <c r="M1588" s="54">
        <v>2</v>
      </c>
      <c r="N1588" s="54">
        <v>4092</v>
      </c>
      <c r="O1588" s="55">
        <v>68</v>
      </c>
      <c r="P1588" s="55">
        <v>90</v>
      </c>
      <c r="Q1588" s="55">
        <v>5</v>
      </c>
      <c r="R1588" s="55">
        <v>6</v>
      </c>
      <c r="S1588" s="52">
        <v>0</v>
      </c>
      <c r="T1588" s="56">
        <v>222</v>
      </c>
      <c r="U1588" s="56">
        <v>16</v>
      </c>
      <c r="V1588" s="56">
        <v>242</v>
      </c>
      <c r="W1588" s="56">
        <v>68</v>
      </c>
      <c r="X1588" s="57">
        <v>0.9</v>
      </c>
      <c r="Y1588" s="109"/>
      <c r="Z1588" s="109"/>
      <c r="AA1588" s="109"/>
      <c r="AB1588" s="109"/>
      <c r="AC1588" s="56">
        <v>29</v>
      </c>
      <c r="AD1588" s="52" t="s">
        <v>35</v>
      </c>
      <c r="AE1588" s="52" t="s">
        <v>35</v>
      </c>
      <c r="AF1588" s="52" t="s">
        <v>35</v>
      </c>
      <c r="AG1588" s="52"/>
      <c r="AH1588" s="106"/>
      <c r="AI1588" s="59"/>
      <c r="AJ1588" s="68" t="s">
        <v>10</v>
      </c>
      <c r="AK1588" t="s">
        <v>10</v>
      </c>
      <c r="AL1588" s="30" t="s">
        <v>10</v>
      </c>
      <c r="AM1588" s="39"/>
      <c r="AN1588" s="115" t="s">
        <v>10</v>
      </c>
      <c r="AO1588" s="30"/>
      <c r="AQ1588" s="5"/>
      <c r="AS1588" s="37"/>
      <c r="AT1588" s="30" t="s">
        <v>10</v>
      </c>
      <c r="AV1588" t="str">
        <f t="shared" si="460"/>
        <v>musta</v>
      </c>
      <c r="AW1588" t="str">
        <f t="shared" si="461"/>
        <v>musta</v>
      </c>
      <c r="AX1588" t="str">
        <f t="shared" si="462"/>
        <v>musta</v>
      </c>
      <c r="AY1588" s="31">
        <f t="shared" si="463"/>
        <v>10</v>
      </c>
      <c r="AZ1588" s="31">
        <f t="shared" si="464"/>
        <v>10</v>
      </c>
      <c r="BA1588" s="31">
        <f t="shared" si="465"/>
        <v>0</v>
      </c>
      <c r="BB1588" s="31">
        <f t="shared" si="466"/>
        <v>0</v>
      </c>
      <c r="BC1588" s="31">
        <f t="shared" si="467"/>
        <v>0</v>
      </c>
      <c r="BM1588" s="2" t="s">
        <v>35</v>
      </c>
      <c r="BN1588" s="2" t="s">
        <v>35</v>
      </c>
    </row>
    <row r="1589" spans="1:66" x14ac:dyDescent="0.25">
      <c r="A1589" s="50">
        <v>1578</v>
      </c>
      <c r="B1589" s="50">
        <v>1343</v>
      </c>
      <c r="C1589" s="50" t="str">
        <f t="shared" si="457"/>
        <v>13644_1_4770</v>
      </c>
      <c r="D1589" s="50">
        <v>1</v>
      </c>
      <c r="E1589" s="51">
        <f t="shared" si="458"/>
        <v>136440001</v>
      </c>
      <c r="F1589" s="76" t="str">
        <f t="shared" si="456"/>
        <v>13644_1</v>
      </c>
      <c r="G1589" s="80">
        <v>13644</v>
      </c>
      <c r="H1589" s="52">
        <v>1</v>
      </c>
      <c r="I1589" s="52">
        <v>4770</v>
      </c>
      <c r="J1589" s="53" t="str">
        <f t="shared" si="459"/>
        <v>ok</v>
      </c>
      <c r="K1589" s="54" t="str">
        <f t="shared" si="469"/>
        <v>13644_1</v>
      </c>
      <c r="L1589" s="54">
        <v>13644</v>
      </c>
      <c r="M1589" s="54">
        <v>1</v>
      </c>
      <c r="N1589" s="54">
        <v>4638</v>
      </c>
      <c r="O1589" s="55">
        <v>28</v>
      </c>
      <c r="P1589" s="55">
        <v>96</v>
      </c>
      <c r="Q1589" s="55">
        <v>1</v>
      </c>
      <c r="R1589" s="55">
        <v>38</v>
      </c>
      <c r="S1589" s="52">
        <v>0</v>
      </c>
      <c r="T1589" s="56">
        <v>127</v>
      </c>
      <c r="U1589" s="56">
        <v>7</v>
      </c>
      <c r="V1589" s="56">
        <v>126</v>
      </c>
      <c r="W1589" s="56">
        <v>28</v>
      </c>
      <c r="X1589" s="57">
        <v>0.96</v>
      </c>
      <c r="Y1589" s="109"/>
      <c r="Z1589" s="109"/>
      <c r="AA1589" s="109"/>
      <c r="AB1589" s="109"/>
      <c r="AC1589" s="56">
        <v>19</v>
      </c>
      <c r="AD1589" s="52" t="s">
        <v>35</v>
      </c>
      <c r="AE1589" s="52" t="s">
        <v>35</v>
      </c>
      <c r="AF1589" s="52" t="s">
        <v>35</v>
      </c>
      <c r="AG1589" s="52"/>
      <c r="AH1589" s="106"/>
      <c r="AI1589" s="59"/>
      <c r="AJ1589" s="68" t="s">
        <v>10</v>
      </c>
      <c r="AK1589" t="s">
        <v>10</v>
      </c>
      <c r="AL1589" s="30" t="s">
        <v>10</v>
      </c>
      <c r="AM1589" s="39"/>
      <c r="AN1589" s="115" t="s">
        <v>10</v>
      </c>
      <c r="AO1589" s="30"/>
      <c r="AQ1589" s="5"/>
      <c r="AS1589" s="37"/>
      <c r="AT1589" s="30" t="s">
        <v>10</v>
      </c>
      <c r="AV1589" t="str">
        <f t="shared" si="460"/>
        <v>musta</v>
      </c>
      <c r="AW1589" t="str">
        <f t="shared" si="461"/>
        <v>musta</v>
      </c>
      <c r="AX1589" t="str">
        <f t="shared" si="462"/>
        <v>musta</v>
      </c>
      <c r="AY1589" s="31">
        <f t="shared" si="463"/>
        <v>10</v>
      </c>
      <c r="AZ1589" s="31">
        <f t="shared" si="464"/>
        <v>10</v>
      </c>
      <c r="BA1589" s="31">
        <f t="shared" si="465"/>
        <v>0</v>
      </c>
      <c r="BB1589" s="31">
        <f t="shared" si="466"/>
        <v>0</v>
      </c>
      <c r="BC1589" s="31">
        <f t="shared" si="467"/>
        <v>0</v>
      </c>
      <c r="BM1589" s="2" t="s">
        <v>35</v>
      </c>
      <c r="BN1589" s="2" t="s">
        <v>35</v>
      </c>
    </row>
    <row r="1590" spans="1:66" x14ac:dyDescent="0.25">
      <c r="A1590" s="50">
        <v>1579</v>
      </c>
      <c r="B1590" s="50">
        <v>1344</v>
      </c>
      <c r="C1590" s="50" t="str">
        <f t="shared" si="457"/>
        <v>13647_1_3627</v>
      </c>
      <c r="D1590" s="50">
        <v>1</v>
      </c>
      <c r="E1590" s="51">
        <f t="shared" si="458"/>
        <v>136470001</v>
      </c>
      <c r="F1590" s="76" t="str">
        <f t="shared" si="456"/>
        <v>13647_1</v>
      </c>
      <c r="G1590" s="80">
        <v>13647</v>
      </c>
      <c r="H1590" s="52">
        <v>1</v>
      </c>
      <c r="I1590" s="52">
        <v>3627</v>
      </c>
      <c r="J1590" s="53" t="str">
        <f t="shared" si="459"/>
        <v>ok</v>
      </c>
      <c r="K1590" s="54" t="str">
        <f t="shared" si="469"/>
        <v>13647_1</v>
      </c>
      <c r="L1590" s="54">
        <v>13647</v>
      </c>
      <c r="M1590" s="54">
        <v>1</v>
      </c>
      <c r="N1590" s="54">
        <v>3512</v>
      </c>
      <c r="O1590" s="55">
        <v>7</v>
      </c>
      <c r="P1590" s="55">
        <v>88</v>
      </c>
      <c r="Q1590" s="55">
        <v>1</v>
      </c>
      <c r="R1590" s="55">
        <v>12</v>
      </c>
      <c r="S1590" s="52">
        <v>0</v>
      </c>
      <c r="T1590" s="56">
        <v>54</v>
      </c>
      <c r="U1590" s="56">
        <v>3</v>
      </c>
      <c r="V1590" s="56">
        <v>56</v>
      </c>
      <c r="W1590" s="56">
        <v>7</v>
      </c>
      <c r="X1590" s="57">
        <v>0.88</v>
      </c>
      <c r="Y1590" s="109"/>
      <c r="Z1590" s="109"/>
      <c r="AA1590" s="109"/>
      <c r="AB1590" s="109"/>
      <c r="AC1590" s="56">
        <v>23</v>
      </c>
      <c r="AD1590" s="52" t="s">
        <v>35</v>
      </c>
      <c r="AE1590" s="52" t="s">
        <v>35</v>
      </c>
      <c r="AF1590" s="52" t="s">
        <v>35</v>
      </c>
      <c r="AG1590" s="52"/>
      <c r="AH1590" s="106"/>
      <c r="AI1590" s="59"/>
      <c r="AJ1590" s="68" t="s">
        <v>10</v>
      </c>
      <c r="AK1590" t="s">
        <v>10</v>
      </c>
      <c r="AL1590" s="30" t="s">
        <v>10</v>
      </c>
      <c r="AM1590" s="39"/>
      <c r="AN1590" s="115" t="s">
        <v>10</v>
      </c>
      <c r="AO1590" s="30"/>
      <c r="AQ1590" s="5"/>
      <c r="AS1590" s="37"/>
      <c r="AT1590" s="30" t="s">
        <v>10</v>
      </c>
      <c r="AV1590" t="str">
        <f t="shared" si="460"/>
        <v>musta</v>
      </c>
      <c r="AW1590" t="str">
        <f t="shared" si="461"/>
        <v>musta</v>
      </c>
      <c r="AX1590" t="str">
        <f t="shared" si="462"/>
        <v>musta</v>
      </c>
      <c r="AY1590" s="31">
        <f t="shared" si="463"/>
        <v>10</v>
      </c>
      <c r="AZ1590" s="31">
        <f t="shared" si="464"/>
        <v>10</v>
      </c>
      <c r="BA1590" s="31">
        <f t="shared" si="465"/>
        <v>0</v>
      </c>
      <c r="BB1590" s="31">
        <f t="shared" si="466"/>
        <v>0</v>
      </c>
      <c r="BC1590" s="31">
        <f t="shared" si="467"/>
        <v>0</v>
      </c>
      <c r="BM1590" s="2" t="s">
        <v>35</v>
      </c>
      <c r="BN1590" s="2" t="s">
        <v>35</v>
      </c>
    </row>
    <row r="1591" spans="1:66" x14ac:dyDescent="0.25">
      <c r="A1591" s="50">
        <v>1580</v>
      </c>
      <c r="B1591" s="50">
        <v>1345</v>
      </c>
      <c r="C1591" s="50" t="str">
        <f t="shared" si="457"/>
        <v>13649_1_5586</v>
      </c>
      <c r="D1591" s="50">
        <v>1</v>
      </c>
      <c r="E1591" s="51">
        <f t="shared" si="458"/>
        <v>136490001</v>
      </c>
      <c r="F1591" s="76" t="str">
        <f t="shared" si="456"/>
        <v>13649_1</v>
      </c>
      <c r="G1591" s="80">
        <v>13649</v>
      </c>
      <c r="H1591" s="52">
        <v>1</v>
      </c>
      <c r="I1591" s="52">
        <v>5586</v>
      </c>
      <c r="J1591" s="53" t="str">
        <f t="shared" si="459"/>
        <v>ok</v>
      </c>
      <c r="K1591" s="54" t="str">
        <f t="shared" si="469"/>
        <v>13649_1</v>
      </c>
      <c r="L1591" s="54">
        <v>13649</v>
      </c>
      <c r="M1591" s="54">
        <v>1</v>
      </c>
      <c r="N1591" s="54">
        <v>5462</v>
      </c>
      <c r="O1591" s="55">
        <v>6</v>
      </c>
      <c r="P1591" s="55">
        <v>5</v>
      </c>
      <c r="Q1591" s="55">
        <v>1</v>
      </c>
      <c r="R1591" s="55">
        <v>1</v>
      </c>
      <c r="S1591" s="52">
        <v>0</v>
      </c>
      <c r="T1591" s="56">
        <v>141</v>
      </c>
      <c r="U1591" s="56">
        <v>3</v>
      </c>
      <c r="V1591" s="56">
        <v>142</v>
      </c>
      <c r="W1591" s="56">
        <v>6</v>
      </c>
      <c r="X1591" s="57">
        <v>0.05</v>
      </c>
      <c r="Y1591" s="109"/>
      <c r="Z1591" s="109"/>
      <c r="AA1591" s="109"/>
      <c r="AB1591" s="109"/>
      <c r="AC1591" s="56">
        <v>24</v>
      </c>
      <c r="AD1591" s="52" t="s">
        <v>35</v>
      </c>
      <c r="AE1591" s="52" t="s">
        <v>35</v>
      </c>
      <c r="AF1591" s="52" t="s">
        <v>35</v>
      </c>
      <c r="AG1591" s="52"/>
      <c r="AH1591" s="106"/>
      <c r="AI1591" s="59"/>
      <c r="AJ1591" s="68" t="s">
        <v>10</v>
      </c>
      <c r="AK1591" t="s">
        <v>10</v>
      </c>
      <c r="AL1591" s="30" t="s">
        <v>10</v>
      </c>
      <c r="AM1591" s="39"/>
      <c r="AN1591" s="115" t="s">
        <v>10</v>
      </c>
      <c r="AO1591" s="30"/>
      <c r="AQ1591" s="5"/>
      <c r="AS1591" s="37"/>
      <c r="AT1591" s="30" t="s">
        <v>10</v>
      </c>
      <c r="AV1591" t="str">
        <f t="shared" si="460"/>
        <v>musta</v>
      </c>
      <c r="AW1591" t="str">
        <f t="shared" si="461"/>
        <v>musta</v>
      </c>
      <c r="AX1591" t="str">
        <f t="shared" si="462"/>
        <v>musta</v>
      </c>
      <c r="AY1591" s="31">
        <f t="shared" si="463"/>
        <v>0</v>
      </c>
      <c r="AZ1591" s="31">
        <f t="shared" si="464"/>
        <v>0</v>
      </c>
      <c r="BA1591" s="31">
        <f t="shared" si="465"/>
        <v>0</v>
      </c>
      <c r="BB1591" s="31">
        <f t="shared" si="466"/>
        <v>0</v>
      </c>
      <c r="BC1591" s="31">
        <f t="shared" si="467"/>
        <v>0</v>
      </c>
      <c r="BM1591" s="2" t="s">
        <v>35</v>
      </c>
      <c r="BN1591" s="2" t="s">
        <v>35</v>
      </c>
    </row>
    <row r="1592" spans="1:66" x14ac:dyDescent="0.25">
      <c r="A1592" s="50">
        <v>1581</v>
      </c>
      <c r="B1592" s="50">
        <v>1346</v>
      </c>
      <c r="C1592" s="50" t="str">
        <f t="shared" si="457"/>
        <v>13650_1_3823</v>
      </c>
      <c r="D1592" s="50">
        <v>1</v>
      </c>
      <c r="E1592" s="51">
        <f t="shared" si="458"/>
        <v>136500001</v>
      </c>
      <c r="F1592" s="76" t="str">
        <f t="shared" si="456"/>
        <v>13650_1</v>
      </c>
      <c r="G1592" s="80">
        <v>13650</v>
      </c>
      <c r="H1592" s="52">
        <v>1</v>
      </c>
      <c r="I1592" s="52">
        <v>3823</v>
      </c>
      <c r="J1592" s="53" t="str">
        <f t="shared" si="459"/>
        <v>ok</v>
      </c>
      <c r="K1592" s="54" t="str">
        <f t="shared" si="469"/>
        <v>13650_1</v>
      </c>
      <c r="L1592" s="54">
        <v>13650</v>
      </c>
      <c r="M1592" s="54">
        <v>1</v>
      </c>
      <c r="N1592" s="54">
        <v>2112</v>
      </c>
      <c r="O1592" s="55">
        <v>5</v>
      </c>
      <c r="P1592" s="55">
        <v>9</v>
      </c>
      <c r="Q1592" s="55">
        <v>0</v>
      </c>
      <c r="R1592" s="55">
        <v>0</v>
      </c>
      <c r="S1592" s="52">
        <v>0</v>
      </c>
      <c r="T1592" s="56">
        <v>169</v>
      </c>
      <c r="U1592" s="56">
        <v>12</v>
      </c>
      <c r="V1592" s="56">
        <v>171</v>
      </c>
      <c r="W1592" s="56">
        <v>5</v>
      </c>
      <c r="X1592" s="57">
        <v>0.09</v>
      </c>
      <c r="Y1592" s="109"/>
      <c r="Z1592" s="109"/>
      <c r="AA1592" s="109"/>
      <c r="AB1592" s="109"/>
      <c r="AC1592" s="56">
        <v>26</v>
      </c>
      <c r="AD1592" s="52" t="s">
        <v>35</v>
      </c>
      <c r="AE1592" s="52" t="s">
        <v>35</v>
      </c>
      <c r="AF1592" s="52" t="s">
        <v>35</v>
      </c>
      <c r="AG1592" s="52"/>
      <c r="AH1592" s="106"/>
      <c r="AI1592" s="59"/>
      <c r="AJ1592" s="68" t="s">
        <v>10</v>
      </c>
      <c r="AK1592" t="s">
        <v>10</v>
      </c>
      <c r="AL1592" s="30" t="s">
        <v>10</v>
      </c>
      <c r="AM1592" s="39"/>
      <c r="AN1592" s="115" t="s">
        <v>10</v>
      </c>
      <c r="AO1592" s="30"/>
      <c r="AQ1592" s="5"/>
      <c r="AS1592" s="37"/>
      <c r="AT1592" s="30" t="s">
        <v>10</v>
      </c>
      <c r="AV1592" t="str">
        <f t="shared" si="460"/>
        <v>musta</v>
      </c>
      <c r="AW1592" t="str">
        <f t="shared" si="461"/>
        <v>musta</v>
      </c>
      <c r="AX1592" t="str">
        <f t="shared" si="462"/>
        <v>musta</v>
      </c>
      <c r="AY1592" s="31">
        <f t="shared" si="463"/>
        <v>0</v>
      </c>
      <c r="AZ1592" s="31">
        <f t="shared" si="464"/>
        <v>0</v>
      </c>
      <c r="BA1592" s="31">
        <f t="shared" si="465"/>
        <v>0</v>
      </c>
      <c r="BB1592" s="31">
        <f t="shared" si="466"/>
        <v>0</v>
      </c>
      <c r="BC1592" s="31">
        <f t="shared" si="467"/>
        <v>0</v>
      </c>
      <c r="BM1592" s="2" t="s">
        <v>35</v>
      </c>
      <c r="BN1592" s="2" t="s">
        <v>35</v>
      </c>
    </row>
    <row r="1593" spans="1:66" x14ac:dyDescent="0.25">
      <c r="A1593" s="50">
        <v>1582</v>
      </c>
      <c r="B1593" s="50">
        <v>1347</v>
      </c>
      <c r="C1593" s="50" t="str">
        <f t="shared" si="457"/>
        <v>13651_1_2484</v>
      </c>
      <c r="D1593" s="50">
        <v>1</v>
      </c>
      <c r="E1593" s="51">
        <f t="shared" si="458"/>
        <v>136510001</v>
      </c>
      <c r="F1593" s="76" t="str">
        <f t="shared" si="456"/>
        <v>13651_1</v>
      </c>
      <c r="G1593" s="80">
        <v>13651</v>
      </c>
      <c r="H1593" s="52">
        <v>1</v>
      </c>
      <c r="I1593" s="52">
        <v>2484</v>
      </c>
      <c r="J1593" s="53" t="str">
        <f t="shared" si="459"/>
        <v>ok</v>
      </c>
      <c r="K1593" s="54" t="str">
        <f t="shared" si="469"/>
        <v>13651_1</v>
      </c>
      <c r="L1593" s="54">
        <v>13651</v>
      </c>
      <c r="M1593" s="54">
        <v>1</v>
      </c>
      <c r="N1593" s="54">
        <v>2270</v>
      </c>
      <c r="O1593" s="55">
        <v>542</v>
      </c>
      <c r="P1593" s="55">
        <v>79</v>
      </c>
      <c r="Q1593" s="55">
        <v>209</v>
      </c>
      <c r="R1593" s="55">
        <v>31</v>
      </c>
      <c r="S1593" s="52">
        <v>0</v>
      </c>
      <c r="T1593" s="56">
        <v>97</v>
      </c>
      <c r="U1593" s="56">
        <v>1</v>
      </c>
      <c r="V1593" s="56">
        <v>99</v>
      </c>
      <c r="W1593" s="56">
        <v>542</v>
      </c>
      <c r="X1593" s="57">
        <v>0.79</v>
      </c>
      <c r="Y1593" s="109"/>
      <c r="Z1593" s="109"/>
      <c r="AA1593" s="109"/>
      <c r="AB1593" s="109"/>
      <c r="AC1593" s="56">
        <v>46</v>
      </c>
      <c r="AD1593" s="52" t="s">
        <v>35</v>
      </c>
      <c r="AE1593" s="52" t="s">
        <v>35</v>
      </c>
      <c r="AF1593" s="52" t="s">
        <v>35</v>
      </c>
      <c r="AG1593" s="52"/>
      <c r="AH1593" s="106"/>
      <c r="AI1593" s="59"/>
      <c r="AJ1593" s="68" t="s">
        <v>10</v>
      </c>
      <c r="AK1593" t="s">
        <v>10</v>
      </c>
      <c r="AL1593" s="30" t="s">
        <v>10</v>
      </c>
      <c r="AM1593" s="39"/>
      <c r="AN1593" s="115" t="s">
        <v>10</v>
      </c>
      <c r="AO1593" s="30"/>
      <c r="AQ1593" s="5"/>
      <c r="AS1593" s="37"/>
      <c r="AT1593" s="30" t="s">
        <v>10</v>
      </c>
      <c r="AV1593" t="str">
        <f t="shared" si="460"/>
        <v>musta</v>
      </c>
      <c r="AW1593" t="str">
        <f t="shared" si="461"/>
        <v>musta</v>
      </c>
      <c r="AX1593" t="str">
        <f t="shared" si="462"/>
        <v>musta</v>
      </c>
      <c r="AY1593" s="31">
        <f t="shared" si="463"/>
        <v>10</v>
      </c>
      <c r="AZ1593" s="31">
        <f t="shared" si="464"/>
        <v>10</v>
      </c>
      <c r="BA1593" s="31">
        <f t="shared" si="465"/>
        <v>0</v>
      </c>
      <c r="BB1593" s="31">
        <f t="shared" si="466"/>
        <v>0</v>
      </c>
      <c r="BC1593" s="31">
        <f t="shared" si="467"/>
        <v>0</v>
      </c>
      <c r="BM1593" s="2" t="s">
        <v>35</v>
      </c>
      <c r="BN1593" s="2" t="s">
        <v>35</v>
      </c>
    </row>
    <row r="1594" spans="1:66" x14ac:dyDescent="0.25">
      <c r="A1594" s="50">
        <v>1583</v>
      </c>
      <c r="B1594" s="50">
        <v>1348</v>
      </c>
      <c r="C1594" s="50" t="str">
        <f t="shared" si="457"/>
        <v>13653_1_1833</v>
      </c>
      <c r="D1594" s="50">
        <v>1</v>
      </c>
      <c r="E1594" s="51">
        <f t="shared" si="458"/>
        <v>136530001</v>
      </c>
      <c r="F1594" s="76" t="str">
        <f t="shared" si="456"/>
        <v>13653_1</v>
      </c>
      <c r="G1594" s="80">
        <v>13653</v>
      </c>
      <c r="H1594" s="52">
        <v>1</v>
      </c>
      <c r="I1594" s="52">
        <v>1833</v>
      </c>
      <c r="J1594" s="53" t="str">
        <f t="shared" si="459"/>
        <v>ok</v>
      </c>
      <c r="K1594" s="54" t="str">
        <f t="shared" si="469"/>
        <v>13653_1</v>
      </c>
      <c r="L1594" s="54">
        <v>13653</v>
      </c>
      <c r="M1594" s="54">
        <v>1</v>
      </c>
      <c r="N1594" s="54">
        <v>1675</v>
      </c>
      <c r="O1594" s="55">
        <v>39</v>
      </c>
      <c r="P1594" s="55">
        <v>50</v>
      </c>
      <c r="Q1594" s="55">
        <v>1</v>
      </c>
      <c r="R1594" s="55">
        <v>0</v>
      </c>
      <c r="S1594" s="52">
        <v>0</v>
      </c>
      <c r="T1594" s="56">
        <v>1242</v>
      </c>
      <c r="U1594" s="56">
        <v>26</v>
      </c>
      <c r="V1594" s="56">
        <v>1287</v>
      </c>
      <c r="W1594" s="56">
        <v>39</v>
      </c>
      <c r="X1594" s="57">
        <v>0.5</v>
      </c>
      <c r="Y1594" s="109"/>
      <c r="Z1594" s="109"/>
      <c r="AA1594" s="109"/>
      <c r="AB1594" s="109"/>
      <c r="AC1594" s="56">
        <v>107</v>
      </c>
      <c r="AD1594" s="52" t="s">
        <v>35</v>
      </c>
      <c r="AE1594" s="52" t="s">
        <v>35</v>
      </c>
      <c r="AF1594" s="52" t="s">
        <v>36</v>
      </c>
      <c r="AG1594" s="52" t="s">
        <v>36</v>
      </c>
      <c r="AH1594" s="106"/>
      <c r="AI1594" s="59"/>
      <c r="AJ1594" s="68" t="s">
        <v>10</v>
      </c>
      <c r="AK1594" t="s">
        <v>10</v>
      </c>
      <c r="AL1594" s="30" t="s">
        <v>10</v>
      </c>
      <c r="AM1594" s="39"/>
      <c r="AN1594" s="115" t="s">
        <v>10</v>
      </c>
      <c r="AO1594" s="30"/>
      <c r="AQ1594" s="5"/>
      <c r="AS1594" s="37"/>
      <c r="AT1594" s="30" t="s">
        <v>10</v>
      </c>
      <c r="AV1594" t="str">
        <f t="shared" si="460"/>
        <v>musta</v>
      </c>
      <c r="AW1594" t="str">
        <f t="shared" si="461"/>
        <v>musta</v>
      </c>
      <c r="AX1594" t="str">
        <f t="shared" si="462"/>
        <v>musta</v>
      </c>
      <c r="AY1594" s="31">
        <f t="shared" si="463"/>
        <v>2</v>
      </c>
      <c r="AZ1594" s="31">
        <f t="shared" si="464"/>
        <v>1</v>
      </c>
      <c r="BA1594" s="31">
        <f t="shared" si="465"/>
        <v>0</v>
      </c>
      <c r="BB1594" s="31">
        <f t="shared" si="466"/>
        <v>1</v>
      </c>
      <c r="BC1594" s="31">
        <f t="shared" si="467"/>
        <v>0</v>
      </c>
      <c r="BM1594" s="2" t="s">
        <v>35</v>
      </c>
      <c r="BN1594" s="2" t="s">
        <v>35</v>
      </c>
    </row>
    <row r="1595" spans="1:66" x14ac:dyDescent="0.25">
      <c r="A1595" s="50">
        <v>1584</v>
      </c>
      <c r="B1595" s="50">
        <v>1349</v>
      </c>
      <c r="C1595" s="50" t="str">
        <f t="shared" si="457"/>
        <v>13657_1_4997</v>
      </c>
      <c r="D1595" s="50">
        <v>1</v>
      </c>
      <c r="E1595" s="51">
        <f t="shared" si="458"/>
        <v>136570001</v>
      </c>
      <c r="F1595" s="76" t="str">
        <f t="shared" si="456"/>
        <v>13657_1</v>
      </c>
      <c r="G1595" s="80">
        <v>13657</v>
      </c>
      <c r="H1595" s="52">
        <v>1</v>
      </c>
      <c r="I1595" s="52">
        <v>4997</v>
      </c>
      <c r="J1595" s="53" t="str">
        <f t="shared" si="459"/>
        <v>ok</v>
      </c>
      <c r="K1595" s="54" t="str">
        <f t="shared" si="469"/>
        <v>13657_1</v>
      </c>
      <c r="L1595" s="54">
        <v>13657</v>
      </c>
      <c r="M1595" s="54">
        <v>1</v>
      </c>
      <c r="N1595" s="54">
        <v>4829</v>
      </c>
      <c r="O1595" s="55">
        <v>108</v>
      </c>
      <c r="P1595" s="55">
        <v>56</v>
      </c>
      <c r="Q1595" s="55">
        <v>19</v>
      </c>
      <c r="R1595" s="55">
        <v>9</v>
      </c>
      <c r="S1595" s="52">
        <v>0</v>
      </c>
      <c r="T1595" s="56">
        <v>321</v>
      </c>
      <c r="U1595" s="56">
        <v>13</v>
      </c>
      <c r="V1595" s="56">
        <v>349</v>
      </c>
      <c r="W1595" s="56">
        <v>108</v>
      </c>
      <c r="X1595" s="57">
        <v>0.56000000000000005</v>
      </c>
      <c r="Y1595" s="109"/>
      <c r="Z1595" s="109"/>
      <c r="AA1595" s="109"/>
      <c r="AB1595" s="109"/>
      <c r="AC1595" s="56">
        <v>57</v>
      </c>
      <c r="AD1595" s="52" t="s">
        <v>35</v>
      </c>
      <c r="AE1595" s="52" t="s">
        <v>35</v>
      </c>
      <c r="AF1595" s="52" t="s">
        <v>35</v>
      </c>
      <c r="AG1595" s="52"/>
      <c r="AH1595" s="106"/>
      <c r="AI1595" s="59"/>
      <c r="AJ1595" s="68" t="s">
        <v>10</v>
      </c>
      <c r="AK1595" t="s">
        <v>10</v>
      </c>
      <c r="AL1595" s="30" t="s">
        <v>10</v>
      </c>
      <c r="AM1595" s="39"/>
      <c r="AN1595" s="115" t="s">
        <v>10</v>
      </c>
      <c r="AO1595" s="30"/>
      <c r="AQ1595" s="5"/>
      <c r="AS1595" s="37"/>
      <c r="AT1595" s="30" t="s">
        <v>10</v>
      </c>
      <c r="AV1595" t="str">
        <f t="shared" si="460"/>
        <v>musta</v>
      </c>
      <c r="AW1595" t="str">
        <f t="shared" si="461"/>
        <v>musta</v>
      </c>
      <c r="AX1595" t="str">
        <f t="shared" si="462"/>
        <v>musta</v>
      </c>
      <c r="AY1595" s="31">
        <f t="shared" si="463"/>
        <v>1</v>
      </c>
      <c r="AZ1595" s="31">
        <f t="shared" si="464"/>
        <v>1</v>
      </c>
      <c r="BA1595" s="31">
        <f t="shared" si="465"/>
        <v>0</v>
      </c>
      <c r="BB1595" s="31">
        <f t="shared" si="466"/>
        <v>0</v>
      </c>
      <c r="BC1595" s="31">
        <f t="shared" si="467"/>
        <v>0</v>
      </c>
      <c r="BM1595" s="2" t="s">
        <v>35</v>
      </c>
      <c r="BN1595" s="2" t="s">
        <v>35</v>
      </c>
    </row>
    <row r="1596" spans="1:66" x14ac:dyDescent="0.25">
      <c r="A1596" s="50">
        <v>1585</v>
      </c>
      <c r="B1596" s="50">
        <v>1350</v>
      </c>
      <c r="C1596" s="50" t="str">
        <f t="shared" si="457"/>
        <v>13659_1_3285</v>
      </c>
      <c r="D1596" s="50">
        <v>1</v>
      </c>
      <c r="E1596" s="51">
        <f t="shared" si="458"/>
        <v>136590001</v>
      </c>
      <c r="F1596" s="76" t="str">
        <f t="shared" si="456"/>
        <v>13659_1</v>
      </c>
      <c r="G1596" s="80">
        <v>13659</v>
      </c>
      <c r="H1596" s="52">
        <v>1</v>
      </c>
      <c r="I1596" s="52">
        <v>3285</v>
      </c>
      <c r="J1596" s="53" t="str">
        <f t="shared" si="459"/>
        <v>ok</v>
      </c>
      <c r="K1596" s="54" t="str">
        <f t="shared" si="469"/>
        <v>13659_1</v>
      </c>
      <c r="L1596" s="54">
        <v>13659</v>
      </c>
      <c r="M1596" s="54">
        <v>1</v>
      </c>
      <c r="N1596" s="54">
        <v>14527</v>
      </c>
      <c r="O1596" s="55">
        <v>21</v>
      </c>
      <c r="P1596" s="55">
        <v>84</v>
      </c>
      <c r="Q1596" s="55">
        <v>7</v>
      </c>
      <c r="R1596" s="55">
        <v>40</v>
      </c>
      <c r="S1596" s="52">
        <v>0</v>
      </c>
      <c r="T1596" s="56">
        <v>174</v>
      </c>
      <c r="U1596" s="56">
        <v>15</v>
      </c>
      <c r="V1596" s="56">
        <v>186</v>
      </c>
      <c r="W1596" s="56">
        <v>21</v>
      </c>
      <c r="X1596" s="57">
        <v>0.84</v>
      </c>
      <c r="Y1596" s="109"/>
      <c r="Z1596" s="109"/>
      <c r="AA1596" s="109"/>
      <c r="AB1596" s="109"/>
      <c r="AC1596" s="56">
        <v>22</v>
      </c>
      <c r="AD1596" s="52" t="s">
        <v>35</v>
      </c>
      <c r="AE1596" s="52" t="s">
        <v>35</v>
      </c>
      <c r="AF1596" s="52" t="s">
        <v>35</v>
      </c>
      <c r="AG1596" s="52"/>
      <c r="AH1596" s="106"/>
      <c r="AI1596" s="59"/>
      <c r="AJ1596" s="68" t="s">
        <v>10</v>
      </c>
      <c r="AK1596" t="s">
        <v>10</v>
      </c>
      <c r="AL1596" s="30" t="s">
        <v>10</v>
      </c>
      <c r="AM1596" s="39"/>
      <c r="AN1596" s="115" t="s">
        <v>10</v>
      </c>
      <c r="AO1596" s="30"/>
      <c r="AQ1596" s="5"/>
      <c r="AS1596" s="37"/>
      <c r="AT1596" s="30" t="s">
        <v>10</v>
      </c>
      <c r="AV1596" t="str">
        <f t="shared" si="460"/>
        <v>musta</v>
      </c>
      <c r="AW1596" t="str">
        <f t="shared" si="461"/>
        <v>musta</v>
      </c>
      <c r="AX1596" t="str">
        <f t="shared" si="462"/>
        <v>musta</v>
      </c>
      <c r="AY1596" s="31">
        <f t="shared" si="463"/>
        <v>10</v>
      </c>
      <c r="AZ1596" s="31">
        <f t="shared" si="464"/>
        <v>10</v>
      </c>
      <c r="BA1596" s="31">
        <f t="shared" si="465"/>
        <v>0</v>
      </c>
      <c r="BB1596" s="31">
        <f t="shared" si="466"/>
        <v>0</v>
      </c>
      <c r="BC1596" s="31">
        <f t="shared" si="467"/>
        <v>0</v>
      </c>
      <c r="BM1596" s="2" t="s">
        <v>35</v>
      </c>
      <c r="BN1596" s="2" t="s">
        <v>35</v>
      </c>
    </row>
    <row r="1597" spans="1:66" x14ac:dyDescent="0.25">
      <c r="A1597" s="50">
        <v>1586</v>
      </c>
      <c r="B1597" s="50">
        <v>1351</v>
      </c>
      <c r="C1597" s="50" t="str">
        <f t="shared" si="457"/>
        <v>13659_2_6592</v>
      </c>
      <c r="D1597" s="50">
        <v>1</v>
      </c>
      <c r="E1597" s="51">
        <f t="shared" si="458"/>
        <v>136590002</v>
      </c>
      <c r="F1597" s="76" t="str">
        <f t="shared" si="456"/>
        <v>13659_2</v>
      </c>
      <c r="G1597" s="80">
        <v>13659</v>
      </c>
      <c r="H1597" s="52">
        <v>2</v>
      </c>
      <c r="I1597" s="52">
        <v>6592</v>
      </c>
      <c r="J1597" s="53" t="str">
        <f t="shared" si="459"/>
        <v>huom!</v>
      </c>
      <c r="K1597" s="54"/>
      <c r="L1597" s="54"/>
      <c r="M1597" s="54"/>
      <c r="N1597" s="54"/>
      <c r="O1597" s="55">
        <v>21</v>
      </c>
      <c r="P1597" s="55">
        <v>84</v>
      </c>
      <c r="Q1597" s="55">
        <v>7</v>
      </c>
      <c r="R1597" s="55">
        <v>40</v>
      </c>
      <c r="S1597" s="52">
        <v>0</v>
      </c>
      <c r="T1597" s="56">
        <v>29</v>
      </c>
      <c r="U1597" s="56">
        <v>1</v>
      </c>
      <c r="V1597" s="56">
        <v>28</v>
      </c>
      <c r="W1597" s="56">
        <v>21</v>
      </c>
      <c r="X1597" s="57">
        <v>0.84</v>
      </c>
      <c r="Y1597" s="109"/>
      <c r="Z1597" s="109"/>
      <c r="AA1597" s="109"/>
      <c r="AB1597" s="109"/>
      <c r="AC1597" s="56">
        <v>4</v>
      </c>
      <c r="AD1597" s="52" t="s">
        <v>35</v>
      </c>
      <c r="AE1597" s="52" t="s">
        <v>35</v>
      </c>
      <c r="AF1597" s="52" t="s">
        <v>35</v>
      </c>
      <c r="AG1597" s="52"/>
      <c r="AH1597" s="106"/>
      <c r="AI1597" s="59"/>
      <c r="AJ1597" s="68" t="s">
        <v>10</v>
      </c>
      <c r="AK1597" t="s">
        <v>10</v>
      </c>
      <c r="AL1597" s="30" t="s">
        <v>10</v>
      </c>
      <c r="AM1597" s="39"/>
      <c r="AN1597" s="115" t="s">
        <v>10</v>
      </c>
      <c r="AO1597" s="30"/>
      <c r="AQ1597" s="5"/>
      <c r="AS1597" s="37"/>
      <c r="AT1597" s="30" t="s">
        <v>10</v>
      </c>
      <c r="AV1597" t="str">
        <f t="shared" si="460"/>
        <v>musta</v>
      </c>
      <c r="AW1597" t="str">
        <f t="shared" si="461"/>
        <v>musta</v>
      </c>
      <c r="AX1597" t="str">
        <f t="shared" si="462"/>
        <v>musta</v>
      </c>
      <c r="AY1597" s="31">
        <f t="shared" si="463"/>
        <v>10</v>
      </c>
      <c r="AZ1597" s="31">
        <f t="shared" si="464"/>
        <v>10</v>
      </c>
      <c r="BA1597" s="31">
        <f t="shared" si="465"/>
        <v>0</v>
      </c>
      <c r="BB1597" s="31">
        <f t="shared" si="466"/>
        <v>0</v>
      </c>
      <c r="BC1597" s="31">
        <f t="shared" si="467"/>
        <v>0</v>
      </c>
      <c r="BM1597" s="2" t="s">
        <v>35</v>
      </c>
      <c r="BN1597" s="2" t="s">
        <v>35</v>
      </c>
    </row>
    <row r="1598" spans="1:66" x14ac:dyDescent="0.25">
      <c r="A1598" s="50">
        <v>1587</v>
      </c>
      <c r="B1598" s="50">
        <v>1352</v>
      </c>
      <c r="C1598" s="50" t="str">
        <f t="shared" si="457"/>
        <v>13659_3_5470</v>
      </c>
      <c r="D1598" s="50">
        <v>1</v>
      </c>
      <c r="E1598" s="51">
        <f t="shared" si="458"/>
        <v>136590003</v>
      </c>
      <c r="F1598" s="76" t="str">
        <f t="shared" si="456"/>
        <v>13659_3</v>
      </c>
      <c r="G1598" s="80">
        <v>13659</v>
      </c>
      <c r="H1598" s="52">
        <v>3</v>
      </c>
      <c r="I1598" s="52">
        <v>5470</v>
      </c>
      <c r="J1598" s="53" t="str">
        <f t="shared" si="459"/>
        <v>huom!</v>
      </c>
      <c r="K1598" s="54"/>
      <c r="L1598" s="54"/>
      <c r="M1598" s="54"/>
      <c r="N1598" s="54"/>
      <c r="O1598" s="55">
        <v>21</v>
      </c>
      <c r="P1598" s="55">
        <v>84</v>
      </c>
      <c r="Q1598" s="55">
        <v>7</v>
      </c>
      <c r="R1598" s="55">
        <v>40</v>
      </c>
      <c r="S1598" s="52">
        <v>0</v>
      </c>
      <c r="T1598" s="56">
        <v>29</v>
      </c>
      <c r="U1598" s="56">
        <v>1</v>
      </c>
      <c r="V1598" s="56">
        <v>28</v>
      </c>
      <c r="W1598" s="56">
        <v>21</v>
      </c>
      <c r="X1598" s="57">
        <v>0.84</v>
      </c>
      <c r="Y1598" s="109"/>
      <c r="Z1598" s="109"/>
      <c r="AA1598" s="109"/>
      <c r="AB1598" s="109"/>
      <c r="AC1598" s="56">
        <v>1</v>
      </c>
      <c r="AD1598" s="52" t="s">
        <v>35</v>
      </c>
      <c r="AE1598" s="52" t="s">
        <v>35</v>
      </c>
      <c r="AF1598" s="52" t="s">
        <v>35</v>
      </c>
      <c r="AG1598" s="52"/>
      <c r="AH1598" s="106"/>
      <c r="AI1598" s="59"/>
      <c r="AJ1598" s="68" t="s">
        <v>10</v>
      </c>
      <c r="AK1598" t="s">
        <v>10</v>
      </c>
      <c r="AL1598" s="30" t="s">
        <v>10</v>
      </c>
      <c r="AM1598" s="39"/>
      <c r="AN1598" s="115" t="s">
        <v>10</v>
      </c>
      <c r="AO1598" s="30"/>
      <c r="AQ1598" s="5"/>
      <c r="AS1598" s="37"/>
      <c r="AT1598" s="30" t="s">
        <v>10</v>
      </c>
      <c r="AV1598" t="str">
        <f t="shared" si="460"/>
        <v>musta</v>
      </c>
      <c r="AW1598" t="str">
        <f t="shared" si="461"/>
        <v>musta</v>
      </c>
      <c r="AX1598" t="str">
        <f t="shared" si="462"/>
        <v>musta</v>
      </c>
      <c r="AY1598" s="31">
        <f t="shared" si="463"/>
        <v>10</v>
      </c>
      <c r="AZ1598" s="31">
        <f t="shared" si="464"/>
        <v>10</v>
      </c>
      <c r="BA1598" s="31">
        <f t="shared" si="465"/>
        <v>0</v>
      </c>
      <c r="BB1598" s="31">
        <f t="shared" si="466"/>
        <v>0</v>
      </c>
      <c r="BC1598" s="31">
        <f t="shared" si="467"/>
        <v>0</v>
      </c>
      <c r="BM1598" s="2" t="s">
        <v>35</v>
      </c>
      <c r="BN1598" s="2" t="s">
        <v>35</v>
      </c>
    </row>
    <row r="1599" spans="1:66" x14ac:dyDescent="0.25">
      <c r="A1599" s="50">
        <v>1588</v>
      </c>
      <c r="B1599" s="50">
        <v>1353</v>
      </c>
      <c r="C1599" s="50" t="str">
        <f t="shared" si="457"/>
        <v>13659_4_7474</v>
      </c>
      <c r="D1599" s="50">
        <v>1</v>
      </c>
      <c r="E1599" s="51">
        <f t="shared" si="458"/>
        <v>136590004</v>
      </c>
      <c r="F1599" s="76" t="str">
        <f t="shared" si="456"/>
        <v>13659_4</v>
      </c>
      <c r="G1599" s="80">
        <v>13659</v>
      </c>
      <c r="H1599" s="52">
        <v>4</v>
      </c>
      <c r="I1599" s="52">
        <v>7474</v>
      </c>
      <c r="J1599" s="53" t="str">
        <f t="shared" si="459"/>
        <v>ok</v>
      </c>
      <c r="K1599" s="54" t="str">
        <f t="shared" ref="K1599:K1606" si="470">CONCATENATE(L1599,"_",M1599)</f>
        <v>13659_4</v>
      </c>
      <c r="L1599" s="54">
        <v>13659</v>
      </c>
      <c r="M1599" s="54">
        <v>4</v>
      </c>
      <c r="N1599" s="54">
        <v>7119</v>
      </c>
      <c r="O1599" s="55">
        <v>65</v>
      </c>
      <c r="P1599" s="55">
        <v>71</v>
      </c>
      <c r="Q1599" s="55">
        <v>41</v>
      </c>
      <c r="R1599" s="55">
        <v>54</v>
      </c>
      <c r="S1599" s="52">
        <v>0</v>
      </c>
      <c r="T1599" s="56">
        <v>201</v>
      </c>
      <c r="U1599" s="56">
        <v>15</v>
      </c>
      <c r="V1599" s="56">
        <v>197</v>
      </c>
      <c r="W1599" s="56">
        <v>65</v>
      </c>
      <c r="X1599" s="57">
        <v>0.71</v>
      </c>
      <c r="Y1599" s="109"/>
      <c r="Z1599" s="109"/>
      <c r="AA1599" s="109"/>
      <c r="AB1599" s="109"/>
      <c r="AC1599" s="56">
        <v>3</v>
      </c>
      <c r="AD1599" s="52" t="s">
        <v>35</v>
      </c>
      <c r="AE1599" s="52" t="s">
        <v>35</v>
      </c>
      <c r="AF1599" s="52" t="s">
        <v>35</v>
      </c>
      <c r="AG1599" s="52"/>
      <c r="AH1599" s="106"/>
      <c r="AI1599" s="59"/>
      <c r="AJ1599" s="68" t="s">
        <v>10</v>
      </c>
      <c r="AK1599" t="s">
        <v>10</v>
      </c>
      <c r="AL1599" s="30" t="s">
        <v>10</v>
      </c>
      <c r="AM1599" s="39"/>
      <c r="AN1599" s="115" t="s">
        <v>10</v>
      </c>
      <c r="AO1599" s="30"/>
      <c r="AQ1599" s="5"/>
      <c r="AS1599" s="37"/>
      <c r="AT1599" s="30" t="s">
        <v>10</v>
      </c>
      <c r="AV1599" t="str">
        <f t="shared" si="460"/>
        <v>musta</v>
      </c>
      <c r="AW1599" t="str">
        <f t="shared" si="461"/>
        <v>musta</v>
      </c>
      <c r="AX1599" t="str">
        <f t="shared" si="462"/>
        <v>musta</v>
      </c>
      <c r="AY1599" s="31">
        <f t="shared" si="463"/>
        <v>10</v>
      </c>
      <c r="AZ1599" s="31">
        <f t="shared" si="464"/>
        <v>10</v>
      </c>
      <c r="BA1599" s="31">
        <f t="shared" si="465"/>
        <v>0</v>
      </c>
      <c r="BB1599" s="31">
        <f t="shared" si="466"/>
        <v>0</v>
      </c>
      <c r="BC1599" s="31">
        <f t="shared" si="467"/>
        <v>0</v>
      </c>
      <c r="BM1599" s="2" t="s">
        <v>35</v>
      </c>
      <c r="BN1599" s="2" t="s">
        <v>35</v>
      </c>
    </row>
    <row r="1600" spans="1:66" x14ac:dyDescent="0.25">
      <c r="A1600" s="50">
        <v>1589</v>
      </c>
      <c r="B1600" s="50">
        <v>1354</v>
      </c>
      <c r="C1600" s="50" t="str">
        <f t="shared" si="457"/>
        <v>13660_1_5115</v>
      </c>
      <c r="D1600" s="50">
        <v>1</v>
      </c>
      <c r="E1600" s="51">
        <f t="shared" si="458"/>
        <v>136600001</v>
      </c>
      <c r="F1600" s="76" t="str">
        <f t="shared" si="456"/>
        <v>13660_1</v>
      </c>
      <c r="G1600" s="80">
        <v>13660</v>
      </c>
      <c r="H1600" s="52">
        <v>1</v>
      </c>
      <c r="I1600" s="52">
        <v>5115</v>
      </c>
      <c r="J1600" s="53" t="str">
        <f t="shared" si="459"/>
        <v>ok</v>
      </c>
      <c r="K1600" s="54" t="str">
        <f t="shared" si="470"/>
        <v>13660_1</v>
      </c>
      <c r="L1600" s="54">
        <v>13660</v>
      </c>
      <c r="M1600" s="54">
        <v>1</v>
      </c>
      <c r="N1600" s="54">
        <v>4942</v>
      </c>
      <c r="O1600" s="55">
        <v>40</v>
      </c>
      <c r="P1600" s="55">
        <v>85</v>
      </c>
      <c r="Q1600" s="55">
        <v>35</v>
      </c>
      <c r="R1600" s="55">
        <v>76</v>
      </c>
      <c r="S1600" s="52">
        <v>0</v>
      </c>
      <c r="T1600" s="56">
        <v>62</v>
      </c>
      <c r="U1600" s="56">
        <v>3</v>
      </c>
      <c r="V1600" s="56">
        <v>63</v>
      </c>
      <c r="W1600" s="56">
        <v>40</v>
      </c>
      <c r="X1600" s="57">
        <v>0.85</v>
      </c>
      <c r="Y1600" s="109"/>
      <c r="Z1600" s="109"/>
      <c r="AA1600" s="109"/>
      <c r="AB1600" s="109"/>
      <c r="AC1600" s="56">
        <v>3</v>
      </c>
      <c r="AD1600" s="52" t="s">
        <v>35</v>
      </c>
      <c r="AE1600" s="52" t="s">
        <v>35</v>
      </c>
      <c r="AF1600" s="52" t="s">
        <v>35</v>
      </c>
      <c r="AG1600" s="52"/>
      <c r="AH1600" s="106"/>
      <c r="AI1600" s="59"/>
      <c r="AJ1600" s="68" t="s">
        <v>10</v>
      </c>
      <c r="AK1600" t="s">
        <v>10</v>
      </c>
      <c r="AL1600" s="30" t="s">
        <v>10</v>
      </c>
      <c r="AM1600" s="39"/>
      <c r="AN1600" s="115" t="s">
        <v>10</v>
      </c>
      <c r="AO1600" s="30"/>
      <c r="AQ1600" s="5"/>
      <c r="AS1600" s="37"/>
      <c r="AT1600" s="30" t="s">
        <v>10</v>
      </c>
      <c r="AV1600" t="str">
        <f t="shared" si="460"/>
        <v>musta</v>
      </c>
      <c r="AW1600" t="str">
        <f t="shared" si="461"/>
        <v>musta</v>
      </c>
      <c r="AX1600" t="str">
        <f t="shared" si="462"/>
        <v>musta</v>
      </c>
      <c r="AY1600" s="31">
        <f t="shared" si="463"/>
        <v>10</v>
      </c>
      <c r="AZ1600" s="31">
        <f t="shared" si="464"/>
        <v>10</v>
      </c>
      <c r="BA1600" s="31">
        <f t="shared" si="465"/>
        <v>0</v>
      </c>
      <c r="BB1600" s="31">
        <f t="shared" si="466"/>
        <v>0</v>
      </c>
      <c r="BC1600" s="31">
        <f t="shared" si="467"/>
        <v>0</v>
      </c>
      <c r="BM1600" s="2" t="s">
        <v>35</v>
      </c>
      <c r="BN1600" s="2" t="s">
        <v>35</v>
      </c>
    </row>
    <row r="1601" spans="1:66" x14ac:dyDescent="0.25">
      <c r="A1601" s="50">
        <v>1590</v>
      </c>
      <c r="B1601" s="50">
        <v>1355</v>
      </c>
      <c r="C1601" s="50" t="str">
        <f t="shared" si="457"/>
        <v>13661_1_5894</v>
      </c>
      <c r="D1601" s="50">
        <v>1</v>
      </c>
      <c r="E1601" s="51">
        <f t="shared" si="458"/>
        <v>136610001</v>
      </c>
      <c r="F1601" s="76" t="str">
        <f t="shared" si="456"/>
        <v>13661_1</v>
      </c>
      <c r="G1601" s="80">
        <v>13661</v>
      </c>
      <c r="H1601" s="52">
        <v>1</v>
      </c>
      <c r="I1601" s="52">
        <v>5894</v>
      </c>
      <c r="J1601" s="53" t="str">
        <f t="shared" si="459"/>
        <v>ok</v>
      </c>
      <c r="K1601" s="54" t="str">
        <f t="shared" si="470"/>
        <v>13661_1</v>
      </c>
      <c r="L1601" s="54">
        <v>13661</v>
      </c>
      <c r="M1601" s="54">
        <v>1</v>
      </c>
      <c r="N1601" s="54">
        <v>11585</v>
      </c>
      <c r="O1601" s="55">
        <v>55</v>
      </c>
      <c r="P1601" s="55">
        <v>76</v>
      </c>
      <c r="Q1601" s="55">
        <v>33</v>
      </c>
      <c r="R1601" s="55">
        <v>46</v>
      </c>
      <c r="S1601" s="52">
        <v>0</v>
      </c>
      <c r="T1601" s="56">
        <v>21</v>
      </c>
      <c r="U1601" s="56">
        <v>1</v>
      </c>
      <c r="V1601" s="56">
        <v>20</v>
      </c>
      <c r="W1601" s="56">
        <v>55</v>
      </c>
      <c r="X1601" s="57">
        <v>0.76</v>
      </c>
      <c r="Y1601" s="109"/>
      <c r="Z1601" s="109"/>
      <c r="AA1601" s="109"/>
      <c r="AB1601" s="109"/>
      <c r="AC1601" s="56">
        <v>11</v>
      </c>
      <c r="AD1601" s="52" t="s">
        <v>35</v>
      </c>
      <c r="AE1601" s="52" t="s">
        <v>35</v>
      </c>
      <c r="AF1601" s="52" t="s">
        <v>35</v>
      </c>
      <c r="AG1601" s="52"/>
      <c r="AH1601" s="106"/>
      <c r="AI1601" s="59"/>
      <c r="AJ1601" s="68" t="s">
        <v>10</v>
      </c>
      <c r="AK1601" t="s">
        <v>10</v>
      </c>
      <c r="AL1601" s="30" t="s">
        <v>10</v>
      </c>
      <c r="AM1601" s="39"/>
      <c r="AN1601" s="115" t="s">
        <v>10</v>
      </c>
      <c r="AO1601" s="30"/>
      <c r="AQ1601" s="5"/>
      <c r="AS1601" s="37"/>
      <c r="AT1601" s="30" t="s">
        <v>10</v>
      </c>
      <c r="AV1601" t="str">
        <f t="shared" si="460"/>
        <v>musta</v>
      </c>
      <c r="AW1601" t="str">
        <f t="shared" si="461"/>
        <v>musta</v>
      </c>
      <c r="AX1601" t="str">
        <f t="shared" si="462"/>
        <v>musta</v>
      </c>
      <c r="AY1601" s="31">
        <f t="shared" si="463"/>
        <v>10</v>
      </c>
      <c r="AZ1601" s="31">
        <f t="shared" si="464"/>
        <v>10</v>
      </c>
      <c r="BA1601" s="31">
        <f t="shared" si="465"/>
        <v>0</v>
      </c>
      <c r="BB1601" s="31">
        <f t="shared" si="466"/>
        <v>0</v>
      </c>
      <c r="BC1601" s="31">
        <f t="shared" si="467"/>
        <v>0</v>
      </c>
      <c r="BM1601" s="32" t="s">
        <v>34</v>
      </c>
      <c r="BN1601" s="2" t="s">
        <v>35</v>
      </c>
    </row>
    <row r="1602" spans="1:66" x14ac:dyDescent="0.25">
      <c r="A1602" s="50">
        <v>1591</v>
      </c>
      <c r="B1602" s="50">
        <v>1356</v>
      </c>
      <c r="C1602" s="50" t="str">
        <f t="shared" si="457"/>
        <v>13661_2_8102</v>
      </c>
      <c r="D1602" s="50">
        <v>1</v>
      </c>
      <c r="E1602" s="51">
        <f t="shared" si="458"/>
        <v>136610002</v>
      </c>
      <c r="F1602" s="76" t="str">
        <f t="shared" si="456"/>
        <v>13661_2</v>
      </c>
      <c r="G1602" s="80">
        <v>13661</v>
      </c>
      <c r="H1602" s="52">
        <v>2</v>
      </c>
      <c r="I1602" s="52">
        <v>8102</v>
      </c>
      <c r="J1602" s="53" t="str">
        <f t="shared" si="459"/>
        <v>ok</v>
      </c>
      <c r="K1602" s="54" t="str">
        <f t="shared" si="470"/>
        <v>13661_2</v>
      </c>
      <c r="L1602" s="54">
        <v>13661</v>
      </c>
      <c r="M1602" s="54">
        <v>2</v>
      </c>
      <c r="N1602" s="54">
        <v>1775</v>
      </c>
      <c r="O1602" s="55">
        <v>93</v>
      </c>
      <c r="P1602" s="55">
        <v>91</v>
      </c>
      <c r="Q1602" s="55">
        <v>71</v>
      </c>
      <c r="R1602" s="55">
        <v>70</v>
      </c>
      <c r="S1602" s="52">
        <v>0</v>
      </c>
      <c r="T1602" s="56">
        <v>21</v>
      </c>
      <c r="U1602" s="56">
        <v>1</v>
      </c>
      <c r="V1602" s="56">
        <v>20</v>
      </c>
      <c r="W1602" s="56">
        <v>93</v>
      </c>
      <c r="X1602" s="57">
        <v>0.91</v>
      </c>
      <c r="Y1602" s="109"/>
      <c r="Z1602" s="109"/>
      <c r="AA1602" s="109"/>
      <c r="AB1602" s="109"/>
      <c r="AC1602" s="56">
        <v>11</v>
      </c>
      <c r="AD1602" s="52" t="s">
        <v>35</v>
      </c>
      <c r="AE1602" s="52" t="s">
        <v>35</v>
      </c>
      <c r="AF1602" s="52" t="s">
        <v>35</v>
      </c>
      <c r="AG1602" s="52"/>
      <c r="AH1602" s="106"/>
      <c r="AI1602" s="59"/>
      <c r="AJ1602" s="68" t="s">
        <v>10</v>
      </c>
      <c r="AK1602" t="s">
        <v>10</v>
      </c>
      <c r="AL1602" s="30" t="s">
        <v>10</v>
      </c>
      <c r="AM1602" s="39"/>
      <c r="AN1602" s="115" t="s">
        <v>10</v>
      </c>
      <c r="AO1602" s="30"/>
      <c r="AQ1602" s="5"/>
      <c r="AS1602" s="37"/>
      <c r="AT1602" s="30" t="s">
        <v>10</v>
      </c>
      <c r="AV1602" t="str">
        <f t="shared" si="460"/>
        <v>musta</v>
      </c>
      <c r="AW1602" t="str">
        <f t="shared" si="461"/>
        <v>musta</v>
      </c>
      <c r="AX1602" t="str">
        <f t="shared" si="462"/>
        <v>musta</v>
      </c>
      <c r="AY1602" s="31">
        <f t="shared" si="463"/>
        <v>10</v>
      </c>
      <c r="AZ1602" s="31">
        <f t="shared" si="464"/>
        <v>10</v>
      </c>
      <c r="BA1602" s="31">
        <f t="shared" si="465"/>
        <v>0</v>
      </c>
      <c r="BB1602" s="31">
        <f t="shared" si="466"/>
        <v>0</v>
      </c>
      <c r="BC1602" s="31">
        <f t="shared" si="467"/>
        <v>0</v>
      </c>
      <c r="BM1602" s="32" t="s">
        <v>34</v>
      </c>
      <c r="BN1602" s="2" t="s">
        <v>35</v>
      </c>
    </row>
    <row r="1603" spans="1:66" x14ac:dyDescent="0.25">
      <c r="A1603" s="50">
        <v>1592</v>
      </c>
      <c r="B1603" s="50">
        <v>1357</v>
      </c>
      <c r="C1603" s="50" t="str">
        <f t="shared" si="457"/>
        <v>13661_3_6410</v>
      </c>
      <c r="D1603" s="50">
        <v>1</v>
      </c>
      <c r="E1603" s="51">
        <f t="shared" si="458"/>
        <v>136610003</v>
      </c>
      <c r="F1603" s="76" t="str">
        <f t="shared" si="456"/>
        <v>13661_3</v>
      </c>
      <c r="G1603" s="80">
        <v>13661</v>
      </c>
      <c r="H1603" s="52">
        <v>3</v>
      </c>
      <c r="I1603" s="52">
        <v>6410</v>
      </c>
      <c r="J1603" s="53" t="str">
        <f t="shared" si="459"/>
        <v>ok</v>
      </c>
      <c r="K1603" s="54" t="str">
        <f t="shared" si="470"/>
        <v>13661_3</v>
      </c>
      <c r="L1603" s="54">
        <v>13661</v>
      </c>
      <c r="M1603" s="54">
        <v>3</v>
      </c>
      <c r="N1603" s="54">
        <v>6158</v>
      </c>
      <c r="O1603" s="55">
        <v>284</v>
      </c>
      <c r="P1603" s="55">
        <v>97</v>
      </c>
      <c r="Q1603" s="55">
        <v>191</v>
      </c>
      <c r="R1603" s="55">
        <v>65</v>
      </c>
      <c r="S1603" s="52">
        <v>0</v>
      </c>
      <c r="T1603" s="56">
        <v>117</v>
      </c>
      <c r="U1603" s="56">
        <v>4</v>
      </c>
      <c r="V1603" s="56">
        <v>112</v>
      </c>
      <c r="W1603" s="56">
        <v>284</v>
      </c>
      <c r="X1603" s="57">
        <v>0.97</v>
      </c>
      <c r="Y1603" s="109"/>
      <c r="Z1603" s="109"/>
      <c r="AA1603" s="109"/>
      <c r="AB1603" s="109"/>
      <c r="AC1603" s="56">
        <v>90</v>
      </c>
      <c r="AD1603" s="52" t="s">
        <v>35</v>
      </c>
      <c r="AE1603" s="52" t="s">
        <v>35</v>
      </c>
      <c r="AF1603" s="52" t="s">
        <v>35</v>
      </c>
      <c r="AG1603" s="52"/>
      <c r="AH1603" s="106"/>
      <c r="AI1603" s="59"/>
      <c r="AJ1603" s="68" t="s">
        <v>10</v>
      </c>
      <c r="AK1603" t="s">
        <v>10</v>
      </c>
      <c r="AL1603" s="30" t="s">
        <v>10</v>
      </c>
      <c r="AM1603" s="39"/>
      <c r="AN1603" s="115" t="s">
        <v>10</v>
      </c>
      <c r="AO1603" s="30"/>
      <c r="AQ1603" s="5"/>
      <c r="AS1603" s="37"/>
      <c r="AT1603" s="30" t="s">
        <v>10</v>
      </c>
      <c r="AV1603" t="str">
        <f t="shared" si="460"/>
        <v>musta</v>
      </c>
      <c r="AW1603" t="str">
        <f t="shared" si="461"/>
        <v>musta</v>
      </c>
      <c r="AX1603" t="str">
        <f t="shared" si="462"/>
        <v>musta</v>
      </c>
      <c r="AY1603" s="31">
        <f t="shared" si="463"/>
        <v>10</v>
      </c>
      <c r="AZ1603" s="31">
        <f t="shared" si="464"/>
        <v>10</v>
      </c>
      <c r="BA1603" s="31">
        <f t="shared" si="465"/>
        <v>0</v>
      </c>
      <c r="BB1603" s="31">
        <f t="shared" si="466"/>
        <v>0</v>
      </c>
      <c r="BC1603" s="31">
        <f t="shared" si="467"/>
        <v>0</v>
      </c>
      <c r="BM1603" s="32" t="s">
        <v>34</v>
      </c>
      <c r="BN1603" s="2" t="s">
        <v>35</v>
      </c>
    </row>
    <row r="1604" spans="1:66" x14ac:dyDescent="0.25">
      <c r="A1604" s="50">
        <v>1593</v>
      </c>
      <c r="B1604" s="50">
        <v>1358</v>
      </c>
      <c r="C1604" s="50" t="str">
        <f t="shared" si="457"/>
        <v>13661_4_6955</v>
      </c>
      <c r="D1604" s="50">
        <v>1</v>
      </c>
      <c r="E1604" s="51">
        <f t="shared" si="458"/>
        <v>136610004</v>
      </c>
      <c r="F1604" s="76" t="str">
        <f t="shared" si="456"/>
        <v>13661_4</v>
      </c>
      <c r="G1604" s="80">
        <v>13661</v>
      </c>
      <c r="H1604" s="52">
        <v>4</v>
      </c>
      <c r="I1604" s="52">
        <v>6955</v>
      </c>
      <c r="J1604" s="53" t="str">
        <f t="shared" si="459"/>
        <v>ok</v>
      </c>
      <c r="K1604" s="54" t="str">
        <f t="shared" si="470"/>
        <v>13661_4</v>
      </c>
      <c r="L1604" s="54">
        <v>13661</v>
      </c>
      <c r="M1604" s="54">
        <v>4</v>
      </c>
      <c r="N1604" s="54">
        <v>6660</v>
      </c>
      <c r="O1604" s="55">
        <v>270</v>
      </c>
      <c r="P1604" s="55">
        <v>89</v>
      </c>
      <c r="Q1604" s="55">
        <v>181</v>
      </c>
      <c r="R1604" s="55">
        <v>60</v>
      </c>
      <c r="S1604" s="52">
        <v>0</v>
      </c>
      <c r="T1604" s="56">
        <v>443</v>
      </c>
      <c r="U1604" s="56">
        <v>42</v>
      </c>
      <c r="V1604" s="56">
        <v>432</v>
      </c>
      <c r="W1604" s="56">
        <v>270</v>
      </c>
      <c r="X1604" s="57">
        <v>0.89</v>
      </c>
      <c r="Y1604" s="109"/>
      <c r="Z1604" s="109"/>
      <c r="AA1604" s="109"/>
      <c r="AB1604" s="109"/>
      <c r="AC1604" s="56">
        <v>98</v>
      </c>
      <c r="AD1604" s="52" t="s">
        <v>35</v>
      </c>
      <c r="AE1604" s="52" t="s">
        <v>35</v>
      </c>
      <c r="AF1604" s="52" t="s">
        <v>35</v>
      </c>
      <c r="AG1604" s="52"/>
      <c r="AH1604" s="106"/>
      <c r="AI1604" s="59"/>
      <c r="AJ1604" s="68" t="s">
        <v>10</v>
      </c>
      <c r="AK1604" t="s">
        <v>10</v>
      </c>
      <c r="AL1604" s="30" t="s">
        <v>10</v>
      </c>
      <c r="AM1604" s="39"/>
      <c r="AN1604" s="115" t="s">
        <v>10</v>
      </c>
      <c r="AO1604" s="30"/>
      <c r="AQ1604" s="5"/>
      <c r="AS1604" s="37"/>
      <c r="AT1604" s="30" t="s">
        <v>10</v>
      </c>
      <c r="AV1604" t="str">
        <f t="shared" si="460"/>
        <v>musta</v>
      </c>
      <c r="AW1604" t="str">
        <f t="shared" si="461"/>
        <v>musta</v>
      </c>
      <c r="AX1604" t="str">
        <f t="shared" si="462"/>
        <v>musta</v>
      </c>
      <c r="AY1604" s="31">
        <f t="shared" si="463"/>
        <v>10</v>
      </c>
      <c r="AZ1604" s="31">
        <f t="shared" si="464"/>
        <v>10</v>
      </c>
      <c r="BA1604" s="31">
        <f t="shared" si="465"/>
        <v>0</v>
      </c>
      <c r="BB1604" s="31">
        <f t="shared" si="466"/>
        <v>0</v>
      </c>
      <c r="BC1604" s="31">
        <f t="shared" si="467"/>
        <v>0</v>
      </c>
      <c r="BM1604" s="2" t="s">
        <v>35</v>
      </c>
      <c r="BN1604" s="2" t="s">
        <v>35</v>
      </c>
    </row>
    <row r="1605" spans="1:66" x14ac:dyDescent="0.25">
      <c r="A1605" s="50">
        <v>1594</v>
      </c>
      <c r="B1605" s="50">
        <v>1359</v>
      </c>
      <c r="C1605" s="50" t="str">
        <f t="shared" si="457"/>
        <v>13663_1_7770</v>
      </c>
      <c r="D1605" s="50">
        <v>1</v>
      </c>
      <c r="E1605" s="51">
        <f t="shared" si="458"/>
        <v>136630001</v>
      </c>
      <c r="F1605" s="76" t="str">
        <f t="shared" si="456"/>
        <v>13663_1</v>
      </c>
      <c r="G1605" s="80">
        <v>13663</v>
      </c>
      <c r="H1605" s="52">
        <v>1</v>
      </c>
      <c r="I1605" s="52">
        <v>7770</v>
      </c>
      <c r="J1605" s="53" t="str">
        <f t="shared" si="459"/>
        <v>ok</v>
      </c>
      <c r="K1605" s="54" t="str">
        <f t="shared" si="470"/>
        <v>13663_1</v>
      </c>
      <c r="L1605" s="54">
        <v>13663</v>
      </c>
      <c r="M1605" s="54">
        <v>1</v>
      </c>
      <c r="N1605" s="54">
        <v>7262</v>
      </c>
      <c r="O1605" s="55">
        <v>72</v>
      </c>
      <c r="P1605" s="55">
        <v>50</v>
      </c>
      <c r="Q1605" s="55">
        <v>46</v>
      </c>
      <c r="R1605" s="55">
        <v>32</v>
      </c>
      <c r="S1605" s="52">
        <v>0</v>
      </c>
      <c r="T1605" s="56">
        <v>155</v>
      </c>
      <c r="U1605" s="56">
        <v>7</v>
      </c>
      <c r="V1605" s="56">
        <v>150</v>
      </c>
      <c r="W1605" s="56">
        <v>72</v>
      </c>
      <c r="X1605" s="57">
        <v>0.5</v>
      </c>
      <c r="Y1605" s="109"/>
      <c r="Z1605" s="109"/>
      <c r="AA1605" s="109"/>
      <c r="AB1605" s="109"/>
      <c r="AC1605" s="56">
        <v>11</v>
      </c>
      <c r="AD1605" s="52" t="s">
        <v>35</v>
      </c>
      <c r="AE1605" s="52" t="s">
        <v>35</v>
      </c>
      <c r="AF1605" s="52" t="s">
        <v>35</v>
      </c>
      <c r="AG1605" s="52"/>
      <c r="AH1605" s="106"/>
      <c r="AI1605" s="59"/>
      <c r="AJ1605" s="68" t="s">
        <v>10</v>
      </c>
      <c r="AK1605" t="s">
        <v>10</v>
      </c>
      <c r="AL1605" s="30" t="s">
        <v>10</v>
      </c>
      <c r="AM1605" s="39"/>
      <c r="AN1605" s="115" t="s">
        <v>10</v>
      </c>
      <c r="AO1605" s="30"/>
      <c r="AQ1605" s="5"/>
      <c r="AS1605" s="37"/>
      <c r="AT1605" s="30" t="s">
        <v>10</v>
      </c>
      <c r="AV1605" t="str">
        <f t="shared" si="460"/>
        <v>musta</v>
      </c>
      <c r="AW1605" t="str">
        <f t="shared" si="461"/>
        <v>musta</v>
      </c>
      <c r="AX1605" t="str">
        <f t="shared" si="462"/>
        <v>musta</v>
      </c>
      <c r="AY1605" s="31">
        <f t="shared" si="463"/>
        <v>1</v>
      </c>
      <c r="AZ1605" s="31">
        <f t="shared" si="464"/>
        <v>1</v>
      </c>
      <c r="BA1605" s="31">
        <f t="shared" si="465"/>
        <v>0</v>
      </c>
      <c r="BB1605" s="31">
        <f t="shared" si="466"/>
        <v>0</v>
      </c>
      <c r="BC1605" s="31">
        <f t="shared" si="467"/>
        <v>0</v>
      </c>
      <c r="BM1605" s="2" t="s">
        <v>35</v>
      </c>
      <c r="BN1605" s="2" t="s">
        <v>35</v>
      </c>
    </row>
    <row r="1606" spans="1:66" x14ac:dyDescent="0.25">
      <c r="A1606" s="50">
        <v>1595</v>
      </c>
      <c r="B1606" s="50">
        <v>1360</v>
      </c>
      <c r="C1606" s="50" t="str">
        <f t="shared" si="457"/>
        <v>13669_1_9418</v>
      </c>
      <c r="D1606" s="50">
        <v>1</v>
      </c>
      <c r="E1606" s="51">
        <f t="shared" si="458"/>
        <v>136690001</v>
      </c>
      <c r="F1606" s="76" t="str">
        <f t="shared" si="456"/>
        <v>13669_1</v>
      </c>
      <c r="G1606" s="80">
        <v>13669</v>
      </c>
      <c r="H1606" s="52">
        <v>1</v>
      </c>
      <c r="I1606" s="52">
        <v>9418</v>
      </c>
      <c r="J1606" s="53" t="str">
        <f t="shared" si="459"/>
        <v>ok</v>
      </c>
      <c r="K1606" s="54" t="str">
        <f t="shared" si="470"/>
        <v>13669_1</v>
      </c>
      <c r="L1606" s="54">
        <v>13669</v>
      </c>
      <c r="M1606" s="54">
        <v>1</v>
      </c>
      <c r="N1606" s="54">
        <v>8851</v>
      </c>
      <c r="O1606" s="55">
        <v>250</v>
      </c>
      <c r="P1606" s="55">
        <v>83</v>
      </c>
      <c r="Q1606" s="55">
        <v>218</v>
      </c>
      <c r="R1606" s="55">
        <v>72</v>
      </c>
      <c r="S1606" s="52">
        <v>0</v>
      </c>
      <c r="T1606" s="56">
        <v>105</v>
      </c>
      <c r="U1606" s="56">
        <v>6</v>
      </c>
      <c r="V1606" s="56">
        <v>109</v>
      </c>
      <c r="W1606" s="56">
        <v>250</v>
      </c>
      <c r="X1606" s="57">
        <v>0.83</v>
      </c>
      <c r="Y1606" s="109"/>
      <c r="Z1606" s="109"/>
      <c r="AA1606" s="109"/>
      <c r="AB1606" s="109"/>
      <c r="AC1606" s="56">
        <v>74</v>
      </c>
      <c r="AD1606" s="52" t="s">
        <v>35</v>
      </c>
      <c r="AE1606" s="52" t="s">
        <v>35</v>
      </c>
      <c r="AF1606" s="52" t="s">
        <v>35</v>
      </c>
      <c r="AG1606" s="52"/>
      <c r="AH1606" s="106"/>
      <c r="AI1606" s="59"/>
      <c r="AJ1606" s="68" t="s">
        <v>10</v>
      </c>
      <c r="AK1606" t="s">
        <v>10</v>
      </c>
      <c r="AL1606" s="30" t="s">
        <v>10</v>
      </c>
      <c r="AM1606" s="39"/>
      <c r="AN1606" s="115" t="s">
        <v>10</v>
      </c>
      <c r="AO1606" s="30"/>
      <c r="AQ1606" s="5"/>
      <c r="AS1606" s="37"/>
      <c r="AT1606" s="30" t="s">
        <v>10</v>
      </c>
      <c r="AV1606" t="str">
        <f t="shared" si="460"/>
        <v>musta</v>
      </c>
      <c r="AW1606" t="str">
        <f t="shared" si="461"/>
        <v>musta</v>
      </c>
      <c r="AX1606" t="str">
        <f t="shared" si="462"/>
        <v>musta</v>
      </c>
      <c r="AY1606" s="31">
        <f t="shared" si="463"/>
        <v>10</v>
      </c>
      <c r="AZ1606" s="31">
        <f t="shared" si="464"/>
        <v>10</v>
      </c>
      <c r="BA1606" s="31">
        <f t="shared" si="465"/>
        <v>0</v>
      </c>
      <c r="BB1606" s="31">
        <f t="shared" si="466"/>
        <v>0</v>
      </c>
      <c r="BC1606" s="31">
        <f t="shared" si="467"/>
        <v>0</v>
      </c>
      <c r="BM1606" s="2" t="s">
        <v>35</v>
      </c>
      <c r="BN1606" s="2" t="s">
        <v>35</v>
      </c>
    </row>
    <row r="1607" spans="1:66" x14ac:dyDescent="0.25">
      <c r="A1607" s="50">
        <v>1596</v>
      </c>
      <c r="B1607" s="50">
        <v>1361</v>
      </c>
      <c r="C1607" s="50" t="str">
        <f t="shared" si="457"/>
        <v>13670_1_45</v>
      </c>
      <c r="D1607" s="50">
        <v>1</v>
      </c>
      <c r="E1607" s="51">
        <f t="shared" si="458"/>
        <v>136700001</v>
      </c>
      <c r="F1607" s="76" t="str">
        <f t="shared" si="456"/>
        <v>13670_1</v>
      </c>
      <c r="G1607" s="80">
        <v>13670</v>
      </c>
      <c r="H1607" s="52">
        <v>1</v>
      </c>
      <c r="I1607" s="52">
        <v>45</v>
      </c>
      <c r="J1607" s="53" t="str">
        <f t="shared" si="459"/>
        <v>huom!</v>
      </c>
      <c r="K1607" s="54"/>
      <c r="L1607" s="54"/>
      <c r="M1607" s="54"/>
      <c r="N1607" s="54"/>
      <c r="O1607" s="55" t="s">
        <v>32</v>
      </c>
      <c r="P1607" s="55" t="s">
        <v>32</v>
      </c>
      <c r="Q1607" s="55" t="s">
        <v>32</v>
      </c>
      <c r="R1607" s="55" t="s">
        <v>32</v>
      </c>
      <c r="S1607" s="52">
        <v>0</v>
      </c>
      <c r="T1607" s="56">
        <v>135</v>
      </c>
      <c r="U1607" s="56">
        <v>1</v>
      </c>
      <c r="V1607" s="56">
        <v>155</v>
      </c>
      <c r="W1607" s="56" t="s">
        <v>37</v>
      </c>
      <c r="X1607" s="57" t="s">
        <v>37</v>
      </c>
      <c r="Y1607" s="109"/>
      <c r="Z1607" s="109"/>
      <c r="AA1607" s="109"/>
      <c r="AB1607" s="109"/>
      <c r="AC1607" s="56">
        <v>0</v>
      </c>
      <c r="AD1607" s="52" t="s">
        <v>35</v>
      </c>
      <c r="AE1607" s="52" t="s">
        <v>35</v>
      </c>
      <c r="AF1607" s="52" t="s">
        <v>36</v>
      </c>
      <c r="AG1607" s="52" t="s">
        <v>36</v>
      </c>
      <c r="AH1607" s="106"/>
      <c r="AI1607" s="59"/>
      <c r="AJ1607" s="68" t="s">
        <v>10</v>
      </c>
      <c r="AK1607" t="s">
        <v>10</v>
      </c>
      <c r="AL1607" s="30" t="s">
        <v>10</v>
      </c>
      <c r="AM1607" s="39"/>
      <c r="AN1607" s="115" t="s">
        <v>10</v>
      </c>
      <c r="AO1607" s="30"/>
      <c r="AQ1607" s="5"/>
      <c r="AS1607" s="37"/>
      <c r="AT1607" s="30" t="s">
        <v>10</v>
      </c>
      <c r="AV1607" t="str">
        <f t="shared" si="460"/>
        <v>ei mallia</v>
      </c>
      <c r="AW1607" t="str">
        <f t="shared" si="461"/>
        <v>ei mallia</v>
      </c>
      <c r="AX1607" t="str">
        <f t="shared" si="462"/>
        <v>ei mallia</v>
      </c>
      <c r="AY1607" s="31">
        <f t="shared" si="463"/>
        <v>20</v>
      </c>
      <c r="AZ1607" s="31">
        <f t="shared" si="464"/>
        <v>10</v>
      </c>
      <c r="BA1607" s="31">
        <f t="shared" si="465"/>
        <v>10</v>
      </c>
      <c r="BB1607" s="31">
        <f t="shared" si="466"/>
        <v>0</v>
      </c>
      <c r="BC1607" s="31">
        <f t="shared" si="467"/>
        <v>0</v>
      </c>
      <c r="BM1607" s="2" t="s">
        <v>35</v>
      </c>
      <c r="BN1607" s="2" t="s">
        <v>35</v>
      </c>
    </row>
    <row r="1608" spans="1:66" x14ac:dyDescent="0.25">
      <c r="A1608" s="50">
        <v>1597</v>
      </c>
      <c r="B1608" s="50">
        <v>1362</v>
      </c>
      <c r="C1608" s="50" t="str">
        <f t="shared" si="457"/>
        <v>13671_1_7803</v>
      </c>
      <c r="D1608" s="50">
        <v>1</v>
      </c>
      <c r="E1608" s="51">
        <f t="shared" si="458"/>
        <v>136710001</v>
      </c>
      <c r="F1608" s="76" t="str">
        <f t="shared" si="456"/>
        <v>13671_1</v>
      </c>
      <c r="G1608" s="80">
        <v>13671</v>
      </c>
      <c r="H1608" s="52">
        <v>1</v>
      </c>
      <c r="I1608" s="52">
        <v>7803</v>
      </c>
      <c r="J1608" s="53" t="str">
        <f t="shared" si="459"/>
        <v>ok</v>
      </c>
      <c r="K1608" s="54" t="str">
        <f>CONCATENATE(L1608,"_",M1608)</f>
        <v>13671_1</v>
      </c>
      <c r="L1608" s="54">
        <v>13671</v>
      </c>
      <c r="M1608" s="54">
        <v>1</v>
      </c>
      <c r="N1608" s="54">
        <v>12248</v>
      </c>
      <c r="O1608" s="55">
        <v>59</v>
      </c>
      <c r="P1608" s="55">
        <v>57</v>
      </c>
      <c r="Q1608" s="55">
        <v>53</v>
      </c>
      <c r="R1608" s="55">
        <v>52</v>
      </c>
      <c r="S1608" s="52">
        <v>0</v>
      </c>
      <c r="T1608" s="56">
        <v>183</v>
      </c>
      <c r="U1608" s="56">
        <v>2</v>
      </c>
      <c r="V1608" s="56">
        <v>179</v>
      </c>
      <c r="W1608" s="56">
        <v>59</v>
      </c>
      <c r="X1608" s="57">
        <v>0.56999999999999995</v>
      </c>
      <c r="Y1608" s="109"/>
      <c r="Z1608" s="109"/>
      <c r="AA1608" s="109"/>
      <c r="AB1608" s="109"/>
      <c r="AC1608" s="56">
        <v>26</v>
      </c>
      <c r="AD1608" s="52" t="s">
        <v>35</v>
      </c>
      <c r="AE1608" s="52" t="s">
        <v>35</v>
      </c>
      <c r="AF1608" s="52" t="s">
        <v>35</v>
      </c>
      <c r="AG1608" s="52"/>
      <c r="AH1608" s="106"/>
      <c r="AI1608" s="59"/>
      <c r="AJ1608" s="68" t="s">
        <v>10</v>
      </c>
      <c r="AK1608" t="s">
        <v>10</v>
      </c>
      <c r="AL1608" s="30" t="s">
        <v>10</v>
      </c>
      <c r="AM1608" s="39"/>
      <c r="AN1608" s="115" t="s">
        <v>10</v>
      </c>
      <c r="AO1608" s="30"/>
      <c r="AQ1608" s="5"/>
      <c r="AS1608" s="37"/>
      <c r="AT1608" s="30" t="s">
        <v>10</v>
      </c>
      <c r="AV1608" t="str">
        <f t="shared" si="460"/>
        <v>musta</v>
      </c>
      <c r="AW1608" t="str">
        <f t="shared" si="461"/>
        <v>musta</v>
      </c>
      <c r="AX1608" t="str">
        <f t="shared" si="462"/>
        <v>musta</v>
      </c>
      <c r="AY1608" s="31">
        <f t="shared" si="463"/>
        <v>1</v>
      </c>
      <c r="AZ1608" s="31">
        <f t="shared" si="464"/>
        <v>1</v>
      </c>
      <c r="BA1608" s="31">
        <f t="shared" si="465"/>
        <v>0</v>
      </c>
      <c r="BB1608" s="31">
        <f t="shared" si="466"/>
        <v>0</v>
      </c>
      <c r="BC1608" s="31">
        <f t="shared" si="467"/>
        <v>0</v>
      </c>
      <c r="BM1608" s="2" t="s">
        <v>35</v>
      </c>
      <c r="BN1608" s="2" t="s">
        <v>35</v>
      </c>
    </row>
    <row r="1609" spans="1:66" x14ac:dyDescent="0.25">
      <c r="A1609" s="50">
        <v>1598</v>
      </c>
      <c r="B1609" s="50">
        <v>1363</v>
      </c>
      <c r="C1609" s="50" t="str">
        <f t="shared" si="457"/>
        <v>13671_2_4738</v>
      </c>
      <c r="D1609" s="50">
        <v>1</v>
      </c>
      <c r="E1609" s="51">
        <f t="shared" si="458"/>
        <v>136710002</v>
      </c>
      <c r="F1609" s="76" t="str">
        <f t="shared" si="456"/>
        <v>13671_2</v>
      </c>
      <c r="G1609" s="80">
        <v>13671</v>
      </c>
      <c r="H1609" s="52">
        <v>2</v>
      </c>
      <c r="I1609" s="52">
        <v>4738</v>
      </c>
      <c r="J1609" s="53" t="str">
        <f t="shared" si="459"/>
        <v>huom!</v>
      </c>
      <c r="K1609" s="54"/>
      <c r="L1609" s="54"/>
      <c r="M1609" s="54"/>
      <c r="N1609" s="54"/>
      <c r="O1609" s="55">
        <v>59</v>
      </c>
      <c r="P1609" s="55">
        <v>57</v>
      </c>
      <c r="Q1609" s="55">
        <v>53</v>
      </c>
      <c r="R1609" s="55">
        <v>52</v>
      </c>
      <c r="S1609" s="52">
        <v>0</v>
      </c>
      <c r="T1609" s="56">
        <v>243</v>
      </c>
      <c r="U1609" s="56">
        <v>9</v>
      </c>
      <c r="V1609" s="56">
        <v>229</v>
      </c>
      <c r="W1609" s="56">
        <v>59</v>
      </c>
      <c r="X1609" s="57">
        <v>0.56999999999999995</v>
      </c>
      <c r="Y1609" s="109"/>
      <c r="Z1609" s="109"/>
      <c r="AA1609" s="109"/>
      <c r="AB1609" s="109"/>
      <c r="AC1609" s="56">
        <v>21</v>
      </c>
      <c r="AD1609" s="52" t="s">
        <v>35</v>
      </c>
      <c r="AE1609" s="52" t="s">
        <v>35</v>
      </c>
      <c r="AF1609" s="52" t="s">
        <v>35</v>
      </c>
      <c r="AG1609" s="52"/>
      <c r="AH1609" s="106"/>
      <c r="AI1609" s="59"/>
      <c r="AJ1609" s="68" t="s">
        <v>10</v>
      </c>
      <c r="AK1609" t="s">
        <v>10</v>
      </c>
      <c r="AL1609" s="30" t="s">
        <v>10</v>
      </c>
      <c r="AM1609" s="39"/>
      <c r="AN1609" s="115" t="s">
        <v>10</v>
      </c>
      <c r="AO1609" s="30"/>
      <c r="AQ1609" s="5"/>
      <c r="AS1609" s="37"/>
      <c r="AT1609" s="30" t="s">
        <v>10</v>
      </c>
      <c r="AV1609" t="str">
        <f t="shared" si="460"/>
        <v>musta</v>
      </c>
      <c r="AW1609" t="str">
        <f t="shared" si="461"/>
        <v>musta</v>
      </c>
      <c r="AX1609" t="str">
        <f t="shared" si="462"/>
        <v>musta</v>
      </c>
      <c r="AY1609" s="31">
        <f t="shared" si="463"/>
        <v>1</v>
      </c>
      <c r="AZ1609" s="31">
        <f t="shared" si="464"/>
        <v>1</v>
      </c>
      <c r="BA1609" s="31">
        <f t="shared" si="465"/>
        <v>0</v>
      </c>
      <c r="BB1609" s="31">
        <f t="shared" si="466"/>
        <v>0</v>
      </c>
      <c r="BC1609" s="31">
        <f t="shared" si="467"/>
        <v>0</v>
      </c>
      <c r="BM1609" s="2" t="s">
        <v>35</v>
      </c>
      <c r="BN1609" s="2" t="s">
        <v>35</v>
      </c>
    </row>
    <row r="1610" spans="1:66" x14ac:dyDescent="0.25">
      <c r="A1610" s="50">
        <v>1599</v>
      </c>
      <c r="B1610" s="50">
        <v>1364</v>
      </c>
      <c r="C1610" s="50" t="str">
        <f t="shared" si="457"/>
        <v>13673_1_8364</v>
      </c>
      <c r="D1610" s="50">
        <v>1</v>
      </c>
      <c r="E1610" s="51">
        <f t="shared" si="458"/>
        <v>136730001</v>
      </c>
      <c r="F1610" s="76" t="str">
        <f t="shared" si="456"/>
        <v>13673_1</v>
      </c>
      <c r="G1610" s="80">
        <v>13673</v>
      </c>
      <c r="H1610" s="52">
        <v>1</v>
      </c>
      <c r="I1610" s="52">
        <v>8364</v>
      </c>
      <c r="J1610" s="53" t="str">
        <f t="shared" si="459"/>
        <v>ok</v>
      </c>
      <c r="K1610" s="54" t="str">
        <f>CONCATENATE(L1610,"_",M1610)</f>
        <v>13673_1</v>
      </c>
      <c r="L1610" s="54">
        <v>13673</v>
      </c>
      <c r="M1610" s="54">
        <v>1</v>
      </c>
      <c r="N1610" s="54">
        <v>7973</v>
      </c>
      <c r="O1610" s="55">
        <v>63</v>
      </c>
      <c r="P1610" s="55">
        <v>90</v>
      </c>
      <c r="Q1610" s="55">
        <v>22</v>
      </c>
      <c r="R1610" s="55">
        <v>29</v>
      </c>
      <c r="S1610" s="52">
        <v>0</v>
      </c>
      <c r="T1610" s="56">
        <v>199</v>
      </c>
      <c r="U1610" s="56">
        <v>7</v>
      </c>
      <c r="V1610" s="56">
        <v>200</v>
      </c>
      <c r="W1610" s="56">
        <v>63</v>
      </c>
      <c r="X1610" s="57">
        <v>0.9</v>
      </c>
      <c r="Y1610" s="109"/>
      <c r="Z1610" s="109"/>
      <c r="AA1610" s="109"/>
      <c r="AB1610" s="109"/>
      <c r="AC1610" s="56">
        <v>40</v>
      </c>
      <c r="AD1610" s="52" t="s">
        <v>35</v>
      </c>
      <c r="AE1610" s="52" t="s">
        <v>35</v>
      </c>
      <c r="AF1610" s="52" t="s">
        <v>35</v>
      </c>
      <c r="AG1610" s="52"/>
      <c r="AH1610" s="106"/>
      <c r="AI1610" s="59"/>
      <c r="AJ1610" s="68" t="s">
        <v>10</v>
      </c>
      <c r="AK1610" t="s">
        <v>10</v>
      </c>
      <c r="AL1610" s="30" t="s">
        <v>10</v>
      </c>
      <c r="AM1610" s="39"/>
      <c r="AN1610" s="115" t="s">
        <v>10</v>
      </c>
      <c r="AO1610" s="30"/>
      <c r="AQ1610" s="5"/>
      <c r="AS1610" s="37"/>
      <c r="AT1610" s="30" t="s">
        <v>10</v>
      </c>
      <c r="AV1610" t="str">
        <f t="shared" si="460"/>
        <v>musta</v>
      </c>
      <c r="AW1610" t="str">
        <f t="shared" si="461"/>
        <v>musta</v>
      </c>
      <c r="AX1610" t="str">
        <f t="shared" si="462"/>
        <v>musta</v>
      </c>
      <c r="AY1610" s="31">
        <f t="shared" si="463"/>
        <v>10</v>
      </c>
      <c r="AZ1610" s="31">
        <f t="shared" si="464"/>
        <v>10</v>
      </c>
      <c r="BA1610" s="31">
        <f t="shared" si="465"/>
        <v>0</v>
      </c>
      <c r="BB1610" s="31">
        <f t="shared" si="466"/>
        <v>0</v>
      </c>
      <c r="BC1610" s="31">
        <f t="shared" si="467"/>
        <v>0</v>
      </c>
      <c r="BM1610" s="32" t="s">
        <v>34</v>
      </c>
      <c r="BN1610" s="2" t="s">
        <v>35</v>
      </c>
    </row>
    <row r="1611" spans="1:66" x14ac:dyDescent="0.25">
      <c r="A1611" s="50">
        <v>1600</v>
      </c>
      <c r="B1611" s="50">
        <v>1365</v>
      </c>
      <c r="C1611" s="50" t="str">
        <f t="shared" si="457"/>
        <v>13677_1_4348</v>
      </c>
      <c r="D1611" s="50">
        <v>1</v>
      </c>
      <c r="E1611" s="51">
        <f t="shared" si="458"/>
        <v>136770001</v>
      </c>
      <c r="F1611" s="76" t="str">
        <f t="shared" si="456"/>
        <v>13677_1</v>
      </c>
      <c r="G1611" s="80">
        <v>13677</v>
      </c>
      <c r="H1611" s="52">
        <v>1</v>
      </c>
      <c r="I1611" s="52">
        <v>4348</v>
      </c>
      <c r="J1611" s="53" t="str">
        <f t="shared" si="459"/>
        <v>ok</v>
      </c>
      <c r="K1611" s="54" t="str">
        <f>CONCATENATE(L1611,"_",M1611)</f>
        <v>13677_1</v>
      </c>
      <c r="L1611" s="54">
        <v>13677</v>
      </c>
      <c r="M1611" s="54">
        <v>1</v>
      </c>
      <c r="N1611" s="54">
        <v>4089</v>
      </c>
      <c r="O1611" s="55">
        <v>163</v>
      </c>
      <c r="P1611" s="55">
        <v>33</v>
      </c>
      <c r="Q1611" s="55">
        <v>69</v>
      </c>
      <c r="R1611" s="55">
        <v>14</v>
      </c>
      <c r="S1611" s="52">
        <v>0</v>
      </c>
      <c r="T1611" s="56">
        <v>451</v>
      </c>
      <c r="U1611" s="56">
        <v>15</v>
      </c>
      <c r="V1611" s="56">
        <v>461</v>
      </c>
      <c r="W1611" s="56">
        <v>163</v>
      </c>
      <c r="X1611" s="57">
        <v>0.33</v>
      </c>
      <c r="Y1611" s="109"/>
      <c r="Z1611" s="109"/>
      <c r="AA1611" s="109"/>
      <c r="AB1611" s="109"/>
      <c r="AC1611" s="56">
        <v>298</v>
      </c>
      <c r="AD1611" s="52" t="s">
        <v>35</v>
      </c>
      <c r="AE1611" s="52" t="s">
        <v>35</v>
      </c>
      <c r="AF1611" s="52" t="s">
        <v>35</v>
      </c>
      <c r="AG1611" s="52"/>
      <c r="AH1611" s="106"/>
      <c r="AI1611" s="59"/>
      <c r="AJ1611" s="68" t="s">
        <v>10</v>
      </c>
      <c r="AK1611" t="s">
        <v>10</v>
      </c>
      <c r="AL1611" s="30" t="s">
        <v>10</v>
      </c>
      <c r="AM1611" s="39"/>
      <c r="AN1611" s="115" t="s">
        <v>10</v>
      </c>
      <c r="AO1611" s="30"/>
      <c r="AQ1611" s="5"/>
      <c r="AS1611" s="37"/>
      <c r="AT1611" s="30" t="s">
        <v>10</v>
      </c>
      <c r="AV1611" t="str">
        <f t="shared" si="460"/>
        <v>musta</v>
      </c>
      <c r="AW1611" t="str">
        <f t="shared" si="461"/>
        <v>musta</v>
      </c>
      <c r="AX1611" t="str">
        <f t="shared" si="462"/>
        <v>musta</v>
      </c>
      <c r="AY1611" s="31">
        <f t="shared" si="463"/>
        <v>1</v>
      </c>
      <c r="AZ1611" s="31">
        <f t="shared" si="464"/>
        <v>0</v>
      </c>
      <c r="BA1611" s="31">
        <f t="shared" si="465"/>
        <v>0</v>
      </c>
      <c r="BB1611" s="31">
        <f t="shared" si="466"/>
        <v>1</v>
      </c>
      <c r="BC1611" s="31">
        <f t="shared" si="467"/>
        <v>0</v>
      </c>
      <c r="BM1611" s="32" t="s">
        <v>34</v>
      </c>
      <c r="BN1611" s="2" t="s">
        <v>35</v>
      </c>
    </row>
    <row r="1612" spans="1:66" x14ac:dyDescent="0.25">
      <c r="A1612" s="50">
        <v>1601</v>
      </c>
      <c r="B1612" s="50">
        <v>1366</v>
      </c>
      <c r="C1612" s="50" t="str">
        <f t="shared" si="457"/>
        <v>13679_1_4840</v>
      </c>
      <c r="D1612" s="50">
        <v>1</v>
      </c>
      <c r="E1612" s="51">
        <f t="shared" si="458"/>
        <v>136790001</v>
      </c>
      <c r="F1612" s="76" t="str">
        <f t="shared" ref="F1612:F1675" si="471">CONCATENATE(G1612,"_",H1612)</f>
        <v>13679_1</v>
      </c>
      <c r="G1612" s="80">
        <v>13679</v>
      </c>
      <c r="H1612" s="52">
        <v>1</v>
      </c>
      <c r="I1612" s="52">
        <v>4840</v>
      </c>
      <c r="J1612" s="53" t="str">
        <f t="shared" si="459"/>
        <v>ok</v>
      </c>
      <c r="K1612" s="54" t="str">
        <f>CONCATENATE(L1612,"_",M1612)</f>
        <v>13679_1</v>
      </c>
      <c r="L1612" s="54">
        <v>13679</v>
      </c>
      <c r="M1612" s="54">
        <v>1</v>
      </c>
      <c r="N1612" s="54">
        <v>4744</v>
      </c>
      <c r="O1612" s="55">
        <v>19</v>
      </c>
      <c r="P1612" s="55">
        <v>77</v>
      </c>
      <c r="Q1612" s="55">
        <v>16</v>
      </c>
      <c r="R1612" s="55">
        <v>32</v>
      </c>
      <c r="S1612" s="52">
        <v>0</v>
      </c>
      <c r="T1612" s="56">
        <v>59</v>
      </c>
      <c r="U1612" s="56">
        <v>4</v>
      </c>
      <c r="V1612" s="56">
        <v>59</v>
      </c>
      <c r="W1612" s="56">
        <v>19</v>
      </c>
      <c r="X1612" s="57">
        <v>0.77</v>
      </c>
      <c r="Y1612" s="109"/>
      <c r="Z1612" s="109"/>
      <c r="AA1612" s="109"/>
      <c r="AB1612" s="109"/>
      <c r="AC1612" s="56">
        <v>56</v>
      </c>
      <c r="AD1612" s="52" t="s">
        <v>35</v>
      </c>
      <c r="AE1612" s="52" t="s">
        <v>35</v>
      </c>
      <c r="AF1612" s="52" t="s">
        <v>35</v>
      </c>
      <c r="AG1612" s="52"/>
      <c r="AH1612" s="106"/>
      <c r="AI1612" s="59"/>
      <c r="AJ1612" s="68" t="s">
        <v>10</v>
      </c>
      <c r="AK1612" t="s">
        <v>10</v>
      </c>
      <c r="AL1612" s="30" t="s">
        <v>10</v>
      </c>
      <c r="AM1612" s="39"/>
      <c r="AN1612" s="115" t="s">
        <v>10</v>
      </c>
      <c r="AO1612" s="30"/>
      <c r="AQ1612" s="5"/>
      <c r="AS1612" s="37"/>
      <c r="AT1612" s="30" t="s">
        <v>10</v>
      </c>
      <c r="AV1612" t="str">
        <f t="shared" si="460"/>
        <v>musta</v>
      </c>
      <c r="AW1612" t="str">
        <f t="shared" si="461"/>
        <v>musta</v>
      </c>
      <c r="AX1612" t="str">
        <f t="shared" si="462"/>
        <v>musta</v>
      </c>
      <c r="AY1612" s="31">
        <f t="shared" si="463"/>
        <v>10</v>
      </c>
      <c r="AZ1612" s="31">
        <f t="shared" si="464"/>
        <v>10</v>
      </c>
      <c r="BA1612" s="31">
        <f t="shared" si="465"/>
        <v>0</v>
      </c>
      <c r="BB1612" s="31">
        <f t="shared" si="466"/>
        <v>0</v>
      </c>
      <c r="BC1612" s="31">
        <f t="shared" si="467"/>
        <v>0</v>
      </c>
      <c r="BM1612" s="2" t="s">
        <v>35</v>
      </c>
      <c r="BN1612" s="2" t="s">
        <v>35</v>
      </c>
    </row>
    <row r="1613" spans="1:66" x14ac:dyDescent="0.25">
      <c r="A1613" s="50">
        <v>1602</v>
      </c>
      <c r="B1613" s="50">
        <v>1367</v>
      </c>
      <c r="C1613" s="50" t="str">
        <f t="shared" ref="C1613:C1676" si="472">CONCATENATE(G1613,"_",H1613,"_",I1613)</f>
        <v>13680_1_5995</v>
      </c>
      <c r="D1613" s="50">
        <v>1</v>
      </c>
      <c r="E1613" s="51">
        <f t="shared" ref="E1613:E1632" si="473">G1613*10000+H1613</f>
        <v>136800001</v>
      </c>
      <c r="F1613" s="76" t="str">
        <f t="shared" si="471"/>
        <v>13680_1</v>
      </c>
      <c r="G1613" s="80">
        <v>13680</v>
      </c>
      <c r="H1613" s="52">
        <v>1</v>
      </c>
      <c r="I1613" s="52">
        <v>5995</v>
      </c>
      <c r="J1613" s="53" t="str">
        <f t="shared" ref="J1613:J1632" si="474">IF(F1613=K1613,"ok","huom!")</f>
        <v>ok</v>
      </c>
      <c r="K1613" s="54" t="str">
        <f>CONCATENATE(L1613,"_",M1613)</f>
        <v>13680_1</v>
      </c>
      <c r="L1613" s="54">
        <v>13680</v>
      </c>
      <c r="M1613" s="54">
        <v>1</v>
      </c>
      <c r="N1613" s="54">
        <v>2063</v>
      </c>
      <c r="O1613" s="55">
        <v>41</v>
      </c>
      <c r="P1613" s="55">
        <v>44</v>
      </c>
      <c r="Q1613" s="55">
        <v>27</v>
      </c>
      <c r="R1613" s="55">
        <v>23</v>
      </c>
      <c r="S1613" s="52">
        <v>0</v>
      </c>
      <c r="T1613" s="56">
        <v>62</v>
      </c>
      <c r="U1613" s="56">
        <v>3</v>
      </c>
      <c r="V1613" s="56">
        <v>70</v>
      </c>
      <c r="W1613" s="56">
        <v>41</v>
      </c>
      <c r="X1613" s="57">
        <v>0.44</v>
      </c>
      <c r="Y1613" s="109"/>
      <c r="Z1613" s="109"/>
      <c r="AA1613" s="109"/>
      <c r="AB1613" s="109"/>
      <c r="AC1613" s="56">
        <v>10</v>
      </c>
      <c r="AD1613" s="52" t="s">
        <v>35</v>
      </c>
      <c r="AE1613" s="52" t="s">
        <v>35</v>
      </c>
      <c r="AF1613" s="52" t="s">
        <v>35</v>
      </c>
      <c r="AG1613" s="52"/>
      <c r="AH1613" s="106"/>
      <c r="AI1613" s="59"/>
      <c r="AJ1613" s="68" t="s">
        <v>10</v>
      </c>
      <c r="AK1613" t="s">
        <v>10</v>
      </c>
      <c r="AL1613" s="30" t="s">
        <v>10</v>
      </c>
      <c r="AM1613" s="39"/>
      <c r="AN1613" s="115" t="s">
        <v>10</v>
      </c>
      <c r="AO1613" s="30"/>
      <c r="AQ1613" s="5"/>
      <c r="AS1613" s="37"/>
      <c r="AT1613" s="30" t="s">
        <v>10</v>
      </c>
      <c r="AV1613" t="str">
        <f t="shared" ref="AV1613:AV1632" si="475">IF(X1613="ei mallia","ei mallia",IF(X1613&gt;0.599999,IF(W1613&gt;999,"punainen",IF(AC1613&gt;99,"punainen",IF(AD1613="osa seud. yht","punainen","musta"))),"musta"))</f>
        <v>musta</v>
      </c>
      <c r="AW1613" t="str">
        <f t="shared" ref="AW1613:AW1632" si="476">IF(X1613="ei mallia","ei mallia",IF(X1613&gt;0.399999,IF(W1613&gt;1999,"punainen",IF(AC1613&gt;499,"punainen",IF(AE1613="osa seud. yht","punainen","musta"))),"musta"))</f>
        <v>musta</v>
      </c>
      <c r="AX1613" t="str">
        <f t="shared" ref="AX1613:AX1632" si="477">IF(X1613="ei mallia","ei mallia",IF(AY1613&gt;20,"punainen","musta"))</f>
        <v>musta</v>
      </c>
      <c r="AY1613" s="31">
        <f t="shared" ref="AY1613:AY1632" si="478">SUM(AZ1613:BC1613)</f>
        <v>1</v>
      </c>
      <c r="AZ1613" s="31">
        <f t="shared" ref="AZ1613:AZ1632" si="479">IF(X1613&gt;0.59999,10,IF(X1613&gt;0.39999,1,0))</f>
        <v>1</v>
      </c>
      <c r="BA1613" s="31">
        <f t="shared" ref="BA1613:BA1632" si="480">IF(W1613&gt;1999,10,IF(W1613&gt;999,1,0))</f>
        <v>0</v>
      </c>
      <c r="BB1613" s="31">
        <f t="shared" ref="BB1613:BB1632" si="481">IF(AC1613&gt;499,10,IF(AC1613&gt;99,1,0))</f>
        <v>0</v>
      </c>
      <c r="BC1613" s="31">
        <f t="shared" ref="BC1613:BC1632" si="482">IF(AE1613="osa seud. yht",10,IF(AD1613="osa seud. yht",1,0))</f>
        <v>0</v>
      </c>
      <c r="BM1613" s="2" t="s">
        <v>35</v>
      </c>
      <c r="BN1613" s="2" t="s">
        <v>35</v>
      </c>
    </row>
    <row r="1614" spans="1:66" x14ac:dyDescent="0.25">
      <c r="A1614" s="50">
        <v>1603</v>
      </c>
      <c r="B1614" s="50">
        <v>1368</v>
      </c>
      <c r="C1614" s="50" t="str">
        <f t="shared" si="472"/>
        <v>13681_4_2716</v>
      </c>
      <c r="D1614" s="50">
        <v>1</v>
      </c>
      <c r="E1614" s="51">
        <f t="shared" si="473"/>
        <v>136810004</v>
      </c>
      <c r="F1614" s="76" t="str">
        <f t="shared" si="471"/>
        <v>13681_4</v>
      </c>
      <c r="G1614" s="80">
        <v>13681</v>
      </c>
      <c r="H1614" s="52">
        <v>4</v>
      </c>
      <c r="I1614" s="52">
        <v>2716</v>
      </c>
      <c r="J1614" s="53" t="str">
        <f t="shared" si="474"/>
        <v>huom!</v>
      </c>
      <c r="K1614" s="54"/>
      <c r="L1614" s="54"/>
      <c r="M1614" s="54"/>
      <c r="N1614" s="54"/>
      <c r="O1614" s="55">
        <v>46</v>
      </c>
      <c r="P1614" s="55">
        <v>89</v>
      </c>
      <c r="Q1614" s="55">
        <v>17</v>
      </c>
      <c r="R1614" s="55">
        <v>33</v>
      </c>
      <c r="S1614" s="52">
        <v>0</v>
      </c>
      <c r="T1614" s="56">
        <v>52</v>
      </c>
      <c r="U1614" s="56">
        <v>2</v>
      </c>
      <c r="V1614" s="56">
        <v>40</v>
      </c>
      <c r="W1614" s="56">
        <v>46</v>
      </c>
      <c r="X1614" s="57">
        <v>0.89</v>
      </c>
      <c r="Y1614" s="109"/>
      <c r="Z1614" s="109"/>
      <c r="AA1614" s="109"/>
      <c r="AB1614" s="109"/>
      <c r="AC1614" s="56">
        <v>19</v>
      </c>
      <c r="AD1614" s="52" t="s">
        <v>35</v>
      </c>
      <c r="AE1614" s="52" t="s">
        <v>35</v>
      </c>
      <c r="AF1614" s="52" t="s">
        <v>35</v>
      </c>
      <c r="AG1614" s="52"/>
      <c r="AH1614" s="106"/>
      <c r="AI1614" s="59"/>
      <c r="AJ1614" s="68" t="s">
        <v>10</v>
      </c>
      <c r="AK1614" t="s">
        <v>10</v>
      </c>
      <c r="AL1614" s="30" t="s">
        <v>10</v>
      </c>
      <c r="AM1614" s="39"/>
      <c r="AN1614" s="115" t="s">
        <v>10</v>
      </c>
      <c r="AO1614" s="30"/>
      <c r="AQ1614" s="5"/>
      <c r="AS1614" s="37"/>
      <c r="AT1614" s="30" t="s">
        <v>10</v>
      </c>
      <c r="AV1614" t="str">
        <f t="shared" si="475"/>
        <v>musta</v>
      </c>
      <c r="AW1614" t="str">
        <f t="shared" si="476"/>
        <v>musta</v>
      </c>
      <c r="AX1614" t="str">
        <f t="shared" si="477"/>
        <v>musta</v>
      </c>
      <c r="AY1614" s="31">
        <f t="shared" si="478"/>
        <v>10</v>
      </c>
      <c r="AZ1614" s="31">
        <f t="shared" si="479"/>
        <v>10</v>
      </c>
      <c r="BA1614" s="31">
        <f t="shared" si="480"/>
        <v>0</v>
      </c>
      <c r="BB1614" s="31">
        <f t="shared" si="481"/>
        <v>0</v>
      </c>
      <c r="BC1614" s="31">
        <f t="shared" si="482"/>
        <v>0</v>
      </c>
      <c r="BM1614" s="2" t="s">
        <v>35</v>
      </c>
      <c r="BN1614" s="2" t="s">
        <v>35</v>
      </c>
    </row>
    <row r="1615" spans="1:66" x14ac:dyDescent="0.25">
      <c r="A1615" s="50">
        <v>1604</v>
      </c>
      <c r="B1615" s="50">
        <v>1369</v>
      </c>
      <c r="C1615" s="50" t="str">
        <f t="shared" si="472"/>
        <v>13682_1_3719</v>
      </c>
      <c r="D1615" s="50">
        <v>1</v>
      </c>
      <c r="E1615" s="51">
        <f t="shared" si="473"/>
        <v>136820001</v>
      </c>
      <c r="F1615" s="76" t="str">
        <f t="shared" si="471"/>
        <v>13682_1</v>
      </c>
      <c r="G1615" s="80">
        <v>13682</v>
      </c>
      <c r="H1615" s="52">
        <v>1</v>
      </c>
      <c r="I1615" s="52">
        <v>3719</v>
      </c>
      <c r="J1615" s="53" t="str">
        <f t="shared" si="474"/>
        <v>ok</v>
      </c>
      <c r="K1615" s="54" t="str">
        <f>CONCATENATE(L1615,"_",M1615)</f>
        <v>13682_1</v>
      </c>
      <c r="L1615" s="54">
        <v>13682</v>
      </c>
      <c r="M1615" s="54">
        <v>1</v>
      </c>
      <c r="N1615" s="54">
        <v>3461</v>
      </c>
      <c r="O1615" s="55">
        <v>130</v>
      </c>
      <c r="P1615" s="55">
        <v>72</v>
      </c>
      <c r="Q1615" s="55">
        <v>116</v>
      </c>
      <c r="R1615" s="55">
        <v>65</v>
      </c>
      <c r="S1615" s="52">
        <v>0</v>
      </c>
      <c r="T1615" s="56">
        <v>57</v>
      </c>
      <c r="U1615" s="56">
        <v>6</v>
      </c>
      <c r="V1615" s="56">
        <v>58</v>
      </c>
      <c r="W1615" s="56">
        <v>130</v>
      </c>
      <c r="X1615" s="57">
        <v>0.72</v>
      </c>
      <c r="Y1615" s="109"/>
      <c r="Z1615" s="109"/>
      <c r="AA1615" s="109"/>
      <c r="AB1615" s="109"/>
      <c r="AC1615" s="56">
        <v>12</v>
      </c>
      <c r="AD1615" s="52" t="s">
        <v>35</v>
      </c>
      <c r="AE1615" s="52" t="s">
        <v>35</v>
      </c>
      <c r="AF1615" s="52" t="s">
        <v>35</v>
      </c>
      <c r="AG1615" s="52"/>
      <c r="AH1615" s="106"/>
      <c r="AI1615" s="59"/>
      <c r="AJ1615" s="68" t="s">
        <v>10</v>
      </c>
      <c r="AK1615" t="s">
        <v>10</v>
      </c>
      <c r="AL1615" s="30" t="s">
        <v>10</v>
      </c>
      <c r="AM1615" s="39"/>
      <c r="AN1615" s="115" t="s">
        <v>10</v>
      </c>
      <c r="AO1615" s="30"/>
      <c r="AQ1615" s="5"/>
      <c r="AS1615" s="37"/>
      <c r="AT1615" s="30" t="s">
        <v>10</v>
      </c>
      <c r="AV1615" t="str">
        <f t="shared" si="475"/>
        <v>musta</v>
      </c>
      <c r="AW1615" t="str">
        <f t="shared" si="476"/>
        <v>musta</v>
      </c>
      <c r="AX1615" t="str">
        <f t="shared" si="477"/>
        <v>musta</v>
      </c>
      <c r="AY1615" s="31">
        <f t="shared" si="478"/>
        <v>10</v>
      </c>
      <c r="AZ1615" s="31">
        <f t="shared" si="479"/>
        <v>10</v>
      </c>
      <c r="BA1615" s="31">
        <f t="shared" si="480"/>
        <v>0</v>
      </c>
      <c r="BB1615" s="31">
        <f t="shared" si="481"/>
        <v>0</v>
      </c>
      <c r="BC1615" s="31">
        <f t="shared" si="482"/>
        <v>0</v>
      </c>
      <c r="BM1615" s="2" t="s">
        <v>35</v>
      </c>
      <c r="BN1615" s="2" t="s">
        <v>35</v>
      </c>
    </row>
    <row r="1616" spans="1:66" x14ac:dyDescent="0.25">
      <c r="A1616" s="50">
        <v>1605</v>
      </c>
      <c r="B1616" s="50">
        <v>1370</v>
      </c>
      <c r="C1616" s="50" t="str">
        <f t="shared" si="472"/>
        <v>13683_1_6641</v>
      </c>
      <c r="D1616" s="50">
        <v>1</v>
      </c>
      <c r="E1616" s="51">
        <f t="shared" si="473"/>
        <v>136830001</v>
      </c>
      <c r="F1616" s="76" t="str">
        <f t="shared" si="471"/>
        <v>13683_1</v>
      </c>
      <c r="G1616" s="80">
        <v>13683</v>
      </c>
      <c r="H1616" s="52">
        <v>1</v>
      </c>
      <c r="I1616" s="52">
        <v>6641</v>
      </c>
      <c r="J1616" s="53" t="str">
        <f t="shared" si="474"/>
        <v>ok</v>
      </c>
      <c r="K1616" s="54" t="str">
        <f>CONCATENATE(L1616,"_",M1616)</f>
        <v>13683_1</v>
      </c>
      <c r="L1616" s="54">
        <v>13683</v>
      </c>
      <c r="M1616" s="54">
        <v>1</v>
      </c>
      <c r="N1616" s="54">
        <v>5973</v>
      </c>
      <c r="O1616" s="55">
        <v>112</v>
      </c>
      <c r="P1616" s="55">
        <v>80</v>
      </c>
      <c r="Q1616" s="55">
        <v>67</v>
      </c>
      <c r="R1616" s="55">
        <v>50</v>
      </c>
      <c r="S1616" s="52">
        <v>0</v>
      </c>
      <c r="T1616" s="56">
        <v>67</v>
      </c>
      <c r="U1616" s="56">
        <v>4</v>
      </c>
      <c r="V1616" s="56">
        <v>70</v>
      </c>
      <c r="W1616" s="56">
        <v>112</v>
      </c>
      <c r="X1616" s="57">
        <v>0.8</v>
      </c>
      <c r="Y1616" s="109"/>
      <c r="Z1616" s="109"/>
      <c r="AA1616" s="109"/>
      <c r="AB1616" s="109"/>
      <c r="AC1616" s="56">
        <v>10</v>
      </c>
      <c r="AD1616" s="52" t="s">
        <v>35</v>
      </c>
      <c r="AE1616" s="52" t="s">
        <v>35</v>
      </c>
      <c r="AF1616" s="52" t="s">
        <v>35</v>
      </c>
      <c r="AG1616" s="52"/>
      <c r="AH1616" s="106"/>
      <c r="AI1616" s="59"/>
      <c r="AJ1616" s="68" t="s">
        <v>10</v>
      </c>
      <c r="AK1616" t="s">
        <v>10</v>
      </c>
      <c r="AL1616" s="30" t="s">
        <v>10</v>
      </c>
      <c r="AM1616" s="39"/>
      <c r="AN1616" s="115" t="s">
        <v>10</v>
      </c>
      <c r="AO1616" s="30"/>
      <c r="AQ1616" s="5"/>
      <c r="AS1616" s="37"/>
      <c r="AT1616" s="30" t="s">
        <v>10</v>
      </c>
      <c r="AV1616" t="str">
        <f t="shared" si="475"/>
        <v>musta</v>
      </c>
      <c r="AW1616" t="str">
        <f t="shared" si="476"/>
        <v>musta</v>
      </c>
      <c r="AX1616" t="str">
        <f t="shared" si="477"/>
        <v>musta</v>
      </c>
      <c r="AY1616" s="31">
        <f t="shared" si="478"/>
        <v>10</v>
      </c>
      <c r="AZ1616" s="31">
        <f t="shared" si="479"/>
        <v>10</v>
      </c>
      <c r="BA1616" s="31">
        <f t="shared" si="480"/>
        <v>0</v>
      </c>
      <c r="BB1616" s="31">
        <f t="shared" si="481"/>
        <v>0</v>
      </c>
      <c r="BC1616" s="31">
        <f t="shared" si="482"/>
        <v>0</v>
      </c>
      <c r="BM1616" s="2" t="s">
        <v>35</v>
      </c>
      <c r="BN1616" s="2" t="s">
        <v>35</v>
      </c>
    </row>
    <row r="1617" spans="1:66" x14ac:dyDescent="0.25">
      <c r="A1617" s="50">
        <v>1606</v>
      </c>
      <c r="B1617" s="50">
        <v>1371</v>
      </c>
      <c r="C1617" s="50" t="str">
        <f t="shared" si="472"/>
        <v>13687_2_767</v>
      </c>
      <c r="D1617" s="50">
        <v>1</v>
      </c>
      <c r="E1617" s="51">
        <f t="shared" si="473"/>
        <v>136870002</v>
      </c>
      <c r="F1617" s="76" t="str">
        <f t="shared" si="471"/>
        <v>13687_2</v>
      </c>
      <c r="G1617" s="80">
        <v>13687</v>
      </c>
      <c r="H1617" s="52">
        <v>2</v>
      </c>
      <c r="I1617" s="52">
        <v>767</v>
      </c>
      <c r="J1617" s="53" t="str">
        <f t="shared" si="474"/>
        <v>huom!</v>
      </c>
      <c r="K1617" s="54"/>
      <c r="L1617" s="54"/>
      <c r="M1617" s="54"/>
      <c r="N1617" s="54"/>
      <c r="O1617" s="55">
        <v>124</v>
      </c>
      <c r="P1617" s="55">
        <v>87</v>
      </c>
      <c r="Q1617" s="55">
        <v>109</v>
      </c>
      <c r="R1617" s="55">
        <v>77</v>
      </c>
      <c r="S1617" s="52">
        <v>0</v>
      </c>
      <c r="T1617" s="56">
        <v>71</v>
      </c>
      <c r="U1617" s="56">
        <v>3</v>
      </c>
      <c r="V1617" s="56">
        <v>79</v>
      </c>
      <c r="W1617" s="56">
        <v>124</v>
      </c>
      <c r="X1617" s="57">
        <v>0.87</v>
      </c>
      <c r="Y1617" s="109"/>
      <c r="Z1617" s="109"/>
      <c r="AA1617" s="109"/>
      <c r="AB1617" s="109"/>
      <c r="AC1617" s="56">
        <v>14</v>
      </c>
      <c r="AD1617" s="52" t="s">
        <v>35</v>
      </c>
      <c r="AE1617" s="52" t="s">
        <v>35</v>
      </c>
      <c r="AF1617" s="52" t="s">
        <v>35</v>
      </c>
      <c r="AG1617" s="52"/>
      <c r="AH1617" s="106"/>
      <c r="AI1617" s="59"/>
      <c r="AJ1617" s="68" t="s">
        <v>10</v>
      </c>
      <c r="AK1617" t="s">
        <v>10</v>
      </c>
      <c r="AL1617" s="30" t="s">
        <v>10</v>
      </c>
      <c r="AM1617" s="39"/>
      <c r="AN1617" s="115" t="s">
        <v>10</v>
      </c>
      <c r="AO1617" s="30"/>
      <c r="AQ1617" s="5"/>
      <c r="AS1617" s="37"/>
      <c r="AT1617" s="30" t="s">
        <v>10</v>
      </c>
      <c r="AV1617" t="str">
        <f t="shared" si="475"/>
        <v>musta</v>
      </c>
      <c r="AW1617" t="str">
        <f t="shared" si="476"/>
        <v>musta</v>
      </c>
      <c r="AX1617" t="str">
        <f t="shared" si="477"/>
        <v>musta</v>
      </c>
      <c r="AY1617" s="31">
        <f t="shared" si="478"/>
        <v>10</v>
      </c>
      <c r="AZ1617" s="31">
        <f t="shared" si="479"/>
        <v>10</v>
      </c>
      <c r="BA1617" s="31">
        <f t="shared" si="480"/>
        <v>0</v>
      </c>
      <c r="BB1617" s="31">
        <f t="shared" si="481"/>
        <v>0</v>
      </c>
      <c r="BC1617" s="31">
        <f t="shared" si="482"/>
        <v>0</v>
      </c>
      <c r="BM1617" s="2" t="s">
        <v>35</v>
      </c>
      <c r="BN1617" s="2" t="s">
        <v>35</v>
      </c>
    </row>
    <row r="1618" spans="1:66" x14ac:dyDescent="0.25">
      <c r="A1618" s="50">
        <v>1607</v>
      </c>
      <c r="B1618" s="50">
        <v>1372</v>
      </c>
      <c r="C1618" s="50" t="str">
        <f t="shared" si="472"/>
        <v>13687_4_1517</v>
      </c>
      <c r="D1618" s="50">
        <v>1</v>
      </c>
      <c r="E1618" s="51">
        <f t="shared" si="473"/>
        <v>136870004</v>
      </c>
      <c r="F1618" s="76" t="str">
        <f t="shared" si="471"/>
        <v>13687_4</v>
      </c>
      <c r="G1618" s="80">
        <v>13687</v>
      </c>
      <c r="H1618" s="52">
        <v>4</v>
      </c>
      <c r="I1618" s="52">
        <v>1517</v>
      </c>
      <c r="J1618" s="53" t="str">
        <f t="shared" si="474"/>
        <v>huom!</v>
      </c>
      <c r="K1618" s="54"/>
      <c r="L1618" s="54"/>
      <c r="M1618" s="54"/>
      <c r="N1618" s="54"/>
      <c r="O1618" s="55">
        <v>124</v>
      </c>
      <c r="P1618" s="55">
        <v>87</v>
      </c>
      <c r="Q1618" s="55">
        <v>109</v>
      </c>
      <c r="R1618" s="55">
        <v>77</v>
      </c>
      <c r="S1618" s="52">
        <v>0</v>
      </c>
      <c r="T1618" s="56">
        <v>69</v>
      </c>
      <c r="U1618" s="56">
        <v>2</v>
      </c>
      <c r="V1618" s="56">
        <v>71</v>
      </c>
      <c r="W1618" s="56">
        <v>124</v>
      </c>
      <c r="X1618" s="57">
        <v>0.87</v>
      </c>
      <c r="Y1618" s="109"/>
      <c r="Z1618" s="109"/>
      <c r="AA1618" s="109"/>
      <c r="AB1618" s="109"/>
      <c r="AC1618" s="56">
        <v>24</v>
      </c>
      <c r="AD1618" s="52" t="s">
        <v>35</v>
      </c>
      <c r="AE1618" s="52" t="s">
        <v>35</v>
      </c>
      <c r="AF1618" s="52" t="s">
        <v>35</v>
      </c>
      <c r="AG1618" s="52"/>
      <c r="AH1618" s="106"/>
      <c r="AI1618" s="59"/>
      <c r="AJ1618" s="68" t="s">
        <v>10</v>
      </c>
      <c r="AK1618" t="s">
        <v>10</v>
      </c>
      <c r="AL1618" s="30" t="s">
        <v>10</v>
      </c>
      <c r="AM1618" s="39"/>
      <c r="AN1618" s="115" t="s">
        <v>10</v>
      </c>
      <c r="AO1618" s="30"/>
      <c r="AQ1618" s="5"/>
      <c r="AS1618" s="37"/>
      <c r="AT1618" s="30" t="s">
        <v>10</v>
      </c>
      <c r="AV1618" t="str">
        <f t="shared" si="475"/>
        <v>musta</v>
      </c>
      <c r="AW1618" t="str">
        <f t="shared" si="476"/>
        <v>musta</v>
      </c>
      <c r="AX1618" t="str">
        <f t="shared" si="477"/>
        <v>musta</v>
      </c>
      <c r="AY1618" s="31">
        <f t="shared" si="478"/>
        <v>10</v>
      </c>
      <c r="AZ1618" s="31">
        <f t="shared" si="479"/>
        <v>10</v>
      </c>
      <c r="BA1618" s="31">
        <f t="shared" si="480"/>
        <v>0</v>
      </c>
      <c r="BB1618" s="31">
        <f t="shared" si="481"/>
        <v>0</v>
      </c>
      <c r="BC1618" s="31">
        <f t="shared" si="482"/>
        <v>0</v>
      </c>
      <c r="BM1618" s="2" t="s">
        <v>35</v>
      </c>
      <c r="BN1618" s="2" t="s">
        <v>35</v>
      </c>
    </row>
    <row r="1619" spans="1:66" x14ac:dyDescent="0.25">
      <c r="A1619" s="50">
        <v>1608</v>
      </c>
      <c r="B1619" s="50">
        <v>1373</v>
      </c>
      <c r="C1619" s="50" t="str">
        <f t="shared" si="472"/>
        <v>13689_2_7444</v>
      </c>
      <c r="D1619" s="50">
        <v>1</v>
      </c>
      <c r="E1619" s="51">
        <f t="shared" si="473"/>
        <v>136890002</v>
      </c>
      <c r="F1619" s="76" t="str">
        <f t="shared" si="471"/>
        <v>13689_2</v>
      </c>
      <c r="G1619" s="80">
        <v>13689</v>
      </c>
      <c r="H1619" s="52">
        <v>2</v>
      </c>
      <c r="I1619" s="52">
        <v>7444</v>
      </c>
      <c r="J1619" s="53" t="str">
        <f t="shared" si="474"/>
        <v>huom!</v>
      </c>
      <c r="K1619" s="54"/>
      <c r="L1619" s="54"/>
      <c r="M1619" s="54"/>
      <c r="N1619" s="54"/>
      <c r="O1619" s="55">
        <v>150</v>
      </c>
      <c r="P1619" s="55">
        <v>89</v>
      </c>
      <c r="Q1619" s="55">
        <v>31</v>
      </c>
      <c r="R1619" s="55">
        <v>18</v>
      </c>
      <c r="S1619" s="52">
        <v>0</v>
      </c>
      <c r="T1619" s="56">
        <v>66</v>
      </c>
      <c r="U1619" s="56">
        <v>2</v>
      </c>
      <c r="V1619" s="56">
        <v>69</v>
      </c>
      <c r="W1619" s="56">
        <v>150</v>
      </c>
      <c r="X1619" s="57">
        <v>0.89</v>
      </c>
      <c r="Y1619" s="109"/>
      <c r="Z1619" s="109"/>
      <c r="AA1619" s="109"/>
      <c r="AB1619" s="109"/>
      <c r="AC1619" s="56">
        <v>22</v>
      </c>
      <c r="AD1619" s="52" t="s">
        <v>35</v>
      </c>
      <c r="AE1619" s="52" t="s">
        <v>35</v>
      </c>
      <c r="AF1619" s="52" t="s">
        <v>35</v>
      </c>
      <c r="AG1619" s="52"/>
      <c r="AH1619" s="106"/>
      <c r="AI1619" s="59"/>
      <c r="AJ1619" s="68" t="s">
        <v>10</v>
      </c>
      <c r="AK1619" t="s">
        <v>10</v>
      </c>
      <c r="AL1619" s="30" t="s">
        <v>10</v>
      </c>
      <c r="AM1619" s="39"/>
      <c r="AN1619" s="115" t="s">
        <v>10</v>
      </c>
      <c r="AO1619" s="30"/>
      <c r="AQ1619" s="5"/>
      <c r="AS1619" s="37"/>
      <c r="AT1619" s="30" t="s">
        <v>10</v>
      </c>
      <c r="AV1619" t="str">
        <f t="shared" si="475"/>
        <v>musta</v>
      </c>
      <c r="AW1619" t="str">
        <f t="shared" si="476"/>
        <v>musta</v>
      </c>
      <c r="AX1619" t="str">
        <f t="shared" si="477"/>
        <v>musta</v>
      </c>
      <c r="AY1619" s="31">
        <f t="shared" si="478"/>
        <v>10</v>
      </c>
      <c r="AZ1619" s="31">
        <f t="shared" si="479"/>
        <v>10</v>
      </c>
      <c r="BA1619" s="31">
        <f t="shared" si="480"/>
        <v>0</v>
      </c>
      <c r="BB1619" s="31">
        <f t="shared" si="481"/>
        <v>0</v>
      </c>
      <c r="BC1619" s="31">
        <f t="shared" si="482"/>
        <v>0</v>
      </c>
      <c r="BM1619" s="2" t="s">
        <v>35</v>
      </c>
      <c r="BN1619" s="2" t="s">
        <v>35</v>
      </c>
    </row>
    <row r="1620" spans="1:66" x14ac:dyDescent="0.25">
      <c r="A1620" s="50">
        <v>1609</v>
      </c>
      <c r="B1620" s="50">
        <v>1374</v>
      </c>
      <c r="C1620" s="50" t="str">
        <f t="shared" si="472"/>
        <v>13691_1_6720</v>
      </c>
      <c r="D1620" s="50">
        <v>1</v>
      </c>
      <c r="E1620" s="51">
        <f t="shared" si="473"/>
        <v>136910001</v>
      </c>
      <c r="F1620" s="76" t="str">
        <f t="shared" si="471"/>
        <v>13691_1</v>
      </c>
      <c r="G1620" s="80">
        <v>13691</v>
      </c>
      <c r="H1620" s="52">
        <v>1</v>
      </c>
      <c r="I1620" s="52">
        <v>6720</v>
      </c>
      <c r="J1620" s="53" t="str">
        <f t="shared" si="474"/>
        <v>ok</v>
      </c>
      <c r="K1620" s="54" t="str">
        <f>CONCATENATE(L1620,"_",M1620)</f>
        <v>13691_1</v>
      </c>
      <c r="L1620" s="54">
        <v>13691</v>
      </c>
      <c r="M1620" s="54">
        <v>1</v>
      </c>
      <c r="N1620" s="54">
        <v>6381</v>
      </c>
      <c r="O1620" s="55">
        <v>115</v>
      </c>
      <c r="P1620" s="55">
        <v>100</v>
      </c>
      <c r="Q1620" s="55">
        <v>52</v>
      </c>
      <c r="R1620" s="55">
        <v>57</v>
      </c>
      <c r="S1620" s="52">
        <v>0</v>
      </c>
      <c r="T1620" s="56">
        <v>43</v>
      </c>
      <c r="U1620" s="56">
        <v>2</v>
      </c>
      <c r="V1620" s="56">
        <v>48</v>
      </c>
      <c r="W1620" s="56">
        <v>115</v>
      </c>
      <c r="X1620" s="57">
        <v>1</v>
      </c>
      <c r="Y1620" s="109"/>
      <c r="Z1620" s="109"/>
      <c r="AA1620" s="109"/>
      <c r="AB1620" s="109"/>
      <c r="AC1620" s="56">
        <v>19</v>
      </c>
      <c r="AD1620" s="52" t="s">
        <v>35</v>
      </c>
      <c r="AE1620" s="52" t="s">
        <v>35</v>
      </c>
      <c r="AF1620" s="52" t="s">
        <v>35</v>
      </c>
      <c r="AG1620" s="52"/>
      <c r="AH1620" s="106"/>
      <c r="AI1620" s="59"/>
      <c r="AJ1620" s="68" t="s">
        <v>10</v>
      </c>
      <c r="AK1620" t="s">
        <v>10</v>
      </c>
      <c r="AL1620" s="30" t="s">
        <v>10</v>
      </c>
      <c r="AM1620" s="39"/>
      <c r="AN1620" s="115" t="s">
        <v>10</v>
      </c>
      <c r="AO1620" s="30"/>
      <c r="AQ1620" s="5"/>
      <c r="AS1620" s="37"/>
      <c r="AT1620" s="30" t="s">
        <v>10</v>
      </c>
      <c r="AV1620" t="str">
        <f t="shared" si="475"/>
        <v>musta</v>
      </c>
      <c r="AW1620" t="str">
        <f t="shared" si="476"/>
        <v>musta</v>
      </c>
      <c r="AX1620" t="str">
        <f t="shared" si="477"/>
        <v>musta</v>
      </c>
      <c r="AY1620" s="31">
        <f t="shared" si="478"/>
        <v>10</v>
      </c>
      <c r="AZ1620" s="31">
        <f t="shared" si="479"/>
        <v>10</v>
      </c>
      <c r="BA1620" s="31">
        <f t="shared" si="480"/>
        <v>0</v>
      </c>
      <c r="BB1620" s="31">
        <f t="shared" si="481"/>
        <v>0</v>
      </c>
      <c r="BC1620" s="31">
        <f t="shared" si="482"/>
        <v>0</v>
      </c>
      <c r="BM1620" s="2" t="s">
        <v>35</v>
      </c>
      <c r="BN1620" s="2" t="s">
        <v>35</v>
      </c>
    </row>
    <row r="1621" spans="1:66" x14ac:dyDescent="0.25">
      <c r="A1621" s="50">
        <v>1610</v>
      </c>
      <c r="B1621" s="50">
        <v>1375</v>
      </c>
      <c r="C1621" s="50" t="str">
        <f t="shared" si="472"/>
        <v>13693_1_1702</v>
      </c>
      <c r="D1621" s="50">
        <v>1</v>
      </c>
      <c r="E1621" s="51">
        <f t="shared" si="473"/>
        <v>136930001</v>
      </c>
      <c r="F1621" s="76" t="str">
        <f t="shared" si="471"/>
        <v>13693_1</v>
      </c>
      <c r="G1621" s="80">
        <v>13693</v>
      </c>
      <c r="H1621" s="52">
        <v>1</v>
      </c>
      <c r="I1621" s="52">
        <v>1702</v>
      </c>
      <c r="J1621" s="53" t="str">
        <f t="shared" si="474"/>
        <v>ok</v>
      </c>
      <c r="K1621" s="54" t="str">
        <f>CONCATENATE(L1621,"_",M1621)</f>
        <v>13693_1</v>
      </c>
      <c r="L1621" s="54">
        <v>13693</v>
      </c>
      <c r="M1621" s="54">
        <v>1</v>
      </c>
      <c r="N1621" s="54">
        <v>1631</v>
      </c>
      <c r="O1621" s="55">
        <v>425</v>
      </c>
      <c r="P1621" s="55">
        <v>75</v>
      </c>
      <c r="Q1621" s="55">
        <v>345</v>
      </c>
      <c r="R1621" s="55">
        <v>61</v>
      </c>
      <c r="S1621" s="52">
        <v>0</v>
      </c>
      <c r="T1621" s="56">
        <v>281</v>
      </c>
      <c r="U1621" s="56">
        <v>20</v>
      </c>
      <c r="V1621" s="56">
        <v>277</v>
      </c>
      <c r="W1621" s="56">
        <v>425</v>
      </c>
      <c r="X1621" s="57">
        <v>0.75</v>
      </c>
      <c r="Y1621" s="109"/>
      <c r="Z1621" s="109"/>
      <c r="AA1621" s="109"/>
      <c r="AB1621" s="109"/>
      <c r="AC1621" s="56">
        <v>3</v>
      </c>
      <c r="AD1621" s="52" t="s">
        <v>35</v>
      </c>
      <c r="AE1621" s="52" t="s">
        <v>35</v>
      </c>
      <c r="AF1621" s="52" t="s">
        <v>35</v>
      </c>
      <c r="AG1621" s="52"/>
      <c r="AH1621" s="106"/>
      <c r="AI1621" s="59"/>
      <c r="AJ1621" s="68" t="s">
        <v>10</v>
      </c>
      <c r="AK1621" t="s">
        <v>10</v>
      </c>
      <c r="AL1621" s="30" t="s">
        <v>10</v>
      </c>
      <c r="AM1621" s="39"/>
      <c r="AN1621" s="115" t="s">
        <v>10</v>
      </c>
      <c r="AO1621" s="30"/>
      <c r="AQ1621" s="5"/>
      <c r="AS1621" s="37"/>
      <c r="AT1621" s="30" t="s">
        <v>10</v>
      </c>
      <c r="AV1621" t="str">
        <f t="shared" si="475"/>
        <v>musta</v>
      </c>
      <c r="AW1621" t="str">
        <f t="shared" si="476"/>
        <v>musta</v>
      </c>
      <c r="AX1621" t="str">
        <f t="shared" si="477"/>
        <v>musta</v>
      </c>
      <c r="AY1621" s="31">
        <f t="shared" si="478"/>
        <v>10</v>
      </c>
      <c r="AZ1621" s="31">
        <f t="shared" si="479"/>
        <v>10</v>
      </c>
      <c r="BA1621" s="31">
        <f t="shared" si="480"/>
        <v>0</v>
      </c>
      <c r="BB1621" s="31">
        <f t="shared" si="481"/>
        <v>0</v>
      </c>
      <c r="BC1621" s="31">
        <f t="shared" si="482"/>
        <v>0</v>
      </c>
      <c r="BM1621" s="32" t="s">
        <v>34</v>
      </c>
      <c r="BN1621" s="2" t="s">
        <v>35</v>
      </c>
    </row>
    <row r="1622" spans="1:66" x14ac:dyDescent="0.25">
      <c r="A1622" s="50">
        <v>1611</v>
      </c>
      <c r="B1622" s="50">
        <v>1376</v>
      </c>
      <c r="C1622" s="50" t="str">
        <f t="shared" si="472"/>
        <v>13803_1_4141</v>
      </c>
      <c r="D1622" s="50">
        <v>1</v>
      </c>
      <c r="E1622" s="51">
        <f t="shared" si="473"/>
        <v>138030001</v>
      </c>
      <c r="F1622" s="76" t="str">
        <f t="shared" si="471"/>
        <v>13803_1</v>
      </c>
      <c r="G1622" s="80">
        <v>13803</v>
      </c>
      <c r="H1622" s="52">
        <v>1</v>
      </c>
      <c r="I1622" s="52">
        <v>4141</v>
      </c>
      <c r="J1622" s="53" t="str">
        <f t="shared" si="474"/>
        <v>ok</v>
      </c>
      <c r="K1622" s="54" t="str">
        <f>CONCATENATE(L1622,"_",M1622)</f>
        <v>13803_1</v>
      </c>
      <c r="L1622" s="54">
        <v>13803</v>
      </c>
      <c r="M1622" s="54">
        <v>1</v>
      </c>
      <c r="N1622" s="54">
        <v>4260</v>
      </c>
      <c r="O1622" s="55">
        <v>47</v>
      </c>
      <c r="P1622" s="55">
        <v>38</v>
      </c>
      <c r="Q1622" s="55">
        <v>11</v>
      </c>
      <c r="R1622" s="55">
        <v>8</v>
      </c>
      <c r="S1622" s="52">
        <v>0</v>
      </c>
      <c r="T1622" s="56">
        <v>193</v>
      </c>
      <c r="U1622" s="56">
        <v>16</v>
      </c>
      <c r="V1622" s="56">
        <v>238</v>
      </c>
      <c r="W1622" s="56">
        <v>47</v>
      </c>
      <c r="X1622" s="57">
        <v>0.38</v>
      </c>
      <c r="Y1622" s="109"/>
      <c r="Z1622" s="109"/>
      <c r="AA1622" s="109"/>
      <c r="AB1622" s="109"/>
      <c r="AC1622" s="56">
        <v>73</v>
      </c>
      <c r="AD1622" s="52" t="s">
        <v>35</v>
      </c>
      <c r="AE1622" s="52" t="s">
        <v>35</v>
      </c>
      <c r="AF1622" s="52" t="s">
        <v>35</v>
      </c>
      <c r="AG1622" s="52"/>
      <c r="AH1622" s="106"/>
      <c r="AI1622" s="59"/>
      <c r="AJ1622" s="68" t="s">
        <v>10</v>
      </c>
      <c r="AK1622" t="s">
        <v>10</v>
      </c>
      <c r="AL1622" s="30" t="s">
        <v>10</v>
      </c>
      <c r="AM1622" s="39"/>
      <c r="AN1622" s="115" t="s">
        <v>10</v>
      </c>
      <c r="AO1622" s="30"/>
      <c r="AQ1622" s="5"/>
      <c r="AS1622" s="37"/>
      <c r="AT1622" s="30" t="s">
        <v>10</v>
      </c>
      <c r="AV1622" t="str">
        <f t="shared" si="475"/>
        <v>musta</v>
      </c>
      <c r="AW1622" t="str">
        <f t="shared" si="476"/>
        <v>musta</v>
      </c>
      <c r="AX1622" t="str">
        <f t="shared" si="477"/>
        <v>musta</v>
      </c>
      <c r="AY1622" s="31">
        <f t="shared" si="478"/>
        <v>0</v>
      </c>
      <c r="AZ1622" s="31">
        <f t="shared" si="479"/>
        <v>0</v>
      </c>
      <c r="BA1622" s="31">
        <f t="shared" si="480"/>
        <v>0</v>
      </c>
      <c r="BB1622" s="31">
        <f t="shared" si="481"/>
        <v>0</v>
      </c>
      <c r="BC1622" s="31">
        <f t="shared" si="482"/>
        <v>0</v>
      </c>
      <c r="BM1622" s="2" t="s">
        <v>35</v>
      </c>
      <c r="BN1622" s="2" t="s">
        <v>35</v>
      </c>
    </row>
    <row r="1623" spans="1:66" x14ac:dyDescent="0.25">
      <c r="A1623" s="50">
        <v>1612</v>
      </c>
      <c r="B1623" s="50">
        <v>1377</v>
      </c>
      <c r="C1623" s="50" t="str">
        <f t="shared" si="472"/>
        <v>13805_1_2190</v>
      </c>
      <c r="D1623" s="50">
        <v>1</v>
      </c>
      <c r="E1623" s="51">
        <f t="shared" si="473"/>
        <v>138050001</v>
      </c>
      <c r="F1623" s="76" t="str">
        <f t="shared" si="471"/>
        <v>13805_1</v>
      </c>
      <c r="G1623" s="80">
        <v>13805</v>
      </c>
      <c r="H1623" s="52">
        <v>1</v>
      </c>
      <c r="I1623" s="52">
        <v>2190</v>
      </c>
      <c r="J1623" s="53" t="str">
        <f t="shared" si="474"/>
        <v>ok</v>
      </c>
      <c r="K1623" s="54" t="str">
        <f>CONCATENATE(L1623,"_",M1623)</f>
        <v>13805_1</v>
      </c>
      <c r="L1623" s="54">
        <v>13805</v>
      </c>
      <c r="M1623" s="54">
        <v>1</v>
      </c>
      <c r="N1623" s="54">
        <v>2133</v>
      </c>
      <c r="O1623" s="55">
        <v>4</v>
      </c>
      <c r="P1623" s="55">
        <v>11</v>
      </c>
      <c r="Q1623" s="55">
        <v>4</v>
      </c>
      <c r="R1623" s="55">
        <v>11</v>
      </c>
      <c r="S1623" s="52">
        <v>0</v>
      </c>
      <c r="T1623" s="56">
        <v>186</v>
      </c>
      <c r="U1623" s="56">
        <v>30</v>
      </c>
      <c r="V1623" s="56">
        <v>204</v>
      </c>
      <c r="W1623" s="56">
        <v>4</v>
      </c>
      <c r="X1623" s="57">
        <v>0.11</v>
      </c>
      <c r="Y1623" s="109"/>
      <c r="Z1623" s="109"/>
      <c r="AA1623" s="109"/>
      <c r="AB1623" s="109"/>
      <c r="AC1623" s="56">
        <v>47</v>
      </c>
      <c r="AD1623" s="52" t="s">
        <v>35</v>
      </c>
      <c r="AE1623" s="52" t="s">
        <v>35</v>
      </c>
      <c r="AF1623" s="52" t="s">
        <v>35</v>
      </c>
      <c r="AG1623" s="52"/>
      <c r="AH1623" s="106"/>
      <c r="AI1623" s="59"/>
      <c r="AJ1623" s="68" t="s">
        <v>10</v>
      </c>
      <c r="AK1623" t="s">
        <v>10</v>
      </c>
      <c r="AL1623" s="30" t="s">
        <v>10</v>
      </c>
      <c r="AM1623" s="39"/>
      <c r="AN1623" s="115" t="s">
        <v>10</v>
      </c>
      <c r="AO1623" s="30"/>
      <c r="AQ1623" s="5"/>
      <c r="AS1623" s="37"/>
      <c r="AT1623" s="30" t="s">
        <v>10</v>
      </c>
      <c r="AV1623" t="str">
        <f t="shared" si="475"/>
        <v>musta</v>
      </c>
      <c r="AW1623" t="str">
        <f t="shared" si="476"/>
        <v>musta</v>
      </c>
      <c r="AX1623" t="str">
        <f t="shared" si="477"/>
        <v>musta</v>
      </c>
      <c r="AY1623" s="31">
        <f t="shared" si="478"/>
        <v>0</v>
      </c>
      <c r="AZ1623" s="31">
        <f t="shared" si="479"/>
        <v>0</v>
      </c>
      <c r="BA1623" s="31">
        <f t="shared" si="480"/>
        <v>0</v>
      </c>
      <c r="BB1623" s="31">
        <f t="shared" si="481"/>
        <v>0</v>
      </c>
      <c r="BC1623" s="31">
        <f t="shared" si="482"/>
        <v>0</v>
      </c>
      <c r="BM1623" s="2" t="s">
        <v>35</v>
      </c>
      <c r="BN1623" s="2" t="s">
        <v>35</v>
      </c>
    </row>
    <row r="1624" spans="1:66" x14ac:dyDescent="0.25">
      <c r="A1624" s="50">
        <v>1613</v>
      </c>
      <c r="B1624" s="50">
        <v>1378</v>
      </c>
      <c r="C1624" s="50" t="str">
        <f t="shared" si="472"/>
        <v>13807_2_4615</v>
      </c>
      <c r="D1624" s="50">
        <v>1</v>
      </c>
      <c r="E1624" s="51">
        <f t="shared" si="473"/>
        <v>138070002</v>
      </c>
      <c r="F1624" s="76" t="str">
        <f t="shared" si="471"/>
        <v>13807_2</v>
      </c>
      <c r="G1624" s="80">
        <v>13807</v>
      </c>
      <c r="H1624" s="52">
        <v>2</v>
      </c>
      <c r="I1624" s="52">
        <v>4615</v>
      </c>
      <c r="J1624" s="53" t="str">
        <f t="shared" si="474"/>
        <v>ok</v>
      </c>
      <c r="K1624" s="54" t="str">
        <f>CONCATENATE(L1624,"_",M1624)</f>
        <v>13807_2</v>
      </c>
      <c r="L1624" s="54">
        <v>13807</v>
      </c>
      <c r="M1624" s="54">
        <v>2</v>
      </c>
      <c r="N1624" s="54">
        <v>4359</v>
      </c>
      <c r="O1624" s="55">
        <v>37</v>
      </c>
      <c r="P1624" s="55">
        <v>17</v>
      </c>
      <c r="Q1624" s="55">
        <v>20</v>
      </c>
      <c r="R1624" s="55">
        <v>9</v>
      </c>
      <c r="S1624" s="52">
        <v>0</v>
      </c>
      <c r="T1624" s="56">
        <v>512</v>
      </c>
      <c r="U1624" s="56">
        <v>15</v>
      </c>
      <c r="V1624" s="56">
        <v>556</v>
      </c>
      <c r="W1624" s="56">
        <v>37</v>
      </c>
      <c r="X1624" s="57">
        <v>0.17</v>
      </c>
      <c r="Y1624" s="109"/>
      <c r="Z1624" s="109"/>
      <c r="AA1624" s="109"/>
      <c r="AB1624" s="109"/>
      <c r="AC1624" s="56">
        <v>45</v>
      </c>
      <c r="AD1624" s="52" t="s">
        <v>35</v>
      </c>
      <c r="AE1624" s="52" t="s">
        <v>35</v>
      </c>
      <c r="AF1624" s="52" t="s">
        <v>35</v>
      </c>
      <c r="AG1624" s="52" t="s">
        <v>36</v>
      </c>
      <c r="AH1624" s="106"/>
      <c r="AI1624" s="59"/>
      <c r="AJ1624" s="68" t="s">
        <v>10</v>
      </c>
      <c r="AK1624" t="s">
        <v>10</v>
      </c>
      <c r="AL1624" s="30" t="s">
        <v>10</v>
      </c>
      <c r="AM1624" s="39"/>
      <c r="AN1624" s="115" t="s">
        <v>10</v>
      </c>
      <c r="AO1624" s="30"/>
      <c r="AQ1624" s="5"/>
      <c r="AS1624" s="37"/>
      <c r="AT1624" s="30" t="s">
        <v>10</v>
      </c>
      <c r="AV1624" t="str">
        <f t="shared" si="475"/>
        <v>musta</v>
      </c>
      <c r="AW1624" t="str">
        <f t="shared" si="476"/>
        <v>musta</v>
      </c>
      <c r="AX1624" t="str">
        <f t="shared" si="477"/>
        <v>musta</v>
      </c>
      <c r="AY1624" s="31">
        <f t="shared" si="478"/>
        <v>0</v>
      </c>
      <c r="AZ1624" s="31">
        <f t="shared" si="479"/>
        <v>0</v>
      </c>
      <c r="BA1624" s="31">
        <f t="shared" si="480"/>
        <v>0</v>
      </c>
      <c r="BB1624" s="31">
        <f t="shared" si="481"/>
        <v>0</v>
      </c>
      <c r="BC1624" s="31">
        <f t="shared" si="482"/>
        <v>0</v>
      </c>
      <c r="BM1624" s="2" t="s">
        <v>35</v>
      </c>
      <c r="BN1624" s="2" t="s">
        <v>35</v>
      </c>
    </row>
    <row r="1625" spans="1:66" x14ac:dyDescent="0.25">
      <c r="A1625" s="50">
        <v>1614</v>
      </c>
      <c r="B1625" s="50">
        <v>1379</v>
      </c>
      <c r="C1625" s="50" t="str">
        <f t="shared" si="472"/>
        <v>13807_3_50</v>
      </c>
      <c r="D1625" s="50">
        <v>1</v>
      </c>
      <c r="E1625" s="51">
        <f t="shared" si="473"/>
        <v>138070003</v>
      </c>
      <c r="F1625" s="76" t="str">
        <f t="shared" si="471"/>
        <v>13807_3</v>
      </c>
      <c r="G1625" s="80">
        <v>13807</v>
      </c>
      <c r="H1625" s="52">
        <v>3</v>
      </c>
      <c r="I1625" s="52">
        <v>50</v>
      </c>
      <c r="J1625" s="53" t="str">
        <f t="shared" si="474"/>
        <v>huom!</v>
      </c>
      <c r="K1625" s="54"/>
      <c r="L1625" s="54"/>
      <c r="M1625" s="54"/>
      <c r="N1625" s="54"/>
      <c r="O1625" s="55">
        <v>81</v>
      </c>
      <c r="P1625" s="55">
        <v>17</v>
      </c>
      <c r="Q1625" s="55">
        <v>44</v>
      </c>
      <c r="R1625" s="55">
        <v>9</v>
      </c>
      <c r="S1625" s="52">
        <v>0</v>
      </c>
      <c r="T1625" s="56">
        <v>647</v>
      </c>
      <c r="U1625" s="56">
        <v>7</v>
      </c>
      <c r="V1625" s="56">
        <v>721</v>
      </c>
      <c r="W1625" s="56">
        <v>81</v>
      </c>
      <c r="X1625" s="57">
        <v>0.17</v>
      </c>
      <c r="Y1625" s="109"/>
      <c r="Z1625" s="109"/>
      <c r="AA1625" s="109"/>
      <c r="AB1625" s="109"/>
      <c r="AC1625" s="56">
        <v>20</v>
      </c>
      <c r="AD1625" s="52" t="s">
        <v>35</v>
      </c>
      <c r="AE1625" s="52" t="s">
        <v>35</v>
      </c>
      <c r="AF1625" s="52" t="s">
        <v>36</v>
      </c>
      <c r="AG1625" s="52" t="s">
        <v>36</v>
      </c>
      <c r="AH1625" s="106"/>
      <c r="AI1625" s="59"/>
      <c r="AJ1625" s="68" t="s">
        <v>10</v>
      </c>
      <c r="AK1625" t="s">
        <v>10</v>
      </c>
      <c r="AL1625" s="30" t="s">
        <v>10</v>
      </c>
      <c r="AM1625" s="39"/>
      <c r="AN1625" s="115" t="s">
        <v>10</v>
      </c>
      <c r="AO1625" s="30"/>
      <c r="AQ1625" s="5"/>
      <c r="AS1625" s="37"/>
      <c r="AT1625" s="30" t="s">
        <v>10</v>
      </c>
      <c r="AV1625" t="str">
        <f t="shared" si="475"/>
        <v>musta</v>
      </c>
      <c r="AW1625" t="str">
        <f t="shared" si="476"/>
        <v>musta</v>
      </c>
      <c r="AX1625" t="str">
        <f t="shared" si="477"/>
        <v>musta</v>
      </c>
      <c r="AY1625" s="31">
        <f t="shared" si="478"/>
        <v>0</v>
      </c>
      <c r="AZ1625" s="31">
        <f t="shared" si="479"/>
        <v>0</v>
      </c>
      <c r="BA1625" s="31">
        <f t="shared" si="480"/>
        <v>0</v>
      </c>
      <c r="BB1625" s="31">
        <f t="shared" si="481"/>
        <v>0</v>
      </c>
      <c r="BC1625" s="31">
        <f t="shared" si="482"/>
        <v>0</v>
      </c>
      <c r="BM1625" s="2" t="s">
        <v>35</v>
      </c>
      <c r="BN1625" s="2" t="s">
        <v>35</v>
      </c>
    </row>
    <row r="1626" spans="1:66" x14ac:dyDescent="0.25">
      <c r="A1626" s="50">
        <v>1615</v>
      </c>
      <c r="B1626" s="50">
        <v>1380</v>
      </c>
      <c r="C1626" s="50" t="str">
        <f t="shared" si="472"/>
        <v>13810_1_701</v>
      </c>
      <c r="D1626" s="50">
        <v>1</v>
      </c>
      <c r="E1626" s="51">
        <f t="shared" si="473"/>
        <v>138100001</v>
      </c>
      <c r="F1626" s="76" t="str">
        <f t="shared" si="471"/>
        <v>13810_1</v>
      </c>
      <c r="G1626" s="80">
        <v>13810</v>
      </c>
      <c r="H1626" s="52">
        <v>1</v>
      </c>
      <c r="I1626" s="52">
        <v>701</v>
      </c>
      <c r="J1626" s="53" t="str">
        <f t="shared" si="474"/>
        <v>ok</v>
      </c>
      <c r="K1626" s="54" t="str">
        <f t="shared" ref="K1626:K1632" si="483">CONCATENATE(L1626,"_",M1626)</f>
        <v>13810_1</v>
      </c>
      <c r="L1626" s="54">
        <v>13810</v>
      </c>
      <c r="M1626" s="54">
        <v>1</v>
      </c>
      <c r="N1626" s="54">
        <v>468</v>
      </c>
      <c r="O1626" s="55">
        <v>6</v>
      </c>
      <c r="P1626" s="55">
        <v>15</v>
      </c>
      <c r="Q1626" s="55">
        <v>1</v>
      </c>
      <c r="R1626" s="55">
        <v>1</v>
      </c>
      <c r="S1626" s="52">
        <v>0</v>
      </c>
      <c r="T1626" s="56">
        <v>208</v>
      </c>
      <c r="U1626" s="56">
        <v>3</v>
      </c>
      <c r="V1626" s="56">
        <v>246</v>
      </c>
      <c r="W1626" s="56">
        <v>6</v>
      </c>
      <c r="X1626" s="57">
        <v>0.15</v>
      </c>
      <c r="Y1626" s="109"/>
      <c r="Z1626" s="109"/>
      <c r="AA1626" s="109"/>
      <c r="AB1626" s="109"/>
      <c r="AC1626" s="56">
        <v>18</v>
      </c>
      <c r="AD1626" s="52" t="s">
        <v>35</v>
      </c>
      <c r="AE1626" s="52" t="s">
        <v>35</v>
      </c>
      <c r="AF1626" s="52" t="s">
        <v>36</v>
      </c>
      <c r="AG1626" s="52" t="s">
        <v>36</v>
      </c>
      <c r="AH1626" s="106"/>
      <c r="AI1626" s="59"/>
      <c r="AJ1626" s="68" t="s">
        <v>10</v>
      </c>
      <c r="AK1626" t="s">
        <v>10</v>
      </c>
      <c r="AL1626" s="30" t="s">
        <v>10</v>
      </c>
      <c r="AM1626" s="39"/>
      <c r="AN1626" s="115" t="s">
        <v>10</v>
      </c>
      <c r="AO1626" s="30"/>
      <c r="AQ1626" s="5"/>
      <c r="AS1626" s="37"/>
      <c r="AT1626" s="30" t="s">
        <v>10</v>
      </c>
      <c r="AV1626" t="str">
        <f t="shared" si="475"/>
        <v>musta</v>
      </c>
      <c r="AW1626" t="str">
        <f t="shared" si="476"/>
        <v>musta</v>
      </c>
      <c r="AX1626" t="str">
        <f t="shared" si="477"/>
        <v>musta</v>
      </c>
      <c r="AY1626" s="31">
        <f t="shared" si="478"/>
        <v>0</v>
      </c>
      <c r="AZ1626" s="31">
        <f t="shared" si="479"/>
        <v>0</v>
      </c>
      <c r="BA1626" s="31">
        <f t="shared" si="480"/>
        <v>0</v>
      </c>
      <c r="BB1626" s="31">
        <f t="shared" si="481"/>
        <v>0</v>
      </c>
      <c r="BC1626" s="31">
        <f t="shared" si="482"/>
        <v>0</v>
      </c>
      <c r="BM1626" s="2" t="s">
        <v>35</v>
      </c>
      <c r="BN1626" s="2" t="s">
        <v>35</v>
      </c>
    </row>
    <row r="1627" spans="1:66" x14ac:dyDescent="0.25">
      <c r="A1627" s="50">
        <v>1616</v>
      </c>
      <c r="B1627" s="50">
        <v>1381</v>
      </c>
      <c r="C1627" s="50" t="str">
        <f t="shared" si="472"/>
        <v>13811_1_6004</v>
      </c>
      <c r="D1627" s="50">
        <v>1</v>
      </c>
      <c r="E1627" s="51">
        <f t="shared" si="473"/>
        <v>138110001</v>
      </c>
      <c r="F1627" s="76" t="str">
        <f t="shared" si="471"/>
        <v>13811_1</v>
      </c>
      <c r="G1627" s="80">
        <v>13811</v>
      </c>
      <c r="H1627" s="52">
        <v>1</v>
      </c>
      <c r="I1627" s="52">
        <v>6004</v>
      </c>
      <c r="J1627" s="53" t="str">
        <f t="shared" si="474"/>
        <v>ok</v>
      </c>
      <c r="K1627" s="54" t="str">
        <f t="shared" si="483"/>
        <v>13811_1</v>
      </c>
      <c r="L1627" s="54">
        <v>13811</v>
      </c>
      <c r="M1627" s="54">
        <v>1</v>
      </c>
      <c r="N1627" s="54">
        <v>5678</v>
      </c>
      <c r="O1627" s="55">
        <v>175</v>
      </c>
      <c r="P1627" s="55">
        <v>72</v>
      </c>
      <c r="Q1627" s="55">
        <v>21</v>
      </c>
      <c r="R1627" s="55">
        <v>7</v>
      </c>
      <c r="S1627" s="52">
        <v>0</v>
      </c>
      <c r="T1627" s="56">
        <v>86</v>
      </c>
      <c r="U1627" s="56">
        <v>5</v>
      </c>
      <c r="V1627" s="56">
        <v>88</v>
      </c>
      <c r="W1627" s="56">
        <v>175</v>
      </c>
      <c r="X1627" s="57">
        <v>0.72</v>
      </c>
      <c r="Y1627" s="109"/>
      <c r="Z1627" s="109"/>
      <c r="AA1627" s="109"/>
      <c r="AB1627" s="109"/>
      <c r="AC1627" s="56">
        <v>29</v>
      </c>
      <c r="AD1627" s="52" t="s">
        <v>35</v>
      </c>
      <c r="AE1627" s="52" t="s">
        <v>35</v>
      </c>
      <c r="AF1627" s="52" t="s">
        <v>35</v>
      </c>
      <c r="AG1627" s="52"/>
      <c r="AH1627" s="106"/>
      <c r="AI1627" s="59"/>
      <c r="AJ1627" s="68" t="s">
        <v>10</v>
      </c>
      <c r="AK1627" t="s">
        <v>10</v>
      </c>
      <c r="AL1627" s="30" t="s">
        <v>10</v>
      </c>
      <c r="AM1627" s="39"/>
      <c r="AN1627" s="115" t="s">
        <v>10</v>
      </c>
      <c r="AO1627" s="30"/>
      <c r="AQ1627" s="5"/>
      <c r="AS1627" s="37"/>
      <c r="AT1627" s="30" t="s">
        <v>10</v>
      </c>
      <c r="AV1627" t="str">
        <f t="shared" si="475"/>
        <v>musta</v>
      </c>
      <c r="AW1627" t="str">
        <f t="shared" si="476"/>
        <v>musta</v>
      </c>
      <c r="AX1627" t="str">
        <f t="shared" si="477"/>
        <v>musta</v>
      </c>
      <c r="AY1627" s="31">
        <f t="shared" si="478"/>
        <v>10</v>
      </c>
      <c r="AZ1627" s="31">
        <f t="shared" si="479"/>
        <v>10</v>
      </c>
      <c r="BA1627" s="31">
        <f t="shared" si="480"/>
        <v>0</v>
      </c>
      <c r="BB1627" s="31">
        <f t="shared" si="481"/>
        <v>0</v>
      </c>
      <c r="BC1627" s="31">
        <f t="shared" si="482"/>
        <v>0</v>
      </c>
      <c r="BM1627" s="32" t="s">
        <v>34</v>
      </c>
      <c r="BN1627" s="2" t="s">
        <v>35</v>
      </c>
    </row>
    <row r="1628" spans="1:66" x14ac:dyDescent="0.25">
      <c r="A1628" s="50">
        <v>1617</v>
      </c>
      <c r="B1628" s="50">
        <v>1382</v>
      </c>
      <c r="C1628" s="50" t="str">
        <f t="shared" si="472"/>
        <v>13811_2_7356</v>
      </c>
      <c r="D1628" s="50">
        <v>1</v>
      </c>
      <c r="E1628" s="51">
        <f t="shared" si="473"/>
        <v>138110002</v>
      </c>
      <c r="F1628" s="76" t="str">
        <f t="shared" si="471"/>
        <v>13811_2</v>
      </c>
      <c r="G1628" s="80">
        <v>13811</v>
      </c>
      <c r="H1628" s="52">
        <v>2</v>
      </c>
      <c r="I1628" s="52">
        <v>7356</v>
      </c>
      <c r="J1628" s="53" t="str">
        <f t="shared" si="474"/>
        <v>ok</v>
      </c>
      <c r="K1628" s="54" t="str">
        <f t="shared" si="483"/>
        <v>13811_2</v>
      </c>
      <c r="L1628" s="54">
        <v>13811</v>
      </c>
      <c r="M1628" s="54">
        <v>2</v>
      </c>
      <c r="N1628" s="54">
        <v>7090</v>
      </c>
      <c r="O1628" s="55">
        <v>43</v>
      </c>
      <c r="P1628" s="55">
        <v>54</v>
      </c>
      <c r="Q1628" s="55">
        <v>20</v>
      </c>
      <c r="R1628" s="55">
        <v>34</v>
      </c>
      <c r="S1628" s="52">
        <v>0</v>
      </c>
      <c r="T1628" s="56">
        <v>86</v>
      </c>
      <c r="U1628" s="56">
        <v>5</v>
      </c>
      <c r="V1628" s="56">
        <v>88</v>
      </c>
      <c r="W1628" s="56">
        <v>43</v>
      </c>
      <c r="X1628" s="57">
        <v>0.54</v>
      </c>
      <c r="Y1628" s="109"/>
      <c r="Z1628" s="109"/>
      <c r="AA1628" s="109"/>
      <c r="AB1628" s="109"/>
      <c r="AC1628" s="56">
        <v>27</v>
      </c>
      <c r="AD1628" s="52" t="s">
        <v>35</v>
      </c>
      <c r="AE1628" s="52" t="s">
        <v>35</v>
      </c>
      <c r="AF1628" s="52" t="s">
        <v>35</v>
      </c>
      <c r="AG1628" s="52"/>
      <c r="AH1628" s="106"/>
      <c r="AI1628" s="59"/>
      <c r="AJ1628" s="68" t="s">
        <v>10</v>
      </c>
      <c r="AK1628" t="s">
        <v>10</v>
      </c>
      <c r="AL1628" s="30" t="s">
        <v>10</v>
      </c>
      <c r="AM1628" s="39"/>
      <c r="AN1628" s="115" t="s">
        <v>10</v>
      </c>
      <c r="AO1628" s="30"/>
      <c r="AQ1628" s="5"/>
      <c r="AS1628" s="37"/>
      <c r="AT1628" s="30" t="s">
        <v>10</v>
      </c>
      <c r="AV1628" t="str">
        <f t="shared" si="475"/>
        <v>musta</v>
      </c>
      <c r="AW1628" t="str">
        <f t="shared" si="476"/>
        <v>musta</v>
      </c>
      <c r="AX1628" t="str">
        <f t="shared" si="477"/>
        <v>musta</v>
      </c>
      <c r="AY1628" s="31">
        <f t="shared" si="478"/>
        <v>1</v>
      </c>
      <c r="AZ1628" s="31">
        <f t="shared" si="479"/>
        <v>1</v>
      </c>
      <c r="BA1628" s="31">
        <f t="shared" si="480"/>
        <v>0</v>
      </c>
      <c r="BB1628" s="31">
        <f t="shared" si="481"/>
        <v>0</v>
      </c>
      <c r="BC1628" s="31">
        <f t="shared" si="482"/>
        <v>0</v>
      </c>
      <c r="BM1628" s="32" t="s">
        <v>34</v>
      </c>
      <c r="BN1628" s="2" t="s">
        <v>35</v>
      </c>
    </row>
    <row r="1629" spans="1:66" x14ac:dyDescent="0.25">
      <c r="A1629" s="50">
        <v>1618</v>
      </c>
      <c r="B1629" s="50">
        <v>1383</v>
      </c>
      <c r="C1629" s="50" t="str">
        <f t="shared" si="472"/>
        <v>13813_1_4525</v>
      </c>
      <c r="D1629" s="50">
        <v>1</v>
      </c>
      <c r="E1629" s="51">
        <f t="shared" si="473"/>
        <v>138130001</v>
      </c>
      <c r="F1629" s="76" t="str">
        <f t="shared" si="471"/>
        <v>13813_1</v>
      </c>
      <c r="G1629" s="80">
        <v>13813</v>
      </c>
      <c r="H1629" s="52">
        <v>1</v>
      </c>
      <c r="I1629" s="52">
        <v>4525</v>
      </c>
      <c r="J1629" s="53" t="str">
        <f t="shared" si="474"/>
        <v>ok</v>
      </c>
      <c r="K1629" s="54" t="str">
        <f t="shared" si="483"/>
        <v>13813_1</v>
      </c>
      <c r="L1629" s="54">
        <v>13813</v>
      </c>
      <c r="M1629" s="54">
        <v>1</v>
      </c>
      <c r="N1629" s="54">
        <v>4282</v>
      </c>
      <c r="O1629" s="55">
        <v>286</v>
      </c>
      <c r="P1629" s="55">
        <v>87</v>
      </c>
      <c r="Q1629" s="55">
        <v>132</v>
      </c>
      <c r="R1629" s="55">
        <v>40</v>
      </c>
      <c r="S1629" s="52">
        <v>0</v>
      </c>
      <c r="T1629" s="56">
        <v>93</v>
      </c>
      <c r="U1629" s="56">
        <v>7</v>
      </c>
      <c r="V1629" s="56">
        <v>98</v>
      </c>
      <c r="W1629" s="56">
        <v>286</v>
      </c>
      <c r="X1629" s="57">
        <v>0.87</v>
      </c>
      <c r="Y1629" s="109"/>
      <c r="Z1629" s="109"/>
      <c r="AA1629" s="109"/>
      <c r="AB1629" s="109"/>
      <c r="AC1629" s="56">
        <v>8</v>
      </c>
      <c r="AD1629" s="52" t="s">
        <v>35</v>
      </c>
      <c r="AE1629" s="52" t="s">
        <v>35</v>
      </c>
      <c r="AF1629" s="52" t="s">
        <v>35</v>
      </c>
      <c r="AG1629" s="52"/>
      <c r="AH1629" s="106"/>
      <c r="AI1629" s="59"/>
      <c r="AJ1629" s="68" t="s">
        <v>10</v>
      </c>
      <c r="AK1629" t="s">
        <v>10</v>
      </c>
      <c r="AL1629" s="30" t="s">
        <v>10</v>
      </c>
      <c r="AM1629" s="39"/>
      <c r="AN1629" s="115" t="s">
        <v>10</v>
      </c>
      <c r="AO1629" s="30"/>
      <c r="AQ1629" s="5"/>
      <c r="AS1629" s="37"/>
      <c r="AT1629" s="30" t="s">
        <v>10</v>
      </c>
      <c r="AV1629" t="str">
        <f t="shared" si="475"/>
        <v>musta</v>
      </c>
      <c r="AW1629" t="str">
        <f t="shared" si="476"/>
        <v>musta</v>
      </c>
      <c r="AX1629" t="str">
        <f t="shared" si="477"/>
        <v>musta</v>
      </c>
      <c r="AY1629" s="31">
        <f t="shared" si="478"/>
        <v>10</v>
      </c>
      <c r="AZ1629" s="31">
        <f t="shared" si="479"/>
        <v>10</v>
      </c>
      <c r="BA1629" s="31">
        <f t="shared" si="480"/>
        <v>0</v>
      </c>
      <c r="BB1629" s="31">
        <f t="shared" si="481"/>
        <v>0</v>
      </c>
      <c r="BC1629" s="31">
        <f t="shared" si="482"/>
        <v>0</v>
      </c>
      <c r="BM1629" s="32" t="s">
        <v>34</v>
      </c>
      <c r="BN1629" s="2" t="s">
        <v>35</v>
      </c>
    </row>
    <row r="1630" spans="1:66" x14ac:dyDescent="0.25">
      <c r="A1630" s="50">
        <v>1619</v>
      </c>
      <c r="B1630" s="50">
        <v>1384</v>
      </c>
      <c r="C1630" s="50" t="str">
        <f t="shared" si="472"/>
        <v>13814_1_2500</v>
      </c>
      <c r="D1630" s="50">
        <v>1</v>
      </c>
      <c r="E1630" s="51">
        <f t="shared" si="473"/>
        <v>138140001</v>
      </c>
      <c r="F1630" s="76" t="str">
        <f t="shared" si="471"/>
        <v>13814_1</v>
      </c>
      <c r="G1630" s="80">
        <v>13814</v>
      </c>
      <c r="H1630" s="52">
        <v>1</v>
      </c>
      <c r="I1630" s="52">
        <v>2500</v>
      </c>
      <c r="J1630" s="53" t="str">
        <f t="shared" si="474"/>
        <v>ok</v>
      </c>
      <c r="K1630" s="54" t="str">
        <f t="shared" si="483"/>
        <v>13814_1</v>
      </c>
      <c r="L1630" s="54">
        <v>13814</v>
      </c>
      <c r="M1630" s="54">
        <v>1</v>
      </c>
      <c r="N1630" s="54">
        <v>1559</v>
      </c>
      <c r="O1630" s="55">
        <v>50</v>
      </c>
      <c r="P1630" s="55">
        <v>47</v>
      </c>
      <c r="Q1630" s="55">
        <v>7</v>
      </c>
      <c r="R1630" s="55">
        <v>6</v>
      </c>
      <c r="S1630" s="52">
        <v>0</v>
      </c>
      <c r="T1630" s="56">
        <v>154</v>
      </c>
      <c r="U1630" s="56">
        <v>6</v>
      </c>
      <c r="V1630" s="56">
        <v>140</v>
      </c>
      <c r="W1630" s="56">
        <v>50</v>
      </c>
      <c r="X1630" s="57">
        <v>0.47</v>
      </c>
      <c r="Y1630" s="109"/>
      <c r="Z1630" s="109"/>
      <c r="AA1630" s="109"/>
      <c r="AB1630" s="109"/>
      <c r="AC1630" s="56">
        <v>0</v>
      </c>
      <c r="AD1630" s="52" t="s">
        <v>35</v>
      </c>
      <c r="AE1630" s="52" t="s">
        <v>35</v>
      </c>
      <c r="AF1630" s="52" t="s">
        <v>35</v>
      </c>
      <c r="AG1630" s="52"/>
      <c r="AH1630" s="106"/>
      <c r="AI1630" s="59"/>
      <c r="AJ1630" s="68" t="s">
        <v>10</v>
      </c>
      <c r="AK1630" t="s">
        <v>10</v>
      </c>
      <c r="AL1630" s="30" t="s">
        <v>10</v>
      </c>
      <c r="AM1630" s="39"/>
      <c r="AN1630" s="115" t="s">
        <v>10</v>
      </c>
      <c r="AO1630" s="30"/>
      <c r="AQ1630" s="5"/>
      <c r="AS1630" s="37"/>
      <c r="AT1630" s="30" t="s">
        <v>10</v>
      </c>
      <c r="AV1630" t="str">
        <f t="shared" si="475"/>
        <v>musta</v>
      </c>
      <c r="AW1630" t="str">
        <f t="shared" si="476"/>
        <v>musta</v>
      </c>
      <c r="AX1630" t="str">
        <f t="shared" si="477"/>
        <v>musta</v>
      </c>
      <c r="AY1630" s="31">
        <f t="shared" si="478"/>
        <v>1</v>
      </c>
      <c r="AZ1630" s="31">
        <f t="shared" si="479"/>
        <v>1</v>
      </c>
      <c r="BA1630" s="31">
        <f t="shared" si="480"/>
        <v>0</v>
      </c>
      <c r="BB1630" s="31">
        <f t="shared" si="481"/>
        <v>0</v>
      </c>
      <c r="BC1630" s="31">
        <f t="shared" si="482"/>
        <v>0</v>
      </c>
      <c r="BM1630" s="2" t="s">
        <v>35</v>
      </c>
      <c r="BN1630" s="2" t="s">
        <v>35</v>
      </c>
    </row>
    <row r="1631" spans="1:66" x14ac:dyDescent="0.25">
      <c r="A1631" s="50">
        <v>1620</v>
      </c>
      <c r="B1631" s="50">
        <v>1385</v>
      </c>
      <c r="C1631" s="50" t="str">
        <f t="shared" si="472"/>
        <v>13815_1_771</v>
      </c>
      <c r="D1631" s="50">
        <v>1</v>
      </c>
      <c r="E1631" s="51">
        <f t="shared" si="473"/>
        <v>138150001</v>
      </c>
      <c r="F1631" s="76" t="str">
        <f t="shared" si="471"/>
        <v>13815_1</v>
      </c>
      <c r="G1631" s="80">
        <v>13815</v>
      </c>
      <c r="H1631" s="52">
        <v>1</v>
      </c>
      <c r="I1631" s="52">
        <v>771</v>
      </c>
      <c r="J1631" s="53" t="str">
        <f t="shared" si="474"/>
        <v>ok</v>
      </c>
      <c r="K1631" s="54" t="str">
        <f t="shared" si="483"/>
        <v>13815_1</v>
      </c>
      <c r="L1631" s="54">
        <v>13815</v>
      </c>
      <c r="M1631" s="54">
        <v>1</v>
      </c>
      <c r="N1631" s="54">
        <v>746</v>
      </c>
      <c r="O1631" s="55">
        <v>134</v>
      </c>
      <c r="P1631" s="55">
        <v>79</v>
      </c>
      <c r="Q1631" s="55">
        <v>28</v>
      </c>
      <c r="R1631" s="55">
        <v>16</v>
      </c>
      <c r="S1631" s="52">
        <v>0</v>
      </c>
      <c r="T1631" s="56">
        <v>219</v>
      </c>
      <c r="U1631" s="56">
        <v>11</v>
      </c>
      <c r="V1631" s="56">
        <v>236</v>
      </c>
      <c r="W1631" s="56">
        <v>134</v>
      </c>
      <c r="X1631" s="57">
        <v>0.79</v>
      </c>
      <c r="Y1631" s="109"/>
      <c r="Z1631" s="109"/>
      <c r="AA1631" s="109"/>
      <c r="AB1631" s="109"/>
      <c r="AC1631" s="56">
        <v>13</v>
      </c>
      <c r="AD1631" s="52" t="s">
        <v>35</v>
      </c>
      <c r="AE1631" s="52" t="s">
        <v>35</v>
      </c>
      <c r="AF1631" s="52" t="s">
        <v>35</v>
      </c>
      <c r="AG1631" s="52"/>
      <c r="AH1631" s="106"/>
      <c r="AI1631" s="59"/>
      <c r="AJ1631" s="68" t="s">
        <v>10</v>
      </c>
      <c r="AK1631" t="s">
        <v>10</v>
      </c>
      <c r="AL1631" s="30" t="s">
        <v>10</v>
      </c>
      <c r="AM1631" s="39"/>
      <c r="AN1631" s="115" t="s">
        <v>10</v>
      </c>
      <c r="AO1631" s="30"/>
      <c r="AQ1631" s="5"/>
      <c r="AS1631" s="37"/>
      <c r="AT1631" s="30" t="s">
        <v>10</v>
      </c>
      <c r="AV1631" t="str">
        <f t="shared" si="475"/>
        <v>musta</v>
      </c>
      <c r="AW1631" t="str">
        <f t="shared" si="476"/>
        <v>musta</v>
      </c>
      <c r="AX1631" t="str">
        <f t="shared" si="477"/>
        <v>musta</v>
      </c>
      <c r="AY1631" s="31">
        <f t="shared" si="478"/>
        <v>10</v>
      </c>
      <c r="AZ1631" s="31">
        <f t="shared" si="479"/>
        <v>10</v>
      </c>
      <c r="BA1631" s="31">
        <f t="shared" si="480"/>
        <v>0</v>
      </c>
      <c r="BB1631" s="31">
        <f t="shared" si="481"/>
        <v>0</v>
      </c>
      <c r="BC1631" s="31">
        <f t="shared" si="482"/>
        <v>0</v>
      </c>
      <c r="BM1631" s="2" t="s">
        <v>35</v>
      </c>
      <c r="BN1631" s="2" t="s">
        <v>35</v>
      </c>
    </row>
    <row r="1632" spans="1:66" x14ac:dyDescent="0.25">
      <c r="A1632" s="50">
        <v>1621</v>
      </c>
      <c r="B1632" s="50">
        <v>1386</v>
      </c>
      <c r="C1632" s="50" t="str">
        <f t="shared" si="472"/>
        <v>13816_1_5297</v>
      </c>
      <c r="D1632" s="50">
        <v>1</v>
      </c>
      <c r="E1632" s="51">
        <f t="shared" si="473"/>
        <v>138160001</v>
      </c>
      <c r="F1632" s="76" t="str">
        <f t="shared" si="471"/>
        <v>13816_1</v>
      </c>
      <c r="G1632" s="80">
        <v>13816</v>
      </c>
      <c r="H1632" s="52">
        <v>1</v>
      </c>
      <c r="I1632" s="52">
        <v>5297</v>
      </c>
      <c r="J1632" s="53" t="str">
        <f t="shared" si="474"/>
        <v>ok</v>
      </c>
      <c r="K1632" s="54" t="str">
        <f t="shared" si="483"/>
        <v>13816_1</v>
      </c>
      <c r="L1632" s="54">
        <v>13816</v>
      </c>
      <c r="M1632" s="54">
        <v>1</v>
      </c>
      <c r="N1632" s="54">
        <v>5104</v>
      </c>
      <c r="O1632" s="55">
        <v>62</v>
      </c>
      <c r="P1632" s="55">
        <v>40</v>
      </c>
      <c r="Q1632" s="55">
        <v>27</v>
      </c>
      <c r="R1632" s="55">
        <v>22</v>
      </c>
      <c r="S1632" s="52">
        <v>0</v>
      </c>
      <c r="T1632" s="56">
        <v>566</v>
      </c>
      <c r="U1632" s="56">
        <v>12</v>
      </c>
      <c r="V1632" s="56">
        <v>588</v>
      </c>
      <c r="W1632" s="56">
        <v>62</v>
      </c>
      <c r="X1632" s="57">
        <v>0.4</v>
      </c>
      <c r="Y1632" s="109"/>
      <c r="Z1632" s="109"/>
      <c r="AA1632" s="109"/>
      <c r="AB1632" s="109"/>
      <c r="AC1632" s="56">
        <v>87</v>
      </c>
      <c r="AD1632" s="52" t="s">
        <v>35</v>
      </c>
      <c r="AE1632" s="52" t="s">
        <v>35</v>
      </c>
      <c r="AF1632" s="52" t="s">
        <v>35</v>
      </c>
      <c r="AG1632" s="52"/>
      <c r="AH1632" s="106"/>
      <c r="AI1632" s="59"/>
      <c r="AJ1632" s="68" t="s">
        <v>10</v>
      </c>
      <c r="AK1632" t="s">
        <v>10</v>
      </c>
      <c r="AL1632" s="30" t="s">
        <v>10</v>
      </c>
      <c r="AM1632" s="39"/>
      <c r="AN1632" s="115" t="s">
        <v>10</v>
      </c>
      <c r="AO1632" s="30"/>
      <c r="AQ1632" s="5"/>
      <c r="AS1632" s="37"/>
      <c r="AT1632" s="30" t="s">
        <v>10</v>
      </c>
      <c r="AV1632" t="str">
        <f t="shared" si="475"/>
        <v>musta</v>
      </c>
      <c r="AW1632" t="str">
        <f t="shared" si="476"/>
        <v>musta</v>
      </c>
      <c r="AX1632" t="str">
        <f t="shared" si="477"/>
        <v>musta</v>
      </c>
      <c r="AY1632" s="31">
        <f t="shared" si="478"/>
        <v>1</v>
      </c>
      <c r="AZ1632" s="31">
        <f t="shared" si="479"/>
        <v>1</v>
      </c>
      <c r="BA1632" s="31">
        <f t="shared" si="480"/>
        <v>0</v>
      </c>
      <c r="BB1632" s="31">
        <f t="shared" si="481"/>
        <v>0</v>
      </c>
      <c r="BC1632" s="31">
        <f t="shared" si="482"/>
        <v>0</v>
      </c>
      <c r="BM1632" s="2" t="s">
        <v>35</v>
      </c>
      <c r="BN1632" s="2" t="s">
        <v>35</v>
      </c>
    </row>
    <row r="1633" spans="1:66" x14ac:dyDescent="0.25">
      <c r="A1633" s="50">
        <v>1622</v>
      </c>
      <c r="B1633" s="50"/>
      <c r="C1633" s="50" t="str">
        <f t="shared" si="472"/>
        <v>13816_2_5920</v>
      </c>
      <c r="D1633" s="50">
        <v>1</v>
      </c>
      <c r="E1633" s="51"/>
      <c r="F1633" s="76" t="str">
        <f t="shared" si="471"/>
        <v>13816_2</v>
      </c>
      <c r="G1633" s="80">
        <v>13816</v>
      </c>
      <c r="H1633" s="52">
        <v>2</v>
      </c>
      <c r="I1633" s="52">
        <v>5920</v>
      </c>
      <c r="J1633" s="53">
        <v>5920</v>
      </c>
      <c r="K1633" s="54">
        <v>5920</v>
      </c>
      <c r="L1633" s="54">
        <v>5920</v>
      </c>
      <c r="M1633" s="54"/>
      <c r="N1633" s="54"/>
      <c r="O1633" s="55"/>
      <c r="P1633" s="55"/>
      <c r="Q1633" s="55"/>
      <c r="R1633" s="55"/>
      <c r="S1633" s="52"/>
      <c r="T1633" s="52">
        <v>105</v>
      </c>
      <c r="U1633" s="52">
        <v>4</v>
      </c>
      <c r="V1633" s="52">
        <v>104</v>
      </c>
      <c r="W1633" s="52"/>
      <c r="X1633" s="52"/>
      <c r="Y1633" s="110"/>
      <c r="Z1633" s="110"/>
      <c r="AA1633" s="110"/>
      <c r="AB1633" s="110"/>
      <c r="AC1633" s="56">
        <v>33</v>
      </c>
      <c r="AD1633" s="52"/>
      <c r="AE1633" s="52"/>
      <c r="AF1633" s="52"/>
      <c r="AG1633" s="52"/>
      <c r="AH1633" s="106"/>
      <c r="AI1633" s="59" t="s">
        <v>80</v>
      </c>
      <c r="AJ1633" s="69" t="s">
        <v>10</v>
      </c>
      <c r="AK1633" s="34" t="s">
        <v>10</v>
      </c>
      <c r="AL1633" s="26" t="s">
        <v>10</v>
      </c>
      <c r="AM1633" s="39"/>
      <c r="AN1633" s="115"/>
      <c r="AO1633" s="26" t="s">
        <v>10</v>
      </c>
      <c r="AQ1633" s="5"/>
      <c r="AS1633" s="37"/>
      <c r="AT1633" s="30"/>
      <c r="BE1633" s="21"/>
      <c r="BF1633" s="21"/>
      <c r="BG1633" s="21"/>
      <c r="BI1633" s="21"/>
      <c r="BJ1633" s="21"/>
      <c r="BK1633" s="21"/>
    </row>
    <row r="1634" spans="1:66" x14ac:dyDescent="0.25">
      <c r="A1634" s="50">
        <v>1623</v>
      </c>
      <c r="B1634" s="50">
        <v>1387</v>
      </c>
      <c r="C1634" s="50" t="str">
        <f t="shared" si="472"/>
        <v>13817_1_5024</v>
      </c>
      <c r="D1634" s="50">
        <v>1</v>
      </c>
      <c r="E1634" s="51">
        <f t="shared" ref="E1634:E1643" si="484">G1634*10000+H1634</f>
        <v>138170001</v>
      </c>
      <c r="F1634" s="76" t="str">
        <f t="shared" si="471"/>
        <v>13817_1</v>
      </c>
      <c r="G1634" s="80">
        <v>13817</v>
      </c>
      <c r="H1634" s="52">
        <v>1</v>
      </c>
      <c r="I1634" s="52">
        <v>5024</v>
      </c>
      <c r="J1634" s="53" t="str">
        <f t="shared" ref="J1634:J1643" si="485">IF(F1634=K1634,"ok","huom!")</f>
        <v>ok</v>
      </c>
      <c r="K1634" s="54" t="str">
        <f>CONCATENATE(L1634,"_",M1634)</f>
        <v>13817_1</v>
      </c>
      <c r="L1634" s="54">
        <v>13817</v>
      </c>
      <c r="M1634" s="54">
        <v>1</v>
      </c>
      <c r="N1634" s="54">
        <v>4664</v>
      </c>
      <c r="O1634" s="55">
        <v>422</v>
      </c>
      <c r="P1634" s="55">
        <v>85</v>
      </c>
      <c r="Q1634" s="55">
        <v>137</v>
      </c>
      <c r="R1634" s="55">
        <v>27</v>
      </c>
      <c r="S1634" s="52">
        <v>0</v>
      </c>
      <c r="T1634" s="56">
        <v>223</v>
      </c>
      <c r="U1634" s="56">
        <v>7</v>
      </c>
      <c r="V1634" s="56">
        <v>230</v>
      </c>
      <c r="W1634" s="56">
        <v>422</v>
      </c>
      <c r="X1634" s="57">
        <v>0.85</v>
      </c>
      <c r="Y1634" s="109"/>
      <c r="Z1634" s="109"/>
      <c r="AA1634" s="109"/>
      <c r="AB1634" s="109"/>
      <c r="AC1634" s="56">
        <v>39</v>
      </c>
      <c r="AD1634" s="52" t="s">
        <v>35</v>
      </c>
      <c r="AE1634" s="52" t="s">
        <v>35</v>
      </c>
      <c r="AF1634" s="52" t="s">
        <v>35</v>
      </c>
      <c r="AG1634" s="52"/>
      <c r="AH1634" s="106"/>
      <c r="AI1634" s="59"/>
      <c r="AJ1634" s="68" t="s">
        <v>10</v>
      </c>
      <c r="AK1634" t="s">
        <v>10</v>
      </c>
      <c r="AL1634" s="30" t="s">
        <v>10</v>
      </c>
      <c r="AM1634" s="39"/>
      <c r="AN1634" s="115" t="s">
        <v>10</v>
      </c>
      <c r="AO1634" s="30"/>
      <c r="AQ1634" s="5"/>
      <c r="AS1634" s="37"/>
      <c r="AT1634" s="30" t="s">
        <v>10</v>
      </c>
      <c r="AV1634" t="str">
        <f t="shared" ref="AV1634:AV1643" si="486">IF(X1634="ei mallia","ei mallia",IF(X1634&gt;0.599999,IF(W1634&gt;999,"punainen",IF(AC1634&gt;99,"punainen",IF(AD1634="osa seud. yht","punainen","musta"))),"musta"))</f>
        <v>musta</v>
      </c>
      <c r="AW1634" t="str">
        <f t="shared" ref="AW1634:AW1643" si="487">IF(X1634="ei mallia","ei mallia",IF(X1634&gt;0.399999,IF(W1634&gt;1999,"punainen",IF(AC1634&gt;499,"punainen",IF(AE1634="osa seud. yht","punainen","musta"))),"musta"))</f>
        <v>musta</v>
      </c>
      <c r="AX1634" t="str">
        <f t="shared" ref="AX1634:AX1643" si="488">IF(X1634="ei mallia","ei mallia",IF(AY1634&gt;20,"punainen","musta"))</f>
        <v>musta</v>
      </c>
      <c r="AY1634" s="31">
        <f t="shared" ref="AY1634:AY1643" si="489">SUM(AZ1634:BC1634)</f>
        <v>10</v>
      </c>
      <c r="AZ1634" s="31">
        <f t="shared" ref="AZ1634:AZ1643" si="490">IF(X1634&gt;0.59999,10,IF(X1634&gt;0.39999,1,0))</f>
        <v>10</v>
      </c>
      <c r="BA1634" s="31">
        <f t="shared" ref="BA1634:BA1643" si="491">IF(W1634&gt;1999,10,IF(W1634&gt;999,1,0))</f>
        <v>0</v>
      </c>
      <c r="BB1634" s="31">
        <f t="shared" ref="BB1634:BB1643" si="492">IF(AC1634&gt;499,10,IF(AC1634&gt;99,1,0))</f>
        <v>0</v>
      </c>
      <c r="BC1634" s="31">
        <f t="shared" ref="BC1634:BC1643" si="493">IF(AE1634="osa seud. yht",10,IF(AD1634="osa seud. yht",1,0))</f>
        <v>0</v>
      </c>
      <c r="BM1634" s="32" t="s">
        <v>34</v>
      </c>
      <c r="BN1634" s="2" t="s">
        <v>35</v>
      </c>
    </row>
    <row r="1635" spans="1:66" x14ac:dyDescent="0.25">
      <c r="A1635" s="50">
        <v>1624</v>
      </c>
      <c r="B1635" s="50">
        <v>1388</v>
      </c>
      <c r="C1635" s="50" t="str">
        <f t="shared" si="472"/>
        <v>13818_1_475</v>
      </c>
      <c r="D1635" s="50">
        <v>1</v>
      </c>
      <c r="E1635" s="51">
        <f t="shared" si="484"/>
        <v>138180001</v>
      </c>
      <c r="F1635" s="76" t="str">
        <f t="shared" si="471"/>
        <v>13818_1</v>
      </c>
      <c r="G1635" s="80">
        <v>13818</v>
      </c>
      <c r="H1635" s="52">
        <v>1</v>
      </c>
      <c r="I1635" s="52">
        <v>475</v>
      </c>
      <c r="J1635" s="53" t="str">
        <f t="shared" si="485"/>
        <v>huom!</v>
      </c>
      <c r="K1635" s="54"/>
      <c r="L1635" s="54"/>
      <c r="M1635" s="54"/>
      <c r="N1635" s="54"/>
      <c r="O1635" s="55" t="s">
        <v>32</v>
      </c>
      <c r="P1635" s="55" t="s">
        <v>32</v>
      </c>
      <c r="Q1635" s="55" t="s">
        <v>32</v>
      </c>
      <c r="R1635" s="55" t="s">
        <v>32</v>
      </c>
      <c r="S1635" s="52">
        <v>0</v>
      </c>
      <c r="T1635" s="56">
        <v>162</v>
      </c>
      <c r="U1635" s="56">
        <v>33</v>
      </c>
      <c r="V1635" s="56">
        <v>208</v>
      </c>
      <c r="W1635" s="56" t="s">
        <v>37</v>
      </c>
      <c r="X1635" s="57" t="s">
        <v>37</v>
      </c>
      <c r="Y1635" s="109"/>
      <c r="Z1635" s="109"/>
      <c r="AA1635" s="109"/>
      <c r="AB1635" s="109"/>
      <c r="AC1635" s="56">
        <v>5</v>
      </c>
      <c r="AD1635" s="52" t="s">
        <v>35</v>
      </c>
      <c r="AE1635" s="52" t="s">
        <v>35</v>
      </c>
      <c r="AF1635" s="52" t="s">
        <v>36</v>
      </c>
      <c r="AG1635" s="52" t="s">
        <v>36</v>
      </c>
      <c r="AH1635" s="106"/>
      <c r="AI1635" s="59"/>
      <c r="AJ1635" s="68" t="s">
        <v>10</v>
      </c>
      <c r="AK1635" t="s">
        <v>10</v>
      </c>
      <c r="AL1635" s="30" t="s">
        <v>10</v>
      </c>
      <c r="AM1635" s="39"/>
      <c r="AN1635" s="115" t="s">
        <v>10</v>
      </c>
      <c r="AO1635" s="30"/>
      <c r="AQ1635" s="5"/>
      <c r="AS1635" s="37"/>
      <c r="AT1635" s="30" t="s">
        <v>10</v>
      </c>
      <c r="AV1635" t="str">
        <f t="shared" si="486"/>
        <v>ei mallia</v>
      </c>
      <c r="AW1635" t="str">
        <f t="shared" si="487"/>
        <v>ei mallia</v>
      </c>
      <c r="AX1635" t="str">
        <f t="shared" si="488"/>
        <v>ei mallia</v>
      </c>
      <c r="AY1635" s="31">
        <f t="shared" si="489"/>
        <v>20</v>
      </c>
      <c r="AZ1635" s="31">
        <f t="shared" si="490"/>
        <v>10</v>
      </c>
      <c r="BA1635" s="31">
        <f t="shared" si="491"/>
        <v>10</v>
      </c>
      <c r="BB1635" s="31">
        <f t="shared" si="492"/>
        <v>0</v>
      </c>
      <c r="BC1635" s="31">
        <f t="shared" si="493"/>
        <v>0</v>
      </c>
      <c r="BM1635" s="2" t="s">
        <v>35</v>
      </c>
      <c r="BN1635" s="2" t="s">
        <v>35</v>
      </c>
    </row>
    <row r="1636" spans="1:66" x14ac:dyDescent="0.25">
      <c r="A1636" s="50">
        <v>1625</v>
      </c>
      <c r="B1636" s="50">
        <v>1389</v>
      </c>
      <c r="C1636" s="50" t="str">
        <f t="shared" si="472"/>
        <v>13821_1_8003</v>
      </c>
      <c r="D1636" s="50">
        <v>1</v>
      </c>
      <c r="E1636" s="51">
        <f t="shared" si="484"/>
        <v>138210001</v>
      </c>
      <c r="F1636" s="76" t="str">
        <f t="shared" si="471"/>
        <v>13821_1</v>
      </c>
      <c r="G1636" s="80">
        <v>13821</v>
      </c>
      <c r="H1636" s="52">
        <v>1</v>
      </c>
      <c r="I1636" s="52">
        <v>8003</v>
      </c>
      <c r="J1636" s="53" t="str">
        <f t="shared" si="485"/>
        <v>ok</v>
      </c>
      <c r="K1636" s="54" t="str">
        <f>CONCATENATE(L1636,"_",M1636)</f>
        <v>13821_1</v>
      </c>
      <c r="L1636" s="54">
        <v>13821</v>
      </c>
      <c r="M1636" s="54">
        <v>1</v>
      </c>
      <c r="N1636" s="54">
        <v>7045</v>
      </c>
      <c r="O1636" s="55">
        <v>100</v>
      </c>
      <c r="P1636" s="55">
        <v>28</v>
      </c>
      <c r="Q1636" s="55">
        <v>13</v>
      </c>
      <c r="R1636" s="55">
        <v>3</v>
      </c>
      <c r="S1636" s="52">
        <v>0</v>
      </c>
      <c r="T1636" s="56">
        <v>1120</v>
      </c>
      <c r="U1636" s="56">
        <v>36</v>
      </c>
      <c r="V1636" s="56">
        <v>1193</v>
      </c>
      <c r="W1636" s="56">
        <v>100</v>
      </c>
      <c r="X1636" s="57">
        <v>0.28000000000000003</v>
      </c>
      <c r="Y1636" s="109"/>
      <c r="Z1636" s="109"/>
      <c r="AA1636" s="109"/>
      <c r="AB1636" s="109"/>
      <c r="AC1636" s="56">
        <v>158</v>
      </c>
      <c r="AD1636" s="52" t="s">
        <v>35</v>
      </c>
      <c r="AE1636" s="52" t="s">
        <v>35</v>
      </c>
      <c r="AF1636" s="52" t="s">
        <v>35</v>
      </c>
      <c r="AG1636" s="52"/>
      <c r="AH1636" s="106"/>
      <c r="AI1636" s="59"/>
      <c r="AJ1636" s="68" t="s">
        <v>10</v>
      </c>
      <c r="AK1636" t="s">
        <v>10</v>
      </c>
      <c r="AL1636" s="30" t="s">
        <v>10</v>
      </c>
      <c r="AM1636" s="39"/>
      <c r="AN1636" s="115" t="s">
        <v>10</v>
      </c>
      <c r="AO1636" s="30"/>
      <c r="AQ1636" s="5"/>
      <c r="AS1636" s="37"/>
      <c r="AT1636" s="30" t="s">
        <v>10</v>
      </c>
      <c r="AV1636" t="str">
        <f t="shared" si="486"/>
        <v>musta</v>
      </c>
      <c r="AW1636" t="str">
        <f t="shared" si="487"/>
        <v>musta</v>
      </c>
      <c r="AX1636" t="str">
        <f t="shared" si="488"/>
        <v>musta</v>
      </c>
      <c r="AY1636" s="31">
        <f t="shared" si="489"/>
        <v>1</v>
      </c>
      <c r="AZ1636" s="31">
        <f t="shared" si="490"/>
        <v>0</v>
      </c>
      <c r="BA1636" s="31">
        <f t="shared" si="491"/>
        <v>0</v>
      </c>
      <c r="BB1636" s="31">
        <f t="shared" si="492"/>
        <v>1</v>
      </c>
      <c r="BC1636" s="31">
        <f t="shared" si="493"/>
        <v>0</v>
      </c>
      <c r="BM1636" s="2" t="s">
        <v>35</v>
      </c>
      <c r="BN1636" s="2" t="s">
        <v>35</v>
      </c>
    </row>
    <row r="1637" spans="1:66" x14ac:dyDescent="0.25">
      <c r="A1637" s="50">
        <v>1626</v>
      </c>
      <c r="B1637" s="50">
        <v>1390</v>
      </c>
      <c r="C1637" s="50" t="str">
        <f t="shared" si="472"/>
        <v>13822_1_430</v>
      </c>
      <c r="D1637" s="50">
        <v>1</v>
      </c>
      <c r="E1637" s="51">
        <f t="shared" si="484"/>
        <v>138220001</v>
      </c>
      <c r="F1637" s="76" t="str">
        <f t="shared" si="471"/>
        <v>13822_1</v>
      </c>
      <c r="G1637" s="81">
        <v>13822</v>
      </c>
      <c r="H1637" s="52">
        <v>1</v>
      </c>
      <c r="I1637" s="52">
        <v>430</v>
      </c>
      <c r="J1637" s="53" t="str">
        <f t="shared" si="485"/>
        <v>ok</v>
      </c>
      <c r="K1637" s="54" t="str">
        <f>CONCATENATE(L1637,"_",M1637)</f>
        <v>13822_1</v>
      </c>
      <c r="L1637" s="54">
        <v>13822</v>
      </c>
      <c r="M1637" s="54">
        <v>1</v>
      </c>
      <c r="N1637" s="54">
        <v>2439</v>
      </c>
      <c r="O1637" s="55">
        <v>1132</v>
      </c>
      <c r="P1637" s="55">
        <v>55</v>
      </c>
      <c r="Q1637" s="55">
        <v>575</v>
      </c>
      <c r="R1637" s="55">
        <v>27</v>
      </c>
      <c r="S1637" s="52">
        <v>0</v>
      </c>
      <c r="T1637" s="56">
        <v>7107</v>
      </c>
      <c r="U1637" s="56">
        <v>426</v>
      </c>
      <c r="V1637" s="56">
        <v>7897</v>
      </c>
      <c r="W1637" s="56">
        <v>1132</v>
      </c>
      <c r="X1637" s="57">
        <v>0.55000000000000004</v>
      </c>
      <c r="Y1637" s="109"/>
      <c r="Z1637" s="109"/>
      <c r="AA1637" s="109"/>
      <c r="AB1637" s="109"/>
      <c r="AC1637" s="56">
        <v>2824</v>
      </c>
      <c r="AD1637" s="52" t="s">
        <v>35</v>
      </c>
      <c r="AE1637" s="52" t="s">
        <v>35</v>
      </c>
      <c r="AF1637" s="52" t="s">
        <v>35</v>
      </c>
      <c r="AG1637" s="52"/>
      <c r="AH1637" s="106" t="s">
        <v>48</v>
      </c>
      <c r="AI1637" s="59"/>
      <c r="AJ1637" s="68" t="s">
        <v>10</v>
      </c>
      <c r="AK1637" t="s">
        <v>10</v>
      </c>
      <c r="AL1637" s="30" t="s">
        <v>10</v>
      </c>
      <c r="AM1637" s="39"/>
      <c r="AN1637" s="115" t="s">
        <v>10</v>
      </c>
      <c r="AO1637" s="30"/>
      <c r="AQ1637" s="5"/>
      <c r="AS1637" s="37"/>
      <c r="AT1637" s="30" t="s">
        <v>10</v>
      </c>
      <c r="AV1637" t="str">
        <f t="shared" si="486"/>
        <v>musta</v>
      </c>
      <c r="AW1637" t="str">
        <f t="shared" si="487"/>
        <v>punainen</v>
      </c>
      <c r="AX1637" t="str">
        <f t="shared" si="488"/>
        <v>musta</v>
      </c>
      <c r="AY1637" s="31">
        <f t="shared" si="489"/>
        <v>12</v>
      </c>
      <c r="AZ1637" s="31">
        <f t="shared" si="490"/>
        <v>1</v>
      </c>
      <c r="BA1637" s="31">
        <f t="shared" si="491"/>
        <v>1</v>
      </c>
      <c r="BB1637" s="31">
        <f t="shared" si="492"/>
        <v>10</v>
      </c>
      <c r="BC1637" s="31">
        <f t="shared" si="493"/>
        <v>0</v>
      </c>
      <c r="BM1637" s="29" t="s">
        <v>34</v>
      </c>
      <c r="BN1637" s="29" t="s">
        <v>34</v>
      </c>
    </row>
    <row r="1638" spans="1:66" x14ac:dyDescent="0.25">
      <c r="A1638" s="50">
        <v>1627</v>
      </c>
      <c r="B1638" s="50">
        <v>1391</v>
      </c>
      <c r="C1638" s="50" t="str">
        <f t="shared" si="472"/>
        <v>13822_2_2406</v>
      </c>
      <c r="D1638" s="50">
        <v>1</v>
      </c>
      <c r="E1638" s="51">
        <f t="shared" si="484"/>
        <v>138220002</v>
      </c>
      <c r="F1638" s="76" t="str">
        <f t="shared" si="471"/>
        <v>13822_2</v>
      </c>
      <c r="G1638" s="81">
        <v>13822</v>
      </c>
      <c r="H1638" s="52">
        <v>2</v>
      </c>
      <c r="I1638" s="52">
        <v>2406</v>
      </c>
      <c r="J1638" s="53" t="str">
        <f t="shared" si="485"/>
        <v>ok</v>
      </c>
      <c r="K1638" s="54" t="str">
        <f>CONCATENATE(L1638,"_",M1638)</f>
        <v>13822_2</v>
      </c>
      <c r="L1638" s="54">
        <v>13822</v>
      </c>
      <c r="M1638" s="54">
        <v>2</v>
      </c>
      <c r="N1638" s="54">
        <v>11275</v>
      </c>
      <c r="O1638" s="55">
        <v>261</v>
      </c>
      <c r="P1638" s="55">
        <v>35</v>
      </c>
      <c r="Q1638" s="55">
        <v>130</v>
      </c>
      <c r="R1638" s="55">
        <v>17</v>
      </c>
      <c r="S1638" s="52">
        <v>0</v>
      </c>
      <c r="T1638" s="56">
        <v>439</v>
      </c>
      <c r="U1638" s="56">
        <v>7</v>
      </c>
      <c r="V1638" s="56">
        <v>448</v>
      </c>
      <c r="W1638" s="56">
        <v>261</v>
      </c>
      <c r="X1638" s="57">
        <v>0.35</v>
      </c>
      <c r="Y1638" s="109"/>
      <c r="Z1638" s="109"/>
      <c r="AA1638" s="109"/>
      <c r="AB1638" s="109"/>
      <c r="AC1638" s="56">
        <v>1297</v>
      </c>
      <c r="AD1638" s="52" t="s">
        <v>35</v>
      </c>
      <c r="AE1638" s="52" t="s">
        <v>35</v>
      </c>
      <c r="AF1638" s="52" t="s">
        <v>35</v>
      </c>
      <c r="AG1638" s="52"/>
      <c r="AH1638" s="106" t="s">
        <v>48</v>
      </c>
      <c r="AI1638" s="59"/>
      <c r="AJ1638" s="68" t="s">
        <v>10</v>
      </c>
      <c r="AK1638" t="s">
        <v>10</v>
      </c>
      <c r="AL1638" s="30" t="s">
        <v>10</v>
      </c>
      <c r="AM1638" s="39"/>
      <c r="AN1638" s="115" t="s">
        <v>10</v>
      </c>
      <c r="AO1638" s="30"/>
      <c r="AQ1638" s="5"/>
      <c r="AS1638" s="37"/>
      <c r="AT1638" s="30" t="s">
        <v>10</v>
      </c>
      <c r="AV1638" t="str">
        <f t="shared" si="486"/>
        <v>musta</v>
      </c>
      <c r="AW1638" t="str">
        <f t="shared" si="487"/>
        <v>musta</v>
      </c>
      <c r="AX1638" t="str">
        <f t="shared" si="488"/>
        <v>musta</v>
      </c>
      <c r="AY1638" s="31">
        <f t="shared" si="489"/>
        <v>10</v>
      </c>
      <c r="AZ1638" s="31">
        <f t="shared" si="490"/>
        <v>0</v>
      </c>
      <c r="BA1638" s="31">
        <f t="shared" si="491"/>
        <v>0</v>
      </c>
      <c r="BB1638" s="31">
        <f t="shared" si="492"/>
        <v>10</v>
      </c>
      <c r="BC1638" s="31">
        <f t="shared" si="493"/>
        <v>0</v>
      </c>
      <c r="BM1638" s="2" t="s">
        <v>35</v>
      </c>
      <c r="BN1638" s="2" t="s">
        <v>35</v>
      </c>
    </row>
    <row r="1639" spans="1:66" x14ac:dyDescent="0.25">
      <c r="A1639" s="50">
        <v>1628</v>
      </c>
      <c r="B1639" s="50">
        <v>1392</v>
      </c>
      <c r="C1639" s="50" t="str">
        <f t="shared" si="472"/>
        <v>13822_3_5733</v>
      </c>
      <c r="D1639" s="50">
        <v>1</v>
      </c>
      <c r="E1639" s="51">
        <f t="shared" si="484"/>
        <v>138220003</v>
      </c>
      <c r="F1639" s="76" t="str">
        <f t="shared" si="471"/>
        <v>13822_3</v>
      </c>
      <c r="G1639" s="80">
        <v>13822</v>
      </c>
      <c r="H1639" s="52">
        <v>3</v>
      </c>
      <c r="I1639" s="52">
        <v>5733</v>
      </c>
      <c r="J1639" s="53" t="str">
        <f t="shared" si="485"/>
        <v>huom!</v>
      </c>
      <c r="K1639" s="54"/>
      <c r="L1639" s="54"/>
      <c r="M1639" s="54"/>
      <c r="N1639" s="54"/>
      <c r="O1639" s="55">
        <v>111</v>
      </c>
      <c r="P1639" s="55">
        <v>42</v>
      </c>
      <c r="Q1639" s="55">
        <v>55</v>
      </c>
      <c r="R1639" s="55">
        <v>21</v>
      </c>
      <c r="S1639" s="52">
        <v>0</v>
      </c>
      <c r="T1639" s="56">
        <v>176</v>
      </c>
      <c r="U1639" s="56">
        <v>3</v>
      </c>
      <c r="V1639" s="56">
        <v>169</v>
      </c>
      <c r="W1639" s="56">
        <v>111</v>
      </c>
      <c r="X1639" s="57">
        <v>0.42</v>
      </c>
      <c r="Y1639" s="109"/>
      <c r="Z1639" s="109"/>
      <c r="AA1639" s="109"/>
      <c r="AB1639" s="109"/>
      <c r="AC1639" s="56">
        <v>2</v>
      </c>
      <c r="AD1639" s="52" t="s">
        <v>35</v>
      </c>
      <c r="AE1639" s="52" t="s">
        <v>35</v>
      </c>
      <c r="AF1639" s="52" t="s">
        <v>35</v>
      </c>
      <c r="AG1639" s="52"/>
      <c r="AH1639" s="106"/>
      <c r="AI1639" s="59"/>
      <c r="AJ1639" s="68" t="s">
        <v>10</v>
      </c>
      <c r="AK1639" t="s">
        <v>10</v>
      </c>
      <c r="AL1639" s="30" t="s">
        <v>10</v>
      </c>
      <c r="AM1639" s="39"/>
      <c r="AN1639" s="115" t="s">
        <v>10</v>
      </c>
      <c r="AO1639" s="30"/>
      <c r="AQ1639" s="5"/>
      <c r="AS1639" s="37"/>
      <c r="AT1639" s="30" t="s">
        <v>10</v>
      </c>
      <c r="AV1639" t="str">
        <f t="shared" si="486"/>
        <v>musta</v>
      </c>
      <c r="AW1639" t="str">
        <f t="shared" si="487"/>
        <v>musta</v>
      </c>
      <c r="AX1639" t="str">
        <f t="shared" si="488"/>
        <v>musta</v>
      </c>
      <c r="AY1639" s="31">
        <f t="shared" si="489"/>
        <v>1</v>
      </c>
      <c r="AZ1639" s="31">
        <f t="shared" si="490"/>
        <v>1</v>
      </c>
      <c r="BA1639" s="31">
        <f t="shared" si="491"/>
        <v>0</v>
      </c>
      <c r="BB1639" s="31">
        <f t="shared" si="492"/>
        <v>0</v>
      </c>
      <c r="BC1639" s="31">
        <f t="shared" si="493"/>
        <v>0</v>
      </c>
      <c r="BM1639" s="2" t="s">
        <v>35</v>
      </c>
      <c r="BN1639" s="2" t="s">
        <v>35</v>
      </c>
    </row>
    <row r="1640" spans="1:66" x14ac:dyDescent="0.25">
      <c r="A1640" s="50">
        <v>1629</v>
      </c>
      <c r="B1640" s="50">
        <v>1393</v>
      </c>
      <c r="C1640" s="50" t="str">
        <f t="shared" si="472"/>
        <v>13823_1_5258</v>
      </c>
      <c r="D1640" s="50">
        <v>1</v>
      </c>
      <c r="E1640" s="51">
        <f t="shared" si="484"/>
        <v>138230001</v>
      </c>
      <c r="F1640" s="76" t="str">
        <f t="shared" si="471"/>
        <v>13823_1</v>
      </c>
      <c r="G1640" s="80">
        <v>13823</v>
      </c>
      <c r="H1640" s="52">
        <v>1</v>
      </c>
      <c r="I1640" s="52">
        <v>5258</v>
      </c>
      <c r="J1640" s="53" t="str">
        <f t="shared" si="485"/>
        <v>ok</v>
      </c>
      <c r="K1640" s="54" t="str">
        <f>CONCATENATE(L1640,"_",M1640)</f>
        <v>13823_1</v>
      </c>
      <c r="L1640" s="54">
        <v>13823</v>
      </c>
      <c r="M1640" s="54">
        <v>1</v>
      </c>
      <c r="N1640" s="54">
        <v>5131</v>
      </c>
      <c r="O1640" s="55">
        <v>1449</v>
      </c>
      <c r="P1640" s="55">
        <v>57</v>
      </c>
      <c r="Q1640" s="55">
        <v>907</v>
      </c>
      <c r="R1640" s="55">
        <v>35</v>
      </c>
      <c r="S1640" s="52">
        <v>0</v>
      </c>
      <c r="T1640" s="56">
        <v>1102</v>
      </c>
      <c r="U1640" s="56">
        <v>33</v>
      </c>
      <c r="V1640" s="56">
        <v>1190</v>
      </c>
      <c r="W1640" s="56">
        <v>1449</v>
      </c>
      <c r="X1640" s="57">
        <v>0.56999999999999995</v>
      </c>
      <c r="Y1640" s="109"/>
      <c r="Z1640" s="109"/>
      <c r="AA1640" s="109"/>
      <c r="AB1640" s="109"/>
      <c r="AC1640" s="56">
        <v>38</v>
      </c>
      <c r="AD1640" s="52" t="s">
        <v>35</v>
      </c>
      <c r="AE1640" s="52" t="s">
        <v>35</v>
      </c>
      <c r="AF1640" s="52" t="s">
        <v>35</v>
      </c>
      <c r="AG1640" s="52"/>
      <c r="AH1640" s="106"/>
      <c r="AI1640" s="59"/>
      <c r="AJ1640" s="68" t="s">
        <v>10</v>
      </c>
      <c r="AK1640" t="s">
        <v>10</v>
      </c>
      <c r="AL1640" s="30" t="s">
        <v>10</v>
      </c>
      <c r="AM1640" s="39"/>
      <c r="AN1640" s="115" t="s">
        <v>10</v>
      </c>
      <c r="AO1640" s="30"/>
      <c r="AQ1640" s="5"/>
      <c r="AS1640" s="37"/>
      <c r="AT1640" s="30" t="s">
        <v>10</v>
      </c>
      <c r="AV1640" t="str">
        <f t="shared" si="486"/>
        <v>musta</v>
      </c>
      <c r="AW1640" t="str">
        <f t="shared" si="487"/>
        <v>musta</v>
      </c>
      <c r="AX1640" t="str">
        <f t="shared" si="488"/>
        <v>musta</v>
      </c>
      <c r="AY1640" s="31">
        <f t="shared" si="489"/>
        <v>2</v>
      </c>
      <c r="AZ1640" s="31">
        <f t="shared" si="490"/>
        <v>1</v>
      </c>
      <c r="BA1640" s="31">
        <f t="shared" si="491"/>
        <v>1</v>
      </c>
      <c r="BB1640" s="31">
        <f t="shared" si="492"/>
        <v>0</v>
      </c>
      <c r="BC1640" s="31">
        <f t="shared" si="493"/>
        <v>0</v>
      </c>
      <c r="BM1640" s="2" t="s">
        <v>35</v>
      </c>
      <c r="BN1640" s="2" t="s">
        <v>35</v>
      </c>
    </row>
    <row r="1641" spans="1:66" x14ac:dyDescent="0.25">
      <c r="A1641" s="50">
        <v>1630</v>
      </c>
      <c r="B1641" s="50">
        <v>1394</v>
      </c>
      <c r="C1641" s="50" t="str">
        <f t="shared" si="472"/>
        <v>13826_1_4613</v>
      </c>
      <c r="D1641" s="50">
        <v>1</v>
      </c>
      <c r="E1641" s="51">
        <f t="shared" si="484"/>
        <v>138260001</v>
      </c>
      <c r="F1641" s="76" t="str">
        <f t="shared" si="471"/>
        <v>13826_1</v>
      </c>
      <c r="G1641" s="80">
        <v>13826</v>
      </c>
      <c r="H1641" s="52">
        <v>1</v>
      </c>
      <c r="I1641" s="52">
        <v>4613</v>
      </c>
      <c r="J1641" s="53" t="str">
        <f t="shared" si="485"/>
        <v>ok</v>
      </c>
      <c r="K1641" s="54" t="str">
        <f>CONCATENATE(L1641,"_",M1641)</f>
        <v>13826_1</v>
      </c>
      <c r="L1641" s="54">
        <v>13826</v>
      </c>
      <c r="M1641" s="54">
        <v>1</v>
      </c>
      <c r="N1641" s="54">
        <v>4431</v>
      </c>
      <c r="O1641" s="55">
        <v>16</v>
      </c>
      <c r="P1641" s="55">
        <v>42</v>
      </c>
      <c r="Q1641" s="55">
        <v>3</v>
      </c>
      <c r="R1641" s="55">
        <v>6</v>
      </c>
      <c r="S1641" s="52">
        <v>0</v>
      </c>
      <c r="T1641" s="56">
        <v>75</v>
      </c>
      <c r="U1641" s="56">
        <v>4</v>
      </c>
      <c r="V1641" s="56">
        <v>72</v>
      </c>
      <c r="W1641" s="56">
        <v>16</v>
      </c>
      <c r="X1641" s="57">
        <v>0.42</v>
      </c>
      <c r="Y1641" s="109"/>
      <c r="Z1641" s="109"/>
      <c r="AA1641" s="109"/>
      <c r="AB1641" s="109"/>
      <c r="AC1641" s="56">
        <v>3</v>
      </c>
      <c r="AD1641" s="52" t="s">
        <v>35</v>
      </c>
      <c r="AE1641" s="52" t="s">
        <v>35</v>
      </c>
      <c r="AF1641" s="52" t="s">
        <v>35</v>
      </c>
      <c r="AG1641" s="52"/>
      <c r="AH1641" s="106"/>
      <c r="AI1641" s="59"/>
      <c r="AJ1641" s="68" t="s">
        <v>10</v>
      </c>
      <c r="AK1641" t="s">
        <v>10</v>
      </c>
      <c r="AL1641" s="30" t="s">
        <v>10</v>
      </c>
      <c r="AM1641" s="39"/>
      <c r="AN1641" s="115" t="s">
        <v>10</v>
      </c>
      <c r="AO1641" s="30"/>
      <c r="AQ1641" s="5"/>
      <c r="AS1641" s="37"/>
      <c r="AT1641" s="30" t="s">
        <v>10</v>
      </c>
      <c r="AV1641" t="str">
        <f t="shared" si="486"/>
        <v>musta</v>
      </c>
      <c r="AW1641" t="str">
        <f t="shared" si="487"/>
        <v>musta</v>
      </c>
      <c r="AX1641" t="str">
        <f t="shared" si="488"/>
        <v>musta</v>
      </c>
      <c r="AY1641" s="31">
        <f t="shared" si="489"/>
        <v>1</v>
      </c>
      <c r="AZ1641" s="31">
        <f t="shared" si="490"/>
        <v>1</v>
      </c>
      <c r="BA1641" s="31">
        <f t="shared" si="491"/>
        <v>0</v>
      </c>
      <c r="BB1641" s="31">
        <f t="shared" si="492"/>
        <v>0</v>
      </c>
      <c r="BC1641" s="31">
        <f t="shared" si="493"/>
        <v>0</v>
      </c>
      <c r="BM1641" s="2" t="s">
        <v>35</v>
      </c>
      <c r="BN1641" s="2" t="s">
        <v>35</v>
      </c>
    </row>
    <row r="1642" spans="1:66" x14ac:dyDescent="0.25">
      <c r="A1642" s="50">
        <v>1631</v>
      </c>
      <c r="B1642" s="50">
        <v>1395</v>
      </c>
      <c r="C1642" s="50" t="str">
        <f t="shared" si="472"/>
        <v>13826_2_5267</v>
      </c>
      <c r="D1642" s="50">
        <v>1</v>
      </c>
      <c r="E1642" s="51">
        <f t="shared" si="484"/>
        <v>138260002</v>
      </c>
      <c r="F1642" s="76" t="str">
        <f t="shared" si="471"/>
        <v>13826_2</v>
      </c>
      <c r="G1642" s="80">
        <v>13826</v>
      </c>
      <c r="H1642" s="52">
        <v>2</v>
      </c>
      <c r="I1642" s="52">
        <v>5267</v>
      </c>
      <c r="J1642" s="53" t="str">
        <f t="shared" si="485"/>
        <v>ok</v>
      </c>
      <c r="K1642" s="54" t="str">
        <f>CONCATENATE(L1642,"_",M1642)</f>
        <v>13826_2</v>
      </c>
      <c r="L1642" s="54">
        <v>13826</v>
      </c>
      <c r="M1642" s="54">
        <v>2</v>
      </c>
      <c r="N1642" s="54">
        <v>5036</v>
      </c>
      <c r="O1642" s="55">
        <v>66</v>
      </c>
      <c r="P1642" s="55">
        <v>40</v>
      </c>
      <c r="Q1642" s="55">
        <v>6</v>
      </c>
      <c r="R1642" s="55">
        <v>5</v>
      </c>
      <c r="S1642" s="52">
        <v>0</v>
      </c>
      <c r="T1642" s="56">
        <v>204</v>
      </c>
      <c r="U1642" s="56">
        <v>10</v>
      </c>
      <c r="V1642" s="56">
        <v>196</v>
      </c>
      <c r="W1642" s="56">
        <v>66</v>
      </c>
      <c r="X1642" s="57">
        <v>0.4</v>
      </c>
      <c r="Y1642" s="109"/>
      <c r="Z1642" s="109"/>
      <c r="AA1642" s="109"/>
      <c r="AB1642" s="109"/>
      <c r="AC1642" s="56">
        <v>3</v>
      </c>
      <c r="AD1642" s="52" t="s">
        <v>35</v>
      </c>
      <c r="AE1642" s="52" t="s">
        <v>35</v>
      </c>
      <c r="AF1642" s="52" t="s">
        <v>35</v>
      </c>
      <c r="AG1642" s="52"/>
      <c r="AH1642" s="106"/>
      <c r="AI1642" s="59"/>
      <c r="AJ1642" s="68" t="s">
        <v>10</v>
      </c>
      <c r="AK1642" t="s">
        <v>10</v>
      </c>
      <c r="AL1642" s="30" t="s">
        <v>10</v>
      </c>
      <c r="AM1642" s="39"/>
      <c r="AN1642" s="115" t="s">
        <v>10</v>
      </c>
      <c r="AO1642" s="30"/>
      <c r="AQ1642" s="5"/>
      <c r="AS1642" s="37"/>
      <c r="AT1642" s="30" t="s">
        <v>10</v>
      </c>
      <c r="AV1642" t="str">
        <f t="shared" si="486"/>
        <v>musta</v>
      </c>
      <c r="AW1642" t="str">
        <f t="shared" si="487"/>
        <v>musta</v>
      </c>
      <c r="AX1642" t="str">
        <f t="shared" si="488"/>
        <v>musta</v>
      </c>
      <c r="AY1642" s="31">
        <f t="shared" si="489"/>
        <v>1</v>
      </c>
      <c r="AZ1642" s="31">
        <f t="shared" si="490"/>
        <v>1</v>
      </c>
      <c r="BA1642" s="31">
        <f t="shared" si="491"/>
        <v>0</v>
      </c>
      <c r="BB1642" s="31">
        <f t="shared" si="492"/>
        <v>0</v>
      </c>
      <c r="BC1642" s="31">
        <f t="shared" si="493"/>
        <v>0</v>
      </c>
      <c r="BM1642" s="2" t="s">
        <v>35</v>
      </c>
      <c r="BN1642" s="2" t="s">
        <v>35</v>
      </c>
    </row>
    <row r="1643" spans="1:66" x14ac:dyDescent="0.25">
      <c r="A1643" s="50">
        <v>1632</v>
      </c>
      <c r="B1643" s="50">
        <v>1396</v>
      </c>
      <c r="C1643" s="50" t="str">
        <f t="shared" si="472"/>
        <v>13827_1_4837</v>
      </c>
      <c r="D1643" s="50">
        <v>1</v>
      </c>
      <c r="E1643" s="51">
        <f t="shared" si="484"/>
        <v>138270001</v>
      </c>
      <c r="F1643" s="76" t="str">
        <f t="shared" si="471"/>
        <v>13827_1</v>
      </c>
      <c r="G1643" s="80">
        <v>13827</v>
      </c>
      <c r="H1643" s="52">
        <v>1</v>
      </c>
      <c r="I1643" s="52">
        <v>4837</v>
      </c>
      <c r="J1643" s="53" t="str">
        <f t="shared" si="485"/>
        <v>ok</v>
      </c>
      <c r="K1643" s="54" t="str">
        <f>CONCATENATE(L1643,"_",M1643)</f>
        <v>13827_1</v>
      </c>
      <c r="L1643" s="54">
        <v>13827</v>
      </c>
      <c r="M1643" s="54">
        <v>1</v>
      </c>
      <c r="N1643" s="54">
        <v>4497</v>
      </c>
      <c r="O1643" s="55">
        <v>24</v>
      </c>
      <c r="P1643" s="55">
        <v>71</v>
      </c>
      <c r="Q1643" s="55">
        <v>1</v>
      </c>
      <c r="R1643" s="55">
        <v>1</v>
      </c>
      <c r="S1643" s="52">
        <v>0</v>
      </c>
      <c r="T1643" s="56">
        <v>47</v>
      </c>
      <c r="U1643" s="56">
        <v>2</v>
      </c>
      <c r="V1643" s="56">
        <v>45</v>
      </c>
      <c r="W1643" s="56">
        <v>24</v>
      </c>
      <c r="X1643" s="57">
        <v>0.71</v>
      </c>
      <c r="Y1643" s="109"/>
      <c r="Z1643" s="109"/>
      <c r="AA1643" s="109"/>
      <c r="AB1643" s="109"/>
      <c r="AC1643" s="56">
        <v>4</v>
      </c>
      <c r="AD1643" s="52" t="s">
        <v>35</v>
      </c>
      <c r="AE1643" s="52" t="s">
        <v>35</v>
      </c>
      <c r="AF1643" s="52" t="s">
        <v>35</v>
      </c>
      <c r="AG1643" s="52"/>
      <c r="AH1643" s="106"/>
      <c r="AI1643" s="59"/>
      <c r="AJ1643" s="68" t="s">
        <v>10</v>
      </c>
      <c r="AK1643" t="s">
        <v>10</v>
      </c>
      <c r="AL1643" s="30" t="s">
        <v>10</v>
      </c>
      <c r="AM1643" s="39"/>
      <c r="AN1643" s="115" t="s">
        <v>10</v>
      </c>
      <c r="AO1643" s="30"/>
      <c r="AQ1643" s="5"/>
      <c r="AS1643" s="37"/>
      <c r="AT1643" s="30" t="s">
        <v>10</v>
      </c>
      <c r="AV1643" t="str">
        <f t="shared" si="486"/>
        <v>musta</v>
      </c>
      <c r="AW1643" t="str">
        <f t="shared" si="487"/>
        <v>musta</v>
      </c>
      <c r="AX1643" t="str">
        <f t="shared" si="488"/>
        <v>musta</v>
      </c>
      <c r="AY1643" s="31">
        <f t="shared" si="489"/>
        <v>10</v>
      </c>
      <c r="AZ1643" s="31">
        <f t="shared" si="490"/>
        <v>10</v>
      </c>
      <c r="BA1643" s="31">
        <f t="shared" si="491"/>
        <v>0</v>
      </c>
      <c r="BB1643" s="31">
        <f t="shared" si="492"/>
        <v>0</v>
      </c>
      <c r="BC1643" s="31">
        <f t="shared" si="493"/>
        <v>0</v>
      </c>
      <c r="BM1643" s="2" t="s">
        <v>35</v>
      </c>
      <c r="BN1643" s="2" t="s">
        <v>35</v>
      </c>
    </row>
    <row r="1644" spans="1:66" x14ac:dyDescent="0.25">
      <c r="A1644" s="50">
        <v>1633</v>
      </c>
      <c r="B1644" s="50"/>
      <c r="C1644" s="50" t="str">
        <f t="shared" si="472"/>
        <v>13829_1_7610</v>
      </c>
      <c r="D1644" s="50">
        <v>1</v>
      </c>
      <c r="E1644" s="51"/>
      <c r="F1644" s="76" t="str">
        <f t="shared" si="471"/>
        <v>13829_1</v>
      </c>
      <c r="G1644" s="80">
        <v>13829</v>
      </c>
      <c r="H1644" s="52">
        <v>1</v>
      </c>
      <c r="I1644" s="52">
        <v>7610</v>
      </c>
      <c r="J1644" s="53">
        <v>7610</v>
      </c>
      <c r="K1644" s="54">
        <v>7610</v>
      </c>
      <c r="L1644" s="54">
        <v>7610</v>
      </c>
      <c r="M1644" s="54"/>
      <c r="N1644" s="54"/>
      <c r="O1644" s="55"/>
      <c r="P1644" s="55"/>
      <c r="Q1644" s="55"/>
      <c r="R1644" s="55"/>
      <c r="S1644" s="52"/>
      <c r="T1644" s="52">
        <v>127</v>
      </c>
      <c r="U1644" s="52">
        <v>6</v>
      </c>
      <c r="V1644" s="52">
        <v>130</v>
      </c>
      <c r="W1644" s="52"/>
      <c r="X1644" s="52"/>
      <c r="Y1644" s="110"/>
      <c r="Z1644" s="110"/>
      <c r="AA1644" s="110"/>
      <c r="AB1644" s="110"/>
      <c r="AC1644" s="56">
        <v>24</v>
      </c>
      <c r="AD1644" s="52"/>
      <c r="AE1644" s="52"/>
      <c r="AF1644" s="52"/>
      <c r="AG1644" s="52"/>
      <c r="AH1644" s="106"/>
      <c r="AI1644" s="59" t="s">
        <v>80</v>
      </c>
      <c r="AJ1644" s="69" t="s">
        <v>10</v>
      </c>
      <c r="AK1644" s="34" t="s">
        <v>10</v>
      </c>
      <c r="AL1644" s="26" t="s">
        <v>10</v>
      </c>
      <c r="AM1644" s="39"/>
      <c r="AN1644" s="115"/>
      <c r="AO1644" s="26" t="s">
        <v>10</v>
      </c>
      <c r="AQ1644" s="5"/>
      <c r="AS1644" s="37"/>
      <c r="AT1644" s="30"/>
      <c r="BE1644" s="21"/>
      <c r="BF1644" s="21"/>
      <c r="BG1644" s="21"/>
      <c r="BI1644" s="21"/>
      <c r="BJ1644" s="21"/>
      <c r="BK1644" s="21"/>
    </row>
    <row r="1645" spans="1:66" x14ac:dyDescent="0.25">
      <c r="A1645" s="50">
        <v>1634</v>
      </c>
      <c r="B1645" s="50">
        <v>1397</v>
      </c>
      <c r="C1645" s="50" t="str">
        <f t="shared" si="472"/>
        <v>13829_2_4066</v>
      </c>
      <c r="D1645" s="50">
        <v>1</v>
      </c>
      <c r="E1645" s="51">
        <f>G1645*10000+H1645</f>
        <v>138290002</v>
      </c>
      <c r="F1645" s="76" t="str">
        <f t="shared" si="471"/>
        <v>13829_2</v>
      </c>
      <c r="G1645" s="80">
        <v>13829</v>
      </c>
      <c r="H1645" s="52">
        <v>2</v>
      </c>
      <c r="I1645" s="52">
        <v>4066</v>
      </c>
      <c r="J1645" s="53" t="str">
        <f>IF(F1645=K1645,"ok","huom!")</f>
        <v>ok</v>
      </c>
      <c r="K1645" s="54" t="str">
        <f>CONCATENATE(L1645,"_",M1645)</f>
        <v>13829_2</v>
      </c>
      <c r="L1645" s="54">
        <v>13829</v>
      </c>
      <c r="M1645" s="54">
        <v>2</v>
      </c>
      <c r="N1645" s="54">
        <v>2819</v>
      </c>
      <c r="O1645" s="55">
        <v>256</v>
      </c>
      <c r="P1645" s="55">
        <v>78</v>
      </c>
      <c r="Q1645" s="55">
        <v>77</v>
      </c>
      <c r="R1645" s="55">
        <v>24</v>
      </c>
      <c r="S1645" s="52">
        <v>0</v>
      </c>
      <c r="T1645" s="56">
        <v>42</v>
      </c>
      <c r="U1645" s="56">
        <v>4</v>
      </c>
      <c r="V1645" s="56">
        <v>42</v>
      </c>
      <c r="W1645" s="56">
        <v>256</v>
      </c>
      <c r="X1645" s="57">
        <v>0.78</v>
      </c>
      <c r="Y1645" s="109"/>
      <c r="Z1645" s="109"/>
      <c r="AA1645" s="109"/>
      <c r="AB1645" s="109"/>
      <c r="AC1645" s="56">
        <v>29</v>
      </c>
      <c r="AD1645" s="52" t="s">
        <v>35</v>
      </c>
      <c r="AE1645" s="52" t="s">
        <v>35</v>
      </c>
      <c r="AF1645" s="52" t="s">
        <v>35</v>
      </c>
      <c r="AG1645" s="52"/>
      <c r="AH1645" s="106"/>
      <c r="AI1645" s="59"/>
      <c r="AJ1645" s="68" t="s">
        <v>10</v>
      </c>
      <c r="AK1645" t="s">
        <v>10</v>
      </c>
      <c r="AL1645" s="30" t="s">
        <v>10</v>
      </c>
      <c r="AM1645" s="39"/>
      <c r="AN1645" s="115" t="s">
        <v>10</v>
      </c>
      <c r="AO1645" s="30"/>
      <c r="AQ1645" s="5"/>
      <c r="AS1645" s="37"/>
      <c r="AT1645" s="30" t="s">
        <v>10</v>
      </c>
      <c r="AV1645" t="str">
        <f>IF(X1645="ei mallia","ei mallia",IF(X1645&gt;0.599999,IF(W1645&gt;999,"punainen",IF(AC1645&gt;99,"punainen",IF(AD1645="osa seud. yht","punainen","musta"))),"musta"))</f>
        <v>musta</v>
      </c>
      <c r="AW1645" t="str">
        <f>IF(X1645="ei mallia","ei mallia",IF(X1645&gt;0.399999,IF(W1645&gt;1999,"punainen",IF(AC1645&gt;499,"punainen",IF(AE1645="osa seud. yht","punainen","musta"))),"musta"))</f>
        <v>musta</v>
      </c>
      <c r="AX1645" t="str">
        <f>IF(X1645="ei mallia","ei mallia",IF(AY1645&gt;20,"punainen","musta"))</f>
        <v>musta</v>
      </c>
      <c r="AY1645" s="31">
        <f>SUM(AZ1645:BC1645)</f>
        <v>10</v>
      </c>
      <c r="AZ1645" s="31">
        <f>IF(X1645&gt;0.59999,10,IF(X1645&gt;0.39999,1,0))</f>
        <v>10</v>
      </c>
      <c r="BA1645" s="31">
        <f>IF(W1645&gt;1999,10,IF(W1645&gt;999,1,0))</f>
        <v>0</v>
      </c>
      <c r="BB1645" s="31">
        <f>IF(AC1645&gt;499,10,IF(AC1645&gt;99,1,0))</f>
        <v>0</v>
      </c>
      <c r="BC1645" s="31">
        <f>IF(AE1645="osa seud. yht",10,IF(AD1645="osa seud. yht",1,0))</f>
        <v>0</v>
      </c>
      <c r="BM1645" s="2" t="s">
        <v>35</v>
      </c>
      <c r="BN1645" s="2" t="s">
        <v>35</v>
      </c>
    </row>
    <row r="1646" spans="1:66" x14ac:dyDescent="0.25">
      <c r="A1646" s="50">
        <v>1635</v>
      </c>
      <c r="B1646" s="50"/>
      <c r="C1646" s="50" t="str">
        <f t="shared" si="472"/>
        <v>13830_1_1225</v>
      </c>
      <c r="D1646" s="50">
        <v>1</v>
      </c>
      <c r="E1646" s="51"/>
      <c r="F1646" s="76" t="str">
        <f t="shared" si="471"/>
        <v>13830_1</v>
      </c>
      <c r="G1646" s="80">
        <v>13830</v>
      </c>
      <c r="H1646" s="52">
        <v>1</v>
      </c>
      <c r="I1646" s="52">
        <v>1225</v>
      </c>
      <c r="J1646" s="53">
        <v>1225</v>
      </c>
      <c r="K1646" s="54">
        <v>1225</v>
      </c>
      <c r="L1646" s="54">
        <v>1225</v>
      </c>
      <c r="M1646" s="54"/>
      <c r="N1646" s="54"/>
      <c r="O1646" s="55"/>
      <c r="P1646" s="55"/>
      <c r="Q1646" s="55"/>
      <c r="R1646" s="55"/>
      <c r="S1646" s="52"/>
      <c r="T1646" s="52">
        <v>182</v>
      </c>
      <c r="U1646" s="52">
        <v>10</v>
      </c>
      <c r="V1646" s="52">
        <v>175</v>
      </c>
      <c r="W1646" s="52"/>
      <c r="X1646" s="52"/>
      <c r="Y1646" s="110"/>
      <c r="Z1646" s="110"/>
      <c r="AA1646" s="110"/>
      <c r="AB1646" s="110"/>
      <c r="AC1646" s="56">
        <v>20</v>
      </c>
      <c r="AD1646" s="52"/>
      <c r="AE1646" s="52"/>
      <c r="AF1646" s="52"/>
      <c r="AG1646" s="52"/>
      <c r="AH1646" s="106"/>
      <c r="AI1646" s="59" t="s">
        <v>80</v>
      </c>
      <c r="AJ1646" s="69" t="s">
        <v>10</v>
      </c>
      <c r="AK1646" s="34" t="s">
        <v>10</v>
      </c>
      <c r="AL1646" s="26" t="s">
        <v>10</v>
      </c>
      <c r="AM1646" s="39"/>
      <c r="AN1646" s="115"/>
      <c r="AO1646" s="26" t="s">
        <v>10</v>
      </c>
      <c r="AQ1646" s="5"/>
      <c r="AS1646" s="37"/>
      <c r="AT1646" s="30"/>
      <c r="BE1646" s="21"/>
      <c r="BF1646" s="21"/>
      <c r="BG1646" s="21"/>
      <c r="BI1646" s="21"/>
      <c r="BJ1646" s="21"/>
      <c r="BK1646" s="21"/>
    </row>
    <row r="1647" spans="1:66" x14ac:dyDescent="0.25">
      <c r="A1647" s="50">
        <v>1636</v>
      </c>
      <c r="B1647" s="50"/>
      <c r="C1647" s="50" t="str">
        <f t="shared" si="472"/>
        <v>13831_1_6875</v>
      </c>
      <c r="D1647" s="50">
        <v>1</v>
      </c>
      <c r="E1647" s="51"/>
      <c r="F1647" s="76" t="str">
        <f t="shared" si="471"/>
        <v>13831_1</v>
      </c>
      <c r="G1647" s="80">
        <v>13831</v>
      </c>
      <c r="H1647" s="52">
        <v>1</v>
      </c>
      <c r="I1647" s="52">
        <v>6875</v>
      </c>
      <c r="J1647" s="53">
        <v>6875</v>
      </c>
      <c r="K1647" s="54">
        <v>6875</v>
      </c>
      <c r="L1647" s="54">
        <v>6875</v>
      </c>
      <c r="M1647" s="54"/>
      <c r="N1647" s="54"/>
      <c r="O1647" s="55"/>
      <c r="P1647" s="55"/>
      <c r="Q1647" s="55"/>
      <c r="R1647" s="55"/>
      <c r="S1647" s="52"/>
      <c r="T1647" s="52">
        <v>81</v>
      </c>
      <c r="U1647" s="52">
        <v>4</v>
      </c>
      <c r="V1647" s="52">
        <v>87</v>
      </c>
      <c r="W1647" s="52"/>
      <c r="X1647" s="52"/>
      <c r="Y1647" s="110"/>
      <c r="Z1647" s="110"/>
      <c r="AA1647" s="110"/>
      <c r="AB1647" s="110"/>
      <c r="AC1647" s="56">
        <v>21</v>
      </c>
      <c r="AD1647" s="52"/>
      <c r="AE1647" s="52"/>
      <c r="AF1647" s="52"/>
      <c r="AG1647" s="52"/>
      <c r="AH1647" s="106"/>
      <c r="AI1647" s="59" t="s">
        <v>80</v>
      </c>
      <c r="AJ1647" s="69" t="s">
        <v>10</v>
      </c>
      <c r="AK1647" s="34" t="s">
        <v>10</v>
      </c>
      <c r="AL1647" s="26" t="s">
        <v>10</v>
      </c>
      <c r="AM1647" s="39"/>
      <c r="AN1647" s="115"/>
      <c r="AO1647" s="26" t="s">
        <v>10</v>
      </c>
      <c r="AQ1647" s="5"/>
      <c r="AS1647" s="37"/>
      <c r="AT1647" s="30"/>
      <c r="BE1647" s="21"/>
      <c r="BF1647" s="21"/>
      <c r="BG1647" s="21"/>
      <c r="BI1647" s="21"/>
      <c r="BJ1647" s="21"/>
      <c r="BK1647" s="21"/>
    </row>
    <row r="1648" spans="1:66" x14ac:dyDescent="0.25">
      <c r="A1648" s="50">
        <v>1637</v>
      </c>
      <c r="B1648" s="50"/>
      <c r="C1648" s="50" t="str">
        <f t="shared" si="472"/>
        <v>13832_1_343</v>
      </c>
      <c r="D1648" s="50">
        <v>1</v>
      </c>
      <c r="E1648" s="51"/>
      <c r="F1648" s="76" t="str">
        <f t="shared" si="471"/>
        <v>13832_1</v>
      </c>
      <c r="G1648" s="80">
        <v>13832</v>
      </c>
      <c r="H1648" s="52">
        <v>1</v>
      </c>
      <c r="I1648" s="52">
        <v>343</v>
      </c>
      <c r="J1648" s="53">
        <v>343</v>
      </c>
      <c r="K1648" s="54">
        <v>343</v>
      </c>
      <c r="L1648" s="54">
        <v>343</v>
      </c>
      <c r="M1648" s="54"/>
      <c r="N1648" s="54"/>
      <c r="O1648" s="55"/>
      <c r="P1648" s="55"/>
      <c r="Q1648" s="55"/>
      <c r="R1648" s="55"/>
      <c r="S1648" s="52"/>
      <c r="T1648" s="52">
        <v>276</v>
      </c>
      <c r="U1648" s="52">
        <v>66</v>
      </c>
      <c r="V1648" s="52">
        <v>316</v>
      </c>
      <c r="W1648" s="52"/>
      <c r="X1648" s="52"/>
      <c r="Y1648" s="110"/>
      <c r="Z1648" s="110"/>
      <c r="AA1648" s="110"/>
      <c r="AB1648" s="110"/>
      <c r="AC1648" s="56">
        <v>54</v>
      </c>
      <c r="AD1648" s="52"/>
      <c r="AE1648" s="52"/>
      <c r="AF1648" s="52" t="s">
        <v>81</v>
      </c>
      <c r="AG1648" s="52" t="s">
        <v>81</v>
      </c>
      <c r="AH1648" s="106"/>
      <c r="AI1648" s="59" t="s">
        <v>80</v>
      </c>
      <c r="AJ1648" s="69" t="s">
        <v>10</v>
      </c>
      <c r="AK1648" s="34" t="s">
        <v>10</v>
      </c>
      <c r="AL1648" s="26" t="s">
        <v>10</v>
      </c>
      <c r="AM1648" s="39"/>
      <c r="AN1648" s="115"/>
      <c r="AO1648" s="26" t="s">
        <v>10</v>
      </c>
      <c r="AQ1648" s="5"/>
      <c r="AS1648" s="37"/>
      <c r="AT1648" s="30"/>
      <c r="BE1648" s="21"/>
      <c r="BF1648" s="21"/>
      <c r="BG1648" s="21"/>
      <c r="BI1648" s="21"/>
      <c r="BJ1648" s="21"/>
      <c r="BK1648" s="21"/>
    </row>
    <row r="1649" spans="1:66" x14ac:dyDescent="0.25">
      <c r="A1649" s="50">
        <v>1638</v>
      </c>
      <c r="B1649" s="50"/>
      <c r="C1649" s="50" t="str">
        <f t="shared" si="472"/>
        <v>13833_1_4690</v>
      </c>
      <c r="D1649" s="50">
        <v>1</v>
      </c>
      <c r="E1649" s="51"/>
      <c r="F1649" s="76" t="str">
        <f t="shared" si="471"/>
        <v>13833_1</v>
      </c>
      <c r="G1649" s="80">
        <v>13833</v>
      </c>
      <c r="H1649" s="52">
        <v>1</v>
      </c>
      <c r="I1649" s="52">
        <v>4690</v>
      </c>
      <c r="J1649" s="53">
        <v>4690</v>
      </c>
      <c r="K1649" s="54">
        <v>4690</v>
      </c>
      <c r="L1649" s="54">
        <v>4690</v>
      </c>
      <c r="M1649" s="54"/>
      <c r="N1649" s="54"/>
      <c r="O1649" s="55"/>
      <c r="P1649" s="55"/>
      <c r="Q1649" s="55"/>
      <c r="R1649" s="55"/>
      <c r="S1649" s="52"/>
      <c r="T1649" s="52">
        <v>240</v>
      </c>
      <c r="U1649" s="52">
        <v>6</v>
      </c>
      <c r="V1649" s="52">
        <v>254</v>
      </c>
      <c r="W1649" s="52"/>
      <c r="X1649" s="52"/>
      <c r="Y1649" s="110"/>
      <c r="Z1649" s="110"/>
      <c r="AA1649" s="110"/>
      <c r="AB1649" s="110"/>
      <c r="AC1649" s="56">
        <v>56</v>
      </c>
      <c r="AD1649" s="52"/>
      <c r="AE1649" s="52"/>
      <c r="AF1649" s="52"/>
      <c r="AG1649" s="52"/>
      <c r="AH1649" s="106"/>
      <c r="AI1649" s="59" t="s">
        <v>80</v>
      </c>
      <c r="AJ1649" s="69" t="s">
        <v>10</v>
      </c>
      <c r="AK1649" s="34" t="s">
        <v>10</v>
      </c>
      <c r="AL1649" s="26" t="s">
        <v>10</v>
      </c>
      <c r="AM1649" s="39"/>
      <c r="AN1649" s="115"/>
      <c r="AO1649" s="26" t="s">
        <v>10</v>
      </c>
      <c r="AQ1649" s="5"/>
      <c r="AS1649" s="37"/>
      <c r="AT1649" s="30"/>
      <c r="BE1649" s="21"/>
      <c r="BF1649" s="21"/>
      <c r="BG1649" s="21"/>
      <c r="BI1649" s="21"/>
      <c r="BJ1649" s="21"/>
      <c r="BK1649" s="21"/>
    </row>
    <row r="1650" spans="1:66" x14ac:dyDescent="0.25">
      <c r="A1650" s="50">
        <v>1639</v>
      </c>
      <c r="B1650" s="50">
        <v>1398</v>
      </c>
      <c r="C1650" s="50" t="str">
        <f t="shared" si="472"/>
        <v>13834_1_100</v>
      </c>
      <c r="D1650" s="50">
        <v>1</v>
      </c>
      <c r="E1650" s="51">
        <f t="shared" ref="E1650:E1675" si="494">G1650*10000+H1650</f>
        <v>138340001</v>
      </c>
      <c r="F1650" s="76" t="str">
        <f t="shared" si="471"/>
        <v>13834_1</v>
      </c>
      <c r="G1650" s="80">
        <v>13834</v>
      </c>
      <c r="H1650" s="52">
        <v>1</v>
      </c>
      <c r="I1650" s="52">
        <v>100</v>
      </c>
      <c r="J1650" s="53" t="str">
        <f t="shared" ref="J1650:J1675" si="495">IF(F1650=K1650,"ok","huom!")</f>
        <v>huom!</v>
      </c>
      <c r="K1650" s="54"/>
      <c r="L1650" s="54"/>
      <c r="M1650" s="54"/>
      <c r="N1650" s="54"/>
      <c r="O1650" s="55" t="s">
        <v>32</v>
      </c>
      <c r="P1650" s="55" t="s">
        <v>32</v>
      </c>
      <c r="Q1650" s="55" t="s">
        <v>32</v>
      </c>
      <c r="R1650" s="55" t="s">
        <v>32</v>
      </c>
      <c r="S1650" s="52">
        <v>0</v>
      </c>
      <c r="T1650" s="56">
        <v>469</v>
      </c>
      <c r="U1650" s="56">
        <v>4</v>
      </c>
      <c r="V1650" s="56">
        <v>552</v>
      </c>
      <c r="W1650" s="56" t="s">
        <v>37</v>
      </c>
      <c r="X1650" s="57" t="s">
        <v>37</v>
      </c>
      <c r="Y1650" s="109"/>
      <c r="Z1650" s="109"/>
      <c r="AA1650" s="109"/>
      <c r="AB1650" s="109"/>
      <c r="AC1650" s="56">
        <v>20</v>
      </c>
      <c r="AD1650" s="52" t="s">
        <v>35</v>
      </c>
      <c r="AE1650" s="52" t="s">
        <v>35</v>
      </c>
      <c r="AF1650" s="52" t="s">
        <v>36</v>
      </c>
      <c r="AG1650" s="52" t="s">
        <v>36</v>
      </c>
      <c r="AH1650" s="106"/>
      <c r="AI1650" s="59"/>
      <c r="AJ1650" s="68" t="s">
        <v>10</v>
      </c>
      <c r="AK1650" t="s">
        <v>10</v>
      </c>
      <c r="AL1650" s="30" t="s">
        <v>10</v>
      </c>
      <c r="AM1650" s="39"/>
      <c r="AN1650" s="115" t="s">
        <v>10</v>
      </c>
      <c r="AO1650" s="30"/>
      <c r="AQ1650" s="5"/>
      <c r="AS1650" s="37"/>
      <c r="AT1650" s="30" t="s">
        <v>10</v>
      </c>
      <c r="AV1650" t="str">
        <f t="shared" ref="AV1650:AV1675" si="496">IF(X1650="ei mallia","ei mallia",IF(X1650&gt;0.599999,IF(W1650&gt;999,"punainen",IF(AC1650&gt;99,"punainen",IF(AD1650="osa seud. yht","punainen","musta"))),"musta"))</f>
        <v>ei mallia</v>
      </c>
      <c r="AW1650" t="str">
        <f t="shared" ref="AW1650:AW1675" si="497">IF(X1650="ei mallia","ei mallia",IF(X1650&gt;0.399999,IF(W1650&gt;1999,"punainen",IF(AC1650&gt;499,"punainen",IF(AE1650="osa seud. yht","punainen","musta"))),"musta"))</f>
        <v>ei mallia</v>
      </c>
      <c r="AX1650" t="str">
        <f t="shared" ref="AX1650:AX1675" si="498">IF(X1650="ei mallia","ei mallia",IF(AY1650&gt;20,"punainen","musta"))</f>
        <v>ei mallia</v>
      </c>
      <c r="AY1650" s="31">
        <f t="shared" ref="AY1650:AY1675" si="499">SUM(AZ1650:BC1650)</f>
        <v>20</v>
      </c>
      <c r="AZ1650" s="31">
        <f t="shared" ref="AZ1650:AZ1675" si="500">IF(X1650&gt;0.59999,10,IF(X1650&gt;0.39999,1,0))</f>
        <v>10</v>
      </c>
      <c r="BA1650" s="31">
        <f t="shared" ref="BA1650:BA1675" si="501">IF(W1650&gt;1999,10,IF(W1650&gt;999,1,0))</f>
        <v>10</v>
      </c>
      <c r="BB1650" s="31">
        <f t="shared" ref="BB1650:BB1675" si="502">IF(AC1650&gt;499,10,IF(AC1650&gt;99,1,0))</f>
        <v>0</v>
      </c>
      <c r="BC1650" s="31">
        <f t="shared" ref="BC1650:BC1675" si="503">IF(AE1650="osa seud. yht",10,IF(AD1650="osa seud. yht",1,0))</f>
        <v>0</v>
      </c>
      <c r="BM1650" s="2" t="s">
        <v>35</v>
      </c>
      <c r="BN1650" s="2" t="s">
        <v>35</v>
      </c>
    </row>
    <row r="1651" spans="1:66" x14ac:dyDescent="0.25">
      <c r="A1651" s="50">
        <v>1640</v>
      </c>
      <c r="B1651" s="50">
        <v>1399</v>
      </c>
      <c r="C1651" s="50" t="str">
        <f t="shared" si="472"/>
        <v>13835_1_4300</v>
      </c>
      <c r="D1651" s="50">
        <v>1</v>
      </c>
      <c r="E1651" s="51">
        <f t="shared" si="494"/>
        <v>138350001</v>
      </c>
      <c r="F1651" s="76" t="str">
        <f t="shared" si="471"/>
        <v>13835_1</v>
      </c>
      <c r="G1651" s="80">
        <v>13835</v>
      </c>
      <c r="H1651" s="52">
        <v>1</v>
      </c>
      <c r="I1651" s="52">
        <v>4300</v>
      </c>
      <c r="J1651" s="53" t="str">
        <f t="shared" si="495"/>
        <v>ok</v>
      </c>
      <c r="K1651" s="54" t="str">
        <f t="shared" ref="K1651:K1668" si="504">CONCATENATE(L1651,"_",M1651)</f>
        <v>13835_1</v>
      </c>
      <c r="L1651" s="54">
        <v>13835</v>
      </c>
      <c r="M1651" s="54">
        <v>1</v>
      </c>
      <c r="N1651" s="54">
        <v>4065</v>
      </c>
      <c r="O1651" s="55">
        <v>11</v>
      </c>
      <c r="P1651" s="55">
        <v>15</v>
      </c>
      <c r="Q1651" s="55">
        <v>4</v>
      </c>
      <c r="R1651" s="55">
        <v>5</v>
      </c>
      <c r="S1651" s="52">
        <v>0</v>
      </c>
      <c r="T1651" s="56">
        <v>102</v>
      </c>
      <c r="U1651" s="56">
        <v>4</v>
      </c>
      <c r="V1651" s="56">
        <v>103</v>
      </c>
      <c r="W1651" s="56">
        <v>11</v>
      </c>
      <c r="X1651" s="57">
        <v>0.15</v>
      </c>
      <c r="Y1651" s="109"/>
      <c r="Z1651" s="109"/>
      <c r="AA1651" s="109"/>
      <c r="AB1651" s="109"/>
      <c r="AC1651" s="56">
        <v>24</v>
      </c>
      <c r="AD1651" s="52" t="s">
        <v>35</v>
      </c>
      <c r="AE1651" s="52" t="s">
        <v>35</v>
      </c>
      <c r="AF1651" s="52" t="s">
        <v>35</v>
      </c>
      <c r="AG1651" s="52"/>
      <c r="AH1651" s="106"/>
      <c r="AI1651" s="59"/>
      <c r="AJ1651" s="68" t="s">
        <v>10</v>
      </c>
      <c r="AK1651" t="s">
        <v>10</v>
      </c>
      <c r="AL1651" s="30" t="s">
        <v>10</v>
      </c>
      <c r="AM1651" s="39"/>
      <c r="AN1651" s="115" t="s">
        <v>10</v>
      </c>
      <c r="AO1651" s="30"/>
      <c r="AQ1651" s="5"/>
      <c r="AS1651" s="37"/>
      <c r="AT1651" s="30" t="s">
        <v>10</v>
      </c>
      <c r="AV1651" t="str">
        <f t="shared" si="496"/>
        <v>musta</v>
      </c>
      <c r="AW1651" t="str">
        <f t="shared" si="497"/>
        <v>musta</v>
      </c>
      <c r="AX1651" t="str">
        <f t="shared" si="498"/>
        <v>musta</v>
      </c>
      <c r="AY1651" s="31">
        <f t="shared" si="499"/>
        <v>0</v>
      </c>
      <c r="AZ1651" s="31">
        <f t="shared" si="500"/>
        <v>0</v>
      </c>
      <c r="BA1651" s="31">
        <f t="shared" si="501"/>
        <v>0</v>
      </c>
      <c r="BB1651" s="31">
        <f t="shared" si="502"/>
        <v>0</v>
      </c>
      <c r="BC1651" s="31">
        <f t="shared" si="503"/>
        <v>0</v>
      </c>
      <c r="BM1651" s="2" t="s">
        <v>35</v>
      </c>
      <c r="BN1651" s="2" t="s">
        <v>35</v>
      </c>
    </row>
    <row r="1652" spans="1:66" x14ac:dyDescent="0.25">
      <c r="A1652" s="50">
        <v>1641</v>
      </c>
      <c r="B1652" s="50">
        <v>1400</v>
      </c>
      <c r="C1652" s="50" t="str">
        <f t="shared" si="472"/>
        <v>13836_1_6470</v>
      </c>
      <c r="D1652" s="50">
        <v>1</v>
      </c>
      <c r="E1652" s="51">
        <f t="shared" si="494"/>
        <v>138360001</v>
      </c>
      <c r="F1652" s="76" t="str">
        <f t="shared" si="471"/>
        <v>13836_1</v>
      </c>
      <c r="G1652" s="80">
        <v>13836</v>
      </c>
      <c r="H1652" s="52">
        <v>1</v>
      </c>
      <c r="I1652" s="52">
        <v>6470</v>
      </c>
      <c r="J1652" s="53" t="str">
        <f t="shared" si="495"/>
        <v>ok</v>
      </c>
      <c r="K1652" s="54" t="str">
        <f t="shared" si="504"/>
        <v>13836_1</v>
      </c>
      <c r="L1652" s="54">
        <v>13836</v>
      </c>
      <c r="M1652" s="54">
        <v>1</v>
      </c>
      <c r="N1652" s="54">
        <v>6243</v>
      </c>
      <c r="O1652" s="55">
        <v>446</v>
      </c>
      <c r="P1652" s="55">
        <v>63</v>
      </c>
      <c r="Q1652" s="55">
        <v>128</v>
      </c>
      <c r="R1652" s="55">
        <v>18</v>
      </c>
      <c r="S1652" s="52">
        <v>0</v>
      </c>
      <c r="T1652" s="56">
        <v>872</v>
      </c>
      <c r="U1652" s="56">
        <v>23</v>
      </c>
      <c r="V1652" s="56">
        <v>1021</v>
      </c>
      <c r="W1652" s="56">
        <v>446</v>
      </c>
      <c r="X1652" s="57">
        <v>0.63</v>
      </c>
      <c r="Y1652" s="109"/>
      <c r="Z1652" s="109"/>
      <c r="AA1652" s="109"/>
      <c r="AB1652" s="109"/>
      <c r="AC1652" s="56">
        <v>278</v>
      </c>
      <c r="AD1652" s="52" t="s">
        <v>35</v>
      </c>
      <c r="AE1652" s="52" t="s">
        <v>35</v>
      </c>
      <c r="AF1652" s="52" t="s">
        <v>35</v>
      </c>
      <c r="AG1652" s="52"/>
      <c r="AH1652" s="106"/>
      <c r="AI1652" s="59"/>
      <c r="AJ1652" s="68" t="s">
        <v>10</v>
      </c>
      <c r="AK1652" t="s">
        <v>10</v>
      </c>
      <c r="AL1652" s="30" t="s">
        <v>10</v>
      </c>
      <c r="AM1652" s="39"/>
      <c r="AN1652" s="115" t="s">
        <v>10</v>
      </c>
      <c r="AO1652" s="30"/>
      <c r="AQ1652" s="5"/>
      <c r="AS1652" s="37"/>
      <c r="AT1652" s="30" t="s">
        <v>10</v>
      </c>
      <c r="AV1652" t="str">
        <f t="shared" si="496"/>
        <v>punainen</v>
      </c>
      <c r="AW1652" t="str">
        <f t="shared" si="497"/>
        <v>musta</v>
      </c>
      <c r="AX1652" t="str">
        <f t="shared" si="498"/>
        <v>musta</v>
      </c>
      <c r="AY1652" s="31">
        <f t="shared" si="499"/>
        <v>11</v>
      </c>
      <c r="AZ1652" s="31">
        <f t="shared" si="500"/>
        <v>10</v>
      </c>
      <c r="BA1652" s="31">
        <f t="shared" si="501"/>
        <v>0</v>
      </c>
      <c r="BB1652" s="31">
        <f t="shared" si="502"/>
        <v>1</v>
      </c>
      <c r="BC1652" s="31">
        <f t="shared" si="503"/>
        <v>0</v>
      </c>
      <c r="BM1652" s="2" t="s">
        <v>35</v>
      </c>
      <c r="BN1652" s="2" t="s">
        <v>35</v>
      </c>
    </row>
    <row r="1653" spans="1:66" x14ac:dyDescent="0.25">
      <c r="A1653" s="50">
        <v>1642</v>
      </c>
      <c r="B1653" s="50">
        <v>1401</v>
      </c>
      <c r="C1653" s="50" t="str">
        <f t="shared" si="472"/>
        <v>13836_2_2605</v>
      </c>
      <c r="D1653" s="50">
        <v>1</v>
      </c>
      <c r="E1653" s="51">
        <f t="shared" si="494"/>
        <v>138360002</v>
      </c>
      <c r="F1653" s="76" t="str">
        <f t="shared" si="471"/>
        <v>13836_2</v>
      </c>
      <c r="G1653" s="81">
        <v>13836</v>
      </c>
      <c r="H1653" s="52">
        <v>2</v>
      </c>
      <c r="I1653" s="52">
        <v>2605</v>
      </c>
      <c r="J1653" s="53" t="str">
        <f t="shared" si="495"/>
        <v>ok</v>
      </c>
      <c r="K1653" s="54" t="str">
        <f t="shared" si="504"/>
        <v>13836_2</v>
      </c>
      <c r="L1653" s="54">
        <v>13836</v>
      </c>
      <c r="M1653" s="54">
        <v>2</v>
      </c>
      <c r="N1653" s="54">
        <v>3614</v>
      </c>
      <c r="O1653" s="55">
        <v>332</v>
      </c>
      <c r="P1653" s="55">
        <v>64</v>
      </c>
      <c r="Q1653" s="55">
        <v>102</v>
      </c>
      <c r="R1653" s="55">
        <v>19</v>
      </c>
      <c r="S1653" s="52">
        <v>0</v>
      </c>
      <c r="T1653" s="56">
        <v>788</v>
      </c>
      <c r="U1653" s="56">
        <v>21</v>
      </c>
      <c r="V1653" s="56">
        <v>913</v>
      </c>
      <c r="W1653" s="56">
        <v>332</v>
      </c>
      <c r="X1653" s="57">
        <v>0.64</v>
      </c>
      <c r="Y1653" s="109"/>
      <c r="Z1653" s="109"/>
      <c r="AA1653" s="109"/>
      <c r="AB1653" s="109"/>
      <c r="AC1653" s="56">
        <v>274</v>
      </c>
      <c r="AD1653" s="52" t="s">
        <v>35</v>
      </c>
      <c r="AE1653" s="52" t="s">
        <v>35</v>
      </c>
      <c r="AF1653" s="52" t="s">
        <v>35</v>
      </c>
      <c r="AG1653" s="52"/>
      <c r="AH1653" s="106"/>
      <c r="AI1653" s="59"/>
      <c r="AJ1653" s="68" t="s">
        <v>10</v>
      </c>
      <c r="AK1653" t="s">
        <v>10</v>
      </c>
      <c r="AL1653" s="30" t="s">
        <v>10</v>
      </c>
      <c r="AM1653" s="39"/>
      <c r="AN1653" s="115" t="s">
        <v>10</v>
      </c>
      <c r="AO1653" s="30"/>
      <c r="AQ1653" s="5"/>
      <c r="AS1653" s="37"/>
      <c r="AT1653" s="30" t="s">
        <v>10</v>
      </c>
      <c r="AV1653" t="str">
        <f t="shared" si="496"/>
        <v>punainen</v>
      </c>
      <c r="AW1653" t="str">
        <f t="shared" si="497"/>
        <v>musta</v>
      </c>
      <c r="AX1653" t="str">
        <f t="shared" si="498"/>
        <v>musta</v>
      </c>
      <c r="AY1653" s="31">
        <f t="shared" si="499"/>
        <v>11</v>
      </c>
      <c r="AZ1653" s="31">
        <f t="shared" si="500"/>
        <v>10</v>
      </c>
      <c r="BA1653" s="31">
        <f t="shared" si="501"/>
        <v>0</v>
      </c>
      <c r="BB1653" s="31">
        <f t="shared" si="502"/>
        <v>1</v>
      </c>
      <c r="BC1653" s="31">
        <f t="shared" si="503"/>
        <v>0</v>
      </c>
      <c r="BM1653" s="2" t="s">
        <v>35</v>
      </c>
      <c r="BN1653" s="2" t="s">
        <v>35</v>
      </c>
    </row>
    <row r="1654" spans="1:66" x14ac:dyDescent="0.25">
      <c r="A1654" s="50">
        <v>1643</v>
      </c>
      <c r="B1654" s="50">
        <v>1402</v>
      </c>
      <c r="C1654" s="50" t="str">
        <f t="shared" si="472"/>
        <v>13837_1_6007</v>
      </c>
      <c r="D1654" s="50">
        <v>1</v>
      </c>
      <c r="E1654" s="51">
        <f t="shared" si="494"/>
        <v>138370001</v>
      </c>
      <c r="F1654" s="76" t="str">
        <f t="shared" si="471"/>
        <v>13837_1</v>
      </c>
      <c r="G1654" s="80">
        <v>13837</v>
      </c>
      <c r="H1654" s="52">
        <v>1</v>
      </c>
      <c r="I1654" s="52">
        <v>6007</v>
      </c>
      <c r="J1654" s="53" t="str">
        <f t="shared" si="495"/>
        <v>ok</v>
      </c>
      <c r="K1654" s="54" t="str">
        <f t="shared" si="504"/>
        <v>13837_1</v>
      </c>
      <c r="L1654" s="54">
        <v>13837</v>
      </c>
      <c r="M1654" s="54">
        <v>1</v>
      </c>
      <c r="N1654" s="54">
        <v>5786</v>
      </c>
      <c r="O1654" s="55">
        <v>40</v>
      </c>
      <c r="P1654" s="55">
        <v>20</v>
      </c>
      <c r="Q1654" s="55">
        <v>3</v>
      </c>
      <c r="R1654" s="55">
        <v>1</v>
      </c>
      <c r="S1654" s="52">
        <v>0</v>
      </c>
      <c r="T1654" s="56">
        <v>754</v>
      </c>
      <c r="U1654" s="56">
        <v>20</v>
      </c>
      <c r="V1654" s="56">
        <v>855</v>
      </c>
      <c r="W1654" s="56">
        <v>40</v>
      </c>
      <c r="X1654" s="57">
        <v>0.2</v>
      </c>
      <c r="Y1654" s="109"/>
      <c r="Z1654" s="109"/>
      <c r="AA1654" s="109"/>
      <c r="AB1654" s="109"/>
      <c r="AC1654" s="56">
        <v>219</v>
      </c>
      <c r="AD1654" s="52" t="s">
        <v>35</v>
      </c>
      <c r="AE1654" s="52" t="s">
        <v>35</v>
      </c>
      <c r="AF1654" s="52" t="s">
        <v>35</v>
      </c>
      <c r="AG1654" s="52"/>
      <c r="AH1654" s="106"/>
      <c r="AI1654" s="59"/>
      <c r="AJ1654" s="68" t="s">
        <v>10</v>
      </c>
      <c r="AK1654" t="s">
        <v>10</v>
      </c>
      <c r="AL1654" s="30" t="s">
        <v>10</v>
      </c>
      <c r="AM1654" s="39"/>
      <c r="AN1654" s="115" t="s">
        <v>10</v>
      </c>
      <c r="AO1654" s="30"/>
      <c r="AQ1654" s="5"/>
      <c r="AS1654" s="37"/>
      <c r="AT1654" s="30" t="s">
        <v>10</v>
      </c>
      <c r="AV1654" t="str">
        <f t="shared" si="496"/>
        <v>musta</v>
      </c>
      <c r="AW1654" t="str">
        <f t="shared" si="497"/>
        <v>musta</v>
      </c>
      <c r="AX1654" t="str">
        <f t="shared" si="498"/>
        <v>musta</v>
      </c>
      <c r="AY1654" s="31">
        <f t="shared" si="499"/>
        <v>1</v>
      </c>
      <c r="AZ1654" s="31">
        <f t="shared" si="500"/>
        <v>0</v>
      </c>
      <c r="BA1654" s="31">
        <f t="shared" si="501"/>
        <v>0</v>
      </c>
      <c r="BB1654" s="31">
        <f t="shared" si="502"/>
        <v>1</v>
      </c>
      <c r="BC1654" s="31">
        <f t="shared" si="503"/>
        <v>0</v>
      </c>
      <c r="BM1654" s="2" t="s">
        <v>35</v>
      </c>
      <c r="BN1654" s="2" t="s">
        <v>35</v>
      </c>
    </row>
    <row r="1655" spans="1:66" x14ac:dyDescent="0.25">
      <c r="A1655" s="50">
        <v>1644</v>
      </c>
      <c r="B1655" s="50">
        <v>1403</v>
      </c>
      <c r="C1655" s="50" t="str">
        <f t="shared" si="472"/>
        <v>13838_1_9955</v>
      </c>
      <c r="D1655" s="50">
        <v>1</v>
      </c>
      <c r="E1655" s="51">
        <f t="shared" si="494"/>
        <v>138380001</v>
      </c>
      <c r="F1655" s="76" t="str">
        <f t="shared" si="471"/>
        <v>13838_1</v>
      </c>
      <c r="G1655" s="80">
        <v>13838</v>
      </c>
      <c r="H1655" s="52">
        <v>1</v>
      </c>
      <c r="I1655" s="52">
        <v>9955</v>
      </c>
      <c r="J1655" s="53" t="str">
        <f t="shared" si="495"/>
        <v>ok</v>
      </c>
      <c r="K1655" s="54" t="str">
        <f t="shared" si="504"/>
        <v>13838_1</v>
      </c>
      <c r="L1655" s="54">
        <v>13838</v>
      </c>
      <c r="M1655" s="54">
        <v>1</v>
      </c>
      <c r="N1655" s="54">
        <v>9635</v>
      </c>
      <c r="O1655" s="55">
        <v>53</v>
      </c>
      <c r="P1655" s="55">
        <v>34</v>
      </c>
      <c r="Q1655" s="55">
        <v>12</v>
      </c>
      <c r="R1655" s="55">
        <v>9</v>
      </c>
      <c r="S1655" s="52">
        <v>0</v>
      </c>
      <c r="T1655" s="56">
        <v>437</v>
      </c>
      <c r="U1655" s="56">
        <v>19</v>
      </c>
      <c r="V1655" s="56">
        <v>455</v>
      </c>
      <c r="W1655" s="56">
        <v>53</v>
      </c>
      <c r="X1655" s="57">
        <v>0.34</v>
      </c>
      <c r="Y1655" s="109"/>
      <c r="Z1655" s="109"/>
      <c r="AA1655" s="109"/>
      <c r="AB1655" s="109"/>
      <c r="AC1655" s="56">
        <v>62</v>
      </c>
      <c r="AD1655" s="52" t="s">
        <v>35</v>
      </c>
      <c r="AE1655" s="52" t="s">
        <v>35</v>
      </c>
      <c r="AF1655" s="52" t="s">
        <v>35</v>
      </c>
      <c r="AG1655" s="52"/>
      <c r="AH1655" s="106"/>
      <c r="AI1655" s="59"/>
      <c r="AJ1655" s="68" t="s">
        <v>10</v>
      </c>
      <c r="AK1655" t="s">
        <v>10</v>
      </c>
      <c r="AL1655" s="30" t="s">
        <v>10</v>
      </c>
      <c r="AM1655" s="39"/>
      <c r="AN1655" s="115" t="s">
        <v>10</v>
      </c>
      <c r="AO1655" s="30"/>
      <c r="AQ1655" s="5"/>
      <c r="AS1655" s="37"/>
      <c r="AT1655" s="30" t="s">
        <v>10</v>
      </c>
      <c r="AV1655" t="str">
        <f t="shared" si="496"/>
        <v>musta</v>
      </c>
      <c r="AW1655" t="str">
        <f t="shared" si="497"/>
        <v>musta</v>
      </c>
      <c r="AX1655" t="str">
        <f t="shared" si="498"/>
        <v>musta</v>
      </c>
      <c r="AY1655" s="31">
        <f t="shared" si="499"/>
        <v>0</v>
      </c>
      <c r="AZ1655" s="31">
        <f t="shared" si="500"/>
        <v>0</v>
      </c>
      <c r="BA1655" s="31">
        <f t="shared" si="501"/>
        <v>0</v>
      </c>
      <c r="BB1655" s="31">
        <f t="shared" si="502"/>
        <v>0</v>
      </c>
      <c r="BC1655" s="31">
        <f t="shared" si="503"/>
        <v>0</v>
      </c>
      <c r="BM1655" s="2" t="s">
        <v>35</v>
      </c>
      <c r="BN1655" s="2" t="s">
        <v>35</v>
      </c>
    </row>
    <row r="1656" spans="1:66" x14ac:dyDescent="0.25">
      <c r="A1656" s="50">
        <v>1645</v>
      </c>
      <c r="B1656" s="50">
        <v>1404</v>
      </c>
      <c r="C1656" s="50" t="str">
        <f t="shared" si="472"/>
        <v>13839_1_5608</v>
      </c>
      <c r="D1656" s="50">
        <v>1</v>
      </c>
      <c r="E1656" s="51">
        <f t="shared" si="494"/>
        <v>138390001</v>
      </c>
      <c r="F1656" s="76" t="str">
        <f t="shared" si="471"/>
        <v>13839_1</v>
      </c>
      <c r="G1656" s="80">
        <v>13839</v>
      </c>
      <c r="H1656" s="52">
        <v>1</v>
      </c>
      <c r="I1656" s="52">
        <v>5608</v>
      </c>
      <c r="J1656" s="53" t="str">
        <f t="shared" si="495"/>
        <v>ok</v>
      </c>
      <c r="K1656" s="54" t="str">
        <f t="shared" si="504"/>
        <v>13839_1</v>
      </c>
      <c r="L1656" s="54">
        <v>13839</v>
      </c>
      <c r="M1656" s="54">
        <v>1</v>
      </c>
      <c r="N1656" s="54">
        <v>5462</v>
      </c>
      <c r="O1656" s="55">
        <v>21</v>
      </c>
      <c r="P1656" s="55">
        <v>8</v>
      </c>
      <c r="Q1656" s="55">
        <v>3</v>
      </c>
      <c r="R1656" s="55">
        <v>1</v>
      </c>
      <c r="S1656" s="52">
        <v>0</v>
      </c>
      <c r="T1656" s="56">
        <v>272</v>
      </c>
      <c r="U1656" s="56">
        <v>17</v>
      </c>
      <c r="V1656" s="56">
        <v>275</v>
      </c>
      <c r="W1656" s="56">
        <v>21</v>
      </c>
      <c r="X1656" s="57">
        <v>0.08</v>
      </c>
      <c r="Y1656" s="109"/>
      <c r="Z1656" s="109"/>
      <c r="AA1656" s="109"/>
      <c r="AB1656" s="109"/>
      <c r="AC1656" s="56">
        <v>102</v>
      </c>
      <c r="AD1656" s="52" t="s">
        <v>35</v>
      </c>
      <c r="AE1656" s="52" t="s">
        <v>35</v>
      </c>
      <c r="AF1656" s="52" t="s">
        <v>35</v>
      </c>
      <c r="AG1656" s="52"/>
      <c r="AH1656" s="106"/>
      <c r="AI1656" s="59"/>
      <c r="AJ1656" s="68" t="s">
        <v>10</v>
      </c>
      <c r="AK1656" t="s">
        <v>10</v>
      </c>
      <c r="AL1656" s="30" t="s">
        <v>10</v>
      </c>
      <c r="AM1656" s="39"/>
      <c r="AN1656" s="115" t="s">
        <v>10</v>
      </c>
      <c r="AO1656" s="30"/>
      <c r="AQ1656" s="5"/>
      <c r="AS1656" s="37"/>
      <c r="AT1656" s="30" t="s">
        <v>10</v>
      </c>
      <c r="AV1656" t="str">
        <f t="shared" si="496"/>
        <v>musta</v>
      </c>
      <c r="AW1656" t="str">
        <f t="shared" si="497"/>
        <v>musta</v>
      </c>
      <c r="AX1656" t="str">
        <f t="shared" si="498"/>
        <v>musta</v>
      </c>
      <c r="AY1656" s="31">
        <f t="shared" si="499"/>
        <v>1</v>
      </c>
      <c r="AZ1656" s="31">
        <f t="shared" si="500"/>
        <v>0</v>
      </c>
      <c r="BA1656" s="31">
        <f t="shared" si="501"/>
        <v>0</v>
      </c>
      <c r="BB1656" s="31">
        <f t="shared" si="502"/>
        <v>1</v>
      </c>
      <c r="BC1656" s="31">
        <f t="shared" si="503"/>
        <v>0</v>
      </c>
      <c r="BM1656" s="2" t="s">
        <v>35</v>
      </c>
      <c r="BN1656" s="2" t="s">
        <v>35</v>
      </c>
    </row>
    <row r="1657" spans="1:66" x14ac:dyDescent="0.25">
      <c r="A1657" s="50">
        <v>1646</v>
      </c>
      <c r="B1657" s="50">
        <v>1405</v>
      </c>
      <c r="C1657" s="50" t="str">
        <f t="shared" si="472"/>
        <v>13840_1_2985</v>
      </c>
      <c r="D1657" s="50">
        <v>1</v>
      </c>
      <c r="E1657" s="51">
        <f t="shared" si="494"/>
        <v>138400001</v>
      </c>
      <c r="F1657" s="76" t="str">
        <f t="shared" si="471"/>
        <v>13840_1</v>
      </c>
      <c r="G1657" s="80">
        <v>13840</v>
      </c>
      <c r="H1657" s="52">
        <v>1</v>
      </c>
      <c r="I1657" s="52">
        <v>2985</v>
      </c>
      <c r="J1657" s="53" t="str">
        <f t="shared" si="495"/>
        <v>ok</v>
      </c>
      <c r="K1657" s="54" t="str">
        <f t="shared" si="504"/>
        <v>13840_1</v>
      </c>
      <c r="L1657" s="54">
        <v>13840</v>
      </c>
      <c r="M1657" s="54">
        <v>1</v>
      </c>
      <c r="N1657" s="54">
        <v>2868</v>
      </c>
      <c r="O1657" s="55">
        <v>35</v>
      </c>
      <c r="P1657" s="55">
        <v>41</v>
      </c>
      <c r="Q1657" s="55">
        <v>0</v>
      </c>
      <c r="R1657" s="55">
        <v>0</v>
      </c>
      <c r="S1657" s="52">
        <v>0</v>
      </c>
      <c r="T1657" s="56">
        <v>138</v>
      </c>
      <c r="U1657" s="56">
        <v>3</v>
      </c>
      <c r="V1657" s="56">
        <v>136</v>
      </c>
      <c r="W1657" s="56">
        <v>35</v>
      </c>
      <c r="X1657" s="57">
        <v>0.41</v>
      </c>
      <c r="Y1657" s="109"/>
      <c r="Z1657" s="109"/>
      <c r="AA1657" s="109"/>
      <c r="AB1657" s="109"/>
      <c r="AC1657" s="56">
        <v>23</v>
      </c>
      <c r="AD1657" s="52" t="s">
        <v>35</v>
      </c>
      <c r="AE1657" s="52" t="s">
        <v>35</v>
      </c>
      <c r="AF1657" s="52" t="s">
        <v>35</v>
      </c>
      <c r="AG1657" s="52"/>
      <c r="AH1657" s="106"/>
      <c r="AI1657" s="59"/>
      <c r="AJ1657" s="68" t="s">
        <v>10</v>
      </c>
      <c r="AK1657" t="s">
        <v>10</v>
      </c>
      <c r="AL1657" s="30" t="s">
        <v>10</v>
      </c>
      <c r="AM1657" s="39"/>
      <c r="AN1657" s="115" t="s">
        <v>10</v>
      </c>
      <c r="AO1657" s="30"/>
      <c r="AQ1657" s="5"/>
      <c r="AS1657" s="37"/>
      <c r="AT1657" s="30" t="s">
        <v>10</v>
      </c>
      <c r="AV1657" t="str">
        <f t="shared" si="496"/>
        <v>musta</v>
      </c>
      <c r="AW1657" t="str">
        <f t="shared" si="497"/>
        <v>musta</v>
      </c>
      <c r="AX1657" t="str">
        <f t="shared" si="498"/>
        <v>musta</v>
      </c>
      <c r="AY1657" s="31">
        <f t="shared" si="499"/>
        <v>1</v>
      </c>
      <c r="AZ1657" s="31">
        <f t="shared" si="500"/>
        <v>1</v>
      </c>
      <c r="BA1657" s="31">
        <f t="shared" si="501"/>
        <v>0</v>
      </c>
      <c r="BB1657" s="31">
        <f t="shared" si="502"/>
        <v>0</v>
      </c>
      <c r="BC1657" s="31">
        <f t="shared" si="503"/>
        <v>0</v>
      </c>
      <c r="BM1657" s="2" t="s">
        <v>35</v>
      </c>
      <c r="BN1657" s="2" t="s">
        <v>35</v>
      </c>
    </row>
    <row r="1658" spans="1:66" x14ac:dyDescent="0.25">
      <c r="A1658" s="50">
        <v>1647</v>
      </c>
      <c r="B1658" s="50">
        <v>1406</v>
      </c>
      <c r="C1658" s="50" t="str">
        <f t="shared" si="472"/>
        <v>13841_1_3455</v>
      </c>
      <c r="D1658" s="50">
        <v>1</v>
      </c>
      <c r="E1658" s="51">
        <f t="shared" si="494"/>
        <v>138410001</v>
      </c>
      <c r="F1658" s="76" t="str">
        <f t="shared" si="471"/>
        <v>13841_1</v>
      </c>
      <c r="G1658" s="80">
        <v>13841</v>
      </c>
      <c r="H1658" s="52">
        <v>1</v>
      </c>
      <c r="I1658" s="52">
        <v>3455</v>
      </c>
      <c r="J1658" s="53" t="str">
        <f t="shared" si="495"/>
        <v>ok</v>
      </c>
      <c r="K1658" s="54" t="str">
        <f t="shared" si="504"/>
        <v>13841_1</v>
      </c>
      <c r="L1658" s="54">
        <v>13841</v>
      </c>
      <c r="M1658" s="54">
        <v>1</v>
      </c>
      <c r="N1658" s="54">
        <v>2157</v>
      </c>
      <c r="O1658" s="55">
        <v>26</v>
      </c>
      <c r="P1658" s="55">
        <v>25</v>
      </c>
      <c r="Q1658" s="55">
        <v>19</v>
      </c>
      <c r="R1658" s="55">
        <v>18</v>
      </c>
      <c r="S1658" s="52">
        <v>0</v>
      </c>
      <c r="T1658" s="56">
        <v>386</v>
      </c>
      <c r="U1658" s="56">
        <v>20</v>
      </c>
      <c r="V1658" s="56">
        <v>431</v>
      </c>
      <c r="W1658" s="56">
        <v>26</v>
      </c>
      <c r="X1658" s="57">
        <v>0.25</v>
      </c>
      <c r="Y1658" s="109"/>
      <c r="Z1658" s="109"/>
      <c r="AA1658" s="109"/>
      <c r="AB1658" s="109"/>
      <c r="AC1658" s="56">
        <v>41</v>
      </c>
      <c r="AD1658" s="52" t="s">
        <v>35</v>
      </c>
      <c r="AE1658" s="52" t="s">
        <v>35</v>
      </c>
      <c r="AF1658" s="52" t="s">
        <v>35</v>
      </c>
      <c r="AG1658" s="52"/>
      <c r="AH1658" s="106"/>
      <c r="AI1658" s="59"/>
      <c r="AJ1658" s="68" t="s">
        <v>10</v>
      </c>
      <c r="AK1658" t="s">
        <v>10</v>
      </c>
      <c r="AL1658" s="30" t="s">
        <v>10</v>
      </c>
      <c r="AM1658" s="39"/>
      <c r="AN1658" s="115" t="s">
        <v>10</v>
      </c>
      <c r="AO1658" s="30"/>
      <c r="AQ1658" s="5"/>
      <c r="AS1658" s="37"/>
      <c r="AT1658" s="30" t="s">
        <v>10</v>
      </c>
      <c r="AV1658" t="str">
        <f t="shared" si="496"/>
        <v>musta</v>
      </c>
      <c r="AW1658" t="str">
        <f t="shared" si="497"/>
        <v>musta</v>
      </c>
      <c r="AX1658" t="str">
        <f t="shared" si="498"/>
        <v>musta</v>
      </c>
      <c r="AY1658" s="31">
        <f t="shared" si="499"/>
        <v>0</v>
      </c>
      <c r="AZ1658" s="31">
        <f t="shared" si="500"/>
        <v>0</v>
      </c>
      <c r="BA1658" s="31">
        <f t="shared" si="501"/>
        <v>0</v>
      </c>
      <c r="BB1658" s="31">
        <f t="shared" si="502"/>
        <v>0</v>
      </c>
      <c r="BC1658" s="31">
        <f t="shared" si="503"/>
        <v>0</v>
      </c>
      <c r="BM1658" s="2" t="s">
        <v>35</v>
      </c>
      <c r="BN1658" s="2" t="s">
        <v>35</v>
      </c>
    </row>
    <row r="1659" spans="1:66" x14ac:dyDescent="0.25">
      <c r="A1659" s="50">
        <v>1648</v>
      </c>
      <c r="B1659" s="50">
        <v>1407</v>
      </c>
      <c r="C1659" s="50" t="str">
        <f t="shared" si="472"/>
        <v>13842_1_4660</v>
      </c>
      <c r="D1659" s="50">
        <v>1</v>
      </c>
      <c r="E1659" s="51">
        <f t="shared" si="494"/>
        <v>138420001</v>
      </c>
      <c r="F1659" s="76" t="str">
        <f t="shared" si="471"/>
        <v>13842_1</v>
      </c>
      <c r="G1659" s="80">
        <v>13842</v>
      </c>
      <c r="H1659" s="52">
        <v>1</v>
      </c>
      <c r="I1659" s="52">
        <v>4660</v>
      </c>
      <c r="J1659" s="53" t="str">
        <f t="shared" si="495"/>
        <v>ok</v>
      </c>
      <c r="K1659" s="54" t="str">
        <f t="shared" si="504"/>
        <v>13842_1</v>
      </c>
      <c r="L1659" s="54">
        <v>13842</v>
      </c>
      <c r="M1659" s="54">
        <v>1</v>
      </c>
      <c r="N1659" s="54">
        <v>4525</v>
      </c>
      <c r="O1659" s="55">
        <v>140</v>
      </c>
      <c r="P1659" s="55">
        <v>11</v>
      </c>
      <c r="Q1659" s="55">
        <v>38</v>
      </c>
      <c r="R1659" s="55">
        <v>2</v>
      </c>
      <c r="S1659" s="52">
        <v>0</v>
      </c>
      <c r="T1659" s="56">
        <v>885</v>
      </c>
      <c r="U1659" s="56">
        <v>51</v>
      </c>
      <c r="V1659" s="56">
        <v>1060</v>
      </c>
      <c r="W1659" s="56">
        <v>140</v>
      </c>
      <c r="X1659" s="57">
        <v>0.11</v>
      </c>
      <c r="Y1659" s="109"/>
      <c r="Z1659" s="109"/>
      <c r="AA1659" s="109"/>
      <c r="AB1659" s="109"/>
      <c r="AC1659" s="56">
        <v>234</v>
      </c>
      <c r="AD1659" s="52" t="s">
        <v>35</v>
      </c>
      <c r="AE1659" s="52" t="s">
        <v>35</v>
      </c>
      <c r="AF1659" s="52" t="s">
        <v>35</v>
      </c>
      <c r="AG1659" s="52"/>
      <c r="AH1659" s="106"/>
      <c r="AI1659" s="59"/>
      <c r="AJ1659" s="68" t="s">
        <v>10</v>
      </c>
      <c r="AK1659" t="s">
        <v>10</v>
      </c>
      <c r="AL1659" s="30" t="s">
        <v>10</v>
      </c>
      <c r="AM1659" s="39"/>
      <c r="AN1659" s="115" t="s">
        <v>10</v>
      </c>
      <c r="AO1659" s="30"/>
      <c r="AQ1659" s="5"/>
      <c r="AS1659" s="37"/>
      <c r="AT1659" s="30" t="s">
        <v>10</v>
      </c>
      <c r="AV1659" t="str">
        <f t="shared" si="496"/>
        <v>musta</v>
      </c>
      <c r="AW1659" t="str">
        <f t="shared" si="497"/>
        <v>musta</v>
      </c>
      <c r="AX1659" t="str">
        <f t="shared" si="498"/>
        <v>musta</v>
      </c>
      <c r="AY1659" s="31">
        <f t="shared" si="499"/>
        <v>1</v>
      </c>
      <c r="AZ1659" s="31">
        <f t="shared" si="500"/>
        <v>0</v>
      </c>
      <c r="BA1659" s="31">
        <f t="shared" si="501"/>
        <v>0</v>
      </c>
      <c r="BB1659" s="31">
        <f t="shared" si="502"/>
        <v>1</v>
      </c>
      <c r="BC1659" s="31">
        <f t="shared" si="503"/>
        <v>0</v>
      </c>
      <c r="BM1659" s="2" t="s">
        <v>35</v>
      </c>
      <c r="BN1659" s="2" t="s">
        <v>35</v>
      </c>
    </row>
    <row r="1660" spans="1:66" x14ac:dyDescent="0.25">
      <c r="A1660" s="50">
        <v>1649</v>
      </c>
      <c r="B1660" s="50">
        <v>1408</v>
      </c>
      <c r="C1660" s="50" t="str">
        <f t="shared" si="472"/>
        <v>13844_1_8352</v>
      </c>
      <c r="D1660" s="50">
        <v>1</v>
      </c>
      <c r="E1660" s="51">
        <f t="shared" si="494"/>
        <v>138440001</v>
      </c>
      <c r="F1660" s="76" t="str">
        <f t="shared" si="471"/>
        <v>13844_1</v>
      </c>
      <c r="G1660" s="80">
        <v>13844</v>
      </c>
      <c r="H1660" s="52">
        <v>1</v>
      </c>
      <c r="I1660" s="52">
        <v>8352</v>
      </c>
      <c r="J1660" s="53" t="str">
        <f t="shared" si="495"/>
        <v>ok</v>
      </c>
      <c r="K1660" s="54" t="str">
        <f t="shared" si="504"/>
        <v>13844_1</v>
      </c>
      <c r="L1660" s="54">
        <v>13844</v>
      </c>
      <c r="M1660" s="54">
        <v>1</v>
      </c>
      <c r="N1660" s="54">
        <v>8030</v>
      </c>
      <c r="O1660" s="55">
        <v>317</v>
      </c>
      <c r="P1660" s="55">
        <v>73</v>
      </c>
      <c r="Q1660" s="55">
        <v>137</v>
      </c>
      <c r="R1660" s="55">
        <v>31</v>
      </c>
      <c r="S1660" s="52">
        <v>0</v>
      </c>
      <c r="T1660" s="56">
        <v>300</v>
      </c>
      <c r="U1660" s="56">
        <v>10</v>
      </c>
      <c r="V1660" s="56">
        <v>317</v>
      </c>
      <c r="W1660" s="56">
        <v>317</v>
      </c>
      <c r="X1660" s="57">
        <v>0.73</v>
      </c>
      <c r="Y1660" s="109"/>
      <c r="Z1660" s="109"/>
      <c r="AA1660" s="109"/>
      <c r="AB1660" s="109"/>
      <c r="AC1660" s="56">
        <v>152</v>
      </c>
      <c r="AD1660" s="52" t="s">
        <v>35</v>
      </c>
      <c r="AE1660" s="52" t="s">
        <v>35</v>
      </c>
      <c r="AF1660" s="52" t="s">
        <v>35</v>
      </c>
      <c r="AG1660" s="52"/>
      <c r="AH1660" s="106"/>
      <c r="AI1660" s="59"/>
      <c r="AJ1660" s="68" t="s">
        <v>10</v>
      </c>
      <c r="AK1660" t="s">
        <v>10</v>
      </c>
      <c r="AL1660" s="30" t="s">
        <v>10</v>
      </c>
      <c r="AM1660" s="39"/>
      <c r="AN1660" s="115" t="s">
        <v>10</v>
      </c>
      <c r="AO1660" s="30"/>
      <c r="AQ1660" s="5"/>
      <c r="AS1660" s="37"/>
      <c r="AT1660" s="30" t="s">
        <v>10</v>
      </c>
      <c r="AV1660" t="str">
        <f t="shared" si="496"/>
        <v>punainen</v>
      </c>
      <c r="AW1660" t="str">
        <f t="shared" si="497"/>
        <v>musta</v>
      </c>
      <c r="AX1660" t="str">
        <f t="shared" si="498"/>
        <v>musta</v>
      </c>
      <c r="AY1660" s="31">
        <f t="shared" si="499"/>
        <v>11</v>
      </c>
      <c r="AZ1660" s="31">
        <f t="shared" si="500"/>
        <v>10</v>
      </c>
      <c r="BA1660" s="31">
        <f t="shared" si="501"/>
        <v>0</v>
      </c>
      <c r="BB1660" s="31">
        <f t="shared" si="502"/>
        <v>1</v>
      </c>
      <c r="BC1660" s="31">
        <f t="shared" si="503"/>
        <v>0</v>
      </c>
      <c r="BM1660" s="2" t="s">
        <v>35</v>
      </c>
      <c r="BN1660" s="2" t="s">
        <v>35</v>
      </c>
    </row>
    <row r="1661" spans="1:66" x14ac:dyDescent="0.25">
      <c r="A1661" s="50">
        <v>1650</v>
      </c>
      <c r="B1661" s="50">
        <v>1409</v>
      </c>
      <c r="C1661" s="50" t="str">
        <f t="shared" si="472"/>
        <v>13845_1_1660</v>
      </c>
      <c r="D1661" s="50">
        <v>1</v>
      </c>
      <c r="E1661" s="51">
        <f t="shared" si="494"/>
        <v>138450001</v>
      </c>
      <c r="F1661" s="76" t="str">
        <f t="shared" si="471"/>
        <v>13845_1</v>
      </c>
      <c r="G1661" s="80">
        <v>13845</v>
      </c>
      <c r="H1661" s="52">
        <v>1</v>
      </c>
      <c r="I1661" s="52">
        <v>1660</v>
      </c>
      <c r="J1661" s="53" t="str">
        <f t="shared" si="495"/>
        <v>ok</v>
      </c>
      <c r="K1661" s="54" t="str">
        <f t="shared" si="504"/>
        <v>13845_1</v>
      </c>
      <c r="L1661" s="54">
        <v>13845</v>
      </c>
      <c r="M1661" s="54">
        <v>1</v>
      </c>
      <c r="N1661" s="54">
        <v>1361</v>
      </c>
      <c r="O1661" s="55">
        <v>12</v>
      </c>
      <c r="P1661" s="55">
        <v>20</v>
      </c>
      <c r="Q1661" s="55">
        <v>2</v>
      </c>
      <c r="R1661" s="55">
        <v>3</v>
      </c>
      <c r="S1661" s="52">
        <v>0</v>
      </c>
      <c r="T1661" s="56">
        <v>221</v>
      </c>
      <c r="U1661" s="56">
        <v>8</v>
      </c>
      <c r="V1661" s="56">
        <v>226</v>
      </c>
      <c r="W1661" s="56">
        <v>12</v>
      </c>
      <c r="X1661" s="57">
        <v>0.2</v>
      </c>
      <c r="Y1661" s="109"/>
      <c r="Z1661" s="109"/>
      <c r="AA1661" s="109"/>
      <c r="AB1661" s="109"/>
      <c r="AC1661" s="56">
        <v>6</v>
      </c>
      <c r="AD1661" s="52" t="s">
        <v>35</v>
      </c>
      <c r="AE1661" s="52" t="s">
        <v>35</v>
      </c>
      <c r="AF1661" s="52" t="s">
        <v>35</v>
      </c>
      <c r="AG1661" s="52"/>
      <c r="AH1661" s="106"/>
      <c r="AI1661" s="59"/>
      <c r="AJ1661" s="68" t="s">
        <v>10</v>
      </c>
      <c r="AK1661" t="s">
        <v>10</v>
      </c>
      <c r="AL1661" s="30" t="s">
        <v>10</v>
      </c>
      <c r="AM1661" s="39"/>
      <c r="AN1661" s="115" t="s">
        <v>10</v>
      </c>
      <c r="AO1661" s="30"/>
      <c r="AQ1661" s="5"/>
      <c r="AS1661" s="37"/>
      <c r="AT1661" s="30" t="s">
        <v>10</v>
      </c>
      <c r="AV1661" t="str">
        <f t="shared" si="496"/>
        <v>musta</v>
      </c>
      <c r="AW1661" t="str">
        <f t="shared" si="497"/>
        <v>musta</v>
      </c>
      <c r="AX1661" t="str">
        <f t="shared" si="498"/>
        <v>musta</v>
      </c>
      <c r="AY1661" s="31">
        <f t="shared" si="499"/>
        <v>0</v>
      </c>
      <c r="AZ1661" s="31">
        <f t="shared" si="500"/>
        <v>0</v>
      </c>
      <c r="BA1661" s="31">
        <f t="shared" si="501"/>
        <v>0</v>
      </c>
      <c r="BB1661" s="31">
        <f t="shared" si="502"/>
        <v>0</v>
      </c>
      <c r="BC1661" s="31">
        <f t="shared" si="503"/>
        <v>0</v>
      </c>
      <c r="BM1661" s="2" t="s">
        <v>35</v>
      </c>
      <c r="BN1661" s="2" t="s">
        <v>35</v>
      </c>
    </row>
    <row r="1662" spans="1:66" x14ac:dyDescent="0.25">
      <c r="A1662" s="50">
        <v>1651</v>
      </c>
      <c r="B1662" s="50">
        <v>1410</v>
      </c>
      <c r="C1662" s="50" t="str">
        <f t="shared" si="472"/>
        <v>13846_1_5609</v>
      </c>
      <c r="D1662" s="50">
        <v>1</v>
      </c>
      <c r="E1662" s="51">
        <f t="shared" si="494"/>
        <v>138460001</v>
      </c>
      <c r="F1662" s="76" t="str">
        <f t="shared" si="471"/>
        <v>13846_1</v>
      </c>
      <c r="G1662" s="80">
        <v>13846</v>
      </c>
      <c r="H1662" s="52">
        <v>1</v>
      </c>
      <c r="I1662" s="52">
        <v>5609</v>
      </c>
      <c r="J1662" s="53" t="str">
        <f t="shared" si="495"/>
        <v>ok</v>
      </c>
      <c r="K1662" s="54" t="str">
        <f t="shared" si="504"/>
        <v>13846_1</v>
      </c>
      <c r="L1662" s="54">
        <v>13846</v>
      </c>
      <c r="M1662" s="54">
        <v>1</v>
      </c>
      <c r="N1662" s="54">
        <v>5480</v>
      </c>
      <c r="O1662" s="55">
        <v>133</v>
      </c>
      <c r="P1662" s="55">
        <v>38</v>
      </c>
      <c r="Q1662" s="55">
        <v>32</v>
      </c>
      <c r="R1662" s="55">
        <v>10</v>
      </c>
      <c r="S1662" s="52">
        <v>0</v>
      </c>
      <c r="T1662" s="56">
        <v>960</v>
      </c>
      <c r="U1662" s="56">
        <v>20</v>
      </c>
      <c r="V1662" s="56">
        <v>998</v>
      </c>
      <c r="W1662" s="56">
        <v>133</v>
      </c>
      <c r="X1662" s="57">
        <v>0.38</v>
      </c>
      <c r="Y1662" s="109"/>
      <c r="Z1662" s="109"/>
      <c r="AA1662" s="109"/>
      <c r="AB1662" s="109"/>
      <c r="AC1662" s="56">
        <v>628</v>
      </c>
      <c r="AD1662" s="52" t="s">
        <v>35</v>
      </c>
      <c r="AE1662" s="52" t="s">
        <v>35</v>
      </c>
      <c r="AF1662" s="52" t="s">
        <v>35</v>
      </c>
      <c r="AG1662" s="52"/>
      <c r="AH1662" s="106"/>
      <c r="AI1662" s="59"/>
      <c r="AJ1662" s="68" t="s">
        <v>10</v>
      </c>
      <c r="AK1662" t="s">
        <v>10</v>
      </c>
      <c r="AL1662" s="30" t="s">
        <v>10</v>
      </c>
      <c r="AM1662" s="39"/>
      <c r="AN1662" s="115" t="s">
        <v>10</v>
      </c>
      <c r="AO1662" s="30"/>
      <c r="AQ1662" s="5"/>
      <c r="AS1662" s="37"/>
      <c r="AT1662" s="30" t="s">
        <v>10</v>
      </c>
      <c r="AV1662" t="str">
        <f t="shared" si="496"/>
        <v>musta</v>
      </c>
      <c r="AW1662" t="str">
        <f t="shared" si="497"/>
        <v>musta</v>
      </c>
      <c r="AX1662" t="str">
        <f t="shared" si="498"/>
        <v>musta</v>
      </c>
      <c r="AY1662" s="31">
        <f t="shared" si="499"/>
        <v>10</v>
      </c>
      <c r="AZ1662" s="31">
        <f t="shared" si="500"/>
        <v>0</v>
      </c>
      <c r="BA1662" s="31">
        <f t="shared" si="501"/>
        <v>0</v>
      </c>
      <c r="BB1662" s="31">
        <f t="shared" si="502"/>
        <v>10</v>
      </c>
      <c r="BC1662" s="31">
        <f t="shared" si="503"/>
        <v>0</v>
      </c>
      <c r="BM1662" s="2" t="s">
        <v>35</v>
      </c>
      <c r="BN1662" s="2" t="s">
        <v>35</v>
      </c>
    </row>
    <row r="1663" spans="1:66" x14ac:dyDescent="0.25">
      <c r="A1663" s="50">
        <v>1652</v>
      </c>
      <c r="B1663" s="50">
        <v>1411</v>
      </c>
      <c r="C1663" s="50" t="str">
        <f t="shared" si="472"/>
        <v>13849_1_8352</v>
      </c>
      <c r="D1663" s="50">
        <v>1</v>
      </c>
      <c r="E1663" s="51">
        <f t="shared" si="494"/>
        <v>138490001</v>
      </c>
      <c r="F1663" s="76" t="str">
        <f t="shared" si="471"/>
        <v>13849_1</v>
      </c>
      <c r="G1663" s="80">
        <v>13849</v>
      </c>
      <c r="H1663" s="52">
        <v>1</v>
      </c>
      <c r="I1663" s="52">
        <v>8352</v>
      </c>
      <c r="J1663" s="53" t="str">
        <f t="shared" si="495"/>
        <v>ok</v>
      </c>
      <c r="K1663" s="54" t="str">
        <f t="shared" si="504"/>
        <v>13849_1</v>
      </c>
      <c r="L1663" s="54">
        <v>13849</v>
      </c>
      <c r="M1663" s="54">
        <v>1</v>
      </c>
      <c r="N1663" s="54">
        <v>8146</v>
      </c>
      <c r="O1663" s="55">
        <v>718</v>
      </c>
      <c r="P1663" s="55">
        <v>82</v>
      </c>
      <c r="Q1663" s="55">
        <v>540</v>
      </c>
      <c r="R1663" s="55">
        <v>48</v>
      </c>
      <c r="S1663" s="52">
        <v>0</v>
      </c>
      <c r="T1663" s="56">
        <v>326</v>
      </c>
      <c r="U1663" s="56">
        <v>17</v>
      </c>
      <c r="V1663" s="56">
        <v>303</v>
      </c>
      <c r="W1663" s="56">
        <v>718</v>
      </c>
      <c r="X1663" s="57">
        <v>0.82</v>
      </c>
      <c r="Y1663" s="109"/>
      <c r="Z1663" s="109"/>
      <c r="AA1663" s="109"/>
      <c r="AB1663" s="109"/>
      <c r="AC1663" s="56">
        <v>46</v>
      </c>
      <c r="AD1663" s="52" t="s">
        <v>35</v>
      </c>
      <c r="AE1663" s="52" t="s">
        <v>35</v>
      </c>
      <c r="AF1663" s="52" t="s">
        <v>35</v>
      </c>
      <c r="AG1663" s="52"/>
      <c r="AH1663" s="106"/>
      <c r="AI1663" s="59"/>
      <c r="AJ1663" s="68" t="s">
        <v>10</v>
      </c>
      <c r="AK1663" t="s">
        <v>10</v>
      </c>
      <c r="AL1663" s="30" t="s">
        <v>10</v>
      </c>
      <c r="AM1663" s="39"/>
      <c r="AN1663" s="115" t="s">
        <v>10</v>
      </c>
      <c r="AO1663" s="30"/>
      <c r="AQ1663" s="5"/>
      <c r="AS1663" s="37"/>
      <c r="AT1663" s="30" t="s">
        <v>10</v>
      </c>
      <c r="AV1663" t="str">
        <f t="shared" si="496"/>
        <v>musta</v>
      </c>
      <c r="AW1663" t="str">
        <f t="shared" si="497"/>
        <v>musta</v>
      </c>
      <c r="AX1663" t="str">
        <f t="shared" si="498"/>
        <v>musta</v>
      </c>
      <c r="AY1663" s="31">
        <f t="shared" si="499"/>
        <v>10</v>
      </c>
      <c r="AZ1663" s="31">
        <f t="shared" si="500"/>
        <v>10</v>
      </c>
      <c r="BA1663" s="31">
        <f t="shared" si="501"/>
        <v>0</v>
      </c>
      <c r="BB1663" s="31">
        <f t="shared" si="502"/>
        <v>0</v>
      </c>
      <c r="BC1663" s="31">
        <f t="shared" si="503"/>
        <v>0</v>
      </c>
      <c r="BM1663" s="2" t="s">
        <v>35</v>
      </c>
      <c r="BN1663" s="2" t="s">
        <v>35</v>
      </c>
    </row>
    <row r="1664" spans="1:66" x14ac:dyDescent="0.25">
      <c r="A1664" s="50">
        <v>1653</v>
      </c>
      <c r="B1664" s="50">
        <v>1412</v>
      </c>
      <c r="C1664" s="50" t="str">
        <f t="shared" si="472"/>
        <v>13851_1_6815</v>
      </c>
      <c r="D1664" s="50">
        <v>1</v>
      </c>
      <c r="E1664" s="51">
        <f t="shared" si="494"/>
        <v>138510001</v>
      </c>
      <c r="F1664" s="76" t="str">
        <f t="shared" si="471"/>
        <v>13851_1</v>
      </c>
      <c r="G1664" s="80">
        <v>13851</v>
      </c>
      <c r="H1664" s="52">
        <v>1</v>
      </c>
      <c r="I1664" s="52">
        <v>6815</v>
      </c>
      <c r="J1664" s="53" t="str">
        <f t="shared" si="495"/>
        <v>ok</v>
      </c>
      <c r="K1664" s="54" t="str">
        <f t="shared" si="504"/>
        <v>13851_1</v>
      </c>
      <c r="L1664" s="54">
        <v>13851</v>
      </c>
      <c r="M1664" s="54">
        <v>1</v>
      </c>
      <c r="N1664" s="54">
        <v>6018</v>
      </c>
      <c r="O1664" s="55">
        <v>14</v>
      </c>
      <c r="P1664" s="55">
        <v>29</v>
      </c>
      <c r="Q1664" s="55">
        <v>1</v>
      </c>
      <c r="R1664" s="55">
        <v>7</v>
      </c>
      <c r="S1664" s="52">
        <v>0</v>
      </c>
      <c r="T1664" s="56">
        <v>180</v>
      </c>
      <c r="U1664" s="56">
        <v>3</v>
      </c>
      <c r="V1664" s="56">
        <v>191</v>
      </c>
      <c r="W1664" s="56">
        <v>14</v>
      </c>
      <c r="X1664" s="57">
        <v>0.28999999999999998</v>
      </c>
      <c r="Y1664" s="109"/>
      <c r="Z1664" s="109"/>
      <c r="AA1664" s="109"/>
      <c r="AB1664" s="109"/>
      <c r="AC1664" s="56">
        <v>37</v>
      </c>
      <c r="AD1664" s="52" t="s">
        <v>35</v>
      </c>
      <c r="AE1664" s="52" t="s">
        <v>35</v>
      </c>
      <c r="AF1664" s="52" t="s">
        <v>35</v>
      </c>
      <c r="AG1664" s="52"/>
      <c r="AH1664" s="106"/>
      <c r="AI1664" s="59"/>
      <c r="AJ1664" s="68" t="s">
        <v>10</v>
      </c>
      <c r="AK1664" t="s">
        <v>10</v>
      </c>
      <c r="AL1664" s="30" t="s">
        <v>10</v>
      </c>
      <c r="AM1664" s="39"/>
      <c r="AN1664" s="115" t="s">
        <v>10</v>
      </c>
      <c r="AO1664" s="30"/>
      <c r="AQ1664" s="5"/>
      <c r="AS1664" s="37"/>
      <c r="AT1664" s="30" t="s">
        <v>10</v>
      </c>
      <c r="AV1664" t="str">
        <f t="shared" si="496"/>
        <v>musta</v>
      </c>
      <c r="AW1664" t="str">
        <f t="shared" si="497"/>
        <v>musta</v>
      </c>
      <c r="AX1664" t="str">
        <f t="shared" si="498"/>
        <v>musta</v>
      </c>
      <c r="AY1664" s="31">
        <f t="shared" si="499"/>
        <v>0</v>
      </c>
      <c r="AZ1664" s="31">
        <f t="shared" si="500"/>
        <v>0</v>
      </c>
      <c r="BA1664" s="31">
        <f t="shared" si="501"/>
        <v>0</v>
      </c>
      <c r="BB1664" s="31">
        <f t="shared" si="502"/>
        <v>0</v>
      </c>
      <c r="BC1664" s="31">
        <f t="shared" si="503"/>
        <v>0</v>
      </c>
      <c r="BM1664" s="2" t="s">
        <v>35</v>
      </c>
      <c r="BN1664" s="2" t="s">
        <v>35</v>
      </c>
    </row>
    <row r="1665" spans="1:66" x14ac:dyDescent="0.25">
      <c r="A1665" s="50">
        <v>1654</v>
      </c>
      <c r="B1665" s="50">
        <v>1413</v>
      </c>
      <c r="C1665" s="50" t="str">
        <f t="shared" si="472"/>
        <v>13853_1_4122</v>
      </c>
      <c r="D1665" s="50">
        <v>1</v>
      </c>
      <c r="E1665" s="51">
        <f t="shared" si="494"/>
        <v>138530001</v>
      </c>
      <c r="F1665" s="76" t="str">
        <f t="shared" si="471"/>
        <v>13853_1</v>
      </c>
      <c r="G1665" s="80">
        <v>13853</v>
      </c>
      <c r="H1665" s="52">
        <v>1</v>
      </c>
      <c r="I1665" s="52">
        <v>4122</v>
      </c>
      <c r="J1665" s="53" t="str">
        <f t="shared" si="495"/>
        <v>ok</v>
      </c>
      <c r="K1665" s="54" t="str">
        <f t="shared" si="504"/>
        <v>13853_1</v>
      </c>
      <c r="L1665" s="54">
        <v>13853</v>
      </c>
      <c r="M1665" s="54">
        <v>1</v>
      </c>
      <c r="N1665" s="54">
        <v>3955</v>
      </c>
      <c r="O1665" s="55">
        <v>42</v>
      </c>
      <c r="P1665" s="55">
        <v>43</v>
      </c>
      <c r="Q1665" s="55">
        <v>1</v>
      </c>
      <c r="R1665" s="55">
        <v>1</v>
      </c>
      <c r="S1665" s="52">
        <v>0</v>
      </c>
      <c r="T1665" s="56">
        <v>119</v>
      </c>
      <c r="U1665" s="56">
        <v>4</v>
      </c>
      <c r="V1665" s="56">
        <v>122</v>
      </c>
      <c r="W1665" s="56">
        <v>42</v>
      </c>
      <c r="X1665" s="57">
        <v>0.43</v>
      </c>
      <c r="Y1665" s="109"/>
      <c r="Z1665" s="109"/>
      <c r="AA1665" s="109"/>
      <c r="AB1665" s="109"/>
      <c r="AC1665" s="56">
        <v>18</v>
      </c>
      <c r="AD1665" s="52" t="s">
        <v>35</v>
      </c>
      <c r="AE1665" s="52" t="s">
        <v>35</v>
      </c>
      <c r="AF1665" s="52" t="s">
        <v>35</v>
      </c>
      <c r="AG1665" s="52"/>
      <c r="AH1665" s="106"/>
      <c r="AI1665" s="59"/>
      <c r="AJ1665" s="68" t="s">
        <v>10</v>
      </c>
      <c r="AK1665" t="s">
        <v>10</v>
      </c>
      <c r="AL1665" s="30" t="s">
        <v>10</v>
      </c>
      <c r="AM1665" s="39"/>
      <c r="AN1665" s="115" t="s">
        <v>10</v>
      </c>
      <c r="AO1665" s="30"/>
      <c r="AQ1665" s="5"/>
      <c r="AS1665" s="37"/>
      <c r="AT1665" s="30" t="s">
        <v>10</v>
      </c>
      <c r="AV1665" t="str">
        <f t="shared" si="496"/>
        <v>musta</v>
      </c>
      <c r="AW1665" t="str">
        <f t="shared" si="497"/>
        <v>musta</v>
      </c>
      <c r="AX1665" t="str">
        <f t="shared" si="498"/>
        <v>musta</v>
      </c>
      <c r="AY1665" s="31">
        <f t="shared" si="499"/>
        <v>1</v>
      </c>
      <c r="AZ1665" s="31">
        <f t="shared" si="500"/>
        <v>1</v>
      </c>
      <c r="BA1665" s="31">
        <f t="shared" si="501"/>
        <v>0</v>
      </c>
      <c r="BB1665" s="31">
        <f t="shared" si="502"/>
        <v>0</v>
      </c>
      <c r="BC1665" s="31">
        <f t="shared" si="503"/>
        <v>0</v>
      </c>
      <c r="BM1665" s="2" t="s">
        <v>35</v>
      </c>
      <c r="BN1665" s="2" t="s">
        <v>35</v>
      </c>
    </row>
    <row r="1666" spans="1:66" x14ac:dyDescent="0.25">
      <c r="A1666" s="50">
        <v>1655</v>
      </c>
      <c r="B1666" s="50">
        <v>1414</v>
      </c>
      <c r="C1666" s="50" t="str">
        <f t="shared" si="472"/>
        <v>13856_1_8165</v>
      </c>
      <c r="D1666" s="50">
        <v>1</v>
      </c>
      <c r="E1666" s="51">
        <f t="shared" si="494"/>
        <v>138560001</v>
      </c>
      <c r="F1666" s="76" t="str">
        <f t="shared" si="471"/>
        <v>13856_1</v>
      </c>
      <c r="G1666" s="80">
        <v>13856</v>
      </c>
      <c r="H1666" s="52">
        <v>1</v>
      </c>
      <c r="I1666" s="52">
        <v>8165</v>
      </c>
      <c r="J1666" s="53" t="str">
        <f t="shared" si="495"/>
        <v>ok</v>
      </c>
      <c r="K1666" s="54" t="str">
        <f t="shared" si="504"/>
        <v>13856_1</v>
      </c>
      <c r="L1666" s="54">
        <v>13856</v>
      </c>
      <c r="M1666" s="54">
        <v>1</v>
      </c>
      <c r="N1666" s="54">
        <v>7747</v>
      </c>
      <c r="O1666" s="55">
        <v>122</v>
      </c>
      <c r="P1666" s="55">
        <v>51</v>
      </c>
      <c r="Q1666" s="55">
        <v>11</v>
      </c>
      <c r="R1666" s="55">
        <v>4</v>
      </c>
      <c r="S1666" s="52">
        <v>0</v>
      </c>
      <c r="T1666" s="56">
        <v>359</v>
      </c>
      <c r="U1666" s="56">
        <v>11</v>
      </c>
      <c r="V1666" s="56">
        <v>376</v>
      </c>
      <c r="W1666" s="56">
        <v>122</v>
      </c>
      <c r="X1666" s="57">
        <v>0.51</v>
      </c>
      <c r="Y1666" s="109"/>
      <c r="Z1666" s="109"/>
      <c r="AA1666" s="109"/>
      <c r="AB1666" s="109"/>
      <c r="AC1666" s="56">
        <v>69</v>
      </c>
      <c r="AD1666" s="52" t="s">
        <v>35</v>
      </c>
      <c r="AE1666" s="52" t="s">
        <v>35</v>
      </c>
      <c r="AF1666" s="52" t="s">
        <v>35</v>
      </c>
      <c r="AG1666" s="52"/>
      <c r="AH1666" s="106"/>
      <c r="AI1666" s="59"/>
      <c r="AJ1666" s="68" t="s">
        <v>10</v>
      </c>
      <c r="AK1666" t="s">
        <v>10</v>
      </c>
      <c r="AL1666" s="30" t="s">
        <v>10</v>
      </c>
      <c r="AM1666" s="39"/>
      <c r="AN1666" s="115" t="s">
        <v>10</v>
      </c>
      <c r="AO1666" s="30"/>
      <c r="AQ1666" s="5"/>
      <c r="AS1666" s="37"/>
      <c r="AT1666" s="30" t="s">
        <v>10</v>
      </c>
      <c r="AV1666" t="str">
        <f t="shared" si="496"/>
        <v>musta</v>
      </c>
      <c r="AW1666" t="str">
        <f t="shared" si="497"/>
        <v>musta</v>
      </c>
      <c r="AX1666" t="str">
        <f t="shared" si="498"/>
        <v>musta</v>
      </c>
      <c r="AY1666" s="31">
        <f t="shared" si="499"/>
        <v>1</v>
      </c>
      <c r="AZ1666" s="31">
        <f t="shared" si="500"/>
        <v>1</v>
      </c>
      <c r="BA1666" s="31">
        <f t="shared" si="501"/>
        <v>0</v>
      </c>
      <c r="BB1666" s="31">
        <f t="shared" si="502"/>
        <v>0</v>
      </c>
      <c r="BC1666" s="31">
        <f t="shared" si="503"/>
        <v>0</v>
      </c>
      <c r="BM1666" s="2" t="s">
        <v>35</v>
      </c>
      <c r="BN1666" s="2" t="s">
        <v>35</v>
      </c>
    </row>
    <row r="1667" spans="1:66" x14ac:dyDescent="0.25">
      <c r="A1667" s="50">
        <v>1656</v>
      </c>
      <c r="B1667" s="50">
        <v>1415</v>
      </c>
      <c r="C1667" s="50" t="str">
        <f t="shared" si="472"/>
        <v>13856_2_6127</v>
      </c>
      <c r="D1667" s="50">
        <v>1</v>
      </c>
      <c r="E1667" s="51">
        <f t="shared" si="494"/>
        <v>138560002</v>
      </c>
      <c r="F1667" s="76" t="str">
        <f t="shared" si="471"/>
        <v>13856_2</v>
      </c>
      <c r="G1667" s="80">
        <v>13856</v>
      </c>
      <c r="H1667" s="52">
        <v>2</v>
      </c>
      <c r="I1667" s="52">
        <v>6127</v>
      </c>
      <c r="J1667" s="53" t="str">
        <f t="shared" si="495"/>
        <v>ok</v>
      </c>
      <c r="K1667" s="54" t="str">
        <f t="shared" si="504"/>
        <v>13856_2</v>
      </c>
      <c r="L1667" s="54">
        <v>13856</v>
      </c>
      <c r="M1667" s="54">
        <v>2</v>
      </c>
      <c r="N1667" s="54">
        <v>5809</v>
      </c>
      <c r="O1667" s="55">
        <v>139</v>
      </c>
      <c r="P1667" s="55">
        <v>80</v>
      </c>
      <c r="Q1667" s="55">
        <v>17</v>
      </c>
      <c r="R1667" s="55">
        <v>9</v>
      </c>
      <c r="S1667" s="52">
        <v>0</v>
      </c>
      <c r="T1667" s="56">
        <v>115</v>
      </c>
      <c r="U1667" s="56">
        <v>4</v>
      </c>
      <c r="V1667" s="56">
        <v>119</v>
      </c>
      <c r="W1667" s="56">
        <v>139</v>
      </c>
      <c r="X1667" s="57">
        <v>0.8</v>
      </c>
      <c r="Y1667" s="109"/>
      <c r="Z1667" s="109"/>
      <c r="AA1667" s="109"/>
      <c r="AB1667" s="109"/>
      <c r="AC1667" s="56">
        <v>22</v>
      </c>
      <c r="AD1667" s="52" t="s">
        <v>35</v>
      </c>
      <c r="AE1667" s="52" t="s">
        <v>35</v>
      </c>
      <c r="AF1667" s="52" t="s">
        <v>35</v>
      </c>
      <c r="AG1667" s="52"/>
      <c r="AH1667" s="106"/>
      <c r="AI1667" s="59"/>
      <c r="AJ1667" s="68" t="s">
        <v>10</v>
      </c>
      <c r="AK1667" t="s">
        <v>10</v>
      </c>
      <c r="AL1667" s="30" t="s">
        <v>10</v>
      </c>
      <c r="AM1667" s="39"/>
      <c r="AN1667" s="115" t="s">
        <v>10</v>
      </c>
      <c r="AO1667" s="30"/>
      <c r="AQ1667" s="5"/>
      <c r="AS1667" s="37"/>
      <c r="AT1667" s="30" t="s">
        <v>10</v>
      </c>
      <c r="AV1667" t="str">
        <f t="shared" si="496"/>
        <v>musta</v>
      </c>
      <c r="AW1667" t="str">
        <f t="shared" si="497"/>
        <v>musta</v>
      </c>
      <c r="AX1667" t="str">
        <f t="shared" si="498"/>
        <v>musta</v>
      </c>
      <c r="AY1667" s="31">
        <f t="shared" si="499"/>
        <v>10</v>
      </c>
      <c r="AZ1667" s="31">
        <f t="shared" si="500"/>
        <v>10</v>
      </c>
      <c r="BA1667" s="31">
        <f t="shared" si="501"/>
        <v>0</v>
      </c>
      <c r="BB1667" s="31">
        <f t="shared" si="502"/>
        <v>0</v>
      </c>
      <c r="BC1667" s="31">
        <f t="shared" si="503"/>
        <v>0</v>
      </c>
      <c r="BM1667" s="2" t="s">
        <v>35</v>
      </c>
      <c r="BN1667" s="2" t="s">
        <v>35</v>
      </c>
    </row>
    <row r="1668" spans="1:66" x14ac:dyDescent="0.25">
      <c r="A1668" s="50">
        <v>1657</v>
      </c>
      <c r="B1668" s="50">
        <v>1416</v>
      </c>
      <c r="C1668" s="50" t="str">
        <f t="shared" si="472"/>
        <v>13857_1_4583</v>
      </c>
      <c r="D1668" s="50">
        <v>1</v>
      </c>
      <c r="E1668" s="51">
        <f t="shared" si="494"/>
        <v>138570001</v>
      </c>
      <c r="F1668" s="76" t="str">
        <f t="shared" si="471"/>
        <v>13857_1</v>
      </c>
      <c r="G1668" s="80">
        <v>13857</v>
      </c>
      <c r="H1668" s="52">
        <v>1</v>
      </c>
      <c r="I1668" s="52">
        <v>4583</v>
      </c>
      <c r="J1668" s="53" t="str">
        <f t="shared" si="495"/>
        <v>ok</v>
      </c>
      <c r="K1668" s="54" t="str">
        <f t="shared" si="504"/>
        <v>13857_1</v>
      </c>
      <c r="L1668" s="54">
        <v>13857</v>
      </c>
      <c r="M1668" s="54">
        <v>1</v>
      </c>
      <c r="N1668" s="54">
        <v>10476</v>
      </c>
      <c r="O1668" s="55">
        <v>90</v>
      </c>
      <c r="P1668" s="55">
        <v>89</v>
      </c>
      <c r="Q1668" s="55">
        <v>17</v>
      </c>
      <c r="R1668" s="55">
        <v>17</v>
      </c>
      <c r="S1668" s="52">
        <v>0</v>
      </c>
      <c r="T1668" s="56">
        <v>110</v>
      </c>
      <c r="U1668" s="56">
        <v>10</v>
      </c>
      <c r="V1668" s="56">
        <v>117</v>
      </c>
      <c r="W1668" s="56">
        <v>90</v>
      </c>
      <c r="X1668" s="57">
        <v>0.89</v>
      </c>
      <c r="Y1668" s="109"/>
      <c r="Z1668" s="109"/>
      <c r="AA1668" s="109"/>
      <c r="AB1668" s="109"/>
      <c r="AC1668" s="56">
        <v>30</v>
      </c>
      <c r="AD1668" s="52" t="s">
        <v>35</v>
      </c>
      <c r="AE1668" s="52" t="s">
        <v>35</v>
      </c>
      <c r="AF1668" s="52" t="s">
        <v>35</v>
      </c>
      <c r="AG1668" s="52"/>
      <c r="AH1668" s="106"/>
      <c r="AI1668" s="59"/>
      <c r="AJ1668" s="68" t="s">
        <v>10</v>
      </c>
      <c r="AK1668" t="s">
        <v>10</v>
      </c>
      <c r="AL1668" s="30" t="s">
        <v>10</v>
      </c>
      <c r="AM1668" s="39"/>
      <c r="AN1668" s="115" t="s">
        <v>10</v>
      </c>
      <c r="AO1668" s="30"/>
      <c r="AQ1668" s="5"/>
      <c r="AS1668" s="37"/>
      <c r="AT1668" s="30" t="s">
        <v>10</v>
      </c>
      <c r="AV1668" t="str">
        <f t="shared" si="496"/>
        <v>musta</v>
      </c>
      <c r="AW1668" t="str">
        <f t="shared" si="497"/>
        <v>musta</v>
      </c>
      <c r="AX1668" t="str">
        <f t="shared" si="498"/>
        <v>musta</v>
      </c>
      <c r="AY1668" s="31">
        <f t="shared" si="499"/>
        <v>10</v>
      </c>
      <c r="AZ1668" s="31">
        <f t="shared" si="500"/>
        <v>10</v>
      </c>
      <c r="BA1668" s="31">
        <f t="shared" si="501"/>
        <v>0</v>
      </c>
      <c r="BB1668" s="31">
        <f t="shared" si="502"/>
        <v>0</v>
      </c>
      <c r="BC1668" s="31">
        <f t="shared" si="503"/>
        <v>0</v>
      </c>
      <c r="BM1668" s="2" t="s">
        <v>35</v>
      </c>
      <c r="BN1668" s="2" t="s">
        <v>35</v>
      </c>
    </row>
    <row r="1669" spans="1:66" x14ac:dyDescent="0.25">
      <c r="A1669" s="50">
        <v>1658</v>
      </c>
      <c r="B1669" s="50">
        <v>1417</v>
      </c>
      <c r="C1669" s="50" t="str">
        <f t="shared" si="472"/>
        <v>13857_2_6440</v>
      </c>
      <c r="D1669" s="50">
        <v>1</v>
      </c>
      <c r="E1669" s="51">
        <f t="shared" si="494"/>
        <v>138570002</v>
      </c>
      <c r="F1669" s="76" t="str">
        <f t="shared" si="471"/>
        <v>13857_2</v>
      </c>
      <c r="G1669" s="80">
        <v>13857</v>
      </c>
      <c r="H1669" s="52">
        <v>2</v>
      </c>
      <c r="I1669" s="52">
        <v>6440</v>
      </c>
      <c r="J1669" s="53" t="str">
        <f t="shared" si="495"/>
        <v>huom!</v>
      </c>
      <c r="K1669" s="54"/>
      <c r="L1669" s="54"/>
      <c r="M1669" s="54"/>
      <c r="N1669" s="54"/>
      <c r="O1669" s="55">
        <v>90</v>
      </c>
      <c r="P1669" s="55">
        <v>89</v>
      </c>
      <c r="Q1669" s="55">
        <v>17</v>
      </c>
      <c r="R1669" s="55">
        <v>17</v>
      </c>
      <c r="S1669" s="52">
        <v>0</v>
      </c>
      <c r="T1669" s="56">
        <v>110</v>
      </c>
      <c r="U1669" s="56">
        <v>10</v>
      </c>
      <c r="V1669" s="56">
        <v>117</v>
      </c>
      <c r="W1669" s="56">
        <v>90</v>
      </c>
      <c r="X1669" s="57">
        <v>0.89</v>
      </c>
      <c r="Y1669" s="109"/>
      <c r="Z1669" s="109"/>
      <c r="AA1669" s="109"/>
      <c r="AB1669" s="109"/>
      <c r="AC1669" s="56">
        <v>36</v>
      </c>
      <c r="AD1669" s="52" t="s">
        <v>35</v>
      </c>
      <c r="AE1669" s="52" t="s">
        <v>35</v>
      </c>
      <c r="AF1669" s="52" t="s">
        <v>35</v>
      </c>
      <c r="AG1669" s="52"/>
      <c r="AH1669" s="106"/>
      <c r="AI1669" s="59"/>
      <c r="AJ1669" s="68" t="s">
        <v>10</v>
      </c>
      <c r="AK1669" t="s">
        <v>10</v>
      </c>
      <c r="AL1669" s="30" t="s">
        <v>10</v>
      </c>
      <c r="AM1669" s="39"/>
      <c r="AN1669" s="115" t="s">
        <v>10</v>
      </c>
      <c r="AO1669" s="30"/>
      <c r="AQ1669" s="5"/>
      <c r="AS1669" s="37"/>
      <c r="AT1669" s="30" t="s">
        <v>10</v>
      </c>
      <c r="AV1669" t="str">
        <f t="shared" si="496"/>
        <v>musta</v>
      </c>
      <c r="AW1669" t="str">
        <f t="shared" si="497"/>
        <v>musta</v>
      </c>
      <c r="AX1669" t="str">
        <f t="shared" si="498"/>
        <v>musta</v>
      </c>
      <c r="AY1669" s="31">
        <f t="shared" si="499"/>
        <v>10</v>
      </c>
      <c r="AZ1669" s="31">
        <f t="shared" si="500"/>
        <v>10</v>
      </c>
      <c r="BA1669" s="31">
        <f t="shared" si="501"/>
        <v>0</v>
      </c>
      <c r="BB1669" s="31">
        <f t="shared" si="502"/>
        <v>0</v>
      </c>
      <c r="BC1669" s="31">
        <f t="shared" si="503"/>
        <v>0</v>
      </c>
      <c r="BM1669" s="2" t="s">
        <v>35</v>
      </c>
      <c r="BN1669" s="2" t="s">
        <v>35</v>
      </c>
    </row>
    <row r="1670" spans="1:66" x14ac:dyDescent="0.25">
      <c r="A1670" s="50">
        <v>1659</v>
      </c>
      <c r="B1670" s="50">
        <v>1418</v>
      </c>
      <c r="C1670" s="50" t="str">
        <f t="shared" si="472"/>
        <v>13857_3_6128</v>
      </c>
      <c r="D1670" s="50">
        <v>1</v>
      </c>
      <c r="E1670" s="51">
        <f t="shared" si="494"/>
        <v>138570003</v>
      </c>
      <c r="F1670" s="76" t="str">
        <f t="shared" si="471"/>
        <v>13857_3</v>
      </c>
      <c r="G1670" s="80">
        <v>13857</v>
      </c>
      <c r="H1670" s="52">
        <v>3</v>
      </c>
      <c r="I1670" s="52">
        <v>6128</v>
      </c>
      <c r="J1670" s="53" t="str">
        <f t="shared" si="495"/>
        <v>ok</v>
      </c>
      <c r="K1670" s="54" t="str">
        <f t="shared" ref="K1670:K1675" si="505">CONCATENATE(L1670,"_",M1670)</f>
        <v>13857_3</v>
      </c>
      <c r="L1670" s="54">
        <v>13857</v>
      </c>
      <c r="M1670" s="54">
        <v>3</v>
      </c>
      <c r="N1670" s="54">
        <v>5901</v>
      </c>
      <c r="O1670" s="55">
        <v>953</v>
      </c>
      <c r="P1670" s="55">
        <v>95</v>
      </c>
      <c r="Q1670" s="55">
        <v>824</v>
      </c>
      <c r="R1670" s="55">
        <v>82</v>
      </c>
      <c r="S1670" s="52">
        <v>0</v>
      </c>
      <c r="T1670" s="56">
        <v>103</v>
      </c>
      <c r="U1670" s="56">
        <v>7</v>
      </c>
      <c r="V1670" s="56">
        <v>116</v>
      </c>
      <c r="W1670" s="56">
        <v>953</v>
      </c>
      <c r="X1670" s="57">
        <v>0.95</v>
      </c>
      <c r="Y1670" s="109"/>
      <c r="Z1670" s="109"/>
      <c r="AA1670" s="109"/>
      <c r="AB1670" s="109"/>
      <c r="AC1670" s="56">
        <v>39</v>
      </c>
      <c r="AD1670" s="52" t="s">
        <v>35</v>
      </c>
      <c r="AE1670" s="52" t="s">
        <v>35</v>
      </c>
      <c r="AF1670" s="52" t="s">
        <v>35</v>
      </c>
      <c r="AG1670" s="52"/>
      <c r="AH1670" s="106"/>
      <c r="AI1670" s="59"/>
      <c r="AJ1670" s="68" t="s">
        <v>10</v>
      </c>
      <c r="AK1670" t="s">
        <v>10</v>
      </c>
      <c r="AL1670" s="30" t="s">
        <v>10</v>
      </c>
      <c r="AM1670" s="39"/>
      <c r="AN1670" s="115" t="s">
        <v>10</v>
      </c>
      <c r="AO1670" s="30"/>
      <c r="AQ1670" s="5"/>
      <c r="AS1670" s="37"/>
      <c r="AT1670" s="30" t="s">
        <v>10</v>
      </c>
      <c r="AV1670" t="str">
        <f t="shared" si="496"/>
        <v>musta</v>
      </c>
      <c r="AW1670" t="str">
        <f t="shared" si="497"/>
        <v>musta</v>
      </c>
      <c r="AX1670" t="str">
        <f t="shared" si="498"/>
        <v>musta</v>
      </c>
      <c r="AY1670" s="31">
        <f t="shared" si="499"/>
        <v>10</v>
      </c>
      <c r="AZ1670" s="31">
        <f t="shared" si="500"/>
        <v>10</v>
      </c>
      <c r="BA1670" s="31">
        <f t="shared" si="501"/>
        <v>0</v>
      </c>
      <c r="BB1670" s="31">
        <f t="shared" si="502"/>
        <v>0</v>
      </c>
      <c r="BC1670" s="31">
        <f t="shared" si="503"/>
        <v>0</v>
      </c>
      <c r="BM1670" s="2" t="s">
        <v>35</v>
      </c>
      <c r="BN1670" s="2" t="s">
        <v>35</v>
      </c>
    </row>
    <row r="1671" spans="1:66" x14ac:dyDescent="0.25">
      <c r="A1671" s="50">
        <v>1660</v>
      </c>
      <c r="B1671" s="50">
        <v>1419</v>
      </c>
      <c r="C1671" s="50" t="str">
        <f t="shared" si="472"/>
        <v>13857_4_3575</v>
      </c>
      <c r="D1671" s="50">
        <v>1</v>
      </c>
      <c r="E1671" s="51">
        <f t="shared" si="494"/>
        <v>138570004</v>
      </c>
      <c r="F1671" s="76" t="str">
        <f t="shared" si="471"/>
        <v>13857_4</v>
      </c>
      <c r="G1671" s="80">
        <v>13857</v>
      </c>
      <c r="H1671" s="52">
        <v>4</v>
      </c>
      <c r="I1671" s="52">
        <v>3575</v>
      </c>
      <c r="J1671" s="53" t="str">
        <f t="shared" si="495"/>
        <v>ok</v>
      </c>
      <c r="K1671" s="54" t="str">
        <f t="shared" si="505"/>
        <v>13857_4</v>
      </c>
      <c r="L1671" s="54">
        <v>13857</v>
      </c>
      <c r="M1671" s="54">
        <v>4</v>
      </c>
      <c r="N1671" s="54">
        <v>3458</v>
      </c>
      <c r="O1671" s="55">
        <v>943</v>
      </c>
      <c r="P1671" s="55">
        <v>93</v>
      </c>
      <c r="Q1671" s="55">
        <v>816</v>
      </c>
      <c r="R1671" s="55">
        <v>80</v>
      </c>
      <c r="S1671" s="52">
        <v>0</v>
      </c>
      <c r="T1671" s="56">
        <v>103</v>
      </c>
      <c r="U1671" s="56">
        <v>7</v>
      </c>
      <c r="V1671" s="56">
        <v>116</v>
      </c>
      <c r="W1671" s="56">
        <v>943</v>
      </c>
      <c r="X1671" s="57">
        <v>0.93</v>
      </c>
      <c r="Y1671" s="109"/>
      <c r="Z1671" s="109"/>
      <c r="AA1671" s="109"/>
      <c r="AB1671" s="109"/>
      <c r="AC1671" s="56">
        <v>38</v>
      </c>
      <c r="AD1671" s="52" t="s">
        <v>35</v>
      </c>
      <c r="AE1671" s="52" t="s">
        <v>35</v>
      </c>
      <c r="AF1671" s="52" t="s">
        <v>35</v>
      </c>
      <c r="AG1671" s="52"/>
      <c r="AH1671" s="106"/>
      <c r="AI1671" s="59"/>
      <c r="AJ1671" s="68" t="s">
        <v>10</v>
      </c>
      <c r="AK1671" t="s">
        <v>10</v>
      </c>
      <c r="AL1671" s="30" t="s">
        <v>10</v>
      </c>
      <c r="AM1671" s="39"/>
      <c r="AN1671" s="115" t="s">
        <v>10</v>
      </c>
      <c r="AO1671" s="30"/>
      <c r="AQ1671" s="5"/>
      <c r="AS1671" s="37"/>
      <c r="AT1671" s="30" t="s">
        <v>10</v>
      </c>
      <c r="AV1671" t="str">
        <f t="shared" si="496"/>
        <v>musta</v>
      </c>
      <c r="AW1671" t="str">
        <f t="shared" si="497"/>
        <v>musta</v>
      </c>
      <c r="AX1671" t="str">
        <f t="shared" si="498"/>
        <v>musta</v>
      </c>
      <c r="AY1671" s="31">
        <f t="shared" si="499"/>
        <v>10</v>
      </c>
      <c r="AZ1671" s="31">
        <f t="shared" si="500"/>
        <v>10</v>
      </c>
      <c r="BA1671" s="31">
        <f t="shared" si="501"/>
        <v>0</v>
      </c>
      <c r="BB1671" s="31">
        <f t="shared" si="502"/>
        <v>0</v>
      </c>
      <c r="BC1671" s="31">
        <f t="shared" si="503"/>
        <v>0</v>
      </c>
      <c r="BM1671" s="2" t="s">
        <v>35</v>
      </c>
      <c r="BN1671" s="2" t="s">
        <v>35</v>
      </c>
    </row>
    <row r="1672" spans="1:66" x14ac:dyDescent="0.25">
      <c r="A1672" s="50">
        <v>1661</v>
      </c>
      <c r="B1672" s="50">
        <v>1420</v>
      </c>
      <c r="C1672" s="50" t="str">
        <f t="shared" si="472"/>
        <v>13859_1_5167</v>
      </c>
      <c r="D1672" s="50">
        <v>1</v>
      </c>
      <c r="E1672" s="51">
        <f t="shared" si="494"/>
        <v>138590001</v>
      </c>
      <c r="F1672" s="76" t="str">
        <f t="shared" si="471"/>
        <v>13859_1</v>
      </c>
      <c r="G1672" s="80">
        <v>13859</v>
      </c>
      <c r="H1672" s="52">
        <v>1</v>
      </c>
      <c r="I1672" s="52">
        <v>5167</v>
      </c>
      <c r="J1672" s="53" t="str">
        <f t="shared" si="495"/>
        <v>ok</v>
      </c>
      <c r="K1672" s="54" t="str">
        <f t="shared" si="505"/>
        <v>13859_1</v>
      </c>
      <c r="L1672" s="54">
        <v>13859</v>
      </c>
      <c r="M1672" s="54">
        <v>1</v>
      </c>
      <c r="N1672" s="54">
        <v>4876</v>
      </c>
      <c r="O1672" s="55">
        <v>22</v>
      </c>
      <c r="P1672" s="55">
        <v>35</v>
      </c>
      <c r="Q1672" s="55">
        <v>13</v>
      </c>
      <c r="R1672" s="55">
        <v>20</v>
      </c>
      <c r="S1672" s="52">
        <v>0</v>
      </c>
      <c r="T1672" s="56">
        <v>118</v>
      </c>
      <c r="U1672" s="56">
        <v>4</v>
      </c>
      <c r="V1672" s="56">
        <v>112</v>
      </c>
      <c r="W1672" s="56">
        <v>22</v>
      </c>
      <c r="X1672" s="57">
        <v>0.35</v>
      </c>
      <c r="Y1672" s="109"/>
      <c r="Z1672" s="109"/>
      <c r="AA1672" s="109"/>
      <c r="AB1672" s="109"/>
      <c r="AC1672" s="56">
        <v>29</v>
      </c>
      <c r="AD1672" s="52" t="s">
        <v>35</v>
      </c>
      <c r="AE1672" s="52" t="s">
        <v>35</v>
      </c>
      <c r="AF1672" s="52" t="s">
        <v>35</v>
      </c>
      <c r="AG1672" s="52"/>
      <c r="AH1672" s="106"/>
      <c r="AI1672" s="59"/>
      <c r="AJ1672" s="68" t="s">
        <v>10</v>
      </c>
      <c r="AK1672" t="s">
        <v>10</v>
      </c>
      <c r="AL1672" s="30" t="s">
        <v>10</v>
      </c>
      <c r="AM1672" s="39"/>
      <c r="AN1672" s="115" t="s">
        <v>10</v>
      </c>
      <c r="AO1672" s="30"/>
      <c r="AQ1672" s="5"/>
      <c r="AS1672" s="37"/>
      <c r="AT1672" s="30" t="s">
        <v>10</v>
      </c>
      <c r="AV1672" t="str">
        <f t="shared" si="496"/>
        <v>musta</v>
      </c>
      <c r="AW1672" t="str">
        <f t="shared" si="497"/>
        <v>musta</v>
      </c>
      <c r="AX1672" t="str">
        <f t="shared" si="498"/>
        <v>musta</v>
      </c>
      <c r="AY1672" s="31">
        <f t="shared" si="499"/>
        <v>0</v>
      </c>
      <c r="AZ1672" s="31">
        <f t="shared" si="500"/>
        <v>0</v>
      </c>
      <c r="BA1672" s="31">
        <f t="shared" si="501"/>
        <v>0</v>
      </c>
      <c r="BB1672" s="31">
        <f t="shared" si="502"/>
        <v>0</v>
      </c>
      <c r="BC1672" s="31">
        <f t="shared" si="503"/>
        <v>0</v>
      </c>
      <c r="BM1672" s="2" t="s">
        <v>35</v>
      </c>
      <c r="BN1672" s="2" t="s">
        <v>35</v>
      </c>
    </row>
    <row r="1673" spans="1:66" x14ac:dyDescent="0.25">
      <c r="A1673" s="50">
        <v>1662</v>
      </c>
      <c r="B1673" s="50">
        <v>1421</v>
      </c>
      <c r="C1673" s="50" t="str">
        <f t="shared" si="472"/>
        <v>13861_1_6355</v>
      </c>
      <c r="D1673" s="50">
        <v>1</v>
      </c>
      <c r="E1673" s="51">
        <f t="shared" si="494"/>
        <v>138610001</v>
      </c>
      <c r="F1673" s="76" t="str">
        <f t="shared" si="471"/>
        <v>13861_1</v>
      </c>
      <c r="G1673" s="80">
        <v>13861</v>
      </c>
      <c r="H1673" s="52">
        <v>1</v>
      </c>
      <c r="I1673" s="52">
        <v>6355</v>
      </c>
      <c r="J1673" s="53" t="str">
        <f t="shared" si="495"/>
        <v>ok</v>
      </c>
      <c r="K1673" s="54" t="str">
        <f t="shared" si="505"/>
        <v>13861_1</v>
      </c>
      <c r="L1673" s="54">
        <v>13861</v>
      </c>
      <c r="M1673" s="54">
        <v>1</v>
      </c>
      <c r="N1673" s="54">
        <v>5898</v>
      </c>
      <c r="O1673" s="55">
        <v>261</v>
      </c>
      <c r="P1673" s="55">
        <v>52</v>
      </c>
      <c r="Q1673" s="55">
        <v>241</v>
      </c>
      <c r="R1673" s="55">
        <v>34</v>
      </c>
      <c r="S1673" s="52">
        <v>0</v>
      </c>
      <c r="T1673" s="56">
        <v>34</v>
      </c>
      <c r="U1673" s="56">
        <v>1</v>
      </c>
      <c r="V1673" s="56">
        <v>42</v>
      </c>
      <c r="W1673" s="56">
        <v>261</v>
      </c>
      <c r="X1673" s="57">
        <v>0.52</v>
      </c>
      <c r="Y1673" s="109"/>
      <c r="Z1673" s="109"/>
      <c r="AA1673" s="109"/>
      <c r="AB1673" s="109"/>
      <c r="AC1673" s="56">
        <v>35</v>
      </c>
      <c r="AD1673" s="52" t="s">
        <v>35</v>
      </c>
      <c r="AE1673" s="52" t="s">
        <v>35</v>
      </c>
      <c r="AF1673" s="52" t="s">
        <v>35</v>
      </c>
      <c r="AG1673" s="52"/>
      <c r="AH1673" s="106"/>
      <c r="AI1673" s="59"/>
      <c r="AJ1673" s="68" t="s">
        <v>10</v>
      </c>
      <c r="AK1673" t="s">
        <v>10</v>
      </c>
      <c r="AL1673" s="30" t="s">
        <v>10</v>
      </c>
      <c r="AM1673" s="39"/>
      <c r="AN1673" s="115" t="s">
        <v>10</v>
      </c>
      <c r="AO1673" s="30"/>
      <c r="AQ1673" s="5"/>
      <c r="AS1673" s="37"/>
      <c r="AT1673" s="30" t="s">
        <v>10</v>
      </c>
      <c r="AV1673" t="str">
        <f t="shared" si="496"/>
        <v>musta</v>
      </c>
      <c r="AW1673" t="str">
        <f t="shared" si="497"/>
        <v>musta</v>
      </c>
      <c r="AX1673" t="str">
        <f t="shared" si="498"/>
        <v>musta</v>
      </c>
      <c r="AY1673" s="31">
        <f t="shared" si="499"/>
        <v>1</v>
      </c>
      <c r="AZ1673" s="31">
        <f t="shared" si="500"/>
        <v>1</v>
      </c>
      <c r="BA1673" s="31">
        <f t="shared" si="501"/>
        <v>0</v>
      </c>
      <c r="BB1673" s="31">
        <f t="shared" si="502"/>
        <v>0</v>
      </c>
      <c r="BC1673" s="31">
        <f t="shared" si="503"/>
        <v>0</v>
      </c>
      <c r="BM1673" s="2" t="s">
        <v>35</v>
      </c>
      <c r="BN1673" s="2" t="s">
        <v>35</v>
      </c>
    </row>
    <row r="1674" spans="1:66" x14ac:dyDescent="0.25">
      <c r="A1674" s="50">
        <v>1663</v>
      </c>
      <c r="B1674" s="50">
        <v>1422</v>
      </c>
      <c r="C1674" s="50" t="str">
        <f t="shared" si="472"/>
        <v>13862_1_5178</v>
      </c>
      <c r="D1674" s="50">
        <v>1</v>
      </c>
      <c r="E1674" s="51">
        <f t="shared" si="494"/>
        <v>138620001</v>
      </c>
      <c r="F1674" s="76" t="str">
        <f t="shared" si="471"/>
        <v>13862_1</v>
      </c>
      <c r="G1674" s="80">
        <v>13862</v>
      </c>
      <c r="H1674" s="52">
        <v>1</v>
      </c>
      <c r="I1674" s="52">
        <v>5178</v>
      </c>
      <c r="J1674" s="53" t="str">
        <f t="shared" si="495"/>
        <v>ok</v>
      </c>
      <c r="K1674" s="54" t="str">
        <f t="shared" si="505"/>
        <v>13862_1</v>
      </c>
      <c r="L1674" s="54">
        <v>13862</v>
      </c>
      <c r="M1674" s="54">
        <v>1</v>
      </c>
      <c r="N1674" s="54">
        <v>4705</v>
      </c>
      <c r="O1674" s="55">
        <v>895</v>
      </c>
      <c r="P1674" s="55">
        <v>95</v>
      </c>
      <c r="Q1674" s="55">
        <v>829</v>
      </c>
      <c r="R1674" s="55">
        <v>88</v>
      </c>
      <c r="S1674" s="52">
        <v>0</v>
      </c>
      <c r="T1674" s="56">
        <v>62</v>
      </c>
      <c r="U1674" s="56">
        <v>2</v>
      </c>
      <c r="V1674" s="56">
        <v>76</v>
      </c>
      <c r="W1674" s="56">
        <v>895</v>
      </c>
      <c r="X1674" s="57">
        <v>0.95</v>
      </c>
      <c r="Y1674" s="109"/>
      <c r="Z1674" s="109"/>
      <c r="AA1674" s="109"/>
      <c r="AB1674" s="109"/>
      <c r="AC1674" s="56">
        <v>37</v>
      </c>
      <c r="AD1674" s="52" t="s">
        <v>35</v>
      </c>
      <c r="AE1674" s="52" t="s">
        <v>35</v>
      </c>
      <c r="AF1674" s="52" t="s">
        <v>35</v>
      </c>
      <c r="AG1674" s="52"/>
      <c r="AH1674" s="106"/>
      <c r="AI1674" s="59"/>
      <c r="AJ1674" s="68" t="s">
        <v>10</v>
      </c>
      <c r="AK1674" t="s">
        <v>10</v>
      </c>
      <c r="AL1674" s="30" t="s">
        <v>10</v>
      </c>
      <c r="AM1674" s="39"/>
      <c r="AN1674" s="115" t="s">
        <v>10</v>
      </c>
      <c r="AO1674" s="30"/>
      <c r="AQ1674" s="5"/>
      <c r="AS1674" s="37"/>
      <c r="AT1674" s="30" t="s">
        <v>10</v>
      </c>
      <c r="AV1674" t="str">
        <f t="shared" si="496"/>
        <v>musta</v>
      </c>
      <c r="AW1674" t="str">
        <f t="shared" si="497"/>
        <v>musta</v>
      </c>
      <c r="AX1674" t="str">
        <f t="shared" si="498"/>
        <v>musta</v>
      </c>
      <c r="AY1674" s="31">
        <f t="shared" si="499"/>
        <v>10</v>
      </c>
      <c r="AZ1674" s="31">
        <f t="shared" si="500"/>
        <v>10</v>
      </c>
      <c r="BA1674" s="31">
        <f t="shared" si="501"/>
        <v>0</v>
      </c>
      <c r="BB1674" s="31">
        <f t="shared" si="502"/>
        <v>0</v>
      </c>
      <c r="BC1674" s="31">
        <f t="shared" si="503"/>
        <v>0</v>
      </c>
      <c r="BM1674" s="2" t="s">
        <v>35</v>
      </c>
      <c r="BN1674" s="2" t="s">
        <v>35</v>
      </c>
    </row>
    <row r="1675" spans="1:66" x14ac:dyDescent="0.25">
      <c r="A1675" s="50">
        <v>1664</v>
      </c>
      <c r="B1675" s="50">
        <v>1423</v>
      </c>
      <c r="C1675" s="50" t="str">
        <f t="shared" si="472"/>
        <v>13863_1_12006</v>
      </c>
      <c r="D1675" s="50">
        <v>1</v>
      </c>
      <c r="E1675" s="51">
        <f t="shared" si="494"/>
        <v>138630001</v>
      </c>
      <c r="F1675" s="76" t="str">
        <f t="shared" si="471"/>
        <v>13863_1</v>
      </c>
      <c r="G1675" s="80">
        <v>13863</v>
      </c>
      <c r="H1675" s="52">
        <v>1</v>
      </c>
      <c r="I1675" s="52">
        <v>12006</v>
      </c>
      <c r="J1675" s="53" t="str">
        <f t="shared" si="495"/>
        <v>ok</v>
      </c>
      <c r="K1675" s="54" t="str">
        <f t="shared" si="505"/>
        <v>13863_1</v>
      </c>
      <c r="L1675" s="54">
        <v>13863</v>
      </c>
      <c r="M1675" s="54">
        <v>1</v>
      </c>
      <c r="N1675" s="54">
        <v>11284</v>
      </c>
      <c r="O1675" s="55">
        <v>26</v>
      </c>
      <c r="P1675" s="55">
        <v>57</v>
      </c>
      <c r="Q1675" s="55">
        <v>14</v>
      </c>
      <c r="R1675" s="55">
        <v>26</v>
      </c>
      <c r="S1675" s="52">
        <v>0</v>
      </c>
      <c r="T1675" s="56">
        <v>50</v>
      </c>
      <c r="U1675" s="56">
        <v>1</v>
      </c>
      <c r="V1675" s="56">
        <v>62</v>
      </c>
      <c r="W1675" s="56">
        <v>26</v>
      </c>
      <c r="X1675" s="57">
        <v>0.56999999999999995</v>
      </c>
      <c r="Y1675" s="109"/>
      <c r="Z1675" s="109"/>
      <c r="AA1675" s="109"/>
      <c r="AB1675" s="109"/>
      <c r="AC1675" s="56">
        <v>13</v>
      </c>
      <c r="AD1675" s="52" t="s">
        <v>35</v>
      </c>
      <c r="AE1675" s="52" t="s">
        <v>35</v>
      </c>
      <c r="AF1675" s="52" t="s">
        <v>35</v>
      </c>
      <c r="AG1675" s="52"/>
      <c r="AH1675" s="106"/>
      <c r="AI1675" s="59"/>
      <c r="AJ1675" s="68" t="s">
        <v>10</v>
      </c>
      <c r="AK1675" t="s">
        <v>10</v>
      </c>
      <c r="AL1675" s="30" t="s">
        <v>10</v>
      </c>
      <c r="AM1675" s="39"/>
      <c r="AN1675" s="115" t="s">
        <v>10</v>
      </c>
      <c r="AO1675" s="30"/>
      <c r="AQ1675" s="5"/>
      <c r="AS1675" s="37"/>
      <c r="AT1675" s="30" t="s">
        <v>10</v>
      </c>
      <c r="AV1675" t="str">
        <f t="shared" si="496"/>
        <v>musta</v>
      </c>
      <c r="AW1675" t="str">
        <f t="shared" si="497"/>
        <v>musta</v>
      </c>
      <c r="AX1675" t="str">
        <f t="shared" si="498"/>
        <v>musta</v>
      </c>
      <c r="AY1675" s="31">
        <f t="shared" si="499"/>
        <v>1</v>
      </c>
      <c r="AZ1675" s="31">
        <f t="shared" si="500"/>
        <v>1</v>
      </c>
      <c r="BA1675" s="31">
        <f t="shared" si="501"/>
        <v>0</v>
      </c>
      <c r="BB1675" s="31">
        <f t="shared" si="502"/>
        <v>0</v>
      </c>
      <c r="BC1675" s="31">
        <f t="shared" si="503"/>
        <v>0</v>
      </c>
      <c r="BM1675" s="2" t="s">
        <v>35</v>
      </c>
      <c r="BN1675" s="2" t="s">
        <v>35</v>
      </c>
    </row>
    <row r="1676" spans="1:66" x14ac:dyDescent="0.25">
      <c r="A1676" s="50">
        <v>1665</v>
      </c>
      <c r="B1676" s="50"/>
      <c r="C1676" s="50" t="str">
        <f t="shared" si="472"/>
        <v>13867_1_7335</v>
      </c>
      <c r="D1676" s="50">
        <v>1</v>
      </c>
      <c r="E1676" s="51"/>
      <c r="F1676" s="76" t="str">
        <f t="shared" ref="F1676:F1739" si="506">CONCATENATE(G1676,"_",H1676)</f>
        <v>13867_1</v>
      </c>
      <c r="G1676" s="80">
        <v>13867</v>
      </c>
      <c r="H1676" s="52">
        <v>1</v>
      </c>
      <c r="I1676" s="52">
        <v>7335</v>
      </c>
      <c r="J1676" s="53">
        <v>7335</v>
      </c>
      <c r="K1676" s="54">
        <v>7335</v>
      </c>
      <c r="L1676" s="54">
        <v>7335</v>
      </c>
      <c r="M1676" s="54"/>
      <c r="N1676" s="54"/>
      <c r="O1676" s="55"/>
      <c r="P1676" s="55"/>
      <c r="Q1676" s="55"/>
      <c r="R1676" s="55"/>
      <c r="S1676" s="52"/>
      <c r="T1676" s="52">
        <v>65</v>
      </c>
      <c r="U1676" s="52">
        <v>4</v>
      </c>
      <c r="V1676" s="52">
        <v>80</v>
      </c>
      <c r="W1676" s="52"/>
      <c r="X1676" s="52"/>
      <c r="Y1676" s="110"/>
      <c r="Z1676" s="110"/>
      <c r="AA1676" s="110"/>
      <c r="AB1676" s="110"/>
      <c r="AC1676" s="56">
        <v>20</v>
      </c>
      <c r="AD1676" s="52"/>
      <c r="AE1676" s="52"/>
      <c r="AF1676" s="52"/>
      <c r="AG1676" s="52"/>
      <c r="AH1676" s="106"/>
      <c r="AI1676" s="59" t="s">
        <v>80</v>
      </c>
      <c r="AJ1676" s="69" t="s">
        <v>10</v>
      </c>
      <c r="AK1676" s="34" t="s">
        <v>10</v>
      </c>
      <c r="AL1676" s="26" t="s">
        <v>10</v>
      </c>
      <c r="AM1676" s="39"/>
      <c r="AN1676" s="115"/>
      <c r="AO1676" s="26" t="s">
        <v>10</v>
      </c>
      <c r="AQ1676" s="5"/>
      <c r="AS1676" s="37"/>
      <c r="AT1676" s="30"/>
      <c r="BE1676" s="21"/>
      <c r="BF1676" s="21"/>
      <c r="BG1676" s="21"/>
      <c r="BI1676" s="21"/>
      <c r="BJ1676" s="21"/>
      <c r="BK1676" s="21"/>
    </row>
    <row r="1677" spans="1:66" x14ac:dyDescent="0.25">
      <c r="A1677" s="50">
        <v>1666</v>
      </c>
      <c r="B1677" s="50"/>
      <c r="C1677" s="50" t="str">
        <f t="shared" ref="C1677:C1740" si="507">CONCATENATE(G1677,"_",H1677,"_",I1677)</f>
        <v>13869_1_5212</v>
      </c>
      <c r="D1677" s="50">
        <v>1</v>
      </c>
      <c r="E1677" s="51"/>
      <c r="F1677" s="76" t="str">
        <f t="shared" si="506"/>
        <v>13869_1</v>
      </c>
      <c r="G1677" s="80">
        <v>13869</v>
      </c>
      <c r="H1677" s="52">
        <v>1</v>
      </c>
      <c r="I1677" s="52">
        <v>5212</v>
      </c>
      <c r="J1677" s="53">
        <v>5212</v>
      </c>
      <c r="K1677" s="54">
        <v>5212</v>
      </c>
      <c r="L1677" s="54">
        <v>5212</v>
      </c>
      <c r="M1677" s="54"/>
      <c r="N1677" s="54"/>
      <c r="O1677" s="55"/>
      <c r="P1677" s="55"/>
      <c r="Q1677" s="55"/>
      <c r="R1677" s="55"/>
      <c r="S1677" s="52"/>
      <c r="T1677" s="52">
        <v>251</v>
      </c>
      <c r="U1677" s="52">
        <v>16</v>
      </c>
      <c r="V1677" s="52">
        <v>274</v>
      </c>
      <c r="W1677" s="52"/>
      <c r="X1677" s="52"/>
      <c r="Y1677" s="110"/>
      <c r="Z1677" s="110"/>
      <c r="AA1677" s="110"/>
      <c r="AB1677" s="110"/>
      <c r="AC1677" s="56">
        <v>32</v>
      </c>
      <c r="AD1677" s="52"/>
      <c r="AE1677" s="52"/>
      <c r="AF1677" s="52"/>
      <c r="AG1677" s="52"/>
      <c r="AH1677" s="106"/>
      <c r="AI1677" s="59" t="s">
        <v>80</v>
      </c>
      <c r="AJ1677" s="69" t="s">
        <v>10</v>
      </c>
      <c r="AK1677" s="34" t="s">
        <v>10</v>
      </c>
      <c r="AL1677" s="26" t="s">
        <v>10</v>
      </c>
      <c r="AM1677" s="39"/>
      <c r="AN1677" s="115"/>
      <c r="AO1677" s="26" t="s">
        <v>10</v>
      </c>
      <c r="AQ1677" s="5"/>
      <c r="AS1677" s="37"/>
      <c r="AT1677" s="30"/>
      <c r="BE1677" s="21"/>
      <c r="BF1677" s="21"/>
      <c r="BG1677" s="21"/>
      <c r="BI1677" s="21"/>
      <c r="BJ1677" s="21"/>
      <c r="BK1677" s="21"/>
    </row>
    <row r="1678" spans="1:66" x14ac:dyDescent="0.25">
      <c r="A1678" s="50">
        <v>1667</v>
      </c>
      <c r="B1678" s="50"/>
      <c r="C1678" s="50" t="str">
        <f t="shared" si="507"/>
        <v>13869_2_7225</v>
      </c>
      <c r="D1678" s="50">
        <v>1</v>
      </c>
      <c r="E1678" s="51"/>
      <c r="F1678" s="76" t="str">
        <f t="shared" si="506"/>
        <v>13869_2</v>
      </c>
      <c r="G1678" s="80">
        <v>13869</v>
      </c>
      <c r="H1678" s="52">
        <v>2</v>
      </c>
      <c r="I1678" s="52">
        <v>7225</v>
      </c>
      <c r="J1678" s="53">
        <v>7225</v>
      </c>
      <c r="K1678" s="54">
        <v>7225</v>
      </c>
      <c r="L1678" s="54">
        <v>7225</v>
      </c>
      <c r="M1678" s="54"/>
      <c r="N1678" s="54"/>
      <c r="O1678" s="55"/>
      <c r="P1678" s="55"/>
      <c r="Q1678" s="55"/>
      <c r="R1678" s="55"/>
      <c r="S1678" s="52"/>
      <c r="T1678" s="52">
        <v>127</v>
      </c>
      <c r="U1678" s="52">
        <v>6</v>
      </c>
      <c r="V1678" s="52">
        <v>120</v>
      </c>
      <c r="W1678" s="52"/>
      <c r="X1678" s="52"/>
      <c r="Y1678" s="110"/>
      <c r="Z1678" s="110"/>
      <c r="AA1678" s="110"/>
      <c r="AB1678" s="110"/>
      <c r="AC1678" s="56">
        <v>20</v>
      </c>
      <c r="AD1678" s="52"/>
      <c r="AE1678" s="52"/>
      <c r="AF1678" s="52"/>
      <c r="AG1678" s="52"/>
      <c r="AH1678" s="106"/>
      <c r="AI1678" s="59" t="s">
        <v>80</v>
      </c>
      <c r="AJ1678" s="69" t="s">
        <v>10</v>
      </c>
      <c r="AK1678" s="34" t="s">
        <v>10</v>
      </c>
      <c r="AL1678" s="26" t="s">
        <v>10</v>
      </c>
      <c r="AM1678" s="39"/>
      <c r="AN1678" s="115"/>
      <c r="AO1678" s="26" t="s">
        <v>10</v>
      </c>
      <c r="AQ1678" s="5"/>
      <c r="AS1678" s="37"/>
      <c r="AT1678" s="30"/>
      <c r="BE1678" s="21"/>
      <c r="BF1678" s="21"/>
      <c r="BG1678" s="21"/>
      <c r="BI1678" s="21"/>
      <c r="BJ1678" s="21"/>
      <c r="BK1678" s="21"/>
    </row>
    <row r="1679" spans="1:66" x14ac:dyDescent="0.25">
      <c r="A1679" s="50">
        <v>1668</v>
      </c>
      <c r="B1679" s="50"/>
      <c r="C1679" s="50" t="str">
        <f t="shared" si="507"/>
        <v>13870_1_7847</v>
      </c>
      <c r="D1679" s="50">
        <v>1</v>
      </c>
      <c r="E1679" s="51"/>
      <c r="F1679" s="76" t="str">
        <f t="shared" si="506"/>
        <v>13870_1</v>
      </c>
      <c r="G1679" s="80">
        <v>13870</v>
      </c>
      <c r="H1679" s="52">
        <v>1</v>
      </c>
      <c r="I1679" s="52">
        <v>7847</v>
      </c>
      <c r="J1679" s="53">
        <v>7847</v>
      </c>
      <c r="K1679" s="54">
        <v>7847</v>
      </c>
      <c r="L1679" s="54">
        <v>7847</v>
      </c>
      <c r="M1679" s="54"/>
      <c r="N1679" s="54"/>
      <c r="O1679" s="55"/>
      <c r="P1679" s="55"/>
      <c r="Q1679" s="55"/>
      <c r="R1679" s="55"/>
      <c r="S1679" s="52"/>
      <c r="T1679" s="52">
        <v>61</v>
      </c>
      <c r="U1679" s="52">
        <v>4</v>
      </c>
      <c r="V1679" s="52">
        <v>58</v>
      </c>
      <c r="W1679" s="52"/>
      <c r="X1679" s="52"/>
      <c r="Y1679" s="110"/>
      <c r="Z1679" s="110"/>
      <c r="AA1679" s="110"/>
      <c r="AB1679" s="110"/>
      <c r="AC1679" s="56">
        <v>30</v>
      </c>
      <c r="AD1679" s="52"/>
      <c r="AE1679" s="52"/>
      <c r="AF1679" s="52"/>
      <c r="AG1679" s="52"/>
      <c r="AH1679" s="106"/>
      <c r="AI1679" s="59" t="s">
        <v>80</v>
      </c>
      <c r="AJ1679" s="69" t="s">
        <v>10</v>
      </c>
      <c r="AK1679" s="34" t="s">
        <v>10</v>
      </c>
      <c r="AL1679" s="26" t="s">
        <v>10</v>
      </c>
      <c r="AM1679" s="39"/>
      <c r="AN1679" s="115"/>
      <c r="AO1679" s="26" t="s">
        <v>10</v>
      </c>
      <c r="AQ1679" s="5"/>
      <c r="AS1679" s="37"/>
      <c r="AT1679" s="30"/>
      <c r="BE1679" s="21"/>
      <c r="BF1679" s="21"/>
      <c r="BG1679" s="21"/>
      <c r="BI1679" s="21"/>
      <c r="BJ1679" s="21"/>
      <c r="BK1679" s="21"/>
    </row>
    <row r="1680" spans="1:66" x14ac:dyDescent="0.25">
      <c r="A1680" s="50">
        <v>1669</v>
      </c>
      <c r="B1680" s="50"/>
      <c r="C1680" s="50" t="str">
        <f t="shared" si="507"/>
        <v>13871_1_2635</v>
      </c>
      <c r="D1680" s="50">
        <v>1</v>
      </c>
      <c r="E1680" s="51"/>
      <c r="F1680" s="76" t="str">
        <f t="shared" si="506"/>
        <v>13871_1</v>
      </c>
      <c r="G1680" s="80">
        <v>13871</v>
      </c>
      <c r="H1680" s="52">
        <v>1</v>
      </c>
      <c r="I1680" s="52">
        <v>2635</v>
      </c>
      <c r="J1680" s="53">
        <v>2635</v>
      </c>
      <c r="K1680" s="54">
        <v>2635</v>
      </c>
      <c r="L1680" s="54">
        <v>2635</v>
      </c>
      <c r="M1680" s="54"/>
      <c r="N1680" s="54"/>
      <c r="O1680" s="55"/>
      <c r="P1680" s="55"/>
      <c r="Q1680" s="55"/>
      <c r="R1680" s="55"/>
      <c r="S1680" s="52"/>
      <c r="T1680" s="52">
        <v>183</v>
      </c>
      <c r="U1680" s="52">
        <v>12</v>
      </c>
      <c r="V1680" s="52">
        <v>189</v>
      </c>
      <c r="W1680" s="52"/>
      <c r="X1680" s="52"/>
      <c r="Y1680" s="110"/>
      <c r="Z1680" s="110"/>
      <c r="AA1680" s="110"/>
      <c r="AB1680" s="110"/>
      <c r="AC1680" s="56">
        <v>50</v>
      </c>
      <c r="AD1680" s="52"/>
      <c r="AE1680" s="52"/>
      <c r="AF1680" s="52"/>
      <c r="AG1680" s="52"/>
      <c r="AH1680" s="106"/>
      <c r="AI1680" s="59" t="s">
        <v>80</v>
      </c>
      <c r="AJ1680" s="69" t="s">
        <v>10</v>
      </c>
      <c r="AK1680" s="34" t="s">
        <v>10</v>
      </c>
      <c r="AL1680" s="26" t="s">
        <v>10</v>
      </c>
      <c r="AM1680" s="39"/>
      <c r="AN1680" s="115"/>
      <c r="AO1680" s="26" t="s">
        <v>10</v>
      </c>
      <c r="AQ1680" s="5"/>
      <c r="AS1680" s="37"/>
      <c r="AT1680" s="30"/>
      <c r="BE1680" s="21"/>
      <c r="BF1680" s="21"/>
      <c r="BG1680" s="21"/>
      <c r="BI1680" s="21"/>
      <c r="BJ1680" s="21"/>
      <c r="BK1680" s="21"/>
    </row>
    <row r="1681" spans="1:66" x14ac:dyDescent="0.25">
      <c r="A1681" s="50">
        <v>1670</v>
      </c>
      <c r="B1681" s="50"/>
      <c r="C1681" s="50" t="str">
        <f t="shared" si="507"/>
        <v>13872_1_2295</v>
      </c>
      <c r="D1681" s="50">
        <v>1</v>
      </c>
      <c r="E1681" s="51"/>
      <c r="F1681" s="76" t="str">
        <f t="shared" si="506"/>
        <v>13872_1</v>
      </c>
      <c r="G1681" s="80">
        <v>13872</v>
      </c>
      <c r="H1681" s="52">
        <v>1</v>
      </c>
      <c r="I1681" s="52">
        <v>2295</v>
      </c>
      <c r="J1681" s="53">
        <v>2295</v>
      </c>
      <c r="K1681" s="54">
        <v>2295</v>
      </c>
      <c r="L1681" s="54">
        <v>2295</v>
      </c>
      <c r="M1681" s="54"/>
      <c r="N1681" s="54"/>
      <c r="O1681" s="55"/>
      <c r="P1681" s="55"/>
      <c r="Q1681" s="55"/>
      <c r="R1681" s="55"/>
      <c r="S1681" s="52"/>
      <c r="T1681" s="52">
        <v>1882</v>
      </c>
      <c r="U1681" s="52">
        <v>117</v>
      </c>
      <c r="V1681" s="52">
        <v>2099</v>
      </c>
      <c r="W1681" s="52"/>
      <c r="X1681" s="52"/>
      <c r="Y1681" s="110"/>
      <c r="Z1681" s="110"/>
      <c r="AA1681" s="110"/>
      <c r="AB1681" s="110"/>
      <c r="AC1681" s="56">
        <v>220</v>
      </c>
      <c r="AD1681" s="52"/>
      <c r="AE1681" s="52"/>
      <c r="AF1681" s="52" t="s">
        <v>81</v>
      </c>
      <c r="AG1681" s="52"/>
      <c r="AH1681" s="106"/>
      <c r="AI1681" s="59" t="s">
        <v>75</v>
      </c>
      <c r="AJ1681" s="69" t="s">
        <v>10</v>
      </c>
      <c r="AK1681" s="34" t="s">
        <v>10</v>
      </c>
      <c r="AL1681" s="26" t="s">
        <v>10</v>
      </c>
      <c r="AM1681" s="39"/>
      <c r="AN1681" s="115"/>
      <c r="AO1681" s="26" t="s">
        <v>10</v>
      </c>
      <c r="AQ1681" s="5"/>
      <c r="AS1681" s="37"/>
      <c r="AT1681" s="30"/>
      <c r="BE1681" s="21"/>
      <c r="BF1681" s="21"/>
      <c r="BG1681" s="21"/>
      <c r="BI1681" s="21"/>
      <c r="BJ1681" s="21"/>
      <c r="BK1681" s="21"/>
    </row>
    <row r="1682" spans="1:66" x14ac:dyDescent="0.25">
      <c r="A1682" s="50">
        <v>1671</v>
      </c>
      <c r="B1682" s="50"/>
      <c r="C1682" s="50" t="str">
        <f t="shared" si="507"/>
        <v>13873_1_6653</v>
      </c>
      <c r="D1682" s="50">
        <v>1</v>
      </c>
      <c r="E1682" s="51"/>
      <c r="F1682" s="76" t="str">
        <f t="shared" si="506"/>
        <v>13873_1</v>
      </c>
      <c r="G1682" s="80">
        <v>13873</v>
      </c>
      <c r="H1682" s="52">
        <v>1</v>
      </c>
      <c r="I1682" s="52">
        <v>6653</v>
      </c>
      <c r="J1682" s="53">
        <v>6653</v>
      </c>
      <c r="K1682" s="54">
        <v>6653</v>
      </c>
      <c r="L1682" s="54">
        <v>6653</v>
      </c>
      <c r="M1682" s="54"/>
      <c r="N1682" s="54"/>
      <c r="O1682" s="55"/>
      <c r="P1682" s="55"/>
      <c r="Q1682" s="55"/>
      <c r="R1682" s="55"/>
      <c r="S1682" s="52"/>
      <c r="T1682" s="52">
        <v>169</v>
      </c>
      <c r="U1682" s="52">
        <v>10</v>
      </c>
      <c r="V1682" s="52">
        <v>176</v>
      </c>
      <c r="W1682" s="52"/>
      <c r="X1682" s="52"/>
      <c r="Y1682" s="110"/>
      <c r="Z1682" s="110"/>
      <c r="AA1682" s="110"/>
      <c r="AB1682" s="110"/>
      <c r="AC1682" s="56">
        <v>35</v>
      </c>
      <c r="AD1682" s="52"/>
      <c r="AE1682" s="52"/>
      <c r="AF1682" s="52"/>
      <c r="AG1682" s="52"/>
      <c r="AH1682" s="106"/>
      <c r="AI1682" s="59" t="s">
        <v>80</v>
      </c>
      <c r="AJ1682" s="69" t="s">
        <v>10</v>
      </c>
      <c r="AK1682" s="34" t="s">
        <v>10</v>
      </c>
      <c r="AL1682" s="26" t="s">
        <v>10</v>
      </c>
      <c r="AM1682" s="39"/>
      <c r="AN1682" s="115"/>
      <c r="AO1682" s="26" t="s">
        <v>10</v>
      </c>
      <c r="AQ1682" s="5"/>
      <c r="AS1682" s="37"/>
      <c r="AT1682" s="30"/>
      <c r="BE1682" s="21"/>
      <c r="BF1682" s="21"/>
      <c r="BG1682" s="21"/>
      <c r="BI1682" s="21"/>
      <c r="BJ1682" s="21"/>
      <c r="BK1682" s="21"/>
    </row>
    <row r="1683" spans="1:66" x14ac:dyDescent="0.25">
      <c r="A1683" s="50">
        <v>1672</v>
      </c>
      <c r="B1683" s="50"/>
      <c r="C1683" s="50" t="str">
        <f t="shared" si="507"/>
        <v>13873_2_3550</v>
      </c>
      <c r="D1683" s="50">
        <v>1</v>
      </c>
      <c r="E1683" s="51"/>
      <c r="F1683" s="76" t="str">
        <f t="shared" si="506"/>
        <v>13873_2</v>
      </c>
      <c r="G1683" s="80">
        <v>13873</v>
      </c>
      <c r="H1683" s="52">
        <v>2</v>
      </c>
      <c r="I1683" s="52">
        <v>3550</v>
      </c>
      <c r="J1683" s="53">
        <v>3550</v>
      </c>
      <c r="K1683" s="54">
        <v>3550</v>
      </c>
      <c r="L1683" s="54">
        <v>3550</v>
      </c>
      <c r="M1683" s="54"/>
      <c r="N1683" s="54"/>
      <c r="O1683" s="55"/>
      <c r="P1683" s="55"/>
      <c r="Q1683" s="55"/>
      <c r="R1683" s="55"/>
      <c r="S1683" s="52"/>
      <c r="T1683" s="52">
        <v>42</v>
      </c>
      <c r="U1683" s="52">
        <v>6</v>
      </c>
      <c r="V1683" s="52">
        <v>41</v>
      </c>
      <c r="W1683" s="52"/>
      <c r="X1683" s="52"/>
      <c r="Y1683" s="110"/>
      <c r="Z1683" s="110"/>
      <c r="AA1683" s="110"/>
      <c r="AB1683" s="110"/>
      <c r="AC1683" s="56">
        <v>23</v>
      </c>
      <c r="AD1683" s="52"/>
      <c r="AE1683" s="52"/>
      <c r="AF1683" s="52"/>
      <c r="AG1683" s="52"/>
      <c r="AH1683" s="106"/>
      <c r="AI1683" s="59" t="s">
        <v>80</v>
      </c>
      <c r="AJ1683" s="69" t="s">
        <v>10</v>
      </c>
      <c r="AK1683" s="34" t="s">
        <v>10</v>
      </c>
      <c r="AL1683" s="26" t="s">
        <v>10</v>
      </c>
      <c r="AM1683" s="39"/>
      <c r="AN1683" s="115"/>
      <c r="AO1683" s="26" t="s">
        <v>10</v>
      </c>
      <c r="AQ1683" s="5"/>
      <c r="AS1683" s="37"/>
      <c r="AT1683" s="30"/>
      <c r="BE1683" s="21"/>
      <c r="BF1683" s="21"/>
      <c r="BG1683" s="21"/>
      <c r="BI1683" s="21"/>
      <c r="BJ1683" s="21"/>
      <c r="BK1683" s="21"/>
    </row>
    <row r="1684" spans="1:66" x14ac:dyDescent="0.25">
      <c r="A1684" s="50">
        <v>1673</v>
      </c>
      <c r="B1684" s="50"/>
      <c r="C1684" s="50" t="str">
        <f t="shared" si="507"/>
        <v>13873_3_5867</v>
      </c>
      <c r="D1684" s="50">
        <v>1</v>
      </c>
      <c r="E1684" s="51"/>
      <c r="F1684" s="76" t="str">
        <f t="shared" si="506"/>
        <v>13873_3</v>
      </c>
      <c r="G1684" s="80">
        <v>13873</v>
      </c>
      <c r="H1684" s="52">
        <v>3</v>
      </c>
      <c r="I1684" s="52">
        <v>5867</v>
      </c>
      <c r="J1684" s="53">
        <v>5867</v>
      </c>
      <c r="K1684" s="54">
        <v>5867</v>
      </c>
      <c r="L1684" s="54">
        <v>5867</v>
      </c>
      <c r="M1684" s="54"/>
      <c r="N1684" s="54"/>
      <c r="O1684" s="55"/>
      <c r="P1684" s="55"/>
      <c r="Q1684" s="55"/>
      <c r="R1684" s="55"/>
      <c r="S1684" s="52"/>
      <c r="T1684" s="52">
        <v>42</v>
      </c>
      <c r="U1684" s="52">
        <v>6</v>
      </c>
      <c r="V1684" s="52">
        <v>41</v>
      </c>
      <c r="W1684" s="52"/>
      <c r="X1684" s="52"/>
      <c r="Y1684" s="110"/>
      <c r="Z1684" s="110"/>
      <c r="AA1684" s="110"/>
      <c r="AB1684" s="110"/>
      <c r="AC1684" s="56">
        <v>35</v>
      </c>
      <c r="AD1684" s="52"/>
      <c r="AE1684" s="52"/>
      <c r="AF1684" s="52"/>
      <c r="AG1684" s="52"/>
      <c r="AH1684" s="106"/>
      <c r="AI1684" s="59" t="s">
        <v>80</v>
      </c>
      <c r="AJ1684" s="69" t="s">
        <v>10</v>
      </c>
      <c r="AK1684" s="34" t="s">
        <v>10</v>
      </c>
      <c r="AL1684" s="26" t="s">
        <v>10</v>
      </c>
      <c r="AM1684" s="39"/>
      <c r="AN1684" s="115"/>
      <c r="AO1684" s="26" t="s">
        <v>10</v>
      </c>
      <c r="AQ1684" s="5"/>
      <c r="AS1684" s="37"/>
      <c r="AT1684" s="30"/>
      <c r="BE1684" s="21"/>
      <c r="BF1684" s="21"/>
      <c r="BG1684" s="21"/>
      <c r="BI1684" s="21"/>
      <c r="BJ1684" s="21"/>
      <c r="BK1684" s="21"/>
    </row>
    <row r="1685" spans="1:66" x14ac:dyDescent="0.25">
      <c r="A1685" s="50">
        <v>1674</v>
      </c>
      <c r="B1685" s="50"/>
      <c r="C1685" s="50" t="str">
        <f t="shared" si="507"/>
        <v>13874_1_3576</v>
      </c>
      <c r="D1685" s="50">
        <v>1</v>
      </c>
      <c r="E1685" s="51"/>
      <c r="F1685" s="76" t="str">
        <f t="shared" si="506"/>
        <v>13874_1</v>
      </c>
      <c r="G1685" s="80">
        <v>13874</v>
      </c>
      <c r="H1685" s="52">
        <v>1</v>
      </c>
      <c r="I1685" s="52">
        <v>3576</v>
      </c>
      <c r="J1685" s="53">
        <v>3576</v>
      </c>
      <c r="K1685" s="54">
        <v>3576</v>
      </c>
      <c r="L1685" s="54">
        <v>3576</v>
      </c>
      <c r="M1685" s="54"/>
      <c r="N1685" s="54"/>
      <c r="O1685" s="55"/>
      <c r="P1685" s="55"/>
      <c r="Q1685" s="55"/>
      <c r="R1685" s="55"/>
      <c r="S1685" s="52"/>
      <c r="T1685" s="52">
        <v>56</v>
      </c>
      <c r="U1685" s="52">
        <v>2</v>
      </c>
      <c r="V1685" s="52">
        <v>62</v>
      </c>
      <c r="W1685" s="52"/>
      <c r="X1685" s="52"/>
      <c r="Y1685" s="110"/>
      <c r="Z1685" s="110"/>
      <c r="AA1685" s="110"/>
      <c r="AB1685" s="110"/>
      <c r="AC1685" s="56">
        <v>11</v>
      </c>
      <c r="AD1685" s="52"/>
      <c r="AE1685" s="52"/>
      <c r="AF1685" s="52"/>
      <c r="AG1685" s="52"/>
      <c r="AH1685" s="106"/>
      <c r="AI1685" s="59" t="s">
        <v>80</v>
      </c>
      <c r="AJ1685" s="69" t="s">
        <v>10</v>
      </c>
      <c r="AK1685" s="34" t="s">
        <v>10</v>
      </c>
      <c r="AL1685" s="26" t="s">
        <v>10</v>
      </c>
      <c r="AM1685" s="39"/>
      <c r="AN1685" s="115"/>
      <c r="AO1685" s="26" t="s">
        <v>10</v>
      </c>
      <c r="AQ1685" s="5"/>
      <c r="AS1685" s="37"/>
      <c r="AT1685" s="30"/>
      <c r="BE1685" s="21"/>
      <c r="BF1685" s="21"/>
      <c r="BG1685" s="21"/>
      <c r="BI1685" s="21"/>
      <c r="BJ1685" s="21"/>
      <c r="BK1685" s="21"/>
    </row>
    <row r="1686" spans="1:66" x14ac:dyDescent="0.25">
      <c r="A1686" s="50">
        <v>1675</v>
      </c>
      <c r="B1686" s="50"/>
      <c r="C1686" s="50" t="str">
        <f t="shared" si="507"/>
        <v>13877_1_4515</v>
      </c>
      <c r="D1686" s="50">
        <v>1</v>
      </c>
      <c r="E1686" s="51"/>
      <c r="F1686" s="76" t="str">
        <f t="shared" si="506"/>
        <v>13877_1</v>
      </c>
      <c r="G1686" s="80">
        <v>13877</v>
      </c>
      <c r="H1686" s="52">
        <v>1</v>
      </c>
      <c r="I1686" s="52">
        <v>4515</v>
      </c>
      <c r="J1686" s="53">
        <v>4515</v>
      </c>
      <c r="K1686" s="54">
        <v>4515</v>
      </c>
      <c r="L1686" s="54">
        <v>4515</v>
      </c>
      <c r="M1686" s="54"/>
      <c r="N1686" s="54"/>
      <c r="O1686" s="55"/>
      <c r="P1686" s="55"/>
      <c r="Q1686" s="55"/>
      <c r="R1686" s="55"/>
      <c r="S1686" s="52"/>
      <c r="T1686" s="52">
        <v>89</v>
      </c>
      <c r="U1686" s="52">
        <v>1</v>
      </c>
      <c r="V1686" s="52">
        <v>90</v>
      </c>
      <c r="W1686" s="52"/>
      <c r="X1686" s="52"/>
      <c r="Y1686" s="110"/>
      <c r="Z1686" s="110"/>
      <c r="AA1686" s="110"/>
      <c r="AB1686" s="110"/>
      <c r="AC1686" s="56">
        <v>9</v>
      </c>
      <c r="AD1686" s="52"/>
      <c r="AE1686" s="52"/>
      <c r="AF1686" s="52"/>
      <c r="AG1686" s="52"/>
      <c r="AH1686" s="106"/>
      <c r="AI1686" s="59" t="s">
        <v>80</v>
      </c>
      <c r="AJ1686" s="69" t="s">
        <v>10</v>
      </c>
      <c r="AK1686" s="34" t="s">
        <v>10</v>
      </c>
      <c r="AL1686" s="26" t="s">
        <v>10</v>
      </c>
      <c r="AM1686" s="39"/>
      <c r="AN1686" s="115"/>
      <c r="AO1686" s="26" t="s">
        <v>10</v>
      </c>
      <c r="AQ1686" s="5"/>
      <c r="AS1686" s="37"/>
      <c r="AT1686" s="30"/>
      <c r="BE1686" s="21"/>
      <c r="BF1686" s="21"/>
      <c r="BG1686" s="21"/>
      <c r="BI1686" s="21"/>
      <c r="BJ1686" s="21"/>
      <c r="BK1686" s="21"/>
    </row>
    <row r="1687" spans="1:66" x14ac:dyDescent="0.25">
      <c r="A1687" s="50">
        <v>1676</v>
      </c>
      <c r="B1687" s="50"/>
      <c r="C1687" s="50" t="str">
        <f t="shared" si="507"/>
        <v>13879_1_6921</v>
      </c>
      <c r="D1687" s="50">
        <v>1</v>
      </c>
      <c r="E1687" s="51"/>
      <c r="F1687" s="76" t="str">
        <f t="shared" si="506"/>
        <v>13879_1</v>
      </c>
      <c r="G1687" s="80">
        <v>13879</v>
      </c>
      <c r="H1687" s="52">
        <v>1</v>
      </c>
      <c r="I1687" s="52">
        <v>6921</v>
      </c>
      <c r="J1687" s="53">
        <v>6921</v>
      </c>
      <c r="K1687" s="54">
        <v>6921</v>
      </c>
      <c r="L1687" s="54">
        <v>6921</v>
      </c>
      <c r="M1687" s="54"/>
      <c r="N1687" s="54"/>
      <c r="O1687" s="55"/>
      <c r="P1687" s="55"/>
      <c r="Q1687" s="55"/>
      <c r="R1687" s="55"/>
      <c r="S1687" s="52"/>
      <c r="T1687" s="52">
        <v>92</v>
      </c>
      <c r="U1687" s="52">
        <v>1</v>
      </c>
      <c r="V1687" s="52">
        <v>103</v>
      </c>
      <c r="W1687" s="52"/>
      <c r="X1687" s="52"/>
      <c r="Y1687" s="110"/>
      <c r="Z1687" s="110"/>
      <c r="AA1687" s="110"/>
      <c r="AB1687" s="110"/>
      <c r="AC1687" s="56">
        <v>23</v>
      </c>
      <c r="AD1687" s="52"/>
      <c r="AE1687" s="52"/>
      <c r="AF1687" s="52"/>
      <c r="AG1687" s="52"/>
      <c r="AH1687" s="106"/>
      <c r="AI1687" s="59" t="s">
        <v>80</v>
      </c>
      <c r="AJ1687" s="69" t="s">
        <v>10</v>
      </c>
      <c r="AK1687" s="34" t="s">
        <v>10</v>
      </c>
      <c r="AL1687" s="26" t="s">
        <v>10</v>
      </c>
      <c r="AM1687" s="39"/>
      <c r="AN1687" s="115"/>
      <c r="AO1687" s="26" t="s">
        <v>10</v>
      </c>
      <c r="AQ1687" s="5"/>
      <c r="AS1687" s="37"/>
      <c r="AT1687" s="30"/>
      <c r="BE1687" s="21"/>
      <c r="BF1687" s="21"/>
      <c r="BG1687" s="21"/>
      <c r="BI1687" s="21"/>
      <c r="BJ1687" s="21"/>
      <c r="BK1687" s="21"/>
    </row>
    <row r="1688" spans="1:66" x14ac:dyDescent="0.25">
      <c r="A1688" s="50">
        <v>1677</v>
      </c>
      <c r="B1688" s="50"/>
      <c r="C1688" s="50" t="str">
        <f t="shared" si="507"/>
        <v>13881_1_5415</v>
      </c>
      <c r="D1688" s="50">
        <v>1</v>
      </c>
      <c r="E1688" s="51"/>
      <c r="F1688" s="76" t="str">
        <f t="shared" si="506"/>
        <v>13881_1</v>
      </c>
      <c r="G1688" s="80">
        <v>13881</v>
      </c>
      <c r="H1688" s="52">
        <v>1</v>
      </c>
      <c r="I1688" s="52">
        <v>5415</v>
      </c>
      <c r="J1688" s="53">
        <v>5415</v>
      </c>
      <c r="K1688" s="54">
        <v>5415</v>
      </c>
      <c r="L1688" s="54">
        <v>5415</v>
      </c>
      <c r="M1688" s="54"/>
      <c r="N1688" s="54"/>
      <c r="O1688" s="55"/>
      <c r="P1688" s="55"/>
      <c r="Q1688" s="55"/>
      <c r="R1688" s="55"/>
      <c r="S1688" s="52"/>
      <c r="T1688" s="52">
        <v>45</v>
      </c>
      <c r="U1688" s="52">
        <v>4</v>
      </c>
      <c r="V1688" s="52">
        <v>42</v>
      </c>
      <c r="W1688" s="52"/>
      <c r="X1688" s="52"/>
      <c r="Y1688" s="110"/>
      <c r="Z1688" s="110"/>
      <c r="AA1688" s="110"/>
      <c r="AB1688" s="110"/>
      <c r="AC1688" s="56">
        <v>16</v>
      </c>
      <c r="AD1688" s="52"/>
      <c r="AE1688" s="52"/>
      <c r="AF1688" s="52"/>
      <c r="AG1688" s="52"/>
      <c r="AH1688" s="106"/>
      <c r="AI1688" s="59" t="s">
        <v>80</v>
      </c>
      <c r="AJ1688" s="69" t="s">
        <v>10</v>
      </c>
      <c r="AK1688" s="34" t="s">
        <v>10</v>
      </c>
      <c r="AL1688" s="26" t="s">
        <v>10</v>
      </c>
      <c r="AM1688" s="39"/>
      <c r="AN1688" s="115"/>
      <c r="AO1688" s="26" t="s">
        <v>10</v>
      </c>
      <c r="AQ1688" s="5"/>
      <c r="AS1688" s="37"/>
      <c r="AT1688" s="30"/>
      <c r="BE1688" s="21"/>
      <c r="BF1688" s="21"/>
      <c r="BG1688" s="21"/>
      <c r="BI1688" s="21"/>
      <c r="BJ1688" s="21"/>
      <c r="BK1688" s="21"/>
    </row>
    <row r="1689" spans="1:66" x14ac:dyDescent="0.25">
      <c r="A1689" s="50">
        <v>1678</v>
      </c>
      <c r="B1689" s="50"/>
      <c r="C1689" s="50" t="str">
        <f t="shared" si="507"/>
        <v>13881_2_4080</v>
      </c>
      <c r="D1689" s="50">
        <v>1</v>
      </c>
      <c r="E1689" s="51"/>
      <c r="F1689" s="76" t="str">
        <f t="shared" si="506"/>
        <v>13881_2</v>
      </c>
      <c r="G1689" s="80">
        <v>13881</v>
      </c>
      <c r="H1689" s="52">
        <v>2</v>
      </c>
      <c r="I1689" s="52">
        <v>4080</v>
      </c>
      <c r="J1689" s="53">
        <v>4080</v>
      </c>
      <c r="K1689" s="54">
        <v>4080</v>
      </c>
      <c r="L1689" s="54">
        <v>4080</v>
      </c>
      <c r="M1689" s="54"/>
      <c r="N1689" s="54"/>
      <c r="O1689" s="55"/>
      <c r="P1689" s="55"/>
      <c r="Q1689" s="55"/>
      <c r="R1689" s="55"/>
      <c r="S1689" s="52"/>
      <c r="T1689" s="52">
        <v>118</v>
      </c>
      <c r="U1689" s="52">
        <v>7</v>
      </c>
      <c r="V1689" s="52">
        <v>119</v>
      </c>
      <c r="W1689" s="52"/>
      <c r="X1689" s="52"/>
      <c r="Y1689" s="110"/>
      <c r="Z1689" s="110"/>
      <c r="AA1689" s="110"/>
      <c r="AB1689" s="110"/>
      <c r="AC1689" s="56">
        <v>28</v>
      </c>
      <c r="AD1689" s="52"/>
      <c r="AE1689" s="52"/>
      <c r="AF1689" s="52"/>
      <c r="AG1689" s="52"/>
      <c r="AH1689" s="106"/>
      <c r="AI1689" s="59" t="s">
        <v>80</v>
      </c>
      <c r="AJ1689" s="69" t="s">
        <v>10</v>
      </c>
      <c r="AK1689" s="34" t="s">
        <v>10</v>
      </c>
      <c r="AL1689" s="26" t="s">
        <v>10</v>
      </c>
      <c r="AM1689" s="39"/>
      <c r="AN1689" s="115"/>
      <c r="AO1689" s="26" t="s">
        <v>10</v>
      </c>
      <c r="AQ1689" s="5"/>
      <c r="AS1689" s="37"/>
      <c r="AT1689" s="30"/>
      <c r="BE1689" s="21"/>
      <c r="BF1689" s="21"/>
      <c r="BG1689" s="21"/>
      <c r="BI1689" s="21"/>
      <c r="BJ1689" s="21"/>
      <c r="BK1689" s="21"/>
    </row>
    <row r="1690" spans="1:66" x14ac:dyDescent="0.25">
      <c r="A1690" s="50">
        <v>1679</v>
      </c>
      <c r="B1690" s="50"/>
      <c r="C1690" s="50" t="str">
        <f t="shared" si="507"/>
        <v>13881_3_6884</v>
      </c>
      <c r="D1690" s="50">
        <v>1</v>
      </c>
      <c r="E1690" s="51"/>
      <c r="F1690" s="76" t="str">
        <f t="shared" si="506"/>
        <v>13881_3</v>
      </c>
      <c r="G1690" s="80">
        <v>13881</v>
      </c>
      <c r="H1690" s="52">
        <v>3</v>
      </c>
      <c r="I1690" s="52">
        <v>6884</v>
      </c>
      <c r="J1690" s="53">
        <v>6884</v>
      </c>
      <c r="K1690" s="54">
        <v>6884</v>
      </c>
      <c r="L1690" s="54">
        <v>6884</v>
      </c>
      <c r="M1690" s="54"/>
      <c r="N1690" s="54"/>
      <c r="O1690" s="55"/>
      <c r="P1690" s="55"/>
      <c r="Q1690" s="55"/>
      <c r="R1690" s="55"/>
      <c r="S1690" s="52"/>
      <c r="T1690" s="52">
        <v>118</v>
      </c>
      <c r="U1690" s="52">
        <v>7</v>
      </c>
      <c r="V1690" s="52">
        <v>119</v>
      </c>
      <c r="W1690" s="52"/>
      <c r="X1690" s="52"/>
      <c r="Y1690" s="110"/>
      <c r="Z1690" s="110"/>
      <c r="AA1690" s="110"/>
      <c r="AB1690" s="110"/>
      <c r="AC1690" s="56">
        <v>30</v>
      </c>
      <c r="AD1690" s="52"/>
      <c r="AE1690" s="52"/>
      <c r="AF1690" s="52"/>
      <c r="AG1690" s="52"/>
      <c r="AH1690" s="106"/>
      <c r="AI1690" s="59" t="s">
        <v>80</v>
      </c>
      <c r="AJ1690" s="69" t="s">
        <v>10</v>
      </c>
      <c r="AK1690" s="34" t="s">
        <v>10</v>
      </c>
      <c r="AL1690" s="26" t="s">
        <v>10</v>
      </c>
      <c r="AM1690" s="39"/>
      <c r="AN1690" s="115"/>
      <c r="AO1690" s="26" t="s">
        <v>10</v>
      </c>
      <c r="AQ1690" s="5"/>
      <c r="AS1690" s="37"/>
      <c r="AT1690" s="30"/>
      <c r="BE1690" s="21"/>
      <c r="BF1690" s="21"/>
      <c r="BG1690" s="21"/>
      <c r="BI1690" s="21"/>
      <c r="BJ1690" s="21"/>
      <c r="BK1690" s="21"/>
    </row>
    <row r="1691" spans="1:66" x14ac:dyDescent="0.25">
      <c r="A1691" s="50">
        <v>1680</v>
      </c>
      <c r="B1691" s="50"/>
      <c r="C1691" s="50" t="str">
        <f t="shared" si="507"/>
        <v>13883_1_9590</v>
      </c>
      <c r="D1691" s="50">
        <v>1</v>
      </c>
      <c r="E1691" s="51"/>
      <c r="F1691" s="76" t="str">
        <f t="shared" si="506"/>
        <v>13883_1</v>
      </c>
      <c r="G1691" s="80">
        <v>13883</v>
      </c>
      <c r="H1691" s="52">
        <v>1</v>
      </c>
      <c r="I1691" s="52">
        <v>9590</v>
      </c>
      <c r="J1691" s="53">
        <v>9590</v>
      </c>
      <c r="K1691" s="54">
        <v>9590</v>
      </c>
      <c r="L1691" s="54">
        <v>9590</v>
      </c>
      <c r="M1691" s="54"/>
      <c r="N1691" s="54"/>
      <c r="O1691" s="55"/>
      <c r="P1691" s="55"/>
      <c r="Q1691" s="55"/>
      <c r="R1691" s="55"/>
      <c r="S1691" s="52"/>
      <c r="T1691" s="52">
        <v>72</v>
      </c>
      <c r="U1691" s="52">
        <v>7</v>
      </c>
      <c r="V1691" s="52">
        <v>75</v>
      </c>
      <c r="W1691" s="52"/>
      <c r="X1691" s="52"/>
      <c r="Y1691" s="110"/>
      <c r="Z1691" s="110"/>
      <c r="AA1691" s="110"/>
      <c r="AB1691" s="110"/>
      <c r="AC1691" s="56">
        <v>45</v>
      </c>
      <c r="AD1691" s="65" t="s">
        <v>73</v>
      </c>
      <c r="AE1691" s="59"/>
      <c r="AF1691" s="52"/>
      <c r="AG1691" s="52"/>
      <c r="AH1691" s="106"/>
      <c r="AI1691" s="59" t="s">
        <v>80</v>
      </c>
      <c r="AJ1691" s="69" t="s">
        <v>10</v>
      </c>
      <c r="AK1691" s="34" t="s">
        <v>10</v>
      </c>
      <c r="AL1691" s="26" t="s">
        <v>10</v>
      </c>
      <c r="AM1691" s="39"/>
      <c r="AN1691" s="115"/>
      <c r="AO1691" s="26" t="s">
        <v>10</v>
      </c>
      <c r="AQ1691" s="5"/>
      <c r="AS1691" s="37"/>
      <c r="AT1691" s="30"/>
      <c r="BE1691" s="21"/>
      <c r="BF1691" s="21"/>
      <c r="BG1691" s="21"/>
      <c r="BI1691" s="21"/>
      <c r="BJ1691" s="21"/>
      <c r="BK1691" s="21"/>
    </row>
    <row r="1692" spans="1:66" x14ac:dyDescent="0.25">
      <c r="A1692" s="50">
        <v>1681</v>
      </c>
      <c r="B1692" s="50"/>
      <c r="C1692" s="50" t="str">
        <f t="shared" si="507"/>
        <v>13887_1_10100</v>
      </c>
      <c r="D1692" s="50">
        <v>1</v>
      </c>
      <c r="E1692" s="51"/>
      <c r="F1692" s="76" t="str">
        <f t="shared" si="506"/>
        <v>13887_1</v>
      </c>
      <c r="G1692" s="80">
        <v>13887</v>
      </c>
      <c r="H1692" s="52">
        <v>1</v>
      </c>
      <c r="I1692" s="52">
        <v>10100</v>
      </c>
      <c r="J1692" s="53">
        <v>10100</v>
      </c>
      <c r="K1692" s="54">
        <v>10100</v>
      </c>
      <c r="L1692" s="54">
        <v>10100</v>
      </c>
      <c r="M1692" s="54"/>
      <c r="N1692" s="54"/>
      <c r="O1692" s="55"/>
      <c r="P1692" s="55"/>
      <c r="Q1692" s="55"/>
      <c r="R1692" s="55"/>
      <c r="S1692" s="52"/>
      <c r="T1692" s="52">
        <v>48</v>
      </c>
      <c r="U1692" s="52">
        <v>1</v>
      </c>
      <c r="V1692" s="52">
        <v>49</v>
      </c>
      <c r="W1692" s="52"/>
      <c r="X1692" s="52"/>
      <c r="Y1692" s="110"/>
      <c r="Z1692" s="110"/>
      <c r="AA1692" s="110"/>
      <c r="AB1692" s="110"/>
      <c r="AC1692" s="56">
        <v>31</v>
      </c>
      <c r="AD1692" s="52"/>
      <c r="AE1692" s="52"/>
      <c r="AF1692" s="52"/>
      <c r="AG1692" s="52"/>
      <c r="AH1692" s="106"/>
      <c r="AI1692" s="59" t="s">
        <v>80</v>
      </c>
      <c r="AJ1692" s="69" t="s">
        <v>10</v>
      </c>
      <c r="AK1692" s="34" t="s">
        <v>10</v>
      </c>
      <c r="AL1692" s="26" t="s">
        <v>10</v>
      </c>
      <c r="AM1692" s="39"/>
      <c r="AN1692" s="115"/>
      <c r="AO1692" s="26" t="s">
        <v>10</v>
      </c>
      <c r="AQ1692" s="5"/>
      <c r="AS1692" s="37"/>
      <c r="AT1692" s="30"/>
      <c r="BE1692" s="21"/>
      <c r="BF1692" s="21"/>
      <c r="BG1692" s="21"/>
      <c r="BI1692" s="21"/>
      <c r="BJ1692" s="21"/>
      <c r="BK1692" s="21"/>
    </row>
    <row r="1693" spans="1:66" x14ac:dyDescent="0.25">
      <c r="A1693" s="50">
        <v>1682</v>
      </c>
      <c r="B1693" s="50"/>
      <c r="C1693" s="50" t="str">
        <f t="shared" si="507"/>
        <v>13889_1_6323</v>
      </c>
      <c r="D1693" s="50">
        <v>1</v>
      </c>
      <c r="E1693" s="51"/>
      <c r="F1693" s="76" t="str">
        <f t="shared" si="506"/>
        <v>13889_1</v>
      </c>
      <c r="G1693" s="80">
        <v>13889</v>
      </c>
      <c r="H1693" s="52">
        <v>1</v>
      </c>
      <c r="I1693" s="52">
        <v>6323</v>
      </c>
      <c r="J1693" s="53">
        <v>6323</v>
      </c>
      <c r="K1693" s="54">
        <v>6323</v>
      </c>
      <c r="L1693" s="54">
        <v>6323</v>
      </c>
      <c r="M1693" s="54"/>
      <c r="N1693" s="54"/>
      <c r="O1693" s="55"/>
      <c r="P1693" s="55"/>
      <c r="Q1693" s="55"/>
      <c r="R1693" s="55"/>
      <c r="S1693" s="52"/>
      <c r="T1693" s="52">
        <v>69</v>
      </c>
      <c r="U1693" s="52">
        <v>7</v>
      </c>
      <c r="V1693" s="52">
        <v>71</v>
      </c>
      <c r="W1693" s="52"/>
      <c r="X1693" s="52"/>
      <c r="Y1693" s="110"/>
      <c r="Z1693" s="110"/>
      <c r="AA1693" s="110"/>
      <c r="AB1693" s="110"/>
      <c r="AC1693" s="56">
        <v>43</v>
      </c>
      <c r="AD1693" s="52"/>
      <c r="AE1693" s="52"/>
      <c r="AF1693" s="52"/>
      <c r="AG1693" s="52"/>
      <c r="AH1693" s="106"/>
      <c r="AI1693" s="59" t="s">
        <v>80</v>
      </c>
      <c r="AJ1693" s="69" t="s">
        <v>10</v>
      </c>
      <c r="AK1693" s="34" t="s">
        <v>10</v>
      </c>
      <c r="AL1693" s="26" t="s">
        <v>10</v>
      </c>
      <c r="AM1693" s="39"/>
      <c r="AN1693" s="115"/>
      <c r="AO1693" s="26" t="s">
        <v>10</v>
      </c>
      <c r="AQ1693" s="5"/>
      <c r="AS1693" s="37"/>
      <c r="AT1693" s="30"/>
      <c r="BE1693" s="21"/>
      <c r="BF1693" s="21"/>
      <c r="BG1693" s="21"/>
      <c r="BI1693" s="21"/>
      <c r="BJ1693" s="21"/>
      <c r="BK1693" s="21"/>
    </row>
    <row r="1694" spans="1:66" x14ac:dyDescent="0.25">
      <c r="A1694" s="50">
        <v>1683</v>
      </c>
      <c r="B1694" s="50">
        <v>1424</v>
      </c>
      <c r="C1694" s="50" t="str">
        <f t="shared" si="507"/>
        <v>13891_1_4736</v>
      </c>
      <c r="D1694" s="50">
        <v>1</v>
      </c>
      <c r="E1694" s="51">
        <f t="shared" ref="E1694:E1724" si="508">G1694*10000+H1694</f>
        <v>138910001</v>
      </c>
      <c r="F1694" s="76" t="str">
        <f t="shared" si="506"/>
        <v>13891_1</v>
      </c>
      <c r="G1694" s="80">
        <v>13891</v>
      </c>
      <c r="H1694" s="52">
        <v>1</v>
      </c>
      <c r="I1694" s="52">
        <v>4736</v>
      </c>
      <c r="J1694" s="53" t="str">
        <f t="shared" ref="J1694:J1724" si="509">IF(F1694=K1694,"ok","huom!")</f>
        <v>ok</v>
      </c>
      <c r="K1694" s="54" t="str">
        <f t="shared" ref="K1694:K1700" si="510">CONCATENATE(L1694,"_",M1694)</f>
        <v>13891_1</v>
      </c>
      <c r="L1694" s="54">
        <v>13891</v>
      </c>
      <c r="M1694" s="54">
        <v>1</v>
      </c>
      <c r="N1694" s="54">
        <v>4418</v>
      </c>
      <c r="O1694" s="55">
        <v>85</v>
      </c>
      <c r="P1694" s="55">
        <v>88</v>
      </c>
      <c r="Q1694" s="55">
        <v>85</v>
      </c>
      <c r="R1694" s="55">
        <v>88</v>
      </c>
      <c r="S1694" s="52">
        <v>0</v>
      </c>
      <c r="T1694" s="56">
        <v>134</v>
      </c>
      <c r="U1694" s="56">
        <v>11</v>
      </c>
      <c r="V1694" s="56">
        <v>128</v>
      </c>
      <c r="W1694" s="56">
        <v>85</v>
      </c>
      <c r="X1694" s="57">
        <v>0.88</v>
      </c>
      <c r="Y1694" s="109"/>
      <c r="Z1694" s="109"/>
      <c r="AA1694" s="109"/>
      <c r="AB1694" s="109"/>
      <c r="AC1694" s="56">
        <v>11</v>
      </c>
      <c r="AD1694" s="52" t="s">
        <v>35</v>
      </c>
      <c r="AE1694" s="52" t="s">
        <v>35</v>
      </c>
      <c r="AF1694" s="52" t="s">
        <v>35</v>
      </c>
      <c r="AG1694" s="52"/>
      <c r="AH1694" s="106"/>
      <c r="AI1694" s="59"/>
      <c r="AJ1694" s="68" t="s">
        <v>10</v>
      </c>
      <c r="AK1694" t="s">
        <v>10</v>
      </c>
      <c r="AL1694" s="30" t="s">
        <v>10</v>
      </c>
      <c r="AM1694" s="39"/>
      <c r="AN1694" s="115" t="s">
        <v>10</v>
      </c>
      <c r="AO1694" s="30"/>
      <c r="AQ1694" s="5"/>
      <c r="AS1694" s="37"/>
      <c r="AT1694" s="30" t="s">
        <v>10</v>
      </c>
      <c r="AV1694" t="str">
        <f t="shared" ref="AV1694:AV1724" si="511">IF(X1694="ei mallia","ei mallia",IF(X1694&gt;0.599999,IF(W1694&gt;999,"punainen",IF(AC1694&gt;99,"punainen",IF(AD1694="osa seud. yht","punainen","musta"))),"musta"))</f>
        <v>musta</v>
      </c>
      <c r="AW1694" t="str">
        <f t="shared" ref="AW1694:AW1724" si="512">IF(X1694="ei mallia","ei mallia",IF(X1694&gt;0.399999,IF(W1694&gt;1999,"punainen",IF(AC1694&gt;499,"punainen",IF(AE1694="osa seud. yht","punainen","musta"))),"musta"))</f>
        <v>musta</v>
      </c>
      <c r="AX1694" t="str">
        <f t="shared" ref="AX1694:AX1724" si="513">IF(X1694="ei mallia","ei mallia",IF(AY1694&gt;20,"punainen","musta"))</f>
        <v>musta</v>
      </c>
      <c r="AY1694" s="31">
        <f t="shared" ref="AY1694:AY1724" si="514">SUM(AZ1694:BC1694)</f>
        <v>10</v>
      </c>
      <c r="AZ1694" s="31">
        <f t="shared" ref="AZ1694:AZ1724" si="515">IF(X1694&gt;0.59999,10,IF(X1694&gt;0.39999,1,0))</f>
        <v>10</v>
      </c>
      <c r="BA1694" s="31">
        <f t="shared" ref="BA1694:BA1724" si="516">IF(W1694&gt;1999,10,IF(W1694&gt;999,1,0))</f>
        <v>0</v>
      </c>
      <c r="BB1694" s="31">
        <f t="shared" ref="BB1694:BB1724" si="517">IF(AC1694&gt;499,10,IF(AC1694&gt;99,1,0))</f>
        <v>0</v>
      </c>
      <c r="BC1694" s="31">
        <f t="shared" ref="BC1694:BC1724" si="518">IF(AE1694="osa seud. yht",10,IF(AD1694="osa seud. yht",1,0))</f>
        <v>0</v>
      </c>
      <c r="BM1694" s="2" t="s">
        <v>35</v>
      </c>
      <c r="BN1694" s="2" t="s">
        <v>35</v>
      </c>
    </row>
    <row r="1695" spans="1:66" x14ac:dyDescent="0.25">
      <c r="A1695" s="50">
        <v>1684</v>
      </c>
      <c r="B1695" s="50">
        <v>1425</v>
      </c>
      <c r="C1695" s="50" t="str">
        <f t="shared" si="507"/>
        <v>13893_1_3940</v>
      </c>
      <c r="D1695" s="50">
        <v>1</v>
      </c>
      <c r="E1695" s="51">
        <f t="shared" si="508"/>
        <v>138930001</v>
      </c>
      <c r="F1695" s="76" t="str">
        <f t="shared" si="506"/>
        <v>13893_1</v>
      </c>
      <c r="G1695" s="80">
        <v>13893</v>
      </c>
      <c r="H1695" s="52">
        <v>1</v>
      </c>
      <c r="I1695" s="52">
        <v>3940</v>
      </c>
      <c r="J1695" s="53" t="str">
        <f t="shared" si="509"/>
        <v>ok</v>
      </c>
      <c r="K1695" s="54" t="str">
        <f t="shared" si="510"/>
        <v>13893_1</v>
      </c>
      <c r="L1695" s="54">
        <v>13893</v>
      </c>
      <c r="M1695" s="54">
        <v>1</v>
      </c>
      <c r="N1695" s="54">
        <v>3716</v>
      </c>
      <c r="O1695" s="55">
        <v>2</v>
      </c>
      <c r="P1695" s="55">
        <v>66</v>
      </c>
      <c r="Q1695" s="55">
        <v>2</v>
      </c>
      <c r="R1695" s="55">
        <v>66</v>
      </c>
      <c r="S1695" s="52">
        <v>0</v>
      </c>
      <c r="T1695" s="56">
        <v>136</v>
      </c>
      <c r="U1695" s="56">
        <v>7</v>
      </c>
      <c r="V1695" s="56">
        <v>135</v>
      </c>
      <c r="W1695" s="56">
        <v>2</v>
      </c>
      <c r="X1695" s="57">
        <v>0.66</v>
      </c>
      <c r="Y1695" s="109"/>
      <c r="Z1695" s="109"/>
      <c r="AA1695" s="109"/>
      <c r="AB1695" s="109"/>
      <c r="AC1695" s="56">
        <v>152</v>
      </c>
      <c r="AD1695" s="52" t="s">
        <v>35</v>
      </c>
      <c r="AE1695" s="52" t="s">
        <v>35</v>
      </c>
      <c r="AF1695" s="52" t="s">
        <v>35</v>
      </c>
      <c r="AG1695" s="52"/>
      <c r="AH1695" s="106"/>
      <c r="AI1695" s="59"/>
      <c r="AJ1695" s="68" t="s">
        <v>10</v>
      </c>
      <c r="AK1695" t="s">
        <v>10</v>
      </c>
      <c r="AL1695" s="30" t="s">
        <v>10</v>
      </c>
      <c r="AM1695" s="39"/>
      <c r="AN1695" s="115" t="s">
        <v>10</v>
      </c>
      <c r="AO1695" s="30"/>
      <c r="AQ1695" s="5"/>
      <c r="AS1695" s="37"/>
      <c r="AT1695" s="30" t="s">
        <v>10</v>
      </c>
      <c r="AV1695" t="str">
        <f t="shared" si="511"/>
        <v>punainen</v>
      </c>
      <c r="AW1695" t="str">
        <f t="shared" si="512"/>
        <v>musta</v>
      </c>
      <c r="AX1695" t="str">
        <f t="shared" si="513"/>
        <v>musta</v>
      </c>
      <c r="AY1695" s="31">
        <f t="shared" si="514"/>
        <v>11</v>
      </c>
      <c r="AZ1695" s="31">
        <f t="shared" si="515"/>
        <v>10</v>
      </c>
      <c r="BA1695" s="31">
        <f t="shared" si="516"/>
        <v>0</v>
      </c>
      <c r="BB1695" s="31">
        <f t="shared" si="517"/>
        <v>1</v>
      </c>
      <c r="BC1695" s="31">
        <f t="shared" si="518"/>
        <v>0</v>
      </c>
      <c r="BM1695" s="2" t="s">
        <v>35</v>
      </c>
      <c r="BN1695" s="2" t="s">
        <v>35</v>
      </c>
    </row>
    <row r="1696" spans="1:66" x14ac:dyDescent="0.25">
      <c r="A1696" s="50">
        <v>1685</v>
      </c>
      <c r="B1696" s="50">
        <v>1426</v>
      </c>
      <c r="C1696" s="50" t="str">
        <f t="shared" si="507"/>
        <v>13897_1_3283</v>
      </c>
      <c r="D1696" s="50">
        <v>1</v>
      </c>
      <c r="E1696" s="51">
        <f t="shared" si="508"/>
        <v>138970001</v>
      </c>
      <c r="F1696" s="76" t="str">
        <f t="shared" si="506"/>
        <v>13897_1</v>
      </c>
      <c r="G1696" s="80">
        <v>13897</v>
      </c>
      <c r="H1696" s="52">
        <v>1</v>
      </c>
      <c r="I1696" s="52">
        <v>3283</v>
      </c>
      <c r="J1696" s="53" t="str">
        <f t="shared" si="509"/>
        <v>ok</v>
      </c>
      <c r="K1696" s="54" t="str">
        <f t="shared" si="510"/>
        <v>13897_1</v>
      </c>
      <c r="L1696" s="54">
        <v>13897</v>
      </c>
      <c r="M1696" s="54">
        <v>1</v>
      </c>
      <c r="N1696" s="54">
        <v>3214</v>
      </c>
      <c r="O1696" s="55">
        <v>86</v>
      </c>
      <c r="P1696" s="55">
        <v>87</v>
      </c>
      <c r="Q1696" s="55">
        <v>74</v>
      </c>
      <c r="R1696" s="55">
        <v>74</v>
      </c>
      <c r="S1696" s="52">
        <v>0</v>
      </c>
      <c r="T1696" s="56">
        <v>926</v>
      </c>
      <c r="U1696" s="56">
        <v>33</v>
      </c>
      <c r="V1696" s="56">
        <v>913</v>
      </c>
      <c r="W1696" s="56">
        <v>86</v>
      </c>
      <c r="X1696" s="57">
        <v>0.87</v>
      </c>
      <c r="Y1696" s="109"/>
      <c r="Z1696" s="109"/>
      <c r="AA1696" s="109"/>
      <c r="AB1696" s="109"/>
      <c r="AC1696" s="56">
        <v>199</v>
      </c>
      <c r="AD1696" s="61" t="s">
        <v>34</v>
      </c>
      <c r="AE1696" s="52" t="s">
        <v>35</v>
      </c>
      <c r="AF1696" s="52" t="s">
        <v>35</v>
      </c>
      <c r="AG1696" s="52" t="s">
        <v>36</v>
      </c>
      <c r="AH1696" s="106"/>
      <c r="AI1696" s="59"/>
      <c r="AJ1696" s="68" t="s">
        <v>10</v>
      </c>
      <c r="AK1696" t="s">
        <v>10</v>
      </c>
      <c r="AL1696" s="30" t="s">
        <v>10</v>
      </c>
      <c r="AM1696" s="39"/>
      <c r="AN1696" s="115" t="s">
        <v>10</v>
      </c>
      <c r="AO1696" s="30"/>
      <c r="AQ1696" s="5"/>
      <c r="AS1696" s="37"/>
      <c r="AT1696" s="30" t="s">
        <v>10</v>
      </c>
      <c r="AV1696" t="str">
        <f t="shared" si="511"/>
        <v>punainen</v>
      </c>
      <c r="AW1696" t="str">
        <f t="shared" si="512"/>
        <v>musta</v>
      </c>
      <c r="AX1696" t="str">
        <f t="shared" si="513"/>
        <v>musta</v>
      </c>
      <c r="AY1696" s="31">
        <f t="shared" si="514"/>
        <v>12</v>
      </c>
      <c r="AZ1696" s="31">
        <f t="shared" si="515"/>
        <v>10</v>
      </c>
      <c r="BA1696" s="31">
        <f t="shared" si="516"/>
        <v>0</v>
      </c>
      <c r="BB1696" s="31">
        <f t="shared" si="517"/>
        <v>1</v>
      </c>
      <c r="BC1696" s="31">
        <f t="shared" si="518"/>
        <v>1</v>
      </c>
      <c r="BM1696" s="32" t="s">
        <v>34</v>
      </c>
      <c r="BN1696" s="2" t="s">
        <v>35</v>
      </c>
    </row>
    <row r="1697" spans="1:66" x14ac:dyDescent="0.25">
      <c r="A1697" s="50">
        <v>1686</v>
      </c>
      <c r="B1697" s="50">
        <v>1427</v>
      </c>
      <c r="C1697" s="50" t="str">
        <f t="shared" si="507"/>
        <v>13899_1_5703</v>
      </c>
      <c r="D1697" s="50">
        <v>1</v>
      </c>
      <c r="E1697" s="51">
        <f t="shared" si="508"/>
        <v>138990001</v>
      </c>
      <c r="F1697" s="76" t="str">
        <f t="shared" si="506"/>
        <v>13899_1</v>
      </c>
      <c r="G1697" s="80">
        <v>13899</v>
      </c>
      <c r="H1697" s="52">
        <v>1</v>
      </c>
      <c r="I1697" s="52">
        <v>5703</v>
      </c>
      <c r="J1697" s="53" t="str">
        <f t="shared" si="509"/>
        <v>ok</v>
      </c>
      <c r="K1697" s="54" t="str">
        <f t="shared" si="510"/>
        <v>13899_1</v>
      </c>
      <c r="L1697" s="54">
        <v>13899</v>
      </c>
      <c r="M1697" s="54">
        <v>1</v>
      </c>
      <c r="N1697" s="54">
        <v>4245</v>
      </c>
      <c r="O1697" s="55">
        <v>23</v>
      </c>
      <c r="P1697" s="55">
        <v>29</v>
      </c>
      <c r="Q1697" s="55">
        <v>9</v>
      </c>
      <c r="R1697" s="55">
        <v>11</v>
      </c>
      <c r="S1697" s="52">
        <v>0</v>
      </c>
      <c r="T1697" s="56">
        <v>319</v>
      </c>
      <c r="U1697" s="56">
        <v>6</v>
      </c>
      <c r="V1697" s="56">
        <v>322</v>
      </c>
      <c r="W1697" s="56">
        <v>23</v>
      </c>
      <c r="X1697" s="57">
        <v>0.28999999999999998</v>
      </c>
      <c r="Y1697" s="109"/>
      <c r="Z1697" s="109"/>
      <c r="AA1697" s="109"/>
      <c r="AB1697" s="109"/>
      <c r="AC1697" s="56">
        <v>13</v>
      </c>
      <c r="AD1697" s="52" t="s">
        <v>35</v>
      </c>
      <c r="AE1697" s="52" t="s">
        <v>35</v>
      </c>
      <c r="AF1697" s="52" t="s">
        <v>35</v>
      </c>
      <c r="AG1697" s="52" t="s">
        <v>36</v>
      </c>
      <c r="AH1697" s="106"/>
      <c r="AI1697" s="59"/>
      <c r="AJ1697" s="68" t="s">
        <v>10</v>
      </c>
      <c r="AK1697" t="s">
        <v>10</v>
      </c>
      <c r="AL1697" s="30" t="s">
        <v>10</v>
      </c>
      <c r="AM1697" s="39"/>
      <c r="AN1697" s="115" t="s">
        <v>10</v>
      </c>
      <c r="AO1697" s="30"/>
      <c r="AQ1697" s="5"/>
      <c r="AS1697" s="37"/>
      <c r="AT1697" s="30" t="s">
        <v>10</v>
      </c>
      <c r="AV1697" t="str">
        <f t="shared" si="511"/>
        <v>musta</v>
      </c>
      <c r="AW1697" t="str">
        <f t="shared" si="512"/>
        <v>musta</v>
      </c>
      <c r="AX1697" t="str">
        <f t="shared" si="513"/>
        <v>musta</v>
      </c>
      <c r="AY1697" s="31">
        <f t="shared" si="514"/>
        <v>0</v>
      </c>
      <c r="AZ1697" s="31">
        <f t="shared" si="515"/>
        <v>0</v>
      </c>
      <c r="BA1697" s="31">
        <f t="shared" si="516"/>
        <v>0</v>
      </c>
      <c r="BB1697" s="31">
        <f t="shared" si="517"/>
        <v>0</v>
      </c>
      <c r="BC1697" s="31">
        <f t="shared" si="518"/>
        <v>0</v>
      </c>
      <c r="BM1697" s="2" t="s">
        <v>35</v>
      </c>
      <c r="BN1697" s="2" t="s">
        <v>35</v>
      </c>
    </row>
    <row r="1698" spans="1:66" x14ac:dyDescent="0.25">
      <c r="A1698" s="50">
        <v>1687</v>
      </c>
      <c r="B1698" s="50">
        <v>1428</v>
      </c>
      <c r="C1698" s="50" t="str">
        <f t="shared" si="507"/>
        <v>13901_1_8835</v>
      </c>
      <c r="D1698" s="50">
        <v>1</v>
      </c>
      <c r="E1698" s="51">
        <f t="shared" si="508"/>
        <v>139010001</v>
      </c>
      <c r="F1698" s="76" t="str">
        <f t="shared" si="506"/>
        <v>13901_1</v>
      </c>
      <c r="G1698" s="80">
        <v>13901</v>
      </c>
      <c r="H1698" s="52">
        <v>1</v>
      </c>
      <c r="I1698" s="52">
        <v>8835</v>
      </c>
      <c r="J1698" s="53" t="str">
        <f t="shared" si="509"/>
        <v>ok</v>
      </c>
      <c r="K1698" s="54" t="str">
        <f t="shared" si="510"/>
        <v>13901_1</v>
      </c>
      <c r="L1698" s="54">
        <v>13901</v>
      </c>
      <c r="M1698" s="54">
        <v>1</v>
      </c>
      <c r="N1698" s="54">
        <v>8272</v>
      </c>
      <c r="O1698" s="55">
        <v>44</v>
      </c>
      <c r="P1698" s="55">
        <v>15</v>
      </c>
      <c r="Q1698" s="55">
        <v>20</v>
      </c>
      <c r="R1698" s="55">
        <v>5</v>
      </c>
      <c r="S1698" s="52">
        <v>0</v>
      </c>
      <c r="T1698" s="56">
        <v>722</v>
      </c>
      <c r="U1698" s="56">
        <v>44</v>
      </c>
      <c r="V1698" s="56">
        <v>773</v>
      </c>
      <c r="W1698" s="56">
        <v>44</v>
      </c>
      <c r="X1698" s="57">
        <v>0.15</v>
      </c>
      <c r="Y1698" s="109"/>
      <c r="Z1698" s="109"/>
      <c r="AA1698" s="109"/>
      <c r="AB1698" s="109"/>
      <c r="AC1698" s="56">
        <v>113</v>
      </c>
      <c r="AD1698" s="52" t="s">
        <v>35</v>
      </c>
      <c r="AE1698" s="52" t="s">
        <v>35</v>
      </c>
      <c r="AF1698" s="52" t="s">
        <v>35</v>
      </c>
      <c r="AG1698" s="52"/>
      <c r="AH1698" s="106"/>
      <c r="AI1698" s="59"/>
      <c r="AJ1698" s="68" t="s">
        <v>10</v>
      </c>
      <c r="AK1698" t="s">
        <v>10</v>
      </c>
      <c r="AL1698" s="30" t="s">
        <v>10</v>
      </c>
      <c r="AM1698" s="39"/>
      <c r="AN1698" s="115" t="s">
        <v>10</v>
      </c>
      <c r="AO1698" s="30"/>
      <c r="AQ1698" s="5"/>
      <c r="AS1698" s="37"/>
      <c r="AT1698" s="30" t="s">
        <v>10</v>
      </c>
      <c r="AV1698" t="str">
        <f t="shared" si="511"/>
        <v>musta</v>
      </c>
      <c r="AW1698" t="str">
        <f t="shared" si="512"/>
        <v>musta</v>
      </c>
      <c r="AX1698" t="str">
        <f t="shared" si="513"/>
        <v>musta</v>
      </c>
      <c r="AY1698" s="31">
        <f t="shared" si="514"/>
        <v>1</v>
      </c>
      <c r="AZ1698" s="31">
        <f t="shared" si="515"/>
        <v>0</v>
      </c>
      <c r="BA1698" s="31">
        <f t="shared" si="516"/>
        <v>0</v>
      </c>
      <c r="BB1698" s="31">
        <f t="shared" si="517"/>
        <v>1</v>
      </c>
      <c r="BC1698" s="31">
        <f t="shared" si="518"/>
        <v>0</v>
      </c>
      <c r="BM1698" s="2" t="s">
        <v>35</v>
      </c>
      <c r="BN1698" s="2" t="s">
        <v>35</v>
      </c>
    </row>
    <row r="1699" spans="1:66" x14ac:dyDescent="0.25">
      <c r="A1699" s="50">
        <v>1688</v>
      </c>
      <c r="B1699" s="50">
        <v>1429</v>
      </c>
      <c r="C1699" s="50" t="str">
        <f t="shared" si="507"/>
        <v>13902_1_4820</v>
      </c>
      <c r="D1699" s="50">
        <v>1</v>
      </c>
      <c r="E1699" s="51">
        <f t="shared" si="508"/>
        <v>139020001</v>
      </c>
      <c r="F1699" s="76" t="str">
        <f t="shared" si="506"/>
        <v>13902_1</v>
      </c>
      <c r="G1699" s="80">
        <v>13902</v>
      </c>
      <c r="H1699" s="52">
        <v>1</v>
      </c>
      <c r="I1699" s="52">
        <v>4820</v>
      </c>
      <c r="J1699" s="53" t="str">
        <f t="shared" si="509"/>
        <v>ok</v>
      </c>
      <c r="K1699" s="54" t="str">
        <f t="shared" si="510"/>
        <v>13902_1</v>
      </c>
      <c r="L1699" s="54">
        <v>13902</v>
      </c>
      <c r="M1699" s="54">
        <v>1</v>
      </c>
      <c r="N1699" s="54">
        <v>4406</v>
      </c>
      <c r="O1699" s="55">
        <v>56</v>
      </c>
      <c r="P1699" s="55">
        <v>13</v>
      </c>
      <c r="Q1699" s="55">
        <v>27</v>
      </c>
      <c r="R1699" s="55">
        <v>7</v>
      </c>
      <c r="S1699" s="52">
        <v>0</v>
      </c>
      <c r="T1699" s="56">
        <v>983</v>
      </c>
      <c r="U1699" s="56">
        <v>45</v>
      </c>
      <c r="V1699" s="56">
        <v>1025</v>
      </c>
      <c r="W1699" s="56">
        <v>56</v>
      </c>
      <c r="X1699" s="57">
        <v>0.13</v>
      </c>
      <c r="Y1699" s="109"/>
      <c r="Z1699" s="109"/>
      <c r="AA1699" s="109"/>
      <c r="AB1699" s="109"/>
      <c r="AC1699" s="56">
        <v>48</v>
      </c>
      <c r="AD1699" s="52" t="s">
        <v>35</v>
      </c>
      <c r="AE1699" s="52" t="s">
        <v>35</v>
      </c>
      <c r="AF1699" s="52" t="s">
        <v>35</v>
      </c>
      <c r="AG1699" s="52"/>
      <c r="AH1699" s="106"/>
      <c r="AI1699" s="59"/>
      <c r="AJ1699" s="68" t="s">
        <v>10</v>
      </c>
      <c r="AK1699" t="s">
        <v>10</v>
      </c>
      <c r="AL1699" s="30" t="s">
        <v>10</v>
      </c>
      <c r="AM1699" s="39"/>
      <c r="AN1699" s="115" t="s">
        <v>10</v>
      </c>
      <c r="AO1699" s="30"/>
      <c r="AQ1699" s="5"/>
      <c r="AS1699" s="37"/>
      <c r="AT1699" s="30" t="s">
        <v>10</v>
      </c>
      <c r="AV1699" t="str">
        <f t="shared" si="511"/>
        <v>musta</v>
      </c>
      <c r="AW1699" t="str">
        <f t="shared" si="512"/>
        <v>musta</v>
      </c>
      <c r="AX1699" t="str">
        <f t="shared" si="513"/>
        <v>musta</v>
      </c>
      <c r="AY1699" s="31">
        <f t="shared" si="514"/>
        <v>0</v>
      </c>
      <c r="AZ1699" s="31">
        <f t="shared" si="515"/>
        <v>0</v>
      </c>
      <c r="BA1699" s="31">
        <f t="shared" si="516"/>
        <v>0</v>
      </c>
      <c r="BB1699" s="31">
        <f t="shared" si="517"/>
        <v>0</v>
      </c>
      <c r="BC1699" s="31">
        <f t="shared" si="518"/>
        <v>0</v>
      </c>
      <c r="BM1699" s="2" t="s">
        <v>35</v>
      </c>
      <c r="BN1699" s="2" t="s">
        <v>35</v>
      </c>
    </row>
    <row r="1700" spans="1:66" x14ac:dyDescent="0.25">
      <c r="A1700" s="50">
        <v>1689</v>
      </c>
      <c r="B1700" s="50">
        <v>1430</v>
      </c>
      <c r="C1700" s="50" t="str">
        <f t="shared" si="507"/>
        <v>13903_1_7335</v>
      </c>
      <c r="D1700" s="50">
        <v>1</v>
      </c>
      <c r="E1700" s="51">
        <f t="shared" si="508"/>
        <v>139030001</v>
      </c>
      <c r="F1700" s="76" t="str">
        <f t="shared" si="506"/>
        <v>13903_1</v>
      </c>
      <c r="G1700" s="80">
        <v>13903</v>
      </c>
      <c r="H1700" s="52">
        <v>1</v>
      </c>
      <c r="I1700" s="52">
        <v>7335</v>
      </c>
      <c r="J1700" s="53" t="str">
        <f t="shared" si="509"/>
        <v>ok</v>
      </c>
      <c r="K1700" s="54" t="str">
        <f t="shared" si="510"/>
        <v>13903_1</v>
      </c>
      <c r="L1700" s="54">
        <v>13903</v>
      </c>
      <c r="M1700" s="54">
        <v>1</v>
      </c>
      <c r="N1700" s="54">
        <v>9992</v>
      </c>
      <c r="O1700" s="55">
        <v>115</v>
      </c>
      <c r="P1700" s="55">
        <v>81</v>
      </c>
      <c r="Q1700" s="55">
        <v>68</v>
      </c>
      <c r="R1700" s="55">
        <v>55</v>
      </c>
      <c r="S1700" s="52">
        <v>0</v>
      </c>
      <c r="T1700" s="56">
        <v>193</v>
      </c>
      <c r="U1700" s="56">
        <v>9</v>
      </c>
      <c r="V1700" s="56">
        <v>194</v>
      </c>
      <c r="W1700" s="56">
        <v>115</v>
      </c>
      <c r="X1700" s="57">
        <v>0.81</v>
      </c>
      <c r="Y1700" s="109"/>
      <c r="Z1700" s="109"/>
      <c r="AA1700" s="109"/>
      <c r="AB1700" s="109"/>
      <c r="AC1700" s="56">
        <v>45</v>
      </c>
      <c r="AD1700" s="52" t="s">
        <v>35</v>
      </c>
      <c r="AE1700" s="52" t="s">
        <v>35</v>
      </c>
      <c r="AF1700" s="52" t="s">
        <v>35</v>
      </c>
      <c r="AG1700" s="52"/>
      <c r="AH1700" s="106"/>
      <c r="AI1700" s="59"/>
      <c r="AJ1700" s="68" t="s">
        <v>10</v>
      </c>
      <c r="AK1700" t="s">
        <v>10</v>
      </c>
      <c r="AL1700" s="30" t="s">
        <v>10</v>
      </c>
      <c r="AM1700" s="39"/>
      <c r="AN1700" s="115" t="s">
        <v>10</v>
      </c>
      <c r="AO1700" s="30"/>
      <c r="AQ1700" s="5"/>
      <c r="AS1700" s="37"/>
      <c r="AT1700" s="30" t="s">
        <v>10</v>
      </c>
      <c r="AV1700" t="str">
        <f t="shared" si="511"/>
        <v>musta</v>
      </c>
      <c r="AW1700" t="str">
        <f t="shared" si="512"/>
        <v>musta</v>
      </c>
      <c r="AX1700" t="str">
        <f t="shared" si="513"/>
        <v>musta</v>
      </c>
      <c r="AY1700" s="31">
        <f t="shared" si="514"/>
        <v>10</v>
      </c>
      <c r="AZ1700" s="31">
        <f t="shared" si="515"/>
        <v>10</v>
      </c>
      <c r="BA1700" s="31">
        <f t="shared" si="516"/>
        <v>0</v>
      </c>
      <c r="BB1700" s="31">
        <f t="shared" si="517"/>
        <v>0</v>
      </c>
      <c r="BC1700" s="31">
        <f t="shared" si="518"/>
        <v>0</v>
      </c>
      <c r="BM1700" s="2" t="s">
        <v>35</v>
      </c>
      <c r="BN1700" s="2" t="s">
        <v>35</v>
      </c>
    </row>
    <row r="1701" spans="1:66" x14ac:dyDescent="0.25">
      <c r="A1701" s="50">
        <v>1690</v>
      </c>
      <c r="B1701" s="50">
        <v>1431</v>
      </c>
      <c r="C1701" s="50" t="str">
        <f t="shared" si="507"/>
        <v>13903_2_3240</v>
      </c>
      <c r="D1701" s="50">
        <v>1</v>
      </c>
      <c r="E1701" s="51">
        <f t="shared" si="508"/>
        <v>139030002</v>
      </c>
      <c r="F1701" s="76" t="str">
        <f t="shared" si="506"/>
        <v>13903_2</v>
      </c>
      <c r="G1701" s="80">
        <v>13903</v>
      </c>
      <c r="H1701" s="52">
        <v>2</v>
      </c>
      <c r="I1701" s="52">
        <v>3240</v>
      </c>
      <c r="J1701" s="53" t="str">
        <f t="shared" si="509"/>
        <v>huom!</v>
      </c>
      <c r="K1701" s="54"/>
      <c r="L1701" s="54"/>
      <c r="M1701" s="54"/>
      <c r="N1701" s="54"/>
      <c r="O1701" s="55">
        <v>115</v>
      </c>
      <c r="P1701" s="55">
        <v>81</v>
      </c>
      <c r="Q1701" s="55">
        <v>68</v>
      </c>
      <c r="R1701" s="55">
        <v>55</v>
      </c>
      <c r="S1701" s="52">
        <v>0</v>
      </c>
      <c r="T1701" s="56">
        <v>168</v>
      </c>
      <c r="U1701" s="56">
        <v>9</v>
      </c>
      <c r="V1701" s="56">
        <v>171</v>
      </c>
      <c r="W1701" s="56">
        <v>115</v>
      </c>
      <c r="X1701" s="57">
        <v>0.81</v>
      </c>
      <c r="Y1701" s="109"/>
      <c r="Z1701" s="109"/>
      <c r="AA1701" s="109"/>
      <c r="AB1701" s="109"/>
      <c r="AC1701" s="56">
        <v>28</v>
      </c>
      <c r="AD1701" s="52" t="s">
        <v>35</v>
      </c>
      <c r="AE1701" s="52" t="s">
        <v>35</v>
      </c>
      <c r="AF1701" s="52" t="s">
        <v>35</v>
      </c>
      <c r="AG1701" s="52"/>
      <c r="AH1701" s="106"/>
      <c r="AI1701" s="59"/>
      <c r="AJ1701" s="68" t="s">
        <v>10</v>
      </c>
      <c r="AK1701" t="s">
        <v>10</v>
      </c>
      <c r="AL1701" s="30" t="s">
        <v>10</v>
      </c>
      <c r="AM1701" s="39"/>
      <c r="AN1701" s="115" t="s">
        <v>10</v>
      </c>
      <c r="AO1701" s="30"/>
      <c r="AQ1701" s="5"/>
      <c r="AS1701" s="37"/>
      <c r="AT1701" s="30" t="s">
        <v>10</v>
      </c>
      <c r="AV1701" t="str">
        <f t="shared" si="511"/>
        <v>musta</v>
      </c>
      <c r="AW1701" t="str">
        <f t="shared" si="512"/>
        <v>musta</v>
      </c>
      <c r="AX1701" t="str">
        <f t="shared" si="513"/>
        <v>musta</v>
      </c>
      <c r="AY1701" s="31">
        <f t="shared" si="514"/>
        <v>10</v>
      </c>
      <c r="AZ1701" s="31">
        <f t="shared" si="515"/>
        <v>10</v>
      </c>
      <c r="BA1701" s="31">
        <f t="shared" si="516"/>
        <v>0</v>
      </c>
      <c r="BB1701" s="31">
        <f t="shared" si="517"/>
        <v>0</v>
      </c>
      <c r="BC1701" s="31">
        <f t="shared" si="518"/>
        <v>0</v>
      </c>
      <c r="BM1701" s="2" t="s">
        <v>35</v>
      </c>
      <c r="BN1701" s="2" t="s">
        <v>35</v>
      </c>
    </row>
    <row r="1702" spans="1:66" x14ac:dyDescent="0.25">
      <c r="A1702" s="50">
        <v>1691</v>
      </c>
      <c r="B1702" s="50">
        <v>1432</v>
      </c>
      <c r="C1702" s="50" t="str">
        <f t="shared" si="507"/>
        <v>13909_1_4787</v>
      </c>
      <c r="D1702" s="50">
        <v>1</v>
      </c>
      <c r="E1702" s="51">
        <f t="shared" si="508"/>
        <v>139090001</v>
      </c>
      <c r="F1702" s="76" t="str">
        <f t="shared" si="506"/>
        <v>13909_1</v>
      </c>
      <c r="G1702" s="80">
        <v>13909</v>
      </c>
      <c r="H1702" s="52">
        <v>1</v>
      </c>
      <c r="I1702" s="52">
        <v>4787</v>
      </c>
      <c r="J1702" s="53" t="str">
        <f t="shared" si="509"/>
        <v>ok</v>
      </c>
      <c r="K1702" s="54" t="str">
        <f>CONCATENATE(L1702,"_",M1702)</f>
        <v>13909_1</v>
      </c>
      <c r="L1702" s="54">
        <v>13909</v>
      </c>
      <c r="M1702" s="54">
        <v>1</v>
      </c>
      <c r="N1702" s="54">
        <v>4656</v>
      </c>
      <c r="O1702" s="55">
        <v>49</v>
      </c>
      <c r="P1702" s="55">
        <v>75</v>
      </c>
      <c r="Q1702" s="55">
        <v>25</v>
      </c>
      <c r="R1702" s="55">
        <v>40</v>
      </c>
      <c r="S1702" s="52">
        <v>0</v>
      </c>
      <c r="T1702" s="56">
        <v>171</v>
      </c>
      <c r="U1702" s="56">
        <v>13</v>
      </c>
      <c r="V1702" s="56">
        <v>170</v>
      </c>
      <c r="W1702" s="56">
        <v>49</v>
      </c>
      <c r="X1702" s="57">
        <v>0.75</v>
      </c>
      <c r="Y1702" s="109"/>
      <c r="Z1702" s="109"/>
      <c r="AA1702" s="109"/>
      <c r="AB1702" s="109"/>
      <c r="AC1702" s="56">
        <v>12</v>
      </c>
      <c r="AD1702" s="52" t="s">
        <v>35</v>
      </c>
      <c r="AE1702" s="52" t="s">
        <v>35</v>
      </c>
      <c r="AF1702" s="52" t="s">
        <v>35</v>
      </c>
      <c r="AG1702" s="52"/>
      <c r="AH1702" s="106"/>
      <c r="AI1702" s="59"/>
      <c r="AJ1702" s="68" t="s">
        <v>10</v>
      </c>
      <c r="AK1702" t="s">
        <v>10</v>
      </c>
      <c r="AL1702" s="30" t="s">
        <v>10</v>
      </c>
      <c r="AM1702" s="39"/>
      <c r="AN1702" s="115" t="s">
        <v>10</v>
      </c>
      <c r="AO1702" s="30"/>
      <c r="AQ1702" s="5"/>
      <c r="AS1702" s="37"/>
      <c r="AT1702" s="30" t="s">
        <v>10</v>
      </c>
      <c r="AV1702" t="str">
        <f t="shared" si="511"/>
        <v>musta</v>
      </c>
      <c r="AW1702" t="str">
        <f t="shared" si="512"/>
        <v>musta</v>
      </c>
      <c r="AX1702" t="str">
        <f t="shared" si="513"/>
        <v>musta</v>
      </c>
      <c r="AY1702" s="31">
        <f t="shared" si="514"/>
        <v>10</v>
      </c>
      <c r="AZ1702" s="31">
        <f t="shared" si="515"/>
        <v>10</v>
      </c>
      <c r="BA1702" s="31">
        <f t="shared" si="516"/>
        <v>0</v>
      </c>
      <c r="BB1702" s="31">
        <f t="shared" si="517"/>
        <v>0</v>
      </c>
      <c r="BC1702" s="31">
        <f t="shared" si="518"/>
        <v>0</v>
      </c>
      <c r="BM1702" s="2" t="s">
        <v>35</v>
      </c>
      <c r="BN1702" s="2" t="s">
        <v>35</v>
      </c>
    </row>
    <row r="1703" spans="1:66" x14ac:dyDescent="0.25">
      <c r="A1703" s="50">
        <v>1692</v>
      </c>
      <c r="B1703" s="50">
        <v>1433</v>
      </c>
      <c r="C1703" s="50" t="str">
        <f t="shared" si="507"/>
        <v>13911_1_6575</v>
      </c>
      <c r="D1703" s="50">
        <v>1</v>
      </c>
      <c r="E1703" s="51">
        <f t="shared" si="508"/>
        <v>139110001</v>
      </c>
      <c r="F1703" s="76" t="str">
        <f t="shared" si="506"/>
        <v>13911_1</v>
      </c>
      <c r="G1703" s="80">
        <v>13911</v>
      </c>
      <c r="H1703" s="52">
        <v>1</v>
      </c>
      <c r="I1703" s="52">
        <v>6575</v>
      </c>
      <c r="J1703" s="53" t="str">
        <f t="shared" si="509"/>
        <v>ok</v>
      </c>
      <c r="K1703" s="54" t="str">
        <f>CONCATENATE(L1703,"_",M1703)</f>
        <v>13911_1</v>
      </c>
      <c r="L1703" s="54">
        <v>13911</v>
      </c>
      <c r="M1703" s="54">
        <v>1</v>
      </c>
      <c r="N1703" s="54">
        <v>13886</v>
      </c>
      <c r="O1703" s="55">
        <v>388</v>
      </c>
      <c r="P1703" s="55">
        <v>81</v>
      </c>
      <c r="Q1703" s="55">
        <v>108</v>
      </c>
      <c r="R1703" s="55">
        <v>23</v>
      </c>
      <c r="S1703" s="52">
        <v>0</v>
      </c>
      <c r="T1703" s="56">
        <v>566</v>
      </c>
      <c r="U1703" s="56">
        <v>21</v>
      </c>
      <c r="V1703" s="56">
        <v>561</v>
      </c>
      <c r="W1703" s="56">
        <v>388</v>
      </c>
      <c r="X1703" s="57">
        <v>0.81</v>
      </c>
      <c r="Y1703" s="109"/>
      <c r="Z1703" s="109"/>
      <c r="AA1703" s="109"/>
      <c r="AB1703" s="109"/>
      <c r="AC1703" s="56">
        <v>187</v>
      </c>
      <c r="AD1703" s="52" t="s">
        <v>35</v>
      </c>
      <c r="AE1703" s="52" t="s">
        <v>35</v>
      </c>
      <c r="AF1703" s="52" t="s">
        <v>35</v>
      </c>
      <c r="AG1703" s="52"/>
      <c r="AH1703" s="106"/>
      <c r="AI1703" s="59"/>
      <c r="AJ1703" s="68" t="s">
        <v>10</v>
      </c>
      <c r="AK1703" t="s">
        <v>10</v>
      </c>
      <c r="AL1703" s="30" t="s">
        <v>10</v>
      </c>
      <c r="AM1703" s="39"/>
      <c r="AN1703" s="115" t="s">
        <v>10</v>
      </c>
      <c r="AO1703" s="30"/>
      <c r="AQ1703" s="5"/>
      <c r="AS1703" s="37"/>
      <c r="AT1703" s="30" t="s">
        <v>10</v>
      </c>
      <c r="AV1703" t="str">
        <f t="shared" si="511"/>
        <v>punainen</v>
      </c>
      <c r="AW1703" t="str">
        <f t="shared" si="512"/>
        <v>musta</v>
      </c>
      <c r="AX1703" t="str">
        <f t="shared" si="513"/>
        <v>musta</v>
      </c>
      <c r="AY1703" s="31">
        <f t="shared" si="514"/>
        <v>11</v>
      </c>
      <c r="AZ1703" s="31">
        <f t="shared" si="515"/>
        <v>10</v>
      </c>
      <c r="BA1703" s="31">
        <f t="shared" si="516"/>
        <v>0</v>
      </c>
      <c r="BB1703" s="31">
        <f t="shared" si="517"/>
        <v>1</v>
      </c>
      <c r="BC1703" s="31">
        <f t="shared" si="518"/>
        <v>0</v>
      </c>
      <c r="BM1703" s="32" t="s">
        <v>34</v>
      </c>
      <c r="BN1703" s="2" t="s">
        <v>35</v>
      </c>
    </row>
    <row r="1704" spans="1:66" x14ac:dyDescent="0.25">
      <c r="A1704" s="50">
        <v>1693</v>
      </c>
      <c r="B1704" s="50">
        <v>1434</v>
      </c>
      <c r="C1704" s="50" t="str">
        <f t="shared" si="507"/>
        <v>13911_2_10605</v>
      </c>
      <c r="D1704" s="50">
        <v>1</v>
      </c>
      <c r="E1704" s="51">
        <f t="shared" si="508"/>
        <v>139110002</v>
      </c>
      <c r="F1704" s="76" t="str">
        <f t="shared" si="506"/>
        <v>13911_2</v>
      </c>
      <c r="G1704" s="80">
        <v>13911</v>
      </c>
      <c r="H1704" s="52">
        <v>2</v>
      </c>
      <c r="I1704" s="52">
        <v>10605</v>
      </c>
      <c r="J1704" s="53" t="str">
        <f t="shared" si="509"/>
        <v>ok</v>
      </c>
      <c r="K1704" s="54" t="str">
        <f>CONCATENATE(L1704,"_",M1704)</f>
        <v>13911_2</v>
      </c>
      <c r="L1704" s="54">
        <v>13911</v>
      </c>
      <c r="M1704" s="54">
        <v>2</v>
      </c>
      <c r="N1704" s="54">
        <v>2732</v>
      </c>
      <c r="O1704" s="55">
        <v>278</v>
      </c>
      <c r="P1704" s="55">
        <v>62</v>
      </c>
      <c r="Q1704" s="55">
        <v>88</v>
      </c>
      <c r="R1704" s="55">
        <v>19</v>
      </c>
      <c r="S1704" s="52">
        <v>0</v>
      </c>
      <c r="T1704" s="56">
        <v>544</v>
      </c>
      <c r="U1704" s="56">
        <v>17</v>
      </c>
      <c r="V1704" s="56">
        <v>562</v>
      </c>
      <c r="W1704" s="56">
        <v>278</v>
      </c>
      <c r="X1704" s="57">
        <v>0.62</v>
      </c>
      <c r="Y1704" s="109"/>
      <c r="Z1704" s="109"/>
      <c r="AA1704" s="109"/>
      <c r="AB1704" s="109"/>
      <c r="AC1704" s="56">
        <v>231</v>
      </c>
      <c r="AD1704" s="52" t="s">
        <v>35</v>
      </c>
      <c r="AE1704" s="52" t="s">
        <v>35</v>
      </c>
      <c r="AF1704" s="52" t="s">
        <v>35</v>
      </c>
      <c r="AG1704" s="52"/>
      <c r="AH1704" s="106"/>
      <c r="AI1704" s="59"/>
      <c r="AJ1704" s="68" t="s">
        <v>10</v>
      </c>
      <c r="AK1704" t="s">
        <v>10</v>
      </c>
      <c r="AL1704" s="30" t="s">
        <v>10</v>
      </c>
      <c r="AM1704" s="39"/>
      <c r="AN1704" s="115" t="s">
        <v>10</v>
      </c>
      <c r="AO1704" s="30"/>
      <c r="AQ1704" s="5"/>
      <c r="AS1704" s="37"/>
      <c r="AT1704" s="30" t="s">
        <v>10</v>
      </c>
      <c r="AV1704" t="str">
        <f t="shared" si="511"/>
        <v>punainen</v>
      </c>
      <c r="AW1704" t="str">
        <f t="shared" si="512"/>
        <v>musta</v>
      </c>
      <c r="AX1704" t="str">
        <f t="shared" si="513"/>
        <v>musta</v>
      </c>
      <c r="AY1704" s="31">
        <f t="shared" si="514"/>
        <v>11</v>
      </c>
      <c r="AZ1704" s="31">
        <f t="shared" si="515"/>
        <v>10</v>
      </c>
      <c r="BA1704" s="31">
        <f t="shared" si="516"/>
        <v>0</v>
      </c>
      <c r="BB1704" s="31">
        <f t="shared" si="517"/>
        <v>1</v>
      </c>
      <c r="BC1704" s="31">
        <f t="shared" si="518"/>
        <v>0</v>
      </c>
      <c r="BM1704" s="32" t="s">
        <v>34</v>
      </c>
      <c r="BN1704" s="2" t="s">
        <v>35</v>
      </c>
    </row>
    <row r="1705" spans="1:66" x14ac:dyDescent="0.25">
      <c r="A1705" s="50">
        <v>1694</v>
      </c>
      <c r="B1705" s="50">
        <v>1435</v>
      </c>
      <c r="C1705" s="50" t="str">
        <f t="shared" si="507"/>
        <v>13913_1_5689</v>
      </c>
      <c r="D1705" s="50">
        <v>1</v>
      </c>
      <c r="E1705" s="51">
        <f t="shared" si="508"/>
        <v>139130001</v>
      </c>
      <c r="F1705" s="76" t="str">
        <f t="shared" si="506"/>
        <v>13913_1</v>
      </c>
      <c r="G1705" s="80">
        <v>13913</v>
      </c>
      <c r="H1705" s="52">
        <v>1</v>
      </c>
      <c r="I1705" s="52">
        <v>5689</v>
      </c>
      <c r="J1705" s="53" t="str">
        <f t="shared" si="509"/>
        <v>ok</v>
      </c>
      <c r="K1705" s="54" t="str">
        <f>CONCATENATE(L1705,"_",M1705)</f>
        <v>13913_1</v>
      </c>
      <c r="L1705" s="54">
        <v>13913</v>
      </c>
      <c r="M1705" s="54">
        <v>1</v>
      </c>
      <c r="N1705" s="54">
        <v>9496</v>
      </c>
      <c r="O1705" s="55">
        <v>26</v>
      </c>
      <c r="P1705" s="55">
        <v>41</v>
      </c>
      <c r="Q1705" s="55">
        <v>3</v>
      </c>
      <c r="R1705" s="55">
        <v>3</v>
      </c>
      <c r="S1705" s="52">
        <v>0</v>
      </c>
      <c r="T1705" s="56">
        <v>173</v>
      </c>
      <c r="U1705" s="56">
        <v>7</v>
      </c>
      <c r="V1705" s="56">
        <v>186</v>
      </c>
      <c r="W1705" s="56">
        <v>26</v>
      </c>
      <c r="X1705" s="57">
        <v>0.41</v>
      </c>
      <c r="Y1705" s="109"/>
      <c r="Z1705" s="109"/>
      <c r="AA1705" s="109"/>
      <c r="AB1705" s="109"/>
      <c r="AC1705" s="56">
        <v>96</v>
      </c>
      <c r="AD1705" s="52" t="s">
        <v>35</v>
      </c>
      <c r="AE1705" s="52" t="s">
        <v>35</v>
      </c>
      <c r="AF1705" s="52" t="s">
        <v>35</v>
      </c>
      <c r="AG1705" s="52"/>
      <c r="AH1705" s="106"/>
      <c r="AI1705" s="59"/>
      <c r="AJ1705" s="68" t="s">
        <v>10</v>
      </c>
      <c r="AK1705" t="s">
        <v>10</v>
      </c>
      <c r="AL1705" s="30" t="s">
        <v>10</v>
      </c>
      <c r="AM1705" s="39"/>
      <c r="AN1705" s="115" t="s">
        <v>10</v>
      </c>
      <c r="AO1705" s="30"/>
      <c r="AQ1705" s="5"/>
      <c r="AS1705" s="37"/>
      <c r="AT1705" s="30" t="s">
        <v>10</v>
      </c>
      <c r="AV1705" t="str">
        <f t="shared" si="511"/>
        <v>musta</v>
      </c>
      <c r="AW1705" t="str">
        <f t="shared" si="512"/>
        <v>musta</v>
      </c>
      <c r="AX1705" t="str">
        <f t="shared" si="513"/>
        <v>musta</v>
      </c>
      <c r="AY1705" s="31">
        <f t="shared" si="514"/>
        <v>1</v>
      </c>
      <c r="AZ1705" s="31">
        <f t="shared" si="515"/>
        <v>1</v>
      </c>
      <c r="BA1705" s="31">
        <f t="shared" si="516"/>
        <v>0</v>
      </c>
      <c r="BB1705" s="31">
        <f t="shared" si="517"/>
        <v>0</v>
      </c>
      <c r="BC1705" s="31">
        <f t="shared" si="518"/>
        <v>0</v>
      </c>
      <c r="BM1705" s="2" t="s">
        <v>35</v>
      </c>
      <c r="BN1705" s="2" t="s">
        <v>35</v>
      </c>
    </row>
    <row r="1706" spans="1:66" x14ac:dyDescent="0.25">
      <c r="A1706" s="50">
        <v>1695</v>
      </c>
      <c r="B1706" s="50">
        <v>1436</v>
      </c>
      <c r="C1706" s="50" t="str">
        <f t="shared" si="507"/>
        <v>13913_2_4991</v>
      </c>
      <c r="D1706" s="50">
        <v>1</v>
      </c>
      <c r="E1706" s="51">
        <f t="shared" si="508"/>
        <v>139130002</v>
      </c>
      <c r="F1706" s="76" t="str">
        <f t="shared" si="506"/>
        <v>13913_2</v>
      </c>
      <c r="G1706" s="80">
        <v>13913</v>
      </c>
      <c r="H1706" s="52">
        <v>2</v>
      </c>
      <c r="I1706" s="52">
        <v>4991</v>
      </c>
      <c r="J1706" s="53" t="str">
        <f t="shared" si="509"/>
        <v>huom!</v>
      </c>
      <c r="K1706" s="54"/>
      <c r="L1706" s="54"/>
      <c r="M1706" s="54"/>
      <c r="N1706" s="54"/>
      <c r="O1706" s="55">
        <v>26</v>
      </c>
      <c r="P1706" s="55">
        <v>41</v>
      </c>
      <c r="Q1706" s="55">
        <v>3</v>
      </c>
      <c r="R1706" s="55">
        <v>3</v>
      </c>
      <c r="S1706" s="52">
        <v>0</v>
      </c>
      <c r="T1706" s="56">
        <v>128</v>
      </c>
      <c r="U1706" s="56">
        <v>6</v>
      </c>
      <c r="V1706" s="56">
        <v>141</v>
      </c>
      <c r="W1706" s="56">
        <v>26</v>
      </c>
      <c r="X1706" s="57">
        <v>0.41</v>
      </c>
      <c r="Y1706" s="109"/>
      <c r="Z1706" s="109"/>
      <c r="AA1706" s="109"/>
      <c r="AB1706" s="109"/>
      <c r="AC1706" s="56">
        <v>65</v>
      </c>
      <c r="AD1706" s="52" t="s">
        <v>35</v>
      </c>
      <c r="AE1706" s="52" t="s">
        <v>35</v>
      </c>
      <c r="AF1706" s="52" t="s">
        <v>35</v>
      </c>
      <c r="AG1706" s="52"/>
      <c r="AH1706" s="106"/>
      <c r="AI1706" s="59"/>
      <c r="AJ1706" s="68" t="s">
        <v>10</v>
      </c>
      <c r="AK1706" t="s">
        <v>10</v>
      </c>
      <c r="AL1706" s="30" t="s">
        <v>10</v>
      </c>
      <c r="AM1706" s="39"/>
      <c r="AN1706" s="115" t="s">
        <v>10</v>
      </c>
      <c r="AO1706" s="30"/>
      <c r="AQ1706" s="5"/>
      <c r="AS1706" s="37"/>
      <c r="AT1706" s="30" t="s">
        <v>10</v>
      </c>
      <c r="AV1706" t="str">
        <f t="shared" si="511"/>
        <v>musta</v>
      </c>
      <c r="AW1706" t="str">
        <f t="shared" si="512"/>
        <v>musta</v>
      </c>
      <c r="AX1706" t="str">
        <f t="shared" si="513"/>
        <v>musta</v>
      </c>
      <c r="AY1706" s="31">
        <f t="shared" si="514"/>
        <v>1</v>
      </c>
      <c r="AZ1706" s="31">
        <f t="shared" si="515"/>
        <v>1</v>
      </c>
      <c r="BA1706" s="31">
        <f t="shared" si="516"/>
        <v>0</v>
      </c>
      <c r="BB1706" s="31">
        <f t="shared" si="517"/>
        <v>0</v>
      </c>
      <c r="BC1706" s="31">
        <f t="shared" si="518"/>
        <v>0</v>
      </c>
      <c r="BM1706" s="2" t="s">
        <v>35</v>
      </c>
      <c r="BN1706" s="2" t="s">
        <v>35</v>
      </c>
    </row>
    <row r="1707" spans="1:66" x14ac:dyDescent="0.25">
      <c r="A1707" s="50">
        <v>1696</v>
      </c>
      <c r="B1707" s="50">
        <v>1437</v>
      </c>
      <c r="C1707" s="50" t="str">
        <f t="shared" si="507"/>
        <v>13917_1_5506</v>
      </c>
      <c r="D1707" s="50">
        <v>1</v>
      </c>
      <c r="E1707" s="51">
        <f t="shared" si="508"/>
        <v>139170001</v>
      </c>
      <c r="F1707" s="76" t="str">
        <f t="shared" si="506"/>
        <v>13917_1</v>
      </c>
      <c r="G1707" s="80">
        <v>13917</v>
      </c>
      <c r="H1707" s="52">
        <v>1</v>
      </c>
      <c r="I1707" s="52">
        <v>5506</v>
      </c>
      <c r="J1707" s="53" t="str">
        <f t="shared" si="509"/>
        <v>ok</v>
      </c>
      <c r="K1707" s="54" t="str">
        <f>CONCATENATE(L1707,"_",M1707)</f>
        <v>13917_1</v>
      </c>
      <c r="L1707" s="54">
        <v>13917</v>
      </c>
      <c r="M1707" s="54">
        <v>1</v>
      </c>
      <c r="N1707" s="54">
        <v>2141</v>
      </c>
      <c r="O1707" s="55">
        <v>3</v>
      </c>
      <c r="P1707" s="55">
        <v>48</v>
      </c>
      <c r="Q1707" s="55">
        <v>0</v>
      </c>
      <c r="R1707" s="55">
        <v>46</v>
      </c>
      <c r="S1707" s="52">
        <v>0</v>
      </c>
      <c r="T1707" s="56">
        <v>94</v>
      </c>
      <c r="U1707" s="56">
        <v>5</v>
      </c>
      <c r="V1707" s="56">
        <v>99</v>
      </c>
      <c r="W1707" s="56">
        <v>3</v>
      </c>
      <c r="X1707" s="57">
        <v>0.48</v>
      </c>
      <c r="Y1707" s="109"/>
      <c r="Z1707" s="109"/>
      <c r="AA1707" s="109"/>
      <c r="AB1707" s="109"/>
      <c r="AC1707" s="56">
        <v>8</v>
      </c>
      <c r="AD1707" s="52" t="s">
        <v>35</v>
      </c>
      <c r="AE1707" s="52" t="s">
        <v>35</v>
      </c>
      <c r="AF1707" s="52" t="s">
        <v>35</v>
      </c>
      <c r="AG1707" s="52"/>
      <c r="AH1707" s="106"/>
      <c r="AI1707" s="59"/>
      <c r="AJ1707" s="68" t="s">
        <v>10</v>
      </c>
      <c r="AK1707" t="s">
        <v>10</v>
      </c>
      <c r="AL1707" s="30" t="s">
        <v>10</v>
      </c>
      <c r="AM1707" s="39"/>
      <c r="AN1707" s="115" t="s">
        <v>10</v>
      </c>
      <c r="AO1707" s="30"/>
      <c r="AQ1707" s="5"/>
      <c r="AS1707" s="37"/>
      <c r="AT1707" s="30" t="s">
        <v>10</v>
      </c>
      <c r="AV1707" t="str">
        <f t="shared" si="511"/>
        <v>musta</v>
      </c>
      <c r="AW1707" t="str">
        <f t="shared" si="512"/>
        <v>musta</v>
      </c>
      <c r="AX1707" t="str">
        <f t="shared" si="513"/>
        <v>musta</v>
      </c>
      <c r="AY1707" s="31">
        <f t="shared" si="514"/>
        <v>1</v>
      </c>
      <c r="AZ1707" s="31">
        <f t="shared" si="515"/>
        <v>1</v>
      </c>
      <c r="BA1707" s="31">
        <f t="shared" si="516"/>
        <v>0</v>
      </c>
      <c r="BB1707" s="31">
        <f t="shared" si="517"/>
        <v>0</v>
      </c>
      <c r="BC1707" s="31">
        <f t="shared" si="518"/>
        <v>0</v>
      </c>
      <c r="BM1707" s="2" t="s">
        <v>35</v>
      </c>
      <c r="BN1707" s="2" t="s">
        <v>35</v>
      </c>
    </row>
    <row r="1708" spans="1:66" x14ac:dyDescent="0.25">
      <c r="A1708" s="50">
        <v>1697</v>
      </c>
      <c r="B1708" s="50">
        <v>1438</v>
      </c>
      <c r="C1708" s="50" t="str">
        <f t="shared" si="507"/>
        <v>13921_1_1013</v>
      </c>
      <c r="D1708" s="50">
        <v>1</v>
      </c>
      <c r="E1708" s="51">
        <f t="shared" si="508"/>
        <v>139210001</v>
      </c>
      <c r="F1708" s="76" t="str">
        <f t="shared" si="506"/>
        <v>13921_1</v>
      </c>
      <c r="G1708" s="80">
        <v>13921</v>
      </c>
      <c r="H1708" s="52">
        <v>1</v>
      </c>
      <c r="I1708" s="52">
        <v>1013</v>
      </c>
      <c r="J1708" s="53" t="str">
        <f t="shared" si="509"/>
        <v>huom!</v>
      </c>
      <c r="K1708" s="54"/>
      <c r="L1708" s="54"/>
      <c r="M1708" s="54"/>
      <c r="N1708" s="54"/>
      <c r="O1708" s="55" t="s">
        <v>32</v>
      </c>
      <c r="P1708" s="55" t="s">
        <v>32</v>
      </c>
      <c r="Q1708" s="55" t="s">
        <v>32</v>
      </c>
      <c r="R1708" s="55" t="s">
        <v>32</v>
      </c>
      <c r="S1708" s="52">
        <v>0</v>
      </c>
      <c r="T1708" s="56">
        <v>1188</v>
      </c>
      <c r="U1708" s="56">
        <v>37</v>
      </c>
      <c r="V1708" s="56">
        <v>1253</v>
      </c>
      <c r="W1708" s="56" t="s">
        <v>37</v>
      </c>
      <c r="X1708" s="57" t="s">
        <v>37</v>
      </c>
      <c r="Y1708" s="109"/>
      <c r="Z1708" s="109"/>
      <c r="AA1708" s="109"/>
      <c r="AB1708" s="109"/>
      <c r="AC1708" s="56">
        <v>68</v>
      </c>
      <c r="AD1708" s="52" t="s">
        <v>35</v>
      </c>
      <c r="AE1708" s="52" t="s">
        <v>35</v>
      </c>
      <c r="AF1708" s="52" t="s">
        <v>36</v>
      </c>
      <c r="AG1708" s="52" t="s">
        <v>36</v>
      </c>
      <c r="AH1708" s="106"/>
      <c r="AI1708" s="59"/>
      <c r="AJ1708" s="68" t="s">
        <v>10</v>
      </c>
      <c r="AK1708" t="s">
        <v>10</v>
      </c>
      <c r="AL1708" s="30" t="s">
        <v>10</v>
      </c>
      <c r="AM1708" s="39"/>
      <c r="AN1708" s="115" t="s">
        <v>10</v>
      </c>
      <c r="AO1708" s="30"/>
      <c r="AQ1708" s="5"/>
      <c r="AS1708" s="37"/>
      <c r="AT1708" s="30" t="s">
        <v>10</v>
      </c>
      <c r="AV1708" t="str">
        <f t="shared" si="511"/>
        <v>ei mallia</v>
      </c>
      <c r="AW1708" t="str">
        <f t="shared" si="512"/>
        <v>ei mallia</v>
      </c>
      <c r="AX1708" t="str">
        <f t="shared" si="513"/>
        <v>ei mallia</v>
      </c>
      <c r="AY1708" s="31">
        <f t="shared" si="514"/>
        <v>20</v>
      </c>
      <c r="AZ1708" s="31">
        <f t="shared" si="515"/>
        <v>10</v>
      </c>
      <c r="BA1708" s="31">
        <f t="shared" si="516"/>
        <v>10</v>
      </c>
      <c r="BB1708" s="31">
        <f t="shared" si="517"/>
        <v>0</v>
      </c>
      <c r="BC1708" s="31">
        <f t="shared" si="518"/>
        <v>0</v>
      </c>
      <c r="BM1708" s="32" t="s">
        <v>34</v>
      </c>
      <c r="BN1708" s="2" t="s">
        <v>35</v>
      </c>
    </row>
    <row r="1709" spans="1:66" x14ac:dyDescent="0.25">
      <c r="A1709" s="50">
        <v>1698</v>
      </c>
      <c r="B1709" s="50">
        <v>1439</v>
      </c>
      <c r="C1709" s="50" t="str">
        <f t="shared" si="507"/>
        <v>13925_1_3405</v>
      </c>
      <c r="D1709" s="50">
        <v>1</v>
      </c>
      <c r="E1709" s="51">
        <f t="shared" si="508"/>
        <v>139250001</v>
      </c>
      <c r="F1709" s="76" t="str">
        <f t="shared" si="506"/>
        <v>13925_1</v>
      </c>
      <c r="G1709" s="80">
        <v>13925</v>
      </c>
      <c r="H1709" s="52">
        <v>1</v>
      </c>
      <c r="I1709" s="52">
        <v>3405</v>
      </c>
      <c r="J1709" s="53" t="str">
        <f t="shared" si="509"/>
        <v>ok</v>
      </c>
      <c r="K1709" s="54" t="str">
        <f t="shared" ref="K1709:K1715" si="519">CONCATENATE(L1709,"_",M1709)</f>
        <v>13925_1</v>
      </c>
      <c r="L1709" s="54">
        <v>13925</v>
      </c>
      <c r="M1709" s="54">
        <v>1</v>
      </c>
      <c r="N1709" s="54">
        <v>3301</v>
      </c>
      <c r="O1709" s="55">
        <v>4</v>
      </c>
      <c r="P1709" s="55">
        <v>100</v>
      </c>
      <c r="Q1709" s="55">
        <v>4</v>
      </c>
      <c r="R1709" s="55">
        <v>95</v>
      </c>
      <c r="S1709" s="52">
        <v>0</v>
      </c>
      <c r="T1709" s="56">
        <v>66</v>
      </c>
      <c r="U1709" s="56">
        <v>3</v>
      </c>
      <c r="V1709" s="56">
        <v>73</v>
      </c>
      <c r="W1709" s="56">
        <v>4</v>
      </c>
      <c r="X1709" s="57">
        <v>1</v>
      </c>
      <c r="Y1709" s="109"/>
      <c r="Z1709" s="109"/>
      <c r="AA1709" s="109"/>
      <c r="AB1709" s="109"/>
      <c r="AC1709" s="56">
        <v>55</v>
      </c>
      <c r="AD1709" s="52" t="s">
        <v>35</v>
      </c>
      <c r="AE1709" s="52" t="s">
        <v>35</v>
      </c>
      <c r="AF1709" s="52" t="s">
        <v>35</v>
      </c>
      <c r="AG1709" s="52"/>
      <c r="AH1709" s="106"/>
      <c r="AI1709" s="59"/>
      <c r="AJ1709" s="68" t="s">
        <v>10</v>
      </c>
      <c r="AK1709" t="s">
        <v>10</v>
      </c>
      <c r="AL1709" s="30" t="s">
        <v>10</v>
      </c>
      <c r="AM1709" s="39"/>
      <c r="AN1709" s="115" t="s">
        <v>10</v>
      </c>
      <c r="AO1709" s="30"/>
      <c r="AQ1709" s="5"/>
      <c r="AS1709" s="37"/>
      <c r="AT1709" s="30" t="s">
        <v>10</v>
      </c>
      <c r="AV1709" t="str">
        <f t="shared" si="511"/>
        <v>musta</v>
      </c>
      <c r="AW1709" t="str">
        <f t="shared" si="512"/>
        <v>musta</v>
      </c>
      <c r="AX1709" t="str">
        <f t="shared" si="513"/>
        <v>musta</v>
      </c>
      <c r="AY1709" s="31">
        <f t="shared" si="514"/>
        <v>10</v>
      </c>
      <c r="AZ1709" s="31">
        <f t="shared" si="515"/>
        <v>10</v>
      </c>
      <c r="BA1709" s="31">
        <f t="shared" si="516"/>
        <v>0</v>
      </c>
      <c r="BB1709" s="31">
        <f t="shared" si="517"/>
        <v>0</v>
      </c>
      <c r="BC1709" s="31">
        <f t="shared" si="518"/>
        <v>0</v>
      </c>
      <c r="BM1709" s="2" t="s">
        <v>35</v>
      </c>
      <c r="BN1709" s="2" t="s">
        <v>35</v>
      </c>
    </row>
    <row r="1710" spans="1:66" x14ac:dyDescent="0.25">
      <c r="A1710" s="50">
        <v>1699</v>
      </c>
      <c r="B1710" s="50">
        <v>1440</v>
      </c>
      <c r="C1710" s="50" t="str">
        <f t="shared" si="507"/>
        <v>13927_1_5125</v>
      </c>
      <c r="D1710" s="50">
        <v>1</v>
      </c>
      <c r="E1710" s="51">
        <f t="shared" si="508"/>
        <v>139270001</v>
      </c>
      <c r="F1710" s="76" t="str">
        <f t="shared" si="506"/>
        <v>13927_1</v>
      </c>
      <c r="G1710" s="80">
        <v>13927</v>
      </c>
      <c r="H1710" s="52">
        <v>1</v>
      </c>
      <c r="I1710" s="52">
        <v>5125</v>
      </c>
      <c r="J1710" s="53" t="str">
        <f t="shared" si="509"/>
        <v>ok</v>
      </c>
      <c r="K1710" s="54" t="str">
        <f t="shared" si="519"/>
        <v>13927_1</v>
      </c>
      <c r="L1710" s="54">
        <v>13927</v>
      </c>
      <c r="M1710" s="54">
        <v>1</v>
      </c>
      <c r="N1710" s="54">
        <v>4996</v>
      </c>
      <c r="O1710" s="55">
        <v>19</v>
      </c>
      <c r="P1710" s="55">
        <v>98</v>
      </c>
      <c r="Q1710" s="55">
        <v>14</v>
      </c>
      <c r="R1710" s="55">
        <v>94</v>
      </c>
      <c r="S1710" s="52">
        <v>0</v>
      </c>
      <c r="T1710" s="56">
        <v>95</v>
      </c>
      <c r="U1710" s="56">
        <v>4</v>
      </c>
      <c r="V1710" s="56">
        <v>103</v>
      </c>
      <c r="W1710" s="56">
        <v>19</v>
      </c>
      <c r="X1710" s="57">
        <v>0.98</v>
      </c>
      <c r="Y1710" s="109"/>
      <c r="Z1710" s="109"/>
      <c r="AA1710" s="109"/>
      <c r="AB1710" s="109"/>
      <c r="AC1710" s="56">
        <v>24</v>
      </c>
      <c r="AD1710" s="52" t="s">
        <v>35</v>
      </c>
      <c r="AE1710" s="52" t="s">
        <v>35</v>
      </c>
      <c r="AF1710" s="52" t="s">
        <v>35</v>
      </c>
      <c r="AG1710" s="52"/>
      <c r="AH1710" s="106"/>
      <c r="AI1710" s="59"/>
      <c r="AJ1710" s="68" t="s">
        <v>10</v>
      </c>
      <c r="AK1710" t="s">
        <v>10</v>
      </c>
      <c r="AL1710" s="30" t="s">
        <v>10</v>
      </c>
      <c r="AM1710" s="39"/>
      <c r="AN1710" s="115" t="s">
        <v>10</v>
      </c>
      <c r="AO1710" s="30"/>
      <c r="AQ1710" s="5"/>
      <c r="AS1710" s="37"/>
      <c r="AT1710" s="30" t="s">
        <v>10</v>
      </c>
      <c r="AV1710" t="str">
        <f t="shared" si="511"/>
        <v>musta</v>
      </c>
      <c r="AW1710" t="str">
        <f t="shared" si="512"/>
        <v>musta</v>
      </c>
      <c r="AX1710" t="str">
        <f t="shared" si="513"/>
        <v>musta</v>
      </c>
      <c r="AY1710" s="31">
        <f t="shared" si="514"/>
        <v>10</v>
      </c>
      <c r="AZ1710" s="31">
        <f t="shared" si="515"/>
        <v>10</v>
      </c>
      <c r="BA1710" s="31">
        <f t="shared" si="516"/>
        <v>0</v>
      </c>
      <c r="BB1710" s="31">
        <f t="shared" si="517"/>
        <v>0</v>
      </c>
      <c r="BC1710" s="31">
        <f t="shared" si="518"/>
        <v>0</v>
      </c>
      <c r="BM1710" s="2" t="s">
        <v>35</v>
      </c>
      <c r="BN1710" s="2" t="s">
        <v>35</v>
      </c>
    </row>
    <row r="1711" spans="1:66" x14ac:dyDescent="0.25">
      <c r="A1711" s="50">
        <v>1700</v>
      </c>
      <c r="B1711" s="50">
        <v>1441</v>
      </c>
      <c r="C1711" s="50" t="str">
        <f t="shared" si="507"/>
        <v>13928_1_3203</v>
      </c>
      <c r="D1711" s="50">
        <v>1</v>
      </c>
      <c r="E1711" s="51">
        <f t="shared" si="508"/>
        <v>139280001</v>
      </c>
      <c r="F1711" s="76" t="str">
        <f t="shared" si="506"/>
        <v>13928_1</v>
      </c>
      <c r="G1711" s="80">
        <v>13928</v>
      </c>
      <c r="H1711" s="52">
        <v>1</v>
      </c>
      <c r="I1711" s="52">
        <v>3203</v>
      </c>
      <c r="J1711" s="53" t="str">
        <f t="shared" si="509"/>
        <v>ok</v>
      </c>
      <c r="K1711" s="54" t="str">
        <f t="shared" si="519"/>
        <v>13928_1</v>
      </c>
      <c r="L1711" s="54">
        <v>13928</v>
      </c>
      <c r="M1711" s="54">
        <v>1</v>
      </c>
      <c r="N1711" s="54">
        <v>3119</v>
      </c>
      <c r="O1711" s="55">
        <v>114</v>
      </c>
      <c r="P1711" s="55">
        <v>77</v>
      </c>
      <c r="Q1711" s="55">
        <v>112</v>
      </c>
      <c r="R1711" s="55">
        <v>76</v>
      </c>
      <c r="S1711" s="52">
        <v>0</v>
      </c>
      <c r="T1711" s="56">
        <v>167</v>
      </c>
      <c r="U1711" s="56">
        <v>9</v>
      </c>
      <c r="V1711" s="56">
        <v>174</v>
      </c>
      <c r="W1711" s="56">
        <v>114</v>
      </c>
      <c r="X1711" s="57">
        <v>0.77</v>
      </c>
      <c r="Y1711" s="109"/>
      <c r="Z1711" s="109"/>
      <c r="AA1711" s="109"/>
      <c r="AB1711" s="109"/>
      <c r="AC1711" s="56">
        <v>15</v>
      </c>
      <c r="AD1711" s="52" t="s">
        <v>35</v>
      </c>
      <c r="AE1711" s="52" t="s">
        <v>35</v>
      </c>
      <c r="AF1711" s="52" t="s">
        <v>35</v>
      </c>
      <c r="AG1711" s="52"/>
      <c r="AH1711" s="106"/>
      <c r="AI1711" s="59"/>
      <c r="AJ1711" s="68" t="s">
        <v>10</v>
      </c>
      <c r="AK1711" t="s">
        <v>10</v>
      </c>
      <c r="AL1711" s="30" t="s">
        <v>10</v>
      </c>
      <c r="AM1711" s="39"/>
      <c r="AN1711" s="115" t="s">
        <v>10</v>
      </c>
      <c r="AO1711" s="30"/>
      <c r="AQ1711" s="5"/>
      <c r="AS1711" s="37"/>
      <c r="AT1711" s="30" t="s">
        <v>10</v>
      </c>
      <c r="AV1711" t="str">
        <f t="shared" si="511"/>
        <v>musta</v>
      </c>
      <c r="AW1711" t="str">
        <f t="shared" si="512"/>
        <v>musta</v>
      </c>
      <c r="AX1711" t="str">
        <f t="shared" si="513"/>
        <v>musta</v>
      </c>
      <c r="AY1711" s="31">
        <f t="shared" si="514"/>
        <v>10</v>
      </c>
      <c r="AZ1711" s="31">
        <f t="shared" si="515"/>
        <v>10</v>
      </c>
      <c r="BA1711" s="31">
        <f t="shared" si="516"/>
        <v>0</v>
      </c>
      <c r="BB1711" s="31">
        <f t="shared" si="517"/>
        <v>0</v>
      </c>
      <c r="BC1711" s="31">
        <f t="shared" si="518"/>
        <v>0</v>
      </c>
      <c r="BM1711" s="2" t="s">
        <v>35</v>
      </c>
      <c r="BN1711" s="2" t="s">
        <v>35</v>
      </c>
    </row>
    <row r="1712" spans="1:66" x14ac:dyDescent="0.25">
      <c r="A1712" s="50">
        <v>1701</v>
      </c>
      <c r="B1712" s="50">
        <v>1442</v>
      </c>
      <c r="C1712" s="50" t="str">
        <f t="shared" si="507"/>
        <v>13929_1_1827</v>
      </c>
      <c r="D1712" s="50">
        <v>1</v>
      </c>
      <c r="E1712" s="51">
        <f t="shared" si="508"/>
        <v>139290001</v>
      </c>
      <c r="F1712" s="76" t="str">
        <f t="shared" si="506"/>
        <v>13929_1</v>
      </c>
      <c r="G1712" s="80">
        <v>13929</v>
      </c>
      <c r="H1712" s="52">
        <v>1</v>
      </c>
      <c r="I1712" s="52">
        <v>1827</v>
      </c>
      <c r="J1712" s="53" t="str">
        <f t="shared" si="509"/>
        <v>ok</v>
      </c>
      <c r="K1712" s="54" t="str">
        <f t="shared" si="519"/>
        <v>13929_1</v>
      </c>
      <c r="L1712" s="54">
        <v>13929</v>
      </c>
      <c r="M1712" s="54">
        <v>1</v>
      </c>
      <c r="N1712" s="54">
        <v>1829</v>
      </c>
      <c r="O1712" s="55">
        <v>9</v>
      </c>
      <c r="P1712" s="55">
        <v>6</v>
      </c>
      <c r="Q1712" s="55">
        <v>7</v>
      </c>
      <c r="R1712" s="55">
        <v>5</v>
      </c>
      <c r="S1712" s="52">
        <v>0</v>
      </c>
      <c r="T1712" s="56">
        <v>107</v>
      </c>
      <c r="U1712" s="56">
        <v>6</v>
      </c>
      <c r="V1712" s="56">
        <v>121</v>
      </c>
      <c r="W1712" s="56">
        <v>9</v>
      </c>
      <c r="X1712" s="57">
        <v>0.06</v>
      </c>
      <c r="Y1712" s="109"/>
      <c r="Z1712" s="109"/>
      <c r="AA1712" s="109"/>
      <c r="AB1712" s="109"/>
      <c r="AC1712" s="56">
        <v>13</v>
      </c>
      <c r="AD1712" s="52" t="s">
        <v>35</v>
      </c>
      <c r="AE1712" s="52" t="s">
        <v>35</v>
      </c>
      <c r="AF1712" s="52" t="s">
        <v>35</v>
      </c>
      <c r="AG1712" s="52"/>
      <c r="AH1712" s="106"/>
      <c r="AI1712" s="59"/>
      <c r="AJ1712" s="68" t="s">
        <v>10</v>
      </c>
      <c r="AK1712" t="s">
        <v>10</v>
      </c>
      <c r="AL1712" s="30" t="s">
        <v>10</v>
      </c>
      <c r="AM1712" s="39"/>
      <c r="AN1712" s="115" t="s">
        <v>10</v>
      </c>
      <c r="AO1712" s="30"/>
      <c r="AQ1712" s="5"/>
      <c r="AS1712" s="37"/>
      <c r="AT1712" s="30" t="s">
        <v>10</v>
      </c>
      <c r="AV1712" t="str">
        <f t="shared" si="511"/>
        <v>musta</v>
      </c>
      <c r="AW1712" t="str">
        <f t="shared" si="512"/>
        <v>musta</v>
      </c>
      <c r="AX1712" t="str">
        <f t="shared" si="513"/>
        <v>musta</v>
      </c>
      <c r="AY1712" s="31">
        <f t="shared" si="514"/>
        <v>0</v>
      </c>
      <c r="AZ1712" s="31">
        <f t="shared" si="515"/>
        <v>0</v>
      </c>
      <c r="BA1712" s="31">
        <f t="shared" si="516"/>
        <v>0</v>
      </c>
      <c r="BB1712" s="31">
        <f t="shared" si="517"/>
        <v>0</v>
      </c>
      <c r="BC1712" s="31">
        <f t="shared" si="518"/>
        <v>0</v>
      </c>
      <c r="BM1712" s="2" t="s">
        <v>35</v>
      </c>
      <c r="BN1712" s="2" t="s">
        <v>35</v>
      </c>
    </row>
    <row r="1713" spans="1:66" x14ac:dyDescent="0.25">
      <c r="A1713" s="50">
        <v>1702</v>
      </c>
      <c r="B1713" s="50">
        <v>1443</v>
      </c>
      <c r="C1713" s="50" t="str">
        <f t="shared" si="507"/>
        <v>13931_1_6252</v>
      </c>
      <c r="D1713" s="50">
        <v>1</v>
      </c>
      <c r="E1713" s="51">
        <f t="shared" si="508"/>
        <v>139310001</v>
      </c>
      <c r="F1713" s="76" t="str">
        <f t="shared" si="506"/>
        <v>13931_1</v>
      </c>
      <c r="G1713" s="80">
        <v>13931</v>
      </c>
      <c r="H1713" s="52">
        <v>1</v>
      </c>
      <c r="I1713" s="52">
        <v>6252</v>
      </c>
      <c r="J1713" s="53" t="str">
        <f t="shared" si="509"/>
        <v>ok</v>
      </c>
      <c r="K1713" s="54" t="str">
        <f t="shared" si="519"/>
        <v>13931_1</v>
      </c>
      <c r="L1713" s="54">
        <v>13931</v>
      </c>
      <c r="M1713" s="54">
        <v>1</v>
      </c>
      <c r="N1713" s="54">
        <v>5981</v>
      </c>
      <c r="O1713" s="55">
        <v>106</v>
      </c>
      <c r="P1713" s="55">
        <v>53</v>
      </c>
      <c r="Q1713" s="55">
        <v>11</v>
      </c>
      <c r="R1713" s="55">
        <v>5</v>
      </c>
      <c r="S1713" s="52">
        <v>0</v>
      </c>
      <c r="T1713" s="56">
        <v>158</v>
      </c>
      <c r="U1713" s="56">
        <v>8</v>
      </c>
      <c r="V1713" s="56">
        <v>175</v>
      </c>
      <c r="W1713" s="56">
        <v>106</v>
      </c>
      <c r="X1713" s="57">
        <v>0.53</v>
      </c>
      <c r="Y1713" s="109"/>
      <c r="Z1713" s="109"/>
      <c r="AA1713" s="109"/>
      <c r="AB1713" s="109"/>
      <c r="AC1713" s="56">
        <v>6</v>
      </c>
      <c r="AD1713" s="52" t="s">
        <v>35</v>
      </c>
      <c r="AE1713" s="52" t="s">
        <v>35</v>
      </c>
      <c r="AF1713" s="52" t="s">
        <v>35</v>
      </c>
      <c r="AG1713" s="52"/>
      <c r="AH1713" s="106"/>
      <c r="AI1713" s="59"/>
      <c r="AJ1713" s="68" t="s">
        <v>10</v>
      </c>
      <c r="AK1713" t="s">
        <v>10</v>
      </c>
      <c r="AL1713" s="30" t="s">
        <v>10</v>
      </c>
      <c r="AM1713" s="39"/>
      <c r="AN1713" s="115" t="s">
        <v>10</v>
      </c>
      <c r="AO1713" s="30"/>
      <c r="AQ1713" s="5"/>
      <c r="AS1713" s="37"/>
      <c r="AT1713" s="30" t="s">
        <v>10</v>
      </c>
      <c r="AV1713" t="str">
        <f t="shared" si="511"/>
        <v>musta</v>
      </c>
      <c r="AW1713" t="str">
        <f t="shared" si="512"/>
        <v>musta</v>
      </c>
      <c r="AX1713" t="str">
        <f t="shared" si="513"/>
        <v>musta</v>
      </c>
      <c r="AY1713" s="31">
        <f t="shared" si="514"/>
        <v>1</v>
      </c>
      <c r="AZ1713" s="31">
        <f t="shared" si="515"/>
        <v>1</v>
      </c>
      <c r="BA1713" s="31">
        <f t="shared" si="516"/>
        <v>0</v>
      </c>
      <c r="BB1713" s="31">
        <f t="shared" si="517"/>
        <v>0</v>
      </c>
      <c r="BC1713" s="31">
        <f t="shared" si="518"/>
        <v>0</v>
      </c>
      <c r="BM1713" s="2" t="s">
        <v>35</v>
      </c>
      <c r="BN1713" s="2" t="s">
        <v>35</v>
      </c>
    </row>
    <row r="1714" spans="1:66" x14ac:dyDescent="0.25">
      <c r="A1714" s="50">
        <v>1703</v>
      </c>
      <c r="B1714" s="50">
        <v>1444</v>
      </c>
      <c r="C1714" s="50" t="str">
        <f t="shared" si="507"/>
        <v>13933_1_7695</v>
      </c>
      <c r="D1714" s="50">
        <v>1</v>
      </c>
      <c r="E1714" s="51">
        <f t="shared" si="508"/>
        <v>139330001</v>
      </c>
      <c r="F1714" s="76" t="str">
        <f t="shared" si="506"/>
        <v>13933_1</v>
      </c>
      <c r="G1714" s="80">
        <v>13933</v>
      </c>
      <c r="H1714" s="52">
        <v>1</v>
      </c>
      <c r="I1714" s="52">
        <v>7695</v>
      </c>
      <c r="J1714" s="53" t="str">
        <f t="shared" si="509"/>
        <v>ok</v>
      </c>
      <c r="K1714" s="54" t="str">
        <f t="shared" si="519"/>
        <v>13933_1</v>
      </c>
      <c r="L1714" s="54">
        <v>13933</v>
      </c>
      <c r="M1714" s="54">
        <v>1</v>
      </c>
      <c r="N1714" s="54">
        <v>7123</v>
      </c>
      <c r="O1714" s="55">
        <v>97</v>
      </c>
      <c r="P1714" s="55">
        <v>97</v>
      </c>
      <c r="Q1714" s="55">
        <v>7</v>
      </c>
      <c r="R1714" s="55">
        <v>10</v>
      </c>
      <c r="S1714" s="52">
        <v>0</v>
      </c>
      <c r="T1714" s="56">
        <v>40</v>
      </c>
      <c r="U1714" s="56">
        <v>3</v>
      </c>
      <c r="V1714" s="56">
        <v>38</v>
      </c>
      <c r="W1714" s="56">
        <v>97</v>
      </c>
      <c r="X1714" s="57">
        <v>0.97</v>
      </c>
      <c r="Y1714" s="109"/>
      <c r="Z1714" s="109"/>
      <c r="AA1714" s="109"/>
      <c r="AB1714" s="109"/>
      <c r="AC1714" s="56">
        <v>3</v>
      </c>
      <c r="AD1714" s="52" t="s">
        <v>35</v>
      </c>
      <c r="AE1714" s="52" t="s">
        <v>35</v>
      </c>
      <c r="AF1714" s="52" t="s">
        <v>35</v>
      </c>
      <c r="AG1714" s="52"/>
      <c r="AH1714" s="106"/>
      <c r="AI1714" s="59"/>
      <c r="AJ1714" s="68" t="s">
        <v>10</v>
      </c>
      <c r="AK1714" t="s">
        <v>10</v>
      </c>
      <c r="AL1714" s="30" t="s">
        <v>10</v>
      </c>
      <c r="AM1714" s="39"/>
      <c r="AN1714" s="115" t="s">
        <v>10</v>
      </c>
      <c r="AO1714" s="30"/>
      <c r="AQ1714" s="5"/>
      <c r="AS1714" s="37"/>
      <c r="AT1714" s="30" t="s">
        <v>10</v>
      </c>
      <c r="AV1714" t="str">
        <f t="shared" si="511"/>
        <v>musta</v>
      </c>
      <c r="AW1714" t="str">
        <f t="shared" si="512"/>
        <v>musta</v>
      </c>
      <c r="AX1714" t="str">
        <f t="shared" si="513"/>
        <v>musta</v>
      </c>
      <c r="AY1714" s="31">
        <f t="shared" si="514"/>
        <v>10</v>
      </c>
      <c r="AZ1714" s="31">
        <f t="shared" si="515"/>
        <v>10</v>
      </c>
      <c r="BA1714" s="31">
        <f t="shared" si="516"/>
        <v>0</v>
      </c>
      <c r="BB1714" s="31">
        <f t="shared" si="517"/>
        <v>0</v>
      </c>
      <c r="BC1714" s="31">
        <f t="shared" si="518"/>
        <v>0</v>
      </c>
      <c r="BM1714" s="2" t="s">
        <v>35</v>
      </c>
      <c r="BN1714" s="2" t="s">
        <v>35</v>
      </c>
    </row>
    <row r="1715" spans="1:66" x14ac:dyDescent="0.25">
      <c r="A1715" s="50">
        <v>1704</v>
      </c>
      <c r="B1715" s="50">
        <v>1445</v>
      </c>
      <c r="C1715" s="50" t="str">
        <f t="shared" si="507"/>
        <v>13937_1_6790</v>
      </c>
      <c r="D1715" s="50">
        <v>1</v>
      </c>
      <c r="E1715" s="51">
        <f t="shared" si="508"/>
        <v>139370001</v>
      </c>
      <c r="F1715" s="76" t="str">
        <f t="shared" si="506"/>
        <v>13937_1</v>
      </c>
      <c r="G1715" s="80">
        <v>13937</v>
      </c>
      <c r="H1715" s="52">
        <v>1</v>
      </c>
      <c r="I1715" s="52">
        <v>6790</v>
      </c>
      <c r="J1715" s="53" t="str">
        <f t="shared" si="509"/>
        <v>ok</v>
      </c>
      <c r="K1715" s="54" t="str">
        <f t="shared" si="519"/>
        <v>13937_1</v>
      </c>
      <c r="L1715" s="54">
        <v>13937</v>
      </c>
      <c r="M1715" s="54">
        <v>1</v>
      </c>
      <c r="N1715" s="54">
        <v>12768</v>
      </c>
      <c r="O1715" s="55">
        <v>240</v>
      </c>
      <c r="P1715" s="55">
        <v>90</v>
      </c>
      <c r="Q1715" s="55">
        <v>176</v>
      </c>
      <c r="R1715" s="55">
        <v>66</v>
      </c>
      <c r="S1715" s="52">
        <v>0</v>
      </c>
      <c r="T1715" s="56">
        <v>230</v>
      </c>
      <c r="U1715" s="56">
        <v>9</v>
      </c>
      <c r="V1715" s="56">
        <v>219</v>
      </c>
      <c r="W1715" s="56">
        <v>240</v>
      </c>
      <c r="X1715" s="57">
        <v>0.9</v>
      </c>
      <c r="Y1715" s="109"/>
      <c r="Z1715" s="109"/>
      <c r="AA1715" s="109"/>
      <c r="AB1715" s="109"/>
      <c r="AC1715" s="56">
        <v>27</v>
      </c>
      <c r="AD1715" s="52" t="s">
        <v>35</v>
      </c>
      <c r="AE1715" s="52" t="s">
        <v>35</v>
      </c>
      <c r="AF1715" s="52" t="s">
        <v>35</v>
      </c>
      <c r="AG1715" s="52"/>
      <c r="AH1715" s="106"/>
      <c r="AI1715" s="59"/>
      <c r="AJ1715" s="68" t="s">
        <v>10</v>
      </c>
      <c r="AK1715" t="s">
        <v>10</v>
      </c>
      <c r="AL1715" s="30" t="s">
        <v>10</v>
      </c>
      <c r="AM1715" s="39"/>
      <c r="AN1715" s="115" t="s">
        <v>10</v>
      </c>
      <c r="AO1715" s="30"/>
      <c r="AQ1715" s="5"/>
      <c r="AS1715" s="37"/>
      <c r="AT1715" s="30" t="s">
        <v>10</v>
      </c>
      <c r="AV1715" t="str">
        <f t="shared" si="511"/>
        <v>musta</v>
      </c>
      <c r="AW1715" t="str">
        <f t="shared" si="512"/>
        <v>musta</v>
      </c>
      <c r="AX1715" t="str">
        <f t="shared" si="513"/>
        <v>musta</v>
      </c>
      <c r="AY1715" s="31">
        <f t="shared" si="514"/>
        <v>10</v>
      </c>
      <c r="AZ1715" s="31">
        <f t="shared" si="515"/>
        <v>10</v>
      </c>
      <c r="BA1715" s="31">
        <f t="shared" si="516"/>
        <v>0</v>
      </c>
      <c r="BB1715" s="31">
        <f t="shared" si="517"/>
        <v>0</v>
      </c>
      <c r="BC1715" s="31">
        <f t="shared" si="518"/>
        <v>0</v>
      </c>
      <c r="BM1715" s="2" t="s">
        <v>35</v>
      </c>
      <c r="BN1715" s="2" t="s">
        <v>35</v>
      </c>
    </row>
    <row r="1716" spans="1:66" x14ac:dyDescent="0.25">
      <c r="A1716" s="50">
        <v>1705</v>
      </c>
      <c r="B1716" s="50">
        <v>1446</v>
      </c>
      <c r="C1716" s="50" t="str">
        <f t="shared" si="507"/>
        <v>13937_2_6280</v>
      </c>
      <c r="D1716" s="50">
        <v>1</v>
      </c>
      <c r="E1716" s="51">
        <f t="shared" si="508"/>
        <v>139370002</v>
      </c>
      <c r="F1716" s="76" t="str">
        <f t="shared" si="506"/>
        <v>13937_2</v>
      </c>
      <c r="G1716" s="80">
        <v>13937</v>
      </c>
      <c r="H1716" s="52">
        <v>2</v>
      </c>
      <c r="I1716" s="52">
        <v>6280</v>
      </c>
      <c r="J1716" s="53" t="str">
        <f t="shared" si="509"/>
        <v>huom!</v>
      </c>
      <c r="K1716" s="54"/>
      <c r="L1716" s="54"/>
      <c r="M1716" s="54"/>
      <c r="N1716" s="54"/>
      <c r="O1716" s="55">
        <v>240</v>
      </c>
      <c r="P1716" s="55">
        <v>90</v>
      </c>
      <c r="Q1716" s="55">
        <v>176</v>
      </c>
      <c r="R1716" s="55">
        <v>66</v>
      </c>
      <c r="S1716" s="52">
        <v>0</v>
      </c>
      <c r="T1716" s="56">
        <v>197</v>
      </c>
      <c r="U1716" s="56">
        <v>6</v>
      </c>
      <c r="V1716" s="56">
        <v>187</v>
      </c>
      <c r="W1716" s="56">
        <v>240</v>
      </c>
      <c r="X1716" s="57">
        <v>0.9</v>
      </c>
      <c r="Y1716" s="109"/>
      <c r="Z1716" s="109"/>
      <c r="AA1716" s="109"/>
      <c r="AB1716" s="109"/>
      <c r="AC1716" s="56">
        <v>13</v>
      </c>
      <c r="AD1716" s="52" t="s">
        <v>35</v>
      </c>
      <c r="AE1716" s="52" t="s">
        <v>35</v>
      </c>
      <c r="AF1716" s="52" t="s">
        <v>35</v>
      </c>
      <c r="AG1716" s="52"/>
      <c r="AH1716" s="106"/>
      <c r="AI1716" s="59"/>
      <c r="AJ1716" s="68" t="s">
        <v>10</v>
      </c>
      <c r="AK1716" t="s">
        <v>10</v>
      </c>
      <c r="AL1716" s="30" t="s">
        <v>10</v>
      </c>
      <c r="AM1716" s="39"/>
      <c r="AN1716" s="115" t="s">
        <v>10</v>
      </c>
      <c r="AO1716" s="30"/>
      <c r="AQ1716" s="5"/>
      <c r="AS1716" s="37"/>
      <c r="AT1716" s="30" t="s">
        <v>10</v>
      </c>
      <c r="AV1716" t="str">
        <f t="shared" si="511"/>
        <v>musta</v>
      </c>
      <c r="AW1716" t="str">
        <f t="shared" si="512"/>
        <v>musta</v>
      </c>
      <c r="AX1716" t="str">
        <f t="shared" si="513"/>
        <v>musta</v>
      </c>
      <c r="AY1716" s="31">
        <f t="shared" si="514"/>
        <v>10</v>
      </c>
      <c r="AZ1716" s="31">
        <f t="shared" si="515"/>
        <v>10</v>
      </c>
      <c r="BA1716" s="31">
        <f t="shared" si="516"/>
        <v>0</v>
      </c>
      <c r="BB1716" s="31">
        <f t="shared" si="517"/>
        <v>0</v>
      </c>
      <c r="BC1716" s="31">
        <f t="shared" si="518"/>
        <v>0</v>
      </c>
      <c r="BM1716" s="2" t="s">
        <v>35</v>
      </c>
      <c r="BN1716" s="2" t="s">
        <v>35</v>
      </c>
    </row>
    <row r="1717" spans="1:66" x14ac:dyDescent="0.25">
      <c r="A1717" s="50">
        <v>1706</v>
      </c>
      <c r="B1717" s="50">
        <v>1447</v>
      </c>
      <c r="C1717" s="50" t="str">
        <f t="shared" si="507"/>
        <v>13937_3_2953</v>
      </c>
      <c r="D1717" s="50">
        <v>1</v>
      </c>
      <c r="E1717" s="51">
        <f t="shared" si="508"/>
        <v>139370003</v>
      </c>
      <c r="F1717" s="76" t="str">
        <f t="shared" si="506"/>
        <v>13937_3</v>
      </c>
      <c r="G1717" s="80">
        <v>13937</v>
      </c>
      <c r="H1717" s="52">
        <v>3</v>
      </c>
      <c r="I1717" s="52">
        <v>2953</v>
      </c>
      <c r="J1717" s="53" t="str">
        <f t="shared" si="509"/>
        <v>ok</v>
      </c>
      <c r="K1717" s="54" t="str">
        <f t="shared" ref="K1717:K1722" si="520">CONCATENATE(L1717,"_",M1717)</f>
        <v>13937_3</v>
      </c>
      <c r="L1717" s="54">
        <v>13937</v>
      </c>
      <c r="M1717" s="54">
        <v>3</v>
      </c>
      <c r="N1717" s="54">
        <v>2843</v>
      </c>
      <c r="O1717" s="55">
        <v>175</v>
      </c>
      <c r="P1717" s="55">
        <v>98</v>
      </c>
      <c r="Q1717" s="55">
        <v>146</v>
      </c>
      <c r="R1717" s="55">
        <v>81</v>
      </c>
      <c r="S1717" s="52">
        <v>0</v>
      </c>
      <c r="T1717" s="56">
        <v>34</v>
      </c>
      <c r="U1717" s="56">
        <v>1</v>
      </c>
      <c r="V1717" s="56">
        <v>32</v>
      </c>
      <c r="W1717" s="56">
        <v>175</v>
      </c>
      <c r="X1717" s="57">
        <v>0.98</v>
      </c>
      <c r="Y1717" s="109"/>
      <c r="Z1717" s="109"/>
      <c r="AA1717" s="109"/>
      <c r="AB1717" s="109"/>
      <c r="AC1717" s="56">
        <v>5</v>
      </c>
      <c r="AD1717" s="52" t="s">
        <v>35</v>
      </c>
      <c r="AE1717" s="52" t="s">
        <v>35</v>
      </c>
      <c r="AF1717" s="52" t="s">
        <v>35</v>
      </c>
      <c r="AG1717" s="52"/>
      <c r="AH1717" s="106"/>
      <c r="AI1717" s="59"/>
      <c r="AJ1717" s="68" t="s">
        <v>10</v>
      </c>
      <c r="AK1717" t="s">
        <v>10</v>
      </c>
      <c r="AL1717" s="30" t="s">
        <v>10</v>
      </c>
      <c r="AM1717" s="39"/>
      <c r="AN1717" s="115" t="s">
        <v>10</v>
      </c>
      <c r="AO1717" s="30"/>
      <c r="AQ1717" s="5"/>
      <c r="AS1717" s="37"/>
      <c r="AT1717" s="30" t="s">
        <v>10</v>
      </c>
      <c r="AV1717" t="str">
        <f t="shared" si="511"/>
        <v>musta</v>
      </c>
      <c r="AW1717" t="str">
        <f t="shared" si="512"/>
        <v>musta</v>
      </c>
      <c r="AX1717" t="str">
        <f t="shared" si="513"/>
        <v>musta</v>
      </c>
      <c r="AY1717" s="31">
        <f t="shared" si="514"/>
        <v>10</v>
      </c>
      <c r="AZ1717" s="31">
        <f t="shared" si="515"/>
        <v>10</v>
      </c>
      <c r="BA1717" s="31">
        <f t="shared" si="516"/>
        <v>0</v>
      </c>
      <c r="BB1717" s="31">
        <f t="shared" si="517"/>
        <v>0</v>
      </c>
      <c r="BC1717" s="31">
        <f t="shared" si="518"/>
        <v>0</v>
      </c>
      <c r="BM1717" s="2" t="s">
        <v>35</v>
      </c>
      <c r="BN1717" s="2" t="s">
        <v>35</v>
      </c>
    </row>
    <row r="1718" spans="1:66" x14ac:dyDescent="0.25">
      <c r="A1718" s="50">
        <v>1707</v>
      </c>
      <c r="B1718" s="50">
        <v>1448</v>
      </c>
      <c r="C1718" s="50" t="str">
        <f t="shared" si="507"/>
        <v>13939_1_3398</v>
      </c>
      <c r="D1718" s="50">
        <v>1</v>
      </c>
      <c r="E1718" s="51">
        <f t="shared" si="508"/>
        <v>139390001</v>
      </c>
      <c r="F1718" s="76" t="str">
        <f t="shared" si="506"/>
        <v>13939_1</v>
      </c>
      <c r="G1718" s="80">
        <v>13939</v>
      </c>
      <c r="H1718" s="52">
        <v>1</v>
      </c>
      <c r="I1718" s="52">
        <v>3398</v>
      </c>
      <c r="J1718" s="53" t="str">
        <f t="shared" si="509"/>
        <v>ok</v>
      </c>
      <c r="K1718" s="54" t="str">
        <f t="shared" si="520"/>
        <v>13939_1</v>
      </c>
      <c r="L1718" s="54">
        <v>13939</v>
      </c>
      <c r="M1718" s="54">
        <v>1</v>
      </c>
      <c r="N1718" s="54">
        <v>3226</v>
      </c>
      <c r="O1718" s="55">
        <v>9</v>
      </c>
      <c r="P1718" s="55">
        <v>100</v>
      </c>
      <c r="Q1718" s="55">
        <v>8</v>
      </c>
      <c r="R1718" s="55">
        <v>97</v>
      </c>
      <c r="S1718" s="52">
        <v>0</v>
      </c>
      <c r="T1718" s="56">
        <v>96</v>
      </c>
      <c r="U1718" s="56">
        <v>2</v>
      </c>
      <c r="V1718" s="56">
        <v>86</v>
      </c>
      <c r="W1718" s="56">
        <v>9</v>
      </c>
      <c r="X1718" s="57">
        <v>1</v>
      </c>
      <c r="Y1718" s="109"/>
      <c r="Z1718" s="109"/>
      <c r="AA1718" s="109"/>
      <c r="AB1718" s="109"/>
      <c r="AC1718" s="56">
        <v>8</v>
      </c>
      <c r="AD1718" s="52" t="s">
        <v>35</v>
      </c>
      <c r="AE1718" s="52" t="s">
        <v>35</v>
      </c>
      <c r="AF1718" s="52" t="s">
        <v>35</v>
      </c>
      <c r="AG1718" s="52"/>
      <c r="AH1718" s="106"/>
      <c r="AI1718" s="59"/>
      <c r="AJ1718" s="68" t="s">
        <v>10</v>
      </c>
      <c r="AK1718" t="s">
        <v>10</v>
      </c>
      <c r="AL1718" s="30" t="s">
        <v>10</v>
      </c>
      <c r="AM1718" s="39"/>
      <c r="AN1718" s="115" t="s">
        <v>10</v>
      </c>
      <c r="AO1718" s="30"/>
      <c r="AQ1718" s="5"/>
      <c r="AS1718" s="37"/>
      <c r="AT1718" s="30" t="s">
        <v>10</v>
      </c>
      <c r="AV1718" t="str">
        <f t="shared" si="511"/>
        <v>musta</v>
      </c>
      <c r="AW1718" t="str">
        <f t="shared" si="512"/>
        <v>musta</v>
      </c>
      <c r="AX1718" t="str">
        <f t="shared" si="513"/>
        <v>musta</v>
      </c>
      <c r="AY1718" s="31">
        <f t="shared" si="514"/>
        <v>10</v>
      </c>
      <c r="AZ1718" s="31">
        <f t="shared" si="515"/>
        <v>10</v>
      </c>
      <c r="BA1718" s="31">
        <f t="shared" si="516"/>
        <v>0</v>
      </c>
      <c r="BB1718" s="31">
        <f t="shared" si="517"/>
        <v>0</v>
      </c>
      <c r="BC1718" s="31">
        <f t="shared" si="518"/>
        <v>0</v>
      </c>
      <c r="BM1718" s="2" t="s">
        <v>35</v>
      </c>
      <c r="BN1718" s="2" t="s">
        <v>35</v>
      </c>
    </row>
    <row r="1719" spans="1:66" x14ac:dyDescent="0.25">
      <c r="A1719" s="50">
        <v>1708</v>
      </c>
      <c r="B1719" s="50">
        <v>1449</v>
      </c>
      <c r="C1719" s="50" t="str">
        <f t="shared" si="507"/>
        <v>13958_1_2280</v>
      </c>
      <c r="D1719" s="50">
        <v>1</v>
      </c>
      <c r="E1719" s="51">
        <f t="shared" si="508"/>
        <v>139580001</v>
      </c>
      <c r="F1719" s="76" t="str">
        <f t="shared" si="506"/>
        <v>13958_1</v>
      </c>
      <c r="G1719" s="80">
        <v>13958</v>
      </c>
      <c r="H1719" s="52">
        <v>1</v>
      </c>
      <c r="I1719" s="52">
        <v>2280</v>
      </c>
      <c r="J1719" s="53" t="str">
        <f t="shared" si="509"/>
        <v>ok</v>
      </c>
      <c r="K1719" s="54" t="str">
        <f t="shared" si="520"/>
        <v>13958_1</v>
      </c>
      <c r="L1719" s="54">
        <v>13958</v>
      </c>
      <c r="M1719" s="54">
        <v>1</v>
      </c>
      <c r="N1719" s="54">
        <v>2043</v>
      </c>
      <c r="O1719" s="55">
        <v>114</v>
      </c>
      <c r="P1719" s="55">
        <v>61</v>
      </c>
      <c r="Q1719" s="55">
        <v>25</v>
      </c>
      <c r="R1719" s="55">
        <v>13</v>
      </c>
      <c r="S1719" s="52">
        <v>0</v>
      </c>
      <c r="T1719" s="56">
        <v>38</v>
      </c>
      <c r="U1719" s="56">
        <v>2</v>
      </c>
      <c r="V1719" s="56">
        <v>36</v>
      </c>
      <c r="W1719" s="56">
        <v>114</v>
      </c>
      <c r="X1719" s="57">
        <v>0.61</v>
      </c>
      <c r="Y1719" s="109"/>
      <c r="Z1719" s="109"/>
      <c r="AA1719" s="109"/>
      <c r="AB1719" s="109"/>
      <c r="AC1719" s="56">
        <v>0</v>
      </c>
      <c r="AD1719" s="52" t="s">
        <v>35</v>
      </c>
      <c r="AE1719" s="52" t="s">
        <v>35</v>
      </c>
      <c r="AF1719" s="52" t="s">
        <v>35</v>
      </c>
      <c r="AG1719" s="52"/>
      <c r="AH1719" s="106"/>
      <c r="AI1719" s="59"/>
      <c r="AJ1719" s="68" t="s">
        <v>10</v>
      </c>
      <c r="AK1719" t="s">
        <v>10</v>
      </c>
      <c r="AL1719" s="30" t="s">
        <v>10</v>
      </c>
      <c r="AM1719" s="39"/>
      <c r="AN1719" s="115" t="s">
        <v>10</v>
      </c>
      <c r="AO1719" s="30"/>
      <c r="AQ1719" s="5"/>
      <c r="AS1719" s="37"/>
      <c r="AT1719" s="30" t="s">
        <v>10</v>
      </c>
      <c r="AV1719" t="str">
        <f t="shared" si="511"/>
        <v>musta</v>
      </c>
      <c r="AW1719" t="str">
        <f t="shared" si="512"/>
        <v>musta</v>
      </c>
      <c r="AX1719" t="str">
        <f t="shared" si="513"/>
        <v>musta</v>
      </c>
      <c r="AY1719" s="31">
        <f t="shared" si="514"/>
        <v>10</v>
      </c>
      <c r="AZ1719" s="31">
        <f t="shared" si="515"/>
        <v>10</v>
      </c>
      <c r="BA1719" s="31">
        <f t="shared" si="516"/>
        <v>0</v>
      </c>
      <c r="BB1719" s="31">
        <f t="shared" si="517"/>
        <v>0</v>
      </c>
      <c r="BC1719" s="31">
        <f t="shared" si="518"/>
        <v>0</v>
      </c>
      <c r="BM1719" s="2" t="s">
        <v>35</v>
      </c>
      <c r="BN1719" s="2" t="s">
        <v>35</v>
      </c>
    </row>
    <row r="1720" spans="1:66" x14ac:dyDescent="0.25">
      <c r="A1720" s="50">
        <v>1709</v>
      </c>
      <c r="B1720" s="50">
        <v>1450</v>
      </c>
      <c r="C1720" s="50" t="str">
        <f t="shared" si="507"/>
        <v>13961_1_4668</v>
      </c>
      <c r="D1720" s="50">
        <v>1</v>
      </c>
      <c r="E1720" s="51">
        <f t="shared" si="508"/>
        <v>139610001</v>
      </c>
      <c r="F1720" s="76" t="str">
        <f t="shared" si="506"/>
        <v>13961_1</v>
      </c>
      <c r="G1720" s="80">
        <v>13961</v>
      </c>
      <c r="H1720" s="52">
        <v>1</v>
      </c>
      <c r="I1720" s="52">
        <v>4668</v>
      </c>
      <c r="J1720" s="53" t="str">
        <f t="shared" si="509"/>
        <v>ok</v>
      </c>
      <c r="K1720" s="54" t="str">
        <f t="shared" si="520"/>
        <v>13961_1</v>
      </c>
      <c r="L1720" s="54">
        <v>13961</v>
      </c>
      <c r="M1720" s="54">
        <v>1</v>
      </c>
      <c r="N1720" s="54">
        <v>4469</v>
      </c>
      <c r="O1720" s="55">
        <v>559</v>
      </c>
      <c r="P1720" s="55">
        <v>91</v>
      </c>
      <c r="Q1720" s="55">
        <v>317</v>
      </c>
      <c r="R1720" s="55">
        <v>51</v>
      </c>
      <c r="S1720" s="52">
        <v>0</v>
      </c>
      <c r="T1720" s="56">
        <v>416</v>
      </c>
      <c r="U1720" s="56">
        <v>22</v>
      </c>
      <c r="V1720" s="56">
        <v>416</v>
      </c>
      <c r="W1720" s="56">
        <v>559</v>
      </c>
      <c r="X1720" s="57">
        <v>0.91</v>
      </c>
      <c r="Y1720" s="109"/>
      <c r="Z1720" s="109"/>
      <c r="AA1720" s="109"/>
      <c r="AB1720" s="109"/>
      <c r="AC1720" s="56">
        <v>69</v>
      </c>
      <c r="AD1720" s="52" t="s">
        <v>35</v>
      </c>
      <c r="AE1720" s="52" t="s">
        <v>35</v>
      </c>
      <c r="AF1720" s="52" t="s">
        <v>35</v>
      </c>
      <c r="AG1720" s="52"/>
      <c r="AH1720" s="106"/>
      <c r="AI1720" s="59"/>
      <c r="AJ1720" s="68" t="s">
        <v>10</v>
      </c>
      <c r="AK1720" t="s">
        <v>10</v>
      </c>
      <c r="AL1720" s="30" t="s">
        <v>10</v>
      </c>
      <c r="AM1720" s="39"/>
      <c r="AN1720" s="115" t="s">
        <v>10</v>
      </c>
      <c r="AO1720" s="30"/>
      <c r="AQ1720" s="5"/>
      <c r="AS1720" s="37"/>
      <c r="AT1720" s="30" t="s">
        <v>10</v>
      </c>
      <c r="AV1720" t="str">
        <f t="shared" si="511"/>
        <v>musta</v>
      </c>
      <c r="AW1720" t="str">
        <f t="shared" si="512"/>
        <v>musta</v>
      </c>
      <c r="AX1720" t="str">
        <f t="shared" si="513"/>
        <v>musta</v>
      </c>
      <c r="AY1720" s="31">
        <f t="shared" si="514"/>
        <v>10</v>
      </c>
      <c r="AZ1720" s="31">
        <f t="shared" si="515"/>
        <v>10</v>
      </c>
      <c r="BA1720" s="31">
        <f t="shared" si="516"/>
        <v>0</v>
      </c>
      <c r="BB1720" s="31">
        <f t="shared" si="517"/>
        <v>0</v>
      </c>
      <c r="BC1720" s="31">
        <f t="shared" si="518"/>
        <v>0</v>
      </c>
      <c r="BM1720" s="2" t="s">
        <v>35</v>
      </c>
      <c r="BN1720" s="2" t="s">
        <v>35</v>
      </c>
    </row>
    <row r="1721" spans="1:66" x14ac:dyDescent="0.25">
      <c r="A1721" s="50">
        <v>1710</v>
      </c>
      <c r="B1721" s="50">
        <v>1451</v>
      </c>
      <c r="C1721" s="50" t="str">
        <f t="shared" si="507"/>
        <v>13961_2_7559</v>
      </c>
      <c r="D1721" s="50">
        <v>1</v>
      </c>
      <c r="E1721" s="51">
        <f t="shared" si="508"/>
        <v>139610002</v>
      </c>
      <c r="F1721" s="76" t="str">
        <f t="shared" si="506"/>
        <v>13961_2</v>
      </c>
      <c r="G1721" s="80">
        <v>13961</v>
      </c>
      <c r="H1721" s="52">
        <v>2</v>
      </c>
      <c r="I1721" s="52">
        <v>7559</v>
      </c>
      <c r="J1721" s="53" t="str">
        <f t="shared" si="509"/>
        <v>ok</v>
      </c>
      <c r="K1721" s="54" t="str">
        <f t="shared" si="520"/>
        <v>13961_2</v>
      </c>
      <c r="L1721" s="54">
        <v>13961</v>
      </c>
      <c r="M1721" s="54">
        <v>2</v>
      </c>
      <c r="N1721" s="54">
        <v>7126</v>
      </c>
      <c r="O1721" s="55">
        <v>304</v>
      </c>
      <c r="P1721" s="55">
        <v>88</v>
      </c>
      <c r="Q1721" s="55">
        <v>248</v>
      </c>
      <c r="R1721" s="55">
        <v>72</v>
      </c>
      <c r="S1721" s="52">
        <v>0</v>
      </c>
      <c r="T1721" s="56">
        <v>196</v>
      </c>
      <c r="U1721" s="56">
        <v>23</v>
      </c>
      <c r="V1721" s="56">
        <v>184</v>
      </c>
      <c r="W1721" s="56">
        <v>304</v>
      </c>
      <c r="X1721" s="57">
        <v>0.88</v>
      </c>
      <c r="Y1721" s="109"/>
      <c r="Z1721" s="109"/>
      <c r="AA1721" s="109"/>
      <c r="AB1721" s="109"/>
      <c r="AC1721" s="56">
        <v>39</v>
      </c>
      <c r="AD1721" s="52" t="s">
        <v>35</v>
      </c>
      <c r="AE1721" s="52" t="s">
        <v>35</v>
      </c>
      <c r="AF1721" s="52" t="s">
        <v>35</v>
      </c>
      <c r="AG1721" s="52"/>
      <c r="AH1721" s="106"/>
      <c r="AI1721" s="59"/>
      <c r="AJ1721" s="68" t="s">
        <v>10</v>
      </c>
      <c r="AK1721" t="s">
        <v>10</v>
      </c>
      <c r="AL1721" s="30" t="s">
        <v>10</v>
      </c>
      <c r="AM1721" s="39"/>
      <c r="AN1721" s="115" t="s">
        <v>10</v>
      </c>
      <c r="AO1721" s="30"/>
      <c r="AQ1721" s="5"/>
      <c r="AS1721" s="37"/>
      <c r="AT1721" s="30" t="s">
        <v>10</v>
      </c>
      <c r="AV1721" t="str">
        <f t="shared" si="511"/>
        <v>musta</v>
      </c>
      <c r="AW1721" t="str">
        <f t="shared" si="512"/>
        <v>musta</v>
      </c>
      <c r="AX1721" t="str">
        <f t="shared" si="513"/>
        <v>musta</v>
      </c>
      <c r="AY1721" s="31">
        <f t="shared" si="514"/>
        <v>10</v>
      </c>
      <c r="AZ1721" s="31">
        <f t="shared" si="515"/>
        <v>10</v>
      </c>
      <c r="BA1721" s="31">
        <f t="shared" si="516"/>
        <v>0</v>
      </c>
      <c r="BB1721" s="31">
        <f t="shared" si="517"/>
        <v>0</v>
      </c>
      <c r="BC1721" s="31">
        <f t="shared" si="518"/>
        <v>0</v>
      </c>
      <c r="BM1721" s="2" t="s">
        <v>35</v>
      </c>
      <c r="BN1721" s="2" t="s">
        <v>35</v>
      </c>
    </row>
    <row r="1722" spans="1:66" x14ac:dyDescent="0.25">
      <c r="A1722" s="50">
        <v>1711</v>
      </c>
      <c r="B1722" s="50">
        <v>1452</v>
      </c>
      <c r="C1722" s="50" t="str">
        <f t="shared" si="507"/>
        <v>13961_3_1556</v>
      </c>
      <c r="D1722" s="50">
        <v>1</v>
      </c>
      <c r="E1722" s="51">
        <f t="shared" si="508"/>
        <v>139610003</v>
      </c>
      <c r="F1722" s="76" t="str">
        <f t="shared" si="506"/>
        <v>13961_3</v>
      </c>
      <c r="G1722" s="80">
        <v>13961</v>
      </c>
      <c r="H1722" s="52">
        <v>3</v>
      </c>
      <c r="I1722" s="52">
        <v>1556</v>
      </c>
      <c r="J1722" s="53" t="str">
        <f t="shared" si="509"/>
        <v>ok</v>
      </c>
      <c r="K1722" s="54" t="str">
        <f t="shared" si="520"/>
        <v>13961_3</v>
      </c>
      <c r="L1722" s="54">
        <v>13961</v>
      </c>
      <c r="M1722" s="54">
        <v>3</v>
      </c>
      <c r="N1722" s="54">
        <v>1516</v>
      </c>
      <c r="O1722" s="55">
        <v>74</v>
      </c>
      <c r="P1722" s="55">
        <v>56</v>
      </c>
      <c r="Q1722" s="55">
        <v>5</v>
      </c>
      <c r="R1722" s="55">
        <v>3</v>
      </c>
      <c r="S1722" s="52">
        <v>0</v>
      </c>
      <c r="T1722" s="56">
        <v>38</v>
      </c>
      <c r="U1722" s="56">
        <v>1</v>
      </c>
      <c r="V1722" s="56">
        <v>35</v>
      </c>
      <c r="W1722" s="56">
        <v>74</v>
      </c>
      <c r="X1722" s="57">
        <v>0.56000000000000005</v>
      </c>
      <c r="Y1722" s="109"/>
      <c r="Z1722" s="109"/>
      <c r="AA1722" s="109"/>
      <c r="AB1722" s="109"/>
      <c r="AC1722" s="56">
        <v>4</v>
      </c>
      <c r="AD1722" s="52" t="s">
        <v>35</v>
      </c>
      <c r="AE1722" s="52" t="s">
        <v>35</v>
      </c>
      <c r="AF1722" s="52" t="s">
        <v>35</v>
      </c>
      <c r="AG1722" s="52"/>
      <c r="AH1722" s="106"/>
      <c r="AI1722" s="59"/>
      <c r="AJ1722" s="68" t="s">
        <v>10</v>
      </c>
      <c r="AK1722" t="s">
        <v>10</v>
      </c>
      <c r="AL1722" s="30" t="s">
        <v>10</v>
      </c>
      <c r="AM1722" s="39"/>
      <c r="AN1722" s="115" t="s">
        <v>10</v>
      </c>
      <c r="AO1722" s="30"/>
      <c r="AQ1722" s="5"/>
      <c r="AS1722" s="37"/>
      <c r="AT1722" s="30" t="s">
        <v>10</v>
      </c>
      <c r="AV1722" t="str">
        <f t="shared" si="511"/>
        <v>musta</v>
      </c>
      <c r="AW1722" t="str">
        <f t="shared" si="512"/>
        <v>musta</v>
      </c>
      <c r="AX1722" t="str">
        <f t="shared" si="513"/>
        <v>musta</v>
      </c>
      <c r="AY1722" s="31">
        <f t="shared" si="514"/>
        <v>1</v>
      </c>
      <c r="AZ1722" s="31">
        <f t="shared" si="515"/>
        <v>1</v>
      </c>
      <c r="BA1722" s="31">
        <f t="shared" si="516"/>
        <v>0</v>
      </c>
      <c r="BB1722" s="31">
        <f t="shared" si="517"/>
        <v>0</v>
      </c>
      <c r="BC1722" s="31">
        <f t="shared" si="518"/>
        <v>0</v>
      </c>
      <c r="BM1722" s="2" t="s">
        <v>35</v>
      </c>
      <c r="BN1722" s="2" t="s">
        <v>35</v>
      </c>
    </row>
    <row r="1723" spans="1:66" x14ac:dyDescent="0.25">
      <c r="A1723" s="50">
        <v>1712</v>
      </c>
      <c r="B1723" s="50">
        <v>1453</v>
      </c>
      <c r="C1723" s="50" t="str">
        <f t="shared" si="507"/>
        <v>13963_2_3561</v>
      </c>
      <c r="D1723" s="50">
        <v>1</v>
      </c>
      <c r="E1723" s="51">
        <f t="shared" si="508"/>
        <v>139630002</v>
      </c>
      <c r="F1723" s="76" t="str">
        <f t="shared" si="506"/>
        <v>13963_2</v>
      </c>
      <c r="G1723" s="80">
        <v>13963</v>
      </c>
      <c r="H1723" s="52">
        <v>2</v>
      </c>
      <c r="I1723" s="52">
        <v>3561</v>
      </c>
      <c r="J1723" s="53" t="str">
        <f t="shared" si="509"/>
        <v>huom!</v>
      </c>
      <c r="K1723" s="54"/>
      <c r="L1723" s="54"/>
      <c r="M1723" s="54"/>
      <c r="N1723" s="54"/>
      <c r="O1723" s="55">
        <v>265</v>
      </c>
      <c r="P1723" s="55">
        <v>83</v>
      </c>
      <c r="Q1723" s="55">
        <v>88</v>
      </c>
      <c r="R1723" s="55">
        <v>28</v>
      </c>
      <c r="S1723" s="52">
        <v>0</v>
      </c>
      <c r="T1723" s="56">
        <v>59</v>
      </c>
      <c r="U1723" s="56">
        <v>1</v>
      </c>
      <c r="V1723" s="56">
        <v>58</v>
      </c>
      <c r="W1723" s="56">
        <v>265</v>
      </c>
      <c r="X1723" s="57">
        <v>0.83</v>
      </c>
      <c r="Y1723" s="109"/>
      <c r="Z1723" s="109"/>
      <c r="AA1723" s="109"/>
      <c r="AB1723" s="109"/>
      <c r="AC1723" s="56">
        <v>27</v>
      </c>
      <c r="AD1723" s="52" t="s">
        <v>35</v>
      </c>
      <c r="AE1723" s="52" t="s">
        <v>35</v>
      </c>
      <c r="AF1723" s="52" t="s">
        <v>35</v>
      </c>
      <c r="AG1723" s="52"/>
      <c r="AH1723" s="106"/>
      <c r="AI1723" s="59"/>
      <c r="AJ1723" s="68" t="s">
        <v>10</v>
      </c>
      <c r="AK1723" t="s">
        <v>10</v>
      </c>
      <c r="AL1723" s="30" t="s">
        <v>10</v>
      </c>
      <c r="AM1723" s="39"/>
      <c r="AN1723" s="115" t="s">
        <v>10</v>
      </c>
      <c r="AO1723" s="30"/>
      <c r="AQ1723" s="5"/>
      <c r="AS1723" s="37"/>
      <c r="AT1723" s="30" t="s">
        <v>10</v>
      </c>
      <c r="AV1723" t="str">
        <f t="shared" si="511"/>
        <v>musta</v>
      </c>
      <c r="AW1723" t="str">
        <f t="shared" si="512"/>
        <v>musta</v>
      </c>
      <c r="AX1723" t="str">
        <f t="shared" si="513"/>
        <v>musta</v>
      </c>
      <c r="AY1723" s="31">
        <f t="shared" si="514"/>
        <v>10</v>
      </c>
      <c r="AZ1723" s="31">
        <f t="shared" si="515"/>
        <v>10</v>
      </c>
      <c r="BA1723" s="31">
        <f t="shared" si="516"/>
        <v>0</v>
      </c>
      <c r="BB1723" s="31">
        <f t="shared" si="517"/>
        <v>0</v>
      </c>
      <c r="BC1723" s="31">
        <f t="shared" si="518"/>
        <v>0</v>
      </c>
      <c r="BM1723" s="2" t="s">
        <v>35</v>
      </c>
      <c r="BN1723" s="2" t="s">
        <v>35</v>
      </c>
    </row>
    <row r="1724" spans="1:66" x14ac:dyDescent="0.25">
      <c r="A1724" s="50">
        <v>1713</v>
      </c>
      <c r="B1724" s="50">
        <v>1454</v>
      </c>
      <c r="C1724" s="50" t="str">
        <f t="shared" si="507"/>
        <v>13967_2_3629</v>
      </c>
      <c r="D1724" s="50">
        <v>1</v>
      </c>
      <c r="E1724" s="51">
        <f t="shared" si="508"/>
        <v>139670002</v>
      </c>
      <c r="F1724" s="76" t="str">
        <f t="shared" si="506"/>
        <v>13967_2</v>
      </c>
      <c r="G1724" s="80">
        <v>13967</v>
      </c>
      <c r="H1724" s="52">
        <v>2</v>
      </c>
      <c r="I1724" s="52">
        <v>3629</v>
      </c>
      <c r="J1724" s="53" t="str">
        <f t="shared" si="509"/>
        <v>huom!</v>
      </c>
      <c r="K1724" s="54"/>
      <c r="L1724" s="54"/>
      <c r="M1724" s="54"/>
      <c r="N1724" s="54"/>
      <c r="O1724" s="55">
        <v>256</v>
      </c>
      <c r="P1724" s="55">
        <v>96</v>
      </c>
      <c r="Q1724" s="55">
        <v>245</v>
      </c>
      <c r="R1724" s="55">
        <v>91</v>
      </c>
      <c r="S1724" s="52">
        <v>0</v>
      </c>
      <c r="T1724" s="56">
        <v>34</v>
      </c>
      <c r="U1724" s="56">
        <v>1</v>
      </c>
      <c r="V1724" s="56">
        <v>28</v>
      </c>
      <c r="W1724" s="56">
        <v>256</v>
      </c>
      <c r="X1724" s="57">
        <v>0.96</v>
      </c>
      <c r="Y1724" s="109"/>
      <c r="Z1724" s="109"/>
      <c r="AA1724" s="109"/>
      <c r="AB1724" s="109"/>
      <c r="AC1724" s="56">
        <v>21</v>
      </c>
      <c r="AD1724" s="52" t="s">
        <v>35</v>
      </c>
      <c r="AE1724" s="52" t="s">
        <v>35</v>
      </c>
      <c r="AF1724" s="52" t="s">
        <v>35</v>
      </c>
      <c r="AG1724" s="52"/>
      <c r="AH1724" s="106"/>
      <c r="AI1724" s="59"/>
      <c r="AJ1724" s="68" t="s">
        <v>10</v>
      </c>
      <c r="AK1724" t="s">
        <v>10</v>
      </c>
      <c r="AL1724" s="30" t="s">
        <v>10</v>
      </c>
      <c r="AM1724" s="39"/>
      <c r="AN1724" s="115" t="s">
        <v>10</v>
      </c>
      <c r="AO1724" s="30"/>
      <c r="AQ1724" s="5"/>
      <c r="AS1724" s="37"/>
      <c r="AT1724" s="30" t="s">
        <v>10</v>
      </c>
      <c r="AV1724" t="str">
        <f t="shared" si="511"/>
        <v>musta</v>
      </c>
      <c r="AW1724" t="str">
        <f t="shared" si="512"/>
        <v>musta</v>
      </c>
      <c r="AX1724" t="str">
        <f t="shared" si="513"/>
        <v>musta</v>
      </c>
      <c r="AY1724" s="31">
        <f t="shared" si="514"/>
        <v>10</v>
      </c>
      <c r="AZ1724" s="31">
        <f t="shared" si="515"/>
        <v>10</v>
      </c>
      <c r="BA1724" s="31">
        <f t="shared" si="516"/>
        <v>0</v>
      </c>
      <c r="BB1724" s="31">
        <f t="shared" si="517"/>
        <v>0</v>
      </c>
      <c r="BC1724" s="31">
        <f t="shared" si="518"/>
        <v>0</v>
      </c>
      <c r="BM1724" s="2" t="s">
        <v>35</v>
      </c>
      <c r="BN1724" s="2" t="s">
        <v>35</v>
      </c>
    </row>
    <row r="1725" spans="1:66" x14ac:dyDescent="0.25">
      <c r="A1725" s="50">
        <v>1714</v>
      </c>
      <c r="B1725" s="50"/>
      <c r="C1725" s="50" t="str">
        <f t="shared" si="507"/>
        <v>14024_1_4039</v>
      </c>
      <c r="D1725" s="50">
        <v>1</v>
      </c>
      <c r="E1725" s="51"/>
      <c r="F1725" s="76" t="str">
        <f t="shared" si="506"/>
        <v>14024_1</v>
      </c>
      <c r="G1725" s="80">
        <v>14024</v>
      </c>
      <c r="H1725" s="52">
        <v>1</v>
      </c>
      <c r="I1725" s="52">
        <v>4039</v>
      </c>
      <c r="J1725" s="53">
        <v>4039</v>
      </c>
      <c r="K1725" s="54">
        <v>4039</v>
      </c>
      <c r="L1725" s="54">
        <v>4039</v>
      </c>
      <c r="M1725" s="54"/>
      <c r="N1725" s="54"/>
      <c r="O1725" s="55"/>
      <c r="P1725" s="55"/>
      <c r="Q1725" s="55"/>
      <c r="R1725" s="55"/>
      <c r="S1725" s="52"/>
      <c r="T1725" s="52">
        <v>143</v>
      </c>
      <c r="U1725" s="52">
        <v>7</v>
      </c>
      <c r="V1725" s="52">
        <v>154</v>
      </c>
      <c r="W1725" s="52"/>
      <c r="X1725" s="52"/>
      <c r="Y1725" s="110"/>
      <c r="Z1725" s="110"/>
      <c r="AA1725" s="110"/>
      <c r="AB1725" s="110"/>
      <c r="AC1725" s="56">
        <v>38</v>
      </c>
      <c r="AD1725" s="52"/>
      <c r="AE1725" s="52"/>
      <c r="AF1725" s="52"/>
      <c r="AG1725" s="52"/>
      <c r="AH1725" s="106"/>
      <c r="AI1725" s="59" t="s">
        <v>80</v>
      </c>
      <c r="AJ1725" s="69" t="s">
        <v>10</v>
      </c>
      <c r="AK1725" s="34" t="s">
        <v>10</v>
      </c>
      <c r="AL1725" s="26" t="s">
        <v>10</v>
      </c>
      <c r="AM1725" s="39"/>
      <c r="AN1725" s="115"/>
      <c r="AO1725" s="26" t="s">
        <v>10</v>
      </c>
      <c r="AQ1725" s="5"/>
      <c r="AS1725" s="37"/>
      <c r="AT1725" s="30"/>
      <c r="BE1725" s="21"/>
      <c r="BF1725" s="21"/>
      <c r="BG1725" s="21"/>
      <c r="BI1725" s="21"/>
      <c r="BJ1725" s="21"/>
      <c r="BK1725" s="21"/>
    </row>
    <row r="1726" spans="1:66" x14ac:dyDescent="0.25">
      <c r="A1726" s="50">
        <v>1715</v>
      </c>
      <c r="B1726" s="50"/>
      <c r="C1726" s="50" t="str">
        <f t="shared" si="507"/>
        <v>14024_2_6484</v>
      </c>
      <c r="D1726" s="50">
        <v>1</v>
      </c>
      <c r="E1726" s="51"/>
      <c r="F1726" s="76" t="str">
        <f t="shared" si="506"/>
        <v>14024_2</v>
      </c>
      <c r="G1726" s="80">
        <v>14024</v>
      </c>
      <c r="H1726" s="52">
        <v>2</v>
      </c>
      <c r="I1726" s="52">
        <v>6484</v>
      </c>
      <c r="J1726" s="53">
        <v>6484</v>
      </c>
      <c r="K1726" s="54">
        <v>6484</v>
      </c>
      <c r="L1726" s="54">
        <v>6484</v>
      </c>
      <c r="M1726" s="54"/>
      <c r="N1726" s="54"/>
      <c r="O1726" s="55"/>
      <c r="P1726" s="55"/>
      <c r="Q1726" s="55"/>
      <c r="R1726" s="55"/>
      <c r="S1726" s="52"/>
      <c r="T1726" s="52">
        <v>442</v>
      </c>
      <c r="U1726" s="52">
        <v>22</v>
      </c>
      <c r="V1726" s="52">
        <v>462</v>
      </c>
      <c r="W1726" s="52"/>
      <c r="X1726" s="52"/>
      <c r="Y1726" s="110"/>
      <c r="Z1726" s="110"/>
      <c r="AA1726" s="110"/>
      <c r="AB1726" s="110"/>
      <c r="AC1726" s="56">
        <v>89</v>
      </c>
      <c r="AD1726" s="52"/>
      <c r="AE1726" s="52"/>
      <c r="AF1726" s="52"/>
      <c r="AG1726" s="52"/>
      <c r="AH1726" s="106"/>
      <c r="AI1726" s="59" t="s">
        <v>80</v>
      </c>
      <c r="AJ1726" s="69" t="s">
        <v>10</v>
      </c>
      <c r="AK1726" s="34" t="s">
        <v>10</v>
      </c>
      <c r="AL1726" s="26" t="s">
        <v>10</v>
      </c>
      <c r="AM1726" s="39"/>
      <c r="AN1726" s="115"/>
      <c r="AO1726" s="26" t="s">
        <v>10</v>
      </c>
      <c r="AQ1726" s="5"/>
      <c r="AS1726" s="37"/>
      <c r="AT1726" s="30"/>
      <c r="BE1726" s="21"/>
      <c r="BF1726" s="21"/>
      <c r="BG1726" s="21"/>
      <c r="BI1726" s="21"/>
      <c r="BJ1726" s="21"/>
      <c r="BK1726" s="21"/>
    </row>
    <row r="1727" spans="1:66" x14ac:dyDescent="0.25">
      <c r="A1727" s="50">
        <v>1716</v>
      </c>
      <c r="B1727" s="50"/>
      <c r="C1727" s="50" t="str">
        <f t="shared" si="507"/>
        <v>14025_1_7256</v>
      </c>
      <c r="D1727" s="50">
        <v>1</v>
      </c>
      <c r="E1727" s="51"/>
      <c r="F1727" s="76" t="str">
        <f t="shared" si="506"/>
        <v>14025_1</v>
      </c>
      <c r="G1727" s="80">
        <v>14025</v>
      </c>
      <c r="H1727" s="52">
        <v>1</v>
      </c>
      <c r="I1727" s="52">
        <v>7256</v>
      </c>
      <c r="J1727" s="53">
        <v>7256</v>
      </c>
      <c r="K1727" s="54">
        <v>7256</v>
      </c>
      <c r="L1727" s="54">
        <v>7256</v>
      </c>
      <c r="M1727" s="54"/>
      <c r="N1727" s="54"/>
      <c r="O1727" s="55"/>
      <c r="P1727" s="55"/>
      <c r="Q1727" s="55"/>
      <c r="R1727" s="55"/>
      <c r="S1727" s="52"/>
      <c r="T1727" s="52">
        <v>53</v>
      </c>
      <c r="U1727" s="52">
        <v>5</v>
      </c>
      <c r="V1727" s="52">
        <v>53</v>
      </c>
      <c r="W1727" s="52"/>
      <c r="X1727" s="52"/>
      <c r="Y1727" s="110"/>
      <c r="Z1727" s="110"/>
      <c r="AA1727" s="110"/>
      <c r="AB1727" s="110"/>
      <c r="AC1727" s="56">
        <v>39</v>
      </c>
      <c r="AD1727" s="52"/>
      <c r="AE1727" s="52"/>
      <c r="AF1727" s="52"/>
      <c r="AG1727" s="52"/>
      <c r="AH1727" s="106"/>
      <c r="AI1727" s="59" t="s">
        <v>80</v>
      </c>
      <c r="AJ1727" s="69" t="s">
        <v>10</v>
      </c>
      <c r="AK1727" s="34" t="s">
        <v>10</v>
      </c>
      <c r="AL1727" s="26" t="s">
        <v>10</v>
      </c>
      <c r="AM1727" s="39"/>
      <c r="AN1727" s="115"/>
      <c r="AO1727" s="26" t="s">
        <v>10</v>
      </c>
      <c r="AQ1727" s="5"/>
      <c r="AS1727" s="37"/>
      <c r="AT1727" s="30"/>
      <c r="BE1727" s="21"/>
      <c r="BF1727" s="21"/>
      <c r="BG1727" s="21"/>
      <c r="BI1727" s="21"/>
      <c r="BJ1727" s="21"/>
      <c r="BK1727" s="21"/>
    </row>
    <row r="1728" spans="1:66" x14ac:dyDescent="0.25">
      <c r="A1728" s="50">
        <v>1717</v>
      </c>
      <c r="B1728" s="50"/>
      <c r="C1728" s="50" t="str">
        <f t="shared" si="507"/>
        <v>14026_1_3735</v>
      </c>
      <c r="D1728" s="50">
        <v>1</v>
      </c>
      <c r="E1728" s="51"/>
      <c r="F1728" s="76" t="str">
        <f t="shared" si="506"/>
        <v>14026_1</v>
      </c>
      <c r="G1728" s="80">
        <v>14026</v>
      </c>
      <c r="H1728" s="52">
        <v>1</v>
      </c>
      <c r="I1728" s="52">
        <v>3735</v>
      </c>
      <c r="J1728" s="53">
        <v>3735</v>
      </c>
      <c r="K1728" s="54">
        <v>3735</v>
      </c>
      <c r="L1728" s="54">
        <v>3735</v>
      </c>
      <c r="M1728" s="54"/>
      <c r="N1728" s="54"/>
      <c r="O1728" s="55"/>
      <c r="P1728" s="55"/>
      <c r="Q1728" s="55"/>
      <c r="R1728" s="55"/>
      <c r="S1728" s="52"/>
      <c r="T1728" s="52">
        <v>34</v>
      </c>
      <c r="U1728" s="52">
        <v>6</v>
      </c>
      <c r="V1728" s="52">
        <v>36</v>
      </c>
      <c r="W1728" s="52"/>
      <c r="X1728" s="52"/>
      <c r="Y1728" s="110"/>
      <c r="Z1728" s="110"/>
      <c r="AA1728" s="110"/>
      <c r="AB1728" s="110"/>
      <c r="AC1728" s="56">
        <v>2</v>
      </c>
      <c r="AD1728" s="52"/>
      <c r="AE1728" s="52"/>
      <c r="AF1728" s="52"/>
      <c r="AG1728" s="52"/>
      <c r="AH1728" s="106"/>
      <c r="AI1728" s="59" t="s">
        <v>80</v>
      </c>
      <c r="AJ1728" s="69" t="s">
        <v>10</v>
      </c>
      <c r="AK1728" s="34" t="s">
        <v>10</v>
      </c>
      <c r="AL1728" s="26" t="s">
        <v>10</v>
      </c>
      <c r="AM1728" s="39"/>
      <c r="AN1728" s="115"/>
      <c r="AO1728" s="26" t="s">
        <v>10</v>
      </c>
      <c r="AQ1728" s="5"/>
      <c r="AS1728" s="37"/>
      <c r="AT1728" s="30"/>
      <c r="BE1728" s="21"/>
      <c r="BF1728" s="21"/>
      <c r="BG1728" s="21"/>
      <c r="BI1728" s="21"/>
      <c r="BJ1728" s="21"/>
      <c r="BK1728" s="21"/>
    </row>
    <row r="1729" spans="1:66" x14ac:dyDescent="0.25">
      <c r="A1729" s="50">
        <v>1718</v>
      </c>
      <c r="B1729" s="50"/>
      <c r="C1729" s="50" t="str">
        <f t="shared" si="507"/>
        <v>14027_1_5970</v>
      </c>
      <c r="D1729" s="50">
        <v>1</v>
      </c>
      <c r="E1729" s="51"/>
      <c r="F1729" s="76" t="str">
        <f t="shared" si="506"/>
        <v>14027_1</v>
      </c>
      <c r="G1729" s="80">
        <v>14027</v>
      </c>
      <c r="H1729" s="52">
        <v>1</v>
      </c>
      <c r="I1729" s="52">
        <v>5970</v>
      </c>
      <c r="J1729" s="53">
        <v>5970</v>
      </c>
      <c r="K1729" s="54">
        <v>5970</v>
      </c>
      <c r="L1729" s="54">
        <v>5970</v>
      </c>
      <c r="M1729" s="54"/>
      <c r="N1729" s="54"/>
      <c r="O1729" s="55"/>
      <c r="P1729" s="55"/>
      <c r="Q1729" s="55"/>
      <c r="R1729" s="55"/>
      <c r="S1729" s="52"/>
      <c r="T1729" s="52">
        <v>83</v>
      </c>
      <c r="U1729" s="52">
        <v>2</v>
      </c>
      <c r="V1729" s="52">
        <v>81</v>
      </c>
      <c r="W1729" s="52"/>
      <c r="X1729" s="52"/>
      <c r="Y1729" s="110"/>
      <c r="Z1729" s="110"/>
      <c r="AA1729" s="110"/>
      <c r="AB1729" s="110"/>
      <c r="AC1729" s="56">
        <v>30</v>
      </c>
      <c r="AD1729" s="52"/>
      <c r="AE1729" s="52"/>
      <c r="AF1729" s="52"/>
      <c r="AG1729" s="52"/>
      <c r="AH1729" s="106"/>
      <c r="AI1729" s="59" t="s">
        <v>80</v>
      </c>
      <c r="AJ1729" s="69" t="s">
        <v>10</v>
      </c>
      <c r="AK1729" s="34" t="s">
        <v>10</v>
      </c>
      <c r="AL1729" s="26" t="s">
        <v>10</v>
      </c>
      <c r="AM1729" s="39"/>
      <c r="AN1729" s="115"/>
      <c r="AO1729" s="26" t="s">
        <v>10</v>
      </c>
      <c r="AQ1729" s="5"/>
      <c r="AS1729" s="37"/>
      <c r="AT1729" s="30"/>
      <c r="BE1729" s="21"/>
      <c r="BF1729" s="21"/>
      <c r="BG1729" s="21"/>
      <c r="BI1729" s="21"/>
      <c r="BJ1729" s="21"/>
      <c r="BK1729" s="21"/>
    </row>
    <row r="1730" spans="1:66" x14ac:dyDescent="0.25">
      <c r="A1730" s="50">
        <v>1719</v>
      </c>
      <c r="B1730" s="50"/>
      <c r="C1730" s="50" t="str">
        <f t="shared" si="507"/>
        <v>14027_2_7558</v>
      </c>
      <c r="D1730" s="50">
        <v>1</v>
      </c>
      <c r="E1730" s="51"/>
      <c r="F1730" s="76" t="str">
        <f t="shared" si="506"/>
        <v>14027_2</v>
      </c>
      <c r="G1730" s="80">
        <v>14027</v>
      </c>
      <c r="H1730" s="52">
        <v>2</v>
      </c>
      <c r="I1730" s="52">
        <v>7558</v>
      </c>
      <c r="J1730" s="53">
        <v>7558</v>
      </c>
      <c r="K1730" s="54">
        <v>7558</v>
      </c>
      <c r="L1730" s="54">
        <v>7558</v>
      </c>
      <c r="M1730" s="54"/>
      <c r="N1730" s="54"/>
      <c r="O1730" s="55"/>
      <c r="P1730" s="55"/>
      <c r="Q1730" s="55"/>
      <c r="R1730" s="55"/>
      <c r="S1730" s="52"/>
      <c r="T1730" s="52">
        <v>194</v>
      </c>
      <c r="U1730" s="52">
        <v>8</v>
      </c>
      <c r="V1730" s="52">
        <v>208</v>
      </c>
      <c r="W1730" s="52"/>
      <c r="X1730" s="52"/>
      <c r="Y1730" s="110"/>
      <c r="Z1730" s="110"/>
      <c r="AA1730" s="110"/>
      <c r="AB1730" s="110"/>
      <c r="AC1730" s="56">
        <v>55</v>
      </c>
      <c r="AD1730" s="52"/>
      <c r="AE1730" s="52"/>
      <c r="AF1730" s="52"/>
      <c r="AG1730" s="52"/>
      <c r="AH1730" s="106"/>
      <c r="AI1730" s="59" t="s">
        <v>80</v>
      </c>
      <c r="AJ1730" s="69" t="s">
        <v>10</v>
      </c>
      <c r="AK1730" s="34" t="s">
        <v>10</v>
      </c>
      <c r="AL1730" s="26" t="s">
        <v>10</v>
      </c>
      <c r="AM1730" s="39"/>
      <c r="AN1730" s="115"/>
      <c r="AO1730" s="26" t="s">
        <v>10</v>
      </c>
      <c r="AQ1730" s="5"/>
      <c r="AS1730" s="37"/>
      <c r="AT1730" s="30"/>
      <c r="BE1730" s="21"/>
      <c r="BF1730" s="21"/>
      <c r="BG1730" s="21"/>
      <c r="BI1730" s="21"/>
      <c r="BJ1730" s="21"/>
      <c r="BK1730" s="21"/>
    </row>
    <row r="1731" spans="1:66" x14ac:dyDescent="0.25">
      <c r="A1731" s="50">
        <v>1720</v>
      </c>
      <c r="B1731" s="50"/>
      <c r="C1731" s="50" t="str">
        <f t="shared" si="507"/>
        <v>14029_1_6450</v>
      </c>
      <c r="D1731" s="50">
        <v>1</v>
      </c>
      <c r="E1731" s="51"/>
      <c r="F1731" s="76" t="str">
        <f t="shared" si="506"/>
        <v>14029_1</v>
      </c>
      <c r="G1731" s="80">
        <v>14029</v>
      </c>
      <c r="H1731" s="52">
        <v>1</v>
      </c>
      <c r="I1731" s="52">
        <v>6450</v>
      </c>
      <c r="J1731" s="53">
        <v>6450</v>
      </c>
      <c r="K1731" s="54">
        <v>6450</v>
      </c>
      <c r="L1731" s="54">
        <v>6450</v>
      </c>
      <c r="M1731" s="54"/>
      <c r="N1731" s="54"/>
      <c r="O1731" s="55"/>
      <c r="P1731" s="55"/>
      <c r="Q1731" s="55"/>
      <c r="R1731" s="55"/>
      <c r="S1731" s="52"/>
      <c r="T1731" s="52">
        <v>62</v>
      </c>
      <c r="U1731" s="52">
        <v>7</v>
      </c>
      <c r="V1731" s="52">
        <v>65</v>
      </c>
      <c r="W1731" s="52"/>
      <c r="X1731" s="52"/>
      <c r="Y1731" s="110"/>
      <c r="Z1731" s="110"/>
      <c r="AA1731" s="110"/>
      <c r="AB1731" s="110"/>
      <c r="AC1731" s="56">
        <v>46</v>
      </c>
      <c r="AD1731" s="52"/>
      <c r="AE1731" s="52"/>
      <c r="AF1731" s="52"/>
      <c r="AG1731" s="52"/>
      <c r="AH1731" s="106"/>
      <c r="AI1731" s="59" t="s">
        <v>80</v>
      </c>
      <c r="AJ1731" s="69" t="s">
        <v>10</v>
      </c>
      <c r="AK1731" s="34" t="s">
        <v>10</v>
      </c>
      <c r="AL1731" s="26" t="s">
        <v>10</v>
      </c>
      <c r="AM1731" s="39"/>
      <c r="AN1731" s="115"/>
      <c r="AO1731" s="26" t="s">
        <v>10</v>
      </c>
      <c r="AQ1731" s="5"/>
      <c r="AS1731" s="37"/>
      <c r="AT1731" s="30"/>
      <c r="BE1731" s="21"/>
      <c r="BF1731" s="21"/>
      <c r="BG1731" s="21"/>
      <c r="BI1731" s="21"/>
      <c r="BJ1731" s="21"/>
      <c r="BK1731" s="21"/>
    </row>
    <row r="1732" spans="1:66" x14ac:dyDescent="0.25">
      <c r="A1732" s="50">
        <v>1721</v>
      </c>
      <c r="B1732" s="50"/>
      <c r="C1732" s="50" t="str">
        <f t="shared" si="507"/>
        <v>14033_1_7952</v>
      </c>
      <c r="D1732" s="50">
        <v>1</v>
      </c>
      <c r="E1732" s="51"/>
      <c r="F1732" s="76" t="str">
        <f t="shared" si="506"/>
        <v>14033_1</v>
      </c>
      <c r="G1732" s="80">
        <v>14033</v>
      </c>
      <c r="H1732" s="52">
        <v>1</v>
      </c>
      <c r="I1732" s="52">
        <v>7952</v>
      </c>
      <c r="J1732" s="53">
        <v>7952</v>
      </c>
      <c r="K1732" s="54">
        <v>7952</v>
      </c>
      <c r="L1732" s="54">
        <v>7952</v>
      </c>
      <c r="M1732" s="54"/>
      <c r="N1732" s="54"/>
      <c r="O1732" s="55"/>
      <c r="P1732" s="55"/>
      <c r="Q1732" s="55"/>
      <c r="R1732" s="55"/>
      <c r="S1732" s="52"/>
      <c r="T1732" s="52">
        <v>124</v>
      </c>
      <c r="U1732" s="52">
        <v>3</v>
      </c>
      <c r="V1732" s="52">
        <v>120</v>
      </c>
      <c r="W1732" s="52"/>
      <c r="X1732" s="52"/>
      <c r="Y1732" s="110"/>
      <c r="Z1732" s="110"/>
      <c r="AA1732" s="110"/>
      <c r="AB1732" s="110"/>
      <c r="AC1732" s="56">
        <v>76</v>
      </c>
      <c r="AD1732" s="52"/>
      <c r="AE1732" s="52"/>
      <c r="AF1732" s="52"/>
      <c r="AG1732" s="52"/>
      <c r="AH1732" s="106"/>
      <c r="AI1732" s="59" t="s">
        <v>80</v>
      </c>
      <c r="AJ1732" s="69" t="s">
        <v>10</v>
      </c>
      <c r="AK1732" s="34" t="s">
        <v>10</v>
      </c>
      <c r="AL1732" s="26" t="s">
        <v>10</v>
      </c>
      <c r="AM1732" s="39"/>
      <c r="AN1732" s="115"/>
      <c r="AO1732" s="26" t="s">
        <v>10</v>
      </c>
      <c r="AQ1732" s="5"/>
      <c r="AS1732" s="37"/>
      <c r="AT1732" s="30"/>
      <c r="BE1732" s="21"/>
      <c r="BF1732" s="21"/>
      <c r="BG1732" s="21"/>
      <c r="BI1732" s="21"/>
      <c r="BJ1732" s="21"/>
      <c r="BK1732" s="21"/>
    </row>
    <row r="1733" spans="1:66" x14ac:dyDescent="0.25">
      <c r="A1733" s="50">
        <v>1722</v>
      </c>
      <c r="B1733" s="50"/>
      <c r="C1733" s="50" t="str">
        <f t="shared" si="507"/>
        <v>14037_1_10594</v>
      </c>
      <c r="D1733" s="50">
        <v>1</v>
      </c>
      <c r="E1733" s="51"/>
      <c r="F1733" s="76" t="str">
        <f t="shared" si="506"/>
        <v>14037_1</v>
      </c>
      <c r="G1733" s="80">
        <v>14037</v>
      </c>
      <c r="H1733" s="52">
        <v>1</v>
      </c>
      <c r="I1733" s="52">
        <v>10594</v>
      </c>
      <c r="J1733" s="53">
        <v>10594</v>
      </c>
      <c r="K1733" s="54">
        <v>10594</v>
      </c>
      <c r="L1733" s="54">
        <v>10594</v>
      </c>
      <c r="M1733" s="54"/>
      <c r="N1733" s="54"/>
      <c r="O1733" s="55"/>
      <c r="P1733" s="55"/>
      <c r="Q1733" s="55"/>
      <c r="R1733" s="55"/>
      <c r="S1733" s="52"/>
      <c r="T1733" s="52">
        <v>1170</v>
      </c>
      <c r="U1733" s="52">
        <v>52</v>
      </c>
      <c r="V1733" s="52">
        <v>1252</v>
      </c>
      <c r="W1733" s="52"/>
      <c r="X1733" s="52"/>
      <c r="Y1733" s="110"/>
      <c r="Z1733" s="110"/>
      <c r="AA1733" s="110"/>
      <c r="AB1733" s="110"/>
      <c r="AC1733" s="56">
        <v>310</v>
      </c>
      <c r="AD1733" s="52"/>
      <c r="AE1733" s="52"/>
      <c r="AF1733" s="52"/>
      <c r="AG1733" s="52"/>
      <c r="AH1733" s="106"/>
      <c r="AI1733" s="59" t="s">
        <v>75</v>
      </c>
      <c r="AJ1733" s="69" t="s">
        <v>10</v>
      </c>
      <c r="AK1733" s="34" t="s">
        <v>10</v>
      </c>
      <c r="AL1733" s="26" t="s">
        <v>10</v>
      </c>
      <c r="AM1733" s="39"/>
      <c r="AN1733" s="115"/>
      <c r="AO1733" s="26" t="s">
        <v>10</v>
      </c>
      <c r="AQ1733" s="5"/>
      <c r="AS1733" s="37"/>
      <c r="AT1733" s="30"/>
      <c r="BE1733" s="21"/>
      <c r="BF1733" s="21"/>
      <c r="BG1733" s="21"/>
      <c r="BI1733" s="21"/>
      <c r="BJ1733" s="21"/>
      <c r="BK1733" s="21"/>
    </row>
    <row r="1734" spans="1:66" x14ac:dyDescent="0.25">
      <c r="A1734" s="50">
        <v>1723</v>
      </c>
      <c r="B1734" s="50"/>
      <c r="C1734" s="50" t="str">
        <f t="shared" si="507"/>
        <v>14039_1_7528</v>
      </c>
      <c r="D1734" s="50">
        <v>1</v>
      </c>
      <c r="E1734" s="51"/>
      <c r="F1734" s="76" t="str">
        <f t="shared" si="506"/>
        <v>14039_1</v>
      </c>
      <c r="G1734" s="80">
        <v>14039</v>
      </c>
      <c r="H1734" s="52">
        <v>1</v>
      </c>
      <c r="I1734" s="52">
        <v>7528</v>
      </c>
      <c r="J1734" s="53">
        <v>7528</v>
      </c>
      <c r="K1734" s="54">
        <v>7528</v>
      </c>
      <c r="L1734" s="54">
        <v>7528</v>
      </c>
      <c r="M1734" s="54"/>
      <c r="N1734" s="54"/>
      <c r="O1734" s="55"/>
      <c r="P1734" s="55"/>
      <c r="Q1734" s="55"/>
      <c r="R1734" s="55"/>
      <c r="S1734" s="52"/>
      <c r="T1734" s="52">
        <v>273</v>
      </c>
      <c r="U1734" s="52">
        <v>6</v>
      </c>
      <c r="V1734" s="52">
        <v>273</v>
      </c>
      <c r="W1734" s="52"/>
      <c r="X1734" s="52"/>
      <c r="Y1734" s="110"/>
      <c r="Z1734" s="110"/>
      <c r="AA1734" s="110"/>
      <c r="AB1734" s="110"/>
      <c r="AC1734" s="56">
        <v>44</v>
      </c>
      <c r="AD1734" s="52"/>
      <c r="AE1734" s="52"/>
      <c r="AF1734" s="52"/>
      <c r="AG1734" s="52"/>
      <c r="AH1734" s="106"/>
      <c r="AI1734" s="59" t="s">
        <v>80</v>
      </c>
      <c r="AJ1734" s="69" t="s">
        <v>10</v>
      </c>
      <c r="AK1734" s="34" t="s">
        <v>10</v>
      </c>
      <c r="AL1734" s="26" t="s">
        <v>10</v>
      </c>
      <c r="AM1734" s="39"/>
      <c r="AN1734" s="115"/>
      <c r="AO1734" s="26" t="s">
        <v>10</v>
      </c>
      <c r="AQ1734" s="5"/>
      <c r="AS1734" s="37"/>
      <c r="AT1734" s="30"/>
      <c r="BE1734" s="21"/>
      <c r="BF1734" s="21"/>
      <c r="BG1734" s="21"/>
      <c r="BI1734" s="21"/>
      <c r="BJ1734" s="21"/>
      <c r="BK1734" s="21"/>
    </row>
    <row r="1735" spans="1:66" x14ac:dyDescent="0.25">
      <c r="A1735" s="50">
        <v>1724</v>
      </c>
      <c r="B1735" s="50"/>
      <c r="C1735" s="50" t="str">
        <f t="shared" si="507"/>
        <v>14039_2_912</v>
      </c>
      <c r="D1735" s="50">
        <v>1</v>
      </c>
      <c r="E1735" s="51"/>
      <c r="F1735" s="76" t="str">
        <f t="shared" si="506"/>
        <v>14039_2</v>
      </c>
      <c r="G1735" s="80">
        <v>14039</v>
      </c>
      <c r="H1735" s="52">
        <v>2</v>
      </c>
      <c r="I1735" s="52">
        <v>912</v>
      </c>
      <c r="J1735" s="53">
        <v>912</v>
      </c>
      <c r="K1735" s="54">
        <v>912</v>
      </c>
      <c r="L1735" s="54">
        <v>912</v>
      </c>
      <c r="M1735" s="54"/>
      <c r="N1735" s="54"/>
      <c r="O1735" s="55"/>
      <c r="P1735" s="55"/>
      <c r="Q1735" s="55"/>
      <c r="R1735" s="55"/>
      <c r="S1735" s="52"/>
      <c r="T1735" s="52">
        <v>87</v>
      </c>
      <c r="U1735" s="52">
        <v>4</v>
      </c>
      <c r="V1735" s="52">
        <v>84</v>
      </c>
      <c r="W1735" s="52"/>
      <c r="X1735" s="52"/>
      <c r="Y1735" s="110"/>
      <c r="Z1735" s="110"/>
      <c r="AA1735" s="110"/>
      <c r="AB1735" s="110"/>
      <c r="AC1735" s="56">
        <v>21</v>
      </c>
      <c r="AD1735" s="52"/>
      <c r="AE1735" s="52"/>
      <c r="AF1735" s="52"/>
      <c r="AG1735" s="52"/>
      <c r="AH1735" s="106"/>
      <c r="AI1735" s="59" t="s">
        <v>80</v>
      </c>
      <c r="AJ1735" s="69" t="s">
        <v>10</v>
      </c>
      <c r="AK1735" s="34" t="s">
        <v>10</v>
      </c>
      <c r="AL1735" s="26" t="s">
        <v>10</v>
      </c>
      <c r="AM1735" s="39"/>
      <c r="AN1735" s="115"/>
      <c r="AO1735" s="26" t="s">
        <v>10</v>
      </c>
      <c r="AQ1735" s="5"/>
      <c r="AS1735" s="37"/>
      <c r="AT1735" s="30"/>
      <c r="BE1735" s="21"/>
      <c r="BF1735" s="21"/>
      <c r="BG1735" s="21"/>
      <c r="BI1735" s="21"/>
      <c r="BJ1735" s="21"/>
      <c r="BK1735" s="21"/>
    </row>
    <row r="1736" spans="1:66" x14ac:dyDescent="0.25">
      <c r="A1736" s="50">
        <v>1725</v>
      </c>
      <c r="B1736" s="50"/>
      <c r="C1736" s="50" t="str">
        <f t="shared" si="507"/>
        <v>14041_1_3805</v>
      </c>
      <c r="D1736" s="50">
        <v>1</v>
      </c>
      <c r="E1736" s="51"/>
      <c r="F1736" s="76" t="str">
        <f t="shared" si="506"/>
        <v>14041_1</v>
      </c>
      <c r="G1736" s="80">
        <v>14041</v>
      </c>
      <c r="H1736" s="52">
        <v>1</v>
      </c>
      <c r="I1736" s="52">
        <v>3805</v>
      </c>
      <c r="J1736" s="53">
        <v>3805</v>
      </c>
      <c r="K1736" s="54">
        <v>3805</v>
      </c>
      <c r="L1736" s="54">
        <v>3805</v>
      </c>
      <c r="M1736" s="54"/>
      <c r="N1736" s="54"/>
      <c r="O1736" s="55"/>
      <c r="P1736" s="55"/>
      <c r="Q1736" s="55"/>
      <c r="R1736" s="55"/>
      <c r="S1736" s="52"/>
      <c r="T1736" s="52">
        <v>264</v>
      </c>
      <c r="U1736" s="52">
        <v>8</v>
      </c>
      <c r="V1736" s="52">
        <v>296</v>
      </c>
      <c r="W1736" s="52"/>
      <c r="X1736" s="52"/>
      <c r="Y1736" s="110"/>
      <c r="Z1736" s="110"/>
      <c r="AA1736" s="110"/>
      <c r="AB1736" s="110"/>
      <c r="AC1736" s="56">
        <v>50</v>
      </c>
      <c r="AD1736" s="52"/>
      <c r="AE1736" s="52"/>
      <c r="AF1736" s="52"/>
      <c r="AG1736" s="52"/>
      <c r="AH1736" s="106"/>
      <c r="AI1736" s="59" t="s">
        <v>80</v>
      </c>
      <c r="AJ1736" s="69" t="s">
        <v>10</v>
      </c>
      <c r="AK1736" s="34" t="s">
        <v>10</v>
      </c>
      <c r="AL1736" s="26" t="s">
        <v>10</v>
      </c>
      <c r="AM1736" s="39"/>
      <c r="AN1736" s="115"/>
      <c r="AO1736" s="26" t="s">
        <v>10</v>
      </c>
      <c r="AQ1736" s="5"/>
      <c r="AS1736" s="37"/>
      <c r="AT1736" s="30"/>
      <c r="BE1736" s="21"/>
      <c r="BF1736" s="21"/>
      <c r="BG1736" s="21"/>
      <c r="BI1736" s="21"/>
      <c r="BJ1736" s="21"/>
      <c r="BK1736" s="21"/>
    </row>
    <row r="1737" spans="1:66" x14ac:dyDescent="0.25">
      <c r="A1737" s="50">
        <v>1726</v>
      </c>
      <c r="B1737" s="50"/>
      <c r="C1737" s="50" t="str">
        <f t="shared" si="507"/>
        <v>14043_1_5834</v>
      </c>
      <c r="D1737" s="50">
        <v>1</v>
      </c>
      <c r="E1737" s="51"/>
      <c r="F1737" s="76" t="str">
        <f t="shared" si="506"/>
        <v>14043_1</v>
      </c>
      <c r="G1737" s="80">
        <v>14043</v>
      </c>
      <c r="H1737" s="52">
        <v>1</v>
      </c>
      <c r="I1737" s="52">
        <v>5834</v>
      </c>
      <c r="J1737" s="53">
        <v>5834</v>
      </c>
      <c r="K1737" s="54">
        <v>5834</v>
      </c>
      <c r="L1737" s="54">
        <v>5834</v>
      </c>
      <c r="M1737" s="54"/>
      <c r="N1737" s="54"/>
      <c r="O1737" s="55"/>
      <c r="P1737" s="55"/>
      <c r="Q1737" s="55"/>
      <c r="R1737" s="55"/>
      <c r="S1737" s="52"/>
      <c r="T1737" s="52">
        <v>618</v>
      </c>
      <c r="U1737" s="52">
        <v>24</v>
      </c>
      <c r="V1737" s="52">
        <v>667</v>
      </c>
      <c r="W1737" s="52"/>
      <c r="X1737" s="52"/>
      <c r="Y1737" s="110"/>
      <c r="Z1737" s="110"/>
      <c r="AA1737" s="110"/>
      <c r="AB1737" s="110"/>
      <c r="AC1737" s="56">
        <v>75</v>
      </c>
      <c r="AD1737" s="52"/>
      <c r="AE1737" s="52"/>
      <c r="AF1737" s="52"/>
      <c r="AG1737" s="52"/>
      <c r="AH1737" s="106"/>
      <c r="AI1737" s="59" t="s">
        <v>79</v>
      </c>
      <c r="AJ1737" s="69" t="s">
        <v>10</v>
      </c>
      <c r="AK1737" s="34" t="s">
        <v>10</v>
      </c>
      <c r="AL1737" s="26" t="s">
        <v>10</v>
      </c>
      <c r="AM1737" s="39"/>
      <c r="AN1737" s="115"/>
      <c r="AO1737" s="26" t="s">
        <v>10</v>
      </c>
      <c r="AQ1737" s="5"/>
      <c r="AS1737" s="37"/>
      <c r="AT1737" s="30"/>
      <c r="BE1737" s="21"/>
      <c r="BF1737" s="21"/>
      <c r="BG1737" s="21"/>
      <c r="BI1737" s="21"/>
      <c r="BJ1737" s="21"/>
      <c r="BK1737" s="21"/>
    </row>
    <row r="1738" spans="1:66" x14ac:dyDescent="0.25">
      <c r="A1738" s="50">
        <v>1727</v>
      </c>
      <c r="B1738" s="50"/>
      <c r="C1738" s="50" t="str">
        <f t="shared" si="507"/>
        <v>14043_2_4297</v>
      </c>
      <c r="D1738" s="50">
        <v>1</v>
      </c>
      <c r="E1738" s="51"/>
      <c r="F1738" s="76" t="str">
        <f t="shared" si="506"/>
        <v>14043_2</v>
      </c>
      <c r="G1738" s="80">
        <v>14043</v>
      </c>
      <c r="H1738" s="52">
        <v>2</v>
      </c>
      <c r="I1738" s="52">
        <v>4297</v>
      </c>
      <c r="J1738" s="53">
        <v>4297</v>
      </c>
      <c r="K1738" s="54">
        <v>4297</v>
      </c>
      <c r="L1738" s="54">
        <v>4297</v>
      </c>
      <c r="M1738" s="54"/>
      <c r="N1738" s="54"/>
      <c r="O1738" s="55"/>
      <c r="P1738" s="55"/>
      <c r="Q1738" s="55"/>
      <c r="R1738" s="55"/>
      <c r="S1738" s="52"/>
      <c r="T1738" s="52">
        <v>414</v>
      </c>
      <c r="U1738" s="52">
        <v>21</v>
      </c>
      <c r="V1738" s="52">
        <v>452</v>
      </c>
      <c r="W1738" s="52"/>
      <c r="X1738" s="52"/>
      <c r="Y1738" s="110"/>
      <c r="Z1738" s="110"/>
      <c r="AA1738" s="110"/>
      <c r="AB1738" s="110"/>
      <c r="AC1738" s="56">
        <v>60</v>
      </c>
      <c r="AD1738" s="52"/>
      <c r="AE1738" s="52"/>
      <c r="AF1738" s="52"/>
      <c r="AG1738" s="52"/>
      <c r="AH1738" s="106"/>
      <c r="AI1738" s="59" t="s">
        <v>75</v>
      </c>
      <c r="AJ1738" s="69" t="s">
        <v>10</v>
      </c>
      <c r="AK1738" s="34" t="s">
        <v>10</v>
      </c>
      <c r="AL1738" s="26" t="s">
        <v>10</v>
      </c>
      <c r="AM1738" s="39"/>
      <c r="AN1738" s="115"/>
      <c r="AO1738" s="26" t="s">
        <v>10</v>
      </c>
      <c r="AQ1738" s="5"/>
      <c r="AS1738" s="37"/>
      <c r="AT1738" s="30"/>
      <c r="BE1738" s="21"/>
      <c r="BF1738" s="21"/>
      <c r="BG1738" s="21"/>
      <c r="BI1738" s="21"/>
      <c r="BJ1738" s="21"/>
      <c r="BK1738" s="21"/>
    </row>
    <row r="1739" spans="1:66" x14ac:dyDescent="0.25">
      <c r="A1739" s="50">
        <v>1728</v>
      </c>
      <c r="B1739" s="50"/>
      <c r="C1739" s="50" t="str">
        <f t="shared" si="507"/>
        <v>14047_1_8158</v>
      </c>
      <c r="D1739" s="50">
        <v>1</v>
      </c>
      <c r="E1739" s="51"/>
      <c r="F1739" s="76" t="str">
        <f t="shared" si="506"/>
        <v>14047_1</v>
      </c>
      <c r="G1739" s="80">
        <v>14047</v>
      </c>
      <c r="H1739" s="52">
        <v>1</v>
      </c>
      <c r="I1739" s="52">
        <v>8158</v>
      </c>
      <c r="J1739" s="53">
        <v>8158</v>
      </c>
      <c r="K1739" s="54">
        <v>8158</v>
      </c>
      <c r="L1739" s="54">
        <v>8158</v>
      </c>
      <c r="M1739" s="54"/>
      <c r="N1739" s="54"/>
      <c r="O1739" s="55"/>
      <c r="P1739" s="55"/>
      <c r="Q1739" s="55"/>
      <c r="R1739" s="55"/>
      <c r="S1739" s="52"/>
      <c r="T1739" s="52">
        <v>119</v>
      </c>
      <c r="U1739" s="52">
        <v>2</v>
      </c>
      <c r="V1739" s="52">
        <v>123</v>
      </c>
      <c r="W1739" s="52"/>
      <c r="X1739" s="52"/>
      <c r="Y1739" s="110"/>
      <c r="Z1739" s="110"/>
      <c r="AA1739" s="110"/>
      <c r="AB1739" s="110"/>
      <c r="AC1739" s="56">
        <v>24</v>
      </c>
      <c r="AD1739" s="52"/>
      <c r="AE1739" s="52"/>
      <c r="AF1739" s="52"/>
      <c r="AG1739" s="52"/>
      <c r="AH1739" s="106"/>
      <c r="AI1739" s="59" t="s">
        <v>80</v>
      </c>
      <c r="AJ1739" s="69" t="s">
        <v>10</v>
      </c>
      <c r="AK1739" s="34" t="s">
        <v>10</v>
      </c>
      <c r="AL1739" s="26" t="s">
        <v>10</v>
      </c>
      <c r="AM1739" s="39"/>
      <c r="AN1739" s="115"/>
      <c r="AO1739" s="26" t="s">
        <v>10</v>
      </c>
      <c r="AQ1739" s="5"/>
      <c r="AS1739" s="37"/>
      <c r="AT1739" s="30"/>
      <c r="BE1739" s="21"/>
      <c r="BF1739" s="21"/>
      <c r="BG1739" s="21"/>
      <c r="BI1739" s="21"/>
      <c r="BJ1739" s="21"/>
      <c r="BK1739" s="21"/>
    </row>
    <row r="1740" spans="1:66" x14ac:dyDescent="0.25">
      <c r="A1740" s="50">
        <v>1729</v>
      </c>
      <c r="B1740" s="50"/>
      <c r="C1740" s="50" t="str">
        <f t="shared" si="507"/>
        <v>14049_1_5268</v>
      </c>
      <c r="D1740" s="50">
        <v>1</v>
      </c>
      <c r="E1740" s="51"/>
      <c r="F1740" s="76" t="str">
        <f t="shared" ref="F1740:F1803" si="521">CONCATENATE(G1740,"_",H1740)</f>
        <v>14049_1</v>
      </c>
      <c r="G1740" s="80">
        <v>14049</v>
      </c>
      <c r="H1740" s="52">
        <v>1</v>
      </c>
      <c r="I1740" s="52">
        <v>5268</v>
      </c>
      <c r="J1740" s="53">
        <v>5268</v>
      </c>
      <c r="K1740" s="54">
        <v>5268</v>
      </c>
      <c r="L1740" s="54">
        <v>5268</v>
      </c>
      <c r="M1740" s="54"/>
      <c r="N1740" s="54"/>
      <c r="O1740" s="55"/>
      <c r="P1740" s="55"/>
      <c r="Q1740" s="55"/>
      <c r="R1740" s="55"/>
      <c r="S1740" s="52"/>
      <c r="T1740" s="52">
        <v>93</v>
      </c>
      <c r="U1740" s="52">
        <v>7</v>
      </c>
      <c r="V1740" s="52">
        <v>101</v>
      </c>
      <c r="W1740" s="52"/>
      <c r="X1740" s="52"/>
      <c r="Y1740" s="110"/>
      <c r="Z1740" s="110"/>
      <c r="AA1740" s="110"/>
      <c r="AB1740" s="110"/>
      <c r="AC1740" s="56">
        <v>10</v>
      </c>
      <c r="AD1740" s="52"/>
      <c r="AE1740" s="52"/>
      <c r="AF1740" s="52"/>
      <c r="AG1740" s="52"/>
      <c r="AH1740" s="106"/>
      <c r="AI1740" s="59" t="s">
        <v>80</v>
      </c>
      <c r="AJ1740" s="69" t="s">
        <v>10</v>
      </c>
      <c r="AK1740" s="34" t="s">
        <v>10</v>
      </c>
      <c r="AL1740" s="26" t="s">
        <v>10</v>
      </c>
      <c r="AM1740" s="39"/>
      <c r="AN1740" s="115"/>
      <c r="AO1740" s="26" t="s">
        <v>10</v>
      </c>
      <c r="AQ1740" s="5"/>
      <c r="AS1740" s="37"/>
      <c r="AT1740" s="30"/>
      <c r="BE1740" s="21"/>
      <c r="BF1740" s="21"/>
      <c r="BG1740" s="21"/>
      <c r="BI1740" s="21"/>
      <c r="BJ1740" s="21"/>
      <c r="BK1740" s="21"/>
    </row>
    <row r="1741" spans="1:66" x14ac:dyDescent="0.25">
      <c r="A1741" s="50">
        <v>1730</v>
      </c>
      <c r="B1741" s="50"/>
      <c r="C1741" s="50" t="str">
        <f t="shared" ref="C1741:C1804" si="522">CONCATENATE(G1741,"_",H1741,"_",I1741)</f>
        <v>14049_2_7023</v>
      </c>
      <c r="D1741" s="50">
        <v>1</v>
      </c>
      <c r="E1741" s="51"/>
      <c r="F1741" s="76" t="str">
        <f t="shared" si="521"/>
        <v>14049_2</v>
      </c>
      <c r="G1741" s="80">
        <v>14049</v>
      </c>
      <c r="H1741" s="52">
        <v>2</v>
      </c>
      <c r="I1741" s="52">
        <v>7023</v>
      </c>
      <c r="J1741" s="53">
        <v>7023</v>
      </c>
      <c r="K1741" s="54">
        <v>7023</v>
      </c>
      <c r="L1741" s="54">
        <v>7023</v>
      </c>
      <c r="M1741" s="54"/>
      <c r="N1741" s="54"/>
      <c r="O1741" s="55"/>
      <c r="P1741" s="55"/>
      <c r="Q1741" s="55"/>
      <c r="R1741" s="55"/>
      <c r="S1741" s="52"/>
      <c r="T1741" s="52">
        <v>93</v>
      </c>
      <c r="U1741" s="52">
        <v>7</v>
      </c>
      <c r="V1741" s="52">
        <v>101</v>
      </c>
      <c r="W1741" s="52"/>
      <c r="X1741" s="52"/>
      <c r="Y1741" s="110"/>
      <c r="Z1741" s="110"/>
      <c r="AA1741" s="110"/>
      <c r="AB1741" s="110"/>
      <c r="AC1741" s="56">
        <v>10</v>
      </c>
      <c r="AD1741" s="52"/>
      <c r="AE1741" s="52"/>
      <c r="AF1741" s="52"/>
      <c r="AG1741" s="52"/>
      <c r="AH1741" s="106"/>
      <c r="AI1741" s="59" t="s">
        <v>80</v>
      </c>
      <c r="AJ1741" s="69" t="s">
        <v>10</v>
      </c>
      <c r="AK1741" s="34" t="s">
        <v>10</v>
      </c>
      <c r="AL1741" s="26" t="s">
        <v>10</v>
      </c>
      <c r="AM1741" s="39"/>
      <c r="AN1741" s="115"/>
      <c r="AO1741" s="26" t="s">
        <v>10</v>
      </c>
      <c r="AQ1741" s="5"/>
      <c r="AS1741" s="37"/>
      <c r="AT1741" s="30"/>
      <c r="BE1741" s="21"/>
      <c r="BF1741" s="21"/>
      <c r="BG1741" s="21"/>
      <c r="BI1741" s="21"/>
      <c r="BJ1741" s="21"/>
      <c r="BK1741" s="21"/>
    </row>
    <row r="1742" spans="1:66" x14ac:dyDescent="0.25">
      <c r="A1742" s="50">
        <v>1731</v>
      </c>
      <c r="B1742" s="50">
        <v>1455</v>
      </c>
      <c r="C1742" s="50" t="str">
        <f t="shared" si="522"/>
        <v>14059_1_4640</v>
      </c>
      <c r="D1742" s="50">
        <v>1</v>
      </c>
      <c r="E1742" s="51">
        <f>G1742*10000+H1742</f>
        <v>140590001</v>
      </c>
      <c r="F1742" s="76" t="str">
        <f t="shared" si="521"/>
        <v>14059_1</v>
      </c>
      <c r="G1742" s="80">
        <v>14059</v>
      </c>
      <c r="H1742" s="52">
        <v>1</v>
      </c>
      <c r="I1742" s="52">
        <v>4640</v>
      </c>
      <c r="J1742" s="53" t="str">
        <f>IF(F1742=K1742,"ok","huom!")</f>
        <v>ok</v>
      </c>
      <c r="K1742" s="54" t="str">
        <f>CONCATENATE(L1742,"_",M1742)</f>
        <v>14059_1</v>
      </c>
      <c r="L1742" s="54">
        <v>14059</v>
      </c>
      <c r="M1742" s="54">
        <v>1</v>
      </c>
      <c r="N1742" s="54">
        <v>4418</v>
      </c>
      <c r="O1742" s="55">
        <v>197</v>
      </c>
      <c r="P1742" s="55">
        <v>55</v>
      </c>
      <c r="Q1742" s="55">
        <v>94</v>
      </c>
      <c r="R1742" s="55">
        <v>26</v>
      </c>
      <c r="S1742" s="52">
        <v>0</v>
      </c>
      <c r="T1742" s="56">
        <v>328</v>
      </c>
      <c r="U1742" s="56">
        <v>10</v>
      </c>
      <c r="V1742" s="56">
        <v>343</v>
      </c>
      <c r="W1742" s="56">
        <v>197</v>
      </c>
      <c r="X1742" s="57">
        <v>0.55000000000000004</v>
      </c>
      <c r="Y1742" s="109"/>
      <c r="Z1742" s="109"/>
      <c r="AA1742" s="109"/>
      <c r="AB1742" s="109"/>
      <c r="AC1742" s="56">
        <v>418</v>
      </c>
      <c r="AD1742" s="52" t="s">
        <v>35</v>
      </c>
      <c r="AE1742" s="52" t="s">
        <v>35</v>
      </c>
      <c r="AF1742" s="52" t="s">
        <v>35</v>
      </c>
      <c r="AG1742" s="52"/>
      <c r="AH1742" s="106"/>
      <c r="AI1742" s="59"/>
      <c r="AJ1742" s="68" t="s">
        <v>10</v>
      </c>
      <c r="AK1742" t="s">
        <v>10</v>
      </c>
      <c r="AL1742" s="30" t="s">
        <v>10</v>
      </c>
      <c r="AM1742" s="39"/>
      <c r="AN1742" s="115" t="s">
        <v>10</v>
      </c>
      <c r="AO1742" s="30"/>
      <c r="AQ1742" s="5"/>
      <c r="AS1742" s="37"/>
      <c r="AT1742" s="30" t="s">
        <v>10</v>
      </c>
      <c r="AV1742" t="str">
        <f>IF(X1742="ei mallia","ei mallia",IF(X1742&gt;0.599999,IF(W1742&gt;999,"punainen",IF(AC1742&gt;99,"punainen",IF(AD1742="osa seud. yht","punainen","musta"))),"musta"))</f>
        <v>musta</v>
      </c>
      <c r="AW1742" t="str">
        <f>IF(X1742="ei mallia","ei mallia",IF(X1742&gt;0.399999,IF(W1742&gt;1999,"punainen",IF(AC1742&gt;499,"punainen",IF(AE1742="osa seud. yht","punainen","musta"))),"musta"))</f>
        <v>musta</v>
      </c>
      <c r="AX1742" t="str">
        <f>IF(X1742="ei mallia","ei mallia",IF(AY1742&gt;20,"punainen","musta"))</f>
        <v>musta</v>
      </c>
      <c r="AY1742" s="31">
        <f>SUM(AZ1742:BC1742)</f>
        <v>2</v>
      </c>
      <c r="AZ1742" s="31">
        <f>IF(X1742&gt;0.59999,10,IF(X1742&gt;0.39999,1,0))</f>
        <v>1</v>
      </c>
      <c r="BA1742" s="31">
        <f>IF(W1742&gt;1999,10,IF(W1742&gt;999,1,0))</f>
        <v>0</v>
      </c>
      <c r="BB1742" s="31">
        <f>IF(AC1742&gt;499,10,IF(AC1742&gt;99,1,0))</f>
        <v>1</v>
      </c>
      <c r="BC1742" s="31">
        <f>IF(AE1742="osa seud. yht",10,IF(AD1742="osa seud. yht",1,0))</f>
        <v>0</v>
      </c>
      <c r="BM1742" s="2" t="s">
        <v>35</v>
      </c>
      <c r="BN1742" s="2" t="s">
        <v>35</v>
      </c>
    </row>
    <row r="1743" spans="1:66" x14ac:dyDescent="0.25">
      <c r="A1743" s="50">
        <v>1732</v>
      </c>
      <c r="B1743" s="50">
        <v>1456</v>
      </c>
      <c r="C1743" s="50" t="str">
        <f t="shared" si="522"/>
        <v>14061_1_7255</v>
      </c>
      <c r="D1743" s="50">
        <v>1</v>
      </c>
      <c r="E1743" s="51">
        <f>G1743*10000+H1743</f>
        <v>140610001</v>
      </c>
      <c r="F1743" s="76" t="str">
        <f t="shared" si="521"/>
        <v>14061_1</v>
      </c>
      <c r="G1743" s="80">
        <v>14061</v>
      </c>
      <c r="H1743" s="52">
        <v>1</v>
      </c>
      <c r="I1743" s="52">
        <v>7255</v>
      </c>
      <c r="J1743" s="53" t="str">
        <f>IF(F1743=K1743,"ok","huom!")</f>
        <v>ok</v>
      </c>
      <c r="K1743" s="54" t="str">
        <f>CONCATENATE(L1743,"_",M1743)</f>
        <v>14061_1</v>
      </c>
      <c r="L1743" s="54">
        <v>14061</v>
      </c>
      <c r="M1743" s="54">
        <v>1</v>
      </c>
      <c r="N1743" s="54">
        <v>7051</v>
      </c>
      <c r="O1743" s="55">
        <v>25</v>
      </c>
      <c r="P1743" s="55">
        <v>29</v>
      </c>
      <c r="Q1743" s="55">
        <v>2</v>
      </c>
      <c r="R1743" s="55">
        <v>12</v>
      </c>
      <c r="S1743" s="52">
        <v>0</v>
      </c>
      <c r="T1743" s="56">
        <v>239</v>
      </c>
      <c r="U1743" s="56">
        <v>10</v>
      </c>
      <c r="V1743" s="56">
        <v>217</v>
      </c>
      <c r="W1743" s="56">
        <v>25</v>
      </c>
      <c r="X1743" s="57">
        <v>0.28999999999999998</v>
      </c>
      <c r="Y1743" s="109"/>
      <c r="Z1743" s="109"/>
      <c r="AA1743" s="109"/>
      <c r="AB1743" s="109"/>
      <c r="AC1743" s="56">
        <v>16</v>
      </c>
      <c r="AD1743" s="52" t="s">
        <v>35</v>
      </c>
      <c r="AE1743" s="52" t="s">
        <v>35</v>
      </c>
      <c r="AF1743" s="52" t="s">
        <v>35</v>
      </c>
      <c r="AG1743" s="52"/>
      <c r="AH1743" s="106"/>
      <c r="AI1743" s="59"/>
      <c r="AJ1743" s="68" t="s">
        <v>10</v>
      </c>
      <c r="AK1743" t="s">
        <v>10</v>
      </c>
      <c r="AL1743" s="30" t="s">
        <v>10</v>
      </c>
      <c r="AM1743" s="39"/>
      <c r="AN1743" s="115" t="s">
        <v>10</v>
      </c>
      <c r="AO1743" s="30"/>
      <c r="AQ1743" s="5"/>
      <c r="AS1743" s="37"/>
      <c r="AT1743" s="30" t="s">
        <v>10</v>
      </c>
      <c r="AV1743" t="str">
        <f>IF(X1743="ei mallia","ei mallia",IF(X1743&gt;0.599999,IF(W1743&gt;999,"punainen",IF(AC1743&gt;99,"punainen",IF(AD1743="osa seud. yht","punainen","musta"))),"musta"))</f>
        <v>musta</v>
      </c>
      <c r="AW1743" t="str">
        <f>IF(X1743="ei mallia","ei mallia",IF(X1743&gt;0.399999,IF(W1743&gt;1999,"punainen",IF(AC1743&gt;499,"punainen",IF(AE1743="osa seud. yht","punainen","musta"))),"musta"))</f>
        <v>musta</v>
      </c>
      <c r="AX1743" t="str">
        <f>IF(X1743="ei mallia","ei mallia",IF(AY1743&gt;20,"punainen","musta"))</f>
        <v>musta</v>
      </c>
      <c r="AY1743" s="31">
        <f>SUM(AZ1743:BC1743)</f>
        <v>0</v>
      </c>
      <c r="AZ1743" s="31">
        <f>IF(X1743&gt;0.59999,10,IF(X1743&gt;0.39999,1,0))</f>
        <v>0</v>
      </c>
      <c r="BA1743" s="31">
        <f>IF(W1743&gt;1999,10,IF(W1743&gt;999,1,0))</f>
        <v>0</v>
      </c>
      <c r="BB1743" s="31">
        <f>IF(AC1743&gt;499,10,IF(AC1743&gt;99,1,0))</f>
        <v>0</v>
      </c>
      <c r="BC1743" s="31">
        <f>IF(AE1743="osa seud. yht",10,IF(AD1743="osa seud. yht",1,0))</f>
        <v>0</v>
      </c>
      <c r="BM1743" s="2" t="s">
        <v>35</v>
      </c>
      <c r="BN1743" s="2" t="s">
        <v>35</v>
      </c>
    </row>
    <row r="1744" spans="1:66" x14ac:dyDescent="0.25">
      <c r="A1744" s="50">
        <v>1733</v>
      </c>
      <c r="B1744" s="50"/>
      <c r="C1744" s="50" t="str">
        <f t="shared" si="522"/>
        <v>14063_1_9103</v>
      </c>
      <c r="D1744" s="50">
        <v>1</v>
      </c>
      <c r="E1744" s="51"/>
      <c r="F1744" s="76" t="str">
        <f t="shared" si="521"/>
        <v>14063_1</v>
      </c>
      <c r="G1744" s="80">
        <v>14063</v>
      </c>
      <c r="H1744" s="52">
        <v>1</v>
      </c>
      <c r="I1744" s="52">
        <v>9103</v>
      </c>
      <c r="J1744" s="53">
        <v>9103</v>
      </c>
      <c r="K1744" s="54">
        <v>9103</v>
      </c>
      <c r="L1744" s="54">
        <v>9103</v>
      </c>
      <c r="M1744" s="54"/>
      <c r="N1744" s="54"/>
      <c r="O1744" s="55"/>
      <c r="P1744" s="55"/>
      <c r="Q1744" s="55"/>
      <c r="R1744" s="55"/>
      <c r="S1744" s="52"/>
      <c r="T1744" s="52">
        <v>104</v>
      </c>
      <c r="U1744" s="52">
        <v>5</v>
      </c>
      <c r="V1744" s="52">
        <v>109</v>
      </c>
      <c r="W1744" s="52"/>
      <c r="X1744" s="52"/>
      <c r="Y1744" s="110"/>
      <c r="Z1744" s="110"/>
      <c r="AA1744" s="110"/>
      <c r="AB1744" s="110"/>
      <c r="AC1744" s="56">
        <v>20</v>
      </c>
      <c r="AD1744" s="52"/>
      <c r="AE1744" s="52"/>
      <c r="AF1744" s="52"/>
      <c r="AG1744" s="52"/>
      <c r="AH1744" s="106"/>
      <c r="AI1744" s="59" t="s">
        <v>80</v>
      </c>
      <c r="AJ1744" s="69" t="s">
        <v>10</v>
      </c>
      <c r="AK1744" s="34" t="s">
        <v>10</v>
      </c>
      <c r="AL1744" s="26" t="s">
        <v>10</v>
      </c>
      <c r="AM1744" s="39"/>
      <c r="AN1744" s="115"/>
      <c r="AO1744" s="26" t="s">
        <v>10</v>
      </c>
      <c r="AQ1744" s="5"/>
      <c r="AS1744" s="37"/>
      <c r="AT1744" s="30"/>
      <c r="BE1744" s="21"/>
      <c r="BF1744" s="21"/>
      <c r="BG1744" s="21"/>
      <c r="BI1744" s="21"/>
      <c r="BJ1744" s="21"/>
      <c r="BK1744" s="21"/>
    </row>
    <row r="1745" spans="1:63" x14ac:dyDescent="0.25">
      <c r="A1745" s="50">
        <v>1734</v>
      </c>
      <c r="B1745" s="50"/>
      <c r="C1745" s="50" t="str">
        <f t="shared" si="522"/>
        <v>14067_1_4885</v>
      </c>
      <c r="D1745" s="50">
        <v>1</v>
      </c>
      <c r="E1745" s="51"/>
      <c r="F1745" s="76" t="str">
        <f t="shared" si="521"/>
        <v>14067_1</v>
      </c>
      <c r="G1745" s="80">
        <v>14067</v>
      </c>
      <c r="H1745" s="52">
        <v>1</v>
      </c>
      <c r="I1745" s="52">
        <v>4885</v>
      </c>
      <c r="J1745" s="53">
        <v>4885</v>
      </c>
      <c r="K1745" s="54">
        <v>4885</v>
      </c>
      <c r="L1745" s="54">
        <v>4885</v>
      </c>
      <c r="M1745" s="54"/>
      <c r="N1745" s="54"/>
      <c r="O1745" s="55"/>
      <c r="P1745" s="55"/>
      <c r="Q1745" s="55"/>
      <c r="R1745" s="55"/>
      <c r="S1745" s="52"/>
      <c r="T1745" s="52">
        <v>128</v>
      </c>
      <c r="U1745" s="52">
        <v>11</v>
      </c>
      <c r="V1745" s="52">
        <v>148</v>
      </c>
      <c r="W1745" s="52"/>
      <c r="X1745" s="52"/>
      <c r="Y1745" s="110"/>
      <c r="Z1745" s="110"/>
      <c r="AA1745" s="110"/>
      <c r="AB1745" s="110"/>
      <c r="AC1745" s="56">
        <v>36</v>
      </c>
      <c r="AD1745" s="52"/>
      <c r="AE1745" s="52"/>
      <c r="AF1745" s="52"/>
      <c r="AG1745" s="52"/>
      <c r="AH1745" s="106"/>
      <c r="AI1745" s="59" t="s">
        <v>80</v>
      </c>
      <c r="AJ1745" s="69" t="s">
        <v>10</v>
      </c>
      <c r="AK1745" s="34" t="s">
        <v>10</v>
      </c>
      <c r="AL1745" s="26" t="s">
        <v>10</v>
      </c>
      <c r="AM1745" s="39"/>
      <c r="AN1745" s="115"/>
      <c r="AO1745" s="26" t="s">
        <v>10</v>
      </c>
      <c r="AQ1745" s="5"/>
      <c r="AS1745" s="37"/>
      <c r="AT1745" s="30"/>
      <c r="BE1745" s="21"/>
      <c r="BF1745" s="21"/>
      <c r="BG1745" s="21"/>
      <c r="BI1745" s="21"/>
      <c r="BJ1745" s="21"/>
      <c r="BK1745" s="21"/>
    </row>
    <row r="1746" spans="1:63" x14ac:dyDescent="0.25">
      <c r="A1746" s="50">
        <v>1735</v>
      </c>
      <c r="B1746" s="50"/>
      <c r="C1746" s="50" t="str">
        <f t="shared" si="522"/>
        <v>14069_1_8695</v>
      </c>
      <c r="D1746" s="50">
        <v>1</v>
      </c>
      <c r="E1746" s="51"/>
      <c r="F1746" s="76" t="str">
        <f t="shared" si="521"/>
        <v>14069_1</v>
      </c>
      <c r="G1746" s="80">
        <v>14069</v>
      </c>
      <c r="H1746" s="52">
        <v>1</v>
      </c>
      <c r="I1746" s="52">
        <v>8695</v>
      </c>
      <c r="J1746" s="53">
        <v>8695</v>
      </c>
      <c r="K1746" s="54">
        <v>8695</v>
      </c>
      <c r="L1746" s="54">
        <v>8695</v>
      </c>
      <c r="M1746" s="54"/>
      <c r="N1746" s="54"/>
      <c r="O1746" s="55"/>
      <c r="P1746" s="55"/>
      <c r="Q1746" s="55"/>
      <c r="R1746" s="55"/>
      <c r="S1746" s="52"/>
      <c r="T1746" s="52">
        <v>109</v>
      </c>
      <c r="U1746" s="52">
        <v>3</v>
      </c>
      <c r="V1746" s="52">
        <v>114</v>
      </c>
      <c r="W1746" s="52"/>
      <c r="X1746" s="52"/>
      <c r="Y1746" s="110"/>
      <c r="Z1746" s="110"/>
      <c r="AA1746" s="110"/>
      <c r="AB1746" s="110"/>
      <c r="AC1746" s="56">
        <v>18</v>
      </c>
      <c r="AD1746" s="52"/>
      <c r="AE1746" s="52"/>
      <c r="AF1746" s="52"/>
      <c r="AG1746" s="52"/>
      <c r="AH1746" s="106"/>
      <c r="AI1746" s="59" t="s">
        <v>80</v>
      </c>
      <c r="AJ1746" s="69" t="s">
        <v>10</v>
      </c>
      <c r="AK1746" s="34" t="s">
        <v>10</v>
      </c>
      <c r="AL1746" s="26" t="s">
        <v>10</v>
      </c>
      <c r="AM1746" s="39"/>
      <c r="AN1746" s="115"/>
      <c r="AO1746" s="26" t="s">
        <v>10</v>
      </c>
      <c r="AQ1746" s="5"/>
      <c r="AS1746" s="37"/>
      <c r="AT1746" s="30"/>
      <c r="BE1746" s="21"/>
      <c r="BF1746" s="21"/>
      <c r="BG1746" s="21"/>
      <c r="BI1746" s="21"/>
      <c r="BJ1746" s="21"/>
      <c r="BK1746" s="21"/>
    </row>
    <row r="1747" spans="1:63" x14ac:dyDescent="0.25">
      <c r="A1747" s="50">
        <v>1736</v>
      </c>
      <c r="B1747" s="50"/>
      <c r="C1747" s="50" t="str">
        <f t="shared" si="522"/>
        <v>14070_1_3772</v>
      </c>
      <c r="D1747" s="50">
        <v>1</v>
      </c>
      <c r="E1747" s="51"/>
      <c r="F1747" s="76" t="str">
        <f t="shared" si="521"/>
        <v>14070_1</v>
      </c>
      <c r="G1747" s="80">
        <v>14070</v>
      </c>
      <c r="H1747" s="52">
        <v>1</v>
      </c>
      <c r="I1747" s="52">
        <v>3772</v>
      </c>
      <c r="J1747" s="53">
        <v>3772</v>
      </c>
      <c r="K1747" s="54">
        <v>3772</v>
      </c>
      <c r="L1747" s="54">
        <v>3772</v>
      </c>
      <c r="M1747" s="54"/>
      <c r="N1747" s="54"/>
      <c r="O1747" s="55"/>
      <c r="P1747" s="55"/>
      <c r="Q1747" s="55"/>
      <c r="R1747" s="55"/>
      <c r="S1747" s="52"/>
      <c r="T1747" s="52">
        <v>2180</v>
      </c>
      <c r="U1747" s="52">
        <v>144</v>
      </c>
      <c r="V1747" s="52">
        <v>2303</v>
      </c>
      <c r="W1747" s="52"/>
      <c r="X1747" s="52"/>
      <c r="Y1747" s="110"/>
      <c r="Z1747" s="110"/>
      <c r="AA1747" s="110"/>
      <c r="AB1747" s="110"/>
      <c r="AC1747" s="56">
        <v>755</v>
      </c>
      <c r="AD1747" s="52"/>
      <c r="AE1747" s="52"/>
      <c r="AF1747" s="52"/>
      <c r="AG1747" s="52"/>
      <c r="AH1747" s="106"/>
      <c r="AI1747" s="59" t="s">
        <v>75</v>
      </c>
      <c r="AJ1747" s="69" t="s">
        <v>10</v>
      </c>
      <c r="AK1747" s="34" t="s">
        <v>10</v>
      </c>
      <c r="AL1747" s="26" t="s">
        <v>10</v>
      </c>
      <c r="AM1747" s="39"/>
      <c r="AN1747" s="115"/>
      <c r="AO1747" s="26" t="s">
        <v>10</v>
      </c>
      <c r="AQ1747" s="5"/>
      <c r="AS1747" s="37"/>
      <c r="AT1747" s="30"/>
      <c r="BE1747" s="21"/>
      <c r="BF1747" s="21"/>
      <c r="BG1747" s="21"/>
      <c r="BI1747" s="21"/>
      <c r="BJ1747" s="21"/>
      <c r="BK1747" s="21"/>
    </row>
    <row r="1748" spans="1:63" x14ac:dyDescent="0.25">
      <c r="A1748" s="50">
        <v>1737</v>
      </c>
      <c r="B1748" s="50"/>
      <c r="C1748" s="50" t="str">
        <f t="shared" si="522"/>
        <v>14071_1_2128</v>
      </c>
      <c r="D1748" s="50">
        <v>1</v>
      </c>
      <c r="E1748" s="51"/>
      <c r="F1748" s="76" t="str">
        <f t="shared" si="521"/>
        <v>14071_1</v>
      </c>
      <c r="G1748" s="80">
        <v>14071</v>
      </c>
      <c r="H1748" s="52">
        <v>1</v>
      </c>
      <c r="I1748" s="52">
        <v>2128</v>
      </c>
      <c r="J1748" s="53">
        <v>2128</v>
      </c>
      <c r="K1748" s="54">
        <v>2128</v>
      </c>
      <c r="L1748" s="54">
        <v>2128</v>
      </c>
      <c r="M1748" s="54"/>
      <c r="N1748" s="54"/>
      <c r="O1748" s="55"/>
      <c r="P1748" s="55"/>
      <c r="Q1748" s="55"/>
      <c r="R1748" s="55"/>
      <c r="S1748" s="52"/>
      <c r="T1748" s="52">
        <v>571</v>
      </c>
      <c r="U1748" s="52">
        <v>26</v>
      </c>
      <c r="V1748" s="52">
        <v>566</v>
      </c>
      <c r="W1748" s="52"/>
      <c r="X1748" s="52"/>
      <c r="Y1748" s="110"/>
      <c r="Z1748" s="110"/>
      <c r="AA1748" s="110"/>
      <c r="AB1748" s="110"/>
      <c r="AC1748" s="56">
        <v>90</v>
      </c>
      <c r="AD1748" s="52"/>
      <c r="AE1748" s="52"/>
      <c r="AF1748" s="52"/>
      <c r="AG1748" s="52"/>
      <c r="AH1748" s="106"/>
      <c r="AI1748" s="59" t="s">
        <v>80</v>
      </c>
      <c r="AJ1748" s="69" t="s">
        <v>10</v>
      </c>
      <c r="AK1748" s="34" t="s">
        <v>10</v>
      </c>
      <c r="AL1748" s="26" t="s">
        <v>10</v>
      </c>
      <c r="AM1748" s="39"/>
      <c r="AN1748" s="115"/>
      <c r="AO1748" s="26" t="s">
        <v>10</v>
      </c>
      <c r="AQ1748" s="5"/>
      <c r="AS1748" s="37"/>
      <c r="AT1748" s="30"/>
      <c r="BE1748" s="21"/>
      <c r="BF1748" s="21"/>
      <c r="BG1748" s="21"/>
      <c r="BI1748" s="21"/>
      <c r="BJ1748" s="21"/>
      <c r="BK1748" s="21"/>
    </row>
    <row r="1749" spans="1:63" x14ac:dyDescent="0.25">
      <c r="A1749" s="50">
        <v>1738</v>
      </c>
      <c r="B1749" s="50"/>
      <c r="C1749" s="50" t="str">
        <f t="shared" si="522"/>
        <v>14071_2_6632</v>
      </c>
      <c r="D1749" s="50">
        <v>1</v>
      </c>
      <c r="E1749" s="51"/>
      <c r="F1749" s="76" t="str">
        <f t="shared" si="521"/>
        <v>14071_2</v>
      </c>
      <c r="G1749" s="80">
        <v>14071</v>
      </c>
      <c r="H1749" s="52">
        <v>2</v>
      </c>
      <c r="I1749" s="52">
        <v>6632</v>
      </c>
      <c r="J1749" s="53">
        <v>6632</v>
      </c>
      <c r="K1749" s="54">
        <v>6632</v>
      </c>
      <c r="L1749" s="54">
        <v>6632</v>
      </c>
      <c r="M1749" s="54"/>
      <c r="N1749" s="54"/>
      <c r="O1749" s="55"/>
      <c r="P1749" s="55"/>
      <c r="Q1749" s="55"/>
      <c r="R1749" s="55"/>
      <c r="S1749" s="52"/>
      <c r="T1749" s="52">
        <v>145</v>
      </c>
      <c r="U1749" s="52">
        <v>5</v>
      </c>
      <c r="V1749" s="52">
        <v>138</v>
      </c>
      <c r="W1749" s="52"/>
      <c r="X1749" s="52"/>
      <c r="Y1749" s="110"/>
      <c r="Z1749" s="110"/>
      <c r="AA1749" s="110"/>
      <c r="AB1749" s="110"/>
      <c r="AC1749" s="56">
        <v>32</v>
      </c>
      <c r="AD1749" s="52"/>
      <c r="AE1749" s="52"/>
      <c r="AF1749" s="52"/>
      <c r="AG1749" s="52"/>
      <c r="AH1749" s="106"/>
      <c r="AI1749" s="59" t="s">
        <v>80</v>
      </c>
      <c r="AJ1749" s="69" t="s">
        <v>10</v>
      </c>
      <c r="AK1749" s="34" t="s">
        <v>10</v>
      </c>
      <c r="AL1749" s="26" t="s">
        <v>10</v>
      </c>
      <c r="AM1749" s="39"/>
      <c r="AN1749" s="115"/>
      <c r="AO1749" s="26" t="s">
        <v>10</v>
      </c>
      <c r="AQ1749" s="5"/>
      <c r="AS1749" s="37"/>
      <c r="AT1749" s="30"/>
      <c r="BE1749" s="21"/>
      <c r="BF1749" s="21"/>
      <c r="BG1749" s="21"/>
      <c r="BI1749" s="21"/>
      <c r="BJ1749" s="21"/>
      <c r="BK1749" s="21"/>
    </row>
    <row r="1750" spans="1:63" x14ac:dyDescent="0.25">
      <c r="A1750" s="50">
        <v>1739</v>
      </c>
      <c r="B1750" s="50"/>
      <c r="C1750" s="50" t="str">
        <f t="shared" si="522"/>
        <v>14072_1_1401</v>
      </c>
      <c r="D1750" s="50">
        <v>1</v>
      </c>
      <c r="E1750" s="51"/>
      <c r="F1750" s="76" t="str">
        <f t="shared" si="521"/>
        <v>14072_1</v>
      </c>
      <c r="G1750" s="80">
        <v>14072</v>
      </c>
      <c r="H1750" s="52">
        <v>1</v>
      </c>
      <c r="I1750" s="52">
        <v>1401</v>
      </c>
      <c r="J1750" s="53">
        <v>1401</v>
      </c>
      <c r="K1750" s="54">
        <v>1401</v>
      </c>
      <c r="L1750" s="54">
        <v>1401</v>
      </c>
      <c r="M1750" s="54"/>
      <c r="N1750" s="54"/>
      <c r="O1750" s="55"/>
      <c r="P1750" s="55"/>
      <c r="Q1750" s="55"/>
      <c r="R1750" s="55"/>
      <c r="S1750" s="52"/>
      <c r="T1750" s="52">
        <v>125</v>
      </c>
      <c r="U1750" s="52">
        <v>7</v>
      </c>
      <c r="V1750" s="52">
        <v>123</v>
      </c>
      <c r="W1750" s="52"/>
      <c r="X1750" s="52"/>
      <c r="Y1750" s="110"/>
      <c r="Z1750" s="110"/>
      <c r="AA1750" s="110"/>
      <c r="AB1750" s="110"/>
      <c r="AC1750" s="56">
        <v>32</v>
      </c>
      <c r="AD1750" s="52"/>
      <c r="AE1750" s="52"/>
      <c r="AF1750" s="52"/>
      <c r="AG1750" s="52"/>
      <c r="AH1750" s="106"/>
      <c r="AI1750" s="59" t="s">
        <v>80</v>
      </c>
      <c r="AJ1750" s="69" t="s">
        <v>10</v>
      </c>
      <c r="AK1750" s="34" t="s">
        <v>10</v>
      </c>
      <c r="AL1750" s="26" t="s">
        <v>10</v>
      </c>
      <c r="AM1750" s="39"/>
      <c r="AN1750" s="115"/>
      <c r="AO1750" s="26" t="s">
        <v>10</v>
      </c>
      <c r="AQ1750" s="5"/>
      <c r="AS1750" s="37"/>
      <c r="AT1750" s="30"/>
      <c r="BE1750" s="21"/>
      <c r="BF1750" s="21"/>
      <c r="BG1750" s="21"/>
      <c r="BI1750" s="21"/>
      <c r="BJ1750" s="21"/>
      <c r="BK1750" s="21"/>
    </row>
    <row r="1751" spans="1:63" x14ac:dyDescent="0.25">
      <c r="A1751" s="50">
        <v>1740</v>
      </c>
      <c r="B1751" s="50"/>
      <c r="C1751" s="50" t="str">
        <f t="shared" si="522"/>
        <v>14073_1_8033</v>
      </c>
      <c r="D1751" s="50">
        <v>1</v>
      </c>
      <c r="E1751" s="51"/>
      <c r="F1751" s="76" t="str">
        <f t="shared" si="521"/>
        <v>14073_1</v>
      </c>
      <c r="G1751" s="80">
        <v>14073</v>
      </c>
      <c r="H1751" s="52">
        <v>1</v>
      </c>
      <c r="I1751" s="52">
        <v>8033</v>
      </c>
      <c r="J1751" s="53">
        <v>8033</v>
      </c>
      <c r="K1751" s="54">
        <v>8033</v>
      </c>
      <c r="L1751" s="54">
        <v>8033</v>
      </c>
      <c r="M1751" s="54"/>
      <c r="N1751" s="54"/>
      <c r="O1751" s="55"/>
      <c r="P1751" s="55"/>
      <c r="Q1751" s="55"/>
      <c r="R1751" s="55"/>
      <c r="S1751" s="52"/>
      <c r="T1751" s="52">
        <v>278</v>
      </c>
      <c r="U1751" s="52">
        <v>8</v>
      </c>
      <c r="V1751" s="52">
        <v>305</v>
      </c>
      <c r="W1751" s="52"/>
      <c r="X1751" s="52"/>
      <c r="Y1751" s="110"/>
      <c r="Z1751" s="110"/>
      <c r="AA1751" s="110"/>
      <c r="AB1751" s="110"/>
      <c r="AC1751" s="56">
        <v>60</v>
      </c>
      <c r="AD1751" s="52"/>
      <c r="AE1751" s="52"/>
      <c r="AF1751" s="52"/>
      <c r="AG1751" s="52"/>
      <c r="AH1751" s="106"/>
      <c r="AI1751" s="59" t="s">
        <v>80</v>
      </c>
      <c r="AJ1751" s="69" t="s">
        <v>10</v>
      </c>
      <c r="AK1751" s="34" t="s">
        <v>10</v>
      </c>
      <c r="AL1751" s="26" t="s">
        <v>10</v>
      </c>
      <c r="AM1751" s="39"/>
      <c r="AN1751" s="115"/>
      <c r="AO1751" s="26" t="s">
        <v>10</v>
      </c>
      <c r="AQ1751" s="5"/>
      <c r="AS1751" s="37"/>
      <c r="AT1751" s="30"/>
      <c r="BE1751" s="21"/>
      <c r="BF1751" s="21"/>
      <c r="BG1751" s="21"/>
      <c r="BI1751" s="21"/>
      <c r="BJ1751" s="21"/>
      <c r="BK1751" s="21"/>
    </row>
    <row r="1752" spans="1:63" x14ac:dyDescent="0.25">
      <c r="A1752" s="50">
        <v>1741</v>
      </c>
      <c r="B1752" s="50"/>
      <c r="C1752" s="50" t="str">
        <f t="shared" si="522"/>
        <v>14073_2_2250</v>
      </c>
      <c r="D1752" s="50">
        <v>1</v>
      </c>
      <c r="E1752" s="51"/>
      <c r="F1752" s="76" t="str">
        <f t="shared" si="521"/>
        <v>14073_2</v>
      </c>
      <c r="G1752" s="80">
        <v>14073</v>
      </c>
      <c r="H1752" s="52">
        <v>2</v>
      </c>
      <c r="I1752" s="52">
        <v>2250</v>
      </c>
      <c r="J1752" s="53">
        <v>2250</v>
      </c>
      <c r="K1752" s="54">
        <v>2250</v>
      </c>
      <c r="L1752" s="54">
        <v>2250</v>
      </c>
      <c r="M1752" s="54"/>
      <c r="N1752" s="54"/>
      <c r="O1752" s="55"/>
      <c r="P1752" s="55"/>
      <c r="Q1752" s="55"/>
      <c r="R1752" s="55"/>
      <c r="S1752" s="52"/>
      <c r="T1752" s="52">
        <v>57</v>
      </c>
      <c r="U1752" s="52">
        <v>7</v>
      </c>
      <c r="V1752" s="52">
        <v>51</v>
      </c>
      <c r="W1752" s="52"/>
      <c r="X1752" s="52"/>
      <c r="Y1752" s="110"/>
      <c r="Z1752" s="110"/>
      <c r="AA1752" s="110"/>
      <c r="AB1752" s="110"/>
      <c r="AC1752" s="56">
        <v>4</v>
      </c>
      <c r="AD1752" s="52"/>
      <c r="AE1752" s="52"/>
      <c r="AF1752" s="52"/>
      <c r="AG1752" s="52"/>
      <c r="AH1752" s="106"/>
      <c r="AI1752" s="59" t="s">
        <v>80</v>
      </c>
      <c r="AJ1752" s="69" t="s">
        <v>10</v>
      </c>
      <c r="AK1752" s="34" t="s">
        <v>10</v>
      </c>
      <c r="AL1752" s="26" t="s">
        <v>10</v>
      </c>
      <c r="AM1752" s="39"/>
      <c r="AN1752" s="115"/>
      <c r="AO1752" s="26" t="s">
        <v>10</v>
      </c>
      <c r="AQ1752" s="5"/>
      <c r="AS1752" s="37"/>
      <c r="AT1752" s="30"/>
      <c r="BE1752" s="21"/>
      <c r="BF1752" s="21"/>
      <c r="BG1752" s="21"/>
      <c r="BI1752" s="21"/>
      <c r="BJ1752" s="21"/>
      <c r="BK1752" s="21"/>
    </row>
    <row r="1753" spans="1:63" x14ac:dyDescent="0.25">
      <c r="A1753" s="50">
        <v>1742</v>
      </c>
      <c r="B1753" s="50"/>
      <c r="C1753" s="50" t="str">
        <f t="shared" si="522"/>
        <v>14074_1_3668</v>
      </c>
      <c r="D1753" s="50">
        <v>1</v>
      </c>
      <c r="E1753" s="51"/>
      <c r="F1753" s="76" t="str">
        <f t="shared" si="521"/>
        <v>14074_1</v>
      </c>
      <c r="G1753" s="80">
        <v>14074</v>
      </c>
      <c r="H1753" s="52">
        <v>1</v>
      </c>
      <c r="I1753" s="52">
        <v>3668</v>
      </c>
      <c r="J1753" s="53">
        <v>3668</v>
      </c>
      <c r="K1753" s="54">
        <v>3668</v>
      </c>
      <c r="L1753" s="54">
        <v>3668</v>
      </c>
      <c r="M1753" s="54"/>
      <c r="N1753" s="54"/>
      <c r="O1753" s="55"/>
      <c r="P1753" s="55"/>
      <c r="Q1753" s="55"/>
      <c r="R1753" s="55"/>
      <c r="S1753" s="52"/>
      <c r="T1753" s="52">
        <v>369</v>
      </c>
      <c r="U1753" s="52">
        <v>13</v>
      </c>
      <c r="V1753" s="52">
        <v>356</v>
      </c>
      <c r="W1753" s="52"/>
      <c r="X1753" s="52"/>
      <c r="Y1753" s="110"/>
      <c r="Z1753" s="110"/>
      <c r="AA1753" s="110"/>
      <c r="AB1753" s="110"/>
      <c r="AC1753" s="56">
        <v>20</v>
      </c>
      <c r="AD1753" s="52"/>
      <c r="AE1753" s="52"/>
      <c r="AF1753" s="52"/>
      <c r="AG1753" s="52"/>
      <c r="AH1753" s="106"/>
      <c r="AI1753" s="59" t="s">
        <v>80</v>
      </c>
      <c r="AJ1753" s="69" t="s">
        <v>10</v>
      </c>
      <c r="AK1753" s="34" t="s">
        <v>10</v>
      </c>
      <c r="AL1753" s="26" t="s">
        <v>10</v>
      </c>
      <c r="AM1753" s="39"/>
      <c r="AN1753" s="115"/>
      <c r="AO1753" s="26" t="s">
        <v>10</v>
      </c>
      <c r="AQ1753" s="5"/>
      <c r="AS1753" s="37"/>
      <c r="AT1753" s="30"/>
      <c r="BE1753" s="21"/>
      <c r="BF1753" s="21"/>
      <c r="BG1753" s="21"/>
      <c r="BI1753" s="21"/>
      <c r="BJ1753" s="21"/>
      <c r="BK1753" s="21"/>
    </row>
    <row r="1754" spans="1:63" x14ac:dyDescent="0.25">
      <c r="A1754" s="50">
        <v>1743</v>
      </c>
      <c r="B1754" s="50"/>
      <c r="C1754" s="50" t="str">
        <f t="shared" si="522"/>
        <v>14079_1_2370</v>
      </c>
      <c r="D1754" s="50">
        <v>1</v>
      </c>
      <c r="E1754" s="51"/>
      <c r="F1754" s="76" t="str">
        <f t="shared" si="521"/>
        <v>14079_1</v>
      </c>
      <c r="G1754" s="80">
        <v>14079</v>
      </c>
      <c r="H1754" s="52">
        <v>1</v>
      </c>
      <c r="I1754" s="52">
        <v>2370</v>
      </c>
      <c r="J1754" s="53">
        <v>2370</v>
      </c>
      <c r="K1754" s="54">
        <v>2370</v>
      </c>
      <c r="L1754" s="54">
        <v>2370</v>
      </c>
      <c r="M1754" s="54"/>
      <c r="N1754" s="54"/>
      <c r="O1754" s="55"/>
      <c r="P1754" s="55"/>
      <c r="Q1754" s="55"/>
      <c r="R1754" s="55"/>
      <c r="S1754" s="52"/>
      <c r="T1754" s="52">
        <v>683</v>
      </c>
      <c r="U1754" s="52">
        <v>20</v>
      </c>
      <c r="V1754" s="52">
        <v>742</v>
      </c>
      <c r="W1754" s="52"/>
      <c r="X1754" s="52"/>
      <c r="Y1754" s="110"/>
      <c r="Z1754" s="110"/>
      <c r="AA1754" s="110"/>
      <c r="AB1754" s="110"/>
      <c r="AC1754" s="56">
        <v>75</v>
      </c>
      <c r="AD1754" s="52"/>
      <c r="AE1754" s="52"/>
      <c r="AF1754" s="52" t="s">
        <v>81</v>
      </c>
      <c r="AG1754" s="52"/>
      <c r="AH1754" s="106"/>
      <c r="AI1754" s="59" t="s">
        <v>80</v>
      </c>
      <c r="AJ1754" s="69" t="s">
        <v>10</v>
      </c>
      <c r="AK1754" s="34" t="s">
        <v>10</v>
      </c>
      <c r="AL1754" s="26" t="s">
        <v>10</v>
      </c>
      <c r="AM1754" s="39"/>
      <c r="AN1754" s="115"/>
      <c r="AO1754" s="26" t="s">
        <v>10</v>
      </c>
      <c r="AQ1754" s="5"/>
      <c r="AS1754" s="37"/>
      <c r="AT1754" s="30"/>
      <c r="BE1754" s="21"/>
      <c r="BF1754" s="21"/>
      <c r="BG1754" s="21"/>
      <c r="BI1754" s="21"/>
      <c r="BJ1754" s="21"/>
      <c r="BK1754" s="21"/>
    </row>
    <row r="1755" spans="1:63" x14ac:dyDescent="0.25">
      <c r="A1755" s="50">
        <v>1744</v>
      </c>
      <c r="B1755" s="50"/>
      <c r="C1755" s="50" t="str">
        <f t="shared" si="522"/>
        <v>14085_1_10606</v>
      </c>
      <c r="D1755" s="50">
        <v>1</v>
      </c>
      <c r="E1755" s="51"/>
      <c r="F1755" s="76" t="str">
        <f t="shared" si="521"/>
        <v>14085_1</v>
      </c>
      <c r="G1755" s="80">
        <v>14085</v>
      </c>
      <c r="H1755" s="52">
        <v>1</v>
      </c>
      <c r="I1755" s="52">
        <v>10606</v>
      </c>
      <c r="J1755" s="53">
        <v>10606</v>
      </c>
      <c r="K1755" s="54">
        <v>10606</v>
      </c>
      <c r="L1755" s="54">
        <v>10606</v>
      </c>
      <c r="M1755" s="54"/>
      <c r="N1755" s="54"/>
      <c r="O1755" s="55"/>
      <c r="P1755" s="55"/>
      <c r="Q1755" s="55"/>
      <c r="R1755" s="55"/>
      <c r="S1755" s="52"/>
      <c r="T1755" s="52">
        <v>365</v>
      </c>
      <c r="U1755" s="52">
        <v>25</v>
      </c>
      <c r="V1755" s="52">
        <v>388</v>
      </c>
      <c r="W1755" s="52"/>
      <c r="X1755" s="52"/>
      <c r="Y1755" s="110"/>
      <c r="Z1755" s="110"/>
      <c r="AA1755" s="110"/>
      <c r="AB1755" s="110"/>
      <c r="AC1755" s="56">
        <v>60</v>
      </c>
      <c r="AD1755" s="52"/>
      <c r="AE1755" s="52"/>
      <c r="AF1755" s="52"/>
      <c r="AG1755" s="52"/>
      <c r="AH1755" s="106"/>
      <c r="AI1755" s="59" t="s">
        <v>79</v>
      </c>
      <c r="AJ1755" s="69" t="s">
        <v>10</v>
      </c>
      <c r="AK1755" s="34" t="s">
        <v>10</v>
      </c>
      <c r="AL1755" s="26" t="s">
        <v>10</v>
      </c>
      <c r="AM1755" s="39"/>
      <c r="AN1755" s="115"/>
      <c r="AO1755" s="26" t="s">
        <v>10</v>
      </c>
      <c r="AQ1755" s="5"/>
      <c r="AS1755" s="37"/>
      <c r="AT1755" s="30"/>
      <c r="BE1755" s="21"/>
      <c r="BF1755" s="21"/>
      <c r="BG1755" s="21"/>
      <c r="BI1755" s="21"/>
      <c r="BJ1755" s="21"/>
      <c r="BK1755" s="21"/>
    </row>
    <row r="1756" spans="1:63" x14ac:dyDescent="0.25">
      <c r="A1756" s="50">
        <v>1745</v>
      </c>
      <c r="B1756" s="50"/>
      <c r="C1756" s="50" t="str">
        <f t="shared" si="522"/>
        <v>14086_1_2950</v>
      </c>
      <c r="D1756" s="50">
        <v>1</v>
      </c>
      <c r="E1756" s="51"/>
      <c r="F1756" s="76" t="str">
        <f t="shared" si="521"/>
        <v>14086_1</v>
      </c>
      <c r="G1756" s="80">
        <v>14086</v>
      </c>
      <c r="H1756" s="52">
        <v>1</v>
      </c>
      <c r="I1756" s="52">
        <v>2950</v>
      </c>
      <c r="J1756" s="53">
        <v>2950</v>
      </c>
      <c r="K1756" s="54">
        <v>2950</v>
      </c>
      <c r="L1756" s="54">
        <v>2950</v>
      </c>
      <c r="M1756" s="54"/>
      <c r="N1756" s="54"/>
      <c r="O1756" s="55"/>
      <c r="P1756" s="55"/>
      <c r="Q1756" s="55"/>
      <c r="R1756" s="55"/>
      <c r="S1756" s="52"/>
      <c r="T1756" s="52">
        <v>1118</v>
      </c>
      <c r="U1756" s="52">
        <v>28</v>
      </c>
      <c r="V1756" s="52">
        <v>1165</v>
      </c>
      <c r="W1756" s="52"/>
      <c r="X1756" s="52"/>
      <c r="Y1756" s="110"/>
      <c r="Z1756" s="110"/>
      <c r="AA1756" s="110"/>
      <c r="AB1756" s="110"/>
      <c r="AC1756" s="56">
        <v>120</v>
      </c>
      <c r="AD1756" s="52"/>
      <c r="AE1756" s="52"/>
      <c r="AF1756" s="52"/>
      <c r="AG1756" s="52"/>
      <c r="AH1756" s="106"/>
      <c r="AI1756" s="59" t="s">
        <v>75</v>
      </c>
      <c r="AJ1756" s="69" t="s">
        <v>10</v>
      </c>
      <c r="AK1756" s="34" t="s">
        <v>10</v>
      </c>
      <c r="AL1756" s="26" t="s">
        <v>10</v>
      </c>
      <c r="AM1756" s="39"/>
      <c r="AN1756" s="115"/>
      <c r="AO1756" s="26" t="s">
        <v>10</v>
      </c>
      <c r="AQ1756" s="5"/>
      <c r="AS1756" s="37"/>
      <c r="AT1756" s="30"/>
      <c r="BE1756" s="21"/>
      <c r="BF1756" s="21"/>
      <c r="BG1756" s="21"/>
      <c r="BI1756" s="21"/>
      <c r="BJ1756" s="21"/>
      <c r="BK1756" s="21"/>
    </row>
    <row r="1757" spans="1:63" x14ac:dyDescent="0.25">
      <c r="A1757" s="50">
        <v>1746</v>
      </c>
      <c r="B1757" s="50"/>
      <c r="C1757" s="50" t="str">
        <f t="shared" si="522"/>
        <v>14087_1_8010</v>
      </c>
      <c r="D1757" s="50">
        <v>1</v>
      </c>
      <c r="E1757" s="51"/>
      <c r="F1757" s="76" t="str">
        <f t="shared" si="521"/>
        <v>14087_1</v>
      </c>
      <c r="G1757" s="80">
        <v>14087</v>
      </c>
      <c r="H1757" s="52">
        <v>1</v>
      </c>
      <c r="I1757" s="52">
        <v>8010</v>
      </c>
      <c r="J1757" s="53">
        <v>8010</v>
      </c>
      <c r="K1757" s="54">
        <v>8010</v>
      </c>
      <c r="L1757" s="54">
        <v>8010</v>
      </c>
      <c r="M1757" s="54"/>
      <c r="N1757" s="54"/>
      <c r="O1757" s="55"/>
      <c r="P1757" s="55"/>
      <c r="Q1757" s="55"/>
      <c r="R1757" s="55"/>
      <c r="S1757" s="52"/>
      <c r="T1757" s="52">
        <v>1158</v>
      </c>
      <c r="U1757" s="52">
        <v>50</v>
      </c>
      <c r="V1757" s="52">
        <v>1222</v>
      </c>
      <c r="W1757" s="52"/>
      <c r="X1757" s="52"/>
      <c r="Y1757" s="110"/>
      <c r="Z1757" s="110"/>
      <c r="AA1757" s="110"/>
      <c r="AB1757" s="110"/>
      <c r="AC1757" s="56">
        <v>99</v>
      </c>
      <c r="AD1757" s="52"/>
      <c r="AE1757" s="52"/>
      <c r="AF1757" s="52"/>
      <c r="AG1757" s="52"/>
      <c r="AH1757" s="106"/>
      <c r="AI1757" s="59" t="s">
        <v>75</v>
      </c>
      <c r="AJ1757" s="69" t="s">
        <v>10</v>
      </c>
      <c r="AK1757" s="34" t="s">
        <v>10</v>
      </c>
      <c r="AL1757" s="26" t="s">
        <v>10</v>
      </c>
      <c r="AM1757" s="39"/>
      <c r="AN1757" s="115"/>
      <c r="AO1757" s="26" t="s">
        <v>10</v>
      </c>
      <c r="AQ1757" s="5"/>
      <c r="AS1757" s="37"/>
      <c r="AT1757" s="30"/>
      <c r="BE1757" s="21"/>
      <c r="BF1757" s="21"/>
      <c r="BG1757" s="21"/>
      <c r="BI1757" s="21"/>
      <c r="BJ1757" s="21"/>
      <c r="BK1757" s="21"/>
    </row>
    <row r="1758" spans="1:63" x14ac:dyDescent="0.25">
      <c r="A1758" s="50">
        <v>1747</v>
      </c>
      <c r="B1758" s="50"/>
      <c r="C1758" s="50" t="str">
        <f t="shared" si="522"/>
        <v>14089_1_3450</v>
      </c>
      <c r="D1758" s="50">
        <v>1</v>
      </c>
      <c r="E1758" s="51"/>
      <c r="F1758" s="76" t="str">
        <f t="shared" si="521"/>
        <v>14089_1</v>
      </c>
      <c r="G1758" s="80">
        <v>14089</v>
      </c>
      <c r="H1758" s="52">
        <v>1</v>
      </c>
      <c r="I1758" s="52">
        <v>3450</v>
      </c>
      <c r="J1758" s="53">
        <v>3450</v>
      </c>
      <c r="K1758" s="54">
        <v>3450</v>
      </c>
      <c r="L1758" s="54">
        <v>3450</v>
      </c>
      <c r="M1758" s="54"/>
      <c r="N1758" s="54"/>
      <c r="O1758" s="55"/>
      <c r="P1758" s="55"/>
      <c r="Q1758" s="55"/>
      <c r="R1758" s="55"/>
      <c r="S1758" s="52"/>
      <c r="T1758" s="52">
        <v>462</v>
      </c>
      <c r="U1758" s="52">
        <v>20</v>
      </c>
      <c r="V1758" s="52">
        <v>502</v>
      </c>
      <c r="W1758" s="52"/>
      <c r="X1758" s="52"/>
      <c r="Y1758" s="110"/>
      <c r="Z1758" s="110"/>
      <c r="AA1758" s="110"/>
      <c r="AB1758" s="110"/>
      <c r="AC1758" s="56">
        <v>111</v>
      </c>
      <c r="AD1758" s="62" t="s">
        <v>73</v>
      </c>
      <c r="AE1758" s="62" t="s">
        <v>73</v>
      </c>
      <c r="AF1758" s="52"/>
      <c r="AG1758" s="52"/>
      <c r="AH1758" s="106"/>
      <c r="AI1758" s="59" t="s">
        <v>80</v>
      </c>
      <c r="AJ1758" s="69" t="s">
        <v>10</v>
      </c>
      <c r="AK1758" s="34" t="s">
        <v>10</v>
      </c>
      <c r="AL1758" s="26" t="s">
        <v>10</v>
      </c>
      <c r="AM1758" s="39"/>
      <c r="AN1758" s="115"/>
      <c r="AO1758" s="26" t="s">
        <v>10</v>
      </c>
      <c r="AQ1758" s="5"/>
      <c r="AS1758" s="37"/>
      <c r="AT1758" s="30"/>
      <c r="BE1758" s="21"/>
      <c r="BF1758" s="21"/>
      <c r="BG1758" s="21"/>
      <c r="BI1758" s="21"/>
      <c r="BJ1758" s="21"/>
      <c r="BK1758" s="21"/>
    </row>
    <row r="1759" spans="1:63" x14ac:dyDescent="0.25">
      <c r="A1759" s="50">
        <v>1748</v>
      </c>
      <c r="B1759" s="50"/>
      <c r="C1759" s="50" t="str">
        <f t="shared" si="522"/>
        <v>14089_2_7660</v>
      </c>
      <c r="D1759" s="50">
        <v>1</v>
      </c>
      <c r="E1759" s="51"/>
      <c r="F1759" s="76" t="str">
        <f t="shared" si="521"/>
        <v>14089_2</v>
      </c>
      <c r="G1759" s="80">
        <v>14089</v>
      </c>
      <c r="H1759" s="52">
        <v>2</v>
      </c>
      <c r="I1759" s="52">
        <v>7660</v>
      </c>
      <c r="J1759" s="53">
        <v>7660</v>
      </c>
      <c r="K1759" s="54">
        <v>7660</v>
      </c>
      <c r="L1759" s="54">
        <v>7660</v>
      </c>
      <c r="M1759" s="54"/>
      <c r="N1759" s="54"/>
      <c r="O1759" s="55"/>
      <c r="P1759" s="55"/>
      <c r="Q1759" s="55"/>
      <c r="R1759" s="55"/>
      <c r="S1759" s="52"/>
      <c r="T1759" s="52">
        <v>462</v>
      </c>
      <c r="U1759" s="52">
        <v>20</v>
      </c>
      <c r="V1759" s="52">
        <v>502</v>
      </c>
      <c r="W1759" s="52"/>
      <c r="X1759" s="52"/>
      <c r="Y1759" s="110"/>
      <c r="Z1759" s="110"/>
      <c r="AA1759" s="110"/>
      <c r="AB1759" s="110"/>
      <c r="AC1759" s="56">
        <v>60</v>
      </c>
      <c r="AD1759" s="62" t="s">
        <v>73</v>
      </c>
      <c r="AE1759" s="62" t="s">
        <v>73</v>
      </c>
      <c r="AF1759" s="52"/>
      <c r="AG1759" s="52"/>
      <c r="AH1759" s="106"/>
      <c r="AI1759" s="59" t="s">
        <v>80</v>
      </c>
      <c r="AJ1759" s="69" t="s">
        <v>10</v>
      </c>
      <c r="AK1759" s="34" t="s">
        <v>10</v>
      </c>
      <c r="AL1759" s="26" t="s">
        <v>10</v>
      </c>
      <c r="AM1759" s="39"/>
      <c r="AN1759" s="115"/>
      <c r="AO1759" s="26" t="s">
        <v>10</v>
      </c>
      <c r="AQ1759" s="5"/>
      <c r="AS1759" s="37"/>
      <c r="AT1759" s="30"/>
      <c r="BE1759" s="21"/>
      <c r="BF1759" s="21"/>
      <c r="BG1759" s="21"/>
      <c r="BI1759" s="21"/>
      <c r="BJ1759" s="21"/>
      <c r="BK1759" s="21"/>
    </row>
    <row r="1760" spans="1:63" x14ac:dyDescent="0.25">
      <c r="A1760" s="50">
        <v>1749</v>
      </c>
      <c r="B1760" s="50"/>
      <c r="C1760" s="50" t="str">
        <f t="shared" si="522"/>
        <v>14091_1_9360</v>
      </c>
      <c r="D1760" s="50">
        <v>1</v>
      </c>
      <c r="E1760" s="51"/>
      <c r="F1760" s="76" t="str">
        <f t="shared" si="521"/>
        <v>14091_1</v>
      </c>
      <c r="G1760" s="80">
        <v>14091</v>
      </c>
      <c r="H1760" s="52">
        <v>1</v>
      </c>
      <c r="I1760" s="52">
        <v>9360</v>
      </c>
      <c r="J1760" s="53">
        <v>9360</v>
      </c>
      <c r="K1760" s="54">
        <v>9360</v>
      </c>
      <c r="L1760" s="54">
        <v>9360</v>
      </c>
      <c r="M1760" s="54"/>
      <c r="N1760" s="54"/>
      <c r="O1760" s="55"/>
      <c r="P1760" s="55"/>
      <c r="Q1760" s="55"/>
      <c r="R1760" s="55"/>
      <c r="S1760" s="52"/>
      <c r="T1760" s="52">
        <v>760</v>
      </c>
      <c r="U1760" s="52">
        <v>18</v>
      </c>
      <c r="V1760" s="52">
        <v>769</v>
      </c>
      <c r="W1760" s="52"/>
      <c r="X1760" s="52"/>
      <c r="Y1760" s="110"/>
      <c r="Z1760" s="110"/>
      <c r="AA1760" s="110"/>
      <c r="AB1760" s="110"/>
      <c r="AC1760" s="56">
        <v>125</v>
      </c>
      <c r="AD1760" s="52"/>
      <c r="AE1760" s="52"/>
      <c r="AF1760" s="52"/>
      <c r="AG1760" s="52"/>
      <c r="AH1760" s="106"/>
      <c r="AI1760" s="59" t="s">
        <v>79</v>
      </c>
      <c r="AJ1760" s="69" t="s">
        <v>10</v>
      </c>
      <c r="AK1760" s="34" t="s">
        <v>10</v>
      </c>
      <c r="AL1760" s="26" t="s">
        <v>10</v>
      </c>
      <c r="AM1760" s="39"/>
      <c r="AN1760" s="115"/>
      <c r="AO1760" s="26" t="s">
        <v>10</v>
      </c>
      <c r="AQ1760" s="5"/>
      <c r="AS1760" s="37"/>
      <c r="AT1760" s="30"/>
      <c r="BE1760" s="21"/>
      <c r="BF1760" s="21"/>
      <c r="BG1760" s="21"/>
      <c r="BI1760" s="21"/>
      <c r="BJ1760" s="21"/>
      <c r="BK1760" s="21"/>
    </row>
    <row r="1761" spans="1:66" x14ac:dyDescent="0.25">
      <c r="A1761" s="50">
        <v>1750</v>
      </c>
      <c r="B1761" s="50"/>
      <c r="C1761" s="50" t="str">
        <f t="shared" si="522"/>
        <v>14092_1_2042</v>
      </c>
      <c r="D1761" s="50">
        <v>1</v>
      </c>
      <c r="E1761" s="51"/>
      <c r="F1761" s="76" t="str">
        <f t="shared" si="521"/>
        <v>14092_1</v>
      </c>
      <c r="G1761" s="80">
        <v>14092</v>
      </c>
      <c r="H1761" s="52">
        <v>1</v>
      </c>
      <c r="I1761" s="52">
        <v>2042</v>
      </c>
      <c r="J1761" s="53">
        <v>2042</v>
      </c>
      <c r="K1761" s="54">
        <v>2042</v>
      </c>
      <c r="L1761" s="54">
        <v>2042</v>
      </c>
      <c r="M1761" s="54"/>
      <c r="N1761" s="54"/>
      <c r="O1761" s="55"/>
      <c r="P1761" s="55"/>
      <c r="Q1761" s="55"/>
      <c r="R1761" s="55"/>
      <c r="S1761" s="52"/>
      <c r="T1761" s="52">
        <v>252</v>
      </c>
      <c r="U1761" s="52">
        <v>10</v>
      </c>
      <c r="V1761" s="52">
        <v>249</v>
      </c>
      <c r="W1761" s="52"/>
      <c r="X1761" s="52"/>
      <c r="Y1761" s="110"/>
      <c r="Z1761" s="110"/>
      <c r="AA1761" s="110"/>
      <c r="AB1761" s="110"/>
      <c r="AC1761" s="56">
        <v>49</v>
      </c>
      <c r="AD1761" s="52"/>
      <c r="AE1761" s="52"/>
      <c r="AF1761" s="52"/>
      <c r="AG1761" s="52"/>
      <c r="AH1761" s="106"/>
      <c r="AI1761" s="59" t="s">
        <v>80</v>
      </c>
      <c r="AJ1761" s="69" t="s">
        <v>10</v>
      </c>
      <c r="AK1761" s="34" t="s">
        <v>10</v>
      </c>
      <c r="AL1761" s="26" t="s">
        <v>10</v>
      </c>
      <c r="AM1761" s="39"/>
      <c r="AN1761" s="115"/>
      <c r="AO1761" s="26" t="s">
        <v>10</v>
      </c>
      <c r="AQ1761" s="5"/>
      <c r="AS1761" s="37"/>
      <c r="AT1761" s="30"/>
      <c r="BE1761" s="21"/>
      <c r="BF1761" s="21"/>
      <c r="BG1761" s="21"/>
      <c r="BI1761" s="21"/>
      <c r="BJ1761" s="21"/>
      <c r="BK1761" s="21"/>
    </row>
    <row r="1762" spans="1:66" x14ac:dyDescent="0.25">
      <c r="A1762" s="50">
        <v>1751</v>
      </c>
      <c r="B1762" s="50"/>
      <c r="C1762" s="50" t="str">
        <f t="shared" si="522"/>
        <v>14097_1_3760</v>
      </c>
      <c r="D1762" s="50">
        <v>1</v>
      </c>
      <c r="E1762" s="51"/>
      <c r="F1762" s="76" t="str">
        <f t="shared" si="521"/>
        <v>14097_1</v>
      </c>
      <c r="G1762" s="80">
        <v>14097</v>
      </c>
      <c r="H1762" s="52">
        <v>1</v>
      </c>
      <c r="I1762" s="52">
        <v>3760</v>
      </c>
      <c r="J1762" s="53">
        <v>3760</v>
      </c>
      <c r="K1762" s="54">
        <v>3760</v>
      </c>
      <c r="L1762" s="54">
        <v>3760</v>
      </c>
      <c r="M1762" s="54"/>
      <c r="N1762" s="54"/>
      <c r="O1762" s="55"/>
      <c r="P1762" s="55"/>
      <c r="Q1762" s="55"/>
      <c r="R1762" s="55"/>
      <c r="S1762" s="52"/>
      <c r="T1762" s="52">
        <v>84</v>
      </c>
      <c r="U1762" s="52">
        <v>4</v>
      </c>
      <c r="V1762" s="52">
        <v>84</v>
      </c>
      <c r="W1762" s="52"/>
      <c r="X1762" s="52"/>
      <c r="Y1762" s="110"/>
      <c r="Z1762" s="110"/>
      <c r="AA1762" s="110"/>
      <c r="AB1762" s="110"/>
      <c r="AC1762" s="56">
        <v>8</v>
      </c>
      <c r="AD1762" s="52"/>
      <c r="AE1762" s="52"/>
      <c r="AF1762" s="52"/>
      <c r="AG1762" s="52"/>
      <c r="AH1762" s="106"/>
      <c r="AI1762" s="59" t="s">
        <v>80</v>
      </c>
      <c r="AJ1762" s="69" t="s">
        <v>10</v>
      </c>
      <c r="AK1762" s="34" t="s">
        <v>10</v>
      </c>
      <c r="AL1762" s="26" t="s">
        <v>10</v>
      </c>
      <c r="AM1762" s="39"/>
      <c r="AN1762" s="115"/>
      <c r="AO1762" s="26" t="s">
        <v>10</v>
      </c>
      <c r="AQ1762" s="5"/>
      <c r="AS1762" s="37"/>
      <c r="AT1762" s="30"/>
      <c r="BE1762" s="21"/>
      <c r="BF1762" s="21"/>
      <c r="BG1762" s="21"/>
      <c r="BI1762" s="21"/>
      <c r="BJ1762" s="21"/>
      <c r="BK1762" s="21"/>
    </row>
    <row r="1763" spans="1:66" x14ac:dyDescent="0.25">
      <c r="A1763" s="50">
        <v>1752</v>
      </c>
      <c r="B1763" s="50"/>
      <c r="C1763" s="50" t="str">
        <f t="shared" si="522"/>
        <v>14101_1_2371</v>
      </c>
      <c r="D1763" s="50">
        <v>1</v>
      </c>
      <c r="E1763" s="51"/>
      <c r="F1763" s="76" t="str">
        <f t="shared" si="521"/>
        <v>14101_1</v>
      </c>
      <c r="G1763" s="80">
        <v>14101</v>
      </c>
      <c r="H1763" s="52">
        <v>1</v>
      </c>
      <c r="I1763" s="52">
        <v>2371</v>
      </c>
      <c r="J1763" s="53">
        <v>2371</v>
      </c>
      <c r="K1763" s="54">
        <v>2371</v>
      </c>
      <c r="L1763" s="54">
        <v>2371</v>
      </c>
      <c r="M1763" s="54"/>
      <c r="N1763" s="54"/>
      <c r="O1763" s="55"/>
      <c r="P1763" s="55"/>
      <c r="Q1763" s="55"/>
      <c r="R1763" s="55"/>
      <c r="S1763" s="52"/>
      <c r="T1763" s="52">
        <v>180</v>
      </c>
      <c r="U1763" s="52">
        <v>2</v>
      </c>
      <c r="V1763" s="52">
        <v>201</v>
      </c>
      <c r="W1763" s="52"/>
      <c r="X1763" s="52"/>
      <c r="Y1763" s="110"/>
      <c r="Z1763" s="110"/>
      <c r="AA1763" s="110"/>
      <c r="AB1763" s="110"/>
      <c r="AC1763" s="56">
        <v>71</v>
      </c>
      <c r="AD1763" s="52"/>
      <c r="AE1763" s="52"/>
      <c r="AF1763" s="52"/>
      <c r="AG1763" s="52"/>
      <c r="AH1763" s="106"/>
      <c r="AI1763" s="59" t="s">
        <v>80</v>
      </c>
      <c r="AJ1763" s="69" t="s">
        <v>10</v>
      </c>
      <c r="AK1763" s="34" t="s">
        <v>10</v>
      </c>
      <c r="AL1763" s="26" t="s">
        <v>10</v>
      </c>
      <c r="AM1763" s="39"/>
      <c r="AN1763" s="115"/>
      <c r="AO1763" s="26" t="s">
        <v>10</v>
      </c>
      <c r="AQ1763" s="5"/>
      <c r="AS1763" s="37"/>
      <c r="AT1763" s="30"/>
      <c r="BE1763" s="21"/>
      <c r="BF1763" s="21"/>
      <c r="BG1763" s="21"/>
      <c r="BI1763" s="21"/>
      <c r="BJ1763" s="21"/>
      <c r="BK1763" s="21"/>
    </row>
    <row r="1764" spans="1:66" x14ac:dyDescent="0.25">
      <c r="A1764" s="50">
        <v>1753</v>
      </c>
      <c r="B1764" s="50"/>
      <c r="C1764" s="50" t="str">
        <f t="shared" si="522"/>
        <v>14103_1_9165</v>
      </c>
      <c r="D1764" s="50">
        <v>1</v>
      </c>
      <c r="E1764" s="51"/>
      <c r="F1764" s="76" t="str">
        <f t="shared" si="521"/>
        <v>14103_1</v>
      </c>
      <c r="G1764" s="80">
        <v>14103</v>
      </c>
      <c r="H1764" s="52">
        <v>1</v>
      </c>
      <c r="I1764" s="52">
        <v>9165</v>
      </c>
      <c r="J1764" s="53">
        <v>9165</v>
      </c>
      <c r="K1764" s="54">
        <v>9165</v>
      </c>
      <c r="L1764" s="54">
        <v>9165</v>
      </c>
      <c r="M1764" s="54"/>
      <c r="N1764" s="54"/>
      <c r="O1764" s="55"/>
      <c r="P1764" s="55"/>
      <c r="Q1764" s="55"/>
      <c r="R1764" s="55"/>
      <c r="S1764" s="52"/>
      <c r="T1764" s="52">
        <v>125</v>
      </c>
      <c r="U1764" s="52">
        <v>3</v>
      </c>
      <c r="V1764" s="52">
        <v>132</v>
      </c>
      <c r="W1764" s="52"/>
      <c r="X1764" s="52"/>
      <c r="Y1764" s="110"/>
      <c r="Z1764" s="110"/>
      <c r="AA1764" s="110"/>
      <c r="AB1764" s="110"/>
      <c r="AC1764" s="56">
        <v>30</v>
      </c>
      <c r="AD1764" s="52"/>
      <c r="AE1764" s="52"/>
      <c r="AF1764" s="52"/>
      <c r="AG1764" s="52"/>
      <c r="AH1764" s="106"/>
      <c r="AI1764" s="59" t="s">
        <v>80</v>
      </c>
      <c r="AJ1764" s="69" t="s">
        <v>10</v>
      </c>
      <c r="AK1764" s="34" t="s">
        <v>10</v>
      </c>
      <c r="AL1764" s="26" t="s">
        <v>10</v>
      </c>
      <c r="AM1764" s="39"/>
      <c r="AN1764" s="115"/>
      <c r="AO1764" s="26" t="s">
        <v>10</v>
      </c>
      <c r="AQ1764" s="5"/>
      <c r="AS1764" s="37"/>
      <c r="AT1764" s="30"/>
      <c r="BE1764" s="21"/>
      <c r="BF1764" s="21"/>
      <c r="BG1764" s="21"/>
      <c r="BI1764" s="21"/>
      <c r="BJ1764" s="21"/>
      <c r="BK1764" s="21"/>
    </row>
    <row r="1765" spans="1:66" x14ac:dyDescent="0.25">
      <c r="A1765" s="50">
        <v>1754</v>
      </c>
      <c r="B1765" s="50">
        <v>1457</v>
      </c>
      <c r="C1765" s="50" t="str">
        <f t="shared" si="522"/>
        <v>14111_1_8695</v>
      </c>
      <c r="D1765" s="50">
        <v>1</v>
      </c>
      <c r="E1765" s="51">
        <f>G1765*10000+H1765</f>
        <v>141110001</v>
      </c>
      <c r="F1765" s="76" t="str">
        <f t="shared" si="521"/>
        <v>14111_1</v>
      </c>
      <c r="G1765" s="80">
        <v>14111</v>
      </c>
      <c r="H1765" s="52">
        <v>1</v>
      </c>
      <c r="I1765" s="52">
        <v>8695</v>
      </c>
      <c r="J1765" s="53" t="str">
        <f>IF(F1765=K1765,"ok","huom!")</f>
        <v>ok</v>
      </c>
      <c r="K1765" s="54" t="str">
        <f>CONCATENATE(L1765,"_",M1765)</f>
        <v>14111_1</v>
      </c>
      <c r="L1765" s="54">
        <v>14111</v>
      </c>
      <c r="M1765" s="54">
        <v>1</v>
      </c>
      <c r="N1765" s="54">
        <v>8344</v>
      </c>
      <c r="O1765" s="55">
        <v>12</v>
      </c>
      <c r="P1765" s="55">
        <v>32</v>
      </c>
      <c r="Q1765" s="55">
        <v>2</v>
      </c>
      <c r="R1765" s="55">
        <v>6</v>
      </c>
      <c r="S1765" s="52">
        <v>0</v>
      </c>
      <c r="T1765" s="56">
        <v>149</v>
      </c>
      <c r="U1765" s="56">
        <v>9</v>
      </c>
      <c r="V1765" s="56">
        <v>143</v>
      </c>
      <c r="W1765" s="56">
        <v>12</v>
      </c>
      <c r="X1765" s="57">
        <v>0.32</v>
      </c>
      <c r="Y1765" s="109"/>
      <c r="Z1765" s="109"/>
      <c r="AA1765" s="109"/>
      <c r="AB1765" s="109"/>
      <c r="AC1765" s="56">
        <v>14</v>
      </c>
      <c r="AD1765" s="52" t="s">
        <v>35</v>
      </c>
      <c r="AE1765" s="52" t="s">
        <v>35</v>
      </c>
      <c r="AF1765" s="52" t="s">
        <v>35</v>
      </c>
      <c r="AG1765" s="52"/>
      <c r="AH1765" s="106"/>
      <c r="AI1765" s="59"/>
      <c r="AJ1765" s="68" t="s">
        <v>10</v>
      </c>
      <c r="AK1765" t="s">
        <v>10</v>
      </c>
      <c r="AL1765" s="30" t="s">
        <v>10</v>
      </c>
      <c r="AM1765" s="39"/>
      <c r="AN1765" s="115" t="s">
        <v>10</v>
      </c>
      <c r="AO1765" s="30"/>
      <c r="AQ1765" s="5"/>
      <c r="AS1765" s="37"/>
      <c r="AT1765" s="30" t="s">
        <v>10</v>
      </c>
      <c r="AV1765" t="str">
        <f>IF(X1765="ei mallia","ei mallia",IF(X1765&gt;0.599999,IF(W1765&gt;999,"punainen",IF(AC1765&gt;99,"punainen",IF(AD1765="osa seud. yht","punainen","musta"))),"musta"))</f>
        <v>musta</v>
      </c>
      <c r="AW1765" t="str">
        <f>IF(X1765="ei mallia","ei mallia",IF(X1765&gt;0.399999,IF(W1765&gt;1999,"punainen",IF(AC1765&gt;499,"punainen",IF(AE1765="osa seud. yht","punainen","musta"))),"musta"))</f>
        <v>musta</v>
      </c>
      <c r="AX1765" t="str">
        <f>IF(X1765="ei mallia","ei mallia",IF(AY1765&gt;20,"punainen","musta"))</f>
        <v>musta</v>
      </c>
      <c r="AY1765" s="31">
        <f>SUM(AZ1765:BC1765)</f>
        <v>0</v>
      </c>
      <c r="AZ1765" s="31">
        <f>IF(X1765&gt;0.59999,10,IF(X1765&gt;0.39999,1,0))</f>
        <v>0</v>
      </c>
      <c r="BA1765" s="31">
        <f>IF(W1765&gt;1999,10,IF(W1765&gt;999,1,0))</f>
        <v>0</v>
      </c>
      <c r="BB1765" s="31">
        <f>IF(AC1765&gt;499,10,IF(AC1765&gt;99,1,0))</f>
        <v>0</v>
      </c>
      <c r="BC1765" s="31">
        <f>IF(AE1765="osa seud. yht",10,IF(AD1765="osa seud. yht",1,0))</f>
        <v>0</v>
      </c>
      <c r="BM1765" s="2" t="s">
        <v>35</v>
      </c>
      <c r="BN1765" s="2" t="s">
        <v>35</v>
      </c>
    </row>
    <row r="1766" spans="1:66" x14ac:dyDescent="0.25">
      <c r="A1766" s="50">
        <v>1755</v>
      </c>
      <c r="B1766" s="50"/>
      <c r="C1766" s="50" t="str">
        <f t="shared" si="522"/>
        <v>14111_2_5196</v>
      </c>
      <c r="D1766" s="50">
        <v>1</v>
      </c>
      <c r="E1766" s="51"/>
      <c r="F1766" s="76" t="str">
        <f t="shared" si="521"/>
        <v>14111_2</v>
      </c>
      <c r="G1766" s="80">
        <v>14111</v>
      </c>
      <c r="H1766" s="52">
        <v>2</v>
      </c>
      <c r="I1766" s="52">
        <v>5196</v>
      </c>
      <c r="J1766" s="53">
        <v>5196</v>
      </c>
      <c r="K1766" s="54">
        <v>5196</v>
      </c>
      <c r="L1766" s="54">
        <v>5196</v>
      </c>
      <c r="M1766" s="54"/>
      <c r="N1766" s="54"/>
      <c r="O1766" s="55"/>
      <c r="P1766" s="55"/>
      <c r="Q1766" s="55"/>
      <c r="R1766" s="55"/>
      <c r="S1766" s="52"/>
      <c r="T1766" s="52">
        <v>43</v>
      </c>
      <c r="U1766" s="52">
        <v>2</v>
      </c>
      <c r="V1766" s="52">
        <v>40</v>
      </c>
      <c r="W1766" s="52"/>
      <c r="X1766" s="52"/>
      <c r="Y1766" s="110"/>
      <c r="Z1766" s="110"/>
      <c r="AA1766" s="110"/>
      <c r="AB1766" s="110"/>
      <c r="AC1766" s="56">
        <v>38</v>
      </c>
      <c r="AD1766" s="52"/>
      <c r="AE1766" s="52"/>
      <c r="AF1766" s="52"/>
      <c r="AG1766" s="52"/>
      <c r="AH1766" s="106"/>
      <c r="AI1766" s="59" t="s">
        <v>80</v>
      </c>
      <c r="AJ1766" s="69" t="s">
        <v>10</v>
      </c>
      <c r="AK1766" s="34" t="s">
        <v>10</v>
      </c>
      <c r="AL1766" s="26" t="s">
        <v>10</v>
      </c>
      <c r="AM1766" s="39"/>
      <c r="AN1766" s="115"/>
      <c r="AO1766" s="26" t="s">
        <v>10</v>
      </c>
      <c r="AQ1766" s="5"/>
      <c r="AS1766" s="37"/>
      <c r="AT1766" s="30"/>
      <c r="BE1766" s="21"/>
      <c r="BF1766" s="21"/>
      <c r="BG1766" s="21"/>
      <c r="BI1766" s="21"/>
      <c r="BJ1766" s="21"/>
      <c r="BK1766" s="21"/>
    </row>
    <row r="1767" spans="1:66" x14ac:dyDescent="0.25">
      <c r="A1767" s="50">
        <v>1756</v>
      </c>
      <c r="B1767" s="50">
        <v>1458</v>
      </c>
      <c r="C1767" s="50" t="str">
        <f t="shared" si="522"/>
        <v>14112_1_5368</v>
      </c>
      <c r="D1767" s="50">
        <v>1</v>
      </c>
      <c r="E1767" s="51">
        <f>G1767*10000+H1767</f>
        <v>141120001</v>
      </c>
      <c r="F1767" s="76" t="str">
        <f t="shared" si="521"/>
        <v>14112_1</v>
      </c>
      <c r="G1767" s="80">
        <v>14112</v>
      </c>
      <c r="H1767" s="52">
        <v>1</v>
      </c>
      <c r="I1767" s="52">
        <v>5368</v>
      </c>
      <c r="J1767" s="53" t="str">
        <f>IF(F1767=K1767,"ok","huom!")</f>
        <v>ok</v>
      </c>
      <c r="K1767" s="54" t="str">
        <f>CONCATENATE(L1767,"_",M1767)</f>
        <v>14112_1</v>
      </c>
      <c r="L1767" s="54">
        <v>14112</v>
      </c>
      <c r="M1767" s="54">
        <v>1</v>
      </c>
      <c r="N1767" s="54">
        <v>9751</v>
      </c>
      <c r="O1767" s="55">
        <v>362</v>
      </c>
      <c r="P1767" s="55">
        <v>98</v>
      </c>
      <c r="Q1767" s="55">
        <v>357</v>
      </c>
      <c r="R1767" s="55">
        <v>97</v>
      </c>
      <c r="S1767" s="52">
        <v>0</v>
      </c>
      <c r="T1767" s="56">
        <v>48</v>
      </c>
      <c r="U1767" s="56">
        <v>3</v>
      </c>
      <c r="V1767" s="56">
        <v>39</v>
      </c>
      <c r="W1767" s="56">
        <v>362</v>
      </c>
      <c r="X1767" s="57">
        <v>0.98</v>
      </c>
      <c r="Y1767" s="109"/>
      <c r="Z1767" s="109"/>
      <c r="AA1767" s="109"/>
      <c r="AB1767" s="109"/>
      <c r="AC1767" s="56">
        <v>20</v>
      </c>
      <c r="AD1767" s="52" t="s">
        <v>35</v>
      </c>
      <c r="AE1767" s="52" t="s">
        <v>35</v>
      </c>
      <c r="AF1767" s="52" t="s">
        <v>35</v>
      </c>
      <c r="AG1767" s="52"/>
      <c r="AH1767" s="106"/>
      <c r="AI1767" s="59"/>
      <c r="AJ1767" s="68" t="s">
        <v>10</v>
      </c>
      <c r="AK1767" t="s">
        <v>10</v>
      </c>
      <c r="AL1767" s="30" t="s">
        <v>10</v>
      </c>
      <c r="AM1767" s="39"/>
      <c r="AN1767" s="115" t="s">
        <v>10</v>
      </c>
      <c r="AO1767" s="30"/>
      <c r="AQ1767" s="5"/>
      <c r="AS1767" s="37"/>
      <c r="AT1767" s="30" t="s">
        <v>10</v>
      </c>
      <c r="AV1767" t="str">
        <f>IF(X1767="ei mallia","ei mallia",IF(X1767&gt;0.599999,IF(W1767&gt;999,"punainen",IF(AC1767&gt;99,"punainen",IF(AD1767="osa seud. yht","punainen","musta"))),"musta"))</f>
        <v>musta</v>
      </c>
      <c r="AW1767" t="str">
        <f>IF(X1767="ei mallia","ei mallia",IF(X1767&gt;0.399999,IF(W1767&gt;1999,"punainen",IF(AC1767&gt;499,"punainen",IF(AE1767="osa seud. yht","punainen","musta"))),"musta"))</f>
        <v>musta</v>
      </c>
      <c r="AX1767" t="str">
        <f>IF(X1767="ei mallia","ei mallia",IF(AY1767&gt;20,"punainen","musta"))</f>
        <v>musta</v>
      </c>
      <c r="AY1767" s="31">
        <f>SUM(AZ1767:BC1767)</f>
        <v>10</v>
      </c>
      <c r="AZ1767" s="31">
        <f>IF(X1767&gt;0.59999,10,IF(X1767&gt;0.39999,1,0))</f>
        <v>10</v>
      </c>
      <c r="BA1767" s="31">
        <f>IF(W1767&gt;1999,10,IF(W1767&gt;999,1,0))</f>
        <v>0</v>
      </c>
      <c r="BB1767" s="31">
        <f>IF(AC1767&gt;499,10,IF(AC1767&gt;99,1,0))</f>
        <v>0</v>
      </c>
      <c r="BC1767" s="31">
        <f>IF(AE1767="osa seud. yht",10,IF(AD1767="osa seud. yht",1,0))</f>
        <v>0</v>
      </c>
      <c r="BM1767" s="32" t="s">
        <v>34</v>
      </c>
      <c r="BN1767" s="2" t="s">
        <v>35</v>
      </c>
    </row>
    <row r="1768" spans="1:66" x14ac:dyDescent="0.25">
      <c r="A1768" s="50">
        <v>1757</v>
      </c>
      <c r="B1768" s="50">
        <v>1459</v>
      </c>
      <c r="C1768" s="50" t="str">
        <f t="shared" si="522"/>
        <v>14112_2_4843</v>
      </c>
      <c r="D1768" s="50">
        <v>1</v>
      </c>
      <c r="E1768" s="51">
        <f>G1768*10000+H1768</f>
        <v>141120002</v>
      </c>
      <c r="F1768" s="76" t="str">
        <f t="shared" si="521"/>
        <v>14112_2</v>
      </c>
      <c r="G1768" s="80">
        <v>14112</v>
      </c>
      <c r="H1768" s="52">
        <v>2</v>
      </c>
      <c r="I1768" s="52">
        <v>4843</v>
      </c>
      <c r="J1768" s="53" t="str">
        <f>IF(F1768=K1768,"ok","huom!")</f>
        <v>huom!</v>
      </c>
      <c r="K1768" s="54"/>
      <c r="L1768" s="54"/>
      <c r="M1768" s="54"/>
      <c r="N1768" s="54"/>
      <c r="O1768" s="55">
        <v>362</v>
      </c>
      <c r="P1768" s="55">
        <v>98</v>
      </c>
      <c r="Q1768" s="55">
        <v>357</v>
      </c>
      <c r="R1768" s="55">
        <v>97</v>
      </c>
      <c r="S1768" s="52">
        <v>0</v>
      </c>
      <c r="T1768" s="56">
        <v>48</v>
      </c>
      <c r="U1768" s="56">
        <v>3</v>
      </c>
      <c r="V1768" s="56">
        <v>39</v>
      </c>
      <c r="W1768" s="56">
        <v>362</v>
      </c>
      <c r="X1768" s="57">
        <v>0.98</v>
      </c>
      <c r="Y1768" s="109"/>
      <c r="Z1768" s="109"/>
      <c r="AA1768" s="109"/>
      <c r="AB1768" s="109"/>
      <c r="AC1768" s="56">
        <v>20</v>
      </c>
      <c r="AD1768" s="52" t="s">
        <v>35</v>
      </c>
      <c r="AE1768" s="52" t="s">
        <v>35</v>
      </c>
      <c r="AF1768" s="52" t="s">
        <v>35</v>
      </c>
      <c r="AG1768" s="52"/>
      <c r="AH1768" s="106"/>
      <c r="AI1768" s="59"/>
      <c r="AJ1768" s="68" t="s">
        <v>10</v>
      </c>
      <c r="AK1768" t="s">
        <v>10</v>
      </c>
      <c r="AL1768" s="30" t="s">
        <v>10</v>
      </c>
      <c r="AM1768" s="39"/>
      <c r="AN1768" s="115" t="s">
        <v>10</v>
      </c>
      <c r="AO1768" s="30"/>
      <c r="AQ1768" s="5"/>
      <c r="AS1768" s="37"/>
      <c r="AT1768" s="30" t="s">
        <v>10</v>
      </c>
      <c r="AV1768" t="str">
        <f>IF(X1768="ei mallia","ei mallia",IF(X1768&gt;0.599999,IF(W1768&gt;999,"punainen",IF(AC1768&gt;99,"punainen",IF(AD1768="osa seud. yht","punainen","musta"))),"musta"))</f>
        <v>musta</v>
      </c>
      <c r="AW1768" t="str">
        <f>IF(X1768="ei mallia","ei mallia",IF(X1768&gt;0.399999,IF(W1768&gt;1999,"punainen",IF(AC1768&gt;499,"punainen",IF(AE1768="osa seud. yht","punainen","musta"))),"musta"))</f>
        <v>musta</v>
      </c>
      <c r="AX1768" t="str">
        <f>IF(X1768="ei mallia","ei mallia",IF(AY1768&gt;20,"punainen","musta"))</f>
        <v>musta</v>
      </c>
      <c r="AY1768" s="31">
        <f>SUM(AZ1768:BC1768)</f>
        <v>10</v>
      </c>
      <c r="AZ1768" s="31">
        <f>IF(X1768&gt;0.59999,10,IF(X1768&gt;0.39999,1,0))</f>
        <v>10</v>
      </c>
      <c r="BA1768" s="31">
        <f>IF(W1768&gt;1999,10,IF(W1768&gt;999,1,0))</f>
        <v>0</v>
      </c>
      <c r="BB1768" s="31">
        <f>IF(AC1768&gt;499,10,IF(AC1768&gt;99,1,0))</f>
        <v>0</v>
      </c>
      <c r="BC1768" s="31">
        <f>IF(AE1768="osa seud. yht",10,IF(AD1768="osa seud. yht",1,0))</f>
        <v>0</v>
      </c>
      <c r="BM1768" s="32" t="s">
        <v>34</v>
      </c>
      <c r="BN1768" s="2" t="s">
        <v>35</v>
      </c>
    </row>
    <row r="1769" spans="1:66" x14ac:dyDescent="0.25">
      <c r="A1769" s="50">
        <v>1758</v>
      </c>
      <c r="B1769" s="50"/>
      <c r="C1769" s="50" t="str">
        <f t="shared" si="522"/>
        <v>14117_1_5626</v>
      </c>
      <c r="D1769" s="50">
        <v>1</v>
      </c>
      <c r="E1769" s="51"/>
      <c r="F1769" s="76" t="str">
        <f t="shared" si="521"/>
        <v>14117_1</v>
      </c>
      <c r="G1769" s="80">
        <v>14117</v>
      </c>
      <c r="H1769" s="52">
        <v>1</v>
      </c>
      <c r="I1769" s="52">
        <v>5626</v>
      </c>
      <c r="J1769" s="53">
        <v>5626</v>
      </c>
      <c r="K1769" s="54">
        <v>5626</v>
      </c>
      <c r="L1769" s="54">
        <v>5626</v>
      </c>
      <c r="M1769" s="54"/>
      <c r="N1769" s="54"/>
      <c r="O1769" s="55"/>
      <c r="P1769" s="55"/>
      <c r="Q1769" s="55"/>
      <c r="R1769" s="55"/>
      <c r="S1769" s="52"/>
      <c r="T1769" s="52">
        <v>95</v>
      </c>
      <c r="U1769" s="52">
        <v>4</v>
      </c>
      <c r="V1769" s="52">
        <v>80</v>
      </c>
      <c r="W1769" s="52"/>
      <c r="X1769" s="52"/>
      <c r="Y1769" s="110"/>
      <c r="Z1769" s="110"/>
      <c r="AA1769" s="110"/>
      <c r="AB1769" s="110"/>
      <c r="AC1769" s="56">
        <v>18</v>
      </c>
      <c r="AD1769" s="52"/>
      <c r="AE1769" s="52"/>
      <c r="AF1769" s="52"/>
      <c r="AG1769" s="52"/>
      <c r="AH1769" s="106"/>
      <c r="AI1769" s="59" t="s">
        <v>80</v>
      </c>
      <c r="AJ1769" s="69" t="s">
        <v>10</v>
      </c>
      <c r="AK1769" s="34" t="s">
        <v>10</v>
      </c>
      <c r="AL1769" s="26" t="s">
        <v>10</v>
      </c>
      <c r="AM1769" s="39"/>
      <c r="AN1769" s="115"/>
      <c r="AO1769" s="26" t="s">
        <v>10</v>
      </c>
      <c r="AQ1769" s="5"/>
      <c r="AS1769" s="37"/>
      <c r="AT1769" s="30"/>
      <c r="BE1769" s="21"/>
      <c r="BF1769" s="21"/>
      <c r="BG1769" s="21"/>
      <c r="BI1769" s="21"/>
      <c r="BJ1769" s="21"/>
      <c r="BK1769" s="21"/>
    </row>
    <row r="1770" spans="1:66" x14ac:dyDescent="0.25">
      <c r="A1770" s="50">
        <v>1759</v>
      </c>
      <c r="B1770" s="50"/>
      <c r="C1770" s="50" t="str">
        <f t="shared" si="522"/>
        <v>14119_1_7255</v>
      </c>
      <c r="D1770" s="50">
        <v>1</v>
      </c>
      <c r="E1770" s="51"/>
      <c r="F1770" s="76" t="str">
        <f t="shared" si="521"/>
        <v>14119_1</v>
      </c>
      <c r="G1770" s="80">
        <v>14119</v>
      </c>
      <c r="H1770" s="52">
        <v>1</v>
      </c>
      <c r="I1770" s="52">
        <v>7255</v>
      </c>
      <c r="J1770" s="53">
        <v>7255</v>
      </c>
      <c r="K1770" s="54">
        <v>7255</v>
      </c>
      <c r="L1770" s="54">
        <v>7255</v>
      </c>
      <c r="M1770" s="54"/>
      <c r="N1770" s="54"/>
      <c r="O1770" s="55"/>
      <c r="P1770" s="55"/>
      <c r="Q1770" s="55"/>
      <c r="R1770" s="55"/>
      <c r="S1770" s="52"/>
      <c r="T1770" s="52">
        <v>592</v>
      </c>
      <c r="U1770" s="52">
        <v>22</v>
      </c>
      <c r="V1770" s="52">
        <v>621</v>
      </c>
      <c r="W1770" s="52"/>
      <c r="X1770" s="52"/>
      <c r="Y1770" s="110"/>
      <c r="Z1770" s="110"/>
      <c r="AA1770" s="110"/>
      <c r="AB1770" s="110"/>
      <c r="AC1770" s="56">
        <v>130</v>
      </c>
      <c r="AD1770" s="52"/>
      <c r="AE1770" s="52"/>
      <c r="AF1770" s="52"/>
      <c r="AG1770" s="52"/>
      <c r="AH1770" s="106"/>
      <c r="AI1770" s="59" t="s">
        <v>79</v>
      </c>
      <c r="AJ1770" s="69" t="s">
        <v>10</v>
      </c>
      <c r="AK1770" s="34" t="s">
        <v>10</v>
      </c>
      <c r="AL1770" s="26" t="s">
        <v>10</v>
      </c>
      <c r="AM1770" s="39"/>
      <c r="AN1770" s="115"/>
      <c r="AO1770" s="26" t="s">
        <v>10</v>
      </c>
      <c r="AQ1770" s="5"/>
      <c r="AS1770" s="37"/>
      <c r="AT1770" s="30"/>
      <c r="BE1770" s="21"/>
      <c r="BF1770" s="21"/>
      <c r="BG1770" s="21"/>
      <c r="BI1770" s="21"/>
      <c r="BJ1770" s="21"/>
      <c r="BK1770" s="21"/>
    </row>
    <row r="1771" spans="1:66" x14ac:dyDescent="0.25">
      <c r="A1771" s="50">
        <v>1760</v>
      </c>
      <c r="B1771" s="50"/>
      <c r="C1771" s="50" t="str">
        <f t="shared" si="522"/>
        <v>14121_1_7915</v>
      </c>
      <c r="D1771" s="50">
        <v>1</v>
      </c>
      <c r="E1771" s="51"/>
      <c r="F1771" s="76" t="str">
        <f t="shared" si="521"/>
        <v>14121_1</v>
      </c>
      <c r="G1771" s="80">
        <v>14121</v>
      </c>
      <c r="H1771" s="52">
        <v>1</v>
      </c>
      <c r="I1771" s="52">
        <v>7915</v>
      </c>
      <c r="J1771" s="53">
        <v>7915</v>
      </c>
      <c r="K1771" s="54">
        <v>7915</v>
      </c>
      <c r="L1771" s="54">
        <v>7915</v>
      </c>
      <c r="M1771" s="54"/>
      <c r="N1771" s="54"/>
      <c r="O1771" s="55"/>
      <c r="P1771" s="55"/>
      <c r="Q1771" s="55"/>
      <c r="R1771" s="55"/>
      <c r="S1771" s="52"/>
      <c r="T1771" s="52">
        <v>253</v>
      </c>
      <c r="U1771" s="52">
        <v>8</v>
      </c>
      <c r="V1771" s="52">
        <v>252</v>
      </c>
      <c r="W1771" s="52"/>
      <c r="X1771" s="52"/>
      <c r="Y1771" s="110"/>
      <c r="Z1771" s="110"/>
      <c r="AA1771" s="110"/>
      <c r="AB1771" s="110"/>
      <c r="AC1771" s="56">
        <v>84</v>
      </c>
      <c r="AD1771" s="52"/>
      <c r="AE1771" s="52"/>
      <c r="AF1771" s="52"/>
      <c r="AG1771" s="52"/>
      <c r="AH1771" s="106"/>
      <c r="AI1771" s="59" t="s">
        <v>80</v>
      </c>
      <c r="AJ1771" s="69" t="s">
        <v>10</v>
      </c>
      <c r="AK1771" s="34" t="s">
        <v>10</v>
      </c>
      <c r="AL1771" s="26" t="s">
        <v>10</v>
      </c>
      <c r="AM1771" s="39"/>
      <c r="AN1771" s="115"/>
      <c r="AO1771" s="26" t="s">
        <v>10</v>
      </c>
      <c r="AQ1771" s="5"/>
      <c r="AS1771" s="37"/>
      <c r="AT1771" s="30"/>
      <c r="BE1771" s="21"/>
      <c r="BF1771" s="21"/>
      <c r="BG1771" s="21"/>
      <c r="BI1771" s="21"/>
      <c r="BJ1771" s="21"/>
      <c r="BK1771" s="21"/>
    </row>
    <row r="1772" spans="1:66" x14ac:dyDescent="0.25">
      <c r="A1772" s="50">
        <v>1761</v>
      </c>
      <c r="B1772" s="50"/>
      <c r="C1772" s="50" t="str">
        <f t="shared" si="522"/>
        <v>14122_1_7150</v>
      </c>
      <c r="D1772" s="50">
        <v>1</v>
      </c>
      <c r="E1772" s="51"/>
      <c r="F1772" s="76" t="str">
        <f t="shared" si="521"/>
        <v>14122_1</v>
      </c>
      <c r="G1772" s="80">
        <v>14122</v>
      </c>
      <c r="H1772" s="52">
        <v>1</v>
      </c>
      <c r="I1772" s="52">
        <v>7150</v>
      </c>
      <c r="J1772" s="53">
        <v>7150</v>
      </c>
      <c r="K1772" s="54">
        <v>7150</v>
      </c>
      <c r="L1772" s="54">
        <v>7150</v>
      </c>
      <c r="M1772" s="54"/>
      <c r="N1772" s="54"/>
      <c r="O1772" s="55"/>
      <c r="P1772" s="55"/>
      <c r="Q1772" s="55"/>
      <c r="R1772" s="55"/>
      <c r="S1772" s="52"/>
      <c r="T1772" s="52">
        <v>230</v>
      </c>
      <c r="U1772" s="52">
        <v>1</v>
      </c>
      <c r="V1772" s="52">
        <v>231</v>
      </c>
      <c r="W1772" s="52"/>
      <c r="X1772" s="52"/>
      <c r="Y1772" s="110"/>
      <c r="Z1772" s="110"/>
      <c r="AA1772" s="110"/>
      <c r="AB1772" s="110"/>
      <c r="AC1772" s="56">
        <v>47</v>
      </c>
      <c r="AD1772" s="52"/>
      <c r="AE1772" s="52"/>
      <c r="AF1772" s="52"/>
      <c r="AG1772" s="52"/>
      <c r="AH1772" s="106"/>
      <c r="AI1772" s="59" t="s">
        <v>80</v>
      </c>
      <c r="AJ1772" s="69" t="s">
        <v>10</v>
      </c>
      <c r="AK1772" s="34" t="s">
        <v>10</v>
      </c>
      <c r="AL1772" s="26" t="s">
        <v>10</v>
      </c>
      <c r="AM1772" s="39"/>
      <c r="AN1772" s="115"/>
      <c r="AO1772" s="26" t="s">
        <v>10</v>
      </c>
      <c r="AQ1772" s="5"/>
      <c r="AS1772" s="37"/>
      <c r="AT1772" s="30"/>
      <c r="BE1772" s="21"/>
      <c r="BF1772" s="21"/>
      <c r="BG1772" s="21"/>
      <c r="BI1772" s="21"/>
      <c r="BJ1772" s="21"/>
      <c r="BK1772" s="21"/>
    </row>
    <row r="1773" spans="1:66" x14ac:dyDescent="0.25">
      <c r="A1773" s="50">
        <v>1762</v>
      </c>
      <c r="B1773" s="50"/>
      <c r="C1773" s="50" t="str">
        <f t="shared" si="522"/>
        <v>14123_1_6017</v>
      </c>
      <c r="D1773" s="50">
        <v>1</v>
      </c>
      <c r="E1773" s="51"/>
      <c r="F1773" s="76" t="str">
        <f t="shared" si="521"/>
        <v>14123_1</v>
      </c>
      <c r="G1773" s="80">
        <v>14123</v>
      </c>
      <c r="H1773" s="52">
        <v>1</v>
      </c>
      <c r="I1773" s="52">
        <v>6017</v>
      </c>
      <c r="J1773" s="53">
        <v>6017</v>
      </c>
      <c r="K1773" s="54">
        <v>6017</v>
      </c>
      <c r="L1773" s="54">
        <v>6017</v>
      </c>
      <c r="M1773" s="54"/>
      <c r="N1773" s="54"/>
      <c r="O1773" s="55"/>
      <c r="P1773" s="55"/>
      <c r="Q1773" s="55"/>
      <c r="R1773" s="55"/>
      <c r="S1773" s="52"/>
      <c r="T1773" s="52">
        <v>318</v>
      </c>
      <c r="U1773" s="52">
        <v>16</v>
      </c>
      <c r="V1773" s="52">
        <v>349</v>
      </c>
      <c r="W1773" s="52"/>
      <c r="X1773" s="52"/>
      <c r="Y1773" s="110"/>
      <c r="Z1773" s="110"/>
      <c r="AA1773" s="110"/>
      <c r="AB1773" s="110"/>
      <c r="AC1773" s="56">
        <v>99</v>
      </c>
      <c r="AD1773" s="52"/>
      <c r="AE1773" s="52"/>
      <c r="AF1773" s="52"/>
      <c r="AG1773" s="52"/>
      <c r="AH1773" s="106"/>
      <c r="AI1773" s="59" t="s">
        <v>80</v>
      </c>
      <c r="AJ1773" s="69" t="s">
        <v>10</v>
      </c>
      <c r="AK1773" s="34" t="s">
        <v>10</v>
      </c>
      <c r="AL1773" s="26" t="s">
        <v>10</v>
      </c>
      <c r="AM1773" s="39"/>
      <c r="AN1773" s="115"/>
      <c r="AO1773" s="26" t="s">
        <v>10</v>
      </c>
      <c r="AQ1773" s="5"/>
      <c r="AS1773" s="37"/>
      <c r="AT1773" s="30"/>
      <c r="BE1773" s="21"/>
      <c r="BF1773" s="21"/>
      <c r="BG1773" s="21"/>
      <c r="BI1773" s="21"/>
      <c r="BJ1773" s="21"/>
      <c r="BK1773" s="21"/>
    </row>
    <row r="1774" spans="1:66" x14ac:dyDescent="0.25">
      <c r="A1774" s="50">
        <v>1763</v>
      </c>
      <c r="B1774" s="50"/>
      <c r="C1774" s="50" t="str">
        <f t="shared" si="522"/>
        <v>14123_2_6130</v>
      </c>
      <c r="D1774" s="50">
        <v>1</v>
      </c>
      <c r="E1774" s="51"/>
      <c r="F1774" s="76" t="str">
        <f t="shared" si="521"/>
        <v>14123_2</v>
      </c>
      <c r="G1774" s="80">
        <v>14123</v>
      </c>
      <c r="H1774" s="52">
        <v>2</v>
      </c>
      <c r="I1774" s="52">
        <v>6130</v>
      </c>
      <c r="J1774" s="53">
        <v>6130</v>
      </c>
      <c r="K1774" s="54">
        <v>6130</v>
      </c>
      <c r="L1774" s="54">
        <v>6130</v>
      </c>
      <c r="M1774" s="54"/>
      <c r="N1774" s="54"/>
      <c r="O1774" s="55"/>
      <c r="P1774" s="55"/>
      <c r="Q1774" s="55"/>
      <c r="R1774" s="55"/>
      <c r="S1774" s="52"/>
      <c r="T1774" s="52">
        <v>95</v>
      </c>
      <c r="U1774" s="52">
        <v>5</v>
      </c>
      <c r="V1774" s="52">
        <v>102</v>
      </c>
      <c r="W1774" s="52"/>
      <c r="X1774" s="52"/>
      <c r="Y1774" s="110"/>
      <c r="Z1774" s="110"/>
      <c r="AA1774" s="110"/>
      <c r="AB1774" s="110"/>
      <c r="AC1774" s="56">
        <v>53</v>
      </c>
      <c r="AD1774" s="52"/>
      <c r="AE1774" s="52"/>
      <c r="AF1774" s="52"/>
      <c r="AG1774" s="52"/>
      <c r="AH1774" s="106"/>
      <c r="AI1774" s="59" t="s">
        <v>80</v>
      </c>
      <c r="AJ1774" s="69" t="s">
        <v>10</v>
      </c>
      <c r="AK1774" s="34" t="s">
        <v>10</v>
      </c>
      <c r="AL1774" s="26" t="s">
        <v>10</v>
      </c>
      <c r="AM1774" s="39"/>
      <c r="AN1774" s="115"/>
      <c r="AO1774" s="26" t="s">
        <v>10</v>
      </c>
      <c r="AQ1774" s="5"/>
      <c r="AS1774" s="37"/>
      <c r="AT1774" s="30"/>
      <c r="BE1774" s="21"/>
      <c r="BF1774" s="21"/>
      <c r="BG1774" s="21"/>
      <c r="BI1774" s="21"/>
      <c r="BJ1774" s="21"/>
      <c r="BK1774" s="21"/>
    </row>
    <row r="1775" spans="1:66" x14ac:dyDescent="0.25">
      <c r="A1775" s="50">
        <v>1764</v>
      </c>
      <c r="B1775" s="50"/>
      <c r="C1775" s="50" t="str">
        <f t="shared" si="522"/>
        <v>14127_1_858</v>
      </c>
      <c r="D1775" s="50">
        <v>1</v>
      </c>
      <c r="E1775" s="51"/>
      <c r="F1775" s="76" t="str">
        <f t="shared" si="521"/>
        <v>14127_1</v>
      </c>
      <c r="G1775" s="80">
        <v>14127</v>
      </c>
      <c r="H1775" s="52">
        <v>1</v>
      </c>
      <c r="I1775" s="52">
        <v>858</v>
      </c>
      <c r="J1775" s="53">
        <v>858</v>
      </c>
      <c r="K1775" s="54">
        <v>858</v>
      </c>
      <c r="L1775" s="54">
        <v>858</v>
      </c>
      <c r="M1775" s="54"/>
      <c r="N1775" s="54"/>
      <c r="O1775" s="55"/>
      <c r="P1775" s="55"/>
      <c r="Q1775" s="55"/>
      <c r="R1775" s="55"/>
      <c r="S1775" s="52"/>
      <c r="T1775" s="52">
        <v>526</v>
      </c>
      <c r="U1775" s="52">
        <v>23</v>
      </c>
      <c r="V1775" s="52">
        <v>589</v>
      </c>
      <c r="W1775" s="52"/>
      <c r="X1775" s="52"/>
      <c r="Y1775" s="110"/>
      <c r="Z1775" s="110"/>
      <c r="AA1775" s="110"/>
      <c r="AB1775" s="110"/>
      <c r="AC1775" s="56">
        <v>35</v>
      </c>
      <c r="AD1775" s="52"/>
      <c r="AE1775" s="52"/>
      <c r="AF1775" s="52"/>
      <c r="AG1775" s="52"/>
      <c r="AH1775" s="106"/>
      <c r="AI1775" s="59" t="s">
        <v>80</v>
      </c>
      <c r="AJ1775" s="69" t="s">
        <v>10</v>
      </c>
      <c r="AK1775" s="34" t="s">
        <v>10</v>
      </c>
      <c r="AL1775" s="26" t="s">
        <v>10</v>
      </c>
      <c r="AM1775" s="39"/>
      <c r="AN1775" s="115"/>
      <c r="AO1775" s="26" t="s">
        <v>10</v>
      </c>
      <c r="AQ1775" s="5"/>
      <c r="AS1775" s="37"/>
      <c r="AT1775" s="30"/>
      <c r="BE1775" s="21"/>
      <c r="BF1775" s="21"/>
      <c r="BG1775" s="21"/>
      <c r="BI1775" s="21"/>
      <c r="BJ1775" s="21"/>
      <c r="BK1775" s="21"/>
    </row>
    <row r="1776" spans="1:66" x14ac:dyDescent="0.25">
      <c r="A1776" s="50">
        <v>1765</v>
      </c>
      <c r="B1776" s="50"/>
      <c r="C1776" s="50" t="str">
        <f t="shared" si="522"/>
        <v>14127_2_5300</v>
      </c>
      <c r="D1776" s="50">
        <v>1</v>
      </c>
      <c r="E1776" s="51"/>
      <c r="F1776" s="76" t="str">
        <f t="shared" si="521"/>
        <v>14127_2</v>
      </c>
      <c r="G1776" s="80">
        <v>14127</v>
      </c>
      <c r="H1776" s="52">
        <v>2</v>
      </c>
      <c r="I1776" s="52">
        <v>5300</v>
      </c>
      <c r="J1776" s="53">
        <v>5300</v>
      </c>
      <c r="K1776" s="54">
        <v>5300</v>
      </c>
      <c r="L1776" s="54">
        <v>5300</v>
      </c>
      <c r="M1776" s="54"/>
      <c r="N1776" s="54"/>
      <c r="O1776" s="55"/>
      <c r="P1776" s="55"/>
      <c r="Q1776" s="55"/>
      <c r="R1776" s="55"/>
      <c r="S1776" s="52"/>
      <c r="T1776" s="52">
        <v>80</v>
      </c>
      <c r="U1776" s="52">
        <v>4</v>
      </c>
      <c r="V1776" s="52">
        <v>81</v>
      </c>
      <c r="W1776" s="52"/>
      <c r="X1776" s="52"/>
      <c r="Y1776" s="110"/>
      <c r="Z1776" s="110"/>
      <c r="AA1776" s="110"/>
      <c r="AB1776" s="110"/>
      <c r="AC1776" s="56">
        <v>29</v>
      </c>
      <c r="AD1776" s="52"/>
      <c r="AE1776" s="52"/>
      <c r="AF1776" s="52"/>
      <c r="AG1776" s="52"/>
      <c r="AH1776" s="106"/>
      <c r="AI1776" s="59" t="s">
        <v>80</v>
      </c>
      <c r="AJ1776" s="69" t="s">
        <v>10</v>
      </c>
      <c r="AK1776" s="34" t="s">
        <v>10</v>
      </c>
      <c r="AL1776" s="26" t="s">
        <v>10</v>
      </c>
      <c r="AM1776" s="39"/>
      <c r="AN1776" s="115"/>
      <c r="AO1776" s="26" t="s">
        <v>10</v>
      </c>
      <c r="AQ1776" s="5"/>
      <c r="AS1776" s="37"/>
      <c r="AT1776" s="30"/>
      <c r="BE1776" s="21"/>
      <c r="BF1776" s="21"/>
      <c r="BG1776" s="21"/>
      <c r="BI1776" s="21"/>
      <c r="BJ1776" s="21"/>
      <c r="BK1776" s="21"/>
    </row>
    <row r="1777" spans="1:66" x14ac:dyDescent="0.25">
      <c r="A1777" s="50">
        <v>1766</v>
      </c>
      <c r="B1777" s="50"/>
      <c r="C1777" s="50" t="str">
        <f t="shared" si="522"/>
        <v>14129_1_9065</v>
      </c>
      <c r="D1777" s="50">
        <v>1</v>
      </c>
      <c r="E1777" s="51"/>
      <c r="F1777" s="76" t="str">
        <f t="shared" si="521"/>
        <v>14129_1</v>
      </c>
      <c r="G1777" s="80">
        <v>14129</v>
      </c>
      <c r="H1777" s="52">
        <v>1</v>
      </c>
      <c r="I1777" s="52">
        <v>9065</v>
      </c>
      <c r="J1777" s="53">
        <v>9065</v>
      </c>
      <c r="K1777" s="54">
        <v>9065</v>
      </c>
      <c r="L1777" s="54">
        <v>9065</v>
      </c>
      <c r="M1777" s="54"/>
      <c r="N1777" s="54"/>
      <c r="O1777" s="55"/>
      <c r="P1777" s="55"/>
      <c r="Q1777" s="55"/>
      <c r="R1777" s="55"/>
      <c r="S1777" s="52"/>
      <c r="T1777" s="52">
        <v>221</v>
      </c>
      <c r="U1777" s="52">
        <v>11</v>
      </c>
      <c r="V1777" s="52">
        <v>193</v>
      </c>
      <c r="W1777" s="52"/>
      <c r="X1777" s="52"/>
      <c r="Y1777" s="110"/>
      <c r="Z1777" s="110"/>
      <c r="AA1777" s="110"/>
      <c r="AB1777" s="110"/>
      <c r="AC1777" s="56">
        <v>20</v>
      </c>
      <c r="AD1777" s="52"/>
      <c r="AE1777" s="52"/>
      <c r="AF1777" s="52"/>
      <c r="AG1777" s="52"/>
      <c r="AH1777" s="106"/>
      <c r="AI1777" s="59" t="s">
        <v>80</v>
      </c>
      <c r="AJ1777" s="69" t="s">
        <v>10</v>
      </c>
      <c r="AK1777" s="34" t="s">
        <v>10</v>
      </c>
      <c r="AL1777" s="26" t="s">
        <v>10</v>
      </c>
      <c r="AM1777" s="39"/>
      <c r="AN1777" s="115"/>
      <c r="AO1777" s="26" t="s">
        <v>10</v>
      </c>
      <c r="AQ1777" s="5"/>
      <c r="AS1777" s="37"/>
      <c r="AT1777" s="30"/>
      <c r="BE1777" s="21"/>
      <c r="BF1777" s="21"/>
      <c r="BG1777" s="21"/>
      <c r="BI1777" s="21"/>
      <c r="BJ1777" s="21"/>
      <c r="BK1777" s="21"/>
    </row>
    <row r="1778" spans="1:66" x14ac:dyDescent="0.25">
      <c r="A1778" s="50">
        <v>1767</v>
      </c>
      <c r="B1778" s="50"/>
      <c r="C1778" s="50" t="str">
        <f t="shared" si="522"/>
        <v>14129_2_5550</v>
      </c>
      <c r="D1778" s="50">
        <v>1</v>
      </c>
      <c r="E1778" s="51"/>
      <c r="F1778" s="76" t="str">
        <f t="shared" si="521"/>
        <v>14129_2</v>
      </c>
      <c r="G1778" s="80">
        <v>14129</v>
      </c>
      <c r="H1778" s="52">
        <v>2</v>
      </c>
      <c r="I1778" s="52">
        <v>5550</v>
      </c>
      <c r="J1778" s="53">
        <v>5550</v>
      </c>
      <c r="K1778" s="54">
        <v>5550</v>
      </c>
      <c r="L1778" s="54">
        <v>5550</v>
      </c>
      <c r="M1778" s="54"/>
      <c r="N1778" s="54"/>
      <c r="O1778" s="55"/>
      <c r="P1778" s="55"/>
      <c r="Q1778" s="55"/>
      <c r="R1778" s="55"/>
      <c r="S1778" s="52"/>
      <c r="T1778" s="52">
        <v>48</v>
      </c>
      <c r="U1778" s="52">
        <v>2</v>
      </c>
      <c r="V1778" s="52">
        <v>42</v>
      </c>
      <c r="W1778" s="52"/>
      <c r="X1778" s="52"/>
      <c r="Y1778" s="110"/>
      <c r="Z1778" s="110"/>
      <c r="AA1778" s="110"/>
      <c r="AB1778" s="110"/>
      <c r="AC1778" s="56">
        <v>3</v>
      </c>
      <c r="AD1778" s="52"/>
      <c r="AE1778" s="52"/>
      <c r="AF1778" s="52"/>
      <c r="AG1778" s="52"/>
      <c r="AH1778" s="106"/>
      <c r="AI1778" s="59" t="s">
        <v>80</v>
      </c>
      <c r="AJ1778" s="69" t="s">
        <v>10</v>
      </c>
      <c r="AK1778" s="34" t="s">
        <v>10</v>
      </c>
      <c r="AL1778" s="26" t="s">
        <v>10</v>
      </c>
      <c r="AM1778" s="39"/>
      <c r="AN1778" s="115"/>
      <c r="AO1778" s="26" t="s">
        <v>10</v>
      </c>
      <c r="AQ1778" s="5"/>
      <c r="AS1778" s="37"/>
      <c r="AT1778" s="30"/>
      <c r="BE1778" s="21"/>
      <c r="BF1778" s="21"/>
      <c r="BG1778" s="21"/>
      <c r="BI1778" s="21"/>
      <c r="BJ1778" s="21"/>
      <c r="BK1778" s="21"/>
    </row>
    <row r="1779" spans="1:66" x14ac:dyDescent="0.25">
      <c r="A1779" s="50">
        <v>1768</v>
      </c>
      <c r="B1779" s="50"/>
      <c r="C1779" s="50" t="str">
        <f t="shared" si="522"/>
        <v>14133_1_5890</v>
      </c>
      <c r="D1779" s="50">
        <v>1</v>
      </c>
      <c r="E1779" s="51"/>
      <c r="F1779" s="76" t="str">
        <f t="shared" si="521"/>
        <v>14133_1</v>
      </c>
      <c r="G1779" s="80">
        <v>14133</v>
      </c>
      <c r="H1779" s="52">
        <v>1</v>
      </c>
      <c r="I1779" s="52">
        <v>5890</v>
      </c>
      <c r="J1779" s="53">
        <v>5890</v>
      </c>
      <c r="K1779" s="54">
        <v>5890</v>
      </c>
      <c r="L1779" s="54">
        <v>5890</v>
      </c>
      <c r="M1779" s="54"/>
      <c r="N1779" s="54"/>
      <c r="O1779" s="55"/>
      <c r="P1779" s="55"/>
      <c r="Q1779" s="55"/>
      <c r="R1779" s="55"/>
      <c r="S1779" s="52"/>
      <c r="T1779" s="52">
        <v>646</v>
      </c>
      <c r="U1779" s="52">
        <v>21</v>
      </c>
      <c r="V1779" s="52">
        <v>668</v>
      </c>
      <c r="W1779" s="52"/>
      <c r="X1779" s="52"/>
      <c r="Y1779" s="110"/>
      <c r="Z1779" s="110"/>
      <c r="AA1779" s="110"/>
      <c r="AB1779" s="110"/>
      <c r="AC1779" s="56">
        <v>45</v>
      </c>
      <c r="AD1779" s="52"/>
      <c r="AE1779" s="52"/>
      <c r="AF1779" s="52"/>
      <c r="AG1779" s="52"/>
      <c r="AH1779" s="106"/>
      <c r="AI1779" s="59" t="s">
        <v>79</v>
      </c>
      <c r="AJ1779" s="69" t="s">
        <v>10</v>
      </c>
      <c r="AK1779" s="34" t="s">
        <v>10</v>
      </c>
      <c r="AL1779" s="26" t="s">
        <v>10</v>
      </c>
      <c r="AM1779" s="39"/>
      <c r="AN1779" s="115"/>
      <c r="AO1779" s="26" t="s">
        <v>10</v>
      </c>
      <c r="AQ1779" s="5"/>
      <c r="AS1779" s="37"/>
      <c r="AT1779" s="30"/>
      <c r="BE1779" s="21"/>
      <c r="BF1779" s="21"/>
      <c r="BG1779" s="21"/>
      <c r="BI1779" s="21"/>
      <c r="BJ1779" s="21"/>
      <c r="BK1779" s="21"/>
    </row>
    <row r="1780" spans="1:66" x14ac:dyDescent="0.25">
      <c r="A1780" s="50">
        <v>1769</v>
      </c>
      <c r="B1780" s="50"/>
      <c r="C1780" s="50" t="str">
        <f t="shared" si="522"/>
        <v>14137_1_1627</v>
      </c>
      <c r="D1780" s="50">
        <v>1</v>
      </c>
      <c r="E1780" s="51"/>
      <c r="F1780" s="76" t="str">
        <f t="shared" si="521"/>
        <v>14137_1</v>
      </c>
      <c r="G1780" s="80">
        <v>14137</v>
      </c>
      <c r="H1780" s="52">
        <v>1</v>
      </c>
      <c r="I1780" s="52">
        <v>1627</v>
      </c>
      <c r="J1780" s="53">
        <v>1627</v>
      </c>
      <c r="K1780" s="54">
        <v>1627</v>
      </c>
      <c r="L1780" s="54">
        <v>1627</v>
      </c>
      <c r="M1780" s="54"/>
      <c r="N1780" s="54"/>
      <c r="O1780" s="55"/>
      <c r="P1780" s="55"/>
      <c r="Q1780" s="55"/>
      <c r="R1780" s="55"/>
      <c r="S1780" s="52"/>
      <c r="T1780" s="52">
        <v>3449</v>
      </c>
      <c r="U1780" s="52">
        <v>140</v>
      </c>
      <c r="V1780" s="52">
        <v>3685</v>
      </c>
      <c r="W1780" s="52"/>
      <c r="X1780" s="52"/>
      <c r="Y1780" s="110"/>
      <c r="Z1780" s="110"/>
      <c r="AA1780" s="110"/>
      <c r="AB1780" s="110"/>
      <c r="AC1780" s="56">
        <v>150</v>
      </c>
      <c r="AD1780" s="65" t="s">
        <v>73</v>
      </c>
      <c r="AE1780" s="59"/>
      <c r="AF1780" s="52" t="s">
        <v>81</v>
      </c>
      <c r="AG1780" s="52"/>
      <c r="AH1780" s="106"/>
      <c r="AI1780" s="59" t="s">
        <v>75</v>
      </c>
      <c r="AJ1780" s="69" t="s">
        <v>10</v>
      </c>
      <c r="AK1780" s="34" t="s">
        <v>10</v>
      </c>
      <c r="AL1780" s="26" t="s">
        <v>10</v>
      </c>
      <c r="AM1780" s="39"/>
      <c r="AN1780" s="115"/>
      <c r="AO1780" s="26" t="s">
        <v>10</v>
      </c>
      <c r="AQ1780" s="5"/>
      <c r="AS1780" s="37"/>
      <c r="AT1780" s="30"/>
      <c r="BE1780" s="21"/>
      <c r="BF1780" s="21"/>
      <c r="BG1780" s="21"/>
      <c r="BI1780" s="21"/>
      <c r="BJ1780" s="21"/>
      <c r="BK1780" s="21"/>
    </row>
    <row r="1781" spans="1:66" x14ac:dyDescent="0.25">
      <c r="A1781" s="50">
        <v>1770</v>
      </c>
      <c r="B1781" s="50">
        <v>1460</v>
      </c>
      <c r="C1781" s="50" t="str">
        <f t="shared" si="522"/>
        <v>14139_1_3615</v>
      </c>
      <c r="D1781" s="50">
        <v>1</v>
      </c>
      <c r="E1781" s="51">
        <f>G1781*10000+H1781</f>
        <v>141390001</v>
      </c>
      <c r="F1781" s="76" t="str">
        <f t="shared" si="521"/>
        <v>14139_1</v>
      </c>
      <c r="G1781" s="80">
        <v>14139</v>
      </c>
      <c r="H1781" s="52">
        <v>1</v>
      </c>
      <c r="I1781" s="52">
        <v>3615</v>
      </c>
      <c r="J1781" s="53" t="str">
        <f>IF(F1781=K1781,"ok","huom!")</f>
        <v>ok</v>
      </c>
      <c r="K1781" s="54" t="str">
        <f>CONCATENATE(L1781,"_",M1781)</f>
        <v>14139_1</v>
      </c>
      <c r="L1781" s="54">
        <v>14139</v>
      </c>
      <c r="M1781" s="54">
        <v>1</v>
      </c>
      <c r="N1781" s="54">
        <v>3388</v>
      </c>
      <c r="O1781" s="55">
        <v>162</v>
      </c>
      <c r="P1781" s="55">
        <v>95</v>
      </c>
      <c r="Q1781" s="55">
        <v>157</v>
      </c>
      <c r="R1781" s="55">
        <v>49</v>
      </c>
      <c r="S1781" s="52">
        <v>0</v>
      </c>
      <c r="T1781" s="56">
        <v>151</v>
      </c>
      <c r="U1781" s="56">
        <v>7</v>
      </c>
      <c r="V1781" s="56">
        <v>145</v>
      </c>
      <c r="W1781" s="56">
        <v>162</v>
      </c>
      <c r="X1781" s="57">
        <v>0.95</v>
      </c>
      <c r="Y1781" s="109"/>
      <c r="Z1781" s="109"/>
      <c r="AA1781" s="109"/>
      <c r="AB1781" s="109"/>
      <c r="AC1781" s="56">
        <v>50</v>
      </c>
      <c r="AD1781" s="52" t="s">
        <v>35</v>
      </c>
      <c r="AE1781" s="52" t="s">
        <v>35</v>
      </c>
      <c r="AF1781" s="52" t="s">
        <v>35</v>
      </c>
      <c r="AG1781" s="52"/>
      <c r="AH1781" s="106"/>
      <c r="AI1781" s="59"/>
      <c r="AJ1781" s="68" t="s">
        <v>10</v>
      </c>
      <c r="AK1781" t="s">
        <v>10</v>
      </c>
      <c r="AL1781" s="30" t="s">
        <v>10</v>
      </c>
      <c r="AM1781" s="39"/>
      <c r="AN1781" s="115" t="s">
        <v>10</v>
      </c>
      <c r="AO1781" s="30"/>
      <c r="AQ1781" s="5"/>
      <c r="AS1781" s="37"/>
      <c r="AT1781" s="30" t="s">
        <v>10</v>
      </c>
      <c r="AV1781" t="str">
        <f>IF(X1781="ei mallia","ei mallia",IF(X1781&gt;0.599999,IF(W1781&gt;999,"punainen",IF(AC1781&gt;99,"punainen",IF(AD1781="osa seud. yht","punainen","musta"))),"musta"))</f>
        <v>musta</v>
      </c>
      <c r="AW1781" t="str">
        <f>IF(X1781="ei mallia","ei mallia",IF(X1781&gt;0.399999,IF(W1781&gt;1999,"punainen",IF(AC1781&gt;499,"punainen",IF(AE1781="osa seud. yht","punainen","musta"))),"musta"))</f>
        <v>musta</v>
      </c>
      <c r="AX1781" t="str">
        <f>IF(X1781="ei mallia","ei mallia",IF(AY1781&gt;20,"punainen","musta"))</f>
        <v>musta</v>
      </c>
      <c r="AY1781" s="31">
        <f>SUM(AZ1781:BC1781)</f>
        <v>10</v>
      </c>
      <c r="AZ1781" s="31">
        <f>IF(X1781&gt;0.59999,10,IF(X1781&gt;0.39999,1,0))</f>
        <v>10</v>
      </c>
      <c r="BA1781" s="31">
        <f>IF(W1781&gt;1999,10,IF(W1781&gt;999,1,0))</f>
        <v>0</v>
      </c>
      <c r="BB1781" s="31">
        <f>IF(AC1781&gt;499,10,IF(AC1781&gt;99,1,0))</f>
        <v>0</v>
      </c>
      <c r="BC1781" s="31">
        <f>IF(AE1781="osa seud. yht",10,IF(AD1781="osa seud. yht",1,0))</f>
        <v>0</v>
      </c>
      <c r="BM1781" s="32" t="s">
        <v>34</v>
      </c>
      <c r="BN1781" s="2" t="s">
        <v>35</v>
      </c>
    </row>
    <row r="1782" spans="1:66" x14ac:dyDescent="0.25">
      <c r="A1782" s="50">
        <v>1771</v>
      </c>
      <c r="B1782" s="50"/>
      <c r="C1782" s="50" t="str">
        <f t="shared" si="522"/>
        <v>14140_1_2630</v>
      </c>
      <c r="D1782" s="50">
        <v>1</v>
      </c>
      <c r="E1782" s="51"/>
      <c r="F1782" s="76" t="str">
        <f t="shared" si="521"/>
        <v>14140_1</v>
      </c>
      <c r="G1782" s="80">
        <v>14140</v>
      </c>
      <c r="H1782" s="52">
        <v>1</v>
      </c>
      <c r="I1782" s="52">
        <v>2630</v>
      </c>
      <c r="J1782" s="53">
        <v>2630</v>
      </c>
      <c r="K1782" s="54">
        <v>2630</v>
      </c>
      <c r="L1782" s="54">
        <v>2630</v>
      </c>
      <c r="M1782" s="54"/>
      <c r="N1782" s="54"/>
      <c r="O1782" s="55"/>
      <c r="P1782" s="55"/>
      <c r="Q1782" s="55"/>
      <c r="R1782" s="55"/>
      <c r="S1782" s="52"/>
      <c r="T1782" s="52">
        <v>225</v>
      </c>
      <c r="U1782" s="52">
        <v>16</v>
      </c>
      <c r="V1782" s="52">
        <v>219</v>
      </c>
      <c r="W1782" s="52"/>
      <c r="X1782" s="52"/>
      <c r="Y1782" s="110"/>
      <c r="Z1782" s="110"/>
      <c r="AA1782" s="110"/>
      <c r="AB1782" s="110"/>
      <c r="AC1782" s="56">
        <v>33</v>
      </c>
      <c r="AD1782" s="52"/>
      <c r="AE1782" s="59"/>
      <c r="AF1782" s="52"/>
      <c r="AG1782" s="52"/>
      <c r="AH1782" s="106"/>
      <c r="AI1782" s="59" t="s">
        <v>80</v>
      </c>
      <c r="AJ1782" s="69" t="s">
        <v>10</v>
      </c>
      <c r="AK1782" s="34" t="s">
        <v>10</v>
      </c>
      <c r="AL1782" s="26" t="s">
        <v>10</v>
      </c>
      <c r="AM1782" s="39"/>
      <c r="AN1782" s="115"/>
      <c r="AO1782" s="26" t="s">
        <v>10</v>
      </c>
      <c r="AQ1782" s="5"/>
      <c r="AS1782" s="37"/>
      <c r="AT1782" s="30"/>
      <c r="BE1782" s="21"/>
      <c r="BF1782" s="21"/>
      <c r="BG1782" s="21"/>
      <c r="BI1782" s="21"/>
      <c r="BJ1782" s="21"/>
      <c r="BK1782" s="21"/>
    </row>
    <row r="1783" spans="1:66" x14ac:dyDescent="0.25">
      <c r="A1783" s="50">
        <v>1772</v>
      </c>
      <c r="B1783" s="50"/>
      <c r="C1783" s="50" t="str">
        <f t="shared" si="522"/>
        <v>14141_1_7578</v>
      </c>
      <c r="D1783" s="50">
        <v>1</v>
      </c>
      <c r="E1783" s="51"/>
      <c r="F1783" s="76" t="str">
        <f t="shared" si="521"/>
        <v>14141_1</v>
      </c>
      <c r="G1783" s="80">
        <v>14141</v>
      </c>
      <c r="H1783" s="52">
        <v>1</v>
      </c>
      <c r="I1783" s="52">
        <v>7578</v>
      </c>
      <c r="J1783" s="53">
        <v>7578</v>
      </c>
      <c r="K1783" s="54">
        <v>7578</v>
      </c>
      <c r="L1783" s="54">
        <v>7578</v>
      </c>
      <c r="M1783" s="54"/>
      <c r="N1783" s="54"/>
      <c r="O1783" s="55"/>
      <c r="P1783" s="55"/>
      <c r="Q1783" s="55"/>
      <c r="R1783" s="55"/>
      <c r="S1783" s="52"/>
      <c r="T1783" s="52">
        <v>133</v>
      </c>
      <c r="U1783" s="52">
        <v>10</v>
      </c>
      <c r="V1783" s="52">
        <v>138</v>
      </c>
      <c r="W1783" s="52"/>
      <c r="X1783" s="52"/>
      <c r="Y1783" s="110"/>
      <c r="Z1783" s="110"/>
      <c r="AA1783" s="110"/>
      <c r="AB1783" s="110"/>
      <c r="AC1783" s="56">
        <v>72</v>
      </c>
      <c r="AD1783" s="65" t="s">
        <v>73</v>
      </c>
      <c r="AE1783" s="59"/>
      <c r="AF1783" s="52"/>
      <c r="AG1783" s="52"/>
      <c r="AH1783" s="106"/>
      <c r="AI1783" s="59" t="s">
        <v>80</v>
      </c>
      <c r="AJ1783" s="69" t="s">
        <v>10</v>
      </c>
      <c r="AK1783" s="34" t="s">
        <v>10</v>
      </c>
      <c r="AL1783" s="26" t="s">
        <v>10</v>
      </c>
      <c r="AM1783" s="39"/>
      <c r="AN1783" s="115"/>
      <c r="AO1783" s="26" t="s">
        <v>10</v>
      </c>
      <c r="AQ1783" s="5"/>
      <c r="AS1783" s="37"/>
      <c r="AT1783" s="30"/>
      <c r="BE1783" s="21"/>
      <c r="BF1783" s="21"/>
      <c r="BG1783" s="21"/>
      <c r="BI1783" s="21"/>
      <c r="BJ1783" s="21"/>
      <c r="BK1783" s="21"/>
    </row>
    <row r="1784" spans="1:66" x14ac:dyDescent="0.25">
      <c r="A1784" s="50">
        <v>1773</v>
      </c>
      <c r="B1784" s="50"/>
      <c r="C1784" s="50" t="str">
        <f t="shared" si="522"/>
        <v>14141_2_2752</v>
      </c>
      <c r="D1784" s="50">
        <v>1</v>
      </c>
      <c r="E1784" s="51"/>
      <c r="F1784" s="76" t="str">
        <f t="shared" si="521"/>
        <v>14141_2</v>
      </c>
      <c r="G1784" s="80">
        <v>14141</v>
      </c>
      <c r="H1784" s="52">
        <v>2</v>
      </c>
      <c r="I1784" s="52">
        <v>2752</v>
      </c>
      <c r="J1784" s="53">
        <v>2752</v>
      </c>
      <c r="K1784" s="54">
        <v>2752</v>
      </c>
      <c r="L1784" s="54">
        <v>2752</v>
      </c>
      <c r="M1784" s="54"/>
      <c r="N1784" s="54"/>
      <c r="O1784" s="55"/>
      <c r="P1784" s="55"/>
      <c r="Q1784" s="55"/>
      <c r="R1784" s="55"/>
      <c r="S1784" s="52"/>
      <c r="T1784" s="52">
        <v>78</v>
      </c>
      <c r="U1784" s="52">
        <v>7</v>
      </c>
      <c r="V1784" s="52">
        <v>79</v>
      </c>
      <c r="W1784" s="52"/>
      <c r="X1784" s="52"/>
      <c r="Y1784" s="110"/>
      <c r="Z1784" s="110"/>
      <c r="AA1784" s="110"/>
      <c r="AB1784" s="110"/>
      <c r="AC1784" s="56">
        <v>5</v>
      </c>
      <c r="AD1784" s="52"/>
      <c r="AE1784" s="59"/>
      <c r="AF1784" s="52"/>
      <c r="AG1784" s="52"/>
      <c r="AH1784" s="106"/>
      <c r="AI1784" s="59" t="s">
        <v>80</v>
      </c>
      <c r="AJ1784" s="69" t="s">
        <v>10</v>
      </c>
      <c r="AK1784" s="34" t="s">
        <v>10</v>
      </c>
      <c r="AL1784" s="26" t="s">
        <v>10</v>
      </c>
      <c r="AM1784" s="39"/>
      <c r="AN1784" s="115"/>
      <c r="AO1784" s="26" t="s">
        <v>10</v>
      </c>
      <c r="AQ1784" s="5"/>
      <c r="AS1784" s="37"/>
      <c r="AT1784" s="30"/>
      <c r="BE1784" s="21"/>
      <c r="BF1784" s="21"/>
      <c r="BG1784" s="21"/>
      <c r="BI1784" s="21"/>
      <c r="BJ1784" s="21"/>
      <c r="BK1784" s="21"/>
    </row>
    <row r="1785" spans="1:66" x14ac:dyDescent="0.25">
      <c r="A1785" s="50">
        <v>1774</v>
      </c>
      <c r="B1785" s="50"/>
      <c r="C1785" s="50" t="str">
        <f t="shared" si="522"/>
        <v>14143_1_6545</v>
      </c>
      <c r="D1785" s="50">
        <v>1</v>
      </c>
      <c r="E1785" s="51"/>
      <c r="F1785" s="76" t="str">
        <f t="shared" si="521"/>
        <v>14143_1</v>
      </c>
      <c r="G1785" s="80">
        <v>14143</v>
      </c>
      <c r="H1785" s="52">
        <v>1</v>
      </c>
      <c r="I1785" s="52">
        <v>6545</v>
      </c>
      <c r="J1785" s="53">
        <v>6545</v>
      </c>
      <c r="K1785" s="54">
        <v>6545</v>
      </c>
      <c r="L1785" s="54">
        <v>6545</v>
      </c>
      <c r="M1785" s="54"/>
      <c r="N1785" s="54"/>
      <c r="O1785" s="55"/>
      <c r="P1785" s="55"/>
      <c r="Q1785" s="55"/>
      <c r="R1785" s="55"/>
      <c r="S1785" s="52"/>
      <c r="T1785" s="52">
        <v>205</v>
      </c>
      <c r="U1785" s="52">
        <v>12</v>
      </c>
      <c r="V1785" s="52">
        <v>206</v>
      </c>
      <c r="W1785" s="52"/>
      <c r="X1785" s="52"/>
      <c r="Y1785" s="110"/>
      <c r="Z1785" s="110"/>
      <c r="AA1785" s="110"/>
      <c r="AB1785" s="110"/>
      <c r="AC1785" s="56">
        <v>65</v>
      </c>
      <c r="AD1785" s="65" t="s">
        <v>73</v>
      </c>
      <c r="AE1785" s="59"/>
      <c r="AF1785" s="52"/>
      <c r="AG1785" s="52"/>
      <c r="AH1785" s="106"/>
      <c r="AI1785" s="59" t="s">
        <v>80</v>
      </c>
      <c r="AJ1785" s="69" t="s">
        <v>10</v>
      </c>
      <c r="AK1785" s="34" t="s">
        <v>10</v>
      </c>
      <c r="AL1785" s="26" t="s">
        <v>10</v>
      </c>
      <c r="AM1785" s="39"/>
      <c r="AN1785" s="115"/>
      <c r="AO1785" s="26" t="s">
        <v>10</v>
      </c>
      <c r="AQ1785" s="5"/>
      <c r="AS1785" s="37"/>
      <c r="AT1785" s="30"/>
      <c r="BE1785" s="21"/>
      <c r="BF1785" s="21"/>
      <c r="BG1785" s="21"/>
      <c r="BI1785" s="21"/>
      <c r="BJ1785" s="21"/>
      <c r="BK1785" s="21"/>
    </row>
    <row r="1786" spans="1:66" x14ac:dyDescent="0.25">
      <c r="A1786" s="50">
        <v>1775</v>
      </c>
      <c r="B1786" s="50"/>
      <c r="C1786" s="50" t="str">
        <f t="shared" si="522"/>
        <v>14147_1_6076</v>
      </c>
      <c r="D1786" s="50">
        <v>1</v>
      </c>
      <c r="E1786" s="51"/>
      <c r="F1786" s="76" t="str">
        <f t="shared" si="521"/>
        <v>14147_1</v>
      </c>
      <c r="G1786" s="80">
        <v>14147</v>
      </c>
      <c r="H1786" s="52">
        <v>1</v>
      </c>
      <c r="I1786" s="52">
        <v>6076</v>
      </c>
      <c r="J1786" s="53">
        <v>6076</v>
      </c>
      <c r="K1786" s="54">
        <v>6076</v>
      </c>
      <c r="L1786" s="54">
        <v>6076</v>
      </c>
      <c r="M1786" s="54"/>
      <c r="N1786" s="54"/>
      <c r="O1786" s="55"/>
      <c r="P1786" s="55"/>
      <c r="Q1786" s="55"/>
      <c r="R1786" s="55"/>
      <c r="S1786" s="52"/>
      <c r="T1786" s="52">
        <v>160</v>
      </c>
      <c r="U1786" s="52">
        <v>4</v>
      </c>
      <c r="V1786" s="52">
        <v>157</v>
      </c>
      <c r="W1786" s="52"/>
      <c r="X1786" s="52"/>
      <c r="Y1786" s="110"/>
      <c r="Z1786" s="110"/>
      <c r="AA1786" s="110"/>
      <c r="AB1786" s="110"/>
      <c r="AC1786" s="56">
        <v>20</v>
      </c>
      <c r="AD1786" s="52"/>
      <c r="AE1786" s="52"/>
      <c r="AF1786" s="52"/>
      <c r="AG1786" s="52"/>
      <c r="AH1786" s="106"/>
      <c r="AI1786" s="59" t="s">
        <v>80</v>
      </c>
      <c r="AJ1786" s="69" t="s">
        <v>10</v>
      </c>
      <c r="AK1786" s="34" t="s">
        <v>10</v>
      </c>
      <c r="AL1786" s="26" t="s">
        <v>10</v>
      </c>
      <c r="AM1786" s="39"/>
      <c r="AN1786" s="115"/>
      <c r="AO1786" s="26" t="s">
        <v>10</v>
      </c>
      <c r="AQ1786" s="5"/>
      <c r="AS1786" s="37"/>
      <c r="AT1786" s="30"/>
      <c r="BE1786" s="21"/>
      <c r="BF1786" s="21"/>
      <c r="BG1786" s="21"/>
      <c r="BI1786" s="21"/>
      <c r="BJ1786" s="21"/>
      <c r="BK1786" s="21"/>
    </row>
    <row r="1787" spans="1:66" x14ac:dyDescent="0.25">
      <c r="A1787" s="50">
        <v>1776</v>
      </c>
      <c r="B1787" s="50"/>
      <c r="C1787" s="50" t="str">
        <f t="shared" si="522"/>
        <v>14149_1_5590</v>
      </c>
      <c r="D1787" s="50">
        <v>1</v>
      </c>
      <c r="E1787" s="51"/>
      <c r="F1787" s="76" t="str">
        <f t="shared" si="521"/>
        <v>14149_1</v>
      </c>
      <c r="G1787" s="80">
        <v>14149</v>
      </c>
      <c r="H1787" s="52">
        <v>1</v>
      </c>
      <c r="I1787" s="52">
        <v>5590</v>
      </c>
      <c r="J1787" s="53">
        <v>5590</v>
      </c>
      <c r="K1787" s="54">
        <v>5590</v>
      </c>
      <c r="L1787" s="54">
        <v>5590</v>
      </c>
      <c r="M1787" s="54"/>
      <c r="N1787" s="54"/>
      <c r="O1787" s="55"/>
      <c r="P1787" s="55"/>
      <c r="Q1787" s="55"/>
      <c r="R1787" s="55"/>
      <c r="S1787" s="52"/>
      <c r="T1787" s="52">
        <v>90</v>
      </c>
      <c r="U1787" s="52">
        <v>3</v>
      </c>
      <c r="V1787" s="52">
        <v>89</v>
      </c>
      <c r="W1787" s="52"/>
      <c r="X1787" s="52"/>
      <c r="Y1787" s="110"/>
      <c r="Z1787" s="110"/>
      <c r="AA1787" s="110"/>
      <c r="AB1787" s="110"/>
      <c r="AC1787" s="56">
        <v>4</v>
      </c>
      <c r="AD1787" s="52"/>
      <c r="AE1787" s="52"/>
      <c r="AF1787" s="52"/>
      <c r="AG1787" s="52"/>
      <c r="AH1787" s="106"/>
      <c r="AI1787" s="59" t="s">
        <v>80</v>
      </c>
      <c r="AJ1787" s="69" t="s">
        <v>10</v>
      </c>
      <c r="AK1787" s="34" t="s">
        <v>10</v>
      </c>
      <c r="AL1787" s="26" t="s">
        <v>10</v>
      </c>
      <c r="AM1787" s="39"/>
      <c r="AN1787" s="115"/>
      <c r="AO1787" s="26" t="s">
        <v>10</v>
      </c>
      <c r="AQ1787" s="5"/>
      <c r="AS1787" s="37"/>
      <c r="AT1787" s="30"/>
      <c r="BE1787" s="21"/>
      <c r="BF1787" s="21"/>
      <c r="BG1787" s="21"/>
      <c r="BI1787" s="21"/>
      <c r="BJ1787" s="21"/>
      <c r="BK1787" s="21"/>
    </row>
    <row r="1788" spans="1:66" x14ac:dyDescent="0.25">
      <c r="A1788" s="50">
        <v>1777</v>
      </c>
      <c r="B1788" s="50"/>
      <c r="C1788" s="50" t="str">
        <f t="shared" si="522"/>
        <v>14151_1_4967</v>
      </c>
      <c r="D1788" s="50">
        <v>1</v>
      </c>
      <c r="E1788" s="51"/>
      <c r="F1788" s="76" t="str">
        <f t="shared" si="521"/>
        <v>14151_1</v>
      </c>
      <c r="G1788" s="80">
        <v>14151</v>
      </c>
      <c r="H1788" s="52">
        <v>1</v>
      </c>
      <c r="I1788" s="52">
        <v>4967</v>
      </c>
      <c r="J1788" s="53">
        <v>4967</v>
      </c>
      <c r="K1788" s="54">
        <v>4967</v>
      </c>
      <c r="L1788" s="54">
        <v>4967</v>
      </c>
      <c r="M1788" s="54"/>
      <c r="N1788" s="54"/>
      <c r="O1788" s="55"/>
      <c r="P1788" s="55"/>
      <c r="Q1788" s="55"/>
      <c r="R1788" s="55"/>
      <c r="S1788" s="52"/>
      <c r="T1788" s="52">
        <v>118</v>
      </c>
      <c r="U1788" s="52">
        <v>9</v>
      </c>
      <c r="V1788" s="52">
        <v>115</v>
      </c>
      <c r="W1788" s="52"/>
      <c r="X1788" s="52"/>
      <c r="Y1788" s="110"/>
      <c r="Z1788" s="110"/>
      <c r="AA1788" s="110"/>
      <c r="AB1788" s="110"/>
      <c r="AC1788" s="56">
        <v>12</v>
      </c>
      <c r="AD1788" s="52"/>
      <c r="AE1788" s="52"/>
      <c r="AF1788" s="52"/>
      <c r="AG1788" s="52"/>
      <c r="AH1788" s="106"/>
      <c r="AI1788" s="59" t="s">
        <v>80</v>
      </c>
      <c r="AJ1788" s="69" t="s">
        <v>10</v>
      </c>
      <c r="AK1788" s="34" t="s">
        <v>10</v>
      </c>
      <c r="AL1788" s="26" t="s">
        <v>10</v>
      </c>
      <c r="AM1788" s="39"/>
      <c r="AN1788" s="115"/>
      <c r="AO1788" s="26" t="s">
        <v>10</v>
      </c>
      <c r="AQ1788" s="5"/>
      <c r="AS1788" s="37"/>
      <c r="AT1788" s="30"/>
      <c r="BE1788" s="21"/>
      <c r="BF1788" s="21"/>
      <c r="BG1788" s="21"/>
      <c r="BI1788" s="21"/>
      <c r="BJ1788" s="21"/>
      <c r="BK1788" s="21"/>
    </row>
    <row r="1789" spans="1:66" x14ac:dyDescent="0.25">
      <c r="A1789" s="50">
        <v>1778</v>
      </c>
      <c r="B1789" s="50"/>
      <c r="C1789" s="50" t="str">
        <f t="shared" si="522"/>
        <v>14152_1_6927</v>
      </c>
      <c r="D1789" s="50">
        <v>1</v>
      </c>
      <c r="E1789" s="51"/>
      <c r="F1789" s="76" t="str">
        <f t="shared" si="521"/>
        <v>14152_1</v>
      </c>
      <c r="G1789" s="80">
        <v>14152</v>
      </c>
      <c r="H1789" s="52">
        <v>1</v>
      </c>
      <c r="I1789" s="52">
        <v>6927</v>
      </c>
      <c r="J1789" s="53">
        <v>6927</v>
      </c>
      <c r="K1789" s="54">
        <v>6927</v>
      </c>
      <c r="L1789" s="54">
        <v>6927</v>
      </c>
      <c r="M1789" s="54"/>
      <c r="N1789" s="54"/>
      <c r="O1789" s="55"/>
      <c r="P1789" s="55"/>
      <c r="Q1789" s="55"/>
      <c r="R1789" s="55"/>
      <c r="S1789" s="52"/>
      <c r="T1789" s="52">
        <v>108</v>
      </c>
      <c r="U1789" s="52">
        <v>3</v>
      </c>
      <c r="V1789" s="52">
        <v>110</v>
      </c>
      <c r="W1789" s="52"/>
      <c r="X1789" s="52"/>
      <c r="Y1789" s="110"/>
      <c r="Z1789" s="110"/>
      <c r="AA1789" s="110"/>
      <c r="AB1789" s="110"/>
      <c r="AC1789" s="56">
        <v>22</v>
      </c>
      <c r="AD1789" s="52"/>
      <c r="AE1789" s="52"/>
      <c r="AF1789" s="52"/>
      <c r="AG1789" s="52"/>
      <c r="AH1789" s="106"/>
      <c r="AI1789" s="59" t="s">
        <v>80</v>
      </c>
      <c r="AJ1789" s="69" t="s">
        <v>10</v>
      </c>
      <c r="AK1789" s="34" t="s">
        <v>10</v>
      </c>
      <c r="AL1789" s="26" t="s">
        <v>10</v>
      </c>
      <c r="AM1789" s="39"/>
      <c r="AN1789" s="115"/>
      <c r="AO1789" s="26" t="s">
        <v>10</v>
      </c>
      <c r="AQ1789" s="5"/>
      <c r="AS1789" s="37"/>
      <c r="AT1789" s="30"/>
      <c r="BE1789" s="21"/>
      <c r="BF1789" s="21"/>
      <c r="BG1789" s="21"/>
      <c r="BI1789" s="21"/>
      <c r="BJ1789" s="21"/>
      <c r="BK1789" s="21"/>
    </row>
    <row r="1790" spans="1:66" x14ac:dyDescent="0.25">
      <c r="A1790" s="50">
        <v>1779</v>
      </c>
      <c r="B1790" s="50"/>
      <c r="C1790" s="50" t="str">
        <f t="shared" si="522"/>
        <v>14152_2_2585</v>
      </c>
      <c r="D1790" s="50">
        <v>1</v>
      </c>
      <c r="E1790" s="51"/>
      <c r="F1790" s="76" t="str">
        <f t="shared" si="521"/>
        <v>14152_2</v>
      </c>
      <c r="G1790" s="80">
        <v>14152</v>
      </c>
      <c r="H1790" s="52">
        <v>2</v>
      </c>
      <c r="I1790" s="52">
        <v>2585</v>
      </c>
      <c r="J1790" s="53">
        <v>2585</v>
      </c>
      <c r="K1790" s="54">
        <v>2585</v>
      </c>
      <c r="L1790" s="54">
        <v>2585</v>
      </c>
      <c r="M1790" s="54"/>
      <c r="N1790" s="54"/>
      <c r="O1790" s="55"/>
      <c r="P1790" s="55"/>
      <c r="Q1790" s="55"/>
      <c r="R1790" s="55"/>
      <c r="S1790" s="52"/>
      <c r="T1790" s="52">
        <v>21</v>
      </c>
      <c r="U1790" s="52">
        <v>1</v>
      </c>
      <c r="V1790" s="52">
        <v>18</v>
      </c>
      <c r="W1790" s="52"/>
      <c r="X1790" s="52"/>
      <c r="Y1790" s="110"/>
      <c r="Z1790" s="110"/>
      <c r="AA1790" s="110"/>
      <c r="AB1790" s="110"/>
      <c r="AC1790" s="56">
        <v>4</v>
      </c>
      <c r="AD1790" s="52"/>
      <c r="AE1790" s="52"/>
      <c r="AF1790" s="52"/>
      <c r="AG1790" s="52"/>
      <c r="AH1790" s="106"/>
      <c r="AI1790" s="59" t="s">
        <v>80</v>
      </c>
      <c r="AJ1790" s="69" t="s">
        <v>10</v>
      </c>
      <c r="AK1790" s="34" t="s">
        <v>10</v>
      </c>
      <c r="AL1790" s="26" t="s">
        <v>10</v>
      </c>
      <c r="AM1790" s="39"/>
      <c r="AN1790" s="115"/>
      <c r="AO1790" s="26" t="s">
        <v>10</v>
      </c>
      <c r="AQ1790" s="5"/>
      <c r="AS1790" s="37"/>
      <c r="AT1790" s="30"/>
      <c r="BE1790" s="21"/>
      <c r="BF1790" s="21"/>
      <c r="BG1790" s="21"/>
      <c r="BI1790" s="21"/>
      <c r="BJ1790" s="21"/>
      <c r="BK1790" s="21"/>
    </row>
    <row r="1791" spans="1:66" x14ac:dyDescent="0.25">
      <c r="A1791" s="50">
        <v>1780</v>
      </c>
      <c r="B1791" s="50"/>
      <c r="C1791" s="50" t="str">
        <f t="shared" si="522"/>
        <v>14152_3_1318</v>
      </c>
      <c r="D1791" s="50">
        <v>1</v>
      </c>
      <c r="E1791" s="51"/>
      <c r="F1791" s="76" t="str">
        <f t="shared" si="521"/>
        <v>14152_3</v>
      </c>
      <c r="G1791" s="80">
        <v>14152</v>
      </c>
      <c r="H1791" s="52">
        <v>3</v>
      </c>
      <c r="I1791" s="52">
        <v>1318</v>
      </c>
      <c r="J1791" s="53">
        <v>1318</v>
      </c>
      <c r="K1791" s="54">
        <v>1318</v>
      </c>
      <c r="L1791" s="54">
        <v>1318</v>
      </c>
      <c r="M1791" s="54"/>
      <c r="N1791" s="54"/>
      <c r="O1791" s="55"/>
      <c r="P1791" s="55"/>
      <c r="Q1791" s="55"/>
      <c r="R1791" s="55"/>
      <c r="S1791" s="52"/>
      <c r="T1791" s="52">
        <v>21</v>
      </c>
      <c r="U1791" s="52">
        <v>1</v>
      </c>
      <c r="V1791" s="52">
        <v>18</v>
      </c>
      <c r="W1791" s="52"/>
      <c r="X1791" s="52"/>
      <c r="Y1791" s="110"/>
      <c r="Z1791" s="110"/>
      <c r="AA1791" s="110"/>
      <c r="AB1791" s="110"/>
      <c r="AC1791" s="56">
        <v>2</v>
      </c>
      <c r="AD1791" s="52"/>
      <c r="AE1791" s="52"/>
      <c r="AF1791" s="52"/>
      <c r="AG1791" s="52"/>
      <c r="AH1791" s="106"/>
      <c r="AI1791" s="59" t="s">
        <v>80</v>
      </c>
      <c r="AJ1791" s="69" t="s">
        <v>10</v>
      </c>
      <c r="AK1791" s="34" t="s">
        <v>10</v>
      </c>
      <c r="AL1791" s="26" t="s">
        <v>10</v>
      </c>
      <c r="AM1791" s="39"/>
      <c r="AN1791" s="115"/>
      <c r="AO1791" s="26" t="s">
        <v>10</v>
      </c>
      <c r="AQ1791" s="5"/>
      <c r="AS1791" s="37"/>
      <c r="AT1791" s="30"/>
      <c r="BE1791" s="21"/>
      <c r="BF1791" s="21"/>
      <c r="BG1791" s="21"/>
      <c r="BI1791" s="21"/>
      <c r="BJ1791" s="21"/>
      <c r="BK1791" s="21"/>
    </row>
    <row r="1792" spans="1:66" x14ac:dyDescent="0.25">
      <c r="A1792" s="50">
        <v>1781</v>
      </c>
      <c r="B1792" s="50"/>
      <c r="C1792" s="50" t="str">
        <f t="shared" si="522"/>
        <v>14152_4_3385</v>
      </c>
      <c r="D1792" s="50">
        <v>1</v>
      </c>
      <c r="E1792" s="51"/>
      <c r="F1792" s="76" t="str">
        <f t="shared" si="521"/>
        <v>14152_4</v>
      </c>
      <c r="G1792" s="80">
        <v>14152</v>
      </c>
      <c r="H1792" s="52">
        <v>4</v>
      </c>
      <c r="I1792" s="52">
        <v>3385</v>
      </c>
      <c r="J1792" s="53">
        <v>3385</v>
      </c>
      <c r="K1792" s="54">
        <v>3385</v>
      </c>
      <c r="L1792" s="54">
        <v>3385</v>
      </c>
      <c r="M1792" s="54"/>
      <c r="N1792" s="54"/>
      <c r="O1792" s="55"/>
      <c r="P1792" s="55"/>
      <c r="Q1792" s="55"/>
      <c r="R1792" s="55"/>
      <c r="S1792" s="52"/>
      <c r="T1792" s="52">
        <v>21</v>
      </c>
      <c r="U1792" s="52">
        <v>1</v>
      </c>
      <c r="V1792" s="52">
        <v>18</v>
      </c>
      <c r="W1792" s="52"/>
      <c r="X1792" s="52"/>
      <c r="Y1792" s="110"/>
      <c r="Z1792" s="110"/>
      <c r="AA1792" s="110"/>
      <c r="AB1792" s="110"/>
      <c r="AC1792" s="56">
        <v>1</v>
      </c>
      <c r="AD1792" s="52"/>
      <c r="AE1792" s="52"/>
      <c r="AF1792" s="52"/>
      <c r="AG1792" s="52"/>
      <c r="AH1792" s="106"/>
      <c r="AI1792" s="59" t="s">
        <v>80</v>
      </c>
      <c r="AJ1792" s="69" t="s">
        <v>10</v>
      </c>
      <c r="AK1792" s="34" t="s">
        <v>10</v>
      </c>
      <c r="AL1792" s="26" t="s">
        <v>10</v>
      </c>
      <c r="AM1792" s="39"/>
      <c r="AN1792" s="115"/>
      <c r="AO1792" s="26" t="s">
        <v>10</v>
      </c>
      <c r="AQ1792" s="5"/>
      <c r="AS1792" s="37"/>
      <c r="AT1792" s="30"/>
      <c r="BE1792" s="21"/>
      <c r="BF1792" s="21"/>
      <c r="BG1792" s="21"/>
      <c r="BI1792" s="21"/>
      <c r="BJ1792" s="21"/>
      <c r="BK1792" s="21"/>
    </row>
    <row r="1793" spans="1:63" x14ac:dyDescent="0.25">
      <c r="A1793" s="50">
        <v>1782</v>
      </c>
      <c r="B1793" s="50"/>
      <c r="C1793" s="50" t="str">
        <f t="shared" si="522"/>
        <v>14153_1_4390</v>
      </c>
      <c r="D1793" s="50">
        <v>1</v>
      </c>
      <c r="E1793" s="51"/>
      <c r="F1793" s="76" t="str">
        <f t="shared" si="521"/>
        <v>14153_1</v>
      </c>
      <c r="G1793" s="80">
        <v>14153</v>
      </c>
      <c r="H1793" s="52">
        <v>1</v>
      </c>
      <c r="I1793" s="52">
        <v>4390</v>
      </c>
      <c r="J1793" s="53">
        <v>4390</v>
      </c>
      <c r="K1793" s="54">
        <v>4390</v>
      </c>
      <c r="L1793" s="54">
        <v>4390</v>
      </c>
      <c r="M1793" s="54"/>
      <c r="N1793" s="54"/>
      <c r="O1793" s="55"/>
      <c r="P1793" s="55"/>
      <c r="Q1793" s="55"/>
      <c r="R1793" s="55"/>
      <c r="S1793" s="52"/>
      <c r="T1793" s="52">
        <v>84</v>
      </c>
      <c r="U1793" s="52">
        <v>2</v>
      </c>
      <c r="V1793" s="52">
        <v>77</v>
      </c>
      <c r="W1793" s="52"/>
      <c r="X1793" s="52"/>
      <c r="Y1793" s="110"/>
      <c r="Z1793" s="110"/>
      <c r="AA1793" s="110"/>
      <c r="AB1793" s="110"/>
      <c r="AC1793" s="56">
        <v>3</v>
      </c>
      <c r="AD1793" s="52"/>
      <c r="AE1793" s="52"/>
      <c r="AF1793" s="52"/>
      <c r="AG1793" s="52"/>
      <c r="AH1793" s="106"/>
      <c r="AI1793" s="59" t="s">
        <v>80</v>
      </c>
      <c r="AJ1793" s="69" t="s">
        <v>10</v>
      </c>
      <c r="AK1793" s="34" t="s">
        <v>10</v>
      </c>
      <c r="AL1793" s="26" t="s">
        <v>10</v>
      </c>
      <c r="AM1793" s="39"/>
      <c r="AN1793" s="115"/>
      <c r="AO1793" s="26" t="s">
        <v>10</v>
      </c>
      <c r="AQ1793" s="5"/>
      <c r="AS1793" s="37"/>
      <c r="AT1793" s="30"/>
      <c r="BE1793" s="21"/>
      <c r="BF1793" s="21"/>
      <c r="BG1793" s="21"/>
      <c r="BI1793" s="21"/>
      <c r="BJ1793" s="21"/>
      <c r="BK1793" s="21"/>
    </row>
    <row r="1794" spans="1:63" x14ac:dyDescent="0.25">
      <c r="A1794" s="50">
        <v>1783</v>
      </c>
      <c r="B1794" s="50"/>
      <c r="C1794" s="50" t="str">
        <f t="shared" si="522"/>
        <v>14158_1_5739</v>
      </c>
      <c r="D1794" s="50">
        <v>1</v>
      </c>
      <c r="E1794" s="51"/>
      <c r="F1794" s="76" t="str">
        <f t="shared" si="521"/>
        <v>14158_1</v>
      </c>
      <c r="G1794" s="80">
        <v>14158</v>
      </c>
      <c r="H1794" s="52">
        <v>1</v>
      </c>
      <c r="I1794" s="52">
        <v>5739</v>
      </c>
      <c r="J1794" s="53">
        <v>5739</v>
      </c>
      <c r="K1794" s="54">
        <v>5739</v>
      </c>
      <c r="L1794" s="54">
        <v>5739</v>
      </c>
      <c r="M1794" s="54"/>
      <c r="N1794" s="54"/>
      <c r="O1794" s="55"/>
      <c r="P1794" s="55"/>
      <c r="Q1794" s="55"/>
      <c r="R1794" s="55"/>
      <c r="S1794" s="52"/>
      <c r="T1794" s="52">
        <v>30</v>
      </c>
      <c r="U1794" s="52">
        <v>1</v>
      </c>
      <c r="V1794" s="52">
        <v>23</v>
      </c>
      <c r="W1794" s="52"/>
      <c r="X1794" s="52"/>
      <c r="Y1794" s="110"/>
      <c r="Z1794" s="110"/>
      <c r="AA1794" s="110"/>
      <c r="AB1794" s="110"/>
      <c r="AC1794" s="56">
        <v>6</v>
      </c>
      <c r="AD1794" s="52"/>
      <c r="AE1794" s="52"/>
      <c r="AF1794" s="52"/>
      <c r="AG1794" s="52"/>
      <c r="AH1794" s="106"/>
      <c r="AI1794" s="59" t="s">
        <v>80</v>
      </c>
      <c r="AJ1794" s="69" t="s">
        <v>10</v>
      </c>
      <c r="AK1794" s="34" t="s">
        <v>10</v>
      </c>
      <c r="AL1794" s="26" t="s">
        <v>10</v>
      </c>
      <c r="AM1794" s="39"/>
      <c r="AN1794" s="115"/>
      <c r="AO1794" s="26" t="s">
        <v>10</v>
      </c>
      <c r="AQ1794" s="5"/>
      <c r="AS1794" s="37"/>
      <c r="AT1794" s="30"/>
      <c r="BE1794" s="21"/>
      <c r="BF1794" s="21"/>
      <c r="BG1794" s="21"/>
      <c r="BI1794" s="21"/>
      <c r="BJ1794" s="21"/>
      <c r="BK1794" s="21"/>
    </row>
    <row r="1795" spans="1:63" x14ac:dyDescent="0.25">
      <c r="A1795" s="50">
        <v>1784</v>
      </c>
      <c r="B1795" s="50"/>
      <c r="C1795" s="50" t="str">
        <f t="shared" si="522"/>
        <v>14158_2_6015</v>
      </c>
      <c r="D1795" s="50">
        <v>1</v>
      </c>
      <c r="E1795" s="51"/>
      <c r="F1795" s="76" t="str">
        <f t="shared" si="521"/>
        <v>14158_2</v>
      </c>
      <c r="G1795" s="80">
        <v>14158</v>
      </c>
      <c r="H1795" s="52">
        <v>2</v>
      </c>
      <c r="I1795" s="52">
        <v>6015</v>
      </c>
      <c r="J1795" s="53">
        <v>6015</v>
      </c>
      <c r="K1795" s="54">
        <v>6015</v>
      </c>
      <c r="L1795" s="54">
        <v>6015</v>
      </c>
      <c r="M1795" s="54"/>
      <c r="N1795" s="54"/>
      <c r="O1795" s="55"/>
      <c r="P1795" s="55"/>
      <c r="Q1795" s="55"/>
      <c r="R1795" s="55"/>
      <c r="S1795" s="52"/>
      <c r="T1795" s="52">
        <v>79</v>
      </c>
      <c r="U1795" s="52">
        <v>6</v>
      </c>
      <c r="V1795" s="52">
        <v>80</v>
      </c>
      <c r="W1795" s="52"/>
      <c r="X1795" s="52"/>
      <c r="Y1795" s="110"/>
      <c r="Z1795" s="110"/>
      <c r="AA1795" s="110"/>
      <c r="AB1795" s="110"/>
      <c r="AC1795" s="56">
        <v>20</v>
      </c>
      <c r="AD1795" s="52"/>
      <c r="AE1795" s="52"/>
      <c r="AF1795" s="52"/>
      <c r="AG1795" s="52"/>
      <c r="AH1795" s="106"/>
      <c r="AI1795" s="59" t="s">
        <v>80</v>
      </c>
      <c r="AJ1795" s="69" t="s">
        <v>10</v>
      </c>
      <c r="AK1795" s="34" t="s">
        <v>10</v>
      </c>
      <c r="AL1795" s="26" t="s">
        <v>10</v>
      </c>
      <c r="AM1795" s="39"/>
      <c r="AN1795" s="115"/>
      <c r="AO1795" s="26" t="s">
        <v>10</v>
      </c>
      <c r="AQ1795" s="5"/>
      <c r="AS1795" s="37"/>
      <c r="AT1795" s="30"/>
      <c r="BE1795" s="21"/>
      <c r="BF1795" s="21"/>
      <c r="BG1795" s="21"/>
      <c r="BI1795" s="21"/>
      <c r="BJ1795" s="21"/>
      <c r="BK1795" s="21"/>
    </row>
    <row r="1796" spans="1:63" x14ac:dyDescent="0.25">
      <c r="A1796" s="50">
        <v>1785</v>
      </c>
      <c r="B1796" s="50"/>
      <c r="C1796" s="50" t="str">
        <f t="shared" si="522"/>
        <v>14159_1_5654</v>
      </c>
      <c r="D1796" s="50">
        <v>1</v>
      </c>
      <c r="E1796" s="51"/>
      <c r="F1796" s="76" t="str">
        <f t="shared" si="521"/>
        <v>14159_1</v>
      </c>
      <c r="G1796" s="80">
        <v>14159</v>
      </c>
      <c r="H1796" s="52">
        <v>1</v>
      </c>
      <c r="I1796" s="52">
        <v>5654</v>
      </c>
      <c r="J1796" s="53">
        <v>5654</v>
      </c>
      <c r="K1796" s="54">
        <v>5654</v>
      </c>
      <c r="L1796" s="54">
        <v>5654</v>
      </c>
      <c r="M1796" s="54"/>
      <c r="N1796" s="54"/>
      <c r="O1796" s="55"/>
      <c r="P1796" s="55"/>
      <c r="Q1796" s="55"/>
      <c r="R1796" s="55"/>
      <c r="S1796" s="52"/>
      <c r="T1796" s="52">
        <v>32</v>
      </c>
      <c r="U1796" s="52">
        <v>1</v>
      </c>
      <c r="V1796" s="52">
        <v>32</v>
      </c>
      <c r="W1796" s="52"/>
      <c r="X1796" s="52"/>
      <c r="Y1796" s="110"/>
      <c r="Z1796" s="110"/>
      <c r="AA1796" s="110"/>
      <c r="AB1796" s="110"/>
      <c r="AC1796" s="56">
        <v>14</v>
      </c>
      <c r="AD1796" s="52"/>
      <c r="AE1796" s="52"/>
      <c r="AF1796" s="52"/>
      <c r="AG1796" s="52"/>
      <c r="AH1796" s="106"/>
      <c r="AI1796" s="59" t="s">
        <v>80</v>
      </c>
      <c r="AJ1796" s="69" t="s">
        <v>10</v>
      </c>
      <c r="AK1796" s="34" t="s">
        <v>10</v>
      </c>
      <c r="AL1796" s="26" t="s">
        <v>10</v>
      </c>
      <c r="AM1796" s="39"/>
      <c r="AN1796" s="115"/>
      <c r="AO1796" s="26" t="s">
        <v>10</v>
      </c>
      <c r="AQ1796" s="5"/>
      <c r="AS1796" s="37"/>
      <c r="AT1796" s="30"/>
      <c r="BE1796" s="21"/>
      <c r="BF1796" s="21"/>
      <c r="BG1796" s="21"/>
      <c r="BI1796" s="21"/>
      <c r="BJ1796" s="21"/>
      <c r="BK1796" s="21"/>
    </row>
    <row r="1797" spans="1:63" x14ac:dyDescent="0.25">
      <c r="A1797" s="50">
        <v>1786</v>
      </c>
      <c r="B1797" s="50"/>
      <c r="C1797" s="50" t="str">
        <f t="shared" si="522"/>
        <v>14161_1_8262</v>
      </c>
      <c r="D1797" s="50">
        <v>1</v>
      </c>
      <c r="E1797" s="51"/>
      <c r="F1797" s="76" t="str">
        <f t="shared" si="521"/>
        <v>14161_1</v>
      </c>
      <c r="G1797" s="80">
        <v>14161</v>
      </c>
      <c r="H1797" s="52">
        <v>1</v>
      </c>
      <c r="I1797" s="52">
        <v>8262</v>
      </c>
      <c r="J1797" s="53">
        <v>8262</v>
      </c>
      <c r="K1797" s="54">
        <v>8262</v>
      </c>
      <c r="L1797" s="54">
        <v>8262</v>
      </c>
      <c r="M1797" s="54"/>
      <c r="N1797" s="54"/>
      <c r="O1797" s="55"/>
      <c r="P1797" s="55"/>
      <c r="Q1797" s="55"/>
      <c r="R1797" s="55"/>
      <c r="S1797" s="52"/>
      <c r="T1797" s="52">
        <v>91</v>
      </c>
      <c r="U1797" s="52">
        <v>3</v>
      </c>
      <c r="V1797" s="52">
        <v>93</v>
      </c>
      <c r="W1797" s="52"/>
      <c r="X1797" s="52"/>
      <c r="Y1797" s="110"/>
      <c r="Z1797" s="110"/>
      <c r="AA1797" s="110"/>
      <c r="AB1797" s="110"/>
      <c r="AC1797" s="56">
        <v>10</v>
      </c>
      <c r="AD1797" s="52"/>
      <c r="AE1797" s="52"/>
      <c r="AF1797" s="52"/>
      <c r="AG1797" s="52"/>
      <c r="AH1797" s="106"/>
      <c r="AI1797" s="59" t="s">
        <v>80</v>
      </c>
      <c r="AJ1797" s="69" t="s">
        <v>10</v>
      </c>
      <c r="AK1797" s="34" t="s">
        <v>10</v>
      </c>
      <c r="AL1797" s="26" t="s">
        <v>10</v>
      </c>
      <c r="AM1797" s="39"/>
      <c r="AN1797" s="115"/>
      <c r="AO1797" s="26" t="s">
        <v>10</v>
      </c>
      <c r="AQ1797" s="5"/>
      <c r="AS1797" s="37"/>
      <c r="AT1797" s="30"/>
      <c r="BE1797" s="21"/>
      <c r="BF1797" s="21"/>
      <c r="BG1797" s="21"/>
      <c r="BI1797" s="21"/>
      <c r="BJ1797" s="21"/>
      <c r="BK1797" s="21"/>
    </row>
    <row r="1798" spans="1:63" x14ac:dyDescent="0.25">
      <c r="A1798" s="50">
        <v>1787</v>
      </c>
      <c r="B1798" s="50"/>
      <c r="C1798" s="50" t="str">
        <f t="shared" si="522"/>
        <v>14161_2_1905</v>
      </c>
      <c r="D1798" s="50">
        <v>1</v>
      </c>
      <c r="E1798" s="51"/>
      <c r="F1798" s="76" t="str">
        <f t="shared" si="521"/>
        <v>14161_2</v>
      </c>
      <c r="G1798" s="80">
        <v>14161</v>
      </c>
      <c r="H1798" s="52">
        <v>2</v>
      </c>
      <c r="I1798" s="52">
        <v>1905</v>
      </c>
      <c r="J1798" s="53">
        <v>1905</v>
      </c>
      <c r="K1798" s="54">
        <v>1905</v>
      </c>
      <c r="L1798" s="54">
        <v>1905</v>
      </c>
      <c r="M1798" s="54"/>
      <c r="N1798" s="54"/>
      <c r="O1798" s="55"/>
      <c r="P1798" s="55"/>
      <c r="Q1798" s="55"/>
      <c r="R1798" s="55"/>
      <c r="S1798" s="52"/>
      <c r="T1798" s="52">
        <v>45</v>
      </c>
      <c r="U1798" s="52">
        <v>7</v>
      </c>
      <c r="V1798" s="52">
        <v>38</v>
      </c>
      <c r="W1798" s="52"/>
      <c r="X1798" s="52"/>
      <c r="Y1798" s="110"/>
      <c r="Z1798" s="110"/>
      <c r="AA1798" s="110"/>
      <c r="AB1798" s="110"/>
      <c r="AC1798" s="56">
        <v>7</v>
      </c>
      <c r="AD1798" s="52"/>
      <c r="AE1798" s="52"/>
      <c r="AF1798" s="52"/>
      <c r="AG1798" s="52"/>
      <c r="AH1798" s="106"/>
      <c r="AI1798" s="59" t="s">
        <v>80</v>
      </c>
      <c r="AJ1798" s="69" t="s">
        <v>10</v>
      </c>
      <c r="AK1798" s="34" t="s">
        <v>10</v>
      </c>
      <c r="AL1798" s="26" t="s">
        <v>10</v>
      </c>
      <c r="AM1798" s="39"/>
      <c r="AN1798" s="115"/>
      <c r="AO1798" s="26" t="s">
        <v>10</v>
      </c>
      <c r="AQ1798" s="5"/>
      <c r="AS1798" s="37"/>
      <c r="AT1798" s="30"/>
      <c r="BE1798" s="21"/>
      <c r="BF1798" s="21"/>
      <c r="BG1798" s="21"/>
      <c r="BI1798" s="21"/>
      <c r="BJ1798" s="21"/>
      <c r="BK1798" s="21"/>
    </row>
    <row r="1799" spans="1:63" x14ac:dyDescent="0.25">
      <c r="A1799" s="50">
        <v>1788</v>
      </c>
      <c r="B1799" s="50"/>
      <c r="C1799" s="50" t="str">
        <f t="shared" si="522"/>
        <v>14163_1_4760</v>
      </c>
      <c r="D1799" s="50">
        <v>1</v>
      </c>
      <c r="E1799" s="51"/>
      <c r="F1799" s="76" t="str">
        <f t="shared" si="521"/>
        <v>14163_1</v>
      </c>
      <c r="G1799" s="80">
        <v>14163</v>
      </c>
      <c r="H1799" s="52">
        <v>1</v>
      </c>
      <c r="I1799" s="52">
        <v>4760</v>
      </c>
      <c r="J1799" s="53">
        <v>4760</v>
      </c>
      <c r="K1799" s="54">
        <v>4760</v>
      </c>
      <c r="L1799" s="54">
        <v>4760</v>
      </c>
      <c r="M1799" s="54"/>
      <c r="N1799" s="54"/>
      <c r="O1799" s="55"/>
      <c r="P1799" s="55"/>
      <c r="Q1799" s="55"/>
      <c r="R1799" s="55"/>
      <c r="S1799" s="52"/>
      <c r="T1799" s="52">
        <v>42</v>
      </c>
      <c r="U1799" s="52">
        <v>4</v>
      </c>
      <c r="V1799" s="52">
        <v>44</v>
      </c>
      <c r="W1799" s="52"/>
      <c r="X1799" s="52"/>
      <c r="Y1799" s="110"/>
      <c r="Z1799" s="110"/>
      <c r="AA1799" s="110"/>
      <c r="AB1799" s="110"/>
      <c r="AC1799" s="56">
        <v>3</v>
      </c>
      <c r="AD1799" s="52"/>
      <c r="AE1799" s="52"/>
      <c r="AF1799" s="52"/>
      <c r="AG1799" s="52"/>
      <c r="AH1799" s="106"/>
      <c r="AI1799" s="59" t="s">
        <v>80</v>
      </c>
      <c r="AJ1799" s="69" t="s">
        <v>10</v>
      </c>
      <c r="AK1799" s="34" t="s">
        <v>10</v>
      </c>
      <c r="AL1799" s="26" t="s">
        <v>10</v>
      </c>
      <c r="AM1799" s="39"/>
      <c r="AN1799" s="115"/>
      <c r="AO1799" s="26" t="s">
        <v>10</v>
      </c>
      <c r="AQ1799" s="5"/>
      <c r="AS1799" s="37"/>
      <c r="AT1799" s="30"/>
      <c r="BE1799" s="21"/>
      <c r="BF1799" s="21"/>
      <c r="BG1799" s="21"/>
      <c r="BI1799" s="21"/>
      <c r="BJ1799" s="21"/>
      <c r="BK1799" s="21"/>
    </row>
    <row r="1800" spans="1:63" x14ac:dyDescent="0.25">
      <c r="A1800" s="50">
        <v>1789</v>
      </c>
      <c r="B1800" s="50"/>
      <c r="C1800" s="50" t="str">
        <f t="shared" si="522"/>
        <v>14167_1_5930</v>
      </c>
      <c r="D1800" s="50">
        <v>1</v>
      </c>
      <c r="E1800" s="51"/>
      <c r="F1800" s="76" t="str">
        <f t="shared" si="521"/>
        <v>14167_1</v>
      </c>
      <c r="G1800" s="80">
        <v>14167</v>
      </c>
      <c r="H1800" s="52">
        <v>1</v>
      </c>
      <c r="I1800" s="52">
        <v>5930</v>
      </c>
      <c r="J1800" s="53">
        <v>5930</v>
      </c>
      <c r="K1800" s="54">
        <v>5930</v>
      </c>
      <c r="L1800" s="54">
        <v>5930</v>
      </c>
      <c r="M1800" s="54"/>
      <c r="N1800" s="54"/>
      <c r="O1800" s="55"/>
      <c r="P1800" s="55"/>
      <c r="Q1800" s="55"/>
      <c r="R1800" s="55"/>
      <c r="S1800" s="52"/>
      <c r="T1800" s="52">
        <v>289</v>
      </c>
      <c r="U1800" s="52">
        <v>15</v>
      </c>
      <c r="V1800" s="52">
        <v>287</v>
      </c>
      <c r="W1800" s="52"/>
      <c r="X1800" s="52"/>
      <c r="Y1800" s="110"/>
      <c r="Z1800" s="110"/>
      <c r="AA1800" s="110"/>
      <c r="AB1800" s="110"/>
      <c r="AC1800" s="56">
        <v>24</v>
      </c>
      <c r="AD1800" s="52"/>
      <c r="AE1800" s="52"/>
      <c r="AF1800" s="52"/>
      <c r="AG1800" s="52"/>
      <c r="AH1800" s="106"/>
      <c r="AI1800" s="59" t="s">
        <v>80</v>
      </c>
      <c r="AJ1800" s="69" t="s">
        <v>10</v>
      </c>
      <c r="AK1800" s="34" t="s">
        <v>10</v>
      </c>
      <c r="AL1800" s="26" t="s">
        <v>10</v>
      </c>
      <c r="AM1800" s="39"/>
      <c r="AN1800" s="115"/>
      <c r="AO1800" s="26" t="s">
        <v>10</v>
      </c>
      <c r="AQ1800" s="5"/>
      <c r="AS1800" s="37"/>
      <c r="AT1800" s="30"/>
      <c r="BE1800" s="21"/>
      <c r="BF1800" s="21"/>
      <c r="BG1800" s="21"/>
      <c r="BI1800" s="21"/>
      <c r="BJ1800" s="21"/>
      <c r="BK1800" s="21"/>
    </row>
    <row r="1801" spans="1:63" x14ac:dyDescent="0.25">
      <c r="A1801" s="50">
        <v>1790</v>
      </c>
      <c r="B1801" s="50"/>
      <c r="C1801" s="50" t="str">
        <f t="shared" si="522"/>
        <v>14169_1_6850</v>
      </c>
      <c r="D1801" s="50">
        <v>1</v>
      </c>
      <c r="E1801" s="51"/>
      <c r="F1801" s="76" t="str">
        <f t="shared" si="521"/>
        <v>14169_1</v>
      </c>
      <c r="G1801" s="80">
        <v>14169</v>
      </c>
      <c r="H1801" s="52">
        <v>1</v>
      </c>
      <c r="I1801" s="52">
        <v>6850</v>
      </c>
      <c r="J1801" s="53">
        <v>6850</v>
      </c>
      <c r="K1801" s="54">
        <v>6850</v>
      </c>
      <c r="L1801" s="54">
        <v>6850</v>
      </c>
      <c r="M1801" s="54"/>
      <c r="N1801" s="54"/>
      <c r="O1801" s="55"/>
      <c r="P1801" s="55"/>
      <c r="Q1801" s="55"/>
      <c r="R1801" s="55"/>
      <c r="S1801" s="52"/>
      <c r="T1801" s="52">
        <v>744</v>
      </c>
      <c r="U1801" s="52">
        <v>34</v>
      </c>
      <c r="V1801" s="52">
        <v>790</v>
      </c>
      <c r="W1801" s="52"/>
      <c r="X1801" s="52"/>
      <c r="Y1801" s="110"/>
      <c r="Z1801" s="110"/>
      <c r="AA1801" s="110"/>
      <c r="AB1801" s="110"/>
      <c r="AC1801" s="56">
        <v>33</v>
      </c>
      <c r="AD1801" s="52"/>
      <c r="AE1801" s="52"/>
      <c r="AF1801" s="52"/>
      <c r="AG1801" s="52"/>
      <c r="AH1801" s="106"/>
      <c r="AI1801" s="59" t="s">
        <v>79</v>
      </c>
      <c r="AJ1801" s="69" t="s">
        <v>10</v>
      </c>
      <c r="AK1801" s="34" t="s">
        <v>10</v>
      </c>
      <c r="AL1801" s="26" t="s">
        <v>10</v>
      </c>
      <c r="AM1801" s="39"/>
      <c r="AN1801" s="115"/>
      <c r="AO1801" s="26" t="s">
        <v>10</v>
      </c>
      <c r="AQ1801" s="5"/>
      <c r="AS1801" s="37"/>
      <c r="AT1801" s="30"/>
      <c r="BE1801" s="21"/>
      <c r="BF1801" s="21"/>
      <c r="BG1801" s="21"/>
      <c r="BI1801" s="21"/>
      <c r="BJ1801" s="21"/>
      <c r="BK1801" s="21"/>
    </row>
    <row r="1802" spans="1:63" x14ac:dyDescent="0.25">
      <c r="A1802" s="50">
        <v>1791</v>
      </c>
      <c r="B1802" s="50"/>
      <c r="C1802" s="50" t="str">
        <f t="shared" si="522"/>
        <v>14173_1_4993</v>
      </c>
      <c r="D1802" s="50">
        <v>1</v>
      </c>
      <c r="E1802" s="51"/>
      <c r="F1802" s="76" t="str">
        <f t="shared" si="521"/>
        <v>14173_1</v>
      </c>
      <c r="G1802" s="80">
        <v>14173</v>
      </c>
      <c r="H1802" s="52">
        <v>1</v>
      </c>
      <c r="I1802" s="52">
        <v>4993</v>
      </c>
      <c r="J1802" s="53">
        <v>4993</v>
      </c>
      <c r="K1802" s="54">
        <v>4993</v>
      </c>
      <c r="L1802" s="54">
        <v>4993</v>
      </c>
      <c r="M1802" s="54"/>
      <c r="N1802" s="54"/>
      <c r="O1802" s="55"/>
      <c r="P1802" s="55"/>
      <c r="Q1802" s="55"/>
      <c r="R1802" s="55"/>
      <c r="S1802" s="52"/>
      <c r="T1802" s="52">
        <v>797</v>
      </c>
      <c r="U1802" s="52">
        <v>32</v>
      </c>
      <c r="V1802" s="52">
        <v>791</v>
      </c>
      <c r="W1802" s="52"/>
      <c r="X1802" s="52"/>
      <c r="Y1802" s="110"/>
      <c r="Z1802" s="110"/>
      <c r="AA1802" s="110"/>
      <c r="AB1802" s="110"/>
      <c r="AC1802" s="56">
        <v>65</v>
      </c>
      <c r="AD1802" s="52"/>
      <c r="AE1802" s="52"/>
      <c r="AF1802" s="52"/>
      <c r="AG1802" s="52"/>
      <c r="AH1802" s="106"/>
      <c r="AI1802" s="59" t="s">
        <v>79</v>
      </c>
      <c r="AJ1802" s="69" t="s">
        <v>10</v>
      </c>
      <c r="AK1802" s="34" t="s">
        <v>10</v>
      </c>
      <c r="AL1802" s="26" t="s">
        <v>10</v>
      </c>
      <c r="AM1802" s="39"/>
      <c r="AN1802" s="115"/>
      <c r="AO1802" s="26" t="s">
        <v>10</v>
      </c>
      <c r="AQ1802" s="5"/>
      <c r="AS1802" s="37"/>
      <c r="AT1802" s="30"/>
      <c r="BE1802" s="21"/>
      <c r="BF1802" s="21"/>
      <c r="BG1802" s="21"/>
      <c r="BI1802" s="21"/>
      <c r="BJ1802" s="21"/>
      <c r="BK1802" s="21"/>
    </row>
    <row r="1803" spans="1:63" x14ac:dyDescent="0.25">
      <c r="A1803" s="50">
        <v>1792</v>
      </c>
      <c r="B1803" s="50"/>
      <c r="C1803" s="50" t="str">
        <f t="shared" si="522"/>
        <v>14173_3_4985</v>
      </c>
      <c r="D1803" s="50">
        <v>1</v>
      </c>
      <c r="E1803" s="51"/>
      <c r="F1803" s="76" t="str">
        <f t="shared" si="521"/>
        <v>14173_3</v>
      </c>
      <c r="G1803" s="80">
        <v>14173</v>
      </c>
      <c r="H1803" s="52">
        <v>3</v>
      </c>
      <c r="I1803" s="52">
        <v>4985</v>
      </c>
      <c r="J1803" s="53">
        <v>4985</v>
      </c>
      <c r="K1803" s="54">
        <v>4985</v>
      </c>
      <c r="L1803" s="54">
        <v>4985</v>
      </c>
      <c r="M1803" s="54"/>
      <c r="N1803" s="54"/>
      <c r="O1803" s="55"/>
      <c r="P1803" s="55"/>
      <c r="Q1803" s="55"/>
      <c r="R1803" s="55"/>
      <c r="S1803" s="52"/>
      <c r="T1803" s="52">
        <v>426</v>
      </c>
      <c r="U1803" s="52">
        <v>13</v>
      </c>
      <c r="V1803" s="52">
        <v>378</v>
      </c>
      <c r="W1803" s="52"/>
      <c r="X1803" s="52"/>
      <c r="Y1803" s="110"/>
      <c r="Z1803" s="110"/>
      <c r="AA1803" s="110"/>
      <c r="AB1803" s="110"/>
      <c r="AC1803" s="56">
        <v>35</v>
      </c>
      <c r="AD1803" s="52"/>
      <c r="AE1803" s="52"/>
      <c r="AF1803" s="52"/>
      <c r="AG1803" s="52"/>
      <c r="AH1803" s="106"/>
      <c r="AI1803" s="59" t="s">
        <v>80</v>
      </c>
      <c r="AJ1803" s="69" t="s">
        <v>10</v>
      </c>
      <c r="AK1803" s="34" t="s">
        <v>10</v>
      </c>
      <c r="AL1803" s="26" t="s">
        <v>10</v>
      </c>
      <c r="AM1803" s="39"/>
      <c r="AN1803" s="115"/>
      <c r="AO1803" s="26" t="s">
        <v>10</v>
      </c>
      <c r="AQ1803" s="5"/>
      <c r="AS1803" s="37"/>
      <c r="AT1803" s="30"/>
      <c r="BE1803" s="21"/>
      <c r="BF1803" s="21"/>
      <c r="BG1803" s="21"/>
      <c r="BI1803" s="21"/>
      <c r="BJ1803" s="21"/>
      <c r="BK1803" s="21"/>
    </row>
    <row r="1804" spans="1:63" x14ac:dyDescent="0.25">
      <c r="A1804" s="50">
        <v>1793</v>
      </c>
      <c r="B1804" s="50"/>
      <c r="C1804" s="50" t="str">
        <f t="shared" si="522"/>
        <v>14173_4_9795</v>
      </c>
      <c r="D1804" s="50">
        <v>1</v>
      </c>
      <c r="E1804" s="51"/>
      <c r="F1804" s="76" t="str">
        <f t="shared" ref="F1804:F1867" si="523">CONCATENATE(G1804,"_",H1804)</f>
        <v>14173_4</v>
      </c>
      <c r="G1804" s="80">
        <v>14173</v>
      </c>
      <c r="H1804" s="52">
        <v>4</v>
      </c>
      <c r="I1804" s="52">
        <v>9795</v>
      </c>
      <c r="J1804" s="53">
        <v>9795</v>
      </c>
      <c r="K1804" s="54">
        <v>9795</v>
      </c>
      <c r="L1804" s="54">
        <v>9795</v>
      </c>
      <c r="M1804" s="54"/>
      <c r="N1804" s="54"/>
      <c r="O1804" s="55"/>
      <c r="P1804" s="55"/>
      <c r="Q1804" s="55"/>
      <c r="R1804" s="55"/>
      <c r="S1804" s="52"/>
      <c r="T1804" s="52">
        <v>113</v>
      </c>
      <c r="U1804" s="52">
        <v>7</v>
      </c>
      <c r="V1804" s="52">
        <v>96</v>
      </c>
      <c r="W1804" s="52"/>
      <c r="X1804" s="52"/>
      <c r="Y1804" s="110"/>
      <c r="Z1804" s="110"/>
      <c r="AA1804" s="110"/>
      <c r="AB1804" s="110"/>
      <c r="AC1804" s="56">
        <v>20</v>
      </c>
      <c r="AD1804" s="52"/>
      <c r="AE1804" s="52"/>
      <c r="AF1804" s="52"/>
      <c r="AG1804" s="52"/>
      <c r="AH1804" s="106"/>
      <c r="AI1804" s="59" t="s">
        <v>80</v>
      </c>
      <c r="AJ1804" s="69" t="s">
        <v>10</v>
      </c>
      <c r="AK1804" s="34" t="s">
        <v>10</v>
      </c>
      <c r="AL1804" s="26" t="s">
        <v>10</v>
      </c>
      <c r="AM1804" s="39"/>
      <c r="AN1804" s="115"/>
      <c r="AO1804" s="26" t="s">
        <v>10</v>
      </c>
      <c r="AQ1804" s="5"/>
      <c r="AS1804" s="37"/>
      <c r="AT1804" s="30"/>
      <c r="BE1804" s="21"/>
      <c r="BF1804" s="21"/>
      <c r="BG1804" s="21"/>
      <c r="BI1804" s="21"/>
      <c r="BJ1804" s="21"/>
      <c r="BK1804" s="21"/>
    </row>
    <row r="1805" spans="1:63" x14ac:dyDescent="0.25">
      <c r="A1805" s="50">
        <v>1794</v>
      </c>
      <c r="B1805" s="50"/>
      <c r="C1805" s="50" t="str">
        <f t="shared" ref="C1805:C1868" si="524">CONCATENATE(G1805,"_",H1805,"_",I1805)</f>
        <v>14174_1_1302</v>
      </c>
      <c r="D1805" s="50">
        <v>1</v>
      </c>
      <c r="E1805" s="51"/>
      <c r="F1805" s="76" t="str">
        <f t="shared" si="523"/>
        <v>14174_1</v>
      </c>
      <c r="G1805" s="80">
        <v>14174</v>
      </c>
      <c r="H1805" s="52">
        <v>1</v>
      </c>
      <c r="I1805" s="52">
        <v>1302</v>
      </c>
      <c r="J1805" s="53">
        <v>1302</v>
      </c>
      <c r="K1805" s="54">
        <v>1302</v>
      </c>
      <c r="L1805" s="54">
        <v>1302</v>
      </c>
      <c r="M1805" s="54"/>
      <c r="N1805" s="54"/>
      <c r="O1805" s="55"/>
      <c r="P1805" s="55"/>
      <c r="Q1805" s="55"/>
      <c r="R1805" s="55"/>
      <c r="S1805" s="52"/>
      <c r="T1805" s="52">
        <v>1025</v>
      </c>
      <c r="U1805" s="52">
        <v>37</v>
      </c>
      <c r="V1805" s="52">
        <v>939</v>
      </c>
      <c r="W1805" s="52"/>
      <c r="X1805" s="52"/>
      <c r="Y1805" s="110"/>
      <c r="Z1805" s="110"/>
      <c r="AA1805" s="110"/>
      <c r="AB1805" s="110"/>
      <c r="AC1805" s="56">
        <v>55</v>
      </c>
      <c r="AD1805" s="52"/>
      <c r="AE1805" s="52"/>
      <c r="AF1805" s="52" t="s">
        <v>81</v>
      </c>
      <c r="AG1805" s="52" t="s">
        <v>81</v>
      </c>
      <c r="AH1805" s="106"/>
      <c r="AI1805" s="59" t="s">
        <v>79</v>
      </c>
      <c r="AJ1805" s="69" t="s">
        <v>10</v>
      </c>
      <c r="AK1805" s="34" t="s">
        <v>10</v>
      </c>
      <c r="AL1805" s="26" t="s">
        <v>10</v>
      </c>
      <c r="AM1805" s="39"/>
      <c r="AN1805" s="115"/>
      <c r="AO1805" s="26" t="s">
        <v>10</v>
      </c>
      <c r="AQ1805" s="5"/>
      <c r="AS1805" s="37"/>
      <c r="AT1805" s="30"/>
      <c r="BE1805" s="21"/>
      <c r="BF1805" s="21"/>
      <c r="BG1805" s="21"/>
      <c r="BI1805" s="21"/>
      <c r="BJ1805" s="21"/>
      <c r="BK1805" s="21"/>
    </row>
    <row r="1806" spans="1:63" x14ac:dyDescent="0.25">
      <c r="A1806" s="50">
        <v>1795</v>
      </c>
      <c r="B1806" s="50"/>
      <c r="C1806" s="50" t="str">
        <f t="shared" si="524"/>
        <v>14175_1_7555</v>
      </c>
      <c r="D1806" s="50">
        <v>1</v>
      </c>
      <c r="E1806" s="51"/>
      <c r="F1806" s="76" t="str">
        <f t="shared" si="523"/>
        <v>14175_1</v>
      </c>
      <c r="G1806" s="80">
        <v>14175</v>
      </c>
      <c r="H1806" s="52">
        <v>1</v>
      </c>
      <c r="I1806" s="52">
        <v>7555</v>
      </c>
      <c r="J1806" s="53">
        <v>7555</v>
      </c>
      <c r="K1806" s="54">
        <v>7555</v>
      </c>
      <c r="L1806" s="54">
        <v>7555</v>
      </c>
      <c r="M1806" s="54"/>
      <c r="N1806" s="54"/>
      <c r="O1806" s="55"/>
      <c r="P1806" s="55"/>
      <c r="Q1806" s="55"/>
      <c r="R1806" s="55"/>
      <c r="S1806" s="52"/>
      <c r="T1806" s="52">
        <v>40</v>
      </c>
      <c r="U1806" s="52">
        <v>1</v>
      </c>
      <c r="V1806" s="52">
        <v>30</v>
      </c>
      <c r="W1806" s="52"/>
      <c r="X1806" s="52"/>
      <c r="Y1806" s="110"/>
      <c r="Z1806" s="110"/>
      <c r="AA1806" s="110"/>
      <c r="AB1806" s="110"/>
      <c r="AC1806" s="56">
        <v>11</v>
      </c>
      <c r="AD1806" s="52"/>
      <c r="AE1806" s="52"/>
      <c r="AF1806" s="52"/>
      <c r="AG1806" s="52"/>
      <c r="AH1806" s="106"/>
      <c r="AI1806" s="59" t="s">
        <v>80</v>
      </c>
      <c r="AJ1806" s="69" t="s">
        <v>10</v>
      </c>
      <c r="AK1806" s="34" t="s">
        <v>10</v>
      </c>
      <c r="AL1806" s="26" t="s">
        <v>10</v>
      </c>
      <c r="AM1806" s="39"/>
      <c r="AN1806" s="115"/>
      <c r="AO1806" s="26" t="s">
        <v>10</v>
      </c>
      <c r="AQ1806" s="5"/>
      <c r="AS1806" s="37"/>
      <c r="AT1806" s="30"/>
      <c r="BE1806" s="21"/>
      <c r="BF1806" s="21"/>
      <c r="BG1806" s="21"/>
      <c r="BI1806" s="21"/>
      <c r="BJ1806" s="21"/>
      <c r="BK1806" s="21"/>
    </row>
    <row r="1807" spans="1:63" x14ac:dyDescent="0.25">
      <c r="A1807" s="50">
        <v>1796</v>
      </c>
      <c r="B1807" s="50"/>
      <c r="C1807" s="50" t="str">
        <f t="shared" si="524"/>
        <v>14177_1_6143</v>
      </c>
      <c r="D1807" s="50">
        <v>1</v>
      </c>
      <c r="E1807" s="51"/>
      <c r="F1807" s="76" t="str">
        <f t="shared" si="523"/>
        <v>14177_1</v>
      </c>
      <c r="G1807" s="80">
        <v>14177</v>
      </c>
      <c r="H1807" s="52">
        <v>1</v>
      </c>
      <c r="I1807" s="52">
        <v>6143</v>
      </c>
      <c r="J1807" s="53">
        <v>6143</v>
      </c>
      <c r="K1807" s="54">
        <v>6143</v>
      </c>
      <c r="L1807" s="54">
        <v>6143</v>
      </c>
      <c r="M1807" s="54"/>
      <c r="N1807" s="54"/>
      <c r="O1807" s="55"/>
      <c r="P1807" s="55"/>
      <c r="Q1807" s="55"/>
      <c r="R1807" s="55"/>
      <c r="S1807" s="52"/>
      <c r="T1807" s="52">
        <v>29</v>
      </c>
      <c r="U1807" s="52">
        <v>1</v>
      </c>
      <c r="V1807" s="52">
        <v>29</v>
      </c>
      <c r="W1807" s="52"/>
      <c r="X1807" s="52"/>
      <c r="Y1807" s="110"/>
      <c r="Z1807" s="110"/>
      <c r="AA1807" s="110"/>
      <c r="AB1807" s="110"/>
      <c r="AC1807" s="56">
        <v>3</v>
      </c>
      <c r="AD1807" s="52"/>
      <c r="AE1807" s="52"/>
      <c r="AF1807" s="52"/>
      <c r="AG1807" s="52"/>
      <c r="AH1807" s="106"/>
      <c r="AI1807" s="59" t="s">
        <v>80</v>
      </c>
      <c r="AJ1807" s="69" t="s">
        <v>10</v>
      </c>
      <c r="AK1807" s="34" t="s">
        <v>10</v>
      </c>
      <c r="AL1807" s="26" t="s">
        <v>10</v>
      </c>
      <c r="AM1807" s="39"/>
      <c r="AN1807" s="115"/>
      <c r="AO1807" s="26" t="s">
        <v>10</v>
      </c>
      <c r="AQ1807" s="5"/>
      <c r="AS1807" s="37"/>
      <c r="AT1807" s="30"/>
      <c r="BE1807" s="21"/>
      <c r="BF1807" s="21"/>
      <c r="BG1807" s="21"/>
      <c r="BI1807" s="21"/>
      <c r="BJ1807" s="21"/>
      <c r="BK1807" s="21"/>
    </row>
    <row r="1808" spans="1:63" x14ac:dyDescent="0.25">
      <c r="A1808" s="50">
        <v>1797</v>
      </c>
      <c r="B1808" s="50"/>
      <c r="C1808" s="50" t="str">
        <f t="shared" si="524"/>
        <v>14177_2_4238</v>
      </c>
      <c r="D1808" s="50">
        <v>1</v>
      </c>
      <c r="E1808" s="51"/>
      <c r="F1808" s="76" t="str">
        <f t="shared" si="523"/>
        <v>14177_2</v>
      </c>
      <c r="G1808" s="80">
        <v>14177</v>
      </c>
      <c r="H1808" s="52">
        <v>2</v>
      </c>
      <c r="I1808" s="52">
        <v>4238</v>
      </c>
      <c r="J1808" s="53">
        <v>4238</v>
      </c>
      <c r="K1808" s="54">
        <v>4238</v>
      </c>
      <c r="L1808" s="54">
        <v>4238</v>
      </c>
      <c r="M1808" s="54"/>
      <c r="N1808" s="54"/>
      <c r="O1808" s="55"/>
      <c r="P1808" s="55"/>
      <c r="Q1808" s="55"/>
      <c r="R1808" s="55"/>
      <c r="S1808" s="52"/>
      <c r="T1808" s="52">
        <v>29</v>
      </c>
      <c r="U1808" s="52">
        <v>1</v>
      </c>
      <c r="V1808" s="52">
        <v>29</v>
      </c>
      <c r="W1808" s="52"/>
      <c r="X1808" s="52"/>
      <c r="Y1808" s="110"/>
      <c r="Z1808" s="110"/>
      <c r="AA1808" s="110"/>
      <c r="AB1808" s="110"/>
      <c r="AC1808" s="56">
        <v>4</v>
      </c>
      <c r="AD1808" s="52"/>
      <c r="AE1808" s="52"/>
      <c r="AF1808" s="52"/>
      <c r="AG1808" s="52"/>
      <c r="AH1808" s="106"/>
      <c r="AI1808" s="59" t="s">
        <v>80</v>
      </c>
      <c r="AJ1808" s="69" t="s">
        <v>10</v>
      </c>
      <c r="AK1808" s="34" t="s">
        <v>10</v>
      </c>
      <c r="AL1808" s="26" t="s">
        <v>10</v>
      </c>
      <c r="AM1808" s="39"/>
      <c r="AN1808" s="115"/>
      <c r="AO1808" s="26" t="s">
        <v>10</v>
      </c>
      <c r="AQ1808" s="5"/>
      <c r="AS1808" s="37"/>
      <c r="AT1808" s="30"/>
      <c r="BE1808" s="21"/>
      <c r="BF1808" s="21"/>
      <c r="BG1808" s="21"/>
      <c r="BI1808" s="21"/>
      <c r="BJ1808" s="21"/>
      <c r="BK1808" s="21"/>
    </row>
    <row r="1809" spans="1:63" x14ac:dyDescent="0.25">
      <c r="A1809" s="50">
        <v>1798</v>
      </c>
      <c r="B1809" s="50"/>
      <c r="C1809" s="50" t="str">
        <f t="shared" si="524"/>
        <v>14178_1_5647</v>
      </c>
      <c r="D1809" s="50">
        <v>1</v>
      </c>
      <c r="E1809" s="51"/>
      <c r="F1809" s="76" t="str">
        <f t="shared" si="523"/>
        <v>14178_1</v>
      </c>
      <c r="G1809" s="80">
        <v>14178</v>
      </c>
      <c r="H1809" s="52">
        <v>1</v>
      </c>
      <c r="I1809" s="52">
        <v>5647</v>
      </c>
      <c r="J1809" s="53">
        <v>5647</v>
      </c>
      <c r="K1809" s="54">
        <v>5647</v>
      </c>
      <c r="L1809" s="54">
        <v>5647</v>
      </c>
      <c r="M1809" s="54"/>
      <c r="N1809" s="54"/>
      <c r="O1809" s="55"/>
      <c r="P1809" s="55"/>
      <c r="Q1809" s="55"/>
      <c r="R1809" s="55"/>
      <c r="S1809" s="52"/>
      <c r="T1809" s="52">
        <v>10</v>
      </c>
      <c r="U1809" s="52">
        <v>2</v>
      </c>
      <c r="V1809" s="52">
        <v>10</v>
      </c>
      <c r="W1809" s="52"/>
      <c r="X1809" s="52"/>
      <c r="Y1809" s="110"/>
      <c r="Z1809" s="110"/>
      <c r="AA1809" s="110"/>
      <c r="AB1809" s="110"/>
      <c r="AC1809" s="56">
        <v>2</v>
      </c>
      <c r="AD1809" s="52"/>
      <c r="AE1809" s="52"/>
      <c r="AF1809" s="52"/>
      <c r="AG1809" s="52"/>
      <c r="AH1809" s="106"/>
      <c r="AI1809" s="59" t="s">
        <v>80</v>
      </c>
      <c r="AJ1809" s="69" t="s">
        <v>10</v>
      </c>
      <c r="AK1809" s="34" t="s">
        <v>10</v>
      </c>
      <c r="AL1809" s="26" t="s">
        <v>10</v>
      </c>
      <c r="AM1809" s="39"/>
      <c r="AN1809" s="115"/>
      <c r="AO1809" s="26" t="s">
        <v>10</v>
      </c>
      <c r="AQ1809" s="5"/>
      <c r="AS1809" s="37"/>
      <c r="AT1809" s="30"/>
      <c r="BE1809" s="21"/>
      <c r="BF1809" s="21"/>
      <c r="BG1809" s="21"/>
      <c r="BI1809" s="21"/>
      <c r="BJ1809" s="21"/>
      <c r="BK1809" s="21"/>
    </row>
    <row r="1810" spans="1:63" x14ac:dyDescent="0.25">
      <c r="A1810" s="50">
        <v>1799</v>
      </c>
      <c r="B1810" s="50"/>
      <c r="C1810" s="50" t="str">
        <f t="shared" si="524"/>
        <v>14179_1_7402</v>
      </c>
      <c r="D1810" s="50">
        <v>1</v>
      </c>
      <c r="E1810" s="51"/>
      <c r="F1810" s="76" t="str">
        <f t="shared" si="523"/>
        <v>14179_1</v>
      </c>
      <c r="G1810" s="80">
        <v>14179</v>
      </c>
      <c r="H1810" s="52">
        <v>1</v>
      </c>
      <c r="I1810" s="52">
        <v>7402</v>
      </c>
      <c r="J1810" s="53">
        <v>7402</v>
      </c>
      <c r="K1810" s="54">
        <v>7402</v>
      </c>
      <c r="L1810" s="54">
        <v>7402</v>
      </c>
      <c r="M1810" s="54"/>
      <c r="N1810" s="54"/>
      <c r="O1810" s="55"/>
      <c r="P1810" s="55"/>
      <c r="Q1810" s="55"/>
      <c r="R1810" s="55"/>
      <c r="S1810" s="52"/>
      <c r="T1810" s="52">
        <v>60</v>
      </c>
      <c r="U1810" s="52">
        <v>8</v>
      </c>
      <c r="V1810" s="52">
        <v>55</v>
      </c>
      <c r="W1810" s="52"/>
      <c r="X1810" s="52"/>
      <c r="Y1810" s="110"/>
      <c r="Z1810" s="110"/>
      <c r="AA1810" s="110"/>
      <c r="AB1810" s="110"/>
      <c r="AC1810" s="56">
        <v>5</v>
      </c>
      <c r="AD1810" s="52"/>
      <c r="AE1810" s="52"/>
      <c r="AF1810" s="52"/>
      <c r="AG1810" s="52"/>
      <c r="AH1810" s="106"/>
      <c r="AI1810" s="59" t="s">
        <v>80</v>
      </c>
      <c r="AJ1810" s="69" t="s">
        <v>10</v>
      </c>
      <c r="AK1810" s="34" t="s">
        <v>10</v>
      </c>
      <c r="AL1810" s="26" t="s">
        <v>10</v>
      </c>
      <c r="AM1810" s="39"/>
      <c r="AN1810" s="115"/>
      <c r="AO1810" s="26" t="s">
        <v>10</v>
      </c>
      <c r="AQ1810" s="5"/>
      <c r="AS1810" s="37"/>
      <c r="AT1810" s="30"/>
      <c r="BE1810" s="21"/>
      <c r="BF1810" s="21"/>
      <c r="BG1810" s="21"/>
      <c r="BI1810" s="21"/>
      <c r="BJ1810" s="21"/>
      <c r="BK1810" s="21"/>
    </row>
    <row r="1811" spans="1:63" x14ac:dyDescent="0.25">
      <c r="A1811" s="50">
        <v>1800</v>
      </c>
      <c r="B1811" s="50"/>
      <c r="C1811" s="50" t="str">
        <f t="shared" si="524"/>
        <v>14179_2_6192</v>
      </c>
      <c r="D1811" s="50">
        <v>1</v>
      </c>
      <c r="E1811" s="51"/>
      <c r="F1811" s="76" t="str">
        <f t="shared" si="523"/>
        <v>14179_2</v>
      </c>
      <c r="G1811" s="80">
        <v>14179</v>
      </c>
      <c r="H1811" s="52">
        <v>2</v>
      </c>
      <c r="I1811" s="52">
        <v>6192</v>
      </c>
      <c r="J1811" s="53">
        <v>6192</v>
      </c>
      <c r="K1811" s="54">
        <v>6192</v>
      </c>
      <c r="L1811" s="54">
        <v>6192</v>
      </c>
      <c r="M1811" s="54"/>
      <c r="N1811" s="54"/>
      <c r="O1811" s="55"/>
      <c r="P1811" s="55"/>
      <c r="Q1811" s="55"/>
      <c r="R1811" s="55"/>
      <c r="S1811" s="52"/>
      <c r="T1811" s="52">
        <v>60</v>
      </c>
      <c r="U1811" s="52">
        <v>8</v>
      </c>
      <c r="V1811" s="52">
        <v>55</v>
      </c>
      <c r="W1811" s="52"/>
      <c r="X1811" s="52"/>
      <c r="Y1811" s="110"/>
      <c r="Z1811" s="110"/>
      <c r="AA1811" s="110"/>
      <c r="AB1811" s="110"/>
      <c r="AC1811" s="56">
        <v>3</v>
      </c>
      <c r="AD1811" s="52"/>
      <c r="AE1811" s="52"/>
      <c r="AF1811" s="52"/>
      <c r="AG1811" s="52"/>
      <c r="AH1811" s="106"/>
      <c r="AI1811" s="59" t="s">
        <v>80</v>
      </c>
      <c r="AJ1811" s="69" t="s">
        <v>10</v>
      </c>
      <c r="AK1811" s="34" t="s">
        <v>10</v>
      </c>
      <c r="AL1811" s="26" t="s">
        <v>10</v>
      </c>
      <c r="AM1811" s="39"/>
      <c r="AN1811" s="115"/>
      <c r="AO1811" s="26" t="s">
        <v>10</v>
      </c>
      <c r="AQ1811" s="5"/>
      <c r="AS1811" s="37"/>
      <c r="AT1811" s="30"/>
      <c r="BE1811" s="21"/>
      <c r="BF1811" s="21"/>
      <c r="BG1811" s="21"/>
      <c r="BI1811" s="21"/>
      <c r="BJ1811" s="21"/>
      <c r="BK1811" s="21"/>
    </row>
    <row r="1812" spans="1:63" x14ac:dyDescent="0.25">
      <c r="A1812" s="50">
        <v>1801</v>
      </c>
      <c r="B1812" s="50"/>
      <c r="C1812" s="50" t="str">
        <f t="shared" si="524"/>
        <v>14501_1_1826</v>
      </c>
      <c r="D1812" s="50">
        <v>1</v>
      </c>
      <c r="E1812" s="51"/>
      <c r="F1812" s="76" t="str">
        <f t="shared" si="523"/>
        <v>14501_1</v>
      </c>
      <c r="G1812" s="80">
        <v>14501</v>
      </c>
      <c r="H1812" s="52">
        <v>1</v>
      </c>
      <c r="I1812" s="52">
        <v>1826</v>
      </c>
      <c r="J1812" s="53">
        <v>1826</v>
      </c>
      <c r="K1812" s="54">
        <v>1826</v>
      </c>
      <c r="L1812" s="54">
        <v>1826</v>
      </c>
      <c r="M1812" s="54"/>
      <c r="N1812" s="54"/>
      <c r="O1812" s="55"/>
      <c r="P1812" s="55"/>
      <c r="Q1812" s="55"/>
      <c r="R1812" s="55"/>
      <c r="S1812" s="52"/>
      <c r="T1812" s="52">
        <v>201</v>
      </c>
      <c r="U1812" s="52">
        <v>46</v>
      </c>
      <c r="V1812" s="52">
        <v>252</v>
      </c>
      <c r="W1812" s="52"/>
      <c r="X1812" s="52"/>
      <c r="Y1812" s="110"/>
      <c r="Z1812" s="110"/>
      <c r="AA1812" s="110"/>
      <c r="AB1812" s="110"/>
      <c r="AC1812" s="56">
        <v>39</v>
      </c>
      <c r="AD1812" s="52"/>
      <c r="AE1812" s="52"/>
      <c r="AF1812" s="52"/>
      <c r="AG1812" s="52"/>
      <c r="AH1812" s="106"/>
      <c r="AI1812" s="59" t="s">
        <v>80</v>
      </c>
      <c r="AJ1812" s="69" t="s">
        <v>10</v>
      </c>
      <c r="AK1812" s="34" t="s">
        <v>10</v>
      </c>
      <c r="AL1812" s="26" t="s">
        <v>10</v>
      </c>
      <c r="AM1812" s="39"/>
      <c r="AN1812" s="115"/>
      <c r="AO1812" s="26" t="s">
        <v>10</v>
      </c>
      <c r="AQ1812" s="5"/>
      <c r="AS1812" s="37"/>
      <c r="AT1812" s="30"/>
      <c r="BE1812" s="21"/>
      <c r="BF1812" s="21"/>
      <c r="BG1812" s="21"/>
      <c r="BI1812" s="21"/>
      <c r="BJ1812" s="21"/>
      <c r="BK1812" s="21"/>
    </row>
    <row r="1813" spans="1:63" x14ac:dyDescent="0.25">
      <c r="A1813" s="50">
        <v>1802</v>
      </c>
      <c r="B1813" s="50"/>
      <c r="C1813" s="50" t="str">
        <f t="shared" si="524"/>
        <v>14501_3_841</v>
      </c>
      <c r="D1813" s="50">
        <v>1</v>
      </c>
      <c r="E1813" s="51"/>
      <c r="F1813" s="76" t="str">
        <f t="shared" si="523"/>
        <v>14501_3</v>
      </c>
      <c r="G1813" s="80">
        <v>14501</v>
      </c>
      <c r="H1813" s="52">
        <v>3</v>
      </c>
      <c r="I1813" s="52">
        <v>841</v>
      </c>
      <c r="J1813" s="53">
        <v>841</v>
      </c>
      <c r="K1813" s="54">
        <v>841</v>
      </c>
      <c r="L1813" s="54">
        <v>841</v>
      </c>
      <c r="M1813" s="54"/>
      <c r="N1813" s="54"/>
      <c r="O1813" s="55"/>
      <c r="P1813" s="55"/>
      <c r="Q1813" s="55"/>
      <c r="R1813" s="55"/>
      <c r="S1813" s="52"/>
      <c r="T1813" s="52">
        <v>51</v>
      </c>
      <c r="U1813" s="52">
        <v>4</v>
      </c>
      <c r="V1813" s="52">
        <v>61</v>
      </c>
      <c r="W1813" s="52"/>
      <c r="X1813" s="52"/>
      <c r="Y1813" s="110"/>
      <c r="Z1813" s="110"/>
      <c r="AA1813" s="110"/>
      <c r="AB1813" s="110"/>
      <c r="AC1813" s="56">
        <v>21</v>
      </c>
      <c r="AD1813" s="52"/>
      <c r="AE1813" s="52"/>
      <c r="AF1813" s="52"/>
      <c r="AG1813" s="52"/>
      <c r="AH1813" s="106"/>
      <c r="AI1813" s="59" t="s">
        <v>80</v>
      </c>
      <c r="AJ1813" s="69" t="s">
        <v>10</v>
      </c>
      <c r="AK1813" s="34" t="s">
        <v>10</v>
      </c>
      <c r="AL1813" s="26" t="s">
        <v>10</v>
      </c>
      <c r="AM1813" s="39"/>
      <c r="AN1813" s="115"/>
      <c r="AO1813" s="26" t="s">
        <v>10</v>
      </c>
      <c r="AQ1813" s="5"/>
      <c r="AS1813" s="37"/>
      <c r="AT1813" s="30"/>
      <c r="BE1813" s="21"/>
      <c r="BF1813" s="21"/>
      <c r="BG1813" s="21"/>
      <c r="BI1813" s="21"/>
      <c r="BJ1813" s="21"/>
      <c r="BK1813" s="21"/>
    </row>
    <row r="1814" spans="1:63" x14ac:dyDescent="0.25">
      <c r="A1814" s="50">
        <v>1803</v>
      </c>
      <c r="B1814" s="50"/>
      <c r="C1814" s="50" t="str">
        <f t="shared" si="524"/>
        <v>14504_2_3413</v>
      </c>
      <c r="D1814" s="50">
        <v>1</v>
      </c>
      <c r="E1814" s="51"/>
      <c r="F1814" s="76" t="str">
        <f t="shared" si="523"/>
        <v>14504_2</v>
      </c>
      <c r="G1814" s="80">
        <v>14504</v>
      </c>
      <c r="H1814" s="52">
        <v>2</v>
      </c>
      <c r="I1814" s="52">
        <v>3413</v>
      </c>
      <c r="J1814" s="53">
        <v>3413</v>
      </c>
      <c r="K1814" s="54">
        <v>3413</v>
      </c>
      <c r="L1814" s="54">
        <v>3413</v>
      </c>
      <c r="M1814" s="54"/>
      <c r="N1814" s="54"/>
      <c r="O1814" s="55"/>
      <c r="P1814" s="55"/>
      <c r="Q1814" s="55"/>
      <c r="R1814" s="55"/>
      <c r="S1814" s="52"/>
      <c r="T1814" s="52">
        <v>35</v>
      </c>
      <c r="U1814" s="52">
        <v>1</v>
      </c>
      <c r="V1814" s="52">
        <v>41</v>
      </c>
      <c r="W1814" s="52"/>
      <c r="X1814" s="52"/>
      <c r="Y1814" s="110"/>
      <c r="Z1814" s="110"/>
      <c r="AA1814" s="110"/>
      <c r="AB1814" s="110"/>
      <c r="AC1814" s="56">
        <v>15</v>
      </c>
      <c r="AD1814" s="52"/>
      <c r="AE1814" s="52"/>
      <c r="AF1814" s="52"/>
      <c r="AG1814" s="52"/>
      <c r="AH1814" s="106"/>
      <c r="AI1814" s="59" t="s">
        <v>80</v>
      </c>
      <c r="AJ1814" s="69" t="s">
        <v>10</v>
      </c>
      <c r="AK1814" s="34" t="s">
        <v>10</v>
      </c>
      <c r="AL1814" s="26" t="s">
        <v>10</v>
      </c>
      <c r="AM1814" s="39"/>
      <c r="AN1814" s="115"/>
      <c r="AO1814" s="26" t="s">
        <v>10</v>
      </c>
      <c r="AQ1814" s="5"/>
      <c r="AS1814" s="37"/>
      <c r="AT1814" s="30"/>
      <c r="BE1814" s="21"/>
      <c r="BF1814" s="21"/>
      <c r="BG1814" s="21"/>
      <c r="BI1814" s="21"/>
      <c r="BJ1814" s="21"/>
      <c r="BK1814" s="21"/>
    </row>
    <row r="1815" spans="1:63" x14ac:dyDescent="0.25">
      <c r="A1815" s="50">
        <v>1804</v>
      </c>
      <c r="B1815" s="50"/>
      <c r="C1815" s="50" t="str">
        <f t="shared" si="524"/>
        <v>14513_3_3938</v>
      </c>
      <c r="D1815" s="50">
        <v>1</v>
      </c>
      <c r="E1815" s="51"/>
      <c r="F1815" s="76" t="str">
        <f t="shared" si="523"/>
        <v>14513_3</v>
      </c>
      <c r="G1815" s="80">
        <v>14513</v>
      </c>
      <c r="H1815" s="52">
        <v>3</v>
      </c>
      <c r="I1815" s="52">
        <v>3938</v>
      </c>
      <c r="J1815" s="53">
        <v>3938</v>
      </c>
      <c r="K1815" s="54">
        <v>3938</v>
      </c>
      <c r="L1815" s="54">
        <v>3938</v>
      </c>
      <c r="M1815" s="54"/>
      <c r="N1815" s="54"/>
      <c r="O1815" s="55"/>
      <c r="P1815" s="55"/>
      <c r="Q1815" s="55"/>
      <c r="R1815" s="55"/>
      <c r="S1815" s="52"/>
      <c r="T1815" s="52">
        <v>135</v>
      </c>
      <c r="U1815" s="52">
        <v>6</v>
      </c>
      <c r="V1815" s="52">
        <v>130</v>
      </c>
      <c r="W1815" s="52"/>
      <c r="X1815" s="52"/>
      <c r="Y1815" s="110"/>
      <c r="Z1815" s="110"/>
      <c r="AA1815" s="110"/>
      <c r="AB1815" s="110"/>
      <c r="AC1815" s="56">
        <v>53</v>
      </c>
      <c r="AD1815" s="52"/>
      <c r="AE1815" s="52"/>
      <c r="AF1815" s="52"/>
      <c r="AG1815" s="52"/>
      <c r="AH1815" s="106"/>
      <c r="AI1815" s="59" t="s">
        <v>80</v>
      </c>
      <c r="AJ1815" s="69" t="s">
        <v>10</v>
      </c>
      <c r="AK1815" s="34" t="s">
        <v>10</v>
      </c>
      <c r="AL1815" s="26" t="s">
        <v>10</v>
      </c>
      <c r="AM1815" s="39"/>
      <c r="AN1815" s="115"/>
      <c r="AO1815" s="26" t="s">
        <v>10</v>
      </c>
      <c r="AQ1815" s="5"/>
      <c r="AS1815" s="37"/>
      <c r="AT1815" s="30"/>
      <c r="BE1815" s="21"/>
      <c r="BF1815" s="21"/>
      <c r="BG1815" s="21"/>
      <c r="BI1815" s="21"/>
      <c r="BJ1815" s="21"/>
      <c r="BK1815" s="21"/>
    </row>
    <row r="1816" spans="1:63" x14ac:dyDescent="0.25">
      <c r="A1816" s="50">
        <v>1805</v>
      </c>
      <c r="B1816" s="50"/>
      <c r="C1816" s="50" t="str">
        <f t="shared" si="524"/>
        <v>14553_2_6551</v>
      </c>
      <c r="D1816" s="50">
        <v>1</v>
      </c>
      <c r="E1816" s="51"/>
      <c r="F1816" s="76" t="str">
        <f t="shared" si="523"/>
        <v>14553_2</v>
      </c>
      <c r="G1816" s="80">
        <v>14553</v>
      </c>
      <c r="H1816" s="52">
        <v>2</v>
      </c>
      <c r="I1816" s="52">
        <v>6551</v>
      </c>
      <c r="J1816" s="53">
        <v>6551</v>
      </c>
      <c r="K1816" s="54">
        <v>6551</v>
      </c>
      <c r="L1816" s="54">
        <v>6551</v>
      </c>
      <c r="M1816" s="54"/>
      <c r="N1816" s="54"/>
      <c r="O1816" s="55"/>
      <c r="P1816" s="55"/>
      <c r="Q1816" s="55"/>
      <c r="R1816" s="55"/>
      <c r="S1816" s="52"/>
      <c r="T1816" s="52">
        <v>69</v>
      </c>
      <c r="U1816" s="52">
        <v>4</v>
      </c>
      <c r="V1816" s="52">
        <v>57</v>
      </c>
      <c r="W1816" s="52"/>
      <c r="X1816" s="52"/>
      <c r="Y1816" s="110"/>
      <c r="Z1816" s="110"/>
      <c r="AA1816" s="110"/>
      <c r="AB1816" s="110"/>
      <c r="AC1816" s="56">
        <v>9</v>
      </c>
      <c r="AD1816" s="52"/>
      <c r="AE1816" s="52"/>
      <c r="AF1816" s="52"/>
      <c r="AG1816" s="52"/>
      <c r="AH1816" s="106"/>
      <c r="AI1816" s="59" t="s">
        <v>80</v>
      </c>
      <c r="AJ1816" s="69" t="s">
        <v>10</v>
      </c>
      <c r="AK1816" s="34" t="s">
        <v>10</v>
      </c>
      <c r="AL1816" s="26" t="s">
        <v>10</v>
      </c>
      <c r="AM1816" s="39"/>
      <c r="AN1816" s="115"/>
      <c r="AO1816" s="26" t="s">
        <v>10</v>
      </c>
      <c r="AQ1816" s="5"/>
      <c r="AS1816" s="37"/>
      <c r="AT1816" s="30"/>
      <c r="BE1816" s="21"/>
      <c r="BF1816" s="21"/>
      <c r="BG1816" s="21"/>
      <c r="BI1816" s="21"/>
      <c r="BJ1816" s="21"/>
      <c r="BK1816" s="21"/>
    </row>
    <row r="1817" spans="1:63" x14ac:dyDescent="0.25">
      <c r="A1817" s="50">
        <v>1806</v>
      </c>
      <c r="B1817" s="50"/>
      <c r="C1817" s="50" t="str">
        <f t="shared" si="524"/>
        <v>14553_3_6206</v>
      </c>
      <c r="D1817" s="50">
        <v>1</v>
      </c>
      <c r="E1817" s="51"/>
      <c r="F1817" s="76" t="str">
        <f t="shared" si="523"/>
        <v>14553_3</v>
      </c>
      <c r="G1817" s="80">
        <v>14553</v>
      </c>
      <c r="H1817" s="52">
        <v>3</v>
      </c>
      <c r="I1817" s="52">
        <v>6206</v>
      </c>
      <c r="J1817" s="53">
        <v>6206</v>
      </c>
      <c r="K1817" s="54">
        <v>6206</v>
      </c>
      <c r="L1817" s="54">
        <v>6206</v>
      </c>
      <c r="M1817" s="54"/>
      <c r="N1817" s="54"/>
      <c r="O1817" s="55"/>
      <c r="P1817" s="55"/>
      <c r="Q1817" s="55"/>
      <c r="R1817" s="55"/>
      <c r="S1817" s="52"/>
      <c r="T1817" s="52">
        <v>69</v>
      </c>
      <c r="U1817" s="52">
        <v>4</v>
      </c>
      <c r="V1817" s="52">
        <v>57</v>
      </c>
      <c r="W1817" s="52"/>
      <c r="X1817" s="52"/>
      <c r="Y1817" s="110"/>
      <c r="Z1817" s="110"/>
      <c r="AA1817" s="110"/>
      <c r="AB1817" s="110"/>
      <c r="AC1817" s="56">
        <v>11</v>
      </c>
      <c r="AD1817" s="52"/>
      <c r="AE1817" s="52"/>
      <c r="AF1817" s="52"/>
      <c r="AG1817" s="52"/>
      <c r="AH1817" s="106"/>
      <c r="AI1817" s="59" t="s">
        <v>80</v>
      </c>
      <c r="AJ1817" s="69" t="s">
        <v>10</v>
      </c>
      <c r="AK1817" s="34" t="s">
        <v>10</v>
      </c>
      <c r="AL1817" s="26" t="s">
        <v>10</v>
      </c>
      <c r="AM1817" s="39"/>
      <c r="AN1817" s="115"/>
      <c r="AO1817" s="26" t="s">
        <v>10</v>
      </c>
      <c r="AQ1817" s="5"/>
      <c r="AS1817" s="37"/>
      <c r="AT1817" s="30"/>
      <c r="BE1817" s="21"/>
      <c r="BF1817" s="21"/>
      <c r="BG1817" s="21"/>
      <c r="BI1817" s="21"/>
      <c r="BJ1817" s="21"/>
      <c r="BK1817" s="21"/>
    </row>
    <row r="1818" spans="1:63" x14ac:dyDescent="0.25">
      <c r="A1818" s="50">
        <v>1807</v>
      </c>
      <c r="B1818" s="50"/>
      <c r="C1818" s="50" t="str">
        <f t="shared" si="524"/>
        <v>15001_1_3194</v>
      </c>
      <c r="D1818" s="50">
        <v>1</v>
      </c>
      <c r="E1818" s="51"/>
      <c r="F1818" s="76" t="str">
        <f t="shared" si="523"/>
        <v>15001_1</v>
      </c>
      <c r="G1818" s="80">
        <v>15001</v>
      </c>
      <c r="H1818" s="52">
        <v>1</v>
      </c>
      <c r="I1818" s="52">
        <v>3194</v>
      </c>
      <c r="J1818" s="53">
        <v>3194</v>
      </c>
      <c r="K1818" s="54">
        <v>3194</v>
      </c>
      <c r="L1818" s="54">
        <v>3194</v>
      </c>
      <c r="M1818" s="54"/>
      <c r="N1818" s="54"/>
      <c r="O1818" s="55"/>
      <c r="P1818" s="55"/>
      <c r="Q1818" s="55"/>
      <c r="R1818" s="55"/>
      <c r="S1818" s="52"/>
      <c r="T1818" s="52">
        <v>293</v>
      </c>
      <c r="U1818" s="52">
        <v>15</v>
      </c>
      <c r="V1818" s="52">
        <v>295</v>
      </c>
      <c r="W1818" s="52"/>
      <c r="X1818" s="52"/>
      <c r="Y1818" s="110" t="s">
        <v>66</v>
      </c>
      <c r="Z1818" s="110" t="s">
        <v>66</v>
      </c>
      <c r="AA1818" s="110" t="s">
        <v>71</v>
      </c>
      <c r="AB1818" s="110" t="s">
        <v>71</v>
      </c>
      <c r="AC1818" s="56">
        <v>30</v>
      </c>
      <c r="AD1818" s="52"/>
      <c r="AE1818" s="52"/>
      <c r="AF1818" s="52"/>
      <c r="AG1818" s="52"/>
      <c r="AH1818" s="106"/>
      <c r="AI1818" s="59" t="s">
        <v>80</v>
      </c>
      <c r="AJ1818" s="69" t="s">
        <v>9</v>
      </c>
      <c r="AK1818" s="34" t="s">
        <v>10</v>
      </c>
      <c r="AL1818" s="26" t="s">
        <v>10</v>
      </c>
      <c r="AM1818" s="39"/>
      <c r="AN1818" s="115"/>
      <c r="AO1818" s="26" t="s">
        <v>10</v>
      </c>
      <c r="AQ1818" s="5"/>
      <c r="AS1818" s="37"/>
      <c r="AT1818" s="30"/>
      <c r="BE1818" s="21" t="s">
        <v>10</v>
      </c>
      <c r="BF1818" s="21" t="s">
        <v>10</v>
      </c>
      <c r="BG1818" s="21" t="s">
        <v>10</v>
      </c>
      <c r="BI1818" s="21" t="s">
        <v>10</v>
      </c>
      <c r="BJ1818" s="21" t="s">
        <v>10</v>
      </c>
      <c r="BK1818" s="21" t="s">
        <v>10</v>
      </c>
    </row>
    <row r="1819" spans="1:63" x14ac:dyDescent="0.25">
      <c r="A1819" s="50">
        <v>1808</v>
      </c>
      <c r="B1819" s="50"/>
      <c r="C1819" s="50" t="str">
        <f t="shared" si="524"/>
        <v>15001_2_4850</v>
      </c>
      <c r="D1819" s="50">
        <v>1</v>
      </c>
      <c r="E1819" s="51"/>
      <c r="F1819" s="76" t="str">
        <f t="shared" si="523"/>
        <v>15001_2</v>
      </c>
      <c r="G1819" s="80">
        <v>15001</v>
      </c>
      <c r="H1819" s="52">
        <v>2</v>
      </c>
      <c r="I1819" s="52">
        <v>4850</v>
      </c>
      <c r="J1819" s="53">
        <v>4850</v>
      </c>
      <c r="K1819" s="54">
        <v>4850</v>
      </c>
      <c r="L1819" s="54">
        <v>4850</v>
      </c>
      <c r="M1819" s="54"/>
      <c r="N1819" s="54"/>
      <c r="O1819" s="55"/>
      <c r="P1819" s="55"/>
      <c r="Q1819" s="55"/>
      <c r="R1819" s="55"/>
      <c r="S1819" s="52"/>
      <c r="T1819" s="52">
        <v>293</v>
      </c>
      <c r="U1819" s="52">
        <v>15</v>
      </c>
      <c r="V1819" s="52">
        <v>295</v>
      </c>
      <c r="W1819" s="52"/>
      <c r="X1819" s="52"/>
      <c r="Y1819" s="110" t="s">
        <v>66</v>
      </c>
      <c r="Z1819" s="110" t="s">
        <v>66</v>
      </c>
      <c r="AA1819" s="110" t="s">
        <v>71</v>
      </c>
      <c r="AB1819" s="110" t="s">
        <v>71</v>
      </c>
      <c r="AC1819" s="56">
        <v>42</v>
      </c>
      <c r="AD1819" s="52"/>
      <c r="AE1819" s="52"/>
      <c r="AF1819" s="52"/>
      <c r="AG1819" s="52"/>
      <c r="AH1819" s="106"/>
      <c r="AI1819" s="59" t="s">
        <v>80</v>
      </c>
      <c r="AJ1819" s="69" t="s">
        <v>9</v>
      </c>
      <c r="AK1819" s="34" t="s">
        <v>10</v>
      </c>
      <c r="AL1819" s="26" t="s">
        <v>10</v>
      </c>
      <c r="AM1819" s="39"/>
      <c r="AN1819" s="115"/>
      <c r="AO1819" s="26" t="s">
        <v>10</v>
      </c>
      <c r="AQ1819" s="5"/>
      <c r="AS1819" s="37"/>
      <c r="AT1819" s="30"/>
      <c r="BE1819" s="21" t="s">
        <v>10</v>
      </c>
      <c r="BF1819" s="21" t="s">
        <v>10</v>
      </c>
      <c r="BG1819" s="21" t="s">
        <v>10</v>
      </c>
      <c r="BI1819" s="21" t="s">
        <v>10</v>
      </c>
      <c r="BJ1819" s="21" t="s">
        <v>10</v>
      </c>
      <c r="BK1819" s="21" t="s">
        <v>10</v>
      </c>
    </row>
    <row r="1820" spans="1:63" x14ac:dyDescent="0.25">
      <c r="A1820" s="50">
        <v>1809</v>
      </c>
      <c r="B1820" s="50"/>
      <c r="C1820" s="50" t="str">
        <f t="shared" si="524"/>
        <v>15002_1_7266</v>
      </c>
      <c r="D1820" s="50">
        <v>1</v>
      </c>
      <c r="E1820" s="51"/>
      <c r="F1820" s="76" t="str">
        <f t="shared" si="523"/>
        <v>15002_1</v>
      </c>
      <c r="G1820" s="80">
        <v>15002</v>
      </c>
      <c r="H1820" s="52">
        <v>1</v>
      </c>
      <c r="I1820" s="52">
        <v>7266</v>
      </c>
      <c r="J1820" s="53">
        <v>7266</v>
      </c>
      <c r="K1820" s="54">
        <v>7266</v>
      </c>
      <c r="L1820" s="54">
        <v>7266</v>
      </c>
      <c r="M1820" s="54"/>
      <c r="N1820" s="54"/>
      <c r="O1820" s="55"/>
      <c r="P1820" s="55"/>
      <c r="Q1820" s="55"/>
      <c r="R1820" s="55"/>
      <c r="S1820" s="52"/>
      <c r="T1820" s="52">
        <v>336</v>
      </c>
      <c r="U1820" s="52">
        <v>13</v>
      </c>
      <c r="V1820" s="52">
        <v>323</v>
      </c>
      <c r="W1820" s="52"/>
      <c r="X1820" s="52"/>
      <c r="Y1820" s="110"/>
      <c r="Z1820" s="110"/>
      <c r="AA1820" s="110"/>
      <c r="AB1820" s="110"/>
      <c r="AC1820" s="56">
        <v>30</v>
      </c>
      <c r="AD1820" s="52"/>
      <c r="AE1820" s="52"/>
      <c r="AF1820" s="52"/>
      <c r="AG1820" s="52"/>
      <c r="AH1820" s="106"/>
      <c r="AI1820" s="59" t="s">
        <v>80</v>
      </c>
      <c r="AJ1820" s="69" t="s">
        <v>10</v>
      </c>
      <c r="AK1820" s="34" t="s">
        <v>10</v>
      </c>
      <c r="AL1820" s="26" t="s">
        <v>10</v>
      </c>
      <c r="AM1820" s="39"/>
      <c r="AN1820" s="115"/>
      <c r="AO1820" s="26" t="s">
        <v>10</v>
      </c>
      <c r="AQ1820" s="5"/>
      <c r="AS1820" s="37"/>
      <c r="AT1820" s="30"/>
      <c r="BE1820" s="21"/>
      <c r="BF1820" s="21"/>
      <c r="BG1820" s="21"/>
      <c r="BI1820" s="21"/>
      <c r="BJ1820" s="21"/>
      <c r="BK1820" s="21"/>
    </row>
    <row r="1821" spans="1:63" x14ac:dyDescent="0.25">
      <c r="A1821" s="50">
        <v>1810</v>
      </c>
      <c r="B1821" s="50"/>
      <c r="C1821" s="50" t="str">
        <f t="shared" si="524"/>
        <v>15002_2_7114</v>
      </c>
      <c r="D1821" s="50">
        <v>1</v>
      </c>
      <c r="E1821" s="51"/>
      <c r="F1821" s="76" t="str">
        <f t="shared" si="523"/>
        <v>15002_2</v>
      </c>
      <c r="G1821" s="80">
        <v>15002</v>
      </c>
      <c r="H1821" s="52">
        <v>2</v>
      </c>
      <c r="I1821" s="52">
        <v>7114</v>
      </c>
      <c r="J1821" s="53">
        <v>7114</v>
      </c>
      <c r="K1821" s="54">
        <v>7114</v>
      </c>
      <c r="L1821" s="54">
        <v>7114</v>
      </c>
      <c r="M1821" s="54"/>
      <c r="N1821" s="54"/>
      <c r="O1821" s="55"/>
      <c r="P1821" s="55"/>
      <c r="Q1821" s="55"/>
      <c r="R1821" s="55"/>
      <c r="S1821" s="52"/>
      <c r="T1821" s="52">
        <v>85</v>
      </c>
      <c r="U1821" s="52">
        <v>4</v>
      </c>
      <c r="V1821" s="52">
        <v>74</v>
      </c>
      <c r="W1821" s="52"/>
      <c r="X1821" s="52"/>
      <c r="Y1821" s="110"/>
      <c r="Z1821" s="110"/>
      <c r="AA1821" s="110"/>
      <c r="AB1821" s="110"/>
      <c r="AC1821" s="56">
        <v>20</v>
      </c>
      <c r="AD1821" s="52"/>
      <c r="AE1821" s="52"/>
      <c r="AF1821" s="52"/>
      <c r="AG1821" s="52"/>
      <c r="AH1821" s="106"/>
      <c r="AI1821" s="59" t="s">
        <v>80</v>
      </c>
      <c r="AJ1821" s="69" t="s">
        <v>10</v>
      </c>
      <c r="AK1821" s="34" t="s">
        <v>10</v>
      </c>
      <c r="AL1821" s="26" t="s">
        <v>10</v>
      </c>
      <c r="AM1821" s="39"/>
      <c r="AN1821" s="115"/>
      <c r="AO1821" s="26" t="s">
        <v>10</v>
      </c>
      <c r="AQ1821" s="5"/>
      <c r="AS1821" s="37"/>
      <c r="AT1821" s="30"/>
      <c r="BE1821" s="21"/>
      <c r="BF1821" s="21"/>
      <c r="BG1821" s="21"/>
      <c r="BI1821" s="21"/>
      <c r="BJ1821" s="21"/>
      <c r="BK1821" s="21"/>
    </row>
    <row r="1822" spans="1:63" x14ac:dyDescent="0.25">
      <c r="A1822" s="50">
        <v>1811</v>
      </c>
      <c r="B1822" s="50"/>
      <c r="C1822" s="50" t="str">
        <f t="shared" si="524"/>
        <v>15007_1_5161</v>
      </c>
      <c r="D1822" s="50">
        <v>1</v>
      </c>
      <c r="E1822" s="51"/>
      <c r="F1822" s="76" t="str">
        <f t="shared" si="523"/>
        <v>15007_1</v>
      </c>
      <c r="G1822" s="80">
        <v>15007</v>
      </c>
      <c r="H1822" s="52">
        <v>1</v>
      </c>
      <c r="I1822" s="52">
        <v>5161</v>
      </c>
      <c r="J1822" s="53">
        <v>5161</v>
      </c>
      <c r="K1822" s="54">
        <v>5161</v>
      </c>
      <c r="L1822" s="54">
        <v>5161</v>
      </c>
      <c r="M1822" s="54"/>
      <c r="N1822" s="54"/>
      <c r="O1822" s="55"/>
      <c r="P1822" s="55"/>
      <c r="Q1822" s="55"/>
      <c r="R1822" s="55"/>
      <c r="S1822" s="52"/>
      <c r="T1822" s="52">
        <v>844</v>
      </c>
      <c r="U1822" s="52">
        <v>75</v>
      </c>
      <c r="V1822" s="52">
        <v>956</v>
      </c>
      <c r="W1822" s="52"/>
      <c r="X1822" s="52"/>
      <c r="Y1822" s="110"/>
      <c r="Z1822" s="110"/>
      <c r="AA1822" s="110"/>
      <c r="AB1822" s="110"/>
      <c r="AC1822" s="56">
        <v>70</v>
      </c>
      <c r="AD1822" s="52"/>
      <c r="AE1822" s="52"/>
      <c r="AF1822" s="52" t="s">
        <v>81</v>
      </c>
      <c r="AG1822" s="52"/>
      <c r="AH1822" s="106"/>
      <c r="AI1822" s="59" t="s">
        <v>78</v>
      </c>
      <c r="AJ1822" s="69" t="s">
        <v>10</v>
      </c>
      <c r="AK1822" s="34" t="s">
        <v>10</v>
      </c>
      <c r="AL1822" s="26" t="s">
        <v>10</v>
      </c>
      <c r="AM1822" s="39"/>
      <c r="AN1822" s="115"/>
      <c r="AO1822" s="26" t="s">
        <v>10</v>
      </c>
      <c r="AQ1822" s="5"/>
      <c r="AS1822" s="37"/>
      <c r="AT1822" s="30"/>
      <c r="BE1822" s="21"/>
      <c r="BF1822" s="21"/>
      <c r="BG1822" s="21"/>
      <c r="BI1822" s="21"/>
      <c r="BJ1822" s="21"/>
      <c r="BK1822" s="21"/>
    </row>
    <row r="1823" spans="1:63" x14ac:dyDescent="0.25">
      <c r="A1823" s="50">
        <v>1812</v>
      </c>
      <c r="B1823" s="50"/>
      <c r="C1823" s="50" t="str">
        <f t="shared" si="524"/>
        <v>15008_1_2509</v>
      </c>
      <c r="D1823" s="50">
        <v>1</v>
      </c>
      <c r="E1823" s="51"/>
      <c r="F1823" s="76" t="str">
        <f t="shared" si="523"/>
        <v>15008_1</v>
      </c>
      <c r="G1823" s="80">
        <v>15008</v>
      </c>
      <c r="H1823" s="52">
        <v>1</v>
      </c>
      <c r="I1823" s="52">
        <v>2509</v>
      </c>
      <c r="J1823" s="53">
        <v>2509</v>
      </c>
      <c r="K1823" s="54">
        <v>2509</v>
      </c>
      <c r="L1823" s="54">
        <v>2509</v>
      </c>
      <c r="M1823" s="54"/>
      <c r="N1823" s="54"/>
      <c r="O1823" s="55"/>
      <c r="P1823" s="55"/>
      <c r="Q1823" s="55"/>
      <c r="R1823" s="55"/>
      <c r="S1823" s="52"/>
      <c r="T1823" s="52">
        <v>1118</v>
      </c>
      <c r="U1823" s="52">
        <v>31</v>
      </c>
      <c r="V1823" s="52">
        <v>1127</v>
      </c>
      <c r="W1823" s="52"/>
      <c r="X1823" s="52"/>
      <c r="Y1823" s="110"/>
      <c r="Z1823" s="110"/>
      <c r="AA1823" s="110"/>
      <c r="AB1823" s="110"/>
      <c r="AC1823" s="56">
        <v>60</v>
      </c>
      <c r="AD1823" s="52"/>
      <c r="AE1823" s="52"/>
      <c r="AF1823" s="52" t="s">
        <v>81</v>
      </c>
      <c r="AG1823" s="52"/>
      <c r="AH1823" s="106"/>
      <c r="AI1823" s="59" t="s">
        <v>75</v>
      </c>
      <c r="AJ1823" s="69" t="s">
        <v>10</v>
      </c>
      <c r="AK1823" s="34" t="s">
        <v>10</v>
      </c>
      <c r="AL1823" s="26" t="s">
        <v>10</v>
      </c>
      <c r="AM1823" s="39"/>
      <c r="AN1823" s="115"/>
      <c r="AO1823" s="26" t="s">
        <v>10</v>
      </c>
      <c r="AQ1823" s="5"/>
      <c r="AS1823" s="37"/>
      <c r="AT1823" s="30"/>
      <c r="BE1823" s="21"/>
      <c r="BF1823" s="21"/>
      <c r="BG1823" s="21"/>
      <c r="BI1823" s="21"/>
      <c r="BJ1823" s="21"/>
      <c r="BK1823" s="21"/>
    </row>
    <row r="1824" spans="1:63" x14ac:dyDescent="0.25">
      <c r="A1824" s="50">
        <v>1813</v>
      </c>
      <c r="B1824" s="50"/>
      <c r="C1824" s="50" t="str">
        <f t="shared" si="524"/>
        <v>15013_1_5425</v>
      </c>
      <c r="D1824" s="50">
        <v>1</v>
      </c>
      <c r="E1824" s="51"/>
      <c r="F1824" s="76" t="str">
        <f t="shared" si="523"/>
        <v>15013_1</v>
      </c>
      <c r="G1824" s="80">
        <v>15013</v>
      </c>
      <c r="H1824" s="52">
        <v>1</v>
      </c>
      <c r="I1824" s="52">
        <v>5425</v>
      </c>
      <c r="J1824" s="53">
        <v>5425</v>
      </c>
      <c r="K1824" s="54">
        <v>5425</v>
      </c>
      <c r="L1824" s="54">
        <v>5425</v>
      </c>
      <c r="M1824" s="54"/>
      <c r="N1824" s="54"/>
      <c r="O1824" s="55"/>
      <c r="P1824" s="55"/>
      <c r="Q1824" s="55"/>
      <c r="R1824" s="55"/>
      <c r="S1824" s="52"/>
      <c r="T1824" s="52">
        <v>772</v>
      </c>
      <c r="U1824" s="52">
        <v>36</v>
      </c>
      <c r="V1824" s="52">
        <v>770</v>
      </c>
      <c r="W1824" s="52"/>
      <c r="X1824" s="52"/>
      <c r="Y1824" s="110"/>
      <c r="Z1824" s="110"/>
      <c r="AA1824" s="110"/>
      <c r="AB1824" s="110"/>
      <c r="AC1824" s="56">
        <v>44</v>
      </c>
      <c r="AD1824" s="52"/>
      <c r="AE1824" s="52"/>
      <c r="AF1824" s="52"/>
      <c r="AG1824" s="52"/>
      <c r="AH1824" s="106"/>
      <c r="AI1824" s="59" t="s">
        <v>79</v>
      </c>
      <c r="AJ1824" s="69" t="s">
        <v>10</v>
      </c>
      <c r="AK1824" s="34" t="s">
        <v>10</v>
      </c>
      <c r="AL1824" s="26" t="s">
        <v>10</v>
      </c>
      <c r="AM1824" s="39"/>
      <c r="AN1824" s="115"/>
      <c r="AO1824" s="26" t="s">
        <v>10</v>
      </c>
      <c r="AQ1824" s="5"/>
      <c r="AS1824" s="37"/>
      <c r="AT1824" s="30"/>
      <c r="BE1824" s="21"/>
      <c r="BF1824" s="21"/>
      <c r="BG1824" s="21"/>
      <c r="BI1824" s="21"/>
      <c r="BJ1824" s="21"/>
      <c r="BK1824" s="21"/>
    </row>
    <row r="1825" spans="1:63" x14ac:dyDescent="0.25">
      <c r="A1825" s="50">
        <v>1814</v>
      </c>
      <c r="B1825" s="50"/>
      <c r="C1825" s="50" t="str">
        <f t="shared" si="524"/>
        <v>15013_2_6410</v>
      </c>
      <c r="D1825" s="50">
        <v>1</v>
      </c>
      <c r="E1825" s="51"/>
      <c r="F1825" s="76" t="str">
        <f t="shared" si="523"/>
        <v>15013_2</v>
      </c>
      <c r="G1825" s="80">
        <v>15013</v>
      </c>
      <c r="H1825" s="52">
        <v>2</v>
      </c>
      <c r="I1825" s="52">
        <v>6410</v>
      </c>
      <c r="J1825" s="53">
        <v>6410</v>
      </c>
      <c r="K1825" s="54">
        <v>6410</v>
      </c>
      <c r="L1825" s="54">
        <v>6410</v>
      </c>
      <c r="M1825" s="54"/>
      <c r="N1825" s="54"/>
      <c r="O1825" s="55"/>
      <c r="P1825" s="55"/>
      <c r="Q1825" s="55"/>
      <c r="R1825" s="55"/>
      <c r="S1825" s="52"/>
      <c r="T1825" s="52">
        <v>335</v>
      </c>
      <c r="U1825" s="52">
        <v>12</v>
      </c>
      <c r="V1825" s="52">
        <v>314</v>
      </c>
      <c r="W1825" s="52"/>
      <c r="X1825" s="52"/>
      <c r="Y1825" s="110"/>
      <c r="Z1825" s="110"/>
      <c r="AA1825" s="110"/>
      <c r="AB1825" s="110"/>
      <c r="AC1825" s="56">
        <v>41</v>
      </c>
      <c r="AD1825" s="52"/>
      <c r="AE1825" s="52"/>
      <c r="AF1825" s="52"/>
      <c r="AG1825" s="52"/>
      <c r="AH1825" s="106"/>
      <c r="AI1825" s="59" t="s">
        <v>80</v>
      </c>
      <c r="AJ1825" s="69" t="s">
        <v>10</v>
      </c>
      <c r="AK1825" s="34" t="s">
        <v>10</v>
      </c>
      <c r="AL1825" s="26" t="s">
        <v>10</v>
      </c>
      <c r="AM1825" s="39"/>
      <c r="AN1825" s="115"/>
      <c r="AO1825" s="26" t="s">
        <v>10</v>
      </c>
      <c r="AQ1825" s="5"/>
      <c r="AS1825" s="37"/>
      <c r="AT1825" s="30"/>
      <c r="BE1825" s="21"/>
      <c r="BF1825" s="21"/>
      <c r="BG1825" s="21"/>
      <c r="BI1825" s="21"/>
      <c r="BJ1825" s="21"/>
      <c r="BK1825" s="21"/>
    </row>
    <row r="1826" spans="1:63" x14ac:dyDescent="0.25">
      <c r="A1826" s="50">
        <v>1815</v>
      </c>
      <c r="B1826" s="50"/>
      <c r="C1826" s="50" t="str">
        <f t="shared" si="524"/>
        <v>15013_3_6971</v>
      </c>
      <c r="D1826" s="50">
        <v>1</v>
      </c>
      <c r="E1826" s="51"/>
      <c r="F1826" s="76" t="str">
        <f t="shared" si="523"/>
        <v>15013_3</v>
      </c>
      <c r="G1826" s="80">
        <v>15013</v>
      </c>
      <c r="H1826" s="52">
        <v>3</v>
      </c>
      <c r="I1826" s="52">
        <v>6971</v>
      </c>
      <c r="J1826" s="53">
        <v>6971</v>
      </c>
      <c r="K1826" s="54">
        <v>6971</v>
      </c>
      <c r="L1826" s="54">
        <v>6971</v>
      </c>
      <c r="M1826" s="54"/>
      <c r="N1826" s="54"/>
      <c r="O1826" s="55"/>
      <c r="P1826" s="55"/>
      <c r="Q1826" s="55"/>
      <c r="R1826" s="55"/>
      <c r="S1826" s="52"/>
      <c r="T1826" s="52">
        <v>99</v>
      </c>
      <c r="U1826" s="52">
        <v>5</v>
      </c>
      <c r="V1826" s="52">
        <v>83</v>
      </c>
      <c r="W1826" s="52"/>
      <c r="X1826" s="52"/>
      <c r="Y1826" s="110"/>
      <c r="Z1826" s="110"/>
      <c r="AA1826" s="110"/>
      <c r="AB1826" s="110"/>
      <c r="AC1826" s="56">
        <v>14</v>
      </c>
      <c r="AD1826" s="52"/>
      <c r="AE1826" s="52"/>
      <c r="AF1826" s="52"/>
      <c r="AG1826" s="52"/>
      <c r="AH1826" s="106"/>
      <c r="AI1826" s="59" t="s">
        <v>80</v>
      </c>
      <c r="AJ1826" s="69" t="s">
        <v>10</v>
      </c>
      <c r="AK1826" s="34" t="s">
        <v>10</v>
      </c>
      <c r="AL1826" s="26" t="s">
        <v>10</v>
      </c>
      <c r="AM1826" s="39"/>
      <c r="AN1826" s="115"/>
      <c r="AO1826" s="26" t="s">
        <v>10</v>
      </c>
      <c r="AQ1826" s="5"/>
      <c r="AS1826" s="37"/>
      <c r="AT1826" s="30"/>
      <c r="BE1826" s="21"/>
      <c r="BF1826" s="21"/>
      <c r="BG1826" s="21"/>
      <c r="BI1826" s="21"/>
      <c r="BJ1826" s="21"/>
      <c r="BK1826" s="21"/>
    </row>
    <row r="1827" spans="1:63" x14ac:dyDescent="0.25">
      <c r="A1827" s="50">
        <v>1816</v>
      </c>
      <c r="B1827" s="50"/>
      <c r="C1827" s="50" t="str">
        <f t="shared" si="524"/>
        <v>15013_4_4068</v>
      </c>
      <c r="D1827" s="50">
        <v>1</v>
      </c>
      <c r="E1827" s="51"/>
      <c r="F1827" s="76" t="str">
        <f t="shared" si="523"/>
        <v>15013_4</v>
      </c>
      <c r="G1827" s="80">
        <v>15013</v>
      </c>
      <c r="H1827" s="52">
        <v>4</v>
      </c>
      <c r="I1827" s="52">
        <v>4068</v>
      </c>
      <c r="J1827" s="53">
        <v>4068</v>
      </c>
      <c r="K1827" s="54">
        <v>4068</v>
      </c>
      <c r="L1827" s="54">
        <v>4068</v>
      </c>
      <c r="M1827" s="54"/>
      <c r="N1827" s="54"/>
      <c r="O1827" s="55"/>
      <c r="P1827" s="55"/>
      <c r="Q1827" s="55"/>
      <c r="R1827" s="55"/>
      <c r="S1827" s="52"/>
      <c r="T1827" s="52">
        <v>99</v>
      </c>
      <c r="U1827" s="52">
        <v>5</v>
      </c>
      <c r="V1827" s="52">
        <v>83</v>
      </c>
      <c r="W1827" s="52"/>
      <c r="X1827" s="52"/>
      <c r="Y1827" s="110"/>
      <c r="Z1827" s="110"/>
      <c r="AA1827" s="110"/>
      <c r="AB1827" s="110"/>
      <c r="AC1827" s="56">
        <v>17</v>
      </c>
      <c r="AD1827" s="52"/>
      <c r="AE1827" s="52"/>
      <c r="AF1827" s="52"/>
      <c r="AG1827" s="52"/>
      <c r="AH1827" s="106"/>
      <c r="AI1827" s="59" t="s">
        <v>80</v>
      </c>
      <c r="AJ1827" s="69" t="s">
        <v>10</v>
      </c>
      <c r="AK1827" s="34" t="s">
        <v>10</v>
      </c>
      <c r="AL1827" s="26" t="s">
        <v>10</v>
      </c>
      <c r="AM1827" s="39"/>
      <c r="AN1827" s="115"/>
      <c r="AO1827" s="26" t="s">
        <v>10</v>
      </c>
      <c r="AQ1827" s="5"/>
      <c r="AS1827" s="37"/>
      <c r="AT1827" s="30"/>
      <c r="BE1827" s="21"/>
      <c r="BF1827" s="21"/>
      <c r="BG1827" s="21"/>
      <c r="BI1827" s="21"/>
      <c r="BJ1827" s="21"/>
      <c r="BK1827" s="21"/>
    </row>
    <row r="1828" spans="1:63" x14ac:dyDescent="0.25">
      <c r="A1828" s="50">
        <v>1817</v>
      </c>
      <c r="B1828" s="50"/>
      <c r="C1828" s="50" t="str">
        <f t="shared" si="524"/>
        <v>15014_1_7603</v>
      </c>
      <c r="D1828" s="50">
        <v>1</v>
      </c>
      <c r="E1828" s="51"/>
      <c r="F1828" s="76" t="str">
        <f t="shared" si="523"/>
        <v>15014_1</v>
      </c>
      <c r="G1828" s="80">
        <v>15014</v>
      </c>
      <c r="H1828" s="52">
        <v>1</v>
      </c>
      <c r="I1828" s="52">
        <v>7603</v>
      </c>
      <c r="J1828" s="53">
        <v>7603</v>
      </c>
      <c r="K1828" s="54">
        <v>7603</v>
      </c>
      <c r="L1828" s="54">
        <v>7603</v>
      </c>
      <c r="M1828" s="54"/>
      <c r="N1828" s="54"/>
      <c r="O1828" s="55"/>
      <c r="P1828" s="55"/>
      <c r="Q1828" s="55"/>
      <c r="R1828" s="55"/>
      <c r="S1828" s="52"/>
      <c r="T1828" s="52">
        <v>114</v>
      </c>
      <c r="U1828" s="52">
        <v>7</v>
      </c>
      <c r="V1828" s="52">
        <v>108</v>
      </c>
      <c r="W1828" s="52"/>
      <c r="X1828" s="52"/>
      <c r="Y1828" s="110"/>
      <c r="Z1828" s="110"/>
      <c r="AA1828" s="110"/>
      <c r="AB1828" s="110"/>
      <c r="AC1828" s="56">
        <v>48</v>
      </c>
      <c r="AD1828" s="52"/>
      <c r="AE1828" s="52"/>
      <c r="AF1828" s="52"/>
      <c r="AG1828" s="52"/>
      <c r="AH1828" s="106"/>
      <c r="AI1828" s="59" t="s">
        <v>80</v>
      </c>
      <c r="AJ1828" s="69" t="s">
        <v>10</v>
      </c>
      <c r="AK1828" s="34" t="s">
        <v>10</v>
      </c>
      <c r="AL1828" s="26" t="s">
        <v>10</v>
      </c>
      <c r="AM1828" s="39"/>
      <c r="AN1828" s="115"/>
      <c r="AO1828" s="26" t="s">
        <v>10</v>
      </c>
      <c r="AQ1828" s="5"/>
      <c r="AS1828" s="37"/>
      <c r="AT1828" s="30"/>
      <c r="BE1828" s="21"/>
      <c r="BF1828" s="21"/>
      <c r="BG1828" s="21"/>
      <c r="BI1828" s="21"/>
      <c r="BJ1828" s="21"/>
      <c r="BK1828" s="21"/>
    </row>
    <row r="1829" spans="1:63" x14ac:dyDescent="0.25">
      <c r="A1829" s="50">
        <v>1818</v>
      </c>
      <c r="B1829" s="50"/>
      <c r="C1829" s="50" t="str">
        <f t="shared" si="524"/>
        <v>15014_2_7921</v>
      </c>
      <c r="D1829" s="50">
        <v>1</v>
      </c>
      <c r="E1829" s="51"/>
      <c r="F1829" s="76" t="str">
        <f t="shared" si="523"/>
        <v>15014_2</v>
      </c>
      <c r="G1829" s="80">
        <v>15014</v>
      </c>
      <c r="H1829" s="52">
        <v>2</v>
      </c>
      <c r="I1829" s="52">
        <v>7921</v>
      </c>
      <c r="J1829" s="53">
        <v>7921</v>
      </c>
      <c r="K1829" s="54">
        <v>7921</v>
      </c>
      <c r="L1829" s="54">
        <v>7921</v>
      </c>
      <c r="M1829" s="54"/>
      <c r="N1829" s="54"/>
      <c r="O1829" s="55"/>
      <c r="P1829" s="55"/>
      <c r="Q1829" s="55"/>
      <c r="R1829" s="55"/>
      <c r="S1829" s="52"/>
      <c r="T1829" s="52">
        <v>114</v>
      </c>
      <c r="U1829" s="52">
        <v>7</v>
      </c>
      <c r="V1829" s="52">
        <v>108</v>
      </c>
      <c r="W1829" s="52"/>
      <c r="X1829" s="52"/>
      <c r="Y1829" s="110"/>
      <c r="Z1829" s="110"/>
      <c r="AA1829" s="110"/>
      <c r="AB1829" s="110"/>
      <c r="AC1829" s="56">
        <v>30</v>
      </c>
      <c r="AD1829" s="52"/>
      <c r="AE1829" s="52"/>
      <c r="AF1829" s="52"/>
      <c r="AG1829" s="52"/>
      <c r="AH1829" s="106"/>
      <c r="AI1829" s="59" t="s">
        <v>80</v>
      </c>
      <c r="AJ1829" s="69" t="s">
        <v>10</v>
      </c>
      <c r="AK1829" s="34" t="s">
        <v>10</v>
      </c>
      <c r="AL1829" s="26" t="s">
        <v>10</v>
      </c>
      <c r="AM1829" s="39"/>
      <c r="AN1829" s="115"/>
      <c r="AO1829" s="26" t="s">
        <v>10</v>
      </c>
      <c r="AQ1829" s="5"/>
      <c r="AS1829" s="37"/>
      <c r="AT1829" s="30"/>
      <c r="BE1829" s="21"/>
      <c r="BF1829" s="21"/>
      <c r="BG1829" s="21"/>
      <c r="BI1829" s="21"/>
      <c r="BJ1829" s="21"/>
      <c r="BK1829" s="21"/>
    </row>
    <row r="1830" spans="1:63" x14ac:dyDescent="0.25">
      <c r="A1830" s="50">
        <v>1819</v>
      </c>
      <c r="B1830" s="50"/>
      <c r="C1830" s="50" t="str">
        <f t="shared" si="524"/>
        <v>15015_1_5477</v>
      </c>
      <c r="D1830" s="50">
        <v>1</v>
      </c>
      <c r="E1830" s="51"/>
      <c r="F1830" s="76" t="str">
        <f t="shared" si="523"/>
        <v>15015_1</v>
      </c>
      <c r="G1830" s="80">
        <v>15015</v>
      </c>
      <c r="H1830" s="52">
        <v>1</v>
      </c>
      <c r="I1830" s="52">
        <v>5477</v>
      </c>
      <c r="J1830" s="53">
        <v>5477</v>
      </c>
      <c r="K1830" s="54">
        <v>5477</v>
      </c>
      <c r="L1830" s="54">
        <v>5477</v>
      </c>
      <c r="M1830" s="54"/>
      <c r="N1830" s="54"/>
      <c r="O1830" s="55"/>
      <c r="P1830" s="55"/>
      <c r="Q1830" s="55"/>
      <c r="R1830" s="55"/>
      <c r="S1830" s="52"/>
      <c r="T1830" s="52">
        <v>149</v>
      </c>
      <c r="U1830" s="52">
        <v>6</v>
      </c>
      <c r="V1830" s="52">
        <v>146</v>
      </c>
      <c r="W1830" s="52"/>
      <c r="X1830" s="52"/>
      <c r="Y1830" s="110"/>
      <c r="Z1830" s="110"/>
      <c r="AA1830" s="110"/>
      <c r="AB1830" s="110"/>
      <c r="AC1830" s="56">
        <v>22</v>
      </c>
      <c r="AD1830" s="52"/>
      <c r="AE1830" s="52"/>
      <c r="AF1830" s="52"/>
      <c r="AG1830" s="52"/>
      <c r="AH1830" s="106"/>
      <c r="AI1830" s="59" t="s">
        <v>80</v>
      </c>
      <c r="AJ1830" s="69" t="s">
        <v>10</v>
      </c>
      <c r="AK1830" s="34" t="s">
        <v>10</v>
      </c>
      <c r="AL1830" s="26" t="s">
        <v>10</v>
      </c>
      <c r="AM1830" s="39"/>
      <c r="AN1830" s="115"/>
      <c r="AO1830" s="26" t="s">
        <v>10</v>
      </c>
      <c r="AQ1830" s="5"/>
      <c r="AS1830" s="37"/>
      <c r="AT1830" s="30"/>
      <c r="BE1830" s="21"/>
      <c r="BF1830" s="21"/>
      <c r="BG1830" s="21"/>
      <c r="BI1830" s="21"/>
      <c r="BJ1830" s="21"/>
      <c r="BK1830" s="21"/>
    </row>
    <row r="1831" spans="1:63" x14ac:dyDescent="0.25">
      <c r="A1831" s="50">
        <v>1820</v>
      </c>
      <c r="B1831" s="50"/>
      <c r="C1831" s="50" t="str">
        <f t="shared" si="524"/>
        <v>15016_1_3066</v>
      </c>
      <c r="D1831" s="50">
        <v>1</v>
      </c>
      <c r="E1831" s="51"/>
      <c r="F1831" s="76" t="str">
        <f t="shared" si="523"/>
        <v>15016_1</v>
      </c>
      <c r="G1831" s="80">
        <v>15016</v>
      </c>
      <c r="H1831" s="52">
        <v>1</v>
      </c>
      <c r="I1831" s="52">
        <v>3066</v>
      </c>
      <c r="J1831" s="53">
        <v>3066</v>
      </c>
      <c r="K1831" s="54">
        <v>3066</v>
      </c>
      <c r="L1831" s="54">
        <v>3066</v>
      </c>
      <c r="M1831" s="54"/>
      <c r="N1831" s="54"/>
      <c r="O1831" s="55"/>
      <c r="P1831" s="55"/>
      <c r="Q1831" s="55"/>
      <c r="R1831" s="55"/>
      <c r="S1831" s="52"/>
      <c r="T1831" s="52">
        <v>59</v>
      </c>
      <c r="U1831" s="52">
        <v>3</v>
      </c>
      <c r="V1831" s="52">
        <v>57</v>
      </c>
      <c r="W1831" s="52"/>
      <c r="X1831" s="52"/>
      <c r="Y1831" s="110"/>
      <c r="Z1831" s="110"/>
      <c r="AA1831" s="110"/>
      <c r="AB1831" s="110"/>
      <c r="AC1831" s="56">
        <v>17</v>
      </c>
      <c r="AD1831" s="52"/>
      <c r="AE1831" s="52"/>
      <c r="AF1831" s="52"/>
      <c r="AG1831" s="52"/>
      <c r="AH1831" s="106"/>
      <c r="AI1831" s="59" t="s">
        <v>80</v>
      </c>
      <c r="AJ1831" s="69" t="s">
        <v>10</v>
      </c>
      <c r="AK1831" s="34" t="s">
        <v>10</v>
      </c>
      <c r="AL1831" s="26" t="s">
        <v>10</v>
      </c>
      <c r="AM1831" s="39"/>
      <c r="AN1831" s="115"/>
      <c r="AO1831" s="26" t="s">
        <v>10</v>
      </c>
      <c r="AQ1831" s="5"/>
      <c r="AS1831" s="37"/>
      <c r="AT1831" s="30"/>
      <c r="BE1831" s="21"/>
      <c r="BF1831" s="21"/>
      <c r="BG1831" s="21"/>
      <c r="BI1831" s="21"/>
      <c r="BJ1831" s="21"/>
      <c r="BK1831" s="21"/>
    </row>
    <row r="1832" spans="1:63" x14ac:dyDescent="0.25">
      <c r="A1832" s="50">
        <v>1821</v>
      </c>
      <c r="B1832" s="50"/>
      <c r="C1832" s="50" t="str">
        <f t="shared" si="524"/>
        <v>15017_1_4169</v>
      </c>
      <c r="D1832" s="50">
        <v>1</v>
      </c>
      <c r="E1832" s="51"/>
      <c r="F1832" s="76" t="str">
        <f t="shared" si="523"/>
        <v>15017_1</v>
      </c>
      <c r="G1832" s="80">
        <v>15017</v>
      </c>
      <c r="H1832" s="52">
        <v>1</v>
      </c>
      <c r="I1832" s="52">
        <v>4169</v>
      </c>
      <c r="J1832" s="53">
        <v>4169</v>
      </c>
      <c r="K1832" s="54">
        <v>4169</v>
      </c>
      <c r="L1832" s="54">
        <v>4169</v>
      </c>
      <c r="M1832" s="54"/>
      <c r="N1832" s="54"/>
      <c r="O1832" s="55"/>
      <c r="P1832" s="55"/>
      <c r="Q1832" s="55"/>
      <c r="R1832" s="55"/>
      <c r="S1832" s="52"/>
      <c r="T1832" s="52">
        <v>92</v>
      </c>
      <c r="U1832" s="52">
        <v>7</v>
      </c>
      <c r="V1832" s="52">
        <v>92</v>
      </c>
      <c r="W1832" s="52"/>
      <c r="X1832" s="52"/>
      <c r="Y1832" s="110"/>
      <c r="Z1832" s="110"/>
      <c r="AA1832" s="110"/>
      <c r="AB1832" s="110"/>
      <c r="AC1832" s="56">
        <v>8</v>
      </c>
      <c r="AD1832" s="52"/>
      <c r="AE1832" s="52"/>
      <c r="AF1832" s="52"/>
      <c r="AG1832" s="52"/>
      <c r="AH1832" s="106"/>
      <c r="AI1832" s="59" t="s">
        <v>80</v>
      </c>
      <c r="AJ1832" s="69" t="s">
        <v>10</v>
      </c>
      <c r="AK1832" s="34" t="s">
        <v>10</v>
      </c>
      <c r="AL1832" s="26" t="s">
        <v>10</v>
      </c>
      <c r="AM1832" s="39"/>
      <c r="AN1832" s="115"/>
      <c r="AO1832" s="26" t="s">
        <v>10</v>
      </c>
      <c r="AQ1832" s="5"/>
      <c r="AS1832" s="37"/>
      <c r="AT1832" s="30"/>
      <c r="BE1832" s="21"/>
      <c r="BF1832" s="21"/>
      <c r="BG1832" s="21"/>
      <c r="BI1832" s="21"/>
      <c r="BJ1832" s="21"/>
      <c r="BK1832" s="21"/>
    </row>
    <row r="1833" spans="1:63" x14ac:dyDescent="0.25">
      <c r="A1833" s="50">
        <v>1822</v>
      </c>
      <c r="B1833" s="50"/>
      <c r="C1833" s="50" t="str">
        <f t="shared" si="524"/>
        <v>15017_2_5573</v>
      </c>
      <c r="D1833" s="50">
        <v>1</v>
      </c>
      <c r="E1833" s="51"/>
      <c r="F1833" s="76" t="str">
        <f t="shared" si="523"/>
        <v>15017_2</v>
      </c>
      <c r="G1833" s="80">
        <v>15017</v>
      </c>
      <c r="H1833" s="52">
        <v>2</v>
      </c>
      <c r="I1833" s="52">
        <v>5573</v>
      </c>
      <c r="J1833" s="53">
        <v>5573</v>
      </c>
      <c r="K1833" s="54">
        <v>5573</v>
      </c>
      <c r="L1833" s="54">
        <v>5573</v>
      </c>
      <c r="M1833" s="54"/>
      <c r="N1833" s="54"/>
      <c r="O1833" s="55"/>
      <c r="P1833" s="55"/>
      <c r="Q1833" s="55"/>
      <c r="R1833" s="55"/>
      <c r="S1833" s="52"/>
      <c r="T1833" s="52">
        <v>30</v>
      </c>
      <c r="U1833" s="52">
        <v>2</v>
      </c>
      <c r="V1833" s="52">
        <v>26</v>
      </c>
      <c r="W1833" s="52"/>
      <c r="X1833" s="52"/>
      <c r="Y1833" s="110"/>
      <c r="Z1833" s="110"/>
      <c r="AA1833" s="110"/>
      <c r="AB1833" s="110"/>
      <c r="AC1833" s="56">
        <v>7</v>
      </c>
      <c r="AD1833" s="52"/>
      <c r="AE1833" s="52"/>
      <c r="AF1833" s="52"/>
      <c r="AG1833" s="52"/>
      <c r="AH1833" s="106"/>
      <c r="AI1833" s="59" t="s">
        <v>80</v>
      </c>
      <c r="AJ1833" s="69" t="s">
        <v>10</v>
      </c>
      <c r="AK1833" s="34" t="s">
        <v>10</v>
      </c>
      <c r="AL1833" s="26" t="s">
        <v>10</v>
      </c>
      <c r="AM1833" s="39"/>
      <c r="AN1833" s="115"/>
      <c r="AO1833" s="26" t="s">
        <v>10</v>
      </c>
      <c r="AQ1833" s="5"/>
      <c r="AS1833" s="37"/>
      <c r="AT1833" s="30"/>
      <c r="BE1833" s="21"/>
      <c r="BF1833" s="21"/>
      <c r="BG1833" s="21"/>
      <c r="BI1833" s="21"/>
      <c r="BJ1833" s="21"/>
      <c r="BK1833" s="21"/>
    </row>
    <row r="1834" spans="1:63" x14ac:dyDescent="0.25">
      <c r="A1834" s="50">
        <v>1823</v>
      </c>
      <c r="B1834" s="50"/>
      <c r="C1834" s="50" t="str">
        <f t="shared" si="524"/>
        <v>15018_1_5980</v>
      </c>
      <c r="D1834" s="50">
        <v>1</v>
      </c>
      <c r="E1834" s="51"/>
      <c r="F1834" s="76" t="str">
        <f t="shared" si="523"/>
        <v>15018_1</v>
      </c>
      <c r="G1834" s="80">
        <v>15018</v>
      </c>
      <c r="H1834" s="52">
        <v>1</v>
      </c>
      <c r="I1834" s="52">
        <v>5980</v>
      </c>
      <c r="J1834" s="53">
        <v>5980</v>
      </c>
      <c r="K1834" s="54">
        <v>5980</v>
      </c>
      <c r="L1834" s="54">
        <v>5980</v>
      </c>
      <c r="M1834" s="54"/>
      <c r="N1834" s="54"/>
      <c r="O1834" s="55"/>
      <c r="P1834" s="55"/>
      <c r="Q1834" s="55"/>
      <c r="R1834" s="55"/>
      <c r="S1834" s="52"/>
      <c r="T1834" s="52">
        <v>102</v>
      </c>
      <c r="U1834" s="52">
        <v>4</v>
      </c>
      <c r="V1834" s="52">
        <v>105</v>
      </c>
      <c r="W1834" s="52"/>
      <c r="X1834" s="52"/>
      <c r="Y1834" s="110"/>
      <c r="Z1834" s="110"/>
      <c r="AA1834" s="110"/>
      <c r="AB1834" s="110"/>
      <c r="AC1834" s="56">
        <v>7</v>
      </c>
      <c r="AD1834" s="52"/>
      <c r="AE1834" s="52"/>
      <c r="AF1834" s="52"/>
      <c r="AG1834" s="52"/>
      <c r="AH1834" s="106"/>
      <c r="AI1834" s="59" t="s">
        <v>80</v>
      </c>
      <c r="AJ1834" s="69" t="s">
        <v>10</v>
      </c>
      <c r="AK1834" s="34" t="s">
        <v>10</v>
      </c>
      <c r="AL1834" s="26" t="s">
        <v>10</v>
      </c>
      <c r="AM1834" s="39"/>
      <c r="AN1834" s="115"/>
      <c r="AO1834" s="26" t="s">
        <v>10</v>
      </c>
      <c r="AQ1834" s="5"/>
      <c r="AS1834" s="37"/>
      <c r="AT1834" s="30"/>
      <c r="BE1834" s="21"/>
      <c r="BF1834" s="21"/>
      <c r="BG1834" s="21"/>
      <c r="BI1834" s="21"/>
      <c r="BJ1834" s="21"/>
      <c r="BK1834" s="21"/>
    </row>
    <row r="1835" spans="1:63" x14ac:dyDescent="0.25">
      <c r="A1835" s="50">
        <v>1824</v>
      </c>
      <c r="B1835" s="50"/>
      <c r="C1835" s="50" t="str">
        <f t="shared" si="524"/>
        <v>15018_2_6314</v>
      </c>
      <c r="D1835" s="50">
        <v>1</v>
      </c>
      <c r="E1835" s="51"/>
      <c r="F1835" s="76" t="str">
        <f t="shared" si="523"/>
        <v>15018_2</v>
      </c>
      <c r="G1835" s="80">
        <v>15018</v>
      </c>
      <c r="H1835" s="52">
        <v>2</v>
      </c>
      <c r="I1835" s="52">
        <v>6314</v>
      </c>
      <c r="J1835" s="53">
        <v>6314</v>
      </c>
      <c r="K1835" s="54">
        <v>6314</v>
      </c>
      <c r="L1835" s="54">
        <v>6314</v>
      </c>
      <c r="M1835" s="54"/>
      <c r="N1835" s="54"/>
      <c r="O1835" s="55"/>
      <c r="P1835" s="55"/>
      <c r="Q1835" s="55"/>
      <c r="R1835" s="55"/>
      <c r="S1835" s="52"/>
      <c r="T1835" s="52">
        <v>42</v>
      </c>
      <c r="U1835" s="52">
        <v>4</v>
      </c>
      <c r="V1835" s="52">
        <v>45</v>
      </c>
      <c r="W1835" s="52"/>
      <c r="X1835" s="52"/>
      <c r="Y1835" s="110"/>
      <c r="Z1835" s="110"/>
      <c r="AA1835" s="110"/>
      <c r="AB1835" s="110"/>
      <c r="AC1835" s="56">
        <v>15</v>
      </c>
      <c r="AD1835" s="52"/>
      <c r="AE1835" s="52"/>
      <c r="AF1835" s="52"/>
      <c r="AG1835" s="52"/>
      <c r="AH1835" s="106"/>
      <c r="AI1835" s="59" t="s">
        <v>80</v>
      </c>
      <c r="AJ1835" s="69" t="s">
        <v>10</v>
      </c>
      <c r="AK1835" s="34" t="s">
        <v>10</v>
      </c>
      <c r="AL1835" s="26" t="s">
        <v>10</v>
      </c>
      <c r="AM1835" s="39"/>
      <c r="AN1835" s="115"/>
      <c r="AO1835" s="26" t="s">
        <v>10</v>
      </c>
      <c r="AQ1835" s="5"/>
      <c r="AS1835" s="37"/>
      <c r="AT1835" s="30"/>
      <c r="BE1835" s="21"/>
      <c r="BF1835" s="21"/>
      <c r="BG1835" s="21"/>
      <c r="BI1835" s="21"/>
      <c r="BJ1835" s="21"/>
      <c r="BK1835" s="21"/>
    </row>
    <row r="1836" spans="1:63" x14ac:dyDescent="0.25">
      <c r="A1836" s="50">
        <v>1825</v>
      </c>
      <c r="B1836" s="50"/>
      <c r="C1836" s="50" t="str">
        <f t="shared" si="524"/>
        <v>15019_1_3346</v>
      </c>
      <c r="D1836" s="50">
        <v>1</v>
      </c>
      <c r="E1836" s="51"/>
      <c r="F1836" s="76" t="str">
        <f t="shared" si="523"/>
        <v>15019_1</v>
      </c>
      <c r="G1836" s="80">
        <v>15019</v>
      </c>
      <c r="H1836" s="52">
        <v>1</v>
      </c>
      <c r="I1836" s="52">
        <v>3346</v>
      </c>
      <c r="J1836" s="53">
        <v>3346</v>
      </c>
      <c r="K1836" s="54">
        <v>3346</v>
      </c>
      <c r="L1836" s="54">
        <v>3346</v>
      </c>
      <c r="M1836" s="54"/>
      <c r="N1836" s="54"/>
      <c r="O1836" s="55"/>
      <c r="P1836" s="55"/>
      <c r="Q1836" s="55"/>
      <c r="R1836" s="55"/>
      <c r="S1836" s="52"/>
      <c r="T1836" s="52">
        <v>111</v>
      </c>
      <c r="U1836" s="52">
        <v>9</v>
      </c>
      <c r="V1836" s="52">
        <v>107</v>
      </c>
      <c r="W1836" s="52"/>
      <c r="X1836" s="52"/>
      <c r="Y1836" s="110"/>
      <c r="Z1836" s="110"/>
      <c r="AA1836" s="110"/>
      <c r="AB1836" s="110"/>
      <c r="AC1836" s="56">
        <v>35</v>
      </c>
      <c r="AD1836" s="52"/>
      <c r="AE1836" s="52"/>
      <c r="AF1836" s="52"/>
      <c r="AG1836" s="52"/>
      <c r="AH1836" s="106"/>
      <c r="AI1836" s="59" t="s">
        <v>80</v>
      </c>
      <c r="AJ1836" s="69" t="s">
        <v>10</v>
      </c>
      <c r="AK1836" s="34" t="s">
        <v>10</v>
      </c>
      <c r="AL1836" s="26" t="s">
        <v>10</v>
      </c>
      <c r="AM1836" s="39"/>
      <c r="AN1836" s="115"/>
      <c r="AO1836" s="26" t="s">
        <v>10</v>
      </c>
      <c r="AQ1836" s="5"/>
      <c r="AS1836" s="37"/>
      <c r="AT1836" s="30"/>
      <c r="BE1836" s="21"/>
      <c r="BF1836" s="21"/>
      <c r="BG1836" s="21"/>
      <c r="BI1836" s="21"/>
      <c r="BJ1836" s="21"/>
      <c r="BK1836" s="21"/>
    </row>
    <row r="1837" spans="1:63" x14ac:dyDescent="0.25">
      <c r="A1837" s="50">
        <v>1826</v>
      </c>
      <c r="B1837" s="50"/>
      <c r="C1837" s="50" t="str">
        <f t="shared" si="524"/>
        <v>15019_2_5002</v>
      </c>
      <c r="D1837" s="50">
        <v>1</v>
      </c>
      <c r="E1837" s="51"/>
      <c r="F1837" s="76" t="str">
        <f t="shared" si="523"/>
        <v>15019_2</v>
      </c>
      <c r="G1837" s="80">
        <v>15019</v>
      </c>
      <c r="H1837" s="52">
        <v>2</v>
      </c>
      <c r="I1837" s="52">
        <v>5002</v>
      </c>
      <c r="J1837" s="53">
        <v>5002</v>
      </c>
      <c r="K1837" s="54">
        <v>5002</v>
      </c>
      <c r="L1837" s="54">
        <v>5002</v>
      </c>
      <c r="M1837" s="54"/>
      <c r="N1837" s="54"/>
      <c r="O1837" s="55"/>
      <c r="P1837" s="55"/>
      <c r="Q1837" s="55"/>
      <c r="R1837" s="55"/>
      <c r="S1837" s="52"/>
      <c r="T1837" s="52">
        <v>111</v>
      </c>
      <c r="U1837" s="52">
        <v>9</v>
      </c>
      <c r="V1837" s="52">
        <v>107</v>
      </c>
      <c r="W1837" s="52"/>
      <c r="X1837" s="52"/>
      <c r="Y1837" s="110"/>
      <c r="Z1837" s="110"/>
      <c r="AA1837" s="110"/>
      <c r="AB1837" s="110"/>
      <c r="AC1837" s="56">
        <v>17</v>
      </c>
      <c r="AD1837" s="52"/>
      <c r="AE1837" s="52"/>
      <c r="AF1837" s="52"/>
      <c r="AG1837" s="52"/>
      <c r="AH1837" s="106"/>
      <c r="AI1837" s="59" t="s">
        <v>80</v>
      </c>
      <c r="AJ1837" s="69" t="s">
        <v>10</v>
      </c>
      <c r="AK1837" s="34" t="s">
        <v>10</v>
      </c>
      <c r="AL1837" s="26" t="s">
        <v>10</v>
      </c>
      <c r="AM1837" s="39"/>
      <c r="AN1837" s="115"/>
      <c r="AO1837" s="26" t="s">
        <v>10</v>
      </c>
      <c r="AQ1837" s="5"/>
      <c r="AS1837" s="37"/>
      <c r="AT1837" s="30"/>
      <c r="BE1837" s="21"/>
      <c r="BF1837" s="21"/>
      <c r="BG1837" s="21"/>
      <c r="BI1837" s="21"/>
      <c r="BJ1837" s="21"/>
      <c r="BK1837" s="21"/>
    </row>
    <row r="1838" spans="1:63" x14ac:dyDescent="0.25">
      <c r="A1838" s="50">
        <v>1827</v>
      </c>
      <c r="B1838" s="50"/>
      <c r="C1838" s="50" t="str">
        <f t="shared" si="524"/>
        <v>15020_2_2377</v>
      </c>
      <c r="D1838" s="50">
        <v>1</v>
      </c>
      <c r="E1838" s="51"/>
      <c r="F1838" s="76" t="str">
        <f t="shared" si="523"/>
        <v>15020_2</v>
      </c>
      <c r="G1838" s="80">
        <v>15020</v>
      </c>
      <c r="H1838" s="52">
        <v>2</v>
      </c>
      <c r="I1838" s="52">
        <v>2377</v>
      </c>
      <c r="J1838" s="53">
        <v>2377</v>
      </c>
      <c r="K1838" s="54">
        <v>2377</v>
      </c>
      <c r="L1838" s="54">
        <v>2377</v>
      </c>
      <c r="M1838" s="54"/>
      <c r="N1838" s="54"/>
      <c r="O1838" s="55"/>
      <c r="P1838" s="55"/>
      <c r="Q1838" s="55"/>
      <c r="R1838" s="55"/>
      <c r="S1838" s="52"/>
      <c r="T1838" s="52">
        <v>57</v>
      </c>
      <c r="U1838" s="52">
        <v>4</v>
      </c>
      <c r="V1838" s="52">
        <v>56</v>
      </c>
      <c r="W1838" s="52"/>
      <c r="X1838" s="52"/>
      <c r="Y1838" s="110"/>
      <c r="Z1838" s="110"/>
      <c r="AA1838" s="110"/>
      <c r="AB1838" s="110"/>
      <c r="AC1838" s="56">
        <v>1</v>
      </c>
      <c r="AD1838" s="52"/>
      <c r="AE1838" s="52"/>
      <c r="AF1838" s="52"/>
      <c r="AG1838" s="52"/>
      <c r="AH1838" s="106"/>
      <c r="AI1838" s="59" t="s">
        <v>80</v>
      </c>
      <c r="AJ1838" s="69" t="s">
        <v>10</v>
      </c>
      <c r="AK1838" s="34" t="s">
        <v>10</v>
      </c>
      <c r="AL1838" s="26" t="s">
        <v>10</v>
      </c>
      <c r="AM1838" s="39"/>
      <c r="AN1838" s="115"/>
      <c r="AO1838" s="26" t="s">
        <v>10</v>
      </c>
      <c r="AQ1838" s="5"/>
      <c r="AS1838" s="37"/>
      <c r="AT1838" s="30"/>
      <c r="BE1838" s="21"/>
      <c r="BF1838" s="21"/>
      <c r="BG1838" s="21"/>
      <c r="BI1838" s="21"/>
      <c r="BJ1838" s="21"/>
      <c r="BK1838" s="21"/>
    </row>
    <row r="1839" spans="1:63" x14ac:dyDescent="0.25">
      <c r="A1839" s="50">
        <v>1828</v>
      </c>
      <c r="B1839" s="50"/>
      <c r="C1839" s="50" t="str">
        <f t="shared" si="524"/>
        <v>15020_4_3531</v>
      </c>
      <c r="D1839" s="50">
        <v>1</v>
      </c>
      <c r="E1839" s="51"/>
      <c r="F1839" s="76" t="str">
        <f t="shared" si="523"/>
        <v>15020_4</v>
      </c>
      <c r="G1839" s="80">
        <v>15020</v>
      </c>
      <c r="H1839" s="52">
        <v>4</v>
      </c>
      <c r="I1839" s="52">
        <v>3531</v>
      </c>
      <c r="J1839" s="53">
        <v>3531</v>
      </c>
      <c r="K1839" s="54">
        <v>3531</v>
      </c>
      <c r="L1839" s="54">
        <v>3531</v>
      </c>
      <c r="M1839" s="54"/>
      <c r="N1839" s="54"/>
      <c r="O1839" s="55"/>
      <c r="P1839" s="55"/>
      <c r="Q1839" s="55"/>
      <c r="R1839" s="55"/>
      <c r="S1839" s="52"/>
      <c r="T1839" s="52">
        <v>33</v>
      </c>
      <c r="U1839" s="52">
        <v>7</v>
      </c>
      <c r="V1839" s="52">
        <v>36</v>
      </c>
      <c r="W1839" s="52"/>
      <c r="X1839" s="52"/>
      <c r="Y1839" s="110"/>
      <c r="Z1839" s="110"/>
      <c r="AA1839" s="110"/>
      <c r="AB1839" s="110"/>
      <c r="AC1839" s="56">
        <v>4</v>
      </c>
      <c r="AD1839" s="52"/>
      <c r="AE1839" s="52"/>
      <c r="AF1839" s="52"/>
      <c r="AG1839" s="52"/>
      <c r="AH1839" s="106"/>
      <c r="AI1839" s="59" t="s">
        <v>80</v>
      </c>
      <c r="AJ1839" s="69" t="s">
        <v>10</v>
      </c>
      <c r="AK1839" s="34" t="s">
        <v>10</v>
      </c>
      <c r="AL1839" s="26" t="s">
        <v>10</v>
      </c>
      <c r="AM1839" s="39"/>
      <c r="AN1839" s="115"/>
      <c r="AO1839" s="26" t="s">
        <v>10</v>
      </c>
      <c r="AQ1839" s="5"/>
      <c r="AS1839" s="37"/>
      <c r="AT1839" s="30"/>
      <c r="BE1839" s="21"/>
      <c r="BF1839" s="21"/>
      <c r="BG1839" s="21"/>
      <c r="BI1839" s="21"/>
      <c r="BJ1839" s="21"/>
      <c r="BK1839" s="21"/>
    </row>
    <row r="1840" spans="1:63" x14ac:dyDescent="0.25">
      <c r="A1840" s="50">
        <v>1829</v>
      </c>
      <c r="B1840" s="50"/>
      <c r="C1840" s="50" t="str">
        <f t="shared" si="524"/>
        <v>15031_1_4335</v>
      </c>
      <c r="D1840" s="50">
        <v>1</v>
      </c>
      <c r="E1840" s="51"/>
      <c r="F1840" s="76" t="str">
        <f t="shared" si="523"/>
        <v>15031_1</v>
      </c>
      <c r="G1840" s="80">
        <v>15031</v>
      </c>
      <c r="H1840" s="52">
        <v>1</v>
      </c>
      <c r="I1840" s="52">
        <v>4335</v>
      </c>
      <c r="J1840" s="53">
        <v>4335</v>
      </c>
      <c r="K1840" s="54">
        <v>4335</v>
      </c>
      <c r="L1840" s="54">
        <v>4335</v>
      </c>
      <c r="M1840" s="54"/>
      <c r="N1840" s="54"/>
      <c r="O1840" s="55"/>
      <c r="P1840" s="55"/>
      <c r="Q1840" s="55"/>
      <c r="R1840" s="55"/>
      <c r="S1840" s="52"/>
      <c r="T1840" s="52">
        <v>43</v>
      </c>
      <c r="U1840" s="52">
        <v>1</v>
      </c>
      <c r="V1840" s="52">
        <v>43</v>
      </c>
      <c r="W1840" s="52"/>
      <c r="X1840" s="52"/>
      <c r="Y1840" s="110"/>
      <c r="Z1840" s="110"/>
      <c r="AA1840" s="110"/>
      <c r="AB1840" s="110"/>
      <c r="AC1840" s="56">
        <v>16</v>
      </c>
      <c r="AD1840" s="52"/>
      <c r="AE1840" s="52"/>
      <c r="AF1840" s="52"/>
      <c r="AG1840" s="52"/>
      <c r="AH1840" s="106"/>
      <c r="AI1840" s="59" t="s">
        <v>80</v>
      </c>
      <c r="AJ1840" s="69" t="s">
        <v>10</v>
      </c>
      <c r="AK1840" s="34" t="s">
        <v>10</v>
      </c>
      <c r="AL1840" s="26" t="s">
        <v>10</v>
      </c>
      <c r="AM1840" s="39"/>
      <c r="AN1840" s="115"/>
      <c r="AO1840" s="26" t="s">
        <v>10</v>
      </c>
      <c r="AQ1840" s="5"/>
      <c r="AS1840" s="37"/>
      <c r="AT1840" s="30"/>
      <c r="BE1840" s="21"/>
      <c r="BF1840" s="21"/>
      <c r="BG1840" s="21"/>
      <c r="BI1840" s="21"/>
      <c r="BJ1840" s="21"/>
      <c r="BK1840" s="21"/>
    </row>
    <row r="1841" spans="1:63" x14ac:dyDescent="0.25">
      <c r="A1841" s="50">
        <v>1830</v>
      </c>
      <c r="B1841" s="50"/>
      <c r="C1841" s="50" t="str">
        <f t="shared" si="524"/>
        <v>15032_1_8316</v>
      </c>
      <c r="D1841" s="50">
        <v>1</v>
      </c>
      <c r="E1841" s="51"/>
      <c r="F1841" s="76" t="str">
        <f t="shared" si="523"/>
        <v>15032_1</v>
      </c>
      <c r="G1841" s="80">
        <v>15032</v>
      </c>
      <c r="H1841" s="52">
        <v>1</v>
      </c>
      <c r="I1841" s="52">
        <v>8316</v>
      </c>
      <c r="J1841" s="53">
        <v>8316</v>
      </c>
      <c r="K1841" s="54">
        <v>8316</v>
      </c>
      <c r="L1841" s="54">
        <v>8316</v>
      </c>
      <c r="M1841" s="54"/>
      <c r="N1841" s="54"/>
      <c r="O1841" s="55"/>
      <c r="P1841" s="55"/>
      <c r="Q1841" s="55"/>
      <c r="R1841" s="55"/>
      <c r="S1841" s="52"/>
      <c r="T1841" s="52">
        <v>59</v>
      </c>
      <c r="U1841" s="52">
        <v>5</v>
      </c>
      <c r="V1841" s="52">
        <v>60</v>
      </c>
      <c r="W1841" s="52"/>
      <c r="X1841" s="52"/>
      <c r="Y1841" s="110"/>
      <c r="Z1841" s="110"/>
      <c r="AA1841" s="110"/>
      <c r="AB1841" s="110"/>
      <c r="AC1841" s="56">
        <v>20</v>
      </c>
      <c r="AD1841" s="52"/>
      <c r="AE1841" s="52"/>
      <c r="AF1841" s="52"/>
      <c r="AG1841" s="52"/>
      <c r="AH1841" s="106"/>
      <c r="AI1841" s="59" t="s">
        <v>80</v>
      </c>
      <c r="AJ1841" s="69" t="s">
        <v>10</v>
      </c>
      <c r="AK1841" s="34" t="s">
        <v>10</v>
      </c>
      <c r="AL1841" s="26" t="s">
        <v>10</v>
      </c>
      <c r="AM1841" s="39"/>
      <c r="AN1841" s="115"/>
      <c r="AO1841" s="26" t="s">
        <v>10</v>
      </c>
      <c r="AQ1841" s="5"/>
      <c r="AS1841" s="37"/>
      <c r="AT1841" s="30"/>
      <c r="BE1841" s="21"/>
      <c r="BF1841" s="21"/>
      <c r="BG1841" s="21"/>
      <c r="BI1841" s="21"/>
      <c r="BJ1841" s="21"/>
      <c r="BK1841" s="21"/>
    </row>
    <row r="1842" spans="1:63" x14ac:dyDescent="0.25">
      <c r="A1842" s="50">
        <v>1831</v>
      </c>
      <c r="B1842" s="50"/>
      <c r="C1842" s="50" t="str">
        <f t="shared" si="524"/>
        <v>15032_2_2434</v>
      </c>
      <c r="D1842" s="50">
        <v>1</v>
      </c>
      <c r="E1842" s="51"/>
      <c r="F1842" s="76" t="str">
        <f t="shared" si="523"/>
        <v>15032_2</v>
      </c>
      <c r="G1842" s="80">
        <v>15032</v>
      </c>
      <c r="H1842" s="52">
        <v>2</v>
      </c>
      <c r="I1842" s="52">
        <v>2434</v>
      </c>
      <c r="J1842" s="53">
        <v>2434</v>
      </c>
      <c r="K1842" s="54">
        <v>2434</v>
      </c>
      <c r="L1842" s="54">
        <v>2434</v>
      </c>
      <c r="M1842" s="54"/>
      <c r="N1842" s="54"/>
      <c r="O1842" s="55"/>
      <c r="P1842" s="55"/>
      <c r="Q1842" s="55"/>
      <c r="R1842" s="55"/>
      <c r="S1842" s="52"/>
      <c r="T1842" s="52">
        <v>90</v>
      </c>
      <c r="U1842" s="52">
        <v>8</v>
      </c>
      <c r="V1842" s="52">
        <v>97</v>
      </c>
      <c r="W1842" s="52"/>
      <c r="X1842" s="52"/>
      <c r="Y1842" s="110"/>
      <c r="Z1842" s="110"/>
      <c r="AA1842" s="110"/>
      <c r="AB1842" s="110"/>
      <c r="AC1842" s="56">
        <v>20</v>
      </c>
      <c r="AD1842" s="52"/>
      <c r="AE1842" s="52"/>
      <c r="AF1842" s="52"/>
      <c r="AG1842" s="52"/>
      <c r="AH1842" s="106"/>
      <c r="AI1842" s="59" t="s">
        <v>80</v>
      </c>
      <c r="AJ1842" s="69" t="s">
        <v>10</v>
      </c>
      <c r="AK1842" s="34" t="s">
        <v>10</v>
      </c>
      <c r="AL1842" s="26" t="s">
        <v>10</v>
      </c>
      <c r="AM1842" s="39"/>
      <c r="AN1842" s="115"/>
      <c r="AO1842" s="26" t="s">
        <v>10</v>
      </c>
      <c r="AQ1842" s="5"/>
      <c r="AS1842" s="37"/>
      <c r="AT1842" s="30"/>
      <c r="BE1842" s="21"/>
      <c r="BF1842" s="21"/>
      <c r="BG1842" s="21"/>
      <c r="BI1842" s="21"/>
      <c r="BJ1842" s="21"/>
      <c r="BK1842" s="21"/>
    </row>
    <row r="1843" spans="1:63" x14ac:dyDescent="0.25">
      <c r="A1843" s="50">
        <v>1832</v>
      </c>
      <c r="B1843" s="50"/>
      <c r="C1843" s="50" t="str">
        <f t="shared" si="524"/>
        <v>15033_1_5263</v>
      </c>
      <c r="D1843" s="50">
        <v>1</v>
      </c>
      <c r="E1843" s="51"/>
      <c r="F1843" s="76" t="str">
        <f t="shared" si="523"/>
        <v>15033_1</v>
      </c>
      <c r="G1843" s="80">
        <v>15033</v>
      </c>
      <c r="H1843" s="52">
        <v>1</v>
      </c>
      <c r="I1843" s="52">
        <v>5263</v>
      </c>
      <c r="J1843" s="53">
        <v>5263</v>
      </c>
      <c r="K1843" s="54">
        <v>5263</v>
      </c>
      <c r="L1843" s="54">
        <v>5263</v>
      </c>
      <c r="M1843" s="54"/>
      <c r="N1843" s="54"/>
      <c r="O1843" s="55"/>
      <c r="P1843" s="55"/>
      <c r="Q1843" s="55"/>
      <c r="R1843" s="55"/>
      <c r="S1843" s="52"/>
      <c r="T1843" s="52">
        <v>72</v>
      </c>
      <c r="U1843" s="52">
        <v>3</v>
      </c>
      <c r="V1843" s="52">
        <v>69</v>
      </c>
      <c r="W1843" s="52"/>
      <c r="X1843" s="52"/>
      <c r="Y1843" s="110"/>
      <c r="Z1843" s="110"/>
      <c r="AA1843" s="110"/>
      <c r="AB1843" s="110"/>
      <c r="AC1843" s="56">
        <v>21</v>
      </c>
      <c r="AD1843" s="52"/>
      <c r="AE1843" s="52"/>
      <c r="AF1843" s="52"/>
      <c r="AG1843" s="52"/>
      <c r="AH1843" s="106"/>
      <c r="AI1843" s="59" t="s">
        <v>80</v>
      </c>
      <c r="AJ1843" s="69" t="s">
        <v>10</v>
      </c>
      <c r="AK1843" s="34" t="s">
        <v>10</v>
      </c>
      <c r="AL1843" s="26" t="s">
        <v>10</v>
      </c>
      <c r="AM1843" s="39"/>
      <c r="AN1843" s="115"/>
      <c r="AO1843" s="26" t="s">
        <v>10</v>
      </c>
      <c r="AQ1843" s="5"/>
      <c r="AS1843" s="37"/>
      <c r="AT1843" s="30"/>
      <c r="BE1843" s="21"/>
      <c r="BF1843" s="21"/>
      <c r="BG1843" s="21"/>
      <c r="BI1843" s="21"/>
      <c r="BJ1843" s="21"/>
      <c r="BK1843" s="21"/>
    </row>
    <row r="1844" spans="1:63" x14ac:dyDescent="0.25">
      <c r="A1844" s="50">
        <v>1833</v>
      </c>
      <c r="B1844" s="50"/>
      <c r="C1844" s="50" t="str">
        <f t="shared" si="524"/>
        <v>15034_1_7233</v>
      </c>
      <c r="D1844" s="50">
        <v>1</v>
      </c>
      <c r="E1844" s="51"/>
      <c r="F1844" s="76" t="str">
        <f t="shared" si="523"/>
        <v>15034_1</v>
      </c>
      <c r="G1844" s="80">
        <v>15034</v>
      </c>
      <c r="H1844" s="52">
        <v>1</v>
      </c>
      <c r="I1844" s="52">
        <v>7233</v>
      </c>
      <c r="J1844" s="53">
        <v>7233</v>
      </c>
      <c r="K1844" s="54">
        <v>7233</v>
      </c>
      <c r="L1844" s="54">
        <v>7233</v>
      </c>
      <c r="M1844" s="54"/>
      <c r="N1844" s="54"/>
      <c r="O1844" s="55"/>
      <c r="P1844" s="55"/>
      <c r="Q1844" s="55"/>
      <c r="R1844" s="55"/>
      <c r="S1844" s="52"/>
      <c r="T1844" s="52">
        <v>187</v>
      </c>
      <c r="U1844" s="52">
        <v>16</v>
      </c>
      <c r="V1844" s="52">
        <v>187</v>
      </c>
      <c r="W1844" s="52"/>
      <c r="X1844" s="52"/>
      <c r="Y1844" s="110"/>
      <c r="Z1844" s="110"/>
      <c r="AA1844" s="110"/>
      <c r="AB1844" s="110"/>
      <c r="AC1844" s="56">
        <v>10</v>
      </c>
      <c r="AD1844" s="52"/>
      <c r="AE1844" s="52"/>
      <c r="AF1844" s="52"/>
      <c r="AG1844" s="52"/>
      <c r="AH1844" s="106"/>
      <c r="AI1844" s="59" t="s">
        <v>80</v>
      </c>
      <c r="AJ1844" s="69" t="s">
        <v>10</v>
      </c>
      <c r="AK1844" s="34" t="s">
        <v>10</v>
      </c>
      <c r="AL1844" s="26" t="s">
        <v>10</v>
      </c>
      <c r="AM1844" s="39"/>
      <c r="AN1844" s="115"/>
      <c r="AO1844" s="26" t="s">
        <v>10</v>
      </c>
      <c r="AQ1844" s="5"/>
      <c r="AS1844" s="37"/>
      <c r="AT1844" s="30"/>
      <c r="BE1844" s="21"/>
      <c r="BF1844" s="21"/>
      <c r="BG1844" s="21"/>
      <c r="BI1844" s="21"/>
      <c r="BJ1844" s="21"/>
      <c r="BK1844" s="21"/>
    </row>
    <row r="1845" spans="1:63" x14ac:dyDescent="0.25">
      <c r="A1845" s="50">
        <v>1834</v>
      </c>
      <c r="B1845" s="50"/>
      <c r="C1845" s="50" t="str">
        <f t="shared" si="524"/>
        <v>15034_2_6960</v>
      </c>
      <c r="D1845" s="50">
        <v>1</v>
      </c>
      <c r="E1845" s="51"/>
      <c r="F1845" s="76" t="str">
        <f t="shared" si="523"/>
        <v>15034_2</v>
      </c>
      <c r="G1845" s="80">
        <v>15034</v>
      </c>
      <c r="H1845" s="52">
        <v>2</v>
      </c>
      <c r="I1845" s="52">
        <v>6960</v>
      </c>
      <c r="J1845" s="53">
        <v>6960</v>
      </c>
      <c r="K1845" s="54">
        <v>6960</v>
      </c>
      <c r="L1845" s="54">
        <v>6960</v>
      </c>
      <c r="M1845" s="54"/>
      <c r="N1845" s="54"/>
      <c r="O1845" s="55"/>
      <c r="P1845" s="55"/>
      <c r="Q1845" s="55"/>
      <c r="R1845" s="55"/>
      <c r="S1845" s="52"/>
      <c r="T1845" s="52">
        <v>39</v>
      </c>
      <c r="U1845" s="52">
        <v>1</v>
      </c>
      <c r="V1845" s="52">
        <v>36</v>
      </c>
      <c r="W1845" s="52"/>
      <c r="X1845" s="52"/>
      <c r="Y1845" s="110"/>
      <c r="Z1845" s="110"/>
      <c r="AA1845" s="110"/>
      <c r="AB1845" s="110"/>
      <c r="AC1845" s="56">
        <v>7</v>
      </c>
      <c r="AD1845" s="52"/>
      <c r="AE1845" s="52"/>
      <c r="AF1845" s="52"/>
      <c r="AG1845" s="52"/>
      <c r="AH1845" s="106"/>
      <c r="AI1845" s="59" t="s">
        <v>80</v>
      </c>
      <c r="AJ1845" s="69" t="s">
        <v>10</v>
      </c>
      <c r="AK1845" s="34" t="s">
        <v>10</v>
      </c>
      <c r="AL1845" s="26" t="s">
        <v>10</v>
      </c>
      <c r="AM1845" s="39"/>
      <c r="AN1845" s="115"/>
      <c r="AO1845" s="26" t="s">
        <v>10</v>
      </c>
      <c r="AQ1845" s="5"/>
      <c r="AS1845" s="37"/>
      <c r="AT1845" s="30"/>
      <c r="BE1845" s="21"/>
      <c r="BF1845" s="21"/>
      <c r="BG1845" s="21"/>
      <c r="BI1845" s="21"/>
      <c r="BJ1845" s="21"/>
      <c r="BK1845" s="21"/>
    </row>
    <row r="1846" spans="1:63" x14ac:dyDescent="0.25">
      <c r="A1846" s="50">
        <v>1835</v>
      </c>
      <c r="B1846" s="50"/>
      <c r="C1846" s="50" t="str">
        <f t="shared" si="524"/>
        <v>15035_1_5358</v>
      </c>
      <c r="D1846" s="50">
        <v>1</v>
      </c>
      <c r="E1846" s="51"/>
      <c r="F1846" s="76" t="str">
        <f t="shared" si="523"/>
        <v>15035_1</v>
      </c>
      <c r="G1846" s="80">
        <v>15035</v>
      </c>
      <c r="H1846" s="52">
        <v>1</v>
      </c>
      <c r="I1846" s="52">
        <v>5358</v>
      </c>
      <c r="J1846" s="53">
        <v>5358</v>
      </c>
      <c r="K1846" s="54">
        <v>5358</v>
      </c>
      <c r="L1846" s="54">
        <v>5358</v>
      </c>
      <c r="M1846" s="54"/>
      <c r="N1846" s="54"/>
      <c r="O1846" s="55"/>
      <c r="P1846" s="55"/>
      <c r="Q1846" s="55"/>
      <c r="R1846" s="55"/>
      <c r="S1846" s="52"/>
      <c r="T1846" s="52">
        <v>136</v>
      </c>
      <c r="U1846" s="52">
        <v>11</v>
      </c>
      <c r="V1846" s="52">
        <v>126</v>
      </c>
      <c r="W1846" s="52"/>
      <c r="X1846" s="52"/>
      <c r="Y1846" s="110"/>
      <c r="Z1846" s="110"/>
      <c r="AA1846" s="110"/>
      <c r="AB1846" s="110"/>
      <c r="AC1846" s="56">
        <v>25</v>
      </c>
      <c r="AD1846" s="52"/>
      <c r="AE1846" s="52"/>
      <c r="AF1846" s="52"/>
      <c r="AG1846" s="52"/>
      <c r="AH1846" s="106"/>
      <c r="AI1846" s="59" t="s">
        <v>80</v>
      </c>
      <c r="AJ1846" s="69" t="s">
        <v>10</v>
      </c>
      <c r="AK1846" s="34" t="s">
        <v>10</v>
      </c>
      <c r="AL1846" s="26" t="s">
        <v>10</v>
      </c>
      <c r="AM1846" s="39"/>
      <c r="AN1846" s="115"/>
      <c r="AO1846" s="26" t="s">
        <v>10</v>
      </c>
      <c r="AQ1846" s="5"/>
      <c r="AS1846" s="37"/>
      <c r="AT1846" s="30"/>
      <c r="BE1846" s="21"/>
      <c r="BF1846" s="21"/>
      <c r="BG1846" s="21"/>
      <c r="BI1846" s="21"/>
      <c r="BJ1846" s="21"/>
      <c r="BK1846" s="21"/>
    </row>
    <row r="1847" spans="1:63" x14ac:dyDescent="0.25">
      <c r="A1847" s="50">
        <v>1836</v>
      </c>
      <c r="B1847" s="50"/>
      <c r="C1847" s="50" t="str">
        <f t="shared" si="524"/>
        <v>15036_1_8657</v>
      </c>
      <c r="D1847" s="50">
        <v>1</v>
      </c>
      <c r="E1847" s="51"/>
      <c r="F1847" s="76" t="str">
        <f t="shared" si="523"/>
        <v>15036_1</v>
      </c>
      <c r="G1847" s="80">
        <v>15036</v>
      </c>
      <c r="H1847" s="52">
        <v>1</v>
      </c>
      <c r="I1847" s="52">
        <v>8657</v>
      </c>
      <c r="J1847" s="53">
        <v>8657</v>
      </c>
      <c r="K1847" s="54">
        <v>8657</v>
      </c>
      <c r="L1847" s="54">
        <v>8657</v>
      </c>
      <c r="M1847" s="54"/>
      <c r="N1847" s="54"/>
      <c r="O1847" s="55"/>
      <c r="P1847" s="55"/>
      <c r="Q1847" s="55"/>
      <c r="R1847" s="55"/>
      <c r="S1847" s="52"/>
      <c r="T1847" s="52">
        <v>57</v>
      </c>
      <c r="U1847" s="52">
        <v>4</v>
      </c>
      <c r="V1847" s="52">
        <v>56</v>
      </c>
      <c r="W1847" s="52"/>
      <c r="X1847" s="52"/>
      <c r="Y1847" s="110"/>
      <c r="Z1847" s="110"/>
      <c r="AA1847" s="110"/>
      <c r="AB1847" s="110"/>
      <c r="AC1847" s="56">
        <v>19</v>
      </c>
      <c r="AD1847" s="52"/>
      <c r="AE1847" s="52"/>
      <c r="AF1847" s="52"/>
      <c r="AG1847" s="52"/>
      <c r="AH1847" s="106"/>
      <c r="AI1847" s="59" t="s">
        <v>80</v>
      </c>
      <c r="AJ1847" s="69" t="s">
        <v>10</v>
      </c>
      <c r="AK1847" s="34" t="s">
        <v>10</v>
      </c>
      <c r="AL1847" s="26" t="s">
        <v>10</v>
      </c>
      <c r="AM1847" s="39"/>
      <c r="AN1847" s="115"/>
      <c r="AO1847" s="26" t="s">
        <v>10</v>
      </c>
      <c r="AQ1847" s="5"/>
      <c r="AS1847" s="37"/>
      <c r="AT1847" s="30"/>
      <c r="BE1847" s="21"/>
      <c r="BF1847" s="21"/>
      <c r="BG1847" s="21"/>
      <c r="BI1847" s="21"/>
      <c r="BJ1847" s="21"/>
      <c r="BK1847" s="21"/>
    </row>
    <row r="1848" spans="1:63" x14ac:dyDescent="0.25">
      <c r="A1848" s="50">
        <v>1837</v>
      </c>
      <c r="B1848" s="50"/>
      <c r="C1848" s="50" t="str">
        <f t="shared" si="524"/>
        <v>15037_1_8836</v>
      </c>
      <c r="D1848" s="50">
        <v>1</v>
      </c>
      <c r="E1848" s="51"/>
      <c r="F1848" s="76" t="str">
        <f t="shared" si="523"/>
        <v>15037_1</v>
      </c>
      <c r="G1848" s="80">
        <v>15037</v>
      </c>
      <c r="H1848" s="52">
        <v>1</v>
      </c>
      <c r="I1848" s="52">
        <v>8836</v>
      </c>
      <c r="J1848" s="53">
        <v>8836</v>
      </c>
      <c r="K1848" s="54">
        <v>8836</v>
      </c>
      <c r="L1848" s="54">
        <v>8836</v>
      </c>
      <c r="M1848" s="54"/>
      <c r="N1848" s="54"/>
      <c r="O1848" s="55"/>
      <c r="P1848" s="55"/>
      <c r="Q1848" s="55"/>
      <c r="R1848" s="55"/>
      <c r="S1848" s="52"/>
      <c r="T1848" s="52">
        <v>74</v>
      </c>
      <c r="U1848" s="52">
        <v>7</v>
      </c>
      <c r="V1848" s="52">
        <v>68</v>
      </c>
      <c r="W1848" s="52"/>
      <c r="X1848" s="52"/>
      <c r="Y1848" s="110"/>
      <c r="Z1848" s="110"/>
      <c r="AA1848" s="110"/>
      <c r="AB1848" s="110"/>
      <c r="AC1848" s="56">
        <v>30</v>
      </c>
      <c r="AD1848" s="52"/>
      <c r="AE1848" s="52"/>
      <c r="AF1848" s="52"/>
      <c r="AG1848" s="52"/>
      <c r="AH1848" s="106"/>
      <c r="AI1848" s="59" t="s">
        <v>80</v>
      </c>
      <c r="AJ1848" s="69" t="s">
        <v>10</v>
      </c>
      <c r="AK1848" s="34" t="s">
        <v>10</v>
      </c>
      <c r="AL1848" s="26" t="s">
        <v>10</v>
      </c>
      <c r="AM1848" s="39"/>
      <c r="AN1848" s="115"/>
      <c r="AO1848" s="26" t="s">
        <v>10</v>
      </c>
      <c r="AQ1848" s="5"/>
      <c r="AS1848" s="37"/>
      <c r="AT1848" s="30"/>
      <c r="BE1848" s="21"/>
      <c r="BF1848" s="21"/>
      <c r="BG1848" s="21"/>
      <c r="BI1848" s="21"/>
      <c r="BJ1848" s="21"/>
      <c r="BK1848" s="21"/>
    </row>
    <row r="1849" spans="1:63" x14ac:dyDescent="0.25">
      <c r="A1849" s="50">
        <v>1838</v>
      </c>
      <c r="B1849" s="50"/>
      <c r="C1849" s="50" t="str">
        <f t="shared" si="524"/>
        <v>15040_1_6646</v>
      </c>
      <c r="D1849" s="50">
        <v>1</v>
      </c>
      <c r="E1849" s="51"/>
      <c r="F1849" s="76" t="str">
        <f t="shared" si="523"/>
        <v>15040_1</v>
      </c>
      <c r="G1849" s="80">
        <v>15040</v>
      </c>
      <c r="H1849" s="52">
        <v>1</v>
      </c>
      <c r="I1849" s="52">
        <v>6646</v>
      </c>
      <c r="J1849" s="53">
        <v>6646</v>
      </c>
      <c r="K1849" s="54">
        <v>6646</v>
      </c>
      <c r="L1849" s="54">
        <v>6646</v>
      </c>
      <c r="M1849" s="54"/>
      <c r="N1849" s="54"/>
      <c r="O1849" s="55"/>
      <c r="P1849" s="55"/>
      <c r="Q1849" s="55"/>
      <c r="R1849" s="55"/>
      <c r="S1849" s="52"/>
      <c r="T1849" s="52">
        <v>356</v>
      </c>
      <c r="U1849" s="52">
        <v>7</v>
      </c>
      <c r="V1849" s="52">
        <v>365</v>
      </c>
      <c r="W1849" s="52"/>
      <c r="X1849" s="52"/>
      <c r="Y1849" s="110"/>
      <c r="Z1849" s="110"/>
      <c r="AA1849" s="110"/>
      <c r="AB1849" s="110"/>
      <c r="AC1849" s="56">
        <v>65</v>
      </c>
      <c r="AD1849" s="52"/>
      <c r="AE1849" s="52"/>
      <c r="AF1849" s="52"/>
      <c r="AG1849" s="52"/>
      <c r="AH1849" s="106"/>
      <c r="AI1849" s="59" t="s">
        <v>80</v>
      </c>
      <c r="AJ1849" s="69" t="s">
        <v>10</v>
      </c>
      <c r="AK1849" s="34" t="s">
        <v>10</v>
      </c>
      <c r="AL1849" s="26" t="s">
        <v>10</v>
      </c>
      <c r="AM1849" s="39"/>
      <c r="AN1849" s="115"/>
      <c r="AO1849" s="26" t="s">
        <v>10</v>
      </c>
      <c r="AQ1849" s="5"/>
      <c r="AS1849" s="37"/>
      <c r="AT1849" s="30"/>
      <c r="BE1849" s="21"/>
      <c r="BF1849" s="21"/>
      <c r="BG1849" s="21"/>
      <c r="BI1849" s="21"/>
      <c r="BJ1849" s="21"/>
      <c r="BK1849" s="21"/>
    </row>
    <row r="1850" spans="1:63" x14ac:dyDescent="0.25">
      <c r="A1850" s="50">
        <v>1839</v>
      </c>
      <c r="B1850" s="50"/>
      <c r="C1850" s="50" t="str">
        <f t="shared" si="524"/>
        <v>15040_2_4189</v>
      </c>
      <c r="D1850" s="50">
        <v>1</v>
      </c>
      <c r="E1850" s="51"/>
      <c r="F1850" s="76" t="str">
        <f t="shared" si="523"/>
        <v>15040_2</v>
      </c>
      <c r="G1850" s="80">
        <v>15040</v>
      </c>
      <c r="H1850" s="52">
        <v>2</v>
      </c>
      <c r="I1850" s="52">
        <v>4189</v>
      </c>
      <c r="J1850" s="53">
        <v>4189</v>
      </c>
      <c r="K1850" s="54">
        <v>4189</v>
      </c>
      <c r="L1850" s="54">
        <v>4189</v>
      </c>
      <c r="M1850" s="54"/>
      <c r="N1850" s="54"/>
      <c r="O1850" s="55"/>
      <c r="P1850" s="55"/>
      <c r="Q1850" s="55"/>
      <c r="R1850" s="55"/>
      <c r="S1850" s="52"/>
      <c r="T1850" s="52">
        <v>23</v>
      </c>
      <c r="U1850" s="52">
        <v>2</v>
      </c>
      <c r="V1850" s="52">
        <v>21</v>
      </c>
      <c r="W1850" s="52"/>
      <c r="X1850" s="52"/>
      <c r="Y1850" s="110"/>
      <c r="Z1850" s="110"/>
      <c r="AA1850" s="110"/>
      <c r="AB1850" s="110"/>
      <c r="AC1850" s="56">
        <v>8</v>
      </c>
      <c r="AD1850" s="52"/>
      <c r="AE1850" s="52"/>
      <c r="AF1850" s="52"/>
      <c r="AG1850" s="52"/>
      <c r="AH1850" s="106"/>
      <c r="AI1850" s="59" t="s">
        <v>80</v>
      </c>
      <c r="AJ1850" s="69" t="s">
        <v>10</v>
      </c>
      <c r="AK1850" s="34" t="s">
        <v>10</v>
      </c>
      <c r="AL1850" s="26" t="s">
        <v>10</v>
      </c>
      <c r="AM1850" s="39"/>
      <c r="AN1850" s="115"/>
      <c r="AO1850" s="26" t="s">
        <v>10</v>
      </c>
      <c r="AQ1850" s="5"/>
      <c r="AS1850" s="37"/>
      <c r="AT1850" s="30"/>
      <c r="BE1850" s="21"/>
      <c r="BF1850" s="21"/>
      <c r="BG1850" s="21"/>
      <c r="BI1850" s="21"/>
      <c r="BJ1850" s="21"/>
      <c r="BK1850" s="21"/>
    </row>
    <row r="1851" spans="1:63" x14ac:dyDescent="0.25">
      <c r="A1851" s="50">
        <v>1840</v>
      </c>
      <c r="B1851" s="50"/>
      <c r="C1851" s="50" t="str">
        <f t="shared" si="524"/>
        <v>15042_1_2713</v>
      </c>
      <c r="D1851" s="50">
        <v>1</v>
      </c>
      <c r="E1851" s="51"/>
      <c r="F1851" s="76" t="str">
        <f t="shared" si="523"/>
        <v>15042_1</v>
      </c>
      <c r="G1851" s="80">
        <v>15042</v>
      </c>
      <c r="H1851" s="52">
        <v>1</v>
      </c>
      <c r="I1851" s="52">
        <v>2713</v>
      </c>
      <c r="J1851" s="53">
        <v>2713</v>
      </c>
      <c r="K1851" s="54">
        <v>2713</v>
      </c>
      <c r="L1851" s="54">
        <v>2713</v>
      </c>
      <c r="M1851" s="54"/>
      <c r="N1851" s="54"/>
      <c r="O1851" s="55"/>
      <c r="P1851" s="55"/>
      <c r="Q1851" s="55"/>
      <c r="R1851" s="55"/>
      <c r="S1851" s="52"/>
      <c r="T1851" s="52">
        <v>124</v>
      </c>
      <c r="U1851" s="52">
        <v>3</v>
      </c>
      <c r="V1851" s="52">
        <v>90</v>
      </c>
      <c r="W1851" s="52"/>
      <c r="X1851" s="52"/>
      <c r="Y1851" s="110"/>
      <c r="Z1851" s="110"/>
      <c r="AA1851" s="110"/>
      <c r="AB1851" s="110"/>
      <c r="AC1851" s="56">
        <v>22</v>
      </c>
      <c r="AD1851" s="52"/>
      <c r="AE1851" s="52"/>
      <c r="AF1851" s="52"/>
      <c r="AG1851" s="52"/>
      <c r="AH1851" s="106"/>
      <c r="AI1851" s="59" t="s">
        <v>80</v>
      </c>
      <c r="AJ1851" s="69" t="s">
        <v>10</v>
      </c>
      <c r="AK1851" s="34" t="s">
        <v>10</v>
      </c>
      <c r="AL1851" s="26" t="s">
        <v>10</v>
      </c>
      <c r="AM1851" s="39"/>
      <c r="AN1851" s="115"/>
      <c r="AO1851" s="26" t="s">
        <v>10</v>
      </c>
      <c r="AQ1851" s="5"/>
      <c r="AS1851" s="37"/>
      <c r="AT1851" s="30"/>
      <c r="BE1851" s="21"/>
      <c r="BF1851" s="21"/>
      <c r="BG1851" s="21"/>
      <c r="BI1851" s="21"/>
      <c r="BJ1851" s="21"/>
      <c r="BK1851" s="21"/>
    </row>
    <row r="1852" spans="1:63" x14ac:dyDescent="0.25">
      <c r="A1852" s="50">
        <v>1841</v>
      </c>
      <c r="B1852" s="50"/>
      <c r="C1852" s="50" t="str">
        <f t="shared" si="524"/>
        <v>15043_1_6684</v>
      </c>
      <c r="D1852" s="50">
        <v>1</v>
      </c>
      <c r="E1852" s="51"/>
      <c r="F1852" s="76" t="str">
        <f t="shared" si="523"/>
        <v>15043_1</v>
      </c>
      <c r="G1852" s="80">
        <v>15043</v>
      </c>
      <c r="H1852" s="52">
        <v>1</v>
      </c>
      <c r="I1852" s="52">
        <v>6684</v>
      </c>
      <c r="J1852" s="53">
        <v>6684</v>
      </c>
      <c r="K1852" s="54">
        <v>6684</v>
      </c>
      <c r="L1852" s="54">
        <v>6684</v>
      </c>
      <c r="M1852" s="54"/>
      <c r="N1852" s="54"/>
      <c r="O1852" s="55"/>
      <c r="P1852" s="55"/>
      <c r="Q1852" s="55"/>
      <c r="R1852" s="55"/>
      <c r="S1852" s="52"/>
      <c r="T1852" s="52">
        <v>61</v>
      </c>
      <c r="U1852" s="52">
        <v>2</v>
      </c>
      <c r="V1852" s="52">
        <v>69</v>
      </c>
      <c r="W1852" s="52"/>
      <c r="X1852" s="52"/>
      <c r="Y1852" s="110"/>
      <c r="Z1852" s="110"/>
      <c r="AA1852" s="110"/>
      <c r="AB1852" s="110"/>
      <c r="AC1852" s="56">
        <v>11</v>
      </c>
      <c r="AD1852" s="52"/>
      <c r="AE1852" s="52"/>
      <c r="AF1852" s="52"/>
      <c r="AG1852" s="52"/>
      <c r="AH1852" s="106"/>
      <c r="AI1852" s="59" t="s">
        <v>80</v>
      </c>
      <c r="AJ1852" s="69" t="s">
        <v>10</v>
      </c>
      <c r="AK1852" s="34" t="s">
        <v>10</v>
      </c>
      <c r="AL1852" s="26" t="s">
        <v>10</v>
      </c>
      <c r="AM1852" s="39"/>
      <c r="AN1852" s="115"/>
      <c r="AO1852" s="26" t="s">
        <v>10</v>
      </c>
      <c r="AQ1852" s="5"/>
      <c r="AS1852" s="37"/>
      <c r="AT1852" s="30"/>
      <c r="BE1852" s="21"/>
      <c r="BF1852" s="21"/>
      <c r="BG1852" s="21"/>
      <c r="BI1852" s="21"/>
      <c r="BJ1852" s="21"/>
      <c r="BK1852" s="21"/>
    </row>
    <row r="1853" spans="1:63" x14ac:dyDescent="0.25">
      <c r="A1853" s="50">
        <v>1842</v>
      </c>
      <c r="B1853" s="50"/>
      <c r="C1853" s="50" t="str">
        <f t="shared" si="524"/>
        <v>15043_2_2480</v>
      </c>
      <c r="D1853" s="50">
        <v>1</v>
      </c>
      <c r="E1853" s="51"/>
      <c r="F1853" s="76" t="str">
        <f t="shared" si="523"/>
        <v>15043_2</v>
      </c>
      <c r="G1853" s="80">
        <v>15043</v>
      </c>
      <c r="H1853" s="52">
        <v>2</v>
      </c>
      <c r="I1853" s="52">
        <v>2480</v>
      </c>
      <c r="J1853" s="53">
        <v>2480</v>
      </c>
      <c r="K1853" s="54">
        <v>2480</v>
      </c>
      <c r="L1853" s="54">
        <v>2480</v>
      </c>
      <c r="M1853" s="54"/>
      <c r="N1853" s="54"/>
      <c r="O1853" s="55"/>
      <c r="P1853" s="55"/>
      <c r="Q1853" s="55"/>
      <c r="R1853" s="55"/>
      <c r="S1853" s="52"/>
      <c r="T1853" s="52">
        <v>61</v>
      </c>
      <c r="U1853" s="52">
        <v>2</v>
      </c>
      <c r="V1853" s="52">
        <v>69</v>
      </c>
      <c r="W1853" s="52"/>
      <c r="X1853" s="52"/>
      <c r="Y1853" s="110"/>
      <c r="Z1853" s="110"/>
      <c r="AA1853" s="110"/>
      <c r="AB1853" s="110"/>
      <c r="AC1853" s="56">
        <v>7</v>
      </c>
      <c r="AD1853" s="52"/>
      <c r="AE1853" s="52"/>
      <c r="AF1853" s="52"/>
      <c r="AG1853" s="52"/>
      <c r="AH1853" s="106"/>
      <c r="AI1853" s="59" t="s">
        <v>80</v>
      </c>
      <c r="AJ1853" s="69" t="s">
        <v>10</v>
      </c>
      <c r="AK1853" s="34" t="s">
        <v>10</v>
      </c>
      <c r="AL1853" s="26" t="s">
        <v>10</v>
      </c>
      <c r="AM1853" s="39"/>
      <c r="AN1853" s="115"/>
      <c r="AO1853" s="26" t="s">
        <v>10</v>
      </c>
      <c r="AQ1853" s="5"/>
      <c r="AS1853" s="37"/>
      <c r="AT1853" s="30"/>
      <c r="BE1853" s="21"/>
      <c r="BF1853" s="21"/>
      <c r="BG1853" s="21"/>
      <c r="BI1853" s="21"/>
      <c r="BJ1853" s="21"/>
      <c r="BK1853" s="21"/>
    </row>
    <row r="1854" spans="1:63" x14ac:dyDescent="0.25">
      <c r="A1854" s="50">
        <v>1843</v>
      </c>
      <c r="B1854" s="50"/>
      <c r="C1854" s="50" t="str">
        <f t="shared" si="524"/>
        <v>15044_1_6159</v>
      </c>
      <c r="D1854" s="50">
        <v>1</v>
      </c>
      <c r="E1854" s="51"/>
      <c r="F1854" s="76" t="str">
        <f t="shared" si="523"/>
        <v>15044_1</v>
      </c>
      <c r="G1854" s="80">
        <v>15044</v>
      </c>
      <c r="H1854" s="52">
        <v>1</v>
      </c>
      <c r="I1854" s="52">
        <v>6159</v>
      </c>
      <c r="J1854" s="53">
        <v>6159</v>
      </c>
      <c r="K1854" s="54">
        <v>6159</v>
      </c>
      <c r="L1854" s="54">
        <v>6159</v>
      </c>
      <c r="M1854" s="54"/>
      <c r="N1854" s="54"/>
      <c r="O1854" s="55"/>
      <c r="P1854" s="55"/>
      <c r="Q1854" s="55"/>
      <c r="R1854" s="55"/>
      <c r="S1854" s="52"/>
      <c r="T1854" s="52">
        <v>247</v>
      </c>
      <c r="U1854" s="52">
        <v>21</v>
      </c>
      <c r="V1854" s="52">
        <v>230</v>
      </c>
      <c r="W1854" s="52"/>
      <c r="X1854" s="52"/>
      <c r="Y1854" s="110"/>
      <c r="Z1854" s="110"/>
      <c r="AA1854" s="110"/>
      <c r="AB1854" s="110"/>
      <c r="AC1854" s="56">
        <v>20</v>
      </c>
      <c r="AD1854" s="52"/>
      <c r="AE1854" s="52"/>
      <c r="AF1854" s="52"/>
      <c r="AG1854" s="52"/>
      <c r="AH1854" s="106"/>
      <c r="AI1854" s="59" t="s">
        <v>80</v>
      </c>
      <c r="AJ1854" s="69" t="s">
        <v>10</v>
      </c>
      <c r="AK1854" s="34" t="s">
        <v>10</v>
      </c>
      <c r="AL1854" s="26" t="s">
        <v>10</v>
      </c>
      <c r="AM1854" s="39"/>
      <c r="AN1854" s="115"/>
      <c r="AO1854" s="26" t="s">
        <v>10</v>
      </c>
      <c r="AQ1854" s="5"/>
      <c r="AS1854" s="37"/>
      <c r="AT1854" s="30"/>
      <c r="BE1854" s="21"/>
      <c r="BF1854" s="21"/>
      <c r="BG1854" s="21"/>
      <c r="BI1854" s="21"/>
      <c r="BJ1854" s="21"/>
      <c r="BK1854" s="21"/>
    </row>
    <row r="1855" spans="1:63" x14ac:dyDescent="0.25">
      <c r="A1855" s="50">
        <v>1844</v>
      </c>
      <c r="B1855" s="50"/>
      <c r="C1855" s="50" t="str">
        <f t="shared" si="524"/>
        <v>15044_2_8309</v>
      </c>
      <c r="D1855" s="50">
        <v>1</v>
      </c>
      <c r="E1855" s="51"/>
      <c r="F1855" s="76" t="str">
        <f t="shared" si="523"/>
        <v>15044_2</v>
      </c>
      <c r="G1855" s="80">
        <v>15044</v>
      </c>
      <c r="H1855" s="52">
        <v>2</v>
      </c>
      <c r="I1855" s="52">
        <v>8309</v>
      </c>
      <c r="J1855" s="53">
        <v>8309</v>
      </c>
      <c r="K1855" s="54">
        <v>8309</v>
      </c>
      <c r="L1855" s="54">
        <v>8309</v>
      </c>
      <c r="M1855" s="54"/>
      <c r="N1855" s="54"/>
      <c r="O1855" s="55"/>
      <c r="P1855" s="55"/>
      <c r="Q1855" s="55"/>
      <c r="R1855" s="55"/>
      <c r="S1855" s="52"/>
      <c r="T1855" s="52">
        <v>33</v>
      </c>
      <c r="U1855" s="52">
        <v>2</v>
      </c>
      <c r="V1855" s="52">
        <v>34</v>
      </c>
      <c r="W1855" s="52"/>
      <c r="X1855" s="52"/>
      <c r="Y1855" s="110"/>
      <c r="Z1855" s="110"/>
      <c r="AA1855" s="110"/>
      <c r="AB1855" s="110"/>
      <c r="AC1855" s="56">
        <v>10</v>
      </c>
      <c r="AD1855" s="52"/>
      <c r="AE1855" s="52"/>
      <c r="AF1855" s="52"/>
      <c r="AG1855" s="52"/>
      <c r="AH1855" s="106"/>
      <c r="AI1855" s="59" t="s">
        <v>80</v>
      </c>
      <c r="AJ1855" s="69" t="s">
        <v>10</v>
      </c>
      <c r="AK1855" s="34" t="s">
        <v>10</v>
      </c>
      <c r="AL1855" s="26" t="s">
        <v>10</v>
      </c>
      <c r="AM1855" s="39"/>
      <c r="AN1855" s="115"/>
      <c r="AO1855" s="26" t="s">
        <v>10</v>
      </c>
      <c r="AQ1855" s="5"/>
      <c r="AS1855" s="37"/>
      <c r="AT1855" s="30"/>
      <c r="BE1855" s="21"/>
      <c r="BF1855" s="21"/>
      <c r="BG1855" s="21"/>
      <c r="BI1855" s="21"/>
      <c r="BJ1855" s="21"/>
      <c r="BK1855" s="21"/>
    </row>
    <row r="1856" spans="1:63" x14ac:dyDescent="0.25">
      <c r="A1856" s="50">
        <v>1845</v>
      </c>
      <c r="B1856" s="50"/>
      <c r="C1856" s="50" t="str">
        <f t="shared" si="524"/>
        <v>15046_1_8171</v>
      </c>
      <c r="D1856" s="50">
        <v>1</v>
      </c>
      <c r="E1856" s="51"/>
      <c r="F1856" s="76" t="str">
        <f t="shared" si="523"/>
        <v>15046_1</v>
      </c>
      <c r="G1856" s="80">
        <v>15046</v>
      </c>
      <c r="H1856" s="52">
        <v>1</v>
      </c>
      <c r="I1856" s="52">
        <v>8171</v>
      </c>
      <c r="J1856" s="53">
        <v>8171</v>
      </c>
      <c r="K1856" s="54">
        <v>8171</v>
      </c>
      <c r="L1856" s="54">
        <v>8171</v>
      </c>
      <c r="M1856" s="54"/>
      <c r="N1856" s="54"/>
      <c r="O1856" s="55"/>
      <c r="P1856" s="55"/>
      <c r="Q1856" s="55"/>
      <c r="R1856" s="55"/>
      <c r="S1856" s="52"/>
      <c r="T1856" s="52">
        <v>43</v>
      </c>
      <c r="U1856" s="52">
        <v>2</v>
      </c>
      <c r="V1856" s="52">
        <v>44</v>
      </c>
      <c r="W1856" s="52"/>
      <c r="X1856" s="52"/>
      <c r="Y1856" s="110"/>
      <c r="Z1856" s="110"/>
      <c r="AA1856" s="110"/>
      <c r="AB1856" s="110"/>
      <c r="AC1856" s="56">
        <v>4</v>
      </c>
      <c r="AD1856" s="52"/>
      <c r="AE1856" s="52"/>
      <c r="AF1856" s="52"/>
      <c r="AG1856" s="52"/>
      <c r="AH1856" s="106"/>
      <c r="AI1856" s="59" t="s">
        <v>80</v>
      </c>
      <c r="AJ1856" s="69" t="s">
        <v>10</v>
      </c>
      <c r="AK1856" s="34" t="s">
        <v>10</v>
      </c>
      <c r="AL1856" s="26" t="s">
        <v>10</v>
      </c>
      <c r="AM1856" s="39"/>
      <c r="AN1856" s="115"/>
      <c r="AO1856" s="26" t="s">
        <v>10</v>
      </c>
      <c r="AQ1856" s="5"/>
      <c r="AS1856" s="37"/>
      <c r="AT1856" s="30"/>
      <c r="BE1856" s="21"/>
      <c r="BF1856" s="21"/>
      <c r="BG1856" s="21"/>
      <c r="BI1856" s="21"/>
      <c r="BJ1856" s="21"/>
      <c r="BK1856" s="21"/>
    </row>
    <row r="1857" spans="1:63" x14ac:dyDescent="0.25">
      <c r="A1857" s="50">
        <v>1846</v>
      </c>
      <c r="B1857" s="50"/>
      <c r="C1857" s="50" t="str">
        <f t="shared" si="524"/>
        <v>15046_2_5840</v>
      </c>
      <c r="D1857" s="50">
        <v>1</v>
      </c>
      <c r="E1857" s="51"/>
      <c r="F1857" s="76" t="str">
        <f t="shared" si="523"/>
        <v>15046_2</v>
      </c>
      <c r="G1857" s="80">
        <v>15046</v>
      </c>
      <c r="H1857" s="52">
        <v>2</v>
      </c>
      <c r="I1857" s="52">
        <v>5840</v>
      </c>
      <c r="J1857" s="53">
        <v>5840</v>
      </c>
      <c r="K1857" s="54">
        <v>5840</v>
      </c>
      <c r="L1857" s="54">
        <v>5840</v>
      </c>
      <c r="M1857" s="54"/>
      <c r="N1857" s="54"/>
      <c r="O1857" s="55"/>
      <c r="P1857" s="55"/>
      <c r="Q1857" s="55"/>
      <c r="R1857" s="55"/>
      <c r="S1857" s="52"/>
      <c r="T1857" s="52">
        <v>43</v>
      </c>
      <c r="U1857" s="52">
        <v>2</v>
      </c>
      <c r="V1857" s="52">
        <v>44</v>
      </c>
      <c r="W1857" s="52"/>
      <c r="X1857" s="52"/>
      <c r="Y1857" s="110"/>
      <c r="Z1857" s="110"/>
      <c r="AA1857" s="110"/>
      <c r="AB1857" s="110"/>
      <c r="AC1857" s="56">
        <v>5</v>
      </c>
      <c r="AD1857" s="52"/>
      <c r="AE1857" s="52"/>
      <c r="AF1857" s="52"/>
      <c r="AG1857" s="52"/>
      <c r="AH1857" s="106"/>
      <c r="AI1857" s="59" t="s">
        <v>80</v>
      </c>
      <c r="AJ1857" s="69" t="s">
        <v>10</v>
      </c>
      <c r="AK1857" s="34" t="s">
        <v>10</v>
      </c>
      <c r="AL1857" s="26" t="s">
        <v>10</v>
      </c>
      <c r="AM1857" s="39"/>
      <c r="AN1857" s="115"/>
      <c r="AO1857" s="26" t="s">
        <v>10</v>
      </c>
      <c r="AQ1857" s="5"/>
      <c r="AS1857" s="37"/>
      <c r="AT1857" s="30"/>
      <c r="BE1857" s="21"/>
      <c r="BF1857" s="21"/>
      <c r="BG1857" s="21"/>
      <c r="BI1857" s="21"/>
      <c r="BJ1857" s="21"/>
      <c r="BK1857" s="21"/>
    </row>
    <row r="1858" spans="1:63" x14ac:dyDescent="0.25">
      <c r="A1858" s="50">
        <v>1847</v>
      </c>
      <c r="B1858" s="50"/>
      <c r="C1858" s="50" t="str">
        <f t="shared" si="524"/>
        <v>15046_3_4170</v>
      </c>
      <c r="D1858" s="50">
        <v>1</v>
      </c>
      <c r="E1858" s="51"/>
      <c r="F1858" s="76" t="str">
        <f t="shared" si="523"/>
        <v>15046_3</v>
      </c>
      <c r="G1858" s="80">
        <v>15046</v>
      </c>
      <c r="H1858" s="52">
        <v>3</v>
      </c>
      <c r="I1858" s="52">
        <v>4170</v>
      </c>
      <c r="J1858" s="53">
        <v>4170</v>
      </c>
      <c r="K1858" s="54">
        <v>4170</v>
      </c>
      <c r="L1858" s="54">
        <v>4170</v>
      </c>
      <c r="M1858" s="54"/>
      <c r="N1858" s="54"/>
      <c r="O1858" s="55"/>
      <c r="P1858" s="55"/>
      <c r="Q1858" s="55"/>
      <c r="R1858" s="55"/>
      <c r="S1858" s="52"/>
      <c r="T1858" s="52">
        <v>116</v>
      </c>
      <c r="U1858" s="52">
        <v>6</v>
      </c>
      <c r="V1858" s="52">
        <v>105</v>
      </c>
      <c r="W1858" s="52"/>
      <c r="X1858" s="52"/>
      <c r="Y1858" s="110"/>
      <c r="Z1858" s="110"/>
      <c r="AA1858" s="110"/>
      <c r="AB1858" s="110"/>
      <c r="AC1858" s="56">
        <v>9</v>
      </c>
      <c r="AD1858" s="52"/>
      <c r="AE1858" s="52"/>
      <c r="AF1858" s="52"/>
      <c r="AG1858" s="52"/>
      <c r="AH1858" s="106"/>
      <c r="AI1858" s="59" t="s">
        <v>80</v>
      </c>
      <c r="AJ1858" s="69" t="s">
        <v>10</v>
      </c>
      <c r="AK1858" s="34" t="s">
        <v>10</v>
      </c>
      <c r="AL1858" s="26" t="s">
        <v>10</v>
      </c>
      <c r="AM1858" s="39"/>
      <c r="AN1858" s="115"/>
      <c r="AO1858" s="26" t="s">
        <v>10</v>
      </c>
      <c r="AQ1858" s="5"/>
      <c r="AS1858" s="37"/>
      <c r="AT1858" s="30"/>
      <c r="BE1858" s="21"/>
      <c r="BF1858" s="21"/>
      <c r="BG1858" s="21"/>
      <c r="BI1858" s="21"/>
      <c r="BJ1858" s="21"/>
      <c r="BK1858" s="21"/>
    </row>
    <row r="1859" spans="1:63" x14ac:dyDescent="0.25">
      <c r="A1859" s="50">
        <v>1848</v>
      </c>
      <c r="B1859" s="50"/>
      <c r="C1859" s="50" t="str">
        <f t="shared" si="524"/>
        <v>15047_1_4025</v>
      </c>
      <c r="D1859" s="50">
        <v>1</v>
      </c>
      <c r="E1859" s="51"/>
      <c r="F1859" s="76" t="str">
        <f t="shared" si="523"/>
        <v>15047_1</v>
      </c>
      <c r="G1859" s="80">
        <v>15047</v>
      </c>
      <c r="H1859" s="52">
        <v>1</v>
      </c>
      <c r="I1859" s="52">
        <v>4025</v>
      </c>
      <c r="J1859" s="53">
        <v>4025</v>
      </c>
      <c r="K1859" s="54">
        <v>4025</v>
      </c>
      <c r="L1859" s="54">
        <v>4025</v>
      </c>
      <c r="M1859" s="54"/>
      <c r="N1859" s="54"/>
      <c r="O1859" s="55"/>
      <c r="P1859" s="55"/>
      <c r="Q1859" s="55"/>
      <c r="R1859" s="55"/>
      <c r="S1859" s="52"/>
      <c r="T1859" s="52">
        <v>80</v>
      </c>
      <c r="U1859" s="52">
        <v>7</v>
      </c>
      <c r="V1859" s="52">
        <v>71</v>
      </c>
      <c r="W1859" s="52"/>
      <c r="X1859" s="52"/>
      <c r="Y1859" s="110"/>
      <c r="Z1859" s="110"/>
      <c r="AA1859" s="110"/>
      <c r="AB1859" s="110"/>
      <c r="AC1859" s="56">
        <v>4</v>
      </c>
      <c r="AD1859" s="52"/>
      <c r="AE1859" s="52"/>
      <c r="AF1859" s="52"/>
      <c r="AG1859" s="52"/>
      <c r="AH1859" s="106"/>
      <c r="AI1859" s="59" t="s">
        <v>80</v>
      </c>
      <c r="AJ1859" s="69" t="s">
        <v>10</v>
      </c>
      <c r="AK1859" s="34" t="s">
        <v>10</v>
      </c>
      <c r="AL1859" s="26" t="s">
        <v>10</v>
      </c>
      <c r="AM1859" s="39"/>
      <c r="AN1859" s="115"/>
      <c r="AO1859" s="26" t="s">
        <v>10</v>
      </c>
      <c r="AQ1859" s="5"/>
      <c r="AS1859" s="37"/>
      <c r="AT1859" s="30"/>
      <c r="BE1859" s="21"/>
      <c r="BF1859" s="21"/>
      <c r="BG1859" s="21"/>
      <c r="BI1859" s="21"/>
      <c r="BJ1859" s="21"/>
      <c r="BK1859" s="21"/>
    </row>
    <row r="1860" spans="1:63" x14ac:dyDescent="0.25">
      <c r="A1860" s="50">
        <v>1849</v>
      </c>
      <c r="B1860" s="50"/>
      <c r="C1860" s="50" t="str">
        <f t="shared" si="524"/>
        <v>15049_1_4465</v>
      </c>
      <c r="D1860" s="50">
        <v>1</v>
      </c>
      <c r="E1860" s="51"/>
      <c r="F1860" s="76" t="str">
        <f t="shared" si="523"/>
        <v>15049_1</v>
      </c>
      <c r="G1860" s="80">
        <v>15049</v>
      </c>
      <c r="H1860" s="52">
        <v>1</v>
      </c>
      <c r="I1860" s="52">
        <v>4465</v>
      </c>
      <c r="J1860" s="53">
        <v>4465</v>
      </c>
      <c r="K1860" s="54">
        <v>4465</v>
      </c>
      <c r="L1860" s="54">
        <v>4465</v>
      </c>
      <c r="M1860" s="54"/>
      <c r="N1860" s="54"/>
      <c r="O1860" s="55"/>
      <c r="P1860" s="55"/>
      <c r="Q1860" s="55"/>
      <c r="R1860" s="55"/>
      <c r="S1860" s="52"/>
      <c r="T1860" s="52">
        <v>107</v>
      </c>
      <c r="U1860" s="52">
        <v>6</v>
      </c>
      <c r="V1860" s="52">
        <v>109</v>
      </c>
      <c r="W1860" s="52"/>
      <c r="X1860" s="52"/>
      <c r="Y1860" s="110"/>
      <c r="Z1860" s="110"/>
      <c r="AA1860" s="110"/>
      <c r="AB1860" s="110"/>
      <c r="AC1860" s="56">
        <v>11</v>
      </c>
      <c r="AD1860" s="52"/>
      <c r="AE1860" s="52"/>
      <c r="AF1860" s="52"/>
      <c r="AG1860" s="52"/>
      <c r="AH1860" s="106"/>
      <c r="AI1860" s="59" t="s">
        <v>80</v>
      </c>
      <c r="AJ1860" s="69" t="s">
        <v>10</v>
      </c>
      <c r="AK1860" s="34" t="s">
        <v>10</v>
      </c>
      <c r="AL1860" s="26" t="s">
        <v>10</v>
      </c>
      <c r="AM1860" s="39"/>
      <c r="AN1860" s="115"/>
      <c r="AO1860" s="26" t="s">
        <v>10</v>
      </c>
      <c r="AQ1860" s="5"/>
      <c r="AS1860" s="37"/>
      <c r="AT1860" s="30"/>
      <c r="BE1860" s="21"/>
      <c r="BF1860" s="21"/>
      <c r="BG1860" s="21"/>
      <c r="BI1860" s="21"/>
      <c r="BJ1860" s="21"/>
      <c r="BK1860" s="21"/>
    </row>
    <row r="1861" spans="1:63" x14ac:dyDescent="0.25">
      <c r="A1861" s="50">
        <v>1850</v>
      </c>
      <c r="B1861" s="50"/>
      <c r="C1861" s="50" t="str">
        <f t="shared" si="524"/>
        <v>15050_1_6615</v>
      </c>
      <c r="D1861" s="50">
        <v>1</v>
      </c>
      <c r="E1861" s="51"/>
      <c r="F1861" s="76" t="str">
        <f t="shared" si="523"/>
        <v>15050_1</v>
      </c>
      <c r="G1861" s="80">
        <v>15050</v>
      </c>
      <c r="H1861" s="52">
        <v>1</v>
      </c>
      <c r="I1861" s="52">
        <v>6615</v>
      </c>
      <c r="J1861" s="53">
        <v>6615</v>
      </c>
      <c r="K1861" s="54">
        <v>6615</v>
      </c>
      <c r="L1861" s="54">
        <v>6615</v>
      </c>
      <c r="M1861" s="54"/>
      <c r="N1861" s="54"/>
      <c r="O1861" s="55"/>
      <c r="P1861" s="55"/>
      <c r="Q1861" s="55"/>
      <c r="R1861" s="55"/>
      <c r="S1861" s="52"/>
      <c r="T1861" s="52">
        <v>86</v>
      </c>
      <c r="U1861" s="52">
        <v>7</v>
      </c>
      <c r="V1861" s="52">
        <v>91</v>
      </c>
      <c r="W1861" s="52"/>
      <c r="X1861" s="52"/>
      <c r="Y1861" s="110"/>
      <c r="Z1861" s="110"/>
      <c r="AA1861" s="110"/>
      <c r="AB1861" s="110"/>
      <c r="AC1861" s="56">
        <v>33</v>
      </c>
      <c r="AD1861" s="52"/>
      <c r="AE1861" s="52"/>
      <c r="AF1861" s="52"/>
      <c r="AG1861" s="52"/>
      <c r="AH1861" s="106"/>
      <c r="AI1861" s="59" t="s">
        <v>80</v>
      </c>
      <c r="AJ1861" s="69" t="s">
        <v>10</v>
      </c>
      <c r="AK1861" s="34" t="s">
        <v>10</v>
      </c>
      <c r="AL1861" s="26" t="s">
        <v>10</v>
      </c>
      <c r="AM1861" s="39"/>
      <c r="AN1861" s="115"/>
      <c r="AO1861" s="26" t="s">
        <v>10</v>
      </c>
      <c r="AQ1861" s="5"/>
      <c r="AS1861" s="37"/>
      <c r="AT1861" s="30"/>
      <c r="BE1861" s="21"/>
      <c r="BF1861" s="21"/>
      <c r="BG1861" s="21"/>
      <c r="BI1861" s="21"/>
      <c r="BJ1861" s="21"/>
      <c r="BK1861" s="21"/>
    </row>
    <row r="1862" spans="1:63" x14ac:dyDescent="0.25">
      <c r="A1862" s="50">
        <v>1851</v>
      </c>
      <c r="B1862" s="50"/>
      <c r="C1862" s="50" t="str">
        <f t="shared" si="524"/>
        <v>15051_1_2570</v>
      </c>
      <c r="D1862" s="50">
        <v>1</v>
      </c>
      <c r="E1862" s="51"/>
      <c r="F1862" s="76" t="str">
        <f t="shared" si="523"/>
        <v>15051_1</v>
      </c>
      <c r="G1862" s="80">
        <v>15051</v>
      </c>
      <c r="H1862" s="52">
        <v>1</v>
      </c>
      <c r="I1862" s="52">
        <v>2570</v>
      </c>
      <c r="J1862" s="53">
        <v>2570</v>
      </c>
      <c r="K1862" s="54">
        <v>2570</v>
      </c>
      <c r="L1862" s="54">
        <v>2570</v>
      </c>
      <c r="M1862" s="54"/>
      <c r="N1862" s="54"/>
      <c r="O1862" s="55"/>
      <c r="P1862" s="55"/>
      <c r="Q1862" s="55"/>
      <c r="R1862" s="55"/>
      <c r="S1862" s="52"/>
      <c r="T1862" s="52">
        <v>89</v>
      </c>
      <c r="U1862" s="52">
        <v>10</v>
      </c>
      <c r="V1862" s="52">
        <v>90</v>
      </c>
      <c r="W1862" s="52"/>
      <c r="X1862" s="52"/>
      <c r="Y1862" s="110"/>
      <c r="Z1862" s="110"/>
      <c r="AA1862" s="110"/>
      <c r="AB1862" s="110"/>
      <c r="AC1862" s="56">
        <v>24</v>
      </c>
      <c r="AD1862" s="52"/>
      <c r="AE1862" s="52"/>
      <c r="AF1862" s="52" t="s">
        <v>81</v>
      </c>
      <c r="AG1862" s="52"/>
      <c r="AH1862" s="106"/>
      <c r="AI1862" s="59" t="s">
        <v>80</v>
      </c>
      <c r="AJ1862" s="69" t="s">
        <v>10</v>
      </c>
      <c r="AK1862" s="34" t="s">
        <v>10</v>
      </c>
      <c r="AL1862" s="26" t="s">
        <v>10</v>
      </c>
      <c r="AM1862" s="39"/>
      <c r="AN1862" s="115"/>
      <c r="AO1862" s="26" t="s">
        <v>10</v>
      </c>
      <c r="AQ1862" s="5"/>
      <c r="AS1862" s="37"/>
      <c r="AT1862" s="30"/>
      <c r="BE1862" s="21"/>
      <c r="BF1862" s="21"/>
      <c r="BG1862" s="21"/>
      <c r="BI1862" s="21"/>
      <c r="BJ1862" s="21"/>
      <c r="BK1862" s="21"/>
    </row>
    <row r="1863" spans="1:63" x14ac:dyDescent="0.25">
      <c r="A1863" s="50">
        <v>1852</v>
      </c>
      <c r="B1863" s="50"/>
      <c r="C1863" s="50" t="str">
        <f t="shared" si="524"/>
        <v>15052_1_3246</v>
      </c>
      <c r="D1863" s="50">
        <v>1</v>
      </c>
      <c r="E1863" s="51"/>
      <c r="F1863" s="76" t="str">
        <f t="shared" si="523"/>
        <v>15052_1</v>
      </c>
      <c r="G1863" s="80">
        <v>15052</v>
      </c>
      <c r="H1863" s="52">
        <v>1</v>
      </c>
      <c r="I1863" s="52">
        <v>3246</v>
      </c>
      <c r="J1863" s="53">
        <v>3246</v>
      </c>
      <c r="K1863" s="54">
        <v>3246</v>
      </c>
      <c r="L1863" s="54">
        <v>3246</v>
      </c>
      <c r="M1863" s="54"/>
      <c r="N1863" s="54"/>
      <c r="O1863" s="55"/>
      <c r="P1863" s="55"/>
      <c r="Q1863" s="55"/>
      <c r="R1863" s="55"/>
      <c r="S1863" s="52"/>
      <c r="T1863" s="52">
        <v>36</v>
      </c>
      <c r="U1863" s="52">
        <v>1</v>
      </c>
      <c r="V1863" s="52">
        <v>36</v>
      </c>
      <c r="W1863" s="52"/>
      <c r="X1863" s="52"/>
      <c r="Y1863" s="110"/>
      <c r="Z1863" s="110"/>
      <c r="AA1863" s="110"/>
      <c r="AB1863" s="110"/>
      <c r="AC1863" s="56">
        <v>7</v>
      </c>
      <c r="AD1863" s="52"/>
      <c r="AE1863" s="52"/>
      <c r="AF1863" s="52"/>
      <c r="AG1863" s="52"/>
      <c r="AH1863" s="106"/>
      <c r="AI1863" s="59" t="s">
        <v>80</v>
      </c>
      <c r="AJ1863" s="69" t="s">
        <v>10</v>
      </c>
      <c r="AK1863" s="34" t="s">
        <v>10</v>
      </c>
      <c r="AL1863" s="26" t="s">
        <v>10</v>
      </c>
      <c r="AM1863" s="39"/>
      <c r="AN1863" s="115"/>
      <c r="AO1863" s="26" t="s">
        <v>10</v>
      </c>
      <c r="AQ1863" s="5"/>
      <c r="AS1863" s="37"/>
      <c r="AT1863" s="30"/>
      <c r="BE1863" s="21"/>
      <c r="BF1863" s="21"/>
      <c r="BG1863" s="21"/>
      <c r="BI1863" s="21"/>
      <c r="BJ1863" s="21"/>
      <c r="BK1863" s="21"/>
    </row>
    <row r="1864" spans="1:63" x14ac:dyDescent="0.25">
      <c r="A1864" s="50">
        <v>1853</v>
      </c>
      <c r="B1864" s="50"/>
      <c r="C1864" s="50" t="str">
        <f t="shared" si="524"/>
        <v>15052_2_4221</v>
      </c>
      <c r="D1864" s="50">
        <v>1</v>
      </c>
      <c r="E1864" s="51"/>
      <c r="F1864" s="76" t="str">
        <f t="shared" si="523"/>
        <v>15052_2</v>
      </c>
      <c r="G1864" s="80">
        <v>15052</v>
      </c>
      <c r="H1864" s="52">
        <v>2</v>
      </c>
      <c r="I1864" s="52">
        <v>4221</v>
      </c>
      <c r="J1864" s="53">
        <v>4221</v>
      </c>
      <c r="K1864" s="54">
        <v>4221</v>
      </c>
      <c r="L1864" s="54">
        <v>4221</v>
      </c>
      <c r="M1864" s="54"/>
      <c r="N1864" s="54"/>
      <c r="O1864" s="55"/>
      <c r="P1864" s="55"/>
      <c r="Q1864" s="55"/>
      <c r="R1864" s="55"/>
      <c r="S1864" s="52"/>
      <c r="T1864" s="52">
        <v>36</v>
      </c>
      <c r="U1864" s="52">
        <v>1</v>
      </c>
      <c r="V1864" s="52">
        <v>36</v>
      </c>
      <c r="W1864" s="52"/>
      <c r="X1864" s="52"/>
      <c r="Y1864" s="110"/>
      <c r="Z1864" s="110"/>
      <c r="AA1864" s="110"/>
      <c r="AB1864" s="110"/>
      <c r="AC1864" s="56">
        <v>3</v>
      </c>
      <c r="AD1864" s="52"/>
      <c r="AE1864" s="52"/>
      <c r="AF1864" s="52"/>
      <c r="AG1864" s="52"/>
      <c r="AH1864" s="106"/>
      <c r="AI1864" s="59" t="s">
        <v>80</v>
      </c>
      <c r="AJ1864" s="69" t="s">
        <v>10</v>
      </c>
      <c r="AK1864" s="34" t="s">
        <v>10</v>
      </c>
      <c r="AL1864" s="26" t="s">
        <v>10</v>
      </c>
      <c r="AM1864" s="39"/>
      <c r="AN1864" s="115"/>
      <c r="AO1864" s="26" t="s">
        <v>10</v>
      </c>
      <c r="AQ1864" s="5"/>
      <c r="AS1864" s="37"/>
      <c r="AT1864" s="30"/>
      <c r="BE1864" s="21"/>
      <c r="BF1864" s="21"/>
      <c r="BG1864" s="21"/>
      <c r="BI1864" s="21"/>
      <c r="BJ1864" s="21"/>
      <c r="BK1864" s="21"/>
    </row>
    <row r="1865" spans="1:63" x14ac:dyDescent="0.25">
      <c r="A1865" s="50">
        <v>1854</v>
      </c>
      <c r="B1865" s="50"/>
      <c r="C1865" s="50" t="str">
        <f t="shared" si="524"/>
        <v>15053_1_3174</v>
      </c>
      <c r="D1865" s="50">
        <v>1</v>
      </c>
      <c r="E1865" s="51"/>
      <c r="F1865" s="76" t="str">
        <f t="shared" si="523"/>
        <v>15053_1</v>
      </c>
      <c r="G1865" s="80">
        <v>15053</v>
      </c>
      <c r="H1865" s="52">
        <v>1</v>
      </c>
      <c r="I1865" s="52">
        <v>3174</v>
      </c>
      <c r="J1865" s="53">
        <v>3174</v>
      </c>
      <c r="K1865" s="54">
        <v>3174</v>
      </c>
      <c r="L1865" s="54">
        <v>3174</v>
      </c>
      <c r="M1865" s="54"/>
      <c r="N1865" s="54"/>
      <c r="O1865" s="55"/>
      <c r="P1865" s="55"/>
      <c r="Q1865" s="55"/>
      <c r="R1865" s="55"/>
      <c r="S1865" s="52"/>
      <c r="T1865" s="52">
        <v>165</v>
      </c>
      <c r="U1865" s="52">
        <v>8</v>
      </c>
      <c r="V1865" s="52">
        <v>170</v>
      </c>
      <c r="W1865" s="52"/>
      <c r="X1865" s="52"/>
      <c r="Y1865" s="110"/>
      <c r="Z1865" s="110"/>
      <c r="AA1865" s="110"/>
      <c r="AB1865" s="110"/>
      <c r="AC1865" s="56">
        <v>14</v>
      </c>
      <c r="AD1865" s="52"/>
      <c r="AE1865" s="52"/>
      <c r="AF1865" s="52"/>
      <c r="AG1865" s="52"/>
      <c r="AH1865" s="106"/>
      <c r="AI1865" s="59" t="s">
        <v>80</v>
      </c>
      <c r="AJ1865" s="69" t="s">
        <v>10</v>
      </c>
      <c r="AK1865" s="34" t="s">
        <v>10</v>
      </c>
      <c r="AL1865" s="26" t="s">
        <v>10</v>
      </c>
      <c r="AM1865" s="39"/>
      <c r="AN1865" s="115"/>
      <c r="AO1865" s="26" t="s">
        <v>10</v>
      </c>
      <c r="AQ1865" s="5"/>
      <c r="AS1865" s="37"/>
      <c r="AT1865" s="30"/>
      <c r="BE1865" s="21"/>
      <c r="BF1865" s="21"/>
      <c r="BG1865" s="21"/>
      <c r="BI1865" s="21"/>
      <c r="BJ1865" s="21"/>
      <c r="BK1865" s="21"/>
    </row>
    <row r="1866" spans="1:63" x14ac:dyDescent="0.25">
      <c r="A1866" s="50">
        <v>1855</v>
      </c>
      <c r="B1866" s="50"/>
      <c r="C1866" s="50" t="str">
        <f t="shared" si="524"/>
        <v>15053_2_4512</v>
      </c>
      <c r="D1866" s="50">
        <v>1</v>
      </c>
      <c r="E1866" s="51"/>
      <c r="F1866" s="76" t="str">
        <f t="shared" si="523"/>
        <v>15053_2</v>
      </c>
      <c r="G1866" s="80">
        <v>15053</v>
      </c>
      <c r="H1866" s="52">
        <v>2</v>
      </c>
      <c r="I1866" s="52">
        <v>4512</v>
      </c>
      <c r="J1866" s="53">
        <v>4512</v>
      </c>
      <c r="K1866" s="54">
        <v>4512</v>
      </c>
      <c r="L1866" s="54">
        <v>4512</v>
      </c>
      <c r="M1866" s="54"/>
      <c r="N1866" s="54"/>
      <c r="O1866" s="55"/>
      <c r="P1866" s="55"/>
      <c r="Q1866" s="55"/>
      <c r="R1866" s="55"/>
      <c r="S1866" s="52"/>
      <c r="T1866" s="52">
        <v>82</v>
      </c>
      <c r="U1866" s="52">
        <v>4</v>
      </c>
      <c r="V1866" s="52">
        <v>85</v>
      </c>
      <c r="W1866" s="52"/>
      <c r="X1866" s="52"/>
      <c r="Y1866" s="110"/>
      <c r="Z1866" s="110"/>
      <c r="AA1866" s="110"/>
      <c r="AB1866" s="110"/>
      <c r="AC1866" s="56">
        <v>7</v>
      </c>
      <c r="AD1866" s="52"/>
      <c r="AE1866" s="52"/>
      <c r="AF1866" s="52"/>
      <c r="AG1866" s="52"/>
      <c r="AH1866" s="106"/>
      <c r="AI1866" s="59" t="s">
        <v>80</v>
      </c>
      <c r="AJ1866" s="69" t="s">
        <v>10</v>
      </c>
      <c r="AK1866" s="34" t="s">
        <v>10</v>
      </c>
      <c r="AL1866" s="26" t="s">
        <v>10</v>
      </c>
      <c r="AM1866" s="39"/>
      <c r="AN1866" s="115"/>
      <c r="AO1866" s="26" t="s">
        <v>10</v>
      </c>
      <c r="AQ1866" s="5"/>
      <c r="AS1866" s="37"/>
      <c r="AT1866" s="30"/>
      <c r="BE1866" s="21"/>
      <c r="BF1866" s="21"/>
      <c r="BG1866" s="21"/>
      <c r="BI1866" s="21"/>
      <c r="BJ1866" s="21"/>
      <c r="BK1866" s="21"/>
    </row>
    <row r="1867" spans="1:63" x14ac:dyDescent="0.25">
      <c r="A1867" s="50">
        <v>1856</v>
      </c>
      <c r="B1867" s="50"/>
      <c r="C1867" s="50" t="str">
        <f t="shared" si="524"/>
        <v>15054_1_4205</v>
      </c>
      <c r="D1867" s="50">
        <v>1</v>
      </c>
      <c r="E1867" s="51"/>
      <c r="F1867" s="76" t="str">
        <f t="shared" si="523"/>
        <v>15054_1</v>
      </c>
      <c r="G1867" s="80">
        <v>15054</v>
      </c>
      <c r="H1867" s="52">
        <v>1</v>
      </c>
      <c r="I1867" s="52">
        <v>4205</v>
      </c>
      <c r="J1867" s="53">
        <v>4205</v>
      </c>
      <c r="K1867" s="54">
        <v>4205</v>
      </c>
      <c r="L1867" s="54">
        <v>4205</v>
      </c>
      <c r="M1867" s="54"/>
      <c r="N1867" s="54"/>
      <c r="O1867" s="55"/>
      <c r="P1867" s="55"/>
      <c r="Q1867" s="55"/>
      <c r="R1867" s="55"/>
      <c r="S1867" s="52"/>
      <c r="T1867" s="52">
        <v>43</v>
      </c>
      <c r="U1867" s="52">
        <v>4</v>
      </c>
      <c r="V1867" s="52">
        <v>44</v>
      </c>
      <c r="W1867" s="52"/>
      <c r="X1867" s="52"/>
      <c r="Y1867" s="110"/>
      <c r="Z1867" s="110"/>
      <c r="AA1867" s="110"/>
      <c r="AB1867" s="110"/>
      <c r="AC1867" s="56">
        <v>5</v>
      </c>
      <c r="AD1867" s="52"/>
      <c r="AE1867" s="52"/>
      <c r="AF1867" s="52"/>
      <c r="AG1867" s="52"/>
      <c r="AH1867" s="106"/>
      <c r="AI1867" s="59" t="s">
        <v>80</v>
      </c>
      <c r="AJ1867" s="69" t="s">
        <v>10</v>
      </c>
      <c r="AK1867" s="34" t="s">
        <v>10</v>
      </c>
      <c r="AL1867" s="26" t="s">
        <v>10</v>
      </c>
      <c r="AM1867" s="39"/>
      <c r="AN1867" s="115"/>
      <c r="AO1867" s="26" t="s">
        <v>10</v>
      </c>
      <c r="AQ1867" s="5"/>
      <c r="AS1867" s="37"/>
      <c r="AT1867" s="30"/>
      <c r="BE1867" s="21"/>
      <c r="BF1867" s="21"/>
      <c r="BG1867" s="21"/>
      <c r="BI1867" s="21"/>
      <c r="BJ1867" s="21"/>
      <c r="BK1867" s="21"/>
    </row>
    <row r="1868" spans="1:63" x14ac:dyDescent="0.25">
      <c r="A1868" s="50">
        <v>1857</v>
      </c>
      <c r="B1868" s="50"/>
      <c r="C1868" s="50" t="str">
        <f t="shared" si="524"/>
        <v>15055_1_4348</v>
      </c>
      <c r="D1868" s="50">
        <v>1</v>
      </c>
      <c r="E1868" s="51"/>
      <c r="F1868" s="76" t="str">
        <f t="shared" ref="F1868:F1887" si="525">CONCATENATE(G1868,"_",H1868)</f>
        <v>15055_1</v>
      </c>
      <c r="G1868" s="80">
        <v>15055</v>
      </c>
      <c r="H1868" s="52">
        <v>1</v>
      </c>
      <c r="I1868" s="52">
        <v>4348</v>
      </c>
      <c r="J1868" s="53">
        <v>4348</v>
      </c>
      <c r="K1868" s="54">
        <v>4348</v>
      </c>
      <c r="L1868" s="54">
        <v>4348</v>
      </c>
      <c r="M1868" s="54"/>
      <c r="N1868" s="54"/>
      <c r="O1868" s="55"/>
      <c r="P1868" s="55"/>
      <c r="Q1868" s="55"/>
      <c r="R1868" s="55"/>
      <c r="S1868" s="52"/>
      <c r="T1868" s="52">
        <v>86</v>
      </c>
      <c r="U1868" s="52">
        <v>4</v>
      </c>
      <c r="V1868" s="52">
        <v>82</v>
      </c>
      <c r="W1868" s="52"/>
      <c r="X1868" s="52"/>
      <c r="Y1868" s="110"/>
      <c r="Z1868" s="110"/>
      <c r="AA1868" s="110"/>
      <c r="AB1868" s="110"/>
      <c r="AC1868" s="56">
        <v>27</v>
      </c>
      <c r="AD1868" s="52"/>
      <c r="AE1868" s="52"/>
      <c r="AF1868" s="52"/>
      <c r="AG1868" s="52"/>
      <c r="AH1868" s="106"/>
      <c r="AI1868" s="59" t="s">
        <v>80</v>
      </c>
      <c r="AJ1868" s="69" t="s">
        <v>10</v>
      </c>
      <c r="AK1868" s="34" t="s">
        <v>10</v>
      </c>
      <c r="AL1868" s="26" t="s">
        <v>10</v>
      </c>
      <c r="AM1868" s="39"/>
      <c r="AN1868" s="115"/>
      <c r="AO1868" s="26" t="s">
        <v>10</v>
      </c>
      <c r="AQ1868" s="5"/>
      <c r="AS1868" s="37"/>
      <c r="AT1868" s="30"/>
      <c r="BE1868" s="21"/>
      <c r="BF1868" s="21"/>
      <c r="BG1868" s="21"/>
      <c r="BI1868" s="21"/>
      <c r="BJ1868" s="21"/>
      <c r="BK1868" s="21"/>
    </row>
    <row r="1869" spans="1:63" x14ac:dyDescent="0.25">
      <c r="A1869" s="50">
        <v>1858</v>
      </c>
      <c r="B1869" s="50"/>
      <c r="C1869" s="50" t="str">
        <f t="shared" ref="C1869:C1887" si="526">CONCATENATE(G1869,"_",H1869,"_",I1869)</f>
        <v>15055_2_5390</v>
      </c>
      <c r="D1869" s="50">
        <v>1</v>
      </c>
      <c r="E1869" s="51"/>
      <c r="F1869" s="76" t="str">
        <f t="shared" si="525"/>
        <v>15055_2</v>
      </c>
      <c r="G1869" s="80">
        <v>15055</v>
      </c>
      <c r="H1869" s="52">
        <v>2</v>
      </c>
      <c r="I1869" s="52">
        <v>5390</v>
      </c>
      <c r="J1869" s="53">
        <v>5390</v>
      </c>
      <c r="K1869" s="54">
        <v>5390</v>
      </c>
      <c r="L1869" s="54">
        <v>5390</v>
      </c>
      <c r="M1869" s="54"/>
      <c r="N1869" s="54"/>
      <c r="O1869" s="55"/>
      <c r="P1869" s="55"/>
      <c r="Q1869" s="55"/>
      <c r="R1869" s="55"/>
      <c r="S1869" s="52"/>
      <c r="T1869" s="52">
        <v>40</v>
      </c>
      <c r="U1869" s="52">
        <v>2</v>
      </c>
      <c r="V1869" s="52">
        <v>36</v>
      </c>
      <c r="W1869" s="52"/>
      <c r="X1869" s="52"/>
      <c r="Y1869" s="110"/>
      <c r="Z1869" s="110"/>
      <c r="AA1869" s="110"/>
      <c r="AB1869" s="110"/>
      <c r="AC1869" s="56">
        <v>24</v>
      </c>
      <c r="AD1869" s="52"/>
      <c r="AE1869" s="52"/>
      <c r="AF1869" s="52"/>
      <c r="AG1869" s="52"/>
      <c r="AH1869" s="106"/>
      <c r="AI1869" s="59" t="s">
        <v>80</v>
      </c>
      <c r="AJ1869" s="69" t="s">
        <v>10</v>
      </c>
      <c r="AK1869" s="34" t="s">
        <v>10</v>
      </c>
      <c r="AL1869" s="26" t="s">
        <v>10</v>
      </c>
      <c r="AM1869" s="39"/>
      <c r="AN1869" s="115"/>
      <c r="AO1869" s="26" t="s">
        <v>10</v>
      </c>
      <c r="AQ1869" s="5"/>
      <c r="AS1869" s="37"/>
      <c r="AT1869" s="30"/>
      <c r="BE1869" s="21"/>
      <c r="BF1869" s="21"/>
      <c r="BG1869" s="21"/>
      <c r="BI1869" s="21"/>
      <c r="BJ1869" s="21"/>
      <c r="BK1869" s="21"/>
    </row>
    <row r="1870" spans="1:63" x14ac:dyDescent="0.25">
      <c r="A1870" s="50">
        <v>1859</v>
      </c>
      <c r="B1870" s="50"/>
      <c r="C1870" s="50" t="str">
        <f t="shared" si="526"/>
        <v>15055_3_4753</v>
      </c>
      <c r="D1870" s="50">
        <v>1</v>
      </c>
      <c r="E1870" s="51"/>
      <c r="F1870" s="76" t="str">
        <f t="shared" si="525"/>
        <v>15055_3</v>
      </c>
      <c r="G1870" s="80">
        <v>15055</v>
      </c>
      <c r="H1870" s="52">
        <v>3</v>
      </c>
      <c r="I1870" s="52">
        <v>4753</v>
      </c>
      <c r="J1870" s="53">
        <v>4753</v>
      </c>
      <c r="K1870" s="54">
        <v>4753</v>
      </c>
      <c r="L1870" s="54">
        <v>4753</v>
      </c>
      <c r="M1870" s="54"/>
      <c r="N1870" s="54"/>
      <c r="O1870" s="55"/>
      <c r="P1870" s="55"/>
      <c r="Q1870" s="55"/>
      <c r="R1870" s="55"/>
      <c r="S1870" s="52"/>
      <c r="T1870" s="52">
        <v>40</v>
      </c>
      <c r="U1870" s="52">
        <v>2</v>
      </c>
      <c r="V1870" s="52">
        <v>36</v>
      </c>
      <c r="W1870" s="52"/>
      <c r="X1870" s="52"/>
      <c r="Y1870" s="110"/>
      <c r="Z1870" s="110"/>
      <c r="AA1870" s="110"/>
      <c r="AB1870" s="110"/>
      <c r="AC1870" s="56">
        <v>18</v>
      </c>
      <c r="AD1870" s="52"/>
      <c r="AE1870" s="52"/>
      <c r="AF1870" s="52"/>
      <c r="AG1870" s="52"/>
      <c r="AH1870" s="106"/>
      <c r="AI1870" s="59" t="s">
        <v>80</v>
      </c>
      <c r="AJ1870" s="69" t="s">
        <v>10</v>
      </c>
      <c r="AK1870" s="34" t="s">
        <v>10</v>
      </c>
      <c r="AL1870" s="26" t="s">
        <v>10</v>
      </c>
      <c r="AM1870" s="39"/>
      <c r="AN1870" s="115"/>
      <c r="AO1870" s="26" t="s">
        <v>10</v>
      </c>
      <c r="AQ1870" s="5"/>
      <c r="AS1870" s="37"/>
      <c r="AT1870" s="30"/>
      <c r="BE1870" s="21"/>
      <c r="BF1870" s="21"/>
      <c r="BG1870" s="21"/>
      <c r="BI1870" s="21"/>
      <c r="BJ1870" s="21"/>
      <c r="BK1870" s="21"/>
    </row>
    <row r="1871" spans="1:63" x14ac:dyDescent="0.25">
      <c r="A1871" s="50">
        <v>1860</v>
      </c>
      <c r="B1871" s="50"/>
      <c r="C1871" s="50" t="str">
        <f t="shared" si="526"/>
        <v>15056_1_2521</v>
      </c>
      <c r="D1871" s="50">
        <v>1</v>
      </c>
      <c r="E1871" s="51"/>
      <c r="F1871" s="76" t="str">
        <f t="shared" si="525"/>
        <v>15056_1</v>
      </c>
      <c r="G1871" s="80">
        <v>15056</v>
      </c>
      <c r="H1871" s="52">
        <v>1</v>
      </c>
      <c r="I1871" s="52">
        <v>2521</v>
      </c>
      <c r="J1871" s="53">
        <v>2521</v>
      </c>
      <c r="K1871" s="54">
        <v>2521</v>
      </c>
      <c r="L1871" s="54">
        <v>2521</v>
      </c>
      <c r="M1871" s="54"/>
      <c r="N1871" s="54"/>
      <c r="O1871" s="55"/>
      <c r="P1871" s="55"/>
      <c r="Q1871" s="55"/>
      <c r="R1871" s="55"/>
      <c r="S1871" s="52"/>
      <c r="T1871" s="52">
        <v>48</v>
      </c>
      <c r="U1871" s="52">
        <v>2</v>
      </c>
      <c r="V1871" s="52">
        <v>48</v>
      </c>
      <c r="W1871" s="52"/>
      <c r="X1871" s="52"/>
      <c r="Y1871" s="110"/>
      <c r="Z1871" s="110"/>
      <c r="AA1871" s="110"/>
      <c r="AB1871" s="110"/>
      <c r="AC1871" s="56">
        <v>10</v>
      </c>
      <c r="AD1871" s="52"/>
      <c r="AE1871" s="52"/>
      <c r="AF1871" s="52"/>
      <c r="AG1871" s="52"/>
      <c r="AH1871" s="106"/>
      <c r="AI1871" s="59" t="s">
        <v>80</v>
      </c>
      <c r="AJ1871" s="69" t="s">
        <v>10</v>
      </c>
      <c r="AK1871" s="34" t="s">
        <v>10</v>
      </c>
      <c r="AL1871" s="26" t="s">
        <v>10</v>
      </c>
      <c r="AM1871" s="39"/>
      <c r="AN1871" s="115"/>
      <c r="AO1871" s="26" t="s">
        <v>10</v>
      </c>
      <c r="AQ1871" s="5"/>
      <c r="AS1871" s="37"/>
      <c r="AT1871" s="30"/>
      <c r="BE1871" s="21"/>
      <c r="BF1871" s="21"/>
      <c r="BG1871" s="21"/>
      <c r="BI1871" s="21"/>
      <c r="BJ1871" s="21"/>
      <c r="BK1871" s="21"/>
    </row>
    <row r="1872" spans="1:63" x14ac:dyDescent="0.25">
      <c r="A1872" s="50">
        <v>1861</v>
      </c>
      <c r="B1872" s="50"/>
      <c r="C1872" s="50" t="str">
        <f t="shared" si="526"/>
        <v>15059_1_4897</v>
      </c>
      <c r="D1872" s="50">
        <v>1</v>
      </c>
      <c r="E1872" s="51"/>
      <c r="F1872" s="76" t="str">
        <f t="shared" si="525"/>
        <v>15059_1</v>
      </c>
      <c r="G1872" s="80">
        <v>15059</v>
      </c>
      <c r="H1872" s="52">
        <v>1</v>
      </c>
      <c r="I1872" s="52">
        <v>4897</v>
      </c>
      <c r="J1872" s="53">
        <v>4897</v>
      </c>
      <c r="K1872" s="54">
        <v>4897</v>
      </c>
      <c r="L1872" s="54">
        <v>4897</v>
      </c>
      <c r="M1872" s="54"/>
      <c r="N1872" s="54"/>
      <c r="O1872" s="55"/>
      <c r="P1872" s="55"/>
      <c r="Q1872" s="55"/>
      <c r="R1872" s="55"/>
      <c r="S1872" s="52"/>
      <c r="T1872" s="52">
        <v>48</v>
      </c>
      <c r="U1872" s="52">
        <v>1</v>
      </c>
      <c r="V1872" s="52">
        <v>45</v>
      </c>
      <c r="W1872" s="52"/>
      <c r="X1872" s="52"/>
      <c r="Y1872" s="110"/>
      <c r="Z1872" s="110"/>
      <c r="AA1872" s="110"/>
      <c r="AB1872" s="110"/>
      <c r="AC1872" s="56">
        <v>6</v>
      </c>
      <c r="AD1872" s="52"/>
      <c r="AE1872" s="52"/>
      <c r="AF1872" s="52"/>
      <c r="AG1872" s="52"/>
      <c r="AH1872" s="106"/>
      <c r="AI1872" s="59" t="s">
        <v>80</v>
      </c>
      <c r="AJ1872" s="69" t="s">
        <v>10</v>
      </c>
      <c r="AK1872" s="34" t="s">
        <v>10</v>
      </c>
      <c r="AL1872" s="26" t="s">
        <v>10</v>
      </c>
      <c r="AM1872" s="39"/>
      <c r="AN1872" s="115"/>
      <c r="AO1872" s="26" t="s">
        <v>10</v>
      </c>
      <c r="AQ1872" s="5"/>
      <c r="AS1872" s="37"/>
      <c r="AT1872" s="30"/>
      <c r="BE1872" s="21"/>
      <c r="BF1872" s="21"/>
      <c r="BG1872" s="21"/>
      <c r="BI1872" s="21"/>
      <c r="BJ1872" s="21"/>
      <c r="BK1872" s="21"/>
    </row>
    <row r="1873" spans="1:63" x14ac:dyDescent="0.25">
      <c r="A1873" s="50">
        <v>1862</v>
      </c>
      <c r="B1873" s="50"/>
      <c r="C1873" s="50" t="str">
        <f t="shared" si="526"/>
        <v>15061_1_6035</v>
      </c>
      <c r="D1873" s="50">
        <v>1</v>
      </c>
      <c r="E1873" s="51"/>
      <c r="F1873" s="76" t="str">
        <f t="shared" si="525"/>
        <v>15061_1</v>
      </c>
      <c r="G1873" s="80">
        <v>15061</v>
      </c>
      <c r="H1873" s="52">
        <v>1</v>
      </c>
      <c r="I1873" s="52">
        <v>6035</v>
      </c>
      <c r="J1873" s="53">
        <v>6035</v>
      </c>
      <c r="K1873" s="54">
        <v>6035</v>
      </c>
      <c r="L1873" s="54">
        <v>6035</v>
      </c>
      <c r="M1873" s="54"/>
      <c r="N1873" s="54"/>
      <c r="O1873" s="55"/>
      <c r="P1873" s="55"/>
      <c r="Q1873" s="55"/>
      <c r="R1873" s="55"/>
      <c r="S1873" s="52"/>
      <c r="T1873" s="52">
        <v>135</v>
      </c>
      <c r="U1873" s="52">
        <v>7</v>
      </c>
      <c r="V1873" s="52">
        <v>128</v>
      </c>
      <c r="W1873" s="52"/>
      <c r="X1873" s="52"/>
      <c r="Y1873" s="110"/>
      <c r="Z1873" s="110"/>
      <c r="AA1873" s="110"/>
      <c r="AB1873" s="110"/>
      <c r="AC1873" s="56">
        <v>31</v>
      </c>
      <c r="AD1873" s="52"/>
      <c r="AE1873" s="52"/>
      <c r="AF1873" s="52"/>
      <c r="AG1873" s="52"/>
      <c r="AH1873" s="106"/>
      <c r="AI1873" s="59" t="s">
        <v>80</v>
      </c>
      <c r="AJ1873" s="69" t="s">
        <v>10</v>
      </c>
      <c r="AK1873" s="34" t="s">
        <v>10</v>
      </c>
      <c r="AL1873" s="26" t="s">
        <v>10</v>
      </c>
      <c r="AM1873" s="39"/>
      <c r="AN1873" s="115"/>
      <c r="AO1873" s="26" t="s">
        <v>10</v>
      </c>
      <c r="AQ1873" s="5"/>
      <c r="AS1873" s="37"/>
      <c r="AT1873" s="30"/>
      <c r="BE1873" s="21"/>
      <c r="BF1873" s="21"/>
      <c r="BG1873" s="21"/>
      <c r="BI1873" s="21"/>
      <c r="BJ1873" s="21"/>
      <c r="BK1873" s="21"/>
    </row>
    <row r="1874" spans="1:63" x14ac:dyDescent="0.25">
      <c r="A1874" s="50">
        <v>1863</v>
      </c>
      <c r="B1874" s="50"/>
      <c r="C1874" s="50" t="str">
        <f t="shared" si="526"/>
        <v>15061_4_492</v>
      </c>
      <c r="D1874" s="50">
        <v>1</v>
      </c>
      <c r="E1874" s="51"/>
      <c r="F1874" s="76" t="str">
        <f t="shared" si="525"/>
        <v>15061_4</v>
      </c>
      <c r="G1874" s="80">
        <v>15061</v>
      </c>
      <c r="H1874" s="52">
        <v>4</v>
      </c>
      <c r="I1874" s="52">
        <v>492</v>
      </c>
      <c r="J1874" s="53">
        <v>492</v>
      </c>
      <c r="K1874" s="54">
        <v>492</v>
      </c>
      <c r="L1874" s="54">
        <v>492</v>
      </c>
      <c r="M1874" s="54"/>
      <c r="N1874" s="54"/>
      <c r="O1874" s="55"/>
      <c r="P1874" s="55"/>
      <c r="Q1874" s="55"/>
      <c r="R1874" s="55"/>
      <c r="S1874" s="52"/>
      <c r="T1874" s="52">
        <v>57</v>
      </c>
      <c r="U1874" s="52">
        <v>6</v>
      </c>
      <c r="V1874" s="52">
        <v>57</v>
      </c>
      <c r="W1874" s="52"/>
      <c r="X1874" s="52"/>
      <c r="Y1874" s="110"/>
      <c r="Z1874" s="110"/>
      <c r="AA1874" s="110"/>
      <c r="AB1874" s="110"/>
      <c r="AC1874" s="56">
        <v>13</v>
      </c>
      <c r="AD1874" s="52"/>
      <c r="AE1874" s="52"/>
      <c r="AF1874" s="52"/>
      <c r="AG1874" s="52"/>
      <c r="AH1874" s="106"/>
      <c r="AI1874" s="59" t="s">
        <v>80</v>
      </c>
      <c r="AJ1874" s="69" t="s">
        <v>10</v>
      </c>
      <c r="AK1874" s="34" t="s">
        <v>10</v>
      </c>
      <c r="AL1874" s="26" t="s">
        <v>10</v>
      </c>
      <c r="AM1874" s="39"/>
      <c r="AN1874" s="115"/>
      <c r="AO1874" s="26" t="s">
        <v>10</v>
      </c>
      <c r="AQ1874" s="5"/>
      <c r="AS1874" s="37"/>
      <c r="AT1874" s="30"/>
      <c r="BE1874" s="21"/>
      <c r="BF1874" s="21"/>
      <c r="BG1874" s="21"/>
      <c r="BI1874" s="21"/>
      <c r="BJ1874" s="21"/>
      <c r="BK1874" s="21"/>
    </row>
    <row r="1875" spans="1:63" x14ac:dyDescent="0.25">
      <c r="A1875" s="50">
        <v>1864</v>
      </c>
      <c r="B1875" s="50"/>
      <c r="C1875" s="50" t="str">
        <f t="shared" si="526"/>
        <v>15064_1_8535</v>
      </c>
      <c r="D1875" s="50">
        <v>1</v>
      </c>
      <c r="E1875" s="51"/>
      <c r="F1875" s="76" t="str">
        <f t="shared" si="525"/>
        <v>15064_1</v>
      </c>
      <c r="G1875" s="80">
        <v>15064</v>
      </c>
      <c r="H1875" s="52">
        <v>1</v>
      </c>
      <c r="I1875" s="52">
        <v>8535</v>
      </c>
      <c r="J1875" s="53">
        <v>8535</v>
      </c>
      <c r="K1875" s="54">
        <v>8535</v>
      </c>
      <c r="L1875" s="54">
        <v>8535</v>
      </c>
      <c r="M1875" s="54"/>
      <c r="N1875" s="54"/>
      <c r="O1875" s="55"/>
      <c r="P1875" s="55"/>
      <c r="Q1875" s="55"/>
      <c r="R1875" s="55"/>
      <c r="S1875" s="52"/>
      <c r="T1875" s="52">
        <v>30</v>
      </c>
      <c r="U1875" s="52">
        <v>1</v>
      </c>
      <c r="V1875" s="52">
        <v>33</v>
      </c>
      <c r="W1875" s="52"/>
      <c r="X1875" s="52"/>
      <c r="Y1875" s="110"/>
      <c r="Z1875" s="110"/>
      <c r="AA1875" s="110"/>
      <c r="AB1875" s="110"/>
      <c r="AC1875" s="56">
        <v>13</v>
      </c>
      <c r="AD1875" s="52"/>
      <c r="AE1875" s="52"/>
      <c r="AF1875" s="52"/>
      <c r="AG1875" s="52"/>
      <c r="AH1875" s="106"/>
      <c r="AI1875" s="59" t="s">
        <v>80</v>
      </c>
      <c r="AJ1875" s="69" t="s">
        <v>10</v>
      </c>
      <c r="AK1875" s="34" t="s">
        <v>10</v>
      </c>
      <c r="AL1875" s="26" t="s">
        <v>10</v>
      </c>
      <c r="AM1875" s="39"/>
      <c r="AN1875" s="115"/>
      <c r="AO1875" s="26" t="s">
        <v>10</v>
      </c>
      <c r="AQ1875" s="5"/>
      <c r="AS1875" s="37"/>
      <c r="AT1875" s="30"/>
      <c r="BE1875" s="21"/>
      <c r="BF1875" s="21"/>
      <c r="BG1875" s="21"/>
      <c r="BI1875" s="21"/>
      <c r="BJ1875" s="21"/>
      <c r="BK1875" s="21"/>
    </row>
    <row r="1876" spans="1:63" x14ac:dyDescent="0.25">
      <c r="A1876" s="50">
        <v>1865</v>
      </c>
      <c r="B1876" s="50"/>
      <c r="C1876" s="50" t="str">
        <f t="shared" si="526"/>
        <v>15065_1_4580</v>
      </c>
      <c r="D1876" s="50">
        <v>1</v>
      </c>
      <c r="E1876" s="51"/>
      <c r="F1876" s="76" t="str">
        <f t="shared" si="525"/>
        <v>15065_1</v>
      </c>
      <c r="G1876" s="80">
        <v>15065</v>
      </c>
      <c r="H1876" s="52">
        <v>1</v>
      </c>
      <c r="I1876" s="52">
        <v>4580</v>
      </c>
      <c r="J1876" s="53">
        <v>4580</v>
      </c>
      <c r="K1876" s="54">
        <v>4580</v>
      </c>
      <c r="L1876" s="54">
        <v>4580</v>
      </c>
      <c r="M1876" s="54"/>
      <c r="N1876" s="54"/>
      <c r="O1876" s="55"/>
      <c r="P1876" s="55"/>
      <c r="Q1876" s="55"/>
      <c r="R1876" s="55"/>
      <c r="S1876" s="52"/>
      <c r="T1876" s="52">
        <v>159</v>
      </c>
      <c r="U1876" s="52">
        <v>16</v>
      </c>
      <c r="V1876" s="52">
        <v>155</v>
      </c>
      <c r="W1876" s="52"/>
      <c r="X1876" s="52"/>
      <c r="Y1876" s="110"/>
      <c r="Z1876" s="110"/>
      <c r="AA1876" s="110"/>
      <c r="AB1876" s="110"/>
      <c r="AC1876" s="56">
        <v>14</v>
      </c>
      <c r="AD1876" s="52"/>
      <c r="AE1876" s="52"/>
      <c r="AF1876" s="52"/>
      <c r="AG1876" s="52"/>
      <c r="AH1876" s="106"/>
      <c r="AI1876" s="59" t="s">
        <v>80</v>
      </c>
      <c r="AJ1876" s="69" t="s">
        <v>10</v>
      </c>
      <c r="AK1876" s="34" t="s">
        <v>10</v>
      </c>
      <c r="AL1876" s="26" t="s">
        <v>10</v>
      </c>
      <c r="AM1876" s="39"/>
      <c r="AN1876" s="115"/>
      <c r="AO1876" s="26" t="s">
        <v>10</v>
      </c>
      <c r="AQ1876" s="5"/>
      <c r="AS1876" s="37"/>
      <c r="AT1876" s="30"/>
      <c r="BE1876" s="21"/>
      <c r="BF1876" s="21"/>
      <c r="BG1876" s="21"/>
      <c r="BI1876" s="21"/>
      <c r="BJ1876" s="21"/>
      <c r="BK1876" s="21"/>
    </row>
    <row r="1877" spans="1:63" x14ac:dyDescent="0.25">
      <c r="A1877" s="50">
        <v>1866</v>
      </c>
      <c r="B1877" s="50"/>
      <c r="C1877" s="50" t="str">
        <f t="shared" si="526"/>
        <v>15065_2_4247</v>
      </c>
      <c r="D1877" s="50">
        <v>1</v>
      </c>
      <c r="E1877" s="51"/>
      <c r="F1877" s="76" t="str">
        <f t="shared" si="525"/>
        <v>15065_2</v>
      </c>
      <c r="G1877" s="80">
        <v>15065</v>
      </c>
      <c r="H1877" s="52">
        <v>2</v>
      </c>
      <c r="I1877" s="52">
        <v>4247</v>
      </c>
      <c r="J1877" s="53">
        <v>4247</v>
      </c>
      <c r="K1877" s="54">
        <v>4247</v>
      </c>
      <c r="L1877" s="54">
        <v>4247</v>
      </c>
      <c r="M1877" s="54"/>
      <c r="N1877" s="54"/>
      <c r="O1877" s="55"/>
      <c r="P1877" s="55"/>
      <c r="Q1877" s="55"/>
      <c r="R1877" s="55"/>
      <c r="S1877" s="52"/>
      <c r="T1877" s="52">
        <v>76</v>
      </c>
      <c r="U1877" s="52">
        <v>4</v>
      </c>
      <c r="V1877" s="52">
        <v>82</v>
      </c>
      <c r="W1877" s="52"/>
      <c r="X1877" s="52"/>
      <c r="Y1877" s="110"/>
      <c r="Z1877" s="110"/>
      <c r="AA1877" s="110"/>
      <c r="AB1877" s="110"/>
      <c r="AC1877" s="56">
        <v>9</v>
      </c>
      <c r="AD1877" s="52"/>
      <c r="AE1877" s="52"/>
      <c r="AF1877" s="52"/>
      <c r="AG1877" s="52"/>
      <c r="AH1877" s="106"/>
      <c r="AI1877" s="59" t="s">
        <v>80</v>
      </c>
      <c r="AJ1877" s="69" t="s">
        <v>10</v>
      </c>
      <c r="AK1877" s="34" t="s">
        <v>10</v>
      </c>
      <c r="AL1877" s="26" t="s">
        <v>10</v>
      </c>
      <c r="AM1877" s="39"/>
      <c r="AN1877" s="115"/>
      <c r="AO1877" s="26" t="s">
        <v>10</v>
      </c>
      <c r="AQ1877" s="5"/>
      <c r="AS1877" s="37"/>
      <c r="AT1877" s="30"/>
      <c r="BE1877" s="21"/>
      <c r="BF1877" s="21"/>
      <c r="BG1877" s="21"/>
      <c r="BI1877" s="21"/>
      <c r="BJ1877" s="21"/>
      <c r="BK1877" s="21"/>
    </row>
    <row r="1878" spans="1:63" x14ac:dyDescent="0.25">
      <c r="A1878" s="50">
        <v>1867</v>
      </c>
      <c r="B1878" s="50"/>
      <c r="C1878" s="50" t="str">
        <f t="shared" si="526"/>
        <v>15065_3_4153</v>
      </c>
      <c r="D1878" s="50">
        <v>1</v>
      </c>
      <c r="E1878" s="51"/>
      <c r="F1878" s="76" t="str">
        <f t="shared" si="525"/>
        <v>15065_3</v>
      </c>
      <c r="G1878" s="80">
        <v>15065</v>
      </c>
      <c r="H1878" s="52">
        <v>3</v>
      </c>
      <c r="I1878" s="52">
        <v>4153</v>
      </c>
      <c r="J1878" s="53">
        <v>4153</v>
      </c>
      <c r="K1878" s="54">
        <v>4153</v>
      </c>
      <c r="L1878" s="54">
        <v>4153</v>
      </c>
      <c r="M1878" s="54"/>
      <c r="N1878" s="54"/>
      <c r="O1878" s="55"/>
      <c r="P1878" s="55"/>
      <c r="Q1878" s="55"/>
      <c r="R1878" s="55"/>
      <c r="S1878" s="52"/>
      <c r="T1878" s="52">
        <v>76</v>
      </c>
      <c r="U1878" s="52">
        <v>4</v>
      </c>
      <c r="V1878" s="52">
        <v>82</v>
      </c>
      <c r="W1878" s="52"/>
      <c r="X1878" s="52"/>
      <c r="Y1878" s="110"/>
      <c r="Z1878" s="110"/>
      <c r="AA1878" s="110"/>
      <c r="AB1878" s="110"/>
      <c r="AC1878" s="56">
        <v>12</v>
      </c>
      <c r="AD1878" s="52"/>
      <c r="AE1878" s="52"/>
      <c r="AF1878" s="52"/>
      <c r="AG1878" s="52"/>
      <c r="AH1878" s="106"/>
      <c r="AI1878" s="59" t="s">
        <v>80</v>
      </c>
      <c r="AJ1878" s="69" t="s">
        <v>10</v>
      </c>
      <c r="AK1878" s="34" t="s">
        <v>10</v>
      </c>
      <c r="AL1878" s="26" t="s">
        <v>10</v>
      </c>
      <c r="AM1878" s="39"/>
      <c r="AN1878" s="115"/>
      <c r="AO1878" s="26" t="s">
        <v>10</v>
      </c>
      <c r="AQ1878" s="5"/>
      <c r="AS1878" s="37"/>
      <c r="AT1878" s="30"/>
      <c r="BE1878" s="21"/>
      <c r="BF1878" s="21"/>
      <c r="BG1878" s="21"/>
      <c r="BI1878" s="21"/>
      <c r="BJ1878" s="21"/>
      <c r="BK1878" s="21"/>
    </row>
    <row r="1879" spans="1:63" x14ac:dyDescent="0.25">
      <c r="A1879" s="50">
        <v>1868</v>
      </c>
      <c r="B1879" s="50"/>
      <c r="C1879" s="50" t="str">
        <f t="shared" si="526"/>
        <v>15066_1_6226</v>
      </c>
      <c r="D1879" s="50">
        <v>1</v>
      </c>
      <c r="E1879" s="51"/>
      <c r="F1879" s="76" t="str">
        <f t="shared" si="525"/>
        <v>15066_1</v>
      </c>
      <c r="G1879" s="80">
        <v>15066</v>
      </c>
      <c r="H1879" s="52">
        <v>1</v>
      </c>
      <c r="I1879" s="52">
        <v>6226</v>
      </c>
      <c r="J1879" s="53">
        <v>6226</v>
      </c>
      <c r="K1879" s="54">
        <v>6226</v>
      </c>
      <c r="L1879" s="54">
        <v>6226</v>
      </c>
      <c r="M1879" s="54"/>
      <c r="N1879" s="54"/>
      <c r="O1879" s="55"/>
      <c r="P1879" s="55"/>
      <c r="Q1879" s="55"/>
      <c r="R1879" s="55"/>
      <c r="S1879" s="52"/>
      <c r="T1879" s="52">
        <v>38</v>
      </c>
      <c r="U1879" s="52">
        <v>1</v>
      </c>
      <c r="V1879" s="52">
        <v>40</v>
      </c>
      <c r="W1879" s="52"/>
      <c r="X1879" s="52"/>
      <c r="Y1879" s="110"/>
      <c r="Z1879" s="110"/>
      <c r="AA1879" s="110"/>
      <c r="AB1879" s="110"/>
      <c r="AC1879" s="56">
        <v>7</v>
      </c>
      <c r="AD1879" s="52"/>
      <c r="AE1879" s="52"/>
      <c r="AF1879" s="52"/>
      <c r="AG1879" s="52"/>
      <c r="AH1879" s="106"/>
      <c r="AI1879" s="59" t="s">
        <v>80</v>
      </c>
      <c r="AJ1879" s="69" t="s">
        <v>10</v>
      </c>
      <c r="AK1879" s="34" t="s">
        <v>10</v>
      </c>
      <c r="AL1879" s="26" t="s">
        <v>10</v>
      </c>
      <c r="AM1879" s="39"/>
      <c r="AN1879" s="115"/>
      <c r="AO1879" s="26" t="s">
        <v>10</v>
      </c>
      <c r="AQ1879" s="5"/>
      <c r="AS1879" s="37"/>
      <c r="AT1879" s="30"/>
      <c r="BE1879" s="21"/>
      <c r="BF1879" s="21"/>
      <c r="BG1879" s="21"/>
      <c r="BI1879" s="21"/>
      <c r="BJ1879" s="21"/>
      <c r="BK1879" s="21"/>
    </row>
    <row r="1880" spans="1:63" x14ac:dyDescent="0.25">
      <c r="A1880" s="50">
        <v>1869</v>
      </c>
      <c r="B1880" s="50"/>
      <c r="C1880" s="50" t="str">
        <f t="shared" si="526"/>
        <v>15067_1_4530</v>
      </c>
      <c r="D1880" s="50">
        <v>1</v>
      </c>
      <c r="E1880" s="51"/>
      <c r="F1880" s="76" t="str">
        <f t="shared" si="525"/>
        <v>15067_1</v>
      </c>
      <c r="G1880" s="80">
        <v>15067</v>
      </c>
      <c r="H1880" s="52">
        <v>1</v>
      </c>
      <c r="I1880" s="52">
        <v>4530</v>
      </c>
      <c r="J1880" s="53">
        <v>4530</v>
      </c>
      <c r="K1880" s="54">
        <v>4530</v>
      </c>
      <c r="L1880" s="54">
        <v>4530</v>
      </c>
      <c r="M1880" s="54"/>
      <c r="N1880" s="54"/>
      <c r="O1880" s="55"/>
      <c r="P1880" s="55"/>
      <c r="Q1880" s="55"/>
      <c r="R1880" s="55"/>
      <c r="S1880" s="52"/>
      <c r="T1880" s="52">
        <v>45</v>
      </c>
      <c r="U1880" s="52">
        <v>2</v>
      </c>
      <c r="V1880" s="52">
        <v>44</v>
      </c>
      <c r="W1880" s="52"/>
      <c r="X1880" s="52"/>
      <c r="Y1880" s="110"/>
      <c r="Z1880" s="110"/>
      <c r="AA1880" s="110"/>
      <c r="AB1880" s="110"/>
      <c r="AC1880" s="56">
        <v>19</v>
      </c>
      <c r="AD1880" s="52"/>
      <c r="AE1880" s="52"/>
      <c r="AF1880" s="52"/>
      <c r="AG1880" s="52"/>
      <c r="AH1880" s="106"/>
      <c r="AI1880" s="59" t="s">
        <v>80</v>
      </c>
      <c r="AJ1880" s="69" t="s">
        <v>10</v>
      </c>
      <c r="AK1880" s="34" t="s">
        <v>10</v>
      </c>
      <c r="AL1880" s="26" t="s">
        <v>10</v>
      </c>
      <c r="AM1880" s="39"/>
      <c r="AN1880" s="115"/>
      <c r="AO1880" s="26" t="s">
        <v>10</v>
      </c>
      <c r="AQ1880" s="5"/>
      <c r="AS1880" s="37"/>
      <c r="AT1880" s="30"/>
      <c r="BE1880" s="21"/>
      <c r="BF1880" s="21"/>
      <c r="BG1880" s="21"/>
      <c r="BI1880" s="21"/>
      <c r="BJ1880" s="21"/>
      <c r="BK1880" s="21"/>
    </row>
    <row r="1881" spans="1:63" x14ac:dyDescent="0.25">
      <c r="A1881" s="50">
        <v>1870</v>
      </c>
      <c r="B1881" s="50"/>
      <c r="C1881" s="50" t="str">
        <f t="shared" si="526"/>
        <v>15068_2_3040</v>
      </c>
      <c r="D1881" s="50">
        <v>1</v>
      </c>
      <c r="E1881" s="51"/>
      <c r="F1881" s="76" t="str">
        <f t="shared" si="525"/>
        <v>15068_2</v>
      </c>
      <c r="G1881" s="80">
        <v>15068</v>
      </c>
      <c r="H1881" s="52">
        <v>2</v>
      </c>
      <c r="I1881" s="52">
        <v>3040</v>
      </c>
      <c r="J1881" s="53">
        <v>3040</v>
      </c>
      <c r="K1881" s="54">
        <v>3040</v>
      </c>
      <c r="L1881" s="54">
        <v>3040</v>
      </c>
      <c r="M1881" s="54"/>
      <c r="N1881" s="54"/>
      <c r="O1881" s="55"/>
      <c r="P1881" s="55"/>
      <c r="Q1881" s="55"/>
      <c r="R1881" s="55"/>
      <c r="S1881" s="52"/>
      <c r="T1881" s="52">
        <v>82</v>
      </c>
      <c r="U1881" s="52">
        <v>6</v>
      </c>
      <c r="V1881" s="52">
        <v>91</v>
      </c>
      <c r="W1881" s="52"/>
      <c r="X1881" s="52"/>
      <c r="Y1881" s="110"/>
      <c r="Z1881" s="110"/>
      <c r="AA1881" s="110"/>
      <c r="AB1881" s="110"/>
      <c r="AC1881" s="56">
        <v>13</v>
      </c>
      <c r="AD1881" s="52"/>
      <c r="AE1881" s="52"/>
      <c r="AF1881" s="52"/>
      <c r="AG1881" s="52"/>
      <c r="AH1881" s="106"/>
      <c r="AI1881" s="59" t="s">
        <v>80</v>
      </c>
      <c r="AJ1881" s="69" t="s">
        <v>10</v>
      </c>
      <c r="AK1881" s="34" t="s">
        <v>10</v>
      </c>
      <c r="AL1881" s="26" t="s">
        <v>10</v>
      </c>
      <c r="AM1881" s="39"/>
      <c r="AN1881" s="115"/>
      <c r="AO1881" s="26" t="s">
        <v>10</v>
      </c>
      <c r="AQ1881" s="5"/>
      <c r="AS1881" s="37"/>
      <c r="AT1881" s="30"/>
      <c r="BE1881" s="21"/>
      <c r="BF1881" s="21"/>
      <c r="BG1881" s="21"/>
      <c r="BI1881" s="21"/>
      <c r="BJ1881" s="21"/>
      <c r="BK1881" s="21"/>
    </row>
    <row r="1882" spans="1:63" x14ac:dyDescent="0.25">
      <c r="A1882" s="50">
        <v>1871</v>
      </c>
      <c r="B1882" s="50"/>
      <c r="C1882" s="50" t="str">
        <f t="shared" si="526"/>
        <v>15069_1_2403</v>
      </c>
      <c r="D1882" s="50">
        <v>1</v>
      </c>
      <c r="E1882" s="51"/>
      <c r="F1882" s="76" t="str">
        <f t="shared" si="525"/>
        <v>15069_1</v>
      </c>
      <c r="G1882" s="80">
        <v>15069</v>
      </c>
      <c r="H1882" s="52">
        <v>1</v>
      </c>
      <c r="I1882" s="52">
        <v>2403</v>
      </c>
      <c r="J1882" s="53">
        <v>2403</v>
      </c>
      <c r="K1882" s="54">
        <v>2403</v>
      </c>
      <c r="L1882" s="54">
        <v>2403</v>
      </c>
      <c r="M1882" s="54"/>
      <c r="N1882" s="54"/>
      <c r="O1882" s="55"/>
      <c r="P1882" s="55"/>
      <c r="Q1882" s="55"/>
      <c r="R1882" s="55"/>
      <c r="S1882" s="52"/>
      <c r="T1882" s="52">
        <v>40</v>
      </c>
      <c r="U1882" s="52">
        <v>1</v>
      </c>
      <c r="V1882" s="52">
        <v>35</v>
      </c>
      <c r="W1882" s="52"/>
      <c r="X1882" s="52"/>
      <c r="Y1882" s="110"/>
      <c r="Z1882" s="110"/>
      <c r="AA1882" s="110"/>
      <c r="AB1882" s="110"/>
      <c r="AC1882" s="56">
        <v>3</v>
      </c>
      <c r="AD1882" s="52"/>
      <c r="AE1882" s="52"/>
      <c r="AF1882" s="52"/>
      <c r="AG1882" s="52"/>
      <c r="AH1882" s="106"/>
      <c r="AI1882" s="59" t="s">
        <v>80</v>
      </c>
      <c r="AJ1882" s="69" t="s">
        <v>10</v>
      </c>
      <c r="AK1882" s="34" t="s">
        <v>10</v>
      </c>
      <c r="AL1882" s="26" t="s">
        <v>10</v>
      </c>
      <c r="AM1882" s="39"/>
      <c r="AN1882" s="115"/>
      <c r="AO1882" s="26" t="s">
        <v>10</v>
      </c>
      <c r="AQ1882" s="5"/>
      <c r="AS1882" s="37"/>
      <c r="AT1882" s="30"/>
      <c r="BE1882" s="21"/>
      <c r="BF1882" s="21"/>
      <c r="BG1882" s="21"/>
      <c r="BI1882" s="21"/>
      <c r="BJ1882" s="21"/>
      <c r="BK1882" s="21"/>
    </row>
    <row r="1883" spans="1:63" x14ac:dyDescent="0.25">
      <c r="A1883" s="50">
        <v>1872</v>
      </c>
      <c r="B1883" s="50"/>
      <c r="C1883" s="50" t="str">
        <f t="shared" si="526"/>
        <v>15071_1_4687</v>
      </c>
      <c r="D1883" s="50">
        <v>1</v>
      </c>
      <c r="E1883" s="51"/>
      <c r="F1883" s="76" t="str">
        <f t="shared" si="525"/>
        <v>15071_1</v>
      </c>
      <c r="G1883" s="80">
        <v>15071</v>
      </c>
      <c r="H1883" s="52">
        <v>1</v>
      </c>
      <c r="I1883" s="52">
        <v>4687</v>
      </c>
      <c r="J1883" s="53">
        <v>4687</v>
      </c>
      <c r="K1883" s="54">
        <v>4687</v>
      </c>
      <c r="L1883" s="54">
        <v>4687</v>
      </c>
      <c r="M1883" s="54"/>
      <c r="N1883" s="54"/>
      <c r="O1883" s="55"/>
      <c r="P1883" s="55"/>
      <c r="Q1883" s="55"/>
      <c r="R1883" s="55"/>
      <c r="S1883" s="52"/>
      <c r="T1883" s="52">
        <v>1213</v>
      </c>
      <c r="U1883" s="52">
        <v>21</v>
      </c>
      <c r="V1883" s="52">
        <v>1276</v>
      </c>
      <c r="W1883" s="52"/>
      <c r="X1883" s="52"/>
      <c r="Y1883" s="110"/>
      <c r="Z1883" s="110"/>
      <c r="AA1883" s="110"/>
      <c r="AB1883" s="110"/>
      <c r="AC1883" s="56">
        <v>75</v>
      </c>
      <c r="AD1883" s="52"/>
      <c r="AE1883" s="52"/>
      <c r="AF1883" s="52" t="s">
        <v>81</v>
      </c>
      <c r="AG1883" s="52"/>
      <c r="AH1883" s="106"/>
      <c r="AI1883" s="59" t="s">
        <v>75</v>
      </c>
      <c r="AJ1883" s="69" t="s">
        <v>10</v>
      </c>
      <c r="AK1883" s="34" t="s">
        <v>10</v>
      </c>
      <c r="AL1883" s="26" t="s">
        <v>10</v>
      </c>
      <c r="AM1883" s="39"/>
      <c r="AN1883" s="115"/>
      <c r="AO1883" s="26" t="s">
        <v>10</v>
      </c>
      <c r="AQ1883" s="5"/>
      <c r="AS1883" s="37"/>
      <c r="AT1883" s="30"/>
      <c r="BE1883" s="21"/>
      <c r="BF1883" s="21"/>
      <c r="BG1883" s="21"/>
      <c r="BI1883" s="21"/>
      <c r="BJ1883" s="21"/>
      <c r="BK1883" s="21"/>
    </row>
    <row r="1884" spans="1:63" x14ac:dyDescent="0.25">
      <c r="A1884" s="50">
        <v>1873</v>
      </c>
      <c r="B1884" s="50"/>
      <c r="C1884" s="50" t="str">
        <f t="shared" si="526"/>
        <v>16643_2_3703</v>
      </c>
      <c r="D1884" s="50">
        <v>1</v>
      </c>
      <c r="E1884" s="51"/>
      <c r="F1884" s="76" t="str">
        <f t="shared" si="525"/>
        <v>16643_2</v>
      </c>
      <c r="G1884" s="80">
        <v>16643</v>
      </c>
      <c r="H1884" s="52">
        <v>2</v>
      </c>
      <c r="I1884" s="52">
        <v>3703</v>
      </c>
      <c r="J1884" s="53">
        <v>3703</v>
      </c>
      <c r="K1884" s="54">
        <v>3703</v>
      </c>
      <c r="L1884" s="54">
        <v>3703</v>
      </c>
      <c r="M1884" s="54"/>
      <c r="N1884" s="54"/>
      <c r="O1884" s="55"/>
      <c r="P1884" s="55"/>
      <c r="Q1884" s="55"/>
      <c r="R1884" s="55"/>
      <c r="S1884" s="52"/>
      <c r="T1884" s="52">
        <v>39</v>
      </c>
      <c r="U1884" s="52">
        <v>1</v>
      </c>
      <c r="V1884" s="52">
        <v>28</v>
      </c>
      <c r="W1884" s="52"/>
      <c r="X1884" s="52"/>
      <c r="Y1884" s="110"/>
      <c r="Z1884" s="110"/>
      <c r="AA1884" s="110"/>
      <c r="AB1884" s="110"/>
      <c r="AC1884" s="56">
        <v>20</v>
      </c>
      <c r="AD1884" s="52"/>
      <c r="AE1884" s="52"/>
      <c r="AF1884" s="52"/>
      <c r="AG1884" s="52"/>
      <c r="AH1884" s="106"/>
      <c r="AI1884" s="59" t="s">
        <v>80</v>
      </c>
      <c r="AJ1884" s="69" t="s">
        <v>10</v>
      </c>
      <c r="AK1884" s="34" t="s">
        <v>10</v>
      </c>
      <c r="AL1884" s="26" t="s">
        <v>10</v>
      </c>
      <c r="AM1884" s="39"/>
      <c r="AN1884" s="115"/>
      <c r="AO1884" s="26" t="s">
        <v>10</v>
      </c>
      <c r="AQ1884" s="5"/>
      <c r="AS1884" s="37"/>
      <c r="AT1884" s="30"/>
      <c r="BE1884" s="21"/>
      <c r="BF1884" s="21"/>
      <c r="BG1884" s="21"/>
      <c r="BI1884" s="21"/>
      <c r="BJ1884" s="21"/>
      <c r="BK1884" s="21"/>
    </row>
    <row r="1885" spans="1:63" x14ac:dyDescent="0.25">
      <c r="A1885" s="50">
        <v>1874</v>
      </c>
      <c r="B1885" s="50"/>
      <c r="C1885" s="50" t="str">
        <f t="shared" si="526"/>
        <v>16643_3_3619</v>
      </c>
      <c r="D1885" s="50">
        <v>1</v>
      </c>
      <c r="E1885" s="51"/>
      <c r="F1885" s="76" t="str">
        <f t="shared" si="525"/>
        <v>16643_3</v>
      </c>
      <c r="G1885" s="80">
        <v>16643</v>
      </c>
      <c r="H1885" s="52">
        <v>3</v>
      </c>
      <c r="I1885" s="52">
        <v>3619</v>
      </c>
      <c r="J1885" s="53">
        <v>3619</v>
      </c>
      <c r="K1885" s="54">
        <v>3619</v>
      </c>
      <c r="L1885" s="54">
        <v>3619</v>
      </c>
      <c r="M1885" s="54"/>
      <c r="N1885" s="54"/>
      <c r="O1885" s="55"/>
      <c r="P1885" s="55"/>
      <c r="Q1885" s="55"/>
      <c r="R1885" s="55"/>
      <c r="S1885" s="52"/>
      <c r="T1885" s="52">
        <v>90</v>
      </c>
      <c r="U1885" s="52">
        <v>7</v>
      </c>
      <c r="V1885" s="52">
        <v>62</v>
      </c>
      <c r="W1885" s="52"/>
      <c r="X1885" s="52"/>
      <c r="Y1885" s="110"/>
      <c r="Z1885" s="110"/>
      <c r="AA1885" s="110"/>
      <c r="AB1885" s="110"/>
      <c r="AC1885" s="56">
        <v>3</v>
      </c>
      <c r="AD1885" s="52"/>
      <c r="AE1885" s="52"/>
      <c r="AF1885" s="52"/>
      <c r="AG1885" s="52"/>
      <c r="AH1885" s="106"/>
      <c r="AI1885" s="59" t="s">
        <v>80</v>
      </c>
      <c r="AJ1885" s="69" t="s">
        <v>10</v>
      </c>
      <c r="AK1885" s="34" t="s">
        <v>10</v>
      </c>
      <c r="AL1885" s="26" t="s">
        <v>10</v>
      </c>
      <c r="AM1885" s="39"/>
      <c r="AN1885" s="115"/>
      <c r="AO1885" s="26" t="s">
        <v>10</v>
      </c>
      <c r="AQ1885" s="5"/>
      <c r="AS1885" s="37"/>
      <c r="AT1885" s="30"/>
      <c r="BE1885" s="21"/>
      <c r="BF1885" s="21"/>
      <c r="BG1885" s="21"/>
      <c r="BI1885" s="21"/>
      <c r="BJ1885" s="21"/>
      <c r="BK1885" s="21"/>
    </row>
    <row r="1886" spans="1:63" x14ac:dyDescent="0.25">
      <c r="A1886" s="50">
        <v>1875</v>
      </c>
      <c r="B1886" s="50"/>
      <c r="C1886" s="50" t="str">
        <f t="shared" si="526"/>
        <v>16644_2_3145</v>
      </c>
      <c r="D1886" s="50">
        <v>1</v>
      </c>
      <c r="E1886" s="51"/>
      <c r="F1886" s="76" t="str">
        <f t="shared" si="525"/>
        <v>16644_2</v>
      </c>
      <c r="G1886" s="80">
        <v>16644</v>
      </c>
      <c r="H1886" s="52">
        <v>2</v>
      </c>
      <c r="I1886" s="52">
        <v>3145</v>
      </c>
      <c r="J1886" s="53">
        <v>3145</v>
      </c>
      <c r="K1886" s="54">
        <v>3145</v>
      </c>
      <c r="L1886" s="54">
        <v>3145</v>
      </c>
      <c r="M1886" s="54"/>
      <c r="N1886" s="54"/>
      <c r="O1886" s="55"/>
      <c r="P1886" s="55"/>
      <c r="Q1886" s="55"/>
      <c r="R1886" s="55"/>
      <c r="S1886" s="52"/>
      <c r="T1886" s="52">
        <v>62</v>
      </c>
      <c r="U1886" s="52">
        <v>4</v>
      </c>
      <c r="V1886" s="52">
        <v>55</v>
      </c>
      <c r="W1886" s="52"/>
      <c r="X1886" s="52"/>
      <c r="Y1886" s="110"/>
      <c r="Z1886" s="110"/>
      <c r="AA1886" s="110"/>
      <c r="AB1886" s="110"/>
      <c r="AC1886" s="56">
        <v>3</v>
      </c>
      <c r="AD1886" s="52"/>
      <c r="AE1886" s="52"/>
      <c r="AF1886" s="52"/>
      <c r="AG1886" s="52"/>
      <c r="AH1886" s="106"/>
      <c r="AI1886" s="59" t="s">
        <v>80</v>
      </c>
      <c r="AJ1886" s="69" t="s">
        <v>10</v>
      </c>
      <c r="AK1886" s="34" t="s">
        <v>10</v>
      </c>
      <c r="AL1886" s="26" t="s">
        <v>10</v>
      </c>
      <c r="AM1886" s="39"/>
      <c r="AN1886" s="115"/>
      <c r="AO1886" s="26" t="s">
        <v>10</v>
      </c>
      <c r="AQ1886" s="5"/>
      <c r="AS1886" s="37"/>
      <c r="AT1886" s="30"/>
      <c r="BE1886" s="21"/>
      <c r="BF1886" s="21"/>
      <c r="BG1886" s="21"/>
      <c r="BI1886" s="21"/>
      <c r="BJ1886" s="21"/>
      <c r="BK1886" s="21"/>
    </row>
    <row r="1887" spans="1:63" ht="15.75" thickBot="1" x14ac:dyDescent="0.3">
      <c r="A1887" s="50">
        <v>1876</v>
      </c>
      <c r="B1887" s="70"/>
      <c r="C1887" s="70" t="str">
        <f t="shared" si="526"/>
        <v>16973_2_120</v>
      </c>
      <c r="D1887" s="70">
        <v>1</v>
      </c>
      <c r="E1887" s="71"/>
      <c r="F1887" s="77" t="str">
        <f t="shared" si="525"/>
        <v>16973_2</v>
      </c>
      <c r="G1887" s="82">
        <v>16973</v>
      </c>
      <c r="H1887" s="83">
        <v>2</v>
      </c>
      <c r="I1887" s="83">
        <v>120</v>
      </c>
      <c r="J1887" s="84">
        <v>120</v>
      </c>
      <c r="K1887" s="85">
        <v>120</v>
      </c>
      <c r="L1887" s="85">
        <v>120</v>
      </c>
      <c r="M1887" s="85"/>
      <c r="N1887" s="85"/>
      <c r="O1887" s="86"/>
      <c r="P1887" s="86"/>
      <c r="Q1887" s="86"/>
      <c r="R1887" s="86"/>
      <c r="S1887" s="83"/>
      <c r="T1887" s="83">
        <v>91</v>
      </c>
      <c r="U1887" s="83">
        <v>4</v>
      </c>
      <c r="V1887" s="83">
        <v>80</v>
      </c>
      <c r="W1887" s="83"/>
      <c r="X1887" s="83"/>
      <c r="Y1887" s="114"/>
      <c r="Z1887" s="114"/>
      <c r="AA1887" s="114"/>
      <c r="AB1887" s="114"/>
      <c r="AC1887" s="87">
        <v>0</v>
      </c>
      <c r="AD1887" s="83"/>
      <c r="AE1887" s="83"/>
      <c r="AF1887" s="83"/>
      <c r="AG1887" s="83"/>
      <c r="AH1887" s="107"/>
      <c r="AI1887" s="88" t="s">
        <v>80</v>
      </c>
      <c r="AJ1887" s="89" t="s">
        <v>10</v>
      </c>
      <c r="AK1887" s="90" t="s">
        <v>10</v>
      </c>
      <c r="AL1887" s="27" t="s">
        <v>10</v>
      </c>
      <c r="AM1887" s="39"/>
      <c r="AN1887" s="116"/>
      <c r="AO1887" s="27" t="s">
        <v>10</v>
      </c>
      <c r="AQ1887" s="5"/>
      <c r="AS1887" s="37"/>
      <c r="AT1887" s="73"/>
      <c r="BE1887" s="21"/>
      <c r="BF1887" s="21"/>
      <c r="BG1887" s="21"/>
      <c r="BI1887" s="21"/>
      <c r="BJ1887" s="21"/>
      <c r="BK1887" s="21"/>
    </row>
  </sheetData>
  <mergeCells count="45">
    <mergeCell ref="BN9:BN11"/>
    <mergeCell ref="AV9:AV11"/>
    <mergeCell ref="AW9:AW11"/>
    <mergeCell ref="AX9:AX11"/>
    <mergeCell ref="BD9:BD11"/>
    <mergeCell ref="BE9:BE11"/>
    <mergeCell ref="BF9:BF11"/>
    <mergeCell ref="BG9:BG11"/>
    <mergeCell ref="BI9:BI11"/>
    <mergeCell ref="BJ9:BJ11"/>
    <mergeCell ref="BK9:BK11"/>
    <mergeCell ref="BM9:BM11"/>
    <mergeCell ref="AU9:AU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AS9:AS11"/>
    <mergeCell ref="AT9:AT11"/>
    <mergeCell ref="AF9:AF11"/>
    <mergeCell ref="Y10:Z10"/>
    <mergeCell ref="AA10:AB10"/>
    <mergeCell ref="H9:H11"/>
    <mergeCell ref="I9:I11"/>
    <mergeCell ref="S9:S11"/>
    <mergeCell ref="T9:T11"/>
    <mergeCell ref="U9:U11"/>
    <mergeCell ref="V9:V11"/>
    <mergeCell ref="K10:R10"/>
    <mergeCell ref="W9:X9"/>
    <mergeCell ref="Y9:AB9"/>
    <mergeCell ref="AC9:AC11"/>
    <mergeCell ref="AD9:AD11"/>
    <mergeCell ref="AE9:AE11"/>
    <mergeCell ref="G9:G11"/>
    <mergeCell ref="A9:A11"/>
    <mergeCell ref="B9:B11"/>
    <mergeCell ref="C9:C11"/>
    <mergeCell ref="E9:E11"/>
    <mergeCell ref="F9:F11"/>
  </mergeCells>
  <conditionalFormatting sqref="W12:W1471">
    <cfRule type="cellIs" dxfId="67" priority="69" operator="greaterThanOrEqual">
      <formula>2000</formula>
    </cfRule>
    <cfRule type="cellIs" dxfId="66" priority="68" operator="between">
      <formula>1000</formula>
      <formula>1999</formula>
    </cfRule>
  </conditionalFormatting>
  <conditionalFormatting sqref="W12:AB1471">
    <cfRule type="containsText" priority="66" stopIfTrue="1" operator="containsText" text="ei mallia">
      <formula>NOT(ISERROR(SEARCH("ei mallia",W12)))</formula>
    </cfRule>
  </conditionalFormatting>
  <conditionalFormatting sqref="X12:AB1471">
    <cfRule type="cellIs" dxfId="65" priority="70" operator="greaterThanOrEqual">
      <formula>0.6</formula>
    </cfRule>
    <cfRule type="cellIs" dxfId="64" priority="67" operator="between">
      <formula>0.3999999</formula>
      <formula>0.5999999</formula>
    </cfRule>
  </conditionalFormatting>
  <conditionalFormatting sqref="Y1472:Z1887">
    <cfRule type="containsText" dxfId="63" priority="32" operator="containsText" text="1 000-2 000">
      <formula>NOT(ISERROR(SEARCH("1 000-2 000",Y1472)))</formula>
    </cfRule>
    <cfRule type="containsText" dxfId="62" priority="33" operator="containsText" text="4 000-10 000">
      <formula>NOT(ISERROR(SEARCH("4 000-10 000",Y1472)))</formula>
    </cfRule>
    <cfRule type="containsText" dxfId="61" priority="34" operator="containsText" text="2 000-4 000">
      <formula>NOT(ISERROR(SEARCH("2 000-4 000",Y1472)))</formula>
    </cfRule>
  </conditionalFormatting>
  <conditionalFormatting sqref="AA1472:AA1474">
    <cfRule type="cellIs" priority="30" operator="equal">
      <formula>"80-100 %"</formula>
    </cfRule>
    <cfRule type="colorScale" priority="31">
      <colorScale>
        <cfvo type="min"/>
        <cfvo type="max"/>
        <color rgb="FFFF7128"/>
        <color rgb="FFFFEF9C"/>
      </colorScale>
    </cfRule>
  </conditionalFormatting>
  <conditionalFormatting sqref="AA1472:AB1887">
    <cfRule type="containsText" dxfId="60" priority="35" operator="containsText" text="8">
      <formula>NOT(ISERROR(SEARCH("8",AA1472)))</formula>
    </cfRule>
    <cfRule type="containsText" dxfId="59" priority="36" operator="containsText" text="40-60 %">
      <formula>NOT(ISERROR(SEARCH("40-60 %",AA1472)))</formula>
    </cfRule>
  </conditionalFormatting>
  <conditionalFormatting sqref="AC12:AC1471">
    <cfRule type="cellIs" dxfId="58" priority="63" operator="greaterThanOrEqual">
      <formula>500</formula>
    </cfRule>
  </conditionalFormatting>
  <conditionalFormatting sqref="AC12:AC1887">
    <cfRule type="cellIs" dxfId="57" priority="28" operator="between">
      <formula>100</formula>
      <formula>499</formula>
    </cfRule>
  </conditionalFormatting>
  <conditionalFormatting sqref="AC1472:AC1887">
    <cfRule type="cellIs" dxfId="56" priority="29" operator="greaterThan">
      <formula>499</formula>
    </cfRule>
  </conditionalFormatting>
  <conditionalFormatting sqref="AJ9:AK1887">
    <cfRule type="containsText" dxfId="55" priority="43" operator="containsText" text="punainen/musta">
      <formula>NOT(ISERROR(SEARCH("punainen/musta",AJ9)))</formula>
    </cfRule>
  </conditionalFormatting>
  <conditionalFormatting sqref="AJ12:AK1887">
    <cfRule type="containsText" dxfId="54" priority="45" operator="containsText" text="punainen">
      <formula>NOT(ISERROR(SEARCH("punainen",AJ12)))</formula>
    </cfRule>
    <cfRule type="containsText" dxfId="53" priority="44" operator="containsText" text="musta">
      <formula>NOT(ISERROR(SEARCH("musta",AJ12)))</formula>
    </cfRule>
  </conditionalFormatting>
  <conditionalFormatting sqref="AJ1472:AK1887">
    <cfRule type="containsText" dxfId="52" priority="42" operator="containsText" text="pinkki/musta">
      <formula>NOT(ISERROR(SEARCH("pinkki/musta",AJ1472)))</formula>
    </cfRule>
  </conditionalFormatting>
  <conditionalFormatting sqref="AJ12:AL1887">
    <cfRule type="containsText" dxfId="51" priority="11" operator="containsText" text="pinkki">
      <formula>NOT(ISERROR(SEARCH("pinkki",AJ12)))</formula>
    </cfRule>
  </conditionalFormatting>
  <conditionalFormatting sqref="AL12:AL427">
    <cfRule type="containsText" dxfId="50" priority="13" operator="containsText" text="musta">
      <formula>NOT(ISERROR(SEARCH("musta",AL12)))</formula>
    </cfRule>
  </conditionalFormatting>
  <conditionalFormatting sqref="AL12:AL1887">
    <cfRule type="containsText" dxfId="49" priority="9" operator="containsText" text="punainen">
      <formula>NOT(ISERROR(SEARCH("punainen",AL12)))</formula>
    </cfRule>
    <cfRule type="containsText" dxfId="48" priority="6" operator="containsText" text="punainen/musta">
      <formula>NOT(ISERROR(SEARCH("punainen/musta",AL12)))</formula>
    </cfRule>
    <cfRule type="containsText" dxfId="47" priority="7" operator="containsText" text="pinkki">
      <formula>NOT(ISERROR(SEARCH("pinkki",AL12)))</formula>
    </cfRule>
    <cfRule type="containsText" dxfId="46" priority="8" operator="containsText" text="musta">
      <formula>NOT(ISERROR(SEARCH("musta",AL12)))</formula>
    </cfRule>
    <cfRule type="containsText" dxfId="45" priority="10" operator="containsText" text="pinkki/musta">
      <formula>NOT(ISERROR(SEARCH("pinkki/musta",AL12)))</formula>
    </cfRule>
    <cfRule type="containsText" dxfId="44" priority="12" operator="containsText" text="punainen/musta">
      <formula>NOT(ISERROR(SEARCH("punainen/musta",AL12)))</formula>
    </cfRule>
    <cfRule type="containsText" dxfId="43" priority="14" operator="containsText" text="punainen">
      <formula>NOT(ISERROR(SEARCH("punainen",AL12)))</formula>
    </cfRule>
  </conditionalFormatting>
  <conditionalFormatting sqref="AM12:AM27 AM29:AM427">
    <cfRule type="containsText" dxfId="42" priority="2" operator="containsText" text="pinkki">
      <formula>NOT(ISERROR(SEARCH("pinkki",AM12)))</formula>
    </cfRule>
    <cfRule type="containsText" dxfId="41" priority="1" operator="containsText" text="pinkki/musta">
      <formula>NOT(ISERROR(SEARCH("pinkki/musta",AM12)))</formula>
    </cfRule>
  </conditionalFormatting>
  <conditionalFormatting sqref="AM12:AM427">
    <cfRule type="containsText" dxfId="40" priority="3" operator="containsText" text="punainen/musta">
      <formula>NOT(ISERROR(SEARCH("punainen/musta",AM12)))</formula>
    </cfRule>
    <cfRule type="containsText" dxfId="39" priority="4" operator="containsText" text="musta">
      <formula>NOT(ISERROR(SEARCH("musta",AM12)))</formula>
    </cfRule>
    <cfRule type="containsText" dxfId="38" priority="5" operator="containsText" text="punainen">
      <formula>NOT(ISERROR(SEARCH("punainen",AM12)))</formula>
    </cfRule>
  </conditionalFormatting>
  <conditionalFormatting sqref="AN1:AN1048576">
    <cfRule type="containsText" dxfId="37" priority="17" operator="containsText" text="punainen/musta">
      <formula>NOT(ISERROR(SEARCH("punainen/musta",AN1)))</formula>
    </cfRule>
  </conditionalFormatting>
  <conditionalFormatting sqref="AN9">
    <cfRule type="containsText" dxfId="36" priority="71" operator="containsText" text="musta">
      <formula>NOT(ISERROR(SEARCH("musta",AN9)))</formula>
    </cfRule>
  </conditionalFormatting>
  <conditionalFormatting sqref="AO12:AO1887">
    <cfRule type="containsText" dxfId="35" priority="37" operator="containsText" text="pinkki/musta">
      <formula>NOT(ISERROR(SEARCH("pinkki/musta",AO12)))</formula>
    </cfRule>
    <cfRule type="containsText" dxfId="34" priority="38" operator="containsText" text="pinkki">
      <formula>NOT(ISERROR(SEARCH("pinkki",AO12)))</formula>
    </cfRule>
    <cfRule type="containsText" dxfId="33" priority="39" operator="containsText" text="punainen/musta">
      <formula>NOT(ISERROR(SEARCH("punainen/musta",AO12)))</formula>
    </cfRule>
    <cfRule type="containsText" dxfId="32" priority="40" operator="containsText" text="musta">
      <formula>NOT(ISERROR(SEARCH("musta",AO12)))</formula>
    </cfRule>
    <cfRule type="containsText" dxfId="31" priority="41" operator="containsText" text="punainen">
      <formula>NOT(ISERROR(SEARCH("punainen",AO12)))</formula>
    </cfRule>
  </conditionalFormatting>
  <conditionalFormatting sqref="AS12:AS27 AS29:AS427">
    <cfRule type="containsText" dxfId="30" priority="46" operator="containsText" text="pinkki/musta">
      <formula>NOT(ISERROR(SEARCH("pinkki/musta",AS12)))</formula>
    </cfRule>
    <cfRule type="containsText" dxfId="29" priority="47" operator="containsText" text="pinkki">
      <formula>NOT(ISERROR(SEARCH("pinkki",AS12)))</formula>
    </cfRule>
  </conditionalFormatting>
  <conditionalFormatting sqref="AS12:AS427">
    <cfRule type="containsText" dxfId="28" priority="48" operator="containsText" text="punainen/musta">
      <formula>NOT(ISERROR(SEARCH("punainen/musta",AS12)))</formula>
    </cfRule>
    <cfRule type="containsText" dxfId="27" priority="49" operator="containsText" text="musta">
      <formula>NOT(ISERROR(SEARCH("musta",AS12)))</formula>
    </cfRule>
    <cfRule type="containsText" dxfId="26" priority="50" operator="containsText" text="punainen">
      <formula>NOT(ISERROR(SEARCH("punainen",AS12)))</formula>
    </cfRule>
  </conditionalFormatting>
  <conditionalFormatting sqref="AT1:AT1048576">
    <cfRule type="containsText" dxfId="25" priority="15" operator="containsText" text="punainen/musta">
      <formula>NOT(ISERROR(SEARCH("punainen/musta",AT1)))</formula>
    </cfRule>
  </conditionalFormatting>
  <conditionalFormatting sqref="AT9">
    <cfRule type="containsText" dxfId="24" priority="54" operator="containsText" text="musta">
      <formula>NOT(ISERROR(SEARCH("musta",AT9)))</formula>
    </cfRule>
  </conditionalFormatting>
  <conditionalFormatting sqref="AT12:AT1471">
    <cfRule type="containsText" dxfId="23" priority="51" operator="containsText" text="pinkki">
      <formula>NOT(ISERROR(SEARCH("pinkki",AT12)))</formula>
    </cfRule>
    <cfRule type="containsText" dxfId="22" priority="52" operator="containsText" text="musta">
      <formula>NOT(ISERROR(SEARCH("musta",AT12)))</formula>
    </cfRule>
    <cfRule type="containsText" dxfId="21" priority="53" operator="containsText" text="punainen">
      <formula>NOT(ISERROR(SEARCH("punainen",AT12)))</formula>
    </cfRule>
  </conditionalFormatting>
  <conditionalFormatting sqref="AU12:AU27 AU29:AU427">
    <cfRule type="containsText" dxfId="20" priority="58" operator="containsText" text="pinkki/musta">
      <formula>NOT(ISERROR(SEARCH("pinkki/musta",AU12)))</formula>
    </cfRule>
    <cfRule type="containsText" dxfId="19" priority="59" operator="containsText" text="pinkki">
      <formula>NOT(ISERROR(SEARCH("pinkki",AU12)))</formula>
    </cfRule>
  </conditionalFormatting>
  <conditionalFormatting sqref="AU12:AU427">
    <cfRule type="containsText" dxfId="18" priority="60" operator="containsText" text="punainen/musta">
      <formula>NOT(ISERROR(SEARCH("punainen/musta",AU12)))</formula>
    </cfRule>
    <cfRule type="containsText" dxfId="17" priority="61" operator="containsText" text="musta">
      <formula>NOT(ISERROR(SEARCH("musta",AU12)))</formula>
    </cfRule>
    <cfRule type="containsText" dxfId="16" priority="62" operator="containsText" text="punainen">
      <formula>NOT(ISERROR(SEARCH("punainen",AU12)))</formula>
    </cfRule>
  </conditionalFormatting>
  <conditionalFormatting sqref="AV1:AX1048576">
    <cfRule type="containsText" dxfId="15" priority="16" operator="containsText" text="punainen/musta">
      <formula>NOT(ISERROR(SEARCH("punainen/musta",AV1)))</formula>
    </cfRule>
  </conditionalFormatting>
  <conditionalFormatting sqref="AV12:AX1471">
    <cfRule type="containsText" dxfId="14" priority="56" operator="containsText" text="musta">
      <formula>NOT(ISERROR(SEARCH("musta",AV12)))</formula>
    </cfRule>
    <cfRule type="containsText" dxfId="13" priority="57" operator="containsText" text="punainen">
      <formula>NOT(ISERROR(SEARCH("punainen",AV12)))</formula>
    </cfRule>
  </conditionalFormatting>
  <conditionalFormatting sqref="AX12 AN12:AN1471">
    <cfRule type="containsText" dxfId="12" priority="64" operator="containsText" text="musta">
      <formula>NOT(ISERROR(SEARCH("musta",AN12)))</formula>
    </cfRule>
    <cfRule type="containsText" dxfId="11" priority="65" operator="containsText" text="punainen">
      <formula>NOT(ISERROR(SEARCH("punainen",AN12)))</formula>
    </cfRule>
    <cfRule type="containsText" dxfId="10" priority="55" operator="containsText" text="pinkki">
      <formula>NOT(ISERROR(SEARCH("pinkki",AN12)))</formula>
    </cfRule>
  </conditionalFormatting>
  <conditionalFormatting sqref="BE1472:BE1483 BF1472:BG1486 BE1487:BG1488 BF1489:BG1887 BE1498:BE1887">
    <cfRule type="containsText" dxfId="9" priority="24" operator="containsText" text="pinkki">
      <formula>NOT(ISERROR(SEARCH("pinkki",BE1472)))</formula>
    </cfRule>
    <cfRule type="containsText" dxfId="8" priority="23" operator="containsText" text="pinkki/musta">
      <formula>NOT(ISERROR(SEARCH("pinkki/musta",BE1472)))</formula>
    </cfRule>
  </conditionalFormatting>
  <conditionalFormatting sqref="BE1472:BG1887">
    <cfRule type="containsText" dxfId="7" priority="27" operator="containsText" text="punainen">
      <formula>NOT(ISERROR(SEARCH("punainen",BE1472)))</formula>
    </cfRule>
    <cfRule type="containsText" dxfId="6" priority="26" operator="containsText" text="musta">
      <formula>NOT(ISERROR(SEARCH("musta",BE1472)))</formula>
    </cfRule>
    <cfRule type="containsText" dxfId="5" priority="25" operator="containsText" text="punainen/musta">
      <formula>NOT(ISERROR(SEARCH("punainen/musta",BE1472)))</formula>
    </cfRule>
  </conditionalFormatting>
  <conditionalFormatting sqref="BI1472:BI1481 BJ1472:BK1887 BI1484:BI1887">
    <cfRule type="containsText" dxfId="4" priority="19" operator="containsText" text="pinkki">
      <formula>NOT(ISERROR(SEARCH("pinkki",BI1472)))</formula>
    </cfRule>
    <cfRule type="containsText" dxfId="3" priority="18" operator="containsText" text="pinkki/musta">
      <formula>NOT(ISERROR(SEARCH("pinkki/musta",BI1472)))</formula>
    </cfRule>
  </conditionalFormatting>
  <conditionalFormatting sqref="BI1472:BK1887">
    <cfRule type="containsText" dxfId="2" priority="22" operator="containsText" text="punainen">
      <formula>NOT(ISERROR(SEARCH("punainen",BI1472)))</formula>
    </cfRule>
    <cfRule type="containsText" dxfId="1" priority="21" operator="containsText" text="musta">
      <formula>NOT(ISERROR(SEARCH("musta",BI1472)))</formula>
    </cfRule>
    <cfRule type="containsText" dxfId="0" priority="20" operator="containsText" text="punainen/musta">
      <formula>NOT(ISERROR(SEARCH("punainen/musta",BI1472)))</formula>
    </cfRule>
  </conditionalFormatting>
  <pageMargins left="0.70866141732283472" right="0.70866141732283472" top="0.74803149606299213" bottom="0.74803149606299213" header="0.31496062992125984" footer="0.31496062992125984"/>
  <pageSetup paperSize="8" scale="4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92B3C-B41E-470C-9A27-662163B45312}">
  <dimension ref="A1:F1804"/>
  <sheetViews>
    <sheetView topLeftCell="A334" workbookViewId="0">
      <selection activeCell="F334" sqref="F1:F1048576"/>
    </sheetView>
  </sheetViews>
  <sheetFormatPr defaultRowHeight="15" x14ac:dyDescent="0.25"/>
  <cols>
    <col min="1" max="1" width="5.42578125" style="31" bestFit="1" customWidth="1"/>
    <col min="2" max="2" width="18.140625" style="31" bestFit="1" customWidth="1"/>
    <col min="3" max="3" width="10.5703125" style="31" bestFit="1" customWidth="1"/>
    <col min="4" max="4" width="10.28515625" style="31" customWidth="1"/>
    <col min="5" max="5" width="8.5703125" style="31" bestFit="1" customWidth="1"/>
    <col min="6" max="6" width="5.85546875" style="4" bestFit="1" customWidth="1"/>
  </cols>
  <sheetData>
    <row r="1" spans="1:6" x14ac:dyDescent="0.25">
      <c r="A1" s="31" t="s">
        <v>4070</v>
      </c>
      <c r="B1" s="31" t="s">
        <v>4044</v>
      </c>
      <c r="C1" s="31" t="s">
        <v>4045</v>
      </c>
      <c r="D1" s="31" t="s">
        <v>4026</v>
      </c>
      <c r="E1" s="31" t="s">
        <v>4161</v>
      </c>
      <c r="F1" s="4" t="s">
        <v>4162</v>
      </c>
    </row>
    <row r="2" spans="1:6" x14ac:dyDescent="0.25">
      <c r="A2" s="31" t="s">
        <v>4071</v>
      </c>
      <c r="B2" s="31">
        <v>1</v>
      </c>
      <c r="C2" s="31">
        <v>10</v>
      </c>
      <c r="D2" s="31" t="str">
        <f>CONCATENATE(B2,"_",C2)</f>
        <v>1_10</v>
      </c>
      <c r="E2" s="31">
        <v>12159</v>
      </c>
      <c r="F2" s="4">
        <v>0.84099999999999997</v>
      </c>
    </row>
    <row r="3" spans="1:6" x14ac:dyDescent="0.25">
      <c r="A3" s="31" t="s">
        <v>4072</v>
      </c>
      <c r="B3" s="31">
        <v>1</v>
      </c>
      <c r="C3" s="31">
        <v>11</v>
      </c>
      <c r="D3" s="31" t="str">
        <f t="shared" ref="D3:D66" si="0">CONCATENATE(B3,"_",C3)</f>
        <v>1_11</v>
      </c>
      <c r="E3" s="31">
        <v>14709</v>
      </c>
      <c r="F3" s="4">
        <v>0.82199999999999995</v>
      </c>
    </row>
    <row r="4" spans="1:6" x14ac:dyDescent="0.25">
      <c r="A4" s="31" t="s">
        <v>4073</v>
      </c>
      <c r="B4" s="31">
        <v>1</v>
      </c>
      <c r="C4" s="31">
        <v>12</v>
      </c>
      <c r="D4" s="31" t="str">
        <f t="shared" si="0"/>
        <v>1_12</v>
      </c>
      <c r="E4" s="31">
        <v>11599</v>
      </c>
      <c r="F4" s="4">
        <v>0.91400000000000003</v>
      </c>
    </row>
    <row r="5" spans="1:6" x14ac:dyDescent="0.25">
      <c r="A5" s="31" t="s">
        <v>4074</v>
      </c>
      <c r="B5" s="31">
        <v>1</v>
      </c>
      <c r="C5" s="31">
        <v>13</v>
      </c>
      <c r="D5" s="31" t="str">
        <f t="shared" si="0"/>
        <v>1_13</v>
      </c>
      <c r="E5" s="31">
        <v>10392</v>
      </c>
      <c r="F5" s="4">
        <v>0.86</v>
      </c>
    </row>
    <row r="6" spans="1:6" x14ac:dyDescent="0.25">
      <c r="A6" s="31" t="s">
        <v>4075</v>
      </c>
      <c r="B6" s="31">
        <v>1</v>
      </c>
      <c r="C6" s="31">
        <v>14</v>
      </c>
      <c r="D6" s="31" t="str">
        <f t="shared" si="0"/>
        <v>1_14</v>
      </c>
      <c r="E6" s="31">
        <v>8798</v>
      </c>
      <c r="F6" s="4">
        <v>0.75700000000000001</v>
      </c>
    </row>
    <row r="7" spans="1:6" x14ac:dyDescent="0.25">
      <c r="A7" s="31" t="s">
        <v>4076</v>
      </c>
      <c r="B7" s="31">
        <v>1</v>
      </c>
      <c r="C7" s="31">
        <v>15</v>
      </c>
      <c r="D7" s="31" t="str">
        <f t="shared" si="0"/>
        <v>1_15</v>
      </c>
      <c r="E7" s="31">
        <v>9590</v>
      </c>
      <c r="F7" s="4">
        <v>0.98499999999999999</v>
      </c>
    </row>
    <row r="8" spans="1:6" x14ac:dyDescent="0.25">
      <c r="A8" s="31" t="s">
        <v>4077</v>
      </c>
      <c r="B8" s="31">
        <v>1</v>
      </c>
      <c r="C8" s="31">
        <v>16</v>
      </c>
      <c r="D8" s="31" t="str">
        <f t="shared" si="0"/>
        <v>1_16</v>
      </c>
      <c r="E8" s="31">
        <v>10735</v>
      </c>
      <c r="F8" s="4">
        <v>0.93300000000000005</v>
      </c>
    </row>
    <row r="9" spans="1:6" x14ac:dyDescent="0.25">
      <c r="A9" s="31" t="s">
        <v>4078</v>
      </c>
      <c r="B9" s="31">
        <v>1</v>
      </c>
      <c r="C9" s="31">
        <v>3</v>
      </c>
      <c r="D9" s="31" t="str">
        <f t="shared" si="0"/>
        <v>1_3</v>
      </c>
      <c r="E9" s="31">
        <v>10026</v>
      </c>
      <c r="F9" s="4">
        <v>0.28399999999999997</v>
      </c>
    </row>
    <row r="10" spans="1:6" x14ac:dyDescent="0.25">
      <c r="A10" s="31" t="s">
        <v>4079</v>
      </c>
      <c r="B10" s="31">
        <v>1</v>
      </c>
      <c r="C10" s="31">
        <v>4</v>
      </c>
      <c r="D10" s="31" t="str">
        <f t="shared" si="0"/>
        <v>1_4</v>
      </c>
      <c r="E10" s="31">
        <v>10026</v>
      </c>
      <c r="F10" s="4">
        <v>0.28399999999999997</v>
      </c>
    </row>
    <row r="11" spans="1:6" x14ac:dyDescent="0.25">
      <c r="A11" s="31" t="s">
        <v>4080</v>
      </c>
      <c r="B11" s="31">
        <v>1</v>
      </c>
      <c r="C11" s="31">
        <v>5</v>
      </c>
      <c r="D11" s="31" t="str">
        <f t="shared" si="0"/>
        <v>1_5</v>
      </c>
      <c r="E11" s="31">
        <v>11285</v>
      </c>
      <c r="F11" s="4">
        <v>0.45900000000000002</v>
      </c>
    </row>
    <row r="12" spans="1:6" x14ac:dyDescent="0.25">
      <c r="A12" s="31" t="s">
        <v>4081</v>
      </c>
      <c r="B12" s="31">
        <v>1</v>
      </c>
      <c r="C12" s="31">
        <v>6</v>
      </c>
      <c r="D12" s="31" t="str">
        <f t="shared" si="0"/>
        <v>1_6</v>
      </c>
      <c r="E12" s="31">
        <v>12315</v>
      </c>
      <c r="F12" s="4">
        <v>0.58899999999999997</v>
      </c>
    </row>
    <row r="13" spans="1:6" x14ac:dyDescent="0.25">
      <c r="A13" s="31" t="s">
        <v>4082</v>
      </c>
      <c r="B13" s="31">
        <v>1</v>
      </c>
      <c r="C13" s="31">
        <v>7</v>
      </c>
      <c r="D13" s="31" t="str">
        <f t="shared" si="0"/>
        <v>1_7</v>
      </c>
      <c r="E13" s="31">
        <v>12608</v>
      </c>
      <c r="F13" s="4">
        <v>0.59699999999999998</v>
      </c>
    </row>
    <row r="14" spans="1:6" x14ac:dyDescent="0.25">
      <c r="A14" s="31" t="s">
        <v>4083</v>
      </c>
      <c r="B14" s="31">
        <v>1</v>
      </c>
      <c r="C14" s="31">
        <v>8</v>
      </c>
      <c r="D14" s="31" t="str">
        <f t="shared" si="0"/>
        <v>1_8</v>
      </c>
      <c r="E14" s="31">
        <v>12067</v>
      </c>
      <c r="F14" s="4">
        <v>0.65700000000000003</v>
      </c>
    </row>
    <row r="15" spans="1:6" x14ac:dyDescent="0.25">
      <c r="A15" s="31" t="s">
        <v>4084</v>
      </c>
      <c r="B15" s="31">
        <v>1</v>
      </c>
      <c r="C15" s="31">
        <v>9</v>
      </c>
      <c r="D15" s="31" t="str">
        <f t="shared" si="0"/>
        <v>1_9</v>
      </c>
      <c r="E15" s="31">
        <v>12067</v>
      </c>
      <c r="F15" s="4">
        <v>0.65700000000000003</v>
      </c>
    </row>
    <row r="16" spans="1:6" x14ac:dyDescent="0.25">
      <c r="A16" s="31" t="s">
        <v>4085</v>
      </c>
      <c r="B16" s="31">
        <v>2</v>
      </c>
      <c r="C16" s="31">
        <v>1</v>
      </c>
      <c r="D16" s="31" t="str">
        <f t="shared" si="0"/>
        <v>2_1</v>
      </c>
      <c r="E16" s="31">
        <v>5060</v>
      </c>
      <c r="F16" s="4">
        <v>0.65600000000000003</v>
      </c>
    </row>
    <row r="17" spans="1:6" x14ac:dyDescent="0.25">
      <c r="A17" s="31" t="s">
        <v>4073</v>
      </c>
      <c r="B17" s="31">
        <v>2</v>
      </c>
      <c r="C17" s="31">
        <v>12</v>
      </c>
      <c r="D17" s="31" t="str">
        <f t="shared" si="0"/>
        <v>2_12</v>
      </c>
      <c r="E17" s="31">
        <v>2112</v>
      </c>
      <c r="F17" s="4">
        <v>0.63500000000000001</v>
      </c>
    </row>
    <row r="18" spans="1:6" x14ac:dyDescent="0.25">
      <c r="A18" s="31" t="s">
        <v>4074</v>
      </c>
      <c r="B18" s="31">
        <v>2</v>
      </c>
      <c r="C18" s="31">
        <v>13</v>
      </c>
      <c r="D18" s="31" t="str">
        <f t="shared" si="0"/>
        <v>2_13</v>
      </c>
      <c r="E18" s="31">
        <v>2038</v>
      </c>
      <c r="F18" s="4">
        <v>0.76600000000000001</v>
      </c>
    </row>
    <row r="19" spans="1:6" x14ac:dyDescent="0.25">
      <c r="A19" s="31" t="s">
        <v>4076</v>
      </c>
      <c r="B19" s="31">
        <v>2</v>
      </c>
      <c r="C19" s="31">
        <v>15</v>
      </c>
      <c r="D19" s="31" t="str">
        <f t="shared" si="0"/>
        <v>2_15</v>
      </c>
      <c r="E19" s="31">
        <v>1867</v>
      </c>
      <c r="F19" s="4">
        <v>0.95899999999999996</v>
      </c>
    </row>
    <row r="20" spans="1:6" x14ac:dyDescent="0.25">
      <c r="A20" s="31" t="s">
        <v>4077</v>
      </c>
      <c r="B20" s="31">
        <v>2</v>
      </c>
      <c r="C20" s="31">
        <v>16</v>
      </c>
      <c r="D20" s="31" t="str">
        <f t="shared" si="0"/>
        <v>2_16</v>
      </c>
      <c r="E20" s="31">
        <v>204</v>
      </c>
      <c r="F20" s="4">
        <v>0.71799999999999997</v>
      </c>
    </row>
    <row r="21" spans="1:6" x14ac:dyDescent="0.25">
      <c r="A21" s="31" t="s">
        <v>4086</v>
      </c>
      <c r="B21" s="31">
        <v>2</v>
      </c>
      <c r="C21" s="31">
        <v>17</v>
      </c>
      <c r="D21" s="31" t="str">
        <f t="shared" si="0"/>
        <v>2_17</v>
      </c>
      <c r="E21" s="31">
        <v>121</v>
      </c>
      <c r="F21" s="4">
        <v>0.78600000000000003</v>
      </c>
    </row>
    <row r="22" spans="1:6" x14ac:dyDescent="0.25">
      <c r="A22" s="31" t="s">
        <v>4087</v>
      </c>
      <c r="B22" s="31">
        <v>2</v>
      </c>
      <c r="C22" s="31">
        <v>18</v>
      </c>
      <c r="D22" s="31" t="str">
        <f t="shared" si="0"/>
        <v>2_18</v>
      </c>
      <c r="E22" s="31">
        <v>1889</v>
      </c>
      <c r="F22" s="4">
        <v>0.96599999999999997</v>
      </c>
    </row>
    <row r="23" spans="1:6" x14ac:dyDescent="0.25">
      <c r="A23" s="31" t="s">
        <v>4088</v>
      </c>
      <c r="B23" s="31">
        <v>2</v>
      </c>
      <c r="C23" s="31">
        <v>2</v>
      </c>
      <c r="D23" s="31" t="str">
        <f t="shared" si="0"/>
        <v>2_2</v>
      </c>
      <c r="E23" s="31">
        <v>2704</v>
      </c>
      <c r="F23" s="4">
        <v>0.48399999999999999</v>
      </c>
    </row>
    <row r="24" spans="1:6" x14ac:dyDescent="0.25">
      <c r="A24" s="31" t="s">
        <v>4089</v>
      </c>
      <c r="B24" s="31">
        <v>2</v>
      </c>
      <c r="C24" s="31">
        <v>20</v>
      </c>
      <c r="D24" s="31" t="str">
        <f t="shared" si="0"/>
        <v>2_20</v>
      </c>
      <c r="E24" s="31">
        <v>229</v>
      </c>
      <c r="F24" s="4">
        <v>0.84599999999999997</v>
      </c>
    </row>
    <row r="25" spans="1:6" x14ac:dyDescent="0.25">
      <c r="A25" s="31" t="s">
        <v>4090</v>
      </c>
      <c r="B25" s="31">
        <v>2</v>
      </c>
      <c r="C25" s="31">
        <v>21</v>
      </c>
      <c r="D25" s="31" t="str">
        <f t="shared" si="0"/>
        <v>2_21</v>
      </c>
      <c r="E25" s="31">
        <v>1097</v>
      </c>
      <c r="F25" s="4">
        <v>0.69</v>
      </c>
    </row>
    <row r="26" spans="1:6" x14ac:dyDescent="0.25">
      <c r="A26" s="31" t="s">
        <v>4091</v>
      </c>
      <c r="B26" s="31">
        <v>2</v>
      </c>
      <c r="C26" s="31">
        <v>22</v>
      </c>
      <c r="D26" s="31" t="str">
        <f t="shared" si="0"/>
        <v>2_22</v>
      </c>
      <c r="E26" s="31">
        <v>1375</v>
      </c>
      <c r="F26" s="4">
        <v>0.53100000000000003</v>
      </c>
    </row>
    <row r="27" spans="1:6" x14ac:dyDescent="0.25">
      <c r="A27" s="31" t="s">
        <v>4092</v>
      </c>
      <c r="B27" s="31">
        <v>2</v>
      </c>
      <c r="C27" s="31">
        <v>23</v>
      </c>
      <c r="D27" s="31" t="str">
        <f t="shared" si="0"/>
        <v>2_23</v>
      </c>
      <c r="E27" s="31">
        <v>1579</v>
      </c>
      <c r="F27" s="4">
        <v>0.36899999999999999</v>
      </c>
    </row>
    <row r="28" spans="1:6" x14ac:dyDescent="0.25">
      <c r="A28" s="31" t="s">
        <v>4093</v>
      </c>
      <c r="B28" s="31">
        <v>2</v>
      </c>
      <c r="C28" s="31">
        <v>25</v>
      </c>
      <c r="D28" s="31" t="str">
        <f t="shared" si="0"/>
        <v>2_25</v>
      </c>
      <c r="E28" s="31">
        <v>1108</v>
      </c>
      <c r="F28" s="4">
        <v>0.44500000000000001</v>
      </c>
    </row>
    <row r="29" spans="1:6" x14ac:dyDescent="0.25">
      <c r="A29" s="31" t="s">
        <v>4094</v>
      </c>
      <c r="B29" s="31">
        <v>2</v>
      </c>
      <c r="C29" s="31">
        <v>26</v>
      </c>
      <c r="D29" s="31" t="str">
        <f t="shared" si="0"/>
        <v>2_26</v>
      </c>
      <c r="E29" s="31">
        <v>943</v>
      </c>
      <c r="F29" s="4">
        <v>0.41799999999999998</v>
      </c>
    </row>
    <row r="30" spans="1:6" x14ac:dyDescent="0.25">
      <c r="A30" s="31" t="s">
        <v>4095</v>
      </c>
      <c r="B30" s="31">
        <v>2</v>
      </c>
      <c r="C30" s="31">
        <v>27</v>
      </c>
      <c r="D30" s="31" t="str">
        <f t="shared" si="0"/>
        <v>2_27</v>
      </c>
      <c r="E30" s="31">
        <v>866</v>
      </c>
      <c r="F30" s="4">
        <v>0.69499999999999995</v>
      </c>
    </row>
    <row r="31" spans="1:6" x14ac:dyDescent="0.25">
      <c r="A31" s="31" t="s">
        <v>4096</v>
      </c>
      <c r="B31" s="31">
        <v>2</v>
      </c>
      <c r="C31" s="31">
        <v>28</v>
      </c>
      <c r="D31" s="31" t="str">
        <f t="shared" si="0"/>
        <v>2_28</v>
      </c>
      <c r="E31" s="31">
        <v>279</v>
      </c>
      <c r="F31" s="4">
        <v>0.48</v>
      </c>
    </row>
    <row r="32" spans="1:6" x14ac:dyDescent="0.25">
      <c r="A32" s="31" t="s">
        <v>4078</v>
      </c>
      <c r="B32" s="31">
        <v>2</v>
      </c>
      <c r="C32" s="31">
        <v>3</v>
      </c>
      <c r="D32" s="31" t="str">
        <f t="shared" si="0"/>
        <v>2_3</v>
      </c>
      <c r="E32" s="31">
        <v>4073</v>
      </c>
      <c r="F32" s="4">
        <v>0.52300000000000002</v>
      </c>
    </row>
    <row r="33" spans="1:6" x14ac:dyDescent="0.25">
      <c r="A33" s="31" t="s">
        <v>4079</v>
      </c>
      <c r="B33" s="31">
        <v>2</v>
      </c>
      <c r="C33" s="31">
        <v>4</v>
      </c>
      <c r="D33" s="31" t="str">
        <f t="shared" si="0"/>
        <v>2_4</v>
      </c>
      <c r="E33" s="31">
        <v>2533</v>
      </c>
      <c r="F33" s="4">
        <v>0.47699999999999998</v>
      </c>
    </row>
    <row r="34" spans="1:6" x14ac:dyDescent="0.25">
      <c r="A34" s="31" t="s">
        <v>4080</v>
      </c>
      <c r="B34" s="31">
        <v>2</v>
      </c>
      <c r="C34" s="31">
        <v>5</v>
      </c>
      <c r="D34" s="31" t="str">
        <f t="shared" si="0"/>
        <v>2_5</v>
      </c>
      <c r="E34" s="31">
        <v>2198</v>
      </c>
      <c r="F34" s="4">
        <v>0.60699999999999998</v>
      </c>
    </row>
    <row r="35" spans="1:6" x14ac:dyDescent="0.25">
      <c r="A35" s="31" t="s">
        <v>4097</v>
      </c>
      <c r="B35" s="31">
        <v>3</v>
      </c>
      <c r="C35" s="31">
        <v>101</v>
      </c>
      <c r="D35" s="31" t="str">
        <f t="shared" si="0"/>
        <v>3_101</v>
      </c>
      <c r="E35" s="31">
        <v>9101</v>
      </c>
      <c r="F35" s="4">
        <v>0.215</v>
      </c>
    </row>
    <row r="36" spans="1:6" x14ac:dyDescent="0.25">
      <c r="A36" s="31" t="s">
        <v>4098</v>
      </c>
      <c r="B36" s="31">
        <v>3</v>
      </c>
      <c r="C36" s="31">
        <v>102</v>
      </c>
      <c r="D36" s="31" t="str">
        <f t="shared" si="0"/>
        <v>3_102</v>
      </c>
      <c r="E36" s="31">
        <v>5501</v>
      </c>
      <c r="F36" s="4">
        <v>0.32500000000000001</v>
      </c>
    </row>
    <row r="37" spans="1:6" x14ac:dyDescent="0.25">
      <c r="A37" s="31" t="s">
        <v>4099</v>
      </c>
      <c r="B37" s="31">
        <v>3</v>
      </c>
      <c r="C37" s="31">
        <v>103</v>
      </c>
      <c r="D37" s="31" t="str">
        <f t="shared" si="0"/>
        <v>3_103</v>
      </c>
      <c r="E37" s="31">
        <v>6396</v>
      </c>
      <c r="F37" s="4">
        <v>0.36599999999999999</v>
      </c>
    </row>
    <row r="38" spans="1:6" x14ac:dyDescent="0.25">
      <c r="A38" s="31" t="s">
        <v>4100</v>
      </c>
      <c r="B38" s="31">
        <v>3</v>
      </c>
      <c r="C38" s="31">
        <v>104</v>
      </c>
      <c r="D38" s="31" t="str">
        <f t="shared" si="0"/>
        <v>3_104</v>
      </c>
      <c r="E38" s="31">
        <v>6574</v>
      </c>
      <c r="F38" s="4">
        <v>0.53500000000000003</v>
      </c>
    </row>
    <row r="39" spans="1:6" x14ac:dyDescent="0.25">
      <c r="A39" s="31" t="s">
        <v>4101</v>
      </c>
      <c r="B39" s="31">
        <v>3</v>
      </c>
      <c r="C39" s="31">
        <v>106</v>
      </c>
      <c r="D39" s="31" t="str">
        <f t="shared" si="0"/>
        <v>3_106</v>
      </c>
      <c r="E39" s="31">
        <v>6690</v>
      </c>
      <c r="F39" s="4">
        <v>0.69199999999999995</v>
      </c>
    </row>
    <row r="40" spans="1:6" x14ac:dyDescent="0.25">
      <c r="A40" s="31" t="s">
        <v>4102</v>
      </c>
      <c r="B40" s="31">
        <v>3</v>
      </c>
      <c r="C40" s="31">
        <v>108</v>
      </c>
      <c r="D40" s="31" t="str">
        <f t="shared" si="0"/>
        <v>3_108</v>
      </c>
      <c r="E40" s="31">
        <v>7024</v>
      </c>
      <c r="F40" s="4">
        <v>0.70799999999999996</v>
      </c>
    </row>
    <row r="41" spans="1:6" x14ac:dyDescent="0.25">
      <c r="A41" s="31" t="s">
        <v>4103</v>
      </c>
      <c r="B41" s="31">
        <v>3</v>
      </c>
      <c r="C41" s="31">
        <v>109</v>
      </c>
      <c r="D41" s="31" t="str">
        <f t="shared" si="0"/>
        <v>3_109</v>
      </c>
      <c r="E41" s="31">
        <v>8253</v>
      </c>
      <c r="F41" s="4">
        <v>0.81</v>
      </c>
    </row>
    <row r="42" spans="1:6" x14ac:dyDescent="0.25">
      <c r="A42" s="31" t="s">
        <v>4104</v>
      </c>
      <c r="B42" s="31">
        <v>3</v>
      </c>
      <c r="C42" s="31">
        <v>111</v>
      </c>
      <c r="D42" s="31" t="str">
        <f t="shared" si="0"/>
        <v>3_111</v>
      </c>
      <c r="E42" s="31">
        <v>6982</v>
      </c>
      <c r="F42" s="4">
        <v>0.58699999999999997</v>
      </c>
    </row>
    <row r="43" spans="1:6" x14ac:dyDescent="0.25">
      <c r="A43" s="31" t="s">
        <v>4105</v>
      </c>
      <c r="B43" s="31">
        <v>3</v>
      </c>
      <c r="C43" s="31">
        <v>112</v>
      </c>
      <c r="D43" s="31" t="str">
        <f t="shared" si="0"/>
        <v>3_112</v>
      </c>
      <c r="E43" s="31">
        <v>3500</v>
      </c>
      <c r="F43" s="4">
        <v>0.82499999999999996</v>
      </c>
    </row>
    <row r="44" spans="1:6" x14ac:dyDescent="0.25">
      <c r="A44" s="31" t="s">
        <v>4106</v>
      </c>
      <c r="B44" s="31">
        <v>3</v>
      </c>
      <c r="C44" s="31">
        <v>113</v>
      </c>
      <c r="D44" s="31" t="str">
        <f t="shared" si="0"/>
        <v>3_113</v>
      </c>
      <c r="E44" s="31">
        <v>1377</v>
      </c>
      <c r="F44" s="4">
        <v>0.98099999999999998</v>
      </c>
    </row>
    <row r="45" spans="1:6" x14ac:dyDescent="0.25">
      <c r="A45" s="31" t="s">
        <v>4107</v>
      </c>
      <c r="B45" s="31">
        <v>3</v>
      </c>
      <c r="C45" s="31">
        <v>115</v>
      </c>
      <c r="D45" s="31" t="str">
        <f t="shared" si="0"/>
        <v>3_115</v>
      </c>
      <c r="E45" s="31">
        <v>3404</v>
      </c>
      <c r="F45" s="4">
        <v>0.86899999999999999</v>
      </c>
    </row>
    <row r="46" spans="1:6" x14ac:dyDescent="0.25">
      <c r="A46" s="31" t="s">
        <v>4108</v>
      </c>
      <c r="B46" s="31">
        <v>3</v>
      </c>
      <c r="C46" s="31">
        <v>116</v>
      </c>
      <c r="D46" s="31" t="str">
        <f t="shared" si="0"/>
        <v>3_116</v>
      </c>
      <c r="E46" s="31">
        <v>2681</v>
      </c>
      <c r="F46" s="4">
        <v>0.437</v>
      </c>
    </row>
    <row r="47" spans="1:6" x14ac:dyDescent="0.25">
      <c r="A47" s="31" t="s">
        <v>4109</v>
      </c>
      <c r="B47" s="31">
        <v>3</v>
      </c>
      <c r="C47" s="31">
        <v>117</v>
      </c>
      <c r="D47" s="31" t="str">
        <f t="shared" si="0"/>
        <v>3_117</v>
      </c>
      <c r="E47" s="31">
        <v>2338</v>
      </c>
      <c r="F47" s="4">
        <v>0.28100000000000003</v>
      </c>
    </row>
    <row r="48" spans="1:6" x14ac:dyDescent="0.25">
      <c r="A48" s="31" t="s">
        <v>4110</v>
      </c>
      <c r="B48" s="31">
        <v>3</v>
      </c>
      <c r="C48" s="31">
        <v>118</v>
      </c>
      <c r="D48" s="31" t="str">
        <f t="shared" si="0"/>
        <v>3_118</v>
      </c>
      <c r="E48" s="31">
        <v>1750</v>
      </c>
      <c r="F48" s="4">
        <v>0.875</v>
      </c>
    </row>
    <row r="49" spans="1:6" x14ac:dyDescent="0.25">
      <c r="A49" s="31" t="s">
        <v>4111</v>
      </c>
      <c r="B49" s="31">
        <v>3</v>
      </c>
      <c r="C49" s="31">
        <v>120</v>
      </c>
      <c r="D49" s="31" t="str">
        <f t="shared" si="0"/>
        <v>3_120</v>
      </c>
      <c r="E49" s="31">
        <v>4107</v>
      </c>
      <c r="F49" s="4">
        <v>1</v>
      </c>
    </row>
    <row r="50" spans="1:6" x14ac:dyDescent="0.25">
      <c r="A50" s="31" t="s">
        <v>4098</v>
      </c>
      <c r="B50" s="31">
        <v>4</v>
      </c>
      <c r="C50" s="31">
        <v>102</v>
      </c>
      <c r="D50" s="31" t="str">
        <f t="shared" si="0"/>
        <v>4_102</v>
      </c>
      <c r="E50" s="31">
        <v>9079</v>
      </c>
      <c r="F50" s="4">
        <v>0.433</v>
      </c>
    </row>
    <row r="51" spans="1:6" x14ac:dyDescent="0.25">
      <c r="A51" s="31" t="s">
        <v>4099</v>
      </c>
      <c r="B51" s="31">
        <v>4</v>
      </c>
      <c r="C51" s="31">
        <v>103</v>
      </c>
      <c r="D51" s="31" t="str">
        <f t="shared" si="0"/>
        <v>4_103</v>
      </c>
      <c r="E51" s="31">
        <v>10923</v>
      </c>
      <c r="F51" s="4">
        <v>0.38200000000000001</v>
      </c>
    </row>
    <row r="52" spans="1:6" x14ac:dyDescent="0.25">
      <c r="A52" s="31" t="s">
        <v>4100</v>
      </c>
      <c r="B52" s="31">
        <v>4</v>
      </c>
      <c r="C52" s="31">
        <v>104</v>
      </c>
      <c r="D52" s="31" t="str">
        <f t="shared" si="0"/>
        <v>4_104</v>
      </c>
      <c r="E52" s="31">
        <v>9531</v>
      </c>
      <c r="F52" s="4">
        <v>0.36899999999999999</v>
      </c>
    </row>
    <row r="53" spans="1:6" x14ac:dyDescent="0.25">
      <c r="A53" s="31" t="s">
        <v>4112</v>
      </c>
      <c r="B53" s="31">
        <v>4</v>
      </c>
      <c r="C53" s="31">
        <v>105</v>
      </c>
      <c r="D53" s="31" t="str">
        <f t="shared" si="0"/>
        <v>4_105</v>
      </c>
      <c r="E53" s="31">
        <v>8837</v>
      </c>
      <c r="F53" s="4">
        <v>0.33400000000000002</v>
      </c>
    </row>
    <row r="54" spans="1:6" x14ac:dyDescent="0.25">
      <c r="A54" s="31" t="s">
        <v>4101</v>
      </c>
      <c r="B54" s="31">
        <v>4</v>
      </c>
      <c r="C54" s="31">
        <v>106</v>
      </c>
      <c r="D54" s="31" t="str">
        <f t="shared" si="0"/>
        <v>4_106</v>
      </c>
      <c r="E54" s="31">
        <v>9720</v>
      </c>
      <c r="F54" s="4">
        <v>0.40200000000000002</v>
      </c>
    </row>
    <row r="55" spans="1:6" x14ac:dyDescent="0.25">
      <c r="A55" s="31" t="s">
        <v>4113</v>
      </c>
      <c r="B55" s="31">
        <v>4</v>
      </c>
      <c r="C55" s="31">
        <v>107</v>
      </c>
      <c r="D55" s="31" t="str">
        <f t="shared" si="0"/>
        <v>4_107</v>
      </c>
      <c r="E55" s="31">
        <v>9919</v>
      </c>
      <c r="F55" s="4">
        <v>0.502</v>
      </c>
    </row>
    <row r="56" spans="1:6" x14ac:dyDescent="0.25">
      <c r="A56" s="31" t="s">
        <v>4102</v>
      </c>
      <c r="B56" s="31">
        <v>4</v>
      </c>
      <c r="C56" s="31">
        <v>108</v>
      </c>
      <c r="D56" s="31" t="str">
        <f t="shared" si="0"/>
        <v>4_108</v>
      </c>
      <c r="E56" s="31">
        <v>9253</v>
      </c>
      <c r="F56" s="4">
        <v>0.66</v>
      </c>
    </row>
    <row r="57" spans="1:6" x14ac:dyDescent="0.25">
      <c r="A57" s="31" t="s">
        <v>4103</v>
      </c>
      <c r="B57" s="31">
        <v>4</v>
      </c>
      <c r="C57" s="31">
        <v>109</v>
      </c>
      <c r="D57" s="31" t="str">
        <f t="shared" si="0"/>
        <v>4_109</v>
      </c>
      <c r="E57" s="31">
        <v>8060</v>
      </c>
      <c r="F57" s="4">
        <v>0.69099999999999995</v>
      </c>
    </row>
    <row r="58" spans="1:6" x14ac:dyDescent="0.25">
      <c r="A58" s="31" t="s">
        <v>4114</v>
      </c>
      <c r="B58" s="31">
        <v>4</v>
      </c>
      <c r="C58" s="31">
        <v>110</v>
      </c>
      <c r="D58" s="31" t="str">
        <f t="shared" si="0"/>
        <v>4_110</v>
      </c>
      <c r="E58" s="31">
        <v>7075</v>
      </c>
      <c r="F58" s="4">
        <v>0.63900000000000001</v>
      </c>
    </row>
    <row r="59" spans="1:6" x14ac:dyDescent="0.25">
      <c r="A59" s="31" t="s">
        <v>4104</v>
      </c>
      <c r="B59" s="31">
        <v>4</v>
      </c>
      <c r="C59" s="31">
        <v>111</v>
      </c>
      <c r="D59" s="31" t="str">
        <f t="shared" si="0"/>
        <v>4_111</v>
      </c>
      <c r="E59" s="31">
        <v>7379</v>
      </c>
      <c r="F59" s="4">
        <v>0.67500000000000004</v>
      </c>
    </row>
    <row r="60" spans="1:6" x14ac:dyDescent="0.25">
      <c r="A60" s="31" t="s">
        <v>4105</v>
      </c>
      <c r="B60" s="31">
        <v>4</v>
      </c>
      <c r="C60" s="31">
        <v>112</v>
      </c>
      <c r="D60" s="31" t="str">
        <f t="shared" si="0"/>
        <v>4_112</v>
      </c>
      <c r="E60" s="31">
        <v>14104</v>
      </c>
      <c r="F60" s="4">
        <v>0.79900000000000004</v>
      </c>
    </row>
    <row r="61" spans="1:6" x14ac:dyDescent="0.25">
      <c r="A61" s="31" t="s">
        <v>4115</v>
      </c>
      <c r="B61" s="31">
        <v>4</v>
      </c>
      <c r="C61" s="31">
        <v>114</v>
      </c>
      <c r="D61" s="31" t="str">
        <f t="shared" si="0"/>
        <v>4_114</v>
      </c>
      <c r="E61" s="31">
        <v>13797</v>
      </c>
      <c r="F61" s="4">
        <v>0.97799999999999998</v>
      </c>
    </row>
    <row r="62" spans="1:6" x14ac:dyDescent="0.25">
      <c r="A62" s="31" t="s">
        <v>4107</v>
      </c>
      <c r="B62" s="31">
        <v>4</v>
      </c>
      <c r="C62" s="31">
        <v>115</v>
      </c>
      <c r="D62" s="31" t="str">
        <f t="shared" si="0"/>
        <v>4_115</v>
      </c>
      <c r="E62" s="31">
        <v>11089</v>
      </c>
      <c r="F62" s="4">
        <v>0.91800000000000004</v>
      </c>
    </row>
    <row r="63" spans="1:6" x14ac:dyDescent="0.25">
      <c r="A63" s="31" t="s">
        <v>4108</v>
      </c>
      <c r="B63" s="31">
        <v>4</v>
      </c>
      <c r="C63" s="31">
        <v>116</v>
      </c>
      <c r="D63" s="31" t="str">
        <f t="shared" si="0"/>
        <v>4_116</v>
      </c>
      <c r="E63" s="31">
        <v>9456</v>
      </c>
      <c r="F63" s="4">
        <v>0.88500000000000001</v>
      </c>
    </row>
    <row r="64" spans="1:6" x14ac:dyDescent="0.25">
      <c r="A64" s="31" t="s">
        <v>4110</v>
      </c>
      <c r="B64" s="31">
        <v>4</v>
      </c>
      <c r="C64" s="31">
        <v>118</v>
      </c>
      <c r="D64" s="31" t="str">
        <f t="shared" si="0"/>
        <v>4_118</v>
      </c>
      <c r="E64" s="31">
        <v>5989</v>
      </c>
      <c r="F64" s="4">
        <v>0.56200000000000006</v>
      </c>
    </row>
    <row r="65" spans="1:6" x14ac:dyDescent="0.25">
      <c r="A65" s="31" t="s">
        <v>4111</v>
      </c>
      <c r="B65" s="31">
        <v>4</v>
      </c>
      <c r="C65" s="31">
        <v>120</v>
      </c>
      <c r="D65" s="31" t="str">
        <f t="shared" si="0"/>
        <v>4_120</v>
      </c>
      <c r="E65" s="31">
        <v>7379</v>
      </c>
      <c r="F65" s="4">
        <v>0.65900000000000003</v>
      </c>
    </row>
    <row r="66" spans="1:6" x14ac:dyDescent="0.25">
      <c r="A66" s="31" t="s">
        <v>4116</v>
      </c>
      <c r="B66" s="31">
        <v>4</v>
      </c>
      <c r="C66" s="31">
        <v>201</v>
      </c>
      <c r="D66" s="31" t="str">
        <f t="shared" si="0"/>
        <v>4_201</v>
      </c>
      <c r="E66" s="31">
        <v>8310</v>
      </c>
      <c r="F66" s="4">
        <v>0.52</v>
      </c>
    </row>
    <row r="67" spans="1:6" x14ac:dyDescent="0.25">
      <c r="A67" s="31" t="s">
        <v>4117</v>
      </c>
      <c r="B67" s="31">
        <v>4</v>
      </c>
      <c r="C67" s="31">
        <v>202</v>
      </c>
      <c r="D67" s="31" t="str">
        <f t="shared" ref="D67:D130" si="1">CONCATENATE(B67,"_",C67)</f>
        <v>4_202</v>
      </c>
      <c r="E67" s="31">
        <v>7933</v>
      </c>
      <c r="F67" s="4">
        <v>0.53</v>
      </c>
    </row>
    <row r="68" spans="1:6" x14ac:dyDescent="0.25">
      <c r="A68" s="31" t="s">
        <v>4118</v>
      </c>
      <c r="B68" s="31">
        <v>4</v>
      </c>
      <c r="C68" s="31">
        <v>203</v>
      </c>
      <c r="D68" s="31" t="str">
        <f t="shared" si="1"/>
        <v>4_203</v>
      </c>
      <c r="E68" s="31">
        <v>7897</v>
      </c>
      <c r="F68" s="4">
        <v>0.69</v>
      </c>
    </row>
    <row r="69" spans="1:6" x14ac:dyDescent="0.25">
      <c r="A69" s="31" t="s">
        <v>4119</v>
      </c>
      <c r="B69" s="31">
        <v>4</v>
      </c>
      <c r="C69" s="31">
        <v>204</v>
      </c>
      <c r="D69" s="31" t="str">
        <f t="shared" si="1"/>
        <v>4_204</v>
      </c>
      <c r="E69" s="31">
        <v>7928</v>
      </c>
      <c r="F69" s="4">
        <v>0.71499999999999997</v>
      </c>
    </row>
    <row r="70" spans="1:6" x14ac:dyDescent="0.25">
      <c r="A70" s="31" t="s">
        <v>4120</v>
      </c>
      <c r="B70" s="31">
        <v>4</v>
      </c>
      <c r="C70" s="31">
        <v>206</v>
      </c>
      <c r="D70" s="31" t="str">
        <f t="shared" si="1"/>
        <v>4_206</v>
      </c>
      <c r="E70" s="31">
        <v>8913</v>
      </c>
      <c r="F70" s="4">
        <v>0.745</v>
      </c>
    </row>
    <row r="71" spans="1:6" x14ac:dyDescent="0.25">
      <c r="A71" s="31" t="s">
        <v>4121</v>
      </c>
      <c r="B71" s="31">
        <v>4</v>
      </c>
      <c r="C71" s="31">
        <v>207</v>
      </c>
      <c r="D71" s="31" t="str">
        <f t="shared" si="1"/>
        <v>4_207</v>
      </c>
      <c r="E71" s="31">
        <v>8307</v>
      </c>
      <c r="F71" s="4">
        <v>0.78500000000000003</v>
      </c>
    </row>
    <row r="72" spans="1:6" x14ac:dyDescent="0.25">
      <c r="A72" s="31" t="s">
        <v>4122</v>
      </c>
      <c r="B72" s="31">
        <v>4</v>
      </c>
      <c r="C72" s="31">
        <v>208</v>
      </c>
      <c r="D72" s="31" t="str">
        <f t="shared" si="1"/>
        <v>4_208</v>
      </c>
      <c r="E72" s="31">
        <v>7162</v>
      </c>
      <c r="F72" s="4">
        <v>0.88700000000000001</v>
      </c>
    </row>
    <row r="73" spans="1:6" x14ac:dyDescent="0.25">
      <c r="A73" s="31" t="s">
        <v>4123</v>
      </c>
      <c r="B73" s="31">
        <v>4</v>
      </c>
      <c r="C73" s="31">
        <v>209</v>
      </c>
      <c r="D73" s="31" t="str">
        <f t="shared" si="1"/>
        <v>4_209</v>
      </c>
      <c r="E73" s="31">
        <v>7076</v>
      </c>
      <c r="F73" s="4">
        <v>0.88800000000000001</v>
      </c>
    </row>
    <row r="74" spans="1:6" x14ac:dyDescent="0.25">
      <c r="A74" s="31" t="s">
        <v>4124</v>
      </c>
      <c r="B74" s="31">
        <v>4</v>
      </c>
      <c r="C74" s="31">
        <v>210</v>
      </c>
      <c r="D74" s="31" t="str">
        <f t="shared" si="1"/>
        <v>4_210</v>
      </c>
      <c r="E74" s="31">
        <v>4781</v>
      </c>
      <c r="F74" s="4">
        <v>0.73599999999999999</v>
      </c>
    </row>
    <row r="75" spans="1:6" x14ac:dyDescent="0.25">
      <c r="A75" s="31" t="s">
        <v>4125</v>
      </c>
      <c r="B75" s="31">
        <v>4</v>
      </c>
      <c r="C75" s="31">
        <v>211</v>
      </c>
      <c r="D75" s="31" t="str">
        <f t="shared" si="1"/>
        <v>4_211</v>
      </c>
      <c r="E75" s="31">
        <v>3555</v>
      </c>
      <c r="F75" s="4">
        <v>0.93400000000000005</v>
      </c>
    </row>
    <row r="76" spans="1:6" x14ac:dyDescent="0.25">
      <c r="A76" s="31" t="s">
        <v>4126</v>
      </c>
      <c r="B76" s="31">
        <v>4</v>
      </c>
      <c r="C76" s="31">
        <v>212</v>
      </c>
      <c r="D76" s="31" t="str">
        <f t="shared" si="1"/>
        <v>4_212</v>
      </c>
      <c r="E76" s="31">
        <v>3691</v>
      </c>
      <c r="F76" s="4">
        <v>0.95899999999999996</v>
      </c>
    </row>
    <row r="77" spans="1:6" x14ac:dyDescent="0.25">
      <c r="A77" s="31" t="s">
        <v>4127</v>
      </c>
      <c r="B77" s="31">
        <v>4</v>
      </c>
      <c r="C77" s="31">
        <v>214</v>
      </c>
      <c r="D77" s="31" t="str">
        <f t="shared" si="1"/>
        <v>4_214</v>
      </c>
      <c r="E77" s="31">
        <v>3532</v>
      </c>
      <c r="F77" s="4">
        <v>0.98299999999999998</v>
      </c>
    </row>
    <row r="78" spans="1:6" x14ac:dyDescent="0.25">
      <c r="A78" s="31" t="s">
        <v>4128</v>
      </c>
      <c r="B78" s="31">
        <v>4</v>
      </c>
      <c r="C78" s="31">
        <v>215</v>
      </c>
      <c r="D78" s="31" t="str">
        <f t="shared" si="1"/>
        <v>4_215</v>
      </c>
      <c r="E78" s="31">
        <v>3527</v>
      </c>
      <c r="F78" s="4">
        <v>0.95799999999999996</v>
      </c>
    </row>
    <row r="79" spans="1:6" x14ac:dyDescent="0.25">
      <c r="A79" s="31" t="s">
        <v>4129</v>
      </c>
      <c r="B79" s="31">
        <v>4</v>
      </c>
      <c r="C79" s="31">
        <v>216</v>
      </c>
      <c r="D79" s="31" t="str">
        <f t="shared" si="1"/>
        <v>4_216</v>
      </c>
      <c r="E79" s="31">
        <v>3499</v>
      </c>
      <c r="F79" s="4">
        <v>0.92600000000000005</v>
      </c>
    </row>
    <row r="80" spans="1:6" x14ac:dyDescent="0.25">
      <c r="A80" s="31" t="s">
        <v>4130</v>
      </c>
      <c r="B80" s="31">
        <v>4</v>
      </c>
      <c r="C80" s="31">
        <v>217</v>
      </c>
      <c r="D80" s="31" t="str">
        <f t="shared" si="1"/>
        <v>4_217</v>
      </c>
      <c r="E80" s="31">
        <v>3413</v>
      </c>
      <c r="F80" s="4">
        <v>0.93799999999999994</v>
      </c>
    </row>
    <row r="81" spans="1:6" x14ac:dyDescent="0.25">
      <c r="A81" s="31" t="s">
        <v>4131</v>
      </c>
      <c r="B81" s="31">
        <v>4</v>
      </c>
      <c r="C81" s="31">
        <v>218</v>
      </c>
      <c r="D81" s="31" t="str">
        <f t="shared" si="1"/>
        <v>4_218</v>
      </c>
      <c r="E81" s="31">
        <v>3373</v>
      </c>
      <c r="F81" s="4">
        <v>0.97099999999999997</v>
      </c>
    </row>
    <row r="82" spans="1:6" x14ac:dyDescent="0.25">
      <c r="A82" s="31" t="s">
        <v>4132</v>
      </c>
      <c r="B82" s="31">
        <v>4</v>
      </c>
      <c r="C82" s="31">
        <v>219</v>
      </c>
      <c r="D82" s="31" t="str">
        <f t="shared" si="1"/>
        <v>4_219</v>
      </c>
      <c r="E82" s="31">
        <v>3366</v>
      </c>
      <c r="F82" s="4">
        <v>0.98</v>
      </c>
    </row>
    <row r="83" spans="1:6" x14ac:dyDescent="0.25">
      <c r="A83" s="31" t="s">
        <v>4106</v>
      </c>
      <c r="B83" s="31">
        <v>5</v>
      </c>
      <c r="C83" s="31">
        <v>113</v>
      </c>
      <c r="D83" s="31" t="str">
        <f t="shared" si="1"/>
        <v>5_113</v>
      </c>
      <c r="E83" s="31">
        <v>3412</v>
      </c>
      <c r="F83" s="4">
        <v>0.96199999999999997</v>
      </c>
    </row>
    <row r="84" spans="1:6" x14ac:dyDescent="0.25">
      <c r="A84" s="31" t="s">
        <v>4107</v>
      </c>
      <c r="B84" s="31">
        <v>5</v>
      </c>
      <c r="C84" s="31">
        <v>115</v>
      </c>
      <c r="D84" s="31" t="str">
        <f t="shared" si="1"/>
        <v>5_115</v>
      </c>
      <c r="E84" s="31">
        <v>3429</v>
      </c>
      <c r="F84" s="4">
        <v>0.99199999999999999</v>
      </c>
    </row>
    <row r="85" spans="1:6" x14ac:dyDescent="0.25">
      <c r="A85" s="31" t="s">
        <v>4108</v>
      </c>
      <c r="B85" s="31">
        <v>6</v>
      </c>
      <c r="C85" s="31">
        <v>116</v>
      </c>
      <c r="D85" s="31" t="str">
        <f t="shared" si="1"/>
        <v>6_116</v>
      </c>
      <c r="E85" s="31">
        <v>2777</v>
      </c>
      <c r="F85" s="4">
        <v>0.94199999999999995</v>
      </c>
    </row>
    <row r="86" spans="1:6" x14ac:dyDescent="0.25">
      <c r="A86" s="31" t="s">
        <v>4110</v>
      </c>
      <c r="B86" s="31">
        <v>6</v>
      </c>
      <c r="C86" s="31">
        <v>118</v>
      </c>
      <c r="D86" s="31" t="str">
        <f t="shared" si="1"/>
        <v>6_118</v>
      </c>
      <c r="E86" s="31">
        <v>2151</v>
      </c>
      <c r="F86" s="4">
        <v>0.93100000000000005</v>
      </c>
    </row>
    <row r="87" spans="1:6" x14ac:dyDescent="0.25">
      <c r="A87" s="31" t="s">
        <v>4133</v>
      </c>
      <c r="B87" s="31">
        <v>6</v>
      </c>
      <c r="C87" s="31">
        <v>119</v>
      </c>
      <c r="D87" s="31" t="str">
        <f t="shared" si="1"/>
        <v>6_119</v>
      </c>
      <c r="E87" s="31">
        <v>2203</v>
      </c>
      <c r="F87" s="4">
        <v>0.94499999999999995</v>
      </c>
    </row>
    <row r="88" spans="1:6" x14ac:dyDescent="0.25">
      <c r="A88" s="31" t="s">
        <v>4111</v>
      </c>
      <c r="B88" s="31">
        <v>6</v>
      </c>
      <c r="C88" s="31">
        <v>120</v>
      </c>
      <c r="D88" s="31" t="str">
        <f t="shared" si="1"/>
        <v>6_120</v>
      </c>
      <c r="E88" s="31">
        <v>1317</v>
      </c>
      <c r="F88" s="4">
        <v>0.94599999999999995</v>
      </c>
    </row>
    <row r="89" spans="1:6" x14ac:dyDescent="0.25">
      <c r="A89" s="31" t="s">
        <v>4134</v>
      </c>
      <c r="B89" s="31">
        <v>6</v>
      </c>
      <c r="C89" s="31">
        <v>123</v>
      </c>
      <c r="D89" s="31" t="str">
        <f t="shared" si="1"/>
        <v>6_123</v>
      </c>
    </row>
    <row r="90" spans="1:6" x14ac:dyDescent="0.25">
      <c r="A90" s="31" t="s">
        <v>4135</v>
      </c>
      <c r="B90" s="31">
        <v>6</v>
      </c>
      <c r="C90" s="31">
        <v>124</v>
      </c>
      <c r="D90" s="31" t="str">
        <f t="shared" si="1"/>
        <v>6_124</v>
      </c>
    </row>
    <row r="91" spans="1:6" x14ac:dyDescent="0.25">
      <c r="A91" s="31" t="s">
        <v>4085</v>
      </c>
      <c r="B91" s="31">
        <v>7</v>
      </c>
      <c r="C91" s="31">
        <v>1</v>
      </c>
      <c r="D91" s="31" t="str">
        <f t="shared" si="1"/>
        <v>7_1</v>
      </c>
      <c r="E91" s="31">
        <v>9305</v>
      </c>
      <c r="F91" s="4">
        <v>0.55700000000000005</v>
      </c>
    </row>
    <row r="92" spans="1:6" x14ac:dyDescent="0.25">
      <c r="A92" s="31" t="s">
        <v>4071</v>
      </c>
      <c r="B92" s="31">
        <v>7</v>
      </c>
      <c r="C92" s="31">
        <v>10</v>
      </c>
      <c r="D92" s="31" t="str">
        <f t="shared" si="1"/>
        <v>7_10</v>
      </c>
      <c r="E92" s="31">
        <v>8648</v>
      </c>
      <c r="F92" s="4">
        <v>0.89900000000000002</v>
      </c>
    </row>
    <row r="93" spans="1:6" x14ac:dyDescent="0.25">
      <c r="A93" s="31" t="s">
        <v>4072</v>
      </c>
      <c r="B93" s="31">
        <v>7</v>
      </c>
      <c r="C93" s="31">
        <v>11</v>
      </c>
      <c r="D93" s="31" t="str">
        <f t="shared" si="1"/>
        <v>7_11</v>
      </c>
      <c r="E93" s="31">
        <v>6317</v>
      </c>
      <c r="F93" s="4">
        <v>0.82599999999999996</v>
      </c>
    </row>
    <row r="94" spans="1:6" x14ac:dyDescent="0.25">
      <c r="A94" s="31" t="s">
        <v>4073</v>
      </c>
      <c r="B94" s="31">
        <v>7</v>
      </c>
      <c r="C94" s="31">
        <v>12</v>
      </c>
      <c r="D94" s="31" t="str">
        <f t="shared" si="1"/>
        <v>7_12</v>
      </c>
      <c r="E94" s="31">
        <v>6030</v>
      </c>
      <c r="F94" s="4">
        <v>0.90400000000000003</v>
      </c>
    </row>
    <row r="95" spans="1:6" x14ac:dyDescent="0.25">
      <c r="A95" s="31" t="s">
        <v>4074</v>
      </c>
      <c r="B95" s="31">
        <v>7</v>
      </c>
      <c r="C95" s="31">
        <v>13</v>
      </c>
      <c r="D95" s="31" t="str">
        <f t="shared" si="1"/>
        <v>7_13</v>
      </c>
      <c r="E95" s="31">
        <v>6208</v>
      </c>
      <c r="F95" s="4">
        <v>0.91300000000000003</v>
      </c>
    </row>
    <row r="96" spans="1:6" x14ac:dyDescent="0.25">
      <c r="A96" s="31" t="s">
        <v>4075</v>
      </c>
      <c r="B96" s="31">
        <v>7</v>
      </c>
      <c r="C96" s="31">
        <v>14</v>
      </c>
      <c r="D96" s="31" t="str">
        <f t="shared" si="1"/>
        <v>7_14</v>
      </c>
      <c r="E96" s="31">
        <v>6154</v>
      </c>
      <c r="F96" s="4">
        <v>0.89300000000000002</v>
      </c>
    </row>
    <row r="97" spans="1:6" x14ac:dyDescent="0.25">
      <c r="A97" s="31" t="s">
        <v>4076</v>
      </c>
      <c r="B97" s="31">
        <v>7</v>
      </c>
      <c r="C97" s="31">
        <v>15</v>
      </c>
      <c r="D97" s="31" t="str">
        <f t="shared" si="1"/>
        <v>7_15</v>
      </c>
      <c r="E97" s="31">
        <v>3226</v>
      </c>
      <c r="F97" s="4">
        <v>0.79200000000000004</v>
      </c>
    </row>
    <row r="98" spans="1:6" x14ac:dyDescent="0.25">
      <c r="A98" s="31" t="s">
        <v>4086</v>
      </c>
      <c r="B98" s="31">
        <v>7</v>
      </c>
      <c r="C98" s="31">
        <v>17</v>
      </c>
      <c r="D98" s="31" t="str">
        <f t="shared" si="1"/>
        <v>7_17</v>
      </c>
      <c r="E98" s="31">
        <v>3198</v>
      </c>
      <c r="F98" s="4">
        <v>0.78200000000000003</v>
      </c>
    </row>
    <row r="99" spans="1:6" x14ac:dyDescent="0.25">
      <c r="A99" s="31" t="s">
        <v>4087</v>
      </c>
      <c r="B99" s="31">
        <v>7</v>
      </c>
      <c r="C99" s="31">
        <v>18</v>
      </c>
      <c r="D99" s="31" t="str">
        <f t="shared" si="1"/>
        <v>7_18</v>
      </c>
      <c r="E99" s="31">
        <v>3214</v>
      </c>
      <c r="F99" s="4">
        <v>0.79200000000000004</v>
      </c>
    </row>
    <row r="100" spans="1:6" x14ac:dyDescent="0.25">
      <c r="A100" s="31" t="s">
        <v>4136</v>
      </c>
      <c r="B100" s="31">
        <v>7</v>
      </c>
      <c r="C100" s="31">
        <v>19</v>
      </c>
      <c r="D100" s="31" t="str">
        <f t="shared" si="1"/>
        <v>7_19</v>
      </c>
      <c r="E100" s="31">
        <v>3074</v>
      </c>
      <c r="F100" s="4">
        <v>0.99199999999999999</v>
      </c>
    </row>
    <row r="101" spans="1:6" x14ac:dyDescent="0.25">
      <c r="A101" s="31" t="s">
        <v>4088</v>
      </c>
      <c r="B101" s="31">
        <v>7</v>
      </c>
      <c r="C101" s="31">
        <v>2</v>
      </c>
      <c r="D101" s="31" t="str">
        <f t="shared" si="1"/>
        <v>7_2</v>
      </c>
      <c r="E101" s="31">
        <v>11348</v>
      </c>
      <c r="F101" s="4">
        <v>0.52100000000000002</v>
      </c>
    </row>
    <row r="102" spans="1:6" x14ac:dyDescent="0.25">
      <c r="A102" s="31" t="s">
        <v>4089</v>
      </c>
      <c r="B102" s="31">
        <v>7</v>
      </c>
      <c r="C102" s="31">
        <v>20</v>
      </c>
      <c r="D102" s="31" t="str">
        <f t="shared" si="1"/>
        <v>7_20</v>
      </c>
      <c r="E102" s="31">
        <v>2577</v>
      </c>
      <c r="F102" s="4">
        <v>0.98599999999999999</v>
      </c>
    </row>
    <row r="103" spans="1:6" x14ac:dyDescent="0.25">
      <c r="A103" s="31" t="s">
        <v>4090</v>
      </c>
      <c r="B103" s="31">
        <v>7</v>
      </c>
      <c r="C103" s="31">
        <v>21</v>
      </c>
      <c r="D103" s="31" t="str">
        <f t="shared" si="1"/>
        <v>7_21</v>
      </c>
      <c r="E103" s="31">
        <v>1115</v>
      </c>
      <c r="F103" s="4">
        <v>0.98099999999999998</v>
      </c>
    </row>
    <row r="104" spans="1:6" x14ac:dyDescent="0.25">
      <c r="A104" s="31" t="s">
        <v>4078</v>
      </c>
      <c r="B104" s="31">
        <v>7</v>
      </c>
      <c r="C104" s="31">
        <v>3</v>
      </c>
      <c r="D104" s="31" t="str">
        <f t="shared" si="1"/>
        <v>7_3</v>
      </c>
      <c r="E104" s="31">
        <v>11581</v>
      </c>
      <c r="F104" s="4">
        <v>0.56899999999999995</v>
      </c>
    </row>
    <row r="105" spans="1:6" x14ac:dyDescent="0.25">
      <c r="A105" s="31" t="s">
        <v>4079</v>
      </c>
      <c r="B105" s="31">
        <v>7</v>
      </c>
      <c r="C105" s="31">
        <v>4</v>
      </c>
      <c r="D105" s="31" t="str">
        <f t="shared" si="1"/>
        <v>7_4</v>
      </c>
      <c r="E105" s="31">
        <v>11780</v>
      </c>
      <c r="F105" s="4">
        <v>0.58399999999999996</v>
      </c>
    </row>
    <row r="106" spans="1:6" x14ac:dyDescent="0.25">
      <c r="A106" s="31" t="s">
        <v>4080</v>
      </c>
      <c r="B106" s="31">
        <v>7</v>
      </c>
      <c r="C106" s="31">
        <v>5</v>
      </c>
      <c r="D106" s="31" t="str">
        <f t="shared" si="1"/>
        <v>7_5</v>
      </c>
      <c r="E106" s="31">
        <v>10732</v>
      </c>
      <c r="F106" s="4">
        <v>0.60399999999999998</v>
      </c>
    </row>
    <row r="107" spans="1:6" x14ac:dyDescent="0.25">
      <c r="A107" s="31" t="s">
        <v>4082</v>
      </c>
      <c r="B107" s="31">
        <v>7</v>
      </c>
      <c r="C107" s="31">
        <v>7</v>
      </c>
      <c r="D107" s="31" t="str">
        <f t="shared" si="1"/>
        <v>7_7</v>
      </c>
      <c r="E107" s="31">
        <v>8607</v>
      </c>
      <c r="F107" s="4">
        <v>0.498</v>
      </c>
    </row>
    <row r="108" spans="1:6" x14ac:dyDescent="0.25">
      <c r="A108" s="31" t="s">
        <v>4083</v>
      </c>
      <c r="B108" s="31">
        <v>7</v>
      </c>
      <c r="C108" s="31">
        <v>8</v>
      </c>
      <c r="D108" s="31" t="str">
        <f t="shared" si="1"/>
        <v>7_8</v>
      </c>
      <c r="E108" s="31">
        <v>7333</v>
      </c>
      <c r="F108" s="4">
        <v>0.56100000000000005</v>
      </c>
    </row>
    <row r="109" spans="1:6" x14ac:dyDescent="0.25">
      <c r="A109" s="31" t="s">
        <v>4084</v>
      </c>
      <c r="B109" s="31">
        <v>7</v>
      </c>
      <c r="C109" s="31">
        <v>9</v>
      </c>
      <c r="D109" s="31" t="str">
        <f t="shared" si="1"/>
        <v>7_9</v>
      </c>
      <c r="E109" s="31">
        <v>8184</v>
      </c>
      <c r="F109" s="4">
        <v>0.71</v>
      </c>
    </row>
    <row r="110" spans="1:6" x14ac:dyDescent="0.25">
      <c r="A110" s="31" t="s">
        <v>4110</v>
      </c>
      <c r="B110" s="31">
        <v>9</v>
      </c>
      <c r="C110" s="31">
        <v>118</v>
      </c>
      <c r="D110" s="31" t="str">
        <f t="shared" si="1"/>
        <v>9_118</v>
      </c>
      <c r="E110" s="31">
        <v>12</v>
      </c>
      <c r="F110" s="4">
        <v>0.36499999999999999</v>
      </c>
    </row>
    <row r="111" spans="1:6" x14ac:dyDescent="0.25">
      <c r="A111" s="31" t="s">
        <v>4133</v>
      </c>
      <c r="B111" s="31">
        <v>9</v>
      </c>
      <c r="C111" s="31">
        <v>119</v>
      </c>
      <c r="D111" s="31" t="str">
        <f t="shared" si="1"/>
        <v>9_119</v>
      </c>
      <c r="E111" s="31">
        <v>27</v>
      </c>
      <c r="F111" s="4">
        <v>0.46500000000000002</v>
      </c>
    </row>
    <row r="112" spans="1:6" x14ac:dyDescent="0.25">
      <c r="A112" s="31" t="s">
        <v>4073</v>
      </c>
      <c r="B112" s="31">
        <v>10</v>
      </c>
      <c r="C112" s="31">
        <v>12</v>
      </c>
      <c r="D112" s="31" t="str">
        <f t="shared" si="1"/>
        <v>10_12</v>
      </c>
      <c r="E112" s="31">
        <v>944</v>
      </c>
      <c r="F112" s="4">
        <v>0.68899999999999995</v>
      </c>
    </row>
    <row r="113" spans="1:6" x14ac:dyDescent="0.25">
      <c r="A113" s="31" t="s">
        <v>4074</v>
      </c>
      <c r="B113" s="31">
        <v>10</v>
      </c>
      <c r="C113" s="31">
        <v>13</v>
      </c>
      <c r="D113" s="31" t="str">
        <f t="shared" si="1"/>
        <v>10_13</v>
      </c>
      <c r="E113" s="31">
        <v>1067</v>
      </c>
      <c r="F113" s="4">
        <v>0.39</v>
      </c>
    </row>
    <row r="114" spans="1:6" x14ac:dyDescent="0.25">
      <c r="A114" s="31" t="s">
        <v>4075</v>
      </c>
      <c r="B114" s="31">
        <v>10</v>
      </c>
      <c r="C114" s="31">
        <v>14</v>
      </c>
      <c r="D114" s="31" t="str">
        <f t="shared" si="1"/>
        <v>10_14</v>
      </c>
      <c r="E114" s="31">
        <v>1692</v>
      </c>
      <c r="F114" s="4">
        <v>0.46100000000000002</v>
      </c>
    </row>
    <row r="115" spans="1:6" x14ac:dyDescent="0.25">
      <c r="A115" s="31" t="s">
        <v>4076</v>
      </c>
      <c r="B115" s="31">
        <v>10</v>
      </c>
      <c r="C115" s="31">
        <v>15</v>
      </c>
      <c r="D115" s="31" t="str">
        <f t="shared" si="1"/>
        <v>10_15</v>
      </c>
      <c r="E115" s="31">
        <v>1818</v>
      </c>
      <c r="F115" s="4">
        <v>0.28499999999999998</v>
      </c>
    </row>
    <row r="116" spans="1:6" x14ac:dyDescent="0.25">
      <c r="A116" s="31" t="s">
        <v>4086</v>
      </c>
      <c r="B116" s="31">
        <v>10</v>
      </c>
      <c r="C116" s="31">
        <v>17</v>
      </c>
      <c r="D116" s="31" t="str">
        <f t="shared" si="1"/>
        <v>10_17</v>
      </c>
      <c r="E116" s="31">
        <v>1014</v>
      </c>
      <c r="F116" s="4">
        <v>0.33100000000000002</v>
      </c>
    </row>
    <row r="117" spans="1:6" x14ac:dyDescent="0.25">
      <c r="A117" s="31" t="s">
        <v>4087</v>
      </c>
      <c r="B117" s="31">
        <v>10</v>
      </c>
      <c r="C117" s="31">
        <v>18</v>
      </c>
      <c r="D117" s="31" t="str">
        <f t="shared" si="1"/>
        <v>10_18</v>
      </c>
      <c r="E117" s="31">
        <v>2396</v>
      </c>
      <c r="F117" s="4">
        <v>0.71899999999999997</v>
      </c>
    </row>
    <row r="118" spans="1:6" x14ac:dyDescent="0.25">
      <c r="A118" s="31" t="s">
        <v>4136</v>
      </c>
      <c r="B118" s="31">
        <v>10</v>
      </c>
      <c r="C118" s="31">
        <v>19</v>
      </c>
      <c r="D118" s="31" t="str">
        <f t="shared" si="1"/>
        <v>10_19</v>
      </c>
      <c r="E118" s="31">
        <v>2508</v>
      </c>
      <c r="F118" s="4">
        <v>0.93700000000000006</v>
      </c>
    </row>
    <row r="119" spans="1:6" x14ac:dyDescent="0.25">
      <c r="A119" s="31" t="s">
        <v>4089</v>
      </c>
      <c r="B119" s="31">
        <v>10</v>
      </c>
      <c r="C119" s="31">
        <v>20</v>
      </c>
      <c r="D119" s="31" t="str">
        <f t="shared" si="1"/>
        <v>10_20</v>
      </c>
      <c r="E119" s="31">
        <v>2424</v>
      </c>
      <c r="F119" s="4">
        <v>0.99199999999999999</v>
      </c>
    </row>
    <row r="120" spans="1:6" x14ac:dyDescent="0.25">
      <c r="A120" s="31" t="s">
        <v>4090</v>
      </c>
      <c r="B120" s="31">
        <v>10</v>
      </c>
      <c r="C120" s="31">
        <v>21</v>
      </c>
      <c r="D120" s="31" t="str">
        <f t="shared" si="1"/>
        <v>10_21</v>
      </c>
      <c r="E120" s="31">
        <v>2530</v>
      </c>
      <c r="F120" s="4">
        <v>0.998</v>
      </c>
    </row>
    <row r="121" spans="1:6" x14ac:dyDescent="0.25">
      <c r="A121" s="31" t="s">
        <v>4092</v>
      </c>
      <c r="B121" s="31">
        <v>10</v>
      </c>
      <c r="C121" s="31">
        <v>23</v>
      </c>
      <c r="D121" s="31" t="str">
        <f t="shared" si="1"/>
        <v>10_23</v>
      </c>
      <c r="E121" s="31">
        <v>1849</v>
      </c>
      <c r="F121" s="4">
        <v>0.71299999999999997</v>
      </c>
    </row>
    <row r="122" spans="1:6" x14ac:dyDescent="0.25">
      <c r="A122" s="31" t="s">
        <v>4137</v>
      </c>
      <c r="B122" s="31">
        <v>10</v>
      </c>
      <c r="C122" s="31">
        <v>24</v>
      </c>
      <c r="D122" s="31" t="str">
        <f t="shared" si="1"/>
        <v>10_24</v>
      </c>
      <c r="E122" s="31">
        <v>4936</v>
      </c>
      <c r="F122" s="4">
        <v>0.61099999999999999</v>
      </c>
    </row>
    <row r="123" spans="1:6" x14ac:dyDescent="0.25">
      <c r="A123" s="31" t="s">
        <v>4093</v>
      </c>
      <c r="B123" s="31">
        <v>10</v>
      </c>
      <c r="C123" s="31">
        <v>25</v>
      </c>
      <c r="D123" s="31" t="str">
        <f t="shared" si="1"/>
        <v>10_25</v>
      </c>
      <c r="E123" s="31">
        <v>2447</v>
      </c>
      <c r="F123" s="4">
        <v>0.29799999999999999</v>
      </c>
    </row>
    <row r="124" spans="1:6" x14ac:dyDescent="0.25">
      <c r="A124" s="31" t="s">
        <v>4094</v>
      </c>
      <c r="B124" s="31">
        <v>10</v>
      </c>
      <c r="C124" s="31">
        <v>26</v>
      </c>
      <c r="D124" s="31" t="str">
        <f t="shared" si="1"/>
        <v>10_26</v>
      </c>
      <c r="E124" s="31">
        <v>2646</v>
      </c>
      <c r="F124" s="4">
        <v>0.17799999999999999</v>
      </c>
    </row>
    <row r="125" spans="1:6" x14ac:dyDescent="0.25">
      <c r="A125" s="31" t="s">
        <v>4095</v>
      </c>
      <c r="B125" s="31">
        <v>10</v>
      </c>
      <c r="C125" s="31">
        <v>27</v>
      </c>
      <c r="D125" s="31" t="str">
        <f t="shared" si="1"/>
        <v>10_27</v>
      </c>
      <c r="E125" s="31">
        <v>3467</v>
      </c>
      <c r="F125" s="4">
        <v>0.38100000000000001</v>
      </c>
    </row>
    <row r="126" spans="1:6" x14ac:dyDescent="0.25">
      <c r="A126" s="31" t="s">
        <v>4096</v>
      </c>
      <c r="B126" s="31">
        <v>10</v>
      </c>
      <c r="C126" s="31">
        <v>28</v>
      </c>
      <c r="D126" s="31" t="str">
        <f t="shared" si="1"/>
        <v>10_28</v>
      </c>
      <c r="E126" s="31">
        <v>6836</v>
      </c>
      <c r="F126" s="4">
        <v>0.754</v>
      </c>
    </row>
    <row r="127" spans="1:6" x14ac:dyDescent="0.25">
      <c r="A127" s="31" t="s">
        <v>4138</v>
      </c>
      <c r="B127" s="31">
        <v>10</v>
      </c>
      <c r="C127" s="31">
        <v>29</v>
      </c>
      <c r="D127" s="31" t="str">
        <f t="shared" si="1"/>
        <v>10_29</v>
      </c>
      <c r="E127" s="31">
        <v>6843</v>
      </c>
      <c r="F127" s="4">
        <v>0.84599999999999997</v>
      </c>
    </row>
    <row r="128" spans="1:6" x14ac:dyDescent="0.25">
      <c r="A128" s="31" t="s">
        <v>4139</v>
      </c>
      <c r="B128" s="31">
        <v>10</v>
      </c>
      <c r="C128" s="31">
        <v>30</v>
      </c>
      <c r="D128" s="31" t="str">
        <f t="shared" si="1"/>
        <v>10_30</v>
      </c>
      <c r="E128" s="31">
        <v>5262</v>
      </c>
      <c r="F128" s="4">
        <v>0.93300000000000005</v>
      </c>
    </row>
    <row r="129" spans="1:6" x14ac:dyDescent="0.25">
      <c r="A129" s="31" t="s">
        <v>4140</v>
      </c>
      <c r="B129" s="31">
        <v>10</v>
      </c>
      <c r="C129" s="31">
        <v>31</v>
      </c>
      <c r="D129" s="31" t="str">
        <f t="shared" si="1"/>
        <v>10_31</v>
      </c>
      <c r="E129" s="31">
        <v>2562</v>
      </c>
      <c r="F129" s="4">
        <v>0.82899999999999996</v>
      </c>
    </row>
    <row r="130" spans="1:6" x14ac:dyDescent="0.25">
      <c r="A130" s="31" t="s">
        <v>4124</v>
      </c>
      <c r="B130" s="31">
        <v>12</v>
      </c>
      <c r="C130" s="31">
        <v>210</v>
      </c>
      <c r="D130" s="31" t="str">
        <f t="shared" si="1"/>
        <v>12_210</v>
      </c>
      <c r="E130" s="31">
        <v>380</v>
      </c>
      <c r="F130" s="4">
        <v>0.49399999999999999</v>
      </c>
    </row>
    <row r="131" spans="1:6" x14ac:dyDescent="0.25">
      <c r="A131" s="31" t="s">
        <v>4125</v>
      </c>
      <c r="B131" s="31">
        <v>12</v>
      </c>
      <c r="C131" s="31">
        <v>211</v>
      </c>
      <c r="D131" s="31" t="str">
        <f t="shared" ref="D131:D194" si="2">CONCATENATE(B131,"_",C131)</f>
        <v>12_211</v>
      </c>
      <c r="E131" s="31">
        <v>185</v>
      </c>
      <c r="F131" s="4">
        <v>0.23</v>
      </c>
    </row>
    <row r="132" spans="1:6" x14ac:dyDescent="0.25">
      <c r="A132" s="31" t="s">
        <v>4126</v>
      </c>
      <c r="B132" s="31">
        <v>12</v>
      </c>
      <c r="C132" s="31">
        <v>212</v>
      </c>
      <c r="D132" s="31" t="str">
        <f t="shared" si="2"/>
        <v>12_212</v>
      </c>
      <c r="E132" s="31">
        <v>240</v>
      </c>
      <c r="F132" s="4">
        <v>0.42</v>
      </c>
    </row>
    <row r="133" spans="1:6" x14ac:dyDescent="0.25">
      <c r="A133" s="31" t="s">
        <v>4141</v>
      </c>
      <c r="B133" s="31">
        <v>12</v>
      </c>
      <c r="C133" s="31">
        <v>213</v>
      </c>
      <c r="D133" s="31" t="str">
        <f t="shared" si="2"/>
        <v>12_213</v>
      </c>
      <c r="E133" s="31">
        <v>676</v>
      </c>
      <c r="F133" s="4">
        <v>0.56100000000000005</v>
      </c>
    </row>
    <row r="134" spans="1:6" x14ac:dyDescent="0.25">
      <c r="A134" s="31" t="s">
        <v>4127</v>
      </c>
      <c r="B134" s="31">
        <v>12</v>
      </c>
      <c r="C134" s="31">
        <v>214</v>
      </c>
      <c r="D134" s="31" t="str">
        <f t="shared" si="2"/>
        <v>12_214</v>
      </c>
      <c r="E134" s="31">
        <v>593</v>
      </c>
      <c r="F134" s="4">
        <v>0.4</v>
      </c>
    </row>
    <row r="135" spans="1:6" x14ac:dyDescent="0.25">
      <c r="A135" s="31" t="s">
        <v>4128</v>
      </c>
      <c r="B135" s="31">
        <v>12</v>
      </c>
      <c r="C135" s="31">
        <v>215</v>
      </c>
      <c r="D135" s="31" t="str">
        <f t="shared" si="2"/>
        <v>12_215</v>
      </c>
      <c r="E135" s="31">
        <v>2904</v>
      </c>
      <c r="F135" s="4">
        <v>0.64600000000000002</v>
      </c>
    </row>
    <row r="136" spans="1:6" x14ac:dyDescent="0.25">
      <c r="A136" s="31" t="s">
        <v>4129</v>
      </c>
      <c r="B136" s="31">
        <v>12</v>
      </c>
      <c r="C136" s="31">
        <v>216</v>
      </c>
      <c r="D136" s="31" t="str">
        <f t="shared" si="2"/>
        <v>12_216</v>
      </c>
      <c r="E136" s="31">
        <v>228</v>
      </c>
      <c r="F136" s="4">
        <v>0.45300000000000001</v>
      </c>
    </row>
    <row r="137" spans="1:6" x14ac:dyDescent="0.25">
      <c r="A137" s="31" t="s">
        <v>4130</v>
      </c>
      <c r="B137" s="31">
        <v>12</v>
      </c>
      <c r="C137" s="31">
        <v>217</v>
      </c>
      <c r="D137" s="31" t="str">
        <f t="shared" si="2"/>
        <v>12_217</v>
      </c>
      <c r="E137" s="31">
        <v>73</v>
      </c>
      <c r="F137" s="4">
        <v>0.68899999999999995</v>
      </c>
    </row>
    <row r="138" spans="1:6" x14ac:dyDescent="0.25">
      <c r="A138" s="31" t="s">
        <v>4131</v>
      </c>
      <c r="B138" s="31">
        <v>12</v>
      </c>
      <c r="C138" s="31">
        <v>218</v>
      </c>
      <c r="D138" s="31" t="str">
        <f t="shared" si="2"/>
        <v>12_218</v>
      </c>
      <c r="E138" s="31">
        <v>2367</v>
      </c>
      <c r="F138" s="4">
        <v>0.83499999999999996</v>
      </c>
    </row>
    <row r="139" spans="1:6" x14ac:dyDescent="0.25">
      <c r="A139" s="31" t="s">
        <v>4132</v>
      </c>
      <c r="B139" s="31">
        <v>12</v>
      </c>
      <c r="C139" s="31">
        <v>219</v>
      </c>
      <c r="D139" s="31" t="str">
        <f t="shared" si="2"/>
        <v>12_219</v>
      </c>
      <c r="E139" s="31">
        <v>2134</v>
      </c>
      <c r="F139" s="4">
        <v>0.79900000000000004</v>
      </c>
    </row>
    <row r="140" spans="1:6" x14ac:dyDescent="0.25">
      <c r="A140" s="31" t="s">
        <v>4142</v>
      </c>
      <c r="B140" s="31">
        <v>12</v>
      </c>
      <c r="C140" s="31">
        <v>220</v>
      </c>
      <c r="D140" s="31" t="str">
        <f t="shared" si="2"/>
        <v>12_220</v>
      </c>
      <c r="E140" s="31">
        <v>2215</v>
      </c>
      <c r="F140" s="4">
        <v>0.65700000000000003</v>
      </c>
    </row>
    <row r="141" spans="1:6" x14ac:dyDescent="0.25">
      <c r="A141" s="31" t="s">
        <v>4143</v>
      </c>
      <c r="B141" s="31">
        <v>12</v>
      </c>
      <c r="C141" s="31">
        <v>221</v>
      </c>
      <c r="D141" s="31" t="str">
        <f t="shared" si="2"/>
        <v>12_221</v>
      </c>
      <c r="E141" s="31">
        <v>2709</v>
      </c>
      <c r="F141" s="4">
        <v>0.56299999999999994</v>
      </c>
    </row>
    <row r="142" spans="1:6" x14ac:dyDescent="0.25">
      <c r="A142" s="31" t="s">
        <v>4144</v>
      </c>
      <c r="B142" s="31">
        <v>12</v>
      </c>
      <c r="C142" s="31">
        <v>222</v>
      </c>
      <c r="D142" s="31" t="str">
        <f t="shared" si="2"/>
        <v>12_222</v>
      </c>
      <c r="E142" s="31">
        <v>3073</v>
      </c>
      <c r="F142" s="4">
        <v>0.52200000000000002</v>
      </c>
    </row>
    <row r="143" spans="1:6" x14ac:dyDescent="0.25">
      <c r="A143" s="31" t="s">
        <v>4145</v>
      </c>
      <c r="B143" s="31">
        <v>12</v>
      </c>
      <c r="C143" s="31">
        <v>223</v>
      </c>
      <c r="D143" s="31" t="str">
        <f t="shared" si="2"/>
        <v>12_223</v>
      </c>
      <c r="E143" s="31">
        <v>3036</v>
      </c>
      <c r="F143" s="4">
        <v>0.36499999999999999</v>
      </c>
    </row>
    <row r="144" spans="1:6" x14ac:dyDescent="0.25">
      <c r="A144" s="31" t="s">
        <v>4146</v>
      </c>
      <c r="B144" s="31">
        <v>12</v>
      </c>
      <c r="C144" s="31">
        <v>224</v>
      </c>
      <c r="D144" s="31" t="str">
        <f t="shared" si="2"/>
        <v>12_224</v>
      </c>
      <c r="E144" s="31">
        <v>3866</v>
      </c>
      <c r="F144" s="4">
        <v>0.58199999999999996</v>
      </c>
    </row>
    <row r="145" spans="1:6" x14ac:dyDescent="0.25">
      <c r="A145" s="31" t="s">
        <v>4147</v>
      </c>
      <c r="B145" s="31">
        <v>12</v>
      </c>
      <c r="C145" s="31">
        <v>228</v>
      </c>
      <c r="D145" s="31" t="str">
        <f t="shared" si="2"/>
        <v>12_228</v>
      </c>
      <c r="E145" s="31">
        <v>4859</v>
      </c>
      <c r="F145" s="4">
        <v>0.89500000000000002</v>
      </c>
    </row>
    <row r="146" spans="1:6" x14ac:dyDescent="0.25">
      <c r="A146" s="31" t="s">
        <v>4148</v>
      </c>
      <c r="B146" s="31">
        <v>12</v>
      </c>
      <c r="C146" s="31">
        <v>229</v>
      </c>
      <c r="D146" s="31" t="str">
        <f t="shared" si="2"/>
        <v>12_229</v>
      </c>
      <c r="E146" s="31">
        <v>4965</v>
      </c>
      <c r="F146" s="4">
        <v>0.93700000000000006</v>
      </c>
    </row>
    <row r="147" spans="1:6" x14ac:dyDescent="0.25">
      <c r="A147" s="31" t="s">
        <v>4149</v>
      </c>
      <c r="B147" s="31">
        <v>12</v>
      </c>
      <c r="C147" s="31">
        <v>230</v>
      </c>
      <c r="D147" s="31" t="str">
        <f t="shared" si="2"/>
        <v>12_230</v>
      </c>
      <c r="E147" s="31">
        <v>3619</v>
      </c>
      <c r="F147" s="4">
        <v>0.94499999999999995</v>
      </c>
    </row>
    <row r="148" spans="1:6" x14ac:dyDescent="0.25">
      <c r="A148" s="31" t="s">
        <v>4150</v>
      </c>
      <c r="B148" s="31">
        <v>12</v>
      </c>
      <c r="C148" s="31">
        <v>231</v>
      </c>
      <c r="D148" s="31" t="str">
        <f t="shared" si="2"/>
        <v>12_231</v>
      </c>
      <c r="E148" s="31">
        <v>3502</v>
      </c>
      <c r="F148" s="4">
        <v>0.94799999999999995</v>
      </c>
    </row>
    <row r="149" spans="1:6" x14ac:dyDescent="0.25">
      <c r="A149" s="31" t="s">
        <v>4151</v>
      </c>
      <c r="B149" s="31">
        <v>12</v>
      </c>
      <c r="C149" s="31">
        <v>232</v>
      </c>
      <c r="D149" s="31" t="str">
        <f t="shared" si="2"/>
        <v>12_232</v>
      </c>
      <c r="E149" s="31">
        <v>3662</v>
      </c>
      <c r="F149" s="4">
        <v>0.94399999999999995</v>
      </c>
    </row>
    <row r="150" spans="1:6" x14ac:dyDescent="0.25">
      <c r="A150" s="31" t="s">
        <v>4085</v>
      </c>
      <c r="B150" s="31">
        <v>24</v>
      </c>
      <c r="C150" s="31">
        <v>1</v>
      </c>
      <c r="D150" s="31" t="str">
        <f t="shared" si="2"/>
        <v>24_1</v>
      </c>
      <c r="E150" s="31">
        <v>3163</v>
      </c>
      <c r="F150" s="4">
        <v>0.376</v>
      </c>
    </row>
    <row r="151" spans="1:6" x14ac:dyDescent="0.25">
      <c r="A151" s="31" t="s">
        <v>4071</v>
      </c>
      <c r="B151" s="31">
        <v>24</v>
      </c>
      <c r="C151" s="31">
        <v>10</v>
      </c>
      <c r="D151" s="31" t="str">
        <f t="shared" si="2"/>
        <v>24_10</v>
      </c>
      <c r="E151" s="31">
        <v>1799</v>
      </c>
      <c r="F151" s="4">
        <v>0.749</v>
      </c>
    </row>
    <row r="152" spans="1:6" x14ac:dyDescent="0.25">
      <c r="A152" s="31" t="s">
        <v>4072</v>
      </c>
      <c r="B152" s="31">
        <v>24</v>
      </c>
      <c r="C152" s="31">
        <v>11</v>
      </c>
      <c r="D152" s="31" t="str">
        <f t="shared" si="2"/>
        <v>24_11</v>
      </c>
      <c r="E152" s="31">
        <v>1067</v>
      </c>
      <c r="F152" s="4">
        <v>0.84699999999999998</v>
      </c>
    </row>
    <row r="153" spans="1:6" x14ac:dyDescent="0.25">
      <c r="A153" s="31" t="s">
        <v>4073</v>
      </c>
      <c r="B153" s="31">
        <v>24</v>
      </c>
      <c r="C153" s="31">
        <v>12</v>
      </c>
      <c r="D153" s="31" t="str">
        <f t="shared" si="2"/>
        <v>24_12</v>
      </c>
      <c r="E153" s="31">
        <v>838</v>
      </c>
      <c r="F153" s="4">
        <v>0.95599999999999996</v>
      </c>
    </row>
    <row r="154" spans="1:6" x14ac:dyDescent="0.25">
      <c r="A154" s="31" t="s">
        <v>4088</v>
      </c>
      <c r="B154" s="31">
        <v>24</v>
      </c>
      <c r="C154" s="31">
        <v>2</v>
      </c>
      <c r="D154" s="31" t="str">
        <f t="shared" si="2"/>
        <v>24_2</v>
      </c>
      <c r="E154" s="31">
        <v>1979</v>
      </c>
      <c r="F154" s="4">
        <v>0.27900000000000003</v>
      </c>
    </row>
    <row r="155" spans="1:6" x14ac:dyDescent="0.25">
      <c r="A155" s="31" t="s">
        <v>4078</v>
      </c>
      <c r="B155" s="31">
        <v>24</v>
      </c>
      <c r="C155" s="31">
        <v>3</v>
      </c>
      <c r="D155" s="31" t="str">
        <f t="shared" si="2"/>
        <v>24_3</v>
      </c>
      <c r="E155" s="31">
        <v>1913</v>
      </c>
      <c r="F155" s="4">
        <v>0.39300000000000002</v>
      </c>
    </row>
    <row r="156" spans="1:6" x14ac:dyDescent="0.25">
      <c r="A156" s="31" t="s">
        <v>4079</v>
      </c>
      <c r="B156" s="31">
        <v>24</v>
      </c>
      <c r="C156" s="31">
        <v>4</v>
      </c>
      <c r="D156" s="31" t="str">
        <f t="shared" si="2"/>
        <v>24_4</v>
      </c>
      <c r="E156" s="31">
        <v>1837</v>
      </c>
      <c r="F156" s="4">
        <v>0.496</v>
      </c>
    </row>
    <row r="157" spans="1:6" x14ac:dyDescent="0.25">
      <c r="A157" s="31" t="s">
        <v>4081</v>
      </c>
      <c r="B157" s="31">
        <v>24</v>
      </c>
      <c r="C157" s="31">
        <v>6</v>
      </c>
      <c r="D157" s="31" t="str">
        <f t="shared" si="2"/>
        <v>24_6</v>
      </c>
      <c r="E157" s="31">
        <v>1539</v>
      </c>
      <c r="F157" s="4">
        <v>0.64800000000000002</v>
      </c>
    </row>
    <row r="158" spans="1:6" x14ac:dyDescent="0.25">
      <c r="A158" s="31" t="s">
        <v>4082</v>
      </c>
      <c r="B158" s="31">
        <v>24</v>
      </c>
      <c r="C158" s="31">
        <v>7</v>
      </c>
      <c r="D158" s="31" t="str">
        <f t="shared" si="2"/>
        <v>24_7</v>
      </c>
      <c r="E158" s="31">
        <v>1307</v>
      </c>
      <c r="F158" s="4">
        <v>0.71499999999999997</v>
      </c>
    </row>
    <row r="159" spans="1:6" x14ac:dyDescent="0.25">
      <c r="A159" s="31" t="s">
        <v>4083</v>
      </c>
      <c r="B159" s="31">
        <v>24</v>
      </c>
      <c r="C159" s="31">
        <v>8</v>
      </c>
      <c r="D159" s="31" t="str">
        <f t="shared" si="2"/>
        <v>24_8</v>
      </c>
      <c r="E159" s="31">
        <v>1637</v>
      </c>
      <c r="F159" s="4">
        <v>0.72599999999999998</v>
      </c>
    </row>
    <row r="160" spans="1:6" x14ac:dyDescent="0.25">
      <c r="A160" s="31" t="s">
        <v>4072</v>
      </c>
      <c r="B160" s="31">
        <v>25</v>
      </c>
      <c r="C160" s="31">
        <v>11</v>
      </c>
      <c r="D160" s="31" t="str">
        <f t="shared" si="2"/>
        <v>25_11</v>
      </c>
      <c r="E160" s="31">
        <v>3062</v>
      </c>
      <c r="F160" s="4">
        <v>0.61199999999999999</v>
      </c>
    </row>
    <row r="161" spans="1:6" x14ac:dyDescent="0.25">
      <c r="A161" s="31" t="s">
        <v>4073</v>
      </c>
      <c r="B161" s="31">
        <v>25</v>
      </c>
      <c r="C161" s="31">
        <v>12</v>
      </c>
      <c r="D161" s="31" t="str">
        <f t="shared" si="2"/>
        <v>25_12</v>
      </c>
      <c r="E161" s="31">
        <v>3008</v>
      </c>
      <c r="F161" s="4">
        <v>0.59799999999999998</v>
      </c>
    </row>
    <row r="162" spans="1:6" x14ac:dyDescent="0.25">
      <c r="A162" s="31" t="s">
        <v>4074</v>
      </c>
      <c r="B162" s="31">
        <v>25</v>
      </c>
      <c r="C162" s="31">
        <v>13</v>
      </c>
      <c r="D162" s="31" t="str">
        <f t="shared" si="2"/>
        <v>25_13</v>
      </c>
      <c r="E162" s="31">
        <v>2921</v>
      </c>
      <c r="F162" s="4">
        <v>0.76200000000000001</v>
      </c>
    </row>
    <row r="163" spans="1:6" x14ac:dyDescent="0.25">
      <c r="A163" s="31" t="s">
        <v>4075</v>
      </c>
      <c r="B163" s="31">
        <v>25</v>
      </c>
      <c r="C163" s="31">
        <v>14</v>
      </c>
      <c r="D163" s="31" t="str">
        <f t="shared" si="2"/>
        <v>25_14</v>
      </c>
      <c r="E163" s="31">
        <v>3626</v>
      </c>
      <c r="F163" s="4">
        <v>0.752</v>
      </c>
    </row>
    <row r="164" spans="1:6" x14ac:dyDescent="0.25">
      <c r="A164" s="31" t="s">
        <v>4076</v>
      </c>
      <c r="B164" s="31">
        <v>25</v>
      </c>
      <c r="C164" s="31">
        <v>15</v>
      </c>
      <c r="D164" s="31" t="str">
        <f t="shared" si="2"/>
        <v>25_15</v>
      </c>
      <c r="E164" s="31">
        <v>1921</v>
      </c>
      <c r="F164" s="4">
        <v>0.67500000000000004</v>
      </c>
    </row>
    <row r="165" spans="1:6" x14ac:dyDescent="0.25">
      <c r="A165" s="31" t="s">
        <v>4077</v>
      </c>
      <c r="B165" s="31">
        <v>25</v>
      </c>
      <c r="C165" s="31">
        <v>16</v>
      </c>
      <c r="D165" s="31" t="str">
        <f t="shared" si="2"/>
        <v>25_16</v>
      </c>
      <c r="E165" s="31">
        <v>2591</v>
      </c>
      <c r="F165" s="4">
        <v>0.66800000000000004</v>
      </c>
    </row>
    <row r="166" spans="1:6" x14ac:dyDescent="0.25">
      <c r="A166" s="31" t="s">
        <v>4087</v>
      </c>
      <c r="B166" s="31">
        <v>25</v>
      </c>
      <c r="C166" s="31">
        <v>18</v>
      </c>
      <c r="D166" s="31" t="str">
        <f t="shared" si="2"/>
        <v>25_18</v>
      </c>
      <c r="E166" s="31">
        <v>3745</v>
      </c>
      <c r="F166" s="4">
        <v>0.77</v>
      </c>
    </row>
    <row r="167" spans="1:6" x14ac:dyDescent="0.25">
      <c r="A167" s="31" t="s">
        <v>4136</v>
      </c>
      <c r="B167" s="31">
        <v>25</v>
      </c>
      <c r="C167" s="31">
        <v>19</v>
      </c>
      <c r="D167" s="31" t="str">
        <f t="shared" si="2"/>
        <v>25_19</v>
      </c>
      <c r="E167" s="31">
        <v>4003</v>
      </c>
      <c r="F167" s="4">
        <v>0.64400000000000002</v>
      </c>
    </row>
    <row r="168" spans="1:6" x14ac:dyDescent="0.25">
      <c r="A168" s="31" t="s">
        <v>4088</v>
      </c>
      <c r="B168" s="31">
        <v>25</v>
      </c>
      <c r="C168" s="31">
        <v>2</v>
      </c>
      <c r="D168" s="31" t="str">
        <f t="shared" si="2"/>
        <v>25_2</v>
      </c>
      <c r="E168" s="31">
        <v>1010</v>
      </c>
      <c r="F168" s="4">
        <v>0.72799999999999998</v>
      </c>
    </row>
    <row r="169" spans="1:6" x14ac:dyDescent="0.25">
      <c r="A169" s="31" t="s">
        <v>4089</v>
      </c>
      <c r="B169" s="31">
        <v>25</v>
      </c>
      <c r="C169" s="31">
        <v>20</v>
      </c>
      <c r="D169" s="31" t="str">
        <f t="shared" si="2"/>
        <v>25_20</v>
      </c>
      <c r="E169" s="31">
        <v>4621</v>
      </c>
      <c r="F169" s="4">
        <v>0.496</v>
      </c>
    </row>
    <row r="170" spans="1:6" x14ac:dyDescent="0.25">
      <c r="A170" s="31" t="s">
        <v>4090</v>
      </c>
      <c r="B170" s="31">
        <v>25</v>
      </c>
      <c r="C170" s="31">
        <v>21</v>
      </c>
      <c r="D170" s="31" t="str">
        <f t="shared" si="2"/>
        <v>25_21</v>
      </c>
      <c r="E170" s="31">
        <v>7393</v>
      </c>
      <c r="F170" s="4">
        <v>0.71899999999999997</v>
      </c>
    </row>
    <row r="171" spans="1:6" x14ac:dyDescent="0.25">
      <c r="A171" s="31" t="s">
        <v>4091</v>
      </c>
      <c r="B171" s="31">
        <v>25</v>
      </c>
      <c r="C171" s="31">
        <v>22</v>
      </c>
      <c r="D171" s="31" t="str">
        <f t="shared" si="2"/>
        <v>25_22</v>
      </c>
      <c r="E171" s="31">
        <v>9119</v>
      </c>
      <c r="F171" s="4">
        <v>0.77700000000000002</v>
      </c>
    </row>
    <row r="172" spans="1:6" x14ac:dyDescent="0.25">
      <c r="A172" s="31" t="s">
        <v>4092</v>
      </c>
      <c r="B172" s="31">
        <v>25</v>
      </c>
      <c r="C172" s="31">
        <v>23</v>
      </c>
      <c r="D172" s="31" t="str">
        <f t="shared" si="2"/>
        <v>25_23</v>
      </c>
      <c r="E172" s="31">
        <v>10641</v>
      </c>
      <c r="F172" s="4">
        <v>0.80500000000000005</v>
      </c>
    </row>
    <row r="173" spans="1:6" x14ac:dyDescent="0.25">
      <c r="A173" s="31" t="s">
        <v>4137</v>
      </c>
      <c r="B173" s="31">
        <v>25</v>
      </c>
      <c r="C173" s="31">
        <v>24</v>
      </c>
      <c r="D173" s="31" t="str">
        <f t="shared" si="2"/>
        <v>25_24</v>
      </c>
      <c r="E173" s="31">
        <v>9166</v>
      </c>
      <c r="F173" s="4">
        <v>0.71499999999999997</v>
      </c>
    </row>
    <row r="174" spans="1:6" x14ac:dyDescent="0.25">
      <c r="A174" s="31" t="s">
        <v>4093</v>
      </c>
      <c r="B174" s="31">
        <v>25</v>
      </c>
      <c r="C174" s="31">
        <v>25</v>
      </c>
      <c r="D174" s="31" t="str">
        <f t="shared" si="2"/>
        <v>25_25</v>
      </c>
      <c r="E174" s="31">
        <v>10143</v>
      </c>
      <c r="F174" s="4">
        <v>0.86299999999999999</v>
      </c>
    </row>
    <row r="175" spans="1:6" x14ac:dyDescent="0.25">
      <c r="A175" s="31" t="s">
        <v>4095</v>
      </c>
      <c r="B175" s="31">
        <v>25</v>
      </c>
      <c r="C175" s="31">
        <v>27</v>
      </c>
      <c r="D175" s="31" t="str">
        <f t="shared" si="2"/>
        <v>25_27</v>
      </c>
      <c r="E175" s="31">
        <v>10067</v>
      </c>
      <c r="F175" s="4">
        <v>0.9</v>
      </c>
    </row>
    <row r="176" spans="1:6" x14ac:dyDescent="0.25">
      <c r="A176" s="31" t="s">
        <v>4096</v>
      </c>
      <c r="B176" s="31">
        <v>25</v>
      </c>
      <c r="C176" s="31">
        <v>28</v>
      </c>
      <c r="D176" s="31" t="str">
        <f t="shared" si="2"/>
        <v>25_28</v>
      </c>
      <c r="E176" s="31">
        <v>10022</v>
      </c>
      <c r="F176" s="4">
        <v>0.90600000000000003</v>
      </c>
    </row>
    <row r="177" spans="1:6" x14ac:dyDescent="0.25">
      <c r="A177" s="31" t="s">
        <v>4138</v>
      </c>
      <c r="B177" s="31">
        <v>25</v>
      </c>
      <c r="C177" s="31">
        <v>29</v>
      </c>
      <c r="D177" s="31" t="str">
        <f t="shared" si="2"/>
        <v>25_29</v>
      </c>
      <c r="E177" s="31">
        <v>11033</v>
      </c>
      <c r="F177" s="4">
        <v>0.81100000000000005</v>
      </c>
    </row>
    <row r="178" spans="1:6" x14ac:dyDescent="0.25">
      <c r="A178" s="31" t="s">
        <v>4078</v>
      </c>
      <c r="B178" s="31">
        <v>25</v>
      </c>
      <c r="C178" s="31">
        <v>3</v>
      </c>
      <c r="D178" s="31" t="str">
        <f t="shared" si="2"/>
        <v>25_3</v>
      </c>
      <c r="E178" s="31">
        <v>1010</v>
      </c>
      <c r="F178" s="4">
        <v>0.72799999999999998</v>
      </c>
    </row>
    <row r="179" spans="1:6" x14ac:dyDescent="0.25">
      <c r="A179" s="31" t="s">
        <v>4139</v>
      </c>
      <c r="B179" s="31">
        <v>25</v>
      </c>
      <c r="C179" s="31">
        <v>30</v>
      </c>
      <c r="D179" s="31" t="str">
        <f t="shared" si="2"/>
        <v>25_30</v>
      </c>
      <c r="E179" s="31">
        <v>11033</v>
      </c>
      <c r="F179" s="4">
        <v>0.81100000000000005</v>
      </c>
    </row>
    <row r="180" spans="1:6" x14ac:dyDescent="0.25">
      <c r="A180" s="31" t="s">
        <v>4140</v>
      </c>
      <c r="B180" s="31">
        <v>25</v>
      </c>
      <c r="C180" s="31">
        <v>31</v>
      </c>
      <c r="D180" s="31" t="str">
        <f t="shared" si="2"/>
        <v>25_31</v>
      </c>
      <c r="E180" s="31">
        <v>7013</v>
      </c>
      <c r="F180" s="4">
        <v>0.628</v>
      </c>
    </row>
    <row r="181" spans="1:6" x14ac:dyDescent="0.25">
      <c r="A181" s="31" t="s">
        <v>4152</v>
      </c>
      <c r="B181" s="31">
        <v>25</v>
      </c>
      <c r="C181" s="31">
        <v>32</v>
      </c>
      <c r="D181" s="31" t="str">
        <f t="shared" si="2"/>
        <v>25_32</v>
      </c>
      <c r="E181" s="31">
        <v>7984</v>
      </c>
      <c r="F181" s="4">
        <v>0.69</v>
      </c>
    </row>
    <row r="182" spans="1:6" x14ac:dyDescent="0.25">
      <c r="A182" s="31" t="s">
        <v>4153</v>
      </c>
      <c r="B182" s="31">
        <v>25</v>
      </c>
      <c r="C182" s="31">
        <v>33</v>
      </c>
      <c r="D182" s="31" t="str">
        <f t="shared" si="2"/>
        <v>25_33</v>
      </c>
      <c r="E182" s="31">
        <v>8951</v>
      </c>
      <c r="F182" s="4">
        <v>0.75800000000000001</v>
      </c>
    </row>
    <row r="183" spans="1:6" x14ac:dyDescent="0.25">
      <c r="A183" s="31" t="s">
        <v>4154</v>
      </c>
      <c r="B183" s="31">
        <v>25</v>
      </c>
      <c r="C183" s="31">
        <v>34</v>
      </c>
      <c r="D183" s="31" t="str">
        <f t="shared" si="2"/>
        <v>25_34</v>
      </c>
      <c r="E183" s="31">
        <v>4882</v>
      </c>
      <c r="F183" s="4">
        <v>0.91600000000000004</v>
      </c>
    </row>
    <row r="184" spans="1:6" x14ac:dyDescent="0.25">
      <c r="A184" s="31" t="s">
        <v>4155</v>
      </c>
      <c r="B184" s="31">
        <v>25</v>
      </c>
      <c r="C184" s="31">
        <v>35</v>
      </c>
      <c r="D184" s="31" t="str">
        <f t="shared" si="2"/>
        <v>25_35</v>
      </c>
      <c r="E184" s="31">
        <v>4882</v>
      </c>
      <c r="F184" s="4">
        <v>0.91600000000000004</v>
      </c>
    </row>
    <row r="185" spans="1:6" x14ac:dyDescent="0.25">
      <c r="A185" s="31" t="s">
        <v>4156</v>
      </c>
      <c r="B185" s="31">
        <v>25</v>
      </c>
      <c r="C185" s="31">
        <v>36</v>
      </c>
      <c r="D185" s="31" t="str">
        <f t="shared" si="2"/>
        <v>25_36</v>
      </c>
      <c r="E185" s="31">
        <v>5861</v>
      </c>
      <c r="F185" s="4">
        <v>0.82899999999999996</v>
      </c>
    </row>
    <row r="186" spans="1:6" x14ac:dyDescent="0.25">
      <c r="A186" s="31" t="s">
        <v>4079</v>
      </c>
      <c r="B186" s="31">
        <v>25</v>
      </c>
      <c r="C186" s="31">
        <v>4</v>
      </c>
      <c r="D186" s="31" t="str">
        <f t="shared" si="2"/>
        <v>25_4</v>
      </c>
      <c r="E186" s="31">
        <v>1036</v>
      </c>
      <c r="F186" s="4">
        <v>0.73899999999999999</v>
      </c>
    </row>
    <row r="187" spans="1:6" x14ac:dyDescent="0.25">
      <c r="A187" s="31" t="s">
        <v>4080</v>
      </c>
      <c r="B187" s="31">
        <v>25</v>
      </c>
      <c r="C187" s="31">
        <v>5</v>
      </c>
      <c r="D187" s="31" t="str">
        <f t="shared" si="2"/>
        <v>25_5</v>
      </c>
      <c r="E187" s="31">
        <v>1043</v>
      </c>
      <c r="F187" s="4">
        <v>0.751</v>
      </c>
    </row>
    <row r="188" spans="1:6" x14ac:dyDescent="0.25">
      <c r="A188" s="31" t="s">
        <v>4081</v>
      </c>
      <c r="B188" s="31">
        <v>25</v>
      </c>
      <c r="C188" s="31">
        <v>6</v>
      </c>
      <c r="D188" s="31" t="str">
        <f t="shared" si="2"/>
        <v>25_6</v>
      </c>
      <c r="E188" s="31">
        <v>1004</v>
      </c>
      <c r="F188" s="4">
        <v>0.52200000000000002</v>
      </c>
    </row>
    <row r="189" spans="1:6" x14ac:dyDescent="0.25">
      <c r="A189" s="31" t="s">
        <v>4082</v>
      </c>
      <c r="B189" s="31">
        <v>25</v>
      </c>
      <c r="C189" s="31">
        <v>7</v>
      </c>
      <c r="D189" s="31" t="str">
        <f t="shared" si="2"/>
        <v>25_7</v>
      </c>
      <c r="E189" s="31">
        <v>1043</v>
      </c>
      <c r="F189" s="4">
        <v>0.54400000000000004</v>
      </c>
    </row>
    <row r="190" spans="1:6" x14ac:dyDescent="0.25">
      <c r="A190" s="31" t="s">
        <v>4083</v>
      </c>
      <c r="B190" s="31">
        <v>25</v>
      </c>
      <c r="C190" s="31">
        <v>8</v>
      </c>
      <c r="D190" s="31" t="str">
        <f t="shared" si="2"/>
        <v>25_8</v>
      </c>
      <c r="E190" s="31">
        <v>1626</v>
      </c>
      <c r="F190" s="4">
        <v>0.68799999999999994</v>
      </c>
    </row>
    <row r="191" spans="1:6" x14ac:dyDescent="0.25">
      <c r="A191" s="31" t="s">
        <v>4084</v>
      </c>
      <c r="B191" s="31">
        <v>25</v>
      </c>
      <c r="C191" s="31">
        <v>9</v>
      </c>
      <c r="D191" s="31" t="str">
        <f t="shared" si="2"/>
        <v>25_9</v>
      </c>
      <c r="E191" s="31">
        <v>2543</v>
      </c>
      <c r="F191" s="4">
        <v>0.80200000000000005</v>
      </c>
    </row>
    <row r="192" spans="1:6" x14ac:dyDescent="0.25">
      <c r="A192" s="31" t="s">
        <v>4085</v>
      </c>
      <c r="B192" s="31">
        <v>45</v>
      </c>
      <c r="C192" s="31">
        <v>1</v>
      </c>
      <c r="D192" s="31" t="str">
        <f t="shared" si="2"/>
        <v>45_1</v>
      </c>
      <c r="E192" s="31">
        <v>7864</v>
      </c>
      <c r="F192" s="4">
        <v>0.28299999999999997</v>
      </c>
    </row>
    <row r="193" spans="1:6" x14ac:dyDescent="0.25">
      <c r="A193" s="31" t="s">
        <v>4071</v>
      </c>
      <c r="B193" s="31">
        <v>45</v>
      </c>
      <c r="C193" s="31">
        <v>10</v>
      </c>
      <c r="D193" s="31" t="str">
        <f t="shared" si="2"/>
        <v>45_10</v>
      </c>
      <c r="E193" s="31">
        <v>2287</v>
      </c>
      <c r="F193" s="4">
        <v>0.42699999999999999</v>
      </c>
    </row>
    <row r="194" spans="1:6" x14ac:dyDescent="0.25">
      <c r="A194" s="31" t="s">
        <v>4088</v>
      </c>
      <c r="B194" s="31">
        <v>45</v>
      </c>
      <c r="C194" s="31">
        <v>2</v>
      </c>
      <c r="D194" s="31" t="str">
        <f t="shared" si="2"/>
        <v>45_2</v>
      </c>
      <c r="E194" s="31">
        <v>7864</v>
      </c>
      <c r="F194" s="4">
        <v>0.28299999999999997</v>
      </c>
    </row>
    <row r="195" spans="1:6" x14ac:dyDescent="0.25">
      <c r="A195" s="31" t="s">
        <v>4078</v>
      </c>
      <c r="B195" s="31">
        <v>45</v>
      </c>
      <c r="C195" s="31">
        <v>3</v>
      </c>
      <c r="D195" s="31" t="str">
        <f t="shared" ref="D195:D258" si="3">CONCATENATE(B195,"_",C195)</f>
        <v>45_3</v>
      </c>
      <c r="E195" s="31">
        <v>2654</v>
      </c>
      <c r="F195" s="4">
        <v>0.157</v>
      </c>
    </row>
    <row r="196" spans="1:6" x14ac:dyDescent="0.25">
      <c r="A196" s="31" t="s">
        <v>4079</v>
      </c>
      <c r="B196" s="31">
        <v>45</v>
      </c>
      <c r="C196" s="31">
        <v>4</v>
      </c>
      <c r="D196" s="31" t="str">
        <f t="shared" si="3"/>
        <v>45_4</v>
      </c>
      <c r="E196" s="31">
        <v>3038</v>
      </c>
      <c r="F196" s="4">
        <v>0.26200000000000001</v>
      </c>
    </row>
    <row r="197" spans="1:6" x14ac:dyDescent="0.25">
      <c r="A197" s="31" t="s">
        <v>4080</v>
      </c>
      <c r="B197" s="31">
        <v>45</v>
      </c>
      <c r="C197" s="31">
        <v>5</v>
      </c>
      <c r="D197" s="31" t="str">
        <f t="shared" si="3"/>
        <v>45_5</v>
      </c>
      <c r="E197" s="31">
        <v>2090</v>
      </c>
      <c r="F197" s="4">
        <v>0.311</v>
      </c>
    </row>
    <row r="198" spans="1:6" x14ac:dyDescent="0.25">
      <c r="A198" s="31" t="s">
        <v>4081</v>
      </c>
      <c r="B198" s="31">
        <v>45</v>
      </c>
      <c r="C198" s="31">
        <v>6</v>
      </c>
      <c r="D198" s="31" t="str">
        <f t="shared" si="3"/>
        <v>45_6</v>
      </c>
      <c r="E198" s="31">
        <v>2501</v>
      </c>
      <c r="F198" s="4">
        <v>0.48</v>
      </c>
    </row>
    <row r="199" spans="1:6" x14ac:dyDescent="0.25">
      <c r="A199" s="31" t="s">
        <v>4082</v>
      </c>
      <c r="B199" s="31">
        <v>45</v>
      </c>
      <c r="C199" s="31">
        <v>7</v>
      </c>
      <c r="D199" s="31" t="str">
        <f t="shared" si="3"/>
        <v>45_7</v>
      </c>
      <c r="E199" s="31">
        <v>2249</v>
      </c>
      <c r="F199" s="4">
        <v>0.53600000000000003</v>
      </c>
    </row>
    <row r="200" spans="1:6" x14ac:dyDescent="0.25">
      <c r="A200" s="31" t="s">
        <v>4084</v>
      </c>
      <c r="B200" s="31">
        <v>45</v>
      </c>
      <c r="C200" s="31">
        <v>9</v>
      </c>
      <c r="D200" s="31" t="str">
        <f t="shared" si="3"/>
        <v>45_9</v>
      </c>
      <c r="E200" s="31">
        <v>2554</v>
      </c>
      <c r="F200" s="4">
        <v>0.39900000000000002</v>
      </c>
    </row>
    <row r="201" spans="1:6" x14ac:dyDescent="0.25">
      <c r="A201" s="31" t="s">
        <v>4072</v>
      </c>
      <c r="B201" s="31">
        <v>46</v>
      </c>
      <c r="C201" s="31">
        <v>11</v>
      </c>
      <c r="D201" s="31" t="str">
        <f t="shared" si="3"/>
        <v>46_11</v>
      </c>
      <c r="E201" s="31">
        <v>429</v>
      </c>
      <c r="F201" s="4">
        <v>0.98299999999999998</v>
      </c>
    </row>
    <row r="202" spans="1:6" x14ac:dyDescent="0.25">
      <c r="A202" s="31" t="s">
        <v>4073</v>
      </c>
      <c r="B202" s="31">
        <v>46</v>
      </c>
      <c r="C202" s="31">
        <v>12</v>
      </c>
      <c r="D202" s="31" t="str">
        <f t="shared" si="3"/>
        <v>46_12</v>
      </c>
      <c r="E202" s="31">
        <v>469</v>
      </c>
      <c r="F202" s="4">
        <v>0.80100000000000005</v>
      </c>
    </row>
    <row r="203" spans="1:6" x14ac:dyDescent="0.25">
      <c r="A203" s="31" t="s">
        <v>4074</v>
      </c>
      <c r="B203" s="31">
        <v>46</v>
      </c>
      <c r="C203" s="31">
        <v>13</v>
      </c>
      <c r="D203" s="31" t="str">
        <f t="shared" si="3"/>
        <v>46_13</v>
      </c>
      <c r="E203" s="31">
        <v>567</v>
      </c>
      <c r="F203" s="4">
        <v>0.66800000000000004</v>
      </c>
    </row>
    <row r="204" spans="1:6" x14ac:dyDescent="0.25">
      <c r="A204" s="31" t="s">
        <v>4085</v>
      </c>
      <c r="B204" s="31">
        <v>50</v>
      </c>
      <c r="C204" s="31">
        <v>1</v>
      </c>
      <c r="D204" s="31" t="str">
        <f t="shared" si="3"/>
        <v>50_1</v>
      </c>
      <c r="E204" s="31">
        <v>2942</v>
      </c>
      <c r="F204" s="4">
        <v>0.39800000000000002</v>
      </c>
    </row>
    <row r="205" spans="1:6" x14ac:dyDescent="0.25">
      <c r="A205" s="31" t="s">
        <v>4078</v>
      </c>
      <c r="B205" s="31">
        <v>50</v>
      </c>
      <c r="C205" s="31">
        <v>3</v>
      </c>
      <c r="D205" s="31" t="str">
        <f t="shared" si="3"/>
        <v>50_3</v>
      </c>
      <c r="E205" s="31">
        <v>4967</v>
      </c>
      <c r="F205" s="4">
        <v>0.35499999999999998</v>
      </c>
    </row>
    <row r="206" spans="1:6" x14ac:dyDescent="0.25">
      <c r="A206" s="31" t="s">
        <v>4079</v>
      </c>
      <c r="B206" s="31">
        <v>50</v>
      </c>
      <c r="C206" s="31">
        <v>4</v>
      </c>
      <c r="D206" s="31" t="str">
        <f t="shared" si="3"/>
        <v>50_4</v>
      </c>
      <c r="E206" s="31">
        <v>4582</v>
      </c>
      <c r="F206" s="4">
        <v>0.33600000000000002</v>
      </c>
    </row>
    <row r="207" spans="1:6" x14ac:dyDescent="0.25">
      <c r="A207" s="31" t="s">
        <v>4080</v>
      </c>
      <c r="B207" s="31">
        <v>50</v>
      </c>
      <c r="C207" s="31">
        <v>5</v>
      </c>
      <c r="D207" s="31" t="str">
        <f t="shared" si="3"/>
        <v>50_5</v>
      </c>
      <c r="E207" s="31">
        <v>4847</v>
      </c>
      <c r="F207" s="4">
        <v>0.30199999999999999</v>
      </c>
    </row>
    <row r="208" spans="1:6" x14ac:dyDescent="0.25">
      <c r="A208" s="31" t="s">
        <v>4081</v>
      </c>
      <c r="B208" s="31">
        <v>50</v>
      </c>
      <c r="C208" s="31">
        <v>6</v>
      </c>
      <c r="D208" s="31" t="str">
        <f t="shared" si="3"/>
        <v>50_6</v>
      </c>
      <c r="E208" s="31">
        <v>4944</v>
      </c>
      <c r="F208" s="4">
        <v>0.246</v>
      </c>
    </row>
    <row r="209" spans="1:6" x14ac:dyDescent="0.25">
      <c r="A209" s="31" t="s">
        <v>4082</v>
      </c>
      <c r="B209" s="31">
        <v>50</v>
      </c>
      <c r="C209" s="31">
        <v>7</v>
      </c>
      <c r="D209" s="31" t="str">
        <f t="shared" si="3"/>
        <v>50_7</v>
      </c>
      <c r="E209" s="31">
        <v>4101</v>
      </c>
      <c r="F209" s="4">
        <v>0.22900000000000001</v>
      </c>
    </row>
    <row r="210" spans="1:6" x14ac:dyDescent="0.25">
      <c r="A210" s="31" t="s">
        <v>4083</v>
      </c>
      <c r="B210" s="31">
        <v>50</v>
      </c>
      <c r="C210" s="31">
        <v>8</v>
      </c>
      <c r="D210" s="31" t="str">
        <f t="shared" si="3"/>
        <v>50_8</v>
      </c>
      <c r="E210" s="31">
        <v>3467</v>
      </c>
      <c r="F210" s="4">
        <v>0.24399999999999999</v>
      </c>
    </row>
    <row r="211" spans="1:6" x14ac:dyDescent="0.25">
      <c r="A211" s="31" t="s">
        <v>4071</v>
      </c>
      <c r="B211" s="31">
        <v>51</v>
      </c>
      <c r="C211" s="31">
        <v>10</v>
      </c>
      <c r="D211" s="31" t="str">
        <f t="shared" si="3"/>
        <v>51_10</v>
      </c>
      <c r="E211" s="31">
        <v>3862</v>
      </c>
      <c r="F211" s="4">
        <v>0.59699999999999998</v>
      </c>
    </row>
    <row r="212" spans="1:6" x14ac:dyDescent="0.25">
      <c r="A212" s="31" t="s">
        <v>4072</v>
      </c>
      <c r="B212" s="31">
        <v>51</v>
      </c>
      <c r="C212" s="31">
        <v>11</v>
      </c>
      <c r="D212" s="31" t="str">
        <f t="shared" si="3"/>
        <v>51_11</v>
      </c>
      <c r="E212" s="31">
        <v>3579</v>
      </c>
      <c r="F212" s="4">
        <v>0.59099999999999997</v>
      </c>
    </row>
    <row r="213" spans="1:6" x14ac:dyDescent="0.25">
      <c r="A213" s="31" t="s">
        <v>4073</v>
      </c>
      <c r="B213" s="31">
        <v>51</v>
      </c>
      <c r="C213" s="31">
        <v>12</v>
      </c>
      <c r="D213" s="31" t="str">
        <f t="shared" si="3"/>
        <v>51_12</v>
      </c>
      <c r="E213" s="31">
        <v>3480</v>
      </c>
      <c r="F213" s="4">
        <v>0.64100000000000001</v>
      </c>
    </row>
    <row r="214" spans="1:6" x14ac:dyDescent="0.25">
      <c r="A214" s="31" t="s">
        <v>4074</v>
      </c>
      <c r="B214" s="31">
        <v>51</v>
      </c>
      <c r="C214" s="31">
        <v>13</v>
      </c>
      <c r="D214" s="31" t="str">
        <f t="shared" si="3"/>
        <v>51_13</v>
      </c>
      <c r="E214" s="31">
        <v>3121</v>
      </c>
      <c r="F214" s="4">
        <v>0.76900000000000002</v>
      </c>
    </row>
    <row r="215" spans="1:6" x14ac:dyDescent="0.25">
      <c r="A215" s="31" t="s">
        <v>4075</v>
      </c>
      <c r="B215" s="31">
        <v>51</v>
      </c>
      <c r="C215" s="31">
        <v>14</v>
      </c>
      <c r="D215" s="31" t="str">
        <f t="shared" si="3"/>
        <v>51_14</v>
      </c>
      <c r="E215" s="31">
        <v>2714</v>
      </c>
      <c r="F215" s="4">
        <v>0.72899999999999998</v>
      </c>
    </row>
    <row r="216" spans="1:6" x14ac:dyDescent="0.25">
      <c r="A216" s="31" t="s">
        <v>4077</v>
      </c>
      <c r="B216" s="31">
        <v>51</v>
      </c>
      <c r="C216" s="31">
        <v>16</v>
      </c>
      <c r="D216" s="31" t="str">
        <f t="shared" si="3"/>
        <v>51_16</v>
      </c>
      <c r="E216" s="31">
        <v>2769</v>
      </c>
      <c r="F216" s="4">
        <v>0.749</v>
      </c>
    </row>
    <row r="217" spans="1:6" x14ac:dyDescent="0.25">
      <c r="A217" s="31" t="s">
        <v>4078</v>
      </c>
      <c r="B217" s="31">
        <v>51</v>
      </c>
      <c r="C217" s="31">
        <v>3</v>
      </c>
      <c r="D217" s="31" t="str">
        <f t="shared" si="3"/>
        <v>51_3</v>
      </c>
      <c r="E217" s="31">
        <v>2798</v>
      </c>
      <c r="F217" s="4">
        <v>0.13700000000000001</v>
      </c>
    </row>
    <row r="218" spans="1:6" x14ac:dyDescent="0.25">
      <c r="A218" s="31" t="s">
        <v>4079</v>
      </c>
      <c r="B218" s="31">
        <v>51</v>
      </c>
      <c r="C218" s="31">
        <v>4</v>
      </c>
      <c r="D218" s="31" t="str">
        <f t="shared" si="3"/>
        <v>51_4</v>
      </c>
      <c r="E218" s="31">
        <v>3069</v>
      </c>
      <c r="F218" s="4">
        <v>0.14299999999999999</v>
      </c>
    </row>
    <row r="219" spans="1:6" x14ac:dyDescent="0.25">
      <c r="A219" s="31" t="s">
        <v>4080</v>
      </c>
      <c r="B219" s="31">
        <v>51</v>
      </c>
      <c r="C219" s="31">
        <v>5</v>
      </c>
      <c r="D219" s="31" t="str">
        <f t="shared" si="3"/>
        <v>51_5</v>
      </c>
      <c r="E219" s="31">
        <v>2879</v>
      </c>
      <c r="F219" s="4">
        <v>0.13100000000000001</v>
      </c>
    </row>
    <row r="220" spans="1:6" x14ac:dyDescent="0.25">
      <c r="A220" s="31" t="s">
        <v>4081</v>
      </c>
      <c r="B220" s="31">
        <v>51</v>
      </c>
      <c r="C220" s="31">
        <v>6</v>
      </c>
      <c r="D220" s="31" t="str">
        <f t="shared" si="3"/>
        <v>51_6</v>
      </c>
      <c r="E220" s="31">
        <v>3248</v>
      </c>
      <c r="F220" s="4">
        <v>0.22</v>
      </c>
    </row>
    <row r="221" spans="1:6" x14ac:dyDescent="0.25">
      <c r="A221" s="31" t="s">
        <v>4082</v>
      </c>
      <c r="B221" s="31">
        <v>51</v>
      </c>
      <c r="C221" s="31">
        <v>7</v>
      </c>
      <c r="D221" s="31" t="str">
        <f t="shared" si="3"/>
        <v>51_7</v>
      </c>
      <c r="E221" s="31">
        <v>3483</v>
      </c>
      <c r="F221" s="4">
        <v>0.42299999999999999</v>
      </c>
    </row>
    <row r="222" spans="1:6" x14ac:dyDescent="0.25">
      <c r="A222" s="31" t="s">
        <v>4083</v>
      </c>
      <c r="B222" s="31">
        <v>51</v>
      </c>
      <c r="C222" s="31">
        <v>8</v>
      </c>
      <c r="D222" s="31" t="str">
        <f t="shared" si="3"/>
        <v>51_8</v>
      </c>
      <c r="E222" s="31">
        <v>4914</v>
      </c>
      <c r="F222" s="4">
        <v>0.48899999999999999</v>
      </c>
    </row>
    <row r="223" spans="1:6" x14ac:dyDescent="0.25">
      <c r="A223" s="31" t="s">
        <v>4084</v>
      </c>
      <c r="B223" s="31">
        <v>51</v>
      </c>
      <c r="C223" s="31">
        <v>9</v>
      </c>
      <c r="D223" s="31" t="str">
        <f t="shared" si="3"/>
        <v>51_9</v>
      </c>
      <c r="E223" s="31">
        <v>4459</v>
      </c>
      <c r="F223" s="4">
        <v>0.54300000000000004</v>
      </c>
    </row>
    <row r="224" spans="1:6" x14ac:dyDescent="0.25">
      <c r="A224" s="31" t="s">
        <v>4085</v>
      </c>
      <c r="B224" s="31">
        <v>52</v>
      </c>
      <c r="C224" s="31">
        <v>1</v>
      </c>
      <c r="D224" s="31" t="str">
        <f t="shared" si="3"/>
        <v>52_1</v>
      </c>
      <c r="E224" s="31">
        <v>1366</v>
      </c>
      <c r="F224" s="4">
        <v>0.63</v>
      </c>
    </row>
    <row r="225" spans="1:6" x14ac:dyDescent="0.25">
      <c r="A225" s="31" t="s">
        <v>4088</v>
      </c>
      <c r="B225" s="31">
        <v>52</v>
      </c>
      <c r="C225" s="31">
        <v>2</v>
      </c>
      <c r="D225" s="31" t="str">
        <f t="shared" si="3"/>
        <v>52_2</v>
      </c>
      <c r="E225" s="31">
        <v>1224</v>
      </c>
      <c r="F225" s="4">
        <v>0.623</v>
      </c>
    </row>
    <row r="226" spans="1:6" x14ac:dyDescent="0.25">
      <c r="A226" s="31" t="s">
        <v>4090</v>
      </c>
      <c r="B226" s="31">
        <v>52</v>
      </c>
      <c r="C226" s="31">
        <v>21</v>
      </c>
      <c r="D226" s="31" t="str">
        <f t="shared" si="3"/>
        <v>52_21</v>
      </c>
      <c r="E226" s="31">
        <v>9</v>
      </c>
      <c r="F226" s="4">
        <v>3.7999999999999999E-2</v>
      </c>
    </row>
    <row r="227" spans="1:6" x14ac:dyDescent="0.25">
      <c r="A227" s="31" t="s">
        <v>4078</v>
      </c>
      <c r="B227" s="31">
        <v>52</v>
      </c>
      <c r="C227" s="31">
        <v>3</v>
      </c>
      <c r="D227" s="31" t="str">
        <f t="shared" si="3"/>
        <v>52_3</v>
      </c>
      <c r="E227" s="31">
        <v>4081</v>
      </c>
      <c r="F227" s="4">
        <v>0.95099999999999996</v>
      </c>
    </row>
    <row r="228" spans="1:6" x14ac:dyDescent="0.25">
      <c r="A228" s="31" t="s">
        <v>4079</v>
      </c>
      <c r="B228" s="31">
        <v>52</v>
      </c>
      <c r="C228" s="31">
        <v>4</v>
      </c>
      <c r="D228" s="31" t="str">
        <f t="shared" si="3"/>
        <v>52_4</v>
      </c>
    </row>
    <row r="229" spans="1:6" x14ac:dyDescent="0.25">
      <c r="A229" s="31" t="s">
        <v>4080</v>
      </c>
      <c r="B229" s="31">
        <v>52</v>
      </c>
      <c r="C229" s="31">
        <v>5</v>
      </c>
      <c r="D229" s="31" t="str">
        <f t="shared" si="3"/>
        <v>52_5</v>
      </c>
      <c r="E229" s="31">
        <v>4546</v>
      </c>
      <c r="F229" s="4">
        <v>0.999</v>
      </c>
    </row>
    <row r="230" spans="1:6" x14ac:dyDescent="0.25">
      <c r="A230" s="31" t="s">
        <v>4085</v>
      </c>
      <c r="B230" s="31">
        <v>53</v>
      </c>
      <c r="C230" s="31">
        <v>1</v>
      </c>
      <c r="D230" s="31" t="str">
        <f t="shared" si="3"/>
        <v>53_1</v>
      </c>
      <c r="E230" s="31">
        <v>1024</v>
      </c>
      <c r="F230" s="4">
        <v>0.47</v>
      </c>
    </row>
    <row r="231" spans="1:6" x14ac:dyDescent="0.25">
      <c r="A231" s="31" t="s">
        <v>4088</v>
      </c>
      <c r="B231" s="31">
        <v>53</v>
      </c>
      <c r="C231" s="31">
        <v>2</v>
      </c>
      <c r="D231" s="31" t="str">
        <f t="shared" si="3"/>
        <v>53_2</v>
      </c>
      <c r="E231" s="31">
        <v>374</v>
      </c>
      <c r="F231" s="4">
        <v>0.55500000000000005</v>
      </c>
    </row>
    <row r="232" spans="1:6" x14ac:dyDescent="0.25">
      <c r="A232" s="31" t="s">
        <v>4078</v>
      </c>
      <c r="B232" s="31">
        <v>53</v>
      </c>
      <c r="C232" s="31">
        <v>3</v>
      </c>
      <c r="D232" s="31" t="str">
        <f t="shared" si="3"/>
        <v>53_3</v>
      </c>
      <c r="E232" s="31">
        <v>129</v>
      </c>
      <c r="F232" s="4">
        <v>0.26400000000000001</v>
      </c>
    </row>
    <row r="233" spans="1:6" x14ac:dyDescent="0.25">
      <c r="A233" s="31" t="s">
        <v>4080</v>
      </c>
      <c r="B233" s="31">
        <v>53</v>
      </c>
      <c r="C233" s="31">
        <v>5</v>
      </c>
      <c r="D233" s="31" t="str">
        <f t="shared" si="3"/>
        <v>53_5</v>
      </c>
      <c r="E233" s="31">
        <v>550</v>
      </c>
      <c r="F233" s="4">
        <v>0.70299999999999996</v>
      </c>
    </row>
    <row r="234" spans="1:6" x14ac:dyDescent="0.25">
      <c r="A234" s="31" t="s">
        <v>4085</v>
      </c>
      <c r="B234" s="31">
        <v>54</v>
      </c>
      <c r="C234" s="31">
        <v>1</v>
      </c>
      <c r="D234" s="31" t="str">
        <f t="shared" si="3"/>
        <v>54_1</v>
      </c>
      <c r="E234" s="31">
        <v>190</v>
      </c>
      <c r="F234" s="4">
        <v>0.95799999999999996</v>
      </c>
    </row>
    <row r="235" spans="1:6" x14ac:dyDescent="0.25">
      <c r="A235" s="31" t="s">
        <v>4071</v>
      </c>
      <c r="B235" s="31">
        <v>54</v>
      </c>
      <c r="C235" s="31">
        <v>10</v>
      </c>
      <c r="D235" s="31" t="str">
        <f t="shared" si="3"/>
        <v>54_10</v>
      </c>
      <c r="E235" s="31">
        <v>5671</v>
      </c>
      <c r="F235" s="4">
        <v>0.97199999999999998</v>
      </c>
    </row>
    <row r="236" spans="1:6" x14ac:dyDescent="0.25">
      <c r="A236" s="31" t="s">
        <v>4072</v>
      </c>
      <c r="B236" s="31">
        <v>54</v>
      </c>
      <c r="C236" s="31">
        <v>11</v>
      </c>
      <c r="D236" s="31" t="str">
        <f t="shared" si="3"/>
        <v>54_11</v>
      </c>
      <c r="E236" s="31">
        <v>5622</v>
      </c>
      <c r="F236" s="4">
        <v>0.93300000000000005</v>
      </c>
    </row>
    <row r="237" spans="1:6" x14ac:dyDescent="0.25">
      <c r="A237" s="31" t="s">
        <v>4074</v>
      </c>
      <c r="B237" s="31">
        <v>54</v>
      </c>
      <c r="C237" s="31">
        <v>13</v>
      </c>
      <c r="D237" s="31" t="str">
        <f t="shared" si="3"/>
        <v>54_13</v>
      </c>
      <c r="E237" s="31">
        <v>6435</v>
      </c>
      <c r="F237" s="4">
        <v>0.94399999999999995</v>
      </c>
    </row>
    <row r="238" spans="1:6" x14ac:dyDescent="0.25">
      <c r="A238" s="31" t="s">
        <v>4075</v>
      </c>
      <c r="B238" s="31">
        <v>54</v>
      </c>
      <c r="C238" s="31">
        <v>14</v>
      </c>
      <c r="D238" s="31" t="str">
        <f t="shared" si="3"/>
        <v>54_14</v>
      </c>
      <c r="E238" s="31">
        <v>5163</v>
      </c>
      <c r="F238" s="4">
        <v>0.95499999999999996</v>
      </c>
    </row>
    <row r="239" spans="1:6" x14ac:dyDescent="0.25">
      <c r="A239" s="31" t="s">
        <v>4076</v>
      </c>
      <c r="B239" s="31">
        <v>54</v>
      </c>
      <c r="C239" s="31">
        <v>15</v>
      </c>
      <c r="D239" s="31" t="str">
        <f t="shared" si="3"/>
        <v>54_15</v>
      </c>
      <c r="E239" s="31">
        <v>3124</v>
      </c>
      <c r="F239" s="4">
        <v>0.86899999999999999</v>
      </c>
    </row>
    <row r="240" spans="1:6" x14ac:dyDescent="0.25">
      <c r="A240" s="31" t="s">
        <v>4077</v>
      </c>
      <c r="B240" s="31">
        <v>54</v>
      </c>
      <c r="C240" s="31">
        <v>16</v>
      </c>
      <c r="D240" s="31" t="str">
        <f t="shared" si="3"/>
        <v>54_16</v>
      </c>
      <c r="E240" s="31">
        <v>866</v>
      </c>
      <c r="F240" s="4">
        <v>0.70499999999999996</v>
      </c>
    </row>
    <row r="241" spans="1:6" x14ac:dyDescent="0.25">
      <c r="A241" s="31" t="s">
        <v>4086</v>
      </c>
      <c r="B241" s="31">
        <v>54</v>
      </c>
      <c r="C241" s="31">
        <v>17</v>
      </c>
      <c r="D241" s="31" t="str">
        <f t="shared" si="3"/>
        <v>54_17</v>
      </c>
      <c r="E241" s="31">
        <v>1419</v>
      </c>
      <c r="F241" s="4">
        <v>0.72299999999999998</v>
      </c>
    </row>
    <row r="242" spans="1:6" x14ac:dyDescent="0.25">
      <c r="A242" s="31" t="s">
        <v>4087</v>
      </c>
      <c r="B242" s="31">
        <v>54</v>
      </c>
      <c r="C242" s="31">
        <v>18</v>
      </c>
      <c r="D242" s="31" t="str">
        <f t="shared" si="3"/>
        <v>54_18</v>
      </c>
      <c r="E242" s="31">
        <v>1063</v>
      </c>
      <c r="F242" s="4">
        <v>0.50900000000000001</v>
      </c>
    </row>
    <row r="243" spans="1:6" x14ac:dyDescent="0.25">
      <c r="A243" s="31" t="s">
        <v>4136</v>
      </c>
      <c r="B243" s="31">
        <v>54</v>
      </c>
      <c r="C243" s="31">
        <v>19</v>
      </c>
      <c r="D243" s="31" t="str">
        <f t="shared" si="3"/>
        <v>54_19</v>
      </c>
      <c r="E243" s="31">
        <v>1016</v>
      </c>
      <c r="F243" s="4">
        <v>0.38100000000000001</v>
      </c>
    </row>
    <row r="244" spans="1:6" x14ac:dyDescent="0.25">
      <c r="A244" s="31" t="s">
        <v>4088</v>
      </c>
      <c r="B244" s="31">
        <v>54</v>
      </c>
      <c r="C244" s="31">
        <v>2</v>
      </c>
      <c r="D244" s="31" t="str">
        <f t="shared" si="3"/>
        <v>54_2</v>
      </c>
      <c r="E244" s="31">
        <v>25</v>
      </c>
      <c r="F244" s="4">
        <v>0.95399999999999996</v>
      </c>
    </row>
    <row r="245" spans="1:6" x14ac:dyDescent="0.25">
      <c r="A245" s="31" t="s">
        <v>4078</v>
      </c>
      <c r="B245" s="31">
        <v>54</v>
      </c>
      <c r="C245" s="31">
        <v>3</v>
      </c>
      <c r="D245" s="31" t="str">
        <f t="shared" si="3"/>
        <v>54_3</v>
      </c>
      <c r="E245" s="31">
        <v>125</v>
      </c>
      <c r="F245" s="4">
        <v>0.83099999999999996</v>
      </c>
    </row>
    <row r="246" spans="1:6" x14ac:dyDescent="0.25">
      <c r="A246" s="31" t="s">
        <v>4079</v>
      </c>
      <c r="B246" s="31">
        <v>54</v>
      </c>
      <c r="C246" s="31">
        <v>4</v>
      </c>
      <c r="D246" s="31" t="str">
        <f t="shared" si="3"/>
        <v>54_4</v>
      </c>
      <c r="E246" s="31">
        <v>205</v>
      </c>
      <c r="F246" s="4">
        <v>0.83199999999999996</v>
      </c>
    </row>
    <row r="247" spans="1:6" x14ac:dyDescent="0.25">
      <c r="A247" s="31" t="s">
        <v>4080</v>
      </c>
      <c r="B247" s="31">
        <v>54</v>
      </c>
      <c r="C247" s="31">
        <v>5</v>
      </c>
      <c r="D247" s="31" t="str">
        <f t="shared" si="3"/>
        <v>54_5</v>
      </c>
      <c r="E247" s="31">
        <v>4011</v>
      </c>
      <c r="F247" s="4">
        <v>0.82599999999999996</v>
      </c>
    </row>
    <row r="248" spans="1:6" x14ac:dyDescent="0.25">
      <c r="A248" s="31" t="s">
        <v>4081</v>
      </c>
      <c r="B248" s="31">
        <v>54</v>
      </c>
      <c r="C248" s="31">
        <v>6</v>
      </c>
      <c r="D248" s="31" t="str">
        <f t="shared" si="3"/>
        <v>54_6</v>
      </c>
      <c r="E248" s="31">
        <v>4408</v>
      </c>
      <c r="F248" s="4">
        <v>0.85199999999999998</v>
      </c>
    </row>
    <row r="249" spans="1:6" x14ac:dyDescent="0.25">
      <c r="A249" s="31" t="s">
        <v>4083</v>
      </c>
      <c r="B249" s="31">
        <v>54</v>
      </c>
      <c r="C249" s="31">
        <v>8</v>
      </c>
      <c r="D249" s="31" t="str">
        <f t="shared" si="3"/>
        <v>54_8</v>
      </c>
      <c r="E249" s="31">
        <v>5830</v>
      </c>
      <c r="F249" s="4">
        <v>0.96499999999999997</v>
      </c>
    </row>
    <row r="250" spans="1:6" x14ac:dyDescent="0.25">
      <c r="A250" s="31" t="s">
        <v>4084</v>
      </c>
      <c r="B250" s="31">
        <v>54</v>
      </c>
      <c r="C250" s="31">
        <v>9</v>
      </c>
      <c r="D250" s="31" t="str">
        <f t="shared" si="3"/>
        <v>54_9</v>
      </c>
      <c r="E250" s="31">
        <v>5733</v>
      </c>
      <c r="F250" s="4">
        <v>0.97399999999999998</v>
      </c>
    </row>
    <row r="251" spans="1:6" x14ac:dyDescent="0.25">
      <c r="A251" s="31" t="s">
        <v>4085</v>
      </c>
      <c r="B251" s="31">
        <v>55</v>
      </c>
      <c r="C251" s="31">
        <v>1</v>
      </c>
      <c r="D251" s="31" t="str">
        <f t="shared" si="3"/>
        <v>55_1</v>
      </c>
      <c r="E251" s="31">
        <v>6091</v>
      </c>
      <c r="F251" s="4">
        <v>0.79500000000000004</v>
      </c>
    </row>
    <row r="252" spans="1:6" x14ac:dyDescent="0.25">
      <c r="A252" s="31" t="s">
        <v>4088</v>
      </c>
      <c r="B252" s="31">
        <v>55</v>
      </c>
      <c r="C252" s="31">
        <v>2</v>
      </c>
      <c r="D252" s="31" t="str">
        <f t="shared" si="3"/>
        <v>55_2</v>
      </c>
      <c r="E252" s="31">
        <v>6308</v>
      </c>
      <c r="F252" s="4">
        <v>0.78500000000000003</v>
      </c>
    </row>
    <row r="253" spans="1:6" x14ac:dyDescent="0.25">
      <c r="A253" s="31" t="s">
        <v>4078</v>
      </c>
      <c r="B253" s="31">
        <v>55</v>
      </c>
      <c r="C253" s="31">
        <v>3</v>
      </c>
      <c r="D253" s="31" t="str">
        <f t="shared" si="3"/>
        <v>55_3</v>
      </c>
      <c r="E253" s="31">
        <v>6782</v>
      </c>
      <c r="F253" s="4">
        <v>0.88900000000000001</v>
      </c>
    </row>
    <row r="254" spans="1:6" x14ac:dyDescent="0.25">
      <c r="A254" s="31" t="s">
        <v>4080</v>
      </c>
      <c r="B254" s="31">
        <v>55</v>
      </c>
      <c r="C254" s="31">
        <v>5</v>
      </c>
      <c r="D254" s="31" t="str">
        <f t="shared" si="3"/>
        <v>55_5</v>
      </c>
      <c r="E254" s="31">
        <v>6782</v>
      </c>
      <c r="F254" s="4">
        <v>0.88900000000000001</v>
      </c>
    </row>
    <row r="255" spans="1:6" x14ac:dyDescent="0.25">
      <c r="A255" s="31" t="s">
        <v>4081</v>
      </c>
      <c r="B255" s="31">
        <v>55</v>
      </c>
      <c r="C255" s="31">
        <v>6</v>
      </c>
      <c r="D255" s="31" t="str">
        <f t="shared" si="3"/>
        <v>55_6</v>
      </c>
      <c r="E255" s="31">
        <v>5861</v>
      </c>
      <c r="F255" s="4">
        <v>0.82899999999999996</v>
      </c>
    </row>
    <row r="256" spans="1:6" x14ac:dyDescent="0.25">
      <c r="A256" s="31" t="s">
        <v>4085</v>
      </c>
      <c r="B256" s="31">
        <v>57</v>
      </c>
      <c r="C256" s="31">
        <v>1</v>
      </c>
      <c r="D256" s="31" t="str">
        <f t="shared" si="3"/>
        <v>57_1</v>
      </c>
      <c r="E256" s="31">
        <v>1728</v>
      </c>
      <c r="F256" s="4">
        <v>0.33100000000000002</v>
      </c>
    </row>
    <row r="257" spans="1:6" x14ac:dyDescent="0.25">
      <c r="A257" s="31" t="s">
        <v>4088</v>
      </c>
      <c r="B257" s="31">
        <v>57</v>
      </c>
      <c r="C257" s="31">
        <v>2</v>
      </c>
      <c r="D257" s="31" t="str">
        <f t="shared" si="3"/>
        <v>57_2</v>
      </c>
      <c r="E257" s="31">
        <v>2198</v>
      </c>
      <c r="F257" s="4">
        <v>0.83399999999999996</v>
      </c>
    </row>
    <row r="258" spans="1:6" x14ac:dyDescent="0.25">
      <c r="A258" s="31" t="s">
        <v>4078</v>
      </c>
      <c r="B258" s="31">
        <v>57</v>
      </c>
      <c r="C258" s="31">
        <v>3</v>
      </c>
      <c r="D258" s="31" t="str">
        <f t="shared" si="3"/>
        <v>57_3</v>
      </c>
      <c r="E258" s="31">
        <v>1068</v>
      </c>
      <c r="F258" s="4">
        <v>0.84899999999999998</v>
      </c>
    </row>
    <row r="259" spans="1:6" x14ac:dyDescent="0.25">
      <c r="A259" s="31" t="s">
        <v>4080</v>
      </c>
      <c r="B259" s="31">
        <v>57</v>
      </c>
      <c r="C259" s="31">
        <v>5</v>
      </c>
      <c r="D259" s="31" t="str">
        <f t="shared" ref="D259:D322" si="4">CONCATENATE(B259,"_",C259)</f>
        <v>57_5</v>
      </c>
      <c r="E259" s="31">
        <v>303</v>
      </c>
      <c r="F259" s="4">
        <v>0.81599999999999995</v>
      </c>
    </row>
    <row r="260" spans="1:6" x14ac:dyDescent="0.25">
      <c r="A260" s="31" t="s">
        <v>4085</v>
      </c>
      <c r="B260" s="31">
        <v>100</v>
      </c>
      <c r="C260" s="31">
        <v>1</v>
      </c>
      <c r="D260" s="31" t="str">
        <f t="shared" si="4"/>
        <v>100_1</v>
      </c>
      <c r="E260" s="31">
        <v>1822</v>
      </c>
      <c r="F260" s="4">
        <v>0.11799999999999999</v>
      </c>
    </row>
    <row r="261" spans="1:6" x14ac:dyDescent="0.25">
      <c r="A261" s="31" t="s">
        <v>4085</v>
      </c>
      <c r="B261" s="31">
        <v>101</v>
      </c>
      <c r="C261" s="31">
        <v>1</v>
      </c>
      <c r="D261" s="31" t="str">
        <f t="shared" si="4"/>
        <v>101_1</v>
      </c>
      <c r="E261" s="31">
        <v>2798</v>
      </c>
      <c r="F261" s="4">
        <v>0.13700000000000001</v>
      </c>
    </row>
    <row r="262" spans="1:6" x14ac:dyDescent="0.25">
      <c r="A262" s="31" t="s">
        <v>4088</v>
      </c>
      <c r="B262" s="31">
        <v>101</v>
      </c>
      <c r="C262" s="31">
        <v>2</v>
      </c>
      <c r="D262" s="31" t="str">
        <f t="shared" si="4"/>
        <v>101_2</v>
      </c>
      <c r="E262" s="31">
        <v>7746</v>
      </c>
      <c r="F262" s="4">
        <v>0.29799999999999999</v>
      </c>
    </row>
    <row r="263" spans="1:6" x14ac:dyDescent="0.25">
      <c r="A263" s="31" t="s">
        <v>4078</v>
      </c>
      <c r="B263" s="31">
        <v>101</v>
      </c>
      <c r="C263" s="31">
        <v>3</v>
      </c>
      <c r="D263" s="31" t="str">
        <f t="shared" si="4"/>
        <v>101_3</v>
      </c>
      <c r="E263" s="31">
        <v>8058</v>
      </c>
      <c r="F263" s="4">
        <v>0.33900000000000002</v>
      </c>
    </row>
    <row r="264" spans="1:6" x14ac:dyDescent="0.25">
      <c r="A264" s="31" t="s">
        <v>4079</v>
      </c>
      <c r="B264" s="31">
        <v>101</v>
      </c>
      <c r="C264" s="31">
        <v>4</v>
      </c>
      <c r="D264" s="31" t="str">
        <f t="shared" si="4"/>
        <v>101_4</v>
      </c>
      <c r="E264" s="31">
        <v>9473</v>
      </c>
      <c r="F264" s="4">
        <v>0.253</v>
      </c>
    </row>
    <row r="265" spans="1:6" x14ac:dyDescent="0.25">
      <c r="A265" s="31" t="s">
        <v>4080</v>
      </c>
      <c r="B265" s="31">
        <v>101</v>
      </c>
      <c r="C265" s="31">
        <v>5</v>
      </c>
      <c r="D265" s="31" t="str">
        <f t="shared" si="4"/>
        <v>101_5</v>
      </c>
      <c r="E265" s="31">
        <v>10563</v>
      </c>
      <c r="F265" s="4">
        <v>0.255</v>
      </c>
    </row>
    <row r="266" spans="1:6" x14ac:dyDescent="0.25">
      <c r="A266" s="31" t="s">
        <v>4081</v>
      </c>
      <c r="B266" s="31">
        <v>101</v>
      </c>
      <c r="C266" s="31">
        <v>6</v>
      </c>
      <c r="D266" s="31" t="str">
        <f t="shared" si="4"/>
        <v>101_6</v>
      </c>
      <c r="E266" s="31">
        <v>9458</v>
      </c>
      <c r="F266" s="4">
        <v>0.221</v>
      </c>
    </row>
    <row r="267" spans="1:6" x14ac:dyDescent="0.25">
      <c r="A267" s="31" t="s">
        <v>4082</v>
      </c>
      <c r="B267" s="31">
        <v>101</v>
      </c>
      <c r="C267" s="31">
        <v>7</v>
      </c>
      <c r="D267" s="31" t="str">
        <f t="shared" si="4"/>
        <v>101_7</v>
      </c>
      <c r="E267" s="31">
        <v>8899</v>
      </c>
      <c r="F267" s="4">
        <v>0.29799999999999999</v>
      </c>
    </row>
    <row r="268" spans="1:6" x14ac:dyDescent="0.25">
      <c r="A268" s="31" t="s">
        <v>4083</v>
      </c>
      <c r="B268" s="31">
        <v>101</v>
      </c>
      <c r="C268" s="31">
        <v>8</v>
      </c>
      <c r="D268" s="31" t="str">
        <f t="shared" si="4"/>
        <v>101_8</v>
      </c>
      <c r="E268" s="31">
        <v>8768</v>
      </c>
      <c r="F268" s="4">
        <v>0.52</v>
      </c>
    </row>
    <row r="269" spans="1:6" x14ac:dyDescent="0.25">
      <c r="A269" s="31" t="s">
        <v>4085</v>
      </c>
      <c r="B269" s="31">
        <v>102</v>
      </c>
      <c r="C269" s="31">
        <v>1</v>
      </c>
      <c r="D269" s="31" t="str">
        <f t="shared" si="4"/>
        <v>102_1</v>
      </c>
      <c r="E269" s="31">
        <v>5780</v>
      </c>
      <c r="F269" s="4">
        <v>0.249</v>
      </c>
    </row>
    <row r="270" spans="1:6" x14ac:dyDescent="0.25">
      <c r="A270" s="31" t="s">
        <v>4088</v>
      </c>
      <c r="B270" s="31">
        <v>102</v>
      </c>
      <c r="C270" s="31">
        <v>2</v>
      </c>
      <c r="D270" s="31" t="str">
        <f t="shared" si="4"/>
        <v>102_2</v>
      </c>
      <c r="E270" s="31">
        <v>5967</v>
      </c>
      <c r="F270" s="4">
        <v>0.25600000000000001</v>
      </c>
    </row>
    <row r="271" spans="1:6" x14ac:dyDescent="0.25">
      <c r="A271" s="31" t="s">
        <v>4085</v>
      </c>
      <c r="B271" s="31">
        <v>103</v>
      </c>
      <c r="C271" s="31">
        <v>1</v>
      </c>
      <c r="D271" s="31" t="str">
        <f t="shared" si="4"/>
        <v>103_1</v>
      </c>
      <c r="E271" s="31">
        <v>1887</v>
      </c>
      <c r="F271" s="4">
        <v>0.47899999999999998</v>
      </c>
    </row>
    <row r="272" spans="1:6" x14ac:dyDescent="0.25">
      <c r="A272" s="31" t="s">
        <v>4085</v>
      </c>
      <c r="B272" s="31">
        <v>104</v>
      </c>
      <c r="C272" s="31">
        <v>1</v>
      </c>
      <c r="D272" s="31" t="str">
        <f t="shared" si="4"/>
        <v>104_1</v>
      </c>
      <c r="E272" s="31">
        <v>2000</v>
      </c>
      <c r="F272" s="4">
        <v>0.69099999999999995</v>
      </c>
    </row>
    <row r="273" spans="1:6" x14ac:dyDescent="0.25">
      <c r="A273" s="31" t="s">
        <v>4071</v>
      </c>
      <c r="B273" s="31">
        <v>104</v>
      </c>
      <c r="C273" s="31">
        <v>10</v>
      </c>
      <c r="D273" s="31" t="str">
        <f t="shared" si="4"/>
        <v>104_10</v>
      </c>
      <c r="E273" s="31">
        <v>1780</v>
      </c>
      <c r="F273" s="4">
        <v>0.52</v>
      </c>
    </row>
    <row r="274" spans="1:6" x14ac:dyDescent="0.25">
      <c r="A274" s="31" t="s">
        <v>4088</v>
      </c>
      <c r="B274" s="31">
        <v>104</v>
      </c>
      <c r="C274" s="31">
        <v>2</v>
      </c>
      <c r="D274" s="31" t="str">
        <f t="shared" si="4"/>
        <v>104_2</v>
      </c>
      <c r="E274" s="31">
        <v>2082</v>
      </c>
      <c r="F274" s="4">
        <v>0.71599999999999997</v>
      </c>
    </row>
    <row r="275" spans="1:6" x14ac:dyDescent="0.25">
      <c r="A275" s="31" t="s">
        <v>4078</v>
      </c>
      <c r="B275" s="31">
        <v>104</v>
      </c>
      <c r="C275" s="31">
        <v>3</v>
      </c>
      <c r="D275" s="31" t="str">
        <f t="shared" si="4"/>
        <v>104_3</v>
      </c>
      <c r="E275" s="31">
        <v>1941</v>
      </c>
      <c r="F275" s="4">
        <v>0.65900000000000003</v>
      </c>
    </row>
    <row r="276" spans="1:6" x14ac:dyDescent="0.25">
      <c r="A276" s="31" t="s">
        <v>4079</v>
      </c>
      <c r="B276" s="31">
        <v>104</v>
      </c>
      <c r="C276" s="31">
        <v>4</v>
      </c>
      <c r="D276" s="31" t="str">
        <f t="shared" si="4"/>
        <v>104_4</v>
      </c>
      <c r="E276" s="31">
        <v>1934</v>
      </c>
      <c r="F276" s="4">
        <v>0.65600000000000003</v>
      </c>
    </row>
    <row r="277" spans="1:6" x14ac:dyDescent="0.25">
      <c r="A277" s="31" t="s">
        <v>4080</v>
      </c>
      <c r="B277" s="31">
        <v>104</v>
      </c>
      <c r="C277" s="31">
        <v>5</v>
      </c>
      <c r="D277" s="31" t="str">
        <f t="shared" si="4"/>
        <v>104_5</v>
      </c>
      <c r="E277" s="31">
        <v>899</v>
      </c>
      <c r="F277" s="4">
        <v>0.57299999999999995</v>
      </c>
    </row>
    <row r="278" spans="1:6" x14ac:dyDescent="0.25">
      <c r="A278" s="31" t="s">
        <v>4081</v>
      </c>
      <c r="B278" s="31">
        <v>104</v>
      </c>
      <c r="C278" s="31">
        <v>6</v>
      </c>
      <c r="D278" s="31" t="str">
        <f t="shared" si="4"/>
        <v>104_6</v>
      </c>
      <c r="E278" s="31">
        <v>1939</v>
      </c>
      <c r="F278" s="4">
        <v>0.48799999999999999</v>
      </c>
    </row>
    <row r="279" spans="1:6" x14ac:dyDescent="0.25">
      <c r="A279" s="31" t="s">
        <v>4082</v>
      </c>
      <c r="B279" s="31">
        <v>104</v>
      </c>
      <c r="C279" s="31">
        <v>7</v>
      </c>
      <c r="D279" s="31" t="str">
        <f t="shared" si="4"/>
        <v>104_7</v>
      </c>
      <c r="E279" s="31">
        <v>1975</v>
      </c>
      <c r="F279" s="4">
        <v>0.50600000000000001</v>
      </c>
    </row>
    <row r="280" spans="1:6" x14ac:dyDescent="0.25">
      <c r="A280" s="31" t="s">
        <v>4083</v>
      </c>
      <c r="B280" s="31">
        <v>104</v>
      </c>
      <c r="C280" s="31">
        <v>8</v>
      </c>
      <c r="D280" s="31" t="str">
        <f t="shared" si="4"/>
        <v>104_8</v>
      </c>
      <c r="E280" s="31">
        <v>42</v>
      </c>
      <c r="F280" s="4">
        <v>0.14000000000000001</v>
      </c>
    </row>
    <row r="281" spans="1:6" x14ac:dyDescent="0.25">
      <c r="A281" s="31" t="s">
        <v>4084</v>
      </c>
      <c r="B281" s="31">
        <v>104</v>
      </c>
      <c r="C281" s="31">
        <v>9</v>
      </c>
      <c r="D281" s="31" t="str">
        <f t="shared" si="4"/>
        <v>104_9</v>
      </c>
      <c r="E281" s="31">
        <v>555</v>
      </c>
      <c r="F281" s="4">
        <v>0.27</v>
      </c>
    </row>
    <row r="282" spans="1:6" x14ac:dyDescent="0.25">
      <c r="A282" s="31" t="s">
        <v>4071</v>
      </c>
      <c r="B282" s="31">
        <v>110</v>
      </c>
      <c r="C282" s="31">
        <v>10</v>
      </c>
      <c r="D282" s="31" t="str">
        <f t="shared" si="4"/>
        <v>110_10</v>
      </c>
      <c r="E282" s="31">
        <v>360</v>
      </c>
      <c r="F282" s="4">
        <v>0.315</v>
      </c>
    </row>
    <row r="283" spans="1:6" x14ac:dyDescent="0.25">
      <c r="A283" s="31" t="s">
        <v>4072</v>
      </c>
      <c r="B283" s="31">
        <v>110</v>
      </c>
      <c r="C283" s="31">
        <v>11</v>
      </c>
      <c r="D283" s="31" t="str">
        <f t="shared" si="4"/>
        <v>110_11</v>
      </c>
      <c r="E283" s="31">
        <v>310</v>
      </c>
      <c r="F283" s="4">
        <v>0.29799999999999999</v>
      </c>
    </row>
    <row r="284" spans="1:6" x14ac:dyDescent="0.25">
      <c r="A284" s="31" t="s">
        <v>4074</v>
      </c>
      <c r="B284" s="31">
        <v>110</v>
      </c>
      <c r="C284" s="31">
        <v>13</v>
      </c>
      <c r="D284" s="31" t="str">
        <f t="shared" si="4"/>
        <v>110_13</v>
      </c>
      <c r="E284" s="31">
        <v>851</v>
      </c>
      <c r="F284" s="4">
        <v>0.42799999999999999</v>
      </c>
    </row>
    <row r="285" spans="1:6" x14ac:dyDescent="0.25">
      <c r="A285" s="31" t="s">
        <v>4075</v>
      </c>
      <c r="B285" s="31">
        <v>110</v>
      </c>
      <c r="C285" s="31">
        <v>14</v>
      </c>
      <c r="D285" s="31" t="str">
        <f t="shared" si="4"/>
        <v>110_14</v>
      </c>
      <c r="E285" s="31">
        <v>774</v>
      </c>
      <c r="F285" s="4">
        <v>0.46500000000000002</v>
      </c>
    </row>
    <row r="286" spans="1:6" x14ac:dyDescent="0.25">
      <c r="A286" s="31" t="s">
        <v>4076</v>
      </c>
      <c r="B286" s="31">
        <v>110</v>
      </c>
      <c r="C286" s="31">
        <v>15</v>
      </c>
      <c r="D286" s="31" t="str">
        <f t="shared" si="4"/>
        <v>110_15</v>
      </c>
      <c r="E286" s="31">
        <v>116</v>
      </c>
      <c r="F286" s="4">
        <v>0.32</v>
      </c>
    </row>
    <row r="287" spans="1:6" x14ac:dyDescent="0.25">
      <c r="A287" s="31" t="s">
        <v>4077</v>
      </c>
      <c r="B287" s="31">
        <v>110</v>
      </c>
      <c r="C287" s="31">
        <v>16</v>
      </c>
      <c r="D287" s="31" t="str">
        <f t="shared" si="4"/>
        <v>110_16</v>
      </c>
      <c r="E287" s="31">
        <v>288</v>
      </c>
      <c r="F287" s="4">
        <v>0.3</v>
      </c>
    </row>
    <row r="288" spans="1:6" x14ac:dyDescent="0.25">
      <c r="A288" s="31" t="s">
        <v>4086</v>
      </c>
      <c r="B288" s="31">
        <v>110</v>
      </c>
      <c r="C288" s="31">
        <v>17</v>
      </c>
      <c r="D288" s="31" t="str">
        <f t="shared" si="4"/>
        <v>110_17</v>
      </c>
      <c r="E288" s="31">
        <v>276</v>
      </c>
      <c r="F288" s="4">
        <v>0.32800000000000001</v>
      </c>
    </row>
    <row r="289" spans="1:6" x14ac:dyDescent="0.25">
      <c r="A289" s="31" t="s">
        <v>4087</v>
      </c>
      <c r="B289" s="31">
        <v>110</v>
      </c>
      <c r="C289" s="31">
        <v>18</v>
      </c>
      <c r="D289" s="31" t="str">
        <f t="shared" si="4"/>
        <v>110_18</v>
      </c>
      <c r="E289" s="31">
        <v>857</v>
      </c>
      <c r="F289" s="4">
        <v>0.495</v>
      </c>
    </row>
    <row r="290" spans="1:6" x14ac:dyDescent="0.25">
      <c r="A290" s="31" t="s">
        <v>4080</v>
      </c>
      <c r="B290" s="31">
        <v>110</v>
      </c>
      <c r="C290" s="31">
        <v>5</v>
      </c>
      <c r="D290" s="31" t="str">
        <f t="shared" si="4"/>
        <v>110_5</v>
      </c>
      <c r="E290" s="31">
        <v>208</v>
      </c>
      <c r="F290" s="4">
        <v>7.8E-2</v>
      </c>
    </row>
    <row r="291" spans="1:6" x14ac:dyDescent="0.25">
      <c r="A291" s="31" t="s">
        <v>4081</v>
      </c>
      <c r="B291" s="31">
        <v>110</v>
      </c>
      <c r="C291" s="31">
        <v>6</v>
      </c>
      <c r="D291" s="31" t="str">
        <f t="shared" si="4"/>
        <v>110_6</v>
      </c>
      <c r="E291" s="31">
        <v>555</v>
      </c>
      <c r="F291" s="4">
        <v>0.32300000000000001</v>
      </c>
    </row>
    <row r="292" spans="1:6" x14ac:dyDescent="0.25">
      <c r="A292" s="31" t="s">
        <v>4084</v>
      </c>
      <c r="B292" s="31">
        <v>110</v>
      </c>
      <c r="C292" s="31">
        <v>9</v>
      </c>
      <c r="D292" s="31" t="str">
        <f t="shared" si="4"/>
        <v>110_9</v>
      </c>
      <c r="E292" s="31">
        <v>62</v>
      </c>
      <c r="F292" s="4">
        <v>0.23899999999999999</v>
      </c>
    </row>
    <row r="293" spans="1:6" x14ac:dyDescent="0.25">
      <c r="A293" s="31" t="s">
        <v>4085</v>
      </c>
      <c r="B293" s="31">
        <v>111</v>
      </c>
      <c r="C293" s="31">
        <v>1</v>
      </c>
      <c r="D293" s="31" t="str">
        <f t="shared" si="4"/>
        <v>111_1</v>
      </c>
      <c r="E293" s="31">
        <v>31</v>
      </c>
      <c r="F293" s="4">
        <v>5.3999999999999999E-2</v>
      </c>
    </row>
    <row r="294" spans="1:6" x14ac:dyDescent="0.25">
      <c r="A294" s="31" t="s">
        <v>4088</v>
      </c>
      <c r="B294" s="31">
        <v>111</v>
      </c>
      <c r="C294" s="31">
        <v>2</v>
      </c>
      <c r="D294" s="31" t="str">
        <f t="shared" si="4"/>
        <v>111_2</v>
      </c>
      <c r="E294" s="31">
        <v>851</v>
      </c>
      <c r="F294" s="4">
        <v>0.33600000000000002</v>
      </c>
    </row>
    <row r="295" spans="1:6" x14ac:dyDescent="0.25">
      <c r="A295" s="31" t="s">
        <v>4078</v>
      </c>
      <c r="B295" s="31">
        <v>111</v>
      </c>
      <c r="C295" s="31">
        <v>3</v>
      </c>
      <c r="D295" s="31" t="str">
        <f t="shared" si="4"/>
        <v>111_3</v>
      </c>
      <c r="E295" s="31">
        <v>2483</v>
      </c>
      <c r="F295" s="4">
        <v>0.63300000000000001</v>
      </c>
    </row>
    <row r="296" spans="1:6" x14ac:dyDescent="0.25">
      <c r="A296" s="31" t="s">
        <v>4079</v>
      </c>
      <c r="B296" s="31">
        <v>111</v>
      </c>
      <c r="C296" s="31">
        <v>4</v>
      </c>
      <c r="D296" s="31" t="str">
        <f t="shared" si="4"/>
        <v>111_4</v>
      </c>
      <c r="E296" s="31">
        <v>1979</v>
      </c>
      <c r="F296" s="4">
        <v>0.52400000000000002</v>
      </c>
    </row>
    <row r="297" spans="1:6" x14ac:dyDescent="0.25">
      <c r="A297" s="31" t="s">
        <v>4085</v>
      </c>
      <c r="B297" s="31">
        <v>112</v>
      </c>
      <c r="C297" s="31">
        <v>1</v>
      </c>
      <c r="D297" s="31" t="str">
        <f t="shared" si="4"/>
        <v>112_1</v>
      </c>
      <c r="E297" s="31">
        <v>362</v>
      </c>
      <c r="F297" s="4">
        <v>0.30399999999999999</v>
      </c>
    </row>
    <row r="298" spans="1:6" x14ac:dyDescent="0.25">
      <c r="A298" s="31" t="s">
        <v>4088</v>
      </c>
      <c r="B298" s="31">
        <v>112</v>
      </c>
      <c r="C298" s="31">
        <v>2</v>
      </c>
      <c r="D298" s="31" t="str">
        <f t="shared" si="4"/>
        <v>112_2</v>
      </c>
      <c r="E298" s="31">
        <v>30</v>
      </c>
      <c r="F298" s="4">
        <v>0.312</v>
      </c>
    </row>
    <row r="299" spans="1:6" x14ac:dyDescent="0.25">
      <c r="A299" s="31" t="s">
        <v>4085</v>
      </c>
      <c r="B299" s="31">
        <v>114</v>
      </c>
      <c r="C299" s="31">
        <v>1</v>
      </c>
      <c r="D299" s="31" t="str">
        <f t="shared" si="4"/>
        <v>114_1</v>
      </c>
      <c r="E299" s="31">
        <v>1604</v>
      </c>
      <c r="F299" s="4">
        <v>0.123</v>
      </c>
    </row>
    <row r="300" spans="1:6" x14ac:dyDescent="0.25">
      <c r="A300" s="31" t="s">
        <v>4085</v>
      </c>
      <c r="B300" s="31">
        <v>115</v>
      </c>
      <c r="C300" s="31">
        <v>1</v>
      </c>
      <c r="D300" s="31" t="str">
        <f t="shared" si="4"/>
        <v>115_1</v>
      </c>
      <c r="E300" s="31">
        <v>3544</v>
      </c>
      <c r="F300" s="4">
        <v>0.58499999999999996</v>
      </c>
    </row>
    <row r="301" spans="1:6" x14ac:dyDescent="0.25">
      <c r="A301" s="31" t="s">
        <v>4088</v>
      </c>
      <c r="B301" s="31">
        <v>115</v>
      </c>
      <c r="C301" s="31">
        <v>2</v>
      </c>
      <c r="D301" s="31" t="str">
        <f t="shared" si="4"/>
        <v>115_2</v>
      </c>
      <c r="E301" s="31">
        <v>70</v>
      </c>
      <c r="F301" s="4">
        <v>0.187</v>
      </c>
    </row>
    <row r="302" spans="1:6" x14ac:dyDescent="0.25">
      <c r="A302" s="31" t="s">
        <v>4078</v>
      </c>
      <c r="B302" s="31">
        <v>115</v>
      </c>
      <c r="C302" s="31">
        <v>3</v>
      </c>
      <c r="D302" s="31" t="str">
        <f t="shared" si="4"/>
        <v>115_3</v>
      </c>
      <c r="E302" s="31">
        <v>78</v>
      </c>
      <c r="F302" s="4">
        <v>0.114</v>
      </c>
    </row>
    <row r="303" spans="1:6" x14ac:dyDescent="0.25">
      <c r="A303" s="31" t="s">
        <v>4085</v>
      </c>
      <c r="B303" s="31">
        <v>116</v>
      </c>
      <c r="C303" s="31">
        <v>1</v>
      </c>
      <c r="D303" s="31" t="str">
        <f t="shared" si="4"/>
        <v>116_1</v>
      </c>
      <c r="E303" s="31">
        <v>602</v>
      </c>
      <c r="F303" s="4">
        <v>0.20200000000000001</v>
      </c>
    </row>
    <row r="304" spans="1:6" x14ac:dyDescent="0.25">
      <c r="A304" s="31" t="s">
        <v>4088</v>
      </c>
      <c r="B304" s="31">
        <v>116</v>
      </c>
      <c r="C304" s="31">
        <v>2</v>
      </c>
      <c r="D304" s="31" t="str">
        <f t="shared" si="4"/>
        <v>116_2</v>
      </c>
      <c r="E304" s="31">
        <v>117</v>
      </c>
      <c r="F304" s="4">
        <v>0.246</v>
      </c>
    </row>
    <row r="305" spans="1:6" x14ac:dyDescent="0.25">
      <c r="A305" s="31" t="s">
        <v>4071</v>
      </c>
      <c r="B305" s="31">
        <v>120</v>
      </c>
      <c r="C305" s="31">
        <v>10</v>
      </c>
      <c r="D305" s="31" t="str">
        <f t="shared" si="4"/>
        <v>120_10</v>
      </c>
      <c r="E305" s="31">
        <v>696</v>
      </c>
      <c r="F305" s="4">
        <v>0.41699999999999998</v>
      </c>
    </row>
    <row r="306" spans="1:6" x14ac:dyDescent="0.25">
      <c r="A306" s="31" t="s">
        <v>4088</v>
      </c>
      <c r="B306" s="31">
        <v>120</v>
      </c>
      <c r="C306" s="31">
        <v>2</v>
      </c>
      <c r="D306" s="31" t="str">
        <f t="shared" si="4"/>
        <v>120_2</v>
      </c>
      <c r="E306" s="31">
        <v>1193</v>
      </c>
      <c r="F306" s="4">
        <v>7.4999999999999997E-2</v>
      </c>
    </row>
    <row r="307" spans="1:6" x14ac:dyDescent="0.25">
      <c r="A307" s="31" t="s">
        <v>4078</v>
      </c>
      <c r="B307" s="31">
        <v>120</v>
      </c>
      <c r="C307" s="31">
        <v>3</v>
      </c>
      <c r="D307" s="31" t="str">
        <f t="shared" si="4"/>
        <v>120_3</v>
      </c>
      <c r="E307" s="31">
        <v>613</v>
      </c>
      <c r="F307" s="4">
        <v>6.6000000000000003E-2</v>
      </c>
    </row>
    <row r="308" spans="1:6" x14ac:dyDescent="0.25">
      <c r="A308" s="31" t="s">
        <v>4079</v>
      </c>
      <c r="B308" s="31">
        <v>120</v>
      </c>
      <c r="C308" s="31">
        <v>4</v>
      </c>
      <c r="D308" s="31" t="str">
        <f t="shared" si="4"/>
        <v>120_4</v>
      </c>
      <c r="E308" s="31">
        <v>862</v>
      </c>
      <c r="F308" s="4">
        <v>0.222</v>
      </c>
    </row>
    <row r="309" spans="1:6" x14ac:dyDescent="0.25">
      <c r="A309" s="31" t="s">
        <v>4080</v>
      </c>
      <c r="B309" s="31">
        <v>120</v>
      </c>
      <c r="C309" s="31">
        <v>5</v>
      </c>
      <c r="D309" s="31" t="str">
        <f t="shared" si="4"/>
        <v>120_5</v>
      </c>
      <c r="E309" s="31">
        <v>756</v>
      </c>
      <c r="F309" s="4">
        <v>0.433</v>
      </c>
    </row>
    <row r="310" spans="1:6" x14ac:dyDescent="0.25">
      <c r="A310" s="31" t="s">
        <v>4082</v>
      </c>
      <c r="B310" s="31">
        <v>120</v>
      </c>
      <c r="C310" s="31">
        <v>7</v>
      </c>
      <c r="D310" s="31" t="str">
        <f t="shared" si="4"/>
        <v>120_7</v>
      </c>
      <c r="E310" s="31">
        <v>629</v>
      </c>
      <c r="F310" s="4">
        <v>0.436</v>
      </c>
    </row>
    <row r="311" spans="1:6" x14ac:dyDescent="0.25">
      <c r="A311" s="31" t="s">
        <v>4084</v>
      </c>
      <c r="B311" s="31">
        <v>120</v>
      </c>
      <c r="C311" s="31">
        <v>9</v>
      </c>
      <c r="D311" s="31" t="str">
        <f t="shared" si="4"/>
        <v>120_9</v>
      </c>
      <c r="E311" s="31">
        <v>425</v>
      </c>
      <c r="F311" s="4">
        <v>0.39300000000000002</v>
      </c>
    </row>
    <row r="312" spans="1:6" x14ac:dyDescent="0.25">
      <c r="A312" s="31" t="s">
        <v>4085</v>
      </c>
      <c r="B312" s="31">
        <v>125</v>
      </c>
      <c r="C312" s="31">
        <v>1</v>
      </c>
      <c r="D312" s="31" t="str">
        <f t="shared" si="4"/>
        <v>125_1</v>
      </c>
      <c r="E312" s="31">
        <v>7</v>
      </c>
      <c r="F312" s="4">
        <v>0.11600000000000001</v>
      </c>
    </row>
    <row r="313" spans="1:6" x14ac:dyDescent="0.25">
      <c r="A313" s="31" t="s">
        <v>4088</v>
      </c>
      <c r="B313" s="31">
        <v>125</v>
      </c>
      <c r="C313" s="31">
        <v>2</v>
      </c>
      <c r="D313" s="31" t="str">
        <f t="shared" si="4"/>
        <v>125_2</v>
      </c>
      <c r="E313" s="31">
        <v>6</v>
      </c>
      <c r="F313" s="4">
        <v>7.9000000000000001E-2</v>
      </c>
    </row>
    <row r="314" spans="1:6" x14ac:dyDescent="0.25">
      <c r="A314" s="31" t="s">
        <v>4085</v>
      </c>
      <c r="B314" s="31">
        <v>126</v>
      </c>
      <c r="C314" s="31">
        <v>1</v>
      </c>
      <c r="D314" s="31" t="str">
        <f t="shared" si="4"/>
        <v>126_1</v>
      </c>
      <c r="E314" s="31">
        <v>2614</v>
      </c>
      <c r="F314" s="4">
        <v>0.65700000000000003</v>
      </c>
    </row>
    <row r="315" spans="1:6" x14ac:dyDescent="0.25">
      <c r="A315" s="31" t="s">
        <v>4085</v>
      </c>
      <c r="B315" s="31">
        <v>127</v>
      </c>
      <c r="C315" s="31">
        <v>1</v>
      </c>
      <c r="D315" s="31" t="str">
        <f t="shared" si="4"/>
        <v>127_1</v>
      </c>
      <c r="E315" s="31">
        <v>1080</v>
      </c>
      <c r="F315" s="4">
        <v>0.49</v>
      </c>
    </row>
    <row r="316" spans="1:6" x14ac:dyDescent="0.25">
      <c r="A316" s="31" t="s">
        <v>4088</v>
      </c>
      <c r="B316" s="31">
        <v>127</v>
      </c>
      <c r="C316" s="31">
        <v>2</v>
      </c>
      <c r="D316" s="31" t="str">
        <f t="shared" si="4"/>
        <v>127_2</v>
      </c>
      <c r="E316" s="31">
        <v>1212</v>
      </c>
      <c r="F316" s="4">
        <v>0.63800000000000001</v>
      </c>
    </row>
    <row r="317" spans="1:6" x14ac:dyDescent="0.25">
      <c r="A317" s="31" t="s">
        <v>4078</v>
      </c>
      <c r="B317" s="31">
        <v>127</v>
      </c>
      <c r="C317" s="31">
        <v>3</v>
      </c>
      <c r="D317" s="31" t="str">
        <f t="shared" si="4"/>
        <v>127_3</v>
      </c>
      <c r="E317" s="31">
        <v>1216</v>
      </c>
      <c r="F317" s="4">
        <v>0.57299999999999995</v>
      </c>
    </row>
    <row r="318" spans="1:6" x14ac:dyDescent="0.25">
      <c r="A318" s="31" t="s">
        <v>4085</v>
      </c>
      <c r="B318" s="31">
        <v>130</v>
      </c>
      <c r="C318" s="31">
        <v>1</v>
      </c>
      <c r="D318" s="31" t="str">
        <f t="shared" si="4"/>
        <v>130_1</v>
      </c>
      <c r="E318" s="31">
        <v>321</v>
      </c>
      <c r="F318" s="4">
        <v>8.8999999999999996E-2</v>
      </c>
    </row>
    <row r="319" spans="1:6" x14ac:dyDescent="0.25">
      <c r="A319" s="31" t="s">
        <v>4071</v>
      </c>
      <c r="B319" s="31">
        <v>130</v>
      </c>
      <c r="C319" s="31">
        <v>10</v>
      </c>
      <c r="D319" s="31" t="str">
        <f t="shared" si="4"/>
        <v>130_10</v>
      </c>
      <c r="E319" s="31">
        <v>2536</v>
      </c>
      <c r="F319" s="4">
        <v>0.71099999999999997</v>
      </c>
    </row>
    <row r="320" spans="1:6" x14ac:dyDescent="0.25">
      <c r="A320" s="31" t="s">
        <v>4072</v>
      </c>
      <c r="B320" s="31">
        <v>130</v>
      </c>
      <c r="C320" s="31">
        <v>11</v>
      </c>
      <c r="D320" s="31" t="str">
        <f t="shared" si="4"/>
        <v>130_11</v>
      </c>
      <c r="E320" s="31">
        <v>841</v>
      </c>
      <c r="F320" s="4">
        <v>0.82</v>
      </c>
    </row>
    <row r="321" spans="1:6" x14ac:dyDescent="0.25">
      <c r="A321" s="31" t="s">
        <v>4073</v>
      </c>
      <c r="B321" s="31">
        <v>130</v>
      </c>
      <c r="C321" s="31">
        <v>12</v>
      </c>
      <c r="D321" s="31" t="str">
        <f t="shared" si="4"/>
        <v>130_12</v>
      </c>
      <c r="E321" s="31">
        <v>720</v>
      </c>
      <c r="F321" s="4">
        <v>0.54900000000000004</v>
      </c>
    </row>
    <row r="322" spans="1:6" x14ac:dyDescent="0.25">
      <c r="A322" s="31" t="s">
        <v>4074</v>
      </c>
      <c r="B322" s="31">
        <v>130</v>
      </c>
      <c r="C322" s="31">
        <v>13</v>
      </c>
      <c r="D322" s="31" t="str">
        <f t="shared" si="4"/>
        <v>130_13</v>
      </c>
      <c r="E322" s="31">
        <v>1782</v>
      </c>
      <c r="F322" s="4">
        <v>0.621</v>
      </c>
    </row>
    <row r="323" spans="1:6" x14ac:dyDescent="0.25">
      <c r="A323" s="31" t="s">
        <v>4076</v>
      </c>
      <c r="B323" s="31">
        <v>130</v>
      </c>
      <c r="C323" s="31">
        <v>15</v>
      </c>
      <c r="D323" s="31" t="str">
        <f t="shared" ref="D323:D386" si="5">CONCATENATE(B323,"_",C323)</f>
        <v>130_15</v>
      </c>
      <c r="E323" s="31">
        <v>985</v>
      </c>
      <c r="F323" s="4">
        <v>0.245</v>
      </c>
    </row>
    <row r="324" spans="1:6" x14ac:dyDescent="0.25">
      <c r="A324" s="31" t="s">
        <v>4077</v>
      </c>
      <c r="B324" s="31">
        <v>130</v>
      </c>
      <c r="C324" s="31">
        <v>16</v>
      </c>
      <c r="D324" s="31" t="str">
        <f t="shared" si="5"/>
        <v>130_16</v>
      </c>
      <c r="E324" s="31">
        <v>781</v>
      </c>
      <c r="F324" s="4">
        <v>0.65600000000000003</v>
      </c>
    </row>
    <row r="325" spans="1:6" x14ac:dyDescent="0.25">
      <c r="A325" s="31" t="s">
        <v>4087</v>
      </c>
      <c r="B325" s="31">
        <v>130</v>
      </c>
      <c r="C325" s="31">
        <v>18</v>
      </c>
      <c r="D325" s="31" t="str">
        <f t="shared" si="5"/>
        <v>130_18</v>
      </c>
      <c r="E325" s="31">
        <v>1277</v>
      </c>
      <c r="F325" s="4">
        <v>0.85899999999999999</v>
      </c>
    </row>
    <row r="326" spans="1:6" x14ac:dyDescent="0.25">
      <c r="A326" s="31" t="s">
        <v>4088</v>
      </c>
      <c r="B326" s="31">
        <v>130</v>
      </c>
      <c r="C326" s="31">
        <v>2</v>
      </c>
      <c r="D326" s="31" t="str">
        <f t="shared" si="5"/>
        <v>130_2</v>
      </c>
      <c r="E326" s="31">
        <v>692</v>
      </c>
      <c r="F326" s="4">
        <v>0.16600000000000001</v>
      </c>
    </row>
    <row r="327" spans="1:6" x14ac:dyDescent="0.25">
      <c r="A327" s="31" t="s">
        <v>4078</v>
      </c>
      <c r="B327" s="31">
        <v>130</v>
      </c>
      <c r="C327" s="31">
        <v>3</v>
      </c>
      <c r="D327" s="31" t="str">
        <f t="shared" si="5"/>
        <v>130_3</v>
      </c>
      <c r="E327" s="31">
        <v>250</v>
      </c>
      <c r="F327" s="4">
        <v>0.27900000000000003</v>
      </c>
    </row>
    <row r="328" spans="1:6" x14ac:dyDescent="0.25">
      <c r="A328" s="31" t="s">
        <v>4079</v>
      </c>
      <c r="B328" s="31">
        <v>130</v>
      </c>
      <c r="C328" s="31">
        <v>4</v>
      </c>
      <c r="D328" s="31" t="str">
        <f t="shared" si="5"/>
        <v>130_4</v>
      </c>
      <c r="E328" s="31">
        <v>400</v>
      </c>
      <c r="F328" s="4">
        <v>0.217</v>
      </c>
    </row>
    <row r="329" spans="1:6" x14ac:dyDescent="0.25">
      <c r="A329" s="31" t="s">
        <v>4080</v>
      </c>
      <c r="B329" s="31">
        <v>130</v>
      </c>
      <c r="C329" s="31">
        <v>5</v>
      </c>
      <c r="D329" s="31" t="str">
        <f t="shared" si="5"/>
        <v>130_5</v>
      </c>
      <c r="E329" s="31">
        <v>2738</v>
      </c>
      <c r="F329" s="4">
        <v>0.39900000000000002</v>
      </c>
    </row>
    <row r="330" spans="1:6" x14ac:dyDescent="0.25">
      <c r="A330" s="31" t="s">
        <v>4081</v>
      </c>
      <c r="B330" s="31">
        <v>130</v>
      </c>
      <c r="C330" s="31">
        <v>6</v>
      </c>
      <c r="D330" s="31" t="str">
        <f t="shared" si="5"/>
        <v>130_6</v>
      </c>
      <c r="E330" s="31">
        <v>612</v>
      </c>
      <c r="F330" s="4">
        <v>0.17299999999999999</v>
      </c>
    </row>
    <row r="331" spans="1:6" x14ac:dyDescent="0.25">
      <c r="A331" s="31" t="s">
        <v>4082</v>
      </c>
      <c r="B331" s="31">
        <v>130</v>
      </c>
      <c r="C331" s="31">
        <v>7</v>
      </c>
      <c r="D331" s="31" t="str">
        <f t="shared" si="5"/>
        <v>130_7</v>
      </c>
      <c r="E331" s="31">
        <v>1620</v>
      </c>
      <c r="F331" s="4">
        <v>0.33500000000000002</v>
      </c>
    </row>
    <row r="332" spans="1:6" x14ac:dyDescent="0.25">
      <c r="A332" s="31" t="s">
        <v>4083</v>
      </c>
      <c r="B332" s="31">
        <v>130</v>
      </c>
      <c r="C332" s="31">
        <v>8</v>
      </c>
      <c r="D332" s="31" t="str">
        <f t="shared" si="5"/>
        <v>130_8</v>
      </c>
      <c r="E332" s="31">
        <v>285</v>
      </c>
      <c r="F332" s="4">
        <v>0.61699999999999999</v>
      </c>
    </row>
    <row r="333" spans="1:6" x14ac:dyDescent="0.25">
      <c r="A333" s="31" t="s">
        <v>4085</v>
      </c>
      <c r="B333" s="31">
        <v>132</v>
      </c>
      <c r="C333" s="31">
        <v>1</v>
      </c>
      <c r="D333" s="31" t="str">
        <f t="shared" si="5"/>
        <v>132_1</v>
      </c>
      <c r="E333" s="31">
        <v>540</v>
      </c>
      <c r="F333" s="4">
        <v>0.19</v>
      </c>
    </row>
    <row r="334" spans="1:6" x14ac:dyDescent="0.25">
      <c r="A334" s="31" t="s">
        <v>4071</v>
      </c>
      <c r="B334" s="31">
        <v>132</v>
      </c>
      <c r="C334" s="31">
        <v>10</v>
      </c>
      <c r="D334" s="31" t="str">
        <f t="shared" si="5"/>
        <v>132_10</v>
      </c>
      <c r="E334" s="31">
        <v>10</v>
      </c>
      <c r="F334" s="4">
        <v>0.91400000000000003</v>
      </c>
    </row>
    <row r="335" spans="1:6" x14ac:dyDescent="0.25">
      <c r="A335" s="31" t="s">
        <v>4072</v>
      </c>
      <c r="B335" s="31">
        <v>132</v>
      </c>
      <c r="C335" s="31">
        <v>11</v>
      </c>
      <c r="D335" s="31" t="str">
        <f t="shared" si="5"/>
        <v>132_11</v>
      </c>
      <c r="E335" s="31">
        <v>1</v>
      </c>
      <c r="F335" s="4">
        <v>0.77300000000000002</v>
      </c>
    </row>
    <row r="336" spans="1:6" x14ac:dyDescent="0.25">
      <c r="A336" s="31" t="s">
        <v>4088</v>
      </c>
      <c r="B336" s="31">
        <v>132</v>
      </c>
      <c r="C336" s="31">
        <v>2</v>
      </c>
      <c r="D336" s="31" t="str">
        <f t="shared" si="5"/>
        <v>132_2</v>
      </c>
      <c r="E336" s="31">
        <v>1085</v>
      </c>
      <c r="F336" s="4">
        <v>0.35</v>
      </c>
    </row>
    <row r="337" spans="1:6" x14ac:dyDescent="0.25">
      <c r="A337" s="31" t="s">
        <v>4078</v>
      </c>
      <c r="B337" s="31">
        <v>132</v>
      </c>
      <c r="C337" s="31">
        <v>3</v>
      </c>
      <c r="D337" s="31" t="str">
        <f t="shared" si="5"/>
        <v>132_3</v>
      </c>
      <c r="E337" s="31">
        <v>78</v>
      </c>
      <c r="F337" s="4">
        <v>0.114</v>
      </c>
    </row>
    <row r="338" spans="1:6" x14ac:dyDescent="0.25">
      <c r="A338" s="31" t="s">
        <v>4079</v>
      </c>
      <c r="B338" s="31">
        <v>132</v>
      </c>
      <c r="C338" s="31">
        <v>4</v>
      </c>
      <c r="D338" s="31" t="str">
        <f t="shared" si="5"/>
        <v>132_4</v>
      </c>
      <c r="E338" s="31">
        <v>363</v>
      </c>
      <c r="F338" s="4">
        <v>0.26100000000000001</v>
      </c>
    </row>
    <row r="339" spans="1:6" x14ac:dyDescent="0.25">
      <c r="A339" s="31" t="s">
        <v>4080</v>
      </c>
      <c r="B339" s="31">
        <v>132</v>
      </c>
      <c r="C339" s="31">
        <v>5</v>
      </c>
      <c r="D339" s="31" t="str">
        <f t="shared" si="5"/>
        <v>132_5</v>
      </c>
      <c r="E339" s="31">
        <v>725</v>
      </c>
      <c r="F339" s="4">
        <v>0.48899999999999999</v>
      </c>
    </row>
    <row r="340" spans="1:6" x14ac:dyDescent="0.25">
      <c r="A340" s="31" t="s">
        <v>4082</v>
      </c>
      <c r="B340" s="31">
        <v>132</v>
      </c>
      <c r="C340" s="31">
        <v>7</v>
      </c>
      <c r="D340" s="31" t="str">
        <f t="shared" si="5"/>
        <v>132_7</v>
      </c>
      <c r="E340" s="31">
        <v>94</v>
      </c>
      <c r="F340" s="4">
        <v>0.55400000000000005</v>
      </c>
    </row>
    <row r="341" spans="1:6" x14ac:dyDescent="0.25">
      <c r="A341" s="31" t="s">
        <v>4084</v>
      </c>
      <c r="B341" s="31">
        <v>132</v>
      </c>
      <c r="C341" s="31">
        <v>9</v>
      </c>
      <c r="D341" s="31" t="str">
        <f t="shared" si="5"/>
        <v>132_9</v>
      </c>
      <c r="E341" s="31">
        <v>125</v>
      </c>
      <c r="F341" s="4">
        <v>0.78300000000000003</v>
      </c>
    </row>
    <row r="342" spans="1:6" x14ac:dyDescent="0.25">
      <c r="A342" s="31" t="s">
        <v>4085</v>
      </c>
      <c r="B342" s="31">
        <v>133</v>
      </c>
      <c r="C342" s="31">
        <v>1</v>
      </c>
      <c r="D342" s="31" t="str">
        <f t="shared" si="5"/>
        <v>133_1</v>
      </c>
      <c r="E342" s="31">
        <v>831</v>
      </c>
      <c r="F342" s="4">
        <v>0.49299999999999999</v>
      </c>
    </row>
    <row r="343" spans="1:6" x14ac:dyDescent="0.25">
      <c r="A343" s="31" t="s">
        <v>4088</v>
      </c>
      <c r="B343" s="31">
        <v>133</v>
      </c>
      <c r="C343" s="31">
        <v>2</v>
      </c>
      <c r="D343" s="31" t="str">
        <f t="shared" si="5"/>
        <v>133_2</v>
      </c>
      <c r="E343" s="31">
        <v>1759</v>
      </c>
      <c r="F343" s="4">
        <v>0.82099999999999995</v>
      </c>
    </row>
    <row r="344" spans="1:6" x14ac:dyDescent="0.25">
      <c r="A344" s="31" t="s">
        <v>4078</v>
      </c>
      <c r="B344" s="31">
        <v>133</v>
      </c>
      <c r="C344" s="31">
        <v>3</v>
      </c>
      <c r="D344" s="31" t="str">
        <f t="shared" si="5"/>
        <v>133_3</v>
      </c>
      <c r="E344" s="31">
        <v>1663</v>
      </c>
      <c r="F344" s="4">
        <v>0.80300000000000005</v>
      </c>
    </row>
    <row r="345" spans="1:6" x14ac:dyDescent="0.25">
      <c r="A345" s="31" t="s">
        <v>4085</v>
      </c>
      <c r="B345" s="31">
        <v>134</v>
      </c>
      <c r="C345" s="31">
        <v>1</v>
      </c>
      <c r="D345" s="31" t="str">
        <f t="shared" si="5"/>
        <v>134_1</v>
      </c>
      <c r="E345" s="31">
        <v>106</v>
      </c>
      <c r="F345" s="4">
        <v>0.48499999999999999</v>
      </c>
    </row>
    <row r="346" spans="1:6" x14ac:dyDescent="0.25">
      <c r="A346" s="31" t="s">
        <v>4088</v>
      </c>
      <c r="B346" s="31">
        <v>134</v>
      </c>
      <c r="C346" s="31">
        <v>2</v>
      </c>
      <c r="D346" s="31" t="str">
        <f t="shared" si="5"/>
        <v>134_2</v>
      </c>
      <c r="E346" s="31">
        <v>117</v>
      </c>
      <c r="F346" s="4">
        <v>0.72499999999999998</v>
      </c>
    </row>
    <row r="347" spans="1:6" x14ac:dyDescent="0.25">
      <c r="A347" s="31" t="s">
        <v>4085</v>
      </c>
      <c r="B347" s="31">
        <v>135</v>
      </c>
      <c r="C347" s="31">
        <v>1</v>
      </c>
      <c r="D347" s="31" t="str">
        <f t="shared" si="5"/>
        <v>135_1</v>
      </c>
      <c r="E347" s="31">
        <v>168</v>
      </c>
      <c r="F347" s="4">
        <v>0.13500000000000001</v>
      </c>
    </row>
    <row r="348" spans="1:6" x14ac:dyDescent="0.25">
      <c r="A348" s="31" t="s">
        <v>4085</v>
      </c>
      <c r="B348" s="31">
        <v>138</v>
      </c>
      <c r="C348" s="31">
        <v>1</v>
      </c>
      <c r="D348" s="31" t="str">
        <f t="shared" si="5"/>
        <v>138_1</v>
      </c>
      <c r="E348" s="31">
        <v>603</v>
      </c>
      <c r="F348" s="4">
        <v>0.104</v>
      </c>
    </row>
    <row r="349" spans="1:6" x14ac:dyDescent="0.25">
      <c r="A349" s="31" t="s">
        <v>4085</v>
      </c>
      <c r="B349" s="31">
        <v>139</v>
      </c>
      <c r="C349" s="31">
        <v>1</v>
      </c>
      <c r="D349" s="31" t="str">
        <f t="shared" si="5"/>
        <v>139_1</v>
      </c>
      <c r="E349" s="31">
        <v>1126</v>
      </c>
      <c r="F349" s="4">
        <v>0.216</v>
      </c>
    </row>
    <row r="350" spans="1:6" x14ac:dyDescent="0.25">
      <c r="A350" s="31" t="s">
        <v>4088</v>
      </c>
      <c r="B350" s="31">
        <v>139</v>
      </c>
      <c r="C350" s="31">
        <v>2</v>
      </c>
      <c r="D350" s="31" t="str">
        <f t="shared" si="5"/>
        <v>139_2</v>
      </c>
      <c r="E350" s="31">
        <v>232</v>
      </c>
      <c r="F350" s="4">
        <v>0.16400000000000001</v>
      </c>
    </row>
    <row r="351" spans="1:6" x14ac:dyDescent="0.25">
      <c r="A351" s="31" t="s">
        <v>4071</v>
      </c>
      <c r="B351" s="31">
        <v>140</v>
      </c>
      <c r="C351" s="31">
        <v>10</v>
      </c>
      <c r="D351" s="31" t="str">
        <f t="shared" si="5"/>
        <v>140_10</v>
      </c>
      <c r="E351" s="31">
        <v>182</v>
      </c>
      <c r="F351" s="4">
        <v>0.17199999999999999</v>
      </c>
    </row>
    <row r="352" spans="1:6" x14ac:dyDescent="0.25">
      <c r="A352" s="31" t="s">
        <v>4072</v>
      </c>
      <c r="B352" s="31">
        <v>140</v>
      </c>
      <c r="C352" s="31">
        <v>11</v>
      </c>
      <c r="D352" s="31" t="str">
        <f t="shared" si="5"/>
        <v>140_11</v>
      </c>
      <c r="E352" s="31">
        <v>359</v>
      </c>
      <c r="F352" s="4">
        <v>0.154</v>
      </c>
    </row>
    <row r="353" spans="1:6" x14ac:dyDescent="0.25">
      <c r="A353" s="31" t="s">
        <v>4073</v>
      </c>
      <c r="B353" s="31">
        <v>140</v>
      </c>
      <c r="C353" s="31">
        <v>12</v>
      </c>
      <c r="D353" s="31" t="str">
        <f t="shared" si="5"/>
        <v>140_12</v>
      </c>
      <c r="E353" s="31">
        <v>921</v>
      </c>
      <c r="F353" s="4">
        <v>0.218</v>
      </c>
    </row>
    <row r="354" spans="1:6" x14ac:dyDescent="0.25">
      <c r="A354" s="31" t="s">
        <v>4074</v>
      </c>
      <c r="B354" s="31">
        <v>140</v>
      </c>
      <c r="C354" s="31">
        <v>13</v>
      </c>
      <c r="D354" s="31" t="str">
        <f t="shared" si="5"/>
        <v>140_13</v>
      </c>
      <c r="E354" s="31">
        <v>1298</v>
      </c>
      <c r="F354" s="4">
        <v>0.245</v>
      </c>
    </row>
    <row r="355" spans="1:6" x14ac:dyDescent="0.25">
      <c r="A355" s="31" t="s">
        <v>4076</v>
      </c>
      <c r="B355" s="31">
        <v>140</v>
      </c>
      <c r="C355" s="31">
        <v>15</v>
      </c>
      <c r="D355" s="31" t="str">
        <f t="shared" si="5"/>
        <v>140_15</v>
      </c>
      <c r="E355" s="31">
        <v>1274</v>
      </c>
      <c r="F355" s="4">
        <v>0.55500000000000005</v>
      </c>
    </row>
    <row r="356" spans="1:6" x14ac:dyDescent="0.25">
      <c r="A356" s="31" t="s">
        <v>4077</v>
      </c>
      <c r="B356" s="31">
        <v>140</v>
      </c>
      <c r="C356" s="31">
        <v>16</v>
      </c>
      <c r="D356" s="31" t="str">
        <f t="shared" si="5"/>
        <v>140_16</v>
      </c>
      <c r="E356" s="31">
        <v>396</v>
      </c>
      <c r="F356" s="4">
        <v>0.45100000000000001</v>
      </c>
    </row>
    <row r="357" spans="1:6" x14ac:dyDescent="0.25">
      <c r="A357" s="31" t="s">
        <v>4087</v>
      </c>
      <c r="B357" s="31">
        <v>140</v>
      </c>
      <c r="C357" s="31">
        <v>18</v>
      </c>
      <c r="D357" s="31" t="str">
        <f t="shared" si="5"/>
        <v>140_18</v>
      </c>
      <c r="E357" s="31">
        <v>209</v>
      </c>
      <c r="F357" s="4">
        <v>0.26900000000000002</v>
      </c>
    </row>
    <row r="358" spans="1:6" x14ac:dyDescent="0.25">
      <c r="A358" s="31" t="s">
        <v>4136</v>
      </c>
      <c r="B358" s="31">
        <v>140</v>
      </c>
      <c r="C358" s="31">
        <v>19</v>
      </c>
      <c r="D358" s="31" t="str">
        <f t="shared" si="5"/>
        <v>140_19</v>
      </c>
      <c r="E358" s="31">
        <v>224</v>
      </c>
      <c r="F358" s="4">
        <v>8.5000000000000006E-2</v>
      </c>
    </row>
    <row r="359" spans="1:6" x14ac:dyDescent="0.25">
      <c r="A359" s="31" t="s">
        <v>4092</v>
      </c>
      <c r="B359" s="31">
        <v>140</v>
      </c>
      <c r="C359" s="31">
        <v>23</v>
      </c>
      <c r="D359" s="31" t="str">
        <f t="shared" si="5"/>
        <v>140_23</v>
      </c>
      <c r="E359" s="31">
        <v>135</v>
      </c>
      <c r="F359" s="4">
        <v>3.1E-2</v>
      </c>
    </row>
    <row r="360" spans="1:6" x14ac:dyDescent="0.25">
      <c r="A360" s="31" t="s">
        <v>4137</v>
      </c>
      <c r="B360" s="31">
        <v>140</v>
      </c>
      <c r="C360" s="31">
        <v>24</v>
      </c>
      <c r="D360" s="31" t="str">
        <f t="shared" si="5"/>
        <v>140_24</v>
      </c>
      <c r="E360" s="31">
        <v>157</v>
      </c>
      <c r="F360" s="4">
        <v>7.2999999999999995E-2</v>
      </c>
    </row>
    <row r="361" spans="1:6" x14ac:dyDescent="0.25">
      <c r="A361" s="31" t="s">
        <v>4093</v>
      </c>
      <c r="B361" s="31">
        <v>140</v>
      </c>
      <c r="C361" s="31">
        <v>25</v>
      </c>
      <c r="D361" s="31" t="str">
        <f t="shared" si="5"/>
        <v>140_25</v>
      </c>
      <c r="E361" s="31">
        <v>125</v>
      </c>
      <c r="F361" s="4">
        <v>0.14299999999999999</v>
      </c>
    </row>
    <row r="362" spans="1:6" x14ac:dyDescent="0.25">
      <c r="A362" s="31" t="s">
        <v>4095</v>
      </c>
      <c r="B362" s="31">
        <v>140</v>
      </c>
      <c r="C362" s="31">
        <v>27</v>
      </c>
      <c r="D362" s="31" t="str">
        <f t="shared" si="5"/>
        <v>140_27</v>
      </c>
      <c r="E362" s="31">
        <v>124</v>
      </c>
      <c r="F362" s="4">
        <v>0.218</v>
      </c>
    </row>
    <row r="363" spans="1:6" x14ac:dyDescent="0.25">
      <c r="A363" s="31" t="s">
        <v>4096</v>
      </c>
      <c r="B363" s="31">
        <v>140</v>
      </c>
      <c r="C363" s="31">
        <v>28</v>
      </c>
      <c r="D363" s="31" t="str">
        <f t="shared" si="5"/>
        <v>140_28</v>
      </c>
    </row>
    <row r="364" spans="1:6" x14ac:dyDescent="0.25">
      <c r="A364" s="31" t="s">
        <v>4138</v>
      </c>
      <c r="B364" s="31">
        <v>140</v>
      </c>
      <c r="C364" s="31">
        <v>29</v>
      </c>
      <c r="D364" s="31" t="str">
        <f t="shared" si="5"/>
        <v>140_29</v>
      </c>
      <c r="E364" s="31">
        <v>280</v>
      </c>
      <c r="F364" s="4">
        <v>0.50700000000000001</v>
      </c>
    </row>
    <row r="365" spans="1:6" x14ac:dyDescent="0.25">
      <c r="A365" s="31" t="s">
        <v>4139</v>
      </c>
      <c r="B365" s="31">
        <v>140</v>
      </c>
      <c r="C365" s="31">
        <v>30</v>
      </c>
      <c r="D365" s="31" t="str">
        <f t="shared" si="5"/>
        <v>140_30</v>
      </c>
      <c r="E365" s="31">
        <v>395</v>
      </c>
      <c r="F365" s="4">
        <v>0.39300000000000002</v>
      </c>
    </row>
    <row r="366" spans="1:6" x14ac:dyDescent="0.25">
      <c r="A366" s="31" t="s">
        <v>4153</v>
      </c>
      <c r="B366" s="31">
        <v>140</v>
      </c>
      <c r="C366" s="31">
        <v>33</v>
      </c>
      <c r="D366" s="31" t="str">
        <f t="shared" si="5"/>
        <v>140_33</v>
      </c>
      <c r="E366" s="31">
        <v>239</v>
      </c>
      <c r="F366" s="4">
        <v>0.36</v>
      </c>
    </row>
    <row r="367" spans="1:6" x14ac:dyDescent="0.25">
      <c r="A367" s="31" t="s">
        <v>4155</v>
      </c>
      <c r="B367" s="31">
        <v>140</v>
      </c>
      <c r="C367" s="31">
        <v>35</v>
      </c>
      <c r="D367" s="31" t="str">
        <f t="shared" si="5"/>
        <v>140_35</v>
      </c>
      <c r="E367" s="31">
        <v>234</v>
      </c>
      <c r="F367" s="4">
        <v>0.54300000000000004</v>
      </c>
    </row>
    <row r="368" spans="1:6" x14ac:dyDescent="0.25">
      <c r="A368" s="31" t="s">
        <v>4079</v>
      </c>
      <c r="B368" s="31">
        <v>140</v>
      </c>
      <c r="C368" s="31">
        <v>4</v>
      </c>
      <c r="D368" s="31" t="str">
        <f t="shared" si="5"/>
        <v>140_4</v>
      </c>
      <c r="E368" s="31">
        <v>280</v>
      </c>
      <c r="F368" s="4">
        <v>9.4E-2</v>
      </c>
    </row>
    <row r="369" spans="1:6" x14ac:dyDescent="0.25">
      <c r="A369" s="31" t="s">
        <v>4080</v>
      </c>
      <c r="B369" s="31">
        <v>140</v>
      </c>
      <c r="C369" s="31">
        <v>5</v>
      </c>
      <c r="D369" s="31" t="str">
        <f t="shared" si="5"/>
        <v>140_5</v>
      </c>
      <c r="E369" s="31">
        <v>330</v>
      </c>
      <c r="F369" s="4">
        <v>0.154</v>
      </c>
    </row>
    <row r="370" spans="1:6" x14ac:dyDescent="0.25">
      <c r="A370" s="31" t="s">
        <v>4083</v>
      </c>
      <c r="B370" s="31">
        <v>140</v>
      </c>
      <c r="C370" s="31">
        <v>8</v>
      </c>
      <c r="D370" s="31" t="str">
        <f t="shared" si="5"/>
        <v>140_8</v>
      </c>
      <c r="E370" s="31">
        <v>613</v>
      </c>
      <c r="F370" s="4">
        <v>0.161</v>
      </c>
    </row>
    <row r="371" spans="1:6" x14ac:dyDescent="0.25">
      <c r="A371" s="31" t="s">
        <v>4084</v>
      </c>
      <c r="B371" s="31">
        <v>140</v>
      </c>
      <c r="C371" s="31">
        <v>9</v>
      </c>
      <c r="D371" s="31" t="str">
        <f t="shared" si="5"/>
        <v>140_9</v>
      </c>
      <c r="E371" s="31">
        <v>376</v>
      </c>
      <c r="F371" s="4">
        <v>0.20599999999999999</v>
      </c>
    </row>
    <row r="372" spans="1:6" x14ac:dyDescent="0.25">
      <c r="A372" s="31" t="s">
        <v>4085</v>
      </c>
      <c r="B372" s="31">
        <v>143</v>
      </c>
      <c r="C372" s="31">
        <v>1</v>
      </c>
      <c r="D372" s="31" t="str">
        <f t="shared" si="5"/>
        <v>143_1</v>
      </c>
      <c r="E372" s="31">
        <v>4776</v>
      </c>
      <c r="F372" s="4">
        <v>0.85199999999999998</v>
      </c>
    </row>
    <row r="373" spans="1:6" x14ac:dyDescent="0.25">
      <c r="A373" s="31" t="s">
        <v>4085</v>
      </c>
      <c r="B373" s="31">
        <v>145</v>
      </c>
      <c r="C373" s="31">
        <v>1</v>
      </c>
      <c r="D373" s="31" t="str">
        <f t="shared" si="5"/>
        <v>145_1</v>
      </c>
      <c r="E373" s="31">
        <v>402</v>
      </c>
      <c r="F373" s="4">
        <v>0.17199999999999999</v>
      </c>
    </row>
    <row r="374" spans="1:6" x14ac:dyDescent="0.25">
      <c r="A374" s="31" t="s">
        <v>4088</v>
      </c>
      <c r="B374" s="31">
        <v>145</v>
      </c>
      <c r="C374" s="31">
        <v>2</v>
      </c>
      <c r="D374" s="31" t="str">
        <f t="shared" si="5"/>
        <v>145_2</v>
      </c>
      <c r="E374" s="31">
        <v>556</v>
      </c>
      <c r="F374" s="4">
        <v>0.191</v>
      </c>
    </row>
    <row r="375" spans="1:6" x14ac:dyDescent="0.25">
      <c r="A375" s="31" t="s">
        <v>4079</v>
      </c>
      <c r="B375" s="31">
        <v>145</v>
      </c>
      <c r="C375" s="31">
        <v>4</v>
      </c>
      <c r="D375" s="31" t="str">
        <f t="shared" si="5"/>
        <v>145_4</v>
      </c>
      <c r="E375" s="31">
        <v>2860</v>
      </c>
      <c r="F375" s="4">
        <v>0.38</v>
      </c>
    </row>
    <row r="376" spans="1:6" x14ac:dyDescent="0.25">
      <c r="A376" s="31" t="s">
        <v>4085</v>
      </c>
      <c r="B376" s="31">
        <v>146</v>
      </c>
      <c r="C376" s="31">
        <v>1</v>
      </c>
      <c r="D376" s="31" t="str">
        <f t="shared" si="5"/>
        <v>146_1</v>
      </c>
      <c r="E376" s="31">
        <v>461</v>
      </c>
      <c r="F376" s="4">
        <v>0.22600000000000001</v>
      </c>
    </row>
    <row r="377" spans="1:6" x14ac:dyDescent="0.25">
      <c r="A377" s="31" t="s">
        <v>4088</v>
      </c>
      <c r="B377" s="31">
        <v>146</v>
      </c>
      <c r="C377" s="31">
        <v>2</v>
      </c>
      <c r="D377" s="31" t="str">
        <f t="shared" si="5"/>
        <v>146_2</v>
      </c>
      <c r="E377" s="31">
        <v>401</v>
      </c>
      <c r="F377" s="4">
        <v>0.27</v>
      </c>
    </row>
    <row r="378" spans="1:6" x14ac:dyDescent="0.25">
      <c r="A378" s="31" t="s">
        <v>4078</v>
      </c>
      <c r="B378" s="31">
        <v>146</v>
      </c>
      <c r="C378" s="31">
        <v>3</v>
      </c>
      <c r="D378" s="31" t="str">
        <f t="shared" si="5"/>
        <v>146_3</v>
      </c>
      <c r="E378" s="31">
        <v>344</v>
      </c>
      <c r="F378" s="4">
        <v>0.27500000000000002</v>
      </c>
    </row>
    <row r="379" spans="1:6" x14ac:dyDescent="0.25">
      <c r="A379" s="31" t="s">
        <v>4085</v>
      </c>
      <c r="B379" s="31">
        <v>148</v>
      </c>
      <c r="C379" s="31">
        <v>1</v>
      </c>
      <c r="D379" s="31" t="str">
        <f t="shared" si="5"/>
        <v>148_1</v>
      </c>
      <c r="E379" s="31">
        <v>1435</v>
      </c>
      <c r="F379" s="4">
        <v>0.30399999999999999</v>
      </c>
    </row>
    <row r="380" spans="1:6" x14ac:dyDescent="0.25">
      <c r="A380" s="31" t="s">
        <v>4078</v>
      </c>
      <c r="B380" s="31">
        <v>148</v>
      </c>
      <c r="C380" s="31">
        <v>3</v>
      </c>
      <c r="D380" s="31" t="str">
        <f t="shared" si="5"/>
        <v>148_3</v>
      </c>
      <c r="E380" s="31">
        <v>1636</v>
      </c>
      <c r="F380" s="4">
        <v>0.314</v>
      </c>
    </row>
    <row r="381" spans="1:6" x14ac:dyDescent="0.25">
      <c r="A381" s="31" t="s">
        <v>4079</v>
      </c>
      <c r="B381" s="31">
        <v>148</v>
      </c>
      <c r="C381" s="31">
        <v>4</v>
      </c>
      <c r="D381" s="31" t="str">
        <f t="shared" si="5"/>
        <v>148_4</v>
      </c>
      <c r="E381" s="31">
        <v>767</v>
      </c>
      <c r="F381" s="4">
        <v>0.313</v>
      </c>
    </row>
    <row r="382" spans="1:6" x14ac:dyDescent="0.25">
      <c r="A382" s="31" t="s">
        <v>4080</v>
      </c>
      <c r="B382" s="31">
        <v>148</v>
      </c>
      <c r="C382" s="31">
        <v>5</v>
      </c>
      <c r="D382" s="31" t="str">
        <f t="shared" si="5"/>
        <v>148_5</v>
      </c>
      <c r="E382" s="31">
        <v>497</v>
      </c>
      <c r="F382" s="4">
        <v>0.34200000000000003</v>
      </c>
    </row>
    <row r="383" spans="1:6" x14ac:dyDescent="0.25">
      <c r="A383" s="31" t="s">
        <v>4081</v>
      </c>
      <c r="B383" s="31">
        <v>148</v>
      </c>
      <c r="C383" s="31">
        <v>6</v>
      </c>
      <c r="D383" s="31" t="str">
        <f t="shared" si="5"/>
        <v>148_6</v>
      </c>
      <c r="E383" s="31">
        <v>975</v>
      </c>
      <c r="F383" s="4">
        <v>0.501</v>
      </c>
    </row>
    <row r="384" spans="1:6" x14ac:dyDescent="0.25">
      <c r="A384" s="31" t="s">
        <v>4085</v>
      </c>
      <c r="B384" s="31">
        <v>151</v>
      </c>
      <c r="C384" s="31">
        <v>1</v>
      </c>
      <c r="D384" s="31" t="str">
        <f t="shared" si="5"/>
        <v>151_1</v>
      </c>
      <c r="E384" s="31">
        <v>209</v>
      </c>
      <c r="F384" s="4">
        <v>0.35499999999999998</v>
      </c>
    </row>
    <row r="385" spans="1:6" x14ac:dyDescent="0.25">
      <c r="A385" s="31" t="s">
        <v>4088</v>
      </c>
      <c r="B385" s="31">
        <v>151</v>
      </c>
      <c r="C385" s="31">
        <v>2</v>
      </c>
      <c r="D385" s="31" t="str">
        <f t="shared" si="5"/>
        <v>151_2</v>
      </c>
      <c r="E385" s="31">
        <v>595</v>
      </c>
      <c r="F385" s="4">
        <v>0.42799999999999999</v>
      </c>
    </row>
    <row r="386" spans="1:6" x14ac:dyDescent="0.25">
      <c r="A386" s="31" t="s">
        <v>4085</v>
      </c>
      <c r="B386" s="31">
        <v>152</v>
      </c>
      <c r="C386" s="31">
        <v>1</v>
      </c>
      <c r="D386" s="31" t="str">
        <f t="shared" si="5"/>
        <v>152_1</v>
      </c>
      <c r="E386" s="31">
        <v>622</v>
      </c>
      <c r="F386" s="4">
        <v>0.151</v>
      </c>
    </row>
    <row r="387" spans="1:6" x14ac:dyDescent="0.25">
      <c r="A387" s="31" t="s">
        <v>4085</v>
      </c>
      <c r="B387" s="31">
        <v>162</v>
      </c>
      <c r="C387" s="31">
        <v>1</v>
      </c>
      <c r="D387" s="31" t="str">
        <f t="shared" ref="D387:D450" si="6">CONCATENATE(B387,"_",C387)</f>
        <v>162_1</v>
      </c>
      <c r="E387" s="31">
        <v>428</v>
      </c>
      <c r="F387" s="4">
        <v>0.27600000000000002</v>
      </c>
    </row>
    <row r="388" spans="1:6" x14ac:dyDescent="0.25">
      <c r="A388" s="31" t="s">
        <v>4078</v>
      </c>
      <c r="B388" s="31">
        <v>162</v>
      </c>
      <c r="C388" s="31">
        <v>3</v>
      </c>
      <c r="D388" s="31" t="str">
        <f t="shared" si="6"/>
        <v>162_3</v>
      </c>
      <c r="E388" s="31">
        <v>1312</v>
      </c>
      <c r="F388" s="4">
        <v>0.76</v>
      </c>
    </row>
    <row r="389" spans="1:6" x14ac:dyDescent="0.25">
      <c r="A389" s="31" t="s">
        <v>4079</v>
      </c>
      <c r="B389" s="31">
        <v>162</v>
      </c>
      <c r="C389" s="31">
        <v>4</v>
      </c>
      <c r="D389" s="31" t="str">
        <f t="shared" si="6"/>
        <v>162_4</v>
      </c>
      <c r="E389" s="31">
        <v>1051</v>
      </c>
      <c r="F389" s="4">
        <v>0.72</v>
      </c>
    </row>
    <row r="390" spans="1:6" x14ac:dyDescent="0.25">
      <c r="A390" s="31" t="s">
        <v>4080</v>
      </c>
      <c r="B390" s="31">
        <v>162</v>
      </c>
      <c r="C390" s="31">
        <v>5</v>
      </c>
      <c r="D390" s="31" t="str">
        <f t="shared" si="6"/>
        <v>162_5</v>
      </c>
      <c r="E390" s="31">
        <v>1097</v>
      </c>
      <c r="F390" s="4">
        <v>0.70199999999999996</v>
      </c>
    </row>
    <row r="391" spans="1:6" x14ac:dyDescent="0.25">
      <c r="A391" s="31" t="s">
        <v>4085</v>
      </c>
      <c r="B391" s="31">
        <v>164</v>
      </c>
      <c r="C391" s="31">
        <v>1</v>
      </c>
      <c r="D391" s="31" t="str">
        <f t="shared" si="6"/>
        <v>164_1</v>
      </c>
      <c r="E391" s="31">
        <v>450</v>
      </c>
      <c r="F391" s="4">
        <v>0.26800000000000002</v>
      </c>
    </row>
    <row r="392" spans="1:6" x14ac:dyDescent="0.25">
      <c r="A392" s="31" t="s">
        <v>4078</v>
      </c>
      <c r="B392" s="31">
        <v>164</v>
      </c>
      <c r="C392" s="31">
        <v>3</v>
      </c>
      <c r="D392" s="31" t="str">
        <f t="shared" si="6"/>
        <v>164_3</v>
      </c>
      <c r="E392" s="31">
        <v>97</v>
      </c>
      <c r="F392" s="4">
        <v>9.2999999999999999E-2</v>
      </c>
    </row>
    <row r="393" spans="1:6" x14ac:dyDescent="0.25">
      <c r="A393" s="31" t="s">
        <v>4079</v>
      </c>
      <c r="B393" s="31">
        <v>164</v>
      </c>
      <c r="C393" s="31">
        <v>4</v>
      </c>
      <c r="D393" s="31" t="str">
        <f t="shared" si="6"/>
        <v>164_4</v>
      </c>
      <c r="E393" s="31">
        <v>226</v>
      </c>
      <c r="F393" s="4">
        <v>0.10100000000000001</v>
      </c>
    </row>
    <row r="394" spans="1:6" x14ac:dyDescent="0.25">
      <c r="A394" s="31" t="s">
        <v>4085</v>
      </c>
      <c r="B394" s="31">
        <v>167</v>
      </c>
      <c r="C394" s="31">
        <v>1</v>
      </c>
      <c r="D394" s="31" t="str">
        <f t="shared" si="6"/>
        <v>167_1</v>
      </c>
      <c r="E394" s="31">
        <v>1835</v>
      </c>
      <c r="F394" s="4">
        <v>0.36399999999999999</v>
      </c>
    </row>
    <row r="395" spans="1:6" x14ac:dyDescent="0.25">
      <c r="A395" s="31" t="s">
        <v>4072</v>
      </c>
      <c r="B395" s="31">
        <v>167</v>
      </c>
      <c r="C395" s="31">
        <v>11</v>
      </c>
      <c r="D395" s="31" t="str">
        <f t="shared" si="6"/>
        <v>167_11</v>
      </c>
      <c r="E395" s="31">
        <v>836</v>
      </c>
      <c r="F395" s="4">
        <v>0.74099999999999999</v>
      </c>
    </row>
    <row r="396" spans="1:6" x14ac:dyDescent="0.25">
      <c r="A396" s="31" t="s">
        <v>4073</v>
      </c>
      <c r="B396" s="31">
        <v>167</v>
      </c>
      <c r="C396" s="31">
        <v>12</v>
      </c>
      <c r="D396" s="31" t="str">
        <f t="shared" si="6"/>
        <v>167_12</v>
      </c>
      <c r="E396" s="31">
        <v>687</v>
      </c>
      <c r="F396" s="4">
        <v>0.76400000000000001</v>
      </c>
    </row>
    <row r="397" spans="1:6" x14ac:dyDescent="0.25">
      <c r="A397" s="31" t="s">
        <v>4074</v>
      </c>
      <c r="B397" s="31">
        <v>167</v>
      </c>
      <c r="C397" s="31">
        <v>13</v>
      </c>
      <c r="D397" s="31" t="str">
        <f t="shared" si="6"/>
        <v>167_13</v>
      </c>
      <c r="E397" s="31">
        <v>685</v>
      </c>
      <c r="F397" s="4">
        <v>0.76200000000000001</v>
      </c>
    </row>
    <row r="398" spans="1:6" x14ac:dyDescent="0.25">
      <c r="A398" s="31" t="s">
        <v>4076</v>
      </c>
      <c r="B398" s="31">
        <v>167</v>
      </c>
      <c r="C398" s="31">
        <v>15</v>
      </c>
      <c r="D398" s="31" t="str">
        <f t="shared" si="6"/>
        <v>167_15</v>
      </c>
      <c r="E398" s="31">
        <v>881</v>
      </c>
      <c r="F398" s="4">
        <v>0.80100000000000005</v>
      </c>
    </row>
    <row r="399" spans="1:6" x14ac:dyDescent="0.25">
      <c r="A399" s="31" t="s">
        <v>4088</v>
      </c>
      <c r="B399" s="31">
        <v>167</v>
      </c>
      <c r="C399" s="31">
        <v>2</v>
      </c>
      <c r="D399" s="31" t="str">
        <f t="shared" si="6"/>
        <v>167_2</v>
      </c>
      <c r="E399" s="31">
        <v>415</v>
      </c>
      <c r="F399" s="4">
        <v>0.112</v>
      </c>
    </row>
    <row r="400" spans="1:6" x14ac:dyDescent="0.25">
      <c r="A400" s="31" t="s">
        <v>4079</v>
      </c>
      <c r="B400" s="31">
        <v>167</v>
      </c>
      <c r="C400" s="31">
        <v>4</v>
      </c>
      <c r="D400" s="31" t="str">
        <f t="shared" si="6"/>
        <v>167_4</v>
      </c>
      <c r="E400" s="31">
        <v>265</v>
      </c>
      <c r="F400" s="4">
        <v>0.10100000000000001</v>
      </c>
    </row>
    <row r="401" spans="1:6" x14ac:dyDescent="0.25">
      <c r="A401" s="31" t="s">
        <v>4080</v>
      </c>
      <c r="B401" s="31">
        <v>167</v>
      </c>
      <c r="C401" s="31">
        <v>5</v>
      </c>
      <c r="D401" s="31" t="str">
        <f t="shared" si="6"/>
        <v>167_5</v>
      </c>
      <c r="E401" s="31">
        <v>109</v>
      </c>
      <c r="F401" s="4">
        <v>9.4E-2</v>
      </c>
    </row>
    <row r="402" spans="1:6" x14ac:dyDescent="0.25">
      <c r="A402" s="31" t="s">
        <v>4081</v>
      </c>
      <c r="B402" s="31">
        <v>167</v>
      </c>
      <c r="C402" s="31">
        <v>6</v>
      </c>
      <c r="D402" s="31" t="str">
        <f t="shared" si="6"/>
        <v>167_6</v>
      </c>
      <c r="E402" s="31">
        <v>308</v>
      </c>
      <c r="F402" s="4">
        <v>0.20499999999999999</v>
      </c>
    </row>
    <row r="403" spans="1:6" x14ac:dyDescent="0.25">
      <c r="A403" s="31" t="s">
        <v>4082</v>
      </c>
      <c r="B403" s="31">
        <v>167</v>
      </c>
      <c r="C403" s="31">
        <v>7</v>
      </c>
      <c r="D403" s="31" t="str">
        <f t="shared" si="6"/>
        <v>167_7</v>
      </c>
      <c r="E403" s="31">
        <v>250</v>
      </c>
      <c r="F403" s="4">
        <v>0.21</v>
      </c>
    </row>
    <row r="404" spans="1:6" x14ac:dyDescent="0.25">
      <c r="A404" s="31" t="s">
        <v>4083</v>
      </c>
      <c r="B404" s="31">
        <v>167</v>
      </c>
      <c r="C404" s="31">
        <v>8</v>
      </c>
      <c r="D404" s="31" t="str">
        <f t="shared" si="6"/>
        <v>167_8</v>
      </c>
      <c r="E404" s="31">
        <v>147</v>
      </c>
      <c r="F404" s="4">
        <v>0.26500000000000001</v>
      </c>
    </row>
    <row r="405" spans="1:6" x14ac:dyDescent="0.25">
      <c r="A405" s="31" t="s">
        <v>4084</v>
      </c>
      <c r="B405" s="31">
        <v>167</v>
      </c>
      <c r="C405" s="31">
        <v>9</v>
      </c>
      <c r="D405" s="31" t="str">
        <f t="shared" si="6"/>
        <v>167_9</v>
      </c>
      <c r="E405" s="31">
        <v>983</v>
      </c>
      <c r="F405" s="4">
        <v>0.877</v>
      </c>
    </row>
    <row r="406" spans="1:6" x14ac:dyDescent="0.25">
      <c r="A406" s="31" t="s">
        <v>4071</v>
      </c>
      <c r="B406" s="31">
        <v>170</v>
      </c>
      <c r="C406" s="31">
        <v>10</v>
      </c>
      <c r="D406" s="31" t="str">
        <f t="shared" si="6"/>
        <v>170_10</v>
      </c>
      <c r="E406" s="31">
        <v>467</v>
      </c>
      <c r="F406" s="4">
        <v>0.28000000000000003</v>
      </c>
    </row>
    <row r="407" spans="1:6" x14ac:dyDescent="0.25">
      <c r="A407" s="31" t="s">
        <v>4072</v>
      </c>
      <c r="B407" s="31">
        <v>170</v>
      </c>
      <c r="C407" s="31">
        <v>11</v>
      </c>
      <c r="D407" s="31" t="str">
        <f t="shared" si="6"/>
        <v>170_11</v>
      </c>
      <c r="E407" s="31">
        <v>555</v>
      </c>
      <c r="F407" s="4">
        <v>0.29299999999999998</v>
      </c>
    </row>
    <row r="408" spans="1:6" x14ac:dyDescent="0.25">
      <c r="A408" s="31" t="s">
        <v>4074</v>
      </c>
      <c r="B408" s="31">
        <v>170</v>
      </c>
      <c r="C408" s="31">
        <v>13</v>
      </c>
      <c r="D408" s="31" t="str">
        <f t="shared" si="6"/>
        <v>170_13</v>
      </c>
      <c r="E408" s="31">
        <v>22</v>
      </c>
      <c r="F408" s="4">
        <v>0.26500000000000001</v>
      </c>
    </row>
    <row r="409" spans="1:6" x14ac:dyDescent="0.25">
      <c r="A409" s="31" t="s">
        <v>4076</v>
      </c>
      <c r="B409" s="31">
        <v>170</v>
      </c>
      <c r="C409" s="31">
        <v>15</v>
      </c>
      <c r="D409" s="31" t="str">
        <f t="shared" si="6"/>
        <v>170_15</v>
      </c>
      <c r="E409" s="31">
        <v>5</v>
      </c>
      <c r="F409" s="4">
        <v>0.19500000000000001</v>
      </c>
    </row>
    <row r="410" spans="1:6" x14ac:dyDescent="0.25">
      <c r="A410" s="31" t="s">
        <v>4077</v>
      </c>
      <c r="B410" s="31">
        <v>170</v>
      </c>
      <c r="C410" s="31">
        <v>16</v>
      </c>
      <c r="D410" s="31" t="str">
        <f t="shared" si="6"/>
        <v>170_16</v>
      </c>
      <c r="E410" s="31">
        <v>2694</v>
      </c>
      <c r="F410" s="4">
        <v>0.80500000000000005</v>
      </c>
    </row>
    <row r="411" spans="1:6" x14ac:dyDescent="0.25">
      <c r="A411" s="31" t="s">
        <v>4086</v>
      </c>
      <c r="B411" s="31">
        <v>170</v>
      </c>
      <c r="C411" s="31">
        <v>17</v>
      </c>
      <c r="D411" s="31" t="str">
        <f t="shared" si="6"/>
        <v>170_17</v>
      </c>
    </row>
    <row r="412" spans="1:6" x14ac:dyDescent="0.25">
      <c r="A412" s="31" t="s">
        <v>4087</v>
      </c>
      <c r="B412" s="31">
        <v>170</v>
      </c>
      <c r="C412" s="31">
        <v>18</v>
      </c>
      <c r="D412" s="31" t="str">
        <f t="shared" si="6"/>
        <v>170_18</v>
      </c>
    </row>
    <row r="413" spans="1:6" x14ac:dyDescent="0.25">
      <c r="A413" s="31" t="s">
        <v>4136</v>
      </c>
      <c r="B413" s="31">
        <v>170</v>
      </c>
      <c r="C413" s="31">
        <v>19</v>
      </c>
      <c r="D413" s="31" t="str">
        <f t="shared" si="6"/>
        <v>170_19</v>
      </c>
      <c r="E413" s="31">
        <v>545</v>
      </c>
      <c r="F413" s="4">
        <v>0.84699999999999998</v>
      </c>
    </row>
    <row r="414" spans="1:6" x14ac:dyDescent="0.25">
      <c r="A414" s="31" t="s">
        <v>4089</v>
      </c>
      <c r="B414" s="31">
        <v>170</v>
      </c>
      <c r="C414" s="31">
        <v>20</v>
      </c>
      <c r="D414" s="31" t="str">
        <f t="shared" si="6"/>
        <v>170_20</v>
      </c>
      <c r="E414" s="31">
        <v>553</v>
      </c>
      <c r="F414" s="4">
        <v>0.94799999999999995</v>
      </c>
    </row>
    <row r="415" spans="1:6" x14ac:dyDescent="0.25">
      <c r="A415" s="31" t="s">
        <v>4090</v>
      </c>
      <c r="B415" s="31">
        <v>170</v>
      </c>
      <c r="C415" s="31">
        <v>21</v>
      </c>
      <c r="D415" s="31" t="str">
        <f t="shared" si="6"/>
        <v>170_21</v>
      </c>
      <c r="E415" s="31">
        <v>1183</v>
      </c>
      <c r="F415" s="4">
        <v>0.98199999999999998</v>
      </c>
    </row>
    <row r="416" spans="1:6" x14ac:dyDescent="0.25">
      <c r="A416" s="31" t="s">
        <v>4078</v>
      </c>
      <c r="B416" s="31">
        <v>170</v>
      </c>
      <c r="C416" s="31">
        <v>3</v>
      </c>
      <c r="D416" s="31" t="str">
        <f t="shared" si="6"/>
        <v>170_3</v>
      </c>
      <c r="E416" s="31">
        <v>526</v>
      </c>
      <c r="F416" s="4">
        <v>0.183</v>
      </c>
    </row>
    <row r="417" spans="1:6" x14ac:dyDescent="0.25">
      <c r="A417" s="31" t="s">
        <v>4080</v>
      </c>
      <c r="B417" s="31">
        <v>170</v>
      </c>
      <c r="C417" s="31">
        <v>5</v>
      </c>
      <c r="D417" s="31" t="str">
        <f t="shared" si="6"/>
        <v>170_5</v>
      </c>
      <c r="E417" s="31">
        <v>59</v>
      </c>
      <c r="F417" s="4">
        <v>0.14399999999999999</v>
      </c>
    </row>
    <row r="418" spans="1:6" x14ac:dyDescent="0.25">
      <c r="A418" s="31" t="s">
        <v>4081</v>
      </c>
      <c r="B418" s="31">
        <v>170</v>
      </c>
      <c r="C418" s="31">
        <v>6</v>
      </c>
      <c r="D418" s="31" t="str">
        <f t="shared" si="6"/>
        <v>170_6</v>
      </c>
      <c r="E418" s="31">
        <v>329</v>
      </c>
      <c r="F418" s="4">
        <v>0.26</v>
      </c>
    </row>
    <row r="419" spans="1:6" x14ac:dyDescent="0.25">
      <c r="A419" s="31" t="s">
        <v>4082</v>
      </c>
      <c r="B419" s="31">
        <v>170</v>
      </c>
      <c r="C419" s="31">
        <v>7</v>
      </c>
      <c r="D419" s="31" t="str">
        <f t="shared" si="6"/>
        <v>170_7</v>
      </c>
      <c r="E419" s="31">
        <v>158</v>
      </c>
      <c r="F419" s="4">
        <v>0.19600000000000001</v>
      </c>
    </row>
    <row r="420" spans="1:6" x14ac:dyDescent="0.25">
      <c r="A420" s="31" t="s">
        <v>4083</v>
      </c>
      <c r="B420" s="31">
        <v>170</v>
      </c>
      <c r="C420" s="31">
        <v>8</v>
      </c>
      <c r="D420" s="31" t="str">
        <f t="shared" si="6"/>
        <v>170_8</v>
      </c>
      <c r="E420" s="31">
        <v>694</v>
      </c>
      <c r="F420" s="4">
        <v>0.39100000000000001</v>
      </c>
    </row>
    <row r="421" spans="1:6" x14ac:dyDescent="0.25">
      <c r="A421" s="31" t="s">
        <v>4084</v>
      </c>
      <c r="B421" s="31">
        <v>170</v>
      </c>
      <c r="C421" s="31">
        <v>9</v>
      </c>
      <c r="D421" s="31" t="str">
        <f t="shared" si="6"/>
        <v>170_9</v>
      </c>
      <c r="E421" s="31">
        <v>504</v>
      </c>
      <c r="F421" s="4">
        <v>0.26900000000000002</v>
      </c>
    </row>
    <row r="422" spans="1:6" x14ac:dyDescent="0.25">
      <c r="A422" s="31" t="s">
        <v>4085</v>
      </c>
      <c r="B422" s="31">
        <v>172</v>
      </c>
      <c r="C422" s="31">
        <v>1</v>
      </c>
      <c r="D422" s="31" t="str">
        <f t="shared" si="6"/>
        <v>172_1</v>
      </c>
      <c r="E422" s="31">
        <v>259</v>
      </c>
      <c r="F422" s="4">
        <v>0.25600000000000001</v>
      </c>
    </row>
    <row r="423" spans="1:6" x14ac:dyDescent="0.25">
      <c r="A423" s="31" t="s">
        <v>4088</v>
      </c>
      <c r="B423" s="31">
        <v>172</v>
      </c>
      <c r="C423" s="31">
        <v>2</v>
      </c>
      <c r="D423" s="31" t="str">
        <f t="shared" si="6"/>
        <v>172_2</v>
      </c>
      <c r="E423" s="31">
        <v>87</v>
      </c>
      <c r="F423" s="4">
        <v>0.23100000000000001</v>
      </c>
    </row>
    <row r="424" spans="1:6" x14ac:dyDescent="0.25">
      <c r="A424" s="31" t="s">
        <v>4078</v>
      </c>
      <c r="B424" s="31">
        <v>172</v>
      </c>
      <c r="C424" s="31">
        <v>3</v>
      </c>
      <c r="D424" s="31" t="str">
        <f t="shared" si="6"/>
        <v>172_3</v>
      </c>
      <c r="E424" s="31">
        <v>49</v>
      </c>
      <c r="F424" s="4">
        <v>0.18</v>
      </c>
    </row>
    <row r="425" spans="1:6" x14ac:dyDescent="0.25">
      <c r="A425" s="31" t="s">
        <v>4079</v>
      </c>
      <c r="B425" s="31">
        <v>172</v>
      </c>
      <c r="C425" s="31">
        <v>4</v>
      </c>
      <c r="D425" s="31" t="str">
        <f t="shared" si="6"/>
        <v>172_4</v>
      </c>
      <c r="E425" s="31">
        <v>125</v>
      </c>
      <c r="F425" s="4">
        <v>0.35</v>
      </c>
    </row>
    <row r="426" spans="1:6" x14ac:dyDescent="0.25">
      <c r="A426" s="31" t="s">
        <v>4080</v>
      </c>
      <c r="B426" s="31">
        <v>172</v>
      </c>
      <c r="C426" s="31">
        <v>5</v>
      </c>
      <c r="D426" s="31" t="str">
        <f t="shared" si="6"/>
        <v>172_5</v>
      </c>
      <c r="E426" s="31">
        <v>94</v>
      </c>
      <c r="F426" s="4">
        <v>0.28999999999999998</v>
      </c>
    </row>
    <row r="427" spans="1:6" x14ac:dyDescent="0.25">
      <c r="A427" s="31" t="s">
        <v>4085</v>
      </c>
      <c r="B427" s="31">
        <v>174</v>
      </c>
      <c r="C427" s="31">
        <v>1</v>
      </c>
      <c r="D427" s="31" t="str">
        <f t="shared" si="6"/>
        <v>174_1</v>
      </c>
      <c r="E427" s="31">
        <v>879</v>
      </c>
      <c r="F427" s="4">
        <v>0.624</v>
      </c>
    </row>
    <row r="428" spans="1:6" x14ac:dyDescent="0.25">
      <c r="A428" s="31" t="s">
        <v>4078</v>
      </c>
      <c r="B428" s="31">
        <v>174</v>
      </c>
      <c r="C428" s="31">
        <v>3</v>
      </c>
      <c r="D428" s="31" t="str">
        <f t="shared" si="6"/>
        <v>174_3</v>
      </c>
      <c r="E428" s="31">
        <v>20</v>
      </c>
      <c r="F428" s="4">
        <v>0.32500000000000001</v>
      </c>
    </row>
    <row r="429" spans="1:6" x14ac:dyDescent="0.25">
      <c r="A429" s="31" t="s">
        <v>4079</v>
      </c>
      <c r="B429" s="31">
        <v>174</v>
      </c>
      <c r="C429" s="31">
        <v>4</v>
      </c>
      <c r="D429" s="31" t="str">
        <f t="shared" si="6"/>
        <v>174_4</v>
      </c>
      <c r="E429" s="31">
        <v>116</v>
      </c>
      <c r="F429" s="4">
        <v>0.38900000000000001</v>
      </c>
    </row>
    <row r="430" spans="1:6" x14ac:dyDescent="0.25">
      <c r="A430" s="31" t="s">
        <v>4080</v>
      </c>
      <c r="B430" s="31">
        <v>174</v>
      </c>
      <c r="C430" s="31">
        <v>5</v>
      </c>
      <c r="D430" s="31" t="str">
        <f t="shared" si="6"/>
        <v>174_5</v>
      </c>
      <c r="E430" s="31">
        <v>133</v>
      </c>
      <c r="F430" s="4">
        <v>0.96799999999999997</v>
      </c>
    </row>
    <row r="431" spans="1:6" x14ac:dyDescent="0.25">
      <c r="A431" s="31" t="s">
        <v>4085</v>
      </c>
      <c r="B431" s="31">
        <v>176</v>
      </c>
      <c r="C431" s="31">
        <v>1</v>
      </c>
      <c r="D431" s="31" t="str">
        <f t="shared" si="6"/>
        <v>176_1</v>
      </c>
      <c r="E431" s="31">
        <v>154</v>
      </c>
      <c r="F431" s="4">
        <v>0.33700000000000002</v>
      </c>
    </row>
    <row r="432" spans="1:6" x14ac:dyDescent="0.25">
      <c r="A432" s="31" t="s">
        <v>4088</v>
      </c>
      <c r="B432" s="31">
        <v>176</v>
      </c>
      <c r="C432" s="31">
        <v>2</v>
      </c>
      <c r="D432" s="31" t="str">
        <f t="shared" si="6"/>
        <v>176_2</v>
      </c>
      <c r="E432" s="31">
        <v>565</v>
      </c>
      <c r="F432" s="4">
        <v>0.48</v>
      </c>
    </row>
    <row r="433" spans="1:6" x14ac:dyDescent="0.25">
      <c r="A433" s="31" t="s">
        <v>4078</v>
      </c>
      <c r="B433" s="31">
        <v>176</v>
      </c>
      <c r="C433" s="31">
        <v>3</v>
      </c>
      <c r="D433" s="31" t="str">
        <f t="shared" si="6"/>
        <v>176_3</v>
      </c>
      <c r="E433" s="31">
        <v>1408</v>
      </c>
      <c r="F433" s="4">
        <v>0.98299999999999998</v>
      </c>
    </row>
    <row r="434" spans="1:6" x14ac:dyDescent="0.25">
      <c r="A434" s="31" t="s">
        <v>4079</v>
      </c>
      <c r="B434" s="31">
        <v>176</v>
      </c>
      <c r="C434" s="31">
        <v>4</v>
      </c>
      <c r="D434" s="31" t="str">
        <f t="shared" si="6"/>
        <v>176_4</v>
      </c>
      <c r="E434" s="31">
        <v>1389</v>
      </c>
      <c r="F434" s="4">
        <v>0.997</v>
      </c>
    </row>
    <row r="435" spans="1:6" x14ac:dyDescent="0.25">
      <c r="A435" s="31" t="s">
        <v>4085</v>
      </c>
      <c r="B435" s="31">
        <v>178</v>
      </c>
      <c r="C435" s="31">
        <v>1</v>
      </c>
      <c r="D435" s="31" t="str">
        <f t="shared" si="6"/>
        <v>178_1</v>
      </c>
      <c r="E435" s="31">
        <v>212</v>
      </c>
      <c r="F435" s="4">
        <v>0.80900000000000005</v>
      </c>
    </row>
    <row r="436" spans="1:6" x14ac:dyDescent="0.25">
      <c r="A436" s="31" t="s">
        <v>4071</v>
      </c>
      <c r="B436" s="31">
        <v>186</v>
      </c>
      <c r="C436" s="31">
        <v>10</v>
      </c>
      <c r="D436" s="31" t="str">
        <f t="shared" si="6"/>
        <v>186_10</v>
      </c>
      <c r="E436" s="31">
        <v>966</v>
      </c>
      <c r="F436" s="4">
        <v>0.60899999999999999</v>
      </c>
    </row>
    <row r="437" spans="1:6" x14ac:dyDescent="0.25">
      <c r="A437" s="31" t="s">
        <v>4073</v>
      </c>
      <c r="B437" s="31">
        <v>186</v>
      </c>
      <c r="C437" s="31">
        <v>12</v>
      </c>
      <c r="D437" s="31" t="str">
        <f t="shared" si="6"/>
        <v>186_12</v>
      </c>
      <c r="E437" s="31">
        <v>502</v>
      </c>
      <c r="F437" s="4">
        <v>0.39700000000000002</v>
      </c>
    </row>
    <row r="438" spans="1:6" x14ac:dyDescent="0.25">
      <c r="A438" s="31" t="s">
        <v>4075</v>
      </c>
      <c r="B438" s="31">
        <v>186</v>
      </c>
      <c r="C438" s="31">
        <v>14</v>
      </c>
      <c r="D438" s="31" t="str">
        <f t="shared" si="6"/>
        <v>186_14</v>
      </c>
      <c r="E438" s="31">
        <v>609</v>
      </c>
      <c r="F438" s="4">
        <v>0.41299999999999998</v>
      </c>
    </row>
    <row r="439" spans="1:6" x14ac:dyDescent="0.25">
      <c r="A439" s="31" t="s">
        <v>4076</v>
      </c>
      <c r="B439" s="31">
        <v>186</v>
      </c>
      <c r="C439" s="31">
        <v>15</v>
      </c>
      <c r="D439" s="31" t="str">
        <f t="shared" si="6"/>
        <v>186_15</v>
      </c>
      <c r="E439" s="31">
        <v>136</v>
      </c>
      <c r="F439" s="4">
        <v>0.41699999999999998</v>
      </c>
    </row>
    <row r="440" spans="1:6" x14ac:dyDescent="0.25">
      <c r="A440" s="31" t="s">
        <v>4084</v>
      </c>
      <c r="B440" s="31">
        <v>186</v>
      </c>
      <c r="C440" s="31">
        <v>9</v>
      </c>
      <c r="D440" s="31" t="str">
        <f t="shared" si="6"/>
        <v>186_9</v>
      </c>
      <c r="E440" s="31">
        <v>1362</v>
      </c>
      <c r="F440" s="4">
        <v>0.56100000000000005</v>
      </c>
    </row>
    <row r="441" spans="1:6" x14ac:dyDescent="0.25">
      <c r="A441" s="31" t="s">
        <v>4085</v>
      </c>
      <c r="B441" s="31">
        <v>213</v>
      </c>
      <c r="C441" s="31">
        <v>1</v>
      </c>
      <c r="D441" s="31" t="str">
        <f t="shared" si="6"/>
        <v>213_1</v>
      </c>
      <c r="E441" s="31">
        <v>1602</v>
      </c>
      <c r="F441" s="4">
        <v>0.753</v>
      </c>
    </row>
    <row r="442" spans="1:6" x14ac:dyDescent="0.25">
      <c r="A442" s="31" t="s">
        <v>4088</v>
      </c>
      <c r="B442" s="31">
        <v>213</v>
      </c>
      <c r="C442" s="31">
        <v>2</v>
      </c>
      <c r="D442" s="31" t="str">
        <f t="shared" si="6"/>
        <v>213_2</v>
      </c>
      <c r="E442" s="31">
        <v>89</v>
      </c>
      <c r="F442" s="4">
        <v>0.28000000000000003</v>
      </c>
    </row>
    <row r="443" spans="1:6" x14ac:dyDescent="0.25">
      <c r="A443" s="31" t="s">
        <v>4085</v>
      </c>
      <c r="B443" s="31">
        <v>232</v>
      </c>
      <c r="C443" s="31">
        <v>1</v>
      </c>
      <c r="D443" s="31" t="str">
        <f t="shared" si="6"/>
        <v>232_1</v>
      </c>
      <c r="E443" s="31">
        <v>40</v>
      </c>
      <c r="F443" s="4">
        <v>0.495</v>
      </c>
    </row>
    <row r="444" spans="1:6" x14ac:dyDescent="0.25">
      <c r="A444" s="31" t="s">
        <v>4085</v>
      </c>
      <c r="B444" s="31">
        <v>280</v>
      </c>
      <c r="C444" s="31">
        <v>1</v>
      </c>
      <c r="D444" s="31" t="str">
        <f t="shared" si="6"/>
        <v>280_1</v>
      </c>
      <c r="E444" s="31">
        <v>630</v>
      </c>
      <c r="F444" s="4">
        <v>0.42699999999999999</v>
      </c>
    </row>
    <row r="445" spans="1:6" x14ac:dyDescent="0.25">
      <c r="A445" s="31" t="s">
        <v>4088</v>
      </c>
      <c r="B445" s="31">
        <v>280</v>
      </c>
      <c r="C445" s="31">
        <v>2</v>
      </c>
      <c r="D445" s="31" t="str">
        <f t="shared" si="6"/>
        <v>280_2</v>
      </c>
      <c r="E445" s="31">
        <v>505</v>
      </c>
      <c r="F445" s="4">
        <v>0.42499999999999999</v>
      </c>
    </row>
    <row r="446" spans="1:6" x14ac:dyDescent="0.25">
      <c r="A446" s="31" t="s">
        <v>4078</v>
      </c>
      <c r="B446" s="31">
        <v>280</v>
      </c>
      <c r="C446" s="31">
        <v>3</v>
      </c>
      <c r="D446" s="31" t="str">
        <f t="shared" si="6"/>
        <v>280_3</v>
      </c>
      <c r="E446" s="31">
        <v>499</v>
      </c>
      <c r="F446" s="4">
        <v>0.51600000000000001</v>
      </c>
    </row>
    <row r="447" spans="1:6" x14ac:dyDescent="0.25">
      <c r="A447" s="31" t="s">
        <v>4079</v>
      </c>
      <c r="B447" s="31">
        <v>280</v>
      </c>
      <c r="C447" s="31">
        <v>4</v>
      </c>
      <c r="D447" s="31" t="str">
        <f t="shared" si="6"/>
        <v>280_4</v>
      </c>
      <c r="E447" s="31">
        <v>383</v>
      </c>
      <c r="F447" s="4">
        <v>0.755</v>
      </c>
    </row>
    <row r="448" spans="1:6" x14ac:dyDescent="0.25">
      <c r="A448" s="31" t="s">
        <v>4081</v>
      </c>
      <c r="B448" s="31">
        <v>282</v>
      </c>
      <c r="C448" s="31">
        <v>6</v>
      </c>
      <c r="D448" s="31" t="str">
        <f t="shared" si="6"/>
        <v>282_6</v>
      </c>
      <c r="E448" s="31">
        <v>40</v>
      </c>
      <c r="F448" s="4">
        <v>7.5999999999999998E-2</v>
      </c>
    </row>
    <row r="449" spans="1:6" x14ac:dyDescent="0.25">
      <c r="A449" s="31" t="s">
        <v>4082</v>
      </c>
      <c r="B449" s="31">
        <v>282</v>
      </c>
      <c r="C449" s="31">
        <v>7</v>
      </c>
      <c r="D449" s="31" t="str">
        <f t="shared" si="6"/>
        <v>282_7</v>
      </c>
      <c r="E449" s="31">
        <v>300</v>
      </c>
      <c r="F449" s="4">
        <v>0.14899999999999999</v>
      </c>
    </row>
    <row r="450" spans="1:6" x14ac:dyDescent="0.25">
      <c r="A450" s="31" t="s">
        <v>4085</v>
      </c>
      <c r="B450" s="31">
        <v>283</v>
      </c>
      <c r="C450" s="31">
        <v>1</v>
      </c>
      <c r="D450" s="31" t="str">
        <f t="shared" si="6"/>
        <v>283_1</v>
      </c>
      <c r="E450" s="31">
        <v>251</v>
      </c>
      <c r="F450" s="4">
        <v>0.94499999999999995</v>
      </c>
    </row>
    <row r="451" spans="1:6" x14ac:dyDescent="0.25">
      <c r="A451" s="31" t="s">
        <v>4088</v>
      </c>
      <c r="B451" s="31">
        <v>283</v>
      </c>
      <c r="C451" s="31">
        <v>2</v>
      </c>
      <c r="D451" s="31" t="str">
        <f t="shared" ref="D451:D514" si="7">CONCATENATE(B451,"_",C451)</f>
        <v>283_2</v>
      </c>
      <c r="E451" s="31">
        <v>124</v>
      </c>
      <c r="F451" s="4">
        <v>0.78600000000000003</v>
      </c>
    </row>
    <row r="452" spans="1:6" x14ac:dyDescent="0.25">
      <c r="A452" s="31" t="s">
        <v>4078</v>
      </c>
      <c r="B452" s="31">
        <v>283</v>
      </c>
      <c r="C452" s="31">
        <v>3</v>
      </c>
      <c r="D452" s="31" t="str">
        <f t="shared" si="7"/>
        <v>283_3</v>
      </c>
      <c r="E452" s="31">
        <v>356</v>
      </c>
      <c r="F452" s="4">
        <v>0.92</v>
      </c>
    </row>
    <row r="453" spans="1:6" x14ac:dyDescent="0.25">
      <c r="A453" s="31" t="s">
        <v>4079</v>
      </c>
      <c r="B453" s="31">
        <v>283</v>
      </c>
      <c r="C453" s="31">
        <v>4</v>
      </c>
      <c r="D453" s="31" t="str">
        <f t="shared" si="7"/>
        <v>283_4</v>
      </c>
      <c r="E453" s="31">
        <v>154</v>
      </c>
      <c r="F453" s="4">
        <v>0.71099999999999997</v>
      </c>
    </row>
    <row r="454" spans="1:6" x14ac:dyDescent="0.25">
      <c r="A454" s="31" t="s">
        <v>4085</v>
      </c>
      <c r="B454" s="31">
        <v>284</v>
      </c>
      <c r="C454" s="31">
        <v>1</v>
      </c>
      <c r="D454" s="31" t="str">
        <f t="shared" si="7"/>
        <v>284_1</v>
      </c>
      <c r="E454" s="31">
        <v>1148</v>
      </c>
      <c r="F454" s="4">
        <v>0.184</v>
      </c>
    </row>
    <row r="455" spans="1:6" x14ac:dyDescent="0.25">
      <c r="A455" s="31" t="s">
        <v>4088</v>
      </c>
      <c r="B455" s="31">
        <v>284</v>
      </c>
      <c r="C455" s="31">
        <v>2</v>
      </c>
      <c r="D455" s="31" t="str">
        <f t="shared" si="7"/>
        <v>284_2</v>
      </c>
      <c r="E455" s="31">
        <v>429</v>
      </c>
      <c r="F455" s="4">
        <v>0.20899999999999999</v>
      </c>
    </row>
    <row r="456" spans="1:6" x14ac:dyDescent="0.25">
      <c r="A456" s="31" t="s">
        <v>4078</v>
      </c>
      <c r="B456" s="31">
        <v>284</v>
      </c>
      <c r="C456" s="31">
        <v>3</v>
      </c>
      <c r="D456" s="31" t="str">
        <f t="shared" si="7"/>
        <v>284_3</v>
      </c>
      <c r="E456" s="31">
        <v>330</v>
      </c>
      <c r="F456" s="4">
        <v>0.59599999999999997</v>
      </c>
    </row>
    <row r="457" spans="1:6" x14ac:dyDescent="0.25">
      <c r="A457" s="31" t="s">
        <v>4080</v>
      </c>
      <c r="B457" s="31">
        <v>284</v>
      </c>
      <c r="C457" s="31">
        <v>5</v>
      </c>
      <c r="D457" s="31" t="str">
        <f t="shared" si="7"/>
        <v>284_5</v>
      </c>
      <c r="E457" s="31">
        <v>156</v>
      </c>
      <c r="F457" s="4">
        <v>0.65700000000000003</v>
      </c>
    </row>
    <row r="458" spans="1:6" x14ac:dyDescent="0.25">
      <c r="A458" s="31" t="s">
        <v>4071</v>
      </c>
      <c r="B458" s="31">
        <v>290</v>
      </c>
      <c r="C458" s="31">
        <v>10</v>
      </c>
      <c r="D458" s="31" t="str">
        <f t="shared" si="7"/>
        <v>290_10</v>
      </c>
      <c r="E458" s="31">
        <v>176</v>
      </c>
      <c r="F458" s="4">
        <v>0.34300000000000003</v>
      </c>
    </row>
    <row r="459" spans="1:6" x14ac:dyDescent="0.25">
      <c r="A459" s="31" t="s">
        <v>4072</v>
      </c>
      <c r="B459" s="31">
        <v>290</v>
      </c>
      <c r="C459" s="31">
        <v>11</v>
      </c>
      <c r="D459" s="31" t="str">
        <f t="shared" si="7"/>
        <v>290_11</v>
      </c>
      <c r="E459" s="31">
        <v>625</v>
      </c>
      <c r="F459" s="4">
        <v>0.35399999999999998</v>
      </c>
    </row>
    <row r="460" spans="1:6" x14ac:dyDescent="0.25">
      <c r="A460" s="31" t="s">
        <v>4073</v>
      </c>
      <c r="B460" s="31">
        <v>290</v>
      </c>
      <c r="C460" s="31">
        <v>12</v>
      </c>
      <c r="D460" s="31" t="str">
        <f t="shared" si="7"/>
        <v>290_12</v>
      </c>
      <c r="E460" s="31">
        <v>1298</v>
      </c>
      <c r="F460" s="4">
        <v>0.15</v>
      </c>
    </row>
    <row r="461" spans="1:6" x14ac:dyDescent="0.25">
      <c r="A461" s="31" t="s">
        <v>4074</v>
      </c>
      <c r="B461" s="31">
        <v>290</v>
      </c>
      <c r="C461" s="31">
        <v>13</v>
      </c>
      <c r="D461" s="31" t="str">
        <f t="shared" si="7"/>
        <v>290_13</v>
      </c>
      <c r="E461" s="31">
        <v>556</v>
      </c>
      <c r="F461" s="4">
        <v>8.5999999999999993E-2</v>
      </c>
    </row>
    <row r="462" spans="1:6" x14ac:dyDescent="0.25">
      <c r="A462" s="31" t="s">
        <v>4078</v>
      </c>
      <c r="B462" s="31">
        <v>290</v>
      </c>
      <c r="C462" s="31">
        <v>3</v>
      </c>
      <c r="D462" s="31" t="str">
        <f t="shared" si="7"/>
        <v>290_3</v>
      </c>
      <c r="E462" s="31">
        <v>398</v>
      </c>
      <c r="F462" s="4">
        <v>0.52900000000000003</v>
      </c>
    </row>
    <row r="463" spans="1:6" x14ac:dyDescent="0.25">
      <c r="A463" s="31" t="s">
        <v>4079</v>
      </c>
      <c r="B463" s="31">
        <v>290</v>
      </c>
      <c r="C463" s="31">
        <v>4</v>
      </c>
      <c r="D463" s="31" t="str">
        <f t="shared" si="7"/>
        <v>290_4</v>
      </c>
      <c r="E463" s="31">
        <v>7</v>
      </c>
      <c r="F463" s="4">
        <v>0.58499999999999996</v>
      </c>
    </row>
    <row r="464" spans="1:6" x14ac:dyDescent="0.25">
      <c r="A464" s="31" t="s">
        <v>4080</v>
      </c>
      <c r="B464" s="31">
        <v>290</v>
      </c>
      <c r="C464" s="31">
        <v>5</v>
      </c>
      <c r="D464" s="31" t="str">
        <f t="shared" si="7"/>
        <v>290_5</v>
      </c>
      <c r="E464" s="31">
        <v>2</v>
      </c>
      <c r="F464" s="4">
        <v>0.127</v>
      </c>
    </row>
    <row r="465" spans="1:6" x14ac:dyDescent="0.25">
      <c r="A465" s="31" t="s">
        <v>4081</v>
      </c>
      <c r="B465" s="31">
        <v>290</v>
      </c>
      <c r="C465" s="31">
        <v>6</v>
      </c>
      <c r="D465" s="31" t="str">
        <f t="shared" si="7"/>
        <v>290_6</v>
      </c>
      <c r="E465" s="31">
        <v>170</v>
      </c>
      <c r="F465" s="4">
        <v>0.48399999999999999</v>
      </c>
    </row>
    <row r="466" spans="1:6" x14ac:dyDescent="0.25">
      <c r="A466" s="31" t="s">
        <v>4082</v>
      </c>
      <c r="B466" s="31">
        <v>290</v>
      </c>
      <c r="C466" s="31">
        <v>7</v>
      </c>
      <c r="D466" s="31" t="str">
        <f t="shared" si="7"/>
        <v>290_7</v>
      </c>
      <c r="E466" s="31">
        <v>671</v>
      </c>
      <c r="F466" s="4">
        <v>0.84299999999999997</v>
      </c>
    </row>
    <row r="467" spans="1:6" x14ac:dyDescent="0.25">
      <c r="A467" s="31" t="s">
        <v>4083</v>
      </c>
      <c r="B467" s="31">
        <v>290</v>
      </c>
      <c r="C467" s="31">
        <v>8</v>
      </c>
      <c r="D467" s="31" t="str">
        <f t="shared" si="7"/>
        <v>290_8</v>
      </c>
      <c r="E467" s="31">
        <v>670</v>
      </c>
      <c r="F467" s="4">
        <v>0.84599999999999997</v>
      </c>
    </row>
    <row r="468" spans="1:6" x14ac:dyDescent="0.25">
      <c r="A468" s="31" t="s">
        <v>4084</v>
      </c>
      <c r="B468" s="31">
        <v>290</v>
      </c>
      <c r="C468" s="31">
        <v>9</v>
      </c>
      <c r="D468" s="31" t="str">
        <f t="shared" si="7"/>
        <v>290_9</v>
      </c>
      <c r="E468" s="31">
        <v>2</v>
      </c>
      <c r="F468" s="4">
        <v>0.30199999999999999</v>
      </c>
    </row>
    <row r="469" spans="1:6" x14ac:dyDescent="0.25">
      <c r="A469" s="31" t="s">
        <v>4085</v>
      </c>
      <c r="B469" s="31">
        <v>292</v>
      </c>
      <c r="C469" s="31">
        <v>1</v>
      </c>
      <c r="D469" s="31" t="str">
        <f t="shared" si="7"/>
        <v>292_1</v>
      </c>
      <c r="E469" s="31">
        <v>1067</v>
      </c>
      <c r="F469" s="4">
        <v>0.35499999999999998</v>
      </c>
    </row>
    <row r="470" spans="1:6" x14ac:dyDescent="0.25">
      <c r="A470" s="31" t="s">
        <v>4088</v>
      </c>
      <c r="B470" s="31">
        <v>292</v>
      </c>
      <c r="C470" s="31">
        <v>2</v>
      </c>
      <c r="D470" s="31" t="str">
        <f t="shared" si="7"/>
        <v>292_2</v>
      </c>
      <c r="E470" s="31">
        <v>1057</v>
      </c>
      <c r="F470" s="4">
        <v>0.66800000000000004</v>
      </c>
    </row>
    <row r="471" spans="1:6" x14ac:dyDescent="0.25">
      <c r="A471" s="31" t="s">
        <v>4078</v>
      </c>
      <c r="B471" s="31">
        <v>292</v>
      </c>
      <c r="C471" s="31">
        <v>3</v>
      </c>
      <c r="D471" s="31" t="str">
        <f t="shared" si="7"/>
        <v>292_3</v>
      </c>
      <c r="E471" s="31">
        <v>1640</v>
      </c>
      <c r="F471" s="4">
        <v>0.89100000000000001</v>
      </c>
    </row>
    <row r="472" spans="1:6" x14ac:dyDescent="0.25">
      <c r="A472" s="31" t="s">
        <v>4079</v>
      </c>
      <c r="B472" s="31">
        <v>292</v>
      </c>
      <c r="C472" s="31">
        <v>4</v>
      </c>
      <c r="D472" s="31" t="str">
        <f t="shared" si="7"/>
        <v>292_4</v>
      </c>
      <c r="E472" s="31">
        <v>1230</v>
      </c>
      <c r="F472" s="4">
        <v>0.93600000000000005</v>
      </c>
    </row>
    <row r="473" spans="1:6" x14ac:dyDescent="0.25">
      <c r="A473" s="31" t="s">
        <v>4080</v>
      </c>
      <c r="B473" s="31">
        <v>292</v>
      </c>
      <c r="C473" s="31">
        <v>5</v>
      </c>
      <c r="D473" s="31" t="str">
        <f t="shared" si="7"/>
        <v>292_5</v>
      </c>
      <c r="E473" s="31">
        <v>599</v>
      </c>
      <c r="F473" s="4">
        <v>0.74099999999999999</v>
      </c>
    </row>
    <row r="474" spans="1:6" x14ac:dyDescent="0.25">
      <c r="A474" s="31" t="s">
        <v>4085</v>
      </c>
      <c r="B474" s="31">
        <v>295</v>
      </c>
      <c r="C474" s="31">
        <v>1</v>
      </c>
      <c r="D474" s="31" t="str">
        <f t="shared" si="7"/>
        <v>295_1</v>
      </c>
      <c r="E474" s="31">
        <v>221</v>
      </c>
      <c r="F474" s="4">
        <v>0.35099999999999998</v>
      </c>
    </row>
    <row r="475" spans="1:6" x14ac:dyDescent="0.25">
      <c r="A475" s="31" t="s">
        <v>4078</v>
      </c>
      <c r="B475" s="31">
        <v>295</v>
      </c>
      <c r="C475" s="31">
        <v>3</v>
      </c>
      <c r="D475" s="31" t="str">
        <f t="shared" si="7"/>
        <v>295_3</v>
      </c>
      <c r="E475" s="31">
        <v>166</v>
      </c>
      <c r="F475" s="4">
        <v>0.248</v>
      </c>
    </row>
    <row r="476" spans="1:6" x14ac:dyDescent="0.25">
      <c r="A476" s="31" t="s">
        <v>4079</v>
      </c>
      <c r="B476" s="31">
        <v>295</v>
      </c>
      <c r="C476" s="31">
        <v>4</v>
      </c>
      <c r="D476" s="31" t="str">
        <f t="shared" si="7"/>
        <v>295_4</v>
      </c>
      <c r="E476" s="31">
        <v>181</v>
      </c>
      <c r="F476" s="4">
        <v>0.34300000000000003</v>
      </c>
    </row>
    <row r="477" spans="1:6" x14ac:dyDescent="0.25">
      <c r="A477" s="31" t="s">
        <v>4081</v>
      </c>
      <c r="B477" s="31">
        <v>295</v>
      </c>
      <c r="C477" s="31">
        <v>6</v>
      </c>
      <c r="D477" s="31" t="str">
        <f t="shared" si="7"/>
        <v>295_6</v>
      </c>
      <c r="E477" s="31">
        <v>146</v>
      </c>
      <c r="F477" s="4">
        <v>0.36199999999999999</v>
      </c>
    </row>
    <row r="478" spans="1:6" x14ac:dyDescent="0.25">
      <c r="A478" s="31" t="s">
        <v>4085</v>
      </c>
      <c r="B478" s="31">
        <v>296</v>
      </c>
      <c r="C478" s="31">
        <v>1</v>
      </c>
      <c r="D478" s="31" t="str">
        <f t="shared" si="7"/>
        <v>296_1</v>
      </c>
      <c r="E478" s="31">
        <v>1697</v>
      </c>
      <c r="F478" s="4">
        <v>0.435</v>
      </c>
    </row>
    <row r="479" spans="1:6" x14ac:dyDescent="0.25">
      <c r="A479" s="31" t="s">
        <v>4088</v>
      </c>
      <c r="B479" s="31">
        <v>296</v>
      </c>
      <c r="C479" s="31">
        <v>2</v>
      </c>
      <c r="D479" s="31" t="str">
        <f t="shared" si="7"/>
        <v>296_2</v>
      </c>
      <c r="E479" s="31">
        <v>2237</v>
      </c>
      <c r="F479" s="4">
        <v>0.42599999999999999</v>
      </c>
    </row>
    <row r="480" spans="1:6" x14ac:dyDescent="0.25">
      <c r="A480" s="31" t="s">
        <v>4085</v>
      </c>
      <c r="B480" s="31">
        <v>305</v>
      </c>
      <c r="C480" s="31">
        <v>1</v>
      </c>
      <c r="D480" s="31" t="str">
        <f t="shared" si="7"/>
        <v>305_1</v>
      </c>
      <c r="E480" s="31">
        <v>846</v>
      </c>
      <c r="F480" s="4">
        <v>0.83399999999999996</v>
      </c>
    </row>
    <row r="481" spans="1:6" x14ac:dyDescent="0.25">
      <c r="A481" s="31" t="s">
        <v>4088</v>
      </c>
      <c r="B481" s="31">
        <v>305</v>
      </c>
      <c r="C481" s="31">
        <v>2</v>
      </c>
      <c r="D481" s="31" t="str">
        <f t="shared" si="7"/>
        <v>305_2</v>
      </c>
      <c r="E481" s="31">
        <v>368</v>
      </c>
      <c r="F481" s="4">
        <v>0.83699999999999997</v>
      </c>
    </row>
    <row r="482" spans="1:6" x14ac:dyDescent="0.25">
      <c r="A482" s="31" t="s">
        <v>4078</v>
      </c>
      <c r="B482" s="31">
        <v>305</v>
      </c>
      <c r="C482" s="31">
        <v>3</v>
      </c>
      <c r="D482" s="31" t="str">
        <f t="shared" si="7"/>
        <v>305_3</v>
      </c>
      <c r="E482" s="31">
        <v>1277</v>
      </c>
      <c r="F482" s="4">
        <v>0.71099999999999997</v>
      </c>
    </row>
    <row r="483" spans="1:6" x14ac:dyDescent="0.25">
      <c r="A483" s="31" t="s">
        <v>4085</v>
      </c>
      <c r="B483" s="31">
        <v>312</v>
      </c>
      <c r="C483" s="31">
        <v>1</v>
      </c>
      <c r="D483" s="31" t="str">
        <f t="shared" si="7"/>
        <v>312_1</v>
      </c>
      <c r="E483" s="31">
        <v>129</v>
      </c>
      <c r="F483" s="4">
        <v>8.7999999999999995E-2</v>
      </c>
    </row>
    <row r="484" spans="1:6" x14ac:dyDescent="0.25">
      <c r="A484" s="31" t="s">
        <v>4078</v>
      </c>
      <c r="B484" s="31">
        <v>312</v>
      </c>
      <c r="C484" s="31">
        <v>3</v>
      </c>
      <c r="D484" s="31" t="str">
        <f t="shared" si="7"/>
        <v>312_3</v>
      </c>
      <c r="E484" s="31">
        <v>258</v>
      </c>
      <c r="F484" s="4">
        <v>0.125</v>
      </c>
    </row>
    <row r="485" spans="1:6" x14ac:dyDescent="0.25">
      <c r="A485" s="31" t="s">
        <v>4085</v>
      </c>
      <c r="B485" s="31">
        <v>313</v>
      </c>
      <c r="C485" s="31">
        <v>1</v>
      </c>
      <c r="D485" s="31" t="str">
        <f t="shared" si="7"/>
        <v>313_1</v>
      </c>
      <c r="E485" s="31">
        <v>205</v>
      </c>
      <c r="F485" s="4">
        <v>0.29299999999999998</v>
      </c>
    </row>
    <row r="486" spans="1:6" x14ac:dyDescent="0.25">
      <c r="A486" s="31" t="s">
        <v>4088</v>
      </c>
      <c r="B486" s="31">
        <v>313</v>
      </c>
      <c r="C486" s="31">
        <v>2</v>
      </c>
      <c r="D486" s="31" t="str">
        <f t="shared" si="7"/>
        <v>313_2</v>
      </c>
      <c r="E486" s="31">
        <v>236</v>
      </c>
      <c r="F486" s="4">
        <v>0.29199999999999998</v>
      </c>
    </row>
    <row r="487" spans="1:6" x14ac:dyDescent="0.25">
      <c r="A487" s="31" t="s">
        <v>4078</v>
      </c>
      <c r="B487" s="31">
        <v>313</v>
      </c>
      <c r="C487" s="31">
        <v>3</v>
      </c>
      <c r="D487" s="31" t="str">
        <f t="shared" si="7"/>
        <v>313_3</v>
      </c>
      <c r="E487" s="31">
        <v>257</v>
      </c>
      <c r="F487" s="4">
        <v>0.47799999999999998</v>
      </c>
    </row>
    <row r="488" spans="1:6" x14ac:dyDescent="0.25">
      <c r="A488" s="31" t="s">
        <v>4079</v>
      </c>
      <c r="B488" s="31">
        <v>313</v>
      </c>
      <c r="C488" s="31">
        <v>4</v>
      </c>
      <c r="D488" s="31" t="str">
        <f t="shared" si="7"/>
        <v>313_4</v>
      </c>
      <c r="E488" s="31">
        <v>270</v>
      </c>
      <c r="F488" s="4">
        <v>0.375</v>
      </c>
    </row>
    <row r="489" spans="1:6" x14ac:dyDescent="0.25">
      <c r="A489" s="31" t="s">
        <v>4085</v>
      </c>
      <c r="B489" s="31">
        <v>314</v>
      </c>
      <c r="C489" s="31">
        <v>1</v>
      </c>
      <c r="D489" s="31" t="str">
        <f t="shared" si="7"/>
        <v>314_1</v>
      </c>
      <c r="E489" s="31">
        <v>291</v>
      </c>
      <c r="F489" s="4">
        <v>0.437</v>
      </c>
    </row>
    <row r="490" spans="1:6" x14ac:dyDescent="0.25">
      <c r="A490" s="31" t="s">
        <v>4088</v>
      </c>
      <c r="B490" s="31">
        <v>314</v>
      </c>
      <c r="C490" s="31">
        <v>2</v>
      </c>
      <c r="D490" s="31" t="str">
        <f t="shared" si="7"/>
        <v>314_2</v>
      </c>
      <c r="E490" s="31">
        <v>646</v>
      </c>
      <c r="F490" s="4">
        <v>0.75</v>
      </c>
    </row>
    <row r="491" spans="1:6" x14ac:dyDescent="0.25">
      <c r="A491" s="31" t="s">
        <v>4079</v>
      </c>
      <c r="B491" s="31">
        <v>314</v>
      </c>
      <c r="C491" s="31">
        <v>4</v>
      </c>
      <c r="D491" s="31" t="str">
        <f t="shared" si="7"/>
        <v>314_4</v>
      </c>
      <c r="E491" s="31">
        <v>638</v>
      </c>
      <c r="F491" s="4">
        <v>0.85299999999999998</v>
      </c>
    </row>
    <row r="492" spans="1:6" x14ac:dyDescent="0.25">
      <c r="A492" s="31" t="s">
        <v>4081</v>
      </c>
      <c r="B492" s="31">
        <v>314</v>
      </c>
      <c r="C492" s="31">
        <v>6</v>
      </c>
      <c r="D492" s="31" t="str">
        <f t="shared" si="7"/>
        <v>314_6</v>
      </c>
      <c r="E492" s="31">
        <v>598</v>
      </c>
      <c r="F492" s="4">
        <v>0.76100000000000001</v>
      </c>
    </row>
    <row r="493" spans="1:6" x14ac:dyDescent="0.25">
      <c r="A493" s="31" t="s">
        <v>4082</v>
      </c>
      <c r="B493" s="31">
        <v>314</v>
      </c>
      <c r="C493" s="31">
        <v>7</v>
      </c>
      <c r="D493" s="31" t="str">
        <f t="shared" si="7"/>
        <v>314_7</v>
      </c>
      <c r="E493" s="31">
        <v>532</v>
      </c>
      <c r="F493" s="4">
        <v>0.67900000000000005</v>
      </c>
    </row>
    <row r="494" spans="1:6" x14ac:dyDescent="0.25">
      <c r="A494" s="31" t="s">
        <v>4085</v>
      </c>
      <c r="B494" s="31">
        <v>317</v>
      </c>
      <c r="C494" s="31">
        <v>1</v>
      </c>
      <c r="D494" s="31" t="str">
        <f t="shared" si="7"/>
        <v>317_1</v>
      </c>
      <c r="E494" s="31">
        <v>1493</v>
      </c>
      <c r="F494" s="4">
        <v>0.49299999999999999</v>
      </c>
    </row>
    <row r="495" spans="1:6" x14ac:dyDescent="0.25">
      <c r="A495" s="31" t="s">
        <v>4088</v>
      </c>
      <c r="B495" s="31">
        <v>317</v>
      </c>
      <c r="C495" s="31">
        <v>2</v>
      </c>
      <c r="D495" s="31" t="str">
        <f t="shared" si="7"/>
        <v>317_2</v>
      </c>
      <c r="E495" s="31">
        <v>85</v>
      </c>
      <c r="F495" s="4">
        <v>0.52500000000000002</v>
      </c>
    </row>
    <row r="496" spans="1:6" x14ac:dyDescent="0.25">
      <c r="A496" s="31" t="s">
        <v>4079</v>
      </c>
      <c r="B496" s="31">
        <v>317</v>
      </c>
      <c r="C496" s="31">
        <v>4</v>
      </c>
      <c r="D496" s="31" t="str">
        <f t="shared" si="7"/>
        <v>317_4</v>
      </c>
      <c r="E496" s="31">
        <v>1979</v>
      </c>
      <c r="F496" s="4">
        <v>0.84099999999999997</v>
      </c>
    </row>
    <row r="497" spans="1:6" x14ac:dyDescent="0.25">
      <c r="A497" s="31" t="s">
        <v>4080</v>
      </c>
      <c r="B497" s="31">
        <v>317</v>
      </c>
      <c r="C497" s="31">
        <v>5</v>
      </c>
      <c r="D497" s="31" t="str">
        <f t="shared" si="7"/>
        <v>317_5</v>
      </c>
      <c r="E497" s="31">
        <v>252</v>
      </c>
      <c r="F497" s="4">
        <v>0.77300000000000002</v>
      </c>
    </row>
    <row r="498" spans="1:6" x14ac:dyDescent="0.25">
      <c r="A498" s="31" t="s">
        <v>4082</v>
      </c>
      <c r="B498" s="31">
        <v>317</v>
      </c>
      <c r="C498" s="31">
        <v>7</v>
      </c>
      <c r="D498" s="31" t="str">
        <f t="shared" si="7"/>
        <v>317_7</v>
      </c>
      <c r="E498" s="31">
        <v>608</v>
      </c>
      <c r="F498" s="4">
        <v>0.63600000000000001</v>
      </c>
    </row>
    <row r="499" spans="1:6" x14ac:dyDescent="0.25">
      <c r="A499" s="31" t="s">
        <v>4083</v>
      </c>
      <c r="B499" s="31">
        <v>317</v>
      </c>
      <c r="C499" s="31">
        <v>8</v>
      </c>
      <c r="D499" s="31" t="str">
        <f t="shared" si="7"/>
        <v>317_8</v>
      </c>
      <c r="E499" s="31">
        <v>203</v>
      </c>
      <c r="F499" s="4">
        <v>0.311</v>
      </c>
    </row>
    <row r="500" spans="1:6" x14ac:dyDescent="0.25">
      <c r="A500" s="31" t="s">
        <v>4088</v>
      </c>
      <c r="B500" s="31">
        <v>360</v>
      </c>
      <c r="C500" s="31">
        <v>2</v>
      </c>
      <c r="D500" s="31" t="str">
        <f t="shared" si="7"/>
        <v>360_2</v>
      </c>
      <c r="E500" s="31">
        <v>128</v>
      </c>
      <c r="F500" s="4">
        <v>0.77600000000000002</v>
      </c>
    </row>
    <row r="501" spans="1:6" x14ac:dyDescent="0.25">
      <c r="A501" s="31" t="s">
        <v>4078</v>
      </c>
      <c r="B501" s="31">
        <v>360</v>
      </c>
      <c r="C501" s="31">
        <v>3</v>
      </c>
      <c r="D501" s="31" t="str">
        <f t="shared" si="7"/>
        <v>360_3</v>
      </c>
      <c r="E501" s="31">
        <v>15</v>
      </c>
      <c r="F501" s="4">
        <v>8.4000000000000005E-2</v>
      </c>
    </row>
    <row r="502" spans="1:6" x14ac:dyDescent="0.25">
      <c r="A502" s="31" t="s">
        <v>4079</v>
      </c>
      <c r="B502" s="31">
        <v>360</v>
      </c>
      <c r="C502" s="31">
        <v>4</v>
      </c>
      <c r="D502" s="31" t="str">
        <f t="shared" si="7"/>
        <v>360_4</v>
      </c>
      <c r="E502" s="31">
        <v>15</v>
      </c>
      <c r="F502" s="4">
        <v>9.9000000000000005E-2</v>
      </c>
    </row>
    <row r="503" spans="1:6" x14ac:dyDescent="0.25">
      <c r="A503" s="31" t="s">
        <v>4080</v>
      </c>
      <c r="B503" s="31">
        <v>360</v>
      </c>
      <c r="C503" s="31">
        <v>5</v>
      </c>
      <c r="D503" s="31" t="str">
        <f t="shared" si="7"/>
        <v>360_5</v>
      </c>
      <c r="E503" s="31">
        <v>143</v>
      </c>
      <c r="F503" s="4">
        <v>0.20200000000000001</v>
      </c>
    </row>
    <row r="504" spans="1:6" x14ac:dyDescent="0.25">
      <c r="A504" s="31" t="s">
        <v>4085</v>
      </c>
      <c r="B504" s="31">
        <v>362</v>
      </c>
      <c r="C504" s="31">
        <v>1</v>
      </c>
      <c r="D504" s="31" t="str">
        <f t="shared" si="7"/>
        <v>362_1</v>
      </c>
      <c r="E504" s="31">
        <v>148</v>
      </c>
      <c r="F504" s="4">
        <v>0.29299999999999998</v>
      </c>
    </row>
    <row r="505" spans="1:6" x14ac:dyDescent="0.25">
      <c r="A505" s="31" t="s">
        <v>4088</v>
      </c>
      <c r="B505" s="31">
        <v>362</v>
      </c>
      <c r="C505" s="31">
        <v>2</v>
      </c>
      <c r="D505" s="31" t="str">
        <f t="shared" si="7"/>
        <v>362_2</v>
      </c>
      <c r="E505" s="31">
        <v>58</v>
      </c>
      <c r="F505" s="4">
        <v>0.216</v>
      </c>
    </row>
    <row r="506" spans="1:6" x14ac:dyDescent="0.25">
      <c r="A506" s="31" t="s">
        <v>4078</v>
      </c>
      <c r="B506" s="31">
        <v>362</v>
      </c>
      <c r="C506" s="31">
        <v>3</v>
      </c>
      <c r="D506" s="31" t="str">
        <f t="shared" si="7"/>
        <v>362_3</v>
      </c>
      <c r="E506" s="31">
        <v>204</v>
      </c>
      <c r="F506" s="4">
        <v>0.78200000000000003</v>
      </c>
    </row>
    <row r="507" spans="1:6" x14ac:dyDescent="0.25">
      <c r="A507" s="31" t="s">
        <v>4085</v>
      </c>
      <c r="B507" s="31">
        <v>363</v>
      </c>
      <c r="C507" s="31">
        <v>1</v>
      </c>
      <c r="D507" s="31" t="str">
        <f t="shared" si="7"/>
        <v>363_1</v>
      </c>
      <c r="E507" s="31">
        <v>587</v>
      </c>
      <c r="F507" s="4">
        <v>0.59</v>
      </c>
    </row>
    <row r="508" spans="1:6" x14ac:dyDescent="0.25">
      <c r="A508" s="31" t="s">
        <v>4088</v>
      </c>
      <c r="B508" s="31">
        <v>363</v>
      </c>
      <c r="C508" s="31">
        <v>2</v>
      </c>
      <c r="D508" s="31" t="str">
        <f t="shared" si="7"/>
        <v>363_2</v>
      </c>
      <c r="E508" s="31">
        <v>936</v>
      </c>
      <c r="F508" s="4">
        <v>0.626</v>
      </c>
    </row>
    <row r="509" spans="1:6" x14ac:dyDescent="0.25">
      <c r="A509" s="31" t="s">
        <v>4079</v>
      </c>
      <c r="B509" s="31">
        <v>363</v>
      </c>
      <c r="C509" s="31">
        <v>4</v>
      </c>
      <c r="D509" s="31" t="str">
        <f t="shared" si="7"/>
        <v>363_4</v>
      </c>
      <c r="E509" s="31">
        <v>272</v>
      </c>
      <c r="F509" s="4">
        <v>0.51700000000000002</v>
      </c>
    </row>
    <row r="510" spans="1:6" x14ac:dyDescent="0.25">
      <c r="A510" s="31" t="s">
        <v>4080</v>
      </c>
      <c r="B510" s="31">
        <v>363</v>
      </c>
      <c r="C510" s="31">
        <v>5</v>
      </c>
      <c r="D510" s="31" t="str">
        <f t="shared" si="7"/>
        <v>363_5</v>
      </c>
      <c r="E510" s="31">
        <v>223</v>
      </c>
      <c r="F510" s="4">
        <v>0.71399999999999997</v>
      </c>
    </row>
    <row r="511" spans="1:6" x14ac:dyDescent="0.25">
      <c r="A511" s="31" t="s">
        <v>4081</v>
      </c>
      <c r="B511" s="31">
        <v>363</v>
      </c>
      <c r="C511" s="31">
        <v>6</v>
      </c>
      <c r="D511" s="31" t="str">
        <f t="shared" si="7"/>
        <v>363_6</v>
      </c>
      <c r="E511" s="31">
        <v>280</v>
      </c>
      <c r="F511" s="4">
        <v>0.99099999999999999</v>
      </c>
    </row>
    <row r="512" spans="1:6" x14ac:dyDescent="0.25">
      <c r="A512" s="31" t="s">
        <v>4085</v>
      </c>
      <c r="B512" s="31">
        <v>410</v>
      </c>
      <c r="C512" s="31">
        <v>1</v>
      </c>
      <c r="D512" s="31" t="str">
        <f t="shared" si="7"/>
        <v>410_1</v>
      </c>
      <c r="E512" s="31">
        <v>209</v>
      </c>
      <c r="F512" s="4">
        <v>0.59499999999999997</v>
      </c>
    </row>
    <row r="513" spans="1:6" x14ac:dyDescent="0.25">
      <c r="A513" s="31" t="s">
        <v>4088</v>
      </c>
      <c r="B513" s="31">
        <v>410</v>
      </c>
      <c r="C513" s="31">
        <v>2</v>
      </c>
      <c r="D513" s="31" t="str">
        <f t="shared" si="7"/>
        <v>410_2</v>
      </c>
      <c r="E513" s="31">
        <v>156</v>
      </c>
      <c r="F513" s="4">
        <v>0.49</v>
      </c>
    </row>
    <row r="514" spans="1:6" x14ac:dyDescent="0.25">
      <c r="A514" s="31" t="s">
        <v>4078</v>
      </c>
      <c r="B514" s="31">
        <v>410</v>
      </c>
      <c r="C514" s="31">
        <v>3</v>
      </c>
      <c r="D514" s="31" t="str">
        <f t="shared" si="7"/>
        <v>410_3</v>
      </c>
      <c r="E514" s="31">
        <v>139</v>
      </c>
      <c r="F514" s="4">
        <v>0.34100000000000003</v>
      </c>
    </row>
    <row r="515" spans="1:6" x14ac:dyDescent="0.25">
      <c r="A515" s="31" t="s">
        <v>4079</v>
      </c>
      <c r="B515" s="31">
        <v>410</v>
      </c>
      <c r="C515" s="31">
        <v>4</v>
      </c>
      <c r="D515" s="31" t="str">
        <f t="shared" ref="D515:D578" si="8">CONCATENATE(B515,"_",C515)</f>
        <v>410_4</v>
      </c>
      <c r="E515" s="31">
        <v>98</v>
      </c>
      <c r="F515" s="4">
        <v>0.314</v>
      </c>
    </row>
    <row r="516" spans="1:6" x14ac:dyDescent="0.25">
      <c r="A516" s="31" t="s">
        <v>4080</v>
      </c>
      <c r="B516" s="31">
        <v>410</v>
      </c>
      <c r="C516" s="31">
        <v>5</v>
      </c>
      <c r="D516" s="31" t="str">
        <f t="shared" si="8"/>
        <v>410_5</v>
      </c>
      <c r="E516" s="31">
        <v>574</v>
      </c>
      <c r="F516" s="4">
        <v>0.505</v>
      </c>
    </row>
    <row r="517" spans="1:6" x14ac:dyDescent="0.25">
      <c r="A517" s="31" t="s">
        <v>4085</v>
      </c>
      <c r="B517" s="31">
        <v>411</v>
      </c>
      <c r="C517" s="31">
        <v>1</v>
      </c>
      <c r="D517" s="31" t="str">
        <f t="shared" si="8"/>
        <v>411_1</v>
      </c>
      <c r="E517" s="31">
        <v>179</v>
      </c>
      <c r="F517" s="4">
        <v>0.29599999999999999</v>
      </c>
    </row>
    <row r="518" spans="1:6" x14ac:dyDescent="0.25">
      <c r="A518" s="31" t="s">
        <v>4085</v>
      </c>
      <c r="B518" s="31">
        <v>412</v>
      </c>
      <c r="C518" s="31">
        <v>1</v>
      </c>
      <c r="D518" s="31" t="str">
        <f t="shared" si="8"/>
        <v>412_1</v>
      </c>
      <c r="E518" s="31">
        <v>459</v>
      </c>
      <c r="F518" s="4">
        <v>0.54600000000000004</v>
      </c>
    </row>
    <row r="519" spans="1:6" x14ac:dyDescent="0.25">
      <c r="A519" s="31" t="s">
        <v>4085</v>
      </c>
      <c r="B519" s="31">
        <v>413</v>
      </c>
      <c r="C519" s="31">
        <v>1</v>
      </c>
      <c r="D519" s="31" t="str">
        <f t="shared" si="8"/>
        <v>413_1</v>
      </c>
      <c r="E519" s="31">
        <v>229</v>
      </c>
      <c r="F519" s="4">
        <v>0.48699999999999999</v>
      </c>
    </row>
    <row r="520" spans="1:6" x14ac:dyDescent="0.25">
      <c r="A520" s="31" t="s">
        <v>4078</v>
      </c>
      <c r="B520" s="31">
        <v>413</v>
      </c>
      <c r="C520" s="31">
        <v>3</v>
      </c>
      <c r="D520" s="31" t="str">
        <f t="shared" si="8"/>
        <v>413_3</v>
      </c>
      <c r="E520" s="31">
        <v>393</v>
      </c>
      <c r="F520" s="4">
        <v>0.59299999999999997</v>
      </c>
    </row>
    <row r="521" spans="1:6" x14ac:dyDescent="0.25">
      <c r="A521" s="31" t="s">
        <v>4079</v>
      </c>
      <c r="B521" s="31">
        <v>413</v>
      </c>
      <c r="C521" s="31">
        <v>4</v>
      </c>
      <c r="D521" s="31" t="str">
        <f t="shared" si="8"/>
        <v>413_4</v>
      </c>
      <c r="E521" s="31">
        <v>368</v>
      </c>
      <c r="F521" s="4">
        <v>0.52900000000000003</v>
      </c>
    </row>
    <row r="522" spans="1:6" x14ac:dyDescent="0.25">
      <c r="A522" s="31" t="s">
        <v>4085</v>
      </c>
      <c r="B522" s="31">
        <v>415</v>
      </c>
      <c r="C522" s="31">
        <v>1</v>
      </c>
      <c r="D522" s="31" t="str">
        <f t="shared" si="8"/>
        <v>415_1</v>
      </c>
      <c r="E522" s="31">
        <v>39</v>
      </c>
      <c r="F522" s="4">
        <v>0.57499999999999996</v>
      </c>
    </row>
    <row r="523" spans="1:6" x14ac:dyDescent="0.25">
      <c r="A523" s="31" t="s">
        <v>4085</v>
      </c>
      <c r="B523" s="31">
        <v>423</v>
      </c>
      <c r="C523" s="31">
        <v>1</v>
      </c>
      <c r="D523" s="31" t="str">
        <f t="shared" si="8"/>
        <v>423_1</v>
      </c>
      <c r="E523" s="31">
        <v>52</v>
      </c>
      <c r="F523" s="4">
        <v>0.20499999999999999</v>
      </c>
    </row>
    <row r="524" spans="1:6" x14ac:dyDescent="0.25">
      <c r="A524" s="31" t="s">
        <v>4088</v>
      </c>
      <c r="B524" s="31">
        <v>423</v>
      </c>
      <c r="C524" s="31">
        <v>2</v>
      </c>
      <c r="D524" s="31" t="str">
        <f t="shared" si="8"/>
        <v>423_2</v>
      </c>
      <c r="E524" s="31">
        <v>45</v>
      </c>
      <c r="F524" s="4">
        <v>0.189</v>
      </c>
    </row>
    <row r="525" spans="1:6" x14ac:dyDescent="0.25">
      <c r="A525" s="31" t="s">
        <v>4078</v>
      </c>
      <c r="B525" s="31">
        <v>423</v>
      </c>
      <c r="C525" s="31">
        <v>3</v>
      </c>
      <c r="D525" s="31" t="str">
        <f t="shared" si="8"/>
        <v>423_3</v>
      </c>
      <c r="E525" s="31">
        <v>36</v>
      </c>
      <c r="F525" s="4">
        <v>0.31900000000000001</v>
      </c>
    </row>
    <row r="526" spans="1:6" x14ac:dyDescent="0.25">
      <c r="A526" s="31" t="s">
        <v>4079</v>
      </c>
      <c r="B526" s="31">
        <v>423</v>
      </c>
      <c r="C526" s="31">
        <v>4</v>
      </c>
      <c r="D526" s="31" t="str">
        <f t="shared" si="8"/>
        <v>423_4</v>
      </c>
      <c r="E526" s="31">
        <v>89</v>
      </c>
      <c r="F526" s="4">
        <v>0.91300000000000003</v>
      </c>
    </row>
    <row r="527" spans="1:6" x14ac:dyDescent="0.25">
      <c r="A527" s="31" t="s">
        <v>4081</v>
      </c>
      <c r="B527" s="31">
        <v>423</v>
      </c>
      <c r="C527" s="31">
        <v>6</v>
      </c>
      <c r="D527" s="31" t="str">
        <f t="shared" si="8"/>
        <v>423_6</v>
      </c>
      <c r="E527" s="31">
        <v>101</v>
      </c>
      <c r="F527" s="4">
        <v>0.98699999999999999</v>
      </c>
    </row>
    <row r="528" spans="1:6" x14ac:dyDescent="0.25">
      <c r="A528" s="31" t="s">
        <v>4085</v>
      </c>
      <c r="B528" s="31">
        <v>612</v>
      </c>
      <c r="C528" s="31">
        <v>1</v>
      </c>
      <c r="D528" s="31" t="str">
        <f t="shared" si="8"/>
        <v>612_1</v>
      </c>
      <c r="E528" s="31">
        <v>55</v>
      </c>
      <c r="F528" s="4">
        <v>0.27300000000000002</v>
      </c>
    </row>
    <row r="529" spans="1:6" x14ac:dyDescent="0.25">
      <c r="A529" s="31" t="s">
        <v>4088</v>
      </c>
      <c r="B529" s="31">
        <v>612</v>
      </c>
      <c r="C529" s="31">
        <v>2</v>
      </c>
      <c r="D529" s="31" t="str">
        <f t="shared" si="8"/>
        <v>612_2</v>
      </c>
      <c r="E529" s="31">
        <v>24</v>
      </c>
      <c r="F529" s="4">
        <v>0.24299999999999999</v>
      </c>
    </row>
    <row r="530" spans="1:6" x14ac:dyDescent="0.25">
      <c r="A530" s="31" t="s">
        <v>4078</v>
      </c>
      <c r="B530" s="31">
        <v>612</v>
      </c>
      <c r="C530" s="31">
        <v>3</v>
      </c>
      <c r="D530" s="31" t="str">
        <f t="shared" si="8"/>
        <v>612_3</v>
      </c>
      <c r="E530" s="31">
        <v>45</v>
      </c>
      <c r="F530" s="4">
        <v>0.625</v>
      </c>
    </row>
    <row r="531" spans="1:6" x14ac:dyDescent="0.25">
      <c r="A531" s="31" t="s">
        <v>4079</v>
      </c>
      <c r="B531" s="31">
        <v>612</v>
      </c>
      <c r="C531" s="31">
        <v>4</v>
      </c>
      <c r="D531" s="31" t="str">
        <f t="shared" si="8"/>
        <v>612_4</v>
      </c>
      <c r="E531" s="31">
        <v>40</v>
      </c>
      <c r="F531" s="4">
        <v>0.95599999999999996</v>
      </c>
    </row>
    <row r="532" spans="1:6" x14ac:dyDescent="0.25">
      <c r="A532" s="31" t="s">
        <v>4085</v>
      </c>
      <c r="B532" s="31">
        <v>1001</v>
      </c>
      <c r="C532" s="31">
        <v>1</v>
      </c>
      <c r="D532" s="31" t="str">
        <f t="shared" si="8"/>
        <v>1001_1</v>
      </c>
    </row>
    <row r="533" spans="1:6" x14ac:dyDescent="0.25">
      <c r="A533" s="31" t="s">
        <v>4088</v>
      </c>
      <c r="B533" s="31">
        <v>1001</v>
      </c>
      <c r="C533" s="31">
        <v>2</v>
      </c>
      <c r="D533" s="31" t="str">
        <f t="shared" si="8"/>
        <v>1001_2</v>
      </c>
    </row>
    <row r="534" spans="1:6" x14ac:dyDescent="0.25">
      <c r="A534" s="31" t="s">
        <v>4085</v>
      </c>
      <c r="B534" s="31">
        <v>1002</v>
      </c>
      <c r="C534" s="31">
        <v>1</v>
      </c>
      <c r="D534" s="31" t="str">
        <f t="shared" si="8"/>
        <v>1002_1</v>
      </c>
    </row>
    <row r="535" spans="1:6" x14ac:dyDescent="0.25">
      <c r="A535" s="31" t="s">
        <v>4085</v>
      </c>
      <c r="B535" s="31">
        <v>1011</v>
      </c>
      <c r="C535" s="31">
        <v>1</v>
      </c>
      <c r="D535" s="31" t="str">
        <f t="shared" si="8"/>
        <v>1011_1</v>
      </c>
      <c r="E535" s="31">
        <v>2278</v>
      </c>
      <c r="F535" s="4">
        <v>0.5</v>
      </c>
    </row>
    <row r="536" spans="1:6" x14ac:dyDescent="0.25">
      <c r="A536" s="31" t="s">
        <v>4088</v>
      </c>
      <c r="B536" s="31">
        <v>1011</v>
      </c>
      <c r="C536" s="31">
        <v>2</v>
      </c>
      <c r="D536" s="31" t="str">
        <f t="shared" si="8"/>
        <v>1011_2</v>
      </c>
    </row>
    <row r="537" spans="1:6" x14ac:dyDescent="0.25">
      <c r="A537" s="31" t="s">
        <v>4085</v>
      </c>
      <c r="B537" s="31">
        <v>1015</v>
      </c>
      <c r="C537" s="31">
        <v>1</v>
      </c>
      <c r="D537" s="31" t="str">
        <f t="shared" si="8"/>
        <v>1015_1</v>
      </c>
      <c r="E537" s="31">
        <v>55</v>
      </c>
      <c r="F537" s="4">
        <v>0.249</v>
      </c>
    </row>
    <row r="538" spans="1:6" x14ac:dyDescent="0.25">
      <c r="A538" s="31" t="s">
        <v>4088</v>
      </c>
      <c r="B538" s="31">
        <v>1015</v>
      </c>
      <c r="C538" s="31">
        <v>2</v>
      </c>
      <c r="D538" s="31" t="str">
        <f t="shared" si="8"/>
        <v>1015_2</v>
      </c>
      <c r="E538" s="31">
        <v>57</v>
      </c>
      <c r="F538" s="4">
        <v>0.27200000000000002</v>
      </c>
    </row>
    <row r="539" spans="1:6" x14ac:dyDescent="0.25">
      <c r="A539" s="31" t="s">
        <v>4085</v>
      </c>
      <c r="B539" s="31">
        <v>1031</v>
      </c>
      <c r="C539" s="31">
        <v>1</v>
      </c>
      <c r="D539" s="31" t="str">
        <f t="shared" si="8"/>
        <v>1031_1</v>
      </c>
    </row>
    <row r="540" spans="1:6" x14ac:dyDescent="0.25">
      <c r="A540" s="31" t="s">
        <v>4078</v>
      </c>
      <c r="B540" s="31">
        <v>1031</v>
      </c>
      <c r="C540" s="31">
        <v>3</v>
      </c>
      <c r="D540" s="31" t="str">
        <f t="shared" si="8"/>
        <v>1031_3</v>
      </c>
    </row>
    <row r="541" spans="1:6" x14ac:dyDescent="0.25">
      <c r="A541" s="31" t="s">
        <v>4085</v>
      </c>
      <c r="B541" s="31">
        <v>1041</v>
      </c>
      <c r="C541" s="31">
        <v>1</v>
      </c>
      <c r="D541" s="31" t="str">
        <f t="shared" si="8"/>
        <v>1041_1</v>
      </c>
    </row>
    <row r="542" spans="1:6" x14ac:dyDescent="0.25">
      <c r="A542" s="31" t="s">
        <v>4085</v>
      </c>
      <c r="B542" s="31">
        <v>1050</v>
      </c>
      <c r="C542" s="31">
        <v>1</v>
      </c>
      <c r="D542" s="31" t="str">
        <f t="shared" si="8"/>
        <v>1050_1</v>
      </c>
      <c r="E542" s="31">
        <v>837</v>
      </c>
      <c r="F542" s="4">
        <v>0.379</v>
      </c>
    </row>
    <row r="543" spans="1:6" x14ac:dyDescent="0.25">
      <c r="A543" s="31" t="s">
        <v>4088</v>
      </c>
      <c r="B543" s="31">
        <v>1050</v>
      </c>
      <c r="C543" s="31">
        <v>2</v>
      </c>
      <c r="D543" s="31" t="str">
        <f t="shared" si="8"/>
        <v>1050_2</v>
      </c>
      <c r="E543" s="31">
        <v>13</v>
      </c>
      <c r="F543" s="4">
        <v>0.28699999999999998</v>
      </c>
    </row>
    <row r="544" spans="1:6" x14ac:dyDescent="0.25">
      <c r="A544" s="31" t="s">
        <v>4078</v>
      </c>
      <c r="B544" s="31">
        <v>1050</v>
      </c>
      <c r="C544" s="31">
        <v>3</v>
      </c>
      <c r="D544" s="31" t="str">
        <f t="shared" si="8"/>
        <v>1050_3</v>
      </c>
      <c r="E544" s="31">
        <v>18</v>
      </c>
      <c r="F544" s="4">
        <v>0.35499999999999998</v>
      </c>
    </row>
    <row r="545" spans="1:6" x14ac:dyDescent="0.25">
      <c r="A545" s="31" t="s">
        <v>4079</v>
      </c>
      <c r="B545" s="31">
        <v>1050</v>
      </c>
      <c r="C545" s="31">
        <v>4</v>
      </c>
      <c r="D545" s="31" t="str">
        <f t="shared" si="8"/>
        <v>1050_4</v>
      </c>
      <c r="E545" s="31">
        <v>40</v>
      </c>
      <c r="F545" s="4">
        <v>0.33500000000000002</v>
      </c>
    </row>
    <row r="546" spans="1:6" x14ac:dyDescent="0.25">
      <c r="A546" s="31" t="s">
        <v>4080</v>
      </c>
      <c r="B546" s="31">
        <v>1050</v>
      </c>
      <c r="C546" s="31">
        <v>5</v>
      </c>
      <c r="D546" s="31" t="str">
        <f t="shared" si="8"/>
        <v>1050_5</v>
      </c>
      <c r="E546" s="31">
        <v>135</v>
      </c>
      <c r="F546" s="4">
        <v>0.41399999999999998</v>
      </c>
    </row>
    <row r="547" spans="1:6" x14ac:dyDescent="0.25">
      <c r="A547" s="31" t="s">
        <v>4085</v>
      </c>
      <c r="B547" s="31">
        <v>1070</v>
      </c>
      <c r="C547" s="31">
        <v>1</v>
      </c>
      <c r="D547" s="31" t="str">
        <f t="shared" si="8"/>
        <v>1070_1</v>
      </c>
      <c r="E547" s="31">
        <v>234</v>
      </c>
      <c r="F547" s="4">
        <v>0.159</v>
      </c>
    </row>
    <row r="548" spans="1:6" x14ac:dyDescent="0.25">
      <c r="A548" s="31" t="s">
        <v>4088</v>
      </c>
      <c r="B548" s="31">
        <v>1070</v>
      </c>
      <c r="C548" s="31">
        <v>2</v>
      </c>
      <c r="D548" s="31" t="str">
        <f t="shared" si="8"/>
        <v>1070_2</v>
      </c>
      <c r="E548" s="31">
        <v>222</v>
      </c>
      <c r="F548" s="4">
        <v>0.158</v>
      </c>
    </row>
    <row r="549" spans="1:6" x14ac:dyDescent="0.25">
      <c r="A549" s="31" t="s">
        <v>4078</v>
      </c>
      <c r="B549" s="31">
        <v>1070</v>
      </c>
      <c r="C549" s="31">
        <v>3</v>
      </c>
      <c r="D549" s="31" t="str">
        <f t="shared" si="8"/>
        <v>1070_3</v>
      </c>
      <c r="E549" s="31">
        <v>161</v>
      </c>
      <c r="F549" s="4">
        <v>0.156</v>
      </c>
    </row>
    <row r="550" spans="1:6" x14ac:dyDescent="0.25">
      <c r="A550" s="31" t="s">
        <v>4079</v>
      </c>
      <c r="B550" s="31">
        <v>1070</v>
      </c>
      <c r="C550" s="31">
        <v>4</v>
      </c>
      <c r="D550" s="31" t="str">
        <f t="shared" si="8"/>
        <v>1070_4</v>
      </c>
      <c r="E550" s="31">
        <v>1140</v>
      </c>
      <c r="F550" s="4">
        <v>0.54600000000000004</v>
      </c>
    </row>
    <row r="551" spans="1:6" x14ac:dyDescent="0.25">
      <c r="A551" s="31" t="s">
        <v>4080</v>
      </c>
      <c r="B551" s="31">
        <v>1070</v>
      </c>
      <c r="C551" s="31">
        <v>5</v>
      </c>
      <c r="D551" s="31" t="str">
        <f t="shared" si="8"/>
        <v>1070_5</v>
      </c>
    </row>
    <row r="552" spans="1:6" x14ac:dyDescent="0.25">
      <c r="A552" s="31" t="s">
        <v>4085</v>
      </c>
      <c r="B552" s="31">
        <v>1071</v>
      </c>
      <c r="C552" s="31">
        <v>1</v>
      </c>
      <c r="D552" s="31" t="str">
        <f t="shared" si="8"/>
        <v>1071_1</v>
      </c>
      <c r="E552" s="31">
        <v>1274</v>
      </c>
      <c r="F552" s="4">
        <v>0.433</v>
      </c>
    </row>
    <row r="553" spans="1:6" x14ac:dyDescent="0.25">
      <c r="A553" s="31" t="s">
        <v>4085</v>
      </c>
      <c r="B553" s="31">
        <v>1072</v>
      </c>
      <c r="C553" s="31">
        <v>1</v>
      </c>
      <c r="D553" s="31" t="str">
        <f t="shared" si="8"/>
        <v>1072_1</v>
      </c>
      <c r="E553" s="31">
        <v>390</v>
      </c>
      <c r="F553" s="4">
        <v>0.51</v>
      </c>
    </row>
    <row r="554" spans="1:6" x14ac:dyDescent="0.25">
      <c r="A554" s="31" t="s">
        <v>4088</v>
      </c>
      <c r="B554" s="31">
        <v>1072</v>
      </c>
      <c r="C554" s="31">
        <v>2</v>
      </c>
      <c r="D554" s="31" t="str">
        <f t="shared" si="8"/>
        <v>1072_2</v>
      </c>
      <c r="E554" s="31">
        <v>824</v>
      </c>
      <c r="F554" s="4">
        <v>0.58599999999999997</v>
      </c>
    </row>
    <row r="555" spans="1:6" x14ac:dyDescent="0.25">
      <c r="A555" s="31" t="s">
        <v>4085</v>
      </c>
      <c r="B555" s="31">
        <v>1075</v>
      </c>
      <c r="C555" s="31">
        <v>1</v>
      </c>
      <c r="D555" s="31" t="str">
        <f t="shared" si="8"/>
        <v>1075_1</v>
      </c>
      <c r="E555" s="31">
        <v>371</v>
      </c>
      <c r="F555" s="4">
        <v>0.35699999999999998</v>
      </c>
    </row>
    <row r="556" spans="1:6" x14ac:dyDescent="0.25">
      <c r="A556" s="31" t="s">
        <v>4085</v>
      </c>
      <c r="B556" s="31">
        <v>1081</v>
      </c>
      <c r="C556" s="31">
        <v>1</v>
      </c>
      <c r="D556" s="31" t="str">
        <f t="shared" si="8"/>
        <v>1081_1</v>
      </c>
      <c r="E556" s="31">
        <v>131</v>
      </c>
      <c r="F556" s="4">
        <v>0.375</v>
      </c>
    </row>
    <row r="557" spans="1:6" x14ac:dyDescent="0.25">
      <c r="A557" s="31" t="s">
        <v>4088</v>
      </c>
      <c r="B557" s="31">
        <v>1081</v>
      </c>
      <c r="C557" s="31">
        <v>2</v>
      </c>
      <c r="D557" s="31" t="str">
        <f t="shared" si="8"/>
        <v>1081_2</v>
      </c>
      <c r="E557" s="31">
        <v>65</v>
      </c>
      <c r="F557" s="4">
        <v>0.32400000000000001</v>
      </c>
    </row>
    <row r="558" spans="1:6" x14ac:dyDescent="0.25">
      <c r="A558" s="31" t="s">
        <v>4078</v>
      </c>
      <c r="B558" s="31">
        <v>1081</v>
      </c>
      <c r="C558" s="31">
        <v>3</v>
      </c>
      <c r="D558" s="31" t="str">
        <f t="shared" si="8"/>
        <v>1081_3</v>
      </c>
      <c r="E558" s="31">
        <v>68</v>
      </c>
      <c r="F558" s="4">
        <v>0.33500000000000002</v>
      </c>
    </row>
    <row r="559" spans="1:6" x14ac:dyDescent="0.25">
      <c r="A559" s="31" t="s">
        <v>4079</v>
      </c>
      <c r="B559" s="31">
        <v>1081</v>
      </c>
      <c r="C559" s="31">
        <v>4</v>
      </c>
      <c r="D559" s="31" t="str">
        <f t="shared" si="8"/>
        <v>1081_4</v>
      </c>
      <c r="E559" s="31">
        <v>62</v>
      </c>
      <c r="F559" s="4">
        <v>0.52100000000000002</v>
      </c>
    </row>
    <row r="560" spans="1:6" x14ac:dyDescent="0.25">
      <c r="A560" s="31" t="s">
        <v>4085</v>
      </c>
      <c r="B560" s="31">
        <v>1090</v>
      </c>
      <c r="C560" s="31">
        <v>1</v>
      </c>
      <c r="D560" s="31" t="str">
        <f t="shared" si="8"/>
        <v>1090_1</v>
      </c>
      <c r="E560" s="31">
        <v>174</v>
      </c>
      <c r="F560" s="4">
        <v>0.19500000000000001</v>
      </c>
    </row>
    <row r="561" spans="1:6" x14ac:dyDescent="0.25">
      <c r="A561" s="31" t="s">
        <v>4088</v>
      </c>
      <c r="B561" s="31">
        <v>1090</v>
      </c>
      <c r="C561" s="31">
        <v>2</v>
      </c>
      <c r="D561" s="31" t="str">
        <f t="shared" si="8"/>
        <v>1090_2</v>
      </c>
      <c r="E561" s="31">
        <v>66</v>
      </c>
      <c r="F561" s="4">
        <v>0.13700000000000001</v>
      </c>
    </row>
    <row r="562" spans="1:6" x14ac:dyDescent="0.25">
      <c r="A562" s="31" t="s">
        <v>4078</v>
      </c>
      <c r="B562" s="31">
        <v>1090</v>
      </c>
      <c r="C562" s="31">
        <v>3</v>
      </c>
      <c r="D562" s="31" t="str">
        <f t="shared" si="8"/>
        <v>1090_3</v>
      </c>
      <c r="E562" s="31">
        <v>108</v>
      </c>
      <c r="F562" s="4">
        <v>0.13700000000000001</v>
      </c>
    </row>
    <row r="563" spans="1:6" x14ac:dyDescent="0.25">
      <c r="A563" s="31" t="s">
        <v>4079</v>
      </c>
      <c r="B563" s="31">
        <v>1090</v>
      </c>
      <c r="C563" s="31">
        <v>4</v>
      </c>
      <c r="D563" s="31" t="str">
        <f t="shared" si="8"/>
        <v>1090_4</v>
      </c>
      <c r="E563" s="31">
        <v>213</v>
      </c>
      <c r="F563" s="4">
        <v>0.16900000000000001</v>
      </c>
    </row>
    <row r="564" spans="1:6" x14ac:dyDescent="0.25">
      <c r="A564" s="31" t="s">
        <v>4085</v>
      </c>
      <c r="B564" s="31">
        <v>1091</v>
      </c>
      <c r="C564" s="31">
        <v>1</v>
      </c>
      <c r="D564" s="31" t="str">
        <f t="shared" si="8"/>
        <v>1091_1</v>
      </c>
      <c r="E564" s="31">
        <v>37</v>
      </c>
      <c r="F564" s="4">
        <v>0.189</v>
      </c>
    </row>
    <row r="565" spans="1:6" x14ac:dyDescent="0.25">
      <c r="A565" s="31" t="s">
        <v>4085</v>
      </c>
      <c r="B565" s="31">
        <v>1101</v>
      </c>
      <c r="C565" s="31">
        <v>1</v>
      </c>
      <c r="D565" s="31" t="str">
        <f t="shared" si="8"/>
        <v>1101_1</v>
      </c>
    </row>
    <row r="566" spans="1:6" x14ac:dyDescent="0.25">
      <c r="A566" s="31" t="s">
        <v>4085</v>
      </c>
      <c r="B566" s="31">
        <v>1102</v>
      </c>
      <c r="C566" s="31">
        <v>1</v>
      </c>
      <c r="D566" s="31" t="str">
        <f t="shared" si="8"/>
        <v>1102_1</v>
      </c>
    </row>
    <row r="567" spans="1:6" x14ac:dyDescent="0.25">
      <c r="A567" s="31" t="s">
        <v>4085</v>
      </c>
      <c r="B567" s="31">
        <v>1103</v>
      </c>
      <c r="C567" s="31">
        <v>1</v>
      </c>
      <c r="D567" s="31" t="str">
        <f t="shared" si="8"/>
        <v>1103_1</v>
      </c>
      <c r="E567" s="31">
        <v>1224</v>
      </c>
      <c r="F567" s="4">
        <v>0.39900000000000002</v>
      </c>
    </row>
    <row r="568" spans="1:6" x14ac:dyDescent="0.25">
      <c r="A568" s="31" t="s">
        <v>4088</v>
      </c>
      <c r="B568" s="31">
        <v>1103</v>
      </c>
      <c r="C568" s="31">
        <v>2</v>
      </c>
      <c r="D568" s="31" t="str">
        <f t="shared" si="8"/>
        <v>1103_2</v>
      </c>
      <c r="E568" s="31">
        <v>15</v>
      </c>
      <c r="F568" s="4">
        <v>0.20200000000000001</v>
      </c>
    </row>
    <row r="569" spans="1:6" x14ac:dyDescent="0.25">
      <c r="A569" s="31" t="s">
        <v>4085</v>
      </c>
      <c r="B569" s="31">
        <v>1104</v>
      </c>
      <c r="C569" s="31">
        <v>1</v>
      </c>
      <c r="D569" s="31" t="str">
        <f t="shared" si="8"/>
        <v>1104_1</v>
      </c>
      <c r="E569" s="31">
        <v>316</v>
      </c>
      <c r="F569" s="4">
        <v>0.70199999999999996</v>
      </c>
    </row>
    <row r="570" spans="1:6" x14ac:dyDescent="0.25">
      <c r="A570" s="31" t="s">
        <v>4085</v>
      </c>
      <c r="B570" s="31">
        <v>1121</v>
      </c>
      <c r="C570" s="31">
        <v>1</v>
      </c>
      <c r="D570" s="31" t="str">
        <f t="shared" si="8"/>
        <v>1121_1</v>
      </c>
    </row>
    <row r="571" spans="1:6" x14ac:dyDescent="0.25">
      <c r="A571" s="31" t="s">
        <v>4085</v>
      </c>
      <c r="B571" s="31">
        <v>1125</v>
      </c>
      <c r="C571" s="31">
        <v>1</v>
      </c>
      <c r="D571" s="31" t="str">
        <f t="shared" si="8"/>
        <v>1125_1</v>
      </c>
      <c r="E571" s="31">
        <v>7323</v>
      </c>
      <c r="F571" s="4">
        <v>0.24</v>
      </c>
    </row>
    <row r="572" spans="1:6" x14ac:dyDescent="0.25">
      <c r="A572" s="31" t="s">
        <v>4085</v>
      </c>
      <c r="B572" s="31">
        <v>1130</v>
      </c>
      <c r="C572" s="31">
        <v>1</v>
      </c>
      <c r="D572" s="31" t="str">
        <f t="shared" si="8"/>
        <v>1130_1</v>
      </c>
      <c r="E572" s="31">
        <v>417</v>
      </c>
      <c r="F572" s="4">
        <v>0.10100000000000001</v>
      </c>
    </row>
    <row r="573" spans="1:6" x14ac:dyDescent="0.25">
      <c r="A573" s="31" t="s">
        <v>4088</v>
      </c>
      <c r="B573" s="31">
        <v>1130</v>
      </c>
      <c r="C573" s="31">
        <v>2</v>
      </c>
      <c r="D573" s="31" t="str">
        <f t="shared" si="8"/>
        <v>1130_2</v>
      </c>
      <c r="E573" s="31">
        <v>297</v>
      </c>
      <c r="F573" s="4">
        <v>0.19400000000000001</v>
      </c>
    </row>
    <row r="574" spans="1:6" x14ac:dyDescent="0.25">
      <c r="A574" s="31" t="s">
        <v>4079</v>
      </c>
      <c r="B574" s="31">
        <v>1130</v>
      </c>
      <c r="C574" s="31">
        <v>4</v>
      </c>
      <c r="D574" s="31" t="str">
        <f t="shared" si="8"/>
        <v>1130_4</v>
      </c>
      <c r="E574" s="31">
        <v>96</v>
      </c>
      <c r="F574" s="4">
        <v>0.223</v>
      </c>
    </row>
    <row r="575" spans="1:6" x14ac:dyDescent="0.25">
      <c r="A575" s="31" t="s">
        <v>4080</v>
      </c>
      <c r="B575" s="31">
        <v>1130</v>
      </c>
      <c r="C575" s="31">
        <v>5</v>
      </c>
      <c r="D575" s="31" t="str">
        <f t="shared" si="8"/>
        <v>1130_5</v>
      </c>
      <c r="E575" s="31">
        <v>150</v>
      </c>
      <c r="F575" s="4">
        <v>0.27900000000000003</v>
      </c>
    </row>
    <row r="576" spans="1:6" x14ac:dyDescent="0.25">
      <c r="A576" s="31" t="s">
        <v>4081</v>
      </c>
      <c r="B576" s="31">
        <v>1130</v>
      </c>
      <c r="C576" s="31">
        <v>6</v>
      </c>
      <c r="D576" s="31" t="str">
        <f t="shared" si="8"/>
        <v>1130_6</v>
      </c>
      <c r="E576" s="31">
        <v>74</v>
      </c>
      <c r="F576" s="4">
        <v>0.2</v>
      </c>
    </row>
    <row r="577" spans="1:6" x14ac:dyDescent="0.25">
      <c r="A577" s="31" t="s">
        <v>4082</v>
      </c>
      <c r="B577" s="31">
        <v>1130</v>
      </c>
      <c r="C577" s="31">
        <v>7</v>
      </c>
      <c r="D577" s="31" t="str">
        <f t="shared" si="8"/>
        <v>1130_7</v>
      </c>
      <c r="E577" s="31">
        <v>59</v>
      </c>
      <c r="F577" s="4">
        <v>0.27600000000000002</v>
      </c>
    </row>
    <row r="578" spans="1:6" x14ac:dyDescent="0.25">
      <c r="A578" s="31" t="s">
        <v>4083</v>
      </c>
      <c r="B578" s="31">
        <v>1130</v>
      </c>
      <c r="C578" s="31">
        <v>8</v>
      </c>
      <c r="D578" s="31" t="str">
        <f t="shared" si="8"/>
        <v>1130_8</v>
      </c>
      <c r="E578" s="31">
        <v>115</v>
      </c>
      <c r="F578" s="4">
        <v>0.245</v>
      </c>
    </row>
    <row r="579" spans="1:6" x14ac:dyDescent="0.25">
      <c r="A579" s="31" t="s">
        <v>4084</v>
      </c>
      <c r="B579" s="31">
        <v>1130</v>
      </c>
      <c r="C579" s="31">
        <v>9</v>
      </c>
      <c r="D579" s="31" t="str">
        <f t="shared" ref="D579:D642" si="9">CONCATENATE(B579,"_",C579)</f>
        <v>1130_9</v>
      </c>
      <c r="E579" s="31">
        <v>167</v>
      </c>
      <c r="F579" s="4">
        <v>0.253</v>
      </c>
    </row>
    <row r="580" spans="1:6" x14ac:dyDescent="0.25">
      <c r="A580" s="31" t="s">
        <v>4085</v>
      </c>
      <c r="B580" s="31">
        <v>1131</v>
      </c>
      <c r="C580" s="31">
        <v>1</v>
      </c>
      <c r="D580" s="31" t="str">
        <f t="shared" si="9"/>
        <v>1131_1</v>
      </c>
      <c r="E580" s="31">
        <v>1042</v>
      </c>
      <c r="F580" s="4">
        <v>0.27100000000000002</v>
      </c>
    </row>
    <row r="581" spans="1:6" x14ac:dyDescent="0.25">
      <c r="A581" s="31" t="s">
        <v>4088</v>
      </c>
      <c r="B581" s="31">
        <v>1131</v>
      </c>
      <c r="C581" s="31">
        <v>2</v>
      </c>
      <c r="D581" s="31" t="str">
        <f t="shared" si="9"/>
        <v>1131_2</v>
      </c>
      <c r="E581" s="31">
        <v>160</v>
      </c>
      <c r="F581" s="4">
        <v>0.247</v>
      </c>
    </row>
    <row r="582" spans="1:6" x14ac:dyDescent="0.25">
      <c r="A582" s="31" t="s">
        <v>4085</v>
      </c>
      <c r="B582" s="31">
        <v>1142</v>
      </c>
      <c r="C582" s="31">
        <v>1</v>
      </c>
      <c r="D582" s="31" t="str">
        <f t="shared" si="9"/>
        <v>1142_1</v>
      </c>
      <c r="E582" s="31">
        <v>164</v>
      </c>
      <c r="F582" s="4">
        <v>3.4000000000000002E-2</v>
      </c>
    </row>
    <row r="583" spans="1:6" x14ac:dyDescent="0.25">
      <c r="A583" s="31" t="s">
        <v>4085</v>
      </c>
      <c r="B583" s="31">
        <v>1191</v>
      </c>
      <c r="C583" s="31">
        <v>1</v>
      </c>
      <c r="D583" s="31" t="str">
        <f t="shared" si="9"/>
        <v>1191_1</v>
      </c>
      <c r="E583" s="31">
        <v>1085</v>
      </c>
      <c r="F583" s="4">
        <v>0.311</v>
      </c>
    </row>
    <row r="584" spans="1:6" x14ac:dyDescent="0.25">
      <c r="A584" s="31" t="s">
        <v>4088</v>
      </c>
      <c r="B584" s="31">
        <v>1191</v>
      </c>
      <c r="C584" s="31">
        <v>2</v>
      </c>
      <c r="D584" s="31" t="str">
        <f t="shared" si="9"/>
        <v>1191_2</v>
      </c>
      <c r="E584" s="31">
        <v>64</v>
      </c>
      <c r="F584" s="4">
        <v>0.27400000000000002</v>
      </c>
    </row>
    <row r="585" spans="1:6" x14ac:dyDescent="0.25">
      <c r="A585" s="31" t="s">
        <v>4085</v>
      </c>
      <c r="B585" s="31">
        <v>1212</v>
      </c>
      <c r="C585" s="31">
        <v>1</v>
      </c>
      <c r="D585" s="31" t="str">
        <f t="shared" si="9"/>
        <v>1212_1</v>
      </c>
      <c r="E585" s="31">
        <v>139</v>
      </c>
      <c r="F585" s="4">
        <v>0.33500000000000002</v>
      </c>
    </row>
    <row r="586" spans="1:6" x14ac:dyDescent="0.25">
      <c r="A586" s="31" t="s">
        <v>4085</v>
      </c>
      <c r="B586" s="31">
        <v>1215</v>
      </c>
      <c r="C586" s="31">
        <v>1</v>
      </c>
      <c r="D586" s="31" t="str">
        <f t="shared" si="9"/>
        <v>1215_1</v>
      </c>
      <c r="E586" s="31">
        <v>82</v>
      </c>
      <c r="F586" s="4">
        <v>0.17499999999999999</v>
      </c>
    </row>
    <row r="587" spans="1:6" x14ac:dyDescent="0.25">
      <c r="A587" s="31" t="s">
        <v>4088</v>
      </c>
      <c r="B587" s="31">
        <v>1215</v>
      </c>
      <c r="C587" s="31">
        <v>2</v>
      </c>
      <c r="D587" s="31" t="str">
        <f t="shared" si="9"/>
        <v>1215_2</v>
      </c>
      <c r="E587" s="31">
        <v>44</v>
      </c>
      <c r="F587" s="4">
        <v>0.23699999999999999</v>
      </c>
    </row>
    <row r="588" spans="1:6" x14ac:dyDescent="0.25">
      <c r="A588" s="31" t="s">
        <v>4078</v>
      </c>
      <c r="B588" s="31">
        <v>1215</v>
      </c>
      <c r="C588" s="31">
        <v>3</v>
      </c>
      <c r="D588" s="31" t="str">
        <f t="shared" si="9"/>
        <v>1215_3</v>
      </c>
      <c r="E588" s="31">
        <v>87</v>
      </c>
      <c r="F588" s="4">
        <v>0.115</v>
      </c>
    </row>
    <row r="589" spans="1:6" x14ac:dyDescent="0.25">
      <c r="A589" s="31" t="s">
        <v>4085</v>
      </c>
      <c r="B589" s="31">
        <v>1221</v>
      </c>
      <c r="C589" s="31">
        <v>1</v>
      </c>
      <c r="D589" s="31" t="str">
        <f t="shared" si="9"/>
        <v>1221_1</v>
      </c>
      <c r="E589" s="31">
        <v>113</v>
      </c>
      <c r="F589" s="4">
        <v>0.24</v>
      </c>
    </row>
    <row r="590" spans="1:6" x14ac:dyDescent="0.25">
      <c r="A590" s="31" t="s">
        <v>4088</v>
      </c>
      <c r="B590" s="31">
        <v>1221</v>
      </c>
      <c r="C590" s="31">
        <v>2</v>
      </c>
      <c r="D590" s="31" t="str">
        <f t="shared" si="9"/>
        <v>1221_2</v>
      </c>
      <c r="E590" s="31">
        <v>552</v>
      </c>
      <c r="F590" s="4">
        <v>0.247</v>
      </c>
    </row>
    <row r="591" spans="1:6" x14ac:dyDescent="0.25">
      <c r="A591" s="31" t="s">
        <v>4085</v>
      </c>
      <c r="B591" s="31">
        <v>1222</v>
      </c>
      <c r="C591" s="31">
        <v>1</v>
      </c>
      <c r="D591" s="31" t="str">
        <f t="shared" si="9"/>
        <v>1222_1</v>
      </c>
      <c r="E591" s="31">
        <v>40</v>
      </c>
      <c r="F591" s="4">
        <v>0.13800000000000001</v>
      </c>
    </row>
    <row r="592" spans="1:6" x14ac:dyDescent="0.25">
      <c r="A592" s="31" t="s">
        <v>4085</v>
      </c>
      <c r="B592" s="31">
        <v>1223</v>
      </c>
      <c r="C592" s="31">
        <v>1</v>
      </c>
      <c r="D592" s="31" t="str">
        <f t="shared" si="9"/>
        <v>1223_1</v>
      </c>
      <c r="E592" s="31">
        <v>324</v>
      </c>
      <c r="F592" s="4">
        <v>0.41199999999999998</v>
      </c>
    </row>
    <row r="593" spans="1:6" x14ac:dyDescent="0.25">
      <c r="A593" s="31" t="s">
        <v>4088</v>
      </c>
      <c r="B593" s="31">
        <v>1223</v>
      </c>
      <c r="C593" s="31">
        <v>2</v>
      </c>
      <c r="D593" s="31" t="str">
        <f t="shared" si="9"/>
        <v>1223_2</v>
      </c>
      <c r="E593" s="31">
        <v>101</v>
      </c>
      <c r="F593" s="4">
        <v>0.24399999999999999</v>
      </c>
    </row>
    <row r="594" spans="1:6" x14ac:dyDescent="0.25">
      <c r="A594" s="31" t="s">
        <v>4078</v>
      </c>
      <c r="B594" s="31">
        <v>1223</v>
      </c>
      <c r="C594" s="31">
        <v>3</v>
      </c>
      <c r="D594" s="31" t="str">
        <f t="shared" si="9"/>
        <v>1223_3</v>
      </c>
      <c r="E594" s="31">
        <v>59</v>
      </c>
      <c r="F594" s="4">
        <v>0.26800000000000002</v>
      </c>
    </row>
    <row r="595" spans="1:6" x14ac:dyDescent="0.25">
      <c r="A595" s="31" t="s">
        <v>4079</v>
      </c>
      <c r="B595" s="31">
        <v>1224</v>
      </c>
      <c r="C595" s="31">
        <v>4</v>
      </c>
      <c r="D595" s="31" t="str">
        <f t="shared" si="9"/>
        <v>1224_4</v>
      </c>
      <c r="E595" s="31">
        <v>791</v>
      </c>
      <c r="F595" s="4">
        <v>0.309</v>
      </c>
    </row>
    <row r="596" spans="1:6" x14ac:dyDescent="0.25">
      <c r="A596" s="31" t="s">
        <v>4080</v>
      </c>
      <c r="B596" s="31">
        <v>1224</v>
      </c>
      <c r="C596" s="31">
        <v>5</v>
      </c>
      <c r="D596" s="31" t="str">
        <f t="shared" si="9"/>
        <v>1224_5</v>
      </c>
      <c r="E596" s="31">
        <v>102</v>
      </c>
      <c r="F596" s="4">
        <v>0.184</v>
      </c>
    </row>
    <row r="597" spans="1:6" x14ac:dyDescent="0.25">
      <c r="A597" s="31" t="s">
        <v>4081</v>
      </c>
      <c r="B597" s="31">
        <v>1224</v>
      </c>
      <c r="C597" s="31">
        <v>6</v>
      </c>
      <c r="D597" s="31" t="str">
        <f t="shared" si="9"/>
        <v>1224_6</v>
      </c>
      <c r="E597" s="31">
        <v>465</v>
      </c>
      <c r="F597" s="4">
        <v>0.307</v>
      </c>
    </row>
    <row r="598" spans="1:6" x14ac:dyDescent="0.25">
      <c r="A598" s="31" t="s">
        <v>4085</v>
      </c>
      <c r="B598" s="31">
        <v>1241</v>
      </c>
      <c r="C598" s="31">
        <v>1</v>
      </c>
      <c r="D598" s="31" t="str">
        <f t="shared" si="9"/>
        <v>1241_1</v>
      </c>
      <c r="E598" s="31">
        <v>578</v>
      </c>
      <c r="F598" s="4">
        <v>0.28599999999999998</v>
      </c>
    </row>
    <row r="599" spans="1:6" x14ac:dyDescent="0.25">
      <c r="A599" s="31" t="s">
        <v>4085</v>
      </c>
      <c r="B599" s="31">
        <v>1253</v>
      </c>
      <c r="C599" s="31">
        <v>1</v>
      </c>
      <c r="D599" s="31" t="str">
        <f t="shared" si="9"/>
        <v>1253_1</v>
      </c>
      <c r="E599" s="31">
        <v>4</v>
      </c>
      <c r="F599" s="4">
        <v>7.5999999999999998E-2</v>
      </c>
    </row>
    <row r="600" spans="1:6" x14ac:dyDescent="0.25">
      <c r="A600" s="31" t="s">
        <v>4085</v>
      </c>
      <c r="B600" s="31">
        <v>1270</v>
      </c>
      <c r="C600" s="31">
        <v>1</v>
      </c>
      <c r="D600" s="31" t="str">
        <f t="shared" si="9"/>
        <v>1270_1</v>
      </c>
      <c r="E600" s="31">
        <v>405</v>
      </c>
      <c r="F600" s="4">
        <v>0.44</v>
      </c>
    </row>
    <row r="601" spans="1:6" x14ac:dyDescent="0.25">
      <c r="A601" s="31" t="s">
        <v>4085</v>
      </c>
      <c r="B601" s="31">
        <v>1271</v>
      </c>
      <c r="C601" s="31">
        <v>1</v>
      </c>
      <c r="D601" s="31" t="str">
        <f t="shared" si="9"/>
        <v>1271_1</v>
      </c>
      <c r="E601" s="31">
        <v>688</v>
      </c>
      <c r="F601" s="4">
        <v>0.79200000000000004</v>
      </c>
    </row>
    <row r="602" spans="1:6" x14ac:dyDescent="0.25">
      <c r="A602" s="31" t="s">
        <v>4088</v>
      </c>
      <c r="B602" s="31">
        <v>1271</v>
      </c>
      <c r="C602" s="31">
        <v>2</v>
      </c>
      <c r="D602" s="31" t="str">
        <f t="shared" si="9"/>
        <v>1271_2</v>
      </c>
      <c r="E602" s="31">
        <v>1460</v>
      </c>
      <c r="F602" s="4">
        <v>0.76500000000000001</v>
      </c>
    </row>
    <row r="603" spans="1:6" x14ac:dyDescent="0.25">
      <c r="A603" s="31" t="s">
        <v>4085</v>
      </c>
      <c r="B603" s="31">
        <v>1280</v>
      </c>
      <c r="C603" s="31">
        <v>1</v>
      </c>
      <c r="D603" s="31" t="str">
        <f t="shared" si="9"/>
        <v>1280_1</v>
      </c>
      <c r="E603" s="31">
        <v>1177</v>
      </c>
      <c r="F603" s="4">
        <v>0.56599999999999995</v>
      </c>
    </row>
    <row r="604" spans="1:6" x14ac:dyDescent="0.25">
      <c r="A604" s="31" t="s">
        <v>4088</v>
      </c>
      <c r="B604" s="31">
        <v>1280</v>
      </c>
      <c r="C604" s="31">
        <v>2</v>
      </c>
      <c r="D604" s="31" t="str">
        <f t="shared" si="9"/>
        <v>1280_2</v>
      </c>
      <c r="E604" s="31">
        <v>428</v>
      </c>
      <c r="F604" s="4">
        <v>0.44400000000000001</v>
      </c>
    </row>
    <row r="605" spans="1:6" x14ac:dyDescent="0.25">
      <c r="A605" s="31" t="s">
        <v>4078</v>
      </c>
      <c r="B605" s="31">
        <v>1280</v>
      </c>
      <c r="C605" s="31">
        <v>3</v>
      </c>
      <c r="D605" s="31" t="str">
        <f t="shared" si="9"/>
        <v>1280_3</v>
      </c>
      <c r="E605" s="31">
        <v>423</v>
      </c>
      <c r="F605" s="4">
        <v>0.44400000000000001</v>
      </c>
    </row>
    <row r="606" spans="1:6" x14ac:dyDescent="0.25">
      <c r="A606" s="31" t="s">
        <v>4079</v>
      </c>
      <c r="B606" s="31">
        <v>1280</v>
      </c>
      <c r="C606" s="31">
        <v>4</v>
      </c>
      <c r="D606" s="31" t="str">
        <f t="shared" si="9"/>
        <v>1280_4</v>
      </c>
      <c r="E606" s="31">
        <v>497</v>
      </c>
      <c r="F606" s="4">
        <v>0.47099999999999997</v>
      </c>
    </row>
    <row r="607" spans="1:6" x14ac:dyDescent="0.25">
      <c r="A607" s="31" t="s">
        <v>4088</v>
      </c>
      <c r="B607" s="31">
        <v>1281</v>
      </c>
      <c r="C607" s="31">
        <v>2</v>
      </c>
      <c r="D607" s="31" t="str">
        <f t="shared" si="9"/>
        <v>1281_2</v>
      </c>
      <c r="E607" s="31">
        <v>1091</v>
      </c>
      <c r="F607" s="4">
        <v>0.44900000000000001</v>
      </c>
    </row>
    <row r="608" spans="1:6" x14ac:dyDescent="0.25">
      <c r="A608" s="31" t="s">
        <v>4085</v>
      </c>
      <c r="B608" s="31">
        <v>1282</v>
      </c>
      <c r="C608" s="31">
        <v>1</v>
      </c>
      <c r="D608" s="31" t="str">
        <f t="shared" si="9"/>
        <v>1282_1</v>
      </c>
      <c r="E608" s="31">
        <v>638</v>
      </c>
      <c r="F608" s="4">
        <v>0.46100000000000002</v>
      </c>
    </row>
    <row r="609" spans="1:6" x14ac:dyDescent="0.25">
      <c r="A609" s="31" t="s">
        <v>4088</v>
      </c>
      <c r="B609" s="31">
        <v>1282</v>
      </c>
      <c r="C609" s="31">
        <v>2</v>
      </c>
      <c r="D609" s="31" t="str">
        <f t="shared" si="9"/>
        <v>1282_2</v>
      </c>
      <c r="E609" s="31">
        <v>652</v>
      </c>
      <c r="F609" s="4">
        <v>0.47299999999999998</v>
      </c>
    </row>
    <row r="610" spans="1:6" x14ac:dyDescent="0.25">
      <c r="A610" s="31" t="s">
        <v>4085</v>
      </c>
      <c r="B610" s="31">
        <v>1311</v>
      </c>
      <c r="C610" s="31">
        <v>1</v>
      </c>
      <c r="D610" s="31" t="str">
        <f t="shared" si="9"/>
        <v>1311_1</v>
      </c>
      <c r="E610" s="31">
        <v>2065</v>
      </c>
      <c r="F610" s="4">
        <v>0.39200000000000002</v>
      </c>
    </row>
    <row r="611" spans="1:6" x14ac:dyDescent="0.25">
      <c r="A611" s="31" t="s">
        <v>4088</v>
      </c>
      <c r="B611" s="31">
        <v>1311</v>
      </c>
      <c r="C611" s="31">
        <v>2</v>
      </c>
      <c r="D611" s="31" t="str">
        <f t="shared" si="9"/>
        <v>1311_2</v>
      </c>
      <c r="E611" s="31">
        <v>227</v>
      </c>
      <c r="F611" s="4">
        <v>0.26900000000000002</v>
      </c>
    </row>
    <row r="612" spans="1:6" x14ac:dyDescent="0.25">
      <c r="A612" s="31" t="s">
        <v>4078</v>
      </c>
      <c r="B612" s="31">
        <v>1311</v>
      </c>
      <c r="C612" s="31">
        <v>3</v>
      </c>
      <c r="D612" s="31" t="str">
        <f t="shared" si="9"/>
        <v>1311_3</v>
      </c>
      <c r="E612" s="31">
        <v>51</v>
      </c>
      <c r="F612" s="4">
        <v>0.16500000000000001</v>
      </c>
    </row>
    <row r="613" spans="1:6" x14ac:dyDescent="0.25">
      <c r="A613" s="31" t="s">
        <v>4079</v>
      </c>
      <c r="B613" s="31">
        <v>1311</v>
      </c>
      <c r="C613" s="31">
        <v>4</v>
      </c>
      <c r="D613" s="31" t="str">
        <f t="shared" si="9"/>
        <v>1311_4</v>
      </c>
      <c r="E613" s="31">
        <v>966</v>
      </c>
      <c r="F613" s="4">
        <v>0.42499999999999999</v>
      </c>
    </row>
    <row r="614" spans="1:6" x14ac:dyDescent="0.25">
      <c r="A614" s="31" t="s">
        <v>4085</v>
      </c>
      <c r="B614" s="31">
        <v>1321</v>
      </c>
      <c r="C614" s="31">
        <v>1</v>
      </c>
      <c r="D614" s="31" t="str">
        <f t="shared" si="9"/>
        <v>1321_1</v>
      </c>
      <c r="E614" s="31">
        <v>526</v>
      </c>
      <c r="F614" s="4">
        <v>0.28899999999999998</v>
      </c>
    </row>
    <row r="615" spans="1:6" x14ac:dyDescent="0.25">
      <c r="A615" s="31" t="s">
        <v>4088</v>
      </c>
      <c r="B615" s="31">
        <v>1321</v>
      </c>
      <c r="C615" s="31">
        <v>2</v>
      </c>
      <c r="D615" s="31" t="str">
        <f t="shared" si="9"/>
        <v>1321_2</v>
      </c>
      <c r="E615" s="31">
        <v>1598</v>
      </c>
      <c r="F615" s="4">
        <v>0.33600000000000002</v>
      </c>
    </row>
    <row r="616" spans="1:6" x14ac:dyDescent="0.25">
      <c r="A616" s="31" t="s">
        <v>4085</v>
      </c>
      <c r="B616" s="31">
        <v>1322</v>
      </c>
      <c r="C616" s="31">
        <v>1</v>
      </c>
      <c r="D616" s="31" t="str">
        <f t="shared" si="9"/>
        <v>1322_1</v>
      </c>
      <c r="E616" s="31">
        <v>69</v>
      </c>
      <c r="F616" s="4">
        <v>0.222</v>
      </c>
    </row>
    <row r="617" spans="1:6" x14ac:dyDescent="0.25">
      <c r="A617" s="31" t="s">
        <v>4088</v>
      </c>
      <c r="B617" s="31">
        <v>1322</v>
      </c>
      <c r="C617" s="31">
        <v>2</v>
      </c>
      <c r="D617" s="31" t="str">
        <f t="shared" si="9"/>
        <v>1322_2</v>
      </c>
      <c r="E617" s="31">
        <v>137</v>
      </c>
      <c r="F617" s="4">
        <v>0.26700000000000002</v>
      </c>
    </row>
    <row r="618" spans="1:6" x14ac:dyDescent="0.25">
      <c r="A618" s="31" t="s">
        <v>4085</v>
      </c>
      <c r="B618" s="31">
        <v>1323</v>
      </c>
      <c r="C618" s="31">
        <v>1</v>
      </c>
      <c r="D618" s="31" t="str">
        <f t="shared" si="9"/>
        <v>1323_1</v>
      </c>
      <c r="E618" s="31">
        <v>17</v>
      </c>
      <c r="F618" s="4">
        <v>0.16900000000000001</v>
      </c>
    </row>
    <row r="619" spans="1:6" x14ac:dyDescent="0.25">
      <c r="A619" s="31" t="s">
        <v>4085</v>
      </c>
      <c r="B619" s="31">
        <v>1324</v>
      </c>
      <c r="C619" s="31">
        <v>1</v>
      </c>
      <c r="D619" s="31" t="str">
        <f t="shared" si="9"/>
        <v>1324_1</v>
      </c>
      <c r="E619" s="31">
        <v>235</v>
      </c>
      <c r="F619" s="4">
        <v>0.17699999999999999</v>
      </c>
    </row>
    <row r="620" spans="1:6" x14ac:dyDescent="0.25">
      <c r="A620" s="31" t="s">
        <v>4085</v>
      </c>
      <c r="B620" s="31">
        <v>1331</v>
      </c>
      <c r="C620" s="31">
        <v>1</v>
      </c>
      <c r="D620" s="31" t="str">
        <f t="shared" si="9"/>
        <v>1331_1</v>
      </c>
      <c r="E620" s="31">
        <v>67</v>
      </c>
      <c r="F620" s="4">
        <v>0.182</v>
      </c>
    </row>
    <row r="621" spans="1:6" x14ac:dyDescent="0.25">
      <c r="A621" s="31" t="s">
        <v>4088</v>
      </c>
      <c r="B621" s="31">
        <v>1331</v>
      </c>
      <c r="C621" s="31">
        <v>2</v>
      </c>
      <c r="D621" s="31" t="str">
        <f t="shared" si="9"/>
        <v>1331_2</v>
      </c>
      <c r="E621" s="31">
        <v>60</v>
      </c>
      <c r="F621" s="4">
        <v>0.20200000000000001</v>
      </c>
    </row>
    <row r="622" spans="1:6" x14ac:dyDescent="0.25">
      <c r="A622" s="31" t="s">
        <v>4085</v>
      </c>
      <c r="B622" s="31">
        <v>1332</v>
      </c>
      <c r="C622" s="31">
        <v>1</v>
      </c>
      <c r="D622" s="31" t="str">
        <f t="shared" si="9"/>
        <v>1332_1</v>
      </c>
      <c r="E622" s="31">
        <v>29</v>
      </c>
      <c r="F622" s="4">
        <v>0.23400000000000001</v>
      </c>
    </row>
    <row r="623" spans="1:6" x14ac:dyDescent="0.25">
      <c r="A623" s="31" t="s">
        <v>4085</v>
      </c>
      <c r="B623" s="31">
        <v>1361</v>
      </c>
      <c r="C623" s="31">
        <v>1</v>
      </c>
      <c r="D623" s="31" t="str">
        <f t="shared" si="9"/>
        <v>1361_1</v>
      </c>
      <c r="E623" s="31">
        <v>599</v>
      </c>
      <c r="F623" s="4">
        <v>0.33400000000000002</v>
      </c>
    </row>
    <row r="624" spans="1:6" x14ac:dyDescent="0.25">
      <c r="A624" s="31" t="s">
        <v>4078</v>
      </c>
      <c r="B624" s="31">
        <v>1361</v>
      </c>
      <c r="C624" s="31">
        <v>3</v>
      </c>
      <c r="D624" s="31" t="str">
        <f t="shared" si="9"/>
        <v>1361_3</v>
      </c>
      <c r="E624" s="31">
        <v>58</v>
      </c>
      <c r="F624" s="4">
        <v>0.52600000000000002</v>
      </c>
    </row>
    <row r="625" spans="1:6" x14ac:dyDescent="0.25">
      <c r="A625" s="31" t="s">
        <v>4079</v>
      </c>
      <c r="B625" s="31">
        <v>1361</v>
      </c>
      <c r="C625" s="31">
        <v>4</v>
      </c>
      <c r="D625" s="31" t="str">
        <f t="shared" si="9"/>
        <v>1361_4</v>
      </c>
      <c r="E625" s="31">
        <v>77</v>
      </c>
      <c r="F625" s="4">
        <v>0.55500000000000005</v>
      </c>
    </row>
    <row r="626" spans="1:6" x14ac:dyDescent="0.25">
      <c r="A626" s="31" t="s">
        <v>4085</v>
      </c>
      <c r="B626" s="31">
        <v>1371</v>
      </c>
      <c r="C626" s="31">
        <v>1</v>
      </c>
      <c r="D626" s="31" t="str">
        <f t="shared" si="9"/>
        <v>1371_1</v>
      </c>
      <c r="E626" s="31">
        <v>719</v>
      </c>
      <c r="F626" s="4">
        <v>9.7000000000000003E-2</v>
      </c>
    </row>
    <row r="627" spans="1:6" x14ac:dyDescent="0.25">
      <c r="A627" s="31" t="s">
        <v>4085</v>
      </c>
      <c r="B627" s="31">
        <v>1375</v>
      </c>
      <c r="C627" s="31">
        <v>1</v>
      </c>
      <c r="D627" s="31" t="str">
        <f t="shared" si="9"/>
        <v>1375_1</v>
      </c>
      <c r="E627" s="31">
        <v>2413</v>
      </c>
      <c r="F627" s="4">
        <v>0.216</v>
      </c>
    </row>
    <row r="628" spans="1:6" x14ac:dyDescent="0.25">
      <c r="A628" s="31" t="s">
        <v>4085</v>
      </c>
      <c r="B628" s="31">
        <v>1378</v>
      </c>
      <c r="C628" s="31">
        <v>1</v>
      </c>
      <c r="D628" s="31" t="str">
        <f t="shared" si="9"/>
        <v>1378_1</v>
      </c>
      <c r="E628" s="31">
        <v>253</v>
      </c>
      <c r="F628" s="4">
        <v>0.33800000000000002</v>
      </c>
    </row>
    <row r="629" spans="1:6" x14ac:dyDescent="0.25">
      <c r="A629" s="31" t="s">
        <v>4085</v>
      </c>
      <c r="B629" s="31">
        <v>1379</v>
      </c>
      <c r="C629" s="31">
        <v>1</v>
      </c>
      <c r="D629" s="31" t="str">
        <f t="shared" si="9"/>
        <v>1379_1</v>
      </c>
      <c r="E629" s="31">
        <v>756</v>
      </c>
      <c r="F629" s="4">
        <v>0.29399999999999998</v>
      </c>
    </row>
    <row r="630" spans="1:6" x14ac:dyDescent="0.25">
      <c r="A630" s="31" t="s">
        <v>4085</v>
      </c>
      <c r="B630" s="31">
        <v>1403</v>
      </c>
      <c r="C630" s="31">
        <v>1</v>
      </c>
      <c r="D630" s="31" t="str">
        <f t="shared" si="9"/>
        <v>1403_1</v>
      </c>
      <c r="E630" s="31">
        <v>444</v>
      </c>
      <c r="F630" s="4">
        <v>0.24399999999999999</v>
      </c>
    </row>
    <row r="631" spans="1:6" x14ac:dyDescent="0.25">
      <c r="A631" s="31" t="s">
        <v>4088</v>
      </c>
      <c r="B631" s="31">
        <v>1403</v>
      </c>
      <c r="C631" s="31">
        <v>2</v>
      </c>
      <c r="D631" s="31" t="str">
        <f t="shared" si="9"/>
        <v>1403_2</v>
      </c>
      <c r="E631" s="31">
        <v>1232</v>
      </c>
      <c r="F631" s="4">
        <v>0.35899999999999999</v>
      </c>
    </row>
    <row r="632" spans="1:6" x14ac:dyDescent="0.25">
      <c r="A632" s="31" t="s">
        <v>4078</v>
      </c>
      <c r="B632" s="31">
        <v>1403</v>
      </c>
      <c r="C632" s="31">
        <v>3</v>
      </c>
      <c r="D632" s="31" t="str">
        <f t="shared" si="9"/>
        <v>1403_3</v>
      </c>
      <c r="E632" s="31">
        <v>3386</v>
      </c>
      <c r="F632" s="4">
        <v>0.82399999999999995</v>
      </c>
    </row>
    <row r="633" spans="1:6" x14ac:dyDescent="0.25">
      <c r="A633" s="31" t="s">
        <v>4085</v>
      </c>
      <c r="B633" s="31">
        <v>1421</v>
      </c>
      <c r="C633" s="31">
        <v>1</v>
      </c>
      <c r="D633" s="31" t="str">
        <f t="shared" si="9"/>
        <v>1421_1</v>
      </c>
      <c r="E633" s="31">
        <v>407</v>
      </c>
      <c r="F633" s="4">
        <v>0.33500000000000002</v>
      </c>
    </row>
    <row r="634" spans="1:6" x14ac:dyDescent="0.25">
      <c r="A634" s="31" t="s">
        <v>4088</v>
      </c>
      <c r="B634" s="31">
        <v>1421</v>
      </c>
      <c r="C634" s="31">
        <v>2</v>
      </c>
      <c r="D634" s="31" t="str">
        <f t="shared" si="9"/>
        <v>1421_2</v>
      </c>
      <c r="E634" s="31">
        <v>737</v>
      </c>
      <c r="F634" s="4">
        <v>0.19900000000000001</v>
      </c>
    </row>
    <row r="635" spans="1:6" x14ac:dyDescent="0.25">
      <c r="A635" s="31" t="s">
        <v>4079</v>
      </c>
      <c r="B635" s="31">
        <v>1421</v>
      </c>
      <c r="C635" s="31">
        <v>4</v>
      </c>
      <c r="D635" s="31" t="str">
        <f t="shared" si="9"/>
        <v>1421_4</v>
      </c>
      <c r="E635" s="31">
        <v>1124</v>
      </c>
      <c r="F635" s="4">
        <v>0.253</v>
      </c>
    </row>
    <row r="636" spans="1:6" x14ac:dyDescent="0.25">
      <c r="A636" s="31" t="s">
        <v>4085</v>
      </c>
      <c r="B636" s="31">
        <v>1430</v>
      </c>
      <c r="C636" s="31">
        <v>1</v>
      </c>
      <c r="D636" s="31" t="str">
        <f t="shared" si="9"/>
        <v>1430_1</v>
      </c>
      <c r="E636" s="31">
        <v>3239</v>
      </c>
      <c r="F636" s="4">
        <v>0.77100000000000002</v>
      </c>
    </row>
    <row r="637" spans="1:6" x14ac:dyDescent="0.25">
      <c r="A637" s="31" t="s">
        <v>4088</v>
      </c>
      <c r="B637" s="31">
        <v>1430</v>
      </c>
      <c r="C637" s="31">
        <v>2</v>
      </c>
      <c r="D637" s="31" t="str">
        <f t="shared" si="9"/>
        <v>1430_2</v>
      </c>
      <c r="E637" s="31">
        <v>348</v>
      </c>
      <c r="F637" s="4">
        <v>0.52100000000000002</v>
      </c>
    </row>
    <row r="638" spans="1:6" x14ac:dyDescent="0.25">
      <c r="A638" s="31" t="s">
        <v>4080</v>
      </c>
      <c r="B638" s="31">
        <v>1430</v>
      </c>
      <c r="C638" s="31">
        <v>5</v>
      </c>
      <c r="D638" s="31" t="str">
        <f t="shared" si="9"/>
        <v>1430_5</v>
      </c>
      <c r="E638" s="31">
        <v>121</v>
      </c>
      <c r="F638" s="4">
        <v>0.315</v>
      </c>
    </row>
    <row r="639" spans="1:6" x14ac:dyDescent="0.25">
      <c r="A639" s="31" t="s">
        <v>4085</v>
      </c>
      <c r="B639" s="31">
        <v>1431</v>
      </c>
      <c r="C639" s="31">
        <v>1</v>
      </c>
      <c r="D639" s="31" t="str">
        <f t="shared" si="9"/>
        <v>1431_1</v>
      </c>
      <c r="E639" s="31">
        <v>653</v>
      </c>
      <c r="F639" s="4">
        <v>0.59499999999999997</v>
      </c>
    </row>
    <row r="640" spans="1:6" x14ac:dyDescent="0.25">
      <c r="A640" s="31" t="s">
        <v>4088</v>
      </c>
      <c r="B640" s="31">
        <v>1431</v>
      </c>
      <c r="C640" s="31">
        <v>2</v>
      </c>
      <c r="D640" s="31" t="str">
        <f t="shared" si="9"/>
        <v>1431_2</v>
      </c>
      <c r="E640" s="31">
        <v>85</v>
      </c>
      <c r="F640" s="4">
        <v>0.48099999999999998</v>
      </c>
    </row>
    <row r="641" spans="1:6" x14ac:dyDescent="0.25">
      <c r="A641" s="31" t="s">
        <v>4085</v>
      </c>
      <c r="B641" s="31">
        <v>1452</v>
      </c>
      <c r="C641" s="31">
        <v>1</v>
      </c>
      <c r="D641" s="31" t="str">
        <f t="shared" si="9"/>
        <v>1452_1</v>
      </c>
      <c r="E641" s="31">
        <v>1672</v>
      </c>
      <c r="F641" s="4">
        <v>0.374</v>
      </c>
    </row>
    <row r="642" spans="1:6" x14ac:dyDescent="0.25">
      <c r="A642" s="31" t="s">
        <v>4088</v>
      </c>
      <c r="B642" s="31">
        <v>1452</v>
      </c>
      <c r="C642" s="31">
        <v>2</v>
      </c>
      <c r="D642" s="31" t="str">
        <f t="shared" si="9"/>
        <v>1452_2</v>
      </c>
      <c r="E642" s="31">
        <v>588</v>
      </c>
      <c r="F642" s="4">
        <v>0.20399999999999999</v>
      </c>
    </row>
    <row r="643" spans="1:6" x14ac:dyDescent="0.25">
      <c r="A643" s="31" t="s">
        <v>4085</v>
      </c>
      <c r="B643" s="31">
        <v>1453</v>
      </c>
      <c r="C643" s="31">
        <v>1</v>
      </c>
      <c r="D643" s="31" t="str">
        <f t="shared" ref="D643:D706" si="10">CONCATENATE(B643,"_",C643)</f>
        <v>1453_1</v>
      </c>
      <c r="E643" s="31">
        <v>307</v>
      </c>
      <c r="F643" s="4">
        <v>0.13800000000000001</v>
      </c>
    </row>
    <row r="644" spans="1:6" x14ac:dyDescent="0.25">
      <c r="A644" s="31" t="s">
        <v>4088</v>
      </c>
      <c r="B644" s="31">
        <v>1453</v>
      </c>
      <c r="C644" s="31">
        <v>2</v>
      </c>
      <c r="D644" s="31" t="str">
        <f t="shared" si="10"/>
        <v>1453_2</v>
      </c>
      <c r="E644" s="31">
        <v>119</v>
      </c>
      <c r="F644" s="4">
        <v>0.152</v>
      </c>
    </row>
    <row r="645" spans="1:6" x14ac:dyDescent="0.25">
      <c r="A645" s="31" t="s">
        <v>4085</v>
      </c>
      <c r="B645" s="31">
        <v>1456</v>
      </c>
      <c r="C645" s="31">
        <v>1</v>
      </c>
      <c r="D645" s="31" t="str">
        <f t="shared" si="10"/>
        <v>1456_1</v>
      </c>
      <c r="E645" s="31">
        <v>1025</v>
      </c>
      <c r="F645" s="4">
        <v>0.185</v>
      </c>
    </row>
    <row r="646" spans="1:6" x14ac:dyDescent="0.25">
      <c r="A646" s="31" t="s">
        <v>4088</v>
      </c>
      <c r="B646" s="31">
        <v>1456</v>
      </c>
      <c r="C646" s="31">
        <v>2</v>
      </c>
      <c r="D646" s="31" t="str">
        <f t="shared" si="10"/>
        <v>1456_2</v>
      </c>
      <c r="E646" s="31">
        <v>629</v>
      </c>
      <c r="F646" s="4">
        <v>0.182</v>
      </c>
    </row>
    <row r="647" spans="1:6" x14ac:dyDescent="0.25">
      <c r="A647" s="31" t="s">
        <v>4078</v>
      </c>
      <c r="B647" s="31">
        <v>1456</v>
      </c>
      <c r="C647" s="31">
        <v>3</v>
      </c>
      <c r="D647" s="31" t="str">
        <f t="shared" si="10"/>
        <v>1456_3</v>
      </c>
      <c r="E647" s="31">
        <v>237</v>
      </c>
      <c r="F647" s="4">
        <v>0.13500000000000001</v>
      </c>
    </row>
    <row r="648" spans="1:6" x14ac:dyDescent="0.25">
      <c r="A648" s="31" t="s">
        <v>4079</v>
      </c>
      <c r="B648" s="31">
        <v>1456</v>
      </c>
      <c r="C648" s="31">
        <v>4</v>
      </c>
      <c r="D648" s="31" t="str">
        <f t="shared" si="10"/>
        <v>1456_4</v>
      </c>
      <c r="E648" s="31">
        <v>78</v>
      </c>
      <c r="F648" s="4">
        <v>0.1</v>
      </c>
    </row>
    <row r="649" spans="1:6" x14ac:dyDescent="0.25">
      <c r="A649" s="31" t="s">
        <v>4080</v>
      </c>
      <c r="B649" s="31">
        <v>1456</v>
      </c>
      <c r="C649" s="31">
        <v>5</v>
      </c>
      <c r="D649" s="31" t="str">
        <f t="shared" si="10"/>
        <v>1456_5</v>
      </c>
      <c r="E649" s="31">
        <v>17</v>
      </c>
      <c r="F649" s="4">
        <v>6.3E-2</v>
      </c>
    </row>
    <row r="650" spans="1:6" x14ac:dyDescent="0.25">
      <c r="A650" s="31" t="s">
        <v>4081</v>
      </c>
      <c r="B650" s="31">
        <v>1456</v>
      </c>
      <c r="C650" s="31">
        <v>6</v>
      </c>
      <c r="D650" s="31" t="str">
        <f t="shared" si="10"/>
        <v>1456_6</v>
      </c>
      <c r="E650" s="31">
        <v>905</v>
      </c>
      <c r="F650" s="4">
        <v>0.20499999999999999</v>
      </c>
    </row>
    <row r="651" spans="1:6" x14ac:dyDescent="0.25">
      <c r="A651" s="31" t="s">
        <v>4085</v>
      </c>
      <c r="B651" s="31">
        <v>1471</v>
      </c>
      <c r="C651" s="31">
        <v>1</v>
      </c>
      <c r="D651" s="31" t="str">
        <f t="shared" si="10"/>
        <v>1471_1</v>
      </c>
      <c r="E651" s="31">
        <v>728</v>
      </c>
      <c r="F651" s="4">
        <v>0.41</v>
      </c>
    </row>
    <row r="652" spans="1:6" x14ac:dyDescent="0.25">
      <c r="A652" s="31" t="s">
        <v>4088</v>
      </c>
      <c r="B652" s="31">
        <v>1471</v>
      </c>
      <c r="C652" s="31">
        <v>2</v>
      </c>
      <c r="D652" s="31" t="str">
        <f t="shared" si="10"/>
        <v>1471_2</v>
      </c>
      <c r="E652" s="31">
        <v>1019</v>
      </c>
      <c r="F652" s="4">
        <v>0.58399999999999996</v>
      </c>
    </row>
    <row r="653" spans="1:6" x14ac:dyDescent="0.25">
      <c r="A653" s="31" t="s">
        <v>4078</v>
      </c>
      <c r="B653" s="31">
        <v>1471</v>
      </c>
      <c r="C653" s="31">
        <v>3</v>
      </c>
      <c r="D653" s="31" t="str">
        <f t="shared" si="10"/>
        <v>1471_3</v>
      </c>
      <c r="E653" s="31">
        <v>1320</v>
      </c>
      <c r="F653" s="4">
        <v>0.73099999999999998</v>
      </c>
    </row>
    <row r="654" spans="1:6" x14ac:dyDescent="0.25">
      <c r="A654" s="31" t="s">
        <v>4079</v>
      </c>
      <c r="B654" s="31">
        <v>1471</v>
      </c>
      <c r="C654" s="31">
        <v>4</v>
      </c>
      <c r="D654" s="31" t="str">
        <f t="shared" si="10"/>
        <v>1471_4</v>
      </c>
      <c r="E654" s="31">
        <v>661</v>
      </c>
      <c r="F654" s="4">
        <v>0.59899999999999998</v>
      </c>
    </row>
    <row r="655" spans="1:6" x14ac:dyDescent="0.25">
      <c r="A655" s="31" t="s">
        <v>4080</v>
      </c>
      <c r="B655" s="31">
        <v>1471</v>
      </c>
      <c r="C655" s="31">
        <v>5</v>
      </c>
      <c r="D655" s="31" t="str">
        <f t="shared" si="10"/>
        <v>1471_5</v>
      </c>
      <c r="E655" s="31">
        <v>2187</v>
      </c>
      <c r="F655" s="4">
        <v>0.95399999999999996</v>
      </c>
    </row>
    <row r="656" spans="1:6" x14ac:dyDescent="0.25">
      <c r="A656" s="31" t="s">
        <v>4085</v>
      </c>
      <c r="B656" s="31">
        <v>1491</v>
      </c>
      <c r="C656" s="31">
        <v>1</v>
      </c>
      <c r="D656" s="31" t="str">
        <f t="shared" si="10"/>
        <v>1491_1</v>
      </c>
      <c r="E656" s="31">
        <v>29</v>
      </c>
      <c r="F656" s="4">
        <v>0.245</v>
      </c>
    </row>
    <row r="657" spans="1:6" x14ac:dyDescent="0.25">
      <c r="A657" s="31" t="s">
        <v>4085</v>
      </c>
      <c r="B657" s="31">
        <v>1492</v>
      </c>
      <c r="C657" s="31">
        <v>1</v>
      </c>
      <c r="D657" s="31" t="str">
        <f t="shared" si="10"/>
        <v>1492_1</v>
      </c>
      <c r="E657" s="31">
        <v>33</v>
      </c>
      <c r="F657" s="4">
        <v>0.23899999999999999</v>
      </c>
    </row>
    <row r="658" spans="1:6" x14ac:dyDescent="0.25">
      <c r="A658" s="31" t="s">
        <v>4085</v>
      </c>
      <c r="B658" s="31">
        <v>1493</v>
      </c>
      <c r="C658" s="31">
        <v>1</v>
      </c>
      <c r="D658" s="31" t="str">
        <f t="shared" si="10"/>
        <v>1493_1</v>
      </c>
      <c r="E658" s="31">
        <v>295</v>
      </c>
      <c r="F658" s="4">
        <v>0.29799999999999999</v>
      </c>
    </row>
    <row r="659" spans="1:6" x14ac:dyDescent="0.25">
      <c r="A659" s="31" t="s">
        <v>4085</v>
      </c>
      <c r="B659" s="31">
        <v>1494</v>
      </c>
      <c r="C659" s="31">
        <v>1</v>
      </c>
      <c r="D659" s="31" t="str">
        <f t="shared" si="10"/>
        <v>1494_1</v>
      </c>
      <c r="E659" s="31">
        <v>194</v>
      </c>
      <c r="F659" s="4">
        <v>0.28499999999999998</v>
      </c>
    </row>
    <row r="660" spans="1:6" x14ac:dyDescent="0.25">
      <c r="A660" s="31" t="s">
        <v>4088</v>
      </c>
      <c r="B660" s="31">
        <v>1494</v>
      </c>
      <c r="C660" s="31">
        <v>2</v>
      </c>
      <c r="D660" s="31" t="str">
        <f t="shared" si="10"/>
        <v>1494_2</v>
      </c>
      <c r="E660" s="31">
        <v>89</v>
      </c>
      <c r="F660" s="4">
        <v>0.29599999999999999</v>
      </c>
    </row>
    <row r="661" spans="1:6" x14ac:dyDescent="0.25">
      <c r="A661" s="31" t="s">
        <v>4078</v>
      </c>
      <c r="B661" s="31">
        <v>1494</v>
      </c>
      <c r="C661" s="31">
        <v>3</v>
      </c>
      <c r="D661" s="31" t="str">
        <f t="shared" si="10"/>
        <v>1494_3</v>
      </c>
      <c r="E661" s="31">
        <v>100</v>
      </c>
      <c r="F661" s="4">
        <v>0.26700000000000002</v>
      </c>
    </row>
    <row r="662" spans="1:6" x14ac:dyDescent="0.25">
      <c r="A662" s="31" t="s">
        <v>4079</v>
      </c>
      <c r="B662" s="31">
        <v>1494</v>
      </c>
      <c r="C662" s="31">
        <v>4</v>
      </c>
      <c r="D662" s="31" t="str">
        <f t="shared" si="10"/>
        <v>1494_4</v>
      </c>
      <c r="E662" s="31">
        <v>154</v>
      </c>
      <c r="F662" s="4">
        <v>0.30599999999999999</v>
      </c>
    </row>
    <row r="663" spans="1:6" x14ac:dyDescent="0.25">
      <c r="A663" s="31" t="s">
        <v>4080</v>
      </c>
      <c r="B663" s="31">
        <v>1494</v>
      </c>
      <c r="C663" s="31">
        <v>5</v>
      </c>
      <c r="D663" s="31" t="str">
        <f t="shared" si="10"/>
        <v>1494_5</v>
      </c>
      <c r="E663" s="31">
        <v>124</v>
      </c>
      <c r="F663" s="4">
        <v>0.253</v>
      </c>
    </row>
    <row r="664" spans="1:6" x14ac:dyDescent="0.25">
      <c r="A664" s="31" t="s">
        <v>4081</v>
      </c>
      <c r="B664" s="31">
        <v>1494</v>
      </c>
      <c r="C664" s="31">
        <v>6</v>
      </c>
      <c r="D664" s="31" t="str">
        <f t="shared" si="10"/>
        <v>1494_6</v>
      </c>
      <c r="E664" s="31">
        <v>177</v>
      </c>
      <c r="F664" s="4">
        <v>0.26900000000000002</v>
      </c>
    </row>
    <row r="665" spans="1:6" x14ac:dyDescent="0.25">
      <c r="A665" s="31" t="s">
        <v>4082</v>
      </c>
      <c r="B665" s="31">
        <v>1494</v>
      </c>
      <c r="C665" s="31">
        <v>7</v>
      </c>
      <c r="D665" s="31" t="str">
        <f t="shared" si="10"/>
        <v>1494_7</v>
      </c>
      <c r="E665" s="31">
        <v>531</v>
      </c>
      <c r="F665" s="4">
        <v>0.28299999999999997</v>
      </c>
    </row>
    <row r="666" spans="1:6" x14ac:dyDescent="0.25">
      <c r="A666" s="31" t="s">
        <v>4085</v>
      </c>
      <c r="B666" s="31">
        <v>1521</v>
      </c>
      <c r="C666" s="31">
        <v>1</v>
      </c>
      <c r="D666" s="31" t="str">
        <f t="shared" si="10"/>
        <v>1521_1</v>
      </c>
      <c r="E666" s="31">
        <v>104</v>
      </c>
      <c r="F666" s="4">
        <v>0.21099999999999999</v>
      </c>
    </row>
    <row r="667" spans="1:6" x14ac:dyDescent="0.25">
      <c r="A667" s="31" t="s">
        <v>4079</v>
      </c>
      <c r="B667" s="31">
        <v>1521</v>
      </c>
      <c r="C667" s="31">
        <v>4</v>
      </c>
      <c r="D667" s="31" t="str">
        <f t="shared" si="10"/>
        <v>1521_4</v>
      </c>
      <c r="E667" s="31">
        <v>54</v>
      </c>
      <c r="F667" s="4">
        <v>0.161</v>
      </c>
    </row>
    <row r="668" spans="1:6" x14ac:dyDescent="0.25">
      <c r="A668" s="31" t="s">
        <v>4085</v>
      </c>
      <c r="B668" s="31">
        <v>1531</v>
      </c>
      <c r="C668" s="31">
        <v>1</v>
      </c>
      <c r="D668" s="31" t="str">
        <f t="shared" si="10"/>
        <v>1531_1</v>
      </c>
      <c r="E668" s="31">
        <v>152</v>
      </c>
      <c r="F668" s="4">
        <v>0.28299999999999997</v>
      </c>
    </row>
    <row r="669" spans="1:6" x14ac:dyDescent="0.25">
      <c r="A669" s="31" t="s">
        <v>4088</v>
      </c>
      <c r="B669" s="31">
        <v>1531</v>
      </c>
      <c r="C669" s="31">
        <v>2</v>
      </c>
      <c r="D669" s="31" t="str">
        <f t="shared" si="10"/>
        <v>1531_2</v>
      </c>
      <c r="E669" s="31">
        <v>78</v>
      </c>
      <c r="F669" s="4">
        <v>0.189</v>
      </c>
    </row>
    <row r="670" spans="1:6" x14ac:dyDescent="0.25">
      <c r="A670" s="31" t="s">
        <v>4078</v>
      </c>
      <c r="B670" s="31">
        <v>1531</v>
      </c>
      <c r="C670" s="31">
        <v>3</v>
      </c>
      <c r="D670" s="31" t="str">
        <f t="shared" si="10"/>
        <v>1531_3</v>
      </c>
      <c r="E670" s="31">
        <v>115</v>
      </c>
      <c r="F670" s="4">
        <v>0.14399999999999999</v>
      </c>
    </row>
    <row r="671" spans="1:6" x14ac:dyDescent="0.25">
      <c r="A671" s="31" t="s">
        <v>4079</v>
      </c>
      <c r="B671" s="31">
        <v>1531</v>
      </c>
      <c r="C671" s="31">
        <v>4</v>
      </c>
      <c r="D671" s="31" t="str">
        <f t="shared" si="10"/>
        <v>1531_4</v>
      </c>
      <c r="E671" s="31">
        <v>37</v>
      </c>
      <c r="F671" s="4">
        <v>8.5000000000000006E-2</v>
      </c>
    </row>
    <row r="672" spans="1:6" x14ac:dyDescent="0.25">
      <c r="A672" s="31" t="s">
        <v>4085</v>
      </c>
      <c r="B672" s="31">
        <v>1533</v>
      </c>
      <c r="C672" s="31">
        <v>1</v>
      </c>
      <c r="D672" s="31" t="str">
        <f t="shared" si="10"/>
        <v>1533_1</v>
      </c>
      <c r="E672" s="31">
        <v>278</v>
      </c>
      <c r="F672" s="4">
        <v>0.435</v>
      </c>
    </row>
    <row r="673" spans="1:6" x14ac:dyDescent="0.25">
      <c r="A673" s="31" t="s">
        <v>4085</v>
      </c>
      <c r="B673" s="31">
        <v>1534</v>
      </c>
      <c r="C673" s="31">
        <v>1</v>
      </c>
      <c r="D673" s="31" t="str">
        <f t="shared" si="10"/>
        <v>1534_1</v>
      </c>
      <c r="E673" s="31">
        <v>1346</v>
      </c>
      <c r="F673" s="4">
        <v>0.51900000000000002</v>
      </c>
    </row>
    <row r="674" spans="1:6" x14ac:dyDescent="0.25">
      <c r="A674" s="31" t="s">
        <v>4088</v>
      </c>
      <c r="B674" s="31">
        <v>1534</v>
      </c>
      <c r="C674" s="31">
        <v>2</v>
      </c>
      <c r="D674" s="31" t="str">
        <f t="shared" si="10"/>
        <v>1534_2</v>
      </c>
      <c r="E674" s="31">
        <v>61</v>
      </c>
      <c r="F674" s="4">
        <v>0.36899999999999999</v>
      </c>
    </row>
    <row r="675" spans="1:6" x14ac:dyDescent="0.25">
      <c r="A675" s="31" t="s">
        <v>4085</v>
      </c>
      <c r="B675" s="31">
        <v>1541</v>
      </c>
      <c r="C675" s="31">
        <v>1</v>
      </c>
      <c r="D675" s="31" t="str">
        <f t="shared" si="10"/>
        <v>1541_1</v>
      </c>
      <c r="E675" s="31">
        <v>1048</v>
      </c>
      <c r="F675" s="4">
        <v>0.61899999999999999</v>
      </c>
    </row>
    <row r="676" spans="1:6" x14ac:dyDescent="0.25">
      <c r="A676" s="31" t="s">
        <v>4085</v>
      </c>
      <c r="B676" s="31">
        <v>1542</v>
      </c>
      <c r="C676" s="31">
        <v>1</v>
      </c>
      <c r="D676" s="31" t="str">
        <f t="shared" si="10"/>
        <v>1542_1</v>
      </c>
      <c r="E676" s="31">
        <v>1613</v>
      </c>
      <c r="F676" s="4">
        <v>0.59599999999999997</v>
      </c>
    </row>
    <row r="677" spans="1:6" x14ac:dyDescent="0.25">
      <c r="A677" s="31" t="s">
        <v>4085</v>
      </c>
      <c r="B677" s="31">
        <v>1543</v>
      </c>
      <c r="C677" s="31">
        <v>1</v>
      </c>
      <c r="D677" s="31" t="str">
        <f t="shared" si="10"/>
        <v>1543_1</v>
      </c>
      <c r="E677" s="31">
        <v>177</v>
      </c>
      <c r="F677" s="4">
        <v>0.16500000000000001</v>
      </c>
    </row>
    <row r="678" spans="1:6" x14ac:dyDescent="0.25">
      <c r="A678" s="31" t="s">
        <v>4088</v>
      </c>
      <c r="B678" s="31">
        <v>1543</v>
      </c>
      <c r="C678" s="31">
        <v>2</v>
      </c>
      <c r="D678" s="31" t="str">
        <f t="shared" si="10"/>
        <v>1543_2</v>
      </c>
      <c r="E678" s="31">
        <v>310</v>
      </c>
      <c r="F678" s="4">
        <v>0.50800000000000001</v>
      </c>
    </row>
    <row r="679" spans="1:6" x14ac:dyDescent="0.25">
      <c r="A679" s="31" t="s">
        <v>4085</v>
      </c>
      <c r="B679" s="31">
        <v>1551</v>
      </c>
      <c r="C679" s="31">
        <v>1</v>
      </c>
      <c r="D679" s="31" t="str">
        <f t="shared" si="10"/>
        <v>1551_1</v>
      </c>
      <c r="E679" s="31">
        <v>310</v>
      </c>
      <c r="F679" s="4">
        <v>0.54500000000000004</v>
      </c>
    </row>
    <row r="680" spans="1:6" x14ac:dyDescent="0.25">
      <c r="A680" s="31" t="s">
        <v>4088</v>
      </c>
      <c r="B680" s="31">
        <v>1551</v>
      </c>
      <c r="C680" s="31">
        <v>2</v>
      </c>
      <c r="D680" s="31" t="str">
        <f t="shared" si="10"/>
        <v>1551_2</v>
      </c>
    </row>
    <row r="681" spans="1:6" x14ac:dyDescent="0.25">
      <c r="A681" s="31" t="s">
        <v>4085</v>
      </c>
      <c r="B681" s="31">
        <v>1552</v>
      </c>
      <c r="C681" s="31">
        <v>1</v>
      </c>
      <c r="D681" s="31" t="str">
        <f t="shared" si="10"/>
        <v>1552_1</v>
      </c>
      <c r="E681" s="31">
        <v>442</v>
      </c>
      <c r="F681" s="4">
        <v>0.33700000000000002</v>
      </c>
    </row>
    <row r="682" spans="1:6" x14ac:dyDescent="0.25">
      <c r="A682" s="31" t="s">
        <v>4088</v>
      </c>
      <c r="B682" s="31">
        <v>1552</v>
      </c>
      <c r="C682" s="31">
        <v>2</v>
      </c>
      <c r="D682" s="31" t="str">
        <f t="shared" si="10"/>
        <v>1552_2</v>
      </c>
      <c r="E682" s="31">
        <v>285</v>
      </c>
      <c r="F682" s="4">
        <v>0.35299999999999998</v>
      </c>
    </row>
    <row r="683" spans="1:6" x14ac:dyDescent="0.25">
      <c r="A683" s="31" t="s">
        <v>4078</v>
      </c>
      <c r="B683" s="31">
        <v>1552</v>
      </c>
      <c r="C683" s="31">
        <v>3</v>
      </c>
      <c r="D683" s="31" t="str">
        <f t="shared" si="10"/>
        <v>1552_3</v>
      </c>
      <c r="E683" s="31">
        <v>260</v>
      </c>
      <c r="F683" s="4">
        <v>0.38</v>
      </c>
    </row>
    <row r="684" spans="1:6" x14ac:dyDescent="0.25">
      <c r="A684" s="31" t="s">
        <v>4079</v>
      </c>
      <c r="B684" s="31">
        <v>1552</v>
      </c>
      <c r="C684" s="31">
        <v>4</v>
      </c>
      <c r="D684" s="31" t="str">
        <f t="shared" si="10"/>
        <v>1552_4</v>
      </c>
      <c r="E684" s="31">
        <v>225</v>
      </c>
      <c r="F684" s="4">
        <v>0.45500000000000002</v>
      </c>
    </row>
    <row r="685" spans="1:6" x14ac:dyDescent="0.25">
      <c r="A685" s="31" t="s">
        <v>4080</v>
      </c>
      <c r="B685" s="31">
        <v>1552</v>
      </c>
      <c r="C685" s="31">
        <v>5</v>
      </c>
      <c r="D685" s="31" t="str">
        <f t="shared" si="10"/>
        <v>1552_5</v>
      </c>
      <c r="E685" s="31">
        <v>185</v>
      </c>
      <c r="F685" s="4">
        <v>0.53</v>
      </c>
    </row>
    <row r="686" spans="1:6" x14ac:dyDescent="0.25">
      <c r="A686" s="31" t="s">
        <v>4085</v>
      </c>
      <c r="B686" s="31">
        <v>1571</v>
      </c>
      <c r="C686" s="31">
        <v>1</v>
      </c>
      <c r="D686" s="31" t="str">
        <f t="shared" si="10"/>
        <v>1571_1</v>
      </c>
      <c r="E686" s="31">
        <v>121</v>
      </c>
      <c r="F686" s="4">
        <v>0.28599999999999998</v>
      </c>
    </row>
    <row r="687" spans="1:6" x14ac:dyDescent="0.25">
      <c r="A687" s="31" t="s">
        <v>4088</v>
      </c>
      <c r="B687" s="31">
        <v>1571</v>
      </c>
      <c r="C687" s="31">
        <v>2</v>
      </c>
      <c r="D687" s="31" t="str">
        <f t="shared" si="10"/>
        <v>1571_2</v>
      </c>
      <c r="E687" s="31">
        <v>35</v>
      </c>
      <c r="F687" s="4">
        <v>0.19700000000000001</v>
      </c>
    </row>
    <row r="688" spans="1:6" x14ac:dyDescent="0.25">
      <c r="A688" s="31" t="s">
        <v>4078</v>
      </c>
      <c r="B688" s="31">
        <v>1571</v>
      </c>
      <c r="C688" s="31">
        <v>3</v>
      </c>
      <c r="D688" s="31" t="str">
        <f t="shared" si="10"/>
        <v>1571_3</v>
      </c>
      <c r="E688" s="31">
        <v>125</v>
      </c>
      <c r="F688" s="4">
        <v>0.24199999999999999</v>
      </c>
    </row>
    <row r="689" spans="1:6" x14ac:dyDescent="0.25">
      <c r="A689" s="31" t="s">
        <v>4079</v>
      </c>
      <c r="B689" s="31">
        <v>1571</v>
      </c>
      <c r="C689" s="31">
        <v>4</v>
      </c>
      <c r="D689" s="31" t="str">
        <f t="shared" si="10"/>
        <v>1571_4</v>
      </c>
      <c r="E689" s="31">
        <v>92</v>
      </c>
      <c r="F689" s="4">
        <v>0.53200000000000003</v>
      </c>
    </row>
    <row r="690" spans="1:6" x14ac:dyDescent="0.25">
      <c r="A690" s="31" t="s">
        <v>4085</v>
      </c>
      <c r="B690" s="31">
        <v>1580</v>
      </c>
      <c r="C690" s="31">
        <v>1</v>
      </c>
      <c r="D690" s="31" t="str">
        <f t="shared" si="10"/>
        <v>1580_1</v>
      </c>
      <c r="E690" s="31">
        <v>285</v>
      </c>
      <c r="F690" s="4">
        <v>0.44700000000000001</v>
      </c>
    </row>
    <row r="691" spans="1:6" x14ac:dyDescent="0.25">
      <c r="A691" s="31" t="s">
        <v>4088</v>
      </c>
      <c r="B691" s="31">
        <v>1580</v>
      </c>
      <c r="C691" s="31">
        <v>2</v>
      </c>
      <c r="D691" s="31" t="str">
        <f t="shared" si="10"/>
        <v>1580_2</v>
      </c>
      <c r="E691" s="31">
        <v>16</v>
      </c>
      <c r="F691" s="4">
        <v>0.41599999999999998</v>
      </c>
    </row>
    <row r="692" spans="1:6" x14ac:dyDescent="0.25">
      <c r="A692" s="31" t="s">
        <v>4078</v>
      </c>
      <c r="B692" s="31">
        <v>1580</v>
      </c>
      <c r="C692" s="31">
        <v>3</v>
      </c>
      <c r="D692" s="31" t="str">
        <f t="shared" si="10"/>
        <v>1580_3</v>
      </c>
      <c r="E692" s="31">
        <v>102</v>
      </c>
      <c r="F692" s="4">
        <v>0.67</v>
      </c>
    </row>
    <row r="693" spans="1:6" x14ac:dyDescent="0.25">
      <c r="A693" s="31" t="s">
        <v>4079</v>
      </c>
      <c r="B693" s="31">
        <v>1580</v>
      </c>
      <c r="C693" s="31">
        <v>4</v>
      </c>
      <c r="D693" s="31" t="str">
        <f t="shared" si="10"/>
        <v>1580_4</v>
      </c>
    </row>
    <row r="694" spans="1:6" x14ac:dyDescent="0.25">
      <c r="A694" s="31" t="s">
        <v>4080</v>
      </c>
      <c r="B694" s="31">
        <v>1580</v>
      </c>
      <c r="C694" s="31">
        <v>5</v>
      </c>
      <c r="D694" s="31" t="str">
        <f t="shared" si="10"/>
        <v>1580_5</v>
      </c>
    </row>
    <row r="695" spans="1:6" x14ac:dyDescent="0.25">
      <c r="A695" s="31" t="s">
        <v>4081</v>
      </c>
      <c r="B695" s="31">
        <v>1580</v>
      </c>
      <c r="C695" s="31">
        <v>6</v>
      </c>
      <c r="D695" s="31" t="str">
        <f t="shared" si="10"/>
        <v>1580_6</v>
      </c>
    </row>
    <row r="696" spans="1:6" x14ac:dyDescent="0.25">
      <c r="A696" s="31" t="s">
        <v>4085</v>
      </c>
      <c r="B696" s="31">
        <v>1581</v>
      </c>
      <c r="C696" s="31">
        <v>1</v>
      </c>
      <c r="D696" s="31" t="str">
        <f t="shared" si="10"/>
        <v>1581_1</v>
      </c>
    </row>
    <row r="697" spans="1:6" x14ac:dyDescent="0.25">
      <c r="A697" s="31" t="s">
        <v>4088</v>
      </c>
      <c r="B697" s="31">
        <v>1581</v>
      </c>
      <c r="C697" s="31">
        <v>2</v>
      </c>
      <c r="D697" s="31" t="str">
        <f t="shared" si="10"/>
        <v>1581_2</v>
      </c>
    </row>
    <row r="698" spans="1:6" x14ac:dyDescent="0.25">
      <c r="A698" s="31" t="s">
        <v>4085</v>
      </c>
      <c r="B698" s="31">
        <v>1583</v>
      </c>
      <c r="C698" s="31">
        <v>1</v>
      </c>
      <c r="D698" s="31" t="str">
        <f t="shared" si="10"/>
        <v>1583_1</v>
      </c>
      <c r="E698" s="31">
        <v>8</v>
      </c>
      <c r="F698" s="4">
        <v>9.7000000000000003E-2</v>
      </c>
    </row>
    <row r="699" spans="1:6" x14ac:dyDescent="0.25">
      <c r="A699" s="31" t="s">
        <v>4088</v>
      </c>
      <c r="B699" s="31">
        <v>1583</v>
      </c>
      <c r="C699" s="31">
        <v>2</v>
      </c>
      <c r="D699" s="31" t="str">
        <f t="shared" si="10"/>
        <v>1583_2</v>
      </c>
    </row>
    <row r="700" spans="1:6" x14ac:dyDescent="0.25">
      <c r="A700" s="31" t="s">
        <v>4085</v>
      </c>
      <c r="B700" s="31">
        <v>1585</v>
      </c>
      <c r="C700" s="31">
        <v>1</v>
      </c>
      <c r="D700" s="31" t="str">
        <f t="shared" si="10"/>
        <v>1585_1</v>
      </c>
      <c r="E700" s="31">
        <v>2559</v>
      </c>
      <c r="F700" s="4">
        <v>0.98599999999999999</v>
      </c>
    </row>
    <row r="701" spans="1:6" x14ac:dyDescent="0.25">
      <c r="A701" s="31" t="s">
        <v>4085</v>
      </c>
      <c r="B701" s="31">
        <v>1601</v>
      </c>
      <c r="C701" s="31">
        <v>1</v>
      </c>
      <c r="D701" s="31" t="str">
        <f t="shared" si="10"/>
        <v>1601_1</v>
      </c>
      <c r="E701" s="31">
        <v>45</v>
      </c>
      <c r="F701" s="4">
        <v>0.22600000000000001</v>
      </c>
    </row>
    <row r="702" spans="1:6" x14ac:dyDescent="0.25">
      <c r="A702" s="31" t="s">
        <v>4088</v>
      </c>
      <c r="B702" s="31">
        <v>1601</v>
      </c>
      <c r="C702" s="31">
        <v>2</v>
      </c>
      <c r="D702" s="31" t="str">
        <f t="shared" si="10"/>
        <v>1601_2</v>
      </c>
      <c r="E702" s="31">
        <v>1534</v>
      </c>
      <c r="F702" s="4">
        <v>0.313</v>
      </c>
    </row>
    <row r="703" spans="1:6" x14ac:dyDescent="0.25">
      <c r="A703" s="31" t="s">
        <v>4078</v>
      </c>
      <c r="B703" s="31">
        <v>1601</v>
      </c>
      <c r="C703" s="31">
        <v>3</v>
      </c>
      <c r="D703" s="31" t="str">
        <f t="shared" si="10"/>
        <v>1601_3</v>
      </c>
      <c r="E703" s="31">
        <v>1</v>
      </c>
      <c r="F703" s="4">
        <v>0.44800000000000001</v>
      </c>
    </row>
    <row r="704" spans="1:6" x14ac:dyDescent="0.25">
      <c r="A704" s="31" t="s">
        <v>4085</v>
      </c>
      <c r="B704" s="31">
        <v>1602</v>
      </c>
      <c r="C704" s="31">
        <v>1</v>
      </c>
      <c r="D704" s="31" t="str">
        <f t="shared" si="10"/>
        <v>1602_1</v>
      </c>
      <c r="E704" s="31">
        <v>873</v>
      </c>
      <c r="F704" s="4">
        <v>0.44400000000000001</v>
      </c>
    </row>
    <row r="705" spans="1:6" x14ac:dyDescent="0.25">
      <c r="A705" s="31" t="s">
        <v>4085</v>
      </c>
      <c r="B705" s="31">
        <v>1604</v>
      </c>
      <c r="C705" s="31">
        <v>1</v>
      </c>
      <c r="D705" s="31" t="str">
        <f t="shared" si="10"/>
        <v>1604_1</v>
      </c>
    </row>
    <row r="706" spans="1:6" x14ac:dyDescent="0.25">
      <c r="A706" s="31" t="s">
        <v>4085</v>
      </c>
      <c r="B706" s="31">
        <v>1605</v>
      </c>
      <c r="C706" s="31">
        <v>1</v>
      </c>
      <c r="D706" s="31" t="str">
        <f t="shared" si="10"/>
        <v>1605_1</v>
      </c>
      <c r="E706" s="31">
        <v>915</v>
      </c>
      <c r="F706" s="4">
        <v>0.29899999999999999</v>
      </c>
    </row>
    <row r="707" spans="1:6" x14ac:dyDescent="0.25">
      <c r="A707" s="31" t="s">
        <v>4088</v>
      </c>
      <c r="B707" s="31">
        <v>1605</v>
      </c>
      <c r="C707" s="31">
        <v>2</v>
      </c>
      <c r="D707" s="31" t="str">
        <f t="shared" ref="D707:D770" si="11">CONCATENATE(B707,"_",C707)</f>
        <v>1605_2</v>
      </c>
      <c r="E707" s="31">
        <v>139</v>
      </c>
      <c r="F707" s="4">
        <v>0.27500000000000002</v>
      </c>
    </row>
    <row r="708" spans="1:6" x14ac:dyDescent="0.25">
      <c r="A708" s="31" t="s">
        <v>4078</v>
      </c>
      <c r="B708" s="31">
        <v>1605</v>
      </c>
      <c r="C708" s="31">
        <v>3</v>
      </c>
      <c r="D708" s="31" t="str">
        <f t="shared" si="11"/>
        <v>1605_3</v>
      </c>
      <c r="E708" s="31">
        <v>109</v>
      </c>
      <c r="F708" s="4">
        <v>0.307</v>
      </c>
    </row>
    <row r="709" spans="1:6" x14ac:dyDescent="0.25">
      <c r="A709" s="31" t="s">
        <v>4079</v>
      </c>
      <c r="B709" s="31">
        <v>1605</v>
      </c>
      <c r="C709" s="31">
        <v>4</v>
      </c>
      <c r="D709" s="31" t="str">
        <f t="shared" si="11"/>
        <v>1605_4</v>
      </c>
      <c r="E709" s="31">
        <v>176</v>
      </c>
      <c r="F709" s="4">
        <v>0.36199999999999999</v>
      </c>
    </row>
    <row r="710" spans="1:6" x14ac:dyDescent="0.25">
      <c r="A710" s="31" t="s">
        <v>4080</v>
      </c>
      <c r="B710" s="31">
        <v>1605</v>
      </c>
      <c r="C710" s="31">
        <v>5</v>
      </c>
      <c r="D710" s="31" t="str">
        <f t="shared" si="11"/>
        <v>1605_5</v>
      </c>
      <c r="E710" s="31">
        <v>192</v>
      </c>
      <c r="F710" s="4">
        <v>0.39100000000000001</v>
      </c>
    </row>
    <row r="711" spans="1:6" x14ac:dyDescent="0.25">
      <c r="A711" s="31" t="s">
        <v>4081</v>
      </c>
      <c r="B711" s="31">
        <v>1605</v>
      </c>
      <c r="C711" s="31">
        <v>6</v>
      </c>
      <c r="D711" s="31" t="str">
        <f t="shared" si="11"/>
        <v>1605_6</v>
      </c>
      <c r="E711" s="31">
        <v>172</v>
      </c>
      <c r="F711" s="4">
        <v>0.40200000000000002</v>
      </c>
    </row>
    <row r="712" spans="1:6" x14ac:dyDescent="0.25">
      <c r="A712" s="31" t="s">
        <v>4085</v>
      </c>
      <c r="B712" s="31">
        <v>1611</v>
      </c>
      <c r="C712" s="31">
        <v>1</v>
      </c>
      <c r="D712" s="31" t="str">
        <f t="shared" si="11"/>
        <v>1611_1</v>
      </c>
      <c r="E712" s="31">
        <v>94</v>
      </c>
      <c r="F712" s="4">
        <v>0.57199999999999995</v>
      </c>
    </row>
    <row r="713" spans="1:6" x14ac:dyDescent="0.25">
      <c r="A713" s="31" t="s">
        <v>4088</v>
      </c>
      <c r="B713" s="31">
        <v>1611</v>
      </c>
      <c r="C713" s="31">
        <v>2</v>
      </c>
      <c r="D713" s="31" t="str">
        <f t="shared" si="11"/>
        <v>1611_2</v>
      </c>
      <c r="E713" s="31">
        <v>71</v>
      </c>
      <c r="F713" s="4">
        <v>0.38700000000000001</v>
      </c>
    </row>
    <row r="714" spans="1:6" x14ac:dyDescent="0.25">
      <c r="A714" s="31" t="s">
        <v>4085</v>
      </c>
      <c r="B714" s="31">
        <v>1631</v>
      </c>
      <c r="C714" s="31">
        <v>1</v>
      </c>
      <c r="D714" s="31" t="str">
        <f t="shared" si="11"/>
        <v>1631_1</v>
      </c>
      <c r="E714" s="31">
        <v>58</v>
      </c>
      <c r="F714" s="4">
        <v>0.154</v>
      </c>
    </row>
    <row r="715" spans="1:6" x14ac:dyDescent="0.25">
      <c r="A715" s="31" t="s">
        <v>4088</v>
      </c>
      <c r="B715" s="31">
        <v>1631</v>
      </c>
      <c r="C715" s="31">
        <v>2</v>
      </c>
      <c r="D715" s="31" t="str">
        <f t="shared" si="11"/>
        <v>1631_2</v>
      </c>
      <c r="E715" s="31">
        <v>25</v>
      </c>
      <c r="F715" s="4">
        <v>8.4000000000000005E-2</v>
      </c>
    </row>
    <row r="716" spans="1:6" x14ac:dyDescent="0.25">
      <c r="A716" s="31" t="s">
        <v>4078</v>
      </c>
      <c r="B716" s="31">
        <v>1631</v>
      </c>
      <c r="C716" s="31">
        <v>3</v>
      </c>
      <c r="D716" s="31" t="str">
        <f t="shared" si="11"/>
        <v>1631_3</v>
      </c>
      <c r="E716" s="31">
        <v>15</v>
      </c>
      <c r="F716" s="4">
        <v>7.8E-2</v>
      </c>
    </row>
    <row r="717" spans="1:6" x14ac:dyDescent="0.25">
      <c r="A717" s="31" t="s">
        <v>4085</v>
      </c>
      <c r="B717" s="31">
        <v>1633</v>
      </c>
      <c r="C717" s="31">
        <v>1</v>
      </c>
      <c r="D717" s="31" t="str">
        <f t="shared" si="11"/>
        <v>1633_1</v>
      </c>
      <c r="E717" s="31">
        <v>1152</v>
      </c>
      <c r="F717" s="4">
        <v>0.54400000000000004</v>
      </c>
    </row>
    <row r="718" spans="1:6" x14ac:dyDescent="0.25">
      <c r="A718" s="31" t="s">
        <v>4088</v>
      </c>
      <c r="B718" s="31">
        <v>1633</v>
      </c>
      <c r="C718" s="31">
        <v>2</v>
      </c>
      <c r="D718" s="31" t="str">
        <f t="shared" si="11"/>
        <v>1633_2</v>
      </c>
      <c r="E718" s="31">
        <v>400</v>
      </c>
      <c r="F718" s="4">
        <v>0.57499999999999996</v>
      </c>
    </row>
    <row r="719" spans="1:6" x14ac:dyDescent="0.25">
      <c r="A719" s="31" t="s">
        <v>4078</v>
      </c>
      <c r="B719" s="31">
        <v>1633</v>
      </c>
      <c r="C719" s="31">
        <v>3</v>
      </c>
      <c r="D719" s="31" t="str">
        <f t="shared" si="11"/>
        <v>1633_3</v>
      </c>
      <c r="E719" s="31">
        <v>105</v>
      </c>
      <c r="F719" s="4">
        <v>0.57399999999999995</v>
      </c>
    </row>
    <row r="720" spans="1:6" x14ac:dyDescent="0.25">
      <c r="A720" s="31" t="s">
        <v>4085</v>
      </c>
      <c r="B720" s="31">
        <v>1635</v>
      </c>
      <c r="C720" s="31">
        <v>1</v>
      </c>
      <c r="D720" s="31" t="str">
        <f t="shared" si="11"/>
        <v>1635_1</v>
      </c>
      <c r="E720" s="31">
        <v>357</v>
      </c>
      <c r="F720" s="4">
        <v>0.40799999999999997</v>
      </c>
    </row>
    <row r="721" spans="1:6" x14ac:dyDescent="0.25">
      <c r="A721" s="31" t="s">
        <v>4088</v>
      </c>
      <c r="B721" s="31">
        <v>1635</v>
      </c>
      <c r="C721" s="31">
        <v>2</v>
      </c>
      <c r="D721" s="31" t="str">
        <f t="shared" si="11"/>
        <v>1635_2</v>
      </c>
      <c r="E721" s="31">
        <v>450</v>
      </c>
      <c r="F721" s="4">
        <v>0.371</v>
      </c>
    </row>
    <row r="722" spans="1:6" x14ac:dyDescent="0.25">
      <c r="A722" s="31" t="s">
        <v>4078</v>
      </c>
      <c r="B722" s="31">
        <v>1635</v>
      </c>
      <c r="C722" s="31">
        <v>3</v>
      </c>
      <c r="D722" s="31" t="str">
        <f t="shared" si="11"/>
        <v>1635_3</v>
      </c>
      <c r="E722" s="31">
        <v>209</v>
      </c>
      <c r="F722" s="4">
        <v>0.64800000000000002</v>
      </c>
    </row>
    <row r="723" spans="1:6" x14ac:dyDescent="0.25">
      <c r="A723" s="31" t="s">
        <v>4079</v>
      </c>
      <c r="B723" s="31">
        <v>1635</v>
      </c>
      <c r="C723" s="31">
        <v>4</v>
      </c>
      <c r="D723" s="31" t="str">
        <f t="shared" si="11"/>
        <v>1635_4</v>
      </c>
      <c r="E723" s="31">
        <v>347</v>
      </c>
      <c r="F723" s="4">
        <v>0.54800000000000004</v>
      </c>
    </row>
    <row r="724" spans="1:6" x14ac:dyDescent="0.25">
      <c r="A724" s="31" t="s">
        <v>4080</v>
      </c>
      <c r="B724" s="31">
        <v>1635</v>
      </c>
      <c r="C724" s="31">
        <v>5</v>
      </c>
      <c r="D724" s="31" t="str">
        <f t="shared" si="11"/>
        <v>1635_5</v>
      </c>
      <c r="E724" s="31">
        <v>235</v>
      </c>
      <c r="F724" s="4">
        <v>0.54900000000000004</v>
      </c>
    </row>
    <row r="725" spans="1:6" x14ac:dyDescent="0.25">
      <c r="A725" s="31" t="s">
        <v>4082</v>
      </c>
      <c r="B725" s="31">
        <v>1635</v>
      </c>
      <c r="C725" s="31">
        <v>7</v>
      </c>
      <c r="D725" s="31" t="str">
        <f t="shared" si="11"/>
        <v>1635_7</v>
      </c>
      <c r="E725" s="31">
        <v>200</v>
      </c>
      <c r="F725" s="4">
        <v>0.4</v>
      </c>
    </row>
    <row r="726" spans="1:6" x14ac:dyDescent="0.25">
      <c r="A726" s="31" t="s">
        <v>4083</v>
      </c>
      <c r="B726" s="31">
        <v>1635</v>
      </c>
      <c r="C726" s="31">
        <v>8</v>
      </c>
      <c r="D726" s="31" t="str">
        <f t="shared" si="11"/>
        <v>1635_8</v>
      </c>
      <c r="E726" s="31">
        <v>65</v>
      </c>
      <c r="F726" s="4">
        <v>0.16800000000000001</v>
      </c>
    </row>
    <row r="727" spans="1:6" x14ac:dyDescent="0.25">
      <c r="A727" s="31" t="s">
        <v>4084</v>
      </c>
      <c r="B727" s="31">
        <v>1635</v>
      </c>
      <c r="C727" s="31">
        <v>9</v>
      </c>
      <c r="D727" s="31" t="str">
        <f t="shared" si="11"/>
        <v>1635_9</v>
      </c>
      <c r="E727" s="31">
        <v>78</v>
      </c>
      <c r="F727" s="4">
        <v>0.17399999999999999</v>
      </c>
    </row>
    <row r="728" spans="1:6" x14ac:dyDescent="0.25">
      <c r="A728" s="31" t="s">
        <v>4085</v>
      </c>
      <c r="B728" s="31">
        <v>1671</v>
      </c>
      <c r="C728" s="31">
        <v>1</v>
      </c>
      <c r="D728" s="31" t="str">
        <f t="shared" si="11"/>
        <v>1671_1</v>
      </c>
      <c r="E728" s="31">
        <v>620</v>
      </c>
      <c r="F728" s="4">
        <v>1</v>
      </c>
    </row>
    <row r="729" spans="1:6" x14ac:dyDescent="0.25">
      <c r="A729" s="31" t="s">
        <v>4085</v>
      </c>
      <c r="B729" s="31">
        <v>1672</v>
      </c>
      <c r="C729" s="31">
        <v>1</v>
      </c>
      <c r="D729" s="31" t="str">
        <f t="shared" si="11"/>
        <v>1672_1</v>
      </c>
      <c r="E729" s="31">
        <v>216</v>
      </c>
      <c r="F729" s="4">
        <v>0.55400000000000005</v>
      </c>
    </row>
    <row r="730" spans="1:6" x14ac:dyDescent="0.25">
      <c r="A730" s="31" t="s">
        <v>4088</v>
      </c>
      <c r="B730" s="31">
        <v>1672</v>
      </c>
      <c r="C730" s="31">
        <v>2</v>
      </c>
      <c r="D730" s="31" t="str">
        <f t="shared" si="11"/>
        <v>1672_2</v>
      </c>
      <c r="E730" s="31">
        <v>186</v>
      </c>
      <c r="F730" s="4">
        <v>0.39</v>
      </c>
    </row>
    <row r="731" spans="1:6" x14ac:dyDescent="0.25">
      <c r="A731" s="31" t="s">
        <v>4085</v>
      </c>
      <c r="B731" s="31">
        <v>1691</v>
      </c>
      <c r="C731" s="31">
        <v>1</v>
      </c>
      <c r="D731" s="31" t="str">
        <f t="shared" si="11"/>
        <v>1691_1</v>
      </c>
      <c r="E731" s="31">
        <v>91</v>
      </c>
      <c r="F731" s="4">
        <v>0.159</v>
      </c>
    </row>
    <row r="732" spans="1:6" x14ac:dyDescent="0.25">
      <c r="A732" s="31" t="s">
        <v>4088</v>
      </c>
      <c r="B732" s="31">
        <v>1691</v>
      </c>
      <c r="C732" s="31">
        <v>2</v>
      </c>
      <c r="D732" s="31" t="str">
        <f t="shared" si="11"/>
        <v>1691_2</v>
      </c>
      <c r="E732" s="31">
        <v>62</v>
      </c>
      <c r="F732" s="4">
        <v>0.109</v>
      </c>
    </row>
    <row r="733" spans="1:6" x14ac:dyDescent="0.25">
      <c r="A733" s="31" t="s">
        <v>4078</v>
      </c>
      <c r="B733" s="31">
        <v>1691</v>
      </c>
      <c r="C733" s="31">
        <v>3</v>
      </c>
      <c r="D733" s="31" t="str">
        <f t="shared" si="11"/>
        <v>1691_3</v>
      </c>
      <c r="E733" s="31">
        <v>82</v>
      </c>
      <c r="F733" s="4">
        <v>9.6000000000000002E-2</v>
      </c>
    </row>
    <row r="734" spans="1:6" x14ac:dyDescent="0.25">
      <c r="A734" s="31" t="s">
        <v>4085</v>
      </c>
      <c r="B734" s="31">
        <v>1701</v>
      </c>
      <c r="C734" s="31">
        <v>1</v>
      </c>
      <c r="D734" s="31" t="str">
        <f t="shared" si="11"/>
        <v>1701_1</v>
      </c>
      <c r="E734" s="31">
        <v>88</v>
      </c>
      <c r="F734" s="4">
        <v>0.24199999999999999</v>
      </c>
    </row>
    <row r="735" spans="1:6" x14ac:dyDescent="0.25">
      <c r="A735" s="31" t="s">
        <v>4088</v>
      </c>
      <c r="B735" s="31">
        <v>1701</v>
      </c>
      <c r="C735" s="31">
        <v>2</v>
      </c>
      <c r="D735" s="31" t="str">
        <f t="shared" si="11"/>
        <v>1701_2</v>
      </c>
      <c r="E735" s="31">
        <v>98</v>
      </c>
      <c r="F735" s="4">
        <v>0.28799999999999998</v>
      </c>
    </row>
    <row r="736" spans="1:6" x14ac:dyDescent="0.25">
      <c r="A736" s="31" t="s">
        <v>4085</v>
      </c>
      <c r="B736" s="31">
        <v>1711</v>
      </c>
      <c r="C736" s="31">
        <v>1</v>
      </c>
      <c r="D736" s="31" t="str">
        <f t="shared" si="11"/>
        <v>1711_1</v>
      </c>
      <c r="E736" s="31">
        <v>191</v>
      </c>
      <c r="F736" s="4">
        <v>0.25700000000000001</v>
      </c>
    </row>
    <row r="737" spans="1:6" x14ac:dyDescent="0.25">
      <c r="A737" s="31" t="s">
        <v>4078</v>
      </c>
      <c r="B737" s="31">
        <v>1711</v>
      </c>
      <c r="C737" s="31">
        <v>3</v>
      </c>
      <c r="D737" s="31" t="str">
        <f t="shared" si="11"/>
        <v>1711_3</v>
      </c>
      <c r="E737" s="31">
        <v>118</v>
      </c>
      <c r="F737" s="4">
        <v>0.36499999999999999</v>
      </c>
    </row>
    <row r="738" spans="1:6" x14ac:dyDescent="0.25">
      <c r="A738" s="31" t="s">
        <v>4079</v>
      </c>
      <c r="B738" s="31">
        <v>1711</v>
      </c>
      <c r="C738" s="31">
        <v>4</v>
      </c>
      <c r="D738" s="31" t="str">
        <f t="shared" si="11"/>
        <v>1711_4</v>
      </c>
      <c r="E738" s="31">
        <v>117</v>
      </c>
      <c r="F738" s="4">
        <v>0.33200000000000002</v>
      </c>
    </row>
    <row r="739" spans="1:6" x14ac:dyDescent="0.25">
      <c r="A739" s="31" t="s">
        <v>4085</v>
      </c>
      <c r="B739" s="31">
        <v>1731</v>
      </c>
      <c r="C739" s="31">
        <v>1</v>
      </c>
      <c r="D739" s="31" t="str">
        <f t="shared" si="11"/>
        <v>1731_1</v>
      </c>
      <c r="E739" s="31">
        <v>60</v>
      </c>
      <c r="F739" s="4">
        <v>0.17199999999999999</v>
      </c>
    </row>
    <row r="740" spans="1:6" x14ac:dyDescent="0.25">
      <c r="A740" s="31" t="s">
        <v>4088</v>
      </c>
      <c r="B740" s="31">
        <v>1731</v>
      </c>
      <c r="C740" s="31">
        <v>2</v>
      </c>
      <c r="D740" s="31" t="str">
        <f t="shared" si="11"/>
        <v>1731_2</v>
      </c>
      <c r="E740" s="31">
        <v>43</v>
      </c>
      <c r="F740" s="4">
        <v>0.16500000000000001</v>
      </c>
    </row>
    <row r="741" spans="1:6" x14ac:dyDescent="0.25">
      <c r="A741" s="31" t="s">
        <v>4078</v>
      </c>
      <c r="B741" s="31">
        <v>1731</v>
      </c>
      <c r="C741" s="31">
        <v>3</v>
      </c>
      <c r="D741" s="31" t="str">
        <f t="shared" si="11"/>
        <v>1731_3</v>
      </c>
      <c r="E741" s="31">
        <v>71</v>
      </c>
      <c r="F741" s="4">
        <v>0.28000000000000003</v>
      </c>
    </row>
    <row r="742" spans="1:6" x14ac:dyDescent="0.25">
      <c r="A742" s="31" t="s">
        <v>4079</v>
      </c>
      <c r="B742" s="31">
        <v>1731</v>
      </c>
      <c r="C742" s="31">
        <v>4</v>
      </c>
      <c r="D742" s="31" t="str">
        <f t="shared" si="11"/>
        <v>1731_4</v>
      </c>
      <c r="E742" s="31">
        <v>90</v>
      </c>
      <c r="F742" s="4">
        <v>0.29399999999999998</v>
      </c>
    </row>
    <row r="743" spans="1:6" x14ac:dyDescent="0.25">
      <c r="A743" s="31" t="s">
        <v>4085</v>
      </c>
      <c r="B743" s="31">
        <v>1732</v>
      </c>
      <c r="C743" s="31">
        <v>1</v>
      </c>
      <c r="D743" s="31" t="str">
        <f t="shared" si="11"/>
        <v>1732_1</v>
      </c>
      <c r="E743" s="31">
        <v>127</v>
      </c>
      <c r="F743" s="4">
        <v>0.42</v>
      </c>
    </row>
    <row r="744" spans="1:6" x14ac:dyDescent="0.25">
      <c r="A744" s="31" t="s">
        <v>4088</v>
      </c>
      <c r="B744" s="31">
        <v>1732</v>
      </c>
      <c r="C744" s="31">
        <v>2</v>
      </c>
      <c r="D744" s="31" t="str">
        <f t="shared" si="11"/>
        <v>1732_2</v>
      </c>
      <c r="E744" s="31">
        <v>104</v>
      </c>
      <c r="F744" s="4">
        <v>0.65800000000000003</v>
      </c>
    </row>
    <row r="745" spans="1:6" x14ac:dyDescent="0.25">
      <c r="A745" s="31" t="s">
        <v>4085</v>
      </c>
      <c r="B745" s="31">
        <v>1734</v>
      </c>
      <c r="C745" s="31">
        <v>1</v>
      </c>
      <c r="D745" s="31" t="str">
        <f t="shared" si="11"/>
        <v>1734_1</v>
      </c>
      <c r="E745" s="31">
        <v>143</v>
      </c>
      <c r="F745" s="4">
        <v>0.51</v>
      </c>
    </row>
    <row r="746" spans="1:6" x14ac:dyDescent="0.25">
      <c r="A746" s="31" t="s">
        <v>4085</v>
      </c>
      <c r="B746" s="31">
        <v>1751</v>
      </c>
      <c r="C746" s="31">
        <v>1</v>
      </c>
      <c r="D746" s="31" t="str">
        <f t="shared" si="11"/>
        <v>1751_1</v>
      </c>
      <c r="E746" s="31">
        <v>192</v>
      </c>
      <c r="F746" s="4">
        <v>0.39200000000000002</v>
      </c>
    </row>
    <row r="747" spans="1:6" x14ac:dyDescent="0.25">
      <c r="A747" s="31" t="s">
        <v>4085</v>
      </c>
      <c r="B747" s="31">
        <v>1761</v>
      </c>
      <c r="C747" s="31">
        <v>1</v>
      </c>
      <c r="D747" s="31" t="str">
        <f t="shared" si="11"/>
        <v>1761_1</v>
      </c>
      <c r="E747" s="31">
        <v>599</v>
      </c>
      <c r="F747" s="4">
        <v>0.59199999999999997</v>
      </c>
    </row>
    <row r="748" spans="1:6" x14ac:dyDescent="0.25">
      <c r="A748" s="31" t="s">
        <v>4085</v>
      </c>
      <c r="B748" s="31">
        <v>1762</v>
      </c>
      <c r="C748" s="31">
        <v>1</v>
      </c>
      <c r="D748" s="31" t="str">
        <f t="shared" si="11"/>
        <v>1762_1</v>
      </c>
      <c r="E748" s="31">
        <v>1408</v>
      </c>
      <c r="F748" s="4">
        <v>0.98299999999999998</v>
      </c>
    </row>
    <row r="749" spans="1:6" x14ac:dyDescent="0.25">
      <c r="A749" s="31" t="s">
        <v>4085</v>
      </c>
      <c r="B749" s="31">
        <v>1763</v>
      </c>
      <c r="C749" s="31">
        <v>1</v>
      </c>
      <c r="D749" s="31" t="str">
        <f t="shared" si="11"/>
        <v>1763_1</v>
      </c>
      <c r="E749" s="31">
        <v>1395</v>
      </c>
      <c r="F749" s="4">
        <v>0.59699999999999998</v>
      </c>
    </row>
    <row r="750" spans="1:6" x14ac:dyDescent="0.25">
      <c r="A750" s="31" t="s">
        <v>4085</v>
      </c>
      <c r="B750" s="31">
        <v>1771</v>
      </c>
      <c r="C750" s="31">
        <v>1</v>
      </c>
      <c r="D750" s="31" t="str">
        <f t="shared" si="11"/>
        <v>1771_1</v>
      </c>
      <c r="E750" s="31">
        <v>614</v>
      </c>
      <c r="F750" s="4">
        <v>0.439</v>
      </c>
    </row>
    <row r="751" spans="1:6" x14ac:dyDescent="0.25">
      <c r="A751" s="31" t="s">
        <v>4088</v>
      </c>
      <c r="B751" s="31">
        <v>1771</v>
      </c>
      <c r="C751" s="31">
        <v>2</v>
      </c>
      <c r="D751" s="31" t="str">
        <f t="shared" si="11"/>
        <v>1771_2</v>
      </c>
      <c r="E751" s="31">
        <v>471</v>
      </c>
      <c r="F751" s="4">
        <v>0.41399999999999998</v>
      </c>
    </row>
    <row r="752" spans="1:6" x14ac:dyDescent="0.25">
      <c r="A752" s="31" t="s">
        <v>4085</v>
      </c>
      <c r="B752" s="31">
        <v>1791</v>
      </c>
      <c r="C752" s="31">
        <v>1</v>
      </c>
      <c r="D752" s="31" t="str">
        <f t="shared" si="11"/>
        <v>1791_1</v>
      </c>
    </row>
    <row r="753" spans="1:6" x14ac:dyDescent="0.25">
      <c r="A753" s="31" t="s">
        <v>4085</v>
      </c>
      <c r="B753" s="31">
        <v>1792</v>
      </c>
      <c r="C753" s="31">
        <v>1</v>
      </c>
      <c r="D753" s="31" t="str">
        <f t="shared" si="11"/>
        <v>1792_1</v>
      </c>
    </row>
    <row r="754" spans="1:6" x14ac:dyDescent="0.25">
      <c r="A754" s="31" t="s">
        <v>4088</v>
      </c>
      <c r="B754" s="31">
        <v>1792</v>
      </c>
      <c r="C754" s="31">
        <v>2</v>
      </c>
      <c r="D754" s="31" t="str">
        <f t="shared" si="11"/>
        <v>1792_2</v>
      </c>
    </row>
    <row r="755" spans="1:6" x14ac:dyDescent="0.25">
      <c r="A755" s="31" t="s">
        <v>4078</v>
      </c>
      <c r="B755" s="31">
        <v>1792</v>
      </c>
      <c r="C755" s="31">
        <v>3</v>
      </c>
      <c r="D755" s="31" t="str">
        <f t="shared" si="11"/>
        <v>1792_3</v>
      </c>
    </row>
    <row r="756" spans="1:6" x14ac:dyDescent="0.25">
      <c r="A756" s="31" t="s">
        <v>4079</v>
      </c>
      <c r="B756" s="31">
        <v>1792</v>
      </c>
      <c r="C756" s="31">
        <v>4</v>
      </c>
      <c r="D756" s="31" t="str">
        <f t="shared" si="11"/>
        <v>1792_4</v>
      </c>
    </row>
    <row r="757" spans="1:6" x14ac:dyDescent="0.25">
      <c r="A757" s="31" t="s">
        <v>4078</v>
      </c>
      <c r="B757" s="31">
        <v>1873</v>
      </c>
      <c r="C757" s="31">
        <v>3</v>
      </c>
      <c r="D757" s="31" t="str">
        <f t="shared" si="11"/>
        <v>1873_3</v>
      </c>
      <c r="E757" s="31">
        <v>2487</v>
      </c>
      <c r="F757" s="4">
        <v>0.65800000000000003</v>
      </c>
    </row>
    <row r="758" spans="1:6" x14ac:dyDescent="0.25">
      <c r="A758" s="31" t="s">
        <v>4078</v>
      </c>
      <c r="B758" s="31">
        <v>2802</v>
      </c>
      <c r="C758" s="31">
        <v>3</v>
      </c>
      <c r="D758" s="31" t="str">
        <f t="shared" si="11"/>
        <v>2802_3</v>
      </c>
      <c r="E758" s="31">
        <v>408</v>
      </c>
      <c r="F758" s="4">
        <v>0.65300000000000002</v>
      </c>
    </row>
    <row r="759" spans="1:6" x14ac:dyDescent="0.25">
      <c r="A759" s="31" t="s">
        <v>4085</v>
      </c>
      <c r="B759" s="31">
        <v>2804</v>
      </c>
      <c r="C759" s="31">
        <v>1</v>
      </c>
      <c r="D759" s="31" t="str">
        <f t="shared" si="11"/>
        <v>2804_1</v>
      </c>
      <c r="E759" s="31">
        <v>165</v>
      </c>
      <c r="F759" s="4">
        <v>7.6999999999999999E-2</v>
      </c>
    </row>
    <row r="760" spans="1:6" x14ac:dyDescent="0.25">
      <c r="A760" s="31" t="s">
        <v>4088</v>
      </c>
      <c r="B760" s="31">
        <v>2804</v>
      </c>
      <c r="C760" s="31">
        <v>2</v>
      </c>
      <c r="D760" s="31" t="str">
        <f t="shared" si="11"/>
        <v>2804_2</v>
      </c>
      <c r="E760" s="31">
        <v>560</v>
      </c>
      <c r="F760" s="4">
        <v>0.128</v>
      </c>
    </row>
    <row r="761" spans="1:6" x14ac:dyDescent="0.25">
      <c r="A761" s="31" t="s">
        <v>4079</v>
      </c>
      <c r="B761" s="31">
        <v>2805</v>
      </c>
      <c r="C761" s="31">
        <v>4</v>
      </c>
      <c r="D761" s="31" t="str">
        <f t="shared" si="11"/>
        <v>2805_4</v>
      </c>
      <c r="E761" s="31">
        <v>191</v>
      </c>
      <c r="F761" s="4">
        <v>0.25</v>
      </c>
    </row>
    <row r="762" spans="1:6" x14ac:dyDescent="0.25">
      <c r="A762" s="31" t="s">
        <v>4088</v>
      </c>
      <c r="B762" s="31">
        <v>2812</v>
      </c>
      <c r="C762" s="31">
        <v>2</v>
      </c>
      <c r="D762" s="31" t="str">
        <f t="shared" si="11"/>
        <v>2812_2</v>
      </c>
      <c r="E762" s="31">
        <v>43</v>
      </c>
      <c r="F762" s="4">
        <v>0.316</v>
      </c>
    </row>
    <row r="763" spans="1:6" x14ac:dyDescent="0.25">
      <c r="A763" s="31" t="s">
        <v>4078</v>
      </c>
      <c r="B763" s="31">
        <v>2812</v>
      </c>
      <c r="C763" s="31">
        <v>3</v>
      </c>
      <c r="D763" s="31" t="str">
        <f t="shared" si="11"/>
        <v>2812_3</v>
      </c>
      <c r="E763" s="31">
        <v>619</v>
      </c>
      <c r="F763" s="4">
        <v>0.45400000000000001</v>
      </c>
    </row>
    <row r="764" spans="1:6" x14ac:dyDescent="0.25">
      <c r="A764" s="31" t="s">
        <v>4079</v>
      </c>
      <c r="B764" s="31">
        <v>2812</v>
      </c>
      <c r="C764" s="31">
        <v>4</v>
      </c>
      <c r="D764" s="31" t="str">
        <f t="shared" si="11"/>
        <v>2812_4</v>
      </c>
      <c r="E764" s="31">
        <v>436</v>
      </c>
      <c r="F764" s="4">
        <v>0.32600000000000001</v>
      </c>
    </row>
    <row r="765" spans="1:6" x14ac:dyDescent="0.25">
      <c r="A765" s="31" t="s">
        <v>4085</v>
      </c>
      <c r="B765" s="31">
        <v>2813</v>
      </c>
      <c r="C765" s="31">
        <v>1</v>
      </c>
      <c r="D765" s="31" t="str">
        <f t="shared" si="11"/>
        <v>2813_1</v>
      </c>
      <c r="E765" s="31">
        <v>171</v>
      </c>
      <c r="F765" s="4">
        <v>8.6999999999999994E-2</v>
      </c>
    </row>
    <row r="766" spans="1:6" x14ac:dyDescent="0.25">
      <c r="A766" s="31" t="s">
        <v>4088</v>
      </c>
      <c r="B766" s="31">
        <v>2813</v>
      </c>
      <c r="C766" s="31">
        <v>2</v>
      </c>
      <c r="D766" s="31" t="str">
        <f t="shared" si="11"/>
        <v>2813_2</v>
      </c>
      <c r="E766" s="31">
        <v>309</v>
      </c>
      <c r="F766" s="4">
        <v>0.31900000000000001</v>
      </c>
    </row>
    <row r="767" spans="1:6" x14ac:dyDescent="0.25">
      <c r="A767" s="31" t="s">
        <v>4078</v>
      </c>
      <c r="B767" s="31">
        <v>2813</v>
      </c>
      <c r="C767" s="31">
        <v>3</v>
      </c>
      <c r="D767" s="31" t="str">
        <f t="shared" si="11"/>
        <v>2813_3</v>
      </c>
      <c r="E767" s="31">
        <v>37</v>
      </c>
      <c r="F767" s="4">
        <v>3.7999999999999999E-2</v>
      </c>
    </row>
    <row r="768" spans="1:6" x14ac:dyDescent="0.25">
      <c r="A768" s="31" t="s">
        <v>4079</v>
      </c>
      <c r="B768" s="31">
        <v>2813</v>
      </c>
      <c r="C768" s="31">
        <v>4</v>
      </c>
      <c r="D768" s="31" t="str">
        <f t="shared" si="11"/>
        <v>2813_4</v>
      </c>
      <c r="E768" s="31">
        <v>559</v>
      </c>
      <c r="F768" s="4">
        <v>0.42399999999999999</v>
      </c>
    </row>
    <row r="769" spans="1:6" x14ac:dyDescent="0.25">
      <c r="A769" s="31" t="s">
        <v>4085</v>
      </c>
      <c r="B769" s="31">
        <v>2814</v>
      </c>
      <c r="C769" s="31">
        <v>1</v>
      </c>
      <c r="D769" s="31" t="str">
        <f t="shared" si="11"/>
        <v>2814_1</v>
      </c>
      <c r="E769" s="31">
        <v>797</v>
      </c>
      <c r="F769" s="4">
        <v>0.52600000000000002</v>
      </c>
    </row>
    <row r="770" spans="1:6" x14ac:dyDescent="0.25">
      <c r="A770" s="31" t="s">
        <v>4088</v>
      </c>
      <c r="B770" s="31">
        <v>2815</v>
      </c>
      <c r="C770" s="31">
        <v>2</v>
      </c>
      <c r="D770" s="31" t="str">
        <f t="shared" si="11"/>
        <v>2815_2</v>
      </c>
      <c r="E770" s="31">
        <v>76</v>
      </c>
      <c r="F770" s="4">
        <v>0.36599999999999999</v>
      </c>
    </row>
    <row r="771" spans="1:6" x14ac:dyDescent="0.25">
      <c r="A771" s="31" t="s">
        <v>4085</v>
      </c>
      <c r="B771" s="31">
        <v>2821</v>
      </c>
      <c r="C771" s="31">
        <v>1</v>
      </c>
      <c r="D771" s="31" t="str">
        <f t="shared" ref="D771:D834" si="12">CONCATENATE(B771,"_",C771)</f>
        <v>2821_1</v>
      </c>
      <c r="E771" s="31">
        <v>117</v>
      </c>
      <c r="F771" s="4">
        <v>5.6000000000000001E-2</v>
      </c>
    </row>
    <row r="772" spans="1:6" x14ac:dyDescent="0.25">
      <c r="A772" s="31" t="s">
        <v>4088</v>
      </c>
      <c r="B772" s="31">
        <v>2821</v>
      </c>
      <c r="C772" s="31">
        <v>2</v>
      </c>
      <c r="D772" s="31" t="str">
        <f t="shared" si="12"/>
        <v>2821_2</v>
      </c>
      <c r="E772" s="31">
        <v>303</v>
      </c>
      <c r="F772" s="4">
        <v>0.249</v>
      </c>
    </row>
    <row r="773" spans="1:6" x14ac:dyDescent="0.25">
      <c r="A773" s="31" t="s">
        <v>4078</v>
      </c>
      <c r="B773" s="31">
        <v>2821</v>
      </c>
      <c r="C773" s="31">
        <v>3</v>
      </c>
      <c r="D773" s="31" t="str">
        <f t="shared" si="12"/>
        <v>2821_3</v>
      </c>
      <c r="E773" s="31">
        <v>1555</v>
      </c>
      <c r="F773" s="4">
        <v>0.64400000000000002</v>
      </c>
    </row>
    <row r="774" spans="1:6" x14ac:dyDescent="0.25">
      <c r="A774" s="31" t="s">
        <v>4085</v>
      </c>
      <c r="B774" s="31">
        <v>2823</v>
      </c>
      <c r="C774" s="31">
        <v>1</v>
      </c>
      <c r="D774" s="31" t="str">
        <f t="shared" si="12"/>
        <v>2823_1</v>
      </c>
      <c r="E774" s="31">
        <v>163</v>
      </c>
      <c r="F774" s="4">
        <v>0.13200000000000001</v>
      </c>
    </row>
    <row r="775" spans="1:6" x14ac:dyDescent="0.25">
      <c r="A775" s="31" t="s">
        <v>4088</v>
      </c>
      <c r="B775" s="31">
        <v>2823</v>
      </c>
      <c r="C775" s="31">
        <v>2</v>
      </c>
      <c r="D775" s="31" t="str">
        <f t="shared" si="12"/>
        <v>2823_2</v>
      </c>
      <c r="E775" s="31">
        <v>212</v>
      </c>
      <c r="F775" s="4">
        <v>0.36699999999999999</v>
      </c>
    </row>
    <row r="776" spans="1:6" x14ac:dyDescent="0.25">
      <c r="A776" s="31" t="s">
        <v>4085</v>
      </c>
      <c r="B776" s="31">
        <v>2824</v>
      </c>
      <c r="C776" s="31">
        <v>1</v>
      </c>
      <c r="D776" s="31" t="str">
        <f t="shared" si="12"/>
        <v>2824_1</v>
      </c>
      <c r="E776" s="31">
        <v>129</v>
      </c>
      <c r="F776" s="4">
        <v>0.51700000000000002</v>
      </c>
    </row>
    <row r="777" spans="1:6" x14ac:dyDescent="0.25">
      <c r="A777" s="31" t="s">
        <v>4088</v>
      </c>
      <c r="B777" s="31">
        <v>2824</v>
      </c>
      <c r="C777" s="31">
        <v>2</v>
      </c>
      <c r="D777" s="31" t="str">
        <f t="shared" si="12"/>
        <v>2824_2</v>
      </c>
      <c r="E777" s="31">
        <v>173</v>
      </c>
      <c r="F777" s="4">
        <v>0.58399999999999996</v>
      </c>
    </row>
    <row r="778" spans="1:6" x14ac:dyDescent="0.25">
      <c r="A778" s="31" t="s">
        <v>4078</v>
      </c>
      <c r="B778" s="31">
        <v>2824</v>
      </c>
      <c r="C778" s="31">
        <v>3</v>
      </c>
      <c r="D778" s="31" t="str">
        <f t="shared" si="12"/>
        <v>2824_3</v>
      </c>
      <c r="E778" s="31">
        <v>143</v>
      </c>
      <c r="F778" s="4">
        <v>0.92500000000000004</v>
      </c>
    </row>
    <row r="779" spans="1:6" x14ac:dyDescent="0.25">
      <c r="A779" s="31" t="s">
        <v>4079</v>
      </c>
      <c r="B779" s="31">
        <v>2824</v>
      </c>
      <c r="C779" s="31">
        <v>4</v>
      </c>
      <c r="D779" s="31" t="str">
        <f t="shared" si="12"/>
        <v>2824_4</v>
      </c>
      <c r="E779" s="31">
        <v>280</v>
      </c>
      <c r="F779" s="4">
        <v>0.98699999999999999</v>
      </c>
    </row>
    <row r="780" spans="1:6" x14ac:dyDescent="0.25">
      <c r="A780" s="31" t="s">
        <v>4080</v>
      </c>
      <c r="B780" s="31">
        <v>2824</v>
      </c>
      <c r="C780" s="31">
        <v>5</v>
      </c>
      <c r="D780" s="31" t="str">
        <f t="shared" si="12"/>
        <v>2824_5</v>
      </c>
      <c r="E780" s="31">
        <v>18</v>
      </c>
      <c r="F780" s="4">
        <v>1</v>
      </c>
    </row>
    <row r="781" spans="1:6" x14ac:dyDescent="0.25">
      <c r="A781" s="31" t="s">
        <v>4085</v>
      </c>
      <c r="B781" s="31">
        <v>2825</v>
      </c>
      <c r="C781" s="31">
        <v>1</v>
      </c>
      <c r="D781" s="31" t="str">
        <f t="shared" si="12"/>
        <v>2825_1</v>
      </c>
      <c r="E781" s="31">
        <v>127</v>
      </c>
      <c r="F781" s="4">
        <v>0.85</v>
      </c>
    </row>
    <row r="782" spans="1:6" x14ac:dyDescent="0.25">
      <c r="A782" s="31" t="s">
        <v>4078</v>
      </c>
      <c r="B782" s="31">
        <v>2825</v>
      </c>
      <c r="C782" s="31">
        <v>3</v>
      </c>
      <c r="D782" s="31" t="str">
        <f t="shared" si="12"/>
        <v>2825_3</v>
      </c>
      <c r="E782" s="31">
        <v>157</v>
      </c>
      <c r="F782" s="4">
        <v>0.68899999999999995</v>
      </c>
    </row>
    <row r="783" spans="1:6" x14ac:dyDescent="0.25">
      <c r="A783" s="31" t="s">
        <v>4085</v>
      </c>
      <c r="B783" s="31">
        <v>2826</v>
      </c>
      <c r="C783" s="31">
        <v>1</v>
      </c>
      <c r="D783" s="31" t="str">
        <f t="shared" si="12"/>
        <v>2826_1</v>
      </c>
      <c r="E783" s="31">
        <v>172</v>
      </c>
      <c r="F783" s="4">
        <v>0.17199999999999999</v>
      </c>
    </row>
    <row r="784" spans="1:6" x14ac:dyDescent="0.25">
      <c r="A784" s="31" t="s">
        <v>4085</v>
      </c>
      <c r="B784" s="31">
        <v>2831</v>
      </c>
      <c r="C784" s="31">
        <v>1</v>
      </c>
      <c r="D784" s="31" t="str">
        <f t="shared" si="12"/>
        <v>2831_1</v>
      </c>
      <c r="E784" s="31">
        <v>568</v>
      </c>
      <c r="F784" s="4">
        <v>0.94599999999999995</v>
      </c>
    </row>
    <row r="785" spans="1:6" x14ac:dyDescent="0.25">
      <c r="A785" s="31" t="s">
        <v>4088</v>
      </c>
      <c r="B785" s="31">
        <v>2831</v>
      </c>
      <c r="C785" s="31">
        <v>2</v>
      </c>
      <c r="D785" s="31" t="str">
        <f t="shared" si="12"/>
        <v>2831_2</v>
      </c>
      <c r="E785" s="31">
        <v>328</v>
      </c>
      <c r="F785" s="4">
        <v>0.98</v>
      </c>
    </row>
    <row r="786" spans="1:6" x14ac:dyDescent="0.25">
      <c r="A786" s="31" t="s">
        <v>4078</v>
      </c>
      <c r="B786" s="31">
        <v>2831</v>
      </c>
      <c r="C786" s="31">
        <v>3</v>
      </c>
      <c r="D786" s="31" t="str">
        <f t="shared" si="12"/>
        <v>2831_3</v>
      </c>
      <c r="E786" s="31">
        <v>167</v>
      </c>
      <c r="F786" s="4">
        <v>0.99099999999999999</v>
      </c>
    </row>
    <row r="787" spans="1:6" x14ac:dyDescent="0.25">
      <c r="A787" s="31" t="s">
        <v>4085</v>
      </c>
      <c r="B787" s="31">
        <v>2832</v>
      </c>
      <c r="C787" s="31">
        <v>1</v>
      </c>
      <c r="D787" s="31" t="str">
        <f t="shared" si="12"/>
        <v>2832_1</v>
      </c>
      <c r="E787" s="31">
        <v>70</v>
      </c>
      <c r="F787" s="4">
        <v>0.66300000000000003</v>
      </c>
    </row>
    <row r="788" spans="1:6" x14ac:dyDescent="0.25">
      <c r="A788" s="31" t="s">
        <v>4088</v>
      </c>
      <c r="B788" s="31">
        <v>2832</v>
      </c>
      <c r="C788" s="31">
        <v>2</v>
      </c>
      <c r="D788" s="31" t="str">
        <f t="shared" si="12"/>
        <v>2832_2</v>
      </c>
    </row>
    <row r="789" spans="1:6" x14ac:dyDescent="0.25">
      <c r="A789" s="31" t="s">
        <v>4078</v>
      </c>
      <c r="B789" s="31">
        <v>2832</v>
      </c>
      <c r="C789" s="31">
        <v>3</v>
      </c>
      <c r="D789" s="31" t="str">
        <f t="shared" si="12"/>
        <v>2832_3</v>
      </c>
    </row>
    <row r="790" spans="1:6" x14ac:dyDescent="0.25">
      <c r="A790" s="31" t="s">
        <v>4079</v>
      </c>
      <c r="B790" s="31">
        <v>2832</v>
      </c>
      <c r="C790" s="31">
        <v>4</v>
      </c>
      <c r="D790" s="31" t="str">
        <f t="shared" si="12"/>
        <v>2832_4</v>
      </c>
      <c r="E790" s="31">
        <v>126</v>
      </c>
      <c r="F790" s="4">
        <v>0.86299999999999999</v>
      </c>
    </row>
    <row r="791" spans="1:6" x14ac:dyDescent="0.25">
      <c r="A791" s="31" t="s">
        <v>4080</v>
      </c>
      <c r="B791" s="31">
        <v>2832</v>
      </c>
      <c r="C791" s="31">
        <v>5</v>
      </c>
      <c r="D791" s="31" t="str">
        <f t="shared" si="12"/>
        <v>2832_5</v>
      </c>
      <c r="E791" s="31">
        <v>58</v>
      </c>
      <c r="F791" s="4">
        <v>0.876</v>
      </c>
    </row>
    <row r="792" spans="1:6" x14ac:dyDescent="0.25">
      <c r="A792" s="31" t="s">
        <v>4085</v>
      </c>
      <c r="B792" s="31">
        <v>2834</v>
      </c>
      <c r="C792" s="31">
        <v>1</v>
      </c>
      <c r="D792" s="31" t="str">
        <f t="shared" si="12"/>
        <v>2834_1</v>
      </c>
      <c r="E792" s="31">
        <v>649</v>
      </c>
      <c r="F792" s="4">
        <v>0.81499999999999995</v>
      </c>
    </row>
    <row r="793" spans="1:6" x14ac:dyDescent="0.25">
      <c r="A793" s="31" t="s">
        <v>4088</v>
      </c>
      <c r="B793" s="31">
        <v>2841</v>
      </c>
      <c r="C793" s="31">
        <v>2</v>
      </c>
      <c r="D793" s="31" t="str">
        <f t="shared" si="12"/>
        <v>2841_2</v>
      </c>
      <c r="E793" s="31">
        <v>85</v>
      </c>
      <c r="F793" s="4">
        <v>0.69699999999999995</v>
      </c>
    </row>
    <row r="794" spans="1:6" x14ac:dyDescent="0.25">
      <c r="A794" s="31" t="s">
        <v>4078</v>
      </c>
      <c r="B794" s="31">
        <v>2841</v>
      </c>
      <c r="C794" s="31">
        <v>3</v>
      </c>
      <c r="D794" s="31" t="str">
        <f t="shared" si="12"/>
        <v>2841_3</v>
      </c>
      <c r="E794" s="31">
        <v>632</v>
      </c>
      <c r="F794" s="4">
        <v>0.44</v>
      </c>
    </row>
    <row r="795" spans="1:6" x14ac:dyDescent="0.25">
      <c r="A795" s="31" t="s">
        <v>4085</v>
      </c>
      <c r="B795" s="31">
        <v>2843</v>
      </c>
      <c r="C795" s="31">
        <v>1</v>
      </c>
      <c r="D795" s="31" t="str">
        <f t="shared" si="12"/>
        <v>2843_1</v>
      </c>
      <c r="E795" s="31">
        <v>508</v>
      </c>
      <c r="F795" s="4">
        <v>0.81200000000000006</v>
      </c>
    </row>
    <row r="796" spans="1:6" x14ac:dyDescent="0.25">
      <c r="A796" s="31" t="s">
        <v>4085</v>
      </c>
      <c r="B796" s="31">
        <v>2846</v>
      </c>
      <c r="C796" s="31">
        <v>1</v>
      </c>
      <c r="D796" s="31" t="str">
        <f t="shared" si="12"/>
        <v>2846_1</v>
      </c>
      <c r="E796" s="31">
        <v>401</v>
      </c>
      <c r="F796" s="4">
        <v>0.94099999999999995</v>
      </c>
    </row>
    <row r="797" spans="1:6" x14ac:dyDescent="0.25">
      <c r="A797" s="31" t="s">
        <v>4088</v>
      </c>
      <c r="B797" s="31">
        <v>2846</v>
      </c>
      <c r="C797" s="31">
        <v>2</v>
      </c>
      <c r="D797" s="31" t="str">
        <f t="shared" si="12"/>
        <v>2846_2</v>
      </c>
      <c r="E797" s="31">
        <v>161</v>
      </c>
      <c r="F797" s="4">
        <v>0.96099999999999997</v>
      </c>
    </row>
    <row r="798" spans="1:6" x14ac:dyDescent="0.25">
      <c r="A798" s="31" t="s">
        <v>4078</v>
      </c>
      <c r="B798" s="31">
        <v>2846</v>
      </c>
      <c r="C798" s="31">
        <v>3</v>
      </c>
      <c r="D798" s="31" t="str">
        <f t="shared" si="12"/>
        <v>2846_3</v>
      </c>
      <c r="E798" s="31">
        <v>175</v>
      </c>
      <c r="F798" s="4">
        <v>0.99399999999999999</v>
      </c>
    </row>
    <row r="799" spans="1:6" x14ac:dyDescent="0.25">
      <c r="A799" s="31" t="s">
        <v>4079</v>
      </c>
      <c r="B799" s="31">
        <v>2846</v>
      </c>
      <c r="C799" s="31">
        <v>4</v>
      </c>
      <c r="D799" s="31" t="str">
        <f t="shared" si="12"/>
        <v>2846_4</v>
      </c>
      <c r="E799" s="31">
        <v>58</v>
      </c>
      <c r="F799" s="4">
        <v>0.94799999999999995</v>
      </c>
    </row>
    <row r="800" spans="1:6" x14ac:dyDescent="0.25">
      <c r="A800" s="31" t="s">
        <v>4080</v>
      </c>
      <c r="B800" s="31">
        <v>2846</v>
      </c>
      <c r="C800" s="31">
        <v>5</v>
      </c>
      <c r="D800" s="31" t="str">
        <f t="shared" si="12"/>
        <v>2846_5</v>
      </c>
      <c r="E800" s="31">
        <v>361</v>
      </c>
      <c r="F800" s="4">
        <v>0.76700000000000002</v>
      </c>
    </row>
    <row r="801" spans="1:6" x14ac:dyDescent="0.25">
      <c r="A801" s="31" t="s">
        <v>4081</v>
      </c>
      <c r="B801" s="31">
        <v>2846</v>
      </c>
      <c r="C801" s="31">
        <v>6</v>
      </c>
      <c r="D801" s="31" t="str">
        <f t="shared" si="12"/>
        <v>2846_6</v>
      </c>
      <c r="E801" s="31">
        <v>48</v>
      </c>
      <c r="F801" s="4">
        <v>0.47399999999999998</v>
      </c>
    </row>
    <row r="802" spans="1:6" x14ac:dyDescent="0.25">
      <c r="A802" s="31" t="s">
        <v>4085</v>
      </c>
      <c r="B802" s="31">
        <v>2850</v>
      </c>
      <c r="C802" s="31">
        <v>1</v>
      </c>
      <c r="D802" s="31" t="str">
        <f t="shared" si="12"/>
        <v>2850_1</v>
      </c>
      <c r="E802" s="31">
        <v>17</v>
      </c>
      <c r="F802" s="4">
        <v>0.48699999999999999</v>
      </c>
    </row>
    <row r="803" spans="1:6" x14ac:dyDescent="0.25">
      <c r="A803" s="31" t="s">
        <v>4085</v>
      </c>
      <c r="B803" s="31">
        <v>2853</v>
      </c>
      <c r="C803" s="31">
        <v>1</v>
      </c>
      <c r="D803" s="31" t="str">
        <f t="shared" si="12"/>
        <v>2853_1</v>
      </c>
      <c r="E803" s="31">
        <v>1588</v>
      </c>
      <c r="F803" s="4">
        <v>0.81599999999999995</v>
      </c>
    </row>
    <row r="804" spans="1:6" x14ac:dyDescent="0.25">
      <c r="A804" s="31" t="s">
        <v>4088</v>
      </c>
      <c r="B804" s="31">
        <v>2853</v>
      </c>
      <c r="C804" s="31">
        <v>2</v>
      </c>
      <c r="D804" s="31" t="str">
        <f t="shared" si="12"/>
        <v>2853_2</v>
      </c>
      <c r="E804" s="31">
        <v>488</v>
      </c>
      <c r="F804" s="4">
        <v>0.60699999999999998</v>
      </c>
    </row>
    <row r="805" spans="1:6" x14ac:dyDescent="0.25">
      <c r="A805" s="31" t="s">
        <v>4078</v>
      </c>
      <c r="B805" s="31">
        <v>2853</v>
      </c>
      <c r="C805" s="31">
        <v>3</v>
      </c>
      <c r="D805" s="31" t="str">
        <f t="shared" si="12"/>
        <v>2853_3</v>
      </c>
      <c r="E805" s="31">
        <v>503</v>
      </c>
      <c r="F805" s="4">
        <v>0.443</v>
      </c>
    </row>
    <row r="806" spans="1:6" x14ac:dyDescent="0.25">
      <c r="A806" s="31" t="s">
        <v>4085</v>
      </c>
      <c r="B806" s="31">
        <v>2855</v>
      </c>
      <c r="C806" s="31">
        <v>1</v>
      </c>
      <c r="D806" s="31" t="str">
        <f t="shared" si="12"/>
        <v>2855_1</v>
      </c>
      <c r="E806" s="31">
        <v>167</v>
      </c>
      <c r="F806" s="4">
        <v>0.105</v>
      </c>
    </row>
    <row r="807" spans="1:6" x14ac:dyDescent="0.25">
      <c r="A807" s="31" t="s">
        <v>4078</v>
      </c>
      <c r="B807" s="31">
        <v>2855</v>
      </c>
      <c r="C807" s="31">
        <v>3</v>
      </c>
      <c r="D807" s="31" t="str">
        <f t="shared" si="12"/>
        <v>2855_3</v>
      </c>
      <c r="E807" s="31">
        <v>112</v>
      </c>
      <c r="F807" s="4">
        <v>0.55300000000000005</v>
      </c>
    </row>
    <row r="808" spans="1:6" x14ac:dyDescent="0.25">
      <c r="A808" s="31" t="s">
        <v>4079</v>
      </c>
      <c r="B808" s="31">
        <v>2855</v>
      </c>
      <c r="C808" s="31">
        <v>4</v>
      </c>
      <c r="D808" s="31" t="str">
        <f t="shared" si="12"/>
        <v>2855_4</v>
      </c>
      <c r="E808" s="31">
        <v>156</v>
      </c>
      <c r="F808" s="4">
        <v>0.62</v>
      </c>
    </row>
    <row r="809" spans="1:6" x14ac:dyDescent="0.25">
      <c r="A809" s="31" t="s">
        <v>4085</v>
      </c>
      <c r="B809" s="31">
        <v>2862</v>
      </c>
      <c r="C809" s="31">
        <v>1</v>
      </c>
      <c r="D809" s="31" t="str">
        <f t="shared" si="12"/>
        <v>2862_1</v>
      </c>
      <c r="E809" s="31">
        <v>461</v>
      </c>
      <c r="F809" s="4">
        <v>0.18099999999999999</v>
      </c>
    </row>
    <row r="810" spans="1:6" x14ac:dyDescent="0.25">
      <c r="A810" s="31" t="s">
        <v>4085</v>
      </c>
      <c r="B810" s="31">
        <v>2871</v>
      </c>
      <c r="C810" s="31">
        <v>1</v>
      </c>
      <c r="D810" s="31" t="str">
        <f t="shared" si="12"/>
        <v>2871_1</v>
      </c>
      <c r="E810" s="31">
        <v>1018</v>
      </c>
      <c r="F810" s="4">
        <v>0.75800000000000001</v>
      </c>
    </row>
    <row r="811" spans="1:6" x14ac:dyDescent="0.25">
      <c r="A811" s="31" t="s">
        <v>4088</v>
      </c>
      <c r="B811" s="31">
        <v>2871</v>
      </c>
      <c r="C811" s="31">
        <v>2</v>
      </c>
      <c r="D811" s="31" t="str">
        <f t="shared" si="12"/>
        <v>2871_2</v>
      </c>
      <c r="E811" s="31">
        <v>224</v>
      </c>
      <c r="F811" s="4">
        <v>0.75</v>
      </c>
    </row>
    <row r="812" spans="1:6" x14ac:dyDescent="0.25">
      <c r="A812" s="31" t="s">
        <v>4078</v>
      </c>
      <c r="B812" s="31">
        <v>2871</v>
      </c>
      <c r="C812" s="31">
        <v>3</v>
      </c>
      <c r="D812" s="31" t="str">
        <f t="shared" si="12"/>
        <v>2871_3</v>
      </c>
      <c r="E812" s="31">
        <v>249</v>
      </c>
      <c r="F812" s="4">
        <v>0.84499999999999997</v>
      </c>
    </row>
    <row r="813" spans="1:6" x14ac:dyDescent="0.25">
      <c r="A813" s="31" t="s">
        <v>4079</v>
      </c>
      <c r="B813" s="31">
        <v>2871</v>
      </c>
      <c r="C813" s="31">
        <v>4</v>
      </c>
      <c r="D813" s="31" t="str">
        <f t="shared" si="12"/>
        <v>2871_4</v>
      </c>
      <c r="E813" s="31">
        <v>47</v>
      </c>
      <c r="F813" s="4">
        <v>0.98599999999999999</v>
      </c>
    </row>
    <row r="814" spans="1:6" x14ac:dyDescent="0.25">
      <c r="A814" s="31" t="s">
        <v>4085</v>
      </c>
      <c r="B814" s="31">
        <v>2872</v>
      </c>
      <c r="C814" s="31">
        <v>1</v>
      </c>
      <c r="D814" s="31" t="str">
        <f t="shared" si="12"/>
        <v>2872_1</v>
      </c>
      <c r="E814" s="31">
        <v>184</v>
      </c>
      <c r="F814" s="4">
        <v>0.59499999999999997</v>
      </c>
    </row>
    <row r="815" spans="1:6" x14ac:dyDescent="0.25">
      <c r="A815" s="31" t="s">
        <v>4088</v>
      </c>
      <c r="B815" s="31">
        <v>2872</v>
      </c>
      <c r="C815" s="31">
        <v>2</v>
      </c>
      <c r="D815" s="31" t="str">
        <f t="shared" si="12"/>
        <v>2872_2</v>
      </c>
      <c r="E815" s="31">
        <v>64</v>
      </c>
      <c r="F815" s="4">
        <v>0.42399999999999999</v>
      </c>
    </row>
    <row r="816" spans="1:6" x14ac:dyDescent="0.25">
      <c r="A816" s="31" t="s">
        <v>4078</v>
      </c>
      <c r="B816" s="31">
        <v>2872</v>
      </c>
      <c r="C816" s="31">
        <v>3</v>
      </c>
      <c r="D816" s="31" t="str">
        <f t="shared" si="12"/>
        <v>2872_3</v>
      </c>
      <c r="E816" s="31">
        <v>384</v>
      </c>
      <c r="F816" s="4">
        <v>0.45200000000000001</v>
      </c>
    </row>
    <row r="817" spans="1:6" x14ac:dyDescent="0.25">
      <c r="A817" s="31" t="s">
        <v>4085</v>
      </c>
      <c r="B817" s="31">
        <v>2873</v>
      </c>
      <c r="C817" s="31">
        <v>1</v>
      </c>
      <c r="D817" s="31" t="str">
        <f t="shared" si="12"/>
        <v>2873_1</v>
      </c>
      <c r="E817" s="31">
        <v>1738</v>
      </c>
      <c r="F817" s="4">
        <v>0.879</v>
      </c>
    </row>
    <row r="818" spans="1:6" x14ac:dyDescent="0.25">
      <c r="A818" s="31" t="s">
        <v>4088</v>
      </c>
      <c r="B818" s="31">
        <v>2873</v>
      </c>
      <c r="C818" s="31">
        <v>2</v>
      </c>
      <c r="D818" s="31" t="str">
        <f t="shared" si="12"/>
        <v>2873_2</v>
      </c>
      <c r="E818" s="31">
        <v>321</v>
      </c>
      <c r="F818" s="4">
        <v>0.60699999999999998</v>
      </c>
    </row>
    <row r="819" spans="1:6" x14ac:dyDescent="0.25">
      <c r="A819" s="31" t="s">
        <v>4078</v>
      </c>
      <c r="B819" s="31">
        <v>2873</v>
      </c>
      <c r="C819" s="31">
        <v>3</v>
      </c>
      <c r="D819" s="31" t="str">
        <f t="shared" si="12"/>
        <v>2873_3</v>
      </c>
      <c r="E819" s="31">
        <v>75</v>
      </c>
      <c r="F819" s="4">
        <v>0.5</v>
      </c>
    </row>
    <row r="820" spans="1:6" x14ac:dyDescent="0.25">
      <c r="A820" s="31" t="s">
        <v>4085</v>
      </c>
      <c r="B820" s="31">
        <v>2874</v>
      </c>
      <c r="C820" s="31">
        <v>1</v>
      </c>
      <c r="D820" s="31" t="str">
        <f t="shared" si="12"/>
        <v>2874_1</v>
      </c>
      <c r="E820" s="31">
        <v>73</v>
      </c>
      <c r="F820" s="4">
        <v>0.48799999999999999</v>
      </c>
    </row>
    <row r="821" spans="1:6" x14ac:dyDescent="0.25">
      <c r="A821" s="31" t="s">
        <v>4085</v>
      </c>
      <c r="B821" s="31">
        <v>2875</v>
      </c>
      <c r="C821" s="31">
        <v>1</v>
      </c>
      <c r="D821" s="31" t="str">
        <f t="shared" si="12"/>
        <v>2875_1</v>
      </c>
      <c r="E821" s="31">
        <v>561</v>
      </c>
      <c r="F821" s="4">
        <v>0.48799999999999999</v>
      </c>
    </row>
    <row r="822" spans="1:6" x14ac:dyDescent="0.25">
      <c r="A822" s="31" t="s">
        <v>4085</v>
      </c>
      <c r="B822" s="31">
        <v>2878</v>
      </c>
      <c r="C822" s="31">
        <v>1</v>
      </c>
      <c r="D822" s="31" t="str">
        <f t="shared" si="12"/>
        <v>2878_1</v>
      </c>
      <c r="E822" s="31">
        <v>3303</v>
      </c>
      <c r="F822" s="4">
        <v>0.91100000000000003</v>
      </c>
    </row>
    <row r="823" spans="1:6" x14ac:dyDescent="0.25">
      <c r="A823" s="31" t="s">
        <v>4085</v>
      </c>
      <c r="B823" s="31">
        <v>2879</v>
      </c>
      <c r="C823" s="31">
        <v>1</v>
      </c>
      <c r="D823" s="31" t="str">
        <f t="shared" si="12"/>
        <v>2879_1</v>
      </c>
      <c r="E823" s="31">
        <v>62</v>
      </c>
      <c r="F823" s="4">
        <v>0.77700000000000002</v>
      </c>
    </row>
    <row r="824" spans="1:6" x14ac:dyDescent="0.25">
      <c r="A824" s="31" t="s">
        <v>4085</v>
      </c>
      <c r="B824" s="31">
        <v>2891</v>
      </c>
      <c r="C824" s="31">
        <v>1</v>
      </c>
      <c r="D824" s="31" t="str">
        <f t="shared" si="12"/>
        <v>2891_1</v>
      </c>
      <c r="E824" s="31">
        <v>1543</v>
      </c>
      <c r="F824" s="4">
        <v>0.65100000000000002</v>
      </c>
    </row>
    <row r="825" spans="1:6" x14ac:dyDescent="0.25">
      <c r="A825" s="31" t="s">
        <v>4085</v>
      </c>
      <c r="B825" s="31">
        <v>2892</v>
      </c>
      <c r="C825" s="31">
        <v>1</v>
      </c>
      <c r="D825" s="31" t="str">
        <f t="shared" si="12"/>
        <v>2892_1</v>
      </c>
      <c r="E825" s="31">
        <v>6400</v>
      </c>
      <c r="F825" s="4">
        <v>0.94</v>
      </c>
    </row>
    <row r="826" spans="1:6" x14ac:dyDescent="0.25">
      <c r="A826" s="31" t="s">
        <v>4085</v>
      </c>
      <c r="B826" s="31">
        <v>2894</v>
      </c>
      <c r="C826" s="31">
        <v>1</v>
      </c>
      <c r="D826" s="31" t="str">
        <f t="shared" si="12"/>
        <v>2894_1</v>
      </c>
      <c r="E826" s="31">
        <v>46</v>
      </c>
      <c r="F826" s="4">
        <v>0.438</v>
      </c>
    </row>
    <row r="827" spans="1:6" x14ac:dyDescent="0.25">
      <c r="A827" s="31" t="s">
        <v>4085</v>
      </c>
      <c r="B827" s="31">
        <v>2896</v>
      </c>
      <c r="C827" s="31">
        <v>1</v>
      </c>
      <c r="D827" s="31" t="str">
        <f t="shared" si="12"/>
        <v>2896_1</v>
      </c>
      <c r="E827" s="31">
        <v>3706</v>
      </c>
      <c r="F827" s="4">
        <v>0.625</v>
      </c>
    </row>
    <row r="828" spans="1:6" x14ac:dyDescent="0.25">
      <c r="A828" s="31" t="s">
        <v>4088</v>
      </c>
      <c r="B828" s="31">
        <v>2896</v>
      </c>
      <c r="C828" s="31">
        <v>2</v>
      </c>
      <c r="D828" s="31" t="str">
        <f t="shared" si="12"/>
        <v>2896_2</v>
      </c>
      <c r="E828" s="31">
        <v>14</v>
      </c>
      <c r="F828" s="4">
        <v>0.184</v>
      </c>
    </row>
    <row r="829" spans="1:6" x14ac:dyDescent="0.25">
      <c r="A829" s="31" t="s">
        <v>4085</v>
      </c>
      <c r="B829" s="31">
        <v>2951</v>
      </c>
      <c r="C829" s="31">
        <v>1</v>
      </c>
      <c r="D829" s="31" t="str">
        <f t="shared" si="12"/>
        <v>2951_1</v>
      </c>
      <c r="E829" s="31">
        <v>5162</v>
      </c>
      <c r="F829" s="4">
        <v>0.95499999999999996</v>
      </c>
    </row>
    <row r="830" spans="1:6" x14ac:dyDescent="0.25">
      <c r="A830" s="31" t="s">
        <v>4088</v>
      </c>
      <c r="B830" s="31">
        <v>2951</v>
      </c>
      <c r="C830" s="31">
        <v>2</v>
      </c>
      <c r="D830" s="31" t="str">
        <f t="shared" si="12"/>
        <v>2951_2</v>
      </c>
      <c r="E830" s="31">
        <v>15</v>
      </c>
      <c r="F830" s="4">
        <v>0.64800000000000002</v>
      </c>
    </row>
    <row r="831" spans="1:6" x14ac:dyDescent="0.25">
      <c r="A831" s="31" t="s">
        <v>4078</v>
      </c>
      <c r="B831" s="31">
        <v>2951</v>
      </c>
      <c r="C831" s="31">
        <v>3</v>
      </c>
      <c r="D831" s="31" t="str">
        <f t="shared" si="12"/>
        <v>2951_3</v>
      </c>
      <c r="E831" s="31">
        <v>8</v>
      </c>
      <c r="F831" s="4">
        <v>0.30099999999999999</v>
      </c>
    </row>
    <row r="832" spans="1:6" x14ac:dyDescent="0.25">
      <c r="A832" s="31" t="s">
        <v>4079</v>
      </c>
      <c r="B832" s="31">
        <v>2951</v>
      </c>
      <c r="C832" s="31">
        <v>4</v>
      </c>
      <c r="D832" s="31" t="str">
        <f t="shared" si="12"/>
        <v>2951_4</v>
      </c>
      <c r="E832" s="31">
        <v>8</v>
      </c>
      <c r="F832" s="4">
        <v>0.111</v>
      </c>
    </row>
    <row r="833" spans="1:6" x14ac:dyDescent="0.25">
      <c r="A833" s="31" t="s">
        <v>4085</v>
      </c>
      <c r="B833" s="31">
        <v>2953</v>
      </c>
      <c r="C833" s="31">
        <v>1</v>
      </c>
      <c r="D833" s="31" t="str">
        <f t="shared" si="12"/>
        <v>2953_1</v>
      </c>
      <c r="E833" s="31">
        <v>141</v>
      </c>
      <c r="F833" s="4">
        <v>0.56999999999999995</v>
      </c>
    </row>
    <row r="834" spans="1:6" x14ac:dyDescent="0.25">
      <c r="A834" s="31" t="s">
        <v>4088</v>
      </c>
      <c r="B834" s="31">
        <v>2953</v>
      </c>
      <c r="C834" s="31">
        <v>2</v>
      </c>
      <c r="D834" s="31" t="str">
        <f t="shared" si="12"/>
        <v>2953_2</v>
      </c>
      <c r="E834" s="31">
        <v>116</v>
      </c>
      <c r="F834" s="4">
        <v>0.36399999999999999</v>
      </c>
    </row>
    <row r="835" spans="1:6" x14ac:dyDescent="0.25">
      <c r="A835" s="31" t="s">
        <v>4085</v>
      </c>
      <c r="B835" s="31">
        <v>2954</v>
      </c>
      <c r="C835" s="31">
        <v>1</v>
      </c>
      <c r="D835" s="31" t="str">
        <f t="shared" ref="D835:D898" si="13">CONCATENATE(B835,"_",C835)</f>
        <v>2954_1</v>
      </c>
      <c r="E835" s="31">
        <v>56</v>
      </c>
      <c r="F835" s="4">
        <v>0.34599999999999997</v>
      </c>
    </row>
    <row r="836" spans="1:6" x14ac:dyDescent="0.25">
      <c r="A836" s="31" t="s">
        <v>4078</v>
      </c>
      <c r="B836" s="31">
        <v>2954</v>
      </c>
      <c r="C836" s="31">
        <v>3</v>
      </c>
      <c r="D836" s="31" t="str">
        <f t="shared" si="13"/>
        <v>2954_3</v>
      </c>
      <c r="E836" s="31">
        <v>27</v>
      </c>
      <c r="F836" s="4">
        <v>0.109</v>
      </c>
    </row>
    <row r="837" spans="1:6" x14ac:dyDescent="0.25">
      <c r="A837" s="31" t="s">
        <v>4079</v>
      </c>
      <c r="B837" s="31">
        <v>2954</v>
      </c>
      <c r="C837" s="31">
        <v>4</v>
      </c>
      <c r="D837" s="31" t="str">
        <f t="shared" si="13"/>
        <v>2954_4</v>
      </c>
      <c r="E837" s="31">
        <v>47</v>
      </c>
      <c r="F837" s="4">
        <v>0.20899999999999999</v>
      </c>
    </row>
    <row r="838" spans="1:6" x14ac:dyDescent="0.25">
      <c r="A838" s="31" t="s">
        <v>4080</v>
      </c>
      <c r="B838" s="31">
        <v>2954</v>
      </c>
      <c r="C838" s="31">
        <v>5</v>
      </c>
      <c r="D838" s="31" t="str">
        <f t="shared" si="13"/>
        <v>2954_5</v>
      </c>
      <c r="E838" s="31">
        <v>37</v>
      </c>
      <c r="F838" s="4">
        <v>0.22500000000000001</v>
      </c>
    </row>
    <row r="839" spans="1:6" x14ac:dyDescent="0.25">
      <c r="A839" s="31" t="s">
        <v>4085</v>
      </c>
      <c r="B839" s="31">
        <v>2955</v>
      </c>
      <c r="C839" s="31">
        <v>1</v>
      </c>
      <c r="D839" s="31" t="str">
        <f t="shared" si="13"/>
        <v>2955_1</v>
      </c>
      <c r="E839" s="31">
        <v>87</v>
      </c>
      <c r="F839" s="4">
        <v>0.09</v>
      </c>
    </row>
    <row r="840" spans="1:6" x14ac:dyDescent="0.25">
      <c r="A840" s="31" t="s">
        <v>4088</v>
      </c>
      <c r="B840" s="31">
        <v>2956</v>
      </c>
      <c r="C840" s="31">
        <v>2</v>
      </c>
      <c r="D840" s="31" t="str">
        <f t="shared" si="13"/>
        <v>2956_2</v>
      </c>
      <c r="E840" s="31">
        <v>89</v>
      </c>
      <c r="F840" s="4">
        <v>8.6999999999999994E-2</v>
      </c>
    </row>
    <row r="841" spans="1:6" x14ac:dyDescent="0.25">
      <c r="A841" s="31" t="s">
        <v>4078</v>
      </c>
      <c r="B841" s="31">
        <v>2956</v>
      </c>
      <c r="C841" s="31">
        <v>3</v>
      </c>
      <c r="D841" s="31" t="str">
        <f t="shared" si="13"/>
        <v>2956_3</v>
      </c>
      <c r="E841" s="31">
        <v>67</v>
      </c>
      <c r="F841" s="4">
        <v>0.191</v>
      </c>
    </row>
    <row r="842" spans="1:6" x14ac:dyDescent="0.25">
      <c r="A842" s="31" t="s">
        <v>4085</v>
      </c>
      <c r="B842" s="31">
        <v>3051</v>
      </c>
      <c r="C842" s="31">
        <v>1</v>
      </c>
      <c r="D842" s="31" t="str">
        <f t="shared" si="13"/>
        <v>3051_1</v>
      </c>
      <c r="E842" s="31">
        <v>684</v>
      </c>
      <c r="F842" s="4">
        <v>0.185</v>
      </c>
    </row>
    <row r="843" spans="1:6" x14ac:dyDescent="0.25">
      <c r="A843" s="31" t="s">
        <v>4085</v>
      </c>
      <c r="B843" s="31">
        <v>3052</v>
      </c>
      <c r="C843" s="31">
        <v>1</v>
      </c>
      <c r="D843" s="31" t="str">
        <f t="shared" si="13"/>
        <v>3052_1</v>
      </c>
      <c r="E843" s="31">
        <v>101</v>
      </c>
      <c r="F843" s="4">
        <v>0.11600000000000001</v>
      </c>
    </row>
    <row r="844" spans="1:6" x14ac:dyDescent="0.25">
      <c r="A844" s="31" t="s">
        <v>4085</v>
      </c>
      <c r="B844" s="31">
        <v>3053</v>
      </c>
      <c r="C844" s="31">
        <v>1</v>
      </c>
      <c r="D844" s="31" t="str">
        <f t="shared" si="13"/>
        <v>3053_1</v>
      </c>
      <c r="E844" s="31">
        <v>736</v>
      </c>
      <c r="F844" s="4">
        <v>0.14099999999999999</v>
      </c>
    </row>
    <row r="845" spans="1:6" x14ac:dyDescent="0.25">
      <c r="A845" s="31" t="s">
        <v>4085</v>
      </c>
      <c r="B845" s="31">
        <v>3055</v>
      </c>
      <c r="C845" s="31">
        <v>1</v>
      </c>
      <c r="D845" s="31" t="str">
        <f t="shared" si="13"/>
        <v>3055_1</v>
      </c>
      <c r="E845" s="31">
        <v>234</v>
      </c>
      <c r="F845" s="4">
        <v>0.83099999999999996</v>
      </c>
    </row>
    <row r="846" spans="1:6" x14ac:dyDescent="0.25">
      <c r="A846" s="31" t="s">
        <v>4085</v>
      </c>
      <c r="B846" s="31">
        <v>3056</v>
      </c>
      <c r="C846" s="31">
        <v>1</v>
      </c>
      <c r="D846" s="31" t="str">
        <f t="shared" si="13"/>
        <v>3056_1</v>
      </c>
      <c r="E846" s="31">
        <v>4096</v>
      </c>
      <c r="F846" s="4">
        <v>0.30299999999999999</v>
      </c>
    </row>
    <row r="847" spans="1:6" x14ac:dyDescent="0.25">
      <c r="A847" s="31" t="s">
        <v>4085</v>
      </c>
      <c r="B847" s="31">
        <v>3057</v>
      </c>
      <c r="C847" s="31">
        <v>1</v>
      </c>
      <c r="D847" s="31" t="str">
        <f t="shared" si="13"/>
        <v>3057_1</v>
      </c>
      <c r="E847" s="31">
        <v>1098</v>
      </c>
      <c r="F847" s="4">
        <v>0.126</v>
      </c>
    </row>
    <row r="848" spans="1:6" x14ac:dyDescent="0.25">
      <c r="A848" s="31" t="s">
        <v>4085</v>
      </c>
      <c r="B848" s="31">
        <v>3061</v>
      </c>
      <c r="C848" s="31">
        <v>1</v>
      </c>
      <c r="D848" s="31" t="str">
        <f t="shared" si="13"/>
        <v>3061_1</v>
      </c>
      <c r="E848" s="31">
        <v>1983</v>
      </c>
      <c r="F848" s="4">
        <v>0.47599999999999998</v>
      </c>
    </row>
    <row r="849" spans="1:6" x14ac:dyDescent="0.25">
      <c r="A849" s="31" t="s">
        <v>4088</v>
      </c>
      <c r="B849" s="31">
        <v>3061</v>
      </c>
      <c r="C849" s="31">
        <v>2</v>
      </c>
      <c r="D849" s="31" t="str">
        <f t="shared" si="13"/>
        <v>3061_2</v>
      </c>
      <c r="E849" s="31">
        <v>146</v>
      </c>
      <c r="F849" s="4">
        <v>0.64100000000000001</v>
      </c>
    </row>
    <row r="850" spans="1:6" x14ac:dyDescent="0.25">
      <c r="A850" s="31" t="s">
        <v>4085</v>
      </c>
      <c r="B850" s="31">
        <v>3062</v>
      </c>
      <c r="C850" s="31">
        <v>1</v>
      </c>
      <c r="D850" s="31" t="str">
        <f t="shared" si="13"/>
        <v>3062_1</v>
      </c>
      <c r="E850" s="31">
        <v>437</v>
      </c>
      <c r="F850" s="4">
        <v>0.83</v>
      </c>
    </row>
    <row r="851" spans="1:6" x14ac:dyDescent="0.25">
      <c r="A851" s="31" t="s">
        <v>4088</v>
      </c>
      <c r="B851" s="31">
        <v>3073</v>
      </c>
      <c r="C851" s="31">
        <v>2</v>
      </c>
      <c r="D851" s="31" t="str">
        <f t="shared" si="13"/>
        <v>3073_2</v>
      </c>
      <c r="E851" s="31">
        <v>150</v>
      </c>
      <c r="F851" s="4">
        <v>0.82299999999999995</v>
      </c>
    </row>
    <row r="852" spans="1:6" x14ac:dyDescent="0.25">
      <c r="A852" s="31" t="s">
        <v>4078</v>
      </c>
      <c r="B852" s="31">
        <v>3073</v>
      </c>
      <c r="C852" s="31">
        <v>3</v>
      </c>
      <c r="D852" s="31" t="str">
        <f t="shared" si="13"/>
        <v>3073_3</v>
      </c>
      <c r="E852" s="31">
        <v>365</v>
      </c>
      <c r="F852" s="4">
        <v>0.82899999999999996</v>
      </c>
    </row>
    <row r="853" spans="1:6" x14ac:dyDescent="0.25">
      <c r="A853" s="31" t="s">
        <v>4085</v>
      </c>
      <c r="B853" s="31">
        <v>3131</v>
      </c>
      <c r="C853" s="31">
        <v>1</v>
      </c>
      <c r="D853" s="31" t="str">
        <f t="shared" si="13"/>
        <v>3131_1</v>
      </c>
      <c r="E853" s="31">
        <v>154</v>
      </c>
      <c r="F853" s="4">
        <v>0.32700000000000001</v>
      </c>
    </row>
    <row r="854" spans="1:6" x14ac:dyDescent="0.25">
      <c r="A854" s="31" t="s">
        <v>4085</v>
      </c>
      <c r="B854" s="31">
        <v>3132</v>
      </c>
      <c r="C854" s="31">
        <v>1</v>
      </c>
      <c r="D854" s="31" t="str">
        <f t="shared" si="13"/>
        <v>3132_1</v>
      </c>
      <c r="E854" s="31">
        <v>140</v>
      </c>
      <c r="F854" s="4">
        <v>0.38900000000000001</v>
      </c>
    </row>
    <row r="855" spans="1:6" x14ac:dyDescent="0.25">
      <c r="A855" s="31" t="s">
        <v>4088</v>
      </c>
      <c r="B855" s="31">
        <v>3132</v>
      </c>
      <c r="C855" s="31">
        <v>2</v>
      </c>
      <c r="D855" s="31" t="str">
        <f t="shared" si="13"/>
        <v>3132_2</v>
      </c>
      <c r="E855" s="31">
        <v>121</v>
      </c>
      <c r="F855" s="4">
        <v>0.38200000000000001</v>
      </c>
    </row>
    <row r="856" spans="1:6" x14ac:dyDescent="0.25">
      <c r="A856" s="31" t="s">
        <v>4078</v>
      </c>
      <c r="B856" s="31">
        <v>3132</v>
      </c>
      <c r="C856" s="31">
        <v>3</v>
      </c>
      <c r="D856" s="31" t="str">
        <f t="shared" si="13"/>
        <v>3132_3</v>
      </c>
      <c r="E856" s="31">
        <v>111</v>
      </c>
      <c r="F856" s="4">
        <v>0.47899999999999998</v>
      </c>
    </row>
    <row r="857" spans="1:6" x14ac:dyDescent="0.25">
      <c r="A857" s="31" t="s">
        <v>4079</v>
      </c>
      <c r="B857" s="31">
        <v>3132</v>
      </c>
      <c r="C857" s="31">
        <v>4</v>
      </c>
      <c r="D857" s="31" t="str">
        <f t="shared" si="13"/>
        <v>3132_4</v>
      </c>
      <c r="E857" s="31">
        <v>88</v>
      </c>
      <c r="F857" s="4">
        <v>0.40899999999999997</v>
      </c>
    </row>
    <row r="858" spans="1:6" x14ac:dyDescent="0.25">
      <c r="A858" s="31" t="s">
        <v>4080</v>
      </c>
      <c r="B858" s="31">
        <v>3132</v>
      </c>
      <c r="C858" s="31">
        <v>5</v>
      </c>
      <c r="D858" s="31" t="str">
        <f t="shared" si="13"/>
        <v>3132_5</v>
      </c>
      <c r="E858" s="31">
        <v>55</v>
      </c>
      <c r="F858" s="4">
        <v>0.39800000000000002</v>
      </c>
    </row>
    <row r="859" spans="1:6" x14ac:dyDescent="0.25">
      <c r="A859" s="31" t="s">
        <v>4083</v>
      </c>
      <c r="B859" s="31">
        <v>3132</v>
      </c>
      <c r="C859" s="31">
        <v>8</v>
      </c>
      <c r="D859" s="31" t="str">
        <f t="shared" si="13"/>
        <v>3132_8</v>
      </c>
      <c r="E859" s="31">
        <v>47</v>
      </c>
      <c r="F859" s="4">
        <v>0.45700000000000002</v>
      </c>
    </row>
    <row r="860" spans="1:6" x14ac:dyDescent="0.25">
      <c r="A860" s="31" t="s">
        <v>4084</v>
      </c>
      <c r="B860" s="31">
        <v>3132</v>
      </c>
      <c r="C860" s="31">
        <v>9</v>
      </c>
      <c r="D860" s="31" t="str">
        <f t="shared" si="13"/>
        <v>3132_9</v>
      </c>
      <c r="E860" s="31">
        <v>44</v>
      </c>
      <c r="F860" s="4">
        <v>0.23599999999999999</v>
      </c>
    </row>
    <row r="861" spans="1:6" x14ac:dyDescent="0.25">
      <c r="A861" s="31" t="s">
        <v>4085</v>
      </c>
      <c r="B861" s="31">
        <v>3134</v>
      </c>
      <c r="C861" s="31">
        <v>1</v>
      </c>
      <c r="D861" s="31" t="str">
        <f t="shared" si="13"/>
        <v>3134_1</v>
      </c>
      <c r="E861" s="31">
        <v>195</v>
      </c>
      <c r="F861" s="4">
        <v>0.23599999999999999</v>
      </c>
    </row>
    <row r="862" spans="1:6" x14ac:dyDescent="0.25">
      <c r="A862" s="31" t="s">
        <v>4088</v>
      </c>
      <c r="B862" s="31">
        <v>3134</v>
      </c>
      <c r="C862" s="31">
        <v>2</v>
      </c>
      <c r="D862" s="31" t="str">
        <f t="shared" si="13"/>
        <v>3134_2</v>
      </c>
      <c r="E862" s="31">
        <v>35</v>
      </c>
      <c r="F862" s="4">
        <v>0.154</v>
      </c>
    </row>
    <row r="863" spans="1:6" x14ac:dyDescent="0.25">
      <c r="A863" s="31" t="s">
        <v>4078</v>
      </c>
      <c r="B863" s="31">
        <v>3134</v>
      </c>
      <c r="C863" s="31">
        <v>3</v>
      </c>
      <c r="D863" s="31" t="str">
        <f t="shared" si="13"/>
        <v>3134_3</v>
      </c>
      <c r="E863" s="31">
        <v>38</v>
      </c>
      <c r="F863" s="4">
        <v>0.19600000000000001</v>
      </c>
    </row>
    <row r="864" spans="1:6" x14ac:dyDescent="0.25">
      <c r="A864" s="31" t="s">
        <v>4085</v>
      </c>
      <c r="B864" s="31">
        <v>3136</v>
      </c>
      <c r="C864" s="31">
        <v>1</v>
      </c>
      <c r="D864" s="31" t="str">
        <f t="shared" si="13"/>
        <v>3136_1</v>
      </c>
      <c r="E864" s="31">
        <v>39</v>
      </c>
      <c r="F864" s="4">
        <v>0.27500000000000002</v>
      </c>
    </row>
    <row r="865" spans="1:6" x14ac:dyDescent="0.25">
      <c r="A865" s="31" t="s">
        <v>4088</v>
      </c>
      <c r="B865" s="31">
        <v>3136</v>
      </c>
      <c r="C865" s="31">
        <v>2</v>
      </c>
      <c r="D865" s="31" t="str">
        <f t="shared" si="13"/>
        <v>3136_2</v>
      </c>
      <c r="E865" s="31">
        <v>94</v>
      </c>
      <c r="F865" s="4">
        <v>0.55500000000000005</v>
      </c>
    </row>
    <row r="866" spans="1:6" x14ac:dyDescent="0.25">
      <c r="A866" s="31" t="s">
        <v>4078</v>
      </c>
      <c r="B866" s="31">
        <v>3136</v>
      </c>
      <c r="C866" s="31">
        <v>3</v>
      </c>
      <c r="D866" s="31" t="str">
        <f t="shared" si="13"/>
        <v>3136_3</v>
      </c>
    </row>
    <row r="867" spans="1:6" x14ac:dyDescent="0.25">
      <c r="A867" s="31" t="s">
        <v>4079</v>
      </c>
      <c r="B867" s="31">
        <v>3136</v>
      </c>
      <c r="C867" s="31">
        <v>4</v>
      </c>
      <c r="D867" s="31" t="str">
        <f t="shared" si="13"/>
        <v>3136_4</v>
      </c>
      <c r="E867" s="31">
        <v>21</v>
      </c>
      <c r="F867" s="4">
        <v>0.192</v>
      </c>
    </row>
    <row r="868" spans="1:6" x14ac:dyDescent="0.25">
      <c r="A868" s="31" t="s">
        <v>4085</v>
      </c>
      <c r="B868" s="31">
        <v>3137</v>
      </c>
      <c r="C868" s="31">
        <v>1</v>
      </c>
      <c r="D868" s="31" t="str">
        <f t="shared" si="13"/>
        <v>3137_1</v>
      </c>
    </row>
    <row r="869" spans="1:6" x14ac:dyDescent="0.25">
      <c r="A869" s="31" t="s">
        <v>4085</v>
      </c>
      <c r="B869" s="31">
        <v>3138</v>
      </c>
      <c r="C869" s="31">
        <v>1</v>
      </c>
      <c r="D869" s="31" t="str">
        <f t="shared" si="13"/>
        <v>3138_1</v>
      </c>
      <c r="E869" s="31">
        <v>37</v>
      </c>
      <c r="F869" s="4">
        <v>2.9000000000000001E-2</v>
      </c>
    </row>
    <row r="870" spans="1:6" x14ac:dyDescent="0.25">
      <c r="A870" s="31" t="s">
        <v>4085</v>
      </c>
      <c r="B870" s="31">
        <v>3141</v>
      </c>
      <c r="C870" s="31">
        <v>1</v>
      </c>
      <c r="D870" s="31" t="str">
        <f t="shared" si="13"/>
        <v>3141_1</v>
      </c>
      <c r="E870" s="31">
        <v>80</v>
      </c>
      <c r="F870" s="4">
        <v>0.48099999999999998</v>
      </c>
    </row>
    <row r="871" spans="1:6" x14ac:dyDescent="0.25">
      <c r="A871" s="31" t="s">
        <v>4085</v>
      </c>
      <c r="B871" s="31">
        <v>3142</v>
      </c>
      <c r="C871" s="31">
        <v>1</v>
      </c>
      <c r="D871" s="31" t="str">
        <f t="shared" si="13"/>
        <v>3142_1</v>
      </c>
      <c r="E871" s="31">
        <v>23</v>
      </c>
      <c r="F871" s="4">
        <v>0.314</v>
      </c>
    </row>
    <row r="872" spans="1:6" x14ac:dyDescent="0.25">
      <c r="A872" s="31" t="s">
        <v>4085</v>
      </c>
      <c r="B872" s="31">
        <v>3143</v>
      </c>
      <c r="C872" s="31">
        <v>1</v>
      </c>
      <c r="D872" s="31" t="str">
        <f t="shared" si="13"/>
        <v>3143_1</v>
      </c>
      <c r="E872" s="31">
        <v>175</v>
      </c>
      <c r="F872" s="4">
        <v>0.109</v>
      </c>
    </row>
    <row r="873" spans="1:6" x14ac:dyDescent="0.25">
      <c r="A873" s="31" t="s">
        <v>4085</v>
      </c>
      <c r="B873" s="31">
        <v>3161</v>
      </c>
      <c r="C873" s="31">
        <v>1</v>
      </c>
      <c r="D873" s="31" t="str">
        <f t="shared" si="13"/>
        <v>3161_1</v>
      </c>
      <c r="E873" s="31">
        <v>65</v>
      </c>
      <c r="F873" s="4">
        <v>9.7000000000000003E-2</v>
      </c>
    </row>
    <row r="874" spans="1:6" x14ac:dyDescent="0.25">
      <c r="A874" s="31" t="s">
        <v>4088</v>
      </c>
      <c r="B874" s="31">
        <v>3161</v>
      </c>
      <c r="C874" s="31">
        <v>2</v>
      </c>
      <c r="D874" s="31" t="str">
        <f t="shared" si="13"/>
        <v>3161_2</v>
      </c>
      <c r="E874" s="31">
        <v>40</v>
      </c>
      <c r="F874" s="4">
        <v>0.20300000000000001</v>
      </c>
    </row>
    <row r="875" spans="1:6" x14ac:dyDescent="0.25">
      <c r="A875" s="31" t="s">
        <v>4078</v>
      </c>
      <c r="B875" s="31">
        <v>3161</v>
      </c>
      <c r="C875" s="31">
        <v>3</v>
      </c>
      <c r="D875" s="31" t="str">
        <f t="shared" si="13"/>
        <v>3161_3</v>
      </c>
      <c r="E875" s="31">
        <v>65</v>
      </c>
      <c r="F875" s="4">
        <v>0.20899999999999999</v>
      </c>
    </row>
    <row r="876" spans="1:6" x14ac:dyDescent="0.25">
      <c r="A876" s="31" t="s">
        <v>4085</v>
      </c>
      <c r="B876" s="31">
        <v>3171</v>
      </c>
      <c r="C876" s="31">
        <v>1</v>
      </c>
      <c r="D876" s="31" t="str">
        <f t="shared" si="13"/>
        <v>3171_1</v>
      </c>
      <c r="E876" s="31">
        <v>86</v>
      </c>
      <c r="F876" s="4">
        <v>0.153</v>
      </c>
    </row>
    <row r="877" spans="1:6" x14ac:dyDescent="0.25">
      <c r="A877" s="31" t="s">
        <v>4088</v>
      </c>
      <c r="B877" s="31">
        <v>3171</v>
      </c>
      <c r="C877" s="31">
        <v>2</v>
      </c>
      <c r="D877" s="31" t="str">
        <f t="shared" si="13"/>
        <v>3171_2</v>
      </c>
      <c r="E877" s="31">
        <v>115</v>
      </c>
      <c r="F877" s="4">
        <v>0.20300000000000001</v>
      </c>
    </row>
    <row r="878" spans="1:6" x14ac:dyDescent="0.25">
      <c r="A878" s="31" t="s">
        <v>4085</v>
      </c>
      <c r="B878" s="31">
        <v>3172</v>
      </c>
      <c r="C878" s="31">
        <v>1</v>
      </c>
      <c r="D878" s="31" t="str">
        <f t="shared" si="13"/>
        <v>3172_1</v>
      </c>
      <c r="E878" s="31">
        <v>116</v>
      </c>
      <c r="F878" s="4">
        <v>0.35299999999999998</v>
      </c>
    </row>
    <row r="879" spans="1:6" x14ac:dyDescent="0.25">
      <c r="A879" s="31" t="s">
        <v>4085</v>
      </c>
      <c r="B879" s="31">
        <v>3173</v>
      </c>
      <c r="C879" s="31">
        <v>1</v>
      </c>
      <c r="D879" s="31" t="str">
        <f t="shared" si="13"/>
        <v>3173_1</v>
      </c>
      <c r="E879" s="31">
        <v>201</v>
      </c>
      <c r="F879" s="4">
        <v>0.46100000000000002</v>
      </c>
    </row>
    <row r="880" spans="1:6" x14ac:dyDescent="0.25">
      <c r="A880" s="31" t="s">
        <v>4088</v>
      </c>
      <c r="B880" s="31">
        <v>3173</v>
      </c>
      <c r="C880" s="31">
        <v>2</v>
      </c>
      <c r="D880" s="31" t="str">
        <f t="shared" si="13"/>
        <v>3173_2</v>
      </c>
      <c r="E880" s="31">
        <v>48</v>
      </c>
      <c r="F880" s="4">
        <v>0.30299999999999999</v>
      </c>
    </row>
    <row r="881" spans="1:6" x14ac:dyDescent="0.25">
      <c r="A881" s="31" t="s">
        <v>4078</v>
      </c>
      <c r="B881" s="31">
        <v>3173</v>
      </c>
      <c r="C881" s="31">
        <v>3</v>
      </c>
      <c r="D881" s="31" t="str">
        <f t="shared" si="13"/>
        <v>3173_3</v>
      </c>
      <c r="E881" s="31">
        <v>133</v>
      </c>
      <c r="F881" s="4">
        <v>0.50900000000000001</v>
      </c>
    </row>
    <row r="882" spans="1:6" x14ac:dyDescent="0.25">
      <c r="A882" s="31" t="s">
        <v>4085</v>
      </c>
      <c r="B882" s="31">
        <v>3174</v>
      </c>
      <c r="C882" s="31">
        <v>1</v>
      </c>
      <c r="D882" s="31" t="str">
        <f t="shared" si="13"/>
        <v>3174_1</v>
      </c>
      <c r="E882" s="31">
        <v>490</v>
      </c>
      <c r="F882" s="4">
        <v>0.85599999999999998</v>
      </c>
    </row>
    <row r="883" spans="1:6" x14ac:dyDescent="0.25">
      <c r="A883" s="31" t="s">
        <v>4085</v>
      </c>
      <c r="B883" s="31">
        <v>3190</v>
      </c>
      <c r="C883" s="31">
        <v>1</v>
      </c>
      <c r="D883" s="31" t="str">
        <f t="shared" si="13"/>
        <v>3190_1</v>
      </c>
      <c r="E883" s="31">
        <v>540</v>
      </c>
      <c r="F883" s="4">
        <v>0.443</v>
      </c>
    </row>
    <row r="884" spans="1:6" x14ac:dyDescent="0.25">
      <c r="A884" s="31" t="s">
        <v>4085</v>
      </c>
      <c r="B884" s="31">
        <v>3191</v>
      </c>
      <c r="C884" s="31">
        <v>1</v>
      </c>
      <c r="D884" s="31" t="str">
        <f t="shared" si="13"/>
        <v>3191_1</v>
      </c>
      <c r="E884" s="31">
        <v>48</v>
      </c>
      <c r="F884" s="4">
        <v>7.3999999999999996E-2</v>
      </c>
    </row>
    <row r="885" spans="1:6" x14ac:dyDescent="0.25">
      <c r="A885" s="31" t="s">
        <v>4088</v>
      </c>
      <c r="B885" s="31">
        <v>3191</v>
      </c>
      <c r="C885" s="31">
        <v>2</v>
      </c>
      <c r="D885" s="31" t="str">
        <f t="shared" si="13"/>
        <v>3191_2</v>
      </c>
      <c r="E885" s="31">
        <v>169</v>
      </c>
      <c r="F885" s="4">
        <v>0.13400000000000001</v>
      </c>
    </row>
    <row r="886" spans="1:6" x14ac:dyDescent="0.25">
      <c r="A886" s="31" t="s">
        <v>4085</v>
      </c>
      <c r="B886" s="31">
        <v>3192</v>
      </c>
      <c r="C886" s="31">
        <v>1</v>
      </c>
      <c r="D886" s="31" t="str">
        <f t="shared" si="13"/>
        <v>3192_1</v>
      </c>
      <c r="E886" s="31">
        <v>428</v>
      </c>
      <c r="F886" s="4">
        <v>0.51900000000000002</v>
      </c>
    </row>
    <row r="887" spans="1:6" x14ac:dyDescent="0.25">
      <c r="A887" s="31" t="s">
        <v>4088</v>
      </c>
      <c r="B887" s="31">
        <v>3192</v>
      </c>
      <c r="C887" s="31">
        <v>2</v>
      </c>
      <c r="D887" s="31" t="str">
        <f t="shared" si="13"/>
        <v>3192_2</v>
      </c>
      <c r="E887" s="31">
        <v>191</v>
      </c>
      <c r="F887" s="4">
        <v>0.755</v>
      </c>
    </row>
    <row r="888" spans="1:6" x14ac:dyDescent="0.25">
      <c r="A888" s="31" t="s">
        <v>4078</v>
      </c>
      <c r="B888" s="31">
        <v>3192</v>
      </c>
      <c r="C888" s="31">
        <v>3</v>
      </c>
      <c r="D888" s="31" t="str">
        <f t="shared" si="13"/>
        <v>3192_3</v>
      </c>
      <c r="E888" s="31">
        <v>171</v>
      </c>
      <c r="F888" s="4">
        <v>0.76500000000000001</v>
      </c>
    </row>
    <row r="889" spans="1:6" x14ac:dyDescent="0.25">
      <c r="A889" s="31" t="s">
        <v>4079</v>
      </c>
      <c r="B889" s="31">
        <v>3192</v>
      </c>
      <c r="C889" s="31">
        <v>4</v>
      </c>
      <c r="D889" s="31" t="str">
        <f t="shared" si="13"/>
        <v>3192_4</v>
      </c>
      <c r="E889" s="31">
        <v>108</v>
      </c>
      <c r="F889" s="4">
        <v>0.78400000000000003</v>
      </c>
    </row>
    <row r="890" spans="1:6" x14ac:dyDescent="0.25">
      <c r="A890" s="31" t="s">
        <v>4085</v>
      </c>
      <c r="B890" s="31">
        <v>3200</v>
      </c>
      <c r="C890" s="31">
        <v>1</v>
      </c>
      <c r="D890" s="31" t="str">
        <f t="shared" si="13"/>
        <v>3200_1</v>
      </c>
      <c r="E890" s="31">
        <v>88</v>
      </c>
      <c r="F890" s="4">
        <v>0.26200000000000001</v>
      </c>
    </row>
    <row r="891" spans="1:6" x14ac:dyDescent="0.25">
      <c r="A891" s="31" t="s">
        <v>4088</v>
      </c>
      <c r="B891" s="31">
        <v>3200</v>
      </c>
      <c r="C891" s="31">
        <v>2</v>
      </c>
      <c r="D891" s="31" t="str">
        <f t="shared" si="13"/>
        <v>3200_2</v>
      </c>
      <c r="E891" s="31">
        <v>47</v>
      </c>
      <c r="F891" s="4">
        <v>0.73</v>
      </c>
    </row>
    <row r="892" spans="1:6" x14ac:dyDescent="0.25">
      <c r="A892" s="31" t="s">
        <v>4078</v>
      </c>
      <c r="B892" s="31">
        <v>3200</v>
      </c>
      <c r="C892" s="31">
        <v>3</v>
      </c>
      <c r="D892" s="31" t="str">
        <f t="shared" si="13"/>
        <v>3200_3</v>
      </c>
      <c r="E892" s="31">
        <v>38</v>
      </c>
      <c r="F892" s="4">
        <v>0.93300000000000005</v>
      </c>
    </row>
    <row r="893" spans="1:6" x14ac:dyDescent="0.25">
      <c r="A893" s="31" t="s">
        <v>4085</v>
      </c>
      <c r="B893" s="31">
        <v>3201</v>
      </c>
      <c r="C893" s="31">
        <v>1</v>
      </c>
      <c r="D893" s="31" t="str">
        <f t="shared" si="13"/>
        <v>3201_1</v>
      </c>
      <c r="E893" s="31">
        <v>15</v>
      </c>
      <c r="F893" s="4">
        <v>0.44</v>
      </c>
    </row>
    <row r="894" spans="1:6" x14ac:dyDescent="0.25">
      <c r="A894" s="31" t="s">
        <v>4088</v>
      </c>
      <c r="B894" s="31">
        <v>3202</v>
      </c>
      <c r="C894" s="31">
        <v>2</v>
      </c>
      <c r="D894" s="31" t="str">
        <f t="shared" si="13"/>
        <v>3202_2</v>
      </c>
      <c r="E894" s="31">
        <v>33</v>
      </c>
      <c r="F894" s="4">
        <v>0.57599999999999996</v>
      </c>
    </row>
    <row r="895" spans="1:6" x14ac:dyDescent="0.25">
      <c r="A895" s="31" t="s">
        <v>4085</v>
      </c>
      <c r="B895" s="31">
        <v>3203</v>
      </c>
      <c r="C895" s="31">
        <v>1</v>
      </c>
      <c r="D895" s="31" t="str">
        <f t="shared" si="13"/>
        <v>3203_1</v>
      </c>
      <c r="E895" s="31">
        <v>48</v>
      </c>
      <c r="F895" s="4">
        <v>0.32</v>
      </c>
    </row>
    <row r="896" spans="1:6" x14ac:dyDescent="0.25">
      <c r="A896" s="31" t="s">
        <v>4088</v>
      </c>
      <c r="B896" s="31">
        <v>3203</v>
      </c>
      <c r="C896" s="31">
        <v>2</v>
      </c>
      <c r="D896" s="31" t="str">
        <f t="shared" si="13"/>
        <v>3203_2</v>
      </c>
      <c r="E896" s="31">
        <v>1</v>
      </c>
      <c r="F896" s="4">
        <v>1.2999999999999999E-2</v>
      </c>
    </row>
    <row r="897" spans="1:6" x14ac:dyDescent="0.25">
      <c r="A897" s="31" t="s">
        <v>4085</v>
      </c>
      <c r="B897" s="31">
        <v>3222</v>
      </c>
      <c r="C897" s="31">
        <v>1</v>
      </c>
      <c r="D897" s="31" t="str">
        <f t="shared" si="13"/>
        <v>3222_1</v>
      </c>
      <c r="E897" s="31">
        <v>189</v>
      </c>
      <c r="F897" s="4">
        <v>0.57999999999999996</v>
      </c>
    </row>
    <row r="898" spans="1:6" x14ac:dyDescent="0.25">
      <c r="A898" s="31" t="s">
        <v>4088</v>
      </c>
      <c r="B898" s="31">
        <v>3222</v>
      </c>
      <c r="C898" s="31">
        <v>2</v>
      </c>
      <c r="D898" s="31" t="str">
        <f t="shared" si="13"/>
        <v>3222_2</v>
      </c>
      <c r="E898" s="31">
        <v>138</v>
      </c>
      <c r="F898" s="4">
        <v>0.63800000000000001</v>
      </c>
    </row>
    <row r="899" spans="1:6" x14ac:dyDescent="0.25">
      <c r="A899" s="31" t="s">
        <v>4078</v>
      </c>
      <c r="B899" s="31">
        <v>3222</v>
      </c>
      <c r="C899" s="31">
        <v>3</v>
      </c>
      <c r="D899" s="31" t="str">
        <f t="shared" ref="D899:D962" si="14">CONCATENATE(B899,"_",C899)</f>
        <v>3222_3</v>
      </c>
      <c r="E899" s="31">
        <v>53</v>
      </c>
      <c r="F899" s="4">
        <v>0.46600000000000003</v>
      </c>
    </row>
    <row r="900" spans="1:6" x14ac:dyDescent="0.25">
      <c r="A900" s="31" t="s">
        <v>4085</v>
      </c>
      <c r="B900" s="31">
        <v>3223</v>
      </c>
      <c r="C900" s="31">
        <v>1</v>
      </c>
      <c r="D900" s="31" t="str">
        <f t="shared" si="14"/>
        <v>3223_1</v>
      </c>
      <c r="E900" s="31">
        <v>176</v>
      </c>
      <c r="F900" s="4">
        <v>0.36</v>
      </c>
    </row>
    <row r="901" spans="1:6" x14ac:dyDescent="0.25">
      <c r="A901" s="31" t="s">
        <v>4088</v>
      </c>
      <c r="B901" s="31">
        <v>3223</v>
      </c>
      <c r="C901" s="31">
        <v>2</v>
      </c>
      <c r="D901" s="31" t="str">
        <f t="shared" si="14"/>
        <v>3223_2</v>
      </c>
      <c r="E901" s="31">
        <v>111</v>
      </c>
      <c r="F901" s="4">
        <v>0.46300000000000002</v>
      </c>
    </row>
    <row r="902" spans="1:6" x14ac:dyDescent="0.25">
      <c r="A902" s="31" t="s">
        <v>4078</v>
      </c>
      <c r="B902" s="31">
        <v>3254</v>
      </c>
      <c r="C902" s="31">
        <v>3</v>
      </c>
      <c r="D902" s="31" t="str">
        <f t="shared" si="14"/>
        <v>3254_3</v>
      </c>
      <c r="E902" s="31">
        <v>173</v>
      </c>
      <c r="F902" s="4">
        <v>0.90600000000000003</v>
      </c>
    </row>
    <row r="903" spans="1:6" x14ac:dyDescent="0.25">
      <c r="A903" s="31" t="s">
        <v>4079</v>
      </c>
      <c r="B903" s="31">
        <v>3254</v>
      </c>
      <c r="C903" s="31">
        <v>4</v>
      </c>
      <c r="D903" s="31" t="str">
        <f t="shared" si="14"/>
        <v>3254_4</v>
      </c>
      <c r="E903" s="31">
        <v>105</v>
      </c>
      <c r="F903" s="4">
        <v>0.34599999999999997</v>
      </c>
    </row>
    <row r="904" spans="1:6" x14ac:dyDescent="0.25">
      <c r="A904" s="31" t="s">
        <v>4085</v>
      </c>
      <c r="B904" s="31">
        <v>3255</v>
      </c>
      <c r="C904" s="31">
        <v>1</v>
      </c>
      <c r="D904" s="31" t="str">
        <f t="shared" si="14"/>
        <v>3255_1</v>
      </c>
      <c r="E904" s="31">
        <v>32</v>
      </c>
      <c r="F904" s="4">
        <v>0.58699999999999997</v>
      </c>
    </row>
    <row r="905" spans="1:6" x14ac:dyDescent="0.25">
      <c r="A905" s="31" t="s">
        <v>4085</v>
      </c>
      <c r="B905" s="31">
        <v>3531</v>
      </c>
      <c r="C905" s="31">
        <v>1</v>
      </c>
      <c r="D905" s="31" t="str">
        <f t="shared" si="14"/>
        <v>3531_1</v>
      </c>
    </row>
    <row r="906" spans="1:6" x14ac:dyDescent="0.25">
      <c r="A906" s="31" t="s">
        <v>4085</v>
      </c>
      <c r="B906" s="31">
        <v>3601</v>
      </c>
      <c r="C906" s="31">
        <v>1</v>
      </c>
      <c r="D906" s="31" t="str">
        <f t="shared" si="14"/>
        <v>3601_1</v>
      </c>
      <c r="E906" s="31">
        <v>58</v>
      </c>
      <c r="F906" s="4">
        <v>0.97499999999999998</v>
      </c>
    </row>
    <row r="907" spans="1:6" x14ac:dyDescent="0.25">
      <c r="A907" s="31" t="s">
        <v>4078</v>
      </c>
      <c r="B907" s="31">
        <v>3601</v>
      </c>
      <c r="C907" s="31">
        <v>3</v>
      </c>
      <c r="D907" s="31" t="str">
        <f t="shared" si="14"/>
        <v>3601_3</v>
      </c>
      <c r="E907" s="31">
        <v>70</v>
      </c>
      <c r="F907" s="4">
        <v>0.71599999999999997</v>
      </c>
    </row>
    <row r="908" spans="1:6" x14ac:dyDescent="0.25">
      <c r="A908" s="31" t="s">
        <v>4085</v>
      </c>
      <c r="B908" s="31">
        <v>3603</v>
      </c>
      <c r="C908" s="31">
        <v>1</v>
      </c>
      <c r="D908" s="31" t="str">
        <f t="shared" si="14"/>
        <v>3603_1</v>
      </c>
      <c r="E908" s="31">
        <v>133</v>
      </c>
      <c r="F908" s="4">
        <v>0.52900000000000003</v>
      </c>
    </row>
    <row r="909" spans="1:6" x14ac:dyDescent="0.25">
      <c r="A909" s="31" t="s">
        <v>4085</v>
      </c>
      <c r="B909" s="31">
        <v>3621</v>
      </c>
      <c r="C909" s="31">
        <v>1</v>
      </c>
      <c r="D909" s="31" t="str">
        <f t="shared" si="14"/>
        <v>3621_1</v>
      </c>
      <c r="E909" s="31">
        <v>41</v>
      </c>
      <c r="F909" s="4">
        <v>0.16400000000000001</v>
      </c>
    </row>
    <row r="910" spans="1:6" x14ac:dyDescent="0.25">
      <c r="A910" s="31" t="s">
        <v>4085</v>
      </c>
      <c r="B910" s="31">
        <v>3622</v>
      </c>
      <c r="C910" s="31">
        <v>1</v>
      </c>
      <c r="D910" s="31" t="str">
        <f t="shared" si="14"/>
        <v>3622_1</v>
      </c>
      <c r="E910" s="31">
        <v>151</v>
      </c>
      <c r="F910" s="4">
        <v>0.53100000000000003</v>
      </c>
    </row>
    <row r="911" spans="1:6" x14ac:dyDescent="0.25">
      <c r="A911" s="31" t="s">
        <v>4088</v>
      </c>
      <c r="B911" s="31">
        <v>3622</v>
      </c>
      <c r="C911" s="31">
        <v>2</v>
      </c>
      <c r="D911" s="31" t="str">
        <f t="shared" si="14"/>
        <v>3622_2</v>
      </c>
      <c r="E911" s="31">
        <v>130</v>
      </c>
      <c r="F911" s="4">
        <v>0.68700000000000006</v>
      </c>
    </row>
    <row r="912" spans="1:6" x14ac:dyDescent="0.25">
      <c r="A912" s="31" t="s">
        <v>4085</v>
      </c>
      <c r="B912" s="31">
        <v>3623</v>
      </c>
      <c r="C912" s="31">
        <v>1</v>
      </c>
      <c r="D912" s="31" t="str">
        <f t="shared" si="14"/>
        <v>3623_1</v>
      </c>
    </row>
    <row r="913" spans="1:6" x14ac:dyDescent="0.25">
      <c r="A913" s="31" t="s">
        <v>4078</v>
      </c>
      <c r="B913" s="31">
        <v>3623</v>
      </c>
      <c r="C913" s="31">
        <v>3</v>
      </c>
      <c r="D913" s="31" t="str">
        <f t="shared" si="14"/>
        <v>3623_3</v>
      </c>
      <c r="E913" s="31">
        <v>0</v>
      </c>
      <c r="F913" s="4">
        <v>0</v>
      </c>
    </row>
    <row r="914" spans="1:6" x14ac:dyDescent="0.25">
      <c r="A914" s="31" t="s">
        <v>4085</v>
      </c>
      <c r="B914" s="31">
        <v>3631</v>
      </c>
      <c r="C914" s="31">
        <v>1</v>
      </c>
      <c r="D914" s="31" t="str">
        <f t="shared" si="14"/>
        <v>3631_1</v>
      </c>
      <c r="E914" s="31">
        <v>124</v>
      </c>
      <c r="F914" s="4">
        <v>0.44500000000000001</v>
      </c>
    </row>
    <row r="915" spans="1:6" x14ac:dyDescent="0.25">
      <c r="A915" s="31" t="s">
        <v>4088</v>
      </c>
      <c r="B915" s="31">
        <v>3631</v>
      </c>
      <c r="C915" s="31">
        <v>2</v>
      </c>
      <c r="D915" s="31" t="str">
        <f t="shared" si="14"/>
        <v>3631_2</v>
      </c>
      <c r="E915" s="31">
        <v>91</v>
      </c>
      <c r="F915" s="4">
        <v>0.41899999999999998</v>
      </c>
    </row>
    <row r="916" spans="1:6" x14ac:dyDescent="0.25">
      <c r="A916" s="31" t="s">
        <v>4078</v>
      </c>
      <c r="B916" s="31">
        <v>3631</v>
      </c>
      <c r="C916" s="31">
        <v>3</v>
      </c>
      <c r="D916" s="31" t="str">
        <f t="shared" si="14"/>
        <v>3631_3</v>
      </c>
      <c r="E916" s="31">
        <v>153</v>
      </c>
      <c r="F916" s="4">
        <v>0.67500000000000004</v>
      </c>
    </row>
    <row r="917" spans="1:6" x14ac:dyDescent="0.25">
      <c r="A917" s="31" t="s">
        <v>4085</v>
      </c>
      <c r="B917" s="31">
        <v>4131</v>
      </c>
      <c r="C917" s="31">
        <v>1</v>
      </c>
      <c r="D917" s="31" t="str">
        <f t="shared" si="14"/>
        <v>4131_1</v>
      </c>
      <c r="E917" s="31">
        <v>48</v>
      </c>
      <c r="F917" s="4">
        <v>0.27</v>
      </c>
    </row>
    <row r="918" spans="1:6" x14ac:dyDescent="0.25">
      <c r="A918" s="31" t="s">
        <v>4085</v>
      </c>
      <c r="B918" s="31">
        <v>4141</v>
      </c>
      <c r="C918" s="31">
        <v>1</v>
      </c>
      <c r="D918" s="31" t="str">
        <f t="shared" si="14"/>
        <v>4141_1</v>
      </c>
      <c r="E918" s="31">
        <v>99</v>
      </c>
      <c r="F918" s="4">
        <v>0.22900000000000001</v>
      </c>
    </row>
    <row r="919" spans="1:6" x14ac:dyDescent="0.25">
      <c r="A919" s="31" t="s">
        <v>4085</v>
      </c>
      <c r="B919" s="31">
        <v>4142</v>
      </c>
      <c r="C919" s="31">
        <v>1</v>
      </c>
      <c r="D919" s="31" t="str">
        <f t="shared" si="14"/>
        <v>4142_1</v>
      </c>
      <c r="E919" s="31">
        <v>42</v>
      </c>
      <c r="F919" s="4">
        <v>0.24199999999999999</v>
      </c>
    </row>
    <row r="920" spans="1:6" x14ac:dyDescent="0.25">
      <c r="A920" s="31" t="s">
        <v>4088</v>
      </c>
      <c r="B920" s="31">
        <v>4142</v>
      </c>
      <c r="C920" s="31">
        <v>2</v>
      </c>
      <c r="D920" s="31" t="str">
        <f t="shared" si="14"/>
        <v>4142_2</v>
      </c>
      <c r="E920" s="31">
        <v>275</v>
      </c>
      <c r="F920" s="4">
        <v>0.81599999999999995</v>
      </c>
    </row>
    <row r="921" spans="1:6" x14ac:dyDescent="0.25">
      <c r="A921" s="31" t="s">
        <v>4085</v>
      </c>
      <c r="B921" s="31">
        <v>4143</v>
      </c>
      <c r="C921" s="31">
        <v>1</v>
      </c>
      <c r="D921" s="31" t="str">
        <f t="shared" si="14"/>
        <v>4143_1</v>
      </c>
      <c r="E921" s="31">
        <v>98</v>
      </c>
      <c r="F921" s="4">
        <v>0.31900000000000001</v>
      </c>
    </row>
    <row r="922" spans="1:6" x14ac:dyDescent="0.25">
      <c r="A922" s="31" t="s">
        <v>4088</v>
      </c>
      <c r="B922" s="31">
        <v>4143</v>
      </c>
      <c r="C922" s="31">
        <v>2</v>
      </c>
      <c r="D922" s="31" t="str">
        <f t="shared" si="14"/>
        <v>4143_2</v>
      </c>
      <c r="E922" s="31">
        <v>91</v>
      </c>
      <c r="F922" s="4">
        <v>0.48399999999999999</v>
      </c>
    </row>
    <row r="923" spans="1:6" x14ac:dyDescent="0.25">
      <c r="A923" s="31" t="s">
        <v>4078</v>
      </c>
      <c r="B923" s="31">
        <v>4143</v>
      </c>
      <c r="C923" s="31">
        <v>3</v>
      </c>
      <c r="D923" s="31" t="str">
        <f t="shared" si="14"/>
        <v>4143_3</v>
      </c>
      <c r="E923" s="31">
        <v>58</v>
      </c>
      <c r="F923" s="4">
        <v>0.79</v>
      </c>
    </row>
    <row r="924" spans="1:6" x14ac:dyDescent="0.25">
      <c r="A924" s="31" t="s">
        <v>4079</v>
      </c>
      <c r="B924" s="31">
        <v>4143</v>
      </c>
      <c r="C924" s="31">
        <v>4</v>
      </c>
      <c r="D924" s="31" t="str">
        <f t="shared" si="14"/>
        <v>4143_4</v>
      </c>
      <c r="E924" s="31">
        <v>62</v>
      </c>
      <c r="F924" s="4">
        <v>0.98899999999999999</v>
      </c>
    </row>
    <row r="925" spans="1:6" x14ac:dyDescent="0.25">
      <c r="A925" s="31" t="s">
        <v>4080</v>
      </c>
      <c r="B925" s="31">
        <v>4143</v>
      </c>
      <c r="C925" s="31">
        <v>5</v>
      </c>
      <c r="D925" s="31" t="str">
        <f t="shared" si="14"/>
        <v>4143_5</v>
      </c>
      <c r="E925" s="31">
        <v>63</v>
      </c>
      <c r="F925" s="4">
        <v>0.99299999999999999</v>
      </c>
    </row>
    <row r="926" spans="1:6" x14ac:dyDescent="0.25">
      <c r="A926" s="31" t="s">
        <v>4085</v>
      </c>
      <c r="B926" s="31">
        <v>4231</v>
      </c>
      <c r="C926" s="31">
        <v>1</v>
      </c>
      <c r="D926" s="31" t="str">
        <f t="shared" si="14"/>
        <v>4231_1</v>
      </c>
      <c r="E926" s="31">
        <v>122</v>
      </c>
      <c r="F926" s="4">
        <v>0.19700000000000001</v>
      </c>
    </row>
    <row r="927" spans="1:6" x14ac:dyDescent="0.25">
      <c r="A927" s="31" t="s">
        <v>4085</v>
      </c>
      <c r="B927" s="31">
        <v>4251</v>
      </c>
      <c r="C927" s="31">
        <v>1</v>
      </c>
      <c r="D927" s="31" t="str">
        <f t="shared" si="14"/>
        <v>4251_1</v>
      </c>
      <c r="E927" s="31">
        <v>195</v>
      </c>
      <c r="F927" s="4">
        <v>0.58099999999999996</v>
      </c>
    </row>
    <row r="928" spans="1:6" x14ac:dyDescent="0.25">
      <c r="A928" s="31" t="s">
        <v>4078</v>
      </c>
      <c r="B928" s="31">
        <v>4251</v>
      </c>
      <c r="C928" s="31">
        <v>3</v>
      </c>
      <c r="D928" s="31" t="str">
        <f t="shared" si="14"/>
        <v>4251_3</v>
      </c>
      <c r="E928" s="31">
        <v>134</v>
      </c>
      <c r="F928" s="4">
        <v>0.59799999999999998</v>
      </c>
    </row>
    <row r="929" spans="1:6" x14ac:dyDescent="0.25">
      <c r="A929" s="31" t="s">
        <v>4079</v>
      </c>
      <c r="B929" s="31">
        <v>4251</v>
      </c>
      <c r="C929" s="31">
        <v>4</v>
      </c>
      <c r="D929" s="31" t="str">
        <f t="shared" si="14"/>
        <v>4251_4</v>
      </c>
      <c r="E929" s="31">
        <v>177</v>
      </c>
      <c r="F929" s="4">
        <v>0.79</v>
      </c>
    </row>
    <row r="930" spans="1:6" x14ac:dyDescent="0.25">
      <c r="A930" s="31" t="s">
        <v>4080</v>
      </c>
      <c r="B930" s="31">
        <v>4251</v>
      </c>
      <c r="C930" s="31">
        <v>5</v>
      </c>
      <c r="D930" s="31" t="str">
        <f t="shared" si="14"/>
        <v>4251_5</v>
      </c>
      <c r="E930" s="31">
        <v>40</v>
      </c>
      <c r="F930" s="4">
        <v>0.65700000000000003</v>
      </c>
    </row>
    <row r="931" spans="1:6" x14ac:dyDescent="0.25">
      <c r="A931" s="31" t="s">
        <v>4081</v>
      </c>
      <c r="B931" s="31">
        <v>4251</v>
      </c>
      <c r="C931" s="31">
        <v>6</v>
      </c>
      <c r="D931" s="31" t="str">
        <f t="shared" si="14"/>
        <v>4251_6</v>
      </c>
      <c r="E931" s="31">
        <v>50</v>
      </c>
      <c r="F931" s="4">
        <v>0.69</v>
      </c>
    </row>
    <row r="932" spans="1:6" x14ac:dyDescent="0.25">
      <c r="A932" s="31" t="s">
        <v>4082</v>
      </c>
      <c r="B932" s="31">
        <v>4251</v>
      </c>
      <c r="C932" s="31">
        <v>7</v>
      </c>
      <c r="D932" s="31" t="str">
        <f t="shared" si="14"/>
        <v>4251_7</v>
      </c>
      <c r="E932" s="31">
        <v>38</v>
      </c>
      <c r="F932" s="4">
        <v>0.90300000000000002</v>
      </c>
    </row>
    <row r="933" spans="1:6" x14ac:dyDescent="0.25">
      <c r="A933" s="31" t="s">
        <v>4085</v>
      </c>
      <c r="B933" s="31">
        <v>6134</v>
      </c>
      <c r="C933" s="31">
        <v>1</v>
      </c>
      <c r="D933" s="31" t="str">
        <f t="shared" si="14"/>
        <v>6134_1</v>
      </c>
      <c r="E933" s="31">
        <v>48</v>
      </c>
      <c r="F933" s="4">
        <v>0.28799999999999998</v>
      </c>
    </row>
    <row r="934" spans="1:6" x14ac:dyDescent="0.25">
      <c r="A934" s="31" t="s">
        <v>4088</v>
      </c>
      <c r="B934" s="31">
        <v>6134</v>
      </c>
      <c r="C934" s="31">
        <v>2</v>
      </c>
      <c r="D934" s="31" t="str">
        <f t="shared" si="14"/>
        <v>6134_2</v>
      </c>
      <c r="E934" s="31">
        <v>52</v>
      </c>
      <c r="F934" s="4">
        <v>0.47499999999999998</v>
      </c>
    </row>
    <row r="935" spans="1:6" x14ac:dyDescent="0.25">
      <c r="A935" s="31" t="s">
        <v>4078</v>
      </c>
      <c r="B935" s="31">
        <v>6134</v>
      </c>
      <c r="C935" s="31">
        <v>3</v>
      </c>
      <c r="D935" s="31" t="str">
        <f t="shared" si="14"/>
        <v>6134_3</v>
      </c>
      <c r="E935" s="31">
        <v>49</v>
      </c>
      <c r="F935" s="4">
        <v>0.72099999999999997</v>
      </c>
    </row>
    <row r="936" spans="1:6" x14ac:dyDescent="0.25">
      <c r="A936" s="31" t="s">
        <v>4080</v>
      </c>
      <c r="B936" s="31">
        <v>6134</v>
      </c>
      <c r="C936" s="31">
        <v>5</v>
      </c>
      <c r="D936" s="31" t="str">
        <f t="shared" si="14"/>
        <v>6134_5</v>
      </c>
      <c r="E936" s="31">
        <v>19</v>
      </c>
      <c r="F936" s="4">
        <v>0.97699999999999998</v>
      </c>
    </row>
    <row r="937" spans="1:6" x14ac:dyDescent="0.25">
      <c r="A937" s="31" t="s">
        <v>4082</v>
      </c>
      <c r="B937" s="31">
        <v>6134</v>
      </c>
      <c r="C937" s="31">
        <v>7</v>
      </c>
      <c r="D937" s="31" t="str">
        <f t="shared" si="14"/>
        <v>6134_7</v>
      </c>
      <c r="E937" s="31">
        <v>19</v>
      </c>
      <c r="F937" s="4">
        <v>0.97699999999999998</v>
      </c>
    </row>
    <row r="938" spans="1:6" x14ac:dyDescent="0.25">
      <c r="A938" s="31" t="s">
        <v>4085</v>
      </c>
      <c r="B938" s="31">
        <v>11001</v>
      </c>
      <c r="C938" s="31">
        <v>1</v>
      </c>
      <c r="D938" s="31" t="str">
        <f t="shared" si="14"/>
        <v>11001_1</v>
      </c>
      <c r="E938" s="31">
        <v>62</v>
      </c>
      <c r="F938" s="4">
        <v>0.52100000000000002</v>
      </c>
    </row>
    <row r="939" spans="1:6" x14ac:dyDescent="0.25">
      <c r="A939" s="31" t="s">
        <v>4088</v>
      </c>
      <c r="B939" s="31">
        <v>11001</v>
      </c>
      <c r="C939" s="31">
        <v>2</v>
      </c>
      <c r="D939" s="31" t="str">
        <f t="shared" si="14"/>
        <v>11001_2</v>
      </c>
    </row>
    <row r="940" spans="1:6" x14ac:dyDescent="0.25">
      <c r="A940" s="31" t="s">
        <v>4085</v>
      </c>
      <c r="B940" s="31">
        <v>11002</v>
      </c>
      <c r="C940" s="31">
        <v>1</v>
      </c>
      <c r="D940" s="31" t="str">
        <f t="shared" si="14"/>
        <v>11002_1</v>
      </c>
      <c r="E940" s="31">
        <v>144</v>
      </c>
      <c r="F940" s="4">
        <v>0.77600000000000002</v>
      </c>
    </row>
    <row r="941" spans="1:6" x14ac:dyDescent="0.25">
      <c r="A941" s="31" t="s">
        <v>4085</v>
      </c>
      <c r="B941" s="31">
        <v>11003</v>
      </c>
      <c r="C941" s="31">
        <v>1</v>
      </c>
      <c r="D941" s="31" t="str">
        <f t="shared" si="14"/>
        <v>11003_1</v>
      </c>
    </row>
    <row r="942" spans="1:6" x14ac:dyDescent="0.25">
      <c r="A942" s="31" t="s">
        <v>4088</v>
      </c>
      <c r="B942" s="31">
        <v>11003</v>
      </c>
      <c r="C942" s="31">
        <v>2</v>
      </c>
      <c r="D942" s="31" t="str">
        <f t="shared" si="14"/>
        <v>11003_2</v>
      </c>
    </row>
    <row r="943" spans="1:6" x14ac:dyDescent="0.25">
      <c r="A943" s="31" t="s">
        <v>4085</v>
      </c>
      <c r="B943" s="31">
        <v>11004</v>
      </c>
      <c r="C943" s="31">
        <v>1</v>
      </c>
      <c r="D943" s="31" t="str">
        <f t="shared" si="14"/>
        <v>11004_1</v>
      </c>
    </row>
    <row r="944" spans="1:6" x14ac:dyDescent="0.25">
      <c r="A944" s="31" t="s">
        <v>4085</v>
      </c>
      <c r="B944" s="31">
        <v>11005</v>
      </c>
      <c r="C944" s="31">
        <v>1</v>
      </c>
      <c r="D944" s="31" t="str">
        <f t="shared" si="14"/>
        <v>11005_1</v>
      </c>
    </row>
    <row r="945" spans="1:6" x14ac:dyDescent="0.25">
      <c r="A945" s="31" t="s">
        <v>4085</v>
      </c>
      <c r="B945" s="31">
        <v>11006</v>
      </c>
      <c r="C945" s="31">
        <v>1</v>
      </c>
      <c r="D945" s="31" t="str">
        <f t="shared" si="14"/>
        <v>11006_1</v>
      </c>
      <c r="E945" s="31">
        <v>65</v>
      </c>
      <c r="F945" s="4">
        <v>0.32400000000000001</v>
      </c>
    </row>
    <row r="946" spans="1:6" x14ac:dyDescent="0.25">
      <c r="A946" s="31" t="s">
        <v>4085</v>
      </c>
      <c r="B946" s="31">
        <v>11007</v>
      </c>
      <c r="C946" s="31">
        <v>1</v>
      </c>
      <c r="D946" s="31" t="str">
        <f t="shared" si="14"/>
        <v>11007_1</v>
      </c>
      <c r="E946" s="31">
        <v>11</v>
      </c>
      <c r="F946" s="4">
        <v>0.186</v>
      </c>
    </row>
    <row r="947" spans="1:6" x14ac:dyDescent="0.25">
      <c r="A947" s="31" t="s">
        <v>4088</v>
      </c>
      <c r="B947" s="31">
        <v>11007</v>
      </c>
      <c r="C947" s="31">
        <v>2</v>
      </c>
      <c r="D947" s="31" t="str">
        <f t="shared" si="14"/>
        <v>11007_2</v>
      </c>
      <c r="E947" s="31">
        <v>202</v>
      </c>
      <c r="F947" s="4">
        <v>0.86799999999999999</v>
      </c>
    </row>
    <row r="948" spans="1:6" x14ac:dyDescent="0.25">
      <c r="A948" s="31" t="s">
        <v>4078</v>
      </c>
      <c r="B948" s="31">
        <v>11007</v>
      </c>
      <c r="C948" s="31">
        <v>3</v>
      </c>
      <c r="D948" s="31" t="str">
        <f t="shared" si="14"/>
        <v>11007_3</v>
      </c>
    </row>
    <row r="949" spans="1:6" x14ac:dyDescent="0.25">
      <c r="A949" s="31" t="s">
        <v>4079</v>
      </c>
      <c r="B949" s="31">
        <v>11007</v>
      </c>
      <c r="C949" s="31">
        <v>4</v>
      </c>
      <c r="D949" s="31" t="str">
        <f t="shared" si="14"/>
        <v>11007_4</v>
      </c>
      <c r="E949" s="31">
        <v>197</v>
      </c>
      <c r="F949" s="4">
        <v>0.29099999999999998</v>
      </c>
    </row>
    <row r="950" spans="1:6" x14ac:dyDescent="0.25">
      <c r="A950" s="31" t="s">
        <v>4085</v>
      </c>
      <c r="B950" s="31">
        <v>11008</v>
      </c>
      <c r="C950" s="31">
        <v>1</v>
      </c>
      <c r="D950" s="31" t="str">
        <f t="shared" si="14"/>
        <v>11008_1</v>
      </c>
      <c r="E950" s="31">
        <v>1010</v>
      </c>
      <c r="F950" s="4">
        <v>0.72799999999999998</v>
      </c>
    </row>
    <row r="951" spans="1:6" x14ac:dyDescent="0.25">
      <c r="A951" s="31" t="s">
        <v>4085</v>
      </c>
      <c r="B951" s="31">
        <v>11009</v>
      </c>
      <c r="C951" s="31">
        <v>1</v>
      </c>
      <c r="D951" s="31" t="str">
        <f t="shared" si="14"/>
        <v>11009_1</v>
      </c>
      <c r="E951" s="31">
        <v>685</v>
      </c>
      <c r="F951" s="4">
        <v>0.72299999999999998</v>
      </c>
    </row>
    <row r="952" spans="1:6" x14ac:dyDescent="0.25">
      <c r="A952" s="31" t="s">
        <v>4085</v>
      </c>
      <c r="B952" s="31">
        <v>11013</v>
      </c>
      <c r="C952" s="31">
        <v>1</v>
      </c>
      <c r="D952" s="31" t="str">
        <f t="shared" si="14"/>
        <v>11013_1</v>
      </c>
    </row>
    <row r="953" spans="1:6" x14ac:dyDescent="0.25">
      <c r="A953" s="31" t="s">
        <v>4085</v>
      </c>
      <c r="B953" s="31">
        <v>11015</v>
      </c>
      <c r="C953" s="31">
        <v>1</v>
      </c>
      <c r="D953" s="31" t="str">
        <f t="shared" si="14"/>
        <v>11015_1</v>
      </c>
      <c r="E953" s="31">
        <v>797</v>
      </c>
      <c r="F953" s="4">
        <v>0.58799999999999997</v>
      </c>
    </row>
    <row r="954" spans="1:6" x14ac:dyDescent="0.25">
      <c r="A954" s="31" t="s">
        <v>4085</v>
      </c>
      <c r="B954" s="31">
        <v>11017</v>
      </c>
      <c r="C954" s="31">
        <v>1</v>
      </c>
      <c r="D954" s="31" t="str">
        <f t="shared" si="14"/>
        <v>11017_1</v>
      </c>
    </row>
    <row r="955" spans="1:6" x14ac:dyDescent="0.25">
      <c r="A955" s="31" t="s">
        <v>4088</v>
      </c>
      <c r="B955" s="31">
        <v>11017</v>
      </c>
      <c r="C955" s="31">
        <v>2</v>
      </c>
      <c r="D955" s="31" t="str">
        <f t="shared" si="14"/>
        <v>11017_2</v>
      </c>
    </row>
    <row r="956" spans="1:6" x14ac:dyDescent="0.25">
      <c r="A956" s="31" t="s">
        <v>4085</v>
      </c>
      <c r="B956" s="31">
        <v>11019</v>
      </c>
      <c r="C956" s="31">
        <v>1</v>
      </c>
      <c r="D956" s="31" t="str">
        <f t="shared" si="14"/>
        <v>11019_1</v>
      </c>
    </row>
    <row r="957" spans="1:6" x14ac:dyDescent="0.25">
      <c r="A957" s="31" t="s">
        <v>4085</v>
      </c>
      <c r="B957" s="31">
        <v>11022</v>
      </c>
      <c r="C957" s="31">
        <v>1</v>
      </c>
      <c r="D957" s="31" t="str">
        <f t="shared" si="14"/>
        <v>11022_1</v>
      </c>
    </row>
    <row r="958" spans="1:6" x14ac:dyDescent="0.25">
      <c r="A958" s="31" t="s">
        <v>4085</v>
      </c>
      <c r="B958" s="31">
        <v>11023</v>
      </c>
      <c r="C958" s="31">
        <v>1</v>
      </c>
      <c r="D958" s="31" t="str">
        <f t="shared" si="14"/>
        <v>11023_1</v>
      </c>
      <c r="E958" s="31">
        <v>220</v>
      </c>
      <c r="F958" s="4">
        <v>0.69899999999999995</v>
      </c>
    </row>
    <row r="959" spans="1:6" x14ac:dyDescent="0.25">
      <c r="A959" s="31" t="s">
        <v>4085</v>
      </c>
      <c r="B959" s="31">
        <v>11024</v>
      </c>
      <c r="C959" s="31">
        <v>1</v>
      </c>
      <c r="D959" s="31" t="str">
        <f t="shared" si="14"/>
        <v>11024_1</v>
      </c>
      <c r="E959" s="31">
        <v>220</v>
      </c>
      <c r="F959" s="4">
        <v>0.69899999999999995</v>
      </c>
    </row>
    <row r="960" spans="1:6" x14ac:dyDescent="0.25">
      <c r="A960" s="31" t="s">
        <v>4085</v>
      </c>
      <c r="B960" s="31">
        <v>11025</v>
      </c>
      <c r="C960" s="31">
        <v>1</v>
      </c>
      <c r="D960" s="31" t="str">
        <f t="shared" si="14"/>
        <v>11025_1</v>
      </c>
      <c r="E960" s="31">
        <v>220</v>
      </c>
      <c r="F960" s="4">
        <v>0.69899999999999995</v>
      </c>
    </row>
    <row r="961" spans="1:6" x14ac:dyDescent="0.25">
      <c r="A961" s="31" t="s">
        <v>4085</v>
      </c>
      <c r="B961" s="31">
        <v>11027</v>
      </c>
      <c r="C961" s="31">
        <v>1</v>
      </c>
      <c r="D961" s="31" t="str">
        <f t="shared" si="14"/>
        <v>11027_1</v>
      </c>
    </row>
    <row r="962" spans="1:6" x14ac:dyDescent="0.25">
      <c r="A962" s="31" t="s">
        <v>4085</v>
      </c>
      <c r="B962" s="31">
        <v>11029</v>
      </c>
      <c r="C962" s="31">
        <v>1</v>
      </c>
      <c r="D962" s="31" t="str">
        <f t="shared" si="14"/>
        <v>11029_1</v>
      </c>
    </row>
    <row r="963" spans="1:6" x14ac:dyDescent="0.25">
      <c r="A963" s="31" t="s">
        <v>4088</v>
      </c>
      <c r="B963" s="31">
        <v>11029</v>
      </c>
      <c r="C963" s="31">
        <v>2</v>
      </c>
      <c r="D963" s="31" t="str">
        <f t="shared" ref="D963:D1026" si="15">CONCATENATE(B963,"_",C963)</f>
        <v>11029_2</v>
      </c>
    </row>
    <row r="964" spans="1:6" x14ac:dyDescent="0.25">
      <c r="A964" s="31" t="s">
        <v>4078</v>
      </c>
      <c r="B964" s="31">
        <v>11029</v>
      </c>
      <c r="C964" s="31">
        <v>3</v>
      </c>
      <c r="D964" s="31" t="str">
        <f t="shared" si="15"/>
        <v>11029_3</v>
      </c>
    </row>
    <row r="965" spans="1:6" x14ac:dyDescent="0.25">
      <c r="A965" s="31" t="s">
        <v>4085</v>
      </c>
      <c r="B965" s="31">
        <v>11031</v>
      </c>
      <c r="C965" s="31">
        <v>1</v>
      </c>
      <c r="D965" s="31" t="str">
        <f t="shared" si="15"/>
        <v>11031_1</v>
      </c>
      <c r="E965" s="31">
        <v>1919</v>
      </c>
      <c r="F965" s="4">
        <v>0.47699999999999998</v>
      </c>
    </row>
    <row r="966" spans="1:6" x14ac:dyDescent="0.25">
      <c r="A966" s="31" t="s">
        <v>4085</v>
      </c>
      <c r="B966" s="31">
        <v>11033</v>
      </c>
      <c r="C966" s="31">
        <v>1</v>
      </c>
      <c r="D966" s="31" t="str">
        <f t="shared" si="15"/>
        <v>11033_1</v>
      </c>
    </row>
    <row r="967" spans="1:6" x14ac:dyDescent="0.25">
      <c r="A967" s="31" t="s">
        <v>4085</v>
      </c>
      <c r="B967" s="31">
        <v>11035</v>
      </c>
      <c r="C967" s="31">
        <v>1</v>
      </c>
      <c r="D967" s="31" t="str">
        <f t="shared" si="15"/>
        <v>11035_1</v>
      </c>
      <c r="E967" s="31">
        <v>1919</v>
      </c>
      <c r="F967" s="4">
        <v>0.47699999999999998</v>
      </c>
    </row>
    <row r="968" spans="1:6" x14ac:dyDescent="0.25">
      <c r="A968" s="31" t="s">
        <v>4085</v>
      </c>
      <c r="B968" s="31">
        <v>11039</v>
      </c>
      <c r="C968" s="31">
        <v>1</v>
      </c>
      <c r="D968" s="31" t="str">
        <f t="shared" si="15"/>
        <v>11039_1</v>
      </c>
    </row>
    <row r="969" spans="1:6" x14ac:dyDescent="0.25">
      <c r="A969" s="31" t="s">
        <v>4085</v>
      </c>
      <c r="B969" s="31">
        <v>11040</v>
      </c>
      <c r="C969" s="31">
        <v>1</v>
      </c>
      <c r="D969" s="31" t="str">
        <f t="shared" si="15"/>
        <v>11040_1</v>
      </c>
    </row>
    <row r="970" spans="1:6" x14ac:dyDescent="0.25">
      <c r="A970" s="31" t="s">
        <v>4085</v>
      </c>
      <c r="B970" s="31">
        <v>11041</v>
      </c>
      <c r="C970" s="31">
        <v>1</v>
      </c>
      <c r="D970" s="31" t="str">
        <f t="shared" si="15"/>
        <v>11041_1</v>
      </c>
    </row>
    <row r="971" spans="1:6" x14ac:dyDescent="0.25">
      <c r="A971" s="31" t="s">
        <v>4085</v>
      </c>
      <c r="B971" s="31">
        <v>11042</v>
      </c>
      <c r="C971" s="31">
        <v>1</v>
      </c>
      <c r="D971" s="31" t="str">
        <f t="shared" si="15"/>
        <v>11042_1</v>
      </c>
    </row>
    <row r="972" spans="1:6" x14ac:dyDescent="0.25">
      <c r="A972" s="31" t="s">
        <v>4085</v>
      </c>
      <c r="B972" s="31">
        <v>11043</v>
      </c>
      <c r="C972" s="31">
        <v>1</v>
      </c>
      <c r="D972" s="31" t="str">
        <f t="shared" si="15"/>
        <v>11043_1</v>
      </c>
    </row>
    <row r="973" spans="1:6" x14ac:dyDescent="0.25">
      <c r="A973" s="31" t="s">
        <v>4085</v>
      </c>
      <c r="B973" s="31">
        <v>11044</v>
      </c>
      <c r="C973" s="31">
        <v>1</v>
      </c>
      <c r="D973" s="31" t="str">
        <f t="shared" si="15"/>
        <v>11044_1</v>
      </c>
    </row>
    <row r="974" spans="1:6" x14ac:dyDescent="0.25">
      <c r="A974" s="31" t="s">
        <v>4085</v>
      </c>
      <c r="B974" s="31">
        <v>11047</v>
      </c>
      <c r="C974" s="31">
        <v>1</v>
      </c>
      <c r="D974" s="31" t="str">
        <f t="shared" si="15"/>
        <v>11047_1</v>
      </c>
      <c r="E974" s="31">
        <v>13</v>
      </c>
      <c r="F974" s="4">
        <v>0.28799999999999998</v>
      </c>
    </row>
    <row r="975" spans="1:6" x14ac:dyDescent="0.25">
      <c r="A975" s="31" t="s">
        <v>4088</v>
      </c>
      <c r="B975" s="31">
        <v>11047</v>
      </c>
      <c r="C975" s="31">
        <v>2</v>
      </c>
      <c r="D975" s="31" t="str">
        <f t="shared" si="15"/>
        <v>11047_2</v>
      </c>
    </row>
    <row r="976" spans="1:6" x14ac:dyDescent="0.25">
      <c r="A976" s="31" t="s">
        <v>4085</v>
      </c>
      <c r="B976" s="31">
        <v>11049</v>
      </c>
      <c r="C976" s="31">
        <v>1</v>
      </c>
      <c r="D976" s="31" t="str">
        <f t="shared" si="15"/>
        <v>11049_1</v>
      </c>
    </row>
    <row r="977" spans="1:6" x14ac:dyDescent="0.25">
      <c r="A977" s="31" t="s">
        <v>4085</v>
      </c>
      <c r="B977" s="31">
        <v>11051</v>
      </c>
      <c r="C977" s="31">
        <v>1</v>
      </c>
      <c r="D977" s="31" t="str">
        <f t="shared" si="15"/>
        <v>11051_1</v>
      </c>
    </row>
    <row r="978" spans="1:6" x14ac:dyDescent="0.25">
      <c r="A978" s="31" t="s">
        <v>4088</v>
      </c>
      <c r="B978" s="31">
        <v>11051</v>
      </c>
      <c r="C978" s="31">
        <v>2</v>
      </c>
      <c r="D978" s="31" t="str">
        <f t="shared" si="15"/>
        <v>11051_2</v>
      </c>
    </row>
    <row r="979" spans="1:6" x14ac:dyDescent="0.25">
      <c r="A979" s="31" t="s">
        <v>4085</v>
      </c>
      <c r="B979" s="31">
        <v>11053</v>
      </c>
      <c r="C979" s="31">
        <v>1</v>
      </c>
      <c r="D979" s="31" t="str">
        <f t="shared" si="15"/>
        <v>11053_1</v>
      </c>
    </row>
    <row r="980" spans="1:6" x14ac:dyDescent="0.25">
      <c r="A980" s="31" t="s">
        <v>4085</v>
      </c>
      <c r="B980" s="31">
        <v>11054</v>
      </c>
      <c r="C980" s="31">
        <v>1</v>
      </c>
      <c r="D980" s="31" t="str">
        <f t="shared" si="15"/>
        <v>11054_1</v>
      </c>
    </row>
    <row r="981" spans="1:6" x14ac:dyDescent="0.25">
      <c r="A981" s="31" t="s">
        <v>4085</v>
      </c>
      <c r="B981" s="31">
        <v>11055</v>
      </c>
      <c r="C981" s="31">
        <v>1</v>
      </c>
      <c r="D981" s="31" t="str">
        <f t="shared" si="15"/>
        <v>11055_1</v>
      </c>
    </row>
    <row r="982" spans="1:6" x14ac:dyDescent="0.25">
      <c r="A982" s="31" t="s">
        <v>4085</v>
      </c>
      <c r="B982" s="31">
        <v>11057</v>
      </c>
      <c r="C982" s="31">
        <v>1</v>
      </c>
      <c r="D982" s="31" t="str">
        <f t="shared" si="15"/>
        <v>11057_1</v>
      </c>
    </row>
    <row r="983" spans="1:6" x14ac:dyDescent="0.25">
      <c r="A983" s="31" t="s">
        <v>4085</v>
      </c>
      <c r="B983" s="31">
        <v>11059</v>
      </c>
      <c r="C983" s="31">
        <v>1</v>
      </c>
      <c r="D983" s="31" t="str">
        <f t="shared" si="15"/>
        <v>11059_1</v>
      </c>
    </row>
    <row r="984" spans="1:6" x14ac:dyDescent="0.25">
      <c r="A984" s="31" t="s">
        <v>4085</v>
      </c>
      <c r="B984" s="31">
        <v>11061</v>
      </c>
      <c r="C984" s="31">
        <v>1</v>
      </c>
      <c r="D984" s="31" t="str">
        <f t="shared" si="15"/>
        <v>11061_1</v>
      </c>
      <c r="E984" s="31">
        <v>110</v>
      </c>
      <c r="F984" s="4">
        <v>0.53800000000000003</v>
      </c>
    </row>
    <row r="985" spans="1:6" x14ac:dyDescent="0.25">
      <c r="A985" s="31" t="s">
        <v>4088</v>
      </c>
      <c r="B985" s="31">
        <v>11061</v>
      </c>
      <c r="C985" s="31">
        <v>2</v>
      </c>
      <c r="D985" s="31" t="str">
        <f t="shared" si="15"/>
        <v>11061_2</v>
      </c>
    </row>
    <row r="986" spans="1:6" x14ac:dyDescent="0.25">
      <c r="A986" s="31" t="s">
        <v>4085</v>
      </c>
      <c r="B986" s="31">
        <v>11063</v>
      </c>
      <c r="C986" s="31">
        <v>1</v>
      </c>
      <c r="D986" s="31" t="str">
        <f t="shared" si="15"/>
        <v>11063_1</v>
      </c>
      <c r="E986" s="31">
        <v>3025</v>
      </c>
      <c r="F986" s="4">
        <v>0.80100000000000005</v>
      </c>
    </row>
    <row r="987" spans="1:6" x14ac:dyDescent="0.25">
      <c r="A987" s="31" t="s">
        <v>4085</v>
      </c>
      <c r="B987" s="31">
        <v>11065</v>
      </c>
      <c r="C987" s="31">
        <v>1</v>
      </c>
      <c r="D987" s="31" t="str">
        <f t="shared" si="15"/>
        <v>11065_1</v>
      </c>
    </row>
    <row r="988" spans="1:6" x14ac:dyDescent="0.25">
      <c r="A988" s="31" t="s">
        <v>4085</v>
      </c>
      <c r="B988" s="31">
        <v>11067</v>
      </c>
      <c r="C988" s="31">
        <v>1</v>
      </c>
      <c r="D988" s="31" t="str">
        <f t="shared" si="15"/>
        <v>11067_1</v>
      </c>
    </row>
    <row r="989" spans="1:6" x14ac:dyDescent="0.25">
      <c r="A989" s="31" t="s">
        <v>4085</v>
      </c>
      <c r="B989" s="31">
        <v>11068</v>
      </c>
      <c r="C989" s="31">
        <v>1</v>
      </c>
      <c r="D989" s="31" t="str">
        <f t="shared" si="15"/>
        <v>11068_1</v>
      </c>
    </row>
    <row r="990" spans="1:6" x14ac:dyDescent="0.25">
      <c r="A990" s="31" t="s">
        <v>4085</v>
      </c>
      <c r="B990" s="31">
        <v>11069</v>
      </c>
      <c r="C990" s="31">
        <v>1</v>
      </c>
      <c r="D990" s="31" t="str">
        <f t="shared" si="15"/>
        <v>11069_1</v>
      </c>
    </row>
    <row r="991" spans="1:6" x14ac:dyDescent="0.25">
      <c r="A991" s="31" t="s">
        <v>4085</v>
      </c>
      <c r="B991" s="31">
        <v>11070</v>
      </c>
      <c r="C991" s="31">
        <v>1</v>
      </c>
      <c r="D991" s="31" t="str">
        <f t="shared" si="15"/>
        <v>11070_1</v>
      </c>
      <c r="E991" s="31">
        <v>96</v>
      </c>
      <c r="F991" s="4">
        <v>0.19500000000000001</v>
      </c>
    </row>
    <row r="992" spans="1:6" x14ac:dyDescent="0.25">
      <c r="A992" s="31" t="s">
        <v>4085</v>
      </c>
      <c r="B992" s="31">
        <v>11071</v>
      </c>
      <c r="C992" s="31">
        <v>1</v>
      </c>
      <c r="D992" s="31" t="str">
        <f t="shared" si="15"/>
        <v>11071_1</v>
      </c>
      <c r="E992" s="31">
        <v>30</v>
      </c>
      <c r="F992" s="4">
        <v>0.32300000000000001</v>
      </c>
    </row>
    <row r="993" spans="1:6" x14ac:dyDescent="0.25">
      <c r="A993" s="31" t="s">
        <v>4088</v>
      </c>
      <c r="B993" s="31">
        <v>11071</v>
      </c>
      <c r="C993" s="31">
        <v>2</v>
      </c>
      <c r="D993" s="31" t="str">
        <f t="shared" si="15"/>
        <v>11071_2</v>
      </c>
      <c r="E993" s="31">
        <v>1149</v>
      </c>
      <c r="F993" s="4">
        <v>0.505</v>
      </c>
    </row>
    <row r="994" spans="1:6" x14ac:dyDescent="0.25">
      <c r="A994" s="31" t="s">
        <v>4085</v>
      </c>
      <c r="B994" s="31">
        <v>11073</v>
      </c>
      <c r="C994" s="31">
        <v>1</v>
      </c>
      <c r="D994" s="31" t="str">
        <f t="shared" si="15"/>
        <v>11073_1</v>
      </c>
      <c r="E994" s="31">
        <v>450</v>
      </c>
      <c r="F994" s="4">
        <v>0.49099999999999999</v>
      </c>
    </row>
    <row r="995" spans="1:6" x14ac:dyDescent="0.25">
      <c r="A995" s="31" t="s">
        <v>4085</v>
      </c>
      <c r="B995" s="31">
        <v>11074</v>
      </c>
      <c r="C995" s="31">
        <v>1</v>
      </c>
      <c r="D995" s="31" t="str">
        <f t="shared" si="15"/>
        <v>11074_1</v>
      </c>
      <c r="E995" s="31">
        <v>331</v>
      </c>
      <c r="F995" s="4">
        <v>0.84599999999999997</v>
      </c>
    </row>
    <row r="996" spans="1:6" x14ac:dyDescent="0.25">
      <c r="A996" s="31" t="s">
        <v>4085</v>
      </c>
      <c r="B996" s="31">
        <v>11075</v>
      </c>
      <c r="C996" s="31">
        <v>1</v>
      </c>
      <c r="D996" s="31" t="str">
        <f t="shared" si="15"/>
        <v>11075_1</v>
      </c>
      <c r="E996" s="31">
        <v>31</v>
      </c>
      <c r="F996" s="4">
        <v>0.47499999999999998</v>
      </c>
    </row>
    <row r="997" spans="1:6" x14ac:dyDescent="0.25">
      <c r="A997" s="31" t="s">
        <v>4085</v>
      </c>
      <c r="B997" s="31">
        <v>11076</v>
      </c>
      <c r="C997" s="31">
        <v>1</v>
      </c>
      <c r="D997" s="31" t="str">
        <f t="shared" si="15"/>
        <v>11076_1</v>
      </c>
      <c r="E997" s="31">
        <v>1898</v>
      </c>
      <c r="F997" s="4">
        <v>0.65400000000000003</v>
      </c>
    </row>
    <row r="998" spans="1:6" x14ac:dyDescent="0.25">
      <c r="A998" s="31" t="s">
        <v>4085</v>
      </c>
      <c r="B998" s="31">
        <v>11077</v>
      </c>
      <c r="C998" s="31">
        <v>1</v>
      </c>
      <c r="D998" s="31" t="str">
        <f t="shared" si="15"/>
        <v>11077_1</v>
      </c>
      <c r="E998" s="31">
        <v>17</v>
      </c>
      <c r="F998" s="4">
        <v>0.314</v>
      </c>
    </row>
    <row r="999" spans="1:6" x14ac:dyDescent="0.25">
      <c r="A999" s="31" t="s">
        <v>4088</v>
      </c>
      <c r="B999" s="31">
        <v>11077</v>
      </c>
      <c r="C999" s="31">
        <v>2</v>
      </c>
      <c r="D999" s="31" t="str">
        <f t="shared" si="15"/>
        <v>11077_2</v>
      </c>
    </row>
    <row r="1000" spans="1:6" x14ac:dyDescent="0.25">
      <c r="A1000" s="31" t="s">
        <v>4085</v>
      </c>
      <c r="B1000" s="31">
        <v>11078</v>
      </c>
      <c r="C1000" s="31">
        <v>1</v>
      </c>
      <c r="D1000" s="31" t="str">
        <f t="shared" si="15"/>
        <v>11078_1</v>
      </c>
      <c r="E1000" s="31">
        <v>16</v>
      </c>
      <c r="F1000" s="4">
        <v>0.30099999999999999</v>
      </c>
    </row>
    <row r="1001" spans="1:6" x14ac:dyDescent="0.25">
      <c r="A1001" s="31" t="s">
        <v>4085</v>
      </c>
      <c r="B1001" s="31">
        <v>11079</v>
      </c>
      <c r="C1001" s="31">
        <v>1</v>
      </c>
      <c r="D1001" s="31" t="str">
        <f t="shared" si="15"/>
        <v>11079_1</v>
      </c>
      <c r="E1001" s="31">
        <v>1847</v>
      </c>
      <c r="F1001" s="4">
        <v>0.66</v>
      </c>
    </row>
    <row r="1002" spans="1:6" x14ac:dyDescent="0.25">
      <c r="A1002" s="31" t="s">
        <v>4085</v>
      </c>
      <c r="B1002" s="31">
        <v>11081</v>
      </c>
      <c r="C1002" s="31">
        <v>1</v>
      </c>
      <c r="D1002" s="31" t="str">
        <f t="shared" si="15"/>
        <v>11081_1</v>
      </c>
    </row>
    <row r="1003" spans="1:6" x14ac:dyDescent="0.25">
      <c r="A1003" s="31" t="s">
        <v>4085</v>
      </c>
      <c r="B1003" s="31">
        <v>11083</v>
      </c>
      <c r="C1003" s="31">
        <v>1</v>
      </c>
      <c r="D1003" s="31" t="str">
        <f t="shared" si="15"/>
        <v>11083_1</v>
      </c>
      <c r="E1003" s="31">
        <v>500</v>
      </c>
      <c r="F1003" s="4">
        <v>0.56499999999999995</v>
      </c>
    </row>
    <row r="1004" spans="1:6" x14ac:dyDescent="0.25">
      <c r="A1004" s="31" t="s">
        <v>4085</v>
      </c>
      <c r="B1004" s="31">
        <v>11085</v>
      </c>
      <c r="C1004" s="31">
        <v>1</v>
      </c>
      <c r="D1004" s="31" t="str">
        <f t="shared" si="15"/>
        <v>11085_1</v>
      </c>
      <c r="E1004" s="31">
        <v>644</v>
      </c>
      <c r="F1004" s="4">
        <v>0.79200000000000004</v>
      </c>
    </row>
    <row r="1005" spans="1:6" x14ac:dyDescent="0.25">
      <c r="A1005" s="31" t="s">
        <v>4085</v>
      </c>
      <c r="B1005" s="31">
        <v>11086</v>
      </c>
      <c r="C1005" s="31">
        <v>1</v>
      </c>
      <c r="D1005" s="31" t="str">
        <f t="shared" si="15"/>
        <v>11086_1</v>
      </c>
      <c r="E1005" s="31">
        <v>182</v>
      </c>
      <c r="F1005" s="4">
        <v>0.57899999999999996</v>
      </c>
    </row>
    <row r="1006" spans="1:6" x14ac:dyDescent="0.25">
      <c r="A1006" s="31" t="s">
        <v>4085</v>
      </c>
      <c r="B1006" s="31">
        <v>11087</v>
      </c>
      <c r="C1006" s="31">
        <v>1</v>
      </c>
      <c r="D1006" s="31" t="str">
        <f t="shared" si="15"/>
        <v>11087_1</v>
      </c>
      <c r="E1006" s="31">
        <v>235</v>
      </c>
      <c r="F1006" s="4">
        <v>0.57099999999999995</v>
      </c>
    </row>
    <row r="1007" spans="1:6" x14ac:dyDescent="0.25">
      <c r="A1007" s="31" t="s">
        <v>4088</v>
      </c>
      <c r="B1007" s="31">
        <v>11087</v>
      </c>
      <c r="C1007" s="31">
        <v>2</v>
      </c>
      <c r="D1007" s="31" t="str">
        <f t="shared" si="15"/>
        <v>11087_2</v>
      </c>
      <c r="E1007" s="31">
        <v>178</v>
      </c>
      <c r="F1007" s="4">
        <v>0.82</v>
      </c>
    </row>
    <row r="1008" spans="1:6" x14ac:dyDescent="0.25">
      <c r="A1008" s="31" t="s">
        <v>4085</v>
      </c>
      <c r="B1008" s="31">
        <v>11088</v>
      </c>
      <c r="C1008" s="31">
        <v>1</v>
      </c>
      <c r="D1008" s="31" t="str">
        <f t="shared" si="15"/>
        <v>11088_1</v>
      </c>
      <c r="E1008" s="31">
        <v>320</v>
      </c>
      <c r="F1008" s="4">
        <v>0.34399999999999997</v>
      </c>
    </row>
    <row r="1009" spans="1:6" x14ac:dyDescent="0.25">
      <c r="A1009" s="31" t="s">
        <v>4085</v>
      </c>
      <c r="B1009" s="31">
        <v>11091</v>
      </c>
      <c r="C1009" s="31">
        <v>1</v>
      </c>
      <c r="D1009" s="31" t="str">
        <f t="shared" si="15"/>
        <v>11091_1</v>
      </c>
      <c r="E1009" s="31">
        <v>1398</v>
      </c>
      <c r="F1009" s="4">
        <v>0.42899999999999999</v>
      </c>
    </row>
    <row r="1010" spans="1:6" x14ac:dyDescent="0.25">
      <c r="A1010" s="31" t="s">
        <v>4085</v>
      </c>
      <c r="B1010" s="31">
        <v>11093</v>
      </c>
      <c r="C1010" s="31">
        <v>1</v>
      </c>
      <c r="D1010" s="31" t="str">
        <f t="shared" si="15"/>
        <v>11093_1</v>
      </c>
      <c r="E1010" s="31">
        <v>1494</v>
      </c>
      <c r="F1010" s="4">
        <v>0.44500000000000001</v>
      </c>
    </row>
    <row r="1011" spans="1:6" x14ac:dyDescent="0.25">
      <c r="A1011" s="31" t="s">
        <v>4085</v>
      </c>
      <c r="B1011" s="31">
        <v>11097</v>
      </c>
      <c r="C1011" s="31">
        <v>1</v>
      </c>
      <c r="D1011" s="31" t="str">
        <f t="shared" si="15"/>
        <v>11097_1</v>
      </c>
    </row>
    <row r="1012" spans="1:6" x14ac:dyDescent="0.25">
      <c r="A1012" s="31" t="s">
        <v>4085</v>
      </c>
      <c r="B1012" s="31">
        <v>11099</v>
      </c>
      <c r="C1012" s="31">
        <v>1</v>
      </c>
      <c r="D1012" s="31" t="str">
        <f t="shared" si="15"/>
        <v>11099_1</v>
      </c>
    </row>
    <row r="1013" spans="1:6" x14ac:dyDescent="0.25">
      <c r="A1013" s="31" t="s">
        <v>4085</v>
      </c>
      <c r="B1013" s="31">
        <v>11101</v>
      </c>
      <c r="C1013" s="31">
        <v>1</v>
      </c>
      <c r="D1013" s="31" t="str">
        <f t="shared" si="15"/>
        <v>11101_1</v>
      </c>
      <c r="E1013" s="31">
        <v>1140</v>
      </c>
      <c r="F1013" s="4">
        <v>0.39300000000000002</v>
      </c>
    </row>
    <row r="1014" spans="1:6" x14ac:dyDescent="0.25">
      <c r="A1014" s="31" t="s">
        <v>4088</v>
      </c>
      <c r="B1014" s="31">
        <v>11101</v>
      </c>
      <c r="C1014" s="31">
        <v>2</v>
      </c>
      <c r="D1014" s="31" t="str">
        <f t="shared" si="15"/>
        <v>11101_2</v>
      </c>
      <c r="E1014" s="31">
        <v>1399</v>
      </c>
      <c r="F1014" s="4">
        <v>0.55700000000000005</v>
      </c>
    </row>
    <row r="1015" spans="1:6" x14ac:dyDescent="0.25">
      <c r="A1015" s="31" t="s">
        <v>4085</v>
      </c>
      <c r="B1015" s="31">
        <v>11107</v>
      </c>
      <c r="C1015" s="31">
        <v>1</v>
      </c>
      <c r="D1015" s="31" t="str">
        <f t="shared" si="15"/>
        <v>11107_1</v>
      </c>
      <c r="E1015" s="31">
        <v>1618</v>
      </c>
      <c r="F1015" s="4">
        <v>0.876</v>
      </c>
    </row>
    <row r="1016" spans="1:6" x14ac:dyDescent="0.25">
      <c r="A1016" s="31" t="s">
        <v>4085</v>
      </c>
      <c r="B1016" s="31">
        <v>11108</v>
      </c>
      <c r="C1016" s="31">
        <v>1</v>
      </c>
      <c r="D1016" s="31" t="str">
        <f t="shared" si="15"/>
        <v>11108_1</v>
      </c>
      <c r="E1016" s="31">
        <v>1344</v>
      </c>
      <c r="F1016" s="4">
        <v>0.56299999999999994</v>
      </c>
    </row>
    <row r="1017" spans="1:6" x14ac:dyDescent="0.25">
      <c r="A1017" s="31" t="s">
        <v>4085</v>
      </c>
      <c r="B1017" s="31">
        <v>11109</v>
      </c>
      <c r="C1017" s="31">
        <v>1</v>
      </c>
      <c r="D1017" s="31" t="str">
        <f t="shared" si="15"/>
        <v>11109_1</v>
      </c>
    </row>
    <row r="1018" spans="1:6" x14ac:dyDescent="0.25">
      <c r="A1018" s="31" t="s">
        <v>4085</v>
      </c>
      <c r="B1018" s="31">
        <v>11112</v>
      </c>
      <c r="C1018" s="31">
        <v>1</v>
      </c>
      <c r="D1018" s="31" t="str">
        <f t="shared" si="15"/>
        <v>11112_1</v>
      </c>
      <c r="E1018" s="31">
        <v>980</v>
      </c>
      <c r="F1018" s="4">
        <v>0.43</v>
      </c>
    </row>
    <row r="1019" spans="1:6" x14ac:dyDescent="0.25">
      <c r="A1019" s="31" t="s">
        <v>4085</v>
      </c>
      <c r="B1019" s="31">
        <v>11113</v>
      </c>
      <c r="C1019" s="31">
        <v>1</v>
      </c>
      <c r="D1019" s="31" t="str">
        <f t="shared" si="15"/>
        <v>11113_1</v>
      </c>
    </row>
    <row r="1020" spans="1:6" x14ac:dyDescent="0.25">
      <c r="A1020" s="31" t="s">
        <v>4085</v>
      </c>
      <c r="B1020" s="31">
        <v>11114</v>
      </c>
      <c r="C1020" s="31">
        <v>1</v>
      </c>
      <c r="D1020" s="31" t="str">
        <f t="shared" si="15"/>
        <v>11114_1</v>
      </c>
      <c r="E1020" s="31">
        <v>1075</v>
      </c>
      <c r="F1020" s="4">
        <v>0.61699999999999999</v>
      </c>
    </row>
    <row r="1021" spans="1:6" x14ac:dyDescent="0.25">
      <c r="A1021" s="31" t="s">
        <v>4085</v>
      </c>
      <c r="B1021" s="31">
        <v>11115</v>
      </c>
      <c r="C1021" s="31">
        <v>1</v>
      </c>
      <c r="D1021" s="31" t="str">
        <f t="shared" si="15"/>
        <v>11115_1</v>
      </c>
      <c r="E1021" s="31">
        <v>1058</v>
      </c>
      <c r="F1021" s="4">
        <v>0.60199999999999998</v>
      </c>
    </row>
    <row r="1022" spans="1:6" x14ac:dyDescent="0.25">
      <c r="A1022" s="31" t="s">
        <v>4085</v>
      </c>
      <c r="B1022" s="31">
        <v>11116</v>
      </c>
      <c r="C1022" s="31">
        <v>1</v>
      </c>
      <c r="D1022" s="31" t="str">
        <f t="shared" si="15"/>
        <v>11116_1</v>
      </c>
    </row>
    <row r="1023" spans="1:6" x14ac:dyDescent="0.25">
      <c r="A1023" s="31" t="s">
        <v>4085</v>
      </c>
      <c r="B1023" s="31">
        <v>11117</v>
      </c>
      <c r="C1023" s="31">
        <v>1</v>
      </c>
      <c r="D1023" s="31" t="str">
        <f t="shared" si="15"/>
        <v>11117_1</v>
      </c>
      <c r="E1023" s="31">
        <v>18</v>
      </c>
      <c r="F1023" s="4">
        <v>0.05</v>
      </c>
    </row>
    <row r="1024" spans="1:6" x14ac:dyDescent="0.25">
      <c r="A1024" s="31" t="s">
        <v>4085</v>
      </c>
      <c r="B1024" s="31">
        <v>11119</v>
      </c>
      <c r="C1024" s="31">
        <v>1</v>
      </c>
      <c r="D1024" s="31" t="str">
        <f t="shared" si="15"/>
        <v>11119_1</v>
      </c>
      <c r="E1024" s="31">
        <v>42</v>
      </c>
      <c r="F1024" s="4">
        <v>0.20300000000000001</v>
      </c>
    </row>
    <row r="1025" spans="1:6" x14ac:dyDescent="0.25">
      <c r="A1025" s="31" t="s">
        <v>4085</v>
      </c>
      <c r="B1025" s="31">
        <v>11121</v>
      </c>
      <c r="C1025" s="31">
        <v>1</v>
      </c>
      <c r="D1025" s="31" t="str">
        <f t="shared" si="15"/>
        <v>11121_1</v>
      </c>
      <c r="E1025" s="31">
        <v>902</v>
      </c>
      <c r="F1025" s="4">
        <v>0.25600000000000001</v>
      </c>
    </row>
    <row r="1026" spans="1:6" x14ac:dyDescent="0.25">
      <c r="A1026" s="31" t="s">
        <v>4085</v>
      </c>
      <c r="B1026" s="31">
        <v>11123</v>
      </c>
      <c r="C1026" s="31">
        <v>1</v>
      </c>
      <c r="D1026" s="31" t="str">
        <f t="shared" si="15"/>
        <v>11123_1</v>
      </c>
      <c r="E1026" s="31">
        <v>102</v>
      </c>
      <c r="F1026" s="4">
        <v>0.217</v>
      </c>
    </row>
    <row r="1027" spans="1:6" x14ac:dyDescent="0.25">
      <c r="A1027" s="31" t="s">
        <v>4085</v>
      </c>
      <c r="B1027" s="31">
        <v>11127</v>
      </c>
      <c r="C1027" s="31">
        <v>1</v>
      </c>
      <c r="D1027" s="31" t="str">
        <f t="shared" ref="D1027:D1090" si="16">CONCATENATE(B1027,"_",C1027)</f>
        <v>11127_1</v>
      </c>
      <c r="E1027" s="31">
        <v>98</v>
      </c>
      <c r="F1027" s="4">
        <v>0.19600000000000001</v>
      </c>
    </row>
    <row r="1028" spans="1:6" x14ac:dyDescent="0.25">
      <c r="A1028" s="31" t="s">
        <v>4085</v>
      </c>
      <c r="B1028" s="31">
        <v>11129</v>
      </c>
      <c r="C1028" s="31">
        <v>1</v>
      </c>
      <c r="D1028" s="31" t="str">
        <f t="shared" si="16"/>
        <v>11129_1</v>
      </c>
      <c r="E1028" s="31">
        <v>198</v>
      </c>
      <c r="F1028" s="4">
        <v>0.251</v>
      </c>
    </row>
    <row r="1029" spans="1:6" x14ac:dyDescent="0.25">
      <c r="A1029" s="31" t="s">
        <v>4088</v>
      </c>
      <c r="B1029" s="31">
        <v>11129</v>
      </c>
      <c r="C1029" s="31">
        <v>2</v>
      </c>
      <c r="D1029" s="31" t="str">
        <f t="shared" si="16"/>
        <v>11129_2</v>
      </c>
      <c r="E1029" s="31">
        <v>80</v>
      </c>
      <c r="F1029" s="4">
        <v>0.29299999999999998</v>
      </c>
    </row>
    <row r="1030" spans="1:6" x14ac:dyDescent="0.25">
      <c r="A1030" s="31" t="s">
        <v>4085</v>
      </c>
      <c r="B1030" s="31">
        <v>11131</v>
      </c>
      <c r="C1030" s="31">
        <v>1</v>
      </c>
      <c r="D1030" s="31" t="str">
        <f t="shared" si="16"/>
        <v>11131_1</v>
      </c>
      <c r="E1030" s="31">
        <v>42</v>
      </c>
      <c r="F1030" s="4">
        <v>0.18</v>
      </c>
    </row>
    <row r="1031" spans="1:6" x14ac:dyDescent="0.25">
      <c r="A1031" s="31" t="s">
        <v>4088</v>
      </c>
      <c r="B1031" s="31">
        <v>11131</v>
      </c>
      <c r="C1031" s="31">
        <v>2</v>
      </c>
      <c r="D1031" s="31" t="str">
        <f t="shared" si="16"/>
        <v>11131_2</v>
      </c>
      <c r="E1031" s="31">
        <v>39</v>
      </c>
      <c r="F1031" s="4">
        <v>0.191</v>
      </c>
    </row>
    <row r="1032" spans="1:6" x14ac:dyDescent="0.25">
      <c r="A1032" s="31" t="s">
        <v>4085</v>
      </c>
      <c r="B1032" s="31">
        <v>11137</v>
      </c>
      <c r="C1032" s="31">
        <v>1</v>
      </c>
      <c r="D1032" s="31" t="str">
        <f t="shared" si="16"/>
        <v>11137_1</v>
      </c>
      <c r="E1032" s="31">
        <v>37</v>
      </c>
      <c r="F1032" s="4">
        <v>0.255</v>
      </c>
    </row>
    <row r="1033" spans="1:6" x14ac:dyDescent="0.25">
      <c r="A1033" s="31" t="s">
        <v>4085</v>
      </c>
      <c r="B1033" s="31">
        <v>11139</v>
      </c>
      <c r="C1033" s="31">
        <v>1</v>
      </c>
      <c r="D1033" s="31" t="str">
        <f t="shared" si="16"/>
        <v>11139_1</v>
      </c>
      <c r="E1033" s="31">
        <v>174</v>
      </c>
      <c r="F1033" s="4">
        <v>0.309</v>
      </c>
    </row>
    <row r="1034" spans="1:6" x14ac:dyDescent="0.25">
      <c r="A1034" s="31" t="s">
        <v>4085</v>
      </c>
      <c r="B1034" s="31">
        <v>11141</v>
      </c>
      <c r="C1034" s="31">
        <v>1</v>
      </c>
      <c r="D1034" s="31" t="str">
        <f t="shared" si="16"/>
        <v>11141_1</v>
      </c>
      <c r="E1034" s="31">
        <v>11</v>
      </c>
      <c r="F1034" s="4">
        <v>9.6000000000000002E-2</v>
      </c>
    </row>
    <row r="1035" spans="1:6" x14ac:dyDescent="0.25">
      <c r="A1035" s="31" t="s">
        <v>4088</v>
      </c>
      <c r="B1035" s="31">
        <v>11141</v>
      </c>
      <c r="C1035" s="31">
        <v>2</v>
      </c>
      <c r="D1035" s="31" t="str">
        <f t="shared" si="16"/>
        <v>11141_2</v>
      </c>
      <c r="E1035" s="31">
        <v>43</v>
      </c>
      <c r="F1035" s="4">
        <v>0.2</v>
      </c>
    </row>
    <row r="1036" spans="1:6" x14ac:dyDescent="0.25">
      <c r="A1036" s="31" t="s">
        <v>4085</v>
      </c>
      <c r="B1036" s="31">
        <v>11145</v>
      </c>
      <c r="C1036" s="31">
        <v>1</v>
      </c>
      <c r="D1036" s="31" t="str">
        <f t="shared" si="16"/>
        <v>11145_1</v>
      </c>
    </row>
    <row r="1037" spans="1:6" x14ac:dyDescent="0.25">
      <c r="A1037" s="31" t="s">
        <v>4088</v>
      </c>
      <c r="B1037" s="31">
        <v>11145</v>
      </c>
      <c r="C1037" s="31">
        <v>2</v>
      </c>
      <c r="D1037" s="31" t="str">
        <f t="shared" si="16"/>
        <v>11145_2</v>
      </c>
      <c r="E1037" s="31">
        <v>27</v>
      </c>
      <c r="F1037" s="4">
        <v>0.16900000000000001</v>
      </c>
    </row>
    <row r="1038" spans="1:6" x14ac:dyDescent="0.25">
      <c r="A1038" s="31" t="s">
        <v>4085</v>
      </c>
      <c r="B1038" s="31">
        <v>11146</v>
      </c>
      <c r="C1038" s="31">
        <v>1</v>
      </c>
      <c r="D1038" s="31" t="str">
        <f t="shared" si="16"/>
        <v>11146_1</v>
      </c>
      <c r="E1038" s="31">
        <v>30</v>
      </c>
      <c r="F1038" s="4">
        <v>0.183</v>
      </c>
    </row>
    <row r="1039" spans="1:6" x14ac:dyDescent="0.25">
      <c r="A1039" s="31" t="s">
        <v>4085</v>
      </c>
      <c r="B1039" s="31">
        <v>11147</v>
      </c>
      <c r="C1039" s="31">
        <v>1</v>
      </c>
      <c r="D1039" s="31" t="str">
        <f t="shared" si="16"/>
        <v>11147_1</v>
      </c>
      <c r="E1039" s="31">
        <v>1260</v>
      </c>
      <c r="F1039" s="4">
        <v>0.41699999999999998</v>
      </c>
    </row>
    <row r="1040" spans="1:6" x14ac:dyDescent="0.25">
      <c r="A1040" s="31" t="s">
        <v>4085</v>
      </c>
      <c r="B1040" s="31">
        <v>11149</v>
      </c>
      <c r="C1040" s="31">
        <v>1</v>
      </c>
      <c r="D1040" s="31" t="str">
        <f t="shared" si="16"/>
        <v>11149_1</v>
      </c>
      <c r="E1040" s="31">
        <v>8</v>
      </c>
      <c r="F1040" s="4">
        <v>6.2E-2</v>
      </c>
    </row>
    <row r="1041" spans="1:6" x14ac:dyDescent="0.25">
      <c r="A1041" s="31" t="s">
        <v>4085</v>
      </c>
      <c r="B1041" s="31">
        <v>11151</v>
      </c>
      <c r="C1041" s="31">
        <v>1</v>
      </c>
      <c r="D1041" s="31" t="str">
        <f t="shared" si="16"/>
        <v>11151_1</v>
      </c>
      <c r="E1041" s="31">
        <v>575</v>
      </c>
      <c r="F1041" s="4">
        <v>0.66200000000000003</v>
      </c>
    </row>
    <row r="1042" spans="1:6" x14ac:dyDescent="0.25">
      <c r="A1042" s="31" t="s">
        <v>4085</v>
      </c>
      <c r="B1042" s="31">
        <v>11152</v>
      </c>
      <c r="C1042" s="31">
        <v>1</v>
      </c>
      <c r="D1042" s="31" t="str">
        <f t="shared" si="16"/>
        <v>11152_1</v>
      </c>
    </row>
    <row r="1043" spans="1:6" x14ac:dyDescent="0.25">
      <c r="A1043" s="31" t="s">
        <v>4085</v>
      </c>
      <c r="B1043" s="31">
        <v>11153</v>
      </c>
      <c r="C1043" s="31">
        <v>1</v>
      </c>
      <c r="D1043" s="31" t="str">
        <f t="shared" si="16"/>
        <v>11153_1</v>
      </c>
      <c r="E1043" s="31">
        <v>61</v>
      </c>
      <c r="F1043" s="4">
        <v>0.33200000000000002</v>
      </c>
    </row>
    <row r="1044" spans="1:6" x14ac:dyDescent="0.25">
      <c r="A1044" s="31" t="s">
        <v>4085</v>
      </c>
      <c r="B1044" s="31">
        <v>11155</v>
      </c>
      <c r="C1044" s="31">
        <v>1</v>
      </c>
      <c r="D1044" s="31" t="str">
        <f t="shared" si="16"/>
        <v>11155_1</v>
      </c>
      <c r="E1044" s="31">
        <v>7</v>
      </c>
      <c r="F1044" s="4">
        <v>0.152</v>
      </c>
    </row>
    <row r="1045" spans="1:6" x14ac:dyDescent="0.25">
      <c r="A1045" s="31" t="s">
        <v>4085</v>
      </c>
      <c r="B1045" s="31">
        <v>11157</v>
      </c>
      <c r="C1045" s="31">
        <v>1</v>
      </c>
      <c r="D1045" s="31" t="str">
        <f t="shared" si="16"/>
        <v>11157_1</v>
      </c>
      <c r="E1045" s="31">
        <v>107</v>
      </c>
      <c r="F1045" s="4">
        <v>0.25</v>
      </c>
    </row>
    <row r="1046" spans="1:6" x14ac:dyDescent="0.25">
      <c r="A1046" s="31" t="s">
        <v>4085</v>
      </c>
      <c r="B1046" s="31">
        <v>11159</v>
      </c>
      <c r="C1046" s="31">
        <v>1</v>
      </c>
      <c r="D1046" s="31" t="str">
        <f t="shared" si="16"/>
        <v>11159_1</v>
      </c>
      <c r="E1046" s="31">
        <v>815</v>
      </c>
      <c r="F1046" s="4">
        <v>0.60199999999999998</v>
      </c>
    </row>
    <row r="1047" spans="1:6" x14ac:dyDescent="0.25">
      <c r="A1047" s="31" t="s">
        <v>4085</v>
      </c>
      <c r="B1047" s="31">
        <v>11161</v>
      </c>
      <c r="C1047" s="31">
        <v>1</v>
      </c>
      <c r="D1047" s="31" t="str">
        <f t="shared" si="16"/>
        <v>11161_1</v>
      </c>
      <c r="E1047" s="31">
        <v>2272</v>
      </c>
      <c r="F1047" s="4">
        <v>0.85499999999999998</v>
      </c>
    </row>
    <row r="1048" spans="1:6" x14ac:dyDescent="0.25">
      <c r="A1048" s="31" t="s">
        <v>4085</v>
      </c>
      <c r="B1048" s="31">
        <v>11162</v>
      </c>
      <c r="C1048" s="31">
        <v>1</v>
      </c>
      <c r="D1048" s="31" t="str">
        <f t="shared" si="16"/>
        <v>11162_1</v>
      </c>
      <c r="E1048" s="31">
        <v>1283</v>
      </c>
      <c r="F1048" s="4">
        <v>0.68</v>
      </c>
    </row>
    <row r="1049" spans="1:6" x14ac:dyDescent="0.25">
      <c r="A1049" s="31" t="s">
        <v>4085</v>
      </c>
      <c r="B1049" s="31">
        <v>11163</v>
      </c>
      <c r="C1049" s="31">
        <v>1</v>
      </c>
      <c r="D1049" s="31" t="str">
        <f t="shared" si="16"/>
        <v>11163_1</v>
      </c>
      <c r="E1049" s="31">
        <v>136</v>
      </c>
      <c r="F1049" s="4">
        <v>0.29899999999999999</v>
      </c>
    </row>
    <row r="1050" spans="1:6" x14ac:dyDescent="0.25">
      <c r="A1050" s="31" t="s">
        <v>4085</v>
      </c>
      <c r="B1050" s="31">
        <v>11164</v>
      </c>
      <c r="C1050" s="31">
        <v>1</v>
      </c>
      <c r="D1050" s="31" t="str">
        <f t="shared" si="16"/>
        <v>11164_1</v>
      </c>
      <c r="E1050" s="31">
        <v>100</v>
      </c>
      <c r="F1050" s="4">
        <v>0.35399999999999998</v>
      </c>
    </row>
    <row r="1051" spans="1:6" x14ac:dyDescent="0.25">
      <c r="A1051" s="31" t="s">
        <v>4085</v>
      </c>
      <c r="B1051" s="31">
        <v>11165</v>
      </c>
      <c r="C1051" s="31">
        <v>1</v>
      </c>
      <c r="D1051" s="31" t="str">
        <f t="shared" si="16"/>
        <v>11165_1</v>
      </c>
      <c r="E1051" s="31">
        <v>266</v>
      </c>
      <c r="F1051" s="4">
        <v>0.182</v>
      </c>
    </row>
    <row r="1052" spans="1:6" x14ac:dyDescent="0.25">
      <c r="A1052" s="31" t="s">
        <v>4085</v>
      </c>
      <c r="B1052" s="31">
        <v>11166</v>
      </c>
      <c r="C1052" s="31">
        <v>1</v>
      </c>
      <c r="D1052" s="31" t="str">
        <f t="shared" si="16"/>
        <v>11166_1</v>
      </c>
      <c r="E1052" s="31">
        <v>5</v>
      </c>
      <c r="F1052" s="4">
        <v>9.4E-2</v>
      </c>
    </row>
    <row r="1053" spans="1:6" x14ac:dyDescent="0.25">
      <c r="A1053" s="31" t="s">
        <v>4085</v>
      </c>
      <c r="B1053" s="31">
        <v>11167</v>
      </c>
      <c r="C1053" s="31">
        <v>1</v>
      </c>
      <c r="D1053" s="31" t="str">
        <f t="shared" si="16"/>
        <v>11167_1</v>
      </c>
      <c r="E1053" s="31">
        <v>90</v>
      </c>
      <c r="F1053" s="4">
        <v>0.28599999999999998</v>
      </c>
    </row>
    <row r="1054" spans="1:6" x14ac:dyDescent="0.25">
      <c r="A1054" s="31" t="s">
        <v>4085</v>
      </c>
      <c r="B1054" s="31">
        <v>11169</v>
      </c>
      <c r="C1054" s="31">
        <v>1</v>
      </c>
      <c r="D1054" s="31" t="str">
        <f t="shared" si="16"/>
        <v>11169_1</v>
      </c>
      <c r="E1054" s="31">
        <v>9</v>
      </c>
      <c r="F1054" s="4">
        <v>0.19600000000000001</v>
      </c>
    </row>
    <row r="1055" spans="1:6" x14ac:dyDescent="0.25">
      <c r="A1055" s="31" t="s">
        <v>4088</v>
      </c>
      <c r="B1055" s="31">
        <v>11169</v>
      </c>
      <c r="C1055" s="31">
        <v>2</v>
      </c>
      <c r="D1055" s="31" t="str">
        <f t="shared" si="16"/>
        <v>11169_2</v>
      </c>
      <c r="E1055" s="31">
        <v>270</v>
      </c>
      <c r="F1055" s="4">
        <v>0.42899999999999999</v>
      </c>
    </row>
    <row r="1056" spans="1:6" x14ac:dyDescent="0.25">
      <c r="A1056" s="31" t="s">
        <v>4085</v>
      </c>
      <c r="B1056" s="31">
        <v>11170</v>
      </c>
      <c r="C1056" s="31">
        <v>1</v>
      </c>
      <c r="D1056" s="31" t="str">
        <f t="shared" si="16"/>
        <v>11170_1</v>
      </c>
      <c r="E1056" s="31">
        <v>200</v>
      </c>
      <c r="F1056" s="4">
        <v>0.19400000000000001</v>
      </c>
    </row>
    <row r="1057" spans="1:6" x14ac:dyDescent="0.25">
      <c r="A1057" s="31" t="s">
        <v>4085</v>
      </c>
      <c r="B1057" s="31">
        <v>11171</v>
      </c>
      <c r="C1057" s="31">
        <v>1</v>
      </c>
      <c r="D1057" s="31" t="str">
        <f t="shared" si="16"/>
        <v>11171_1</v>
      </c>
      <c r="E1057" s="31">
        <v>67</v>
      </c>
      <c r="F1057" s="4">
        <v>0.44600000000000001</v>
      </c>
    </row>
    <row r="1058" spans="1:6" x14ac:dyDescent="0.25">
      <c r="A1058" s="31" t="s">
        <v>4085</v>
      </c>
      <c r="B1058" s="31">
        <v>11172</v>
      </c>
      <c r="C1058" s="31">
        <v>1</v>
      </c>
      <c r="D1058" s="31" t="str">
        <f t="shared" si="16"/>
        <v>11172_1</v>
      </c>
      <c r="E1058" s="31">
        <v>30</v>
      </c>
      <c r="F1058" s="4">
        <v>0.11899999999999999</v>
      </c>
    </row>
    <row r="1059" spans="1:6" x14ac:dyDescent="0.25">
      <c r="A1059" s="31" t="s">
        <v>4085</v>
      </c>
      <c r="B1059" s="31">
        <v>11173</v>
      </c>
      <c r="C1059" s="31">
        <v>1</v>
      </c>
      <c r="D1059" s="31" t="str">
        <f t="shared" si="16"/>
        <v>11173_1</v>
      </c>
      <c r="E1059" s="31">
        <v>164</v>
      </c>
      <c r="F1059" s="4">
        <v>0.20499999999999999</v>
      </c>
    </row>
    <row r="1060" spans="1:6" x14ac:dyDescent="0.25">
      <c r="A1060" s="31" t="s">
        <v>4085</v>
      </c>
      <c r="B1060" s="31">
        <v>11175</v>
      </c>
      <c r="C1060" s="31">
        <v>1</v>
      </c>
      <c r="D1060" s="31" t="str">
        <f t="shared" si="16"/>
        <v>11175_1</v>
      </c>
      <c r="E1060" s="31">
        <v>43</v>
      </c>
      <c r="F1060" s="4">
        <v>0.182</v>
      </c>
    </row>
    <row r="1061" spans="1:6" x14ac:dyDescent="0.25">
      <c r="A1061" s="31" t="s">
        <v>4088</v>
      </c>
      <c r="B1061" s="31">
        <v>11175</v>
      </c>
      <c r="C1061" s="31">
        <v>2</v>
      </c>
      <c r="D1061" s="31" t="str">
        <f t="shared" si="16"/>
        <v>11175_2</v>
      </c>
      <c r="E1061" s="31">
        <v>261</v>
      </c>
      <c r="F1061" s="4">
        <v>0.23899999999999999</v>
      </c>
    </row>
    <row r="1062" spans="1:6" x14ac:dyDescent="0.25">
      <c r="A1062" s="31" t="s">
        <v>4085</v>
      </c>
      <c r="B1062" s="31">
        <v>11179</v>
      </c>
      <c r="C1062" s="31">
        <v>1</v>
      </c>
      <c r="D1062" s="31" t="str">
        <f t="shared" si="16"/>
        <v>11179_1</v>
      </c>
      <c r="E1062" s="31">
        <v>299</v>
      </c>
      <c r="F1062" s="4">
        <v>0.245</v>
      </c>
    </row>
    <row r="1063" spans="1:6" x14ac:dyDescent="0.25">
      <c r="A1063" s="31" t="s">
        <v>4085</v>
      </c>
      <c r="B1063" s="31">
        <v>11181</v>
      </c>
      <c r="C1063" s="31">
        <v>1</v>
      </c>
      <c r="D1063" s="31" t="str">
        <f t="shared" si="16"/>
        <v>11181_1</v>
      </c>
      <c r="E1063" s="31">
        <v>43</v>
      </c>
      <c r="F1063" s="4">
        <v>0.31900000000000001</v>
      </c>
    </row>
    <row r="1064" spans="1:6" x14ac:dyDescent="0.25">
      <c r="A1064" s="31" t="s">
        <v>4085</v>
      </c>
      <c r="B1064" s="31">
        <v>11185</v>
      </c>
      <c r="C1064" s="31">
        <v>1</v>
      </c>
      <c r="D1064" s="31" t="str">
        <f t="shared" si="16"/>
        <v>11185_1</v>
      </c>
      <c r="E1064" s="31">
        <v>67</v>
      </c>
      <c r="F1064" s="4">
        <v>0.23300000000000001</v>
      </c>
    </row>
    <row r="1065" spans="1:6" x14ac:dyDescent="0.25">
      <c r="A1065" s="31" t="s">
        <v>4085</v>
      </c>
      <c r="B1065" s="31">
        <v>11187</v>
      </c>
      <c r="C1065" s="31">
        <v>1</v>
      </c>
      <c r="D1065" s="31" t="str">
        <f t="shared" si="16"/>
        <v>11187_1</v>
      </c>
      <c r="E1065" s="31">
        <v>57</v>
      </c>
      <c r="F1065" s="4">
        <v>0.28999999999999998</v>
      </c>
    </row>
    <row r="1066" spans="1:6" x14ac:dyDescent="0.25">
      <c r="A1066" s="31" t="s">
        <v>4088</v>
      </c>
      <c r="B1066" s="31">
        <v>11187</v>
      </c>
      <c r="C1066" s="31">
        <v>2</v>
      </c>
      <c r="D1066" s="31" t="str">
        <f t="shared" si="16"/>
        <v>11187_2</v>
      </c>
      <c r="E1066" s="31">
        <v>74</v>
      </c>
      <c r="F1066" s="4">
        <v>0.29599999999999999</v>
      </c>
    </row>
    <row r="1067" spans="1:6" x14ac:dyDescent="0.25">
      <c r="A1067" s="31" t="s">
        <v>4078</v>
      </c>
      <c r="B1067" s="31">
        <v>11187</v>
      </c>
      <c r="C1067" s="31">
        <v>3</v>
      </c>
      <c r="D1067" s="31" t="str">
        <f t="shared" si="16"/>
        <v>11187_3</v>
      </c>
      <c r="E1067" s="31">
        <v>1772</v>
      </c>
      <c r="F1067" s="4">
        <v>0.40500000000000003</v>
      </c>
    </row>
    <row r="1068" spans="1:6" x14ac:dyDescent="0.25">
      <c r="A1068" s="31" t="s">
        <v>4085</v>
      </c>
      <c r="B1068" s="31">
        <v>11188</v>
      </c>
      <c r="C1068" s="31">
        <v>1</v>
      </c>
      <c r="D1068" s="31" t="str">
        <f t="shared" si="16"/>
        <v>11188_1</v>
      </c>
      <c r="E1068" s="31">
        <v>1925</v>
      </c>
      <c r="F1068" s="4">
        <v>0.36799999999999999</v>
      </c>
    </row>
    <row r="1069" spans="1:6" x14ac:dyDescent="0.25">
      <c r="A1069" s="31" t="s">
        <v>4085</v>
      </c>
      <c r="B1069" s="31">
        <v>11191</v>
      </c>
      <c r="C1069" s="31">
        <v>1</v>
      </c>
      <c r="D1069" s="31" t="str">
        <f t="shared" si="16"/>
        <v>11191_1</v>
      </c>
      <c r="E1069" s="31">
        <v>1968</v>
      </c>
      <c r="F1069" s="4">
        <v>0.45900000000000002</v>
      </c>
    </row>
    <row r="1070" spans="1:6" x14ac:dyDescent="0.25">
      <c r="A1070" s="31" t="s">
        <v>4088</v>
      </c>
      <c r="B1070" s="31">
        <v>11191</v>
      </c>
      <c r="C1070" s="31">
        <v>2</v>
      </c>
      <c r="D1070" s="31" t="str">
        <f t="shared" si="16"/>
        <v>11191_2</v>
      </c>
      <c r="E1070" s="31">
        <v>23</v>
      </c>
      <c r="F1070" s="4">
        <v>0.123</v>
      </c>
    </row>
    <row r="1071" spans="1:6" x14ac:dyDescent="0.25">
      <c r="A1071" s="31" t="s">
        <v>4085</v>
      </c>
      <c r="B1071" s="31">
        <v>11193</v>
      </c>
      <c r="C1071" s="31">
        <v>1</v>
      </c>
      <c r="D1071" s="31" t="str">
        <f t="shared" si="16"/>
        <v>11193_1</v>
      </c>
      <c r="E1071" s="31">
        <v>610</v>
      </c>
      <c r="F1071" s="4">
        <v>0.17299999999999999</v>
      </c>
    </row>
    <row r="1072" spans="1:6" x14ac:dyDescent="0.25">
      <c r="A1072" s="31" t="s">
        <v>4085</v>
      </c>
      <c r="B1072" s="31">
        <v>11195</v>
      </c>
      <c r="C1072" s="31">
        <v>1</v>
      </c>
      <c r="D1072" s="31" t="str">
        <f t="shared" si="16"/>
        <v>11195_1</v>
      </c>
      <c r="E1072" s="31">
        <v>42</v>
      </c>
      <c r="F1072" s="4">
        <v>0.14499999999999999</v>
      </c>
    </row>
    <row r="1073" spans="1:6" x14ac:dyDescent="0.25">
      <c r="A1073" s="31" t="s">
        <v>4085</v>
      </c>
      <c r="B1073" s="31">
        <v>11196</v>
      </c>
      <c r="C1073" s="31">
        <v>1</v>
      </c>
      <c r="D1073" s="31" t="str">
        <f t="shared" si="16"/>
        <v>11196_1</v>
      </c>
      <c r="E1073" s="31">
        <v>37</v>
      </c>
      <c r="F1073" s="4">
        <v>0.38400000000000001</v>
      </c>
    </row>
    <row r="1074" spans="1:6" x14ac:dyDescent="0.25">
      <c r="A1074" s="31" t="s">
        <v>4085</v>
      </c>
      <c r="B1074" s="31">
        <v>11197</v>
      </c>
      <c r="C1074" s="31">
        <v>1</v>
      </c>
      <c r="D1074" s="31" t="str">
        <f t="shared" si="16"/>
        <v>11197_1</v>
      </c>
      <c r="E1074" s="31">
        <v>58</v>
      </c>
      <c r="F1074" s="4">
        <v>0.32500000000000001</v>
      </c>
    </row>
    <row r="1075" spans="1:6" x14ac:dyDescent="0.25">
      <c r="A1075" s="31" t="s">
        <v>4085</v>
      </c>
      <c r="B1075" s="31">
        <v>11198</v>
      </c>
      <c r="C1075" s="31">
        <v>1</v>
      </c>
      <c r="D1075" s="31" t="str">
        <f t="shared" si="16"/>
        <v>11198_1</v>
      </c>
      <c r="E1075" s="31">
        <v>1150</v>
      </c>
      <c r="F1075" s="4">
        <v>0.28999999999999998</v>
      </c>
    </row>
    <row r="1076" spans="1:6" x14ac:dyDescent="0.25">
      <c r="A1076" s="31" t="s">
        <v>4085</v>
      </c>
      <c r="B1076" s="31">
        <v>11201</v>
      </c>
      <c r="C1076" s="31">
        <v>1</v>
      </c>
      <c r="D1076" s="31" t="str">
        <f t="shared" si="16"/>
        <v>11201_1</v>
      </c>
      <c r="E1076" s="31">
        <v>34</v>
      </c>
      <c r="F1076" s="4">
        <v>0.16400000000000001</v>
      </c>
    </row>
    <row r="1077" spans="1:6" x14ac:dyDescent="0.25">
      <c r="A1077" s="31" t="s">
        <v>4088</v>
      </c>
      <c r="B1077" s="31">
        <v>11201</v>
      </c>
      <c r="C1077" s="31">
        <v>2</v>
      </c>
      <c r="D1077" s="31" t="str">
        <f t="shared" si="16"/>
        <v>11201_2</v>
      </c>
      <c r="E1077" s="31">
        <v>4</v>
      </c>
      <c r="F1077" s="4">
        <v>3.2000000000000001E-2</v>
      </c>
    </row>
    <row r="1078" spans="1:6" x14ac:dyDescent="0.25">
      <c r="A1078" s="31" t="s">
        <v>4085</v>
      </c>
      <c r="B1078" s="31">
        <v>11204</v>
      </c>
      <c r="C1078" s="31">
        <v>1</v>
      </c>
      <c r="D1078" s="31" t="str">
        <f t="shared" si="16"/>
        <v>11204_1</v>
      </c>
      <c r="E1078" s="31">
        <v>34</v>
      </c>
      <c r="F1078" s="4">
        <v>0.16</v>
      </c>
    </row>
    <row r="1079" spans="1:6" x14ac:dyDescent="0.25">
      <c r="A1079" s="31" t="s">
        <v>4085</v>
      </c>
      <c r="B1079" s="31">
        <v>11207</v>
      </c>
      <c r="C1079" s="31">
        <v>1</v>
      </c>
      <c r="D1079" s="31" t="str">
        <f t="shared" si="16"/>
        <v>11207_1</v>
      </c>
    </row>
    <row r="1080" spans="1:6" x14ac:dyDescent="0.25">
      <c r="A1080" s="31" t="s">
        <v>4085</v>
      </c>
      <c r="B1080" s="31">
        <v>11209</v>
      </c>
      <c r="C1080" s="31">
        <v>1</v>
      </c>
      <c r="D1080" s="31" t="str">
        <f t="shared" si="16"/>
        <v>11209_1</v>
      </c>
      <c r="E1080" s="31">
        <v>56</v>
      </c>
      <c r="F1080" s="4">
        <v>0.224</v>
      </c>
    </row>
    <row r="1081" spans="1:6" x14ac:dyDescent="0.25">
      <c r="A1081" s="31" t="s">
        <v>4088</v>
      </c>
      <c r="B1081" s="31">
        <v>11209</v>
      </c>
      <c r="C1081" s="31">
        <v>2</v>
      </c>
      <c r="D1081" s="31" t="str">
        <f t="shared" si="16"/>
        <v>11209_2</v>
      </c>
      <c r="E1081" s="31">
        <v>908</v>
      </c>
      <c r="F1081" s="4">
        <v>0.437</v>
      </c>
    </row>
    <row r="1082" spans="1:6" x14ac:dyDescent="0.25">
      <c r="A1082" s="31" t="s">
        <v>4085</v>
      </c>
      <c r="B1082" s="31">
        <v>11213</v>
      </c>
      <c r="C1082" s="31">
        <v>1</v>
      </c>
      <c r="D1082" s="31" t="str">
        <f t="shared" si="16"/>
        <v>11213_1</v>
      </c>
      <c r="E1082" s="31">
        <v>84</v>
      </c>
      <c r="F1082" s="4">
        <v>0.27300000000000002</v>
      </c>
    </row>
    <row r="1083" spans="1:6" x14ac:dyDescent="0.25">
      <c r="A1083" s="31" t="s">
        <v>4085</v>
      </c>
      <c r="B1083" s="31">
        <v>11219</v>
      </c>
      <c r="C1083" s="31">
        <v>1</v>
      </c>
      <c r="D1083" s="31" t="str">
        <f t="shared" si="16"/>
        <v>11219_1</v>
      </c>
      <c r="E1083" s="31">
        <v>128</v>
      </c>
      <c r="F1083" s="4">
        <v>0.28199999999999997</v>
      </c>
    </row>
    <row r="1084" spans="1:6" x14ac:dyDescent="0.25">
      <c r="A1084" s="31" t="s">
        <v>4085</v>
      </c>
      <c r="B1084" s="31">
        <v>11221</v>
      </c>
      <c r="C1084" s="31">
        <v>1</v>
      </c>
      <c r="D1084" s="31" t="str">
        <f t="shared" si="16"/>
        <v>11221_1</v>
      </c>
      <c r="E1084" s="31">
        <v>233</v>
      </c>
      <c r="F1084" s="4">
        <v>0.184</v>
      </c>
    </row>
    <row r="1085" spans="1:6" x14ac:dyDescent="0.25">
      <c r="A1085" s="31" t="s">
        <v>4085</v>
      </c>
      <c r="B1085" s="31">
        <v>11223</v>
      </c>
      <c r="C1085" s="31">
        <v>1</v>
      </c>
      <c r="D1085" s="31" t="str">
        <f t="shared" si="16"/>
        <v>11223_1</v>
      </c>
    </row>
    <row r="1086" spans="1:6" x14ac:dyDescent="0.25">
      <c r="A1086" s="31" t="s">
        <v>4085</v>
      </c>
      <c r="B1086" s="31">
        <v>11225</v>
      </c>
      <c r="C1086" s="31">
        <v>1</v>
      </c>
      <c r="D1086" s="31" t="str">
        <f t="shared" si="16"/>
        <v>11225_1</v>
      </c>
      <c r="E1086" s="31">
        <v>2997</v>
      </c>
      <c r="F1086" s="4">
        <v>0.95499999999999996</v>
      </c>
    </row>
    <row r="1087" spans="1:6" x14ac:dyDescent="0.25">
      <c r="A1087" s="31" t="s">
        <v>4085</v>
      </c>
      <c r="B1087" s="31">
        <v>11227</v>
      </c>
      <c r="C1087" s="31">
        <v>1</v>
      </c>
      <c r="D1087" s="31" t="str">
        <f t="shared" si="16"/>
        <v>11227_1</v>
      </c>
      <c r="E1087" s="31">
        <v>190</v>
      </c>
      <c r="F1087" s="4">
        <v>0.28199999999999997</v>
      </c>
    </row>
    <row r="1088" spans="1:6" x14ac:dyDescent="0.25">
      <c r="A1088" s="31" t="s">
        <v>4088</v>
      </c>
      <c r="B1088" s="31">
        <v>11227</v>
      </c>
      <c r="C1088" s="31">
        <v>2</v>
      </c>
      <c r="D1088" s="31" t="str">
        <f t="shared" si="16"/>
        <v>11227_2</v>
      </c>
      <c r="E1088" s="31">
        <v>144</v>
      </c>
      <c r="F1088" s="4">
        <v>0.16600000000000001</v>
      </c>
    </row>
    <row r="1089" spans="1:6" x14ac:dyDescent="0.25">
      <c r="A1089" s="31" t="s">
        <v>4085</v>
      </c>
      <c r="B1089" s="31">
        <v>11229</v>
      </c>
      <c r="C1089" s="31">
        <v>1</v>
      </c>
      <c r="D1089" s="31" t="str">
        <f t="shared" si="16"/>
        <v>11229_1</v>
      </c>
      <c r="E1089" s="31">
        <v>1216</v>
      </c>
      <c r="F1089" s="4">
        <v>0.30399999999999999</v>
      </c>
    </row>
    <row r="1090" spans="1:6" x14ac:dyDescent="0.25">
      <c r="A1090" s="31" t="s">
        <v>4085</v>
      </c>
      <c r="B1090" s="31">
        <v>11231</v>
      </c>
      <c r="C1090" s="31">
        <v>1</v>
      </c>
      <c r="D1090" s="31" t="str">
        <f t="shared" si="16"/>
        <v>11231_1</v>
      </c>
      <c r="E1090" s="31">
        <v>86</v>
      </c>
      <c r="F1090" s="4">
        <v>0.23799999999999999</v>
      </c>
    </row>
    <row r="1091" spans="1:6" x14ac:dyDescent="0.25">
      <c r="A1091" s="31" t="s">
        <v>4085</v>
      </c>
      <c r="B1091" s="31">
        <v>11232</v>
      </c>
      <c r="C1091" s="31">
        <v>1</v>
      </c>
      <c r="D1091" s="31" t="str">
        <f t="shared" ref="D1091:D1154" si="17">CONCATENATE(B1091,"_",C1091)</f>
        <v>11232_1</v>
      </c>
    </row>
    <row r="1092" spans="1:6" x14ac:dyDescent="0.25">
      <c r="A1092" s="31" t="s">
        <v>4085</v>
      </c>
      <c r="B1092" s="31">
        <v>11233</v>
      </c>
      <c r="C1092" s="31">
        <v>1</v>
      </c>
      <c r="D1092" s="31" t="str">
        <f t="shared" si="17"/>
        <v>11233_1</v>
      </c>
      <c r="E1092" s="31">
        <v>39</v>
      </c>
      <c r="F1092" s="4">
        <v>0.153</v>
      </c>
    </row>
    <row r="1093" spans="1:6" x14ac:dyDescent="0.25">
      <c r="A1093" s="31" t="s">
        <v>4088</v>
      </c>
      <c r="B1093" s="31">
        <v>11233</v>
      </c>
      <c r="C1093" s="31">
        <v>2</v>
      </c>
      <c r="D1093" s="31" t="str">
        <f t="shared" si="17"/>
        <v>11233_2</v>
      </c>
      <c r="E1093" s="31">
        <v>170</v>
      </c>
      <c r="F1093" s="4">
        <v>0.29099999999999998</v>
      </c>
    </row>
    <row r="1094" spans="1:6" x14ac:dyDescent="0.25">
      <c r="A1094" s="31" t="s">
        <v>4085</v>
      </c>
      <c r="B1094" s="31">
        <v>11236</v>
      </c>
      <c r="C1094" s="31">
        <v>1</v>
      </c>
      <c r="D1094" s="31" t="str">
        <f t="shared" si="17"/>
        <v>11236_1</v>
      </c>
      <c r="E1094" s="31">
        <v>684</v>
      </c>
      <c r="F1094" s="4">
        <v>0.36199999999999999</v>
      </c>
    </row>
    <row r="1095" spans="1:6" x14ac:dyDescent="0.25">
      <c r="A1095" s="31" t="s">
        <v>4085</v>
      </c>
      <c r="B1095" s="31">
        <v>11237</v>
      </c>
      <c r="C1095" s="31">
        <v>1</v>
      </c>
      <c r="D1095" s="31" t="str">
        <f t="shared" si="17"/>
        <v>11237_1</v>
      </c>
      <c r="E1095" s="31">
        <v>301</v>
      </c>
      <c r="F1095" s="4">
        <v>0.186</v>
      </c>
    </row>
    <row r="1096" spans="1:6" x14ac:dyDescent="0.25">
      <c r="A1096" s="31" t="s">
        <v>4085</v>
      </c>
      <c r="B1096" s="31">
        <v>11238</v>
      </c>
      <c r="C1096" s="31">
        <v>1</v>
      </c>
      <c r="D1096" s="31" t="str">
        <f t="shared" si="17"/>
        <v>11238_1</v>
      </c>
      <c r="E1096" s="31">
        <v>345</v>
      </c>
      <c r="F1096" s="4">
        <v>0.182</v>
      </c>
    </row>
    <row r="1097" spans="1:6" x14ac:dyDescent="0.25">
      <c r="A1097" s="31" t="s">
        <v>4085</v>
      </c>
      <c r="B1097" s="31">
        <v>11239</v>
      </c>
      <c r="C1097" s="31">
        <v>1</v>
      </c>
      <c r="D1097" s="31" t="str">
        <f t="shared" si="17"/>
        <v>11239_1</v>
      </c>
      <c r="E1097" s="31">
        <v>118</v>
      </c>
      <c r="F1097" s="4">
        <v>0.51100000000000001</v>
      </c>
    </row>
    <row r="1098" spans="1:6" x14ac:dyDescent="0.25">
      <c r="A1098" s="31" t="s">
        <v>4085</v>
      </c>
      <c r="B1098" s="31">
        <v>11241</v>
      </c>
      <c r="C1098" s="31">
        <v>1</v>
      </c>
      <c r="D1098" s="31" t="str">
        <f t="shared" si="17"/>
        <v>11241_1</v>
      </c>
      <c r="E1098" s="31">
        <v>3090</v>
      </c>
      <c r="F1098" s="4">
        <v>0.53700000000000003</v>
      </c>
    </row>
    <row r="1099" spans="1:6" x14ac:dyDescent="0.25">
      <c r="A1099" s="31" t="s">
        <v>4085</v>
      </c>
      <c r="B1099" s="31">
        <v>11243</v>
      </c>
      <c r="C1099" s="31">
        <v>1</v>
      </c>
      <c r="D1099" s="31" t="str">
        <f t="shared" si="17"/>
        <v>11243_1</v>
      </c>
      <c r="E1099" s="31">
        <v>241</v>
      </c>
      <c r="F1099" s="4">
        <v>0.25600000000000001</v>
      </c>
    </row>
    <row r="1100" spans="1:6" x14ac:dyDescent="0.25">
      <c r="A1100" s="31" t="s">
        <v>4088</v>
      </c>
      <c r="B1100" s="31">
        <v>11243</v>
      </c>
      <c r="C1100" s="31">
        <v>2</v>
      </c>
      <c r="D1100" s="31" t="str">
        <f t="shared" si="17"/>
        <v>11243_2</v>
      </c>
      <c r="E1100" s="31">
        <v>153</v>
      </c>
      <c r="F1100" s="4">
        <v>0.38</v>
      </c>
    </row>
    <row r="1101" spans="1:6" x14ac:dyDescent="0.25">
      <c r="A1101" s="31" t="s">
        <v>4085</v>
      </c>
      <c r="B1101" s="31">
        <v>11245</v>
      </c>
      <c r="C1101" s="31">
        <v>1</v>
      </c>
      <c r="D1101" s="31" t="str">
        <f t="shared" si="17"/>
        <v>11245_1</v>
      </c>
      <c r="E1101" s="31">
        <v>93</v>
      </c>
      <c r="F1101" s="4">
        <v>0.215</v>
      </c>
    </row>
    <row r="1102" spans="1:6" x14ac:dyDescent="0.25">
      <c r="A1102" s="31" t="s">
        <v>4088</v>
      </c>
      <c r="B1102" s="31">
        <v>11245</v>
      </c>
      <c r="C1102" s="31">
        <v>2</v>
      </c>
      <c r="D1102" s="31" t="str">
        <f t="shared" si="17"/>
        <v>11245_2</v>
      </c>
      <c r="E1102" s="31">
        <v>166</v>
      </c>
      <c r="F1102" s="4">
        <v>0.40300000000000002</v>
      </c>
    </row>
    <row r="1103" spans="1:6" x14ac:dyDescent="0.25">
      <c r="A1103" s="31" t="s">
        <v>4085</v>
      </c>
      <c r="B1103" s="31">
        <v>11246</v>
      </c>
      <c r="C1103" s="31">
        <v>1</v>
      </c>
      <c r="D1103" s="31" t="str">
        <f t="shared" si="17"/>
        <v>11246_1</v>
      </c>
      <c r="E1103" s="31">
        <v>73</v>
      </c>
      <c r="F1103" s="4">
        <v>0.379</v>
      </c>
    </row>
    <row r="1104" spans="1:6" x14ac:dyDescent="0.25">
      <c r="A1104" s="31" t="s">
        <v>4085</v>
      </c>
      <c r="B1104" s="31">
        <v>11247</v>
      </c>
      <c r="C1104" s="31">
        <v>1</v>
      </c>
      <c r="D1104" s="31" t="str">
        <f t="shared" si="17"/>
        <v>11247_1</v>
      </c>
      <c r="E1104" s="31">
        <v>1104</v>
      </c>
      <c r="F1104" s="4">
        <v>0.40899999999999997</v>
      </c>
    </row>
    <row r="1105" spans="1:6" x14ac:dyDescent="0.25">
      <c r="A1105" s="31" t="s">
        <v>4088</v>
      </c>
      <c r="B1105" s="31">
        <v>11247</v>
      </c>
      <c r="C1105" s="31">
        <v>2</v>
      </c>
      <c r="D1105" s="31" t="str">
        <f t="shared" si="17"/>
        <v>11247_2</v>
      </c>
      <c r="E1105" s="31">
        <v>223</v>
      </c>
      <c r="F1105" s="4">
        <v>0.46100000000000002</v>
      </c>
    </row>
    <row r="1106" spans="1:6" x14ac:dyDescent="0.25">
      <c r="A1106" s="31" t="s">
        <v>4078</v>
      </c>
      <c r="B1106" s="31">
        <v>11247</v>
      </c>
      <c r="C1106" s="31">
        <v>3</v>
      </c>
      <c r="D1106" s="31" t="str">
        <f t="shared" si="17"/>
        <v>11247_3</v>
      </c>
      <c r="E1106" s="31">
        <v>141</v>
      </c>
      <c r="F1106" s="4">
        <v>0.55500000000000005</v>
      </c>
    </row>
    <row r="1107" spans="1:6" x14ac:dyDescent="0.25">
      <c r="A1107" s="31" t="s">
        <v>4079</v>
      </c>
      <c r="B1107" s="31">
        <v>11247</v>
      </c>
      <c r="C1107" s="31">
        <v>4</v>
      </c>
      <c r="D1107" s="31" t="str">
        <f t="shared" si="17"/>
        <v>11247_4</v>
      </c>
      <c r="E1107" s="31">
        <v>89</v>
      </c>
      <c r="F1107" s="4">
        <v>0.67200000000000004</v>
      </c>
    </row>
    <row r="1108" spans="1:6" x14ac:dyDescent="0.25">
      <c r="A1108" s="31" t="s">
        <v>4085</v>
      </c>
      <c r="B1108" s="31">
        <v>11253</v>
      </c>
      <c r="C1108" s="31">
        <v>1</v>
      </c>
      <c r="D1108" s="31" t="str">
        <f t="shared" si="17"/>
        <v>11253_1</v>
      </c>
      <c r="E1108" s="31">
        <v>279</v>
      </c>
      <c r="F1108" s="4">
        <v>0.28999999999999998</v>
      </c>
    </row>
    <row r="1109" spans="1:6" x14ac:dyDescent="0.25">
      <c r="A1109" s="31" t="s">
        <v>4085</v>
      </c>
      <c r="B1109" s="31">
        <v>11255</v>
      </c>
      <c r="C1109" s="31">
        <v>1</v>
      </c>
      <c r="D1109" s="31" t="str">
        <f t="shared" si="17"/>
        <v>11255_1</v>
      </c>
      <c r="E1109" s="31">
        <v>62</v>
      </c>
      <c r="F1109" s="4">
        <v>9.4E-2</v>
      </c>
    </row>
    <row r="1110" spans="1:6" x14ac:dyDescent="0.25">
      <c r="A1110" s="31" t="s">
        <v>4088</v>
      </c>
      <c r="B1110" s="31">
        <v>11255</v>
      </c>
      <c r="C1110" s="31">
        <v>2</v>
      </c>
      <c r="D1110" s="31" t="str">
        <f t="shared" si="17"/>
        <v>11255_2</v>
      </c>
      <c r="E1110" s="31">
        <v>37</v>
      </c>
      <c r="F1110" s="4">
        <v>9.8000000000000004E-2</v>
      </c>
    </row>
    <row r="1111" spans="1:6" x14ac:dyDescent="0.25">
      <c r="A1111" s="31" t="s">
        <v>4085</v>
      </c>
      <c r="B1111" s="31">
        <v>11256</v>
      </c>
      <c r="C1111" s="31">
        <v>1</v>
      </c>
      <c r="D1111" s="31" t="str">
        <f t="shared" si="17"/>
        <v>11256_1</v>
      </c>
      <c r="E1111" s="31">
        <v>71</v>
      </c>
      <c r="F1111" s="4">
        <v>0.14799999999999999</v>
      </c>
    </row>
    <row r="1112" spans="1:6" x14ac:dyDescent="0.25">
      <c r="A1112" s="31" t="s">
        <v>4085</v>
      </c>
      <c r="B1112" s="31">
        <v>11261</v>
      </c>
      <c r="C1112" s="31">
        <v>1</v>
      </c>
      <c r="D1112" s="31" t="str">
        <f t="shared" si="17"/>
        <v>11261_1</v>
      </c>
      <c r="E1112" s="31">
        <v>1146</v>
      </c>
      <c r="F1112" s="4">
        <v>0.26</v>
      </c>
    </row>
    <row r="1113" spans="1:6" x14ac:dyDescent="0.25">
      <c r="A1113" s="31" t="s">
        <v>4085</v>
      </c>
      <c r="B1113" s="31">
        <v>11262</v>
      </c>
      <c r="C1113" s="31">
        <v>1</v>
      </c>
      <c r="D1113" s="31" t="str">
        <f t="shared" si="17"/>
        <v>11262_1</v>
      </c>
      <c r="E1113" s="31">
        <v>206</v>
      </c>
      <c r="F1113" s="4">
        <v>0.28699999999999998</v>
      </c>
    </row>
    <row r="1114" spans="1:6" x14ac:dyDescent="0.25">
      <c r="A1114" s="31" t="s">
        <v>4085</v>
      </c>
      <c r="B1114" s="31">
        <v>11263</v>
      </c>
      <c r="C1114" s="31">
        <v>1</v>
      </c>
      <c r="D1114" s="31" t="str">
        <f t="shared" si="17"/>
        <v>11263_1</v>
      </c>
      <c r="E1114" s="31">
        <v>1604</v>
      </c>
      <c r="F1114" s="4">
        <v>0.54900000000000004</v>
      </c>
    </row>
    <row r="1115" spans="1:6" x14ac:dyDescent="0.25">
      <c r="A1115" s="31" t="s">
        <v>4085</v>
      </c>
      <c r="B1115" s="31">
        <v>11265</v>
      </c>
      <c r="C1115" s="31">
        <v>1</v>
      </c>
      <c r="D1115" s="31" t="str">
        <f t="shared" si="17"/>
        <v>11265_1</v>
      </c>
      <c r="E1115" s="31">
        <v>39</v>
      </c>
      <c r="F1115" s="4">
        <v>0.28000000000000003</v>
      </c>
    </row>
    <row r="1116" spans="1:6" x14ac:dyDescent="0.25">
      <c r="A1116" s="31" t="s">
        <v>4085</v>
      </c>
      <c r="B1116" s="31">
        <v>11269</v>
      </c>
      <c r="C1116" s="31">
        <v>1</v>
      </c>
      <c r="D1116" s="31" t="str">
        <f t="shared" si="17"/>
        <v>11269_1</v>
      </c>
      <c r="E1116" s="31">
        <v>200</v>
      </c>
      <c r="F1116" s="4">
        <v>0.11600000000000001</v>
      </c>
    </row>
    <row r="1117" spans="1:6" x14ac:dyDescent="0.25">
      <c r="A1117" s="31" t="s">
        <v>4085</v>
      </c>
      <c r="B1117" s="31">
        <v>11270</v>
      </c>
      <c r="C1117" s="31">
        <v>1</v>
      </c>
      <c r="D1117" s="31" t="str">
        <f t="shared" si="17"/>
        <v>11270_1</v>
      </c>
      <c r="E1117" s="31">
        <v>156</v>
      </c>
      <c r="F1117" s="4">
        <v>0.373</v>
      </c>
    </row>
    <row r="1118" spans="1:6" x14ac:dyDescent="0.25">
      <c r="A1118" s="31" t="s">
        <v>4085</v>
      </c>
      <c r="B1118" s="31">
        <v>11271</v>
      </c>
      <c r="C1118" s="31">
        <v>1</v>
      </c>
      <c r="D1118" s="31" t="str">
        <f t="shared" si="17"/>
        <v>11271_1</v>
      </c>
      <c r="E1118" s="31">
        <v>147</v>
      </c>
      <c r="F1118" s="4">
        <v>0.108</v>
      </c>
    </row>
    <row r="1119" spans="1:6" x14ac:dyDescent="0.25">
      <c r="A1119" s="31" t="s">
        <v>4085</v>
      </c>
      <c r="B1119" s="31">
        <v>11273</v>
      </c>
      <c r="C1119" s="31">
        <v>1</v>
      </c>
      <c r="D1119" s="31" t="str">
        <f t="shared" si="17"/>
        <v>11273_1</v>
      </c>
      <c r="E1119" s="31">
        <v>92</v>
      </c>
      <c r="F1119" s="4">
        <v>0.22500000000000001</v>
      </c>
    </row>
    <row r="1120" spans="1:6" x14ac:dyDescent="0.25">
      <c r="A1120" s="31" t="s">
        <v>4085</v>
      </c>
      <c r="B1120" s="31">
        <v>11277</v>
      </c>
      <c r="C1120" s="31">
        <v>1</v>
      </c>
      <c r="D1120" s="31" t="str">
        <f t="shared" si="17"/>
        <v>11277_1</v>
      </c>
      <c r="E1120" s="31">
        <v>459</v>
      </c>
      <c r="F1120" s="4">
        <v>0.30099999999999999</v>
      </c>
    </row>
    <row r="1121" spans="1:6" x14ac:dyDescent="0.25">
      <c r="A1121" s="31" t="s">
        <v>4088</v>
      </c>
      <c r="B1121" s="31">
        <v>11277</v>
      </c>
      <c r="C1121" s="31">
        <v>2</v>
      </c>
      <c r="D1121" s="31" t="str">
        <f t="shared" si="17"/>
        <v>11277_2</v>
      </c>
      <c r="E1121" s="31">
        <v>52</v>
      </c>
      <c r="F1121" s="4">
        <v>0.58699999999999997</v>
      </c>
    </row>
    <row r="1122" spans="1:6" x14ac:dyDescent="0.25">
      <c r="A1122" s="31" t="s">
        <v>4085</v>
      </c>
      <c r="B1122" s="31">
        <v>11281</v>
      </c>
      <c r="C1122" s="31">
        <v>1</v>
      </c>
      <c r="D1122" s="31" t="str">
        <f t="shared" si="17"/>
        <v>11281_1</v>
      </c>
      <c r="E1122" s="31">
        <v>1867</v>
      </c>
      <c r="F1122" s="4">
        <v>0.312</v>
      </c>
    </row>
    <row r="1123" spans="1:6" x14ac:dyDescent="0.25">
      <c r="A1123" s="31" t="s">
        <v>4085</v>
      </c>
      <c r="B1123" s="31">
        <v>11283</v>
      </c>
      <c r="C1123" s="31">
        <v>1</v>
      </c>
      <c r="D1123" s="31" t="str">
        <f t="shared" si="17"/>
        <v>11283_1</v>
      </c>
    </row>
    <row r="1124" spans="1:6" x14ac:dyDescent="0.25">
      <c r="A1124" s="31" t="s">
        <v>4085</v>
      </c>
      <c r="B1124" s="31">
        <v>11287</v>
      </c>
      <c r="C1124" s="31">
        <v>1</v>
      </c>
      <c r="D1124" s="31" t="str">
        <f t="shared" si="17"/>
        <v>11287_1</v>
      </c>
      <c r="E1124" s="31">
        <v>452</v>
      </c>
      <c r="F1124" s="4">
        <v>0.45</v>
      </c>
    </row>
    <row r="1125" spans="1:6" x14ac:dyDescent="0.25">
      <c r="A1125" s="31" t="s">
        <v>4085</v>
      </c>
      <c r="B1125" s="31">
        <v>11288</v>
      </c>
      <c r="C1125" s="31">
        <v>1</v>
      </c>
      <c r="D1125" s="31" t="str">
        <f t="shared" si="17"/>
        <v>11288_1</v>
      </c>
      <c r="E1125" s="31">
        <v>18</v>
      </c>
      <c r="F1125" s="4">
        <v>0.45500000000000002</v>
      </c>
    </row>
    <row r="1126" spans="1:6" x14ac:dyDescent="0.25">
      <c r="A1126" s="31" t="s">
        <v>4085</v>
      </c>
      <c r="B1126" s="31">
        <v>11289</v>
      </c>
      <c r="C1126" s="31">
        <v>1</v>
      </c>
      <c r="D1126" s="31" t="str">
        <f t="shared" si="17"/>
        <v>11289_1</v>
      </c>
      <c r="E1126" s="31">
        <v>35</v>
      </c>
      <c r="F1126" s="4">
        <v>0.433</v>
      </c>
    </row>
    <row r="1127" spans="1:6" x14ac:dyDescent="0.25">
      <c r="A1127" s="31" t="s">
        <v>4088</v>
      </c>
      <c r="B1127" s="31">
        <v>11289</v>
      </c>
      <c r="C1127" s="31">
        <v>2</v>
      </c>
      <c r="D1127" s="31" t="str">
        <f t="shared" si="17"/>
        <v>11289_2</v>
      </c>
      <c r="E1127" s="31">
        <v>30</v>
      </c>
      <c r="F1127" s="4">
        <v>0.46600000000000003</v>
      </c>
    </row>
    <row r="1128" spans="1:6" x14ac:dyDescent="0.25">
      <c r="A1128" s="31" t="s">
        <v>4085</v>
      </c>
      <c r="B1128" s="31">
        <v>11291</v>
      </c>
      <c r="C1128" s="31">
        <v>1</v>
      </c>
      <c r="D1128" s="31" t="str">
        <f t="shared" si="17"/>
        <v>11291_1</v>
      </c>
      <c r="E1128" s="31">
        <v>46</v>
      </c>
      <c r="F1128" s="4">
        <v>0.41099999999999998</v>
      </c>
    </row>
    <row r="1129" spans="1:6" x14ac:dyDescent="0.25">
      <c r="A1129" s="31" t="s">
        <v>4085</v>
      </c>
      <c r="B1129" s="31">
        <v>11294</v>
      </c>
      <c r="C1129" s="31">
        <v>1</v>
      </c>
      <c r="D1129" s="31" t="str">
        <f t="shared" si="17"/>
        <v>11294_1</v>
      </c>
      <c r="E1129" s="31">
        <v>71</v>
      </c>
      <c r="F1129" s="4">
        <v>0.20699999999999999</v>
      </c>
    </row>
    <row r="1130" spans="1:6" x14ac:dyDescent="0.25">
      <c r="A1130" s="31" t="s">
        <v>4085</v>
      </c>
      <c r="B1130" s="31">
        <v>11295</v>
      </c>
      <c r="C1130" s="31">
        <v>1</v>
      </c>
      <c r="D1130" s="31" t="str">
        <f t="shared" si="17"/>
        <v>11295_1</v>
      </c>
      <c r="E1130" s="31">
        <v>59</v>
      </c>
      <c r="F1130" s="4">
        <v>0.247</v>
      </c>
    </row>
    <row r="1131" spans="1:6" x14ac:dyDescent="0.25">
      <c r="A1131" s="31" t="s">
        <v>4088</v>
      </c>
      <c r="B1131" s="31">
        <v>11295</v>
      </c>
      <c r="C1131" s="31">
        <v>2</v>
      </c>
      <c r="D1131" s="31" t="str">
        <f t="shared" si="17"/>
        <v>11295_2</v>
      </c>
      <c r="E1131" s="31">
        <v>25</v>
      </c>
      <c r="F1131" s="4">
        <v>0.18099999999999999</v>
      </c>
    </row>
    <row r="1132" spans="1:6" x14ac:dyDescent="0.25">
      <c r="A1132" s="31" t="s">
        <v>4085</v>
      </c>
      <c r="B1132" s="31">
        <v>11296</v>
      </c>
      <c r="C1132" s="31">
        <v>1</v>
      </c>
      <c r="D1132" s="31" t="str">
        <f t="shared" si="17"/>
        <v>11296_1</v>
      </c>
      <c r="E1132" s="31">
        <v>46</v>
      </c>
      <c r="F1132" s="4">
        <v>0.22600000000000001</v>
      </c>
    </row>
    <row r="1133" spans="1:6" x14ac:dyDescent="0.25">
      <c r="A1133" s="31" t="s">
        <v>4088</v>
      </c>
      <c r="B1133" s="31">
        <v>11296</v>
      </c>
      <c r="C1133" s="31">
        <v>2</v>
      </c>
      <c r="D1133" s="31" t="str">
        <f t="shared" si="17"/>
        <v>11296_2</v>
      </c>
      <c r="E1133" s="31">
        <v>120</v>
      </c>
      <c r="F1133" s="4">
        <v>0.42199999999999999</v>
      </c>
    </row>
    <row r="1134" spans="1:6" x14ac:dyDescent="0.25">
      <c r="A1134" s="31" t="s">
        <v>4085</v>
      </c>
      <c r="B1134" s="31">
        <v>11297</v>
      </c>
      <c r="C1134" s="31">
        <v>1</v>
      </c>
      <c r="D1134" s="31" t="str">
        <f t="shared" si="17"/>
        <v>11297_1</v>
      </c>
      <c r="E1134" s="31">
        <v>104</v>
      </c>
      <c r="F1134" s="4">
        <v>0.30399999999999999</v>
      </c>
    </row>
    <row r="1135" spans="1:6" x14ac:dyDescent="0.25">
      <c r="A1135" s="31" t="s">
        <v>4088</v>
      </c>
      <c r="B1135" s="31">
        <v>11297</v>
      </c>
      <c r="C1135" s="31">
        <v>2</v>
      </c>
      <c r="D1135" s="31" t="str">
        <f t="shared" si="17"/>
        <v>11297_2</v>
      </c>
      <c r="E1135" s="31">
        <v>42</v>
      </c>
      <c r="F1135" s="4">
        <v>0.27600000000000002</v>
      </c>
    </row>
    <row r="1136" spans="1:6" x14ac:dyDescent="0.25">
      <c r="A1136" s="31" t="s">
        <v>4085</v>
      </c>
      <c r="B1136" s="31">
        <v>11299</v>
      </c>
      <c r="C1136" s="31">
        <v>1</v>
      </c>
      <c r="D1136" s="31" t="str">
        <f t="shared" si="17"/>
        <v>11299_1</v>
      </c>
      <c r="E1136" s="31">
        <v>79</v>
      </c>
      <c r="F1136" s="4">
        <v>0.183</v>
      </c>
    </row>
    <row r="1137" spans="1:6" x14ac:dyDescent="0.25">
      <c r="A1137" s="31" t="s">
        <v>4085</v>
      </c>
      <c r="B1137" s="31">
        <v>11301</v>
      </c>
      <c r="C1137" s="31">
        <v>1</v>
      </c>
      <c r="D1137" s="31" t="str">
        <f t="shared" si="17"/>
        <v>11301_1</v>
      </c>
      <c r="E1137" s="31">
        <v>8</v>
      </c>
      <c r="F1137" s="4">
        <v>0.16900000000000001</v>
      </c>
    </row>
    <row r="1138" spans="1:6" x14ac:dyDescent="0.25">
      <c r="A1138" s="31" t="s">
        <v>4085</v>
      </c>
      <c r="B1138" s="31">
        <v>11302</v>
      </c>
      <c r="C1138" s="31">
        <v>1</v>
      </c>
      <c r="D1138" s="31" t="str">
        <f t="shared" si="17"/>
        <v>11302_1</v>
      </c>
      <c r="E1138" s="31">
        <v>132</v>
      </c>
      <c r="F1138" s="4">
        <v>0.22600000000000001</v>
      </c>
    </row>
    <row r="1139" spans="1:6" x14ac:dyDescent="0.25">
      <c r="A1139" s="31" t="s">
        <v>4085</v>
      </c>
      <c r="B1139" s="31">
        <v>11303</v>
      </c>
      <c r="C1139" s="31">
        <v>1</v>
      </c>
      <c r="D1139" s="31" t="str">
        <f t="shared" si="17"/>
        <v>11303_1</v>
      </c>
      <c r="E1139" s="31">
        <v>127</v>
      </c>
      <c r="F1139" s="4">
        <v>0.51</v>
      </c>
    </row>
    <row r="1140" spans="1:6" x14ac:dyDescent="0.25">
      <c r="A1140" s="31" t="s">
        <v>4088</v>
      </c>
      <c r="B1140" s="31">
        <v>11303</v>
      </c>
      <c r="C1140" s="31">
        <v>2</v>
      </c>
      <c r="D1140" s="31" t="str">
        <f t="shared" si="17"/>
        <v>11303_2</v>
      </c>
      <c r="E1140" s="31">
        <v>36</v>
      </c>
      <c r="F1140" s="4">
        <v>0.34599999999999997</v>
      </c>
    </row>
    <row r="1141" spans="1:6" x14ac:dyDescent="0.25">
      <c r="A1141" s="31" t="s">
        <v>4085</v>
      </c>
      <c r="B1141" s="31">
        <v>11304</v>
      </c>
      <c r="C1141" s="31">
        <v>1</v>
      </c>
      <c r="D1141" s="31" t="str">
        <f t="shared" si="17"/>
        <v>11304_1</v>
      </c>
      <c r="E1141" s="31">
        <v>77</v>
      </c>
      <c r="F1141" s="4">
        <v>0.28799999999999998</v>
      </c>
    </row>
    <row r="1142" spans="1:6" x14ac:dyDescent="0.25">
      <c r="A1142" s="31" t="s">
        <v>4085</v>
      </c>
      <c r="B1142" s="31">
        <v>11307</v>
      </c>
      <c r="C1142" s="31">
        <v>1</v>
      </c>
      <c r="D1142" s="31" t="str">
        <f t="shared" si="17"/>
        <v>11307_1</v>
      </c>
      <c r="E1142" s="31">
        <v>137</v>
      </c>
      <c r="F1142" s="4">
        <v>0.40500000000000003</v>
      </c>
    </row>
    <row r="1143" spans="1:6" x14ac:dyDescent="0.25">
      <c r="A1143" s="31" t="s">
        <v>4088</v>
      </c>
      <c r="B1143" s="31">
        <v>11307</v>
      </c>
      <c r="C1143" s="31">
        <v>2</v>
      </c>
      <c r="D1143" s="31" t="str">
        <f t="shared" si="17"/>
        <v>11307_2</v>
      </c>
      <c r="E1143" s="31">
        <v>82</v>
      </c>
      <c r="F1143" s="4">
        <v>0.50600000000000001</v>
      </c>
    </row>
    <row r="1144" spans="1:6" x14ac:dyDescent="0.25">
      <c r="A1144" s="31" t="s">
        <v>4085</v>
      </c>
      <c r="B1144" s="31">
        <v>11310</v>
      </c>
      <c r="C1144" s="31">
        <v>1</v>
      </c>
      <c r="D1144" s="31" t="str">
        <f t="shared" si="17"/>
        <v>11310_1</v>
      </c>
      <c r="E1144" s="31">
        <v>107</v>
      </c>
      <c r="F1144" s="4">
        <v>0.112</v>
      </c>
    </row>
    <row r="1145" spans="1:6" x14ac:dyDescent="0.25">
      <c r="A1145" s="31" t="s">
        <v>4085</v>
      </c>
      <c r="B1145" s="31">
        <v>11311</v>
      </c>
      <c r="C1145" s="31">
        <v>1</v>
      </c>
      <c r="D1145" s="31" t="str">
        <f t="shared" si="17"/>
        <v>11311_1</v>
      </c>
      <c r="E1145" s="31">
        <v>131</v>
      </c>
      <c r="F1145" s="4">
        <v>0.24</v>
      </c>
    </row>
    <row r="1146" spans="1:6" x14ac:dyDescent="0.25">
      <c r="A1146" s="31" t="s">
        <v>4085</v>
      </c>
      <c r="B1146" s="31">
        <v>11317</v>
      </c>
      <c r="C1146" s="31">
        <v>1</v>
      </c>
      <c r="D1146" s="31" t="str">
        <f t="shared" si="17"/>
        <v>11317_1</v>
      </c>
      <c r="E1146" s="31">
        <v>141</v>
      </c>
      <c r="F1146" s="4">
        <v>0.22700000000000001</v>
      </c>
    </row>
    <row r="1147" spans="1:6" x14ac:dyDescent="0.25">
      <c r="A1147" s="31" t="s">
        <v>4085</v>
      </c>
      <c r="B1147" s="31">
        <v>11319</v>
      </c>
      <c r="C1147" s="31">
        <v>1</v>
      </c>
      <c r="D1147" s="31" t="str">
        <f t="shared" si="17"/>
        <v>11319_1</v>
      </c>
      <c r="E1147" s="31">
        <v>102</v>
      </c>
      <c r="F1147" s="4">
        <v>0.159</v>
      </c>
    </row>
    <row r="1148" spans="1:6" x14ac:dyDescent="0.25">
      <c r="A1148" s="31" t="s">
        <v>4088</v>
      </c>
      <c r="B1148" s="31">
        <v>11319</v>
      </c>
      <c r="C1148" s="31">
        <v>2</v>
      </c>
      <c r="D1148" s="31" t="str">
        <f t="shared" si="17"/>
        <v>11319_2</v>
      </c>
      <c r="E1148" s="31">
        <v>175</v>
      </c>
      <c r="F1148" s="4">
        <v>0.255</v>
      </c>
    </row>
    <row r="1149" spans="1:6" x14ac:dyDescent="0.25">
      <c r="A1149" s="31" t="s">
        <v>4085</v>
      </c>
      <c r="B1149" s="31">
        <v>11321</v>
      </c>
      <c r="C1149" s="31">
        <v>1</v>
      </c>
      <c r="D1149" s="31" t="str">
        <f t="shared" si="17"/>
        <v>11321_1</v>
      </c>
      <c r="E1149" s="31">
        <v>54</v>
      </c>
      <c r="F1149" s="4">
        <v>0.20100000000000001</v>
      </c>
    </row>
    <row r="1150" spans="1:6" x14ac:dyDescent="0.25">
      <c r="A1150" s="31" t="s">
        <v>4085</v>
      </c>
      <c r="B1150" s="31">
        <v>11322</v>
      </c>
      <c r="C1150" s="31">
        <v>1</v>
      </c>
      <c r="D1150" s="31" t="str">
        <f t="shared" si="17"/>
        <v>11322_1</v>
      </c>
      <c r="E1150" s="31">
        <v>16</v>
      </c>
      <c r="F1150" s="4">
        <v>0.53600000000000003</v>
      </c>
    </row>
    <row r="1151" spans="1:6" x14ac:dyDescent="0.25">
      <c r="A1151" s="31" t="s">
        <v>4088</v>
      </c>
      <c r="B1151" s="31">
        <v>11322</v>
      </c>
      <c r="C1151" s="31">
        <v>2</v>
      </c>
      <c r="D1151" s="31" t="str">
        <f t="shared" si="17"/>
        <v>11322_2</v>
      </c>
      <c r="E1151" s="31">
        <v>8</v>
      </c>
      <c r="F1151" s="4">
        <v>0.70899999999999996</v>
      </c>
    </row>
    <row r="1152" spans="1:6" x14ac:dyDescent="0.25">
      <c r="A1152" s="31" t="s">
        <v>4085</v>
      </c>
      <c r="B1152" s="31">
        <v>11323</v>
      </c>
      <c r="C1152" s="31">
        <v>1</v>
      </c>
      <c r="D1152" s="31" t="str">
        <f t="shared" si="17"/>
        <v>11323_1</v>
      </c>
      <c r="E1152" s="31">
        <v>132</v>
      </c>
      <c r="F1152" s="4">
        <v>0.47499999999999998</v>
      </c>
    </row>
    <row r="1153" spans="1:6" x14ac:dyDescent="0.25">
      <c r="A1153" s="31" t="s">
        <v>4079</v>
      </c>
      <c r="B1153" s="31">
        <v>11323</v>
      </c>
      <c r="C1153" s="31">
        <v>4</v>
      </c>
      <c r="D1153" s="31" t="str">
        <f t="shared" si="17"/>
        <v>11323_4</v>
      </c>
      <c r="E1153" s="31">
        <v>26</v>
      </c>
      <c r="F1153" s="4">
        <v>0.26300000000000001</v>
      </c>
    </row>
    <row r="1154" spans="1:6" x14ac:dyDescent="0.25">
      <c r="A1154" s="31" t="s">
        <v>4085</v>
      </c>
      <c r="B1154" s="31">
        <v>11324</v>
      </c>
      <c r="C1154" s="31">
        <v>1</v>
      </c>
      <c r="D1154" s="31" t="str">
        <f t="shared" si="17"/>
        <v>11324_1</v>
      </c>
      <c r="E1154" s="31">
        <v>1</v>
      </c>
      <c r="F1154" s="4">
        <v>1</v>
      </c>
    </row>
    <row r="1155" spans="1:6" x14ac:dyDescent="0.25">
      <c r="A1155" s="31" t="s">
        <v>4085</v>
      </c>
      <c r="B1155" s="31">
        <v>11325</v>
      </c>
      <c r="C1155" s="31">
        <v>1</v>
      </c>
      <c r="D1155" s="31" t="str">
        <f t="shared" ref="D1155:D1218" si="18">CONCATENATE(B1155,"_",C1155)</f>
        <v>11325_1</v>
      </c>
      <c r="E1155" s="31">
        <v>19</v>
      </c>
      <c r="F1155" s="4">
        <v>0.307</v>
      </c>
    </row>
    <row r="1156" spans="1:6" x14ac:dyDescent="0.25">
      <c r="A1156" s="31" t="s">
        <v>4085</v>
      </c>
      <c r="B1156" s="31">
        <v>11328</v>
      </c>
      <c r="C1156" s="31">
        <v>1</v>
      </c>
      <c r="D1156" s="31" t="str">
        <f t="shared" si="18"/>
        <v>11328_1</v>
      </c>
    </row>
    <row r="1157" spans="1:6" x14ac:dyDescent="0.25">
      <c r="A1157" s="31" t="s">
        <v>4085</v>
      </c>
      <c r="B1157" s="31">
        <v>11337</v>
      </c>
      <c r="C1157" s="31">
        <v>1</v>
      </c>
      <c r="D1157" s="31" t="str">
        <f t="shared" si="18"/>
        <v>11337_1</v>
      </c>
      <c r="E1157" s="31">
        <v>422</v>
      </c>
      <c r="F1157" s="4">
        <v>0.17</v>
      </c>
    </row>
    <row r="1158" spans="1:6" x14ac:dyDescent="0.25">
      <c r="A1158" s="31" t="s">
        <v>4088</v>
      </c>
      <c r="B1158" s="31">
        <v>11337</v>
      </c>
      <c r="C1158" s="31">
        <v>2</v>
      </c>
      <c r="D1158" s="31" t="str">
        <f t="shared" si="18"/>
        <v>11337_2</v>
      </c>
      <c r="E1158" s="31">
        <v>47</v>
      </c>
      <c r="F1158" s="4">
        <v>0.16500000000000001</v>
      </c>
    </row>
    <row r="1159" spans="1:6" x14ac:dyDescent="0.25">
      <c r="A1159" s="31" t="s">
        <v>4085</v>
      </c>
      <c r="B1159" s="31">
        <v>11339</v>
      </c>
      <c r="C1159" s="31">
        <v>1</v>
      </c>
      <c r="D1159" s="31" t="str">
        <f t="shared" si="18"/>
        <v>11339_1</v>
      </c>
      <c r="E1159" s="31">
        <v>240</v>
      </c>
      <c r="F1159" s="4">
        <v>0.22800000000000001</v>
      </c>
    </row>
    <row r="1160" spans="1:6" x14ac:dyDescent="0.25">
      <c r="A1160" s="31" t="s">
        <v>4088</v>
      </c>
      <c r="B1160" s="31">
        <v>11339</v>
      </c>
      <c r="C1160" s="31">
        <v>2</v>
      </c>
      <c r="D1160" s="31" t="str">
        <f t="shared" si="18"/>
        <v>11339_2</v>
      </c>
      <c r="E1160" s="31">
        <v>158</v>
      </c>
      <c r="F1160" s="4">
        <v>0.23100000000000001</v>
      </c>
    </row>
    <row r="1161" spans="1:6" x14ac:dyDescent="0.25">
      <c r="A1161" s="31" t="s">
        <v>4085</v>
      </c>
      <c r="B1161" s="31">
        <v>11343</v>
      </c>
      <c r="C1161" s="31">
        <v>1</v>
      </c>
      <c r="D1161" s="31" t="str">
        <f t="shared" si="18"/>
        <v>11343_1</v>
      </c>
      <c r="E1161" s="31">
        <v>53</v>
      </c>
      <c r="F1161" s="4">
        <v>0.14799999999999999</v>
      </c>
    </row>
    <row r="1162" spans="1:6" x14ac:dyDescent="0.25">
      <c r="A1162" s="31" t="s">
        <v>4085</v>
      </c>
      <c r="B1162" s="31">
        <v>11345</v>
      </c>
      <c r="C1162" s="31">
        <v>1</v>
      </c>
      <c r="D1162" s="31" t="str">
        <f t="shared" si="18"/>
        <v>11345_1</v>
      </c>
      <c r="E1162" s="31">
        <v>221</v>
      </c>
      <c r="F1162" s="4">
        <v>0.158</v>
      </c>
    </row>
    <row r="1163" spans="1:6" x14ac:dyDescent="0.25">
      <c r="A1163" s="31" t="s">
        <v>4088</v>
      </c>
      <c r="B1163" s="31">
        <v>11345</v>
      </c>
      <c r="C1163" s="31">
        <v>2</v>
      </c>
      <c r="D1163" s="31" t="str">
        <f t="shared" si="18"/>
        <v>11345_2</v>
      </c>
      <c r="E1163" s="31">
        <v>37</v>
      </c>
      <c r="F1163" s="4">
        <v>0.12</v>
      </c>
    </row>
    <row r="1164" spans="1:6" x14ac:dyDescent="0.25">
      <c r="A1164" s="31" t="s">
        <v>4085</v>
      </c>
      <c r="B1164" s="31">
        <v>11351</v>
      </c>
      <c r="C1164" s="31">
        <v>1</v>
      </c>
      <c r="D1164" s="31" t="str">
        <f t="shared" si="18"/>
        <v>11351_1</v>
      </c>
      <c r="E1164" s="31">
        <v>27</v>
      </c>
      <c r="F1164" s="4">
        <v>0.26100000000000001</v>
      </c>
    </row>
    <row r="1165" spans="1:6" x14ac:dyDescent="0.25">
      <c r="A1165" s="31" t="s">
        <v>4085</v>
      </c>
      <c r="B1165" s="31">
        <v>11353</v>
      </c>
      <c r="C1165" s="31">
        <v>1</v>
      </c>
      <c r="D1165" s="31" t="str">
        <f t="shared" si="18"/>
        <v>11353_1</v>
      </c>
      <c r="E1165" s="31">
        <v>48</v>
      </c>
      <c r="F1165" s="4">
        <v>0.219</v>
      </c>
    </row>
    <row r="1166" spans="1:6" x14ac:dyDescent="0.25">
      <c r="A1166" s="31" t="s">
        <v>4085</v>
      </c>
      <c r="B1166" s="31">
        <v>11355</v>
      </c>
      <c r="C1166" s="31">
        <v>1</v>
      </c>
      <c r="D1166" s="31" t="str">
        <f t="shared" si="18"/>
        <v>11355_1</v>
      </c>
      <c r="E1166" s="31">
        <v>277</v>
      </c>
      <c r="F1166" s="4">
        <v>0.218</v>
      </c>
    </row>
    <row r="1167" spans="1:6" x14ac:dyDescent="0.25">
      <c r="A1167" s="31" t="s">
        <v>4085</v>
      </c>
      <c r="B1167" s="31">
        <v>11357</v>
      </c>
      <c r="C1167" s="31">
        <v>1</v>
      </c>
      <c r="D1167" s="31" t="str">
        <f t="shared" si="18"/>
        <v>11357_1</v>
      </c>
      <c r="E1167" s="31">
        <v>1407</v>
      </c>
      <c r="F1167" s="4">
        <v>0.21199999999999999</v>
      </c>
    </row>
    <row r="1168" spans="1:6" x14ac:dyDescent="0.25">
      <c r="A1168" s="31" t="s">
        <v>4085</v>
      </c>
      <c r="B1168" s="31">
        <v>11361</v>
      </c>
      <c r="C1168" s="31">
        <v>1</v>
      </c>
      <c r="D1168" s="31" t="str">
        <f t="shared" si="18"/>
        <v>11361_1</v>
      </c>
      <c r="E1168" s="31">
        <v>1665</v>
      </c>
      <c r="F1168" s="4">
        <v>0.252</v>
      </c>
    </row>
    <row r="1169" spans="1:6" x14ac:dyDescent="0.25">
      <c r="A1169" s="31" t="s">
        <v>4085</v>
      </c>
      <c r="B1169" s="31">
        <v>11363</v>
      </c>
      <c r="C1169" s="31">
        <v>1</v>
      </c>
      <c r="D1169" s="31" t="str">
        <f t="shared" si="18"/>
        <v>11363_1</v>
      </c>
      <c r="E1169" s="31">
        <v>26</v>
      </c>
      <c r="F1169" s="4">
        <v>0.26</v>
      </c>
    </row>
    <row r="1170" spans="1:6" x14ac:dyDescent="0.25">
      <c r="A1170" s="31" t="s">
        <v>4085</v>
      </c>
      <c r="B1170" s="31">
        <v>11365</v>
      </c>
      <c r="C1170" s="31">
        <v>1</v>
      </c>
      <c r="D1170" s="31" t="str">
        <f t="shared" si="18"/>
        <v>11365_1</v>
      </c>
      <c r="E1170" s="31">
        <v>556</v>
      </c>
      <c r="F1170" s="4">
        <v>0.13800000000000001</v>
      </c>
    </row>
    <row r="1171" spans="1:6" x14ac:dyDescent="0.25">
      <c r="A1171" s="31" t="s">
        <v>4088</v>
      </c>
      <c r="B1171" s="31">
        <v>11365</v>
      </c>
      <c r="C1171" s="31">
        <v>2</v>
      </c>
      <c r="D1171" s="31" t="str">
        <f t="shared" si="18"/>
        <v>11365_2</v>
      </c>
      <c r="E1171" s="31">
        <v>157</v>
      </c>
      <c r="F1171" s="4">
        <v>0.153</v>
      </c>
    </row>
    <row r="1172" spans="1:6" x14ac:dyDescent="0.25">
      <c r="A1172" s="31" t="s">
        <v>4088</v>
      </c>
      <c r="B1172" s="31">
        <v>11369</v>
      </c>
      <c r="C1172" s="31">
        <v>2</v>
      </c>
      <c r="D1172" s="31" t="str">
        <f t="shared" si="18"/>
        <v>11369_2</v>
      </c>
      <c r="E1172" s="31">
        <v>27</v>
      </c>
      <c r="F1172" s="4">
        <v>8.7999999999999995E-2</v>
      </c>
    </row>
    <row r="1173" spans="1:6" x14ac:dyDescent="0.25">
      <c r="A1173" s="31" t="s">
        <v>4085</v>
      </c>
      <c r="B1173" s="31">
        <v>11403</v>
      </c>
      <c r="C1173" s="31">
        <v>1</v>
      </c>
      <c r="D1173" s="31" t="str">
        <f t="shared" si="18"/>
        <v>11403_1</v>
      </c>
      <c r="E1173" s="31">
        <v>44</v>
      </c>
      <c r="F1173" s="4">
        <v>8.8999999999999996E-2</v>
      </c>
    </row>
    <row r="1174" spans="1:6" x14ac:dyDescent="0.25">
      <c r="A1174" s="31" t="s">
        <v>4085</v>
      </c>
      <c r="B1174" s="31">
        <v>11419</v>
      </c>
      <c r="C1174" s="31">
        <v>1</v>
      </c>
      <c r="D1174" s="31" t="str">
        <f t="shared" si="18"/>
        <v>11419_1</v>
      </c>
      <c r="E1174" s="31">
        <v>93</v>
      </c>
      <c r="F1174" s="4">
        <v>0.17899999999999999</v>
      </c>
    </row>
    <row r="1175" spans="1:6" x14ac:dyDescent="0.25">
      <c r="A1175" s="31" t="s">
        <v>4085</v>
      </c>
      <c r="B1175" s="31">
        <v>11421</v>
      </c>
      <c r="C1175" s="31">
        <v>1</v>
      </c>
      <c r="D1175" s="31" t="str">
        <f t="shared" si="18"/>
        <v>11421_1</v>
      </c>
      <c r="E1175" s="31">
        <v>84</v>
      </c>
      <c r="F1175" s="4">
        <v>0.10100000000000001</v>
      </c>
    </row>
    <row r="1176" spans="1:6" x14ac:dyDescent="0.25">
      <c r="A1176" s="31" t="s">
        <v>4085</v>
      </c>
      <c r="B1176" s="31">
        <v>11423</v>
      </c>
      <c r="C1176" s="31">
        <v>1</v>
      </c>
      <c r="D1176" s="31" t="str">
        <f t="shared" si="18"/>
        <v>11423_1</v>
      </c>
      <c r="E1176" s="31">
        <v>169</v>
      </c>
      <c r="F1176" s="4">
        <v>0.13500000000000001</v>
      </c>
    </row>
    <row r="1177" spans="1:6" x14ac:dyDescent="0.25">
      <c r="A1177" s="31" t="s">
        <v>4085</v>
      </c>
      <c r="B1177" s="31">
        <v>11427</v>
      </c>
      <c r="C1177" s="31">
        <v>1</v>
      </c>
      <c r="D1177" s="31" t="str">
        <f t="shared" si="18"/>
        <v>11427_1</v>
      </c>
      <c r="E1177" s="31">
        <v>165</v>
      </c>
      <c r="F1177" s="4">
        <v>0.188</v>
      </c>
    </row>
    <row r="1178" spans="1:6" x14ac:dyDescent="0.25">
      <c r="A1178" s="31" t="s">
        <v>4085</v>
      </c>
      <c r="B1178" s="31">
        <v>11429</v>
      </c>
      <c r="C1178" s="31">
        <v>1</v>
      </c>
      <c r="D1178" s="31" t="str">
        <f t="shared" si="18"/>
        <v>11429_1</v>
      </c>
      <c r="E1178" s="31">
        <v>3115</v>
      </c>
      <c r="F1178" s="4">
        <v>0.248</v>
      </c>
    </row>
    <row r="1179" spans="1:6" x14ac:dyDescent="0.25">
      <c r="A1179" s="31" t="s">
        <v>4085</v>
      </c>
      <c r="B1179" s="31">
        <v>11430</v>
      </c>
      <c r="C1179" s="31">
        <v>1</v>
      </c>
      <c r="D1179" s="31" t="str">
        <f t="shared" si="18"/>
        <v>11430_1</v>
      </c>
      <c r="E1179" s="31">
        <v>111</v>
      </c>
      <c r="F1179" s="4">
        <v>0.13700000000000001</v>
      </c>
    </row>
    <row r="1180" spans="1:6" x14ac:dyDescent="0.25">
      <c r="A1180" s="31" t="s">
        <v>4085</v>
      </c>
      <c r="B1180" s="31">
        <v>11431</v>
      </c>
      <c r="C1180" s="31">
        <v>1</v>
      </c>
      <c r="D1180" s="31" t="str">
        <f t="shared" si="18"/>
        <v>11431_1</v>
      </c>
      <c r="E1180" s="31">
        <v>221</v>
      </c>
      <c r="F1180" s="4">
        <v>0.32700000000000001</v>
      </c>
    </row>
    <row r="1181" spans="1:6" x14ac:dyDescent="0.25">
      <c r="A1181" s="31" t="s">
        <v>4085</v>
      </c>
      <c r="B1181" s="31">
        <v>11432</v>
      </c>
      <c r="C1181" s="31">
        <v>1</v>
      </c>
      <c r="D1181" s="31" t="str">
        <f t="shared" si="18"/>
        <v>11432_1</v>
      </c>
      <c r="E1181" s="31">
        <v>1512</v>
      </c>
      <c r="F1181" s="4">
        <v>0.224</v>
      </c>
    </row>
    <row r="1182" spans="1:6" x14ac:dyDescent="0.25">
      <c r="A1182" s="31" t="s">
        <v>4085</v>
      </c>
      <c r="B1182" s="31">
        <v>11433</v>
      </c>
      <c r="C1182" s="31">
        <v>1</v>
      </c>
      <c r="D1182" s="31" t="str">
        <f t="shared" si="18"/>
        <v>11433_1</v>
      </c>
      <c r="E1182" s="31">
        <v>62</v>
      </c>
      <c r="F1182" s="4">
        <v>0.21199999999999999</v>
      </c>
    </row>
    <row r="1183" spans="1:6" x14ac:dyDescent="0.25">
      <c r="A1183" s="31" t="s">
        <v>4085</v>
      </c>
      <c r="B1183" s="31">
        <v>11435</v>
      </c>
      <c r="C1183" s="31">
        <v>1</v>
      </c>
      <c r="D1183" s="31" t="str">
        <f t="shared" si="18"/>
        <v>11435_1</v>
      </c>
      <c r="E1183" s="31">
        <v>1264</v>
      </c>
      <c r="F1183" s="4">
        <v>0.32800000000000001</v>
      </c>
    </row>
    <row r="1184" spans="1:6" x14ac:dyDescent="0.25">
      <c r="A1184" s="31" t="s">
        <v>4085</v>
      </c>
      <c r="B1184" s="31">
        <v>11436</v>
      </c>
      <c r="C1184" s="31">
        <v>1</v>
      </c>
      <c r="D1184" s="31" t="str">
        <f t="shared" si="18"/>
        <v>11436_1</v>
      </c>
      <c r="E1184" s="31">
        <v>78</v>
      </c>
      <c r="F1184" s="4">
        <v>0.187</v>
      </c>
    </row>
    <row r="1185" spans="1:6" x14ac:dyDescent="0.25">
      <c r="A1185" s="31" t="s">
        <v>4085</v>
      </c>
      <c r="B1185" s="31">
        <v>11439</v>
      </c>
      <c r="C1185" s="31">
        <v>1</v>
      </c>
      <c r="D1185" s="31" t="str">
        <f t="shared" si="18"/>
        <v>11439_1</v>
      </c>
      <c r="E1185" s="31">
        <v>55</v>
      </c>
      <c r="F1185" s="4">
        <v>0.39500000000000002</v>
      </c>
    </row>
    <row r="1186" spans="1:6" x14ac:dyDescent="0.25">
      <c r="A1186" s="31" t="s">
        <v>4088</v>
      </c>
      <c r="B1186" s="31">
        <v>11439</v>
      </c>
      <c r="C1186" s="31">
        <v>2</v>
      </c>
      <c r="D1186" s="31" t="str">
        <f t="shared" si="18"/>
        <v>11439_2</v>
      </c>
      <c r="E1186" s="31">
        <v>131</v>
      </c>
      <c r="F1186" s="4">
        <v>0.38</v>
      </c>
    </row>
    <row r="1187" spans="1:6" x14ac:dyDescent="0.25">
      <c r="A1187" s="31" t="s">
        <v>4085</v>
      </c>
      <c r="B1187" s="31">
        <v>11443</v>
      </c>
      <c r="C1187" s="31">
        <v>1</v>
      </c>
      <c r="D1187" s="31" t="str">
        <f t="shared" si="18"/>
        <v>11443_1</v>
      </c>
      <c r="E1187" s="31">
        <v>453</v>
      </c>
      <c r="F1187" s="4">
        <v>0.23300000000000001</v>
      </c>
    </row>
    <row r="1188" spans="1:6" x14ac:dyDescent="0.25">
      <c r="A1188" s="31" t="s">
        <v>4085</v>
      </c>
      <c r="B1188" s="31">
        <v>11454</v>
      </c>
      <c r="C1188" s="31">
        <v>1</v>
      </c>
      <c r="D1188" s="31" t="str">
        <f t="shared" si="18"/>
        <v>11454_1</v>
      </c>
      <c r="E1188" s="31">
        <v>62</v>
      </c>
      <c r="F1188" s="4">
        <v>3.9E-2</v>
      </c>
    </row>
    <row r="1189" spans="1:6" x14ac:dyDescent="0.25">
      <c r="A1189" s="31" t="s">
        <v>4085</v>
      </c>
      <c r="B1189" s="31">
        <v>11455</v>
      </c>
      <c r="C1189" s="31">
        <v>1</v>
      </c>
      <c r="D1189" s="31" t="str">
        <f t="shared" si="18"/>
        <v>11455_1</v>
      </c>
      <c r="E1189" s="31">
        <v>131</v>
      </c>
      <c r="F1189" s="4">
        <v>9.0999999999999998E-2</v>
      </c>
    </row>
    <row r="1190" spans="1:6" x14ac:dyDescent="0.25">
      <c r="A1190" s="31" t="s">
        <v>4088</v>
      </c>
      <c r="B1190" s="31">
        <v>11455</v>
      </c>
      <c r="C1190" s="31">
        <v>2</v>
      </c>
      <c r="D1190" s="31" t="str">
        <f t="shared" si="18"/>
        <v>11455_2</v>
      </c>
      <c r="E1190" s="31">
        <v>121</v>
      </c>
      <c r="F1190" s="4">
        <v>0.17299999999999999</v>
      </c>
    </row>
    <row r="1191" spans="1:6" x14ac:dyDescent="0.25">
      <c r="A1191" s="31" t="s">
        <v>4085</v>
      </c>
      <c r="B1191" s="31">
        <v>11456</v>
      </c>
      <c r="C1191" s="31">
        <v>1</v>
      </c>
      <c r="D1191" s="31" t="str">
        <f t="shared" si="18"/>
        <v>11456_1</v>
      </c>
      <c r="E1191" s="31">
        <v>22</v>
      </c>
      <c r="F1191" s="4">
        <v>9.5000000000000001E-2</v>
      </c>
    </row>
    <row r="1192" spans="1:6" x14ac:dyDescent="0.25">
      <c r="A1192" s="31" t="s">
        <v>4085</v>
      </c>
      <c r="B1192" s="31">
        <v>11459</v>
      </c>
      <c r="C1192" s="31">
        <v>1</v>
      </c>
      <c r="D1192" s="31" t="str">
        <f t="shared" si="18"/>
        <v>11459_1</v>
      </c>
      <c r="E1192" s="31">
        <v>128</v>
      </c>
      <c r="F1192" s="4">
        <v>0.128</v>
      </c>
    </row>
    <row r="1193" spans="1:6" x14ac:dyDescent="0.25">
      <c r="A1193" s="31" t="s">
        <v>4088</v>
      </c>
      <c r="B1193" s="31">
        <v>11459</v>
      </c>
      <c r="C1193" s="31">
        <v>2</v>
      </c>
      <c r="D1193" s="31" t="str">
        <f t="shared" si="18"/>
        <v>11459_2</v>
      </c>
      <c r="E1193" s="31">
        <v>64</v>
      </c>
      <c r="F1193" s="4">
        <v>0.122</v>
      </c>
    </row>
    <row r="1194" spans="1:6" x14ac:dyDescent="0.25">
      <c r="A1194" s="31" t="s">
        <v>4085</v>
      </c>
      <c r="B1194" s="31">
        <v>11463</v>
      </c>
      <c r="C1194" s="31">
        <v>1</v>
      </c>
      <c r="D1194" s="31" t="str">
        <f t="shared" si="18"/>
        <v>11463_1</v>
      </c>
      <c r="E1194" s="31">
        <v>94</v>
      </c>
      <c r="F1194" s="4">
        <v>0.105</v>
      </c>
    </row>
    <row r="1195" spans="1:6" x14ac:dyDescent="0.25">
      <c r="A1195" s="31" t="s">
        <v>4085</v>
      </c>
      <c r="B1195" s="31">
        <v>11465</v>
      </c>
      <c r="C1195" s="31">
        <v>1</v>
      </c>
      <c r="D1195" s="31" t="str">
        <f t="shared" si="18"/>
        <v>11465_1</v>
      </c>
      <c r="E1195" s="31">
        <v>89</v>
      </c>
      <c r="F1195" s="4">
        <v>9.7000000000000003E-2</v>
      </c>
    </row>
    <row r="1196" spans="1:6" x14ac:dyDescent="0.25">
      <c r="A1196" s="31" t="s">
        <v>4085</v>
      </c>
      <c r="B1196" s="31">
        <v>11466</v>
      </c>
      <c r="C1196" s="31">
        <v>1</v>
      </c>
      <c r="D1196" s="31" t="str">
        <f t="shared" si="18"/>
        <v>11466_1</v>
      </c>
      <c r="E1196" s="31">
        <v>901</v>
      </c>
      <c r="F1196" s="4">
        <v>0.19800000000000001</v>
      </c>
    </row>
    <row r="1197" spans="1:6" x14ac:dyDescent="0.25">
      <c r="A1197" s="31" t="s">
        <v>4085</v>
      </c>
      <c r="B1197" s="31">
        <v>11467</v>
      </c>
      <c r="C1197" s="31">
        <v>1</v>
      </c>
      <c r="D1197" s="31" t="str">
        <f t="shared" si="18"/>
        <v>11467_1</v>
      </c>
      <c r="E1197" s="31">
        <v>650</v>
      </c>
      <c r="F1197" s="4">
        <v>0.13100000000000001</v>
      </c>
    </row>
    <row r="1198" spans="1:6" x14ac:dyDescent="0.25">
      <c r="A1198" s="31" t="s">
        <v>4085</v>
      </c>
      <c r="B1198" s="31">
        <v>11468</v>
      </c>
      <c r="C1198" s="31">
        <v>1</v>
      </c>
      <c r="D1198" s="31" t="str">
        <f t="shared" si="18"/>
        <v>11468_1</v>
      </c>
      <c r="E1198" s="31">
        <v>339</v>
      </c>
      <c r="F1198" s="4">
        <v>0.22500000000000001</v>
      </c>
    </row>
    <row r="1199" spans="1:6" x14ac:dyDescent="0.25">
      <c r="A1199" s="31" t="s">
        <v>4085</v>
      </c>
      <c r="B1199" s="31">
        <v>11471</v>
      </c>
      <c r="C1199" s="31">
        <v>1</v>
      </c>
      <c r="D1199" s="31" t="str">
        <f t="shared" si="18"/>
        <v>11471_1</v>
      </c>
      <c r="E1199" s="31">
        <v>67</v>
      </c>
      <c r="F1199" s="4">
        <v>0.1</v>
      </c>
    </row>
    <row r="1200" spans="1:6" x14ac:dyDescent="0.25">
      <c r="A1200" s="31" t="s">
        <v>4085</v>
      </c>
      <c r="B1200" s="31">
        <v>11473</v>
      </c>
      <c r="C1200" s="31">
        <v>1</v>
      </c>
      <c r="D1200" s="31" t="str">
        <f t="shared" si="18"/>
        <v>11473_1</v>
      </c>
      <c r="E1200" s="31">
        <v>39</v>
      </c>
      <c r="F1200" s="4">
        <v>0.32</v>
      </c>
    </row>
    <row r="1201" spans="1:6" x14ac:dyDescent="0.25">
      <c r="A1201" s="31" t="s">
        <v>4085</v>
      </c>
      <c r="B1201" s="31">
        <v>11475</v>
      </c>
      <c r="C1201" s="31">
        <v>1</v>
      </c>
      <c r="D1201" s="31" t="str">
        <f t="shared" si="18"/>
        <v>11475_1</v>
      </c>
      <c r="E1201" s="31">
        <v>65</v>
      </c>
      <c r="F1201" s="4">
        <v>0.21199999999999999</v>
      </c>
    </row>
    <row r="1202" spans="1:6" x14ac:dyDescent="0.25">
      <c r="A1202" s="31" t="s">
        <v>4088</v>
      </c>
      <c r="B1202" s="31">
        <v>11475</v>
      </c>
      <c r="C1202" s="31">
        <v>2</v>
      </c>
      <c r="D1202" s="31" t="str">
        <f t="shared" si="18"/>
        <v>11475_2</v>
      </c>
      <c r="E1202" s="31">
        <v>26</v>
      </c>
      <c r="F1202" s="4">
        <v>0.16400000000000001</v>
      </c>
    </row>
    <row r="1203" spans="1:6" x14ac:dyDescent="0.25">
      <c r="A1203" s="31" t="s">
        <v>4085</v>
      </c>
      <c r="B1203" s="31">
        <v>11476</v>
      </c>
      <c r="C1203" s="31">
        <v>1</v>
      </c>
      <c r="D1203" s="31" t="str">
        <f t="shared" si="18"/>
        <v>11476_1</v>
      </c>
      <c r="E1203" s="31">
        <v>62</v>
      </c>
      <c r="F1203" s="4">
        <v>0.13100000000000001</v>
      </c>
    </row>
    <row r="1204" spans="1:6" x14ac:dyDescent="0.25">
      <c r="A1204" s="31" t="s">
        <v>4085</v>
      </c>
      <c r="B1204" s="31">
        <v>11479</v>
      </c>
      <c r="C1204" s="31">
        <v>1</v>
      </c>
      <c r="D1204" s="31" t="str">
        <f t="shared" si="18"/>
        <v>11479_1</v>
      </c>
      <c r="E1204" s="31">
        <v>105</v>
      </c>
      <c r="F1204" s="4">
        <v>0.17</v>
      </c>
    </row>
    <row r="1205" spans="1:6" x14ac:dyDescent="0.25">
      <c r="A1205" s="31" t="s">
        <v>4085</v>
      </c>
      <c r="B1205" s="31">
        <v>11480</v>
      </c>
      <c r="C1205" s="31">
        <v>1</v>
      </c>
      <c r="D1205" s="31" t="str">
        <f t="shared" si="18"/>
        <v>11480_1</v>
      </c>
      <c r="E1205" s="31">
        <v>105</v>
      </c>
      <c r="F1205" s="4">
        <v>0.20799999999999999</v>
      </c>
    </row>
    <row r="1206" spans="1:6" x14ac:dyDescent="0.25">
      <c r="A1206" s="31" t="s">
        <v>4085</v>
      </c>
      <c r="B1206" s="31">
        <v>11483</v>
      </c>
      <c r="C1206" s="31">
        <v>1</v>
      </c>
      <c r="D1206" s="31" t="str">
        <f t="shared" si="18"/>
        <v>11483_1</v>
      </c>
      <c r="E1206" s="31">
        <v>1700</v>
      </c>
      <c r="F1206" s="4">
        <v>0.3</v>
      </c>
    </row>
    <row r="1207" spans="1:6" x14ac:dyDescent="0.25">
      <c r="A1207" s="31" t="s">
        <v>4085</v>
      </c>
      <c r="B1207" s="31">
        <v>11485</v>
      </c>
      <c r="C1207" s="31">
        <v>1</v>
      </c>
      <c r="D1207" s="31" t="str">
        <f t="shared" si="18"/>
        <v>11485_1</v>
      </c>
      <c r="E1207" s="31">
        <v>246</v>
      </c>
      <c r="F1207" s="4">
        <v>0.20100000000000001</v>
      </c>
    </row>
    <row r="1208" spans="1:6" x14ac:dyDescent="0.25">
      <c r="A1208" s="31" t="s">
        <v>4085</v>
      </c>
      <c r="B1208" s="31">
        <v>11487</v>
      </c>
      <c r="C1208" s="31">
        <v>1</v>
      </c>
      <c r="D1208" s="31" t="str">
        <f t="shared" si="18"/>
        <v>11487_1</v>
      </c>
      <c r="E1208" s="31">
        <v>88</v>
      </c>
      <c r="F1208" s="4">
        <v>0.66500000000000004</v>
      </c>
    </row>
    <row r="1209" spans="1:6" x14ac:dyDescent="0.25">
      <c r="A1209" s="31" t="s">
        <v>4085</v>
      </c>
      <c r="B1209" s="31">
        <v>11489</v>
      </c>
      <c r="C1209" s="31">
        <v>1</v>
      </c>
      <c r="D1209" s="31" t="str">
        <f t="shared" si="18"/>
        <v>11489_1</v>
      </c>
      <c r="E1209" s="31">
        <v>182</v>
      </c>
      <c r="F1209" s="4">
        <v>0.35699999999999998</v>
      </c>
    </row>
    <row r="1210" spans="1:6" x14ac:dyDescent="0.25">
      <c r="A1210" s="31" t="s">
        <v>4088</v>
      </c>
      <c r="B1210" s="31">
        <v>11489</v>
      </c>
      <c r="C1210" s="31">
        <v>2</v>
      </c>
      <c r="D1210" s="31" t="str">
        <f t="shared" si="18"/>
        <v>11489_2</v>
      </c>
      <c r="E1210" s="31">
        <v>162</v>
      </c>
      <c r="F1210" s="4">
        <v>0.48199999999999998</v>
      </c>
    </row>
    <row r="1211" spans="1:6" x14ac:dyDescent="0.25">
      <c r="A1211" s="31" t="s">
        <v>4085</v>
      </c>
      <c r="B1211" s="31">
        <v>11490</v>
      </c>
      <c r="C1211" s="31">
        <v>1</v>
      </c>
      <c r="D1211" s="31" t="str">
        <f t="shared" si="18"/>
        <v>11490_1</v>
      </c>
      <c r="E1211" s="31">
        <v>177</v>
      </c>
      <c r="F1211" s="4">
        <v>0.27200000000000002</v>
      </c>
    </row>
    <row r="1212" spans="1:6" x14ac:dyDescent="0.25">
      <c r="A1212" s="31" t="s">
        <v>4085</v>
      </c>
      <c r="B1212" s="31">
        <v>11491</v>
      </c>
      <c r="C1212" s="31">
        <v>1</v>
      </c>
      <c r="D1212" s="31" t="str">
        <f t="shared" si="18"/>
        <v>11491_1</v>
      </c>
      <c r="E1212" s="31">
        <v>365</v>
      </c>
      <c r="F1212" s="4">
        <v>0.83199999999999996</v>
      </c>
    </row>
    <row r="1213" spans="1:6" x14ac:dyDescent="0.25">
      <c r="A1213" s="31" t="s">
        <v>4088</v>
      </c>
      <c r="B1213" s="31">
        <v>11491</v>
      </c>
      <c r="C1213" s="31">
        <v>2</v>
      </c>
      <c r="D1213" s="31" t="str">
        <f t="shared" si="18"/>
        <v>11491_2</v>
      </c>
      <c r="E1213" s="31">
        <v>1430</v>
      </c>
      <c r="F1213" s="4">
        <v>0.41699999999999998</v>
      </c>
    </row>
    <row r="1214" spans="1:6" x14ac:dyDescent="0.25">
      <c r="A1214" s="31" t="s">
        <v>4085</v>
      </c>
      <c r="B1214" s="31">
        <v>11503</v>
      </c>
      <c r="C1214" s="31">
        <v>1</v>
      </c>
      <c r="D1214" s="31" t="str">
        <f t="shared" si="18"/>
        <v>11503_1</v>
      </c>
      <c r="E1214" s="31">
        <v>20</v>
      </c>
      <c r="F1214" s="4">
        <v>0.108</v>
      </c>
    </row>
    <row r="1215" spans="1:6" x14ac:dyDescent="0.25">
      <c r="A1215" s="31" t="s">
        <v>4085</v>
      </c>
      <c r="B1215" s="31">
        <v>11505</v>
      </c>
      <c r="C1215" s="31">
        <v>1</v>
      </c>
      <c r="D1215" s="31" t="str">
        <f t="shared" si="18"/>
        <v>11505_1</v>
      </c>
      <c r="E1215" s="31">
        <v>541</v>
      </c>
      <c r="F1215" s="4">
        <v>0.245</v>
      </c>
    </row>
    <row r="1216" spans="1:6" x14ac:dyDescent="0.25">
      <c r="A1216" s="31" t="s">
        <v>4085</v>
      </c>
      <c r="B1216" s="31">
        <v>11507</v>
      </c>
      <c r="C1216" s="31">
        <v>1</v>
      </c>
      <c r="D1216" s="31" t="str">
        <f t="shared" si="18"/>
        <v>11507_1</v>
      </c>
      <c r="E1216" s="31">
        <v>623</v>
      </c>
      <c r="F1216" s="4">
        <v>0.27100000000000002</v>
      </c>
    </row>
    <row r="1217" spans="1:6" x14ac:dyDescent="0.25">
      <c r="A1217" s="31" t="s">
        <v>4085</v>
      </c>
      <c r="B1217" s="31">
        <v>11509</v>
      </c>
      <c r="C1217" s="31">
        <v>1</v>
      </c>
      <c r="D1217" s="31" t="str">
        <f t="shared" si="18"/>
        <v>11509_1</v>
      </c>
      <c r="E1217" s="31">
        <v>92</v>
      </c>
      <c r="F1217" s="4">
        <v>0.10199999999999999</v>
      </c>
    </row>
    <row r="1218" spans="1:6" x14ac:dyDescent="0.25">
      <c r="A1218" s="31" t="s">
        <v>4085</v>
      </c>
      <c r="B1218" s="31">
        <v>11511</v>
      </c>
      <c r="C1218" s="31">
        <v>1</v>
      </c>
      <c r="D1218" s="31" t="str">
        <f t="shared" si="18"/>
        <v>11511_1</v>
      </c>
      <c r="E1218" s="31">
        <v>651</v>
      </c>
      <c r="F1218" s="4">
        <v>0.247</v>
      </c>
    </row>
    <row r="1219" spans="1:6" x14ac:dyDescent="0.25">
      <c r="A1219" s="31" t="s">
        <v>4085</v>
      </c>
      <c r="B1219" s="31">
        <v>11513</v>
      </c>
      <c r="C1219" s="31">
        <v>1</v>
      </c>
      <c r="D1219" s="31" t="str">
        <f t="shared" ref="D1219:D1282" si="19">CONCATENATE(B1219,"_",C1219)</f>
        <v>11513_1</v>
      </c>
      <c r="E1219" s="31">
        <v>239</v>
      </c>
      <c r="F1219" s="4">
        <v>0.41699999999999998</v>
      </c>
    </row>
    <row r="1220" spans="1:6" x14ac:dyDescent="0.25">
      <c r="A1220" s="31" t="s">
        <v>4085</v>
      </c>
      <c r="B1220" s="31">
        <v>11515</v>
      </c>
      <c r="C1220" s="31">
        <v>1</v>
      </c>
      <c r="D1220" s="31" t="str">
        <f t="shared" si="19"/>
        <v>11515_1</v>
      </c>
      <c r="E1220" s="31">
        <v>352</v>
      </c>
      <c r="F1220" s="4">
        <v>0.42499999999999999</v>
      </c>
    </row>
    <row r="1221" spans="1:6" x14ac:dyDescent="0.25">
      <c r="A1221" s="31" t="s">
        <v>4085</v>
      </c>
      <c r="B1221" s="31">
        <v>11556</v>
      </c>
      <c r="C1221" s="31">
        <v>1</v>
      </c>
      <c r="D1221" s="31" t="str">
        <f t="shared" si="19"/>
        <v>11556_1</v>
      </c>
      <c r="E1221" s="31">
        <v>423</v>
      </c>
      <c r="F1221" s="4">
        <v>0.159</v>
      </c>
    </row>
    <row r="1222" spans="1:6" x14ac:dyDescent="0.25">
      <c r="A1222" s="31" t="s">
        <v>4085</v>
      </c>
      <c r="B1222" s="31">
        <v>11557</v>
      </c>
      <c r="C1222" s="31">
        <v>1</v>
      </c>
      <c r="D1222" s="31" t="str">
        <f t="shared" si="19"/>
        <v>11557_1</v>
      </c>
      <c r="E1222" s="31">
        <v>727</v>
      </c>
      <c r="F1222" s="4">
        <v>0.34499999999999997</v>
      </c>
    </row>
    <row r="1223" spans="1:6" x14ac:dyDescent="0.25">
      <c r="A1223" s="31" t="s">
        <v>4085</v>
      </c>
      <c r="B1223" s="31">
        <v>11568</v>
      </c>
      <c r="C1223" s="31">
        <v>1</v>
      </c>
      <c r="D1223" s="31" t="str">
        <f t="shared" si="19"/>
        <v>11568_1</v>
      </c>
      <c r="E1223" s="31">
        <v>278</v>
      </c>
      <c r="F1223" s="4">
        <v>0.159</v>
      </c>
    </row>
    <row r="1224" spans="1:6" x14ac:dyDescent="0.25">
      <c r="A1224" s="31" t="s">
        <v>4085</v>
      </c>
      <c r="B1224" s="31">
        <v>11571</v>
      </c>
      <c r="C1224" s="31">
        <v>1</v>
      </c>
      <c r="D1224" s="31" t="str">
        <f t="shared" si="19"/>
        <v>11571_1</v>
      </c>
      <c r="E1224" s="31">
        <v>186</v>
      </c>
      <c r="F1224" s="4">
        <v>0.26500000000000001</v>
      </c>
    </row>
    <row r="1225" spans="1:6" x14ac:dyDescent="0.25">
      <c r="A1225" s="31" t="s">
        <v>4085</v>
      </c>
      <c r="B1225" s="31">
        <v>11576</v>
      </c>
      <c r="C1225" s="31">
        <v>1</v>
      </c>
      <c r="D1225" s="31" t="str">
        <f t="shared" si="19"/>
        <v>11576_1</v>
      </c>
      <c r="E1225" s="31">
        <v>82</v>
      </c>
      <c r="F1225" s="4">
        <v>0.224</v>
      </c>
    </row>
    <row r="1226" spans="1:6" x14ac:dyDescent="0.25">
      <c r="A1226" s="31" t="s">
        <v>4085</v>
      </c>
      <c r="B1226" s="31">
        <v>11577</v>
      </c>
      <c r="C1226" s="31">
        <v>1</v>
      </c>
      <c r="D1226" s="31" t="str">
        <f t="shared" si="19"/>
        <v>11577_1</v>
      </c>
      <c r="E1226" s="31">
        <v>86</v>
      </c>
      <c r="F1226" s="4">
        <v>0.23799999999999999</v>
      </c>
    </row>
    <row r="1227" spans="1:6" x14ac:dyDescent="0.25">
      <c r="A1227" s="31" t="s">
        <v>4085</v>
      </c>
      <c r="B1227" s="31">
        <v>11583</v>
      </c>
      <c r="C1227" s="31">
        <v>1</v>
      </c>
      <c r="D1227" s="31" t="str">
        <f t="shared" si="19"/>
        <v>11583_1</v>
      </c>
      <c r="E1227" s="31">
        <v>70</v>
      </c>
      <c r="F1227" s="4">
        <v>0.152</v>
      </c>
    </row>
    <row r="1228" spans="1:6" x14ac:dyDescent="0.25">
      <c r="A1228" s="31" t="s">
        <v>4085</v>
      </c>
      <c r="B1228" s="31">
        <v>11587</v>
      </c>
      <c r="C1228" s="31">
        <v>1</v>
      </c>
      <c r="D1228" s="31" t="str">
        <f t="shared" si="19"/>
        <v>11587_1</v>
      </c>
      <c r="E1228" s="31">
        <v>168</v>
      </c>
      <c r="F1228" s="4">
        <v>0.129</v>
      </c>
    </row>
    <row r="1229" spans="1:6" x14ac:dyDescent="0.25">
      <c r="A1229" s="31" t="s">
        <v>4085</v>
      </c>
      <c r="B1229" s="31">
        <v>11589</v>
      </c>
      <c r="C1229" s="31">
        <v>1</v>
      </c>
      <c r="D1229" s="31" t="str">
        <f t="shared" si="19"/>
        <v>11589_1</v>
      </c>
      <c r="E1229" s="31">
        <v>696</v>
      </c>
      <c r="F1229" s="4">
        <v>0.184</v>
      </c>
    </row>
    <row r="1230" spans="1:6" x14ac:dyDescent="0.25">
      <c r="A1230" s="31" t="s">
        <v>4085</v>
      </c>
      <c r="B1230" s="31">
        <v>11591</v>
      </c>
      <c r="C1230" s="31">
        <v>1</v>
      </c>
      <c r="D1230" s="31" t="str">
        <f t="shared" si="19"/>
        <v>11591_1</v>
      </c>
      <c r="E1230" s="31">
        <v>195</v>
      </c>
      <c r="F1230" s="4">
        <v>0.111</v>
      </c>
    </row>
    <row r="1231" spans="1:6" x14ac:dyDescent="0.25">
      <c r="A1231" s="31" t="s">
        <v>4088</v>
      </c>
      <c r="B1231" s="31">
        <v>11591</v>
      </c>
      <c r="C1231" s="31">
        <v>2</v>
      </c>
      <c r="D1231" s="31" t="str">
        <f t="shared" si="19"/>
        <v>11591_2</v>
      </c>
      <c r="E1231" s="31">
        <v>272</v>
      </c>
      <c r="F1231" s="4">
        <v>0.184</v>
      </c>
    </row>
    <row r="1232" spans="1:6" x14ac:dyDescent="0.25">
      <c r="A1232" s="31" t="s">
        <v>4085</v>
      </c>
      <c r="B1232" s="31">
        <v>11595</v>
      </c>
      <c r="C1232" s="31">
        <v>1</v>
      </c>
      <c r="D1232" s="31" t="str">
        <f t="shared" si="19"/>
        <v>11595_1</v>
      </c>
      <c r="E1232" s="31">
        <v>234</v>
      </c>
      <c r="F1232" s="4">
        <v>0.20699999999999999</v>
      </c>
    </row>
    <row r="1233" spans="1:6" x14ac:dyDescent="0.25">
      <c r="A1233" s="31" t="s">
        <v>4085</v>
      </c>
      <c r="B1233" s="31">
        <v>11605</v>
      </c>
      <c r="C1233" s="31">
        <v>1</v>
      </c>
      <c r="D1233" s="31" t="str">
        <f t="shared" si="19"/>
        <v>11605_1</v>
      </c>
      <c r="E1233" s="31">
        <v>120</v>
      </c>
      <c r="F1233" s="4">
        <v>9.9000000000000005E-2</v>
      </c>
    </row>
    <row r="1234" spans="1:6" x14ac:dyDescent="0.25">
      <c r="A1234" s="31" t="s">
        <v>4085</v>
      </c>
      <c r="B1234" s="31">
        <v>11609</v>
      </c>
      <c r="C1234" s="31">
        <v>1</v>
      </c>
      <c r="D1234" s="31" t="str">
        <f t="shared" si="19"/>
        <v>11609_1</v>
      </c>
      <c r="E1234" s="31">
        <v>184</v>
      </c>
      <c r="F1234" s="4">
        <v>0.125</v>
      </c>
    </row>
    <row r="1235" spans="1:6" x14ac:dyDescent="0.25">
      <c r="A1235" s="31" t="s">
        <v>4085</v>
      </c>
      <c r="B1235" s="31">
        <v>11610</v>
      </c>
      <c r="C1235" s="31">
        <v>1</v>
      </c>
      <c r="D1235" s="31" t="str">
        <f t="shared" si="19"/>
        <v>11610_1</v>
      </c>
      <c r="E1235" s="31">
        <v>259</v>
      </c>
      <c r="F1235" s="4">
        <v>0.182</v>
      </c>
    </row>
    <row r="1236" spans="1:6" x14ac:dyDescent="0.25">
      <c r="A1236" s="31" t="s">
        <v>4085</v>
      </c>
      <c r="B1236" s="31">
        <v>11615</v>
      </c>
      <c r="C1236" s="31">
        <v>1</v>
      </c>
      <c r="D1236" s="31" t="str">
        <f t="shared" si="19"/>
        <v>11615_1</v>
      </c>
      <c r="E1236" s="31">
        <v>261</v>
      </c>
      <c r="F1236" s="4">
        <v>0.19800000000000001</v>
      </c>
    </row>
    <row r="1237" spans="1:6" x14ac:dyDescent="0.25">
      <c r="A1237" s="31" t="s">
        <v>4085</v>
      </c>
      <c r="B1237" s="31">
        <v>11617</v>
      </c>
      <c r="C1237" s="31">
        <v>1</v>
      </c>
      <c r="D1237" s="31" t="str">
        <f t="shared" si="19"/>
        <v>11617_1</v>
      </c>
      <c r="E1237" s="31">
        <v>52</v>
      </c>
      <c r="F1237" s="4">
        <v>0.23799999999999999</v>
      </c>
    </row>
    <row r="1238" spans="1:6" x14ac:dyDescent="0.25">
      <c r="A1238" s="31" t="s">
        <v>4085</v>
      </c>
      <c r="B1238" s="31">
        <v>11619</v>
      </c>
      <c r="C1238" s="31">
        <v>1</v>
      </c>
      <c r="D1238" s="31" t="str">
        <f t="shared" si="19"/>
        <v>11619_1</v>
      </c>
      <c r="E1238" s="31">
        <v>91</v>
      </c>
      <c r="F1238" s="4">
        <v>0.40100000000000002</v>
      </c>
    </row>
    <row r="1239" spans="1:6" x14ac:dyDescent="0.25">
      <c r="A1239" s="31" t="s">
        <v>4085</v>
      </c>
      <c r="B1239" s="31">
        <v>11623</v>
      </c>
      <c r="C1239" s="31">
        <v>1</v>
      </c>
      <c r="D1239" s="31" t="str">
        <f t="shared" si="19"/>
        <v>11623_1</v>
      </c>
      <c r="E1239" s="31">
        <v>127</v>
      </c>
      <c r="F1239" s="4">
        <v>0.433</v>
      </c>
    </row>
    <row r="1240" spans="1:6" x14ac:dyDescent="0.25">
      <c r="A1240" s="31" t="s">
        <v>4085</v>
      </c>
      <c r="B1240" s="31">
        <v>11624</v>
      </c>
      <c r="C1240" s="31">
        <v>1</v>
      </c>
      <c r="D1240" s="31" t="str">
        <f t="shared" si="19"/>
        <v>11624_1</v>
      </c>
      <c r="E1240" s="31">
        <v>94</v>
      </c>
      <c r="F1240" s="4">
        <v>0.19600000000000001</v>
      </c>
    </row>
    <row r="1241" spans="1:6" x14ac:dyDescent="0.25">
      <c r="A1241" s="31" t="s">
        <v>4085</v>
      </c>
      <c r="B1241" s="31">
        <v>11625</v>
      </c>
      <c r="C1241" s="31">
        <v>1</v>
      </c>
      <c r="D1241" s="31" t="str">
        <f t="shared" si="19"/>
        <v>11625_1</v>
      </c>
      <c r="E1241" s="31">
        <v>222</v>
      </c>
      <c r="F1241" s="4">
        <v>0.41699999999999998</v>
      </c>
    </row>
    <row r="1242" spans="1:6" x14ac:dyDescent="0.25">
      <c r="A1242" s="31" t="s">
        <v>4085</v>
      </c>
      <c r="B1242" s="31">
        <v>11633</v>
      </c>
      <c r="C1242" s="31">
        <v>1</v>
      </c>
      <c r="D1242" s="31" t="str">
        <f t="shared" si="19"/>
        <v>11633_1</v>
      </c>
      <c r="E1242" s="31">
        <v>92</v>
      </c>
      <c r="F1242" s="4">
        <v>0.184</v>
      </c>
    </row>
    <row r="1243" spans="1:6" x14ac:dyDescent="0.25">
      <c r="A1243" s="31" t="s">
        <v>4085</v>
      </c>
      <c r="B1243" s="31">
        <v>11634</v>
      </c>
      <c r="C1243" s="31">
        <v>1</v>
      </c>
      <c r="D1243" s="31" t="str">
        <f t="shared" si="19"/>
        <v>11634_1</v>
      </c>
      <c r="E1243" s="31">
        <v>36</v>
      </c>
      <c r="F1243" s="4">
        <v>4.3999999999999997E-2</v>
      </c>
    </row>
    <row r="1244" spans="1:6" x14ac:dyDescent="0.25">
      <c r="A1244" s="31" t="s">
        <v>4085</v>
      </c>
      <c r="B1244" s="31">
        <v>11636</v>
      </c>
      <c r="C1244" s="31">
        <v>1</v>
      </c>
      <c r="D1244" s="31" t="str">
        <f t="shared" si="19"/>
        <v>11636_1</v>
      </c>
      <c r="E1244" s="31">
        <v>124</v>
      </c>
      <c r="F1244" s="4">
        <v>0.28100000000000003</v>
      </c>
    </row>
    <row r="1245" spans="1:6" x14ac:dyDescent="0.25">
      <c r="A1245" s="31" t="s">
        <v>4085</v>
      </c>
      <c r="B1245" s="31">
        <v>11645</v>
      </c>
      <c r="C1245" s="31">
        <v>1</v>
      </c>
      <c r="D1245" s="31" t="str">
        <f t="shared" si="19"/>
        <v>11645_1</v>
      </c>
      <c r="E1245" s="31">
        <v>46</v>
      </c>
      <c r="F1245" s="4">
        <v>0.182</v>
      </c>
    </row>
    <row r="1246" spans="1:6" x14ac:dyDescent="0.25">
      <c r="A1246" s="31" t="s">
        <v>4085</v>
      </c>
      <c r="B1246" s="31">
        <v>11667</v>
      </c>
      <c r="C1246" s="31">
        <v>1</v>
      </c>
      <c r="D1246" s="31" t="str">
        <f t="shared" si="19"/>
        <v>11667_1</v>
      </c>
    </row>
    <row r="1247" spans="1:6" x14ac:dyDescent="0.25">
      <c r="A1247" s="31" t="s">
        <v>4085</v>
      </c>
      <c r="B1247" s="31">
        <v>11671</v>
      </c>
      <c r="C1247" s="31">
        <v>1</v>
      </c>
      <c r="D1247" s="31" t="str">
        <f t="shared" si="19"/>
        <v>11671_1</v>
      </c>
      <c r="E1247" s="31">
        <v>3907</v>
      </c>
      <c r="F1247" s="4">
        <v>0.42499999999999999</v>
      </c>
    </row>
    <row r="1248" spans="1:6" x14ac:dyDescent="0.25">
      <c r="A1248" s="31" t="s">
        <v>4085</v>
      </c>
      <c r="B1248" s="31">
        <v>11673</v>
      </c>
      <c r="C1248" s="31">
        <v>1</v>
      </c>
      <c r="D1248" s="31" t="str">
        <f t="shared" si="19"/>
        <v>11673_1</v>
      </c>
      <c r="E1248" s="31">
        <v>3728</v>
      </c>
      <c r="F1248" s="4">
        <v>0.44500000000000001</v>
      </c>
    </row>
    <row r="1249" spans="1:6" x14ac:dyDescent="0.25">
      <c r="A1249" s="31" t="s">
        <v>4085</v>
      </c>
      <c r="B1249" s="31">
        <v>11674</v>
      </c>
      <c r="C1249" s="31">
        <v>1</v>
      </c>
      <c r="D1249" s="31" t="str">
        <f t="shared" si="19"/>
        <v>11674_1</v>
      </c>
    </row>
    <row r="1250" spans="1:6" x14ac:dyDescent="0.25">
      <c r="A1250" s="31" t="s">
        <v>4085</v>
      </c>
      <c r="B1250" s="31">
        <v>11675</v>
      </c>
      <c r="C1250" s="31">
        <v>1</v>
      </c>
      <c r="D1250" s="31" t="str">
        <f t="shared" si="19"/>
        <v>11675_1</v>
      </c>
      <c r="E1250" s="31">
        <v>34</v>
      </c>
      <c r="F1250" s="4">
        <v>0.20899999999999999</v>
      </c>
    </row>
    <row r="1251" spans="1:6" x14ac:dyDescent="0.25">
      <c r="A1251" s="31" t="s">
        <v>4085</v>
      </c>
      <c r="B1251" s="31">
        <v>11677</v>
      </c>
      <c r="C1251" s="31">
        <v>1</v>
      </c>
      <c r="D1251" s="31" t="str">
        <f t="shared" si="19"/>
        <v>11677_1</v>
      </c>
      <c r="E1251" s="31">
        <v>164</v>
      </c>
      <c r="F1251" s="4">
        <v>0.56100000000000005</v>
      </c>
    </row>
    <row r="1252" spans="1:6" x14ac:dyDescent="0.25">
      <c r="A1252" s="31" t="s">
        <v>4085</v>
      </c>
      <c r="B1252" s="31">
        <v>11679</v>
      </c>
      <c r="C1252" s="31">
        <v>1</v>
      </c>
      <c r="D1252" s="31" t="str">
        <f t="shared" si="19"/>
        <v>11679_1</v>
      </c>
      <c r="E1252" s="31">
        <v>60</v>
      </c>
      <c r="F1252" s="4">
        <v>0.309</v>
      </c>
    </row>
    <row r="1253" spans="1:6" x14ac:dyDescent="0.25">
      <c r="A1253" s="31" t="s">
        <v>4088</v>
      </c>
      <c r="B1253" s="31">
        <v>11679</v>
      </c>
      <c r="C1253" s="31">
        <v>2</v>
      </c>
      <c r="D1253" s="31" t="str">
        <f t="shared" si="19"/>
        <v>11679_2</v>
      </c>
      <c r="E1253" s="31">
        <v>52</v>
      </c>
      <c r="F1253" s="4">
        <v>0.318</v>
      </c>
    </row>
    <row r="1254" spans="1:6" x14ac:dyDescent="0.25">
      <c r="A1254" s="31" t="s">
        <v>4078</v>
      </c>
      <c r="B1254" s="31">
        <v>11679</v>
      </c>
      <c r="C1254" s="31">
        <v>3</v>
      </c>
      <c r="D1254" s="31" t="str">
        <f t="shared" si="19"/>
        <v>11679_3</v>
      </c>
      <c r="E1254" s="31">
        <v>241</v>
      </c>
      <c r="F1254" s="4">
        <v>0.25900000000000001</v>
      </c>
    </row>
    <row r="1255" spans="1:6" x14ac:dyDescent="0.25">
      <c r="A1255" s="31" t="s">
        <v>4085</v>
      </c>
      <c r="B1255" s="31">
        <v>11683</v>
      </c>
      <c r="C1255" s="31">
        <v>1</v>
      </c>
      <c r="D1255" s="31" t="str">
        <f t="shared" si="19"/>
        <v>11683_1</v>
      </c>
      <c r="E1255" s="31">
        <v>170</v>
      </c>
      <c r="F1255" s="4">
        <v>0.51700000000000002</v>
      </c>
    </row>
    <row r="1256" spans="1:6" x14ac:dyDescent="0.25">
      <c r="A1256" s="31" t="s">
        <v>4085</v>
      </c>
      <c r="B1256" s="31">
        <v>11685</v>
      </c>
      <c r="C1256" s="31">
        <v>1</v>
      </c>
      <c r="D1256" s="31" t="str">
        <f t="shared" si="19"/>
        <v>11685_1</v>
      </c>
      <c r="E1256" s="31">
        <v>33</v>
      </c>
      <c r="F1256" s="4">
        <v>0.222</v>
      </c>
    </row>
    <row r="1257" spans="1:6" x14ac:dyDescent="0.25">
      <c r="A1257" s="31" t="s">
        <v>4085</v>
      </c>
      <c r="B1257" s="31">
        <v>11687</v>
      </c>
      <c r="C1257" s="31">
        <v>1</v>
      </c>
      <c r="D1257" s="31" t="str">
        <f t="shared" si="19"/>
        <v>11687_1</v>
      </c>
      <c r="E1257" s="31">
        <v>59</v>
      </c>
      <c r="F1257" s="4">
        <v>0.20200000000000001</v>
      </c>
    </row>
    <row r="1258" spans="1:6" x14ac:dyDescent="0.25">
      <c r="A1258" s="31" t="s">
        <v>4085</v>
      </c>
      <c r="B1258" s="31">
        <v>11689</v>
      </c>
      <c r="C1258" s="31">
        <v>1</v>
      </c>
      <c r="D1258" s="31" t="str">
        <f t="shared" si="19"/>
        <v>11689_1</v>
      </c>
      <c r="E1258" s="31">
        <v>234</v>
      </c>
      <c r="F1258" s="4">
        <v>0.22</v>
      </c>
    </row>
    <row r="1259" spans="1:6" x14ac:dyDescent="0.25">
      <c r="A1259" s="31" t="s">
        <v>4088</v>
      </c>
      <c r="B1259" s="31">
        <v>11689</v>
      </c>
      <c r="C1259" s="31">
        <v>2</v>
      </c>
      <c r="D1259" s="31" t="str">
        <f t="shared" si="19"/>
        <v>11689_2</v>
      </c>
      <c r="E1259" s="31">
        <v>376</v>
      </c>
      <c r="F1259" s="4">
        <v>0.25800000000000001</v>
      </c>
    </row>
    <row r="1260" spans="1:6" x14ac:dyDescent="0.25">
      <c r="A1260" s="31" t="s">
        <v>4085</v>
      </c>
      <c r="B1260" s="31">
        <v>11693</v>
      </c>
      <c r="C1260" s="31">
        <v>1</v>
      </c>
      <c r="D1260" s="31" t="str">
        <f t="shared" si="19"/>
        <v>11693_1</v>
      </c>
      <c r="E1260" s="31">
        <v>194</v>
      </c>
      <c r="F1260" s="4">
        <v>0.22700000000000001</v>
      </c>
    </row>
    <row r="1261" spans="1:6" x14ac:dyDescent="0.25">
      <c r="A1261" s="31" t="s">
        <v>4085</v>
      </c>
      <c r="B1261" s="31">
        <v>11694</v>
      </c>
      <c r="C1261" s="31">
        <v>1</v>
      </c>
      <c r="D1261" s="31" t="str">
        <f t="shared" si="19"/>
        <v>11694_1</v>
      </c>
      <c r="E1261" s="31">
        <v>76</v>
      </c>
      <c r="F1261" s="4">
        <v>0.20899999999999999</v>
      </c>
    </row>
    <row r="1262" spans="1:6" x14ac:dyDescent="0.25">
      <c r="A1262" s="31" t="s">
        <v>4088</v>
      </c>
      <c r="B1262" s="31">
        <v>11694</v>
      </c>
      <c r="C1262" s="31">
        <v>2</v>
      </c>
      <c r="D1262" s="31" t="str">
        <f t="shared" si="19"/>
        <v>11694_2</v>
      </c>
      <c r="E1262" s="31">
        <v>217</v>
      </c>
      <c r="F1262" s="4">
        <v>0.25600000000000001</v>
      </c>
    </row>
    <row r="1263" spans="1:6" x14ac:dyDescent="0.25">
      <c r="A1263" s="31" t="s">
        <v>4085</v>
      </c>
      <c r="B1263" s="31">
        <v>11695</v>
      </c>
      <c r="C1263" s="31">
        <v>1</v>
      </c>
      <c r="D1263" s="31" t="str">
        <f t="shared" si="19"/>
        <v>11695_1</v>
      </c>
      <c r="E1263" s="31">
        <v>97</v>
      </c>
      <c r="F1263" s="4">
        <v>0.27500000000000002</v>
      </c>
    </row>
    <row r="1264" spans="1:6" x14ac:dyDescent="0.25">
      <c r="A1264" s="31" t="s">
        <v>4085</v>
      </c>
      <c r="B1264" s="31">
        <v>11697</v>
      </c>
      <c r="C1264" s="31">
        <v>1</v>
      </c>
      <c r="D1264" s="31" t="str">
        <f t="shared" si="19"/>
        <v>11697_1</v>
      </c>
      <c r="E1264" s="31">
        <v>140</v>
      </c>
      <c r="F1264" s="4">
        <v>0.154</v>
      </c>
    </row>
    <row r="1265" spans="1:6" x14ac:dyDescent="0.25">
      <c r="A1265" s="31" t="s">
        <v>4088</v>
      </c>
      <c r="B1265" s="31">
        <v>11697</v>
      </c>
      <c r="C1265" s="31">
        <v>2</v>
      </c>
      <c r="D1265" s="31" t="str">
        <f t="shared" si="19"/>
        <v>11697_2</v>
      </c>
      <c r="E1265" s="31">
        <v>44</v>
      </c>
      <c r="F1265" s="4">
        <v>0.11</v>
      </c>
    </row>
    <row r="1266" spans="1:6" x14ac:dyDescent="0.25">
      <c r="A1266" s="31" t="s">
        <v>4078</v>
      </c>
      <c r="B1266" s="31">
        <v>11697</v>
      </c>
      <c r="C1266" s="31">
        <v>3</v>
      </c>
      <c r="D1266" s="31" t="str">
        <f t="shared" si="19"/>
        <v>11697_3</v>
      </c>
      <c r="E1266" s="31">
        <v>353</v>
      </c>
      <c r="F1266" s="4">
        <v>0.14499999999999999</v>
      </c>
    </row>
    <row r="1267" spans="1:6" x14ac:dyDescent="0.25">
      <c r="A1267" s="31" t="s">
        <v>4085</v>
      </c>
      <c r="B1267" s="31">
        <v>11698</v>
      </c>
      <c r="C1267" s="31">
        <v>1</v>
      </c>
      <c r="D1267" s="31" t="str">
        <f t="shared" si="19"/>
        <v>11698_1</v>
      </c>
      <c r="E1267" s="31">
        <v>990</v>
      </c>
      <c r="F1267" s="4">
        <v>0.24099999999999999</v>
      </c>
    </row>
    <row r="1268" spans="1:6" x14ac:dyDescent="0.25">
      <c r="A1268" s="31" t="s">
        <v>4085</v>
      </c>
      <c r="B1268" s="31">
        <v>11701</v>
      </c>
      <c r="C1268" s="31">
        <v>1</v>
      </c>
      <c r="D1268" s="31" t="str">
        <f t="shared" si="19"/>
        <v>11701_1</v>
      </c>
      <c r="E1268" s="31">
        <v>100</v>
      </c>
      <c r="F1268" s="4">
        <v>0.191</v>
      </c>
    </row>
    <row r="1269" spans="1:6" x14ac:dyDescent="0.25">
      <c r="A1269" s="31" t="s">
        <v>4088</v>
      </c>
      <c r="B1269" s="31">
        <v>11701</v>
      </c>
      <c r="C1269" s="31">
        <v>2</v>
      </c>
      <c r="D1269" s="31" t="str">
        <f t="shared" si="19"/>
        <v>11701_2</v>
      </c>
      <c r="E1269" s="31">
        <v>63</v>
      </c>
      <c r="F1269" s="4">
        <v>0.17299999999999999</v>
      </c>
    </row>
    <row r="1270" spans="1:6" x14ac:dyDescent="0.25">
      <c r="A1270" s="31" t="s">
        <v>4085</v>
      </c>
      <c r="B1270" s="31">
        <v>11702</v>
      </c>
      <c r="C1270" s="31">
        <v>1</v>
      </c>
      <c r="D1270" s="31" t="str">
        <f t="shared" si="19"/>
        <v>11702_1</v>
      </c>
      <c r="E1270" s="31">
        <v>204</v>
      </c>
      <c r="F1270" s="4">
        <v>0.22700000000000001</v>
      </c>
    </row>
    <row r="1271" spans="1:6" x14ac:dyDescent="0.25">
      <c r="A1271" s="31" t="s">
        <v>4085</v>
      </c>
      <c r="B1271" s="31">
        <v>11703</v>
      </c>
      <c r="C1271" s="31">
        <v>1</v>
      </c>
      <c r="D1271" s="31" t="str">
        <f t="shared" si="19"/>
        <v>11703_1</v>
      </c>
      <c r="E1271" s="31">
        <v>14</v>
      </c>
      <c r="F1271" s="4">
        <v>0.217</v>
      </c>
    </row>
    <row r="1272" spans="1:6" x14ac:dyDescent="0.25">
      <c r="A1272" s="31" t="s">
        <v>4085</v>
      </c>
      <c r="B1272" s="31">
        <v>11705</v>
      </c>
      <c r="C1272" s="31">
        <v>1</v>
      </c>
      <c r="D1272" s="31" t="str">
        <f t="shared" si="19"/>
        <v>11705_1</v>
      </c>
      <c r="E1272" s="31">
        <v>121</v>
      </c>
      <c r="F1272" s="4">
        <v>0.183</v>
      </c>
    </row>
    <row r="1273" spans="1:6" x14ac:dyDescent="0.25">
      <c r="A1273" s="31" t="s">
        <v>4085</v>
      </c>
      <c r="B1273" s="31">
        <v>11707</v>
      </c>
      <c r="C1273" s="31">
        <v>1</v>
      </c>
      <c r="D1273" s="31" t="str">
        <f t="shared" si="19"/>
        <v>11707_1</v>
      </c>
      <c r="E1273" s="31">
        <v>103</v>
      </c>
      <c r="F1273" s="4">
        <v>0.193</v>
      </c>
    </row>
    <row r="1274" spans="1:6" x14ac:dyDescent="0.25">
      <c r="A1274" s="31" t="s">
        <v>4085</v>
      </c>
      <c r="B1274" s="31">
        <v>11708</v>
      </c>
      <c r="C1274" s="31">
        <v>1</v>
      </c>
      <c r="D1274" s="31" t="str">
        <f t="shared" si="19"/>
        <v>11708_1</v>
      </c>
      <c r="E1274" s="31">
        <v>95</v>
      </c>
      <c r="F1274" s="4">
        <v>0.17299999999999999</v>
      </c>
    </row>
    <row r="1275" spans="1:6" x14ac:dyDescent="0.25">
      <c r="A1275" s="31" t="s">
        <v>4085</v>
      </c>
      <c r="B1275" s="31">
        <v>11709</v>
      </c>
      <c r="C1275" s="31">
        <v>1</v>
      </c>
      <c r="D1275" s="31" t="str">
        <f t="shared" si="19"/>
        <v>11709_1</v>
      </c>
      <c r="E1275" s="31">
        <v>193</v>
      </c>
      <c r="F1275" s="4">
        <v>0.27500000000000002</v>
      </c>
    </row>
    <row r="1276" spans="1:6" x14ac:dyDescent="0.25">
      <c r="A1276" s="31" t="s">
        <v>4085</v>
      </c>
      <c r="B1276" s="31">
        <v>11711</v>
      </c>
      <c r="C1276" s="31">
        <v>1</v>
      </c>
      <c r="D1276" s="31" t="str">
        <f t="shared" si="19"/>
        <v>11711_1</v>
      </c>
      <c r="E1276" s="31">
        <v>49</v>
      </c>
      <c r="F1276" s="4">
        <v>0.19</v>
      </c>
    </row>
    <row r="1277" spans="1:6" x14ac:dyDescent="0.25">
      <c r="A1277" s="31" t="s">
        <v>4085</v>
      </c>
      <c r="B1277" s="31">
        <v>11712</v>
      </c>
      <c r="C1277" s="31">
        <v>1</v>
      </c>
      <c r="D1277" s="31" t="str">
        <f t="shared" si="19"/>
        <v>11712_1</v>
      </c>
      <c r="E1277" s="31">
        <v>158</v>
      </c>
      <c r="F1277" s="4">
        <v>0.27700000000000002</v>
      </c>
    </row>
    <row r="1278" spans="1:6" x14ac:dyDescent="0.25">
      <c r="A1278" s="31" t="s">
        <v>4085</v>
      </c>
      <c r="B1278" s="31">
        <v>11713</v>
      </c>
      <c r="C1278" s="31">
        <v>1</v>
      </c>
      <c r="D1278" s="31" t="str">
        <f t="shared" si="19"/>
        <v>11713_1</v>
      </c>
      <c r="E1278" s="31">
        <v>387</v>
      </c>
      <c r="F1278" s="4">
        <v>0.67900000000000005</v>
      </c>
    </row>
    <row r="1279" spans="1:6" x14ac:dyDescent="0.25">
      <c r="A1279" s="31" t="s">
        <v>4085</v>
      </c>
      <c r="B1279" s="31">
        <v>11715</v>
      </c>
      <c r="C1279" s="31">
        <v>1</v>
      </c>
      <c r="D1279" s="31" t="str">
        <f t="shared" si="19"/>
        <v>11715_1</v>
      </c>
      <c r="E1279" s="31">
        <v>54</v>
      </c>
      <c r="F1279" s="4">
        <v>0.52</v>
      </c>
    </row>
    <row r="1280" spans="1:6" x14ac:dyDescent="0.25">
      <c r="A1280" s="31" t="s">
        <v>4085</v>
      </c>
      <c r="B1280" s="31">
        <v>11717</v>
      </c>
      <c r="C1280" s="31">
        <v>1</v>
      </c>
      <c r="D1280" s="31" t="str">
        <f t="shared" si="19"/>
        <v>11717_1</v>
      </c>
      <c r="E1280" s="31">
        <v>29</v>
      </c>
      <c r="F1280" s="4">
        <v>0.28000000000000003</v>
      </c>
    </row>
    <row r="1281" spans="1:6" x14ac:dyDescent="0.25">
      <c r="A1281" s="31" t="s">
        <v>4085</v>
      </c>
      <c r="B1281" s="31">
        <v>11719</v>
      </c>
      <c r="C1281" s="31">
        <v>1</v>
      </c>
      <c r="D1281" s="31" t="str">
        <f t="shared" si="19"/>
        <v>11719_1</v>
      </c>
      <c r="E1281" s="31">
        <v>15</v>
      </c>
      <c r="F1281" s="4">
        <v>0.3</v>
      </c>
    </row>
    <row r="1282" spans="1:6" x14ac:dyDescent="0.25">
      <c r="A1282" s="31" t="s">
        <v>4085</v>
      </c>
      <c r="B1282" s="31">
        <v>11721</v>
      </c>
      <c r="C1282" s="31">
        <v>1</v>
      </c>
      <c r="D1282" s="31" t="str">
        <f t="shared" si="19"/>
        <v>11721_1</v>
      </c>
      <c r="E1282" s="31">
        <v>114</v>
      </c>
      <c r="F1282" s="4">
        <v>0.499</v>
      </c>
    </row>
    <row r="1283" spans="1:6" x14ac:dyDescent="0.25">
      <c r="A1283" s="31" t="s">
        <v>4085</v>
      </c>
      <c r="B1283" s="31">
        <v>11725</v>
      </c>
      <c r="C1283" s="31">
        <v>1</v>
      </c>
      <c r="D1283" s="31" t="str">
        <f t="shared" ref="D1283:D1346" si="20">CONCATENATE(B1283,"_",C1283)</f>
        <v>11725_1</v>
      </c>
    </row>
    <row r="1284" spans="1:6" x14ac:dyDescent="0.25">
      <c r="A1284" s="31" t="s">
        <v>4085</v>
      </c>
      <c r="B1284" s="31">
        <v>11727</v>
      </c>
      <c r="C1284" s="31">
        <v>1</v>
      </c>
      <c r="D1284" s="31" t="str">
        <f t="shared" si="20"/>
        <v>11727_1</v>
      </c>
      <c r="E1284" s="31">
        <v>1476</v>
      </c>
      <c r="F1284" s="4">
        <v>0.27300000000000002</v>
      </c>
    </row>
    <row r="1285" spans="1:6" x14ac:dyDescent="0.25">
      <c r="A1285" s="31" t="s">
        <v>4085</v>
      </c>
      <c r="B1285" s="31">
        <v>11729</v>
      </c>
      <c r="C1285" s="31">
        <v>1</v>
      </c>
      <c r="D1285" s="31" t="str">
        <f t="shared" si="20"/>
        <v>11729_1</v>
      </c>
      <c r="E1285" s="31">
        <v>9</v>
      </c>
      <c r="F1285" s="4">
        <v>0.28299999999999997</v>
      </c>
    </row>
    <row r="1286" spans="1:6" x14ac:dyDescent="0.25">
      <c r="A1286" s="31" t="s">
        <v>4085</v>
      </c>
      <c r="B1286" s="31">
        <v>11731</v>
      </c>
      <c r="C1286" s="31">
        <v>1</v>
      </c>
      <c r="D1286" s="31" t="str">
        <f t="shared" si="20"/>
        <v>11731_1</v>
      </c>
      <c r="E1286" s="31">
        <v>1100</v>
      </c>
      <c r="F1286" s="4">
        <v>0.59299999999999997</v>
      </c>
    </row>
    <row r="1287" spans="1:6" x14ac:dyDescent="0.25">
      <c r="A1287" s="31" t="s">
        <v>4085</v>
      </c>
      <c r="B1287" s="31">
        <v>11732</v>
      </c>
      <c r="C1287" s="31">
        <v>1</v>
      </c>
      <c r="D1287" s="31" t="str">
        <f t="shared" si="20"/>
        <v>11732_1</v>
      </c>
      <c r="E1287" s="31">
        <v>97</v>
      </c>
      <c r="F1287" s="4">
        <v>0.13600000000000001</v>
      </c>
    </row>
    <row r="1288" spans="1:6" x14ac:dyDescent="0.25">
      <c r="A1288" s="31" t="s">
        <v>4085</v>
      </c>
      <c r="B1288" s="31">
        <v>11733</v>
      </c>
      <c r="C1288" s="31">
        <v>1</v>
      </c>
      <c r="D1288" s="31" t="str">
        <f t="shared" si="20"/>
        <v>11733_1</v>
      </c>
      <c r="E1288" s="31">
        <v>69</v>
      </c>
      <c r="F1288" s="4">
        <v>0.247</v>
      </c>
    </row>
    <row r="1289" spans="1:6" x14ac:dyDescent="0.25">
      <c r="A1289" s="31" t="s">
        <v>4088</v>
      </c>
      <c r="B1289" s="31">
        <v>11733</v>
      </c>
      <c r="C1289" s="31">
        <v>2</v>
      </c>
      <c r="D1289" s="31" t="str">
        <f t="shared" si="20"/>
        <v>11733_2</v>
      </c>
      <c r="E1289" s="31">
        <v>339</v>
      </c>
      <c r="F1289" s="4">
        <v>0.28199999999999997</v>
      </c>
    </row>
    <row r="1290" spans="1:6" x14ac:dyDescent="0.25">
      <c r="A1290" s="31" t="s">
        <v>4085</v>
      </c>
      <c r="B1290" s="31">
        <v>11734</v>
      </c>
      <c r="C1290" s="31">
        <v>1</v>
      </c>
      <c r="D1290" s="31" t="str">
        <f t="shared" si="20"/>
        <v>11734_1</v>
      </c>
    </row>
    <row r="1291" spans="1:6" x14ac:dyDescent="0.25">
      <c r="A1291" s="31" t="s">
        <v>4085</v>
      </c>
      <c r="B1291" s="31">
        <v>11735</v>
      </c>
      <c r="C1291" s="31">
        <v>1</v>
      </c>
      <c r="D1291" s="31" t="str">
        <f t="shared" si="20"/>
        <v>11735_1</v>
      </c>
      <c r="E1291" s="31">
        <v>24</v>
      </c>
      <c r="F1291" s="4">
        <v>0.14799999999999999</v>
      </c>
    </row>
    <row r="1292" spans="1:6" x14ac:dyDescent="0.25">
      <c r="A1292" s="31" t="s">
        <v>4085</v>
      </c>
      <c r="B1292" s="31">
        <v>11737</v>
      </c>
      <c r="C1292" s="31">
        <v>1</v>
      </c>
      <c r="D1292" s="31" t="str">
        <f t="shared" si="20"/>
        <v>11737_1</v>
      </c>
      <c r="E1292" s="31">
        <v>33</v>
      </c>
      <c r="F1292" s="4">
        <v>0.23400000000000001</v>
      </c>
    </row>
    <row r="1293" spans="1:6" x14ac:dyDescent="0.25">
      <c r="A1293" s="31" t="s">
        <v>4085</v>
      </c>
      <c r="B1293" s="31">
        <v>11738</v>
      </c>
      <c r="C1293" s="31">
        <v>1</v>
      </c>
      <c r="D1293" s="31" t="str">
        <f t="shared" si="20"/>
        <v>11738_1</v>
      </c>
    </row>
    <row r="1294" spans="1:6" x14ac:dyDescent="0.25">
      <c r="A1294" s="31" t="s">
        <v>4085</v>
      </c>
      <c r="B1294" s="31">
        <v>11739</v>
      </c>
      <c r="C1294" s="31">
        <v>1</v>
      </c>
      <c r="D1294" s="31" t="str">
        <f t="shared" si="20"/>
        <v>11739_1</v>
      </c>
      <c r="E1294" s="31">
        <v>31</v>
      </c>
      <c r="F1294" s="4">
        <v>0.224</v>
      </c>
    </row>
    <row r="1295" spans="1:6" x14ac:dyDescent="0.25">
      <c r="A1295" s="31" t="s">
        <v>4085</v>
      </c>
      <c r="B1295" s="31">
        <v>11743</v>
      </c>
      <c r="C1295" s="31">
        <v>1</v>
      </c>
      <c r="D1295" s="31" t="str">
        <f t="shared" si="20"/>
        <v>11743_1</v>
      </c>
      <c r="E1295" s="31">
        <v>111</v>
      </c>
      <c r="F1295" s="4">
        <v>0.253</v>
      </c>
    </row>
    <row r="1296" spans="1:6" x14ac:dyDescent="0.25">
      <c r="A1296" s="31" t="s">
        <v>4085</v>
      </c>
      <c r="B1296" s="31">
        <v>11745</v>
      </c>
      <c r="C1296" s="31">
        <v>1</v>
      </c>
      <c r="D1296" s="31" t="str">
        <f t="shared" si="20"/>
        <v>11745_1</v>
      </c>
      <c r="E1296" s="31">
        <v>118</v>
      </c>
      <c r="F1296" s="4">
        <v>0.46300000000000002</v>
      </c>
    </row>
    <row r="1297" spans="1:6" x14ac:dyDescent="0.25">
      <c r="A1297" s="31" t="s">
        <v>4085</v>
      </c>
      <c r="B1297" s="31">
        <v>11746</v>
      </c>
      <c r="C1297" s="31">
        <v>1</v>
      </c>
      <c r="D1297" s="31" t="str">
        <f t="shared" si="20"/>
        <v>11746_1</v>
      </c>
      <c r="E1297" s="31">
        <v>723</v>
      </c>
      <c r="F1297" s="4">
        <v>0.745</v>
      </c>
    </row>
    <row r="1298" spans="1:6" x14ac:dyDescent="0.25">
      <c r="A1298" s="31" t="s">
        <v>4085</v>
      </c>
      <c r="B1298" s="31">
        <v>11747</v>
      </c>
      <c r="C1298" s="31">
        <v>1</v>
      </c>
      <c r="D1298" s="31" t="str">
        <f t="shared" si="20"/>
        <v>11747_1</v>
      </c>
      <c r="E1298" s="31">
        <v>85</v>
      </c>
      <c r="F1298" s="4">
        <v>0.54600000000000004</v>
      </c>
    </row>
    <row r="1299" spans="1:6" x14ac:dyDescent="0.25">
      <c r="A1299" s="31" t="s">
        <v>4085</v>
      </c>
      <c r="B1299" s="31">
        <v>11748</v>
      </c>
      <c r="C1299" s="31">
        <v>1</v>
      </c>
      <c r="D1299" s="31" t="str">
        <f t="shared" si="20"/>
        <v>11748_1</v>
      </c>
      <c r="E1299" s="31">
        <v>152</v>
      </c>
      <c r="F1299" s="4">
        <v>0.253</v>
      </c>
    </row>
    <row r="1300" spans="1:6" x14ac:dyDescent="0.25">
      <c r="A1300" s="31" t="s">
        <v>4088</v>
      </c>
      <c r="B1300" s="31">
        <v>11748</v>
      </c>
      <c r="C1300" s="31">
        <v>2</v>
      </c>
      <c r="D1300" s="31" t="str">
        <f t="shared" si="20"/>
        <v>11748_2</v>
      </c>
      <c r="E1300" s="31">
        <v>10</v>
      </c>
      <c r="F1300" s="4">
        <v>7.6999999999999999E-2</v>
      </c>
    </row>
    <row r="1301" spans="1:6" x14ac:dyDescent="0.25">
      <c r="A1301" s="31" t="s">
        <v>4085</v>
      </c>
      <c r="B1301" s="31">
        <v>11750</v>
      </c>
      <c r="C1301" s="31">
        <v>1</v>
      </c>
      <c r="D1301" s="31" t="str">
        <f t="shared" si="20"/>
        <v>11750_1</v>
      </c>
      <c r="E1301" s="31">
        <v>235</v>
      </c>
      <c r="F1301" s="4">
        <v>0.25800000000000001</v>
      </c>
    </row>
    <row r="1302" spans="1:6" x14ac:dyDescent="0.25">
      <c r="A1302" s="31" t="s">
        <v>4085</v>
      </c>
      <c r="B1302" s="31">
        <v>11751</v>
      </c>
      <c r="C1302" s="31">
        <v>1</v>
      </c>
      <c r="D1302" s="31" t="str">
        <f t="shared" si="20"/>
        <v>11751_1</v>
      </c>
      <c r="E1302" s="31">
        <v>80</v>
      </c>
      <c r="F1302" s="4">
        <v>0.19500000000000001</v>
      </c>
    </row>
    <row r="1303" spans="1:6" x14ac:dyDescent="0.25">
      <c r="A1303" s="31" t="s">
        <v>4085</v>
      </c>
      <c r="B1303" s="31">
        <v>11753</v>
      </c>
      <c r="C1303" s="31">
        <v>1</v>
      </c>
      <c r="D1303" s="31" t="str">
        <f t="shared" si="20"/>
        <v>11753_1</v>
      </c>
    </row>
    <row r="1304" spans="1:6" x14ac:dyDescent="0.25">
      <c r="A1304" s="31" t="s">
        <v>4085</v>
      </c>
      <c r="B1304" s="31">
        <v>11755</v>
      </c>
      <c r="C1304" s="31">
        <v>1</v>
      </c>
      <c r="D1304" s="31" t="str">
        <f t="shared" si="20"/>
        <v>11755_1</v>
      </c>
      <c r="E1304" s="31">
        <v>44</v>
      </c>
      <c r="F1304" s="4">
        <v>0.624</v>
      </c>
    </row>
    <row r="1305" spans="1:6" x14ac:dyDescent="0.25">
      <c r="A1305" s="31" t="s">
        <v>4085</v>
      </c>
      <c r="B1305" s="31">
        <v>11757</v>
      </c>
      <c r="C1305" s="31">
        <v>1</v>
      </c>
      <c r="D1305" s="31" t="str">
        <f t="shared" si="20"/>
        <v>11757_1</v>
      </c>
      <c r="E1305" s="31">
        <v>184</v>
      </c>
      <c r="F1305" s="4">
        <v>0.60599999999999998</v>
      </c>
    </row>
    <row r="1306" spans="1:6" x14ac:dyDescent="0.25">
      <c r="A1306" s="31" t="s">
        <v>4088</v>
      </c>
      <c r="B1306" s="31">
        <v>11757</v>
      </c>
      <c r="C1306" s="31">
        <v>2</v>
      </c>
      <c r="D1306" s="31" t="str">
        <f t="shared" si="20"/>
        <v>11757_2</v>
      </c>
      <c r="E1306" s="31">
        <v>68</v>
      </c>
      <c r="F1306" s="4">
        <v>0.27300000000000002</v>
      </c>
    </row>
    <row r="1307" spans="1:6" x14ac:dyDescent="0.25">
      <c r="A1307" s="31" t="s">
        <v>4085</v>
      </c>
      <c r="B1307" s="31">
        <v>11759</v>
      </c>
      <c r="C1307" s="31">
        <v>1</v>
      </c>
      <c r="D1307" s="31" t="str">
        <f t="shared" si="20"/>
        <v>11759_1</v>
      </c>
      <c r="E1307" s="31">
        <v>74</v>
      </c>
      <c r="F1307" s="4">
        <v>0.26300000000000001</v>
      </c>
    </row>
    <row r="1308" spans="1:6" x14ac:dyDescent="0.25">
      <c r="A1308" s="31" t="s">
        <v>4085</v>
      </c>
      <c r="B1308" s="31">
        <v>11761</v>
      </c>
      <c r="C1308" s="31">
        <v>1</v>
      </c>
      <c r="D1308" s="31" t="str">
        <f t="shared" si="20"/>
        <v>11761_1</v>
      </c>
      <c r="E1308" s="31">
        <v>3380</v>
      </c>
      <c r="F1308" s="4">
        <v>0.625</v>
      </c>
    </row>
    <row r="1309" spans="1:6" x14ac:dyDescent="0.25">
      <c r="A1309" s="31" t="s">
        <v>4085</v>
      </c>
      <c r="B1309" s="31">
        <v>11762</v>
      </c>
      <c r="C1309" s="31">
        <v>1</v>
      </c>
      <c r="D1309" s="31" t="str">
        <f t="shared" si="20"/>
        <v>11762_1</v>
      </c>
      <c r="E1309" s="31">
        <v>6541</v>
      </c>
      <c r="F1309" s="4">
        <v>0.82699999999999996</v>
      </c>
    </row>
    <row r="1310" spans="1:6" x14ac:dyDescent="0.25">
      <c r="A1310" s="31" t="s">
        <v>4085</v>
      </c>
      <c r="B1310" s="31">
        <v>11763</v>
      </c>
      <c r="C1310" s="31">
        <v>1</v>
      </c>
      <c r="D1310" s="31" t="str">
        <f t="shared" si="20"/>
        <v>11763_1</v>
      </c>
      <c r="E1310" s="31">
        <v>60</v>
      </c>
      <c r="F1310" s="4">
        <v>0.17100000000000001</v>
      </c>
    </row>
    <row r="1311" spans="1:6" x14ac:dyDescent="0.25">
      <c r="A1311" s="31" t="s">
        <v>4085</v>
      </c>
      <c r="B1311" s="31">
        <v>11769</v>
      </c>
      <c r="C1311" s="31">
        <v>1</v>
      </c>
      <c r="D1311" s="31" t="str">
        <f t="shared" si="20"/>
        <v>11769_1</v>
      </c>
      <c r="E1311" s="31">
        <v>221</v>
      </c>
      <c r="F1311" s="4">
        <v>0.64900000000000002</v>
      </c>
    </row>
    <row r="1312" spans="1:6" x14ac:dyDescent="0.25">
      <c r="A1312" s="31" t="s">
        <v>4085</v>
      </c>
      <c r="B1312" s="31">
        <v>11770</v>
      </c>
      <c r="C1312" s="31">
        <v>1</v>
      </c>
      <c r="D1312" s="31" t="str">
        <f t="shared" si="20"/>
        <v>11770_1</v>
      </c>
      <c r="E1312" s="31">
        <v>366</v>
      </c>
      <c r="F1312" s="4">
        <v>0.501</v>
      </c>
    </row>
    <row r="1313" spans="1:6" x14ac:dyDescent="0.25">
      <c r="A1313" s="31" t="s">
        <v>4078</v>
      </c>
      <c r="B1313" s="31">
        <v>11770</v>
      </c>
      <c r="C1313" s="31">
        <v>3</v>
      </c>
      <c r="D1313" s="31" t="str">
        <f t="shared" si="20"/>
        <v>11770_3</v>
      </c>
      <c r="E1313" s="31">
        <v>107</v>
      </c>
      <c r="F1313" s="4">
        <v>0.21299999999999999</v>
      </c>
    </row>
    <row r="1314" spans="1:6" x14ac:dyDescent="0.25">
      <c r="A1314" s="31" t="s">
        <v>4085</v>
      </c>
      <c r="B1314" s="31">
        <v>11771</v>
      </c>
      <c r="C1314" s="31">
        <v>1</v>
      </c>
      <c r="D1314" s="31" t="str">
        <f t="shared" si="20"/>
        <v>11771_1</v>
      </c>
      <c r="E1314" s="31">
        <v>19</v>
      </c>
      <c r="F1314" s="4">
        <v>0.23499999999999999</v>
      </c>
    </row>
    <row r="1315" spans="1:6" x14ac:dyDescent="0.25">
      <c r="A1315" s="31" t="s">
        <v>4085</v>
      </c>
      <c r="B1315" s="31">
        <v>11773</v>
      </c>
      <c r="C1315" s="31">
        <v>1</v>
      </c>
      <c r="D1315" s="31" t="str">
        <f t="shared" si="20"/>
        <v>11773_1</v>
      </c>
      <c r="E1315" s="31">
        <v>106</v>
      </c>
      <c r="F1315" s="4">
        <v>0.24</v>
      </c>
    </row>
    <row r="1316" spans="1:6" x14ac:dyDescent="0.25">
      <c r="A1316" s="31" t="s">
        <v>4085</v>
      </c>
      <c r="B1316" s="31">
        <v>11775</v>
      </c>
      <c r="C1316" s="31">
        <v>1</v>
      </c>
      <c r="D1316" s="31" t="str">
        <f t="shared" si="20"/>
        <v>11775_1</v>
      </c>
      <c r="E1316" s="31">
        <v>82</v>
      </c>
      <c r="F1316" s="4">
        <v>0.41299999999999998</v>
      </c>
    </row>
    <row r="1317" spans="1:6" x14ac:dyDescent="0.25">
      <c r="A1317" s="31" t="s">
        <v>4088</v>
      </c>
      <c r="B1317" s="31">
        <v>11775</v>
      </c>
      <c r="C1317" s="31">
        <v>2</v>
      </c>
      <c r="D1317" s="31" t="str">
        <f t="shared" si="20"/>
        <v>11775_2</v>
      </c>
      <c r="E1317" s="31">
        <v>75</v>
      </c>
      <c r="F1317" s="4">
        <v>0.433</v>
      </c>
    </row>
    <row r="1318" spans="1:6" x14ac:dyDescent="0.25">
      <c r="A1318" s="31" t="s">
        <v>4085</v>
      </c>
      <c r="B1318" s="31">
        <v>11777</v>
      </c>
      <c r="C1318" s="31">
        <v>1</v>
      </c>
      <c r="D1318" s="31" t="str">
        <f t="shared" si="20"/>
        <v>11777_1</v>
      </c>
      <c r="E1318" s="31">
        <v>332</v>
      </c>
      <c r="F1318" s="4">
        <v>0.47599999999999998</v>
      </c>
    </row>
    <row r="1319" spans="1:6" x14ac:dyDescent="0.25">
      <c r="A1319" s="31" t="s">
        <v>4085</v>
      </c>
      <c r="B1319" s="31">
        <v>11787</v>
      </c>
      <c r="C1319" s="31">
        <v>1</v>
      </c>
      <c r="D1319" s="31" t="str">
        <f t="shared" si="20"/>
        <v>11787_1</v>
      </c>
      <c r="E1319" s="31">
        <v>0</v>
      </c>
      <c r="F1319" s="4">
        <v>0.2</v>
      </c>
    </row>
    <row r="1320" spans="1:6" x14ac:dyDescent="0.25">
      <c r="A1320" s="31" t="s">
        <v>4085</v>
      </c>
      <c r="B1320" s="31">
        <v>11789</v>
      </c>
      <c r="C1320" s="31">
        <v>1</v>
      </c>
      <c r="D1320" s="31" t="str">
        <f t="shared" si="20"/>
        <v>11789_1</v>
      </c>
      <c r="E1320" s="31">
        <v>0</v>
      </c>
      <c r="F1320" s="4">
        <v>0.10199999999999999</v>
      </c>
    </row>
    <row r="1321" spans="1:6" x14ac:dyDescent="0.25">
      <c r="A1321" s="31" t="s">
        <v>4085</v>
      </c>
      <c r="B1321" s="31">
        <v>11790</v>
      </c>
      <c r="C1321" s="31">
        <v>1</v>
      </c>
      <c r="D1321" s="31" t="str">
        <f t="shared" si="20"/>
        <v>11790_1</v>
      </c>
      <c r="E1321" s="31">
        <v>71</v>
      </c>
      <c r="F1321" s="4">
        <v>0.20200000000000001</v>
      </c>
    </row>
    <row r="1322" spans="1:6" x14ac:dyDescent="0.25">
      <c r="A1322" s="31" t="s">
        <v>4085</v>
      </c>
      <c r="B1322" s="31">
        <v>11791</v>
      </c>
      <c r="C1322" s="31">
        <v>1</v>
      </c>
      <c r="D1322" s="31" t="str">
        <f t="shared" si="20"/>
        <v>11791_1</v>
      </c>
      <c r="E1322" s="31">
        <v>4440</v>
      </c>
      <c r="F1322" s="4">
        <v>0.71299999999999997</v>
      </c>
    </row>
    <row r="1323" spans="1:6" x14ac:dyDescent="0.25">
      <c r="A1323" s="31" t="s">
        <v>4085</v>
      </c>
      <c r="B1323" s="31">
        <v>11793</v>
      </c>
      <c r="C1323" s="31">
        <v>1</v>
      </c>
      <c r="D1323" s="31" t="str">
        <f t="shared" si="20"/>
        <v>11793_1</v>
      </c>
      <c r="E1323" s="31">
        <v>9</v>
      </c>
      <c r="F1323" s="4">
        <v>9.6000000000000002E-2</v>
      </c>
    </row>
    <row r="1324" spans="1:6" x14ac:dyDescent="0.25">
      <c r="A1324" s="31" t="s">
        <v>4088</v>
      </c>
      <c r="B1324" s="31">
        <v>11793</v>
      </c>
      <c r="C1324" s="31">
        <v>2</v>
      </c>
      <c r="D1324" s="31" t="str">
        <f t="shared" si="20"/>
        <v>11793_2</v>
      </c>
      <c r="E1324" s="31">
        <v>83</v>
      </c>
      <c r="F1324" s="4">
        <v>0.24399999999999999</v>
      </c>
    </row>
    <row r="1325" spans="1:6" x14ac:dyDescent="0.25">
      <c r="A1325" s="31" t="s">
        <v>4085</v>
      </c>
      <c r="B1325" s="31">
        <v>11794</v>
      </c>
      <c r="C1325" s="31">
        <v>1</v>
      </c>
      <c r="D1325" s="31" t="str">
        <f t="shared" si="20"/>
        <v>11794_1</v>
      </c>
      <c r="E1325" s="31">
        <v>221</v>
      </c>
      <c r="F1325" s="4">
        <v>0.25700000000000001</v>
      </c>
    </row>
    <row r="1326" spans="1:6" x14ac:dyDescent="0.25">
      <c r="A1326" s="31" t="s">
        <v>4088</v>
      </c>
      <c r="B1326" s="31">
        <v>11794</v>
      </c>
      <c r="C1326" s="31">
        <v>2</v>
      </c>
      <c r="D1326" s="31" t="str">
        <f t="shared" si="20"/>
        <v>11794_2</v>
      </c>
      <c r="E1326" s="31">
        <v>48</v>
      </c>
      <c r="F1326" s="4">
        <v>0.19700000000000001</v>
      </c>
    </row>
    <row r="1327" spans="1:6" x14ac:dyDescent="0.25">
      <c r="A1327" s="31" t="s">
        <v>4085</v>
      </c>
      <c r="B1327" s="31">
        <v>11795</v>
      </c>
      <c r="C1327" s="31">
        <v>1</v>
      </c>
      <c r="D1327" s="31" t="str">
        <f t="shared" si="20"/>
        <v>11795_1</v>
      </c>
    </row>
    <row r="1328" spans="1:6" x14ac:dyDescent="0.25">
      <c r="A1328" s="31" t="s">
        <v>4085</v>
      </c>
      <c r="B1328" s="31">
        <v>11796</v>
      </c>
      <c r="C1328" s="31">
        <v>1</v>
      </c>
      <c r="D1328" s="31" t="str">
        <f t="shared" si="20"/>
        <v>11796_1</v>
      </c>
      <c r="E1328" s="31">
        <v>6979</v>
      </c>
      <c r="F1328" s="4">
        <v>0.91500000000000004</v>
      </c>
    </row>
    <row r="1329" spans="1:6" x14ac:dyDescent="0.25">
      <c r="A1329" s="31" t="s">
        <v>4085</v>
      </c>
      <c r="B1329" s="31">
        <v>11797</v>
      </c>
      <c r="C1329" s="31">
        <v>1</v>
      </c>
      <c r="D1329" s="31" t="str">
        <f t="shared" si="20"/>
        <v>11797_1</v>
      </c>
      <c r="E1329" s="31">
        <v>18</v>
      </c>
      <c r="F1329" s="4">
        <v>0.223</v>
      </c>
    </row>
    <row r="1330" spans="1:6" x14ac:dyDescent="0.25">
      <c r="A1330" s="31" t="s">
        <v>4085</v>
      </c>
      <c r="B1330" s="31">
        <v>11798</v>
      </c>
      <c r="C1330" s="31">
        <v>1</v>
      </c>
      <c r="D1330" s="31" t="str">
        <f t="shared" si="20"/>
        <v>11798_1</v>
      </c>
      <c r="E1330" s="31">
        <v>77</v>
      </c>
      <c r="F1330" s="4">
        <v>0.27</v>
      </c>
    </row>
    <row r="1331" spans="1:6" x14ac:dyDescent="0.25">
      <c r="A1331" s="31" t="s">
        <v>4085</v>
      </c>
      <c r="B1331" s="31">
        <v>11799</v>
      </c>
      <c r="C1331" s="31">
        <v>1</v>
      </c>
      <c r="D1331" s="31" t="str">
        <f t="shared" si="20"/>
        <v>11799_1</v>
      </c>
      <c r="E1331" s="31">
        <v>85</v>
      </c>
      <c r="F1331" s="4">
        <v>0.38700000000000001</v>
      </c>
    </row>
    <row r="1332" spans="1:6" x14ac:dyDescent="0.25">
      <c r="A1332" s="31" t="s">
        <v>4088</v>
      </c>
      <c r="B1332" s="31">
        <v>11799</v>
      </c>
      <c r="C1332" s="31">
        <v>2</v>
      </c>
      <c r="D1332" s="31" t="str">
        <f t="shared" si="20"/>
        <v>11799_2</v>
      </c>
      <c r="E1332" s="31">
        <v>21</v>
      </c>
      <c r="F1332" s="4">
        <v>0.68700000000000006</v>
      </c>
    </row>
    <row r="1333" spans="1:6" x14ac:dyDescent="0.25">
      <c r="A1333" s="31" t="s">
        <v>4085</v>
      </c>
      <c r="B1333" s="31">
        <v>11801</v>
      </c>
      <c r="C1333" s="31">
        <v>1</v>
      </c>
      <c r="D1333" s="31" t="str">
        <f t="shared" si="20"/>
        <v>11801_1</v>
      </c>
      <c r="E1333" s="31">
        <v>126</v>
      </c>
      <c r="F1333" s="4">
        <v>0.28499999999999998</v>
      </c>
    </row>
    <row r="1334" spans="1:6" x14ac:dyDescent="0.25">
      <c r="A1334" s="31" t="s">
        <v>4088</v>
      </c>
      <c r="B1334" s="31">
        <v>11801</v>
      </c>
      <c r="C1334" s="31">
        <v>2</v>
      </c>
      <c r="D1334" s="31" t="str">
        <f t="shared" si="20"/>
        <v>11801_2</v>
      </c>
      <c r="E1334" s="31">
        <v>113</v>
      </c>
      <c r="F1334" s="4">
        <v>0.25</v>
      </c>
    </row>
    <row r="1335" spans="1:6" x14ac:dyDescent="0.25">
      <c r="A1335" s="31" t="s">
        <v>4085</v>
      </c>
      <c r="B1335" s="31">
        <v>11802</v>
      </c>
      <c r="C1335" s="31">
        <v>1</v>
      </c>
      <c r="D1335" s="31" t="str">
        <f t="shared" si="20"/>
        <v>11802_1</v>
      </c>
      <c r="E1335" s="31">
        <v>124</v>
      </c>
      <c r="F1335" s="4">
        <v>0.247</v>
      </c>
    </row>
    <row r="1336" spans="1:6" x14ac:dyDescent="0.25">
      <c r="A1336" s="31" t="s">
        <v>4085</v>
      </c>
      <c r="B1336" s="31">
        <v>11803</v>
      </c>
      <c r="C1336" s="31">
        <v>1</v>
      </c>
      <c r="D1336" s="31" t="str">
        <f t="shared" si="20"/>
        <v>11803_1</v>
      </c>
      <c r="E1336" s="31">
        <v>116</v>
      </c>
      <c r="F1336" s="4">
        <v>0.29399999999999998</v>
      </c>
    </row>
    <row r="1337" spans="1:6" x14ac:dyDescent="0.25">
      <c r="A1337" s="31" t="s">
        <v>4085</v>
      </c>
      <c r="B1337" s="31">
        <v>11805</v>
      </c>
      <c r="C1337" s="31">
        <v>1</v>
      </c>
      <c r="D1337" s="31" t="str">
        <f t="shared" si="20"/>
        <v>11805_1</v>
      </c>
      <c r="E1337" s="31">
        <v>11</v>
      </c>
      <c r="F1337" s="4">
        <v>0.154</v>
      </c>
    </row>
    <row r="1338" spans="1:6" x14ac:dyDescent="0.25">
      <c r="A1338" s="31" t="s">
        <v>4088</v>
      </c>
      <c r="B1338" s="31">
        <v>11805</v>
      </c>
      <c r="C1338" s="31">
        <v>2</v>
      </c>
      <c r="D1338" s="31" t="str">
        <f t="shared" si="20"/>
        <v>11805_2</v>
      </c>
      <c r="E1338" s="31">
        <v>46</v>
      </c>
      <c r="F1338" s="4">
        <v>0.13400000000000001</v>
      </c>
    </row>
    <row r="1339" spans="1:6" x14ac:dyDescent="0.25">
      <c r="A1339" s="31" t="s">
        <v>4085</v>
      </c>
      <c r="B1339" s="31">
        <v>11806</v>
      </c>
      <c r="C1339" s="31">
        <v>1</v>
      </c>
      <c r="D1339" s="31" t="str">
        <f t="shared" si="20"/>
        <v>11806_1</v>
      </c>
      <c r="E1339" s="31">
        <v>20</v>
      </c>
      <c r="F1339" s="4">
        <v>9.6000000000000002E-2</v>
      </c>
    </row>
    <row r="1340" spans="1:6" x14ac:dyDescent="0.25">
      <c r="A1340" s="31" t="s">
        <v>4085</v>
      </c>
      <c r="B1340" s="31">
        <v>11807</v>
      </c>
      <c r="C1340" s="31">
        <v>1</v>
      </c>
      <c r="D1340" s="31" t="str">
        <f t="shared" si="20"/>
        <v>11807_1</v>
      </c>
      <c r="E1340" s="31">
        <v>8</v>
      </c>
      <c r="F1340" s="4">
        <v>0.22800000000000001</v>
      </c>
    </row>
    <row r="1341" spans="1:6" x14ac:dyDescent="0.25">
      <c r="A1341" s="31" t="s">
        <v>4085</v>
      </c>
      <c r="B1341" s="31">
        <v>11808</v>
      </c>
      <c r="C1341" s="31">
        <v>1</v>
      </c>
      <c r="D1341" s="31" t="str">
        <f t="shared" si="20"/>
        <v>11808_1</v>
      </c>
    </row>
    <row r="1342" spans="1:6" x14ac:dyDescent="0.25">
      <c r="A1342" s="31" t="s">
        <v>4085</v>
      </c>
      <c r="B1342" s="31">
        <v>11813</v>
      </c>
      <c r="C1342" s="31">
        <v>1</v>
      </c>
      <c r="D1342" s="31" t="str">
        <f t="shared" si="20"/>
        <v>11813_1</v>
      </c>
      <c r="E1342" s="31">
        <v>132</v>
      </c>
      <c r="F1342" s="4">
        <v>0.53200000000000003</v>
      </c>
    </row>
    <row r="1343" spans="1:6" x14ac:dyDescent="0.25">
      <c r="A1343" s="31" t="s">
        <v>4088</v>
      </c>
      <c r="B1343" s="31">
        <v>11813</v>
      </c>
      <c r="C1343" s="31">
        <v>2</v>
      </c>
      <c r="D1343" s="31" t="str">
        <f t="shared" si="20"/>
        <v>11813_2</v>
      </c>
      <c r="E1343" s="31">
        <v>133</v>
      </c>
      <c r="F1343" s="4">
        <v>0.53400000000000003</v>
      </c>
    </row>
    <row r="1344" spans="1:6" x14ac:dyDescent="0.25">
      <c r="A1344" s="31" t="s">
        <v>4085</v>
      </c>
      <c r="B1344" s="31">
        <v>11815</v>
      </c>
      <c r="C1344" s="31">
        <v>1</v>
      </c>
      <c r="D1344" s="31" t="str">
        <f t="shared" si="20"/>
        <v>11815_1</v>
      </c>
    </row>
    <row r="1345" spans="1:6" x14ac:dyDescent="0.25">
      <c r="A1345" s="31" t="s">
        <v>4085</v>
      </c>
      <c r="B1345" s="31">
        <v>11816</v>
      </c>
      <c r="C1345" s="31">
        <v>1</v>
      </c>
      <c r="D1345" s="31" t="str">
        <f t="shared" si="20"/>
        <v>11816_1</v>
      </c>
      <c r="E1345" s="31">
        <v>21</v>
      </c>
      <c r="F1345" s="4">
        <v>0.224</v>
      </c>
    </row>
    <row r="1346" spans="1:6" x14ac:dyDescent="0.25">
      <c r="A1346" s="31" t="s">
        <v>4085</v>
      </c>
      <c r="B1346" s="31">
        <v>11817</v>
      </c>
      <c r="C1346" s="31">
        <v>1</v>
      </c>
      <c r="D1346" s="31" t="str">
        <f t="shared" si="20"/>
        <v>11817_1</v>
      </c>
      <c r="E1346" s="31">
        <v>67</v>
      </c>
      <c r="F1346" s="4">
        <v>0.23200000000000001</v>
      </c>
    </row>
    <row r="1347" spans="1:6" x14ac:dyDescent="0.25">
      <c r="A1347" s="31" t="s">
        <v>4088</v>
      </c>
      <c r="B1347" s="31">
        <v>11817</v>
      </c>
      <c r="C1347" s="31">
        <v>2</v>
      </c>
      <c r="D1347" s="31" t="str">
        <f t="shared" ref="D1347:D1410" si="21">CONCATENATE(B1347,"_",C1347)</f>
        <v>11817_2</v>
      </c>
      <c r="E1347" s="31">
        <v>15</v>
      </c>
      <c r="F1347" s="4">
        <v>0.125</v>
      </c>
    </row>
    <row r="1348" spans="1:6" x14ac:dyDescent="0.25">
      <c r="A1348" s="31" t="s">
        <v>4085</v>
      </c>
      <c r="B1348" s="31">
        <v>11818</v>
      </c>
      <c r="C1348" s="31">
        <v>1</v>
      </c>
      <c r="D1348" s="31" t="str">
        <f t="shared" si="21"/>
        <v>11818_1</v>
      </c>
      <c r="E1348" s="31">
        <v>279</v>
      </c>
      <c r="F1348" s="4">
        <v>0.23300000000000001</v>
      </c>
    </row>
    <row r="1349" spans="1:6" x14ac:dyDescent="0.25">
      <c r="A1349" s="31" t="s">
        <v>4085</v>
      </c>
      <c r="B1349" s="31">
        <v>11819</v>
      </c>
      <c r="C1349" s="31">
        <v>1</v>
      </c>
      <c r="D1349" s="31" t="str">
        <f t="shared" si="21"/>
        <v>11819_1</v>
      </c>
    </row>
    <row r="1350" spans="1:6" x14ac:dyDescent="0.25">
      <c r="A1350" s="31" t="s">
        <v>4085</v>
      </c>
      <c r="B1350" s="31">
        <v>11821</v>
      </c>
      <c r="C1350" s="31">
        <v>1</v>
      </c>
      <c r="D1350" s="31" t="str">
        <f t="shared" si="21"/>
        <v>11821_1</v>
      </c>
    </row>
    <row r="1351" spans="1:6" x14ac:dyDescent="0.25">
      <c r="A1351" s="31" t="s">
        <v>4088</v>
      </c>
      <c r="B1351" s="31">
        <v>11821</v>
      </c>
      <c r="C1351" s="31">
        <v>2</v>
      </c>
      <c r="D1351" s="31" t="str">
        <f t="shared" si="21"/>
        <v>11821_2</v>
      </c>
    </row>
    <row r="1352" spans="1:6" x14ac:dyDescent="0.25">
      <c r="A1352" s="31" t="s">
        <v>4085</v>
      </c>
      <c r="B1352" s="31">
        <v>11822</v>
      </c>
      <c r="C1352" s="31">
        <v>1</v>
      </c>
      <c r="D1352" s="31" t="str">
        <f t="shared" si="21"/>
        <v>11822_1</v>
      </c>
      <c r="E1352" s="31">
        <v>535</v>
      </c>
      <c r="F1352" s="4">
        <v>0.39500000000000002</v>
      </c>
    </row>
    <row r="1353" spans="1:6" x14ac:dyDescent="0.25">
      <c r="A1353" s="31" t="s">
        <v>4088</v>
      </c>
      <c r="B1353" s="31">
        <v>11822</v>
      </c>
      <c r="C1353" s="31">
        <v>2</v>
      </c>
      <c r="D1353" s="31" t="str">
        <f t="shared" si="21"/>
        <v>11822_2</v>
      </c>
      <c r="E1353" s="31">
        <v>1506</v>
      </c>
      <c r="F1353" s="4">
        <v>0.47599999999999998</v>
      </c>
    </row>
    <row r="1354" spans="1:6" x14ac:dyDescent="0.25">
      <c r="A1354" s="31" t="s">
        <v>4085</v>
      </c>
      <c r="B1354" s="31">
        <v>11825</v>
      </c>
      <c r="C1354" s="31">
        <v>1</v>
      </c>
      <c r="D1354" s="31" t="str">
        <f t="shared" si="21"/>
        <v>11825_1</v>
      </c>
      <c r="E1354" s="31">
        <v>141</v>
      </c>
      <c r="F1354" s="4">
        <v>0.53500000000000003</v>
      </c>
    </row>
    <row r="1355" spans="1:6" x14ac:dyDescent="0.25">
      <c r="A1355" s="31" t="s">
        <v>4085</v>
      </c>
      <c r="B1355" s="31">
        <v>11829</v>
      </c>
      <c r="C1355" s="31">
        <v>1</v>
      </c>
      <c r="D1355" s="31" t="str">
        <f t="shared" si="21"/>
        <v>11829_1</v>
      </c>
    </row>
    <row r="1356" spans="1:6" x14ac:dyDescent="0.25">
      <c r="A1356" s="31" t="s">
        <v>4088</v>
      </c>
      <c r="B1356" s="31">
        <v>11829</v>
      </c>
      <c r="C1356" s="31">
        <v>2</v>
      </c>
      <c r="D1356" s="31" t="str">
        <f t="shared" si="21"/>
        <v>11829_2</v>
      </c>
    </row>
    <row r="1357" spans="1:6" x14ac:dyDescent="0.25">
      <c r="A1357" s="31" t="s">
        <v>4085</v>
      </c>
      <c r="B1357" s="31">
        <v>11831</v>
      </c>
      <c r="C1357" s="31">
        <v>1</v>
      </c>
      <c r="D1357" s="31" t="str">
        <f t="shared" si="21"/>
        <v>11831_1</v>
      </c>
    </row>
    <row r="1358" spans="1:6" x14ac:dyDescent="0.25">
      <c r="A1358" s="31" t="s">
        <v>4085</v>
      </c>
      <c r="B1358" s="31">
        <v>11833</v>
      </c>
      <c r="C1358" s="31">
        <v>1</v>
      </c>
      <c r="D1358" s="31" t="str">
        <f t="shared" si="21"/>
        <v>11833_1</v>
      </c>
    </row>
    <row r="1359" spans="1:6" x14ac:dyDescent="0.25">
      <c r="A1359" s="31" t="s">
        <v>4085</v>
      </c>
      <c r="B1359" s="31">
        <v>11835</v>
      </c>
      <c r="C1359" s="31">
        <v>1</v>
      </c>
      <c r="D1359" s="31" t="str">
        <f t="shared" si="21"/>
        <v>11835_1</v>
      </c>
      <c r="E1359" s="31">
        <v>1117</v>
      </c>
      <c r="F1359" s="4">
        <v>0.72499999999999998</v>
      </c>
    </row>
    <row r="1360" spans="1:6" x14ac:dyDescent="0.25">
      <c r="A1360" s="31" t="s">
        <v>4085</v>
      </c>
      <c r="B1360" s="31">
        <v>11837</v>
      </c>
      <c r="C1360" s="31">
        <v>1</v>
      </c>
      <c r="D1360" s="31" t="str">
        <f t="shared" si="21"/>
        <v>11837_1</v>
      </c>
      <c r="E1360" s="31">
        <v>18</v>
      </c>
      <c r="F1360" s="4">
        <v>0.88800000000000001</v>
      </c>
    </row>
    <row r="1361" spans="1:6" x14ac:dyDescent="0.25">
      <c r="A1361" s="31" t="s">
        <v>4085</v>
      </c>
      <c r="B1361" s="31">
        <v>11841</v>
      </c>
      <c r="C1361" s="31">
        <v>1</v>
      </c>
      <c r="D1361" s="31" t="str">
        <f t="shared" si="21"/>
        <v>11841_1</v>
      </c>
      <c r="E1361" s="31">
        <v>39</v>
      </c>
      <c r="F1361" s="4">
        <v>8.5999999999999993E-2</v>
      </c>
    </row>
    <row r="1362" spans="1:6" x14ac:dyDescent="0.25">
      <c r="A1362" s="31" t="s">
        <v>4085</v>
      </c>
      <c r="B1362" s="31">
        <v>11843</v>
      </c>
      <c r="C1362" s="31">
        <v>1</v>
      </c>
      <c r="D1362" s="31" t="str">
        <f t="shared" si="21"/>
        <v>11843_1</v>
      </c>
      <c r="E1362" s="31">
        <v>9</v>
      </c>
      <c r="F1362" s="4">
        <v>0.13</v>
      </c>
    </row>
    <row r="1363" spans="1:6" x14ac:dyDescent="0.25">
      <c r="A1363" s="31" t="s">
        <v>4085</v>
      </c>
      <c r="B1363" s="31">
        <v>11851</v>
      </c>
      <c r="C1363" s="31">
        <v>1</v>
      </c>
      <c r="D1363" s="31" t="str">
        <f t="shared" si="21"/>
        <v>11851_1</v>
      </c>
      <c r="E1363" s="31">
        <v>79</v>
      </c>
      <c r="F1363" s="4">
        <v>0.23</v>
      </c>
    </row>
    <row r="1364" spans="1:6" x14ac:dyDescent="0.25">
      <c r="A1364" s="31" t="s">
        <v>4085</v>
      </c>
      <c r="B1364" s="31">
        <v>11853</v>
      </c>
      <c r="C1364" s="31">
        <v>1</v>
      </c>
      <c r="D1364" s="31" t="str">
        <f t="shared" si="21"/>
        <v>11853_1</v>
      </c>
      <c r="E1364" s="31">
        <v>95</v>
      </c>
      <c r="F1364" s="4">
        <v>0.254</v>
      </c>
    </row>
    <row r="1365" spans="1:6" x14ac:dyDescent="0.25">
      <c r="A1365" s="31" t="s">
        <v>4085</v>
      </c>
      <c r="B1365" s="31">
        <v>11855</v>
      </c>
      <c r="C1365" s="31">
        <v>1</v>
      </c>
      <c r="D1365" s="31" t="str">
        <f t="shared" si="21"/>
        <v>11855_1</v>
      </c>
      <c r="E1365" s="31">
        <v>41</v>
      </c>
      <c r="F1365" s="4">
        <v>0.17399999999999999</v>
      </c>
    </row>
    <row r="1366" spans="1:6" x14ac:dyDescent="0.25">
      <c r="A1366" s="31" t="s">
        <v>4085</v>
      </c>
      <c r="B1366" s="31">
        <v>11859</v>
      </c>
      <c r="C1366" s="31">
        <v>1</v>
      </c>
      <c r="D1366" s="31" t="str">
        <f t="shared" si="21"/>
        <v>11859_1</v>
      </c>
      <c r="E1366" s="31">
        <v>96</v>
      </c>
      <c r="F1366" s="4">
        <v>0.219</v>
      </c>
    </row>
    <row r="1367" spans="1:6" x14ac:dyDescent="0.25">
      <c r="A1367" s="31" t="s">
        <v>4088</v>
      </c>
      <c r="B1367" s="31">
        <v>11859</v>
      </c>
      <c r="C1367" s="31">
        <v>2</v>
      </c>
      <c r="D1367" s="31" t="str">
        <f t="shared" si="21"/>
        <v>11859_2</v>
      </c>
      <c r="E1367" s="31">
        <v>65</v>
      </c>
      <c r="F1367" s="4">
        <v>0.23300000000000001</v>
      </c>
    </row>
    <row r="1368" spans="1:6" x14ac:dyDescent="0.25">
      <c r="A1368" s="31" t="s">
        <v>4085</v>
      </c>
      <c r="B1368" s="31">
        <v>11860</v>
      </c>
      <c r="C1368" s="31">
        <v>1</v>
      </c>
      <c r="D1368" s="31" t="str">
        <f t="shared" si="21"/>
        <v>11860_1</v>
      </c>
      <c r="E1368" s="31">
        <v>207</v>
      </c>
      <c r="F1368" s="4">
        <v>0.77800000000000002</v>
      </c>
    </row>
    <row r="1369" spans="1:6" x14ac:dyDescent="0.25">
      <c r="A1369" s="31" t="s">
        <v>4085</v>
      </c>
      <c r="B1369" s="31">
        <v>11861</v>
      </c>
      <c r="C1369" s="31">
        <v>1</v>
      </c>
      <c r="D1369" s="31" t="str">
        <f t="shared" si="21"/>
        <v>11861_1</v>
      </c>
      <c r="E1369" s="31">
        <v>37</v>
      </c>
      <c r="F1369" s="4">
        <v>0.246</v>
      </c>
    </row>
    <row r="1370" spans="1:6" x14ac:dyDescent="0.25">
      <c r="A1370" s="31" t="s">
        <v>4088</v>
      </c>
      <c r="B1370" s="31">
        <v>11861</v>
      </c>
      <c r="C1370" s="31">
        <v>2</v>
      </c>
      <c r="D1370" s="31" t="str">
        <f t="shared" si="21"/>
        <v>11861_2</v>
      </c>
      <c r="E1370" s="31">
        <v>27</v>
      </c>
      <c r="F1370" s="4">
        <v>0.29899999999999999</v>
      </c>
    </row>
    <row r="1371" spans="1:6" x14ac:dyDescent="0.25">
      <c r="A1371" s="31" t="s">
        <v>4085</v>
      </c>
      <c r="B1371" s="31">
        <v>11863</v>
      </c>
      <c r="C1371" s="31">
        <v>1</v>
      </c>
      <c r="D1371" s="31" t="str">
        <f t="shared" si="21"/>
        <v>11863_1</v>
      </c>
      <c r="E1371" s="31">
        <v>574</v>
      </c>
      <c r="F1371" s="4">
        <v>0.28799999999999998</v>
      </c>
    </row>
    <row r="1372" spans="1:6" x14ac:dyDescent="0.25">
      <c r="A1372" s="31" t="s">
        <v>4085</v>
      </c>
      <c r="B1372" s="31">
        <v>11865</v>
      </c>
      <c r="C1372" s="31">
        <v>1</v>
      </c>
      <c r="D1372" s="31" t="str">
        <f t="shared" si="21"/>
        <v>11865_1</v>
      </c>
    </row>
    <row r="1373" spans="1:6" x14ac:dyDescent="0.25">
      <c r="A1373" s="31" t="s">
        <v>4085</v>
      </c>
      <c r="B1373" s="31">
        <v>11866</v>
      </c>
      <c r="C1373" s="31">
        <v>1</v>
      </c>
      <c r="D1373" s="31" t="str">
        <f t="shared" si="21"/>
        <v>11866_1</v>
      </c>
    </row>
    <row r="1374" spans="1:6" x14ac:dyDescent="0.25">
      <c r="A1374" s="31" t="s">
        <v>4085</v>
      </c>
      <c r="B1374" s="31">
        <v>11867</v>
      </c>
      <c r="C1374" s="31">
        <v>1</v>
      </c>
      <c r="D1374" s="31" t="str">
        <f t="shared" si="21"/>
        <v>11867_1</v>
      </c>
    </row>
    <row r="1375" spans="1:6" x14ac:dyDescent="0.25">
      <c r="A1375" s="31" t="s">
        <v>4085</v>
      </c>
      <c r="B1375" s="31">
        <v>11869</v>
      </c>
      <c r="C1375" s="31">
        <v>1</v>
      </c>
      <c r="D1375" s="31" t="str">
        <f t="shared" si="21"/>
        <v>11869_1</v>
      </c>
      <c r="E1375" s="31">
        <v>121</v>
      </c>
      <c r="F1375" s="4">
        <v>0.79400000000000004</v>
      </c>
    </row>
    <row r="1376" spans="1:6" x14ac:dyDescent="0.25">
      <c r="A1376" s="31" t="s">
        <v>4085</v>
      </c>
      <c r="B1376" s="31">
        <v>11873</v>
      </c>
      <c r="C1376" s="31">
        <v>1</v>
      </c>
      <c r="D1376" s="31" t="str">
        <f t="shared" si="21"/>
        <v>11873_1</v>
      </c>
      <c r="E1376" s="31">
        <v>61</v>
      </c>
      <c r="F1376" s="4">
        <v>0.113</v>
      </c>
    </row>
    <row r="1377" spans="1:6" x14ac:dyDescent="0.25">
      <c r="A1377" s="31" t="s">
        <v>4085</v>
      </c>
      <c r="B1377" s="31">
        <v>11875</v>
      </c>
      <c r="C1377" s="31">
        <v>1</v>
      </c>
      <c r="D1377" s="31" t="str">
        <f t="shared" si="21"/>
        <v>11875_1</v>
      </c>
      <c r="E1377" s="31">
        <v>29</v>
      </c>
      <c r="F1377" s="4">
        <v>0.24399999999999999</v>
      </c>
    </row>
    <row r="1378" spans="1:6" x14ac:dyDescent="0.25">
      <c r="A1378" s="31" t="s">
        <v>4085</v>
      </c>
      <c r="B1378" s="31">
        <v>11877</v>
      </c>
      <c r="C1378" s="31">
        <v>1</v>
      </c>
      <c r="D1378" s="31" t="str">
        <f t="shared" si="21"/>
        <v>11877_1</v>
      </c>
      <c r="E1378" s="31">
        <v>126</v>
      </c>
      <c r="F1378" s="4">
        <v>0.74099999999999999</v>
      </c>
    </row>
    <row r="1379" spans="1:6" x14ac:dyDescent="0.25">
      <c r="A1379" s="31" t="s">
        <v>4088</v>
      </c>
      <c r="B1379" s="31">
        <v>11877</v>
      </c>
      <c r="C1379" s="31">
        <v>2</v>
      </c>
      <c r="D1379" s="31" t="str">
        <f t="shared" si="21"/>
        <v>11877_2</v>
      </c>
    </row>
    <row r="1380" spans="1:6" x14ac:dyDescent="0.25">
      <c r="A1380" s="31" t="s">
        <v>4078</v>
      </c>
      <c r="B1380" s="31">
        <v>11877</v>
      </c>
      <c r="C1380" s="31">
        <v>3</v>
      </c>
      <c r="D1380" s="31" t="str">
        <f t="shared" si="21"/>
        <v>11877_3</v>
      </c>
    </row>
    <row r="1381" spans="1:6" x14ac:dyDescent="0.25">
      <c r="A1381" s="31" t="s">
        <v>4085</v>
      </c>
      <c r="B1381" s="31">
        <v>11878</v>
      </c>
      <c r="C1381" s="31">
        <v>1</v>
      </c>
      <c r="D1381" s="31" t="str">
        <f t="shared" si="21"/>
        <v>11878_1</v>
      </c>
    </row>
    <row r="1382" spans="1:6" x14ac:dyDescent="0.25">
      <c r="A1382" s="31" t="s">
        <v>4085</v>
      </c>
      <c r="B1382" s="31">
        <v>11879</v>
      </c>
      <c r="C1382" s="31">
        <v>1</v>
      </c>
      <c r="D1382" s="31" t="str">
        <f t="shared" si="21"/>
        <v>11879_1</v>
      </c>
      <c r="E1382" s="31">
        <v>128</v>
      </c>
      <c r="F1382" s="4">
        <v>0.749</v>
      </c>
    </row>
    <row r="1383" spans="1:6" x14ac:dyDescent="0.25">
      <c r="A1383" s="31" t="s">
        <v>4085</v>
      </c>
      <c r="B1383" s="31">
        <v>11885</v>
      </c>
      <c r="C1383" s="31">
        <v>1</v>
      </c>
      <c r="D1383" s="31" t="str">
        <f t="shared" si="21"/>
        <v>11885_1</v>
      </c>
      <c r="E1383" s="31">
        <v>8</v>
      </c>
      <c r="F1383" s="4">
        <v>0.46</v>
      </c>
    </row>
    <row r="1384" spans="1:6" x14ac:dyDescent="0.25">
      <c r="A1384" s="31" t="s">
        <v>4085</v>
      </c>
      <c r="B1384" s="31">
        <v>11887</v>
      </c>
      <c r="C1384" s="31">
        <v>1</v>
      </c>
      <c r="D1384" s="31" t="str">
        <f t="shared" si="21"/>
        <v>11887_1</v>
      </c>
    </row>
    <row r="1385" spans="1:6" x14ac:dyDescent="0.25">
      <c r="A1385" s="31" t="s">
        <v>4085</v>
      </c>
      <c r="B1385" s="31">
        <v>11888</v>
      </c>
      <c r="C1385" s="31">
        <v>1</v>
      </c>
      <c r="D1385" s="31" t="str">
        <f t="shared" si="21"/>
        <v>11888_1</v>
      </c>
      <c r="E1385" s="31">
        <v>496</v>
      </c>
      <c r="F1385" s="4">
        <v>0.7</v>
      </c>
    </row>
    <row r="1386" spans="1:6" x14ac:dyDescent="0.25">
      <c r="A1386" s="31" t="s">
        <v>4088</v>
      </c>
      <c r="B1386" s="31">
        <v>11888</v>
      </c>
      <c r="C1386" s="31">
        <v>2</v>
      </c>
      <c r="D1386" s="31" t="str">
        <f t="shared" si="21"/>
        <v>11888_2</v>
      </c>
      <c r="E1386" s="31">
        <v>450</v>
      </c>
      <c r="F1386" s="4">
        <v>0.56999999999999995</v>
      </c>
    </row>
    <row r="1387" spans="1:6" x14ac:dyDescent="0.25">
      <c r="A1387" s="31" t="s">
        <v>4085</v>
      </c>
      <c r="B1387" s="31">
        <v>11889</v>
      </c>
      <c r="C1387" s="31">
        <v>1</v>
      </c>
      <c r="D1387" s="31" t="str">
        <f t="shared" si="21"/>
        <v>11889_1</v>
      </c>
      <c r="E1387" s="31">
        <v>685</v>
      </c>
      <c r="F1387" s="4">
        <v>0.76200000000000001</v>
      </c>
    </row>
    <row r="1388" spans="1:6" x14ac:dyDescent="0.25">
      <c r="A1388" s="31" t="s">
        <v>4085</v>
      </c>
      <c r="B1388" s="31">
        <v>11891</v>
      </c>
      <c r="C1388" s="31">
        <v>1</v>
      </c>
      <c r="D1388" s="31" t="str">
        <f t="shared" si="21"/>
        <v>11891_1</v>
      </c>
      <c r="E1388" s="31">
        <v>561</v>
      </c>
      <c r="F1388" s="4">
        <v>0.51600000000000001</v>
      </c>
    </row>
    <row r="1389" spans="1:6" x14ac:dyDescent="0.25">
      <c r="A1389" s="31" t="s">
        <v>4085</v>
      </c>
      <c r="B1389" s="31">
        <v>11893</v>
      </c>
      <c r="C1389" s="31">
        <v>1</v>
      </c>
      <c r="D1389" s="31" t="str">
        <f t="shared" si="21"/>
        <v>11893_1</v>
      </c>
      <c r="E1389" s="31">
        <v>875</v>
      </c>
      <c r="F1389" s="4">
        <v>0.75</v>
      </c>
    </row>
    <row r="1390" spans="1:6" x14ac:dyDescent="0.25">
      <c r="A1390" s="31" t="s">
        <v>4088</v>
      </c>
      <c r="B1390" s="31">
        <v>11893</v>
      </c>
      <c r="C1390" s="31">
        <v>2</v>
      </c>
      <c r="D1390" s="31" t="str">
        <f t="shared" si="21"/>
        <v>11893_2</v>
      </c>
      <c r="E1390" s="31">
        <v>1013</v>
      </c>
      <c r="F1390" s="4">
        <v>0.85899999999999999</v>
      </c>
    </row>
    <row r="1391" spans="1:6" x14ac:dyDescent="0.25">
      <c r="A1391" s="31" t="s">
        <v>4078</v>
      </c>
      <c r="B1391" s="31">
        <v>11893</v>
      </c>
      <c r="C1391" s="31">
        <v>3</v>
      </c>
      <c r="D1391" s="31" t="str">
        <f t="shared" si="21"/>
        <v>11893_3</v>
      </c>
      <c r="E1391" s="31">
        <v>767</v>
      </c>
      <c r="F1391" s="4">
        <v>0.71799999999999997</v>
      </c>
    </row>
    <row r="1392" spans="1:6" x14ac:dyDescent="0.25">
      <c r="A1392" s="31" t="s">
        <v>4085</v>
      </c>
      <c r="B1392" s="31">
        <v>11895</v>
      </c>
      <c r="C1392" s="31">
        <v>1</v>
      </c>
      <c r="D1392" s="31" t="str">
        <f t="shared" si="21"/>
        <v>11895_1</v>
      </c>
    </row>
    <row r="1393" spans="1:6" x14ac:dyDescent="0.25">
      <c r="A1393" s="31" t="s">
        <v>4085</v>
      </c>
      <c r="B1393" s="31">
        <v>11901</v>
      </c>
      <c r="C1393" s="31">
        <v>1</v>
      </c>
      <c r="D1393" s="31" t="str">
        <f t="shared" si="21"/>
        <v>11901_1</v>
      </c>
      <c r="E1393" s="31">
        <v>465</v>
      </c>
      <c r="F1393" s="4">
        <v>0.40899999999999997</v>
      </c>
    </row>
    <row r="1394" spans="1:6" x14ac:dyDescent="0.25">
      <c r="A1394" s="31" t="s">
        <v>4085</v>
      </c>
      <c r="B1394" s="31">
        <v>11903</v>
      </c>
      <c r="C1394" s="31">
        <v>1</v>
      </c>
      <c r="D1394" s="31" t="str">
        <f t="shared" si="21"/>
        <v>11903_1</v>
      </c>
      <c r="E1394" s="31">
        <v>65</v>
      </c>
      <c r="F1394" s="4">
        <v>0.35799999999999998</v>
      </c>
    </row>
    <row r="1395" spans="1:6" x14ac:dyDescent="0.25">
      <c r="A1395" s="31" t="s">
        <v>4085</v>
      </c>
      <c r="B1395" s="31">
        <v>11905</v>
      </c>
      <c r="C1395" s="31">
        <v>1</v>
      </c>
      <c r="D1395" s="31" t="str">
        <f t="shared" si="21"/>
        <v>11905_1</v>
      </c>
      <c r="E1395" s="31">
        <v>65</v>
      </c>
      <c r="F1395" s="4">
        <v>0.19500000000000001</v>
      </c>
    </row>
    <row r="1396" spans="1:6" x14ac:dyDescent="0.25">
      <c r="A1396" s="31" t="s">
        <v>4088</v>
      </c>
      <c r="B1396" s="31">
        <v>11905</v>
      </c>
      <c r="C1396" s="31">
        <v>2</v>
      </c>
      <c r="D1396" s="31" t="str">
        <f t="shared" si="21"/>
        <v>11905_2</v>
      </c>
      <c r="E1396" s="31">
        <v>127</v>
      </c>
      <c r="F1396" s="4">
        <v>0.33500000000000002</v>
      </c>
    </row>
    <row r="1397" spans="1:6" x14ac:dyDescent="0.25">
      <c r="A1397" s="31" t="s">
        <v>4085</v>
      </c>
      <c r="B1397" s="31">
        <v>11907</v>
      </c>
      <c r="C1397" s="31">
        <v>1</v>
      </c>
      <c r="D1397" s="31" t="str">
        <f t="shared" si="21"/>
        <v>11907_1</v>
      </c>
      <c r="E1397" s="31">
        <v>652</v>
      </c>
      <c r="F1397" s="4">
        <v>0.44400000000000001</v>
      </c>
    </row>
    <row r="1398" spans="1:6" x14ac:dyDescent="0.25">
      <c r="A1398" s="31" t="s">
        <v>4085</v>
      </c>
      <c r="B1398" s="31">
        <v>11911</v>
      </c>
      <c r="C1398" s="31">
        <v>1</v>
      </c>
      <c r="D1398" s="31" t="str">
        <f t="shared" si="21"/>
        <v>11911_1</v>
      </c>
      <c r="E1398" s="31">
        <v>210</v>
      </c>
      <c r="F1398" s="4">
        <v>0.89900000000000002</v>
      </c>
    </row>
    <row r="1399" spans="1:6" x14ac:dyDescent="0.25">
      <c r="A1399" s="31" t="s">
        <v>4088</v>
      </c>
      <c r="B1399" s="31">
        <v>11911</v>
      </c>
      <c r="C1399" s="31">
        <v>2</v>
      </c>
      <c r="D1399" s="31" t="str">
        <f t="shared" si="21"/>
        <v>11911_2</v>
      </c>
    </row>
    <row r="1400" spans="1:6" x14ac:dyDescent="0.25">
      <c r="A1400" s="31" t="s">
        <v>4085</v>
      </c>
      <c r="B1400" s="31">
        <v>11912</v>
      </c>
      <c r="C1400" s="31">
        <v>1</v>
      </c>
      <c r="D1400" s="31" t="str">
        <f t="shared" si="21"/>
        <v>11912_1</v>
      </c>
    </row>
    <row r="1401" spans="1:6" x14ac:dyDescent="0.25">
      <c r="A1401" s="31" t="s">
        <v>4085</v>
      </c>
      <c r="B1401" s="31">
        <v>11913</v>
      </c>
      <c r="C1401" s="31">
        <v>1</v>
      </c>
      <c r="D1401" s="31" t="str">
        <f t="shared" si="21"/>
        <v>11913_1</v>
      </c>
      <c r="E1401" s="31">
        <v>1217</v>
      </c>
      <c r="F1401" s="4">
        <v>1</v>
      </c>
    </row>
    <row r="1402" spans="1:6" x14ac:dyDescent="0.25">
      <c r="A1402" s="31" t="s">
        <v>4085</v>
      </c>
      <c r="B1402" s="31">
        <v>11915</v>
      </c>
      <c r="C1402" s="31">
        <v>1</v>
      </c>
      <c r="D1402" s="31" t="str">
        <f t="shared" si="21"/>
        <v>11915_1</v>
      </c>
      <c r="E1402" s="31">
        <v>1005</v>
      </c>
      <c r="F1402" s="4">
        <v>0.92600000000000005</v>
      </c>
    </row>
    <row r="1403" spans="1:6" x14ac:dyDescent="0.25">
      <c r="A1403" s="31" t="s">
        <v>4078</v>
      </c>
      <c r="B1403" s="31">
        <v>11915</v>
      </c>
      <c r="C1403" s="31">
        <v>3</v>
      </c>
      <c r="D1403" s="31" t="str">
        <f t="shared" si="21"/>
        <v>11915_3</v>
      </c>
    </row>
    <row r="1404" spans="1:6" x14ac:dyDescent="0.25">
      <c r="A1404" s="31" t="s">
        <v>4085</v>
      </c>
      <c r="B1404" s="31">
        <v>11917</v>
      </c>
      <c r="C1404" s="31">
        <v>1</v>
      </c>
      <c r="D1404" s="31" t="str">
        <f t="shared" si="21"/>
        <v>11917_1</v>
      </c>
      <c r="E1404" s="31">
        <v>61</v>
      </c>
      <c r="F1404" s="4">
        <v>0.34100000000000003</v>
      </c>
    </row>
    <row r="1405" spans="1:6" x14ac:dyDescent="0.25">
      <c r="A1405" s="31" t="s">
        <v>4085</v>
      </c>
      <c r="B1405" s="31">
        <v>11921</v>
      </c>
      <c r="C1405" s="31">
        <v>1</v>
      </c>
      <c r="D1405" s="31" t="str">
        <f t="shared" si="21"/>
        <v>11921_1</v>
      </c>
      <c r="E1405" s="31">
        <v>42</v>
      </c>
      <c r="F1405" s="4">
        <v>0.40600000000000003</v>
      </c>
    </row>
    <row r="1406" spans="1:6" x14ac:dyDescent="0.25">
      <c r="A1406" s="31" t="s">
        <v>4085</v>
      </c>
      <c r="B1406" s="31">
        <v>11927</v>
      </c>
      <c r="C1406" s="31">
        <v>1</v>
      </c>
      <c r="D1406" s="31" t="str">
        <f t="shared" si="21"/>
        <v>11927_1</v>
      </c>
      <c r="E1406" s="31">
        <v>567</v>
      </c>
      <c r="F1406" s="4">
        <v>0.88400000000000001</v>
      </c>
    </row>
    <row r="1407" spans="1:6" x14ac:dyDescent="0.25">
      <c r="A1407" s="31" t="s">
        <v>4088</v>
      </c>
      <c r="B1407" s="31">
        <v>11927</v>
      </c>
      <c r="C1407" s="31">
        <v>2</v>
      </c>
      <c r="D1407" s="31" t="str">
        <f t="shared" si="21"/>
        <v>11927_2</v>
      </c>
    </row>
    <row r="1408" spans="1:6" x14ac:dyDescent="0.25">
      <c r="A1408" s="31" t="s">
        <v>4078</v>
      </c>
      <c r="B1408" s="31">
        <v>11927</v>
      </c>
      <c r="C1408" s="31">
        <v>3</v>
      </c>
      <c r="D1408" s="31" t="str">
        <f t="shared" si="21"/>
        <v>11927_3</v>
      </c>
    </row>
    <row r="1409" spans="1:6" x14ac:dyDescent="0.25">
      <c r="A1409" s="31" t="s">
        <v>4085</v>
      </c>
      <c r="B1409" s="31">
        <v>11928</v>
      </c>
      <c r="C1409" s="31">
        <v>1</v>
      </c>
      <c r="D1409" s="31" t="str">
        <f t="shared" si="21"/>
        <v>11928_1</v>
      </c>
    </row>
    <row r="1410" spans="1:6" x14ac:dyDescent="0.25">
      <c r="A1410" s="31" t="s">
        <v>4085</v>
      </c>
      <c r="B1410" s="31">
        <v>11931</v>
      </c>
      <c r="C1410" s="31">
        <v>1</v>
      </c>
      <c r="D1410" s="31" t="str">
        <f t="shared" si="21"/>
        <v>11931_1</v>
      </c>
    </row>
    <row r="1411" spans="1:6" x14ac:dyDescent="0.25">
      <c r="A1411" s="31" t="s">
        <v>4085</v>
      </c>
      <c r="B1411" s="31">
        <v>11932</v>
      </c>
      <c r="C1411" s="31">
        <v>1</v>
      </c>
      <c r="D1411" s="31" t="str">
        <f t="shared" ref="D1411:D1474" si="22">CONCATENATE(B1411,"_",C1411)</f>
        <v>11932_1</v>
      </c>
    </row>
    <row r="1412" spans="1:6" x14ac:dyDescent="0.25">
      <c r="A1412" s="31" t="s">
        <v>4085</v>
      </c>
      <c r="B1412" s="31">
        <v>11933</v>
      </c>
      <c r="C1412" s="31">
        <v>1</v>
      </c>
      <c r="D1412" s="31" t="str">
        <f t="shared" si="22"/>
        <v>11933_1</v>
      </c>
    </row>
    <row r="1413" spans="1:6" x14ac:dyDescent="0.25">
      <c r="A1413" s="31" t="s">
        <v>4088</v>
      </c>
      <c r="B1413" s="31">
        <v>11933</v>
      </c>
      <c r="C1413" s="31">
        <v>2</v>
      </c>
      <c r="D1413" s="31" t="str">
        <f t="shared" si="22"/>
        <v>11933_2</v>
      </c>
    </row>
    <row r="1414" spans="1:6" x14ac:dyDescent="0.25">
      <c r="A1414" s="31" t="s">
        <v>4085</v>
      </c>
      <c r="B1414" s="31">
        <v>11935</v>
      </c>
      <c r="C1414" s="31">
        <v>1</v>
      </c>
      <c r="D1414" s="31" t="str">
        <f t="shared" si="22"/>
        <v>11935_1</v>
      </c>
      <c r="E1414" s="31">
        <v>454</v>
      </c>
      <c r="F1414" s="4">
        <v>0.78500000000000003</v>
      </c>
    </row>
    <row r="1415" spans="1:6" x14ac:dyDescent="0.25">
      <c r="A1415" s="31" t="s">
        <v>4085</v>
      </c>
      <c r="B1415" s="31">
        <v>11936</v>
      </c>
      <c r="C1415" s="31">
        <v>1</v>
      </c>
      <c r="D1415" s="31" t="str">
        <f t="shared" si="22"/>
        <v>11936_1</v>
      </c>
    </row>
    <row r="1416" spans="1:6" x14ac:dyDescent="0.25">
      <c r="A1416" s="31" t="s">
        <v>4085</v>
      </c>
      <c r="B1416" s="31">
        <v>11937</v>
      </c>
      <c r="C1416" s="31">
        <v>1</v>
      </c>
      <c r="D1416" s="31" t="str">
        <f t="shared" si="22"/>
        <v>11937_1</v>
      </c>
    </row>
    <row r="1417" spans="1:6" x14ac:dyDescent="0.25">
      <c r="A1417" s="31" t="s">
        <v>4085</v>
      </c>
      <c r="B1417" s="31">
        <v>11938</v>
      </c>
      <c r="C1417" s="31">
        <v>1</v>
      </c>
      <c r="D1417" s="31" t="str">
        <f t="shared" si="22"/>
        <v>11938_1</v>
      </c>
    </row>
    <row r="1418" spans="1:6" x14ac:dyDescent="0.25">
      <c r="A1418" s="31" t="s">
        <v>4085</v>
      </c>
      <c r="B1418" s="31">
        <v>11939</v>
      </c>
      <c r="C1418" s="31">
        <v>1</v>
      </c>
      <c r="D1418" s="31" t="str">
        <f t="shared" si="22"/>
        <v>11939_1</v>
      </c>
    </row>
    <row r="1419" spans="1:6" x14ac:dyDescent="0.25">
      <c r="A1419" s="31" t="s">
        <v>4085</v>
      </c>
      <c r="B1419" s="31">
        <v>11943</v>
      </c>
      <c r="C1419" s="31">
        <v>1</v>
      </c>
      <c r="D1419" s="31" t="str">
        <f t="shared" si="22"/>
        <v>11943_1</v>
      </c>
    </row>
    <row r="1420" spans="1:6" x14ac:dyDescent="0.25">
      <c r="A1420" s="31" t="s">
        <v>4085</v>
      </c>
      <c r="B1420" s="31">
        <v>11945</v>
      </c>
      <c r="C1420" s="31">
        <v>1</v>
      </c>
      <c r="D1420" s="31" t="str">
        <f t="shared" si="22"/>
        <v>11945_1</v>
      </c>
    </row>
    <row r="1421" spans="1:6" x14ac:dyDescent="0.25">
      <c r="A1421" s="31" t="s">
        <v>4088</v>
      </c>
      <c r="B1421" s="31">
        <v>11945</v>
      </c>
      <c r="C1421" s="31">
        <v>2</v>
      </c>
      <c r="D1421" s="31" t="str">
        <f t="shared" si="22"/>
        <v>11945_2</v>
      </c>
      <c r="E1421" s="31">
        <v>1480</v>
      </c>
      <c r="F1421" s="4">
        <v>1</v>
      </c>
    </row>
    <row r="1422" spans="1:6" x14ac:dyDescent="0.25">
      <c r="A1422" s="31" t="s">
        <v>4085</v>
      </c>
      <c r="B1422" s="31">
        <v>11946</v>
      </c>
      <c r="C1422" s="31">
        <v>1</v>
      </c>
      <c r="D1422" s="31" t="str">
        <f t="shared" si="22"/>
        <v>11946_1</v>
      </c>
    </row>
    <row r="1423" spans="1:6" x14ac:dyDescent="0.25">
      <c r="A1423" s="31" t="s">
        <v>4085</v>
      </c>
      <c r="B1423" s="31">
        <v>11949</v>
      </c>
      <c r="C1423" s="31">
        <v>1</v>
      </c>
      <c r="D1423" s="31" t="str">
        <f t="shared" si="22"/>
        <v>11949_1</v>
      </c>
    </row>
    <row r="1424" spans="1:6" x14ac:dyDescent="0.25">
      <c r="A1424" s="31" t="s">
        <v>4085</v>
      </c>
      <c r="B1424" s="31">
        <v>11951</v>
      </c>
      <c r="C1424" s="31">
        <v>1</v>
      </c>
      <c r="D1424" s="31" t="str">
        <f t="shared" si="22"/>
        <v>11951_1</v>
      </c>
    </row>
    <row r="1425" spans="1:6" x14ac:dyDescent="0.25">
      <c r="A1425" s="31" t="s">
        <v>4085</v>
      </c>
      <c r="B1425" s="31">
        <v>11953</v>
      </c>
      <c r="C1425" s="31">
        <v>1</v>
      </c>
      <c r="D1425" s="31" t="str">
        <f t="shared" si="22"/>
        <v>11953_1</v>
      </c>
    </row>
    <row r="1426" spans="1:6" x14ac:dyDescent="0.25">
      <c r="A1426" s="31" t="s">
        <v>4085</v>
      </c>
      <c r="B1426" s="31">
        <v>11959</v>
      </c>
      <c r="C1426" s="31">
        <v>1</v>
      </c>
      <c r="D1426" s="31" t="str">
        <f t="shared" si="22"/>
        <v>11959_1</v>
      </c>
      <c r="E1426" s="31">
        <v>1389</v>
      </c>
      <c r="F1426" s="4">
        <v>0.997</v>
      </c>
    </row>
    <row r="1427" spans="1:6" x14ac:dyDescent="0.25">
      <c r="A1427" s="31" t="s">
        <v>4088</v>
      </c>
      <c r="B1427" s="31">
        <v>12613</v>
      </c>
      <c r="C1427" s="31">
        <v>2</v>
      </c>
      <c r="D1427" s="31" t="str">
        <f t="shared" si="22"/>
        <v>12613_2</v>
      </c>
      <c r="E1427" s="31">
        <v>59</v>
      </c>
      <c r="F1427" s="4">
        <v>0.51300000000000001</v>
      </c>
    </row>
    <row r="1428" spans="1:6" x14ac:dyDescent="0.25">
      <c r="A1428" s="31" t="s">
        <v>4088</v>
      </c>
      <c r="B1428" s="31">
        <v>13501</v>
      </c>
      <c r="C1428" s="31">
        <v>2</v>
      </c>
      <c r="D1428" s="31" t="str">
        <f t="shared" si="22"/>
        <v>13501_2</v>
      </c>
      <c r="E1428" s="31">
        <v>1618</v>
      </c>
      <c r="F1428" s="4">
        <v>0.876</v>
      </c>
    </row>
    <row r="1429" spans="1:6" x14ac:dyDescent="0.25">
      <c r="A1429" s="31" t="s">
        <v>4085</v>
      </c>
      <c r="B1429" s="31">
        <v>13530</v>
      </c>
      <c r="C1429" s="31">
        <v>1</v>
      </c>
      <c r="D1429" s="31" t="str">
        <f t="shared" si="22"/>
        <v>13530_1</v>
      </c>
      <c r="E1429" s="31">
        <v>12</v>
      </c>
      <c r="F1429" s="4">
        <v>0.5</v>
      </c>
    </row>
    <row r="1430" spans="1:6" x14ac:dyDescent="0.25">
      <c r="A1430" s="31" t="s">
        <v>4085</v>
      </c>
      <c r="B1430" s="31">
        <v>13531</v>
      </c>
      <c r="C1430" s="31">
        <v>1</v>
      </c>
      <c r="D1430" s="31" t="str">
        <f t="shared" si="22"/>
        <v>13531_1</v>
      </c>
      <c r="E1430" s="31">
        <v>59</v>
      </c>
      <c r="F1430" s="4">
        <v>0.68400000000000005</v>
      </c>
    </row>
    <row r="1431" spans="1:6" x14ac:dyDescent="0.25">
      <c r="A1431" s="31" t="s">
        <v>4085</v>
      </c>
      <c r="B1431" s="31">
        <v>13533</v>
      </c>
      <c r="C1431" s="31">
        <v>1</v>
      </c>
      <c r="D1431" s="31" t="str">
        <f t="shared" si="22"/>
        <v>13533_1</v>
      </c>
      <c r="E1431" s="31">
        <v>34</v>
      </c>
      <c r="F1431" s="4">
        <v>0.48399999999999999</v>
      </c>
    </row>
    <row r="1432" spans="1:6" x14ac:dyDescent="0.25">
      <c r="A1432" s="31" t="s">
        <v>4085</v>
      </c>
      <c r="B1432" s="31">
        <v>13537</v>
      </c>
      <c r="C1432" s="31">
        <v>1</v>
      </c>
      <c r="D1432" s="31" t="str">
        <f t="shared" si="22"/>
        <v>13537_1</v>
      </c>
      <c r="E1432" s="31">
        <v>30</v>
      </c>
      <c r="F1432" s="4">
        <v>0.26</v>
      </c>
    </row>
    <row r="1433" spans="1:6" x14ac:dyDescent="0.25">
      <c r="A1433" s="31" t="s">
        <v>4078</v>
      </c>
      <c r="B1433" s="31">
        <v>13543</v>
      </c>
      <c r="C1433" s="31">
        <v>3</v>
      </c>
      <c r="D1433" s="31" t="str">
        <f t="shared" si="22"/>
        <v>13543_3</v>
      </c>
      <c r="E1433" s="31">
        <v>4</v>
      </c>
      <c r="F1433" s="4">
        <v>8.5000000000000006E-2</v>
      </c>
    </row>
    <row r="1434" spans="1:6" x14ac:dyDescent="0.25">
      <c r="A1434" s="31" t="s">
        <v>4085</v>
      </c>
      <c r="B1434" s="31">
        <v>13545</v>
      </c>
      <c r="C1434" s="31">
        <v>1</v>
      </c>
      <c r="D1434" s="31" t="str">
        <f t="shared" si="22"/>
        <v>13545_1</v>
      </c>
      <c r="E1434" s="31">
        <v>24</v>
      </c>
      <c r="F1434" s="4">
        <v>0.51600000000000001</v>
      </c>
    </row>
    <row r="1435" spans="1:6" x14ac:dyDescent="0.25">
      <c r="A1435" s="31" t="s">
        <v>4085</v>
      </c>
      <c r="B1435" s="31">
        <v>13546</v>
      </c>
      <c r="C1435" s="31">
        <v>1</v>
      </c>
      <c r="D1435" s="31" t="str">
        <f t="shared" si="22"/>
        <v>13546_1</v>
      </c>
      <c r="E1435" s="31">
        <v>111</v>
      </c>
      <c r="F1435" s="4">
        <v>0.48299999999999998</v>
      </c>
    </row>
    <row r="1436" spans="1:6" x14ac:dyDescent="0.25">
      <c r="A1436" s="31" t="s">
        <v>4085</v>
      </c>
      <c r="B1436" s="31">
        <v>13547</v>
      </c>
      <c r="C1436" s="31">
        <v>1</v>
      </c>
      <c r="D1436" s="31" t="str">
        <f t="shared" si="22"/>
        <v>13547_1</v>
      </c>
      <c r="E1436" s="31">
        <v>17</v>
      </c>
      <c r="F1436" s="4">
        <v>9.2999999999999999E-2</v>
      </c>
    </row>
    <row r="1437" spans="1:6" x14ac:dyDescent="0.25">
      <c r="A1437" s="31" t="s">
        <v>4085</v>
      </c>
      <c r="B1437" s="31">
        <v>13548</v>
      </c>
      <c r="C1437" s="31">
        <v>1</v>
      </c>
      <c r="D1437" s="31" t="str">
        <f t="shared" si="22"/>
        <v>13548_1</v>
      </c>
      <c r="E1437" s="31">
        <v>16</v>
      </c>
      <c r="F1437" s="4">
        <v>0.40400000000000003</v>
      </c>
    </row>
    <row r="1438" spans="1:6" x14ac:dyDescent="0.25">
      <c r="A1438" s="31" t="s">
        <v>4085</v>
      </c>
      <c r="B1438" s="31">
        <v>13549</v>
      </c>
      <c r="C1438" s="31">
        <v>1</v>
      </c>
      <c r="D1438" s="31" t="str">
        <f t="shared" si="22"/>
        <v>13549_1</v>
      </c>
      <c r="E1438" s="31">
        <v>308</v>
      </c>
      <c r="F1438" s="4">
        <v>0.55300000000000005</v>
      </c>
    </row>
    <row r="1439" spans="1:6" x14ac:dyDescent="0.25">
      <c r="A1439" s="31" t="s">
        <v>4088</v>
      </c>
      <c r="B1439" s="31">
        <v>13549</v>
      </c>
      <c r="C1439" s="31">
        <v>2</v>
      </c>
      <c r="D1439" s="31" t="str">
        <f t="shared" si="22"/>
        <v>13549_2</v>
      </c>
      <c r="E1439" s="31">
        <v>136</v>
      </c>
      <c r="F1439" s="4">
        <v>0.45100000000000001</v>
      </c>
    </row>
    <row r="1440" spans="1:6" x14ac:dyDescent="0.25">
      <c r="A1440" s="31" t="s">
        <v>4085</v>
      </c>
      <c r="B1440" s="31">
        <v>13550</v>
      </c>
      <c r="C1440" s="31">
        <v>1</v>
      </c>
      <c r="D1440" s="31" t="str">
        <f t="shared" si="22"/>
        <v>13550_1</v>
      </c>
      <c r="E1440" s="31">
        <v>264</v>
      </c>
      <c r="F1440" s="4">
        <v>0.63600000000000001</v>
      </c>
    </row>
    <row r="1441" spans="1:6" x14ac:dyDescent="0.25">
      <c r="A1441" s="31" t="s">
        <v>4085</v>
      </c>
      <c r="B1441" s="31">
        <v>13551</v>
      </c>
      <c r="C1441" s="31">
        <v>1</v>
      </c>
      <c r="D1441" s="31" t="str">
        <f t="shared" si="22"/>
        <v>13551_1</v>
      </c>
      <c r="E1441" s="31">
        <v>250</v>
      </c>
      <c r="F1441" s="4">
        <v>0.71599999999999997</v>
      </c>
    </row>
    <row r="1442" spans="1:6" x14ac:dyDescent="0.25">
      <c r="A1442" s="31" t="s">
        <v>4085</v>
      </c>
      <c r="B1442" s="31">
        <v>13552</v>
      </c>
      <c r="C1442" s="31">
        <v>1</v>
      </c>
      <c r="D1442" s="31" t="str">
        <f t="shared" si="22"/>
        <v>13552_1</v>
      </c>
      <c r="E1442" s="31">
        <v>115</v>
      </c>
      <c r="F1442" s="4">
        <v>0.245</v>
      </c>
    </row>
    <row r="1443" spans="1:6" x14ac:dyDescent="0.25">
      <c r="A1443" s="31" t="s">
        <v>4085</v>
      </c>
      <c r="B1443" s="31">
        <v>13553</v>
      </c>
      <c r="C1443" s="31">
        <v>1</v>
      </c>
      <c r="D1443" s="31" t="str">
        <f t="shared" si="22"/>
        <v>13553_1</v>
      </c>
      <c r="E1443" s="31">
        <v>71</v>
      </c>
      <c r="F1443" s="4">
        <v>3.6999999999999998E-2</v>
      </c>
    </row>
    <row r="1444" spans="1:6" x14ac:dyDescent="0.25">
      <c r="A1444" s="31" t="s">
        <v>4088</v>
      </c>
      <c r="B1444" s="31">
        <v>13553</v>
      </c>
      <c r="C1444" s="31">
        <v>2</v>
      </c>
      <c r="D1444" s="31" t="str">
        <f t="shared" si="22"/>
        <v>13553_2</v>
      </c>
      <c r="E1444" s="31">
        <v>13</v>
      </c>
      <c r="F1444" s="4">
        <v>3.1E-2</v>
      </c>
    </row>
    <row r="1445" spans="1:6" x14ac:dyDescent="0.25">
      <c r="A1445" s="31" t="s">
        <v>4085</v>
      </c>
      <c r="B1445" s="31">
        <v>13554</v>
      </c>
      <c r="C1445" s="31">
        <v>1</v>
      </c>
      <c r="D1445" s="31" t="str">
        <f t="shared" si="22"/>
        <v>13554_1</v>
      </c>
      <c r="E1445" s="31">
        <v>47</v>
      </c>
      <c r="F1445" s="4">
        <v>8.8999999999999996E-2</v>
      </c>
    </row>
    <row r="1446" spans="1:6" x14ac:dyDescent="0.25">
      <c r="A1446" s="31" t="s">
        <v>4085</v>
      </c>
      <c r="B1446" s="31">
        <v>13555</v>
      </c>
      <c r="C1446" s="31">
        <v>1</v>
      </c>
      <c r="D1446" s="31" t="str">
        <f t="shared" si="22"/>
        <v>13555_1</v>
      </c>
      <c r="E1446" s="31">
        <v>62</v>
      </c>
      <c r="F1446" s="4">
        <v>0.124</v>
      </c>
    </row>
    <row r="1447" spans="1:6" x14ac:dyDescent="0.25">
      <c r="A1447" s="31" t="s">
        <v>4085</v>
      </c>
      <c r="B1447" s="31">
        <v>13557</v>
      </c>
      <c r="C1447" s="31">
        <v>1</v>
      </c>
      <c r="D1447" s="31" t="str">
        <f t="shared" si="22"/>
        <v>13557_1</v>
      </c>
      <c r="E1447" s="31">
        <v>10</v>
      </c>
      <c r="F1447" s="4">
        <v>5.6000000000000001E-2</v>
      </c>
    </row>
    <row r="1448" spans="1:6" x14ac:dyDescent="0.25">
      <c r="A1448" s="31" t="s">
        <v>4085</v>
      </c>
      <c r="B1448" s="31">
        <v>13559</v>
      </c>
      <c r="C1448" s="31">
        <v>1</v>
      </c>
      <c r="D1448" s="31" t="str">
        <f t="shared" si="22"/>
        <v>13559_1</v>
      </c>
      <c r="E1448" s="31">
        <v>120</v>
      </c>
      <c r="F1448" s="4">
        <v>4.7E-2</v>
      </c>
    </row>
    <row r="1449" spans="1:6" x14ac:dyDescent="0.25">
      <c r="A1449" s="31" t="s">
        <v>4088</v>
      </c>
      <c r="B1449" s="31">
        <v>13559</v>
      </c>
      <c r="C1449" s="31">
        <v>2</v>
      </c>
      <c r="D1449" s="31" t="str">
        <f t="shared" si="22"/>
        <v>13559_2</v>
      </c>
      <c r="E1449" s="31">
        <v>49</v>
      </c>
      <c r="F1449" s="4">
        <v>0.223</v>
      </c>
    </row>
    <row r="1450" spans="1:6" x14ac:dyDescent="0.25">
      <c r="A1450" s="31" t="s">
        <v>4085</v>
      </c>
      <c r="B1450" s="31">
        <v>13560</v>
      </c>
      <c r="C1450" s="31">
        <v>1</v>
      </c>
      <c r="D1450" s="31" t="str">
        <f t="shared" si="22"/>
        <v>13560_1</v>
      </c>
      <c r="E1450" s="31">
        <v>107</v>
      </c>
      <c r="F1450" s="4">
        <v>0.184</v>
      </c>
    </row>
    <row r="1451" spans="1:6" x14ac:dyDescent="0.25">
      <c r="A1451" s="31" t="s">
        <v>4085</v>
      </c>
      <c r="B1451" s="31">
        <v>13561</v>
      </c>
      <c r="C1451" s="31">
        <v>1</v>
      </c>
      <c r="D1451" s="31" t="str">
        <f t="shared" si="22"/>
        <v>13561_1</v>
      </c>
      <c r="E1451" s="31">
        <v>63</v>
      </c>
      <c r="F1451" s="4">
        <v>6.4000000000000001E-2</v>
      </c>
    </row>
    <row r="1452" spans="1:6" x14ac:dyDescent="0.25">
      <c r="A1452" s="31" t="s">
        <v>4085</v>
      </c>
      <c r="B1452" s="31">
        <v>13562</v>
      </c>
      <c r="C1452" s="31">
        <v>1</v>
      </c>
      <c r="D1452" s="31" t="str">
        <f t="shared" si="22"/>
        <v>13562_1</v>
      </c>
    </row>
    <row r="1453" spans="1:6" x14ac:dyDescent="0.25">
      <c r="A1453" s="31" t="s">
        <v>4085</v>
      </c>
      <c r="B1453" s="31">
        <v>13563</v>
      </c>
      <c r="C1453" s="31">
        <v>1</v>
      </c>
      <c r="D1453" s="31" t="str">
        <f t="shared" si="22"/>
        <v>13563_1</v>
      </c>
      <c r="E1453" s="31">
        <v>46</v>
      </c>
      <c r="F1453" s="4">
        <v>5.8000000000000003E-2</v>
      </c>
    </row>
    <row r="1454" spans="1:6" x14ac:dyDescent="0.25">
      <c r="A1454" s="31" t="s">
        <v>4085</v>
      </c>
      <c r="B1454" s="31">
        <v>13564</v>
      </c>
      <c r="C1454" s="31">
        <v>1</v>
      </c>
      <c r="D1454" s="31" t="str">
        <f t="shared" si="22"/>
        <v>13564_1</v>
      </c>
      <c r="E1454" s="31">
        <v>52</v>
      </c>
      <c r="F1454" s="4">
        <v>3.1E-2</v>
      </c>
    </row>
    <row r="1455" spans="1:6" x14ac:dyDescent="0.25">
      <c r="A1455" s="31" t="s">
        <v>4078</v>
      </c>
      <c r="B1455" s="31">
        <v>13564</v>
      </c>
      <c r="C1455" s="31">
        <v>3</v>
      </c>
      <c r="D1455" s="31" t="str">
        <f t="shared" si="22"/>
        <v>13564_3</v>
      </c>
      <c r="E1455" s="31">
        <v>9</v>
      </c>
      <c r="F1455" s="4">
        <v>8.2000000000000003E-2</v>
      </c>
    </row>
    <row r="1456" spans="1:6" x14ac:dyDescent="0.25">
      <c r="A1456" s="31" t="s">
        <v>4085</v>
      </c>
      <c r="B1456" s="31">
        <v>13565</v>
      </c>
      <c r="C1456" s="31">
        <v>1</v>
      </c>
      <c r="D1456" s="31" t="str">
        <f t="shared" si="22"/>
        <v>13565_1</v>
      </c>
      <c r="E1456" s="31">
        <v>2</v>
      </c>
      <c r="F1456" s="4">
        <v>2.7E-2</v>
      </c>
    </row>
    <row r="1457" spans="1:6" x14ac:dyDescent="0.25">
      <c r="A1457" s="31" t="s">
        <v>4085</v>
      </c>
      <c r="B1457" s="31">
        <v>13566</v>
      </c>
      <c r="C1457" s="31">
        <v>1</v>
      </c>
      <c r="D1457" s="31" t="str">
        <f t="shared" si="22"/>
        <v>13566_1</v>
      </c>
      <c r="E1457" s="31">
        <v>10</v>
      </c>
      <c r="F1457" s="4">
        <v>0.123</v>
      </c>
    </row>
    <row r="1458" spans="1:6" x14ac:dyDescent="0.25">
      <c r="A1458" s="31" t="s">
        <v>4085</v>
      </c>
      <c r="B1458" s="31">
        <v>13567</v>
      </c>
      <c r="C1458" s="31">
        <v>1</v>
      </c>
      <c r="D1458" s="31" t="str">
        <f t="shared" si="22"/>
        <v>13567_1</v>
      </c>
      <c r="E1458" s="31">
        <v>364</v>
      </c>
      <c r="F1458" s="4">
        <v>0.36299999999999999</v>
      </c>
    </row>
    <row r="1459" spans="1:6" x14ac:dyDescent="0.25">
      <c r="A1459" s="31" t="s">
        <v>4085</v>
      </c>
      <c r="B1459" s="31">
        <v>13568</v>
      </c>
      <c r="C1459" s="31">
        <v>1</v>
      </c>
      <c r="D1459" s="31" t="str">
        <f t="shared" si="22"/>
        <v>13568_1</v>
      </c>
      <c r="E1459" s="31">
        <v>261</v>
      </c>
      <c r="F1459" s="4">
        <v>0.45400000000000001</v>
      </c>
    </row>
    <row r="1460" spans="1:6" x14ac:dyDescent="0.25">
      <c r="A1460" s="31" t="s">
        <v>4085</v>
      </c>
      <c r="B1460" s="31">
        <v>13569</v>
      </c>
      <c r="C1460" s="31">
        <v>1</v>
      </c>
      <c r="D1460" s="31" t="str">
        <f t="shared" si="22"/>
        <v>13569_1</v>
      </c>
      <c r="E1460" s="31">
        <v>448</v>
      </c>
      <c r="F1460" s="4">
        <v>0.22800000000000001</v>
      </c>
    </row>
    <row r="1461" spans="1:6" x14ac:dyDescent="0.25">
      <c r="A1461" s="31" t="s">
        <v>4085</v>
      </c>
      <c r="B1461" s="31">
        <v>13571</v>
      </c>
      <c r="C1461" s="31">
        <v>1</v>
      </c>
      <c r="D1461" s="31" t="str">
        <f t="shared" si="22"/>
        <v>13571_1</v>
      </c>
      <c r="E1461" s="31">
        <v>48</v>
      </c>
      <c r="F1461" s="4">
        <v>0.32800000000000001</v>
      </c>
    </row>
    <row r="1462" spans="1:6" x14ac:dyDescent="0.25">
      <c r="A1462" s="31" t="s">
        <v>4088</v>
      </c>
      <c r="B1462" s="31">
        <v>13572</v>
      </c>
      <c r="C1462" s="31">
        <v>2</v>
      </c>
      <c r="D1462" s="31" t="str">
        <f t="shared" si="22"/>
        <v>13572_2</v>
      </c>
      <c r="E1462" s="31">
        <v>61</v>
      </c>
      <c r="F1462" s="4">
        <v>0.54700000000000004</v>
      </c>
    </row>
    <row r="1463" spans="1:6" x14ac:dyDescent="0.25">
      <c r="A1463" s="31" t="s">
        <v>4085</v>
      </c>
      <c r="B1463" s="31">
        <v>13573</v>
      </c>
      <c r="C1463" s="31">
        <v>1</v>
      </c>
      <c r="D1463" s="31" t="str">
        <f t="shared" si="22"/>
        <v>13573_1</v>
      </c>
      <c r="E1463" s="31">
        <v>84</v>
      </c>
      <c r="F1463" s="4">
        <v>0.32500000000000001</v>
      </c>
    </row>
    <row r="1464" spans="1:6" x14ac:dyDescent="0.25">
      <c r="A1464" s="31" t="s">
        <v>4085</v>
      </c>
      <c r="B1464" s="31">
        <v>13577</v>
      </c>
      <c r="C1464" s="31">
        <v>1</v>
      </c>
      <c r="D1464" s="31" t="str">
        <f t="shared" si="22"/>
        <v>13577_1</v>
      </c>
      <c r="E1464" s="31">
        <v>47</v>
      </c>
      <c r="F1464" s="4">
        <v>0.47599999999999998</v>
      </c>
    </row>
    <row r="1465" spans="1:6" x14ac:dyDescent="0.25">
      <c r="A1465" s="31" t="s">
        <v>4085</v>
      </c>
      <c r="B1465" s="31">
        <v>13579</v>
      </c>
      <c r="C1465" s="31">
        <v>1</v>
      </c>
      <c r="D1465" s="31" t="str">
        <f t="shared" si="22"/>
        <v>13579_1</v>
      </c>
      <c r="E1465" s="31">
        <v>182</v>
      </c>
      <c r="F1465" s="4">
        <v>0.46500000000000002</v>
      </c>
    </row>
    <row r="1466" spans="1:6" x14ac:dyDescent="0.25">
      <c r="A1466" s="31" t="s">
        <v>4085</v>
      </c>
      <c r="B1466" s="31">
        <v>13581</v>
      </c>
      <c r="C1466" s="31">
        <v>1</v>
      </c>
      <c r="D1466" s="31" t="str">
        <f t="shared" si="22"/>
        <v>13581_1</v>
      </c>
      <c r="E1466" s="31">
        <v>190</v>
      </c>
      <c r="F1466" s="4">
        <v>0.50800000000000001</v>
      </c>
    </row>
    <row r="1467" spans="1:6" x14ac:dyDescent="0.25">
      <c r="A1467" s="31" t="s">
        <v>4085</v>
      </c>
      <c r="B1467" s="31">
        <v>13586</v>
      </c>
      <c r="C1467" s="31">
        <v>1</v>
      </c>
      <c r="D1467" s="31" t="str">
        <f t="shared" si="22"/>
        <v>13586_1</v>
      </c>
      <c r="E1467" s="31">
        <v>87</v>
      </c>
      <c r="F1467" s="4">
        <v>0.22800000000000001</v>
      </c>
    </row>
    <row r="1468" spans="1:6" x14ac:dyDescent="0.25">
      <c r="A1468" s="31" t="s">
        <v>4085</v>
      </c>
      <c r="B1468" s="31">
        <v>13591</v>
      </c>
      <c r="C1468" s="31">
        <v>1</v>
      </c>
      <c r="D1468" s="31" t="str">
        <f t="shared" si="22"/>
        <v>13591_1</v>
      </c>
      <c r="E1468" s="31">
        <v>24</v>
      </c>
      <c r="F1468" s="4">
        <v>0.14899999999999999</v>
      </c>
    </row>
    <row r="1469" spans="1:6" x14ac:dyDescent="0.25">
      <c r="A1469" s="31" t="s">
        <v>4085</v>
      </c>
      <c r="B1469" s="31">
        <v>13595</v>
      </c>
      <c r="C1469" s="31">
        <v>1</v>
      </c>
      <c r="D1469" s="31" t="str">
        <f t="shared" si="22"/>
        <v>13595_1</v>
      </c>
      <c r="E1469" s="31">
        <v>389</v>
      </c>
      <c r="F1469" s="4">
        <v>0.45</v>
      </c>
    </row>
    <row r="1470" spans="1:6" x14ac:dyDescent="0.25">
      <c r="A1470" s="31" t="s">
        <v>4085</v>
      </c>
      <c r="B1470" s="31">
        <v>13596</v>
      </c>
      <c r="C1470" s="31">
        <v>1</v>
      </c>
      <c r="D1470" s="31" t="str">
        <f t="shared" si="22"/>
        <v>13596_1</v>
      </c>
      <c r="E1470" s="31">
        <v>34</v>
      </c>
      <c r="F1470" s="4">
        <v>0.55700000000000005</v>
      </c>
    </row>
    <row r="1471" spans="1:6" x14ac:dyDescent="0.25">
      <c r="A1471" s="31" t="s">
        <v>4085</v>
      </c>
      <c r="B1471" s="31">
        <v>13599</v>
      </c>
      <c r="C1471" s="31">
        <v>1</v>
      </c>
      <c r="D1471" s="31" t="str">
        <f t="shared" si="22"/>
        <v>13599_1</v>
      </c>
      <c r="E1471" s="31">
        <v>25</v>
      </c>
      <c r="F1471" s="4">
        <v>0.19700000000000001</v>
      </c>
    </row>
    <row r="1472" spans="1:6" x14ac:dyDescent="0.25">
      <c r="A1472" s="31" t="s">
        <v>4085</v>
      </c>
      <c r="B1472" s="31">
        <v>13601</v>
      </c>
      <c r="C1472" s="31">
        <v>1</v>
      </c>
      <c r="D1472" s="31" t="str">
        <f t="shared" si="22"/>
        <v>13601_1</v>
      </c>
      <c r="E1472" s="31">
        <v>13</v>
      </c>
      <c r="F1472" s="4">
        <v>0.51700000000000002</v>
      </c>
    </row>
    <row r="1473" spans="1:6" x14ac:dyDescent="0.25">
      <c r="A1473" s="31" t="s">
        <v>4088</v>
      </c>
      <c r="B1473" s="31">
        <v>13604</v>
      </c>
      <c r="C1473" s="31">
        <v>2</v>
      </c>
      <c r="D1473" s="31" t="str">
        <f t="shared" si="22"/>
        <v>13604_2</v>
      </c>
      <c r="E1473" s="31">
        <v>17</v>
      </c>
      <c r="F1473" s="4">
        <v>0.67100000000000004</v>
      </c>
    </row>
    <row r="1474" spans="1:6" x14ac:dyDescent="0.25">
      <c r="A1474" s="31" t="s">
        <v>4085</v>
      </c>
      <c r="B1474" s="31">
        <v>13606</v>
      </c>
      <c r="C1474" s="31">
        <v>1</v>
      </c>
      <c r="D1474" s="31" t="str">
        <f t="shared" si="22"/>
        <v>13606_1</v>
      </c>
      <c r="E1474" s="31">
        <v>285</v>
      </c>
      <c r="F1474" s="4">
        <v>0.85299999999999998</v>
      </c>
    </row>
    <row r="1475" spans="1:6" x14ac:dyDescent="0.25">
      <c r="A1475" s="31" t="s">
        <v>4085</v>
      </c>
      <c r="B1475" s="31">
        <v>13607</v>
      </c>
      <c r="C1475" s="31">
        <v>1</v>
      </c>
      <c r="D1475" s="31" t="str">
        <f t="shared" ref="D1475:D1538" si="23">CONCATENATE(B1475,"_",C1475)</f>
        <v>13607_1</v>
      </c>
      <c r="E1475" s="31">
        <v>15</v>
      </c>
      <c r="F1475" s="4">
        <v>0.94599999999999995</v>
      </c>
    </row>
    <row r="1476" spans="1:6" x14ac:dyDescent="0.25">
      <c r="A1476" s="31" t="s">
        <v>4078</v>
      </c>
      <c r="B1476" s="31">
        <v>13607</v>
      </c>
      <c r="C1476" s="31">
        <v>3</v>
      </c>
      <c r="D1476" s="31" t="str">
        <f t="shared" si="23"/>
        <v>13607_3</v>
      </c>
      <c r="E1476" s="31">
        <v>2</v>
      </c>
      <c r="F1476" s="4">
        <v>1</v>
      </c>
    </row>
    <row r="1477" spans="1:6" x14ac:dyDescent="0.25">
      <c r="A1477" s="31" t="s">
        <v>4085</v>
      </c>
      <c r="B1477" s="31">
        <v>13609</v>
      </c>
      <c r="C1477" s="31">
        <v>1</v>
      </c>
      <c r="D1477" s="31" t="str">
        <f t="shared" si="23"/>
        <v>13609_1</v>
      </c>
      <c r="E1477" s="31">
        <v>1873</v>
      </c>
      <c r="F1477" s="4">
        <v>0.97099999999999997</v>
      </c>
    </row>
    <row r="1478" spans="1:6" x14ac:dyDescent="0.25">
      <c r="A1478" s="31" t="s">
        <v>4088</v>
      </c>
      <c r="B1478" s="31">
        <v>13609</v>
      </c>
      <c r="C1478" s="31">
        <v>2</v>
      </c>
      <c r="D1478" s="31" t="str">
        <f t="shared" si="23"/>
        <v>13609_2</v>
      </c>
      <c r="E1478" s="31">
        <v>769</v>
      </c>
      <c r="F1478" s="4">
        <v>0.91100000000000003</v>
      </c>
    </row>
    <row r="1479" spans="1:6" x14ac:dyDescent="0.25">
      <c r="A1479" s="31" t="s">
        <v>4085</v>
      </c>
      <c r="B1479" s="31">
        <v>13610</v>
      </c>
      <c r="C1479" s="31">
        <v>1</v>
      </c>
      <c r="D1479" s="31" t="str">
        <f t="shared" si="23"/>
        <v>13610_1</v>
      </c>
      <c r="E1479" s="31">
        <v>448</v>
      </c>
      <c r="F1479" s="4">
        <v>0.86599999999999999</v>
      </c>
    </row>
    <row r="1480" spans="1:6" x14ac:dyDescent="0.25">
      <c r="A1480" s="31" t="s">
        <v>4088</v>
      </c>
      <c r="B1480" s="31">
        <v>13610</v>
      </c>
      <c r="C1480" s="31">
        <v>2</v>
      </c>
      <c r="D1480" s="31" t="str">
        <f t="shared" si="23"/>
        <v>13610_2</v>
      </c>
    </row>
    <row r="1481" spans="1:6" x14ac:dyDescent="0.25">
      <c r="A1481" s="31" t="s">
        <v>4078</v>
      </c>
      <c r="B1481" s="31">
        <v>13610</v>
      </c>
      <c r="C1481" s="31">
        <v>3</v>
      </c>
      <c r="D1481" s="31" t="str">
        <f t="shared" si="23"/>
        <v>13610_3</v>
      </c>
      <c r="E1481" s="31">
        <v>2</v>
      </c>
      <c r="F1481" s="4">
        <v>1</v>
      </c>
    </row>
    <row r="1482" spans="1:6" x14ac:dyDescent="0.25">
      <c r="A1482" s="31" t="s">
        <v>4085</v>
      </c>
      <c r="B1482" s="31">
        <v>13611</v>
      </c>
      <c r="C1482" s="31">
        <v>1</v>
      </c>
      <c r="D1482" s="31" t="str">
        <f t="shared" si="23"/>
        <v>13611_1</v>
      </c>
      <c r="E1482" s="31">
        <v>375</v>
      </c>
      <c r="F1482" s="4">
        <v>0.99299999999999999</v>
      </c>
    </row>
    <row r="1483" spans="1:6" x14ac:dyDescent="0.25">
      <c r="A1483" s="31" t="s">
        <v>4085</v>
      </c>
      <c r="B1483" s="31">
        <v>13613</v>
      </c>
      <c r="C1483" s="31">
        <v>1</v>
      </c>
      <c r="D1483" s="31" t="str">
        <f t="shared" si="23"/>
        <v>13613_1</v>
      </c>
      <c r="E1483" s="31">
        <v>20</v>
      </c>
      <c r="F1483" s="4">
        <v>0.39200000000000002</v>
      </c>
    </row>
    <row r="1484" spans="1:6" x14ac:dyDescent="0.25">
      <c r="A1484" s="31" t="s">
        <v>4085</v>
      </c>
      <c r="B1484" s="31">
        <v>13614</v>
      </c>
      <c r="C1484" s="31">
        <v>1</v>
      </c>
      <c r="D1484" s="31" t="str">
        <f t="shared" si="23"/>
        <v>13614_1</v>
      </c>
      <c r="E1484" s="31">
        <v>39</v>
      </c>
      <c r="F1484" s="4">
        <v>0.84199999999999997</v>
      </c>
    </row>
    <row r="1485" spans="1:6" x14ac:dyDescent="0.25">
      <c r="A1485" s="31" t="s">
        <v>4085</v>
      </c>
      <c r="B1485" s="31">
        <v>13615</v>
      </c>
      <c r="C1485" s="31">
        <v>1</v>
      </c>
      <c r="D1485" s="31" t="str">
        <f t="shared" si="23"/>
        <v>13615_1</v>
      </c>
      <c r="E1485" s="31">
        <v>0</v>
      </c>
      <c r="F1485" s="4">
        <v>0.16600000000000001</v>
      </c>
    </row>
    <row r="1486" spans="1:6" x14ac:dyDescent="0.25">
      <c r="A1486" s="31" t="s">
        <v>4085</v>
      </c>
      <c r="B1486" s="31">
        <v>13617</v>
      </c>
      <c r="C1486" s="31">
        <v>1</v>
      </c>
      <c r="D1486" s="31" t="str">
        <f t="shared" si="23"/>
        <v>13617_1</v>
      </c>
      <c r="E1486" s="31">
        <v>1</v>
      </c>
      <c r="F1486" s="4">
        <v>0.71899999999999997</v>
      </c>
    </row>
    <row r="1487" spans="1:6" x14ac:dyDescent="0.25">
      <c r="A1487" s="31" t="s">
        <v>4085</v>
      </c>
      <c r="B1487" s="31">
        <v>13619</v>
      </c>
      <c r="C1487" s="31">
        <v>1</v>
      </c>
      <c r="D1487" s="31" t="str">
        <f t="shared" si="23"/>
        <v>13619_1</v>
      </c>
      <c r="E1487" s="31">
        <v>1</v>
      </c>
      <c r="F1487" s="4">
        <v>0.76400000000000001</v>
      </c>
    </row>
    <row r="1488" spans="1:6" x14ac:dyDescent="0.25">
      <c r="A1488" s="31" t="s">
        <v>4088</v>
      </c>
      <c r="B1488" s="31">
        <v>13619</v>
      </c>
      <c r="C1488" s="31">
        <v>2</v>
      </c>
      <c r="D1488" s="31" t="str">
        <f t="shared" si="23"/>
        <v>13619_2</v>
      </c>
      <c r="E1488" s="31">
        <v>5</v>
      </c>
      <c r="F1488" s="4">
        <v>0.66600000000000004</v>
      </c>
    </row>
    <row r="1489" spans="1:6" x14ac:dyDescent="0.25">
      <c r="A1489" s="31" t="s">
        <v>4088</v>
      </c>
      <c r="B1489" s="31">
        <v>13621</v>
      </c>
      <c r="C1489" s="31">
        <v>2</v>
      </c>
      <c r="D1489" s="31" t="str">
        <f t="shared" si="23"/>
        <v>13621_2</v>
      </c>
      <c r="E1489" s="31">
        <v>91</v>
      </c>
      <c r="F1489" s="4">
        <v>0.69699999999999995</v>
      </c>
    </row>
    <row r="1490" spans="1:6" x14ac:dyDescent="0.25">
      <c r="A1490" s="31" t="s">
        <v>4085</v>
      </c>
      <c r="B1490" s="31">
        <v>13623</v>
      </c>
      <c r="C1490" s="31">
        <v>1</v>
      </c>
      <c r="D1490" s="31" t="str">
        <f t="shared" si="23"/>
        <v>13623_1</v>
      </c>
    </row>
    <row r="1491" spans="1:6" x14ac:dyDescent="0.25">
      <c r="A1491" s="31" t="s">
        <v>4088</v>
      </c>
      <c r="B1491" s="31">
        <v>13623</v>
      </c>
      <c r="C1491" s="31">
        <v>2</v>
      </c>
      <c r="D1491" s="31" t="str">
        <f t="shared" si="23"/>
        <v>13623_2</v>
      </c>
    </row>
    <row r="1492" spans="1:6" x14ac:dyDescent="0.25">
      <c r="A1492" s="31" t="s">
        <v>4085</v>
      </c>
      <c r="B1492" s="31">
        <v>13624</v>
      </c>
      <c r="C1492" s="31">
        <v>1</v>
      </c>
      <c r="D1492" s="31" t="str">
        <f t="shared" si="23"/>
        <v>13624_1</v>
      </c>
      <c r="E1492" s="31">
        <v>1595</v>
      </c>
      <c r="F1492" s="4">
        <v>0.998</v>
      </c>
    </row>
    <row r="1493" spans="1:6" x14ac:dyDescent="0.25">
      <c r="A1493" s="31" t="s">
        <v>4085</v>
      </c>
      <c r="B1493" s="31">
        <v>13627</v>
      </c>
      <c r="C1493" s="31">
        <v>1</v>
      </c>
      <c r="D1493" s="31" t="str">
        <f t="shared" si="23"/>
        <v>13627_1</v>
      </c>
    </row>
    <row r="1494" spans="1:6" x14ac:dyDescent="0.25">
      <c r="A1494" s="31" t="s">
        <v>4085</v>
      </c>
      <c r="B1494" s="31">
        <v>13629</v>
      </c>
      <c r="C1494" s="31">
        <v>1</v>
      </c>
      <c r="D1494" s="31" t="str">
        <f t="shared" si="23"/>
        <v>13629_1</v>
      </c>
      <c r="E1494" s="31">
        <v>24</v>
      </c>
      <c r="F1494" s="4">
        <v>0.99099999999999999</v>
      </c>
    </row>
    <row r="1495" spans="1:6" x14ac:dyDescent="0.25">
      <c r="A1495" s="31" t="s">
        <v>4085</v>
      </c>
      <c r="B1495" s="31">
        <v>13631</v>
      </c>
      <c r="C1495" s="31">
        <v>1</v>
      </c>
      <c r="D1495" s="31" t="str">
        <f t="shared" si="23"/>
        <v>13631_1</v>
      </c>
      <c r="E1495" s="31">
        <v>86</v>
      </c>
      <c r="F1495" s="4">
        <v>0.375</v>
      </c>
    </row>
    <row r="1496" spans="1:6" x14ac:dyDescent="0.25">
      <c r="A1496" s="31" t="s">
        <v>4085</v>
      </c>
      <c r="B1496" s="31">
        <v>13633</v>
      </c>
      <c r="C1496" s="31">
        <v>1</v>
      </c>
      <c r="D1496" s="31" t="str">
        <f t="shared" si="23"/>
        <v>13633_1</v>
      </c>
      <c r="E1496" s="31">
        <v>597</v>
      </c>
      <c r="F1496" s="4">
        <v>0.65400000000000003</v>
      </c>
    </row>
    <row r="1497" spans="1:6" x14ac:dyDescent="0.25">
      <c r="A1497" s="31" t="s">
        <v>4085</v>
      </c>
      <c r="B1497" s="31">
        <v>13637</v>
      </c>
      <c r="C1497" s="31">
        <v>1</v>
      </c>
      <c r="D1497" s="31" t="str">
        <f t="shared" si="23"/>
        <v>13637_1</v>
      </c>
      <c r="E1497" s="31">
        <v>101</v>
      </c>
      <c r="F1497" s="4">
        <v>0.93400000000000005</v>
      </c>
    </row>
    <row r="1498" spans="1:6" x14ac:dyDescent="0.25">
      <c r="A1498" s="31" t="s">
        <v>4085</v>
      </c>
      <c r="B1498" s="31">
        <v>13639</v>
      </c>
      <c r="C1498" s="31">
        <v>1</v>
      </c>
      <c r="D1498" s="31" t="str">
        <f t="shared" si="23"/>
        <v>13639_1</v>
      </c>
      <c r="E1498" s="31">
        <v>273</v>
      </c>
      <c r="F1498" s="4">
        <v>0.82899999999999996</v>
      </c>
    </row>
    <row r="1499" spans="1:6" x14ac:dyDescent="0.25">
      <c r="A1499" s="31" t="s">
        <v>4088</v>
      </c>
      <c r="B1499" s="31">
        <v>13639</v>
      </c>
      <c r="C1499" s="31">
        <v>2</v>
      </c>
      <c r="D1499" s="31" t="str">
        <f t="shared" si="23"/>
        <v>13639_2</v>
      </c>
      <c r="E1499" s="31">
        <v>37</v>
      </c>
      <c r="F1499" s="4">
        <v>0.89400000000000002</v>
      </c>
    </row>
    <row r="1500" spans="1:6" x14ac:dyDescent="0.25">
      <c r="A1500" s="31" t="s">
        <v>4085</v>
      </c>
      <c r="B1500" s="31">
        <v>13641</v>
      </c>
      <c r="C1500" s="31">
        <v>1</v>
      </c>
      <c r="D1500" s="31" t="str">
        <f t="shared" si="23"/>
        <v>13641_1</v>
      </c>
      <c r="E1500" s="31">
        <v>61</v>
      </c>
      <c r="F1500" s="4">
        <v>0.87</v>
      </c>
    </row>
    <row r="1501" spans="1:6" x14ac:dyDescent="0.25">
      <c r="A1501" s="31" t="s">
        <v>4085</v>
      </c>
      <c r="B1501" s="31">
        <v>13643</v>
      </c>
      <c r="C1501" s="31">
        <v>1</v>
      </c>
      <c r="D1501" s="31" t="str">
        <f t="shared" si="23"/>
        <v>13643_1</v>
      </c>
      <c r="E1501" s="31">
        <v>88</v>
      </c>
      <c r="F1501" s="4">
        <v>0.82499999999999996</v>
      </c>
    </row>
    <row r="1502" spans="1:6" x14ac:dyDescent="0.25">
      <c r="A1502" s="31" t="s">
        <v>4088</v>
      </c>
      <c r="B1502" s="31">
        <v>13643</v>
      </c>
      <c r="C1502" s="31">
        <v>2</v>
      </c>
      <c r="D1502" s="31" t="str">
        <f t="shared" si="23"/>
        <v>13643_2</v>
      </c>
      <c r="E1502" s="31">
        <v>373</v>
      </c>
      <c r="F1502" s="4">
        <v>0.88200000000000001</v>
      </c>
    </row>
    <row r="1503" spans="1:6" x14ac:dyDescent="0.25">
      <c r="A1503" s="31" t="s">
        <v>4085</v>
      </c>
      <c r="B1503" s="31">
        <v>13644</v>
      </c>
      <c r="C1503" s="31">
        <v>1</v>
      </c>
      <c r="D1503" s="31" t="str">
        <f t="shared" si="23"/>
        <v>13644_1</v>
      </c>
      <c r="E1503" s="31">
        <v>68</v>
      </c>
      <c r="F1503" s="4">
        <v>0.59899999999999998</v>
      </c>
    </row>
    <row r="1504" spans="1:6" x14ac:dyDescent="0.25">
      <c r="A1504" s="31" t="s">
        <v>4085</v>
      </c>
      <c r="B1504" s="31">
        <v>13647</v>
      </c>
      <c r="C1504" s="31">
        <v>1</v>
      </c>
      <c r="D1504" s="31" t="str">
        <f t="shared" si="23"/>
        <v>13647_1</v>
      </c>
      <c r="E1504" s="31">
        <v>183</v>
      </c>
      <c r="F1504" s="4">
        <v>0.78900000000000003</v>
      </c>
    </row>
    <row r="1505" spans="1:6" x14ac:dyDescent="0.25">
      <c r="A1505" s="31" t="s">
        <v>4085</v>
      </c>
      <c r="B1505" s="31">
        <v>13649</v>
      </c>
      <c r="C1505" s="31">
        <v>1</v>
      </c>
      <c r="D1505" s="31" t="str">
        <f t="shared" si="23"/>
        <v>13649_1</v>
      </c>
      <c r="E1505" s="31">
        <v>52</v>
      </c>
      <c r="F1505" s="4">
        <v>0.23899999999999999</v>
      </c>
    </row>
    <row r="1506" spans="1:6" x14ac:dyDescent="0.25">
      <c r="A1506" s="31" t="s">
        <v>4085</v>
      </c>
      <c r="B1506" s="31">
        <v>13650</v>
      </c>
      <c r="C1506" s="31">
        <v>1</v>
      </c>
      <c r="D1506" s="31" t="str">
        <f t="shared" si="23"/>
        <v>13650_1</v>
      </c>
      <c r="E1506" s="31">
        <v>1426</v>
      </c>
      <c r="F1506" s="4">
        <v>0.69099999999999995</v>
      </c>
    </row>
    <row r="1507" spans="1:6" x14ac:dyDescent="0.25">
      <c r="A1507" s="31" t="s">
        <v>4085</v>
      </c>
      <c r="B1507" s="31">
        <v>13651</v>
      </c>
      <c r="C1507" s="31">
        <v>1</v>
      </c>
      <c r="D1507" s="31" t="str">
        <f t="shared" si="23"/>
        <v>13651_1</v>
      </c>
      <c r="E1507" s="31">
        <v>17</v>
      </c>
      <c r="F1507" s="4">
        <v>0.106</v>
      </c>
    </row>
    <row r="1508" spans="1:6" x14ac:dyDescent="0.25">
      <c r="A1508" s="31" t="s">
        <v>4085</v>
      </c>
      <c r="B1508" s="31">
        <v>13653</v>
      </c>
      <c r="C1508" s="31">
        <v>1</v>
      </c>
      <c r="D1508" s="31" t="str">
        <f t="shared" si="23"/>
        <v>13653_1</v>
      </c>
      <c r="E1508" s="31">
        <v>60</v>
      </c>
      <c r="F1508" s="4">
        <v>0.188</v>
      </c>
    </row>
    <row r="1509" spans="1:6" x14ac:dyDescent="0.25">
      <c r="A1509" s="31" t="s">
        <v>4085</v>
      </c>
      <c r="B1509" s="31">
        <v>13657</v>
      </c>
      <c r="C1509" s="31">
        <v>1</v>
      </c>
      <c r="D1509" s="31" t="str">
        <f t="shared" si="23"/>
        <v>13657_1</v>
      </c>
      <c r="E1509" s="31">
        <v>313</v>
      </c>
      <c r="F1509" s="4">
        <v>0.66400000000000003</v>
      </c>
    </row>
    <row r="1510" spans="1:6" x14ac:dyDescent="0.25">
      <c r="A1510" s="31" t="s">
        <v>4085</v>
      </c>
      <c r="B1510" s="31">
        <v>13659</v>
      </c>
      <c r="C1510" s="31">
        <v>1</v>
      </c>
      <c r="D1510" s="31" t="str">
        <f t="shared" si="23"/>
        <v>13659_1</v>
      </c>
      <c r="E1510" s="31">
        <v>58</v>
      </c>
      <c r="F1510" s="4">
        <v>0.60699999999999998</v>
      </c>
    </row>
    <row r="1511" spans="1:6" x14ac:dyDescent="0.25">
      <c r="A1511" s="31" t="s">
        <v>4088</v>
      </c>
      <c r="B1511" s="31">
        <v>13659</v>
      </c>
      <c r="C1511" s="31">
        <v>2</v>
      </c>
      <c r="D1511" s="31" t="str">
        <f t="shared" si="23"/>
        <v>13659_2</v>
      </c>
      <c r="E1511" s="31">
        <v>40</v>
      </c>
      <c r="F1511" s="4">
        <v>0.99199999999999999</v>
      </c>
    </row>
    <row r="1512" spans="1:6" x14ac:dyDescent="0.25">
      <c r="A1512" s="31" t="s">
        <v>4079</v>
      </c>
      <c r="B1512" s="31">
        <v>13659</v>
      </c>
      <c r="C1512" s="31">
        <v>4</v>
      </c>
      <c r="D1512" s="31" t="str">
        <f t="shared" si="23"/>
        <v>13659_4</v>
      </c>
      <c r="E1512" s="31">
        <v>174</v>
      </c>
      <c r="F1512" s="4">
        <v>0.91700000000000004</v>
      </c>
    </row>
    <row r="1513" spans="1:6" x14ac:dyDescent="0.25">
      <c r="A1513" s="31" t="s">
        <v>4085</v>
      </c>
      <c r="B1513" s="31">
        <v>13660</v>
      </c>
      <c r="C1513" s="31">
        <v>1</v>
      </c>
      <c r="D1513" s="31" t="str">
        <f t="shared" si="23"/>
        <v>13660_1</v>
      </c>
      <c r="E1513" s="31">
        <v>51</v>
      </c>
      <c r="F1513" s="4">
        <v>0.90300000000000002</v>
      </c>
    </row>
    <row r="1514" spans="1:6" x14ac:dyDescent="0.25">
      <c r="A1514" s="31" t="s">
        <v>4085</v>
      </c>
      <c r="B1514" s="31">
        <v>13661</v>
      </c>
      <c r="C1514" s="31">
        <v>1</v>
      </c>
      <c r="D1514" s="31" t="str">
        <f t="shared" si="23"/>
        <v>13661_1</v>
      </c>
      <c r="E1514" s="31">
        <v>235</v>
      </c>
      <c r="F1514" s="4">
        <v>0.98799999999999999</v>
      </c>
    </row>
    <row r="1515" spans="1:6" x14ac:dyDescent="0.25">
      <c r="A1515" s="31" t="s">
        <v>4088</v>
      </c>
      <c r="B1515" s="31">
        <v>13661</v>
      </c>
      <c r="C1515" s="31">
        <v>2</v>
      </c>
      <c r="D1515" s="31" t="str">
        <f t="shared" si="23"/>
        <v>13661_2</v>
      </c>
      <c r="E1515" s="31">
        <v>141</v>
      </c>
      <c r="F1515" s="4">
        <v>0.86699999999999999</v>
      </c>
    </row>
    <row r="1516" spans="1:6" x14ac:dyDescent="0.25">
      <c r="A1516" s="31" t="s">
        <v>4078</v>
      </c>
      <c r="B1516" s="31">
        <v>13661</v>
      </c>
      <c r="C1516" s="31">
        <v>3</v>
      </c>
      <c r="D1516" s="31" t="str">
        <f t="shared" si="23"/>
        <v>13661_3</v>
      </c>
      <c r="E1516" s="31">
        <v>534</v>
      </c>
      <c r="F1516" s="4">
        <v>0.94099999999999995</v>
      </c>
    </row>
    <row r="1517" spans="1:6" x14ac:dyDescent="0.25">
      <c r="A1517" s="31" t="s">
        <v>4079</v>
      </c>
      <c r="B1517" s="31">
        <v>13661</v>
      </c>
      <c r="C1517" s="31">
        <v>4</v>
      </c>
      <c r="D1517" s="31" t="str">
        <f t="shared" si="23"/>
        <v>13661_4</v>
      </c>
      <c r="E1517" s="31">
        <v>572</v>
      </c>
      <c r="F1517" s="4">
        <v>0.69699999999999995</v>
      </c>
    </row>
    <row r="1518" spans="1:6" x14ac:dyDescent="0.25">
      <c r="A1518" s="31" t="s">
        <v>4085</v>
      </c>
      <c r="B1518" s="31">
        <v>13663</v>
      </c>
      <c r="C1518" s="31">
        <v>1</v>
      </c>
      <c r="D1518" s="31" t="str">
        <f t="shared" si="23"/>
        <v>13663_1</v>
      </c>
      <c r="E1518" s="31">
        <v>86</v>
      </c>
      <c r="F1518" s="4">
        <v>0.27400000000000002</v>
      </c>
    </row>
    <row r="1519" spans="1:6" x14ac:dyDescent="0.25">
      <c r="A1519" s="31" t="s">
        <v>4085</v>
      </c>
      <c r="B1519" s="31">
        <v>13669</v>
      </c>
      <c r="C1519" s="31">
        <v>1</v>
      </c>
      <c r="D1519" s="31" t="str">
        <f t="shared" si="23"/>
        <v>13669_1</v>
      </c>
      <c r="E1519" s="31">
        <v>224</v>
      </c>
      <c r="F1519" s="4">
        <v>0.97</v>
      </c>
    </row>
    <row r="1520" spans="1:6" x14ac:dyDescent="0.25">
      <c r="A1520" s="31" t="s">
        <v>4085</v>
      </c>
      <c r="B1520" s="31">
        <v>13671</v>
      </c>
      <c r="C1520" s="31">
        <v>1</v>
      </c>
      <c r="D1520" s="31" t="str">
        <f t="shared" si="23"/>
        <v>13671_1</v>
      </c>
      <c r="E1520" s="31">
        <v>50</v>
      </c>
      <c r="F1520" s="4">
        <v>0.34599999999999997</v>
      </c>
    </row>
    <row r="1521" spans="1:6" x14ac:dyDescent="0.25">
      <c r="A1521" s="31" t="s">
        <v>4088</v>
      </c>
      <c r="B1521" s="31">
        <v>13671</v>
      </c>
      <c r="C1521" s="31">
        <v>2</v>
      </c>
      <c r="D1521" s="31" t="str">
        <f t="shared" si="23"/>
        <v>13671_2</v>
      </c>
      <c r="E1521" s="31">
        <v>115</v>
      </c>
      <c r="F1521" s="4">
        <v>0.45300000000000001</v>
      </c>
    </row>
    <row r="1522" spans="1:6" x14ac:dyDescent="0.25">
      <c r="A1522" s="31" t="s">
        <v>4085</v>
      </c>
      <c r="B1522" s="31">
        <v>13673</v>
      </c>
      <c r="C1522" s="31">
        <v>1</v>
      </c>
      <c r="D1522" s="31" t="str">
        <f t="shared" si="23"/>
        <v>13673_1</v>
      </c>
      <c r="E1522" s="31">
        <v>105</v>
      </c>
      <c r="F1522" s="4">
        <v>0.67500000000000004</v>
      </c>
    </row>
    <row r="1523" spans="1:6" x14ac:dyDescent="0.25">
      <c r="A1523" s="31" t="s">
        <v>4085</v>
      </c>
      <c r="B1523" s="31">
        <v>13677</v>
      </c>
      <c r="C1523" s="31">
        <v>1</v>
      </c>
      <c r="D1523" s="31" t="str">
        <f t="shared" si="23"/>
        <v>13677_1</v>
      </c>
      <c r="E1523" s="31">
        <v>408</v>
      </c>
      <c r="F1523" s="4">
        <v>0.57999999999999996</v>
      </c>
    </row>
    <row r="1524" spans="1:6" x14ac:dyDescent="0.25">
      <c r="A1524" s="31" t="s">
        <v>4085</v>
      </c>
      <c r="B1524" s="31">
        <v>13679</v>
      </c>
      <c r="C1524" s="31">
        <v>1</v>
      </c>
      <c r="D1524" s="31" t="str">
        <f t="shared" si="23"/>
        <v>13679_1</v>
      </c>
      <c r="E1524" s="31">
        <v>348</v>
      </c>
      <c r="F1524" s="4">
        <v>0.65900000000000003</v>
      </c>
    </row>
    <row r="1525" spans="1:6" x14ac:dyDescent="0.25">
      <c r="A1525" s="31" t="s">
        <v>4085</v>
      </c>
      <c r="B1525" s="31">
        <v>13680</v>
      </c>
      <c r="C1525" s="31">
        <v>1</v>
      </c>
      <c r="D1525" s="31" t="str">
        <f t="shared" si="23"/>
        <v>13680_1</v>
      </c>
      <c r="E1525" s="31">
        <v>14</v>
      </c>
      <c r="F1525" s="4">
        <v>0.35699999999999998</v>
      </c>
    </row>
    <row r="1526" spans="1:6" x14ac:dyDescent="0.25">
      <c r="A1526" s="31" t="s">
        <v>4079</v>
      </c>
      <c r="B1526" s="31">
        <v>13681</v>
      </c>
      <c r="C1526" s="31">
        <v>4</v>
      </c>
      <c r="D1526" s="31" t="str">
        <f t="shared" si="23"/>
        <v>13681_4</v>
      </c>
      <c r="E1526" s="31">
        <v>45</v>
      </c>
      <c r="F1526" s="4">
        <v>0.92</v>
      </c>
    </row>
    <row r="1527" spans="1:6" x14ac:dyDescent="0.25">
      <c r="A1527" s="31" t="s">
        <v>4085</v>
      </c>
      <c r="B1527" s="31">
        <v>13682</v>
      </c>
      <c r="C1527" s="31">
        <v>1</v>
      </c>
      <c r="D1527" s="31" t="str">
        <f t="shared" si="23"/>
        <v>13682_1</v>
      </c>
    </row>
    <row r="1528" spans="1:6" x14ac:dyDescent="0.25">
      <c r="A1528" s="31" t="s">
        <v>4085</v>
      </c>
      <c r="B1528" s="31">
        <v>13683</v>
      </c>
      <c r="C1528" s="31">
        <v>1</v>
      </c>
      <c r="D1528" s="31" t="str">
        <f t="shared" si="23"/>
        <v>13683_1</v>
      </c>
      <c r="E1528" s="31">
        <v>28</v>
      </c>
      <c r="F1528" s="4">
        <v>0.41699999999999998</v>
      </c>
    </row>
    <row r="1529" spans="1:6" x14ac:dyDescent="0.25">
      <c r="A1529" s="31" t="s">
        <v>4088</v>
      </c>
      <c r="B1529" s="31">
        <v>13687</v>
      </c>
      <c r="C1529" s="31">
        <v>2</v>
      </c>
      <c r="D1529" s="31" t="str">
        <f t="shared" si="23"/>
        <v>13687_2</v>
      </c>
    </row>
    <row r="1530" spans="1:6" x14ac:dyDescent="0.25">
      <c r="A1530" s="31" t="s">
        <v>4079</v>
      </c>
      <c r="B1530" s="31">
        <v>13687</v>
      </c>
      <c r="C1530" s="31">
        <v>4</v>
      </c>
      <c r="D1530" s="31" t="str">
        <f t="shared" si="23"/>
        <v>13687_4</v>
      </c>
      <c r="E1530" s="31">
        <v>29</v>
      </c>
      <c r="F1530" s="4">
        <v>1</v>
      </c>
    </row>
    <row r="1531" spans="1:6" x14ac:dyDescent="0.25">
      <c r="A1531" s="31" t="s">
        <v>4088</v>
      </c>
      <c r="B1531" s="31">
        <v>13689</v>
      </c>
      <c r="C1531" s="31">
        <v>2</v>
      </c>
      <c r="D1531" s="31" t="str">
        <f t="shared" si="23"/>
        <v>13689_2</v>
      </c>
      <c r="E1531" s="31">
        <v>130</v>
      </c>
      <c r="F1531" s="4">
        <v>0.95599999999999996</v>
      </c>
    </row>
    <row r="1532" spans="1:6" x14ac:dyDescent="0.25">
      <c r="A1532" s="31" t="s">
        <v>4085</v>
      </c>
      <c r="B1532" s="31">
        <v>13691</v>
      </c>
      <c r="C1532" s="31">
        <v>1</v>
      </c>
      <c r="D1532" s="31" t="str">
        <f t="shared" si="23"/>
        <v>13691_1</v>
      </c>
      <c r="E1532" s="31">
        <v>209</v>
      </c>
      <c r="F1532" s="4">
        <v>0.93700000000000006</v>
      </c>
    </row>
    <row r="1533" spans="1:6" x14ac:dyDescent="0.25">
      <c r="A1533" s="31" t="s">
        <v>4085</v>
      </c>
      <c r="B1533" s="31">
        <v>13693</v>
      </c>
      <c r="C1533" s="31">
        <v>1</v>
      </c>
      <c r="D1533" s="31" t="str">
        <f t="shared" si="23"/>
        <v>13693_1</v>
      </c>
      <c r="E1533" s="31">
        <v>55</v>
      </c>
      <c r="F1533" s="4">
        <v>0.46200000000000002</v>
      </c>
    </row>
    <row r="1534" spans="1:6" x14ac:dyDescent="0.25">
      <c r="A1534" s="31" t="s">
        <v>4085</v>
      </c>
      <c r="B1534" s="31">
        <v>13803</v>
      </c>
      <c r="C1534" s="31">
        <v>1</v>
      </c>
      <c r="D1534" s="31" t="str">
        <f t="shared" si="23"/>
        <v>13803_1</v>
      </c>
      <c r="E1534" s="31">
        <v>6</v>
      </c>
      <c r="F1534" s="4">
        <v>1</v>
      </c>
    </row>
    <row r="1535" spans="1:6" x14ac:dyDescent="0.25">
      <c r="A1535" s="31" t="s">
        <v>4085</v>
      </c>
      <c r="B1535" s="31">
        <v>13805</v>
      </c>
      <c r="C1535" s="31">
        <v>1</v>
      </c>
      <c r="D1535" s="31" t="str">
        <f t="shared" si="23"/>
        <v>13805_1</v>
      </c>
      <c r="E1535" s="31">
        <v>0</v>
      </c>
      <c r="F1535" s="4">
        <v>0.98799999999999999</v>
      </c>
    </row>
    <row r="1536" spans="1:6" x14ac:dyDescent="0.25">
      <c r="A1536" s="31" t="s">
        <v>4088</v>
      </c>
      <c r="B1536" s="31">
        <v>13807</v>
      </c>
      <c r="C1536" s="31">
        <v>2</v>
      </c>
      <c r="D1536" s="31" t="str">
        <f t="shared" si="23"/>
        <v>13807_2</v>
      </c>
      <c r="E1536" s="31">
        <v>9</v>
      </c>
      <c r="F1536" s="4">
        <v>0.66600000000000004</v>
      </c>
    </row>
    <row r="1537" spans="1:6" x14ac:dyDescent="0.25">
      <c r="A1537" s="31" t="s">
        <v>4085</v>
      </c>
      <c r="B1537" s="31">
        <v>13810</v>
      </c>
      <c r="C1537" s="31">
        <v>1</v>
      </c>
      <c r="D1537" s="31" t="str">
        <f t="shared" si="23"/>
        <v>13810_1</v>
      </c>
    </row>
    <row r="1538" spans="1:6" x14ac:dyDescent="0.25">
      <c r="A1538" s="31" t="s">
        <v>4085</v>
      </c>
      <c r="B1538" s="31">
        <v>13811</v>
      </c>
      <c r="C1538" s="31">
        <v>1</v>
      </c>
      <c r="D1538" s="31" t="str">
        <f t="shared" si="23"/>
        <v>13811_1</v>
      </c>
      <c r="E1538" s="31">
        <v>16</v>
      </c>
      <c r="F1538" s="4">
        <v>0.215</v>
      </c>
    </row>
    <row r="1539" spans="1:6" x14ac:dyDescent="0.25">
      <c r="A1539" s="31" t="s">
        <v>4088</v>
      </c>
      <c r="B1539" s="31">
        <v>13811</v>
      </c>
      <c r="C1539" s="31">
        <v>2</v>
      </c>
      <c r="D1539" s="31" t="str">
        <f t="shared" ref="D1539:D1602" si="24">CONCATENATE(B1539,"_",C1539)</f>
        <v>13811_2</v>
      </c>
      <c r="E1539" s="31">
        <v>58</v>
      </c>
      <c r="F1539" s="4">
        <v>0.47499999999999998</v>
      </c>
    </row>
    <row r="1540" spans="1:6" x14ac:dyDescent="0.25">
      <c r="A1540" s="31" t="s">
        <v>4085</v>
      </c>
      <c r="B1540" s="31">
        <v>13813</v>
      </c>
      <c r="C1540" s="31">
        <v>1</v>
      </c>
      <c r="D1540" s="31" t="str">
        <f t="shared" si="24"/>
        <v>13813_1</v>
      </c>
      <c r="E1540" s="31">
        <v>62</v>
      </c>
      <c r="F1540" s="4">
        <v>0.63</v>
      </c>
    </row>
    <row r="1541" spans="1:6" x14ac:dyDescent="0.25">
      <c r="A1541" s="31" t="s">
        <v>4085</v>
      </c>
      <c r="B1541" s="31">
        <v>13814</v>
      </c>
      <c r="C1541" s="31">
        <v>1</v>
      </c>
      <c r="D1541" s="31" t="str">
        <f t="shared" si="24"/>
        <v>13814_1</v>
      </c>
    </row>
    <row r="1542" spans="1:6" x14ac:dyDescent="0.25">
      <c r="A1542" s="31" t="s">
        <v>4085</v>
      </c>
      <c r="B1542" s="31">
        <v>13815</v>
      </c>
      <c r="C1542" s="31">
        <v>1</v>
      </c>
      <c r="D1542" s="31" t="str">
        <f t="shared" si="24"/>
        <v>13815_1</v>
      </c>
      <c r="E1542" s="31">
        <v>77</v>
      </c>
      <c r="F1542" s="4">
        <v>0.63</v>
      </c>
    </row>
    <row r="1543" spans="1:6" x14ac:dyDescent="0.25">
      <c r="A1543" s="31" t="s">
        <v>4085</v>
      </c>
      <c r="B1543" s="31">
        <v>13816</v>
      </c>
      <c r="C1543" s="31">
        <v>1</v>
      </c>
      <c r="D1543" s="31" t="str">
        <f t="shared" si="24"/>
        <v>13816_1</v>
      </c>
      <c r="E1543" s="31">
        <v>40</v>
      </c>
      <c r="F1543" s="4">
        <v>0.625</v>
      </c>
    </row>
    <row r="1544" spans="1:6" x14ac:dyDescent="0.25">
      <c r="A1544" s="31" t="s">
        <v>4088</v>
      </c>
      <c r="B1544" s="31">
        <v>13816</v>
      </c>
      <c r="C1544" s="31">
        <v>2</v>
      </c>
      <c r="D1544" s="31" t="str">
        <f t="shared" si="24"/>
        <v>13816_2</v>
      </c>
      <c r="E1544" s="31">
        <v>66</v>
      </c>
      <c r="F1544" s="4">
        <v>0.47699999999999998</v>
      </c>
    </row>
    <row r="1545" spans="1:6" x14ac:dyDescent="0.25">
      <c r="A1545" s="31" t="s">
        <v>4085</v>
      </c>
      <c r="B1545" s="31">
        <v>13817</v>
      </c>
      <c r="C1545" s="31">
        <v>1</v>
      </c>
      <c r="D1545" s="31" t="str">
        <f t="shared" si="24"/>
        <v>13817_1</v>
      </c>
      <c r="E1545" s="31">
        <v>33</v>
      </c>
      <c r="F1545" s="4">
        <v>0.30199999999999999</v>
      </c>
    </row>
    <row r="1546" spans="1:6" x14ac:dyDescent="0.25">
      <c r="A1546" s="31" t="s">
        <v>4085</v>
      </c>
      <c r="B1546" s="31">
        <v>13818</v>
      </c>
      <c r="C1546" s="31">
        <v>1</v>
      </c>
      <c r="D1546" s="31" t="str">
        <f t="shared" si="24"/>
        <v>13818_1</v>
      </c>
    </row>
    <row r="1547" spans="1:6" x14ac:dyDescent="0.25">
      <c r="A1547" s="31" t="s">
        <v>4085</v>
      </c>
      <c r="B1547" s="31">
        <v>13821</v>
      </c>
      <c r="C1547" s="31">
        <v>1</v>
      </c>
      <c r="D1547" s="31" t="str">
        <f t="shared" si="24"/>
        <v>13821_1</v>
      </c>
      <c r="E1547" s="31">
        <v>5814</v>
      </c>
      <c r="F1547" s="4">
        <v>0.96199999999999997</v>
      </c>
    </row>
    <row r="1548" spans="1:6" x14ac:dyDescent="0.25">
      <c r="A1548" s="31" t="s">
        <v>4085</v>
      </c>
      <c r="B1548" s="31">
        <v>13822</v>
      </c>
      <c r="C1548" s="31">
        <v>1</v>
      </c>
      <c r="D1548" s="31" t="str">
        <f t="shared" si="24"/>
        <v>13822_1</v>
      </c>
      <c r="E1548" s="31">
        <v>385</v>
      </c>
      <c r="F1548" s="4">
        <v>0.99</v>
      </c>
    </row>
    <row r="1549" spans="1:6" x14ac:dyDescent="0.25">
      <c r="A1549" s="31" t="s">
        <v>4088</v>
      </c>
      <c r="B1549" s="31">
        <v>13822</v>
      </c>
      <c r="C1549" s="31">
        <v>2</v>
      </c>
      <c r="D1549" s="31" t="str">
        <f t="shared" si="24"/>
        <v>13822_2</v>
      </c>
      <c r="E1549" s="31">
        <v>4</v>
      </c>
      <c r="F1549" s="4">
        <v>0.501</v>
      </c>
    </row>
    <row r="1550" spans="1:6" x14ac:dyDescent="0.25">
      <c r="A1550" s="31" t="s">
        <v>4078</v>
      </c>
      <c r="B1550" s="31">
        <v>13822</v>
      </c>
      <c r="C1550" s="31">
        <v>3</v>
      </c>
      <c r="D1550" s="31" t="str">
        <f t="shared" si="24"/>
        <v>13822_3</v>
      </c>
    </row>
    <row r="1551" spans="1:6" x14ac:dyDescent="0.25">
      <c r="A1551" s="31" t="s">
        <v>4085</v>
      </c>
      <c r="B1551" s="31">
        <v>13823</v>
      </c>
      <c r="C1551" s="31">
        <v>1</v>
      </c>
      <c r="D1551" s="31" t="str">
        <f t="shared" si="24"/>
        <v>13823_1</v>
      </c>
      <c r="E1551" s="31">
        <v>36</v>
      </c>
      <c r="F1551" s="4">
        <v>0.47799999999999998</v>
      </c>
    </row>
    <row r="1552" spans="1:6" x14ac:dyDescent="0.25">
      <c r="A1552" s="31" t="s">
        <v>4085</v>
      </c>
      <c r="B1552" s="31">
        <v>13826</v>
      </c>
      <c r="C1552" s="31">
        <v>1</v>
      </c>
      <c r="D1552" s="31" t="str">
        <f t="shared" si="24"/>
        <v>13826_1</v>
      </c>
      <c r="E1552" s="31">
        <v>18</v>
      </c>
      <c r="F1552" s="4">
        <v>0.79600000000000004</v>
      </c>
    </row>
    <row r="1553" spans="1:6" x14ac:dyDescent="0.25">
      <c r="A1553" s="31" t="s">
        <v>4088</v>
      </c>
      <c r="B1553" s="31">
        <v>13826</v>
      </c>
      <c r="C1553" s="31">
        <v>2</v>
      </c>
      <c r="D1553" s="31" t="str">
        <f t="shared" si="24"/>
        <v>13826_2</v>
      </c>
      <c r="E1553" s="31">
        <v>44</v>
      </c>
      <c r="F1553" s="4">
        <v>0.95099999999999996</v>
      </c>
    </row>
    <row r="1554" spans="1:6" x14ac:dyDescent="0.25">
      <c r="A1554" s="31" t="s">
        <v>4085</v>
      </c>
      <c r="B1554" s="31">
        <v>13827</v>
      </c>
      <c r="C1554" s="31">
        <v>1</v>
      </c>
      <c r="D1554" s="31" t="str">
        <f t="shared" si="24"/>
        <v>13827_1</v>
      </c>
      <c r="E1554" s="31">
        <v>73</v>
      </c>
      <c r="F1554" s="4">
        <v>0.95799999999999996</v>
      </c>
    </row>
    <row r="1555" spans="1:6" x14ac:dyDescent="0.25">
      <c r="A1555" s="31" t="s">
        <v>4085</v>
      </c>
      <c r="B1555" s="31">
        <v>13829</v>
      </c>
      <c r="C1555" s="31">
        <v>1</v>
      </c>
      <c r="D1555" s="31" t="str">
        <f t="shared" si="24"/>
        <v>13829_1</v>
      </c>
      <c r="E1555" s="31">
        <v>28</v>
      </c>
      <c r="F1555" s="4">
        <v>0.495</v>
      </c>
    </row>
    <row r="1556" spans="1:6" x14ac:dyDescent="0.25">
      <c r="A1556" s="31" t="s">
        <v>4088</v>
      </c>
      <c r="B1556" s="31">
        <v>13829</v>
      </c>
      <c r="C1556" s="31">
        <v>2</v>
      </c>
      <c r="D1556" s="31" t="str">
        <f t="shared" si="24"/>
        <v>13829_2</v>
      </c>
      <c r="E1556" s="31">
        <v>138</v>
      </c>
      <c r="F1556" s="4">
        <v>0.441</v>
      </c>
    </row>
    <row r="1557" spans="1:6" x14ac:dyDescent="0.25">
      <c r="A1557" s="31" t="s">
        <v>4085</v>
      </c>
      <c r="B1557" s="31">
        <v>13830</v>
      </c>
      <c r="C1557" s="31">
        <v>1</v>
      </c>
      <c r="D1557" s="31" t="str">
        <f t="shared" si="24"/>
        <v>13830_1</v>
      </c>
      <c r="E1557" s="31">
        <v>18</v>
      </c>
      <c r="F1557" s="4">
        <v>0.33900000000000002</v>
      </c>
    </row>
    <row r="1558" spans="1:6" x14ac:dyDescent="0.25">
      <c r="A1558" s="31" t="s">
        <v>4085</v>
      </c>
      <c r="B1558" s="31">
        <v>13831</v>
      </c>
      <c r="C1558" s="31">
        <v>1</v>
      </c>
      <c r="D1558" s="31" t="str">
        <f t="shared" si="24"/>
        <v>13831_1</v>
      </c>
      <c r="E1558" s="31">
        <v>60</v>
      </c>
      <c r="F1558" s="4">
        <v>0.378</v>
      </c>
    </row>
    <row r="1559" spans="1:6" x14ac:dyDescent="0.25">
      <c r="A1559" s="31" t="s">
        <v>4085</v>
      </c>
      <c r="B1559" s="31">
        <v>13832</v>
      </c>
      <c r="C1559" s="31">
        <v>1</v>
      </c>
      <c r="D1559" s="31" t="str">
        <f t="shared" si="24"/>
        <v>13832_1</v>
      </c>
      <c r="E1559" s="31">
        <v>0</v>
      </c>
      <c r="F1559" s="4">
        <v>0</v>
      </c>
    </row>
    <row r="1560" spans="1:6" x14ac:dyDescent="0.25">
      <c r="A1560" s="31" t="s">
        <v>4085</v>
      </c>
      <c r="B1560" s="31">
        <v>13833</v>
      </c>
      <c r="C1560" s="31">
        <v>1</v>
      </c>
      <c r="D1560" s="31" t="str">
        <f t="shared" si="24"/>
        <v>13833_1</v>
      </c>
      <c r="E1560" s="31">
        <v>47</v>
      </c>
      <c r="F1560" s="4">
        <v>0.27900000000000003</v>
      </c>
    </row>
    <row r="1561" spans="1:6" x14ac:dyDescent="0.25">
      <c r="A1561" s="31" t="s">
        <v>4085</v>
      </c>
      <c r="B1561" s="31">
        <v>13834</v>
      </c>
      <c r="C1561" s="31">
        <v>1</v>
      </c>
      <c r="D1561" s="31" t="str">
        <f t="shared" si="24"/>
        <v>13834_1</v>
      </c>
      <c r="E1561" s="31">
        <v>18</v>
      </c>
      <c r="F1561" s="4">
        <v>7.0000000000000007E-2</v>
      </c>
    </row>
    <row r="1562" spans="1:6" x14ac:dyDescent="0.25">
      <c r="A1562" s="31" t="s">
        <v>4085</v>
      </c>
      <c r="B1562" s="31">
        <v>13835</v>
      </c>
      <c r="C1562" s="31">
        <v>1</v>
      </c>
      <c r="D1562" s="31" t="str">
        <f t="shared" si="24"/>
        <v>13835_1</v>
      </c>
      <c r="E1562" s="31">
        <v>38</v>
      </c>
      <c r="F1562" s="4">
        <v>0.219</v>
      </c>
    </row>
    <row r="1563" spans="1:6" x14ac:dyDescent="0.25">
      <c r="A1563" s="31" t="s">
        <v>4085</v>
      </c>
      <c r="B1563" s="31">
        <v>13836</v>
      </c>
      <c r="C1563" s="31">
        <v>1</v>
      </c>
      <c r="D1563" s="31" t="str">
        <f t="shared" si="24"/>
        <v>13836_1</v>
      </c>
      <c r="E1563" s="31">
        <v>150</v>
      </c>
      <c r="F1563" s="4">
        <v>0.39600000000000002</v>
      </c>
    </row>
    <row r="1564" spans="1:6" x14ac:dyDescent="0.25">
      <c r="A1564" s="31" t="s">
        <v>4088</v>
      </c>
      <c r="B1564" s="31">
        <v>13836</v>
      </c>
      <c r="C1564" s="31">
        <v>2</v>
      </c>
      <c r="D1564" s="31" t="str">
        <f t="shared" si="24"/>
        <v>13836_2</v>
      </c>
      <c r="E1564" s="31">
        <v>249</v>
      </c>
      <c r="F1564" s="4">
        <v>0.24</v>
      </c>
    </row>
    <row r="1565" spans="1:6" x14ac:dyDescent="0.25">
      <c r="A1565" s="31" t="s">
        <v>4085</v>
      </c>
      <c r="B1565" s="31">
        <v>13837</v>
      </c>
      <c r="C1565" s="31">
        <v>1</v>
      </c>
      <c r="D1565" s="31" t="str">
        <f t="shared" si="24"/>
        <v>13837_1</v>
      </c>
      <c r="E1565" s="31">
        <v>176</v>
      </c>
      <c r="F1565" s="4">
        <v>0.20599999999999999</v>
      </c>
    </row>
    <row r="1566" spans="1:6" x14ac:dyDescent="0.25">
      <c r="A1566" s="31" t="s">
        <v>4085</v>
      </c>
      <c r="B1566" s="31">
        <v>13838</v>
      </c>
      <c r="C1566" s="31">
        <v>1</v>
      </c>
      <c r="D1566" s="31" t="str">
        <f t="shared" si="24"/>
        <v>13838_1</v>
      </c>
      <c r="E1566" s="31">
        <v>302</v>
      </c>
      <c r="F1566" s="4">
        <v>0.42399999999999999</v>
      </c>
    </row>
    <row r="1567" spans="1:6" x14ac:dyDescent="0.25">
      <c r="A1567" s="31" t="s">
        <v>4085</v>
      </c>
      <c r="B1567" s="31">
        <v>13839</v>
      </c>
      <c r="C1567" s="31">
        <v>1</v>
      </c>
      <c r="D1567" s="31" t="str">
        <f t="shared" si="24"/>
        <v>13839_1</v>
      </c>
      <c r="E1567" s="31">
        <v>43</v>
      </c>
      <c r="F1567" s="4">
        <v>0.114</v>
      </c>
    </row>
    <row r="1568" spans="1:6" x14ac:dyDescent="0.25">
      <c r="A1568" s="31" t="s">
        <v>4085</v>
      </c>
      <c r="B1568" s="31">
        <v>13840</v>
      </c>
      <c r="C1568" s="31">
        <v>1</v>
      </c>
      <c r="D1568" s="31" t="str">
        <f t="shared" si="24"/>
        <v>13840_1</v>
      </c>
      <c r="E1568" s="31">
        <v>85</v>
      </c>
      <c r="F1568" s="4">
        <v>0.29899999999999999</v>
      </c>
    </row>
    <row r="1569" spans="1:6" x14ac:dyDescent="0.25">
      <c r="A1569" s="31" t="s">
        <v>4085</v>
      </c>
      <c r="B1569" s="31">
        <v>13841</v>
      </c>
      <c r="C1569" s="31">
        <v>1</v>
      </c>
      <c r="D1569" s="31" t="str">
        <f t="shared" si="24"/>
        <v>13841_1</v>
      </c>
      <c r="E1569" s="31">
        <v>175</v>
      </c>
      <c r="F1569" s="4">
        <v>9.7000000000000003E-2</v>
      </c>
    </row>
    <row r="1570" spans="1:6" x14ac:dyDescent="0.25">
      <c r="A1570" s="31" t="s">
        <v>4085</v>
      </c>
      <c r="B1570" s="31">
        <v>13842</v>
      </c>
      <c r="C1570" s="31">
        <v>1</v>
      </c>
      <c r="D1570" s="31" t="str">
        <f t="shared" si="24"/>
        <v>13842_1</v>
      </c>
      <c r="E1570" s="31">
        <v>150</v>
      </c>
      <c r="F1570" s="4">
        <v>0.152</v>
      </c>
    </row>
    <row r="1571" spans="1:6" x14ac:dyDescent="0.25">
      <c r="A1571" s="31" t="s">
        <v>4085</v>
      </c>
      <c r="B1571" s="31">
        <v>13844</v>
      </c>
      <c r="C1571" s="31">
        <v>1</v>
      </c>
      <c r="D1571" s="31" t="str">
        <f t="shared" si="24"/>
        <v>13844_1</v>
      </c>
      <c r="E1571" s="31">
        <v>675</v>
      </c>
      <c r="F1571" s="4">
        <v>0.76900000000000002</v>
      </c>
    </row>
    <row r="1572" spans="1:6" x14ac:dyDescent="0.25">
      <c r="A1572" s="31" t="s">
        <v>4085</v>
      </c>
      <c r="B1572" s="31">
        <v>13845</v>
      </c>
      <c r="C1572" s="31">
        <v>1</v>
      </c>
      <c r="D1572" s="31" t="str">
        <f t="shared" si="24"/>
        <v>13845_1</v>
      </c>
      <c r="E1572" s="31">
        <v>10</v>
      </c>
      <c r="F1572" s="4">
        <v>6.5000000000000002E-2</v>
      </c>
    </row>
    <row r="1573" spans="1:6" x14ac:dyDescent="0.25">
      <c r="A1573" s="31" t="s">
        <v>4085</v>
      </c>
      <c r="B1573" s="31">
        <v>13846</v>
      </c>
      <c r="C1573" s="31">
        <v>1</v>
      </c>
      <c r="D1573" s="31" t="str">
        <f t="shared" si="24"/>
        <v>13846_1</v>
      </c>
      <c r="E1573" s="31">
        <v>1280</v>
      </c>
      <c r="F1573" s="4">
        <v>0.27100000000000002</v>
      </c>
    </row>
    <row r="1574" spans="1:6" x14ac:dyDescent="0.25">
      <c r="A1574" s="31" t="s">
        <v>4085</v>
      </c>
      <c r="B1574" s="31">
        <v>13849</v>
      </c>
      <c r="C1574" s="31">
        <v>1</v>
      </c>
      <c r="D1574" s="31" t="str">
        <f t="shared" si="24"/>
        <v>13849_1</v>
      </c>
      <c r="E1574" s="31">
        <v>73</v>
      </c>
      <c r="F1574" s="4">
        <v>0.60699999999999998</v>
      </c>
    </row>
    <row r="1575" spans="1:6" x14ac:dyDescent="0.25">
      <c r="A1575" s="31" t="s">
        <v>4085</v>
      </c>
      <c r="B1575" s="31">
        <v>13851</v>
      </c>
      <c r="C1575" s="31">
        <v>1</v>
      </c>
      <c r="D1575" s="31" t="str">
        <f t="shared" si="24"/>
        <v>13851_1</v>
      </c>
      <c r="E1575" s="31">
        <v>54</v>
      </c>
      <c r="F1575" s="4">
        <v>0.35899999999999999</v>
      </c>
    </row>
    <row r="1576" spans="1:6" x14ac:dyDescent="0.25">
      <c r="A1576" s="31" t="s">
        <v>4085</v>
      </c>
      <c r="B1576" s="31">
        <v>13853</v>
      </c>
      <c r="C1576" s="31">
        <v>1</v>
      </c>
      <c r="D1576" s="31" t="str">
        <f t="shared" si="24"/>
        <v>13853_1</v>
      </c>
      <c r="E1576" s="31">
        <v>27</v>
      </c>
      <c r="F1576" s="4">
        <v>0.35899999999999999</v>
      </c>
    </row>
    <row r="1577" spans="1:6" x14ac:dyDescent="0.25">
      <c r="A1577" s="31" t="s">
        <v>4085</v>
      </c>
      <c r="B1577" s="31">
        <v>13856</v>
      </c>
      <c r="C1577" s="31">
        <v>1</v>
      </c>
      <c r="D1577" s="31" t="str">
        <f t="shared" si="24"/>
        <v>13856_1</v>
      </c>
      <c r="E1577" s="31">
        <v>446</v>
      </c>
      <c r="F1577" s="4">
        <v>0.60599999999999998</v>
      </c>
    </row>
    <row r="1578" spans="1:6" x14ac:dyDescent="0.25">
      <c r="A1578" s="31" t="s">
        <v>4088</v>
      </c>
      <c r="B1578" s="31">
        <v>13856</v>
      </c>
      <c r="C1578" s="31">
        <v>2</v>
      </c>
      <c r="D1578" s="31" t="str">
        <f t="shared" si="24"/>
        <v>13856_2</v>
      </c>
      <c r="E1578" s="31">
        <v>251</v>
      </c>
      <c r="F1578" s="4">
        <v>0.76700000000000002</v>
      </c>
    </row>
    <row r="1579" spans="1:6" x14ac:dyDescent="0.25">
      <c r="A1579" s="31" t="s">
        <v>4085</v>
      </c>
      <c r="B1579" s="31">
        <v>13857</v>
      </c>
      <c r="C1579" s="31">
        <v>1</v>
      </c>
      <c r="D1579" s="31" t="str">
        <f t="shared" si="24"/>
        <v>13857_1</v>
      </c>
      <c r="E1579" s="31">
        <v>339</v>
      </c>
      <c r="F1579" s="4">
        <v>0.752</v>
      </c>
    </row>
    <row r="1580" spans="1:6" x14ac:dyDescent="0.25">
      <c r="A1580" s="31" t="s">
        <v>4088</v>
      </c>
      <c r="B1580" s="31">
        <v>13857</v>
      </c>
      <c r="C1580" s="31">
        <v>2</v>
      </c>
      <c r="D1580" s="31" t="str">
        <f t="shared" si="24"/>
        <v>13857_2</v>
      </c>
      <c r="E1580" s="31">
        <v>97</v>
      </c>
      <c r="F1580" s="4">
        <v>0.495</v>
      </c>
    </row>
    <row r="1581" spans="1:6" x14ac:dyDescent="0.25">
      <c r="A1581" s="31" t="s">
        <v>4078</v>
      </c>
      <c r="B1581" s="31">
        <v>13857</v>
      </c>
      <c r="C1581" s="31">
        <v>3</v>
      </c>
      <c r="D1581" s="31" t="str">
        <f t="shared" si="24"/>
        <v>13857_3</v>
      </c>
      <c r="E1581" s="31">
        <v>80</v>
      </c>
      <c r="F1581" s="4">
        <v>0.56799999999999995</v>
      </c>
    </row>
    <row r="1582" spans="1:6" x14ac:dyDescent="0.25">
      <c r="A1582" s="31" t="s">
        <v>4079</v>
      </c>
      <c r="B1582" s="31">
        <v>13857</v>
      </c>
      <c r="C1582" s="31">
        <v>4</v>
      </c>
      <c r="D1582" s="31" t="str">
        <f t="shared" si="24"/>
        <v>13857_4</v>
      </c>
      <c r="E1582" s="31">
        <v>124</v>
      </c>
      <c r="F1582" s="4">
        <v>0.79</v>
      </c>
    </row>
    <row r="1583" spans="1:6" x14ac:dyDescent="0.25">
      <c r="A1583" s="31" t="s">
        <v>4085</v>
      </c>
      <c r="B1583" s="31">
        <v>13859</v>
      </c>
      <c r="C1583" s="31">
        <v>1</v>
      </c>
      <c r="D1583" s="31" t="str">
        <f t="shared" si="24"/>
        <v>13859_1</v>
      </c>
      <c r="E1583" s="31">
        <v>34</v>
      </c>
      <c r="F1583" s="4">
        <v>0.46700000000000003</v>
      </c>
    </row>
    <row r="1584" spans="1:6" x14ac:dyDescent="0.25">
      <c r="A1584" s="31" t="s">
        <v>4085</v>
      </c>
      <c r="B1584" s="31">
        <v>13861</v>
      </c>
      <c r="C1584" s="31">
        <v>1</v>
      </c>
      <c r="D1584" s="31" t="str">
        <f t="shared" si="24"/>
        <v>13861_1</v>
      </c>
      <c r="E1584" s="31">
        <v>20</v>
      </c>
      <c r="F1584" s="4">
        <v>0.71599999999999997</v>
      </c>
    </row>
    <row r="1585" spans="1:6" x14ac:dyDescent="0.25">
      <c r="A1585" s="31" t="s">
        <v>4085</v>
      </c>
      <c r="B1585" s="31">
        <v>13862</v>
      </c>
      <c r="C1585" s="31">
        <v>1</v>
      </c>
      <c r="D1585" s="31" t="str">
        <f t="shared" si="24"/>
        <v>13862_1</v>
      </c>
      <c r="E1585" s="31">
        <v>60</v>
      </c>
      <c r="F1585" s="4">
        <v>0.78</v>
      </c>
    </row>
    <row r="1586" spans="1:6" x14ac:dyDescent="0.25">
      <c r="A1586" s="31" t="s">
        <v>4085</v>
      </c>
      <c r="B1586" s="31">
        <v>13863</v>
      </c>
      <c r="C1586" s="31">
        <v>1</v>
      </c>
      <c r="D1586" s="31" t="str">
        <f t="shared" si="24"/>
        <v>13863_1</v>
      </c>
      <c r="E1586" s="31">
        <v>66</v>
      </c>
      <c r="F1586" s="4">
        <v>0.80800000000000005</v>
      </c>
    </row>
    <row r="1587" spans="1:6" x14ac:dyDescent="0.25">
      <c r="A1587" s="31" t="s">
        <v>4085</v>
      </c>
      <c r="B1587" s="31">
        <v>13867</v>
      </c>
      <c r="C1587" s="31">
        <v>1</v>
      </c>
      <c r="D1587" s="31" t="str">
        <f t="shared" si="24"/>
        <v>13867_1</v>
      </c>
      <c r="E1587" s="31">
        <v>61</v>
      </c>
      <c r="F1587" s="4">
        <v>0.38600000000000001</v>
      </c>
    </row>
    <row r="1588" spans="1:6" x14ac:dyDescent="0.25">
      <c r="A1588" s="31" t="s">
        <v>4085</v>
      </c>
      <c r="B1588" s="31">
        <v>13869</v>
      </c>
      <c r="C1588" s="31">
        <v>1</v>
      </c>
      <c r="D1588" s="31" t="str">
        <f t="shared" si="24"/>
        <v>13869_1</v>
      </c>
      <c r="E1588" s="31">
        <v>3</v>
      </c>
      <c r="F1588" s="4">
        <v>0.23599999999999999</v>
      </c>
    </row>
    <row r="1589" spans="1:6" x14ac:dyDescent="0.25">
      <c r="A1589" s="31" t="s">
        <v>4088</v>
      </c>
      <c r="B1589" s="31">
        <v>13869</v>
      </c>
      <c r="C1589" s="31">
        <v>2</v>
      </c>
      <c r="D1589" s="31" t="str">
        <f t="shared" si="24"/>
        <v>13869_2</v>
      </c>
      <c r="E1589" s="31">
        <v>57</v>
      </c>
      <c r="F1589" s="4">
        <v>0.54200000000000004</v>
      </c>
    </row>
    <row r="1590" spans="1:6" x14ac:dyDescent="0.25">
      <c r="A1590" s="31" t="s">
        <v>4085</v>
      </c>
      <c r="B1590" s="31">
        <v>13870</v>
      </c>
      <c r="C1590" s="31">
        <v>1</v>
      </c>
      <c r="D1590" s="31" t="str">
        <f t="shared" si="24"/>
        <v>13870_1</v>
      </c>
      <c r="E1590" s="31">
        <v>178</v>
      </c>
      <c r="F1590" s="4">
        <v>0.64100000000000001</v>
      </c>
    </row>
    <row r="1591" spans="1:6" x14ac:dyDescent="0.25">
      <c r="A1591" s="31" t="s">
        <v>4085</v>
      </c>
      <c r="B1591" s="31">
        <v>13871</v>
      </c>
      <c r="C1591" s="31">
        <v>1</v>
      </c>
      <c r="D1591" s="31" t="str">
        <f t="shared" si="24"/>
        <v>13871_1</v>
      </c>
      <c r="E1591" s="31">
        <v>91</v>
      </c>
      <c r="F1591" s="4">
        <v>0.28399999999999997</v>
      </c>
    </row>
    <row r="1592" spans="1:6" x14ac:dyDescent="0.25">
      <c r="A1592" s="31" t="s">
        <v>4085</v>
      </c>
      <c r="B1592" s="31">
        <v>13872</v>
      </c>
      <c r="C1592" s="31">
        <v>1</v>
      </c>
      <c r="D1592" s="31" t="str">
        <f t="shared" si="24"/>
        <v>13872_1</v>
      </c>
      <c r="E1592" s="31">
        <v>73</v>
      </c>
      <c r="F1592" s="4">
        <v>0.17199999999999999</v>
      </c>
    </row>
    <row r="1593" spans="1:6" x14ac:dyDescent="0.25">
      <c r="A1593" s="31" t="s">
        <v>4085</v>
      </c>
      <c r="B1593" s="31">
        <v>13873</v>
      </c>
      <c r="C1593" s="31">
        <v>1</v>
      </c>
      <c r="D1593" s="31" t="str">
        <f t="shared" si="24"/>
        <v>13873_1</v>
      </c>
      <c r="E1593" s="31">
        <v>70</v>
      </c>
      <c r="F1593" s="4">
        <v>0.28799999999999998</v>
      </c>
    </row>
    <row r="1594" spans="1:6" x14ac:dyDescent="0.25">
      <c r="A1594" s="31" t="s">
        <v>4088</v>
      </c>
      <c r="B1594" s="31">
        <v>13873</v>
      </c>
      <c r="C1594" s="31">
        <v>2</v>
      </c>
      <c r="D1594" s="31" t="str">
        <f t="shared" si="24"/>
        <v>13873_2</v>
      </c>
      <c r="E1594" s="31">
        <v>2</v>
      </c>
      <c r="F1594" s="4">
        <v>1.4999999999999999E-2</v>
      </c>
    </row>
    <row r="1595" spans="1:6" x14ac:dyDescent="0.25">
      <c r="A1595" s="31" t="s">
        <v>4078</v>
      </c>
      <c r="B1595" s="31">
        <v>13873</v>
      </c>
      <c r="C1595" s="31">
        <v>3</v>
      </c>
      <c r="D1595" s="31" t="str">
        <f t="shared" si="24"/>
        <v>13873_3</v>
      </c>
      <c r="E1595" s="31">
        <v>35</v>
      </c>
      <c r="F1595" s="4">
        <v>6.2E-2</v>
      </c>
    </row>
    <row r="1596" spans="1:6" x14ac:dyDescent="0.25">
      <c r="A1596" s="31" t="s">
        <v>4085</v>
      </c>
      <c r="B1596" s="31">
        <v>13874</v>
      </c>
      <c r="C1596" s="31">
        <v>1</v>
      </c>
      <c r="D1596" s="31" t="str">
        <f t="shared" si="24"/>
        <v>13874_1</v>
      </c>
      <c r="E1596" s="31">
        <v>40</v>
      </c>
      <c r="F1596" s="4">
        <v>0.09</v>
      </c>
    </row>
    <row r="1597" spans="1:6" x14ac:dyDescent="0.25">
      <c r="A1597" s="31" t="s">
        <v>4085</v>
      </c>
      <c r="B1597" s="31">
        <v>13877</v>
      </c>
      <c r="C1597" s="31">
        <v>1</v>
      </c>
      <c r="D1597" s="31" t="str">
        <f t="shared" si="24"/>
        <v>13877_1</v>
      </c>
      <c r="E1597" s="31">
        <v>1</v>
      </c>
      <c r="F1597" s="4">
        <v>5.6000000000000001E-2</v>
      </c>
    </row>
    <row r="1598" spans="1:6" x14ac:dyDescent="0.25">
      <c r="A1598" s="31" t="s">
        <v>4085</v>
      </c>
      <c r="B1598" s="31">
        <v>13879</v>
      </c>
      <c r="C1598" s="31">
        <v>1</v>
      </c>
      <c r="D1598" s="31" t="str">
        <f t="shared" si="24"/>
        <v>13879_1</v>
      </c>
      <c r="E1598" s="31">
        <v>8</v>
      </c>
      <c r="F1598" s="4">
        <v>0.186</v>
      </c>
    </row>
    <row r="1599" spans="1:6" x14ac:dyDescent="0.25">
      <c r="A1599" s="31" t="s">
        <v>4085</v>
      </c>
      <c r="B1599" s="31">
        <v>13881</v>
      </c>
      <c r="C1599" s="31">
        <v>1</v>
      </c>
      <c r="D1599" s="31" t="str">
        <f t="shared" si="24"/>
        <v>13881_1</v>
      </c>
      <c r="E1599" s="31">
        <v>33</v>
      </c>
      <c r="F1599" s="4">
        <v>0.41199999999999998</v>
      </c>
    </row>
    <row r="1600" spans="1:6" x14ac:dyDescent="0.25">
      <c r="A1600" s="31" t="s">
        <v>4088</v>
      </c>
      <c r="B1600" s="31">
        <v>13881</v>
      </c>
      <c r="C1600" s="31">
        <v>2</v>
      </c>
      <c r="D1600" s="31" t="str">
        <f t="shared" si="24"/>
        <v>13881_2</v>
      </c>
      <c r="E1600" s="31">
        <v>24</v>
      </c>
      <c r="F1600" s="4">
        <v>5.7000000000000002E-2</v>
      </c>
    </row>
    <row r="1601" spans="1:6" x14ac:dyDescent="0.25">
      <c r="A1601" s="31" t="s">
        <v>4078</v>
      </c>
      <c r="B1601" s="31">
        <v>13881</v>
      </c>
      <c r="C1601" s="31">
        <v>3</v>
      </c>
      <c r="D1601" s="31" t="str">
        <f t="shared" si="24"/>
        <v>13881_3</v>
      </c>
      <c r="E1601" s="31">
        <v>6</v>
      </c>
      <c r="F1601" s="4">
        <v>0.221</v>
      </c>
    </row>
    <row r="1602" spans="1:6" x14ac:dyDescent="0.25">
      <c r="A1602" s="31" t="s">
        <v>4085</v>
      </c>
      <c r="B1602" s="31">
        <v>13883</v>
      </c>
      <c r="C1602" s="31">
        <v>1</v>
      </c>
      <c r="D1602" s="31" t="str">
        <f t="shared" si="24"/>
        <v>13883_1</v>
      </c>
      <c r="E1602" s="31">
        <v>78</v>
      </c>
      <c r="F1602" s="4">
        <v>0.28100000000000003</v>
      </c>
    </row>
    <row r="1603" spans="1:6" x14ac:dyDescent="0.25">
      <c r="A1603" s="31" t="s">
        <v>4085</v>
      </c>
      <c r="B1603" s="31">
        <v>13887</v>
      </c>
      <c r="C1603" s="31">
        <v>1</v>
      </c>
      <c r="D1603" s="31" t="str">
        <f t="shared" ref="D1603:D1666" si="25">CONCATENATE(B1603,"_",C1603)</f>
        <v>13887_1</v>
      </c>
      <c r="E1603" s="31">
        <v>124</v>
      </c>
      <c r="F1603" s="4">
        <v>0.623</v>
      </c>
    </row>
    <row r="1604" spans="1:6" x14ac:dyDescent="0.25">
      <c r="A1604" s="31" t="s">
        <v>4085</v>
      </c>
      <c r="B1604" s="31">
        <v>13889</v>
      </c>
      <c r="C1604" s="31">
        <v>1</v>
      </c>
      <c r="D1604" s="31" t="str">
        <f t="shared" si="25"/>
        <v>13889_1</v>
      </c>
      <c r="E1604" s="31">
        <v>21</v>
      </c>
      <c r="F1604" s="4">
        <v>0.214</v>
      </c>
    </row>
    <row r="1605" spans="1:6" x14ac:dyDescent="0.25">
      <c r="A1605" s="31" t="s">
        <v>4085</v>
      </c>
      <c r="B1605" s="31">
        <v>13891</v>
      </c>
      <c r="C1605" s="31">
        <v>1</v>
      </c>
      <c r="D1605" s="31" t="str">
        <f t="shared" si="25"/>
        <v>13891_1</v>
      </c>
      <c r="E1605" s="31">
        <v>33</v>
      </c>
      <c r="F1605" s="4">
        <v>0.28100000000000003</v>
      </c>
    </row>
    <row r="1606" spans="1:6" x14ac:dyDescent="0.25">
      <c r="A1606" s="31" t="s">
        <v>4085</v>
      </c>
      <c r="B1606" s="31">
        <v>13893</v>
      </c>
      <c r="C1606" s="31">
        <v>1</v>
      </c>
      <c r="D1606" s="31" t="str">
        <f t="shared" si="25"/>
        <v>13893_1</v>
      </c>
      <c r="E1606" s="31">
        <v>46</v>
      </c>
      <c r="F1606" s="4">
        <v>0.23400000000000001</v>
      </c>
    </row>
    <row r="1607" spans="1:6" x14ac:dyDescent="0.25">
      <c r="A1607" s="31" t="s">
        <v>4085</v>
      </c>
      <c r="B1607" s="31">
        <v>13897</v>
      </c>
      <c r="C1607" s="31">
        <v>1</v>
      </c>
      <c r="D1607" s="31" t="str">
        <f t="shared" si="25"/>
        <v>13897_1</v>
      </c>
      <c r="E1607" s="31">
        <v>733</v>
      </c>
      <c r="F1607" s="4">
        <v>0.52600000000000002</v>
      </c>
    </row>
    <row r="1608" spans="1:6" x14ac:dyDescent="0.25">
      <c r="A1608" s="31" t="s">
        <v>4085</v>
      </c>
      <c r="B1608" s="31">
        <v>13899</v>
      </c>
      <c r="C1608" s="31">
        <v>1</v>
      </c>
      <c r="D1608" s="31" t="str">
        <f t="shared" si="25"/>
        <v>13899_1</v>
      </c>
      <c r="E1608" s="31">
        <v>13</v>
      </c>
      <c r="F1608" s="4">
        <v>6.4000000000000001E-2</v>
      </c>
    </row>
    <row r="1609" spans="1:6" x14ac:dyDescent="0.25">
      <c r="A1609" s="31" t="s">
        <v>4085</v>
      </c>
      <c r="B1609" s="31">
        <v>13901</v>
      </c>
      <c r="C1609" s="31">
        <v>1</v>
      </c>
      <c r="D1609" s="31" t="str">
        <f t="shared" si="25"/>
        <v>13901_1</v>
      </c>
      <c r="E1609" s="31">
        <v>279</v>
      </c>
      <c r="F1609" s="4">
        <v>9.6000000000000002E-2</v>
      </c>
    </row>
    <row r="1610" spans="1:6" x14ac:dyDescent="0.25">
      <c r="A1610" s="31" t="s">
        <v>4085</v>
      </c>
      <c r="B1610" s="31">
        <v>13902</v>
      </c>
      <c r="C1610" s="31">
        <v>1</v>
      </c>
      <c r="D1610" s="31" t="str">
        <f t="shared" si="25"/>
        <v>13902_1</v>
      </c>
      <c r="E1610" s="31">
        <v>77</v>
      </c>
      <c r="F1610" s="4">
        <v>0.11700000000000001</v>
      </c>
    </row>
    <row r="1611" spans="1:6" x14ac:dyDescent="0.25">
      <c r="A1611" s="31" t="s">
        <v>4085</v>
      </c>
      <c r="B1611" s="31">
        <v>13903</v>
      </c>
      <c r="C1611" s="31">
        <v>1</v>
      </c>
      <c r="D1611" s="31" t="str">
        <f t="shared" si="25"/>
        <v>13903_1</v>
      </c>
      <c r="E1611" s="31">
        <v>70</v>
      </c>
      <c r="F1611" s="4">
        <v>0.39700000000000002</v>
      </c>
    </row>
    <row r="1612" spans="1:6" x14ac:dyDescent="0.25">
      <c r="A1612" s="31" t="s">
        <v>4088</v>
      </c>
      <c r="B1612" s="31">
        <v>13903</v>
      </c>
      <c r="C1612" s="31">
        <v>2</v>
      </c>
      <c r="D1612" s="31" t="str">
        <f t="shared" si="25"/>
        <v>13903_2</v>
      </c>
      <c r="E1612" s="31">
        <v>25</v>
      </c>
      <c r="F1612" s="4">
        <v>0.20300000000000001</v>
      </c>
    </row>
    <row r="1613" spans="1:6" x14ac:dyDescent="0.25">
      <c r="A1613" s="31" t="s">
        <v>4085</v>
      </c>
      <c r="B1613" s="31">
        <v>13909</v>
      </c>
      <c r="C1613" s="31">
        <v>1</v>
      </c>
      <c r="D1613" s="31" t="str">
        <f t="shared" si="25"/>
        <v>13909_1</v>
      </c>
      <c r="E1613" s="31">
        <v>28</v>
      </c>
      <c r="F1613" s="4">
        <v>0.23100000000000001</v>
      </c>
    </row>
    <row r="1614" spans="1:6" x14ac:dyDescent="0.25">
      <c r="A1614" s="31" t="s">
        <v>4085</v>
      </c>
      <c r="B1614" s="31">
        <v>13911</v>
      </c>
      <c r="C1614" s="31">
        <v>1</v>
      </c>
      <c r="D1614" s="31" t="str">
        <f t="shared" si="25"/>
        <v>13911_1</v>
      </c>
      <c r="E1614" s="31">
        <v>775</v>
      </c>
      <c r="F1614" s="4">
        <v>0.44800000000000001</v>
      </c>
    </row>
    <row r="1615" spans="1:6" x14ac:dyDescent="0.25">
      <c r="A1615" s="31" t="s">
        <v>4085</v>
      </c>
      <c r="B1615" s="31">
        <v>13913</v>
      </c>
      <c r="C1615" s="31">
        <v>1</v>
      </c>
      <c r="D1615" s="31" t="str">
        <f t="shared" si="25"/>
        <v>13913_1</v>
      </c>
      <c r="E1615" s="31">
        <v>262</v>
      </c>
      <c r="F1615" s="4">
        <v>0.54200000000000004</v>
      </c>
    </row>
    <row r="1616" spans="1:6" x14ac:dyDescent="0.25">
      <c r="A1616" s="31" t="s">
        <v>4088</v>
      </c>
      <c r="B1616" s="31">
        <v>13913</v>
      </c>
      <c r="C1616" s="31">
        <v>2</v>
      </c>
      <c r="D1616" s="31" t="str">
        <f t="shared" si="25"/>
        <v>13913_2</v>
      </c>
      <c r="E1616" s="31">
        <v>81</v>
      </c>
      <c r="F1616" s="4">
        <v>0.58799999999999997</v>
      </c>
    </row>
    <row r="1617" spans="1:6" x14ac:dyDescent="0.25">
      <c r="A1617" s="31" t="s">
        <v>4085</v>
      </c>
      <c r="B1617" s="31">
        <v>13917</v>
      </c>
      <c r="C1617" s="31">
        <v>1</v>
      </c>
      <c r="D1617" s="31" t="str">
        <f t="shared" si="25"/>
        <v>13917_1</v>
      </c>
      <c r="E1617" s="31">
        <v>26</v>
      </c>
      <c r="F1617" s="4">
        <v>0.52200000000000002</v>
      </c>
    </row>
    <row r="1618" spans="1:6" x14ac:dyDescent="0.25">
      <c r="A1618" s="31" t="s">
        <v>4085</v>
      </c>
      <c r="B1618" s="31">
        <v>13921</v>
      </c>
      <c r="C1618" s="31">
        <v>1</v>
      </c>
      <c r="D1618" s="31" t="str">
        <f t="shared" si="25"/>
        <v>13921_1</v>
      </c>
      <c r="E1618" s="31">
        <v>112</v>
      </c>
      <c r="F1618" s="4">
        <v>0.14599999999999999</v>
      </c>
    </row>
    <row r="1619" spans="1:6" x14ac:dyDescent="0.25">
      <c r="A1619" s="31" t="s">
        <v>4085</v>
      </c>
      <c r="B1619" s="31">
        <v>13925</v>
      </c>
      <c r="C1619" s="31">
        <v>1</v>
      </c>
      <c r="D1619" s="31" t="str">
        <f t="shared" si="25"/>
        <v>13925_1</v>
      </c>
      <c r="E1619" s="31">
        <v>2</v>
      </c>
      <c r="F1619" s="4">
        <v>0.16700000000000001</v>
      </c>
    </row>
    <row r="1620" spans="1:6" x14ac:dyDescent="0.25">
      <c r="A1620" s="31" t="s">
        <v>4085</v>
      </c>
      <c r="B1620" s="31">
        <v>13927</v>
      </c>
      <c r="C1620" s="31">
        <v>1</v>
      </c>
      <c r="D1620" s="31" t="str">
        <f t="shared" si="25"/>
        <v>13927_1</v>
      </c>
      <c r="E1620" s="31">
        <v>55</v>
      </c>
      <c r="F1620" s="4">
        <v>0.26100000000000001</v>
      </c>
    </row>
    <row r="1621" spans="1:6" x14ac:dyDescent="0.25">
      <c r="A1621" s="31" t="s">
        <v>4085</v>
      </c>
      <c r="B1621" s="31">
        <v>13928</v>
      </c>
      <c r="C1621" s="31">
        <v>1</v>
      </c>
      <c r="D1621" s="31" t="str">
        <f t="shared" si="25"/>
        <v>13928_1</v>
      </c>
      <c r="E1621" s="31">
        <v>243</v>
      </c>
      <c r="F1621" s="4">
        <v>0.36699999999999999</v>
      </c>
    </row>
    <row r="1622" spans="1:6" x14ac:dyDescent="0.25">
      <c r="A1622" s="31" t="s">
        <v>4085</v>
      </c>
      <c r="B1622" s="31">
        <v>13929</v>
      </c>
      <c r="C1622" s="31">
        <v>1</v>
      </c>
      <c r="D1622" s="31" t="str">
        <f t="shared" si="25"/>
        <v>13929_1</v>
      </c>
      <c r="E1622" s="31">
        <v>242</v>
      </c>
      <c r="F1622" s="4">
        <v>0.43099999999999999</v>
      </c>
    </row>
    <row r="1623" spans="1:6" x14ac:dyDescent="0.25">
      <c r="A1623" s="31" t="s">
        <v>4085</v>
      </c>
      <c r="B1623" s="31">
        <v>13931</v>
      </c>
      <c r="C1623" s="31">
        <v>1</v>
      </c>
      <c r="D1623" s="31" t="str">
        <f t="shared" si="25"/>
        <v>13931_1</v>
      </c>
      <c r="E1623" s="31">
        <v>53</v>
      </c>
      <c r="F1623" s="4">
        <v>0.46300000000000002</v>
      </c>
    </row>
    <row r="1624" spans="1:6" x14ac:dyDescent="0.25">
      <c r="A1624" s="31" t="s">
        <v>4085</v>
      </c>
      <c r="B1624" s="31">
        <v>13933</v>
      </c>
      <c r="C1624" s="31">
        <v>1</v>
      </c>
      <c r="D1624" s="31" t="str">
        <f t="shared" si="25"/>
        <v>13933_1</v>
      </c>
      <c r="E1624" s="31">
        <v>43</v>
      </c>
      <c r="F1624" s="4">
        <v>0.76300000000000001</v>
      </c>
    </row>
    <row r="1625" spans="1:6" x14ac:dyDescent="0.25">
      <c r="A1625" s="31" t="s">
        <v>4085</v>
      </c>
      <c r="B1625" s="31">
        <v>13937</v>
      </c>
      <c r="C1625" s="31">
        <v>1</v>
      </c>
      <c r="D1625" s="31" t="str">
        <f t="shared" si="25"/>
        <v>13937_1</v>
      </c>
      <c r="E1625" s="31">
        <v>105</v>
      </c>
      <c r="F1625" s="4">
        <v>0.40200000000000002</v>
      </c>
    </row>
    <row r="1626" spans="1:6" x14ac:dyDescent="0.25">
      <c r="A1626" s="31" t="s">
        <v>4088</v>
      </c>
      <c r="B1626" s="31">
        <v>13937</v>
      </c>
      <c r="C1626" s="31">
        <v>2</v>
      </c>
      <c r="D1626" s="31" t="str">
        <f t="shared" si="25"/>
        <v>13937_2</v>
      </c>
      <c r="E1626" s="31">
        <v>64</v>
      </c>
      <c r="F1626" s="4">
        <v>0.60599999999999998</v>
      </c>
    </row>
    <row r="1627" spans="1:6" x14ac:dyDescent="0.25">
      <c r="A1627" s="31" t="s">
        <v>4078</v>
      </c>
      <c r="B1627" s="31">
        <v>13937</v>
      </c>
      <c r="C1627" s="31">
        <v>3</v>
      </c>
      <c r="D1627" s="31" t="str">
        <f t="shared" si="25"/>
        <v>13937_3</v>
      </c>
      <c r="E1627" s="31">
        <v>22</v>
      </c>
      <c r="F1627" s="4">
        <v>0.88</v>
      </c>
    </row>
    <row r="1628" spans="1:6" x14ac:dyDescent="0.25">
      <c r="A1628" s="31" t="s">
        <v>4085</v>
      </c>
      <c r="B1628" s="31">
        <v>13939</v>
      </c>
      <c r="C1628" s="31">
        <v>1</v>
      </c>
      <c r="D1628" s="31" t="str">
        <f t="shared" si="25"/>
        <v>13939_1</v>
      </c>
      <c r="E1628" s="31">
        <v>58</v>
      </c>
      <c r="F1628" s="4">
        <v>0.59899999999999998</v>
      </c>
    </row>
    <row r="1629" spans="1:6" x14ac:dyDescent="0.25">
      <c r="A1629" s="31" t="s">
        <v>4085</v>
      </c>
      <c r="B1629" s="31">
        <v>13958</v>
      </c>
      <c r="C1629" s="31">
        <v>1</v>
      </c>
      <c r="D1629" s="31" t="str">
        <f t="shared" si="25"/>
        <v>13958_1</v>
      </c>
      <c r="E1629" s="31">
        <v>26</v>
      </c>
      <c r="F1629" s="4">
        <v>0.92600000000000005</v>
      </c>
    </row>
    <row r="1630" spans="1:6" x14ac:dyDescent="0.25">
      <c r="A1630" s="31" t="s">
        <v>4085</v>
      </c>
      <c r="B1630" s="31">
        <v>13961</v>
      </c>
      <c r="C1630" s="31">
        <v>1</v>
      </c>
      <c r="D1630" s="31" t="str">
        <f t="shared" si="25"/>
        <v>13961_1</v>
      </c>
      <c r="E1630" s="31">
        <v>384</v>
      </c>
      <c r="F1630" s="4">
        <v>0.61</v>
      </c>
    </row>
    <row r="1631" spans="1:6" x14ac:dyDescent="0.25">
      <c r="A1631" s="31" t="s">
        <v>4088</v>
      </c>
      <c r="B1631" s="31">
        <v>13961</v>
      </c>
      <c r="C1631" s="31">
        <v>2</v>
      </c>
      <c r="D1631" s="31" t="str">
        <f t="shared" si="25"/>
        <v>13961_2</v>
      </c>
      <c r="E1631" s="31">
        <v>133</v>
      </c>
      <c r="F1631" s="4">
        <v>0.55600000000000005</v>
      </c>
    </row>
    <row r="1632" spans="1:6" x14ac:dyDescent="0.25">
      <c r="A1632" s="31" t="s">
        <v>4078</v>
      </c>
      <c r="B1632" s="31">
        <v>13961</v>
      </c>
      <c r="C1632" s="31">
        <v>3</v>
      </c>
      <c r="D1632" s="31" t="str">
        <f t="shared" si="25"/>
        <v>13961_3</v>
      </c>
      <c r="E1632" s="31">
        <v>6</v>
      </c>
      <c r="F1632" s="4">
        <v>1</v>
      </c>
    </row>
    <row r="1633" spans="1:6" x14ac:dyDescent="0.25">
      <c r="A1633" s="31" t="s">
        <v>4088</v>
      </c>
      <c r="B1633" s="31">
        <v>13963</v>
      </c>
      <c r="C1633" s="31">
        <v>2</v>
      </c>
      <c r="D1633" s="31" t="str">
        <f t="shared" si="25"/>
        <v>13963_2</v>
      </c>
      <c r="E1633" s="31">
        <v>48</v>
      </c>
      <c r="F1633" s="4">
        <v>0.67700000000000005</v>
      </c>
    </row>
    <row r="1634" spans="1:6" x14ac:dyDescent="0.25">
      <c r="A1634" s="31" t="s">
        <v>4088</v>
      </c>
      <c r="B1634" s="31">
        <v>13967</v>
      </c>
      <c r="C1634" s="31">
        <v>2</v>
      </c>
      <c r="D1634" s="31" t="str">
        <f t="shared" si="25"/>
        <v>13967_2</v>
      </c>
      <c r="E1634" s="31">
        <v>4</v>
      </c>
      <c r="F1634" s="4">
        <v>1</v>
      </c>
    </row>
    <row r="1635" spans="1:6" x14ac:dyDescent="0.25">
      <c r="A1635" s="31" t="s">
        <v>4085</v>
      </c>
      <c r="B1635" s="31">
        <v>14024</v>
      </c>
      <c r="C1635" s="31">
        <v>1</v>
      </c>
      <c r="D1635" s="31" t="str">
        <f t="shared" si="25"/>
        <v>14024_1</v>
      </c>
      <c r="E1635" s="31">
        <v>50</v>
      </c>
      <c r="F1635" s="4">
        <v>0.373</v>
      </c>
    </row>
    <row r="1636" spans="1:6" x14ac:dyDescent="0.25">
      <c r="A1636" s="31" t="s">
        <v>4088</v>
      </c>
      <c r="B1636" s="31">
        <v>14024</v>
      </c>
      <c r="C1636" s="31">
        <v>2</v>
      </c>
      <c r="D1636" s="31" t="str">
        <f t="shared" si="25"/>
        <v>14024_2</v>
      </c>
      <c r="E1636" s="31">
        <v>67</v>
      </c>
      <c r="F1636" s="4">
        <v>0.34100000000000003</v>
      </c>
    </row>
    <row r="1637" spans="1:6" x14ac:dyDescent="0.25">
      <c r="A1637" s="31" t="s">
        <v>4085</v>
      </c>
      <c r="B1637" s="31">
        <v>14025</v>
      </c>
      <c r="C1637" s="31">
        <v>1</v>
      </c>
      <c r="D1637" s="31" t="str">
        <f t="shared" si="25"/>
        <v>14025_1</v>
      </c>
      <c r="E1637" s="31">
        <v>11</v>
      </c>
      <c r="F1637" s="4">
        <v>0.156</v>
      </c>
    </row>
    <row r="1638" spans="1:6" x14ac:dyDescent="0.25">
      <c r="A1638" s="31" t="s">
        <v>4085</v>
      </c>
      <c r="B1638" s="31">
        <v>14026</v>
      </c>
      <c r="C1638" s="31">
        <v>1</v>
      </c>
      <c r="D1638" s="31" t="str">
        <f t="shared" si="25"/>
        <v>14026_1</v>
      </c>
      <c r="E1638" s="31">
        <v>5</v>
      </c>
      <c r="F1638" s="4">
        <v>8.5999999999999993E-2</v>
      </c>
    </row>
    <row r="1639" spans="1:6" x14ac:dyDescent="0.25">
      <c r="A1639" s="31" t="s">
        <v>4085</v>
      </c>
      <c r="B1639" s="31">
        <v>14027</v>
      </c>
      <c r="C1639" s="31">
        <v>1</v>
      </c>
      <c r="D1639" s="31" t="str">
        <f t="shared" si="25"/>
        <v>14027_1</v>
      </c>
      <c r="E1639" s="31">
        <v>14</v>
      </c>
      <c r="F1639" s="4">
        <v>0.13200000000000001</v>
      </c>
    </row>
    <row r="1640" spans="1:6" x14ac:dyDescent="0.25">
      <c r="A1640" s="31" t="s">
        <v>4088</v>
      </c>
      <c r="B1640" s="31">
        <v>14027</v>
      </c>
      <c r="C1640" s="31">
        <v>2</v>
      </c>
      <c r="D1640" s="31" t="str">
        <f t="shared" si="25"/>
        <v>14027_2</v>
      </c>
      <c r="E1640" s="31">
        <v>8</v>
      </c>
      <c r="F1640" s="4">
        <v>0.125</v>
      </c>
    </row>
    <row r="1641" spans="1:6" x14ac:dyDescent="0.25">
      <c r="A1641" s="31" t="s">
        <v>4085</v>
      </c>
      <c r="B1641" s="31">
        <v>14029</v>
      </c>
      <c r="C1641" s="31">
        <v>1</v>
      </c>
      <c r="D1641" s="31" t="str">
        <f t="shared" si="25"/>
        <v>14029_1</v>
      </c>
      <c r="E1641" s="31">
        <v>35</v>
      </c>
      <c r="F1641" s="4">
        <v>0.157</v>
      </c>
    </row>
    <row r="1642" spans="1:6" x14ac:dyDescent="0.25">
      <c r="A1642" s="31" t="s">
        <v>4085</v>
      </c>
      <c r="B1642" s="31">
        <v>14033</v>
      </c>
      <c r="C1642" s="31">
        <v>1</v>
      </c>
      <c r="D1642" s="31" t="str">
        <f t="shared" si="25"/>
        <v>14033_1</v>
      </c>
      <c r="E1642" s="31">
        <v>17</v>
      </c>
      <c r="F1642" s="4">
        <v>9.7000000000000003E-2</v>
      </c>
    </row>
    <row r="1643" spans="1:6" x14ac:dyDescent="0.25">
      <c r="A1643" s="31" t="s">
        <v>4085</v>
      </c>
      <c r="B1643" s="31">
        <v>14037</v>
      </c>
      <c r="C1643" s="31">
        <v>1</v>
      </c>
      <c r="D1643" s="31" t="str">
        <f t="shared" si="25"/>
        <v>14037_1</v>
      </c>
      <c r="E1643" s="31">
        <v>56</v>
      </c>
      <c r="F1643" s="4">
        <v>8.1000000000000003E-2</v>
      </c>
    </row>
    <row r="1644" spans="1:6" x14ac:dyDescent="0.25">
      <c r="A1644" s="31" t="s">
        <v>4085</v>
      </c>
      <c r="B1644" s="31">
        <v>14039</v>
      </c>
      <c r="C1644" s="31">
        <v>1</v>
      </c>
      <c r="D1644" s="31" t="str">
        <f t="shared" si="25"/>
        <v>14039_1</v>
      </c>
      <c r="E1644" s="31">
        <v>46</v>
      </c>
      <c r="F1644" s="4">
        <v>0.159</v>
      </c>
    </row>
    <row r="1645" spans="1:6" x14ac:dyDescent="0.25">
      <c r="A1645" s="31" t="s">
        <v>4085</v>
      </c>
      <c r="B1645" s="31">
        <v>14043</v>
      </c>
      <c r="C1645" s="31">
        <v>1</v>
      </c>
      <c r="D1645" s="31" t="str">
        <f t="shared" si="25"/>
        <v>14043_1</v>
      </c>
      <c r="E1645" s="31">
        <v>27</v>
      </c>
      <c r="F1645" s="4">
        <v>7.8E-2</v>
      </c>
    </row>
    <row r="1646" spans="1:6" x14ac:dyDescent="0.25">
      <c r="A1646" s="31" t="s">
        <v>4085</v>
      </c>
      <c r="B1646" s="31">
        <v>14047</v>
      </c>
      <c r="C1646" s="31">
        <v>1</v>
      </c>
      <c r="D1646" s="31" t="str">
        <f t="shared" si="25"/>
        <v>14047_1</v>
      </c>
      <c r="E1646" s="31">
        <v>21</v>
      </c>
      <c r="F1646" s="4">
        <v>0.113</v>
      </c>
    </row>
    <row r="1647" spans="1:6" x14ac:dyDescent="0.25">
      <c r="A1647" s="31" t="s">
        <v>4085</v>
      </c>
      <c r="B1647" s="31">
        <v>14049</v>
      </c>
      <c r="C1647" s="31">
        <v>1</v>
      </c>
      <c r="D1647" s="31" t="str">
        <f t="shared" si="25"/>
        <v>14049_1</v>
      </c>
      <c r="E1647" s="31">
        <v>138</v>
      </c>
      <c r="F1647" s="4">
        <v>0.34899999999999998</v>
      </c>
    </row>
    <row r="1648" spans="1:6" x14ac:dyDescent="0.25">
      <c r="A1648" s="31" t="s">
        <v>4088</v>
      </c>
      <c r="B1648" s="31">
        <v>14049</v>
      </c>
      <c r="C1648" s="31">
        <v>2</v>
      </c>
      <c r="D1648" s="31" t="str">
        <f t="shared" si="25"/>
        <v>14049_2</v>
      </c>
      <c r="E1648" s="31">
        <v>126</v>
      </c>
      <c r="F1648" s="4">
        <v>0.42299999999999999</v>
      </c>
    </row>
    <row r="1649" spans="1:6" x14ac:dyDescent="0.25">
      <c r="A1649" s="31" t="s">
        <v>4085</v>
      </c>
      <c r="B1649" s="31">
        <v>14059</v>
      </c>
      <c r="C1649" s="31">
        <v>1</v>
      </c>
      <c r="D1649" s="31" t="str">
        <f t="shared" si="25"/>
        <v>14059_1</v>
      </c>
      <c r="E1649" s="31">
        <v>16</v>
      </c>
      <c r="F1649" s="4">
        <v>0.12</v>
      </c>
    </row>
    <row r="1650" spans="1:6" x14ac:dyDescent="0.25">
      <c r="A1650" s="31" t="s">
        <v>4085</v>
      </c>
      <c r="B1650" s="31">
        <v>14061</v>
      </c>
      <c r="C1650" s="31">
        <v>1</v>
      </c>
      <c r="D1650" s="31" t="str">
        <f t="shared" si="25"/>
        <v>14061_1</v>
      </c>
      <c r="E1650" s="31">
        <v>54</v>
      </c>
      <c r="F1650" s="4">
        <v>0.32700000000000001</v>
      </c>
    </row>
    <row r="1651" spans="1:6" x14ac:dyDescent="0.25">
      <c r="A1651" s="31" t="s">
        <v>4085</v>
      </c>
      <c r="B1651" s="31">
        <v>14063</v>
      </c>
      <c r="C1651" s="31">
        <v>1</v>
      </c>
      <c r="D1651" s="31" t="str">
        <f t="shared" si="25"/>
        <v>14063_1</v>
      </c>
      <c r="E1651" s="31">
        <v>125</v>
      </c>
      <c r="F1651" s="4">
        <v>0.443</v>
      </c>
    </row>
    <row r="1652" spans="1:6" x14ac:dyDescent="0.25">
      <c r="A1652" s="31" t="s">
        <v>4085</v>
      </c>
      <c r="B1652" s="31">
        <v>14067</v>
      </c>
      <c r="C1652" s="31">
        <v>1</v>
      </c>
      <c r="D1652" s="31" t="str">
        <f t="shared" si="25"/>
        <v>14067_1</v>
      </c>
      <c r="E1652" s="31">
        <v>109</v>
      </c>
      <c r="F1652" s="4">
        <v>0.31900000000000001</v>
      </c>
    </row>
    <row r="1653" spans="1:6" x14ac:dyDescent="0.25">
      <c r="A1653" s="31" t="s">
        <v>4085</v>
      </c>
      <c r="B1653" s="31">
        <v>14069</v>
      </c>
      <c r="C1653" s="31">
        <v>1</v>
      </c>
      <c r="D1653" s="31" t="str">
        <f t="shared" si="25"/>
        <v>14069_1</v>
      </c>
      <c r="E1653" s="31">
        <v>117</v>
      </c>
      <c r="F1653" s="4">
        <v>0.34599999999999997</v>
      </c>
    </row>
    <row r="1654" spans="1:6" x14ac:dyDescent="0.25">
      <c r="A1654" s="31" t="s">
        <v>4085</v>
      </c>
      <c r="B1654" s="31">
        <v>14070</v>
      </c>
      <c r="C1654" s="31">
        <v>1</v>
      </c>
      <c r="D1654" s="31" t="str">
        <f t="shared" si="25"/>
        <v>14070_1</v>
      </c>
      <c r="E1654" s="31">
        <v>25</v>
      </c>
      <c r="F1654" s="4">
        <v>0.14799999999999999</v>
      </c>
    </row>
    <row r="1655" spans="1:6" x14ac:dyDescent="0.25">
      <c r="A1655" s="31" t="s">
        <v>4085</v>
      </c>
      <c r="B1655" s="31">
        <v>14071</v>
      </c>
      <c r="C1655" s="31">
        <v>1</v>
      </c>
      <c r="D1655" s="31" t="str">
        <f t="shared" si="25"/>
        <v>14071_1</v>
      </c>
      <c r="E1655" s="31">
        <v>94</v>
      </c>
      <c r="F1655" s="4">
        <v>0.28499999999999998</v>
      </c>
    </row>
    <row r="1656" spans="1:6" x14ac:dyDescent="0.25">
      <c r="A1656" s="31" t="s">
        <v>4088</v>
      </c>
      <c r="B1656" s="31">
        <v>14071</v>
      </c>
      <c r="C1656" s="31">
        <v>2</v>
      </c>
      <c r="D1656" s="31" t="str">
        <f t="shared" si="25"/>
        <v>14071_2</v>
      </c>
      <c r="E1656" s="31">
        <v>45</v>
      </c>
      <c r="F1656" s="4">
        <v>0.44600000000000001</v>
      </c>
    </row>
    <row r="1657" spans="1:6" x14ac:dyDescent="0.25">
      <c r="A1657" s="31" t="s">
        <v>4085</v>
      </c>
      <c r="B1657" s="31">
        <v>14072</v>
      </c>
      <c r="C1657" s="31">
        <v>1</v>
      </c>
      <c r="D1657" s="31" t="str">
        <f t="shared" si="25"/>
        <v>14072_1</v>
      </c>
      <c r="E1657" s="31">
        <v>53</v>
      </c>
      <c r="F1657" s="4">
        <v>0.34200000000000003</v>
      </c>
    </row>
    <row r="1658" spans="1:6" x14ac:dyDescent="0.25">
      <c r="A1658" s="31" t="s">
        <v>4085</v>
      </c>
      <c r="B1658" s="31">
        <v>14073</v>
      </c>
      <c r="C1658" s="31">
        <v>1</v>
      </c>
      <c r="D1658" s="31" t="str">
        <f t="shared" si="25"/>
        <v>14073_1</v>
      </c>
      <c r="E1658" s="31">
        <v>70</v>
      </c>
      <c r="F1658" s="4">
        <v>0.26300000000000001</v>
      </c>
    </row>
    <row r="1659" spans="1:6" x14ac:dyDescent="0.25">
      <c r="A1659" s="31" t="s">
        <v>4088</v>
      </c>
      <c r="B1659" s="31">
        <v>14073</v>
      </c>
      <c r="C1659" s="31">
        <v>2</v>
      </c>
      <c r="D1659" s="31" t="str">
        <f t="shared" si="25"/>
        <v>14073_2</v>
      </c>
      <c r="E1659" s="31">
        <v>0</v>
      </c>
      <c r="F1659" s="4">
        <v>0</v>
      </c>
    </row>
    <row r="1660" spans="1:6" x14ac:dyDescent="0.25">
      <c r="A1660" s="31" t="s">
        <v>4085</v>
      </c>
      <c r="B1660" s="31">
        <v>14074</v>
      </c>
      <c r="C1660" s="31">
        <v>1</v>
      </c>
      <c r="D1660" s="31" t="str">
        <f t="shared" si="25"/>
        <v>14074_1</v>
      </c>
      <c r="E1660" s="31">
        <v>60</v>
      </c>
      <c r="F1660" s="4">
        <v>0.33600000000000002</v>
      </c>
    </row>
    <row r="1661" spans="1:6" x14ac:dyDescent="0.25">
      <c r="A1661" s="31" t="s">
        <v>4085</v>
      </c>
      <c r="B1661" s="31">
        <v>14079</v>
      </c>
      <c r="C1661" s="31">
        <v>1</v>
      </c>
      <c r="D1661" s="31" t="str">
        <f t="shared" si="25"/>
        <v>14079_1</v>
      </c>
      <c r="E1661" s="31">
        <v>37</v>
      </c>
      <c r="F1661" s="4">
        <v>0.159</v>
      </c>
    </row>
    <row r="1662" spans="1:6" x14ac:dyDescent="0.25">
      <c r="A1662" s="31" t="s">
        <v>4085</v>
      </c>
      <c r="B1662" s="31">
        <v>14085</v>
      </c>
      <c r="C1662" s="31">
        <v>1</v>
      </c>
      <c r="D1662" s="31" t="str">
        <f t="shared" si="25"/>
        <v>14085_1</v>
      </c>
      <c r="E1662" s="31">
        <v>62</v>
      </c>
      <c r="F1662" s="4">
        <v>0.30099999999999999</v>
      </c>
    </row>
    <row r="1663" spans="1:6" x14ac:dyDescent="0.25">
      <c r="A1663" s="31" t="s">
        <v>4085</v>
      </c>
      <c r="B1663" s="31">
        <v>14086</v>
      </c>
      <c r="C1663" s="31">
        <v>1</v>
      </c>
      <c r="D1663" s="31" t="str">
        <f t="shared" si="25"/>
        <v>14086_1</v>
      </c>
      <c r="E1663" s="31">
        <v>52</v>
      </c>
      <c r="F1663" s="4">
        <v>6.9000000000000006E-2</v>
      </c>
    </row>
    <row r="1664" spans="1:6" x14ac:dyDescent="0.25">
      <c r="A1664" s="31" t="s">
        <v>4085</v>
      </c>
      <c r="B1664" s="31">
        <v>14087</v>
      </c>
      <c r="C1664" s="31">
        <v>1</v>
      </c>
      <c r="D1664" s="31" t="str">
        <f t="shared" si="25"/>
        <v>14087_1</v>
      </c>
      <c r="E1664" s="31">
        <v>103</v>
      </c>
      <c r="F1664" s="4">
        <v>0.123</v>
      </c>
    </row>
    <row r="1665" spans="1:6" x14ac:dyDescent="0.25">
      <c r="A1665" s="31" t="s">
        <v>4085</v>
      </c>
      <c r="B1665" s="31">
        <v>14089</v>
      </c>
      <c r="C1665" s="31">
        <v>1</v>
      </c>
      <c r="D1665" s="31" t="str">
        <f t="shared" si="25"/>
        <v>14089_1</v>
      </c>
      <c r="E1665" s="31">
        <v>37</v>
      </c>
      <c r="F1665" s="4">
        <v>6.7000000000000004E-2</v>
      </c>
    </row>
    <row r="1666" spans="1:6" x14ac:dyDescent="0.25">
      <c r="A1666" s="31" t="s">
        <v>4088</v>
      </c>
      <c r="B1666" s="31">
        <v>14089</v>
      </c>
      <c r="C1666" s="31">
        <v>2</v>
      </c>
      <c r="D1666" s="31" t="str">
        <f t="shared" si="25"/>
        <v>14089_2</v>
      </c>
      <c r="E1666" s="31">
        <v>16</v>
      </c>
      <c r="F1666" s="4">
        <v>3.5000000000000003E-2</v>
      </c>
    </row>
    <row r="1667" spans="1:6" x14ac:dyDescent="0.25">
      <c r="A1667" s="31" t="s">
        <v>4085</v>
      </c>
      <c r="B1667" s="31">
        <v>14091</v>
      </c>
      <c r="C1667" s="31">
        <v>1</v>
      </c>
      <c r="D1667" s="31" t="str">
        <f t="shared" ref="D1667:D1730" si="26">CONCATENATE(B1667,"_",C1667)</f>
        <v>14091_1</v>
      </c>
      <c r="E1667" s="31">
        <v>91</v>
      </c>
      <c r="F1667" s="4">
        <v>0.23699999999999999</v>
      </c>
    </row>
    <row r="1668" spans="1:6" x14ac:dyDescent="0.25">
      <c r="A1668" s="31" t="s">
        <v>4085</v>
      </c>
      <c r="B1668" s="31">
        <v>14092</v>
      </c>
      <c r="C1668" s="31">
        <v>1</v>
      </c>
      <c r="D1668" s="31" t="str">
        <f t="shared" si="26"/>
        <v>14092_1</v>
      </c>
      <c r="E1668" s="31">
        <v>61</v>
      </c>
      <c r="F1668" s="4">
        <v>0.52500000000000002</v>
      </c>
    </row>
    <row r="1669" spans="1:6" x14ac:dyDescent="0.25">
      <c r="A1669" s="31" t="s">
        <v>4085</v>
      </c>
      <c r="B1669" s="31">
        <v>14097</v>
      </c>
      <c r="C1669" s="31">
        <v>1</v>
      </c>
      <c r="D1669" s="31" t="str">
        <f t="shared" si="26"/>
        <v>14097_1</v>
      </c>
      <c r="E1669" s="31">
        <v>96</v>
      </c>
      <c r="F1669" s="4">
        <v>0.63500000000000001</v>
      </c>
    </row>
    <row r="1670" spans="1:6" x14ac:dyDescent="0.25">
      <c r="A1670" s="31" t="s">
        <v>4085</v>
      </c>
      <c r="B1670" s="31">
        <v>14101</v>
      </c>
      <c r="C1670" s="31">
        <v>1</v>
      </c>
      <c r="D1670" s="31" t="str">
        <f t="shared" si="26"/>
        <v>14101_1</v>
      </c>
      <c r="E1670" s="31">
        <v>59</v>
      </c>
      <c r="F1670" s="4">
        <v>0.223</v>
      </c>
    </row>
    <row r="1671" spans="1:6" x14ac:dyDescent="0.25">
      <c r="A1671" s="31" t="s">
        <v>4085</v>
      </c>
      <c r="B1671" s="31">
        <v>14103</v>
      </c>
      <c r="C1671" s="31">
        <v>1</v>
      </c>
      <c r="D1671" s="31" t="str">
        <f t="shared" si="26"/>
        <v>14103_1</v>
      </c>
      <c r="E1671" s="31">
        <v>16</v>
      </c>
      <c r="F1671" s="4">
        <v>0.23</v>
      </c>
    </row>
    <row r="1672" spans="1:6" x14ac:dyDescent="0.25">
      <c r="A1672" s="31" t="s">
        <v>4085</v>
      </c>
      <c r="B1672" s="31">
        <v>14111</v>
      </c>
      <c r="C1672" s="31">
        <v>1</v>
      </c>
      <c r="D1672" s="31" t="str">
        <f t="shared" si="26"/>
        <v>14111_1</v>
      </c>
      <c r="E1672" s="31">
        <v>28</v>
      </c>
      <c r="F1672" s="4">
        <v>0.70399999999999996</v>
      </c>
    </row>
    <row r="1673" spans="1:6" x14ac:dyDescent="0.25">
      <c r="A1673" s="31" t="s">
        <v>4088</v>
      </c>
      <c r="B1673" s="31">
        <v>14111</v>
      </c>
      <c r="C1673" s="31">
        <v>2</v>
      </c>
      <c r="D1673" s="31" t="str">
        <f t="shared" si="26"/>
        <v>14111_2</v>
      </c>
      <c r="E1673" s="31">
        <v>58</v>
      </c>
      <c r="F1673" s="4">
        <v>0.65500000000000003</v>
      </c>
    </row>
    <row r="1674" spans="1:6" x14ac:dyDescent="0.25">
      <c r="A1674" s="31" t="s">
        <v>4085</v>
      </c>
      <c r="B1674" s="31">
        <v>14112</v>
      </c>
      <c r="C1674" s="31">
        <v>1</v>
      </c>
      <c r="D1674" s="31" t="str">
        <f t="shared" si="26"/>
        <v>14112_1</v>
      </c>
      <c r="E1674" s="31">
        <v>15</v>
      </c>
      <c r="F1674" s="4">
        <v>0.98</v>
      </c>
    </row>
    <row r="1675" spans="1:6" x14ac:dyDescent="0.25">
      <c r="A1675" s="31" t="s">
        <v>4088</v>
      </c>
      <c r="B1675" s="31">
        <v>14112</v>
      </c>
      <c r="C1675" s="31">
        <v>2</v>
      </c>
      <c r="D1675" s="31" t="str">
        <f t="shared" si="26"/>
        <v>14112_2</v>
      </c>
      <c r="E1675" s="31">
        <v>33</v>
      </c>
      <c r="F1675" s="4">
        <v>0.93200000000000005</v>
      </c>
    </row>
    <row r="1676" spans="1:6" x14ac:dyDescent="0.25">
      <c r="A1676" s="31" t="s">
        <v>4085</v>
      </c>
      <c r="B1676" s="31">
        <v>14117</v>
      </c>
      <c r="C1676" s="31">
        <v>1</v>
      </c>
      <c r="D1676" s="31" t="str">
        <f t="shared" si="26"/>
        <v>14117_1</v>
      </c>
      <c r="E1676" s="31">
        <v>12</v>
      </c>
      <c r="F1676" s="4">
        <v>0.52300000000000002</v>
      </c>
    </row>
    <row r="1677" spans="1:6" x14ac:dyDescent="0.25">
      <c r="A1677" s="31" t="s">
        <v>4085</v>
      </c>
      <c r="B1677" s="31">
        <v>14119</v>
      </c>
      <c r="C1677" s="31">
        <v>1</v>
      </c>
      <c r="D1677" s="31" t="str">
        <f t="shared" si="26"/>
        <v>14119_1</v>
      </c>
      <c r="E1677" s="31">
        <v>52</v>
      </c>
      <c r="F1677" s="4">
        <v>0.20499999999999999</v>
      </c>
    </row>
    <row r="1678" spans="1:6" x14ac:dyDescent="0.25">
      <c r="A1678" s="31" t="s">
        <v>4085</v>
      </c>
      <c r="B1678" s="31">
        <v>14121</v>
      </c>
      <c r="C1678" s="31">
        <v>1</v>
      </c>
      <c r="D1678" s="31" t="str">
        <f t="shared" si="26"/>
        <v>14121_1</v>
      </c>
      <c r="E1678" s="31">
        <v>98</v>
      </c>
      <c r="F1678" s="4">
        <v>0.32900000000000001</v>
      </c>
    </row>
    <row r="1679" spans="1:6" x14ac:dyDescent="0.25">
      <c r="A1679" s="31" t="s">
        <v>4085</v>
      </c>
      <c r="B1679" s="31">
        <v>14122</v>
      </c>
      <c r="C1679" s="31">
        <v>1</v>
      </c>
      <c r="D1679" s="31" t="str">
        <f t="shared" si="26"/>
        <v>14122_1</v>
      </c>
      <c r="E1679" s="31">
        <v>67</v>
      </c>
      <c r="F1679" s="4">
        <v>0.248</v>
      </c>
    </row>
    <row r="1680" spans="1:6" x14ac:dyDescent="0.25">
      <c r="A1680" s="31" t="s">
        <v>4085</v>
      </c>
      <c r="B1680" s="31">
        <v>14123</v>
      </c>
      <c r="C1680" s="31">
        <v>1</v>
      </c>
      <c r="D1680" s="31" t="str">
        <f t="shared" si="26"/>
        <v>14123_1</v>
      </c>
      <c r="E1680" s="31">
        <v>39</v>
      </c>
      <c r="F1680" s="4">
        <v>0.105</v>
      </c>
    </row>
    <row r="1681" spans="1:6" x14ac:dyDescent="0.25">
      <c r="A1681" s="31" t="s">
        <v>4088</v>
      </c>
      <c r="B1681" s="31">
        <v>14123</v>
      </c>
      <c r="C1681" s="31">
        <v>2</v>
      </c>
      <c r="D1681" s="31" t="str">
        <f t="shared" si="26"/>
        <v>14123_2</v>
      </c>
      <c r="E1681" s="31">
        <v>42</v>
      </c>
      <c r="F1681" s="4">
        <v>0.219</v>
      </c>
    </row>
    <row r="1682" spans="1:6" x14ac:dyDescent="0.25">
      <c r="A1682" s="31" t="s">
        <v>4085</v>
      </c>
      <c r="B1682" s="31">
        <v>14127</v>
      </c>
      <c r="C1682" s="31">
        <v>1</v>
      </c>
      <c r="D1682" s="31" t="str">
        <f t="shared" si="26"/>
        <v>14127_1</v>
      </c>
      <c r="E1682" s="31">
        <v>130</v>
      </c>
      <c r="F1682" s="4">
        <v>0.26300000000000001</v>
      </c>
    </row>
    <row r="1683" spans="1:6" x14ac:dyDescent="0.25">
      <c r="A1683" s="31" t="s">
        <v>4088</v>
      </c>
      <c r="B1683" s="31">
        <v>14127</v>
      </c>
      <c r="C1683" s="31">
        <v>2</v>
      </c>
      <c r="D1683" s="31" t="str">
        <f t="shared" si="26"/>
        <v>14127_2</v>
      </c>
      <c r="E1683" s="31">
        <v>17</v>
      </c>
      <c r="F1683" s="4">
        <v>0.32500000000000001</v>
      </c>
    </row>
    <row r="1684" spans="1:6" x14ac:dyDescent="0.25">
      <c r="A1684" s="31" t="s">
        <v>4085</v>
      </c>
      <c r="B1684" s="31">
        <v>14129</v>
      </c>
      <c r="C1684" s="31">
        <v>1</v>
      </c>
      <c r="D1684" s="31" t="str">
        <f t="shared" si="26"/>
        <v>14129_1</v>
      </c>
      <c r="E1684" s="31">
        <v>96</v>
      </c>
      <c r="F1684" s="4">
        <v>0.73099999999999998</v>
      </c>
    </row>
    <row r="1685" spans="1:6" x14ac:dyDescent="0.25">
      <c r="A1685" s="31" t="s">
        <v>4088</v>
      </c>
      <c r="B1685" s="31">
        <v>14129</v>
      </c>
      <c r="C1685" s="31">
        <v>2</v>
      </c>
      <c r="D1685" s="31" t="str">
        <f t="shared" si="26"/>
        <v>14129_2</v>
      </c>
      <c r="E1685" s="31">
        <v>0</v>
      </c>
      <c r="F1685" s="4">
        <v>0</v>
      </c>
    </row>
    <row r="1686" spans="1:6" x14ac:dyDescent="0.25">
      <c r="A1686" s="31" t="s">
        <v>4085</v>
      </c>
      <c r="B1686" s="31">
        <v>14133</v>
      </c>
      <c r="C1686" s="31">
        <v>1</v>
      </c>
      <c r="D1686" s="31" t="str">
        <f t="shared" si="26"/>
        <v>14133_1</v>
      </c>
      <c r="E1686" s="31">
        <v>93</v>
      </c>
      <c r="F1686" s="4">
        <v>0.43099999999999999</v>
      </c>
    </row>
    <row r="1687" spans="1:6" x14ac:dyDescent="0.25">
      <c r="A1687" s="31" t="s">
        <v>4085</v>
      </c>
      <c r="B1687" s="31">
        <v>14137</v>
      </c>
      <c r="C1687" s="31">
        <v>1</v>
      </c>
      <c r="D1687" s="31" t="str">
        <f t="shared" si="26"/>
        <v>14137_1</v>
      </c>
      <c r="E1687" s="31">
        <v>62</v>
      </c>
      <c r="F1687" s="4">
        <v>0.14099999999999999</v>
      </c>
    </row>
    <row r="1688" spans="1:6" x14ac:dyDescent="0.25">
      <c r="A1688" s="31" t="s">
        <v>4085</v>
      </c>
      <c r="B1688" s="31">
        <v>14139</v>
      </c>
      <c r="C1688" s="31">
        <v>1</v>
      </c>
      <c r="D1688" s="31" t="str">
        <f t="shared" si="26"/>
        <v>14139_1</v>
      </c>
      <c r="E1688" s="31">
        <v>111</v>
      </c>
      <c r="F1688" s="4">
        <v>0.65800000000000003</v>
      </c>
    </row>
    <row r="1689" spans="1:6" x14ac:dyDescent="0.25">
      <c r="A1689" s="31" t="s">
        <v>4085</v>
      </c>
      <c r="B1689" s="31">
        <v>14140</v>
      </c>
      <c r="C1689" s="31">
        <v>1</v>
      </c>
      <c r="D1689" s="31" t="str">
        <f t="shared" si="26"/>
        <v>14140_1</v>
      </c>
      <c r="E1689" s="31">
        <v>75</v>
      </c>
      <c r="F1689" s="4">
        <v>0.75700000000000001</v>
      </c>
    </row>
    <row r="1690" spans="1:6" x14ac:dyDescent="0.25">
      <c r="A1690" s="31" t="s">
        <v>4085</v>
      </c>
      <c r="B1690" s="31">
        <v>14141</v>
      </c>
      <c r="C1690" s="31">
        <v>1</v>
      </c>
      <c r="D1690" s="31" t="str">
        <f t="shared" si="26"/>
        <v>14141_1</v>
      </c>
      <c r="E1690" s="31">
        <v>36</v>
      </c>
      <c r="F1690" s="4">
        <v>0.33600000000000002</v>
      </c>
    </row>
    <row r="1691" spans="1:6" x14ac:dyDescent="0.25">
      <c r="A1691" s="31" t="s">
        <v>4085</v>
      </c>
      <c r="B1691" s="31">
        <v>14143</v>
      </c>
      <c r="C1691" s="31">
        <v>1</v>
      </c>
      <c r="D1691" s="31" t="str">
        <f t="shared" si="26"/>
        <v>14143_1</v>
      </c>
      <c r="E1691" s="31">
        <v>221</v>
      </c>
      <c r="F1691" s="4">
        <v>0.44800000000000001</v>
      </c>
    </row>
    <row r="1692" spans="1:6" x14ac:dyDescent="0.25">
      <c r="A1692" s="31" t="s">
        <v>4085</v>
      </c>
      <c r="B1692" s="31">
        <v>14147</v>
      </c>
      <c r="C1692" s="31">
        <v>1</v>
      </c>
      <c r="D1692" s="31" t="str">
        <f t="shared" si="26"/>
        <v>14147_1</v>
      </c>
      <c r="E1692" s="31">
        <v>222</v>
      </c>
      <c r="F1692" s="4">
        <v>0.45100000000000001</v>
      </c>
    </row>
    <row r="1693" spans="1:6" x14ac:dyDescent="0.25">
      <c r="A1693" s="31" t="s">
        <v>4085</v>
      </c>
      <c r="B1693" s="31">
        <v>14149</v>
      </c>
      <c r="C1693" s="31">
        <v>1</v>
      </c>
      <c r="D1693" s="31" t="str">
        <f t="shared" si="26"/>
        <v>14149_1</v>
      </c>
      <c r="E1693" s="31">
        <v>153</v>
      </c>
      <c r="F1693" s="4">
        <v>0.70399999999999996</v>
      </c>
    </row>
    <row r="1694" spans="1:6" x14ac:dyDescent="0.25">
      <c r="A1694" s="31" t="s">
        <v>4085</v>
      </c>
      <c r="B1694" s="31">
        <v>14151</v>
      </c>
      <c r="C1694" s="31">
        <v>1</v>
      </c>
      <c r="D1694" s="31" t="str">
        <f t="shared" si="26"/>
        <v>14151_1</v>
      </c>
      <c r="E1694" s="31">
        <v>0</v>
      </c>
      <c r="F1694" s="4">
        <v>0</v>
      </c>
    </row>
    <row r="1695" spans="1:6" x14ac:dyDescent="0.25">
      <c r="A1695" s="31" t="s">
        <v>4085</v>
      </c>
      <c r="B1695" s="31">
        <v>14152</v>
      </c>
      <c r="C1695" s="31">
        <v>1</v>
      </c>
      <c r="D1695" s="31" t="str">
        <f t="shared" si="26"/>
        <v>14152_1</v>
      </c>
      <c r="E1695" s="31">
        <v>27</v>
      </c>
      <c r="F1695" s="4">
        <v>0.42499999999999999</v>
      </c>
    </row>
    <row r="1696" spans="1:6" x14ac:dyDescent="0.25">
      <c r="A1696" s="31" t="s">
        <v>4088</v>
      </c>
      <c r="B1696" s="31">
        <v>14152</v>
      </c>
      <c r="C1696" s="31">
        <v>2</v>
      </c>
      <c r="D1696" s="31" t="str">
        <f t="shared" si="26"/>
        <v>14152_2</v>
      </c>
      <c r="E1696" s="31">
        <v>14</v>
      </c>
      <c r="F1696" s="4">
        <v>0.36499999999999999</v>
      </c>
    </row>
    <row r="1697" spans="1:6" x14ac:dyDescent="0.25">
      <c r="A1697" s="31" t="s">
        <v>4079</v>
      </c>
      <c r="B1697" s="31">
        <v>14152</v>
      </c>
      <c r="C1697" s="31">
        <v>4</v>
      </c>
      <c r="D1697" s="31" t="str">
        <f t="shared" si="26"/>
        <v>14152_4</v>
      </c>
      <c r="E1697" s="31">
        <v>49</v>
      </c>
      <c r="F1697" s="4">
        <v>0.38</v>
      </c>
    </row>
    <row r="1698" spans="1:6" x14ac:dyDescent="0.25">
      <c r="A1698" s="31" t="s">
        <v>4085</v>
      </c>
      <c r="B1698" s="31">
        <v>14153</v>
      </c>
      <c r="C1698" s="31">
        <v>1</v>
      </c>
      <c r="D1698" s="31" t="str">
        <f t="shared" si="26"/>
        <v>14153_1</v>
      </c>
      <c r="E1698" s="31">
        <v>20</v>
      </c>
      <c r="F1698" s="4">
        <v>0.3</v>
      </c>
    </row>
    <row r="1699" spans="1:6" x14ac:dyDescent="0.25">
      <c r="A1699" s="31" t="s">
        <v>4085</v>
      </c>
      <c r="B1699" s="31">
        <v>14158</v>
      </c>
      <c r="C1699" s="31">
        <v>1</v>
      </c>
      <c r="D1699" s="31" t="str">
        <f t="shared" si="26"/>
        <v>14158_1</v>
      </c>
      <c r="E1699" s="31">
        <v>5</v>
      </c>
      <c r="F1699" s="4">
        <v>0.74399999999999999</v>
      </c>
    </row>
    <row r="1700" spans="1:6" x14ac:dyDescent="0.25">
      <c r="A1700" s="31" t="s">
        <v>4088</v>
      </c>
      <c r="B1700" s="31">
        <v>14158</v>
      </c>
      <c r="C1700" s="31">
        <v>2</v>
      </c>
      <c r="D1700" s="31" t="str">
        <f t="shared" si="26"/>
        <v>14158_2</v>
      </c>
      <c r="E1700" s="31">
        <v>19</v>
      </c>
      <c r="F1700" s="4">
        <v>0.90600000000000003</v>
      </c>
    </row>
    <row r="1701" spans="1:6" x14ac:dyDescent="0.25">
      <c r="A1701" s="31" t="s">
        <v>4085</v>
      </c>
      <c r="B1701" s="31">
        <v>14159</v>
      </c>
      <c r="C1701" s="31">
        <v>1</v>
      </c>
      <c r="D1701" s="31" t="str">
        <f t="shared" si="26"/>
        <v>14159_1</v>
      </c>
      <c r="E1701" s="31">
        <v>1</v>
      </c>
      <c r="F1701" s="4">
        <v>0.69599999999999995</v>
      </c>
    </row>
    <row r="1702" spans="1:6" x14ac:dyDescent="0.25">
      <c r="A1702" s="31" t="s">
        <v>4085</v>
      </c>
      <c r="B1702" s="31">
        <v>14161</v>
      </c>
      <c r="C1702" s="31">
        <v>1</v>
      </c>
      <c r="D1702" s="31" t="str">
        <f t="shared" si="26"/>
        <v>14161_1</v>
      </c>
      <c r="E1702" s="31">
        <v>21</v>
      </c>
      <c r="F1702" s="4">
        <v>0.67200000000000004</v>
      </c>
    </row>
    <row r="1703" spans="1:6" x14ac:dyDescent="0.25">
      <c r="A1703" s="31" t="s">
        <v>4088</v>
      </c>
      <c r="B1703" s="31">
        <v>14161</v>
      </c>
      <c r="C1703" s="31">
        <v>2</v>
      </c>
      <c r="D1703" s="31" t="str">
        <f t="shared" si="26"/>
        <v>14161_2</v>
      </c>
      <c r="E1703" s="31">
        <v>14</v>
      </c>
      <c r="F1703" s="4">
        <v>0.95099999999999996</v>
      </c>
    </row>
    <row r="1704" spans="1:6" x14ac:dyDescent="0.25">
      <c r="A1704" s="31" t="s">
        <v>4085</v>
      </c>
      <c r="B1704" s="31">
        <v>14163</v>
      </c>
      <c r="C1704" s="31">
        <v>1</v>
      </c>
      <c r="D1704" s="31" t="str">
        <f t="shared" si="26"/>
        <v>14163_1</v>
      </c>
      <c r="E1704" s="31">
        <v>0</v>
      </c>
      <c r="F1704" s="4">
        <v>3.5000000000000003E-2</v>
      </c>
    </row>
    <row r="1705" spans="1:6" x14ac:dyDescent="0.25">
      <c r="A1705" s="31" t="s">
        <v>4085</v>
      </c>
      <c r="B1705" s="31">
        <v>14167</v>
      </c>
      <c r="C1705" s="31">
        <v>1</v>
      </c>
      <c r="D1705" s="31" t="str">
        <f t="shared" si="26"/>
        <v>14167_1</v>
      </c>
      <c r="E1705" s="31">
        <v>40</v>
      </c>
      <c r="F1705" s="4">
        <v>0.32200000000000001</v>
      </c>
    </row>
    <row r="1706" spans="1:6" x14ac:dyDescent="0.25">
      <c r="A1706" s="31" t="s">
        <v>4085</v>
      </c>
      <c r="B1706" s="31">
        <v>14169</v>
      </c>
      <c r="C1706" s="31">
        <v>1</v>
      </c>
      <c r="D1706" s="31" t="str">
        <f t="shared" si="26"/>
        <v>14169_1</v>
      </c>
      <c r="E1706" s="31">
        <v>24</v>
      </c>
      <c r="F1706" s="4">
        <v>0.20100000000000001</v>
      </c>
    </row>
    <row r="1707" spans="1:6" x14ac:dyDescent="0.25">
      <c r="A1707" s="31" t="s">
        <v>4085</v>
      </c>
      <c r="B1707" s="31">
        <v>14173</v>
      </c>
      <c r="C1707" s="31">
        <v>1</v>
      </c>
      <c r="D1707" s="31" t="str">
        <f t="shared" si="26"/>
        <v>14173_1</v>
      </c>
      <c r="E1707" s="31">
        <v>56</v>
      </c>
      <c r="F1707" s="4">
        <v>0.25700000000000001</v>
      </c>
    </row>
    <row r="1708" spans="1:6" x14ac:dyDescent="0.25">
      <c r="A1708" s="31" t="s">
        <v>4078</v>
      </c>
      <c r="B1708" s="31">
        <v>14173</v>
      </c>
      <c r="C1708" s="31">
        <v>3</v>
      </c>
      <c r="D1708" s="31" t="str">
        <f t="shared" si="26"/>
        <v>14173_3</v>
      </c>
      <c r="E1708" s="31">
        <v>15</v>
      </c>
      <c r="F1708" s="4">
        <v>0.17100000000000001</v>
      </c>
    </row>
    <row r="1709" spans="1:6" x14ac:dyDescent="0.25">
      <c r="A1709" s="31" t="s">
        <v>4079</v>
      </c>
      <c r="B1709" s="31">
        <v>14173</v>
      </c>
      <c r="C1709" s="31">
        <v>4</v>
      </c>
      <c r="D1709" s="31" t="str">
        <f t="shared" si="26"/>
        <v>14173_4</v>
      </c>
      <c r="E1709" s="31">
        <v>22</v>
      </c>
      <c r="F1709" s="4">
        <v>0.36399999999999999</v>
      </c>
    </row>
    <row r="1710" spans="1:6" x14ac:dyDescent="0.25">
      <c r="A1710" s="31" t="s">
        <v>4085</v>
      </c>
      <c r="B1710" s="31">
        <v>14174</v>
      </c>
      <c r="C1710" s="31">
        <v>1</v>
      </c>
      <c r="D1710" s="31" t="str">
        <f t="shared" si="26"/>
        <v>14174_1</v>
      </c>
      <c r="E1710" s="31">
        <v>130</v>
      </c>
      <c r="F1710" s="4">
        <v>0.26700000000000002</v>
      </c>
    </row>
    <row r="1711" spans="1:6" x14ac:dyDescent="0.25">
      <c r="A1711" s="31" t="s">
        <v>4085</v>
      </c>
      <c r="B1711" s="31">
        <v>14175</v>
      </c>
      <c r="C1711" s="31">
        <v>1</v>
      </c>
      <c r="D1711" s="31" t="str">
        <f t="shared" si="26"/>
        <v>14175_1</v>
      </c>
      <c r="E1711" s="31">
        <v>4</v>
      </c>
      <c r="F1711" s="4">
        <v>0.153</v>
      </c>
    </row>
    <row r="1712" spans="1:6" x14ac:dyDescent="0.25">
      <c r="A1712" s="31" t="s">
        <v>4085</v>
      </c>
      <c r="B1712" s="31">
        <v>14177</v>
      </c>
      <c r="C1712" s="31">
        <v>1</v>
      </c>
      <c r="D1712" s="31" t="str">
        <f t="shared" si="26"/>
        <v>14177_1</v>
      </c>
      <c r="E1712" s="31">
        <v>5</v>
      </c>
      <c r="F1712" s="4">
        <v>0.108</v>
      </c>
    </row>
    <row r="1713" spans="1:6" x14ac:dyDescent="0.25">
      <c r="A1713" s="31" t="s">
        <v>4088</v>
      </c>
      <c r="B1713" s="31">
        <v>14177</v>
      </c>
      <c r="C1713" s="31">
        <v>2</v>
      </c>
      <c r="D1713" s="31" t="str">
        <f t="shared" si="26"/>
        <v>14177_2</v>
      </c>
      <c r="E1713" s="31">
        <v>18</v>
      </c>
      <c r="F1713" s="4">
        <v>0.51400000000000001</v>
      </c>
    </row>
    <row r="1714" spans="1:6" x14ac:dyDescent="0.25">
      <c r="A1714" s="31" t="s">
        <v>4085</v>
      </c>
      <c r="B1714" s="31">
        <v>14178</v>
      </c>
      <c r="C1714" s="31">
        <v>1</v>
      </c>
      <c r="D1714" s="31" t="str">
        <f t="shared" si="26"/>
        <v>14178_1</v>
      </c>
      <c r="E1714" s="31">
        <v>18</v>
      </c>
      <c r="F1714" s="4">
        <v>0.78200000000000003</v>
      </c>
    </row>
    <row r="1715" spans="1:6" x14ac:dyDescent="0.25">
      <c r="A1715" s="31" t="s">
        <v>4085</v>
      </c>
      <c r="B1715" s="31">
        <v>14179</v>
      </c>
      <c r="C1715" s="31">
        <v>1</v>
      </c>
      <c r="D1715" s="31" t="str">
        <f t="shared" si="26"/>
        <v>14179_1</v>
      </c>
      <c r="E1715" s="31">
        <v>2</v>
      </c>
      <c r="F1715" s="4">
        <v>0.255</v>
      </c>
    </row>
    <row r="1716" spans="1:6" x14ac:dyDescent="0.25">
      <c r="A1716" s="31" t="s">
        <v>4088</v>
      </c>
      <c r="B1716" s="31">
        <v>14179</v>
      </c>
      <c r="C1716" s="31">
        <v>2</v>
      </c>
      <c r="D1716" s="31" t="str">
        <f t="shared" si="26"/>
        <v>14179_2</v>
      </c>
      <c r="E1716" s="31">
        <v>5</v>
      </c>
      <c r="F1716" s="4">
        <v>1</v>
      </c>
    </row>
    <row r="1717" spans="1:6" x14ac:dyDescent="0.25">
      <c r="A1717" s="31" t="s">
        <v>4085</v>
      </c>
      <c r="B1717" s="31">
        <v>14501</v>
      </c>
      <c r="C1717" s="31">
        <v>1</v>
      </c>
      <c r="D1717" s="31" t="str">
        <f t="shared" si="26"/>
        <v>14501_1</v>
      </c>
      <c r="E1717" s="31">
        <v>5</v>
      </c>
      <c r="F1717" s="4">
        <v>0.34</v>
      </c>
    </row>
    <row r="1718" spans="1:6" x14ac:dyDescent="0.25">
      <c r="A1718" s="31" t="s">
        <v>4085</v>
      </c>
      <c r="B1718" s="31">
        <v>14502</v>
      </c>
      <c r="C1718" s="31">
        <v>1</v>
      </c>
      <c r="D1718" s="31" t="str">
        <f t="shared" si="26"/>
        <v>14502_1</v>
      </c>
      <c r="E1718" s="31">
        <v>27</v>
      </c>
      <c r="F1718" s="4">
        <v>0.56599999999999995</v>
      </c>
    </row>
    <row r="1719" spans="1:6" x14ac:dyDescent="0.25">
      <c r="A1719" s="31" t="s">
        <v>4085</v>
      </c>
      <c r="B1719" s="31">
        <v>14504</v>
      </c>
      <c r="C1719" s="31">
        <v>1</v>
      </c>
      <c r="D1719" s="31" t="str">
        <f t="shared" si="26"/>
        <v>14504_1</v>
      </c>
    </row>
    <row r="1720" spans="1:6" x14ac:dyDescent="0.25">
      <c r="A1720" s="31" t="s">
        <v>4085</v>
      </c>
      <c r="B1720" s="31">
        <v>14505</v>
      </c>
      <c r="C1720" s="31">
        <v>1</v>
      </c>
      <c r="D1720" s="31" t="str">
        <f t="shared" si="26"/>
        <v>14505_1</v>
      </c>
      <c r="E1720" s="31">
        <v>0</v>
      </c>
      <c r="F1720" s="4">
        <v>0</v>
      </c>
    </row>
    <row r="1721" spans="1:6" x14ac:dyDescent="0.25">
      <c r="A1721" s="31" t="s">
        <v>4085</v>
      </c>
      <c r="B1721" s="31">
        <v>14507</v>
      </c>
      <c r="C1721" s="31">
        <v>1</v>
      </c>
      <c r="D1721" s="31" t="str">
        <f t="shared" si="26"/>
        <v>14507_1</v>
      </c>
      <c r="E1721" s="31">
        <v>129</v>
      </c>
      <c r="F1721" s="4">
        <v>0.72699999999999998</v>
      </c>
    </row>
    <row r="1722" spans="1:6" x14ac:dyDescent="0.25">
      <c r="A1722" s="31" t="s">
        <v>4085</v>
      </c>
      <c r="B1722" s="31">
        <v>14508</v>
      </c>
      <c r="C1722" s="31">
        <v>1</v>
      </c>
      <c r="D1722" s="31" t="str">
        <f t="shared" si="26"/>
        <v>14508_1</v>
      </c>
      <c r="E1722" s="31">
        <v>44</v>
      </c>
      <c r="F1722" s="4">
        <v>0.38800000000000001</v>
      </c>
    </row>
    <row r="1723" spans="1:6" x14ac:dyDescent="0.25">
      <c r="A1723" s="31" t="s">
        <v>4085</v>
      </c>
      <c r="B1723" s="31">
        <v>14509</v>
      </c>
      <c r="C1723" s="31">
        <v>1</v>
      </c>
      <c r="D1723" s="31" t="str">
        <f t="shared" si="26"/>
        <v>14509_1</v>
      </c>
      <c r="E1723" s="31">
        <v>50</v>
      </c>
      <c r="F1723" s="4">
        <v>8.9999999999999993E-3</v>
      </c>
    </row>
    <row r="1724" spans="1:6" x14ac:dyDescent="0.25">
      <c r="A1724" s="31" t="s">
        <v>4085</v>
      </c>
      <c r="B1724" s="31">
        <v>14510</v>
      </c>
      <c r="C1724" s="31">
        <v>1</v>
      </c>
      <c r="D1724" s="31" t="str">
        <f t="shared" si="26"/>
        <v>14510_1</v>
      </c>
      <c r="E1724" s="31">
        <v>17</v>
      </c>
      <c r="F1724" s="4">
        <v>0.316</v>
      </c>
    </row>
    <row r="1725" spans="1:6" x14ac:dyDescent="0.25">
      <c r="A1725" s="31" t="s">
        <v>4085</v>
      </c>
      <c r="B1725" s="31">
        <v>14511</v>
      </c>
      <c r="C1725" s="31">
        <v>1</v>
      </c>
      <c r="D1725" s="31" t="str">
        <f t="shared" si="26"/>
        <v>14511_1</v>
      </c>
      <c r="E1725" s="31">
        <v>100</v>
      </c>
      <c r="F1725" s="4">
        <v>0.623</v>
      </c>
    </row>
    <row r="1726" spans="1:6" x14ac:dyDescent="0.25">
      <c r="A1726" s="31" t="s">
        <v>4085</v>
      </c>
      <c r="B1726" s="31">
        <v>14512</v>
      </c>
      <c r="C1726" s="31">
        <v>1</v>
      </c>
      <c r="D1726" s="31" t="str">
        <f t="shared" si="26"/>
        <v>14512_1</v>
      </c>
      <c r="E1726" s="31">
        <v>73</v>
      </c>
      <c r="F1726" s="4">
        <v>0.318</v>
      </c>
    </row>
    <row r="1727" spans="1:6" x14ac:dyDescent="0.25">
      <c r="A1727" s="31" t="s">
        <v>4085</v>
      </c>
      <c r="B1727" s="31">
        <v>14513</v>
      </c>
      <c r="C1727" s="31">
        <v>1</v>
      </c>
      <c r="D1727" s="31" t="str">
        <f t="shared" si="26"/>
        <v>14513_1</v>
      </c>
      <c r="E1727" s="31">
        <v>56</v>
      </c>
      <c r="F1727" s="4">
        <v>0.33200000000000002</v>
      </c>
    </row>
    <row r="1728" spans="1:6" x14ac:dyDescent="0.25">
      <c r="A1728" s="31" t="s">
        <v>4088</v>
      </c>
      <c r="B1728" s="31">
        <v>14513</v>
      </c>
      <c r="C1728" s="31">
        <v>2</v>
      </c>
      <c r="D1728" s="31" t="str">
        <f t="shared" si="26"/>
        <v>14513_2</v>
      </c>
      <c r="E1728" s="31">
        <v>71</v>
      </c>
      <c r="F1728" s="4">
        <v>0.34899999999999998</v>
      </c>
    </row>
    <row r="1729" spans="1:6" x14ac:dyDescent="0.25">
      <c r="A1729" s="31" t="s">
        <v>4085</v>
      </c>
      <c r="B1729" s="31">
        <v>14514</v>
      </c>
      <c r="C1729" s="31">
        <v>1</v>
      </c>
      <c r="D1729" s="31" t="str">
        <f t="shared" si="26"/>
        <v>14514_1</v>
      </c>
      <c r="E1729" s="31">
        <v>118</v>
      </c>
      <c r="F1729" s="4">
        <v>0.54700000000000004</v>
      </c>
    </row>
    <row r="1730" spans="1:6" x14ac:dyDescent="0.25">
      <c r="A1730" s="31" t="s">
        <v>4085</v>
      </c>
      <c r="B1730" s="31">
        <v>14519</v>
      </c>
      <c r="C1730" s="31">
        <v>1</v>
      </c>
      <c r="D1730" s="31" t="str">
        <f t="shared" si="26"/>
        <v>14519_1</v>
      </c>
      <c r="E1730" s="31">
        <v>25</v>
      </c>
      <c r="F1730" s="4">
        <v>0.40300000000000002</v>
      </c>
    </row>
    <row r="1731" spans="1:6" x14ac:dyDescent="0.25">
      <c r="A1731" s="31" t="s">
        <v>4088</v>
      </c>
      <c r="B1731" s="31">
        <v>14553</v>
      </c>
      <c r="C1731" s="31">
        <v>2</v>
      </c>
      <c r="D1731" s="31" t="str">
        <f t="shared" ref="D1731:D1794" si="27">CONCATENATE(B1731,"_",C1731)</f>
        <v>14553_2</v>
      </c>
      <c r="E1731" s="31">
        <v>8</v>
      </c>
      <c r="F1731" s="4">
        <v>0.89100000000000001</v>
      </c>
    </row>
    <row r="1732" spans="1:6" x14ac:dyDescent="0.25">
      <c r="A1732" s="31" t="s">
        <v>4078</v>
      </c>
      <c r="B1732" s="31">
        <v>14553</v>
      </c>
      <c r="C1732" s="31">
        <v>3</v>
      </c>
      <c r="D1732" s="31" t="str">
        <f t="shared" si="27"/>
        <v>14553_3</v>
      </c>
      <c r="E1732" s="31">
        <v>91</v>
      </c>
      <c r="F1732" s="4">
        <v>0.79800000000000004</v>
      </c>
    </row>
    <row r="1733" spans="1:6" x14ac:dyDescent="0.25">
      <c r="A1733" s="31" t="s">
        <v>4085</v>
      </c>
      <c r="B1733" s="31">
        <v>14555</v>
      </c>
      <c r="C1733" s="31">
        <v>1</v>
      </c>
      <c r="D1733" s="31" t="str">
        <f t="shared" si="27"/>
        <v>14555_1</v>
      </c>
      <c r="E1733" s="31">
        <v>239</v>
      </c>
      <c r="F1733" s="4">
        <v>0.91500000000000004</v>
      </c>
    </row>
    <row r="1734" spans="1:6" x14ac:dyDescent="0.25">
      <c r="A1734" s="31" t="s">
        <v>4085</v>
      </c>
      <c r="B1734" s="31">
        <v>14556</v>
      </c>
      <c r="C1734" s="31">
        <v>1</v>
      </c>
      <c r="D1734" s="31" t="str">
        <f t="shared" si="27"/>
        <v>14556_1</v>
      </c>
      <c r="E1734" s="31">
        <v>25</v>
      </c>
      <c r="F1734" s="4">
        <v>0.25600000000000001</v>
      </c>
    </row>
    <row r="1735" spans="1:6" x14ac:dyDescent="0.25">
      <c r="A1735" s="31" t="s">
        <v>4085</v>
      </c>
      <c r="B1735" s="31">
        <v>14557</v>
      </c>
      <c r="C1735" s="31">
        <v>1</v>
      </c>
      <c r="D1735" s="31" t="str">
        <f t="shared" si="27"/>
        <v>14557_1</v>
      </c>
      <c r="E1735" s="31">
        <v>0</v>
      </c>
      <c r="F1735" s="4">
        <v>0</v>
      </c>
    </row>
    <row r="1736" spans="1:6" x14ac:dyDescent="0.25">
      <c r="A1736" s="31" t="s">
        <v>4085</v>
      </c>
      <c r="B1736" s="31">
        <v>14558</v>
      </c>
      <c r="C1736" s="31">
        <v>1</v>
      </c>
      <c r="D1736" s="31" t="str">
        <f t="shared" si="27"/>
        <v>14558_1</v>
      </c>
      <c r="E1736" s="31">
        <v>0</v>
      </c>
      <c r="F1736" s="4">
        <v>0</v>
      </c>
    </row>
    <row r="1737" spans="1:6" x14ac:dyDescent="0.25">
      <c r="A1737" s="31" t="s">
        <v>4085</v>
      </c>
      <c r="B1737" s="31">
        <v>15001</v>
      </c>
      <c r="C1737" s="31">
        <v>1</v>
      </c>
      <c r="D1737" s="31" t="str">
        <f t="shared" si="27"/>
        <v>15001_1</v>
      </c>
      <c r="E1737" s="31">
        <v>35</v>
      </c>
      <c r="F1737" s="4">
        <v>0.2</v>
      </c>
    </row>
    <row r="1738" spans="1:6" x14ac:dyDescent="0.25">
      <c r="A1738" s="31" t="s">
        <v>4085</v>
      </c>
      <c r="B1738" s="31">
        <v>15002</v>
      </c>
      <c r="C1738" s="31">
        <v>1</v>
      </c>
      <c r="D1738" s="31" t="str">
        <f t="shared" si="27"/>
        <v>15002_1</v>
      </c>
      <c r="E1738" s="31">
        <v>19</v>
      </c>
      <c r="F1738" s="4">
        <v>0.55900000000000005</v>
      </c>
    </row>
    <row r="1739" spans="1:6" x14ac:dyDescent="0.25">
      <c r="A1739" s="31" t="s">
        <v>4085</v>
      </c>
      <c r="B1739" s="31">
        <v>15007</v>
      </c>
      <c r="C1739" s="31">
        <v>1</v>
      </c>
      <c r="D1739" s="31" t="str">
        <f t="shared" si="27"/>
        <v>15007_1</v>
      </c>
      <c r="E1739" s="31">
        <v>54</v>
      </c>
      <c r="F1739" s="4">
        <v>0.14099999999999999</v>
      </c>
    </row>
    <row r="1740" spans="1:6" x14ac:dyDescent="0.25">
      <c r="A1740" s="31" t="s">
        <v>4085</v>
      </c>
      <c r="B1740" s="31">
        <v>15008</v>
      </c>
      <c r="C1740" s="31">
        <v>1</v>
      </c>
      <c r="D1740" s="31" t="str">
        <f t="shared" si="27"/>
        <v>15008_1</v>
      </c>
      <c r="E1740" s="31">
        <v>62</v>
      </c>
      <c r="F1740" s="4">
        <v>0.219</v>
      </c>
    </row>
    <row r="1741" spans="1:6" x14ac:dyDescent="0.25">
      <c r="A1741" s="31" t="s">
        <v>4085</v>
      </c>
      <c r="B1741" s="31">
        <v>15013</v>
      </c>
      <c r="C1741" s="31">
        <v>1</v>
      </c>
      <c r="D1741" s="31" t="str">
        <f t="shared" si="27"/>
        <v>15013_1</v>
      </c>
      <c r="E1741" s="31">
        <v>60</v>
      </c>
      <c r="F1741" s="4">
        <v>0.28299999999999997</v>
      </c>
    </row>
    <row r="1742" spans="1:6" x14ac:dyDescent="0.25">
      <c r="A1742" s="31" t="s">
        <v>4088</v>
      </c>
      <c r="B1742" s="31">
        <v>15013</v>
      </c>
      <c r="C1742" s="31">
        <v>2</v>
      </c>
      <c r="D1742" s="31" t="str">
        <f t="shared" si="27"/>
        <v>15013_2</v>
      </c>
      <c r="E1742" s="31">
        <v>31</v>
      </c>
      <c r="F1742" s="4">
        <v>0.223</v>
      </c>
    </row>
    <row r="1743" spans="1:6" x14ac:dyDescent="0.25">
      <c r="A1743" s="31" t="s">
        <v>4078</v>
      </c>
      <c r="B1743" s="31">
        <v>15013</v>
      </c>
      <c r="C1743" s="31">
        <v>3</v>
      </c>
      <c r="D1743" s="31" t="str">
        <f t="shared" si="27"/>
        <v>15013_3</v>
      </c>
      <c r="E1743" s="31">
        <v>27</v>
      </c>
      <c r="F1743" s="4">
        <v>0.42099999999999999</v>
      </c>
    </row>
    <row r="1744" spans="1:6" x14ac:dyDescent="0.25">
      <c r="A1744" s="31" t="s">
        <v>4085</v>
      </c>
      <c r="B1744" s="31">
        <v>15014</v>
      </c>
      <c r="C1744" s="31">
        <v>1</v>
      </c>
      <c r="D1744" s="31" t="str">
        <f t="shared" si="27"/>
        <v>15014_1</v>
      </c>
      <c r="E1744" s="31">
        <v>34</v>
      </c>
      <c r="F1744" s="4">
        <v>0.39500000000000002</v>
      </c>
    </row>
    <row r="1745" spans="1:6" x14ac:dyDescent="0.25">
      <c r="A1745" s="31" t="s">
        <v>4088</v>
      </c>
      <c r="B1745" s="31">
        <v>15014</v>
      </c>
      <c r="C1745" s="31">
        <v>2</v>
      </c>
      <c r="D1745" s="31" t="str">
        <f t="shared" si="27"/>
        <v>15014_2</v>
      </c>
      <c r="E1745" s="31">
        <v>34</v>
      </c>
      <c r="F1745" s="4">
        <v>0.438</v>
      </c>
    </row>
    <row r="1746" spans="1:6" x14ac:dyDescent="0.25">
      <c r="A1746" s="31" t="s">
        <v>4085</v>
      </c>
      <c r="B1746" s="31">
        <v>15015</v>
      </c>
      <c r="C1746" s="31">
        <v>1</v>
      </c>
      <c r="D1746" s="31" t="str">
        <f t="shared" si="27"/>
        <v>15015_1</v>
      </c>
      <c r="E1746" s="31">
        <v>12</v>
      </c>
      <c r="F1746" s="4">
        <v>0.28899999999999998</v>
      </c>
    </row>
    <row r="1747" spans="1:6" x14ac:dyDescent="0.25">
      <c r="A1747" s="31" t="s">
        <v>4085</v>
      </c>
      <c r="B1747" s="31">
        <v>15016</v>
      </c>
      <c r="C1747" s="31">
        <v>1</v>
      </c>
      <c r="D1747" s="31" t="str">
        <f t="shared" si="27"/>
        <v>15016_1</v>
      </c>
      <c r="E1747" s="31">
        <v>36</v>
      </c>
      <c r="F1747" s="4">
        <v>0.47399999999999998</v>
      </c>
    </row>
    <row r="1748" spans="1:6" x14ac:dyDescent="0.25">
      <c r="A1748" s="31" t="s">
        <v>4085</v>
      </c>
      <c r="B1748" s="31">
        <v>15017</v>
      </c>
      <c r="C1748" s="31">
        <v>1</v>
      </c>
      <c r="D1748" s="31" t="str">
        <f t="shared" si="27"/>
        <v>15017_1</v>
      </c>
      <c r="E1748" s="31">
        <v>36</v>
      </c>
      <c r="F1748" s="4">
        <v>0.376</v>
      </c>
    </row>
    <row r="1749" spans="1:6" x14ac:dyDescent="0.25">
      <c r="A1749" s="31" t="s">
        <v>4088</v>
      </c>
      <c r="B1749" s="31">
        <v>15017</v>
      </c>
      <c r="C1749" s="31">
        <v>2</v>
      </c>
      <c r="D1749" s="31" t="str">
        <f t="shared" si="27"/>
        <v>15017_2</v>
      </c>
      <c r="E1749" s="31">
        <v>1</v>
      </c>
      <c r="F1749" s="4">
        <v>0.14099999999999999</v>
      </c>
    </row>
    <row r="1750" spans="1:6" x14ac:dyDescent="0.25">
      <c r="A1750" s="31" t="s">
        <v>4085</v>
      </c>
      <c r="B1750" s="31">
        <v>15018</v>
      </c>
      <c r="C1750" s="31">
        <v>1</v>
      </c>
      <c r="D1750" s="31" t="str">
        <f t="shared" si="27"/>
        <v>15018_1</v>
      </c>
      <c r="E1750" s="31">
        <v>31</v>
      </c>
      <c r="F1750" s="4">
        <v>0.42899999999999999</v>
      </c>
    </row>
    <row r="1751" spans="1:6" x14ac:dyDescent="0.25">
      <c r="A1751" s="31" t="s">
        <v>4088</v>
      </c>
      <c r="B1751" s="31">
        <v>15018</v>
      </c>
      <c r="C1751" s="31">
        <v>2</v>
      </c>
      <c r="D1751" s="31" t="str">
        <f t="shared" si="27"/>
        <v>15018_2</v>
      </c>
      <c r="E1751" s="31">
        <v>38</v>
      </c>
      <c r="F1751" s="4">
        <v>0.65300000000000002</v>
      </c>
    </row>
    <row r="1752" spans="1:6" x14ac:dyDescent="0.25">
      <c r="A1752" s="31" t="s">
        <v>4085</v>
      </c>
      <c r="B1752" s="31">
        <v>15019</v>
      </c>
      <c r="C1752" s="31">
        <v>1</v>
      </c>
      <c r="D1752" s="31" t="str">
        <f t="shared" si="27"/>
        <v>15019_1</v>
      </c>
      <c r="E1752" s="31">
        <v>10</v>
      </c>
      <c r="F1752" s="4">
        <v>0.183</v>
      </c>
    </row>
    <row r="1753" spans="1:6" x14ac:dyDescent="0.25">
      <c r="A1753" s="31" t="s">
        <v>4088</v>
      </c>
      <c r="B1753" s="31">
        <v>15019</v>
      </c>
      <c r="C1753" s="31">
        <v>2</v>
      </c>
      <c r="D1753" s="31" t="str">
        <f t="shared" si="27"/>
        <v>15019_2</v>
      </c>
      <c r="E1753" s="31">
        <v>7</v>
      </c>
      <c r="F1753" s="4">
        <v>0.17899999999999999</v>
      </c>
    </row>
    <row r="1754" spans="1:6" x14ac:dyDescent="0.25">
      <c r="A1754" s="31" t="s">
        <v>4088</v>
      </c>
      <c r="B1754" s="31">
        <v>15020</v>
      </c>
      <c r="C1754" s="31">
        <v>2</v>
      </c>
      <c r="D1754" s="31" t="str">
        <f t="shared" si="27"/>
        <v>15020_2</v>
      </c>
      <c r="E1754" s="31">
        <v>21</v>
      </c>
      <c r="F1754" s="4">
        <v>0.309</v>
      </c>
    </row>
    <row r="1755" spans="1:6" x14ac:dyDescent="0.25">
      <c r="A1755" s="31" t="s">
        <v>4079</v>
      </c>
      <c r="B1755" s="31">
        <v>15020</v>
      </c>
      <c r="C1755" s="31">
        <v>4</v>
      </c>
      <c r="D1755" s="31" t="str">
        <f t="shared" si="27"/>
        <v>15020_4</v>
      </c>
      <c r="E1755" s="31">
        <v>21</v>
      </c>
      <c r="F1755" s="4">
        <v>0.309</v>
      </c>
    </row>
    <row r="1756" spans="1:6" x14ac:dyDescent="0.25">
      <c r="A1756" s="31" t="s">
        <v>4085</v>
      </c>
      <c r="B1756" s="31">
        <v>15031</v>
      </c>
      <c r="C1756" s="31">
        <v>1</v>
      </c>
      <c r="D1756" s="31" t="str">
        <f t="shared" si="27"/>
        <v>15031_1</v>
      </c>
      <c r="E1756" s="31">
        <v>21</v>
      </c>
      <c r="F1756" s="4">
        <v>0.38300000000000001</v>
      </c>
    </row>
    <row r="1757" spans="1:6" x14ac:dyDescent="0.25">
      <c r="A1757" s="31" t="s">
        <v>4085</v>
      </c>
      <c r="B1757" s="31">
        <v>15032</v>
      </c>
      <c r="C1757" s="31">
        <v>1</v>
      </c>
      <c r="D1757" s="31" t="str">
        <f t="shared" si="27"/>
        <v>15032_1</v>
      </c>
      <c r="E1757" s="31">
        <v>35</v>
      </c>
      <c r="F1757" s="4">
        <v>0.55400000000000005</v>
      </c>
    </row>
    <row r="1758" spans="1:6" x14ac:dyDescent="0.25">
      <c r="A1758" s="31" t="s">
        <v>4088</v>
      </c>
      <c r="B1758" s="31">
        <v>15032</v>
      </c>
      <c r="C1758" s="31">
        <v>2</v>
      </c>
      <c r="D1758" s="31" t="str">
        <f t="shared" si="27"/>
        <v>15032_2</v>
      </c>
      <c r="E1758" s="31">
        <v>29</v>
      </c>
      <c r="F1758" s="4">
        <v>0.54800000000000004</v>
      </c>
    </row>
    <row r="1759" spans="1:6" x14ac:dyDescent="0.25">
      <c r="A1759" s="31" t="s">
        <v>4085</v>
      </c>
      <c r="B1759" s="31">
        <v>15033</v>
      </c>
      <c r="C1759" s="31">
        <v>1</v>
      </c>
      <c r="D1759" s="31" t="str">
        <f t="shared" si="27"/>
        <v>15033_1</v>
      </c>
      <c r="E1759" s="31">
        <v>19</v>
      </c>
      <c r="F1759" s="4">
        <v>0.23200000000000001</v>
      </c>
    </row>
    <row r="1760" spans="1:6" x14ac:dyDescent="0.25">
      <c r="A1760" s="31" t="s">
        <v>4085</v>
      </c>
      <c r="B1760" s="31">
        <v>15034</v>
      </c>
      <c r="C1760" s="31">
        <v>1</v>
      </c>
      <c r="D1760" s="31" t="str">
        <f t="shared" si="27"/>
        <v>15034_1</v>
      </c>
      <c r="E1760" s="31">
        <v>44</v>
      </c>
      <c r="F1760" s="4">
        <v>0.53500000000000003</v>
      </c>
    </row>
    <row r="1761" spans="1:6" x14ac:dyDescent="0.25">
      <c r="A1761" s="31" t="s">
        <v>4088</v>
      </c>
      <c r="B1761" s="31">
        <v>15034</v>
      </c>
      <c r="C1761" s="31">
        <v>2</v>
      </c>
      <c r="D1761" s="31" t="str">
        <f t="shared" si="27"/>
        <v>15034_2</v>
      </c>
      <c r="E1761" s="31">
        <v>50</v>
      </c>
      <c r="F1761" s="4">
        <v>0.60199999999999998</v>
      </c>
    </row>
    <row r="1762" spans="1:6" x14ac:dyDescent="0.25">
      <c r="A1762" s="31" t="s">
        <v>4085</v>
      </c>
      <c r="B1762" s="31">
        <v>15035</v>
      </c>
      <c r="C1762" s="31">
        <v>1</v>
      </c>
      <c r="D1762" s="31" t="str">
        <f t="shared" si="27"/>
        <v>15035_1</v>
      </c>
      <c r="E1762" s="31">
        <v>51</v>
      </c>
      <c r="F1762" s="4">
        <v>0.34499999999999997</v>
      </c>
    </row>
    <row r="1763" spans="1:6" x14ac:dyDescent="0.25">
      <c r="A1763" s="31" t="s">
        <v>4085</v>
      </c>
      <c r="B1763" s="31">
        <v>15036</v>
      </c>
      <c r="C1763" s="31">
        <v>1</v>
      </c>
      <c r="D1763" s="31" t="str">
        <f t="shared" si="27"/>
        <v>15036_1</v>
      </c>
      <c r="E1763" s="31">
        <v>67</v>
      </c>
      <c r="F1763" s="4">
        <v>0.68700000000000006</v>
      </c>
    </row>
    <row r="1764" spans="1:6" x14ac:dyDescent="0.25">
      <c r="A1764" s="31" t="s">
        <v>4085</v>
      </c>
      <c r="B1764" s="31">
        <v>15037</v>
      </c>
      <c r="C1764" s="31">
        <v>1</v>
      </c>
      <c r="D1764" s="31" t="str">
        <f t="shared" si="27"/>
        <v>15037_1</v>
      </c>
      <c r="E1764" s="31">
        <v>31</v>
      </c>
      <c r="F1764" s="4">
        <v>0.45600000000000002</v>
      </c>
    </row>
    <row r="1765" spans="1:6" x14ac:dyDescent="0.25">
      <c r="A1765" s="31" t="s">
        <v>4085</v>
      </c>
      <c r="B1765" s="31">
        <v>15040</v>
      </c>
      <c r="C1765" s="31">
        <v>1</v>
      </c>
      <c r="D1765" s="31" t="str">
        <f t="shared" si="27"/>
        <v>15040_1</v>
      </c>
      <c r="E1765" s="31">
        <v>18</v>
      </c>
      <c r="F1765" s="4">
        <v>0.126</v>
      </c>
    </row>
    <row r="1766" spans="1:6" x14ac:dyDescent="0.25">
      <c r="A1766" s="31" t="s">
        <v>4088</v>
      </c>
      <c r="B1766" s="31">
        <v>15040</v>
      </c>
      <c r="C1766" s="31">
        <v>2</v>
      </c>
      <c r="D1766" s="31" t="str">
        <f t="shared" si="27"/>
        <v>15040_2</v>
      </c>
      <c r="E1766" s="31">
        <v>17</v>
      </c>
      <c r="F1766" s="4">
        <v>0.18</v>
      </c>
    </row>
    <row r="1767" spans="1:6" x14ac:dyDescent="0.25">
      <c r="A1767" s="31" t="s">
        <v>4085</v>
      </c>
      <c r="B1767" s="31">
        <v>15042</v>
      </c>
      <c r="C1767" s="31">
        <v>1</v>
      </c>
      <c r="D1767" s="31" t="str">
        <f t="shared" si="27"/>
        <v>15042_1</v>
      </c>
      <c r="E1767" s="31">
        <v>0</v>
      </c>
      <c r="F1767" s="4">
        <v>4.0000000000000001E-3</v>
      </c>
    </row>
    <row r="1768" spans="1:6" x14ac:dyDescent="0.25">
      <c r="A1768" s="31" t="s">
        <v>4085</v>
      </c>
      <c r="B1768" s="31">
        <v>15043</v>
      </c>
      <c r="C1768" s="31">
        <v>1</v>
      </c>
      <c r="D1768" s="31" t="str">
        <f t="shared" si="27"/>
        <v>15043_1</v>
      </c>
      <c r="E1768" s="31">
        <v>14</v>
      </c>
      <c r="F1768" s="4">
        <v>0.246</v>
      </c>
    </row>
    <row r="1769" spans="1:6" x14ac:dyDescent="0.25">
      <c r="A1769" s="31" t="s">
        <v>4088</v>
      </c>
      <c r="B1769" s="31">
        <v>15043</v>
      </c>
      <c r="C1769" s="31">
        <v>2</v>
      </c>
      <c r="D1769" s="31" t="str">
        <f t="shared" si="27"/>
        <v>15043_2</v>
      </c>
      <c r="E1769" s="31">
        <v>2</v>
      </c>
      <c r="F1769" s="4">
        <v>0.20200000000000001</v>
      </c>
    </row>
    <row r="1770" spans="1:6" x14ac:dyDescent="0.25">
      <c r="A1770" s="31" t="s">
        <v>4085</v>
      </c>
      <c r="B1770" s="31">
        <v>15044</v>
      </c>
      <c r="C1770" s="31">
        <v>1</v>
      </c>
      <c r="D1770" s="31" t="str">
        <f t="shared" si="27"/>
        <v>15044_1</v>
      </c>
      <c r="E1770" s="31">
        <v>48</v>
      </c>
      <c r="F1770" s="4">
        <v>0.57199999999999995</v>
      </c>
    </row>
    <row r="1771" spans="1:6" x14ac:dyDescent="0.25">
      <c r="A1771" s="31" t="s">
        <v>4088</v>
      </c>
      <c r="B1771" s="31">
        <v>15044</v>
      </c>
      <c r="C1771" s="31">
        <v>2</v>
      </c>
      <c r="D1771" s="31" t="str">
        <f t="shared" si="27"/>
        <v>15044_2</v>
      </c>
      <c r="E1771" s="31">
        <v>12</v>
      </c>
      <c r="F1771" s="4">
        <v>0.48</v>
      </c>
    </row>
    <row r="1772" spans="1:6" x14ac:dyDescent="0.25">
      <c r="A1772" s="31" t="s">
        <v>4085</v>
      </c>
      <c r="B1772" s="31">
        <v>15046</v>
      </c>
      <c r="C1772" s="31">
        <v>1</v>
      </c>
      <c r="D1772" s="31" t="str">
        <f t="shared" si="27"/>
        <v>15046_1</v>
      </c>
      <c r="E1772" s="31">
        <v>49</v>
      </c>
      <c r="F1772" s="4">
        <v>0.96799999999999997</v>
      </c>
    </row>
    <row r="1773" spans="1:6" x14ac:dyDescent="0.25">
      <c r="A1773" s="31" t="s">
        <v>4088</v>
      </c>
      <c r="B1773" s="31">
        <v>15046</v>
      </c>
      <c r="C1773" s="31">
        <v>2</v>
      </c>
      <c r="D1773" s="31" t="str">
        <f t="shared" si="27"/>
        <v>15046_2</v>
      </c>
      <c r="E1773" s="31">
        <v>71</v>
      </c>
      <c r="F1773" s="4">
        <v>0.89500000000000002</v>
      </c>
    </row>
    <row r="1774" spans="1:6" x14ac:dyDescent="0.25">
      <c r="A1774" s="31" t="s">
        <v>4078</v>
      </c>
      <c r="B1774" s="31">
        <v>15046</v>
      </c>
      <c r="C1774" s="31">
        <v>3</v>
      </c>
      <c r="D1774" s="31" t="str">
        <f t="shared" si="27"/>
        <v>15046_3</v>
      </c>
      <c r="E1774" s="31">
        <v>50</v>
      </c>
      <c r="F1774" s="4">
        <v>0.67500000000000004</v>
      </c>
    </row>
    <row r="1775" spans="1:6" x14ac:dyDescent="0.25">
      <c r="A1775" s="31" t="s">
        <v>4085</v>
      </c>
      <c r="B1775" s="31">
        <v>15047</v>
      </c>
      <c r="C1775" s="31">
        <v>1</v>
      </c>
      <c r="D1775" s="31" t="str">
        <f t="shared" si="27"/>
        <v>15047_1</v>
      </c>
      <c r="E1775" s="31">
        <v>0</v>
      </c>
      <c r="F1775" s="4">
        <v>0</v>
      </c>
    </row>
    <row r="1776" spans="1:6" x14ac:dyDescent="0.25">
      <c r="A1776" s="31" t="s">
        <v>4085</v>
      </c>
      <c r="B1776" s="31">
        <v>15049</v>
      </c>
      <c r="C1776" s="31">
        <v>1</v>
      </c>
      <c r="D1776" s="31" t="str">
        <f t="shared" si="27"/>
        <v>15049_1</v>
      </c>
      <c r="E1776" s="31">
        <v>0</v>
      </c>
      <c r="F1776" s="4">
        <v>0</v>
      </c>
    </row>
    <row r="1777" spans="1:6" x14ac:dyDescent="0.25">
      <c r="A1777" s="31" t="s">
        <v>4085</v>
      </c>
      <c r="B1777" s="31">
        <v>15050</v>
      </c>
      <c r="C1777" s="31">
        <v>1</v>
      </c>
      <c r="D1777" s="31" t="str">
        <f t="shared" si="27"/>
        <v>15050_1</v>
      </c>
      <c r="E1777" s="31">
        <v>14</v>
      </c>
      <c r="F1777" s="4">
        <v>0.29399999999999998</v>
      </c>
    </row>
    <row r="1778" spans="1:6" x14ac:dyDescent="0.25">
      <c r="A1778" s="31" t="s">
        <v>4085</v>
      </c>
      <c r="B1778" s="31">
        <v>15051</v>
      </c>
      <c r="C1778" s="31">
        <v>1</v>
      </c>
      <c r="D1778" s="31" t="str">
        <f t="shared" si="27"/>
        <v>15051_1</v>
      </c>
      <c r="E1778" s="31">
        <v>24</v>
      </c>
      <c r="F1778" s="4">
        <v>0.314</v>
      </c>
    </row>
    <row r="1779" spans="1:6" x14ac:dyDescent="0.25">
      <c r="A1779" s="31" t="s">
        <v>4085</v>
      </c>
      <c r="B1779" s="31">
        <v>15052</v>
      </c>
      <c r="C1779" s="31">
        <v>1</v>
      </c>
      <c r="D1779" s="31" t="str">
        <f t="shared" si="27"/>
        <v>15052_1</v>
      </c>
      <c r="E1779" s="31">
        <v>34</v>
      </c>
      <c r="F1779" s="4">
        <v>0.51300000000000001</v>
      </c>
    </row>
    <row r="1780" spans="1:6" x14ac:dyDescent="0.25">
      <c r="A1780" s="31" t="s">
        <v>4088</v>
      </c>
      <c r="B1780" s="31">
        <v>15052</v>
      </c>
      <c r="C1780" s="31">
        <v>2</v>
      </c>
      <c r="D1780" s="31" t="str">
        <f t="shared" si="27"/>
        <v>15052_2</v>
      </c>
      <c r="E1780" s="31">
        <v>34</v>
      </c>
      <c r="F1780" s="4">
        <v>0.51500000000000001</v>
      </c>
    </row>
    <row r="1781" spans="1:6" x14ac:dyDescent="0.25">
      <c r="A1781" s="31" t="s">
        <v>4085</v>
      </c>
      <c r="B1781" s="31">
        <v>15053</v>
      </c>
      <c r="C1781" s="31">
        <v>1</v>
      </c>
      <c r="D1781" s="31" t="str">
        <f t="shared" si="27"/>
        <v>15053_1</v>
      </c>
      <c r="E1781" s="31">
        <v>29</v>
      </c>
      <c r="F1781" s="4">
        <v>0.39700000000000002</v>
      </c>
    </row>
    <row r="1782" spans="1:6" x14ac:dyDescent="0.25">
      <c r="A1782" s="31" t="s">
        <v>4088</v>
      </c>
      <c r="B1782" s="31">
        <v>15053</v>
      </c>
      <c r="C1782" s="31">
        <v>2</v>
      </c>
      <c r="D1782" s="31" t="str">
        <f t="shared" si="27"/>
        <v>15053_2</v>
      </c>
      <c r="E1782" s="31">
        <v>0</v>
      </c>
      <c r="F1782" s="4">
        <v>0</v>
      </c>
    </row>
    <row r="1783" spans="1:6" x14ac:dyDescent="0.25">
      <c r="A1783" s="31" t="s">
        <v>4085</v>
      </c>
      <c r="B1783" s="31">
        <v>15054</v>
      </c>
      <c r="C1783" s="31">
        <v>1</v>
      </c>
      <c r="D1783" s="31" t="str">
        <f t="shared" si="27"/>
        <v>15054_1</v>
      </c>
      <c r="E1783" s="31">
        <v>32</v>
      </c>
      <c r="F1783" s="4">
        <v>0.46800000000000003</v>
      </c>
    </row>
    <row r="1784" spans="1:6" x14ac:dyDescent="0.25">
      <c r="A1784" s="31" t="s">
        <v>4085</v>
      </c>
      <c r="B1784" s="31">
        <v>15055</v>
      </c>
      <c r="C1784" s="31">
        <v>1</v>
      </c>
      <c r="D1784" s="31" t="str">
        <f t="shared" si="27"/>
        <v>15055_1</v>
      </c>
      <c r="E1784" s="31">
        <v>43</v>
      </c>
      <c r="F1784" s="4">
        <v>0.66600000000000004</v>
      </c>
    </row>
    <row r="1785" spans="1:6" x14ac:dyDescent="0.25">
      <c r="A1785" s="31" t="s">
        <v>4088</v>
      </c>
      <c r="B1785" s="31">
        <v>15055</v>
      </c>
      <c r="C1785" s="31">
        <v>2</v>
      </c>
      <c r="D1785" s="31" t="str">
        <f t="shared" si="27"/>
        <v>15055_2</v>
      </c>
      <c r="E1785" s="31">
        <v>56</v>
      </c>
      <c r="F1785" s="4">
        <v>0.86199999999999999</v>
      </c>
    </row>
    <row r="1786" spans="1:6" x14ac:dyDescent="0.25">
      <c r="A1786" s="31" t="s">
        <v>4078</v>
      </c>
      <c r="B1786" s="31">
        <v>15055</v>
      </c>
      <c r="C1786" s="31">
        <v>3</v>
      </c>
      <c r="D1786" s="31" t="str">
        <f t="shared" si="27"/>
        <v>15055_3</v>
      </c>
      <c r="E1786" s="31">
        <v>49</v>
      </c>
      <c r="F1786" s="4">
        <v>0.92600000000000005</v>
      </c>
    </row>
    <row r="1787" spans="1:6" x14ac:dyDescent="0.25">
      <c r="A1787" s="31" t="s">
        <v>4085</v>
      </c>
      <c r="B1787" s="31">
        <v>15056</v>
      </c>
      <c r="C1787" s="31">
        <v>1</v>
      </c>
      <c r="D1787" s="31" t="str">
        <f t="shared" si="27"/>
        <v>15056_1</v>
      </c>
      <c r="E1787" s="31">
        <v>26</v>
      </c>
      <c r="F1787" s="4">
        <v>0.47699999999999998</v>
      </c>
    </row>
    <row r="1788" spans="1:6" x14ac:dyDescent="0.25">
      <c r="A1788" s="31" t="s">
        <v>4085</v>
      </c>
      <c r="B1788" s="31">
        <v>15059</v>
      </c>
      <c r="C1788" s="31">
        <v>1</v>
      </c>
      <c r="D1788" s="31" t="str">
        <f t="shared" si="27"/>
        <v>15059_1</v>
      </c>
      <c r="E1788" s="31">
        <v>59</v>
      </c>
      <c r="F1788" s="4">
        <v>0.68799999999999994</v>
      </c>
    </row>
    <row r="1789" spans="1:6" x14ac:dyDescent="0.25">
      <c r="A1789" s="31" t="s">
        <v>4085</v>
      </c>
      <c r="B1789" s="31">
        <v>15061</v>
      </c>
      <c r="C1789" s="31">
        <v>1</v>
      </c>
      <c r="D1789" s="31" t="str">
        <f t="shared" si="27"/>
        <v>15061_1</v>
      </c>
      <c r="E1789" s="31">
        <v>22</v>
      </c>
      <c r="F1789" s="4">
        <v>0.247</v>
      </c>
    </row>
    <row r="1790" spans="1:6" x14ac:dyDescent="0.25">
      <c r="A1790" s="31" t="s">
        <v>4079</v>
      </c>
      <c r="B1790" s="31">
        <v>15061</v>
      </c>
      <c r="C1790" s="31">
        <v>4</v>
      </c>
      <c r="D1790" s="31" t="str">
        <f t="shared" si="27"/>
        <v>15061_4</v>
      </c>
      <c r="E1790" s="31">
        <v>0</v>
      </c>
      <c r="F1790" s="4">
        <v>0</v>
      </c>
    </row>
    <row r="1791" spans="1:6" x14ac:dyDescent="0.25">
      <c r="A1791" s="31" t="s">
        <v>4085</v>
      </c>
      <c r="B1791" s="31">
        <v>15064</v>
      </c>
      <c r="C1791" s="31">
        <v>1</v>
      </c>
      <c r="D1791" s="31" t="str">
        <f t="shared" si="27"/>
        <v>15064_1</v>
      </c>
      <c r="E1791" s="31">
        <v>34</v>
      </c>
      <c r="F1791" s="4">
        <v>0.26700000000000002</v>
      </c>
    </row>
    <row r="1792" spans="1:6" x14ac:dyDescent="0.25">
      <c r="A1792" s="31" t="s">
        <v>4085</v>
      </c>
      <c r="B1792" s="31">
        <v>15065</v>
      </c>
      <c r="C1792" s="31">
        <v>1</v>
      </c>
      <c r="D1792" s="31" t="str">
        <f t="shared" si="27"/>
        <v>15065_1</v>
      </c>
      <c r="E1792" s="31">
        <v>2</v>
      </c>
      <c r="F1792" s="4">
        <v>0.252</v>
      </c>
    </row>
    <row r="1793" spans="1:6" x14ac:dyDescent="0.25">
      <c r="A1793" s="31" t="s">
        <v>4088</v>
      </c>
      <c r="B1793" s="31">
        <v>15065</v>
      </c>
      <c r="C1793" s="31">
        <v>2</v>
      </c>
      <c r="D1793" s="31" t="str">
        <f t="shared" si="27"/>
        <v>15065_2</v>
      </c>
      <c r="E1793" s="31">
        <v>2</v>
      </c>
      <c r="F1793" s="4">
        <v>0.21299999999999999</v>
      </c>
    </row>
    <row r="1794" spans="1:6" x14ac:dyDescent="0.25">
      <c r="A1794" s="31" t="s">
        <v>4078</v>
      </c>
      <c r="B1794" s="31">
        <v>15065</v>
      </c>
      <c r="C1794" s="31">
        <v>3</v>
      </c>
      <c r="D1794" s="31" t="str">
        <f t="shared" si="27"/>
        <v>15065_3</v>
      </c>
      <c r="E1794" s="31">
        <v>11</v>
      </c>
      <c r="F1794" s="4">
        <v>0.435</v>
      </c>
    </row>
    <row r="1795" spans="1:6" x14ac:dyDescent="0.25">
      <c r="A1795" s="31" t="s">
        <v>4085</v>
      </c>
      <c r="B1795" s="31">
        <v>15066</v>
      </c>
      <c r="C1795" s="31">
        <v>1</v>
      </c>
      <c r="D1795" s="31" t="str">
        <f t="shared" ref="D1795:D1804" si="28">CONCATENATE(B1795,"_",C1795)</f>
        <v>15066_1</v>
      </c>
      <c r="E1795" s="31">
        <v>54</v>
      </c>
      <c r="F1795" s="4">
        <v>0.246</v>
      </c>
    </row>
    <row r="1796" spans="1:6" x14ac:dyDescent="0.25">
      <c r="A1796" s="31" t="s">
        <v>4085</v>
      </c>
      <c r="B1796" s="31">
        <v>15067</v>
      </c>
      <c r="C1796" s="31">
        <v>1</v>
      </c>
      <c r="D1796" s="31" t="str">
        <f t="shared" si="28"/>
        <v>15067_1</v>
      </c>
      <c r="E1796" s="31">
        <v>32</v>
      </c>
      <c r="F1796" s="4">
        <v>0.64200000000000002</v>
      </c>
    </row>
    <row r="1797" spans="1:6" x14ac:dyDescent="0.25">
      <c r="A1797" s="31" t="s">
        <v>4088</v>
      </c>
      <c r="B1797" s="31">
        <v>15068</v>
      </c>
      <c r="C1797" s="31">
        <v>2</v>
      </c>
      <c r="D1797" s="31" t="str">
        <f t="shared" si="28"/>
        <v>15068_2</v>
      </c>
      <c r="E1797" s="31">
        <v>19</v>
      </c>
      <c r="F1797" s="4">
        <v>0.874</v>
      </c>
    </row>
    <row r="1798" spans="1:6" x14ac:dyDescent="0.25">
      <c r="A1798" s="31" t="s">
        <v>4085</v>
      </c>
      <c r="B1798" s="31">
        <v>15069</v>
      </c>
      <c r="C1798" s="31">
        <v>1</v>
      </c>
      <c r="D1798" s="31" t="str">
        <f t="shared" si="28"/>
        <v>15069_1</v>
      </c>
      <c r="E1798" s="31">
        <v>27</v>
      </c>
      <c r="F1798" s="4">
        <v>0.73299999999999998</v>
      </c>
    </row>
    <row r="1799" spans="1:6" x14ac:dyDescent="0.25">
      <c r="A1799" s="31" t="s">
        <v>4085</v>
      </c>
      <c r="B1799" s="31">
        <v>15071</v>
      </c>
      <c r="C1799" s="31">
        <v>1</v>
      </c>
      <c r="D1799" s="31" t="str">
        <f t="shared" si="28"/>
        <v>15071_1</v>
      </c>
      <c r="E1799" s="31">
        <v>65</v>
      </c>
      <c r="F1799" s="4">
        <v>0.248</v>
      </c>
    </row>
    <row r="1800" spans="1:6" x14ac:dyDescent="0.25">
      <c r="A1800" s="31" t="s">
        <v>4088</v>
      </c>
      <c r="B1800" s="31">
        <v>16643</v>
      </c>
      <c r="C1800" s="31">
        <v>2</v>
      </c>
      <c r="D1800" s="31" t="str">
        <f t="shared" si="28"/>
        <v>16643_2</v>
      </c>
      <c r="E1800" s="31">
        <v>28</v>
      </c>
      <c r="F1800" s="4">
        <v>0.98199999999999998</v>
      </c>
    </row>
    <row r="1801" spans="1:6" x14ac:dyDescent="0.25">
      <c r="A1801" s="31" t="s">
        <v>4078</v>
      </c>
      <c r="B1801" s="31">
        <v>16643</v>
      </c>
      <c r="C1801" s="31">
        <v>3</v>
      </c>
      <c r="D1801" s="31" t="str">
        <f t="shared" si="28"/>
        <v>16643_3</v>
      </c>
      <c r="E1801" s="31">
        <v>0</v>
      </c>
      <c r="F1801" s="4">
        <v>0</v>
      </c>
    </row>
    <row r="1802" spans="1:6" x14ac:dyDescent="0.25">
      <c r="A1802" s="31" t="s">
        <v>4088</v>
      </c>
      <c r="B1802" s="31">
        <v>16644</v>
      </c>
      <c r="C1802" s="31">
        <v>2</v>
      </c>
      <c r="D1802" s="31" t="str">
        <f t="shared" si="28"/>
        <v>16644_2</v>
      </c>
      <c r="E1802" s="31">
        <v>26</v>
      </c>
      <c r="F1802" s="4">
        <v>0.98099999999999998</v>
      </c>
    </row>
    <row r="1803" spans="1:6" x14ac:dyDescent="0.25">
      <c r="A1803" s="31" t="s">
        <v>4088</v>
      </c>
      <c r="B1803" s="31">
        <v>16973</v>
      </c>
      <c r="C1803" s="31">
        <v>2</v>
      </c>
      <c r="D1803" s="31" t="str">
        <f t="shared" si="28"/>
        <v>16973_2</v>
      </c>
      <c r="E1803" s="31">
        <v>0</v>
      </c>
      <c r="F1803" s="4">
        <v>0</v>
      </c>
    </row>
    <row r="1804" spans="1:6" x14ac:dyDescent="0.25">
      <c r="B1804" s="31">
        <v>140</v>
      </c>
      <c r="C1804" s="31">
        <v>26</v>
      </c>
      <c r="D1804" s="31" t="str">
        <f t="shared" si="28"/>
        <v>140_26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00CCB-F1FF-43CF-90EE-BC07298652B3}">
  <dimension ref="A5:H1921"/>
  <sheetViews>
    <sheetView workbookViewId="0">
      <selection activeCell="H6" sqref="H6:H1921"/>
    </sheetView>
  </sheetViews>
  <sheetFormatPr defaultRowHeight="15" x14ac:dyDescent="0.25"/>
  <cols>
    <col min="4" max="4" width="14.140625" bestFit="1" customWidth="1"/>
  </cols>
  <sheetData>
    <row r="5" spans="1:8" x14ac:dyDescent="0.25">
      <c r="A5" t="s">
        <v>0</v>
      </c>
      <c r="B5" t="s">
        <v>2103</v>
      </c>
      <c r="C5" t="s">
        <v>4026</v>
      </c>
      <c r="D5" t="s">
        <v>98</v>
      </c>
      <c r="E5" t="s">
        <v>2105</v>
      </c>
      <c r="F5" t="s">
        <v>2106</v>
      </c>
      <c r="H5" t="s">
        <v>2104</v>
      </c>
    </row>
    <row r="6" spans="1:8" x14ac:dyDescent="0.25">
      <c r="A6">
        <v>1</v>
      </c>
      <c r="B6">
        <v>1</v>
      </c>
      <c r="C6" t="str">
        <f>CONCATENATE(A6,"_",B6)</f>
        <v>1_1</v>
      </c>
      <c r="D6" t="s">
        <v>2107</v>
      </c>
      <c r="E6">
        <v>2263.49381541598</v>
      </c>
      <c r="F6">
        <v>0.15586152178534199</v>
      </c>
      <c r="G6">
        <v>1</v>
      </c>
      <c r="H6">
        <v>3264</v>
      </c>
    </row>
    <row r="7" spans="1:8" x14ac:dyDescent="0.25">
      <c r="A7">
        <v>1</v>
      </c>
      <c r="B7">
        <v>2</v>
      </c>
      <c r="C7" t="str">
        <f t="shared" ref="C7:C70" si="0">CONCATENATE(A7,"_",B7)</f>
        <v>1_2</v>
      </c>
      <c r="D7" t="s">
        <v>2108</v>
      </c>
      <c r="E7">
        <v>7024.9576854614998</v>
      </c>
      <c r="F7">
        <v>0.19277561991336101</v>
      </c>
      <c r="G7">
        <v>1</v>
      </c>
      <c r="H7">
        <v>2570</v>
      </c>
    </row>
    <row r="8" spans="1:8" x14ac:dyDescent="0.25">
      <c r="A8">
        <v>1</v>
      </c>
      <c r="B8">
        <v>3</v>
      </c>
      <c r="C8" t="str">
        <f t="shared" si="0"/>
        <v>1_3</v>
      </c>
      <c r="D8" t="s">
        <v>2109</v>
      </c>
      <c r="E8">
        <v>10232.932392881819</v>
      </c>
      <c r="F8">
        <v>0.34478395481652302</v>
      </c>
      <c r="G8">
        <v>1</v>
      </c>
      <c r="H8">
        <v>3812</v>
      </c>
    </row>
    <row r="9" spans="1:8" x14ac:dyDescent="0.25">
      <c r="A9">
        <v>1</v>
      </c>
      <c r="B9">
        <v>4</v>
      </c>
      <c r="C9" t="str">
        <f t="shared" si="0"/>
        <v>1_4</v>
      </c>
      <c r="D9" t="s">
        <v>2110</v>
      </c>
      <c r="E9">
        <v>23113.711821271801</v>
      </c>
      <c r="F9">
        <v>0.53102390645249797</v>
      </c>
      <c r="G9">
        <v>1</v>
      </c>
      <c r="H9">
        <v>3389</v>
      </c>
    </row>
    <row r="10" spans="1:8" x14ac:dyDescent="0.25">
      <c r="A10">
        <v>1</v>
      </c>
      <c r="B10">
        <v>5</v>
      </c>
      <c r="C10" t="str">
        <f t="shared" si="0"/>
        <v>1_5</v>
      </c>
      <c r="D10" t="s">
        <v>2111</v>
      </c>
      <c r="E10">
        <v>17326.561722548799</v>
      </c>
      <c r="F10">
        <v>0.69340836444828602</v>
      </c>
      <c r="G10">
        <v>1</v>
      </c>
      <c r="H10">
        <v>6769</v>
      </c>
    </row>
    <row r="11" spans="1:8" x14ac:dyDescent="0.25">
      <c r="A11">
        <v>1</v>
      </c>
      <c r="B11">
        <v>6</v>
      </c>
      <c r="C11" t="str">
        <f t="shared" si="0"/>
        <v>1_6</v>
      </c>
      <c r="D11" t="s">
        <v>2112</v>
      </c>
      <c r="E11">
        <v>20647.157792639398</v>
      </c>
      <c r="F11">
        <v>0.94430705896085498</v>
      </c>
      <c r="G11">
        <v>1</v>
      </c>
      <c r="H11">
        <v>5409</v>
      </c>
    </row>
    <row r="12" spans="1:8" x14ac:dyDescent="0.25">
      <c r="A12">
        <v>1</v>
      </c>
      <c r="B12">
        <v>7</v>
      </c>
      <c r="C12" t="str">
        <f t="shared" si="0"/>
        <v>1_7</v>
      </c>
      <c r="D12" t="s">
        <v>2113</v>
      </c>
      <c r="E12">
        <v>22095.697023592402</v>
      </c>
      <c r="F12">
        <v>0.96554281029038502</v>
      </c>
      <c r="G12">
        <v>1</v>
      </c>
      <c r="H12">
        <v>7229</v>
      </c>
    </row>
    <row r="13" spans="1:8" x14ac:dyDescent="0.25">
      <c r="A13">
        <v>1</v>
      </c>
      <c r="B13">
        <v>8</v>
      </c>
      <c r="C13" t="str">
        <f t="shared" si="0"/>
        <v>1_8</v>
      </c>
      <c r="D13" t="s">
        <v>2114</v>
      </c>
      <c r="E13">
        <v>19008.539158627558</v>
      </c>
      <c r="F13">
        <v>0.97040403438605305</v>
      </c>
      <c r="G13">
        <v>1</v>
      </c>
      <c r="H13">
        <v>5559</v>
      </c>
    </row>
    <row r="14" spans="1:8" x14ac:dyDescent="0.25">
      <c r="A14">
        <v>1</v>
      </c>
      <c r="B14">
        <v>9</v>
      </c>
      <c r="C14" t="str">
        <f t="shared" si="0"/>
        <v>1_9</v>
      </c>
      <c r="D14" t="s">
        <v>2115</v>
      </c>
      <c r="E14">
        <v>9733.6214011012598</v>
      </c>
      <c r="F14">
        <v>0.99358681061787901</v>
      </c>
      <c r="G14">
        <v>1</v>
      </c>
      <c r="H14">
        <v>4581</v>
      </c>
    </row>
    <row r="15" spans="1:8" x14ac:dyDescent="0.25">
      <c r="A15">
        <v>1</v>
      </c>
      <c r="B15">
        <v>10</v>
      </c>
      <c r="C15" t="str">
        <f t="shared" si="0"/>
        <v>1_10</v>
      </c>
      <c r="D15" t="s">
        <v>2116</v>
      </c>
      <c r="E15">
        <v>7893.6635072126201</v>
      </c>
      <c r="F15">
        <v>0.99543637523792206</v>
      </c>
      <c r="G15">
        <v>1</v>
      </c>
      <c r="H15">
        <v>4146</v>
      </c>
    </row>
    <row r="16" spans="1:8" x14ac:dyDescent="0.25">
      <c r="A16">
        <v>1</v>
      </c>
      <c r="B16">
        <v>11</v>
      </c>
      <c r="C16" t="str">
        <f t="shared" si="0"/>
        <v>1_11</v>
      </c>
      <c r="D16" t="s">
        <v>2117</v>
      </c>
      <c r="E16">
        <v>6232</v>
      </c>
      <c r="F16">
        <v>1</v>
      </c>
      <c r="G16">
        <v>1</v>
      </c>
      <c r="H16">
        <v>6265</v>
      </c>
    </row>
    <row r="17" spans="1:8" x14ac:dyDescent="0.25">
      <c r="A17">
        <v>1</v>
      </c>
      <c r="B17">
        <v>12</v>
      </c>
      <c r="C17" t="str">
        <f t="shared" si="0"/>
        <v>1_12</v>
      </c>
      <c r="D17" t="s">
        <v>2118</v>
      </c>
      <c r="E17">
        <v>1693.0862050628</v>
      </c>
      <c r="F17">
        <v>0.83910521695734497</v>
      </c>
      <c r="G17">
        <v>1</v>
      </c>
      <c r="H17">
        <v>3129</v>
      </c>
    </row>
    <row r="18" spans="1:8" x14ac:dyDescent="0.25">
      <c r="A18">
        <v>1</v>
      </c>
      <c r="B18">
        <v>13</v>
      </c>
      <c r="C18" t="str">
        <f t="shared" si="0"/>
        <v>1_13</v>
      </c>
      <c r="D18" t="s">
        <v>2119</v>
      </c>
      <c r="E18">
        <v>1352.073470821008</v>
      </c>
      <c r="F18">
        <v>0.931578770663675</v>
      </c>
      <c r="G18">
        <v>1</v>
      </c>
      <c r="H18">
        <v>5469</v>
      </c>
    </row>
    <row r="19" spans="1:8" x14ac:dyDescent="0.25">
      <c r="A19">
        <v>1</v>
      </c>
      <c r="B19">
        <v>14</v>
      </c>
      <c r="C19" t="str">
        <f t="shared" si="0"/>
        <v>1_14</v>
      </c>
      <c r="D19" t="s">
        <v>2120</v>
      </c>
      <c r="E19">
        <v>1335.0774905727781</v>
      </c>
      <c r="F19">
        <v>0.91123863040306496</v>
      </c>
      <c r="G19">
        <v>1</v>
      </c>
      <c r="H19">
        <v>5201</v>
      </c>
    </row>
    <row r="20" spans="1:8" x14ac:dyDescent="0.25">
      <c r="A20">
        <v>1</v>
      </c>
      <c r="B20">
        <v>15</v>
      </c>
      <c r="C20" t="str">
        <f t="shared" si="0"/>
        <v>1_15</v>
      </c>
      <c r="D20" t="s">
        <v>2121</v>
      </c>
      <c r="E20">
        <v>0</v>
      </c>
      <c r="G20">
        <v>1</v>
      </c>
      <c r="H20">
        <v>7464</v>
      </c>
    </row>
    <row r="21" spans="1:8" x14ac:dyDescent="0.25">
      <c r="A21">
        <v>1</v>
      </c>
      <c r="B21">
        <v>16</v>
      </c>
      <c r="C21" t="str">
        <f t="shared" si="0"/>
        <v>1_16</v>
      </c>
      <c r="D21" t="s">
        <v>2122</v>
      </c>
      <c r="E21">
        <v>0</v>
      </c>
      <c r="G21">
        <v>1</v>
      </c>
      <c r="H21">
        <v>2327</v>
      </c>
    </row>
    <row r="22" spans="1:8" x14ac:dyDescent="0.25">
      <c r="A22">
        <v>1</v>
      </c>
      <c r="B22">
        <v>17</v>
      </c>
      <c r="C22" t="str">
        <f t="shared" si="0"/>
        <v>1_17</v>
      </c>
      <c r="D22" t="s">
        <v>2123</v>
      </c>
      <c r="E22">
        <v>1</v>
      </c>
      <c r="F22">
        <v>1</v>
      </c>
      <c r="G22">
        <v>1</v>
      </c>
      <c r="H22">
        <v>3371</v>
      </c>
    </row>
    <row r="23" spans="1:8" x14ac:dyDescent="0.25">
      <c r="A23">
        <v>2</v>
      </c>
      <c r="B23">
        <v>1</v>
      </c>
      <c r="C23" t="str">
        <f t="shared" si="0"/>
        <v>2_1</v>
      </c>
      <c r="D23" t="s">
        <v>2124</v>
      </c>
      <c r="E23">
        <v>9185.8194948632445</v>
      </c>
      <c r="F23">
        <v>0.87976875960401302</v>
      </c>
      <c r="G23">
        <v>1</v>
      </c>
      <c r="H23">
        <v>4730</v>
      </c>
    </row>
    <row r="24" spans="1:8" x14ac:dyDescent="0.25">
      <c r="A24">
        <v>2</v>
      </c>
      <c r="B24">
        <v>2</v>
      </c>
      <c r="C24" t="str">
        <f t="shared" si="0"/>
        <v>2_2</v>
      </c>
      <c r="D24" t="s">
        <v>2125</v>
      </c>
      <c r="E24">
        <v>154.58243413720001</v>
      </c>
      <c r="F24">
        <v>0.15358597909480901</v>
      </c>
      <c r="G24">
        <v>1</v>
      </c>
      <c r="H24">
        <v>2186</v>
      </c>
    </row>
    <row r="25" spans="1:8" x14ac:dyDescent="0.25">
      <c r="A25">
        <v>2</v>
      </c>
      <c r="B25">
        <v>3</v>
      </c>
      <c r="C25" t="str">
        <f t="shared" si="0"/>
        <v>2_3</v>
      </c>
      <c r="D25" t="s">
        <v>2126</v>
      </c>
      <c r="E25">
        <v>4683.3932983547702</v>
      </c>
      <c r="F25">
        <v>0.64408689466204305</v>
      </c>
      <c r="G25">
        <v>1</v>
      </c>
      <c r="H25">
        <v>3022</v>
      </c>
    </row>
    <row r="26" spans="1:8" x14ac:dyDescent="0.25">
      <c r="A26">
        <v>2</v>
      </c>
      <c r="B26">
        <v>4</v>
      </c>
      <c r="C26" t="str">
        <f t="shared" si="0"/>
        <v>2_4</v>
      </c>
      <c r="D26" t="s">
        <v>2127</v>
      </c>
      <c r="E26">
        <v>4313.4840239384703</v>
      </c>
      <c r="F26">
        <v>0.64931337028776703</v>
      </c>
      <c r="G26">
        <v>1</v>
      </c>
      <c r="H26">
        <v>4240</v>
      </c>
    </row>
    <row r="27" spans="1:8" x14ac:dyDescent="0.25">
      <c r="A27">
        <v>2</v>
      </c>
      <c r="B27">
        <v>5</v>
      </c>
      <c r="C27" t="str">
        <f t="shared" si="0"/>
        <v>2_5</v>
      </c>
      <c r="D27" t="s">
        <v>2128</v>
      </c>
      <c r="E27">
        <v>2197.8280826505852</v>
      </c>
      <c r="F27">
        <v>0.76951481273251299</v>
      </c>
      <c r="G27">
        <v>1</v>
      </c>
      <c r="H27">
        <v>6884</v>
      </c>
    </row>
    <row r="28" spans="1:8" x14ac:dyDescent="0.25">
      <c r="A28">
        <v>2</v>
      </c>
      <c r="B28">
        <v>12</v>
      </c>
      <c r="C28" t="str">
        <f t="shared" si="0"/>
        <v>2_12</v>
      </c>
      <c r="D28" t="s">
        <v>2129</v>
      </c>
      <c r="E28">
        <v>2883.8109240574499</v>
      </c>
      <c r="F28">
        <v>0.81771733421721104</v>
      </c>
      <c r="G28">
        <v>1</v>
      </c>
      <c r="H28">
        <v>4783</v>
      </c>
    </row>
    <row r="29" spans="1:8" x14ac:dyDescent="0.25">
      <c r="A29">
        <v>2</v>
      </c>
      <c r="B29">
        <v>13</v>
      </c>
      <c r="C29" t="str">
        <f t="shared" si="0"/>
        <v>2_13</v>
      </c>
      <c r="D29" t="s">
        <v>2130</v>
      </c>
      <c r="E29">
        <v>1728.753945150783</v>
      </c>
      <c r="F29">
        <v>0.68607650804324705</v>
      </c>
      <c r="G29">
        <v>1</v>
      </c>
      <c r="H29">
        <v>5174</v>
      </c>
    </row>
    <row r="30" spans="1:8" x14ac:dyDescent="0.25">
      <c r="A30">
        <v>2</v>
      </c>
      <c r="B30">
        <v>15</v>
      </c>
      <c r="C30" t="str">
        <f t="shared" si="0"/>
        <v>2_15</v>
      </c>
      <c r="D30" t="s">
        <v>2131</v>
      </c>
      <c r="E30">
        <v>341.67263946317502</v>
      </c>
      <c r="F30">
        <v>0.37425769189476199</v>
      </c>
      <c r="G30">
        <v>1</v>
      </c>
      <c r="H30">
        <v>6921</v>
      </c>
    </row>
    <row r="31" spans="1:8" x14ac:dyDescent="0.25">
      <c r="A31">
        <v>2</v>
      </c>
      <c r="B31">
        <v>16</v>
      </c>
      <c r="C31" t="str">
        <f t="shared" si="0"/>
        <v>2_16</v>
      </c>
      <c r="D31" t="s">
        <v>2132</v>
      </c>
      <c r="E31">
        <v>102</v>
      </c>
      <c r="F31">
        <v>0.71830985915492895</v>
      </c>
      <c r="G31">
        <v>1</v>
      </c>
      <c r="H31">
        <v>6205</v>
      </c>
    </row>
    <row r="32" spans="1:8" x14ac:dyDescent="0.25">
      <c r="A32">
        <v>2</v>
      </c>
      <c r="B32">
        <v>17</v>
      </c>
      <c r="C32" t="str">
        <f t="shared" si="0"/>
        <v>2_17</v>
      </c>
      <c r="D32" t="s">
        <v>2133</v>
      </c>
      <c r="E32">
        <v>77.657909559782638</v>
      </c>
      <c r="F32">
        <v>0.78265484109259997</v>
      </c>
      <c r="G32">
        <v>1</v>
      </c>
      <c r="H32">
        <v>5419</v>
      </c>
    </row>
    <row r="33" spans="1:8" x14ac:dyDescent="0.25">
      <c r="A33">
        <v>2</v>
      </c>
      <c r="B33">
        <v>18</v>
      </c>
      <c r="C33" t="str">
        <f t="shared" si="0"/>
        <v>2_18</v>
      </c>
      <c r="D33" t="s">
        <v>2134</v>
      </c>
      <c r="E33">
        <v>0</v>
      </c>
      <c r="G33">
        <v>1</v>
      </c>
      <c r="H33">
        <v>2879</v>
      </c>
    </row>
    <row r="34" spans="1:8" x14ac:dyDescent="0.25">
      <c r="A34">
        <v>2</v>
      </c>
      <c r="B34">
        <v>20</v>
      </c>
      <c r="C34" t="str">
        <f t="shared" si="0"/>
        <v>2_20</v>
      </c>
      <c r="D34" t="s">
        <v>2135</v>
      </c>
      <c r="E34">
        <v>226.01633628714399</v>
      </c>
      <c r="F34">
        <v>0.94127582206845894</v>
      </c>
      <c r="G34">
        <v>1</v>
      </c>
      <c r="H34">
        <v>7585</v>
      </c>
    </row>
    <row r="35" spans="1:8" x14ac:dyDescent="0.25">
      <c r="A35">
        <v>2</v>
      </c>
      <c r="B35">
        <v>21</v>
      </c>
      <c r="C35" t="str">
        <f t="shared" si="0"/>
        <v>2_21</v>
      </c>
      <c r="D35" t="s">
        <v>2136</v>
      </c>
      <c r="E35">
        <v>549.452511212584</v>
      </c>
      <c r="F35">
        <v>0.68699265378966101</v>
      </c>
      <c r="G35">
        <v>1</v>
      </c>
      <c r="H35">
        <v>5827</v>
      </c>
    </row>
    <row r="36" spans="1:8" x14ac:dyDescent="0.25">
      <c r="A36">
        <v>2</v>
      </c>
      <c r="B36">
        <v>22</v>
      </c>
      <c r="C36" t="str">
        <f t="shared" si="0"/>
        <v>2_22</v>
      </c>
      <c r="D36" t="s">
        <v>2137</v>
      </c>
      <c r="E36">
        <v>688.66126258955705</v>
      </c>
      <c r="F36">
        <v>0.47937507555255099</v>
      </c>
      <c r="G36">
        <v>1</v>
      </c>
      <c r="H36">
        <v>4800</v>
      </c>
    </row>
    <row r="37" spans="1:8" x14ac:dyDescent="0.25">
      <c r="A37">
        <v>2</v>
      </c>
      <c r="B37">
        <v>23</v>
      </c>
      <c r="C37" t="str">
        <f t="shared" si="0"/>
        <v>2_23</v>
      </c>
      <c r="D37" t="s">
        <v>2138</v>
      </c>
      <c r="E37">
        <v>862.09304993046601</v>
      </c>
      <c r="F37">
        <v>0.40551678020363202</v>
      </c>
      <c r="G37">
        <v>1</v>
      </c>
      <c r="H37">
        <v>14438</v>
      </c>
    </row>
    <row r="38" spans="1:8" x14ac:dyDescent="0.25">
      <c r="A38">
        <v>2</v>
      </c>
      <c r="B38">
        <v>25</v>
      </c>
      <c r="C38" t="str">
        <f t="shared" si="0"/>
        <v>2_25</v>
      </c>
      <c r="D38" t="s">
        <v>2139</v>
      </c>
      <c r="E38">
        <v>1001.64865860861</v>
      </c>
      <c r="F38">
        <v>0.67203820870827002</v>
      </c>
      <c r="G38">
        <v>1</v>
      </c>
      <c r="H38">
        <v>4229</v>
      </c>
    </row>
    <row r="39" spans="1:8" x14ac:dyDescent="0.25">
      <c r="A39">
        <v>2</v>
      </c>
      <c r="B39">
        <v>26</v>
      </c>
      <c r="C39" t="str">
        <f t="shared" si="0"/>
        <v>2_26</v>
      </c>
      <c r="D39" t="s">
        <v>2140</v>
      </c>
      <c r="E39">
        <v>936.39513348719902</v>
      </c>
      <c r="F39">
        <v>0.720649434494123</v>
      </c>
      <c r="G39">
        <v>1</v>
      </c>
      <c r="H39">
        <v>4009</v>
      </c>
    </row>
    <row r="40" spans="1:8" x14ac:dyDescent="0.25">
      <c r="A40">
        <v>2</v>
      </c>
      <c r="B40">
        <v>27</v>
      </c>
      <c r="C40" t="str">
        <f t="shared" si="0"/>
        <v>2_27</v>
      </c>
      <c r="D40" t="s">
        <v>2141</v>
      </c>
      <c r="E40">
        <v>376.64186769828501</v>
      </c>
      <c r="F40">
        <v>0.59607532720307099</v>
      </c>
      <c r="G40">
        <v>1</v>
      </c>
      <c r="H40">
        <v>3791</v>
      </c>
    </row>
    <row r="41" spans="1:8" x14ac:dyDescent="0.25">
      <c r="A41">
        <v>2</v>
      </c>
      <c r="B41">
        <v>28</v>
      </c>
      <c r="C41" t="str">
        <f t="shared" si="0"/>
        <v>2_28</v>
      </c>
      <c r="D41" t="s">
        <v>2142</v>
      </c>
      <c r="E41">
        <v>57.410273847848998</v>
      </c>
      <c r="F41">
        <v>0.48857035002646398</v>
      </c>
      <c r="G41">
        <v>1</v>
      </c>
      <c r="H41">
        <v>6214</v>
      </c>
    </row>
    <row r="42" spans="1:8" x14ac:dyDescent="0.25">
      <c r="A42">
        <v>3</v>
      </c>
      <c r="B42">
        <v>101</v>
      </c>
      <c r="C42" t="str">
        <f t="shared" si="0"/>
        <v>3_101</v>
      </c>
      <c r="D42" t="s">
        <v>2143</v>
      </c>
      <c r="E42">
        <v>11748.464261576541</v>
      </c>
      <c r="F42">
        <v>0.39811402528512202</v>
      </c>
      <c r="G42">
        <v>1</v>
      </c>
      <c r="H42">
        <v>8782</v>
      </c>
    </row>
    <row r="43" spans="1:8" x14ac:dyDescent="0.25">
      <c r="A43">
        <v>3</v>
      </c>
      <c r="B43">
        <v>102</v>
      </c>
      <c r="C43" t="str">
        <f t="shared" si="0"/>
        <v>3_102</v>
      </c>
      <c r="D43" t="s">
        <v>2144</v>
      </c>
      <c r="E43">
        <v>19505.567845477319</v>
      </c>
      <c r="F43">
        <v>0.635564744482779</v>
      </c>
      <c r="G43">
        <v>1</v>
      </c>
      <c r="H43">
        <v>3600</v>
      </c>
    </row>
    <row r="44" spans="1:8" x14ac:dyDescent="0.25">
      <c r="A44">
        <v>3</v>
      </c>
      <c r="B44">
        <v>103</v>
      </c>
      <c r="C44" t="str">
        <f t="shared" si="0"/>
        <v>3_103</v>
      </c>
      <c r="D44" t="s">
        <v>2145</v>
      </c>
      <c r="E44">
        <v>29116.480221824</v>
      </c>
      <c r="F44">
        <v>0.89414671880228402</v>
      </c>
      <c r="G44">
        <v>1</v>
      </c>
      <c r="H44">
        <v>7468</v>
      </c>
    </row>
    <row r="45" spans="1:8" x14ac:dyDescent="0.25">
      <c r="A45">
        <v>3</v>
      </c>
      <c r="B45">
        <v>104</v>
      </c>
      <c r="C45" t="str">
        <f t="shared" si="0"/>
        <v>3_104</v>
      </c>
      <c r="D45" t="s">
        <v>2146</v>
      </c>
      <c r="E45">
        <v>19289.60795134414</v>
      </c>
      <c r="F45">
        <v>0.99906770837283698</v>
      </c>
      <c r="G45">
        <v>1</v>
      </c>
      <c r="H45">
        <v>11597</v>
      </c>
    </row>
    <row r="46" spans="1:8" x14ac:dyDescent="0.25">
      <c r="A46">
        <v>3</v>
      </c>
      <c r="B46">
        <v>106</v>
      </c>
      <c r="C46" t="str">
        <f t="shared" si="0"/>
        <v>3_106</v>
      </c>
      <c r="D46" t="s">
        <v>2147</v>
      </c>
      <c r="E46">
        <v>13371.152432545059</v>
      </c>
      <c r="F46">
        <v>0.99242405204475503</v>
      </c>
      <c r="G46">
        <v>1</v>
      </c>
      <c r="H46">
        <v>12688</v>
      </c>
    </row>
    <row r="47" spans="1:8" x14ac:dyDescent="0.25">
      <c r="A47">
        <v>3</v>
      </c>
      <c r="B47">
        <v>108</v>
      </c>
      <c r="C47" t="str">
        <f t="shared" si="0"/>
        <v>3_108</v>
      </c>
      <c r="D47" t="s">
        <v>2148</v>
      </c>
      <c r="E47">
        <v>11449.487541071399</v>
      </c>
      <c r="F47">
        <v>0.969608906829039</v>
      </c>
      <c r="G47">
        <v>1</v>
      </c>
      <c r="H47">
        <v>6310</v>
      </c>
    </row>
    <row r="48" spans="1:8" x14ac:dyDescent="0.25">
      <c r="A48">
        <v>3</v>
      </c>
      <c r="B48">
        <v>109</v>
      </c>
      <c r="C48" t="str">
        <f t="shared" si="0"/>
        <v>3_109</v>
      </c>
      <c r="D48" t="s">
        <v>2149</v>
      </c>
      <c r="E48">
        <v>5633.5967446225404</v>
      </c>
      <c r="F48">
        <v>0.88752855814306097</v>
      </c>
      <c r="G48">
        <v>1</v>
      </c>
      <c r="H48">
        <v>12200</v>
      </c>
    </row>
    <row r="49" spans="1:8" x14ac:dyDescent="0.25">
      <c r="A49">
        <v>3</v>
      </c>
      <c r="B49">
        <v>111</v>
      </c>
      <c r="C49" t="str">
        <f t="shared" si="0"/>
        <v>3_111</v>
      </c>
      <c r="D49" t="s">
        <v>2150</v>
      </c>
      <c r="E49">
        <v>1590</v>
      </c>
      <c r="F49">
        <v>0.92013888888888795</v>
      </c>
      <c r="G49">
        <v>1</v>
      </c>
      <c r="H49">
        <v>3532</v>
      </c>
    </row>
    <row r="50" spans="1:8" x14ac:dyDescent="0.25">
      <c r="A50">
        <v>3</v>
      </c>
      <c r="B50">
        <v>112</v>
      </c>
      <c r="C50" t="str">
        <f t="shared" si="0"/>
        <v>3_112</v>
      </c>
      <c r="D50" t="s">
        <v>2151</v>
      </c>
      <c r="E50">
        <v>49.870540374900003</v>
      </c>
      <c r="F50">
        <v>0.993406375294271</v>
      </c>
      <c r="G50">
        <v>1</v>
      </c>
      <c r="H50">
        <v>9005</v>
      </c>
    </row>
    <row r="51" spans="1:8" x14ac:dyDescent="0.25">
      <c r="A51">
        <v>3</v>
      </c>
      <c r="B51">
        <v>113</v>
      </c>
      <c r="C51" t="str">
        <f t="shared" si="0"/>
        <v>3_113</v>
      </c>
      <c r="D51" t="s">
        <v>2152</v>
      </c>
      <c r="E51">
        <v>2705.6706861532198</v>
      </c>
      <c r="F51">
        <v>0.96257115253930503</v>
      </c>
      <c r="G51">
        <v>1</v>
      </c>
      <c r="H51">
        <v>12352</v>
      </c>
    </row>
    <row r="52" spans="1:8" x14ac:dyDescent="0.25">
      <c r="A52">
        <v>3</v>
      </c>
      <c r="B52">
        <v>115</v>
      </c>
      <c r="C52" t="str">
        <f t="shared" si="0"/>
        <v>3_115</v>
      </c>
      <c r="D52" t="s">
        <v>2153</v>
      </c>
      <c r="E52">
        <v>4041.5171322128399</v>
      </c>
      <c r="F52">
        <v>0.73711458068798397</v>
      </c>
      <c r="G52">
        <v>1</v>
      </c>
      <c r="H52">
        <v>7670</v>
      </c>
    </row>
    <row r="53" spans="1:8" x14ac:dyDescent="0.25">
      <c r="A53">
        <v>3</v>
      </c>
      <c r="B53">
        <v>116</v>
      </c>
      <c r="C53" t="str">
        <f t="shared" si="0"/>
        <v>3_116</v>
      </c>
      <c r="D53" t="s">
        <v>2154</v>
      </c>
      <c r="E53">
        <v>3697.2082381678802</v>
      </c>
      <c r="F53">
        <v>0.36921575923071098</v>
      </c>
      <c r="G53">
        <v>1</v>
      </c>
      <c r="H53">
        <v>5750</v>
      </c>
    </row>
    <row r="54" spans="1:8" x14ac:dyDescent="0.25">
      <c r="A54">
        <v>3</v>
      </c>
      <c r="B54">
        <v>117</v>
      </c>
      <c r="C54" t="str">
        <f t="shared" si="0"/>
        <v>3_117</v>
      </c>
      <c r="D54" t="s">
        <v>2155</v>
      </c>
      <c r="E54">
        <v>2161.8852387665202</v>
      </c>
      <c r="F54">
        <v>0.335061384214624</v>
      </c>
      <c r="G54">
        <v>1</v>
      </c>
      <c r="H54">
        <v>5215</v>
      </c>
    </row>
    <row r="55" spans="1:8" x14ac:dyDescent="0.25">
      <c r="A55">
        <v>3</v>
      </c>
      <c r="B55">
        <v>118</v>
      </c>
      <c r="C55" t="str">
        <f t="shared" si="0"/>
        <v>3_118</v>
      </c>
      <c r="D55" t="s">
        <v>2156</v>
      </c>
      <c r="E55">
        <v>1828.924731594768</v>
      </c>
      <c r="F55">
        <v>0.81307139305486398</v>
      </c>
      <c r="G55">
        <v>1</v>
      </c>
      <c r="H55">
        <v>12299</v>
      </c>
    </row>
    <row r="56" spans="1:8" x14ac:dyDescent="0.25">
      <c r="A56">
        <v>3</v>
      </c>
      <c r="B56">
        <v>120</v>
      </c>
      <c r="C56" t="str">
        <f t="shared" si="0"/>
        <v>3_120</v>
      </c>
      <c r="D56" t="s">
        <v>2157</v>
      </c>
      <c r="E56">
        <v>0</v>
      </c>
      <c r="G56">
        <v>1</v>
      </c>
      <c r="H56">
        <v>4531</v>
      </c>
    </row>
    <row r="57" spans="1:8" x14ac:dyDescent="0.25">
      <c r="A57">
        <v>3</v>
      </c>
      <c r="B57">
        <v>121</v>
      </c>
      <c r="C57" t="str">
        <f t="shared" si="0"/>
        <v>3_121</v>
      </c>
      <c r="D57" t="s">
        <v>2158</v>
      </c>
      <c r="E57">
        <v>0</v>
      </c>
      <c r="G57">
        <v>1</v>
      </c>
      <c r="H57">
        <v>8822</v>
      </c>
    </row>
    <row r="58" spans="1:8" x14ac:dyDescent="0.25">
      <c r="A58">
        <v>4</v>
      </c>
      <c r="B58">
        <v>101</v>
      </c>
      <c r="C58" t="str">
        <f t="shared" si="0"/>
        <v>4_101</v>
      </c>
      <c r="D58" t="s">
        <v>2159</v>
      </c>
      <c r="E58">
        <v>8977.8052759463408</v>
      </c>
      <c r="F58">
        <v>0.30981465609440101</v>
      </c>
      <c r="G58">
        <v>1</v>
      </c>
      <c r="H58">
        <v>7809</v>
      </c>
    </row>
    <row r="59" spans="1:8" x14ac:dyDescent="0.25">
      <c r="A59">
        <v>4</v>
      </c>
      <c r="B59">
        <v>102</v>
      </c>
      <c r="C59" t="str">
        <f t="shared" si="0"/>
        <v>4_102</v>
      </c>
      <c r="D59" t="s">
        <v>2160</v>
      </c>
      <c r="E59">
        <v>15489.901815854621</v>
      </c>
      <c r="F59">
        <v>0.49631080214087397</v>
      </c>
      <c r="G59">
        <v>1</v>
      </c>
      <c r="H59">
        <v>4353</v>
      </c>
    </row>
    <row r="60" spans="1:8" x14ac:dyDescent="0.25">
      <c r="A60">
        <v>4</v>
      </c>
      <c r="B60">
        <v>103</v>
      </c>
      <c r="C60" t="str">
        <f t="shared" si="0"/>
        <v>4_103</v>
      </c>
      <c r="D60" t="s">
        <v>2161</v>
      </c>
      <c r="E60">
        <v>20861.460146642599</v>
      </c>
      <c r="F60">
        <v>0.65532278212851403</v>
      </c>
      <c r="G60">
        <v>1</v>
      </c>
      <c r="H60">
        <v>4770</v>
      </c>
    </row>
    <row r="61" spans="1:8" x14ac:dyDescent="0.25">
      <c r="A61">
        <v>4</v>
      </c>
      <c r="B61">
        <v>104</v>
      </c>
      <c r="C61" t="str">
        <f t="shared" si="0"/>
        <v>4_104</v>
      </c>
      <c r="D61" t="s">
        <v>2162</v>
      </c>
      <c r="E61">
        <v>24063.3368535634</v>
      </c>
      <c r="F61">
        <v>0.77188366236939998</v>
      </c>
      <c r="G61">
        <v>1</v>
      </c>
      <c r="H61">
        <v>3814</v>
      </c>
    </row>
    <row r="62" spans="1:8" x14ac:dyDescent="0.25">
      <c r="A62">
        <v>4</v>
      </c>
      <c r="B62">
        <v>105</v>
      </c>
      <c r="C62" t="str">
        <f t="shared" si="0"/>
        <v>4_105</v>
      </c>
      <c r="D62" t="s">
        <v>2163</v>
      </c>
      <c r="E62">
        <v>23331.744771867601</v>
      </c>
      <c r="F62">
        <v>0.83292485281138595</v>
      </c>
      <c r="G62">
        <v>1</v>
      </c>
      <c r="H62">
        <v>4470</v>
      </c>
    </row>
    <row r="63" spans="1:8" x14ac:dyDescent="0.25">
      <c r="A63">
        <v>4</v>
      </c>
      <c r="B63">
        <v>106</v>
      </c>
      <c r="C63" t="str">
        <f t="shared" si="0"/>
        <v>4_106</v>
      </c>
      <c r="D63" t="s">
        <v>2164</v>
      </c>
      <c r="E63">
        <v>21512.984243915002</v>
      </c>
      <c r="F63">
        <v>0.88173866373014098</v>
      </c>
      <c r="G63">
        <v>1</v>
      </c>
      <c r="H63">
        <v>4914</v>
      </c>
    </row>
    <row r="64" spans="1:8" x14ac:dyDescent="0.25">
      <c r="A64">
        <v>4</v>
      </c>
      <c r="B64">
        <v>107</v>
      </c>
      <c r="C64" t="str">
        <f t="shared" si="0"/>
        <v>4_107</v>
      </c>
      <c r="D64" t="s">
        <v>2165</v>
      </c>
      <c r="E64">
        <v>16944.125444752699</v>
      </c>
      <c r="F64">
        <v>0.86688550109339302</v>
      </c>
      <c r="G64">
        <v>1</v>
      </c>
      <c r="H64">
        <v>7519</v>
      </c>
    </row>
    <row r="65" spans="1:8" x14ac:dyDescent="0.25">
      <c r="A65">
        <v>4</v>
      </c>
      <c r="B65">
        <v>108</v>
      </c>
      <c r="C65" t="str">
        <f t="shared" si="0"/>
        <v>4_108</v>
      </c>
      <c r="D65" t="s">
        <v>2166</v>
      </c>
      <c r="E65">
        <v>7744.0789410424804</v>
      </c>
      <c r="F65">
        <v>0.93774836054363297</v>
      </c>
      <c r="G65">
        <v>1</v>
      </c>
      <c r="H65">
        <v>5286</v>
      </c>
    </row>
    <row r="66" spans="1:8" x14ac:dyDescent="0.25">
      <c r="A66">
        <v>4</v>
      </c>
      <c r="B66">
        <v>109</v>
      </c>
      <c r="C66" t="str">
        <f t="shared" si="0"/>
        <v>4_109</v>
      </c>
      <c r="D66" t="s">
        <v>2167</v>
      </c>
      <c r="E66">
        <v>6061.1772228665004</v>
      </c>
      <c r="F66">
        <v>0.99119070523394803</v>
      </c>
      <c r="G66">
        <v>1</v>
      </c>
      <c r="H66">
        <v>7193</v>
      </c>
    </row>
    <row r="67" spans="1:8" x14ac:dyDescent="0.25">
      <c r="A67">
        <v>4</v>
      </c>
      <c r="B67">
        <v>110</v>
      </c>
      <c r="C67" t="str">
        <f t="shared" si="0"/>
        <v>4_110</v>
      </c>
      <c r="D67" t="s">
        <v>2168</v>
      </c>
      <c r="E67">
        <v>0</v>
      </c>
      <c r="G67">
        <v>1</v>
      </c>
      <c r="H67">
        <v>4710</v>
      </c>
    </row>
    <row r="68" spans="1:8" x14ac:dyDescent="0.25">
      <c r="A68">
        <v>4</v>
      </c>
      <c r="B68">
        <v>111</v>
      </c>
      <c r="C68" t="str">
        <f t="shared" si="0"/>
        <v>4_111</v>
      </c>
      <c r="D68" t="s">
        <v>2169</v>
      </c>
      <c r="E68">
        <v>6703.7028307927203</v>
      </c>
      <c r="F68">
        <v>0.98097009327177398</v>
      </c>
      <c r="G68">
        <v>1</v>
      </c>
      <c r="H68">
        <v>4719</v>
      </c>
    </row>
    <row r="69" spans="1:8" x14ac:dyDescent="0.25">
      <c r="A69">
        <v>4</v>
      </c>
      <c r="B69">
        <v>112</v>
      </c>
      <c r="C69" t="str">
        <f t="shared" si="0"/>
        <v>4_112</v>
      </c>
      <c r="D69" t="s">
        <v>2170</v>
      </c>
      <c r="E69">
        <v>1050.199329225886</v>
      </c>
      <c r="F69">
        <v>0.85729983956423295</v>
      </c>
      <c r="G69">
        <v>1</v>
      </c>
      <c r="H69">
        <v>6187</v>
      </c>
    </row>
    <row r="70" spans="1:8" x14ac:dyDescent="0.25">
      <c r="A70">
        <v>4</v>
      </c>
      <c r="B70">
        <v>114</v>
      </c>
      <c r="C70" t="str">
        <f t="shared" si="0"/>
        <v>4_114</v>
      </c>
      <c r="D70" t="s">
        <v>2171</v>
      </c>
      <c r="E70">
        <v>159.76527641646939</v>
      </c>
      <c r="F70">
        <v>0.98756771915866204</v>
      </c>
      <c r="G70">
        <v>1</v>
      </c>
      <c r="H70">
        <v>4677</v>
      </c>
    </row>
    <row r="71" spans="1:8" x14ac:dyDescent="0.25">
      <c r="A71">
        <v>4</v>
      </c>
      <c r="B71">
        <v>115</v>
      </c>
      <c r="C71" t="str">
        <f t="shared" ref="C71:C134" si="1">CONCATENATE(A71,"_",B71)</f>
        <v>4_115</v>
      </c>
      <c r="D71" t="s">
        <v>2172</v>
      </c>
      <c r="E71">
        <v>188.722875573133</v>
      </c>
      <c r="F71">
        <v>0.96505810588668295</v>
      </c>
      <c r="G71">
        <v>1</v>
      </c>
      <c r="H71">
        <v>8468</v>
      </c>
    </row>
    <row r="72" spans="1:8" x14ac:dyDescent="0.25">
      <c r="A72">
        <v>4</v>
      </c>
      <c r="B72">
        <v>116</v>
      </c>
      <c r="C72" t="str">
        <f t="shared" si="1"/>
        <v>4_116</v>
      </c>
      <c r="D72" t="s">
        <v>2173</v>
      </c>
      <c r="E72">
        <v>311.52410245018001</v>
      </c>
      <c r="F72">
        <v>0.93337277140652197</v>
      </c>
      <c r="G72">
        <v>1</v>
      </c>
      <c r="H72">
        <v>11038</v>
      </c>
    </row>
    <row r="73" spans="1:8" x14ac:dyDescent="0.25">
      <c r="A73">
        <v>4</v>
      </c>
      <c r="B73">
        <v>118</v>
      </c>
      <c r="C73" t="str">
        <f t="shared" si="1"/>
        <v>4_118</v>
      </c>
      <c r="D73" t="s">
        <v>2174</v>
      </c>
      <c r="E73">
        <v>621.90209793182396</v>
      </c>
      <c r="F73">
        <v>0.82679681299878904</v>
      </c>
      <c r="G73">
        <v>1</v>
      </c>
      <c r="H73">
        <v>9147</v>
      </c>
    </row>
    <row r="74" spans="1:8" x14ac:dyDescent="0.25">
      <c r="A74">
        <v>4</v>
      </c>
      <c r="B74">
        <v>120</v>
      </c>
      <c r="C74" t="str">
        <f t="shared" si="1"/>
        <v>4_120</v>
      </c>
      <c r="D74" t="s">
        <v>2175</v>
      </c>
      <c r="E74">
        <v>1523.946460037168</v>
      </c>
      <c r="F74">
        <v>0.60358170310215498</v>
      </c>
      <c r="G74">
        <v>1</v>
      </c>
      <c r="H74">
        <v>6245</v>
      </c>
    </row>
    <row r="75" spans="1:8" x14ac:dyDescent="0.25">
      <c r="A75">
        <v>4</v>
      </c>
      <c r="B75">
        <v>201</v>
      </c>
      <c r="C75" t="str">
        <f t="shared" si="1"/>
        <v>4_201</v>
      </c>
      <c r="D75" t="s">
        <v>2176</v>
      </c>
      <c r="E75">
        <v>4053.4948905911601</v>
      </c>
      <c r="F75">
        <v>0.57150169483212598</v>
      </c>
      <c r="G75">
        <v>1</v>
      </c>
      <c r="H75">
        <v>2176</v>
      </c>
    </row>
    <row r="76" spans="1:8" x14ac:dyDescent="0.25">
      <c r="A76">
        <v>4</v>
      </c>
      <c r="B76">
        <v>202</v>
      </c>
      <c r="C76" t="str">
        <f t="shared" si="1"/>
        <v>4_202</v>
      </c>
      <c r="D76" t="s">
        <v>2177</v>
      </c>
      <c r="E76">
        <v>5378.2133419977399</v>
      </c>
      <c r="F76">
        <v>0.71271622269208401</v>
      </c>
      <c r="G76">
        <v>1</v>
      </c>
      <c r="H76">
        <v>3047</v>
      </c>
    </row>
    <row r="77" spans="1:8" x14ac:dyDescent="0.25">
      <c r="A77">
        <v>4</v>
      </c>
      <c r="B77">
        <v>203</v>
      </c>
      <c r="C77" t="str">
        <f t="shared" si="1"/>
        <v>4_203</v>
      </c>
      <c r="D77" t="s">
        <v>2178</v>
      </c>
      <c r="E77">
        <v>6088.1374729988402</v>
      </c>
      <c r="F77">
        <v>0.94269648518089899</v>
      </c>
      <c r="G77">
        <v>1</v>
      </c>
      <c r="H77">
        <v>6574</v>
      </c>
    </row>
    <row r="78" spans="1:8" x14ac:dyDescent="0.25">
      <c r="A78">
        <v>4</v>
      </c>
      <c r="B78">
        <v>204</v>
      </c>
      <c r="C78" t="str">
        <f t="shared" si="1"/>
        <v>4_204</v>
      </c>
      <c r="D78" t="s">
        <v>2179</v>
      </c>
      <c r="E78">
        <v>5985.7599011899201</v>
      </c>
      <c r="F78">
        <v>0.98746495378078003</v>
      </c>
      <c r="G78">
        <v>1</v>
      </c>
      <c r="H78">
        <v>8791</v>
      </c>
    </row>
    <row r="79" spans="1:8" x14ac:dyDescent="0.25">
      <c r="A79">
        <v>4</v>
      </c>
      <c r="B79">
        <v>206</v>
      </c>
      <c r="C79" t="str">
        <f t="shared" si="1"/>
        <v>4_206</v>
      </c>
      <c r="D79" t="s">
        <v>2180</v>
      </c>
      <c r="E79">
        <v>5936.2582745599202</v>
      </c>
      <c r="F79">
        <v>0.91093556164484801</v>
      </c>
      <c r="G79">
        <v>1</v>
      </c>
      <c r="H79">
        <v>5815</v>
      </c>
    </row>
    <row r="80" spans="1:8" x14ac:dyDescent="0.25">
      <c r="A80">
        <v>4</v>
      </c>
      <c r="B80">
        <v>207</v>
      </c>
      <c r="C80" t="str">
        <f t="shared" si="1"/>
        <v>4_207</v>
      </c>
      <c r="D80" t="s">
        <v>2181</v>
      </c>
      <c r="E80">
        <v>4769.3088367555001</v>
      </c>
      <c r="F80">
        <v>0.862388233586172</v>
      </c>
      <c r="G80">
        <v>1</v>
      </c>
      <c r="H80">
        <v>4479</v>
      </c>
    </row>
    <row r="81" spans="1:8" x14ac:dyDescent="0.25">
      <c r="A81">
        <v>4</v>
      </c>
      <c r="B81">
        <v>208</v>
      </c>
      <c r="C81" t="str">
        <f t="shared" si="1"/>
        <v>4_208</v>
      </c>
      <c r="D81" t="s">
        <v>2182</v>
      </c>
      <c r="E81">
        <v>1544.7902442936861</v>
      </c>
      <c r="F81">
        <v>0.768464819971448</v>
      </c>
      <c r="G81">
        <v>1</v>
      </c>
      <c r="H81">
        <v>5342</v>
      </c>
    </row>
    <row r="82" spans="1:8" x14ac:dyDescent="0.25">
      <c r="A82">
        <v>4</v>
      </c>
      <c r="B82">
        <v>209</v>
      </c>
      <c r="C82" t="str">
        <f t="shared" si="1"/>
        <v>4_209</v>
      </c>
      <c r="D82" t="s">
        <v>2183</v>
      </c>
      <c r="E82">
        <v>1527.368458911154</v>
      </c>
      <c r="F82">
        <v>0.75576644371052404</v>
      </c>
      <c r="G82">
        <v>1</v>
      </c>
      <c r="H82">
        <v>3047</v>
      </c>
    </row>
    <row r="83" spans="1:8" x14ac:dyDescent="0.25">
      <c r="A83">
        <v>4</v>
      </c>
      <c r="B83">
        <v>210</v>
      </c>
      <c r="C83" t="str">
        <f t="shared" si="1"/>
        <v>4_210</v>
      </c>
      <c r="D83" t="s">
        <v>2184</v>
      </c>
      <c r="E83">
        <v>1516.0766980192479</v>
      </c>
      <c r="F83">
        <v>0.84965551732339195</v>
      </c>
      <c r="G83">
        <v>1</v>
      </c>
      <c r="H83">
        <v>3508</v>
      </c>
    </row>
    <row r="84" spans="1:8" x14ac:dyDescent="0.25">
      <c r="A84">
        <v>4</v>
      </c>
      <c r="B84">
        <v>211</v>
      </c>
      <c r="C84" t="str">
        <f t="shared" si="1"/>
        <v>4_211</v>
      </c>
      <c r="D84" t="s">
        <v>2185</v>
      </c>
      <c r="E84">
        <v>1085.08798814794</v>
      </c>
      <c r="F84">
        <v>0.93711014623850597</v>
      </c>
      <c r="G84">
        <v>1</v>
      </c>
      <c r="H84">
        <v>6885</v>
      </c>
    </row>
    <row r="85" spans="1:8" x14ac:dyDescent="0.25">
      <c r="A85">
        <v>4</v>
      </c>
      <c r="B85">
        <v>212</v>
      </c>
      <c r="C85" t="str">
        <f t="shared" si="1"/>
        <v>4_212</v>
      </c>
      <c r="D85" t="s">
        <v>2186</v>
      </c>
      <c r="E85">
        <v>749.20114918924651</v>
      </c>
      <c r="F85">
        <v>0.98557283406622698</v>
      </c>
      <c r="G85">
        <v>1</v>
      </c>
      <c r="H85">
        <v>12301</v>
      </c>
    </row>
    <row r="86" spans="1:8" x14ac:dyDescent="0.25">
      <c r="A86">
        <v>4</v>
      </c>
      <c r="B86">
        <v>214</v>
      </c>
      <c r="C86" t="str">
        <f t="shared" si="1"/>
        <v>4_214</v>
      </c>
      <c r="D86" t="s">
        <v>2187</v>
      </c>
      <c r="E86">
        <v>401.35741634711053</v>
      </c>
      <c r="F86">
        <v>0.91846256792310699</v>
      </c>
      <c r="G86">
        <v>1</v>
      </c>
      <c r="H86">
        <v>6630</v>
      </c>
    </row>
    <row r="87" spans="1:8" x14ac:dyDescent="0.25">
      <c r="A87">
        <v>4</v>
      </c>
      <c r="B87">
        <v>215</v>
      </c>
      <c r="C87" t="str">
        <f t="shared" si="1"/>
        <v>4_215</v>
      </c>
      <c r="D87" t="s">
        <v>2188</v>
      </c>
      <c r="E87">
        <v>428.11881755770401</v>
      </c>
      <c r="F87">
        <v>0.681628216723978</v>
      </c>
      <c r="G87">
        <v>1</v>
      </c>
      <c r="H87">
        <v>4853</v>
      </c>
    </row>
    <row r="88" spans="1:8" x14ac:dyDescent="0.25">
      <c r="A88">
        <v>4</v>
      </c>
      <c r="B88">
        <v>216</v>
      </c>
      <c r="C88" t="str">
        <f t="shared" si="1"/>
        <v>4_216</v>
      </c>
      <c r="D88" t="s">
        <v>2189</v>
      </c>
      <c r="E88">
        <v>412.21263853917253</v>
      </c>
      <c r="F88">
        <v>0.51088022988701798</v>
      </c>
      <c r="G88">
        <v>1</v>
      </c>
      <c r="H88">
        <v>3952</v>
      </c>
    </row>
    <row r="89" spans="1:8" x14ac:dyDescent="0.25">
      <c r="A89">
        <v>4</v>
      </c>
      <c r="B89">
        <v>217</v>
      </c>
      <c r="C89" t="str">
        <f t="shared" si="1"/>
        <v>4_217</v>
      </c>
      <c r="D89" t="s">
        <v>2190</v>
      </c>
      <c r="E89">
        <v>229.11971623024601</v>
      </c>
      <c r="F89">
        <v>0.36467918801614402</v>
      </c>
      <c r="G89">
        <v>1</v>
      </c>
      <c r="H89">
        <v>2859</v>
      </c>
    </row>
    <row r="90" spans="1:8" x14ac:dyDescent="0.25">
      <c r="A90">
        <v>4</v>
      </c>
      <c r="B90">
        <v>218</v>
      </c>
      <c r="C90" t="str">
        <f t="shared" si="1"/>
        <v>4_218</v>
      </c>
      <c r="D90" t="s">
        <v>2191</v>
      </c>
      <c r="E90">
        <v>54.677390933398698</v>
      </c>
      <c r="F90">
        <v>0.25350286133545702</v>
      </c>
      <c r="G90">
        <v>1</v>
      </c>
      <c r="H90">
        <v>6104</v>
      </c>
    </row>
    <row r="91" spans="1:8" x14ac:dyDescent="0.25">
      <c r="A91">
        <v>4</v>
      </c>
      <c r="B91">
        <v>219</v>
      </c>
      <c r="C91" t="str">
        <f t="shared" si="1"/>
        <v>4_219</v>
      </c>
      <c r="D91" t="s">
        <v>2192</v>
      </c>
      <c r="E91">
        <v>26.659148726302799</v>
      </c>
      <c r="F91">
        <v>0.26509168753894902</v>
      </c>
      <c r="G91">
        <v>1</v>
      </c>
      <c r="H91">
        <v>6565</v>
      </c>
    </row>
    <row r="92" spans="1:8" x14ac:dyDescent="0.25">
      <c r="A92">
        <v>4</v>
      </c>
      <c r="B92">
        <v>220</v>
      </c>
      <c r="C92" t="str">
        <f t="shared" si="1"/>
        <v>4_220</v>
      </c>
      <c r="D92" t="s">
        <v>2193</v>
      </c>
      <c r="E92">
        <v>0</v>
      </c>
      <c r="G92">
        <v>1</v>
      </c>
      <c r="H92">
        <v>3797</v>
      </c>
    </row>
    <row r="93" spans="1:8" x14ac:dyDescent="0.25">
      <c r="A93">
        <v>5</v>
      </c>
      <c r="B93">
        <v>113</v>
      </c>
      <c r="C93" t="str">
        <f t="shared" si="1"/>
        <v>5_113</v>
      </c>
      <c r="D93" t="s">
        <v>2194</v>
      </c>
      <c r="E93">
        <v>173.92957130269212</v>
      </c>
      <c r="F93">
        <v>0.80997511120462695</v>
      </c>
      <c r="G93">
        <v>1</v>
      </c>
      <c r="H93">
        <v>13004</v>
      </c>
    </row>
    <row r="94" spans="1:8" x14ac:dyDescent="0.25">
      <c r="A94">
        <v>5</v>
      </c>
      <c r="B94">
        <v>115</v>
      </c>
      <c r="C94" t="str">
        <f t="shared" si="1"/>
        <v>5_115</v>
      </c>
      <c r="D94" t="s">
        <v>2195</v>
      </c>
      <c r="E94">
        <v>17.775241700856999</v>
      </c>
      <c r="F94">
        <v>0.90142475344216499</v>
      </c>
      <c r="G94">
        <v>1</v>
      </c>
      <c r="H94">
        <v>1623</v>
      </c>
    </row>
    <row r="95" spans="1:8" x14ac:dyDescent="0.25">
      <c r="A95">
        <v>5</v>
      </c>
      <c r="B95">
        <v>116</v>
      </c>
      <c r="C95" t="str">
        <f t="shared" si="1"/>
        <v>5_116</v>
      </c>
      <c r="D95" t="s">
        <v>2196</v>
      </c>
      <c r="E95">
        <v>0</v>
      </c>
      <c r="G95">
        <v>1</v>
      </c>
      <c r="H95">
        <v>10103</v>
      </c>
    </row>
    <row r="96" spans="1:8" x14ac:dyDescent="0.25">
      <c r="A96">
        <v>6</v>
      </c>
      <c r="B96">
        <v>116</v>
      </c>
      <c r="C96" t="str">
        <f t="shared" si="1"/>
        <v>6_116</v>
      </c>
      <c r="D96" t="s">
        <v>2197</v>
      </c>
      <c r="E96">
        <v>1608.69729719978</v>
      </c>
      <c r="F96">
        <v>0.94949381087428297</v>
      </c>
      <c r="G96">
        <v>1</v>
      </c>
      <c r="H96">
        <v>10270</v>
      </c>
    </row>
    <row r="97" spans="1:8" x14ac:dyDescent="0.25">
      <c r="A97">
        <v>6</v>
      </c>
      <c r="B97">
        <v>118</v>
      </c>
      <c r="C97" t="str">
        <f t="shared" si="1"/>
        <v>6_118</v>
      </c>
      <c r="D97" t="s">
        <v>2198</v>
      </c>
      <c r="E97">
        <v>1205.0324440060499</v>
      </c>
      <c r="F97">
        <v>0.83242354626450099</v>
      </c>
      <c r="G97">
        <v>1</v>
      </c>
      <c r="H97">
        <v>6024</v>
      </c>
    </row>
    <row r="98" spans="1:8" x14ac:dyDescent="0.25">
      <c r="A98">
        <v>6</v>
      </c>
      <c r="B98">
        <v>119</v>
      </c>
      <c r="C98" t="str">
        <f t="shared" si="1"/>
        <v>6_119</v>
      </c>
      <c r="D98" t="s">
        <v>2199</v>
      </c>
      <c r="E98">
        <v>1130.4999953860399</v>
      </c>
      <c r="F98">
        <v>0.80577334048340199</v>
      </c>
      <c r="G98">
        <v>1</v>
      </c>
      <c r="H98">
        <v>2391</v>
      </c>
    </row>
    <row r="99" spans="1:8" x14ac:dyDescent="0.25">
      <c r="A99">
        <v>6</v>
      </c>
      <c r="B99">
        <v>120</v>
      </c>
      <c r="C99" t="str">
        <f t="shared" si="1"/>
        <v>6_120</v>
      </c>
      <c r="D99" t="s">
        <v>2200</v>
      </c>
      <c r="E99">
        <v>770.49998836582995</v>
      </c>
      <c r="F99">
        <v>0.67321974329242695</v>
      </c>
      <c r="G99">
        <v>1</v>
      </c>
      <c r="H99">
        <v>9320</v>
      </c>
    </row>
    <row r="100" spans="1:8" x14ac:dyDescent="0.25">
      <c r="A100">
        <v>6</v>
      </c>
      <c r="B100">
        <v>123</v>
      </c>
      <c r="C100" t="str">
        <f t="shared" si="1"/>
        <v>6_123</v>
      </c>
      <c r="D100" t="s">
        <v>2201</v>
      </c>
      <c r="E100">
        <v>0</v>
      </c>
      <c r="G100">
        <v>1</v>
      </c>
      <c r="H100">
        <v>4759</v>
      </c>
    </row>
    <row r="101" spans="1:8" x14ac:dyDescent="0.25">
      <c r="A101">
        <v>6</v>
      </c>
      <c r="B101">
        <v>124</v>
      </c>
      <c r="C101" t="str">
        <f t="shared" si="1"/>
        <v>6_124</v>
      </c>
      <c r="D101" t="s">
        <v>2202</v>
      </c>
      <c r="E101">
        <v>0</v>
      </c>
      <c r="G101">
        <v>1</v>
      </c>
      <c r="H101">
        <v>1510</v>
      </c>
    </row>
    <row r="102" spans="1:8" x14ac:dyDescent="0.25">
      <c r="A102">
        <v>7</v>
      </c>
      <c r="B102">
        <v>1</v>
      </c>
      <c r="C102" t="str">
        <f t="shared" si="1"/>
        <v>7_1</v>
      </c>
      <c r="D102" t="s">
        <v>2203</v>
      </c>
      <c r="E102">
        <v>10468.79631925094</v>
      </c>
      <c r="F102">
        <v>0.816584280289261</v>
      </c>
      <c r="G102">
        <v>1</v>
      </c>
      <c r="H102">
        <v>3135</v>
      </c>
    </row>
    <row r="103" spans="1:8" x14ac:dyDescent="0.25">
      <c r="A103">
        <v>7</v>
      </c>
      <c r="B103">
        <v>2</v>
      </c>
      <c r="C103" t="str">
        <f t="shared" si="1"/>
        <v>7_2</v>
      </c>
      <c r="D103" t="s">
        <v>2204</v>
      </c>
      <c r="E103">
        <v>14172.41157598772</v>
      </c>
      <c r="F103">
        <v>0.90318190835561896</v>
      </c>
      <c r="G103">
        <v>1</v>
      </c>
      <c r="H103">
        <v>4870</v>
      </c>
    </row>
    <row r="104" spans="1:8" x14ac:dyDescent="0.25">
      <c r="A104">
        <v>7</v>
      </c>
      <c r="B104">
        <v>3</v>
      </c>
      <c r="C104" t="str">
        <f t="shared" si="1"/>
        <v>7_3</v>
      </c>
      <c r="D104" t="s">
        <v>2205</v>
      </c>
      <c r="E104">
        <v>18326.4425097571</v>
      </c>
      <c r="F104">
        <v>0.94315535106083603</v>
      </c>
      <c r="G104">
        <v>1</v>
      </c>
      <c r="H104">
        <v>4644</v>
      </c>
    </row>
    <row r="105" spans="1:8" x14ac:dyDescent="0.25">
      <c r="A105">
        <v>7</v>
      </c>
      <c r="B105">
        <v>4</v>
      </c>
      <c r="C105" t="str">
        <f t="shared" si="1"/>
        <v>7_4</v>
      </c>
      <c r="D105" t="s">
        <v>2206</v>
      </c>
      <c r="E105">
        <v>16412.644571421981</v>
      </c>
      <c r="F105">
        <v>0.98279287079038402</v>
      </c>
      <c r="G105">
        <v>1</v>
      </c>
      <c r="H105">
        <v>4648</v>
      </c>
    </row>
    <row r="106" spans="1:8" x14ac:dyDescent="0.25">
      <c r="A106">
        <v>7</v>
      </c>
      <c r="B106">
        <v>5</v>
      </c>
      <c r="C106" t="str">
        <f t="shared" si="1"/>
        <v>7_5</v>
      </c>
      <c r="D106" t="s">
        <v>2207</v>
      </c>
      <c r="E106">
        <v>15534.228579417801</v>
      </c>
      <c r="F106">
        <v>0.99242794891832797</v>
      </c>
      <c r="G106">
        <v>1</v>
      </c>
      <c r="H106">
        <v>7944</v>
      </c>
    </row>
    <row r="107" spans="1:8" x14ac:dyDescent="0.25">
      <c r="A107">
        <v>7</v>
      </c>
      <c r="B107">
        <v>7</v>
      </c>
      <c r="C107" t="str">
        <f t="shared" si="1"/>
        <v>7_7</v>
      </c>
      <c r="D107" t="s">
        <v>2208</v>
      </c>
      <c r="E107">
        <v>15177.836411501439</v>
      </c>
      <c r="F107">
        <v>0.97020280426288996</v>
      </c>
      <c r="G107">
        <v>1</v>
      </c>
      <c r="H107">
        <v>6330</v>
      </c>
    </row>
    <row r="108" spans="1:8" x14ac:dyDescent="0.25">
      <c r="A108">
        <v>7</v>
      </c>
      <c r="B108">
        <v>8</v>
      </c>
      <c r="C108" t="str">
        <f t="shared" si="1"/>
        <v>7_8</v>
      </c>
      <c r="D108" t="s">
        <v>2209</v>
      </c>
      <c r="E108">
        <v>13086.92791362424</v>
      </c>
      <c r="F108">
        <v>0.96056879753177904</v>
      </c>
      <c r="G108">
        <v>1</v>
      </c>
      <c r="H108">
        <v>3836</v>
      </c>
    </row>
    <row r="109" spans="1:8" x14ac:dyDescent="0.25">
      <c r="A109">
        <v>7</v>
      </c>
      <c r="B109">
        <v>9</v>
      </c>
      <c r="C109" t="str">
        <f t="shared" si="1"/>
        <v>7_9</v>
      </c>
      <c r="D109" t="s">
        <v>2210</v>
      </c>
      <c r="E109">
        <v>6168.0204211927003</v>
      </c>
      <c r="F109">
        <v>0.90776797592047498</v>
      </c>
      <c r="G109">
        <v>1</v>
      </c>
      <c r="H109">
        <v>4570</v>
      </c>
    </row>
    <row r="110" spans="1:8" x14ac:dyDescent="0.25">
      <c r="A110">
        <v>7</v>
      </c>
      <c r="B110">
        <v>10</v>
      </c>
      <c r="C110" t="str">
        <f t="shared" si="1"/>
        <v>7_10</v>
      </c>
      <c r="D110" t="s">
        <v>2211</v>
      </c>
      <c r="E110">
        <v>4047.3824111958002</v>
      </c>
      <c r="F110">
        <v>0.96446308681239501</v>
      </c>
      <c r="G110">
        <v>1</v>
      </c>
      <c r="H110">
        <v>1860</v>
      </c>
    </row>
    <row r="111" spans="1:8" x14ac:dyDescent="0.25">
      <c r="A111">
        <v>7</v>
      </c>
      <c r="B111">
        <v>11</v>
      </c>
      <c r="C111" t="str">
        <f t="shared" si="1"/>
        <v>7_11</v>
      </c>
      <c r="D111" t="s">
        <v>2212</v>
      </c>
      <c r="E111">
        <v>5282.4088149479603</v>
      </c>
      <c r="F111">
        <v>0.87369645102108995</v>
      </c>
      <c r="G111">
        <v>1</v>
      </c>
      <c r="H111">
        <v>4766</v>
      </c>
    </row>
    <row r="112" spans="1:8" x14ac:dyDescent="0.25">
      <c r="A112">
        <v>7</v>
      </c>
      <c r="B112">
        <v>12</v>
      </c>
      <c r="C112" t="str">
        <f t="shared" si="1"/>
        <v>7_12</v>
      </c>
      <c r="D112" t="s">
        <v>2213</v>
      </c>
      <c r="E112">
        <v>4678.9981495073398</v>
      </c>
      <c r="F112">
        <v>0.95548286627447199</v>
      </c>
      <c r="G112">
        <v>1</v>
      </c>
      <c r="H112">
        <v>4371</v>
      </c>
    </row>
    <row r="113" spans="1:8" x14ac:dyDescent="0.25">
      <c r="A113">
        <v>7</v>
      </c>
      <c r="B113">
        <v>13</v>
      </c>
      <c r="C113" t="str">
        <f t="shared" si="1"/>
        <v>7_13</v>
      </c>
      <c r="D113" t="s">
        <v>2214</v>
      </c>
      <c r="E113">
        <v>4579.5113232807598</v>
      </c>
      <c r="F113">
        <v>0.96115718966569497</v>
      </c>
      <c r="G113">
        <v>1</v>
      </c>
      <c r="H113">
        <v>4521</v>
      </c>
    </row>
    <row r="114" spans="1:8" x14ac:dyDescent="0.25">
      <c r="A114">
        <v>7</v>
      </c>
      <c r="B114">
        <v>14</v>
      </c>
      <c r="C114" t="str">
        <f t="shared" si="1"/>
        <v>7_14</v>
      </c>
      <c r="D114" t="s">
        <v>2215</v>
      </c>
      <c r="E114">
        <v>4193.8761088500196</v>
      </c>
      <c r="F114">
        <v>0.983828550713303</v>
      </c>
      <c r="G114">
        <v>1</v>
      </c>
      <c r="H114">
        <v>3819</v>
      </c>
    </row>
    <row r="115" spans="1:8" x14ac:dyDescent="0.25">
      <c r="A115">
        <v>7</v>
      </c>
      <c r="B115">
        <v>15</v>
      </c>
      <c r="C115" t="str">
        <f t="shared" si="1"/>
        <v>7_15</v>
      </c>
      <c r="D115" t="s">
        <v>2216</v>
      </c>
      <c r="E115">
        <v>2714.0107782892201</v>
      </c>
      <c r="F115">
        <v>0.96489760560979199</v>
      </c>
      <c r="G115">
        <v>1</v>
      </c>
      <c r="H115">
        <v>4811</v>
      </c>
    </row>
    <row r="116" spans="1:8" x14ac:dyDescent="0.25">
      <c r="A116">
        <v>7</v>
      </c>
      <c r="B116">
        <v>17</v>
      </c>
      <c r="C116" t="str">
        <f t="shared" si="1"/>
        <v>7_17</v>
      </c>
      <c r="D116" t="s">
        <v>2217</v>
      </c>
      <c r="E116">
        <v>0</v>
      </c>
      <c r="G116">
        <v>1</v>
      </c>
      <c r="H116">
        <v>4502</v>
      </c>
    </row>
    <row r="117" spans="1:8" x14ac:dyDescent="0.25">
      <c r="A117">
        <v>7</v>
      </c>
      <c r="B117">
        <v>18</v>
      </c>
      <c r="C117" t="str">
        <f t="shared" si="1"/>
        <v>7_18</v>
      </c>
      <c r="D117" t="s">
        <v>2218</v>
      </c>
      <c r="E117">
        <v>2663.4070560445798</v>
      </c>
      <c r="F117">
        <v>0.959548478297367</v>
      </c>
      <c r="G117">
        <v>1</v>
      </c>
      <c r="H117">
        <v>4540</v>
      </c>
    </row>
    <row r="118" spans="1:8" x14ac:dyDescent="0.25">
      <c r="A118">
        <v>7</v>
      </c>
      <c r="B118">
        <v>19</v>
      </c>
      <c r="C118" t="str">
        <f t="shared" si="1"/>
        <v>7_19</v>
      </c>
      <c r="D118" t="s">
        <v>2219</v>
      </c>
      <c r="E118">
        <v>789.66080893354194</v>
      </c>
      <c r="F118">
        <v>0.86433142535533702</v>
      </c>
      <c r="G118">
        <v>1</v>
      </c>
      <c r="H118">
        <v>4222</v>
      </c>
    </row>
    <row r="119" spans="1:8" x14ac:dyDescent="0.25">
      <c r="A119">
        <v>7</v>
      </c>
      <c r="B119">
        <v>20</v>
      </c>
      <c r="C119" t="str">
        <f t="shared" si="1"/>
        <v>7_20</v>
      </c>
      <c r="D119" t="s">
        <v>2220</v>
      </c>
      <c r="E119">
        <v>484.67471895741198</v>
      </c>
      <c r="F119">
        <v>0.71594311506821995</v>
      </c>
      <c r="G119">
        <v>1</v>
      </c>
      <c r="H119">
        <v>9138</v>
      </c>
    </row>
    <row r="120" spans="1:8" x14ac:dyDescent="0.25">
      <c r="A120">
        <v>7</v>
      </c>
      <c r="B120">
        <v>21</v>
      </c>
      <c r="C120" t="str">
        <f t="shared" si="1"/>
        <v>7_21</v>
      </c>
      <c r="D120" t="s">
        <v>2221</v>
      </c>
      <c r="E120">
        <v>12</v>
      </c>
      <c r="F120">
        <v>0.54545454545454497</v>
      </c>
      <c r="G120">
        <v>1</v>
      </c>
      <c r="H120">
        <v>1487</v>
      </c>
    </row>
    <row r="121" spans="1:8" x14ac:dyDescent="0.25">
      <c r="A121">
        <v>9</v>
      </c>
      <c r="B121">
        <v>118</v>
      </c>
      <c r="C121" t="str">
        <f t="shared" si="1"/>
        <v>9_118</v>
      </c>
      <c r="D121" t="s">
        <v>2222</v>
      </c>
      <c r="E121">
        <v>6</v>
      </c>
      <c r="F121">
        <v>0.37759963916758299</v>
      </c>
      <c r="G121">
        <v>1</v>
      </c>
      <c r="H121">
        <v>2993</v>
      </c>
    </row>
    <row r="122" spans="1:8" x14ac:dyDescent="0.25">
      <c r="A122">
        <v>9</v>
      </c>
      <c r="B122">
        <v>119</v>
      </c>
      <c r="C122" t="str">
        <f t="shared" si="1"/>
        <v>9_119</v>
      </c>
      <c r="D122" t="s">
        <v>2223</v>
      </c>
      <c r="E122">
        <v>19.7053783569953</v>
      </c>
      <c r="F122">
        <v>0.43076001184971802</v>
      </c>
      <c r="G122">
        <v>1</v>
      </c>
      <c r="H122">
        <v>4197</v>
      </c>
    </row>
    <row r="123" spans="1:8" x14ac:dyDescent="0.25">
      <c r="A123">
        <v>9</v>
      </c>
      <c r="B123">
        <v>120</v>
      </c>
      <c r="C123" t="str">
        <f t="shared" si="1"/>
        <v>9_120</v>
      </c>
      <c r="D123" t="s">
        <v>2224</v>
      </c>
      <c r="E123">
        <v>0</v>
      </c>
      <c r="G123">
        <v>1</v>
      </c>
      <c r="H123">
        <v>7179</v>
      </c>
    </row>
    <row r="124" spans="1:8" x14ac:dyDescent="0.25">
      <c r="A124">
        <v>10</v>
      </c>
      <c r="B124">
        <v>10</v>
      </c>
      <c r="C124" t="str">
        <f t="shared" si="1"/>
        <v>10_10</v>
      </c>
      <c r="D124" t="s">
        <v>2225</v>
      </c>
      <c r="E124">
        <v>0</v>
      </c>
      <c r="G124">
        <v>1</v>
      </c>
      <c r="H124">
        <v>10282</v>
      </c>
    </row>
    <row r="125" spans="1:8" x14ac:dyDescent="0.25">
      <c r="A125">
        <v>10</v>
      </c>
      <c r="B125">
        <v>12</v>
      </c>
      <c r="C125" t="str">
        <f t="shared" si="1"/>
        <v>10_12</v>
      </c>
      <c r="D125" t="s">
        <v>2226</v>
      </c>
      <c r="E125">
        <v>90.351411540946401</v>
      </c>
      <c r="F125">
        <v>0.63199087829464895</v>
      </c>
      <c r="G125">
        <v>1</v>
      </c>
      <c r="H125">
        <v>6982</v>
      </c>
    </row>
    <row r="126" spans="1:8" x14ac:dyDescent="0.25">
      <c r="A126">
        <v>10</v>
      </c>
      <c r="B126">
        <v>13</v>
      </c>
      <c r="C126" t="str">
        <f t="shared" si="1"/>
        <v>10_13</v>
      </c>
      <c r="D126" t="s">
        <v>2227</v>
      </c>
      <c r="E126">
        <v>1045.8216694667501</v>
      </c>
      <c r="F126">
        <v>0.67798355785882203</v>
      </c>
      <c r="G126">
        <v>1</v>
      </c>
      <c r="H126">
        <v>4224</v>
      </c>
    </row>
    <row r="127" spans="1:8" x14ac:dyDescent="0.25">
      <c r="A127">
        <v>10</v>
      </c>
      <c r="B127">
        <v>14</v>
      </c>
      <c r="C127" t="str">
        <f t="shared" si="1"/>
        <v>10_14</v>
      </c>
      <c r="D127" t="s">
        <v>2228</v>
      </c>
      <c r="E127">
        <v>1222.2873354511801</v>
      </c>
      <c r="F127">
        <v>0.49707069203540799</v>
      </c>
      <c r="G127">
        <v>1</v>
      </c>
      <c r="H127">
        <v>6742</v>
      </c>
    </row>
    <row r="128" spans="1:8" x14ac:dyDescent="0.25">
      <c r="A128">
        <v>10</v>
      </c>
      <c r="B128">
        <v>15</v>
      </c>
      <c r="C128" t="str">
        <f t="shared" si="1"/>
        <v>10_15</v>
      </c>
      <c r="D128" t="s">
        <v>2229</v>
      </c>
      <c r="E128">
        <v>555.72360713684304</v>
      </c>
      <c r="F128">
        <v>0.27084004300370401</v>
      </c>
      <c r="G128">
        <v>1</v>
      </c>
      <c r="H128">
        <v>4643</v>
      </c>
    </row>
    <row r="129" spans="1:8" x14ac:dyDescent="0.25">
      <c r="A129">
        <v>10</v>
      </c>
      <c r="B129">
        <v>17</v>
      </c>
      <c r="C129" t="str">
        <f t="shared" si="1"/>
        <v>10_17</v>
      </c>
      <c r="D129" t="s">
        <v>2230</v>
      </c>
      <c r="E129">
        <v>997.74930871176002</v>
      </c>
      <c r="F129">
        <v>0.47235784287647697</v>
      </c>
      <c r="G129">
        <v>1</v>
      </c>
      <c r="H129">
        <v>6533</v>
      </c>
    </row>
    <row r="130" spans="1:8" x14ac:dyDescent="0.25">
      <c r="A130">
        <v>10</v>
      </c>
      <c r="B130">
        <v>18</v>
      </c>
      <c r="C130" t="str">
        <f t="shared" si="1"/>
        <v>10_18</v>
      </c>
      <c r="D130" t="s">
        <v>2231</v>
      </c>
      <c r="E130">
        <v>1201.5516978022799</v>
      </c>
      <c r="F130">
        <v>0.67336464928018103</v>
      </c>
      <c r="G130">
        <v>1</v>
      </c>
      <c r="H130">
        <v>5561</v>
      </c>
    </row>
    <row r="131" spans="1:8" x14ac:dyDescent="0.25">
      <c r="A131">
        <v>10</v>
      </c>
      <c r="B131">
        <v>19</v>
      </c>
      <c r="C131" t="str">
        <f t="shared" si="1"/>
        <v>10_19</v>
      </c>
      <c r="D131" t="s">
        <v>2232</v>
      </c>
      <c r="E131">
        <v>1288.53282705229</v>
      </c>
      <c r="F131">
        <v>0.90205886756706799</v>
      </c>
      <c r="G131">
        <v>1</v>
      </c>
      <c r="H131">
        <v>5705</v>
      </c>
    </row>
    <row r="132" spans="1:8" x14ac:dyDescent="0.25">
      <c r="A132">
        <v>10</v>
      </c>
      <c r="B132">
        <v>20</v>
      </c>
      <c r="C132" t="str">
        <f t="shared" si="1"/>
        <v>10_20</v>
      </c>
      <c r="D132" t="s">
        <v>2233</v>
      </c>
      <c r="E132">
        <v>1213.39445960085</v>
      </c>
      <c r="F132">
        <v>0.98814169552753905</v>
      </c>
      <c r="G132">
        <v>1</v>
      </c>
      <c r="H132">
        <v>5238</v>
      </c>
    </row>
    <row r="133" spans="1:8" x14ac:dyDescent="0.25">
      <c r="A133">
        <v>10</v>
      </c>
      <c r="B133">
        <v>21</v>
      </c>
      <c r="C133" t="str">
        <f t="shared" si="1"/>
        <v>10_21</v>
      </c>
      <c r="D133" t="s">
        <v>2234</v>
      </c>
      <c r="E133">
        <v>1287.20385573677</v>
      </c>
      <c r="F133">
        <v>0.99720990327389003</v>
      </c>
      <c r="G133">
        <v>1</v>
      </c>
      <c r="H133">
        <v>9765</v>
      </c>
    </row>
    <row r="134" spans="1:8" x14ac:dyDescent="0.25">
      <c r="A134">
        <v>10</v>
      </c>
      <c r="B134">
        <v>23</v>
      </c>
      <c r="C134" t="str">
        <f t="shared" si="1"/>
        <v>10_23</v>
      </c>
      <c r="D134" t="s">
        <v>2235</v>
      </c>
      <c r="E134">
        <v>1769.3323270865701</v>
      </c>
      <c r="F134">
        <v>0.93801646445151798</v>
      </c>
      <c r="G134">
        <v>1</v>
      </c>
      <c r="H134">
        <v>7452</v>
      </c>
    </row>
    <row r="135" spans="1:8" x14ac:dyDescent="0.25">
      <c r="A135">
        <v>10</v>
      </c>
      <c r="B135">
        <v>24</v>
      </c>
      <c r="C135" t="str">
        <f t="shared" ref="C135:C198" si="2">CONCATENATE(A135,"_",B135)</f>
        <v>10_24</v>
      </c>
      <c r="D135" t="s">
        <v>2236</v>
      </c>
      <c r="E135">
        <v>2464.3216147554199</v>
      </c>
      <c r="F135">
        <v>0.62317487511115099</v>
      </c>
      <c r="G135">
        <v>1</v>
      </c>
      <c r="H135">
        <v>8756</v>
      </c>
    </row>
    <row r="136" spans="1:8" x14ac:dyDescent="0.25">
      <c r="A136">
        <v>10</v>
      </c>
      <c r="B136">
        <v>25</v>
      </c>
      <c r="C136" t="str">
        <f t="shared" si="2"/>
        <v>10_25</v>
      </c>
      <c r="D136" t="s">
        <v>2237</v>
      </c>
      <c r="E136">
        <v>1264.7711169762511</v>
      </c>
      <c r="F136">
        <v>0.432944743427987</v>
      </c>
      <c r="G136">
        <v>1</v>
      </c>
      <c r="H136">
        <v>6298</v>
      </c>
    </row>
    <row r="137" spans="1:8" x14ac:dyDescent="0.25">
      <c r="A137">
        <v>10</v>
      </c>
      <c r="B137">
        <v>26</v>
      </c>
      <c r="C137" t="str">
        <f t="shared" si="2"/>
        <v>10_26</v>
      </c>
      <c r="D137" t="s">
        <v>2238</v>
      </c>
      <c r="E137">
        <v>1297.7736896967201</v>
      </c>
      <c r="F137">
        <v>0.17839663314844501</v>
      </c>
      <c r="G137">
        <v>1</v>
      </c>
      <c r="H137">
        <v>1501</v>
      </c>
    </row>
    <row r="138" spans="1:8" x14ac:dyDescent="0.25">
      <c r="A138">
        <v>10</v>
      </c>
      <c r="B138">
        <v>27</v>
      </c>
      <c r="C138" t="str">
        <f t="shared" si="2"/>
        <v>10_27</v>
      </c>
      <c r="D138" t="s">
        <v>2239</v>
      </c>
      <c r="E138">
        <v>844</v>
      </c>
      <c r="F138">
        <v>0.37532545028227798</v>
      </c>
      <c r="G138">
        <v>1</v>
      </c>
      <c r="H138">
        <v>1325</v>
      </c>
    </row>
    <row r="139" spans="1:8" x14ac:dyDescent="0.25">
      <c r="A139">
        <v>10</v>
      </c>
      <c r="B139">
        <v>28</v>
      </c>
      <c r="C139" t="str">
        <f t="shared" si="2"/>
        <v>10_28</v>
      </c>
      <c r="D139" t="s">
        <v>2240</v>
      </c>
      <c r="E139">
        <v>3381.7803087379202</v>
      </c>
      <c r="F139">
        <v>0.69180955071389005</v>
      </c>
      <c r="G139">
        <v>1</v>
      </c>
      <c r="H139">
        <v>7168</v>
      </c>
    </row>
    <row r="140" spans="1:8" x14ac:dyDescent="0.25">
      <c r="A140">
        <v>10</v>
      </c>
      <c r="B140">
        <v>29</v>
      </c>
      <c r="C140" t="str">
        <f t="shared" si="2"/>
        <v>10_29</v>
      </c>
      <c r="D140" t="s">
        <v>2241</v>
      </c>
      <c r="E140">
        <v>3436.9518743902399</v>
      </c>
      <c r="F140">
        <v>0.83568806000655005</v>
      </c>
      <c r="G140">
        <v>1</v>
      </c>
      <c r="H140">
        <v>5397</v>
      </c>
    </row>
    <row r="141" spans="1:8" x14ac:dyDescent="0.25">
      <c r="A141">
        <v>10</v>
      </c>
      <c r="B141">
        <v>30</v>
      </c>
      <c r="C141" t="str">
        <f t="shared" si="2"/>
        <v>10_30</v>
      </c>
      <c r="D141" t="s">
        <v>2242</v>
      </c>
      <c r="E141">
        <v>2689.3144147401199</v>
      </c>
      <c r="F141">
        <v>0.93967890716417202</v>
      </c>
      <c r="G141">
        <v>1</v>
      </c>
      <c r="H141">
        <v>7297</v>
      </c>
    </row>
    <row r="142" spans="1:8" x14ac:dyDescent="0.25">
      <c r="A142">
        <v>10</v>
      </c>
      <c r="B142">
        <v>31</v>
      </c>
      <c r="C142" t="str">
        <f t="shared" si="2"/>
        <v>10_31</v>
      </c>
      <c r="D142" t="s">
        <v>2243</v>
      </c>
      <c r="E142">
        <v>1993.44358451893</v>
      </c>
      <c r="F142">
        <v>0.91394085093336497</v>
      </c>
      <c r="G142">
        <v>1</v>
      </c>
      <c r="H142">
        <v>2911</v>
      </c>
    </row>
    <row r="143" spans="1:8" x14ac:dyDescent="0.25">
      <c r="A143">
        <v>12</v>
      </c>
      <c r="B143">
        <v>210</v>
      </c>
      <c r="C143" t="str">
        <f t="shared" si="2"/>
        <v>12_210</v>
      </c>
      <c r="D143" t="s">
        <v>2244</v>
      </c>
      <c r="E143">
        <v>71.574288509409598</v>
      </c>
      <c r="F143">
        <v>0.43818065790362998</v>
      </c>
      <c r="G143">
        <v>1</v>
      </c>
      <c r="H143">
        <v>6975</v>
      </c>
    </row>
    <row r="144" spans="1:8" x14ac:dyDescent="0.25">
      <c r="A144">
        <v>12</v>
      </c>
      <c r="B144">
        <v>211</v>
      </c>
      <c r="C144" t="str">
        <f t="shared" si="2"/>
        <v>12_211</v>
      </c>
      <c r="D144" t="s">
        <v>2245</v>
      </c>
      <c r="E144">
        <v>100.63678039739401</v>
      </c>
      <c r="F144">
        <v>0.23957987186624599</v>
      </c>
      <c r="G144">
        <v>1</v>
      </c>
      <c r="H144">
        <v>5366</v>
      </c>
    </row>
    <row r="145" spans="1:8" x14ac:dyDescent="0.25">
      <c r="A145">
        <v>12</v>
      </c>
      <c r="B145">
        <v>212</v>
      </c>
      <c r="C145" t="str">
        <f t="shared" si="2"/>
        <v>12_212</v>
      </c>
      <c r="D145" t="s">
        <v>2246</v>
      </c>
      <c r="E145">
        <v>222.45117477994299</v>
      </c>
      <c r="F145">
        <v>0.45786537202295102</v>
      </c>
      <c r="G145">
        <v>1</v>
      </c>
      <c r="H145">
        <v>5461</v>
      </c>
    </row>
    <row r="146" spans="1:8" x14ac:dyDescent="0.25">
      <c r="A146">
        <v>12</v>
      </c>
      <c r="B146">
        <v>213</v>
      </c>
      <c r="C146" t="str">
        <f t="shared" si="2"/>
        <v>12_213</v>
      </c>
      <c r="D146" t="s">
        <v>2247</v>
      </c>
      <c r="E146">
        <v>196.02172295614901</v>
      </c>
      <c r="F146">
        <v>0.55953971870347496</v>
      </c>
      <c r="G146">
        <v>1</v>
      </c>
      <c r="H146">
        <v>8087</v>
      </c>
    </row>
    <row r="147" spans="1:8" x14ac:dyDescent="0.25">
      <c r="A147">
        <v>12</v>
      </c>
      <c r="B147">
        <v>214</v>
      </c>
      <c r="C147" t="str">
        <f t="shared" si="2"/>
        <v>12_214</v>
      </c>
      <c r="D147" t="s">
        <v>2248</v>
      </c>
      <c r="E147">
        <v>402.49758158732101</v>
      </c>
      <c r="F147">
        <v>0.42373553326777702</v>
      </c>
      <c r="G147">
        <v>1</v>
      </c>
      <c r="H147">
        <v>4941</v>
      </c>
    </row>
    <row r="148" spans="1:8" x14ac:dyDescent="0.25">
      <c r="A148">
        <v>12</v>
      </c>
      <c r="B148">
        <v>215</v>
      </c>
      <c r="C148" t="str">
        <f t="shared" si="2"/>
        <v>12_215</v>
      </c>
      <c r="D148" t="s">
        <v>2249</v>
      </c>
      <c r="E148">
        <v>1476.09112446469</v>
      </c>
      <c r="F148">
        <v>0.66282270533155596</v>
      </c>
      <c r="G148">
        <v>1</v>
      </c>
      <c r="H148">
        <v>6525</v>
      </c>
    </row>
    <row r="149" spans="1:8" x14ac:dyDescent="0.25">
      <c r="A149">
        <v>12</v>
      </c>
      <c r="B149">
        <v>216</v>
      </c>
      <c r="C149" t="str">
        <f t="shared" si="2"/>
        <v>12_216</v>
      </c>
      <c r="D149" t="s">
        <v>2250</v>
      </c>
      <c r="E149">
        <v>226.08654785041401</v>
      </c>
      <c r="F149">
        <v>0.65520943573356205</v>
      </c>
      <c r="G149">
        <v>1</v>
      </c>
      <c r="H149">
        <v>3653</v>
      </c>
    </row>
    <row r="150" spans="1:8" x14ac:dyDescent="0.25">
      <c r="A150">
        <v>12</v>
      </c>
      <c r="B150">
        <v>217</v>
      </c>
      <c r="C150" t="str">
        <f t="shared" si="2"/>
        <v>12_217</v>
      </c>
      <c r="D150" t="s">
        <v>2251</v>
      </c>
      <c r="E150">
        <v>35.0476562470988</v>
      </c>
      <c r="F150">
        <v>0.69932322300924499</v>
      </c>
      <c r="G150">
        <v>1</v>
      </c>
      <c r="H150">
        <v>6441</v>
      </c>
    </row>
    <row r="151" spans="1:8" x14ac:dyDescent="0.25">
      <c r="A151">
        <v>12</v>
      </c>
      <c r="B151">
        <v>218</v>
      </c>
      <c r="C151" t="str">
        <f t="shared" si="2"/>
        <v>12_218</v>
      </c>
      <c r="D151" t="s">
        <v>2252</v>
      </c>
      <c r="E151">
        <v>617.746053423435</v>
      </c>
      <c r="F151">
        <v>0.78634526908626701</v>
      </c>
      <c r="G151">
        <v>1</v>
      </c>
      <c r="H151">
        <v>5157</v>
      </c>
    </row>
    <row r="152" spans="1:8" x14ac:dyDescent="0.25">
      <c r="A152">
        <v>12</v>
      </c>
      <c r="B152">
        <v>219</v>
      </c>
      <c r="C152" t="str">
        <f t="shared" si="2"/>
        <v>12_219</v>
      </c>
      <c r="D152" t="s">
        <v>2253</v>
      </c>
      <c r="E152">
        <v>1829.0763323275301</v>
      </c>
      <c r="F152">
        <v>0.907752618948101</v>
      </c>
      <c r="G152">
        <v>1</v>
      </c>
      <c r="H152">
        <v>6203</v>
      </c>
    </row>
    <row r="153" spans="1:8" x14ac:dyDescent="0.25">
      <c r="A153">
        <v>12</v>
      </c>
      <c r="B153">
        <v>220</v>
      </c>
      <c r="C153" t="str">
        <f t="shared" si="2"/>
        <v>12_220</v>
      </c>
      <c r="D153" t="s">
        <v>2254</v>
      </c>
      <c r="E153">
        <v>2360.1683716615898</v>
      </c>
      <c r="F153">
        <v>0.869100699785192</v>
      </c>
      <c r="G153">
        <v>1</v>
      </c>
      <c r="H153">
        <v>6462</v>
      </c>
    </row>
    <row r="154" spans="1:8" x14ac:dyDescent="0.25">
      <c r="A154">
        <v>12</v>
      </c>
      <c r="B154">
        <v>221</v>
      </c>
      <c r="C154" t="str">
        <f t="shared" si="2"/>
        <v>12_221</v>
      </c>
      <c r="D154" t="s">
        <v>2255</v>
      </c>
      <c r="E154">
        <v>2752.9112817025998</v>
      </c>
      <c r="F154">
        <v>0.76160732173504797</v>
      </c>
      <c r="G154">
        <v>1</v>
      </c>
      <c r="H154">
        <v>6808</v>
      </c>
    </row>
    <row r="155" spans="1:8" x14ac:dyDescent="0.25">
      <c r="A155">
        <v>12</v>
      </c>
      <c r="B155">
        <v>222</v>
      </c>
      <c r="C155" t="str">
        <f t="shared" si="2"/>
        <v>12_222</v>
      </c>
      <c r="D155" t="s">
        <v>2256</v>
      </c>
      <c r="E155">
        <v>0</v>
      </c>
      <c r="G155">
        <v>1</v>
      </c>
      <c r="H155">
        <v>5044</v>
      </c>
    </row>
    <row r="156" spans="1:8" x14ac:dyDescent="0.25">
      <c r="A156">
        <v>12</v>
      </c>
      <c r="B156">
        <v>223</v>
      </c>
      <c r="C156" t="str">
        <f t="shared" si="2"/>
        <v>12_223</v>
      </c>
      <c r="D156" t="s">
        <v>2257</v>
      </c>
      <c r="E156">
        <v>22</v>
      </c>
      <c r="F156">
        <v>5.5555555555555497E-2</v>
      </c>
      <c r="G156">
        <v>1</v>
      </c>
      <c r="H156">
        <v>4573</v>
      </c>
    </row>
    <row r="157" spans="1:8" x14ac:dyDescent="0.25">
      <c r="A157">
        <v>12</v>
      </c>
      <c r="B157">
        <v>224</v>
      </c>
      <c r="C157" t="str">
        <f t="shared" si="2"/>
        <v>12_224</v>
      </c>
      <c r="D157" t="s">
        <v>2258</v>
      </c>
      <c r="E157">
        <v>2405.733309792965</v>
      </c>
      <c r="F157">
        <v>0.48118193581438001</v>
      </c>
      <c r="G157">
        <v>1</v>
      </c>
      <c r="H157">
        <v>26205</v>
      </c>
    </row>
    <row r="158" spans="1:8" x14ac:dyDescent="0.25">
      <c r="A158">
        <v>12</v>
      </c>
      <c r="B158">
        <v>228</v>
      </c>
      <c r="C158" t="str">
        <f t="shared" si="2"/>
        <v>12_228</v>
      </c>
      <c r="D158" t="s">
        <v>2259</v>
      </c>
      <c r="E158">
        <v>0</v>
      </c>
      <c r="G158">
        <v>1</v>
      </c>
      <c r="H158">
        <v>6545</v>
      </c>
    </row>
    <row r="159" spans="1:8" x14ac:dyDescent="0.25">
      <c r="A159">
        <v>12</v>
      </c>
      <c r="B159">
        <v>229</v>
      </c>
      <c r="C159" t="str">
        <f t="shared" si="2"/>
        <v>12_229</v>
      </c>
      <c r="D159" t="s">
        <v>2260</v>
      </c>
      <c r="E159">
        <v>0</v>
      </c>
      <c r="G159">
        <v>1</v>
      </c>
      <c r="H159">
        <v>4032</v>
      </c>
    </row>
    <row r="160" spans="1:8" x14ac:dyDescent="0.25">
      <c r="A160">
        <v>12</v>
      </c>
      <c r="B160">
        <v>230</v>
      </c>
      <c r="C160" t="str">
        <f t="shared" si="2"/>
        <v>12_230</v>
      </c>
      <c r="D160" t="s">
        <v>2261</v>
      </c>
      <c r="E160">
        <v>0</v>
      </c>
      <c r="G160">
        <v>1</v>
      </c>
      <c r="H160">
        <v>4353</v>
      </c>
    </row>
    <row r="161" spans="1:8" x14ac:dyDescent="0.25">
      <c r="A161">
        <v>12</v>
      </c>
      <c r="B161">
        <v>231</v>
      </c>
      <c r="C161" t="str">
        <f t="shared" si="2"/>
        <v>12_231</v>
      </c>
      <c r="D161" t="s">
        <v>2262</v>
      </c>
      <c r="E161">
        <v>0</v>
      </c>
      <c r="G161">
        <v>1</v>
      </c>
      <c r="H161">
        <v>5040</v>
      </c>
    </row>
    <row r="162" spans="1:8" x14ac:dyDescent="0.25">
      <c r="A162">
        <v>12</v>
      </c>
      <c r="B162">
        <v>232</v>
      </c>
      <c r="C162" t="str">
        <f t="shared" si="2"/>
        <v>12_232</v>
      </c>
      <c r="D162" t="s">
        <v>2263</v>
      </c>
      <c r="E162">
        <v>0</v>
      </c>
      <c r="G162">
        <v>1</v>
      </c>
      <c r="H162">
        <v>1016</v>
      </c>
    </row>
    <row r="163" spans="1:8" x14ac:dyDescent="0.25">
      <c r="A163">
        <v>12</v>
      </c>
      <c r="B163">
        <v>233</v>
      </c>
      <c r="C163" t="str">
        <f t="shared" si="2"/>
        <v>12_233</v>
      </c>
      <c r="D163" t="s">
        <v>2264</v>
      </c>
      <c r="E163">
        <v>0</v>
      </c>
      <c r="G163">
        <v>1</v>
      </c>
      <c r="H163">
        <v>1704</v>
      </c>
    </row>
    <row r="164" spans="1:8" x14ac:dyDescent="0.25">
      <c r="A164">
        <v>24</v>
      </c>
      <c r="B164">
        <v>1</v>
      </c>
      <c r="C164" t="str">
        <f t="shared" si="2"/>
        <v>24_1</v>
      </c>
      <c r="D164" t="s">
        <v>2265</v>
      </c>
      <c r="E164">
        <v>1723.8634807020831</v>
      </c>
      <c r="F164">
        <v>0.37444599838031301</v>
      </c>
      <c r="G164">
        <v>1</v>
      </c>
      <c r="H164">
        <v>4213</v>
      </c>
    </row>
    <row r="165" spans="1:8" x14ac:dyDescent="0.25">
      <c r="A165">
        <v>24</v>
      </c>
      <c r="B165">
        <v>2</v>
      </c>
      <c r="C165" t="str">
        <f t="shared" si="2"/>
        <v>24_2</v>
      </c>
      <c r="D165" t="s">
        <v>2266</v>
      </c>
      <c r="E165">
        <v>5731.02728259992</v>
      </c>
      <c r="F165">
        <v>0.57344025673137</v>
      </c>
      <c r="G165">
        <v>1</v>
      </c>
      <c r="H165">
        <v>5897</v>
      </c>
    </row>
    <row r="166" spans="1:8" x14ac:dyDescent="0.25">
      <c r="A166">
        <v>24</v>
      </c>
      <c r="B166">
        <v>3</v>
      </c>
      <c r="C166" t="str">
        <f t="shared" si="2"/>
        <v>24_3</v>
      </c>
      <c r="D166" t="s">
        <v>2267</v>
      </c>
      <c r="E166">
        <v>5440.7933679710504</v>
      </c>
      <c r="F166">
        <v>0.81397114689116301</v>
      </c>
      <c r="G166">
        <v>1</v>
      </c>
      <c r="H166">
        <v>5557</v>
      </c>
    </row>
    <row r="167" spans="1:8" x14ac:dyDescent="0.25">
      <c r="A167">
        <v>24</v>
      </c>
      <c r="B167">
        <v>4</v>
      </c>
      <c r="C167" t="str">
        <f t="shared" si="2"/>
        <v>24_4</v>
      </c>
      <c r="D167" t="s">
        <v>2268</v>
      </c>
      <c r="E167">
        <v>4077.5462917018649</v>
      </c>
      <c r="F167">
        <v>0.84030758383387705</v>
      </c>
      <c r="G167">
        <v>1</v>
      </c>
      <c r="H167">
        <v>10200</v>
      </c>
    </row>
    <row r="168" spans="1:8" x14ac:dyDescent="0.25">
      <c r="A168">
        <v>24</v>
      </c>
      <c r="B168">
        <v>6</v>
      </c>
      <c r="C168" t="str">
        <f t="shared" si="2"/>
        <v>24_6</v>
      </c>
      <c r="D168" t="s">
        <v>2269</v>
      </c>
      <c r="E168">
        <v>1565.5664997927399</v>
      </c>
      <c r="F168">
        <v>0.62947854981892104</v>
      </c>
      <c r="G168">
        <v>1</v>
      </c>
      <c r="H168">
        <v>5930</v>
      </c>
    </row>
    <row r="169" spans="1:8" x14ac:dyDescent="0.25">
      <c r="A169">
        <v>24</v>
      </c>
      <c r="B169">
        <v>7</v>
      </c>
      <c r="C169" t="str">
        <f t="shared" si="2"/>
        <v>24_7</v>
      </c>
      <c r="D169" t="s">
        <v>2270</v>
      </c>
      <c r="E169">
        <v>1176.2735161477401</v>
      </c>
      <c r="F169">
        <v>0.79176232770059796</v>
      </c>
      <c r="G169">
        <v>1</v>
      </c>
      <c r="H169">
        <v>3726</v>
      </c>
    </row>
    <row r="170" spans="1:8" x14ac:dyDescent="0.25">
      <c r="A170">
        <v>24</v>
      </c>
      <c r="B170">
        <v>8</v>
      </c>
      <c r="C170" t="str">
        <f t="shared" si="2"/>
        <v>24_8</v>
      </c>
      <c r="D170" t="s">
        <v>2271</v>
      </c>
      <c r="E170">
        <v>1152.32941250319</v>
      </c>
      <c r="F170">
        <v>0.86928131970184097</v>
      </c>
      <c r="G170">
        <v>1</v>
      </c>
      <c r="H170">
        <v>11306</v>
      </c>
    </row>
    <row r="171" spans="1:8" x14ac:dyDescent="0.25">
      <c r="A171">
        <v>24</v>
      </c>
      <c r="B171">
        <v>10</v>
      </c>
      <c r="C171" t="str">
        <f t="shared" si="2"/>
        <v>24_10</v>
      </c>
      <c r="D171" t="s">
        <v>2272</v>
      </c>
      <c r="E171">
        <v>895.88396688525904</v>
      </c>
      <c r="F171">
        <v>0.77045602162907101</v>
      </c>
      <c r="G171">
        <v>1</v>
      </c>
      <c r="H171">
        <v>5315</v>
      </c>
    </row>
    <row r="172" spans="1:8" x14ac:dyDescent="0.25">
      <c r="A172">
        <v>24</v>
      </c>
      <c r="B172">
        <v>11</v>
      </c>
      <c r="C172" t="str">
        <f t="shared" si="2"/>
        <v>24_11</v>
      </c>
      <c r="D172" t="s">
        <v>2273</v>
      </c>
      <c r="E172">
        <v>179.00120280866199</v>
      </c>
      <c r="F172">
        <v>0.36194302054168997</v>
      </c>
      <c r="G172">
        <v>1</v>
      </c>
      <c r="H172">
        <v>6343</v>
      </c>
    </row>
    <row r="173" spans="1:8" x14ac:dyDescent="0.25">
      <c r="A173">
        <v>24</v>
      </c>
      <c r="B173">
        <v>12</v>
      </c>
      <c r="C173" t="str">
        <f t="shared" si="2"/>
        <v>24_12</v>
      </c>
      <c r="D173" t="s">
        <v>2274</v>
      </c>
      <c r="E173">
        <v>15.1878034912475</v>
      </c>
      <c r="F173">
        <v>0.32087732308076999</v>
      </c>
      <c r="G173">
        <v>1</v>
      </c>
      <c r="H173">
        <v>8631</v>
      </c>
    </row>
    <row r="174" spans="1:8" x14ac:dyDescent="0.25">
      <c r="A174">
        <v>24</v>
      </c>
      <c r="B174">
        <v>13</v>
      </c>
      <c r="C174" t="str">
        <f t="shared" si="2"/>
        <v>24_13</v>
      </c>
      <c r="D174" t="s">
        <v>2275</v>
      </c>
      <c r="E174">
        <v>0</v>
      </c>
      <c r="G174">
        <v>1</v>
      </c>
      <c r="H174">
        <v>4719</v>
      </c>
    </row>
    <row r="175" spans="1:8" x14ac:dyDescent="0.25">
      <c r="A175">
        <v>25</v>
      </c>
      <c r="B175">
        <v>1</v>
      </c>
      <c r="C175" t="str">
        <f t="shared" si="2"/>
        <v>25_1</v>
      </c>
      <c r="D175" t="s">
        <v>2276</v>
      </c>
      <c r="E175">
        <v>0</v>
      </c>
      <c r="G175">
        <v>1</v>
      </c>
      <c r="H175">
        <v>2927</v>
      </c>
    </row>
    <row r="176" spans="1:8" x14ac:dyDescent="0.25">
      <c r="A176">
        <v>25</v>
      </c>
      <c r="B176">
        <v>2</v>
      </c>
      <c r="C176" t="str">
        <f t="shared" si="2"/>
        <v>25_2</v>
      </c>
      <c r="D176" t="s">
        <v>2277</v>
      </c>
      <c r="E176">
        <v>0</v>
      </c>
      <c r="G176">
        <v>1</v>
      </c>
      <c r="H176">
        <v>2217</v>
      </c>
    </row>
    <row r="177" spans="1:8" x14ac:dyDescent="0.25">
      <c r="A177">
        <v>25</v>
      </c>
      <c r="B177">
        <v>3</v>
      </c>
      <c r="C177" t="str">
        <f t="shared" si="2"/>
        <v>25_3</v>
      </c>
      <c r="D177" t="s">
        <v>2278</v>
      </c>
      <c r="E177">
        <v>2099</v>
      </c>
      <c r="F177">
        <v>0.84876668014557199</v>
      </c>
      <c r="G177">
        <v>1</v>
      </c>
      <c r="H177">
        <v>3609</v>
      </c>
    </row>
    <row r="178" spans="1:8" x14ac:dyDescent="0.25">
      <c r="A178">
        <v>25</v>
      </c>
      <c r="B178">
        <v>4</v>
      </c>
      <c r="C178" t="str">
        <f t="shared" si="2"/>
        <v>25_4</v>
      </c>
      <c r="D178" t="s">
        <v>2279</v>
      </c>
      <c r="E178">
        <v>2121.1097686368698</v>
      </c>
      <c r="F178">
        <v>0.86906191166472702</v>
      </c>
      <c r="G178">
        <v>1</v>
      </c>
      <c r="H178">
        <v>5510</v>
      </c>
    </row>
    <row r="179" spans="1:8" x14ac:dyDescent="0.25">
      <c r="A179">
        <v>25</v>
      </c>
      <c r="B179">
        <v>5</v>
      </c>
      <c r="C179" t="str">
        <f t="shared" si="2"/>
        <v>25_5</v>
      </c>
      <c r="D179" t="s">
        <v>2280</v>
      </c>
      <c r="E179">
        <v>2172.6708420427899</v>
      </c>
      <c r="F179">
        <v>0.90909116440561999</v>
      </c>
      <c r="G179">
        <v>1</v>
      </c>
      <c r="H179">
        <v>4530</v>
      </c>
    </row>
    <row r="180" spans="1:8" x14ac:dyDescent="0.25">
      <c r="A180">
        <v>25</v>
      </c>
      <c r="B180">
        <v>6</v>
      </c>
      <c r="C180" t="str">
        <f t="shared" si="2"/>
        <v>25_6</v>
      </c>
      <c r="D180" t="s">
        <v>2281</v>
      </c>
      <c r="E180">
        <v>2318.39946239355</v>
      </c>
      <c r="F180">
        <v>0.81117161393419901</v>
      </c>
      <c r="G180">
        <v>1</v>
      </c>
      <c r="H180">
        <v>4776</v>
      </c>
    </row>
    <row r="181" spans="1:8" x14ac:dyDescent="0.25">
      <c r="A181">
        <v>25</v>
      </c>
      <c r="B181">
        <v>7</v>
      </c>
      <c r="C181" t="str">
        <f t="shared" si="2"/>
        <v>25_7</v>
      </c>
      <c r="D181" t="s">
        <v>2282</v>
      </c>
      <c r="E181">
        <v>2432.3385341876201</v>
      </c>
      <c r="F181">
        <v>0.68964454955216403</v>
      </c>
      <c r="G181">
        <v>1</v>
      </c>
      <c r="H181">
        <v>7731</v>
      </c>
    </row>
    <row r="182" spans="1:8" x14ac:dyDescent="0.25">
      <c r="A182">
        <v>25</v>
      </c>
      <c r="B182">
        <v>8</v>
      </c>
      <c r="C182" t="str">
        <f t="shared" si="2"/>
        <v>25_8</v>
      </c>
      <c r="D182" t="s">
        <v>2283</v>
      </c>
      <c r="E182">
        <v>2139</v>
      </c>
      <c r="F182">
        <v>0.54151898734177195</v>
      </c>
      <c r="G182">
        <v>1</v>
      </c>
      <c r="H182">
        <v>1477</v>
      </c>
    </row>
    <row r="183" spans="1:8" x14ac:dyDescent="0.25">
      <c r="A183">
        <v>25</v>
      </c>
      <c r="B183">
        <v>9</v>
      </c>
      <c r="C183" t="str">
        <f t="shared" si="2"/>
        <v>25_9</v>
      </c>
      <c r="D183" t="s">
        <v>2284</v>
      </c>
      <c r="E183">
        <v>2511.1081645525851</v>
      </c>
      <c r="F183">
        <v>0.63192039557409796</v>
      </c>
      <c r="G183">
        <v>1</v>
      </c>
      <c r="H183">
        <v>3688</v>
      </c>
    </row>
    <row r="184" spans="1:8" x14ac:dyDescent="0.25">
      <c r="A184">
        <v>25</v>
      </c>
      <c r="B184">
        <v>11</v>
      </c>
      <c r="C184" t="str">
        <f t="shared" si="2"/>
        <v>25_11</v>
      </c>
      <c r="D184" t="s">
        <v>2285</v>
      </c>
      <c r="E184">
        <v>3646.90301958396</v>
      </c>
      <c r="F184">
        <v>0.63621874933411104</v>
      </c>
      <c r="G184">
        <v>1</v>
      </c>
      <c r="H184">
        <v>5870</v>
      </c>
    </row>
    <row r="185" spans="1:8" x14ac:dyDescent="0.25">
      <c r="A185">
        <v>25</v>
      </c>
      <c r="B185">
        <v>12</v>
      </c>
      <c r="C185" t="str">
        <f t="shared" si="2"/>
        <v>25_12</v>
      </c>
      <c r="D185" t="s">
        <v>2286</v>
      </c>
      <c r="E185">
        <v>3564.63676514092</v>
      </c>
      <c r="F185">
        <v>0.68438935038316495</v>
      </c>
      <c r="G185">
        <v>1</v>
      </c>
      <c r="H185">
        <v>6025</v>
      </c>
    </row>
    <row r="186" spans="1:8" x14ac:dyDescent="0.25">
      <c r="A186">
        <v>25</v>
      </c>
      <c r="B186">
        <v>13</v>
      </c>
      <c r="C186" t="str">
        <f t="shared" si="2"/>
        <v>25_13</v>
      </c>
      <c r="D186" t="s">
        <v>2287</v>
      </c>
      <c r="E186">
        <v>3223.66671290148</v>
      </c>
      <c r="F186">
        <v>0.81570513473252504</v>
      </c>
      <c r="G186">
        <v>1</v>
      </c>
      <c r="H186">
        <v>3002</v>
      </c>
    </row>
    <row r="187" spans="1:8" x14ac:dyDescent="0.25">
      <c r="A187">
        <v>25</v>
      </c>
      <c r="B187">
        <v>14</v>
      </c>
      <c r="C187" t="str">
        <f t="shared" si="2"/>
        <v>25_14</v>
      </c>
      <c r="D187" t="s">
        <v>2288</v>
      </c>
      <c r="E187">
        <v>4299.9712215949903</v>
      </c>
      <c r="F187">
        <v>0.82896824506482603</v>
      </c>
      <c r="G187">
        <v>1</v>
      </c>
      <c r="H187">
        <v>1991</v>
      </c>
    </row>
    <row r="188" spans="1:8" x14ac:dyDescent="0.25">
      <c r="A188">
        <v>25</v>
      </c>
      <c r="B188">
        <v>15</v>
      </c>
      <c r="C188" t="str">
        <f t="shared" si="2"/>
        <v>25_15</v>
      </c>
      <c r="D188" t="s">
        <v>2289</v>
      </c>
      <c r="E188">
        <v>2572.6895449980798</v>
      </c>
      <c r="F188">
        <v>0.80221224373086897</v>
      </c>
      <c r="G188">
        <v>1</v>
      </c>
      <c r="H188">
        <v>3225</v>
      </c>
    </row>
    <row r="189" spans="1:8" x14ac:dyDescent="0.25">
      <c r="A189">
        <v>25</v>
      </c>
      <c r="B189">
        <v>16</v>
      </c>
      <c r="C189" t="str">
        <f t="shared" si="2"/>
        <v>25_16</v>
      </c>
      <c r="D189" t="s">
        <v>2290</v>
      </c>
      <c r="E189">
        <v>2729.6010620539801</v>
      </c>
      <c r="F189">
        <v>0.85661076367835498</v>
      </c>
      <c r="G189">
        <v>1</v>
      </c>
      <c r="H189">
        <v>10601</v>
      </c>
    </row>
    <row r="190" spans="1:8" x14ac:dyDescent="0.25">
      <c r="A190">
        <v>25</v>
      </c>
      <c r="B190">
        <v>18</v>
      </c>
      <c r="C190" t="str">
        <f t="shared" si="2"/>
        <v>25_18</v>
      </c>
      <c r="D190" t="s">
        <v>2291</v>
      </c>
      <c r="E190">
        <v>3272.5987835627502</v>
      </c>
      <c r="F190">
        <v>0.85288566942712596</v>
      </c>
      <c r="G190">
        <v>1</v>
      </c>
      <c r="H190">
        <v>3843</v>
      </c>
    </row>
    <row r="191" spans="1:8" x14ac:dyDescent="0.25">
      <c r="A191">
        <v>25</v>
      </c>
      <c r="B191">
        <v>19</v>
      </c>
      <c r="C191" t="str">
        <f t="shared" si="2"/>
        <v>25_19</v>
      </c>
      <c r="D191" t="s">
        <v>2292</v>
      </c>
      <c r="E191">
        <v>3674.5399960212399</v>
      </c>
      <c r="F191">
        <v>0.66771411101219402</v>
      </c>
      <c r="G191">
        <v>1</v>
      </c>
      <c r="H191">
        <v>7311</v>
      </c>
    </row>
    <row r="192" spans="1:8" x14ac:dyDescent="0.25">
      <c r="A192">
        <v>25</v>
      </c>
      <c r="B192">
        <v>20</v>
      </c>
      <c r="C192" t="str">
        <f t="shared" si="2"/>
        <v>25_20</v>
      </c>
      <c r="D192" t="s">
        <v>2293</v>
      </c>
      <c r="E192">
        <v>6300.7287871750596</v>
      </c>
      <c r="F192">
        <v>0.57710241717954103</v>
      </c>
      <c r="G192">
        <v>1</v>
      </c>
      <c r="H192">
        <v>7496</v>
      </c>
    </row>
    <row r="193" spans="1:8" x14ac:dyDescent="0.25">
      <c r="A193">
        <v>25</v>
      </c>
      <c r="B193">
        <v>21</v>
      </c>
      <c r="C193" t="str">
        <f t="shared" si="2"/>
        <v>25_21</v>
      </c>
      <c r="D193" t="s">
        <v>2294</v>
      </c>
      <c r="E193">
        <v>5517.99999999998</v>
      </c>
      <c r="F193">
        <v>0.91509121061359799</v>
      </c>
      <c r="G193">
        <v>1</v>
      </c>
      <c r="H193">
        <v>940</v>
      </c>
    </row>
    <row r="194" spans="1:8" x14ac:dyDescent="0.25">
      <c r="A194">
        <v>25</v>
      </c>
      <c r="B194">
        <v>22</v>
      </c>
      <c r="C194" t="str">
        <f t="shared" si="2"/>
        <v>25_22</v>
      </c>
      <c r="D194" t="s">
        <v>2295</v>
      </c>
      <c r="E194">
        <v>4482.0610013826044</v>
      </c>
      <c r="F194">
        <v>0.63773047667729599</v>
      </c>
      <c r="G194">
        <v>1</v>
      </c>
      <c r="H194">
        <v>1806</v>
      </c>
    </row>
    <row r="195" spans="1:8" x14ac:dyDescent="0.25">
      <c r="A195">
        <v>25</v>
      </c>
      <c r="B195">
        <v>23</v>
      </c>
      <c r="C195" t="str">
        <f t="shared" si="2"/>
        <v>25_23</v>
      </c>
      <c r="D195" t="s">
        <v>2296</v>
      </c>
      <c r="E195">
        <v>3974.5070419960798</v>
      </c>
      <c r="F195">
        <v>0.73833713454945005</v>
      </c>
      <c r="G195">
        <v>1</v>
      </c>
      <c r="H195">
        <v>6022</v>
      </c>
    </row>
    <row r="196" spans="1:8" x14ac:dyDescent="0.25">
      <c r="A196">
        <v>25</v>
      </c>
      <c r="B196">
        <v>24</v>
      </c>
      <c r="C196" t="str">
        <f t="shared" si="2"/>
        <v>25_24</v>
      </c>
      <c r="D196" t="s">
        <v>2297</v>
      </c>
      <c r="E196">
        <v>3998.0956980798501</v>
      </c>
      <c r="F196">
        <v>0.62312114256180895</v>
      </c>
      <c r="G196">
        <v>1</v>
      </c>
      <c r="H196">
        <v>5425</v>
      </c>
    </row>
    <row r="197" spans="1:8" x14ac:dyDescent="0.25">
      <c r="A197">
        <v>25</v>
      </c>
      <c r="B197">
        <v>25</v>
      </c>
      <c r="C197" t="str">
        <f t="shared" si="2"/>
        <v>25_25</v>
      </c>
      <c r="D197" t="s">
        <v>2298</v>
      </c>
      <c r="E197">
        <v>2632.6940648752202</v>
      </c>
      <c r="F197">
        <v>0.76050272039327305</v>
      </c>
      <c r="G197">
        <v>1</v>
      </c>
      <c r="H197">
        <v>10513</v>
      </c>
    </row>
    <row r="198" spans="1:8" x14ac:dyDescent="0.25">
      <c r="A198">
        <v>25</v>
      </c>
      <c r="B198">
        <v>27</v>
      </c>
      <c r="C198" t="str">
        <f t="shared" si="2"/>
        <v>25_27</v>
      </c>
      <c r="D198" t="s">
        <v>2299</v>
      </c>
      <c r="E198">
        <v>2229.94492053453</v>
      </c>
      <c r="F198">
        <v>0.93851949768431497</v>
      </c>
      <c r="G198">
        <v>1</v>
      </c>
      <c r="H198">
        <v>3908</v>
      </c>
    </row>
    <row r="199" spans="1:8" x14ac:dyDescent="0.25">
      <c r="A199">
        <v>25</v>
      </c>
      <c r="B199">
        <v>28</v>
      </c>
      <c r="C199" t="str">
        <f t="shared" ref="C199:C262" si="3">CONCATENATE(A199,"_",B199)</f>
        <v>25_28</v>
      </c>
      <c r="D199" t="s">
        <v>2300</v>
      </c>
      <c r="E199">
        <v>2274.4992196767298</v>
      </c>
      <c r="F199">
        <v>0.94756503361381395</v>
      </c>
      <c r="G199">
        <v>1</v>
      </c>
      <c r="H199">
        <v>5824</v>
      </c>
    </row>
    <row r="200" spans="1:8" x14ac:dyDescent="0.25">
      <c r="A200">
        <v>25</v>
      </c>
      <c r="B200">
        <v>29</v>
      </c>
      <c r="C200" t="str">
        <f t="shared" si="3"/>
        <v>25_29</v>
      </c>
      <c r="D200" t="s">
        <v>2301</v>
      </c>
      <c r="E200">
        <v>3090.7213253761101</v>
      </c>
      <c r="F200">
        <v>0.93939898480554895</v>
      </c>
      <c r="G200">
        <v>1</v>
      </c>
      <c r="H200">
        <v>6020</v>
      </c>
    </row>
    <row r="201" spans="1:8" x14ac:dyDescent="0.25">
      <c r="A201">
        <v>25</v>
      </c>
      <c r="B201">
        <v>30</v>
      </c>
      <c r="C201" t="str">
        <f t="shared" si="3"/>
        <v>25_30</v>
      </c>
      <c r="D201" t="s">
        <v>2302</v>
      </c>
      <c r="E201">
        <v>2979.0599999583601</v>
      </c>
      <c r="F201">
        <v>0.93512552870098398</v>
      </c>
      <c r="G201">
        <v>1</v>
      </c>
      <c r="H201">
        <v>2223</v>
      </c>
    </row>
    <row r="202" spans="1:8" x14ac:dyDescent="0.25">
      <c r="A202">
        <v>25</v>
      </c>
      <c r="B202">
        <v>31</v>
      </c>
      <c r="C202" t="str">
        <f t="shared" si="3"/>
        <v>25_31</v>
      </c>
      <c r="D202" t="s">
        <v>2303</v>
      </c>
      <c r="E202">
        <v>3667.6745517760451</v>
      </c>
      <c r="F202">
        <v>0.72411065037092404</v>
      </c>
      <c r="G202">
        <v>1</v>
      </c>
      <c r="H202">
        <v>3948</v>
      </c>
    </row>
    <row r="203" spans="1:8" x14ac:dyDescent="0.25">
      <c r="A203">
        <v>25</v>
      </c>
      <c r="B203">
        <v>32</v>
      </c>
      <c r="C203" t="str">
        <f t="shared" si="3"/>
        <v>25_32</v>
      </c>
      <c r="D203" t="s">
        <v>2304</v>
      </c>
      <c r="E203">
        <v>6515.2918172722057</v>
      </c>
      <c r="F203">
        <v>0.85167248765860704</v>
      </c>
      <c r="G203">
        <v>1</v>
      </c>
      <c r="H203">
        <v>5507</v>
      </c>
    </row>
    <row r="204" spans="1:8" x14ac:dyDescent="0.25">
      <c r="A204">
        <v>25</v>
      </c>
      <c r="B204">
        <v>33</v>
      </c>
      <c r="C204" t="str">
        <f t="shared" si="3"/>
        <v>25_33</v>
      </c>
      <c r="D204" t="s">
        <v>2305</v>
      </c>
      <c r="E204">
        <v>2959.3114791967901</v>
      </c>
      <c r="F204">
        <v>0.77402314216949797</v>
      </c>
      <c r="G204">
        <v>1</v>
      </c>
      <c r="H204">
        <v>7777</v>
      </c>
    </row>
    <row r="205" spans="1:8" x14ac:dyDescent="0.25">
      <c r="A205">
        <v>25</v>
      </c>
      <c r="B205">
        <v>34</v>
      </c>
      <c r="C205" t="str">
        <f t="shared" si="3"/>
        <v>25_34</v>
      </c>
      <c r="D205" t="s">
        <v>2306</v>
      </c>
      <c r="E205">
        <v>3244.1970809925801</v>
      </c>
      <c r="F205">
        <v>0.96184760750968601</v>
      </c>
      <c r="G205">
        <v>1</v>
      </c>
      <c r="H205">
        <v>5604</v>
      </c>
    </row>
    <row r="206" spans="1:8" x14ac:dyDescent="0.25">
      <c r="A206">
        <v>25</v>
      </c>
      <c r="B206">
        <v>35</v>
      </c>
      <c r="C206" t="str">
        <f t="shared" si="3"/>
        <v>25_35</v>
      </c>
      <c r="D206" t="s">
        <v>2307</v>
      </c>
      <c r="E206">
        <v>2657.2175956363499</v>
      </c>
      <c r="F206">
        <v>0.94394261358856801</v>
      </c>
      <c r="G206">
        <v>1</v>
      </c>
      <c r="H206">
        <v>6674</v>
      </c>
    </row>
    <row r="207" spans="1:8" x14ac:dyDescent="0.25">
      <c r="A207">
        <v>25</v>
      </c>
      <c r="B207">
        <v>36</v>
      </c>
      <c r="C207" t="str">
        <f t="shared" si="3"/>
        <v>25_36</v>
      </c>
      <c r="D207" t="s">
        <v>2308</v>
      </c>
      <c r="E207">
        <v>2878.6060601140098</v>
      </c>
      <c r="F207">
        <v>0.725926479247195</v>
      </c>
      <c r="G207">
        <v>1</v>
      </c>
      <c r="H207">
        <v>4130</v>
      </c>
    </row>
    <row r="208" spans="1:8" x14ac:dyDescent="0.25">
      <c r="A208">
        <v>45</v>
      </c>
      <c r="B208">
        <v>1</v>
      </c>
      <c r="C208" t="str">
        <f t="shared" si="3"/>
        <v>45_1</v>
      </c>
      <c r="D208" t="s">
        <v>2309</v>
      </c>
      <c r="E208">
        <v>4374.6002007952202</v>
      </c>
      <c r="F208">
        <v>0.23103402700269801</v>
      </c>
      <c r="G208">
        <v>1</v>
      </c>
      <c r="H208">
        <v>5533</v>
      </c>
    </row>
    <row r="209" spans="1:8" x14ac:dyDescent="0.25">
      <c r="A209">
        <v>45</v>
      </c>
      <c r="B209">
        <v>2</v>
      </c>
      <c r="C209" t="str">
        <f t="shared" si="3"/>
        <v>45_2</v>
      </c>
      <c r="D209" t="s">
        <v>2310</v>
      </c>
      <c r="E209">
        <v>15995.553114954981</v>
      </c>
      <c r="F209">
        <v>0.47647853063506002</v>
      </c>
      <c r="G209">
        <v>1</v>
      </c>
      <c r="H209">
        <v>7073</v>
      </c>
    </row>
    <row r="210" spans="1:8" x14ac:dyDescent="0.25">
      <c r="A210">
        <v>45</v>
      </c>
      <c r="B210">
        <v>3</v>
      </c>
      <c r="C210" t="str">
        <f t="shared" si="3"/>
        <v>45_3</v>
      </c>
      <c r="D210" t="s">
        <v>2311</v>
      </c>
      <c r="E210">
        <v>22514.923707415801</v>
      </c>
      <c r="F210">
        <v>0.67786203091987596</v>
      </c>
      <c r="G210">
        <v>1</v>
      </c>
      <c r="H210">
        <v>8967</v>
      </c>
    </row>
    <row r="211" spans="1:8" x14ac:dyDescent="0.25">
      <c r="A211">
        <v>45</v>
      </c>
      <c r="B211">
        <v>4</v>
      </c>
      <c r="C211" t="str">
        <f t="shared" si="3"/>
        <v>45_4</v>
      </c>
      <c r="D211" t="s">
        <v>2312</v>
      </c>
      <c r="E211">
        <v>27945.846991123199</v>
      </c>
      <c r="F211">
        <v>0.69085565693948303</v>
      </c>
      <c r="G211">
        <v>1</v>
      </c>
      <c r="H211">
        <v>3428</v>
      </c>
    </row>
    <row r="212" spans="1:8" x14ac:dyDescent="0.25">
      <c r="A212">
        <v>45</v>
      </c>
      <c r="B212">
        <v>5</v>
      </c>
      <c r="C212" t="str">
        <f t="shared" si="3"/>
        <v>45_5</v>
      </c>
      <c r="D212" t="s">
        <v>2313</v>
      </c>
      <c r="E212">
        <v>8765.7652847968857</v>
      </c>
      <c r="F212">
        <v>0.64239956273454502</v>
      </c>
      <c r="G212">
        <v>1</v>
      </c>
      <c r="H212">
        <v>1620</v>
      </c>
    </row>
    <row r="213" spans="1:8" x14ac:dyDescent="0.25">
      <c r="A213">
        <v>45</v>
      </c>
      <c r="B213">
        <v>6</v>
      </c>
      <c r="C213" t="str">
        <f t="shared" si="3"/>
        <v>45_6</v>
      </c>
      <c r="D213" t="s">
        <v>2314</v>
      </c>
      <c r="E213">
        <v>7224.6782194535599</v>
      </c>
      <c r="F213">
        <v>0.81543756270168499</v>
      </c>
      <c r="G213">
        <v>1</v>
      </c>
      <c r="H213">
        <v>4658</v>
      </c>
    </row>
    <row r="214" spans="1:8" x14ac:dyDescent="0.25">
      <c r="A214">
        <v>45</v>
      </c>
      <c r="B214">
        <v>7</v>
      </c>
      <c r="C214" t="str">
        <f t="shared" si="3"/>
        <v>45_7</v>
      </c>
      <c r="D214" t="s">
        <v>2315</v>
      </c>
      <c r="E214">
        <v>6007.3554071864401</v>
      </c>
      <c r="F214">
        <v>0.93177450177194698</v>
      </c>
      <c r="G214">
        <v>1</v>
      </c>
      <c r="H214">
        <v>8089</v>
      </c>
    </row>
    <row r="215" spans="1:8" x14ac:dyDescent="0.25">
      <c r="A215">
        <v>45</v>
      </c>
      <c r="B215">
        <v>9</v>
      </c>
      <c r="C215" t="str">
        <f t="shared" si="3"/>
        <v>45_9</v>
      </c>
      <c r="D215" t="s">
        <v>2316</v>
      </c>
      <c r="E215">
        <v>8026.1056395092701</v>
      </c>
      <c r="F215">
        <v>0.90531898064149297</v>
      </c>
      <c r="G215">
        <v>1</v>
      </c>
      <c r="H215">
        <v>2592</v>
      </c>
    </row>
    <row r="216" spans="1:8" x14ac:dyDescent="0.25">
      <c r="A216">
        <v>45</v>
      </c>
      <c r="B216">
        <v>10</v>
      </c>
      <c r="C216" t="str">
        <f t="shared" si="3"/>
        <v>45_10</v>
      </c>
      <c r="D216" t="s">
        <v>2317</v>
      </c>
      <c r="E216">
        <v>5964.8033770489701</v>
      </c>
      <c r="F216">
        <v>0.91301359959013695</v>
      </c>
      <c r="G216">
        <v>1</v>
      </c>
      <c r="H216">
        <v>4641</v>
      </c>
    </row>
    <row r="217" spans="1:8" x14ac:dyDescent="0.25">
      <c r="A217">
        <v>46</v>
      </c>
      <c r="B217">
        <v>11</v>
      </c>
      <c r="C217" t="str">
        <f t="shared" si="3"/>
        <v>46_11</v>
      </c>
      <c r="D217" t="s">
        <v>2318</v>
      </c>
      <c r="E217">
        <v>21</v>
      </c>
      <c r="F217">
        <v>0.80769230769230704</v>
      </c>
      <c r="G217">
        <v>1</v>
      </c>
      <c r="H217">
        <v>6772</v>
      </c>
    </row>
    <row r="218" spans="1:8" x14ac:dyDescent="0.25">
      <c r="A218">
        <v>46</v>
      </c>
      <c r="B218">
        <v>12</v>
      </c>
      <c r="C218" t="str">
        <f t="shared" si="3"/>
        <v>46_12</v>
      </c>
      <c r="D218" t="s">
        <v>2319</v>
      </c>
      <c r="E218">
        <v>48.484981265831699</v>
      </c>
      <c r="F218">
        <v>0.61089961054826103</v>
      </c>
      <c r="G218">
        <v>1</v>
      </c>
      <c r="H218">
        <v>9070</v>
      </c>
    </row>
    <row r="219" spans="1:8" x14ac:dyDescent="0.25">
      <c r="A219">
        <v>46</v>
      </c>
      <c r="B219">
        <v>13</v>
      </c>
      <c r="C219" t="str">
        <f t="shared" si="3"/>
        <v>46_13</v>
      </c>
      <c r="D219" t="s">
        <v>2320</v>
      </c>
      <c r="E219">
        <v>244.66852233655399</v>
      </c>
      <c r="F219">
        <v>0.68039867963939404</v>
      </c>
      <c r="G219">
        <v>1</v>
      </c>
      <c r="H219">
        <v>3564</v>
      </c>
    </row>
    <row r="220" spans="1:8" x14ac:dyDescent="0.25">
      <c r="A220">
        <v>50</v>
      </c>
      <c r="B220">
        <v>1</v>
      </c>
      <c r="C220" t="str">
        <f t="shared" si="3"/>
        <v>50_1</v>
      </c>
      <c r="D220" t="s">
        <v>2321</v>
      </c>
      <c r="E220">
        <v>6045.5829949515046</v>
      </c>
      <c r="F220">
        <v>0.67861464480695699</v>
      </c>
      <c r="G220">
        <v>1</v>
      </c>
      <c r="H220">
        <v>11986</v>
      </c>
    </row>
    <row r="221" spans="1:8" x14ac:dyDescent="0.25">
      <c r="A221">
        <v>50</v>
      </c>
      <c r="B221">
        <v>3</v>
      </c>
      <c r="C221" t="str">
        <f t="shared" si="3"/>
        <v>50_3</v>
      </c>
      <c r="D221" t="s">
        <v>2322</v>
      </c>
      <c r="E221">
        <v>16051.01117071368</v>
      </c>
      <c r="F221">
        <v>0.72915925913259205</v>
      </c>
      <c r="G221">
        <v>1</v>
      </c>
      <c r="H221">
        <v>5530</v>
      </c>
    </row>
    <row r="222" spans="1:8" x14ac:dyDescent="0.25">
      <c r="A222">
        <v>50</v>
      </c>
      <c r="B222">
        <v>4</v>
      </c>
      <c r="C222" t="str">
        <f t="shared" si="3"/>
        <v>50_4</v>
      </c>
      <c r="D222" t="s">
        <v>2323</v>
      </c>
      <c r="E222">
        <v>17074.6722401158</v>
      </c>
      <c r="F222">
        <v>0.70766092053739904</v>
      </c>
      <c r="G222">
        <v>1</v>
      </c>
      <c r="H222">
        <v>5905</v>
      </c>
    </row>
    <row r="223" spans="1:8" x14ac:dyDescent="0.25">
      <c r="A223">
        <v>50</v>
      </c>
      <c r="B223">
        <v>5</v>
      </c>
      <c r="C223" t="str">
        <f t="shared" si="3"/>
        <v>50_5</v>
      </c>
      <c r="D223" t="s">
        <v>2324</v>
      </c>
      <c r="E223">
        <v>19661.824448425119</v>
      </c>
      <c r="F223">
        <v>0.69264634362489097</v>
      </c>
      <c r="G223">
        <v>1</v>
      </c>
      <c r="H223">
        <v>3734</v>
      </c>
    </row>
    <row r="224" spans="1:8" x14ac:dyDescent="0.25">
      <c r="A224">
        <v>50</v>
      </c>
      <c r="B224">
        <v>6</v>
      </c>
      <c r="C224" t="str">
        <f t="shared" si="3"/>
        <v>50_6</v>
      </c>
      <c r="D224" t="s">
        <v>2325</v>
      </c>
      <c r="E224">
        <v>19644.31873307726</v>
      </c>
      <c r="F224">
        <v>0.57983683950814702</v>
      </c>
      <c r="G224">
        <v>1</v>
      </c>
      <c r="H224">
        <v>7231</v>
      </c>
    </row>
    <row r="225" spans="1:8" x14ac:dyDescent="0.25">
      <c r="A225">
        <v>50</v>
      </c>
      <c r="B225">
        <v>7</v>
      </c>
      <c r="C225" t="str">
        <f t="shared" si="3"/>
        <v>50_7</v>
      </c>
      <c r="D225" t="s">
        <v>2326</v>
      </c>
      <c r="E225">
        <v>11088.092726090679</v>
      </c>
      <c r="F225">
        <v>0.435936145149942</v>
      </c>
      <c r="G225">
        <v>1</v>
      </c>
      <c r="H225">
        <v>6256</v>
      </c>
    </row>
    <row r="226" spans="1:8" x14ac:dyDescent="0.25">
      <c r="A226">
        <v>50</v>
      </c>
      <c r="B226">
        <v>8</v>
      </c>
      <c r="C226" t="str">
        <f t="shared" si="3"/>
        <v>50_8</v>
      </c>
      <c r="D226" t="s">
        <v>2327</v>
      </c>
      <c r="E226">
        <v>9139.6585854252608</v>
      </c>
      <c r="F226">
        <v>0.42503484766981098</v>
      </c>
      <c r="G226">
        <v>1</v>
      </c>
      <c r="H226">
        <v>3101</v>
      </c>
    </row>
    <row r="227" spans="1:8" x14ac:dyDescent="0.25">
      <c r="A227">
        <v>51</v>
      </c>
      <c r="B227">
        <v>1</v>
      </c>
      <c r="C227" t="str">
        <f t="shared" si="3"/>
        <v>51_1</v>
      </c>
      <c r="D227" t="s">
        <v>2328</v>
      </c>
      <c r="E227">
        <v>2156.0576828799999</v>
      </c>
      <c r="F227">
        <v>0.24265329824003901</v>
      </c>
      <c r="G227">
        <v>1</v>
      </c>
      <c r="H227">
        <v>1808</v>
      </c>
    </row>
    <row r="228" spans="1:8" x14ac:dyDescent="0.25">
      <c r="A228">
        <v>51</v>
      </c>
      <c r="B228">
        <v>2</v>
      </c>
      <c r="C228" t="str">
        <f t="shared" si="3"/>
        <v>51_2</v>
      </c>
      <c r="D228" t="s">
        <v>2329</v>
      </c>
      <c r="E228">
        <v>571.38013805434798</v>
      </c>
      <c r="F228">
        <v>0.134640175402163</v>
      </c>
      <c r="G228">
        <v>1</v>
      </c>
      <c r="H228">
        <v>2461</v>
      </c>
    </row>
    <row r="229" spans="1:8" x14ac:dyDescent="0.25">
      <c r="A229">
        <v>51</v>
      </c>
      <c r="B229">
        <v>3</v>
      </c>
      <c r="C229" t="str">
        <f t="shared" si="3"/>
        <v>51_3</v>
      </c>
      <c r="D229" t="s">
        <v>2330</v>
      </c>
      <c r="E229">
        <v>8759.0294518274004</v>
      </c>
      <c r="F229">
        <v>0.303042261936527</v>
      </c>
      <c r="G229">
        <v>1</v>
      </c>
      <c r="H229">
        <v>5995</v>
      </c>
    </row>
    <row r="230" spans="1:8" x14ac:dyDescent="0.25">
      <c r="A230">
        <v>51</v>
      </c>
      <c r="B230">
        <v>4</v>
      </c>
      <c r="C230" t="str">
        <f t="shared" si="3"/>
        <v>51_4</v>
      </c>
      <c r="D230" t="s">
        <v>2331</v>
      </c>
      <c r="E230">
        <v>9841.3422375084392</v>
      </c>
      <c r="F230">
        <v>0.31666321874840397</v>
      </c>
      <c r="G230">
        <v>1</v>
      </c>
      <c r="H230">
        <v>3246</v>
      </c>
    </row>
    <row r="231" spans="1:8" x14ac:dyDescent="0.25">
      <c r="A231">
        <v>51</v>
      </c>
      <c r="B231">
        <v>5</v>
      </c>
      <c r="C231" t="str">
        <f t="shared" si="3"/>
        <v>51_5</v>
      </c>
      <c r="D231" t="s">
        <v>2332</v>
      </c>
      <c r="E231">
        <v>16310.79745858044</v>
      </c>
      <c r="F231">
        <v>0.38112842057055202</v>
      </c>
      <c r="G231">
        <v>1</v>
      </c>
      <c r="H231">
        <v>2777</v>
      </c>
    </row>
    <row r="232" spans="1:8" x14ac:dyDescent="0.25">
      <c r="A232">
        <v>51</v>
      </c>
      <c r="B232">
        <v>6</v>
      </c>
      <c r="C232" t="str">
        <f t="shared" si="3"/>
        <v>51_6</v>
      </c>
      <c r="D232" t="s">
        <v>2333</v>
      </c>
      <c r="E232">
        <v>13931.771123880821</v>
      </c>
      <c r="F232">
        <v>0.48267410914190401</v>
      </c>
      <c r="G232">
        <v>1</v>
      </c>
      <c r="H232">
        <v>5276</v>
      </c>
    </row>
    <row r="233" spans="1:8" x14ac:dyDescent="0.25">
      <c r="A233">
        <v>51</v>
      </c>
      <c r="B233">
        <v>7</v>
      </c>
      <c r="C233" t="str">
        <f t="shared" si="3"/>
        <v>51_7</v>
      </c>
      <c r="D233" t="s">
        <v>2334</v>
      </c>
      <c r="E233">
        <v>11403.238304599259</v>
      </c>
      <c r="F233">
        <v>0.716918783048481</v>
      </c>
      <c r="G233">
        <v>1</v>
      </c>
      <c r="H233">
        <v>5030</v>
      </c>
    </row>
    <row r="234" spans="1:8" x14ac:dyDescent="0.25">
      <c r="A234">
        <v>51</v>
      </c>
      <c r="B234">
        <v>8</v>
      </c>
      <c r="C234" t="str">
        <f t="shared" si="3"/>
        <v>51_8</v>
      </c>
      <c r="D234" t="s">
        <v>2335</v>
      </c>
      <c r="E234">
        <v>14313.637602339501</v>
      </c>
      <c r="F234">
        <v>0.75797349668295699</v>
      </c>
      <c r="G234">
        <v>1</v>
      </c>
      <c r="H234">
        <v>5930</v>
      </c>
    </row>
    <row r="235" spans="1:8" x14ac:dyDescent="0.25">
      <c r="A235">
        <v>51</v>
      </c>
      <c r="B235">
        <v>9</v>
      </c>
      <c r="C235" t="str">
        <f t="shared" si="3"/>
        <v>51_9</v>
      </c>
      <c r="D235" t="s">
        <v>2336</v>
      </c>
      <c r="E235">
        <v>6124.6484282921001</v>
      </c>
      <c r="F235">
        <v>0.88679199232917405</v>
      </c>
      <c r="G235">
        <v>1</v>
      </c>
      <c r="H235">
        <v>4386</v>
      </c>
    </row>
    <row r="236" spans="1:8" x14ac:dyDescent="0.25">
      <c r="A236">
        <v>51</v>
      </c>
      <c r="B236">
        <v>10</v>
      </c>
      <c r="C236" t="str">
        <f t="shared" si="3"/>
        <v>51_10</v>
      </c>
      <c r="D236" t="s">
        <v>2337</v>
      </c>
      <c r="E236">
        <v>6480.5450754784797</v>
      </c>
      <c r="F236">
        <v>0.90955896261027502</v>
      </c>
      <c r="G236">
        <v>1</v>
      </c>
      <c r="H236">
        <v>6829</v>
      </c>
    </row>
    <row r="237" spans="1:8" x14ac:dyDescent="0.25">
      <c r="A237">
        <v>51</v>
      </c>
      <c r="B237">
        <v>11</v>
      </c>
      <c r="C237" t="str">
        <f t="shared" si="3"/>
        <v>51_11</v>
      </c>
      <c r="D237" t="s">
        <v>2338</v>
      </c>
      <c r="E237">
        <v>5103.2866135324002</v>
      </c>
      <c r="F237">
        <v>0.95213102637299596</v>
      </c>
      <c r="G237">
        <v>1</v>
      </c>
      <c r="H237">
        <v>4541</v>
      </c>
    </row>
    <row r="238" spans="1:8" x14ac:dyDescent="0.25">
      <c r="A238">
        <v>51</v>
      </c>
      <c r="B238">
        <v>12</v>
      </c>
      <c r="C238" t="str">
        <f t="shared" si="3"/>
        <v>51_12</v>
      </c>
      <c r="D238" t="s">
        <v>2339</v>
      </c>
      <c r="E238">
        <v>4759</v>
      </c>
      <c r="F238">
        <v>0.93131115459882496</v>
      </c>
      <c r="G238">
        <v>1</v>
      </c>
      <c r="H238">
        <v>4270</v>
      </c>
    </row>
    <row r="239" spans="1:8" x14ac:dyDescent="0.25">
      <c r="A239">
        <v>51</v>
      </c>
      <c r="B239">
        <v>13</v>
      </c>
      <c r="C239" t="str">
        <f t="shared" si="3"/>
        <v>51_13</v>
      </c>
      <c r="D239" t="s">
        <v>2340</v>
      </c>
      <c r="E239">
        <v>4081.57969670595</v>
      </c>
      <c r="F239">
        <v>0.88961292724413299</v>
      </c>
      <c r="G239">
        <v>1</v>
      </c>
      <c r="H239">
        <v>6214</v>
      </c>
    </row>
    <row r="240" spans="1:8" x14ac:dyDescent="0.25">
      <c r="A240">
        <v>51</v>
      </c>
      <c r="B240">
        <v>14</v>
      </c>
      <c r="C240" t="str">
        <f t="shared" si="3"/>
        <v>51_14</v>
      </c>
      <c r="D240" t="s">
        <v>2341</v>
      </c>
      <c r="E240">
        <v>3244.0247180880101</v>
      </c>
      <c r="F240">
        <v>0.91831747503921601</v>
      </c>
      <c r="G240">
        <v>1</v>
      </c>
      <c r="H240">
        <v>11185</v>
      </c>
    </row>
    <row r="241" spans="1:8" x14ac:dyDescent="0.25">
      <c r="A241">
        <v>51</v>
      </c>
      <c r="B241">
        <v>16</v>
      </c>
      <c r="C241" t="str">
        <f t="shared" si="3"/>
        <v>51_16</v>
      </c>
      <c r="D241" t="s">
        <v>2342</v>
      </c>
      <c r="E241">
        <v>2260.20016303802</v>
      </c>
      <c r="F241">
        <v>0.92869197931208802</v>
      </c>
      <c r="G241">
        <v>1</v>
      </c>
      <c r="H241">
        <v>5895</v>
      </c>
    </row>
    <row r="242" spans="1:8" x14ac:dyDescent="0.25">
      <c r="A242">
        <v>52</v>
      </c>
      <c r="B242">
        <v>1</v>
      </c>
      <c r="C242" t="str">
        <f t="shared" si="3"/>
        <v>52_1</v>
      </c>
      <c r="D242" t="s">
        <v>2343</v>
      </c>
      <c r="E242">
        <v>964.94605044770196</v>
      </c>
      <c r="F242">
        <v>0.448058579917396</v>
      </c>
      <c r="G242">
        <v>1</v>
      </c>
      <c r="H242">
        <v>6240</v>
      </c>
    </row>
    <row r="243" spans="1:8" x14ac:dyDescent="0.25">
      <c r="A243">
        <v>52</v>
      </c>
      <c r="B243">
        <v>2</v>
      </c>
      <c r="C243" t="str">
        <f t="shared" si="3"/>
        <v>52_2</v>
      </c>
      <c r="D243" t="s">
        <v>2344</v>
      </c>
      <c r="E243">
        <v>1064.01014498373</v>
      </c>
      <c r="F243">
        <v>0.545612996666339</v>
      </c>
      <c r="G243">
        <v>1</v>
      </c>
      <c r="H243">
        <v>5486</v>
      </c>
    </row>
    <row r="244" spans="1:8" x14ac:dyDescent="0.25">
      <c r="A244">
        <v>52</v>
      </c>
      <c r="B244">
        <v>3</v>
      </c>
      <c r="C244" t="str">
        <f t="shared" si="3"/>
        <v>52_3</v>
      </c>
      <c r="D244" t="s">
        <v>2345</v>
      </c>
      <c r="E244">
        <v>620</v>
      </c>
      <c r="F244">
        <v>0.51239669421487599</v>
      </c>
      <c r="G244">
        <v>1</v>
      </c>
      <c r="H244">
        <v>1414</v>
      </c>
    </row>
    <row r="245" spans="1:8" x14ac:dyDescent="0.25">
      <c r="A245">
        <v>52</v>
      </c>
      <c r="B245">
        <v>4</v>
      </c>
      <c r="C245" t="str">
        <f t="shared" si="3"/>
        <v>52_4</v>
      </c>
      <c r="D245" t="s">
        <v>2346</v>
      </c>
      <c r="E245">
        <v>0</v>
      </c>
      <c r="G245">
        <v>1</v>
      </c>
      <c r="H245">
        <v>5030</v>
      </c>
    </row>
    <row r="246" spans="1:8" x14ac:dyDescent="0.25">
      <c r="A246">
        <v>52</v>
      </c>
      <c r="B246">
        <v>5</v>
      </c>
      <c r="C246" t="str">
        <f t="shared" si="3"/>
        <v>52_5</v>
      </c>
      <c r="D246" t="s">
        <v>2347</v>
      </c>
      <c r="E246">
        <v>0</v>
      </c>
      <c r="G246">
        <v>1</v>
      </c>
      <c r="H246">
        <v>3100</v>
      </c>
    </row>
    <row r="247" spans="1:8" x14ac:dyDescent="0.25">
      <c r="A247">
        <v>52</v>
      </c>
      <c r="B247">
        <v>6</v>
      </c>
      <c r="C247" t="str">
        <f t="shared" si="3"/>
        <v>52_6</v>
      </c>
      <c r="D247" t="s">
        <v>2348</v>
      </c>
      <c r="E247">
        <v>0</v>
      </c>
      <c r="G247">
        <v>1</v>
      </c>
      <c r="H247">
        <v>5870</v>
      </c>
    </row>
    <row r="248" spans="1:8" x14ac:dyDescent="0.25">
      <c r="A248">
        <v>52</v>
      </c>
      <c r="B248">
        <v>20</v>
      </c>
      <c r="C248" t="str">
        <f t="shared" si="3"/>
        <v>52_20</v>
      </c>
      <c r="D248" t="s">
        <v>2349</v>
      </c>
      <c r="E248">
        <v>0</v>
      </c>
      <c r="G248">
        <v>1</v>
      </c>
      <c r="H248">
        <v>4956</v>
      </c>
    </row>
    <row r="249" spans="1:8" x14ac:dyDescent="0.25">
      <c r="A249">
        <v>52</v>
      </c>
      <c r="B249">
        <v>21</v>
      </c>
      <c r="C249" t="str">
        <f t="shared" si="3"/>
        <v>52_21</v>
      </c>
      <c r="D249" t="s">
        <v>2350</v>
      </c>
      <c r="E249">
        <v>8.5374591421278492</v>
      </c>
      <c r="F249">
        <v>7.6196906065958595E-2</v>
      </c>
      <c r="G249">
        <v>1</v>
      </c>
      <c r="H249">
        <v>4750</v>
      </c>
    </row>
    <row r="250" spans="1:8" x14ac:dyDescent="0.25">
      <c r="A250">
        <v>53</v>
      </c>
      <c r="B250">
        <v>1</v>
      </c>
      <c r="C250" t="str">
        <f t="shared" si="3"/>
        <v>53_1</v>
      </c>
      <c r="D250" t="s">
        <v>2351</v>
      </c>
      <c r="E250">
        <v>390.49428757415001</v>
      </c>
      <c r="F250">
        <v>0.44295583653346299</v>
      </c>
      <c r="G250">
        <v>1</v>
      </c>
      <c r="H250">
        <v>410</v>
      </c>
    </row>
    <row r="251" spans="1:8" x14ac:dyDescent="0.25">
      <c r="A251">
        <v>53</v>
      </c>
      <c r="B251">
        <v>2</v>
      </c>
      <c r="C251" t="str">
        <f t="shared" si="3"/>
        <v>53_2</v>
      </c>
      <c r="D251" t="s">
        <v>2352</v>
      </c>
      <c r="E251">
        <v>294.46672236728898</v>
      </c>
      <c r="F251">
        <v>0.55382426463156598</v>
      </c>
      <c r="G251">
        <v>1</v>
      </c>
      <c r="H251">
        <v>16222</v>
      </c>
    </row>
    <row r="252" spans="1:8" x14ac:dyDescent="0.25">
      <c r="A252">
        <v>53</v>
      </c>
      <c r="B252">
        <v>3</v>
      </c>
      <c r="C252" t="str">
        <f t="shared" si="3"/>
        <v>53_3</v>
      </c>
      <c r="D252" t="s">
        <v>2353</v>
      </c>
      <c r="E252">
        <v>8.0631235149109592</v>
      </c>
      <c r="F252">
        <v>0.192848364310827</v>
      </c>
      <c r="G252">
        <v>1</v>
      </c>
      <c r="H252">
        <v>14049</v>
      </c>
    </row>
    <row r="253" spans="1:8" x14ac:dyDescent="0.25">
      <c r="A253">
        <v>53</v>
      </c>
      <c r="B253">
        <v>5</v>
      </c>
      <c r="C253" t="str">
        <f t="shared" si="3"/>
        <v>53_5</v>
      </c>
      <c r="D253" t="s">
        <v>2354</v>
      </c>
      <c r="E253">
        <v>250.23940681789099</v>
      </c>
      <c r="F253">
        <v>0.44329537600003299</v>
      </c>
      <c r="G253">
        <v>1</v>
      </c>
      <c r="H253">
        <v>9684</v>
      </c>
    </row>
    <row r="254" spans="1:8" x14ac:dyDescent="0.25">
      <c r="A254">
        <v>54</v>
      </c>
      <c r="B254">
        <v>1</v>
      </c>
      <c r="C254" t="str">
        <f t="shared" si="3"/>
        <v>54_1</v>
      </c>
      <c r="D254" t="s">
        <v>2355</v>
      </c>
      <c r="E254">
        <v>44.441847148231702</v>
      </c>
      <c r="F254">
        <v>0.92268810286949199</v>
      </c>
      <c r="G254">
        <v>1</v>
      </c>
      <c r="H254">
        <v>5079</v>
      </c>
    </row>
    <row r="255" spans="1:8" x14ac:dyDescent="0.25">
      <c r="A255">
        <v>54</v>
      </c>
      <c r="B255">
        <v>2</v>
      </c>
      <c r="C255" t="str">
        <f t="shared" si="3"/>
        <v>54_2</v>
      </c>
      <c r="D255" t="s">
        <v>2356</v>
      </c>
      <c r="E255">
        <v>22.622572820771701</v>
      </c>
      <c r="F255">
        <v>0.90825650536543501</v>
      </c>
      <c r="G255">
        <v>1</v>
      </c>
      <c r="H255">
        <v>4498</v>
      </c>
    </row>
    <row r="256" spans="1:8" x14ac:dyDescent="0.25">
      <c r="A256">
        <v>54</v>
      </c>
      <c r="B256">
        <v>3</v>
      </c>
      <c r="C256" t="str">
        <f t="shared" si="3"/>
        <v>54_3</v>
      </c>
      <c r="D256" t="s">
        <v>2357</v>
      </c>
      <c r="E256">
        <v>92</v>
      </c>
      <c r="F256">
        <v>0.66187050359712196</v>
      </c>
      <c r="G256">
        <v>1</v>
      </c>
      <c r="H256">
        <v>3690</v>
      </c>
    </row>
    <row r="257" spans="1:8" x14ac:dyDescent="0.25">
      <c r="A257">
        <v>54</v>
      </c>
      <c r="B257">
        <v>4</v>
      </c>
      <c r="C257" t="str">
        <f t="shared" si="3"/>
        <v>54_4</v>
      </c>
      <c r="D257" t="s">
        <v>2358</v>
      </c>
      <c r="E257">
        <v>174.87933629480199</v>
      </c>
      <c r="F257">
        <v>0.66353261018699194</v>
      </c>
      <c r="G257">
        <v>1</v>
      </c>
      <c r="H257">
        <v>3234</v>
      </c>
    </row>
    <row r="258" spans="1:8" x14ac:dyDescent="0.25">
      <c r="A258">
        <v>54</v>
      </c>
      <c r="B258">
        <v>5</v>
      </c>
      <c r="C258" t="str">
        <f t="shared" si="3"/>
        <v>54_5</v>
      </c>
      <c r="D258" t="s">
        <v>2359</v>
      </c>
      <c r="E258">
        <v>0</v>
      </c>
      <c r="G258">
        <v>1</v>
      </c>
      <c r="H258">
        <v>4617</v>
      </c>
    </row>
    <row r="259" spans="1:8" x14ac:dyDescent="0.25">
      <c r="A259">
        <v>54</v>
      </c>
      <c r="B259">
        <v>6</v>
      </c>
      <c r="C259" t="str">
        <f t="shared" si="3"/>
        <v>54_6</v>
      </c>
      <c r="D259" t="s">
        <v>2360</v>
      </c>
      <c r="E259">
        <v>0</v>
      </c>
      <c r="G259">
        <v>1</v>
      </c>
      <c r="H259">
        <v>7710</v>
      </c>
    </row>
    <row r="260" spans="1:8" x14ac:dyDescent="0.25">
      <c r="A260">
        <v>54</v>
      </c>
      <c r="B260">
        <v>8</v>
      </c>
      <c r="C260" t="str">
        <f t="shared" si="3"/>
        <v>54_8</v>
      </c>
      <c r="D260" t="s">
        <v>2361</v>
      </c>
      <c r="E260">
        <v>0</v>
      </c>
      <c r="G260">
        <v>1</v>
      </c>
      <c r="H260">
        <v>5714</v>
      </c>
    </row>
    <row r="261" spans="1:8" x14ac:dyDescent="0.25">
      <c r="A261">
        <v>54</v>
      </c>
      <c r="B261">
        <v>9</v>
      </c>
      <c r="C261" t="str">
        <f t="shared" si="3"/>
        <v>54_9</v>
      </c>
      <c r="D261" t="s">
        <v>2362</v>
      </c>
      <c r="E261">
        <v>0</v>
      </c>
      <c r="G261">
        <v>1</v>
      </c>
      <c r="H261">
        <v>4317</v>
      </c>
    </row>
    <row r="262" spans="1:8" x14ac:dyDescent="0.25">
      <c r="A262">
        <v>54</v>
      </c>
      <c r="B262">
        <v>10</v>
      </c>
      <c r="C262" t="str">
        <f t="shared" si="3"/>
        <v>54_10</v>
      </c>
      <c r="D262" t="s">
        <v>2363</v>
      </c>
      <c r="E262">
        <v>0</v>
      </c>
      <c r="G262">
        <v>1</v>
      </c>
      <c r="H262">
        <v>4557</v>
      </c>
    </row>
    <row r="263" spans="1:8" x14ac:dyDescent="0.25">
      <c r="A263">
        <v>54</v>
      </c>
      <c r="B263">
        <v>11</v>
      </c>
      <c r="C263" t="str">
        <f t="shared" ref="C263:C326" si="4">CONCATENATE(A263,"_",B263)</f>
        <v>54_11</v>
      </c>
      <c r="D263" t="s">
        <v>2364</v>
      </c>
      <c r="E263">
        <v>681.60208914813199</v>
      </c>
      <c r="F263">
        <v>0.54309397179513397</v>
      </c>
      <c r="G263">
        <v>1</v>
      </c>
      <c r="H263">
        <v>10712</v>
      </c>
    </row>
    <row r="264" spans="1:8" x14ac:dyDescent="0.25">
      <c r="A264">
        <v>54</v>
      </c>
      <c r="B264">
        <v>13</v>
      </c>
      <c r="C264" t="str">
        <f t="shared" si="4"/>
        <v>54_13</v>
      </c>
      <c r="D264" t="s">
        <v>2365</v>
      </c>
      <c r="E264">
        <v>652.10916188983401</v>
      </c>
      <c r="F264">
        <v>0.48982739180768198</v>
      </c>
      <c r="G264">
        <v>1</v>
      </c>
      <c r="H264">
        <v>6618</v>
      </c>
    </row>
    <row r="265" spans="1:8" x14ac:dyDescent="0.25">
      <c r="A265">
        <v>54</v>
      </c>
      <c r="B265">
        <v>14</v>
      </c>
      <c r="C265" t="str">
        <f t="shared" si="4"/>
        <v>54_14</v>
      </c>
      <c r="D265" t="s">
        <v>2366</v>
      </c>
      <c r="E265">
        <v>293.93713726468098</v>
      </c>
      <c r="F265">
        <v>0.58239916709782302</v>
      </c>
      <c r="G265">
        <v>1</v>
      </c>
      <c r="H265">
        <v>4880</v>
      </c>
    </row>
    <row r="266" spans="1:8" x14ac:dyDescent="0.25">
      <c r="A266">
        <v>54</v>
      </c>
      <c r="B266">
        <v>15</v>
      </c>
      <c r="C266" t="str">
        <f t="shared" si="4"/>
        <v>54_15</v>
      </c>
      <c r="D266" t="s">
        <v>2367</v>
      </c>
      <c r="E266">
        <v>33.330166452540801</v>
      </c>
      <c r="F266">
        <v>0.447460682122646</v>
      </c>
      <c r="G266">
        <v>1</v>
      </c>
      <c r="H266">
        <v>6460</v>
      </c>
    </row>
    <row r="267" spans="1:8" x14ac:dyDescent="0.25">
      <c r="A267">
        <v>54</v>
      </c>
      <c r="B267">
        <v>16</v>
      </c>
      <c r="C267" t="str">
        <f t="shared" si="4"/>
        <v>54_16</v>
      </c>
      <c r="D267" t="s">
        <v>2368</v>
      </c>
      <c r="E267">
        <v>458.12815981496902</v>
      </c>
      <c r="F267">
        <v>0.57385031497741701</v>
      </c>
      <c r="G267">
        <v>1</v>
      </c>
      <c r="H267">
        <v>6495</v>
      </c>
    </row>
    <row r="268" spans="1:8" x14ac:dyDescent="0.25">
      <c r="A268">
        <v>54</v>
      </c>
      <c r="B268">
        <v>17</v>
      </c>
      <c r="C268" t="str">
        <f t="shared" si="4"/>
        <v>54_17</v>
      </c>
      <c r="D268" t="s">
        <v>2369</v>
      </c>
      <c r="E268">
        <v>2760.09749658484</v>
      </c>
      <c r="F268">
        <v>0.89344432845743804</v>
      </c>
      <c r="G268">
        <v>1</v>
      </c>
      <c r="H268">
        <v>7218</v>
      </c>
    </row>
    <row r="269" spans="1:8" x14ac:dyDescent="0.25">
      <c r="A269">
        <v>54</v>
      </c>
      <c r="B269">
        <v>18</v>
      </c>
      <c r="C269" t="str">
        <f t="shared" si="4"/>
        <v>54_18</v>
      </c>
      <c r="D269" t="s">
        <v>2370</v>
      </c>
      <c r="E269">
        <v>3026.6616144023001</v>
      </c>
      <c r="F269">
        <v>0.89063076149799203</v>
      </c>
      <c r="G269">
        <v>1</v>
      </c>
      <c r="H269">
        <v>4354</v>
      </c>
    </row>
    <row r="270" spans="1:8" x14ac:dyDescent="0.25">
      <c r="A270">
        <v>54</v>
      </c>
      <c r="B270">
        <v>19</v>
      </c>
      <c r="C270" t="str">
        <f t="shared" si="4"/>
        <v>54_19</v>
      </c>
      <c r="D270" t="s">
        <v>2371</v>
      </c>
      <c r="E270">
        <v>3068.5603627157602</v>
      </c>
      <c r="F270">
        <v>0.76791288345634201</v>
      </c>
      <c r="G270">
        <v>1</v>
      </c>
      <c r="H270">
        <v>4992</v>
      </c>
    </row>
    <row r="271" spans="1:8" x14ac:dyDescent="0.25">
      <c r="A271">
        <v>55</v>
      </c>
      <c r="B271">
        <v>1</v>
      </c>
      <c r="C271" t="str">
        <f t="shared" si="4"/>
        <v>55_1</v>
      </c>
      <c r="D271" t="s">
        <v>2372</v>
      </c>
      <c r="E271">
        <v>3173.8869446383401</v>
      </c>
      <c r="F271">
        <v>0.67882983568413202</v>
      </c>
      <c r="G271">
        <v>1</v>
      </c>
      <c r="H271">
        <v>8068</v>
      </c>
    </row>
    <row r="272" spans="1:8" x14ac:dyDescent="0.25">
      <c r="A272">
        <v>55</v>
      </c>
      <c r="B272">
        <v>2</v>
      </c>
      <c r="C272" t="str">
        <f t="shared" si="4"/>
        <v>55_2</v>
      </c>
      <c r="D272" t="s">
        <v>2373</v>
      </c>
      <c r="E272">
        <v>3140.13102411306</v>
      </c>
      <c r="F272">
        <v>0.76722728003331198</v>
      </c>
      <c r="G272">
        <v>1</v>
      </c>
      <c r="H272">
        <v>5995</v>
      </c>
    </row>
    <row r="273" spans="1:8" x14ac:dyDescent="0.25">
      <c r="A273">
        <v>55</v>
      </c>
      <c r="B273">
        <v>3</v>
      </c>
      <c r="C273" t="str">
        <f t="shared" si="4"/>
        <v>55_3</v>
      </c>
      <c r="D273" t="s">
        <v>2374</v>
      </c>
      <c r="E273">
        <v>1942.5414064869201</v>
      </c>
      <c r="F273">
        <v>0.89552201118317798</v>
      </c>
      <c r="G273">
        <v>1</v>
      </c>
      <c r="H273">
        <v>15082</v>
      </c>
    </row>
    <row r="274" spans="1:8" x14ac:dyDescent="0.25">
      <c r="A274">
        <v>55</v>
      </c>
      <c r="B274">
        <v>5</v>
      </c>
      <c r="C274" t="str">
        <f t="shared" si="4"/>
        <v>55_5</v>
      </c>
      <c r="D274" t="s">
        <v>2375</v>
      </c>
      <c r="E274">
        <v>2497.6748311872898</v>
      </c>
      <c r="F274">
        <v>0.75909125600588501</v>
      </c>
      <c r="G274">
        <v>1</v>
      </c>
      <c r="H274">
        <v>4763</v>
      </c>
    </row>
    <row r="275" spans="1:8" x14ac:dyDescent="0.25">
      <c r="A275">
        <v>55</v>
      </c>
      <c r="B275">
        <v>6</v>
      </c>
      <c r="C275" t="str">
        <f t="shared" si="4"/>
        <v>55_6</v>
      </c>
      <c r="D275" t="s">
        <v>2376</v>
      </c>
      <c r="E275">
        <v>3640.5074313076002</v>
      </c>
      <c r="F275">
        <v>0.68347208022139205</v>
      </c>
      <c r="G275">
        <v>1</v>
      </c>
      <c r="H275">
        <v>929</v>
      </c>
    </row>
    <row r="276" spans="1:8" x14ac:dyDescent="0.25">
      <c r="A276">
        <v>57</v>
      </c>
      <c r="B276">
        <v>1</v>
      </c>
      <c r="C276" t="str">
        <f t="shared" si="4"/>
        <v>57_1</v>
      </c>
      <c r="D276" t="s">
        <v>2377</v>
      </c>
      <c r="E276">
        <v>1519.828464424601</v>
      </c>
      <c r="F276">
        <v>0.28893511475830802</v>
      </c>
      <c r="G276">
        <v>1</v>
      </c>
      <c r="H276">
        <v>6825</v>
      </c>
    </row>
    <row r="277" spans="1:8" x14ac:dyDescent="0.25">
      <c r="A277">
        <v>57</v>
      </c>
      <c r="B277">
        <v>2</v>
      </c>
      <c r="C277" t="str">
        <f t="shared" si="4"/>
        <v>57_2</v>
      </c>
      <c r="D277" t="s">
        <v>2378</v>
      </c>
      <c r="E277">
        <v>1283.90711203049</v>
      </c>
      <c r="F277">
        <v>0.79751721244620399</v>
      </c>
      <c r="G277">
        <v>1</v>
      </c>
      <c r="H277">
        <v>6073</v>
      </c>
    </row>
    <row r="278" spans="1:8" x14ac:dyDescent="0.25">
      <c r="A278">
        <v>57</v>
      </c>
      <c r="B278">
        <v>3</v>
      </c>
      <c r="C278" t="str">
        <f t="shared" si="4"/>
        <v>57_3</v>
      </c>
      <c r="D278" t="s">
        <v>2379</v>
      </c>
      <c r="E278">
        <v>885.61112579641201</v>
      </c>
      <c r="F278">
        <v>0.91980783063659299</v>
      </c>
      <c r="G278">
        <v>1</v>
      </c>
      <c r="H278">
        <v>7636</v>
      </c>
    </row>
    <row r="279" spans="1:8" x14ac:dyDescent="0.25">
      <c r="A279">
        <v>57</v>
      </c>
      <c r="B279">
        <v>5</v>
      </c>
      <c r="C279" t="str">
        <f t="shared" si="4"/>
        <v>57_5</v>
      </c>
      <c r="D279" t="s">
        <v>2380</v>
      </c>
      <c r="E279">
        <v>95.792683704586295</v>
      </c>
      <c r="F279">
        <v>0.76855656140835105</v>
      </c>
      <c r="G279">
        <v>1</v>
      </c>
      <c r="H279">
        <v>7385</v>
      </c>
    </row>
    <row r="280" spans="1:8" x14ac:dyDescent="0.25">
      <c r="A280">
        <v>57</v>
      </c>
      <c r="B280">
        <v>6</v>
      </c>
      <c r="C280" t="str">
        <f t="shared" si="4"/>
        <v>57_6</v>
      </c>
      <c r="D280" t="s">
        <v>2381</v>
      </c>
      <c r="E280">
        <v>0</v>
      </c>
      <c r="G280">
        <v>1</v>
      </c>
      <c r="H280">
        <v>3542</v>
      </c>
    </row>
    <row r="281" spans="1:8" x14ac:dyDescent="0.25">
      <c r="A281">
        <v>100</v>
      </c>
      <c r="B281">
        <v>1</v>
      </c>
      <c r="C281" t="str">
        <f t="shared" si="4"/>
        <v>100_1</v>
      </c>
      <c r="D281" t="s">
        <v>2382</v>
      </c>
      <c r="E281">
        <v>11703.2694704685</v>
      </c>
      <c r="F281">
        <v>0.28141498675298798</v>
      </c>
      <c r="G281">
        <v>1</v>
      </c>
      <c r="H281">
        <v>2893</v>
      </c>
    </row>
    <row r="282" spans="1:8" x14ac:dyDescent="0.25">
      <c r="A282">
        <v>101</v>
      </c>
      <c r="B282">
        <v>1</v>
      </c>
      <c r="C282" t="str">
        <f t="shared" si="4"/>
        <v>101_1</v>
      </c>
      <c r="D282" t="s">
        <v>2383</v>
      </c>
      <c r="E282">
        <v>2494.5495602802998</v>
      </c>
      <c r="F282">
        <v>0.15509568516358099</v>
      </c>
      <c r="G282">
        <v>1</v>
      </c>
      <c r="H282">
        <v>1042</v>
      </c>
    </row>
    <row r="283" spans="1:8" x14ac:dyDescent="0.25">
      <c r="A283">
        <v>101</v>
      </c>
      <c r="B283">
        <v>2</v>
      </c>
      <c r="C283" t="str">
        <f t="shared" si="4"/>
        <v>101_2</v>
      </c>
      <c r="D283" t="s">
        <v>2384</v>
      </c>
      <c r="E283">
        <v>5352.8480922666204</v>
      </c>
      <c r="F283">
        <v>0.24180388118707699</v>
      </c>
      <c r="G283">
        <v>1</v>
      </c>
      <c r="H283">
        <v>4094</v>
      </c>
    </row>
    <row r="284" spans="1:8" x14ac:dyDescent="0.25">
      <c r="A284">
        <v>101</v>
      </c>
      <c r="B284">
        <v>3</v>
      </c>
      <c r="C284" t="str">
        <f t="shared" si="4"/>
        <v>101_3</v>
      </c>
      <c r="D284" t="s">
        <v>2385</v>
      </c>
      <c r="E284">
        <v>7241.8520970882801</v>
      </c>
      <c r="F284">
        <v>0.28822602257595997</v>
      </c>
      <c r="G284">
        <v>1</v>
      </c>
      <c r="H284">
        <v>1088</v>
      </c>
    </row>
    <row r="285" spans="1:8" x14ac:dyDescent="0.25">
      <c r="A285">
        <v>101</v>
      </c>
      <c r="B285">
        <v>4</v>
      </c>
      <c r="C285" t="str">
        <f t="shared" si="4"/>
        <v>101_4</v>
      </c>
      <c r="D285" t="s">
        <v>2386</v>
      </c>
      <c r="E285">
        <v>26060.094942488198</v>
      </c>
      <c r="F285">
        <v>0.51567443948868796</v>
      </c>
      <c r="G285">
        <v>1</v>
      </c>
      <c r="H285">
        <v>3253</v>
      </c>
    </row>
    <row r="286" spans="1:8" x14ac:dyDescent="0.25">
      <c r="A286">
        <v>101</v>
      </c>
      <c r="B286">
        <v>5</v>
      </c>
      <c r="C286" t="str">
        <f t="shared" si="4"/>
        <v>101_5</v>
      </c>
      <c r="D286" t="s">
        <v>2387</v>
      </c>
      <c r="E286">
        <v>29560.142948186</v>
      </c>
      <c r="F286">
        <v>0.50353865640805595</v>
      </c>
      <c r="G286">
        <v>1</v>
      </c>
      <c r="H286">
        <v>2162</v>
      </c>
    </row>
    <row r="287" spans="1:8" x14ac:dyDescent="0.25">
      <c r="A287">
        <v>101</v>
      </c>
      <c r="B287">
        <v>6</v>
      </c>
      <c r="C287" t="str">
        <f t="shared" si="4"/>
        <v>101_6</v>
      </c>
      <c r="D287" t="s">
        <v>2388</v>
      </c>
      <c r="E287">
        <v>32462.4383071542</v>
      </c>
      <c r="F287">
        <v>0.48105490557511299</v>
      </c>
      <c r="G287">
        <v>1</v>
      </c>
      <c r="H287">
        <v>2699</v>
      </c>
    </row>
    <row r="288" spans="1:8" x14ac:dyDescent="0.25">
      <c r="A288">
        <v>101</v>
      </c>
      <c r="B288">
        <v>7</v>
      </c>
      <c r="C288" t="str">
        <f t="shared" si="4"/>
        <v>101_7</v>
      </c>
      <c r="D288" t="s">
        <v>2389</v>
      </c>
      <c r="E288">
        <v>16113.15700174222</v>
      </c>
      <c r="F288">
        <v>0.464192485429265</v>
      </c>
      <c r="G288">
        <v>1</v>
      </c>
      <c r="H288">
        <v>5498</v>
      </c>
    </row>
    <row r="289" spans="1:8" x14ac:dyDescent="0.25">
      <c r="A289">
        <v>101</v>
      </c>
      <c r="B289">
        <v>8</v>
      </c>
      <c r="C289" t="str">
        <f t="shared" si="4"/>
        <v>101_8</v>
      </c>
      <c r="D289" t="s">
        <v>2390</v>
      </c>
      <c r="E289">
        <v>8046.5023186021599</v>
      </c>
      <c r="F289">
        <v>0.27534700850518101</v>
      </c>
      <c r="G289">
        <v>1</v>
      </c>
      <c r="H289">
        <v>4252</v>
      </c>
    </row>
    <row r="290" spans="1:8" x14ac:dyDescent="0.25">
      <c r="A290">
        <v>102</v>
      </c>
      <c r="B290">
        <v>1</v>
      </c>
      <c r="C290" t="str">
        <f t="shared" si="4"/>
        <v>102_1</v>
      </c>
      <c r="D290" t="s">
        <v>2391</v>
      </c>
      <c r="E290">
        <v>4508.38263119984</v>
      </c>
      <c r="F290">
        <v>0.39580578003018901</v>
      </c>
      <c r="G290">
        <v>1</v>
      </c>
      <c r="H290">
        <v>1933</v>
      </c>
    </row>
    <row r="291" spans="1:8" x14ac:dyDescent="0.25">
      <c r="A291">
        <v>102</v>
      </c>
      <c r="B291">
        <v>2</v>
      </c>
      <c r="C291" t="str">
        <f t="shared" si="4"/>
        <v>102_2</v>
      </c>
      <c r="D291" t="s">
        <v>2392</v>
      </c>
      <c r="E291">
        <v>4338.1681259674797</v>
      </c>
      <c r="F291">
        <v>0.32427192045333397</v>
      </c>
      <c r="G291">
        <v>1</v>
      </c>
      <c r="H291">
        <v>5049</v>
      </c>
    </row>
    <row r="292" spans="1:8" x14ac:dyDescent="0.25">
      <c r="A292">
        <v>103</v>
      </c>
      <c r="B292">
        <v>1</v>
      </c>
      <c r="C292" t="str">
        <f t="shared" si="4"/>
        <v>103_1</v>
      </c>
      <c r="D292" t="s">
        <v>2393</v>
      </c>
      <c r="E292">
        <v>1469.9803969504401</v>
      </c>
      <c r="F292">
        <v>0.37022465194950999</v>
      </c>
      <c r="G292">
        <v>1</v>
      </c>
      <c r="H292">
        <v>4482</v>
      </c>
    </row>
    <row r="293" spans="1:8" x14ac:dyDescent="0.25">
      <c r="A293">
        <v>104</v>
      </c>
      <c r="B293">
        <v>1</v>
      </c>
      <c r="C293" t="str">
        <f t="shared" si="4"/>
        <v>104_1</v>
      </c>
      <c r="D293" t="s">
        <v>2394</v>
      </c>
      <c r="E293">
        <v>200.00754893813999</v>
      </c>
      <c r="F293">
        <v>0.34538796639828601</v>
      </c>
      <c r="G293">
        <v>1</v>
      </c>
      <c r="H293">
        <v>6045</v>
      </c>
    </row>
    <row r="294" spans="1:8" x14ac:dyDescent="0.25">
      <c r="A294">
        <v>104</v>
      </c>
      <c r="B294">
        <v>2</v>
      </c>
      <c r="C294" t="str">
        <f t="shared" si="4"/>
        <v>104_2</v>
      </c>
      <c r="D294" t="s">
        <v>2395</v>
      </c>
      <c r="E294">
        <v>173.91390625635401</v>
      </c>
      <c r="F294">
        <v>0.55110492093020202</v>
      </c>
      <c r="G294">
        <v>1</v>
      </c>
      <c r="H294">
        <v>6470</v>
      </c>
    </row>
    <row r="295" spans="1:8" x14ac:dyDescent="0.25">
      <c r="A295">
        <v>104</v>
      </c>
      <c r="B295">
        <v>3</v>
      </c>
      <c r="C295" t="str">
        <f t="shared" si="4"/>
        <v>104_3</v>
      </c>
      <c r="D295" t="s">
        <v>2396</v>
      </c>
      <c r="E295">
        <v>294.99999999999898</v>
      </c>
      <c r="F295">
        <v>0.76424870270077205</v>
      </c>
      <c r="G295">
        <v>1</v>
      </c>
      <c r="H295">
        <v>1020</v>
      </c>
    </row>
    <row r="296" spans="1:8" x14ac:dyDescent="0.25">
      <c r="A296">
        <v>104</v>
      </c>
      <c r="B296">
        <v>4</v>
      </c>
      <c r="C296" t="str">
        <f t="shared" si="4"/>
        <v>104_4</v>
      </c>
      <c r="D296" t="s">
        <v>2397</v>
      </c>
      <c r="E296">
        <v>297.51129798910301</v>
      </c>
      <c r="F296">
        <v>0.73715719368377497</v>
      </c>
      <c r="G296">
        <v>1</v>
      </c>
      <c r="H296">
        <v>2123</v>
      </c>
    </row>
    <row r="297" spans="1:8" x14ac:dyDescent="0.25">
      <c r="A297">
        <v>104</v>
      </c>
      <c r="B297">
        <v>5</v>
      </c>
      <c r="C297" t="str">
        <f t="shared" si="4"/>
        <v>104_5</v>
      </c>
      <c r="D297" t="s">
        <v>2398</v>
      </c>
      <c r="E297">
        <v>448.73445463186499</v>
      </c>
      <c r="F297">
        <v>0.68116823943836502</v>
      </c>
      <c r="G297">
        <v>1</v>
      </c>
      <c r="H297">
        <v>4513</v>
      </c>
    </row>
    <row r="298" spans="1:8" x14ac:dyDescent="0.25">
      <c r="A298">
        <v>104</v>
      </c>
      <c r="B298">
        <v>6</v>
      </c>
      <c r="C298" t="str">
        <f t="shared" si="4"/>
        <v>104_6</v>
      </c>
      <c r="D298" t="s">
        <v>2399</v>
      </c>
      <c r="E298">
        <v>573.78279561400404</v>
      </c>
      <c r="F298">
        <v>0.54824359663727995</v>
      </c>
      <c r="G298">
        <v>1</v>
      </c>
      <c r="H298">
        <v>5455</v>
      </c>
    </row>
    <row r="299" spans="1:8" x14ac:dyDescent="0.25">
      <c r="A299">
        <v>104</v>
      </c>
      <c r="B299">
        <v>7</v>
      </c>
      <c r="C299" t="str">
        <f t="shared" si="4"/>
        <v>104_7</v>
      </c>
      <c r="D299" t="s">
        <v>2400</v>
      </c>
      <c r="E299">
        <v>701.89395945647698</v>
      </c>
      <c r="F299">
        <v>0.804994464965196</v>
      </c>
      <c r="G299">
        <v>1</v>
      </c>
      <c r="H299">
        <v>5546</v>
      </c>
    </row>
    <row r="300" spans="1:8" x14ac:dyDescent="0.25">
      <c r="A300">
        <v>104</v>
      </c>
      <c r="B300">
        <v>8</v>
      </c>
      <c r="C300" t="str">
        <f t="shared" si="4"/>
        <v>104_8</v>
      </c>
      <c r="D300" t="s">
        <v>2401</v>
      </c>
      <c r="E300">
        <v>4</v>
      </c>
      <c r="F300">
        <v>0.105263157894736</v>
      </c>
      <c r="G300">
        <v>1</v>
      </c>
      <c r="H300">
        <v>714</v>
      </c>
    </row>
    <row r="301" spans="1:8" x14ac:dyDescent="0.25">
      <c r="A301">
        <v>104</v>
      </c>
      <c r="B301">
        <v>9</v>
      </c>
      <c r="C301" t="str">
        <f t="shared" si="4"/>
        <v>104_9</v>
      </c>
      <c r="D301" t="s">
        <v>2402</v>
      </c>
      <c r="E301">
        <v>182</v>
      </c>
      <c r="F301">
        <v>0.23915900131406001</v>
      </c>
      <c r="G301">
        <v>1</v>
      </c>
      <c r="H301">
        <v>4931</v>
      </c>
    </row>
    <row r="302" spans="1:8" x14ac:dyDescent="0.25">
      <c r="A302">
        <v>104</v>
      </c>
      <c r="B302">
        <v>10</v>
      </c>
      <c r="C302" t="str">
        <f t="shared" si="4"/>
        <v>104_10</v>
      </c>
      <c r="D302" t="s">
        <v>2403</v>
      </c>
      <c r="E302">
        <v>289.346967677495</v>
      </c>
      <c r="F302">
        <v>0.49468451457926199</v>
      </c>
      <c r="G302">
        <v>1</v>
      </c>
      <c r="H302">
        <v>4566</v>
      </c>
    </row>
    <row r="303" spans="1:8" x14ac:dyDescent="0.25">
      <c r="A303">
        <v>110</v>
      </c>
      <c r="B303">
        <v>1</v>
      </c>
      <c r="C303" t="str">
        <f t="shared" si="4"/>
        <v>110_1</v>
      </c>
      <c r="D303" t="s">
        <v>2404</v>
      </c>
      <c r="E303">
        <v>542.52122296162042</v>
      </c>
      <c r="F303">
        <v>8.4707388424882499E-2</v>
      </c>
      <c r="G303">
        <v>1</v>
      </c>
      <c r="H303">
        <v>4960</v>
      </c>
    </row>
    <row r="304" spans="1:8" x14ac:dyDescent="0.25">
      <c r="A304">
        <v>110</v>
      </c>
      <c r="B304">
        <v>3</v>
      </c>
      <c r="C304" t="str">
        <f t="shared" si="4"/>
        <v>110_3</v>
      </c>
      <c r="D304" t="s">
        <v>2405</v>
      </c>
      <c r="E304">
        <v>6321.0282280257998</v>
      </c>
      <c r="F304">
        <v>0.16274103380923099</v>
      </c>
      <c r="G304">
        <v>1</v>
      </c>
      <c r="H304">
        <v>1468</v>
      </c>
    </row>
    <row r="305" spans="1:8" x14ac:dyDescent="0.25">
      <c r="A305">
        <v>110</v>
      </c>
      <c r="B305">
        <v>4</v>
      </c>
      <c r="C305" t="str">
        <f t="shared" si="4"/>
        <v>110_4</v>
      </c>
      <c r="D305" t="s">
        <v>2406</v>
      </c>
      <c r="E305">
        <v>2146.058860742065</v>
      </c>
      <c r="F305">
        <v>0.17214931265143499</v>
      </c>
      <c r="G305">
        <v>1</v>
      </c>
      <c r="H305">
        <v>2137</v>
      </c>
    </row>
    <row r="306" spans="1:8" x14ac:dyDescent="0.25">
      <c r="A306">
        <v>110</v>
      </c>
      <c r="B306">
        <v>5</v>
      </c>
      <c r="C306" t="str">
        <f t="shared" si="4"/>
        <v>110_5</v>
      </c>
      <c r="D306" t="s">
        <v>2407</v>
      </c>
      <c r="E306">
        <v>2388.0233640974052</v>
      </c>
      <c r="F306">
        <v>0.22459090977231499</v>
      </c>
      <c r="G306">
        <v>1</v>
      </c>
      <c r="H306">
        <v>2423</v>
      </c>
    </row>
    <row r="307" spans="1:8" x14ac:dyDescent="0.25">
      <c r="A307">
        <v>110</v>
      </c>
      <c r="B307">
        <v>6</v>
      </c>
      <c r="C307" t="str">
        <f t="shared" si="4"/>
        <v>110_6</v>
      </c>
      <c r="D307" t="s">
        <v>2408</v>
      </c>
      <c r="E307">
        <v>1151.68782547352</v>
      </c>
      <c r="F307">
        <v>0.26731286090002798</v>
      </c>
      <c r="G307">
        <v>1</v>
      </c>
      <c r="H307">
        <v>11500</v>
      </c>
    </row>
    <row r="308" spans="1:8" x14ac:dyDescent="0.25">
      <c r="A308">
        <v>110</v>
      </c>
      <c r="B308">
        <v>9</v>
      </c>
      <c r="C308" t="str">
        <f t="shared" si="4"/>
        <v>110_9</v>
      </c>
      <c r="D308" t="s">
        <v>2409</v>
      </c>
      <c r="E308">
        <v>364.45720844572003</v>
      </c>
      <c r="F308">
        <v>0.36557748958241199</v>
      </c>
      <c r="G308">
        <v>1</v>
      </c>
      <c r="H308">
        <v>4905</v>
      </c>
    </row>
    <row r="309" spans="1:8" x14ac:dyDescent="0.25">
      <c r="A309">
        <v>110</v>
      </c>
      <c r="B309">
        <v>10</v>
      </c>
      <c r="C309" t="str">
        <f t="shared" si="4"/>
        <v>110_10</v>
      </c>
      <c r="D309" t="s">
        <v>2410</v>
      </c>
      <c r="E309">
        <v>1532.5143392152431</v>
      </c>
      <c r="F309">
        <v>0.51579842036961498</v>
      </c>
      <c r="G309">
        <v>1</v>
      </c>
      <c r="H309">
        <v>4098</v>
      </c>
    </row>
    <row r="310" spans="1:8" x14ac:dyDescent="0.25">
      <c r="A310">
        <v>110</v>
      </c>
      <c r="B310">
        <v>11</v>
      </c>
      <c r="C310" t="str">
        <f t="shared" si="4"/>
        <v>110_11</v>
      </c>
      <c r="D310" t="s">
        <v>2411</v>
      </c>
      <c r="E310">
        <v>1250.5702298629001</v>
      </c>
      <c r="F310">
        <v>0.74806154763252497</v>
      </c>
      <c r="G310">
        <v>1</v>
      </c>
      <c r="H310">
        <v>9389</v>
      </c>
    </row>
    <row r="311" spans="1:8" x14ac:dyDescent="0.25">
      <c r="A311">
        <v>110</v>
      </c>
      <c r="B311">
        <v>13</v>
      </c>
      <c r="C311" t="str">
        <f t="shared" si="4"/>
        <v>110_13</v>
      </c>
      <c r="D311" t="s">
        <v>2412</v>
      </c>
      <c r="E311">
        <v>2253.97140311981</v>
      </c>
      <c r="F311">
        <v>0.85610463473148901</v>
      </c>
      <c r="G311">
        <v>1</v>
      </c>
      <c r="H311">
        <v>6890</v>
      </c>
    </row>
    <row r="312" spans="1:8" x14ac:dyDescent="0.25">
      <c r="A312">
        <v>110</v>
      </c>
      <c r="B312">
        <v>14</v>
      </c>
      <c r="C312" t="str">
        <f t="shared" si="4"/>
        <v>110_14</v>
      </c>
      <c r="D312" t="s">
        <v>2413</v>
      </c>
      <c r="E312">
        <v>2100.49743008819</v>
      </c>
      <c r="F312">
        <v>0.89917951966291598</v>
      </c>
      <c r="G312">
        <v>1</v>
      </c>
      <c r="H312">
        <v>5810</v>
      </c>
    </row>
    <row r="313" spans="1:8" x14ac:dyDescent="0.25">
      <c r="A313">
        <v>110</v>
      </c>
      <c r="B313">
        <v>15</v>
      </c>
      <c r="C313" t="str">
        <f t="shared" si="4"/>
        <v>110_15</v>
      </c>
      <c r="D313" t="s">
        <v>2414</v>
      </c>
      <c r="E313">
        <v>970.09811196825399</v>
      </c>
      <c r="F313">
        <v>0.85497451661160595</v>
      </c>
      <c r="G313">
        <v>1</v>
      </c>
      <c r="H313">
        <v>3367</v>
      </c>
    </row>
    <row r="314" spans="1:8" x14ac:dyDescent="0.25">
      <c r="A314">
        <v>110</v>
      </c>
      <c r="B314">
        <v>16</v>
      </c>
      <c r="C314" t="str">
        <f t="shared" si="4"/>
        <v>110_16</v>
      </c>
      <c r="D314" t="s">
        <v>2415</v>
      </c>
      <c r="E314">
        <v>1142.0873414567</v>
      </c>
      <c r="F314">
        <v>0.64391930690705201</v>
      </c>
      <c r="G314">
        <v>1</v>
      </c>
      <c r="H314">
        <v>3856</v>
      </c>
    </row>
    <row r="315" spans="1:8" x14ac:dyDescent="0.25">
      <c r="A315">
        <v>110</v>
      </c>
      <c r="B315">
        <v>17</v>
      </c>
      <c r="C315" t="str">
        <f t="shared" si="4"/>
        <v>110_17</v>
      </c>
      <c r="D315" t="s">
        <v>2416</v>
      </c>
      <c r="E315">
        <v>565.32689524889201</v>
      </c>
      <c r="F315">
        <v>0.466414736681174</v>
      </c>
      <c r="G315">
        <v>1</v>
      </c>
      <c r="H315">
        <v>4215</v>
      </c>
    </row>
    <row r="316" spans="1:8" x14ac:dyDescent="0.25">
      <c r="A316">
        <v>110</v>
      </c>
      <c r="B316">
        <v>18</v>
      </c>
      <c r="C316" t="str">
        <f t="shared" si="4"/>
        <v>110_18</v>
      </c>
      <c r="D316" t="s">
        <v>2417</v>
      </c>
      <c r="E316">
        <v>105.152964132112</v>
      </c>
      <c r="F316">
        <v>0.234619636082326</v>
      </c>
      <c r="G316">
        <v>1</v>
      </c>
      <c r="H316">
        <v>5338</v>
      </c>
    </row>
    <row r="317" spans="1:8" x14ac:dyDescent="0.25">
      <c r="A317">
        <v>111</v>
      </c>
      <c r="B317">
        <v>1</v>
      </c>
      <c r="C317" t="str">
        <f t="shared" si="4"/>
        <v>111_1</v>
      </c>
      <c r="D317" t="s">
        <v>2418</v>
      </c>
      <c r="E317">
        <v>644.43958277692104</v>
      </c>
      <c r="F317">
        <v>0.37058044868251899</v>
      </c>
      <c r="G317">
        <v>1</v>
      </c>
      <c r="H317">
        <v>4449</v>
      </c>
    </row>
    <row r="318" spans="1:8" x14ac:dyDescent="0.25">
      <c r="A318">
        <v>111</v>
      </c>
      <c r="B318">
        <v>2</v>
      </c>
      <c r="C318" t="str">
        <f t="shared" si="4"/>
        <v>111_2</v>
      </c>
      <c r="D318" t="s">
        <v>2419</v>
      </c>
      <c r="E318">
        <v>1108.7941051053299</v>
      </c>
      <c r="F318">
        <v>0.42577257580282302</v>
      </c>
      <c r="G318">
        <v>1</v>
      </c>
      <c r="H318">
        <v>8477</v>
      </c>
    </row>
    <row r="319" spans="1:8" x14ac:dyDescent="0.25">
      <c r="A319">
        <v>111</v>
      </c>
      <c r="B319">
        <v>3</v>
      </c>
      <c r="C319" t="str">
        <f t="shared" si="4"/>
        <v>111_3</v>
      </c>
      <c r="D319" t="s">
        <v>2420</v>
      </c>
      <c r="E319">
        <v>613</v>
      </c>
      <c r="F319">
        <v>0.48003132341425198</v>
      </c>
      <c r="G319">
        <v>1</v>
      </c>
      <c r="H319">
        <v>2732</v>
      </c>
    </row>
    <row r="320" spans="1:8" x14ac:dyDescent="0.25">
      <c r="A320">
        <v>111</v>
      </c>
      <c r="B320">
        <v>4</v>
      </c>
      <c r="C320" t="str">
        <f t="shared" si="4"/>
        <v>111_4</v>
      </c>
      <c r="D320" t="s">
        <v>2421</v>
      </c>
      <c r="E320">
        <v>552</v>
      </c>
      <c r="F320">
        <v>0.69961977186311697</v>
      </c>
      <c r="G320">
        <v>1</v>
      </c>
      <c r="H320">
        <v>12953</v>
      </c>
    </row>
    <row r="321" spans="1:8" x14ac:dyDescent="0.25">
      <c r="A321">
        <v>112</v>
      </c>
      <c r="B321">
        <v>1</v>
      </c>
      <c r="C321" t="str">
        <f t="shared" si="4"/>
        <v>112_1</v>
      </c>
      <c r="D321" t="s">
        <v>2422</v>
      </c>
      <c r="E321">
        <v>638.928535150485</v>
      </c>
      <c r="F321">
        <v>0.66542141844920599</v>
      </c>
      <c r="G321">
        <v>1</v>
      </c>
      <c r="H321">
        <v>7773</v>
      </c>
    </row>
    <row r="322" spans="1:8" x14ac:dyDescent="0.25">
      <c r="A322">
        <v>112</v>
      </c>
      <c r="B322">
        <v>2</v>
      </c>
      <c r="C322" t="str">
        <f t="shared" si="4"/>
        <v>112_2</v>
      </c>
      <c r="D322" t="s">
        <v>2423</v>
      </c>
      <c r="E322">
        <v>288.23676129507697</v>
      </c>
      <c r="F322">
        <v>0.69969372196592805</v>
      </c>
      <c r="G322">
        <v>1</v>
      </c>
      <c r="H322">
        <v>5340</v>
      </c>
    </row>
    <row r="323" spans="1:8" x14ac:dyDescent="0.25">
      <c r="A323">
        <v>114</v>
      </c>
      <c r="B323">
        <v>1</v>
      </c>
      <c r="C323" t="str">
        <f t="shared" si="4"/>
        <v>114_1</v>
      </c>
      <c r="D323" t="s">
        <v>2424</v>
      </c>
      <c r="E323">
        <v>1945.141217715523</v>
      </c>
      <c r="F323">
        <v>0.17416170053428101</v>
      </c>
      <c r="G323">
        <v>1</v>
      </c>
      <c r="H323">
        <v>1556</v>
      </c>
    </row>
    <row r="324" spans="1:8" x14ac:dyDescent="0.25">
      <c r="A324">
        <v>115</v>
      </c>
      <c r="B324">
        <v>1</v>
      </c>
      <c r="C324" t="str">
        <f t="shared" si="4"/>
        <v>115_1</v>
      </c>
      <c r="D324" t="s">
        <v>2425</v>
      </c>
      <c r="E324">
        <v>197.40299869392101</v>
      </c>
      <c r="F324">
        <v>0.53685627085009202</v>
      </c>
      <c r="G324">
        <v>1</v>
      </c>
      <c r="H324">
        <v>2454</v>
      </c>
    </row>
    <row r="325" spans="1:8" x14ac:dyDescent="0.25">
      <c r="A325">
        <v>115</v>
      </c>
      <c r="B325">
        <v>2</v>
      </c>
      <c r="C325" t="str">
        <f t="shared" si="4"/>
        <v>115_2</v>
      </c>
      <c r="D325" t="s">
        <v>2426</v>
      </c>
      <c r="E325">
        <v>1641.4014588770599</v>
      </c>
      <c r="F325">
        <v>0.61591377776535305</v>
      </c>
      <c r="G325">
        <v>1</v>
      </c>
      <c r="H325">
        <v>6044</v>
      </c>
    </row>
    <row r="326" spans="1:8" x14ac:dyDescent="0.25">
      <c r="A326">
        <v>115</v>
      </c>
      <c r="B326">
        <v>3</v>
      </c>
      <c r="C326" t="str">
        <f t="shared" si="4"/>
        <v>115_3</v>
      </c>
      <c r="D326" t="s">
        <v>2427</v>
      </c>
      <c r="E326">
        <v>717.10053652296904</v>
      </c>
      <c r="F326">
        <v>0.55377492105958703</v>
      </c>
      <c r="G326">
        <v>1</v>
      </c>
      <c r="H326">
        <v>790</v>
      </c>
    </row>
    <row r="327" spans="1:8" x14ac:dyDescent="0.25">
      <c r="A327">
        <v>116</v>
      </c>
      <c r="B327">
        <v>1</v>
      </c>
      <c r="C327" t="str">
        <f t="shared" ref="C327:C390" si="5">CONCATENATE(A327,"_",B327)</f>
        <v>116_1</v>
      </c>
      <c r="D327" t="s">
        <v>2428</v>
      </c>
      <c r="E327">
        <v>507.07029589396501</v>
      </c>
      <c r="F327">
        <v>0.42312605810297499</v>
      </c>
      <c r="G327">
        <v>1</v>
      </c>
      <c r="H327">
        <v>5404</v>
      </c>
    </row>
    <row r="328" spans="1:8" x14ac:dyDescent="0.25">
      <c r="A328">
        <v>116</v>
      </c>
      <c r="B328">
        <v>2</v>
      </c>
      <c r="C328" t="str">
        <f t="shared" si="5"/>
        <v>116_2</v>
      </c>
      <c r="D328" t="s">
        <v>2429</v>
      </c>
      <c r="E328">
        <v>701.66260873195802</v>
      </c>
      <c r="F328">
        <v>0.58296752716419897</v>
      </c>
      <c r="G328">
        <v>1</v>
      </c>
      <c r="H328">
        <v>7118</v>
      </c>
    </row>
    <row r="329" spans="1:8" x14ac:dyDescent="0.25">
      <c r="A329">
        <v>120</v>
      </c>
      <c r="B329">
        <v>1</v>
      </c>
      <c r="C329" t="str">
        <f t="shared" si="5"/>
        <v>120_1</v>
      </c>
      <c r="D329" t="s">
        <v>2430</v>
      </c>
      <c r="E329">
        <v>3298.7019203711402</v>
      </c>
      <c r="F329">
        <v>0.143046764058264</v>
      </c>
      <c r="G329">
        <v>1</v>
      </c>
      <c r="H329">
        <v>1842</v>
      </c>
    </row>
    <row r="330" spans="1:8" x14ac:dyDescent="0.25">
      <c r="A330">
        <v>120</v>
      </c>
      <c r="B330">
        <v>2</v>
      </c>
      <c r="C330" t="str">
        <f t="shared" si="5"/>
        <v>120_2</v>
      </c>
      <c r="D330" t="s">
        <v>2431</v>
      </c>
      <c r="E330">
        <v>2764.9286783652201</v>
      </c>
      <c r="F330">
        <v>0.14233386586344299</v>
      </c>
      <c r="G330">
        <v>1</v>
      </c>
      <c r="H330">
        <v>1685</v>
      </c>
    </row>
    <row r="331" spans="1:8" x14ac:dyDescent="0.25">
      <c r="A331">
        <v>120</v>
      </c>
      <c r="B331">
        <v>3</v>
      </c>
      <c r="C331" t="str">
        <f t="shared" si="5"/>
        <v>120_3</v>
      </c>
      <c r="D331" t="s">
        <v>2432</v>
      </c>
      <c r="E331">
        <v>5556.3848459520996</v>
      </c>
      <c r="F331">
        <v>0.240776014642928</v>
      </c>
      <c r="G331">
        <v>1</v>
      </c>
      <c r="H331">
        <v>5569</v>
      </c>
    </row>
    <row r="332" spans="1:8" x14ac:dyDescent="0.25">
      <c r="A332">
        <v>120</v>
      </c>
      <c r="B332">
        <v>4</v>
      </c>
      <c r="C332" t="str">
        <f t="shared" si="5"/>
        <v>120_4</v>
      </c>
      <c r="D332" t="s">
        <v>2433</v>
      </c>
      <c r="E332">
        <v>5438.3781756968456</v>
      </c>
      <c r="F332">
        <v>0.57280432602463005</v>
      </c>
      <c r="G332">
        <v>1</v>
      </c>
      <c r="H332">
        <v>7010</v>
      </c>
    </row>
    <row r="333" spans="1:8" x14ac:dyDescent="0.25">
      <c r="A333">
        <v>120</v>
      </c>
      <c r="B333">
        <v>5</v>
      </c>
      <c r="C333" t="str">
        <f t="shared" si="5"/>
        <v>120_5</v>
      </c>
      <c r="D333" t="s">
        <v>2434</v>
      </c>
      <c r="E333">
        <v>3908.5998110083201</v>
      </c>
      <c r="F333">
        <v>0.92908634585485705</v>
      </c>
      <c r="G333">
        <v>1</v>
      </c>
      <c r="H333">
        <v>14212</v>
      </c>
    </row>
    <row r="334" spans="1:8" x14ac:dyDescent="0.25">
      <c r="A334">
        <v>120</v>
      </c>
      <c r="B334">
        <v>7</v>
      </c>
      <c r="C334" t="str">
        <f t="shared" si="5"/>
        <v>120_7</v>
      </c>
      <c r="D334" t="s">
        <v>2435</v>
      </c>
      <c r="E334">
        <v>3286.2726652760598</v>
      </c>
      <c r="F334">
        <v>0.82325489471623303</v>
      </c>
      <c r="G334">
        <v>1</v>
      </c>
      <c r="H334">
        <v>8835</v>
      </c>
    </row>
    <row r="335" spans="1:8" x14ac:dyDescent="0.25">
      <c r="A335">
        <v>120</v>
      </c>
      <c r="B335">
        <v>9</v>
      </c>
      <c r="C335" t="str">
        <f t="shared" si="5"/>
        <v>120_9</v>
      </c>
      <c r="D335" t="s">
        <v>2436</v>
      </c>
      <c r="E335">
        <v>1493.0506571968001</v>
      </c>
      <c r="F335">
        <v>0.85399320312974303</v>
      </c>
      <c r="G335">
        <v>1</v>
      </c>
      <c r="H335">
        <v>4289</v>
      </c>
    </row>
    <row r="336" spans="1:8" x14ac:dyDescent="0.25">
      <c r="A336">
        <v>120</v>
      </c>
      <c r="B336">
        <v>10</v>
      </c>
      <c r="C336" t="str">
        <f t="shared" si="5"/>
        <v>120_10</v>
      </c>
      <c r="D336" t="s">
        <v>2437</v>
      </c>
      <c r="E336">
        <v>1241.383283596</v>
      </c>
      <c r="F336">
        <v>0.81814602786130397</v>
      </c>
      <c r="G336">
        <v>1</v>
      </c>
      <c r="H336">
        <v>2492</v>
      </c>
    </row>
    <row r="337" spans="1:8" x14ac:dyDescent="0.25">
      <c r="A337">
        <v>125</v>
      </c>
      <c r="B337">
        <v>1</v>
      </c>
      <c r="C337" t="str">
        <f t="shared" si="5"/>
        <v>125_1</v>
      </c>
      <c r="D337" t="s">
        <v>2438</v>
      </c>
      <c r="E337">
        <v>47.6529852318914</v>
      </c>
      <c r="F337">
        <v>0.176319017265441</v>
      </c>
      <c r="G337">
        <v>1</v>
      </c>
      <c r="H337">
        <v>5782</v>
      </c>
    </row>
    <row r="338" spans="1:8" x14ac:dyDescent="0.25">
      <c r="A338">
        <v>125</v>
      </c>
      <c r="B338">
        <v>2</v>
      </c>
      <c r="C338" t="str">
        <f t="shared" si="5"/>
        <v>125_2</v>
      </c>
      <c r="D338" t="s">
        <v>2439</v>
      </c>
      <c r="E338">
        <v>99.481015347125805</v>
      </c>
      <c r="F338">
        <v>0.24847572271361501</v>
      </c>
      <c r="G338">
        <v>1</v>
      </c>
      <c r="H338">
        <v>4204</v>
      </c>
    </row>
    <row r="339" spans="1:8" x14ac:dyDescent="0.25">
      <c r="A339">
        <v>126</v>
      </c>
      <c r="B339">
        <v>1</v>
      </c>
      <c r="C339" t="str">
        <f t="shared" si="5"/>
        <v>126_1</v>
      </c>
      <c r="D339" t="s">
        <v>2440</v>
      </c>
      <c r="E339">
        <v>1278.42052599505</v>
      </c>
      <c r="F339">
        <v>0.36249313550597001</v>
      </c>
      <c r="G339">
        <v>1</v>
      </c>
      <c r="H339">
        <v>9188</v>
      </c>
    </row>
    <row r="340" spans="1:8" x14ac:dyDescent="0.25">
      <c r="A340">
        <v>127</v>
      </c>
      <c r="B340">
        <v>1</v>
      </c>
      <c r="C340" t="str">
        <f t="shared" si="5"/>
        <v>127_1</v>
      </c>
      <c r="D340" t="s">
        <v>2441</v>
      </c>
      <c r="E340">
        <v>460</v>
      </c>
      <c r="F340">
        <v>0.72100313479623801</v>
      </c>
      <c r="G340">
        <v>1</v>
      </c>
      <c r="H340">
        <v>3271</v>
      </c>
    </row>
    <row r="341" spans="1:8" x14ac:dyDescent="0.25">
      <c r="A341">
        <v>127</v>
      </c>
      <c r="B341">
        <v>2</v>
      </c>
      <c r="C341" t="str">
        <f t="shared" si="5"/>
        <v>127_2</v>
      </c>
      <c r="D341" t="s">
        <v>2442</v>
      </c>
      <c r="E341">
        <v>218</v>
      </c>
      <c r="F341">
        <v>0.31054131054131001</v>
      </c>
      <c r="G341">
        <v>1</v>
      </c>
      <c r="H341">
        <v>6390</v>
      </c>
    </row>
    <row r="342" spans="1:8" x14ac:dyDescent="0.25">
      <c r="A342">
        <v>127</v>
      </c>
      <c r="B342">
        <v>3</v>
      </c>
      <c r="C342" t="str">
        <f t="shared" si="5"/>
        <v>127_3</v>
      </c>
      <c r="D342" t="s">
        <v>2443</v>
      </c>
      <c r="E342">
        <v>204.74479969339001</v>
      </c>
      <c r="F342">
        <v>0.31548119199449898</v>
      </c>
      <c r="G342">
        <v>1</v>
      </c>
      <c r="H342">
        <v>2836</v>
      </c>
    </row>
    <row r="343" spans="1:8" x14ac:dyDescent="0.25">
      <c r="A343">
        <v>130</v>
      </c>
      <c r="B343">
        <v>1</v>
      </c>
      <c r="C343" t="str">
        <f t="shared" si="5"/>
        <v>130_1</v>
      </c>
      <c r="D343" t="s">
        <v>2444</v>
      </c>
      <c r="E343">
        <v>1037.8623981857809</v>
      </c>
      <c r="F343">
        <v>0.25007321665651899</v>
      </c>
      <c r="G343">
        <v>1</v>
      </c>
      <c r="H343">
        <v>3858</v>
      </c>
    </row>
    <row r="344" spans="1:8" x14ac:dyDescent="0.25">
      <c r="A344">
        <v>130</v>
      </c>
      <c r="B344">
        <v>2</v>
      </c>
      <c r="C344" t="str">
        <f t="shared" si="5"/>
        <v>130_2</v>
      </c>
      <c r="D344" t="s">
        <v>2445</v>
      </c>
      <c r="E344">
        <v>1333.0509730122899</v>
      </c>
      <c r="F344">
        <v>0.355972273780781</v>
      </c>
      <c r="G344">
        <v>1</v>
      </c>
      <c r="H344">
        <v>4005</v>
      </c>
    </row>
    <row r="345" spans="1:8" x14ac:dyDescent="0.25">
      <c r="A345">
        <v>130</v>
      </c>
      <c r="B345">
        <v>3</v>
      </c>
      <c r="C345" t="str">
        <f t="shared" si="5"/>
        <v>130_3</v>
      </c>
      <c r="D345" t="s">
        <v>2446</v>
      </c>
      <c r="E345">
        <v>2366.7305374692201</v>
      </c>
      <c r="F345">
        <v>0.79815064623335497</v>
      </c>
      <c r="G345">
        <v>1</v>
      </c>
      <c r="H345">
        <v>4632</v>
      </c>
    </row>
    <row r="346" spans="1:8" x14ac:dyDescent="0.25">
      <c r="A346">
        <v>130</v>
      </c>
      <c r="B346">
        <v>4</v>
      </c>
      <c r="C346" t="str">
        <f t="shared" si="5"/>
        <v>130_4</v>
      </c>
      <c r="D346" t="s">
        <v>2447</v>
      </c>
      <c r="E346">
        <v>5716.5748421758899</v>
      </c>
      <c r="F346">
        <v>0.85060328410677599</v>
      </c>
      <c r="G346">
        <v>1</v>
      </c>
      <c r="H346">
        <v>7053</v>
      </c>
    </row>
    <row r="347" spans="1:8" x14ac:dyDescent="0.25">
      <c r="A347">
        <v>130</v>
      </c>
      <c r="B347">
        <v>5</v>
      </c>
      <c r="C347" t="str">
        <f t="shared" si="5"/>
        <v>130_5</v>
      </c>
      <c r="D347" t="s">
        <v>2448</v>
      </c>
      <c r="E347">
        <v>5214.1110415235798</v>
      </c>
      <c r="F347">
        <v>0.93482995827219995</v>
      </c>
      <c r="G347">
        <v>1</v>
      </c>
      <c r="H347">
        <v>6730</v>
      </c>
    </row>
    <row r="348" spans="1:8" x14ac:dyDescent="0.25">
      <c r="A348">
        <v>130</v>
      </c>
      <c r="B348">
        <v>6</v>
      </c>
      <c r="C348" t="str">
        <f t="shared" si="5"/>
        <v>130_6</v>
      </c>
      <c r="D348" t="s">
        <v>2449</v>
      </c>
      <c r="E348">
        <v>4604.7883026676</v>
      </c>
      <c r="F348">
        <v>0.95667853890096699</v>
      </c>
      <c r="G348">
        <v>1</v>
      </c>
      <c r="H348">
        <v>5571</v>
      </c>
    </row>
    <row r="349" spans="1:8" x14ac:dyDescent="0.25">
      <c r="A349">
        <v>130</v>
      </c>
      <c r="B349">
        <v>7</v>
      </c>
      <c r="C349" t="str">
        <f t="shared" si="5"/>
        <v>130_7</v>
      </c>
      <c r="D349" t="s">
        <v>2450</v>
      </c>
      <c r="E349">
        <v>3097.9673020639998</v>
      </c>
      <c r="F349">
        <v>0.79191498546211603</v>
      </c>
      <c r="G349">
        <v>1</v>
      </c>
      <c r="H349">
        <v>6760</v>
      </c>
    </row>
    <row r="350" spans="1:8" x14ac:dyDescent="0.25">
      <c r="A350">
        <v>130</v>
      </c>
      <c r="B350">
        <v>8</v>
      </c>
      <c r="C350" t="str">
        <f t="shared" si="5"/>
        <v>130_8</v>
      </c>
      <c r="D350" t="s">
        <v>2451</v>
      </c>
      <c r="E350">
        <v>1552.9046772595</v>
      </c>
      <c r="F350">
        <v>0.57692733550632802</v>
      </c>
      <c r="G350">
        <v>1</v>
      </c>
      <c r="H350">
        <v>12341</v>
      </c>
    </row>
    <row r="351" spans="1:8" x14ac:dyDescent="0.25">
      <c r="A351">
        <v>130</v>
      </c>
      <c r="B351">
        <v>10</v>
      </c>
      <c r="C351" t="str">
        <f t="shared" si="5"/>
        <v>130_10</v>
      </c>
      <c r="D351" t="s">
        <v>2452</v>
      </c>
      <c r="E351">
        <v>2294.5993371760901</v>
      </c>
      <c r="F351">
        <v>0.65859539384424204</v>
      </c>
      <c r="G351">
        <v>1</v>
      </c>
      <c r="H351">
        <v>3368</v>
      </c>
    </row>
    <row r="352" spans="1:8" x14ac:dyDescent="0.25">
      <c r="A352">
        <v>130</v>
      </c>
      <c r="B352">
        <v>11</v>
      </c>
      <c r="C352" t="str">
        <f t="shared" si="5"/>
        <v>130_11</v>
      </c>
      <c r="D352" t="s">
        <v>2453</v>
      </c>
      <c r="E352">
        <v>199.67419932965001</v>
      </c>
      <c r="F352">
        <v>0.42208603307699999</v>
      </c>
      <c r="G352">
        <v>1</v>
      </c>
      <c r="H352">
        <v>8980</v>
      </c>
    </row>
    <row r="353" spans="1:8" x14ac:dyDescent="0.25">
      <c r="A353">
        <v>130</v>
      </c>
      <c r="B353">
        <v>12</v>
      </c>
      <c r="C353" t="str">
        <f t="shared" si="5"/>
        <v>130_12</v>
      </c>
      <c r="D353" t="s">
        <v>2454</v>
      </c>
      <c r="E353">
        <v>250.448002574783</v>
      </c>
      <c r="F353">
        <v>0.26815217737931002</v>
      </c>
      <c r="G353">
        <v>1</v>
      </c>
      <c r="H353">
        <v>4308</v>
      </c>
    </row>
    <row r="354" spans="1:8" x14ac:dyDescent="0.25">
      <c r="A354">
        <v>130</v>
      </c>
      <c r="B354">
        <v>13</v>
      </c>
      <c r="C354" t="str">
        <f t="shared" si="5"/>
        <v>130_13</v>
      </c>
      <c r="D354" t="s">
        <v>2455</v>
      </c>
      <c r="E354">
        <v>375.60410376073048</v>
      </c>
      <c r="F354">
        <v>0.25454314455796401</v>
      </c>
      <c r="G354">
        <v>1</v>
      </c>
      <c r="H354">
        <v>21070</v>
      </c>
    </row>
    <row r="355" spans="1:8" x14ac:dyDescent="0.25">
      <c r="A355">
        <v>130</v>
      </c>
      <c r="B355">
        <v>15</v>
      </c>
      <c r="C355" t="str">
        <f t="shared" si="5"/>
        <v>130_15</v>
      </c>
      <c r="D355" t="s">
        <v>2456</v>
      </c>
      <c r="E355">
        <v>540.52819789113801</v>
      </c>
      <c r="F355">
        <v>0.31154003845581502</v>
      </c>
      <c r="G355">
        <v>1</v>
      </c>
      <c r="H355">
        <v>5380</v>
      </c>
    </row>
    <row r="356" spans="1:8" x14ac:dyDescent="0.25">
      <c r="A356">
        <v>130</v>
      </c>
      <c r="B356">
        <v>16</v>
      </c>
      <c r="C356" t="str">
        <f t="shared" si="5"/>
        <v>130_16</v>
      </c>
      <c r="D356" t="s">
        <v>2457</v>
      </c>
      <c r="E356">
        <v>487.87288311641646</v>
      </c>
      <c r="F356">
        <v>0.55690087406565003</v>
      </c>
      <c r="G356">
        <v>1</v>
      </c>
      <c r="H356">
        <v>12615</v>
      </c>
    </row>
    <row r="357" spans="1:8" x14ac:dyDescent="0.25">
      <c r="A357">
        <v>130</v>
      </c>
      <c r="B357">
        <v>18</v>
      </c>
      <c r="C357" t="str">
        <f t="shared" si="5"/>
        <v>130_18</v>
      </c>
      <c r="D357" t="s">
        <v>2458</v>
      </c>
      <c r="E357">
        <v>379.26422379904398</v>
      </c>
      <c r="F357">
        <v>0.91658961165090802</v>
      </c>
      <c r="G357">
        <v>1</v>
      </c>
      <c r="H357">
        <v>5051</v>
      </c>
    </row>
    <row r="358" spans="1:8" x14ac:dyDescent="0.25">
      <c r="A358">
        <v>130</v>
      </c>
      <c r="B358">
        <v>19</v>
      </c>
      <c r="C358" t="str">
        <f t="shared" si="5"/>
        <v>130_19</v>
      </c>
      <c r="D358" t="s">
        <v>2459</v>
      </c>
      <c r="E358">
        <v>0</v>
      </c>
      <c r="G358">
        <v>1</v>
      </c>
      <c r="H358">
        <v>5650</v>
      </c>
    </row>
    <row r="359" spans="1:8" x14ac:dyDescent="0.25">
      <c r="A359">
        <v>132</v>
      </c>
      <c r="B359">
        <v>1</v>
      </c>
      <c r="C359" t="str">
        <f t="shared" si="5"/>
        <v>132_1</v>
      </c>
      <c r="D359" t="s">
        <v>2460</v>
      </c>
      <c r="E359">
        <v>6044.8338063103056</v>
      </c>
      <c r="F359">
        <v>0.63260013726965103</v>
      </c>
      <c r="G359">
        <v>1</v>
      </c>
      <c r="H359">
        <v>9800</v>
      </c>
    </row>
    <row r="360" spans="1:8" x14ac:dyDescent="0.25">
      <c r="A360">
        <v>132</v>
      </c>
      <c r="B360">
        <v>2</v>
      </c>
      <c r="C360" t="str">
        <f t="shared" si="5"/>
        <v>132_2</v>
      </c>
      <c r="D360" t="s">
        <v>2461</v>
      </c>
      <c r="E360">
        <v>0</v>
      </c>
      <c r="G360">
        <v>1</v>
      </c>
      <c r="H360">
        <v>7048</v>
      </c>
    </row>
    <row r="361" spans="1:8" x14ac:dyDescent="0.25">
      <c r="A361">
        <v>132</v>
      </c>
      <c r="B361">
        <v>3</v>
      </c>
      <c r="C361" t="str">
        <f t="shared" si="5"/>
        <v>132_3</v>
      </c>
      <c r="D361" t="s">
        <v>2462</v>
      </c>
      <c r="E361">
        <v>2624.1100242064799</v>
      </c>
      <c r="F361">
        <v>0.65337898425164098</v>
      </c>
      <c r="G361">
        <v>1</v>
      </c>
      <c r="H361">
        <v>3509</v>
      </c>
    </row>
    <row r="362" spans="1:8" x14ac:dyDescent="0.25">
      <c r="A362">
        <v>132</v>
      </c>
      <c r="B362">
        <v>4</v>
      </c>
      <c r="C362" t="str">
        <f t="shared" si="5"/>
        <v>132_4</v>
      </c>
      <c r="D362" t="s">
        <v>2463</v>
      </c>
      <c r="E362">
        <v>2219.9797859077498</v>
      </c>
      <c r="F362">
        <v>0.64727530653423304</v>
      </c>
      <c r="G362">
        <v>1</v>
      </c>
      <c r="H362">
        <v>5561</v>
      </c>
    </row>
    <row r="363" spans="1:8" x14ac:dyDescent="0.25">
      <c r="A363">
        <v>132</v>
      </c>
      <c r="B363">
        <v>5</v>
      </c>
      <c r="C363" t="str">
        <f t="shared" si="5"/>
        <v>132_5</v>
      </c>
      <c r="D363" t="s">
        <v>2464</v>
      </c>
      <c r="E363">
        <v>1639.50356620609</v>
      </c>
      <c r="F363">
        <v>0.88673008220851102</v>
      </c>
      <c r="G363">
        <v>1</v>
      </c>
      <c r="H363">
        <v>7887</v>
      </c>
    </row>
    <row r="364" spans="1:8" x14ac:dyDescent="0.25">
      <c r="A364">
        <v>132</v>
      </c>
      <c r="B364">
        <v>7</v>
      </c>
      <c r="C364" t="str">
        <f t="shared" si="5"/>
        <v>132_7</v>
      </c>
      <c r="D364" t="s">
        <v>2465</v>
      </c>
      <c r="E364">
        <v>908.18353400275601</v>
      </c>
      <c r="F364">
        <v>0.891435771634978</v>
      </c>
      <c r="G364">
        <v>1</v>
      </c>
      <c r="H364">
        <v>10159</v>
      </c>
    </row>
    <row r="365" spans="1:8" x14ac:dyDescent="0.25">
      <c r="A365">
        <v>132</v>
      </c>
      <c r="B365">
        <v>9</v>
      </c>
      <c r="C365" t="str">
        <f t="shared" si="5"/>
        <v>132_9</v>
      </c>
      <c r="D365" t="s">
        <v>2466</v>
      </c>
      <c r="E365">
        <v>813.98214752726699</v>
      </c>
      <c r="F365">
        <v>0.65695956968306501</v>
      </c>
      <c r="G365">
        <v>1</v>
      </c>
      <c r="H365">
        <v>2000</v>
      </c>
    </row>
    <row r="366" spans="1:8" x14ac:dyDescent="0.25">
      <c r="A366">
        <v>132</v>
      </c>
      <c r="B366">
        <v>10</v>
      </c>
      <c r="C366" t="str">
        <f t="shared" si="5"/>
        <v>132_10</v>
      </c>
      <c r="D366" t="s">
        <v>2467</v>
      </c>
      <c r="E366">
        <v>730.318412070769</v>
      </c>
      <c r="F366">
        <v>0.69098112740673701</v>
      </c>
      <c r="G366">
        <v>1</v>
      </c>
      <c r="H366">
        <v>6803</v>
      </c>
    </row>
    <row r="367" spans="1:8" x14ac:dyDescent="0.25">
      <c r="A367">
        <v>132</v>
      </c>
      <c r="B367">
        <v>11</v>
      </c>
      <c r="C367" t="str">
        <f t="shared" si="5"/>
        <v>132_11</v>
      </c>
      <c r="D367" t="s">
        <v>2468</v>
      </c>
      <c r="E367">
        <v>832</v>
      </c>
      <c r="F367">
        <v>0.52624920936116304</v>
      </c>
      <c r="G367">
        <v>1</v>
      </c>
      <c r="H367">
        <v>3863</v>
      </c>
    </row>
    <row r="368" spans="1:8" x14ac:dyDescent="0.25">
      <c r="A368">
        <v>133</v>
      </c>
      <c r="B368">
        <v>1</v>
      </c>
      <c r="C368" t="str">
        <f t="shared" si="5"/>
        <v>133_1</v>
      </c>
      <c r="D368" t="s">
        <v>2469</v>
      </c>
      <c r="E368">
        <v>919.71779323453097</v>
      </c>
      <c r="F368">
        <v>0.44126485634860102</v>
      </c>
      <c r="G368">
        <v>1</v>
      </c>
      <c r="H368">
        <v>6490</v>
      </c>
    </row>
    <row r="369" spans="1:8" x14ac:dyDescent="0.25">
      <c r="A369">
        <v>133</v>
      </c>
      <c r="B369">
        <v>2</v>
      </c>
      <c r="C369" t="str">
        <f t="shared" si="5"/>
        <v>133_2</v>
      </c>
      <c r="D369" t="s">
        <v>2470</v>
      </c>
      <c r="E369">
        <v>860.05416040158195</v>
      </c>
      <c r="F369">
        <v>0.88362488749131995</v>
      </c>
      <c r="G369">
        <v>1</v>
      </c>
      <c r="H369">
        <v>6516</v>
      </c>
    </row>
    <row r="370" spans="1:8" x14ac:dyDescent="0.25">
      <c r="A370">
        <v>133</v>
      </c>
      <c r="B370">
        <v>3</v>
      </c>
      <c r="C370" t="str">
        <f t="shared" si="5"/>
        <v>133_3</v>
      </c>
      <c r="D370" t="s">
        <v>2471</v>
      </c>
      <c r="E370">
        <v>881.86495159322806</v>
      </c>
      <c r="F370">
        <v>0.941911128177081</v>
      </c>
      <c r="G370">
        <v>1</v>
      </c>
      <c r="H370">
        <v>4590</v>
      </c>
    </row>
    <row r="371" spans="1:8" x14ac:dyDescent="0.25">
      <c r="A371">
        <v>134</v>
      </c>
      <c r="B371">
        <v>1</v>
      </c>
      <c r="C371" t="str">
        <f t="shared" si="5"/>
        <v>134_1</v>
      </c>
      <c r="D371" t="s">
        <v>2472</v>
      </c>
      <c r="E371">
        <v>504</v>
      </c>
      <c r="F371">
        <v>0.50653266331658198</v>
      </c>
      <c r="G371">
        <v>1</v>
      </c>
      <c r="H371">
        <v>5814</v>
      </c>
    </row>
    <row r="372" spans="1:8" x14ac:dyDescent="0.25">
      <c r="A372">
        <v>134</v>
      </c>
      <c r="B372">
        <v>2</v>
      </c>
      <c r="C372" t="str">
        <f t="shared" si="5"/>
        <v>134_2</v>
      </c>
      <c r="D372" t="s">
        <v>2473</v>
      </c>
      <c r="E372">
        <v>610.61802531431499</v>
      </c>
      <c r="F372">
        <v>0.81416995297471795</v>
      </c>
      <c r="G372">
        <v>1</v>
      </c>
      <c r="H372">
        <v>11316</v>
      </c>
    </row>
    <row r="373" spans="1:8" x14ac:dyDescent="0.25">
      <c r="A373">
        <v>135</v>
      </c>
      <c r="B373">
        <v>1</v>
      </c>
      <c r="C373" t="str">
        <f t="shared" si="5"/>
        <v>135_1</v>
      </c>
      <c r="D373" t="s">
        <v>2474</v>
      </c>
      <c r="E373">
        <v>710.88779324810002</v>
      </c>
      <c r="F373">
        <v>0.26328842307750799</v>
      </c>
      <c r="G373">
        <v>1</v>
      </c>
      <c r="H373">
        <v>1745</v>
      </c>
    </row>
    <row r="374" spans="1:8" x14ac:dyDescent="0.25">
      <c r="A374">
        <v>138</v>
      </c>
      <c r="B374">
        <v>1</v>
      </c>
      <c r="C374" t="str">
        <f t="shared" si="5"/>
        <v>138_1</v>
      </c>
      <c r="D374" t="s">
        <v>2475</v>
      </c>
      <c r="E374">
        <v>2111.2995497484799</v>
      </c>
      <c r="F374">
        <v>0.17932078856650299</v>
      </c>
      <c r="G374">
        <v>1</v>
      </c>
      <c r="H374">
        <v>1802</v>
      </c>
    </row>
    <row r="375" spans="1:8" x14ac:dyDescent="0.25">
      <c r="A375">
        <v>139</v>
      </c>
      <c r="B375">
        <v>1</v>
      </c>
      <c r="C375" t="str">
        <f t="shared" si="5"/>
        <v>139_1</v>
      </c>
      <c r="D375" t="s">
        <v>2476</v>
      </c>
      <c r="E375">
        <v>2976.04655068593</v>
      </c>
      <c r="F375">
        <v>0.80085890450113995</v>
      </c>
      <c r="G375">
        <v>1</v>
      </c>
      <c r="H375">
        <v>4311</v>
      </c>
    </row>
    <row r="376" spans="1:8" x14ac:dyDescent="0.25">
      <c r="A376">
        <v>139</v>
      </c>
      <c r="B376">
        <v>2</v>
      </c>
      <c r="C376" t="str">
        <f t="shared" si="5"/>
        <v>139_2</v>
      </c>
      <c r="D376" t="s">
        <v>2477</v>
      </c>
      <c r="E376">
        <v>2959.0066016784999</v>
      </c>
      <c r="F376">
        <v>0.70686137728102005</v>
      </c>
      <c r="G376">
        <v>1</v>
      </c>
      <c r="H376">
        <v>6867</v>
      </c>
    </row>
    <row r="377" spans="1:8" x14ac:dyDescent="0.25">
      <c r="A377">
        <v>139</v>
      </c>
      <c r="B377">
        <v>3</v>
      </c>
      <c r="C377" t="str">
        <f t="shared" si="5"/>
        <v>139_3</v>
      </c>
      <c r="D377" t="s">
        <v>2478</v>
      </c>
      <c r="E377">
        <v>4937</v>
      </c>
      <c r="F377">
        <v>0.476130774423763</v>
      </c>
      <c r="G377">
        <v>1</v>
      </c>
      <c r="H377">
        <v>607</v>
      </c>
    </row>
    <row r="378" spans="1:8" x14ac:dyDescent="0.25">
      <c r="A378">
        <v>140</v>
      </c>
      <c r="B378">
        <v>4</v>
      </c>
      <c r="C378" t="str">
        <f t="shared" si="5"/>
        <v>140_4</v>
      </c>
      <c r="D378" t="s">
        <v>2479</v>
      </c>
      <c r="E378">
        <v>1284.835918148</v>
      </c>
      <c r="F378">
        <v>0.20512298319945499</v>
      </c>
      <c r="G378">
        <v>1</v>
      </c>
      <c r="H378">
        <v>3895</v>
      </c>
    </row>
    <row r="379" spans="1:8" x14ac:dyDescent="0.25">
      <c r="A379">
        <v>140</v>
      </c>
      <c r="B379">
        <v>5</v>
      </c>
      <c r="C379" t="str">
        <f t="shared" si="5"/>
        <v>140_5</v>
      </c>
      <c r="D379" t="s">
        <v>2480</v>
      </c>
      <c r="E379">
        <v>2575.2331320461699</v>
      </c>
      <c r="F379">
        <v>0.47474063100812403</v>
      </c>
      <c r="G379">
        <v>1</v>
      </c>
      <c r="H379">
        <v>18698</v>
      </c>
    </row>
    <row r="380" spans="1:8" x14ac:dyDescent="0.25">
      <c r="A380">
        <v>140</v>
      </c>
      <c r="B380">
        <v>8</v>
      </c>
      <c r="C380" t="str">
        <f t="shared" si="5"/>
        <v>140_8</v>
      </c>
      <c r="D380" t="s">
        <v>2481</v>
      </c>
      <c r="E380">
        <v>3081.5643517139201</v>
      </c>
      <c r="F380">
        <v>0.60208091819736698</v>
      </c>
      <c r="G380">
        <v>1</v>
      </c>
      <c r="H380">
        <v>4667</v>
      </c>
    </row>
    <row r="381" spans="1:8" x14ac:dyDescent="0.25">
      <c r="A381">
        <v>140</v>
      </c>
      <c r="B381">
        <v>9</v>
      </c>
      <c r="C381" t="str">
        <f t="shared" si="5"/>
        <v>140_9</v>
      </c>
      <c r="D381" t="s">
        <v>2482</v>
      </c>
      <c r="E381">
        <v>1820.1073855401901</v>
      </c>
      <c r="F381">
        <v>0.72299883849430302</v>
      </c>
      <c r="G381">
        <v>1</v>
      </c>
      <c r="H381">
        <v>5478</v>
      </c>
    </row>
    <row r="382" spans="1:8" x14ac:dyDescent="0.25">
      <c r="A382">
        <v>140</v>
      </c>
      <c r="B382">
        <v>10</v>
      </c>
      <c r="C382" t="str">
        <f t="shared" si="5"/>
        <v>140_10</v>
      </c>
      <c r="D382" t="s">
        <v>2483</v>
      </c>
      <c r="E382">
        <v>1263.4729981072801</v>
      </c>
      <c r="F382">
        <v>0.72471956664964299</v>
      </c>
      <c r="G382">
        <v>1</v>
      </c>
      <c r="H382">
        <v>4761</v>
      </c>
    </row>
    <row r="383" spans="1:8" x14ac:dyDescent="0.25">
      <c r="A383">
        <v>140</v>
      </c>
      <c r="B383">
        <v>11</v>
      </c>
      <c r="C383" t="str">
        <f t="shared" si="5"/>
        <v>140_11</v>
      </c>
      <c r="D383" t="s">
        <v>2484</v>
      </c>
      <c r="E383">
        <v>593.67453874651596</v>
      </c>
      <c r="F383">
        <v>0.38096858483841201</v>
      </c>
      <c r="G383">
        <v>1</v>
      </c>
      <c r="H383">
        <v>4590</v>
      </c>
    </row>
    <row r="384" spans="1:8" x14ac:dyDescent="0.25">
      <c r="A384">
        <v>140</v>
      </c>
      <c r="B384">
        <v>12</v>
      </c>
      <c r="C384" t="str">
        <f t="shared" si="5"/>
        <v>140_12</v>
      </c>
      <c r="D384" t="s">
        <v>2485</v>
      </c>
      <c r="E384">
        <v>3596.6753596615599</v>
      </c>
      <c r="F384">
        <v>0.55241672332214198</v>
      </c>
      <c r="G384">
        <v>1</v>
      </c>
      <c r="H384">
        <v>1910</v>
      </c>
    </row>
    <row r="385" spans="1:8" x14ac:dyDescent="0.25">
      <c r="A385">
        <v>140</v>
      </c>
      <c r="B385">
        <v>13</v>
      </c>
      <c r="C385" t="str">
        <f t="shared" si="5"/>
        <v>140_13</v>
      </c>
      <c r="D385" t="s">
        <v>2486</v>
      </c>
      <c r="E385">
        <v>537.44390663439458</v>
      </c>
      <c r="F385">
        <v>0.32432550107844799</v>
      </c>
      <c r="G385">
        <v>1</v>
      </c>
      <c r="H385">
        <v>8498</v>
      </c>
    </row>
    <row r="386" spans="1:8" x14ac:dyDescent="0.25">
      <c r="A386">
        <v>140</v>
      </c>
      <c r="B386">
        <v>15</v>
      </c>
      <c r="C386" t="str">
        <f t="shared" si="5"/>
        <v>140_15</v>
      </c>
      <c r="D386" t="s">
        <v>2487</v>
      </c>
      <c r="E386">
        <v>297.073103938126</v>
      </c>
      <c r="F386">
        <v>0.41332478114422</v>
      </c>
      <c r="G386">
        <v>1</v>
      </c>
      <c r="H386">
        <v>6078</v>
      </c>
    </row>
    <row r="387" spans="1:8" x14ac:dyDescent="0.25">
      <c r="A387">
        <v>140</v>
      </c>
      <c r="B387">
        <v>16</v>
      </c>
      <c r="C387" t="str">
        <f t="shared" si="5"/>
        <v>140_16</v>
      </c>
      <c r="D387" t="s">
        <v>2488</v>
      </c>
      <c r="E387">
        <v>68.114458937174106</v>
      </c>
      <c r="F387">
        <v>0.46005127576299298</v>
      </c>
      <c r="G387">
        <v>1</v>
      </c>
      <c r="H387">
        <v>8207</v>
      </c>
    </row>
    <row r="388" spans="1:8" x14ac:dyDescent="0.25">
      <c r="A388">
        <v>140</v>
      </c>
      <c r="B388">
        <v>18</v>
      </c>
      <c r="C388" t="str">
        <f t="shared" si="5"/>
        <v>140_18</v>
      </c>
      <c r="D388" t="s">
        <v>2489</v>
      </c>
      <c r="E388">
        <v>148.21972967576599</v>
      </c>
      <c r="F388">
        <v>0.87907195106519398</v>
      </c>
      <c r="G388">
        <v>1</v>
      </c>
      <c r="H388">
        <v>5015</v>
      </c>
    </row>
    <row r="389" spans="1:8" x14ac:dyDescent="0.25">
      <c r="A389">
        <v>140</v>
      </c>
      <c r="B389">
        <v>19</v>
      </c>
      <c r="C389" t="str">
        <f t="shared" si="5"/>
        <v>140_19</v>
      </c>
      <c r="D389" t="s">
        <v>2490</v>
      </c>
      <c r="E389">
        <v>460.00727942871447</v>
      </c>
      <c r="F389">
        <v>0.54048756600708003</v>
      </c>
      <c r="G389">
        <v>1</v>
      </c>
      <c r="H389">
        <v>11017</v>
      </c>
    </row>
    <row r="390" spans="1:8" x14ac:dyDescent="0.25">
      <c r="A390">
        <v>140</v>
      </c>
      <c r="B390">
        <v>21</v>
      </c>
      <c r="C390" t="str">
        <f t="shared" si="5"/>
        <v>140_21</v>
      </c>
      <c r="D390" t="s">
        <v>2491</v>
      </c>
      <c r="E390">
        <v>698.43438317123002</v>
      </c>
      <c r="F390">
        <v>0.18580780180409101</v>
      </c>
      <c r="G390">
        <v>1</v>
      </c>
      <c r="H390">
        <v>4247</v>
      </c>
    </row>
    <row r="391" spans="1:8" x14ac:dyDescent="0.25">
      <c r="A391">
        <v>140</v>
      </c>
      <c r="B391">
        <v>22</v>
      </c>
      <c r="C391" t="str">
        <f t="shared" ref="C391:C454" si="6">CONCATENATE(A391,"_",B391)</f>
        <v>140_22</v>
      </c>
      <c r="D391" t="s">
        <v>2492</v>
      </c>
      <c r="E391">
        <v>3076.7720450287002</v>
      </c>
      <c r="F391">
        <v>0.12949369301633501</v>
      </c>
      <c r="G391">
        <v>1</v>
      </c>
      <c r="H391">
        <v>816</v>
      </c>
    </row>
    <row r="392" spans="1:8" x14ac:dyDescent="0.25">
      <c r="A392">
        <v>140</v>
      </c>
      <c r="B392">
        <v>23</v>
      </c>
      <c r="C392" t="str">
        <f t="shared" si="6"/>
        <v>140_23</v>
      </c>
      <c r="D392" t="s">
        <v>2493</v>
      </c>
      <c r="E392">
        <v>2547.5806328108802</v>
      </c>
      <c r="F392">
        <v>0.215189782761987</v>
      </c>
      <c r="G392">
        <v>1</v>
      </c>
      <c r="H392">
        <v>3458</v>
      </c>
    </row>
    <row r="393" spans="1:8" x14ac:dyDescent="0.25">
      <c r="A393">
        <v>140</v>
      </c>
      <c r="B393">
        <v>24</v>
      </c>
      <c r="C393" t="str">
        <f t="shared" si="6"/>
        <v>140_24</v>
      </c>
      <c r="D393" t="s">
        <v>2494</v>
      </c>
      <c r="E393">
        <v>416.803539159889</v>
      </c>
      <c r="F393">
        <v>0.118804421903483</v>
      </c>
      <c r="G393">
        <v>1</v>
      </c>
      <c r="H393">
        <v>3455</v>
      </c>
    </row>
    <row r="394" spans="1:8" x14ac:dyDescent="0.25">
      <c r="A394">
        <v>140</v>
      </c>
      <c r="B394">
        <v>25</v>
      </c>
      <c r="C394" t="str">
        <f t="shared" si="6"/>
        <v>140_25</v>
      </c>
      <c r="D394" t="s">
        <v>2495</v>
      </c>
      <c r="E394">
        <v>389.21477209695797</v>
      </c>
      <c r="F394">
        <v>0.310071059301254</v>
      </c>
      <c r="G394">
        <v>1</v>
      </c>
      <c r="H394">
        <v>3710</v>
      </c>
    </row>
    <row r="395" spans="1:8" x14ac:dyDescent="0.25">
      <c r="A395">
        <v>140</v>
      </c>
      <c r="B395">
        <v>26</v>
      </c>
      <c r="C395" t="str">
        <f t="shared" si="6"/>
        <v>140_26</v>
      </c>
      <c r="D395" t="s">
        <v>2496</v>
      </c>
      <c r="E395">
        <v>410.92731264527703</v>
      </c>
      <c r="F395">
        <v>0.610178821336824</v>
      </c>
      <c r="G395">
        <v>1</v>
      </c>
      <c r="H395">
        <v>7994</v>
      </c>
    </row>
    <row r="396" spans="1:8" x14ac:dyDescent="0.25">
      <c r="A396">
        <v>140</v>
      </c>
      <c r="B396">
        <v>27</v>
      </c>
      <c r="C396" t="str">
        <f t="shared" si="6"/>
        <v>140_27</v>
      </c>
      <c r="D396" t="s">
        <v>2497</v>
      </c>
      <c r="E396">
        <v>369.23178526854002</v>
      </c>
      <c r="F396">
        <v>0.69619129442869598</v>
      </c>
      <c r="G396">
        <v>1</v>
      </c>
      <c r="H396">
        <v>3218</v>
      </c>
    </row>
    <row r="397" spans="1:8" x14ac:dyDescent="0.25">
      <c r="A397">
        <v>140</v>
      </c>
      <c r="B397">
        <v>28</v>
      </c>
      <c r="C397" t="str">
        <f t="shared" si="6"/>
        <v>140_28</v>
      </c>
      <c r="D397" t="s">
        <v>2498</v>
      </c>
      <c r="E397">
        <v>76.912780853719099</v>
      </c>
      <c r="F397">
        <v>0.64902643466766996</v>
      </c>
      <c r="G397">
        <v>1</v>
      </c>
      <c r="H397">
        <v>3015</v>
      </c>
    </row>
    <row r="398" spans="1:8" x14ac:dyDescent="0.25">
      <c r="A398">
        <v>140</v>
      </c>
      <c r="B398">
        <v>29</v>
      </c>
      <c r="C398" t="str">
        <f t="shared" si="6"/>
        <v>140_29</v>
      </c>
      <c r="D398" t="s">
        <v>2499</v>
      </c>
      <c r="E398">
        <v>79.330032078211602</v>
      </c>
      <c r="F398">
        <v>0.15162374204051501</v>
      </c>
      <c r="G398">
        <v>1</v>
      </c>
      <c r="H398">
        <v>2944</v>
      </c>
    </row>
    <row r="399" spans="1:8" x14ac:dyDescent="0.25">
      <c r="A399">
        <v>140</v>
      </c>
      <c r="B399">
        <v>30</v>
      </c>
      <c r="C399" t="str">
        <f t="shared" si="6"/>
        <v>140_30</v>
      </c>
      <c r="D399" t="s">
        <v>2500</v>
      </c>
      <c r="E399">
        <v>1148.317224646773</v>
      </c>
      <c r="F399">
        <v>0.35984973738089998</v>
      </c>
      <c r="G399">
        <v>1</v>
      </c>
      <c r="H399">
        <v>6659</v>
      </c>
    </row>
    <row r="400" spans="1:8" x14ac:dyDescent="0.25">
      <c r="A400">
        <v>140</v>
      </c>
      <c r="B400">
        <v>32</v>
      </c>
      <c r="C400" t="str">
        <f t="shared" si="6"/>
        <v>140_32</v>
      </c>
      <c r="D400" t="s">
        <v>2501</v>
      </c>
      <c r="E400">
        <v>815.76806731684655</v>
      </c>
      <c r="F400">
        <v>0.241838929786343</v>
      </c>
      <c r="G400">
        <v>1</v>
      </c>
      <c r="H400">
        <v>3162</v>
      </c>
    </row>
    <row r="401" spans="1:8" x14ac:dyDescent="0.25">
      <c r="A401">
        <v>140</v>
      </c>
      <c r="B401">
        <v>33</v>
      </c>
      <c r="C401" t="str">
        <f t="shared" si="6"/>
        <v>140_33</v>
      </c>
      <c r="D401" t="s">
        <v>2502</v>
      </c>
      <c r="E401">
        <v>121.9493969141662</v>
      </c>
      <c r="F401">
        <v>0.199274877444756</v>
      </c>
      <c r="G401">
        <v>1</v>
      </c>
      <c r="H401">
        <v>8427</v>
      </c>
    </row>
    <row r="402" spans="1:8" x14ac:dyDescent="0.25">
      <c r="A402">
        <v>140</v>
      </c>
      <c r="B402">
        <v>35</v>
      </c>
      <c r="C402" t="str">
        <f t="shared" si="6"/>
        <v>140_35</v>
      </c>
      <c r="D402" t="s">
        <v>2503</v>
      </c>
      <c r="E402">
        <v>17.601800575171598</v>
      </c>
      <c r="F402">
        <v>0.24598436221860101</v>
      </c>
      <c r="G402">
        <v>1</v>
      </c>
      <c r="H402">
        <v>6238</v>
      </c>
    </row>
    <row r="403" spans="1:8" x14ac:dyDescent="0.25">
      <c r="A403">
        <v>143</v>
      </c>
      <c r="B403">
        <v>1</v>
      </c>
      <c r="C403" t="str">
        <f t="shared" si="6"/>
        <v>143_1</v>
      </c>
      <c r="D403" t="s">
        <v>2504</v>
      </c>
      <c r="E403">
        <v>1510.57389433136</v>
      </c>
      <c r="F403">
        <v>0.66634334663589501</v>
      </c>
      <c r="G403">
        <v>1</v>
      </c>
      <c r="H403">
        <v>5830</v>
      </c>
    </row>
    <row r="404" spans="1:8" x14ac:dyDescent="0.25">
      <c r="A404">
        <v>145</v>
      </c>
      <c r="B404">
        <v>1</v>
      </c>
      <c r="C404" t="str">
        <f t="shared" si="6"/>
        <v>145_1</v>
      </c>
      <c r="D404" t="s">
        <v>2505</v>
      </c>
      <c r="E404">
        <v>5806.83609088096</v>
      </c>
      <c r="F404">
        <v>0.52288068095515805</v>
      </c>
      <c r="G404">
        <v>1</v>
      </c>
      <c r="H404">
        <v>2770</v>
      </c>
    </row>
    <row r="405" spans="1:8" x14ac:dyDescent="0.25">
      <c r="A405">
        <v>145</v>
      </c>
      <c r="B405">
        <v>2</v>
      </c>
      <c r="C405" t="str">
        <f t="shared" si="6"/>
        <v>145_2</v>
      </c>
      <c r="D405" t="s">
        <v>2506</v>
      </c>
      <c r="E405">
        <v>4579.5166833767253</v>
      </c>
      <c r="F405">
        <v>0.53540928437651902</v>
      </c>
      <c r="G405">
        <v>1</v>
      </c>
      <c r="H405">
        <v>5038</v>
      </c>
    </row>
    <row r="406" spans="1:8" x14ac:dyDescent="0.25">
      <c r="A406">
        <v>145</v>
      </c>
      <c r="B406">
        <v>3</v>
      </c>
      <c r="C406" t="str">
        <f t="shared" si="6"/>
        <v>145_3</v>
      </c>
      <c r="D406" t="s">
        <v>2507</v>
      </c>
      <c r="E406">
        <v>2904.0700541587648</v>
      </c>
      <c r="F406">
        <v>0.55036479618905898</v>
      </c>
      <c r="G406">
        <v>1</v>
      </c>
      <c r="H406">
        <v>1831</v>
      </c>
    </row>
    <row r="407" spans="1:8" x14ac:dyDescent="0.25">
      <c r="A407">
        <v>145</v>
      </c>
      <c r="B407">
        <v>4</v>
      </c>
      <c r="C407" t="str">
        <f t="shared" si="6"/>
        <v>145_4</v>
      </c>
      <c r="D407" t="s">
        <v>2508</v>
      </c>
      <c r="E407">
        <v>4943.7271634083199</v>
      </c>
      <c r="F407">
        <v>0.54573751121878999</v>
      </c>
      <c r="G407">
        <v>1</v>
      </c>
      <c r="H407">
        <v>1129</v>
      </c>
    </row>
    <row r="408" spans="1:8" x14ac:dyDescent="0.25">
      <c r="A408">
        <v>146</v>
      </c>
      <c r="B408">
        <v>1</v>
      </c>
      <c r="C408" t="str">
        <f t="shared" si="6"/>
        <v>146_1</v>
      </c>
      <c r="D408" t="s">
        <v>2509</v>
      </c>
      <c r="E408">
        <v>2410.5339632724799</v>
      </c>
      <c r="F408">
        <v>0.61270244635255899</v>
      </c>
      <c r="G408">
        <v>1</v>
      </c>
      <c r="H408">
        <v>3900</v>
      </c>
    </row>
    <row r="409" spans="1:8" x14ac:dyDescent="0.25">
      <c r="A409">
        <v>146</v>
      </c>
      <c r="B409">
        <v>2</v>
      </c>
      <c r="C409" t="str">
        <f t="shared" si="6"/>
        <v>146_2</v>
      </c>
      <c r="D409" t="s">
        <v>2510</v>
      </c>
      <c r="E409">
        <v>2659.2352291154598</v>
      </c>
      <c r="F409">
        <v>0.74107028062264602</v>
      </c>
      <c r="G409">
        <v>1</v>
      </c>
      <c r="H409">
        <v>4662</v>
      </c>
    </row>
    <row r="410" spans="1:8" x14ac:dyDescent="0.25">
      <c r="A410">
        <v>146</v>
      </c>
      <c r="B410">
        <v>3</v>
      </c>
      <c r="C410" t="str">
        <f t="shared" si="6"/>
        <v>146_3</v>
      </c>
      <c r="D410" t="s">
        <v>2511</v>
      </c>
      <c r="E410">
        <v>2799.4310071001</v>
      </c>
      <c r="F410">
        <v>0.76100602258663996</v>
      </c>
      <c r="G410">
        <v>1</v>
      </c>
      <c r="H410">
        <v>4917</v>
      </c>
    </row>
    <row r="411" spans="1:8" x14ac:dyDescent="0.25">
      <c r="A411">
        <v>148</v>
      </c>
      <c r="B411">
        <v>1</v>
      </c>
      <c r="C411" t="str">
        <f t="shared" si="6"/>
        <v>148_1</v>
      </c>
      <c r="D411" t="s">
        <v>2512</v>
      </c>
      <c r="E411">
        <v>5486.1102337739449</v>
      </c>
      <c r="F411">
        <v>0.53437531395215399</v>
      </c>
      <c r="G411">
        <v>1</v>
      </c>
      <c r="H411">
        <v>5408</v>
      </c>
    </row>
    <row r="412" spans="1:8" x14ac:dyDescent="0.25">
      <c r="A412">
        <v>148</v>
      </c>
      <c r="B412">
        <v>3</v>
      </c>
      <c r="C412" t="str">
        <f t="shared" si="6"/>
        <v>148_3</v>
      </c>
      <c r="D412" t="s">
        <v>2513</v>
      </c>
      <c r="E412">
        <v>3918.3753348937048</v>
      </c>
      <c r="F412">
        <v>0.56911798740708497</v>
      </c>
      <c r="G412">
        <v>1</v>
      </c>
      <c r="H412">
        <v>6891</v>
      </c>
    </row>
    <row r="413" spans="1:8" x14ac:dyDescent="0.25">
      <c r="A413">
        <v>148</v>
      </c>
      <c r="B413">
        <v>4</v>
      </c>
      <c r="C413" t="str">
        <f t="shared" si="6"/>
        <v>148_4</v>
      </c>
      <c r="D413" t="s">
        <v>2514</v>
      </c>
      <c r="E413">
        <v>4204.8579306247602</v>
      </c>
      <c r="F413">
        <v>0.80396361340250899</v>
      </c>
      <c r="G413">
        <v>1</v>
      </c>
      <c r="H413">
        <v>3906</v>
      </c>
    </row>
    <row r="414" spans="1:8" x14ac:dyDescent="0.25">
      <c r="A414">
        <v>148</v>
      </c>
      <c r="B414">
        <v>5</v>
      </c>
      <c r="C414" t="str">
        <f t="shared" si="6"/>
        <v>148_5</v>
      </c>
      <c r="D414" t="s">
        <v>2515</v>
      </c>
      <c r="E414">
        <v>3768.4563296409401</v>
      </c>
      <c r="F414">
        <v>0.84612894399375804</v>
      </c>
      <c r="G414">
        <v>1</v>
      </c>
      <c r="H414">
        <v>1928</v>
      </c>
    </row>
    <row r="415" spans="1:8" x14ac:dyDescent="0.25">
      <c r="A415">
        <v>148</v>
      </c>
      <c r="B415">
        <v>6</v>
      </c>
      <c r="C415" t="str">
        <f t="shared" si="6"/>
        <v>148_6</v>
      </c>
      <c r="D415" t="s">
        <v>2516</v>
      </c>
      <c r="E415">
        <v>2785.566427150965</v>
      </c>
      <c r="F415">
        <v>0.92918621906959498</v>
      </c>
      <c r="G415">
        <v>1</v>
      </c>
      <c r="H415">
        <v>12023</v>
      </c>
    </row>
    <row r="416" spans="1:8" x14ac:dyDescent="0.25">
      <c r="A416">
        <v>151</v>
      </c>
      <c r="B416">
        <v>1</v>
      </c>
      <c r="C416" t="str">
        <f t="shared" si="6"/>
        <v>151_1</v>
      </c>
      <c r="D416" t="s">
        <v>2517</v>
      </c>
      <c r="E416">
        <v>1750.15580557565</v>
      </c>
      <c r="F416">
        <v>0.79988817729413997</v>
      </c>
      <c r="G416">
        <v>1</v>
      </c>
      <c r="H416">
        <v>4230</v>
      </c>
    </row>
    <row r="417" spans="1:8" x14ac:dyDescent="0.25">
      <c r="A417">
        <v>151</v>
      </c>
      <c r="B417">
        <v>2</v>
      </c>
      <c r="C417" t="str">
        <f t="shared" si="6"/>
        <v>151_2</v>
      </c>
      <c r="D417" t="s">
        <v>2518</v>
      </c>
      <c r="E417">
        <v>807.46654126257295</v>
      </c>
      <c r="F417">
        <v>0.608959526890268</v>
      </c>
      <c r="G417">
        <v>1</v>
      </c>
      <c r="H417">
        <v>6912</v>
      </c>
    </row>
    <row r="418" spans="1:8" x14ac:dyDescent="0.25">
      <c r="A418">
        <v>152</v>
      </c>
      <c r="B418">
        <v>1</v>
      </c>
      <c r="C418" t="str">
        <f t="shared" si="6"/>
        <v>152_1</v>
      </c>
      <c r="D418" t="s">
        <v>2519</v>
      </c>
      <c r="E418">
        <v>4406.033498707945</v>
      </c>
      <c r="F418">
        <v>0.45555211912417198</v>
      </c>
      <c r="G418">
        <v>1</v>
      </c>
      <c r="H418">
        <v>7468</v>
      </c>
    </row>
    <row r="419" spans="1:8" x14ac:dyDescent="0.25">
      <c r="A419">
        <v>162</v>
      </c>
      <c r="B419">
        <v>1</v>
      </c>
      <c r="C419" t="str">
        <f t="shared" si="6"/>
        <v>162_1</v>
      </c>
      <c r="D419" t="s">
        <v>2520</v>
      </c>
      <c r="E419">
        <v>289.843024274502</v>
      </c>
      <c r="F419">
        <v>0.68714442926290098</v>
      </c>
      <c r="G419">
        <v>1</v>
      </c>
      <c r="H419">
        <v>7659</v>
      </c>
    </row>
    <row r="420" spans="1:8" x14ac:dyDescent="0.25">
      <c r="A420">
        <v>162</v>
      </c>
      <c r="B420">
        <v>3</v>
      </c>
      <c r="C420" t="str">
        <f t="shared" si="6"/>
        <v>162_3</v>
      </c>
      <c r="D420" t="s">
        <v>2521</v>
      </c>
      <c r="E420">
        <v>385.388211652336</v>
      </c>
      <c r="F420">
        <v>0.56413460413938699</v>
      </c>
      <c r="G420">
        <v>1</v>
      </c>
      <c r="H420">
        <v>4684</v>
      </c>
    </row>
    <row r="421" spans="1:8" x14ac:dyDescent="0.25">
      <c r="A421">
        <v>162</v>
      </c>
      <c r="B421">
        <v>4</v>
      </c>
      <c r="C421" t="str">
        <f t="shared" si="6"/>
        <v>162_4</v>
      </c>
      <c r="D421" t="s">
        <v>2522</v>
      </c>
      <c r="E421">
        <v>468.96592931345202</v>
      </c>
      <c r="F421">
        <v>0.50648233212554605</v>
      </c>
      <c r="G421">
        <v>1</v>
      </c>
      <c r="H421">
        <v>5150</v>
      </c>
    </row>
    <row r="422" spans="1:8" x14ac:dyDescent="0.25">
      <c r="A422">
        <v>162</v>
      </c>
      <c r="B422">
        <v>5</v>
      </c>
      <c r="C422" t="str">
        <f t="shared" si="6"/>
        <v>162_5</v>
      </c>
      <c r="D422" t="s">
        <v>2523</v>
      </c>
      <c r="E422">
        <v>276</v>
      </c>
      <c r="F422">
        <v>0.80466472303206904</v>
      </c>
      <c r="G422">
        <v>1</v>
      </c>
      <c r="H422">
        <v>10346</v>
      </c>
    </row>
    <row r="423" spans="1:8" x14ac:dyDescent="0.25">
      <c r="A423">
        <v>164</v>
      </c>
      <c r="B423">
        <v>1</v>
      </c>
      <c r="C423" t="str">
        <f t="shared" si="6"/>
        <v>164_1</v>
      </c>
      <c r="D423" t="s">
        <v>2524</v>
      </c>
      <c r="E423">
        <v>20.718592292818499</v>
      </c>
      <c r="F423">
        <v>0.34675756444890499</v>
      </c>
      <c r="G423">
        <v>1</v>
      </c>
      <c r="H423">
        <v>6390</v>
      </c>
    </row>
    <row r="424" spans="1:8" x14ac:dyDescent="0.25">
      <c r="A424">
        <v>164</v>
      </c>
      <c r="B424">
        <v>3</v>
      </c>
      <c r="C424" t="str">
        <f t="shared" si="6"/>
        <v>164_3</v>
      </c>
      <c r="D424" t="s">
        <v>2525</v>
      </c>
      <c r="E424">
        <v>121.42424941201899</v>
      </c>
      <c r="F424">
        <v>0.39748281511324102</v>
      </c>
      <c r="G424">
        <v>1</v>
      </c>
      <c r="H424">
        <v>7330</v>
      </c>
    </row>
    <row r="425" spans="1:8" x14ac:dyDescent="0.25">
      <c r="A425">
        <v>164</v>
      </c>
      <c r="B425">
        <v>4</v>
      </c>
      <c r="C425" t="str">
        <f t="shared" si="6"/>
        <v>164_4</v>
      </c>
      <c r="D425" t="s">
        <v>2526</v>
      </c>
      <c r="E425">
        <v>653.45327071364602</v>
      </c>
      <c r="F425">
        <v>0.295443816358195</v>
      </c>
      <c r="G425">
        <v>1</v>
      </c>
      <c r="H425">
        <v>2525</v>
      </c>
    </row>
    <row r="426" spans="1:8" x14ac:dyDescent="0.25">
      <c r="A426">
        <v>167</v>
      </c>
      <c r="B426">
        <v>1</v>
      </c>
      <c r="C426" t="str">
        <f t="shared" si="6"/>
        <v>167_1</v>
      </c>
      <c r="D426" t="s">
        <v>2527</v>
      </c>
      <c r="E426">
        <v>1781.738261366374</v>
      </c>
      <c r="F426">
        <v>0.20829653858706901</v>
      </c>
      <c r="G426">
        <v>1</v>
      </c>
      <c r="H426">
        <v>6387</v>
      </c>
    </row>
    <row r="427" spans="1:8" x14ac:dyDescent="0.25">
      <c r="A427">
        <v>167</v>
      </c>
      <c r="B427">
        <v>2</v>
      </c>
      <c r="C427" t="str">
        <f t="shared" si="6"/>
        <v>167_2</v>
      </c>
      <c r="D427" t="s">
        <v>2528</v>
      </c>
      <c r="E427">
        <v>4431.8757076332204</v>
      </c>
      <c r="F427">
        <v>0.72136580260691696</v>
      </c>
      <c r="G427">
        <v>1</v>
      </c>
      <c r="H427">
        <v>6590</v>
      </c>
    </row>
    <row r="428" spans="1:8" x14ac:dyDescent="0.25">
      <c r="A428">
        <v>167</v>
      </c>
      <c r="B428">
        <v>4</v>
      </c>
      <c r="C428" t="str">
        <f t="shared" si="6"/>
        <v>167_4</v>
      </c>
      <c r="D428" t="s">
        <v>2529</v>
      </c>
      <c r="E428">
        <v>4893.4507201407396</v>
      </c>
      <c r="F428">
        <v>0.78417406082764696</v>
      </c>
      <c r="G428">
        <v>1</v>
      </c>
      <c r="H428">
        <v>4145</v>
      </c>
    </row>
    <row r="429" spans="1:8" x14ac:dyDescent="0.25">
      <c r="A429">
        <v>167</v>
      </c>
      <c r="B429">
        <v>5</v>
      </c>
      <c r="C429" t="str">
        <f t="shared" si="6"/>
        <v>167_5</v>
      </c>
      <c r="D429" t="s">
        <v>2530</v>
      </c>
      <c r="E429">
        <v>4184.8239092383901</v>
      </c>
      <c r="F429">
        <v>0.77621513325820402</v>
      </c>
      <c r="G429">
        <v>1</v>
      </c>
      <c r="H429">
        <v>4613</v>
      </c>
    </row>
    <row r="430" spans="1:8" x14ac:dyDescent="0.25">
      <c r="A430">
        <v>167</v>
      </c>
      <c r="B430">
        <v>6</v>
      </c>
      <c r="C430" t="str">
        <f t="shared" si="6"/>
        <v>167_6</v>
      </c>
      <c r="D430" t="s">
        <v>2531</v>
      </c>
      <c r="E430">
        <v>1914.2684748654799</v>
      </c>
      <c r="F430">
        <v>0.46542991794410499</v>
      </c>
      <c r="G430">
        <v>1</v>
      </c>
      <c r="H430">
        <v>923</v>
      </c>
    </row>
    <row r="431" spans="1:8" x14ac:dyDescent="0.25">
      <c r="A431">
        <v>167</v>
      </c>
      <c r="B431">
        <v>7</v>
      </c>
      <c r="C431" t="str">
        <f t="shared" si="6"/>
        <v>167_7</v>
      </c>
      <c r="D431" t="s">
        <v>2532</v>
      </c>
      <c r="E431">
        <v>315.04212604744902</v>
      </c>
      <c r="F431">
        <v>0.356100816015405</v>
      </c>
      <c r="G431">
        <v>1</v>
      </c>
      <c r="H431">
        <v>3549</v>
      </c>
    </row>
    <row r="432" spans="1:8" x14ac:dyDescent="0.25">
      <c r="A432">
        <v>167</v>
      </c>
      <c r="B432">
        <v>8</v>
      </c>
      <c r="C432" t="str">
        <f t="shared" si="6"/>
        <v>167_8</v>
      </c>
      <c r="D432" t="s">
        <v>2533</v>
      </c>
      <c r="E432">
        <v>108.531740751554</v>
      </c>
      <c r="F432">
        <v>0.388059495246873</v>
      </c>
      <c r="G432">
        <v>1</v>
      </c>
      <c r="H432">
        <v>5650</v>
      </c>
    </row>
    <row r="433" spans="1:8" x14ac:dyDescent="0.25">
      <c r="A433">
        <v>167</v>
      </c>
      <c r="B433">
        <v>9</v>
      </c>
      <c r="C433" t="str">
        <f t="shared" si="6"/>
        <v>167_9</v>
      </c>
      <c r="D433" t="s">
        <v>2534</v>
      </c>
      <c r="E433">
        <v>26.056254961374599</v>
      </c>
      <c r="F433">
        <v>0.39449166878017999</v>
      </c>
      <c r="G433">
        <v>1</v>
      </c>
      <c r="H433">
        <v>9397</v>
      </c>
    </row>
    <row r="434" spans="1:8" x14ac:dyDescent="0.25">
      <c r="A434">
        <v>167</v>
      </c>
      <c r="B434">
        <v>11</v>
      </c>
      <c r="C434" t="str">
        <f t="shared" si="6"/>
        <v>167_11</v>
      </c>
      <c r="D434" t="s">
        <v>2535</v>
      </c>
      <c r="E434">
        <v>564.92188959636906</v>
      </c>
      <c r="F434">
        <v>0.63880071862212395</v>
      </c>
      <c r="G434">
        <v>1</v>
      </c>
      <c r="H434">
        <v>1310</v>
      </c>
    </row>
    <row r="435" spans="1:8" x14ac:dyDescent="0.25">
      <c r="A435">
        <v>167</v>
      </c>
      <c r="B435">
        <v>12</v>
      </c>
      <c r="C435" t="str">
        <f t="shared" si="6"/>
        <v>167_12</v>
      </c>
      <c r="D435" t="s">
        <v>2536</v>
      </c>
      <c r="E435">
        <v>140.49038933266601</v>
      </c>
      <c r="F435">
        <v>0.62647153819393897</v>
      </c>
      <c r="G435">
        <v>1</v>
      </c>
      <c r="H435">
        <v>6900</v>
      </c>
    </row>
    <row r="436" spans="1:8" x14ac:dyDescent="0.25">
      <c r="A436">
        <v>167</v>
      </c>
      <c r="B436">
        <v>13</v>
      </c>
      <c r="C436" t="str">
        <f t="shared" si="6"/>
        <v>167_13</v>
      </c>
      <c r="D436" t="s">
        <v>2537</v>
      </c>
      <c r="E436">
        <v>239.88952179294799</v>
      </c>
      <c r="F436">
        <v>0.80667161373760898</v>
      </c>
      <c r="G436">
        <v>1</v>
      </c>
      <c r="H436">
        <v>8267</v>
      </c>
    </row>
    <row r="437" spans="1:8" x14ac:dyDescent="0.25">
      <c r="A437">
        <v>167</v>
      </c>
      <c r="B437">
        <v>15</v>
      </c>
      <c r="C437" t="str">
        <f t="shared" si="6"/>
        <v>167_15</v>
      </c>
      <c r="D437" t="s">
        <v>2538</v>
      </c>
      <c r="E437">
        <v>423.602801666814</v>
      </c>
      <c r="F437">
        <v>0.83070535999458905</v>
      </c>
      <c r="G437">
        <v>1</v>
      </c>
      <c r="H437">
        <v>3337</v>
      </c>
    </row>
    <row r="438" spans="1:8" x14ac:dyDescent="0.25">
      <c r="A438">
        <v>170</v>
      </c>
      <c r="B438">
        <v>1</v>
      </c>
      <c r="C438" t="str">
        <f t="shared" si="6"/>
        <v>170_1</v>
      </c>
      <c r="D438" t="s">
        <v>2539</v>
      </c>
      <c r="E438">
        <v>4828.8256016912201</v>
      </c>
      <c r="F438">
        <v>0.15547392915028299</v>
      </c>
      <c r="G438">
        <v>1</v>
      </c>
      <c r="H438">
        <v>3987</v>
      </c>
    </row>
    <row r="439" spans="1:8" x14ac:dyDescent="0.25">
      <c r="A439">
        <v>170</v>
      </c>
      <c r="B439">
        <v>2</v>
      </c>
      <c r="C439" t="str">
        <f t="shared" si="6"/>
        <v>170_2</v>
      </c>
      <c r="D439" t="s">
        <v>2540</v>
      </c>
      <c r="E439">
        <v>3951.6300126953001</v>
      </c>
      <c r="F439">
        <v>0.16349179116694701</v>
      </c>
      <c r="G439">
        <v>1</v>
      </c>
      <c r="H439">
        <v>4060</v>
      </c>
    </row>
    <row r="440" spans="1:8" x14ac:dyDescent="0.25">
      <c r="A440">
        <v>170</v>
      </c>
      <c r="B440">
        <v>3</v>
      </c>
      <c r="C440" t="str">
        <f t="shared" si="6"/>
        <v>170_3</v>
      </c>
      <c r="D440" t="s">
        <v>2541</v>
      </c>
      <c r="E440">
        <v>3320.1572401623848</v>
      </c>
      <c r="F440">
        <v>0.34425538202884898</v>
      </c>
      <c r="G440">
        <v>1</v>
      </c>
      <c r="H440">
        <v>6671</v>
      </c>
    </row>
    <row r="441" spans="1:8" x14ac:dyDescent="0.25">
      <c r="A441">
        <v>170</v>
      </c>
      <c r="B441">
        <v>5</v>
      </c>
      <c r="C441" t="str">
        <f t="shared" si="6"/>
        <v>170_5</v>
      </c>
      <c r="D441" t="s">
        <v>2542</v>
      </c>
      <c r="E441">
        <v>949.96273322548097</v>
      </c>
      <c r="F441">
        <v>0.51240419331489895</v>
      </c>
      <c r="G441">
        <v>1</v>
      </c>
      <c r="H441">
        <v>6610</v>
      </c>
    </row>
    <row r="442" spans="1:8" x14ac:dyDescent="0.25">
      <c r="A442">
        <v>170</v>
      </c>
      <c r="B442">
        <v>6</v>
      </c>
      <c r="C442" t="str">
        <f t="shared" si="6"/>
        <v>170_6</v>
      </c>
      <c r="D442" t="s">
        <v>2543</v>
      </c>
      <c r="E442">
        <v>1381.665946276232</v>
      </c>
      <c r="F442">
        <v>0.47264920763680901</v>
      </c>
      <c r="G442">
        <v>1</v>
      </c>
      <c r="H442">
        <v>5670</v>
      </c>
    </row>
    <row r="443" spans="1:8" x14ac:dyDescent="0.25">
      <c r="A443">
        <v>170</v>
      </c>
      <c r="B443">
        <v>7</v>
      </c>
      <c r="C443" t="str">
        <f t="shared" si="6"/>
        <v>170_7</v>
      </c>
      <c r="D443" t="s">
        <v>2544</v>
      </c>
      <c r="E443">
        <v>437.38378690219599</v>
      </c>
      <c r="F443">
        <v>0.33877412157599801</v>
      </c>
      <c r="G443">
        <v>1</v>
      </c>
      <c r="H443">
        <v>2459</v>
      </c>
    </row>
    <row r="444" spans="1:8" x14ac:dyDescent="0.25">
      <c r="A444">
        <v>170</v>
      </c>
      <c r="B444">
        <v>8</v>
      </c>
      <c r="C444" t="str">
        <f t="shared" si="6"/>
        <v>170_8</v>
      </c>
      <c r="D444" t="s">
        <v>2545</v>
      </c>
      <c r="E444">
        <v>710.75685841499853</v>
      </c>
      <c r="F444">
        <v>0.75129099112662701</v>
      </c>
      <c r="G444">
        <v>1</v>
      </c>
      <c r="H444">
        <v>7395</v>
      </c>
    </row>
    <row r="445" spans="1:8" x14ac:dyDescent="0.25">
      <c r="A445">
        <v>170</v>
      </c>
      <c r="B445">
        <v>9</v>
      </c>
      <c r="C445" t="str">
        <f t="shared" si="6"/>
        <v>170_9</v>
      </c>
      <c r="D445" t="s">
        <v>2546</v>
      </c>
      <c r="E445">
        <v>2936.4536462483802</v>
      </c>
      <c r="F445">
        <v>0.76071847722437602</v>
      </c>
      <c r="G445">
        <v>1</v>
      </c>
      <c r="H445">
        <v>4351</v>
      </c>
    </row>
    <row r="446" spans="1:8" x14ac:dyDescent="0.25">
      <c r="A446">
        <v>170</v>
      </c>
      <c r="B446">
        <v>10</v>
      </c>
      <c r="C446" t="str">
        <f t="shared" si="6"/>
        <v>170_10</v>
      </c>
      <c r="D446" t="s">
        <v>2547</v>
      </c>
      <c r="E446">
        <v>1317.2193767449421</v>
      </c>
      <c r="F446">
        <v>0.33644260368539403</v>
      </c>
      <c r="G446">
        <v>1</v>
      </c>
      <c r="H446">
        <v>6167</v>
      </c>
    </row>
    <row r="447" spans="1:8" x14ac:dyDescent="0.25">
      <c r="A447">
        <v>170</v>
      </c>
      <c r="B447">
        <v>11</v>
      </c>
      <c r="C447" t="str">
        <f t="shared" si="6"/>
        <v>170_11</v>
      </c>
      <c r="D447" t="s">
        <v>2548</v>
      </c>
      <c r="E447">
        <v>847.828715544999</v>
      </c>
      <c r="F447">
        <v>0.40949344633062401</v>
      </c>
      <c r="G447">
        <v>1</v>
      </c>
      <c r="H447">
        <v>9237</v>
      </c>
    </row>
    <row r="448" spans="1:8" x14ac:dyDescent="0.25">
      <c r="A448">
        <v>170</v>
      </c>
      <c r="B448">
        <v>13</v>
      </c>
      <c r="C448" t="str">
        <f t="shared" si="6"/>
        <v>170_13</v>
      </c>
      <c r="D448" t="s">
        <v>2549</v>
      </c>
      <c r="E448">
        <v>604.14790905480095</v>
      </c>
      <c r="F448">
        <v>0.703149157909848</v>
      </c>
      <c r="G448">
        <v>1</v>
      </c>
      <c r="H448">
        <v>9056</v>
      </c>
    </row>
    <row r="449" spans="1:8" x14ac:dyDescent="0.25">
      <c r="A449">
        <v>170</v>
      </c>
      <c r="B449">
        <v>15</v>
      </c>
      <c r="C449" t="str">
        <f t="shared" si="6"/>
        <v>170_15</v>
      </c>
      <c r="D449" t="s">
        <v>2550</v>
      </c>
      <c r="E449">
        <v>407.91189401583398</v>
      </c>
      <c r="F449">
        <v>0.60142634113576898</v>
      </c>
      <c r="G449">
        <v>1</v>
      </c>
      <c r="H449">
        <v>3487</v>
      </c>
    </row>
    <row r="450" spans="1:8" x14ac:dyDescent="0.25">
      <c r="A450">
        <v>170</v>
      </c>
      <c r="B450">
        <v>16</v>
      </c>
      <c r="C450" t="str">
        <f t="shared" si="6"/>
        <v>170_16</v>
      </c>
      <c r="D450" t="s">
        <v>2551</v>
      </c>
      <c r="E450">
        <v>347.90897165086398</v>
      </c>
      <c r="F450">
        <v>0.64762665598904201</v>
      </c>
      <c r="G450">
        <v>1</v>
      </c>
      <c r="H450">
        <v>6795</v>
      </c>
    </row>
    <row r="451" spans="1:8" x14ac:dyDescent="0.25">
      <c r="A451">
        <v>170</v>
      </c>
      <c r="B451">
        <v>17</v>
      </c>
      <c r="C451" t="str">
        <f t="shared" si="6"/>
        <v>170_17</v>
      </c>
      <c r="D451" t="s">
        <v>2552</v>
      </c>
      <c r="E451">
        <v>94.999999999999901</v>
      </c>
      <c r="F451">
        <v>0.322033898305084</v>
      </c>
      <c r="G451">
        <v>1</v>
      </c>
      <c r="H451">
        <v>3601</v>
      </c>
    </row>
    <row r="452" spans="1:8" x14ac:dyDescent="0.25">
      <c r="A452">
        <v>170</v>
      </c>
      <c r="B452">
        <v>18</v>
      </c>
      <c r="C452" t="str">
        <f t="shared" si="6"/>
        <v>170_18</v>
      </c>
      <c r="D452" t="s">
        <v>2553</v>
      </c>
      <c r="E452">
        <v>37</v>
      </c>
      <c r="F452">
        <v>6.2925170068027197E-2</v>
      </c>
      <c r="G452">
        <v>1</v>
      </c>
      <c r="H452">
        <v>5422</v>
      </c>
    </row>
    <row r="453" spans="1:8" x14ac:dyDescent="0.25">
      <c r="A453">
        <v>170</v>
      </c>
      <c r="B453">
        <v>19</v>
      </c>
      <c r="C453" t="str">
        <f t="shared" si="6"/>
        <v>170_19</v>
      </c>
      <c r="D453" t="s">
        <v>2554</v>
      </c>
      <c r="E453">
        <v>787.39189007857499</v>
      </c>
      <c r="F453">
        <v>0.30440193647960401</v>
      </c>
      <c r="G453">
        <v>1</v>
      </c>
      <c r="H453">
        <v>4012</v>
      </c>
    </row>
    <row r="454" spans="1:8" x14ac:dyDescent="0.25">
      <c r="A454">
        <v>170</v>
      </c>
      <c r="B454">
        <v>20</v>
      </c>
      <c r="C454" t="str">
        <f t="shared" si="6"/>
        <v>170_20</v>
      </c>
      <c r="D454" t="s">
        <v>2555</v>
      </c>
      <c r="E454">
        <v>312.438081266697</v>
      </c>
      <c r="F454">
        <v>0.22350826844423</v>
      </c>
      <c r="G454">
        <v>1</v>
      </c>
      <c r="H454">
        <v>3671</v>
      </c>
    </row>
    <row r="455" spans="1:8" x14ac:dyDescent="0.25">
      <c r="A455">
        <v>170</v>
      </c>
      <c r="B455">
        <v>21</v>
      </c>
      <c r="C455" t="str">
        <f t="shared" ref="C455:C518" si="7">CONCATENATE(A455,"_",B455)</f>
        <v>170_21</v>
      </c>
      <c r="D455" t="s">
        <v>2556</v>
      </c>
      <c r="E455">
        <v>88.878625059953237</v>
      </c>
      <c r="F455">
        <v>0.26701563572813303</v>
      </c>
      <c r="G455">
        <v>1</v>
      </c>
      <c r="H455">
        <v>7786</v>
      </c>
    </row>
    <row r="456" spans="1:8" x14ac:dyDescent="0.25">
      <c r="A456">
        <v>172</v>
      </c>
      <c r="B456">
        <v>1</v>
      </c>
      <c r="C456" t="str">
        <f t="shared" si="7"/>
        <v>172_1</v>
      </c>
      <c r="D456" t="s">
        <v>2557</v>
      </c>
      <c r="E456">
        <v>492.19391953710499</v>
      </c>
      <c r="F456">
        <v>0.41215295354828102</v>
      </c>
      <c r="G456">
        <v>1</v>
      </c>
      <c r="H456">
        <v>4626</v>
      </c>
    </row>
    <row r="457" spans="1:8" x14ac:dyDescent="0.25">
      <c r="A457">
        <v>172</v>
      </c>
      <c r="B457">
        <v>2</v>
      </c>
      <c r="C457" t="str">
        <f t="shared" si="7"/>
        <v>172_2</v>
      </c>
      <c r="D457" t="s">
        <v>2558</v>
      </c>
      <c r="E457">
        <v>376.995972344748</v>
      </c>
      <c r="F457">
        <v>0.54110259300270402</v>
      </c>
      <c r="G457">
        <v>1</v>
      </c>
      <c r="H457">
        <v>5843</v>
      </c>
    </row>
    <row r="458" spans="1:8" x14ac:dyDescent="0.25">
      <c r="A458">
        <v>172</v>
      </c>
      <c r="B458">
        <v>3</v>
      </c>
      <c r="C458" t="str">
        <f t="shared" si="7"/>
        <v>172_3</v>
      </c>
      <c r="D458" t="s">
        <v>2559</v>
      </c>
      <c r="E458">
        <v>121.01273028016401</v>
      </c>
      <c r="F458">
        <v>0.51970194471332598</v>
      </c>
      <c r="G458">
        <v>1</v>
      </c>
      <c r="H458">
        <v>7864</v>
      </c>
    </row>
    <row r="459" spans="1:8" x14ac:dyDescent="0.25">
      <c r="A459">
        <v>172</v>
      </c>
      <c r="B459">
        <v>4</v>
      </c>
      <c r="C459" t="str">
        <f t="shared" si="7"/>
        <v>172_4</v>
      </c>
      <c r="D459" t="s">
        <v>2560</v>
      </c>
      <c r="E459">
        <v>350.499891192441</v>
      </c>
      <c r="F459">
        <v>0.82038241384840804</v>
      </c>
      <c r="G459">
        <v>1</v>
      </c>
      <c r="H459">
        <v>3720</v>
      </c>
    </row>
    <row r="460" spans="1:8" x14ac:dyDescent="0.25">
      <c r="A460">
        <v>172</v>
      </c>
      <c r="B460">
        <v>5</v>
      </c>
      <c r="C460" t="str">
        <f t="shared" si="7"/>
        <v>172_5</v>
      </c>
      <c r="D460" t="s">
        <v>2561</v>
      </c>
      <c r="E460">
        <v>97.945526850283699</v>
      </c>
      <c r="F460">
        <v>0.43325498451829703</v>
      </c>
      <c r="G460">
        <v>1</v>
      </c>
      <c r="H460">
        <v>3376</v>
      </c>
    </row>
    <row r="461" spans="1:8" x14ac:dyDescent="0.25">
      <c r="A461">
        <v>174</v>
      </c>
      <c r="B461">
        <v>1</v>
      </c>
      <c r="C461" t="str">
        <f t="shared" si="7"/>
        <v>174_1</v>
      </c>
      <c r="D461" t="s">
        <v>2562</v>
      </c>
      <c r="E461">
        <v>330.51125383837501</v>
      </c>
      <c r="F461">
        <v>0.48054041651238399</v>
      </c>
      <c r="G461">
        <v>1</v>
      </c>
      <c r="H461">
        <v>10586</v>
      </c>
    </row>
    <row r="462" spans="1:8" x14ac:dyDescent="0.25">
      <c r="A462">
        <v>174</v>
      </c>
      <c r="B462">
        <v>3</v>
      </c>
      <c r="C462" t="str">
        <f t="shared" si="7"/>
        <v>174_3</v>
      </c>
      <c r="D462" t="s">
        <v>2563</v>
      </c>
      <c r="E462">
        <v>7.7189654428054899</v>
      </c>
      <c r="F462">
        <v>0.203573282400516</v>
      </c>
      <c r="G462">
        <v>1</v>
      </c>
      <c r="H462">
        <v>6065</v>
      </c>
    </row>
    <row r="463" spans="1:8" x14ac:dyDescent="0.25">
      <c r="A463">
        <v>174</v>
      </c>
      <c r="B463">
        <v>4</v>
      </c>
      <c r="C463" t="str">
        <f t="shared" si="7"/>
        <v>174_4</v>
      </c>
      <c r="D463" t="s">
        <v>2564</v>
      </c>
      <c r="E463">
        <v>45.291375598376099</v>
      </c>
      <c r="F463">
        <v>0.50033138953640399</v>
      </c>
      <c r="G463">
        <v>1</v>
      </c>
      <c r="H463">
        <v>6444</v>
      </c>
    </row>
    <row r="464" spans="1:8" x14ac:dyDescent="0.25">
      <c r="A464">
        <v>174</v>
      </c>
      <c r="B464">
        <v>5</v>
      </c>
      <c r="C464" t="str">
        <f t="shared" si="7"/>
        <v>174_5</v>
      </c>
      <c r="D464" t="s">
        <v>2565</v>
      </c>
      <c r="E464">
        <v>35.533888712241598</v>
      </c>
      <c r="F464">
        <v>0.6</v>
      </c>
      <c r="G464">
        <v>1</v>
      </c>
      <c r="H464">
        <v>9408</v>
      </c>
    </row>
    <row r="465" spans="1:8" x14ac:dyDescent="0.25">
      <c r="A465">
        <v>176</v>
      </c>
      <c r="B465">
        <v>1</v>
      </c>
      <c r="C465" t="str">
        <f t="shared" si="7"/>
        <v>176_1</v>
      </c>
      <c r="D465" t="s">
        <v>2566</v>
      </c>
      <c r="E465">
        <v>482.10777084382897</v>
      </c>
      <c r="F465">
        <v>0.44036155329229398</v>
      </c>
      <c r="G465">
        <v>1</v>
      </c>
      <c r="H465">
        <v>6557</v>
      </c>
    </row>
    <row r="466" spans="1:8" x14ac:dyDescent="0.25">
      <c r="A466">
        <v>176</v>
      </c>
      <c r="B466">
        <v>2</v>
      </c>
      <c r="C466" t="str">
        <f t="shared" si="7"/>
        <v>176_2</v>
      </c>
      <c r="D466" t="s">
        <v>2567</v>
      </c>
      <c r="E466">
        <v>291.63150857264299</v>
      </c>
      <c r="F466">
        <v>0.40380485247498399</v>
      </c>
      <c r="G466">
        <v>1</v>
      </c>
      <c r="H466">
        <v>1824</v>
      </c>
    </row>
    <row r="467" spans="1:8" x14ac:dyDescent="0.25">
      <c r="A467">
        <v>176</v>
      </c>
      <c r="B467">
        <v>3</v>
      </c>
      <c r="C467" t="str">
        <f t="shared" si="7"/>
        <v>176_3</v>
      </c>
      <c r="D467" t="s">
        <v>2568</v>
      </c>
      <c r="E467">
        <v>0</v>
      </c>
      <c r="G467">
        <v>1</v>
      </c>
      <c r="H467">
        <v>6064</v>
      </c>
    </row>
    <row r="468" spans="1:8" x14ac:dyDescent="0.25">
      <c r="A468">
        <v>176</v>
      </c>
      <c r="B468">
        <v>4</v>
      </c>
      <c r="C468" t="str">
        <f t="shared" si="7"/>
        <v>176_4</v>
      </c>
      <c r="D468" t="s">
        <v>2569</v>
      </c>
      <c r="E468">
        <v>0</v>
      </c>
      <c r="G468">
        <v>1</v>
      </c>
      <c r="H468">
        <v>5737</v>
      </c>
    </row>
    <row r="469" spans="1:8" x14ac:dyDescent="0.25">
      <c r="A469">
        <v>178</v>
      </c>
      <c r="B469">
        <v>1</v>
      </c>
      <c r="C469" t="str">
        <f t="shared" si="7"/>
        <v>178_1</v>
      </c>
      <c r="D469" t="s">
        <v>2570</v>
      </c>
      <c r="E469">
        <v>0</v>
      </c>
      <c r="G469">
        <v>1</v>
      </c>
      <c r="H469">
        <v>5360</v>
      </c>
    </row>
    <row r="470" spans="1:8" x14ac:dyDescent="0.25">
      <c r="A470">
        <v>186</v>
      </c>
      <c r="B470">
        <v>9</v>
      </c>
      <c r="C470" t="str">
        <f t="shared" si="7"/>
        <v>186_9</v>
      </c>
      <c r="D470" t="s">
        <v>2571</v>
      </c>
      <c r="E470">
        <v>0</v>
      </c>
      <c r="G470">
        <v>1</v>
      </c>
      <c r="H470">
        <v>4094</v>
      </c>
    </row>
    <row r="471" spans="1:8" x14ac:dyDescent="0.25">
      <c r="A471">
        <v>186</v>
      </c>
      <c r="B471">
        <v>10</v>
      </c>
      <c r="C471" t="str">
        <f t="shared" si="7"/>
        <v>186_10</v>
      </c>
      <c r="D471" t="s">
        <v>2572</v>
      </c>
      <c r="E471">
        <v>394</v>
      </c>
      <c r="F471">
        <v>0.841880341880341</v>
      </c>
      <c r="G471">
        <v>1</v>
      </c>
      <c r="H471">
        <v>7274</v>
      </c>
    </row>
    <row r="472" spans="1:8" x14ac:dyDescent="0.25">
      <c r="A472">
        <v>186</v>
      </c>
      <c r="B472">
        <v>12</v>
      </c>
      <c r="C472" t="str">
        <f t="shared" si="7"/>
        <v>186_12</v>
      </c>
      <c r="D472" t="s">
        <v>2573</v>
      </c>
      <c r="E472">
        <v>411.615463386187</v>
      </c>
      <c r="F472">
        <v>0.65683293044340696</v>
      </c>
      <c r="G472">
        <v>1</v>
      </c>
      <c r="H472">
        <v>13628</v>
      </c>
    </row>
    <row r="473" spans="1:8" x14ac:dyDescent="0.25">
      <c r="A473">
        <v>186</v>
      </c>
      <c r="B473">
        <v>14</v>
      </c>
      <c r="C473" t="str">
        <f t="shared" si="7"/>
        <v>186_14</v>
      </c>
      <c r="D473" t="s">
        <v>2574</v>
      </c>
      <c r="E473">
        <v>635.23328063145198</v>
      </c>
      <c r="F473">
        <v>0.61362592774611502</v>
      </c>
      <c r="G473">
        <v>1</v>
      </c>
      <c r="H473">
        <v>2690</v>
      </c>
    </row>
    <row r="474" spans="1:8" x14ac:dyDescent="0.25">
      <c r="A474">
        <v>186</v>
      </c>
      <c r="B474">
        <v>15</v>
      </c>
      <c r="C474" t="str">
        <f t="shared" si="7"/>
        <v>186_15</v>
      </c>
      <c r="D474" t="s">
        <v>2575</v>
      </c>
      <c r="E474">
        <v>309.61969997029399</v>
      </c>
      <c r="F474">
        <v>0.69678205219554501</v>
      </c>
      <c r="G474">
        <v>1</v>
      </c>
      <c r="H474">
        <v>4173</v>
      </c>
    </row>
    <row r="475" spans="1:8" x14ac:dyDescent="0.25">
      <c r="A475">
        <v>213</v>
      </c>
      <c r="B475">
        <v>1</v>
      </c>
      <c r="C475" t="str">
        <f t="shared" si="7"/>
        <v>213_1</v>
      </c>
      <c r="D475" t="s">
        <v>2576</v>
      </c>
      <c r="E475">
        <v>747.85270992591597</v>
      </c>
      <c r="F475">
        <v>0.76079905868637598</v>
      </c>
      <c r="G475">
        <v>1</v>
      </c>
      <c r="H475">
        <v>4793</v>
      </c>
    </row>
    <row r="476" spans="1:8" x14ac:dyDescent="0.25">
      <c r="A476">
        <v>213</v>
      </c>
      <c r="B476">
        <v>2</v>
      </c>
      <c r="C476" t="str">
        <f t="shared" si="7"/>
        <v>213_2</v>
      </c>
      <c r="D476" t="s">
        <v>2577</v>
      </c>
      <c r="E476">
        <v>67.961371722478205</v>
      </c>
      <c r="F476">
        <v>0.444887731131766</v>
      </c>
      <c r="G476">
        <v>1</v>
      </c>
      <c r="H476">
        <v>5346</v>
      </c>
    </row>
    <row r="477" spans="1:8" x14ac:dyDescent="0.25">
      <c r="A477">
        <v>213</v>
      </c>
      <c r="B477">
        <v>3</v>
      </c>
      <c r="C477" t="str">
        <f t="shared" si="7"/>
        <v>213_3</v>
      </c>
      <c r="D477" t="s">
        <v>2578</v>
      </c>
      <c r="E477">
        <v>0</v>
      </c>
      <c r="G477">
        <v>1</v>
      </c>
      <c r="H477">
        <v>5917</v>
      </c>
    </row>
    <row r="478" spans="1:8" x14ac:dyDescent="0.25">
      <c r="A478">
        <v>232</v>
      </c>
      <c r="B478">
        <v>1</v>
      </c>
      <c r="C478" t="str">
        <f t="shared" si="7"/>
        <v>232_1</v>
      </c>
      <c r="D478" t="s">
        <v>2579</v>
      </c>
      <c r="E478">
        <v>20.607670261350901</v>
      </c>
      <c r="F478">
        <v>0.48963505563210002</v>
      </c>
      <c r="G478">
        <v>1</v>
      </c>
      <c r="H478">
        <v>3843</v>
      </c>
    </row>
    <row r="479" spans="1:8" x14ac:dyDescent="0.25">
      <c r="A479">
        <v>280</v>
      </c>
      <c r="B479">
        <v>1</v>
      </c>
      <c r="C479" t="str">
        <f t="shared" si="7"/>
        <v>280_1</v>
      </c>
      <c r="D479" t="s">
        <v>2580</v>
      </c>
      <c r="E479">
        <v>1194.41741814386</v>
      </c>
      <c r="F479">
        <v>0.91850217030857495</v>
      </c>
      <c r="G479">
        <v>1</v>
      </c>
      <c r="H479">
        <v>2244</v>
      </c>
    </row>
    <row r="480" spans="1:8" x14ac:dyDescent="0.25">
      <c r="A480">
        <v>280</v>
      </c>
      <c r="B480">
        <v>2</v>
      </c>
      <c r="C480" t="str">
        <f t="shared" si="7"/>
        <v>280_2</v>
      </c>
      <c r="D480" t="s">
        <v>2581</v>
      </c>
      <c r="E480">
        <v>845.92946804738995</v>
      </c>
      <c r="F480">
        <v>0.87682592101734202</v>
      </c>
      <c r="G480">
        <v>1</v>
      </c>
      <c r="H480">
        <v>4690</v>
      </c>
    </row>
    <row r="481" spans="1:8" x14ac:dyDescent="0.25">
      <c r="A481">
        <v>280</v>
      </c>
      <c r="B481">
        <v>3</v>
      </c>
      <c r="C481" t="str">
        <f t="shared" si="7"/>
        <v>280_3</v>
      </c>
      <c r="D481" t="s">
        <v>2582</v>
      </c>
      <c r="E481">
        <v>284.06026889833902</v>
      </c>
      <c r="F481">
        <v>0.88411781660802102</v>
      </c>
      <c r="G481">
        <v>1</v>
      </c>
      <c r="H481">
        <v>5778</v>
      </c>
    </row>
    <row r="482" spans="1:8" x14ac:dyDescent="0.25">
      <c r="A482">
        <v>280</v>
      </c>
      <c r="B482">
        <v>4</v>
      </c>
      <c r="C482" t="str">
        <f t="shared" si="7"/>
        <v>280_4</v>
      </c>
      <c r="D482" t="s">
        <v>2583</v>
      </c>
      <c r="E482">
        <v>0</v>
      </c>
      <c r="G482">
        <v>1</v>
      </c>
      <c r="H482">
        <v>6618</v>
      </c>
    </row>
    <row r="483" spans="1:8" x14ac:dyDescent="0.25">
      <c r="A483">
        <v>280</v>
      </c>
      <c r="B483">
        <v>5</v>
      </c>
      <c r="C483" t="str">
        <f t="shared" si="7"/>
        <v>280_5</v>
      </c>
      <c r="D483" t="s">
        <v>2584</v>
      </c>
      <c r="E483">
        <v>0</v>
      </c>
      <c r="G483">
        <v>1</v>
      </c>
      <c r="H483">
        <v>3932</v>
      </c>
    </row>
    <row r="484" spans="1:8" x14ac:dyDescent="0.25">
      <c r="A484">
        <v>282</v>
      </c>
      <c r="B484">
        <v>6</v>
      </c>
      <c r="C484" t="str">
        <f t="shared" si="7"/>
        <v>282_6</v>
      </c>
      <c r="D484" t="s">
        <v>2585</v>
      </c>
      <c r="E484">
        <v>13.5525620781992</v>
      </c>
      <c r="F484">
        <v>8.6349384601097007E-2</v>
      </c>
      <c r="G484">
        <v>1</v>
      </c>
      <c r="H484">
        <v>9696</v>
      </c>
    </row>
    <row r="485" spans="1:8" x14ac:dyDescent="0.25">
      <c r="A485">
        <v>282</v>
      </c>
      <c r="B485">
        <v>7</v>
      </c>
      <c r="C485" t="str">
        <f t="shared" si="7"/>
        <v>282_7</v>
      </c>
      <c r="D485" t="s">
        <v>2586</v>
      </c>
      <c r="E485">
        <v>212.894967258702</v>
      </c>
      <c r="F485">
        <v>0.123320968805969</v>
      </c>
      <c r="G485">
        <v>1</v>
      </c>
      <c r="H485">
        <v>8423</v>
      </c>
    </row>
    <row r="486" spans="1:8" x14ac:dyDescent="0.25">
      <c r="A486">
        <v>283</v>
      </c>
      <c r="B486">
        <v>1</v>
      </c>
      <c r="C486" t="str">
        <f t="shared" si="7"/>
        <v>283_1</v>
      </c>
      <c r="D486" t="s">
        <v>2587</v>
      </c>
      <c r="E486">
        <v>126.765229258725</v>
      </c>
      <c r="F486">
        <v>0.92117624845009005</v>
      </c>
      <c r="G486">
        <v>1</v>
      </c>
      <c r="H486">
        <v>6855</v>
      </c>
    </row>
    <row r="487" spans="1:8" x14ac:dyDescent="0.25">
      <c r="A487">
        <v>283</v>
      </c>
      <c r="B487">
        <v>2</v>
      </c>
      <c r="C487" t="str">
        <f t="shared" si="7"/>
        <v>283_2</v>
      </c>
      <c r="D487" t="s">
        <v>2588</v>
      </c>
      <c r="E487">
        <v>44.262694199890902</v>
      </c>
      <c r="F487">
        <v>0.87574247433043395</v>
      </c>
      <c r="G487">
        <v>1</v>
      </c>
      <c r="H487">
        <v>5911</v>
      </c>
    </row>
    <row r="488" spans="1:8" x14ac:dyDescent="0.25">
      <c r="A488">
        <v>283</v>
      </c>
      <c r="B488">
        <v>3</v>
      </c>
      <c r="C488" t="str">
        <f t="shared" si="7"/>
        <v>283_3</v>
      </c>
      <c r="D488" t="s">
        <v>2589</v>
      </c>
      <c r="E488">
        <v>98.252494699704798</v>
      </c>
      <c r="F488">
        <v>0.911738099985684</v>
      </c>
      <c r="G488">
        <v>1</v>
      </c>
      <c r="H488">
        <v>8487</v>
      </c>
    </row>
    <row r="489" spans="1:8" x14ac:dyDescent="0.25">
      <c r="A489">
        <v>283</v>
      </c>
      <c r="B489">
        <v>4</v>
      </c>
      <c r="C489" t="str">
        <f t="shared" si="7"/>
        <v>283_4</v>
      </c>
      <c r="D489" t="s">
        <v>2590</v>
      </c>
      <c r="E489">
        <v>80.433114429816001</v>
      </c>
      <c r="F489">
        <v>0.70265728094022495</v>
      </c>
      <c r="G489">
        <v>1</v>
      </c>
      <c r="H489">
        <v>3565</v>
      </c>
    </row>
    <row r="490" spans="1:8" x14ac:dyDescent="0.25">
      <c r="A490">
        <v>284</v>
      </c>
      <c r="B490">
        <v>1</v>
      </c>
      <c r="C490" t="str">
        <f t="shared" si="7"/>
        <v>284_1</v>
      </c>
      <c r="D490" t="s">
        <v>2591</v>
      </c>
      <c r="E490">
        <v>480.62318482647049</v>
      </c>
      <c r="F490">
        <v>0.21504019716030401</v>
      </c>
      <c r="G490">
        <v>1</v>
      </c>
      <c r="H490">
        <v>4214</v>
      </c>
    </row>
    <row r="491" spans="1:8" x14ac:dyDescent="0.25">
      <c r="A491">
        <v>284</v>
      </c>
      <c r="B491">
        <v>2</v>
      </c>
      <c r="C491" t="str">
        <f t="shared" si="7"/>
        <v>284_2</v>
      </c>
      <c r="D491" t="s">
        <v>2592</v>
      </c>
      <c r="E491">
        <v>423.981949621978</v>
      </c>
      <c r="F491">
        <v>0.37908484097665501</v>
      </c>
      <c r="G491">
        <v>1</v>
      </c>
      <c r="H491">
        <v>8248</v>
      </c>
    </row>
    <row r="492" spans="1:8" x14ac:dyDescent="0.25">
      <c r="A492">
        <v>284</v>
      </c>
      <c r="B492">
        <v>3</v>
      </c>
      <c r="C492" t="str">
        <f t="shared" si="7"/>
        <v>284_3</v>
      </c>
      <c r="D492" t="s">
        <v>2593</v>
      </c>
      <c r="E492">
        <v>183.32737851200599</v>
      </c>
      <c r="F492">
        <v>0.514208129960116</v>
      </c>
      <c r="G492">
        <v>1</v>
      </c>
      <c r="H492">
        <v>8972</v>
      </c>
    </row>
    <row r="493" spans="1:8" x14ac:dyDescent="0.25">
      <c r="A493">
        <v>284</v>
      </c>
      <c r="B493">
        <v>5</v>
      </c>
      <c r="C493" t="str">
        <f t="shared" si="7"/>
        <v>284_5</v>
      </c>
      <c r="D493" t="s">
        <v>2594</v>
      </c>
      <c r="E493">
        <v>53.378394047980798</v>
      </c>
      <c r="F493">
        <v>0.61825035350172297</v>
      </c>
      <c r="G493">
        <v>1</v>
      </c>
      <c r="H493">
        <v>3480</v>
      </c>
    </row>
    <row r="494" spans="1:8" x14ac:dyDescent="0.25">
      <c r="A494">
        <v>284</v>
      </c>
      <c r="B494">
        <v>6</v>
      </c>
      <c r="C494" t="str">
        <f t="shared" si="7"/>
        <v>284_6</v>
      </c>
      <c r="D494" t="s">
        <v>2595</v>
      </c>
      <c r="E494">
        <v>0</v>
      </c>
      <c r="G494">
        <v>1</v>
      </c>
      <c r="H494">
        <v>7858</v>
      </c>
    </row>
    <row r="495" spans="1:8" x14ac:dyDescent="0.25">
      <c r="A495">
        <v>290</v>
      </c>
      <c r="B495">
        <v>1</v>
      </c>
      <c r="C495" t="str">
        <f t="shared" si="7"/>
        <v>290_1</v>
      </c>
      <c r="D495" t="s">
        <v>2596</v>
      </c>
      <c r="E495">
        <v>1595.7308904331521</v>
      </c>
      <c r="F495">
        <v>0.34670918568590797</v>
      </c>
      <c r="G495">
        <v>1</v>
      </c>
      <c r="H495">
        <v>3512</v>
      </c>
    </row>
    <row r="496" spans="1:8" x14ac:dyDescent="0.25">
      <c r="A496">
        <v>290</v>
      </c>
      <c r="B496">
        <v>2</v>
      </c>
      <c r="C496" t="str">
        <f t="shared" si="7"/>
        <v>290_2</v>
      </c>
      <c r="D496" t="s">
        <v>2597</v>
      </c>
      <c r="E496">
        <v>616.39964177622005</v>
      </c>
      <c r="F496">
        <v>0.176765332879843</v>
      </c>
      <c r="G496">
        <v>1</v>
      </c>
      <c r="H496">
        <v>3525</v>
      </c>
    </row>
    <row r="497" spans="1:8" x14ac:dyDescent="0.25">
      <c r="A497">
        <v>290</v>
      </c>
      <c r="B497">
        <v>3</v>
      </c>
      <c r="C497" t="str">
        <f t="shared" si="7"/>
        <v>290_3</v>
      </c>
      <c r="D497" t="s">
        <v>2598</v>
      </c>
      <c r="E497">
        <v>0</v>
      </c>
      <c r="G497">
        <v>1</v>
      </c>
      <c r="H497">
        <v>1483</v>
      </c>
    </row>
    <row r="498" spans="1:8" x14ac:dyDescent="0.25">
      <c r="A498">
        <v>290</v>
      </c>
      <c r="B498">
        <v>4</v>
      </c>
      <c r="C498" t="str">
        <f t="shared" si="7"/>
        <v>290_4</v>
      </c>
      <c r="D498" t="s">
        <v>2599</v>
      </c>
      <c r="E498">
        <v>381.72076691523898</v>
      </c>
      <c r="F498">
        <v>0.54236694251570305</v>
      </c>
      <c r="G498">
        <v>1</v>
      </c>
      <c r="H498">
        <v>4915</v>
      </c>
    </row>
    <row r="499" spans="1:8" x14ac:dyDescent="0.25">
      <c r="A499">
        <v>290</v>
      </c>
      <c r="B499">
        <v>5</v>
      </c>
      <c r="C499" t="str">
        <f t="shared" si="7"/>
        <v>290_5</v>
      </c>
      <c r="D499" t="s">
        <v>2600</v>
      </c>
      <c r="E499">
        <v>211.796784783969</v>
      </c>
      <c r="F499">
        <v>0.44420766150915098</v>
      </c>
      <c r="G499">
        <v>1</v>
      </c>
      <c r="H499">
        <v>5824</v>
      </c>
    </row>
    <row r="500" spans="1:8" x14ac:dyDescent="0.25">
      <c r="A500">
        <v>290</v>
      </c>
      <c r="B500">
        <v>6</v>
      </c>
      <c r="C500" t="str">
        <f t="shared" si="7"/>
        <v>290_6</v>
      </c>
      <c r="D500" t="s">
        <v>2601</v>
      </c>
      <c r="E500">
        <v>376.54530619049001</v>
      </c>
      <c r="F500">
        <v>0.40115177448968198</v>
      </c>
      <c r="G500">
        <v>1</v>
      </c>
      <c r="H500">
        <v>6325</v>
      </c>
    </row>
    <row r="501" spans="1:8" x14ac:dyDescent="0.25">
      <c r="A501">
        <v>290</v>
      </c>
      <c r="B501">
        <v>7</v>
      </c>
      <c r="C501" t="str">
        <f t="shared" si="7"/>
        <v>290_7</v>
      </c>
      <c r="D501" t="s">
        <v>2602</v>
      </c>
      <c r="E501">
        <v>26.201259953218798</v>
      </c>
      <c r="F501">
        <v>0.25169403730984302</v>
      </c>
      <c r="G501">
        <v>1</v>
      </c>
      <c r="H501">
        <v>4288</v>
      </c>
    </row>
    <row r="502" spans="1:8" x14ac:dyDescent="0.25">
      <c r="A502">
        <v>290</v>
      </c>
      <c r="B502">
        <v>8</v>
      </c>
      <c r="C502" t="str">
        <f t="shared" si="7"/>
        <v>290_8</v>
      </c>
      <c r="D502" t="s">
        <v>2603</v>
      </c>
      <c r="E502">
        <v>39.385805781817702</v>
      </c>
      <c r="F502">
        <v>0.246589384352041</v>
      </c>
      <c r="G502">
        <v>1</v>
      </c>
      <c r="H502">
        <v>2500</v>
      </c>
    </row>
    <row r="503" spans="1:8" x14ac:dyDescent="0.25">
      <c r="A503">
        <v>290</v>
      </c>
      <c r="B503">
        <v>9</v>
      </c>
      <c r="C503" t="str">
        <f t="shared" si="7"/>
        <v>290_9</v>
      </c>
      <c r="D503" t="s">
        <v>2604</v>
      </c>
      <c r="E503">
        <v>1.2321355932203299</v>
      </c>
      <c r="F503">
        <v>0.103526467486082</v>
      </c>
      <c r="G503">
        <v>1</v>
      </c>
      <c r="H503">
        <v>5310</v>
      </c>
    </row>
    <row r="504" spans="1:8" x14ac:dyDescent="0.25">
      <c r="A504">
        <v>290</v>
      </c>
      <c r="B504">
        <v>10</v>
      </c>
      <c r="C504" t="str">
        <f t="shared" si="7"/>
        <v>290_10</v>
      </c>
      <c r="D504" t="s">
        <v>2605</v>
      </c>
      <c r="E504">
        <v>153.26433278224499</v>
      </c>
      <c r="F504">
        <v>0.36712843521619398</v>
      </c>
      <c r="G504">
        <v>1</v>
      </c>
      <c r="H504">
        <v>5080</v>
      </c>
    </row>
    <row r="505" spans="1:8" x14ac:dyDescent="0.25">
      <c r="A505">
        <v>290</v>
      </c>
      <c r="B505">
        <v>11</v>
      </c>
      <c r="C505" t="str">
        <f t="shared" si="7"/>
        <v>290_11</v>
      </c>
      <c r="D505" t="s">
        <v>2606</v>
      </c>
      <c r="E505">
        <v>452.74537074373302</v>
      </c>
      <c r="F505">
        <v>0.33749971172326898</v>
      </c>
      <c r="G505">
        <v>1</v>
      </c>
      <c r="H505">
        <v>5911</v>
      </c>
    </row>
    <row r="506" spans="1:8" x14ac:dyDescent="0.25">
      <c r="A506">
        <v>290</v>
      </c>
      <c r="B506">
        <v>12</v>
      </c>
      <c r="C506" t="str">
        <f t="shared" si="7"/>
        <v>290_12</v>
      </c>
      <c r="D506" t="s">
        <v>2607</v>
      </c>
      <c r="E506">
        <v>501.56723850842002</v>
      </c>
      <c r="F506">
        <v>0.11104029646364801</v>
      </c>
      <c r="G506">
        <v>1</v>
      </c>
      <c r="H506">
        <v>5627</v>
      </c>
    </row>
    <row r="507" spans="1:8" x14ac:dyDescent="0.25">
      <c r="A507">
        <v>290</v>
      </c>
      <c r="B507">
        <v>13</v>
      </c>
      <c r="C507" t="str">
        <f t="shared" si="7"/>
        <v>290_13</v>
      </c>
      <c r="D507" t="s">
        <v>2608</v>
      </c>
      <c r="E507">
        <v>981.787161253622</v>
      </c>
      <c r="F507">
        <v>0.13082833464166299</v>
      </c>
      <c r="G507">
        <v>1</v>
      </c>
      <c r="H507">
        <v>5425</v>
      </c>
    </row>
    <row r="508" spans="1:8" x14ac:dyDescent="0.25">
      <c r="A508">
        <v>292</v>
      </c>
      <c r="B508">
        <v>1</v>
      </c>
      <c r="C508" t="str">
        <f t="shared" si="7"/>
        <v>292_1</v>
      </c>
      <c r="D508" t="s">
        <v>2609</v>
      </c>
      <c r="E508">
        <v>1047.1891715697311</v>
      </c>
      <c r="F508">
        <v>0.36442886010667702</v>
      </c>
      <c r="G508">
        <v>1</v>
      </c>
      <c r="H508">
        <v>6483</v>
      </c>
    </row>
    <row r="509" spans="1:8" x14ac:dyDescent="0.25">
      <c r="A509">
        <v>292</v>
      </c>
      <c r="B509">
        <v>2</v>
      </c>
      <c r="C509" t="str">
        <f t="shared" si="7"/>
        <v>292_2</v>
      </c>
      <c r="D509" t="s">
        <v>2610</v>
      </c>
      <c r="E509">
        <v>501.50008308081101</v>
      </c>
      <c r="F509">
        <v>0.57694283346878295</v>
      </c>
      <c r="G509">
        <v>1</v>
      </c>
      <c r="H509">
        <v>5414</v>
      </c>
    </row>
    <row r="510" spans="1:8" x14ac:dyDescent="0.25">
      <c r="A510">
        <v>292</v>
      </c>
      <c r="B510">
        <v>3</v>
      </c>
      <c r="C510" t="str">
        <f t="shared" si="7"/>
        <v>292_3</v>
      </c>
      <c r="D510" t="s">
        <v>2611</v>
      </c>
      <c r="E510">
        <v>818.80049128572205</v>
      </c>
      <c r="F510">
        <v>0.88233960139133705</v>
      </c>
      <c r="G510">
        <v>1</v>
      </c>
      <c r="H510">
        <v>6474</v>
      </c>
    </row>
    <row r="511" spans="1:8" x14ac:dyDescent="0.25">
      <c r="A511">
        <v>292</v>
      </c>
      <c r="B511">
        <v>4</v>
      </c>
      <c r="C511" t="str">
        <f t="shared" si="7"/>
        <v>292_4</v>
      </c>
      <c r="D511" t="s">
        <v>2612</v>
      </c>
      <c r="E511">
        <v>628.75238981072903</v>
      </c>
      <c r="F511">
        <v>0.933048615000726</v>
      </c>
      <c r="G511">
        <v>1</v>
      </c>
      <c r="H511">
        <v>8385</v>
      </c>
    </row>
    <row r="512" spans="1:8" x14ac:dyDescent="0.25">
      <c r="A512">
        <v>292</v>
      </c>
      <c r="B512">
        <v>5</v>
      </c>
      <c r="C512" t="str">
        <f t="shared" si="7"/>
        <v>292_5</v>
      </c>
      <c r="D512" t="s">
        <v>2613</v>
      </c>
      <c r="E512">
        <v>489.263512804279</v>
      </c>
      <c r="F512">
        <v>0.71194368646439599</v>
      </c>
      <c r="G512">
        <v>1</v>
      </c>
      <c r="H512">
        <v>6779</v>
      </c>
    </row>
    <row r="513" spans="1:8" x14ac:dyDescent="0.25">
      <c r="A513">
        <v>295</v>
      </c>
      <c r="B513">
        <v>1</v>
      </c>
      <c r="C513" t="str">
        <f t="shared" si="7"/>
        <v>295_1</v>
      </c>
      <c r="D513" t="s">
        <v>2614</v>
      </c>
      <c r="E513">
        <v>22.2633017267725</v>
      </c>
      <c r="F513">
        <v>0.48555363932420598</v>
      </c>
      <c r="G513">
        <v>1</v>
      </c>
      <c r="H513">
        <v>7539</v>
      </c>
    </row>
    <row r="514" spans="1:8" x14ac:dyDescent="0.25">
      <c r="A514">
        <v>295</v>
      </c>
      <c r="B514">
        <v>3</v>
      </c>
      <c r="C514" t="str">
        <f t="shared" si="7"/>
        <v>295_3</v>
      </c>
      <c r="D514" t="s">
        <v>2615</v>
      </c>
      <c r="E514">
        <v>252.37435814657201</v>
      </c>
      <c r="F514">
        <v>0.43571950234764001</v>
      </c>
      <c r="G514">
        <v>1</v>
      </c>
      <c r="H514">
        <v>8120</v>
      </c>
    </row>
    <row r="515" spans="1:8" x14ac:dyDescent="0.25">
      <c r="A515">
        <v>295</v>
      </c>
      <c r="B515">
        <v>4</v>
      </c>
      <c r="C515" t="str">
        <f t="shared" si="7"/>
        <v>295_4</v>
      </c>
      <c r="D515" t="s">
        <v>2616</v>
      </c>
      <c r="E515">
        <v>286.7136604831025</v>
      </c>
      <c r="F515">
        <v>0.308528122798918</v>
      </c>
      <c r="G515">
        <v>1</v>
      </c>
      <c r="H515">
        <v>5206</v>
      </c>
    </row>
    <row r="516" spans="1:8" x14ac:dyDescent="0.25">
      <c r="A516">
        <v>295</v>
      </c>
      <c r="B516">
        <v>6</v>
      </c>
      <c r="C516" t="str">
        <f t="shared" si="7"/>
        <v>295_6</v>
      </c>
      <c r="D516" t="s">
        <v>2617</v>
      </c>
      <c r="E516">
        <v>101.78432354792</v>
      </c>
      <c r="F516">
        <v>0.40805294006658799</v>
      </c>
      <c r="G516">
        <v>1</v>
      </c>
      <c r="H516">
        <v>11232</v>
      </c>
    </row>
    <row r="517" spans="1:8" x14ac:dyDescent="0.25">
      <c r="A517">
        <v>296</v>
      </c>
      <c r="B517">
        <v>1</v>
      </c>
      <c r="C517" t="str">
        <f t="shared" si="7"/>
        <v>296_1</v>
      </c>
      <c r="D517" t="s">
        <v>2618</v>
      </c>
      <c r="E517">
        <v>1353.2040393224911</v>
      </c>
      <c r="F517">
        <v>0.31185290139648397</v>
      </c>
      <c r="G517">
        <v>1</v>
      </c>
      <c r="H517">
        <v>6095</v>
      </c>
    </row>
    <row r="518" spans="1:8" x14ac:dyDescent="0.25">
      <c r="A518">
        <v>296</v>
      </c>
      <c r="B518">
        <v>2</v>
      </c>
      <c r="C518" t="str">
        <f t="shared" si="7"/>
        <v>296_2</v>
      </c>
      <c r="D518" t="s">
        <v>2619</v>
      </c>
      <c r="E518">
        <v>1546.28835293263</v>
      </c>
      <c r="F518">
        <v>0.41541698369520103</v>
      </c>
      <c r="G518">
        <v>1</v>
      </c>
      <c r="H518">
        <v>1930</v>
      </c>
    </row>
    <row r="519" spans="1:8" x14ac:dyDescent="0.25">
      <c r="A519">
        <v>305</v>
      </c>
      <c r="B519">
        <v>1</v>
      </c>
      <c r="C519" t="str">
        <f t="shared" ref="C519:C582" si="8">CONCATENATE(A519,"_",B519)</f>
        <v>305_1</v>
      </c>
      <c r="D519" t="s">
        <v>2620</v>
      </c>
      <c r="E519">
        <v>438.26466615675201</v>
      </c>
      <c r="F519">
        <v>0.79026304036753003</v>
      </c>
      <c r="G519">
        <v>1</v>
      </c>
      <c r="H519">
        <v>9073</v>
      </c>
    </row>
    <row r="520" spans="1:8" x14ac:dyDescent="0.25">
      <c r="A520">
        <v>305</v>
      </c>
      <c r="B520">
        <v>2</v>
      </c>
      <c r="C520" t="str">
        <f t="shared" si="8"/>
        <v>305_2</v>
      </c>
      <c r="D520" t="s">
        <v>2621</v>
      </c>
      <c r="E520">
        <v>208.80931944808299</v>
      </c>
      <c r="F520">
        <v>0.765504675529185</v>
      </c>
      <c r="G520">
        <v>1</v>
      </c>
      <c r="H520">
        <v>5765</v>
      </c>
    </row>
    <row r="521" spans="1:8" x14ac:dyDescent="0.25">
      <c r="A521">
        <v>305</v>
      </c>
      <c r="B521">
        <v>3</v>
      </c>
      <c r="C521" t="str">
        <f t="shared" si="8"/>
        <v>305_3</v>
      </c>
      <c r="D521" t="s">
        <v>2622</v>
      </c>
      <c r="E521">
        <v>519.178084954562</v>
      </c>
      <c r="F521">
        <v>0.63930152402896001</v>
      </c>
      <c r="G521">
        <v>1</v>
      </c>
      <c r="H521">
        <v>2997</v>
      </c>
    </row>
    <row r="522" spans="1:8" x14ac:dyDescent="0.25">
      <c r="A522">
        <v>312</v>
      </c>
      <c r="B522">
        <v>1</v>
      </c>
      <c r="C522" t="str">
        <f t="shared" si="8"/>
        <v>312_1</v>
      </c>
      <c r="D522" t="s">
        <v>2623</v>
      </c>
      <c r="E522">
        <v>661.45262303921641</v>
      </c>
      <c r="F522">
        <v>0.178422589138162</v>
      </c>
      <c r="G522">
        <v>1</v>
      </c>
      <c r="H522">
        <v>11406</v>
      </c>
    </row>
    <row r="523" spans="1:8" x14ac:dyDescent="0.25">
      <c r="A523">
        <v>312</v>
      </c>
      <c r="B523">
        <v>3</v>
      </c>
      <c r="C523" t="str">
        <f t="shared" si="8"/>
        <v>312_3</v>
      </c>
      <c r="D523" t="s">
        <v>2624</v>
      </c>
      <c r="E523">
        <v>1490.8574616216799</v>
      </c>
      <c r="F523">
        <v>0.33372282278487703</v>
      </c>
      <c r="G523">
        <v>1</v>
      </c>
      <c r="H523">
        <v>5809</v>
      </c>
    </row>
    <row r="524" spans="1:8" x14ac:dyDescent="0.25">
      <c r="A524">
        <v>313</v>
      </c>
      <c r="B524">
        <v>1</v>
      </c>
      <c r="C524" t="str">
        <f t="shared" si="8"/>
        <v>313_1</v>
      </c>
      <c r="D524" t="s">
        <v>2625</v>
      </c>
      <c r="E524">
        <v>638.25767085060102</v>
      </c>
      <c r="F524">
        <v>0.48420947207161602</v>
      </c>
      <c r="G524">
        <v>1</v>
      </c>
      <c r="H524">
        <v>6362</v>
      </c>
    </row>
    <row r="525" spans="1:8" x14ac:dyDescent="0.25">
      <c r="A525">
        <v>313</v>
      </c>
      <c r="B525">
        <v>2</v>
      </c>
      <c r="C525" t="str">
        <f t="shared" si="8"/>
        <v>313_2</v>
      </c>
      <c r="D525" t="s">
        <v>2626</v>
      </c>
      <c r="E525">
        <v>783.67693983906497</v>
      </c>
      <c r="F525">
        <v>0.77623124524411002</v>
      </c>
      <c r="G525">
        <v>1</v>
      </c>
      <c r="H525">
        <v>1316</v>
      </c>
    </row>
    <row r="526" spans="1:8" x14ac:dyDescent="0.25">
      <c r="A526">
        <v>313</v>
      </c>
      <c r="B526">
        <v>3</v>
      </c>
      <c r="C526" t="str">
        <f t="shared" si="8"/>
        <v>313_3</v>
      </c>
      <c r="D526" t="s">
        <v>2627</v>
      </c>
      <c r="E526">
        <v>547.81355386502798</v>
      </c>
      <c r="F526">
        <v>0.80478407645004002</v>
      </c>
      <c r="G526">
        <v>1</v>
      </c>
      <c r="H526">
        <v>7376</v>
      </c>
    </row>
    <row r="527" spans="1:8" x14ac:dyDescent="0.25">
      <c r="A527">
        <v>313</v>
      </c>
      <c r="B527">
        <v>4</v>
      </c>
      <c r="C527" t="str">
        <f t="shared" si="8"/>
        <v>313_4</v>
      </c>
      <c r="D527" t="s">
        <v>2628</v>
      </c>
      <c r="E527">
        <v>726.29286039679403</v>
      </c>
      <c r="F527">
        <v>0.84711839435926395</v>
      </c>
      <c r="G527">
        <v>1</v>
      </c>
      <c r="H527">
        <v>8732</v>
      </c>
    </row>
    <row r="528" spans="1:8" x14ac:dyDescent="0.25">
      <c r="A528">
        <v>314</v>
      </c>
      <c r="B528">
        <v>1</v>
      </c>
      <c r="C528" t="str">
        <f t="shared" si="8"/>
        <v>314_1</v>
      </c>
      <c r="D528" t="s">
        <v>2629</v>
      </c>
      <c r="E528">
        <v>564.47428773458603</v>
      </c>
      <c r="F528">
        <v>0.61230097755981905</v>
      </c>
      <c r="G528">
        <v>1</v>
      </c>
      <c r="H528">
        <v>5898</v>
      </c>
    </row>
    <row r="529" spans="1:8" x14ac:dyDescent="0.25">
      <c r="A529">
        <v>314</v>
      </c>
      <c r="B529">
        <v>2</v>
      </c>
      <c r="C529" t="str">
        <f t="shared" si="8"/>
        <v>314_2</v>
      </c>
      <c r="D529" t="s">
        <v>2630</v>
      </c>
      <c r="E529">
        <v>430.87145010326401</v>
      </c>
      <c r="F529">
        <v>0.90622001683986397</v>
      </c>
      <c r="G529">
        <v>1</v>
      </c>
      <c r="H529">
        <v>14273</v>
      </c>
    </row>
    <row r="530" spans="1:8" x14ac:dyDescent="0.25">
      <c r="A530">
        <v>314</v>
      </c>
      <c r="B530">
        <v>4</v>
      </c>
      <c r="C530" t="str">
        <f t="shared" si="8"/>
        <v>314_4</v>
      </c>
      <c r="D530" t="s">
        <v>2631</v>
      </c>
      <c r="E530">
        <v>317.97874304643398</v>
      </c>
      <c r="F530">
        <v>0.88677712568836198</v>
      </c>
      <c r="G530">
        <v>1</v>
      </c>
      <c r="H530">
        <v>8052</v>
      </c>
    </row>
    <row r="531" spans="1:8" x14ac:dyDescent="0.25">
      <c r="A531">
        <v>314</v>
      </c>
      <c r="B531">
        <v>6</v>
      </c>
      <c r="C531" t="str">
        <f t="shared" si="8"/>
        <v>314_6</v>
      </c>
      <c r="D531" t="s">
        <v>2632</v>
      </c>
      <c r="E531">
        <v>305.75561827075001</v>
      </c>
      <c r="F531">
        <v>0.79328207418223196</v>
      </c>
      <c r="G531">
        <v>1</v>
      </c>
      <c r="H531">
        <v>3433</v>
      </c>
    </row>
    <row r="532" spans="1:8" x14ac:dyDescent="0.25">
      <c r="A532">
        <v>314</v>
      </c>
      <c r="B532">
        <v>7</v>
      </c>
      <c r="C532" t="str">
        <f t="shared" si="8"/>
        <v>314_7</v>
      </c>
      <c r="D532" t="s">
        <v>2633</v>
      </c>
      <c r="E532">
        <v>316.93156283930398</v>
      </c>
      <c r="F532">
        <v>0.59038343981795405</v>
      </c>
      <c r="G532">
        <v>1</v>
      </c>
      <c r="H532">
        <v>9117</v>
      </c>
    </row>
    <row r="533" spans="1:8" x14ac:dyDescent="0.25">
      <c r="A533">
        <v>317</v>
      </c>
      <c r="B533">
        <v>1</v>
      </c>
      <c r="C533" t="str">
        <f t="shared" si="8"/>
        <v>317_1</v>
      </c>
      <c r="D533" t="s">
        <v>2634</v>
      </c>
      <c r="E533">
        <v>1025.06339841764</v>
      </c>
      <c r="F533">
        <v>0.56802172941583495</v>
      </c>
      <c r="G533">
        <v>1</v>
      </c>
      <c r="H533">
        <v>2930</v>
      </c>
    </row>
    <row r="534" spans="1:8" x14ac:dyDescent="0.25">
      <c r="A534">
        <v>317</v>
      </c>
      <c r="B534">
        <v>2</v>
      </c>
      <c r="C534" t="str">
        <f t="shared" si="8"/>
        <v>317_2</v>
      </c>
      <c r="D534" t="s">
        <v>2635</v>
      </c>
      <c r="E534">
        <v>71.704495975011895</v>
      </c>
      <c r="F534">
        <v>0.36645477562601603</v>
      </c>
      <c r="G534">
        <v>1</v>
      </c>
      <c r="H534">
        <v>12534</v>
      </c>
    </row>
    <row r="535" spans="1:8" x14ac:dyDescent="0.25">
      <c r="A535">
        <v>317</v>
      </c>
      <c r="B535">
        <v>4</v>
      </c>
      <c r="C535" t="str">
        <f t="shared" si="8"/>
        <v>317_4</v>
      </c>
      <c r="D535" t="s">
        <v>2636</v>
      </c>
      <c r="E535">
        <v>80.555433462909903</v>
      </c>
      <c r="F535">
        <v>0.76295261107656298</v>
      </c>
      <c r="G535">
        <v>1</v>
      </c>
      <c r="H535">
        <v>8304</v>
      </c>
    </row>
    <row r="536" spans="1:8" x14ac:dyDescent="0.25">
      <c r="A536">
        <v>317</v>
      </c>
      <c r="B536">
        <v>5</v>
      </c>
      <c r="C536" t="str">
        <f t="shared" si="8"/>
        <v>317_5</v>
      </c>
      <c r="D536" t="s">
        <v>2637</v>
      </c>
      <c r="E536">
        <v>128.977331233006</v>
      </c>
      <c r="F536">
        <v>0.66221627469491096</v>
      </c>
      <c r="G536">
        <v>1</v>
      </c>
      <c r="H536">
        <v>2082</v>
      </c>
    </row>
    <row r="537" spans="1:8" x14ac:dyDescent="0.25">
      <c r="A537">
        <v>317</v>
      </c>
      <c r="B537">
        <v>7</v>
      </c>
      <c r="C537" t="str">
        <f t="shared" si="8"/>
        <v>317_7</v>
      </c>
      <c r="D537" t="s">
        <v>2638</v>
      </c>
      <c r="E537">
        <v>359.64370052456201</v>
      </c>
      <c r="F537">
        <v>0.65482165624599598</v>
      </c>
      <c r="G537">
        <v>1</v>
      </c>
      <c r="H537">
        <v>5006</v>
      </c>
    </row>
    <row r="538" spans="1:8" x14ac:dyDescent="0.25">
      <c r="A538">
        <v>317</v>
      </c>
      <c r="B538">
        <v>8</v>
      </c>
      <c r="C538" t="str">
        <f t="shared" si="8"/>
        <v>317_8</v>
      </c>
      <c r="D538" t="s">
        <v>2639</v>
      </c>
      <c r="E538">
        <v>301.09987030739097</v>
      </c>
      <c r="F538">
        <v>0.43519032252261403</v>
      </c>
      <c r="G538">
        <v>1</v>
      </c>
      <c r="H538">
        <v>2733</v>
      </c>
    </row>
    <row r="539" spans="1:8" x14ac:dyDescent="0.25">
      <c r="A539">
        <v>360</v>
      </c>
      <c r="B539">
        <v>1</v>
      </c>
      <c r="C539" t="str">
        <f t="shared" si="8"/>
        <v>360_1</v>
      </c>
      <c r="D539" t="s">
        <v>2640</v>
      </c>
      <c r="E539">
        <v>0</v>
      </c>
      <c r="G539">
        <v>1</v>
      </c>
      <c r="H539">
        <v>5071</v>
      </c>
    </row>
    <row r="540" spans="1:8" x14ac:dyDescent="0.25">
      <c r="A540">
        <v>360</v>
      </c>
      <c r="B540">
        <v>2</v>
      </c>
      <c r="C540" t="str">
        <f t="shared" si="8"/>
        <v>360_2</v>
      </c>
      <c r="D540" t="s">
        <v>2641</v>
      </c>
      <c r="E540">
        <v>0</v>
      </c>
      <c r="G540">
        <v>1</v>
      </c>
      <c r="H540">
        <v>5906</v>
      </c>
    </row>
    <row r="541" spans="1:8" x14ac:dyDescent="0.25">
      <c r="A541">
        <v>360</v>
      </c>
      <c r="B541">
        <v>3</v>
      </c>
      <c r="C541" t="str">
        <f t="shared" si="8"/>
        <v>360_3</v>
      </c>
      <c r="D541" t="s">
        <v>2642</v>
      </c>
      <c r="E541">
        <v>0</v>
      </c>
      <c r="G541">
        <v>1</v>
      </c>
      <c r="H541">
        <v>4928</v>
      </c>
    </row>
    <row r="542" spans="1:8" x14ac:dyDescent="0.25">
      <c r="A542">
        <v>360</v>
      </c>
      <c r="B542">
        <v>4</v>
      </c>
      <c r="C542" t="str">
        <f t="shared" si="8"/>
        <v>360_4</v>
      </c>
      <c r="D542" t="s">
        <v>2643</v>
      </c>
      <c r="E542">
        <v>0</v>
      </c>
      <c r="G542">
        <v>1</v>
      </c>
      <c r="H542">
        <v>6121</v>
      </c>
    </row>
    <row r="543" spans="1:8" x14ac:dyDescent="0.25">
      <c r="A543">
        <v>360</v>
      </c>
      <c r="B543">
        <v>5</v>
      </c>
      <c r="C543" t="str">
        <f t="shared" si="8"/>
        <v>360_5</v>
      </c>
      <c r="D543" t="s">
        <v>2644</v>
      </c>
      <c r="E543">
        <v>0</v>
      </c>
      <c r="G543">
        <v>1</v>
      </c>
      <c r="H543">
        <v>1535</v>
      </c>
    </row>
    <row r="544" spans="1:8" x14ac:dyDescent="0.25">
      <c r="A544">
        <v>362</v>
      </c>
      <c r="B544">
        <v>1</v>
      </c>
      <c r="C544" t="str">
        <f t="shared" si="8"/>
        <v>362_1</v>
      </c>
      <c r="D544" t="s">
        <v>2645</v>
      </c>
      <c r="E544">
        <v>0</v>
      </c>
      <c r="G544">
        <v>1</v>
      </c>
      <c r="H544">
        <v>6988</v>
      </c>
    </row>
    <row r="545" spans="1:8" x14ac:dyDescent="0.25">
      <c r="A545">
        <v>362</v>
      </c>
      <c r="B545">
        <v>2</v>
      </c>
      <c r="C545" t="str">
        <f t="shared" si="8"/>
        <v>362_2</v>
      </c>
      <c r="D545" t="s">
        <v>2646</v>
      </c>
      <c r="E545">
        <v>0</v>
      </c>
      <c r="G545">
        <v>1</v>
      </c>
      <c r="H545">
        <v>6907</v>
      </c>
    </row>
    <row r="546" spans="1:8" x14ac:dyDescent="0.25">
      <c r="A546">
        <v>362</v>
      </c>
      <c r="B546">
        <v>3</v>
      </c>
      <c r="C546" t="str">
        <f t="shared" si="8"/>
        <v>362_3</v>
      </c>
      <c r="D546" t="s">
        <v>2647</v>
      </c>
      <c r="E546">
        <v>0</v>
      </c>
      <c r="G546">
        <v>1</v>
      </c>
      <c r="H546">
        <v>2298</v>
      </c>
    </row>
    <row r="547" spans="1:8" x14ac:dyDescent="0.25">
      <c r="A547">
        <v>362</v>
      </c>
      <c r="B547">
        <v>4</v>
      </c>
      <c r="C547" t="str">
        <f t="shared" si="8"/>
        <v>362_4</v>
      </c>
      <c r="D547" t="s">
        <v>2648</v>
      </c>
      <c r="E547">
        <v>0</v>
      </c>
      <c r="G547">
        <v>1</v>
      </c>
      <c r="H547">
        <v>5268</v>
      </c>
    </row>
    <row r="548" spans="1:8" x14ac:dyDescent="0.25">
      <c r="A548">
        <v>363</v>
      </c>
      <c r="B548">
        <v>1</v>
      </c>
      <c r="C548" t="str">
        <f t="shared" si="8"/>
        <v>363_1</v>
      </c>
      <c r="D548" t="s">
        <v>2649</v>
      </c>
      <c r="E548">
        <v>338.120061336986</v>
      </c>
      <c r="F548">
        <v>0.70750646593278799</v>
      </c>
      <c r="G548">
        <v>1</v>
      </c>
      <c r="H548">
        <v>3090</v>
      </c>
    </row>
    <row r="549" spans="1:8" x14ac:dyDescent="0.25">
      <c r="A549">
        <v>363</v>
      </c>
      <c r="B549">
        <v>2</v>
      </c>
      <c r="C549" t="str">
        <f t="shared" si="8"/>
        <v>363_2</v>
      </c>
      <c r="D549" t="s">
        <v>2650</v>
      </c>
      <c r="E549">
        <v>108.431198009441</v>
      </c>
      <c r="F549">
        <v>0.69074803280866304</v>
      </c>
      <c r="G549">
        <v>1</v>
      </c>
      <c r="H549">
        <v>3302</v>
      </c>
    </row>
    <row r="550" spans="1:8" x14ac:dyDescent="0.25">
      <c r="A550">
        <v>363</v>
      </c>
      <c r="B550">
        <v>4</v>
      </c>
      <c r="C550" t="str">
        <f t="shared" si="8"/>
        <v>363_4</v>
      </c>
      <c r="D550" t="s">
        <v>2651</v>
      </c>
      <c r="E550">
        <v>0</v>
      </c>
      <c r="G550">
        <v>1</v>
      </c>
      <c r="H550">
        <v>4693</v>
      </c>
    </row>
    <row r="551" spans="1:8" x14ac:dyDescent="0.25">
      <c r="A551">
        <v>363</v>
      </c>
      <c r="B551">
        <v>5</v>
      </c>
      <c r="C551" t="str">
        <f t="shared" si="8"/>
        <v>363_5</v>
      </c>
      <c r="D551" t="s">
        <v>2652</v>
      </c>
      <c r="E551">
        <v>0</v>
      </c>
      <c r="G551">
        <v>1</v>
      </c>
      <c r="H551">
        <v>6728</v>
      </c>
    </row>
    <row r="552" spans="1:8" x14ac:dyDescent="0.25">
      <c r="A552">
        <v>363</v>
      </c>
      <c r="B552">
        <v>6</v>
      </c>
      <c r="C552" t="str">
        <f t="shared" si="8"/>
        <v>363_6</v>
      </c>
      <c r="D552" t="s">
        <v>2653</v>
      </c>
      <c r="E552">
        <v>0</v>
      </c>
      <c r="G552">
        <v>1</v>
      </c>
      <c r="H552">
        <v>2040</v>
      </c>
    </row>
    <row r="553" spans="1:8" x14ac:dyDescent="0.25">
      <c r="A553">
        <v>410</v>
      </c>
      <c r="B553">
        <v>1</v>
      </c>
      <c r="C553" t="str">
        <f t="shared" si="8"/>
        <v>410_1</v>
      </c>
      <c r="D553" t="s">
        <v>2654</v>
      </c>
      <c r="E553">
        <v>350.49730259892698</v>
      </c>
      <c r="F553">
        <v>0.96951694441483505</v>
      </c>
      <c r="G553">
        <v>1</v>
      </c>
      <c r="H553">
        <v>2552</v>
      </c>
    </row>
    <row r="554" spans="1:8" x14ac:dyDescent="0.25">
      <c r="A554">
        <v>410</v>
      </c>
      <c r="B554">
        <v>2</v>
      </c>
      <c r="C554" t="str">
        <f t="shared" si="8"/>
        <v>410_2</v>
      </c>
      <c r="D554" t="s">
        <v>2655</v>
      </c>
      <c r="E554">
        <v>417.165116989399</v>
      </c>
      <c r="F554">
        <v>0.94081857971037697</v>
      </c>
      <c r="G554">
        <v>1</v>
      </c>
      <c r="H554">
        <v>5000</v>
      </c>
    </row>
    <row r="555" spans="1:8" x14ac:dyDescent="0.25">
      <c r="A555">
        <v>410</v>
      </c>
      <c r="B555">
        <v>3</v>
      </c>
      <c r="C555" t="str">
        <f t="shared" si="8"/>
        <v>410_3</v>
      </c>
      <c r="D555" t="s">
        <v>2656</v>
      </c>
      <c r="E555">
        <v>325.90129370665602</v>
      </c>
      <c r="F555">
        <v>0.657602150016521</v>
      </c>
      <c r="G555">
        <v>1</v>
      </c>
      <c r="H555">
        <v>3850</v>
      </c>
    </row>
    <row r="556" spans="1:8" x14ac:dyDescent="0.25">
      <c r="A556">
        <v>410</v>
      </c>
      <c r="B556">
        <v>4</v>
      </c>
      <c r="C556" t="str">
        <f t="shared" si="8"/>
        <v>410_4</v>
      </c>
      <c r="D556" t="s">
        <v>2657</v>
      </c>
      <c r="E556">
        <v>284.353636172954</v>
      </c>
      <c r="F556">
        <v>0.52244508814821</v>
      </c>
      <c r="G556">
        <v>1</v>
      </c>
      <c r="H556">
        <v>5398</v>
      </c>
    </row>
    <row r="557" spans="1:8" x14ac:dyDescent="0.25">
      <c r="A557">
        <v>410</v>
      </c>
      <c r="B557">
        <v>5</v>
      </c>
      <c r="C557" t="str">
        <f t="shared" si="8"/>
        <v>410_5</v>
      </c>
      <c r="D557" t="s">
        <v>2658</v>
      </c>
      <c r="E557">
        <v>558.83002165155494</v>
      </c>
      <c r="F557">
        <v>0.39362631872175202</v>
      </c>
      <c r="G557">
        <v>1</v>
      </c>
      <c r="H557">
        <v>3046</v>
      </c>
    </row>
    <row r="558" spans="1:8" x14ac:dyDescent="0.25">
      <c r="A558">
        <v>411</v>
      </c>
      <c r="B558">
        <v>1</v>
      </c>
      <c r="C558" t="str">
        <f t="shared" si="8"/>
        <v>411_1</v>
      </c>
      <c r="D558" t="s">
        <v>2659</v>
      </c>
      <c r="E558">
        <v>1848.9487203128699</v>
      </c>
      <c r="F558">
        <v>0.50547845827848104</v>
      </c>
      <c r="G558">
        <v>1</v>
      </c>
      <c r="H558">
        <v>360</v>
      </c>
    </row>
    <row r="559" spans="1:8" x14ac:dyDescent="0.25">
      <c r="A559">
        <v>412</v>
      </c>
      <c r="B559">
        <v>1</v>
      </c>
      <c r="C559" t="str">
        <f t="shared" si="8"/>
        <v>412_1</v>
      </c>
      <c r="D559" t="s">
        <v>2660</v>
      </c>
      <c r="E559">
        <v>806.74760635740495</v>
      </c>
      <c r="F559">
        <v>0.55408757842067002</v>
      </c>
      <c r="G559">
        <v>1</v>
      </c>
      <c r="H559">
        <v>820</v>
      </c>
    </row>
    <row r="560" spans="1:8" x14ac:dyDescent="0.25">
      <c r="A560">
        <v>413</v>
      </c>
      <c r="B560">
        <v>1</v>
      </c>
      <c r="C560" t="str">
        <f t="shared" si="8"/>
        <v>413_1</v>
      </c>
      <c r="D560" t="s">
        <v>2661</v>
      </c>
      <c r="E560">
        <v>452.64919773926903</v>
      </c>
      <c r="F560">
        <v>0.69189415934691101</v>
      </c>
      <c r="G560">
        <v>1</v>
      </c>
      <c r="H560">
        <v>10251</v>
      </c>
    </row>
    <row r="561" spans="1:8" x14ac:dyDescent="0.25">
      <c r="A561">
        <v>413</v>
      </c>
      <c r="B561">
        <v>3</v>
      </c>
      <c r="C561" t="str">
        <f t="shared" si="8"/>
        <v>413_3</v>
      </c>
      <c r="D561" t="s">
        <v>2662</v>
      </c>
      <c r="E561">
        <v>508.67639193237</v>
      </c>
      <c r="F561">
        <v>0.70967586478122902</v>
      </c>
      <c r="G561">
        <v>1</v>
      </c>
      <c r="H561">
        <v>6177</v>
      </c>
    </row>
    <row r="562" spans="1:8" x14ac:dyDescent="0.25">
      <c r="A562">
        <v>413</v>
      </c>
      <c r="B562">
        <v>4</v>
      </c>
      <c r="C562" t="str">
        <f t="shared" si="8"/>
        <v>413_4</v>
      </c>
      <c r="D562" t="s">
        <v>2663</v>
      </c>
      <c r="E562">
        <v>442.97595480606401</v>
      </c>
      <c r="F562">
        <v>0.58689525749186799</v>
      </c>
      <c r="G562">
        <v>1</v>
      </c>
      <c r="H562">
        <v>3993</v>
      </c>
    </row>
    <row r="563" spans="1:8" x14ac:dyDescent="0.25">
      <c r="A563">
        <v>415</v>
      </c>
      <c r="B563">
        <v>1</v>
      </c>
      <c r="C563" t="str">
        <f t="shared" si="8"/>
        <v>415_1</v>
      </c>
      <c r="D563" t="s">
        <v>2664</v>
      </c>
      <c r="E563">
        <v>70.803701560442093</v>
      </c>
      <c r="F563">
        <v>0.40005830867730402</v>
      </c>
      <c r="G563">
        <v>1</v>
      </c>
      <c r="H563">
        <v>1060</v>
      </c>
    </row>
    <row r="564" spans="1:8" x14ac:dyDescent="0.25">
      <c r="A564">
        <v>423</v>
      </c>
      <c r="B564">
        <v>1</v>
      </c>
      <c r="C564" t="str">
        <f t="shared" si="8"/>
        <v>423_1</v>
      </c>
      <c r="D564" t="s">
        <v>2665</v>
      </c>
      <c r="E564">
        <v>140.92283169656</v>
      </c>
      <c r="F564">
        <v>0.41961110257218798</v>
      </c>
      <c r="G564">
        <v>1</v>
      </c>
      <c r="H564">
        <v>4778</v>
      </c>
    </row>
    <row r="565" spans="1:8" x14ac:dyDescent="0.25">
      <c r="A565">
        <v>423</v>
      </c>
      <c r="B565">
        <v>2</v>
      </c>
      <c r="C565" t="str">
        <f t="shared" si="8"/>
        <v>423_2</v>
      </c>
      <c r="D565" t="s">
        <v>2666</v>
      </c>
      <c r="E565">
        <v>118.684590602863</v>
      </c>
      <c r="F565">
        <v>0.50914995431569599</v>
      </c>
      <c r="G565">
        <v>1</v>
      </c>
      <c r="H565">
        <v>3305</v>
      </c>
    </row>
    <row r="566" spans="1:8" x14ac:dyDescent="0.25">
      <c r="A566">
        <v>423</v>
      </c>
      <c r="B566">
        <v>3</v>
      </c>
      <c r="C566" t="str">
        <f t="shared" si="8"/>
        <v>423_3</v>
      </c>
      <c r="D566" t="s">
        <v>2667</v>
      </c>
      <c r="E566">
        <v>77.691308380690401</v>
      </c>
      <c r="F566">
        <v>0.51171756752730102</v>
      </c>
      <c r="G566">
        <v>1</v>
      </c>
      <c r="H566">
        <v>4382</v>
      </c>
    </row>
    <row r="567" spans="1:8" x14ac:dyDescent="0.25">
      <c r="A567">
        <v>423</v>
      </c>
      <c r="B567">
        <v>4</v>
      </c>
      <c r="C567" t="str">
        <f t="shared" si="8"/>
        <v>423_4</v>
      </c>
      <c r="D567" t="s">
        <v>2668</v>
      </c>
      <c r="E567">
        <v>4.9789282510476598</v>
      </c>
      <c r="F567">
        <v>0.30748239039482</v>
      </c>
      <c r="G567">
        <v>1</v>
      </c>
      <c r="H567">
        <v>2928</v>
      </c>
    </row>
    <row r="568" spans="1:8" x14ac:dyDescent="0.25">
      <c r="A568">
        <v>423</v>
      </c>
      <c r="B568">
        <v>5</v>
      </c>
      <c r="C568" t="str">
        <f t="shared" si="8"/>
        <v>423_5</v>
      </c>
      <c r="D568" t="s">
        <v>2669</v>
      </c>
      <c r="E568">
        <v>0</v>
      </c>
      <c r="G568">
        <v>1</v>
      </c>
      <c r="H568">
        <v>1983</v>
      </c>
    </row>
    <row r="569" spans="1:8" x14ac:dyDescent="0.25">
      <c r="A569">
        <v>423</v>
      </c>
      <c r="B569">
        <v>6</v>
      </c>
      <c r="C569" t="str">
        <f t="shared" si="8"/>
        <v>423_6</v>
      </c>
      <c r="D569" t="s">
        <v>2670</v>
      </c>
      <c r="E569">
        <v>0</v>
      </c>
      <c r="G569">
        <v>1</v>
      </c>
      <c r="H569">
        <v>1742</v>
      </c>
    </row>
    <row r="570" spans="1:8" x14ac:dyDescent="0.25">
      <c r="A570">
        <v>423</v>
      </c>
      <c r="B570">
        <v>7</v>
      </c>
      <c r="C570" t="str">
        <f t="shared" si="8"/>
        <v>423_7</v>
      </c>
      <c r="D570" t="s">
        <v>2671</v>
      </c>
      <c r="E570">
        <v>0</v>
      </c>
      <c r="G570">
        <v>1</v>
      </c>
      <c r="H570">
        <v>3103</v>
      </c>
    </row>
    <row r="571" spans="1:8" x14ac:dyDescent="0.25">
      <c r="A571">
        <v>612</v>
      </c>
      <c r="B571">
        <v>1</v>
      </c>
      <c r="C571" t="str">
        <f t="shared" si="8"/>
        <v>612_1</v>
      </c>
      <c r="D571" t="s">
        <v>2672</v>
      </c>
      <c r="E571">
        <v>74.236713092026093</v>
      </c>
      <c r="F571">
        <v>0.23678441128599201</v>
      </c>
      <c r="G571">
        <v>1</v>
      </c>
      <c r="H571">
        <v>8461</v>
      </c>
    </row>
    <row r="572" spans="1:8" x14ac:dyDescent="0.25">
      <c r="A572">
        <v>612</v>
      </c>
      <c r="B572">
        <v>2</v>
      </c>
      <c r="C572" t="str">
        <f t="shared" si="8"/>
        <v>612_2</v>
      </c>
      <c r="D572" t="s">
        <v>2673</v>
      </c>
      <c r="E572">
        <v>41.445059627564198</v>
      </c>
      <c r="F572">
        <v>0.27930528273626198</v>
      </c>
      <c r="G572">
        <v>1</v>
      </c>
      <c r="H572">
        <v>4002</v>
      </c>
    </row>
    <row r="573" spans="1:8" x14ac:dyDescent="0.25">
      <c r="A573">
        <v>612</v>
      </c>
      <c r="B573">
        <v>3</v>
      </c>
      <c r="C573" t="str">
        <f t="shared" si="8"/>
        <v>612_3</v>
      </c>
      <c r="D573" t="s">
        <v>2674</v>
      </c>
      <c r="E573">
        <v>28.8863233962023</v>
      </c>
      <c r="F573">
        <v>0.77198266465842902</v>
      </c>
      <c r="G573">
        <v>1</v>
      </c>
      <c r="H573">
        <v>7343</v>
      </c>
    </row>
    <row r="574" spans="1:8" x14ac:dyDescent="0.25">
      <c r="A574">
        <v>612</v>
      </c>
      <c r="B574">
        <v>4</v>
      </c>
      <c r="C574" t="str">
        <f t="shared" si="8"/>
        <v>612_4</v>
      </c>
      <c r="D574" t="s">
        <v>2675</v>
      </c>
      <c r="E574">
        <v>10.268524476491599</v>
      </c>
      <c r="F574">
        <v>0.89004775123506297</v>
      </c>
      <c r="G574">
        <v>1</v>
      </c>
      <c r="H574">
        <v>6547</v>
      </c>
    </row>
    <row r="575" spans="1:8" x14ac:dyDescent="0.25">
      <c r="A575">
        <v>1001</v>
      </c>
      <c r="B575">
        <v>1</v>
      </c>
      <c r="C575" t="str">
        <f t="shared" si="8"/>
        <v>1001_1</v>
      </c>
      <c r="D575" t="s">
        <v>2676</v>
      </c>
      <c r="E575">
        <v>0</v>
      </c>
      <c r="G575">
        <v>1</v>
      </c>
      <c r="H575">
        <v>6516</v>
      </c>
    </row>
    <row r="576" spans="1:8" x14ac:dyDescent="0.25">
      <c r="A576">
        <v>1001</v>
      </c>
      <c r="B576">
        <v>2</v>
      </c>
      <c r="C576" t="str">
        <f t="shared" si="8"/>
        <v>1001_2</v>
      </c>
      <c r="D576" t="s">
        <v>2677</v>
      </c>
      <c r="E576">
        <v>0</v>
      </c>
      <c r="G576">
        <v>1</v>
      </c>
      <c r="H576">
        <v>4050</v>
      </c>
    </row>
    <row r="577" spans="1:8" x14ac:dyDescent="0.25">
      <c r="A577">
        <v>1002</v>
      </c>
      <c r="B577">
        <v>1</v>
      </c>
      <c r="C577" t="str">
        <f t="shared" si="8"/>
        <v>1002_1</v>
      </c>
      <c r="D577" t="s">
        <v>2678</v>
      </c>
      <c r="E577">
        <v>0</v>
      </c>
      <c r="G577">
        <v>1</v>
      </c>
      <c r="H577">
        <v>7272</v>
      </c>
    </row>
    <row r="578" spans="1:8" x14ac:dyDescent="0.25">
      <c r="A578">
        <v>1011</v>
      </c>
      <c r="B578">
        <v>1</v>
      </c>
      <c r="C578" t="str">
        <f t="shared" si="8"/>
        <v>1011_1</v>
      </c>
      <c r="D578" t="s">
        <v>2679</v>
      </c>
      <c r="E578">
        <v>0</v>
      </c>
      <c r="G578">
        <v>1</v>
      </c>
      <c r="H578">
        <v>4237</v>
      </c>
    </row>
    <row r="579" spans="1:8" x14ac:dyDescent="0.25">
      <c r="A579">
        <v>1011</v>
      </c>
      <c r="B579">
        <v>2</v>
      </c>
      <c r="C579" t="str">
        <f t="shared" si="8"/>
        <v>1011_2</v>
      </c>
      <c r="D579" t="s">
        <v>2680</v>
      </c>
      <c r="E579">
        <v>0</v>
      </c>
      <c r="G579">
        <v>1</v>
      </c>
      <c r="H579">
        <v>6129</v>
      </c>
    </row>
    <row r="580" spans="1:8" x14ac:dyDescent="0.25">
      <c r="A580">
        <v>1011</v>
      </c>
      <c r="B580">
        <v>3</v>
      </c>
      <c r="C580" t="str">
        <f t="shared" si="8"/>
        <v>1011_3</v>
      </c>
      <c r="D580" t="s">
        <v>2681</v>
      </c>
      <c r="E580">
        <v>0</v>
      </c>
      <c r="G580">
        <v>1</v>
      </c>
      <c r="H580">
        <v>2885</v>
      </c>
    </row>
    <row r="581" spans="1:8" x14ac:dyDescent="0.25">
      <c r="A581">
        <v>1015</v>
      </c>
      <c r="B581">
        <v>1</v>
      </c>
      <c r="C581" t="str">
        <f t="shared" si="8"/>
        <v>1015_1</v>
      </c>
      <c r="D581" t="s">
        <v>2682</v>
      </c>
      <c r="E581">
        <v>0</v>
      </c>
      <c r="G581">
        <v>1</v>
      </c>
      <c r="H581">
        <v>6719</v>
      </c>
    </row>
    <row r="582" spans="1:8" x14ac:dyDescent="0.25">
      <c r="A582">
        <v>1015</v>
      </c>
      <c r="B582">
        <v>2</v>
      </c>
      <c r="C582" t="str">
        <f t="shared" si="8"/>
        <v>1015_2</v>
      </c>
      <c r="D582" t="s">
        <v>2683</v>
      </c>
      <c r="E582">
        <v>235.59573574204299</v>
      </c>
      <c r="F582">
        <v>0.75263384113841902</v>
      </c>
      <c r="G582">
        <v>1</v>
      </c>
      <c r="H582">
        <v>7225</v>
      </c>
    </row>
    <row r="583" spans="1:8" x14ac:dyDescent="0.25">
      <c r="A583">
        <v>1031</v>
      </c>
      <c r="B583">
        <v>1</v>
      </c>
      <c r="C583" t="str">
        <f t="shared" ref="C583:C646" si="9">CONCATENATE(A583,"_",B583)</f>
        <v>1031_1</v>
      </c>
      <c r="D583" t="s">
        <v>2684</v>
      </c>
      <c r="E583">
        <v>389.54506346858898</v>
      </c>
      <c r="F583">
        <v>0.19120063181338101</v>
      </c>
      <c r="G583">
        <v>1</v>
      </c>
      <c r="H583">
        <v>8651</v>
      </c>
    </row>
    <row r="584" spans="1:8" x14ac:dyDescent="0.25">
      <c r="A584">
        <v>1031</v>
      </c>
      <c r="B584">
        <v>3</v>
      </c>
      <c r="C584" t="str">
        <f t="shared" si="9"/>
        <v>1031_3</v>
      </c>
      <c r="D584" t="s">
        <v>2685</v>
      </c>
      <c r="E584">
        <v>0</v>
      </c>
      <c r="G584">
        <v>1</v>
      </c>
      <c r="H584">
        <v>6628</v>
      </c>
    </row>
    <row r="585" spans="1:8" x14ac:dyDescent="0.25">
      <c r="A585">
        <v>1041</v>
      </c>
      <c r="B585">
        <v>1</v>
      </c>
      <c r="C585" t="str">
        <f t="shared" si="9"/>
        <v>1041_1</v>
      </c>
      <c r="D585" t="s">
        <v>2686</v>
      </c>
      <c r="E585">
        <v>0</v>
      </c>
      <c r="G585">
        <v>1</v>
      </c>
      <c r="H585">
        <v>180</v>
      </c>
    </row>
    <row r="586" spans="1:8" x14ac:dyDescent="0.25">
      <c r="A586">
        <v>1050</v>
      </c>
      <c r="B586">
        <v>1</v>
      </c>
      <c r="C586" t="str">
        <f t="shared" si="9"/>
        <v>1050_1</v>
      </c>
      <c r="D586" t="s">
        <v>2687</v>
      </c>
      <c r="E586">
        <v>232</v>
      </c>
      <c r="F586">
        <v>0.40069084628670099</v>
      </c>
      <c r="G586">
        <v>1</v>
      </c>
      <c r="H586">
        <v>4686</v>
      </c>
    </row>
    <row r="587" spans="1:8" x14ac:dyDescent="0.25">
      <c r="A587">
        <v>1050</v>
      </c>
      <c r="B587">
        <v>2</v>
      </c>
      <c r="C587" t="str">
        <f t="shared" si="9"/>
        <v>1050_2</v>
      </c>
      <c r="D587" t="s">
        <v>2688</v>
      </c>
      <c r="E587">
        <v>226</v>
      </c>
      <c r="F587">
        <v>0.48812095032397401</v>
      </c>
      <c r="G587">
        <v>1</v>
      </c>
      <c r="H587">
        <v>1376</v>
      </c>
    </row>
    <row r="588" spans="1:8" x14ac:dyDescent="0.25">
      <c r="A588">
        <v>1050</v>
      </c>
      <c r="B588">
        <v>3</v>
      </c>
      <c r="C588" t="str">
        <f t="shared" si="9"/>
        <v>1050_3</v>
      </c>
      <c r="D588" t="s">
        <v>2689</v>
      </c>
      <c r="E588">
        <v>150.25508415303</v>
      </c>
      <c r="F588">
        <v>0.55900692815779596</v>
      </c>
      <c r="G588">
        <v>1</v>
      </c>
      <c r="H588">
        <v>5569</v>
      </c>
    </row>
    <row r="589" spans="1:8" x14ac:dyDescent="0.25">
      <c r="A589">
        <v>1050</v>
      </c>
      <c r="B589">
        <v>4</v>
      </c>
      <c r="C589" t="str">
        <f t="shared" si="9"/>
        <v>1050_4</v>
      </c>
      <c r="D589" t="s">
        <v>2690</v>
      </c>
      <c r="E589">
        <v>167.11209316478499</v>
      </c>
      <c r="F589">
        <v>0.71637735366599198</v>
      </c>
      <c r="G589">
        <v>1</v>
      </c>
      <c r="H589">
        <v>6893</v>
      </c>
    </row>
    <row r="590" spans="1:8" x14ac:dyDescent="0.25">
      <c r="A590">
        <v>1050</v>
      </c>
      <c r="B590">
        <v>5</v>
      </c>
      <c r="C590" t="str">
        <f t="shared" si="9"/>
        <v>1050_5</v>
      </c>
      <c r="D590" t="s">
        <v>2691</v>
      </c>
      <c r="E590">
        <v>284</v>
      </c>
      <c r="F590">
        <v>0.63677130044843</v>
      </c>
      <c r="G590">
        <v>1</v>
      </c>
      <c r="H590">
        <v>7750</v>
      </c>
    </row>
    <row r="591" spans="1:8" x14ac:dyDescent="0.25">
      <c r="A591">
        <v>1070</v>
      </c>
      <c r="B591">
        <v>1</v>
      </c>
      <c r="C591" t="str">
        <f t="shared" si="9"/>
        <v>1070_1</v>
      </c>
      <c r="D591" t="s">
        <v>2692</v>
      </c>
      <c r="E591">
        <v>1217.945085661014</v>
      </c>
      <c r="F591">
        <v>0.22566044842139599</v>
      </c>
      <c r="G591">
        <v>1</v>
      </c>
      <c r="H591">
        <v>3847</v>
      </c>
    </row>
    <row r="592" spans="1:8" x14ac:dyDescent="0.25">
      <c r="A592">
        <v>1070</v>
      </c>
      <c r="B592">
        <v>2</v>
      </c>
      <c r="C592" t="str">
        <f t="shared" si="9"/>
        <v>1070_2</v>
      </c>
      <c r="D592" t="s">
        <v>2693</v>
      </c>
      <c r="E592">
        <v>735.80247280982701</v>
      </c>
      <c r="F592">
        <v>0.35139843811324001</v>
      </c>
      <c r="G592">
        <v>1</v>
      </c>
      <c r="H592">
        <v>7008</v>
      </c>
    </row>
    <row r="593" spans="1:8" x14ac:dyDescent="0.25">
      <c r="A593">
        <v>1070</v>
      </c>
      <c r="B593">
        <v>3</v>
      </c>
      <c r="C593" t="str">
        <f t="shared" si="9"/>
        <v>1070_3</v>
      </c>
      <c r="D593" t="s">
        <v>2694</v>
      </c>
      <c r="E593">
        <v>292.11389975470303</v>
      </c>
      <c r="F593">
        <v>0.35846996103198803</v>
      </c>
      <c r="G593">
        <v>1</v>
      </c>
      <c r="H593">
        <v>6028</v>
      </c>
    </row>
    <row r="594" spans="1:8" x14ac:dyDescent="0.25">
      <c r="A594">
        <v>1070</v>
      </c>
      <c r="B594">
        <v>4</v>
      </c>
      <c r="C594" t="str">
        <f t="shared" si="9"/>
        <v>1070_4</v>
      </c>
      <c r="D594" t="s">
        <v>2695</v>
      </c>
      <c r="E594">
        <v>921.66678575181197</v>
      </c>
      <c r="F594">
        <v>0.65624562071310499</v>
      </c>
      <c r="G594">
        <v>1</v>
      </c>
      <c r="H594">
        <v>1349</v>
      </c>
    </row>
    <row r="595" spans="1:8" x14ac:dyDescent="0.25">
      <c r="A595">
        <v>1070</v>
      </c>
      <c r="B595">
        <v>5</v>
      </c>
      <c r="C595" t="str">
        <f t="shared" si="9"/>
        <v>1070_5</v>
      </c>
      <c r="D595" t="s">
        <v>2696</v>
      </c>
      <c r="E595">
        <v>243.610307254812</v>
      </c>
      <c r="F595">
        <v>0.35667126527006798</v>
      </c>
      <c r="G595">
        <v>1</v>
      </c>
      <c r="H595">
        <v>1041</v>
      </c>
    </row>
    <row r="596" spans="1:8" x14ac:dyDescent="0.25">
      <c r="A596">
        <v>1071</v>
      </c>
      <c r="B596">
        <v>1</v>
      </c>
      <c r="C596" t="str">
        <f t="shared" si="9"/>
        <v>1071_1</v>
      </c>
      <c r="D596" t="s">
        <v>2697</v>
      </c>
      <c r="E596">
        <v>689.17845000552995</v>
      </c>
      <c r="F596">
        <v>0.85204812831785404</v>
      </c>
      <c r="G596">
        <v>1</v>
      </c>
      <c r="H596">
        <v>980</v>
      </c>
    </row>
    <row r="597" spans="1:8" x14ac:dyDescent="0.25">
      <c r="A597">
        <v>1072</v>
      </c>
      <c r="B597">
        <v>1</v>
      </c>
      <c r="C597" t="str">
        <f t="shared" si="9"/>
        <v>1072_1</v>
      </c>
      <c r="D597" t="s">
        <v>2698</v>
      </c>
      <c r="E597">
        <v>348</v>
      </c>
      <c r="F597">
        <v>0.37060702875399298</v>
      </c>
      <c r="G597">
        <v>1</v>
      </c>
      <c r="H597">
        <v>5163</v>
      </c>
    </row>
    <row r="598" spans="1:8" x14ac:dyDescent="0.25">
      <c r="A598">
        <v>1072</v>
      </c>
      <c r="B598">
        <v>2</v>
      </c>
      <c r="C598" t="str">
        <f t="shared" si="9"/>
        <v>1072_2</v>
      </c>
      <c r="D598" t="s">
        <v>2699</v>
      </c>
      <c r="E598">
        <v>924.20247003230895</v>
      </c>
      <c r="F598">
        <v>0.67987866014568099</v>
      </c>
      <c r="G598">
        <v>1</v>
      </c>
      <c r="H598">
        <v>5088</v>
      </c>
    </row>
    <row r="599" spans="1:8" x14ac:dyDescent="0.25">
      <c r="A599">
        <v>1074</v>
      </c>
      <c r="B599">
        <v>1</v>
      </c>
      <c r="C599" t="str">
        <f t="shared" si="9"/>
        <v>1074_1</v>
      </c>
      <c r="D599" t="s">
        <v>2700</v>
      </c>
      <c r="E599">
        <v>2543</v>
      </c>
      <c r="F599">
        <v>0.332331416623105</v>
      </c>
      <c r="G599">
        <v>1</v>
      </c>
      <c r="H599">
        <v>71</v>
      </c>
    </row>
    <row r="600" spans="1:8" x14ac:dyDescent="0.25">
      <c r="A600">
        <v>1075</v>
      </c>
      <c r="B600">
        <v>1</v>
      </c>
      <c r="C600" t="str">
        <f t="shared" si="9"/>
        <v>1075_1</v>
      </c>
      <c r="D600" t="s">
        <v>2701</v>
      </c>
      <c r="E600">
        <v>1042.31208106093</v>
      </c>
      <c r="F600">
        <v>0.60684673105090703</v>
      </c>
      <c r="G600">
        <v>1</v>
      </c>
      <c r="H600">
        <v>2748</v>
      </c>
    </row>
    <row r="601" spans="1:8" x14ac:dyDescent="0.25">
      <c r="A601">
        <v>1081</v>
      </c>
      <c r="B601">
        <v>1</v>
      </c>
      <c r="C601" t="str">
        <f t="shared" si="9"/>
        <v>1081_1</v>
      </c>
      <c r="D601" t="s">
        <v>2702</v>
      </c>
      <c r="E601">
        <v>0</v>
      </c>
      <c r="G601">
        <v>1</v>
      </c>
      <c r="H601">
        <v>8008</v>
      </c>
    </row>
    <row r="602" spans="1:8" x14ac:dyDescent="0.25">
      <c r="A602">
        <v>1081</v>
      </c>
      <c r="B602">
        <v>2</v>
      </c>
      <c r="C602" t="str">
        <f t="shared" si="9"/>
        <v>1081_2</v>
      </c>
      <c r="D602" t="s">
        <v>2703</v>
      </c>
      <c r="E602">
        <v>0</v>
      </c>
      <c r="G602">
        <v>1</v>
      </c>
      <c r="H602">
        <v>7036</v>
      </c>
    </row>
    <row r="603" spans="1:8" x14ac:dyDescent="0.25">
      <c r="A603">
        <v>1081</v>
      </c>
      <c r="B603">
        <v>3</v>
      </c>
      <c r="C603" t="str">
        <f t="shared" si="9"/>
        <v>1081_3</v>
      </c>
      <c r="D603" t="s">
        <v>2704</v>
      </c>
      <c r="E603">
        <v>188</v>
      </c>
      <c r="F603">
        <v>0.47715736040609102</v>
      </c>
      <c r="G603">
        <v>1</v>
      </c>
      <c r="H603">
        <v>4268</v>
      </c>
    </row>
    <row r="604" spans="1:8" x14ac:dyDescent="0.25">
      <c r="A604">
        <v>1081</v>
      </c>
      <c r="B604">
        <v>4</v>
      </c>
      <c r="C604" t="str">
        <f t="shared" si="9"/>
        <v>1081_4</v>
      </c>
      <c r="D604" t="s">
        <v>2705</v>
      </c>
      <c r="E604">
        <v>115</v>
      </c>
      <c r="F604">
        <v>0.50438596491228005</v>
      </c>
      <c r="G604">
        <v>1</v>
      </c>
      <c r="H604">
        <v>4948</v>
      </c>
    </row>
    <row r="605" spans="1:8" x14ac:dyDescent="0.25">
      <c r="A605">
        <v>1090</v>
      </c>
      <c r="B605">
        <v>1</v>
      </c>
      <c r="C605" t="str">
        <f t="shared" si="9"/>
        <v>1090_1</v>
      </c>
      <c r="D605" t="s">
        <v>2706</v>
      </c>
      <c r="E605">
        <v>236</v>
      </c>
      <c r="F605">
        <v>0.44952380952380899</v>
      </c>
      <c r="G605">
        <v>1</v>
      </c>
      <c r="H605">
        <v>2794</v>
      </c>
    </row>
    <row r="606" spans="1:8" x14ac:dyDescent="0.25">
      <c r="A606">
        <v>1090</v>
      </c>
      <c r="B606">
        <v>2</v>
      </c>
      <c r="C606" t="str">
        <f t="shared" si="9"/>
        <v>1090_2</v>
      </c>
      <c r="D606" t="s">
        <v>2707</v>
      </c>
      <c r="E606">
        <v>426.33907942736499</v>
      </c>
      <c r="F606">
        <v>0.54327483768520102</v>
      </c>
      <c r="G606">
        <v>1</v>
      </c>
      <c r="H606">
        <v>4004</v>
      </c>
    </row>
    <row r="607" spans="1:8" x14ac:dyDescent="0.25">
      <c r="A607">
        <v>1090</v>
      </c>
      <c r="B607">
        <v>3</v>
      </c>
      <c r="C607" t="str">
        <f t="shared" si="9"/>
        <v>1090_3</v>
      </c>
      <c r="D607" t="s">
        <v>2708</v>
      </c>
      <c r="E607">
        <v>1044.52403930481</v>
      </c>
      <c r="F607">
        <v>0.61185132510198004</v>
      </c>
      <c r="G607">
        <v>1</v>
      </c>
      <c r="H607">
        <v>6006</v>
      </c>
    </row>
    <row r="608" spans="1:8" x14ac:dyDescent="0.25">
      <c r="A608">
        <v>1090</v>
      </c>
      <c r="B608">
        <v>4</v>
      </c>
      <c r="C608" t="str">
        <f t="shared" si="9"/>
        <v>1090_4</v>
      </c>
      <c r="D608" t="s">
        <v>2709</v>
      </c>
      <c r="E608">
        <v>1264.1968599785901</v>
      </c>
      <c r="F608">
        <v>0.53818336158480595</v>
      </c>
      <c r="G608">
        <v>1</v>
      </c>
      <c r="H608">
        <v>4480</v>
      </c>
    </row>
    <row r="609" spans="1:8" x14ac:dyDescent="0.25">
      <c r="A609">
        <v>1091</v>
      </c>
      <c r="B609">
        <v>1</v>
      </c>
      <c r="C609" t="str">
        <f t="shared" si="9"/>
        <v>1091_1</v>
      </c>
      <c r="D609" t="s">
        <v>2710</v>
      </c>
      <c r="E609">
        <v>143.62240083156101</v>
      </c>
      <c r="F609">
        <v>0.61005638330026402</v>
      </c>
      <c r="G609">
        <v>1</v>
      </c>
      <c r="H609">
        <v>2672</v>
      </c>
    </row>
    <row r="610" spans="1:8" x14ac:dyDescent="0.25">
      <c r="A610">
        <v>1101</v>
      </c>
      <c r="B610">
        <v>1</v>
      </c>
      <c r="C610" t="str">
        <f t="shared" si="9"/>
        <v>1101_1</v>
      </c>
      <c r="D610" t="s">
        <v>2711</v>
      </c>
      <c r="E610">
        <v>0</v>
      </c>
      <c r="G610">
        <v>1</v>
      </c>
      <c r="H610">
        <v>1152</v>
      </c>
    </row>
    <row r="611" spans="1:8" x14ac:dyDescent="0.25">
      <c r="A611">
        <v>1102</v>
      </c>
      <c r="B611">
        <v>1</v>
      </c>
      <c r="C611" t="str">
        <f t="shared" si="9"/>
        <v>1102_1</v>
      </c>
      <c r="D611" t="s">
        <v>2712</v>
      </c>
      <c r="E611">
        <v>195</v>
      </c>
      <c r="F611">
        <v>0.33333333333333298</v>
      </c>
      <c r="G611">
        <v>1</v>
      </c>
      <c r="H611">
        <v>4902</v>
      </c>
    </row>
    <row r="612" spans="1:8" x14ac:dyDescent="0.25">
      <c r="A612">
        <v>1103</v>
      </c>
      <c r="B612">
        <v>1</v>
      </c>
      <c r="C612" t="str">
        <f t="shared" si="9"/>
        <v>1103_1</v>
      </c>
      <c r="D612" t="s">
        <v>2713</v>
      </c>
      <c r="E612">
        <v>0</v>
      </c>
      <c r="G612">
        <v>1</v>
      </c>
      <c r="H612">
        <v>4436</v>
      </c>
    </row>
    <row r="613" spans="1:8" x14ac:dyDescent="0.25">
      <c r="A613">
        <v>1103</v>
      </c>
      <c r="B613">
        <v>2</v>
      </c>
      <c r="C613" t="str">
        <f t="shared" si="9"/>
        <v>1103_2</v>
      </c>
      <c r="D613" t="s">
        <v>2714</v>
      </c>
      <c r="E613">
        <v>0</v>
      </c>
      <c r="G613">
        <v>1</v>
      </c>
      <c r="H613">
        <v>3029</v>
      </c>
    </row>
    <row r="614" spans="1:8" x14ac:dyDescent="0.25">
      <c r="A614">
        <v>1104</v>
      </c>
      <c r="B614">
        <v>1</v>
      </c>
      <c r="C614" t="str">
        <f t="shared" si="9"/>
        <v>1104_1</v>
      </c>
      <c r="D614" t="s">
        <v>2715</v>
      </c>
      <c r="E614">
        <v>156.216669913022</v>
      </c>
      <c r="F614">
        <v>0.65498625828996504</v>
      </c>
      <c r="G614">
        <v>1</v>
      </c>
      <c r="H614">
        <v>7503</v>
      </c>
    </row>
    <row r="615" spans="1:8" x14ac:dyDescent="0.25">
      <c r="A615">
        <v>1121</v>
      </c>
      <c r="B615">
        <v>1</v>
      </c>
      <c r="C615" t="str">
        <f t="shared" si="9"/>
        <v>1121_1</v>
      </c>
      <c r="D615" t="s">
        <v>2716</v>
      </c>
      <c r="E615">
        <v>0</v>
      </c>
      <c r="G615">
        <v>1</v>
      </c>
      <c r="H615">
        <v>1532</v>
      </c>
    </row>
    <row r="616" spans="1:8" x14ac:dyDescent="0.25">
      <c r="A616">
        <v>1125</v>
      </c>
      <c r="B616">
        <v>1</v>
      </c>
      <c r="C616" t="str">
        <f t="shared" si="9"/>
        <v>1125_1</v>
      </c>
      <c r="D616" t="s">
        <v>2717</v>
      </c>
      <c r="E616">
        <v>6886.4969209686242</v>
      </c>
      <c r="F616">
        <v>0.68778047929950403</v>
      </c>
      <c r="G616">
        <v>1</v>
      </c>
      <c r="H616">
        <v>6364</v>
      </c>
    </row>
    <row r="617" spans="1:8" x14ac:dyDescent="0.25">
      <c r="A617">
        <v>1130</v>
      </c>
      <c r="B617">
        <v>1</v>
      </c>
      <c r="C617" t="str">
        <f t="shared" si="9"/>
        <v>1130_1</v>
      </c>
      <c r="D617" t="s">
        <v>2718</v>
      </c>
      <c r="E617">
        <v>2632.8190164938001</v>
      </c>
      <c r="F617">
        <v>0.22720403899639799</v>
      </c>
      <c r="G617">
        <v>1</v>
      </c>
      <c r="H617">
        <v>3681</v>
      </c>
    </row>
    <row r="618" spans="1:8" x14ac:dyDescent="0.25">
      <c r="A618">
        <v>1130</v>
      </c>
      <c r="B618">
        <v>2</v>
      </c>
      <c r="C618" t="str">
        <f t="shared" si="9"/>
        <v>1130_2</v>
      </c>
      <c r="D618" t="s">
        <v>2719</v>
      </c>
      <c r="E618">
        <v>2628.1431642325801</v>
      </c>
      <c r="F618">
        <v>0.55272588934489397</v>
      </c>
      <c r="G618">
        <v>1</v>
      </c>
      <c r="H618">
        <v>9311</v>
      </c>
    </row>
    <row r="619" spans="1:8" x14ac:dyDescent="0.25">
      <c r="A619">
        <v>1130</v>
      </c>
      <c r="B619">
        <v>4</v>
      </c>
      <c r="C619" t="str">
        <f t="shared" si="9"/>
        <v>1130_4</v>
      </c>
      <c r="D619" t="s">
        <v>2720</v>
      </c>
      <c r="E619">
        <v>1123.39569705437</v>
      </c>
      <c r="F619">
        <v>0.73934251902883397</v>
      </c>
      <c r="G619">
        <v>1</v>
      </c>
      <c r="H619">
        <v>6362</v>
      </c>
    </row>
    <row r="620" spans="1:8" x14ac:dyDescent="0.25">
      <c r="A620">
        <v>1130</v>
      </c>
      <c r="B620">
        <v>5</v>
      </c>
      <c r="C620" t="str">
        <f t="shared" si="9"/>
        <v>1130_5</v>
      </c>
      <c r="D620" t="s">
        <v>2721</v>
      </c>
      <c r="E620">
        <v>1088.6460788735701</v>
      </c>
      <c r="F620">
        <v>0.700219696870097</v>
      </c>
      <c r="G620">
        <v>1</v>
      </c>
      <c r="H620">
        <v>4938</v>
      </c>
    </row>
    <row r="621" spans="1:8" x14ac:dyDescent="0.25">
      <c r="A621">
        <v>1130</v>
      </c>
      <c r="B621">
        <v>6</v>
      </c>
      <c r="C621" t="str">
        <f t="shared" si="9"/>
        <v>1130_6</v>
      </c>
      <c r="D621" t="s">
        <v>2722</v>
      </c>
      <c r="E621">
        <v>834.72750621145804</v>
      </c>
      <c r="F621">
        <v>0.71590611720268305</v>
      </c>
      <c r="G621">
        <v>1</v>
      </c>
      <c r="H621">
        <v>6473</v>
      </c>
    </row>
    <row r="622" spans="1:8" x14ac:dyDescent="0.25">
      <c r="A622">
        <v>1130</v>
      </c>
      <c r="B622">
        <v>7</v>
      </c>
      <c r="C622" t="str">
        <f t="shared" si="9"/>
        <v>1130_7</v>
      </c>
      <c r="D622" t="s">
        <v>2723</v>
      </c>
      <c r="E622">
        <v>660.37214279765703</v>
      </c>
      <c r="F622">
        <v>0.67219903776701095</v>
      </c>
      <c r="G622">
        <v>1</v>
      </c>
      <c r="H622">
        <v>1474</v>
      </c>
    </row>
    <row r="623" spans="1:8" x14ac:dyDescent="0.25">
      <c r="A623">
        <v>1130</v>
      </c>
      <c r="B623">
        <v>8</v>
      </c>
      <c r="C623" t="str">
        <f t="shared" si="9"/>
        <v>1130_8</v>
      </c>
      <c r="D623" t="s">
        <v>2724</v>
      </c>
      <c r="E623">
        <v>1011.20820230218</v>
      </c>
      <c r="F623">
        <v>0.66082600608743103</v>
      </c>
      <c r="G623">
        <v>1</v>
      </c>
      <c r="H623">
        <v>4150</v>
      </c>
    </row>
    <row r="624" spans="1:8" x14ac:dyDescent="0.25">
      <c r="A624">
        <v>1130</v>
      </c>
      <c r="B624">
        <v>9</v>
      </c>
      <c r="C624" t="str">
        <f t="shared" si="9"/>
        <v>1130_9</v>
      </c>
      <c r="D624" t="s">
        <v>2725</v>
      </c>
      <c r="E624">
        <v>732.00666215841397</v>
      </c>
      <c r="F624">
        <v>0.677654244995338</v>
      </c>
      <c r="G624">
        <v>1</v>
      </c>
      <c r="H624">
        <v>7608</v>
      </c>
    </row>
    <row r="625" spans="1:8" x14ac:dyDescent="0.25">
      <c r="A625">
        <v>1131</v>
      </c>
      <c r="B625">
        <v>1</v>
      </c>
      <c r="C625" t="str">
        <f t="shared" si="9"/>
        <v>1131_1</v>
      </c>
      <c r="D625" t="s">
        <v>2726</v>
      </c>
      <c r="E625">
        <v>4460.6150593352804</v>
      </c>
      <c r="F625">
        <v>0.76261447335208199</v>
      </c>
      <c r="G625">
        <v>1</v>
      </c>
      <c r="H625">
        <v>646</v>
      </c>
    </row>
    <row r="626" spans="1:8" x14ac:dyDescent="0.25">
      <c r="A626">
        <v>1131</v>
      </c>
      <c r="B626">
        <v>2</v>
      </c>
      <c r="C626" t="str">
        <f t="shared" si="9"/>
        <v>1131_2</v>
      </c>
      <c r="D626" t="s">
        <v>2727</v>
      </c>
      <c r="E626">
        <v>1004.68129181288</v>
      </c>
      <c r="F626">
        <v>0.54741811261621398</v>
      </c>
      <c r="G626">
        <v>1</v>
      </c>
      <c r="H626">
        <v>5600</v>
      </c>
    </row>
    <row r="627" spans="1:8" x14ac:dyDescent="0.25">
      <c r="A627">
        <v>1142</v>
      </c>
      <c r="B627">
        <v>1</v>
      </c>
      <c r="C627" t="str">
        <f t="shared" si="9"/>
        <v>1142_1</v>
      </c>
      <c r="D627" t="s">
        <v>2728</v>
      </c>
      <c r="E627">
        <v>1458.4798768008441</v>
      </c>
      <c r="F627">
        <v>0.12850547612251301</v>
      </c>
      <c r="G627">
        <v>1</v>
      </c>
      <c r="H627">
        <v>584</v>
      </c>
    </row>
    <row r="628" spans="1:8" x14ac:dyDescent="0.25">
      <c r="A628">
        <v>1191</v>
      </c>
      <c r="B628">
        <v>1</v>
      </c>
      <c r="C628" t="str">
        <f t="shared" si="9"/>
        <v>1191_1</v>
      </c>
      <c r="D628" t="s">
        <v>2729</v>
      </c>
      <c r="E628">
        <v>2712.0212200332999</v>
      </c>
      <c r="F628">
        <v>0.42637525467437398</v>
      </c>
      <c r="G628">
        <v>1</v>
      </c>
      <c r="H628">
        <v>4379</v>
      </c>
    </row>
    <row r="629" spans="1:8" x14ac:dyDescent="0.25">
      <c r="A629">
        <v>1191</v>
      </c>
      <c r="B629">
        <v>2</v>
      </c>
      <c r="C629" t="str">
        <f t="shared" si="9"/>
        <v>1191_2</v>
      </c>
      <c r="D629" t="s">
        <v>2730</v>
      </c>
      <c r="E629">
        <v>524.24824341211297</v>
      </c>
      <c r="F629">
        <v>0.442561937804404</v>
      </c>
      <c r="G629">
        <v>1</v>
      </c>
      <c r="H629">
        <v>6336</v>
      </c>
    </row>
    <row r="630" spans="1:8" x14ac:dyDescent="0.25">
      <c r="A630">
        <v>1212</v>
      </c>
      <c r="B630">
        <v>1</v>
      </c>
      <c r="C630" t="str">
        <f t="shared" si="9"/>
        <v>1212_1</v>
      </c>
      <c r="D630" t="s">
        <v>2731</v>
      </c>
      <c r="E630">
        <v>422.85255593841299</v>
      </c>
      <c r="F630">
        <v>0.459763509295259</v>
      </c>
      <c r="G630">
        <v>1</v>
      </c>
      <c r="H630">
        <v>887</v>
      </c>
    </row>
    <row r="631" spans="1:8" x14ac:dyDescent="0.25">
      <c r="A631">
        <v>1215</v>
      </c>
      <c r="B631">
        <v>1</v>
      </c>
      <c r="C631" t="str">
        <f t="shared" si="9"/>
        <v>1215_1</v>
      </c>
      <c r="D631" t="s">
        <v>2732</v>
      </c>
      <c r="E631">
        <v>295.34233554099001</v>
      </c>
      <c r="F631">
        <v>0.52300573961309105</v>
      </c>
      <c r="G631">
        <v>1</v>
      </c>
      <c r="H631">
        <v>5520</v>
      </c>
    </row>
    <row r="632" spans="1:8" x14ac:dyDescent="0.25">
      <c r="A632">
        <v>1215</v>
      </c>
      <c r="B632">
        <v>2</v>
      </c>
      <c r="C632" t="str">
        <f t="shared" si="9"/>
        <v>1215_2</v>
      </c>
      <c r="D632" t="s">
        <v>2733</v>
      </c>
      <c r="E632">
        <v>338.83953158701502</v>
      </c>
      <c r="F632">
        <v>0.315371305534553</v>
      </c>
      <c r="G632">
        <v>1</v>
      </c>
      <c r="H632">
        <v>5176</v>
      </c>
    </row>
    <row r="633" spans="1:8" x14ac:dyDescent="0.25">
      <c r="A633">
        <v>1215</v>
      </c>
      <c r="B633">
        <v>3</v>
      </c>
      <c r="C633" t="str">
        <f t="shared" si="9"/>
        <v>1215_3</v>
      </c>
      <c r="D633" t="s">
        <v>2734</v>
      </c>
      <c r="E633">
        <v>340.29992642692702</v>
      </c>
      <c r="F633">
        <v>0.29297017332747999</v>
      </c>
      <c r="G633">
        <v>1</v>
      </c>
      <c r="H633">
        <v>5060</v>
      </c>
    </row>
    <row r="634" spans="1:8" x14ac:dyDescent="0.25">
      <c r="A634">
        <v>1221</v>
      </c>
      <c r="B634">
        <v>1</v>
      </c>
      <c r="C634" t="str">
        <f t="shared" si="9"/>
        <v>1221_1</v>
      </c>
      <c r="D634" t="s">
        <v>2735</v>
      </c>
      <c r="E634">
        <v>0</v>
      </c>
      <c r="G634">
        <v>1</v>
      </c>
      <c r="H634">
        <v>5371</v>
      </c>
    </row>
    <row r="635" spans="1:8" x14ac:dyDescent="0.25">
      <c r="A635">
        <v>1221</v>
      </c>
      <c r="B635">
        <v>2</v>
      </c>
      <c r="C635" t="str">
        <f t="shared" si="9"/>
        <v>1221_2</v>
      </c>
      <c r="D635" t="s">
        <v>2736</v>
      </c>
      <c r="E635">
        <v>822.311041963658</v>
      </c>
      <c r="F635">
        <v>0.442642869388848</v>
      </c>
      <c r="G635">
        <v>1</v>
      </c>
      <c r="H635">
        <v>2249</v>
      </c>
    </row>
    <row r="636" spans="1:8" x14ac:dyDescent="0.25">
      <c r="A636">
        <v>1222</v>
      </c>
      <c r="B636">
        <v>1</v>
      </c>
      <c r="C636" t="str">
        <f t="shared" si="9"/>
        <v>1222_1</v>
      </c>
      <c r="D636" t="s">
        <v>2737</v>
      </c>
      <c r="E636">
        <v>269.38563355487599</v>
      </c>
      <c r="F636">
        <v>0.38280174215785101</v>
      </c>
      <c r="G636">
        <v>1</v>
      </c>
      <c r="H636">
        <v>2249</v>
      </c>
    </row>
    <row r="637" spans="1:8" x14ac:dyDescent="0.25">
      <c r="A637">
        <v>1223</v>
      </c>
      <c r="B637">
        <v>1</v>
      </c>
      <c r="C637" t="str">
        <f t="shared" si="9"/>
        <v>1223_1</v>
      </c>
      <c r="D637" t="s">
        <v>2738</v>
      </c>
      <c r="E637">
        <v>407</v>
      </c>
      <c r="F637">
        <v>0.643987341772151</v>
      </c>
      <c r="G637">
        <v>1</v>
      </c>
      <c r="H637">
        <v>3031</v>
      </c>
    </row>
    <row r="638" spans="1:8" x14ac:dyDescent="0.25">
      <c r="A638">
        <v>1223</v>
      </c>
      <c r="B638">
        <v>2</v>
      </c>
      <c r="C638" t="str">
        <f t="shared" si="9"/>
        <v>1223_2</v>
      </c>
      <c r="D638" t="s">
        <v>2739</v>
      </c>
      <c r="E638">
        <v>488.92577182285299</v>
      </c>
      <c r="F638">
        <v>0.75057388469849096</v>
      </c>
      <c r="G638">
        <v>1</v>
      </c>
      <c r="H638">
        <v>4451</v>
      </c>
    </row>
    <row r="639" spans="1:8" x14ac:dyDescent="0.25">
      <c r="A639">
        <v>1223</v>
      </c>
      <c r="B639">
        <v>3</v>
      </c>
      <c r="C639" t="str">
        <f t="shared" si="9"/>
        <v>1223_3</v>
      </c>
      <c r="D639" t="s">
        <v>2740</v>
      </c>
      <c r="E639">
        <v>399</v>
      </c>
      <c r="F639">
        <v>0.76878612716762995</v>
      </c>
      <c r="G639">
        <v>1</v>
      </c>
      <c r="H639">
        <v>4446</v>
      </c>
    </row>
    <row r="640" spans="1:8" x14ac:dyDescent="0.25">
      <c r="A640">
        <v>1224</v>
      </c>
      <c r="B640">
        <v>4</v>
      </c>
      <c r="C640" t="str">
        <f t="shared" si="9"/>
        <v>1224_4</v>
      </c>
      <c r="D640" t="s">
        <v>2741</v>
      </c>
      <c r="E640">
        <v>1080.4228671559931</v>
      </c>
      <c r="F640">
        <v>0.34459525168947802</v>
      </c>
      <c r="G640">
        <v>1</v>
      </c>
      <c r="H640">
        <v>2044</v>
      </c>
    </row>
    <row r="641" spans="1:8" x14ac:dyDescent="0.25">
      <c r="A641">
        <v>1224</v>
      </c>
      <c r="B641">
        <v>5</v>
      </c>
      <c r="C641" t="str">
        <f t="shared" si="9"/>
        <v>1224_5</v>
      </c>
      <c r="D641" t="s">
        <v>2742</v>
      </c>
      <c r="E641">
        <v>824.14258085908</v>
      </c>
      <c r="F641">
        <v>0.50345031192502798</v>
      </c>
      <c r="G641">
        <v>1</v>
      </c>
      <c r="H641">
        <v>7841</v>
      </c>
    </row>
    <row r="642" spans="1:8" x14ac:dyDescent="0.25">
      <c r="A642">
        <v>1224</v>
      </c>
      <c r="B642">
        <v>6</v>
      </c>
      <c r="C642" t="str">
        <f t="shared" si="9"/>
        <v>1224_6</v>
      </c>
      <c r="D642" t="s">
        <v>2743</v>
      </c>
      <c r="E642">
        <v>367.68319065002203</v>
      </c>
      <c r="F642">
        <v>0.64883315231638095</v>
      </c>
      <c r="G642">
        <v>1</v>
      </c>
      <c r="H642">
        <v>8239</v>
      </c>
    </row>
    <row r="643" spans="1:8" x14ac:dyDescent="0.25">
      <c r="A643">
        <v>1241</v>
      </c>
      <c r="B643">
        <v>1</v>
      </c>
      <c r="C643" t="str">
        <f t="shared" si="9"/>
        <v>1241_1</v>
      </c>
      <c r="D643" t="s">
        <v>2744</v>
      </c>
      <c r="E643">
        <v>331.52923851492</v>
      </c>
      <c r="F643">
        <v>0.42540316848830201</v>
      </c>
      <c r="G643">
        <v>1</v>
      </c>
      <c r="H643">
        <v>3711</v>
      </c>
    </row>
    <row r="644" spans="1:8" x14ac:dyDescent="0.25">
      <c r="A644">
        <v>1251</v>
      </c>
      <c r="B644">
        <v>1</v>
      </c>
      <c r="C644" t="str">
        <f t="shared" si="9"/>
        <v>1251_1</v>
      </c>
      <c r="D644" t="s">
        <v>2745</v>
      </c>
      <c r="E644">
        <v>281</v>
      </c>
      <c r="F644">
        <v>0.39521800281293901</v>
      </c>
      <c r="G644">
        <v>1</v>
      </c>
      <c r="H644">
        <v>672</v>
      </c>
    </row>
    <row r="645" spans="1:8" x14ac:dyDescent="0.25">
      <c r="A645">
        <v>1252</v>
      </c>
      <c r="B645">
        <v>1</v>
      </c>
      <c r="C645" t="str">
        <f t="shared" si="9"/>
        <v>1252_1</v>
      </c>
      <c r="D645" t="s">
        <v>2746</v>
      </c>
      <c r="E645">
        <v>0</v>
      </c>
      <c r="G645">
        <v>1</v>
      </c>
      <c r="H645">
        <v>494</v>
      </c>
    </row>
    <row r="646" spans="1:8" x14ac:dyDescent="0.25">
      <c r="A646">
        <v>1253</v>
      </c>
      <c r="B646">
        <v>1</v>
      </c>
      <c r="C646" t="str">
        <f t="shared" si="9"/>
        <v>1253_1</v>
      </c>
      <c r="D646" t="s">
        <v>2747</v>
      </c>
      <c r="E646">
        <v>0</v>
      </c>
      <c r="G646">
        <v>1</v>
      </c>
      <c r="H646">
        <v>5692</v>
      </c>
    </row>
    <row r="647" spans="1:8" x14ac:dyDescent="0.25">
      <c r="A647">
        <v>1270</v>
      </c>
      <c r="B647">
        <v>1</v>
      </c>
      <c r="C647" t="str">
        <f t="shared" ref="C647:C710" si="10">CONCATENATE(A647,"_",B647)</f>
        <v>1270_1</v>
      </c>
      <c r="D647" t="s">
        <v>2748</v>
      </c>
      <c r="E647">
        <v>442.12685842956301</v>
      </c>
      <c r="F647">
        <v>0.71237734749609505</v>
      </c>
      <c r="G647">
        <v>1</v>
      </c>
      <c r="H647">
        <v>4900</v>
      </c>
    </row>
    <row r="648" spans="1:8" x14ac:dyDescent="0.25">
      <c r="A648">
        <v>1271</v>
      </c>
      <c r="B648">
        <v>1</v>
      </c>
      <c r="C648" t="str">
        <f t="shared" si="10"/>
        <v>1271_1</v>
      </c>
      <c r="D648" t="s">
        <v>2749</v>
      </c>
      <c r="E648">
        <v>521</v>
      </c>
      <c r="F648">
        <v>0.84304207119741104</v>
      </c>
      <c r="G648">
        <v>1</v>
      </c>
      <c r="H648">
        <v>6099</v>
      </c>
    </row>
    <row r="649" spans="1:8" x14ac:dyDescent="0.25">
      <c r="A649">
        <v>1271</v>
      </c>
      <c r="B649">
        <v>2</v>
      </c>
      <c r="C649" t="str">
        <f t="shared" si="10"/>
        <v>1271_2</v>
      </c>
      <c r="D649" t="s">
        <v>2750</v>
      </c>
      <c r="E649">
        <v>442.68984982890498</v>
      </c>
      <c r="F649">
        <v>0.80743178285742301</v>
      </c>
      <c r="G649">
        <v>1</v>
      </c>
      <c r="H649">
        <v>2660</v>
      </c>
    </row>
    <row r="650" spans="1:8" x14ac:dyDescent="0.25">
      <c r="A650">
        <v>1280</v>
      </c>
      <c r="B650">
        <v>1</v>
      </c>
      <c r="C650" t="str">
        <f t="shared" si="10"/>
        <v>1280_1</v>
      </c>
      <c r="D650" t="s">
        <v>2751</v>
      </c>
      <c r="E650">
        <v>190.35129043904399</v>
      </c>
      <c r="F650">
        <v>0.24793186679809501</v>
      </c>
      <c r="G650">
        <v>1</v>
      </c>
      <c r="H650">
        <v>4412</v>
      </c>
    </row>
    <row r="651" spans="1:8" x14ac:dyDescent="0.25">
      <c r="A651">
        <v>1280</v>
      </c>
      <c r="B651">
        <v>2</v>
      </c>
      <c r="C651" t="str">
        <f t="shared" si="10"/>
        <v>1280_2</v>
      </c>
      <c r="D651" t="s">
        <v>2752</v>
      </c>
      <c r="E651">
        <v>76.4441004244472</v>
      </c>
      <c r="F651">
        <v>0.43479548972684801</v>
      </c>
      <c r="G651">
        <v>1</v>
      </c>
      <c r="H651">
        <v>6458</v>
      </c>
    </row>
    <row r="652" spans="1:8" x14ac:dyDescent="0.25">
      <c r="A652">
        <v>1280</v>
      </c>
      <c r="B652">
        <v>3</v>
      </c>
      <c r="C652" t="str">
        <f t="shared" si="10"/>
        <v>1280_3</v>
      </c>
      <c r="D652" t="s">
        <v>2753</v>
      </c>
      <c r="E652">
        <v>0</v>
      </c>
      <c r="G652">
        <v>1</v>
      </c>
      <c r="H652">
        <v>5337</v>
      </c>
    </row>
    <row r="653" spans="1:8" x14ac:dyDescent="0.25">
      <c r="A653">
        <v>1280</v>
      </c>
      <c r="B653">
        <v>4</v>
      </c>
      <c r="C653" t="str">
        <f t="shared" si="10"/>
        <v>1280_4</v>
      </c>
      <c r="D653" t="s">
        <v>2754</v>
      </c>
      <c r="E653">
        <v>0</v>
      </c>
      <c r="G653">
        <v>1</v>
      </c>
      <c r="H653">
        <v>4556</v>
      </c>
    </row>
    <row r="654" spans="1:8" x14ac:dyDescent="0.25">
      <c r="A654">
        <v>1281</v>
      </c>
      <c r="B654">
        <v>1</v>
      </c>
      <c r="C654" t="str">
        <f t="shared" si="10"/>
        <v>1281_1</v>
      </c>
      <c r="D654" t="s">
        <v>2755</v>
      </c>
      <c r="E654">
        <v>0</v>
      </c>
      <c r="G654">
        <v>1</v>
      </c>
      <c r="H654">
        <v>65</v>
      </c>
    </row>
    <row r="655" spans="1:8" x14ac:dyDescent="0.25">
      <c r="A655">
        <v>1281</v>
      </c>
      <c r="B655">
        <v>2</v>
      </c>
      <c r="C655" t="str">
        <f t="shared" si="10"/>
        <v>1281_2</v>
      </c>
      <c r="D655" t="s">
        <v>2756</v>
      </c>
      <c r="E655">
        <v>0</v>
      </c>
      <c r="G655">
        <v>1</v>
      </c>
      <c r="H655">
        <v>5939</v>
      </c>
    </row>
    <row r="656" spans="1:8" x14ac:dyDescent="0.25">
      <c r="A656">
        <v>1282</v>
      </c>
      <c r="B656">
        <v>1</v>
      </c>
      <c r="C656" t="str">
        <f t="shared" si="10"/>
        <v>1282_1</v>
      </c>
      <c r="D656" t="s">
        <v>2757</v>
      </c>
      <c r="E656">
        <v>129.40582556007899</v>
      </c>
      <c r="F656">
        <v>0.43243874323878001</v>
      </c>
      <c r="G656">
        <v>1</v>
      </c>
      <c r="H656">
        <v>3286</v>
      </c>
    </row>
    <row r="657" spans="1:8" x14ac:dyDescent="0.25">
      <c r="A657">
        <v>1282</v>
      </c>
      <c r="B657">
        <v>2</v>
      </c>
      <c r="C657" t="str">
        <f t="shared" si="10"/>
        <v>1282_2</v>
      </c>
      <c r="D657" t="s">
        <v>2758</v>
      </c>
      <c r="E657">
        <v>168.33528928428501</v>
      </c>
      <c r="F657">
        <v>0.45811925872006698</v>
      </c>
      <c r="G657">
        <v>1</v>
      </c>
      <c r="H657">
        <v>6923</v>
      </c>
    </row>
    <row r="658" spans="1:8" x14ac:dyDescent="0.25">
      <c r="A658">
        <v>1301</v>
      </c>
      <c r="B658">
        <v>1</v>
      </c>
      <c r="C658" t="str">
        <f t="shared" si="10"/>
        <v>1301_1</v>
      </c>
      <c r="D658" t="s">
        <v>2759</v>
      </c>
      <c r="E658">
        <v>2712.9300422413598</v>
      </c>
      <c r="F658">
        <v>0.22190600338990299</v>
      </c>
      <c r="G658">
        <v>1</v>
      </c>
      <c r="H658">
        <v>548</v>
      </c>
    </row>
    <row r="659" spans="1:8" x14ac:dyDescent="0.25">
      <c r="A659">
        <v>1311</v>
      </c>
      <c r="B659">
        <v>1</v>
      </c>
      <c r="C659" t="str">
        <f t="shared" si="10"/>
        <v>1311_1</v>
      </c>
      <c r="D659" t="s">
        <v>2760</v>
      </c>
      <c r="E659">
        <v>6751.8261930459248</v>
      </c>
      <c r="F659">
        <v>0.78087329922366999</v>
      </c>
      <c r="G659">
        <v>1</v>
      </c>
      <c r="H659">
        <v>2647</v>
      </c>
    </row>
    <row r="660" spans="1:8" x14ac:dyDescent="0.25">
      <c r="A660">
        <v>1311</v>
      </c>
      <c r="B660">
        <v>2</v>
      </c>
      <c r="C660" t="str">
        <f t="shared" si="10"/>
        <v>1311_2</v>
      </c>
      <c r="D660" t="s">
        <v>2761</v>
      </c>
      <c r="E660">
        <v>3248.8559118727999</v>
      </c>
      <c r="F660">
        <v>0.59545458166129395</v>
      </c>
      <c r="G660">
        <v>1</v>
      </c>
      <c r="H660">
        <v>4288</v>
      </c>
    </row>
    <row r="661" spans="1:8" x14ac:dyDescent="0.25">
      <c r="A661">
        <v>1311</v>
      </c>
      <c r="B661">
        <v>3</v>
      </c>
      <c r="C661" t="str">
        <f t="shared" si="10"/>
        <v>1311_3</v>
      </c>
      <c r="D661" t="s">
        <v>2762</v>
      </c>
      <c r="E661">
        <v>2492.2398870029601</v>
      </c>
      <c r="F661">
        <v>0.57136748070169197</v>
      </c>
      <c r="G661">
        <v>1</v>
      </c>
      <c r="H661">
        <v>3618</v>
      </c>
    </row>
    <row r="662" spans="1:8" x14ac:dyDescent="0.25">
      <c r="A662">
        <v>1311</v>
      </c>
      <c r="B662">
        <v>4</v>
      </c>
      <c r="C662" t="str">
        <f t="shared" si="10"/>
        <v>1311_4</v>
      </c>
      <c r="D662" t="s">
        <v>2763</v>
      </c>
      <c r="E662">
        <v>1486.77318754202</v>
      </c>
      <c r="F662">
        <v>0.40743057415384798</v>
      </c>
      <c r="G662">
        <v>1</v>
      </c>
      <c r="H662">
        <v>2096</v>
      </c>
    </row>
    <row r="663" spans="1:8" x14ac:dyDescent="0.25">
      <c r="A663">
        <v>1321</v>
      </c>
      <c r="B663">
        <v>1</v>
      </c>
      <c r="C663" t="str">
        <f t="shared" si="10"/>
        <v>1321_1</v>
      </c>
      <c r="D663" t="s">
        <v>2764</v>
      </c>
      <c r="E663">
        <v>2507.7221501785298</v>
      </c>
      <c r="F663">
        <v>0.50291604521689004</v>
      </c>
      <c r="G663">
        <v>1</v>
      </c>
      <c r="H663">
        <v>7138</v>
      </c>
    </row>
    <row r="664" spans="1:8" x14ac:dyDescent="0.25">
      <c r="A664">
        <v>1321</v>
      </c>
      <c r="B664">
        <v>2</v>
      </c>
      <c r="C664" t="str">
        <f t="shared" si="10"/>
        <v>1321_2</v>
      </c>
      <c r="D664" t="s">
        <v>2765</v>
      </c>
      <c r="E664">
        <v>1543.88619669114</v>
      </c>
      <c r="F664">
        <v>0.61718623949618601</v>
      </c>
      <c r="G664">
        <v>1</v>
      </c>
      <c r="H664">
        <v>10721</v>
      </c>
    </row>
    <row r="665" spans="1:8" x14ac:dyDescent="0.25">
      <c r="A665">
        <v>1322</v>
      </c>
      <c r="B665">
        <v>1</v>
      </c>
      <c r="C665" t="str">
        <f t="shared" si="10"/>
        <v>1322_1</v>
      </c>
      <c r="D665" t="s">
        <v>2766</v>
      </c>
      <c r="E665">
        <v>721.935747199807</v>
      </c>
      <c r="F665">
        <v>0.69259436538401198</v>
      </c>
      <c r="G665">
        <v>1</v>
      </c>
      <c r="H665">
        <v>5051</v>
      </c>
    </row>
    <row r="666" spans="1:8" x14ac:dyDescent="0.25">
      <c r="A666">
        <v>1322</v>
      </c>
      <c r="B666">
        <v>2</v>
      </c>
      <c r="C666" t="str">
        <f t="shared" si="10"/>
        <v>1322_2</v>
      </c>
      <c r="D666" t="s">
        <v>2767</v>
      </c>
      <c r="E666">
        <v>832.86257774362298</v>
      </c>
      <c r="F666">
        <v>0.81864961843254702</v>
      </c>
      <c r="G666">
        <v>1</v>
      </c>
      <c r="H666">
        <v>10429</v>
      </c>
    </row>
    <row r="667" spans="1:8" x14ac:dyDescent="0.25">
      <c r="A667">
        <v>1323</v>
      </c>
      <c r="B667">
        <v>1</v>
      </c>
      <c r="C667" t="str">
        <f t="shared" si="10"/>
        <v>1323_1</v>
      </c>
      <c r="D667" t="s">
        <v>2768</v>
      </c>
      <c r="E667">
        <v>0</v>
      </c>
      <c r="G667">
        <v>1</v>
      </c>
      <c r="H667">
        <v>2166</v>
      </c>
    </row>
    <row r="668" spans="1:8" x14ac:dyDescent="0.25">
      <c r="A668">
        <v>1324</v>
      </c>
      <c r="B668">
        <v>1</v>
      </c>
      <c r="C668" t="str">
        <f t="shared" si="10"/>
        <v>1324_1</v>
      </c>
      <c r="D668" t="s">
        <v>2769</v>
      </c>
      <c r="E668">
        <v>1829.0742162839399</v>
      </c>
      <c r="F668">
        <v>0.51867923638235602</v>
      </c>
      <c r="G668">
        <v>1</v>
      </c>
      <c r="H668">
        <v>7966</v>
      </c>
    </row>
    <row r="669" spans="1:8" x14ac:dyDescent="0.25">
      <c r="A669">
        <v>1331</v>
      </c>
      <c r="B669">
        <v>1</v>
      </c>
      <c r="C669" t="str">
        <f t="shared" si="10"/>
        <v>1331_1</v>
      </c>
      <c r="D669" t="s">
        <v>2770</v>
      </c>
      <c r="E669">
        <v>414.59320316178002</v>
      </c>
      <c r="F669">
        <v>0.63532590353584395</v>
      </c>
      <c r="G669">
        <v>1</v>
      </c>
      <c r="H669">
        <v>4622</v>
      </c>
    </row>
    <row r="670" spans="1:8" x14ac:dyDescent="0.25">
      <c r="A670">
        <v>1331</v>
      </c>
      <c r="B670">
        <v>2</v>
      </c>
      <c r="C670" t="str">
        <f t="shared" si="10"/>
        <v>1331_2</v>
      </c>
      <c r="D670" t="s">
        <v>2771</v>
      </c>
      <c r="E670">
        <v>288.55414837873798</v>
      </c>
      <c r="F670">
        <v>0.72077711639349096</v>
      </c>
      <c r="G670">
        <v>1</v>
      </c>
      <c r="H670">
        <v>4145</v>
      </c>
    </row>
    <row r="671" spans="1:8" x14ac:dyDescent="0.25">
      <c r="A671">
        <v>1332</v>
      </c>
      <c r="B671">
        <v>1</v>
      </c>
      <c r="C671" t="str">
        <f t="shared" si="10"/>
        <v>1332_1</v>
      </c>
      <c r="D671" t="s">
        <v>2772</v>
      </c>
      <c r="E671">
        <v>230.94577996292199</v>
      </c>
      <c r="F671">
        <v>0.78675931152422296</v>
      </c>
      <c r="G671">
        <v>1</v>
      </c>
      <c r="H671">
        <v>6234</v>
      </c>
    </row>
    <row r="672" spans="1:8" x14ac:dyDescent="0.25">
      <c r="A672">
        <v>1361</v>
      </c>
      <c r="B672">
        <v>1</v>
      </c>
      <c r="C672" t="str">
        <f t="shared" si="10"/>
        <v>1361_1</v>
      </c>
      <c r="D672" t="s">
        <v>2773</v>
      </c>
      <c r="E672">
        <v>1607.7193206263141</v>
      </c>
      <c r="F672">
        <v>0.48036764085883399</v>
      </c>
      <c r="G672">
        <v>1</v>
      </c>
      <c r="H672">
        <v>12163</v>
      </c>
    </row>
    <row r="673" spans="1:8" x14ac:dyDescent="0.25">
      <c r="A673">
        <v>1361</v>
      </c>
      <c r="B673">
        <v>3</v>
      </c>
      <c r="C673" t="str">
        <f t="shared" si="10"/>
        <v>1361_3</v>
      </c>
      <c r="D673" t="s">
        <v>2774</v>
      </c>
      <c r="E673">
        <v>1131.0663898205801</v>
      </c>
      <c r="F673">
        <v>0.856847354510482</v>
      </c>
      <c r="G673">
        <v>1</v>
      </c>
      <c r="H673">
        <v>4096</v>
      </c>
    </row>
    <row r="674" spans="1:8" x14ac:dyDescent="0.25">
      <c r="A674">
        <v>1361</v>
      </c>
      <c r="B674">
        <v>4</v>
      </c>
      <c r="C674" t="str">
        <f t="shared" si="10"/>
        <v>1361_4</v>
      </c>
      <c r="D674" t="s">
        <v>2775</v>
      </c>
      <c r="E674">
        <v>659.96066819175405</v>
      </c>
      <c r="F674">
        <v>0.894121521514472</v>
      </c>
      <c r="G674">
        <v>1</v>
      </c>
      <c r="H674">
        <v>8268</v>
      </c>
    </row>
    <row r="675" spans="1:8" x14ac:dyDescent="0.25">
      <c r="A675">
        <v>1371</v>
      </c>
      <c r="B675">
        <v>1</v>
      </c>
      <c r="C675" t="str">
        <f t="shared" si="10"/>
        <v>1371_1</v>
      </c>
      <c r="D675" t="s">
        <v>2776</v>
      </c>
      <c r="E675">
        <v>1907.3550157448021</v>
      </c>
      <c r="F675">
        <v>0.193732601466439</v>
      </c>
      <c r="G675">
        <v>1</v>
      </c>
      <c r="H675">
        <v>1375</v>
      </c>
    </row>
    <row r="676" spans="1:8" x14ac:dyDescent="0.25">
      <c r="A676">
        <v>1375</v>
      </c>
      <c r="B676">
        <v>1</v>
      </c>
      <c r="C676" t="str">
        <f t="shared" si="10"/>
        <v>1375_1</v>
      </c>
      <c r="D676" t="s">
        <v>2777</v>
      </c>
      <c r="E676">
        <v>2616.13073504472</v>
      </c>
      <c r="F676">
        <v>0.25572530632452301</v>
      </c>
      <c r="G676">
        <v>1</v>
      </c>
      <c r="H676">
        <v>2235</v>
      </c>
    </row>
    <row r="677" spans="1:8" x14ac:dyDescent="0.25">
      <c r="A677">
        <v>1378</v>
      </c>
      <c r="B677">
        <v>1</v>
      </c>
      <c r="C677" t="str">
        <f t="shared" si="10"/>
        <v>1378_1</v>
      </c>
      <c r="D677" t="s">
        <v>2778</v>
      </c>
      <c r="E677">
        <v>703</v>
      </c>
      <c r="F677">
        <v>0.75917926565874705</v>
      </c>
      <c r="G677">
        <v>1</v>
      </c>
      <c r="H677">
        <v>552</v>
      </c>
    </row>
    <row r="678" spans="1:8" x14ac:dyDescent="0.25">
      <c r="A678">
        <v>1379</v>
      </c>
      <c r="B678">
        <v>1</v>
      </c>
      <c r="C678" t="str">
        <f t="shared" si="10"/>
        <v>1379_1</v>
      </c>
      <c r="D678" t="s">
        <v>2779</v>
      </c>
      <c r="E678">
        <v>329</v>
      </c>
      <c r="F678">
        <v>0.84358974358974304</v>
      </c>
      <c r="G678">
        <v>1</v>
      </c>
      <c r="H678">
        <v>2706</v>
      </c>
    </row>
    <row r="679" spans="1:8" x14ac:dyDescent="0.25">
      <c r="A679">
        <v>1403</v>
      </c>
      <c r="B679">
        <v>1</v>
      </c>
      <c r="C679" t="str">
        <f t="shared" si="10"/>
        <v>1403_1</v>
      </c>
      <c r="D679" t="s">
        <v>2780</v>
      </c>
      <c r="E679">
        <v>1635.6709799584701</v>
      </c>
      <c r="F679">
        <v>0.68679876582632404</v>
      </c>
      <c r="G679">
        <v>1</v>
      </c>
      <c r="H679">
        <v>6702</v>
      </c>
    </row>
    <row r="680" spans="1:8" x14ac:dyDescent="0.25">
      <c r="A680">
        <v>1403</v>
      </c>
      <c r="B680">
        <v>2</v>
      </c>
      <c r="C680" t="str">
        <f t="shared" si="10"/>
        <v>1403_2</v>
      </c>
      <c r="D680" t="s">
        <v>2781</v>
      </c>
      <c r="E680">
        <v>1265.0333908216801</v>
      </c>
      <c r="F680">
        <v>0.71952859561310201</v>
      </c>
      <c r="G680">
        <v>1</v>
      </c>
      <c r="H680">
        <v>5339</v>
      </c>
    </row>
    <row r="681" spans="1:8" x14ac:dyDescent="0.25">
      <c r="A681">
        <v>1403</v>
      </c>
      <c r="B681">
        <v>3</v>
      </c>
      <c r="C681" t="str">
        <f t="shared" si="10"/>
        <v>1403_3</v>
      </c>
      <c r="D681" t="s">
        <v>2782</v>
      </c>
      <c r="E681">
        <v>1687.4630794070499</v>
      </c>
      <c r="F681">
        <v>0.86022033386302899</v>
      </c>
      <c r="G681">
        <v>1</v>
      </c>
      <c r="H681">
        <v>5129</v>
      </c>
    </row>
    <row r="682" spans="1:8" x14ac:dyDescent="0.25">
      <c r="A682">
        <v>1421</v>
      </c>
      <c r="B682">
        <v>1</v>
      </c>
      <c r="C682" t="str">
        <f t="shared" si="10"/>
        <v>1421_1</v>
      </c>
      <c r="D682" t="s">
        <v>2783</v>
      </c>
      <c r="E682">
        <v>1557.0064385921401</v>
      </c>
      <c r="F682">
        <v>0.52958116431624103</v>
      </c>
      <c r="G682">
        <v>1</v>
      </c>
      <c r="H682">
        <v>4917</v>
      </c>
    </row>
    <row r="683" spans="1:8" x14ac:dyDescent="0.25">
      <c r="A683">
        <v>1421</v>
      </c>
      <c r="B683">
        <v>2</v>
      </c>
      <c r="C683" t="str">
        <f t="shared" si="10"/>
        <v>1421_2</v>
      </c>
      <c r="D683" t="s">
        <v>2784</v>
      </c>
      <c r="E683">
        <v>1629.8810481186999</v>
      </c>
      <c r="F683">
        <v>0.48335477588610898</v>
      </c>
      <c r="G683">
        <v>1</v>
      </c>
      <c r="H683">
        <v>15012</v>
      </c>
    </row>
    <row r="684" spans="1:8" x14ac:dyDescent="0.25">
      <c r="A684">
        <v>1421</v>
      </c>
      <c r="B684">
        <v>4</v>
      </c>
      <c r="C684" t="str">
        <f t="shared" si="10"/>
        <v>1421_4</v>
      </c>
      <c r="D684" t="s">
        <v>2785</v>
      </c>
      <c r="E684">
        <v>3528.7707930136398</v>
      </c>
      <c r="F684">
        <v>0.585689935643113</v>
      </c>
      <c r="G684">
        <v>1</v>
      </c>
      <c r="H684">
        <v>806</v>
      </c>
    </row>
    <row r="685" spans="1:8" x14ac:dyDescent="0.25">
      <c r="A685">
        <v>1430</v>
      </c>
      <c r="B685">
        <v>1</v>
      </c>
      <c r="C685" t="str">
        <f t="shared" si="10"/>
        <v>1430_1</v>
      </c>
      <c r="D685" t="s">
        <v>2786</v>
      </c>
      <c r="E685">
        <v>914.988942484517</v>
      </c>
      <c r="F685">
        <v>0.63315002966079703</v>
      </c>
      <c r="G685">
        <v>1</v>
      </c>
      <c r="H685">
        <v>4623</v>
      </c>
    </row>
    <row r="686" spans="1:8" x14ac:dyDescent="0.25">
      <c r="A686">
        <v>1430</v>
      </c>
      <c r="B686">
        <v>2</v>
      </c>
      <c r="C686" t="str">
        <f t="shared" si="10"/>
        <v>1430_2</v>
      </c>
      <c r="D686" t="s">
        <v>2787</v>
      </c>
      <c r="E686">
        <v>595.46494212445202</v>
      </c>
      <c r="F686">
        <v>0.84713517322570797</v>
      </c>
      <c r="G686">
        <v>1</v>
      </c>
      <c r="H686">
        <v>12105</v>
      </c>
    </row>
    <row r="687" spans="1:8" x14ac:dyDescent="0.25">
      <c r="A687">
        <v>1430</v>
      </c>
      <c r="B687">
        <v>5</v>
      </c>
      <c r="C687" t="str">
        <f t="shared" si="10"/>
        <v>1430_5</v>
      </c>
      <c r="D687" t="s">
        <v>2788</v>
      </c>
      <c r="E687">
        <v>127.477425133381</v>
      </c>
      <c r="F687">
        <v>0.42839332981136102</v>
      </c>
      <c r="G687">
        <v>1</v>
      </c>
      <c r="H687">
        <v>5694</v>
      </c>
    </row>
    <row r="688" spans="1:8" x14ac:dyDescent="0.25">
      <c r="A688">
        <v>1431</v>
      </c>
      <c r="B688">
        <v>1</v>
      </c>
      <c r="C688" t="str">
        <f t="shared" si="10"/>
        <v>1431_1</v>
      </c>
      <c r="D688" t="s">
        <v>2789</v>
      </c>
      <c r="E688">
        <v>115</v>
      </c>
      <c r="F688">
        <v>0.56791283668440795</v>
      </c>
      <c r="G688">
        <v>1</v>
      </c>
      <c r="H688">
        <v>2768</v>
      </c>
    </row>
    <row r="689" spans="1:8" x14ac:dyDescent="0.25">
      <c r="A689">
        <v>1431</v>
      </c>
      <c r="B689">
        <v>2</v>
      </c>
      <c r="C689" t="str">
        <f t="shared" si="10"/>
        <v>1431_2</v>
      </c>
      <c r="D689" t="s">
        <v>2790</v>
      </c>
      <c r="E689">
        <v>31.031604759965301</v>
      </c>
      <c r="F689">
        <v>0.438940106861962</v>
      </c>
      <c r="G689">
        <v>1</v>
      </c>
      <c r="H689">
        <v>10153</v>
      </c>
    </row>
    <row r="690" spans="1:8" x14ac:dyDescent="0.25">
      <c r="A690">
        <v>1452</v>
      </c>
      <c r="B690">
        <v>1</v>
      </c>
      <c r="C690" t="str">
        <f t="shared" si="10"/>
        <v>1452_1</v>
      </c>
      <c r="D690" t="s">
        <v>2791</v>
      </c>
      <c r="E690">
        <v>1577.2051676072999</v>
      </c>
      <c r="F690">
        <v>0.46901721154346299</v>
      </c>
      <c r="G690">
        <v>1</v>
      </c>
      <c r="H690">
        <v>3610</v>
      </c>
    </row>
    <row r="691" spans="1:8" x14ac:dyDescent="0.25">
      <c r="A691">
        <v>1452</v>
      </c>
      <c r="B691">
        <v>2</v>
      </c>
      <c r="C691" t="str">
        <f t="shared" si="10"/>
        <v>1452_2</v>
      </c>
      <c r="D691" t="s">
        <v>2792</v>
      </c>
      <c r="E691">
        <v>2287.8643779684298</v>
      </c>
      <c r="F691">
        <v>0.50092787899792901</v>
      </c>
      <c r="G691">
        <v>1</v>
      </c>
      <c r="H691">
        <v>3545</v>
      </c>
    </row>
    <row r="692" spans="1:8" x14ac:dyDescent="0.25">
      <c r="A692">
        <v>1453</v>
      </c>
      <c r="B692">
        <v>1</v>
      </c>
      <c r="C692" t="str">
        <f t="shared" si="10"/>
        <v>1453_1</v>
      </c>
      <c r="D692" t="s">
        <v>2793</v>
      </c>
      <c r="E692">
        <v>1437.30495795805</v>
      </c>
      <c r="F692">
        <v>0.47831770491468401</v>
      </c>
      <c r="G692">
        <v>1</v>
      </c>
      <c r="H692">
        <v>2918</v>
      </c>
    </row>
    <row r="693" spans="1:8" x14ac:dyDescent="0.25">
      <c r="A693">
        <v>1453</v>
      </c>
      <c r="B693">
        <v>2</v>
      </c>
      <c r="C693" t="str">
        <f t="shared" si="10"/>
        <v>1453_2</v>
      </c>
      <c r="D693" t="s">
        <v>2794</v>
      </c>
      <c r="E693">
        <v>848.69031468311698</v>
      </c>
      <c r="F693">
        <v>0.67730586966396</v>
      </c>
      <c r="G693">
        <v>1</v>
      </c>
      <c r="H693">
        <v>7148</v>
      </c>
    </row>
    <row r="694" spans="1:8" x14ac:dyDescent="0.25">
      <c r="A694">
        <v>1456</v>
      </c>
      <c r="B694">
        <v>1</v>
      </c>
      <c r="C694" t="str">
        <f t="shared" si="10"/>
        <v>1456_1</v>
      </c>
      <c r="D694" t="s">
        <v>2795</v>
      </c>
      <c r="E694">
        <v>5218.4242626602399</v>
      </c>
      <c r="F694">
        <v>0.51111379678741498</v>
      </c>
      <c r="G694">
        <v>1</v>
      </c>
      <c r="H694">
        <v>2668</v>
      </c>
    </row>
    <row r="695" spans="1:8" x14ac:dyDescent="0.25">
      <c r="A695">
        <v>1456</v>
      </c>
      <c r="B695">
        <v>2</v>
      </c>
      <c r="C695" t="str">
        <f t="shared" si="10"/>
        <v>1456_2</v>
      </c>
      <c r="D695" t="s">
        <v>2796</v>
      </c>
      <c r="E695">
        <v>2962.2120287472849</v>
      </c>
      <c r="F695">
        <v>0.31421802261678899</v>
      </c>
      <c r="G695">
        <v>1</v>
      </c>
      <c r="H695">
        <v>2370</v>
      </c>
    </row>
    <row r="696" spans="1:8" x14ac:dyDescent="0.25">
      <c r="A696">
        <v>1456</v>
      </c>
      <c r="B696">
        <v>3</v>
      </c>
      <c r="C696" t="str">
        <f t="shared" si="10"/>
        <v>1456_3</v>
      </c>
      <c r="D696" t="s">
        <v>2797</v>
      </c>
      <c r="E696">
        <v>1596.31803816615</v>
      </c>
      <c r="F696">
        <v>0.320565771169881</v>
      </c>
      <c r="G696">
        <v>1</v>
      </c>
      <c r="H696">
        <v>3636</v>
      </c>
    </row>
    <row r="697" spans="1:8" x14ac:dyDescent="0.25">
      <c r="A697">
        <v>1456</v>
      </c>
      <c r="B697">
        <v>4</v>
      </c>
      <c r="C697" t="str">
        <f t="shared" si="10"/>
        <v>1456_4</v>
      </c>
      <c r="D697" t="s">
        <v>2798</v>
      </c>
      <c r="E697">
        <v>573.55741282895201</v>
      </c>
      <c r="F697">
        <v>0.34156369064408398</v>
      </c>
      <c r="G697">
        <v>1</v>
      </c>
      <c r="H697">
        <v>6451</v>
      </c>
    </row>
    <row r="698" spans="1:8" x14ac:dyDescent="0.25">
      <c r="A698">
        <v>1456</v>
      </c>
      <c r="B698">
        <v>5</v>
      </c>
      <c r="C698" t="str">
        <f t="shared" si="10"/>
        <v>1456_5</v>
      </c>
      <c r="D698" t="s">
        <v>2799</v>
      </c>
      <c r="E698">
        <v>159.25847132067</v>
      </c>
      <c r="F698">
        <v>0.24003400921555301</v>
      </c>
      <c r="G698">
        <v>1</v>
      </c>
      <c r="H698">
        <v>7457</v>
      </c>
    </row>
    <row r="699" spans="1:8" x14ac:dyDescent="0.25">
      <c r="A699">
        <v>1456</v>
      </c>
      <c r="B699">
        <v>6</v>
      </c>
      <c r="C699" t="str">
        <f t="shared" si="10"/>
        <v>1456_6</v>
      </c>
      <c r="D699" t="s">
        <v>2800</v>
      </c>
      <c r="E699">
        <v>123.945996429793</v>
      </c>
      <c r="F699">
        <v>0.153459493478456</v>
      </c>
      <c r="G699">
        <v>1</v>
      </c>
      <c r="H699">
        <v>2835</v>
      </c>
    </row>
    <row r="700" spans="1:8" x14ac:dyDescent="0.25">
      <c r="A700">
        <v>1471</v>
      </c>
      <c r="B700">
        <v>1</v>
      </c>
      <c r="C700" t="str">
        <f t="shared" si="10"/>
        <v>1471_1</v>
      </c>
      <c r="D700" t="s">
        <v>2801</v>
      </c>
      <c r="E700">
        <v>1425.3750475741399</v>
      </c>
      <c r="F700">
        <v>0.41764151230833602</v>
      </c>
      <c r="G700">
        <v>1</v>
      </c>
      <c r="H700">
        <v>6438</v>
      </c>
    </row>
    <row r="701" spans="1:8" x14ac:dyDescent="0.25">
      <c r="A701">
        <v>1471</v>
      </c>
      <c r="B701">
        <v>2</v>
      </c>
      <c r="C701" t="str">
        <f t="shared" si="10"/>
        <v>1471_2</v>
      </c>
      <c r="D701" t="s">
        <v>2802</v>
      </c>
      <c r="E701">
        <v>728.60794604586897</v>
      </c>
      <c r="F701">
        <v>0.51597503154072</v>
      </c>
      <c r="G701">
        <v>1</v>
      </c>
      <c r="H701">
        <v>4163</v>
      </c>
    </row>
    <row r="702" spans="1:8" x14ac:dyDescent="0.25">
      <c r="A702">
        <v>1471</v>
      </c>
      <c r="B702">
        <v>3</v>
      </c>
      <c r="C702" t="str">
        <f t="shared" si="10"/>
        <v>1471_3</v>
      </c>
      <c r="D702" t="s">
        <v>2803</v>
      </c>
      <c r="E702">
        <v>518</v>
      </c>
      <c r="F702">
        <v>0.62636033857315598</v>
      </c>
      <c r="G702">
        <v>1</v>
      </c>
      <c r="H702">
        <v>4788</v>
      </c>
    </row>
    <row r="703" spans="1:8" x14ac:dyDescent="0.25">
      <c r="A703">
        <v>1471</v>
      </c>
      <c r="B703">
        <v>4</v>
      </c>
      <c r="C703" t="str">
        <f t="shared" si="10"/>
        <v>1471_4</v>
      </c>
      <c r="D703" t="s">
        <v>2804</v>
      </c>
      <c r="E703">
        <v>377.06925521584299</v>
      </c>
      <c r="F703">
        <v>0.77441977190356104</v>
      </c>
      <c r="G703">
        <v>1</v>
      </c>
      <c r="H703">
        <v>6251</v>
      </c>
    </row>
    <row r="704" spans="1:8" x14ac:dyDescent="0.25">
      <c r="A704">
        <v>1471</v>
      </c>
      <c r="B704">
        <v>5</v>
      </c>
      <c r="C704" t="str">
        <f t="shared" si="10"/>
        <v>1471_5</v>
      </c>
      <c r="D704" t="s">
        <v>2805</v>
      </c>
      <c r="E704">
        <v>520.56059173888195</v>
      </c>
      <c r="F704">
        <v>0.45206315391941998</v>
      </c>
      <c r="G704">
        <v>1</v>
      </c>
      <c r="H704">
        <v>6693</v>
      </c>
    </row>
    <row r="705" spans="1:8" x14ac:dyDescent="0.25">
      <c r="A705">
        <v>1491</v>
      </c>
      <c r="B705">
        <v>1</v>
      </c>
      <c r="C705" t="str">
        <f t="shared" si="10"/>
        <v>1491_1</v>
      </c>
      <c r="D705" t="s">
        <v>2806</v>
      </c>
      <c r="E705">
        <v>205.026539092338</v>
      </c>
      <c r="F705">
        <v>0.57755691888316996</v>
      </c>
      <c r="G705">
        <v>1</v>
      </c>
      <c r="H705">
        <v>6165</v>
      </c>
    </row>
    <row r="706" spans="1:8" x14ac:dyDescent="0.25">
      <c r="A706">
        <v>1492</v>
      </c>
      <c r="B706">
        <v>1</v>
      </c>
      <c r="C706" t="str">
        <f t="shared" si="10"/>
        <v>1492_1</v>
      </c>
      <c r="D706" t="s">
        <v>2807</v>
      </c>
      <c r="E706">
        <v>339.25991331723901</v>
      </c>
      <c r="F706">
        <v>0.45006218094235201</v>
      </c>
      <c r="G706">
        <v>1</v>
      </c>
      <c r="H706">
        <v>8142</v>
      </c>
    </row>
    <row r="707" spans="1:8" x14ac:dyDescent="0.25">
      <c r="A707">
        <v>1493</v>
      </c>
      <c r="B707">
        <v>1</v>
      </c>
      <c r="C707" t="str">
        <f t="shared" si="10"/>
        <v>1493_1</v>
      </c>
      <c r="D707" t="s">
        <v>2808</v>
      </c>
      <c r="E707">
        <v>1148.25271912312</v>
      </c>
      <c r="F707">
        <v>0.47083407444264103</v>
      </c>
      <c r="G707">
        <v>1</v>
      </c>
      <c r="H707">
        <v>9138</v>
      </c>
    </row>
    <row r="708" spans="1:8" x14ac:dyDescent="0.25">
      <c r="A708">
        <v>1494</v>
      </c>
      <c r="B708">
        <v>1</v>
      </c>
      <c r="C708" t="str">
        <f t="shared" si="10"/>
        <v>1494_1</v>
      </c>
      <c r="D708" t="s">
        <v>2809</v>
      </c>
      <c r="E708">
        <v>1726.24003910543</v>
      </c>
      <c r="F708">
        <v>0.55725154428010903</v>
      </c>
      <c r="G708">
        <v>1</v>
      </c>
      <c r="H708">
        <v>4560</v>
      </c>
    </row>
    <row r="709" spans="1:8" x14ac:dyDescent="0.25">
      <c r="A709">
        <v>1494</v>
      </c>
      <c r="B709">
        <v>2</v>
      </c>
      <c r="C709" t="str">
        <f t="shared" si="10"/>
        <v>1494_2</v>
      </c>
      <c r="D709" t="s">
        <v>2810</v>
      </c>
      <c r="E709">
        <v>1159.77542118985</v>
      </c>
      <c r="F709">
        <v>0.69877772657972703</v>
      </c>
      <c r="G709">
        <v>1</v>
      </c>
      <c r="H709">
        <v>5678</v>
      </c>
    </row>
    <row r="710" spans="1:8" x14ac:dyDescent="0.25">
      <c r="A710">
        <v>1494</v>
      </c>
      <c r="B710">
        <v>3</v>
      </c>
      <c r="C710" t="str">
        <f t="shared" si="10"/>
        <v>1494_3</v>
      </c>
      <c r="D710" t="s">
        <v>2811</v>
      </c>
      <c r="E710">
        <v>694.491835249019</v>
      </c>
      <c r="F710">
        <v>0.36994685028614899</v>
      </c>
      <c r="G710">
        <v>1</v>
      </c>
      <c r="H710">
        <v>5406</v>
      </c>
    </row>
    <row r="711" spans="1:8" x14ac:dyDescent="0.25">
      <c r="A711">
        <v>1494</v>
      </c>
      <c r="B711">
        <v>4</v>
      </c>
      <c r="C711" t="str">
        <f t="shared" ref="C711:C774" si="11">CONCATENATE(A711,"_",B711)</f>
        <v>1494_4</v>
      </c>
      <c r="D711" t="s">
        <v>2812</v>
      </c>
      <c r="E711">
        <v>922.64100746493602</v>
      </c>
      <c r="F711">
        <v>0.49633784185879298</v>
      </c>
      <c r="G711">
        <v>1</v>
      </c>
      <c r="H711">
        <v>6559</v>
      </c>
    </row>
    <row r="712" spans="1:8" x14ac:dyDescent="0.25">
      <c r="A712">
        <v>1494</v>
      </c>
      <c r="B712">
        <v>5</v>
      </c>
      <c r="C712" t="str">
        <f t="shared" si="11"/>
        <v>1494_5</v>
      </c>
      <c r="D712" t="s">
        <v>2813</v>
      </c>
      <c r="E712">
        <v>469</v>
      </c>
      <c r="F712">
        <v>0.44078947368421001</v>
      </c>
      <c r="G712">
        <v>1</v>
      </c>
      <c r="H712">
        <v>4126</v>
      </c>
    </row>
    <row r="713" spans="1:8" x14ac:dyDescent="0.25">
      <c r="A713">
        <v>1494</v>
      </c>
      <c r="B713">
        <v>6</v>
      </c>
      <c r="C713" t="str">
        <f t="shared" si="11"/>
        <v>1494_6</v>
      </c>
      <c r="D713" t="s">
        <v>2814</v>
      </c>
      <c r="E713">
        <v>315.443568881793</v>
      </c>
      <c r="F713">
        <v>0.32332045406057103</v>
      </c>
      <c r="G713">
        <v>1</v>
      </c>
      <c r="H713">
        <v>3799</v>
      </c>
    </row>
    <row r="714" spans="1:8" x14ac:dyDescent="0.25">
      <c r="A714">
        <v>1494</v>
      </c>
      <c r="B714">
        <v>7</v>
      </c>
      <c r="C714" t="str">
        <f t="shared" si="11"/>
        <v>1494_7</v>
      </c>
      <c r="D714" t="s">
        <v>2815</v>
      </c>
      <c r="E714">
        <v>336.23120722977399</v>
      </c>
      <c r="F714">
        <v>0.246596794115581</v>
      </c>
      <c r="G714">
        <v>1</v>
      </c>
      <c r="H714">
        <v>3682</v>
      </c>
    </row>
    <row r="715" spans="1:8" x14ac:dyDescent="0.25">
      <c r="A715">
        <v>1521</v>
      </c>
      <c r="B715">
        <v>1</v>
      </c>
      <c r="C715" t="str">
        <f t="shared" si="11"/>
        <v>1521_1</v>
      </c>
      <c r="D715" t="s">
        <v>2816</v>
      </c>
      <c r="E715">
        <v>4546.4851446611701</v>
      </c>
      <c r="F715">
        <v>0.69991938682836696</v>
      </c>
      <c r="G715">
        <v>1</v>
      </c>
      <c r="H715">
        <v>7609</v>
      </c>
    </row>
    <row r="716" spans="1:8" x14ac:dyDescent="0.25">
      <c r="A716">
        <v>1521</v>
      </c>
      <c r="B716">
        <v>3</v>
      </c>
      <c r="C716" t="str">
        <f t="shared" si="11"/>
        <v>1521_3</v>
      </c>
      <c r="D716" t="s">
        <v>2817</v>
      </c>
      <c r="E716">
        <v>2826.3122710026901</v>
      </c>
      <c r="F716">
        <v>0.46992491998876701</v>
      </c>
      <c r="G716">
        <v>1</v>
      </c>
      <c r="H716">
        <v>1258</v>
      </c>
    </row>
    <row r="717" spans="1:8" x14ac:dyDescent="0.25">
      <c r="A717">
        <v>1521</v>
      </c>
      <c r="B717">
        <v>4</v>
      </c>
      <c r="C717" t="str">
        <f t="shared" si="11"/>
        <v>1521_4</v>
      </c>
      <c r="D717" t="s">
        <v>2818</v>
      </c>
      <c r="E717">
        <v>288.05608692302599</v>
      </c>
      <c r="F717">
        <v>0.32400674373364702</v>
      </c>
      <c r="G717">
        <v>1</v>
      </c>
      <c r="H717">
        <v>2041</v>
      </c>
    </row>
    <row r="718" spans="1:8" x14ac:dyDescent="0.25">
      <c r="A718">
        <v>1531</v>
      </c>
      <c r="B718">
        <v>1</v>
      </c>
      <c r="C718" t="str">
        <f t="shared" si="11"/>
        <v>1531_1</v>
      </c>
      <c r="D718" t="s">
        <v>2819</v>
      </c>
      <c r="E718">
        <v>917.88180281555594</v>
      </c>
      <c r="F718">
        <v>0.72025633270191103</v>
      </c>
      <c r="G718">
        <v>1</v>
      </c>
      <c r="H718">
        <v>4292</v>
      </c>
    </row>
    <row r="719" spans="1:8" x14ac:dyDescent="0.25">
      <c r="A719">
        <v>1531</v>
      </c>
      <c r="B719">
        <v>2</v>
      </c>
      <c r="C719" t="str">
        <f t="shared" si="11"/>
        <v>1531_2</v>
      </c>
      <c r="D719" t="s">
        <v>2820</v>
      </c>
      <c r="E719">
        <v>608.86616413762704</v>
      </c>
      <c r="F719">
        <v>0.67528069915810496</v>
      </c>
      <c r="G719">
        <v>1</v>
      </c>
      <c r="H719">
        <v>4827</v>
      </c>
    </row>
    <row r="720" spans="1:8" x14ac:dyDescent="0.25">
      <c r="A720">
        <v>1531</v>
      </c>
      <c r="B720">
        <v>3</v>
      </c>
      <c r="C720" t="str">
        <f t="shared" si="11"/>
        <v>1531_3</v>
      </c>
      <c r="D720" t="s">
        <v>2821</v>
      </c>
      <c r="E720">
        <v>468.54217308557298</v>
      </c>
      <c r="F720">
        <v>0.34977269162992503</v>
      </c>
      <c r="G720">
        <v>1</v>
      </c>
      <c r="H720">
        <v>4109</v>
      </c>
    </row>
    <row r="721" spans="1:8" x14ac:dyDescent="0.25">
      <c r="A721">
        <v>1531</v>
      </c>
      <c r="B721">
        <v>4</v>
      </c>
      <c r="C721" t="str">
        <f t="shared" si="11"/>
        <v>1531_4</v>
      </c>
      <c r="D721" t="s">
        <v>2822</v>
      </c>
      <c r="E721">
        <v>356.08209453966202</v>
      </c>
      <c r="F721">
        <v>0.282969831262951</v>
      </c>
      <c r="G721">
        <v>1</v>
      </c>
      <c r="H721">
        <v>3730</v>
      </c>
    </row>
    <row r="722" spans="1:8" x14ac:dyDescent="0.25">
      <c r="A722">
        <v>1533</v>
      </c>
      <c r="B722">
        <v>1</v>
      </c>
      <c r="C722" t="str">
        <f t="shared" si="11"/>
        <v>1533_1</v>
      </c>
      <c r="D722" t="s">
        <v>2823</v>
      </c>
      <c r="E722">
        <v>715.76363583028001</v>
      </c>
      <c r="F722">
        <v>0.56900667558495299</v>
      </c>
      <c r="G722">
        <v>1</v>
      </c>
      <c r="H722">
        <v>5910</v>
      </c>
    </row>
    <row r="723" spans="1:8" x14ac:dyDescent="0.25">
      <c r="A723">
        <v>1534</v>
      </c>
      <c r="B723">
        <v>1</v>
      </c>
      <c r="C723" t="str">
        <f t="shared" si="11"/>
        <v>1534_1</v>
      </c>
      <c r="D723" t="s">
        <v>2824</v>
      </c>
      <c r="E723">
        <v>257.37900071152302</v>
      </c>
      <c r="F723">
        <v>0.39532794979184799</v>
      </c>
      <c r="G723">
        <v>1</v>
      </c>
      <c r="H723">
        <v>2034</v>
      </c>
    </row>
    <row r="724" spans="1:8" x14ac:dyDescent="0.25">
      <c r="A724">
        <v>1534</v>
      </c>
      <c r="B724">
        <v>2</v>
      </c>
      <c r="C724" t="str">
        <f t="shared" si="11"/>
        <v>1534_2</v>
      </c>
      <c r="D724" t="s">
        <v>2825</v>
      </c>
      <c r="E724">
        <v>187.94962729804499</v>
      </c>
      <c r="F724">
        <v>0.53929757124984101</v>
      </c>
      <c r="G724">
        <v>1</v>
      </c>
      <c r="H724">
        <v>7754</v>
      </c>
    </row>
    <row r="725" spans="1:8" x14ac:dyDescent="0.25">
      <c r="A725">
        <v>1541</v>
      </c>
      <c r="B725">
        <v>1</v>
      </c>
      <c r="C725" t="str">
        <f t="shared" si="11"/>
        <v>1541_1</v>
      </c>
      <c r="D725" t="s">
        <v>2826</v>
      </c>
      <c r="E725">
        <v>2785.9188260785199</v>
      </c>
      <c r="F725">
        <v>0.81490856173887705</v>
      </c>
      <c r="G725">
        <v>1</v>
      </c>
      <c r="H725">
        <v>2809</v>
      </c>
    </row>
    <row r="726" spans="1:8" x14ac:dyDescent="0.25">
      <c r="A726">
        <v>1542</v>
      </c>
      <c r="B726">
        <v>1</v>
      </c>
      <c r="C726" t="str">
        <f t="shared" si="11"/>
        <v>1542_1</v>
      </c>
      <c r="D726" t="s">
        <v>2827</v>
      </c>
      <c r="E726">
        <v>4267.2238456813502</v>
      </c>
      <c r="F726">
        <v>0.847620997179517</v>
      </c>
      <c r="G726">
        <v>1</v>
      </c>
      <c r="H726">
        <v>553</v>
      </c>
    </row>
    <row r="727" spans="1:8" x14ac:dyDescent="0.25">
      <c r="A727">
        <v>1543</v>
      </c>
      <c r="B727">
        <v>1</v>
      </c>
      <c r="C727" t="str">
        <f t="shared" si="11"/>
        <v>1543_1</v>
      </c>
      <c r="D727" t="s">
        <v>2828</v>
      </c>
      <c r="E727">
        <v>678.06565625332303</v>
      </c>
      <c r="F727">
        <v>0.14967717759166499</v>
      </c>
      <c r="G727">
        <v>1</v>
      </c>
      <c r="H727">
        <v>5689</v>
      </c>
    </row>
    <row r="728" spans="1:8" x14ac:dyDescent="0.25">
      <c r="A728">
        <v>1543</v>
      </c>
      <c r="B728">
        <v>2</v>
      </c>
      <c r="C728" t="str">
        <f t="shared" si="11"/>
        <v>1543_2</v>
      </c>
      <c r="D728" t="s">
        <v>2829</v>
      </c>
      <c r="E728">
        <v>341.08307361853201</v>
      </c>
      <c r="F728">
        <v>0.41065866322725803</v>
      </c>
      <c r="G728">
        <v>1</v>
      </c>
      <c r="H728">
        <v>5285</v>
      </c>
    </row>
    <row r="729" spans="1:8" x14ac:dyDescent="0.25">
      <c r="A729">
        <v>1551</v>
      </c>
      <c r="B729">
        <v>1</v>
      </c>
      <c r="C729" t="str">
        <f t="shared" si="11"/>
        <v>1551_1</v>
      </c>
      <c r="D729" t="s">
        <v>2830</v>
      </c>
      <c r="E729">
        <v>319.95025726699799</v>
      </c>
      <c r="F729">
        <v>0.29487143049053699</v>
      </c>
      <c r="G729">
        <v>1</v>
      </c>
      <c r="H729">
        <v>6493</v>
      </c>
    </row>
    <row r="730" spans="1:8" x14ac:dyDescent="0.25">
      <c r="A730">
        <v>1551</v>
      </c>
      <c r="B730">
        <v>2</v>
      </c>
      <c r="C730" t="str">
        <f t="shared" si="11"/>
        <v>1551_2</v>
      </c>
      <c r="D730" t="s">
        <v>2831</v>
      </c>
      <c r="E730">
        <v>20.043044914533599</v>
      </c>
      <c r="F730">
        <v>0.263056173495955</v>
      </c>
      <c r="G730">
        <v>1</v>
      </c>
      <c r="H730">
        <v>6412</v>
      </c>
    </row>
    <row r="731" spans="1:8" x14ac:dyDescent="0.25">
      <c r="A731">
        <v>1552</v>
      </c>
      <c r="B731">
        <v>1</v>
      </c>
      <c r="C731" t="str">
        <f t="shared" si="11"/>
        <v>1552_1</v>
      </c>
      <c r="D731" t="s">
        <v>2832</v>
      </c>
      <c r="E731">
        <v>1083.37165187295</v>
      </c>
      <c r="F731">
        <v>0.33038357087084602</v>
      </c>
      <c r="G731">
        <v>1</v>
      </c>
      <c r="H731">
        <v>5408</v>
      </c>
    </row>
    <row r="732" spans="1:8" x14ac:dyDescent="0.25">
      <c r="A732">
        <v>1552</v>
      </c>
      <c r="B732">
        <v>2</v>
      </c>
      <c r="C732" t="str">
        <f t="shared" si="11"/>
        <v>1552_2</v>
      </c>
      <c r="D732" t="s">
        <v>2833</v>
      </c>
      <c r="E732">
        <v>351</v>
      </c>
      <c r="F732">
        <v>0.49297752808988698</v>
      </c>
      <c r="G732">
        <v>1</v>
      </c>
      <c r="H732">
        <v>6964</v>
      </c>
    </row>
    <row r="733" spans="1:8" x14ac:dyDescent="0.25">
      <c r="A733">
        <v>1552</v>
      </c>
      <c r="B733">
        <v>3</v>
      </c>
      <c r="C733" t="str">
        <f t="shared" si="11"/>
        <v>1552_3</v>
      </c>
      <c r="D733" t="s">
        <v>2834</v>
      </c>
      <c r="E733">
        <v>9</v>
      </c>
      <c r="F733">
        <v>0.17647058823529399</v>
      </c>
      <c r="G733">
        <v>1</v>
      </c>
      <c r="H733">
        <v>1191</v>
      </c>
    </row>
    <row r="734" spans="1:8" x14ac:dyDescent="0.25">
      <c r="A734">
        <v>1552</v>
      </c>
      <c r="B734">
        <v>4</v>
      </c>
      <c r="C734" t="str">
        <f t="shared" si="11"/>
        <v>1552_4</v>
      </c>
      <c r="D734" t="s">
        <v>2835</v>
      </c>
      <c r="E734">
        <v>0</v>
      </c>
      <c r="G734">
        <v>1</v>
      </c>
      <c r="H734">
        <v>6642</v>
      </c>
    </row>
    <row r="735" spans="1:8" x14ac:dyDescent="0.25">
      <c r="A735">
        <v>1552</v>
      </c>
      <c r="B735">
        <v>5</v>
      </c>
      <c r="C735" t="str">
        <f t="shared" si="11"/>
        <v>1552_5</v>
      </c>
      <c r="D735" t="s">
        <v>2836</v>
      </c>
      <c r="E735">
        <v>201.36423521860999</v>
      </c>
      <c r="F735">
        <v>0.68322123125754997</v>
      </c>
      <c r="G735">
        <v>1</v>
      </c>
      <c r="H735">
        <v>6110</v>
      </c>
    </row>
    <row r="736" spans="1:8" x14ac:dyDescent="0.25">
      <c r="A736">
        <v>1571</v>
      </c>
      <c r="B736">
        <v>1</v>
      </c>
      <c r="C736" t="str">
        <f t="shared" si="11"/>
        <v>1571_1</v>
      </c>
      <c r="D736" t="s">
        <v>2837</v>
      </c>
      <c r="E736">
        <v>217.85777882350101</v>
      </c>
      <c r="F736">
        <v>0.206067678548573</v>
      </c>
      <c r="G736">
        <v>1</v>
      </c>
      <c r="H736">
        <v>4975</v>
      </c>
    </row>
    <row r="737" spans="1:8" x14ac:dyDescent="0.25">
      <c r="A737">
        <v>1571</v>
      </c>
      <c r="B737">
        <v>2</v>
      </c>
      <c r="C737" t="str">
        <f t="shared" si="11"/>
        <v>1571_2</v>
      </c>
      <c r="D737" t="s">
        <v>2838</v>
      </c>
      <c r="E737">
        <v>96.154366556613695</v>
      </c>
      <c r="F737">
        <v>0.21702984428877101</v>
      </c>
      <c r="G737">
        <v>1</v>
      </c>
      <c r="H737">
        <v>4138</v>
      </c>
    </row>
    <row r="738" spans="1:8" x14ac:dyDescent="0.25">
      <c r="A738">
        <v>1571</v>
      </c>
      <c r="B738">
        <v>3</v>
      </c>
      <c r="C738" t="str">
        <f t="shared" si="11"/>
        <v>1571_3</v>
      </c>
      <c r="D738" t="s">
        <v>2839</v>
      </c>
      <c r="E738">
        <v>691.77881669835801</v>
      </c>
      <c r="F738">
        <v>0.68630525958121302</v>
      </c>
      <c r="G738">
        <v>1</v>
      </c>
      <c r="H738">
        <v>4914</v>
      </c>
    </row>
    <row r="739" spans="1:8" x14ac:dyDescent="0.25">
      <c r="A739">
        <v>1571</v>
      </c>
      <c r="B739">
        <v>4</v>
      </c>
      <c r="C739" t="str">
        <f t="shared" si="11"/>
        <v>1571_4</v>
      </c>
      <c r="D739" t="s">
        <v>2840</v>
      </c>
      <c r="E739">
        <v>536.80202628440202</v>
      </c>
      <c r="F739">
        <v>0.77430205237956495</v>
      </c>
      <c r="G739">
        <v>1</v>
      </c>
      <c r="H739">
        <v>6457</v>
      </c>
    </row>
    <row r="740" spans="1:8" x14ac:dyDescent="0.25">
      <c r="A740">
        <v>1580</v>
      </c>
      <c r="B740">
        <v>1</v>
      </c>
      <c r="C740" t="str">
        <f t="shared" si="11"/>
        <v>1580_1</v>
      </c>
      <c r="D740" t="s">
        <v>2841</v>
      </c>
      <c r="E740">
        <v>475.827221030565</v>
      </c>
      <c r="F740">
        <v>0.63766084810032697</v>
      </c>
      <c r="G740">
        <v>1</v>
      </c>
      <c r="H740">
        <v>5169</v>
      </c>
    </row>
    <row r="741" spans="1:8" x14ac:dyDescent="0.25">
      <c r="A741">
        <v>1580</v>
      </c>
      <c r="B741">
        <v>2</v>
      </c>
      <c r="C741" t="str">
        <f t="shared" si="11"/>
        <v>1580_2</v>
      </c>
      <c r="D741" t="s">
        <v>2842</v>
      </c>
      <c r="E741">
        <v>0</v>
      </c>
      <c r="G741">
        <v>1</v>
      </c>
      <c r="H741">
        <v>3337</v>
      </c>
    </row>
    <row r="742" spans="1:8" x14ac:dyDescent="0.25">
      <c r="A742">
        <v>1580</v>
      </c>
      <c r="B742">
        <v>3</v>
      </c>
      <c r="C742" t="str">
        <f t="shared" si="11"/>
        <v>1580_3</v>
      </c>
      <c r="D742" t="s">
        <v>2843</v>
      </c>
      <c r="E742">
        <v>162</v>
      </c>
      <c r="F742">
        <v>0.495412844036697</v>
      </c>
      <c r="G742">
        <v>1</v>
      </c>
      <c r="H742">
        <v>4986</v>
      </c>
    </row>
    <row r="743" spans="1:8" x14ac:dyDescent="0.25">
      <c r="A743">
        <v>1580</v>
      </c>
      <c r="B743">
        <v>4</v>
      </c>
      <c r="C743" t="str">
        <f t="shared" si="11"/>
        <v>1580_4</v>
      </c>
      <c r="D743" t="s">
        <v>2844</v>
      </c>
      <c r="E743">
        <v>0</v>
      </c>
      <c r="G743">
        <v>1</v>
      </c>
      <c r="H743">
        <v>5718</v>
      </c>
    </row>
    <row r="744" spans="1:8" x14ac:dyDescent="0.25">
      <c r="A744">
        <v>1580</v>
      </c>
      <c r="B744">
        <v>5</v>
      </c>
      <c r="C744" t="str">
        <f t="shared" si="11"/>
        <v>1580_5</v>
      </c>
      <c r="D744" t="s">
        <v>2845</v>
      </c>
      <c r="E744">
        <v>0</v>
      </c>
      <c r="G744">
        <v>1</v>
      </c>
      <c r="H744">
        <v>3950</v>
      </c>
    </row>
    <row r="745" spans="1:8" x14ac:dyDescent="0.25">
      <c r="A745">
        <v>1580</v>
      </c>
      <c r="B745">
        <v>6</v>
      </c>
      <c r="C745" t="str">
        <f t="shared" si="11"/>
        <v>1580_6</v>
      </c>
      <c r="D745" t="s">
        <v>2846</v>
      </c>
      <c r="E745">
        <v>0</v>
      </c>
      <c r="G745">
        <v>1</v>
      </c>
      <c r="H745">
        <v>4524</v>
      </c>
    </row>
    <row r="746" spans="1:8" x14ac:dyDescent="0.25">
      <c r="A746">
        <v>1581</v>
      </c>
      <c r="B746">
        <v>1</v>
      </c>
      <c r="C746" t="str">
        <f t="shared" si="11"/>
        <v>1581_1</v>
      </c>
      <c r="D746" t="s">
        <v>2847</v>
      </c>
      <c r="E746">
        <v>276</v>
      </c>
      <c r="F746">
        <v>0.50828729281767904</v>
      </c>
      <c r="G746">
        <v>1</v>
      </c>
      <c r="H746">
        <v>3211</v>
      </c>
    </row>
    <row r="747" spans="1:8" x14ac:dyDescent="0.25">
      <c r="A747">
        <v>1581</v>
      </c>
      <c r="B747">
        <v>2</v>
      </c>
      <c r="C747" t="str">
        <f t="shared" si="11"/>
        <v>1581_2</v>
      </c>
      <c r="D747" t="s">
        <v>2848</v>
      </c>
      <c r="E747">
        <v>36</v>
      </c>
      <c r="F747">
        <v>0.209302325581395</v>
      </c>
      <c r="G747">
        <v>1</v>
      </c>
      <c r="H747">
        <v>4216</v>
      </c>
    </row>
    <row r="748" spans="1:8" x14ac:dyDescent="0.25">
      <c r="A748">
        <v>1583</v>
      </c>
      <c r="B748">
        <v>1</v>
      </c>
      <c r="C748" t="str">
        <f t="shared" si="11"/>
        <v>1583_1</v>
      </c>
      <c r="D748" t="s">
        <v>2849</v>
      </c>
      <c r="E748">
        <v>0</v>
      </c>
      <c r="G748">
        <v>1</v>
      </c>
      <c r="H748">
        <v>5800</v>
      </c>
    </row>
    <row r="749" spans="1:8" x14ac:dyDescent="0.25">
      <c r="A749">
        <v>1583</v>
      </c>
      <c r="B749">
        <v>2</v>
      </c>
      <c r="C749" t="str">
        <f t="shared" si="11"/>
        <v>1583_2</v>
      </c>
      <c r="D749" t="s">
        <v>2850</v>
      </c>
      <c r="E749">
        <v>0</v>
      </c>
      <c r="G749">
        <v>1</v>
      </c>
      <c r="H749">
        <v>7164</v>
      </c>
    </row>
    <row r="750" spans="1:8" x14ac:dyDescent="0.25">
      <c r="A750">
        <v>1585</v>
      </c>
      <c r="B750">
        <v>1</v>
      </c>
      <c r="C750" t="str">
        <f t="shared" si="11"/>
        <v>1585_1</v>
      </c>
      <c r="D750" t="s">
        <v>2851</v>
      </c>
      <c r="E750">
        <v>262</v>
      </c>
      <c r="F750">
        <v>0.66329113924050598</v>
      </c>
      <c r="G750">
        <v>1</v>
      </c>
      <c r="H750">
        <v>1163</v>
      </c>
    </row>
    <row r="751" spans="1:8" x14ac:dyDescent="0.25">
      <c r="A751">
        <v>1601</v>
      </c>
      <c r="B751">
        <v>1</v>
      </c>
      <c r="C751" t="str">
        <f t="shared" si="11"/>
        <v>1601_1</v>
      </c>
      <c r="D751" t="s">
        <v>2852</v>
      </c>
      <c r="E751">
        <v>92.202926076735295</v>
      </c>
      <c r="F751">
        <v>8.9261504083225807E-2</v>
      </c>
      <c r="G751">
        <v>1</v>
      </c>
      <c r="H751">
        <v>2272</v>
      </c>
    </row>
    <row r="752" spans="1:8" x14ac:dyDescent="0.25">
      <c r="A752">
        <v>1601</v>
      </c>
      <c r="B752">
        <v>2</v>
      </c>
      <c r="C752" t="str">
        <f t="shared" si="11"/>
        <v>1601_2</v>
      </c>
      <c r="D752" t="s">
        <v>2853</v>
      </c>
      <c r="E752">
        <v>713.77568215365102</v>
      </c>
      <c r="F752">
        <v>0.39845901049822102</v>
      </c>
      <c r="G752">
        <v>1</v>
      </c>
      <c r="H752">
        <v>6254</v>
      </c>
    </row>
    <row r="753" spans="1:8" x14ac:dyDescent="0.25">
      <c r="A753">
        <v>1601</v>
      </c>
      <c r="B753">
        <v>3</v>
      </c>
      <c r="C753" t="str">
        <f t="shared" si="11"/>
        <v>1601_3</v>
      </c>
      <c r="D753" t="s">
        <v>2854</v>
      </c>
      <c r="E753">
        <v>316.23077579084799</v>
      </c>
      <c r="F753">
        <v>0.53566635681854402</v>
      </c>
      <c r="G753">
        <v>1</v>
      </c>
      <c r="H753">
        <v>3490</v>
      </c>
    </row>
    <row r="754" spans="1:8" x14ac:dyDescent="0.25">
      <c r="A754">
        <v>1602</v>
      </c>
      <c r="B754">
        <v>1</v>
      </c>
      <c r="C754" t="str">
        <f t="shared" si="11"/>
        <v>1602_1</v>
      </c>
      <c r="D754" t="s">
        <v>2855</v>
      </c>
      <c r="E754">
        <v>871.50633787872198</v>
      </c>
      <c r="F754">
        <v>0.61450766061615403</v>
      </c>
      <c r="G754">
        <v>1</v>
      </c>
      <c r="H754">
        <v>1691</v>
      </c>
    </row>
    <row r="755" spans="1:8" x14ac:dyDescent="0.25">
      <c r="A755">
        <v>1604</v>
      </c>
      <c r="B755">
        <v>1</v>
      </c>
      <c r="C755" t="str">
        <f t="shared" si="11"/>
        <v>1604_1</v>
      </c>
      <c r="D755" t="s">
        <v>2856</v>
      </c>
      <c r="E755">
        <v>157</v>
      </c>
      <c r="F755">
        <v>0.59469696969696895</v>
      </c>
      <c r="G755">
        <v>1</v>
      </c>
      <c r="H755">
        <v>3661</v>
      </c>
    </row>
    <row r="756" spans="1:8" x14ac:dyDescent="0.25">
      <c r="A756">
        <v>1605</v>
      </c>
      <c r="B756">
        <v>1</v>
      </c>
      <c r="C756" t="str">
        <f t="shared" si="11"/>
        <v>1605_1</v>
      </c>
      <c r="D756" t="s">
        <v>2857</v>
      </c>
      <c r="E756">
        <v>787.958189863553</v>
      </c>
      <c r="F756">
        <v>0.43907237666811799</v>
      </c>
      <c r="G756">
        <v>1</v>
      </c>
      <c r="H756">
        <v>7833</v>
      </c>
    </row>
    <row r="757" spans="1:8" x14ac:dyDescent="0.25">
      <c r="A757">
        <v>1605</v>
      </c>
      <c r="B757">
        <v>2</v>
      </c>
      <c r="C757" t="str">
        <f t="shared" si="11"/>
        <v>1605_2</v>
      </c>
      <c r="D757" t="s">
        <v>2858</v>
      </c>
      <c r="E757">
        <v>932.13095165227196</v>
      </c>
      <c r="F757">
        <v>0.71647370054396498</v>
      </c>
      <c r="G757">
        <v>1</v>
      </c>
      <c r="H757">
        <v>7881</v>
      </c>
    </row>
    <row r="758" spans="1:8" x14ac:dyDescent="0.25">
      <c r="A758">
        <v>1605</v>
      </c>
      <c r="B758">
        <v>3</v>
      </c>
      <c r="C758" t="str">
        <f t="shared" si="11"/>
        <v>1605_3</v>
      </c>
      <c r="D758" t="s">
        <v>2859</v>
      </c>
      <c r="E758">
        <v>646.16405339029598</v>
      </c>
      <c r="F758">
        <v>0.848988811687999</v>
      </c>
      <c r="G758">
        <v>1</v>
      </c>
      <c r="H758">
        <v>6044</v>
      </c>
    </row>
    <row r="759" spans="1:8" x14ac:dyDescent="0.25">
      <c r="A759">
        <v>1605</v>
      </c>
      <c r="B759">
        <v>4</v>
      </c>
      <c r="C759" t="str">
        <f t="shared" si="11"/>
        <v>1605_4</v>
      </c>
      <c r="D759" t="s">
        <v>2860</v>
      </c>
      <c r="E759">
        <v>566.052394726579</v>
      </c>
      <c r="F759">
        <v>0.84210003321131699</v>
      </c>
      <c r="G759">
        <v>1</v>
      </c>
      <c r="H759">
        <v>4845</v>
      </c>
    </row>
    <row r="760" spans="1:8" x14ac:dyDescent="0.25">
      <c r="A760">
        <v>1605</v>
      </c>
      <c r="B760">
        <v>5</v>
      </c>
      <c r="C760" t="str">
        <f t="shared" si="11"/>
        <v>1605_5</v>
      </c>
      <c r="D760" t="s">
        <v>2861</v>
      </c>
      <c r="E760">
        <v>467.738192477322</v>
      </c>
      <c r="F760">
        <v>0.86719501680599897</v>
      </c>
      <c r="G760">
        <v>1</v>
      </c>
      <c r="H760">
        <v>4632</v>
      </c>
    </row>
    <row r="761" spans="1:8" x14ac:dyDescent="0.25">
      <c r="A761">
        <v>1605</v>
      </c>
      <c r="B761">
        <v>6</v>
      </c>
      <c r="C761" t="str">
        <f t="shared" si="11"/>
        <v>1605_6</v>
      </c>
      <c r="D761" t="s">
        <v>2862</v>
      </c>
      <c r="E761">
        <v>0</v>
      </c>
      <c r="G761">
        <v>1</v>
      </c>
      <c r="H761">
        <v>3320</v>
      </c>
    </row>
    <row r="762" spans="1:8" x14ac:dyDescent="0.25">
      <c r="A762">
        <v>1611</v>
      </c>
      <c r="B762">
        <v>1</v>
      </c>
      <c r="C762" t="str">
        <f t="shared" si="11"/>
        <v>1611_1</v>
      </c>
      <c r="D762" t="s">
        <v>2863</v>
      </c>
      <c r="E762">
        <v>594.30358626688997</v>
      </c>
      <c r="F762">
        <v>0.48071486677827902</v>
      </c>
      <c r="G762">
        <v>1</v>
      </c>
      <c r="H762">
        <v>7398</v>
      </c>
    </row>
    <row r="763" spans="1:8" x14ac:dyDescent="0.25">
      <c r="A763">
        <v>1611</v>
      </c>
      <c r="B763">
        <v>2</v>
      </c>
      <c r="C763" t="str">
        <f t="shared" si="11"/>
        <v>1611_2</v>
      </c>
      <c r="D763" t="s">
        <v>2864</v>
      </c>
      <c r="E763">
        <v>208.272973421872</v>
      </c>
      <c r="F763">
        <v>0.48618446136524202</v>
      </c>
      <c r="G763">
        <v>1</v>
      </c>
      <c r="H763">
        <v>4730</v>
      </c>
    </row>
    <row r="764" spans="1:8" x14ac:dyDescent="0.25">
      <c r="A764">
        <v>1631</v>
      </c>
      <c r="B764">
        <v>1</v>
      </c>
      <c r="C764" t="str">
        <f t="shared" si="11"/>
        <v>1631_1</v>
      </c>
      <c r="D764" t="s">
        <v>2865</v>
      </c>
      <c r="E764">
        <v>275.78375073838799</v>
      </c>
      <c r="F764">
        <v>0.74368820826541304</v>
      </c>
      <c r="G764">
        <v>1</v>
      </c>
      <c r="H764">
        <v>7034</v>
      </c>
    </row>
    <row r="765" spans="1:8" x14ac:dyDescent="0.25">
      <c r="A765">
        <v>1631</v>
      </c>
      <c r="B765">
        <v>2</v>
      </c>
      <c r="C765" t="str">
        <f t="shared" si="11"/>
        <v>1631_2</v>
      </c>
      <c r="D765" t="s">
        <v>2866</v>
      </c>
      <c r="E765">
        <v>220.46028978982901</v>
      </c>
      <c r="F765">
        <v>0.66259524101623402</v>
      </c>
      <c r="G765">
        <v>1</v>
      </c>
      <c r="H765">
        <v>4633</v>
      </c>
    </row>
    <row r="766" spans="1:8" x14ac:dyDescent="0.25">
      <c r="A766">
        <v>1631</v>
      </c>
      <c r="B766">
        <v>3</v>
      </c>
      <c r="C766" t="str">
        <f t="shared" si="11"/>
        <v>1631_3</v>
      </c>
      <c r="D766" t="s">
        <v>2867</v>
      </c>
      <c r="E766">
        <v>176.21598610422799</v>
      </c>
      <c r="F766">
        <v>0.46352636864241598</v>
      </c>
      <c r="G766">
        <v>1</v>
      </c>
      <c r="H766">
        <v>4679</v>
      </c>
    </row>
    <row r="767" spans="1:8" x14ac:dyDescent="0.25">
      <c r="A767">
        <v>1633</v>
      </c>
      <c r="B767">
        <v>1</v>
      </c>
      <c r="C767" t="str">
        <f t="shared" si="11"/>
        <v>1633_1</v>
      </c>
      <c r="D767" t="s">
        <v>2868</v>
      </c>
      <c r="E767">
        <v>326</v>
      </c>
      <c r="F767">
        <v>0.51097178683385502</v>
      </c>
      <c r="G767">
        <v>1</v>
      </c>
      <c r="H767">
        <v>5190</v>
      </c>
    </row>
    <row r="768" spans="1:8" x14ac:dyDescent="0.25">
      <c r="A768">
        <v>1633</v>
      </c>
      <c r="B768">
        <v>2</v>
      </c>
      <c r="C768" t="str">
        <f t="shared" si="11"/>
        <v>1633_2</v>
      </c>
      <c r="D768" t="s">
        <v>2869</v>
      </c>
      <c r="E768">
        <v>168</v>
      </c>
      <c r="F768">
        <v>0.67200000000000004</v>
      </c>
      <c r="G768">
        <v>1</v>
      </c>
      <c r="H768">
        <v>2607</v>
      </c>
    </row>
    <row r="769" spans="1:8" x14ac:dyDescent="0.25">
      <c r="A769">
        <v>1633</v>
      </c>
      <c r="B769">
        <v>3</v>
      </c>
      <c r="C769" t="str">
        <f t="shared" si="11"/>
        <v>1633_3</v>
      </c>
      <c r="D769" t="s">
        <v>2870</v>
      </c>
      <c r="E769">
        <v>150.17112353396999</v>
      </c>
      <c r="F769">
        <v>0.49701925121531898</v>
      </c>
      <c r="G769">
        <v>1</v>
      </c>
      <c r="H769">
        <v>5763</v>
      </c>
    </row>
    <row r="770" spans="1:8" x14ac:dyDescent="0.25">
      <c r="A770">
        <v>1635</v>
      </c>
      <c r="B770">
        <v>1</v>
      </c>
      <c r="C770" t="str">
        <f t="shared" si="11"/>
        <v>1635_1</v>
      </c>
      <c r="D770" t="s">
        <v>2871</v>
      </c>
      <c r="E770">
        <v>1504.4443891465201</v>
      </c>
      <c r="F770">
        <v>0.66038198220338595</v>
      </c>
      <c r="G770">
        <v>1</v>
      </c>
      <c r="H770">
        <v>3704</v>
      </c>
    </row>
    <row r="771" spans="1:8" x14ac:dyDescent="0.25">
      <c r="A771">
        <v>1635</v>
      </c>
      <c r="B771">
        <v>2</v>
      </c>
      <c r="C771" t="str">
        <f t="shared" si="11"/>
        <v>1635_2</v>
      </c>
      <c r="D771" t="s">
        <v>2872</v>
      </c>
      <c r="E771">
        <v>527.722550624223</v>
      </c>
      <c r="F771">
        <v>0.64110168507443799</v>
      </c>
      <c r="G771">
        <v>1</v>
      </c>
      <c r="H771">
        <v>3303</v>
      </c>
    </row>
    <row r="772" spans="1:8" x14ac:dyDescent="0.25">
      <c r="A772">
        <v>1635</v>
      </c>
      <c r="B772">
        <v>3</v>
      </c>
      <c r="C772" t="str">
        <f t="shared" si="11"/>
        <v>1635_3</v>
      </c>
      <c r="D772" t="s">
        <v>2873</v>
      </c>
      <c r="E772">
        <v>297</v>
      </c>
      <c r="F772">
        <v>0.74064837905236902</v>
      </c>
      <c r="G772">
        <v>1</v>
      </c>
      <c r="H772">
        <v>5128</v>
      </c>
    </row>
    <row r="773" spans="1:8" x14ac:dyDescent="0.25">
      <c r="A773">
        <v>1635</v>
      </c>
      <c r="B773">
        <v>4</v>
      </c>
      <c r="C773" t="str">
        <f t="shared" si="11"/>
        <v>1635_4</v>
      </c>
      <c r="D773" t="s">
        <v>2874</v>
      </c>
      <c r="E773">
        <v>291.808112056602</v>
      </c>
      <c r="F773">
        <v>0.70650457100398101</v>
      </c>
      <c r="G773">
        <v>1</v>
      </c>
      <c r="H773">
        <v>5700</v>
      </c>
    </row>
    <row r="774" spans="1:8" x14ac:dyDescent="0.25">
      <c r="A774">
        <v>1635</v>
      </c>
      <c r="B774">
        <v>5</v>
      </c>
      <c r="C774" t="str">
        <f t="shared" si="11"/>
        <v>1635_5</v>
      </c>
      <c r="D774" t="s">
        <v>2875</v>
      </c>
      <c r="E774">
        <v>108.99999999999901</v>
      </c>
      <c r="F774">
        <v>0.229473684210526</v>
      </c>
      <c r="G774">
        <v>1</v>
      </c>
      <c r="H774">
        <v>9582</v>
      </c>
    </row>
    <row r="775" spans="1:8" x14ac:dyDescent="0.25">
      <c r="A775">
        <v>1635</v>
      </c>
      <c r="B775">
        <v>7</v>
      </c>
      <c r="C775" t="str">
        <f t="shared" ref="C775:C838" si="12">CONCATENATE(A775,"_",B775)</f>
        <v>1635_7</v>
      </c>
      <c r="D775" t="s">
        <v>2876</v>
      </c>
      <c r="E775">
        <v>74.337124540728794</v>
      </c>
      <c r="F775">
        <v>0.32127154959210202</v>
      </c>
      <c r="G775">
        <v>1</v>
      </c>
      <c r="H775">
        <v>2077</v>
      </c>
    </row>
    <row r="776" spans="1:8" x14ac:dyDescent="0.25">
      <c r="A776">
        <v>1635</v>
      </c>
      <c r="B776">
        <v>8</v>
      </c>
      <c r="C776" t="str">
        <f t="shared" si="12"/>
        <v>1635_8</v>
      </c>
      <c r="D776" t="s">
        <v>2877</v>
      </c>
      <c r="E776">
        <v>129.292111059989</v>
      </c>
      <c r="F776">
        <v>0.24961837211940999</v>
      </c>
      <c r="G776">
        <v>1</v>
      </c>
      <c r="H776">
        <v>1797</v>
      </c>
    </row>
    <row r="777" spans="1:8" x14ac:dyDescent="0.25">
      <c r="A777">
        <v>1635</v>
      </c>
      <c r="B777">
        <v>9</v>
      </c>
      <c r="C777" t="str">
        <f t="shared" si="12"/>
        <v>1635_9</v>
      </c>
      <c r="D777" t="s">
        <v>2878</v>
      </c>
      <c r="E777">
        <v>175.597874246537</v>
      </c>
      <c r="F777">
        <v>0.27904003034698799</v>
      </c>
      <c r="G777">
        <v>1</v>
      </c>
      <c r="H777">
        <v>6622</v>
      </c>
    </row>
    <row r="778" spans="1:8" x14ac:dyDescent="0.25">
      <c r="A778">
        <v>1671</v>
      </c>
      <c r="B778">
        <v>1</v>
      </c>
      <c r="C778" t="str">
        <f t="shared" si="12"/>
        <v>1671_1</v>
      </c>
      <c r="D778" t="s">
        <v>2879</v>
      </c>
      <c r="E778">
        <v>369.42785205079002</v>
      </c>
      <c r="F778">
        <v>0.50317177136263203</v>
      </c>
      <c r="G778">
        <v>1</v>
      </c>
      <c r="H778">
        <v>1138</v>
      </c>
    </row>
    <row r="779" spans="1:8" x14ac:dyDescent="0.25">
      <c r="A779">
        <v>1672</v>
      </c>
      <c r="B779">
        <v>1</v>
      </c>
      <c r="C779" t="str">
        <f t="shared" si="12"/>
        <v>1672_1</v>
      </c>
      <c r="D779" t="s">
        <v>2880</v>
      </c>
      <c r="E779">
        <v>28.953004032680798</v>
      </c>
      <c r="F779">
        <v>0.43710258754574599</v>
      </c>
      <c r="G779">
        <v>1</v>
      </c>
      <c r="H779">
        <v>5860</v>
      </c>
    </row>
    <row r="780" spans="1:8" x14ac:dyDescent="0.25">
      <c r="A780">
        <v>1672</v>
      </c>
      <c r="B780">
        <v>2</v>
      </c>
      <c r="C780" t="str">
        <f t="shared" si="12"/>
        <v>1672_2</v>
      </c>
      <c r="D780" t="s">
        <v>2881</v>
      </c>
      <c r="E780">
        <v>25.8820153638645</v>
      </c>
      <c r="F780">
        <v>0.45063887628626298</v>
      </c>
      <c r="G780">
        <v>1</v>
      </c>
      <c r="H780">
        <v>4835</v>
      </c>
    </row>
    <row r="781" spans="1:8" x14ac:dyDescent="0.25">
      <c r="A781">
        <v>1691</v>
      </c>
      <c r="B781">
        <v>1</v>
      </c>
      <c r="C781" t="str">
        <f t="shared" si="12"/>
        <v>1691_1</v>
      </c>
      <c r="D781" t="s">
        <v>2882</v>
      </c>
      <c r="E781">
        <v>301.89899407408501</v>
      </c>
      <c r="F781">
        <v>0.394577262724921</v>
      </c>
      <c r="G781">
        <v>1</v>
      </c>
      <c r="H781">
        <v>5483</v>
      </c>
    </row>
    <row r="782" spans="1:8" x14ac:dyDescent="0.25">
      <c r="A782">
        <v>1691</v>
      </c>
      <c r="B782">
        <v>2</v>
      </c>
      <c r="C782" t="str">
        <f t="shared" si="12"/>
        <v>1691_2</v>
      </c>
      <c r="D782" t="s">
        <v>2883</v>
      </c>
      <c r="E782">
        <v>297.440817080736</v>
      </c>
      <c r="F782">
        <v>0.53588024188510797</v>
      </c>
      <c r="G782">
        <v>1</v>
      </c>
      <c r="H782">
        <v>3830</v>
      </c>
    </row>
    <row r="783" spans="1:8" x14ac:dyDescent="0.25">
      <c r="A783">
        <v>1691</v>
      </c>
      <c r="B783">
        <v>3</v>
      </c>
      <c r="C783" t="str">
        <f t="shared" si="12"/>
        <v>1691_3</v>
      </c>
      <c r="D783" t="s">
        <v>2884</v>
      </c>
      <c r="E783">
        <v>518.16993798841202</v>
      </c>
      <c r="F783">
        <v>0.56933782178172099</v>
      </c>
      <c r="G783">
        <v>1</v>
      </c>
      <c r="H783">
        <v>8887</v>
      </c>
    </row>
    <row r="784" spans="1:8" x14ac:dyDescent="0.25">
      <c r="A784">
        <v>1701</v>
      </c>
      <c r="B784">
        <v>1</v>
      </c>
      <c r="C784" t="str">
        <f t="shared" si="12"/>
        <v>1701_1</v>
      </c>
      <c r="D784" t="s">
        <v>2885</v>
      </c>
      <c r="E784">
        <v>95.015712851269299</v>
      </c>
      <c r="F784">
        <v>0.506414566300874</v>
      </c>
      <c r="G784">
        <v>1</v>
      </c>
      <c r="H784">
        <v>7770</v>
      </c>
    </row>
    <row r="785" spans="1:8" x14ac:dyDescent="0.25">
      <c r="A785">
        <v>1701</v>
      </c>
      <c r="B785">
        <v>2</v>
      </c>
      <c r="C785" t="str">
        <f t="shared" si="12"/>
        <v>1701_2</v>
      </c>
      <c r="D785" t="s">
        <v>2886</v>
      </c>
      <c r="E785">
        <v>132.56185583844501</v>
      </c>
      <c r="F785">
        <v>0.66676300154694201</v>
      </c>
      <c r="G785">
        <v>1</v>
      </c>
      <c r="H785">
        <v>6710</v>
      </c>
    </row>
    <row r="786" spans="1:8" x14ac:dyDescent="0.25">
      <c r="A786">
        <v>1711</v>
      </c>
      <c r="B786">
        <v>1</v>
      </c>
      <c r="C786" t="str">
        <f t="shared" si="12"/>
        <v>1711_1</v>
      </c>
      <c r="D786" t="s">
        <v>2887</v>
      </c>
      <c r="E786">
        <v>809.14654889102701</v>
      </c>
      <c r="F786">
        <v>0.74832716589116</v>
      </c>
      <c r="G786">
        <v>1</v>
      </c>
      <c r="H786">
        <v>7491</v>
      </c>
    </row>
    <row r="787" spans="1:8" x14ac:dyDescent="0.25">
      <c r="A787">
        <v>1711</v>
      </c>
      <c r="B787">
        <v>3</v>
      </c>
      <c r="C787" t="str">
        <f t="shared" si="12"/>
        <v>1711_3</v>
      </c>
      <c r="D787" t="s">
        <v>2888</v>
      </c>
      <c r="E787">
        <v>505.27546016311197</v>
      </c>
      <c r="F787">
        <v>0.88203939431647205</v>
      </c>
      <c r="G787">
        <v>1</v>
      </c>
      <c r="H787">
        <v>4412</v>
      </c>
    </row>
    <row r="788" spans="1:8" x14ac:dyDescent="0.25">
      <c r="A788">
        <v>1711</v>
      </c>
      <c r="B788">
        <v>4</v>
      </c>
      <c r="C788" t="str">
        <f t="shared" si="12"/>
        <v>1711_4</v>
      </c>
      <c r="D788" t="s">
        <v>2889</v>
      </c>
      <c r="E788">
        <v>429.06242933935499</v>
      </c>
      <c r="F788">
        <v>0.88942972304627999</v>
      </c>
      <c r="G788">
        <v>1</v>
      </c>
      <c r="H788">
        <v>4597</v>
      </c>
    </row>
    <row r="789" spans="1:8" x14ac:dyDescent="0.25">
      <c r="A789">
        <v>1731</v>
      </c>
      <c r="B789">
        <v>1</v>
      </c>
      <c r="C789" t="str">
        <f t="shared" si="12"/>
        <v>1731_1</v>
      </c>
      <c r="D789" t="s">
        <v>2890</v>
      </c>
      <c r="E789">
        <v>0</v>
      </c>
      <c r="G789">
        <v>1</v>
      </c>
      <c r="H789">
        <v>7844</v>
      </c>
    </row>
    <row r="790" spans="1:8" x14ac:dyDescent="0.25">
      <c r="A790">
        <v>1731</v>
      </c>
      <c r="B790">
        <v>2</v>
      </c>
      <c r="C790" t="str">
        <f t="shared" si="12"/>
        <v>1731_2</v>
      </c>
      <c r="D790" t="s">
        <v>2891</v>
      </c>
      <c r="E790">
        <v>0</v>
      </c>
      <c r="G790">
        <v>1</v>
      </c>
      <c r="H790">
        <v>6374</v>
      </c>
    </row>
    <row r="791" spans="1:8" x14ac:dyDescent="0.25">
      <c r="A791">
        <v>1731</v>
      </c>
      <c r="B791">
        <v>3</v>
      </c>
      <c r="C791" t="str">
        <f t="shared" si="12"/>
        <v>1731_3</v>
      </c>
      <c r="D791" t="s">
        <v>2892</v>
      </c>
      <c r="E791">
        <v>24.6732212706147</v>
      </c>
      <c r="F791">
        <v>0.32547845371523298</v>
      </c>
      <c r="G791">
        <v>1</v>
      </c>
      <c r="H791">
        <v>7715</v>
      </c>
    </row>
    <row r="792" spans="1:8" x14ac:dyDescent="0.25">
      <c r="A792">
        <v>1731</v>
      </c>
      <c r="B792">
        <v>4</v>
      </c>
      <c r="C792" t="str">
        <f t="shared" si="12"/>
        <v>1731_4</v>
      </c>
      <c r="D792" t="s">
        <v>2893</v>
      </c>
      <c r="E792">
        <v>49.246992772399203</v>
      </c>
      <c r="F792">
        <v>0.63488941939101395</v>
      </c>
      <c r="G792">
        <v>1</v>
      </c>
      <c r="H792">
        <v>1544</v>
      </c>
    </row>
    <row r="793" spans="1:8" x14ac:dyDescent="0.25">
      <c r="A793">
        <v>1732</v>
      </c>
      <c r="B793">
        <v>1</v>
      </c>
      <c r="C793" t="str">
        <f t="shared" si="12"/>
        <v>1732_1</v>
      </c>
      <c r="D793" t="s">
        <v>2894</v>
      </c>
      <c r="E793">
        <v>174</v>
      </c>
      <c r="F793">
        <v>0.56493506493506496</v>
      </c>
      <c r="G793">
        <v>1</v>
      </c>
      <c r="H793">
        <v>4228</v>
      </c>
    </row>
    <row r="794" spans="1:8" x14ac:dyDescent="0.25">
      <c r="A794">
        <v>1732</v>
      </c>
      <c r="B794">
        <v>2</v>
      </c>
      <c r="C794" t="str">
        <f t="shared" si="12"/>
        <v>1732_2</v>
      </c>
      <c r="D794" t="s">
        <v>2895</v>
      </c>
      <c r="E794">
        <v>13.9456924909097</v>
      </c>
      <c r="F794">
        <v>0.370484365333896</v>
      </c>
      <c r="G794">
        <v>1</v>
      </c>
      <c r="H794">
        <v>9118</v>
      </c>
    </row>
    <row r="795" spans="1:8" x14ac:dyDescent="0.25">
      <c r="A795">
        <v>1734</v>
      </c>
      <c r="B795">
        <v>1</v>
      </c>
      <c r="C795" t="str">
        <f t="shared" si="12"/>
        <v>1734_1</v>
      </c>
      <c r="D795" t="s">
        <v>2896</v>
      </c>
      <c r="E795">
        <v>108.241380935004</v>
      </c>
      <c r="F795">
        <v>0.55051325404516405</v>
      </c>
      <c r="G795">
        <v>1</v>
      </c>
      <c r="H795">
        <v>2940</v>
      </c>
    </row>
    <row r="796" spans="1:8" x14ac:dyDescent="0.25">
      <c r="A796">
        <v>1751</v>
      </c>
      <c r="B796">
        <v>1</v>
      </c>
      <c r="C796" t="str">
        <f t="shared" si="12"/>
        <v>1751_1</v>
      </c>
      <c r="D796" t="s">
        <v>2897</v>
      </c>
      <c r="E796">
        <v>174.91058397801299</v>
      </c>
      <c r="F796">
        <v>0.51897321332069102</v>
      </c>
      <c r="G796">
        <v>1</v>
      </c>
      <c r="H796">
        <v>10558</v>
      </c>
    </row>
    <row r="797" spans="1:8" x14ac:dyDescent="0.25">
      <c r="A797">
        <v>1761</v>
      </c>
      <c r="B797">
        <v>1</v>
      </c>
      <c r="C797" t="str">
        <f t="shared" si="12"/>
        <v>1761_1</v>
      </c>
      <c r="D797" t="s">
        <v>2898</v>
      </c>
      <c r="E797">
        <v>222.141594786497</v>
      </c>
      <c r="F797">
        <v>0.58103041183520299</v>
      </c>
      <c r="G797">
        <v>1</v>
      </c>
      <c r="H797">
        <v>10182</v>
      </c>
    </row>
    <row r="798" spans="1:8" x14ac:dyDescent="0.25">
      <c r="A798">
        <v>1762</v>
      </c>
      <c r="B798">
        <v>1</v>
      </c>
      <c r="C798" t="str">
        <f t="shared" si="12"/>
        <v>1762_1</v>
      </c>
      <c r="D798" t="s">
        <v>2899</v>
      </c>
      <c r="E798">
        <v>0</v>
      </c>
      <c r="G798">
        <v>1</v>
      </c>
      <c r="H798">
        <v>2106</v>
      </c>
    </row>
    <row r="799" spans="1:8" x14ac:dyDescent="0.25">
      <c r="A799">
        <v>1763</v>
      </c>
      <c r="B799">
        <v>1</v>
      </c>
      <c r="C799" t="str">
        <f t="shared" si="12"/>
        <v>1763_1</v>
      </c>
      <c r="D799" t="s">
        <v>2900</v>
      </c>
      <c r="E799">
        <v>0</v>
      </c>
      <c r="G799">
        <v>1</v>
      </c>
      <c r="H799">
        <v>1435</v>
      </c>
    </row>
    <row r="800" spans="1:8" x14ac:dyDescent="0.25">
      <c r="A800">
        <v>1771</v>
      </c>
      <c r="B800">
        <v>1</v>
      </c>
      <c r="C800" t="str">
        <f t="shared" si="12"/>
        <v>1771_1</v>
      </c>
      <c r="D800" t="s">
        <v>2901</v>
      </c>
      <c r="E800">
        <v>410.657461512758</v>
      </c>
      <c r="F800">
        <v>0.67570856564380299</v>
      </c>
      <c r="G800">
        <v>1</v>
      </c>
      <c r="H800">
        <v>5198</v>
      </c>
    </row>
    <row r="801" spans="1:8" x14ac:dyDescent="0.25">
      <c r="A801">
        <v>1771</v>
      </c>
      <c r="B801">
        <v>2</v>
      </c>
      <c r="C801" t="str">
        <f t="shared" si="12"/>
        <v>1771_2</v>
      </c>
      <c r="D801" t="s">
        <v>2902</v>
      </c>
      <c r="E801">
        <v>196</v>
      </c>
      <c r="F801">
        <v>0.63022508038585201</v>
      </c>
      <c r="G801">
        <v>1</v>
      </c>
      <c r="H801">
        <v>5220</v>
      </c>
    </row>
    <row r="802" spans="1:8" x14ac:dyDescent="0.25">
      <c r="A802">
        <v>1791</v>
      </c>
      <c r="B802">
        <v>1</v>
      </c>
      <c r="C802" t="str">
        <f t="shared" si="12"/>
        <v>1791_1</v>
      </c>
      <c r="D802" t="s">
        <v>2903</v>
      </c>
      <c r="E802">
        <v>0</v>
      </c>
      <c r="G802">
        <v>1</v>
      </c>
      <c r="H802">
        <v>15005</v>
      </c>
    </row>
    <row r="803" spans="1:8" x14ac:dyDescent="0.25">
      <c r="A803">
        <v>1792</v>
      </c>
      <c r="B803">
        <v>1</v>
      </c>
      <c r="C803" t="str">
        <f t="shared" si="12"/>
        <v>1792_1</v>
      </c>
      <c r="D803" t="s">
        <v>2904</v>
      </c>
      <c r="E803">
        <v>0</v>
      </c>
      <c r="G803">
        <v>1</v>
      </c>
      <c r="H803">
        <v>4234</v>
      </c>
    </row>
    <row r="804" spans="1:8" x14ac:dyDescent="0.25">
      <c r="A804">
        <v>1792</v>
      </c>
      <c r="B804">
        <v>2</v>
      </c>
      <c r="C804" t="str">
        <f t="shared" si="12"/>
        <v>1792_2</v>
      </c>
      <c r="D804" t="s">
        <v>2905</v>
      </c>
      <c r="E804">
        <v>0</v>
      </c>
      <c r="G804">
        <v>1</v>
      </c>
      <c r="H804">
        <v>7037</v>
      </c>
    </row>
    <row r="805" spans="1:8" x14ac:dyDescent="0.25">
      <c r="A805">
        <v>1792</v>
      </c>
      <c r="B805">
        <v>3</v>
      </c>
      <c r="C805" t="str">
        <f t="shared" si="12"/>
        <v>1792_3</v>
      </c>
      <c r="D805" t="s">
        <v>2906</v>
      </c>
      <c r="E805">
        <v>0</v>
      </c>
      <c r="G805">
        <v>1</v>
      </c>
      <c r="H805">
        <v>4476</v>
      </c>
    </row>
    <row r="806" spans="1:8" x14ac:dyDescent="0.25">
      <c r="A806">
        <v>1792</v>
      </c>
      <c r="B806">
        <v>4</v>
      </c>
      <c r="C806" t="str">
        <f t="shared" si="12"/>
        <v>1792_4</v>
      </c>
      <c r="D806" t="s">
        <v>2907</v>
      </c>
      <c r="E806">
        <v>0</v>
      </c>
      <c r="G806">
        <v>1</v>
      </c>
      <c r="H806">
        <v>2722</v>
      </c>
    </row>
    <row r="807" spans="1:8" x14ac:dyDescent="0.25">
      <c r="A807">
        <v>1792</v>
      </c>
      <c r="B807">
        <v>5</v>
      </c>
      <c r="C807" t="str">
        <f t="shared" si="12"/>
        <v>1792_5</v>
      </c>
      <c r="D807" t="s">
        <v>2908</v>
      </c>
      <c r="E807">
        <v>0</v>
      </c>
      <c r="G807">
        <v>1</v>
      </c>
      <c r="H807">
        <v>4849</v>
      </c>
    </row>
    <row r="808" spans="1:8" x14ac:dyDescent="0.25">
      <c r="A808">
        <v>1873</v>
      </c>
      <c r="B808">
        <v>2</v>
      </c>
      <c r="C808" t="str">
        <f t="shared" si="12"/>
        <v>1873_2</v>
      </c>
      <c r="D808" t="s">
        <v>2909</v>
      </c>
      <c r="E808">
        <v>0</v>
      </c>
      <c r="G808">
        <v>1</v>
      </c>
      <c r="H808">
        <v>4899</v>
      </c>
    </row>
    <row r="809" spans="1:8" x14ac:dyDescent="0.25">
      <c r="A809">
        <v>1873</v>
      </c>
      <c r="B809">
        <v>3</v>
      </c>
      <c r="C809" t="str">
        <f t="shared" si="12"/>
        <v>1873_3</v>
      </c>
      <c r="D809" t="s">
        <v>2910</v>
      </c>
      <c r="E809">
        <v>80</v>
      </c>
      <c r="F809">
        <v>0.52631578947368396</v>
      </c>
      <c r="G809">
        <v>1</v>
      </c>
      <c r="H809">
        <v>5965</v>
      </c>
    </row>
    <row r="810" spans="1:8" x14ac:dyDescent="0.25">
      <c r="A810">
        <v>2802</v>
      </c>
      <c r="B810">
        <v>2</v>
      </c>
      <c r="C810" t="str">
        <f t="shared" si="12"/>
        <v>2802_2</v>
      </c>
      <c r="D810" t="s">
        <v>2911</v>
      </c>
      <c r="E810">
        <v>0</v>
      </c>
      <c r="G810">
        <v>1</v>
      </c>
      <c r="H810">
        <v>4733</v>
      </c>
    </row>
    <row r="811" spans="1:8" x14ac:dyDescent="0.25">
      <c r="A811">
        <v>2802</v>
      </c>
      <c r="B811">
        <v>3</v>
      </c>
      <c r="C811" t="str">
        <f t="shared" si="12"/>
        <v>2802_3</v>
      </c>
      <c r="D811" t="s">
        <v>2912</v>
      </c>
      <c r="E811">
        <v>190.36667556476499</v>
      </c>
      <c r="F811">
        <v>0.69976272919035398</v>
      </c>
      <c r="G811">
        <v>1</v>
      </c>
      <c r="H811">
        <v>6521</v>
      </c>
    </row>
    <row r="812" spans="1:8" x14ac:dyDescent="0.25">
      <c r="A812">
        <v>2804</v>
      </c>
      <c r="B812">
        <v>1</v>
      </c>
      <c r="C812" t="str">
        <f t="shared" si="12"/>
        <v>2804_1</v>
      </c>
      <c r="D812" t="s">
        <v>2913</v>
      </c>
      <c r="E812">
        <v>72.821553280273307</v>
      </c>
      <c r="F812">
        <v>0.111520883871012</v>
      </c>
      <c r="G812">
        <v>1</v>
      </c>
      <c r="H812">
        <v>5263</v>
      </c>
    </row>
    <row r="813" spans="1:8" x14ac:dyDescent="0.25">
      <c r="A813">
        <v>2804</v>
      </c>
      <c r="B813">
        <v>2</v>
      </c>
      <c r="C813" t="str">
        <f t="shared" si="12"/>
        <v>2804_2</v>
      </c>
      <c r="D813" t="s">
        <v>2914</v>
      </c>
      <c r="E813">
        <v>458.786862712492</v>
      </c>
      <c r="F813">
        <v>0.17014737673768099</v>
      </c>
      <c r="G813">
        <v>1</v>
      </c>
      <c r="H813">
        <v>9035</v>
      </c>
    </row>
    <row r="814" spans="1:8" x14ac:dyDescent="0.25">
      <c r="A814">
        <v>2805</v>
      </c>
      <c r="B814">
        <v>2</v>
      </c>
      <c r="C814" t="str">
        <f t="shared" si="12"/>
        <v>2805_2</v>
      </c>
      <c r="D814" t="s">
        <v>2915</v>
      </c>
      <c r="E814">
        <v>0</v>
      </c>
      <c r="G814">
        <v>1</v>
      </c>
      <c r="H814">
        <v>5702</v>
      </c>
    </row>
    <row r="815" spans="1:8" x14ac:dyDescent="0.25">
      <c r="A815">
        <v>2805</v>
      </c>
      <c r="B815">
        <v>4</v>
      </c>
      <c r="C815" t="str">
        <f t="shared" si="12"/>
        <v>2805_4</v>
      </c>
      <c r="D815" t="s">
        <v>2916</v>
      </c>
      <c r="E815">
        <v>40.161217728398803</v>
      </c>
      <c r="F815">
        <v>0.27914121475779602</v>
      </c>
      <c r="G815">
        <v>1</v>
      </c>
      <c r="H815">
        <v>8064</v>
      </c>
    </row>
    <row r="816" spans="1:8" x14ac:dyDescent="0.25">
      <c r="A816">
        <v>2812</v>
      </c>
      <c r="B816">
        <v>1</v>
      </c>
      <c r="C816" t="str">
        <f t="shared" si="12"/>
        <v>2812_1</v>
      </c>
      <c r="D816" t="s">
        <v>2917</v>
      </c>
      <c r="E816">
        <v>0</v>
      </c>
      <c r="G816">
        <v>1</v>
      </c>
      <c r="H816">
        <v>4018</v>
      </c>
    </row>
    <row r="817" spans="1:8" x14ac:dyDescent="0.25">
      <c r="A817">
        <v>2812</v>
      </c>
      <c r="B817">
        <v>2</v>
      </c>
      <c r="C817" t="str">
        <f t="shared" si="12"/>
        <v>2812_2</v>
      </c>
      <c r="D817" t="s">
        <v>2918</v>
      </c>
      <c r="E817">
        <v>36.3389458156744</v>
      </c>
      <c r="F817">
        <v>0.34032653968020199</v>
      </c>
      <c r="G817">
        <v>1</v>
      </c>
      <c r="H817">
        <v>4063</v>
      </c>
    </row>
    <row r="818" spans="1:8" x14ac:dyDescent="0.25">
      <c r="A818">
        <v>2812</v>
      </c>
      <c r="B818">
        <v>3</v>
      </c>
      <c r="C818" t="str">
        <f t="shared" si="12"/>
        <v>2812_3</v>
      </c>
      <c r="D818" t="s">
        <v>2919</v>
      </c>
      <c r="E818">
        <v>238.198961320042</v>
      </c>
      <c r="F818">
        <v>0.45599602829954999</v>
      </c>
      <c r="G818">
        <v>1</v>
      </c>
      <c r="H818">
        <v>7427</v>
      </c>
    </row>
    <row r="819" spans="1:8" x14ac:dyDescent="0.25">
      <c r="A819">
        <v>2812</v>
      </c>
      <c r="B819">
        <v>4</v>
      </c>
      <c r="C819" t="str">
        <f t="shared" si="12"/>
        <v>2812_4</v>
      </c>
      <c r="D819" t="s">
        <v>2920</v>
      </c>
      <c r="E819">
        <v>202.363539169174</v>
      </c>
      <c r="F819">
        <v>0.32081871120210498</v>
      </c>
      <c r="G819">
        <v>1</v>
      </c>
      <c r="H819">
        <v>8566</v>
      </c>
    </row>
    <row r="820" spans="1:8" x14ac:dyDescent="0.25">
      <c r="A820">
        <v>2813</v>
      </c>
      <c r="B820">
        <v>1</v>
      </c>
      <c r="C820" t="str">
        <f t="shared" si="12"/>
        <v>2813_1</v>
      </c>
      <c r="D820" t="s">
        <v>2921</v>
      </c>
      <c r="E820">
        <v>78.688177475414193</v>
      </c>
      <c r="F820">
        <v>0.13282273272379899</v>
      </c>
      <c r="G820">
        <v>1</v>
      </c>
      <c r="H820">
        <v>7514</v>
      </c>
    </row>
    <row r="821" spans="1:8" x14ac:dyDescent="0.25">
      <c r="A821">
        <v>2813</v>
      </c>
      <c r="B821">
        <v>2</v>
      </c>
      <c r="C821" t="str">
        <f t="shared" si="12"/>
        <v>2813_2</v>
      </c>
      <c r="D821" t="s">
        <v>2922</v>
      </c>
      <c r="E821">
        <v>126.698153566717</v>
      </c>
      <c r="F821">
        <v>0.26010120695359201</v>
      </c>
      <c r="G821">
        <v>1</v>
      </c>
      <c r="H821">
        <v>7480</v>
      </c>
    </row>
    <row r="822" spans="1:8" x14ac:dyDescent="0.25">
      <c r="A822">
        <v>2813</v>
      </c>
      <c r="B822">
        <v>3</v>
      </c>
      <c r="C822" t="str">
        <f t="shared" si="12"/>
        <v>2813_3</v>
      </c>
      <c r="D822" t="s">
        <v>2923</v>
      </c>
      <c r="E822">
        <v>30.825385680133799</v>
      </c>
      <c r="F822">
        <v>6.1941348495724503E-2</v>
      </c>
      <c r="G822">
        <v>1</v>
      </c>
      <c r="H822">
        <v>755</v>
      </c>
    </row>
    <row r="823" spans="1:8" x14ac:dyDescent="0.25">
      <c r="A823">
        <v>2813</v>
      </c>
      <c r="B823">
        <v>4</v>
      </c>
      <c r="C823" t="str">
        <f t="shared" si="12"/>
        <v>2813_4</v>
      </c>
      <c r="D823" t="s">
        <v>2924</v>
      </c>
      <c r="E823">
        <v>92.322699544075206</v>
      </c>
      <c r="F823">
        <v>0.171615384970013</v>
      </c>
      <c r="G823">
        <v>1</v>
      </c>
      <c r="H823">
        <v>1764</v>
      </c>
    </row>
    <row r="824" spans="1:8" x14ac:dyDescent="0.25">
      <c r="A824">
        <v>2814</v>
      </c>
      <c r="B824">
        <v>1</v>
      </c>
      <c r="C824" t="str">
        <f t="shared" si="12"/>
        <v>2814_1</v>
      </c>
      <c r="D824" t="s">
        <v>2925</v>
      </c>
      <c r="E824">
        <v>397.51043424553501</v>
      </c>
      <c r="F824">
        <v>0.51361037678252897</v>
      </c>
      <c r="G824">
        <v>1</v>
      </c>
      <c r="H824">
        <v>844</v>
      </c>
    </row>
    <row r="825" spans="1:8" x14ac:dyDescent="0.25">
      <c r="A825">
        <v>2815</v>
      </c>
      <c r="B825">
        <v>2</v>
      </c>
      <c r="C825" t="str">
        <f t="shared" si="12"/>
        <v>2815_2</v>
      </c>
      <c r="D825" t="s">
        <v>2926</v>
      </c>
      <c r="E825">
        <v>31.999945253939298</v>
      </c>
      <c r="F825">
        <v>0.39065373493275901</v>
      </c>
      <c r="G825">
        <v>1</v>
      </c>
      <c r="H825">
        <v>4020</v>
      </c>
    </row>
    <row r="826" spans="1:8" x14ac:dyDescent="0.25">
      <c r="A826">
        <v>2821</v>
      </c>
      <c r="B826">
        <v>1</v>
      </c>
      <c r="C826" t="str">
        <f t="shared" si="12"/>
        <v>2821_1</v>
      </c>
      <c r="D826" t="s">
        <v>2927</v>
      </c>
      <c r="E826">
        <v>224.50336256294048</v>
      </c>
      <c r="F826">
        <v>7.1024114716322806E-2</v>
      </c>
      <c r="G826">
        <v>1</v>
      </c>
      <c r="H826">
        <v>5638</v>
      </c>
    </row>
    <row r="827" spans="1:8" x14ac:dyDescent="0.25">
      <c r="A827">
        <v>2821</v>
      </c>
      <c r="B827">
        <v>2</v>
      </c>
      <c r="C827" t="str">
        <f t="shared" si="12"/>
        <v>2821_2</v>
      </c>
      <c r="D827" t="s">
        <v>2928</v>
      </c>
      <c r="E827">
        <v>295.82402710057301</v>
      </c>
      <c r="F827">
        <v>0.10898299225748199</v>
      </c>
      <c r="G827">
        <v>1</v>
      </c>
      <c r="H827">
        <v>5241</v>
      </c>
    </row>
    <row r="828" spans="1:8" x14ac:dyDescent="0.25">
      <c r="A828">
        <v>2821</v>
      </c>
      <c r="B828">
        <v>3</v>
      </c>
      <c r="C828" t="str">
        <f t="shared" si="12"/>
        <v>2821_3</v>
      </c>
      <c r="D828" t="s">
        <v>2929</v>
      </c>
      <c r="E828">
        <v>360.76421551722302</v>
      </c>
      <c r="F828">
        <v>0.52271078500405499</v>
      </c>
      <c r="G828">
        <v>1</v>
      </c>
      <c r="H828">
        <v>2833</v>
      </c>
    </row>
    <row r="829" spans="1:8" x14ac:dyDescent="0.25">
      <c r="A829">
        <v>2823</v>
      </c>
      <c r="B829">
        <v>1</v>
      </c>
      <c r="C829" t="str">
        <f t="shared" si="12"/>
        <v>2823_1</v>
      </c>
      <c r="D829" t="s">
        <v>2930</v>
      </c>
      <c r="E829">
        <v>162.67761337220901</v>
      </c>
      <c r="F829">
        <v>0.26389732797516602</v>
      </c>
      <c r="G829">
        <v>1</v>
      </c>
      <c r="H829">
        <v>4063</v>
      </c>
    </row>
    <row r="830" spans="1:8" x14ac:dyDescent="0.25">
      <c r="A830">
        <v>2823</v>
      </c>
      <c r="B830">
        <v>2</v>
      </c>
      <c r="C830" t="str">
        <f t="shared" si="12"/>
        <v>2823_2</v>
      </c>
      <c r="D830" t="s">
        <v>2931</v>
      </c>
      <c r="E830">
        <v>197.55788229670799</v>
      </c>
      <c r="F830">
        <v>0.39164422674012001</v>
      </c>
      <c r="G830">
        <v>1</v>
      </c>
      <c r="H830">
        <v>6132</v>
      </c>
    </row>
    <row r="831" spans="1:8" x14ac:dyDescent="0.25">
      <c r="A831">
        <v>2824</v>
      </c>
      <c r="B831">
        <v>1</v>
      </c>
      <c r="C831" t="str">
        <f t="shared" si="12"/>
        <v>2824_1</v>
      </c>
      <c r="D831" t="s">
        <v>2932</v>
      </c>
      <c r="E831">
        <v>70.573474445110094</v>
      </c>
      <c r="F831">
        <v>0.52169503732535905</v>
      </c>
      <c r="G831">
        <v>1</v>
      </c>
      <c r="H831">
        <v>5809</v>
      </c>
    </row>
    <row r="832" spans="1:8" x14ac:dyDescent="0.25">
      <c r="A832">
        <v>2824</v>
      </c>
      <c r="B832">
        <v>2</v>
      </c>
      <c r="C832" t="str">
        <f t="shared" si="12"/>
        <v>2824_2</v>
      </c>
      <c r="D832" t="s">
        <v>2933</v>
      </c>
      <c r="E832">
        <v>46.059261095828603</v>
      </c>
      <c r="F832">
        <v>0.64796997429564296</v>
      </c>
      <c r="G832">
        <v>1</v>
      </c>
      <c r="H832">
        <v>4479</v>
      </c>
    </row>
    <row r="833" spans="1:8" x14ac:dyDescent="0.25">
      <c r="A833">
        <v>2824</v>
      </c>
      <c r="B833">
        <v>3</v>
      </c>
      <c r="C833" t="str">
        <f t="shared" si="12"/>
        <v>2824_3</v>
      </c>
      <c r="D833" t="s">
        <v>2934</v>
      </c>
      <c r="E833">
        <v>116.666412914719</v>
      </c>
      <c r="F833">
        <v>0.85090801533891403</v>
      </c>
      <c r="G833">
        <v>1</v>
      </c>
      <c r="H833">
        <v>6535</v>
      </c>
    </row>
    <row r="834" spans="1:8" x14ac:dyDescent="0.25">
      <c r="A834">
        <v>2824</v>
      </c>
      <c r="B834">
        <v>4</v>
      </c>
      <c r="C834" t="str">
        <f t="shared" si="12"/>
        <v>2824_4</v>
      </c>
      <c r="D834" t="s">
        <v>2935</v>
      </c>
      <c r="E834">
        <v>140.65294500892401</v>
      </c>
      <c r="F834">
        <v>0.98139989159075802</v>
      </c>
      <c r="G834">
        <v>1</v>
      </c>
      <c r="H834">
        <v>3469</v>
      </c>
    </row>
    <row r="835" spans="1:8" x14ac:dyDescent="0.25">
      <c r="A835">
        <v>2824</v>
      </c>
      <c r="B835">
        <v>5</v>
      </c>
      <c r="C835" t="str">
        <f t="shared" si="12"/>
        <v>2824_5</v>
      </c>
      <c r="D835" t="s">
        <v>2936</v>
      </c>
      <c r="E835">
        <v>8.9999999999999893</v>
      </c>
      <c r="F835">
        <v>1</v>
      </c>
      <c r="G835">
        <v>1</v>
      </c>
      <c r="H835">
        <v>5414</v>
      </c>
    </row>
    <row r="836" spans="1:8" x14ac:dyDescent="0.25">
      <c r="A836">
        <v>2825</v>
      </c>
      <c r="B836">
        <v>1</v>
      </c>
      <c r="C836" t="str">
        <f t="shared" si="12"/>
        <v>2825_1</v>
      </c>
      <c r="D836" t="s">
        <v>2937</v>
      </c>
      <c r="E836">
        <v>78.723702026005796</v>
      </c>
      <c r="F836">
        <v>0.85810999197054105</v>
      </c>
      <c r="G836">
        <v>1</v>
      </c>
      <c r="H836">
        <v>10493</v>
      </c>
    </row>
    <row r="837" spans="1:8" x14ac:dyDescent="0.25">
      <c r="A837">
        <v>2825</v>
      </c>
      <c r="B837">
        <v>3</v>
      </c>
      <c r="C837" t="str">
        <f t="shared" si="12"/>
        <v>2825_3</v>
      </c>
      <c r="D837" t="s">
        <v>2938</v>
      </c>
      <c r="E837">
        <v>79.172555466028399</v>
      </c>
      <c r="F837">
        <v>0.63490821348215698</v>
      </c>
      <c r="G837">
        <v>1</v>
      </c>
      <c r="H837">
        <v>6055</v>
      </c>
    </row>
    <row r="838" spans="1:8" x14ac:dyDescent="0.25">
      <c r="A838">
        <v>2826</v>
      </c>
      <c r="B838">
        <v>1</v>
      </c>
      <c r="C838" t="str">
        <f t="shared" si="12"/>
        <v>2826_1</v>
      </c>
      <c r="D838" t="s">
        <v>2939</v>
      </c>
      <c r="E838">
        <v>82.8482679175778</v>
      </c>
      <c r="F838">
        <v>0.17577311760754799</v>
      </c>
      <c r="G838">
        <v>1</v>
      </c>
      <c r="H838">
        <v>3892</v>
      </c>
    </row>
    <row r="839" spans="1:8" x14ac:dyDescent="0.25">
      <c r="A839">
        <v>2831</v>
      </c>
      <c r="B839">
        <v>1</v>
      </c>
      <c r="C839" t="str">
        <f t="shared" ref="C839:C902" si="13">CONCATENATE(A839,"_",B839)</f>
        <v>2831_1</v>
      </c>
      <c r="D839" t="s">
        <v>2940</v>
      </c>
      <c r="E839">
        <v>181.49935187620801</v>
      </c>
      <c r="F839">
        <v>0.964307919889135</v>
      </c>
      <c r="G839">
        <v>1</v>
      </c>
      <c r="H839">
        <v>6725</v>
      </c>
    </row>
    <row r="840" spans="1:8" x14ac:dyDescent="0.25">
      <c r="A840">
        <v>2831</v>
      </c>
      <c r="B840">
        <v>2</v>
      </c>
      <c r="C840" t="str">
        <f t="shared" si="13"/>
        <v>2831_2</v>
      </c>
      <c r="D840" t="s">
        <v>2941</v>
      </c>
      <c r="E840">
        <v>153.54103100299901</v>
      </c>
      <c r="F840">
        <v>0.98774251854318995</v>
      </c>
      <c r="G840">
        <v>1</v>
      </c>
      <c r="H840">
        <v>3838</v>
      </c>
    </row>
    <row r="841" spans="1:8" x14ac:dyDescent="0.25">
      <c r="A841">
        <v>2831</v>
      </c>
      <c r="B841">
        <v>3</v>
      </c>
      <c r="C841" t="str">
        <f t="shared" si="13"/>
        <v>2831_3</v>
      </c>
      <c r="D841" t="s">
        <v>2942</v>
      </c>
      <c r="E841">
        <v>142.12886035561399</v>
      </c>
      <c r="F841">
        <v>0.98168464487809204</v>
      </c>
      <c r="G841">
        <v>1</v>
      </c>
      <c r="H841">
        <v>3485</v>
      </c>
    </row>
    <row r="842" spans="1:8" x14ac:dyDescent="0.25">
      <c r="A842">
        <v>2832</v>
      </c>
      <c r="B842">
        <v>1</v>
      </c>
      <c r="C842" t="str">
        <f t="shared" si="13"/>
        <v>2832_1</v>
      </c>
      <c r="D842" t="s">
        <v>2943</v>
      </c>
      <c r="E842">
        <v>12</v>
      </c>
      <c r="F842">
        <v>0.66666666666666596</v>
      </c>
      <c r="G842">
        <v>1</v>
      </c>
      <c r="H842">
        <v>6305</v>
      </c>
    </row>
    <row r="843" spans="1:8" x14ac:dyDescent="0.25">
      <c r="A843">
        <v>2832</v>
      </c>
      <c r="B843">
        <v>2</v>
      </c>
      <c r="C843" t="str">
        <f t="shared" si="13"/>
        <v>2832_2</v>
      </c>
      <c r="D843" t="s">
        <v>2944</v>
      </c>
      <c r="E843">
        <v>0</v>
      </c>
      <c r="G843">
        <v>1</v>
      </c>
      <c r="H843">
        <v>4570</v>
      </c>
    </row>
    <row r="844" spans="1:8" x14ac:dyDescent="0.25">
      <c r="A844">
        <v>2832</v>
      </c>
      <c r="B844">
        <v>3</v>
      </c>
      <c r="C844" t="str">
        <f t="shared" si="13"/>
        <v>2832_3</v>
      </c>
      <c r="D844" t="s">
        <v>2945</v>
      </c>
      <c r="E844">
        <v>1</v>
      </c>
      <c r="F844">
        <v>1</v>
      </c>
      <c r="G844">
        <v>1</v>
      </c>
      <c r="H844">
        <v>5935</v>
      </c>
    </row>
    <row r="845" spans="1:8" x14ac:dyDescent="0.25">
      <c r="A845">
        <v>2832</v>
      </c>
      <c r="B845">
        <v>4</v>
      </c>
      <c r="C845" t="str">
        <f t="shared" si="13"/>
        <v>2832_4</v>
      </c>
      <c r="D845" t="s">
        <v>2946</v>
      </c>
      <c r="E845">
        <v>125</v>
      </c>
      <c r="F845">
        <v>0.72674418604651103</v>
      </c>
      <c r="G845">
        <v>1</v>
      </c>
      <c r="H845">
        <v>4864</v>
      </c>
    </row>
    <row r="846" spans="1:8" x14ac:dyDescent="0.25">
      <c r="A846">
        <v>2832</v>
      </c>
      <c r="B846">
        <v>5</v>
      </c>
      <c r="C846" t="str">
        <f t="shared" si="13"/>
        <v>2832_5</v>
      </c>
      <c r="D846" t="s">
        <v>2947</v>
      </c>
      <c r="E846">
        <v>0</v>
      </c>
      <c r="G846">
        <v>1</v>
      </c>
      <c r="H846">
        <v>7522</v>
      </c>
    </row>
    <row r="847" spans="1:8" x14ac:dyDescent="0.25">
      <c r="A847">
        <v>2834</v>
      </c>
      <c r="B847">
        <v>1</v>
      </c>
      <c r="C847" t="str">
        <f t="shared" si="13"/>
        <v>2834_1</v>
      </c>
      <c r="D847" t="s">
        <v>2948</v>
      </c>
      <c r="E847">
        <v>0</v>
      </c>
      <c r="G847">
        <v>1</v>
      </c>
      <c r="H847">
        <v>6247</v>
      </c>
    </row>
    <row r="848" spans="1:8" x14ac:dyDescent="0.25">
      <c r="A848">
        <v>2841</v>
      </c>
      <c r="B848">
        <v>2</v>
      </c>
      <c r="C848" t="str">
        <f t="shared" si="13"/>
        <v>2841_2</v>
      </c>
      <c r="D848" t="s">
        <v>2949</v>
      </c>
      <c r="E848">
        <v>51.621732267085697</v>
      </c>
      <c r="F848">
        <v>0.66030424630220297</v>
      </c>
      <c r="G848">
        <v>1</v>
      </c>
      <c r="H848">
        <v>5696</v>
      </c>
    </row>
    <row r="849" spans="1:8" x14ac:dyDescent="0.25">
      <c r="A849">
        <v>2841</v>
      </c>
      <c r="B849">
        <v>3</v>
      </c>
      <c r="C849" t="str">
        <f t="shared" si="13"/>
        <v>2841_3</v>
      </c>
      <c r="D849" t="s">
        <v>2950</v>
      </c>
      <c r="E849">
        <v>209.938876657105</v>
      </c>
      <c r="F849">
        <v>0.44429063804924401</v>
      </c>
      <c r="G849">
        <v>1</v>
      </c>
      <c r="H849">
        <v>6504</v>
      </c>
    </row>
    <row r="850" spans="1:8" x14ac:dyDescent="0.25">
      <c r="A850">
        <v>2843</v>
      </c>
      <c r="B850">
        <v>1</v>
      </c>
      <c r="C850" t="str">
        <f t="shared" si="13"/>
        <v>2843_1</v>
      </c>
      <c r="D850" t="s">
        <v>2951</v>
      </c>
      <c r="E850">
        <v>298.75521327461001</v>
      </c>
      <c r="F850">
        <v>0.71225090424651605</v>
      </c>
      <c r="G850">
        <v>1</v>
      </c>
      <c r="H850">
        <v>9890</v>
      </c>
    </row>
    <row r="851" spans="1:8" x14ac:dyDescent="0.25">
      <c r="A851">
        <v>2846</v>
      </c>
      <c r="B851">
        <v>1</v>
      </c>
      <c r="C851" t="str">
        <f t="shared" si="13"/>
        <v>2846_1</v>
      </c>
      <c r="D851" t="s">
        <v>2952</v>
      </c>
      <c r="E851">
        <v>190.26087538041401</v>
      </c>
      <c r="F851">
        <v>0.93661681691080001</v>
      </c>
      <c r="G851">
        <v>1</v>
      </c>
      <c r="H851">
        <v>2930</v>
      </c>
    </row>
    <row r="852" spans="1:8" x14ac:dyDescent="0.25">
      <c r="A852">
        <v>2846</v>
      </c>
      <c r="B852">
        <v>2</v>
      </c>
      <c r="C852" t="str">
        <f t="shared" si="13"/>
        <v>2846_2</v>
      </c>
      <c r="D852" t="s">
        <v>2953</v>
      </c>
      <c r="E852">
        <v>80.696364372977499</v>
      </c>
      <c r="F852">
        <v>0.95788658380234504</v>
      </c>
      <c r="G852">
        <v>1</v>
      </c>
      <c r="H852">
        <v>7275</v>
      </c>
    </row>
    <row r="853" spans="1:8" x14ac:dyDescent="0.25">
      <c r="A853">
        <v>2846</v>
      </c>
      <c r="B853">
        <v>3</v>
      </c>
      <c r="C853" t="str">
        <f t="shared" si="13"/>
        <v>2846_3</v>
      </c>
      <c r="D853" t="s">
        <v>2954</v>
      </c>
      <c r="E853">
        <v>79.723044521623706</v>
      </c>
      <c r="F853">
        <v>0.99757079697434303</v>
      </c>
      <c r="G853">
        <v>1</v>
      </c>
      <c r="H853">
        <v>4593</v>
      </c>
    </row>
    <row r="854" spans="1:8" x14ac:dyDescent="0.25">
      <c r="A854">
        <v>2846</v>
      </c>
      <c r="B854">
        <v>4</v>
      </c>
      <c r="C854" t="str">
        <f t="shared" si="13"/>
        <v>2846_4</v>
      </c>
      <c r="D854" t="s">
        <v>2955</v>
      </c>
      <c r="E854">
        <v>55.867215478768699</v>
      </c>
      <c r="F854">
        <v>0.89594610261758101</v>
      </c>
      <c r="G854">
        <v>1</v>
      </c>
      <c r="H854">
        <v>5715</v>
      </c>
    </row>
    <row r="855" spans="1:8" x14ac:dyDescent="0.25">
      <c r="A855">
        <v>2846</v>
      </c>
      <c r="B855">
        <v>5</v>
      </c>
      <c r="C855" t="str">
        <f t="shared" si="13"/>
        <v>2846_5</v>
      </c>
      <c r="D855" t="s">
        <v>2956</v>
      </c>
      <c r="E855">
        <v>168.46717332641799</v>
      </c>
      <c r="F855">
        <v>0.77986232928338295</v>
      </c>
      <c r="G855">
        <v>1</v>
      </c>
      <c r="H855">
        <v>9420</v>
      </c>
    </row>
    <row r="856" spans="1:8" x14ac:dyDescent="0.25">
      <c r="A856">
        <v>2846</v>
      </c>
      <c r="B856">
        <v>6</v>
      </c>
      <c r="C856" t="str">
        <f t="shared" si="13"/>
        <v>2846_6</v>
      </c>
      <c r="D856" t="s">
        <v>2957</v>
      </c>
      <c r="E856">
        <v>15.351686152867201</v>
      </c>
      <c r="F856">
        <v>0.507743401388281</v>
      </c>
      <c r="G856">
        <v>1</v>
      </c>
      <c r="H856">
        <v>1156</v>
      </c>
    </row>
    <row r="857" spans="1:8" x14ac:dyDescent="0.25">
      <c r="A857">
        <v>2846</v>
      </c>
      <c r="B857">
        <v>7</v>
      </c>
      <c r="C857" t="str">
        <f t="shared" si="13"/>
        <v>2846_7</v>
      </c>
      <c r="D857" t="s">
        <v>2958</v>
      </c>
      <c r="E857">
        <v>0</v>
      </c>
      <c r="G857">
        <v>1</v>
      </c>
      <c r="H857">
        <v>4966</v>
      </c>
    </row>
    <row r="858" spans="1:8" x14ac:dyDescent="0.25">
      <c r="A858">
        <v>2850</v>
      </c>
      <c r="B858">
        <v>1</v>
      </c>
      <c r="C858" t="str">
        <f t="shared" si="13"/>
        <v>2850_1</v>
      </c>
      <c r="D858" t="s">
        <v>2959</v>
      </c>
      <c r="E858">
        <v>1591.2981196278799</v>
      </c>
      <c r="F858">
        <v>0.32385674748776799</v>
      </c>
      <c r="G858">
        <v>1</v>
      </c>
      <c r="H858">
        <v>8592</v>
      </c>
    </row>
    <row r="859" spans="1:8" x14ac:dyDescent="0.25">
      <c r="A859">
        <v>2853</v>
      </c>
      <c r="B859">
        <v>1</v>
      </c>
      <c r="C859" t="str">
        <f t="shared" si="13"/>
        <v>2853_1</v>
      </c>
      <c r="D859" t="s">
        <v>2960</v>
      </c>
      <c r="E859">
        <v>1525.492204619816</v>
      </c>
      <c r="F859">
        <v>0.79799683703750202</v>
      </c>
      <c r="G859">
        <v>1</v>
      </c>
      <c r="H859">
        <v>597</v>
      </c>
    </row>
    <row r="860" spans="1:8" x14ac:dyDescent="0.25">
      <c r="A860">
        <v>2853</v>
      </c>
      <c r="B860">
        <v>2</v>
      </c>
      <c r="C860" t="str">
        <f t="shared" si="13"/>
        <v>2853_2</v>
      </c>
      <c r="D860" t="s">
        <v>2961</v>
      </c>
      <c r="E860">
        <v>380.63110530212998</v>
      </c>
      <c r="F860">
        <v>0.40984120594763501</v>
      </c>
      <c r="G860">
        <v>1</v>
      </c>
      <c r="H860">
        <v>1392</v>
      </c>
    </row>
    <row r="861" spans="1:8" x14ac:dyDescent="0.25">
      <c r="A861">
        <v>2853</v>
      </c>
      <c r="B861">
        <v>3</v>
      </c>
      <c r="C861" t="str">
        <f t="shared" si="13"/>
        <v>2853_3</v>
      </c>
      <c r="D861" t="s">
        <v>2962</v>
      </c>
      <c r="E861">
        <v>256.56936823771002</v>
      </c>
      <c r="F861">
        <v>0.51788459148100296</v>
      </c>
      <c r="G861">
        <v>1</v>
      </c>
      <c r="H861">
        <v>6125</v>
      </c>
    </row>
    <row r="862" spans="1:8" x14ac:dyDescent="0.25">
      <c r="A862">
        <v>2855</v>
      </c>
      <c r="B862">
        <v>1</v>
      </c>
      <c r="C862" t="str">
        <f t="shared" si="13"/>
        <v>2855_1</v>
      </c>
      <c r="D862" t="s">
        <v>2963</v>
      </c>
      <c r="E862">
        <v>75.581227983780295</v>
      </c>
      <c r="F862">
        <v>0.143727026427515</v>
      </c>
      <c r="G862">
        <v>1</v>
      </c>
      <c r="H862">
        <v>9890</v>
      </c>
    </row>
    <row r="863" spans="1:8" x14ac:dyDescent="0.25">
      <c r="A863">
        <v>2855</v>
      </c>
      <c r="B863">
        <v>3</v>
      </c>
      <c r="C863" t="str">
        <f t="shared" si="13"/>
        <v>2855_3</v>
      </c>
      <c r="D863" t="s">
        <v>2964</v>
      </c>
      <c r="E863">
        <v>80.387580646117897</v>
      </c>
      <c r="F863">
        <v>0.70096201345519604</v>
      </c>
      <c r="G863">
        <v>1</v>
      </c>
      <c r="H863">
        <v>6172</v>
      </c>
    </row>
    <row r="864" spans="1:8" x14ac:dyDescent="0.25">
      <c r="A864">
        <v>2855</v>
      </c>
      <c r="B864">
        <v>4</v>
      </c>
      <c r="C864" t="str">
        <f t="shared" si="13"/>
        <v>2855_4</v>
      </c>
      <c r="D864" t="s">
        <v>2965</v>
      </c>
      <c r="E864">
        <v>76.311867505901702</v>
      </c>
      <c r="F864">
        <v>0.75166317168626995</v>
      </c>
      <c r="G864">
        <v>1</v>
      </c>
      <c r="H864">
        <v>6001</v>
      </c>
    </row>
    <row r="865" spans="1:8" x14ac:dyDescent="0.25">
      <c r="A865">
        <v>2862</v>
      </c>
      <c r="B865">
        <v>1</v>
      </c>
      <c r="C865" t="str">
        <f t="shared" si="13"/>
        <v>2862_1</v>
      </c>
      <c r="D865" t="s">
        <v>2966</v>
      </c>
      <c r="E865">
        <v>398.224844168179</v>
      </c>
      <c r="F865">
        <v>0.295775572118186</v>
      </c>
      <c r="G865">
        <v>1</v>
      </c>
      <c r="H865">
        <v>3927</v>
      </c>
    </row>
    <row r="866" spans="1:8" x14ac:dyDescent="0.25">
      <c r="A866">
        <v>2871</v>
      </c>
      <c r="B866">
        <v>1</v>
      </c>
      <c r="C866" t="str">
        <f t="shared" si="13"/>
        <v>2871_1</v>
      </c>
      <c r="D866" t="s">
        <v>2967</v>
      </c>
      <c r="E866">
        <v>515.12301665967402</v>
      </c>
      <c r="F866">
        <v>0.70556773908628101</v>
      </c>
      <c r="G866">
        <v>1</v>
      </c>
      <c r="H866">
        <v>4115</v>
      </c>
    </row>
    <row r="867" spans="1:8" x14ac:dyDescent="0.25">
      <c r="A867">
        <v>2871</v>
      </c>
      <c r="B867">
        <v>2</v>
      </c>
      <c r="C867" t="str">
        <f t="shared" si="13"/>
        <v>2871_2</v>
      </c>
      <c r="D867" t="s">
        <v>2968</v>
      </c>
      <c r="E867">
        <v>220.06715910877799</v>
      </c>
      <c r="F867">
        <v>0.83429402598398095</v>
      </c>
      <c r="G867">
        <v>1</v>
      </c>
      <c r="H867">
        <v>5321</v>
      </c>
    </row>
    <row r="868" spans="1:8" x14ac:dyDescent="0.25">
      <c r="A868">
        <v>2871</v>
      </c>
      <c r="B868">
        <v>3</v>
      </c>
      <c r="C868" t="str">
        <f t="shared" si="13"/>
        <v>2871_3</v>
      </c>
      <c r="D868" t="s">
        <v>2969</v>
      </c>
      <c r="E868">
        <v>97.366827306529999</v>
      </c>
      <c r="F868">
        <v>0.84650555309331299</v>
      </c>
      <c r="G868">
        <v>1</v>
      </c>
      <c r="H868">
        <v>3135</v>
      </c>
    </row>
    <row r="869" spans="1:8" x14ac:dyDescent="0.25">
      <c r="A869">
        <v>2871</v>
      </c>
      <c r="B869">
        <v>4</v>
      </c>
      <c r="C869" t="str">
        <f t="shared" si="13"/>
        <v>2871_4</v>
      </c>
      <c r="D869" t="s">
        <v>2970</v>
      </c>
      <c r="E869">
        <v>24.448069300333199</v>
      </c>
      <c r="F869">
        <v>0.97211708215239501</v>
      </c>
      <c r="G869">
        <v>1</v>
      </c>
      <c r="H869">
        <v>6532</v>
      </c>
    </row>
    <row r="870" spans="1:8" x14ac:dyDescent="0.25">
      <c r="A870">
        <v>2872</v>
      </c>
      <c r="B870">
        <v>1</v>
      </c>
      <c r="C870" t="str">
        <f t="shared" si="13"/>
        <v>2872_1</v>
      </c>
      <c r="D870" t="s">
        <v>2971</v>
      </c>
      <c r="E870">
        <v>169.50912538839199</v>
      </c>
      <c r="F870">
        <v>0.77806857232132898</v>
      </c>
      <c r="G870">
        <v>1</v>
      </c>
      <c r="H870">
        <v>5910</v>
      </c>
    </row>
    <row r="871" spans="1:8" x14ac:dyDescent="0.25">
      <c r="A871">
        <v>2872</v>
      </c>
      <c r="B871">
        <v>2</v>
      </c>
      <c r="C871" t="str">
        <f t="shared" si="13"/>
        <v>2872_2</v>
      </c>
      <c r="D871" t="s">
        <v>2972</v>
      </c>
      <c r="E871">
        <v>26.5517094720066</v>
      </c>
      <c r="F871">
        <v>0.46336040179653598</v>
      </c>
      <c r="G871">
        <v>1</v>
      </c>
      <c r="H871">
        <v>4862</v>
      </c>
    </row>
    <row r="872" spans="1:8" x14ac:dyDescent="0.25">
      <c r="A872">
        <v>2872</v>
      </c>
      <c r="B872">
        <v>3</v>
      </c>
      <c r="C872" t="str">
        <f t="shared" si="13"/>
        <v>2872_3</v>
      </c>
      <c r="D872" t="s">
        <v>2973</v>
      </c>
      <c r="E872">
        <v>20.5447362123213</v>
      </c>
      <c r="F872">
        <v>0.21827527849966599</v>
      </c>
      <c r="G872">
        <v>1</v>
      </c>
      <c r="H872">
        <v>3926</v>
      </c>
    </row>
    <row r="873" spans="1:8" x14ac:dyDescent="0.25">
      <c r="A873">
        <v>2873</v>
      </c>
      <c r="B873">
        <v>1</v>
      </c>
      <c r="C873" t="str">
        <f t="shared" si="13"/>
        <v>2873_1</v>
      </c>
      <c r="D873" t="s">
        <v>2974</v>
      </c>
      <c r="E873">
        <v>332.36261039744198</v>
      </c>
      <c r="F873">
        <v>0.76953413094825696</v>
      </c>
      <c r="G873">
        <v>1</v>
      </c>
      <c r="H873">
        <v>5836</v>
      </c>
    </row>
    <row r="874" spans="1:8" x14ac:dyDescent="0.25">
      <c r="A874">
        <v>2873</v>
      </c>
      <c r="B874">
        <v>2</v>
      </c>
      <c r="C874" t="str">
        <f t="shared" si="13"/>
        <v>2873_2</v>
      </c>
      <c r="D874" t="s">
        <v>2975</v>
      </c>
      <c r="E874">
        <v>228.01535719563299</v>
      </c>
      <c r="F874">
        <v>0.901833492831978</v>
      </c>
      <c r="G874">
        <v>1</v>
      </c>
      <c r="H874">
        <v>8140</v>
      </c>
    </row>
    <row r="875" spans="1:8" x14ac:dyDescent="0.25">
      <c r="A875">
        <v>2873</v>
      </c>
      <c r="B875">
        <v>3</v>
      </c>
      <c r="C875" t="str">
        <f t="shared" si="13"/>
        <v>2873_3</v>
      </c>
      <c r="D875" t="s">
        <v>2976</v>
      </c>
      <c r="E875">
        <v>39.9235723338357</v>
      </c>
      <c r="F875">
        <v>0.21848679962943299</v>
      </c>
      <c r="G875">
        <v>1</v>
      </c>
      <c r="H875">
        <v>6141</v>
      </c>
    </row>
    <row r="876" spans="1:8" x14ac:dyDescent="0.25">
      <c r="A876">
        <v>2874</v>
      </c>
      <c r="B876">
        <v>1</v>
      </c>
      <c r="C876" t="str">
        <f t="shared" si="13"/>
        <v>2874_1</v>
      </c>
      <c r="D876" t="s">
        <v>2977</v>
      </c>
      <c r="E876">
        <v>128.76556067562001</v>
      </c>
      <c r="F876">
        <v>0.20927505847111</v>
      </c>
      <c r="G876">
        <v>1</v>
      </c>
      <c r="H876">
        <v>7510</v>
      </c>
    </row>
    <row r="877" spans="1:8" x14ac:dyDescent="0.25">
      <c r="A877">
        <v>2875</v>
      </c>
      <c r="B877">
        <v>1</v>
      </c>
      <c r="C877" t="str">
        <f t="shared" si="13"/>
        <v>2875_1</v>
      </c>
      <c r="D877" t="s">
        <v>2978</v>
      </c>
      <c r="E877">
        <v>94.266703004751704</v>
      </c>
      <c r="F877">
        <v>0.265504445440161</v>
      </c>
      <c r="G877">
        <v>1</v>
      </c>
      <c r="H877">
        <v>2275</v>
      </c>
    </row>
    <row r="878" spans="1:8" x14ac:dyDescent="0.25">
      <c r="A878">
        <v>2878</v>
      </c>
      <c r="B878">
        <v>1</v>
      </c>
      <c r="C878" t="str">
        <f t="shared" si="13"/>
        <v>2878_1</v>
      </c>
      <c r="D878" t="s">
        <v>2979</v>
      </c>
      <c r="E878">
        <v>374.50955121343702</v>
      </c>
      <c r="F878">
        <v>0.15810614726337899</v>
      </c>
      <c r="G878">
        <v>1</v>
      </c>
      <c r="H878">
        <v>6022</v>
      </c>
    </row>
    <row r="879" spans="1:8" x14ac:dyDescent="0.25">
      <c r="A879">
        <v>2879</v>
      </c>
      <c r="B879">
        <v>1</v>
      </c>
      <c r="C879" t="str">
        <f t="shared" si="13"/>
        <v>2879_1</v>
      </c>
      <c r="D879" t="s">
        <v>2980</v>
      </c>
      <c r="E879">
        <v>279.81091165614498</v>
      </c>
      <c r="F879">
        <v>0.17794054568540099</v>
      </c>
      <c r="G879">
        <v>1</v>
      </c>
      <c r="H879">
        <v>8379</v>
      </c>
    </row>
    <row r="880" spans="1:8" x14ac:dyDescent="0.25">
      <c r="A880">
        <v>2891</v>
      </c>
      <c r="B880">
        <v>1</v>
      </c>
      <c r="C880" t="str">
        <f t="shared" si="13"/>
        <v>2891_1</v>
      </c>
      <c r="D880" t="s">
        <v>2981</v>
      </c>
      <c r="E880">
        <v>141.92450291855801</v>
      </c>
      <c r="F880">
        <v>0.32384802770100601</v>
      </c>
      <c r="G880">
        <v>1</v>
      </c>
      <c r="H880">
        <v>4438</v>
      </c>
    </row>
    <row r="881" spans="1:8" x14ac:dyDescent="0.25">
      <c r="A881">
        <v>2892</v>
      </c>
      <c r="B881">
        <v>1</v>
      </c>
      <c r="C881" t="str">
        <f t="shared" si="13"/>
        <v>2892_1</v>
      </c>
      <c r="D881" t="s">
        <v>2982</v>
      </c>
      <c r="E881">
        <v>74.613980756538595</v>
      </c>
      <c r="F881">
        <v>0.17986673771397499</v>
      </c>
      <c r="G881">
        <v>1</v>
      </c>
      <c r="H881">
        <v>1885</v>
      </c>
    </row>
    <row r="882" spans="1:8" x14ac:dyDescent="0.25">
      <c r="A882">
        <v>2894</v>
      </c>
      <c r="B882">
        <v>1</v>
      </c>
      <c r="C882" t="str">
        <f t="shared" si="13"/>
        <v>2894_1</v>
      </c>
      <c r="D882" t="s">
        <v>2983</v>
      </c>
      <c r="E882">
        <v>787.01301525243503</v>
      </c>
      <c r="F882">
        <v>0.86561373507349804</v>
      </c>
      <c r="G882">
        <v>1</v>
      </c>
      <c r="H882">
        <v>7766</v>
      </c>
    </row>
    <row r="883" spans="1:8" x14ac:dyDescent="0.25">
      <c r="A883">
        <v>2896</v>
      </c>
      <c r="B883">
        <v>1</v>
      </c>
      <c r="C883" t="str">
        <f t="shared" si="13"/>
        <v>2896_1</v>
      </c>
      <c r="D883" t="s">
        <v>2984</v>
      </c>
      <c r="E883">
        <v>750.51293270009796</v>
      </c>
      <c r="F883">
        <v>0.60583890684394903</v>
      </c>
      <c r="G883">
        <v>1</v>
      </c>
      <c r="H883">
        <v>1955</v>
      </c>
    </row>
    <row r="884" spans="1:8" x14ac:dyDescent="0.25">
      <c r="A884">
        <v>2896</v>
      </c>
      <c r="B884">
        <v>2</v>
      </c>
      <c r="C884" t="str">
        <f t="shared" si="13"/>
        <v>2896_2</v>
      </c>
      <c r="D884" t="s">
        <v>2985</v>
      </c>
      <c r="E884">
        <v>119.219697481357</v>
      </c>
      <c r="F884">
        <v>0.415548551303147</v>
      </c>
      <c r="G884">
        <v>1</v>
      </c>
      <c r="H884">
        <v>9245</v>
      </c>
    </row>
    <row r="885" spans="1:8" x14ac:dyDescent="0.25">
      <c r="A885">
        <v>2951</v>
      </c>
      <c r="B885">
        <v>1</v>
      </c>
      <c r="C885" t="str">
        <f t="shared" si="13"/>
        <v>2951_1</v>
      </c>
      <c r="D885" t="s">
        <v>2986</v>
      </c>
      <c r="E885">
        <v>0</v>
      </c>
      <c r="G885">
        <v>1</v>
      </c>
      <c r="H885">
        <v>10425</v>
      </c>
    </row>
    <row r="886" spans="1:8" x14ac:dyDescent="0.25">
      <c r="A886">
        <v>2951</v>
      </c>
      <c r="B886">
        <v>2</v>
      </c>
      <c r="C886" t="str">
        <f t="shared" si="13"/>
        <v>2951_2</v>
      </c>
      <c r="D886" t="s">
        <v>2987</v>
      </c>
      <c r="E886">
        <v>6.6921868107739098</v>
      </c>
      <c r="F886">
        <v>0.62935825040264703</v>
      </c>
      <c r="G886">
        <v>1</v>
      </c>
      <c r="H886">
        <v>5015</v>
      </c>
    </row>
    <row r="887" spans="1:8" x14ac:dyDescent="0.25">
      <c r="A887">
        <v>2951</v>
      </c>
      <c r="B887">
        <v>3</v>
      </c>
      <c r="C887" t="str">
        <f t="shared" si="13"/>
        <v>2951_3</v>
      </c>
      <c r="D887" t="s">
        <v>2988</v>
      </c>
      <c r="E887">
        <v>8.4301840618319694</v>
      </c>
      <c r="F887">
        <v>0.60186451499243798</v>
      </c>
      <c r="G887">
        <v>1</v>
      </c>
      <c r="H887">
        <v>8508</v>
      </c>
    </row>
    <row r="888" spans="1:8" x14ac:dyDescent="0.25">
      <c r="A888">
        <v>2951</v>
      </c>
      <c r="B888">
        <v>4</v>
      </c>
      <c r="C888" t="str">
        <f t="shared" si="13"/>
        <v>2951_4</v>
      </c>
      <c r="D888" t="s">
        <v>2989</v>
      </c>
      <c r="E888">
        <v>7.8738816515423498</v>
      </c>
      <c r="F888">
        <v>0.22154363013723699</v>
      </c>
      <c r="G888">
        <v>1</v>
      </c>
      <c r="H888">
        <v>5695</v>
      </c>
    </row>
    <row r="889" spans="1:8" x14ac:dyDescent="0.25">
      <c r="A889">
        <v>2953</v>
      </c>
      <c r="B889">
        <v>1</v>
      </c>
      <c r="C889" t="str">
        <f t="shared" si="13"/>
        <v>2953_1</v>
      </c>
      <c r="D889" t="s">
        <v>2990</v>
      </c>
      <c r="E889">
        <v>101.128525004294</v>
      </c>
      <c r="F889">
        <v>0.714792464337207</v>
      </c>
      <c r="G889">
        <v>1</v>
      </c>
      <c r="H889">
        <v>7050</v>
      </c>
    </row>
    <row r="890" spans="1:8" x14ac:dyDescent="0.25">
      <c r="A890">
        <v>2953</v>
      </c>
      <c r="B890">
        <v>2</v>
      </c>
      <c r="C890" t="str">
        <f t="shared" si="13"/>
        <v>2953_2</v>
      </c>
      <c r="D890" t="s">
        <v>2991</v>
      </c>
      <c r="E890">
        <v>155.19613514582699</v>
      </c>
      <c r="F890">
        <v>0.67666618736802397</v>
      </c>
      <c r="G890">
        <v>1</v>
      </c>
      <c r="H890">
        <v>3913</v>
      </c>
    </row>
    <row r="891" spans="1:8" x14ac:dyDescent="0.25">
      <c r="A891">
        <v>2954</v>
      </c>
      <c r="B891">
        <v>1</v>
      </c>
      <c r="C891" t="str">
        <f t="shared" si="13"/>
        <v>2954_1</v>
      </c>
      <c r="D891" t="s">
        <v>2992</v>
      </c>
      <c r="E891">
        <v>267.78107106553398</v>
      </c>
      <c r="F891">
        <v>0.89085505584552604</v>
      </c>
      <c r="G891">
        <v>1</v>
      </c>
      <c r="H891">
        <v>11712</v>
      </c>
    </row>
    <row r="892" spans="1:8" x14ac:dyDescent="0.25">
      <c r="A892">
        <v>2954</v>
      </c>
      <c r="B892">
        <v>3</v>
      </c>
      <c r="C892" t="str">
        <f t="shared" si="13"/>
        <v>2954_3</v>
      </c>
      <c r="D892" t="s">
        <v>2993</v>
      </c>
      <c r="E892">
        <v>111.133741733758</v>
      </c>
      <c r="F892">
        <v>0.51531352203296399</v>
      </c>
      <c r="G892">
        <v>1</v>
      </c>
      <c r="H892">
        <v>2677</v>
      </c>
    </row>
    <row r="893" spans="1:8" x14ac:dyDescent="0.25">
      <c r="A893">
        <v>2954</v>
      </c>
      <c r="B893">
        <v>4</v>
      </c>
      <c r="C893" t="str">
        <f t="shared" si="13"/>
        <v>2954_4</v>
      </c>
      <c r="D893" t="s">
        <v>2994</v>
      </c>
      <c r="E893">
        <v>59.180103075131903</v>
      </c>
      <c r="F893">
        <v>0.176060493550799</v>
      </c>
      <c r="G893">
        <v>1</v>
      </c>
      <c r="H893">
        <v>7363</v>
      </c>
    </row>
    <row r="894" spans="1:8" x14ac:dyDescent="0.25">
      <c r="A894">
        <v>2954</v>
      </c>
      <c r="B894">
        <v>5</v>
      </c>
      <c r="C894" t="str">
        <f t="shared" si="13"/>
        <v>2954_5</v>
      </c>
      <c r="D894" t="s">
        <v>2995</v>
      </c>
      <c r="E894">
        <v>49.772942028395498</v>
      </c>
      <c r="F894">
        <v>0.23288971245589599</v>
      </c>
      <c r="G894">
        <v>1</v>
      </c>
      <c r="H894">
        <v>4126</v>
      </c>
    </row>
    <row r="895" spans="1:8" x14ac:dyDescent="0.25">
      <c r="A895">
        <v>2955</v>
      </c>
      <c r="B895">
        <v>1</v>
      </c>
      <c r="C895" t="str">
        <f t="shared" si="13"/>
        <v>2955_1</v>
      </c>
      <c r="D895" t="s">
        <v>2996</v>
      </c>
      <c r="E895">
        <v>241.28812952972899</v>
      </c>
      <c r="F895">
        <v>9.1678758888694797E-2</v>
      </c>
      <c r="G895">
        <v>1</v>
      </c>
      <c r="H895">
        <v>4446</v>
      </c>
    </row>
    <row r="896" spans="1:8" x14ac:dyDescent="0.25">
      <c r="A896">
        <v>2956</v>
      </c>
      <c r="B896">
        <v>1</v>
      </c>
      <c r="C896" t="str">
        <f t="shared" si="13"/>
        <v>2956_1</v>
      </c>
      <c r="D896" t="s">
        <v>2997</v>
      </c>
      <c r="E896">
        <v>302.06051449836252</v>
      </c>
      <c r="F896">
        <v>6.0187586011014503E-2</v>
      </c>
      <c r="G896">
        <v>1</v>
      </c>
      <c r="H896">
        <v>5864</v>
      </c>
    </row>
    <row r="897" spans="1:8" x14ac:dyDescent="0.25">
      <c r="A897">
        <v>2956</v>
      </c>
      <c r="B897">
        <v>2</v>
      </c>
      <c r="C897" t="str">
        <f t="shared" si="13"/>
        <v>2956_2</v>
      </c>
      <c r="D897" t="s">
        <v>2998</v>
      </c>
      <c r="E897">
        <v>273.17632875187002</v>
      </c>
      <c r="F897">
        <v>0.167088789803677</v>
      </c>
      <c r="G897">
        <v>1</v>
      </c>
      <c r="H897">
        <v>4215</v>
      </c>
    </row>
    <row r="898" spans="1:8" x14ac:dyDescent="0.25">
      <c r="A898">
        <v>2956</v>
      </c>
      <c r="B898">
        <v>3</v>
      </c>
      <c r="C898" t="str">
        <f t="shared" si="13"/>
        <v>2956_3</v>
      </c>
      <c r="D898" t="s">
        <v>2999</v>
      </c>
      <c r="E898">
        <v>231.70815004454099</v>
      </c>
      <c r="F898">
        <v>0.22070142275748</v>
      </c>
      <c r="G898">
        <v>1</v>
      </c>
      <c r="H898">
        <v>6688</v>
      </c>
    </row>
    <row r="899" spans="1:8" x14ac:dyDescent="0.25">
      <c r="A899">
        <v>3051</v>
      </c>
      <c r="B899">
        <v>1</v>
      </c>
      <c r="C899" t="str">
        <f t="shared" si="13"/>
        <v>3051_1</v>
      </c>
      <c r="D899" t="s">
        <v>3000</v>
      </c>
      <c r="E899">
        <v>286.724467676274</v>
      </c>
      <c r="F899">
        <v>0.18650146606311499</v>
      </c>
      <c r="G899">
        <v>1</v>
      </c>
      <c r="H899">
        <v>5500</v>
      </c>
    </row>
    <row r="900" spans="1:8" x14ac:dyDescent="0.25">
      <c r="A900">
        <v>3052</v>
      </c>
      <c r="B900">
        <v>1</v>
      </c>
      <c r="C900" t="str">
        <f t="shared" si="13"/>
        <v>3052_1</v>
      </c>
      <c r="D900" t="s">
        <v>3001</v>
      </c>
      <c r="E900">
        <v>8.9562068314905101</v>
      </c>
      <c r="F900">
        <v>4.1028179340730803E-2</v>
      </c>
      <c r="G900">
        <v>1</v>
      </c>
      <c r="H900">
        <v>4205</v>
      </c>
    </row>
    <row r="901" spans="1:8" x14ac:dyDescent="0.25">
      <c r="A901">
        <v>3053</v>
      </c>
      <c r="B901">
        <v>1</v>
      </c>
      <c r="C901" t="str">
        <f t="shared" si="13"/>
        <v>3053_1</v>
      </c>
      <c r="D901" t="s">
        <v>3002</v>
      </c>
      <c r="E901">
        <v>155.07280689186999</v>
      </c>
      <c r="F901">
        <v>0.103108922759701</v>
      </c>
      <c r="G901">
        <v>1</v>
      </c>
      <c r="H901">
        <v>11482</v>
      </c>
    </row>
    <row r="902" spans="1:8" x14ac:dyDescent="0.25">
      <c r="A902">
        <v>3055</v>
      </c>
      <c r="B902">
        <v>1</v>
      </c>
      <c r="C902" t="str">
        <f t="shared" si="13"/>
        <v>3055_1</v>
      </c>
      <c r="D902" t="s">
        <v>3003</v>
      </c>
      <c r="E902">
        <v>119.705687663452</v>
      </c>
      <c r="F902">
        <v>0.835195505409285</v>
      </c>
      <c r="G902">
        <v>1</v>
      </c>
      <c r="H902">
        <v>4928</v>
      </c>
    </row>
    <row r="903" spans="1:8" x14ac:dyDescent="0.25">
      <c r="A903">
        <v>3056</v>
      </c>
      <c r="B903">
        <v>1</v>
      </c>
      <c r="C903" t="str">
        <f t="shared" ref="C903:C966" si="14">CONCATENATE(A903,"_",B903)</f>
        <v>3056_1</v>
      </c>
      <c r="D903" t="s">
        <v>3004</v>
      </c>
      <c r="E903">
        <v>1472.7960606446541</v>
      </c>
      <c r="F903">
        <v>0.21962619537831099</v>
      </c>
      <c r="G903">
        <v>1</v>
      </c>
      <c r="H903">
        <v>3245</v>
      </c>
    </row>
    <row r="904" spans="1:8" x14ac:dyDescent="0.25">
      <c r="A904">
        <v>3057</v>
      </c>
      <c r="B904">
        <v>1</v>
      </c>
      <c r="C904" t="str">
        <f t="shared" si="14"/>
        <v>3057_1</v>
      </c>
      <c r="D904" t="s">
        <v>3005</v>
      </c>
      <c r="E904">
        <v>168.760681648842</v>
      </c>
      <c r="F904">
        <v>7.2212045952142395E-2</v>
      </c>
      <c r="G904">
        <v>1</v>
      </c>
      <c r="H904">
        <v>4235</v>
      </c>
    </row>
    <row r="905" spans="1:8" x14ac:dyDescent="0.25">
      <c r="A905">
        <v>3061</v>
      </c>
      <c r="B905">
        <v>1</v>
      </c>
      <c r="C905" t="str">
        <f t="shared" si="14"/>
        <v>3061_1</v>
      </c>
      <c r="D905" t="s">
        <v>3006</v>
      </c>
      <c r="E905">
        <v>204.35290552277701</v>
      </c>
      <c r="F905">
        <v>0.23562284451653201</v>
      </c>
      <c r="G905">
        <v>1</v>
      </c>
      <c r="H905">
        <v>6620</v>
      </c>
    </row>
    <row r="906" spans="1:8" x14ac:dyDescent="0.25">
      <c r="A906">
        <v>3061</v>
      </c>
      <c r="B906">
        <v>2</v>
      </c>
      <c r="C906" t="str">
        <f t="shared" si="14"/>
        <v>3061_2</v>
      </c>
      <c r="D906" t="s">
        <v>3007</v>
      </c>
      <c r="E906">
        <v>88.306191678877596</v>
      </c>
      <c r="F906">
        <v>0.57546086741839597</v>
      </c>
      <c r="G906">
        <v>1</v>
      </c>
      <c r="H906">
        <v>5795</v>
      </c>
    </row>
    <row r="907" spans="1:8" x14ac:dyDescent="0.25">
      <c r="A907">
        <v>3062</v>
      </c>
      <c r="B907">
        <v>1</v>
      </c>
      <c r="C907" t="str">
        <f t="shared" si="14"/>
        <v>3062_1</v>
      </c>
      <c r="D907" t="s">
        <v>3008</v>
      </c>
      <c r="E907">
        <v>431.48131540800699</v>
      </c>
      <c r="F907">
        <v>0.80246869994763403</v>
      </c>
      <c r="G907">
        <v>1</v>
      </c>
      <c r="H907">
        <v>6435</v>
      </c>
    </row>
    <row r="908" spans="1:8" x14ac:dyDescent="0.25">
      <c r="A908">
        <v>3073</v>
      </c>
      <c r="B908">
        <v>1</v>
      </c>
      <c r="C908" t="str">
        <f t="shared" si="14"/>
        <v>3073_1</v>
      </c>
      <c r="D908" t="s">
        <v>3009</v>
      </c>
      <c r="E908">
        <v>0</v>
      </c>
      <c r="G908">
        <v>1</v>
      </c>
      <c r="H908">
        <v>3975</v>
      </c>
    </row>
    <row r="909" spans="1:8" x14ac:dyDescent="0.25">
      <c r="A909">
        <v>3073</v>
      </c>
      <c r="B909">
        <v>2</v>
      </c>
      <c r="C909" t="str">
        <f t="shared" si="14"/>
        <v>3073_2</v>
      </c>
      <c r="D909" t="s">
        <v>3010</v>
      </c>
      <c r="E909">
        <v>65.636237124047298</v>
      </c>
      <c r="F909">
        <v>0.82333759428306896</v>
      </c>
      <c r="G909">
        <v>1</v>
      </c>
      <c r="H909">
        <v>5584</v>
      </c>
    </row>
    <row r="910" spans="1:8" x14ac:dyDescent="0.25">
      <c r="A910">
        <v>3073</v>
      </c>
      <c r="B910">
        <v>3</v>
      </c>
      <c r="C910" t="str">
        <f t="shared" si="14"/>
        <v>3073_3</v>
      </c>
      <c r="D910" t="s">
        <v>3011</v>
      </c>
      <c r="E910">
        <v>157.67439820022901</v>
      </c>
      <c r="F910">
        <v>0.79490217874616698</v>
      </c>
      <c r="G910">
        <v>1</v>
      </c>
      <c r="H910">
        <v>5010</v>
      </c>
    </row>
    <row r="911" spans="1:8" x14ac:dyDescent="0.25">
      <c r="A911">
        <v>3131</v>
      </c>
      <c r="B911">
        <v>1</v>
      </c>
      <c r="C911" t="str">
        <f t="shared" si="14"/>
        <v>3131_1</v>
      </c>
      <c r="D911" t="s">
        <v>3012</v>
      </c>
      <c r="E911">
        <v>482.20430318469101</v>
      </c>
      <c r="F911">
        <v>0.63603293633609903</v>
      </c>
      <c r="G911">
        <v>1</v>
      </c>
      <c r="H911">
        <v>4260</v>
      </c>
    </row>
    <row r="912" spans="1:8" x14ac:dyDescent="0.25">
      <c r="A912">
        <v>3132</v>
      </c>
      <c r="B912">
        <v>1</v>
      </c>
      <c r="C912" t="str">
        <f t="shared" si="14"/>
        <v>3132_1</v>
      </c>
      <c r="D912" t="s">
        <v>3013</v>
      </c>
      <c r="E912">
        <v>371.43061852199298</v>
      </c>
      <c r="F912">
        <v>0.90967571386512902</v>
      </c>
      <c r="G912">
        <v>1</v>
      </c>
      <c r="H912">
        <v>7298</v>
      </c>
    </row>
    <row r="913" spans="1:8" x14ac:dyDescent="0.25">
      <c r="A913">
        <v>3132</v>
      </c>
      <c r="B913">
        <v>2</v>
      </c>
      <c r="C913" t="str">
        <f t="shared" si="14"/>
        <v>3132_2</v>
      </c>
      <c r="D913" t="s">
        <v>3014</v>
      </c>
      <c r="E913">
        <v>325.844296445206</v>
      </c>
      <c r="F913">
        <v>0.96176859204677101</v>
      </c>
      <c r="G913">
        <v>1</v>
      </c>
      <c r="H913">
        <v>6107</v>
      </c>
    </row>
    <row r="914" spans="1:8" x14ac:dyDescent="0.25">
      <c r="A914">
        <v>3132</v>
      </c>
      <c r="B914">
        <v>3</v>
      </c>
      <c r="C914" t="str">
        <f t="shared" si="14"/>
        <v>3132_3</v>
      </c>
      <c r="D914" t="s">
        <v>3015</v>
      </c>
      <c r="E914">
        <v>231.81258971023101</v>
      </c>
      <c r="F914">
        <v>0.91535182030459805</v>
      </c>
      <c r="G914">
        <v>1</v>
      </c>
      <c r="H914">
        <v>3770</v>
      </c>
    </row>
    <row r="915" spans="1:8" x14ac:dyDescent="0.25">
      <c r="A915">
        <v>3132</v>
      </c>
      <c r="B915">
        <v>4</v>
      </c>
      <c r="C915" t="str">
        <f t="shared" si="14"/>
        <v>3132_4</v>
      </c>
      <c r="D915" t="s">
        <v>3016</v>
      </c>
      <c r="E915">
        <v>189.83649274509699</v>
      </c>
      <c r="F915">
        <v>0.76444054470887701</v>
      </c>
      <c r="G915">
        <v>1</v>
      </c>
      <c r="H915">
        <v>5557</v>
      </c>
    </row>
    <row r="916" spans="1:8" x14ac:dyDescent="0.25">
      <c r="A916">
        <v>3132</v>
      </c>
      <c r="B916">
        <v>5</v>
      </c>
      <c r="C916" t="str">
        <f t="shared" si="14"/>
        <v>3132_5</v>
      </c>
      <c r="D916" t="s">
        <v>3017</v>
      </c>
      <c r="E916">
        <v>103.187908589762</v>
      </c>
      <c r="F916">
        <v>0.63830613771692302</v>
      </c>
      <c r="G916">
        <v>1</v>
      </c>
      <c r="H916">
        <v>10024</v>
      </c>
    </row>
    <row r="917" spans="1:8" x14ac:dyDescent="0.25">
      <c r="A917">
        <v>3132</v>
      </c>
      <c r="B917">
        <v>8</v>
      </c>
      <c r="C917" t="str">
        <f t="shared" si="14"/>
        <v>3132_8</v>
      </c>
      <c r="D917" t="s">
        <v>3018</v>
      </c>
      <c r="E917">
        <v>66.462728061467502</v>
      </c>
      <c r="F917">
        <v>0.71636231943204898</v>
      </c>
      <c r="G917">
        <v>1</v>
      </c>
      <c r="H917">
        <v>4631</v>
      </c>
    </row>
    <row r="918" spans="1:8" x14ac:dyDescent="0.25">
      <c r="A918">
        <v>3132</v>
      </c>
      <c r="B918">
        <v>9</v>
      </c>
      <c r="C918" t="str">
        <f t="shared" si="14"/>
        <v>3132_9</v>
      </c>
      <c r="D918" t="s">
        <v>3019</v>
      </c>
      <c r="E918">
        <v>92.422054502378401</v>
      </c>
      <c r="F918">
        <v>0.57000350824747203</v>
      </c>
      <c r="G918">
        <v>1</v>
      </c>
      <c r="H918">
        <v>5414</v>
      </c>
    </row>
    <row r="919" spans="1:8" x14ac:dyDescent="0.25">
      <c r="A919">
        <v>3134</v>
      </c>
      <c r="B919">
        <v>1</v>
      </c>
      <c r="C919" t="str">
        <f t="shared" si="14"/>
        <v>3134_1</v>
      </c>
      <c r="D919" t="s">
        <v>3020</v>
      </c>
      <c r="E919">
        <v>428.61653762143499</v>
      </c>
      <c r="F919">
        <v>0.39995020870384801</v>
      </c>
      <c r="G919">
        <v>1</v>
      </c>
      <c r="H919">
        <v>4508</v>
      </c>
    </row>
    <row r="920" spans="1:8" x14ac:dyDescent="0.25">
      <c r="A920">
        <v>3134</v>
      </c>
      <c r="B920">
        <v>2</v>
      </c>
      <c r="C920" t="str">
        <f t="shared" si="14"/>
        <v>3134_2</v>
      </c>
      <c r="D920" t="s">
        <v>3021</v>
      </c>
      <c r="E920">
        <v>102.714366324105</v>
      </c>
      <c r="F920">
        <v>0.36569522527609699</v>
      </c>
      <c r="G920">
        <v>1</v>
      </c>
      <c r="H920">
        <v>6766</v>
      </c>
    </row>
    <row r="921" spans="1:8" x14ac:dyDescent="0.25">
      <c r="A921">
        <v>3134</v>
      </c>
      <c r="B921">
        <v>3</v>
      </c>
      <c r="C921" t="str">
        <f t="shared" si="14"/>
        <v>3134_3</v>
      </c>
      <c r="D921" t="s">
        <v>3022</v>
      </c>
      <c r="E921">
        <v>78.689489109107996</v>
      </c>
      <c r="F921">
        <v>0.53932531208158296</v>
      </c>
      <c r="G921">
        <v>1</v>
      </c>
      <c r="H921">
        <v>6850</v>
      </c>
    </row>
    <row r="922" spans="1:8" x14ac:dyDescent="0.25">
      <c r="A922">
        <v>3136</v>
      </c>
      <c r="B922">
        <v>1</v>
      </c>
      <c r="C922" t="str">
        <f t="shared" si="14"/>
        <v>3136_1</v>
      </c>
      <c r="D922" t="s">
        <v>3023</v>
      </c>
      <c r="E922">
        <v>95.061575450432599</v>
      </c>
      <c r="F922">
        <v>0.31805376437955801</v>
      </c>
      <c r="G922">
        <v>1</v>
      </c>
      <c r="H922">
        <v>8285</v>
      </c>
    </row>
    <row r="923" spans="1:8" x14ac:dyDescent="0.25">
      <c r="A923">
        <v>3136</v>
      </c>
      <c r="B923">
        <v>2</v>
      </c>
      <c r="C923" t="str">
        <f t="shared" si="14"/>
        <v>3136_2</v>
      </c>
      <c r="D923" t="s">
        <v>3024</v>
      </c>
      <c r="E923">
        <v>83.399027038156106</v>
      </c>
      <c r="F923">
        <v>0.523375265041088</v>
      </c>
      <c r="G923">
        <v>1</v>
      </c>
      <c r="H923">
        <v>6439</v>
      </c>
    </row>
    <row r="924" spans="1:8" x14ac:dyDescent="0.25">
      <c r="A924">
        <v>3136</v>
      </c>
      <c r="B924">
        <v>3</v>
      </c>
      <c r="C924" t="str">
        <f t="shared" si="14"/>
        <v>3136_3</v>
      </c>
      <c r="D924" t="s">
        <v>3025</v>
      </c>
      <c r="E924">
        <v>67.246017816943805</v>
      </c>
      <c r="F924">
        <v>0.68790597671032006</v>
      </c>
      <c r="G924">
        <v>1</v>
      </c>
      <c r="H924">
        <v>3686</v>
      </c>
    </row>
    <row r="925" spans="1:8" x14ac:dyDescent="0.25">
      <c r="A925">
        <v>3136</v>
      </c>
      <c r="B925">
        <v>4</v>
      </c>
      <c r="C925" t="str">
        <f t="shared" si="14"/>
        <v>3136_4</v>
      </c>
      <c r="D925" t="s">
        <v>3026</v>
      </c>
      <c r="E925">
        <v>11.6206229694188</v>
      </c>
      <c r="F925">
        <v>0.61384307243664504</v>
      </c>
      <c r="G925">
        <v>1</v>
      </c>
      <c r="H925">
        <v>3390</v>
      </c>
    </row>
    <row r="926" spans="1:8" x14ac:dyDescent="0.25">
      <c r="A926">
        <v>3137</v>
      </c>
      <c r="B926">
        <v>1</v>
      </c>
      <c r="C926" t="str">
        <f t="shared" si="14"/>
        <v>3137_1</v>
      </c>
      <c r="D926" t="s">
        <v>3027</v>
      </c>
      <c r="E926">
        <v>92.167627535351201</v>
      </c>
      <c r="F926">
        <v>0.69117534526948199</v>
      </c>
      <c r="G926">
        <v>1</v>
      </c>
      <c r="H926">
        <v>4382</v>
      </c>
    </row>
    <row r="927" spans="1:8" x14ac:dyDescent="0.25">
      <c r="A927">
        <v>3138</v>
      </c>
      <c r="B927">
        <v>1</v>
      </c>
      <c r="C927" t="str">
        <f t="shared" si="14"/>
        <v>3138_1</v>
      </c>
      <c r="D927" t="s">
        <v>3028</v>
      </c>
      <c r="E927">
        <v>743.97744084420242</v>
      </c>
      <c r="F927">
        <v>0.26367674082333598</v>
      </c>
      <c r="G927">
        <v>1</v>
      </c>
      <c r="H927">
        <v>1506</v>
      </c>
    </row>
    <row r="928" spans="1:8" x14ac:dyDescent="0.25">
      <c r="A928">
        <v>3141</v>
      </c>
      <c r="B928">
        <v>1</v>
      </c>
      <c r="C928" t="str">
        <f t="shared" si="14"/>
        <v>3141_1</v>
      </c>
      <c r="D928" t="s">
        <v>3029</v>
      </c>
      <c r="E928">
        <v>53.4431107770449</v>
      </c>
      <c r="F928">
        <v>0.61692072714427104</v>
      </c>
      <c r="G928">
        <v>1</v>
      </c>
      <c r="H928">
        <v>3897</v>
      </c>
    </row>
    <row r="929" spans="1:8" x14ac:dyDescent="0.25">
      <c r="A929">
        <v>3142</v>
      </c>
      <c r="B929">
        <v>1</v>
      </c>
      <c r="C929" t="str">
        <f t="shared" si="14"/>
        <v>3142_1</v>
      </c>
      <c r="D929" t="s">
        <v>3030</v>
      </c>
      <c r="E929">
        <v>121.519543136172</v>
      </c>
      <c r="F929">
        <v>0.61865606209201396</v>
      </c>
      <c r="G929">
        <v>1</v>
      </c>
      <c r="H929">
        <v>7058</v>
      </c>
    </row>
    <row r="930" spans="1:8" x14ac:dyDescent="0.25">
      <c r="A930">
        <v>3143</v>
      </c>
      <c r="B930">
        <v>1</v>
      </c>
      <c r="C930" t="str">
        <f t="shared" si="14"/>
        <v>3143_1</v>
      </c>
      <c r="D930" t="s">
        <v>3031</v>
      </c>
      <c r="E930">
        <v>431.05397184074002</v>
      </c>
      <c r="F930">
        <v>0.30275957888414401</v>
      </c>
      <c r="G930">
        <v>1</v>
      </c>
      <c r="H930">
        <v>2148</v>
      </c>
    </row>
    <row r="931" spans="1:8" x14ac:dyDescent="0.25">
      <c r="A931">
        <v>3161</v>
      </c>
      <c r="B931">
        <v>1</v>
      </c>
      <c r="C931" t="str">
        <f t="shared" si="14"/>
        <v>3161_1</v>
      </c>
      <c r="D931" t="s">
        <v>3032</v>
      </c>
      <c r="E931">
        <v>213.37789839408001</v>
      </c>
      <c r="F931">
        <v>0.189929222355772</v>
      </c>
      <c r="G931">
        <v>1</v>
      </c>
      <c r="H931">
        <v>5005</v>
      </c>
    </row>
    <row r="932" spans="1:8" x14ac:dyDescent="0.25">
      <c r="A932">
        <v>3161</v>
      </c>
      <c r="B932">
        <v>2</v>
      </c>
      <c r="C932" t="str">
        <f t="shared" si="14"/>
        <v>3161_2</v>
      </c>
      <c r="D932" t="s">
        <v>3033</v>
      </c>
      <c r="E932">
        <v>81.671154207871595</v>
      </c>
      <c r="F932">
        <v>0.15741314318012301</v>
      </c>
      <c r="G932">
        <v>1</v>
      </c>
      <c r="H932">
        <v>3020</v>
      </c>
    </row>
    <row r="933" spans="1:8" x14ac:dyDescent="0.25">
      <c r="A933">
        <v>3161</v>
      </c>
      <c r="B933">
        <v>3</v>
      </c>
      <c r="C933" t="str">
        <f t="shared" si="14"/>
        <v>3161_3</v>
      </c>
      <c r="D933" t="s">
        <v>3034</v>
      </c>
      <c r="E933">
        <v>96.510745788509197</v>
      </c>
      <c r="F933">
        <v>0.36770871200407002</v>
      </c>
      <c r="G933">
        <v>1</v>
      </c>
      <c r="H933">
        <v>6680</v>
      </c>
    </row>
    <row r="934" spans="1:8" x14ac:dyDescent="0.25">
      <c r="A934">
        <v>3171</v>
      </c>
      <c r="B934">
        <v>1</v>
      </c>
      <c r="C934" t="str">
        <f t="shared" si="14"/>
        <v>3171_1</v>
      </c>
      <c r="D934" t="s">
        <v>3035</v>
      </c>
      <c r="E934">
        <v>131.25924523661701</v>
      </c>
      <c r="F934">
        <v>0.429124491669713</v>
      </c>
      <c r="G934">
        <v>1</v>
      </c>
      <c r="H934">
        <v>3367</v>
      </c>
    </row>
    <row r="935" spans="1:8" x14ac:dyDescent="0.25">
      <c r="A935">
        <v>3171</v>
      </c>
      <c r="B935">
        <v>2</v>
      </c>
      <c r="C935" t="str">
        <f t="shared" si="14"/>
        <v>3171_2</v>
      </c>
      <c r="D935" t="s">
        <v>3036</v>
      </c>
      <c r="E935">
        <v>84.506842684274503</v>
      </c>
      <c r="F935">
        <v>0.58807411272366905</v>
      </c>
      <c r="G935">
        <v>1</v>
      </c>
      <c r="H935">
        <v>7507</v>
      </c>
    </row>
    <row r="936" spans="1:8" x14ac:dyDescent="0.25">
      <c r="A936">
        <v>3172</v>
      </c>
      <c r="B936">
        <v>1</v>
      </c>
      <c r="C936" t="str">
        <f t="shared" si="14"/>
        <v>3172_1</v>
      </c>
      <c r="D936" t="s">
        <v>3037</v>
      </c>
      <c r="E936">
        <v>87.835716699960798</v>
      </c>
      <c r="F936">
        <v>0.27276147980715099</v>
      </c>
      <c r="G936">
        <v>1</v>
      </c>
      <c r="H936">
        <v>3926</v>
      </c>
    </row>
    <row r="937" spans="1:8" x14ac:dyDescent="0.25">
      <c r="A937">
        <v>3173</v>
      </c>
      <c r="B937">
        <v>1</v>
      </c>
      <c r="C937" t="str">
        <f t="shared" si="14"/>
        <v>3173_1</v>
      </c>
      <c r="D937" t="s">
        <v>3038</v>
      </c>
      <c r="E937">
        <v>124.839275539574</v>
      </c>
      <c r="F937">
        <v>0.58993625694381202</v>
      </c>
      <c r="G937">
        <v>1</v>
      </c>
      <c r="H937">
        <v>3101</v>
      </c>
    </row>
    <row r="938" spans="1:8" x14ac:dyDescent="0.25">
      <c r="A938">
        <v>3173</v>
      </c>
      <c r="B938">
        <v>2</v>
      </c>
      <c r="C938" t="str">
        <f t="shared" si="14"/>
        <v>3173_2</v>
      </c>
      <c r="D938" t="s">
        <v>3039</v>
      </c>
      <c r="E938">
        <v>455.44624201949802</v>
      </c>
      <c r="F938">
        <v>0.86222732723722195</v>
      </c>
      <c r="G938">
        <v>1</v>
      </c>
      <c r="H938">
        <v>7145</v>
      </c>
    </row>
    <row r="939" spans="1:8" x14ac:dyDescent="0.25">
      <c r="A939">
        <v>3173</v>
      </c>
      <c r="B939">
        <v>3</v>
      </c>
      <c r="C939" t="str">
        <f t="shared" si="14"/>
        <v>3173_3</v>
      </c>
      <c r="D939" t="s">
        <v>3040</v>
      </c>
      <c r="E939">
        <v>343.555752782377</v>
      </c>
      <c r="F939">
        <v>0.90424150103527101</v>
      </c>
      <c r="G939">
        <v>1</v>
      </c>
      <c r="H939">
        <v>9390</v>
      </c>
    </row>
    <row r="940" spans="1:8" x14ac:dyDescent="0.25">
      <c r="A940">
        <v>3174</v>
      </c>
      <c r="B940">
        <v>1</v>
      </c>
      <c r="C940" t="str">
        <f t="shared" si="14"/>
        <v>3174_1</v>
      </c>
      <c r="D940" t="s">
        <v>3041</v>
      </c>
      <c r="E940">
        <v>180.39128815193001</v>
      </c>
      <c r="F940">
        <v>0.739355026518001</v>
      </c>
      <c r="G940">
        <v>1</v>
      </c>
      <c r="H940">
        <v>2819</v>
      </c>
    </row>
    <row r="941" spans="1:8" x14ac:dyDescent="0.25">
      <c r="A941">
        <v>3190</v>
      </c>
      <c r="B941">
        <v>1</v>
      </c>
      <c r="C941" t="str">
        <f t="shared" si="14"/>
        <v>3190_1</v>
      </c>
      <c r="D941" t="s">
        <v>3042</v>
      </c>
      <c r="E941">
        <v>290.55954526163703</v>
      </c>
      <c r="F941">
        <v>0.55558522836745095</v>
      </c>
      <c r="G941">
        <v>1</v>
      </c>
      <c r="H941">
        <v>2272</v>
      </c>
    </row>
    <row r="942" spans="1:8" x14ac:dyDescent="0.25">
      <c r="A942">
        <v>3191</v>
      </c>
      <c r="B942">
        <v>1</v>
      </c>
      <c r="C942" t="str">
        <f t="shared" si="14"/>
        <v>3191_1</v>
      </c>
      <c r="D942" t="s">
        <v>3043</v>
      </c>
      <c r="E942">
        <v>22.598500852897502</v>
      </c>
      <c r="F942">
        <v>7.0877653384141995E-2</v>
      </c>
      <c r="G942">
        <v>1</v>
      </c>
      <c r="H942">
        <v>2764</v>
      </c>
    </row>
    <row r="943" spans="1:8" x14ac:dyDescent="0.25">
      <c r="A943">
        <v>3191</v>
      </c>
      <c r="B943">
        <v>2</v>
      </c>
      <c r="C943" t="str">
        <f t="shared" si="14"/>
        <v>3191_2</v>
      </c>
      <c r="D943" t="s">
        <v>3044</v>
      </c>
      <c r="E943">
        <v>102.0233116293</v>
      </c>
      <c r="F943">
        <v>0.22015342903614901</v>
      </c>
      <c r="G943">
        <v>1</v>
      </c>
      <c r="H943">
        <v>6888</v>
      </c>
    </row>
    <row r="944" spans="1:8" x14ac:dyDescent="0.25">
      <c r="A944">
        <v>3192</v>
      </c>
      <c r="B944">
        <v>1</v>
      </c>
      <c r="C944" t="str">
        <f t="shared" si="14"/>
        <v>3192_1</v>
      </c>
      <c r="D944" t="s">
        <v>3045</v>
      </c>
      <c r="E944">
        <v>200.85349948860701</v>
      </c>
      <c r="F944">
        <v>0.526144324487689</v>
      </c>
      <c r="G944">
        <v>1</v>
      </c>
      <c r="H944">
        <v>3724</v>
      </c>
    </row>
    <row r="945" spans="1:8" x14ac:dyDescent="0.25">
      <c r="A945">
        <v>3192</v>
      </c>
      <c r="B945">
        <v>2</v>
      </c>
      <c r="C945" t="str">
        <f t="shared" si="14"/>
        <v>3192_2</v>
      </c>
      <c r="D945" t="s">
        <v>3046</v>
      </c>
      <c r="E945">
        <v>100.75196976399801</v>
      </c>
      <c r="F945">
        <v>0.71444868621785496</v>
      </c>
      <c r="G945">
        <v>1</v>
      </c>
      <c r="H945">
        <v>4930</v>
      </c>
    </row>
    <row r="946" spans="1:8" x14ac:dyDescent="0.25">
      <c r="A946">
        <v>3192</v>
      </c>
      <c r="B946">
        <v>3</v>
      </c>
      <c r="C946" t="str">
        <f t="shared" si="14"/>
        <v>3192_3</v>
      </c>
      <c r="D946" t="s">
        <v>3047</v>
      </c>
      <c r="E946">
        <v>85.560772319724094</v>
      </c>
      <c r="F946">
        <v>0.76471994541933297</v>
      </c>
      <c r="G946">
        <v>1</v>
      </c>
      <c r="H946">
        <v>6357</v>
      </c>
    </row>
    <row r="947" spans="1:8" x14ac:dyDescent="0.25">
      <c r="A947">
        <v>3192</v>
      </c>
      <c r="B947">
        <v>4</v>
      </c>
      <c r="C947" t="str">
        <f t="shared" si="14"/>
        <v>3192_4</v>
      </c>
      <c r="D947" t="s">
        <v>3048</v>
      </c>
      <c r="E947">
        <v>31.073929309513002</v>
      </c>
      <c r="F947">
        <v>0.83530637268474295</v>
      </c>
      <c r="G947">
        <v>1</v>
      </c>
      <c r="H947">
        <v>7813</v>
      </c>
    </row>
    <row r="948" spans="1:8" x14ac:dyDescent="0.25">
      <c r="A948">
        <v>3192</v>
      </c>
      <c r="B948">
        <v>5</v>
      </c>
      <c r="C948" t="str">
        <f t="shared" si="14"/>
        <v>3192_5</v>
      </c>
      <c r="D948" t="s">
        <v>3049</v>
      </c>
      <c r="E948">
        <v>0</v>
      </c>
      <c r="G948">
        <v>1</v>
      </c>
      <c r="H948">
        <v>4090</v>
      </c>
    </row>
    <row r="949" spans="1:8" x14ac:dyDescent="0.25">
      <c r="A949">
        <v>3200</v>
      </c>
      <c r="B949">
        <v>1</v>
      </c>
      <c r="C949" t="str">
        <f t="shared" si="14"/>
        <v>3200_1</v>
      </c>
      <c r="D949" t="s">
        <v>3050</v>
      </c>
      <c r="E949">
        <v>122.76295958422401</v>
      </c>
      <c r="F949">
        <v>0.58998803440619696</v>
      </c>
      <c r="G949">
        <v>1</v>
      </c>
      <c r="H949">
        <v>3747</v>
      </c>
    </row>
    <row r="950" spans="1:8" x14ac:dyDescent="0.25">
      <c r="A950">
        <v>3200</v>
      </c>
      <c r="B950">
        <v>2</v>
      </c>
      <c r="C950" t="str">
        <f t="shared" si="14"/>
        <v>3200_2</v>
      </c>
      <c r="D950" t="s">
        <v>3051</v>
      </c>
      <c r="E950">
        <v>94.447805010161602</v>
      </c>
      <c r="F950">
        <v>0.77741089746277203</v>
      </c>
      <c r="G950">
        <v>1</v>
      </c>
      <c r="H950">
        <v>8330</v>
      </c>
    </row>
    <row r="951" spans="1:8" x14ac:dyDescent="0.25">
      <c r="A951">
        <v>3200</v>
      </c>
      <c r="B951">
        <v>3</v>
      </c>
      <c r="C951" t="str">
        <f t="shared" si="14"/>
        <v>3200_3</v>
      </c>
      <c r="D951" t="s">
        <v>3052</v>
      </c>
      <c r="E951">
        <v>34.974024622519998</v>
      </c>
      <c r="F951">
        <v>0.88489194870509802</v>
      </c>
      <c r="G951">
        <v>1</v>
      </c>
      <c r="H951">
        <v>2600</v>
      </c>
    </row>
    <row r="952" spans="1:8" x14ac:dyDescent="0.25">
      <c r="A952">
        <v>3200</v>
      </c>
      <c r="B952">
        <v>4</v>
      </c>
      <c r="C952" t="str">
        <f t="shared" si="14"/>
        <v>3200_4</v>
      </c>
      <c r="D952" t="s">
        <v>3053</v>
      </c>
      <c r="E952">
        <v>0</v>
      </c>
      <c r="G952">
        <v>1</v>
      </c>
      <c r="H952">
        <v>6325</v>
      </c>
    </row>
    <row r="953" spans="1:8" x14ac:dyDescent="0.25">
      <c r="A953">
        <v>3201</v>
      </c>
      <c r="B953">
        <v>1</v>
      </c>
      <c r="C953" t="str">
        <f t="shared" si="14"/>
        <v>3201_1</v>
      </c>
      <c r="D953" t="s">
        <v>3054</v>
      </c>
      <c r="E953">
        <v>9.1561509682195794</v>
      </c>
      <c r="F953">
        <v>0.45106325296449701</v>
      </c>
      <c r="G953">
        <v>1</v>
      </c>
      <c r="H953">
        <v>4129</v>
      </c>
    </row>
    <row r="954" spans="1:8" x14ac:dyDescent="0.25">
      <c r="A954">
        <v>3201</v>
      </c>
      <c r="B954">
        <v>2</v>
      </c>
      <c r="C954" t="str">
        <f t="shared" si="14"/>
        <v>3201_2</v>
      </c>
      <c r="D954" t="s">
        <v>3055</v>
      </c>
      <c r="E954">
        <v>0</v>
      </c>
      <c r="G954">
        <v>1</v>
      </c>
      <c r="H954">
        <v>3455</v>
      </c>
    </row>
    <row r="955" spans="1:8" x14ac:dyDescent="0.25">
      <c r="A955">
        <v>3202</v>
      </c>
      <c r="B955">
        <v>1</v>
      </c>
      <c r="C955" t="str">
        <f t="shared" si="14"/>
        <v>3202_1</v>
      </c>
      <c r="D955" t="s">
        <v>3056</v>
      </c>
      <c r="E955">
        <v>0</v>
      </c>
      <c r="G955">
        <v>1</v>
      </c>
      <c r="H955">
        <v>8394</v>
      </c>
    </row>
    <row r="956" spans="1:8" x14ac:dyDescent="0.25">
      <c r="A956">
        <v>3202</v>
      </c>
      <c r="B956">
        <v>2</v>
      </c>
      <c r="C956" t="str">
        <f t="shared" si="14"/>
        <v>3202_2</v>
      </c>
      <c r="D956" t="s">
        <v>3057</v>
      </c>
      <c r="E956">
        <v>27.075351692726901</v>
      </c>
      <c r="F956">
        <v>0.93853719215018006</v>
      </c>
      <c r="G956">
        <v>1</v>
      </c>
      <c r="H956">
        <v>5484</v>
      </c>
    </row>
    <row r="957" spans="1:8" x14ac:dyDescent="0.25">
      <c r="A957">
        <v>3203</v>
      </c>
      <c r="B957">
        <v>1</v>
      </c>
      <c r="C957" t="str">
        <f t="shared" si="14"/>
        <v>3203_1</v>
      </c>
      <c r="D957" t="s">
        <v>3058</v>
      </c>
      <c r="E957">
        <v>4.6257459500437701</v>
      </c>
      <c r="F957">
        <v>0.33767404446841798</v>
      </c>
      <c r="G957">
        <v>1</v>
      </c>
      <c r="H957">
        <v>5041</v>
      </c>
    </row>
    <row r="958" spans="1:8" x14ac:dyDescent="0.25">
      <c r="A958">
        <v>3203</v>
      </c>
      <c r="B958">
        <v>2</v>
      </c>
      <c r="C958" t="str">
        <f t="shared" si="14"/>
        <v>3203_2</v>
      </c>
      <c r="D958" t="s">
        <v>3059</v>
      </c>
      <c r="E958">
        <v>15.4141728083401</v>
      </c>
      <c r="F958">
        <v>0.58165156812131802</v>
      </c>
      <c r="G958">
        <v>1</v>
      </c>
      <c r="H958">
        <v>4197</v>
      </c>
    </row>
    <row r="959" spans="1:8" x14ac:dyDescent="0.25">
      <c r="A959">
        <v>3222</v>
      </c>
      <c r="B959">
        <v>1</v>
      </c>
      <c r="C959" t="str">
        <f t="shared" si="14"/>
        <v>3222_1</v>
      </c>
      <c r="D959" t="s">
        <v>3060</v>
      </c>
      <c r="E959">
        <v>178.938689508164</v>
      </c>
      <c r="F959">
        <v>0.60387237075543299</v>
      </c>
      <c r="G959">
        <v>1</v>
      </c>
      <c r="H959">
        <v>7381</v>
      </c>
    </row>
    <row r="960" spans="1:8" x14ac:dyDescent="0.25">
      <c r="A960">
        <v>3222</v>
      </c>
      <c r="B960">
        <v>2</v>
      </c>
      <c r="C960" t="str">
        <f t="shared" si="14"/>
        <v>3222_2</v>
      </c>
      <c r="D960" t="s">
        <v>3061</v>
      </c>
      <c r="E960">
        <v>51.649075191613399</v>
      </c>
      <c r="F960">
        <v>0.62887637820693099</v>
      </c>
      <c r="G960">
        <v>1</v>
      </c>
      <c r="H960">
        <v>7019</v>
      </c>
    </row>
    <row r="961" spans="1:8" x14ac:dyDescent="0.25">
      <c r="A961">
        <v>3222</v>
      </c>
      <c r="B961">
        <v>3</v>
      </c>
      <c r="C961" t="str">
        <f t="shared" si="14"/>
        <v>3222_3</v>
      </c>
      <c r="D961" t="s">
        <v>3062</v>
      </c>
      <c r="E961">
        <v>42.839478335490398</v>
      </c>
      <c r="F961">
        <v>0.49726937673242599</v>
      </c>
      <c r="G961">
        <v>1</v>
      </c>
      <c r="H961">
        <v>3016</v>
      </c>
    </row>
    <row r="962" spans="1:8" x14ac:dyDescent="0.25">
      <c r="A962">
        <v>3222</v>
      </c>
      <c r="B962">
        <v>4</v>
      </c>
      <c r="C962" t="str">
        <f t="shared" si="14"/>
        <v>3222_4</v>
      </c>
      <c r="D962" t="s">
        <v>3063</v>
      </c>
      <c r="E962">
        <v>0</v>
      </c>
      <c r="G962">
        <v>1</v>
      </c>
      <c r="H962">
        <v>3960</v>
      </c>
    </row>
    <row r="963" spans="1:8" x14ac:dyDescent="0.25">
      <c r="A963">
        <v>3223</v>
      </c>
      <c r="B963">
        <v>1</v>
      </c>
      <c r="C963" t="str">
        <f t="shared" si="14"/>
        <v>3223_1</v>
      </c>
      <c r="D963" t="s">
        <v>3064</v>
      </c>
      <c r="E963">
        <v>143.762345478398</v>
      </c>
      <c r="F963">
        <v>0.36783384603807201</v>
      </c>
      <c r="G963">
        <v>1</v>
      </c>
      <c r="H963">
        <v>3028</v>
      </c>
    </row>
    <row r="964" spans="1:8" x14ac:dyDescent="0.25">
      <c r="A964">
        <v>3223</v>
      </c>
      <c r="B964">
        <v>2</v>
      </c>
      <c r="C964" t="str">
        <f t="shared" si="14"/>
        <v>3223_2</v>
      </c>
      <c r="D964" t="s">
        <v>3065</v>
      </c>
      <c r="E964">
        <v>45.841914154544803</v>
      </c>
      <c r="F964">
        <v>0.42563675601038597</v>
      </c>
      <c r="G964">
        <v>1</v>
      </c>
      <c r="H964">
        <v>7402</v>
      </c>
    </row>
    <row r="965" spans="1:8" x14ac:dyDescent="0.25">
      <c r="A965">
        <v>3254</v>
      </c>
      <c r="B965">
        <v>1</v>
      </c>
      <c r="C965" t="str">
        <f t="shared" si="14"/>
        <v>3254_1</v>
      </c>
      <c r="D965" t="s">
        <v>3066</v>
      </c>
      <c r="E965">
        <v>0</v>
      </c>
      <c r="G965">
        <v>1</v>
      </c>
      <c r="H965">
        <v>9001</v>
      </c>
    </row>
    <row r="966" spans="1:8" x14ac:dyDescent="0.25">
      <c r="A966">
        <v>3254</v>
      </c>
      <c r="B966">
        <v>3</v>
      </c>
      <c r="C966" t="str">
        <f t="shared" si="14"/>
        <v>3254_3</v>
      </c>
      <c r="D966" t="s">
        <v>3067</v>
      </c>
      <c r="E966">
        <v>13</v>
      </c>
      <c r="F966">
        <v>0.92857142857142805</v>
      </c>
      <c r="G966">
        <v>1</v>
      </c>
      <c r="H966">
        <v>4780</v>
      </c>
    </row>
    <row r="967" spans="1:8" x14ac:dyDescent="0.25">
      <c r="A967">
        <v>3254</v>
      </c>
      <c r="B967">
        <v>4</v>
      </c>
      <c r="C967" t="str">
        <f t="shared" ref="C967:C1030" si="15">CONCATENATE(A967,"_",B967)</f>
        <v>3254_4</v>
      </c>
      <c r="D967" t="s">
        <v>3068</v>
      </c>
      <c r="E967">
        <v>89.728467878310795</v>
      </c>
      <c r="F967">
        <v>0.55021725052475001</v>
      </c>
      <c r="G967">
        <v>1</v>
      </c>
      <c r="H967">
        <v>9360</v>
      </c>
    </row>
    <row r="968" spans="1:8" x14ac:dyDescent="0.25">
      <c r="A968">
        <v>3255</v>
      </c>
      <c r="B968">
        <v>1</v>
      </c>
      <c r="C968" t="str">
        <f t="shared" si="15"/>
        <v>3255_1</v>
      </c>
      <c r="D968" t="s">
        <v>3069</v>
      </c>
      <c r="E968">
        <v>7.9865171357993203</v>
      </c>
      <c r="F968">
        <v>0.40913294331473099</v>
      </c>
      <c r="G968">
        <v>1</v>
      </c>
      <c r="H968">
        <v>3260</v>
      </c>
    </row>
    <row r="969" spans="1:8" x14ac:dyDescent="0.25">
      <c r="A969">
        <v>3255</v>
      </c>
      <c r="B969">
        <v>3</v>
      </c>
      <c r="C969" t="str">
        <f t="shared" si="15"/>
        <v>3255_3</v>
      </c>
      <c r="D969" t="s">
        <v>3070</v>
      </c>
      <c r="E969">
        <v>0</v>
      </c>
      <c r="G969">
        <v>1</v>
      </c>
      <c r="H969">
        <v>3742</v>
      </c>
    </row>
    <row r="970" spans="1:8" x14ac:dyDescent="0.25">
      <c r="A970">
        <v>3531</v>
      </c>
      <c r="B970">
        <v>1</v>
      </c>
      <c r="C970" t="str">
        <f t="shared" si="15"/>
        <v>3531_1</v>
      </c>
      <c r="D970" t="s">
        <v>3071</v>
      </c>
      <c r="E970">
        <v>0</v>
      </c>
      <c r="G970">
        <v>1</v>
      </c>
      <c r="H970">
        <v>263</v>
      </c>
    </row>
    <row r="971" spans="1:8" x14ac:dyDescent="0.25">
      <c r="A971">
        <v>3531</v>
      </c>
      <c r="B971">
        <v>2</v>
      </c>
      <c r="C971" t="str">
        <f t="shared" si="15"/>
        <v>3531_2</v>
      </c>
      <c r="D971" t="s">
        <v>3072</v>
      </c>
      <c r="E971">
        <v>0</v>
      </c>
      <c r="G971">
        <v>1</v>
      </c>
      <c r="H971">
        <v>8789</v>
      </c>
    </row>
    <row r="972" spans="1:8" x14ac:dyDescent="0.25">
      <c r="A972">
        <v>3601</v>
      </c>
      <c r="B972">
        <v>1</v>
      </c>
      <c r="C972" t="str">
        <f t="shared" si="15"/>
        <v>3601_1</v>
      </c>
      <c r="D972" t="s">
        <v>3073</v>
      </c>
      <c r="E972">
        <v>0</v>
      </c>
      <c r="G972">
        <v>1</v>
      </c>
      <c r="H972">
        <v>2790</v>
      </c>
    </row>
    <row r="973" spans="1:8" x14ac:dyDescent="0.25">
      <c r="A973">
        <v>3601</v>
      </c>
      <c r="B973">
        <v>2</v>
      </c>
      <c r="C973" t="str">
        <f t="shared" si="15"/>
        <v>3601_2</v>
      </c>
      <c r="D973" t="s">
        <v>3074</v>
      </c>
      <c r="E973">
        <v>0</v>
      </c>
      <c r="G973">
        <v>1</v>
      </c>
      <c r="H973">
        <v>3239</v>
      </c>
    </row>
    <row r="974" spans="1:8" x14ac:dyDescent="0.25">
      <c r="A974">
        <v>3601</v>
      </c>
      <c r="B974">
        <v>3</v>
      </c>
      <c r="C974" t="str">
        <f t="shared" si="15"/>
        <v>3601_3</v>
      </c>
      <c r="D974" t="s">
        <v>3075</v>
      </c>
      <c r="E974">
        <v>0</v>
      </c>
      <c r="G974">
        <v>1</v>
      </c>
      <c r="H974">
        <v>6422</v>
      </c>
    </row>
    <row r="975" spans="1:8" x14ac:dyDescent="0.25">
      <c r="A975">
        <v>3603</v>
      </c>
      <c r="B975">
        <v>1</v>
      </c>
      <c r="C975" t="str">
        <f t="shared" si="15"/>
        <v>3603_1</v>
      </c>
      <c r="D975" t="s">
        <v>3076</v>
      </c>
      <c r="E975">
        <v>0</v>
      </c>
      <c r="G975">
        <v>1</v>
      </c>
      <c r="H975">
        <v>7658</v>
      </c>
    </row>
    <row r="976" spans="1:8" x14ac:dyDescent="0.25">
      <c r="A976">
        <v>3621</v>
      </c>
      <c r="B976">
        <v>1</v>
      </c>
      <c r="C976" t="str">
        <f t="shared" si="15"/>
        <v>3621_1</v>
      </c>
      <c r="D976" t="s">
        <v>3077</v>
      </c>
      <c r="E976">
        <v>0</v>
      </c>
      <c r="G976">
        <v>1</v>
      </c>
      <c r="H976">
        <v>5148</v>
      </c>
    </row>
    <row r="977" spans="1:8" x14ac:dyDescent="0.25">
      <c r="A977">
        <v>3622</v>
      </c>
      <c r="B977">
        <v>1</v>
      </c>
      <c r="C977" t="str">
        <f t="shared" si="15"/>
        <v>3622_1</v>
      </c>
      <c r="D977" t="s">
        <v>3078</v>
      </c>
      <c r="E977">
        <v>0</v>
      </c>
      <c r="G977">
        <v>1</v>
      </c>
      <c r="H977">
        <v>3236</v>
      </c>
    </row>
    <row r="978" spans="1:8" x14ac:dyDescent="0.25">
      <c r="A978">
        <v>3622</v>
      </c>
      <c r="B978">
        <v>2</v>
      </c>
      <c r="C978" t="str">
        <f t="shared" si="15"/>
        <v>3622_2</v>
      </c>
      <c r="D978" t="s">
        <v>3079</v>
      </c>
      <c r="E978">
        <v>0</v>
      </c>
      <c r="G978">
        <v>1</v>
      </c>
      <c r="H978">
        <v>6364</v>
      </c>
    </row>
    <row r="979" spans="1:8" x14ac:dyDescent="0.25">
      <c r="A979">
        <v>3622</v>
      </c>
      <c r="B979">
        <v>3</v>
      </c>
      <c r="C979" t="str">
        <f t="shared" si="15"/>
        <v>3622_3</v>
      </c>
      <c r="D979" t="s">
        <v>3080</v>
      </c>
      <c r="E979">
        <v>0</v>
      </c>
      <c r="G979">
        <v>1</v>
      </c>
      <c r="H979">
        <v>4153</v>
      </c>
    </row>
    <row r="980" spans="1:8" x14ac:dyDescent="0.25">
      <c r="A980">
        <v>3623</v>
      </c>
      <c r="B980">
        <v>1</v>
      </c>
      <c r="C980" t="str">
        <f t="shared" si="15"/>
        <v>3623_1</v>
      </c>
      <c r="D980" t="s">
        <v>3081</v>
      </c>
      <c r="E980">
        <v>0</v>
      </c>
      <c r="G980">
        <v>1</v>
      </c>
      <c r="H980">
        <v>1500</v>
      </c>
    </row>
    <row r="981" spans="1:8" x14ac:dyDescent="0.25">
      <c r="A981">
        <v>3623</v>
      </c>
      <c r="B981">
        <v>2</v>
      </c>
      <c r="C981" t="str">
        <f t="shared" si="15"/>
        <v>3623_2</v>
      </c>
      <c r="D981" t="s">
        <v>3082</v>
      </c>
      <c r="E981">
        <v>0</v>
      </c>
      <c r="G981">
        <v>1</v>
      </c>
      <c r="H981">
        <v>2003</v>
      </c>
    </row>
    <row r="982" spans="1:8" x14ac:dyDescent="0.25">
      <c r="A982">
        <v>3623</v>
      </c>
      <c r="B982">
        <v>3</v>
      </c>
      <c r="C982" t="str">
        <f t="shared" si="15"/>
        <v>3623_3</v>
      </c>
      <c r="D982" t="s">
        <v>3083</v>
      </c>
      <c r="E982">
        <v>0</v>
      </c>
      <c r="G982">
        <v>1</v>
      </c>
      <c r="H982">
        <v>1642</v>
      </c>
    </row>
    <row r="983" spans="1:8" x14ac:dyDescent="0.25">
      <c r="A983">
        <v>3623</v>
      </c>
      <c r="B983">
        <v>4</v>
      </c>
      <c r="C983" t="str">
        <f t="shared" si="15"/>
        <v>3623_4</v>
      </c>
      <c r="D983" t="s">
        <v>3084</v>
      </c>
      <c r="E983">
        <v>0</v>
      </c>
      <c r="G983">
        <v>1</v>
      </c>
      <c r="H983">
        <v>1490</v>
      </c>
    </row>
    <row r="984" spans="1:8" x14ac:dyDescent="0.25">
      <c r="A984">
        <v>3631</v>
      </c>
      <c r="B984">
        <v>1</v>
      </c>
      <c r="C984" t="str">
        <f t="shared" si="15"/>
        <v>3631_1</v>
      </c>
      <c r="D984" t="s">
        <v>3085</v>
      </c>
      <c r="E984">
        <v>0</v>
      </c>
      <c r="G984">
        <v>1</v>
      </c>
      <c r="H984">
        <v>6950</v>
      </c>
    </row>
    <row r="985" spans="1:8" x14ac:dyDescent="0.25">
      <c r="A985">
        <v>3631</v>
      </c>
      <c r="B985">
        <v>2</v>
      </c>
      <c r="C985" t="str">
        <f t="shared" si="15"/>
        <v>3631_2</v>
      </c>
      <c r="D985" t="s">
        <v>3086</v>
      </c>
      <c r="E985">
        <v>0</v>
      </c>
      <c r="G985">
        <v>1</v>
      </c>
      <c r="H985">
        <v>6887</v>
      </c>
    </row>
    <row r="986" spans="1:8" x14ac:dyDescent="0.25">
      <c r="A986">
        <v>3631</v>
      </c>
      <c r="B986">
        <v>3</v>
      </c>
      <c r="C986" t="str">
        <f t="shared" si="15"/>
        <v>3631_3</v>
      </c>
      <c r="D986" t="s">
        <v>3087</v>
      </c>
      <c r="E986">
        <v>0</v>
      </c>
      <c r="G986">
        <v>1</v>
      </c>
      <c r="H986">
        <v>11044</v>
      </c>
    </row>
    <row r="987" spans="1:8" x14ac:dyDescent="0.25">
      <c r="A987">
        <v>4131</v>
      </c>
      <c r="B987">
        <v>1</v>
      </c>
      <c r="C987" t="str">
        <f t="shared" si="15"/>
        <v>4131_1</v>
      </c>
      <c r="D987" t="s">
        <v>3088</v>
      </c>
      <c r="E987">
        <v>30.329872090460199</v>
      </c>
      <c r="F987">
        <v>0.16009393492448801</v>
      </c>
      <c r="G987">
        <v>1</v>
      </c>
      <c r="H987">
        <v>6317</v>
      </c>
    </row>
    <row r="988" spans="1:8" x14ac:dyDescent="0.25">
      <c r="A988">
        <v>4141</v>
      </c>
      <c r="B988">
        <v>1</v>
      </c>
      <c r="C988" t="str">
        <f t="shared" si="15"/>
        <v>4141_1</v>
      </c>
      <c r="D988" t="s">
        <v>3089</v>
      </c>
      <c r="E988">
        <v>68.969663680013696</v>
      </c>
      <c r="F988">
        <v>0.47447693464747798</v>
      </c>
      <c r="G988">
        <v>1</v>
      </c>
      <c r="H988">
        <v>470</v>
      </c>
    </row>
    <row r="989" spans="1:8" x14ac:dyDescent="0.25">
      <c r="A989">
        <v>4142</v>
      </c>
      <c r="B989">
        <v>1</v>
      </c>
      <c r="C989" t="str">
        <f t="shared" si="15"/>
        <v>4142_1</v>
      </c>
      <c r="D989" t="s">
        <v>3090</v>
      </c>
      <c r="E989">
        <v>43.984249092987802</v>
      </c>
      <c r="F989">
        <v>0.11382449315076899</v>
      </c>
      <c r="G989">
        <v>1</v>
      </c>
      <c r="H989">
        <v>3700</v>
      </c>
    </row>
    <row r="990" spans="1:8" x14ac:dyDescent="0.25">
      <c r="A990">
        <v>4142</v>
      </c>
      <c r="B990">
        <v>2</v>
      </c>
      <c r="C990" t="str">
        <f t="shared" si="15"/>
        <v>4142_2</v>
      </c>
      <c r="D990" t="s">
        <v>3091</v>
      </c>
      <c r="E990">
        <v>189.48822225504199</v>
      </c>
      <c r="F990">
        <v>0.658791995490697</v>
      </c>
      <c r="G990">
        <v>1</v>
      </c>
      <c r="H990">
        <v>1614</v>
      </c>
    </row>
    <row r="991" spans="1:8" x14ac:dyDescent="0.25">
      <c r="A991">
        <v>4143</v>
      </c>
      <c r="B991">
        <v>1</v>
      </c>
      <c r="C991" t="str">
        <f t="shared" si="15"/>
        <v>4143_1</v>
      </c>
      <c r="D991" t="s">
        <v>3092</v>
      </c>
      <c r="E991">
        <v>228.24308918312599</v>
      </c>
      <c r="F991">
        <v>0.77762296818830101</v>
      </c>
      <c r="G991">
        <v>1</v>
      </c>
      <c r="H991">
        <v>2899</v>
      </c>
    </row>
    <row r="992" spans="1:8" x14ac:dyDescent="0.25">
      <c r="A992">
        <v>4143</v>
      </c>
      <c r="B992">
        <v>2</v>
      </c>
      <c r="C992" t="str">
        <f t="shared" si="15"/>
        <v>4143_2</v>
      </c>
      <c r="D992" t="s">
        <v>3093</v>
      </c>
      <c r="E992">
        <v>199.069933129031</v>
      </c>
      <c r="F992">
        <v>0.90680212956824502</v>
      </c>
      <c r="G992">
        <v>1</v>
      </c>
      <c r="H992">
        <v>6791</v>
      </c>
    </row>
    <row r="993" spans="1:8" x14ac:dyDescent="0.25">
      <c r="A993">
        <v>4143</v>
      </c>
      <c r="B993">
        <v>3</v>
      </c>
      <c r="C993" t="str">
        <f t="shared" si="15"/>
        <v>4143_3</v>
      </c>
      <c r="D993" t="s">
        <v>3094</v>
      </c>
      <c r="E993">
        <v>47.185280563351398</v>
      </c>
      <c r="F993">
        <v>0.96573891220734398</v>
      </c>
      <c r="G993">
        <v>1</v>
      </c>
      <c r="H993">
        <v>4408</v>
      </c>
    </row>
    <row r="994" spans="1:8" x14ac:dyDescent="0.25">
      <c r="A994">
        <v>4143</v>
      </c>
      <c r="B994">
        <v>4</v>
      </c>
      <c r="C994" t="str">
        <f t="shared" si="15"/>
        <v>4143_4</v>
      </c>
      <c r="D994" t="s">
        <v>3095</v>
      </c>
      <c r="E994">
        <v>26.088925082692299</v>
      </c>
      <c r="F994">
        <v>0.97640235486244098</v>
      </c>
      <c r="G994">
        <v>1</v>
      </c>
      <c r="H994">
        <v>4683</v>
      </c>
    </row>
    <row r="995" spans="1:8" x14ac:dyDescent="0.25">
      <c r="A995">
        <v>4143</v>
      </c>
      <c r="B995">
        <v>5</v>
      </c>
      <c r="C995" t="str">
        <f t="shared" si="15"/>
        <v>4143_5</v>
      </c>
      <c r="D995" t="s">
        <v>3096</v>
      </c>
      <c r="E995">
        <v>16.2137947004491</v>
      </c>
      <c r="F995">
        <v>1</v>
      </c>
      <c r="G995">
        <v>1</v>
      </c>
      <c r="H995">
        <v>4918</v>
      </c>
    </row>
    <row r="996" spans="1:8" x14ac:dyDescent="0.25">
      <c r="A996">
        <v>4143</v>
      </c>
      <c r="B996">
        <v>6</v>
      </c>
      <c r="C996" t="str">
        <f t="shared" si="15"/>
        <v>4143_6</v>
      </c>
      <c r="D996" t="s">
        <v>3097</v>
      </c>
      <c r="E996">
        <v>0</v>
      </c>
      <c r="G996">
        <v>1</v>
      </c>
      <c r="H996">
        <v>6993</v>
      </c>
    </row>
    <row r="997" spans="1:8" x14ac:dyDescent="0.25">
      <c r="A997">
        <v>4231</v>
      </c>
      <c r="B997">
        <v>1</v>
      </c>
      <c r="C997" t="str">
        <f t="shared" si="15"/>
        <v>4231_1</v>
      </c>
      <c r="D997" t="s">
        <v>3098</v>
      </c>
      <c r="E997">
        <v>244.21988819417399</v>
      </c>
      <c r="F997">
        <v>0.26360115013844299</v>
      </c>
      <c r="G997">
        <v>1</v>
      </c>
      <c r="H997">
        <v>694</v>
      </c>
    </row>
    <row r="998" spans="1:8" x14ac:dyDescent="0.25">
      <c r="A998">
        <v>4251</v>
      </c>
      <c r="B998">
        <v>1</v>
      </c>
      <c r="C998" t="str">
        <f t="shared" si="15"/>
        <v>4251_1</v>
      </c>
      <c r="D998" t="s">
        <v>3099</v>
      </c>
      <c r="E998">
        <v>166.51209375494801</v>
      </c>
      <c r="F998">
        <v>0.95693009597885803</v>
      </c>
      <c r="G998">
        <v>1</v>
      </c>
      <c r="H998">
        <v>15098</v>
      </c>
    </row>
    <row r="999" spans="1:8" x14ac:dyDescent="0.25">
      <c r="A999">
        <v>4251</v>
      </c>
      <c r="B999">
        <v>3</v>
      </c>
      <c r="C999" t="str">
        <f t="shared" si="15"/>
        <v>4251_3</v>
      </c>
      <c r="D999" t="s">
        <v>3100</v>
      </c>
      <c r="E999">
        <v>94.9176115407883</v>
      </c>
      <c r="F999">
        <v>0.90267370927930801</v>
      </c>
      <c r="G999">
        <v>1</v>
      </c>
      <c r="H999">
        <v>3316</v>
      </c>
    </row>
    <row r="1000" spans="1:8" x14ac:dyDescent="0.25">
      <c r="A1000">
        <v>4251</v>
      </c>
      <c r="B1000">
        <v>4</v>
      </c>
      <c r="C1000" t="str">
        <f t="shared" si="15"/>
        <v>4251_4</v>
      </c>
      <c r="D1000" t="s">
        <v>3101</v>
      </c>
      <c r="E1000">
        <v>82.537443262983501</v>
      </c>
      <c r="F1000">
        <v>0.76478195469982702</v>
      </c>
      <c r="G1000">
        <v>1</v>
      </c>
      <c r="H1000">
        <v>4771</v>
      </c>
    </row>
    <row r="1001" spans="1:8" x14ac:dyDescent="0.25">
      <c r="A1001">
        <v>4251</v>
      </c>
      <c r="B1001">
        <v>5</v>
      </c>
      <c r="C1001" t="str">
        <f t="shared" si="15"/>
        <v>4251_5</v>
      </c>
      <c r="D1001" t="s">
        <v>3102</v>
      </c>
      <c r="E1001">
        <v>53.0418578001794</v>
      </c>
      <c r="F1001">
        <v>0.57176582755541905</v>
      </c>
      <c r="G1001">
        <v>1</v>
      </c>
      <c r="H1001">
        <v>2856</v>
      </c>
    </row>
    <row r="1002" spans="1:8" x14ac:dyDescent="0.25">
      <c r="A1002">
        <v>4251</v>
      </c>
      <c r="B1002">
        <v>6</v>
      </c>
      <c r="C1002" t="str">
        <f t="shared" si="15"/>
        <v>4251_6</v>
      </c>
      <c r="D1002" t="s">
        <v>3103</v>
      </c>
      <c r="E1002">
        <v>52.932187318014698</v>
      </c>
      <c r="F1002">
        <v>0.71047515909499204</v>
      </c>
      <c r="G1002">
        <v>1</v>
      </c>
      <c r="H1002">
        <v>5694</v>
      </c>
    </row>
    <row r="1003" spans="1:8" x14ac:dyDescent="0.25">
      <c r="A1003">
        <v>4251</v>
      </c>
      <c r="B1003">
        <v>7</v>
      </c>
      <c r="C1003" t="str">
        <f t="shared" si="15"/>
        <v>4251_7</v>
      </c>
      <c r="D1003" t="s">
        <v>3104</v>
      </c>
      <c r="E1003">
        <v>43.898915769740597</v>
      </c>
      <c r="F1003">
        <v>0.70603379315215997</v>
      </c>
      <c r="G1003">
        <v>1</v>
      </c>
      <c r="H1003">
        <v>5812</v>
      </c>
    </row>
    <row r="1004" spans="1:8" x14ac:dyDescent="0.25">
      <c r="A1004">
        <v>4251</v>
      </c>
      <c r="B1004">
        <v>8</v>
      </c>
      <c r="C1004" t="str">
        <f t="shared" si="15"/>
        <v>4251_8</v>
      </c>
      <c r="D1004" t="s">
        <v>3105</v>
      </c>
      <c r="E1004">
        <v>0</v>
      </c>
      <c r="G1004">
        <v>1</v>
      </c>
      <c r="H1004">
        <v>6662</v>
      </c>
    </row>
    <row r="1005" spans="1:8" x14ac:dyDescent="0.25">
      <c r="A1005">
        <v>6134</v>
      </c>
      <c r="B1005">
        <v>1</v>
      </c>
      <c r="C1005" t="str">
        <f t="shared" si="15"/>
        <v>6134_1</v>
      </c>
      <c r="D1005" t="s">
        <v>3106</v>
      </c>
      <c r="E1005">
        <v>111.255933037113</v>
      </c>
      <c r="F1005">
        <v>0.43664189132263698</v>
      </c>
      <c r="G1005">
        <v>1</v>
      </c>
      <c r="H1005">
        <v>3585</v>
      </c>
    </row>
    <row r="1006" spans="1:8" x14ac:dyDescent="0.25">
      <c r="A1006">
        <v>6134</v>
      </c>
      <c r="B1006">
        <v>2</v>
      </c>
      <c r="C1006" t="str">
        <f t="shared" si="15"/>
        <v>6134_2</v>
      </c>
      <c r="D1006" t="s">
        <v>3107</v>
      </c>
      <c r="E1006">
        <v>100.827086586118</v>
      </c>
      <c r="F1006">
        <v>0.552100422618366</v>
      </c>
      <c r="G1006">
        <v>1</v>
      </c>
      <c r="H1006">
        <v>4470</v>
      </c>
    </row>
    <row r="1007" spans="1:8" x14ac:dyDescent="0.25">
      <c r="A1007">
        <v>6134</v>
      </c>
      <c r="B1007">
        <v>3</v>
      </c>
      <c r="C1007" t="str">
        <f t="shared" si="15"/>
        <v>6134_3</v>
      </c>
      <c r="D1007" t="s">
        <v>3108</v>
      </c>
      <c r="E1007">
        <v>62.771307920345699</v>
      </c>
      <c r="F1007">
        <v>0.80894713847602695</v>
      </c>
      <c r="G1007">
        <v>1</v>
      </c>
      <c r="H1007">
        <v>12646</v>
      </c>
    </row>
    <row r="1008" spans="1:8" x14ac:dyDescent="0.25">
      <c r="A1008">
        <v>6134</v>
      </c>
      <c r="B1008">
        <v>5</v>
      </c>
      <c r="C1008" t="str">
        <f t="shared" si="15"/>
        <v>6134_5</v>
      </c>
      <c r="D1008" t="s">
        <v>3109</v>
      </c>
      <c r="E1008">
        <v>3.1315926287446199</v>
      </c>
      <c r="F1008">
        <v>0.68272961136833799</v>
      </c>
      <c r="G1008">
        <v>1</v>
      </c>
      <c r="H1008">
        <v>2945</v>
      </c>
    </row>
    <row r="1009" spans="1:8" x14ac:dyDescent="0.25">
      <c r="A1009">
        <v>6134</v>
      </c>
      <c r="B1009">
        <v>6</v>
      </c>
      <c r="C1009" t="str">
        <f t="shared" si="15"/>
        <v>6134_6</v>
      </c>
      <c r="D1009" t="s">
        <v>3110</v>
      </c>
      <c r="E1009">
        <v>0</v>
      </c>
      <c r="G1009">
        <v>1</v>
      </c>
      <c r="H1009">
        <v>3085</v>
      </c>
    </row>
    <row r="1010" spans="1:8" x14ac:dyDescent="0.25">
      <c r="A1010">
        <v>6134</v>
      </c>
      <c r="B1010">
        <v>7</v>
      </c>
      <c r="C1010" t="str">
        <f t="shared" si="15"/>
        <v>6134_7</v>
      </c>
      <c r="D1010" t="s">
        <v>3111</v>
      </c>
      <c r="E1010">
        <v>0</v>
      </c>
      <c r="G1010">
        <v>1</v>
      </c>
      <c r="H1010">
        <v>818</v>
      </c>
    </row>
    <row r="1011" spans="1:8" x14ac:dyDescent="0.25">
      <c r="A1011">
        <v>6134</v>
      </c>
      <c r="B1011">
        <v>8</v>
      </c>
      <c r="C1011" t="str">
        <f t="shared" si="15"/>
        <v>6134_8</v>
      </c>
      <c r="D1011" t="s">
        <v>3112</v>
      </c>
      <c r="E1011">
        <v>0</v>
      </c>
      <c r="G1011">
        <v>1</v>
      </c>
      <c r="H1011">
        <v>3995</v>
      </c>
    </row>
    <row r="1012" spans="1:8" x14ac:dyDescent="0.25">
      <c r="A1012">
        <v>11001</v>
      </c>
      <c r="B1012">
        <v>1</v>
      </c>
      <c r="C1012" t="str">
        <f t="shared" si="15"/>
        <v>11001_1</v>
      </c>
      <c r="D1012" t="s">
        <v>3113</v>
      </c>
      <c r="E1012">
        <v>0</v>
      </c>
      <c r="G1012">
        <v>1</v>
      </c>
      <c r="H1012">
        <v>5773</v>
      </c>
    </row>
    <row r="1013" spans="1:8" x14ac:dyDescent="0.25">
      <c r="A1013">
        <v>11001</v>
      </c>
      <c r="B1013">
        <v>2</v>
      </c>
      <c r="C1013" t="str">
        <f t="shared" si="15"/>
        <v>11001_2</v>
      </c>
      <c r="D1013" t="s">
        <v>3114</v>
      </c>
      <c r="E1013">
        <v>0</v>
      </c>
      <c r="G1013">
        <v>1</v>
      </c>
      <c r="H1013">
        <v>9913</v>
      </c>
    </row>
    <row r="1014" spans="1:8" x14ac:dyDescent="0.25">
      <c r="A1014">
        <v>11002</v>
      </c>
      <c r="B1014">
        <v>1</v>
      </c>
      <c r="C1014" t="str">
        <f t="shared" si="15"/>
        <v>11002_1</v>
      </c>
      <c r="D1014" t="s">
        <v>3115</v>
      </c>
      <c r="E1014">
        <v>0</v>
      </c>
      <c r="G1014">
        <v>1</v>
      </c>
      <c r="H1014">
        <v>3418</v>
      </c>
    </row>
    <row r="1015" spans="1:8" x14ac:dyDescent="0.25">
      <c r="A1015">
        <v>11003</v>
      </c>
      <c r="B1015">
        <v>1</v>
      </c>
      <c r="C1015" t="str">
        <f t="shared" si="15"/>
        <v>11003_1</v>
      </c>
      <c r="D1015" t="s">
        <v>3116</v>
      </c>
      <c r="E1015">
        <v>0</v>
      </c>
      <c r="G1015">
        <v>1</v>
      </c>
      <c r="H1015">
        <v>5435</v>
      </c>
    </row>
    <row r="1016" spans="1:8" x14ac:dyDescent="0.25">
      <c r="A1016">
        <v>11003</v>
      </c>
      <c r="B1016">
        <v>2</v>
      </c>
      <c r="C1016" t="str">
        <f t="shared" si="15"/>
        <v>11003_2</v>
      </c>
      <c r="D1016" t="s">
        <v>3117</v>
      </c>
      <c r="E1016">
        <v>0</v>
      </c>
      <c r="G1016">
        <v>1</v>
      </c>
      <c r="H1016">
        <v>3392</v>
      </c>
    </row>
    <row r="1017" spans="1:8" x14ac:dyDescent="0.25">
      <c r="A1017">
        <v>11004</v>
      </c>
      <c r="B1017">
        <v>1</v>
      </c>
      <c r="C1017" t="str">
        <f t="shared" si="15"/>
        <v>11004_1</v>
      </c>
      <c r="D1017" t="s">
        <v>3118</v>
      </c>
      <c r="E1017">
        <v>0</v>
      </c>
      <c r="G1017">
        <v>1</v>
      </c>
      <c r="H1017">
        <v>2698</v>
      </c>
    </row>
    <row r="1018" spans="1:8" x14ac:dyDescent="0.25">
      <c r="A1018">
        <v>11005</v>
      </c>
      <c r="B1018">
        <v>1</v>
      </c>
      <c r="C1018" t="str">
        <f t="shared" si="15"/>
        <v>11005_1</v>
      </c>
      <c r="D1018" t="s">
        <v>3119</v>
      </c>
      <c r="E1018">
        <v>0</v>
      </c>
      <c r="G1018">
        <v>1</v>
      </c>
      <c r="H1018">
        <v>4280</v>
      </c>
    </row>
    <row r="1019" spans="1:8" x14ac:dyDescent="0.25">
      <c r="A1019">
        <v>11006</v>
      </c>
      <c r="B1019">
        <v>1</v>
      </c>
      <c r="C1019" t="str">
        <f t="shared" si="15"/>
        <v>11006_1</v>
      </c>
      <c r="D1019" t="s">
        <v>3120</v>
      </c>
      <c r="E1019">
        <v>0</v>
      </c>
      <c r="G1019">
        <v>1</v>
      </c>
      <c r="H1019">
        <v>5810</v>
      </c>
    </row>
    <row r="1020" spans="1:8" x14ac:dyDescent="0.25">
      <c r="A1020">
        <v>11007</v>
      </c>
      <c r="B1020">
        <v>1</v>
      </c>
      <c r="C1020" t="str">
        <f t="shared" si="15"/>
        <v>11007_1</v>
      </c>
      <c r="D1020" t="s">
        <v>3121</v>
      </c>
      <c r="E1020">
        <v>0</v>
      </c>
      <c r="G1020">
        <v>1</v>
      </c>
      <c r="H1020">
        <v>3616</v>
      </c>
    </row>
    <row r="1021" spans="1:8" x14ac:dyDescent="0.25">
      <c r="A1021">
        <v>11007</v>
      </c>
      <c r="B1021">
        <v>2</v>
      </c>
      <c r="C1021" t="str">
        <f t="shared" si="15"/>
        <v>11007_2</v>
      </c>
      <c r="D1021" t="s">
        <v>3122</v>
      </c>
      <c r="E1021">
        <v>0</v>
      </c>
      <c r="G1021">
        <v>1</v>
      </c>
      <c r="H1021">
        <v>4795</v>
      </c>
    </row>
    <row r="1022" spans="1:8" x14ac:dyDescent="0.25">
      <c r="A1022">
        <v>11007</v>
      </c>
      <c r="B1022">
        <v>3</v>
      </c>
      <c r="C1022" t="str">
        <f t="shared" si="15"/>
        <v>11007_3</v>
      </c>
      <c r="D1022" t="s">
        <v>3123</v>
      </c>
      <c r="E1022">
        <v>0</v>
      </c>
      <c r="G1022">
        <v>1</v>
      </c>
      <c r="H1022">
        <v>5897</v>
      </c>
    </row>
    <row r="1023" spans="1:8" x14ac:dyDescent="0.25">
      <c r="A1023">
        <v>11007</v>
      </c>
      <c r="B1023">
        <v>4</v>
      </c>
      <c r="C1023" t="str">
        <f t="shared" si="15"/>
        <v>11007_4</v>
      </c>
      <c r="D1023" t="s">
        <v>3124</v>
      </c>
      <c r="E1023">
        <v>0</v>
      </c>
      <c r="G1023">
        <v>1</v>
      </c>
      <c r="H1023">
        <v>6475</v>
      </c>
    </row>
    <row r="1024" spans="1:8" x14ac:dyDescent="0.25">
      <c r="A1024">
        <v>11008</v>
      </c>
      <c r="B1024">
        <v>1</v>
      </c>
      <c r="C1024" t="str">
        <f t="shared" si="15"/>
        <v>11008_1</v>
      </c>
      <c r="D1024" t="s">
        <v>3125</v>
      </c>
      <c r="E1024">
        <v>0</v>
      </c>
      <c r="G1024">
        <v>1</v>
      </c>
      <c r="H1024">
        <v>3875</v>
      </c>
    </row>
    <row r="1025" spans="1:8" x14ac:dyDescent="0.25">
      <c r="A1025">
        <v>11009</v>
      </c>
      <c r="B1025">
        <v>1</v>
      </c>
      <c r="C1025" t="str">
        <f t="shared" si="15"/>
        <v>11009_1</v>
      </c>
      <c r="D1025" t="s">
        <v>3126</v>
      </c>
      <c r="E1025">
        <v>0</v>
      </c>
      <c r="G1025">
        <v>1</v>
      </c>
      <c r="H1025">
        <v>4662</v>
      </c>
    </row>
    <row r="1026" spans="1:8" x14ac:dyDescent="0.25">
      <c r="A1026">
        <v>11013</v>
      </c>
      <c r="B1026">
        <v>1</v>
      </c>
      <c r="C1026" t="str">
        <f t="shared" si="15"/>
        <v>11013_1</v>
      </c>
      <c r="D1026" t="s">
        <v>3127</v>
      </c>
      <c r="E1026">
        <v>0</v>
      </c>
      <c r="G1026">
        <v>1</v>
      </c>
      <c r="H1026">
        <v>2075</v>
      </c>
    </row>
    <row r="1027" spans="1:8" x14ac:dyDescent="0.25">
      <c r="A1027">
        <v>11015</v>
      </c>
      <c r="B1027">
        <v>1</v>
      </c>
      <c r="C1027" t="str">
        <f t="shared" si="15"/>
        <v>11015_1</v>
      </c>
      <c r="D1027" t="s">
        <v>3128</v>
      </c>
      <c r="E1027">
        <v>0</v>
      </c>
      <c r="G1027">
        <v>1</v>
      </c>
      <c r="H1027">
        <v>6630</v>
      </c>
    </row>
    <row r="1028" spans="1:8" x14ac:dyDescent="0.25">
      <c r="A1028">
        <v>11017</v>
      </c>
      <c r="B1028">
        <v>1</v>
      </c>
      <c r="C1028" t="str">
        <f t="shared" si="15"/>
        <v>11017_1</v>
      </c>
      <c r="D1028" t="s">
        <v>3129</v>
      </c>
      <c r="E1028">
        <v>0</v>
      </c>
      <c r="G1028">
        <v>1</v>
      </c>
      <c r="H1028">
        <v>2526</v>
      </c>
    </row>
    <row r="1029" spans="1:8" x14ac:dyDescent="0.25">
      <c r="A1029">
        <v>11017</v>
      </c>
      <c r="B1029">
        <v>2</v>
      </c>
      <c r="C1029" t="str">
        <f t="shared" si="15"/>
        <v>11017_2</v>
      </c>
      <c r="D1029" t="s">
        <v>3130</v>
      </c>
      <c r="E1029">
        <v>0</v>
      </c>
      <c r="G1029">
        <v>1</v>
      </c>
      <c r="H1029">
        <v>8606</v>
      </c>
    </row>
    <row r="1030" spans="1:8" x14ac:dyDescent="0.25">
      <c r="A1030">
        <v>11019</v>
      </c>
      <c r="B1030">
        <v>1</v>
      </c>
      <c r="C1030" t="str">
        <f t="shared" si="15"/>
        <v>11019_1</v>
      </c>
      <c r="D1030" t="s">
        <v>3131</v>
      </c>
      <c r="E1030">
        <v>0</v>
      </c>
      <c r="G1030">
        <v>1</v>
      </c>
      <c r="H1030">
        <v>2680</v>
      </c>
    </row>
    <row r="1031" spans="1:8" x14ac:dyDescent="0.25">
      <c r="A1031">
        <v>11022</v>
      </c>
      <c r="B1031">
        <v>1</v>
      </c>
      <c r="C1031" t="str">
        <f t="shared" ref="C1031:C1094" si="16">CONCATENATE(A1031,"_",B1031)</f>
        <v>11022_1</v>
      </c>
      <c r="D1031" t="s">
        <v>3132</v>
      </c>
      <c r="E1031">
        <v>0</v>
      </c>
      <c r="G1031">
        <v>1</v>
      </c>
      <c r="H1031">
        <v>2498</v>
      </c>
    </row>
    <row r="1032" spans="1:8" x14ac:dyDescent="0.25">
      <c r="A1032">
        <v>11023</v>
      </c>
      <c r="B1032">
        <v>1</v>
      </c>
      <c r="C1032" t="str">
        <f t="shared" si="16"/>
        <v>11023_1</v>
      </c>
      <c r="D1032" t="s">
        <v>3133</v>
      </c>
      <c r="E1032">
        <v>0</v>
      </c>
      <c r="G1032">
        <v>1</v>
      </c>
      <c r="H1032">
        <v>6466</v>
      </c>
    </row>
    <row r="1033" spans="1:8" x14ac:dyDescent="0.25">
      <c r="A1033">
        <v>11024</v>
      </c>
      <c r="B1033">
        <v>1</v>
      </c>
      <c r="C1033" t="str">
        <f t="shared" si="16"/>
        <v>11024_1</v>
      </c>
      <c r="D1033" t="s">
        <v>3134</v>
      </c>
      <c r="E1033">
        <v>0</v>
      </c>
      <c r="G1033">
        <v>1</v>
      </c>
      <c r="H1033">
        <v>6050</v>
      </c>
    </row>
    <row r="1034" spans="1:8" x14ac:dyDescent="0.25">
      <c r="A1034">
        <v>11025</v>
      </c>
      <c r="B1034">
        <v>1</v>
      </c>
      <c r="C1034" t="str">
        <f t="shared" si="16"/>
        <v>11025_1</v>
      </c>
      <c r="D1034" t="s">
        <v>3135</v>
      </c>
      <c r="E1034">
        <v>0</v>
      </c>
      <c r="G1034">
        <v>1</v>
      </c>
      <c r="H1034">
        <v>6689</v>
      </c>
    </row>
    <row r="1035" spans="1:8" x14ac:dyDescent="0.25">
      <c r="A1035">
        <v>11027</v>
      </c>
      <c r="B1035">
        <v>1</v>
      </c>
      <c r="C1035" t="str">
        <f t="shared" si="16"/>
        <v>11027_1</v>
      </c>
      <c r="D1035" t="s">
        <v>3136</v>
      </c>
      <c r="E1035">
        <v>0</v>
      </c>
      <c r="G1035">
        <v>1</v>
      </c>
      <c r="H1035">
        <v>7150</v>
      </c>
    </row>
    <row r="1036" spans="1:8" x14ac:dyDescent="0.25">
      <c r="A1036">
        <v>11029</v>
      </c>
      <c r="B1036">
        <v>1</v>
      </c>
      <c r="C1036" t="str">
        <f t="shared" si="16"/>
        <v>11029_1</v>
      </c>
      <c r="D1036" t="s">
        <v>3137</v>
      </c>
      <c r="E1036">
        <v>0</v>
      </c>
      <c r="G1036">
        <v>1</v>
      </c>
      <c r="H1036">
        <v>6827</v>
      </c>
    </row>
    <row r="1037" spans="1:8" x14ac:dyDescent="0.25">
      <c r="A1037">
        <v>11029</v>
      </c>
      <c r="B1037">
        <v>2</v>
      </c>
      <c r="C1037" t="str">
        <f t="shared" si="16"/>
        <v>11029_2</v>
      </c>
      <c r="D1037" t="s">
        <v>3138</v>
      </c>
      <c r="E1037">
        <v>0</v>
      </c>
      <c r="G1037">
        <v>1</v>
      </c>
      <c r="H1037">
        <v>6728</v>
      </c>
    </row>
    <row r="1038" spans="1:8" x14ac:dyDescent="0.25">
      <c r="A1038">
        <v>11029</v>
      </c>
      <c r="B1038">
        <v>3</v>
      </c>
      <c r="C1038" t="str">
        <f t="shared" si="16"/>
        <v>11029_3</v>
      </c>
      <c r="D1038" t="s">
        <v>3139</v>
      </c>
      <c r="E1038">
        <v>0</v>
      </c>
      <c r="G1038">
        <v>1</v>
      </c>
      <c r="H1038">
        <v>4747</v>
      </c>
    </row>
    <row r="1039" spans="1:8" x14ac:dyDescent="0.25">
      <c r="A1039">
        <v>11029</v>
      </c>
      <c r="B1039">
        <v>4</v>
      </c>
      <c r="C1039" t="str">
        <f t="shared" si="16"/>
        <v>11029_4</v>
      </c>
      <c r="D1039" t="s">
        <v>3140</v>
      </c>
      <c r="E1039">
        <v>0</v>
      </c>
      <c r="G1039">
        <v>1</v>
      </c>
      <c r="H1039">
        <v>6342</v>
      </c>
    </row>
    <row r="1040" spans="1:8" x14ac:dyDescent="0.25">
      <c r="A1040">
        <v>11031</v>
      </c>
      <c r="B1040">
        <v>1</v>
      </c>
      <c r="C1040" t="str">
        <f t="shared" si="16"/>
        <v>11031_1</v>
      </c>
      <c r="D1040" t="s">
        <v>3141</v>
      </c>
      <c r="E1040">
        <v>0</v>
      </c>
      <c r="G1040">
        <v>1</v>
      </c>
      <c r="H1040">
        <v>2636</v>
      </c>
    </row>
    <row r="1041" spans="1:8" x14ac:dyDescent="0.25">
      <c r="A1041">
        <v>11033</v>
      </c>
      <c r="B1041">
        <v>1</v>
      </c>
      <c r="C1041" t="str">
        <f t="shared" si="16"/>
        <v>11033_1</v>
      </c>
      <c r="D1041" t="s">
        <v>3142</v>
      </c>
      <c r="E1041">
        <v>0</v>
      </c>
      <c r="G1041">
        <v>1</v>
      </c>
      <c r="H1041">
        <v>4068</v>
      </c>
    </row>
    <row r="1042" spans="1:8" x14ac:dyDescent="0.25">
      <c r="A1042">
        <v>11035</v>
      </c>
      <c r="B1042">
        <v>1</v>
      </c>
      <c r="C1042" t="str">
        <f t="shared" si="16"/>
        <v>11035_1</v>
      </c>
      <c r="D1042" t="s">
        <v>3143</v>
      </c>
      <c r="E1042">
        <v>0</v>
      </c>
      <c r="G1042">
        <v>1</v>
      </c>
      <c r="H1042">
        <v>6822</v>
      </c>
    </row>
    <row r="1043" spans="1:8" x14ac:dyDescent="0.25">
      <c r="A1043">
        <v>11039</v>
      </c>
      <c r="B1043">
        <v>1</v>
      </c>
      <c r="C1043" t="str">
        <f t="shared" si="16"/>
        <v>11039_1</v>
      </c>
      <c r="D1043" t="s">
        <v>3144</v>
      </c>
      <c r="E1043">
        <v>0</v>
      </c>
      <c r="G1043">
        <v>1</v>
      </c>
      <c r="H1043">
        <v>6124</v>
      </c>
    </row>
    <row r="1044" spans="1:8" x14ac:dyDescent="0.25">
      <c r="A1044">
        <v>11040</v>
      </c>
      <c r="B1044">
        <v>1</v>
      </c>
      <c r="C1044" t="str">
        <f t="shared" si="16"/>
        <v>11040_1</v>
      </c>
      <c r="D1044" t="s">
        <v>3145</v>
      </c>
      <c r="E1044">
        <v>0</v>
      </c>
      <c r="G1044">
        <v>1</v>
      </c>
      <c r="H1044">
        <v>4700</v>
      </c>
    </row>
    <row r="1045" spans="1:8" x14ac:dyDescent="0.25">
      <c r="A1045">
        <v>11041</v>
      </c>
      <c r="B1045">
        <v>1</v>
      </c>
      <c r="C1045" t="str">
        <f t="shared" si="16"/>
        <v>11041_1</v>
      </c>
      <c r="D1045" t="s">
        <v>3146</v>
      </c>
      <c r="E1045">
        <v>0</v>
      </c>
      <c r="G1045">
        <v>1</v>
      </c>
      <c r="H1045">
        <v>7092</v>
      </c>
    </row>
    <row r="1046" spans="1:8" x14ac:dyDescent="0.25">
      <c r="A1046">
        <v>11042</v>
      </c>
      <c r="B1046">
        <v>1</v>
      </c>
      <c r="C1046" t="str">
        <f t="shared" si="16"/>
        <v>11042_1</v>
      </c>
      <c r="D1046" t="s">
        <v>3147</v>
      </c>
      <c r="E1046">
        <v>0</v>
      </c>
      <c r="G1046">
        <v>1</v>
      </c>
      <c r="H1046">
        <v>966</v>
      </c>
    </row>
    <row r="1047" spans="1:8" x14ac:dyDescent="0.25">
      <c r="A1047">
        <v>11043</v>
      </c>
      <c r="B1047">
        <v>1</v>
      </c>
      <c r="C1047" t="str">
        <f t="shared" si="16"/>
        <v>11043_1</v>
      </c>
      <c r="D1047" t="s">
        <v>3148</v>
      </c>
      <c r="E1047">
        <v>0</v>
      </c>
      <c r="G1047">
        <v>1</v>
      </c>
      <c r="H1047">
        <v>3233</v>
      </c>
    </row>
    <row r="1048" spans="1:8" x14ac:dyDescent="0.25">
      <c r="A1048">
        <v>11044</v>
      </c>
      <c r="B1048">
        <v>1</v>
      </c>
      <c r="C1048" t="str">
        <f t="shared" si="16"/>
        <v>11044_1</v>
      </c>
      <c r="D1048" t="s">
        <v>3149</v>
      </c>
      <c r="E1048">
        <v>0</v>
      </c>
      <c r="G1048">
        <v>1</v>
      </c>
      <c r="H1048">
        <v>1044</v>
      </c>
    </row>
    <row r="1049" spans="1:8" x14ac:dyDescent="0.25">
      <c r="A1049">
        <v>11047</v>
      </c>
      <c r="B1049">
        <v>1</v>
      </c>
      <c r="C1049" t="str">
        <f t="shared" si="16"/>
        <v>11047_1</v>
      </c>
      <c r="D1049" t="s">
        <v>3150</v>
      </c>
      <c r="E1049">
        <v>0</v>
      </c>
      <c r="G1049">
        <v>1</v>
      </c>
      <c r="H1049">
        <v>5984</v>
      </c>
    </row>
    <row r="1050" spans="1:8" x14ac:dyDescent="0.25">
      <c r="A1050">
        <v>11047</v>
      </c>
      <c r="B1050">
        <v>2</v>
      </c>
      <c r="C1050" t="str">
        <f t="shared" si="16"/>
        <v>11047_2</v>
      </c>
      <c r="D1050" t="s">
        <v>3151</v>
      </c>
      <c r="E1050">
        <v>0</v>
      </c>
      <c r="G1050">
        <v>1</v>
      </c>
      <c r="H1050">
        <v>3440</v>
      </c>
    </row>
    <row r="1051" spans="1:8" x14ac:dyDescent="0.25">
      <c r="A1051">
        <v>11049</v>
      </c>
      <c r="B1051">
        <v>1</v>
      </c>
      <c r="C1051" t="str">
        <f t="shared" si="16"/>
        <v>11049_1</v>
      </c>
      <c r="D1051" t="s">
        <v>3152</v>
      </c>
      <c r="E1051">
        <v>0</v>
      </c>
      <c r="G1051">
        <v>1</v>
      </c>
      <c r="H1051">
        <v>6653</v>
      </c>
    </row>
    <row r="1052" spans="1:8" x14ac:dyDescent="0.25">
      <c r="A1052">
        <v>11051</v>
      </c>
      <c r="B1052">
        <v>1</v>
      </c>
      <c r="C1052" t="str">
        <f t="shared" si="16"/>
        <v>11051_1</v>
      </c>
      <c r="D1052" t="s">
        <v>3153</v>
      </c>
      <c r="E1052">
        <v>0</v>
      </c>
      <c r="G1052">
        <v>1</v>
      </c>
      <c r="H1052">
        <v>4889</v>
      </c>
    </row>
    <row r="1053" spans="1:8" x14ac:dyDescent="0.25">
      <c r="A1053">
        <v>11051</v>
      </c>
      <c r="B1053">
        <v>2</v>
      </c>
      <c r="C1053" t="str">
        <f t="shared" si="16"/>
        <v>11051_2</v>
      </c>
      <c r="D1053" t="s">
        <v>3154</v>
      </c>
      <c r="E1053">
        <v>0</v>
      </c>
      <c r="G1053">
        <v>1</v>
      </c>
      <c r="H1053">
        <v>2220</v>
      </c>
    </row>
    <row r="1054" spans="1:8" x14ac:dyDescent="0.25">
      <c r="A1054">
        <v>11053</v>
      </c>
      <c r="B1054">
        <v>1</v>
      </c>
      <c r="C1054" t="str">
        <f t="shared" si="16"/>
        <v>11053_1</v>
      </c>
      <c r="D1054" t="s">
        <v>3155</v>
      </c>
      <c r="E1054">
        <v>0</v>
      </c>
      <c r="G1054">
        <v>1</v>
      </c>
      <c r="H1054">
        <v>4935</v>
      </c>
    </row>
    <row r="1055" spans="1:8" x14ac:dyDescent="0.25">
      <c r="A1055">
        <v>11054</v>
      </c>
      <c r="B1055">
        <v>1</v>
      </c>
      <c r="C1055" t="str">
        <f t="shared" si="16"/>
        <v>11054_1</v>
      </c>
      <c r="D1055" t="s">
        <v>3156</v>
      </c>
      <c r="E1055">
        <v>0</v>
      </c>
      <c r="G1055">
        <v>1</v>
      </c>
      <c r="H1055">
        <v>3782</v>
      </c>
    </row>
    <row r="1056" spans="1:8" x14ac:dyDescent="0.25">
      <c r="A1056">
        <v>11055</v>
      </c>
      <c r="B1056">
        <v>1</v>
      </c>
      <c r="C1056" t="str">
        <f t="shared" si="16"/>
        <v>11055_1</v>
      </c>
      <c r="D1056" t="s">
        <v>3157</v>
      </c>
      <c r="E1056">
        <v>170.82046502379799</v>
      </c>
      <c r="F1056">
        <v>0.18914681427521399</v>
      </c>
      <c r="G1056">
        <v>1</v>
      </c>
      <c r="H1056">
        <v>4970</v>
      </c>
    </row>
    <row r="1057" spans="1:8" x14ac:dyDescent="0.25">
      <c r="A1057">
        <v>11057</v>
      </c>
      <c r="B1057">
        <v>1</v>
      </c>
      <c r="C1057" t="str">
        <f t="shared" si="16"/>
        <v>11057_1</v>
      </c>
      <c r="D1057" t="s">
        <v>3158</v>
      </c>
      <c r="E1057">
        <v>0</v>
      </c>
      <c r="G1057">
        <v>1</v>
      </c>
      <c r="H1057">
        <v>3270</v>
      </c>
    </row>
    <row r="1058" spans="1:8" x14ac:dyDescent="0.25">
      <c r="A1058">
        <v>11059</v>
      </c>
      <c r="B1058">
        <v>1</v>
      </c>
      <c r="C1058" t="str">
        <f t="shared" si="16"/>
        <v>11059_1</v>
      </c>
      <c r="D1058" t="s">
        <v>3159</v>
      </c>
      <c r="E1058">
        <v>0</v>
      </c>
      <c r="G1058">
        <v>1</v>
      </c>
      <c r="H1058">
        <v>3520</v>
      </c>
    </row>
    <row r="1059" spans="1:8" x14ac:dyDescent="0.25">
      <c r="A1059">
        <v>11061</v>
      </c>
      <c r="B1059">
        <v>1</v>
      </c>
      <c r="C1059" t="str">
        <f t="shared" si="16"/>
        <v>11061_1</v>
      </c>
      <c r="D1059" t="s">
        <v>3160</v>
      </c>
      <c r="E1059">
        <v>0</v>
      </c>
      <c r="G1059">
        <v>1</v>
      </c>
      <c r="H1059">
        <v>8765</v>
      </c>
    </row>
    <row r="1060" spans="1:8" x14ac:dyDescent="0.25">
      <c r="A1060">
        <v>11061</v>
      </c>
      <c r="B1060">
        <v>2</v>
      </c>
      <c r="C1060" t="str">
        <f t="shared" si="16"/>
        <v>11061_2</v>
      </c>
      <c r="D1060" t="s">
        <v>3161</v>
      </c>
      <c r="E1060">
        <v>0</v>
      </c>
      <c r="G1060">
        <v>1</v>
      </c>
      <c r="H1060">
        <v>2324</v>
      </c>
    </row>
    <row r="1061" spans="1:8" x14ac:dyDescent="0.25">
      <c r="A1061">
        <v>11063</v>
      </c>
      <c r="B1061">
        <v>1</v>
      </c>
      <c r="C1061" t="str">
        <f t="shared" si="16"/>
        <v>11063_1</v>
      </c>
      <c r="D1061" t="s">
        <v>3162</v>
      </c>
      <c r="E1061">
        <v>0</v>
      </c>
      <c r="G1061">
        <v>1</v>
      </c>
      <c r="H1061">
        <v>414</v>
      </c>
    </row>
    <row r="1062" spans="1:8" x14ac:dyDescent="0.25">
      <c r="A1062">
        <v>11065</v>
      </c>
      <c r="B1062">
        <v>1</v>
      </c>
      <c r="C1062" t="str">
        <f t="shared" si="16"/>
        <v>11065_1</v>
      </c>
      <c r="D1062" t="s">
        <v>3163</v>
      </c>
      <c r="E1062">
        <v>8</v>
      </c>
      <c r="F1062">
        <v>0.13793103448275801</v>
      </c>
      <c r="G1062">
        <v>1</v>
      </c>
      <c r="H1062">
        <v>6500</v>
      </c>
    </row>
    <row r="1063" spans="1:8" x14ac:dyDescent="0.25">
      <c r="A1063">
        <v>11067</v>
      </c>
      <c r="B1063">
        <v>1</v>
      </c>
      <c r="C1063" t="str">
        <f t="shared" si="16"/>
        <v>11067_1</v>
      </c>
      <c r="D1063" t="s">
        <v>3164</v>
      </c>
      <c r="E1063">
        <v>0</v>
      </c>
      <c r="G1063">
        <v>1</v>
      </c>
      <c r="H1063">
        <v>7148</v>
      </c>
    </row>
    <row r="1064" spans="1:8" x14ac:dyDescent="0.25">
      <c r="A1064">
        <v>11068</v>
      </c>
      <c r="B1064">
        <v>1</v>
      </c>
      <c r="C1064" t="str">
        <f t="shared" si="16"/>
        <v>11068_1</v>
      </c>
      <c r="D1064" t="s">
        <v>3165</v>
      </c>
      <c r="E1064">
        <v>0</v>
      </c>
      <c r="G1064">
        <v>1</v>
      </c>
      <c r="H1064">
        <v>1309</v>
      </c>
    </row>
    <row r="1065" spans="1:8" x14ac:dyDescent="0.25">
      <c r="A1065">
        <v>11069</v>
      </c>
      <c r="B1065">
        <v>1</v>
      </c>
      <c r="C1065" t="str">
        <f t="shared" si="16"/>
        <v>11069_1</v>
      </c>
      <c r="D1065" t="s">
        <v>3166</v>
      </c>
      <c r="E1065">
        <v>0</v>
      </c>
      <c r="G1065">
        <v>1</v>
      </c>
      <c r="H1065">
        <v>5109</v>
      </c>
    </row>
    <row r="1066" spans="1:8" x14ac:dyDescent="0.25">
      <c r="A1066">
        <v>11070</v>
      </c>
      <c r="B1066">
        <v>1</v>
      </c>
      <c r="C1066" t="str">
        <f t="shared" si="16"/>
        <v>11070_1</v>
      </c>
      <c r="D1066" t="s">
        <v>3167</v>
      </c>
      <c r="E1066">
        <v>4</v>
      </c>
      <c r="F1066">
        <v>0.36363636363636298</v>
      </c>
      <c r="G1066">
        <v>1</v>
      </c>
      <c r="H1066">
        <v>1609</v>
      </c>
    </row>
    <row r="1067" spans="1:8" x14ac:dyDescent="0.25">
      <c r="A1067">
        <v>11071</v>
      </c>
      <c r="B1067">
        <v>1</v>
      </c>
      <c r="C1067" t="str">
        <f t="shared" si="16"/>
        <v>11071_1</v>
      </c>
      <c r="D1067" t="s">
        <v>3168</v>
      </c>
      <c r="E1067">
        <v>0</v>
      </c>
      <c r="G1067">
        <v>1</v>
      </c>
      <c r="H1067">
        <v>3904</v>
      </c>
    </row>
    <row r="1068" spans="1:8" x14ac:dyDescent="0.25">
      <c r="A1068">
        <v>11071</v>
      </c>
      <c r="B1068">
        <v>2</v>
      </c>
      <c r="C1068" t="str">
        <f t="shared" si="16"/>
        <v>11071_2</v>
      </c>
      <c r="D1068" t="s">
        <v>3169</v>
      </c>
      <c r="E1068">
        <v>0</v>
      </c>
      <c r="G1068">
        <v>1</v>
      </c>
      <c r="H1068">
        <v>5750</v>
      </c>
    </row>
    <row r="1069" spans="1:8" x14ac:dyDescent="0.25">
      <c r="A1069">
        <v>11073</v>
      </c>
      <c r="B1069">
        <v>1</v>
      </c>
      <c r="C1069" t="str">
        <f t="shared" si="16"/>
        <v>11073_1</v>
      </c>
      <c r="D1069" t="s">
        <v>3170</v>
      </c>
      <c r="E1069">
        <v>0</v>
      </c>
      <c r="G1069">
        <v>1</v>
      </c>
      <c r="H1069">
        <v>6310</v>
      </c>
    </row>
    <row r="1070" spans="1:8" x14ac:dyDescent="0.25">
      <c r="A1070">
        <v>11074</v>
      </c>
      <c r="B1070">
        <v>1</v>
      </c>
      <c r="C1070" t="str">
        <f t="shared" si="16"/>
        <v>11074_1</v>
      </c>
      <c r="D1070" t="s">
        <v>3171</v>
      </c>
      <c r="E1070">
        <v>0</v>
      </c>
      <c r="G1070">
        <v>1</v>
      </c>
      <c r="H1070">
        <v>4442</v>
      </c>
    </row>
    <row r="1071" spans="1:8" x14ac:dyDescent="0.25">
      <c r="A1071">
        <v>11075</v>
      </c>
      <c r="B1071">
        <v>1</v>
      </c>
      <c r="C1071" t="str">
        <f t="shared" si="16"/>
        <v>11075_1</v>
      </c>
      <c r="D1071" t="s">
        <v>3172</v>
      </c>
      <c r="E1071">
        <v>39</v>
      </c>
      <c r="F1071">
        <v>0.38235294117647001</v>
      </c>
      <c r="G1071">
        <v>1</v>
      </c>
      <c r="H1071">
        <v>6417</v>
      </c>
    </row>
    <row r="1072" spans="1:8" x14ac:dyDescent="0.25">
      <c r="A1072">
        <v>11076</v>
      </c>
      <c r="B1072">
        <v>1</v>
      </c>
      <c r="C1072" t="str">
        <f t="shared" si="16"/>
        <v>11076_1</v>
      </c>
      <c r="D1072" t="s">
        <v>3173</v>
      </c>
      <c r="E1072">
        <v>182.34606648587999</v>
      </c>
      <c r="F1072">
        <v>0.26937464327940602</v>
      </c>
      <c r="G1072">
        <v>1</v>
      </c>
      <c r="H1072">
        <v>5285</v>
      </c>
    </row>
    <row r="1073" spans="1:8" x14ac:dyDescent="0.25">
      <c r="A1073">
        <v>11077</v>
      </c>
      <c r="B1073">
        <v>1</v>
      </c>
      <c r="C1073" t="str">
        <f t="shared" si="16"/>
        <v>11077_1</v>
      </c>
      <c r="D1073" t="s">
        <v>3174</v>
      </c>
      <c r="E1073">
        <v>0</v>
      </c>
      <c r="G1073">
        <v>1</v>
      </c>
      <c r="H1073">
        <v>3780</v>
      </c>
    </row>
    <row r="1074" spans="1:8" x14ac:dyDescent="0.25">
      <c r="A1074">
        <v>11077</v>
      </c>
      <c r="B1074">
        <v>2</v>
      </c>
      <c r="C1074" t="str">
        <f t="shared" si="16"/>
        <v>11077_2</v>
      </c>
      <c r="D1074" t="s">
        <v>3175</v>
      </c>
      <c r="E1074">
        <v>0</v>
      </c>
      <c r="G1074">
        <v>1</v>
      </c>
      <c r="H1074">
        <v>3896</v>
      </c>
    </row>
    <row r="1075" spans="1:8" x14ac:dyDescent="0.25">
      <c r="A1075">
        <v>11078</v>
      </c>
      <c r="B1075">
        <v>1</v>
      </c>
      <c r="C1075" t="str">
        <f t="shared" si="16"/>
        <v>11078_1</v>
      </c>
      <c r="D1075" t="s">
        <v>3176</v>
      </c>
      <c r="E1075">
        <v>0</v>
      </c>
      <c r="G1075">
        <v>1</v>
      </c>
      <c r="H1075">
        <v>1605</v>
      </c>
    </row>
    <row r="1076" spans="1:8" x14ac:dyDescent="0.25">
      <c r="A1076">
        <v>11079</v>
      </c>
      <c r="B1076">
        <v>1</v>
      </c>
      <c r="C1076" t="str">
        <f t="shared" si="16"/>
        <v>11079_1</v>
      </c>
      <c r="D1076" t="s">
        <v>3177</v>
      </c>
      <c r="E1076">
        <v>45</v>
      </c>
      <c r="F1076">
        <v>0.46391752577319501</v>
      </c>
      <c r="G1076">
        <v>1</v>
      </c>
      <c r="H1076">
        <v>5496</v>
      </c>
    </row>
    <row r="1077" spans="1:8" x14ac:dyDescent="0.25">
      <c r="A1077">
        <v>11081</v>
      </c>
      <c r="B1077">
        <v>1</v>
      </c>
      <c r="C1077" t="str">
        <f t="shared" si="16"/>
        <v>11081_1</v>
      </c>
      <c r="D1077" t="s">
        <v>3178</v>
      </c>
      <c r="E1077">
        <v>153</v>
      </c>
      <c r="F1077">
        <v>0.44092219020172901</v>
      </c>
      <c r="G1077">
        <v>1</v>
      </c>
      <c r="H1077">
        <v>7271</v>
      </c>
    </row>
    <row r="1078" spans="1:8" x14ac:dyDescent="0.25">
      <c r="A1078">
        <v>11083</v>
      </c>
      <c r="B1078">
        <v>1</v>
      </c>
      <c r="C1078" t="str">
        <f t="shared" si="16"/>
        <v>11083_1</v>
      </c>
      <c r="D1078" t="s">
        <v>3179</v>
      </c>
      <c r="E1078">
        <v>32</v>
      </c>
      <c r="F1078">
        <v>0.47058823529411697</v>
      </c>
      <c r="G1078">
        <v>1</v>
      </c>
      <c r="H1078">
        <v>7878</v>
      </c>
    </row>
    <row r="1079" spans="1:8" x14ac:dyDescent="0.25">
      <c r="A1079">
        <v>11085</v>
      </c>
      <c r="B1079">
        <v>1</v>
      </c>
      <c r="C1079" t="str">
        <f t="shared" si="16"/>
        <v>11085_1</v>
      </c>
      <c r="D1079" t="s">
        <v>3180</v>
      </c>
      <c r="E1079">
        <v>0</v>
      </c>
      <c r="G1079">
        <v>1</v>
      </c>
      <c r="H1079">
        <v>8536</v>
      </c>
    </row>
    <row r="1080" spans="1:8" x14ac:dyDescent="0.25">
      <c r="A1080">
        <v>11085</v>
      </c>
      <c r="B1080">
        <v>2</v>
      </c>
      <c r="C1080" t="str">
        <f t="shared" si="16"/>
        <v>11085_2</v>
      </c>
      <c r="D1080" t="s">
        <v>3181</v>
      </c>
      <c r="E1080">
        <v>0</v>
      </c>
      <c r="G1080">
        <v>1</v>
      </c>
      <c r="H1080">
        <v>8295</v>
      </c>
    </row>
    <row r="1081" spans="1:8" x14ac:dyDescent="0.25">
      <c r="A1081">
        <v>11086</v>
      </c>
      <c r="B1081">
        <v>1</v>
      </c>
      <c r="C1081" t="str">
        <f t="shared" si="16"/>
        <v>11086_1</v>
      </c>
      <c r="D1081" t="s">
        <v>3182</v>
      </c>
      <c r="E1081">
        <v>106.543007937295</v>
      </c>
      <c r="F1081">
        <v>0.466112460450614</v>
      </c>
      <c r="G1081">
        <v>1</v>
      </c>
      <c r="H1081">
        <v>3504</v>
      </c>
    </row>
    <row r="1082" spans="1:8" x14ac:dyDescent="0.25">
      <c r="A1082">
        <v>11087</v>
      </c>
      <c r="B1082">
        <v>1</v>
      </c>
      <c r="C1082" t="str">
        <f t="shared" si="16"/>
        <v>11087_1</v>
      </c>
      <c r="D1082" t="s">
        <v>3183</v>
      </c>
      <c r="E1082">
        <v>400.84900238293801</v>
      </c>
      <c r="F1082">
        <v>0.43101444066878197</v>
      </c>
      <c r="G1082">
        <v>1</v>
      </c>
      <c r="H1082">
        <v>9206</v>
      </c>
    </row>
    <row r="1083" spans="1:8" x14ac:dyDescent="0.25">
      <c r="A1083">
        <v>11087</v>
      </c>
      <c r="B1083">
        <v>2</v>
      </c>
      <c r="C1083" t="str">
        <f t="shared" si="16"/>
        <v>11087_2</v>
      </c>
      <c r="D1083" t="s">
        <v>3184</v>
      </c>
      <c r="E1083">
        <v>50</v>
      </c>
      <c r="F1083">
        <v>0.57471264367816</v>
      </c>
      <c r="G1083">
        <v>1</v>
      </c>
      <c r="H1083">
        <v>6366</v>
      </c>
    </row>
    <row r="1084" spans="1:8" x14ac:dyDescent="0.25">
      <c r="A1084">
        <v>11088</v>
      </c>
      <c r="B1084">
        <v>1</v>
      </c>
      <c r="C1084" t="str">
        <f t="shared" si="16"/>
        <v>11088_1</v>
      </c>
      <c r="D1084" t="s">
        <v>3185</v>
      </c>
      <c r="E1084">
        <v>96</v>
      </c>
      <c r="F1084">
        <v>0.52173913043478204</v>
      </c>
      <c r="G1084">
        <v>1</v>
      </c>
      <c r="H1084">
        <v>501</v>
      </c>
    </row>
    <row r="1085" spans="1:8" x14ac:dyDescent="0.25">
      <c r="A1085">
        <v>11091</v>
      </c>
      <c r="B1085">
        <v>1</v>
      </c>
      <c r="C1085" t="str">
        <f t="shared" si="16"/>
        <v>11091_1</v>
      </c>
      <c r="D1085" t="s">
        <v>3186</v>
      </c>
      <c r="E1085">
        <v>191.97023868068899</v>
      </c>
      <c r="F1085">
        <v>0.42038327951270099</v>
      </c>
      <c r="G1085">
        <v>1</v>
      </c>
      <c r="H1085">
        <v>4244</v>
      </c>
    </row>
    <row r="1086" spans="1:8" x14ac:dyDescent="0.25">
      <c r="A1086">
        <v>11093</v>
      </c>
      <c r="B1086">
        <v>1</v>
      </c>
      <c r="C1086" t="str">
        <f t="shared" si="16"/>
        <v>11093_1</v>
      </c>
      <c r="D1086" t="s">
        <v>3187</v>
      </c>
      <c r="E1086">
        <v>0</v>
      </c>
      <c r="G1086">
        <v>1</v>
      </c>
      <c r="H1086">
        <v>7675</v>
      </c>
    </row>
    <row r="1087" spans="1:8" x14ac:dyDescent="0.25">
      <c r="A1087">
        <v>11097</v>
      </c>
      <c r="B1087">
        <v>1</v>
      </c>
      <c r="C1087" t="str">
        <f t="shared" si="16"/>
        <v>11097_1</v>
      </c>
      <c r="D1087" t="s">
        <v>3188</v>
      </c>
      <c r="E1087">
        <v>0</v>
      </c>
      <c r="G1087">
        <v>1</v>
      </c>
      <c r="H1087">
        <v>7685</v>
      </c>
    </row>
    <row r="1088" spans="1:8" x14ac:dyDescent="0.25">
      <c r="A1088">
        <v>11099</v>
      </c>
      <c r="B1088">
        <v>1</v>
      </c>
      <c r="C1088" t="str">
        <f t="shared" si="16"/>
        <v>11099_1</v>
      </c>
      <c r="D1088" t="s">
        <v>3189</v>
      </c>
      <c r="E1088">
        <v>0</v>
      </c>
      <c r="G1088">
        <v>1</v>
      </c>
      <c r="H1088">
        <v>7097</v>
      </c>
    </row>
    <row r="1089" spans="1:8" x14ac:dyDescent="0.25">
      <c r="A1089">
        <v>11101</v>
      </c>
      <c r="B1089">
        <v>1</v>
      </c>
      <c r="C1089" t="str">
        <f t="shared" si="16"/>
        <v>11101_1</v>
      </c>
      <c r="D1089" t="s">
        <v>3190</v>
      </c>
      <c r="E1089">
        <v>179.195553662485</v>
      </c>
      <c r="F1089">
        <v>0.76680391497924205</v>
      </c>
      <c r="G1089">
        <v>1</v>
      </c>
      <c r="H1089">
        <v>5986</v>
      </c>
    </row>
    <row r="1090" spans="1:8" x14ac:dyDescent="0.25">
      <c r="A1090">
        <v>11101</v>
      </c>
      <c r="B1090">
        <v>2</v>
      </c>
      <c r="C1090" t="str">
        <f t="shared" si="16"/>
        <v>11101_2</v>
      </c>
      <c r="D1090" t="s">
        <v>3191</v>
      </c>
      <c r="E1090">
        <v>136.011586111204</v>
      </c>
      <c r="F1090">
        <v>0.51595924422358397</v>
      </c>
      <c r="G1090">
        <v>1</v>
      </c>
      <c r="H1090">
        <v>5216</v>
      </c>
    </row>
    <row r="1091" spans="1:8" x14ac:dyDescent="0.25">
      <c r="A1091">
        <v>11107</v>
      </c>
      <c r="B1091">
        <v>1</v>
      </c>
      <c r="C1091" t="str">
        <f t="shared" si="16"/>
        <v>11107_1</v>
      </c>
      <c r="D1091" t="s">
        <v>3192</v>
      </c>
      <c r="E1091">
        <v>0</v>
      </c>
      <c r="G1091">
        <v>1</v>
      </c>
      <c r="H1091">
        <v>3908</v>
      </c>
    </row>
    <row r="1092" spans="1:8" x14ac:dyDescent="0.25">
      <c r="A1092">
        <v>11108</v>
      </c>
      <c r="B1092">
        <v>1</v>
      </c>
      <c r="C1092" t="str">
        <f t="shared" si="16"/>
        <v>11108_1</v>
      </c>
      <c r="D1092" t="s">
        <v>3193</v>
      </c>
      <c r="E1092">
        <v>0</v>
      </c>
      <c r="G1092">
        <v>1</v>
      </c>
      <c r="H1092">
        <v>6120</v>
      </c>
    </row>
    <row r="1093" spans="1:8" x14ac:dyDescent="0.25">
      <c r="A1093">
        <v>11109</v>
      </c>
      <c r="B1093">
        <v>1</v>
      </c>
      <c r="C1093" t="str">
        <f t="shared" si="16"/>
        <v>11109_1</v>
      </c>
      <c r="D1093" t="s">
        <v>3194</v>
      </c>
      <c r="E1093">
        <v>24</v>
      </c>
      <c r="F1093">
        <v>0.43636363636363601</v>
      </c>
      <c r="G1093">
        <v>1</v>
      </c>
      <c r="H1093">
        <v>3732</v>
      </c>
    </row>
    <row r="1094" spans="1:8" x14ac:dyDescent="0.25">
      <c r="A1094">
        <v>11112</v>
      </c>
      <c r="B1094">
        <v>1</v>
      </c>
      <c r="C1094" t="str">
        <f t="shared" si="16"/>
        <v>11112_1</v>
      </c>
      <c r="D1094" t="s">
        <v>3195</v>
      </c>
      <c r="E1094">
        <v>0</v>
      </c>
      <c r="G1094">
        <v>1</v>
      </c>
      <c r="H1094">
        <v>3016</v>
      </c>
    </row>
    <row r="1095" spans="1:8" x14ac:dyDescent="0.25">
      <c r="A1095">
        <v>11113</v>
      </c>
      <c r="B1095">
        <v>1</v>
      </c>
      <c r="C1095" t="str">
        <f t="shared" ref="C1095:C1158" si="17">CONCATENATE(A1095,"_",B1095)</f>
        <v>11113_1</v>
      </c>
      <c r="D1095" t="s">
        <v>3196</v>
      </c>
      <c r="E1095">
        <v>214</v>
      </c>
      <c r="F1095">
        <v>0.27261146496815197</v>
      </c>
      <c r="G1095">
        <v>1</v>
      </c>
      <c r="H1095">
        <v>4285</v>
      </c>
    </row>
    <row r="1096" spans="1:8" x14ac:dyDescent="0.25">
      <c r="A1096">
        <v>11114</v>
      </c>
      <c r="B1096">
        <v>1</v>
      </c>
      <c r="C1096" t="str">
        <f t="shared" si="17"/>
        <v>11114_1</v>
      </c>
      <c r="D1096" t="s">
        <v>3197</v>
      </c>
      <c r="E1096">
        <v>85.658536685984302</v>
      </c>
      <c r="F1096">
        <v>0.136234407760397</v>
      </c>
      <c r="G1096">
        <v>1</v>
      </c>
      <c r="H1096">
        <v>5982</v>
      </c>
    </row>
    <row r="1097" spans="1:8" x14ac:dyDescent="0.25">
      <c r="A1097">
        <v>11115</v>
      </c>
      <c r="B1097">
        <v>1</v>
      </c>
      <c r="C1097" t="str">
        <f t="shared" si="17"/>
        <v>11115_1</v>
      </c>
      <c r="D1097" t="s">
        <v>3198</v>
      </c>
      <c r="E1097">
        <v>443.70137727618999</v>
      </c>
      <c r="F1097">
        <v>0.348199662662804</v>
      </c>
      <c r="G1097">
        <v>1</v>
      </c>
      <c r="H1097">
        <v>1419</v>
      </c>
    </row>
    <row r="1098" spans="1:8" x14ac:dyDescent="0.25">
      <c r="A1098">
        <v>11116</v>
      </c>
      <c r="B1098">
        <v>1</v>
      </c>
      <c r="C1098" t="str">
        <f t="shared" si="17"/>
        <v>11116_1</v>
      </c>
      <c r="D1098" t="s">
        <v>3199</v>
      </c>
      <c r="E1098">
        <v>17.164876253501799</v>
      </c>
      <c r="F1098">
        <v>0.12629621726969201</v>
      </c>
      <c r="G1098">
        <v>1</v>
      </c>
      <c r="H1098">
        <v>3072</v>
      </c>
    </row>
    <row r="1099" spans="1:8" x14ac:dyDescent="0.25">
      <c r="A1099">
        <v>11117</v>
      </c>
      <c r="B1099">
        <v>1</v>
      </c>
      <c r="C1099" t="str">
        <f t="shared" si="17"/>
        <v>11117_1</v>
      </c>
      <c r="D1099" t="s">
        <v>3200</v>
      </c>
      <c r="E1099">
        <v>82</v>
      </c>
      <c r="F1099">
        <v>0.29181494661921697</v>
      </c>
      <c r="G1099">
        <v>1</v>
      </c>
      <c r="H1099">
        <v>4358</v>
      </c>
    </row>
    <row r="1100" spans="1:8" x14ac:dyDescent="0.25">
      <c r="A1100">
        <v>11119</v>
      </c>
      <c r="B1100">
        <v>1</v>
      </c>
      <c r="C1100" t="str">
        <f t="shared" si="17"/>
        <v>11119_1</v>
      </c>
      <c r="D1100" t="s">
        <v>3201</v>
      </c>
      <c r="E1100">
        <v>198.86803297284999</v>
      </c>
      <c r="F1100">
        <v>0.17956765973559</v>
      </c>
      <c r="G1100">
        <v>1</v>
      </c>
      <c r="H1100">
        <v>5998</v>
      </c>
    </row>
    <row r="1101" spans="1:8" x14ac:dyDescent="0.25">
      <c r="A1101">
        <v>11121</v>
      </c>
      <c r="B1101">
        <v>1</v>
      </c>
      <c r="C1101" t="str">
        <f t="shared" si="17"/>
        <v>11121_1</v>
      </c>
      <c r="D1101" t="s">
        <v>3202</v>
      </c>
      <c r="E1101">
        <v>553.73407559932298</v>
      </c>
      <c r="F1101">
        <v>0.22116153630059099</v>
      </c>
      <c r="G1101">
        <v>1</v>
      </c>
      <c r="H1101">
        <v>5648</v>
      </c>
    </row>
    <row r="1102" spans="1:8" x14ac:dyDescent="0.25">
      <c r="A1102">
        <v>11123</v>
      </c>
      <c r="B1102">
        <v>1</v>
      </c>
      <c r="C1102" t="str">
        <f t="shared" si="17"/>
        <v>11123_1</v>
      </c>
      <c r="D1102" t="s">
        <v>3203</v>
      </c>
      <c r="E1102">
        <v>0</v>
      </c>
      <c r="G1102">
        <v>1</v>
      </c>
      <c r="H1102">
        <v>9500</v>
      </c>
    </row>
    <row r="1103" spans="1:8" x14ac:dyDescent="0.25">
      <c r="A1103">
        <v>11127</v>
      </c>
      <c r="B1103">
        <v>1</v>
      </c>
      <c r="C1103" t="str">
        <f t="shared" si="17"/>
        <v>11127_1</v>
      </c>
      <c r="D1103" t="s">
        <v>3204</v>
      </c>
      <c r="E1103">
        <v>165.90355121500301</v>
      </c>
      <c r="F1103">
        <v>0.48501142864000901</v>
      </c>
      <c r="G1103">
        <v>1</v>
      </c>
      <c r="H1103">
        <v>6760</v>
      </c>
    </row>
    <row r="1104" spans="1:8" x14ac:dyDescent="0.25">
      <c r="A1104">
        <v>11129</v>
      </c>
      <c r="B1104">
        <v>1</v>
      </c>
      <c r="C1104" t="str">
        <f t="shared" si="17"/>
        <v>11129_1</v>
      </c>
      <c r="D1104" t="s">
        <v>3205</v>
      </c>
      <c r="E1104">
        <v>494.88465640942201</v>
      </c>
      <c r="F1104">
        <v>0.54909048790680703</v>
      </c>
      <c r="G1104">
        <v>1</v>
      </c>
      <c r="H1104">
        <v>5085</v>
      </c>
    </row>
    <row r="1105" spans="1:8" x14ac:dyDescent="0.25">
      <c r="A1105">
        <v>11129</v>
      </c>
      <c r="B1105">
        <v>2</v>
      </c>
      <c r="C1105" t="str">
        <f t="shared" si="17"/>
        <v>11129_2</v>
      </c>
      <c r="D1105" t="s">
        <v>3206</v>
      </c>
      <c r="E1105">
        <v>425</v>
      </c>
      <c r="F1105">
        <v>0.67567567567567499</v>
      </c>
      <c r="G1105">
        <v>1</v>
      </c>
      <c r="H1105">
        <v>3196</v>
      </c>
    </row>
    <row r="1106" spans="1:8" x14ac:dyDescent="0.25">
      <c r="A1106">
        <v>11131</v>
      </c>
      <c r="B1106">
        <v>1</v>
      </c>
      <c r="C1106" t="str">
        <f t="shared" si="17"/>
        <v>11131_1</v>
      </c>
      <c r="D1106" t="s">
        <v>3207</v>
      </c>
      <c r="E1106">
        <v>95.686172102187101</v>
      </c>
      <c r="F1106">
        <v>0.54942336893075405</v>
      </c>
      <c r="G1106">
        <v>1</v>
      </c>
      <c r="H1106">
        <v>7302</v>
      </c>
    </row>
    <row r="1107" spans="1:8" x14ac:dyDescent="0.25">
      <c r="A1107">
        <v>11131</v>
      </c>
      <c r="B1107">
        <v>2</v>
      </c>
      <c r="C1107" t="str">
        <f t="shared" si="17"/>
        <v>11131_2</v>
      </c>
      <c r="D1107" t="s">
        <v>3208</v>
      </c>
      <c r="E1107">
        <v>182.62086350409399</v>
      </c>
      <c r="F1107">
        <v>0.555499660614167</v>
      </c>
      <c r="G1107">
        <v>1</v>
      </c>
      <c r="H1107">
        <v>5045</v>
      </c>
    </row>
    <row r="1108" spans="1:8" x14ac:dyDescent="0.25">
      <c r="A1108">
        <v>11137</v>
      </c>
      <c r="B1108">
        <v>1</v>
      </c>
      <c r="C1108" t="str">
        <f t="shared" si="17"/>
        <v>11137_1</v>
      </c>
      <c r="D1108" t="s">
        <v>3209</v>
      </c>
      <c r="E1108">
        <v>5</v>
      </c>
      <c r="F1108">
        <v>0.2</v>
      </c>
      <c r="G1108">
        <v>1</v>
      </c>
      <c r="H1108">
        <v>2886</v>
      </c>
    </row>
    <row r="1109" spans="1:8" x14ac:dyDescent="0.25">
      <c r="A1109">
        <v>11139</v>
      </c>
      <c r="B1109">
        <v>1</v>
      </c>
      <c r="C1109" t="str">
        <f t="shared" si="17"/>
        <v>11139_1</v>
      </c>
      <c r="D1109" t="s">
        <v>3210</v>
      </c>
      <c r="E1109">
        <v>0</v>
      </c>
      <c r="G1109">
        <v>1</v>
      </c>
      <c r="H1109">
        <v>5166</v>
      </c>
    </row>
    <row r="1110" spans="1:8" x14ac:dyDescent="0.25">
      <c r="A1110">
        <v>11141</v>
      </c>
      <c r="B1110">
        <v>1</v>
      </c>
      <c r="C1110" t="str">
        <f t="shared" si="17"/>
        <v>11141_1</v>
      </c>
      <c r="D1110" t="s">
        <v>3211</v>
      </c>
      <c r="E1110">
        <v>0</v>
      </c>
      <c r="G1110">
        <v>1</v>
      </c>
      <c r="H1110">
        <v>3521</v>
      </c>
    </row>
    <row r="1111" spans="1:8" x14ac:dyDescent="0.25">
      <c r="A1111">
        <v>11141</v>
      </c>
      <c r="B1111">
        <v>2</v>
      </c>
      <c r="C1111" t="str">
        <f t="shared" si="17"/>
        <v>11141_2</v>
      </c>
      <c r="D1111" t="s">
        <v>3212</v>
      </c>
      <c r="E1111">
        <v>187.70006529808299</v>
      </c>
      <c r="F1111">
        <v>0.61506486646827796</v>
      </c>
      <c r="G1111">
        <v>1</v>
      </c>
      <c r="H1111">
        <v>3945</v>
      </c>
    </row>
    <row r="1112" spans="1:8" x14ac:dyDescent="0.25">
      <c r="A1112">
        <v>11145</v>
      </c>
      <c r="B1112">
        <v>1</v>
      </c>
      <c r="C1112" t="str">
        <f t="shared" si="17"/>
        <v>11145_1</v>
      </c>
      <c r="D1112" t="s">
        <v>3213</v>
      </c>
      <c r="E1112">
        <v>0</v>
      </c>
      <c r="G1112">
        <v>1</v>
      </c>
      <c r="H1112">
        <v>3278</v>
      </c>
    </row>
    <row r="1113" spans="1:8" x14ac:dyDescent="0.25">
      <c r="A1113">
        <v>11145</v>
      </c>
      <c r="B1113">
        <v>2</v>
      </c>
      <c r="C1113" t="str">
        <f t="shared" si="17"/>
        <v>11145_2</v>
      </c>
      <c r="D1113" t="s">
        <v>3214</v>
      </c>
      <c r="E1113">
        <v>0</v>
      </c>
      <c r="G1113">
        <v>1</v>
      </c>
      <c r="H1113">
        <v>3114</v>
      </c>
    </row>
    <row r="1114" spans="1:8" x14ac:dyDescent="0.25">
      <c r="A1114">
        <v>11146</v>
      </c>
      <c r="B1114">
        <v>1</v>
      </c>
      <c r="C1114" t="str">
        <f t="shared" si="17"/>
        <v>11146_1</v>
      </c>
      <c r="D1114" t="s">
        <v>3215</v>
      </c>
      <c r="E1114">
        <v>227</v>
      </c>
      <c r="F1114">
        <v>0.718354430379746</v>
      </c>
      <c r="G1114">
        <v>1</v>
      </c>
      <c r="H1114">
        <v>5975</v>
      </c>
    </row>
    <row r="1115" spans="1:8" x14ac:dyDescent="0.25">
      <c r="A1115">
        <v>11147</v>
      </c>
      <c r="B1115">
        <v>1</v>
      </c>
      <c r="C1115" t="str">
        <f t="shared" si="17"/>
        <v>11147_1</v>
      </c>
      <c r="D1115" t="s">
        <v>3216</v>
      </c>
      <c r="E1115">
        <v>208.383796848054</v>
      </c>
      <c r="F1115">
        <v>0.55240513061421703</v>
      </c>
      <c r="G1115">
        <v>1</v>
      </c>
      <c r="H1115">
        <v>6477</v>
      </c>
    </row>
    <row r="1116" spans="1:8" x14ac:dyDescent="0.25">
      <c r="A1116">
        <v>11149</v>
      </c>
      <c r="B1116">
        <v>1</v>
      </c>
      <c r="C1116" t="str">
        <f t="shared" si="17"/>
        <v>11149_1</v>
      </c>
      <c r="D1116" t="s">
        <v>3217</v>
      </c>
      <c r="E1116">
        <v>243</v>
      </c>
      <c r="F1116">
        <v>0.41326530612244899</v>
      </c>
      <c r="G1116">
        <v>1</v>
      </c>
      <c r="H1116">
        <v>8209</v>
      </c>
    </row>
    <row r="1117" spans="1:8" x14ac:dyDescent="0.25">
      <c r="A1117">
        <v>11151</v>
      </c>
      <c r="B1117">
        <v>1</v>
      </c>
      <c r="C1117" t="str">
        <f t="shared" si="17"/>
        <v>11151_1</v>
      </c>
      <c r="D1117" t="s">
        <v>3218</v>
      </c>
      <c r="E1117">
        <v>0</v>
      </c>
      <c r="G1117">
        <v>1</v>
      </c>
      <c r="H1117">
        <v>4255</v>
      </c>
    </row>
    <row r="1118" spans="1:8" x14ac:dyDescent="0.25">
      <c r="A1118">
        <v>11152</v>
      </c>
      <c r="B1118">
        <v>1</v>
      </c>
      <c r="C1118" t="str">
        <f t="shared" si="17"/>
        <v>11152_1</v>
      </c>
      <c r="D1118" t="s">
        <v>3219</v>
      </c>
      <c r="E1118">
        <v>0</v>
      </c>
      <c r="G1118">
        <v>1</v>
      </c>
      <c r="H1118">
        <v>2780</v>
      </c>
    </row>
    <row r="1119" spans="1:8" x14ac:dyDescent="0.25">
      <c r="A1119">
        <v>11153</v>
      </c>
      <c r="B1119">
        <v>1</v>
      </c>
      <c r="C1119" t="str">
        <f t="shared" si="17"/>
        <v>11153_1</v>
      </c>
      <c r="D1119" t="s">
        <v>3220</v>
      </c>
      <c r="E1119">
        <v>84.005425101378606</v>
      </c>
      <c r="F1119">
        <v>0.58612612270709696</v>
      </c>
      <c r="G1119">
        <v>1</v>
      </c>
      <c r="H1119">
        <v>6272</v>
      </c>
    </row>
    <row r="1120" spans="1:8" x14ac:dyDescent="0.25">
      <c r="A1120">
        <v>11155</v>
      </c>
      <c r="B1120">
        <v>1</v>
      </c>
      <c r="C1120" t="str">
        <f t="shared" si="17"/>
        <v>11155_1</v>
      </c>
      <c r="D1120" t="s">
        <v>3221</v>
      </c>
      <c r="E1120">
        <v>120.803947490765</v>
      </c>
      <c r="F1120">
        <v>0.60379778232202297</v>
      </c>
      <c r="G1120">
        <v>1</v>
      </c>
      <c r="H1120">
        <v>2844</v>
      </c>
    </row>
    <row r="1121" spans="1:8" x14ac:dyDescent="0.25">
      <c r="A1121">
        <v>11157</v>
      </c>
      <c r="B1121">
        <v>1</v>
      </c>
      <c r="C1121" t="str">
        <f t="shared" si="17"/>
        <v>11157_1</v>
      </c>
      <c r="D1121" t="s">
        <v>3222</v>
      </c>
      <c r="E1121">
        <v>696</v>
      </c>
      <c r="F1121">
        <v>0.80184331797234998</v>
      </c>
      <c r="G1121">
        <v>1</v>
      </c>
      <c r="H1121">
        <v>4904</v>
      </c>
    </row>
    <row r="1122" spans="1:8" x14ac:dyDescent="0.25">
      <c r="A1122">
        <v>11159</v>
      </c>
      <c r="B1122">
        <v>1</v>
      </c>
      <c r="C1122" t="str">
        <f t="shared" si="17"/>
        <v>11159_1</v>
      </c>
      <c r="D1122" t="s">
        <v>3223</v>
      </c>
      <c r="E1122">
        <v>0</v>
      </c>
      <c r="G1122">
        <v>1</v>
      </c>
      <c r="H1122">
        <v>1280</v>
      </c>
    </row>
    <row r="1123" spans="1:8" x14ac:dyDescent="0.25">
      <c r="A1123">
        <v>11161</v>
      </c>
      <c r="B1123">
        <v>1</v>
      </c>
      <c r="C1123" t="str">
        <f t="shared" si="17"/>
        <v>11161_1</v>
      </c>
      <c r="D1123" t="s">
        <v>3224</v>
      </c>
      <c r="E1123">
        <v>0</v>
      </c>
      <c r="G1123">
        <v>1</v>
      </c>
      <c r="H1123">
        <v>9091</v>
      </c>
    </row>
    <row r="1124" spans="1:8" x14ac:dyDescent="0.25">
      <c r="A1124">
        <v>11161</v>
      </c>
      <c r="B1124">
        <v>2</v>
      </c>
      <c r="C1124" t="str">
        <f t="shared" si="17"/>
        <v>11161_2</v>
      </c>
      <c r="D1124" t="s">
        <v>3225</v>
      </c>
      <c r="E1124">
        <v>0</v>
      </c>
      <c r="G1124">
        <v>1</v>
      </c>
      <c r="H1124">
        <v>3879</v>
      </c>
    </row>
    <row r="1125" spans="1:8" x14ac:dyDescent="0.25">
      <c r="A1125">
        <v>11162</v>
      </c>
      <c r="B1125">
        <v>1</v>
      </c>
      <c r="C1125" t="str">
        <f t="shared" si="17"/>
        <v>11162_1</v>
      </c>
      <c r="D1125" t="s">
        <v>3226</v>
      </c>
      <c r="E1125">
        <v>0</v>
      </c>
      <c r="G1125">
        <v>1</v>
      </c>
      <c r="H1125">
        <v>6006</v>
      </c>
    </row>
    <row r="1126" spans="1:8" x14ac:dyDescent="0.25">
      <c r="A1126">
        <v>11163</v>
      </c>
      <c r="B1126">
        <v>1</v>
      </c>
      <c r="C1126" t="str">
        <f t="shared" si="17"/>
        <v>11163_1</v>
      </c>
      <c r="D1126" t="s">
        <v>3227</v>
      </c>
      <c r="E1126">
        <v>0</v>
      </c>
      <c r="G1126">
        <v>1</v>
      </c>
      <c r="H1126">
        <v>7166</v>
      </c>
    </row>
    <row r="1127" spans="1:8" x14ac:dyDescent="0.25">
      <c r="A1127">
        <v>11164</v>
      </c>
      <c r="B1127">
        <v>1</v>
      </c>
      <c r="C1127" t="str">
        <f t="shared" si="17"/>
        <v>11164_1</v>
      </c>
      <c r="D1127" t="s">
        <v>3228</v>
      </c>
      <c r="E1127">
        <v>0</v>
      </c>
      <c r="G1127">
        <v>1</v>
      </c>
      <c r="H1127">
        <v>3955</v>
      </c>
    </row>
    <row r="1128" spans="1:8" x14ac:dyDescent="0.25">
      <c r="A1128">
        <v>11165</v>
      </c>
      <c r="B1128">
        <v>1</v>
      </c>
      <c r="C1128" t="str">
        <f t="shared" si="17"/>
        <v>11165_1</v>
      </c>
      <c r="D1128" t="s">
        <v>3229</v>
      </c>
      <c r="E1128">
        <v>0</v>
      </c>
      <c r="G1128">
        <v>1</v>
      </c>
      <c r="H1128">
        <v>5961</v>
      </c>
    </row>
    <row r="1129" spans="1:8" x14ac:dyDescent="0.25">
      <c r="A1129">
        <v>11166</v>
      </c>
      <c r="B1129">
        <v>1</v>
      </c>
      <c r="C1129" t="str">
        <f t="shared" si="17"/>
        <v>11166_1</v>
      </c>
      <c r="D1129" t="s">
        <v>3230</v>
      </c>
      <c r="E1129">
        <v>57.112432659099703</v>
      </c>
      <c r="F1129">
        <v>0.47220908100208397</v>
      </c>
      <c r="G1129">
        <v>1</v>
      </c>
      <c r="H1129">
        <v>7890</v>
      </c>
    </row>
    <row r="1130" spans="1:8" x14ac:dyDescent="0.25">
      <c r="A1130">
        <v>11167</v>
      </c>
      <c r="B1130">
        <v>1</v>
      </c>
      <c r="C1130" t="str">
        <f t="shared" si="17"/>
        <v>11167_1</v>
      </c>
      <c r="D1130" t="s">
        <v>3231</v>
      </c>
      <c r="E1130">
        <v>333</v>
      </c>
      <c r="F1130">
        <v>0.78909952606635003</v>
      </c>
      <c r="G1130">
        <v>1</v>
      </c>
      <c r="H1130">
        <v>4175</v>
      </c>
    </row>
    <row r="1131" spans="1:8" x14ac:dyDescent="0.25">
      <c r="A1131">
        <v>11169</v>
      </c>
      <c r="B1131">
        <v>1</v>
      </c>
      <c r="C1131" t="str">
        <f t="shared" si="17"/>
        <v>11169_1</v>
      </c>
      <c r="D1131" t="s">
        <v>3232</v>
      </c>
      <c r="E1131">
        <v>0</v>
      </c>
      <c r="G1131">
        <v>1</v>
      </c>
      <c r="H1131">
        <v>3182</v>
      </c>
    </row>
    <row r="1132" spans="1:8" x14ac:dyDescent="0.25">
      <c r="A1132">
        <v>11169</v>
      </c>
      <c r="B1132">
        <v>2</v>
      </c>
      <c r="C1132" t="str">
        <f t="shared" si="17"/>
        <v>11169_2</v>
      </c>
      <c r="D1132" t="s">
        <v>3233</v>
      </c>
      <c r="E1132">
        <v>0</v>
      </c>
      <c r="G1132">
        <v>1</v>
      </c>
      <c r="H1132">
        <v>6534</v>
      </c>
    </row>
    <row r="1133" spans="1:8" x14ac:dyDescent="0.25">
      <c r="A1133">
        <v>11170</v>
      </c>
      <c r="B1133">
        <v>1</v>
      </c>
      <c r="C1133" t="str">
        <f t="shared" si="17"/>
        <v>11170_1</v>
      </c>
      <c r="D1133" t="s">
        <v>3234</v>
      </c>
      <c r="E1133">
        <v>255.78671633063499</v>
      </c>
      <c r="F1133">
        <v>0.26037566515166799</v>
      </c>
      <c r="G1133">
        <v>1</v>
      </c>
      <c r="H1133">
        <v>2920</v>
      </c>
    </row>
    <row r="1134" spans="1:8" x14ac:dyDescent="0.25">
      <c r="A1134">
        <v>11171</v>
      </c>
      <c r="B1134">
        <v>1</v>
      </c>
      <c r="C1134" t="str">
        <f t="shared" si="17"/>
        <v>11171_1</v>
      </c>
      <c r="D1134" t="s">
        <v>3235</v>
      </c>
      <c r="E1134">
        <v>0</v>
      </c>
      <c r="G1134">
        <v>1</v>
      </c>
      <c r="H1134">
        <v>1680</v>
      </c>
    </row>
    <row r="1135" spans="1:8" x14ac:dyDescent="0.25">
      <c r="A1135">
        <v>11172</v>
      </c>
      <c r="B1135">
        <v>1</v>
      </c>
      <c r="C1135" t="str">
        <f t="shared" si="17"/>
        <v>11172_1</v>
      </c>
      <c r="D1135" t="s">
        <v>3236</v>
      </c>
      <c r="E1135">
        <v>630.19955089820303</v>
      </c>
      <c r="F1135">
        <v>0.627501716236608</v>
      </c>
      <c r="G1135">
        <v>1</v>
      </c>
      <c r="H1135">
        <v>1053</v>
      </c>
    </row>
    <row r="1136" spans="1:8" x14ac:dyDescent="0.25">
      <c r="A1136">
        <v>11173</v>
      </c>
      <c r="B1136">
        <v>1</v>
      </c>
      <c r="C1136" t="str">
        <f t="shared" si="17"/>
        <v>11173_1</v>
      </c>
      <c r="D1136" t="s">
        <v>3237</v>
      </c>
      <c r="E1136">
        <v>0</v>
      </c>
      <c r="G1136">
        <v>1</v>
      </c>
      <c r="H1136">
        <v>7481</v>
      </c>
    </row>
    <row r="1137" spans="1:8" x14ac:dyDescent="0.25">
      <c r="A1137">
        <v>11175</v>
      </c>
      <c r="B1137">
        <v>1</v>
      </c>
      <c r="C1137" t="str">
        <f t="shared" si="17"/>
        <v>11175_1</v>
      </c>
      <c r="D1137" t="s">
        <v>3238</v>
      </c>
      <c r="E1137">
        <v>38</v>
      </c>
      <c r="F1137">
        <v>0.481012658227848</v>
      </c>
      <c r="G1137">
        <v>1</v>
      </c>
      <c r="H1137">
        <v>6783</v>
      </c>
    </row>
    <row r="1138" spans="1:8" x14ac:dyDescent="0.25">
      <c r="A1138">
        <v>11175</v>
      </c>
      <c r="B1138">
        <v>2</v>
      </c>
      <c r="C1138" t="str">
        <f t="shared" si="17"/>
        <v>11175_2</v>
      </c>
      <c r="D1138" t="s">
        <v>3239</v>
      </c>
      <c r="E1138">
        <v>0</v>
      </c>
      <c r="G1138">
        <v>1</v>
      </c>
      <c r="H1138">
        <v>2497</v>
      </c>
    </row>
    <row r="1139" spans="1:8" x14ac:dyDescent="0.25">
      <c r="A1139">
        <v>11179</v>
      </c>
      <c r="B1139">
        <v>1</v>
      </c>
      <c r="C1139" t="str">
        <f t="shared" si="17"/>
        <v>11179_1</v>
      </c>
      <c r="D1139" t="s">
        <v>3240</v>
      </c>
      <c r="E1139">
        <v>183</v>
      </c>
      <c r="F1139">
        <v>0.504132231404958</v>
      </c>
      <c r="G1139">
        <v>1</v>
      </c>
      <c r="H1139">
        <v>4155</v>
      </c>
    </row>
    <row r="1140" spans="1:8" x14ac:dyDescent="0.25">
      <c r="A1140">
        <v>11181</v>
      </c>
      <c r="B1140">
        <v>1</v>
      </c>
      <c r="C1140" t="str">
        <f t="shared" si="17"/>
        <v>11181_1</v>
      </c>
      <c r="D1140" t="s">
        <v>3241</v>
      </c>
      <c r="E1140">
        <v>140.64963216742299</v>
      </c>
      <c r="F1140">
        <v>0.71053927927152405</v>
      </c>
      <c r="G1140">
        <v>1</v>
      </c>
      <c r="H1140">
        <v>8584</v>
      </c>
    </row>
    <row r="1141" spans="1:8" x14ac:dyDescent="0.25">
      <c r="A1141">
        <v>11185</v>
      </c>
      <c r="B1141">
        <v>1</v>
      </c>
      <c r="C1141" t="str">
        <f t="shared" si="17"/>
        <v>11185_1</v>
      </c>
      <c r="D1141" t="s">
        <v>3242</v>
      </c>
      <c r="E1141">
        <v>625</v>
      </c>
      <c r="F1141">
        <v>0.61334641805691803</v>
      </c>
      <c r="G1141">
        <v>1</v>
      </c>
      <c r="H1141">
        <v>2840</v>
      </c>
    </row>
    <row r="1142" spans="1:8" x14ac:dyDescent="0.25">
      <c r="A1142">
        <v>11187</v>
      </c>
      <c r="B1142">
        <v>1</v>
      </c>
      <c r="C1142" t="str">
        <f t="shared" si="17"/>
        <v>11187_1</v>
      </c>
      <c r="D1142" t="s">
        <v>3243</v>
      </c>
      <c r="E1142">
        <v>202</v>
      </c>
      <c r="F1142">
        <v>0.70383275261323996</v>
      </c>
      <c r="G1142">
        <v>1</v>
      </c>
      <c r="H1142">
        <v>6528</v>
      </c>
    </row>
    <row r="1143" spans="1:8" x14ac:dyDescent="0.25">
      <c r="A1143">
        <v>11187</v>
      </c>
      <c r="B1143">
        <v>2</v>
      </c>
      <c r="C1143" t="str">
        <f t="shared" si="17"/>
        <v>11187_2</v>
      </c>
      <c r="D1143" t="s">
        <v>3244</v>
      </c>
      <c r="E1143">
        <v>0</v>
      </c>
      <c r="G1143">
        <v>1</v>
      </c>
      <c r="H1143">
        <v>3401</v>
      </c>
    </row>
    <row r="1144" spans="1:8" x14ac:dyDescent="0.25">
      <c r="A1144">
        <v>11187</v>
      </c>
      <c r="B1144">
        <v>3</v>
      </c>
      <c r="C1144" t="str">
        <f t="shared" si="17"/>
        <v>11187_3</v>
      </c>
      <c r="D1144" t="s">
        <v>3245</v>
      </c>
      <c r="E1144">
        <v>689.36708042053601</v>
      </c>
      <c r="F1144">
        <v>0.76421392999327398</v>
      </c>
      <c r="G1144">
        <v>1</v>
      </c>
      <c r="H1144">
        <v>7108</v>
      </c>
    </row>
    <row r="1145" spans="1:8" x14ac:dyDescent="0.25">
      <c r="A1145">
        <v>11188</v>
      </c>
      <c r="B1145">
        <v>1</v>
      </c>
      <c r="C1145" t="str">
        <f t="shared" si="17"/>
        <v>11188_1</v>
      </c>
      <c r="D1145" t="s">
        <v>3246</v>
      </c>
      <c r="E1145">
        <v>0</v>
      </c>
      <c r="G1145">
        <v>1</v>
      </c>
      <c r="H1145">
        <v>4958</v>
      </c>
    </row>
    <row r="1146" spans="1:8" x14ac:dyDescent="0.25">
      <c r="A1146">
        <v>11191</v>
      </c>
      <c r="B1146">
        <v>1</v>
      </c>
      <c r="C1146" t="str">
        <f t="shared" si="17"/>
        <v>11191_1</v>
      </c>
      <c r="D1146" t="s">
        <v>3247</v>
      </c>
      <c r="E1146">
        <v>329.39647050026099</v>
      </c>
      <c r="F1146">
        <v>0.51861355474563497</v>
      </c>
      <c r="G1146">
        <v>1</v>
      </c>
      <c r="H1146">
        <v>3608</v>
      </c>
    </row>
    <row r="1147" spans="1:8" x14ac:dyDescent="0.25">
      <c r="A1147">
        <v>11191</v>
      </c>
      <c r="B1147">
        <v>2</v>
      </c>
      <c r="C1147" t="str">
        <f t="shared" si="17"/>
        <v>11191_2</v>
      </c>
      <c r="D1147" t="s">
        <v>3248</v>
      </c>
      <c r="E1147">
        <v>190.99247448702201</v>
      </c>
      <c r="F1147">
        <v>0.67695598832291604</v>
      </c>
      <c r="G1147">
        <v>1</v>
      </c>
      <c r="H1147">
        <v>5770</v>
      </c>
    </row>
    <row r="1148" spans="1:8" x14ac:dyDescent="0.25">
      <c r="A1148">
        <v>11193</v>
      </c>
      <c r="B1148">
        <v>1</v>
      </c>
      <c r="C1148" t="str">
        <f t="shared" si="17"/>
        <v>11193_1</v>
      </c>
      <c r="D1148" t="s">
        <v>3249</v>
      </c>
      <c r="E1148">
        <v>0</v>
      </c>
      <c r="G1148">
        <v>1</v>
      </c>
      <c r="H1148">
        <v>4592</v>
      </c>
    </row>
    <row r="1149" spans="1:8" x14ac:dyDescent="0.25">
      <c r="A1149">
        <v>11195</v>
      </c>
      <c r="B1149">
        <v>1</v>
      </c>
      <c r="C1149" t="str">
        <f t="shared" si="17"/>
        <v>11195_1</v>
      </c>
      <c r="D1149" t="s">
        <v>3250</v>
      </c>
      <c r="E1149">
        <v>715.26667643915596</v>
      </c>
      <c r="F1149">
        <v>0.31330763810907197</v>
      </c>
      <c r="G1149">
        <v>1</v>
      </c>
      <c r="H1149">
        <v>8975</v>
      </c>
    </row>
    <row r="1150" spans="1:8" x14ac:dyDescent="0.25">
      <c r="A1150">
        <v>11196</v>
      </c>
      <c r="B1150">
        <v>1</v>
      </c>
      <c r="C1150" t="str">
        <f t="shared" si="17"/>
        <v>11196_1</v>
      </c>
      <c r="D1150" t="s">
        <v>3251</v>
      </c>
      <c r="E1150">
        <v>0</v>
      </c>
      <c r="G1150">
        <v>1</v>
      </c>
      <c r="H1150">
        <v>360</v>
      </c>
    </row>
    <row r="1151" spans="1:8" x14ac:dyDescent="0.25">
      <c r="A1151">
        <v>11197</v>
      </c>
      <c r="B1151">
        <v>1</v>
      </c>
      <c r="C1151" t="str">
        <f t="shared" si="17"/>
        <v>11197_1</v>
      </c>
      <c r="D1151" t="s">
        <v>3252</v>
      </c>
      <c r="E1151">
        <v>232.72038756019899</v>
      </c>
      <c r="F1151">
        <v>0.34316383828338798</v>
      </c>
      <c r="G1151">
        <v>1</v>
      </c>
      <c r="H1151">
        <v>6602</v>
      </c>
    </row>
    <row r="1152" spans="1:8" x14ac:dyDescent="0.25">
      <c r="A1152">
        <v>11198</v>
      </c>
      <c r="B1152">
        <v>1</v>
      </c>
      <c r="C1152" t="str">
        <f t="shared" si="17"/>
        <v>11198_1</v>
      </c>
      <c r="D1152" t="s">
        <v>3253</v>
      </c>
      <c r="E1152">
        <v>234.88018101454699</v>
      </c>
      <c r="F1152">
        <v>0.26798973242213298</v>
      </c>
      <c r="G1152">
        <v>1</v>
      </c>
      <c r="H1152">
        <v>1854</v>
      </c>
    </row>
    <row r="1153" spans="1:8" x14ac:dyDescent="0.25">
      <c r="A1153">
        <v>11201</v>
      </c>
      <c r="B1153">
        <v>1</v>
      </c>
      <c r="C1153" t="str">
        <f t="shared" si="17"/>
        <v>11201_1</v>
      </c>
      <c r="D1153" t="s">
        <v>3254</v>
      </c>
      <c r="E1153">
        <v>163.568797240409</v>
      </c>
      <c r="F1153">
        <v>0.37791883552099398</v>
      </c>
      <c r="G1153">
        <v>1</v>
      </c>
      <c r="H1153">
        <v>6148</v>
      </c>
    </row>
    <row r="1154" spans="1:8" x14ac:dyDescent="0.25">
      <c r="A1154">
        <v>11201</v>
      </c>
      <c r="B1154">
        <v>2</v>
      </c>
      <c r="C1154" t="str">
        <f t="shared" si="17"/>
        <v>11201_2</v>
      </c>
      <c r="D1154" t="s">
        <v>3255</v>
      </c>
      <c r="E1154">
        <v>0</v>
      </c>
      <c r="G1154">
        <v>1</v>
      </c>
      <c r="H1154">
        <v>7009</v>
      </c>
    </row>
    <row r="1155" spans="1:8" x14ac:dyDescent="0.25">
      <c r="A1155">
        <v>11204</v>
      </c>
      <c r="B1155">
        <v>1</v>
      </c>
      <c r="C1155" t="str">
        <f t="shared" si="17"/>
        <v>11204_1</v>
      </c>
      <c r="D1155" t="s">
        <v>3256</v>
      </c>
      <c r="E1155">
        <v>0</v>
      </c>
      <c r="G1155">
        <v>1</v>
      </c>
      <c r="H1155">
        <v>3432</v>
      </c>
    </row>
    <row r="1156" spans="1:8" x14ac:dyDescent="0.25">
      <c r="A1156">
        <v>11207</v>
      </c>
      <c r="B1156">
        <v>1</v>
      </c>
      <c r="C1156" t="str">
        <f t="shared" si="17"/>
        <v>11207_1</v>
      </c>
      <c r="D1156" t="s">
        <v>3257</v>
      </c>
      <c r="E1156">
        <v>152.290581340052</v>
      </c>
      <c r="F1156">
        <v>0.55555757911108405</v>
      </c>
      <c r="G1156">
        <v>1</v>
      </c>
      <c r="H1156">
        <v>5704</v>
      </c>
    </row>
    <row r="1157" spans="1:8" x14ac:dyDescent="0.25">
      <c r="A1157">
        <v>11209</v>
      </c>
      <c r="B1157">
        <v>1</v>
      </c>
      <c r="C1157" t="str">
        <f t="shared" si="17"/>
        <v>11209_1</v>
      </c>
      <c r="D1157" t="s">
        <v>3258</v>
      </c>
      <c r="E1157">
        <v>188.96057673291</v>
      </c>
      <c r="F1157">
        <v>0.47912677994455699</v>
      </c>
      <c r="G1157">
        <v>1</v>
      </c>
      <c r="H1157">
        <v>6624</v>
      </c>
    </row>
    <row r="1158" spans="1:8" x14ac:dyDescent="0.25">
      <c r="A1158">
        <v>11209</v>
      </c>
      <c r="B1158">
        <v>2</v>
      </c>
      <c r="C1158" t="str">
        <f t="shared" si="17"/>
        <v>11209_2</v>
      </c>
      <c r="D1158" t="s">
        <v>3259</v>
      </c>
      <c r="E1158">
        <v>0</v>
      </c>
      <c r="G1158">
        <v>1</v>
      </c>
      <c r="H1158">
        <v>2244</v>
      </c>
    </row>
    <row r="1159" spans="1:8" x14ac:dyDescent="0.25">
      <c r="A1159">
        <v>11213</v>
      </c>
      <c r="B1159">
        <v>1</v>
      </c>
      <c r="C1159" t="str">
        <f t="shared" ref="C1159:C1222" si="18">CONCATENATE(A1159,"_",B1159)</f>
        <v>11213_1</v>
      </c>
      <c r="D1159" t="s">
        <v>3260</v>
      </c>
      <c r="E1159">
        <v>440</v>
      </c>
      <c r="F1159">
        <v>0.628571428571428</v>
      </c>
      <c r="G1159">
        <v>1</v>
      </c>
      <c r="H1159">
        <v>3534</v>
      </c>
    </row>
    <row r="1160" spans="1:8" x14ac:dyDescent="0.25">
      <c r="A1160">
        <v>11219</v>
      </c>
      <c r="B1160">
        <v>1</v>
      </c>
      <c r="C1160" t="str">
        <f t="shared" si="18"/>
        <v>11219_1</v>
      </c>
      <c r="D1160" t="s">
        <v>3261</v>
      </c>
      <c r="E1160">
        <v>752.83890079198204</v>
      </c>
      <c r="F1160">
        <v>0.221975254235595</v>
      </c>
      <c r="G1160">
        <v>1</v>
      </c>
      <c r="H1160">
        <v>8435</v>
      </c>
    </row>
    <row r="1161" spans="1:8" x14ac:dyDescent="0.25">
      <c r="A1161">
        <v>11221</v>
      </c>
      <c r="B1161">
        <v>1</v>
      </c>
      <c r="C1161" t="str">
        <f t="shared" si="18"/>
        <v>11221_1</v>
      </c>
      <c r="D1161" t="s">
        <v>3262</v>
      </c>
      <c r="E1161">
        <v>104.227555409677</v>
      </c>
      <c r="F1161">
        <v>0.19021060581150101</v>
      </c>
      <c r="G1161">
        <v>1</v>
      </c>
      <c r="H1161">
        <v>3245</v>
      </c>
    </row>
    <row r="1162" spans="1:8" x14ac:dyDescent="0.25">
      <c r="A1162">
        <v>11223</v>
      </c>
      <c r="B1162">
        <v>1</v>
      </c>
      <c r="C1162" t="str">
        <f t="shared" si="18"/>
        <v>11223_1</v>
      </c>
      <c r="D1162" t="s">
        <v>3263</v>
      </c>
      <c r="E1162">
        <v>0</v>
      </c>
      <c r="G1162">
        <v>1</v>
      </c>
      <c r="H1162">
        <v>4770</v>
      </c>
    </row>
    <row r="1163" spans="1:8" x14ac:dyDescent="0.25">
      <c r="A1163">
        <v>11225</v>
      </c>
      <c r="B1163">
        <v>1</v>
      </c>
      <c r="C1163" t="str">
        <f t="shared" si="18"/>
        <v>11225_1</v>
      </c>
      <c r="D1163" t="s">
        <v>3264</v>
      </c>
      <c r="E1163">
        <v>0</v>
      </c>
      <c r="G1163">
        <v>1</v>
      </c>
      <c r="H1163">
        <v>10953</v>
      </c>
    </row>
    <row r="1164" spans="1:8" x14ac:dyDescent="0.25">
      <c r="A1164">
        <v>11227</v>
      </c>
      <c r="B1164">
        <v>1</v>
      </c>
      <c r="C1164" t="str">
        <f t="shared" si="18"/>
        <v>11227_1</v>
      </c>
      <c r="D1164" t="s">
        <v>3265</v>
      </c>
      <c r="E1164">
        <v>201.53110016241499</v>
      </c>
      <c r="F1164">
        <v>0.44781644610846999</v>
      </c>
      <c r="G1164">
        <v>1</v>
      </c>
      <c r="H1164">
        <v>6645</v>
      </c>
    </row>
    <row r="1165" spans="1:8" x14ac:dyDescent="0.25">
      <c r="A1165">
        <v>11227</v>
      </c>
      <c r="B1165">
        <v>2</v>
      </c>
      <c r="C1165" t="str">
        <f t="shared" si="18"/>
        <v>11227_2</v>
      </c>
      <c r="D1165" t="s">
        <v>3266</v>
      </c>
      <c r="E1165">
        <v>707.84030832444898</v>
      </c>
      <c r="F1165">
        <v>0.32326861080874097</v>
      </c>
      <c r="G1165">
        <v>1</v>
      </c>
      <c r="H1165">
        <v>4316</v>
      </c>
    </row>
    <row r="1166" spans="1:8" x14ac:dyDescent="0.25">
      <c r="A1166">
        <v>11229</v>
      </c>
      <c r="B1166">
        <v>1</v>
      </c>
      <c r="C1166" t="str">
        <f t="shared" si="18"/>
        <v>11229_1</v>
      </c>
      <c r="D1166" t="s">
        <v>3267</v>
      </c>
      <c r="E1166">
        <v>521.22469821939103</v>
      </c>
      <c r="F1166">
        <v>0.52315568675841595</v>
      </c>
      <c r="G1166">
        <v>1</v>
      </c>
      <c r="H1166">
        <v>1573</v>
      </c>
    </row>
    <row r="1167" spans="1:8" x14ac:dyDescent="0.25">
      <c r="A1167">
        <v>11231</v>
      </c>
      <c r="B1167">
        <v>1</v>
      </c>
      <c r="C1167" t="str">
        <f t="shared" si="18"/>
        <v>11231_1</v>
      </c>
      <c r="D1167" t="s">
        <v>3268</v>
      </c>
      <c r="E1167">
        <v>556.34225535038604</v>
      </c>
      <c r="F1167">
        <v>0.57755849548206195</v>
      </c>
      <c r="G1167">
        <v>1</v>
      </c>
      <c r="H1167">
        <v>6246</v>
      </c>
    </row>
    <row r="1168" spans="1:8" x14ac:dyDescent="0.25">
      <c r="A1168">
        <v>11232</v>
      </c>
      <c r="B1168">
        <v>1</v>
      </c>
      <c r="C1168" t="str">
        <f t="shared" si="18"/>
        <v>11232_1</v>
      </c>
      <c r="D1168" t="s">
        <v>3269</v>
      </c>
      <c r="E1168">
        <v>0</v>
      </c>
      <c r="G1168">
        <v>1</v>
      </c>
      <c r="H1168">
        <v>74</v>
      </c>
    </row>
    <row r="1169" spans="1:8" x14ac:dyDescent="0.25">
      <c r="A1169">
        <v>11233</v>
      </c>
      <c r="B1169">
        <v>1</v>
      </c>
      <c r="C1169" t="str">
        <f t="shared" si="18"/>
        <v>11233_1</v>
      </c>
      <c r="D1169" t="s">
        <v>3270</v>
      </c>
      <c r="E1169">
        <v>570</v>
      </c>
      <c r="F1169">
        <v>0.60253699788583504</v>
      </c>
      <c r="G1169">
        <v>1</v>
      </c>
      <c r="H1169">
        <v>3015</v>
      </c>
    </row>
    <row r="1170" spans="1:8" x14ac:dyDescent="0.25">
      <c r="A1170">
        <v>11233</v>
      </c>
      <c r="B1170">
        <v>2</v>
      </c>
      <c r="C1170" t="str">
        <f t="shared" si="18"/>
        <v>11233_2</v>
      </c>
      <c r="D1170" t="s">
        <v>3271</v>
      </c>
      <c r="E1170">
        <v>523.85776255472899</v>
      </c>
      <c r="F1170">
        <v>0.48001658199595998</v>
      </c>
      <c r="G1170">
        <v>1</v>
      </c>
      <c r="H1170">
        <v>7790</v>
      </c>
    </row>
    <row r="1171" spans="1:8" x14ac:dyDescent="0.25">
      <c r="A1171">
        <v>11236</v>
      </c>
      <c r="B1171">
        <v>1</v>
      </c>
      <c r="C1171" t="str">
        <f t="shared" si="18"/>
        <v>11236_1</v>
      </c>
      <c r="D1171" t="s">
        <v>3272</v>
      </c>
      <c r="E1171">
        <v>112.49999743147301</v>
      </c>
      <c r="F1171">
        <v>0.50448428511371002</v>
      </c>
      <c r="G1171">
        <v>1</v>
      </c>
      <c r="H1171">
        <v>1415</v>
      </c>
    </row>
    <row r="1172" spans="1:8" x14ac:dyDescent="0.25">
      <c r="A1172">
        <v>11237</v>
      </c>
      <c r="B1172">
        <v>1</v>
      </c>
      <c r="C1172" t="str">
        <f t="shared" si="18"/>
        <v>11237_1</v>
      </c>
      <c r="D1172" t="s">
        <v>3273</v>
      </c>
      <c r="E1172">
        <v>902.63031945094849</v>
      </c>
      <c r="F1172">
        <v>0.33900438099679198</v>
      </c>
      <c r="G1172">
        <v>1</v>
      </c>
      <c r="H1172">
        <v>3046</v>
      </c>
    </row>
    <row r="1173" spans="1:8" x14ac:dyDescent="0.25">
      <c r="A1173">
        <v>11238</v>
      </c>
      <c r="B1173">
        <v>1</v>
      </c>
      <c r="C1173" t="str">
        <f t="shared" si="18"/>
        <v>11238_1</v>
      </c>
      <c r="D1173" t="s">
        <v>3274</v>
      </c>
      <c r="E1173">
        <v>823.49200420265856</v>
      </c>
      <c r="F1173">
        <v>0.29447185996513298</v>
      </c>
      <c r="G1173">
        <v>1</v>
      </c>
      <c r="H1173">
        <v>2347</v>
      </c>
    </row>
    <row r="1174" spans="1:8" x14ac:dyDescent="0.25">
      <c r="A1174">
        <v>11239</v>
      </c>
      <c r="B1174">
        <v>1</v>
      </c>
      <c r="C1174" t="str">
        <f t="shared" si="18"/>
        <v>11239_1</v>
      </c>
      <c r="D1174" t="s">
        <v>3275</v>
      </c>
      <c r="E1174">
        <v>0</v>
      </c>
      <c r="G1174">
        <v>1</v>
      </c>
      <c r="H1174">
        <v>2848</v>
      </c>
    </row>
    <row r="1175" spans="1:8" x14ac:dyDescent="0.25">
      <c r="A1175">
        <v>11240</v>
      </c>
      <c r="B1175">
        <v>1</v>
      </c>
      <c r="C1175" t="str">
        <f t="shared" si="18"/>
        <v>11240_1</v>
      </c>
      <c r="D1175" t="s">
        <v>3276</v>
      </c>
      <c r="E1175">
        <v>64</v>
      </c>
      <c r="F1175">
        <v>0.43537414965986299</v>
      </c>
      <c r="G1175">
        <v>1</v>
      </c>
      <c r="H1175">
        <v>3518</v>
      </c>
    </row>
    <row r="1176" spans="1:8" x14ac:dyDescent="0.25">
      <c r="A1176">
        <v>11241</v>
      </c>
      <c r="B1176">
        <v>1</v>
      </c>
      <c r="C1176" t="str">
        <f t="shared" si="18"/>
        <v>11241_1</v>
      </c>
      <c r="D1176" t="s">
        <v>3277</v>
      </c>
      <c r="E1176">
        <v>255.53327754319201</v>
      </c>
      <c r="F1176">
        <v>0.392832812648443</v>
      </c>
      <c r="G1176">
        <v>1</v>
      </c>
      <c r="H1176">
        <v>1072</v>
      </c>
    </row>
    <row r="1177" spans="1:8" x14ac:dyDescent="0.25">
      <c r="A1177">
        <v>11243</v>
      </c>
      <c r="B1177">
        <v>1</v>
      </c>
      <c r="C1177" t="str">
        <f t="shared" si="18"/>
        <v>11243_1</v>
      </c>
      <c r="D1177" t="s">
        <v>3278</v>
      </c>
      <c r="E1177">
        <v>447.85704929879603</v>
      </c>
      <c r="F1177">
        <v>0.37899320068109998</v>
      </c>
      <c r="G1177">
        <v>1</v>
      </c>
      <c r="H1177">
        <v>3283</v>
      </c>
    </row>
    <row r="1178" spans="1:8" x14ac:dyDescent="0.25">
      <c r="A1178">
        <v>11243</v>
      </c>
      <c r="B1178">
        <v>2</v>
      </c>
      <c r="C1178" t="str">
        <f t="shared" si="18"/>
        <v>11243_2</v>
      </c>
      <c r="D1178" t="s">
        <v>3279</v>
      </c>
      <c r="E1178">
        <v>3</v>
      </c>
      <c r="F1178">
        <v>0.214285714285714</v>
      </c>
      <c r="G1178">
        <v>1</v>
      </c>
      <c r="H1178">
        <v>6396</v>
      </c>
    </row>
    <row r="1179" spans="1:8" x14ac:dyDescent="0.25">
      <c r="A1179">
        <v>11245</v>
      </c>
      <c r="B1179">
        <v>1</v>
      </c>
      <c r="C1179" t="str">
        <f t="shared" si="18"/>
        <v>11245_1</v>
      </c>
      <c r="D1179" t="s">
        <v>3280</v>
      </c>
      <c r="E1179">
        <v>79.892448255875493</v>
      </c>
      <c r="F1179">
        <v>0.212015744889959</v>
      </c>
      <c r="G1179">
        <v>1</v>
      </c>
      <c r="H1179">
        <v>2732</v>
      </c>
    </row>
    <row r="1180" spans="1:8" x14ac:dyDescent="0.25">
      <c r="A1180">
        <v>11245</v>
      </c>
      <c r="B1180">
        <v>2</v>
      </c>
      <c r="C1180" t="str">
        <f t="shared" si="18"/>
        <v>11245_2</v>
      </c>
      <c r="D1180" t="s">
        <v>3281</v>
      </c>
      <c r="E1180">
        <v>0</v>
      </c>
      <c r="G1180">
        <v>1</v>
      </c>
      <c r="H1180">
        <v>3369</v>
      </c>
    </row>
    <row r="1181" spans="1:8" x14ac:dyDescent="0.25">
      <c r="A1181">
        <v>11246</v>
      </c>
      <c r="B1181">
        <v>1</v>
      </c>
      <c r="C1181" t="str">
        <f t="shared" si="18"/>
        <v>11246_1</v>
      </c>
      <c r="D1181" t="s">
        <v>3282</v>
      </c>
      <c r="E1181">
        <v>602.89462156795798</v>
      </c>
      <c r="F1181">
        <v>0.28373427793051698</v>
      </c>
      <c r="G1181">
        <v>1</v>
      </c>
      <c r="H1181">
        <v>1262</v>
      </c>
    </row>
    <row r="1182" spans="1:8" x14ac:dyDescent="0.25">
      <c r="A1182">
        <v>11247</v>
      </c>
      <c r="B1182">
        <v>1</v>
      </c>
      <c r="C1182" t="str">
        <f t="shared" si="18"/>
        <v>11247_1</v>
      </c>
      <c r="D1182" t="s">
        <v>3283</v>
      </c>
      <c r="E1182">
        <v>592.89118849722399</v>
      </c>
      <c r="F1182">
        <v>0.43120699347587599</v>
      </c>
      <c r="G1182">
        <v>1</v>
      </c>
      <c r="H1182">
        <v>3267</v>
      </c>
    </row>
    <row r="1183" spans="1:8" x14ac:dyDescent="0.25">
      <c r="A1183">
        <v>11247</v>
      </c>
      <c r="B1183">
        <v>2</v>
      </c>
      <c r="C1183" t="str">
        <f t="shared" si="18"/>
        <v>11247_2</v>
      </c>
      <c r="D1183" t="s">
        <v>3284</v>
      </c>
      <c r="E1183">
        <v>0</v>
      </c>
      <c r="G1183">
        <v>1</v>
      </c>
      <c r="H1183">
        <v>3456</v>
      </c>
    </row>
    <row r="1184" spans="1:8" x14ac:dyDescent="0.25">
      <c r="A1184">
        <v>11247</v>
      </c>
      <c r="B1184">
        <v>3</v>
      </c>
      <c r="C1184" t="str">
        <f t="shared" si="18"/>
        <v>11247_3</v>
      </c>
      <c r="D1184" t="s">
        <v>3285</v>
      </c>
      <c r="E1184">
        <v>109.823102429527</v>
      </c>
      <c r="F1184">
        <v>0.49770563997980699</v>
      </c>
      <c r="G1184">
        <v>1</v>
      </c>
      <c r="H1184">
        <v>8645</v>
      </c>
    </row>
    <row r="1185" spans="1:8" x14ac:dyDescent="0.25">
      <c r="A1185">
        <v>11247</v>
      </c>
      <c r="B1185">
        <v>4</v>
      </c>
      <c r="C1185" t="str">
        <f t="shared" si="18"/>
        <v>11247_4</v>
      </c>
      <c r="D1185" t="s">
        <v>3286</v>
      </c>
      <c r="E1185">
        <v>0</v>
      </c>
      <c r="G1185">
        <v>1</v>
      </c>
      <c r="H1185">
        <v>3104</v>
      </c>
    </row>
    <row r="1186" spans="1:8" x14ac:dyDescent="0.25">
      <c r="A1186">
        <v>11253</v>
      </c>
      <c r="B1186">
        <v>1</v>
      </c>
      <c r="C1186" t="str">
        <f t="shared" si="18"/>
        <v>11253_1</v>
      </c>
      <c r="D1186" t="s">
        <v>3287</v>
      </c>
      <c r="E1186">
        <v>522.776999904425</v>
      </c>
      <c r="F1186">
        <v>0.23069130821258499</v>
      </c>
      <c r="G1186">
        <v>1</v>
      </c>
      <c r="H1186">
        <v>5780</v>
      </c>
    </row>
    <row r="1187" spans="1:8" x14ac:dyDescent="0.25">
      <c r="A1187">
        <v>11255</v>
      </c>
      <c r="B1187">
        <v>1</v>
      </c>
      <c r="C1187" t="str">
        <f t="shared" si="18"/>
        <v>11255_1</v>
      </c>
      <c r="D1187" t="s">
        <v>3288</v>
      </c>
      <c r="E1187">
        <v>0</v>
      </c>
      <c r="G1187">
        <v>1</v>
      </c>
      <c r="H1187">
        <v>6170</v>
      </c>
    </row>
    <row r="1188" spans="1:8" x14ac:dyDescent="0.25">
      <c r="A1188">
        <v>11255</v>
      </c>
      <c r="B1188">
        <v>2</v>
      </c>
      <c r="C1188" t="str">
        <f t="shared" si="18"/>
        <v>11255_2</v>
      </c>
      <c r="D1188" t="s">
        <v>3289</v>
      </c>
      <c r="E1188">
        <v>342.85515401045399</v>
      </c>
      <c r="F1188">
        <v>0.44244639987432299</v>
      </c>
      <c r="G1188">
        <v>1</v>
      </c>
      <c r="H1188">
        <v>4157</v>
      </c>
    </row>
    <row r="1189" spans="1:8" x14ac:dyDescent="0.25">
      <c r="A1189">
        <v>11256</v>
      </c>
      <c r="B1189">
        <v>1</v>
      </c>
      <c r="C1189" t="str">
        <f t="shared" si="18"/>
        <v>11256_1</v>
      </c>
      <c r="D1189" t="s">
        <v>3290</v>
      </c>
      <c r="E1189">
        <v>417.26856042334401</v>
      </c>
      <c r="F1189">
        <v>0.52936021105936304</v>
      </c>
      <c r="G1189">
        <v>1</v>
      </c>
      <c r="H1189">
        <v>2135</v>
      </c>
    </row>
    <row r="1190" spans="1:8" x14ac:dyDescent="0.25">
      <c r="A1190">
        <v>11261</v>
      </c>
      <c r="B1190">
        <v>1</v>
      </c>
      <c r="C1190" t="str">
        <f t="shared" si="18"/>
        <v>11261_1</v>
      </c>
      <c r="D1190" t="s">
        <v>3291</v>
      </c>
      <c r="E1190">
        <v>178.07983116181501</v>
      </c>
      <c r="F1190">
        <v>0.19764161413457401</v>
      </c>
      <c r="G1190">
        <v>1</v>
      </c>
      <c r="H1190">
        <v>4818</v>
      </c>
    </row>
    <row r="1191" spans="1:8" x14ac:dyDescent="0.25">
      <c r="A1191">
        <v>11262</v>
      </c>
      <c r="B1191">
        <v>1</v>
      </c>
      <c r="C1191" t="str">
        <f t="shared" si="18"/>
        <v>11262_1</v>
      </c>
      <c r="D1191" t="s">
        <v>3292</v>
      </c>
      <c r="E1191">
        <v>759.64448396849605</v>
      </c>
      <c r="F1191">
        <v>0.352210887441472</v>
      </c>
      <c r="G1191">
        <v>1</v>
      </c>
      <c r="H1191">
        <v>479</v>
      </c>
    </row>
    <row r="1192" spans="1:8" x14ac:dyDescent="0.25">
      <c r="A1192">
        <v>11263</v>
      </c>
      <c r="B1192">
        <v>1</v>
      </c>
      <c r="C1192" t="str">
        <f t="shared" si="18"/>
        <v>11263_1</v>
      </c>
      <c r="D1192" t="s">
        <v>3293</v>
      </c>
      <c r="E1192">
        <v>69</v>
      </c>
      <c r="F1192">
        <v>0.47916666666666602</v>
      </c>
      <c r="G1192">
        <v>1</v>
      </c>
      <c r="H1192">
        <v>6635</v>
      </c>
    </row>
    <row r="1193" spans="1:8" x14ac:dyDescent="0.25">
      <c r="A1193">
        <v>11265</v>
      </c>
      <c r="B1193">
        <v>1</v>
      </c>
      <c r="C1193" t="str">
        <f t="shared" si="18"/>
        <v>11265_1</v>
      </c>
      <c r="D1193" t="s">
        <v>3294</v>
      </c>
      <c r="E1193">
        <v>0</v>
      </c>
      <c r="G1193">
        <v>1</v>
      </c>
      <c r="H1193">
        <v>6223</v>
      </c>
    </row>
    <row r="1194" spans="1:8" x14ac:dyDescent="0.25">
      <c r="A1194">
        <v>11269</v>
      </c>
      <c r="B1194">
        <v>1</v>
      </c>
      <c r="C1194" t="str">
        <f t="shared" si="18"/>
        <v>11269_1</v>
      </c>
      <c r="D1194" t="s">
        <v>3295</v>
      </c>
      <c r="E1194">
        <v>391.47712757005047</v>
      </c>
      <c r="F1194">
        <v>0.14862446604931101</v>
      </c>
      <c r="G1194">
        <v>1</v>
      </c>
      <c r="H1194">
        <v>5909</v>
      </c>
    </row>
    <row r="1195" spans="1:8" x14ac:dyDescent="0.25">
      <c r="A1195">
        <v>11270</v>
      </c>
      <c r="B1195">
        <v>1</v>
      </c>
      <c r="C1195" t="str">
        <f t="shared" si="18"/>
        <v>11270_1</v>
      </c>
      <c r="D1195" t="s">
        <v>3296</v>
      </c>
      <c r="E1195">
        <v>111</v>
      </c>
      <c r="F1195">
        <v>0.27073170731707302</v>
      </c>
      <c r="G1195">
        <v>1</v>
      </c>
      <c r="H1195">
        <v>983</v>
      </c>
    </row>
    <row r="1196" spans="1:8" x14ac:dyDescent="0.25">
      <c r="A1196">
        <v>11271</v>
      </c>
      <c r="B1196">
        <v>1</v>
      </c>
      <c r="C1196" t="str">
        <f t="shared" si="18"/>
        <v>11271_1</v>
      </c>
      <c r="D1196" t="s">
        <v>3297</v>
      </c>
      <c r="E1196">
        <v>197.00633691459001</v>
      </c>
      <c r="F1196">
        <v>0.30223062986273003</v>
      </c>
      <c r="G1196">
        <v>1</v>
      </c>
      <c r="H1196">
        <v>7230</v>
      </c>
    </row>
    <row r="1197" spans="1:8" x14ac:dyDescent="0.25">
      <c r="A1197">
        <v>11273</v>
      </c>
      <c r="B1197">
        <v>1</v>
      </c>
      <c r="C1197" t="str">
        <f t="shared" si="18"/>
        <v>11273_1</v>
      </c>
      <c r="D1197" t="s">
        <v>3298</v>
      </c>
      <c r="E1197">
        <v>514.93297936075203</v>
      </c>
      <c r="F1197">
        <v>0.510728504061843</v>
      </c>
      <c r="G1197">
        <v>1</v>
      </c>
      <c r="H1197">
        <v>7797</v>
      </c>
    </row>
    <row r="1198" spans="1:8" x14ac:dyDescent="0.25">
      <c r="A1198">
        <v>11277</v>
      </c>
      <c r="B1198">
        <v>1</v>
      </c>
      <c r="C1198" t="str">
        <f t="shared" si="18"/>
        <v>11277_1</v>
      </c>
      <c r="D1198" t="s">
        <v>3299</v>
      </c>
      <c r="E1198">
        <v>427.89534673288102</v>
      </c>
      <c r="F1198">
        <v>0.35021501996545201</v>
      </c>
      <c r="G1198">
        <v>1</v>
      </c>
      <c r="H1198">
        <v>6429</v>
      </c>
    </row>
    <row r="1199" spans="1:8" x14ac:dyDescent="0.25">
      <c r="A1199">
        <v>11277</v>
      </c>
      <c r="B1199">
        <v>2</v>
      </c>
      <c r="C1199" t="str">
        <f t="shared" si="18"/>
        <v>11277_2</v>
      </c>
      <c r="D1199" t="s">
        <v>3300</v>
      </c>
      <c r="E1199">
        <v>0</v>
      </c>
      <c r="G1199">
        <v>1</v>
      </c>
      <c r="H1199">
        <v>4756</v>
      </c>
    </row>
    <row r="1200" spans="1:8" x14ac:dyDescent="0.25">
      <c r="A1200">
        <v>11281</v>
      </c>
      <c r="B1200">
        <v>1</v>
      </c>
      <c r="C1200" t="str">
        <f t="shared" si="18"/>
        <v>11281_1</v>
      </c>
      <c r="D1200" t="s">
        <v>3301</v>
      </c>
      <c r="E1200">
        <v>1386.2745080581101</v>
      </c>
      <c r="F1200">
        <v>0.32126526890343499</v>
      </c>
      <c r="G1200">
        <v>1</v>
      </c>
      <c r="H1200">
        <v>2789</v>
      </c>
    </row>
    <row r="1201" spans="1:8" x14ac:dyDescent="0.25">
      <c r="A1201">
        <v>11283</v>
      </c>
      <c r="B1201">
        <v>1</v>
      </c>
      <c r="C1201" t="str">
        <f t="shared" si="18"/>
        <v>11283_1</v>
      </c>
      <c r="D1201" t="s">
        <v>3302</v>
      </c>
      <c r="E1201">
        <v>0</v>
      </c>
      <c r="G1201">
        <v>1</v>
      </c>
      <c r="H1201">
        <v>1337</v>
      </c>
    </row>
    <row r="1202" spans="1:8" x14ac:dyDescent="0.25">
      <c r="A1202">
        <v>11287</v>
      </c>
      <c r="B1202">
        <v>1</v>
      </c>
      <c r="C1202" t="str">
        <f t="shared" si="18"/>
        <v>11287_1</v>
      </c>
      <c r="D1202" t="s">
        <v>3303</v>
      </c>
      <c r="E1202">
        <v>716.26787829175601</v>
      </c>
      <c r="F1202">
        <v>0.46431916384577498</v>
      </c>
      <c r="G1202">
        <v>1</v>
      </c>
      <c r="H1202">
        <v>4643</v>
      </c>
    </row>
    <row r="1203" spans="1:8" x14ac:dyDescent="0.25">
      <c r="A1203">
        <v>11288</v>
      </c>
      <c r="B1203">
        <v>1</v>
      </c>
      <c r="C1203" t="str">
        <f t="shared" si="18"/>
        <v>11288_1</v>
      </c>
      <c r="D1203" t="s">
        <v>3304</v>
      </c>
      <c r="E1203">
        <v>51</v>
      </c>
      <c r="F1203">
        <v>0.47663551401869098</v>
      </c>
      <c r="G1203">
        <v>1</v>
      </c>
      <c r="H1203">
        <v>1970</v>
      </c>
    </row>
    <row r="1204" spans="1:8" x14ac:dyDescent="0.25">
      <c r="A1204">
        <v>11289</v>
      </c>
      <c r="B1204">
        <v>1</v>
      </c>
      <c r="C1204" t="str">
        <f t="shared" si="18"/>
        <v>11289_1</v>
      </c>
      <c r="D1204" t="s">
        <v>3305</v>
      </c>
      <c r="E1204">
        <v>0</v>
      </c>
      <c r="G1204">
        <v>1</v>
      </c>
      <c r="H1204">
        <v>774</v>
      </c>
    </row>
    <row r="1205" spans="1:8" x14ac:dyDescent="0.25">
      <c r="A1205">
        <v>11289</v>
      </c>
      <c r="B1205">
        <v>2</v>
      </c>
      <c r="C1205" t="str">
        <f t="shared" si="18"/>
        <v>11289_2</v>
      </c>
      <c r="D1205" t="s">
        <v>3306</v>
      </c>
      <c r="E1205">
        <v>0</v>
      </c>
      <c r="G1205">
        <v>1</v>
      </c>
      <c r="H1205">
        <v>1516</v>
      </c>
    </row>
    <row r="1206" spans="1:8" x14ac:dyDescent="0.25">
      <c r="A1206">
        <v>11291</v>
      </c>
      <c r="B1206">
        <v>1</v>
      </c>
      <c r="C1206" t="str">
        <f t="shared" si="18"/>
        <v>11291_1</v>
      </c>
      <c r="D1206" t="s">
        <v>3307</v>
      </c>
      <c r="E1206">
        <v>20</v>
      </c>
      <c r="F1206">
        <v>0.34482758620689602</v>
      </c>
      <c r="G1206">
        <v>1</v>
      </c>
      <c r="H1206">
        <v>5038</v>
      </c>
    </row>
    <row r="1207" spans="1:8" x14ac:dyDescent="0.25">
      <c r="A1207">
        <v>11294</v>
      </c>
      <c r="B1207">
        <v>1</v>
      </c>
      <c r="C1207" t="str">
        <f t="shared" si="18"/>
        <v>11294_1</v>
      </c>
      <c r="D1207" t="s">
        <v>3308</v>
      </c>
      <c r="E1207">
        <v>194.56549460417099</v>
      </c>
      <c r="F1207">
        <v>0.53755412174936901</v>
      </c>
      <c r="G1207">
        <v>1</v>
      </c>
      <c r="H1207">
        <v>5020</v>
      </c>
    </row>
    <row r="1208" spans="1:8" x14ac:dyDescent="0.25">
      <c r="A1208">
        <v>11295</v>
      </c>
      <c r="B1208">
        <v>1</v>
      </c>
      <c r="C1208" t="str">
        <f t="shared" si="18"/>
        <v>11295_1</v>
      </c>
      <c r="D1208" t="s">
        <v>3309</v>
      </c>
      <c r="E1208">
        <v>128</v>
      </c>
      <c r="F1208">
        <v>0.63681592039800905</v>
      </c>
      <c r="G1208">
        <v>1</v>
      </c>
      <c r="H1208">
        <v>2018</v>
      </c>
    </row>
    <row r="1209" spans="1:8" x14ac:dyDescent="0.25">
      <c r="A1209">
        <v>11295</v>
      </c>
      <c r="B1209">
        <v>2</v>
      </c>
      <c r="C1209" t="str">
        <f t="shared" si="18"/>
        <v>11295_2</v>
      </c>
      <c r="D1209" t="s">
        <v>3310</v>
      </c>
      <c r="E1209">
        <v>123</v>
      </c>
      <c r="F1209">
        <v>0.55909090909090897</v>
      </c>
      <c r="G1209">
        <v>1</v>
      </c>
      <c r="H1209">
        <v>7175</v>
      </c>
    </row>
    <row r="1210" spans="1:8" x14ac:dyDescent="0.25">
      <c r="A1210">
        <v>11296</v>
      </c>
      <c r="B1210">
        <v>1</v>
      </c>
      <c r="C1210" t="str">
        <f t="shared" si="18"/>
        <v>11296_1</v>
      </c>
      <c r="D1210" t="s">
        <v>3311</v>
      </c>
      <c r="E1210">
        <v>221.359218833483</v>
      </c>
      <c r="F1210">
        <v>0.58418375605302697</v>
      </c>
      <c r="G1210">
        <v>1</v>
      </c>
      <c r="H1210">
        <v>5752</v>
      </c>
    </row>
    <row r="1211" spans="1:8" x14ac:dyDescent="0.25">
      <c r="A1211">
        <v>11296</v>
      </c>
      <c r="B1211">
        <v>2</v>
      </c>
      <c r="C1211" t="str">
        <f t="shared" si="18"/>
        <v>11296_2</v>
      </c>
      <c r="D1211" t="s">
        <v>3312</v>
      </c>
      <c r="E1211">
        <v>323.824988993955</v>
      </c>
      <c r="F1211">
        <v>0.75674706706481598</v>
      </c>
      <c r="G1211">
        <v>1</v>
      </c>
      <c r="H1211">
        <v>3741</v>
      </c>
    </row>
    <row r="1212" spans="1:8" x14ac:dyDescent="0.25">
      <c r="A1212">
        <v>11297</v>
      </c>
      <c r="B1212">
        <v>1</v>
      </c>
      <c r="C1212" t="str">
        <f t="shared" si="18"/>
        <v>11297_1</v>
      </c>
      <c r="D1212" t="s">
        <v>3313</v>
      </c>
      <c r="E1212">
        <v>144</v>
      </c>
      <c r="F1212">
        <v>0.62882096069868998</v>
      </c>
      <c r="G1212">
        <v>1</v>
      </c>
      <c r="H1212">
        <v>7172</v>
      </c>
    </row>
    <row r="1213" spans="1:8" x14ac:dyDescent="0.25">
      <c r="A1213">
        <v>11297</v>
      </c>
      <c r="B1213">
        <v>2</v>
      </c>
      <c r="C1213" t="str">
        <f t="shared" si="18"/>
        <v>11297_2</v>
      </c>
      <c r="D1213" t="s">
        <v>3314</v>
      </c>
      <c r="E1213">
        <v>137.71381611443201</v>
      </c>
      <c r="F1213">
        <v>0.64573769847292894</v>
      </c>
      <c r="G1213">
        <v>1</v>
      </c>
      <c r="H1213">
        <v>7430</v>
      </c>
    </row>
    <row r="1214" spans="1:8" x14ac:dyDescent="0.25">
      <c r="A1214">
        <v>11298</v>
      </c>
      <c r="B1214">
        <v>1</v>
      </c>
      <c r="C1214" t="str">
        <f t="shared" si="18"/>
        <v>11298_1</v>
      </c>
      <c r="D1214" t="s">
        <v>3315</v>
      </c>
      <c r="E1214">
        <v>50</v>
      </c>
      <c r="F1214">
        <v>0.57471264367816</v>
      </c>
      <c r="G1214">
        <v>1</v>
      </c>
      <c r="H1214">
        <v>1229</v>
      </c>
    </row>
    <row r="1215" spans="1:8" x14ac:dyDescent="0.25">
      <c r="A1215">
        <v>11299</v>
      </c>
      <c r="B1215">
        <v>1</v>
      </c>
      <c r="C1215" t="str">
        <f t="shared" si="18"/>
        <v>11299_1</v>
      </c>
      <c r="D1215" t="s">
        <v>3316</v>
      </c>
      <c r="E1215">
        <v>292.17434803906701</v>
      </c>
      <c r="F1215">
        <v>0.282563314797877</v>
      </c>
      <c r="G1215">
        <v>1</v>
      </c>
      <c r="H1215">
        <v>8217</v>
      </c>
    </row>
    <row r="1216" spans="1:8" x14ac:dyDescent="0.25">
      <c r="A1216">
        <v>11301</v>
      </c>
      <c r="B1216">
        <v>1</v>
      </c>
      <c r="C1216" t="str">
        <f t="shared" si="18"/>
        <v>11301_1</v>
      </c>
      <c r="D1216" t="s">
        <v>3317</v>
      </c>
      <c r="E1216">
        <v>101.494752234579</v>
      </c>
      <c r="F1216">
        <v>0.677654006946113</v>
      </c>
      <c r="G1216">
        <v>1</v>
      </c>
      <c r="H1216">
        <v>11425</v>
      </c>
    </row>
    <row r="1217" spans="1:8" x14ac:dyDescent="0.25">
      <c r="A1217">
        <v>11302</v>
      </c>
      <c r="B1217">
        <v>1</v>
      </c>
      <c r="C1217" t="str">
        <f t="shared" si="18"/>
        <v>11302_1</v>
      </c>
      <c r="D1217" t="s">
        <v>3318</v>
      </c>
      <c r="E1217">
        <v>413.270486015291</v>
      </c>
      <c r="F1217">
        <v>0.52805177232965395</v>
      </c>
      <c r="G1217">
        <v>1</v>
      </c>
      <c r="H1217">
        <v>3458</v>
      </c>
    </row>
    <row r="1218" spans="1:8" x14ac:dyDescent="0.25">
      <c r="A1218">
        <v>11303</v>
      </c>
      <c r="B1218">
        <v>1</v>
      </c>
      <c r="C1218" t="str">
        <f t="shared" si="18"/>
        <v>11303_1</v>
      </c>
      <c r="D1218" t="s">
        <v>3319</v>
      </c>
      <c r="E1218">
        <v>211.449745305986</v>
      </c>
      <c r="F1218">
        <v>0.50540989738493203</v>
      </c>
      <c r="G1218">
        <v>1</v>
      </c>
      <c r="H1218">
        <v>5041</v>
      </c>
    </row>
    <row r="1219" spans="1:8" x14ac:dyDescent="0.25">
      <c r="A1219">
        <v>11303</v>
      </c>
      <c r="B1219">
        <v>2</v>
      </c>
      <c r="C1219" t="str">
        <f t="shared" si="18"/>
        <v>11303_2</v>
      </c>
      <c r="D1219" t="s">
        <v>3320</v>
      </c>
      <c r="E1219">
        <v>542.12250990166103</v>
      </c>
      <c r="F1219">
        <v>0.45456928652852302</v>
      </c>
      <c r="G1219">
        <v>1</v>
      </c>
      <c r="H1219">
        <v>2174</v>
      </c>
    </row>
    <row r="1220" spans="1:8" x14ac:dyDescent="0.25">
      <c r="A1220">
        <v>11304</v>
      </c>
      <c r="B1220">
        <v>1</v>
      </c>
      <c r="C1220" t="str">
        <f t="shared" si="18"/>
        <v>11304_1</v>
      </c>
      <c r="D1220" t="s">
        <v>3321</v>
      </c>
      <c r="E1220">
        <v>60.941783793271199</v>
      </c>
      <c r="F1220">
        <v>0.57707337430403205</v>
      </c>
      <c r="G1220">
        <v>1</v>
      </c>
      <c r="H1220">
        <v>2904</v>
      </c>
    </row>
    <row r="1221" spans="1:8" x14ac:dyDescent="0.25">
      <c r="A1221">
        <v>11307</v>
      </c>
      <c r="B1221">
        <v>1</v>
      </c>
      <c r="C1221" t="str">
        <f t="shared" si="18"/>
        <v>11307_1</v>
      </c>
      <c r="D1221" t="s">
        <v>3322</v>
      </c>
      <c r="E1221">
        <v>251.092741056584</v>
      </c>
      <c r="F1221">
        <v>0.37264808736817301</v>
      </c>
      <c r="G1221">
        <v>1</v>
      </c>
      <c r="H1221">
        <v>5019</v>
      </c>
    </row>
    <row r="1222" spans="1:8" x14ac:dyDescent="0.25">
      <c r="A1222">
        <v>11307</v>
      </c>
      <c r="B1222">
        <v>2</v>
      </c>
      <c r="C1222" t="str">
        <f t="shared" si="18"/>
        <v>11307_2</v>
      </c>
      <c r="D1222" t="s">
        <v>3323</v>
      </c>
      <c r="E1222">
        <v>163.50476098902701</v>
      </c>
      <c r="F1222">
        <v>0.48427296025448302</v>
      </c>
      <c r="G1222">
        <v>1</v>
      </c>
      <c r="H1222">
        <v>5820</v>
      </c>
    </row>
    <row r="1223" spans="1:8" x14ac:dyDescent="0.25">
      <c r="A1223">
        <v>11310</v>
      </c>
      <c r="B1223">
        <v>1</v>
      </c>
      <c r="C1223" t="str">
        <f t="shared" ref="C1223:C1286" si="19">CONCATENATE(A1223,"_",B1223)</f>
        <v>11310_1</v>
      </c>
      <c r="D1223" t="s">
        <v>3324</v>
      </c>
      <c r="E1223">
        <v>794.64925951785301</v>
      </c>
      <c r="F1223">
        <v>0.222019343330046</v>
      </c>
      <c r="G1223">
        <v>1</v>
      </c>
      <c r="H1223">
        <v>5688</v>
      </c>
    </row>
    <row r="1224" spans="1:8" x14ac:dyDescent="0.25">
      <c r="A1224">
        <v>11311</v>
      </c>
      <c r="B1224">
        <v>1</v>
      </c>
      <c r="C1224" t="str">
        <f t="shared" si="19"/>
        <v>11311_1</v>
      </c>
      <c r="D1224" t="s">
        <v>3325</v>
      </c>
      <c r="E1224">
        <v>569.62799346598899</v>
      </c>
      <c r="F1224">
        <v>0.27582408619732202</v>
      </c>
      <c r="G1224">
        <v>1</v>
      </c>
      <c r="H1224">
        <v>7594</v>
      </c>
    </row>
    <row r="1225" spans="1:8" x14ac:dyDescent="0.25">
      <c r="A1225">
        <v>11317</v>
      </c>
      <c r="B1225">
        <v>1</v>
      </c>
      <c r="C1225" t="str">
        <f t="shared" si="19"/>
        <v>11317_1</v>
      </c>
      <c r="D1225" t="s">
        <v>3326</v>
      </c>
      <c r="E1225">
        <v>392.40988989124702</v>
      </c>
      <c r="F1225">
        <v>0.64999534567127604</v>
      </c>
      <c r="G1225">
        <v>1</v>
      </c>
      <c r="H1225">
        <v>3790</v>
      </c>
    </row>
    <row r="1226" spans="1:8" x14ac:dyDescent="0.25">
      <c r="A1226">
        <v>11319</v>
      </c>
      <c r="B1226">
        <v>1</v>
      </c>
      <c r="C1226" t="str">
        <f t="shared" si="19"/>
        <v>11319_1</v>
      </c>
      <c r="D1226" t="s">
        <v>3327</v>
      </c>
      <c r="E1226">
        <v>850</v>
      </c>
      <c r="F1226">
        <v>0.73720728534258395</v>
      </c>
      <c r="G1226">
        <v>1</v>
      </c>
      <c r="H1226">
        <v>2667</v>
      </c>
    </row>
    <row r="1227" spans="1:8" x14ac:dyDescent="0.25">
      <c r="A1227">
        <v>11319</v>
      </c>
      <c r="B1227">
        <v>2</v>
      </c>
      <c r="C1227" t="str">
        <f t="shared" si="19"/>
        <v>11319_2</v>
      </c>
      <c r="D1227" t="s">
        <v>3328</v>
      </c>
      <c r="E1227">
        <v>0</v>
      </c>
      <c r="G1227">
        <v>1</v>
      </c>
      <c r="H1227">
        <v>4808</v>
      </c>
    </row>
    <row r="1228" spans="1:8" x14ac:dyDescent="0.25">
      <c r="A1228">
        <v>11321</v>
      </c>
      <c r="B1228">
        <v>1</v>
      </c>
      <c r="C1228" t="str">
        <f t="shared" si="19"/>
        <v>11321_1</v>
      </c>
      <c r="D1228" t="s">
        <v>3329</v>
      </c>
      <c r="E1228">
        <v>440.04584044353402</v>
      </c>
      <c r="F1228">
        <v>0.54719076822819201</v>
      </c>
      <c r="G1228">
        <v>1</v>
      </c>
      <c r="H1228">
        <v>7670</v>
      </c>
    </row>
    <row r="1229" spans="1:8" x14ac:dyDescent="0.25">
      <c r="A1229">
        <v>11322</v>
      </c>
      <c r="B1229">
        <v>1</v>
      </c>
      <c r="C1229" t="str">
        <f t="shared" si="19"/>
        <v>11322_1</v>
      </c>
      <c r="D1229" t="s">
        <v>3330</v>
      </c>
      <c r="E1229">
        <v>177.34854701937101</v>
      </c>
      <c r="F1229">
        <v>0.85355730070293001</v>
      </c>
      <c r="G1229">
        <v>1</v>
      </c>
      <c r="H1229">
        <v>6600</v>
      </c>
    </row>
    <row r="1230" spans="1:8" x14ac:dyDescent="0.25">
      <c r="A1230">
        <v>11322</v>
      </c>
      <c r="B1230">
        <v>2</v>
      </c>
      <c r="C1230" t="str">
        <f t="shared" si="19"/>
        <v>11322_2</v>
      </c>
      <c r="D1230" t="s">
        <v>3331</v>
      </c>
      <c r="E1230">
        <v>0</v>
      </c>
      <c r="G1230">
        <v>1</v>
      </c>
      <c r="H1230">
        <v>2400</v>
      </c>
    </row>
    <row r="1231" spans="1:8" x14ac:dyDescent="0.25">
      <c r="A1231">
        <v>11323</v>
      </c>
      <c r="B1231">
        <v>1</v>
      </c>
      <c r="C1231" t="str">
        <f t="shared" si="19"/>
        <v>11323_1</v>
      </c>
      <c r="D1231" t="s">
        <v>3332</v>
      </c>
      <c r="E1231">
        <v>96.999999999999901</v>
      </c>
      <c r="F1231">
        <v>0.85840707964601703</v>
      </c>
      <c r="G1231">
        <v>1</v>
      </c>
      <c r="H1231">
        <v>7209</v>
      </c>
    </row>
    <row r="1232" spans="1:8" x14ac:dyDescent="0.25">
      <c r="A1232">
        <v>11323</v>
      </c>
      <c r="B1232">
        <v>4</v>
      </c>
      <c r="C1232" t="str">
        <f t="shared" si="19"/>
        <v>11323_4</v>
      </c>
      <c r="D1232" t="s">
        <v>3333</v>
      </c>
      <c r="E1232">
        <v>0</v>
      </c>
      <c r="G1232">
        <v>1</v>
      </c>
      <c r="H1232">
        <v>5788</v>
      </c>
    </row>
    <row r="1233" spans="1:8" x14ac:dyDescent="0.25">
      <c r="A1233">
        <v>11324</v>
      </c>
      <c r="B1233">
        <v>1</v>
      </c>
      <c r="C1233" t="str">
        <f t="shared" si="19"/>
        <v>11324_1</v>
      </c>
      <c r="D1233" t="s">
        <v>3334</v>
      </c>
      <c r="E1233">
        <v>0</v>
      </c>
      <c r="G1233">
        <v>1</v>
      </c>
      <c r="H1233">
        <v>4272</v>
      </c>
    </row>
    <row r="1234" spans="1:8" x14ac:dyDescent="0.25">
      <c r="A1234">
        <v>11325</v>
      </c>
      <c r="B1234">
        <v>1</v>
      </c>
      <c r="C1234" t="str">
        <f t="shared" si="19"/>
        <v>11325_1</v>
      </c>
      <c r="D1234" t="s">
        <v>3335</v>
      </c>
      <c r="E1234">
        <v>34.383715147758998</v>
      </c>
      <c r="F1234">
        <v>0.31552500342407502</v>
      </c>
      <c r="G1234">
        <v>1</v>
      </c>
      <c r="H1234">
        <v>4844</v>
      </c>
    </row>
    <row r="1235" spans="1:8" x14ac:dyDescent="0.25">
      <c r="A1235">
        <v>11328</v>
      </c>
      <c r="B1235">
        <v>1</v>
      </c>
      <c r="C1235" t="str">
        <f t="shared" si="19"/>
        <v>11328_1</v>
      </c>
      <c r="D1235" t="s">
        <v>3336</v>
      </c>
      <c r="E1235">
        <v>459.940657959867</v>
      </c>
      <c r="F1235">
        <v>0.14350553890377299</v>
      </c>
      <c r="G1235">
        <v>1</v>
      </c>
      <c r="H1235">
        <v>1390</v>
      </c>
    </row>
    <row r="1236" spans="1:8" x14ac:dyDescent="0.25">
      <c r="A1236">
        <v>11328</v>
      </c>
      <c r="B1236">
        <v>2</v>
      </c>
      <c r="C1236" t="str">
        <f t="shared" si="19"/>
        <v>11328_2</v>
      </c>
      <c r="D1236" t="s">
        <v>3337</v>
      </c>
      <c r="E1236">
        <v>674.51604238006848</v>
      </c>
      <c r="F1236">
        <v>9.6022539841031304E-2</v>
      </c>
      <c r="G1236">
        <v>1</v>
      </c>
      <c r="H1236">
        <v>1737</v>
      </c>
    </row>
    <row r="1237" spans="1:8" x14ac:dyDescent="0.25">
      <c r="A1237">
        <v>11331</v>
      </c>
      <c r="B1237">
        <v>1</v>
      </c>
      <c r="C1237" t="str">
        <f t="shared" si="19"/>
        <v>11331_1</v>
      </c>
      <c r="D1237" t="s">
        <v>3338</v>
      </c>
      <c r="E1237">
        <v>264</v>
      </c>
      <c r="F1237">
        <v>6.8535825545171306E-2</v>
      </c>
      <c r="G1237">
        <v>1</v>
      </c>
      <c r="H1237">
        <v>68</v>
      </c>
    </row>
    <row r="1238" spans="1:8" x14ac:dyDescent="0.25">
      <c r="A1238">
        <v>11337</v>
      </c>
      <c r="B1238">
        <v>1</v>
      </c>
      <c r="C1238" t="str">
        <f t="shared" si="19"/>
        <v>11337_1</v>
      </c>
      <c r="D1238" t="s">
        <v>3339</v>
      </c>
      <c r="E1238">
        <v>785.30055455530805</v>
      </c>
      <c r="F1238">
        <v>0.47906321042319</v>
      </c>
      <c r="G1238">
        <v>1</v>
      </c>
      <c r="H1238">
        <v>6524</v>
      </c>
    </row>
    <row r="1239" spans="1:8" x14ac:dyDescent="0.25">
      <c r="A1239">
        <v>11337</v>
      </c>
      <c r="B1239">
        <v>2</v>
      </c>
      <c r="C1239" t="str">
        <f t="shared" si="19"/>
        <v>11337_2</v>
      </c>
      <c r="D1239" t="s">
        <v>3340</v>
      </c>
      <c r="E1239">
        <v>603.39520976783501</v>
      </c>
      <c r="F1239">
        <v>0.82775199454278603</v>
      </c>
      <c r="G1239">
        <v>1</v>
      </c>
      <c r="H1239">
        <v>6692</v>
      </c>
    </row>
    <row r="1240" spans="1:8" x14ac:dyDescent="0.25">
      <c r="A1240">
        <v>11339</v>
      </c>
      <c r="B1240">
        <v>1</v>
      </c>
      <c r="C1240" t="str">
        <f t="shared" si="19"/>
        <v>11339_1</v>
      </c>
      <c r="D1240" t="s">
        <v>3341</v>
      </c>
      <c r="E1240">
        <v>1022.41337224583</v>
      </c>
      <c r="F1240">
        <v>0.73899313435307201</v>
      </c>
      <c r="G1240">
        <v>1</v>
      </c>
      <c r="H1240">
        <v>3986</v>
      </c>
    </row>
    <row r="1241" spans="1:8" x14ac:dyDescent="0.25">
      <c r="A1241">
        <v>11339</v>
      </c>
      <c r="B1241">
        <v>2</v>
      </c>
      <c r="C1241" t="str">
        <f t="shared" si="19"/>
        <v>11339_2</v>
      </c>
      <c r="D1241" t="s">
        <v>3342</v>
      </c>
      <c r="E1241">
        <v>982.72132519955198</v>
      </c>
      <c r="F1241">
        <v>0.71342925903468402</v>
      </c>
      <c r="G1241">
        <v>1</v>
      </c>
      <c r="H1241">
        <v>3064</v>
      </c>
    </row>
    <row r="1242" spans="1:8" x14ac:dyDescent="0.25">
      <c r="A1242">
        <v>11343</v>
      </c>
      <c r="B1242">
        <v>1</v>
      </c>
      <c r="C1242" t="str">
        <f t="shared" si="19"/>
        <v>11343_1</v>
      </c>
      <c r="D1242" t="s">
        <v>3343</v>
      </c>
      <c r="E1242">
        <v>178.78703025183</v>
      </c>
      <c r="F1242">
        <v>0.27436996653420398</v>
      </c>
      <c r="G1242">
        <v>1</v>
      </c>
      <c r="H1242">
        <v>3950</v>
      </c>
    </row>
    <row r="1243" spans="1:8" x14ac:dyDescent="0.25">
      <c r="A1243">
        <v>11345</v>
      </c>
      <c r="B1243">
        <v>1</v>
      </c>
      <c r="C1243" t="str">
        <f t="shared" si="19"/>
        <v>11345_1</v>
      </c>
      <c r="D1243" t="s">
        <v>3344</v>
      </c>
      <c r="E1243">
        <v>1939.7257500523201</v>
      </c>
      <c r="F1243">
        <v>0.40856106700496803</v>
      </c>
      <c r="G1243">
        <v>1</v>
      </c>
      <c r="H1243">
        <v>7958</v>
      </c>
    </row>
    <row r="1244" spans="1:8" x14ac:dyDescent="0.25">
      <c r="A1244">
        <v>11345</v>
      </c>
      <c r="B1244">
        <v>2</v>
      </c>
      <c r="C1244" t="str">
        <f t="shared" si="19"/>
        <v>11345_2</v>
      </c>
      <c r="D1244" t="s">
        <v>3345</v>
      </c>
      <c r="E1244">
        <v>454.13560110836301</v>
      </c>
      <c r="F1244">
        <v>0.57845033086415398</v>
      </c>
      <c r="G1244">
        <v>1</v>
      </c>
      <c r="H1244">
        <v>7075</v>
      </c>
    </row>
    <row r="1245" spans="1:8" x14ac:dyDescent="0.25">
      <c r="A1245">
        <v>11351</v>
      </c>
      <c r="B1245">
        <v>1</v>
      </c>
      <c r="C1245" t="str">
        <f t="shared" si="19"/>
        <v>11351_1</v>
      </c>
      <c r="D1245" t="s">
        <v>3346</v>
      </c>
      <c r="E1245">
        <v>0</v>
      </c>
      <c r="G1245">
        <v>1</v>
      </c>
      <c r="H1245">
        <v>3755</v>
      </c>
    </row>
    <row r="1246" spans="1:8" x14ac:dyDescent="0.25">
      <c r="A1246">
        <v>11353</v>
      </c>
      <c r="B1246">
        <v>1</v>
      </c>
      <c r="C1246" t="str">
        <f t="shared" si="19"/>
        <v>11353_1</v>
      </c>
      <c r="D1246" t="s">
        <v>3347</v>
      </c>
      <c r="E1246">
        <v>765.44680213785603</v>
      </c>
      <c r="F1246">
        <v>0.79575008585930795</v>
      </c>
      <c r="G1246">
        <v>1</v>
      </c>
      <c r="H1246">
        <v>6601</v>
      </c>
    </row>
    <row r="1247" spans="1:8" x14ac:dyDescent="0.25">
      <c r="A1247">
        <v>11355</v>
      </c>
      <c r="B1247">
        <v>1</v>
      </c>
      <c r="C1247" t="str">
        <f t="shared" si="19"/>
        <v>11355_1</v>
      </c>
      <c r="D1247" t="s">
        <v>3348</v>
      </c>
      <c r="E1247">
        <v>448.53866394281499</v>
      </c>
      <c r="F1247">
        <v>0.392460621555282</v>
      </c>
      <c r="G1247">
        <v>1</v>
      </c>
      <c r="H1247">
        <v>5607</v>
      </c>
    </row>
    <row r="1248" spans="1:8" x14ac:dyDescent="0.25">
      <c r="A1248">
        <v>11357</v>
      </c>
      <c r="B1248">
        <v>1</v>
      </c>
      <c r="C1248" t="str">
        <f t="shared" si="19"/>
        <v>11357_1</v>
      </c>
      <c r="D1248" t="s">
        <v>3349</v>
      </c>
      <c r="E1248">
        <v>977.14776013799042</v>
      </c>
      <c r="F1248">
        <v>0.20737319239398899</v>
      </c>
      <c r="G1248">
        <v>1</v>
      </c>
      <c r="H1248">
        <v>3210</v>
      </c>
    </row>
    <row r="1249" spans="1:8" x14ac:dyDescent="0.25">
      <c r="A1249">
        <v>11361</v>
      </c>
      <c r="B1249">
        <v>1</v>
      </c>
      <c r="C1249" t="str">
        <f t="shared" si="19"/>
        <v>11361_1</v>
      </c>
      <c r="D1249" t="s">
        <v>3350</v>
      </c>
      <c r="E1249">
        <v>358</v>
      </c>
      <c r="F1249">
        <v>0.313759859772129</v>
      </c>
      <c r="G1249">
        <v>1</v>
      </c>
      <c r="H1249">
        <v>1668</v>
      </c>
    </row>
    <row r="1250" spans="1:8" x14ac:dyDescent="0.25">
      <c r="A1250">
        <v>11363</v>
      </c>
      <c r="B1250">
        <v>1</v>
      </c>
      <c r="C1250" t="str">
        <f t="shared" si="19"/>
        <v>11363_1</v>
      </c>
      <c r="D1250" t="s">
        <v>3351</v>
      </c>
      <c r="E1250">
        <v>64.338802580959396</v>
      </c>
      <c r="F1250">
        <v>0.236452656791171</v>
      </c>
      <c r="G1250">
        <v>1</v>
      </c>
      <c r="H1250">
        <v>3465</v>
      </c>
    </row>
    <row r="1251" spans="1:8" x14ac:dyDescent="0.25">
      <c r="A1251">
        <v>11365</v>
      </c>
      <c r="B1251">
        <v>1</v>
      </c>
      <c r="C1251" t="str">
        <f t="shared" si="19"/>
        <v>11365_1</v>
      </c>
      <c r="D1251" t="s">
        <v>3352</v>
      </c>
      <c r="E1251">
        <v>1432.809584279551</v>
      </c>
      <c r="F1251">
        <v>0.56170069622126295</v>
      </c>
      <c r="G1251">
        <v>1</v>
      </c>
      <c r="H1251">
        <v>6310</v>
      </c>
    </row>
    <row r="1252" spans="1:8" x14ac:dyDescent="0.25">
      <c r="A1252">
        <v>11365</v>
      </c>
      <c r="B1252">
        <v>2</v>
      </c>
      <c r="C1252" t="str">
        <f t="shared" si="19"/>
        <v>11365_2</v>
      </c>
      <c r="D1252" t="s">
        <v>3353</v>
      </c>
      <c r="E1252">
        <v>1418.6932584030999</v>
      </c>
      <c r="F1252">
        <v>0.66109534909114598</v>
      </c>
      <c r="G1252">
        <v>1</v>
      </c>
      <c r="H1252">
        <v>2602</v>
      </c>
    </row>
    <row r="1253" spans="1:8" x14ac:dyDescent="0.25">
      <c r="A1253">
        <v>11369</v>
      </c>
      <c r="B1253">
        <v>1</v>
      </c>
      <c r="C1253" t="str">
        <f t="shared" si="19"/>
        <v>11369_1</v>
      </c>
      <c r="D1253" t="s">
        <v>3354</v>
      </c>
      <c r="E1253">
        <v>157.49414384141599</v>
      </c>
      <c r="F1253">
        <v>0.108371475718939</v>
      </c>
      <c r="G1253">
        <v>1</v>
      </c>
      <c r="H1253">
        <v>2664</v>
      </c>
    </row>
    <row r="1254" spans="1:8" x14ac:dyDescent="0.25">
      <c r="A1254">
        <v>11369</v>
      </c>
      <c r="B1254">
        <v>2</v>
      </c>
      <c r="C1254" t="str">
        <f t="shared" si="19"/>
        <v>11369_2</v>
      </c>
      <c r="D1254" t="s">
        <v>3355</v>
      </c>
      <c r="E1254">
        <v>149.79714117610999</v>
      </c>
      <c r="F1254">
        <v>0.11862563697228599</v>
      </c>
      <c r="G1254">
        <v>1</v>
      </c>
      <c r="H1254">
        <v>3065</v>
      </c>
    </row>
    <row r="1255" spans="1:8" x14ac:dyDescent="0.25">
      <c r="A1255">
        <v>11379</v>
      </c>
      <c r="B1255">
        <v>1</v>
      </c>
      <c r="C1255" t="str">
        <f t="shared" si="19"/>
        <v>11379_1</v>
      </c>
      <c r="D1255" t="s">
        <v>3356</v>
      </c>
      <c r="E1255">
        <v>162.31438573434701</v>
      </c>
      <c r="F1255">
        <v>0.12239763694839</v>
      </c>
      <c r="G1255">
        <v>1</v>
      </c>
      <c r="H1255">
        <v>1186</v>
      </c>
    </row>
    <row r="1256" spans="1:8" x14ac:dyDescent="0.25">
      <c r="A1256">
        <v>11403</v>
      </c>
      <c r="B1256">
        <v>1</v>
      </c>
      <c r="C1256" t="str">
        <f t="shared" si="19"/>
        <v>11403_1</v>
      </c>
      <c r="D1256" t="s">
        <v>3357</v>
      </c>
      <c r="E1256">
        <v>816.50368538620796</v>
      </c>
      <c r="F1256">
        <v>0.225078352553189</v>
      </c>
      <c r="G1256">
        <v>1</v>
      </c>
      <c r="H1256">
        <v>4826</v>
      </c>
    </row>
    <row r="1257" spans="1:8" x14ac:dyDescent="0.25">
      <c r="A1257">
        <v>11419</v>
      </c>
      <c r="B1257">
        <v>1</v>
      </c>
      <c r="C1257" t="str">
        <f t="shared" si="19"/>
        <v>11419_1</v>
      </c>
      <c r="D1257" t="s">
        <v>3358</v>
      </c>
      <c r="E1257">
        <v>378.61902711736502</v>
      </c>
      <c r="F1257">
        <v>0.40598691344892501</v>
      </c>
      <c r="G1257">
        <v>1</v>
      </c>
      <c r="H1257">
        <v>7736</v>
      </c>
    </row>
    <row r="1258" spans="1:8" x14ac:dyDescent="0.25">
      <c r="A1258">
        <v>11421</v>
      </c>
      <c r="B1258">
        <v>1</v>
      </c>
      <c r="C1258" t="str">
        <f t="shared" si="19"/>
        <v>11421_1</v>
      </c>
      <c r="D1258" t="s">
        <v>3359</v>
      </c>
      <c r="E1258">
        <v>328.74720884504501</v>
      </c>
      <c r="F1258">
        <v>0.37506259766932398</v>
      </c>
      <c r="G1258">
        <v>1</v>
      </c>
      <c r="H1258">
        <v>6045</v>
      </c>
    </row>
    <row r="1259" spans="1:8" x14ac:dyDescent="0.25">
      <c r="A1259">
        <v>11423</v>
      </c>
      <c r="B1259">
        <v>1</v>
      </c>
      <c r="C1259" t="str">
        <f t="shared" si="19"/>
        <v>11423_1</v>
      </c>
      <c r="D1259" t="s">
        <v>3360</v>
      </c>
      <c r="E1259">
        <v>1230.0535772389001</v>
      </c>
      <c r="F1259">
        <v>0.424343324552728</v>
      </c>
      <c r="G1259">
        <v>1</v>
      </c>
      <c r="H1259">
        <v>4491</v>
      </c>
    </row>
    <row r="1260" spans="1:8" x14ac:dyDescent="0.25">
      <c r="A1260">
        <v>11427</v>
      </c>
      <c r="B1260">
        <v>1</v>
      </c>
      <c r="C1260" t="str">
        <f t="shared" si="19"/>
        <v>11427_1</v>
      </c>
      <c r="D1260" t="s">
        <v>3361</v>
      </c>
      <c r="E1260">
        <v>431.99999999999898</v>
      </c>
      <c r="F1260">
        <v>0.324812030075187</v>
      </c>
      <c r="G1260">
        <v>1</v>
      </c>
      <c r="H1260">
        <v>4776</v>
      </c>
    </row>
    <row r="1261" spans="1:8" x14ac:dyDescent="0.25">
      <c r="A1261">
        <v>11429</v>
      </c>
      <c r="B1261">
        <v>1</v>
      </c>
      <c r="C1261" t="str">
        <f t="shared" si="19"/>
        <v>11429_1</v>
      </c>
      <c r="D1261" t="s">
        <v>3362</v>
      </c>
      <c r="E1261">
        <v>316.13968578904252</v>
      </c>
      <c r="F1261">
        <v>0.17915643210971</v>
      </c>
      <c r="G1261">
        <v>1</v>
      </c>
      <c r="H1261">
        <v>4006</v>
      </c>
    </row>
    <row r="1262" spans="1:8" x14ac:dyDescent="0.25">
      <c r="A1262">
        <v>11430</v>
      </c>
      <c r="B1262">
        <v>1</v>
      </c>
      <c r="C1262" t="str">
        <f t="shared" si="19"/>
        <v>11430_1</v>
      </c>
      <c r="D1262" t="s">
        <v>3363</v>
      </c>
      <c r="E1262">
        <v>52.163668462082498</v>
      </c>
      <c r="F1262">
        <v>0.38006036487280698</v>
      </c>
      <c r="G1262">
        <v>1</v>
      </c>
      <c r="H1262">
        <v>2465</v>
      </c>
    </row>
    <row r="1263" spans="1:8" x14ac:dyDescent="0.25">
      <c r="A1263">
        <v>11431</v>
      </c>
      <c r="B1263">
        <v>1</v>
      </c>
      <c r="C1263" t="str">
        <f t="shared" si="19"/>
        <v>11431_1</v>
      </c>
      <c r="D1263" t="s">
        <v>3364</v>
      </c>
      <c r="E1263">
        <v>1138.19215942807</v>
      </c>
      <c r="F1263">
        <v>0.61239267338352199</v>
      </c>
      <c r="G1263">
        <v>1</v>
      </c>
      <c r="H1263">
        <v>4416</v>
      </c>
    </row>
    <row r="1264" spans="1:8" x14ac:dyDescent="0.25">
      <c r="A1264">
        <v>11432</v>
      </c>
      <c r="B1264">
        <v>1</v>
      </c>
      <c r="C1264" t="str">
        <f t="shared" si="19"/>
        <v>11432_1</v>
      </c>
      <c r="D1264" t="s">
        <v>3365</v>
      </c>
      <c r="E1264">
        <v>1144</v>
      </c>
      <c r="F1264">
        <v>0.71724137931034404</v>
      </c>
      <c r="G1264">
        <v>1</v>
      </c>
      <c r="H1264">
        <v>4660</v>
      </c>
    </row>
    <row r="1265" spans="1:8" x14ac:dyDescent="0.25">
      <c r="A1265">
        <v>11433</v>
      </c>
      <c r="B1265">
        <v>1</v>
      </c>
      <c r="C1265" t="str">
        <f t="shared" si="19"/>
        <v>11433_1</v>
      </c>
      <c r="D1265" t="s">
        <v>3366</v>
      </c>
      <c r="E1265">
        <v>1927.16251029266</v>
      </c>
      <c r="F1265">
        <v>0.76393588856908001</v>
      </c>
      <c r="G1265">
        <v>1</v>
      </c>
      <c r="H1265">
        <v>5850</v>
      </c>
    </row>
    <row r="1266" spans="1:8" x14ac:dyDescent="0.25">
      <c r="A1266">
        <v>11435</v>
      </c>
      <c r="B1266">
        <v>1</v>
      </c>
      <c r="C1266" t="str">
        <f t="shared" si="19"/>
        <v>11435_1</v>
      </c>
      <c r="D1266" t="s">
        <v>3367</v>
      </c>
      <c r="E1266">
        <v>31</v>
      </c>
      <c r="F1266">
        <v>0.63265306122448906</v>
      </c>
      <c r="G1266">
        <v>1</v>
      </c>
      <c r="H1266">
        <v>2741</v>
      </c>
    </row>
    <row r="1267" spans="1:8" x14ac:dyDescent="0.25">
      <c r="A1267">
        <v>11436</v>
      </c>
      <c r="B1267">
        <v>1</v>
      </c>
      <c r="C1267" t="str">
        <f t="shared" si="19"/>
        <v>11436_1</v>
      </c>
      <c r="D1267" t="s">
        <v>3368</v>
      </c>
      <c r="E1267">
        <v>153.33786831956701</v>
      </c>
      <c r="F1267">
        <v>0.48970700209456502</v>
      </c>
      <c r="G1267">
        <v>1</v>
      </c>
      <c r="H1267">
        <v>7610</v>
      </c>
    </row>
    <row r="1268" spans="1:8" x14ac:dyDescent="0.25">
      <c r="A1268">
        <v>11439</v>
      </c>
      <c r="B1268">
        <v>1</v>
      </c>
      <c r="C1268" t="str">
        <f t="shared" si="19"/>
        <v>11439_1</v>
      </c>
      <c r="D1268" t="s">
        <v>3369</v>
      </c>
      <c r="E1268">
        <v>0</v>
      </c>
      <c r="G1268">
        <v>1</v>
      </c>
      <c r="H1268">
        <v>3649</v>
      </c>
    </row>
    <row r="1269" spans="1:8" x14ac:dyDescent="0.25">
      <c r="A1269">
        <v>11439</v>
      </c>
      <c r="B1269">
        <v>2</v>
      </c>
      <c r="C1269" t="str">
        <f t="shared" si="19"/>
        <v>11439_2</v>
      </c>
      <c r="D1269" t="s">
        <v>3370</v>
      </c>
      <c r="E1269">
        <v>0</v>
      </c>
      <c r="G1269">
        <v>1</v>
      </c>
      <c r="H1269">
        <v>5363</v>
      </c>
    </row>
    <row r="1270" spans="1:8" x14ac:dyDescent="0.25">
      <c r="A1270">
        <v>11443</v>
      </c>
      <c r="B1270">
        <v>1</v>
      </c>
      <c r="C1270" t="str">
        <f t="shared" si="19"/>
        <v>11443_1</v>
      </c>
      <c r="D1270" t="s">
        <v>3371</v>
      </c>
      <c r="E1270">
        <v>68.852272586565206</v>
      </c>
      <c r="F1270">
        <v>0.240583755529375</v>
      </c>
      <c r="G1270">
        <v>1</v>
      </c>
      <c r="H1270">
        <v>3635</v>
      </c>
    </row>
    <row r="1271" spans="1:8" x14ac:dyDescent="0.25">
      <c r="A1271">
        <v>11453</v>
      </c>
      <c r="B1271">
        <v>1</v>
      </c>
      <c r="C1271" t="str">
        <f t="shared" si="19"/>
        <v>11453_1</v>
      </c>
      <c r="D1271" t="s">
        <v>3372</v>
      </c>
      <c r="E1271">
        <v>460.49137962700399</v>
      </c>
      <c r="F1271">
        <v>9.5484443392006096E-2</v>
      </c>
      <c r="G1271">
        <v>1</v>
      </c>
      <c r="H1271">
        <v>5108</v>
      </c>
    </row>
    <row r="1272" spans="1:8" x14ac:dyDescent="0.25">
      <c r="A1272">
        <v>11454</v>
      </c>
      <c r="B1272">
        <v>1</v>
      </c>
      <c r="C1272" t="str">
        <f t="shared" si="19"/>
        <v>11454_1</v>
      </c>
      <c r="D1272" t="s">
        <v>3373</v>
      </c>
      <c r="E1272">
        <v>1319.1688520886739</v>
      </c>
      <c r="F1272">
        <v>0.15233730442944099</v>
      </c>
      <c r="G1272">
        <v>1</v>
      </c>
      <c r="H1272">
        <v>62</v>
      </c>
    </row>
    <row r="1273" spans="1:8" x14ac:dyDescent="0.25">
      <c r="A1273">
        <v>11455</v>
      </c>
      <c r="B1273">
        <v>1</v>
      </c>
      <c r="C1273" t="str">
        <f t="shared" si="19"/>
        <v>11455_1</v>
      </c>
      <c r="D1273" t="s">
        <v>3374</v>
      </c>
      <c r="E1273">
        <v>1304.9807611541642</v>
      </c>
      <c r="F1273">
        <v>0.29032159651392803</v>
      </c>
      <c r="G1273">
        <v>1</v>
      </c>
      <c r="H1273">
        <v>4866</v>
      </c>
    </row>
    <row r="1274" spans="1:8" x14ac:dyDescent="0.25">
      <c r="A1274">
        <v>11455</v>
      </c>
      <c r="B1274">
        <v>2</v>
      </c>
      <c r="C1274" t="str">
        <f t="shared" si="19"/>
        <v>11455_2</v>
      </c>
      <c r="D1274" t="s">
        <v>3375</v>
      </c>
      <c r="E1274">
        <v>410.85268468406002</v>
      </c>
      <c r="F1274">
        <v>0.39834020321425501</v>
      </c>
      <c r="G1274">
        <v>1</v>
      </c>
      <c r="H1274">
        <v>6402</v>
      </c>
    </row>
    <row r="1275" spans="1:8" x14ac:dyDescent="0.25">
      <c r="A1275">
        <v>11456</v>
      </c>
      <c r="B1275">
        <v>1</v>
      </c>
      <c r="C1275" t="str">
        <f t="shared" si="19"/>
        <v>11456_1</v>
      </c>
      <c r="D1275" t="s">
        <v>3376</v>
      </c>
      <c r="E1275">
        <v>223.185786793772</v>
      </c>
      <c r="F1275">
        <v>0.27013400226256501</v>
      </c>
      <c r="G1275">
        <v>1</v>
      </c>
      <c r="H1275">
        <v>490</v>
      </c>
    </row>
    <row r="1276" spans="1:8" x14ac:dyDescent="0.25">
      <c r="A1276">
        <v>11459</v>
      </c>
      <c r="B1276">
        <v>1</v>
      </c>
      <c r="C1276" t="str">
        <f t="shared" si="19"/>
        <v>11459_1</v>
      </c>
      <c r="D1276" t="s">
        <v>3377</v>
      </c>
      <c r="E1276">
        <v>3593.9851665669498</v>
      </c>
      <c r="F1276">
        <v>0.69066932880927601</v>
      </c>
      <c r="G1276">
        <v>1</v>
      </c>
      <c r="H1276">
        <v>5285</v>
      </c>
    </row>
    <row r="1277" spans="1:8" x14ac:dyDescent="0.25">
      <c r="A1277">
        <v>11459</v>
      </c>
      <c r="B1277">
        <v>2</v>
      </c>
      <c r="C1277" t="str">
        <f t="shared" si="19"/>
        <v>11459_2</v>
      </c>
      <c r="D1277" t="s">
        <v>3378</v>
      </c>
      <c r="E1277">
        <v>334.19876003611699</v>
      </c>
      <c r="F1277">
        <v>0.34298650751222198</v>
      </c>
      <c r="G1277">
        <v>1</v>
      </c>
      <c r="H1277">
        <v>4160</v>
      </c>
    </row>
    <row r="1278" spans="1:8" x14ac:dyDescent="0.25">
      <c r="A1278">
        <v>11463</v>
      </c>
      <c r="B1278">
        <v>1</v>
      </c>
      <c r="C1278" t="str">
        <f t="shared" si="19"/>
        <v>11463_1</v>
      </c>
      <c r="D1278" t="s">
        <v>3379</v>
      </c>
      <c r="E1278">
        <v>3587.27972308379</v>
      </c>
      <c r="F1278">
        <v>0.70746075218174298</v>
      </c>
      <c r="G1278">
        <v>1</v>
      </c>
      <c r="H1278">
        <v>4989</v>
      </c>
    </row>
    <row r="1279" spans="1:8" x14ac:dyDescent="0.25">
      <c r="A1279">
        <v>11465</v>
      </c>
      <c r="B1279">
        <v>1</v>
      </c>
      <c r="C1279" t="str">
        <f t="shared" si="19"/>
        <v>11465_1</v>
      </c>
      <c r="D1279" t="s">
        <v>3380</v>
      </c>
      <c r="E1279">
        <v>1947.5092456547629</v>
      </c>
      <c r="F1279">
        <v>0.47111010717429402</v>
      </c>
      <c r="G1279">
        <v>1</v>
      </c>
      <c r="H1279">
        <v>4767</v>
      </c>
    </row>
    <row r="1280" spans="1:8" x14ac:dyDescent="0.25">
      <c r="A1280">
        <v>11466</v>
      </c>
      <c r="B1280">
        <v>1</v>
      </c>
      <c r="C1280" t="str">
        <f t="shared" si="19"/>
        <v>11466_1</v>
      </c>
      <c r="D1280" t="s">
        <v>3381</v>
      </c>
      <c r="E1280">
        <v>4870.1493642594796</v>
      </c>
      <c r="F1280">
        <v>0.61891041220276799</v>
      </c>
      <c r="G1280">
        <v>1</v>
      </c>
      <c r="H1280">
        <v>4501</v>
      </c>
    </row>
    <row r="1281" spans="1:8" x14ac:dyDescent="0.25">
      <c r="A1281">
        <v>11467</v>
      </c>
      <c r="B1281">
        <v>1</v>
      </c>
      <c r="C1281" t="str">
        <f t="shared" si="19"/>
        <v>11467_1</v>
      </c>
      <c r="D1281" t="s">
        <v>3382</v>
      </c>
      <c r="E1281">
        <v>2386.7790045679199</v>
      </c>
      <c r="F1281">
        <v>0.52065813785823301</v>
      </c>
      <c r="G1281">
        <v>1</v>
      </c>
      <c r="H1281">
        <v>3447</v>
      </c>
    </row>
    <row r="1282" spans="1:8" x14ac:dyDescent="0.25">
      <c r="A1282">
        <v>11468</v>
      </c>
      <c r="B1282">
        <v>1</v>
      </c>
      <c r="C1282" t="str">
        <f t="shared" si="19"/>
        <v>11468_1</v>
      </c>
      <c r="D1282" t="s">
        <v>3383</v>
      </c>
      <c r="E1282">
        <v>1050.45159395667</v>
      </c>
      <c r="F1282">
        <v>0.313146205221703</v>
      </c>
      <c r="G1282">
        <v>1</v>
      </c>
      <c r="H1282">
        <v>2530</v>
      </c>
    </row>
    <row r="1283" spans="1:8" x14ac:dyDescent="0.25">
      <c r="A1283">
        <v>11471</v>
      </c>
      <c r="B1283">
        <v>1</v>
      </c>
      <c r="C1283" t="str">
        <f t="shared" si="19"/>
        <v>11471_1</v>
      </c>
      <c r="D1283" t="s">
        <v>3384</v>
      </c>
      <c r="E1283">
        <v>219.887827165076</v>
      </c>
      <c r="F1283">
        <v>0.59189854787820295</v>
      </c>
      <c r="G1283">
        <v>1</v>
      </c>
      <c r="H1283">
        <v>3446</v>
      </c>
    </row>
    <row r="1284" spans="1:8" x14ac:dyDescent="0.25">
      <c r="A1284">
        <v>11473</v>
      </c>
      <c r="B1284">
        <v>1</v>
      </c>
      <c r="C1284" t="str">
        <f t="shared" si="19"/>
        <v>11473_1</v>
      </c>
      <c r="D1284" t="s">
        <v>3385</v>
      </c>
      <c r="E1284">
        <v>103.990493487777</v>
      </c>
      <c r="F1284">
        <v>0.50062918264733403</v>
      </c>
      <c r="G1284">
        <v>1</v>
      </c>
      <c r="H1284">
        <v>3392</v>
      </c>
    </row>
    <row r="1285" spans="1:8" x14ac:dyDescent="0.25">
      <c r="A1285">
        <v>11475</v>
      </c>
      <c r="B1285">
        <v>1</v>
      </c>
      <c r="C1285" t="str">
        <f t="shared" si="19"/>
        <v>11475_1</v>
      </c>
      <c r="D1285" t="s">
        <v>3386</v>
      </c>
      <c r="E1285">
        <v>567.04890447746504</v>
      </c>
      <c r="F1285">
        <v>0.61753676702453297</v>
      </c>
      <c r="G1285">
        <v>1</v>
      </c>
      <c r="H1285">
        <v>4843</v>
      </c>
    </row>
    <row r="1286" spans="1:8" x14ac:dyDescent="0.25">
      <c r="A1286">
        <v>11475</v>
      </c>
      <c r="B1286">
        <v>2</v>
      </c>
      <c r="C1286" t="str">
        <f t="shared" si="19"/>
        <v>11475_2</v>
      </c>
      <c r="D1286" t="s">
        <v>3387</v>
      </c>
      <c r="E1286">
        <v>167.54218535195301</v>
      </c>
      <c r="F1286">
        <v>0.45835446048939499</v>
      </c>
      <c r="G1286">
        <v>1</v>
      </c>
      <c r="H1286">
        <v>3042</v>
      </c>
    </row>
    <row r="1287" spans="1:8" x14ac:dyDescent="0.25">
      <c r="A1287">
        <v>11476</v>
      </c>
      <c r="B1287">
        <v>1</v>
      </c>
      <c r="C1287" t="str">
        <f t="shared" ref="C1287:C1350" si="20">CONCATENATE(A1287,"_",B1287)</f>
        <v>11476_1</v>
      </c>
      <c r="D1287" t="s">
        <v>3388</v>
      </c>
      <c r="E1287">
        <v>394</v>
      </c>
      <c r="F1287">
        <v>0.685217391304347</v>
      </c>
      <c r="G1287">
        <v>1</v>
      </c>
      <c r="H1287">
        <v>2072</v>
      </c>
    </row>
    <row r="1288" spans="1:8" x14ac:dyDescent="0.25">
      <c r="A1288">
        <v>11479</v>
      </c>
      <c r="B1288">
        <v>1</v>
      </c>
      <c r="C1288" t="str">
        <f t="shared" si="20"/>
        <v>11479_1</v>
      </c>
      <c r="D1288" t="s">
        <v>3389</v>
      </c>
      <c r="E1288">
        <v>335.33584782729702</v>
      </c>
      <c r="F1288">
        <v>0.37907470705421098</v>
      </c>
      <c r="G1288">
        <v>1</v>
      </c>
      <c r="H1288">
        <v>6592</v>
      </c>
    </row>
    <row r="1289" spans="1:8" x14ac:dyDescent="0.25">
      <c r="A1289">
        <v>11480</v>
      </c>
      <c r="B1289">
        <v>1</v>
      </c>
      <c r="C1289" t="str">
        <f t="shared" si="20"/>
        <v>11480_1</v>
      </c>
      <c r="D1289" t="s">
        <v>3390</v>
      </c>
      <c r="E1289">
        <v>126.130702081697</v>
      </c>
      <c r="F1289">
        <v>0.46921138652834199</v>
      </c>
      <c r="G1289">
        <v>1</v>
      </c>
      <c r="H1289">
        <v>5936</v>
      </c>
    </row>
    <row r="1290" spans="1:8" x14ac:dyDescent="0.25">
      <c r="A1290">
        <v>11483</v>
      </c>
      <c r="B1290">
        <v>1</v>
      </c>
      <c r="C1290" t="str">
        <f t="shared" si="20"/>
        <v>11483_1</v>
      </c>
      <c r="D1290" t="s">
        <v>3391</v>
      </c>
      <c r="E1290">
        <v>229.12626881358199</v>
      </c>
      <c r="F1290">
        <v>0.52651374080300795</v>
      </c>
      <c r="G1290">
        <v>1</v>
      </c>
      <c r="H1290">
        <v>5169</v>
      </c>
    </row>
    <row r="1291" spans="1:8" x14ac:dyDescent="0.25">
      <c r="A1291">
        <v>11485</v>
      </c>
      <c r="B1291">
        <v>1</v>
      </c>
      <c r="C1291" t="str">
        <f t="shared" si="20"/>
        <v>11485_1</v>
      </c>
      <c r="D1291" t="s">
        <v>3392</v>
      </c>
      <c r="E1291">
        <v>170.73681060669799</v>
      </c>
      <c r="F1291">
        <v>0.48471809566163199</v>
      </c>
      <c r="G1291">
        <v>1</v>
      </c>
      <c r="H1291">
        <v>2208</v>
      </c>
    </row>
    <row r="1292" spans="1:8" x14ac:dyDescent="0.25">
      <c r="A1292">
        <v>11487</v>
      </c>
      <c r="B1292">
        <v>1</v>
      </c>
      <c r="C1292" t="str">
        <f t="shared" si="20"/>
        <v>11487_1</v>
      </c>
      <c r="D1292" t="s">
        <v>3393</v>
      </c>
      <c r="E1292">
        <v>33</v>
      </c>
      <c r="F1292">
        <v>0.35483870967741898</v>
      </c>
      <c r="G1292">
        <v>1</v>
      </c>
      <c r="H1292">
        <v>3513</v>
      </c>
    </row>
    <row r="1293" spans="1:8" x14ac:dyDescent="0.25">
      <c r="A1293">
        <v>11489</v>
      </c>
      <c r="B1293">
        <v>1</v>
      </c>
      <c r="C1293" t="str">
        <f t="shared" si="20"/>
        <v>11489_1</v>
      </c>
      <c r="D1293" t="s">
        <v>3394</v>
      </c>
      <c r="E1293">
        <v>996.27014606658997</v>
      </c>
      <c r="F1293">
        <v>0.85543546569639295</v>
      </c>
      <c r="G1293">
        <v>1</v>
      </c>
      <c r="H1293">
        <v>3595</v>
      </c>
    </row>
    <row r="1294" spans="1:8" x14ac:dyDescent="0.25">
      <c r="A1294">
        <v>11489</v>
      </c>
      <c r="B1294">
        <v>2</v>
      </c>
      <c r="C1294" t="str">
        <f t="shared" si="20"/>
        <v>11489_2</v>
      </c>
      <c r="D1294" t="s">
        <v>3395</v>
      </c>
      <c r="E1294">
        <v>963.22981207914904</v>
      </c>
      <c r="F1294">
        <v>0.76376733209341796</v>
      </c>
      <c r="G1294">
        <v>1</v>
      </c>
      <c r="H1294">
        <v>2718</v>
      </c>
    </row>
    <row r="1295" spans="1:8" x14ac:dyDescent="0.25">
      <c r="A1295">
        <v>11490</v>
      </c>
      <c r="B1295">
        <v>1</v>
      </c>
      <c r="C1295" t="str">
        <f t="shared" si="20"/>
        <v>11490_1</v>
      </c>
      <c r="D1295" t="s">
        <v>3396</v>
      </c>
      <c r="E1295">
        <v>718.33163698865098</v>
      </c>
      <c r="F1295">
        <v>0.42873907206085499</v>
      </c>
      <c r="G1295">
        <v>1</v>
      </c>
      <c r="H1295">
        <v>900</v>
      </c>
    </row>
    <row r="1296" spans="1:8" x14ac:dyDescent="0.25">
      <c r="A1296">
        <v>11491</v>
      </c>
      <c r="B1296">
        <v>1</v>
      </c>
      <c r="C1296" t="str">
        <f t="shared" si="20"/>
        <v>11491_1</v>
      </c>
      <c r="D1296" t="s">
        <v>3397</v>
      </c>
      <c r="E1296">
        <v>0</v>
      </c>
      <c r="G1296">
        <v>1</v>
      </c>
      <c r="H1296">
        <v>2650</v>
      </c>
    </row>
    <row r="1297" spans="1:8" x14ac:dyDescent="0.25">
      <c r="A1297">
        <v>11491</v>
      </c>
      <c r="B1297">
        <v>2</v>
      </c>
      <c r="C1297" t="str">
        <f t="shared" si="20"/>
        <v>11491_2</v>
      </c>
      <c r="D1297" t="s">
        <v>3398</v>
      </c>
      <c r="E1297">
        <v>950.06306503251301</v>
      </c>
      <c r="F1297">
        <v>0.66920680313080405</v>
      </c>
      <c r="G1297">
        <v>1</v>
      </c>
      <c r="H1297">
        <v>4679</v>
      </c>
    </row>
    <row r="1298" spans="1:8" x14ac:dyDescent="0.25">
      <c r="A1298">
        <v>11503</v>
      </c>
      <c r="B1298">
        <v>1</v>
      </c>
      <c r="C1298" t="str">
        <f t="shared" si="20"/>
        <v>11503_1</v>
      </c>
      <c r="D1298" t="s">
        <v>3399</v>
      </c>
      <c r="E1298">
        <v>24</v>
      </c>
      <c r="F1298">
        <v>0.26373626373626302</v>
      </c>
      <c r="G1298">
        <v>1</v>
      </c>
      <c r="H1298">
        <v>1955</v>
      </c>
    </row>
    <row r="1299" spans="1:8" x14ac:dyDescent="0.25">
      <c r="A1299">
        <v>11505</v>
      </c>
      <c r="B1299">
        <v>1</v>
      </c>
      <c r="C1299" t="str">
        <f t="shared" si="20"/>
        <v>11505_1</v>
      </c>
      <c r="D1299" t="s">
        <v>3400</v>
      </c>
      <c r="E1299">
        <v>1572.34926599757</v>
      </c>
      <c r="F1299">
        <v>0.73837418104781005</v>
      </c>
      <c r="G1299">
        <v>1</v>
      </c>
      <c r="H1299">
        <v>9145</v>
      </c>
    </row>
    <row r="1300" spans="1:8" x14ac:dyDescent="0.25">
      <c r="A1300">
        <v>11507</v>
      </c>
      <c r="B1300">
        <v>1</v>
      </c>
      <c r="C1300" t="str">
        <f t="shared" si="20"/>
        <v>11507_1</v>
      </c>
      <c r="D1300" t="s">
        <v>3401</v>
      </c>
      <c r="E1300">
        <v>2232.51204292988</v>
      </c>
      <c r="F1300">
        <v>0.76460277326612203</v>
      </c>
      <c r="G1300">
        <v>1</v>
      </c>
      <c r="H1300">
        <v>4070</v>
      </c>
    </row>
    <row r="1301" spans="1:8" x14ac:dyDescent="0.25">
      <c r="A1301">
        <v>11509</v>
      </c>
      <c r="B1301">
        <v>1</v>
      </c>
      <c r="C1301" t="str">
        <f t="shared" si="20"/>
        <v>11509_1</v>
      </c>
      <c r="D1301" t="s">
        <v>3402</v>
      </c>
      <c r="E1301">
        <v>84.308301845920894</v>
      </c>
      <c r="F1301">
        <v>0.35292633825650499</v>
      </c>
      <c r="G1301">
        <v>1</v>
      </c>
      <c r="H1301">
        <v>6146</v>
      </c>
    </row>
    <row r="1302" spans="1:8" x14ac:dyDescent="0.25">
      <c r="A1302">
        <v>11511</v>
      </c>
      <c r="B1302">
        <v>1</v>
      </c>
      <c r="C1302" t="str">
        <f t="shared" si="20"/>
        <v>11511_1</v>
      </c>
      <c r="D1302" t="s">
        <v>3403</v>
      </c>
      <c r="E1302">
        <v>398.41427523549203</v>
      </c>
      <c r="F1302">
        <v>0.31571829764597897</v>
      </c>
      <c r="G1302">
        <v>1</v>
      </c>
      <c r="H1302">
        <v>4495</v>
      </c>
    </row>
    <row r="1303" spans="1:8" x14ac:dyDescent="0.25">
      <c r="A1303">
        <v>11513</v>
      </c>
      <c r="B1303">
        <v>1</v>
      </c>
      <c r="C1303" t="str">
        <f t="shared" si="20"/>
        <v>11513_1</v>
      </c>
      <c r="D1303" t="s">
        <v>3404</v>
      </c>
      <c r="E1303">
        <v>29</v>
      </c>
      <c r="F1303">
        <v>0.397260273972602</v>
      </c>
      <c r="G1303">
        <v>1</v>
      </c>
      <c r="H1303">
        <v>5745</v>
      </c>
    </row>
    <row r="1304" spans="1:8" x14ac:dyDescent="0.25">
      <c r="A1304">
        <v>11515</v>
      </c>
      <c r="B1304">
        <v>1</v>
      </c>
      <c r="C1304" t="str">
        <f t="shared" si="20"/>
        <v>11515_1</v>
      </c>
      <c r="D1304" t="s">
        <v>3405</v>
      </c>
      <c r="E1304">
        <v>649</v>
      </c>
      <c r="F1304">
        <v>0.63009708737864001</v>
      </c>
      <c r="G1304">
        <v>1</v>
      </c>
      <c r="H1304">
        <v>4510</v>
      </c>
    </row>
    <row r="1305" spans="1:8" x14ac:dyDescent="0.25">
      <c r="A1305">
        <v>11556</v>
      </c>
      <c r="B1305">
        <v>1</v>
      </c>
      <c r="C1305" t="str">
        <f t="shared" si="20"/>
        <v>11556_1</v>
      </c>
      <c r="D1305" t="s">
        <v>3406</v>
      </c>
      <c r="E1305">
        <v>1150.2442292851999</v>
      </c>
      <c r="F1305">
        <v>0.229887291695268</v>
      </c>
      <c r="G1305">
        <v>1</v>
      </c>
      <c r="H1305">
        <v>6722</v>
      </c>
    </row>
    <row r="1306" spans="1:8" x14ac:dyDescent="0.25">
      <c r="A1306">
        <v>11557</v>
      </c>
      <c r="B1306">
        <v>1</v>
      </c>
      <c r="C1306" t="str">
        <f t="shared" si="20"/>
        <v>11557_1</v>
      </c>
      <c r="D1306" t="s">
        <v>3407</v>
      </c>
      <c r="E1306">
        <v>1607.3824743673099</v>
      </c>
      <c r="F1306">
        <v>0.39285536955538097</v>
      </c>
      <c r="G1306">
        <v>1</v>
      </c>
      <c r="H1306">
        <v>783</v>
      </c>
    </row>
    <row r="1307" spans="1:8" x14ac:dyDescent="0.25">
      <c r="A1307">
        <v>11568</v>
      </c>
      <c r="B1307">
        <v>1</v>
      </c>
      <c r="C1307" t="str">
        <f t="shared" si="20"/>
        <v>11568_1</v>
      </c>
      <c r="D1307" t="s">
        <v>3408</v>
      </c>
      <c r="E1307">
        <v>456.37201086451603</v>
      </c>
      <c r="F1307">
        <v>0.11842533364435399</v>
      </c>
      <c r="G1307">
        <v>1</v>
      </c>
      <c r="H1307">
        <v>1467</v>
      </c>
    </row>
    <row r="1308" spans="1:8" x14ac:dyDescent="0.25">
      <c r="A1308">
        <v>11571</v>
      </c>
      <c r="B1308">
        <v>1</v>
      </c>
      <c r="C1308" t="str">
        <f t="shared" si="20"/>
        <v>11571_1</v>
      </c>
      <c r="D1308" t="s">
        <v>3409</v>
      </c>
      <c r="E1308">
        <v>0</v>
      </c>
      <c r="G1308">
        <v>1</v>
      </c>
      <c r="H1308">
        <v>804</v>
      </c>
    </row>
    <row r="1309" spans="1:8" x14ac:dyDescent="0.25">
      <c r="A1309">
        <v>11576</v>
      </c>
      <c r="B1309">
        <v>1</v>
      </c>
      <c r="C1309" t="str">
        <f t="shared" si="20"/>
        <v>11576_1</v>
      </c>
      <c r="D1309" t="s">
        <v>3410</v>
      </c>
      <c r="E1309">
        <v>174.40369601312108</v>
      </c>
      <c r="F1309">
        <v>0.27822896381053802</v>
      </c>
      <c r="G1309">
        <v>1</v>
      </c>
      <c r="H1309">
        <v>7232</v>
      </c>
    </row>
    <row r="1310" spans="1:8" x14ac:dyDescent="0.25">
      <c r="A1310">
        <v>11577</v>
      </c>
      <c r="B1310">
        <v>1</v>
      </c>
      <c r="C1310" t="str">
        <f t="shared" si="20"/>
        <v>11577_1</v>
      </c>
      <c r="D1310" t="s">
        <v>3411</v>
      </c>
      <c r="E1310">
        <v>27</v>
      </c>
      <c r="F1310">
        <v>0.115384615384615</v>
      </c>
      <c r="G1310">
        <v>1</v>
      </c>
      <c r="H1310">
        <v>709</v>
      </c>
    </row>
    <row r="1311" spans="1:8" x14ac:dyDescent="0.25">
      <c r="A1311">
        <v>11583</v>
      </c>
      <c r="B1311">
        <v>1</v>
      </c>
      <c r="C1311" t="str">
        <f t="shared" si="20"/>
        <v>11583_1</v>
      </c>
      <c r="D1311" t="s">
        <v>3412</v>
      </c>
      <c r="E1311">
        <v>447.88868533867998</v>
      </c>
      <c r="F1311">
        <v>0.24396622504144899</v>
      </c>
      <c r="G1311">
        <v>1</v>
      </c>
      <c r="H1311">
        <v>1385</v>
      </c>
    </row>
    <row r="1312" spans="1:8" x14ac:dyDescent="0.25">
      <c r="A1312">
        <v>11587</v>
      </c>
      <c r="B1312">
        <v>1</v>
      </c>
      <c r="C1312" t="str">
        <f t="shared" si="20"/>
        <v>11587_1</v>
      </c>
      <c r="D1312" t="s">
        <v>3413</v>
      </c>
      <c r="E1312">
        <v>723.44150076301003</v>
      </c>
      <c r="F1312">
        <v>0.26705998262267</v>
      </c>
      <c r="G1312">
        <v>1</v>
      </c>
      <c r="H1312">
        <v>2810</v>
      </c>
    </row>
    <row r="1313" spans="1:8" x14ac:dyDescent="0.25">
      <c r="A1313">
        <v>11589</v>
      </c>
      <c r="B1313">
        <v>1</v>
      </c>
      <c r="C1313" t="str">
        <f t="shared" si="20"/>
        <v>11589_1</v>
      </c>
      <c r="D1313" t="s">
        <v>3414</v>
      </c>
      <c r="E1313">
        <v>1646.1751539249401</v>
      </c>
      <c r="F1313">
        <v>0.40014046796513703</v>
      </c>
      <c r="G1313">
        <v>1</v>
      </c>
      <c r="H1313">
        <v>3615</v>
      </c>
    </row>
    <row r="1314" spans="1:8" x14ac:dyDescent="0.25">
      <c r="A1314">
        <v>11591</v>
      </c>
      <c r="B1314">
        <v>1</v>
      </c>
      <c r="C1314" t="str">
        <f t="shared" si="20"/>
        <v>11591_1</v>
      </c>
      <c r="D1314" t="s">
        <v>3415</v>
      </c>
      <c r="E1314">
        <v>1963.96008734119</v>
      </c>
      <c r="F1314">
        <v>0.591546069277464</v>
      </c>
      <c r="G1314">
        <v>1</v>
      </c>
      <c r="H1314">
        <v>5305</v>
      </c>
    </row>
    <row r="1315" spans="1:8" x14ac:dyDescent="0.25">
      <c r="A1315">
        <v>11591</v>
      </c>
      <c r="B1315">
        <v>2</v>
      </c>
      <c r="C1315" t="str">
        <f t="shared" si="20"/>
        <v>11591_2</v>
      </c>
      <c r="D1315" t="s">
        <v>3416</v>
      </c>
      <c r="E1315">
        <v>2099.6477705836601</v>
      </c>
      <c r="F1315">
        <v>0.54833256835326005</v>
      </c>
      <c r="G1315">
        <v>1</v>
      </c>
      <c r="H1315">
        <v>2600</v>
      </c>
    </row>
    <row r="1316" spans="1:8" x14ac:dyDescent="0.25">
      <c r="A1316">
        <v>11595</v>
      </c>
      <c r="B1316">
        <v>1</v>
      </c>
      <c r="C1316" t="str">
        <f t="shared" si="20"/>
        <v>11595_1</v>
      </c>
      <c r="D1316" t="s">
        <v>3417</v>
      </c>
      <c r="E1316">
        <v>387.53743346806499</v>
      </c>
      <c r="F1316">
        <v>0.42674468142954403</v>
      </c>
      <c r="G1316">
        <v>1</v>
      </c>
      <c r="H1316">
        <v>2430</v>
      </c>
    </row>
    <row r="1317" spans="1:8" x14ac:dyDescent="0.25">
      <c r="A1317">
        <v>11605</v>
      </c>
      <c r="B1317">
        <v>1</v>
      </c>
      <c r="C1317" t="str">
        <f t="shared" si="20"/>
        <v>11605_1</v>
      </c>
      <c r="D1317" t="s">
        <v>3418</v>
      </c>
      <c r="E1317">
        <v>838.39496780671902</v>
      </c>
      <c r="F1317">
        <v>0.45904395742076998</v>
      </c>
      <c r="G1317">
        <v>1</v>
      </c>
      <c r="H1317">
        <v>2840</v>
      </c>
    </row>
    <row r="1318" spans="1:8" x14ac:dyDescent="0.25">
      <c r="A1318">
        <v>11609</v>
      </c>
      <c r="B1318">
        <v>1</v>
      </c>
      <c r="C1318" t="str">
        <f t="shared" si="20"/>
        <v>11609_1</v>
      </c>
      <c r="D1318" t="s">
        <v>3419</v>
      </c>
      <c r="E1318">
        <v>53</v>
      </c>
      <c r="F1318">
        <v>0.139473684210526</v>
      </c>
      <c r="G1318">
        <v>1</v>
      </c>
      <c r="H1318">
        <v>3574</v>
      </c>
    </row>
    <row r="1319" spans="1:8" x14ac:dyDescent="0.25">
      <c r="A1319">
        <v>11610</v>
      </c>
      <c r="B1319">
        <v>1</v>
      </c>
      <c r="C1319" t="str">
        <f t="shared" si="20"/>
        <v>11610_1</v>
      </c>
      <c r="D1319" t="s">
        <v>3420</v>
      </c>
      <c r="E1319">
        <v>813.65989402052605</v>
      </c>
      <c r="F1319">
        <v>0.19715105932318899</v>
      </c>
      <c r="G1319">
        <v>1</v>
      </c>
      <c r="H1319">
        <v>1883</v>
      </c>
    </row>
    <row r="1320" spans="1:8" x14ac:dyDescent="0.25">
      <c r="A1320">
        <v>11615</v>
      </c>
      <c r="B1320">
        <v>1</v>
      </c>
      <c r="C1320" t="str">
        <f t="shared" si="20"/>
        <v>11615_1</v>
      </c>
      <c r="D1320" t="s">
        <v>3421</v>
      </c>
      <c r="E1320">
        <v>1055.8640658755101</v>
      </c>
      <c r="F1320">
        <v>0.53299436861278904</v>
      </c>
      <c r="G1320">
        <v>1</v>
      </c>
      <c r="H1320">
        <v>3570</v>
      </c>
    </row>
    <row r="1321" spans="1:8" x14ac:dyDescent="0.25">
      <c r="A1321">
        <v>11617</v>
      </c>
      <c r="B1321">
        <v>1</v>
      </c>
      <c r="C1321" t="str">
        <f t="shared" si="20"/>
        <v>11617_1</v>
      </c>
      <c r="D1321" t="s">
        <v>3422</v>
      </c>
      <c r="E1321">
        <v>74.320226187407499</v>
      </c>
      <c r="F1321">
        <v>0.283127975970205</v>
      </c>
      <c r="G1321">
        <v>1</v>
      </c>
      <c r="H1321">
        <v>5910</v>
      </c>
    </row>
    <row r="1322" spans="1:8" x14ac:dyDescent="0.25">
      <c r="A1322">
        <v>11619</v>
      </c>
      <c r="B1322">
        <v>1</v>
      </c>
      <c r="C1322" t="str">
        <f t="shared" si="20"/>
        <v>11619_1</v>
      </c>
      <c r="D1322" t="s">
        <v>3423</v>
      </c>
      <c r="E1322">
        <v>195.50567128956399</v>
      </c>
      <c r="F1322">
        <v>0.43630879269351502</v>
      </c>
      <c r="G1322">
        <v>1</v>
      </c>
      <c r="H1322">
        <v>1486</v>
      </c>
    </row>
    <row r="1323" spans="1:8" x14ac:dyDescent="0.25">
      <c r="A1323">
        <v>11623</v>
      </c>
      <c r="B1323">
        <v>1</v>
      </c>
      <c r="C1323" t="str">
        <f t="shared" si="20"/>
        <v>11623_1</v>
      </c>
      <c r="D1323" t="s">
        <v>3424</v>
      </c>
      <c r="E1323">
        <v>261</v>
      </c>
      <c r="F1323">
        <v>0.83653846153846101</v>
      </c>
      <c r="G1323">
        <v>1</v>
      </c>
      <c r="H1323">
        <v>5278</v>
      </c>
    </row>
    <row r="1324" spans="1:8" x14ac:dyDescent="0.25">
      <c r="A1324">
        <v>11624</v>
      </c>
      <c r="B1324">
        <v>1</v>
      </c>
      <c r="C1324" t="str">
        <f t="shared" si="20"/>
        <v>11624_1</v>
      </c>
      <c r="D1324" t="s">
        <v>3425</v>
      </c>
      <c r="E1324">
        <v>757.597526530491</v>
      </c>
      <c r="F1324">
        <v>0.87384800245988503</v>
      </c>
      <c r="G1324">
        <v>1</v>
      </c>
      <c r="H1324">
        <v>5885</v>
      </c>
    </row>
    <row r="1325" spans="1:8" x14ac:dyDescent="0.25">
      <c r="A1325">
        <v>11625</v>
      </c>
      <c r="B1325">
        <v>1</v>
      </c>
      <c r="C1325" t="str">
        <f t="shared" si="20"/>
        <v>11625_1</v>
      </c>
      <c r="D1325" t="s">
        <v>3426</v>
      </c>
      <c r="E1325">
        <v>0</v>
      </c>
      <c r="G1325">
        <v>1</v>
      </c>
      <c r="H1325">
        <v>1296</v>
      </c>
    </row>
    <row r="1326" spans="1:8" x14ac:dyDescent="0.25">
      <c r="A1326">
        <v>11633</v>
      </c>
      <c r="B1326">
        <v>1</v>
      </c>
      <c r="C1326" t="str">
        <f t="shared" si="20"/>
        <v>11633_1</v>
      </c>
      <c r="D1326" t="s">
        <v>3427</v>
      </c>
      <c r="E1326">
        <v>41.565858871670997</v>
      </c>
      <c r="F1326">
        <v>0.168527158986153</v>
      </c>
      <c r="G1326">
        <v>1</v>
      </c>
      <c r="H1326">
        <v>2709</v>
      </c>
    </row>
    <row r="1327" spans="1:8" x14ac:dyDescent="0.25">
      <c r="A1327">
        <v>11634</v>
      </c>
      <c r="B1327">
        <v>1</v>
      </c>
      <c r="C1327" t="str">
        <f t="shared" si="20"/>
        <v>11634_1</v>
      </c>
      <c r="D1327" t="s">
        <v>3428</v>
      </c>
      <c r="E1327">
        <v>0</v>
      </c>
      <c r="G1327">
        <v>1</v>
      </c>
      <c r="H1327">
        <v>650</v>
      </c>
    </row>
    <row r="1328" spans="1:8" x14ac:dyDescent="0.25">
      <c r="A1328">
        <v>11636</v>
      </c>
      <c r="B1328">
        <v>1</v>
      </c>
      <c r="C1328" t="str">
        <f t="shared" si="20"/>
        <v>11636_1</v>
      </c>
      <c r="D1328" t="s">
        <v>3429</v>
      </c>
      <c r="E1328">
        <v>1898.35265820984</v>
      </c>
      <c r="F1328">
        <v>0.55651748430944603</v>
      </c>
      <c r="G1328">
        <v>1</v>
      </c>
      <c r="H1328">
        <v>9336</v>
      </c>
    </row>
    <row r="1329" spans="1:8" x14ac:dyDescent="0.25">
      <c r="A1329">
        <v>11641</v>
      </c>
      <c r="B1329">
        <v>1</v>
      </c>
      <c r="C1329" t="str">
        <f t="shared" si="20"/>
        <v>11641_1</v>
      </c>
      <c r="D1329" t="s">
        <v>3430</v>
      </c>
      <c r="E1329">
        <v>157.00728551192299</v>
      </c>
      <c r="F1329">
        <v>9.1490199863153807E-2</v>
      </c>
      <c r="G1329">
        <v>1</v>
      </c>
      <c r="H1329">
        <v>1267</v>
      </c>
    </row>
    <row r="1330" spans="1:8" x14ac:dyDescent="0.25">
      <c r="A1330">
        <v>11645</v>
      </c>
      <c r="B1330">
        <v>1</v>
      </c>
      <c r="C1330" t="str">
        <f t="shared" si="20"/>
        <v>11645_1</v>
      </c>
      <c r="D1330" t="s">
        <v>3431</v>
      </c>
      <c r="E1330">
        <v>173.922342453672</v>
      </c>
      <c r="F1330">
        <v>0.18525238284776199</v>
      </c>
      <c r="G1330">
        <v>1</v>
      </c>
      <c r="H1330">
        <v>4162</v>
      </c>
    </row>
    <row r="1331" spans="1:8" x14ac:dyDescent="0.25">
      <c r="A1331">
        <v>11664</v>
      </c>
      <c r="B1331">
        <v>1</v>
      </c>
      <c r="C1331" t="str">
        <f t="shared" si="20"/>
        <v>11664_1</v>
      </c>
      <c r="D1331" t="s">
        <v>3432</v>
      </c>
      <c r="E1331">
        <v>949.26194867239894</v>
      </c>
      <c r="F1331">
        <v>0.26877478928645998</v>
      </c>
      <c r="G1331">
        <v>1</v>
      </c>
      <c r="H1331">
        <v>766</v>
      </c>
    </row>
    <row r="1332" spans="1:8" x14ac:dyDescent="0.25">
      <c r="A1332">
        <v>11667</v>
      </c>
      <c r="B1332">
        <v>1</v>
      </c>
      <c r="C1332" t="str">
        <f t="shared" si="20"/>
        <v>11667_1</v>
      </c>
      <c r="D1332" t="s">
        <v>3433</v>
      </c>
      <c r="E1332">
        <v>2011.9459783494499</v>
      </c>
      <c r="F1332">
        <v>0.431905821385694</v>
      </c>
      <c r="G1332">
        <v>1</v>
      </c>
      <c r="H1332">
        <v>1486</v>
      </c>
    </row>
    <row r="1333" spans="1:8" x14ac:dyDescent="0.25">
      <c r="A1333">
        <v>11671</v>
      </c>
      <c r="B1333">
        <v>1</v>
      </c>
      <c r="C1333" t="str">
        <f t="shared" si="20"/>
        <v>11671_1</v>
      </c>
      <c r="D1333" t="s">
        <v>3434</v>
      </c>
      <c r="E1333">
        <v>1032.8317603630401</v>
      </c>
      <c r="F1333">
        <v>0.48785309514179998</v>
      </c>
      <c r="G1333">
        <v>1</v>
      </c>
      <c r="H1333">
        <v>4046</v>
      </c>
    </row>
    <row r="1334" spans="1:8" x14ac:dyDescent="0.25">
      <c r="A1334">
        <v>11673</v>
      </c>
      <c r="B1334">
        <v>1</v>
      </c>
      <c r="C1334" t="str">
        <f t="shared" si="20"/>
        <v>11673_1</v>
      </c>
      <c r="D1334" t="s">
        <v>3435</v>
      </c>
      <c r="E1334">
        <v>744</v>
      </c>
      <c r="F1334">
        <v>0.81668496158068005</v>
      </c>
      <c r="G1334">
        <v>1</v>
      </c>
      <c r="H1334">
        <v>7709</v>
      </c>
    </row>
    <row r="1335" spans="1:8" x14ac:dyDescent="0.25">
      <c r="A1335">
        <v>11674</v>
      </c>
      <c r="B1335">
        <v>1</v>
      </c>
      <c r="C1335" t="str">
        <f t="shared" si="20"/>
        <v>11674_1</v>
      </c>
      <c r="D1335" t="s">
        <v>3436</v>
      </c>
      <c r="E1335">
        <v>103</v>
      </c>
      <c r="F1335">
        <v>0.66025641025641002</v>
      </c>
      <c r="G1335">
        <v>1</v>
      </c>
      <c r="H1335">
        <v>333</v>
      </c>
    </row>
    <row r="1336" spans="1:8" x14ac:dyDescent="0.25">
      <c r="A1336">
        <v>11675</v>
      </c>
      <c r="B1336">
        <v>1</v>
      </c>
      <c r="C1336" t="str">
        <f t="shared" si="20"/>
        <v>11675_1</v>
      </c>
      <c r="D1336" t="s">
        <v>3437</v>
      </c>
      <c r="E1336">
        <v>91.792392791267503</v>
      </c>
      <c r="F1336">
        <v>0.31650438071063802</v>
      </c>
      <c r="G1336">
        <v>1</v>
      </c>
      <c r="H1336">
        <v>6578</v>
      </c>
    </row>
    <row r="1337" spans="1:8" x14ac:dyDescent="0.25">
      <c r="A1337">
        <v>11677</v>
      </c>
      <c r="B1337">
        <v>1</v>
      </c>
      <c r="C1337" t="str">
        <f t="shared" si="20"/>
        <v>11677_1</v>
      </c>
      <c r="D1337" t="s">
        <v>3438</v>
      </c>
      <c r="E1337">
        <v>248.59016022998799</v>
      </c>
      <c r="F1337">
        <v>0.38604352105457801</v>
      </c>
      <c r="G1337">
        <v>1</v>
      </c>
      <c r="H1337">
        <v>2358</v>
      </c>
    </row>
    <row r="1338" spans="1:8" x14ac:dyDescent="0.25">
      <c r="A1338">
        <v>11679</v>
      </c>
      <c r="B1338">
        <v>1</v>
      </c>
      <c r="C1338" t="str">
        <f t="shared" si="20"/>
        <v>11679_1</v>
      </c>
      <c r="D1338" t="s">
        <v>3439</v>
      </c>
      <c r="E1338">
        <v>334.55973428983401</v>
      </c>
      <c r="F1338">
        <v>0.48208344399118402</v>
      </c>
      <c r="G1338">
        <v>1</v>
      </c>
      <c r="H1338">
        <v>2987</v>
      </c>
    </row>
    <row r="1339" spans="1:8" x14ac:dyDescent="0.25">
      <c r="A1339">
        <v>11679</v>
      </c>
      <c r="B1339">
        <v>2</v>
      </c>
      <c r="C1339" t="str">
        <f t="shared" si="20"/>
        <v>11679_2</v>
      </c>
      <c r="D1339" t="s">
        <v>3440</v>
      </c>
      <c r="E1339">
        <v>142.85250815249401</v>
      </c>
      <c r="F1339">
        <v>0.30850725018449299</v>
      </c>
      <c r="G1339">
        <v>1</v>
      </c>
      <c r="H1339">
        <v>4290</v>
      </c>
    </row>
    <row r="1340" spans="1:8" x14ac:dyDescent="0.25">
      <c r="A1340">
        <v>11679</v>
      </c>
      <c r="B1340">
        <v>3</v>
      </c>
      <c r="C1340" t="str">
        <f t="shared" si="20"/>
        <v>11679_3</v>
      </c>
      <c r="D1340" t="s">
        <v>3441</v>
      </c>
      <c r="E1340">
        <v>606.95593014111898</v>
      </c>
      <c r="F1340">
        <v>0.635849756332586</v>
      </c>
      <c r="G1340">
        <v>1</v>
      </c>
      <c r="H1340">
        <v>2342</v>
      </c>
    </row>
    <row r="1341" spans="1:8" x14ac:dyDescent="0.25">
      <c r="A1341">
        <v>11683</v>
      </c>
      <c r="B1341">
        <v>1</v>
      </c>
      <c r="C1341" t="str">
        <f t="shared" si="20"/>
        <v>11683_1</v>
      </c>
      <c r="D1341" t="s">
        <v>3442</v>
      </c>
      <c r="E1341">
        <v>657.29596731786899</v>
      </c>
      <c r="F1341">
        <v>0.69242448541923296</v>
      </c>
      <c r="G1341">
        <v>1</v>
      </c>
      <c r="H1341">
        <v>3610</v>
      </c>
    </row>
    <row r="1342" spans="1:8" x14ac:dyDescent="0.25">
      <c r="A1342">
        <v>11685</v>
      </c>
      <c r="B1342">
        <v>1</v>
      </c>
      <c r="C1342" t="str">
        <f t="shared" si="20"/>
        <v>11685_1</v>
      </c>
      <c r="D1342" t="s">
        <v>3443</v>
      </c>
      <c r="E1342">
        <v>137.49999857850199</v>
      </c>
      <c r="F1342">
        <v>0.313211843892852</v>
      </c>
      <c r="G1342">
        <v>1</v>
      </c>
      <c r="H1342">
        <v>4551</v>
      </c>
    </row>
    <row r="1343" spans="1:8" x14ac:dyDescent="0.25">
      <c r="A1343">
        <v>11687</v>
      </c>
      <c r="B1343">
        <v>1</v>
      </c>
      <c r="C1343" t="str">
        <f t="shared" si="20"/>
        <v>11687_1</v>
      </c>
      <c r="D1343" t="s">
        <v>3444</v>
      </c>
      <c r="E1343">
        <v>280.24719009593503</v>
      </c>
      <c r="F1343">
        <v>0.32425233516695401</v>
      </c>
      <c r="G1343">
        <v>1</v>
      </c>
      <c r="H1343">
        <v>3757</v>
      </c>
    </row>
    <row r="1344" spans="1:8" x14ac:dyDescent="0.25">
      <c r="A1344">
        <v>11689</v>
      </c>
      <c r="B1344">
        <v>1</v>
      </c>
      <c r="C1344" t="str">
        <f t="shared" si="20"/>
        <v>11689_1</v>
      </c>
      <c r="D1344" t="s">
        <v>3445</v>
      </c>
      <c r="E1344">
        <v>857.04249803426796</v>
      </c>
      <c r="F1344">
        <v>0.44420909813259202</v>
      </c>
      <c r="G1344">
        <v>1</v>
      </c>
      <c r="H1344">
        <v>5755</v>
      </c>
    </row>
    <row r="1345" spans="1:8" x14ac:dyDescent="0.25">
      <c r="A1345">
        <v>11689</v>
      </c>
      <c r="B1345">
        <v>2</v>
      </c>
      <c r="C1345" t="str">
        <f t="shared" si="20"/>
        <v>11689_2</v>
      </c>
      <c r="D1345" t="s">
        <v>3446</v>
      </c>
      <c r="E1345">
        <v>1069.8694668235701</v>
      </c>
      <c r="F1345">
        <v>0.453292394228347</v>
      </c>
      <c r="G1345">
        <v>1</v>
      </c>
      <c r="H1345">
        <v>3755</v>
      </c>
    </row>
    <row r="1346" spans="1:8" x14ac:dyDescent="0.25">
      <c r="A1346">
        <v>11693</v>
      </c>
      <c r="B1346">
        <v>1</v>
      </c>
      <c r="C1346" t="str">
        <f t="shared" si="20"/>
        <v>11693_1</v>
      </c>
      <c r="D1346" t="s">
        <v>3447</v>
      </c>
      <c r="E1346">
        <v>36</v>
      </c>
      <c r="F1346">
        <v>0.20571428571428499</v>
      </c>
      <c r="G1346">
        <v>1</v>
      </c>
      <c r="H1346">
        <v>2392</v>
      </c>
    </row>
    <row r="1347" spans="1:8" x14ac:dyDescent="0.25">
      <c r="A1347">
        <v>11694</v>
      </c>
      <c r="B1347">
        <v>1</v>
      </c>
      <c r="C1347" t="str">
        <f t="shared" si="20"/>
        <v>11694_1</v>
      </c>
      <c r="D1347" t="s">
        <v>3448</v>
      </c>
      <c r="E1347">
        <v>298.66811116609603</v>
      </c>
      <c r="F1347">
        <v>0.43869210826314098</v>
      </c>
      <c r="G1347">
        <v>1</v>
      </c>
      <c r="H1347">
        <v>6937</v>
      </c>
    </row>
    <row r="1348" spans="1:8" x14ac:dyDescent="0.25">
      <c r="A1348">
        <v>11694</v>
      </c>
      <c r="B1348">
        <v>2</v>
      </c>
      <c r="C1348" t="str">
        <f t="shared" si="20"/>
        <v>11694_2</v>
      </c>
      <c r="D1348" t="s">
        <v>3449</v>
      </c>
      <c r="E1348">
        <v>337</v>
      </c>
      <c r="F1348">
        <v>0.39553990610328599</v>
      </c>
      <c r="G1348">
        <v>1</v>
      </c>
      <c r="H1348">
        <v>2220</v>
      </c>
    </row>
    <row r="1349" spans="1:8" x14ac:dyDescent="0.25">
      <c r="A1349">
        <v>11695</v>
      </c>
      <c r="B1349">
        <v>1</v>
      </c>
      <c r="C1349" t="str">
        <f t="shared" si="20"/>
        <v>11695_1</v>
      </c>
      <c r="D1349" t="s">
        <v>3450</v>
      </c>
      <c r="E1349">
        <v>92.5643294390091</v>
      </c>
      <c r="F1349">
        <v>0.31546964895905499</v>
      </c>
      <c r="G1349">
        <v>1</v>
      </c>
      <c r="H1349">
        <v>7653</v>
      </c>
    </row>
    <row r="1350" spans="1:8" x14ac:dyDescent="0.25">
      <c r="A1350">
        <v>11697</v>
      </c>
      <c r="B1350">
        <v>1</v>
      </c>
      <c r="C1350" t="str">
        <f t="shared" si="20"/>
        <v>11697_1</v>
      </c>
      <c r="D1350" t="s">
        <v>3451</v>
      </c>
      <c r="E1350">
        <v>294.31421967439599</v>
      </c>
      <c r="F1350">
        <v>0.231335843268241</v>
      </c>
      <c r="G1350">
        <v>1</v>
      </c>
      <c r="H1350">
        <v>5529</v>
      </c>
    </row>
    <row r="1351" spans="1:8" x14ac:dyDescent="0.25">
      <c r="A1351">
        <v>11697</v>
      </c>
      <c r="B1351">
        <v>2</v>
      </c>
      <c r="C1351" t="str">
        <f t="shared" ref="C1351:C1414" si="21">CONCATENATE(A1351,"_",B1351)</f>
        <v>11697_2</v>
      </c>
      <c r="D1351" t="s">
        <v>3452</v>
      </c>
      <c r="E1351">
        <v>203.795820972174</v>
      </c>
      <c r="F1351">
        <v>0.22798870392537901</v>
      </c>
      <c r="G1351">
        <v>1</v>
      </c>
      <c r="H1351">
        <v>3715</v>
      </c>
    </row>
    <row r="1352" spans="1:8" x14ac:dyDescent="0.25">
      <c r="A1352">
        <v>11697</v>
      </c>
      <c r="B1352">
        <v>3</v>
      </c>
      <c r="C1352" t="str">
        <f t="shared" si="21"/>
        <v>11697_3</v>
      </c>
      <c r="D1352" t="s">
        <v>3453</v>
      </c>
      <c r="E1352">
        <v>419.46843451165398</v>
      </c>
      <c r="F1352">
        <v>0.27587510045415498</v>
      </c>
      <c r="G1352">
        <v>1</v>
      </c>
      <c r="H1352">
        <v>1193</v>
      </c>
    </row>
    <row r="1353" spans="1:8" x14ac:dyDescent="0.25">
      <c r="A1353">
        <v>11698</v>
      </c>
      <c r="B1353">
        <v>1</v>
      </c>
      <c r="C1353" t="str">
        <f t="shared" si="21"/>
        <v>11698_1</v>
      </c>
      <c r="D1353" t="s">
        <v>3454</v>
      </c>
      <c r="E1353">
        <v>348.51596982959302</v>
      </c>
      <c r="F1353">
        <v>0.358220616311132</v>
      </c>
      <c r="G1353">
        <v>1</v>
      </c>
      <c r="H1353">
        <v>924</v>
      </c>
    </row>
    <row r="1354" spans="1:8" x14ac:dyDescent="0.25">
      <c r="A1354">
        <v>11701</v>
      </c>
      <c r="B1354">
        <v>1</v>
      </c>
      <c r="C1354" t="str">
        <f t="shared" si="21"/>
        <v>11701_1</v>
      </c>
      <c r="D1354" t="s">
        <v>3455</v>
      </c>
      <c r="E1354">
        <v>337.59158646974998</v>
      </c>
      <c r="F1354">
        <v>0.41598301093658702</v>
      </c>
      <c r="G1354">
        <v>1</v>
      </c>
      <c r="H1354">
        <v>4450</v>
      </c>
    </row>
    <row r="1355" spans="1:8" x14ac:dyDescent="0.25">
      <c r="A1355">
        <v>11701</v>
      </c>
      <c r="B1355">
        <v>2</v>
      </c>
      <c r="C1355" t="str">
        <f t="shared" si="21"/>
        <v>11701_2</v>
      </c>
      <c r="D1355" t="s">
        <v>3456</v>
      </c>
      <c r="E1355">
        <v>815.75559045380101</v>
      </c>
      <c r="F1355">
        <v>0.49674486802180201</v>
      </c>
      <c r="G1355">
        <v>1</v>
      </c>
      <c r="H1355">
        <v>6964</v>
      </c>
    </row>
    <row r="1356" spans="1:8" x14ac:dyDescent="0.25">
      <c r="A1356">
        <v>11702</v>
      </c>
      <c r="B1356">
        <v>1</v>
      </c>
      <c r="C1356" t="str">
        <f t="shared" si="21"/>
        <v>11702_1</v>
      </c>
      <c r="D1356" t="s">
        <v>3457</v>
      </c>
      <c r="E1356">
        <v>777.67759358889998</v>
      </c>
      <c r="F1356">
        <v>0.72802418615544295</v>
      </c>
      <c r="G1356">
        <v>1</v>
      </c>
      <c r="H1356">
        <v>4606</v>
      </c>
    </row>
    <row r="1357" spans="1:8" x14ac:dyDescent="0.25">
      <c r="A1357">
        <v>11703</v>
      </c>
      <c r="B1357">
        <v>1</v>
      </c>
      <c r="C1357" t="str">
        <f t="shared" si="21"/>
        <v>11703_1</v>
      </c>
      <c r="D1357" t="s">
        <v>3458</v>
      </c>
      <c r="E1357">
        <v>34.522768001809098</v>
      </c>
      <c r="F1357">
        <v>0.34318844420943401</v>
      </c>
      <c r="G1357">
        <v>1</v>
      </c>
      <c r="H1357">
        <v>3912</v>
      </c>
    </row>
    <row r="1358" spans="1:8" x14ac:dyDescent="0.25">
      <c r="A1358">
        <v>11705</v>
      </c>
      <c r="B1358">
        <v>1</v>
      </c>
      <c r="C1358" t="str">
        <f t="shared" si="21"/>
        <v>11705_1</v>
      </c>
      <c r="D1358" t="s">
        <v>3459</v>
      </c>
      <c r="E1358">
        <v>375</v>
      </c>
      <c r="F1358">
        <v>0.58229813664596197</v>
      </c>
      <c r="G1358">
        <v>1</v>
      </c>
      <c r="H1358">
        <v>5914</v>
      </c>
    </row>
    <row r="1359" spans="1:8" x14ac:dyDescent="0.25">
      <c r="A1359">
        <v>11707</v>
      </c>
      <c r="B1359">
        <v>1</v>
      </c>
      <c r="C1359" t="str">
        <f t="shared" si="21"/>
        <v>11707_1</v>
      </c>
      <c r="D1359" t="s">
        <v>3460</v>
      </c>
      <c r="E1359">
        <v>328.92085691955202</v>
      </c>
      <c r="F1359">
        <v>0.46713219068462403</v>
      </c>
      <c r="G1359">
        <v>1</v>
      </c>
      <c r="H1359">
        <v>8507</v>
      </c>
    </row>
    <row r="1360" spans="1:8" x14ac:dyDescent="0.25">
      <c r="A1360">
        <v>11708</v>
      </c>
      <c r="B1360">
        <v>1</v>
      </c>
      <c r="C1360" t="str">
        <f t="shared" si="21"/>
        <v>11708_1</v>
      </c>
      <c r="D1360" t="s">
        <v>3461</v>
      </c>
      <c r="E1360">
        <v>0</v>
      </c>
      <c r="G1360">
        <v>1</v>
      </c>
      <c r="H1360">
        <v>4380</v>
      </c>
    </row>
    <row r="1361" spans="1:8" x14ac:dyDescent="0.25">
      <c r="A1361">
        <v>11709</v>
      </c>
      <c r="B1361">
        <v>1</v>
      </c>
      <c r="C1361" t="str">
        <f t="shared" si="21"/>
        <v>11709_1</v>
      </c>
      <c r="D1361" t="s">
        <v>3462</v>
      </c>
      <c r="E1361">
        <v>538.218416811623</v>
      </c>
      <c r="F1361">
        <v>0.63165179600957899</v>
      </c>
      <c r="G1361">
        <v>1</v>
      </c>
      <c r="H1361">
        <v>3517</v>
      </c>
    </row>
    <row r="1362" spans="1:8" x14ac:dyDescent="0.25">
      <c r="A1362">
        <v>11711</v>
      </c>
      <c r="B1362">
        <v>1</v>
      </c>
      <c r="C1362" t="str">
        <f t="shared" si="21"/>
        <v>11711_1</v>
      </c>
      <c r="D1362" t="s">
        <v>3463</v>
      </c>
      <c r="E1362">
        <v>0</v>
      </c>
      <c r="G1362">
        <v>1</v>
      </c>
      <c r="H1362">
        <v>1600</v>
      </c>
    </row>
    <row r="1363" spans="1:8" x14ac:dyDescent="0.25">
      <c r="A1363">
        <v>11712</v>
      </c>
      <c r="B1363">
        <v>1</v>
      </c>
      <c r="C1363" t="str">
        <f t="shared" si="21"/>
        <v>11712_1</v>
      </c>
      <c r="D1363" t="s">
        <v>3464</v>
      </c>
      <c r="E1363">
        <v>197</v>
      </c>
      <c r="F1363">
        <v>0.41473684210526301</v>
      </c>
      <c r="G1363">
        <v>1</v>
      </c>
      <c r="H1363">
        <v>9607</v>
      </c>
    </row>
    <row r="1364" spans="1:8" x14ac:dyDescent="0.25">
      <c r="A1364">
        <v>11713</v>
      </c>
      <c r="B1364">
        <v>1</v>
      </c>
      <c r="C1364" t="str">
        <f t="shared" si="21"/>
        <v>11713_1</v>
      </c>
      <c r="D1364" t="s">
        <v>3465</v>
      </c>
      <c r="E1364">
        <v>188</v>
      </c>
      <c r="F1364">
        <v>0.58934169278996795</v>
      </c>
      <c r="G1364">
        <v>1</v>
      </c>
      <c r="H1364">
        <v>5560</v>
      </c>
    </row>
    <row r="1365" spans="1:8" x14ac:dyDescent="0.25">
      <c r="A1365">
        <v>11715</v>
      </c>
      <c r="B1365">
        <v>1</v>
      </c>
      <c r="C1365" t="str">
        <f t="shared" si="21"/>
        <v>11715_1</v>
      </c>
      <c r="D1365" t="s">
        <v>3466</v>
      </c>
      <c r="E1365">
        <v>41.749992199144998</v>
      </c>
      <c r="F1365">
        <v>0.57785454251292001</v>
      </c>
      <c r="G1365">
        <v>1</v>
      </c>
      <c r="H1365">
        <v>6828</v>
      </c>
    </row>
    <row r="1366" spans="1:8" x14ac:dyDescent="0.25">
      <c r="A1366">
        <v>11717</v>
      </c>
      <c r="B1366">
        <v>1</v>
      </c>
      <c r="C1366" t="str">
        <f t="shared" si="21"/>
        <v>11717_1</v>
      </c>
      <c r="D1366" t="s">
        <v>3467</v>
      </c>
      <c r="E1366">
        <v>216.354463024593</v>
      </c>
      <c r="F1366">
        <v>0.79613782449806503</v>
      </c>
      <c r="G1366">
        <v>1</v>
      </c>
      <c r="H1366">
        <v>12217</v>
      </c>
    </row>
    <row r="1367" spans="1:8" x14ac:dyDescent="0.25">
      <c r="A1367">
        <v>11719</v>
      </c>
      <c r="B1367">
        <v>1</v>
      </c>
      <c r="C1367" t="str">
        <f t="shared" si="21"/>
        <v>11719_1</v>
      </c>
      <c r="D1367" t="s">
        <v>3468</v>
      </c>
      <c r="E1367">
        <v>36</v>
      </c>
      <c r="F1367">
        <v>0.58064516129032195</v>
      </c>
      <c r="G1367">
        <v>1</v>
      </c>
      <c r="H1367">
        <v>3076</v>
      </c>
    </row>
    <row r="1368" spans="1:8" x14ac:dyDescent="0.25">
      <c r="A1368">
        <v>11721</v>
      </c>
      <c r="B1368">
        <v>1</v>
      </c>
      <c r="C1368" t="str">
        <f t="shared" si="21"/>
        <v>11721_1</v>
      </c>
      <c r="D1368" t="s">
        <v>3469</v>
      </c>
      <c r="E1368">
        <v>0</v>
      </c>
      <c r="G1368">
        <v>1</v>
      </c>
      <c r="H1368">
        <v>7708</v>
      </c>
    </row>
    <row r="1369" spans="1:8" x14ac:dyDescent="0.25">
      <c r="A1369">
        <v>11725</v>
      </c>
      <c r="B1369">
        <v>1</v>
      </c>
      <c r="C1369" t="str">
        <f t="shared" si="21"/>
        <v>11725_1</v>
      </c>
      <c r="D1369" t="s">
        <v>3470</v>
      </c>
      <c r="E1369">
        <v>0</v>
      </c>
      <c r="G1369">
        <v>1</v>
      </c>
      <c r="H1369">
        <v>4135</v>
      </c>
    </row>
    <row r="1370" spans="1:8" x14ac:dyDescent="0.25">
      <c r="A1370">
        <v>11727</v>
      </c>
      <c r="B1370">
        <v>1</v>
      </c>
      <c r="C1370" t="str">
        <f t="shared" si="21"/>
        <v>11727_1</v>
      </c>
      <c r="D1370" t="s">
        <v>3471</v>
      </c>
      <c r="E1370">
        <v>0</v>
      </c>
      <c r="G1370">
        <v>1</v>
      </c>
      <c r="H1370">
        <v>1696</v>
      </c>
    </row>
    <row r="1371" spans="1:8" x14ac:dyDescent="0.25">
      <c r="A1371">
        <v>11729</v>
      </c>
      <c r="B1371">
        <v>1</v>
      </c>
      <c r="C1371" t="str">
        <f t="shared" si="21"/>
        <v>11729_1</v>
      </c>
      <c r="D1371" t="s">
        <v>3472</v>
      </c>
      <c r="E1371">
        <v>0</v>
      </c>
      <c r="G1371">
        <v>1</v>
      </c>
      <c r="H1371">
        <v>2775</v>
      </c>
    </row>
    <row r="1372" spans="1:8" x14ac:dyDescent="0.25">
      <c r="A1372">
        <v>11731</v>
      </c>
      <c r="B1372">
        <v>1</v>
      </c>
      <c r="C1372" t="str">
        <f t="shared" si="21"/>
        <v>11731_1</v>
      </c>
      <c r="D1372" t="s">
        <v>3473</v>
      </c>
      <c r="E1372">
        <v>137.750265503777</v>
      </c>
      <c r="F1372">
        <v>0.46552950014894301</v>
      </c>
      <c r="G1372">
        <v>1</v>
      </c>
      <c r="H1372">
        <v>9389</v>
      </c>
    </row>
    <row r="1373" spans="1:8" x14ac:dyDescent="0.25">
      <c r="A1373">
        <v>11732</v>
      </c>
      <c r="B1373">
        <v>1</v>
      </c>
      <c r="C1373" t="str">
        <f t="shared" si="21"/>
        <v>11732_1</v>
      </c>
      <c r="D1373" t="s">
        <v>3474</v>
      </c>
      <c r="E1373">
        <v>25.202663742448198</v>
      </c>
      <c r="F1373">
        <v>0.16087390811118599</v>
      </c>
      <c r="G1373">
        <v>1</v>
      </c>
      <c r="H1373">
        <v>4965</v>
      </c>
    </row>
    <row r="1374" spans="1:8" x14ac:dyDescent="0.25">
      <c r="A1374">
        <v>11733</v>
      </c>
      <c r="B1374">
        <v>1</v>
      </c>
      <c r="C1374" t="str">
        <f t="shared" si="21"/>
        <v>11733_1</v>
      </c>
      <c r="D1374" t="s">
        <v>3475</v>
      </c>
      <c r="E1374">
        <v>230.14775149951799</v>
      </c>
      <c r="F1374">
        <v>0.57568962030133797</v>
      </c>
      <c r="G1374">
        <v>1</v>
      </c>
      <c r="H1374">
        <v>4012</v>
      </c>
    </row>
    <row r="1375" spans="1:8" x14ac:dyDescent="0.25">
      <c r="A1375">
        <v>11733</v>
      </c>
      <c r="B1375">
        <v>2</v>
      </c>
      <c r="C1375" t="str">
        <f t="shared" si="21"/>
        <v>11733_2</v>
      </c>
      <c r="D1375" t="s">
        <v>3476</v>
      </c>
      <c r="E1375">
        <v>159.93241159874401</v>
      </c>
      <c r="F1375">
        <v>0.62071824199655601</v>
      </c>
      <c r="G1375">
        <v>1</v>
      </c>
      <c r="H1375">
        <v>5620</v>
      </c>
    </row>
    <row r="1376" spans="1:8" x14ac:dyDescent="0.25">
      <c r="A1376">
        <v>11734</v>
      </c>
      <c r="B1376">
        <v>1</v>
      </c>
      <c r="C1376" t="str">
        <f t="shared" si="21"/>
        <v>11734_1</v>
      </c>
      <c r="D1376" t="s">
        <v>3477</v>
      </c>
      <c r="E1376">
        <v>107.99999999999901</v>
      </c>
      <c r="F1376">
        <v>0.35294117647058798</v>
      </c>
      <c r="G1376">
        <v>1</v>
      </c>
      <c r="H1376">
        <v>2752</v>
      </c>
    </row>
    <row r="1377" spans="1:8" x14ac:dyDescent="0.25">
      <c r="A1377">
        <v>11735</v>
      </c>
      <c r="B1377">
        <v>1</v>
      </c>
      <c r="C1377" t="str">
        <f t="shared" si="21"/>
        <v>11735_1</v>
      </c>
      <c r="D1377" t="s">
        <v>3478</v>
      </c>
      <c r="E1377">
        <v>68.426885540716398</v>
      </c>
      <c r="F1377">
        <v>0.179375528688695</v>
      </c>
      <c r="G1377">
        <v>1</v>
      </c>
      <c r="H1377">
        <v>6415</v>
      </c>
    </row>
    <row r="1378" spans="1:8" x14ac:dyDescent="0.25">
      <c r="A1378">
        <v>11737</v>
      </c>
      <c r="B1378">
        <v>1</v>
      </c>
      <c r="C1378" t="str">
        <f t="shared" si="21"/>
        <v>11737_1</v>
      </c>
      <c r="D1378" t="s">
        <v>3479</v>
      </c>
      <c r="E1378">
        <v>201.27165620615</v>
      </c>
      <c r="F1378">
        <v>0.47714200143406499</v>
      </c>
      <c r="G1378">
        <v>1</v>
      </c>
      <c r="H1378">
        <v>3578</v>
      </c>
    </row>
    <row r="1379" spans="1:8" x14ac:dyDescent="0.25">
      <c r="A1379">
        <v>11738</v>
      </c>
      <c r="B1379">
        <v>1</v>
      </c>
      <c r="C1379" t="str">
        <f t="shared" si="21"/>
        <v>11738_1</v>
      </c>
      <c r="D1379" t="s">
        <v>3480</v>
      </c>
      <c r="E1379">
        <v>73</v>
      </c>
      <c r="F1379">
        <v>0.47712418300653597</v>
      </c>
      <c r="G1379">
        <v>1</v>
      </c>
      <c r="H1379">
        <v>274</v>
      </c>
    </row>
    <row r="1380" spans="1:8" x14ac:dyDescent="0.25">
      <c r="A1380">
        <v>11739</v>
      </c>
      <c r="B1380">
        <v>1</v>
      </c>
      <c r="C1380" t="str">
        <f t="shared" si="21"/>
        <v>11739_1</v>
      </c>
      <c r="D1380" t="s">
        <v>3481</v>
      </c>
      <c r="E1380">
        <v>147.35238936571699</v>
      </c>
      <c r="F1380">
        <v>0.57839684870024399</v>
      </c>
      <c r="G1380">
        <v>1</v>
      </c>
      <c r="H1380">
        <v>5458</v>
      </c>
    </row>
    <row r="1381" spans="1:8" x14ac:dyDescent="0.25">
      <c r="A1381">
        <v>11743</v>
      </c>
      <c r="B1381">
        <v>1</v>
      </c>
      <c r="C1381" t="str">
        <f t="shared" si="21"/>
        <v>11743_1</v>
      </c>
      <c r="D1381" t="s">
        <v>3482</v>
      </c>
      <c r="E1381">
        <v>760</v>
      </c>
      <c r="F1381">
        <v>0.51351351351351304</v>
      </c>
      <c r="G1381">
        <v>1</v>
      </c>
      <c r="H1381">
        <v>6733</v>
      </c>
    </row>
    <row r="1382" spans="1:8" x14ac:dyDescent="0.25">
      <c r="A1382">
        <v>11745</v>
      </c>
      <c r="B1382">
        <v>1</v>
      </c>
      <c r="C1382" t="str">
        <f t="shared" si="21"/>
        <v>11745_1</v>
      </c>
      <c r="D1382" t="s">
        <v>3483</v>
      </c>
      <c r="E1382">
        <v>0</v>
      </c>
      <c r="G1382">
        <v>1</v>
      </c>
      <c r="H1382">
        <v>2880</v>
      </c>
    </row>
    <row r="1383" spans="1:8" x14ac:dyDescent="0.25">
      <c r="A1383">
        <v>11746</v>
      </c>
      <c r="B1383">
        <v>1</v>
      </c>
      <c r="C1383" t="str">
        <f t="shared" si="21"/>
        <v>11746_1</v>
      </c>
      <c r="D1383" t="s">
        <v>3484</v>
      </c>
      <c r="E1383">
        <v>232.420812139802</v>
      </c>
      <c r="F1383">
        <v>0.75396912608998801</v>
      </c>
      <c r="G1383">
        <v>1</v>
      </c>
      <c r="H1383">
        <v>5833</v>
      </c>
    </row>
    <row r="1384" spans="1:8" x14ac:dyDescent="0.25">
      <c r="A1384">
        <v>11747</v>
      </c>
      <c r="B1384">
        <v>1</v>
      </c>
      <c r="C1384" t="str">
        <f t="shared" si="21"/>
        <v>11747_1</v>
      </c>
      <c r="D1384" t="s">
        <v>3485</v>
      </c>
      <c r="E1384">
        <v>96</v>
      </c>
      <c r="F1384">
        <v>0.492307692307692</v>
      </c>
      <c r="G1384">
        <v>1</v>
      </c>
      <c r="H1384">
        <v>2320</v>
      </c>
    </row>
    <row r="1385" spans="1:8" x14ac:dyDescent="0.25">
      <c r="A1385">
        <v>11748</v>
      </c>
      <c r="B1385">
        <v>1</v>
      </c>
      <c r="C1385" t="str">
        <f t="shared" si="21"/>
        <v>11748_1</v>
      </c>
      <c r="D1385" t="s">
        <v>3486</v>
      </c>
      <c r="E1385">
        <v>78.798108837649707</v>
      </c>
      <c r="F1385">
        <v>0.27902573964134397</v>
      </c>
      <c r="G1385">
        <v>1</v>
      </c>
      <c r="H1385">
        <v>5415</v>
      </c>
    </row>
    <row r="1386" spans="1:8" x14ac:dyDescent="0.25">
      <c r="A1386">
        <v>11748</v>
      </c>
      <c r="B1386">
        <v>2</v>
      </c>
      <c r="C1386" t="str">
        <f t="shared" si="21"/>
        <v>11748_2</v>
      </c>
      <c r="D1386" t="s">
        <v>3487</v>
      </c>
      <c r="E1386">
        <v>122.303425143788</v>
      </c>
      <c r="F1386">
        <v>0.56256143516734802</v>
      </c>
      <c r="G1386">
        <v>1</v>
      </c>
      <c r="H1386">
        <v>2369</v>
      </c>
    </row>
    <row r="1387" spans="1:8" x14ac:dyDescent="0.25">
      <c r="A1387">
        <v>11750</v>
      </c>
      <c r="B1387">
        <v>1</v>
      </c>
      <c r="C1387" t="str">
        <f t="shared" si="21"/>
        <v>11750_1</v>
      </c>
      <c r="D1387" t="s">
        <v>3488</v>
      </c>
      <c r="E1387">
        <v>28.381306640816</v>
      </c>
      <c r="F1387">
        <v>0.28288890963532098</v>
      </c>
      <c r="G1387">
        <v>1</v>
      </c>
      <c r="H1387">
        <v>694</v>
      </c>
    </row>
    <row r="1388" spans="1:8" x14ac:dyDescent="0.25">
      <c r="A1388">
        <v>11751</v>
      </c>
      <c r="B1388">
        <v>1</v>
      </c>
      <c r="C1388" t="str">
        <f t="shared" si="21"/>
        <v>11751_1</v>
      </c>
      <c r="D1388" t="s">
        <v>3489</v>
      </c>
      <c r="E1388">
        <v>21.1667357637143</v>
      </c>
      <c r="F1388">
        <v>0.20449298077588399</v>
      </c>
      <c r="G1388">
        <v>1</v>
      </c>
      <c r="H1388">
        <v>2700</v>
      </c>
    </row>
    <row r="1389" spans="1:8" x14ac:dyDescent="0.25">
      <c r="A1389">
        <v>11753</v>
      </c>
      <c r="B1389">
        <v>1</v>
      </c>
      <c r="C1389" t="str">
        <f t="shared" si="21"/>
        <v>11753_1</v>
      </c>
      <c r="D1389" t="s">
        <v>3490</v>
      </c>
      <c r="E1389">
        <v>0</v>
      </c>
      <c r="G1389">
        <v>1</v>
      </c>
      <c r="H1389">
        <v>682</v>
      </c>
    </row>
    <row r="1390" spans="1:8" x14ac:dyDescent="0.25">
      <c r="A1390">
        <v>11755</v>
      </c>
      <c r="B1390">
        <v>1</v>
      </c>
      <c r="C1390" t="str">
        <f t="shared" si="21"/>
        <v>11755_1</v>
      </c>
      <c r="D1390" t="s">
        <v>3491</v>
      </c>
      <c r="E1390">
        <v>0</v>
      </c>
      <c r="G1390">
        <v>1</v>
      </c>
      <c r="H1390">
        <v>3028</v>
      </c>
    </row>
    <row r="1391" spans="1:8" x14ac:dyDescent="0.25">
      <c r="A1391">
        <v>11757</v>
      </c>
      <c r="B1391">
        <v>1</v>
      </c>
      <c r="C1391" t="str">
        <f t="shared" si="21"/>
        <v>11757_1</v>
      </c>
      <c r="D1391" t="s">
        <v>3492</v>
      </c>
      <c r="E1391">
        <v>0</v>
      </c>
      <c r="G1391">
        <v>1</v>
      </c>
      <c r="H1391">
        <v>4962</v>
      </c>
    </row>
    <row r="1392" spans="1:8" x14ac:dyDescent="0.25">
      <c r="A1392">
        <v>11757</v>
      </c>
      <c r="B1392">
        <v>2</v>
      </c>
      <c r="C1392" t="str">
        <f t="shared" si="21"/>
        <v>11757_2</v>
      </c>
      <c r="D1392" t="s">
        <v>3493</v>
      </c>
      <c r="E1392">
        <v>284.46058259270399</v>
      </c>
      <c r="F1392">
        <v>0.57312237942531297</v>
      </c>
      <c r="G1392">
        <v>1</v>
      </c>
      <c r="H1392">
        <v>4602</v>
      </c>
    </row>
    <row r="1393" spans="1:8" x14ac:dyDescent="0.25">
      <c r="A1393">
        <v>11759</v>
      </c>
      <c r="B1393">
        <v>1</v>
      </c>
      <c r="C1393" t="str">
        <f t="shared" si="21"/>
        <v>11759_1</v>
      </c>
      <c r="D1393" t="s">
        <v>3494</v>
      </c>
      <c r="E1393">
        <v>900.07834094300495</v>
      </c>
      <c r="F1393">
        <v>0.90728224481628605</v>
      </c>
      <c r="G1393">
        <v>1</v>
      </c>
      <c r="H1393">
        <v>7217</v>
      </c>
    </row>
    <row r="1394" spans="1:8" x14ac:dyDescent="0.25">
      <c r="A1394">
        <v>11761</v>
      </c>
      <c r="B1394">
        <v>1</v>
      </c>
      <c r="C1394" t="str">
        <f t="shared" si="21"/>
        <v>11761_1</v>
      </c>
      <c r="D1394" t="s">
        <v>3495</v>
      </c>
      <c r="E1394">
        <v>0</v>
      </c>
      <c r="G1394">
        <v>1</v>
      </c>
      <c r="H1394">
        <v>5262</v>
      </c>
    </row>
    <row r="1395" spans="1:8" x14ac:dyDescent="0.25">
      <c r="A1395">
        <v>11762</v>
      </c>
      <c r="B1395">
        <v>1</v>
      </c>
      <c r="C1395" t="str">
        <f t="shared" si="21"/>
        <v>11762_1</v>
      </c>
      <c r="D1395" t="s">
        <v>3496</v>
      </c>
      <c r="E1395">
        <v>144.44374327872001</v>
      </c>
      <c r="F1395">
        <v>0.38945434535804901</v>
      </c>
      <c r="G1395">
        <v>1</v>
      </c>
      <c r="H1395">
        <v>2142</v>
      </c>
    </row>
    <row r="1396" spans="1:8" x14ac:dyDescent="0.25">
      <c r="A1396">
        <v>11763</v>
      </c>
      <c r="B1396">
        <v>1</v>
      </c>
      <c r="C1396" t="str">
        <f t="shared" si="21"/>
        <v>11763_1</v>
      </c>
      <c r="D1396" t="s">
        <v>3497</v>
      </c>
      <c r="E1396">
        <v>469</v>
      </c>
      <c r="F1396">
        <v>0.48151950718685799</v>
      </c>
      <c r="G1396">
        <v>1</v>
      </c>
      <c r="H1396">
        <v>11315</v>
      </c>
    </row>
    <row r="1397" spans="1:8" x14ac:dyDescent="0.25">
      <c r="A1397">
        <v>11769</v>
      </c>
      <c r="B1397">
        <v>1</v>
      </c>
      <c r="C1397" t="str">
        <f t="shared" si="21"/>
        <v>11769_1</v>
      </c>
      <c r="D1397" t="s">
        <v>3498</v>
      </c>
      <c r="E1397">
        <v>13.4577742951184</v>
      </c>
      <c r="F1397">
        <v>0.42166827422904501</v>
      </c>
      <c r="G1397">
        <v>1</v>
      </c>
      <c r="H1397">
        <v>7810</v>
      </c>
    </row>
    <row r="1398" spans="1:8" x14ac:dyDescent="0.25">
      <c r="A1398">
        <v>11770</v>
      </c>
      <c r="B1398">
        <v>1</v>
      </c>
      <c r="C1398" t="str">
        <f t="shared" si="21"/>
        <v>11770_1</v>
      </c>
      <c r="D1398" t="s">
        <v>3499</v>
      </c>
      <c r="E1398">
        <v>13.2313656464035</v>
      </c>
      <c r="F1398">
        <v>0.46243737746851998</v>
      </c>
      <c r="G1398">
        <v>1</v>
      </c>
      <c r="H1398">
        <v>7173</v>
      </c>
    </row>
    <row r="1399" spans="1:8" x14ac:dyDescent="0.25">
      <c r="A1399">
        <v>11770</v>
      </c>
      <c r="B1399">
        <v>3</v>
      </c>
      <c r="C1399" t="str">
        <f t="shared" si="21"/>
        <v>11770_3</v>
      </c>
      <c r="D1399" t="s">
        <v>3500</v>
      </c>
      <c r="E1399">
        <v>66.047674831801601</v>
      </c>
      <c r="F1399">
        <v>0.31265313438584103</v>
      </c>
      <c r="G1399">
        <v>1</v>
      </c>
      <c r="H1399">
        <v>4834</v>
      </c>
    </row>
    <row r="1400" spans="1:8" x14ac:dyDescent="0.25">
      <c r="A1400">
        <v>11771</v>
      </c>
      <c r="B1400">
        <v>1</v>
      </c>
      <c r="C1400" t="str">
        <f t="shared" si="21"/>
        <v>11771_1</v>
      </c>
      <c r="D1400" t="s">
        <v>3501</v>
      </c>
      <c r="E1400">
        <v>200.73008149585101</v>
      </c>
      <c r="F1400">
        <v>0.91156361001678698</v>
      </c>
      <c r="G1400">
        <v>1</v>
      </c>
      <c r="H1400">
        <v>4015</v>
      </c>
    </row>
    <row r="1401" spans="1:8" x14ac:dyDescent="0.25">
      <c r="A1401">
        <v>11773</v>
      </c>
      <c r="B1401">
        <v>1</v>
      </c>
      <c r="C1401" t="str">
        <f t="shared" si="21"/>
        <v>11773_1</v>
      </c>
      <c r="D1401" t="s">
        <v>3502</v>
      </c>
      <c r="E1401">
        <v>226.65479732168399</v>
      </c>
      <c r="F1401">
        <v>0.53871208443634999</v>
      </c>
      <c r="G1401">
        <v>1</v>
      </c>
      <c r="H1401">
        <v>2802</v>
      </c>
    </row>
    <row r="1402" spans="1:8" x14ac:dyDescent="0.25">
      <c r="A1402">
        <v>11775</v>
      </c>
      <c r="B1402">
        <v>1</v>
      </c>
      <c r="C1402" t="str">
        <f t="shared" si="21"/>
        <v>11775_1</v>
      </c>
      <c r="D1402" t="s">
        <v>3503</v>
      </c>
      <c r="E1402">
        <v>200.55278028244001</v>
      </c>
      <c r="F1402">
        <v>0.46916532090940499</v>
      </c>
      <c r="G1402">
        <v>1</v>
      </c>
      <c r="H1402">
        <v>6000</v>
      </c>
    </row>
    <row r="1403" spans="1:8" x14ac:dyDescent="0.25">
      <c r="A1403">
        <v>11775</v>
      </c>
      <c r="B1403">
        <v>2</v>
      </c>
      <c r="C1403" t="str">
        <f t="shared" si="21"/>
        <v>11775_2</v>
      </c>
      <c r="D1403" t="s">
        <v>3504</v>
      </c>
      <c r="E1403">
        <v>0</v>
      </c>
      <c r="G1403">
        <v>1</v>
      </c>
      <c r="H1403">
        <v>7831</v>
      </c>
    </row>
    <row r="1404" spans="1:8" x14ac:dyDescent="0.25">
      <c r="A1404">
        <v>11777</v>
      </c>
      <c r="B1404">
        <v>1</v>
      </c>
      <c r="C1404" t="str">
        <f t="shared" si="21"/>
        <v>11777_1</v>
      </c>
      <c r="D1404" t="s">
        <v>3505</v>
      </c>
      <c r="E1404">
        <v>92.809807661014204</v>
      </c>
      <c r="F1404">
        <v>0.39850559351918802</v>
      </c>
      <c r="G1404">
        <v>1</v>
      </c>
      <c r="H1404">
        <v>3104</v>
      </c>
    </row>
    <row r="1405" spans="1:8" x14ac:dyDescent="0.25">
      <c r="A1405">
        <v>11787</v>
      </c>
      <c r="B1405">
        <v>1</v>
      </c>
      <c r="C1405" t="str">
        <f t="shared" si="21"/>
        <v>11787_1</v>
      </c>
      <c r="D1405" t="s">
        <v>3506</v>
      </c>
      <c r="E1405">
        <v>19</v>
      </c>
      <c r="F1405">
        <v>9.5477386934673295E-2</v>
      </c>
      <c r="G1405">
        <v>1</v>
      </c>
      <c r="H1405">
        <v>8061</v>
      </c>
    </row>
    <row r="1406" spans="1:8" x14ac:dyDescent="0.25">
      <c r="A1406">
        <v>11788</v>
      </c>
      <c r="B1406">
        <v>1</v>
      </c>
      <c r="C1406" t="str">
        <f t="shared" si="21"/>
        <v>11788_1</v>
      </c>
      <c r="D1406" t="s">
        <v>3507</v>
      </c>
      <c r="E1406">
        <v>242.51850184087101</v>
      </c>
      <c r="F1406">
        <v>0.39928418777950803</v>
      </c>
      <c r="G1406">
        <v>1</v>
      </c>
      <c r="H1406">
        <v>2080</v>
      </c>
    </row>
    <row r="1407" spans="1:8" x14ac:dyDescent="0.25">
      <c r="A1407">
        <v>11789</v>
      </c>
      <c r="B1407">
        <v>1</v>
      </c>
      <c r="C1407" t="str">
        <f t="shared" si="21"/>
        <v>11789_1</v>
      </c>
      <c r="D1407" t="s">
        <v>3508</v>
      </c>
      <c r="E1407">
        <v>26</v>
      </c>
      <c r="F1407">
        <v>0.40625</v>
      </c>
      <c r="G1407">
        <v>1</v>
      </c>
      <c r="H1407">
        <v>5399</v>
      </c>
    </row>
    <row r="1408" spans="1:8" x14ac:dyDescent="0.25">
      <c r="A1408">
        <v>11790</v>
      </c>
      <c r="B1408">
        <v>1</v>
      </c>
      <c r="C1408" t="str">
        <f t="shared" si="21"/>
        <v>11790_1</v>
      </c>
      <c r="D1408" t="s">
        <v>3509</v>
      </c>
      <c r="E1408">
        <v>236</v>
      </c>
      <c r="F1408">
        <v>0.486597938144329</v>
      </c>
      <c r="G1408">
        <v>1</v>
      </c>
      <c r="H1408">
        <v>7017</v>
      </c>
    </row>
    <row r="1409" spans="1:8" x14ac:dyDescent="0.25">
      <c r="A1409">
        <v>11791</v>
      </c>
      <c r="B1409">
        <v>1</v>
      </c>
      <c r="C1409" t="str">
        <f t="shared" si="21"/>
        <v>11791_1</v>
      </c>
      <c r="D1409" t="s">
        <v>3510</v>
      </c>
      <c r="E1409">
        <v>81.954572561682099</v>
      </c>
      <c r="F1409">
        <v>0.49335086378075999</v>
      </c>
      <c r="G1409">
        <v>1</v>
      </c>
      <c r="H1409">
        <v>4065</v>
      </c>
    </row>
    <row r="1410" spans="1:8" x14ac:dyDescent="0.25">
      <c r="A1410">
        <v>11793</v>
      </c>
      <c r="B1410">
        <v>1</v>
      </c>
      <c r="C1410" t="str">
        <f t="shared" si="21"/>
        <v>11793_1</v>
      </c>
      <c r="D1410" t="s">
        <v>3511</v>
      </c>
      <c r="E1410">
        <v>0</v>
      </c>
      <c r="G1410">
        <v>1</v>
      </c>
      <c r="H1410">
        <v>4486</v>
      </c>
    </row>
    <row r="1411" spans="1:8" x14ac:dyDescent="0.25">
      <c r="A1411">
        <v>11793</v>
      </c>
      <c r="B1411">
        <v>2</v>
      </c>
      <c r="C1411" t="str">
        <f t="shared" si="21"/>
        <v>11793_2</v>
      </c>
      <c r="D1411" t="s">
        <v>3512</v>
      </c>
      <c r="E1411">
        <v>112</v>
      </c>
      <c r="F1411">
        <v>0.54368932038834905</v>
      </c>
      <c r="G1411">
        <v>1</v>
      </c>
      <c r="H1411">
        <v>3485</v>
      </c>
    </row>
    <row r="1412" spans="1:8" x14ac:dyDescent="0.25">
      <c r="A1412">
        <v>11794</v>
      </c>
      <c r="B1412">
        <v>1</v>
      </c>
      <c r="C1412" t="str">
        <f t="shared" si="21"/>
        <v>11794_1</v>
      </c>
      <c r="D1412" t="s">
        <v>3513</v>
      </c>
      <c r="E1412">
        <v>0</v>
      </c>
      <c r="G1412">
        <v>1</v>
      </c>
      <c r="H1412">
        <v>2924</v>
      </c>
    </row>
    <row r="1413" spans="1:8" x14ac:dyDescent="0.25">
      <c r="A1413">
        <v>11794</v>
      </c>
      <c r="B1413">
        <v>2</v>
      </c>
      <c r="C1413" t="str">
        <f t="shared" si="21"/>
        <v>11794_2</v>
      </c>
      <c r="D1413" t="s">
        <v>3514</v>
      </c>
      <c r="E1413">
        <v>170.24970014175099</v>
      </c>
      <c r="F1413">
        <v>0.43515622261957498</v>
      </c>
      <c r="G1413">
        <v>1</v>
      </c>
      <c r="H1413">
        <v>7452</v>
      </c>
    </row>
    <row r="1414" spans="1:8" x14ac:dyDescent="0.25">
      <c r="A1414">
        <v>11795</v>
      </c>
      <c r="B1414">
        <v>1</v>
      </c>
      <c r="C1414" t="str">
        <f t="shared" si="21"/>
        <v>11795_1</v>
      </c>
      <c r="D1414" t="s">
        <v>3515</v>
      </c>
      <c r="E1414">
        <v>0</v>
      </c>
      <c r="G1414">
        <v>1</v>
      </c>
      <c r="H1414">
        <v>6022</v>
      </c>
    </row>
    <row r="1415" spans="1:8" x14ac:dyDescent="0.25">
      <c r="A1415">
        <v>11796</v>
      </c>
      <c r="B1415">
        <v>1</v>
      </c>
      <c r="C1415" t="str">
        <f t="shared" ref="C1415:C1478" si="22">CONCATENATE(A1415,"_",B1415)</f>
        <v>11796_1</v>
      </c>
      <c r="D1415" t="s">
        <v>3516</v>
      </c>
      <c r="E1415">
        <v>17</v>
      </c>
      <c r="F1415">
        <v>0.34693877551020402</v>
      </c>
      <c r="G1415">
        <v>1</v>
      </c>
      <c r="H1415">
        <v>768</v>
      </c>
    </row>
    <row r="1416" spans="1:8" x14ac:dyDescent="0.25">
      <c r="A1416">
        <v>11797</v>
      </c>
      <c r="B1416">
        <v>1</v>
      </c>
      <c r="C1416" t="str">
        <f t="shared" si="22"/>
        <v>11797_1</v>
      </c>
      <c r="D1416" t="s">
        <v>3517</v>
      </c>
      <c r="E1416">
        <v>0</v>
      </c>
      <c r="G1416">
        <v>1</v>
      </c>
      <c r="H1416">
        <v>4670</v>
      </c>
    </row>
    <row r="1417" spans="1:8" x14ac:dyDescent="0.25">
      <c r="A1417">
        <v>11798</v>
      </c>
      <c r="B1417">
        <v>1</v>
      </c>
      <c r="C1417" t="str">
        <f t="shared" si="22"/>
        <v>11798_1</v>
      </c>
      <c r="D1417" t="s">
        <v>3518</v>
      </c>
      <c r="E1417">
        <v>67</v>
      </c>
      <c r="F1417">
        <v>0.62037037037037002</v>
      </c>
      <c r="G1417">
        <v>1</v>
      </c>
      <c r="H1417">
        <v>450</v>
      </c>
    </row>
    <row r="1418" spans="1:8" x14ac:dyDescent="0.25">
      <c r="A1418">
        <v>11799</v>
      </c>
      <c r="B1418">
        <v>1</v>
      </c>
      <c r="C1418" t="str">
        <f t="shared" si="22"/>
        <v>11799_1</v>
      </c>
      <c r="D1418" t="s">
        <v>3519</v>
      </c>
      <c r="E1418">
        <v>27.777928969267599</v>
      </c>
      <c r="F1418">
        <v>0.49964145457638498</v>
      </c>
      <c r="G1418">
        <v>1</v>
      </c>
      <c r="H1418">
        <v>6259</v>
      </c>
    </row>
    <row r="1419" spans="1:8" x14ac:dyDescent="0.25">
      <c r="A1419">
        <v>11799</v>
      </c>
      <c r="B1419">
        <v>2</v>
      </c>
      <c r="C1419" t="str">
        <f t="shared" si="22"/>
        <v>11799_2</v>
      </c>
      <c r="D1419" t="s">
        <v>3520</v>
      </c>
      <c r="E1419">
        <v>5</v>
      </c>
      <c r="F1419">
        <v>0.41666666666666602</v>
      </c>
      <c r="G1419">
        <v>1</v>
      </c>
      <c r="H1419">
        <v>594</v>
      </c>
    </row>
    <row r="1420" spans="1:8" x14ac:dyDescent="0.25">
      <c r="A1420">
        <v>11801</v>
      </c>
      <c r="B1420">
        <v>1</v>
      </c>
      <c r="C1420" t="str">
        <f t="shared" si="22"/>
        <v>11801_1</v>
      </c>
      <c r="D1420" t="s">
        <v>3521</v>
      </c>
      <c r="E1420">
        <v>16.222111937302898</v>
      </c>
      <c r="F1420">
        <v>0.44669928495843397</v>
      </c>
      <c r="G1420">
        <v>1</v>
      </c>
      <c r="H1420">
        <v>4475</v>
      </c>
    </row>
    <row r="1421" spans="1:8" x14ac:dyDescent="0.25">
      <c r="A1421">
        <v>11801</v>
      </c>
      <c r="B1421">
        <v>2</v>
      </c>
      <c r="C1421" t="str">
        <f t="shared" si="22"/>
        <v>11801_2</v>
      </c>
      <c r="D1421" t="s">
        <v>3522</v>
      </c>
      <c r="E1421">
        <v>53.187639644819797</v>
      </c>
      <c r="F1421">
        <v>0.53042693675812003</v>
      </c>
      <c r="G1421">
        <v>1</v>
      </c>
      <c r="H1421">
        <v>5285</v>
      </c>
    </row>
    <row r="1422" spans="1:8" x14ac:dyDescent="0.25">
      <c r="A1422">
        <v>11802</v>
      </c>
      <c r="B1422">
        <v>1</v>
      </c>
      <c r="C1422" t="str">
        <f t="shared" si="22"/>
        <v>11802_1</v>
      </c>
      <c r="D1422" t="s">
        <v>3523</v>
      </c>
      <c r="E1422">
        <v>13.391310130100299</v>
      </c>
      <c r="F1422">
        <v>0.37481922130401701</v>
      </c>
      <c r="G1422">
        <v>1</v>
      </c>
      <c r="H1422">
        <v>6680</v>
      </c>
    </row>
    <row r="1423" spans="1:8" x14ac:dyDescent="0.25">
      <c r="A1423">
        <v>11803</v>
      </c>
      <c r="B1423">
        <v>1</v>
      </c>
      <c r="C1423" t="str">
        <f t="shared" si="22"/>
        <v>11803_1</v>
      </c>
      <c r="D1423" t="s">
        <v>3524</v>
      </c>
      <c r="E1423">
        <v>14.6633971375197</v>
      </c>
      <c r="F1423">
        <v>0.167388484952568</v>
      </c>
      <c r="G1423">
        <v>1</v>
      </c>
      <c r="H1423">
        <v>5672</v>
      </c>
    </row>
    <row r="1424" spans="1:8" x14ac:dyDescent="0.25">
      <c r="A1424">
        <v>11805</v>
      </c>
      <c r="B1424">
        <v>1</v>
      </c>
      <c r="C1424" t="str">
        <f t="shared" si="22"/>
        <v>11805_1</v>
      </c>
      <c r="D1424" t="s">
        <v>3525</v>
      </c>
      <c r="E1424">
        <v>106.028633233468</v>
      </c>
      <c r="F1424">
        <v>0.71749385719490799</v>
      </c>
      <c r="G1424">
        <v>1</v>
      </c>
      <c r="H1424">
        <v>5976</v>
      </c>
    </row>
    <row r="1425" spans="1:8" x14ac:dyDescent="0.25">
      <c r="A1425">
        <v>11805</v>
      </c>
      <c r="B1425">
        <v>2</v>
      </c>
      <c r="C1425" t="str">
        <f t="shared" si="22"/>
        <v>11805_2</v>
      </c>
      <c r="D1425" t="s">
        <v>3526</v>
      </c>
      <c r="E1425">
        <v>130.87497023601799</v>
      </c>
      <c r="F1425">
        <v>0.694857276558418</v>
      </c>
      <c r="G1425">
        <v>1</v>
      </c>
      <c r="H1425">
        <v>3536</v>
      </c>
    </row>
    <row r="1426" spans="1:8" x14ac:dyDescent="0.25">
      <c r="A1426">
        <v>11806</v>
      </c>
      <c r="B1426">
        <v>1</v>
      </c>
      <c r="C1426" t="str">
        <f t="shared" si="22"/>
        <v>11806_1</v>
      </c>
      <c r="D1426" t="s">
        <v>3527</v>
      </c>
      <c r="E1426">
        <v>294.678293858666</v>
      </c>
      <c r="F1426">
        <v>0.90367432562212502</v>
      </c>
      <c r="G1426">
        <v>1</v>
      </c>
      <c r="H1426">
        <v>4923</v>
      </c>
    </row>
    <row r="1427" spans="1:8" x14ac:dyDescent="0.25">
      <c r="A1427">
        <v>11807</v>
      </c>
      <c r="B1427">
        <v>1</v>
      </c>
      <c r="C1427" t="str">
        <f t="shared" si="22"/>
        <v>11807_1</v>
      </c>
      <c r="D1427" t="s">
        <v>3528</v>
      </c>
      <c r="E1427">
        <v>219.74275428740401</v>
      </c>
      <c r="F1427">
        <v>0.91593750591742895</v>
      </c>
      <c r="G1427">
        <v>1</v>
      </c>
      <c r="H1427">
        <v>4242</v>
      </c>
    </row>
    <row r="1428" spans="1:8" x14ac:dyDescent="0.25">
      <c r="A1428">
        <v>11808</v>
      </c>
      <c r="B1428">
        <v>1</v>
      </c>
      <c r="C1428" t="str">
        <f t="shared" si="22"/>
        <v>11808_1</v>
      </c>
      <c r="D1428" t="s">
        <v>3529</v>
      </c>
      <c r="E1428">
        <v>164.59547665705699</v>
      </c>
      <c r="F1428">
        <v>0.86589742909505696</v>
      </c>
      <c r="G1428">
        <v>1</v>
      </c>
      <c r="H1428">
        <v>4113</v>
      </c>
    </row>
    <row r="1429" spans="1:8" x14ac:dyDescent="0.25">
      <c r="A1429">
        <v>11813</v>
      </c>
      <c r="B1429">
        <v>1</v>
      </c>
      <c r="C1429" t="str">
        <f t="shared" si="22"/>
        <v>11813_1</v>
      </c>
      <c r="D1429" t="s">
        <v>3530</v>
      </c>
      <c r="E1429">
        <v>115</v>
      </c>
      <c r="F1429">
        <v>0.27251184834123199</v>
      </c>
      <c r="G1429">
        <v>1</v>
      </c>
      <c r="H1429">
        <v>2858</v>
      </c>
    </row>
    <row r="1430" spans="1:8" x14ac:dyDescent="0.25">
      <c r="A1430">
        <v>11813</v>
      </c>
      <c r="B1430">
        <v>2</v>
      </c>
      <c r="C1430" t="str">
        <f t="shared" si="22"/>
        <v>11813_2</v>
      </c>
      <c r="D1430" t="s">
        <v>3531</v>
      </c>
      <c r="E1430">
        <v>0</v>
      </c>
      <c r="G1430">
        <v>1</v>
      </c>
      <c r="H1430">
        <v>6238</v>
      </c>
    </row>
    <row r="1431" spans="1:8" x14ac:dyDescent="0.25">
      <c r="A1431">
        <v>11815</v>
      </c>
      <c r="B1431">
        <v>1</v>
      </c>
      <c r="C1431" t="str">
        <f t="shared" si="22"/>
        <v>11815_1</v>
      </c>
      <c r="D1431" t="s">
        <v>3532</v>
      </c>
      <c r="E1431">
        <v>0</v>
      </c>
      <c r="G1431">
        <v>1</v>
      </c>
      <c r="H1431">
        <v>3254</v>
      </c>
    </row>
    <row r="1432" spans="1:8" x14ac:dyDescent="0.25">
      <c r="A1432">
        <v>11816</v>
      </c>
      <c r="B1432">
        <v>1</v>
      </c>
      <c r="C1432" t="str">
        <f t="shared" si="22"/>
        <v>11816_1</v>
      </c>
      <c r="D1432" t="s">
        <v>3533</v>
      </c>
      <c r="E1432">
        <v>186.71167319776299</v>
      </c>
      <c r="F1432">
        <v>0.59374357239140496</v>
      </c>
      <c r="G1432">
        <v>1</v>
      </c>
      <c r="H1432">
        <v>4008</v>
      </c>
    </row>
    <row r="1433" spans="1:8" x14ac:dyDescent="0.25">
      <c r="A1433">
        <v>11817</v>
      </c>
      <c r="B1433">
        <v>1</v>
      </c>
      <c r="C1433" t="str">
        <f t="shared" si="22"/>
        <v>11817_1</v>
      </c>
      <c r="D1433" t="s">
        <v>3534</v>
      </c>
      <c r="E1433">
        <v>0</v>
      </c>
      <c r="G1433">
        <v>1</v>
      </c>
      <c r="H1433">
        <v>4006</v>
      </c>
    </row>
    <row r="1434" spans="1:8" x14ac:dyDescent="0.25">
      <c r="A1434">
        <v>11817</v>
      </c>
      <c r="B1434">
        <v>2</v>
      </c>
      <c r="C1434" t="str">
        <f t="shared" si="22"/>
        <v>11817_2</v>
      </c>
      <c r="D1434" t="s">
        <v>3535</v>
      </c>
      <c r="E1434">
        <v>208.45984266448099</v>
      </c>
      <c r="F1434">
        <v>0.57313987926121002</v>
      </c>
      <c r="G1434">
        <v>1</v>
      </c>
      <c r="H1434">
        <v>7108</v>
      </c>
    </row>
    <row r="1435" spans="1:8" x14ac:dyDescent="0.25">
      <c r="A1435">
        <v>11818</v>
      </c>
      <c r="B1435">
        <v>1</v>
      </c>
      <c r="C1435" t="str">
        <f t="shared" si="22"/>
        <v>11818_1</v>
      </c>
      <c r="D1435" t="s">
        <v>3536</v>
      </c>
      <c r="E1435">
        <v>708.65115655082002</v>
      </c>
      <c r="F1435">
        <v>0.74113159776416704</v>
      </c>
      <c r="G1435">
        <v>1</v>
      </c>
      <c r="H1435">
        <v>5902</v>
      </c>
    </row>
    <row r="1436" spans="1:8" x14ac:dyDescent="0.25">
      <c r="A1436">
        <v>11819</v>
      </c>
      <c r="B1436">
        <v>1</v>
      </c>
      <c r="C1436" t="str">
        <f t="shared" si="22"/>
        <v>11819_1</v>
      </c>
      <c r="D1436" t="s">
        <v>3537</v>
      </c>
      <c r="E1436">
        <v>0</v>
      </c>
      <c r="G1436">
        <v>1</v>
      </c>
      <c r="H1436">
        <v>7107</v>
      </c>
    </row>
    <row r="1437" spans="1:8" x14ac:dyDescent="0.25">
      <c r="A1437">
        <v>11821</v>
      </c>
      <c r="B1437">
        <v>1</v>
      </c>
      <c r="C1437" t="str">
        <f t="shared" si="22"/>
        <v>11821_1</v>
      </c>
      <c r="D1437" t="s">
        <v>3538</v>
      </c>
      <c r="E1437">
        <v>0</v>
      </c>
      <c r="G1437">
        <v>1</v>
      </c>
      <c r="H1437">
        <v>7382</v>
      </c>
    </row>
    <row r="1438" spans="1:8" x14ac:dyDescent="0.25">
      <c r="A1438">
        <v>11821</v>
      </c>
      <c r="B1438">
        <v>2</v>
      </c>
      <c r="C1438" t="str">
        <f t="shared" si="22"/>
        <v>11821_2</v>
      </c>
      <c r="D1438" t="s">
        <v>3539</v>
      </c>
      <c r="E1438">
        <v>0</v>
      </c>
      <c r="G1438">
        <v>1</v>
      </c>
      <c r="H1438">
        <v>6640</v>
      </c>
    </row>
    <row r="1439" spans="1:8" x14ac:dyDescent="0.25">
      <c r="A1439">
        <v>11822</v>
      </c>
      <c r="B1439">
        <v>1</v>
      </c>
      <c r="C1439" t="str">
        <f t="shared" si="22"/>
        <v>11822_1</v>
      </c>
      <c r="D1439" t="s">
        <v>3540</v>
      </c>
      <c r="E1439">
        <v>95</v>
      </c>
      <c r="F1439">
        <v>0.300632911392405</v>
      </c>
      <c r="G1439">
        <v>1</v>
      </c>
      <c r="H1439">
        <v>1682</v>
      </c>
    </row>
    <row r="1440" spans="1:8" x14ac:dyDescent="0.25">
      <c r="A1440">
        <v>11822</v>
      </c>
      <c r="B1440">
        <v>2</v>
      </c>
      <c r="C1440" t="str">
        <f t="shared" si="22"/>
        <v>11822_2</v>
      </c>
      <c r="D1440" t="s">
        <v>3541</v>
      </c>
      <c r="E1440">
        <v>122.142389290331</v>
      </c>
      <c r="F1440">
        <v>0.27485177308672198</v>
      </c>
      <c r="G1440">
        <v>1</v>
      </c>
      <c r="H1440">
        <v>5420</v>
      </c>
    </row>
    <row r="1441" spans="1:8" x14ac:dyDescent="0.25">
      <c r="A1441">
        <v>11825</v>
      </c>
      <c r="B1441">
        <v>1</v>
      </c>
      <c r="C1441" t="str">
        <f t="shared" si="22"/>
        <v>11825_1</v>
      </c>
      <c r="D1441" t="s">
        <v>3542</v>
      </c>
      <c r="E1441">
        <v>20.4201483778259</v>
      </c>
      <c r="F1441">
        <v>0.37755450426439702</v>
      </c>
      <c r="G1441">
        <v>1</v>
      </c>
      <c r="H1441">
        <v>5048</v>
      </c>
    </row>
    <row r="1442" spans="1:8" x14ac:dyDescent="0.25">
      <c r="A1442">
        <v>11829</v>
      </c>
      <c r="B1442">
        <v>1</v>
      </c>
      <c r="C1442" t="str">
        <f t="shared" si="22"/>
        <v>11829_1</v>
      </c>
      <c r="D1442" t="s">
        <v>3543</v>
      </c>
      <c r="E1442">
        <v>0</v>
      </c>
      <c r="G1442">
        <v>1</v>
      </c>
      <c r="H1442">
        <v>6078</v>
      </c>
    </row>
    <row r="1443" spans="1:8" x14ac:dyDescent="0.25">
      <c r="A1443">
        <v>11829</v>
      </c>
      <c r="B1443">
        <v>2</v>
      </c>
      <c r="C1443" t="str">
        <f t="shared" si="22"/>
        <v>11829_2</v>
      </c>
      <c r="D1443" t="s">
        <v>3544</v>
      </c>
      <c r="E1443">
        <v>75</v>
      </c>
      <c r="F1443">
        <v>0.75291543901732705</v>
      </c>
      <c r="G1443">
        <v>1</v>
      </c>
      <c r="H1443">
        <v>3811</v>
      </c>
    </row>
    <row r="1444" spans="1:8" x14ac:dyDescent="0.25">
      <c r="A1444">
        <v>11831</v>
      </c>
      <c r="B1444">
        <v>1</v>
      </c>
      <c r="C1444" t="str">
        <f t="shared" si="22"/>
        <v>11831_1</v>
      </c>
      <c r="D1444" t="s">
        <v>3545</v>
      </c>
      <c r="E1444">
        <v>0</v>
      </c>
      <c r="G1444">
        <v>1</v>
      </c>
      <c r="H1444">
        <v>4600</v>
      </c>
    </row>
    <row r="1445" spans="1:8" x14ac:dyDescent="0.25">
      <c r="A1445">
        <v>11833</v>
      </c>
      <c r="B1445">
        <v>1</v>
      </c>
      <c r="C1445" t="str">
        <f t="shared" si="22"/>
        <v>11833_1</v>
      </c>
      <c r="D1445" t="s">
        <v>3546</v>
      </c>
      <c r="E1445">
        <v>0</v>
      </c>
      <c r="G1445">
        <v>1</v>
      </c>
      <c r="H1445">
        <v>7148</v>
      </c>
    </row>
    <row r="1446" spans="1:8" x14ac:dyDescent="0.25">
      <c r="A1446">
        <v>11835</v>
      </c>
      <c r="B1446">
        <v>1</v>
      </c>
      <c r="C1446" t="str">
        <f t="shared" si="22"/>
        <v>11835_1</v>
      </c>
      <c r="D1446" t="s">
        <v>3547</v>
      </c>
      <c r="E1446">
        <v>0</v>
      </c>
      <c r="G1446">
        <v>1</v>
      </c>
      <c r="H1446">
        <v>4695</v>
      </c>
    </row>
    <row r="1447" spans="1:8" x14ac:dyDescent="0.25">
      <c r="A1447">
        <v>11837</v>
      </c>
      <c r="B1447">
        <v>1</v>
      </c>
      <c r="C1447" t="str">
        <f t="shared" si="22"/>
        <v>11837_1</v>
      </c>
      <c r="D1447" t="s">
        <v>3548</v>
      </c>
      <c r="E1447">
        <v>3.532571815461</v>
      </c>
      <c r="F1447">
        <v>0.30817961988306702</v>
      </c>
      <c r="G1447">
        <v>1</v>
      </c>
      <c r="H1447">
        <v>10488</v>
      </c>
    </row>
    <row r="1448" spans="1:8" x14ac:dyDescent="0.25">
      <c r="A1448">
        <v>11841</v>
      </c>
      <c r="B1448">
        <v>1</v>
      </c>
      <c r="C1448" t="str">
        <f t="shared" si="22"/>
        <v>11841_1</v>
      </c>
      <c r="D1448" t="s">
        <v>3549</v>
      </c>
      <c r="E1448">
        <v>154.806686566396</v>
      </c>
      <c r="F1448">
        <v>0.37138297578879398</v>
      </c>
      <c r="G1448">
        <v>1</v>
      </c>
      <c r="H1448">
        <v>2530</v>
      </c>
    </row>
    <row r="1449" spans="1:8" x14ac:dyDescent="0.25">
      <c r="A1449">
        <v>11843</v>
      </c>
      <c r="B1449">
        <v>1</v>
      </c>
      <c r="C1449" t="str">
        <f t="shared" si="22"/>
        <v>11843_1</v>
      </c>
      <c r="D1449" t="s">
        <v>3550</v>
      </c>
      <c r="E1449">
        <v>33.021432024429302</v>
      </c>
      <c r="F1449">
        <v>0.35417291307550203</v>
      </c>
      <c r="G1449">
        <v>1</v>
      </c>
      <c r="H1449">
        <v>7914</v>
      </c>
    </row>
    <row r="1450" spans="1:8" x14ac:dyDescent="0.25">
      <c r="A1450">
        <v>11845</v>
      </c>
      <c r="B1450">
        <v>1</v>
      </c>
      <c r="C1450" t="str">
        <f t="shared" si="22"/>
        <v>11845_1</v>
      </c>
      <c r="D1450" t="s">
        <v>3551</v>
      </c>
      <c r="E1450">
        <v>37.809445043635797</v>
      </c>
      <c r="F1450">
        <v>4.0554783072237699E-2</v>
      </c>
      <c r="G1450">
        <v>1</v>
      </c>
      <c r="H1450">
        <v>8263</v>
      </c>
    </row>
    <row r="1451" spans="1:8" x14ac:dyDescent="0.25">
      <c r="A1451">
        <v>11851</v>
      </c>
      <c r="B1451">
        <v>1</v>
      </c>
      <c r="C1451" t="str">
        <f t="shared" si="22"/>
        <v>11851_1</v>
      </c>
      <c r="D1451" t="s">
        <v>3552</v>
      </c>
      <c r="E1451">
        <v>20.679739164496802</v>
      </c>
      <c r="F1451">
        <v>0.23160918015377899</v>
      </c>
      <c r="G1451">
        <v>1</v>
      </c>
      <c r="H1451">
        <v>2065</v>
      </c>
    </row>
    <row r="1452" spans="1:8" x14ac:dyDescent="0.25">
      <c r="A1452">
        <v>11853</v>
      </c>
      <c r="B1452">
        <v>1</v>
      </c>
      <c r="C1452" t="str">
        <f t="shared" si="22"/>
        <v>11853_1</v>
      </c>
      <c r="D1452" t="s">
        <v>3553</v>
      </c>
      <c r="E1452">
        <v>75.980418851097795</v>
      </c>
      <c r="F1452">
        <v>0.37320394939087997</v>
      </c>
      <c r="G1452">
        <v>1</v>
      </c>
      <c r="H1452">
        <v>5145</v>
      </c>
    </row>
    <row r="1453" spans="1:8" x14ac:dyDescent="0.25">
      <c r="A1453">
        <v>11855</v>
      </c>
      <c r="B1453">
        <v>1</v>
      </c>
      <c r="C1453" t="str">
        <f t="shared" si="22"/>
        <v>11855_1</v>
      </c>
      <c r="D1453" t="s">
        <v>3554</v>
      </c>
      <c r="E1453">
        <v>48.147497062762298</v>
      </c>
      <c r="F1453">
        <v>0.39455140628533603</v>
      </c>
      <c r="G1453">
        <v>1</v>
      </c>
      <c r="H1453">
        <v>5445</v>
      </c>
    </row>
    <row r="1454" spans="1:8" x14ac:dyDescent="0.25">
      <c r="A1454">
        <v>11859</v>
      </c>
      <c r="B1454">
        <v>1</v>
      </c>
      <c r="C1454" t="str">
        <f t="shared" si="22"/>
        <v>11859_1</v>
      </c>
      <c r="D1454" t="s">
        <v>3555</v>
      </c>
      <c r="E1454">
        <v>228.06384833104201</v>
      </c>
      <c r="F1454">
        <v>0.38080967912839803</v>
      </c>
      <c r="G1454">
        <v>1</v>
      </c>
      <c r="H1454">
        <v>5531</v>
      </c>
    </row>
    <row r="1455" spans="1:8" x14ac:dyDescent="0.25">
      <c r="A1455">
        <v>11859</v>
      </c>
      <c r="B1455">
        <v>2</v>
      </c>
      <c r="C1455" t="str">
        <f t="shared" si="22"/>
        <v>11859_2</v>
      </c>
      <c r="D1455" t="s">
        <v>3556</v>
      </c>
      <c r="E1455">
        <v>0</v>
      </c>
      <c r="G1455">
        <v>1</v>
      </c>
      <c r="H1455">
        <v>6199</v>
      </c>
    </row>
    <row r="1456" spans="1:8" x14ac:dyDescent="0.25">
      <c r="A1456">
        <v>11860</v>
      </c>
      <c r="B1456">
        <v>1</v>
      </c>
      <c r="C1456" t="str">
        <f t="shared" si="22"/>
        <v>11860_1</v>
      </c>
      <c r="D1456" t="s">
        <v>3557</v>
      </c>
      <c r="E1456">
        <v>121.39616516554401</v>
      </c>
      <c r="F1456">
        <v>0.67266302642239795</v>
      </c>
      <c r="G1456">
        <v>1</v>
      </c>
      <c r="H1456">
        <v>7812</v>
      </c>
    </row>
    <row r="1457" spans="1:8" x14ac:dyDescent="0.25">
      <c r="A1457">
        <v>11861</v>
      </c>
      <c r="B1457">
        <v>1</v>
      </c>
      <c r="C1457" t="str">
        <f t="shared" si="22"/>
        <v>11861_1</v>
      </c>
      <c r="D1457" t="s">
        <v>3558</v>
      </c>
      <c r="E1457">
        <v>279</v>
      </c>
      <c r="F1457">
        <v>0.47048903878583398</v>
      </c>
      <c r="G1457">
        <v>1</v>
      </c>
      <c r="H1457">
        <v>5087</v>
      </c>
    </row>
    <row r="1458" spans="1:8" x14ac:dyDescent="0.25">
      <c r="A1458">
        <v>11861</v>
      </c>
      <c r="B1458">
        <v>2</v>
      </c>
      <c r="C1458" t="str">
        <f t="shared" si="22"/>
        <v>11861_2</v>
      </c>
      <c r="D1458" t="s">
        <v>3559</v>
      </c>
      <c r="E1458">
        <v>120.747129751968</v>
      </c>
      <c r="F1458">
        <v>0.51934988832987405</v>
      </c>
      <c r="G1458">
        <v>1</v>
      </c>
      <c r="H1458">
        <v>4753</v>
      </c>
    </row>
    <row r="1459" spans="1:8" x14ac:dyDescent="0.25">
      <c r="A1459">
        <v>11863</v>
      </c>
      <c r="B1459">
        <v>1</v>
      </c>
      <c r="C1459" t="str">
        <f t="shared" si="22"/>
        <v>11863_1</v>
      </c>
      <c r="D1459" t="s">
        <v>3560</v>
      </c>
      <c r="E1459">
        <v>1141.7337160315999</v>
      </c>
      <c r="F1459">
        <v>0.62079990269343899</v>
      </c>
      <c r="G1459">
        <v>1</v>
      </c>
      <c r="H1459">
        <v>6113</v>
      </c>
    </row>
    <row r="1460" spans="1:8" x14ac:dyDescent="0.25">
      <c r="A1460">
        <v>11865</v>
      </c>
      <c r="B1460">
        <v>1</v>
      </c>
      <c r="C1460" t="str">
        <f t="shared" si="22"/>
        <v>11865_1</v>
      </c>
      <c r="D1460" t="s">
        <v>3561</v>
      </c>
      <c r="E1460">
        <v>0</v>
      </c>
      <c r="G1460">
        <v>1</v>
      </c>
      <c r="H1460">
        <v>6020</v>
      </c>
    </row>
    <row r="1461" spans="1:8" x14ac:dyDescent="0.25">
      <c r="A1461">
        <v>11866</v>
      </c>
      <c r="B1461">
        <v>1</v>
      </c>
      <c r="C1461" t="str">
        <f t="shared" si="22"/>
        <v>11866_1</v>
      </c>
      <c r="D1461" t="s">
        <v>3562</v>
      </c>
      <c r="E1461">
        <v>0</v>
      </c>
      <c r="G1461">
        <v>1</v>
      </c>
      <c r="H1461">
        <v>346</v>
      </c>
    </row>
    <row r="1462" spans="1:8" x14ac:dyDescent="0.25">
      <c r="A1462">
        <v>11867</v>
      </c>
      <c r="B1462">
        <v>1</v>
      </c>
      <c r="C1462" t="str">
        <f t="shared" si="22"/>
        <v>11867_1</v>
      </c>
      <c r="D1462" t="s">
        <v>3563</v>
      </c>
      <c r="E1462">
        <v>0</v>
      </c>
      <c r="G1462">
        <v>1</v>
      </c>
      <c r="H1462">
        <v>4321</v>
      </c>
    </row>
    <row r="1463" spans="1:8" x14ac:dyDescent="0.25">
      <c r="A1463">
        <v>11869</v>
      </c>
      <c r="B1463">
        <v>1</v>
      </c>
      <c r="C1463" t="str">
        <f t="shared" si="22"/>
        <v>11869_1</v>
      </c>
      <c r="D1463" t="s">
        <v>3564</v>
      </c>
      <c r="E1463">
        <v>13.6477445678452</v>
      </c>
      <c r="F1463">
        <v>0.46526456013829498</v>
      </c>
      <c r="G1463">
        <v>1</v>
      </c>
      <c r="H1463">
        <v>9367</v>
      </c>
    </row>
    <row r="1464" spans="1:8" x14ac:dyDescent="0.25">
      <c r="A1464">
        <v>11873</v>
      </c>
      <c r="B1464">
        <v>1</v>
      </c>
      <c r="C1464" t="str">
        <f t="shared" si="22"/>
        <v>11873_1</v>
      </c>
      <c r="D1464" t="s">
        <v>3565</v>
      </c>
      <c r="E1464">
        <v>63.957546443655602</v>
      </c>
      <c r="F1464">
        <v>0.26878993116609701</v>
      </c>
      <c r="G1464">
        <v>1</v>
      </c>
      <c r="H1464">
        <v>1130</v>
      </c>
    </row>
    <row r="1465" spans="1:8" x14ac:dyDescent="0.25">
      <c r="A1465">
        <v>11875</v>
      </c>
      <c r="B1465">
        <v>1</v>
      </c>
      <c r="C1465" t="str">
        <f t="shared" si="22"/>
        <v>11875_1</v>
      </c>
      <c r="D1465" t="s">
        <v>3566</v>
      </c>
      <c r="E1465">
        <v>75.1971915342248</v>
      </c>
      <c r="F1465">
        <v>0.69452684642720997</v>
      </c>
      <c r="G1465">
        <v>1</v>
      </c>
      <c r="H1465">
        <v>8732</v>
      </c>
    </row>
    <row r="1466" spans="1:8" x14ac:dyDescent="0.25">
      <c r="A1466">
        <v>11877</v>
      </c>
      <c r="B1466">
        <v>1</v>
      </c>
      <c r="C1466" t="str">
        <f t="shared" si="22"/>
        <v>11877_1</v>
      </c>
      <c r="D1466" t="s">
        <v>3567</v>
      </c>
      <c r="E1466">
        <v>0</v>
      </c>
      <c r="G1466">
        <v>1</v>
      </c>
      <c r="H1466">
        <v>6165</v>
      </c>
    </row>
    <row r="1467" spans="1:8" x14ac:dyDescent="0.25">
      <c r="A1467">
        <v>11877</v>
      </c>
      <c r="B1467">
        <v>2</v>
      </c>
      <c r="C1467" t="str">
        <f t="shared" si="22"/>
        <v>11877_2</v>
      </c>
      <c r="D1467" t="s">
        <v>3568</v>
      </c>
      <c r="E1467">
        <v>0</v>
      </c>
      <c r="G1467">
        <v>1</v>
      </c>
      <c r="H1467">
        <v>7026</v>
      </c>
    </row>
    <row r="1468" spans="1:8" x14ac:dyDescent="0.25">
      <c r="A1468">
        <v>11877</v>
      </c>
      <c r="B1468">
        <v>3</v>
      </c>
      <c r="C1468" t="str">
        <f t="shared" si="22"/>
        <v>11877_3</v>
      </c>
      <c r="D1468" t="s">
        <v>3569</v>
      </c>
      <c r="E1468">
        <v>0</v>
      </c>
      <c r="G1468">
        <v>1</v>
      </c>
      <c r="H1468">
        <v>5463</v>
      </c>
    </row>
    <row r="1469" spans="1:8" x14ac:dyDescent="0.25">
      <c r="A1469">
        <v>11878</v>
      </c>
      <c r="B1469">
        <v>1</v>
      </c>
      <c r="C1469" t="str">
        <f t="shared" si="22"/>
        <v>11878_1</v>
      </c>
      <c r="D1469" t="s">
        <v>3570</v>
      </c>
      <c r="E1469">
        <v>0</v>
      </c>
      <c r="G1469">
        <v>1</v>
      </c>
      <c r="H1469">
        <v>638</v>
      </c>
    </row>
    <row r="1470" spans="1:8" x14ac:dyDescent="0.25">
      <c r="A1470">
        <v>11879</v>
      </c>
      <c r="B1470">
        <v>1</v>
      </c>
      <c r="C1470" t="str">
        <f t="shared" si="22"/>
        <v>11879_1</v>
      </c>
      <c r="D1470" t="s">
        <v>3571</v>
      </c>
      <c r="E1470">
        <v>0</v>
      </c>
      <c r="G1470">
        <v>1</v>
      </c>
      <c r="H1470">
        <v>6024</v>
      </c>
    </row>
    <row r="1471" spans="1:8" x14ac:dyDescent="0.25">
      <c r="A1471">
        <v>11885</v>
      </c>
      <c r="B1471">
        <v>1</v>
      </c>
      <c r="C1471" t="str">
        <f t="shared" si="22"/>
        <v>11885_1</v>
      </c>
      <c r="D1471" t="s">
        <v>3572</v>
      </c>
      <c r="E1471">
        <v>88</v>
      </c>
      <c r="F1471">
        <v>0.54320987654320896</v>
      </c>
      <c r="G1471">
        <v>1</v>
      </c>
      <c r="H1471">
        <v>2940</v>
      </c>
    </row>
    <row r="1472" spans="1:8" x14ac:dyDescent="0.25">
      <c r="A1472">
        <v>11887</v>
      </c>
      <c r="B1472">
        <v>1</v>
      </c>
      <c r="C1472" t="str">
        <f t="shared" si="22"/>
        <v>11887_1</v>
      </c>
      <c r="D1472" t="s">
        <v>3573</v>
      </c>
      <c r="E1472">
        <v>0</v>
      </c>
      <c r="G1472">
        <v>1</v>
      </c>
      <c r="H1472">
        <v>1540</v>
      </c>
    </row>
    <row r="1473" spans="1:8" x14ac:dyDescent="0.25">
      <c r="A1473">
        <v>11888</v>
      </c>
      <c r="B1473">
        <v>1</v>
      </c>
      <c r="C1473" t="str">
        <f t="shared" si="22"/>
        <v>11888_1</v>
      </c>
      <c r="D1473" t="s">
        <v>3574</v>
      </c>
      <c r="E1473">
        <v>195.00421164276699</v>
      </c>
      <c r="F1473">
        <v>0.54701600059162603</v>
      </c>
      <c r="G1473">
        <v>1</v>
      </c>
      <c r="H1473">
        <v>4741</v>
      </c>
    </row>
    <row r="1474" spans="1:8" x14ac:dyDescent="0.25">
      <c r="A1474">
        <v>11888</v>
      </c>
      <c r="B1474">
        <v>2</v>
      </c>
      <c r="C1474" t="str">
        <f t="shared" si="22"/>
        <v>11888_2</v>
      </c>
      <c r="D1474" t="s">
        <v>3575</v>
      </c>
      <c r="E1474">
        <v>0</v>
      </c>
      <c r="G1474">
        <v>1</v>
      </c>
      <c r="H1474">
        <v>4456</v>
      </c>
    </row>
    <row r="1475" spans="1:8" x14ac:dyDescent="0.25">
      <c r="A1475">
        <v>11889</v>
      </c>
      <c r="B1475">
        <v>1</v>
      </c>
      <c r="C1475" t="str">
        <f t="shared" si="22"/>
        <v>11889_1</v>
      </c>
      <c r="D1475" t="s">
        <v>3576</v>
      </c>
      <c r="E1475">
        <v>0</v>
      </c>
      <c r="G1475">
        <v>1</v>
      </c>
      <c r="H1475">
        <v>8654</v>
      </c>
    </row>
    <row r="1476" spans="1:8" x14ac:dyDescent="0.25">
      <c r="A1476">
        <v>11891</v>
      </c>
      <c r="B1476">
        <v>1</v>
      </c>
      <c r="C1476" t="str">
        <f t="shared" si="22"/>
        <v>11891_1</v>
      </c>
      <c r="D1476" t="s">
        <v>3577</v>
      </c>
      <c r="E1476">
        <v>262.843516667144</v>
      </c>
      <c r="F1476">
        <v>0.46251366165878199</v>
      </c>
      <c r="G1476">
        <v>1</v>
      </c>
      <c r="H1476">
        <v>6531</v>
      </c>
    </row>
    <row r="1477" spans="1:8" x14ac:dyDescent="0.25">
      <c r="A1477">
        <v>11893</v>
      </c>
      <c r="B1477">
        <v>1</v>
      </c>
      <c r="C1477" t="str">
        <f t="shared" si="22"/>
        <v>11893_1</v>
      </c>
      <c r="D1477" t="s">
        <v>3578</v>
      </c>
      <c r="E1477">
        <v>0</v>
      </c>
      <c r="G1477">
        <v>1</v>
      </c>
      <c r="H1477">
        <v>4421</v>
      </c>
    </row>
    <row r="1478" spans="1:8" x14ac:dyDescent="0.25">
      <c r="A1478">
        <v>11893</v>
      </c>
      <c r="B1478">
        <v>2</v>
      </c>
      <c r="C1478" t="str">
        <f t="shared" si="22"/>
        <v>11893_2</v>
      </c>
      <c r="D1478" t="s">
        <v>3579</v>
      </c>
      <c r="E1478">
        <v>120</v>
      </c>
      <c r="F1478">
        <v>0.55045871559632997</v>
      </c>
      <c r="G1478">
        <v>1</v>
      </c>
      <c r="H1478">
        <v>6100</v>
      </c>
    </row>
    <row r="1479" spans="1:8" x14ac:dyDescent="0.25">
      <c r="A1479">
        <v>11893</v>
      </c>
      <c r="B1479">
        <v>3</v>
      </c>
      <c r="C1479" t="str">
        <f t="shared" ref="C1479:C1542" si="23">CONCATENATE(A1479,"_",B1479)</f>
        <v>11893_3</v>
      </c>
      <c r="D1479" t="s">
        <v>3580</v>
      </c>
      <c r="E1479">
        <v>0</v>
      </c>
      <c r="G1479">
        <v>1</v>
      </c>
      <c r="H1479">
        <v>4690</v>
      </c>
    </row>
    <row r="1480" spans="1:8" x14ac:dyDescent="0.25">
      <c r="A1480">
        <v>11895</v>
      </c>
      <c r="B1480">
        <v>1</v>
      </c>
      <c r="C1480" t="str">
        <f t="shared" si="23"/>
        <v>11895_1</v>
      </c>
      <c r="D1480" t="s">
        <v>3581</v>
      </c>
      <c r="E1480">
        <v>0</v>
      </c>
      <c r="G1480">
        <v>1</v>
      </c>
      <c r="H1480">
        <v>2114</v>
      </c>
    </row>
    <row r="1481" spans="1:8" x14ac:dyDescent="0.25">
      <c r="A1481">
        <v>11901</v>
      </c>
      <c r="B1481">
        <v>1</v>
      </c>
      <c r="C1481" t="str">
        <f t="shared" si="23"/>
        <v>11901_1</v>
      </c>
      <c r="D1481" t="s">
        <v>3582</v>
      </c>
      <c r="E1481">
        <v>0</v>
      </c>
      <c r="G1481">
        <v>1</v>
      </c>
      <c r="H1481">
        <v>4972</v>
      </c>
    </row>
    <row r="1482" spans="1:8" x14ac:dyDescent="0.25">
      <c r="A1482">
        <v>11903</v>
      </c>
      <c r="B1482">
        <v>1</v>
      </c>
      <c r="C1482" t="str">
        <f t="shared" si="23"/>
        <v>11903_1</v>
      </c>
      <c r="D1482" t="s">
        <v>3583</v>
      </c>
      <c r="E1482">
        <v>28.404578704798102</v>
      </c>
      <c r="F1482">
        <v>0.48369697399411499</v>
      </c>
      <c r="G1482">
        <v>1</v>
      </c>
      <c r="H1482">
        <v>7850</v>
      </c>
    </row>
    <row r="1483" spans="1:8" x14ac:dyDescent="0.25">
      <c r="A1483">
        <v>11905</v>
      </c>
      <c r="B1483">
        <v>1</v>
      </c>
      <c r="C1483" t="str">
        <f t="shared" si="23"/>
        <v>11905_1</v>
      </c>
      <c r="D1483" t="s">
        <v>3584</v>
      </c>
      <c r="E1483">
        <v>133.73262511028</v>
      </c>
      <c r="F1483">
        <v>0.707661071366113</v>
      </c>
      <c r="G1483">
        <v>1</v>
      </c>
      <c r="H1483">
        <v>4075</v>
      </c>
    </row>
    <row r="1484" spans="1:8" x14ac:dyDescent="0.25">
      <c r="A1484">
        <v>11905</v>
      </c>
      <c r="B1484">
        <v>2</v>
      </c>
      <c r="C1484" t="str">
        <f t="shared" si="23"/>
        <v>11905_2</v>
      </c>
      <c r="D1484" t="s">
        <v>3585</v>
      </c>
      <c r="E1484">
        <v>154.607344686267</v>
      </c>
      <c r="F1484">
        <v>0.75674728532104696</v>
      </c>
      <c r="G1484">
        <v>1</v>
      </c>
      <c r="H1484">
        <v>5476</v>
      </c>
    </row>
    <row r="1485" spans="1:8" x14ac:dyDescent="0.25">
      <c r="A1485">
        <v>11906</v>
      </c>
      <c r="B1485">
        <v>1</v>
      </c>
      <c r="C1485" t="str">
        <f t="shared" si="23"/>
        <v>11906_1</v>
      </c>
      <c r="D1485" t="s">
        <v>3586</v>
      </c>
      <c r="E1485">
        <v>21</v>
      </c>
      <c r="F1485">
        <v>0.63636363636363602</v>
      </c>
      <c r="G1485">
        <v>1</v>
      </c>
      <c r="H1485">
        <v>408</v>
      </c>
    </row>
    <row r="1486" spans="1:8" x14ac:dyDescent="0.25">
      <c r="A1486">
        <v>11907</v>
      </c>
      <c r="B1486">
        <v>1</v>
      </c>
      <c r="C1486" t="str">
        <f t="shared" si="23"/>
        <v>11907_1</v>
      </c>
      <c r="D1486" t="s">
        <v>3587</v>
      </c>
      <c r="E1486">
        <v>522</v>
      </c>
      <c r="F1486">
        <v>0.67095115681233897</v>
      </c>
      <c r="G1486">
        <v>1</v>
      </c>
      <c r="H1486">
        <v>6685</v>
      </c>
    </row>
    <row r="1487" spans="1:8" x14ac:dyDescent="0.25">
      <c r="A1487">
        <v>11911</v>
      </c>
      <c r="B1487">
        <v>1</v>
      </c>
      <c r="C1487" t="str">
        <f t="shared" si="23"/>
        <v>11911_1</v>
      </c>
      <c r="D1487" t="s">
        <v>3588</v>
      </c>
      <c r="E1487">
        <v>0</v>
      </c>
      <c r="G1487">
        <v>1</v>
      </c>
      <c r="H1487">
        <v>6940</v>
      </c>
    </row>
    <row r="1488" spans="1:8" x14ac:dyDescent="0.25">
      <c r="A1488">
        <v>11911</v>
      </c>
      <c r="B1488">
        <v>2</v>
      </c>
      <c r="C1488" t="str">
        <f t="shared" si="23"/>
        <v>11911_2</v>
      </c>
      <c r="D1488" t="s">
        <v>3589</v>
      </c>
      <c r="E1488">
        <v>0</v>
      </c>
      <c r="G1488">
        <v>1</v>
      </c>
      <c r="H1488">
        <v>4523</v>
      </c>
    </row>
    <row r="1489" spans="1:8" x14ac:dyDescent="0.25">
      <c r="A1489">
        <v>11912</v>
      </c>
      <c r="B1489">
        <v>1</v>
      </c>
      <c r="C1489" t="str">
        <f t="shared" si="23"/>
        <v>11912_1</v>
      </c>
      <c r="D1489" t="s">
        <v>3590</v>
      </c>
      <c r="E1489">
        <v>0</v>
      </c>
      <c r="G1489">
        <v>1</v>
      </c>
      <c r="H1489">
        <v>251</v>
      </c>
    </row>
    <row r="1490" spans="1:8" x14ac:dyDescent="0.25">
      <c r="A1490">
        <v>11913</v>
      </c>
      <c r="B1490">
        <v>1</v>
      </c>
      <c r="C1490" t="str">
        <f t="shared" si="23"/>
        <v>11913_1</v>
      </c>
      <c r="D1490" t="s">
        <v>3591</v>
      </c>
      <c r="E1490">
        <v>0</v>
      </c>
      <c r="G1490">
        <v>1</v>
      </c>
      <c r="H1490">
        <v>4100</v>
      </c>
    </row>
    <row r="1491" spans="1:8" x14ac:dyDescent="0.25">
      <c r="A1491">
        <v>11915</v>
      </c>
      <c r="B1491">
        <v>1</v>
      </c>
      <c r="C1491" t="str">
        <f t="shared" si="23"/>
        <v>11915_1</v>
      </c>
      <c r="D1491" t="s">
        <v>3592</v>
      </c>
      <c r="E1491">
        <v>0</v>
      </c>
      <c r="G1491">
        <v>1</v>
      </c>
      <c r="H1491">
        <v>15718</v>
      </c>
    </row>
    <row r="1492" spans="1:8" x14ac:dyDescent="0.25">
      <c r="A1492">
        <v>11915</v>
      </c>
      <c r="B1492">
        <v>3</v>
      </c>
      <c r="C1492" t="str">
        <f t="shared" si="23"/>
        <v>11915_3</v>
      </c>
      <c r="D1492" t="s">
        <v>3593</v>
      </c>
      <c r="E1492">
        <v>0</v>
      </c>
      <c r="G1492">
        <v>1</v>
      </c>
      <c r="H1492">
        <v>3062</v>
      </c>
    </row>
    <row r="1493" spans="1:8" x14ac:dyDescent="0.25">
      <c r="A1493">
        <v>11917</v>
      </c>
      <c r="B1493">
        <v>1</v>
      </c>
      <c r="C1493" t="str">
        <f t="shared" si="23"/>
        <v>11917_1</v>
      </c>
      <c r="D1493" t="s">
        <v>3594</v>
      </c>
      <c r="E1493">
        <v>3</v>
      </c>
      <c r="F1493">
        <v>0.49312660967344801</v>
      </c>
      <c r="G1493">
        <v>1</v>
      </c>
      <c r="H1493">
        <v>5680</v>
      </c>
    </row>
    <row r="1494" spans="1:8" x14ac:dyDescent="0.25">
      <c r="A1494">
        <v>11921</v>
      </c>
      <c r="B1494">
        <v>1</v>
      </c>
      <c r="C1494" t="str">
        <f t="shared" si="23"/>
        <v>11921_1</v>
      </c>
      <c r="D1494" t="s">
        <v>3595</v>
      </c>
      <c r="E1494">
        <v>44.136748585106197</v>
      </c>
      <c r="F1494">
        <v>0.82147993983966205</v>
      </c>
      <c r="G1494">
        <v>1</v>
      </c>
      <c r="H1494">
        <v>6129</v>
      </c>
    </row>
    <row r="1495" spans="1:8" x14ac:dyDescent="0.25">
      <c r="A1495">
        <v>11927</v>
      </c>
      <c r="B1495">
        <v>1</v>
      </c>
      <c r="C1495" t="str">
        <f t="shared" si="23"/>
        <v>11927_1</v>
      </c>
      <c r="D1495" t="s">
        <v>3596</v>
      </c>
      <c r="E1495">
        <v>0</v>
      </c>
      <c r="G1495">
        <v>1</v>
      </c>
      <c r="H1495">
        <v>2752</v>
      </c>
    </row>
    <row r="1496" spans="1:8" x14ac:dyDescent="0.25">
      <c r="A1496">
        <v>11927</v>
      </c>
      <c r="B1496">
        <v>2</v>
      </c>
      <c r="C1496" t="str">
        <f t="shared" si="23"/>
        <v>11927_2</v>
      </c>
      <c r="D1496" t="s">
        <v>3597</v>
      </c>
      <c r="E1496">
        <v>0</v>
      </c>
      <c r="G1496">
        <v>1</v>
      </c>
      <c r="H1496">
        <v>8732</v>
      </c>
    </row>
    <row r="1497" spans="1:8" x14ac:dyDescent="0.25">
      <c r="A1497">
        <v>11927</v>
      </c>
      <c r="B1497">
        <v>3</v>
      </c>
      <c r="C1497" t="str">
        <f t="shared" si="23"/>
        <v>11927_3</v>
      </c>
      <c r="D1497" t="s">
        <v>3598</v>
      </c>
      <c r="E1497">
        <v>0</v>
      </c>
      <c r="G1497">
        <v>1</v>
      </c>
      <c r="H1497">
        <v>5406</v>
      </c>
    </row>
    <row r="1498" spans="1:8" x14ac:dyDescent="0.25">
      <c r="A1498">
        <v>11928</v>
      </c>
      <c r="B1498">
        <v>1</v>
      </c>
      <c r="C1498" t="str">
        <f t="shared" si="23"/>
        <v>11928_1</v>
      </c>
      <c r="D1498" t="s">
        <v>3599</v>
      </c>
      <c r="E1498">
        <v>0</v>
      </c>
      <c r="G1498">
        <v>1</v>
      </c>
      <c r="H1498">
        <v>1340</v>
      </c>
    </row>
    <row r="1499" spans="1:8" x14ac:dyDescent="0.25">
      <c r="A1499">
        <v>11931</v>
      </c>
      <c r="B1499">
        <v>1</v>
      </c>
      <c r="C1499" t="str">
        <f t="shared" si="23"/>
        <v>11931_1</v>
      </c>
      <c r="D1499" t="s">
        <v>3600</v>
      </c>
      <c r="E1499">
        <v>0</v>
      </c>
      <c r="G1499">
        <v>1</v>
      </c>
      <c r="H1499">
        <v>4070</v>
      </c>
    </row>
    <row r="1500" spans="1:8" x14ac:dyDescent="0.25">
      <c r="A1500">
        <v>11932</v>
      </c>
      <c r="B1500">
        <v>1</v>
      </c>
      <c r="C1500" t="str">
        <f t="shared" si="23"/>
        <v>11932_1</v>
      </c>
      <c r="D1500" t="s">
        <v>3601</v>
      </c>
      <c r="E1500">
        <v>0</v>
      </c>
      <c r="G1500">
        <v>1</v>
      </c>
      <c r="H1500">
        <v>65</v>
      </c>
    </row>
    <row r="1501" spans="1:8" x14ac:dyDescent="0.25">
      <c r="A1501">
        <v>11933</v>
      </c>
      <c r="B1501">
        <v>1</v>
      </c>
      <c r="C1501" t="str">
        <f t="shared" si="23"/>
        <v>11933_1</v>
      </c>
      <c r="D1501" t="s">
        <v>3602</v>
      </c>
      <c r="E1501">
        <v>0</v>
      </c>
      <c r="G1501">
        <v>1</v>
      </c>
      <c r="H1501">
        <v>5165</v>
      </c>
    </row>
    <row r="1502" spans="1:8" x14ac:dyDescent="0.25">
      <c r="A1502">
        <v>11933</v>
      </c>
      <c r="B1502">
        <v>2</v>
      </c>
      <c r="C1502" t="str">
        <f t="shared" si="23"/>
        <v>11933_2</v>
      </c>
      <c r="D1502" t="s">
        <v>3603</v>
      </c>
      <c r="E1502">
        <v>0</v>
      </c>
      <c r="G1502">
        <v>1</v>
      </c>
      <c r="H1502">
        <v>4224</v>
      </c>
    </row>
    <row r="1503" spans="1:8" x14ac:dyDescent="0.25">
      <c r="A1503">
        <v>11935</v>
      </c>
      <c r="B1503">
        <v>1</v>
      </c>
      <c r="C1503" t="str">
        <f t="shared" si="23"/>
        <v>11935_1</v>
      </c>
      <c r="D1503" t="s">
        <v>3604</v>
      </c>
      <c r="E1503">
        <v>0</v>
      </c>
      <c r="G1503">
        <v>1</v>
      </c>
      <c r="H1503">
        <v>3047</v>
      </c>
    </row>
    <row r="1504" spans="1:8" x14ac:dyDescent="0.25">
      <c r="A1504">
        <v>11936</v>
      </c>
      <c r="B1504">
        <v>1</v>
      </c>
      <c r="C1504" t="str">
        <f t="shared" si="23"/>
        <v>11936_1</v>
      </c>
      <c r="D1504" t="s">
        <v>3605</v>
      </c>
      <c r="E1504">
        <v>0</v>
      </c>
      <c r="G1504">
        <v>1</v>
      </c>
      <c r="H1504">
        <v>1177</v>
      </c>
    </row>
    <row r="1505" spans="1:8" x14ac:dyDescent="0.25">
      <c r="A1505">
        <v>11937</v>
      </c>
      <c r="B1505">
        <v>1</v>
      </c>
      <c r="C1505" t="str">
        <f t="shared" si="23"/>
        <v>11937_1</v>
      </c>
      <c r="D1505" t="s">
        <v>3606</v>
      </c>
      <c r="E1505">
        <v>0</v>
      </c>
      <c r="G1505">
        <v>1</v>
      </c>
      <c r="H1505">
        <v>8060</v>
      </c>
    </row>
    <row r="1506" spans="1:8" x14ac:dyDescent="0.25">
      <c r="A1506">
        <v>11938</v>
      </c>
      <c r="B1506">
        <v>1</v>
      </c>
      <c r="C1506" t="str">
        <f t="shared" si="23"/>
        <v>11938_1</v>
      </c>
      <c r="D1506" t="s">
        <v>3607</v>
      </c>
      <c r="E1506">
        <v>0</v>
      </c>
      <c r="G1506">
        <v>1</v>
      </c>
      <c r="H1506">
        <v>823</v>
      </c>
    </row>
    <row r="1507" spans="1:8" x14ac:dyDescent="0.25">
      <c r="A1507">
        <v>11939</v>
      </c>
      <c r="B1507">
        <v>1</v>
      </c>
      <c r="C1507" t="str">
        <f t="shared" si="23"/>
        <v>11939_1</v>
      </c>
      <c r="D1507" t="s">
        <v>3608</v>
      </c>
      <c r="E1507">
        <v>0</v>
      </c>
      <c r="G1507">
        <v>1</v>
      </c>
      <c r="H1507">
        <v>6422</v>
      </c>
    </row>
    <row r="1508" spans="1:8" x14ac:dyDescent="0.25">
      <c r="A1508">
        <v>11939</v>
      </c>
      <c r="B1508">
        <v>2</v>
      </c>
      <c r="C1508" t="str">
        <f t="shared" si="23"/>
        <v>11939_2</v>
      </c>
      <c r="D1508" t="s">
        <v>3609</v>
      </c>
      <c r="E1508">
        <v>0</v>
      </c>
      <c r="G1508">
        <v>1</v>
      </c>
      <c r="H1508">
        <v>687</v>
      </c>
    </row>
    <row r="1509" spans="1:8" x14ac:dyDescent="0.25">
      <c r="A1509">
        <v>11943</v>
      </c>
      <c r="B1509">
        <v>1</v>
      </c>
      <c r="C1509" t="str">
        <f t="shared" si="23"/>
        <v>11943_1</v>
      </c>
      <c r="D1509" t="s">
        <v>3610</v>
      </c>
      <c r="E1509">
        <v>0</v>
      </c>
      <c r="G1509">
        <v>1</v>
      </c>
      <c r="H1509">
        <v>6678</v>
      </c>
    </row>
    <row r="1510" spans="1:8" x14ac:dyDescent="0.25">
      <c r="A1510">
        <v>11945</v>
      </c>
      <c r="B1510">
        <v>1</v>
      </c>
      <c r="C1510" t="str">
        <f t="shared" si="23"/>
        <v>11945_1</v>
      </c>
      <c r="D1510" t="s">
        <v>3611</v>
      </c>
      <c r="E1510">
        <v>0</v>
      </c>
      <c r="G1510">
        <v>1</v>
      </c>
      <c r="H1510">
        <v>7765</v>
      </c>
    </row>
    <row r="1511" spans="1:8" x14ac:dyDescent="0.25">
      <c r="A1511">
        <v>11945</v>
      </c>
      <c r="B1511">
        <v>2</v>
      </c>
      <c r="C1511" t="str">
        <f t="shared" si="23"/>
        <v>11945_2</v>
      </c>
      <c r="D1511" t="s">
        <v>3612</v>
      </c>
      <c r="E1511">
        <v>0</v>
      </c>
      <c r="G1511">
        <v>1</v>
      </c>
      <c r="H1511">
        <v>5643</v>
      </c>
    </row>
    <row r="1512" spans="1:8" x14ac:dyDescent="0.25">
      <c r="A1512">
        <v>11946</v>
      </c>
      <c r="B1512">
        <v>1</v>
      </c>
      <c r="C1512" t="str">
        <f t="shared" si="23"/>
        <v>11946_1</v>
      </c>
      <c r="D1512" t="s">
        <v>3613</v>
      </c>
      <c r="E1512">
        <v>0</v>
      </c>
      <c r="G1512">
        <v>1</v>
      </c>
      <c r="H1512">
        <v>1257</v>
      </c>
    </row>
    <row r="1513" spans="1:8" x14ac:dyDescent="0.25">
      <c r="A1513">
        <v>11949</v>
      </c>
      <c r="B1513">
        <v>1</v>
      </c>
      <c r="C1513" t="str">
        <f t="shared" si="23"/>
        <v>11949_1</v>
      </c>
      <c r="D1513" t="s">
        <v>3614</v>
      </c>
      <c r="E1513">
        <v>0</v>
      </c>
      <c r="G1513">
        <v>1</v>
      </c>
      <c r="H1513">
        <v>12567</v>
      </c>
    </row>
    <row r="1514" spans="1:8" x14ac:dyDescent="0.25">
      <c r="A1514">
        <v>11951</v>
      </c>
      <c r="B1514">
        <v>1</v>
      </c>
      <c r="C1514" t="str">
        <f t="shared" si="23"/>
        <v>11951_1</v>
      </c>
      <c r="D1514" t="s">
        <v>3615</v>
      </c>
      <c r="E1514">
        <v>0</v>
      </c>
      <c r="G1514">
        <v>1</v>
      </c>
      <c r="H1514">
        <v>8290</v>
      </c>
    </row>
    <row r="1515" spans="1:8" x14ac:dyDescent="0.25">
      <c r="A1515">
        <v>11953</v>
      </c>
      <c r="B1515">
        <v>1</v>
      </c>
      <c r="C1515" t="str">
        <f t="shared" si="23"/>
        <v>11953_1</v>
      </c>
      <c r="D1515" t="s">
        <v>3616</v>
      </c>
      <c r="E1515">
        <v>0</v>
      </c>
      <c r="G1515">
        <v>1</v>
      </c>
      <c r="H1515">
        <v>5388</v>
      </c>
    </row>
    <row r="1516" spans="1:8" x14ac:dyDescent="0.25">
      <c r="A1516">
        <v>11959</v>
      </c>
      <c r="B1516">
        <v>1</v>
      </c>
      <c r="C1516" t="str">
        <f t="shared" si="23"/>
        <v>11959_1</v>
      </c>
      <c r="D1516" t="s">
        <v>3617</v>
      </c>
      <c r="E1516">
        <v>0</v>
      </c>
      <c r="G1516">
        <v>1</v>
      </c>
      <c r="H1516">
        <v>5184</v>
      </c>
    </row>
    <row r="1517" spans="1:8" x14ac:dyDescent="0.25">
      <c r="A1517">
        <v>12613</v>
      </c>
      <c r="B1517">
        <v>1</v>
      </c>
      <c r="C1517" t="str">
        <f t="shared" si="23"/>
        <v>12613_1</v>
      </c>
      <c r="D1517" t="s">
        <v>3618</v>
      </c>
      <c r="E1517">
        <v>0</v>
      </c>
      <c r="G1517">
        <v>1</v>
      </c>
      <c r="H1517">
        <v>4500</v>
      </c>
    </row>
    <row r="1518" spans="1:8" x14ac:dyDescent="0.25">
      <c r="A1518">
        <v>12613</v>
      </c>
      <c r="B1518">
        <v>2</v>
      </c>
      <c r="C1518" t="str">
        <f t="shared" si="23"/>
        <v>12613_2</v>
      </c>
      <c r="D1518" t="s">
        <v>3619</v>
      </c>
      <c r="E1518">
        <v>23.386201492108398</v>
      </c>
      <c r="F1518">
        <v>0.48040476288176698</v>
      </c>
      <c r="G1518">
        <v>1</v>
      </c>
      <c r="H1518">
        <v>5029</v>
      </c>
    </row>
    <row r="1519" spans="1:8" x14ac:dyDescent="0.25">
      <c r="A1519">
        <v>13501</v>
      </c>
      <c r="B1519">
        <v>1</v>
      </c>
      <c r="C1519" t="str">
        <f t="shared" si="23"/>
        <v>13501_1</v>
      </c>
      <c r="D1519" t="s">
        <v>3620</v>
      </c>
      <c r="E1519">
        <v>0</v>
      </c>
      <c r="G1519">
        <v>1</v>
      </c>
      <c r="H1519">
        <v>4427</v>
      </c>
    </row>
    <row r="1520" spans="1:8" x14ac:dyDescent="0.25">
      <c r="A1520">
        <v>13501</v>
      </c>
      <c r="B1520">
        <v>2</v>
      </c>
      <c r="C1520" t="str">
        <f t="shared" si="23"/>
        <v>13501_2</v>
      </c>
      <c r="D1520" t="s">
        <v>3621</v>
      </c>
      <c r="E1520">
        <v>0</v>
      </c>
      <c r="G1520">
        <v>1</v>
      </c>
      <c r="H1520">
        <v>1766</v>
      </c>
    </row>
    <row r="1521" spans="1:8" x14ac:dyDescent="0.25">
      <c r="A1521">
        <v>13530</v>
      </c>
      <c r="B1521">
        <v>1</v>
      </c>
      <c r="C1521" t="str">
        <f t="shared" si="23"/>
        <v>13530_1</v>
      </c>
      <c r="D1521" t="s">
        <v>3622</v>
      </c>
      <c r="E1521">
        <v>6.7885688884188298</v>
      </c>
      <c r="F1521">
        <v>0.5</v>
      </c>
      <c r="G1521">
        <v>1</v>
      </c>
      <c r="H1521">
        <v>2563</v>
      </c>
    </row>
    <row r="1522" spans="1:8" x14ac:dyDescent="0.25">
      <c r="A1522">
        <v>13530</v>
      </c>
      <c r="B1522">
        <v>2</v>
      </c>
      <c r="C1522" t="str">
        <f t="shared" si="23"/>
        <v>13530_2</v>
      </c>
      <c r="D1522" t="s">
        <v>3623</v>
      </c>
      <c r="E1522">
        <v>0</v>
      </c>
      <c r="G1522">
        <v>1</v>
      </c>
      <c r="H1522">
        <v>5752</v>
      </c>
    </row>
    <row r="1523" spans="1:8" x14ac:dyDescent="0.25">
      <c r="A1523">
        <v>13531</v>
      </c>
      <c r="B1523">
        <v>1</v>
      </c>
      <c r="C1523" t="str">
        <f t="shared" si="23"/>
        <v>13531_1</v>
      </c>
      <c r="D1523" t="s">
        <v>3624</v>
      </c>
      <c r="E1523">
        <v>20.5983810979392</v>
      </c>
      <c r="F1523">
        <v>0.66418683448411098</v>
      </c>
      <c r="G1523">
        <v>1</v>
      </c>
      <c r="H1523">
        <v>3966</v>
      </c>
    </row>
    <row r="1524" spans="1:8" x14ac:dyDescent="0.25">
      <c r="A1524">
        <v>13533</v>
      </c>
      <c r="B1524">
        <v>1</v>
      </c>
      <c r="C1524" t="str">
        <f t="shared" si="23"/>
        <v>13533_1</v>
      </c>
      <c r="D1524" t="s">
        <v>3625</v>
      </c>
      <c r="E1524">
        <v>10.394061285304399</v>
      </c>
      <c r="F1524">
        <v>0.49839388829385201</v>
      </c>
      <c r="G1524">
        <v>1</v>
      </c>
      <c r="H1524">
        <v>5892</v>
      </c>
    </row>
    <row r="1525" spans="1:8" x14ac:dyDescent="0.25">
      <c r="A1525">
        <v>13537</v>
      </c>
      <c r="B1525">
        <v>1</v>
      </c>
      <c r="C1525" t="str">
        <f t="shared" si="23"/>
        <v>13537_1</v>
      </c>
      <c r="D1525" t="s">
        <v>3626</v>
      </c>
      <c r="E1525">
        <v>10.5056697843635</v>
      </c>
      <c r="F1525">
        <v>0.25520234956358301</v>
      </c>
      <c r="G1525">
        <v>1</v>
      </c>
      <c r="H1525">
        <v>5365</v>
      </c>
    </row>
    <row r="1526" spans="1:8" x14ac:dyDescent="0.25">
      <c r="A1526">
        <v>13543</v>
      </c>
      <c r="B1526">
        <v>2</v>
      </c>
      <c r="C1526" t="str">
        <f t="shared" si="23"/>
        <v>13543_2</v>
      </c>
      <c r="D1526" t="s">
        <v>3627</v>
      </c>
      <c r="E1526">
        <v>0</v>
      </c>
      <c r="G1526">
        <v>1</v>
      </c>
      <c r="H1526">
        <v>4275</v>
      </c>
    </row>
    <row r="1527" spans="1:8" x14ac:dyDescent="0.25">
      <c r="A1527">
        <v>13543</v>
      </c>
      <c r="B1527">
        <v>3</v>
      </c>
      <c r="C1527" t="str">
        <f t="shared" si="23"/>
        <v>13543_3</v>
      </c>
      <c r="D1527" t="s">
        <v>3628</v>
      </c>
      <c r="E1527">
        <v>1.84613940134953</v>
      </c>
      <c r="F1527">
        <v>5.9297260175513199E-2</v>
      </c>
      <c r="G1527">
        <v>1</v>
      </c>
      <c r="H1527">
        <v>2023</v>
      </c>
    </row>
    <row r="1528" spans="1:8" x14ac:dyDescent="0.25">
      <c r="A1528">
        <v>13545</v>
      </c>
      <c r="B1528">
        <v>1</v>
      </c>
      <c r="C1528" t="str">
        <f t="shared" si="23"/>
        <v>13545_1</v>
      </c>
      <c r="D1528" t="s">
        <v>3629</v>
      </c>
      <c r="E1528">
        <v>21.670917006761801</v>
      </c>
      <c r="F1528">
        <v>0.36448061426869399</v>
      </c>
      <c r="G1528">
        <v>1</v>
      </c>
      <c r="H1528">
        <v>5576</v>
      </c>
    </row>
    <row r="1529" spans="1:8" x14ac:dyDescent="0.25">
      <c r="A1529">
        <v>13545</v>
      </c>
      <c r="B1529">
        <v>2</v>
      </c>
      <c r="C1529" t="str">
        <f t="shared" si="23"/>
        <v>13545_2</v>
      </c>
      <c r="D1529" t="s">
        <v>3630</v>
      </c>
      <c r="E1529">
        <v>0</v>
      </c>
      <c r="G1529">
        <v>1</v>
      </c>
      <c r="H1529">
        <v>1254</v>
      </c>
    </row>
    <row r="1530" spans="1:8" x14ac:dyDescent="0.25">
      <c r="A1530">
        <v>13546</v>
      </c>
      <c r="B1530">
        <v>1</v>
      </c>
      <c r="C1530" t="str">
        <f t="shared" si="23"/>
        <v>13546_1</v>
      </c>
      <c r="D1530" t="s">
        <v>3631</v>
      </c>
      <c r="E1530">
        <v>50.969201796402501</v>
      </c>
      <c r="F1530">
        <v>0.54318426181806501</v>
      </c>
      <c r="G1530">
        <v>1</v>
      </c>
      <c r="H1530">
        <v>6381</v>
      </c>
    </row>
    <row r="1531" spans="1:8" x14ac:dyDescent="0.25">
      <c r="A1531">
        <v>13547</v>
      </c>
      <c r="B1531">
        <v>1</v>
      </c>
      <c r="C1531" t="str">
        <f t="shared" si="23"/>
        <v>13547_1</v>
      </c>
      <c r="D1531" t="s">
        <v>3632</v>
      </c>
      <c r="E1531">
        <v>7.4871840869455797</v>
      </c>
      <c r="F1531">
        <v>7.3222600180838995E-2</v>
      </c>
      <c r="G1531">
        <v>1</v>
      </c>
      <c r="H1531">
        <v>3325</v>
      </c>
    </row>
    <row r="1532" spans="1:8" x14ac:dyDescent="0.25">
      <c r="A1532">
        <v>13548</v>
      </c>
      <c r="B1532">
        <v>1</v>
      </c>
      <c r="C1532" t="str">
        <f t="shared" si="23"/>
        <v>13548_1</v>
      </c>
      <c r="D1532" t="s">
        <v>3633</v>
      </c>
      <c r="E1532">
        <v>9.1587612021587308</v>
      </c>
      <c r="F1532">
        <v>0.39620033894946999</v>
      </c>
      <c r="G1532">
        <v>1</v>
      </c>
      <c r="H1532">
        <v>207</v>
      </c>
    </row>
    <row r="1533" spans="1:8" x14ac:dyDescent="0.25">
      <c r="A1533">
        <v>13549</v>
      </c>
      <c r="B1533">
        <v>1</v>
      </c>
      <c r="C1533" t="str">
        <f t="shared" si="23"/>
        <v>13549_1</v>
      </c>
      <c r="D1533" t="s">
        <v>3634</v>
      </c>
      <c r="E1533">
        <v>198.04410442581201</v>
      </c>
      <c r="F1533">
        <v>0.62190572936211097</v>
      </c>
      <c r="G1533">
        <v>1</v>
      </c>
      <c r="H1533">
        <v>7225</v>
      </c>
    </row>
    <row r="1534" spans="1:8" x14ac:dyDescent="0.25">
      <c r="A1534">
        <v>13549</v>
      </c>
      <c r="B1534">
        <v>2</v>
      </c>
      <c r="C1534" t="str">
        <f t="shared" si="23"/>
        <v>13549_2</v>
      </c>
      <c r="D1534" t="s">
        <v>3635</v>
      </c>
      <c r="E1534">
        <v>132.237665389867</v>
      </c>
      <c r="F1534">
        <v>0.45748835093982099</v>
      </c>
      <c r="G1534">
        <v>1</v>
      </c>
      <c r="H1534">
        <v>5276</v>
      </c>
    </row>
    <row r="1535" spans="1:8" x14ac:dyDescent="0.25">
      <c r="A1535">
        <v>13550</v>
      </c>
      <c r="B1535">
        <v>1</v>
      </c>
      <c r="C1535" t="str">
        <f t="shared" si="23"/>
        <v>13550_1</v>
      </c>
      <c r="D1535" t="s">
        <v>3636</v>
      </c>
      <c r="E1535">
        <v>116.92000947995101</v>
      </c>
      <c r="F1535">
        <v>0.64693569651788796</v>
      </c>
      <c r="G1535">
        <v>1</v>
      </c>
      <c r="H1535">
        <v>2590</v>
      </c>
    </row>
    <row r="1536" spans="1:8" x14ac:dyDescent="0.25">
      <c r="A1536">
        <v>13551</v>
      </c>
      <c r="B1536">
        <v>1</v>
      </c>
      <c r="C1536" t="str">
        <f t="shared" si="23"/>
        <v>13551_1</v>
      </c>
      <c r="D1536" t="s">
        <v>3637</v>
      </c>
      <c r="E1536">
        <v>117.902605821745</v>
      </c>
      <c r="F1536">
        <v>0.80421378665284204</v>
      </c>
      <c r="G1536">
        <v>1</v>
      </c>
      <c r="H1536">
        <v>5628</v>
      </c>
    </row>
    <row r="1537" spans="1:8" x14ac:dyDescent="0.25">
      <c r="A1537">
        <v>13552</v>
      </c>
      <c r="B1537">
        <v>1</v>
      </c>
      <c r="C1537" t="str">
        <f t="shared" si="23"/>
        <v>13552_1</v>
      </c>
      <c r="D1537" t="s">
        <v>3638</v>
      </c>
      <c r="E1537">
        <v>33.267210091718802</v>
      </c>
      <c r="F1537">
        <v>0.33688773662280302</v>
      </c>
      <c r="G1537">
        <v>1</v>
      </c>
      <c r="H1537">
        <v>1208</v>
      </c>
    </row>
    <row r="1538" spans="1:8" x14ac:dyDescent="0.25">
      <c r="A1538">
        <v>13553</v>
      </c>
      <c r="B1538">
        <v>1</v>
      </c>
      <c r="C1538" t="str">
        <f t="shared" si="23"/>
        <v>13553_1</v>
      </c>
      <c r="D1538" t="s">
        <v>3639</v>
      </c>
      <c r="E1538">
        <v>16.024595768511901</v>
      </c>
      <c r="F1538">
        <v>3.8501394792247803E-2</v>
      </c>
      <c r="G1538">
        <v>1</v>
      </c>
      <c r="H1538">
        <v>1526</v>
      </c>
    </row>
    <row r="1539" spans="1:8" x14ac:dyDescent="0.25">
      <c r="A1539">
        <v>13553</v>
      </c>
      <c r="B1539">
        <v>2</v>
      </c>
      <c r="C1539" t="str">
        <f t="shared" si="23"/>
        <v>13553_2</v>
      </c>
      <c r="D1539" t="s">
        <v>3640</v>
      </c>
      <c r="E1539">
        <v>12.8059558413399</v>
      </c>
      <c r="F1539">
        <v>6.2893858600297795E-2</v>
      </c>
      <c r="G1539">
        <v>1</v>
      </c>
      <c r="H1539">
        <v>6216</v>
      </c>
    </row>
    <row r="1540" spans="1:8" x14ac:dyDescent="0.25">
      <c r="A1540">
        <v>13554</v>
      </c>
      <c r="B1540">
        <v>1</v>
      </c>
      <c r="C1540" t="str">
        <f t="shared" si="23"/>
        <v>13554_1</v>
      </c>
      <c r="D1540" t="s">
        <v>3641</v>
      </c>
      <c r="E1540">
        <v>20.630512372538298</v>
      </c>
      <c r="F1540">
        <v>0.113178684480699</v>
      </c>
      <c r="G1540">
        <v>1</v>
      </c>
      <c r="H1540">
        <v>8185</v>
      </c>
    </row>
    <row r="1541" spans="1:8" x14ac:dyDescent="0.25">
      <c r="A1541">
        <v>13555</v>
      </c>
      <c r="B1541">
        <v>1</v>
      </c>
      <c r="C1541" t="str">
        <f t="shared" si="23"/>
        <v>13555_1</v>
      </c>
      <c r="D1541" t="s">
        <v>3642</v>
      </c>
      <c r="E1541">
        <v>28.309043993348599</v>
      </c>
      <c r="F1541">
        <v>0.140276620958184</v>
      </c>
      <c r="G1541">
        <v>1</v>
      </c>
      <c r="H1541">
        <v>2553</v>
      </c>
    </row>
    <row r="1542" spans="1:8" x14ac:dyDescent="0.25">
      <c r="A1542">
        <v>13557</v>
      </c>
      <c r="B1542">
        <v>1</v>
      </c>
      <c r="C1542" t="str">
        <f t="shared" si="23"/>
        <v>13557_1</v>
      </c>
      <c r="D1542" t="s">
        <v>3643</v>
      </c>
      <c r="E1542">
        <v>5.33589565705498</v>
      </c>
      <c r="F1542">
        <v>6.8315821266010907E-2</v>
      </c>
      <c r="G1542">
        <v>1</v>
      </c>
      <c r="H1542">
        <v>2563</v>
      </c>
    </row>
    <row r="1543" spans="1:8" x14ac:dyDescent="0.25">
      <c r="A1543">
        <v>13559</v>
      </c>
      <c r="B1543">
        <v>1</v>
      </c>
      <c r="C1543" t="str">
        <f t="shared" ref="C1543:C1606" si="24">CONCATENATE(A1543,"_",B1543)</f>
        <v>13559_1</v>
      </c>
      <c r="D1543" t="s">
        <v>3644</v>
      </c>
      <c r="E1543">
        <v>6.9901476536684699</v>
      </c>
      <c r="F1543">
        <v>3.0138144330056901E-2</v>
      </c>
      <c r="G1543">
        <v>1</v>
      </c>
      <c r="H1543">
        <v>5919</v>
      </c>
    </row>
    <row r="1544" spans="1:8" x14ac:dyDescent="0.25">
      <c r="A1544">
        <v>13559</v>
      </c>
      <c r="B1544">
        <v>2</v>
      </c>
      <c r="C1544" t="str">
        <f t="shared" si="24"/>
        <v>13559_2</v>
      </c>
      <c r="D1544" t="s">
        <v>3645</v>
      </c>
      <c r="E1544">
        <v>8.3256739164914393</v>
      </c>
      <c r="F1544">
        <v>0.17546396509562001</v>
      </c>
      <c r="G1544">
        <v>1</v>
      </c>
      <c r="H1544">
        <v>4723</v>
      </c>
    </row>
    <row r="1545" spans="1:8" x14ac:dyDescent="0.25">
      <c r="A1545">
        <v>13560</v>
      </c>
      <c r="B1545">
        <v>1</v>
      </c>
      <c r="C1545" t="str">
        <f t="shared" si="24"/>
        <v>13560_1</v>
      </c>
      <c r="D1545" t="s">
        <v>3646</v>
      </c>
      <c r="E1545">
        <v>27.2760461389719</v>
      </c>
      <c r="F1545">
        <v>0.19160772336951101</v>
      </c>
      <c r="G1545">
        <v>1</v>
      </c>
      <c r="H1545">
        <v>6814</v>
      </c>
    </row>
    <row r="1546" spans="1:8" x14ac:dyDescent="0.25">
      <c r="A1546">
        <v>13561</v>
      </c>
      <c r="B1546">
        <v>1</v>
      </c>
      <c r="C1546" t="str">
        <f t="shared" si="24"/>
        <v>13561_1</v>
      </c>
      <c r="D1546" t="s">
        <v>3647</v>
      </c>
      <c r="E1546">
        <v>21.7914937751504</v>
      </c>
      <c r="F1546">
        <v>6.5576347113812605E-2</v>
      </c>
      <c r="G1546">
        <v>1</v>
      </c>
      <c r="H1546">
        <v>5385</v>
      </c>
    </row>
    <row r="1547" spans="1:8" x14ac:dyDescent="0.25">
      <c r="A1547">
        <v>13562</v>
      </c>
      <c r="B1547">
        <v>1</v>
      </c>
      <c r="C1547" t="str">
        <f t="shared" si="24"/>
        <v>13562_1</v>
      </c>
      <c r="D1547" t="s">
        <v>3648</v>
      </c>
      <c r="E1547">
        <v>0</v>
      </c>
      <c r="G1547">
        <v>1</v>
      </c>
      <c r="H1547">
        <v>3360</v>
      </c>
    </row>
    <row r="1548" spans="1:8" x14ac:dyDescent="0.25">
      <c r="A1548">
        <v>13563</v>
      </c>
      <c r="B1548">
        <v>1</v>
      </c>
      <c r="C1548" t="str">
        <f t="shared" si="24"/>
        <v>13563_1</v>
      </c>
      <c r="D1548" t="s">
        <v>3649</v>
      </c>
      <c r="E1548">
        <v>8.8964279523746193</v>
      </c>
      <c r="F1548">
        <v>4.85231773247509E-2</v>
      </c>
      <c r="G1548">
        <v>1</v>
      </c>
      <c r="H1548">
        <v>5071</v>
      </c>
    </row>
    <row r="1549" spans="1:8" x14ac:dyDescent="0.25">
      <c r="A1549">
        <v>13564</v>
      </c>
      <c r="B1549">
        <v>1</v>
      </c>
      <c r="C1549" t="str">
        <f t="shared" si="24"/>
        <v>13564_1</v>
      </c>
      <c r="D1549" t="s">
        <v>3650</v>
      </c>
      <c r="E1549">
        <v>28.251037413299802</v>
      </c>
      <c r="F1549">
        <v>4.6292820236261099E-2</v>
      </c>
      <c r="G1549">
        <v>1</v>
      </c>
      <c r="H1549">
        <v>3782</v>
      </c>
    </row>
    <row r="1550" spans="1:8" x14ac:dyDescent="0.25">
      <c r="A1550">
        <v>13564</v>
      </c>
      <c r="B1550">
        <v>3</v>
      </c>
      <c r="C1550" t="str">
        <f t="shared" si="24"/>
        <v>13564_3</v>
      </c>
      <c r="D1550" t="s">
        <v>3651</v>
      </c>
      <c r="E1550">
        <v>8.3899813721003103</v>
      </c>
      <c r="F1550">
        <v>7.3267777506797804E-2</v>
      </c>
      <c r="G1550">
        <v>1</v>
      </c>
      <c r="H1550">
        <v>5788</v>
      </c>
    </row>
    <row r="1551" spans="1:8" x14ac:dyDescent="0.25">
      <c r="A1551">
        <v>13565</v>
      </c>
      <c r="B1551">
        <v>1</v>
      </c>
      <c r="C1551" t="str">
        <f t="shared" si="24"/>
        <v>13565_1</v>
      </c>
      <c r="D1551" t="s">
        <v>3652</v>
      </c>
      <c r="E1551">
        <v>1.3160589302554699</v>
      </c>
      <c r="F1551">
        <v>3.3618798581406102E-2</v>
      </c>
      <c r="G1551">
        <v>1</v>
      </c>
      <c r="H1551">
        <v>1653</v>
      </c>
    </row>
    <row r="1552" spans="1:8" x14ac:dyDescent="0.25">
      <c r="A1552">
        <v>13566</v>
      </c>
      <c r="B1552">
        <v>1</v>
      </c>
      <c r="C1552" t="str">
        <f t="shared" si="24"/>
        <v>13566_1</v>
      </c>
      <c r="D1552" t="s">
        <v>3653</v>
      </c>
      <c r="E1552">
        <v>5.4754902528469396</v>
      </c>
      <c r="F1552">
        <v>0.161077056069304</v>
      </c>
      <c r="G1552">
        <v>1</v>
      </c>
      <c r="H1552">
        <v>1028</v>
      </c>
    </row>
    <row r="1553" spans="1:8" x14ac:dyDescent="0.25">
      <c r="A1553">
        <v>13567</v>
      </c>
      <c r="B1553">
        <v>1</v>
      </c>
      <c r="C1553" t="str">
        <f t="shared" si="24"/>
        <v>13567_1</v>
      </c>
      <c r="D1553" t="s">
        <v>3654</v>
      </c>
      <c r="E1553">
        <v>182</v>
      </c>
      <c r="F1553">
        <v>0.36769611399095098</v>
      </c>
      <c r="G1553">
        <v>1</v>
      </c>
      <c r="H1553">
        <v>2816</v>
      </c>
    </row>
    <row r="1554" spans="1:8" x14ac:dyDescent="0.25">
      <c r="A1554">
        <v>13568</v>
      </c>
      <c r="B1554">
        <v>1</v>
      </c>
      <c r="C1554" t="str">
        <f t="shared" si="24"/>
        <v>13568_1</v>
      </c>
      <c r="D1554" t="s">
        <v>3655</v>
      </c>
      <c r="E1554">
        <v>72.989202855468804</v>
      </c>
      <c r="F1554">
        <v>0.46680619448574201</v>
      </c>
      <c r="G1554">
        <v>1</v>
      </c>
      <c r="H1554">
        <v>9613</v>
      </c>
    </row>
    <row r="1555" spans="1:8" x14ac:dyDescent="0.25">
      <c r="A1555">
        <v>13569</v>
      </c>
      <c r="B1555">
        <v>1</v>
      </c>
      <c r="C1555" t="str">
        <f t="shared" si="24"/>
        <v>13569_1</v>
      </c>
      <c r="D1555" t="s">
        <v>3656</v>
      </c>
      <c r="E1555">
        <v>16.824526227257898</v>
      </c>
      <c r="F1555">
        <v>0.128710381161562</v>
      </c>
      <c r="G1555">
        <v>1</v>
      </c>
      <c r="H1555">
        <v>9648</v>
      </c>
    </row>
    <row r="1556" spans="1:8" x14ac:dyDescent="0.25">
      <c r="A1556">
        <v>13571</v>
      </c>
      <c r="B1556">
        <v>1</v>
      </c>
      <c r="C1556" t="str">
        <f t="shared" si="24"/>
        <v>13571_1</v>
      </c>
      <c r="D1556" t="s">
        <v>3657</v>
      </c>
      <c r="E1556">
        <v>25.347780640597101</v>
      </c>
      <c r="F1556">
        <v>0.31228776102397698</v>
      </c>
      <c r="G1556">
        <v>1</v>
      </c>
      <c r="H1556">
        <v>7014</v>
      </c>
    </row>
    <row r="1557" spans="1:8" x14ac:dyDescent="0.25">
      <c r="A1557">
        <v>13572</v>
      </c>
      <c r="B1557">
        <v>1</v>
      </c>
      <c r="C1557" t="str">
        <f t="shared" si="24"/>
        <v>13572_1</v>
      </c>
      <c r="D1557" t="s">
        <v>3658</v>
      </c>
      <c r="E1557">
        <v>0</v>
      </c>
      <c r="G1557">
        <v>1</v>
      </c>
      <c r="H1557">
        <v>959</v>
      </c>
    </row>
    <row r="1558" spans="1:8" x14ac:dyDescent="0.25">
      <c r="A1558">
        <v>13572</v>
      </c>
      <c r="B1558">
        <v>2</v>
      </c>
      <c r="C1558" t="str">
        <f t="shared" si="24"/>
        <v>13572_2</v>
      </c>
      <c r="D1558" t="s">
        <v>3659</v>
      </c>
      <c r="E1558">
        <v>23.7625974099501</v>
      </c>
      <c r="F1558">
        <v>0.61925001741067698</v>
      </c>
      <c r="G1558">
        <v>1</v>
      </c>
      <c r="H1558">
        <v>4125</v>
      </c>
    </row>
    <row r="1559" spans="1:8" x14ac:dyDescent="0.25">
      <c r="A1559">
        <v>13573</v>
      </c>
      <c r="B1559">
        <v>1</v>
      </c>
      <c r="C1559" t="str">
        <f t="shared" si="24"/>
        <v>13573_1</v>
      </c>
      <c r="D1559" t="s">
        <v>3660</v>
      </c>
      <c r="E1559">
        <v>34.844377044085398</v>
      </c>
      <c r="F1559">
        <v>0.20772098236383399</v>
      </c>
      <c r="G1559">
        <v>1</v>
      </c>
      <c r="H1559">
        <v>9200</v>
      </c>
    </row>
    <row r="1560" spans="1:8" x14ac:dyDescent="0.25">
      <c r="A1560">
        <v>13577</v>
      </c>
      <c r="B1560">
        <v>1</v>
      </c>
      <c r="C1560" t="str">
        <f t="shared" si="24"/>
        <v>13577_1</v>
      </c>
      <c r="D1560" t="s">
        <v>3661</v>
      </c>
      <c r="E1560">
        <v>30.443555427311001</v>
      </c>
      <c r="F1560">
        <v>0.49293555156914398</v>
      </c>
      <c r="G1560">
        <v>1</v>
      </c>
      <c r="H1560">
        <v>2462</v>
      </c>
    </row>
    <row r="1561" spans="1:8" x14ac:dyDescent="0.25">
      <c r="A1561">
        <v>13579</v>
      </c>
      <c r="B1561">
        <v>1</v>
      </c>
      <c r="C1561" t="str">
        <f t="shared" si="24"/>
        <v>13579_1</v>
      </c>
      <c r="D1561" t="s">
        <v>3662</v>
      </c>
      <c r="E1561">
        <v>8.4569117555198492</v>
      </c>
      <c r="F1561">
        <v>0.45379121629500002</v>
      </c>
      <c r="G1561">
        <v>1</v>
      </c>
      <c r="H1561">
        <v>1856</v>
      </c>
    </row>
    <row r="1562" spans="1:8" x14ac:dyDescent="0.25">
      <c r="A1562">
        <v>13579</v>
      </c>
      <c r="B1562">
        <v>2</v>
      </c>
      <c r="C1562" t="str">
        <f t="shared" si="24"/>
        <v>13579_2</v>
      </c>
      <c r="D1562" t="s">
        <v>3663</v>
      </c>
      <c r="E1562">
        <v>0</v>
      </c>
      <c r="G1562">
        <v>1</v>
      </c>
      <c r="H1562">
        <v>7271</v>
      </c>
    </row>
    <row r="1563" spans="1:8" x14ac:dyDescent="0.25">
      <c r="A1563">
        <v>13581</v>
      </c>
      <c r="B1563">
        <v>1</v>
      </c>
      <c r="C1563" t="str">
        <f t="shared" si="24"/>
        <v>13581_1</v>
      </c>
      <c r="D1563" t="s">
        <v>3664</v>
      </c>
      <c r="E1563">
        <v>44.5636254504562</v>
      </c>
      <c r="F1563">
        <v>0.53590210282345596</v>
      </c>
      <c r="G1563">
        <v>1</v>
      </c>
      <c r="H1563">
        <v>6260</v>
      </c>
    </row>
    <row r="1564" spans="1:8" x14ac:dyDescent="0.25">
      <c r="A1564">
        <v>13586</v>
      </c>
      <c r="B1564">
        <v>1</v>
      </c>
      <c r="C1564" t="str">
        <f t="shared" si="24"/>
        <v>13586_1</v>
      </c>
      <c r="D1564" t="s">
        <v>3665</v>
      </c>
      <c r="E1564">
        <v>43.582486066336799</v>
      </c>
      <c r="F1564">
        <v>0.212896819133713</v>
      </c>
      <c r="G1564">
        <v>1</v>
      </c>
      <c r="H1564">
        <v>2248</v>
      </c>
    </row>
    <row r="1565" spans="1:8" x14ac:dyDescent="0.25">
      <c r="A1565">
        <v>13591</v>
      </c>
      <c r="B1565">
        <v>1</v>
      </c>
      <c r="C1565" t="str">
        <f t="shared" si="24"/>
        <v>13591_1</v>
      </c>
      <c r="D1565" t="s">
        <v>3666</v>
      </c>
      <c r="E1565">
        <v>18.4881906396154</v>
      </c>
      <c r="F1565">
        <v>9.8462147820107204E-2</v>
      </c>
      <c r="G1565">
        <v>1</v>
      </c>
      <c r="H1565">
        <v>8285</v>
      </c>
    </row>
    <row r="1566" spans="1:8" x14ac:dyDescent="0.25">
      <c r="A1566">
        <v>13595</v>
      </c>
      <c r="B1566">
        <v>1</v>
      </c>
      <c r="C1566" t="str">
        <f t="shared" si="24"/>
        <v>13595_1</v>
      </c>
      <c r="D1566" t="s">
        <v>3667</v>
      </c>
      <c r="E1566">
        <v>131.571034773929</v>
      </c>
      <c r="F1566">
        <v>0.49814534697492902</v>
      </c>
      <c r="G1566">
        <v>1</v>
      </c>
      <c r="H1566">
        <v>8690</v>
      </c>
    </row>
    <row r="1567" spans="1:8" x14ac:dyDescent="0.25">
      <c r="A1567">
        <v>13596</v>
      </c>
      <c r="B1567">
        <v>1</v>
      </c>
      <c r="C1567" t="str">
        <f t="shared" si="24"/>
        <v>13596_1</v>
      </c>
      <c r="D1567" t="s">
        <v>3668</v>
      </c>
      <c r="E1567">
        <v>20.5689292263148</v>
      </c>
      <c r="F1567">
        <v>0.30164611339002101</v>
      </c>
      <c r="G1567">
        <v>1</v>
      </c>
      <c r="H1567">
        <v>7858</v>
      </c>
    </row>
    <row r="1568" spans="1:8" x14ac:dyDescent="0.25">
      <c r="A1568">
        <v>13599</v>
      </c>
      <c r="B1568">
        <v>1</v>
      </c>
      <c r="C1568" t="str">
        <f t="shared" si="24"/>
        <v>13599_1</v>
      </c>
      <c r="D1568" t="s">
        <v>3669</v>
      </c>
      <c r="E1568">
        <v>7.22555061801416</v>
      </c>
      <c r="F1568">
        <v>0.121999206322656</v>
      </c>
      <c r="G1568">
        <v>1</v>
      </c>
      <c r="H1568">
        <v>9151</v>
      </c>
    </row>
    <row r="1569" spans="1:8" x14ac:dyDescent="0.25">
      <c r="A1569">
        <v>13601</v>
      </c>
      <c r="B1569">
        <v>1</v>
      </c>
      <c r="C1569" t="str">
        <f t="shared" si="24"/>
        <v>13601_1</v>
      </c>
      <c r="D1569" t="s">
        <v>3670</v>
      </c>
      <c r="E1569">
        <v>8.6558935822512506</v>
      </c>
      <c r="F1569">
        <v>0.59014691211718895</v>
      </c>
      <c r="G1569">
        <v>1</v>
      </c>
      <c r="H1569">
        <v>8884</v>
      </c>
    </row>
    <row r="1570" spans="1:8" x14ac:dyDescent="0.25">
      <c r="A1570">
        <v>13604</v>
      </c>
      <c r="B1570">
        <v>1</v>
      </c>
      <c r="C1570" t="str">
        <f t="shared" si="24"/>
        <v>13604_1</v>
      </c>
      <c r="D1570" t="s">
        <v>3671</v>
      </c>
      <c r="E1570">
        <v>0</v>
      </c>
      <c r="G1570">
        <v>1</v>
      </c>
      <c r="H1570">
        <v>2790</v>
      </c>
    </row>
    <row r="1571" spans="1:8" x14ac:dyDescent="0.25">
      <c r="A1571">
        <v>13604</v>
      </c>
      <c r="B1571">
        <v>2</v>
      </c>
      <c r="C1571" t="str">
        <f t="shared" si="24"/>
        <v>13604_2</v>
      </c>
      <c r="D1571" t="s">
        <v>3672</v>
      </c>
      <c r="E1571">
        <v>7.2118830358529804</v>
      </c>
      <c r="F1571">
        <v>0.67470518473063701</v>
      </c>
      <c r="G1571">
        <v>1</v>
      </c>
      <c r="H1571">
        <v>3520</v>
      </c>
    </row>
    <row r="1572" spans="1:8" x14ac:dyDescent="0.25">
      <c r="A1572">
        <v>13606</v>
      </c>
      <c r="B1572">
        <v>1</v>
      </c>
      <c r="C1572" t="str">
        <f t="shared" si="24"/>
        <v>13606_1</v>
      </c>
      <c r="D1572" t="s">
        <v>3673</v>
      </c>
      <c r="E1572">
        <v>207.05296357398001</v>
      </c>
      <c r="F1572">
        <v>0.962286534372504</v>
      </c>
      <c r="G1572">
        <v>1</v>
      </c>
      <c r="H1572">
        <v>7910</v>
      </c>
    </row>
    <row r="1573" spans="1:8" x14ac:dyDescent="0.25">
      <c r="A1573">
        <v>13607</v>
      </c>
      <c r="B1573">
        <v>1</v>
      </c>
      <c r="C1573" t="str">
        <f t="shared" si="24"/>
        <v>13607_1</v>
      </c>
      <c r="D1573" t="s">
        <v>3674</v>
      </c>
      <c r="E1573">
        <v>13.8148800551542</v>
      </c>
      <c r="F1573">
        <v>0.89218504597860304</v>
      </c>
      <c r="G1573">
        <v>1</v>
      </c>
      <c r="H1573">
        <v>11470</v>
      </c>
    </row>
    <row r="1574" spans="1:8" x14ac:dyDescent="0.25">
      <c r="A1574">
        <v>13607</v>
      </c>
      <c r="B1574">
        <v>3</v>
      </c>
      <c r="C1574" t="str">
        <f t="shared" si="24"/>
        <v>13607_3</v>
      </c>
      <c r="D1574" t="s">
        <v>3675</v>
      </c>
      <c r="E1574">
        <v>1</v>
      </c>
      <c r="F1574">
        <v>1</v>
      </c>
      <c r="G1574">
        <v>1</v>
      </c>
      <c r="H1574">
        <v>5830</v>
      </c>
    </row>
    <row r="1575" spans="1:8" x14ac:dyDescent="0.25">
      <c r="A1575">
        <v>13609</v>
      </c>
      <c r="B1575">
        <v>1</v>
      </c>
      <c r="C1575" t="str">
        <f t="shared" si="24"/>
        <v>13609_1</v>
      </c>
      <c r="D1575" t="s">
        <v>3676</v>
      </c>
      <c r="E1575">
        <v>57</v>
      </c>
      <c r="F1575">
        <v>0.29381443298969001</v>
      </c>
      <c r="G1575">
        <v>1</v>
      </c>
      <c r="H1575">
        <v>5905</v>
      </c>
    </row>
    <row r="1576" spans="1:8" x14ac:dyDescent="0.25">
      <c r="A1576">
        <v>13609</v>
      </c>
      <c r="B1576">
        <v>2</v>
      </c>
      <c r="C1576" t="str">
        <f t="shared" si="24"/>
        <v>13609_2</v>
      </c>
      <c r="D1576" t="s">
        <v>3677</v>
      </c>
      <c r="E1576">
        <v>0</v>
      </c>
      <c r="G1576">
        <v>1</v>
      </c>
      <c r="H1576">
        <v>8986</v>
      </c>
    </row>
    <row r="1577" spans="1:8" x14ac:dyDescent="0.25">
      <c r="A1577">
        <v>13610</v>
      </c>
      <c r="B1577">
        <v>1</v>
      </c>
      <c r="C1577" t="str">
        <f t="shared" si="24"/>
        <v>13610_1</v>
      </c>
      <c r="D1577" t="s">
        <v>3678</v>
      </c>
      <c r="E1577">
        <v>0</v>
      </c>
      <c r="G1577">
        <v>1</v>
      </c>
      <c r="H1577">
        <v>7420</v>
      </c>
    </row>
    <row r="1578" spans="1:8" x14ac:dyDescent="0.25">
      <c r="A1578">
        <v>13610</v>
      </c>
      <c r="B1578">
        <v>2</v>
      </c>
      <c r="C1578" t="str">
        <f t="shared" si="24"/>
        <v>13610_2</v>
      </c>
      <c r="D1578" t="s">
        <v>3679</v>
      </c>
      <c r="E1578">
        <v>0</v>
      </c>
      <c r="G1578">
        <v>1</v>
      </c>
      <c r="H1578">
        <v>4875</v>
      </c>
    </row>
    <row r="1579" spans="1:8" x14ac:dyDescent="0.25">
      <c r="A1579">
        <v>13610</v>
      </c>
      <c r="B1579">
        <v>3</v>
      </c>
      <c r="C1579" t="str">
        <f t="shared" si="24"/>
        <v>13610_3</v>
      </c>
      <c r="D1579" t="s">
        <v>3680</v>
      </c>
      <c r="E1579">
        <v>1</v>
      </c>
      <c r="F1579">
        <v>1</v>
      </c>
      <c r="G1579">
        <v>1</v>
      </c>
      <c r="H1579">
        <v>4940</v>
      </c>
    </row>
    <row r="1580" spans="1:8" x14ac:dyDescent="0.25">
      <c r="A1580">
        <v>13611</v>
      </c>
      <c r="B1580">
        <v>1</v>
      </c>
      <c r="C1580" t="str">
        <f t="shared" si="24"/>
        <v>13611_1</v>
      </c>
      <c r="D1580" t="s">
        <v>3681</v>
      </c>
      <c r="E1580">
        <v>38</v>
      </c>
      <c r="F1580">
        <v>0.40425531914893598</v>
      </c>
      <c r="G1580">
        <v>1</v>
      </c>
      <c r="H1580">
        <v>10586</v>
      </c>
    </row>
    <row r="1581" spans="1:8" x14ac:dyDescent="0.25">
      <c r="A1581">
        <v>13613</v>
      </c>
      <c r="B1581">
        <v>1</v>
      </c>
      <c r="C1581" t="str">
        <f t="shared" si="24"/>
        <v>13613_1</v>
      </c>
      <c r="D1581" t="s">
        <v>3682</v>
      </c>
      <c r="E1581">
        <v>0</v>
      </c>
      <c r="G1581">
        <v>1</v>
      </c>
      <c r="H1581">
        <v>4303</v>
      </c>
    </row>
    <row r="1582" spans="1:8" x14ac:dyDescent="0.25">
      <c r="A1582">
        <v>13614</v>
      </c>
      <c r="B1582">
        <v>1</v>
      </c>
      <c r="C1582" t="str">
        <f t="shared" si="24"/>
        <v>13614_1</v>
      </c>
      <c r="D1582" t="s">
        <v>3683</v>
      </c>
      <c r="E1582">
        <v>381.38745291081</v>
      </c>
      <c r="F1582">
        <v>0.79000495123569503</v>
      </c>
      <c r="G1582">
        <v>1</v>
      </c>
      <c r="H1582">
        <v>9001</v>
      </c>
    </row>
    <row r="1583" spans="1:8" x14ac:dyDescent="0.25">
      <c r="A1583">
        <v>13615</v>
      </c>
      <c r="B1583">
        <v>1</v>
      </c>
      <c r="C1583" t="str">
        <f t="shared" si="24"/>
        <v>13615_1</v>
      </c>
      <c r="D1583" t="s">
        <v>3684</v>
      </c>
      <c r="E1583">
        <v>44</v>
      </c>
      <c r="F1583">
        <v>0.66666666666666596</v>
      </c>
      <c r="G1583">
        <v>1</v>
      </c>
      <c r="H1583">
        <v>2937</v>
      </c>
    </row>
    <row r="1584" spans="1:8" x14ac:dyDescent="0.25">
      <c r="A1584">
        <v>13617</v>
      </c>
      <c r="B1584">
        <v>1</v>
      </c>
      <c r="C1584" t="str">
        <f t="shared" si="24"/>
        <v>13617_1</v>
      </c>
      <c r="D1584" t="s">
        <v>3685</v>
      </c>
      <c r="E1584">
        <v>0</v>
      </c>
      <c r="G1584">
        <v>1</v>
      </c>
      <c r="H1584">
        <v>3434</v>
      </c>
    </row>
    <row r="1585" spans="1:8" x14ac:dyDescent="0.25">
      <c r="A1585">
        <v>13619</v>
      </c>
      <c r="B1585">
        <v>1</v>
      </c>
      <c r="C1585" t="str">
        <f t="shared" si="24"/>
        <v>13619_1</v>
      </c>
      <c r="D1585" t="s">
        <v>3686</v>
      </c>
      <c r="E1585">
        <v>0</v>
      </c>
      <c r="G1585">
        <v>1</v>
      </c>
      <c r="H1585">
        <v>3336</v>
      </c>
    </row>
    <row r="1586" spans="1:8" x14ac:dyDescent="0.25">
      <c r="A1586">
        <v>13619</v>
      </c>
      <c r="B1586">
        <v>2</v>
      </c>
      <c r="C1586" t="str">
        <f t="shared" si="24"/>
        <v>13619_2</v>
      </c>
      <c r="D1586" t="s">
        <v>3687</v>
      </c>
      <c r="E1586">
        <v>0</v>
      </c>
      <c r="G1586">
        <v>1</v>
      </c>
      <c r="H1586">
        <v>14478</v>
      </c>
    </row>
    <row r="1587" spans="1:8" x14ac:dyDescent="0.25">
      <c r="A1587">
        <v>13621</v>
      </c>
      <c r="B1587">
        <v>2</v>
      </c>
      <c r="C1587" t="str">
        <f t="shared" si="24"/>
        <v>13621_2</v>
      </c>
      <c r="D1587" t="s">
        <v>3688</v>
      </c>
      <c r="E1587">
        <v>134</v>
      </c>
      <c r="F1587">
        <v>0.34895833333333298</v>
      </c>
      <c r="G1587">
        <v>1</v>
      </c>
      <c r="H1587">
        <v>2632</v>
      </c>
    </row>
    <row r="1588" spans="1:8" x14ac:dyDescent="0.25">
      <c r="A1588">
        <v>13623</v>
      </c>
      <c r="B1588">
        <v>1</v>
      </c>
      <c r="C1588" t="str">
        <f t="shared" si="24"/>
        <v>13623_1</v>
      </c>
      <c r="D1588" t="s">
        <v>3689</v>
      </c>
      <c r="E1588">
        <v>0</v>
      </c>
      <c r="G1588">
        <v>1</v>
      </c>
      <c r="H1588">
        <v>5203</v>
      </c>
    </row>
    <row r="1589" spans="1:8" x14ac:dyDescent="0.25">
      <c r="A1589">
        <v>13623</v>
      </c>
      <c r="B1589">
        <v>2</v>
      </c>
      <c r="C1589" t="str">
        <f t="shared" si="24"/>
        <v>13623_2</v>
      </c>
      <c r="D1589" t="s">
        <v>3690</v>
      </c>
      <c r="E1589">
        <v>0</v>
      </c>
      <c r="G1589">
        <v>1</v>
      </c>
      <c r="H1589">
        <v>4540</v>
      </c>
    </row>
    <row r="1590" spans="1:8" x14ac:dyDescent="0.25">
      <c r="A1590">
        <v>13624</v>
      </c>
      <c r="B1590">
        <v>1</v>
      </c>
      <c r="C1590" t="str">
        <f t="shared" si="24"/>
        <v>13624_1</v>
      </c>
      <c r="D1590" t="s">
        <v>3691</v>
      </c>
      <c r="E1590">
        <v>0</v>
      </c>
      <c r="G1590">
        <v>1</v>
      </c>
      <c r="H1590">
        <v>4152</v>
      </c>
    </row>
    <row r="1591" spans="1:8" x14ac:dyDescent="0.25">
      <c r="A1591">
        <v>13627</v>
      </c>
      <c r="B1591">
        <v>1</v>
      </c>
      <c r="C1591" t="str">
        <f t="shared" si="24"/>
        <v>13627_1</v>
      </c>
      <c r="D1591" t="s">
        <v>3692</v>
      </c>
      <c r="E1591">
        <v>0</v>
      </c>
      <c r="G1591">
        <v>1</v>
      </c>
      <c r="H1591">
        <v>4574</v>
      </c>
    </row>
    <row r="1592" spans="1:8" x14ac:dyDescent="0.25">
      <c r="A1592">
        <v>13629</v>
      </c>
      <c r="B1592">
        <v>1</v>
      </c>
      <c r="C1592" t="str">
        <f t="shared" si="24"/>
        <v>13629_1</v>
      </c>
      <c r="D1592" t="s">
        <v>3693</v>
      </c>
      <c r="E1592">
        <v>54.059551150882797</v>
      </c>
      <c r="F1592">
        <v>0.40219366984681099</v>
      </c>
      <c r="G1592">
        <v>1</v>
      </c>
      <c r="H1592">
        <v>5380</v>
      </c>
    </row>
    <row r="1593" spans="1:8" x14ac:dyDescent="0.25">
      <c r="A1593">
        <v>13631</v>
      </c>
      <c r="B1593">
        <v>1</v>
      </c>
      <c r="C1593" t="str">
        <f t="shared" si="24"/>
        <v>13631_1</v>
      </c>
      <c r="D1593" t="s">
        <v>3694</v>
      </c>
      <c r="E1593">
        <v>47.004096221600904</v>
      </c>
      <c r="F1593">
        <v>0.46370088236470203</v>
      </c>
      <c r="G1593">
        <v>1</v>
      </c>
      <c r="H1593">
        <v>8798</v>
      </c>
    </row>
    <row r="1594" spans="1:8" x14ac:dyDescent="0.25">
      <c r="A1594">
        <v>13633</v>
      </c>
      <c r="B1594">
        <v>1</v>
      </c>
      <c r="C1594" t="str">
        <f t="shared" si="24"/>
        <v>13633_1</v>
      </c>
      <c r="D1594" t="s">
        <v>3695</v>
      </c>
      <c r="E1594">
        <v>0</v>
      </c>
      <c r="G1594">
        <v>1</v>
      </c>
      <c r="H1594">
        <v>1686</v>
      </c>
    </row>
    <row r="1595" spans="1:8" x14ac:dyDescent="0.25">
      <c r="A1595">
        <v>13637</v>
      </c>
      <c r="B1595">
        <v>1</v>
      </c>
      <c r="C1595" t="str">
        <f t="shared" si="24"/>
        <v>13637_1</v>
      </c>
      <c r="D1595" t="s">
        <v>3696</v>
      </c>
      <c r="E1595">
        <v>28.2169703402528</v>
      </c>
      <c r="F1595">
        <v>0.98862600347112195</v>
      </c>
      <c r="G1595">
        <v>1</v>
      </c>
      <c r="H1595">
        <v>8815</v>
      </c>
    </row>
    <row r="1596" spans="1:8" x14ac:dyDescent="0.25">
      <c r="A1596">
        <v>13639</v>
      </c>
      <c r="B1596">
        <v>1</v>
      </c>
      <c r="C1596" t="str">
        <f t="shared" si="24"/>
        <v>13639_1</v>
      </c>
      <c r="D1596" t="s">
        <v>3697</v>
      </c>
      <c r="E1596">
        <v>38.730463395939402</v>
      </c>
      <c r="F1596">
        <v>0.81905976976232497</v>
      </c>
      <c r="G1596">
        <v>1</v>
      </c>
      <c r="H1596">
        <v>4236</v>
      </c>
    </row>
    <row r="1597" spans="1:8" x14ac:dyDescent="0.25">
      <c r="A1597">
        <v>13639</v>
      </c>
      <c r="B1597">
        <v>2</v>
      </c>
      <c r="C1597" t="str">
        <f t="shared" si="24"/>
        <v>13639_2</v>
      </c>
      <c r="D1597" t="s">
        <v>3698</v>
      </c>
      <c r="E1597">
        <v>9.2292384778735901</v>
      </c>
      <c r="F1597">
        <v>0.82189353232270701</v>
      </c>
      <c r="G1597">
        <v>1</v>
      </c>
      <c r="H1597">
        <v>8456</v>
      </c>
    </row>
    <row r="1598" spans="1:8" x14ac:dyDescent="0.25">
      <c r="A1598">
        <v>13641</v>
      </c>
      <c r="B1598">
        <v>1</v>
      </c>
      <c r="C1598" t="str">
        <f t="shared" si="24"/>
        <v>13641_1</v>
      </c>
      <c r="D1598" t="s">
        <v>3699</v>
      </c>
      <c r="E1598">
        <v>33.461426307353101</v>
      </c>
      <c r="F1598">
        <v>0.77496678780485095</v>
      </c>
      <c r="G1598">
        <v>1</v>
      </c>
      <c r="H1598">
        <v>6170</v>
      </c>
    </row>
    <row r="1599" spans="1:8" x14ac:dyDescent="0.25">
      <c r="A1599">
        <v>13643</v>
      </c>
      <c r="B1599">
        <v>1</v>
      </c>
      <c r="C1599" t="str">
        <f t="shared" si="24"/>
        <v>13643_1</v>
      </c>
      <c r="D1599" t="s">
        <v>3700</v>
      </c>
      <c r="E1599">
        <v>44.1518042557217</v>
      </c>
      <c r="F1599">
        <v>0.804230535470009</v>
      </c>
      <c r="G1599">
        <v>1</v>
      </c>
      <c r="H1599">
        <v>7374</v>
      </c>
    </row>
    <row r="1600" spans="1:8" x14ac:dyDescent="0.25">
      <c r="A1600">
        <v>13643</v>
      </c>
      <c r="B1600">
        <v>2</v>
      </c>
      <c r="C1600" t="str">
        <f t="shared" si="24"/>
        <v>13643_2</v>
      </c>
      <c r="D1600" t="s">
        <v>3701</v>
      </c>
      <c r="E1600">
        <v>194.62432720897701</v>
      </c>
      <c r="F1600">
        <v>0.87758208121336401</v>
      </c>
      <c r="G1600">
        <v>1</v>
      </c>
      <c r="H1600">
        <v>4394</v>
      </c>
    </row>
    <row r="1601" spans="1:8" x14ac:dyDescent="0.25">
      <c r="A1601">
        <v>13644</v>
      </c>
      <c r="B1601">
        <v>1</v>
      </c>
      <c r="C1601" t="str">
        <f t="shared" si="24"/>
        <v>13644_1</v>
      </c>
      <c r="D1601" t="s">
        <v>3702</v>
      </c>
      <c r="E1601">
        <v>33.873955405606402</v>
      </c>
      <c r="F1601">
        <v>0.65918843553393502</v>
      </c>
      <c r="G1601">
        <v>1</v>
      </c>
      <c r="H1601">
        <v>4770</v>
      </c>
    </row>
    <row r="1602" spans="1:8" x14ac:dyDescent="0.25">
      <c r="A1602">
        <v>13647</v>
      </c>
      <c r="B1602">
        <v>1</v>
      </c>
      <c r="C1602" t="str">
        <f t="shared" si="24"/>
        <v>13647_1</v>
      </c>
      <c r="D1602" t="s">
        <v>3703</v>
      </c>
      <c r="E1602">
        <v>41.260365039348002</v>
      </c>
      <c r="F1602">
        <v>0.71155258311981595</v>
      </c>
      <c r="G1602">
        <v>1</v>
      </c>
      <c r="H1602">
        <v>3627</v>
      </c>
    </row>
    <row r="1603" spans="1:8" x14ac:dyDescent="0.25">
      <c r="A1603">
        <v>13649</v>
      </c>
      <c r="B1603">
        <v>1</v>
      </c>
      <c r="C1603" t="str">
        <f t="shared" si="24"/>
        <v>13649_1</v>
      </c>
      <c r="D1603" t="s">
        <v>3704</v>
      </c>
      <c r="E1603">
        <v>28.3740528833399</v>
      </c>
      <c r="F1603">
        <v>0.264268825185345</v>
      </c>
      <c r="G1603">
        <v>1</v>
      </c>
      <c r="H1603">
        <v>5586</v>
      </c>
    </row>
    <row r="1604" spans="1:8" x14ac:dyDescent="0.25">
      <c r="A1604">
        <v>13650</v>
      </c>
      <c r="B1604">
        <v>1</v>
      </c>
      <c r="C1604" t="str">
        <f t="shared" si="24"/>
        <v>13650_1</v>
      </c>
      <c r="D1604" t="s">
        <v>3705</v>
      </c>
      <c r="E1604">
        <v>20.005582526187801</v>
      </c>
      <c r="F1604">
        <v>0.39401411254380903</v>
      </c>
      <c r="G1604">
        <v>1</v>
      </c>
      <c r="H1604">
        <v>3823</v>
      </c>
    </row>
    <row r="1605" spans="1:8" x14ac:dyDescent="0.25">
      <c r="A1605">
        <v>13651</v>
      </c>
      <c r="B1605">
        <v>1</v>
      </c>
      <c r="C1605" t="str">
        <f t="shared" si="24"/>
        <v>13651_1</v>
      </c>
      <c r="D1605" t="s">
        <v>3706</v>
      </c>
      <c r="E1605">
        <v>7.6645010230122104</v>
      </c>
      <c r="F1605">
        <v>9.8886010561686305E-2</v>
      </c>
      <c r="G1605">
        <v>1</v>
      </c>
      <c r="H1605">
        <v>2484</v>
      </c>
    </row>
    <row r="1606" spans="1:8" x14ac:dyDescent="0.25">
      <c r="A1606">
        <v>13653</v>
      </c>
      <c r="B1606">
        <v>1</v>
      </c>
      <c r="C1606" t="str">
        <f t="shared" si="24"/>
        <v>13653_1</v>
      </c>
      <c r="D1606" t="s">
        <v>3707</v>
      </c>
      <c r="E1606">
        <v>27.370398963223501</v>
      </c>
      <c r="F1606">
        <v>0.20090385951940901</v>
      </c>
      <c r="G1606">
        <v>1</v>
      </c>
      <c r="H1606">
        <v>1833</v>
      </c>
    </row>
    <row r="1607" spans="1:8" x14ac:dyDescent="0.25">
      <c r="A1607">
        <v>13657</v>
      </c>
      <c r="B1607">
        <v>1</v>
      </c>
      <c r="C1607" t="str">
        <f t="shared" ref="C1607:C1670" si="25">CONCATENATE(A1607,"_",B1607)</f>
        <v>13657_1</v>
      </c>
      <c r="D1607" t="s">
        <v>3708</v>
      </c>
      <c r="E1607">
        <v>164.025036146823</v>
      </c>
      <c r="F1607">
        <v>0.63233767713441003</v>
      </c>
      <c r="G1607">
        <v>1</v>
      </c>
      <c r="H1607">
        <v>4997</v>
      </c>
    </row>
    <row r="1608" spans="1:8" x14ac:dyDescent="0.25">
      <c r="A1608">
        <v>13659</v>
      </c>
      <c r="B1608">
        <v>1</v>
      </c>
      <c r="C1608" t="str">
        <f t="shared" si="25"/>
        <v>13659_1</v>
      </c>
      <c r="D1608" t="s">
        <v>3709</v>
      </c>
      <c r="E1608">
        <v>57.356672642362902</v>
      </c>
      <c r="F1608">
        <v>0.71361058252198994</v>
      </c>
      <c r="G1608">
        <v>1</v>
      </c>
      <c r="H1608">
        <v>3285</v>
      </c>
    </row>
    <row r="1609" spans="1:8" x14ac:dyDescent="0.25">
      <c r="A1609">
        <v>13659</v>
      </c>
      <c r="B1609">
        <v>2</v>
      </c>
      <c r="C1609" t="str">
        <f t="shared" si="25"/>
        <v>13659_2</v>
      </c>
      <c r="D1609" t="s">
        <v>3710</v>
      </c>
      <c r="E1609">
        <v>22.7962433794048</v>
      </c>
      <c r="F1609">
        <v>0.98467574836730098</v>
      </c>
      <c r="G1609">
        <v>1</v>
      </c>
      <c r="H1609">
        <v>12062</v>
      </c>
    </row>
    <row r="1610" spans="1:8" x14ac:dyDescent="0.25">
      <c r="A1610">
        <v>13659</v>
      </c>
      <c r="B1610">
        <v>4</v>
      </c>
      <c r="C1610" t="str">
        <f t="shared" si="25"/>
        <v>13659_4</v>
      </c>
      <c r="D1610" t="s">
        <v>3711</v>
      </c>
      <c r="E1610">
        <v>73.047319179706903</v>
      </c>
      <c r="F1610">
        <v>0.92391709136258204</v>
      </c>
      <c r="G1610">
        <v>1</v>
      </c>
      <c r="H1610">
        <v>7474</v>
      </c>
    </row>
    <row r="1611" spans="1:8" x14ac:dyDescent="0.25">
      <c r="A1611">
        <v>13660</v>
      </c>
      <c r="B1611">
        <v>1</v>
      </c>
      <c r="C1611" t="str">
        <f t="shared" si="25"/>
        <v>13660_1</v>
      </c>
      <c r="D1611" t="s">
        <v>3712</v>
      </c>
      <c r="E1611">
        <v>19.7381674899401</v>
      </c>
      <c r="F1611">
        <v>0.89393806608969295</v>
      </c>
      <c r="G1611">
        <v>1</v>
      </c>
      <c r="H1611">
        <v>5115</v>
      </c>
    </row>
    <row r="1612" spans="1:8" x14ac:dyDescent="0.25">
      <c r="A1612">
        <v>13661</v>
      </c>
      <c r="B1612">
        <v>1</v>
      </c>
      <c r="C1612" t="str">
        <f t="shared" si="25"/>
        <v>13661_1</v>
      </c>
      <c r="D1612" t="s">
        <v>3713</v>
      </c>
      <c r="E1612">
        <v>117.625846120654</v>
      </c>
      <c r="F1612">
        <v>0.98353204321347099</v>
      </c>
      <c r="G1612">
        <v>1</v>
      </c>
      <c r="H1612">
        <v>5894</v>
      </c>
    </row>
    <row r="1613" spans="1:8" x14ac:dyDescent="0.25">
      <c r="A1613">
        <v>13661</v>
      </c>
      <c r="B1613">
        <v>2</v>
      </c>
      <c r="C1613" t="str">
        <f t="shared" si="25"/>
        <v>13661_2</v>
      </c>
      <c r="D1613" t="s">
        <v>3714</v>
      </c>
      <c r="E1613">
        <v>122.871184374571</v>
      </c>
      <c r="F1613">
        <v>0.98447720156004903</v>
      </c>
      <c r="G1613">
        <v>1</v>
      </c>
      <c r="H1613">
        <v>8102</v>
      </c>
    </row>
    <row r="1614" spans="1:8" x14ac:dyDescent="0.25">
      <c r="A1614">
        <v>13661</v>
      </c>
      <c r="B1614">
        <v>3</v>
      </c>
      <c r="C1614" t="str">
        <f t="shared" si="25"/>
        <v>13661_3</v>
      </c>
      <c r="D1614" t="s">
        <v>3715</v>
      </c>
      <c r="E1614">
        <v>281.02179766015098</v>
      </c>
      <c r="F1614">
        <v>0.95181392271795395</v>
      </c>
      <c r="G1614">
        <v>1</v>
      </c>
      <c r="H1614">
        <v>6410</v>
      </c>
    </row>
    <row r="1615" spans="1:8" x14ac:dyDescent="0.25">
      <c r="A1615">
        <v>13661</v>
      </c>
      <c r="B1615">
        <v>4</v>
      </c>
      <c r="C1615" t="str">
        <f t="shared" si="25"/>
        <v>13661_4</v>
      </c>
      <c r="D1615" t="s">
        <v>3716</v>
      </c>
      <c r="E1615">
        <v>272.09794038540099</v>
      </c>
      <c r="F1615">
        <v>0.79200290949226404</v>
      </c>
      <c r="G1615">
        <v>1</v>
      </c>
      <c r="H1615">
        <v>6955</v>
      </c>
    </row>
    <row r="1616" spans="1:8" x14ac:dyDescent="0.25">
      <c r="A1616">
        <v>13663</v>
      </c>
      <c r="B1616">
        <v>1</v>
      </c>
      <c r="C1616" t="str">
        <f t="shared" si="25"/>
        <v>13663_1</v>
      </c>
      <c r="D1616" t="s">
        <v>3717</v>
      </c>
      <c r="E1616">
        <v>40.9096566127537</v>
      </c>
      <c r="F1616">
        <v>0.298406883183025</v>
      </c>
      <c r="G1616">
        <v>1</v>
      </c>
      <c r="H1616">
        <v>7770</v>
      </c>
    </row>
    <row r="1617" spans="1:8" x14ac:dyDescent="0.25">
      <c r="A1617">
        <v>13669</v>
      </c>
      <c r="B1617">
        <v>1</v>
      </c>
      <c r="C1617" t="str">
        <f t="shared" si="25"/>
        <v>13669_1</v>
      </c>
      <c r="D1617" t="s">
        <v>3718</v>
      </c>
      <c r="E1617">
        <v>100.649880585378</v>
      </c>
      <c r="F1617">
        <v>0.94740693775662699</v>
      </c>
      <c r="G1617">
        <v>1</v>
      </c>
      <c r="H1617">
        <v>9418</v>
      </c>
    </row>
    <row r="1618" spans="1:8" x14ac:dyDescent="0.25">
      <c r="A1618">
        <v>13670</v>
      </c>
      <c r="B1618">
        <v>1</v>
      </c>
      <c r="C1618" t="str">
        <f t="shared" si="25"/>
        <v>13670_1</v>
      </c>
      <c r="D1618" t="s">
        <v>3719</v>
      </c>
      <c r="E1618">
        <v>175</v>
      </c>
      <c r="F1618">
        <v>0.38716814159292001</v>
      </c>
      <c r="G1618">
        <v>1</v>
      </c>
      <c r="H1618">
        <v>45</v>
      </c>
    </row>
    <row r="1619" spans="1:8" x14ac:dyDescent="0.25">
      <c r="A1619">
        <v>13671</v>
      </c>
      <c r="B1619">
        <v>1</v>
      </c>
      <c r="C1619" t="str">
        <f t="shared" si="25"/>
        <v>13671_1</v>
      </c>
      <c r="D1619" t="s">
        <v>3720</v>
      </c>
      <c r="E1619">
        <v>20.066179867959399</v>
      </c>
      <c r="F1619">
        <v>0.32983160229498898</v>
      </c>
      <c r="G1619">
        <v>1</v>
      </c>
      <c r="H1619">
        <v>7803</v>
      </c>
    </row>
    <row r="1620" spans="1:8" x14ac:dyDescent="0.25">
      <c r="A1620">
        <v>13671</v>
      </c>
      <c r="B1620">
        <v>2</v>
      </c>
      <c r="C1620" t="str">
        <f t="shared" si="25"/>
        <v>13671_2</v>
      </c>
      <c r="D1620" t="s">
        <v>3721</v>
      </c>
      <c r="E1620">
        <v>36.573345585339801</v>
      </c>
      <c r="F1620">
        <v>0.39031718248224601</v>
      </c>
      <c r="G1620">
        <v>1</v>
      </c>
      <c r="H1620">
        <v>4738</v>
      </c>
    </row>
    <row r="1621" spans="1:8" x14ac:dyDescent="0.25">
      <c r="A1621">
        <v>13673</v>
      </c>
      <c r="B1621">
        <v>1</v>
      </c>
      <c r="C1621" t="str">
        <f t="shared" si="25"/>
        <v>13673_1</v>
      </c>
      <c r="D1621" t="s">
        <v>3722</v>
      </c>
      <c r="E1621">
        <v>58.179166648866598</v>
      </c>
      <c r="F1621">
        <v>0.61581949977556905</v>
      </c>
      <c r="G1621">
        <v>1</v>
      </c>
      <c r="H1621">
        <v>8364</v>
      </c>
    </row>
    <row r="1622" spans="1:8" x14ac:dyDescent="0.25">
      <c r="A1622">
        <v>13677</v>
      </c>
      <c r="B1622">
        <v>1</v>
      </c>
      <c r="C1622" t="str">
        <f t="shared" si="25"/>
        <v>13677_1</v>
      </c>
      <c r="D1622" t="s">
        <v>3723</v>
      </c>
      <c r="E1622">
        <v>195.90287901794099</v>
      </c>
      <c r="F1622">
        <v>0.54477923829714103</v>
      </c>
      <c r="G1622">
        <v>1</v>
      </c>
      <c r="H1622">
        <v>4348</v>
      </c>
    </row>
    <row r="1623" spans="1:8" x14ac:dyDescent="0.25">
      <c r="A1623">
        <v>13679</v>
      </c>
      <c r="B1623">
        <v>1</v>
      </c>
      <c r="C1623" t="str">
        <f t="shared" si="25"/>
        <v>13679_1</v>
      </c>
      <c r="D1623" t="s">
        <v>3724</v>
      </c>
      <c r="E1623">
        <v>49.200360667400098</v>
      </c>
      <c r="F1623">
        <v>0.66791635000032301</v>
      </c>
      <c r="G1623">
        <v>1</v>
      </c>
      <c r="H1623">
        <v>4840</v>
      </c>
    </row>
    <row r="1624" spans="1:8" x14ac:dyDescent="0.25">
      <c r="A1624">
        <v>13680</v>
      </c>
      <c r="B1624">
        <v>1</v>
      </c>
      <c r="C1624" t="str">
        <f t="shared" si="25"/>
        <v>13680_1</v>
      </c>
      <c r="D1624" t="s">
        <v>3725</v>
      </c>
      <c r="E1624">
        <v>13.729915384984499</v>
      </c>
      <c r="F1624">
        <v>0.71440321110189398</v>
      </c>
      <c r="G1624">
        <v>1</v>
      </c>
      <c r="H1624">
        <v>5995</v>
      </c>
    </row>
    <row r="1625" spans="1:8" x14ac:dyDescent="0.25">
      <c r="A1625">
        <v>13680</v>
      </c>
      <c r="B1625">
        <v>2</v>
      </c>
      <c r="C1625" t="str">
        <f t="shared" si="25"/>
        <v>13680_2</v>
      </c>
      <c r="D1625" t="s">
        <v>3726</v>
      </c>
      <c r="E1625">
        <v>0</v>
      </c>
      <c r="G1625">
        <v>1</v>
      </c>
      <c r="H1625">
        <v>1067</v>
      </c>
    </row>
    <row r="1626" spans="1:8" x14ac:dyDescent="0.25">
      <c r="A1626">
        <v>13681</v>
      </c>
      <c r="B1626">
        <v>4</v>
      </c>
      <c r="C1626" t="str">
        <f t="shared" si="25"/>
        <v>13681_4</v>
      </c>
      <c r="D1626" t="s">
        <v>3727</v>
      </c>
      <c r="E1626">
        <v>22.024044762737901</v>
      </c>
      <c r="F1626">
        <v>0.91948039301607698</v>
      </c>
      <c r="G1626">
        <v>1</v>
      </c>
      <c r="H1626">
        <v>2716</v>
      </c>
    </row>
    <row r="1627" spans="1:8" x14ac:dyDescent="0.25">
      <c r="A1627">
        <v>13682</v>
      </c>
      <c r="B1627">
        <v>1</v>
      </c>
      <c r="C1627" t="str">
        <f t="shared" si="25"/>
        <v>13682_1</v>
      </c>
      <c r="D1627" t="s">
        <v>3728</v>
      </c>
      <c r="E1627">
        <v>0</v>
      </c>
      <c r="G1627">
        <v>1</v>
      </c>
      <c r="H1627">
        <v>3719</v>
      </c>
    </row>
    <row r="1628" spans="1:8" x14ac:dyDescent="0.25">
      <c r="A1628">
        <v>13683</v>
      </c>
      <c r="B1628">
        <v>1</v>
      </c>
      <c r="C1628" t="str">
        <f t="shared" si="25"/>
        <v>13683_1</v>
      </c>
      <c r="D1628" t="s">
        <v>3729</v>
      </c>
      <c r="E1628">
        <v>24.595985207501101</v>
      </c>
      <c r="F1628">
        <v>0.499956812437507</v>
      </c>
      <c r="G1628">
        <v>1</v>
      </c>
      <c r="H1628">
        <v>6641</v>
      </c>
    </row>
    <row r="1629" spans="1:8" x14ac:dyDescent="0.25">
      <c r="A1629">
        <v>13687</v>
      </c>
      <c r="B1629">
        <v>1</v>
      </c>
      <c r="C1629" t="str">
        <f t="shared" si="25"/>
        <v>13687_1</v>
      </c>
      <c r="D1629" t="s">
        <v>3730</v>
      </c>
      <c r="E1629">
        <v>0</v>
      </c>
      <c r="G1629">
        <v>1</v>
      </c>
      <c r="H1629">
        <v>5534</v>
      </c>
    </row>
    <row r="1630" spans="1:8" x14ac:dyDescent="0.25">
      <c r="A1630">
        <v>13687</v>
      </c>
      <c r="B1630">
        <v>2</v>
      </c>
      <c r="C1630" t="str">
        <f t="shared" si="25"/>
        <v>13687_2</v>
      </c>
      <c r="D1630" t="s">
        <v>3731</v>
      </c>
      <c r="E1630">
        <v>0</v>
      </c>
      <c r="G1630">
        <v>1</v>
      </c>
      <c r="H1630">
        <v>767</v>
      </c>
    </row>
    <row r="1631" spans="1:8" x14ac:dyDescent="0.25">
      <c r="A1631">
        <v>13687</v>
      </c>
      <c r="B1631">
        <v>3</v>
      </c>
      <c r="C1631" t="str">
        <f t="shared" si="25"/>
        <v>13687_3</v>
      </c>
      <c r="D1631" t="s">
        <v>3732</v>
      </c>
      <c r="E1631">
        <v>0</v>
      </c>
      <c r="G1631">
        <v>1</v>
      </c>
      <c r="H1631">
        <v>3348</v>
      </c>
    </row>
    <row r="1632" spans="1:8" x14ac:dyDescent="0.25">
      <c r="A1632">
        <v>13687</v>
      </c>
      <c r="B1632">
        <v>4</v>
      </c>
      <c r="C1632" t="str">
        <f t="shared" si="25"/>
        <v>13687_4</v>
      </c>
      <c r="D1632" t="s">
        <v>3733</v>
      </c>
      <c r="E1632">
        <v>12.828086797066</v>
      </c>
      <c r="F1632">
        <v>1</v>
      </c>
      <c r="G1632">
        <v>1</v>
      </c>
      <c r="H1632">
        <v>1517</v>
      </c>
    </row>
    <row r="1633" spans="1:8" x14ac:dyDescent="0.25">
      <c r="A1633">
        <v>13689</v>
      </c>
      <c r="B1633">
        <v>2</v>
      </c>
      <c r="C1633" t="str">
        <f t="shared" si="25"/>
        <v>13689_2</v>
      </c>
      <c r="D1633" t="s">
        <v>3734</v>
      </c>
      <c r="E1633">
        <v>47.053513450558</v>
      </c>
      <c r="F1633">
        <v>0.94651331464797095</v>
      </c>
      <c r="G1633">
        <v>1</v>
      </c>
      <c r="H1633">
        <v>7444</v>
      </c>
    </row>
    <row r="1634" spans="1:8" x14ac:dyDescent="0.25">
      <c r="A1634">
        <v>13691</v>
      </c>
      <c r="B1634">
        <v>1</v>
      </c>
      <c r="C1634" t="str">
        <f t="shared" si="25"/>
        <v>13691_1</v>
      </c>
      <c r="D1634" t="s">
        <v>3735</v>
      </c>
      <c r="E1634">
        <v>91.655183769345498</v>
      </c>
      <c r="F1634">
        <v>0.95310555468791602</v>
      </c>
      <c r="G1634">
        <v>1</v>
      </c>
      <c r="H1634">
        <v>6720</v>
      </c>
    </row>
    <row r="1635" spans="1:8" x14ac:dyDescent="0.25">
      <c r="A1635">
        <v>13693</v>
      </c>
      <c r="B1635">
        <v>1</v>
      </c>
      <c r="C1635" t="str">
        <f t="shared" si="25"/>
        <v>13693_1</v>
      </c>
      <c r="D1635" t="s">
        <v>3736</v>
      </c>
      <c r="E1635">
        <v>27.048670568690099</v>
      </c>
      <c r="F1635">
        <v>0.46476985082116601</v>
      </c>
      <c r="G1635">
        <v>1</v>
      </c>
      <c r="H1635">
        <v>1702</v>
      </c>
    </row>
    <row r="1636" spans="1:8" x14ac:dyDescent="0.25">
      <c r="A1636">
        <v>13803</v>
      </c>
      <c r="B1636">
        <v>1</v>
      </c>
      <c r="C1636" t="str">
        <f t="shared" si="25"/>
        <v>13803_1</v>
      </c>
      <c r="D1636" t="s">
        <v>3737</v>
      </c>
      <c r="E1636">
        <v>1497.7249445620801</v>
      </c>
      <c r="F1636">
        <v>0.88999817232883205</v>
      </c>
      <c r="G1636">
        <v>1</v>
      </c>
      <c r="H1636">
        <v>4235</v>
      </c>
    </row>
    <row r="1637" spans="1:8" x14ac:dyDescent="0.25">
      <c r="A1637">
        <v>13805</v>
      </c>
      <c r="B1637">
        <v>1</v>
      </c>
      <c r="C1637" t="str">
        <f t="shared" si="25"/>
        <v>13805_1</v>
      </c>
      <c r="D1637" t="s">
        <v>3738</v>
      </c>
      <c r="E1637">
        <v>0</v>
      </c>
      <c r="G1637">
        <v>1</v>
      </c>
      <c r="H1637">
        <v>2190</v>
      </c>
    </row>
    <row r="1638" spans="1:8" x14ac:dyDescent="0.25">
      <c r="A1638">
        <v>13807</v>
      </c>
      <c r="B1638">
        <v>2</v>
      </c>
      <c r="C1638" t="str">
        <f t="shared" si="25"/>
        <v>13807_2</v>
      </c>
      <c r="D1638" t="s">
        <v>3739</v>
      </c>
      <c r="E1638">
        <v>91.216265889730707</v>
      </c>
      <c r="F1638">
        <v>0.25452550762842802</v>
      </c>
      <c r="G1638">
        <v>1</v>
      </c>
      <c r="H1638">
        <v>4665</v>
      </c>
    </row>
    <row r="1639" spans="1:8" x14ac:dyDescent="0.25">
      <c r="A1639">
        <v>13810</v>
      </c>
      <c r="B1639">
        <v>1</v>
      </c>
      <c r="C1639" t="str">
        <f t="shared" si="25"/>
        <v>13810_1</v>
      </c>
      <c r="D1639" t="s">
        <v>3740</v>
      </c>
      <c r="E1639">
        <v>0</v>
      </c>
      <c r="G1639">
        <v>1</v>
      </c>
      <c r="H1639">
        <v>701</v>
      </c>
    </row>
    <row r="1640" spans="1:8" x14ac:dyDescent="0.25">
      <c r="A1640">
        <v>13811</v>
      </c>
      <c r="B1640">
        <v>1</v>
      </c>
      <c r="C1640" t="str">
        <f t="shared" si="25"/>
        <v>13811_1</v>
      </c>
      <c r="D1640" t="s">
        <v>3741</v>
      </c>
      <c r="E1640">
        <v>206.82226378713401</v>
      </c>
      <c r="F1640">
        <v>0.63034847181458298</v>
      </c>
      <c r="G1640">
        <v>1</v>
      </c>
      <c r="H1640">
        <v>6004</v>
      </c>
    </row>
    <row r="1641" spans="1:8" x14ac:dyDescent="0.25">
      <c r="A1641">
        <v>13811</v>
      </c>
      <c r="B1641">
        <v>2</v>
      </c>
      <c r="C1641" t="str">
        <f t="shared" si="25"/>
        <v>13811_2</v>
      </c>
      <c r="D1641" t="s">
        <v>3742</v>
      </c>
      <c r="E1641">
        <v>627</v>
      </c>
      <c r="F1641">
        <v>0.67857142857142805</v>
      </c>
      <c r="G1641">
        <v>1</v>
      </c>
      <c r="H1641">
        <v>7356</v>
      </c>
    </row>
    <row r="1642" spans="1:8" x14ac:dyDescent="0.25">
      <c r="A1642">
        <v>13813</v>
      </c>
      <c r="B1642">
        <v>1</v>
      </c>
      <c r="C1642" t="str">
        <f t="shared" si="25"/>
        <v>13813_1</v>
      </c>
      <c r="D1642" t="s">
        <v>3743</v>
      </c>
      <c r="E1642">
        <v>0</v>
      </c>
      <c r="G1642">
        <v>1</v>
      </c>
      <c r="H1642">
        <v>4525</v>
      </c>
    </row>
    <row r="1643" spans="1:8" x14ac:dyDescent="0.25">
      <c r="A1643">
        <v>13814</v>
      </c>
      <c r="B1643">
        <v>1</v>
      </c>
      <c r="C1643" t="str">
        <f t="shared" si="25"/>
        <v>13814_1</v>
      </c>
      <c r="D1643" t="s">
        <v>3744</v>
      </c>
      <c r="E1643">
        <v>0</v>
      </c>
      <c r="G1643">
        <v>1</v>
      </c>
      <c r="H1643">
        <v>2500</v>
      </c>
    </row>
    <row r="1644" spans="1:8" x14ac:dyDescent="0.25">
      <c r="A1644">
        <v>13815</v>
      </c>
      <c r="B1644">
        <v>1</v>
      </c>
      <c r="C1644" t="str">
        <f t="shared" si="25"/>
        <v>13815_1</v>
      </c>
      <c r="D1644" t="s">
        <v>3745</v>
      </c>
      <c r="E1644">
        <v>87</v>
      </c>
      <c r="F1644">
        <v>0.63970588235294101</v>
      </c>
      <c r="G1644">
        <v>1</v>
      </c>
      <c r="H1644">
        <v>771</v>
      </c>
    </row>
    <row r="1645" spans="1:8" x14ac:dyDescent="0.25">
      <c r="A1645">
        <v>13816</v>
      </c>
      <c r="B1645">
        <v>1</v>
      </c>
      <c r="C1645" t="str">
        <f t="shared" si="25"/>
        <v>13816_1</v>
      </c>
      <c r="D1645" t="s">
        <v>3746</v>
      </c>
      <c r="E1645">
        <v>203.426324187842</v>
      </c>
      <c r="F1645">
        <v>0.3659025285909</v>
      </c>
      <c r="G1645">
        <v>1</v>
      </c>
      <c r="H1645">
        <v>5297</v>
      </c>
    </row>
    <row r="1646" spans="1:8" x14ac:dyDescent="0.25">
      <c r="A1646">
        <v>13816</v>
      </c>
      <c r="B1646">
        <v>2</v>
      </c>
      <c r="C1646" t="str">
        <f t="shared" si="25"/>
        <v>13816_2</v>
      </c>
      <c r="D1646" t="s">
        <v>3747</v>
      </c>
      <c r="E1646">
        <v>10.832387524590899</v>
      </c>
      <c r="F1646">
        <v>0.33577919582374</v>
      </c>
      <c r="G1646">
        <v>1</v>
      </c>
      <c r="H1646">
        <v>6535</v>
      </c>
    </row>
    <row r="1647" spans="1:8" x14ac:dyDescent="0.25">
      <c r="A1647">
        <v>13817</v>
      </c>
      <c r="B1647">
        <v>1</v>
      </c>
      <c r="C1647" t="str">
        <f t="shared" si="25"/>
        <v>13817_1</v>
      </c>
      <c r="D1647" t="s">
        <v>3748</v>
      </c>
      <c r="E1647">
        <v>596</v>
      </c>
      <c r="F1647">
        <v>0.55597014925373101</v>
      </c>
      <c r="G1647">
        <v>1</v>
      </c>
      <c r="H1647">
        <v>5024</v>
      </c>
    </row>
    <row r="1648" spans="1:8" x14ac:dyDescent="0.25">
      <c r="A1648">
        <v>13818</v>
      </c>
      <c r="B1648">
        <v>1</v>
      </c>
      <c r="C1648" t="str">
        <f t="shared" si="25"/>
        <v>13818_1</v>
      </c>
      <c r="D1648" t="s">
        <v>3749</v>
      </c>
      <c r="E1648">
        <v>0</v>
      </c>
      <c r="G1648">
        <v>1</v>
      </c>
      <c r="H1648">
        <v>475</v>
      </c>
    </row>
    <row r="1649" spans="1:8" x14ac:dyDescent="0.25">
      <c r="A1649">
        <v>13821</v>
      </c>
      <c r="B1649">
        <v>1</v>
      </c>
      <c r="C1649" t="str">
        <f t="shared" si="25"/>
        <v>13821_1</v>
      </c>
      <c r="D1649" t="s">
        <v>3750</v>
      </c>
      <c r="E1649">
        <v>0</v>
      </c>
      <c r="G1649">
        <v>1</v>
      </c>
      <c r="H1649">
        <v>8003</v>
      </c>
    </row>
    <row r="1650" spans="1:8" x14ac:dyDescent="0.25">
      <c r="A1650">
        <v>13822</v>
      </c>
      <c r="B1650">
        <v>1</v>
      </c>
      <c r="C1650" t="str">
        <f t="shared" si="25"/>
        <v>13822_1</v>
      </c>
      <c r="D1650" t="s">
        <v>3751</v>
      </c>
      <c r="E1650">
        <v>872.09983201696195</v>
      </c>
      <c r="F1650">
        <v>0.318301875891354</v>
      </c>
      <c r="G1650">
        <v>1</v>
      </c>
      <c r="H1650">
        <v>2401</v>
      </c>
    </row>
    <row r="1651" spans="1:8" x14ac:dyDescent="0.25">
      <c r="A1651">
        <v>13822</v>
      </c>
      <c r="B1651">
        <v>2</v>
      </c>
      <c r="C1651" t="str">
        <f t="shared" si="25"/>
        <v>13822_2</v>
      </c>
      <c r="D1651" t="s">
        <v>3752</v>
      </c>
      <c r="E1651">
        <v>751.07489499373605</v>
      </c>
      <c r="F1651">
        <v>0.205520226175542</v>
      </c>
      <c r="G1651">
        <v>1</v>
      </c>
      <c r="H1651">
        <v>6206</v>
      </c>
    </row>
    <row r="1652" spans="1:8" x14ac:dyDescent="0.25">
      <c r="A1652">
        <v>13822</v>
      </c>
      <c r="B1652">
        <v>3</v>
      </c>
      <c r="C1652" t="str">
        <f t="shared" si="25"/>
        <v>13822_3</v>
      </c>
      <c r="D1652" t="s">
        <v>3753</v>
      </c>
      <c r="E1652">
        <v>0</v>
      </c>
      <c r="G1652">
        <v>1</v>
      </c>
      <c r="H1652">
        <v>5733</v>
      </c>
    </row>
    <row r="1653" spans="1:8" x14ac:dyDescent="0.25">
      <c r="A1653">
        <v>13823</v>
      </c>
      <c r="B1653">
        <v>1</v>
      </c>
      <c r="C1653" t="str">
        <f t="shared" si="25"/>
        <v>13823_1</v>
      </c>
      <c r="D1653" t="s">
        <v>3754</v>
      </c>
      <c r="E1653">
        <v>120</v>
      </c>
      <c r="F1653">
        <v>0.36474164133738601</v>
      </c>
      <c r="G1653">
        <v>1</v>
      </c>
      <c r="H1653">
        <v>5258</v>
      </c>
    </row>
    <row r="1654" spans="1:8" x14ac:dyDescent="0.25">
      <c r="A1654">
        <v>13826</v>
      </c>
      <c r="B1654">
        <v>1</v>
      </c>
      <c r="C1654" t="str">
        <f t="shared" si="25"/>
        <v>13826_1</v>
      </c>
      <c r="D1654" t="s">
        <v>3755</v>
      </c>
      <c r="E1654">
        <v>0</v>
      </c>
      <c r="G1654">
        <v>1</v>
      </c>
      <c r="H1654">
        <v>4613</v>
      </c>
    </row>
    <row r="1655" spans="1:8" x14ac:dyDescent="0.25">
      <c r="A1655">
        <v>13826</v>
      </c>
      <c r="B1655">
        <v>2</v>
      </c>
      <c r="C1655" t="str">
        <f t="shared" si="25"/>
        <v>13826_2</v>
      </c>
      <c r="D1655" t="s">
        <v>3756</v>
      </c>
      <c r="E1655">
        <v>0</v>
      </c>
      <c r="G1655">
        <v>1</v>
      </c>
      <c r="H1655">
        <v>5267</v>
      </c>
    </row>
    <row r="1656" spans="1:8" x14ac:dyDescent="0.25">
      <c r="A1656">
        <v>13827</v>
      </c>
      <c r="B1656">
        <v>1</v>
      </c>
      <c r="C1656" t="str">
        <f t="shared" si="25"/>
        <v>13827_1</v>
      </c>
      <c r="D1656" t="s">
        <v>3757</v>
      </c>
      <c r="E1656">
        <v>0</v>
      </c>
      <c r="G1656">
        <v>1</v>
      </c>
      <c r="H1656">
        <v>4837</v>
      </c>
    </row>
    <row r="1657" spans="1:8" x14ac:dyDescent="0.25">
      <c r="A1657">
        <v>13829</v>
      </c>
      <c r="B1657">
        <v>1</v>
      </c>
      <c r="C1657" t="str">
        <f t="shared" si="25"/>
        <v>13829_1</v>
      </c>
      <c r="D1657" t="s">
        <v>3758</v>
      </c>
      <c r="E1657">
        <v>61.564969890795403</v>
      </c>
      <c r="F1657">
        <v>0.389864649388796</v>
      </c>
      <c r="G1657">
        <v>1</v>
      </c>
      <c r="H1657">
        <v>7610</v>
      </c>
    </row>
    <row r="1658" spans="1:8" x14ac:dyDescent="0.25">
      <c r="A1658">
        <v>13829</v>
      </c>
      <c r="B1658">
        <v>2</v>
      </c>
      <c r="C1658" t="str">
        <f t="shared" si="25"/>
        <v>13829_2</v>
      </c>
      <c r="D1658" t="s">
        <v>3759</v>
      </c>
      <c r="E1658">
        <v>0</v>
      </c>
      <c r="G1658">
        <v>1</v>
      </c>
      <c r="H1658">
        <v>4066</v>
      </c>
    </row>
    <row r="1659" spans="1:8" x14ac:dyDescent="0.25">
      <c r="A1659">
        <v>13830</v>
      </c>
      <c r="B1659">
        <v>1</v>
      </c>
      <c r="C1659" t="str">
        <f t="shared" si="25"/>
        <v>13830_1</v>
      </c>
      <c r="D1659" t="s">
        <v>3760</v>
      </c>
      <c r="E1659">
        <v>90.646780313290193</v>
      </c>
      <c r="F1659">
        <v>0.64406104968599498</v>
      </c>
      <c r="G1659">
        <v>1</v>
      </c>
      <c r="H1659">
        <v>1225</v>
      </c>
    </row>
    <row r="1660" spans="1:8" x14ac:dyDescent="0.25">
      <c r="A1660">
        <v>13831</v>
      </c>
      <c r="B1660">
        <v>1</v>
      </c>
      <c r="C1660" t="str">
        <f t="shared" si="25"/>
        <v>13831_1</v>
      </c>
      <c r="D1660" t="s">
        <v>3761</v>
      </c>
      <c r="E1660">
        <v>25.961990404283998</v>
      </c>
      <c r="F1660">
        <v>0.58631748027253805</v>
      </c>
      <c r="G1660">
        <v>1</v>
      </c>
      <c r="H1660">
        <v>6875</v>
      </c>
    </row>
    <row r="1661" spans="1:8" x14ac:dyDescent="0.25">
      <c r="A1661">
        <v>13832</v>
      </c>
      <c r="B1661">
        <v>1</v>
      </c>
      <c r="C1661" t="str">
        <f t="shared" si="25"/>
        <v>13832_1</v>
      </c>
      <c r="D1661" t="s">
        <v>3762</v>
      </c>
      <c r="E1661">
        <v>31</v>
      </c>
      <c r="F1661">
        <v>0.47692307692307601</v>
      </c>
      <c r="G1661">
        <v>1</v>
      </c>
      <c r="H1661">
        <v>343</v>
      </c>
    </row>
    <row r="1662" spans="1:8" x14ac:dyDescent="0.25">
      <c r="A1662">
        <v>13833</v>
      </c>
      <c r="B1662">
        <v>1</v>
      </c>
      <c r="C1662" t="str">
        <f t="shared" si="25"/>
        <v>13833_1</v>
      </c>
      <c r="D1662" t="s">
        <v>3763</v>
      </c>
      <c r="E1662">
        <v>309.94124535251501</v>
      </c>
      <c r="F1662">
        <v>0.80496463478709201</v>
      </c>
      <c r="G1662">
        <v>1</v>
      </c>
      <c r="H1662">
        <v>4690</v>
      </c>
    </row>
    <row r="1663" spans="1:8" x14ac:dyDescent="0.25">
      <c r="A1663">
        <v>13834</v>
      </c>
      <c r="B1663">
        <v>1</v>
      </c>
      <c r="C1663" t="str">
        <f t="shared" si="25"/>
        <v>13834_1</v>
      </c>
      <c r="D1663" t="s">
        <v>3764</v>
      </c>
      <c r="E1663">
        <v>9</v>
      </c>
      <c r="F1663">
        <v>6.9767441860465101E-2</v>
      </c>
      <c r="G1663">
        <v>1</v>
      </c>
      <c r="H1663">
        <v>100</v>
      </c>
    </row>
    <row r="1664" spans="1:8" x14ac:dyDescent="0.25">
      <c r="A1664">
        <v>13835</v>
      </c>
      <c r="B1664">
        <v>1</v>
      </c>
      <c r="C1664" t="str">
        <f t="shared" si="25"/>
        <v>13835_1</v>
      </c>
      <c r="D1664" t="s">
        <v>3765</v>
      </c>
      <c r="E1664">
        <v>14.317127358314799</v>
      </c>
      <c r="F1664">
        <v>0.19152676154017101</v>
      </c>
      <c r="G1664">
        <v>1</v>
      </c>
      <c r="H1664">
        <v>4300</v>
      </c>
    </row>
    <row r="1665" spans="1:8" x14ac:dyDescent="0.25">
      <c r="A1665">
        <v>13836</v>
      </c>
      <c r="B1665">
        <v>1</v>
      </c>
      <c r="C1665" t="str">
        <f t="shared" si="25"/>
        <v>13836_1</v>
      </c>
      <c r="D1665" t="s">
        <v>3766</v>
      </c>
      <c r="E1665">
        <v>147.437409466394</v>
      </c>
      <c r="F1665">
        <v>0.291883941188675</v>
      </c>
      <c r="G1665">
        <v>1</v>
      </c>
      <c r="H1665">
        <v>6470</v>
      </c>
    </row>
    <row r="1666" spans="1:8" x14ac:dyDescent="0.25">
      <c r="A1666">
        <v>13836</v>
      </c>
      <c r="B1666">
        <v>2</v>
      </c>
      <c r="C1666" t="str">
        <f t="shared" si="25"/>
        <v>13836_2</v>
      </c>
      <c r="D1666" t="s">
        <v>3767</v>
      </c>
      <c r="E1666">
        <v>118.32943267973801</v>
      </c>
      <c r="F1666">
        <v>0.22753309081884501</v>
      </c>
      <c r="G1666">
        <v>1</v>
      </c>
      <c r="H1666">
        <v>3742</v>
      </c>
    </row>
    <row r="1667" spans="1:8" x14ac:dyDescent="0.25">
      <c r="A1667">
        <v>13837</v>
      </c>
      <c r="B1667">
        <v>1</v>
      </c>
      <c r="C1667" t="str">
        <f t="shared" si="25"/>
        <v>13837_1</v>
      </c>
      <c r="D1667" t="s">
        <v>3768</v>
      </c>
      <c r="E1667">
        <v>163.921316242112</v>
      </c>
      <c r="F1667">
        <v>0.31642105444754698</v>
      </c>
      <c r="G1667">
        <v>1</v>
      </c>
      <c r="H1667">
        <v>6007</v>
      </c>
    </row>
    <row r="1668" spans="1:8" x14ac:dyDescent="0.25">
      <c r="A1668">
        <v>13838</v>
      </c>
      <c r="B1668">
        <v>1</v>
      </c>
      <c r="C1668" t="str">
        <f t="shared" si="25"/>
        <v>13838_1</v>
      </c>
      <c r="D1668" t="s">
        <v>3769</v>
      </c>
      <c r="E1668">
        <v>119.803041882386</v>
      </c>
      <c r="F1668">
        <v>0.58316548385677502</v>
      </c>
      <c r="G1668">
        <v>1</v>
      </c>
      <c r="H1668">
        <v>9955</v>
      </c>
    </row>
    <row r="1669" spans="1:8" x14ac:dyDescent="0.25">
      <c r="A1669">
        <v>13839</v>
      </c>
      <c r="B1669">
        <v>1</v>
      </c>
      <c r="C1669" t="str">
        <f t="shared" si="25"/>
        <v>13839_1</v>
      </c>
      <c r="D1669" t="s">
        <v>3770</v>
      </c>
      <c r="E1669">
        <v>25.428592230819302</v>
      </c>
      <c r="F1669">
        <v>0.10278547887125</v>
      </c>
      <c r="G1669">
        <v>1</v>
      </c>
      <c r="H1669">
        <v>5608</v>
      </c>
    </row>
    <row r="1670" spans="1:8" x14ac:dyDescent="0.25">
      <c r="A1670">
        <v>13840</v>
      </c>
      <c r="B1670">
        <v>1</v>
      </c>
      <c r="C1670" t="str">
        <f t="shared" si="25"/>
        <v>13840_1</v>
      </c>
      <c r="D1670" t="s">
        <v>3771</v>
      </c>
      <c r="E1670">
        <v>43.913246357841103</v>
      </c>
      <c r="F1670">
        <v>0.271795618457154</v>
      </c>
      <c r="G1670">
        <v>1</v>
      </c>
      <c r="H1670">
        <v>2985</v>
      </c>
    </row>
    <row r="1671" spans="1:8" x14ac:dyDescent="0.25">
      <c r="A1671">
        <v>13841</v>
      </c>
      <c r="B1671">
        <v>1</v>
      </c>
      <c r="C1671" t="str">
        <f t="shared" ref="C1671:C1734" si="26">CONCATENATE(A1671,"_",B1671)</f>
        <v>13841_1</v>
      </c>
      <c r="D1671" t="s">
        <v>3772</v>
      </c>
      <c r="E1671">
        <v>3.7998006677812599</v>
      </c>
      <c r="F1671">
        <v>4.3088133709315198E-2</v>
      </c>
      <c r="G1671">
        <v>1</v>
      </c>
      <c r="H1671">
        <v>3455</v>
      </c>
    </row>
    <row r="1672" spans="1:8" x14ac:dyDescent="0.25">
      <c r="A1672">
        <v>13842</v>
      </c>
      <c r="B1672">
        <v>1</v>
      </c>
      <c r="C1672" t="str">
        <f t="shared" si="26"/>
        <v>13842_1</v>
      </c>
      <c r="D1672" t="s">
        <v>3773</v>
      </c>
      <c r="E1672">
        <v>148.48492909610499</v>
      </c>
      <c r="F1672">
        <v>0.14951925902809801</v>
      </c>
      <c r="G1672">
        <v>1</v>
      </c>
      <c r="H1672">
        <v>4660</v>
      </c>
    </row>
    <row r="1673" spans="1:8" x14ac:dyDescent="0.25">
      <c r="A1673">
        <v>13844</v>
      </c>
      <c r="B1673">
        <v>1</v>
      </c>
      <c r="C1673" t="str">
        <f t="shared" si="26"/>
        <v>13844_1</v>
      </c>
      <c r="D1673" t="s">
        <v>3774</v>
      </c>
      <c r="E1673">
        <v>341.97766331680998</v>
      </c>
      <c r="F1673">
        <v>0.68275955115102505</v>
      </c>
      <c r="G1673">
        <v>1</v>
      </c>
      <c r="H1673">
        <v>8352</v>
      </c>
    </row>
    <row r="1674" spans="1:8" x14ac:dyDescent="0.25">
      <c r="A1674">
        <v>13845</v>
      </c>
      <c r="B1674">
        <v>1</v>
      </c>
      <c r="C1674" t="str">
        <f t="shared" si="26"/>
        <v>13845_1</v>
      </c>
      <c r="D1674" t="s">
        <v>3775</v>
      </c>
      <c r="E1674">
        <v>5.3236884788726897</v>
      </c>
      <c r="F1674">
        <v>6.4728177788298299E-2</v>
      </c>
      <c r="G1674">
        <v>1</v>
      </c>
      <c r="H1674">
        <v>1660</v>
      </c>
    </row>
    <row r="1675" spans="1:8" x14ac:dyDescent="0.25">
      <c r="A1675">
        <v>13846</v>
      </c>
      <c r="B1675">
        <v>1</v>
      </c>
      <c r="C1675" t="str">
        <f t="shared" si="26"/>
        <v>13846_1</v>
      </c>
      <c r="D1675" t="s">
        <v>3776</v>
      </c>
      <c r="E1675">
        <v>143.63721236081301</v>
      </c>
      <c r="F1675">
        <v>0.194766371199602</v>
      </c>
      <c r="G1675">
        <v>1</v>
      </c>
      <c r="H1675">
        <v>5609</v>
      </c>
    </row>
    <row r="1676" spans="1:8" x14ac:dyDescent="0.25">
      <c r="A1676">
        <v>13849</v>
      </c>
      <c r="B1676">
        <v>1</v>
      </c>
      <c r="C1676" t="str">
        <f t="shared" si="26"/>
        <v>13849_1</v>
      </c>
      <c r="D1676" t="s">
        <v>3777</v>
      </c>
      <c r="E1676">
        <v>33.789242381705698</v>
      </c>
      <c r="F1676">
        <v>0.64887613728496996</v>
      </c>
      <c r="G1676">
        <v>1</v>
      </c>
      <c r="H1676">
        <v>8352</v>
      </c>
    </row>
    <row r="1677" spans="1:8" x14ac:dyDescent="0.25">
      <c r="A1677">
        <v>13851</v>
      </c>
      <c r="B1677">
        <v>1</v>
      </c>
      <c r="C1677" t="str">
        <f t="shared" si="26"/>
        <v>13851_1</v>
      </c>
      <c r="D1677" t="s">
        <v>3778</v>
      </c>
      <c r="E1677">
        <v>41.583292814390298</v>
      </c>
      <c r="F1677">
        <v>0.36497621372517802</v>
      </c>
      <c r="G1677">
        <v>1</v>
      </c>
      <c r="H1677">
        <v>6815</v>
      </c>
    </row>
    <row r="1678" spans="1:8" x14ac:dyDescent="0.25">
      <c r="A1678">
        <v>13853</v>
      </c>
      <c r="B1678">
        <v>1</v>
      </c>
      <c r="C1678" t="str">
        <f t="shared" si="26"/>
        <v>13853_1</v>
      </c>
      <c r="D1678" t="s">
        <v>3779</v>
      </c>
      <c r="E1678">
        <v>14.045181667925601</v>
      </c>
      <c r="F1678">
        <v>0.34754868556090102</v>
      </c>
      <c r="G1678">
        <v>1</v>
      </c>
      <c r="H1678">
        <v>4122</v>
      </c>
    </row>
    <row r="1679" spans="1:8" x14ac:dyDescent="0.25">
      <c r="A1679">
        <v>13856</v>
      </c>
      <c r="B1679">
        <v>1</v>
      </c>
      <c r="C1679" t="str">
        <f t="shared" si="26"/>
        <v>13856_1</v>
      </c>
      <c r="D1679" t="s">
        <v>3780</v>
      </c>
      <c r="E1679">
        <v>257.693167939989</v>
      </c>
      <c r="F1679">
        <v>0.55837414593912904</v>
      </c>
      <c r="G1679">
        <v>1</v>
      </c>
      <c r="H1679">
        <v>8165</v>
      </c>
    </row>
    <row r="1680" spans="1:8" x14ac:dyDescent="0.25">
      <c r="A1680">
        <v>13856</v>
      </c>
      <c r="B1680">
        <v>2</v>
      </c>
      <c r="C1680" t="str">
        <f t="shared" si="26"/>
        <v>13856_2</v>
      </c>
      <c r="D1680" t="s">
        <v>3781</v>
      </c>
      <c r="E1680">
        <v>146.24024147395801</v>
      </c>
      <c r="F1680">
        <v>0.72609441491975102</v>
      </c>
      <c r="G1680">
        <v>1</v>
      </c>
      <c r="H1680">
        <v>6127</v>
      </c>
    </row>
    <row r="1681" spans="1:8" x14ac:dyDescent="0.25">
      <c r="A1681">
        <v>13857</v>
      </c>
      <c r="B1681">
        <v>1</v>
      </c>
      <c r="C1681" t="str">
        <f t="shared" si="26"/>
        <v>13857_1</v>
      </c>
      <c r="D1681" t="s">
        <v>3782</v>
      </c>
      <c r="E1681">
        <v>175.62801496172301</v>
      </c>
      <c r="F1681">
        <v>0.75529377203464798</v>
      </c>
      <c r="G1681">
        <v>1</v>
      </c>
      <c r="H1681">
        <v>4583</v>
      </c>
    </row>
    <row r="1682" spans="1:8" x14ac:dyDescent="0.25">
      <c r="A1682">
        <v>13857</v>
      </c>
      <c r="B1682">
        <v>2</v>
      </c>
      <c r="C1682" t="str">
        <f t="shared" si="26"/>
        <v>13857_2</v>
      </c>
      <c r="D1682" t="s">
        <v>3783</v>
      </c>
      <c r="E1682">
        <v>81.743288973683903</v>
      </c>
      <c r="F1682">
        <v>0.64205156261901697</v>
      </c>
      <c r="G1682">
        <v>1</v>
      </c>
      <c r="H1682">
        <v>6440</v>
      </c>
    </row>
    <row r="1683" spans="1:8" x14ac:dyDescent="0.25">
      <c r="A1683">
        <v>13857</v>
      </c>
      <c r="B1683">
        <v>3</v>
      </c>
      <c r="C1683" t="str">
        <f t="shared" si="26"/>
        <v>13857_3</v>
      </c>
      <c r="D1683" t="s">
        <v>3784</v>
      </c>
      <c r="E1683">
        <v>52.090593282170303</v>
      </c>
      <c r="F1683">
        <v>0.66186966255778701</v>
      </c>
      <c r="G1683">
        <v>1</v>
      </c>
      <c r="H1683">
        <v>6128</v>
      </c>
    </row>
    <row r="1684" spans="1:8" x14ac:dyDescent="0.25">
      <c r="A1684">
        <v>13857</v>
      </c>
      <c r="B1684">
        <v>4</v>
      </c>
      <c r="C1684" t="str">
        <f t="shared" si="26"/>
        <v>13857_4</v>
      </c>
      <c r="D1684" t="s">
        <v>3785</v>
      </c>
      <c r="E1684">
        <v>36.879661057225199</v>
      </c>
      <c r="F1684">
        <v>0.804011127689225</v>
      </c>
      <c r="G1684">
        <v>1</v>
      </c>
      <c r="H1684">
        <v>3575</v>
      </c>
    </row>
    <row r="1685" spans="1:8" x14ac:dyDescent="0.25">
      <c r="A1685">
        <v>13859</v>
      </c>
      <c r="B1685">
        <v>1</v>
      </c>
      <c r="C1685" t="str">
        <f t="shared" si="26"/>
        <v>13859_1</v>
      </c>
      <c r="D1685" t="s">
        <v>3786</v>
      </c>
      <c r="E1685">
        <v>24.365038475156702</v>
      </c>
      <c r="F1685">
        <v>0.40845975424561798</v>
      </c>
      <c r="G1685">
        <v>1</v>
      </c>
      <c r="H1685">
        <v>5167</v>
      </c>
    </row>
    <row r="1686" spans="1:8" x14ac:dyDescent="0.25">
      <c r="A1686">
        <v>13861</v>
      </c>
      <c r="B1686">
        <v>1</v>
      </c>
      <c r="C1686" t="str">
        <f t="shared" si="26"/>
        <v>13861_1</v>
      </c>
      <c r="D1686" t="s">
        <v>3787</v>
      </c>
      <c r="E1686">
        <v>11.6104619821387</v>
      </c>
      <c r="F1686">
        <v>0.764712709510455</v>
      </c>
      <c r="G1686">
        <v>1</v>
      </c>
      <c r="H1686">
        <v>6355</v>
      </c>
    </row>
    <row r="1687" spans="1:8" x14ac:dyDescent="0.25">
      <c r="A1687">
        <v>13862</v>
      </c>
      <c r="B1687">
        <v>1</v>
      </c>
      <c r="C1687" t="str">
        <f t="shared" si="26"/>
        <v>13862_1</v>
      </c>
      <c r="D1687" t="s">
        <v>3788</v>
      </c>
      <c r="E1687">
        <v>30.0079707918973</v>
      </c>
      <c r="F1687">
        <v>0.789827133058153</v>
      </c>
      <c r="G1687">
        <v>1</v>
      </c>
      <c r="H1687">
        <v>5178</v>
      </c>
    </row>
    <row r="1688" spans="1:8" x14ac:dyDescent="0.25">
      <c r="A1688">
        <v>13863</v>
      </c>
      <c r="B1688">
        <v>1</v>
      </c>
      <c r="C1688" t="str">
        <f t="shared" si="26"/>
        <v>13863_1</v>
      </c>
      <c r="D1688" t="s">
        <v>3789</v>
      </c>
      <c r="E1688">
        <v>42.493432140554198</v>
      </c>
      <c r="F1688">
        <v>0.72711797656023003</v>
      </c>
      <c r="G1688">
        <v>1</v>
      </c>
      <c r="H1688">
        <v>12006</v>
      </c>
    </row>
    <row r="1689" spans="1:8" x14ac:dyDescent="0.25">
      <c r="A1689">
        <v>13867</v>
      </c>
      <c r="B1689">
        <v>1</v>
      </c>
      <c r="C1689" t="str">
        <f t="shared" si="26"/>
        <v>13867_1</v>
      </c>
      <c r="D1689" t="s">
        <v>3790</v>
      </c>
      <c r="E1689">
        <v>61.119446382777099</v>
      </c>
      <c r="F1689">
        <v>0.77231733436753702</v>
      </c>
      <c r="G1689">
        <v>1</v>
      </c>
      <c r="H1689">
        <v>8005</v>
      </c>
    </row>
    <row r="1690" spans="1:8" x14ac:dyDescent="0.25">
      <c r="A1690">
        <v>13869</v>
      </c>
      <c r="B1690">
        <v>1</v>
      </c>
      <c r="C1690" t="str">
        <f t="shared" si="26"/>
        <v>13869_1</v>
      </c>
      <c r="D1690" t="s">
        <v>3791</v>
      </c>
      <c r="E1690">
        <v>33.403412042380801</v>
      </c>
      <c r="F1690">
        <v>0.37868824789554301</v>
      </c>
      <c r="G1690">
        <v>1</v>
      </c>
      <c r="H1690">
        <v>5213</v>
      </c>
    </row>
    <row r="1691" spans="1:8" x14ac:dyDescent="0.25">
      <c r="A1691">
        <v>13869</v>
      </c>
      <c r="B1691">
        <v>2</v>
      </c>
      <c r="C1691" t="str">
        <f t="shared" si="26"/>
        <v>13869_2</v>
      </c>
      <c r="D1691" t="s">
        <v>3792</v>
      </c>
      <c r="E1691">
        <v>51.355486368472697</v>
      </c>
      <c r="F1691">
        <v>0.52650337776148604</v>
      </c>
      <c r="G1691">
        <v>1</v>
      </c>
      <c r="H1691">
        <v>7225</v>
      </c>
    </row>
    <row r="1692" spans="1:8" x14ac:dyDescent="0.25">
      <c r="A1692">
        <v>13870</v>
      </c>
      <c r="B1692">
        <v>1</v>
      </c>
      <c r="C1692" t="str">
        <f t="shared" si="26"/>
        <v>13870_1</v>
      </c>
      <c r="D1692" t="s">
        <v>3793</v>
      </c>
      <c r="E1692">
        <v>16.579314723874401</v>
      </c>
      <c r="F1692">
        <v>0.295919513693081</v>
      </c>
      <c r="G1692">
        <v>1</v>
      </c>
      <c r="H1692">
        <v>7847</v>
      </c>
    </row>
    <row r="1693" spans="1:8" x14ac:dyDescent="0.25">
      <c r="A1693">
        <v>13871</v>
      </c>
      <c r="B1693">
        <v>1</v>
      </c>
      <c r="C1693" t="str">
        <f t="shared" si="26"/>
        <v>13871_1</v>
      </c>
      <c r="D1693" t="s">
        <v>3794</v>
      </c>
      <c r="E1693">
        <v>128.82265655750501</v>
      </c>
      <c r="F1693">
        <v>0.498274540487539</v>
      </c>
      <c r="G1693">
        <v>1</v>
      </c>
      <c r="H1693">
        <v>2635</v>
      </c>
    </row>
    <row r="1694" spans="1:8" x14ac:dyDescent="0.25">
      <c r="A1694">
        <v>13872</v>
      </c>
      <c r="B1694">
        <v>1</v>
      </c>
      <c r="C1694" t="str">
        <f t="shared" si="26"/>
        <v>13872_1</v>
      </c>
      <c r="D1694" t="s">
        <v>3795</v>
      </c>
      <c r="E1694">
        <v>30.0728301399785</v>
      </c>
      <c r="F1694">
        <v>5.8364843436011803E-2</v>
      </c>
      <c r="G1694">
        <v>1</v>
      </c>
      <c r="H1694">
        <v>2295</v>
      </c>
    </row>
    <row r="1695" spans="1:8" x14ac:dyDescent="0.25">
      <c r="A1695">
        <v>13873</v>
      </c>
      <c r="B1695">
        <v>1</v>
      </c>
      <c r="C1695" t="str">
        <f t="shared" si="26"/>
        <v>13873_1</v>
      </c>
      <c r="D1695" t="s">
        <v>3796</v>
      </c>
      <c r="E1695">
        <v>62.231752047470302</v>
      </c>
      <c r="F1695">
        <v>0.51345580186179196</v>
      </c>
      <c r="G1695">
        <v>1</v>
      </c>
      <c r="H1695">
        <v>6653</v>
      </c>
    </row>
    <row r="1696" spans="1:8" x14ac:dyDescent="0.25">
      <c r="A1696">
        <v>13873</v>
      </c>
      <c r="B1696">
        <v>2</v>
      </c>
      <c r="C1696" t="str">
        <f t="shared" si="26"/>
        <v>13873_2</v>
      </c>
      <c r="D1696" t="s">
        <v>3797</v>
      </c>
      <c r="E1696">
        <v>7.9421502358172402</v>
      </c>
      <c r="F1696">
        <v>0.30072975525221202</v>
      </c>
      <c r="G1696">
        <v>1</v>
      </c>
      <c r="H1696">
        <v>3550</v>
      </c>
    </row>
    <row r="1697" spans="1:8" x14ac:dyDescent="0.25">
      <c r="A1697">
        <v>13873</v>
      </c>
      <c r="B1697">
        <v>3</v>
      </c>
      <c r="C1697" t="str">
        <f t="shared" si="26"/>
        <v>13873_3</v>
      </c>
      <c r="D1697" t="s">
        <v>3798</v>
      </c>
      <c r="E1697">
        <v>27.017442878361599</v>
      </c>
      <c r="F1697">
        <v>0.379367701158139</v>
      </c>
      <c r="G1697">
        <v>1</v>
      </c>
      <c r="H1697">
        <v>5867</v>
      </c>
    </row>
    <row r="1698" spans="1:8" x14ac:dyDescent="0.25">
      <c r="A1698">
        <v>13874</v>
      </c>
      <c r="B1698">
        <v>1</v>
      </c>
      <c r="C1698" t="str">
        <f t="shared" si="26"/>
        <v>13874_1</v>
      </c>
      <c r="D1698" t="s">
        <v>3799</v>
      </c>
      <c r="E1698">
        <v>13.7848366640332</v>
      </c>
      <c r="F1698">
        <v>0.28733588787791198</v>
      </c>
      <c r="G1698">
        <v>1</v>
      </c>
      <c r="H1698">
        <v>3576</v>
      </c>
    </row>
    <row r="1699" spans="1:8" x14ac:dyDescent="0.25">
      <c r="A1699">
        <v>13877</v>
      </c>
      <c r="B1699">
        <v>1</v>
      </c>
      <c r="C1699" t="str">
        <f t="shared" si="26"/>
        <v>13877_1</v>
      </c>
      <c r="D1699" t="s">
        <v>3800</v>
      </c>
      <c r="E1699">
        <v>9.5347451712004698</v>
      </c>
      <c r="F1699">
        <v>0.29154037970232199</v>
      </c>
      <c r="G1699">
        <v>1</v>
      </c>
      <c r="H1699">
        <v>4515</v>
      </c>
    </row>
    <row r="1700" spans="1:8" x14ac:dyDescent="0.25">
      <c r="A1700">
        <v>13879</v>
      </c>
      <c r="B1700">
        <v>1</v>
      </c>
      <c r="C1700" t="str">
        <f t="shared" si="26"/>
        <v>13879_1</v>
      </c>
      <c r="D1700" t="s">
        <v>3801</v>
      </c>
      <c r="E1700">
        <v>17.032827208537</v>
      </c>
      <c r="F1700">
        <v>0.293866041570508</v>
      </c>
      <c r="G1700">
        <v>1</v>
      </c>
      <c r="H1700">
        <v>6921</v>
      </c>
    </row>
    <row r="1701" spans="1:8" x14ac:dyDescent="0.25">
      <c r="A1701">
        <v>13881</v>
      </c>
      <c r="B1701">
        <v>1</v>
      </c>
      <c r="C1701" t="str">
        <f t="shared" si="26"/>
        <v>13881_1</v>
      </c>
      <c r="D1701" t="s">
        <v>3802</v>
      </c>
      <c r="E1701">
        <v>17.360906102524201</v>
      </c>
      <c r="F1701">
        <v>0.49115528700822098</v>
      </c>
      <c r="G1701">
        <v>1</v>
      </c>
      <c r="H1701">
        <v>5555</v>
      </c>
    </row>
    <row r="1702" spans="1:8" x14ac:dyDescent="0.25">
      <c r="A1702">
        <v>13881</v>
      </c>
      <c r="B1702">
        <v>2</v>
      </c>
      <c r="C1702" t="str">
        <f t="shared" si="26"/>
        <v>13881_2</v>
      </c>
      <c r="D1702" t="s">
        <v>3803</v>
      </c>
      <c r="E1702">
        <v>43.561982848242302</v>
      </c>
      <c r="F1702">
        <v>0.59934082567043101</v>
      </c>
      <c r="G1702">
        <v>1</v>
      </c>
      <c r="H1702">
        <v>4080</v>
      </c>
    </row>
    <row r="1703" spans="1:8" x14ac:dyDescent="0.25">
      <c r="A1703">
        <v>13881</v>
      </c>
      <c r="B1703">
        <v>3</v>
      </c>
      <c r="C1703" t="str">
        <f t="shared" si="26"/>
        <v>13881_3</v>
      </c>
      <c r="D1703" t="s">
        <v>3804</v>
      </c>
      <c r="E1703">
        <v>87.120979919624901</v>
      </c>
      <c r="F1703">
        <v>0.716416923339804</v>
      </c>
      <c r="G1703">
        <v>1</v>
      </c>
      <c r="H1703">
        <v>6884</v>
      </c>
    </row>
    <row r="1704" spans="1:8" x14ac:dyDescent="0.25">
      <c r="A1704">
        <v>13883</v>
      </c>
      <c r="B1704">
        <v>1</v>
      </c>
      <c r="C1704" t="str">
        <f t="shared" si="26"/>
        <v>13883_1</v>
      </c>
      <c r="D1704" t="s">
        <v>3805</v>
      </c>
      <c r="E1704">
        <v>27.007063312288999</v>
      </c>
      <c r="F1704">
        <v>0.53053407478742998</v>
      </c>
      <c r="G1704">
        <v>1</v>
      </c>
      <c r="H1704">
        <v>9590</v>
      </c>
    </row>
    <row r="1705" spans="1:8" x14ac:dyDescent="0.25">
      <c r="A1705">
        <v>13887</v>
      </c>
      <c r="B1705">
        <v>1</v>
      </c>
      <c r="C1705" t="str">
        <f t="shared" si="26"/>
        <v>13887_1</v>
      </c>
      <c r="D1705" t="s">
        <v>3806</v>
      </c>
      <c r="E1705">
        <v>49.658532111597999</v>
      </c>
      <c r="F1705">
        <v>0.60835213393672605</v>
      </c>
      <c r="G1705">
        <v>1</v>
      </c>
      <c r="H1705">
        <v>10100</v>
      </c>
    </row>
    <row r="1706" spans="1:8" x14ac:dyDescent="0.25">
      <c r="A1706">
        <v>13889</v>
      </c>
      <c r="B1706">
        <v>1</v>
      </c>
      <c r="C1706" t="str">
        <f t="shared" si="26"/>
        <v>13889_1</v>
      </c>
      <c r="D1706" t="s">
        <v>3807</v>
      </c>
      <c r="E1706">
        <v>19.2300740855299</v>
      </c>
      <c r="F1706">
        <v>0.399170597721003</v>
      </c>
      <c r="G1706">
        <v>1</v>
      </c>
      <c r="H1706">
        <v>6523</v>
      </c>
    </row>
    <row r="1707" spans="1:8" x14ac:dyDescent="0.25">
      <c r="A1707">
        <v>13891</v>
      </c>
      <c r="B1707">
        <v>1</v>
      </c>
      <c r="C1707" t="str">
        <f t="shared" si="26"/>
        <v>13891_1</v>
      </c>
      <c r="D1707" t="s">
        <v>3808</v>
      </c>
      <c r="E1707">
        <v>12.406302151503899</v>
      </c>
      <c r="F1707">
        <v>0.33773478883076202</v>
      </c>
      <c r="G1707">
        <v>1</v>
      </c>
      <c r="H1707">
        <v>4736</v>
      </c>
    </row>
    <row r="1708" spans="1:8" x14ac:dyDescent="0.25">
      <c r="A1708">
        <v>13893</v>
      </c>
      <c r="B1708">
        <v>1</v>
      </c>
      <c r="C1708" t="str">
        <f t="shared" si="26"/>
        <v>13893_1</v>
      </c>
      <c r="D1708" t="s">
        <v>3809</v>
      </c>
      <c r="E1708">
        <v>11.6285594120233</v>
      </c>
      <c r="F1708">
        <v>0.193174972872654</v>
      </c>
      <c r="G1708">
        <v>1</v>
      </c>
      <c r="H1708">
        <v>3940</v>
      </c>
    </row>
    <row r="1709" spans="1:8" x14ac:dyDescent="0.25">
      <c r="A1709">
        <v>13897</v>
      </c>
      <c r="B1709">
        <v>1</v>
      </c>
      <c r="C1709" t="str">
        <f t="shared" si="26"/>
        <v>13897_1</v>
      </c>
      <c r="D1709" t="s">
        <v>3810</v>
      </c>
      <c r="E1709">
        <v>482.38385255741798</v>
      </c>
      <c r="F1709">
        <v>0.795837534990811</v>
      </c>
      <c r="G1709">
        <v>1</v>
      </c>
      <c r="H1709">
        <v>3283</v>
      </c>
    </row>
    <row r="1710" spans="1:8" x14ac:dyDescent="0.25">
      <c r="A1710">
        <v>13899</v>
      </c>
      <c r="B1710">
        <v>1</v>
      </c>
      <c r="C1710" t="str">
        <f t="shared" si="26"/>
        <v>13899_1</v>
      </c>
      <c r="D1710" t="s">
        <v>3811</v>
      </c>
      <c r="E1710">
        <v>5.6110275543071904</v>
      </c>
      <c r="F1710">
        <v>7.7477030041627301E-2</v>
      </c>
      <c r="G1710">
        <v>1</v>
      </c>
      <c r="H1710">
        <v>5703</v>
      </c>
    </row>
    <row r="1711" spans="1:8" x14ac:dyDescent="0.25">
      <c r="A1711">
        <v>13901</v>
      </c>
      <c r="B1711">
        <v>1</v>
      </c>
      <c r="C1711" t="str">
        <f t="shared" si="26"/>
        <v>13901_1</v>
      </c>
      <c r="D1711" t="s">
        <v>3812</v>
      </c>
      <c r="E1711">
        <v>35.315926280090302</v>
      </c>
      <c r="F1711">
        <v>0.10898693018750299</v>
      </c>
      <c r="G1711">
        <v>1</v>
      </c>
      <c r="H1711">
        <v>8835</v>
      </c>
    </row>
    <row r="1712" spans="1:8" x14ac:dyDescent="0.25">
      <c r="A1712">
        <v>13902</v>
      </c>
      <c r="B1712">
        <v>1</v>
      </c>
      <c r="C1712" t="str">
        <f t="shared" si="26"/>
        <v>13902_1</v>
      </c>
      <c r="D1712" t="s">
        <v>3813</v>
      </c>
      <c r="E1712">
        <v>49.594779199916701</v>
      </c>
      <c r="F1712">
        <v>0.12452400529045</v>
      </c>
      <c r="G1712">
        <v>1</v>
      </c>
      <c r="H1712">
        <v>4820</v>
      </c>
    </row>
    <row r="1713" spans="1:8" x14ac:dyDescent="0.25">
      <c r="A1713">
        <v>13903</v>
      </c>
      <c r="B1713">
        <v>1</v>
      </c>
      <c r="C1713" t="str">
        <f t="shared" si="26"/>
        <v>13903_1</v>
      </c>
      <c r="D1713" t="s">
        <v>3814</v>
      </c>
      <c r="E1713">
        <v>49.535056678797403</v>
      </c>
      <c r="F1713">
        <v>0.50573422840168702</v>
      </c>
      <c r="G1713">
        <v>1</v>
      </c>
      <c r="H1713">
        <v>7335</v>
      </c>
    </row>
    <row r="1714" spans="1:8" x14ac:dyDescent="0.25">
      <c r="A1714">
        <v>13903</v>
      </c>
      <c r="B1714">
        <v>2</v>
      </c>
      <c r="C1714" t="str">
        <f t="shared" si="26"/>
        <v>13903_2</v>
      </c>
      <c r="D1714" t="s">
        <v>3815</v>
      </c>
      <c r="E1714">
        <v>10.3192161616901</v>
      </c>
      <c r="F1714">
        <v>0.188018375993699</v>
      </c>
      <c r="G1714">
        <v>1</v>
      </c>
      <c r="H1714">
        <v>3240</v>
      </c>
    </row>
    <row r="1715" spans="1:8" x14ac:dyDescent="0.25">
      <c r="A1715">
        <v>13909</v>
      </c>
      <c r="B1715">
        <v>1</v>
      </c>
      <c r="C1715" t="str">
        <f t="shared" si="26"/>
        <v>13909_1</v>
      </c>
      <c r="D1715" t="s">
        <v>3816</v>
      </c>
      <c r="E1715">
        <v>19.2440483601771</v>
      </c>
      <c r="F1715">
        <v>0.32688267488342398</v>
      </c>
      <c r="G1715">
        <v>1</v>
      </c>
      <c r="H1715">
        <v>4787</v>
      </c>
    </row>
    <row r="1716" spans="1:8" x14ac:dyDescent="0.25">
      <c r="A1716">
        <v>13911</v>
      </c>
      <c r="B1716">
        <v>1</v>
      </c>
      <c r="C1716" t="str">
        <f t="shared" si="26"/>
        <v>13911_1</v>
      </c>
      <c r="D1716" t="s">
        <v>3817</v>
      </c>
      <c r="E1716">
        <v>774.83956502829096</v>
      </c>
      <c r="F1716">
        <v>0.89613570365998296</v>
      </c>
      <c r="G1716">
        <v>1</v>
      </c>
      <c r="H1716">
        <v>17180</v>
      </c>
    </row>
    <row r="1717" spans="1:8" x14ac:dyDescent="0.25">
      <c r="A1717">
        <v>13913</v>
      </c>
      <c r="B1717">
        <v>1</v>
      </c>
      <c r="C1717" t="str">
        <f t="shared" si="26"/>
        <v>13913_1</v>
      </c>
      <c r="D1717" t="s">
        <v>3818</v>
      </c>
      <c r="E1717">
        <v>110.400976345704</v>
      </c>
      <c r="F1717">
        <v>0.59995328059630404</v>
      </c>
      <c r="G1717">
        <v>1</v>
      </c>
      <c r="H1717">
        <v>5689</v>
      </c>
    </row>
    <row r="1718" spans="1:8" x14ac:dyDescent="0.25">
      <c r="A1718">
        <v>13913</v>
      </c>
      <c r="B1718">
        <v>2</v>
      </c>
      <c r="C1718" t="str">
        <f t="shared" si="26"/>
        <v>13913_2</v>
      </c>
      <c r="D1718" t="s">
        <v>3819</v>
      </c>
      <c r="E1718">
        <v>29.983267840315801</v>
      </c>
      <c r="F1718">
        <v>0.51278216219807404</v>
      </c>
      <c r="G1718">
        <v>1</v>
      </c>
      <c r="H1718">
        <v>4991</v>
      </c>
    </row>
    <row r="1719" spans="1:8" x14ac:dyDescent="0.25">
      <c r="A1719">
        <v>13917</v>
      </c>
      <c r="B1719">
        <v>1</v>
      </c>
      <c r="C1719" t="str">
        <f t="shared" si="26"/>
        <v>13917_1</v>
      </c>
      <c r="D1719" t="s">
        <v>3820</v>
      </c>
      <c r="E1719">
        <v>14.895295908522099</v>
      </c>
      <c r="F1719">
        <v>0.35741393594663301</v>
      </c>
      <c r="G1719">
        <v>1</v>
      </c>
      <c r="H1719">
        <v>5506</v>
      </c>
    </row>
    <row r="1720" spans="1:8" x14ac:dyDescent="0.25">
      <c r="A1720">
        <v>13921</v>
      </c>
      <c r="B1720">
        <v>1</v>
      </c>
      <c r="C1720" t="str">
        <f t="shared" si="26"/>
        <v>13921_1</v>
      </c>
      <c r="D1720" t="s">
        <v>3821</v>
      </c>
      <c r="E1720">
        <v>53.223646190484502</v>
      </c>
      <c r="F1720">
        <v>0.114935967280615</v>
      </c>
      <c r="G1720">
        <v>1</v>
      </c>
      <c r="H1720">
        <v>1013</v>
      </c>
    </row>
    <row r="1721" spans="1:8" x14ac:dyDescent="0.25">
      <c r="A1721">
        <v>13925</v>
      </c>
      <c r="B1721">
        <v>1</v>
      </c>
      <c r="C1721" t="str">
        <f t="shared" si="26"/>
        <v>13925_1</v>
      </c>
      <c r="D1721" t="s">
        <v>3822</v>
      </c>
      <c r="E1721">
        <v>0</v>
      </c>
      <c r="F1721">
        <v>0</v>
      </c>
      <c r="G1721">
        <v>1</v>
      </c>
      <c r="H1721">
        <v>3405</v>
      </c>
    </row>
    <row r="1722" spans="1:8" x14ac:dyDescent="0.25">
      <c r="A1722">
        <v>13927</v>
      </c>
      <c r="B1722">
        <v>1</v>
      </c>
      <c r="C1722" t="str">
        <f t="shared" si="26"/>
        <v>13927_1</v>
      </c>
      <c r="D1722" t="s">
        <v>3823</v>
      </c>
      <c r="E1722">
        <v>29.102107919862799</v>
      </c>
      <c r="F1722">
        <v>0.32023069058756198</v>
      </c>
      <c r="G1722">
        <v>1</v>
      </c>
      <c r="H1722">
        <v>5125</v>
      </c>
    </row>
    <row r="1723" spans="1:8" x14ac:dyDescent="0.25">
      <c r="A1723">
        <v>13928</v>
      </c>
      <c r="B1723">
        <v>1</v>
      </c>
      <c r="C1723" t="str">
        <f t="shared" si="26"/>
        <v>13928_1</v>
      </c>
      <c r="D1723" t="s">
        <v>3824</v>
      </c>
      <c r="E1723">
        <v>19.366341632231901</v>
      </c>
      <c r="F1723">
        <v>0.206017167059099</v>
      </c>
      <c r="G1723">
        <v>1</v>
      </c>
      <c r="H1723">
        <v>3203</v>
      </c>
    </row>
    <row r="1724" spans="1:8" x14ac:dyDescent="0.25">
      <c r="A1724">
        <v>13929</v>
      </c>
      <c r="B1724">
        <v>1</v>
      </c>
      <c r="C1724" t="str">
        <f t="shared" si="26"/>
        <v>13929_1</v>
      </c>
      <c r="D1724" t="s">
        <v>3825</v>
      </c>
      <c r="E1724">
        <v>11.862991633185199</v>
      </c>
      <c r="F1724">
        <v>0.26570413272197801</v>
      </c>
      <c r="G1724">
        <v>1</v>
      </c>
      <c r="H1724">
        <v>1827</v>
      </c>
    </row>
    <row r="1725" spans="1:8" x14ac:dyDescent="0.25">
      <c r="A1725">
        <v>13931</v>
      </c>
      <c r="B1725">
        <v>1</v>
      </c>
      <c r="C1725" t="str">
        <f t="shared" si="26"/>
        <v>13931_1</v>
      </c>
      <c r="D1725" t="s">
        <v>3826</v>
      </c>
      <c r="E1725">
        <v>36.400421242856297</v>
      </c>
      <c r="F1725">
        <v>0.297078673962068</v>
      </c>
      <c r="G1725">
        <v>1</v>
      </c>
      <c r="H1725">
        <v>6252</v>
      </c>
    </row>
    <row r="1726" spans="1:8" x14ac:dyDescent="0.25">
      <c r="A1726">
        <v>13933</v>
      </c>
      <c r="B1726">
        <v>1</v>
      </c>
      <c r="C1726" t="str">
        <f t="shared" si="26"/>
        <v>13933_1</v>
      </c>
      <c r="D1726" t="s">
        <v>3827</v>
      </c>
      <c r="E1726">
        <v>26.1186881822155</v>
      </c>
      <c r="F1726">
        <v>0.78689852315528697</v>
      </c>
      <c r="G1726">
        <v>1</v>
      </c>
      <c r="H1726">
        <v>7695</v>
      </c>
    </row>
    <row r="1727" spans="1:8" x14ac:dyDescent="0.25">
      <c r="A1727">
        <v>13937</v>
      </c>
      <c r="B1727">
        <v>1</v>
      </c>
      <c r="C1727" t="str">
        <f t="shared" si="26"/>
        <v>13937_1</v>
      </c>
      <c r="D1727" t="s">
        <v>3828</v>
      </c>
      <c r="E1727">
        <v>46.022566915574203</v>
      </c>
      <c r="F1727">
        <v>0.44220344428918801</v>
      </c>
      <c r="G1727">
        <v>1</v>
      </c>
      <c r="H1727">
        <v>6790</v>
      </c>
    </row>
    <row r="1728" spans="1:8" x14ac:dyDescent="0.25">
      <c r="A1728">
        <v>13937</v>
      </c>
      <c r="B1728">
        <v>2</v>
      </c>
      <c r="C1728" t="str">
        <f t="shared" si="26"/>
        <v>13937_2</v>
      </c>
      <c r="D1728" t="s">
        <v>3829</v>
      </c>
      <c r="E1728">
        <v>24.322339399301701</v>
      </c>
      <c r="F1728">
        <v>0.624602703952438</v>
      </c>
      <c r="G1728">
        <v>1</v>
      </c>
      <c r="H1728">
        <v>6280</v>
      </c>
    </row>
    <row r="1729" spans="1:8" x14ac:dyDescent="0.25">
      <c r="A1729">
        <v>13937</v>
      </c>
      <c r="B1729">
        <v>3</v>
      </c>
      <c r="C1729" t="str">
        <f t="shared" si="26"/>
        <v>13937_3</v>
      </c>
      <c r="D1729" t="s">
        <v>3830</v>
      </c>
      <c r="E1729">
        <v>3.2888102875515601</v>
      </c>
      <c r="F1729">
        <v>1</v>
      </c>
      <c r="G1729">
        <v>1</v>
      </c>
      <c r="H1729">
        <v>2953</v>
      </c>
    </row>
    <row r="1730" spans="1:8" x14ac:dyDescent="0.25">
      <c r="A1730">
        <v>13937</v>
      </c>
      <c r="B1730">
        <v>4</v>
      </c>
      <c r="C1730" t="str">
        <f t="shared" si="26"/>
        <v>13937_4</v>
      </c>
      <c r="D1730" t="s">
        <v>3831</v>
      </c>
      <c r="E1730">
        <v>0</v>
      </c>
      <c r="G1730">
        <v>1</v>
      </c>
      <c r="H1730">
        <v>3504</v>
      </c>
    </row>
    <row r="1731" spans="1:8" x14ac:dyDescent="0.25">
      <c r="A1731">
        <v>13939</v>
      </c>
      <c r="B1731">
        <v>1</v>
      </c>
      <c r="C1731" t="str">
        <f t="shared" si="26"/>
        <v>13939_1</v>
      </c>
      <c r="D1731" t="s">
        <v>3832</v>
      </c>
      <c r="E1731">
        <v>27.463607811448401</v>
      </c>
      <c r="F1731">
        <v>0.60116607573825798</v>
      </c>
      <c r="G1731">
        <v>1</v>
      </c>
      <c r="H1731">
        <v>3398</v>
      </c>
    </row>
    <row r="1732" spans="1:8" x14ac:dyDescent="0.25">
      <c r="A1732">
        <v>13958</v>
      </c>
      <c r="B1732">
        <v>1</v>
      </c>
      <c r="C1732" t="str">
        <f t="shared" si="26"/>
        <v>13958_1</v>
      </c>
      <c r="D1732" t="s">
        <v>3833</v>
      </c>
      <c r="E1732">
        <v>23.521658828000099</v>
      </c>
      <c r="F1732">
        <v>0.85215039596584996</v>
      </c>
      <c r="G1732">
        <v>1</v>
      </c>
      <c r="H1732">
        <v>2280</v>
      </c>
    </row>
    <row r="1733" spans="1:8" x14ac:dyDescent="0.25">
      <c r="A1733">
        <v>13958</v>
      </c>
      <c r="B1733">
        <v>2</v>
      </c>
      <c r="C1733" t="str">
        <f t="shared" si="26"/>
        <v>13958_2</v>
      </c>
      <c r="D1733" t="s">
        <v>3834</v>
      </c>
      <c r="E1733">
        <v>0</v>
      </c>
      <c r="G1733">
        <v>1</v>
      </c>
      <c r="H1733">
        <v>5073</v>
      </c>
    </row>
    <row r="1734" spans="1:8" x14ac:dyDescent="0.25">
      <c r="A1734">
        <v>13961</v>
      </c>
      <c r="B1734">
        <v>1</v>
      </c>
      <c r="C1734" t="str">
        <f t="shared" si="26"/>
        <v>13961_1</v>
      </c>
      <c r="D1734" t="s">
        <v>3835</v>
      </c>
      <c r="E1734">
        <v>197.22579320249901</v>
      </c>
      <c r="F1734">
        <v>0.60920935241340002</v>
      </c>
      <c r="G1734">
        <v>1</v>
      </c>
      <c r="H1734">
        <v>4668</v>
      </c>
    </row>
    <row r="1735" spans="1:8" x14ac:dyDescent="0.25">
      <c r="A1735">
        <v>13961</v>
      </c>
      <c r="B1735">
        <v>2</v>
      </c>
      <c r="C1735" t="str">
        <f t="shared" ref="C1735:C1798" si="27">CONCATENATE(A1735,"_",B1735)</f>
        <v>13961_2</v>
      </c>
      <c r="D1735" t="s">
        <v>3836</v>
      </c>
      <c r="E1735">
        <v>116.177643189612</v>
      </c>
      <c r="F1735">
        <v>0.59725019197519402</v>
      </c>
      <c r="G1735">
        <v>1</v>
      </c>
      <c r="H1735">
        <v>7559</v>
      </c>
    </row>
    <row r="1736" spans="1:8" x14ac:dyDescent="0.25">
      <c r="A1736">
        <v>13961</v>
      </c>
      <c r="B1736">
        <v>3</v>
      </c>
      <c r="C1736" t="str">
        <f t="shared" si="27"/>
        <v>13961_3</v>
      </c>
      <c r="D1736" t="s">
        <v>3837</v>
      </c>
      <c r="E1736">
        <v>4</v>
      </c>
      <c r="F1736">
        <v>1</v>
      </c>
      <c r="G1736">
        <v>1</v>
      </c>
      <c r="H1736">
        <v>1556</v>
      </c>
    </row>
    <row r="1737" spans="1:8" x14ac:dyDescent="0.25">
      <c r="A1737">
        <v>13961</v>
      </c>
      <c r="B1737">
        <v>4</v>
      </c>
      <c r="C1737" t="str">
        <f t="shared" si="27"/>
        <v>13961_4</v>
      </c>
      <c r="D1737" t="s">
        <v>3838</v>
      </c>
      <c r="E1737">
        <v>0</v>
      </c>
      <c r="G1737">
        <v>1</v>
      </c>
      <c r="H1737">
        <v>1741</v>
      </c>
    </row>
    <row r="1738" spans="1:8" x14ac:dyDescent="0.25">
      <c r="A1738">
        <v>13963</v>
      </c>
      <c r="B1738">
        <v>2</v>
      </c>
      <c r="C1738" t="str">
        <f t="shared" si="27"/>
        <v>13963_2</v>
      </c>
      <c r="D1738" t="s">
        <v>3839</v>
      </c>
      <c r="E1738">
        <v>19.277350611820999</v>
      </c>
      <c r="F1738">
        <v>0.678862578918907</v>
      </c>
      <c r="G1738">
        <v>1</v>
      </c>
      <c r="H1738">
        <v>3561</v>
      </c>
    </row>
    <row r="1739" spans="1:8" x14ac:dyDescent="0.25">
      <c r="A1739">
        <v>13967</v>
      </c>
      <c r="B1739">
        <v>1</v>
      </c>
      <c r="C1739" t="str">
        <f t="shared" si="27"/>
        <v>13967_1</v>
      </c>
      <c r="D1739" t="s">
        <v>3840</v>
      </c>
      <c r="E1739">
        <v>0</v>
      </c>
      <c r="G1739">
        <v>1</v>
      </c>
      <c r="H1739">
        <v>5250</v>
      </c>
    </row>
    <row r="1740" spans="1:8" x14ac:dyDescent="0.25">
      <c r="A1740">
        <v>13967</v>
      </c>
      <c r="B1740">
        <v>2</v>
      </c>
      <c r="C1740" t="str">
        <f t="shared" si="27"/>
        <v>13967_2</v>
      </c>
      <c r="D1740" t="s">
        <v>3841</v>
      </c>
      <c r="E1740">
        <v>2</v>
      </c>
      <c r="F1740">
        <v>1</v>
      </c>
      <c r="G1740">
        <v>1</v>
      </c>
      <c r="H1740">
        <v>3629</v>
      </c>
    </row>
    <row r="1741" spans="1:8" x14ac:dyDescent="0.25">
      <c r="A1741">
        <v>14024</v>
      </c>
      <c r="B1741">
        <v>1</v>
      </c>
      <c r="C1741" t="str">
        <f t="shared" si="27"/>
        <v>14024_1</v>
      </c>
      <c r="D1741" t="s">
        <v>3842</v>
      </c>
      <c r="E1741">
        <v>138.42115725992099</v>
      </c>
      <c r="F1741">
        <v>0.70959678651948199</v>
      </c>
      <c r="G1741">
        <v>1</v>
      </c>
      <c r="H1741">
        <v>4039</v>
      </c>
    </row>
    <row r="1742" spans="1:8" x14ac:dyDescent="0.25">
      <c r="A1742">
        <v>14024</v>
      </c>
      <c r="B1742">
        <v>2</v>
      </c>
      <c r="C1742" t="str">
        <f t="shared" si="27"/>
        <v>14024_2</v>
      </c>
      <c r="D1742" t="s">
        <v>3843</v>
      </c>
      <c r="E1742">
        <v>200.55379096940399</v>
      </c>
      <c r="F1742">
        <v>0.48876698309566602</v>
      </c>
      <c r="G1742">
        <v>1</v>
      </c>
      <c r="H1742">
        <v>6484</v>
      </c>
    </row>
    <row r="1743" spans="1:8" x14ac:dyDescent="0.25">
      <c r="A1743">
        <v>14025</v>
      </c>
      <c r="B1743">
        <v>1</v>
      </c>
      <c r="C1743" t="str">
        <f t="shared" si="27"/>
        <v>14025_1</v>
      </c>
      <c r="D1743" t="s">
        <v>3844</v>
      </c>
      <c r="E1743">
        <v>12.993943574157999</v>
      </c>
      <c r="F1743">
        <v>0.28376725420527799</v>
      </c>
      <c r="G1743">
        <v>1</v>
      </c>
      <c r="H1743">
        <v>7256</v>
      </c>
    </row>
    <row r="1744" spans="1:8" x14ac:dyDescent="0.25">
      <c r="A1744">
        <v>14026</v>
      </c>
      <c r="B1744">
        <v>1</v>
      </c>
      <c r="C1744" t="str">
        <f t="shared" si="27"/>
        <v>14026_1</v>
      </c>
      <c r="D1744" t="s">
        <v>3845</v>
      </c>
      <c r="E1744">
        <v>9.4054169346902494</v>
      </c>
      <c r="F1744">
        <v>0.1863438673533</v>
      </c>
      <c r="G1744">
        <v>1</v>
      </c>
      <c r="H1744">
        <v>3735</v>
      </c>
    </row>
    <row r="1745" spans="1:8" x14ac:dyDescent="0.25">
      <c r="A1745">
        <v>14027</v>
      </c>
      <c r="B1745">
        <v>1</v>
      </c>
      <c r="C1745" t="str">
        <f t="shared" si="27"/>
        <v>14027_1</v>
      </c>
      <c r="D1745" t="s">
        <v>3846</v>
      </c>
      <c r="E1745">
        <v>34.0892251073982</v>
      </c>
      <c r="F1745">
        <v>0.39133833840151799</v>
      </c>
      <c r="G1745">
        <v>1</v>
      </c>
      <c r="H1745">
        <v>5970</v>
      </c>
    </row>
    <row r="1746" spans="1:8" x14ac:dyDescent="0.25">
      <c r="A1746">
        <v>14027</v>
      </c>
      <c r="B1746">
        <v>2</v>
      </c>
      <c r="C1746" t="str">
        <f t="shared" si="27"/>
        <v>14027_2</v>
      </c>
      <c r="D1746" t="s">
        <v>3847</v>
      </c>
      <c r="E1746">
        <v>47.791793905452401</v>
      </c>
      <c r="F1746">
        <v>0.31921661371828802</v>
      </c>
      <c r="G1746">
        <v>1</v>
      </c>
      <c r="H1746">
        <v>7558</v>
      </c>
    </row>
    <row r="1747" spans="1:8" x14ac:dyDescent="0.25">
      <c r="A1747">
        <v>14029</v>
      </c>
      <c r="B1747">
        <v>1</v>
      </c>
      <c r="C1747" t="str">
        <f t="shared" si="27"/>
        <v>14029_1</v>
      </c>
      <c r="D1747" t="s">
        <v>3848</v>
      </c>
      <c r="E1747">
        <v>38.657996517421701</v>
      </c>
      <c r="F1747">
        <v>0.24932839269490301</v>
      </c>
      <c r="G1747">
        <v>1</v>
      </c>
      <c r="H1747">
        <v>6450</v>
      </c>
    </row>
    <row r="1748" spans="1:8" x14ac:dyDescent="0.25">
      <c r="A1748">
        <v>14033</v>
      </c>
      <c r="B1748">
        <v>1</v>
      </c>
      <c r="C1748" t="str">
        <f t="shared" si="27"/>
        <v>14033_1</v>
      </c>
      <c r="D1748" t="s">
        <v>3849</v>
      </c>
      <c r="E1748">
        <v>27.970594602352001</v>
      </c>
      <c r="F1748">
        <v>0.15550498752104999</v>
      </c>
      <c r="G1748">
        <v>1</v>
      </c>
      <c r="H1748">
        <v>7952</v>
      </c>
    </row>
    <row r="1749" spans="1:8" x14ac:dyDescent="0.25">
      <c r="A1749">
        <v>14037</v>
      </c>
      <c r="B1749">
        <v>1</v>
      </c>
      <c r="C1749" t="str">
        <f t="shared" si="27"/>
        <v>14037_1</v>
      </c>
      <c r="D1749" t="s">
        <v>3850</v>
      </c>
      <c r="E1749">
        <v>95.095242443651301</v>
      </c>
      <c r="F1749">
        <v>0.115769490681718</v>
      </c>
      <c r="G1749">
        <v>1</v>
      </c>
      <c r="H1749">
        <v>10594</v>
      </c>
    </row>
    <row r="1750" spans="1:8" x14ac:dyDescent="0.25">
      <c r="A1750">
        <v>14039</v>
      </c>
      <c r="B1750">
        <v>1</v>
      </c>
      <c r="C1750" t="str">
        <f t="shared" si="27"/>
        <v>14039_1</v>
      </c>
      <c r="D1750" t="s">
        <v>3851</v>
      </c>
      <c r="E1750">
        <v>22.569251248773451</v>
      </c>
      <c r="F1750">
        <v>9.2465774647373503E-2</v>
      </c>
      <c r="G1750">
        <v>1</v>
      </c>
      <c r="H1750">
        <v>9569</v>
      </c>
    </row>
    <row r="1751" spans="1:8" x14ac:dyDescent="0.25">
      <c r="A1751">
        <v>14041</v>
      </c>
      <c r="B1751">
        <v>1</v>
      </c>
      <c r="C1751" t="str">
        <f t="shared" si="27"/>
        <v>14041_1</v>
      </c>
      <c r="D1751" t="s">
        <v>3852</v>
      </c>
      <c r="E1751">
        <v>24.765170530441299</v>
      </c>
      <c r="F1751">
        <v>9.6889640873981997E-2</v>
      </c>
      <c r="G1751">
        <v>1</v>
      </c>
      <c r="H1751">
        <v>3805</v>
      </c>
    </row>
    <row r="1752" spans="1:8" x14ac:dyDescent="0.25">
      <c r="A1752">
        <v>14043</v>
      </c>
      <c r="B1752">
        <v>1</v>
      </c>
      <c r="C1752" t="str">
        <f t="shared" si="27"/>
        <v>14043_1</v>
      </c>
      <c r="D1752" t="s">
        <v>3853</v>
      </c>
      <c r="E1752">
        <v>42.131231220179302</v>
      </c>
      <c r="F1752">
        <v>0.19133212610595501</v>
      </c>
      <c r="G1752">
        <v>1</v>
      </c>
      <c r="H1752">
        <v>10131</v>
      </c>
    </row>
    <row r="1753" spans="1:8" x14ac:dyDescent="0.25">
      <c r="A1753">
        <v>14047</v>
      </c>
      <c r="B1753">
        <v>1</v>
      </c>
      <c r="C1753" t="str">
        <f t="shared" si="27"/>
        <v>14047_1</v>
      </c>
      <c r="D1753" t="s">
        <v>3854</v>
      </c>
      <c r="E1753">
        <v>18.554691758956899</v>
      </c>
      <c r="F1753">
        <v>0.17351490724337101</v>
      </c>
      <c r="G1753">
        <v>1</v>
      </c>
      <c r="H1753">
        <v>8158</v>
      </c>
    </row>
    <row r="1754" spans="1:8" x14ac:dyDescent="0.25">
      <c r="A1754">
        <v>14049</v>
      </c>
      <c r="B1754">
        <v>1</v>
      </c>
      <c r="C1754" t="str">
        <f t="shared" si="27"/>
        <v>14049_1</v>
      </c>
      <c r="D1754" t="s">
        <v>3855</v>
      </c>
      <c r="E1754">
        <v>35.479742851676299</v>
      </c>
      <c r="F1754">
        <v>0.53953180558233405</v>
      </c>
      <c r="G1754">
        <v>1</v>
      </c>
      <c r="H1754">
        <v>5268</v>
      </c>
    </row>
    <row r="1755" spans="1:8" x14ac:dyDescent="0.25">
      <c r="A1755">
        <v>14049</v>
      </c>
      <c r="B1755">
        <v>2</v>
      </c>
      <c r="C1755" t="str">
        <f t="shared" si="27"/>
        <v>14049_2</v>
      </c>
      <c r="D1755" t="s">
        <v>3856</v>
      </c>
      <c r="E1755">
        <v>11.713370739448999</v>
      </c>
      <c r="F1755">
        <v>0.54145161200025405</v>
      </c>
      <c r="G1755">
        <v>1</v>
      </c>
      <c r="H1755">
        <v>7023</v>
      </c>
    </row>
    <row r="1756" spans="1:8" x14ac:dyDescent="0.25">
      <c r="A1756">
        <v>14059</v>
      </c>
      <c r="B1756">
        <v>1</v>
      </c>
      <c r="C1756" t="str">
        <f t="shared" si="27"/>
        <v>14059_1</v>
      </c>
      <c r="D1756" t="s">
        <v>3857</v>
      </c>
      <c r="E1756">
        <v>16.245483343735302</v>
      </c>
      <c r="F1756">
        <v>0.23900508791573599</v>
      </c>
      <c r="G1756">
        <v>1</v>
      </c>
      <c r="H1756">
        <v>4640</v>
      </c>
    </row>
    <row r="1757" spans="1:8" x14ac:dyDescent="0.25">
      <c r="A1757">
        <v>14061</v>
      </c>
      <c r="B1757">
        <v>1</v>
      </c>
      <c r="C1757" t="str">
        <f t="shared" si="27"/>
        <v>14061_1</v>
      </c>
      <c r="D1757" t="s">
        <v>3858</v>
      </c>
      <c r="E1757">
        <v>50.385990981766497</v>
      </c>
      <c r="F1757">
        <v>0.36916870354990899</v>
      </c>
      <c r="G1757">
        <v>1</v>
      </c>
      <c r="H1757">
        <v>7255</v>
      </c>
    </row>
    <row r="1758" spans="1:8" x14ac:dyDescent="0.25">
      <c r="A1758">
        <v>14063</v>
      </c>
      <c r="B1758">
        <v>1</v>
      </c>
      <c r="C1758" t="str">
        <f t="shared" si="27"/>
        <v>14063_1</v>
      </c>
      <c r="D1758" t="s">
        <v>3859</v>
      </c>
      <c r="E1758">
        <v>105.14178699589699</v>
      </c>
      <c r="F1758">
        <v>0.73820216385086901</v>
      </c>
      <c r="G1758">
        <v>1</v>
      </c>
      <c r="H1758">
        <v>9103</v>
      </c>
    </row>
    <row r="1759" spans="1:8" x14ac:dyDescent="0.25">
      <c r="A1759">
        <v>14067</v>
      </c>
      <c r="B1759">
        <v>1</v>
      </c>
      <c r="C1759" t="str">
        <f t="shared" si="27"/>
        <v>14067_1</v>
      </c>
      <c r="D1759" t="s">
        <v>3860</v>
      </c>
      <c r="E1759">
        <v>71.539502099848804</v>
      </c>
      <c r="F1759">
        <v>0.65464642821205898</v>
      </c>
      <c r="G1759">
        <v>1</v>
      </c>
      <c r="H1759">
        <v>4885</v>
      </c>
    </row>
    <row r="1760" spans="1:8" x14ac:dyDescent="0.25">
      <c r="A1760">
        <v>14069</v>
      </c>
      <c r="B1760">
        <v>1</v>
      </c>
      <c r="C1760" t="str">
        <f t="shared" si="27"/>
        <v>14069_1</v>
      </c>
      <c r="D1760" t="s">
        <v>3861</v>
      </c>
      <c r="E1760">
        <v>115.755027738745</v>
      </c>
      <c r="F1760">
        <v>0.82181956589668004</v>
      </c>
      <c r="G1760">
        <v>1</v>
      </c>
      <c r="H1760">
        <v>8695</v>
      </c>
    </row>
    <row r="1761" spans="1:8" x14ac:dyDescent="0.25">
      <c r="A1761">
        <v>14070</v>
      </c>
      <c r="B1761">
        <v>1</v>
      </c>
      <c r="C1761" t="str">
        <f t="shared" si="27"/>
        <v>14070_1</v>
      </c>
      <c r="D1761" t="s">
        <v>3862</v>
      </c>
      <c r="E1761">
        <v>252.35808321372599</v>
      </c>
      <c r="F1761">
        <v>0.17456588617774399</v>
      </c>
      <c r="G1761">
        <v>1</v>
      </c>
      <c r="H1761">
        <v>3772</v>
      </c>
    </row>
    <row r="1762" spans="1:8" x14ac:dyDescent="0.25">
      <c r="A1762">
        <v>14071</v>
      </c>
      <c r="B1762">
        <v>1</v>
      </c>
      <c r="C1762" t="str">
        <f t="shared" si="27"/>
        <v>14071_1</v>
      </c>
      <c r="D1762" t="s">
        <v>3863</v>
      </c>
      <c r="E1762">
        <v>87.378845679948398</v>
      </c>
      <c r="F1762">
        <v>0.203388103714707</v>
      </c>
      <c r="G1762">
        <v>1</v>
      </c>
      <c r="H1762">
        <v>2128</v>
      </c>
    </row>
    <row r="1763" spans="1:8" x14ac:dyDescent="0.25">
      <c r="A1763">
        <v>14071</v>
      </c>
      <c r="B1763">
        <v>2</v>
      </c>
      <c r="C1763" t="str">
        <f t="shared" si="27"/>
        <v>14071_2</v>
      </c>
      <c r="D1763" t="s">
        <v>3864</v>
      </c>
      <c r="E1763">
        <v>33.596298875566802</v>
      </c>
      <c r="F1763">
        <v>0.40807787218479802</v>
      </c>
      <c r="G1763">
        <v>1</v>
      </c>
      <c r="H1763">
        <v>6632</v>
      </c>
    </row>
    <row r="1764" spans="1:8" x14ac:dyDescent="0.25">
      <c r="A1764">
        <v>14072</v>
      </c>
      <c r="B1764">
        <v>1</v>
      </c>
      <c r="C1764" t="str">
        <f t="shared" si="27"/>
        <v>14072_1</v>
      </c>
      <c r="D1764" t="s">
        <v>3865</v>
      </c>
      <c r="E1764">
        <v>18.573949022794299</v>
      </c>
      <c r="F1764">
        <v>0.18700776081864001</v>
      </c>
      <c r="G1764">
        <v>1</v>
      </c>
      <c r="H1764">
        <v>1401</v>
      </c>
    </row>
    <row r="1765" spans="1:8" x14ac:dyDescent="0.25">
      <c r="A1765">
        <v>14073</v>
      </c>
      <c r="B1765">
        <v>1</v>
      </c>
      <c r="C1765" t="str">
        <f t="shared" si="27"/>
        <v>14073_1</v>
      </c>
      <c r="D1765" t="s">
        <v>3866</v>
      </c>
      <c r="E1765">
        <v>28.800099935701802</v>
      </c>
      <c r="F1765">
        <v>0.16131323327743999</v>
      </c>
      <c r="G1765">
        <v>1</v>
      </c>
      <c r="H1765">
        <v>8033</v>
      </c>
    </row>
    <row r="1766" spans="1:8" x14ac:dyDescent="0.25">
      <c r="A1766">
        <v>14073</v>
      </c>
      <c r="B1766">
        <v>2</v>
      </c>
      <c r="C1766" t="str">
        <f t="shared" si="27"/>
        <v>14073_2</v>
      </c>
      <c r="D1766" t="s">
        <v>3867</v>
      </c>
      <c r="E1766">
        <v>4.91100161675263</v>
      </c>
      <c r="F1766">
        <v>0.29169042716868998</v>
      </c>
      <c r="G1766">
        <v>1</v>
      </c>
      <c r="H1766">
        <v>2250</v>
      </c>
    </row>
    <row r="1767" spans="1:8" x14ac:dyDescent="0.25">
      <c r="A1767">
        <v>14074</v>
      </c>
      <c r="B1767">
        <v>1</v>
      </c>
      <c r="C1767" t="str">
        <f t="shared" si="27"/>
        <v>14074_1</v>
      </c>
      <c r="D1767" t="s">
        <v>3868</v>
      </c>
      <c r="E1767">
        <v>83.338100481850503</v>
      </c>
      <c r="F1767">
        <v>0.40745816828506298</v>
      </c>
      <c r="G1767">
        <v>1</v>
      </c>
      <c r="H1767">
        <v>3668</v>
      </c>
    </row>
    <row r="1768" spans="1:8" x14ac:dyDescent="0.25">
      <c r="A1768">
        <v>14079</v>
      </c>
      <c r="B1768">
        <v>1</v>
      </c>
      <c r="C1768" t="str">
        <f t="shared" si="27"/>
        <v>14079_1</v>
      </c>
      <c r="D1768" t="s">
        <v>3869</v>
      </c>
      <c r="E1768">
        <v>32.1905711960978</v>
      </c>
      <c r="F1768">
        <v>8.5188021577629003E-2</v>
      </c>
      <c r="G1768">
        <v>1</v>
      </c>
      <c r="H1768">
        <v>2370</v>
      </c>
    </row>
    <row r="1769" spans="1:8" x14ac:dyDescent="0.25">
      <c r="A1769">
        <v>14085</v>
      </c>
      <c r="B1769">
        <v>1</v>
      </c>
      <c r="C1769" t="str">
        <f t="shared" si="27"/>
        <v>14085_1</v>
      </c>
      <c r="D1769" t="s">
        <v>3870</v>
      </c>
      <c r="E1769">
        <v>103.79274994922</v>
      </c>
      <c r="F1769">
        <v>0.519892522201156</v>
      </c>
      <c r="G1769">
        <v>1</v>
      </c>
      <c r="H1769">
        <v>10606</v>
      </c>
    </row>
    <row r="1770" spans="1:8" x14ac:dyDescent="0.25">
      <c r="A1770">
        <v>14086</v>
      </c>
      <c r="B1770">
        <v>1</v>
      </c>
      <c r="C1770" t="str">
        <f t="shared" si="27"/>
        <v>14086_1</v>
      </c>
      <c r="D1770" t="s">
        <v>3871</v>
      </c>
      <c r="E1770">
        <v>49.338217650274302</v>
      </c>
      <c r="F1770">
        <v>5.24769982072621E-2</v>
      </c>
      <c r="G1770">
        <v>1</v>
      </c>
      <c r="H1770">
        <v>2950</v>
      </c>
    </row>
    <row r="1771" spans="1:8" x14ac:dyDescent="0.25">
      <c r="A1771">
        <v>14087</v>
      </c>
      <c r="B1771">
        <v>1</v>
      </c>
      <c r="C1771" t="str">
        <f t="shared" si="27"/>
        <v>14087_1</v>
      </c>
      <c r="D1771" t="s">
        <v>3872</v>
      </c>
      <c r="E1771">
        <v>152.055167251352</v>
      </c>
      <c r="F1771">
        <v>0.166045343479402</v>
      </c>
      <c r="G1771">
        <v>1</v>
      </c>
      <c r="H1771">
        <v>8137</v>
      </c>
    </row>
    <row r="1772" spans="1:8" x14ac:dyDescent="0.25">
      <c r="A1772">
        <v>14089</v>
      </c>
      <c r="B1772">
        <v>1</v>
      </c>
      <c r="C1772" t="str">
        <f t="shared" si="27"/>
        <v>14089_1</v>
      </c>
      <c r="D1772" t="s">
        <v>3873</v>
      </c>
      <c r="E1772">
        <v>457.30811030072601</v>
      </c>
      <c r="F1772">
        <v>0.78459008523595697</v>
      </c>
      <c r="G1772">
        <v>1</v>
      </c>
      <c r="H1772">
        <v>3450</v>
      </c>
    </row>
    <row r="1773" spans="1:8" x14ac:dyDescent="0.25">
      <c r="A1773">
        <v>14089</v>
      </c>
      <c r="B1773">
        <v>2</v>
      </c>
      <c r="C1773" t="str">
        <f t="shared" si="27"/>
        <v>14089_2</v>
      </c>
      <c r="D1773" t="s">
        <v>3874</v>
      </c>
      <c r="E1773">
        <v>306.905531857222</v>
      </c>
      <c r="F1773">
        <v>0.78131850335405695</v>
      </c>
      <c r="G1773">
        <v>1</v>
      </c>
      <c r="H1773">
        <v>7660</v>
      </c>
    </row>
    <row r="1774" spans="1:8" x14ac:dyDescent="0.25">
      <c r="A1774">
        <v>14091</v>
      </c>
      <c r="B1774">
        <v>1</v>
      </c>
      <c r="C1774" t="str">
        <f t="shared" si="27"/>
        <v>14091_1</v>
      </c>
      <c r="D1774" t="s">
        <v>3875</v>
      </c>
      <c r="E1774">
        <v>178.13728889978299</v>
      </c>
      <c r="F1774">
        <v>0.36927420525530802</v>
      </c>
      <c r="G1774">
        <v>1</v>
      </c>
      <c r="H1774">
        <v>9360</v>
      </c>
    </row>
    <row r="1775" spans="1:8" x14ac:dyDescent="0.25">
      <c r="A1775">
        <v>14092</v>
      </c>
      <c r="B1775">
        <v>1</v>
      </c>
      <c r="C1775" t="str">
        <f t="shared" si="27"/>
        <v>14092_1</v>
      </c>
      <c r="D1775" t="s">
        <v>3876</v>
      </c>
      <c r="E1775">
        <v>17.8430867277673</v>
      </c>
      <c r="F1775">
        <v>0.34428349985219497</v>
      </c>
      <c r="G1775">
        <v>1</v>
      </c>
      <c r="H1775">
        <v>3331</v>
      </c>
    </row>
    <row r="1776" spans="1:8" x14ac:dyDescent="0.25">
      <c r="A1776">
        <v>14097</v>
      </c>
      <c r="B1776">
        <v>1</v>
      </c>
      <c r="C1776" t="str">
        <f t="shared" si="27"/>
        <v>14097_1</v>
      </c>
      <c r="D1776" t="s">
        <v>3877</v>
      </c>
      <c r="E1776">
        <v>22.787625706272301</v>
      </c>
      <c r="F1776">
        <v>0.36784992135615102</v>
      </c>
      <c r="G1776">
        <v>1</v>
      </c>
      <c r="H1776">
        <v>3760</v>
      </c>
    </row>
    <row r="1777" spans="1:8" x14ac:dyDescent="0.25">
      <c r="A1777">
        <v>14101</v>
      </c>
      <c r="B1777">
        <v>1</v>
      </c>
      <c r="C1777" t="str">
        <f t="shared" si="27"/>
        <v>14101_1</v>
      </c>
      <c r="D1777" t="s">
        <v>3878</v>
      </c>
      <c r="E1777">
        <v>66.318165697367903</v>
      </c>
      <c r="F1777">
        <v>0.39958237638861799</v>
      </c>
      <c r="G1777">
        <v>1</v>
      </c>
      <c r="H1777">
        <v>2371</v>
      </c>
    </row>
    <row r="1778" spans="1:8" x14ac:dyDescent="0.25">
      <c r="A1778">
        <v>14103</v>
      </c>
      <c r="B1778">
        <v>1</v>
      </c>
      <c r="C1778" t="str">
        <f t="shared" si="27"/>
        <v>14103_1</v>
      </c>
      <c r="D1778" t="s">
        <v>3879</v>
      </c>
      <c r="E1778">
        <v>139.943037890082</v>
      </c>
      <c r="F1778">
        <v>0.92679691803449904</v>
      </c>
      <c r="G1778">
        <v>1</v>
      </c>
      <c r="H1778">
        <v>9165</v>
      </c>
    </row>
    <row r="1779" spans="1:8" x14ac:dyDescent="0.25">
      <c r="A1779">
        <v>14111</v>
      </c>
      <c r="B1779">
        <v>1</v>
      </c>
      <c r="C1779" t="str">
        <f t="shared" si="27"/>
        <v>14111_1</v>
      </c>
      <c r="D1779" t="s">
        <v>3880</v>
      </c>
      <c r="E1779">
        <v>25.235077098498301</v>
      </c>
      <c r="F1779">
        <v>0.40865664760845499</v>
      </c>
      <c r="G1779">
        <v>1</v>
      </c>
      <c r="H1779">
        <v>8695</v>
      </c>
    </row>
    <row r="1780" spans="1:8" x14ac:dyDescent="0.25">
      <c r="A1780">
        <v>14111</v>
      </c>
      <c r="B1780">
        <v>2</v>
      </c>
      <c r="C1780" t="str">
        <f t="shared" si="27"/>
        <v>14111_2</v>
      </c>
      <c r="D1780" t="s">
        <v>3881</v>
      </c>
      <c r="E1780">
        <v>24.9721109261049</v>
      </c>
      <c r="F1780">
        <v>0.72142019068130803</v>
      </c>
      <c r="G1780">
        <v>1</v>
      </c>
      <c r="H1780">
        <v>5286</v>
      </c>
    </row>
    <row r="1781" spans="1:8" x14ac:dyDescent="0.25">
      <c r="A1781">
        <v>14112</v>
      </c>
      <c r="B1781">
        <v>1</v>
      </c>
      <c r="C1781" t="str">
        <f t="shared" si="27"/>
        <v>14112_1</v>
      </c>
      <c r="D1781" t="s">
        <v>3882</v>
      </c>
      <c r="E1781">
        <v>12.261755254632201</v>
      </c>
      <c r="F1781">
        <v>0.96032120492753004</v>
      </c>
      <c r="G1781">
        <v>1</v>
      </c>
      <c r="H1781">
        <v>5368</v>
      </c>
    </row>
    <row r="1782" spans="1:8" x14ac:dyDescent="0.25">
      <c r="A1782">
        <v>14112</v>
      </c>
      <c r="B1782">
        <v>2</v>
      </c>
      <c r="C1782" t="str">
        <f t="shared" si="27"/>
        <v>14112_2</v>
      </c>
      <c r="D1782" t="s">
        <v>3883</v>
      </c>
      <c r="E1782">
        <v>21.406215820119701</v>
      </c>
      <c r="F1782">
        <v>0.94103829170539399</v>
      </c>
      <c r="G1782">
        <v>1</v>
      </c>
      <c r="H1782">
        <v>4843</v>
      </c>
    </row>
    <row r="1783" spans="1:8" x14ac:dyDescent="0.25">
      <c r="A1783">
        <v>14117</v>
      </c>
      <c r="B1783">
        <v>1</v>
      </c>
      <c r="C1783" t="str">
        <f t="shared" si="27"/>
        <v>14117_1</v>
      </c>
      <c r="D1783" t="s">
        <v>3884</v>
      </c>
      <c r="E1783">
        <v>17.2721770912087</v>
      </c>
      <c r="F1783">
        <v>0.318721747807096</v>
      </c>
      <c r="G1783">
        <v>1</v>
      </c>
      <c r="H1783">
        <v>5626</v>
      </c>
    </row>
    <row r="1784" spans="1:8" x14ac:dyDescent="0.25">
      <c r="A1784">
        <v>14119</v>
      </c>
      <c r="B1784">
        <v>1</v>
      </c>
      <c r="C1784" t="str">
        <f t="shared" si="27"/>
        <v>14119_1</v>
      </c>
      <c r="D1784" t="s">
        <v>3885</v>
      </c>
      <c r="E1784">
        <v>19.579569934116499</v>
      </c>
      <c r="F1784">
        <v>9.2818695440305396E-2</v>
      </c>
      <c r="G1784">
        <v>1</v>
      </c>
      <c r="H1784">
        <v>7255</v>
      </c>
    </row>
    <row r="1785" spans="1:8" x14ac:dyDescent="0.25">
      <c r="A1785">
        <v>14121</v>
      </c>
      <c r="B1785">
        <v>1</v>
      </c>
      <c r="C1785" t="str">
        <f t="shared" si="27"/>
        <v>14121_1</v>
      </c>
      <c r="D1785" t="s">
        <v>3886</v>
      </c>
      <c r="E1785">
        <v>75.409838656282503</v>
      </c>
      <c r="F1785">
        <v>0.54951810596272799</v>
      </c>
      <c r="G1785">
        <v>1</v>
      </c>
      <c r="H1785">
        <v>7915</v>
      </c>
    </row>
    <row r="1786" spans="1:8" x14ac:dyDescent="0.25">
      <c r="A1786">
        <v>14122</v>
      </c>
      <c r="B1786">
        <v>1</v>
      </c>
      <c r="C1786" t="str">
        <f t="shared" si="27"/>
        <v>14122_1</v>
      </c>
      <c r="D1786" t="s">
        <v>3887</v>
      </c>
      <c r="E1786">
        <v>80.827720579134606</v>
      </c>
      <c r="F1786">
        <v>0.42302071443404399</v>
      </c>
      <c r="G1786">
        <v>1</v>
      </c>
      <c r="H1786">
        <v>7150</v>
      </c>
    </row>
    <row r="1787" spans="1:8" x14ac:dyDescent="0.25">
      <c r="A1787">
        <v>14123</v>
      </c>
      <c r="B1787">
        <v>1</v>
      </c>
      <c r="C1787" t="str">
        <f t="shared" si="27"/>
        <v>14123_1</v>
      </c>
      <c r="D1787" t="s">
        <v>3888</v>
      </c>
      <c r="E1787">
        <v>262.209678132053</v>
      </c>
      <c r="F1787">
        <v>0.57138833232799002</v>
      </c>
      <c r="G1787">
        <v>1</v>
      </c>
      <c r="H1787">
        <v>6017</v>
      </c>
    </row>
    <row r="1788" spans="1:8" x14ac:dyDescent="0.25">
      <c r="A1788">
        <v>14123</v>
      </c>
      <c r="B1788">
        <v>2</v>
      </c>
      <c r="C1788" t="str">
        <f t="shared" si="27"/>
        <v>14123_2</v>
      </c>
      <c r="D1788" t="s">
        <v>3889</v>
      </c>
      <c r="E1788">
        <v>250.19956137275699</v>
      </c>
      <c r="F1788">
        <v>0.81668615975071601</v>
      </c>
      <c r="G1788">
        <v>1</v>
      </c>
      <c r="H1788">
        <v>6130</v>
      </c>
    </row>
    <row r="1789" spans="1:8" x14ac:dyDescent="0.25">
      <c r="A1789">
        <v>14127</v>
      </c>
      <c r="B1789">
        <v>1</v>
      </c>
      <c r="C1789" t="str">
        <f t="shared" si="27"/>
        <v>14127_1</v>
      </c>
      <c r="D1789" t="s">
        <v>3890</v>
      </c>
      <c r="E1789">
        <v>12.0791159168961</v>
      </c>
      <c r="F1789">
        <v>0.17486002376012999</v>
      </c>
      <c r="G1789">
        <v>1</v>
      </c>
      <c r="H1789">
        <v>858</v>
      </c>
    </row>
    <row r="1790" spans="1:8" x14ac:dyDescent="0.25">
      <c r="A1790">
        <v>14127</v>
      </c>
      <c r="B1790">
        <v>2</v>
      </c>
      <c r="C1790" t="str">
        <f t="shared" si="27"/>
        <v>14127_2</v>
      </c>
      <c r="D1790" t="s">
        <v>3891</v>
      </c>
      <c r="E1790">
        <v>27.705414926595498</v>
      </c>
      <c r="F1790">
        <v>0.37765036448290101</v>
      </c>
      <c r="G1790">
        <v>1</v>
      </c>
      <c r="H1790">
        <v>5300</v>
      </c>
    </row>
    <row r="1791" spans="1:8" x14ac:dyDescent="0.25">
      <c r="A1791">
        <v>14129</v>
      </c>
      <c r="B1791">
        <v>1</v>
      </c>
      <c r="C1791" t="str">
        <f t="shared" si="27"/>
        <v>14129_1</v>
      </c>
      <c r="D1791" t="s">
        <v>3892</v>
      </c>
      <c r="E1791">
        <v>67.051054490814295</v>
      </c>
      <c r="F1791">
        <v>0.86477783013216003</v>
      </c>
      <c r="G1791">
        <v>1</v>
      </c>
      <c r="H1791">
        <v>9065</v>
      </c>
    </row>
    <row r="1792" spans="1:8" x14ac:dyDescent="0.25">
      <c r="A1792">
        <v>14129</v>
      </c>
      <c r="B1792">
        <v>2</v>
      </c>
      <c r="C1792" t="str">
        <f t="shared" si="27"/>
        <v>14129_2</v>
      </c>
      <c r="D1792" t="s">
        <v>3893</v>
      </c>
      <c r="E1792">
        <v>14.0214102684055</v>
      </c>
      <c r="F1792">
        <v>0.95188138050773097</v>
      </c>
      <c r="G1792">
        <v>1</v>
      </c>
      <c r="H1792">
        <v>5550</v>
      </c>
    </row>
    <row r="1793" spans="1:8" x14ac:dyDescent="0.25">
      <c r="A1793">
        <v>14133</v>
      </c>
      <c r="B1793">
        <v>1</v>
      </c>
      <c r="C1793" t="str">
        <f t="shared" si="27"/>
        <v>14133_1</v>
      </c>
      <c r="D1793" t="s">
        <v>3894</v>
      </c>
      <c r="E1793">
        <v>101.026711913889</v>
      </c>
      <c r="F1793">
        <v>0.409175325067897</v>
      </c>
      <c r="G1793">
        <v>1</v>
      </c>
      <c r="H1793">
        <v>5878</v>
      </c>
    </row>
    <row r="1794" spans="1:8" x14ac:dyDescent="0.25">
      <c r="A1794">
        <v>14137</v>
      </c>
      <c r="B1794">
        <v>1</v>
      </c>
      <c r="C1794" t="str">
        <f t="shared" si="27"/>
        <v>14137_1</v>
      </c>
      <c r="D1794" t="s">
        <v>3895</v>
      </c>
      <c r="E1794">
        <v>225.90703954129</v>
      </c>
      <c r="F1794">
        <v>0.23228843345061601</v>
      </c>
      <c r="G1794">
        <v>1</v>
      </c>
      <c r="H1794">
        <v>1627</v>
      </c>
    </row>
    <row r="1795" spans="1:8" x14ac:dyDescent="0.25">
      <c r="A1795">
        <v>14139</v>
      </c>
      <c r="B1795">
        <v>1</v>
      </c>
      <c r="C1795" t="str">
        <f t="shared" si="27"/>
        <v>14139_1</v>
      </c>
      <c r="D1795" t="s">
        <v>3896</v>
      </c>
      <c r="E1795">
        <v>70.203417698564493</v>
      </c>
      <c r="F1795">
        <v>0.55607584564532597</v>
      </c>
      <c r="G1795">
        <v>1</v>
      </c>
      <c r="H1795">
        <v>3615</v>
      </c>
    </row>
    <row r="1796" spans="1:8" x14ac:dyDescent="0.25">
      <c r="A1796">
        <v>14140</v>
      </c>
      <c r="B1796">
        <v>1</v>
      </c>
      <c r="C1796" t="str">
        <f t="shared" si="27"/>
        <v>14140_1</v>
      </c>
      <c r="D1796" t="s">
        <v>3897</v>
      </c>
      <c r="E1796">
        <v>84.787042205437999</v>
      </c>
      <c r="F1796">
        <v>0.61598974990593203</v>
      </c>
      <c r="G1796">
        <v>1</v>
      </c>
      <c r="H1796">
        <v>2630</v>
      </c>
    </row>
    <row r="1797" spans="1:8" x14ac:dyDescent="0.25">
      <c r="A1797">
        <v>14141</v>
      </c>
      <c r="B1797">
        <v>1</v>
      </c>
      <c r="C1797" t="str">
        <f t="shared" si="27"/>
        <v>14141_1</v>
      </c>
      <c r="D1797" t="s">
        <v>3898</v>
      </c>
      <c r="E1797">
        <v>34.066700403427198</v>
      </c>
      <c r="F1797">
        <v>0.57922985940805305</v>
      </c>
      <c r="G1797">
        <v>1</v>
      </c>
      <c r="H1797">
        <v>10330</v>
      </c>
    </row>
    <row r="1798" spans="1:8" x14ac:dyDescent="0.25">
      <c r="A1798">
        <v>14143</v>
      </c>
      <c r="B1798">
        <v>1</v>
      </c>
      <c r="C1798" t="str">
        <f t="shared" si="27"/>
        <v>14143_1</v>
      </c>
      <c r="D1798" t="s">
        <v>3899</v>
      </c>
      <c r="E1798">
        <v>49.095325350512503</v>
      </c>
      <c r="F1798">
        <v>0.67601298782835095</v>
      </c>
      <c r="G1798">
        <v>1</v>
      </c>
      <c r="H1798">
        <v>6545</v>
      </c>
    </row>
    <row r="1799" spans="1:8" x14ac:dyDescent="0.25">
      <c r="A1799">
        <v>14147</v>
      </c>
      <c r="B1799">
        <v>1</v>
      </c>
      <c r="C1799" t="str">
        <f t="shared" ref="C1799:C1862" si="28">CONCATENATE(A1799,"_",B1799)</f>
        <v>14147_1</v>
      </c>
      <c r="D1799" t="s">
        <v>3900</v>
      </c>
      <c r="E1799">
        <v>29.037946544096702</v>
      </c>
      <c r="F1799">
        <v>0.400986625454682</v>
      </c>
      <c r="G1799">
        <v>1</v>
      </c>
      <c r="H1799">
        <v>6076</v>
      </c>
    </row>
    <row r="1800" spans="1:8" x14ac:dyDescent="0.25">
      <c r="A1800">
        <v>14149</v>
      </c>
      <c r="B1800">
        <v>1</v>
      </c>
      <c r="C1800" t="str">
        <f t="shared" si="28"/>
        <v>14149_1</v>
      </c>
      <c r="D1800" t="s">
        <v>3901</v>
      </c>
      <c r="E1800">
        <v>27.925604827460202</v>
      </c>
      <c r="F1800">
        <v>0.85101414942398301</v>
      </c>
      <c r="G1800">
        <v>1</v>
      </c>
      <c r="H1800">
        <v>5590</v>
      </c>
    </row>
    <row r="1801" spans="1:8" x14ac:dyDescent="0.25">
      <c r="A1801">
        <v>14151</v>
      </c>
      <c r="B1801">
        <v>1</v>
      </c>
      <c r="C1801" t="str">
        <f t="shared" si="28"/>
        <v>14151_1</v>
      </c>
      <c r="D1801" t="s">
        <v>3902</v>
      </c>
      <c r="E1801">
        <v>52.784021682531296</v>
      </c>
      <c r="F1801">
        <v>0.69611340581630099</v>
      </c>
      <c r="G1801">
        <v>1</v>
      </c>
      <c r="H1801">
        <v>4967</v>
      </c>
    </row>
    <row r="1802" spans="1:8" x14ac:dyDescent="0.25">
      <c r="A1802">
        <v>14152</v>
      </c>
      <c r="B1802">
        <v>1</v>
      </c>
      <c r="C1802" t="str">
        <f t="shared" si="28"/>
        <v>14152_1</v>
      </c>
      <c r="D1802" t="s">
        <v>3903</v>
      </c>
      <c r="E1802">
        <v>126.347382253147</v>
      </c>
      <c r="F1802">
        <v>0.84047699754803595</v>
      </c>
      <c r="G1802">
        <v>1</v>
      </c>
      <c r="H1802">
        <v>6927</v>
      </c>
    </row>
    <row r="1803" spans="1:8" x14ac:dyDescent="0.25">
      <c r="A1803">
        <v>14152</v>
      </c>
      <c r="B1803">
        <v>2</v>
      </c>
      <c r="C1803" t="str">
        <f t="shared" si="28"/>
        <v>14152_2</v>
      </c>
      <c r="D1803" t="s">
        <v>3904</v>
      </c>
      <c r="E1803">
        <v>15.0998684857322</v>
      </c>
      <c r="F1803">
        <v>0.78923590270034605</v>
      </c>
      <c r="G1803">
        <v>1</v>
      </c>
      <c r="H1803">
        <v>4278</v>
      </c>
    </row>
    <row r="1804" spans="1:8" x14ac:dyDescent="0.25">
      <c r="A1804">
        <v>14152</v>
      </c>
      <c r="B1804">
        <v>4</v>
      </c>
      <c r="C1804" t="str">
        <f t="shared" si="28"/>
        <v>14152_4</v>
      </c>
      <c r="D1804" t="s">
        <v>3905</v>
      </c>
      <c r="E1804">
        <v>5.0642496118829801</v>
      </c>
      <c r="F1804">
        <v>0.38078287420910401</v>
      </c>
      <c r="G1804">
        <v>1</v>
      </c>
      <c r="H1804">
        <v>3010</v>
      </c>
    </row>
    <row r="1805" spans="1:8" x14ac:dyDescent="0.25">
      <c r="A1805">
        <v>14153</v>
      </c>
      <c r="B1805">
        <v>1</v>
      </c>
      <c r="C1805" t="str">
        <f t="shared" si="28"/>
        <v>14153_1</v>
      </c>
      <c r="D1805" t="s">
        <v>3906</v>
      </c>
      <c r="E1805">
        <v>8.7496427490877906</v>
      </c>
      <c r="F1805">
        <v>0.62008572333452405</v>
      </c>
      <c r="G1805">
        <v>1</v>
      </c>
      <c r="H1805">
        <v>4390</v>
      </c>
    </row>
    <row r="1806" spans="1:8" x14ac:dyDescent="0.25">
      <c r="A1806">
        <v>14158</v>
      </c>
      <c r="B1806">
        <v>1</v>
      </c>
      <c r="C1806" t="str">
        <f t="shared" si="28"/>
        <v>14158_1</v>
      </c>
      <c r="D1806" t="s">
        <v>3907</v>
      </c>
      <c r="E1806">
        <v>2.63813459864671</v>
      </c>
      <c r="F1806">
        <v>0.48864171531461897</v>
      </c>
      <c r="G1806">
        <v>1</v>
      </c>
      <c r="H1806">
        <v>5739</v>
      </c>
    </row>
    <row r="1807" spans="1:8" x14ac:dyDescent="0.25">
      <c r="A1807">
        <v>14158</v>
      </c>
      <c r="B1807">
        <v>2</v>
      </c>
      <c r="C1807" t="str">
        <f t="shared" si="28"/>
        <v>14158_2</v>
      </c>
      <c r="D1807" t="s">
        <v>3908</v>
      </c>
      <c r="E1807">
        <v>21.258795327918399</v>
      </c>
      <c r="F1807">
        <v>0.70271427015407895</v>
      </c>
      <c r="G1807">
        <v>1</v>
      </c>
      <c r="H1807">
        <v>6015</v>
      </c>
    </row>
    <row r="1808" spans="1:8" x14ac:dyDescent="0.25">
      <c r="A1808">
        <v>14159</v>
      </c>
      <c r="B1808">
        <v>1</v>
      </c>
      <c r="C1808" t="str">
        <f t="shared" si="28"/>
        <v>14159_1</v>
      </c>
      <c r="D1808" t="s">
        <v>3909</v>
      </c>
      <c r="E1808">
        <v>12.8268248043944</v>
      </c>
      <c r="F1808">
        <v>0.84776361168193004</v>
      </c>
      <c r="G1808">
        <v>1</v>
      </c>
      <c r="H1808">
        <v>5654</v>
      </c>
    </row>
    <row r="1809" spans="1:8" x14ac:dyDescent="0.25">
      <c r="A1809">
        <v>14161</v>
      </c>
      <c r="B1809">
        <v>1</v>
      </c>
      <c r="C1809" t="str">
        <f t="shared" si="28"/>
        <v>14161_1</v>
      </c>
      <c r="D1809" t="s">
        <v>3910</v>
      </c>
      <c r="E1809">
        <v>22.702477033240299</v>
      </c>
      <c r="F1809">
        <v>0.62644604225365597</v>
      </c>
      <c r="G1809">
        <v>1</v>
      </c>
      <c r="H1809">
        <v>8262</v>
      </c>
    </row>
    <row r="1810" spans="1:8" x14ac:dyDescent="0.25">
      <c r="A1810">
        <v>14161</v>
      </c>
      <c r="B1810">
        <v>2</v>
      </c>
      <c r="C1810" t="str">
        <f t="shared" si="28"/>
        <v>14161_2</v>
      </c>
      <c r="D1810" t="s">
        <v>3911</v>
      </c>
      <c r="E1810">
        <v>6.1039604537249597</v>
      </c>
      <c r="F1810">
        <v>0.66290322376535404</v>
      </c>
      <c r="G1810">
        <v>1</v>
      </c>
      <c r="H1810">
        <v>2794</v>
      </c>
    </row>
    <row r="1811" spans="1:8" x14ac:dyDescent="0.25">
      <c r="A1811">
        <v>14161</v>
      </c>
      <c r="B1811">
        <v>3</v>
      </c>
      <c r="C1811" t="str">
        <f t="shared" si="28"/>
        <v>14161_3</v>
      </c>
      <c r="D1811" t="s">
        <v>3912</v>
      </c>
      <c r="E1811">
        <v>0</v>
      </c>
      <c r="G1811">
        <v>1</v>
      </c>
      <c r="H1811">
        <v>6293</v>
      </c>
    </row>
    <row r="1812" spans="1:8" x14ac:dyDescent="0.25">
      <c r="A1812">
        <v>14163</v>
      </c>
      <c r="B1812">
        <v>1</v>
      </c>
      <c r="C1812" t="str">
        <f t="shared" si="28"/>
        <v>14163_1</v>
      </c>
      <c r="D1812" t="s">
        <v>3913</v>
      </c>
      <c r="E1812">
        <v>0.90660438964413104</v>
      </c>
      <c r="F1812">
        <v>0.25930065660323198</v>
      </c>
      <c r="G1812">
        <v>1</v>
      </c>
      <c r="H1812">
        <v>4760</v>
      </c>
    </row>
    <row r="1813" spans="1:8" x14ac:dyDescent="0.25">
      <c r="A1813">
        <v>14167</v>
      </c>
      <c r="B1813">
        <v>1</v>
      </c>
      <c r="C1813" t="str">
        <f t="shared" si="28"/>
        <v>14167_1</v>
      </c>
      <c r="D1813" t="s">
        <v>3914</v>
      </c>
      <c r="E1813">
        <v>28.5009633706836</v>
      </c>
      <c r="F1813">
        <v>0.27253777352130298</v>
      </c>
      <c r="G1813">
        <v>1</v>
      </c>
      <c r="H1813">
        <v>5930</v>
      </c>
    </row>
    <row r="1814" spans="1:8" x14ac:dyDescent="0.25">
      <c r="A1814">
        <v>14169</v>
      </c>
      <c r="B1814">
        <v>1</v>
      </c>
      <c r="C1814" t="str">
        <f t="shared" si="28"/>
        <v>14169_1</v>
      </c>
      <c r="D1814" t="s">
        <v>3915</v>
      </c>
      <c r="E1814">
        <v>47.332178323119699</v>
      </c>
      <c r="F1814">
        <v>0.15397371277854599</v>
      </c>
      <c r="G1814">
        <v>1</v>
      </c>
      <c r="H1814">
        <v>6850</v>
      </c>
    </row>
    <row r="1815" spans="1:8" x14ac:dyDescent="0.25">
      <c r="A1815">
        <v>14173</v>
      </c>
      <c r="B1815">
        <v>1</v>
      </c>
      <c r="C1815" t="str">
        <f t="shared" si="28"/>
        <v>14173_1</v>
      </c>
      <c r="D1815" t="s">
        <v>3916</v>
      </c>
      <c r="E1815">
        <v>74.674316193277704</v>
      </c>
      <c r="F1815">
        <v>0.25402140164513098</v>
      </c>
      <c r="G1815">
        <v>1</v>
      </c>
      <c r="H1815">
        <v>4993</v>
      </c>
    </row>
    <row r="1816" spans="1:8" x14ac:dyDescent="0.25">
      <c r="A1816">
        <v>14173</v>
      </c>
      <c r="B1816">
        <v>3</v>
      </c>
      <c r="C1816" t="str">
        <f t="shared" si="28"/>
        <v>14173_3</v>
      </c>
      <c r="D1816" t="s">
        <v>3917</v>
      </c>
      <c r="E1816">
        <v>48.880927489077997</v>
      </c>
      <c r="F1816">
        <v>0.29727338608139198</v>
      </c>
      <c r="G1816">
        <v>1</v>
      </c>
      <c r="H1816">
        <v>4985</v>
      </c>
    </row>
    <row r="1817" spans="1:8" x14ac:dyDescent="0.25">
      <c r="A1817">
        <v>14173</v>
      </c>
      <c r="B1817">
        <v>4</v>
      </c>
      <c r="C1817" t="str">
        <f t="shared" si="28"/>
        <v>14173_4</v>
      </c>
      <c r="D1817" t="s">
        <v>3918</v>
      </c>
      <c r="E1817">
        <v>24.854768352569799</v>
      </c>
      <c r="F1817">
        <v>0.63658672450820797</v>
      </c>
      <c r="G1817">
        <v>1</v>
      </c>
      <c r="H1817">
        <v>9795</v>
      </c>
    </row>
    <row r="1818" spans="1:8" x14ac:dyDescent="0.25">
      <c r="A1818">
        <v>14174</v>
      </c>
      <c r="B1818">
        <v>1</v>
      </c>
      <c r="C1818" t="str">
        <f t="shared" si="28"/>
        <v>14174_1</v>
      </c>
      <c r="D1818" t="s">
        <v>3919</v>
      </c>
      <c r="E1818">
        <v>50.4504499224822</v>
      </c>
      <c r="F1818">
        <v>0.19448863572764499</v>
      </c>
      <c r="G1818">
        <v>1</v>
      </c>
      <c r="H1818">
        <v>1302</v>
      </c>
    </row>
    <row r="1819" spans="1:8" x14ac:dyDescent="0.25">
      <c r="A1819">
        <v>14175</v>
      </c>
      <c r="B1819">
        <v>1</v>
      </c>
      <c r="C1819" t="str">
        <f t="shared" si="28"/>
        <v>14175_1</v>
      </c>
      <c r="D1819" t="s">
        <v>3920</v>
      </c>
      <c r="E1819">
        <v>1.0274262194686099</v>
      </c>
      <c r="F1819">
        <v>9.2626944203474601E-2</v>
      </c>
      <c r="G1819">
        <v>1</v>
      </c>
      <c r="H1819">
        <v>7555</v>
      </c>
    </row>
    <row r="1820" spans="1:8" x14ac:dyDescent="0.25">
      <c r="A1820">
        <v>14175</v>
      </c>
      <c r="B1820">
        <v>2</v>
      </c>
      <c r="C1820" t="str">
        <f t="shared" si="28"/>
        <v>14175_2</v>
      </c>
      <c r="D1820" t="s">
        <v>3921</v>
      </c>
      <c r="E1820">
        <v>0</v>
      </c>
      <c r="G1820">
        <v>1</v>
      </c>
      <c r="H1820">
        <v>1270</v>
      </c>
    </row>
    <row r="1821" spans="1:8" x14ac:dyDescent="0.25">
      <c r="A1821">
        <v>14177</v>
      </c>
      <c r="B1821">
        <v>1</v>
      </c>
      <c r="C1821" t="str">
        <f t="shared" si="28"/>
        <v>14177_1</v>
      </c>
      <c r="D1821" t="s">
        <v>3922</v>
      </c>
      <c r="E1821">
        <v>34.848316466825601</v>
      </c>
      <c r="F1821">
        <v>0.85311512152837898</v>
      </c>
      <c r="G1821">
        <v>1</v>
      </c>
      <c r="H1821">
        <v>6143</v>
      </c>
    </row>
    <row r="1822" spans="1:8" x14ac:dyDescent="0.25">
      <c r="A1822">
        <v>14177</v>
      </c>
      <c r="B1822">
        <v>2</v>
      </c>
      <c r="C1822" t="str">
        <f t="shared" si="28"/>
        <v>14177_2</v>
      </c>
      <c r="D1822" t="s">
        <v>3923</v>
      </c>
      <c r="E1822">
        <v>20.698606668980901</v>
      </c>
      <c r="F1822">
        <v>0.81536461253914805</v>
      </c>
      <c r="G1822">
        <v>1</v>
      </c>
      <c r="H1822">
        <v>4238</v>
      </c>
    </row>
    <row r="1823" spans="1:8" x14ac:dyDescent="0.25">
      <c r="A1823">
        <v>14178</v>
      </c>
      <c r="B1823">
        <v>1</v>
      </c>
      <c r="C1823" t="str">
        <f t="shared" si="28"/>
        <v>14178_1</v>
      </c>
      <c r="D1823" t="s">
        <v>3924</v>
      </c>
      <c r="E1823">
        <v>35.111239670266002</v>
      </c>
      <c r="F1823">
        <v>0.95009810932480498</v>
      </c>
      <c r="G1823">
        <v>1</v>
      </c>
      <c r="H1823">
        <v>5647</v>
      </c>
    </row>
    <row r="1824" spans="1:8" x14ac:dyDescent="0.25">
      <c r="A1824">
        <v>14179</v>
      </c>
      <c r="B1824">
        <v>1</v>
      </c>
      <c r="C1824" t="str">
        <f t="shared" si="28"/>
        <v>14179_1</v>
      </c>
      <c r="D1824" t="s">
        <v>3925</v>
      </c>
      <c r="E1824">
        <v>10.709642646571201</v>
      </c>
      <c r="F1824">
        <v>0.71625377953029001</v>
      </c>
      <c r="G1824">
        <v>1</v>
      </c>
      <c r="H1824">
        <v>7402</v>
      </c>
    </row>
    <row r="1825" spans="1:8" x14ac:dyDescent="0.25">
      <c r="A1825">
        <v>14179</v>
      </c>
      <c r="B1825">
        <v>2</v>
      </c>
      <c r="C1825" t="str">
        <f t="shared" si="28"/>
        <v>14179_2</v>
      </c>
      <c r="D1825" t="s">
        <v>3926</v>
      </c>
      <c r="E1825">
        <v>40.481611991551397</v>
      </c>
      <c r="F1825">
        <v>0.94559553189519796</v>
      </c>
      <c r="G1825">
        <v>1</v>
      </c>
      <c r="H1825">
        <v>6192</v>
      </c>
    </row>
    <row r="1826" spans="1:8" x14ac:dyDescent="0.25">
      <c r="A1826">
        <v>14501</v>
      </c>
      <c r="B1826">
        <v>1</v>
      </c>
      <c r="C1826" t="str">
        <f t="shared" si="28"/>
        <v>14501_1</v>
      </c>
      <c r="D1826" t="s">
        <v>3927</v>
      </c>
      <c r="E1826">
        <v>9.1130373743143807</v>
      </c>
      <c r="F1826">
        <v>0.717812034575674</v>
      </c>
      <c r="G1826">
        <v>1</v>
      </c>
      <c r="H1826">
        <v>8692</v>
      </c>
    </row>
    <row r="1827" spans="1:8" x14ac:dyDescent="0.25">
      <c r="A1827">
        <v>14502</v>
      </c>
      <c r="B1827">
        <v>1</v>
      </c>
      <c r="C1827" t="str">
        <f t="shared" si="28"/>
        <v>14502_1</v>
      </c>
      <c r="D1827" t="s">
        <v>3928</v>
      </c>
      <c r="E1827">
        <v>0</v>
      </c>
      <c r="G1827">
        <v>1</v>
      </c>
      <c r="H1827">
        <v>7726</v>
      </c>
    </row>
    <row r="1828" spans="1:8" x14ac:dyDescent="0.25">
      <c r="A1828">
        <v>14504</v>
      </c>
      <c r="B1828">
        <v>1</v>
      </c>
      <c r="C1828" t="str">
        <f t="shared" si="28"/>
        <v>14504_1</v>
      </c>
      <c r="D1828" t="s">
        <v>3929</v>
      </c>
      <c r="E1828">
        <v>4.3535443617098801</v>
      </c>
      <c r="F1828">
        <v>0.40044320312602399</v>
      </c>
      <c r="G1828">
        <v>1</v>
      </c>
      <c r="H1828">
        <v>8665</v>
      </c>
    </row>
    <row r="1829" spans="1:8" x14ac:dyDescent="0.25">
      <c r="A1829">
        <v>14505</v>
      </c>
      <c r="B1829">
        <v>1</v>
      </c>
      <c r="C1829" t="str">
        <f t="shared" si="28"/>
        <v>14505_1</v>
      </c>
      <c r="D1829" t="s">
        <v>3930</v>
      </c>
      <c r="E1829">
        <v>0</v>
      </c>
      <c r="G1829">
        <v>1</v>
      </c>
      <c r="H1829">
        <v>6648</v>
      </c>
    </row>
    <row r="1830" spans="1:8" x14ac:dyDescent="0.25">
      <c r="A1830">
        <v>14507</v>
      </c>
      <c r="B1830">
        <v>1</v>
      </c>
      <c r="C1830" t="str">
        <f t="shared" si="28"/>
        <v>14507_1</v>
      </c>
      <c r="D1830" t="s">
        <v>3931</v>
      </c>
      <c r="E1830">
        <v>0</v>
      </c>
      <c r="G1830">
        <v>1</v>
      </c>
      <c r="H1830">
        <v>6515</v>
      </c>
    </row>
    <row r="1831" spans="1:8" x14ac:dyDescent="0.25">
      <c r="A1831">
        <v>14508</v>
      </c>
      <c r="B1831">
        <v>1</v>
      </c>
      <c r="C1831" t="str">
        <f t="shared" si="28"/>
        <v>14508_1</v>
      </c>
      <c r="D1831" t="s">
        <v>3932</v>
      </c>
      <c r="E1831">
        <v>0</v>
      </c>
      <c r="G1831">
        <v>1</v>
      </c>
      <c r="H1831">
        <v>5092</v>
      </c>
    </row>
    <row r="1832" spans="1:8" x14ac:dyDescent="0.25">
      <c r="A1832">
        <v>14509</v>
      </c>
      <c r="B1832">
        <v>1</v>
      </c>
      <c r="C1832" t="str">
        <f t="shared" si="28"/>
        <v>14509_1</v>
      </c>
      <c r="D1832" t="s">
        <v>3933</v>
      </c>
      <c r="E1832">
        <v>0</v>
      </c>
      <c r="G1832">
        <v>1</v>
      </c>
      <c r="H1832">
        <v>2734</v>
      </c>
    </row>
    <row r="1833" spans="1:8" x14ac:dyDescent="0.25">
      <c r="A1833">
        <v>14510</v>
      </c>
      <c r="B1833">
        <v>1</v>
      </c>
      <c r="C1833" t="str">
        <f t="shared" si="28"/>
        <v>14510_1</v>
      </c>
      <c r="D1833" t="s">
        <v>3934</v>
      </c>
      <c r="E1833">
        <v>0</v>
      </c>
      <c r="G1833">
        <v>1</v>
      </c>
      <c r="H1833">
        <v>2506</v>
      </c>
    </row>
    <row r="1834" spans="1:8" x14ac:dyDescent="0.25">
      <c r="A1834">
        <v>14511</v>
      </c>
      <c r="B1834">
        <v>1</v>
      </c>
      <c r="C1834" t="str">
        <f t="shared" si="28"/>
        <v>14511_1</v>
      </c>
      <c r="D1834" t="s">
        <v>3935</v>
      </c>
      <c r="E1834">
        <v>0</v>
      </c>
      <c r="G1834">
        <v>1</v>
      </c>
      <c r="H1834">
        <v>10099</v>
      </c>
    </row>
    <row r="1835" spans="1:8" x14ac:dyDescent="0.25">
      <c r="A1835">
        <v>14512</v>
      </c>
      <c r="B1835">
        <v>1</v>
      </c>
      <c r="C1835" t="str">
        <f t="shared" si="28"/>
        <v>14512_1</v>
      </c>
      <c r="D1835" t="s">
        <v>3936</v>
      </c>
      <c r="E1835">
        <v>0</v>
      </c>
      <c r="G1835">
        <v>1</v>
      </c>
      <c r="H1835">
        <v>3530</v>
      </c>
    </row>
    <row r="1836" spans="1:8" x14ac:dyDescent="0.25">
      <c r="A1836">
        <v>14513</v>
      </c>
      <c r="B1836">
        <v>1</v>
      </c>
      <c r="C1836" t="str">
        <f t="shared" si="28"/>
        <v>14513_1</v>
      </c>
      <c r="D1836" t="s">
        <v>3937</v>
      </c>
      <c r="E1836">
        <v>0</v>
      </c>
      <c r="G1836">
        <v>1</v>
      </c>
      <c r="H1836">
        <v>4222</v>
      </c>
    </row>
    <row r="1837" spans="1:8" x14ac:dyDescent="0.25">
      <c r="A1837">
        <v>14513</v>
      </c>
      <c r="B1837">
        <v>2</v>
      </c>
      <c r="C1837" t="str">
        <f t="shared" si="28"/>
        <v>14513_2</v>
      </c>
      <c r="D1837" t="s">
        <v>3938</v>
      </c>
      <c r="E1837">
        <v>16.614309646711298</v>
      </c>
      <c r="F1837">
        <v>0.52992186672226904</v>
      </c>
      <c r="G1837">
        <v>1</v>
      </c>
      <c r="H1837">
        <v>6756</v>
      </c>
    </row>
    <row r="1838" spans="1:8" x14ac:dyDescent="0.25">
      <c r="A1838">
        <v>14514</v>
      </c>
      <c r="B1838">
        <v>1</v>
      </c>
      <c r="C1838" t="str">
        <f t="shared" si="28"/>
        <v>14514_1</v>
      </c>
      <c r="D1838" t="s">
        <v>3939</v>
      </c>
      <c r="E1838">
        <v>0</v>
      </c>
      <c r="G1838">
        <v>1</v>
      </c>
      <c r="H1838">
        <v>4387</v>
      </c>
    </row>
    <row r="1839" spans="1:8" x14ac:dyDescent="0.25">
      <c r="A1839">
        <v>14519</v>
      </c>
      <c r="B1839">
        <v>1</v>
      </c>
      <c r="C1839" t="str">
        <f t="shared" si="28"/>
        <v>14519_1</v>
      </c>
      <c r="D1839" t="s">
        <v>3940</v>
      </c>
      <c r="E1839">
        <v>0</v>
      </c>
      <c r="G1839">
        <v>1</v>
      </c>
      <c r="H1839">
        <v>6752</v>
      </c>
    </row>
    <row r="1840" spans="1:8" x14ac:dyDescent="0.25">
      <c r="A1840">
        <v>14553</v>
      </c>
      <c r="B1840">
        <v>1</v>
      </c>
      <c r="C1840" t="str">
        <f t="shared" si="28"/>
        <v>14553_1</v>
      </c>
      <c r="D1840" t="s">
        <v>3941</v>
      </c>
      <c r="E1840">
        <v>0</v>
      </c>
      <c r="G1840">
        <v>1</v>
      </c>
      <c r="H1840">
        <v>1228</v>
      </c>
    </row>
    <row r="1841" spans="1:8" x14ac:dyDescent="0.25">
      <c r="A1841">
        <v>14553</v>
      </c>
      <c r="B1841">
        <v>2</v>
      </c>
      <c r="C1841" t="str">
        <f t="shared" si="28"/>
        <v>14553_2</v>
      </c>
      <c r="D1841" t="s">
        <v>3942</v>
      </c>
      <c r="E1841">
        <v>8.2606569050104799</v>
      </c>
      <c r="F1841">
        <v>0.91420231013509201</v>
      </c>
      <c r="G1841">
        <v>1</v>
      </c>
      <c r="H1841">
        <v>6551</v>
      </c>
    </row>
    <row r="1842" spans="1:8" x14ac:dyDescent="0.25">
      <c r="A1842">
        <v>14553</v>
      </c>
      <c r="B1842">
        <v>3</v>
      </c>
      <c r="C1842" t="str">
        <f t="shared" si="28"/>
        <v>14553_3</v>
      </c>
      <c r="D1842" t="s">
        <v>3943</v>
      </c>
      <c r="E1842">
        <v>36.124275810934201</v>
      </c>
      <c r="F1842">
        <v>0.95877904391014102</v>
      </c>
      <c r="G1842">
        <v>1</v>
      </c>
      <c r="H1842">
        <v>6206</v>
      </c>
    </row>
    <row r="1843" spans="1:8" x14ac:dyDescent="0.25">
      <c r="A1843">
        <v>14555</v>
      </c>
      <c r="B1843">
        <v>1</v>
      </c>
      <c r="C1843" t="str">
        <f t="shared" si="28"/>
        <v>14555_1</v>
      </c>
      <c r="D1843" t="s">
        <v>3944</v>
      </c>
      <c r="E1843">
        <v>0</v>
      </c>
      <c r="G1843">
        <v>1</v>
      </c>
      <c r="H1843">
        <v>4470</v>
      </c>
    </row>
    <row r="1844" spans="1:8" x14ac:dyDescent="0.25">
      <c r="A1844">
        <v>14556</v>
      </c>
      <c r="B1844">
        <v>1</v>
      </c>
      <c r="C1844" t="str">
        <f t="shared" si="28"/>
        <v>14556_1</v>
      </c>
      <c r="D1844" t="s">
        <v>3945</v>
      </c>
      <c r="E1844">
        <v>0</v>
      </c>
      <c r="G1844">
        <v>1</v>
      </c>
      <c r="H1844">
        <v>9565</v>
      </c>
    </row>
    <row r="1845" spans="1:8" x14ac:dyDescent="0.25">
      <c r="A1845">
        <v>14556</v>
      </c>
      <c r="B1845">
        <v>2</v>
      </c>
      <c r="C1845" t="str">
        <f t="shared" si="28"/>
        <v>14556_2</v>
      </c>
      <c r="D1845" t="s">
        <v>3946</v>
      </c>
      <c r="E1845">
        <v>0</v>
      </c>
      <c r="G1845">
        <v>1</v>
      </c>
      <c r="H1845">
        <v>2864</v>
      </c>
    </row>
    <row r="1846" spans="1:8" x14ac:dyDescent="0.25">
      <c r="A1846">
        <v>14557</v>
      </c>
      <c r="B1846">
        <v>1</v>
      </c>
      <c r="C1846" t="str">
        <f t="shared" si="28"/>
        <v>14557_1</v>
      </c>
      <c r="D1846" t="s">
        <v>3947</v>
      </c>
      <c r="E1846">
        <v>0</v>
      </c>
      <c r="G1846">
        <v>1</v>
      </c>
      <c r="H1846">
        <v>2363</v>
      </c>
    </row>
    <row r="1847" spans="1:8" x14ac:dyDescent="0.25">
      <c r="A1847">
        <v>14558</v>
      </c>
      <c r="B1847">
        <v>1</v>
      </c>
      <c r="C1847" t="str">
        <f t="shared" si="28"/>
        <v>14558_1</v>
      </c>
      <c r="D1847" t="s">
        <v>3948</v>
      </c>
      <c r="E1847">
        <v>0</v>
      </c>
      <c r="G1847">
        <v>1</v>
      </c>
      <c r="H1847">
        <v>3791</v>
      </c>
    </row>
    <row r="1848" spans="1:8" x14ac:dyDescent="0.25">
      <c r="A1848">
        <v>15001</v>
      </c>
      <c r="B1848">
        <v>1</v>
      </c>
      <c r="C1848" t="str">
        <f t="shared" si="28"/>
        <v>15001_1</v>
      </c>
      <c r="D1848" t="s">
        <v>3949</v>
      </c>
      <c r="E1848">
        <v>122.087919906997</v>
      </c>
      <c r="F1848">
        <v>0.68909065365504496</v>
      </c>
      <c r="G1848">
        <v>1</v>
      </c>
      <c r="H1848">
        <v>8044</v>
      </c>
    </row>
    <row r="1849" spans="1:8" x14ac:dyDescent="0.25">
      <c r="A1849">
        <v>15002</v>
      </c>
      <c r="B1849">
        <v>1</v>
      </c>
      <c r="C1849" t="str">
        <f t="shared" si="28"/>
        <v>15002_1</v>
      </c>
      <c r="D1849" t="s">
        <v>3950</v>
      </c>
      <c r="E1849">
        <v>23.849056551066798</v>
      </c>
      <c r="F1849">
        <v>0.42649377474058398</v>
      </c>
      <c r="G1849">
        <v>1</v>
      </c>
      <c r="H1849">
        <v>14380</v>
      </c>
    </row>
    <row r="1850" spans="1:8" x14ac:dyDescent="0.25">
      <c r="A1850">
        <v>15007</v>
      </c>
      <c r="B1850">
        <v>1</v>
      </c>
      <c r="C1850" t="str">
        <f t="shared" si="28"/>
        <v>15007_1</v>
      </c>
      <c r="D1850" t="s">
        <v>3951</v>
      </c>
      <c r="E1850">
        <v>42.6980950463347</v>
      </c>
      <c r="F1850">
        <v>0.133151884909055</v>
      </c>
      <c r="G1850">
        <v>1</v>
      </c>
      <c r="H1850">
        <v>5161</v>
      </c>
    </row>
    <row r="1851" spans="1:8" x14ac:dyDescent="0.25">
      <c r="A1851">
        <v>15008</v>
      </c>
      <c r="B1851">
        <v>1</v>
      </c>
      <c r="C1851" t="str">
        <f t="shared" si="28"/>
        <v>15008_1</v>
      </c>
      <c r="D1851" t="s">
        <v>3952</v>
      </c>
      <c r="E1851">
        <v>117.76166848638501</v>
      </c>
      <c r="F1851">
        <v>0.20183503818523699</v>
      </c>
      <c r="G1851">
        <v>1</v>
      </c>
      <c r="H1851">
        <v>2509</v>
      </c>
    </row>
    <row r="1852" spans="1:8" x14ac:dyDescent="0.25">
      <c r="A1852">
        <v>15013</v>
      </c>
      <c r="B1852">
        <v>1</v>
      </c>
      <c r="C1852" t="str">
        <f t="shared" si="28"/>
        <v>15013_1</v>
      </c>
      <c r="D1852" t="s">
        <v>3953</v>
      </c>
      <c r="E1852">
        <v>314.30401820991102</v>
      </c>
      <c r="F1852">
        <v>0.62342266479243302</v>
      </c>
      <c r="G1852">
        <v>1</v>
      </c>
      <c r="H1852">
        <v>5425</v>
      </c>
    </row>
    <row r="1853" spans="1:8" x14ac:dyDescent="0.25">
      <c r="A1853">
        <v>15013</v>
      </c>
      <c r="B1853">
        <v>2</v>
      </c>
      <c r="C1853" t="str">
        <f t="shared" si="28"/>
        <v>15013_2</v>
      </c>
      <c r="D1853" t="s">
        <v>3954</v>
      </c>
      <c r="E1853">
        <v>317.15975146109298</v>
      </c>
      <c r="F1853">
        <v>0.79927930587113205</v>
      </c>
      <c r="G1853">
        <v>1</v>
      </c>
      <c r="H1853">
        <v>6410</v>
      </c>
    </row>
    <row r="1854" spans="1:8" x14ac:dyDescent="0.25">
      <c r="A1854">
        <v>15013</v>
      </c>
      <c r="B1854">
        <v>3</v>
      </c>
      <c r="C1854" t="str">
        <f t="shared" si="28"/>
        <v>15013_3</v>
      </c>
      <c r="D1854" t="s">
        <v>3955</v>
      </c>
      <c r="E1854">
        <v>124.257735475603</v>
      </c>
      <c r="F1854">
        <v>0.91212659801252005</v>
      </c>
      <c r="G1854">
        <v>1</v>
      </c>
      <c r="H1854">
        <v>11039</v>
      </c>
    </row>
    <row r="1855" spans="1:8" x14ac:dyDescent="0.25">
      <c r="A1855">
        <v>15014</v>
      </c>
      <c r="B1855">
        <v>1</v>
      </c>
      <c r="C1855" t="str">
        <f t="shared" si="28"/>
        <v>15014_1</v>
      </c>
      <c r="D1855" t="s">
        <v>3956</v>
      </c>
      <c r="E1855">
        <v>123.693344707867</v>
      </c>
      <c r="F1855">
        <v>0.92449320776226096</v>
      </c>
      <c r="G1855">
        <v>1</v>
      </c>
      <c r="H1855">
        <v>7603</v>
      </c>
    </row>
    <row r="1856" spans="1:8" x14ac:dyDescent="0.25">
      <c r="A1856">
        <v>15014</v>
      </c>
      <c r="B1856">
        <v>2</v>
      </c>
      <c r="C1856" t="str">
        <f t="shared" si="28"/>
        <v>15014_2</v>
      </c>
      <c r="D1856" t="s">
        <v>3957</v>
      </c>
      <c r="E1856">
        <v>44.096765714895199</v>
      </c>
      <c r="F1856">
        <v>0.895099899667403</v>
      </c>
      <c r="G1856">
        <v>1</v>
      </c>
      <c r="H1856">
        <v>7921</v>
      </c>
    </row>
    <row r="1857" spans="1:8" x14ac:dyDescent="0.25">
      <c r="A1857">
        <v>15015</v>
      </c>
      <c r="B1857">
        <v>1</v>
      </c>
      <c r="C1857" t="str">
        <f t="shared" si="28"/>
        <v>15015_1</v>
      </c>
      <c r="D1857" t="s">
        <v>3958</v>
      </c>
      <c r="E1857">
        <v>149.520745354604</v>
      </c>
      <c r="F1857">
        <v>0.89610852102222305</v>
      </c>
      <c r="G1857">
        <v>1</v>
      </c>
      <c r="H1857">
        <v>5477</v>
      </c>
    </row>
    <row r="1858" spans="1:8" x14ac:dyDescent="0.25">
      <c r="A1858">
        <v>15016</v>
      </c>
      <c r="B1858">
        <v>1</v>
      </c>
      <c r="C1858" t="str">
        <f t="shared" si="28"/>
        <v>15016_1</v>
      </c>
      <c r="D1858" t="s">
        <v>3959</v>
      </c>
      <c r="E1858">
        <v>27.338391421489401</v>
      </c>
      <c r="F1858">
        <v>0.66262003812093695</v>
      </c>
      <c r="G1858">
        <v>1</v>
      </c>
      <c r="H1858">
        <v>3066</v>
      </c>
    </row>
    <row r="1859" spans="1:8" x14ac:dyDescent="0.25">
      <c r="A1859">
        <v>15017</v>
      </c>
      <c r="B1859">
        <v>1</v>
      </c>
      <c r="C1859" t="str">
        <f t="shared" si="28"/>
        <v>15017_1</v>
      </c>
      <c r="D1859" t="s">
        <v>3960</v>
      </c>
      <c r="E1859">
        <v>18.862799180388102</v>
      </c>
      <c r="F1859">
        <v>0.46031297439521401</v>
      </c>
      <c r="G1859">
        <v>1</v>
      </c>
      <c r="H1859">
        <v>4169</v>
      </c>
    </row>
    <row r="1860" spans="1:8" x14ac:dyDescent="0.25">
      <c r="A1860">
        <v>15017</v>
      </c>
      <c r="B1860">
        <v>2</v>
      </c>
      <c r="C1860" t="str">
        <f t="shared" si="28"/>
        <v>15017_2</v>
      </c>
      <c r="D1860" t="s">
        <v>3961</v>
      </c>
      <c r="E1860">
        <v>13.2873144177545</v>
      </c>
      <c r="F1860">
        <v>0.75356952412518396</v>
      </c>
      <c r="G1860">
        <v>1</v>
      </c>
      <c r="H1860">
        <v>5573</v>
      </c>
    </row>
    <row r="1861" spans="1:8" x14ac:dyDescent="0.25">
      <c r="A1861">
        <v>15018</v>
      </c>
      <c r="B1861">
        <v>1</v>
      </c>
      <c r="C1861" t="str">
        <f t="shared" si="28"/>
        <v>15018_1</v>
      </c>
      <c r="D1861" t="s">
        <v>3962</v>
      </c>
      <c r="E1861">
        <v>61.071848569723699</v>
      </c>
      <c r="F1861">
        <v>0.96424124926775601</v>
      </c>
      <c r="G1861">
        <v>1</v>
      </c>
      <c r="H1861">
        <v>5980</v>
      </c>
    </row>
    <row r="1862" spans="1:8" x14ac:dyDescent="0.25">
      <c r="A1862">
        <v>15018</v>
      </c>
      <c r="B1862">
        <v>2</v>
      </c>
      <c r="C1862" t="str">
        <f t="shared" si="28"/>
        <v>15018_2</v>
      </c>
      <c r="D1862" t="s">
        <v>3963</v>
      </c>
      <c r="E1862">
        <v>20.0141368212606</v>
      </c>
      <c r="F1862">
        <v>0.90914928819428098</v>
      </c>
      <c r="G1862">
        <v>1</v>
      </c>
      <c r="H1862">
        <v>6314</v>
      </c>
    </row>
    <row r="1863" spans="1:8" x14ac:dyDescent="0.25">
      <c r="A1863">
        <v>15019</v>
      </c>
      <c r="B1863">
        <v>1</v>
      </c>
      <c r="C1863" t="str">
        <f t="shared" ref="C1863:C1921" si="29">CONCATENATE(A1863,"_",B1863)</f>
        <v>15019_1</v>
      </c>
      <c r="D1863" t="s">
        <v>3964</v>
      </c>
      <c r="E1863">
        <v>15.282469717774999</v>
      </c>
      <c r="F1863">
        <v>0.72781394084321105</v>
      </c>
      <c r="G1863">
        <v>1</v>
      </c>
      <c r="H1863">
        <v>3346</v>
      </c>
    </row>
    <row r="1864" spans="1:8" x14ac:dyDescent="0.25">
      <c r="A1864">
        <v>15019</v>
      </c>
      <c r="B1864">
        <v>2</v>
      </c>
      <c r="C1864" t="str">
        <f t="shared" si="29"/>
        <v>15019_2</v>
      </c>
      <c r="D1864" t="s">
        <v>3965</v>
      </c>
      <c r="E1864">
        <v>9.7030855895129697</v>
      </c>
      <c r="F1864">
        <v>0.69601522709439001</v>
      </c>
      <c r="G1864">
        <v>1</v>
      </c>
      <c r="H1864">
        <v>5002</v>
      </c>
    </row>
    <row r="1865" spans="1:8" x14ac:dyDescent="0.25">
      <c r="A1865">
        <v>15020</v>
      </c>
      <c r="B1865">
        <v>1</v>
      </c>
      <c r="C1865" t="str">
        <f t="shared" si="29"/>
        <v>15020_1</v>
      </c>
      <c r="D1865" t="s">
        <v>3966</v>
      </c>
      <c r="E1865">
        <v>0</v>
      </c>
      <c r="G1865">
        <v>1</v>
      </c>
      <c r="H1865">
        <v>2768</v>
      </c>
    </row>
    <row r="1866" spans="1:8" x14ac:dyDescent="0.25">
      <c r="A1866">
        <v>15020</v>
      </c>
      <c r="B1866">
        <v>2</v>
      </c>
      <c r="C1866" t="str">
        <f t="shared" si="29"/>
        <v>15020_2</v>
      </c>
      <c r="D1866" t="s">
        <v>3967</v>
      </c>
      <c r="E1866">
        <v>0</v>
      </c>
      <c r="G1866">
        <v>1</v>
      </c>
      <c r="H1866">
        <v>2377</v>
      </c>
    </row>
    <row r="1867" spans="1:8" x14ac:dyDescent="0.25">
      <c r="A1867">
        <v>15020</v>
      </c>
      <c r="B1867">
        <v>3</v>
      </c>
      <c r="C1867" t="str">
        <f t="shared" si="29"/>
        <v>15020_3</v>
      </c>
      <c r="D1867" t="s">
        <v>3968</v>
      </c>
      <c r="E1867">
        <v>0</v>
      </c>
      <c r="G1867">
        <v>1</v>
      </c>
      <c r="H1867">
        <v>5028</v>
      </c>
    </row>
    <row r="1868" spans="1:8" x14ac:dyDescent="0.25">
      <c r="A1868">
        <v>15020</v>
      </c>
      <c r="B1868">
        <v>4</v>
      </c>
      <c r="C1868" t="str">
        <f t="shared" si="29"/>
        <v>15020_4</v>
      </c>
      <c r="D1868" t="s">
        <v>3969</v>
      </c>
      <c r="E1868">
        <v>4</v>
      </c>
      <c r="F1868">
        <v>1</v>
      </c>
      <c r="G1868">
        <v>1</v>
      </c>
      <c r="H1868">
        <v>3531</v>
      </c>
    </row>
    <row r="1869" spans="1:8" x14ac:dyDescent="0.25">
      <c r="A1869">
        <v>15031</v>
      </c>
      <c r="B1869">
        <v>1</v>
      </c>
      <c r="C1869" t="str">
        <f t="shared" si="29"/>
        <v>15031_1</v>
      </c>
      <c r="D1869" t="s">
        <v>3970</v>
      </c>
      <c r="E1869">
        <v>132.374504605011</v>
      </c>
      <c r="F1869">
        <v>0.84787581807941803</v>
      </c>
      <c r="G1869">
        <v>1</v>
      </c>
      <c r="H1869">
        <v>4335</v>
      </c>
    </row>
    <row r="1870" spans="1:8" x14ac:dyDescent="0.25">
      <c r="A1870">
        <v>15032</v>
      </c>
      <c r="B1870">
        <v>1</v>
      </c>
      <c r="C1870" t="str">
        <f t="shared" si="29"/>
        <v>15032_1</v>
      </c>
      <c r="D1870" t="s">
        <v>3971</v>
      </c>
      <c r="E1870">
        <v>101.781085969335</v>
      </c>
      <c r="F1870">
        <v>0.64453097080773303</v>
      </c>
      <c r="G1870">
        <v>1</v>
      </c>
      <c r="H1870">
        <v>8316</v>
      </c>
    </row>
    <row r="1871" spans="1:8" x14ac:dyDescent="0.25">
      <c r="A1871">
        <v>15032</v>
      </c>
      <c r="B1871">
        <v>2</v>
      </c>
      <c r="C1871" t="str">
        <f t="shared" si="29"/>
        <v>15032_2</v>
      </c>
      <c r="D1871" t="s">
        <v>3972</v>
      </c>
      <c r="E1871">
        <v>35.166271355715899</v>
      </c>
      <c r="F1871">
        <v>0.604606606319253</v>
      </c>
      <c r="G1871">
        <v>1</v>
      </c>
      <c r="H1871">
        <v>2434</v>
      </c>
    </row>
    <row r="1872" spans="1:8" x14ac:dyDescent="0.25">
      <c r="A1872">
        <v>15033</v>
      </c>
      <c r="B1872">
        <v>1</v>
      </c>
      <c r="C1872" t="str">
        <f t="shared" si="29"/>
        <v>15033_1</v>
      </c>
      <c r="D1872" t="s">
        <v>3973</v>
      </c>
      <c r="E1872">
        <v>90.057487688008294</v>
      </c>
      <c r="F1872">
        <v>0.47334759814076</v>
      </c>
      <c r="G1872">
        <v>1</v>
      </c>
      <c r="H1872">
        <v>5263</v>
      </c>
    </row>
    <row r="1873" spans="1:8" x14ac:dyDescent="0.25">
      <c r="A1873">
        <v>15034</v>
      </c>
      <c r="B1873">
        <v>1</v>
      </c>
      <c r="C1873" t="str">
        <f t="shared" si="29"/>
        <v>15034_1</v>
      </c>
      <c r="D1873" t="s">
        <v>3974</v>
      </c>
      <c r="E1873">
        <v>16.751933835793601</v>
      </c>
      <c r="F1873">
        <v>0.39338644919561699</v>
      </c>
      <c r="G1873">
        <v>1</v>
      </c>
      <c r="H1873">
        <v>7233</v>
      </c>
    </row>
    <row r="1874" spans="1:8" x14ac:dyDescent="0.25">
      <c r="A1874">
        <v>15034</v>
      </c>
      <c r="B1874">
        <v>2</v>
      </c>
      <c r="C1874" t="str">
        <f t="shared" si="29"/>
        <v>15034_2</v>
      </c>
      <c r="D1874" t="s">
        <v>3975</v>
      </c>
      <c r="E1874">
        <v>16.208813734874902</v>
      </c>
      <c r="F1874">
        <v>0.81529158463314999</v>
      </c>
      <c r="G1874">
        <v>1</v>
      </c>
      <c r="H1874">
        <v>6960</v>
      </c>
    </row>
    <row r="1875" spans="1:8" x14ac:dyDescent="0.25">
      <c r="A1875">
        <v>15035</v>
      </c>
      <c r="B1875">
        <v>1</v>
      </c>
      <c r="C1875" t="str">
        <f t="shared" si="29"/>
        <v>15035_1</v>
      </c>
      <c r="D1875" t="s">
        <v>3976</v>
      </c>
      <c r="E1875">
        <v>102.65331378075101</v>
      </c>
      <c r="F1875">
        <v>0.73210362198998702</v>
      </c>
      <c r="G1875">
        <v>1</v>
      </c>
      <c r="H1875">
        <v>5358</v>
      </c>
    </row>
    <row r="1876" spans="1:8" x14ac:dyDescent="0.25">
      <c r="A1876">
        <v>15036</v>
      </c>
      <c r="B1876">
        <v>1</v>
      </c>
      <c r="C1876" t="str">
        <f t="shared" si="29"/>
        <v>15036_1</v>
      </c>
      <c r="D1876" t="s">
        <v>3977</v>
      </c>
      <c r="E1876">
        <v>25.313801651625901</v>
      </c>
      <c r="F1876">
        <v>0.69170529846542606</v>
      </c>
      <c r="G1876">
        <v>1</v>
      </c>
      <c r="H1876">
        <v>8657</v>
      </c>
    </row>
    <row r="1877" spans="1:8" x14ac:dyDescent="0.25">
      <c r="A1877">
        <v>15037</v>
      </c>
      <c r="B1877">
        <v>1</v>
      </c>
      <c r="C1877" t="str">
        <f t="shared" si="29"/>
        <v>15037_1</v>
      </c>
      <c r="D1877" t="s">
        <v>3978</v>
      </c>
      <c r="E1877">
        <v>27.003879723565699</v>
      </c>
      <c r="F1877">
        <v>0.45360357043129801</v>
      </c>
      <c r="G1877">
        <v>1</v>
      </c>
      <c r="H1877">
        <v>8836</v>
      </c>
    </row>
    <row r="1878" spans="1:8" x14ac:dyDescent="0.25">
      <c r="A1878">
        <v>15040</v>
      </c>
      <c r="B1878">
        <v>1</v>
      </c>
      <c r="C1878" t="str">
        <f t="shared" si="29"/>
        <v>15040_1</v>
      </c>
      <c r="D1878" t="s">
        <v>3979</v>
      </c>
      <c r="E1878">
        <v>29.877448991781101</v>
      </c>
      <c r="F1878">
        <v>0.13652787884404599</v>
      </c>
      <c r="G1878">
        <v>1</v>
      </c>
      <c r="H1878">
        <v>6646</v>
      </c>
    </row>
    <row r="1879" spans="1:8" x14ac:dyDescent="0.25">
      <c r="A1879">
        <v>15040</v>
      </c>
      <c r="B1879">
        <v>2</v>
      </c>
      <c r="C1879" t="str">
        <f t="shared" si="29"/>
        <v>15040_2</v>
      </c>
      <c r="D1879" t="s">
        <v>3980</v>
      </c>
      <c r="E1879">
        <v>7.61548347695601</v>
      </c>
      <c r="F1879">
        <v>0.22264395429394099</v>
      </c>
      <c r="G1879">
        <v>1</v>
      </c>
      <c r="H1879">
        <v>4189</v>
      </c>
    </row>
    <row r="1880" spans="1:8" x14ac:dyDescent="0.25">
      <c r="A1880">
        <v>15042</v>
      </c>
      <c r="B1880">
        <v>1</v>
      </c>
      <c r="C1880" t="str">
        <f t="shared" si="29"/>
        <v>15042_1</v>
      </c>
      <c r="D1880" t="s">
        <v>3981</v>
      </c>
      <c r="E1880">
        <v>7.1330400587034504</v>
      </c>
      <c r="F1880">
        <v>7.9085376249921902E-2</v>
      </c>
      <c r="G1880">
        <v>1</v>
      </c>
      <c r="H1880">
        <v>2713</v>
      </c>
    </row>
    <row r="1881" spans="1:8" x14ac:dyDescent="0.25">
      <c r="A1881">
        <v>15043</v>
      </c>
      <c r="B1881">
        <v>1</v>
      </c>
      <c r="C1881" t="str">
        <f t="shared" si="29"/>
        <v>15043_1</v>
      </c>
      <c r="D1881" t="s">
        <v>3982</v>
      </c>
      <c r="E1881">
        <v>9.9365937514817197</v>
      </c>
      <c r="F1881">
        <v>0.335821929060521</v>
      </c>
      <c r="G1881">
        <v>1</v>
      </c>
      <c r="H1881">
        <v>6684</v>
      </c>
    </row>
    <row r="1882" spans="1:8" x14ac:dyDescent="0.25">
      <c r="A1882">
        <v>15043</v>
      </c>
      <c r="B1882">
        <v>2</v>
      </c>
      <c r="C1882" t="str">
        <f t="shared" si="29"/>
        <v>15043_2</v>
      </c>
      <c r="D1882" t="s">
        <v>3983</v>
      </c>
      <c r="E1882">
        <v>6.6212641182922001</v>
      </c>
      <c r="F1882">
        <v>0.13232020555655399</v>
      </c>
      <c r="G1882">
        <v>1</v>
      </c>
      <c r="H1882">
        <v>2480</v>
      </c>
    </row>
    <row r="1883" spans="1:8" x14ac:dyDescent="0.25">
      <c r="A1883">
        <v>15044</v>
      </c>
      <c r="B1883">
        <v>1</v>
      </c>
      <c r="C1883" t="str">
        <f t="shared" si="29"/>
        <v>15044_1</v>
      </c>
      <c r="D1883" t="s">
        <v>3984</v>
      </c>
      <c r="E1883">
        <v>71.573863652905501</v>
      </c>
      <c r="F1883">
        <v>0.58147127642618901</v>
      </c>
      <c r="G1883">
        <v>1</v>
      </c>
      <c r="H1883">
        <v>6159</v>
      </c>
    </row>
    <row r="1884" spans="1:8" x14ac:dyDescent="0.25">
      <c r="A1884">
        <v>15044</v>
      </c>
      <c r="B1884">
        <v>2</v>
      </c>
      <c r="C1884" t="str">
        <f t="shared" si="29"/>
        <v>15044_2</v>
      </c>
      <c r="D1884" t="s">
        <v>3985</v>
      </c>
      <c r="E1884">
        <v>24.213538672695101</v>
      </c>
      <c r="F1884">
        <v>0.66901582751759703</v>
      </c>
      <c r="G1884">
        <v>1</v>
      </c>
      <c r="H1884">
        <v>8309</v>
      </c>
    </row>
    <row r="1885" spans="1:8" x14ac:dyDescent="0.25">
      <c r="A1885">
        <v>15046</v>
      </c>
      <c r="B1885">
        <v>1</v>
      </c>
      <c r="C1885" t="str">
        <f t="shared" si="29"/>
        <v>15046_1</v>
      </c>
      <c r="D1885" t="s">
        <v>3986</v>
      </c>
      <c r="E1885">
        <v>11.479458951112999</v>
      </c>
      <c r="F1885">
        <v>0.88404792524561304</v>
      </c>
      <c r="G1885">
        <v>1</v>
      </c>
      <c r="H1885">
        <v>8171</v>
      </c>
    </row>
    <row r="1886" spans="1:8" x14ac:dyDescent="0.25">
      <c r="A1886">
        <v>15046</v>
      </c>
      <c r="B1886">
        <v>2</v>
      </c>
      <c r="C1886" t="str">
        <f t="shared" si="29"/>
        <v>15046_2</v>
      </c>
      <c r="D1886" t="s">
        <v>3987</v>
      </c>
      <c r="E1886">
        <v>28.356877944526101</v>
      </c>
      <c r="F1886">
        <v>0.877268748217919</v>
      </c>
      <c r="G1886">
        <v>1</v>
      </c>
      <c r="H1886">
        <v>5840</v>
      </c>
    </row>
    <row r="1887" spans="1:8" x14ac:dyDescent="0.25">
      <c r="A1887">
        <v>15046</v>
      </c>
      <c r="B1887">
        <v>3</v>
      </c>
      <c r="C1887" t="str">
        <f t="shared" si="29"/>
        <v>15046_3</v>
      </c>
      <c r="D1887" t="s">
        <v>3988</v>
      </c>
      <c r="E1887">
        <v>29.8457202855963</v>
      </c>
      <c r="F1887">
        <v>0.74889394688206301</v>
      </c>
      <c r="G1887">
        <v>1</v>
      </c>
      <c r="H1887">
        <v>4170</v>
      </c>
    </row>
    <row r="1888" spans="1:8" x14ac:dyDescent="0.25">
      <c r="A1888">
        <v>15047</v>
      </c>
      <c r="B1888">
        <v>1</v>
      </c>
      <c r="C1888" t="str">
        <f t="shared" si="29"/>
        <v>15047_1</v>
      </c>
      <c r="D1888" t="s">
        <v>3989</v>
      </c>
      <c r="E1888">
        <v>7.7639851717587796</v>
      </c>
      <c r="F1888">
        <v>0.19314973841039201</v>
      </c>
      <c r="G1888">
        <v>1</v>
      </c>
      <c r="H1888">
        <v>4025</v>
      </c>
    </row>
    <row r="1889" spans="1:8" x14ac:dyDescent="0.25">
      <c r="A1889">
        <v>15049</v>
      </c>
      <c r="B1889">
        <v>1</v>
      </c>
      <c r="C1889" t="str">
        <f t="shared" si="29"/>
        <v>15049_1</v>
      </c>
      <c r="D1889" t="s">
        <v>3990</v>
      </c>
      <c r="E1889">
        <v>9.6001696690329403</v>
      </c>
      <c r="F1889">
        <v>0.231784737013987</v>
      </c>
      <c r="G1889">
        <v>1</v>
      </c>
      <c r="H1889">
        <v>4465</v>
      </c>
    </row>
    <row r="1890" spans="1:8" x14ac:dyDescent="0.25">
      <c r="A1890">
        <v>15050</v>
      </c>
      <c r="B1890">
        <v>1</v>
      </c>
      <c r="C1890" t="str">
        <f t="shared" si="29"/>
        <v>15050_1</v>
      </c>
      <c r="D1890" t="s">
        <v>3991</v>
      </c>
      <c r="E1890">
        <v>103.77581978208801</v>
      </c>
      <c r="F1890">
        <v>0.696300254865858</v>
      </c>
      <c r="G1890">
        <v>1</v>
      </c>
      <c r="H1890">
        <v>6615</v>
      </c>
    </row>
    <row r="1891" spans="1:8" x14ac:dyDescent="0.25">
      <c r="A1891">
        <v>15051</v>
      </c>
      <c r="B1891">
        <v>1</v>
      </c>
      <c r="C1891" t="str">
        <f t="shared" si="29"/>
        <v>15051_1</v>
      </c>
      <c r="D1891" t="s">
        <v>3992</v>
      </c>
      <c r="E1891">
        <v>60.094340341195498</v>
      </c>
      <c r="F1891">
        <v>0.60165673581900903</v>
      </c>
      <c r="G1891">
        <v>1</v>
      </c>
      <c r="H1891">
        <v>2570</v>
      </c>
    </row>
    <row r="1892" spans="1:8" x14ac:dyDescent="0.25">
      <c r="A1892">
        <v>15052</v>
      </c>
      <c r="B1892">
        <v>1</v>
      </c>
      <c r="C1892" t="str">
        <f t="shared" si="29"/>
        <v>15052_1</v>
      </c>
      <c r="D1892" t="s">
        <v>3993</v>
      </c>
      <c r="E1892">
        <v>35.534541649036399</v>
      </c>
      <c r="F1892">
        <v>0.58706952172520999</v>
      </c>
      <c r="G1892">
        <v>1</v>
      </c>
      <c r="H1892">
        <v>3246</v>
      </c>
    </row>
    <row r="1893" spans="1:8" x14ac:dyDescent="0.25">
      <c r="A1893">
        <v>15052</v>
      </c>
      <c r="B1893">
        <v>2</v>
      </c>
      <c r="C1893" t="str">
        <f t="shared" si="29"/>
        <v>15052_2</v>
      </c>
      <c r="D1893" t="s">
        <v>3994</v>
      </c>
      <c r="E1893">
        <v>33.999999999999901</v>
      </c>
      <c r="F1893">
        <v>0.59689410784145203</v>
      </c>
      <c r="G1893">
        <v>1</v>
      </c>
      <c r="H1893">
        <v>4221</v>
      </c>
    </row>
    <row r="1894" spans="1:8" x14ac:dyDescent="0.25">
      <c r="A1894">
        <v>15053</v>
      </c>
      <c r="B1894">
        <v>1</v>
      </c>
      <c r="C1894" t="str">
        <f t="shared" si="29"/>
        <v>15053_1</v>
      </c>
      <c r="D1894" t="s">
        <v>3995</v>
      </c>
      <c r="E1894">
        <v>39.3142606313641</v>
      </c>
      <c r="F1894">
        <v>0.24336096737040799</v>
      </c>
      <c r="G1894">
        <v>1</v>
      </c>
      <c r="H1894">
        <v>3174</v>
      </c>
    </row>
    <row r="1895" spans="1:8" x14ac:dyDescent="0.25">
      <c r="A1895">
        <v>15053</v>
      </c>
      <c r="B1895">
        <v>2</v>
      </c>
      <c r="C1895" t="str">
        <f t="shared" si="29"/>
        <v>15053_2</v>
      </c>
      <c r="D1895" t="s">
        <v>3996</v>
      </c>
      <c r="E1895">
        <v>32.110170770122899</v>
      </c>
      <c r="F1895">
        <v>0.380433505132797</v>
      </c>
      <c r="G1895">
        <v>1</v>
      </c>
      <c r="H1895">
        <v>4512</v>
      </c>
    </row>
    <row r="1896" spans="1:8" x14ac:dyDescent="0.25">
      <c r="A1896">
        <v>15054</v>
      </c>
      <c r="B1896">
        <v>1</v>
      </c>
      <c r="C1896" t="str">
        <f t="shared" si="29"/>
        <v>15054_1</v>
      </c>
      <c r="D1896" t="s">
        <v>3997</v>
      </c>
      <c r="E1896">
        <v>35.020870983203501</v>
      </c>
      <c r="F1896">
        <v>0.69121266186612396</v>
      </c>
      <c r="G1896">
        <v>1</v>
      </c>
      <c r="H1896">
        <v>4205</v>
      </c>
    </row>
    <row r="1897" spans="1:8" x14ac:dyDescent="0.25">
      <c r="A1897">
        <v>15055</v>
      </c>
      <c r="B1897">
        <v>1</v>
      </c>
      <c r="C1897" t="str">
        <f t="shared" si="29"/>
        <v>15055_1</v>
      </c>
      <c r="D1897" t="s">
        <v>3998</v>
      </c>
      <c r="E1897">
        <v>35.018799754966999</v>
      </c>
      <c r="F1897">
        <v>0.63698737375103798</v>
      </c>
      <c r="G1897">
        <v>1</v>
      </c>
      <c r="H1897">
        <v>4348</v>
      </c>
    </row>
    <row r="1898" spans="1:8" x14ac:dyDescent="0.25">
      <c r="A1898">
        <v>15055</v>
      </c>
      <c r="B1898">
        <v>2</v>
      </c>
      <c r="C1898" t="str">
        <f t="shared" si="29"/>
        <v>15055_2</v>
      </c>
      <c r="D1898" t="s">
        <v>3999</v>
      </c>
      <c r="E1898">
        <v>30.028369733394001</v>
      </c>
      <c r="F1898">
        <v>0.84009931935152204</v>
      </c>
      <c r="G1898">
        <v>1</v>
      </c>
      <c r="H1898">
        <v>5390</v>
      </c>
    </row>
    <row r="1899" spans="1:8" x14ac:dyDescent="0.25">
      <c r="A1899">
        <v>15055</v>
      </c>
      <c r="B1899">
        <v>3</v>
      </c>
      <c r="C1899" t="str">
        <f t="shared" si="29"/>
        <v>15055_3</v>
      </c>
      <c r="D1899" t="s">
        <v>4000</v>
      </c>
      <c r="E1899">
        <v>19.976019190694899</v>
      </c>
      <c r="F1899">
        <v>0.95214508883492099</v>
      </c>
      <c r="G1899">
        <v>1</v>
      </c>
      <c r="H1899">
        <v>4753</v>
      </c>
    </row>
    <row r="1900" spans="1:8" x14ac:dyDescent="0.25">
      <c r="A1900">
        <v>15056</v>
      </c>
      <c r="B1900">
        <v>1</v>
      </c>
      <c r="C1900" t="str">
        <f t="shared" si="29"/>
        <v>15056_1</v>
      </c>
      <c r="D1900" t="s">
        <v>4001</v>
      </c>
      <c r="E1900">
        <v>9.6151520432998705</v>
      </c>
      <c r="F1900">
        <v>0.22758639077366399</v>
      </c>
      <c r="G1900">
        <v>1</v>
      </c>
      <c r="H1900">
        <v>2521</v>
      </c>
    </row>
    <row r="1901" spans="1:8" x14ac:dyDescent="0.25">
      <c r="A1901">
        <v>15059</v>
      </c>
      <c r="B1901">
        <v>1</v>
      </c>
      <c r="C1901" t="str">
        <f t="shared" si="29"/>
        <v>15059_1</v>
      </c>
      <c r="D1901" t="s">
        <v>4002</v>
      </c>
      <c r="E1901">
        <v>11.4891506124426</v>
      </c>
      <c r="F1901">
        <v>0.81067373281497301</v>
      </c>
      <c r="G1901">
        <v>1</v>
      </c>
      <c r="H1901">
        <v>4897</v>
      </c>
    </row>
    <row r="1902" spans="1:8" x14ac:dyDescent="0.25">
      <c r="A1902">
        <v>15061</v>
      </c>
      <c r="B1902">
        <v>1</v>
      </c>
      <c r="C1902" t="str">
        <f t="shared" si="29"/>
        <v>15061_1</v>
      </c>
      <c r="D1902" t="s">
        <v>4003</v>
      </c>
      <c r="E1902">
        <v>48.8168684154057</v>
      </c>
      <c r="F1902">
        <v>0.93464768017641298</v>
      </c>
      <c r="G1902">
        <v>1</v>
      </c>
      <c r="H1902">
        <v>6035</v>
      </c>
    </row>
    <row r="1903" spans="1:8" x14ac:dyDescent="0.25">
      <c r="A1903">
        <v>15061</v>
      </c>
      <c r="B1903">
        <v>2</v>
      </c>
      <c r="C1903" t="str">
        <f t="shared" si="29"/>
        <v>15061_2</v>
      </c>
      <c r="D1903" t="s">
        <v>4004</v>
      </c>
      <c r="E1903">
        <v>0</v>
      </c>
      <c r="G1903">
        <v>1</v>
      </c>
      <c r="H1903">
        <v>6497</v>
      </c>
    </row>
    <row r="1904" spans="1:8" x14ac:dyDescent="0.25">
      <c r="A1904">
        <v>15061</v>
      </c>
      <c r="B1904">
        <v>3</v>
      </c>
      <c r="C1904" t="str">
        <f t="shared" si="29"/>
        <v>15061_3</v>
      </c>
      <c r="D1904" t="s">
        <v>4005</v>
      </c>
      <c r="E1904">
        <v>0</v>
      </c>
      <c r="G1904">
        <v>1</v>
      </c>
      <c r="H1904">
        <v>4381</v>
      </c>
    </row>
    <row r="1905" spans="1:8" x14ac:dyDescent="0.25">
      <c r="A1905">
        <v>15061</v>
      </c>
      <c r="B1905">
        <v>4</v>
      </c>
      <c r="C1905" t="str">
        <f t="shared" si="29"/>
        <v>15061_4</v>
      </c>
      <c r="D1905" t="s">
        <v>4006</v>
      </c>
      <c r="E1905">
        <v>0</v>
      </c>
      <c r="G1905">
        <v>1</v>
      </c>
      <c r="H1905">
        <v>492</v>
      </c>
    </row>
    <row r="1906" spans="1:8" x14ac:dyDescent="0.25">
      <c r="A1906">
        <v>15064</v>
      </c>
      <c r="B1906">
        <v>1</v>
      </c>
      <c r="C1906" t="str">
        <f t="shared" si="29"/>
        <v>15064_1</v>
      </c>
      <c r="D1906" t="s">
        <v>4007</v>
      </c>
      <c r="E1906">
        <v>32.958340533986203</v>
      </c>
      <c r="F1906">
        <v>0.90490923137684198</v>
      </c>
      <c r="G1906">
        <v>1</v>
      </c>
      <c r="H1906">
        <v>8535</v>
      </c>
    </row>
    <row r="1907" spans="1:8" x14ac:dyDescent="0.25">
      <c r="A1907">
        <v>15065</v>
      </c>
      <c r="B1907">
        <v>1</v>
      </c>
      <c r="C1907" t="str">
        <f t="shared" si="29"/>
        <v>15065_1</v>
      </c>
      <c r="D1907" t="s">
        <v>4008</v>
      </c>
      <c r="E1907">
        <v>14.600593045555099</v>
      </c>
      <c r="F1907">
        <v>0.243883574238767</v>
      </c>
      <c r="G1907">
        <v>1</v>
      </c>
      <c r="H1907">
        <v>4580</v>
      </c>
    </row>
    <row r="1908" spans="1:8" x14ac:dyDescent="0.25">
      <c r="A1908">
        <v>15065</v>
      </c>
      <c r="B1908">
        <v>2</v>
      </c>
      <c r="C1908" t="str">
        <f t="shared" si="29"/>
        <v>15065_2</v>
      </c>
      <c r="D1908" t="s">
        <v>4009</v>
      </c>
      <c r="E1908">
        <v>9.5409035049096609</v>
      </c>
      <c r="F1908">
        <v>0.28189880198172901</v>
      </c>
      <c r="G1908">
        <v>1</v>
      </c>
      <c r="H1908">
        <v>4247</v>
      </c>
    </row>
    <row r="1909" spans="1:8" x14ac:dyDescent="0.25">
      <c r="A1909">
        <v>15065</v>
      </c>
      <c r="B1909">
        <v>3</v>
      </c>
      <c r="C1909" t="str">
        <f t="shared" si="29"/>
        <v>15065_3</v>
      </c>
      <c r="D1909" t="s">
        <v>4010</v>
      </c>
      <c r="E1909">
        <v>8.8209505078059003</v>
      </c>
      <c r="F1909">
        <v>0.59644921149562402</v>
      </c>
      <c r="G1909">
        <v>1</v>
      </c>
      <c r="H1909">
        <v>4153</v>
      </c>
    </row>
    <row r="1910" spans="1:8" x14ac:dyDescent="0.25">
      <c r="A1910">
        <v>15066</v>
      </c>
      <c r="B1910">
        <v>1</v>
      </c>
      <c r="C1910" t="str">
        <f t="shared" si="29"/>
        <v>15066_1</v>
      </c>
      <c r="D1910" t="s">
        <v>4011</v>
      </c>
      <c r="E1910">
        <v>3.1272905013584702</v>
      </c>
      <c r="F1910">
        <v>0.21169832131711999</v>
      </c>
      <c r="G1910">
        <v>1</v>
      </c>
      <c r="H1910">
        <v>6226</v>
      </c>
    </row>
    <row r="1911" spans="1:8" x14ac:dyDescent="0.25">
      <c r="A1911">
        <v>15067</v>
      </c>
      <c r="B1911">
        <v>1</v>
      </c>
      <c r="C1911" t="str">
        <f t="shared" si="29"/>
        <v>15067_1</v>
      </c>
      <c r="D1911" t="s">
        <v>4012</v>
      </c>
      <c r="E1911">
        <v>55.245549644853298</v>
      </c>
      <c r="F1911">
        <v>0.81380821286604799</v>
      </c>
      <c r="G1911">
        <v>1</v>
      </c>
      <c r="H1911">
        <v>4530</v>
      </c>
    </row>
    <row r="1912" spans="1:8" x14ac:dyDescent="0.25">
      <c r="A1912">
        <v>15068</v>
      </c>
      <c r="B1912">
        <v>1</v>
      </c>
      <c r="C1912" t="str">
        <f t="shared" si="29"/>
        <v>15068_1</v>
      </c>
      <c r="D1912" t="s">
        <v>4013</v>
      </c>
      <c r="E1912">
        <v>0</v>
      </c>
      <c r="G1912">
        <v>1</v>
      </c>
      <c r="H1912">
        <v>8960</v>
      </c>
    </row>
    <row r="1913" spans="1:8" x14ac:dyDescent="0.25">
      <c r="A1913">
        <v>15068</v>
      </c>
      <c r="B1913">
        <v>2</v>
      </c>
      <c r="C1913" t="str">
        <f t="shared" si="29"/>
        <v>15068_2</v>
      </c>
      <c r="D1913" t="s">
        <v>4014</v>
      </c>
      <c r="E1913">
        <v>17.594002190578699</v>
      </c>
      <c r="F1913">
        <v>0.70223993744160096</v>
      </c>
      <c r="G1913">
        <v>1</v>
      </c>
      <c r="H1913">
        <v>3040</v>
      </c>
    </row>
    <row r="1914" spans="1:8" x14ac:dyDescent="0.25">
      <c r="A1914">
        <v>15069</v>
      </c>
      <c r="B1914">
        <v>1</v>
      </c>
      <c r="C1914" t="str">
        <f t="shared" si="29"/>
        <v>15069_1</v>
      </c>
      <c r="D1914" t="s">
        <v>4015</v>
      </c>
      <c r="E1914">
        <v>3.5702714879494102</v>
      </c>
      <c r="F1914">
        <v>0.40986655183241499</v>
      </c>
      <c r="G1914">
        <v>1</v>
      </c>
      <c r="H1914">
        <v>2403</v>
      </c>
    </row>
    <row r="1915" spans="1:8" x14ac:dyDescent="0.25">
      <c r="A1915">
        <v>15071</v>
      </c>
      <c r="B1915">
        <v>1</v>
      </c>
      <c r="C1915" t="str">
        <f t="shared" si="29"/>
        <v>15071_1</v>
      </c>
      <c r="D1915" t="s">
        <v>4016</v>
      </c>
      <c r="E1915">
        <v>54.872943744929501</v>
      </c>
      <c r="F1915">
        <v>0.14575774239077199</v>
      </c>
      <c r="G1915">
        <v>1</v>
      </c>
      <c r="H1915">
        <v>4687</v>
      </c>
    </row>
    <row r="1916" spans="1:8" x14ac:dyDescent="0.25">
      <c r="A1916">
        <v>16643</v>
      </c>
      <c r="B1916">
        <v>2</v>
      </c>
      <c r="C1916" t="str">
        <f t="shared" si="29"/>
        <v>16643_2</v>
      </c>
      <c r="D1916" t="s">
        <v>4017</v>
      </c>
      <c r="E1916">
        <v>3.44430163352171</v>
      </c>
      <c r="F1916">
        <v>0.72042162013540001</v>
      </c>
      <c r="G1916">
        <v>1</v>
      </c>
      <c r="H1916">
        <v>3703</v>
      </c>
    </row>
    <row r="1917" spans="1:8" x14ac:dyDescent="0.25">
      <c r="A1917">
        <v>16643</v>
      </c>
      <c r="B1917">
        <v>3</v>
      </c>
      <c r="C1917" t="str">
        <f t="shared" si="29"/>
        <v>16643_3</v>
      </c>
      <c r="D1917" t="s">
        <v>4018</v>
      </c>
      <c r="E1917">
        <v>1.6745927995068599</v>
      </c>
      <c r="F1917">
        <v>0.31602744715633202</v>
      </c>
      <c r="G1917">
        <v>1</v>
      </c>
      <c r="H1917">
        <v>3619</v>
      </c>
    </row>
    <row r="1918" spans="1:8" x14ac:dyDescent="0.25">
      <c r="A1918">
        <v>16644</v>
      </c>
      <c r="B1918">
        <v>1</v>
      </c>
      <c r="C1918" t="str">
        <f t="shared" si="29"/>
        <v>16644_1</v>
      </c>
      <c r="D1918" t="s">
        <v>4019</v>
      </c>
      <c r="E1918">
        <v>0</v>
      </c>
      <c r="G1918">
        <v>1</v>
      </c>
      <c r="H1918">
        <v>6588</v>
      </c>
    </row>
    <row r="1919" spans="1:8" x14ac:dyDescent="0.25">
      <c r="A1919">
        <v>16644</v>
      </c>
      <c r="B1919">
        <v>2</v>
      </c>
      <c r="C1919" t="str">
        <f t="shared" si="29"/>
        <v>16644_2</v>
      </c>
      <c r="D1919" t="s">
        <v>4020</v>
      </c>
      <c r="E1919">
        <v>2.9999999999999898</v>
      </c>
      <c r="F1919">
        <v>1</v>
      </c>
      <c r="G1919">
        <v>1</v>
      </c>
      <c r="H1919">
        <v>3145</v>
      </c>
    </row>
    <row r="1920" spans="1:8" x14ac:dyDescent="0.25">
      <c r="A1920">
        <v>16973</v>
      </c>
      <c r="B1920">
        <v>1</v>
      </c>
      <c r="C1920" t="str">
        <f t="shared" si="29"/>
        <v>16973_1</v>
      </c>
      <c r="D1920" t="s">
        <v>4021</v>
      </c>
      <c r="E1920">
        <v>0</v>
      </c>
      <c r="G1920">
        <v>1</v>
      </c>
      <c r="H1920">
        <v>2786</v>
      </c>
    </row>
    <row r="1921" spans="1:8" x14ac:dyDescent="0.25">
      <c r="A1921">
        <v>16973</v>
      </c>
      <c r="B1921">
        <v>2</v>
      </c>
      <c r="C1921" t="str">
        <f t="shared" si="29"/>
        <v>16973_2</v>
      </c>
      <c r="D1921" t="s">
        <v>4022</v>
      </c>
      <c r="E1921">
        <v>0</v>
      </c>
      <c r="G1921">
        <v>1</v>
      </c>
      <c r="H1921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54C85-F8FA-4E2F-8168-E5117D21AA36}">
  <dimension ref="A1:J1705"/>
  <sheetViews>
    <sheetView workbookViewId="0">
      <selection activeCell="A2" sqref="A2:F2"/>
    </sheetView>
  </sheetViews>
  <sheetFormatPr defaultRowHeight="15" x14ac:dyDescent="0.25"/>
  <sheetData>
    <row r="1" spans="1:10" ht="15.75" thickBot="1" x14ac:dyDescent="0.3">
      <c r="B1" t="s">
        <v>4041</v>
      </c>
      <c r="C1" t="s">
        <v>4042</v>
      </c>
      <c r="D1" t="s">
        <v>4043</v>
      </c>
      <c r="E1" t="s">
        <v>25</v>
      </c>
      <c r="F1" t="s">
        <v>4035</v>
      </c>
      <c r="G1" t="s">
        <v>4036</v>
      </c>
      <c r="H1" t="s">
        <v>4037</v>
      </c>
      <c r="I1" t="s">
        <v>4038</v>
      </c>
      <c r="J1" t="s">
        <v>4040</v>
      </c>
    </row>
    <row r="2" spans="1:10" x14ac:dyDescent="0.25">
      <c r="A2" s="40" t="str">
        <f>CONCATENATE(B2,"_",C2,"_",E2)</f>
        <v>2_23_14438</v>
      </c>
      <c r="B2">
        <v>2</v>
      </c>
      <c r="C2">
        <v>23</v>
      </c>
      <c r="D2">
        <v>0</v>
      </c>
      <c r="E2">
        <v>14438</v>
      </c>
      <c r="F2">
        <v>15.5</v>
      </c>
      <c r="G2">
        <v>5</v>
      </c>
      <c r="H2">
        <v>8.1666666666666661</v>
      </c>
      <c r="I2">
        <v>2.333333333333333</v>
      </c>
      <c r="J2">
        <v>1</v>
      </c>
    </row>
    <row r="3" spans="1:10" x14ac:dyDescent="0.25">
      <c r="A3" t="str">
        <f t="shared" ref="A3:A66" si="0">CONCATENATE(B3,"_",C3,"_",E3)</f>
        <v>140_5_18698</v>
      </c>
      <c r="B3">
        <v>140</v>
      </c>
      <c r="C3">
        <v>5</v>
      </c>
      <c r="D3">
        <v>0</v>
      </c>
      <c r="E3">
        <v>18698</v>
      </c>
      <c r="F3">
        <v>15.282222222222222</v>
      </c>
      <c r="G3">
        <v>5</v>
      </c>
      <c r="H3">
        <v>7.6155555555555559</v>
      </c>
      <c r="I3">
        <v>2.6666666666666665</v>
      </c>
      <c r="J3">
        <v>1</v>
      </c>
    </row>
    <row r="4" spans="1:10" x14ac:dyDescent="0.25">
      <c r="A4" t="str">
        <f t="shared" si="0"/>
        <v>54_11_10712</v>
      </c>
      <c r="B4">
        <v>54</v>
      </c>
      <c r="C4">
        <v>11</v>
      </c>
      <c r="D4">
        <v>0</v>
      </c>
      <c r="E4">
        <v>10712</v>
      </c>
      <c r="F4">
        <v>15.166666666666666</v>
      </c>
      <c r="G4">
        <v>5</v>
      </c>
      <c r="H4">
        <v>8</v>
      </c>
      <c r="I4">
        <v>2.1666666666666665</v>
      </c>
      <c r="J4">
        <v>1</v>
      </c>
    </row>
    <row r="5" spans="1:10" x14ac:dyDescent="0.25">
      <c r="A5" t="str">
        <f t="shared" si="0"/>
        <v>25_14_1991</v>
      </c>
      <c r="B5">
        <v>25</v>
      </c>
      <c r="C5">
        <v>14</v>
      </c>
      <c r="D5">
        <v>0</v>
      </c>
      <c r="E5">
        <v>1991</v>
      </c>
      <c r="F5">
        <v>14.979444444444443</v>
      </c>
      <c r="G5">
        <v>5</v>
      </c>
      <c r="H5">
        <v>7.8127777777777769</v>
      </c>
      <c r="I5">
        <v>2.1666666666666665</v>
      </c>
      <c r="J5">
        <v>1</v>
      </c>
    </row>
    <row r="6" spans="1:10" x14ac:dyDescent="0.25">
      <c r="A6" t="str">
        <f t="shared" si="0"/>
        <v>10_25_6298</v>
      </c>
      <c r="B6">
        <v>10</v>
      </c>
      <c r="C6">
        <v>25</v>
      </c>
      <c r="D6">
        <v>0</v>
      </c>
      <c r="E6">
        <v>6298</v>
      </c>
      <c r="F6">
        <v>14.839444444444444</v>
      </c>
      <c r="G6">
        <v>5</v>
      </c>
      <c r="H6">
        <v>7.6727777777777781</v>
      </c>
      <c r="I6">
        <v>2.1666666666666665</v>
      </c>
      <c r="J6">
        <v>1</v>
      </c>
    </row>
    <row r="7" spans="1:10" x14ac:dyDescent="0.25">
      <c r="A7" t="str">
        <f t="shared" si="0"/>
        <v>51_14_11185</v>
      </c>
      <c r="B7">
        <v>51</v>
      </c>
      <c r="C7">
        <v>14</v>
      </c>
      <c r="D7">
        <v>0</v>
      </c>
      <c r="E7">
        <v>11185</v>
      </c>
      <c r="F7">
        <v>14.788242009132418</v>
      </c>
      <c r="G7">
        <v>5</v>
      </c>
      <c r="H7">
        <v>7.4549086757990866</v>
      </c>
      <c r="I7">
        <v>2.333333333333333</v>
      </c>
      <c r="J7">
        <v>1</v>
      </c>
    </row>
    <row r="8" spans="1:10" x14ac:dyDescent="0.25">
      <c r="A8" t="str">
        <f t="shared" si="0"/>
        <v>54_10_4557</v>
      </c>
      <c r="B8">
        <v>54</v>
      </c>
      <c r="C8">
        <v>10</v>
      </c>
      <c r="D8">
        <v>0</v>
      </c>
      <c r="E8">
        <v>4557</v>
      </c>
      <c r="F8">
        <v>14.783333333333333</v>
      </c>
      <c r="G8">
        <v>4.9499999999999993</v>
      </c>
      <c r="H8">
        <v>8</v>
      </c>
      <c r="I8">
        <v>1.8333333333333333</v>
      </c>
      <c r="J8">
        <v>1</v>
      </c>
    </row>
    <row r="9" spans="1:10" x14ac:dyDescent="0.25">
      <c r="A9" t="str">
        <f t="shared" si="0"/>
        <v>25_16_10601</v>
      </c>
      <c r="B9">
        <v>25</v>
      </c>
      <c r="C9">
        <v>16</v>
      </c>
      <c r="D9">
        <v>0</v>
      </c>
      <c r="E9">
        <v>10601</v>
      </c>
      <c r="F9">
        <v>14.77214611872146</v>
      </c>
      <c r="G9">
        <v>5</v>
      </c>
      <c r="H9">
        <v>7.6054794520547944</v>
      </c>
      <c r="I9">
        <v>2.1666666666666665</v>
      </c>
      <c r="J9">
        <v>1</v>
      </c>
    </row>
    <row r="10" spans="1:10" x14ac:dyDescent="0.25">
      <c r="A10" t="str">
        <f t="shared" si="0"/>
        <v>10_15_4643</v>
      </c>
      <c r="B10">
        <v>10</v>
      </c>
      <c r="C10">
        <v>15</v>
      </c>
      <c r="D10">
        <v>0</v>
      </c>
      <c r="E10">
        <v>4643</v>
      </c>
      <c r="F10">
        <v>14.758333333333335</v>
      </c>
      <c r="G10">
        <v>4.9249999999999998</v>
      </c>
      <c r="H10">
        <v>8</v>
      </c>
      <c r="I10">
        <v>1.8333333333333333</v>
      </c>
      <c r="J10">
        <v>1</v>
      </c>
    </row>
    <row r="11" spans="1:10" x14ac:dyDescent="0.25">
      <c r="A11" t="str">
        <f t="shared" si="0"/>
        <v>57_1_6420</v>
      </c>
      <c r="B11">
        <v>57</v>
      </c>
      <c r="C11">
        <v>1</v>
      </c>
      <c r="D11">
        <v>405</v>
      </c>
      <c r="E11">
        <v>6420</v>
      </c>
      <c r="F11">
        <v>14.734568493150682</v>
      </c>
      <c r="G11">
        <v>5</v>
      </c>
      <c r="H11">
        <v>7.4012351598173511</v>
      </c>
      <c r="I11">
        <v>2.333333333333333</v>
      </c>
      <c r="J11">
        <v>1</v>
      </c>
    </row>
    <row r="12" spans="1:10" x14ac:dyDescent="0.25">
      <c r="A12" t="str">
        <f t="shared" si="0"/>
        <v>2_13_5174</v>
      </c>
      <c r="B12">
        <v>2</v>
      </c>
      <c r="C12">
        <v>13</v>
      </c>
      <c r="D12">
        <v>0</v>
      </c>
      <c r="E12">
        <v>5174</v>
      </c>
      <c r="F12">
        <v>14.573903348554031</v>
      </c>
      <c r="G12">
        <v>5</v>
      </c>
      <c r="H12">
        <v>7.5739033485540315</v>
      </c>
      <c r="I12">
        <v>2</v>
      </c>
      <c r="J12">
        <v>1</v>
      </c>
    </row>
    <row r="13" spans="1:10" x14ac:dyDescent="0.25">
      <c r="A13" t="str">
        <f t="shared" si="0"/>
        <v>148_1_5408</v>
      </c>
      <c r="B13">
        <v>148</v>
      </c>
      <c r="C13">
        <v>1</v>
      </c>
      <c r="D13">
        <v>0</v>
      </c>
      <c r="E13">
        <v>5408</v>
      </c>
      <c r="F13">
        <v>14.522031963470319</v>
      </c>
      <c r="G13">
        <v>5</v>
      </c>
      <c r="H13">
        <v>7.1886986301369848</v>
      </c>
      <c r="I13">
        <v>2.333333333333333</v>
      </c>
      <c r="J13">
        <v>1</v>
      </c>
    </row>
    <row r="14" spans="1:10" x14ac:dyDescent="0.25">
      <c r="A14" t="str">
        <f t="shared" si="0"/>
        <v>145_4_1129</v>
      </c>
      <c r="B14">
        <v>145</v>
      </c>
      <c r="C14">
        <v>4</v>
      </c>
      <c r="D14">
        <v>0</v>
      </c>
      <c r="E14">
        <v>1129</v>
      </c>
      <c r="F14">
        <v>14.509254185692541</v>
      </c>
      <c r="G14">
        <v>5</v>
      </c>
      <c r="H14">
        <v>7.3425875190258747</v>
      </c>
      <c r="I14">
        <v>2.1666666666666665</v>
      </c>
      <c r="J14">
        <v>1</v>
      </c>
    </row>
    <row r="15" spans="1:10" x14ac:dyDescent="0.25">
      <c r="A15" t="str">
        <f t="shared" si="0"/>
        <v>25_19_7311</v>
      </c>
      <c r="B15">
        <v>25</v>
      </c>
      <c r="C15">
        <v>19</v>
      </c>
      <c r="D15">
        <v>0</v>
      </c>
      <c r="E15">
        <v>7311</v>
      </c>
      <c r="F15">
        <v>14.504999999999999</v>
      </c>
      <c r="G15">
        <v>5</v>
      </c>
      <c r="H15">
        <v>7.5049999999999999</v>
      </c>
      <c r="I15">
        <v>2</v>
      </c>
      <c r="J15">
        <v>1</v>
      </c>
    </row>
    <row r="16" spans="1:10" x14ac:dyDescent="0.25">
      <c r="A16" t="str">
        <f t="shared" si="0"/>
        <v>292_1_6483</v>
      </c>
      <c r="B16">
        <v>292</v>
      </c>
      <c r="C16">
        <v>1</v>
      </c>
      <c r="D16">
        <v>0</v>
      </c>
      <c r="E16">
        <v>6483</v>
      </c>
      <c r="F16">
        <v>14.499726027397259</v>
      </c>
      <c r="G16">
        <v>5</v>
      </c>
      <c r="H16">
        <v>7.1663926940639264</v>
      </c>
      <c r="I16">
        <v>2.333333333333333</v>
      </c>
      <c r="J16">
        <v>1</v>
      </c>
    </row>
    <row r="17" spans="1:10" x14ac:dyDescent="0.25">
      <c r="A17" t="str">
        <f t="shared" si="0"/>
        <v>2896_1_1955</v>
      </c>
      <c r="B17">
        <v>2896</v>
      </c>
      <c r="C17">
        <v>1</v>
      </c>
      <c r="D17">
        <v>0</v>
      </c>
      <c r="E17">
        <v>1955</v>
      </c>
      <c r="F17">
        <v>14.319086757990867</v>
      </c>
      <c r="G17">
        <v>5</v>
      </c>
      <c r="H17">
        <v>7.1524200913242009</v>
      </c>
      <c r="I17">
        <v>2.1666666666666665</v>
      </c>
      <c r="J17">
        <v>1</v>
      </c>
    </row>
    <row r="18" spans="1:10" x14ac:dyDescent="0.25">
      <c r="A18" t="str">
        <f t="shared" si="0"/>
        <v>313_4_8732</v>
      </c>
      <c r="B18">
        <v>313</v>
      </c>
      <c r="C18">
        <v>4</v>
      </c>
      <c r="D18">
        <v>0</v>
      </c>
      <c r="E18">
        <v>8732</v>
      </c>
      <c r="F18">
        <v>14.186111111111108</v>
      </c>
      <c r="G18">
        <v>4.0749999999999993</v>
      </c>
      <c r="H18">
        <v>7.9444444444444438</v>
      </c>
      <c r="I18">
        <v>2.1666666666666665</v>
      </c>
      <c r="J18">
        <v>1</v>
      </c>
    </row>
    <row r="19" spans="1:10" x14ac:dyDescent="0.25">
      <c r="A19" t="str">
        <f t="shared" si="0"/>
        <v>133_1_6490</v>
      </c>
      <c r="B19">
        <v>133</v>
      </c>
      <c r="C19">
        <v>1</v>
      </c>
      <c r="D19">
        <v>0</v>
      </c>
      <c r="E19">
        <v>6490</v>
      </c>
      <c r="F19">
        <v>14.151316590563166</v>
      </c>
      <c r="G19">
        <v>5</v>
      </c>
      <c r="H19">
        <v>7.317983257229832</v>
      </c>
      <c r="I19">
        <v>1.8333333333333333</v>
      </c>
      <c r="J19">
        <v>1</v>
      </c>
    </row>
    <row r="20" spans="1:10" x14ac:dyDescent="0.25">
      <c r="A20" t="str">
        <f t="shared" si="0"/>
        <v>148_3_6891</v>
      </c>
      <c r="B20">
        <v>148</v>
      </c>
      <c r="C20">
        <v>3</v>
      </c>
      <c r="D20">
        <v>0</v>
      </c>
      <c r="E20">
        <v>6891</v>
      </c>
      <c r="F20">
        <v>14.149794520547944</v>
      </c>
      <c r="G20">
        <v>5</v>
      </c>
      <c r="H20">
        <v>6.9831278538812791</v>
      </c>
      <c r="I20">
        <v>2.1666666666666665</v>
      </c>
      <c r="J20">
        <v>1</v>
      </c>
    </row>
    <row r="21" spans="1:10" x14ac:dyDescent="0.25">
      <c r="A21" t="str">
        <f t="shared" si="0"/>
        <v>111_2_8477</v>
      </c>
      <c r="B21">
        <v>111</v>
      </c>
      <c r="C21">
        <v>2</v>
      </c>
      <c r="D21">
        <v>0</v>
      </c>
      <c r="E21">
        <v>8477</v>
      </c>
      <c r="F21">
        <v>14.08531202435312</v>
      </c>
      <c r="G21">
        <v>4.6499999999999995</v>
      </c>
      <c r="H21">
        <v>6.768645357686454</v>
      </c>
      <c r="I21">
        <v>2.6666666666666665</v>
      </c>
      <c r="J21">
        <v>1</v>
      </c>
    </row>
    <row r="22" spans="1:10" x14ac:dyDescent="0.25">
      <c r="A22" t="str">
        <f t="shared" si="0"/>
        <v>1452_1_3610</v>
      </c>
      <c r="B22">
        <v>1452</v>
      </c>
      <c r="C22">
        <v>1</v>
      </c>
      <c r="D22">
        <v>0</v>
      </c>
      <c r="E22">
        <v>3610</v>
      </c>
      <c r="F22">
        <v>14.08312785388128</v>
      </c>
      <c r="G22">
        <v>5</v>
      </c>
      <c r="H22">
        <v>6.7497945205479457</v>
      </c>
      <c r="I22">
        <v>2.333333333333333</v>
      </c>
      <c r="J22">
        <v>1</v>
      </c>
    </row>
    <row r="23" spans="1:10" x14ac:dyDescent="0.25">
      <c r="A23" t="str">
        <f t="shared" si="0"/>
        <v>12_224_26205</v>
      </c>
      <c r="B23">
        <v>12</v>
      </c>
      <c r="C23">
        <v>224</v>
      </c>
      <c r="D23">
        <v>0</v>
      </c>
      <c r="E23">
        <v>26205</v>
      </c>
      <c r="F23">
        <v>14.066666666666665</v>
      </c>
      <c r="G23">
        <v>5</v>
      </c>
      <c r="H23">
        <v>6.8999999999999995</v>
      </c>
      <c r="I23">
        <v>2.1666666666666665</v>
      </c>
      <c r="J23">
        <v>1</v>
      </c>
    </row>
    <row r="24" spans="1:10" x14ac:dyDescent="0.25">
      <c r="A24" t="str">
        <f t="shared" si="0"/>
        <v>140_12_1910</v>
      </c>
      <c r="B24">
        <v>140</v>
      </c>
      <c r="C24">
        <v>12</v>
      </c>
      <c r="D24">
        <v>0</v>
      </c>
      <c r="E24">
        <v>1910</v>
      </c>
      <c r="F24">
        <v>14.036111111111111</v>
      </c>
      <c r="G24">
        <v>5</v>
      </c>
      <c r="H24">
        <v>6.7027777777777775</v>
      </c>
      <c r="I24">
        <v>2.333333333333333</v>
      </c>
      <c r="J24">
        <v>1</v>
      </c>
    </row>
    <row r="25" spans="1:10" x14ac:dyDescent="0.25">
      <c r="A25" t="str">
        <f t="shared" si="0"/>
        <v>3051_1_3346</v>
      </c>
      <c r="B25">
        <v>3051</v>
      </c>
      <c r="C25">
        <v>1</v>
      </c>
      <c r="D25">
        <v>0</v>
      </c>
      <c r="E25">
        <v>3346</v>
      </c>
      <c r="F25">
        <v>14.030296803652966</v>
      </c>
      <c r="G25">
        <v>5</v>
      </c>
      <c r="H25">
        <v>6.696963470319635</v>
      </c>
      <c r="I25">
        <v>2.333333333333333</v>
      </c>
      <c r="J25">
        <v>1</v>
      </c>
    </row>
    <row r="26" spans="1:10" x14ac:dyDescent="0.25">
      <c r="A26" t="str">
        <f t="shared" si="0"/>
        <v>10_17_6533</v>
      </c>
      <c r="B26">
        <v>10</v>
      </c>
      <c r="C26">
        <v>17</v>
      </c>
      <c r="D26">
        <v>0</v>
      </c>
      <c r="E26">
        <v>6533</v>
      </c>
      <c r="F26">
        <v>14.003333333333332</v>
      </c>
      <c r="G26">
        <v>4.7749999999999995</v>
      </c>
      <c r="H26">
        <v>7.2283333333333326</v>
      </c>
      <c r="I26">
        <v>2</v>
      </c>
      <c r="J26">
        <v>1</v>
      </c>
    </row>
    <row r="27" spans="1:10" x14ac:dyDescent="0.25">
      <c r="A27" t="str">
        <f t="shared" si="0"/>
        <v>312_1_10806</v>
      </c>
      <c r="B27">
        <v>312</v>
      </c>
      <c r="C27">
        <v>1</v>
      </c>
      <c r="D27">
        <v>0</v>
      </c>
      <c r="E27">
        <v>10806</v>
      </c>
      <c r="F27">
        <v>13.980296803652967</v>
      </c>
      <c r="G27">
        <v>5</v>
      </c>
      <c r="H27">
        <v>6.3136301369863013</v>
      </c>
      <c r="I27">
        <v>2.6666666666666665</v>
      </c>
      <c r="J27">
        <v>1</v>
      </c>
    </row>
    <row r="28" spans="1:10" x14ac:dyDescent="0.25">
      <c r="A28" t="str">
        <f t="shared" si="0"/>
        <v>52_1_6240</v>
      </c>
      <c r="B28">
        <v>52</v>
      </c>
      <c r="C28">
        <v>1</v>
      </c>
      <c r="D28">
        <v>0</v>
      </c>
      <c r="E28">
        <v>6240</v>
      </c>
      <c r="F28">
        <v>13.874452054794521</v>
      </c>
      <c r="G28">
        <v>4.375</v>
      </c>
      <c r="H28">
        <v>7.1661187214611868</v>
      </c>
      <c r="I28">
        <v>2.333333333333333</v>
      </c>
      <c r="J28">
        <v>1</v>
      </c>
    </row>
    <row r="29" spans="1:10" x14ac:dyDescent="0.25">
      <c r="A29" t="str">
        <f t="shared" si="0"/>
        <v>24_4_10200</v>
      </c>
      <c r="B29">
        <v>24</v>
      </c>
      <c r="C29">
        <v>4</v>
      </c>
      <c r="D29">
        <v>0</v>
      </c>
      <c r="E29">
        <v>10200</v>
      </c>
      <c r="F29">
        <v>13.845833333333333</v>
      </c>
      <c r="G29">
        <v>5</v>
      </c>
      <c r="H29">
        <v>6.1791666666666671</v>
      </c>
      <c r="I29">
        <v>2.6666666666666665</v>
      </c>
      <c r="J29">
        <v>1</v>
      </c>
    </row>
    <row r="30" spans="1:10" x14ac:dyDescent="0.25">
      <c r="A30" t="str">
        <f t="shared" si="0"/>
        <v>313_3_7376</v>
      </c>
      <c r="B30">
        <v>313</v>
      </c>
      <c r="C30">
        <v>3</v>
      </c>
      <c r="D30">
        <v>0</v>
      </c>
      <c r="E30">
        <v>7376</v>
      </c>
      <c r="F30">
        <v>13.840555555555552</v>
      </c>
      <c r="G30">
        <v>4.0083333333333329</v>
      </c>
      <c r="H30">
        <v>7.1655555555555539</v>
      </c>
      <c r="I30">
        <v>2.6666666666666665</v>
      </c>
      <c r="J30">
        <v>1</v>
      </c>
    </row>
    <row r="31" spans="1:10" x14ac:dyDescent="0.25">
      <c r="A31" t="str">
        <f t="shared" si="0"/>
        <v>55_6_929</v>
      </c>
      <c r="B31">
        <v>55</v>
      </c>
      <c r="C31">
        <v>6</v>
      </c>
      <c r="D31">
        <v>0</v>
      </c>
      <c r="E31">
        <v>929</v>
      </c>
      <c r="F31">
        <v>13.824999999999999</v>
      </c>
      <c r="G31">
        <v>4.8249999999999993</v>
      </c>
      <c r="H31">
        <v>6.6666666666666661</v>
      </c>
      <c r="I31">
        <v>2.333333333333333</v>
      </c>
      <c r="J31">
        <v>1</v>
      </c>
    </row>
    <row r="32" spans="1:10" x14ac:dyDescent="0.25">
      <c r="A32" t="str">
        <f t="shared" si="0"/>
        <v>146_1_3900</v>
      </c>
      <c r="B32">
        <v>146</v>
      </c>
      <c r="C32">
        <v>1</v>
      </c>
      <c r="D32">
        <v>0</v>
      </c>
      <c r="E32">
        <v>3900</v>
      </c>
      <c r="F32">
        <v>13.802496194824963</v>
      </c>
      <c r="G32">
        <v>5</v>
      </c>
      <c r="H32">
        <v>6.969162861491629</v>
      </c>
      <c r="I32">
        <v>1.8333333333333333</v>
      </c>
      <c r="J32">
        <v>1</v>
      </c>
    </row>
    <row r="33" spans="1:10" x14ac:dyDescent="0.25">
      <c r="A33" t="str">
        <f t="shared" si="0"/>
        <v>6_116_10270</v>
      </c>
      <c r="B33">
        <v>6</v>
      </c>
      <c r="C33">
        <v>116</v>
      </c>
      <c r="D33">
        <v>0</v>
      </c>
      <c r="E33">
        <v>10270</v>
      </c>
      <c r="F33">
        <v>13.758333333333333</v>
      </c>
      <c r="G33">
        <v>4.4249999999999998</v>
      </c>
      <c r="H33">
        <v>7.333333333333333</v>
      </c>
      <c r="I33">
        <v>2</v>
      </c>
      <c r="J33">
        <v>1</v>
      </c>
    </row>
    <row r="34" spans="1:10" x14ac:dyDescent="0.25">
      <c r="A34" t="str">
        <f t="shared" si="0"/>
        <v>313_2_1316</v>
      </c>
      <c r="B34">
        <v>313</v>
      </c>
      <c r="C34">
        <v>2</v>
      </c>
      <c r="D34">
        <v>0</v>
      </c>
      <c r="E34">
        <v>1316</v>
      </c>
      <c r="F34">
        <v>13.752777777777776</v>
      </c>
      <c r="G34">
        <v>4.8899999999999997</v>
      </c>
      <c r="H34">
        <v>6.3627777777777768</v>
      </c>
      <c r="I34">
        <v>2.5</v>
      </c>
      <c r="J34">
        <v>1</v>
      </c>
    </row>
    <row r="35" spans="1:10" x14ac:dyDescent="0.25">
      <c r="A35" t="str">
        <f t="shared" si="0"/>
        <v>55_1_8068</v>
      </c>
      <c r="B35">
        <v>55</v>
      </c>
      <c r="C35">
        <v>1</v>
      </c>
      <c r="D35">
        <v>0</v>
      </c>
      <c r="E35">
        <v>8068</v>
      </c>
      <c r="F35">
        <v>13.743333333333332</v>
      </c>
      <c r="G35">
        <v>5</v>
      </c>
      <c r="H35">
        <v>6.7433333333333332</v>
      </c>
      <c r="I35">
        <v>2</v>
      </c>
      <c r="J35">
        <v>1</v>
      </c>
    </row>
    <row r="36" spans="1:10" x14ac:dyDescent="0.25">
      <c r="A36" t="str">
        <f t="shared" si="0"/>
        <v>54_9_4317</v>
      </c>
      <c r="B36">
        <v>54</v>
      </c>
      <c r="C36">
        <v>9</v>
      </c>
      <c r="D36">
        <v>0</v>
      </c>
      <c r="E36">
        <v>4317</v>
      </c>
      <c r="F36">
        <v>13.691666666666666</v>
      </c>
      <c r="G36">
        <v>4.0249999999999995</v>
      </c>
      <c r="H36">
        <v>7.833333333333333</v>
      </c>
      <c r="I36">
        <v>1.8333333333333333</v>
      </c>
      <c r="J36">
        <v>1</v>
      </c>
    </row>
    <row r="37" spans="1:10" x14ac:dyDescent="0.25">
      <c r="A37" t="str">
        <f t="shared" si="0"/>
        <v>296_2_1930</v>
      </c>
      <c r="B37">
        <v>296</v>
      </c>
      <c r="C37">
        <v>2</v>
      </c>
      <c r="D37">
        <v>0</v>
      </c>
      <c r="E37">
        <v>1930</v>
      </c>
      <c r="F37">
        <v>13.669238964992388</v>
      </c>
      <c r="G37">
        <v>5</v>
      </c>
      <c r="H37">
        <v>6.3359056316590561</v>
      </c>
      <c r="I37">
        <v>2.333333333333333</v>
      </c>
      <c r="J37">
        <v>1</v>
      </c>
    </row>
    <row r="38" spans="1:10" x14ac:dyDescent="0.25">
      <c r="A38" t="str">
        <f t="shared" si="0"/>
        <v>51_8_5930</v>
      </c>
      <c r="B38">
        <v>51</v>
      </c>
      <c r="C38">
        <v>8</v>
      </c>
      <c r="D38">
        <v>0</v>
      </c>
      <c r="E38">
        <v>5930</v>
      </c>
      <c r="F38">
        <v>13.667222222222222</v>
      </c>
      <c r="G38">
        <v>5</v>
      </c>
      <c r="H38">
        <v>6.3338888888888878</v>
      </c>
      <c r="I38">
        <v>2.333333333333333</v>
      </c>
      <c r="J38">
        <v>1</v>
      </c>
    </row>
    <row r="39" spans="1:10" x14ac:dyDescent="0.25">
      <c r="A39" t="str">
        <f t="shared" si="0"/>
        <v>140_30_4366</v>
      </c>
      <c r="B39">
        <v>140</v>
      </c>
      <c r="C39">
        <v>30</v>
      </c>
      <c r="D39">
        <v>0</v>
      </c>
      <c r="E39">
        <v>4366</v>
      </c>
      <c r="F39">
        <v>13.666666666666664</v>
      </c>
      <c r="G39">
        <v>5</v>
      </c>
      <c r="H39">
        <v>6.333333333333333</v>
      </c>
      <c r="I39">
        <v>2.333333333333333</v>
      </c>
      <c r="J39">
        <v>1</v>
      </c>
    </row>
    <row r="40" spans="1:10" x14ac:dyDescent="0.25">
      <c r="A40" t="str">
        <f t="shared" si="0"/>
        <v>1311_1_2647</v>
      </c>
      <c r="B40">
        <v>1311</v>
      </c>
      <c r="C40">
        <v>1</v>
      </c>
      <c r="D40">
        <v>0</v>
      </c>
      <c r="E40">
        <v>2647</v>
      </c>
      <c r="F40">
        <v>13.653926940639266</v>
      </c>
      <c r="G40">
        <v>5</v>
      </c>
      <c r="H40">
        <v>6.320593607305935</v>
      </c>
      <c r="I40">
        <v>2.333333333333333</v>
      </c>
      <c r="J40">
        <v>1</v>
      </c>
    </row>
    <row r="41" spans="1:10" x14ac:dyDescent="0.25">
      <c r="A41" t="str">
        <f t="shared" si="0"/>
        <v>12_214_4941</v>
      </c>
      <c r="B41">
        <v>12</v>
      </c>
      <c r="C41">
        <v>214</v>
      </c>
      <c r="D41">
        <v>0</v>
      </c>
      <c r="E41">
        <v>4941</v>
      </c>
      <c r="F41">
        <v>13.638333333333332</v>
      </c>
      <c r="G41">
        <v>5</v>
      </c>
      <c r="H41">
        <v>6.4716666666666658</v>
      </c>
      <c r="I41">
        <v>2.1666666666666665</v>
      </c>
      <c r="J41">
        <v>1</v>
      </c>
    </row>
    <row r="42" spans="1:10" x14ac:dyDescent="0.25">
      <c r="A42" t="str">
        <f t="shared" si="0"/>
        <v>167_2_6126</v>
      </c>
      <c r="B42">
        <v>167</v>
      </c>
      <c r="C42">
        <v>2</v>
      </c>
      <c r="D42">
        <v>464</v>
      </c>
      <c r="E42">
        <v>6126</v>
      </c>
      <c r="F42">
        <v>13.637222222222222</v>
      </c>
      <c r="G42">
        <v>5</v>
      </c>
      <c r="H42">
        <v>6.8038888888888893</v>
      </c>
      <c r="I42">
        <v>1.8333333333333333</v>
      </c>
      <c r="J42">
        <v>1</v>
      </c>
    </row>
    <row r="43" spans="1:10" x14ac:dyDescent="0.25">
      <c r="A43" t="str">
        <f t="shared" si="0"/>
        <v>170_19_2080</v>
      </c>
      <c r="B43">
        <v>170</v>
      </c>
      <c r="C43">
        <v>19</v>
      </c>
      <c r="D43">
        <v>0</v>
      </c>
      <c r="E43">
        <v>2080</v>
      </c>
      <c r="F43">
        <v>13.627579908675797</v>
      </c>
      <c r="G43">
        <v>5</v>
      </c>
      <c r="H43">
        <v>5.9609132420091315</v>
      </c>
      <c r="I43">
        <v>2.6666666666666665</v>
      </c>
      <c r="J43">
        <v>1</v>
      </c>
    </row>
    <row r="44" spans="1:10" x14ac:dyDescent="0.25">
      <c r="A44" t="str">
        <f t="shared" si="0"/>
        <v>57_2_6073</v>
      </c>
      <c r="B44">
        <v>57</v>
      </c>
      <c r="C44">
        <v>2</v>
      </c>
      <c r="D44">
        <v>0</v>
      </c>
      <c r="E44">
        <v>6073</v>
      </c>
      <c r="F44">
        <v>13.5845</v>
      </c>
      <c r="G44">
        <v>5</v>
      </c>
      <c r="H44">
        <v>6.4178333333333342</v>
      </c>
      <c r="I44">
        <v>2.1666666666666665</v>
      </c>
      <c r="J44">
        <v>1</v>
      </c>
    </row>
    <row r="45" spans="1:10" x14ac:dyDescent="0.25">
      <c r="A45" t="str">
        <f t="shared" si="0"/>
        <v>6_120_9320</v>
      </c>
      <c r="B45">
        <v>6</v>
      </c>
      <c r="C45">
        <v>120</v>
      </c>
      <c r="D45">
        <v>0</v>
      </c>
      <c r="E45">
        <v>9320</v>
      </c>
      <c r="F45">
        <v>13.578333333333333</v>
      </c>
      <c r="G45">
        <v>4.9749999999999996</v>
      </c>
      <c r="H45">
        <v>6.4366666666666674</v>
      </c>
      <c r="I45">
        <v>2.1666666666666665</v>
      </c>
      <c r="J45">
        <v>1</v>
      </c>
    </row>
    <row r="46" spans="1:10" x14ac:dyDescent="0.25">
      <c r="A46" t="str">
        <f t="shared" si="0"/>
        <v>54_8_5714</v>
      </c>
      <c r="B46">
        <v>54</v>
      </c>
      <c r="C46">
        <v>8</v>
      </c>
      <c r="D46">
        <v>0</v>
      </c>
      <c r="E46">
        <v>5714</v>
      </c>
      <c r="F46">
        <v>13.574999999999999</v>
      </c>
      <c r="G46">
        <v>4.5749999999999993</v>
      </c>
      <c r="H46">
        <v>7.1666666666666661</v>
      </c>
      <c r="I46">
        <v>1.8333333333333333</v>
      </c>
      <c r="J46">
        <v>1</v>
      </c>
    </row>
    <row r="47" spans="1:10" x14ac:dyDescent="0.25">
      <c r="A47" t="str">
        <f t="shared" si="0"/>
        <v>52_2_5486</v>
      </c>
      <c r="B47">
        <v>52</v>
      </c>
      <c r="C47">
        <v>2</v>
      </c>
      <c r="D47">
        <v>0</v>
      </c>
      <c r="E47">
        <v>5486</v>
      </c>
      <c r="F47">
        <v>13.558744292237442</v>
      </c>
      <c r="G47">
        <v>4.375</v>
      </c>
      <c r="H47">
        <v>7.183744292237443</v>
      </c>
      <c r="I47">
        <v>2</v>
      </c>
      <c r="J47">
        <v>1</v>
      </c>
    </row>
    <row r="48" spans="1:10" x14ac:dyDescent="0.25">
      <c r="A48" t="str">
        <f t="shared" si="0"/>
        <v>25_22_1806</v>
      </c>
      <c r="B48">
        <v>25</v>
      </c>
      <c r="C48">
        <v>22</v>
      </c>
      <c r="D48">
        <v>0</v>
      </c>
      <c r="E48">
        <v>1806</v>
      </c>
      <c r="F48">
        <v>13.529444444444444</v>
      </c>
      <c r="G48">
        <v>5</v>
      </c>
      <c r="H48">
        <v>6.5294444444444437</v>
      </c>
      <c r="I48">
        <v>2</v>
      </c>
      <c r="J48">
        <v>1</v>
      </c>
    </row>
    <row r="49" spans="1:10" x14ac:dyDescent="0.25">
      <c r="A49" t="str">
        <f t="shared" si="0"/>
        <v>2853_1_597</v>
      </c>
      <c r="B49">
        <v>2853</v>
      </c>
      <c r="C49">
        <v>1</v>
      </c>
      <c r="D49">
        <v>0</v>
      </c>
      <c r="E49">
        <v>597</v>
      </c>
      <c r="F49">
        <v>13.526301369863013</v>
      </c>
      <c r="G49">
        <v>5</v>
      </c>
      <c r="H49">
        <v>6.1929680365296793</v>
      </c>
      <c r="I49">
        <v>2.333333333333333</v>
      </c>
      <c r="J49">
        <v>1</v>
      </c>
    </row>
    <row r="50" spans="1:10" x14ac:dyDescent="0.25">
      <c r="A50" t="str">
        <f t="shared" si="0"/>
        <v>176_1_6557</v>
      </c>
      <c r="B50">
        <v>176</v>
      </c>
      <c r="C50">
        <v>1</v>
      </c>
      <c r="D50">
        <v>0</v>
      </c>
      <c r="E50">
        <v>6557</v>
      </c>
      <c r="F50">
        <v>13.51900304414003</v>
      </c>
      <c r="G50">
        <v>5</v>
      </c>
      <c r="H50">
        <v>6.3523363774733639</v>
      </c>
      <c r="I50">
        <v>2.1666666666666665</v>
      </c>
      <c r="J50">
        <v>1</v>
      </c>
    </row>
    <row r="51" spans="1:10" x14ac:dyDescent="0.25">
      <c r="A51" t="str">
        <f t="shared" si="0"/>
        <v>313_1_6071</v>
      </c>
      <c r="B51">
        <v>313</v>
      </c>
      <c r="C51">
        <v>1</v>
      </c>
      <c r="D51">
        <v>0</v>
      </c>
      <c r="E51">
        <v>6071</v>
      </c>
      <c r="F51">
        <v>13.511666666666665</v>
      </c>
      <c r="G51">
        <v>5</v>
      </c>
      <c r="H51">
        <v>6.3449999999999998</v>
      </c>
      <c r="I51">
        <v>2.1666666666666665</v>
      </c>
      <c r="J51">
        <v>1</v>
      </c>
    </row>
    <row r="52" spans="1:10" x14ac:dyDescent="0.25">
      <c r="A52" t="str">
        <f t="shared" si="0"/>
        <v>10_23_7452</v>
      </c>
      <c r="B52">
        <v>10</v>
      </c>
      <c r="C52">
        <v>23</v>
      </c>
      <c r="D52">
        <v>0</v>
      </c>
      <c r="E52">
        <v>7452</v>
      </c>
      <c r="F52">
        <v>13.504444444444445</v>
      </c>
      <c r="G52">
        <v>5</v>
      </c>
      <c r="H52">
        <v>6.1711111111111112</v>
      </c>
      <c r="I52">
        <v>2.333333333333333</v>
      </c>
      <c r="J52">
        <v>1</v>
      </c>
    </row>
    <row r="53" spans="1:10" x14ac:dyDescent="0.25">
      <c r="A53" t="str">
        <f t="shared" si="0"/>
        <v>10_24_8756</v>
      </c>
      <c r="B53">
        <v>10</v>
      </c>
      <c r="C53">
        <v>24</v>
      </c>
      <c r="D53">
        <v>0</v>
      </c>
      <c r="E53">
        <v>8756</v>
      </c>
      <c r="F53">
        <v>13.504444444444443</v>
      </c>
      <c r="G53">
        <v>5</v>
      </c>
      <c r="H53">
        <v>6.5044444444444434</v>
      </c>
      <c r="I53">
        <v>2</v>
      </c>
      <c r="J53">
        <v>1</v>
      </c>
    </row>
    <row r="54" spans="1:10" x14ac:dyDescent="0.25">
      <c r="A54" t="str">
        <f t="shared" si="0"/>
        <v>363_1_3090</v>
      </c>
      <c r="B54">
        <v>363</v>
      </c>
      <c r="C54">
        <v>1</v>
      </c>
      <c r="D54">
        <v>0</v>
      </c>
      <c r="E54">
        <v>3090</v>
      </c>
      <c r="F54">
        <v>13.5</v>
      </c>
      <c r="G54">
        <v>5</v>
      </c>
      <c r="H54">
        <v>6.6666666666666661</v>
      </c>
      <c r="I54">
        <v>1.8333333333333333</v>
      </c>
      <c r="J54">
        <v>1</v>
      </c>
    </row>
    <row r="55" spans="1:10" x14ac:dyDescent="0.25">
      <c r="A55" t="str">
        <f t="shared" si="0"/>
        <v>55_3_15082</v>
      </c>
      <c r="B55">
        <v>55</v>
      </c>
      <c r="C55">
        <v>3</v>
      </c>
      <c r="D55">
        <v>0</v>
      </c>
      <c r="E55">
        <v>15082</v>
      </c>
      <c r="F55">
        <v>13.499999999999998</v>
      </c>
      <c r="G55">
        <v>5</v>
      </c>
      <c r="H55">
        <v>6.333333333333333</v>
      </c>
      <c r="I55">
        <v>2.1666666666666665</v>
      </c>
      <c r="J55">
        <v>1</v>
      </c>
    </row>
    <row r="56" spans="1:10" x14ac:dyDescent="0.25">
      <c r="A56" t="str">
        <f t="shared" si="0"/>
        <v>53_1_410</v>
      </c>
      <c r="B56">
        <v>53</v>
      </c>
      <c r="C56">
        <v>1</v>
      </c>
      <c r="D56">
        <v>0</v>
      </c>
      <c r="E56">
        <v>410</v>
      </c>
      <c r="F56">
        <v>13.421004566210046</v>
      </c>
      <c r="G56">
        <v>4.8866666666666667</v>
      </c>
      <c r="H56">
        <v>6.7010045662100453</v>
      </c>
      <c r="I56">
        <v>1.8333333333333333</v>
      </c>
      <c r="J56">
        <v>1</v>
      </c>
    </row>
    <row r="57" spans="1:10" x14ac:dyDescent="0.25">
      <c r="A57" t="str">
        <f t="shared" si="0"/>
        <v>1130_2_9311</v>
      </c>
      <c r="B57">
        <v>1130</v>
      </c>
      <c r="C57">
        <v>2</v>
      </c>
      <c r="D57">
        <v>0</v>
      </c>
      <c r="E57">
        <v>9311</v>
      </c>
      <c r="F57">
        <v>13.395388127853881</v>
      </c>
      <c r="G57">
        <v>5</v>
      </c>
      <c r="H57">
        <v>5.8953881278538809</v>
      </c>
      <c r="I57">
        <v>2.5</v>
      </c>
      <c r="J57">
        <v>1</v>
      </c>
    </row>
    <row r="58" spans="1:10" x14ac:dyDescent="0.25">
      <c r="A58" t="str">
        <f t="shared" si="0"/>
        <v>25_20_7496</v>
      </c>
      <c r="B58">
        <v>25</v>
      </c>
      <c r="C58">
        <v>20</v>
      </c>
      <c r="D58">
        <v>0</v>
      </c>
      <c r="E58">
        <v>7496</v>
      </c>
      <c r="F58">
        <v>13.376777777777779</v>
      </c>
      <c r="G58">
        <v>4.4749999999999996</v>
      </c>
      <c r="H58">
        <v>6.9017777777777782</v>
      </c>
      <c r="I58">
        <v>2</v>
      </c>
      <c r="J58">
        <v>1</v>
      </c>
    </row>
    <row r="59" spans="1:10" x14ac:dyDescent="0.25">
      <c r="A59" t="str">
        <f t="shared" si="0"/>
        <v>152_1_7468</v>
      </c>
      <c r="B59">
        <v>152</v>
      </c>
      <c r="C59">
        <v>1</v>
      </c>
      <c r="D59">
        <v>0</v>
      </c>
      <c r="E59">
        <v>7468</v>
      </c>
      <c r="F59">
        <v>13.371050228310501</v>
      </c>
      <c r="G59">
        <v>5</v>
      </c>
      <c r="H59">
        <v>6.0377168949771693</v>
      </c>
      <c r="I59">
        <v>2.333333333333333</v>
      </c>
      <c r="J59">
        <v>1</v>
      </c>
    </row>
    <row r="60" spans="1:10" x14ac:dyDescent="0.25">
      <c r="A60" t="str">
        <f t="shared" si="0"/>
        <v>170_21_7786</v>
      </c>
      <c r="B60">
        <v>170</v>
      </c>
      <c r="C60">
        <v>21</v>
      </c>
      <c r="D60">
        <v>0</v>
      </c>
      <c r="E60">
        <v>7786</v>
      </c>
      <c r="F60">
        <v>13.368660578386603</v>
      </c>
      <c r="G60">
        <v>4.6999999999999993</v>
      </c>
      <c r="H60">
        <v>6.3353272450532714</v>
      </c>
      <c r="I60">
        <v>2.333333333333333</v>
      </c>
      <c r="J60">
        <v>1</v>
      </c>
    </row>
    <row r="61" spans="1:10" x14ac:dyDescent="0.25">
      <c r="A61" t="str">
        <f t="shared" si="0"/>
        <v>25_33_7777</v>
      </c>
      <c r="B61">
        <v>25</v>
      </c>
      <c r="C61">
        <v>33</v>
      </c>
      <c r="D61">
        <v>0</v>
      </c>
      <c r="E61">
        <v>7777</v>
      </c>
      <c r="F61">
        <v>13.334999999999999</v>
      </c>
      <c r="G61">
        <v>4.8</v>
      </c>
      <c r="H61">
        <v>6.7016666666666662</v>
      </c>
      <c r="I61">
        <v>1.8333333333333333</v>
      </c>
      <c r="J61">
        <v>1</v>
      </c>
    </row>
    <row r="62" spans="1:10" x14ac:dyDescent="0.25">
      <c r="A62" t="str">
        <f t="shared" si="0"/>
        <v>24_2_5897</v>
      </c>
      <c r="B62">
        <v>24</v>
      </c>
      <c r="C62">
        <v>2</v>
      </c>
      <c r="D62">
        <v>0</v>
      </c>
      <c r="E62">
        <v>5897</v>
      </c>
      <c r="F62">
        <v>13.260277777777777</v>
      </c>
      <c r="G62">
        <v>5</v>
      </c>
      <c r="H62">
        <v>5.9269444444444446</v>
      </c>
      <c r="I62">
        <v>2.333333333333333</v>
      </c>
      <c r="J62">
        <v>1</v>
      </c>
    </row>
    <row r="63" spans="1:10" x14ac:dyDescent="0.25">
      <c r="A63" t="str">
        <f t="shared" si="0"/>
        <v>140_4_3895</v>
      </c>
      <c r="B63">
        <v>140</v>
      </c>
      <c r="C63">
        <v>4</v>
      </c>
      <c r="D63">
        <v>0</v>
      </c>
      <c r="E63">
        <v>3895</v>
      </c>
      <c r="F63">
        <v>13.254977168949772</v>
      </c>
      <c r="G63">
        <v>5</v>
      </c>
      <c r="H63">
        <v>5.9216438356164378</v>
      </c>
      <c r="I63">
        <v>2.333333333333333</v>
      </c>
      <c r="J63">
        <v>1</v>
      </c>
    </row>
    <row r="64" spans="1:10" x14ac:dyDescent="0.25">
      <c r="A64" t="str">
        <f t="shared" si="0"/>
        <v>54_19_4992</v>
      </c>
      <c r="B64">
        <v>54</v>
      </c>
      <c r="C64">
        <v>19</v>
      </c>
      <c r="D64">
        <v>0</v>
      </c>
      <c r="E64">
        <v>4992</v>
      </c>
      <c r="F64">
        <v>13.249999999999998</v>
      </c>
      <c r="G64">
        <v>4.7249999999999996</v>
      </c>
      <c r="H64">
        <v>6.8583333333333325</v>
      </c>
      <c r="I64">
        <v>1.6666666666666665</v>
      </c>
      <c r="J64">
        <v>1</v>
      </c>
    </row>
    <row r="65" spans="1:10" x14ac:dyDescent="0.25">
      <c r="A65" t="str">
        <f t="shared" si="0"/>
        <v>25_24_5425</v>
      </c>
      <c r="B65">
        <v>25</v>
      </c>
      <c r="C65">
        <v>24</v>
      </c>
      <c r="D65">
        <v>0</v>
      </c>
      <c r="E65">
        <v>5425</v>
      </c>
      <c r="F65">
        <v>13.225888888888889</v>
      </c>
      <c r="G65">
        <v>4.7249999999999996</v>
      </c>
      <c r="H65">
        <v>6.1675555555555555</v>
      </c>
      <c r="I65">
        <v>2.333333333333333</v>
      </c>
      <c r="J65">
        <v>1</v>
      </c>
    </row>
    <row r="66" spans="1:10" x14ac:dyDescent="0.25">
      <c r="A66" t="str">
        <f t="shared" si="0"/>
        <v>1375_1_2235</v>
      </c>
      <c r="B66">
        <v>1375</v>
      </c>
      <c r="C66">
        <v>1</v>
      </c>
      <c r="D66">
        <v>0</v>
      </c>
      <c r="E66">
        <v>2235</v>
      </c>
      <c r="F66">
        <v>13.216803652968036</v>
      </c>
      <c r="G66">
        <v>5</v>
      </c>
      <c r="H66">
        <v>5.5501369863013696</v>
      </c>
      <c r="I66">
        <v>2.6666666666666665</v>
      </c>
      <c r="J66">
        <v>1</v>
      </c>
    </row>
    <row r="67" spans="1:10" x14ac:dyDescent="0.25">
      <c r="A67" t="str">
        <f t="shared" ref="A67:A130" si="1">CONCATENATE(B67,"_",C67,"_",E67)</f>
        <v>1361_1_8956</v>
      </c>
      <c r="B67">
        <v>1361</v>
      </c>
      <c r="C67">
        <v>1</v>
      </c>
      <c r="D67">
        <v>3207</v>
      </c>
      <c r="E67">
        <v>8956</v>
      </c>
      <c r="F67">
        <v>13.171019786910197</v>
      </c>
      <c r="G67">
        <v>4.4499999999999993</v>
      </c>
      <c r="H67">
        <v>6.7210197869101975</v>
      </c>
      <c r="I67">
        <v>2</v>
      </c>
      <c r="J67">
        <v>1</v>
      </c>
    </row>
    <row r="68" spans="1:10" x14ac:dyDescent="0.25">
      <c r="A68" t="str">
        <f t="shared" si="1"/>
        <v>170_11_6713</v>
      </c>
      <c r="B68">
        <v>170</v>
      </c>
      <c r="C68">
        <v>11</v>
      </c>
      <c r="D68">
        <v>2524</v>
      </c>
      <c r="E68">
        <v>6713</v>
      </c>
      <c r="F68">
        <v>13.166666666666666</v>
      </c>
      <c r="G68">
        <v>5</v>
      </c>
      <c r="H68">
        <v>6</v>
      </c>
      <c r="I68">
        <v>2.1666666666666665</v>
      </c>
      <c r="J68">
        <v>1</v>
      </c>
    </row>
    <row r="69" spans="1:10" x14ac:dyDescent="0.25">
      <c r="A69" t="str">
        <f t="shared" si="1"/>
        <v>2804_2_7505</v>
      </c>
      <c r="B69">
        <v>2804</v>
      </c>
      <c r="C69">
        <v>2</v>
      </c>
      <c r="D69">
        <v>0</v>
      </c>
      <c r="E69">
        <v>7505</v>
      </c>
      <c r="F69">
        <v>13.145844748858448</v>
      </c>
      <c r="G69">
        <v>5</v>
      </c>
      <c r="H69">
        <v>6.1458447488584476</v>
      </c>
      <c r="I69">
        <v>2</v>
      </c>
      <c r="J69">
        <v>1</v>
      </c>
    </row>
    <row r="70" spans="1:10" x14ac:dyDescent="0.25">
      <c r="A70" t="str">
        <f t="shared" si="1"/>
        <v>146_2_4662</v>
      </c>
      <c r="B70">
        <v>146</v>
      </c>
      <c r="C70">
        <v>2</v>
      </c>
      <c r="D70">
        <v>0</v>
      </c>
      <c r="E70">
        <v>4662</v>
      </c>
      <c r="F70">
        <v>13.102351598173517</v>
      </c>
      <c r="G70">
        <v>5</v>
      </c>
      <c r="H70">
        <v>6.2690182648401827</v>
      </c>
      <c r="I70">
        <v>1.8333333333333333</v>
      </c>
      <c r="J70">
        <v>1</v>
      </c>
    </row>
    <row r="71" spans="1:10" x14ac:dyDescent="0.25">
      <c r="A71" t="str">
        <f t="shared" si="1"/>
        <v>54_6_7710</v>
      </c>
      <c r="B71">
        <v>54</v>
      </c>
      <c r="C71">
        <v>6</v>
      </c>
      <c r="D71">
        <v>0</v>
      </c>
      <c r="E71">
        <v>7710</v>
      </c>
      <c r="F71">
        <v>13.1</v>
      </c>
      <c r="G71">
        <v>4.5999999999999996</v>
      </c>
      <c r="H71">
        <v>6.5</v>
      </c>
      <c r="I71">
        <v>2</v>
      </c>
      <c r="J71">
        <v>1</v>
      </c>
    </row>
    <row r="72" spans="1:10" x14ac:dyDescent="0.25">
      <c r="A72" t="str">
        <f t="shared" si="1"/>
        <v>132_1_9660</v>
      </c>
      <c r="B72">
        <v>132</v>
      </c>
      <c r="C72">
        <v>1</v>
      </c>
      <c r="D72">
        <v>0</v>
      </c>
      <c r="E72">
        <v>9660</v>
      </c>
      <c r="F72">
        <v>13.087283105022831</v>
      </c>
      <c r="G72">
        <v>5</v>
      </c>
      <c r="H72">
        <v>5.7539497716894967</v>
      </c>
      <c r="I72">
        <v>2.333333333333333</v>
      </c>
      <c r="J72">
        <v>1</v>
      </c>
    </row>
    <row r="73" spans="1:10" x14ac:dyDescent="0.25">
      <c r="A73" t="str">
        <f t="shared" si="1"/>
        <v>167_7_3549</v>
      </c>
      <c r="B73">
        <v>167</v>
      </c>
      <c r="C73">
        <v>7</v>
      </c>
      <c r="D73">
        <v>0</v>
      </c>
      <c r="E73">
        <v>3549</v>
      </c>
      <c r="F73">
        <v>13.038333333333334</v>
      </c>
      <c r="G73">
        <v>5</v>
      </c>
      <c r="H73">
        <v>5.7050000000000001</v>
      </c>
      <c r="I73">
        <v>2.333333333333333</v>
      </c>
      <c r="J73">
        <v>1</v>
      </c>
    </row>
    <row r="74" spans="1:10" x14ac:dyDescent="0.25">
      <c r="A74" t="str">
        <f t="shared" si="1"/>
        <v>12_212_5461</v>
      </c>
      <c r="B74">
        <v>12</v>
      </c>
      <c r="C74">
        <v>212</v>
      </c>
      <c r="D74">
        <v>0</v>
      </c>
      <c r="E74">
        <v>5461</v>
      </c>
      <c r="F74">
        <v>13.035555555555554</v>
      </c>
      <c r="G74">
        <v>5</v>
      </c>
      <c r="H74">
        <v>5.8688888888888879</v>
      </c>
      <c r="I74">
        <v>2.1666666666666665</v>
      </c>
      <c r="J74">
        <v>1</v>
      </c>
    </row>
    <row r="75" spans="1:10" x14ac:dyDescent="0.25">
      <c r="A75" t="str">
        <f t="shared" si="1"/>
        <v>55_2_5995</v>
      </c>
      <c r="B75">
        <v>55</v>
      </c>
      <c r="C75">
        <v>2</v>
      </c>
      <c r="D75">
        <v>0</v>
      </c>
      <c r="E75">
        <v>5995</v>
      </c>
      <c r="F75">
        <v>13.030091324200912</v>
      </c>
      <c r="G75">
        <v>5</v>
      </c>
      <c r="H75">
        <v>6.3634246575342468</v>
      </c>
      <c r="I75">
        <v>1.6666666666666665</v>
      </c>
      <c r="J75">
        <v>1</v>
      </c>
    </row>
    <row r="76" spans="1:10" x14ac:dyDescent="0.25">
      <c r="A76" t="str">
        <f t="shared" si="1"/>
        <v>140_13_8498</v>
      </c>
      <c r="B76">
        <v>140</v>
      </c>
      <c r="C76">
        <v>13</v>
      </c>
      <c r="D76">
        <v>0</v>
      </c>
      <c r="E76">
        <v>8498</v>
      </c>
      <c r="F76">
        <v>13.01438888888889</v>
      </c>
      <c r="G76">
        <v>4.6499999999999995</v>
      </c>
      <c r="H76">
        <v>6.5310555555555556</v>
      </c>
      <c r="I76">
        <v>1.8333333333333333</v>
      </c>
      <c r="J76">
        <v>1</v>
      </c>
    </row>
    <row r="77" spans="1:10" x14ac:dyDescent="0.25">
      <c r="A77" t="str">
        <f t="shared" si="1"/>
        <v>51_9_4386</v>
      </c>
      <c r="B77">
        <v>51</v>
      </c>
      <c r="C77">
        <v>9</v>
      </c>
      <c r="D77">
        <v>0</v>
      </c>
      <c r="E77">
        <v>4386</v>
      </c>
      <c r="F77">
        <v>13</v>
      </c>
      <c r="G77">
        <v>5</v>
      </c>
      <c r="H77">
        <v>6.1666666666666661</v>
      </c>
      <c r="I77">
        <v>1.8333333333333333</v>
      </c>
      <c r="J77">
        <v>1</v>
      </c>
    </row>
    <row r="78" spans="1:10" x14ac:dyDescent="0.25">
      <c r="A78" t="str">
        <f t="shared" si="1"/>
        <v>170_10_6037</v>
      </c>
      <c r="B78">
        <v>170</v>
      </c>
      <c r="C78">
        <v>10</v>
      </c>
      <c r="D78">
        <v>0</v>
      </c>
      <c r="E78">
        <v>6037</v>
      </c>
      <c r="F78">
        <v>12.999999999999998</v>
      </c>
      <c r="G78">
        <v>5</v>
      </c>
      <c r="H78">
        <v>5.333333333333333</v>
      </c>
      <c r="I78">
        <v>2.6666666666666665</v>
      </c>
      <c r="J78">
        <v>1</v>
      </c>
    </row>
    <row r="79" spans="1:10" x14ac:dyDescent="0.25">
      <c r="A79" t="str">
        <f t="shared" si="1"/>
        <v>53_2_16222</v>
      </c>
      <c r="B79">
        <v>53</v>
      </c>
      <c r="C79">
        <v>2</v>
      </c>
      <c r="D79">
        <v>0</v>
      </c>
      <c r="E79">
        <v>16222</v>
      </c>
      <c r="F79">
        <v>12.983333333333333</v>
      </c>
      <c r="G79">
        <v>4.4249999999999998</v>
      </c>
      <c r="H79">
        <v>6.7249999999999988</v>
      </c>
      <c r="I79">
        <v>1.8333333333333333</v>
      </c>
      <c r="J79">
        <v>1</v>
      </c>
    </row>
    <row r="80" spans="1:10" x14ac:dyDescent="0.25">
      <c r="A80" t="str">
        <f t="shared" si="1"/>
        <v>167_4_4145</v>
      </c>
      <c r="B80">
        <v>167</v>
      </c>
      <c r="C80">
        <v>4</v>
      </c>
      <c r="D80">
        <v>0</v>
      </c>
      <c r="E80">
        <v>4145</v>
      </c>
      <c r="F80">
        <v>12.960555555555556</v>
      </c>
      <c r="G80">
        <v>5</v>
      </c>
      <c r="H80">
        <v>6.1272222222222226</v>
      </c>
      <c r="I80">
        <v>1.8333333333333333</v>
      </c>
      <c r="J80">
        <v>1</v>
      </c>
    </row>
    <row r="81" spans="1:10" x14ac:dyDescent="0.25">
      <c r="A81" t="str">
        <f t="shared" si="1"/>
        <v>130_8_12341</v>
      </c>
      <c r="B81">
        <v>130</v>
      </c>
      <c r="C81">
        <v>8</v>
      </c>
      <c r="D81">
        <v>0</v>
      </c>
      <c r="E81">
        <v>12341</v>
      </c>
      <c r="F81">
        <v>12.959817351598174</v>
      </c>
      <c r="G81">
        <v>5</v>
      </c>
      <c r="H81">
        <v>6.1264840182648399</v>
      </c>
      <c r="I81">
        <v>1.8333333333333333</v>
      </c>
      <c r="J81">
        <v>1</v>
      </c>
    </row>
    <row r="82" spans="1:10" x14ac:dyDescent="0.25">
      <c r="A82" t="str">
        <f t="shared" si="1"/>
        <v>25_9_3688</v>
      </c>
      <c r="B82">
        <v>25</v>
      </c>
      <c r="C82">
        <v>9</v>
      </c>
      <c r="D82">
        <v>0</v>
      </c>
      <c r="E82">
        <v>3688</v>
      </c>
      <c r="F82">
        <v>12.937831050228308</v>
      </c>
      <c r="G82">
        <v>4.8</v>
      </c>
      <c r="H82">
        <v>5.8044977168949767</v>
      </c>
      <c r="I82">
        <v>2.333333333333333</v>
      </c>
      <c r="J82">
        <v>1</v>
      </c>
    </row>
    <row r="83" spans="1:10" x14ac:dyDescent="0.25">
      <c r="A83" t="str">
        <f t="shared" si="1"/>
        <v>111_1_4449</v>
      </c>
      <c r="B83">
        <v>111</v>
      </c>
      <c r="C83">
        <v>1</v>
      </c>
      <c r="D83">
        <v>0</v>
      </c>
      <c r="E83">
        <v>4449</v>
      </c>
      <c r="F83">
        <v>12.916575342465752</v>
      </c>
      <c r="G83">
        <v>4.7249999999999996</v>
      </c>
      <c r="H83">
        <v>5.8582420091324199</v>
      </c>
      <c r="I83">
        <v>2.333333333333333</v>
      </c>
      <c r="J83">
        <v>1</v>
      </c>
    </row>
    <row r="84" spans="1:10" x14ac:dyDescent="0.25">
      <c r="A84" t="str">
        <f t="shared" si="1"/>
        <v>312_3_5809</v>
      </c>
      <c r="B84">
        <v>312</v>
      </c>
      <c r="C84">
        <v>3</v>
      </c>
      <c r="D84">
        <v>0</v>
      </c>
      <c r="E84">
        <v>5809</v>
      </c>
      <c r="F84">
        <v>12.911095890410959</v>
      </c>
      <c r="G84">
        <v>5</v>
      </c>
      <c r="H84">
        <v>5.5777625570776248</v>
      </c>
      <c r="I84">
        <v>2.333333333333333</v>
      </c>
      <c r="J84">
        <v>1</v>
      </c>
    </row>
    <row r="85" spans="1:10" x14ac:dyDescent="0.25">
      <c r="A85" t="str">
        <f t="shared" si="1"/>
        <v>12_218_5157</v>
      </c>
      <c r="B85">
        <v>12</v>
      </c>
      <c r="C85">
        <v>218</v>
      </c>
      <c r="D85">
        <v>0</v>
      </c>
      <c r="E85">
        <v>5157</v>
      </c>
      <c r="F85">
        <v>12.888888888888888</v>
      </c>
      <c r="G85">
        <v>5</v>
      </c>
      <c r="H85">
        <v>5.7222222222222223</v>
      </c>
      <c r="I85">
        <v>2.1666666666666665</v>
      </c>
      <c r="J85">
        <v>1</v>
      </c>
    </row>
    <row r="86" spans="1:10" x14ac:dyDescent="0.25">
      <c r="A86" t="str">
        <f t="shared" si="1"/>
        <v>45_3_8967</v>
      </c>
      <c r="B86">
        <v>45</v>
      </c>
      <c r="C86">
        <v>3</v>
      </c>
      <c r="D86">
        <v>0</v>
      </c>
      <c r="E86">
        <v>8967</v>
      </c>
      <c r="F86">
        <v>12.869406392694064</v>
      </c>
      <c r="G86">
        <v>5</v>
      </c>
      <c r="H86">
        <v>5.8694063926940636</v>
      </c>
      <c r="I86">
        <v>2</v>
      </c>
      <c r="J86">
        <v>1</v>
      </c>
    </row>
    <row r="87" spans="1:10" x14ac:dyDescent="0.25">
      <c r="A87" t="str">
        <f t="shared" si="1"/>
        <v>2_15_6921</v>
      </c>
      <c r="B87">
        <v>2</v>
      </c>
      <c r="C87">
        <v>15</v>
      </c>
      <c r="D87">
        <v>0</v>
      </c>
      <c r="E87">
        <v>6921</v>
      </c>
      <c r="F87">
        <v>12.864999999999998</v>
      </c>
      <c r="G87">
        <v>5</v>
      </c>
      <c r="H87">
        <v>6.1983333333333324</v>
      </c>
      <c r="I87">
        <v>1.6666666666666665</v>
      </c>
      <c r="J87">
        <v>2</v>
      </c>
    </row>
    <row r="88" spans="1:10" x14ac:dyDescent="0.25">
      <c r="A88" t="str">
        <f t="shared" si="1"/>
        <v>167_5_4613</v>
      </c>
      <c r="B88">
        <v>167</v>
      </c>
      <c r="C88">
        <v>5</v>
      </c>
      <c r="D88">
        <v>0</v>
      </c>
      <c r="E88">
        <v>4613</v>
      </c>
      <c r="F88">
        <v>12.847663622526635</v>
      </c>
      <c r="G88">
        <v>5</v>
      </c>
      <c r="H88">
        <v>5.8476636225266363</v>
      </c>
      <c r="I88">
        <v>2</v>
      </c>
      <c r="J88">
        <v>2</v>
      </c>
    </row>
    <row r="89" spans="1:10" x14ac:dyDescent="0.25">
      <c r="A89" t="str">
        <f t="shared" si="1"/>
        <v>51_11_4541</v>
      </c>
      <c r="B89">
        <v>51</v>
      </c>
      <c r="C89">
        <v>11</v>
      </c>
      <c r="D89">
        <v>0</v>
      </c>
      <c r="E89">
        <v>4541</v>
      </c>
      <c r="F89">
        <v>12.827397260273973</v>
      </c>
      <c r="G89">
        <v>5</v>
      </c>
      <c r="H89">
        <v>5.3273972602739725</v>
      </c>
      <c r="I89">
        <v>2.5</v>
      </c>
      <c r="J89">
        <v>2</v>
      </c>
    </row>
    <row r="90" spans="1:10" x14ac:dyDescent="0.25">
      <c r="A90" t="str">
        <f t="shared" si="1"/>
        <v>10_18_5561</v>
      </c>
      <c r="B90">
        <v>10</v>
      </c>
      <c r="C90">
        <v>18</v>
      </c>
      <c r="D90">
        <v>0</v>
      </c>
      <c r="E90">
        <v>5561</v>
      </c>
      <c r="F90">
        <v>12.820944444444445</v>
      </c>
      <c r="G90">
        <v>4.75</v>
      </c>
      <c r="H90">
        <v>6.2376111111111108</v>
      </c>
      <c r="I90">
        <v>1.8333333333333333</v>
      </c>
      <c r="J90">
        <v>2</v>
      </c>
    </row>
    <row r="91" spans="1:10" x14ac:dyDescent="0.25">
      <c r="A91" t="str">
        <f t="shared" si="1"/>
        <v>4_216_3952</v>
      </c>
      <c r="B91">
        <v>4</v>
      </c>
      <c r="C91">
        <v>216</v>
      </c>
      <c r="D91">
        <v>0</v>
      </c>
      <c r="E91">
        <v>3952</v>
      </c>
      <c r="F91">
        <v>12.772237442922373</v>
      </c>
      <c r="G91">
        <v>5</v>
      </c>
      <c r="H91">
        <v>5.6055707762557079</v>
      </c>
      <c r="I91">
        <v>2.1666666666666665</v>
      </c>
      <c r="J91">
        <v>2</v>
      </c>
    </row>
    <row r="92" spans="1:10" x14ac:dyDescent="0.25">
      <c r="A92" t="str">
        <f t="shared" si="1"/>
        <v>110_11_9389</v>
      </c>
      <c r="B92">
        <v>110</v>
      </c>
      <c r="C92">
        <v>11</v>
      </c>
      <c r="D92">
        <v>0</v>
      </c>
      <c r="E92">
        <v>9389</v>
      </c>
      <c r="F92">
        <v>12.75634703196347</v>
      </c>
      <c r="G92">
        <v>5</v>
      </c>
      <c r="H92">
        <v>5.25634703196347</v>
      </c>
      <c r="I92">
        <v>2.5</v>
      </c>
      <c r="J92">
        <v>2</v>
      </c>
    </row>
    <row r="93" spans="1:10" x14ac:dyDescent="0.25">
      <c r="A93" t="str">
        <f t="shared" si="1"/>
        <v>110_10_4098</v>
      </c>
      <c r="B93">
        <v>110</v>
      </c>
      <c r="C93">
        <v>10</v>
      </c>
      <c r="D93">
        <v>0</v>
      </c>
      <c r="E93">
        <v>4098</v>
      </c>
      <c r="F93">
        <v>12.714954337899544</v>
      </c>
      <c r="G93">
        <v>5</v>
      </c>
      <c r="H93">
        <v>4.7149543378995435</v>
      </c>
      <c r="I93">
        <v>3</v>
      </c>
      <c r="J93">
        <v>2</v>
      </c>
    </row>
    <row r="94" spans="1:10" x14ac:dyDescent="0.25">
      <c r="A94" t="str">
        <f t="shared" si="1"/>
        <v>45_9_2592</v>
      </c>
      <c r="B94">
        <v>45</v>
      </c>
      <c r="C94">
        <v>9</v>
      </c>
      <c r="D94">
        <v>0</v>
      </c>
      <c r="E94">
        <v>2592</v>
      </c>
      <c r="F94">
        <v>12.71331811263318</v>
      </c>
      <c r="G94">
        <v>5</v>
      </c>
      <c r="H94">
        <v>5.8799847792998472</v>
      </c>
      <c r="I94">
        <v>1.8333333333333333</v>
      </c>
      <c r="J94">
        <v>2</v>
      </c>
    </row>
    <row r="95" spans="1:10" x14ac:dyDescent="0.25">
      <c r="A95" t="str">
        <f t="shared" si="1"/>
        <v>170_20_3671</v>
      </c>
      <c r="B95">
        <v>170</v>
      </c>
      <c r="C95">
        <v>20</v>
      </c>
      <c r="D95">
        <v>0</v>
      </c>
      <c r="E95">
        <v>3671</v>
      </c>
      <c r="F95">
        <v>12.702009132420091</v>
      </c>
      <c r="G95">
        <v>5</v>
      </c>
      <c r="H95">
        <v>5.3686757990867573</v>
      </c>
      <c r="I95">
        <v>2.333333333333333</v>
      </c>
      <c r="J95">
        <v>2</v>
      </c>
    </row>
    <row r="96" spans="1:10" x14ac:dyDescent="0.25">
      <c r="A96" t="str">
        <f t="shared" si="1"/>
        <v>143_1_5830</v>
      </c>
      <c r="B96">
        <v>143</v>
      </c>
      <c r="C96">
        <v>1</v>
      </c>
      <c r="D96">
        <v>0</v>
      </c>
      <c r="E96">
        <v>5830</v>
      </c>
      <c r="F96">
        <v>12.687777777777777</v>
      </c>
      <c r="G96">
        <v>4.1749999999999998</v>
      </c>
      <c r="H96">
        <v>6.346111111111111</v>
      </c>
      <c r="I96">
        <v>2.1666666666666665</v>
      </c>
      <c r="J96">
        <v>2</v>
      </c>
    </row>
    <row r="97" spans="1:10" x14ac:dyDescent="0.25">
      <c r="A97" t="str">
        <f t="shared" si="1"/>
        <v>120_3_5569</v>
      </c>
      <c r="B97">
        <v>120</v>
      </c>
      <c r="C97">
        <v>3</v>
      </c>
      <c r="D97">
        <v>0</v>
      </c>
      <c r="E97">
        <v>5569</v>
      </c>
      <c r="F97">
        <v>12.668675799086756</v>
      </c>
      <c r="G97">
        <v>5</v>
      </c>
      <c r="H97">
        <v>5.6686757990867571</v>
      </c>
      <c r="I97">
        <v>2</v>
      </c>
      <c r="J97">
        <v>2</v>
      </c>
    </row>
    <row r="98" spans="1:10" x14ac:dyDescent="0.25">
      <c r="A98" t="str">
        <f t="shared" si="1"/>
        <v>114_1_1191</v>
      </c>
      <c r="B98">
        <v>114</v>
      </c>
      <c r="C98">
        <v>1</v>
      </c>
      <c r="D98">
        <v>77</v>
      </c>
      <c r="E98">
        <v>1191</v>
      </c>
      <c r="F98">
        <v>12.666849315068493</v>
      </c>
      <c r="G98">
        <v>5</v>
      </c>
      <c r="H98">
        <v>5.6668493150684931</v>
      </c>
      <c r="I98">
        <v>2</v>
      </c>
      <c r="J98">
        <v>2</v>
      </c>
    </row>
    <row r="99" spans="1:10" x14ac:dyDescent="0.25">
      <c r="A99" t="str">
        <f t="shared" si="1"/>
        <v>55_5_4763</v>
      </c>
      <c r="B99">
        <v>55</v>
      </c>
      <c r="C99">
        <v>5</v>
      </c>
      <c r="D99">
        <v>0</v>
      </c>
      <c r="E99">
        <v>4763</v>
      </c>
      <c r="F99">
        <v>12.666666666666664</v>
      </c>
      <c r="G99">
        <v>4</v>
      </c>
      <c r="H99">
        <v>6.333333333333333</v>
      </c>
      <c r="I99">
        <v>2.333333333333333</v>
      </c>
      <c r="J99">
        <v>2</v>
      </c>
    </row>
    <row r="100" spans="1:10" x14ac:dyDescent="0.25">
      <c r="A100" t="str">
        <f t="shared" si="1"/>
        <v>170_3_6671</v>
      </c>
      <c r="B100">
        <v>170</v>
      </c>
      <c r="C100">
        <v>3</v>
      </c>
      <c r="D100">
        <v>0</v>
      </c>
      <c r="E100">
        <v>6671</v>
      </c>
      <c r="F100">
        <v>12.657945205479452</v>
      </c>
      <c r="G100">
        <v>5</v>
      </c>
      <c r="H100">
        <v>4.9912785388127858</v>
      </c>
      <c r="I100">
        <v>2.6666666666666665</v>
      </c>
      <c r="J100">
        <v>2</v>
      </c>
    </row>
    <row r="101" spans="1:10" x14ac:dyDescent="0.25">
      <c r="A101" t="str">
        <f t="shared" si="1"/>
        <v>1131_1_646</v>
      </c>
      <c r="B101">
        <v>1131</v>
      </c>
      <c r="C101">
        <v>1</v>
      </c>
      <c r="D101">
        <v>0</v>
      </c>
      <c r="E101">
        <v>646</v>
      </c>
      <c r="F101">
        <v>12.63849315068493</v>
      </c>
      <c r="G101">
        <v>5</v>
      </c>
      <c r="H101">
        <v>5.3051598173515977</v>
      </c>
      <c r="I101">
        <v>2.333333333333333</v>
      </c>
      <c r="J101">
        <v>2</v>
      </c>
    </row>
    <row r="102" spans="1:10" x14ac:dyDescent="0.25">
      <c r="A102" t="str">
        <f t="shared" si="1"/>
        <v>132_5_7887</v>
      </c>
      <c r="B102">
        <v>132</v>
      </c>
      <c r="C102">
        <v>5</v>
      </c>
      <c r="D102">
        <v>0</v>
      </c>
      <c r="E102">
        <v>7887</v>
      </c>
      <c r="F102">
        <v>12.627465753424657</v>
      </c>
      <c r="G102">
        <v>4.8</v>
      </c>
      <c r="H102">
        <v>5.6607990867579909</v>
      </c>
      <c r="I102">
        <v>2.1666666666666665</v>
      </c>
      <c r="J102">
        <v>2</v>
      </c>
    </row>
    <row r="103" spans="1:10" x14ac:dyDescent="0.25">
      <c r="A103" t="str">
        <f t="shared" si="1"/>
        <v>186_12_13628</v>
      </c>
      <c r="B103">
        <v>186</v>
      </c>
      <c r="C103">
        <v>12</v>
      </c>
      <c r="D103">
        <v>0</v>
      </c>
      <c r="E103">
        <v>13628</v>
      </c>
      <c r="F103">
        <v>12.616954406587027</v>
      </c>
      <c r="G103">
        <v>4.0408813472262981</v>
      </c>
      <c r="H103">
        <v>6.2427397260273967</v>
      </c>
      <c r="I103">
        <v>2.333333333333333</v>
      </c>
      <c r="J103">
        <v>2</v>
      </c>
    </row>
    <row r="104" spans="1:10" x14ac:dyDescent="0.25">
      <c r="A104" t="str">
        <f t="shared" si="1"/>
        <v>140_24_3455</v>
      </c>
      <c r="B104">
        <v>140</v>
      </c>
      <c r="C104">
        <v>24</v>
      </c>
      <c r="D104">
        <v>0</v>
      </c>
      <c r="E104">
        <v>3455</v>
      </c>
      <c r="F104">
        <v>12.611111111111111</v>
      </c>
      <c r="G104">
        <v>5</v>
      </c>
      <c r="H104">
        <v>5.4444444444444446</v>
      </c>
      <c r="I104">
        <v>2.1666666666666665</v>
      </c>
      <c r="J104">
        <v>2</v>
      </c>
    </row>
    <row r="105" spans="1:10" x14ac:dyDescent="0.25">
      <c r="A105" t="str">
        <f t="shared" si="1"/>
        <v>1605_1_6591</v>
      </c>
      <c r="B105">
        <v>1605</v>
      </c>
      <c r="C105">
        <v>1</v>
      </c>
      <c r="D105">
        <v>1242</v>
      </c>
      <c r="E105">
        <v>6591</v>
      </c>
      <c r="F105">
        <v>12.607884322678844</v>
      </c>
      <c r="G105">
        <v>5</v>
      </c>
      <c r="H105">
        <v>5.7745509893455109</v>
      </c>
      <c r="I105">
        <v>1.8333333333333333</v>
      </c>
      <c r="J105">
        <v>2</v>
      </c>
    </row>
    <row r="106" spans="1:10" x14ac:dyDescent="0.25">
      <c r="A106" t="str">
        <f t="shared" si="1"/>
        <v>1452_2_3545</v>
      </c>
      <c r="B106">
        <v>1452</v>
      </c>
      <c r="C106">
        <v>2</v>
      </c>
      <c r="D106">
        <v>0</v>
      </c>
      <c r="E106">
        <v>3545</v>
      </c>
      <c r="F106">
        <v>12.605936073059361</v>
      </c>
      <c r="G106">
        <v>5</v>
      </c>
      <c r="H106">
        <v>5.605936073059361</v>
      </c>
      <c r="I106">
        <v>2</v>
      </c>
      <c r="J106">
        <v>2</v>
      </c>
    </row>
    <row r="107" spans="1:10" x14ac:dyDescent="0.25">
      <c r="A107" t="str">
        <f t="shared" si="1"/>
        <v>1125_1_6364</v>
      </c>
      <c r="B107">
        <v>1125</v>
      </c>
      <c r="C107">
        <v>1</v>
      </c>
      <c r="D107">
        <v>0</v>
      </c>
      <c r="E107">
        <v>6364</v>
      </c>
      <c r="F107">
        <v>12.600578386605783</v>
      </c>
      <c r="G107">
        <v>5</v>
      </c>
      <c r="H107">
        <v>5.2672450532724504</v>
      </c>
      <c r="I107">
        <v>2.333333333333333</v>
      </c>
      <c r="J107">
        <v>2</v>
      </c>
    </row>
    <row r="108" spans="1:10" x14ac:dyDescent="0.25">
      <c r="A108" t="str">
        <f t="shared" si="1"/>
        <v>2_22_4800</v>
      </c>
      <c r="B108">
        <v>2</v>
      </c>
      <c r="C108">
        <v>22</v>
      </c>
      <c r="D108">
        <v>0</v>
      </c>
      <c r="E108">
        <v>4800</v>
      </c>
      <c r="F108">
        <v>12.594499999999998</v>
      </c>
      <c r="G108">
        <v>5</v>
      </c>
      <c r="H108">
        <v>5.4278333333333322</v>
      </c>
      <c r="I108">
        <v>2.1666666666666665</v>
      </c>
      <c r="J108">
        <v>2</v>
      </c>
    </row>
    <row r="109" spans="1:10" x14ac:dyDescent="0.25">
      <c r="A109" t="str">
        <f t="shared" si="1"/>
        <v>112_1_7773</v>
      </c>
      <c r="B109">
        <v>112</v>
      </c>
      <c r="C109">
        <v>1</v>
      </c>
      <c r="D109">
        <v>0</v>
      </c>
      <c r="E109">
        <v>7773</v>
      </c>
      <c r="F109">
        <v>12.56079908675799</v>
      </c>
      <c r="G109">
        <v>5</v>
      </c>
      <c r="H109">
        <v>5.8941324200913243</v>
      </c>
      <c r="I109">
        <v>1.6666666666666665</v>
      </c>
      <c r="J109">
        <v>2</v>
      </c>
    </row>
    <row r="110" spans="1:10" x14ac:dyDescent="0.25">
      <c r="A110" t="str">
        <f t="shared" si="1"/>
        <v>2_1_4730</v>
      </c>
      <c r="B110">
        <v>2</v>
      </c>
      <c r="C110">
        <v>1</v>
      </c>
      <c r="D110">
        <v>0</v>
      </c>
      <c r="E110">
        <v>4730</v>
      </c>
      <c r="F110">
        <v>12.548219178082192</v>
      </c>
      <c r="G110">
        <v>5</v>
      </c>
      <c r="H110">
        <v>5.2148858447488582</v>
      </c>
      <c r="I110">
        <v>2.333333333333333</v>
      </c>
      <c r="J110">
        <v>2</v>
      </c>
    </row>
    <row r="111" spans="1:10" x14ac:dyDescent="0.25">
      <c r="A111" t="str">
        <f t="shared" si="1"/>
        <v>25_28_5824</v>
      </c>
      <c r="B111">
        <v>25</v>
      </c>
      <c r="C111">
        <v>28</v>
      </c>
      <c r="D111">
        <v>0</v>
      </c>
      <c r="E111">
        <v>5824</v>
      </c>
      <c r="F111">
        <v>12.508789954337898</v>
      </c>
      <c r="G111">
        <v>4.1999999999999993</v>
      </c>
      <c r="H111">
        <v>6.4754566210045654</v>
      </c>
      <c r="I111">
        <v>1.8333333333333333</v>
      </c>
      <c r="J111">
        <v>2</v>
      </c>
    </row>
    <row r="112" spans="1:10" x14ac:dyDescent="0.25">
      <c r="A112" t="str">
        <f t="shared" si="1"/>
        <v>11310_1_3958</v>
      </c>
      <c r="B112">
        <v>11310</v>
      </c>
      <c r="C112">
        <v>1</v>
      </c>
      <c r="D112">
        <v>0</v>
      </c>
      <c r="E112">
        <v>3958</v>
      </c>
      <c r="F112">
        <v>12.502191780821917</v>
      </c>
      <c r="G112">
        <v>5</v>
      </c>
      <c r="H112">
        <v>5.1688584474885841</v>
      </c>
      <c r="I112">
        <v>2.333333333333333</v>
      </c>
      <c r="J112">
        <v>2</v>
      </c>
    </row>
    <row r="113" spans="1:10" x14ac:dyDescent="0.25">
      <c r="A113" t="str">
        <f t="shared" si="1"/>
        <v>110_6_8970</v>
      </c>
      <c r="B113">
        <v>110</v>
      </c>
      <c r="C113">
        <v>6</v>
      </c>
      <c r="D113">
        <v>2499</v>
      </c>
      <c r="E113">
        <v>8970</v>
      </c>
      <c r="F113">
        <v>12.493888888888888</v>
      </c>
      <c r="G113">
        <v>5</v>
      </c>
      <c r="H113">
        <v>4.8272222222222219</v>
      </c>
      <c r="I113">
        <v>2.6666666666666665</v>
      </c>
      <c r="J113">
        <v>2</v>
      </c>
    </row>
    <row r="114" spans="1:10" x14ac:dyDescent="0.25">
      <c r="A114" t="str">
        <f t="shared" si="1"/>
        <v>130_13_15730</v>
      </c>
      <c r="B114">
        <v>130</v>
      </c>
      <c r="C114">
        <v>13</v>
      </c>
      <c r="D114">
        <v>0</v>
      </c>
      <c r="E114">
        <v>15730</v>
      </c>
      <c r="F114">
        <v>12.493333333333334</v>
      </c>
      <c r="G114">
        <v>5</v>
      </c>
      <c r="H114">
        <v>5.66</v>
      </c>
      <c r="I114">
        <v>1.8333333333333333</v>
      </c>
      <c r="J114">
        <v>2</v>
      </c>
    </row>
    <row r="115" spans="1:10" x14ac:dyDescent="0.25">
      <c r="A115" t="str">
        <f t="shared" si="1"/>
        <v>1072_2_5088</v>
      </c>
      <c r="B115">
        <v>1072</v>
      </c>
      <c r="C115">
        <v>2</v>
      </c>
      <c r="D115">
        <v>0</v>
      </c>
      <c r="E115">
        <v>5088</v>
      </c>
      <c r="F115">
        <v>12.487511415525114</v>
      </c>
      <c r="G115">
        <v>4</v>
      </c>
      <c r="H115">
        <v>6.6541780821917804</v>
      </c>
      <c r="I115">
        <v>1.8333333333333333</v>
      </c>
      <c r="J115">
        <v>2</v>
      </c>
    </row>
    <row r="116" spans="1:10" x14ac:dyDescent="0.25">
      <c r="A116" t="str">
        <f t="shared" si="1"/>
        <v>54_18_4354</v>
      </c>
      <c r="B116">
        <v>54</v>
      </c>
      <c r="C116">
        <v>18</v>
      </c>
      <c r="D116">
        <v>0</v>
      </c>
      <c r="E116">
        <v>4354</v>
      </c>
      <c r="F116">
        <v>12.483333333333333</v>
      </c>
      <c r="G116">
        <v>4.125</v>
      </c>
      <c r="H116">
        <v>6.8583333333333325</v>
      </c>
      <c r="I116">
        <v>1.5</v>
      </c>
      <c r="J116">
        <v>2</v>
      </c>
    </row>
    <row r="117" spans="1:10" x14ac:dyDescent="0.25">
      <c r="A117" t="str">
        <f t="shared" si="1"/>
        <v>1224_4_2044</v>
      </c>
      <c r="B117">
        <v>1224</v>
      </c>
      <c r="C117">
        <v>4</v>
      </c>
      <c r="D117">
        <v>0</v>
      </c>
      <c r="E117">
        <v>2044</v>
      </c>
      <c r="F117">
        <v>12.476042617960424</v>
      </c>
      <c r="G117">
        <v>5</v>
      </c>
      <c r="H117">
        <v>5.1427092846270925</v>
      </c>
      <c r="I117">
        <v>2.333333333333333</v>
      </c>
      <c r="J117">
        <v>2</v>
      </c>
    </row>
    <row r="118" spans="1:10" x14ac:dyDescent="0.25">
      <c r="A118" t="str">
        <f t="shared" si="1"/>
        <v>1494_3_5406</v>
      </c>
      <c r="B118">
        <v>1494</v>
      </c>
      <c r="C118">
        <v>3</v>
      </c>
      <c r="D118">
        <v>0</v>
      </c>
      <c r="E118">
        <v>5406</v>
      </c>
      <c r="F118">
        <v>12.470837138508372</v>
      </c>
      <c r="G118">
        <v>5</v>
      </c>
      <c r="H118">
        <v>5.4708371385083723</v>
      </c>
      <c r="I118">
        <v>2</v>
      </c>
      <c r="J118">
        <v>2</v>
      </c>
    </row>
    <row r="119" spans="1:10" x14ac:dyDescent="0.25">
      <c r="A119" t="str">
        <f t="shared" si="1"/>
        <v>140_16_8207</v>
      </c>
      <c r="B119">
        <v>140</v>
      </c>
      <c r="C119">
        <v>16</v>
      </c>
      <c r="D119">
        <v>0</v>
      </c>
      <c r="E119">
        <v>8207</v>
      </c>
      <c r="F119">
        <v>12.4665</v>
      </c>
      <c r="G119">
        <v>4.3249999999999993</v>
      </c>
      <c r="H119">
        <v>6.6415000000000006</v>
      </c>
      <c r="I119">
        <v>1.5</v>
      </c>
      <c r="J119">
        <v>2</v>
      </c>
    </row>
    <row r="120" spans="1:10" x14ac:dyDescent="0.25">
      <c r="A120" t="str">
        <f t="shared" si="1"/>
        <v>2_27_3791</v>
      </c>
      <c r="B120">
        <v>2</v>
      </c>
      <c r="C120">
        <v>27</v>
      </c>
      <c r="D120">
        <v>0</v>
      </c>
      <c r="E120">
        <v>3791</v>
      </c>
      <c r="F120">
        <v>12.465327245053272</v>
      </c>
      <c r="G120">
        <v>5</v>
      </c>
      <c r="H120">
        <v>5.6319939117199382</v>
      </c>
      <c r="I120">
        <v>1.8333333333333333</v>
      </c>
      <c r="J120">
        <v>2</v>
      </c>
    </row>
    <row r="121" spans="1:10" x14ac:dyDescent="0.25">
      <c r="A121" t="str">
        <f t="shared" si="1"/>
        <v>110_18_5338</v>
      </c>
      <c r="B121">
        <v>110</v>
      </c>
      <c r="C121">
        <v>18</v>
      </c>
      <c r="D121">
        <v>0</v>
      </c>
      <c r="E121">
        <v>5338</v>
      </c>
      <c r="F121">
        <v>12.463919330289192</v>
      </c>
      <c r="G121">
        <v>4.4499999999999993</v>
      </c>
      <c r="H121">
        <v>6.3472526636225268</v>
      </c>
      <c r="I121">
        <v>1.6666666666666665</v>
      </c>
      <c r="J121">
        <v>2</v>
      </c>
    </row>
    <row r="122" spans="1:10" x14ac:dyDescent="0.25">
      <c r="A122" t="str">
        <f t="shared" si="1"/>
        <v>25_36_4130</v>
      </c>
      <c r="B122">
        <v>25</v>
      </c>
      <c r="C122">
        <v>36</v>
      </c>
      <c r="D122">
        <v>0</v>
      </c>
      <c r="E122">
        <v>4130</v>
      </c>
      <c r="F122">
        <v>12.458333333333334</v>
      </c>
      <c r="G122">
        <v>4.625</v>
      </c>
      <c r="H122">
        <v>6</v>
      </c>
      <c r="I122">
        <v>1.8333333333333333</v>
      </c>
      <c r="J122">
        <v>2</v>
      </c>
    </row>
    <row r="123" spans="1:10" x14ac:dyDescent="0.25">
      <c r="A123" t="str">
        <f t="shared" si="1"/>
        <v>167_6_923</v>
      </c>
      <c r="B123">
        <v>167</v>
      </c>
      <c r="C123">
        <v>6</v>
      </c>
      <c r="D123">
        <v>0</v>
      </c>
      <c r="E123">
        <v>923</v>
      </c>
      <c r="F123">
        <v>12.45611111111111</v>
      </c>
      <c r="G123">
        <v>5</v>
      </c>
      <c r="H123">
        <v>5.1227777777777774</v>
      </c>
      <c r="I123">
        <v>2.333333333333333</v>
      </c>
      <c r="J123">
        <v>2</v>
      </c>
    </row>
    <row r="124" spans="1:10" x14ac:dyDescent="0.25">
      <c r="A124" t="str">
        <f t="shared" si="1"/>
        <v>25_11_5870</v>
      </c>
      <c r="B124">
        <v>25</v>
      </c>
      <c r="C124">
        <v>11</v>
      </c>
      <c r="D124">
        <v>0</v>
      </c>
      <c r="E124">
        <v>5870</v>
      </c>
      <c r="F124">
        <v>12.454444444444444</v>
      </c>
      <c r="G124">
        <v>5</v>
      </c>
      <c r="H124">
        <v>5.9544444444444444</v>
      </c>
      <c r="I124">
        <v>1.5</v>
      </c>
      <c r="J124">
        <v>2</v>
      </c>
    </row>
    <row r="125" spans="1:10" x14ac:dyDescent="0.25">
      <c r="A125" t="str">
        <f t="shared" si="1"/>
        <v>2874_1_7510</v>
      </c>
      <c r="B125">
        <v>2874</v>
      </c>
      <c r="C125">
        <v>1</v>
      </c>
      <c r="D125">
        <v>0</v>
      </c>
      <c r="E125">
        <v>7510</v>
      </c>
      <c r="F125">
        <v>12.442229832572298</v>
      </c>
      <c r="G125">
        <v>5</v>
      </c>
      <c r="H125">
        <v>5.1088964992389645</v>
      </c>
      <c r="I125">
        <v>2.333333333333333</v>
      </c>
      <c r="J125">
        <v>2</v>
      </c>
    </row>
    <row r="126" spans="1:10" x14ac:dyDescent="0.25">
      <c r="A126" t="str">
        <f t="shared" si="1"/>
        <v>1552_1_3527</v>
      </c>
      <c r="B126">
        <v>1552</v>
      </c>
      <c r="C126">
        <v>1</v>
      </c>
      <c r="D126">
        <v>1881</v>
      </c>
      <c r="E126">
        <v>3527</v>
      </c>
      <c r="F126">
        <v>12.43296803652968</v>
      </c>
      <c r="G126">
        <v>5</v>
      </c>
      <c r="H126">
        <v>5.0996347031963465</v>
      </c>
      <c r="I126">
        <v>2.333333333333333</v>
      </c>
      <c r="J126">
        <v>2</v>
      </c>
    </row>
    <row r="127" spans="1:10" x14ac:dyDescent="0.25">
      <c r="A127" t="str">
        <f t="shared" si="1"/>
        <v>24_3_5557</v>
      </c>
      <c r="B127">
        <v>24</v>
      </c>
      <c r="C127">
        <v>3</v>
      </c>
      <c r="D127">
        <v>0</v>
      </c>
      <c r="E127">
        <v>5557</v>
      </c>
      <c r="F127">
        <v>12.426944444444445</v>
      </c>
      <c r="G127">
        <v>5</v>
      </c>
      <c r="H127">
        <v>5.5936111111111106</v>
      </c>
      <c r="I127">
        <v>1.8333333333333333</v>
      </c>
      <c r="J127">
        <v>2</v>
      </c>
    </row>
    <row r="128" spans="1:10" x14ac:dyDescent="0.25">
      <c r="A128" t="str">
        <f t="shared" si="1"/>
        <v>178_1_5360</v>
      </c>
      <c r="B128">
        <v>178</v>
      </c>
      <c r="C128">
        <v>1</v>
      </c>
      <c r="D128">
        <v>0</v>
      </c>
      <c r="E128">
        <v>5360</v>
      </c>
      <c r="F128">
        <v>12.422343987823439</v>
      </c>
      <c r="G128">
        <v>4.8</v>
      </c>
      <c r="H128">
        <v>5.6223439878234398</v>
      </c>
      <c r="I128">
        <v>2</v>
      </c>
      <c r="J128">
        <v>2</v>
      </c>
    </row>
    <row r="129" spans="1:10" x14ac:dyDescent="0.25">
      <c r="A129" t="str">
        <f t="shared" si="1"/>
        <v>290_12_5627</v>
      </c>
      <c r="B129">
        <v>290</v>
      </c>
      <c r="C129">
        <v>12</v>
      </c>
      <c r="D129">
        <v>0</v>
      </c>
      <c r="E129">
        <v>5627</v>
      </c>
      <c r="F129">
        <v>12.414794520547945</v>
      </c>
      <c r="G129">
        <v>5</v>
      </c>
      <c r="H129">
        <v>5.4147945205479449</v>
      </c>
      <c r="I129">
        <v>2</v>
      </c>
      <c r="J129">
        <v>2</v>
      </c>
    </row>
    <row r="130" spans="1:10" x14ac:dyDescent="0.25">
      <c r="A130" t="str">
        <f t="shared" si="1"/>
        <v>24_1_4213</v>
      </c>
      <c r="B130">
        <v>24</v>
      </c>
      <c r="C130">
        <v>1</v>
      </c>
      <c r="D130">
        <v>0</v>
      </c>
      <c r="E130">
        <v>4213</v>
      </c>
      <c r="F130">
        <v>12.408702435312023</v>
      </c>
      <c r="G130">
        <v>4.0749999999999993</v>
      </c>
      <c r="H130">
        <v>6.3337024353120244</v>
      </c>
      <c r="I130">
        <v>2</v>
      </c>
      <c r="J130">
        <v>2</v>
      </c>
    </row>
    <row r="131" spans="1:10" x14ac:dyDescent="0.25">
      <c r="A131" t="str">
        <f t="shared" ref="A131:A194" si="2">CONCATENATE(B131,"_",C131,"_",E131)</f>
        <v>410_5_3046</v>
      </c>
      <c r="B131">
        <v>410</v>
      </c>
      <c r="C131">
        <v>5</v>
      </c>
      <c r="D131">
        <v>0</v>
      </c>
      <c r="E131">
        <v>3046</v>
      </c>
      <c r="F131">
        <v>12.386050228310502</v>
      </c>
      <c r="G131">
        <v>4.5</v>
      </c>
      <c r="H131">
        <v>4.8860502283105021</v>
      </c>
      <c r="I131">
        <v>3</v>
      </c>
      <c r="J131">
        <v>2</v>
      </c>
    </row>
    <row r="132" spans="1:10" x14ac:dyDescent="0.25">
      <c r="A132" t="str">
        <f t="shared" si="2"/>
        <v>12_230_4353</v>
      </c>
      <c r="B132">
        <v>12</v>
      </c>
      <c r="C132">
        <v>230</v>
      </c>
      <c r="D132">
        <v>0</v>
      </c>
      <c r="E132">
        <v>4353</v>
      </c>
      <c r="F132">
        <v>12.375</v>
      </c>
      <c r="G132">
        <v>4.375</v>
      </c>
      <c r="H132">
        <v>5.6666666666666661</v>
      </c>
      <c r="I132">
        <v>2.333333333333333</v>
      </c>
      <c r="J132">
        <v>2</v>
      </c>
    </row>
    <row r="133" spans="1:10" x14ac:dyDescent="0.25">
      <c r="A133" t="str">
        <f t="shared" si="2"/>
        <v>410_3_3850</v>
      </c>
      <c r="B133">
        <v>410</v>
      </c>
      <c r="C133">
        <v>3</v>
      </c>
      <c r="D133">
        <v>0</v>
      </c>
      <c r="E133">
        <v>3850</v>
      </c>
      <c r="F133">
        <v>12.35865296803653</v>
      </c>
      <c r="G133">
        <v>3.7933333333333334</v>
      </c>
      <c r="H133">
        <v>6.2319863013698624</v>
      </c>
      <c r="I133">
        <v>2.333333333333333</v>
      </c>
      <c r="J133">
        <v>2</v>
      </c>
    </row>
    <row r="134" spans="1:10" x14ac:dyDescent="0.25">
      <c r="A134" t="str">
        <f t="shared" si="2"/>
        <v>52_3_1414</v>
      </c>
      <c r="B134">
        <v>52</v>
      </c>
      <c r="C134">
        <v>3</v>
      </c>
      <c r="D134">
        <v>0</v>
      </c>
      <c r="E134">
        <v>1414</v>
      </c>
      <c r="F134">
        <v>12.352929984779299</v>
      </c>
      <c r="G134">
        <v>4.0249999999999995</v>
      </c>
      <c r="H134">
        <v>6.3279299847793</v>
      </c>
      <c r="I134">
        <v>2</v>
      </c>
      <c r="J134">
        <v>2</v>
      </c>
    </row>
    <row r="135" spans="1:10" x14ac:dyDescent="0.25">
      <c r="A135" t="str">
        <f t="shared" si="2"/>
        <v>11311_1_6837</v>
      </c>
      <c r="B135">
        <v>11311</v>
      </c>
      <c r="C135">
        <v>1</v>
      </c>
      <c r="D135">
        <v>0</v>
      </c>
      <c r="E135">
        <v>6837</v>
      </c>
      <c r="F135">
        <v>12.34703196347032</v>
      </c>
      <c r="G135">
        <v>5</v>
      </c>
      <c r="H135">
        <v>4.6803652968036529</v>
      </c>
      <c r="I135">
        <v>2.6666666666666665</v>
      </c>
      <c r="J135">
        <v>2</v>
      </c>
    </row>
    <row r="136" spans="1:10" x14ac:dyDescent="0.25">
      <c r="A136" t="str">
        <f t="shared" si="2"/>
        <v>51_13_6214</v>
      </c>
      <c r="B136">
        <v>51</v>
      </c>
      <c r="C136">
        <v>13</v>
      </c>
      <c r="D136">
        <v>0</v>
      </c>
      <c r="E136">
        <v>6214</v>
      </c>
      <c r="F136">
        <v>12.346697108066969</v>
      </c>
      <c r="G136">
        <v>5</v>
      </c>
      <c r="H136">
        <v>5.1800304414003033</v>
      </c>
      <c r="I136">
        <v>2.1666666666666665</v>
      </c>
      <c r="J136">
        <v>2</v>
      </c>
    </row>
    <row r="137" spans="1:10" x14ac:dyDescent="0.25">
      <c r="A137" t="str">
        <f t="shared" si="2"/>
        <v>1324_1_7966</v>
      </c>
      <c r="B137">
        <v>1324</v>
      </c>
      <c r="C137">
        <v>1</v>
      </c>
      <c r="D137">
        <v>0</v>
      </c>
      <c r="E137">
        <v>7966</v>
      </c>
      <c r="F137">
        <v>12.341461187214612</v>
      </c>
      <c r="G137">
        <v>5</v>
      </c>
      <c r="H137">
        <v>5.0081278538812786</v>
      </c>
      <c r="I137">
        <v>2.333333333333333</v>
      </c>
      <c r="J137">
        <v>2</v>
      </c>
    </row>
    <row r="138" spans="1:10" x14ac:dyDescent="0.25">
      <c r="A138" t="str">
        <f t="shared" si="2"/>
        <v>11357_1_1113</v>
      </c>
      <c r="B138">
        <v>11357</v>
      </c>
      <c r="C138">
        <v>1</v>
      </c>
      <c r="D138">
        <v>0</v>
      </c>
      <c r="E138">
        <v>1113</v>
      </c>
      <c r="F138">
        <v>12.337442922374429</v>
      </c>
      <c r="G138">
        <v>5</v>
      </c>
      <c r="H138">
        <v>5.3374429223744286</v>
      </c>
      <c r="I138">
        <v>2</v>
      </c>
      <c r="J138">
        <v>2</v>
      </c>
    </row>
    <row r="139" spans="1:10" x14ac:dyDescent="0.25">
      <c r="A139" t="str">
        <f t="shared" si="2"/>
        <v>12_216_3653</v>
      </c>
      <c r="B139">
        <v>12</v>
      </c>
      <c r="C139">
        <v>216</v>
      </c>
      <c r="D139">
        <v>0</v>
      </c>
      <c r="E139">
        <v>3653</v>
      </c>
      <c r="F139">
        <v>12.333333333333334</v>
      </c>
      <c r="G139">
        <v>5</v>
      </c>
      <c r="H139">
        <v>5.5</v>
      </c>
      <c r="I139">
        <v>1.8333333333333333</v>
      </c>
      <c r="J139">
        <v>2</v>
      </c>
    </row>
    <row r="140" spans="1:10" x14ac:dyDescent="0.25">
      <c r="A140" t="str">
        <f t="shared" si="2"/>
        <v>54_16_6495</v>
      </c>
      <c r="B140">
        <v>54</v>
      </c>
      <c r="C140">
        <v>16</v>
      </c>
      <c r="D140">
        <v>0</v>
      </c>
      <c r="E140">
        <v>6495</v>
      </c>
      <c r="F140">
        <v>12.333333333333334</v>
      </c>
      <c r="G140">
        <v>4</v>
      </c>
      <c r="H140">
        <v>6.5</v>
      </c>
      <c r="I140">
        <v>1.8333333333333333</v>
      </c>
      <c r="J140">
        <v>2</v>
      </c>
    </row>
    <row r="141" spans="1:10" x14ac:dyDescent="0.25">
      <c r="A141" t="str">
        <f t="shared" si="2"/>
        <v>145_1_2770</v>
      </c>
      <c r="B141">
        <v>145</v>
      </c>
      <c r="C141">
        <v>1</v>
      </c>
      <c r="D141">
        <v>0</v>
      </c>
      <c r="E141">
        <v>2770</v>
      </c>
      <c r="F141">
        <v>12.333333333333332</v>
      </c>
      <c r="G141">
        <v>5</v>
      </c>
      <c r="H141">
        <v>5</v>
      </c>
      <c r="I141">
        <v>2.333333333333333</v>
      </c>
      <c r="J141">
        <v>2</v>
      </c>
    </row>
    <row r="142" spans="1:10" x14ac:dyDescent="0.25">
      <c r="A142" t="str">
        <f t="shared" si="2"/>
        <v>146_3_4917</v>
      </c>
      <c r="B142">
        <v>146</v>
      </c>
      <c r="C142">
        <v>3</v>
      </c>
      <c r="D142">
        <v>0</v>
      </c>
      <c r="E142">
        <v>4917</v>
      </c>
      <c r="F142">
        <v>12.32685692541857</v>
      </c>
      <c r="G142">
        <v>5</v>
      </c>
      <c r="H142">
        <v>5.6601902587519035</v>
      </c>
      <c r="I142">
        <v>1.6666666666666665</v>
      </c>
      <c r="J142">
        <v>2</v>
      </c>
    </row>
    <row r="143" spans="1:10" x14ac:dyDescent="0.25">
      <c r="A143" t="str">
        <f t="shared" si="2"/>
        <v>51_12_4270</v>
      </c>
      <c r="B143">
        <v>51</v>
      </c>
      <c r="C143">
        <v>12</v>
      </c>
      <c r="D143">
        <v>0</v>
      </c>
      <c r="E143">
        <v>4270</v>
      </c>
      <c r="F143">
        <v>12.31187214611872</v>
      </c>
      <c r="G143">
        <v>5</v>
      </c>
      <c r="H143">
        <v>4.9785388127853878</v>
      </c>
      <c r="I143">
        <v>2.333333333333333</v>
      </c>
      <c r="J143">
        <v>2</v>
      </c>
    </row>
    <row r="144" spans="1:10" x14ac:dyDescent="0.25">
      <c r="A144" t="str">
        <f t="shared" si="2"/>
        <v>1521_1_7539</v>
      </c>
      <c r="B144">
        <v>1521</v>
      </c>
      <c r="C144">
        <v>1</v>
      </c>
      <c r="D144">
        <v>0</v>
      </c>
      <c r="E144">
        <v>7539</v>
      </c>
      <c r="F144">
        <v>12.297648401826484</v>
      </c>
      <c r="G144">
        <v>5</v>
      </c>
      <c r="H144">
        <v>5.4643150684931499</v>
      </c>
      <c r="I144">
        <v>1.8333333333333333</v>
      </c>
      <c r="J144">
        <v>2</v>
      </c>
    </row>
    <row r="145" spans="1:10" x14ac:dyDescent="0.25">
      <c r="A145" t="str">
        <f t="shared" si="2"/>
        <v>2_5_6884</v>
      </c>
      <c r="B145">
        <v>2</v>
      </c>
      <c r="C145">
        <v>5</v>
      </c>
      <c r="D145">
        <v>0</v>
      </c>
      <c r="E145">
        <v>6884</v>
      </c>
      <c r="F145">
        <v>12.289444444444444</v>
      </c>
      <c r="G145">
        <v>5</v>
      </c>
      <c r="H145">
        <v>5.1227777777777774</v>
      </c>
      <c r="I145">
        <v>2.1666666666666665</v>
      </c>
      <c r="J145">
        <v>2</v>
      </c>
    </row>
    <row r="146" spans="1:10" x14ac:dyDescent="0.25">
      <c r="A146" t="str">
        <f t="shared" si="2"/>
        <v>12_215_6525</v>
      </c>
      <c r="B146">
        <v>12</v>
      </c>
      <c r="C146">
        <v>215</v>
      </c>
      <c r="D146">
        <v>0</v>
      </c>
      <c r="E146">
        <v>6525</v>
      </c>
      <c r="F146">
        <v>12.286666666666667</v>
      </c>
      <c r="G146">
        <v>5</v>
      </c>
      <c r="H146">
        <v>5.4533333333333331</v>
      </c>
      <c r="I146">
        <v>1.8333333333333333</v>
      </c>
      <c r="J146">
        <v>2</v>
      </c>
    </row>
    <row r="147" spans="1:10" x14ac:dyDescent="0.25">
      <c r="A147" t="str">
        <f t="shared" si="2"/>
        <v>51_16_5895</v>
      </c>
      <c r="B147">
        <v>51</v>
      </c>
      <c r="C147">
        <v>16</v>
      </c>
      <c r="D147">
        <v>0</v>
      </c>
      <c r="E147">
        <v>5895</v>
      </c>
      <c r="F147">
        <v>12.280570776255708</v>
      </c>
      <c r="G147">
        <v>5</v>
      </c>
      <c r="H147">
        <v>5.7805707762557077</v>
      </c>
      <c r="I147">
        <v>1.5</v>
      </c>
      <c r="J147">
        <v>2</v>
      </c>
    </row>
    <row r="148" spans="1:10" x14ac:dyDescent="0.25">
      <c r="A148" t="str">
        <f t="shared" si="2"/>
        <v>317_1_2930</v>
      </c>
      <c r="B148">
        <v>317</v>
      </c>
      <c r="C148">
        <v>1</v>
      </c>
      <c r="D148">
        <v>0</v>
      </c>
      <c r="E148">
        <v>2930</v>
      </c>
      <c r="F148">
        <v>12.274117199391171</v>
      </c>
      <c r="G148">
        <v>5</v>
      </c>
      <c r="H148">
        <v>5.2741171993911715</v>
      </c>
      <c r="I148">
        <v>2</v>
      </c>
      <c r="J148">
        <v>2</v>
      </c>
    </row>
    <row r="149" spans="1:10" x14ac:dyDescent="0.25">
      <c r="A149" t="str">
        <f t="shared" si="2"/>
        <v>1456_1_2668</v>
      </c>
      <c r="B149">
        <v>1456</v>
      </c>
      <c r="C149">
        <v>1</v>
      </c>
      <c r="D149">
        <v>0</v>
      </c>
      <c r="E149">
        <v>2668</v>
      </c>
      <c r="F149">
        <v>12.266757990867578</v>
      </c>
      <c r="G149">
        <v>5</v>
      </c>
      <c r="H149">
        <v>4.9334246575342462</v>
      </c>
      <c r="I149">
        <v>2.333333333333333</v>
      </c>
      <c r="J149">
        <v>2</v>
      </c>
    </row>
    <row r="150" spans="1:10" x14ac:dyDescent="0.25">
      <c r="A150" t="str">
        <f t="shared" si="2"/>
        <v>130_1_1672</v>
      </c>
      <c r="B150">
        <v>130</v>
      </c>
      <c r="C150">
        <v>1</v>
      </c>
      <c r="D150">
        <v>0</v>
      </c>
      <c r="E150">
        <v>1672</v>
      </c>
      <c r="F150">
        <v>12.24337899543379</v>
      </c>
      <c r="G150">
        <v>5</v>
      </c>
      <c r="H150">
        <v>5.2433789954337895</v>
      </c>
      <c r="I150">
        <v>2</v>
      </c>
      <c r="J150">
        <v>2</v>
      </c>
    </row>
    <row r="151" spans="1:10" x14ac:dyDescent="0.25">
      <c r="A151" t="str">
        <f t="shared" si="2"/>
        <v>110_16_3856</v>
      </c>
      <c r="B151">
        <v>110</v>
      </c>
      <c r="C151">
        <v>16</v>
      </c>
      <c r="D151">
        <v>0</v>
      </c>
      <c r="E151">
        <v>3856</v>
      </c>
      <c r="F151">
        <v>12.239604261796043</v>
      </c>
      <c r="G151">
        <v>4.7249999999999996</v>
      </c>
      <c r="H151">
        <v>5.681270928462709</v>
      </c>
      <c r="I151">
        <v>1.8333333333333333</v>
      </c>
      <c r="J151">
        <v>2</v>
      </c>
    </row>
    <row r="152" spans="1:10" x14ac:dyDescent="0.25">
      <c r="A152" t="str">
        <f t="shared" si="2"/>
        <v>120_7_8835</v>
      </c>
      <c r="B152">
        <v>120</v>
      </c>
      <c r="C152">
        <v>7</v>
      </c>
      <c r="D152">
        <v>0</v>
      </c>
      <c r="E152">
        <v>8835</v>
      </c>
      <c r="F152">
        <v>12.226453576864534</v>
      </c>
      <c r="G152">
        <v>4.5</v>
      </c>
      <c r="H152">
        <v>5.5597869101978681</v>
      </c>
      <c r="I152">
        <v>2.1666666666666665</v>
      </c>
      <c r="J152">
        <v>2</v>
      </c>
    </row>
    <row r="153" spans="1:10" x14ac:dyDescent="0.25">
      <c r="A153" t="str">
        <f t="shared" si="2"/>
        <v>130_11_8980</v>
      </c>
      <c r="B153">
        <v>130</v>
      </c>
      <c r="C153">
        <v>11</v>
      </c>
      <c r="D153">
        <v>0</v>
      </c>
      <c r="E153">
        <v>8980</v>
      </c>
      <c r="F153">
        <v>12.225</v>
      </c>
      <c r="G153">
        <v>4.7249999999999996</v>
      </c>
      <c r="H153">
        <v>5.833333333333333</v>
      </c>
      <c r="I153">
        <v>1.6666666666666665</v>
      </c>
      <c r="J153">
        <v>2</v>
      </c>
    </row>
    <row r="154" spans="1:10" x14ac:dyDescent="0.25">
      <c r="A154" t="str">
        <f t="shared" si="2"/>
        <v>1421_2_15012</v>
      </c>
      <c r="B154">
        <v>1421</v>
      </c>
      <c r="C154">
        <v>2</v>
      </c>
      <c r="D154">
        <v>0</v>
      </c>
      <c r="E154">
        <v>15012</v>
      </c>
      <c r="F154">
        <v>12.208858447488584</v>
      </c>
      <c r="G154">
        <v>5</v>
      </c>
      <c r="H154">
        <v>4.8755251141552511</v>
      </c>
      <c r="I154">
        <v>2.333333333333333</v>
      </c>
      <c r="J154">
        <v>2</v>
      </c>
    </row>
    <row r="155" spans="1:10" x14ac:dyDescent="0.25">
      <c r="A155" t="str">
        <f t="shared" si="2"/>
        <v>10_14_6742</v>
      </c>
      <c r="B155">
        <v>10</v>
      </c>
      <c r="C155">
        <v>14</v>
      </c>
      <c r="D155">
        <v>0</v>
      </c>
      <c r="E155">
        <v>6742</v>
      </c>
      <c r="F155">
        <v>12.2</v>
      </c>
      <c r="G155">
        <v>4.6999999999999993</v>
      </c>
      <c r="H155">
        <v>5.6666666666666661</v>
      </c>
      <c r="I155">
        <v>1.8333333333333333</v>
      </c>
      <c r="J155">
        <v>2</v>
      </c>
    </row>
    <row r="156" spans="1:10" x14ac:dyDescent="0.25">
      <c r="A156" t="str">
        <f t="shared" si="2"/>
        <v>140_8_4667</v>
      </c>
      <c r="B156">
        <v>140</v>
      </c>
      <c r="C156">
        <v>8</v>
      </c>
      <c r="D156">
        <v>0</v>
      </c>
      <c r="E156">
        <v>4667</v>
      </c>
      <c r="F156">
        <v>12.195</v>
      </c>
      <c r="G156">
        <v>5</v>
      </c>
      <c r="H156">
        <v>5.1950000000000003</v>
      </c>
      <c r="I156">
        <v>2</v>
      </c>
      <c r="J156">
        <v>2</v>
      </c>
    </row>
    <row r="157" spans="1:10" x14ac:dyDescent="0.25">
      <c r="A157" t="str">
        <f t="shared" si="2"/>
        <v>116_1_5404</v>
      </c>
      <c r="B157">
        <v>116</v>
      </c>
      <c r="C157">
        <v>1</v>
      </c>
      <c r="D157">
        <v>0</v>
      </c>
      <c r="E157">
        <v>5404</v>
      </c>
      <c r="F157">
        <v>12.189171232876712</v>
      </c>
      <c r="G157">
        <v>5</v>
      </c>
      <c r="H157">
        <v>4.6891712328767117</v>
      </c>
      <c r="I157">
        <v>2.5</v>
      </c>
      <c r="J157">
        <v>2</v>
      </c>
    </row>
    <row r="158" spans="1:10" x14ac:dyDescent="0.25">
      <c r="A158" t="str">
        <f t="shared" si="2"/>
        <v>1191_1_4379</v>
      </c>
      <c r="B158">
        <v>1191</v>
      </c>
      <c r="C158">
        <v>1</v>
      </c>
      <c r="D158">
        <v>0</v>
      </c>
      <c r="E158">
        <v>4379</v>
      </c>
      <c r="F158">
        <v>12.175395738203957</v>
      </c>
      <c r="G158">
        <v>5</v>
      </c>
      <c r="H158">
        <v>4.8420624048706236</v>
      </c>
      <c r="I158">
        <v>2.333333333333333</v>
      </c>
      <c r="J158">
        <v>2</v>
      </c>
    </row>
    <row r="159" spans="1:10" x14ac:dyDescent="0.25">
      <c r="A159" t="str">
        <f t="shared" si="2"/>
        <v>54_17_7218</v>
      </c>
      <c r="B159">
        <v>54</v>
      </c>
      <c r="C159">
        <v>17</v>
      </c>
      <c r="D159">
        <v>0</v>
      </c>
      <c r="E159">
        <v>7218</v>
      </c>
      <c r="F159">
        <v>12.166666666666666</v>
      </c>
      <c r="G159">
        <v>4</v>
      </c>
      <c r="H159">
        <v>6.5</v>
      </c>
      <c r="I159">
        <v>1.6666666666666665</v>
      </c>
      <c r="J159">
        <v>2</v>
      </c>
    </row>
    <row r="160" spans="1:10" x14ac:dyDescent="0.25">
      <c r="A160" t="str">
        <f t="shared" si="2"/>
        <v>1321_1_7138</v>
      </c>
      <c r="B160">
        <v>1321</v>
      </c>
      <c r="C160">
        <v>1</v>
      </c>
      <c r="D160">
        <v>0</v>
      </c>
      <c r="E160">
        <v>7138</v>
      </c>
      <c r="F160">
        <v>12.166666666666666</v>
      </c>
      <c r="G160">
        <v>5</v>
      </c>
      <c r="H160">
        <v>5.1666666666666661</v>
      </c>
      <c r="I160">
        <v>2</v>
      </c>
      <c r="J160">
        <v>2</v>
      </c>
    </row>
    <row r="161" spans="1:10" x14ac:dyDescent="0.25">
      <c r="A161" t="str">
        <f t="shared" si="2"/>
        <v>120_4_7010</v>
      </c>
      <c r="B161">
        <v>120</v>
      </c>
      <c r="C161">
        <v>4</v>
      </c>
      <c r="D161">
        <v>0</v>
      </c>
      <c r="E161">
        <v>7010</v>
      </c>
      <c r="F161">
        <v>12.149726027397261</v>
      </c>
      <c r="G161">
        <v>5</v>
      </c>
      <c r="H161">
        <v>4.8163926940639268</v>
      </c>
      <c r="I161">
        <v>2.333333333333333</v>
      </c>
      <c r="J161">
        <v>2</v>
      </c>
    </row>
    <row r="162" spans="1:10" x14ac:dyDescent="0.25">
      <c r="A162" t="str">
        <f t="shared" si="2"/>
        <v>1131_2_5319</v>
      </c>
      <c r="B162">
        <v>1131</v>
      </c>
      <c r="C162">
        <v>2</v>
      </c>
      <c r="D162">
        <v>281</v>
      </c>
      <c r="E162">
        <v>5319</v>
      </c>
      <c r="F162">
        <v>12.1487899543379</v>
      </c>
      <c r="G162">
        <v>4.8433333333333337</v>
      </c>
      <c r="H162">
        <v>4.8054566210045655</v>
      </c>
      <c r="I162">
        <v>2.5</v>
      </c>
      <c r="J162">
        <v>2</v>
      </c>
    </row>
    <row r="163" spans="1:10" x14ac:dyDescent="0.25">
      <c r="A163" t="str">
        <f t="shared" si="2"/>
        <v>412_1_820</v>
      </c>
      <c r="B163">
        <v>412</v>
      </c>
      <c r="C163">
        <v>1</v>
      </c>
      <c r="D163">
        <v>0</v>
      </c>
      <c r="E163">
        <v>820</v>
      </c>
      <c r="F163">
        <v>12.148698630136986</v>
      </c>
      <c r="G163">
        <v>4.9749999999999996</v>
      </c>
      <c r="H163">
        <v>5.3403652968036521</v>
      </c>
      <c r="I163">
        <v>1.8333333333333333</v>
      </c>
      <c r="J163">
        <v>2</v>
      </c>
    </row>
    <row r="164" spans="1:10" x14ac:dyDescent="0.25">
      <c r="A164" t="str">
        <f t="shared" si="2"/>
        <v>1635_1_3704</v>
      </c>
      <c r="B164">
        <v>1635</v>
      </c>
      <c r="C164">
        <v>1</v>
      </c>
      <c r="D164">
        <v>0</v>
      </c>
      <c r="E164">
        <v>3704</v>
      </c>
      <c r="F164">
        <v>12.147412480974126</v>
      </c>
      <c r="G164">
        <v>4.6749999999999998</v>
      </c>
      <c r="H164">
        <v>5.9724124809741248</v>
      </c>
      <c r="I164">
        <v>1.5</v>
      </c>
      <c r="J164">
        <v>2</v>
      </c>
    </row>
    <row r="165" spans="1:10" x14ac:dyDescent="0.25">
      <c r="A165" t="str">
        <f t="shared" si="2"/>
        <v>170_8_7395</v>
      </c>
      <c r="B165">
        <v>170</v>
      </c>
      <c r="C165">
        <v>8</v>
      </c>
      <c r="D165">
        <v>0</v>
      </c>
      <c r="E165">
        <v>7395</v>
      </c>
      <c r="F165">
        <v>12.143614916286149</v>
      </c>
      <c r="G165">
        <v>5</v>
      </c>
      <c r="H165">
        <v>4.6436149162861486</v>
      </c>
      <c r="I165">
        <v>2.5</v>
      </c>
      <c r="J165">
        <v>2</v>
      </c>
    </row>
    <row r="166" spans="1:10" x14ac:dyDescent="0.25">
      <c r="A166" t="str">
        <f t="shared" si="2"/>
        <v>25_25_10513</v>
      </c>
      <c r="B166">
        <v>25</v>
      </c>
      <c r="C166">
        <v>25</v>
      </c>
      <c r="D166">
        <v>0</v>
      </c>
      <c r="E166">
        <v>10513</v>
      </c>
      <c r="F166">
        <v>12.134444444444444</v>
      </c>
      <c r="G166">
        <v>4.05</v>
      </c>
      <c r="H166">
        <v>6.0844444444444434</v>
      </c>
      <c r="I166">
        <v>2</v>
      </c>
      <c r="J166">
        <v>2</v>
      </c>
    </row>
    <row r="167" spans="1:10" x14ac:dyDescent="0.25">
      <c r="A167" t="str">
        <f t="shared" si="2"/>
        <v>1130_9_7608</v>
      </c>
      <c r="B167">
        <v>1130</v>
      </c>
      <c r="C167">
        <v>9</v>
      </c>
      <c r="D167">
        <v>0</v>
      </c>
      <c r="E167">
        <v>7608</v>
      </c>
      <c r="F167">
        <v>12.126910197869101</v>
      </c>
      <c r="G167">
        <v>5</v>
      </c>
      <c r="H167">
        <v>5.4602435312024351</v>
      </c>
      <c r="I167">
        <v>1.6666666666666665</v>
      </c>
      <c r="J167">
        <v>2</v>
      </c>
    </row>
    <row r="168" spans="1:10" x14ac:dyDescent="0.25">
      <c r="A168" t="str">
        <f t="shared" si="2"/>
        <v>110_13_6890</v>
      </c>
      <c r="B168">
        <v>110</v>
      </c>
      <c r="C168">
        <v>13</v>
      </c>
      <c r="D168">
        <v>0</v>
      </c>
      <c r="E168">
        <v>6890</v>
      </c>
      <c r="F168">
        <v>12.116910197869101</v>
      </c>
      <c r="G168">
        <v>4.5999999999999996</v>
      </c>
      <c r="H168">
        <v>5.6835768645357678</v>
      </c>
      <c r="I168">
        <v>1.8333333333333333</v>
      </c>
      <c r="J168">
        <v>2</v>
      </c>
    </row>
    <row r="169" spans="1:10" x14ac:dyDescent="0.25">
      <c r="A169" t="str">
        <f t="shared" si="2"/>
        <v>132_7_10159</v>
      </c>
      <c r="B169">
        <v>132</v>
      </c>
      <c r="C169">
        <v>7</v>
      </c>
      <c r="D169">
        <v>0</v>
      </c>
      <c r="E169">
        <v>10159</v>
      </c>
      <c r="F169">
        <v>12.110494672754948</v>
      </c>
      <c r="G169">
        <v>4.8</v>
      </c>
      <c r="H169">
        <v>5.6438280060882811</v>
      </c>
      <c r="I169">
        <v>1.6666666666666665</v>
      </c>
      <c r="J169">
        <v>2</v>
      </c>
    </row>
    <row r="170" spans="1:10" x14ac:dyDescent="0.25">
      <c r="A170" t="str">
        <f t="shared" si="2"/>
        <v>11115_1_1419</v>
      </c>
      <c r="B170">
        <v>11115</v>
      </c>
      <c r="C170">
        <v>1</v>
      </c>
      <c r="D170">
        <v>0</v>
      </c>
      <c r="E170">
        <v>1419</v>
      </c>
      <c r="F170">
        <v>12.107884322678842</v>
      </c>
      <c r="G170">
        <v>5</v>
      </c>
      <c r="H170">
        <v>4.4412176560121761</v>
      </c>
      <c r="I170">
        <v>2.6666666666666665</v>
      </c>
      <c r="J170">
        <v>2</v>
      </c>
    </row>
    <row r="171" spans="1:10" x14ac:dyDescent="0.25">
      <c r="A171" t="str">
        <f t="shared" si="2"/>
        <v>11697_1_4349</v>
      </c>
      <c r="B171">
        <v>11697</v>
      </c>
      <c r="C171">
        <v>1</v>
      </c>
      <c r="D171">
        <v>0</v>
      </c>
      <c r="E171">
        <v>4349</v>
      </c>
      <c r="F171">
        <v>12.106027397260272</v>
      </c>
      <c r="G171">
        <v>5</v>
      </c>
      <c r="H171">
        <v>5.4393607305936067</v>
      </c>
      <c r="I171">
        <v>1.6666666666666665</v>
      </c>
      <c r="J171">
        <v>2</v>
      </c>
    </row>
    <row r="172" spans="1:10" x14ac:dyDescent="0.25">
      <c r="A172" t="str">
        <f t="shared" si="2"/>
        <v>45_10_4641</v>
      </c>
      <c r="B172">
        <v>45</v>
      </c>
      <c r="C172">
        <v>10</v>
      </c>
      <c r="D172">
        <v>0</v>
      </c>
      <c r="E172">
        <v>4641</v>
      </c>
      <c r="F172">
        <v>12.105525114155251</v>
      </c>
      <c r="G172">
        <v>4.25</v>
      </c>
      <c r="H172">
        <v>6.0221917808219176</v>
      </c>
      <c r="I172">
        <v>1.8333333333333333</v>
      </c>
      <c r="J172">
        <v>2</v>
      </c>
    </row>
    <row r="173" spans="1:10" x14ac:dyDescent="0.25">
      <c r="A173" t="str">
        <f t="shared" si="2"/>
        <v>170_16_6795</v>
      </c>
      <c r="B173">
        <v>170</v>
      </c>
      <c r="C173">
        <v>16</v>
      </c>
      <c r="D173">
        <v>0</v>
      </c>
      <c r="E173">
        <v>6795</v>
      </c>
      <c r="F173">
        <v>12.105121765601217</v>
      </c>
      <c r="G173">
        <v>4.7749999999999995</v>
      </c>
      <c r="H173">
        <v>5.1634550989345502</v>
      </c>
      <c r="I173">
        <v>2.1666666666666665</v>
      </c>
      <c r="J173">
        <v>2</v>
      </c>
    </row>
    <row r="174" spans="1:10" x14ac:dyDescent="0.25">
      <c r="A174" t="str">
        <f t="shared" si="2"/>
        <v>2896_2_9245</v>
      </c>
      <c r="B174">
        <v>2896</v>
      </c>
      <c r="C174">
        <v>2</v>
      </c>
      <c r="D174">
        <v>0</v>
      </c>
      <c r="E174">
        <v>9245</v>
      </c>
      <c r="F174">
        <v>12.102071537290714</v>
      </c>
      <c r="G174">
        <v>4.5749999999999993</v>
      </c>
      <c r="H174">
        <v>5.5270715372907144</v>
      </c>
      <c r="I174">
        <v>2</v>
      </c>
      <c r="J174">
        <v>2</v>
      </c>
    </row>
    <row r="175" spans="1:10" x14ac:dyDescent="0.25">
      <c r="A175" t="str">
        <f t="shared" si="2"/>
        <v>130_10_3368</v>
      </c>
      <c r="B175">
        <v>130</v>
      </c>
      <c r="C175">
        <v>10</v>
      </c>
      <c r="D175">
        <v>0</v>
      </c>
      <c r="E175">
        <v>3368</v>
      </c>
      <c r="F175">
        <v>12.1</v>
      </c>
      <c r="G175">
        <v>4.5999999999999996</v>
      </c>
      <c r="H175">
        <v>5.5</v>
      </c>
      <c r="I175">
        <v>2</v>
      </c>
      <c r="J175">
        <v>2</v>
      </c>
    </row>
    <row r="176" spans="1:10" x14ac:dyDescent="0.25">
      <c r="A176" t="str">
        <f t="shared" si="2"/>
        <v>290_13_5425</v>
      </c>
      <c r="B176">
        <v>290</v>
      </c>
      <c r="C176">
        <v>13</v>
      </c>
      <c r="D176">
        <v>0</v>
      </c>
      <c r="E176">
        <v>5425</v>
      </c>
      <c r="F176">
        <v>12.081278538812786</v>
      </c>
      <c r="G176">
        <v>5</v>
      </c>
      <c r="H176">
        <v>4.7479452054794518</v>
      </c>
      <c r="I176">
        <v>2.333333333333333</v>
      </c>
      <c r="J176">
        <v>2</v>
      </c>
    </row>
    <row r="177" spans="1:10" x14ac:dyDescent="0.25">
      <c r="A177" t="str">
        <f t="shared" si="2"/>
        <v>115_2_6044</v>
      </c>
      <c r="B177">
        <v>115</v>
      </c>
      <c r="C177">
        <v>2</v>
      </c>
      <c r="D177">
        <v>0</v>
      </c>
      <c r="E177">
        <v>6044</v>
      </c>
      <c r="F177">
        <v>12.068127853881279</v>
      </c>
      <c r="G177">
        <v>5</v>
      </c>
      <c r="H177">
        <v>4.7347945205479451</v>
      </c>
      <c r="I177">
        <v>2.333333333333333</v>
      </c>
      <c r="J177">
        <v>2</v>
      </c>
    </row>
    <row r="178" spans="1:10" x14ac:dyDescent="0.25">
      <c r="A178" t="str">
        <f t="shared" si="2"/>
        <v>170_13_9056</v>
      </c>
      <c r="B178">
        <v>170</v>
      </c>
      <c r="C178">
        <v>13</v>
      </c>
      <c r="D178">
        <v>0</v>
      </c>
      <c r="E178">
        <v>9056</v>
      </c>
      <c r="F178">
        <v>12.054052511415524</v>
      </c>
      <c r="G178">
        <v>5</v>
      </c>
      <c r="H178">
        <v>4.7207191780821915</v>
      </c>
      <c r="I178">
        <v>2.333333333333333</v>
      </c>
      <c r="J178">
        <v>2</v>
      </c>
    </row>
    <row r="179" spans="1:10" x14ac:dyDescent="0.25">
      <c r="A179" t="str">
        <f t="shared" si="2"/>
        <v>132_4_5561</v>
      </c>
      <c r="B179">
        <v>132</v>
      </c>
      <c r="C179">
        <v>4</v>
      </c>
      <c r="D179">
        <v>0</v>
      </c>
      <c r="E179">
        <v>5561</v>
      </c>
      <c r="F179">
        <v>12.052846270928463</v>
      </c>
      <c r="G179">
        <v>5</v>
      </c>
      <c r="H179">
        <v>4.7195129375951295</v>
      </c>
      <c r="I179">
        <v>2.333333333333333</v>
      </c>
      <c r="J179">
        <v>2</v>
      </c>
    </row>
    <row r="180" spans="1:10" x14ac:dyDescent="0.25">
      <c r="A180" t="str">
        <f t="shared" si="2"/>
        <v>1543_1_5689</v>
      </c>
      <c r="B180">
        <v>1543</v>
      </c>
      <c r="C180">
        <v>1</v>
      </c>
      <c r="D180">
        <v>0</v>
      </c>
      <c r="E180">
        <v>5689</v>
      </c>
      <c r="F180">
        <v>12.039360730593607</v>
      </c>
      <c r="G180">
        <v>5</v>
      </c>
      <c r="H180">
        <v>4.7060273972602733</v>
      </c>
      <c r="I180">
        <v>2.333333333333333</v>
      </c>
      <c r="J180">
        <v>2</v>
      </c>
    </row>
    <row r="181" spans="1:10" x14ac:dyDescent="0.25">
      <c r="A181" t="str">
        <f t="shared" si="2"/>
        <v>13822_1_430</v>
      </c>
      <c r="B181">
        <v>13822</v>
      </c>
      <c r="C181">
        <v>1</v>
      </c>
      <c r="D181">
        <v>0</v>
      </c>
      <c r="E181">
        <v>430</v>
      </c>
      <c r="F181">
        <v>12.038675799086757</v>
      </c>
      <c r="G181">
        <v>4.4499999999999993</v>
      </c>
      <c r="H181">
        <v>6.0886757990867579</v>
      </c>
      <c r="I181">
        <v>1.5</v>
      </c>
      <c r="J181">
        <v>2</v>
      </c>
    </row>
    <row r="182" spans="1:10" x14ac:dyDescent="0.25">
      <c r="A182" t="str">
        <f t="shared" si="2"/>
        <v>314_1_5001</v>
      </c>
      <c r="B182">
        <v>314</v>
      </c>
      <c r="C182">
        <v>1</v>
      </c>
      <c r="D182">
        <v>897</v>
      </c>
      <c r="E182">
        <v>5001</v>
      </c>
      <c r="F182">
        <v>12.032591324200911</v>
      </c>
      <c r="G182">
        <v>4.9133333333333331</v>
      </c>
      <c r="H182">
        <v>4.6192579908675793</v>
      </c>
      <c r="I182">
        <v>2.5</v>
      </c>
      <c r="J182">
        <v>2</v>
      </c>
    </row>
    <row r="183" spans="1:10" x14ac:dyDescent="0.25">
      <c r="A183" t="str">
        <f t="shared" si="2"/>
        <v>1403_1_6702</v>
      </c>
      <c r="B183">
        <v>1403</v>
      </c>
      <c r="C183">
        <v>1</v>
      </c>
      <c r="D183">
        <v>0</v>
      </c>
      <c r="E183">
        <v>6702</v>
      </c>
      <c r="F183">
        <v>12.027374429223745</v>
      </c>
      <c r="G183">
        <v>4.3249999999999993</v>
      </c>
      <c r="H183">
        <v>5.3690410958904113</v>
      </c>
      <c r="I183">
        <v>2.333333333333333</v>
      </c>
      <c r="J183">
        <v>2</v>
      </c>
    </row>
    <row r="184" spans="1:10" x14ac:dyDescent="0.25">
      <c r="A184" t="str">
        <f t="shared" si="2"/>
        <v>140_27_3218</v>
      </c>
      <c r="B184">
        <v>140</v>
      </c>
      <c r="C184">
        <v>27</v>
      </c>
      <c r="D184">
        <v>0</v>
      </c>
      <c r="E184">
        <v>3218</v>
      </c>
      <c r="F184">
        <v>12.018888888888888</v>
      </c>
      <c r="G184">
        <v>4.8</v>
      </c>
      <c r="H184">
        <v>5.2188888888888885</v>
      </c>
      <c r="I184">
        <v>2</v>
      </c>
      <c r="J184">
        <v>2</v>
      </c>
    </row>
    <row r="185" spans="1:10" x14ac:dyDescent="0.25">
      <c r="A185" t="str">
        <f t="shared" si="2"/>
        <v>25_21_940</v>
      </c>
      <c r="B185">
        <v>25</v>
      </c>
      <c r="C185">
        <v>21</v>
      </c>
      <c r="D185">
        <v>0</v>
      </c>
      <c r="E185">
        <v>940</v>
      </c>
      <c r="F185">
        <v>12.017222222222223</v>
      </c>
      <c r="G185">
        <v>4.1749999999999998</v>
      </c>
      <c r="H185">
        <v>5.8422222222222224</v>
      </c>
      <c r="I185">
        <v>2</v>
      </c>
      <c r="J185">
        <v>2</v>
      </c>
    </row>
    <row r="186" spans="1:10" x14ac:dyDescent="0.25">
      <c r="A186" t="str">
        <f t="shared" si="2"/>
        <v>1456_3_3636</v>
      </c>
      <c r="B186">
        <v>1456</v>
      </c>
      <c r="C186">
        <v>3</v>
      </c>
      <c r="D186">
        <v>0</v>
      </c>
      <c r="E186">
        <v>3636</v>
      </c>
      <c r="F186">
        <v>12.015251141552511</v>
      </c>
      <c r="G186">
        <v>5</v>
      </c>
      <c r="H186">
        <v>4.6819178082191772</v>
      </c>
      <c r="I186">
        <v>2.333333333333333</v>
      </c>
      <c r="J186">
        <v>2</v>
      </c>
    </row>
    <row r="187" spans="1:10" x14ac:dyDescent="0.25">
      <c r="A187" t="str">
        <f t="shared" si="2"/>
        <v>1711_1_7491</v>
      </c>
      <c r="B187">
        <v>1711</v>
      </c>
      <c r="C187">
        <v>1</v>
      </c>
      <c r="D187">
        <v>0</v>
      </c>
      <c r="E187">
        <v>7491</v>
      </c>
      <c r="F187">
        <v>12.015045662100457</v>
      </c>
      <c r="G187">
        <v>4.05</v>
      </c>
      <c r="H187">
        <v>6.1317123287671231</v>
      </c>
      <c r="I187">
        <v>1.8333333333333333</v>
      </c>
      <c r="J187">
        <v>2</v>
      </c>
    </row>
    <row r="188" spans="1:10" x14ac:dyDescent="0.25">
      <c r="A188" t="str">
        <f t="shared" si="2"/>
        <v>10_28_7168</v>
      </c>
      <c r="B188">
        <v>10</v>
      </c>
      <c r="C188">
        <v>28</v>
      </c>
      <c r="D188">
        <v>0</v>
      </c>
      <c r="E188">
        <v>7168</v>
      </c>
      <c r="F188">
        <v>12.012777777777778</v>
      </c>
      <c r="G188">
        <v>5</v>
      </c>
      <c r="H188">
        <v>4.6794444444444441</v>
      </c>
      <c r="I188">
        <v>2.333333333333333</v>
      </c>
      <c r="J188">
        <v>2</v>
      </c>
    </row>
    <row r="189" spans="1:10" x14ac:dyDescent="0.25">
      <c r="A189" t="str">
        <f t="shared" si="2"/>
        <v>10_19_5705</v>
      </c>
      <c r="B189">
        <v>10</v>
      </c>
      <c r="C189">
        <v>19</v>
      </c>
      <c r="D189">
        <v>0</v>
      </c>
      <c r="E189">
        <v>5705</v>
      </c>
      <c r="F189">
        <v>12.009277777777777</v>
      </c>
      <c r="G189">
        <v>4.7749999999999995</v>
      </c>
      <c r="H189">
        <v>5.5676111111111108</v>
      </c>
      <c r="I189">
        <v>1.6666666666666665</v>
      </c>
      <c r="J189">
        <v>2</v>
      </c>
    </row>
    <row r="190" spans="1:10" x14ac:dyDescent="0.25">
      <c r="A190" t="str">
        <f t="shared" si="2"/>
        <v>11459_1_4860</v>
      </c>
      <c r="B190">
        <v>11459</v>
      </c>
      <c r="C190">
        <v>1</v>
      </c>
      <c r="D190">
        <v>425</v>
      </c>
      <c r="E190">
        <v>4860</v>
      </c>
      <c r="F190">
        <v>12.002739726027396</v>
      </c>
      <c r="G190">
        <v>5</v>
      </c>
      <c r="H190">
        <v>5.3360730593607304</v>
      </c>
      <c r="I190">
        <v>1.6666666666666665</v>
      </c>
      <c r="J190">
        <v>2</v>
      </c>
    </row>
    <row r="191" spans="1:10" x14ac:dyDescent="0.25">
      <c r="A191" t="str">
        <f t="shared" si="2"/>
        <v>130_15_5380</v>
      </c>
      <c r="B191">
        <v>130</v>
      </c>
      <c r="C191">
        <v>15</v>
      </c>
      <c r="D191">
        <v>0</v>
      </c>
      <c r="E191">
        <v>5380</v>
      </c>
      <c r="F191">
        <v>12.002557077625571</v>
      </c>
      <c r="G191">
        <v>5</v>
      </c>
      <c r="H191">
        <v>5.0025570776255703</v>
      </c>
      <c r="I191">
        <v>2</v>
      </c>
      <c r="J191">
        <v>2</v>
      </c>
    </row>
    <row r="192" spans="1:10" x14ac:dyDescent="0.25">
      <c r="A192" t="str">
        <f t="shared" si="2"/>
        <v>25_23_6022</v>
      </c>
      <c r="B192">
        <v>25</v>
      </c>
      <c r="C192">
        <v>23</v>
      </c>
      <c r="D192">
        <v>0</v>
      </c>
      <c r="E192">
        <v>6022</v>
      </c>
      <c r="F192">
        <v>12</v>
      </c>
      <c r="G192">
        <v>5</v>
      </c>
      <c r="H192">
        <v>5</v>
      </c>
      <c r="I192">
        <v>2</v>
      </c>
      <c r="J192">
        <v>2</v>
      </c>
    </row>
    <row r="193" spans="1:10" x14ac:dyDescent="0.25">
      <c r="A193" t="str">
        <f t="shared" si="2"/>
        <v>1494_4_6559</v>
      </c>
      <c r="B193">
        <v>1494</v>
      </c>
      <c r="C193">
        <v>4</v>
      </c>
      <c r="D193">
        <v>0</v>
      </c>
      <c r="E193">
        <v>6559</v>
      </c>
      <c r="F193">
        <v>11.995129375951294</v>
      </c>
      <c r="G193">
        <v>5</v>
      </c>
      <c r="H193">
        <v>5.6617960426179597</v>
      </c>
      <c r="I193">
        <v>1.3333333333333333</v>
      </c>
      <c r="J193">
        <v>2</v>
      </c>
    </row>
    <row r="194" spans="1:10" x14ac:dyDescent="0.25">
      <c r="A194" t="str">
        <f t="shared" si="2"/>
        <v>104_1_6045</v>
      </c>
      <c r="B194">
        <v>104</v>
      </c>
      <c r="C194">
        <v>1</v>
      </c>
      <c r="D194">
        <v>0</v>
      </c>
      <c r="E194">
        <v>6045</v>
      </c>
      <c r="F194">
        <v>11.976617960426179</v>
      </c>
      <c r="G194">
        <v>3.9739999999999993</v>
      </c>
      <c r="H194">
        <v>5.5026179604261802</v>
      </c>
      <c r="I194">
        <v>2.5</v>
      </c>
      <c r="J194">
        <v>2</v>
      </c>
    </row>
    <row r="195" spans="1:10" x14ac:dyDescent="0.25">
      <c r="A195" t="str">
        <f t="shared" ref="A195:A258" si="3">CONCATENATE(B195,"_",C195,"_",E195)</f>
        <v>1130_8_4150</v>
      </c>
      <c r="B195">
        <v>1130</v>
      </c>
      <c r="C195">
        <v>8</v>
      </c>
      <c r="D195">
        <v>0</v>
      </c>
      <c r="E195">
        <v>4150</v>
      </c>
      <c r="F195">
        <v>11.966362252663622</v>
      </c>
      <c r="G195">
        <v>5</v>
      </c>
      <c r="H195">
        <v>5.4663622526636226</v>
      </c>
      <c r="I195">
        <v>1.5</v>
      </c>
      <c r="J195">
        <v>2</v>
      </c>
    </row>
    <row r="196" spans="1:10" x14ac:dyDescent="0.25">
      <c r="A196" t="str">
        <f t="shared" si="3"/>
        <v>130_6_5571</v>
      </c>
      <c r="B196">
        <v>130</v>
      </c>
      <c r="C196">
        <v>6</v>
      </c>
      <c r="D196">
        <v>0</v>
      </c>
      <c r="E196">
        <v>5571</v>
      </c>
      <c r="F196">
        <v>11.958888888888888</v>
      </c>
      <c r="G196">
        <v>4.375</v>
      </c>
      <c r="H196">
        <v>5.9172222222222217</v>
      </c>
      <c r="I196">
        <v>1.6666666666666665</v>
      </c>
      <c r="J196">
        <v>2</v>
      </c>
    </row>
    <row r="197" spans="1:10" x14ac:dyDescent="0.25">
      <c r="A197" t="str">
        <f t="shared" si="3"/>
        <v>45_5_1620</v>
      </c>
      <c r="B197">
        <v>45</v>
      </c>
      <c r="C197">
        <v>5</v>
      </c>
      <c r="D197">
        <v>0</v>
      </c>
      <c r="E197">
        <v>1620</v>
      </c>
      <c r="F197">
        <v>11.954246575342466</v>
      </c>
      <c r="G197">
        <v>5</v>
      </c>
      <c r="H197">
        <v>4.9542465753424656</v>
      </c>
      <c r="I197">
        <v>2</v>
      </c>
      <c r="J197">
        <v>2</v>
      </c>
    </row>
    <row r="198" spans="1:10" x14ac:dyDescent="0.25">
      <c r="A198" t="str">
        <f t="shared" si="3"/>
        <v>140_15_6078</v>
      </c>
      <c r="B198">
        <v>140</v>
      </c>
      <c r="C198">
        <v>15</v>
      </c>
      <c r="D198">
        <v>0</v>
      </c>
      <c r="E198">
        <v>6078</v>
      </c>
      <c r="F198">
        <v>11.94888888888889</v>
      </c>
      <c r="G198">
        <v>4.3999999999999995</v>
      </c>
      <c r="H198">
        <v>5.7155555555555555</v>
      </c>
      <c r="I198">
        <v>1.8333333333333333</v>
      </c>
      <c r="J198">
        <v>2</v>
      </c>
    </row>
    <row r="199" spans="1:10" x14ac:dyDescent="0.25">
      <c r="A199" t="str">
        <f t="shared" si="3"/>
        <v>11454_1_62</v>
      </c>
      <c r="B199">
        <v>11454</v>
      </c>
      <c r="C199">
        <v>1</v>
      </c>
      <c r="D199">
        <v>0</v>
      </c>
      <c r="E199">
        <v>62</v>
      </c>
      <c r="F199">
        <v>11.928584474885843</v>
      </c>
      <c r="G199">
        <v>5</v>
      </c>
      <c r="H199">
        <v>4.7619178082191773</v>
      </c>
      <c r="I199">
        <v>2.1666666666666665</v>
      </c>
      <c r="J199">
        <v>2</v>
      </c>
    </row>
    <row r="200" spans="1:10" x14ac:dyDescent="0.25">
      <c r="A200" t="str">
        <f t="shared" si="3"/>
        <v>1792_1_4234</v>
      </c>
      <c r="B200">
        <v>1792</v>
      </c>
      <c r="C200">
        <v>1</v>
      </c>
      <c r="D200">
        <v>0</v>
      </c>
      <c r="E200">
        <v>4234</v>
      </c>
      <c r="F200">
        <v>11.92574581430746</v>
      </c>
      <c r="G200">
        <v>4.1150000000000002</v>
      </c>
      <c r="H200">
        <v>5.6440791476407925</v>
      </c>
      <c r="I200">
        <v>2.1666666666666665</v>
      </c>
      <c r="J200">
        <v>2</v>
      </c>
    </row>
    <row r="201" spans="1:10" x14ac:dyDescent="0.25">
      <c r="A201" t="str">
        <f t="shared" si="3"/>
        <v>46_13_3564</v>
      </c>
      <c r="B201">
        <v>46</v>
      </c>
      <c r="C201">
        <v>13</v>
      </c>
      <c r="D201">
        <v>0</v>
      </c>
      <c r="E201">
        <v>3564</v>
      </c>
      <c r="F201">
        <v>11.92028919330289</v>
      </c>
      <c r="G201">
        <v>5</v>
      </c>
      <c r="H201">
        <v>4.7536225266362244</v>
      </c>
      <c r="I201">
        <v>2.1666666666666665</v>
      </c>
      <c r="J201">
        <v>2</v>
      </c>
    </row>
    <row r="202" spans="1:10" x14ac:dyDescent="0.25">
      <c r="A202" t="str">
        <f t="shared" si="3"/>
        <v>164_4_2525</v>
      </c>
      <c r="B202">
        <v>164</v>
      </c>
      <c r="C202">
        <v>4</v>
      </c>
      <c r="D202">
        <v>0</v>
      </c>
      <c r="E202">
        <v>2525</v>
      </c>
      <c r="F202">
        <v>11.917602739726027</v>
      </c>
      <c r="G202">
        <v>4.125</v>
      </c>
      <c r="H202">
        <v>5.7926027397260267</v>
      </c>
      <c r="I202">
        <v>2</v>
      </c>
      <c r="J202">
        <v>2</v>
      </c>
    </row>
    <row r="203" spans="1:10" x14ac:dyDescent="0.25">
      <c r="A203" t="str">
        <f t="shared" si="3"/>
        <v>1541_1_2809</v>
      </c>
      <c r="B203">
        <v>1541</v>
      </c>
      <c r="C203">
        <v>1</v>
      </c>
      <c r="D203">
        <v>0</v>
      </c>
      <c r="E203">
        <v>2809</v>
      </c>
      <c r="F203">
        <v>11.910334855403349</v>
      </c>
      <c r="G203">
        <v>4</v>
      </c>
      <c r="H203">
        <v>5.4103348554033488</v>
      </c>
      <c r="I203">
        <v>2.5</v>
      </c>
      <c r="J203">
        <v>2</v>
      </c>
    </row>
    <row r="204" spans="1:10" x14ac:dyDescent="0.25">
      <c r="A204" t="str">
        <f t="shared" si="3"/>
        <v>1471_1_6438</v>
      </c>
      <c r="B204">
        <v>1471</v>
      </c>
      <c r="C204">
        <v>1</v>
      </c>
      <c r="D204">
        <v>0</v>
      </c>
      <c r="E204">
        <v>6438</v>
      </c>
      <c r="F204">
        <v>11.89818112633181</v>
      </c>
      <c r="G204">
        <v>5</v>
      </c>
      <c r="H204">
        <v>5.2315144596651439</v>
      </c>
      <c r="I204">
        <v>1.6666666666666665</v>
      </c>
      <c r="J204">
        <v>2</v>
      </c>
    </row>
    <row r="205" spans="1:10" x14ac:dyDescent="0.25">
      <c r="A205" t="str">
        <f t="shared" si="3"/>
        <v>1421_4_806</v>
      </c>
      <c r="B205">
        <v>1421</v>
      </c>
      <c r="C205">
        <v>4</v>
      </c>
      <c r="D205">
        <v>0</v>
      </c>
      <c r="E205">
        <v>806</v>
      </c>
      <c r="F205">
        <v>11.897191780821917</v>
      </c>
      <c r="G205">
        <v>4.375</v>
      </c>
      <c r="H205">
        <v>5.1888584474885846</v>
      </c>
      <c r="I205">
        <v>2.333333333333333</v>
      </c>
      <c r="J205">
        <v>2</v>
      </c>
    </row>
    <row r="206" spans="1:10" x14ac:dyDescent="0.25">
      <c r="A206" t="str">
        <f t="shared" si="3"/>
        <v>140_11_4590</v>
      </c>
      <c r="B206">
        <v>140</v>
      </c>
      <c r="C206">
        <v>11</v>
      </c>
      <c r="D206">
        <v>0</v>
      </c>
      <c r="E206">
        <v>4590</v>
      </c>
      <c r="F206">
        <v>11.888888888888888</v>
      </c>
      <c r="G206">
        <v>5</v>
      </c>
      <c r="H206">
        <v>5.2222222222222214</v>
      </c>
      <c r="I206">
        <v>1.6666666666666665</v>
      </c>
      <c r="J206">
        <v>2</v>
      </c>
    </row>
    <row r="207" spans="1:10" x14ac:dyDescent="0.25">
      <c r="A207" t="str">
        <f t="shared" si="3"/>
        <v>11277_1_6429</v>
      </c>
      <c r="B207">
        <v>11277</v>
      </c>
      <c r="C207">
        <v>1</v>
      </c>
      <c r="D207">
        <v>0</v>
      </c>
      <c r="E207">
        <v>6429</v>
      </c>
      <c r="F207">
        <v>11.85917808219178</v>
      </c>
      <c r="G207">
        <v>5</v>
      </c>
      <c r="H207">
        <v>4.8591780821917805</v>
      </c>
      <c r="I207">
        <v>2</v>
      </c>
      <c r="J207">
        <v>2</v>
      </c>
    </row>
    <row r="208" spans="1:10" x14ac:dyDescent="0.25">
      <c r="A208" t="str">
        <f t="shared" si="3"/>
        <v>4_212_12301</v>
      </c>
      <c r="B208">
        <v>4</v>
      </c>
      <c r="C208">
        <v>212</v>
      </c>
      <c r="D208">
        <v>0</v>
      </c>
      <c r="E208">
        <v>12301</v>
      </c>
      <c r="F208">
        <v>11.857671232876712</v>
      </c>
      <c r="G208">
        <v>5</v>
      </c>
      <c r="H208">
        <v>5.3576712328767124</v>
      </c>
      <c r="I208">
        <v>1.5</v>
      </c>
      <c r="J208">
        <v>2</v>
      </c>
    </row>
    <row r="209" spans="1:10" x14ac:dyDescent="0.25">
      <c r="A209" t="str">
        <f t="shared" si="3"/>
        <v>305_3_2997</v>
      </c>
      <c r="B209">
        <v>305</v>
      </c>
      <c r="C209">
        <v>3</v>
      </c>
      <c r="D209">
        <v>0</v>
      </c>
      <c r="E209">
        <v>2997</v>
      </c>
      <c r="F209">
        <v>11.839627092846271</v>
      </c>
      <c r="G209">
        <v>5</v>
      </c>
      <c r="H209">
        <v>4.5062937595129373</v>
      </c>
      <c r="I209">
        <v>2.333333333333333</v>
      </c>
      <c r="J209">
        <v>2</v>
      </c>
    </row>
    <row r="210" spans="1:10" x14ac:dyDescent="0.25">
      <c r="A210" t="str">
        <f t="shared" si="3"/>
        <v>132_9_2000</v>
      </c>
      <c r="B210">
        <v>132</v>
      </c>
      <c r="C210">
        <v>9</v>
      </c>
      <c r="D210">
        <v>0</v>
      </c>
      <c r="E210">
        <v>2000</v>
      </c>
      <c r="F210">
        <v>11.839216133942159</v>
      </c>
      <c r="G210">
        <v>5</v>
      </c>
      <c r="H210">
        <v>4.5058828006088278</v>
      </c>
      <c r="I210">
        <v>2.333333333333333</v>
      </c>
      <c r="J210">
        <v>2</v>
      </c>
    </row>
    <row r="211" spans="1:10" x14ac:dyDescent="0.25">
      <c r="A211" t="str">
        <f t="shared" si="3"/>
        <v>11589_1_3615</v>
      </c>
      <c r="B211">
        <v>11589</v>
      </c>
      <c r="C211">
        <v>1</v>
      </c>
      <c r="D211">
        <v>0</v>
      </c>
      <c r="E211">
        <v>3615</v>
      </c>
      <c r="F211">
        <v>11.838356164383562</v>
      </c>
      <c r="G211">
        <v>5</v>
      </c>
      <c r="H211">
        <v>4.8383561643835611</v>
      </c>
      <c r="I211">
        <v>2</v>
      </c>
      <c r="J211">
        <v>2</v>
      </c>
    </row>
    <row r="212" spans="1:10" x14ac:dyDescent="0.25">
      <c r="A212" t="str">
        <f t="shared" si="3"/>
        <v>1130_1_890</v>
      </c>
      <c r="B212">
        <v>1130</v>
      </c>
      <c r="C212">
        <v>1</v>
      </c>
      <c r="D212">
        <v>2791</v>
      </c>
      <c r="E212">
        <v>890</v>
      </c>
      <c r="F212">
        <v>11.836255707762557</v>
      </c>
      <c r="G212">
        <v>5</v>
      </c>
      <c r="H212">
        <v>4.8362557077625565</v>
      </c>
      <c r="I212">
        <v>2</v>
      </c>
      <c r="J212">
        <v>2</v>
      </c>
    </row>
    <row r="213" spans="1:10" x14ac:dyDescent="0.25">
      <c r="A213" t="str">
        <f t="shared" si="3"/>
        <v>148_6_12023</v>
      </c>
      <c r="B213">
        <v>148</v>
      </c>
      <c r="C213">
        <v>6</v>
      </c>
      <c r="D213">
        <v>0</v>
      </c>
      <c r="E213">
        <v>12023</v>
      </c>
      <c r="F213">
        <v>11.823356164383561</v>
      </c>
      <c r="G213">
        <v>5</v>
      </c>
      <c r="H213">
        <v>4.6566894977168953</v>
      </c>
      <c r="I213">
        <v>2.1666666666666665</v>
      </c>
      <c r="J213">
        <v>2</v>
      </c>
    </row>
    <row r="214" spans="1:10" x14ac:dyDescent="0.25">
      <c r="A214" t="str">
        <f t="shared" si="3"/>
        <v>11281_1_2367</v>
      </c>
      <c r="B214">
        <v>11281</v>
      </c>
      <c r="C214">
        <v>1</v>
      </c>
      <c r="D214">
        <v>0</v>
      </c>
      <c r="E214">
        <v>2367</v>
      </c>
      <c r="F214">
        <v>11.818470319634702</v>
      </c>
      <c r="G214">
        <v>5</v>
      </c>
      <c r="H214">
        <v>4.1518036529680362</v>
      </c>
      <c r="I214">
        <v>2.6666666666666665</v>
      </c>
      <c r="J214">
        <v>2</v>
      </c>
    </row>
    <row r="215" spans="1:10" x14ac:dyDescent="0.25">
      <c r="A215" t="str">
        <f t="shared" si="3"/>
        <v>140_19_11017</v>
      </c>
      <c r="B215">
        <v>140</v>
      </c>
      <c r="C215">
        <v>19</v>
      </c>
      <c r="D215">
        <v>0</v>
      </c>
      <c r="E215">
        <v>11017</v>
      </c>
      <c r="F215">
        <v>11.81734398782344</v>
      </c>
      <c r="G215">
        <v>5</v>
      </c>
      <c r="H215">
        <v>5.1506773211567731</v>
      </c>
      <c r="I215">
        <v>1.6666666666666665</v>
      </c>
      <c r="J215">
        <v>2</v>
      </c>
    </row>
    <row r="216" spans="1:10" x14ac:dyDescent="0.25">
      <c r="A216" t="str">
        <f t="shared" si="3"/>
        <v>284_1_2754</v>
      </c>
      <c r="B216">
        <v>284</v>
      </c>
      <c r="C216">
        <v>1</v>
      </c>
      <c r="D216">
        <v>1460</v>
      </c>
      <c r="E216">
        <v>2754</v>
      </c>
      <c r="F216">
        <v>11.788698630136984</v>
      </c>
      <c r="G216">
        <v>4.9749999999999996</v>
      </c>
      <c r="H216">
        <v>5.1470319634703188</v>
      </c>
      <c r="I216">
        <v>1.6666666666666665</v>
      </c>
      <c r="J216">
        <v>2</v>
      </c>
    </row>
    <row r="217" spans="1:10" x14ac:dyDescent="0.25">
      <c r="A217" t="str">
        <f t="shared" si="3"/>
        <v>11227_2_4316</v>
      </c>
      <c r="B217">
        <v>11227</v>
      </c>
      <c r="C217">
        <v>2</v>
      </c>
      <c r="D217">
        <v>0</v>
      </c>
      <c r="E217">
        <v>4316</v>
      </c>
      <c r="F217">
        <v>11.783439878234397</v>
      </c>
      <c r="G217">
        <v>5</v>
      </c>
      <c r="H217">
        <v>4.4501065449010655</v>
      </c>
      <c r="I217">
        <v>2.333333333333333</v>
      </c>
      <c r="J217">
        <v>2</v>
      </c>
    </row>
    <row r="218" spans="1:10" x14ac:dyDescent="0.25">
      <c r="A218" t="str">
        <f t="shared" si="3"/>
        <v>170_6_3890</v>
      </c>
      <c r="B218">
        <v>170</v>
      </c>
      <c r="C218">
        <v>6</v>
      </c>
      <c r="D218">
        <v>0</v>
      </c>
      <c r="E218">
        <v>3890</v>
      </c>
      <c r="F218">
        <v>11.765981735159817</v>
      </c>
      <c r="G218">
        <v>5</v>
      </c>
      <c r="H218">
        <v>4.0993150684931505</v>
      </c>
      <c r="I218">
        <v>2.6666666666666665</v>
      </c>
      <c r="J218">
        <v>2</v>
      </c>
    </row>
    <row r="219" spans="1:10" x14ac:dyDescent="0.25">
      <c r="A219" t="str">
        <f t="shared" si="3"/>
        <v>3062_1_6435</v>
      </c>
      <c r="B219">
        <v>3062</v>
      </c>
      <c r="C219">
        <v>1</v>
      </c>
      <c r="D219">
        <v>0</v>
      </c>
      <c r="E219">
        <v>6435</v>
      </c>
      <c r="F219">
        <v>11.761925418569254</v>
      </c>
      <c r="G219">
        <v>4.1816666666666666</v>
      </c>
      <c r="H219">
        <v>6.080258751902587</v>
      </c>
      <c r="I219">
        <v>1.5</v>
      </c>
      <c r="J219">
        <v>2</v>
      </c>
    </row>
    <row r="220" spans="1:10" x14ac:dyDescent="0.25">
      <c r="A220" t="str">
        <f t="shared" si="3"/>
        <v>410_2_5000</v>
      </c>
      <c r="B220">
        <v>410</v>
      </c>
      <c r="C220">
        <v>2</v>
      </c>
      <c r="D220">
        <v>0</v>
      </c>
      <c r="E220">
        <v>5000</v>
      </c>
      <c r="F220">
        <v>11.760858447488584</v>
      </c>
      <c r="G220">
        <v>3.3719999999999999</v>
      </c>
      <c r="H220">
        <v>6.3888584474885848</v>
      </c>
      <c r="I220">
        <v>2</v>
      </c>
      <c r="J220">
        <v>2</v>
      </c>
    </row>
    <row r="221" spans="1:10" x14ac:dyDescent="0.25">
      <c r="A221" t="str">
        <f t="shared" si="3"/>
        <v>162_1_7659</v>
      </c>
      <c r="B221">
        <v>162</v>
      </c>
      <c r="C221">
        <v>1</v>
      </c>
      <c r="D221">
        <v>0</v>
      </c>
      <c r="E221">
        <v>7659</v>
      </c>
      <c r="F221">
        <v>11.758691019786911</v>
      </c>
      <c r="G221">
        <v>4.5</v>
      </c>
      <c r="H221">
        <v>5.5920243531202445</v>
      </c>
      <c r="I221">
        <v>1.6666666666666665</v>
      </c>
      <c r="J221">
        <v>2</v>
      </c>
    </row>
    <row r="222" spans="1:10" x14ac:dyDescent="0.25">
      <c r="A222" t="str">
        <f t="shared" si="3"/>
        <v>25_31_3948</v>
      </c>
      <c r="B222">
        <v>25</v>
      </c>
      <c r="C222">
        <v>31</v>
      </c>
      <c r="D222">
        <v>0</v>
      </c>
      <c r="E222">
        <v>3948</v>
      </c>
      <c r="F222">
        <v>11.753834855403349</v>
      </c>
      <c r="G222">
        <v>4.3</v>
      </c>
      <c r="H222">
        <v>5.6205015220700147</v>
      </c>
      <c r="I222">
        <v>1.8333333333333333</v>
      </c>
      <c r="J222">
        <v>2</v>
      </c>
    </row>
    <row r="223" spans="1:10" x14ac:dyDescent="0.25">
      <c r="A223" t="str">
        <f t="shared" si="3"/>
        <v>13836_1_6470</v>
      </c>
      <c r="B223">
        <v>13836</v>
      </c>
      <c r="C223">
        <v>1</v>
      </c>
      <c r="D223">
        <v>0</v>
      </c>
      <c r="E223">
        <v>6470</v>
      </c>
      <c r="F223">
        <v>11.745287671232875</v>
      </c>
      <c r="G223">
        <v>4.6819999999999995</v>
      </c>
      <c r="H223">
        <v>5.8966210045662102</v>
      </c>
      <c r="I223">
        <v>1.1666666666666665</v>
      </c>
      <c r="J223">
        <v>2</v>
      </c>
    </row>
    <row r="224" spans="1:10" x14ac:dyDescent="0.25">
      <c r="A224" t="str">
        <f t="shared" si="3"/>
        <v>151_2_6912</v>
      </c>
      <c r="B224">
        <v>151</v>
      </c>
      <c r="C224">
        <v>2</v>
      </c>
      <c r="D224">
        <v>0</v>
      </c>
      <c r="E224">
        <v>6912</v>
      </c>
      <c r="F224">
        <v>11.741910197869101</v>
      </c>
      <c r="G224">
        <v>5</v>
      </c>
      <c r="H224">
        <v>5.0752435312024353</v>
      </c>
      <c r="I224">
        <v>1.6666666666666665</v>
      </c>
      <c r="J224">
        <v>2</v>
      </c>
    </row>
    <row r="225" spans="1:10" x14ac:dyDescent="0.25">
      <c r="A225" t="str">
        <f t="shared" si="3"/>
        <v>130_2_4005</v>
      </c>
      <c r="B225">
        <v>130</v>
      </c>
      <c r="C225">
        <v>2</v>
      </c>
      <c r="D225">
        <v>0</v>
      </c>
      <c r="E225">
        <v>4005</v>
      </c>
      <c r="F225">
        <v>11.728310502283106</v>
      </c>
      <c r="G225">
        <v>5</v>
      </c>
      <c r="H225">
        <v>4.8949771689497714</v>
      </c>
      <c r="I225">
        <v>1.8333333333333333</v>
      </c>
      <c r="J225">
        <v>2</v>
      </c>
    </row>
    <row r="226" spans="1:10" x14ac:dyDescent="0.25">
      <c r="A226" t="str">
        <f t="shared" si="3"/>
        <v>1130_4_6362</v>
      </c>
      <c r="B226">
        <v>1130</v>
      </c>
      <c r="C226">
        <v>4</v>
      </c>
      <c r="D226">
        <v>0</v>
      </c>
      <c r="E226">
        <v>6362</v>
      </c>
      <c r="F226">
        <v>11.691506849315068</v>
      </c>
      <c r="G226">
        <v>5</v>
      </c>
      <c r="H226">
        <v>4.6915068493150685</v>
      </c>
      <c r="I226">
        <v>2</v>
      </c>
      <c r="J226">
        <v>2</v>
      </c>
    </row>
    <row r="227" spans="1:10" x14ac:dyDescent="0.25">
      <c r="A227" t="str">
        <f t="shared" si="3"/>
        <v>3053_1_7167</v>
      </c>
      <c r="B227">
        <v>3053</v>
      </c>
      <c r="C227">
        <v>1</v>
      </c>
      <c r="D227">
        <v>0</v>
      </c>
      <c r="E227">
        <v>7167</v>
      </c>
      <c r="F227">
        <v>11.681133942161338</v>
      </c>
      <c r="G227">
        <v>5</v>
      </c>
      <c r="H227">
        <v>4.6811339421613392</v>
      </c>
      <c r="I227">
        <v>2</v>
      </c>
      <c r="J227">
        <v>2</v>
      </c>
    </row>
    <row r="228" spans="1:10" x14ac:dyDescent="0.25">
      <c r="A228" t="str">
        <f t="shared" si="3"/>
        <v>2879_1_6765</v>
      </c>
      <c r="B228">
        <v>2879</v>
      </c>
      <c r="C228">
        <v>1</v>
      </c>
      <c r="D228">
        <v>1614</v>
      </c>
      <c r="E228">
        <v>6765</v>
      </c>
      <c r="F228">
        <v>11.676412649718028</v>
      </c>
      <c r="G228">
        <v>4.4249999999999998</v>
      </c>
      <c r="H228">
        <v>5.2514126497180289</v>
      </c>
      <c r="I228">
        <v>2</v>
      </c>
      <c r="J228">
        <v>2</v>
      </c>
    </row>
    <row r="229" spans="1:10" x14ac:dyDescent="0.25">
      <c r="A229" t="str">
        <f t="shared" si="3"/>
        <v>52_4_5030</v>
      </c>
      <c r="B229">
        <v>52</v>
      </c>
      <c r="C229">
        <v>4</v>
      </c>
      <c r="D229">
        <v>0</v>
      </c>
      <c r="E229">
        <v>5030</v>
      </c>
      <c r="F229">
        <v>11.67103500761035</v>
      </c>
      <c r="G229">
        <v>4</v>
      </c>
      <c r="H229">
        <v>6.0043683409436834</v>
      </c>
      <c r="I229">
        <v>1.6666666666666665</v>
      </c>
      <c r="J229">
        <v>2</v>
      </c>
    </row>
    <row r="230" spans="1:10" x14ac:dyDescent="0.25">
      <c r="A230" t="str">
        <f t="shared" si="3"/>
        <v>24_6_5930</v>
      </c>
      <c r="B230">
        <v>24</v>
      </c>
      <c r="C230">
        <v>6</v>
      </c>
      <c r="D230">
        <v>0</v>
      </c>
      <c r="E230">
        <v>5930</v>
      </c>
      <c r="F230">
        <v>11.666666666666666</v>
      </c>
      <c r="G230">
        <v>4.5</v>
      </c>
      <c r="H230">
        <v>5</v>
      </c>
      <c r="I230">
        <v>2.1666666666666665</v>
      </c>
      <c r="J230">
        <v>2</v>
      </c>
    </row>
    <row r="231" spans="1:10" x14ac:dyDescent="0.25">
      <c r="A231" t="str">
        <f t="shared" si="3"/>
        <v>25_12_6025</v>
      </c>
      <c r="B231">
        <v>25</v>
      </c>
      <c r="C231">
        <v>12</v>
      </c>
      <c r="D231">
        <v>0</v>
      </c>
      <c r="E231">
        <v>6025</v>
      </c>
      <c r="F231">
        <v>11.666666666666666</v>
      </c>
      <c r="G231">
        <v>5</v>
      </c>
      <c r="H231">
        <v>5.333333333333333</v>
      </c>
      <c r="I231">
        <v>1.3333333333333333</v>
      </c>
      <c r="J231">
        <v>2</v>
      </c>
    </row>
    <row r="232" spans="1:10" x14ac:dyDescent="0.25">
      <c r="A232" t="str">
        <f t="shared" si="3"/>
        <v>140_29_2944</v>
      </c>
      <c r="B232">
        <v>140</v>
      </c>
      <c r="C232">
        <v>29</v>
      </c>
      <c r="D232">
        <v>0</v>
      </c>
      <c r="E232">
        <v>2944</v>
      </c>
      <c r="F232">
        <v>11.666666666666666</v>
      </c>
      <c r="G232">
        <v>5</v>
      </c>
      <c r="H232">
        <v>4.6666666666666661</v>
      </c>
      <c r="I232">
        <v>2</v>
      </c>
      <c r="J232">
        <v>2</v>
      </c>
    </row>
    <row r="233" spans="1:10" x14ac:dyDescent="0.25">
      <c r="A233" t="str">
        <f t="shared" si="3"/>
        <v>295_4_5206</v>
      </c>
      <c r="B233">
        <v>295</v>
      </c>
      <c r="C233">
        <v>4</v>
      </c>
      <c r="D233">
        <v>0</v>
      </c>
      <c r="E233">
        <v>5206</v>
      </c>
      <c r="F233">
        <v>11.666666666666666</v>
      </c>
      <c r="G233">
        <v>4</v>
      </c>
      <c r="H233">
        <v>5.6666666666666661</v>
      </c>
      <c r="I233">
        <v>2</v>
      </c>
      <c r="J233">
        <v>2</v>
      </c>
    </row>
    <row r="234" spans="1:10" x14ac:dyDescent="0.25">
      <c r="A234" t="str">
        <f t="shared" si="3"/>
        <v>411_1_360</v>
      </c>
      <c r="B234">
        <v>411</v>
      </c>
      <c r="C234">
        <v>1</v>
      </c>
      <c r="D234">
        <v>0</v>
      </c>
      <c r="E234">
        <v>360</v>
      </c>
      <c r="F234">
        <v>11.666666666666666</v>
      </c>
      <c r="G234">
        <v>5</v>
      </c>
      <c r="H234">
        <v>4.5</v>
      </c>
      <c r="I234">
        <v>2.1666666666666665</v>
      </c>
      <c r="J234">
        <v>2</v>
      </c>
    </row>
    <row r="235" spans="1:10" x14ac:dyDescent="0.25">
      <c r="A235" t="str">
        <f t="shared" si="3"/>
        <v>167_15_3337</v>
      </c>
      <c r="B235">
        <v>167</v>
      </c>
      <c r="C235">
        <v>15</v>
      </c>
      <c r="D235">
        <v>0</v>
      </c>
      <c r="E235">
        <v>3337</v>
      </c>
      <c r="F235">
        <v>11.662503805175039</v>
      </c>
      <c r="G235">
        <v>3.95</v>
      </c>
      <c r="H235">
        <v>5.7125038051750376</v>
      </c>
      <c r="I235">
        <v>2</v>
      </c>
      <c r="J235">
        <v>2</v>
      </c>
    </row>
    <row r="236" spans="1:10" x14ac:dyDescent="0.25">
      <c r="A236" t="str">
        <f t="shared" si="3"/>
        <v>2_4_4240</v>
      </c>
      <c r="B236">
        <v>2</v>
      </c>
      <c r="C236">
        <v>4</v>
      </c>
      <c r="D236">
        <v>0</v>
      </c>
      <c r="E236">
        <v>4240</v>
      </c>
      <c r="F236">
        <v>11.651491628614917</v>
      </c>
      <c r="G236">
        <v>5</v>
      </c>
      <c r="H236">
        <v>4.6514916286149166</v>
      </c>
      <c r="I236">
        <v>2</v>
      </c>
      <c r="J236">
        <v>2</v>
      </c>
    </row>
    <row r="237" spans="1:10" x14ac:dyDescent="0.25">
      <c r="A237" t="str">
        <f t="shared" si="3"/>
        <v>360_5_1535</v>
      </c>
      <c r="B237">
        <v>360</v>
      </c>
      <c r="C237">
        <v>5</v>
      </c>
      <c r="D237">
        <v>0</v>
      </c>
      <c r="E237">
        <v>1535</v>
      </c>
      <c r="F237">
        <v>11.649353120243532</v>
      </c>
      <c r="G237">
        <v>4</v>
      </c>
      <c r="H237">
        <v>5.6493531202435321</v>
      </c>
      <c r="I237">
        <v>2</v>
      </c>
      <c r="J237">
        <v>2</v>
      </c>
    </row>
    <row r="238" spans="1:10" x14ac:dyDescent="0.25">
      <c r="A238" t="str">
        <f t="shared" si="3"/>
        <v>4_215_4853</v>
      </c>
      <c r="B238">
        <v>4</v>
      </c>
      <c r="C238">
        <v>215</v>
      </c>
      <c r="D238">
        <v>0</v>
      </c>
      <c r="E238">
        <v>4853</v>
      </c>
      <c r="F238">
        <v>11.64617199391172</v>
      </c>
      <c r="G238">
        <v>5</v>
      </c>
      <c r="H238">
        <v>4.8128386605783859</v>
      </c>
      <c r="I238">
        <v>1.8333333333333333</v>
      </c>
      <c r="J238">
        <v>2</v>
      </c>
    </row>
    <row r="239" spans="1:10" x14ac:dyDescent="0.25">
      <c r="A239" t="str">
        <f t="shared" si="3"/>
        <v>53_3_14049</v>
      </c>
      <c r="B239">
        <v>53</v>
      </c>
      <c r="C239">
        <v>3</v>
      </c>
      <c r="D239">
        <v>0</v>
      </c>
      <c r="E239">
        <v>14049</v>
      </c>
      <c r="F239">
        <v>11.644948249619484</v>
      </c>
      <c r="G239">
        <v>3.4333333333333336</v>
      </c>
      <c r="H239">
        <v>6.3782815829528161</v>
      </c>
      <c r="I239">
        <v>1.8333333333333333</v>
      </c>
      <c r="J239">
        <v>2</v>
      </c>
    </row>
    <row r="240" spans="1:10" x14ac:dyDescent="0.25">
      <c r="A240" t="str">
        <f t="shared" si="3"/>
        <v>164_1_6390</v>
      </c>
      <c r="B240">
        <v>164</v>
      </c>
      <c r="C240">
        <v>1</v>
      </c>
      <c r="D240">
        <v>0</v>
      </c>
      <c r="E240">
        <v>6390</v>
      </c>
      <c r="F240">
        <v>11.637344748858448</v>
      </c>
      <c r="G240">
        <v>4.05</v>
      </c>
      <c r="H240">
        <v>6.420678082191781</v>
      </c>
      <c r="I240">
        <v>1.1666666666666665</v>
      </c>
      <c r="J240">
        <v>2</v>
      </c>
    </row>
    <row r="241" spans="1:10" x14ac:dyDescent="0.25">
      <c r="A241" t="str">
        <f t="shared" si="3"/>
        <v>3131_1_4260</v>
      </c>
      <c r="B241">
        <v>3131</v>
      </c>
      <c r="C241">
        <v>1</v>
      </c>
      <c r="D241">
        <v>0</v>
      </c>
      <c r="E241">
        <v>4260</v>
      </c>
      <c r="F241">
        <v>11.636111111111111</v>
      </c>
      <c r="G241">
        <v>5</v>
      </c>
      <c r="H241">
        <v>4.4694444444444441</v>
      </c>
      <c r="I241">
        <v>2.1666666666666665</v>
      </c>
      <c r="J241">
        <v>2</v>
      </c>
    </row>
    <row r="242" spans="1:10" x14ac:dyDescent="0.25">
      <c r="A242" t="str">
        <f t="shared" si="3"/>
        <v>1311_4_1979</v>
      </c>
      <c r="B242">
        <v>1311</v>
      </c>
      <c r="C242">
        <v>4</v>
      </c>
      <c r="D242">
        <v>117</v>
      </c>
      <c r="E242">
        <v>1979</v>
      </c>
      <c r="F242">
        <v>11.632579908675797</v>
      </c>
      <c r="G242">
        <v>4.9249999999999998</v>
      </c>
      <c r="H242">
        <v>4.7075799086757986</v>
      </c>
      <c r="I242">
        <v>2</v>
      </c>
      <c r="J242">
        <v>2</v>
      </c>
    </row>
    <row r="243" spans="1:10" x14ac:dyDescent="0.25">
      <c r="A243" t="str">
        <f t="shared" si="3"/>
        <v>170_9_4351</v>
      </c>
      <c r="B243">
        <v>170</v>
      </c>
      <c r="C243">
        <v>9</v>
      </c>
      <c r="D243">
        <v>0</v>
      </c>
      <c r="E243">
        <v>4351</v>
      </c>
      <c r="F243">
        <v>11.618736681887366</v>
      </c>
      <c r="G243">
        <v>5</v>
      </c>
      <c r="H243">
        <v>4.1187366818873663</v>
      </c>
      <c r="I243">
        <v>2.5</v>
      </c>
      <c r="J243">
        <v>2</v>
      </c>
    </row>
    <row r="244" spans="1:10" x14ac:dyDescent="0.25">
      <c r="A244" t="str">
        <f t="shared" si="3"/>
        <v>2_28_6214</v>
      </c>
      <c r="B244">
        <v>2</v>
      </c>
      <c r="C244">
        <v>28</v>
      </c>
      <c r="D244">
        <v>0</v>
      </c>
      <c r="E244">
        <v>6214</v>
      </c>
      <c r="F244">
        <v>11.615224505327244</v>
      </c>
      <c r="G244">
        <v>5</v>
      </c>
      <c r="H244">
        <v>4.6152245053272445</v>
      </c>
      <c r="I244">
        <v>2</v>
      </c>
      <c r="J244">
        <v>2</v>
      </c>
    </row>
    <row r="245" spans="1:10" x14ac:dyDescent="0.25">
      <c r="A245" t="str">
        <f t="shared" si="3"/>
        <v>53_5_9684</v>
      </c>
      <c r="B245">
        <v>53</v>
      </c>
      <c r="C245">
        <v>5</v>
      </c>
      <c r="D245">
        <v>0</v>
      </c>
      <c r="E245">
        <v>9684</v>
      </c>
      <c r="F245">
        <v>11.611263318112632</v>
      </c>
      <c r="G245">
        <v>3.51</v>
      </c>
      <c r="H245">
        <v>6.1012633181126326</v>
      </c>
      <c r="I245">
        <v>2</v>
      </c>
      <c r="J245">
        <v>2</v>
      </c>
    </row>
    <row r="246" spans="1:10" x14ac:dyDescent="0.25">
      <c r="A246" t="str">
        <f t="shared" si="3"/>
        <v>410_4_5398</v>
      </c>
      <c r="B246">
        <v>410</v>
      </c>
      <c r="C246">
        <v>4</v>
      </c>
      <c r="D246">
        <v>0</v>
      </c>
      <c r="E246">
        <v>5398</v>
      </c>
      <c r="F246">
        <v>11.597846270928462</v>
      </c>
      <c r="G246">
        <v>3.7766666666666673</v>
      </c>
      <c r="H246">
        <v>5.65451293759513</v>
      </c>
      <c r="I246">
        <v>2.1666666666666665</v>
      </c>
      <c r="J246">
        <v>2</v>
      </c>
    </row>
    <row r="247" spans="1:10" x14ac:dyDescent="0.25">
      <c r="A247" t="str">
        <f t="shared" si="3"/>
        <v>1081_1_8008</v>
      </c>
      <c r="B247">
        <v>1081</v>
      </c>
      <c r="C247">
        <v>1</v>
      </c>
      <c r="D247">
        <v>0</v>
      </c>
      <c r="E247">
        <v>8008</v>
      </c>
      <c r="F247">
        <v>11.596217656012175</v>
      </c>
      <c r="G247">
        <v>4.3499999999999996</v>
      </c>
      <c r="H247">
        <v>5.5795509893455097</v>
      </c>
      <c r="I247">
        <v>1.6666666666666665</v>
      </c>
      <c r="J247">
        <v>2</v>
      </c>
    </row>
    <row r="248" spans="1:10" x14ac:dyDescent="0.25">
      <c r="A248" t="str">
        <f t="shared" si="3"/>
        <v>130_7_6760</v>
      </c>
      <c r="B248">
        <v>130</v>
      </c>
      <c r="C248">
        <v>7</v>
      </c>
      <c r="D248">
        <v>0</v>
      </c>
      <c r="E248">
        <v>6760</v>
      </c>
      <c r="F248">
        <v>11.591872146118721</v>
      </c>
      <c r="G248">
        <v>5</v>
      </c>
      <c r="H248">
        <v>4.5918721461187211</v>
      </c>
      <c r="I248">
        <v>2</v>
      </c>
      <c r="J248">
        <v>2</v>
      </c>
    </row>
    <row r="249" spans="1:10" x14ac:dyDescent="0.25">
      <c r="A249" t="str">
        <f t="shared" si="3"/>
        <v>12_220_6462</v>
      </c>
      <c r="B249">
        <v>12</v>
      </c>
      <c r="C249">
        <v>220</v>
      </c>
      <c r="D249">
        <v>0</v>
      </c>
      <c r="E249">
        <v>6462</v>
      </c>
      <c r="F249">
        <v>11.582777777777778</v>
      </c>
      <c r="G249">
        <v>5</v>
      </c>
      <c r="H249">
        <v>5.0827777777777774</v>
      </c>
      <c r="I249">
        <v>1.5</v>
      </c>
      <c r="J249">
        <v>2</v>
      </c>
    </row>
    <row r="250" spans="1:10" x14ac:dyDescent="0.25">
      <c r="A250" t="str">
        <f t="shared" si="3"/>
        <v>140_33_8427</v>
      </c>
      <c r="B250">
        <v>140</v>
      </c>
      <c r="C250">
        <v>33</v>
      </c>
      <c r="D250">
        <v>0</v>
      </c>
      <c r="E250">
        <v>8427</v>
      </c>
      <c r="F250">
        <v>11.573759512937595</v>
      </c>
      <c r="G250">
        <v>5</v>
      </c>
      <c r="H250">
        <v>4.5737595129375954</v>
      </c>
      <c r="I250">
        <v>2</v>
      </c>
      <c r="J250">
        <v>2</v>
      </c>
    </row>
    <row r="251" spans="1:10" x14ac:dyDescent="0.25">
      <c r="A251" t="str">
        <f t="shared" si="3"/>
        <v>13627_1_4574</v>
      </c>
      <c r="B251">
        <v>13627</v>
      </c>
      <c r="C251">
        <v>1</v>
      </c>
      <c r="D251">
        <v>0</v>
      </c>
      <c r="E251">
        <v>4574</v>
      </c>
      <c r="F251">
        <v>11.571552511415524</v>
      </c>
      <c r="G251">
        <v>4.55</v>
      </c>
      <c r="H251">
        <v>5.3548858447488579</v>
      </c>
      <c r="I251">
        <v>1.6666666666666665</v>
      </c>
      <c r="J251">
        <v>2</v>
      </c>
    </row>
    <row r="252" spans="1:10" x14ac:dyDescent="0.25">
      <c r="A252" t="str">
        <f t="shared" si="3"/>
        <v>11365_1_6310</v>
      </c>
      <c r="B252">
        <v>11365</v>
      </c>
      <c r="C252">
        <v>1</v>
      </c>
      <c r="D252">
        <v>0</v>
      </c>
      <c r="E252">
        <v>6310</v>
      </c>
      <c r="F252">
        <v>11.568287671232877</v>
      </c>
      <c r="G252">
        <v>5</v>
      </c>
      <c r="H252">
        <v>4.7349543378995431</v>
      </c>
      <c r="I252">
        <v>1.8333333333333333</v>
      </c>
      <c r="J252">
        <v>2</v>
      </c>
    </row>
    <row r="253" spans="1:10" x14ac:dyDescent="0.25">
      <c r="A253" t="str">
        <f t="shared" si="3"/>
        <v>2853_2_1226</v>
      </c>
      <c r="B253">
        <v>2853</v>
      </c>
      <c r="C253">
        <v>2</v>
      </c>
      <c r="D253">
        <v>0</v>
      </c>
      <c r="E253">
        <v>1226</v>
      </c>
      <c r="F253">
        <v>11.565616438356162</v>
      </c>
      <c r="G253">
        <v>4.5</v>
      </c>
      <c r="H253">
        <v>4.7322831050228302</v>
      </c>
      <c r="I253">
        <v>2.333333333333333</v>
      </c>
      <c r="J253">
        <v>2</v>
      </c>
    </row>
    <row r="254" spans="1:10" x14ac:dyDescent="0.25">
      <c r="A254" t="str">
        <f t="shared" si="3"/>
        <v>10_31_2911</v>
      </c>
      <c r="B254">
        <v>10</v>
      </c>
      <c r="C254">
        <v>31</v>
      </c>
      <c r="D254">
        <v>0</v>
      </c>
      <c r="E254">
        <v>2911</v>
      </c>
      <c r="F254">
        <v>11.563173515981735</v>
      </c>
      <c r="G254">
        <v>5</v>
      </c>
      <c r="H254">
        <v>5.0631735159817346</v>
      </c>
      <c r="I254">
        <v>1.5</v>
      </c>
      <c r="J254">
        <v>2</v>
      </c>
    </row>
    <row r="255" spans="1:10" x14ac:dyDescent="0.25">
      <c r="A255" t="str">
        <f t="shared" si="3"/>
        <v>2821_2_5241</v>
      </c>
      <c r="B255">
        <v>2821</v>
      </c>
      <c r="C255">
        <v>2</v>
      </c>
      <c r="D255">
        <v>0</v>
      </c>
      <c r="E255">
        <v>5241</v>
      </c>
      <c r="F255">
        <v>11.562381278538812</v>
      </c>
      <c r="G255">
        <v>4.4749999999999996</v>
      </c>
      <c r="H255">
        <v>5.0873812785388122</v>
      </c>
      <c r="I255">
        <v>2</v>
      </c>
      <c r="J255">
        <v>2</v>
      </c>
    </row>
    <row r="256" spans="1:10" x14ac:dyDescent="0.25">
      <c r="A256" t="str">
        <f t="shared" si="3"/>
        <v>51_10_6829</v>
      </c>
      <c r="B256">
        <v>51</v>
      </c>
      <c r="C256">
        <v>10</v>
      </c>
      <c r="D256">
        <v>0</v>
      </c>
      <c r="E256">
        <v>6829</v>
      </c>
      <c r="F256">
        <v>11.555555555555555</v>
      </c>
      <c r="G256">
        <v>5</v>
      </c>
      <c r="H256">
        <v>5.0555555555555554</v>
      </c>
      <c r="I256">
        <v>1.5</v>
      </c>
      <c r="J256">
        <v>2</v>
      </c>
    </row>
    <row r="257" spans="1:10" x14ac:dyDescent="0.25">
      <c r="A257" t="str">
        <f t="shared" si="3"/>
        <v>11746_1_5833</v>
      </c>
      <c r="B257">
        <v>11746</v>
      </c>
      <c r="C257">
        <v>1</v>
      </c>
      <c r="D257">
        <v>0</v>
      </c>
      <c r="E257">
        <v>5833</v>
      </c>
      <c r="F257">
        <v>11.54821917808219</v>
      </c>
      <c r="G257">
        <v>4.1999999999999993</v>
      </c>
      <c r="H257">
        <v>5.514885844748858</v>
      </c>
      <c r="I257">
        <v>1.8333333333333333</v>
      </c>
      <c r="J257">
        <v>2</v>
      </c>
    </row>
    <row r="258" spans="1:10" x14ac:dyDescent="0.25">
      <c r="A258" t="str">
        <f t="shared" si="3"/>
        <v>1533_1_5910</v>
      </c>
      <c r="B258">
        <v>1533</v>
      </c>
      <c r="C258">
        <v>1</v>
      </c>
      <c r="D258">
        <v>0</v>
      </c>
      <c r="E258">
        <v>5910</v>
      </c>
      <c r="F258">
        <v>11.548127853881278</v>
      </c>
      <c r="G258">
        <v>5</v>
      </c>
      <c r="H258">
        <v>4.7147945205479447</v>
      </c>
      <c r="I258">
        <v>1.8333333333333333</v>
      </c>
      <c r="J258">
        <v>2</v>
      </c>
    </row>
    <row r="259" spans="1:10" x14ac:dyDescent="0.25">
      <c r="A259" t="str">
        <f t="shared" ref="A259:A322" si="4">CONCATENATE(B259,"_",C259,"_",E259)</f>
        <v>5_113_11002</v>
      </c>
      <c r="B259">
        <v>5</v>
      </c>
      <c r="C259">
        <v>113</v>
      </c>
      <c r="D259">
        <v>2002</v>
      </c>
      <c r="E259">
        <v>11002</v>
      </c>
      <c r="F259">
        <v>11.542404870624049</v>
      </c>
      <c r="G259">
        <v>4.7749999999999995</v>
      </c>
      <c r="H259">
        <v>4.9340715372907153</v>
      </c>
      <c r="I259">
        <v>1.8333333333333333</v>
      </c>
      <c r="J259">
        <v>2</v>
      </c>
    </row>
    <row r="260" spans="1:10" x14ac:dyDescent="0.25">
      <c r="A260" t="str">
        <f t="shared" si="4"/>
        <v>290_6_6325</v>
      </c>
      <c r="B260">
        <v>290</v>
      </c>
      <c r="C260">
        <v>6</v>
      </c>
      <c r="D260">
        <v>0</v>
      </c>
      <c r="E260">
        <v>6325</v>
      </c>
      <c r="F260">
        <v>11.529589041095889</v>
      </c>
      <c r="G260">
        <v>4.0999999999999996</v>
      </c>
      <c r="H260">
        <v>5.4295890410958894</v>
      </c>
      <c r="I260">
        <v>2</v>
      </c>
      <c r="J260">
        <v>2</v>
      </c>
    </row>
    <row r="261" spans="1:10" x14ac:dyDescent="0.25">
      <c r="A261" t="str">
        <f t="shared" si="4"/>
        <v>110_9_4905</v>
      </c>
      <c r="B261">
        <v>110</v>
      </c>
      <c r="C261">
        <v>9</v>
      </c>
      <c r="D261">
        <v>0</v>
      </c>
      <c r="E261">
        <v>4905</v>
      </c>
      <c r="F261">
        <v>11.52904109589041</v>
      </c>
      <c r="G261">
        <v>5</v>
      </c>
      <c r="H261">
        <v>4.5290410958904106</v>
      </c>
      <c r="I261">
        <v>2</v>
      </c>
      <c r="J261">
        <v>2</v>
      </c>
    </row>
    <row r="262" spans="1:10" x14ac:dyDescent="0.25">
      <c r="A262" t="str">
        <f t="shared" si="4"/>
        <v>3143_1_2148</v>
      </c>
      <c r="B262">
        <v>3143</v>
      </c>
      <c r="C262">
        <v>1</v>
      </c>
      <c r="D262">
        <v>0</v>
      </c>
      <c r="E262">
        <v>2148</v>
      </c>
      <c r="F262">
        <v>11.525753424657534</v>
      </c>
      <c r="G262">
        <v>4.5</v>
      </c>
      <c r="H262">
        <v>5.0257534246575339</v>
      </c>
      <c r="I262">
        <v>2</v>
      </c>
      <c r="J262">
        <v>2</v>
      </c>
    </row>
    <row r="263" spans="1:10" x14ac:dyDescent="0.25">
      <c r="A263" t="str">
        <f t="shared" si="4"/>
        <v>362_1_6988</v>
      </c>
      <c r="B263">
        <v>362</v>
      </c>
      <c r="C263">
        <v>1</v>
      </c>
      <c r="D263">
        <v>0</v>
      </c>
      <c r="E263">
        <v>6988</v>
      </c>
      <c r="F263">
        <v>11.525593607305934</v>
      </c>
      <c r="G263">
        <v>4</v>
      </c>
      <c r="H263">
        <v>5.858926940639269</v>
      </c>
      <c r="I263">
        <v>1.6666666666666665</v>
      </c>
      <c r="J263">
        <v>2</v>
      </c>
    </row>
    <row r="264" spans="1:10" x14ac:dyDescent="0.25">
      <c r="A264" t="str">
        <f t="shared" si="4"/>
        <v>25_32_5507</v>
      </c>
      <c r="B264">
        <v>25</v>
      </c>
      <c r="C264">
        <v>32</v>
      </c>
      <c r="D264">
        <v>0</v>
      </c>
      <c r="E264">
        <v>5507</v>
      </c>
      <c r="F264">
        <v>11.52222222222222</v>
      </c>
      <c r="G264">
        <v>4.3</v>
      </c>
      <c r="H264">
        <v>5.3888888888888875</v>
      </c>
      <c r="I264">
        <v>1.8333333333333333</v>
      </c>
      <c r="J264">
        <v>2</v>
      </c>
    </row>
    <row r="265" spans="1:10" x14ac:dyDescent="0.25">
      <c r="A265" t="str">
        <f t="shared" si="4"/>
        <v>162_3_4684</v>
      </c>
      <c r="B265">
        <v>162</v>
      </c>
      <c r="C265">
        <v>3</v>
      </c>
      <c r="D265">
        <v>0</v>
      </c>
      <c r="E265">
        <v>4684</v>
      </c>
      <c r="F265">
        <v>11.511567732115678</v>
      </c>
      <c r="G265">
        <v>4.0999999999999996</v>
      </c>
      <c r="H265">
        <v>5.5782343987823433</v>
      </c>
      <c r="I265">
        <v>1.8333333333333333</v>
      </c>
      <c r="J265">
        <v>2</v>
      </c>
    </row>
    <row r="266" spans="1:10" x14ac:dyDescent="0.25">
      <c r="A266" t="str">
        <f t="shared" si="4"/>
        <v>11247_1_3267</v>
      </c>
      <c r="B266">
        <v>11247</v>
      </c>
      <c r="C266">
        <v>1</v>
      </c>
      <c r="D266">
        <v>0</v>
      </c>
      <c r="E266">
        <v>3267</v>
      </c>
      <c r="F266">
        <v>11.50220700152207</v>
      </c>
      <c r="G266">
        <v>5</v>
      </c>
      <c r="H266">
        <v>4.5022070015220699</v>
      </c>
      <c r="I266">
        <v>2</v>
      </c>
      <c r="J266">
        <v>2</v>
      </c>
    </row>
    <row r="267" spans="1:10" x14ac:dyDescent="0.25">
      <c r="A267" t="str">
        <f t="shared" si="4"/>
        <v>130_5_6730</v>
      </c>
      <c r="B267">
        <v>130</v>
      </c>
      <c r="C267">
        <v>5</v>
      </c>
      <c r="D267">
        <v>0</v>
      </c>
      <c r="E267">
        <v>6730</v>
      </c>
      <c r="F267">
        <v>11.5</v>
      </c>
      <c r="G267">
        <v>5</v>
      </c>
      <c r="H267">
        <v>4.5</v>
      </c>
      <c r="I267">
        <v>2</v>
      </c>
      <c r="J267">
        <v>2</v>
      </c>
    </row>
    <row r="268" spans="1:10" x14ac:dyDescent="0.25">
      <c r="A268" t="str">
        <f t="shared" si="4"/>
        <v>1075_1_2748</v>
      </c>
      <c r="B268">
        <v>1075</v>
      </c>
      <c r="C268">
        <v>1</v>
      </c>
      <c r="D268">
        <v>0</v>
      </c>
      <c r="E268">
        <v>2748</v>
      </c>
      <c r="F268">
        <v>11.498744292237442</v>
      </c>
      <c r="G268">
        <v>4.0999999999999996</v>
      </c>
      <c r="H268">
        <v>5.398744292237442</v>
      </c>
      <c r="I268">
        <v>2</v>
      </c>
      <c r="J268">
        <v>2</v>
      </c>
    </row>
    <row r="269" spans="1:10" x14ac:dyDescent="0.25">
      <c r="A269" t="str">
        <f t="shared" si="4"/>
        <v>11355_1_5607</v>
      </c>
      <c r="B269">
        <v>11355</v>
      </c>
      <c r="C269">
        <v>1</v>
      </c>
      <c r="D269">
        <v>0</v>
      </c>
      <c r="E269">
        <v>5607</v>
      </c>
      <c r="F269">
        <v>11.493135464231354</v>
      </c>
      <c r="G269">
        <v>5</v>
      </c>
      <c r="H269">
        <v>4.1598021308980213</v>
      </c>
      <c r="I269">
        <v>2.333333333333333</v>
      </c>
      <c r="J269">
        <v>2</v>
      </c>
    </row>
    <row r="270" spans="1:10" x14ac:dyDescent="0.25">
      <c r="A270" t="str">
        <f t="shared" si="4"/>
        <v>186_10_7274</v>
      </c>
      <c r="B270">
        <v>186</v>
      </c>
      <c r="C270">
        <v>10</v>
      </c>
      <c r="D270">
        <v>0</v>
      </c>
      <c r="E270">
        <v>7274</v>
      </c>
      <c r="F270">
        <v>11.463439878234398</v>
      </c>
      <c r="G270">
        <v>3.9750000000000001</v>
      </c>
      <c r="H270">
        <v>5.6551065449010647</v>
      </c>
      <c r="I270">
        <v>1.8333333333333333</v>
      </c>
      <c r="J270">
        <v>2</v>
      </c>
    </row>
    <row r="271" spans="1:10" x14ac:dyDescent="0.25">
      <c r="A271" t="str">
        <f t="shared" si="4"/>
        <v>2804_1_5263</v>
      </c>
      <c r="B271">
        <v>2804</v>
      </c>
      <c r="C271">
        <v>1</v>
      </c>
      <c r="D271">
        <v>0</v>
      </c>
      <c r="E271">
        <v>5263</v>
      </c>
      <c r="F271">
        <v>11.458211567732114</v>
      </c>
      <c r="G271">
        <v>4.4499999999999993</v>
      </c>
      <c r="H271">
        <v>5.0082115677321148</v>
      </c>
      <c r="I271">
        <v>2</v>
      </c>
      <c r="J271">
        <v>2</v>
      </c>
    </row>
    <row r="272" spans="1:10" x14ac:dyDescent="0.25">
      <c r="A272" t="str">
        <f t="shared" si="4"/>
        <v>25_30_2223</v>
      </c>
      <c r="B272">
        <v>25</v>
      </c>
      <c r="C272">
        <v>30</v>
      </c>
      <c r="D272">
        <v>0</v>
      </c>
      <c r="E272">
        <v>2223</v>
      </c>
      <c r="F272">
        <v>11.454223744292237</v>
      </c>
      <c r="G272">
        <v>4.0249999999999995</v>
      </c>
      <c r="H272">
        <v>5.5958904109589032</v>
      </c>
      <c r="I272">
        <v>1.8333333333333333</v>
      </c>
      <c r="J272">
        <v>2</v>
      </c>
    </row>
    <row r="273" spans="1:10" x14ac:dyDescent="0.25">
      <c r="A273" t="str">
        <f t="shared" si="4"/>
        <v>1571_2_4138</v>
      </c>
      <c r="B273">
        <v>1571</v>
      </c>
      <c r="C273">
        <v>2</v>
      </c>
      <c r="D273">
        <v>0</v>
      </c>
      <c r="E273">
        <v>4138</v>
      </c>
      <c r="F273">
        <v>11.450799086757991</v>
      </c>
      <c r="G273">
        <v>4.55</v>
      </c>
      <c r="H273">
        <v>5.0674657534246572</v>
      </c>
      <c r="I273">
        <v>1.8333333333333333</v>
      </c>
      <c r="J273">
        <v>2</v>
      </c>
    </row>
    <row r="274" spans="1:10" x14ac:dyDescent="0.25">
      <c r="A274" t="str">
        <f t="shared" si="4"/>
        <v>25_35_6674</v>
      </c>
      <c r="B274">
        <v>25</v>
      </c>
      <c r="C274">
        <v>35</v>
      </c>
      <c r="D274">
        <v>0</v>
      </c>
      <c r="E274">
        <v>6674</v>
      </c>
      <c r="F274">
        <v>11.449444444444444</v>
      </c>
      <c r="G274">
        <v>4.6499999999999995</v>
      </c>
      <c r="H274">
        <v>5.1327777777777772</v>
      </c>
      <c r="I274">
        <v>1.6666666666666665</v>
      </c>
      <c r="J274">
        <v>2</v>
      </c>
    </row>
    <row r="275" spans="1:10" x14ac:dyDescent="0.25">
      <c r="A275" t="str">
        <f t="shared" si="4"/>
        <v>11261_1_4818</v>
      </c>
      <c r="B275">
        <v>11261</v>
      </c>
      <c r="C275">
        <v>1</v>
      </c>
      <c r="D275">
        <v>0</v>
      </c>
      <c r="E275">
        <v>4818</v>
      </c>
      <c r="F275">
        <v>11.436933028919327</v>
      </c>
      <c r="G275">
        <v>4.8249999999999993</v>
      </c>
      <c r="H275">
        <v>4.2785996955859966</v>
      </c>
      <c r="I275">
        <v>2.333333333333333</v>
      </c>
      <c r="J275">
        <v>2</v>
      </c>
    </row>
    <row r="276" spans="1:10" x14ac:dyDescent="0.25">
      <c r="A276" t="str">
        <f t="shared" si="4"/>
        <v>130_16_12615</v>
      </c>
      <c r="B276">
        <v>130</v>
      </c>
      <c r="C276">
        <v>16</v>
      </c>
      <c r="D276">
        <v>0</v>
      </c>
      <c r="E276">
        <v>12615</v>
      </c>
      <c r="F276">
        <v>11.435989345509894</v>
      </c>
      <c r="G276">
        <v>4.6749999999999998</v>
      </c>
      <c r="H276">
        <v>5.094322678843227</v>
      </c>
      <c r="I276">
        <v>1.6666666666666665</v>
      </c>
      <c r="J276">
        <v>2</v>
      </c>
    </row>
    <row r="277" spans="1:10" x14ac:dyDescent="0.25">
      <c r="A277" t="str">
        <f t="shared" si="4"/>
        <v>167_11_1310</v>
      </c>
      <c r="B277">
        <v>167</v>
      </c>
      <c r="C277">
        <v>11</v>
      </c>
      <c r="D277">
        <v>0</v>
      </c>
      <c r="E277">
        <v>1310</v>
      </c>
      <c r="F277">
        <v>11.431666666666665</v>
      </c>
      <c r="G277">
        <v>4.3999999999999995</v>
      </c>
      <c r="H277">
        <v>5.0316666666666663</v>
      </c>
      <c r="I277">
        <v>2</v>
      </c>
      <c r="J277">
        <v>2</v>
      </c>
    </row>
    <row r="278" spans="1:10" x14ac:dyDescent="0.25">
      <c r="A278" t="str">
        <f t="shared" si="4"/>
        <v>2955_1_4446</v>
      </c>
      <c r="B278">
        <v>2955</v>
      </c>
      <c r="C278">
        <v>1</v>
      </c>
      <c r="D278">
        <v>0</v>
      </c>
      <c r="E278">
        <v>4446</v>
      </c>
      <c r="F278">
        <v>11.426248097412479</v>
      </c>
      <c r="G278">
        <v>5</v>
      </c>
      <c r="H278">
        <v>4.092914764079147</v>
      </c>
      <c r="I278">
        <v>2.333333333333333</v>
      </c>
      <c r="J278">
        <v>2</v>
      </c>
    </row>
    <row r="279" spans="1:10" x14ac:dyDescent="0.25">
      <c r="A279" t="str">
        <f t="shared" si="4"/>
        <v>170_5_6610</v>
      </c>
      <c r="B279">
        <v>170</v>
      </c>
      <c r="C279">
        <v>5</v>
      </c>
      <c r="D279">
        <v>0</v>
      </c>
      <c r="E279">
        <v>6610</v>
      </c>
      <c r="F279">
        <v>11.420981735159817</v>
      </c>
      <c r="G279">
        <v>5</v>
      </c>
      <c r="H279">
        <v>4.0876484018264838</v>
      </c>
      <c r="I279">
        <v>2.333333333333333</v>
      </c>
      <c r="J279">
        <v>2</v>
      </c>
    </row>
    <row r="280" spans="1:10" x14ac:dyDescent="0.25">
      <c r="A280" t="str">
        <f t="shared" si="4"/>
        <v>6_118_6024</v>
      </c>
      <c r="B280">
        <v>6</v>
      </c>
      <c r="C280">
        <v>118</v>
      </c>
      <c r="D280">
        <v>0</v>
      </c>
      <c r="E280">
        <v>6024</v>
      </c>
      <c r="F280">
        <v>11.397222222222222</v>
      </c>
      <c r="G280">
        <v>4.6749999999999998</v>
      </c>
      <c r="H280">
        <v>4.8888888888888884</v>
      </c>
      <c r="I280">
        <v>1.8333333333333333</v>
      </c>
      <c r="J280">
        <v>2</v>
      </c>
    </row>
    <row r="281" spans="1:10" x14ac:dyDescent="0.25">
      <c r="A281" t="str">
        <f t="shared" si="4"/>
        <v>11345_1_7418</v>
      </c>
      <c r="B281">
        <v>11345</v>
      </c>
      <c r="C281">
        <v>1</v>
      </c>
      <c r="D281">
        <v>540</v>
      </c>
      <c r="E281">
        <v>7418</v>
      </c>
      <c r="F281">
        <v>11.390585996955858</v>
      </c>
      <c r="G281">
        <v>5</v>
      </c>
      <c r="H281">
        <v>4.7239193302891929</v>
      </c>
      <c r="I281">
        <v>1.6666666666666665</v>
      </c>
      <c r="J281">
        <v>2</v>
      </c>
    </row>
    <row r="282" spans="1:10" x14ac:dyDescent="0.25">
      <c r="A282" t="str">
        <f t="shared" si="4"/>
        <v>167_13_8267</v>
      </c>
      <c r="B282">
        <v>167</v>
      </c>
      <c r="C282">
        <v>13</v>
      </c>
      <c r="D282">
        <v>0</v>
      </c>
      <c r="E282">
        <v>8267</v>
      </c>
      <c r="F282">
        <v>11.388610350076103</v>
      </c>
      <c r="G282">
        <v>3.8859999999999992</v>
      </c>
      <c r="H282">
        <v>5.66927701674277</v>
      </c>
      <c r="I282">
        <v>1.8333333333333333</v>
      </c>
      <c r="J282">
        <v>2</v>
      </c>
    </row>
    <row r="283" spans="1:10" x14ac:dyDescent="0.25">
      <c r="A283" t="str">
        <f t="shared" si="4"/>
        <v>3134_1_4508</v>
      </c>
      <c r="B283">
        <v>3134</v>
      </c>
      <c r="C283">
        <v>1</v>
      </c>
      <c r="D283">
        <v>0</v>
      </c>
      <c r="E283">
        <v>4508</v>
      </c>
      <c r="F283">
        <v>11.388584474885842</v>
      </c>
      <c r="G283">
        <v>5</v>
      </c>
      <c r="H283">
        <v>4.0552511415525112</v>
      </c>
      <c r="I283">
        <v>2.333333333333333</v>
      </c>
      <c r="J283">
        <v>2</v>
      </c>
    </row>
    <row r="284" spans="1:10" x14ac:dyDescent="0.25">
      <c r="A284" t="str">
        <f t="shared" si="4"/>
        <v>2834_1_6247</v>
      </c>
      <c r="B284">
        <v>2834</v>
      </c>
      <c r="C284">
        <v>1</v>
      </c>
      <c r="D284">
        <v>0</v>
      </c>
      <c r="E284">
        <v>6247</v>
      </c>
      <c r="F284">
        <v>11.386111111111109</v>
      </c>
      <c r="G284">
        <v>4.9399999999999995</v>
      </c>
      <c r="H284">
        <v>4.9461111111111107</v>
      </c>
      <c r="I284">
        <v>1.5</v>
      </c>
      <c r="J284">
        <v>2</v>
      </c>
    </row>
    <row r="285" spans="1:10" x14ac:dyDescent="0.25">
      <c r="A285" t="str">
        <f t="shared" si="4"/>
        <v>1072_1_5163</v>
      </c>
      <c r="B285">
        <v>1072</v>
      </c>
      <c r="C285">
        <v>1</v>
      </c>
      <c r="D285">
        <v>0</v>
      </c>
      <c r="E285">
        <v>5163</v>
      </c>
      <c r="F285">
        <v>11.384680365296804</v>
      </c>
      <c r="G285">
        <v>3.4866666666666668</v>
      </c>
      <c r="H285">
        <v>6.2313470319634705</v>
      </c>
      <c r="I285">
        <v>1.6666666666666665</v>
      </c>
      <c r="J285">
        <v>2</v>
      </c>
    </row>
    <row r="286" spans="1:10" x14ac:dyDescent="0.25">
      <c r="A286" t="str">
        <f t="shared" si="4"/>
        <v>132_11_3863</v>
      </c>
      <c r="B286">
        <v>132</v>
      </c>
      <c r="C286">
        <v>11</v>
      </c>
      <c r="D286">
        <v>0</v>
      </c>
      <c r="E286">
        <v>3863</v>
      </c>
      <c r="F286">
        <v>11.382945205479453</v>
      </c>
      <c r="G286">
        <v>5</v>
      </c>
      <c r="H286">
        <v>4.5496118721461185</v>
      </c>
      <c r="I286">
        <v>1.8333333333333333</v>
      </c>
      <c r="J286">
        <v>2</v>
      </c>
    </row>
    <row r="287" spans="1:10" x14ac:dyDescent="0.25">
      <c r="A287" t="str">
        <f t="shared" si="4"/>
        <v>3138_1_1506</v>
      </c>
      <c r="B287">
        <v>3138</v>
      </c>
      <c r="C287">
        <v>1</v>
      </c>
      <c r="D287">
        <v>0</v>
      </c>
      <c r="E287">
        <v>1506</v>
      </c>
      <c r="F287">
        <v>11.376986301369861</v>
      </c>
      <c r="G287">
        <v>5</v>
      </c>
      <c r="H287">
        <v>4.043652968036529</v>
      </c>
      <c r="I287">
        <v>2.333333333333333</v>
      </c>
      <c r="J287">
        <v>2</v>
      </c>
    </row>
    <row r="288" spans="1:10" x14ac:dyDescent="0.25">
      <c r="A288" t="str">
        <f t="shared" si="4"/>
        <v>14137_1_1627</v>
      </c>
      <c r="B288">
        <v>14137</v>
      </c>
      <c r="C288">
        <v>1</v>
      </c>
      <c r="D288">
        <v>0</v>
      </c>
      <c r="E288">
        <v>1627</v>
      </c>
      <c r="F288">
        <v>11.376164383561644</v>
      </c>
      <c r="G288">
        <v>5</v>
      </c>
      <c r="H288">
        <v>4.04283105022831</v>
      </c>
      <c r="I288">
        <v>2.333333333333333</v>
      </c>
      <c r="J288">
        <v>2</v>
      </c>
    </row>
    <row r="289" spans="1:10" x14ac:dyDescent="0.25">
      <c r="A289" t="str">
        <f t="shared" si="4"/>
        <v>2813_1_7514</v>
      </c>
      <c r="B289">
        <v>2813</v>
      </c>
      <c r="C289">
        <v>1</v>
      </c>
      <c r="D289">
        <v>0</v>
      </c>
      <c r="E289">
        <v>7514</v>
      </c>
      <c r="F289">
        <v>11.375745814307455</v>
      </c>
      <c r="G289">
        <v>4.2749999999999995</v>
      </c>
      <c r="H289">
        <v>4.9340791476407908</v>
      </c>
      <c r="I289">
        <v>2.1666666666666665</v>
      </c>
      <c r="J289">
        <v>2</v>
      </c>
    </row>
    <row r="290" spans="1:10" x14ac:dyDescent="0.25">
      <c r="A290" t="str">
        <f t="shared" si="4"/>
        <v>1215_3_5060</v>
      </c>
      <c r="B290">
        <v>1215</v>
      </c>
      <c r="C290">
        <v>3</v>
      </c>
      <c r="D290">
        <v>0</v>
      </c>
      <c r="E290">
        <v>5060</v>
      </c>
      <c r="F290">
        <v>11.363666666666667</v>
      </c>
      <c r="G290">
        <v>4.3999999999999995</v>
      </c>
      <c r="H290">
        <v>4.9636666666666667</v>
      </c>
      <c r="I290">
        <v>2</v>
      </c>
      <c r="J290">
        <v>2</v>
      </c>
    </row>
    <row r="291" spans="1:10" x14ac:dyDescent="0.25">
      <c r="A291" t="str">
        <f t="shared" si="4"/>
        <v>11237_1_3046</v>
      </c>
      <c r="B291">
        <v>11237</v>
      </c>
      <c r="C291">
        <v>1</v>
      </c>
      <c r="D291">
        <v>0</v>
      </c>
      <c r="E291">
        <v>3046</v>
      </c>
      <c r="F291">
        <v>11.356438356164382</v>
      </c>
      <c r="G291">
        <v>5</v>
      </c>
      <c r="H291">
        <v>4.0231050228310501</v>
      </c>
      <c r="I291">
        <v>2.333333333333333</v>
      </c>
      <c r="J291">
        <v>2</v>
      </c>
    </row>
    <row r="292" spans="1:10" x14ac:dyDescent="0.25">
      <c r="A292" t="str">
        <f t="shared" si="4"/>
        <v>11121_1_354</v>
      </c>
      <c r="B292">
        <v>11121</v>
      </c>
      <c r="C292">
        <v>1</v>
      </c>
      <c r="D292">
        <v>5294</v>
      </c>
      <c r="E292">
        <v>354</v>
      </c>
      <c r="F292">
        <v>11.355342465753424</v>
      </c>
      <c r="G292">
        <v>5</v>
      </c>
      <c r="H292">
        <v>4.3553424657534245</v>
      </c>
      <c r="I292">
        <v>2</v>
      </c>
      <c r="J292">
        <v>2</v>
      </c>
    </row>
    <row r="293" spans="1:10" x14ac:dyDescent="0.25">
      <c r="A293" t="str">
        <f t="shared" si="4"/>
        <v>186_9_4094</v>
      </c>
      <c r="B293">
        <v>186</v>
      </c>
      <c r="C293">
        <v>9</v>
      </c>
      <c r="D293">
        <v>0</v>
      </c>
      <c r="E293">
        <v>4094</v>
      </c>
      <c r="F293">
        <v>11.355007610350075</v>
      </c>
      <c r="G293">
        <v>4.1333333333333329</v>
      </c>
      <c r="H293">
        <v>5.7216742770167421</v>
      </c>
      <c r="I293">
        <v>1.5</v>
      </c>
      <c r="J293">
        <v>2</v>
      </c>
    </row>
    <row r="294" spans="1:10" x14ac:dyDescent="0.25">
      <c r="A294" t="str">
        <f t="shared" si="4"/>
        <v>11337_1_5989</v>
      </c>
      <c r="B294">
        <v>11337</v>
      </c>
      <c r="C294">
        <v>1</v>
      </c>
      <c r="D294">
        <v>0</v>
      </c>
      <c r="E294">
        <v>5989</v>
      </c>
      <c r="F294">
        <v>11.354337899543378</v>
      </c>
      <c r="G294">
        <v>5</v>
      </c>
      <c r="H294">
        <v>3.6876712328767121</v>
      </c>
      <c r="I294">
        <v>2.6666666666666665</v>
      </c>
      <c r="J294">
        <v>2</v>
      </c>
    </row>
    <row r="295" spans="1:10" x14ac:dyDescent="0.25">
      <c r="A295" t="str">
        <f t="shared" si="4"/>
        <v>1542_1_553</v>
      </c>
      <c r="B295">
        <v>1542</v>
      </c>
      <c r="C295">
        <v>1</v>
      </c>
      <c r="D295">
        <v>0</v>
      </c>
      <c r="E295">
        <v>553</v>
      </c>
      <c r="F295">
        <v>11.349056316590563</v>
      </c>
      <c r="G295">
        <v>4</v>
      </c>
      <c r="H295">
        <v>5.3490563165905627</v>
      </c>
      <c r="I295">
        <v>2</v>
      </c>
      <c r="J295">
        <v>2</v>
      </c>
    </row>
    <row r="296" spans="1:10" x14ac:dyDescent="0.25">
      <c r="A296" t="str">
        <f t="shared" si="4"/>
        <v>11170_1_1900</v>
      </c>
      <c r="B296">
        <v>11170</v>
      </c>
      <c r="C296">
        <v>1</v>
      </c>
      <c r="D296">
        <v>1020</v>
      </c>
      <c r="E296">
        <v>1900</v>
      </c>
      <c r="F296">
        <v>11.3482800608828</v>
      </c>
      <c r="G296">
        <v>5</v>
      </c>
      <c r="H296">
        <v>4.3482800608828001</v>
      </c>
      <c r="I296">
        <v>2</v>
      </c>
      <c r="J296">
        <v>2</v>
      </c>
    </row>
    <row r="297" spans="1:10" x14ac:dyDescent="0.25">
      <c r="A297" t="str">
        <f t="shared" si="4"/>
        <v>11269_1_4419</v>
      </c>
      <c r="B297">
        <v>11269</v>
      </c>
      <c r="C297">
        <v>1</v>
      </c>
      <c r="D297">
        <v>807</v>
      </c>
      <c r="E297">
        <v>4419</v>
      </c>
      <c r="F297">
        <v>11.346849315068493</v>
      </c>
      <c r="G297">
        <v>5</v>
      </c>
      <c r="H297">
        <v>4.6801826484018267</v>
      </c>
      <c r="I297">
        <v>1.6666666666666665</v>
      </c>
      <c r="J297">
        <v>2</v>
      </c>
    </row>
    <row r="298" spans="1:10" x14ac:dyDescent="0.25">
      <c r="A298" t="str">
        <f t="shared" si="4"/>
        <v>13609_1_5905</v>
      </c>
      <c r="B298">
        <v>13609</v>
      </c>
      <c r="C298">
        <v>1</v>
      </c>
      <c r="D298">
        <v>0</v>
      </c>
      <c r="E298">
        <v>5905</v>
      </c>
      <c r="F298">
        <v>11.342747336377473</v>
      </c>
      <c r="G298">
        <v>5</v>
      </c>
      <c r="H298">
        <v>4.6760806697108066</v>
      </c>
      <c r="I298">
        <v>1.6666666666666665</v>
      </c>
      <c r="J298">
        <v>2</v>
      </c>
    </row>
    <row r="299" spans="1:10" x14ac:dyDescent="0.25">
      <c r="A299" t="str">
        <f t="shared" si="4"/>
        <v>11253_1_4687</v>
      </c>
      <c r="B299">
        <v>11253</v>
      </c>
      <c r="C299">
        <v>1</v>
      </c>
      <c r="D299">
        <v>1093</v>
      </c>
      <c r="E299">
        <v>4687</v>
      </c>
      <c r="F299">
        <v>11.33634703196347</v>
      </c>
      <c r="G299">
        <v>5</v>
      </c>
      <c r="H299">
        <v>4.0030136986301361</v>
      </c>
      <c r="I299">
        <v>2.333333333333333</v>
      </c>
      <c r="J299">
        <v>2</v>
      </c>
    </row>
    <row r="300" spans="1:10" x14ac:dyDescent="0.25">
      <c r="A300" t="str">
        <f t="shared" si="4"/>
        <v>172_1_4626</v>
      </c>
      <c r="B300">
        <v>172</v>
      </c>
      <c r="C300">
        <v>1</v>
      </c>
      <c r="D300">
        <v>0</v>
      </c>
      <c r="E300">
        <v>4626</v>
      </c>
      <c r="F300">
        <v>11.335258751902586</v>
      </c>
      <c r="G300">
        <v>5</v>
      </c>
      <c r="H300">
        <v>4.66859208523592</v>
      </c>
      <c r="I300">
        <v>1.6666666666666665</v>
      </c>
      <c r="J300">
        <v>2</v>
      </c>
    </row>
    <row r="301" spans="1:10" x14ac:dyDescent="0.25">
      <c r="A301" t="str">
        <f t="shared" si="4"/>
        <v>11610_1_1883</v>
      </c>
      <c r="B301">
        <v>11610</v>
      </c>
      <c r="C301">
        <v>1</v>
      </c>
      <c r="D301">
        <v>0</v>
      </c>
      <c r="E301">
        <v>1883</v>
      </c>
      <c r="F301">
        <v>11.334063926940637</v>
      </c>
      <c r="G301">
        <v>5</v>
      </c>
      <c r="H301">
        <v>4.0007305936073054</v>
      </c>
      <c r="I301">
        <v>2.333333333333333</v>
      </c>
      <c r="J301">
        <v>2</v>
      </c>
    </row>
    <row r="302" spans="1:10" x14ac:dyDescent="0.25">
      <c r="A302" t="str">
        <f t="shared" si="4"/>
        <v>11557_1_783</v>
      </c>
      <c r="B302">
        <v>11557</v>
      </c>
      <c r="C302">
        <v>1</v>
      </c>
      <c r="D302">
        <v>0</v>
      </c>
      <c r="E302">
        <v>783</v>
      </c>
      <c r="F302">
        <v>11.333515981735159</v>
      </c>
      <c r="G302">
        <v>5</v>
      </c>
      <c r="H302">
        <v>4.3335159817351592</v>
      </c>
      <c r="I302">
        <v>2</v>
      </c>
      <c r="J302">
        <v>2</v>
      </c>
    </row>
    <row r="303" spans="1:10" x14ac:dyDescent="0.25">
      <c r="A303" t="str">
        <f t="shared" si="4"/>
        <v>167_1_862</v>
      </c>
      <c r="B303">
        <v>167</v>
      </c>
      <c r="C303">
        <v>1</v>
      </c>
      <c r="D303">
        <v>4527</v>
      </c>
      <c r="E303">
        <v>862</v>
      </c>
      <c r="F303">
        <v>11.333333333333332</v>
      </c>
      <c r="G303">
        <v>5</v>
      </c>
      <c r="H303">
        <v>4.333333333333333</v>
      </c>
      <c r="I303">
        <v>2</v>
      </c>
      <c r="J303">
        <v>2</v>
      </c>
    </row>
    <row r="304" spans="1:10" x14ac:dyDescent="0.25">
      <c r="A304" t="str">
        <f t="shared" si="4"/>
        <v>1493_1_9138</v>
      </c>
      <c r="B304">
        <v>1493</v>
      </c>
      <c r="C304">
        <v>1</v>
      </c>
      <c r="D304">
        <v>0</v>
      </c>
      <c r="E304">
        <v>9138</v>
      </c>
      <c r="F304">
        <v>11.329931506849316</v>
      </c>
      <c r="G304">
        <v>5</v>
      </c>
      <c r="H304">
        <v>4.8299315068493156</v>
      </c>
      <c r="I304">
        <v>1.5</v>
      </c>
      <c r="J304">
        <v>2</v>
      </c>
    </row>
    <row r="305" spans="1:10" x14ac:dyDescent="0.25">
      <c r="A305" t="str">
        <f t="shared" si="4"/>
        <v>110_17_4215</v>
      </c>
      <c r="B305">
        <v>110</v>
      </c>
      <c r="C305">
        <v>17</v>
      </c>
      <c r="D305">
        <v>0</v>
      </c>
      <c r="E305">
        <v>4215</v>
      </c>
      <c r="F305">
        <v>11.327054794520548</v>
      </c>
      <c r="G305">
        <v>4.67</v>
      </c>
      <c r="H305">
        <v>4.8237214611872137</v>
      </c>
      <c r="I305">
        <v>1.8333333333333333</v>
      </c>
      <c r="J305">
        <v>2</v>
      </c>
    </row>
    <row r="306" spans="1:10" x14ac:dyDescent="0.25">
      <c r="A306" t="str">
        <f t="shared" si="4"/>
        <v>2_20_7585</v>
      </c>
      <c r="B306">
        <v>2</v>
      </c>
      <c r="C306">
        <v>20</v>
      </c>
      <c r="D306">
        <v>0</v>
      </c>
      <c r="E306">
        <v>7585</v>
      </c>
      <c r="F306">
        <v>11.308888888888889</v>
      </c>
      <c r="G306">
        <v>5</v>
      </c>
      <c r="H306">
        <v>4.9755555555555553</v>
      </c>
      <c r="I306">
        <v>1.3333333333333333</v>
      </c>
      <c r="J306">
        <v>2</v>
      </c>
    </row>
    <row r="307" spans="1:10" x14ac:dyDescent="0.25">
      <c r="A307" t="str">
        <f t="shared" si="4"/>
        <v>295_1_7539</v>
      </c>
      <c r="B307">
        <v>295</v>
      </c>
      <c r="C307">
        <v>1</v>
      </c>
      <c r="D307">
        <v>0</v>
      </c>
      <c r="E307">
        <v>7539</v>
      </c>
      <c r="F307">
        <v>11.30880593607306</v>
      </c>
      <c r="G307">
        <v>4</v>
      </c>
      <c r="H307">
        <v>5.8088059360730604</v>
      </c>
      <c r="I307">
        <v>1.5</v>
      </c>
      <c r="J307">
        <v>2</v>
      </c>
    </row>
    <row r="308" spans="1:10" x14ac:dyDescent="0.25">
      <c r="A308" t="str">
        <f t="shared" si="4"/>
        <v>1585_1_1163</v>
      </c>
      <c r="B308">
        <v>1585</v>
      </c>
      <c r="C308">
        <v>1</v>
      </c>
      <c r="D308">
        <v>0</v>
      </c>
      <c r="E308">
        <v>1163</v>
      </c>
      <c r="F308">
        <v>11.301187214611874</v>
      </c>
      <c r="G308">
        <v>4.3</v>
      </c>
      <c r="H308">
        <v>5.6678538812785391</v>
      </c>
      <c r="I308">
        <v>1.3333333333333333</v>
      </c>
      <c r="J308">
        <v>2</v>
      </c>
    </row>
    <row r="309" spans="1:10" x14ac:dyDescent="0.25">
      <c r="A309" t="str">
        <f t="shared" si="4"/>
        <v>45_6_4658</v>
      </c>
      <c r="B309">
        <v>45</v>
      </c>
      <c r="C309">
        <v>6</v>
      </c>
      <c r="D309">
        <v>0</v>
      </c>
      <c r="E309">
        <v>4658</v>
      </c>
      <c r="F309">
        <v>11.293120243531202</v>
      </c>
      <c r="G309">
        <v>5</v>
      </c>
      <c r="H309">
        <v>4.2931202435312024</v>
      </c>
      <c r="I309">
        <v>2</v>
      </c>
      <c r="J309">
        <v>2</v>
      </c>
    </row>
    <row r="310" spans="1:10" x14ac:dyDescent="0.25">
      <c r="A310" t="str">
        <f t="shared" si="4"/>
        <v>282_7_3110</v>
      </c>
      <c r="B310">
        <v>282</v>
      </c>
      <c r="C310">
        <v>7</v>
      </c>
      <c r="D310">
        <v>0</v>
      </c>
      <c r="E310">
        <v>3110</v>
      </c>
      <c r="F310">
        <v>11.283432267884322</v>
      </c>
      <c r="G310">
        <v>3.9233333333333329</v>
      </c>
      <c r="H310">
        <v>5.3600989345509884</v>
      </c>
      <c r="I310">
        <v>2</v>
      </c>
      <c r="J310">
        <v>2</v>
      </c>
    </row>
    <row r="311" spans="1:10" x14ac:dyDescent="0.25">
      <c r="A311" t="str">
        <f t="shared" si="4"/>
        <v>54_13_6618</v>
      </c>
      <c r="B311">
        <v>54</v>
      </c>
      <c r="C311">
        <v>13</v>
      </c>
      <c r="D311">
        <v>0</v>
      </c>
      <c r="E311">
        <v>6618</v>
      </c>
      <c r="F311">
        <v>11.267777777777775</v>
      </c>
      <c r="G311">
        <v>4.1999999999999993</v>
      </c>
      <c r="H311">
        <v>5.4011111111111108</v>
      </c>
      <c r="I311">
        <v>1.6666666666666665</v>
      </c>
      <c r="J311">
        <v>2</v>
      </c>
    </row>
    <row r="312" spans="1:10" x14ac:dyDescent="0.25">
      <c r="A312" t="str">
        <f t="shared" si="4"/>
        <v>11299_1_6953</v>
      </c>
      <c r="B312">
        <v>11299</v>
      </c>
      <c r="C312">
        <v>1</v>
      </c>
      <c r="D312">
        <v>0</v>
      </c>
      <c r="E312">
        <v>6953</v>
      </c>
      <c r="F312">
        <v>11.264452054794521</v>
      </c>
      <c r="G312">
        <v>5</v>
      </c>
      <c r="H312">
        <v>3.7644520547945204</v>
      </c>
      <c r="I312">
        <v>2.5</v>
      </c>
      <c r="J312">
        <v>2</v>
      </c>
    </row>
    <row r="313" spans="1:10" x14ac:dyDescent="0.25">
      <c r="A313" t="str">
        <f t="shared" si="4"/>
        <v>10_30_7297</v>
      </c>
      <c r="B313">
        <v>10</v>
      </c>
      <c r="C313">
        <v>30</v>
      </c>
      <c r="D313">
        <v>0</v>
      </c>
      <c r="E313">
        <v>7297</v>
      </c>
      <c r="F313">
        <v>11.26228310502283</v>
      </c>
      <c r="G313">
        <v>5</v>
      </c>
      <c r="H313">
        <v>4.5956164383561644</v>
      </c>
      <c r="I313">
        <v>1.6666666666666665</v>
      </c>
      <c r="J313">
        <v>2</v>
      </c>
    </row>
    <row r="314" spans="1:10" x14ac:dyDescent="0.25">
      <c r="A314" t="str">
        <f t="shared" si="4"/>
        <v>12_223_4573</v>
      </c>
      <c r="B314">
        <v>12</v>
      </c>
      <c r="C314">
        <v>223</v>
      </c>
      <c r="D314">
        <v>0</v>
      </c>
      <c r="E314">
        <v>4573</v>
      </c>
      <c r="F314">
        <v>11.25482496194825</v>
      </c>
      <c r="G314">
        <v>5</v>
      </c>
      <c r="H314">
        <v>4.9214916286149162</v>
      </c>
      <c r="I314">
        <v>1.3333333333333333</v>
      </c>
      <c r="J314">
        <v>2</v>
      </c>
    </row>
    <row r="315" spans="1:10" x14ac:dyDescent="0.25">
      <c r="A315" t="str">
        <f t="shared" si="4"/>
        <v>4_211_6885</v>
      </c>
      <c r="B315">
        <v>4</v>
      </c>
      <c r="C315">
        <v>211</v>
      </c>
      <c r="D315">
        <v>0</v>
      </c>
      <c r="E315">
        <v>6885</v>
      </c>
      <c r="F315">
        <v>11.245540334855402</v>
      </c>
      <c r="G315">
        <v>5</v>
      </c>
      <c r="H315">
        <v>4.7455403348554031</v>
      </c>
      <c r="I315">
        <v>1.5</v>
      </c>
      <c r="J315">
        <v>2</v>
      </c>
    </row>
    <row r="316" spans="1:10" x14ac:dyDescent="0.25">
      <c r="A316" t="str">
        <f t="shared" si="4"/>
        <v>410_1_2552</v>
      </c>
      <c r="B316">
        <v>410</v>
      </c>
      <c r="C316">
        <v>1</v>
      </c>
      <c r="D316">
        <v>0</v>
      </c>
      <c r="E316">
        <v>2552</v>
      </c>
      <c r="F316">
        <v>11.238027397260273</v>
      </c>
      <c r="G316">
        <v>3.3053333333333335</v>
      </c>
      <c r="H316">
        <v>6.2660273972602738</v>
      </c>
      <c r="I316">
        <v>1.6666666666666665</v>
      </c>
      <c r="J316">
        <v>2</v>
      </c>
    </row>
    <row r="317" spans="1:10" x14ac:dyDescent="0.25">
      <c r="A317" t="str">
        <f t="shared" si="4"/>
        <v>2_25_4229</v>
      </c>
      <c r="B317">
        <v>2</v>
      </c>
      <c r="C317">
        <v>25</v>
      </c>
      <c r="D317">
        <v>0</v>
      </c>
      <c r="E317">
        <v>4229</v>
      </c>
      <c r="F317">
        <v>11.237747336377474</v>
      </c>
      <c r="G317">
        <v>5</v>
      </c>
      <c r="H317">
        <v>4.7377473363774731</v>
      </c>
      <c r="I317">
        <v>1.5</v>
      </c>
      <c r="J317">
        <v>2</v>
      </c>
    </row>
    <row r="318" spans="1:10" x14ac:dyDescent="0.25">
      <c r="A318" t="str">
        <f t="shared" si="4"/>
        <v>12_210_6975</v>
      </c>
      <c r="B318">
        <v>12</v>
      </c>
      <c r="C318">
        <v>210</v>
      </c>
      <c r="D318">
        <v>0</v>
      </c>
      <c r="E318">
        <v>6975</v>
      </c>
      <c r="F318">
        <v>11.230555555555556</v>
      </c>
      <c r="G318">
        <v>5</v>
      </c>
      <c r="H318">
        <v>4.8972222222222221</v>
      </c>
      <c r="I318">
        <v>1.3333333333333333</v>
      </c>
      <c r="J318">
        <v>2</v>
      </c>
    </row>
    <row r="319" spans="1:10" x14ac:dyDescent="0.25">
      <c r="A319" t="str">
        <f t="shared" si="4"/>
        <v>1531_3_4109</v>
      </c>
      <c r="B319">
        <v>1531</v>
      </c>
      <c r="C319">
        <v>3</v>
      </c>
      <c r="D319">
        <v>0</v>
      </c>
      <c r="E319">
        <v>4109</v>
      </c>
      <c r="F319">
        <v>11.225220700152207</v>
      </c>
      <c r="G319">
        <v>5</v>
      </c>
      <c r="H319">
        <v>4.0585540334855406</v>
      </c>
      <c r="I319">
        <v>2.1666666666666665</v>
      </c>
      <c r="J319">
        <v>2</v>
      </c>
    </row>
    <row r="320" spans="1:10" x14ac:dyDescent="0.25">
      <c r="A320" t="str">
        <f t="shared" si="4"/>
        <v>186_14_2690</v>
      </c>
      <c r="B320">
        <v>186</v>
      </c>
      <c r="C320">
        <v>14</v>
      </c>
      <c r="D320">
        <v>0</v>
      </c>
      <c r="E320">
        <v>2690</v>
      </c>
      <c r="F320">
        <v>11.211339421613394</v>
      </c>
      <c r="G320">
        <v>4.3066666666666666</v>
      </c>
      <c r="H320">
        <v>4.738006088280061</v>
      </c>
      <c r="I320">
        <v>2.1666666666666665</v>
      </c>
      <c r="J320">
        <v>2</v>
      </c>
    </row>
    <row r="321" spans="1:10" x14ac:dyDescent="0.25">
      <c r="A321" t="str">
        <f t="shared" si="4"/>
        <v>12_229_4032</v>
      </c>
      <c r="B321">
        <v>12</v>
      </c>
      <c r="C321">
        <v>229</v>
      </c>
      <c r="D321">
        <v>0</v>
      </c>
      <c r="E321">
        <v>4032</v>
      </c>
      <c r="F321">
        <v>11.208333333333332</v>
      </c>
      <c r="G321">
        <v>4.375</v>
      </c>
      <c r="H321">
        <v>4.6666666666666661</v>
      </c>
      <c r="I321">
        <v>2.1666666666666665</v>
      </c>
      <c r="J321">
        <v>2</v>
      </c>
    </row>
    <row r="322" spans="1:10" x14ac:dyDescent="0.25">
      <c r="A322" t="str">
        <f t="shared" si="4"/>
        <v>170_15_3487</v>
      </c>
      <c r="B322">
        <v>170</v>
      </c>
      <c r="C322">
        <v>15</v>
      </c>
      <c r="D322">
        <v>0</v>
      </c>
      <c r="E322">
        <v>3487</v>
      </c>
      <c r="F322">
        <v>11.199984779299847</v>
      </c>
      <c r="G322">
        <v>5</v>
      </c>
      <c r="H322">
        <v>3.8666514459665144</v>
      </c>
      <c r="I322">
        <v>2.333333333333333</v>
      </c>
      <c r="J322">
        <v>2</v>
      </c>
    </row>
    <row r="323" spans="1:10" x14ac:dyDescent="0.25">
      <c r="A323" t="str">
        <f t="shared" ref="A323:A386" si="5">CONCATENATE(B323,"_",C323,"_",E323)</f>
        <v>1551_1_6493</v>
      </c>
      <c r="B323">
        <v>1551</v>
      </c>
      <c r="C323">
        <v>1</v>
      </c>
      <c r="D323">
        <v>0</v>
      </c>
      <c r="E323">
        <v>6493</v>
      </c>
      <c r="F323">
        <v>11.190479452054795</v>
      </c>
      <c r="G323">
        <v>4.625</v>
      </c>
      <c r="H323">
        <v>5.0654794520547943</v>
      </c>
      <c r="I323">
        <v>1.5</v>
      </c>
      <c r="J323">
        <v>2</v>
      </c>
    </row>
    <row r="324" spans="1:10" x14ac:dyDescent="0.25">
      <c r="A324" t="str">
        <f t="shared" si="5"/>
        <v>104_6_5455</v>
      </c>
      <c r="B324">
        <v>104</v>
      </c>
      <c r="C324">
        <v>6</v>
      </c>
      <c r="D324">
        <v>0</v>
      </c>
      <c r="E324">
        <v>5455</v>
      </c>
      <c r="F324">
        <v>11.182945205479452</v>
      </c>
      <c r="G324">
        <v>4.4749999999999996</v>
      </c>
      <c r="H324">
        <v>4.3746118721461187</v>
      </c>
      <c r="I324">
        <v>2.333333333333333</v>
      </c>
      <c r="J324">
        <v>2</v>
      </c>
    </row>
    <row r="325" spans="1:10" x14ac:dyDescent="0.25">
      <c r="A325" t="str">
        <f t="shared" si="5"/>
        <v>12_211_5366</v>
      </c>
      <c r="B325">
        <v>12</v>
      </c>
      <c r="C325">
        <v>211</v>
      </c>
      <c r="D325">
        <v>0</v>
      </c>
      <c r="E325">
        <v>5366</v>
      </c>
      <c r="F325">
        <v>11.178333333333333</v>
      </c>
      <c r="G325">
        <v>5</v>
      </c>
      <c r="H325">
        <v>4.3449999999999998</v>
      </c>
      <c r="I325">
        <v>1.8333333333333333</v>
      </c>
      <c r="J325">
        <v>2</v>
      </c>
    </row>
    <row r="326" spans="1:10" x14ac:dyDescent="0.25">
      <c r="A326" t="str">
        <f t="shared" si="5"/>
        <v>3191_2_6888</v>
      </c>
      <c r="B326">
        <v>3191</v>
      </c>
      <c r="C326">
        <v>2</v>
      </c>
      <c r="D326">
        <v>0</v>
      </c>
      <c r="E326">
        <v>6888</v>
      </c>
      <c r="F326">
        <v>11.175433789954337</v>
      </c>
      <c r="G326">
        <v>5</v>
      </c>
      <c r="H326">
        <v>4.1754337899543374</v>
      </c>
      <c r="I326">
        <v>2</v>
      </c>
      <c r="J326">
        <v>2</v>
      </c>
    </row>
    <row r="327" spans="1:10" x14ac:dyDescent="0.25">
      <c r="A327" t="str">
        <f t="shared" si="5"/>
        <v>11466_1_4501</v>
      </c>
      <c r="B327">
        <v>11466</v>
      </c>
      <c r="C327">
        <v>1</v>
      </c>
      <c r="D327">
        <v>0</v>
      </c>
      <c r="E327">
        <v>4501</v>
      </c>
      <c r="F327">
        <v>11.168767123287671</v>
      </c>
      <c r="G327">
        <v>4</v>
      </c>
      <c r="H327">
        <v>5.6687671232876706</v>
      </c>
      <c r="I327">
        <v>1.5</v>
      </c>
      <c r="J327">
        <v>2</v>
      </c>
    </row>
    <row r="328" spans="1:10" x14ac:dyDescent="0.25">
      <c r="A328" t="str">
        <f t="shared" si="5"/>
        <v>12_213_8087</v>
      </c>
      <c r="B328">
        <v>12</v>
      </c>
      <c r="C328">
        <v>213</v>
      </c>
      <c r="D328">
        <v>0</v>
      </c>
      <c r="E328">
        <v>8087</v>
      </c>
      <c r="F328">
        <v>11.166666666666666</v>
      </c>
      <c r="G328">
        <v>5</v>
      </c>
      <c r="H328">
        <v>4.1666666666666661</v>
      </c>
      <c r="I328">
        <v>2</v>
      </c>
      <c r="J328">
        <v>2</v>
      </c>
    </row>
    <row r="329" spans="1:10" x14ac:dyDescent="0.25">
      <c r="A329" t="str">
        <f t="shared" si="5"/>
        <v>12_217_6441</v>
      </c>
      <c r="B329">
        <v>12</v>
      </c>
      <c r="C329">
        <v>217</v>
      </c>
      <c r="D329">
        <v>0</v>
      </c>
      <c r="E329">
        <v>6441</v>
      </c>
      <c r="F329">
        <v>11.166666666666666</v>
      </c>
      <c r="G329">
        <v>5</v>
      </c>
      <c r="H329">
        <v>4.5</v>
      </c>
      <c r="I329">
        <v>1.6666666666666665</v>
      </c>
      <c r="J329">
        <v>2</v>
      </c>
    </row>
    <row r="330" spans="1:10" x14ac:dyDescent="0.25">
      <c r="A330" t="str">
        <f t="shared" si="5"/>
        <v>25_18_3843</v>
      </c>
      <c r="B330">
        <v>25</v>
      </c>
      <c r="C330">
        <v>18</v>
      </c>
      <c r="D330">
        <v>0</v>
      </c>
      <c r="E330">
        <v>3843</v>
      </c>
      <c r="F330">
        <v>11.162404870624048</v>
      </c>
      <c r="G330">
        <v>5</v>
      </c>
      <c r="H330">
        <v>4.4957382039573819</v>
      </c>
      <c r="I330">
        <v>1.6666666666666665</v>
      </c>
      <c r="J330">
        <v>2</v>
      </c>
    </row>
    <row r="331" spans="1:10" x14ac:dyDescent="0.25">
      <c r="A331" t="str">
        <f t="shared" si="5"/>
        <v>11689_1_5755</v>
      </c>
      <c r="B331">
        <v>11689</v>
      </c>
      <c r="C331">
        <v>1</v>
      </c>
      <c r="D331">
        <v>0</v>
      </c>
      <c r="E331">
        <v>5755</v>
      </c>
      <c r="F331">
        <v>11.159901065449011</v>
      </c>
      <c r="G331">
        <v>5</v>
      </c>
      <c r="H331">
        <v>4.1599010654490112</v>
      </c>
      <c r="I331">
        <v>2</v>
      </c>
      <c r="J331">
        <v>2</v>
      </c>
    </row>
    <row r="332" spans="1:10" x14ac:dyDescent="0.25">
      <c r="A332" t="str">
        <f t="shared" si="5"/>
        <v>1070_4_1349</v>
      </c>
      <c r="B332">
        <v>1070</v>
      </c>
      <c r="C332">
        <v>4</v>
      </c>
      <c r="D332">
        <v>0</v>
      </c>
      <c r="E332">
        <v>1349</v>
      </c>
      <c r="F332">
        <v>11.159550989345508</v>
      </c>
      <c r="G332">
        <v>4.5999999999999996</v>
      </c>
      <c r="H332">
        <v>4.3928843226788423</v>
      </c>
      <c r="I332">
        <v>2.1666666666666665</v>
      </c>
      <c r="J332">
        <v>2</v>
      </c>
    </row>
    <row r="333" spans="1:10" x14ac:dyDescent="0.25">
      <c r="A333" t="str">
        <f t="shared" si="5"/>
        <v>1002_1_7272</v>
      </c>
      <c r="B333">
        <v>1002</v>
      </c>
      <c r="C333">
        <v>1</v>
      </c>
      <c r="D333">
        <v>0</v>
      </c>
      <c r="E333">
        <v>7272</v>
      </c>
      <c r="F333">
        <v>11.11689497716895</v>
      </c>
      <c r="G333">
        <v>4.0249999999999995</v>
      </c>
      <c r="H333">
        <v>4.5918949771689501</v>
      </c>
      <c r="I333">
        <v>2.5</v>
      </c>
      <c r="J333">
        <v>2</v>
      </c>
    </row>
    <row r="334" spans="1:10" x14ac:dyDescent="0.25">
      <c r="A334" t="str">
        <f t="shared" si="5"/>
        <v>10_29_5397</v>
      </c>
      <c r="B334">
        <v>10</v>
      </c>
      <c r="C334">
        <v>29</v>
      </c>
      <c r="D334">
        <v>0</v>
      </c>
      <c r="E334">
        <v>5397</v>
      </c>
      <c r="F334">
        <v>11.111111111111111</v>
      </c>
      <c r="G334">
        <v>5</v>
      </c>
      <c r="H334">
        <v>4.4444444444444446</v>
      </c>
      <c r="I334">
        <v>1.6666666666666665</v>
      </c>
      <c r="J334">
        <v>2</v>
      </c>
    </row>
    <row r="335" spans="1:10" x14ac:dyDescent="0.25">
      <c r="A335" t="str">
        <f t="shared" si="5"/>
        <v>2_26_4009</v>
      </c>
      <c r="B335">
        <v>2</v>
      </c>
      <c r="C335">
        <v>26</v>
      </c>
      <c r="D335">
        <v>0</v>
      </c>
      <c r="E335">
        <v>4009</v>
      </c>
      <c r="F335">
        <v>11.107656012176559</v>
      </c>
      <c r="G335">
        <v>5</v>
      </c>
      <c r="H335">
        <v>4.4409893455098928</v>
      </c>
      <c r="I335">
        <v>1.6666666666666665</v>
      </c>
      <c r="J335">
        <v>2</v>
      </c>
    </row>
    <row r="336" spans="1:10" x14ac:dyDescent="0.25">
      <c r="A336" t="str">
        <f t="shared" si="5"/>
        <v>1456_2_2370</v>
      </c>
      <c r="B336">
        <v>1456</v>
      </c>
      <c r="C336">
        <v>2</v>
      </c>
      <c r="D336">
        <v>0</v>
      </c>
      <c r="E336">
        <v>2370</v>
      </c>
      <c r="F336">
        <v>11.103287671232877</v>
      </c>
      <c r="G336">
        <v>5</v>
      </c>
      <c r="H336">
        <v>4.1032876712328763</v>
      </c>
      <c r="I336">
        <v>2</v>
      </c>
      <c r="J336">
        <v>2</v>
      </c>
    </row>
    <row r="337" spans="1:10" x14ac:dyDescent="0.25">
      <c r="A337" t="str">
        <f t="shared" si="5"/>
        <v>167_12_6900</v>
      </c>
      <c r="B337">
        <v>167</v>
      </c>
      <c r="C337">
        <v>12</v>
      </c>
      <c r="D337">
        <v>0</v>
      </c>
      <c r="E337">
        <v>6900</v>
      </c>
      <c r="F337">
        <v>11.099850837138506</v>
      </c>
      <c r="G337">
        <v>3.8526666666666665</v>
      </c>
      <c r="H337">
        <v>5.580517503805174</v>
      </c>
      <c r="I337">
        <v>1.6666666666666665</v>
      </c>
      <c r="J337">
        <v>2</v>
      </c>
    </row>
    <row r="338" spans="1:10" x14ac:dyDescent="0.25">
      <c r="A338" t="str">
        <f t="shared" si="5"/>
        <v>1421_1_4743</v>
      </c>
      <c r="B338">
        <v>1421</v>
      </c>
      <c r="C338">
        <v>1</v>
      </c>
      <c r="D338">
        <v>174</v>
      </c>
      <c r="E338">
        <v>4743</v>
      </c>
      <c r="F338">
        <v>11.094429223744292</v>
      </c>
      <c r="G338">
        <v>5</v>
      </c>
      <c r="H338">
        <v>4.0944292237442923</v>
      </c>
      <c r="I338">
        <v>2</v>
      </c>
      <c r="J338">
        <v>2</v>
      </c>
    </row>
    <row r="339" spans="1:10" x14ac:dyDescent="0.25">
      <c r="A339" t="str">
        <f t="shared" si="5"/>
        <v>174_1_10586</v>
      </c>
      <c r="B339">
        <v>174</v>
      </c>
      <c r="C339">
        <v>1</v>
      </c>
      <c r="D339">
        <v>0</v>
      </c>
      <c r="E339">
        <v>10586</v>
      </c>
      <c r="F339">
        <v>11.088568833912628</v>
      </c>
      <c r="G339">
        <v>3.8998930348258707</v>
      </c>
      <c r="H339">
        <v>5.5220091324200915</v>
      </c>
      <c r="I339">
        <v>1.6666666666666665</v>
      </c>
      <c r="J339">
        <v>2</v>
      </c>
    </row>
    <row r="340" spans="1:10" x14ac:dyDescent="0.25">
      <c r="A340" t="str">
        <f t="shared" si="5"/>
        <v>24_8_11306</v>
      </c>
      <c r="B340">
        <v>24</v>
      </c>
      <c r="C340">
        <v>8</v>
      </c>
      <c r="D340">
        <v>0</v>
      </c>
      <c r="E340">
        <v>11306</v>
      </c>
      <c r="F340">
        <v>11.079444444444444</v>
      </c>
      <c r="G340">
        <v>4.5</v>
      </c>
      <c r="H340">
        <v>4.7461111111111105</v>
      </c>
      <c r="I340">
        <v>1.8333333333333333</v>
      </c>
      <c r="J340">
        <v>2</v>
      </c>
    </row>
    <row r="341" spans="1:10" x14ac:dyDescent="0.25">
      <c r="A341" t="str">
        <f t="shared" si="5"/>
        <v>11556_1_6385</v>
      </c>
      <c r="B341">
        <v>11556</v>
      </c>
      <c r="C341">
        <v>1</v>
      </c>
      <c r="D341">
        <v>0</v>
      </c>
      <c r="E341">
        <v>6385</v>
      </c>
      <c r="F341">
        <v>11.076529680365296</v>
      </c>
      <c r="G341">
        <v>5</v>
      </c>
      <c r="H341">
        <v>4.4098630136986294</v>
      </c>
      <c r="I341">
        <v>1.6666666666666665</v>
      </c>
      <c r="J341">
        <v>2</v>
      </c>
    </row>
    <row r="342" spans="1:10" x14ac:dyDescent="0.25">
      <c r="A342" t="str">
        <f t="shared" si="5"/>
        <v>2821_1_3128</v>
      </c>
      <c r="B342">
        <v>2821</v>
      </c>
      <c r="C342">
        <v>1</v>
      </c>
      <c r="D342">
        <v>2510</v>
      </c>
      <c r="E342">
        <v>3128</v>
      </c>
      <c r="F342">
        <v>11.07345509893455</v>
      </c>
      <c r="G342">
        <v>4.5</v>
      </c>
      <c r="H342">
        <v>4.9067884322678843</v>
      </c>
      <c r="I342">
        <v>1.6666666666666665</v>
      </c>
      <c r="J342">
        <v>2</v>
      </c>
    </row>
    <row r="343" spans="1:10" x14ac:dyDescent="0.25">
      <c r="A343" t="str">
        <f t="shared" si="5"/>
        <v>1691_3_8887</v>
      </c>
      <c r="B343">
        <v>1691</v>
      </c>
      <c r="C343">
        <v>3</v>
      </c>
      <c r="D343">
        <v>0</v>
      </c>
      <c r="E343">
        <v>8887</v>
      </c>
      <c r="F343">
        <v>11.068546423135464</v>
      </c>
      <c r="G343">
        <v>4</v>
      </c>
      <c r="H343">
        <v>5.4018797564687979</v>
      </c>
      <c r="I343">
        <v>1.6666666666666665</v>
      </c>
      <c r="J343">
        <v>2</v>
      </c>
    </row>
    <row r="344" spans="1:10" x14ac:dyDescent="0.25">
      <c r="A344" t="str">
        <f t="shared" si="5"/>
        <v>1635_5_9582</v>
      </c>
      <c r="B344">
        <v>1635</v>
      </c>
      <c r="C344">
        <v>5</v>
      </c>
      <c r="D344">
        <v>0</v>
      </c>
      <c r="E344">
        <v>9582</v>
      </c>
      <c r="F344">
        <v>11.057509095726481</v>
      </c>
      <c r="G344">
        <v>4.3891909830932994</v>
      </c>
      <c r="H344">
        <v>5.6683181126331812</v>
      </c>
      <c r="I344">
        <v>1</v>
      </c>
      <c r="J344">
        <v>2</v>
      </c>
    </row>
    <row r="345" spans="1:10" x14ac:dyDescent="0.25">
      <c r="A345" t="str">
        <f t="shared" si="5"/>
        <v>3056_1_131</v>
      </c>
      <c r="B345">
        <v>3056</v>
      </c>
      <c r="C345">
        <v>1</v>
      </c>
      <c r="D345">
        <v>3114</v>
      </c>
      <c r="E345">
        <v>131</v>
      </c>
      <c r="F345">
        <v>11.055882800608828</v>
      </c>
      <c r="G345">
        <v>5</v>
      </c>
      <c r="H345">
        <v>3.7225494672754946</v>
      </c>
      <c r="I345">
        <v>2.333333333333333</v>
      </c>
      <c r="J345">
        <v>2</v>
      </c>
    </row>
    <row r="346" spans="1:10" x14ac:dyDescent="0.25">
      <c r="A346" t="str">
        <f t="shared" si="5"/>
        <v>25_15_3225</v>
      </c>
      <c r="B346">
        <v>25</v>
      </c>
      <c r="C346">
        <v>15</v>
      </c>
      <c r="D346">
        <v>0</v>
      </c>
      <c r="E346">
        <v>3225</v>
      </c>
      <c r="F346">
        <v>11.046575342465754</v>
      </c>
      <c r="G346">
        <v>5</v>
      </c>
      <c r="H346">
        <v>4.5465753424657533</v>
      </c>
      <c r="I346">
        <v>1.5</v>
      </c>
      <c r="J346">
        <v>2</v>
      </c>
    </row>
    <row r="347" spans="1:10" x14ac:dyDescent="0.25">
      <c r="A347" t="str">
        <f t="shared" si="5"/>
        <v>314_2_14273</v>
      </c>
      <c r="B347">
        <v>314</v>
      </c>
      <c r="C347">
        <v>2</v>
      </c>
      <c r="D347">
        <v>0</v>
      </c>
      <c r="E347">
        <v>14273</v>
      </c>
      <c r="F347">
        <v>11.039166666666665</v>
      </c>
      <c r="G347">
        <v>4.0266666666666664</v>
      </c>
      <c r="H347">
        <v>4.8458333333333332</v>
      </c>
      <c r="I347">
        <v>2.1666666666666665</v>
      </c>
      <c r="J347">
        <v>2</v>
      </c>
    </row>
    <row r="348" spans="1:10" x14ac:dyDescent="0.25">
      <c r="A348" t="str">
        <f t="shared" si="5"/>
        <v>148_4_3906</v>
      </c>
      <c r="B348">
        <v>148</v>
      </c>
      <c r="C348">
        <v>4</v>
      </c>
      <c r="D348">
        <v>0</v>
      </c>
      <c r="E348">
        <v>3906</v>
      </c>
      <c r="F348">
        <v>11.020547945205481</v>
      </c>
      <c r="G348">
        <v>5</v>
      </c>
      <c r="H348">
        <v>4.1872146118721458</v>
      </c>
      <c r="I348">
        <v>1.8333333333333333</v>
      </c>
      <c r="J348">
        <v>2</v>
      </c>
    </row>
    <row r="349" spans="1:10" x14ac:dyDescent="0.25">
      <c r="A349" t="str">
        <f t="shared" si="5"/>
        <v>45_4_3428</v>
      </c>
      <c r="B349">
        <v>45</v>
      </c>
      <c r="C349">
        <v>4</v>
      </c>
      <c r="D349">
        <v>0</v>
      </c>
      <c r="E349">
        <v>3428</v>
      </c>
      <c r="F349">
        <v>11.020426179604261</v>
      </c>
      <c r="G349">
        <v>5</v>
      </c>
      <c r="H349">
        <v>4.0204261796042617</v>
      </c>
      <c r="I349">
        <v>2</v>
      </c>
      <c r="J349">
        <v>2</v>
      </c>
    </row>
    <row r="350" spans="1:10" x14ac:dyDescent="0.25">
      <c r="A350" t="str">
        <f t="shared" si="5"/>
        <v>213_2_5346</v>
      </c>
      <c r="B350">
        <v>213</v>
      </c>
      <c r="C350">
        <v>2</v>
      </c>
      <c r="D350">
        <v>0</v>
      </c>
      <c r="E350">
        <v>5346</v>
      </c>
      <c r="F350">
        <v>11.02</v>
      </c>
      <c r="G350">
        <v>4.3999999999999995</v>
      </c>
      <c r="H350">
        <v>4.6199999999999992</v>
      </c>
      <c r="I350">
        <v>2</v>
      </c>
      <c r="J350">
        <v>2</v>
      </c>
    </row>
    <row r="351" spans="1:10" x14ac:dyDescent="0.25">
      <c r="A351" t="str">
        <f t="shared" si="5"/>
        <v>1605_2_7881</v>
      </c>
      <c r="B351">
        <v>1605</v>
      </c>
      <c r="C351">
        <v>2</v>
      </c>
      <c r="D351">
        <v>0</v>
      </c>
      <c r="E351">
        <v>7881</v>
      </c>
      <c r="F351">
        <v>11.018242009132418</v>
      </c>
      <c r="G351">
        <v>4.7249999999999996</v>
      </c>
      <c r="H351">
        <v>4.7932420091324195</v>
      </c>
      <c r="I351">
        <v>1.5</v>
      </c>
      <c r="J351">
        <v>2</v>
      </c>
    </row>
    <row r="352" spans="1:10" x14ac:dyDescent="0.25">
      <c r="A352" t="str">
        <f t="shared" si="5"/>
        <v>11505_1_9145</v>
      </c>
      <c r="B352">
        <v>11505</v>
      </c>
      <c r="C352">
        <v>1</v>
      </c>
      <c r="D352">
        <v>0</v>
      </c>
      <c r="E352">
        <v>9145</v>
      </c>
      <c r="F352">
        <v>11.012785388127854</v>
      </c>
      <c r="G352">
        <v>5</v>
      </c>
      <c r="H352">
        <v>4.6794520547945204</v>
      </c>
      <c r="I352">
        <v>1.3333333333333333</v>
      </c>
      <c r="J352">
        <v>2</v>
      </c>
    </row>
    <row r="353" spans="1:10" x14ac:dyDescent="0.25">
      <c r="A353" t="str">
        <f t="shared" si="5"/>
        <v>11459_2_4160</v>
      </c>
      <c r="B353">
        <v>11459</v>
      </c>
      <c r="C353">
        <v>2</v>
      </c>
      <c r="D353">
        <v>0</v>
      </c>
      <c r="E353">
        <v>4160</v>
      </c>
      <c r="F353">
        <v>11.005114155251141</v>
      </c>
      <c r="G353">
        <v>5</v>
      </c>
      <c r="H353">
        <v>4.3384474885844746</v>
      </c>
      <c r="I353">
        <v>1.6666666666666665</v>
      </c>
      <c r="J353">
        <v>2</v>
      </c>
    </row>
    <row r="354" spans="1:10" x14ac:dyDescent="0.25">
      <c r="A354" t="str">
        <f t="shared" si="5"/>
        <v>12_221_6808</v>
      </c>
      <c r="B354">
        <v>12</v>
      </c>
      <c r="C354">
        <v>221</v>
      </c>
      <c r="D354">
        <v>0</v>
      </c>
      <c r="E354">
        <v>6808</v>
      </c>
      <c r="F354">
        <v>10.999999999999998</v>
      </c>
      <c r="G354">
        <v>5</v>
      </c>
      <c r="H354">
        <v>4.333333333333333</v>
      </c>
      <c r="I354">
        <v>1.6666666666666665</v>
      </c>
      <c r="J354">
        <v>2</v>
      </c>
    </row>
    <row r="355" spans="1:10" x14ac:dyDescent="0.25">
      <c r="A355" t="str">
        <f t="shared" si="5"/>
        <v>120_2_1685</v>
      </c>
      <c r="B355">
        <v>120</v>
      </c>
      <c r="C355">
        <v>2</v>
      </c>
      <c r="D355">
        <v>0</v>
      </c>
      <c r="E355">
        <v>1685</v>
      </c>
      <c r="F355">
        <v>10.999999999999998</v>
      </c>
      <c r="G355">
        <v>5</v>
      </c>
      <c r="H355">
        <v>4.333333333333333</v>
      </c>
      <c r="I355">
        <v>1.6666666666666665</v>
      </c>
      <c r="J355">
        <v>2</v>
      </c>
    </row>
    <row r="356" spans="1:10" x14ac:dyDescent="0.25">
      <c r="A356" t="str">
        <f t="shared" si="5"/>
        <v>10_13_4224</v>
      </c>
      <c r="B356">
        <v>10</v>
      </c>
      <c r="C356">
        <v>13</v>
      </c>
      <c r="D356">
        <v>0</v>
      </c>
      <c r="E356">
        <v>4224</v>
      </c>
      <c r="F356">
        <v>10.982777777777777</v>
      </c>
      <c r="G356">
        <v>4.625</v>
      </c>
      <c r="H356">
        <v>4.8577777777777769</v>
      </c>
      <c r="I356">
        <v>1.5</v>
      </c>
      <c r="J356">
        <v>2</v>
      </c>
    </row>
    <row r="357" spans="1:10" x14ac:dyDescent="0.25">
      <c r="A357" t="str">
        <f t="shared" si="5"/>
        <v>132_2_6809</v>
      </c>
      <c r="B357">
        <v>132</v>
      </c>
      <c r="C357">
        <v>2</v>
      </c>
      <c r="D357">
        <v>0</v>
      </c>
      <c r="E357">
        <v>6809</v>
      </c>
      <c r="F357">
        <v>10.982214611872145</v>
      </c>
      <c r="G357">
        <v>5</v>
      </c>
      <c r="H357">
        <v>4.3155479452054788</v>
      </c>
      <c r="I357">
        <v>1.6666666666666665</v>
      </c>
      <c r="J357">
        <v>2</v>
      </c>
    </row>
    <row r="358" spans="1:10" x14ac:dyDescent="0.25">
      <c r="A358" t="str">
        <f t="shared" si="5"/>
        <v>11172_1_1053</v>
      </c>
      <c r="B358">
        <v>11172</v>
      </c>
      <c r="C358">
        <v>1</v>
      </c>
      <c r="D358">
        <v>0</v>
      </c>
      <c r="E358">
        <v>1053</v>
      </c>
      <c r="F358">
        <v>10.980213089802131</v>
      </c>
      <c r="G358">
        <v>5</v>
      </c>
      <c r="H358">
        <v>4.6468797564687971</v>
      </c>
      <c r="I358">
        <v>1.3333333333333333</v>
      </c>
      <c r="J358">
        <v>2</v>
      </c>
    </row>
    <row r="359" spans="1:10" x14ac:dyDescent="0.25">
      <c r="A359" t="str">
        <f t="shared" si="5"/>
        <v>2871_1_4115</v>
      </c>
      <c r="B359">
        <v>2871</v>
      </c>
      <c r="C359">
        <v>1</v>
      </c>
      <c r="D359">
        <v>0</v>
      </c>
      <c r="E359">
        <v>4115</v>
      </c>
      <c r="F359">
        <v>10.979528158295281</v>
      </c>
      <c r="G359">
        <v>4.7766666666666673</v>
      </c>
      <c r="H359">
        <v>4.5361948249619477</v>
      </c>
      <c r="I359">
        <v>1.6666666666666665</v>
      </c>
      <c r="J359">
        <v>2</v>
      </c>
    </row>
    <row r="360" spans="1:10" x14ac:dyDescent="0.25">
      <c r="A360" t="str">
        <f t="shared" si="5"/>
        <v>2873_3_6141</v>
      </c>
      <c r="B360">
        <v>2873</v>
      </c>
      <c r="C360">
        <v>3</v>
      </c>
      <c r="D360">
        <v>0</v>
      </c>
      <c r="E360">
        <v>6141</v>
      </c>
      <c r="F360">
        <v>10.977047184170472</v>
      </c>
      <c r="G360">
        <v>4.55</v>
      </c>
      <c r="H360">
        <v>4.9270471841704717</v>
      </c>
      <c r="I360">
        <v>1.5</v>
      </c>
      <c r="J360">
        <v>2</v>
      </c>
    </row>
    <row r="361" spans="1:10" x14ac:dyDescent="0.25">
      <c r="A361" t="str">
        <f t="shared" si="5"/>
        <v>104_7_5546</v>
      </c>
      <c r="B361">
        <v>104</v>
      </c>
      <c r="C361">
        <v>7</v>
      </c>
      <c r="D361">
        <v>0</v>
      </c>
      <c r="E361">
        <v>5546</v>
      </c>
      <c r="F361">
        <v>10.974330289193301</v>
      </c>
      <c r="G361">
        <v>4.4499999999999993</v>
      </c>
      <c r="H361">
        <v>4.3576636225266352</v>
      </c>
      <c r="I361">
        <v>2.1666666666666665</v>
      </c>
      <c r="J361">
        <v>2</v>
      </c>
    </row>
    <row r="362" spans="1:10" x14ac:dyDescent="0.25">
      <c r="A362" t="str">
        <f t="shared" si="5"/>
        <v>4_214_6630</v>
      </c>
      <c r="B362">
        <v>4</v>
      </c>
      <c r="C362">
        <v>214</v>
      </c>
      <c r="D362">
        <v>0</v>
      </c>
      <c r="E362">
        <v>6630</v>
      </c>
      <c r="F362">
        <v>10.966118721461186</v>
      </c>
      <c r="G362">
        <v>5</v>
      </c>
      <c r="H362">
        <v>4.4661187214611866</v>
      </c>
      <c r="I362">
        <v>1.5</v>
      </c>
      <c r="J362">
        <v>2</v>
      </c>
    </row>
    <row r="363" spans="1:10" x14ac:dyDescent="0.25">
      <c r="A363" t="str">
        <f t="shared" si="5"/>
        <v>1543_2_5285</v>
      </c>
      <c r="B363">
        <v>1543</v>
      </c>
      <c r="C363">
        <v>2</v>
      </c>
      <c r="D363">
        <v>0</v>
      </c>
      <c r="E363">
        <v>5285</v>
      </c>
      <c r="F363">
        <v>10.963173515981735</v>
      </c>
      <c r="G363">
        <v>4.2249999999999996</v>
      </c>
      <c r="H363">
        <v>4.7381735159817353</v>
      </c>
      <c r="I363">
        <v>2</v>
      </c>
      <c r="J363">
        <v>2</v>
      </c>
    </row>
    <row r="364" spans="1:10" x14ac:dyDescent="0.25">
      <c r="A364" t="str">
        <f t="shared" si="5"/>
        <v>1321_2_10539</v>
      </c>
      <c r="B364">
        <v>1321</v>
      </c>
      <c r="C364">
        <v>2</v>
      </c>
      <c r="D364">
        <v>182</v>
      </c>
      <c r="E364">
        <v>10539</v>
      </c>
      <c r="F364">
        <v>10.924444444444443</v>
      </c>
      <c r="G364">
        <v>4.4749999999999996</v>
      </c>
      <c r="H364">
        <v>4.1161111111111115</v>
      </c>
      <c r="I364">
        <v>2.333333333333333</v>
      </c>
      <c r="J364">
        <v>2</v>
      </c>
    </row>
    <row r="365" spans="1:10" x14ac:dyDescent="0.25">
      <c r="A365" t="str">
        <f t="shared" si="5"/>
        <v>111_3_2732</v>
      </c>
      <c r="B365">
        <v>111</v>
      </c>
      <c r="C365">
        <v>3</v>
      </c>
      <c r="D365">
        <v>0</v>
      </c>
      <c r="E365">
        <v>2732</v>
      </c>
      <c r="F365">
        <v>10.922648401826484</v>
      </c>
      <c r="G365">
        <v>4.05</v>
      </c>
      <c r="H365">
        <v>4.205981735159817</v>
      </c>
      <c r="I365">
        <v>2.6666666666666665</v>
      </c>
      <c r="J365">
        <v>2</v>
      </c>
    </row>
    <row r="366" spans="1:10" x14ac:dyDescent="0.25">
      <c r="A366" t="str">
        <f t="shared" si="5"/>
        <v>1611_1_7398</v>
      </c>
      <c r="B366">
        <v>1611</v>
      </c>
      <c r="C366">
        <v>1</v>
      </c>
      <c r="D366">
        <v>0</v>
      </c>
      <c r="E366">
        <v>7398</v>
      </c>
      <c r="F366">
        <v>10.919754098664207</v>
      </c>
      <c r="G366">
        <v>4.75</v>
      </c>
      <c r="H366">
        <v>4.5030874319975407</v>
      </c>
      <c r="I366">
        <v>1.6666666666666665</v>
      </c>
      <c r="J366">
        <v>2</v>
      </c>
    </row>
    <row r="367" spans="1:10" x14ac:dyDescent="0.25">
      <c r="A367" t="str">
        <f t="shared" si="5"/>
        <v>1494_5_4126</v>
      </c>
      <c r="B367">
        <v>1494</v>
      </c>
      <c r="C367">
        <v>5</v>
      </c>
      <c r="D367">
        <v>0</v>
      </c>
      <c r="E367">
        <v>4126</v>
      </c>
      <c r="F367">
        <v>10.919117199391172</v>
      </c>
      <c r="G367">
        <v>5</v>
      </c>
      <c r="H367">
        <v>4.0857838660578381</v>
      </c>
      <c r="I367">
        <v>1.8333333333333333</v>
      </c>
      <c r="J367">
        <v>2</v>
      </c>
    </row>
    <row r="368" spans="1:10" x14ac:dyDescent="0.25">
      <c r="A368" t="str">
        <f t="shared" si="5"/>
        <v>12_219_6203</v>
      </c>
      <c r="B368">
        <v>12</v>
      </c>
      <c r="C368">
        <v>219</v>
      </c>
      <c r="D368">
        <v>0</v>
      </c>
      <c r="E368">
        <v>6203</v>
      </c>
      <c r="F368">
        <v>10.915555555555555</v>
      </c>
      <c r="G368">
        <v>5</v>
      </c>
      <c r="H368">
        <v>4.4155555555555548</v>
      </c>
      <c r="I368">
        <v>1.5</v>
      </c>
      <c r="J368">
        <v>2</v>
      </c>
    </row>
    <row r="369" spans="1:10" x14ac:dyDescent="0.25">
      <c r="A369" t="str">
        <f t="shared" si="5"/>
        <v>1311_2_4288</v>
      </c>
      <c r="B369">
        <v>1311</v>
      </c>
      <c r="C369">
        <v>2</v>
      </c>
      <c r="D369">
        <v>0</v>
      </c>
      <c r="E369">
        <v>4288</v>
      </c>
      <c r="F369">
        <v>10.905464231354642</v>
      </c>
      <c r="G369">
        <v>5</v>
      </c>
      <c r="H369">
        <v>3.9054642313546415</v>
      </c>
      <c r="I369">
        <v>2</v>
      </c>
      <c r="J369">
        <v>2</v>
      </c>
    </row>
    <row r="370" spans="1:10" x14ac:dyDescent="0.25">
      <c r="A370" t="str">
        <f t="shared" si="5"/>
        <v>1494_6_3799</v>
      </c>
      <c r="B370">
        <v>1494</v>
      </c>
      <c r="C370">
        <v>6</v>
      </c>
      <c r="D370">
        <v>0</v>
      </c>
      <c r="E370">
        <v>3799</v>
      </c>
      <c r="F370">
        <v>10.902054794520547</v>
      </c>
      <c r="G370">
        <v>4.6499999999999995</v>
      </c>
      <c r="H370">
        <v>4.4187214611872143</v>
      </c>
      <c r="I370">
        <v>1.8333333333333333</v>
      </c>
      <c r="J370">
        <v>2</v>
      </c>
    </row>
    <row r="371" spans="1:10" x14ac:dyDescent="0.25">
      <c r="A371" t="str">
        <f t="shared" si="5"/>
        <v>363_2_3302</v>
      </c>
      <c r="B371">
        <v>363</v>
      </c>
      <c r="C371">
        <v>2</v>
      </c>
      <c r="D371">
        <v>0</v>
      </c>
      <c r="E371">
        <v>3302</v>
      </c>
      <c r="F371">
        <v>10.896666666666667</v>
      </c>
      <c r="G371">
        <v>3.563333333333333</v>
      </c>
      <c r="H371">
        <v>6</v>
      </c>
      <c r="I371">
        <v>1.3333333333333333</v>
      </c>
      <c r="J371">
        <v>2</v>
      </c>
    </row>
    <row r="372" spans="1:10" x14ac:dyDescent="0.25">
      <c r="A372" t="str">
        <f t="shared" si="5"/>
        <v>140_23_153</v>
      </c>
      <c r="B372">
        <v>140</v>
      </c>
      <c r="C372">
        <v>23</v>
      </c>
      <c r="D372">
        <v>3305</v>
      </c>
      <c r="E372">
        <v>153</v>
      </c>
      <c r="F372">
        <v>10.890532724505327</v>
      </c>
      <c r="G372">
        <v>5</v>
      </c>
      <c r="H372">
        <v>3.5571993911719937</v>
      </c>
      <c r="I372">
        <v>2.333333333333333</v>
      </c>
      <c r="J372">
        <v>2</v>
      </c>
    </row>
    <row r="373" spans="1:10" x14ac:dyDescent="0.25">
      <c r="A373" t="str">
        <f t="shared" si="5"/>
        <v>10_26_1501</v>
      </c>
      <c r="B373">
        <v>10</v>
      </c>
      <c r="C373">
        <v>26</v>
      </c>
      <c r="D373">
        <v>0</v>
      </c>
      <c r="E373">
        <v>1501</v>
      </c>
      <c r="F373">
        <v>10.888888888888889</v>
      </c>
      <c r="G373">
        <v>5</v>
      </c>
      <c r="H373">
        <v>3.8888888888888884</v>
      </c>
      <c r="I373">
        <v>2</v>
      </c>
      <c r="J373">
        <v>2</v>
      </c>
    </row>
    <row r="374" spans="1:10" x14ac:dyDescent="0.25">
      <c r="A374" t="str">
        <f t="shared" si="5"/>
        <v>104_10_4566</v>
      </c>
      <c r="B374">
        <v>104</v>
      </c>
      <c r="C374">
        <v>10</v>
      </c>
      <c r="D374">
        <v>0</v>
      </c>
      <c r="E374">
        <v>4566</v>
      </c>
      <c r="F374">
        <v>10.887585996955861</v>
      </c>
      <c r="G374">
        <v>3.6219999999999999</v>
      </c>
      <c r="H374">
        <v>5.4322526636225277</v>
      </c>
      <c r="I374">
        <v>1.8333333333333333</v>
      </c>
      <c r="J374">
        <v>2</v>
      </c>
    </row>
    <row r="375" spans="1:10" x14ac:dyDescent="0.25">
      <c r="A375" t="str">
        <f t="shared" si="5"/>
        <v>25_2_2017</v>
      </c>
      <c r="B375">
        <v>25</v>
      </c>
      <c r="C375">
        <v>2</v>
      </c>
      <c r="D375">
        <v>200</v>
      </c>
      <c r="E375">
        <v>2017</v>
      </c>
      <c r="F375">
        <v>10.871917808219177</v>
      </c>
      <c r="G375">
        <v>4.4499999999999993</v>
      </c>
      <c r="H375">
        <v>4.0885844748858444</v>
      </c>
      <c r="I375">
        <v>2.333333333333333</v>
      </c>
      <c r="J375">
        <v>2</v>
      </c>
    </row>
    <row r="376" spans="1:10" x14ac:dyDescent="0.25">
      <c r="A376" t="str">
        <f t="shared" si="5"/>
        <v>130_3_4632</v>
      </c>
      <c r="B376">
        <v>130</v>
      </c>
      <c r="C376">
        <v>3</v>
      </c>
      <c r="D376">
        <v>0</v>
      </c>
      <c r="E376">
        <v>4632</v>
      </c>
      <c r="F376">
        <v>10.869923896499239</v>
      </c>
      <c r="G376">
        <v>5</v>
      </c>
      <c r="H376">
        <v>4.2032572298325723</v>
      </c>
      <c r="I376">
        <v>1.6666666666666665</v>
      </c>
      <c r="J376">
        <v>2</v>
      </c>
    </row>
    <row r="377" spans="1:10" x14ac:dyDescent="0.25">
      <c r="A377" t="str">
        <f t="shared" si="5"/>
        <v>2956_3_6688</v>
      </c>
      <c r="B377">
        <v>2956</v>
      </c>
      <c r="C377">
        <v>3</v>
      </c>
      <c r="D377">
        <v>0</v>
      </c>
      <c r="E377">
        <v>6688</v>
      </c>
      <c r="F377">
        <v>10.865273972602738</v>
      </c>
      <c r="G377">
        <v>5</v>
      </c>
      <c r="H377">
        <v>3.6986073059360729</v>
      </c>
      <c r="I377">
        <v>2.1666666666666665</v>
      </c>
      <c r="J377">
        <v>2</v>
      </c>
    </row>
    <row r="378" spans="1:10" x14ac:dyDescent="0.25">
      <c r="A378" t="str">
        <f t="shared" si="5"/>
        <v>3191_1_2764</v>
      </c>
      <c r="B378">
        <v>3191</v>
      </c>
      <c r="C378">
        <v>1</v>
      </c>
      <c r="D378">
        <v>0</v>
      </c>
      <c r="E378">
        <v>2764</v>
      </c>
      <c r="F378">
        <v>10.857077625570776</v>
      </c>
      <c r="G378">
        <v>5</v>
      </c>
      <c r="H378">
        <v>3.8570776255707764</v>
      </c>
      <c r="I378">
        <v>2</v>
      </c>
      <c r="J378">
        <v>2</v>
      </c>
    </row>
    <row r="379" spans="1:10" x14ac:dyDescent="0.25">
      <c r="A379" t="str">
        <f t="shared" si="5"/>
        <v>1494_7_3682</v>
      </c>
      <c r="B379">
        <v>1494</v>
      </c>
      <c r="C379">
        <v>7</v>
      </c>
      <c r="D379">
        <v>0</v>
      </c>
      <c r="E379">
        <v>3682</v>
      </c>
      <c r="F379">
        <v>10.855525114155251</v>
      </c>
      <c r="G379">
        <v>4.6499999999999995</v>
      </c>
      <c r="H379">
        <v>4.5388584474885842</v>
      </c>
      <c r="I379">
        <v>1.6666666666666665</v>
      </c>
      <c r="J379">
        <v>2</v>
      </c>
    </row>
    <row r="380" spans="1:10" x14ac:dyDescent="0.25">
      <c r="A380" t="str">
        <f t="shared" si="5"/>
        <v>2826_1_3892</v>
      </c>
      <c r="B380">
        <v>2826</v>
      </c>
      <c r="C380">
        <v>1</v>
      </c>
      <c r="D380">
        <v>0</v>
      </c>
      <c r="E380">
        <v>3892</v>
      </c>
      <c r="F380">
        <v>10.848081430745813</v>
      </c>
      <c r="G380">
        <v>4</v>
      </c>
      <c r="H380">
        <v>5.5147480974124798</v>
      </c>
      <c r="I380">
        <v>1.3333333333333333</v>
      </c>
      <c r="J380">
        <v>2</v>
      </c>
    </row>
    <row r="381" spans="1:10" x14ac:dyDescent="0.25">
      <c r="A381" t="str">
        <f t="shared" si="5"/>
        <v>1403_3_5129</v>
      </c>
      <c r="B381">
        <v>1403</v>
      </c>
      <c r="C381">
        <v>3</v>
      </c>
      <c r="D381">
        <v>0</v>
      </c>
      <c r="E381">
        <v>5129</v>
      </c>
      <c r="F381">
        <v>10.847678843226788</v>
      </c>
      <c r="G381">
        <v>4.1999999999999993</v>
      </c>
      <c r="H381">
        <v>4.8143455098934549</v>
      </c>
      <c r="I381">
        <v>1.8333333333333333</v>
      </c>
      <c r="J381">
        <v>2</v>
      </c>
    </row>
    <row r="382" spans="1:10" x14ac:dyDescent="0.25">
      <c r="A382" t="str">
        <f t="shared" si="5"/>
        <v>1635_9_6622</v>
      </c>
      <c r="B382">
        <v>1635</v>
      </c>
      <c r="C382">
        <v>9</v>
      </c>
      <c r="D382">
        <v>0</v>
      </c>
      <c r="E382">
        <v>6622</v>
      </c>
      <c r="F382">
        <v>10.841544901065447</v>
      </c>
      <c r="G382">
        <v>3.7616666666666667</v>
      </c>
      <c r="H382">
        <v>5.9132115677321142</v>
      </c>
      <c r="I382">
        <v>1.1666666666666665</v>
      </c>
      <c r="J382">
        <v>2</v>
      </c>
    </row>
    <row r="383" spans="1:10" x14ac:dyDescent="0.25">
      <c r="A383" t="str">
        <f t="shared" si="5"/>
        <v>12_228_6545</v>
      </c>
      <c r="B383">
        <v>12</v>
      </c>
      <c r="C383">
        <v>228</v>
      </c>
      <c r="D383">
        <v>0</v>
      </c>
      <c r="E383">
        <v>6545</v>
      </c>
      <c r="F383">
        <v>10.835000000000001</v>
      </c>
      <c r="G383">
        <v>4.375</v>
      </c>
      <c r="H383">
        <v>4.96</v>
      </c>
      <c r="I383">
        <v>1.5</v>
      </c>
      <c r="J383">
        <v>2</v>
      </c>
    </row>
    <row r="384" spans="1:10" x14ac:dyDescent="0.25">
      <c r="A384" t="str">
        <f t="shared" si="5"/>
        <v>11063_1_414</v>
      </c>
      <c r="B384">
        <v>11063</v>
      </c>
      <c r="C384">
        <v>1</v>
      </c>
      <c r="D384">
        <v>0</v>
      </c>
      <c r="E384">
        <v>414</v>
      </c>
      <c r="F384">
        <v>10.776849315068493</v>
      </c>
      <c r="G384">
        <v>4.3049999999999997</v>
      </c>
      <c r="H384">
        <v>4.4718493150684928</v>
      </c>
      <c r="I384">
        <v>2</v>
      </c>
      <c r="J384">
        <v>2</v>
      </c>
    </row>
    <row r="385" spans="1:10" x14ac:dyDescent="0.25">
      <c r="A385" t="str">
        <f t="shared" si="5"/>
        <v>25_3_3609</v>
      </c>
      <c r="B385">
        <v>25</v>
      </c>
      <c r="C385">
        <v>3</v>
      </c>
      <c r="D385">
        <v>0</v>
      </c>
      <c r="E385">
        <v>3609</v>
      </c>
      <c r="F385">
        <v>10.776499238964991</v>
      </c>
      <c r="G385">
        <v>4.4499999999999993</v>
      </c>
      <c r="H385">
        <v>4.8264992389649919</v>
      </c>
      <c r="I385">
        <v>1.5</v>
      </c>
      <c r="J385">
        <v>2</v>
      </c>
    </row>
    <row r="386" spans="1:10" x14ac:dyDescent="0.25">
      <c r="A386" t="str">
        <f t="shared" si="5"/>
        <v>295_3_8120</v>
      </c>
      <c r="B386">
        <v>295</v>
      </c>
      <c r="C386">
        <v>3</v>
      </c>
      <c r="D386">
        <v>0</v>
      </c>
      <c r="E386">
        <v>8120</v>
      </c>
      <c r="F386">
        <v>10.773593607305935</v>
      </c>
      <c r="G386">
        <v>4</v>
      </c>
      <c r="H386">
        <v>5.1069269406392692</v>
      </c>
      <c r="I386">
        <v>1.6666666666666665</v>
      </c>
      <c r="J386">
        <v>2</v>
      </c>
    </row>
    <row r="387" spans="1:10" x14ac:dyDescent="0.25">
      <c r="A387" t="str">
        <f t="shared" ref="A387:A450" si="6">CONCATENATE(B387,"_",C387,"_",E387)</f>
        <v>1580_1_5169</v>
      </c>
      <c r="B387">
        <v>1580</v>
      </c>
      <c r="C387">
        <v>1</v>
      </c>
      <c r="D387">
        <v>0</v>
      </c>
      <c r="E387">
        <v>5169</v>
      </c>
      <c r="F387">
        <v>10.770485801374722</v>
      </c>
      <c r="G387">
        <v>3.7670847359257107</v>
      </c>
      <c r="H387">
        <v>5.5034010654490118</v>
      </c>
      <c r="I387">
        <v>1.5</v>
      </c>
      <c r="J387">
        <v>2</v>
      </c>
    </row>
    <row r="388" spans="1:10" x14ac:dyDescent="0.25">
      <c r="A388" t="str">
        <f t="shared" si="6"/>
        <v>1070_5_1041</v>
      </c>
      <c r="B388">
        <v>1070</v>
      </c>
      <c r="C388">
        <v>5</v>
      </c>
      <c r="D388">
        <v>0</v>
      </c>
      <c r="E388">
        <v>1041</v>
      </c>
      <c r="F388">
        <v>10.768417047184171</v>
      </c>
      <c r="G388">
        <v>4.2300000000000004</v>
      </c>
      <c r="H388">
        <v>4.0384170471841703</v>
      </c>
      <c r="I388">
        <v>2.5</v>
      </c>
      <c r="J388">
        <v>2</v>
      </c>
    </row>
    <row r="389" spans="1:10" x14ac:dyDescent="0.25">
      <c r="A389" t="str">
        <f t="shared" si="6"/>
        <v>11863_1_6113</v>
      </c>
      <c r="B389">
        <v>11863</v>
      </c>
      <c r="C389">
        <v>1</v>
      </c>
      <c r="D389">
        <v>0</v>
      </c>
      <c r="E389">
        <v>6113</v>
      </c>
      <c r="F389">
        <v>10.767383310289397</v>
      </c>
      <c r="G389">
        <v>3.1803399312939633</v>
      </c>
      <c r="H389">
        <v>5.7537100456620998</v>
      </c>
      <c r="I389">
        <v>1.8333333333333333</v>
      </c>
      <c r="J389">
        <v>2</v>
      </c>
    </row>
    <row r="390" spans="1:10" x14ac:dyDescent="0.25">
      <c r="A390" t="str">
        <f t="shared" si="6"/>
        <v>139_1_4311</v>
      </c>
      <c r="B390">
        <v>139</v>
      </c>
      <c r="C390">
        <v>1</v>
      </c>
      <c r="D390">
        <v>0</v>
      </c>
      <c r="E390">
        <v>4311</v>
      </c>
      <c r="F390">
        <v>10.755859969558598</v>
      </c>
      <c r="G390">
        <v>5</v>
      </c>
      <c r="H390">
        <v>3.5891933028919327</v>
      </c>
      <c r="I390">
        <v>2.1666666666666665</v>
      </c>
      <c r="J390">
        <v>2</v>
      </c>
    </row>
    <row r="391" spans="1:10" x14ac:dyDescent="0.25">
      <c r="A391" t="str">
        <f t="shared" si="6"/>
        <v>145_2_5038</v>
      </c>
      <c r="B391">
        <v>145</v>
      </c>
      <c r="C391">
        <v>2</v>
      </c>
      <c r="D391">
        <v>0</v>
      </c>
      <c r="E391">
        <v>5038</v>
      </c>
      <c r="F391">
        <v>10.74505327245053</v>
      </c>
      <c r="G391">
        <v>5</v>
      </c>
      <c r="H391">
        <v>3.4117199391171988</v>
      </c>
      <c r="I391">
        <v>2.333333333333333</v>
      </c>
      <c r="J391">
        <v>2</v>
      </c>
    </row>
    <row r="392" spans="1:10" x14ac:dyDescent="0.25">
      <c r="A392" t="str">
        <f t="shared" si="6"/>
        <v>4_217_2859</v>
      </c>
      <c r="B392">
        <v>4</v>
      </c>
      <c r="C392">
        <v>217</v>
      </c>
      <c r="D392">
        <v>0</v>
      </c>
      <c r="E392">
        <v>2859</v>
      </c>
      <c r="F392">
        <v>10.743561643835616</v>
      </c>
      <c r="G392">
        <v>5</v>
      </c>
      <c r="H392">
        <v>4.2435616438356156</v>
      </c>
      <c r="I392">
        <v>1.5</v>
      </c>
      <c r="J392">
        <v>2</v>
      </c>
    </row>
    <row r="393" spans="1:10" x14ac:dyDescent="0.25">
      <c r="A393" t="str">
        <f t="shared" si="6"/>
        <v>104_5_4513</v>
      </c>
      <c r="B393">
        <v>104</v>
      </c>
      <c r="C393">
        <v>5</v>
      </c>
      <c r="D393">
        <v>0</v>
      </c>
      <c r="E393">
        <v>4513</v>
      </c>
      <c r="F393">
        <v>10.735365296803652</v>
      </c>
      <c r="G393">
        <v>3.7949999999999999</v>
      </c>
      <c r="H393">
        <v>5.2736986301369857</v>
      </c>
      <c r="I393">
        <v>1.6666666666666665</v>
      </c>
      <c r="J393">
        <v>2</v>
      </c>
    </row>
    <row r="394" spans="1:10" x14ac:dyDescent="0.25">
      <c r="A394" t="str">
        <f t="shared" si="6"/>
        <v>11238_1_755</v>
      </c>
      <c r="B394">
        <v>11238</v>
      </c>
      <c r="C394">
        <v>1</v>
      </c>
      <c r="D394">
        <v>1592</v>
      </c>
      <c r="E394">
        <v>755</v>
      </c>
      <c r="F394">
        <v>10.721461187214611</v>
      </c>
      <c r="G394">
        <v>5</v>
      </c>
      <c r="H394">
        <v>3.3881278538812785</v>
      </c>
      <c r="I394">
        <v>2.333333333333333</v>
      </c>
      <c r="J394">
        <v>2</v>
      </c>
    </row>
    <row r="395" spans="1:10" x14ac:dyDescent="0.25">
      <c r="A395" t="str">
        <f t="shared" si="6"/>
        <v>2855_1_8640</v>
      </c>
      <c r="B395">
        <v>2855</v>
      </c>
      <c r="C395">
        <v>1</v>
      </c>
      <c r="D395">
        <v>1250</v>
      </c>
      <c r="E395">
        <v>8640</v>
      </c>
      <c r="F395">
        <v>10.720507356671739</v>
      </c>
      <c r="G395">
        <v>5</v>
      </c>
      <c r="H395">
        <v>3.7205073566717397</v>
      </c>
      <c r="I395">
        <v>2</v>
      </c>
      <c r="J395">
        <v>2</v>
      </c>
    </row>
    <row r="396" spans="1:10" x14ac:dyDescent="0.25">
      <c r="A396" t="str">
        <f t="shared" si="6"/>
        <v>1456_4_5814</v>
      </c>
      <c r="B396">
        <v>1456</v>
      </c>
      <c r="C396">
        <v>4</v>
      </c>
      <c r="D396">
        <v>0</v>
      </c>
      <c r="E396">
        <v>5814</v>
      </c>
      <c r="F396">
        <v>10.708584474885845</v>
      </c>
      <c r="G396">
        <v>5</v>
      </c>
      <c r="H396">
        <v>3.7085844748858445</v>
      </c>
      <c r="I396">
        <v>2</v>
      </c>
      <c r="J396">
        <v>2</v>
      </c>
    </row>
    <row r="397" spans="1:10" x14ac:dyDescent="0.25">
      <c r="A397" t="str">
        <f t="shared" si="6"/>
        <v>132_3_3509</v>
      </c>
      <c r="B397">
        <v>132</v>
      </c>
      <c r="C397">
        <v>3</v>
      </c>
      <c r="D397">
        <v>0</v>
      </c>
      <c r="E397">
        <v>3509</v>
      </c>
      <c r="F397">
        <v>10.696666666666667</v>
      </c>
      <c r="G397">
        <v>5</v>
      </c>
      <c r="H397">
        <v>3.8633333333333333</v>
      </c>
      <c r="I397">
        <v>1.8333333333333333</v>
      </c>
      <c r="J397">
        <v>2</v>
      </c>
    </row>
    <row r="398" spans="1:10" x14ac:dyDescent="0.25">
      <c r="A398" t="str">
        <f t="shared" si="6"/>
        <v>116_2_7118</v>
      </c>
      <c r="B398">
        <v>116</v>
      </c>
      <c r="C398">
        <v>2</v>
      </c>
      <c r="D398">
        <v>0</v>
      </c>
      <c r="E398">
        <v>7118</v>
      </c>
      <c r="F398">
        <v>10.680472602739727</v>
      </c>
      <c r="G398">
        <v>5</v>
      </c>
      <c r="H398">
        <v>3.8471392694063926</v>
      </c>
      <c r="I398">
        <v>1.8333333333333333</v>
      </c>
      <c r="J398">
        <v>2</v>
      </c>
    </row>
    <row r="399" spans="1:10" x14ac:dyDescent="0.25">
      <c r="A399" t="str">
        <f t="shared" si="6"/>
        <v>11697_3_1193</v>
      </c>
      <c r="B399">
        <v>11697</v>
      </c>
      <c r="C399">
        <v>3</v>
      </c>
      <c r="D399">
        <v>0</v>
      </c>
      <c r="E399">
        <v>1193</v>
      </c>
      <c r="F399">
        <v>10.671415525114154</v>
      </c>
      <c r="G399">
        <v>5</v>
      </c>
      <c r="H399">
        <v>4.0047488584474884</v>
      </c>
      <c r="I399">
        <v>1.6666666666666665</v>
      </c>
      <c r="J399">
        <v>2</v>
      </c>
    </row>
    <row r="400" spans="1:10" x14ac:dyDescent="0.25">
      <c r="A400" t="str">
        <f t="shared" si="6"/>
        <v>11468_1_2530</v>
      </c>
      <c r="B400">
        <v>11468</v>
      </c>
      <c r="C400">
        <v>1</v>
      </c>
      <c r="D400">
        <v>0</v>
      </c>
      <c r="E400">
        <v>2530</v>
      </c>
      <c r="F400">
        <v>10.669132420091323</v>
      </c>
      <c r="G400">
        <v>5</v>
      </c>
      <c r="H400">
        <v>4.0024657534246568</v>
      </c>
      <c r="I400">
        <v>1.6666666666666665</v>
      </c>
      <c r="J400">
        <v>2</v>
      </c>
    </row>
    <row r="401" spans="1:10" x14ac:dyDescent="0.25">
      <c r="A401" t="str">
        <f t="shared" si="6"/>
        <v>13621_2_2632</v>
      </c>
      <c r="B401">
        <v>13621</v>
      </c>
      <c r="C401">
        <v>2</v>
      </c>
      <c r="D401">
        <v>0</v>
      </c>
      <c r="E401">
        <v>2632</v>
      </c>
      <c r="F401">
        <v>10.668310502283106</v>
      </c>
      <c r="G401">
        <v>5</v>
      </c>
      <c r="H401">
        <v>3.6683105022831048</v>
      </c>
      <c r="I401">
        <v>2</v>
      </c>
      <c r="J401">
        <v>2</v>
      </c>
    </row>
    <row r="402" spans="1:10" x14ac:dyDescent="0.25">
      <c r="A402" t="str">
        <f t="shared" si="6"/>
        <v>2_21_5827</v>
      </c>
      <c r="B402">
        <v>2</v>
      </c>
      <c r="C402">
        <v>21</v>
      </c>
      <c r="D402">
        <v>0</v>
      </c>
      <c r="E402">
        <v>5827</v>
      </c>
      <c r="F402">
        <v>10.666666666666666</v>
      </c>
      <c r="G402">
        <v>5</v>
      </c>
      <c r="H402">
        <v>4</v>
      </c>
      <c r="I402">
        <v>1.6666666666666665</v>
      </c>
      <c r="J402">
        <v>2</v>
      </c>
    </row>
    <row r="403" spans="1:10" x14ac:dyDescent="0.25">
      <c r="A403" t="str">
        <f t="shared" si="6"/>
        <v>11328_1_174</v>
      </c>
      <c r="B403">
        <v>11328</v>
      </c>
      <c r="C403">
        <v>1</v>
      </c>
      <c r="D403">
        <v>0</v>
      </c>
      <c r="E403">
        <v>174</v>
      </c>
      <c r="F403">
        <v>10.663515981735157</v>
      </c>
      <c r="G403">
        <v>4.9966666666666661</v>
      </c>
      <c r="H403">
        <v>4.0001826484018261</v>
      </c>
      <c r="I403">
        <v>1.6666666666666665</v>
      </c>
      <c r="J403">
        <v>2</v>
      </c>
    </row>
    <row r="404" spans="1:10" x14ac:dyDescent="0.25">
      <c r="A404" t="str">
        <f t="shared" si="6"/>
        <v>15008_1_2509</v>
      </c>
      <c r="B404">
        <v>15008</v>
      </c>
      <c r="C404">
        <v>1</v>
      </c>
      <c r="D404">
        <v>0</v>
      </c>
      <c r="E404">
        <v>2509</v>
      </c>
      <c r="F404">
        <v>10.661624871922267</v>
      </c>
      <c r="G404">
        <v>4.662014082635844</v>
      </c>
      <c r="H404">
        <v>3.9996107892864226</v>
      </c>
      <c r="I404">
        <v>2</v>
      </c>
      <c r="J404">
        <v>2</v>
      </c>
    </row>
    <row r="405" spans="1:10" x14ac:dyDescent="0.25">
      <c r="A405" t="str">
        <f t="shared" si="6"/>
        <v>176_4_5737</v>
      </c>
      <c r="B405">
        <v>176</v>
      </c>
      <c r="C405">
        <v>4</v>
      </c>
      <c r="D405">
        <v>0</v>
      </c>
      <c r="E405">
        <v>5737</v>
      </c>
      <c r="F405">
        <v>10.660681887366819</v>
      </c>
      <c r="G405">
        <v>4.2556666666666665</v>
      </c>
      <c r="H405">
        <v>4.7383485540334851</v>
      </c>
      <c r="I405">
        <v>1.6666666666666665</v>
      </c>
      <c r="J405">
        <v>2</v>
      </c>
    </row>
    <row r="406" spans="1:10" x14ac:dyDescent="0.25">
      <c r="A406" t="str">
        <f t="shared" si="6"/>
        <v>14087_1_4969</v>
      </c>
      <c r="B406">
        <v>14087</v>
      </c>
      <c r="C406">
        <v>1</v>
      </c>
      <c r="D406">
        <v>3041</v>
      </c>
      <c r="E406">
        <v>4969</v>
      </c>
      <c r="F406">
        <v>10.655456621004566</v>
      </c>
      <c r="G406">
        <v>5</v>
      </c>
      <c r="H406">
        <v>3.9887899543378991</v>
      </c>
      <c r="I406">
        <v>1.6666666666666665</v>
      </c>
      <c r="J406">
        <v>2</v>
      </c>
    </row>
    <row r="407" spans="1:10" x14ac:dyDescent="0.25">
      <c r="A407" t="str">
        <f t="shared" si="6"/>
        <v>292_2_5414</v>
      </c>
      <c r="B407">
        <v>292</v>
      </c>
      <c r="C407">
        <v>2</v>
      </c>
      <c r="D407">
        <v>0</v>
      </c>
      <c r="E407">
        <v>5414</v>
      </c>
      <c r="F407">
        <v>10.652092846270927</v>
      </c>
      <c r="G407">
        <v>4.2249999999999996</v>
      </c>
      <c r="H407">
        <v>4.760426179604262</v>
      </c>
      <c r="I407">
        <v>1.6666666666666665</v>
      </c>
      <c r="J407">
        <v>2</v>
      </c>
    </row>
    <row r="408" spans="1:10" x14ac:dyDescent="0.25">
      <c r="A408" t="str">
        <f t="shared" si="6"/>
        <v>186_15_4173</v>
      </c>
      <c r="B408">
        <v>186</v>
      </c>
      <c r="C408">
        <v>15</v>
      </c>
      <c r="D408">
        <v>0</v>
      </c>
      <c r="E408">
        <v>4173</v>
      </c>
      <c r="F408">
        <v>10.649651018123684</v>
      </c>
      <c r="G408">
        <v>3.4185094656122694</v>
      </c>
      <c r="H408">
        <v>5.7311415525114153</v>
      </c>
      <c r="I408">
        <v>1.5</v>
      </c>
      <c r="J408">
        <v>2</v>
      </c>
    </row>
    <row r="409" spans="1:10" x14ac:dyDescent="0.25">
      <c r="A409" t="str">
        <f t="shared" si="6"/>
        <v>1471_5_6693</v>
      </c>
      <c r="B409">
        <v>1471</v>
      </c>
      <c r="C409">
        <v>5</v>
      </c>
      <c r="D409">
        <v>0</v>
      </c>
      <c r="E409">
        <v>6693</v>
      </c>
      <c r="F409">
        <v>10.646849315068492</v>
      </c>
      <c r="G409">
        <v>4.1999999999999993</v>
      </c>
      <c r="H409">
        <v>4.7801826484018264</v>
      </c>
      <c r="I409">
        <v>1.6666666666666665</v>
      </c>
      <c r="J409">
        <v>2</v>
      </c>
    </row>
    <row r="410" spans="1:10" x14ac:dyDescent="0.25">
      <c r="A410" t="str">
        <f t="shared" si="6"/>
        <v>139_2_6867</v>
      </c>
      <c r="B410">
        <v>139</v>
      </c>
      <c r="C410">
        <v>2</v>
      </c>
      <c r="D410">
        <v>0</v>
      </c>
      <c r="E410">
        <v>6867</v>
      </c>
      <c r="F410">
        <v>10.644566210045662</v>
      </c>
      <c r="G410">
        <v>5</v>
      </c>
      <c r="H410">
        <v>3.977899543378995</v>
      </c>
      <c r="I410">
        <v>1.6666666666666665</v>
      </c>
      <c r="J410">
        <v>2</v>
      </c>
    </row>
    <row r="411" spans="1:10" x14ac:dyDescent="0.25">
      <c r="A411" t="str">
        <f t="shared" si="6"/>
        <v>13901_1_8835</v>
      </c>
      <c r="B411">
        <v>13901</v>
      </c>
      <c r="C411">
        <v>1</v>
      </c>
      <c r="D411">
        <v>0</v>
      </c>
      <c r="E411">
        <v>8835</v>
      </c>
      <c r="F411">
        <v>10.63705897052249</v>
      </c>
      <c r="G411">
        <v>4.0526960950764002</v>
      </c>
      <c r="H411">
        <v>5.7510295421127573</v>
      </c>
      <c r="I411">
        <v>0.83333333333333326</v>
      </c>
      <c r="J411">
        <v>2</v>
      </c>
    </row>
    <row r="412" spans="1:10" x14ac:dyDescent="0.25">
      <c r="A412" t="str">
        <f t="shared" si="6"/>
        <v>54_5_4617</v>
      </c>
      <c r="B412">
        <v>54</v>
      </c>
      <c r="C412">
        <v>5</v>
      </c>
      <c r="D412">
        <v>0</v>
      </c>
      <c r="E412">
        <v>4617</v>
      </c>
      <c r="F412">
        <v>10.63111111111111</v>
      </c>
      <c r="G412">
        <v>4.0249999999999995</v>
      </c>
      <c r="H412">
        <v>4.7727777777777769</v>
      </c>
      <c r="I412">
        <v>1.8333333333333333</v>
      </c>
      <c r="J412">
        <v>2</v>
      </c>
    </row>
    <row r="413" spans="1:10" x14ac:dyDescent="0.25">
      <c r="A413" t="str">
        <f t="shared" si="6"/>
        <v>2821_3_2833</v>
      </c>
      <c r="B413">
        <v>2821</v>
      </c>
      <c r="C413">
        <v>3</v>
      </c>
      <c r="D413">
        <v>0</v>
      </c>
      <c r="E413">
        <v>2833</v>
      </c>
      <c r="F413">
        <v>10.613987062404869</v>
      </c>
      <c r="G413">
        <v>4</v>
      </c>
      <c r="H413">
        <v>4.9473203957382035</v>
      </c>
      <c r="I413">
        <v>1.6666666666666665</v>
      </c>
      <c r="J413">
        <v>2</v>
      </c>
    </row>
    <row r="414" spans="1:10" x14ac:dyDescent="0.25">
      <c r="A414" t="str">
        <f t="shared" si="6"/>
        <v>11689_2_3755</v>
      </c>
      <c r="B414">
        <v>11689</v>
      </c>
      <c r="C414">
        <v>2</v>
      </c>
      <c r="D414">
        <v>0</v>
      </c>
      <c r="E414">
        <v>3755</v>
      </c>
      <c r="F414">
        <v>10.602214611872146</v>
      </c>
      <c r="G414">
        <v>5</v>
      </c>
      <c r="H414">
        <v>4.1022146118721459</v>
      </c>
      <c r="I414">
        <v>1.5</v>
      </c>
      <c r="J414">
        <v>2</v>
      </c>
    </row>
    <row r="415" spans="1:10" x14ac:dyDescent="0.25">
      <c r="A415" t="str">
        <f t="shared" si="6"/>
        <v>164_3_7330</v>
      </c>
      <c r="B415">
        <v>164</v>
      </c>
      <c r="C415">
        <v>3</v>
      </c>
      <c r="D415">
        <v>0</v>
      </c>
      <c r="E415">
        <v>7330</v>
      </c>
      <c r="F415">
        <v>10.601826484018265</v>
      </c>
      <c r="G415">
        <v>4</v>
      </c>
      <c r="H415">
        <v>5.2684931506849306</v>
      </c>
      <c r="I415">
        <v>1.3333333333333333</v>
      </c>
      <c r="J415">
        <v>2</v>
      </c>
    </row>
    <row r="416" spans="1:10" x14ac:dyDescent="0.25">
      <c r="A416" t="str">
        <f t="shared" si="6"/>
        <v>1403_2_5339</v>
      </c>
      <c r="B416">
        <v>1403</v>
      </c>
      <c r="C416">
        <v>2</v>
      </c>
      <c r="D416">
        <v>0</v>
      </c>
      <c r="E416">
        <v>5339</v>
      </c>
      <c r="F416">
        <v>10.590030441400303</v>
      </c>
      <c r="G416">
        <v>4.3249999999999993</v>
      </c>
      <c r="H416">
        <v>4.5983637747336372</v>
      </c>
      <c r="I416">
        <v>1.6666666666666665</v>
      </c>
      <c r="J416">
        <v>2</v>
      </c>
    </row>
    <row r="417" spans="1:10" x14ac:dyDescent="0.25">
      <c r="A417" t="str">
        <f t="shared" si="6"/>
        <v>1311_3_3444</v>
      </c>
      <c r="B417">
        <v>1311</v>
      </c>
      <c r="C417">
        <v>3</v>
      </c>
      <c r="D417">
        <v>0</v>
      </c>
      <c r="E417">
        <v>3444</v>
      </c>
      <c r="F417">
        <v>10.562678843226788</v>
      </c>
      <c r="G417">
        <v>5</v>
      </c>
      <c r="H417">
        <v>3.2293455098934545</v>
      </c>
      <c r="I417">
        <v>2.333333333333333</v>
      </c>
      <c r="J417">
        <v>2</v>
      </c>
    </row>
    <row r="418" spans="1:10" x14ac:dyDescent="0.25">
      <c r="A418" t="str">
        <f t="shared" si="6"/>
        <v>1070_2_7008</v>
      </c>
      <c r="B418">
        <v>1070</v>
      </c>
      <c r="C418">
        <v>2</v>
      </c>
      <c r="D418">
        <v>0</v>
      </c>
      <c r="E418">
        <v>7008</v>
      </c>
      <c r="F418">
        <v>10.561385083713851</v>
      </c>
      <c r="G418">
        <v>4.75</v>
      </c>
      <c r="H418">
        <v>4.4780517503805175</v>
      </c>
      <c r="I418">
        <v>1.3333333333333333</v>
      </c>
      <c r="J418">
        <v>2</v>
      </c>
    </row>
    <row r="419" spans="1:10" x14ac:dyDescent="0.25">
      <c r="A419" t="str">
        <f t="shared" si="6"/>
        <v>11262_1_479</v>
      </c>
      <c r="B419">
        <v>11262</v>
      </c>
      <c r="C419">
        <v>1</v>
      </c>
      <c r="D419">
        <v>0</v>
      </c>
      <c r="E419">
        <v>479</v>
      </c>
      <c r="F419">
        <v>10.561293759512937</v>
      </c>
      <c r="G419">
        <v>4.4499999999999993</v>
      </c>
      <c r="H419">
        <v>4.1112937595129377</v>
      </c>
      <c r="I419">
        <v>2</v>
      </c>
      <c r="J419">
        <v>2</v>
      </c>
    </row>
    <row r="420" spans="1:10" x14ac:dyDescent="0.25">
      <c r="A420" t="str">
        <f t="shared" si="6"/>
        <v>11822_1_1682</v>
      </c>
      <c r="B420">
        <v>11822</v>
      </c>
      <c r="C420">
        <v>1</v>
      </c>
      <c r="D420">
        <v>0</v>
      </c>
      <c r="E420">
        <v>1682</v>
      </c>
      <c r="F420">
        <v>10.556925418569254</v>
      </c>
      <c r="G420">
        <v>5</v>
      </c>
      <c r="H420">
        <v>3.556925418569254</v>
      </c>
      <c r="I420">
        <v>2</v>
      </c>
      <c r="J420">
        <v>2</v>
      </c>
    </row>
    <row r="421" spans="1:10" x14ac:dyDescent="0.25">
      <c r="A421" t="str">
        <f t="shared" si="6"/>
        <v>2813_4_1764</v>
      </c>
      <c r="B421">
        <v>2813</v>
      </c>
      <c r="C421">
        <v>4</v>
      </c>
      <c r="D421">
        <v>0</v>
      </c>
      <c r="E421">
        <v>1764</v>
      </c>
      <c r="F421">
        <v>10.550136986301368</v>
      </c>
      <c r="G421">
        <v>3.8666666666666663</v>
      </c>
      <c r="H421">
        <v>4.6834703196347025</v>
      </c>
      <c r="I421">
        <v>2</v>
      </c>
      <c r="J421">
        <v>2</v>
      </c>
    </row>
    <row r="422" spans="1:10" x14ac:dyDescent="0.25">
      <c r="A422" t="str">
        <f t="shared" si="6"/>
        <v>9_119_4197</v>
      </c>
      <c r="B422">
        <v>9</v>
      </c>
      <c r="C422">
        <v>119</v>
      </c>
      <c r="D422">
        <v>0</v>
      </c>
      <c r="E422">
        <v>4197</v>
      </c>
      <c r="F422">
        <v>10.546458143074581</v>
      </c>
      <c r="G422">
        <v>4.5249999999999995</v>
      </c>
      <c r="H422">
        <v>4.5214581430745806</v>
      </c>
      <c r="I422">
        <v>1.5</v>
      </c>
      <c r="J422">
        <v>2</v>
      </c>
    </row>
    <row r="423" spans="1:10" x14ac:dyDescent="0.25">
      <c r="A423" t="str">
        <f t="shared" si="6"/>
        <v>170_7_2459</v>
      </c>
      <c r="B423">
        <v>170</v>
      </c>
      <c r="C423">
        <v>7</v>
      </c>
      <c r="D423">
        <v>0</v>
      </c>
      <c r="E423">
        <v>2459</v>
      </c>
      <c r="F423">
        <v>10.54310502283105</v>
      </c>
      <c r="G423">
        <v>5</v>
      </c>
      <c r="H423">
        <v>3.3764383561643836</v>
      </c>
      <c r="I423">
        <v>2.1666666666666665</v>
      </c>
      <c r="J423">
        <v>2</v>
      </c>
    </row>
    <row r="424" spans="1:10" x14ac:dyDescent="0.25">
      <c r="A424" t="str">
        <f t="shared" si="6"/>
        <v>12_231_5040</v>
      </c>
      <c r="B424">
        <v>12</v>
      </c>
      <c r="C424">
        <v>231</v>
      </c>
      <c r="D424">
        <v>0</v>
      </c>
      <c r="E424">
        <v>5040</v>
      </c>
      <c r="F424">
        <v>10.541666666666666</v>
      </c>
      <c r="G424">
        <v>4.375</v>
      </c>
      <c r="H424">
        <v>4.6666666666666661</v>
      </c>
      <c r="I424">
        <v>1.5</v>
      </c>
      <c r="J424">
        <v>2</v>
      </c>
    </row>
    <row r="425" spans="1:10" x14ac:dyDescent="0.25">
      <c r="A425" t="str">
        <f t="shared" si="6"/>
        <v>25_34_5604</v>
      </c>
      <c r="B425">
        <v>25</v>
      </c>
      <c r="C425">
        <v>34</v>
      </c>
      <c r="D425">
        <v>0</v>
      </c>
      <c r="E425">
        <v>5604</v>
      </c>
      <c r="F425">
        <v>10.52222222222222</v>
      </c>
      <c r="G425">
        <v>4.8</v>
      </c>
      <c r="H425">
        <v>4.5555555555555554</v>
      </c>
      <c r="I425">
        <v>1.1666666666666665</v>
      </c>
      <c r="J425">
        <v>2</v>
      </c>
    </row>
    <row r="426" spans="1:10" x14ac:dyDescent="0.25">
      <c r="A426" t="str">
        <f t="shared" si="6"/>
        <v>1471_2_4163</v>
      </c>
      <c r="B426">
        <v>1471</v>
      </c>
      <c r="C426">
        <v>2</v>
      </c>
      <c r="D426">
        <v>0</v>
      </c>
      <c r="E426">
        <v>4163</v>
      </c>
      <c r="F426">
        <v>10.507252663622525</v>
      </c>
      <c r="G426">
        <v>4.1999999999999993</v>
      </c>
      <c r="H426">
        <v>4.8072526636225259</v>
      </c>
      <c r="I426">
        <v>1.5</v>
      </c>
      <c r="J426">
        <v>2</v>
      </c>
    </row>
    <row r="427" spans="1:10" x14ac:dyDescent="0.25">
      <c r="A427" t="str">
        <f t="shared" si="6"/>
        <v>120_5_14212</v>
      </c>
      <c r="B427">
        <v>120</v>
      </c>
      <c r="C427">
        <v>5</v>
      </c>
      <c r="D427">
        <v>0</v>
      </c>
      <c r="E427">
        <v>14212</v>
      </c>
      <c r="F427">
        <v>10.501415525114155</v>
      </c>
      <c r="G427">
        <v>5</v>
      </c>
      <c r="H427">
        <v>3.501415525114155</v>
      </c>
      <c r="I427">
        <v>2</v>
      </c>
      <c r="J427">
        <v>3</v>
      </c>
    </row>
    <row r="428" spans="1:10" x14ac:dyDescent="0.25">
      <c r="A428" t="str">
        <f t="shared" si="6"/>
        <v>1453_1_1620</v>
      </c>
      <c r="B428">
        <v>1453</v>
      </c>
      <c r="C428">
        <v>1</v>
      </c>
      <c r="D428">
        <v>1298</v>
      </c>
      <c r="E428">
        <v>1620</v>
      </c>
      <c r="F428">
        <v>10.496499238964992</v>
      </c>
      <c r="G428">
        <v>5</v>
      </c>
      <c r="H428">
        <v>3.8298325722983257</v>
      </c>
      <c r="I428">
        <v>1.6666666666666665</v>
      </c>
      <c r="J428">
        <v>3</v>
      </c>
    </row>
    <row r="429" spans="1:10" x14ac:dyDescent="0.25">
      <c r="A429" t="str">
        <f t="shared" si="6"/>
        <v>305_1_9073</v>
      </c>
      <c r="B429">
        <v>305</v>
      </c>
      <c r="C429">
        <v>1</v>
      </c>
      <c r="D429">
        <v>0</v>
      </c>
      <c r="E429">
        <v>9073</v>
      </c>
      <c r="F429">
        <v>10.464209828918525</v>
      </c>
      <c r="G429">
        <v>4.6864320511407467</v>
      </c>
      <c r="H429">
        <v>4.4444444444444446</v>
      </c>
      <c r="I429">
        <v>1.3333333333333333</v>
      </c>
      <c r="J429">
        <v>3</v>
      </c>
    </row>
    <row r="430" spans="1:10" x14ac:dyDescent="0.25">
      <c r="A430" t="str">
        <f t="shared" si="6"/>
        <v>1492_1_8142</v>
      </c>
      <c r="B430">
        <v>1492</v>
      </c>
      <c r="C430">
        <v>1</v>
      </c>
      <c r="D430">
        <v>0</v>
      </c>
      <c r="E430">
        <v>8142</v>
      </c>
      <c r="F430">
        <v>10.460305737542187</v>
      </c>
      <c r="G430">
        <v>4.9608695652173909</v>
      </c>
      <c r="H430">
        <v>3.4994361723247964</v>
      </c>
      <c r="I430">
        <v>2</v>
      </c>
      <c r="J430">
        <v>3</v>
      </c>
    </row>
    <row r="431" spans="1:10" x14ac:dyDescent="0.25">
      <c r="A431" t="str">
        <f t="shared" si="6"/>
        <v>1103_1_4436</v>
      </c>
      <c r="B431">
        <v>1103</v>
      </c>
      <c r="C431">
        <v>1</v>
      </c>
      <c r="D431">
        <v>0</v>
      </c>
      <c r="E431">
        <v>4436</v>
      </c>
      <c r="F431">
        <v>10.45196499238965</v>
      </c>
      <c r="G431">
        <v>2.5963333333333329</v>
      </c>
      <c r="H431">
        <v>6.1889649923896499</v>
      </c>
      <c r="I431">
        <v>1.6666666666666665</v>
      </c>
      <c r="J431">
        <v>3</v>
      </c>
    </row>
    <row r="432" spans="1:10" x14ac:dyDescent="0.25">
      <c r="A432" t="str">
        <f t="shared" si="6"/>
        <v>130_12_4308</v>
      </c>
      <c r="B432">
        <v>130</v>
      </c>
      <c r="C432">
        <v>12</v>
      </c>
      <c r="D432">
        <v>0</v>
      </c>
      <c r="E432">
        <v>4308</v>
      </c>
      <c r="F432">
        <v>10.421555555555555</v>
      </c>
      <c r="G432">
        <v>4.5683333333333334</v>
      </c>
      <c r="H432">
        <v>4.0198888888888886</v>
      </c>
      <c r="I432">
        <v>1.8333333333333333</v>
      </c>
      <c r="J432">
        <v>3</v>
      </c>
    </row>
    <row r="433" spans="1:10" x14ac:dyDescent="0.25">
      <c r="A433" t="str">
        <f t="shared" si="6"/>
        <v>140_26_7994</v>
      </c>
      <c r="B433">
        <v>140</v>
      </c>
      <c r="C433">
        <v>26</v>
      </c>
      <c r="D433">
        <v>0</v>
      </c>
      <c r="E433">
        <v>7994</v>
      </c>
      <c r="F433">
        <v>10.41</v>
      </c>
      <c r="G433">
        <v>4.503333333333333</v>
      </c>
      <c r="H433">
        <v>4.4066666666666663</v>
      </c>
      <c r="I433">
        <v>1.5</v>
      </c>
      <c r="J433">
        <v>3</v>
      </c>
    </row>
    <row r="434" spans="1:10" x14ac:dyDescent="0.25">
      <c r="A434" t="str">
        <f t="shared" si="6"/>
        <v>25_13_3002</v>
      </c>
      <c r="B434">
        <v>25</v>
      </c>
      <c r="C434">
        <v>13</v>
      </c>
      <c r="D434">
        <v>0</v>
      </c>
      <c r="E434">
        <v>3002</v>
      </c>
      <c r="F434">
        <v>10.407671232876712</v>
      </c>
      <c r="G434">
        <v>4.0999999999999996</v>
      </c>
      <c r="H434">
        <v>4.3076712328767117</v>
      </c>
      <c r="I434">
        <v>2</v>
      </c>
      <c r="J434">
        <v>3</v>
      </c>
    </row>
    <row r="435" spans="1:10" x14ac:dyDescent="0.25">
      <c r="A435" t="str">
        <f t="shared" si="6"/>
        <v>140_25_3710</v>
      </c>
      <c r="B435">
        <v>140</v>
      </c>
      <c r="C435">
        <v>25</v>
      </c>
      <c r="D435">
        <v>0</v>
      </c>
      <c r="E435">
        <v>3710</v>
      </c>
      <c r="F435">
        <v>10.397777777777778</v>
      </c>
      <c r="G435">
        <v>4.7833333333333332</v>
      </c>
      <c r="H435">
        <v>4.1144444444444446</v>
      </c>
      <c r="I435">
        <v>1.5</v>
      </c>
      <c r="J435">
        <v>3</v>
      </c>
    </row>
    <row r="436" spans="1:10" x14ac:dyDescent="0.25">
      <c r="A436" t="str">
        <f t="shared" si="6"/>
        <v>3161_1_5005</v>
      </c>
      <c r="B436">
        <v>3161</v>
      </c>
      <c r="C436">
        <v>1</v>
      </c>
      <c r="D436">
        <v>0</v>
      </c>
      <c r="E436">
        <v>5005</v>
      </c>
      <c r="F436">
        <v>10.396575342465754</v>
      </c>
      <c r="G436">
        <v>4.55</v>
      </c>
      <c r="H436">
        <v>4.0132420091324192</v>
      </c>
      <c r="I436">
        <v>1.8333333333333333</v>
      </c>
      <c r="J436">
        <v>3</v>
      </c>
    </row>
    <row r="437" spans="1:10" x14ac:dyDescent="0.25">
      <c r="A437" t="str">
        <f t="shared" si="6"/>
        <v>115_1_2454</v>
      </c>
      <c r="B437">
        <v>115</v>
      </c>
      <c r="C437">
        <v>1</v>
      </c>
      <c r="D437">
        <v>0</v>
      </c>
      <c r="E437">
        <v>2454</v>
      </c>
      <c r="F437">
        <v>10.392602739726028</v>
      </c>
      <c r="G437">
        <v>5</v>
      </c>
      <c r="H437">
        <v>4.0592694063926942</v>
      </c>
      <c r="I437">
        <v>1.3333333333333333</v>
      </c>
      <c r="J437">
        <v>3</v>
      </c>
    </row>
    <row r="438" spans="1:10" x14ac:dyDescent="0.25">
      <c r="A438" t="str">
        <f t="shared" si="6"/>
        <v>2_12_4783</v>
      </c>
      <c r="B438">
        <v>2</v>
      </c>
      <c r="C438">
        <v>12</v>
      </c>
      <c r="D438">
        <v>0</v>
      </c>
      <c r="E438">
        <v>4783</v>
      </c>
      <c r="F438">
        <v>10.388888888888889</v>
      </c>
      <c r="G438">
        <v>5</v>
      </c>
      <c r="H438">
        <v>3.8888888888888884</v>
      </c>
      <c r="I438">
        <v>1.5</v>
      </c>
      <c r="J438">
        <v>3</v>
      </c>
    </row>
    <row r="439" spans="1:10" x14ac:dyDescent="0.25">
      <c r="A439" t="str">
        <f t="shared" si="6"/>
        <v>2_17_5419</v>
      </c>
      <c r="B439">
        <v>2</v>
      </c>
      <c r="C439">
        <v>17</v>
      </c>
      <c r="D439">
        <v>0</v>
      </c>
      <c r="E439">
        <v>5419</v>
      </c>
      <c r="F439">
        <v>10.37455098934551</v>
      </c>
      <c r="G439">
        <v>5</v>
      </c>
      <c r="H439">
        <v>4.2078843226788427</v>
      </c>
      <c r="I439">
        <v>1.1666666666666665</v>
      </c>
      <c r="J439">
        <v>3</v>
      </c>
    </row>
    <row r="440" spans="1:10" x14ac:dyDescent="0.25">
      <c r="A440" t="str">
        <f t="shared" si="6"/>
        <v>11455_1_2203</v>
      </c>
      <c r="B440">
        <v>11455</v>
      </c>
      <c r="C440">
        <v>1</v>
      </c>
      <c r="D440">
        <v>1708</v>
      </c>
      <c r="E440">
        <v>2203</v>
      </c>
      <c r="F440">
        <v>10.370867579908676</v>
      </c>
      <c r="G440">
        <v>5</v>
      </c>
      <c r="H440">
        <v>4.0375342465753423</v>
      </c>
      <c r="I440">
        <v>1.3333333333333333</v>
      </c>
      <c r="J440">
        <v>3</v>
      </c>
    </row>
    <row r="441" spans="1:10" x14ac:dyDescent="0.25">
      <c r="A441" t="str">
        <f t="shared" si="6"/>
        <v>130_4_7053</v>
      </c>
      <c r="B441">
        <v>130</v>
      </c>
      <c r="C441">
        <v>4</v>
      </c>
      <c r="D441">
        <v>0</v>
      </c>
      <c r="E441">
        <v>7053</v>
      </c>
      <c r="F441">
        <v>10.359634703196347</v>
      </c>
      <c r="G441">
        <v>5</v>
      </c>
      <c r="H441">
        <v>3.5263013698630137</v>
      </c>
      <c r="I441">
        <v>1.8333333333333333</v>
      </c>
      <c r="J441">
        <v>3</v>
      </c>
    </row>
    <row r="442" spans="1:10" x14ac:dyDescent="0.25">
      <c r="A442" t="str">
        <f t="shared" si="6"/>
        <v>170_18_5422</v>
      </c>
      <c r="B442">
        <v>170</v>
      </c>
      <c r="C442">
        <v>18</v>
      </c>
      <c r="D442">
        <v>0</v>
      </c>
      <c r="E442">
        <v>5422</v>
      </c>
      <c r="F442">
        <v>10.359132420091324</v>
      </c>
      <c r="G442">
        <v>4.3116666666666665</v>
      </c>
      <c r="H442">
        <v>4.0474657534246568</v>
      </c>
      <c r="I442">
        <v>2</v>
      </c>
      <c r="J442">
        <v>3</v>
      </c>
    </row>
    <row r="443" spans="1:10" x14ac:dyDescent="0.25">
      <c r="A443" t="str">
        <f t="shared" si="6"/>
        <v>1494_1_4014</v>
      </c>
      <c r="B443">
        <v>1494</v>
      </c>
      <c r="C443">
        <v>1</v>
      </c>
      <c r="D443">
        <v>546</v>
      </c>
      <c r="E443">
        <v>4014</v>
      </c>
      <c r="F443">
        <v>10.355213089802131</v>
      </c>
      <c r="G443">
        <v>5</v>
      </c>
      <c r="H443">
        <v>4.0218797564687971</v>
      </c>
      <c r="I443">
        <v>1.3333333333333333</v>
      </c>
      <c r="J443">
        <v>3</v>
      </c>
    </row>
    <row r="444" spans="1:10" x14ac:dyDescent="0.25">
      <c r="A444" t="str">
        <f t="shared" si="6"/>
        <v>2_3_3022</v>
      </c>
      <c r="B444">
        <v>2</v>
      </c>
      <c r="C444">
        <v>3</v>
      </c>
      <c r="D444">
        <v>0</v>
      </c>
      <c r="E444">
        <v>3022</v>
      </c>
      <c r="F444">
        <v>10.354764079147641</v>
      </c>
      <c r="G444">
        <v>5</v>
      </c>
      <c r="H444">
        <v>3.6880974124809738</v>
      </c>
      <c r="I444">
        <v>1.6666666666666665</v>
      </c>
      <c r="J444">
        <v>3</v>
      </c>
    </row>
    <row r="445" spans="1:10" x14ac:dyDescent="0.25">
      <c r="A445" t="str">
        <f t="shared" si="6"/>
        <v>2862_1_2176</v>
      </c>
      <c r="B445">
        <v>2862</v>
      </c>
      <c r="C445">
        <v>1</v>
      </c>
      <c r="D445">
        <v>1751</v>
      </c>
      <c r="E445">
        <v>2176</v>
      </c>
      <c r="F445">
        <v>10.35290715372907</v>
      </c>
      <c r="G445">
        <v>5</v>
      </c>
      <c r="H445">
        <v>3.6862404870624048</v>
      </c>
      <c r="I445">
        <v>1.6666666666666665</v>
      </c>
      <c r="J445">
        <v>3</v>
      </c>
    </row>
    <row r="446" spans="1:10" x14ac:dyDescent="0.25">
      <c r="A446" t="str">
        <f t="shared" si="6"/>
        <v>167_9_9397</v>
      </c>
      <c r="B446">
        <v>167</v>
      </c>
      <c r="C446">
        <v>9</v>
      </c>
      <c r="D446">
        <v>0</v>
      </c>
      <c r="E446">
        <v>9397</v>
      </c>
      <c r="F446">
        <v>10.349018264840181</v>
      </c>
      <c r="G446">
        <v>4.375</v>
      </c>
      <c r="H446">
        <v>4.3073515981735158</v>
      </c>
      <c r="I446">
        <v>1.6666666666666665</v>
      </c>
      <c r="J446">
        <v>3</v>
      </c>
    </row>
    <row r="447" spans="1:10" x14ac:dyDescent="0.25">
      <c r="A447" t="str">
        <f t="shared" si="6"/>
        <v>1691_1_5483</v>
      </c>
      <c r="B447">
        <v>1691</v>
      </c>
      <c r="C447">
        <v>1</v>
      </c>
      <c r="D447">
        <v>0</v>
      </c>
      <c r="E447">
        <v>5483</v>
      </c>
      <c r="F447">
        <v>10.348972602739725</v>
      </c>
      <c r="G447">
        <v>4.3249999999999993</v>
      </c>
      <c r="H447">
        <v>4.3573059360730593</v>
      </c>
      <c r="I447">
        <v>1.6666666666666665</v>
      </c>
      <c r="J447">
        <v>3</v>
      </c>
    </row>
    <row r="448" spans="1:10" x14ac:dyDescent="0.25">
      <c r="A448" t="str">
        <f t="shared" si="6"/>
        <v>11591_1_5305</v>
      </c>
      <c r="B448">
        <v>11591</v>
      </c>
      <c r="C448">
        <v>1</v>
      </c>
      <c r="D448">
        <v>0</v>
      </c>
      <c r="E448">
        <v>5305</v>
      </c>
      <c r="F448">
        <v>10.344840182648401</v>
      </c>
      <c r="G448">
        <v>5</v>
      </c>
      <c r="H448">
        <v>3.6781735159817353</v>
      </c>
      <c r="I448">
        <v>1.6666666666666665</v>
      </c>
      <c r="J448">
        <v>3</v>
      </c>
    </row>
    <row r="449" spans="1:10" x14ac:dyDescent="0.25">
      <c r="A449" t="str">
        <f t="shared" si="6"/>
        <v>11255_1_6170</v>
      </c>
      <c r="B449">
        <v>11255</v>
      </c>
      <c r="C449">
        <v>1</v>
      </c>
      <c r="D449">
        <v>0</v>
      </c>
      <c r="E449">
        <v>6170</v>
      </c>
      <c r="F449">
        <v>10.342374429223744</v>
      </c>
      <c r="G449">
        <v>5</v>
      </c>
      <c r="H449">
        <v>3.3423744292237441</v>
      </c>
      <c r="I449">
        <v>2</v>
      </c>
      <c r="J449">
        <v>3</v>
      </c>
    </row>
    <row r="450" spans="1:10" x14ac:dyDescent="0.25">
      <c r="A450" t="str">
        <f t="shared" si="6"/>
        <v>138_1_1802</v>
      </c>
      <c r="B450">
        <v>138</v>
      </c>
      <c r="C450">
        <v>1</v>
      </c>
      <c r="D450">
        <v>0</v>
      </c>
      <c r="E450">
        <v>1802</v>
      </c>
      <c r="F450">
        <v>10.333972602739726</v>
      </c>
      <c r="G450">
        <v>5</v>
      </c>
      <c r="H450">
        <v>3.5006392694063924</v>
      </c>
      <c r="I450">
        <v>1.8333333333333333</v>
      </c>
      <c r="J450">
        <v>3</v>
      </c>
    </row>
    <row r="451" spans="1:10" x14ac:dyDescent="0.25">
      <c r="A451" t="str">
        <f t="shared" ref="A451:A514" si="7">CONCATENATE(B451,"_",C451,"_",E451)</f>
        <v>11246_1_950</v>
      </c>
      <c r="B451">
        <v>11246</v>
      </c>
      <c r="C451">
        <v>1</v>
      </c>
      <c r="D451">
        <v>0</v>
      </c>
      <c r="E451">
        <v>950</v>
      </c>
      <c r="F451">
        <v>10.333789954337899</v>
      </c>
      <c r="G451">
        <v>5</v>
      </c>
      <c r="H451">
        <v>3.3337899543378993</v>
      </c>
      <c r="I451">
        <v>2</v>
      </c>
      <c r="J451">
        <v>3</v>
      </c>
    </row>
    <row r="452" spans="1:10" x14ac:dyDescent="0.25">
      <c r="A452" t="str">
        <f t="shared" si="7"/>
        <v>132_10_6803</v>
      </c>
      <c r="B452">
        <v>132</v>
      </c>
      <c r="C452">
        <v>10</v>
      </c>
      <c r="D452">
        <v>0</v>
      </c>
      <c r="E452">
        <v>6803</v>
      </c>
      <c r="F452">
        <v>10.326491628614916</v>
      </c>
      <c r="G452">
        <v>5</v>
      </c>
      <c r="H452">
        <v>3.4931582952815825</v>
      </c>
      <c r="I452">
        <v>1.8333333333333333</v>
      </c>
      <c r="J452">
        <v>3</v>
      </c>
    </row>
    <row r="453" spans="1:10" x14ac:dyDescent="0.25">
      <c r="A453" t="str">
        <f t="shared" si="7"/>
        <v>1221_2_2249</v>
      </c>
      <c r="B453">
        <v>1221</v>
      </c>
      <c r="C453">
        <v>2</v>
      </c>
      <c r="D453">
        <v>0</v>
      </c>
      <c r="E453">
        <v>2249</v>
      </c>
      <c r="F453">
        <v>10.32589802130898</v>
      </c>
      <c r="G453">
        <v>4.0749999999999993</v>
      </c>
      <c r="H453">
        <v>4.2508980213089798</v>
      </c>
      <c r="I453">
        <v>2</v>
      </c>
      <c r="J453">
        <v>3</v>
      </c>
    </row>
    <row r="454" spans="1:10" x14ac:dyDescent="0.25">
      <c r="A454" t="str">
        <f t="shared" si="7"/>
        <v>167_8_5650</v>
      </c>
      <c r="B454">
        <v>167</v>
      </c>
      <c r="C454">
        <v>8</v>
      </c>
      <c r="D454">
        <v>0</v>
      </c>
      <c r="E454">
        <v>5650</v>
      </c>
      <c r="F454">
        <v>10.32304414003044</v>
      </c>
      <c r="G454">
        <v>4.3</v>
      </c>
      <c r="H454">
        <v>4.5230441400304411</v>
      </c>
      <c r="I454">
        <v>1.5</v>
      </c>
      <c r="J454">
        <v>3</v>
      </c>
    </row>
    <row r="455" spans="1:10" x14ac:dyDescent="0.25">
      <c r="A455" t="str">
        <f t="shared" si="7"/>
        <v>1361_3_4096</v>
      </c>
      <c r="B455">
        <v>1361</v>
      </c>
      <c r="C455">
        <v>3</v>
      </c>
      <c r="D455">
        <v>0</v>
      </c>
      <c r="E455">
        <v>4096</v>
      </c>
      <c r="F455">
        <v>10.313455098934551</v>
      </c>
      <c r="G455">
        <v>4.4266666666666667</v>
      </c>
      <c r="H455">
        <v>3.7201217656012178</v>
      </c>
      <c r="I455">
        <v>2.1666666666666665</v>
      </c>
      <c r="J455">
        <v>3</v>
      </c>
    </row>
    <row r="456" spans="1:10" x14ac:dyDescent="0.25">
      <c r="A456" t="str">
        <f t="shared" si="7"/>
        <v>10_20_5238</v>
      </c>
      <c r="B456">
        <v>10</v>
      </c>
      <c r="C456">
        <v>20</v>
      </c>
      <c r="D456">
        <v>0</v>
      </c>
      <c r="E456">
        <v>5238</v>
      </c>
      <c r="F456">
        <v>10.293333333333333</v>
      </c>
      <c r="G456">
        <v>4.75</v>
      </c>
      <c r="H456">
        <v>4.043333333333333</v>
      </c>
      <c r="I456">
        <v>1.5</v>
      </c>
      <c r="J456">
        <v>3</v>
      </c>
    </row>
    <row r="457" spans="1:10" x14ac:dyDescent="0.25">
      <c r="A457" t="str">
        <f t="shared" si="7"/>
        <v>6_123_4759</v>
      </c>
      <c r="B457">
        <v>6</v>
      </c>
      <c r="C457">
        <v>123</v>
      </c>
      <c r="D457">
        <v>0</v>
      </c>
      <c r="E457">
        <v>4759</v>
      </c>
      <c r="F457">
        <v>10.288888888888888</v>
      </c>
      <c r="G457">
        <v>4.3999999999999995</v>
      </c>
      <c r="H457">
        <v>4.3888888888888884</v>
      </c>
      <c r="I457">
        <v>1.5</v>
      </c>
      <c r="J457">
        <v>3</v>
      </c>
    </row>
    <row r="458" spans="1:10" x14ac:dyDescent="0.25">
      <c r="A458" t="str">
        <f t="shared" si="7"/>
        <v>57_3_7636</v>
      </c>
      <c r="B458">
        <v>57</v>
      </c>
      <c r="C458">
        <v>3</v>
      </c>
      <c r="D458">
        <v>0</v>
      </c>
      <c r="E458">
        <v>7636</v>
      </c>
      <c r="F458">
        <v>10.283333333333331</v>
      </c>
      <c r="G458">
        <v>4.4499999999999993</v>
      </c>
      <c r="H458">
        <v>4.333333333333333</v>
      </c>
      <c r="I458">
        <v>1.5</v>
      </c>
      <c r="J458">
        <v>3</v>
      </c>
    </row>
    <row r="459" spans="1:10" x14ac:dyDescent="0.25">
      <c r="A459" t="str">
        <f t="shared" si="7"/>
        <v>11576_1_5785</v>
      </c>
      <c r="B459">
        <v>11576</v>
      </c>
      <c r="C459">
        <v>1</v>
      </c>
      <c r="D459">
        <v>1447</v>
      </c>
      <c r="E459">
        <v>5785</v>
      </c>
      <c r="F459">
        <v>10.280608828006088</v>
      </c>
      <c r="G459">
        <v>5</v>
      </c>
      <c r="H459">
        <v>3.7806088280060881</v>
      </c>
      <c r="I459">
        <v>1.5</v>
      </c>
      <c r="J459">
        <v>3</v>
      </c>
    </row>
    <row r="460" spans="1:10" x14ac:dyDescent="0.25">
      <c r="A460" t="str">
        <f t="shared" si="7"/>
        <v>280_4_6618</v>
      </c>
      <c r="B460">
        <v>280</v>
      </c>
      <c r="C460">
        <v>4</v>
      </c>
      <c r="D460">
        <v>0</v>
      </c>
      <c r="E460">
        <v>6618</v>
      </c>
      <c r="F460">
        <v>10.274840182648401</v>
      </c>
      <c r="G460">
        <v>3.8833333333333333</v>
      </c>
      <c r="H460">
        <v>4.7248401826484017</v>
      </c>
      <c r="I460">
        <v>1.6666666666666665</v>
      </c>
      <c r="J460">
        <v>3</v>
      </c>
    </row>
    <row r="461" spans="1:10" x14ac:dyDescent="0.25">
      <c r="A461" t="str">
        <f t="shared" si="7"/>
        <v>12_232_924</v>
      </c>
      <c r="B461">
        <v>12</v>
      </c>
      <c r="C461">
        <v>232</v>
      </c>
      <c r="D461">
        <v>0</v>
      </c>
      <c r="E461">
        <v>924</v>
      </c>
      <c r="F461">
        <v>10.263888888888888</v>
      </c>
      <c r="G461">
        <v>4.375</v>
      </c>
      <c r="H461">
        <v>4.2222222222222214</v>
      </c>
      <c r="I461">
        <v>1.6666666666666665</v>
      </c>
      <c r="J461">
        <v>3</v>
      </c>
    </row>
    <row r="462" spans="1:10" x14ac:dyDescent="0.25">
      <c r="A462" t="str">
        <f t="shared" si="7"/>
        <v>25_7_7731</v>
      </c>
      <c r="B462">
        <v>25</v>
      </c>
      <c r="C462">
        <v>7</v>
      </c>
      <c r="D462">
        <v>0</v>
      </c>
      <c r="E462">
        <v>7731</v>
      </c>
      <c r="F462">
        <v>10.263660578386606</v>
      </c>
      <c r="G462">
        <v>4.4249999999999998</v>
      </c>
      <c r="H462">
        <v>3.8386605783866057</v>
      </c>
      <c r="I462">
        <v>2</v>
      </c>
      <c r="J462">
        <v>3</v>
      </c>
    </row>
    <row r="463" spans="1:10" x14ac:dyDescent="0.25">
      <c r="A463" t="str">
        <f t="shared" si="7"/>
        <v>25_6_4776</v>
      </c>
      <c r="B463">
        <v>25</v>
      </c>
      <c r="C463">
        <v>6</v>
      </c>
      <c r="D463">
        <v>0</v>
      </c>
      <c r="E463">
        <v>4776</v>
      </c>
      <c r="F463">
        <v>10.250791476407914</v>
      </c>
      <c r="G463">
        <v>4.4499999999999993</v>
      </c>
      <c r="H463">
        <v>3.9674581430745812</v>
      </c>
      <c r="I463">
        <v>1.8333333333333333</v>
      </c>
      <c r="J463">
        <v>3</v>
      </c>
    </row>
    <row r="464" spans="1:10" x14ac:dyDescent="0.25">
      <c r="A464" t="str">
        <f t="shared" si="7"/>
        <v>413_1_10251</v>
      </c>
      <c r="B464">
        <v>413</v>
      </c>
      <c r="C464">
        <v>1</v>
      </c>
      <c r="D464">
        <v>0</v>
      </c>
      <c r="E464">
        <v>10251</v>
      </c>
      <c r="F464">
        <v>10.248607305936071</v>
      </c>
      <c r="G464">
        <v>3.3616666666666664</v>
      </c>
      <c r="H464">
        <v>5.2202739726027394</v>
      </c>
      <c r="I464">
        <v>1.6666666666666665</v>
      </c>
      <c r="J464">
        <v>3</v>
      </c>
    </row>
    <row r="465" spans="1:10" x14ac:dyDescent="0.25">
      <c r="A465" t="str">
        <f t="shared" si="7"/>
        <v>3172_1_3926</v>
      </c>
      <c r="B465">
        <v>3172</v>
      </c>
      <c r="C465">
        <v>1</v>
      </c>
      <c r="D465">
        <v>0</v>
      </c>
      <c r="E465">
        <v>3926</v>
      </c>
      <c r="F465">
        <v>10.241422595800078</v>
      </c>
      <c r="G465">
        <v>4.0868629648497192</v>
      </c>
      <c r="H465">
        <v>4.4878929642836924</v>
      </c>
      <c r="I465">
        <v>1.6666666666666665</v>
      </c>
      <c r="J465">
        <v>3</v>
      </c>
    </row>
    <row r="466" spans="1:10" x14ac:dyDescent="0.25">
      <c r="A466" t="str">
        <f t="shared" si="7"/>
        <v>317_7_5006</v>
      </c>
      <c r="B466">
        <v>317</v>
      </c>
      <c r="C466">
        <v>7</v>
      </c>
      <c r="D466">
        <v>0</v>
      </c>
      <c r="E466">
        <v>5006</v>
      </c>
      <c r="F466">
        <v>10.237222222222222</v>
      </c>
      <c r="G466">
        <v>3.4466666666666663</v>
      </c>
      <c r="H466">
        <v>4.7905555555555548</v>
      </c>
      <c r="I466">
        <v>2</v>
      </c>
      <c r="J466">
        <v>3</v>
      </c>
    </row>
    <row r="467" spans="1:10" x14ac:dyDescent="0.25">
      <c r="A467" t="str">
        <f t="shared" si="7"/>
        <v>57_5_7385</v>
      </c>
      <c r="B467">
        <v>57</v>
      </c>
      <c r="C467">
        <v>5</v>
      </c>
      <c r="D467">
        <v>0</v>
      </c>
      <c r="E467">
        <v>7385</v>
      </c>
      <c r="F467">
        <v>10.234444444444444</v>
      </c>
      <c r="G467">
        <v>4.1749999999999998</v>
      </c>
      <c r="H467">
        <v>4.2261111111111109</v>
      </c>
      <c r="I467">
        <v>1.8333333333333333</v>
      </c>
      <c r="J467">
        <v>3</v>
      </c>
    </row>
    <row r="468" spans="1:10" x14ac:dyDescent="0.25">
      <c r="A468" t="str">
        <f t="shared" si="7"/>
        <v>11697_2_3715</v>
      </c>
      <c r="B468">
        <v>11697</v>
      </c>
      <c r="C468">
        <v>2</v>
      </c>
      <c r="D468">
        <v>0</v>
      </c>
      <c r="E468">
        <v>3715</v>
      </c>
      <c r="F468">
        <v>10.229710806697108</v>
      </c>
      <c r="G468">
        <v>5</v>
      </c>
      <c r="H468">
        <v>3.8963774733637746</v>
      </c>
      <c r="I468">
        <v>1.3333333333333333</v>
      </c>
      <c r="J468">
        <v>3</v>
      </c>
    </row>
    <row r="469" spans="1:10" x14ac:dyDescent="0.25">
      <c r="A469" t="str">
        <f t="shared" si="7"/>
        <v>11687_1_2409</v>
      </c>
      <c r="B469">
        <v>11687</v>
      </c>
      <c r="C469">
        <v>1</v>
      </c>
      <c r="D469">
        <v>0</v>
      </c>
      <c r="E469">
        <v>2409</v>
      </c>
      <c r="F469">
        <v>10.224094114239106</v>
      </c>
      <c r="G469">
        <v>4.5233333333333334</v>
      </c>
      <c r="H469">
        <v>4.3674274475724388</v>
      </c>
      <c r="I469">
        <v>1.3333333333333333</v>
      </c>
      <c r="J469">
        <v>3</v>
      </c>
    </row>
    <row r="470" spans="1:10" x14ac:dyDescent="0.25">
      <c r="A470" t="str">
        <f t="shared" si="7"/>
        <v>3057_1_319</v>
      </c>
      <c r="B470">
        <v>3057</v>
      </c>
      <c r="C470">
        <v>1</v>
      </c>
      <c r="D470">
        <v>3916</v>
      </c>
      <c r="E470">
        <v>319</v>
      </c>
      <c r="F470">
        <v>10.222222222222221</v>
      </c>
      <c r="G470">
        <v>5</v>
      </c>
      <c r="H470">
        <v>3.5555555555555554</v>
      </c>
      <c r="I470">
        <v>1.6666666666666665</v>
      </c>
      <c r="J470">
        <v>3</v>
      </c>
    </row>
    <row r="471" spans="1:10" x14ac:dyDescent="0.25">
      <c r="A471" t="str">
        <f t="shared" si="7"/>
        <v>110_14_5810</v>
      </c>
      <c r="B471">
        <v>110</v>
      </c>
      <c r="C471">
        <v>14</v>
      </c>
      <c r="D471">
        <v>0</v>
      </c>
      <c r="E471">
        <v>5810</v>
      </c>
      <c r="F471">
        <v>10.221727549467277</v>
      </c>
      <c r="G471">
        <v>4.4249999999999998</v>
      </c>
      <c r="H471">
        <v>3.9633942161339419</v>
      </c>
      <c r="I471">
        <v>1.8333333333333333</v>
      </c>
      <c r="J471">
        <v>3</v>
      </c>
    </row>
    <row r="472" spans="1:10" x14ac:dyDescent="0.25">
      <c r="A472" t="str">
        <f t="shared" si="7"/>
        <v>363_5_6728</v>
      </c>
      <c r="B472">
        <v>363</v>
      </c>
      <c r="C472">
        <v>5</v>
      </c>
      <c r="D472">
        <v>0</v>
      </c>
      <c r="E472">
        <v>6728</v>
      </c>
      <c r="F472">
        <v>10.188888888888888</v>
      </c>
      <c r="G472">
        <v>3.5733333333333333</v>
      </c>
      <c r="H472">
        <v>4.7822222222222219</v>
      </c>
      <c r="I472">
        <v>1.8333333333333333</v>
      </c>
      <c r="J472">
        <v>3</v>
      </c>
    </row>
    <row r="473" spans="1:10" x14ac:dyDescent="0.25">
      <c r="A473" t="str">
        <f t="shared" si="7"/>
        <v>140_10_4761</v>
      </c>
      <c r="B473">
        <v>140</v>
      </c>
      <c r="C473">
        <v>10</v>
      </c>
      <c r="D473">
        <v>0</v>
      </c>
      <c r="E473">
        <v>4761</v>
      </c>
      <c r="F473">
        <v>10.184999999999999</v>
      </c>
      <c r="G473">
        <v>4.3516666666666666</v>
      </c>
      <c r="H473">
        <v>4.333333333333333</v>
      </c>
      <c r="I473">
        <v>1.5</v>
      </c>
      <c r="J473">
        <v>3</v>
      </c>
    </row>
    <row r="474" spans="1:10" x14ac:dyDescent="0.25">
      <c r="A474" t="str">
        <f t="shared" si="7"/>
        <v>11935_1_3047</v>
      </c>
      <c r="B474">
        <v>11935</v>
      </c>
      <c r="C474">
        <v>1</v>
      </c>
      <c r="D474">
        <v>0</v>
      </c>
      <c r="E474">
        <v>3047</v>
      </c>
      <c r="F474">
        <v>10.184628820722928</v>
      </c>
      <c r="G474">
        <v>4.3472520511978985</v>
      </c>
      <c r="H474">
        <v>3.5040434361916977</v>
      </c>
      <c r="I474">
        <v>2.333333333333333</v>
      </c>
      <c r="J474">
        <v>3</v>
      </c>
    </row>
    <row r="475" spans="1:10" x14ac:dyDescent="0.25">
      <c r="A475" t="str">
        <f t="shared" si="7"/>
        <v>6_119_2391</v>
      </c>
      <c r="B475">
        <v>6</v>
      </c>
      <c r="C475">
        <v>119</v>
      </c>
      <c r="D475">
        <v>0</v>
      </c>
      <c r="E475">
        <v>2391</v>
      </c>
      <c r="F475">
        <v>10.175000000000001</v>
      </c>
      <c r="G475">
        <v>4.6749999999999998</v>
      </c>
      <c r="H475">
        <v>4</v>
      </c>
      <c r="I475">
        <v>1.5</v>
      </c>
      <c r="J475">
        <v>3</v>
      </c>
    </row>
    <row r="476" spans="1:10" x14ac:dyDescent="0.25">
      <c r="A476" t="str">
        <f t="shared" si="7"/>
        <v>363_4_4693</v>
      </c>
      <c r="B476">
        <v>363</v>
      </c>
      <c r="C476">
        <v>4</v>
      </c>
      <c r="D476">
        <v>0</v>
      </c>
      <c r="E476">
        <v>4693</v>
      </c>
      <c r="F476">
        <v>10.173881278538813</v>
      </c>
      <c r="G476">
        <v>3.4733333333333332</v>
      </c>
      <c r="H476">
        <v>5.3672146118721464</v>
      </c>
      <c r="I476">
        <v>1.3333333333333333</v>
      </c>
      <c r="J476">
        <v>3</v>
      </c>
    </row>
    <row r="477" spans="1:10" x14ac:dyDescent="0.25">
      <c r="A477" t="str">
        <f t="shared" si="7"/>
        <v>11841_1_2530</v>
      </c>
      <c r="B477">
        <v>11841</v>
      </c>
      <c r="C477">
        <v>1</v>
      </c>
      <c r="D477">
        <v>0</v>
      </c>
      <c r="E477">
        <v>2530</v>
      </c>
      <c r="F477">
        <v>10.172465753424659</v>
      </c>
      <c r="G477">
        <v>4.125</v>
      </c>
      <c r="H477">
        <v>4.7141324200913237</v>
      </c>
      <c r="I477">
        <v>1.3333333333333333</v>
      </c>
      <c r="J477">
        <v>3</v>
      </c>
    </row>
    <row r="478" spans="1:10" x14ac:dyDescent="0.25">
      <c r="A478" t="str">
        <f t="shared" si="7"/>
        <v>1191_2_6336</v>
      </c>
      <c r="B478">
        <v>1191</v>
      </c>
      <c r="C478">
        <v>2</v>
      </c>
      <c r="D478">
        <v>0</v>
      </c>
      <c r="E478">
        <v>6336</v>
      </c>
      <c r="F478">
        <v>10.171506849315069</v>
      </c>
      <c r="G478">
        <v>5</v>
      </c>
      <c r="H478">
        <v>3.671506849315068</v>
      </c>
      <c r="I478">
        <v>1.5</v>
      </c>
      <c r="J478">
        <v>3</v>
      </c>
    </row>
    <row r="479" spans="1:10" x14ac:dyDescent="0.25">
      <c r="A479" t="str">
        <f t="shared" si="7"/>
        <v>135_1_1745</v>
      </c>
      <c r="B479">
        <v>135</v>
      </c>
      <c r="C479">
        <v>1</v>
      </c>
      <c r="D479">
        <v>0</v>
      </c>
      <c r="E479">
        <v>1745</v>
      </c>
      <c r="F479">
        <v>10.167305936073058</v>
      </c>
      <c r="G479">
        <v>5</v>
      </c>
      <c r="H479">
        <v>3.5006392694063924</v>
      </c>
      <c r="I479">
        <v>1.6666666666666665</v>
      </c>
      <c r="J479">
        <v>3</v>
      </c>
    </row>
    <row r="480" spans="1:10" x14ac:dyDescent="0.25">
      <c r="A480" t="str">
        <f t="shared" si="7"/>
        <v>1212_1_887</v>
      </c>
      <c r="B480">
        <v>1212</v>
      </c>
      <c r="C480">
        <v>1</v>
      </c>
      <c r="D480">
        <v>0</v>
      </c>
      <c r="E480">
        <v>887</v>
      </c>
      <c r="F480">
        <v>10.161849315068492</v>
      </c>
      <c r="G480">
        <v>3.793333333333333</v>
      </c>
      <c r="H480">
        <v>4.0351826484018263</v>
      </c>
      <c r="I480">
        <v>2.333333333333333</v>
      </c>
      <c r="J480">
        <v>3</v>
      </c>
    </row>
    <row r="481" spans="1:10" x14ac:dyDescent="0.25">
      <c r="A481" t="str">
        <f t="shared" si="7"/>
        <v>5_115_1623</v>
      </c>
      <c r="B481">
        <v>5</v>
      </c>
      <c r="C481">
        <v>115</v>
      </c>
      <c r="D481">
        <v>0</v>
      </c>
      <c r="E481">
        <v>1623</v>
      </c>
      <c r="F481">
        <v>10.1462100456621</v>
      </c>
      <c r="G481">
        <v>4.4266666666666667</v>
      </c>
      <c r="H481">
        <v>4.052876712328767</v>
      </c>
      <c r="I481">
        <v>1.6666666666666665</v>
      </c>
      <c r="J481">
        <v>3</v>
      </c>
    </row>
    <row r="482" spans="1:10" x14ac:dyDescent="0.25">
      <c r="A482" t="str">
        <f t="shared" si="7"/>
        <v>284_3_8972</v>
      </c>
      <c r="B482">
        <v>284</v>
      </c>
      <c r="C482">
        <v>3</v>
      </c>
      <c r="D482">
        <v>0</v>
      </c>
      <c r="E482">
        <v>8972</v>
      </c>
      <c r="F482">
        <v>10.136529680365296</v>
      </c>
      <c r="G482">
        <v>3.6799999999999997</v>
      </c>
      <c r="H482">
        <v>4.9565296803652963</v>
      </c>
      <c r="I482">
        <v>1.5</v>
      </c>
      <c r="J482">
        <v>3</v>
      </c>
    </row>
    <row r="483" spans="1:10" x14ac:dyDescent="0.25">
      <c r="A483" t="str">
        <f t="shared" si="7"/>
        <v>11467_1_3447</v>
      </c>
      <c r="B483">
        <v>11467</v>
      </c>
      <c r="C483">
        <v>1</v>
      </c>
      <c r="D483">
        <v>0</v>
      </c>
      <c r="E483">
        <v>3447</v>
      </c>
      <c r="F483">
        <v>10.135540334855403</v>
      </c>
      <c r="G483">
        <v>4.8499999999999996</v>
      </c>
      <c r="H483">
        <v>4.118873668188737</v>
      </c>
      <c r="I483">
        <v>1.1666666666666665</v>
      </c>
      <c r="J483">
        <v>3</v>
      </c>
    </row>
    <row r="484" spans="1:10" x14ac:dyDescent="0.25">
      <c r="A484" t="str">
        <f t="shared" si="7"/>
        <v>151_1_4230</v>
      </c>
      <c r="B484">
        <v>151</v>
      </c>
      <c r="C484">
        <v>1</v>
      </c>
      <c r="D484">
        <v>0</v>
      </c>
      <c r="E484">
        <v>4230</v>
      </c>
      <c r="F484">
        <v>10.129923896499239</v>
      </c>
      <c r="G484">
        <v>4.9433333333333334</v>
      </c>
      <c r="H484">
        <v>3.6865905631659057</v>
      </c>
      <c r="I484">
        <v>1.5</v>
      </c>
      <c r="J484">
        <v>3</v>
      </c>
    </row>
    <row r="485" spans="1:10" x14ac:dyDescent="0.25">
      <c r="A485" t="str">
        <f t="shared" si="7"/>
        <v>10_12_6982</v>
      </c>
      <c r="B485">
        <v>10</v>
      </c>
      <c r="C485">
        <v>12</v>
      </c>
      <c r="D485">
        <v>0</v>
      </c>
      <c r="E485">
        <v>6982</v>
      </c>
      <c r="F485">
        <v>10.126354642313546</v>
      </c>
      <c r="G485">
        <v>4.625</v>
      </c>
      <c r="H485">
        <v>4.0013546423135455</v>
      </c>
      <c r="I485">
        <v>1.5</v>
      </c>
      <c r="J485">
        <v>3</v>
      </c>
    </row>
    <row r="486" spans="1:10" x14ac:dyDescent="0.25">
      <c r="A486" t="str">
        <f t="shared" si="7"/>
        <v>134_2_11316</v>
      </c>
      <c r="B486">
        <v>134</v>
      </c>
      <c r="C486">
        <v>2</v>
      </c>
      <c r="D486">
        <v>0</v>
      </c>
      <c r="E486">
        <v>11316</v>
      </c>
      <c r="F486">
        <v>10.121986378845325</v>
      </c>
      <c r="G486">
        <v>3.6721233651466947</v>
      </c>
      <c r="H486">
        <v>4.7831963470319634</v>
      </c>
      <c r="I486">
        <v>1.6666666666666665</v>
      </c>
      <c r="J486">
        <v>3</v>
      </c>
    </row>
    <row r="487" spans="1:10" x14ac:dyDescent="0.25">
      <c r="A487" t="str">
        <f t="shared" si="7"/>
        <v>13921_1_1013</v>
      </c>
      <c r="B487">
        <v>13921</v>
      </c>
      <c r="C487">
        <v>1</v>
      </c>
      <c r="D487">
        <v>0</v>
      </c>
      <c r="E487">
        <v>1013</v>
      </c>
      <c r="F487">
        <v>10.118106544901064</v>
      </c>
      <c r="G487">
        <v>4.0729999999999995</v>
      </c>
      <c r="H487">
        <v>4.0451065449010652</v>
      </c>
      <c r="I487">
        <v>2</v>
      </c>
      <c r="J487">
        <v>3</v>
      </c>
    </row>
    <row r="488" spans="1:10" x14ac:dyDescent="0.25">
      <c r="A488" t="str">
        <f t="shared" si="7"/>
        <v>11087_1_9206</v>
      </c>
      <c r="B488">
        <v>11087</v>
      </c>
      <c r="C488">
        <v>1</v>
      </c>
      <c r="D488">
        <v>0</v>
      </c>
      <c r="E488">
        <v>9206</v>
      </c>
      <c r="F488">
        <v>10.115581843751558</v>
      </c>
      <c r="G488">
        <v>3.309775146643493</v>
      </c>
      <c r="H488">
        <v>5.1391400304413999</v>
      </c>
      <c r="I488">
        <v>1.6666666666666665</v>
      </c>
      <c r="J488">
        <v>3</v>
      </c>
    </row>
    <row r="489" spans="1:10" x14ac:dyDescent="0.25">
      <c r="A489" t="str">
        <f t="shared" si="7"/>
        <v>11591_2_2600</v>
      </c>
      <c r="B489">
        <v>11591</v>
      </c>
      <c r="C489">
        <v>2</v>
      </c>
      <c r="D489">
        <v>0</v>
      </c>
      <c r="E489">
        <v>2600</v>
      </c>
      <c r="F489">
        <v>10.114665144596652</v>
      </c>
      <c r="G489">
        <v>4.55</v>
      </c>
      <c r="H489">
        <v>3.5646651445966513</v>
      </c>
      <c r="I489">
        <v>2</v>
      </c>
      <c r="J489">
        <v>3</v>
      </c>
    </row>
    <row r="490" spans="1:10" x14ac:dyDescent="0.25">
      <c r="A490" t="str">
        <f t="shared" si="7"/>
        <v>11511_1_2629</v>
      </c>
      <c r="B490">
        <v>11511</v>
      </c>
      <c r="C490">
        <v>1</v>
      </c>
      <c r="D490">
        <v>0</v>
      </c>
      <c r="E490">
        <v>2629</v>
      </c>
      <c r="F490">
        <v>10.111659056316592</v>
      </c>
      <c r="G490">
        <v>5</v>
      </c>
      <c r="H490">
        <v>3.778325722983257</v>
      </c>
      <c r="I490">
        <v>1.3333333333333333</v>
      </c>
      <c r="J490">
        <v>3</v>
      </c>
    </row>
    <row r="491" spans="1:10" x14ac:dyDescent="0.25">
      <c r="A491" t="str">
        <f t="shared" si="7"/>
        <v>11605_1_2840</v>
      </c>
      <c r="B491">
        <v>11605</v>
      </c>
      <c r="C491">
        <v>1</v>
      </c>
      <c r="D491">
        <v>0</v>
      </c>
      <c r="E491">
        <v>2840</v>
      </c>
      <c r="F491">
        <v>10.097564687975646</v>
      </c>
      <c r="G491">
        <v>5</v>
      </c>
      <c r="H491">
        <v>3.5975646879756464</v>
      </c>
      <c r="I491">
        <v>1.5</v>
      </c>
      <c r="J491">
        <v>3</v>
      </c>
    </row>
    <row r="492" spans="1:10" x14ac:dyDescent="0.25">
      <c r="A492" t="str">
        <f t="shared" si="7"/>
        <v>54_14_4880</v>
      </c>
      <c r="B492">
        <v>54</v>
      </c>
      <c r="C492">
        <v>14</v>
      </c>
      <c r="D492">
        <v>0</v>
      </c>
      <c r="E492">
        <v>4880</v>
      </c>
      <c r="F492">
        <v>10.096666666666666</v>
      </c>
      <c r="G492">
        <v>4</v>
      </c>
      <c r="H492">
        <v>4.2633333333333328</v>
      </c>
      <c r="I492">
        <v>1.8333333333333333</v>
      </c>
      <c r="J492">
        <v>3</v>
      </c>
    </row>
    <row r="493" spans="1:10" x14ac:dyDescent="0.25">
      <c r="A493" t="str">
        <f t="shared" si="7"/>
        <v>12_222_5044</v>
      </c>
      <c r="B493">
        <v>12</v>
      </c>
      <c r="C493">
        <v>222</v>
      </c>
      <c r="D493">
        <v>0</v>
      </c>
      <c r="E493">
        <v>5044</v>
      </c>
      <c r="F493">
        <v>10.095707762557078</v>
      </c>
      <c r="G493">
        <v>5</v>
      </c>
      <c r="H493">
        <v>3.7623744292237444</v>
      </c>
      <c r="I493">
        <v>1.3333333333333333</v>
      </c>
      <c r="J493">
        <v>3</v>
      </c>
    </row>
    <row r="494" spans="1:10" x14ac:dyDescent="0.25">
      <c r="A494" t="str">
        <f t="shared" si="7"/>
        <v>1494_2_5678</v>
      </c>
      <c r="B494">
        <v>1494</v>
      </c>
      <c r="C494">
        <v>2</v>
      </c>
      <c r="D494">
        <v>0</v>
      </c>
      <c r="E494">
        <v>5678</v>
      </c>
      <c r="F494">
        <v>10.093158295281581</v>
      </c>
      <c r="G494">
        <v>5</v>
      </c>
      <c r="H494">
        <v>3.9264916286149156</v>
      </c>
      <c r="I494">
        <v>1.1666666666666665</v>
      </c>
      <c r="J494">
        <v>3</v>
      </c>
    </row>
    <row r="495" spans="1:10" x14ac:dyDescent="0.25">
      <c r="A495" t="str">
        <f t="shared" si="7"/>
        <v>24_11_6343</v>
      </c>
      <c r="B495">
        <v>24</v>
      </c>
      <c r="C495">
        <v>11</v>
      </c>
      <c r="D495">
        <v>0</v>
      </c>
      <c r="E495">
        <v>6343</v>
      </c>
      <c r="F495">
        <v>10.088888888888889</v>
      </c>
      <c r="G495">
        <v>3.85</v>
      </c>
      <c r="H495">
        <v>4.572222222222222</v>
      </c>
      <c r="I495">
        <v>1.6666666666666665</v>
      </c>
      <c r="J495">
        <v>3</v>
      </c>
    </row>
    <row r="496" spans="1:10" x14ac:dyDescent="0.25">
      <c r="A496" t="str">
        <f t="shared" si="7"/>
        <v>11432_1_4660</v>
      </c>
      <c r="B496">
        <v>11432</v>
      </c>
      <c r="C496">
        <v>1</v>
      </c>
      <c r="D496">
        <v>0</v>
      </c>
      <c r="E496">
        <v>4660</v>
      </c>
      <c r="F496">
        <v>10.088569254185691</v>
      </c>
      <c r="G496">
        <v>4.6499999999999995</v>
      </c>
      <c r="H496">
        <v>3.2719025875190253</v>
      </c>
      <c r="I496">
        <v>2.1666666666666665</v>
      </c>
      <c r="J496">
        <v>3</v>
      </c>
    </row>
    <row r="497" spans="1:10" x14ac:dyDescent="0.25">
      <c r="A497" t="str">
        <f t="shared" si="7"/>
        <v>25_29_6020</v>
      </c>
      <c r="B497">
        <v>25</v>
      </c>
      <c r="C497">
        <v>29</v>
      </c>
      <c r="D497">
        <v>0</v>
      </c>
      <c r="E497">
        <v>6020</v>
      </c>
      <c r="F497">
        <v>10.088470319634704</v>
      </c>
      <c r="G497">
        <v>4.0249999999999995</v>
      </c>
      <c r="H497">
        <v>4.2301369863013694</v>
      </c>
      <c r="I497">
        <v>1.8333333333333333</v>
      </c>
      <c r="J497">
        <v>3</v>
      </c>
    </row>
    <row r="498" spans="1:10" x14ac:dyDescent="0.25">
      <c r="A498" t="str">
        <f t="shared" si="7"/>
        <v>314_7_9117</v>
      </c>
      <c r="B498">
        <v>314</v>
      </c>
      <c r="C498">
        <v>7</v>
      </c>
      <c r="D498">
        <v>0</v>
      </c>
      <c r="E498">
        <v>9117</v>
      </c>
      <c r="F498">
        <v>10.077062404870624</v>
      </c>
      <c r="G498">
        <v>3.6966666666666663</v>
      </c>
      <c r="H498">
        <v>4.5470624048706236</v>
      </c>
      <c r="I498">
        <v>1.8333333333333333</v>
      </c>
      <c r="J498">
        <v>3</v>
      </c>
    </row>
    <row r="499" spans="1:10" x14ac:dyDescent="0.25">
      <c r="A499" t="str">
        <f t="shared" si="7"/>
        <v>11732_1_4965</v>
      </c>
      <c r="B499">
        <v>11732</v>
      </c>
      <c r="C499">
        <v>1</v>
      </c>
      <c r="D499">
        <v>0</v>
      </c>
      <c r="E499">
        <v>4965</v>
      </c>
      <c r="F499">
        <v>10.075920006253822</v>
      </c>
      <c r="G499">
        <v>5</v>
      </c>
      <c r="H499">
        <v>3.4092533395871554</v>
      </c>
      <c r="I499">
        <v>1.6666666666666665</v>
      </c>
      <c r="J499">
        <v>3</v>
      </c>
    </row>
    <row r="500" spans="1:10" x14ac:dyDescent="0.25">
      <c r="A500" t="str">
        <f t="shared" si="7"/>
        <v>134_1_5814</v>
      </c>
      <c r="B500">
        <v>134</v>
      </c>
      <c r="C500">
        <v>1</v>
      </c>
      <c r="D500">
        <v>0</v>
      </c>
      <c r="E500">
        <v>5814</v>
      </c>
      <c r="F500">
        <v>10.075193302891931</v>
      </c>
      <c r="G500">
        <v>3.2676666666666661</v>
      </c>
      <c r="H500">
        <v>5.1408599695585995</v>
      </c>
      <c r="I500">
        <v>1.6666666666666665</v>
      </c>
      <c r="J500">
        <v>3</v>
      </c>
    </row>
    <row r="501" spans="1:10" x14ac:dyDescent="0.25">
      <c r="A501" t="str">
        <f t="shared" si="7"/>
        <v>1671_1_1138</v>
      </c>
      <c r="B501">
        <v>1671</v>
      </c>
      <c r="C501">
        <v>1</v>
      </c>
      <c r="D501">
        <v>0</v>
      </c>
      <c r="E501">
        <v>1138</v>
      </c>
      <c r="F501">
        <v>10.066765601217655</v>
      </c>
      <c r="G501">
        <v>3.8900000000000006</v>
      </c>
      <c r="H501">
        <v>4.5100989345509888</v>
      </c>
      <c r="I501">
        <v>1.6666666666666665</v>
      </c>
      <c r="J501">
        <v>3</v>
      </c>
    </row>
    <row r="502" spans="1:10" x14ac:dyDescent="0.25">
      <c r="A502" t="str">
        <f t="shared" si="7"/>
        <v>11463_1_4989</v>
      </c>
      <c r="B502">
        <v>11463</v>
      </c>
      <c r="C502">
        <v>1</v>
      </c>
      <c r="D502">
        <v>0</v>
      </c>
      <c r="E502">
        <v>4989</v>
      </c>
      <c r="F502">
        <v>10.06468797564688</v>
      </c>
      <c r="G502">
        <v>5</v>
      </c>
      <c r="H502">
        <v>3.564687975646879</v>
      </c>
      <c r="I502">
        <v>1.5</v>
      </c>
      <c r="J502">
        <v>3</v>
      </c>
    </row>
    <row r="503" spans="1:10" x14ac:dyDescent="0.25">
      <c r="A503" t="str">
        <f t="shared" si="7"/>
        <v>1430_1_4623</v>
      </c>
      <c r="B503">
        <v>1430</v>
      </c>
      <c r="C503">
        <v>1</v>
      </c>
      <c r="D503">
        <v>0</v>
      </c>
      <c r="E503">
        <v>4623</v>
      </c>
      <c r="F503">
        <v>10.06351598173516</v>
      </c>
      <c r="G503">
        <v>4.3499999999999996</v>
      </c>
      <c r="H503">
        <v>4.046849315068493</v>
      </c>
      <c r="I503">
        <v>1.6666666666666665</v>
      </c>
      <c r="J503">
        <v>3</v>
      </c>
    </row>
    <row r="504" spans="1:10" x14ac:dyDescent="0.25">
      <c r="A504" t="str">
        <f t="shared" si="7"/>
        <v>280_3_5778</v>
      </c>
      <c r="B504">
        <v>280</v>
      </c>
      <c r="C504">
        <v>3</v>
      </c>
      <c r="D504">
        <v>0</v>
      </c>
      <c r="E504">
        <v>5778</v>
      </c>
      <c r="F504">
        <v>10.054977168949772</v>
      </c>
      <c r="G504">
        <v>4.3</v>
      </c>
      <c r="H504">
        <v>4.4216438356164387</v>
      </c>
      <c r="I504">
        <v>1.3333333333333333</v>
      </c>
      <c r="J504">
        <v>3</v>
      </c>
    </row>
    <row r="505" spans="1:10" x14ac:dyDescent="0.25">
      <c r="A505" t="str">
        <f t="shared" si="7"/>
        <v>1241_1_3711</v>
      </c>
      <c r="B505">
        <v>1241</v>
      </c>
      <c r="C505">
        <v>1</v>
      </c>
      <c r="D505">
        <v>0</v>
      </c>
      <c r="E505">
        <v>3711</v>
      </c>
      <c r="F505">
        <v>10.02439009534778</v>
      </c>
      <c r="G505">
        <v>3.8361937483158179</v>
      </c>
      <c r="H505">
        <v>4.0215296803652958</v>
      </c>
      <c r="I505">
        <v>2.1666666666666665</v>
      </c>
      <c r="J505">
        <v>3</v>
      </c>
    </row>
    <row r="506" spans="1:10" x14ac:dyDescent="0.25">
      <c r="A506" t="str">
        <f t="shared" si="7"/>
        <v>290_11_5911</v>
      </c>
      <c r="B506">
        <v>290</v>
      </c>
      <c r="C506">
        <v>11</v>
      </c>
      <c r="D506">
        <v>0</v>
      </c>
      <c r="E506">
        <v>5911</v>
      </c>
      <c r="F506">
        <v>10.019520547945204</v>
      </c>
      <c r="G506">
        <v>4.0749999999999993</v>
      </c>
      <c r="H506">
        <v>4.1111872146118715</v>
      </c>
      <c r="I506">
        <v>1.8333333333333333</v>
      </c>
      <c r="J506">
        <v>3</v>
      </c>
    </row>
    <row r="507" spans="1:10" x14ac:dyDescent="0.25">
      <c r="A507" t="str">
        <f t="shared" si="7"/>
        <v>25_8_1477</v>
      </c>
      <c r="B507">
        <v>25</v>
      </c>
      <c r="C507">
        <v>8</v>
      </c>
      <c r="D507">
        <v>0</v>
      </c>
      <c r="E507">
        <v>1477</v>
      </c>
      <c r="F507">
        <v>10.01851598173516</v>
      </c>
      <c r="G507">
        <v>4.4249999999999998</v>
      </c>
      <c r="H507">
        <v>3.5935159817351598</v>
      </c>
      <c r="I507">
        <v>2</v>
      </c>
      <c r="J507">
        <v>3</v>
      </c>
    </row>
    <row r="508" spans="1:10" x14ac:dyDescent="0.25">
      <c r="A508" t="str">
        <f t="shared" si="7"/>
        <v>11465_1_2840</v>
      </c>
      <c r="B508">
        <v>11465</v>
      </c>
      <c r="C508">
        <v>1</v>
      </c>
      <c r="D508">
        <v>0</v>
      </c>
      <c r="E508">
        <v>2840</v>
      </c>
      <c r="F508">
        <v>10.013515981735159</v>
      </c>
      <c r="G508">
        <v>5</v>
      </c>
      <c r="H508">
        <v>3.3468493150684933</v>
      </c>
      <c r="I508">
        <v>1.6666666666666665</v>
      </c>
      <c r="J508">
        <v>3</v>
      </c>
    </row>
    <row r="509" spans="1:10" x14ac:dyDescent="0.25">
      <c r="A509" t="str">
        <f t="shared" si="7"/>
        <v>25_27_3908</v>
      </c>
      <c r="B509">
        <v>25</v>
      </c>
      <c r="C509">
        <v>27</v>
      </c>
      <c r="D509">
        <v>0</v>
      </c>
      <c r="E509">
        <v>3908</v>
      </c>
      <c r="F509">
        <v>10.01219786910198</v>
      </c>
      <c r="G509">
        <v>4</v>
      </c>
      <c r="H509">
        <v>4.6788645357686454</v>
      </c>
      <c r="I509">
        <v>1.3333333333333333</v>
      </c>
      <c r="J509">
        <v>3</v>
      </c>
    </row>
    <row r="510" spans="1:10" x14ac:dyDescent="0.25">
      <c r="A510" t="str">
        <f t="shared" si="7"/>
        <v>1371_1_1375</v>
      </c>
      <c r="B510">
        <v>1371</v>
      </c>
      <c r="C510">
        <v>1</v>
      </c>
      <c r="D510">
        <v>0</v>
      </c>
      <c r="E510">
        <v>1375</v>
      </c>
      <c r="F510">
        <v>10.000639269406392</v>
      </c>
      <c r="G510">
        <v>5</v>
      </c>
      <c r="H510">
        <v>3.3339726027397258</v>
      </c>
      <c r="I510">
        <v>1.6666666666666665</v>
      </c>
      <c r="J510">
        <v>3</v>
      </c>
    </row>
    <row r="511" spans="1:10" x14ac:dyDescent="0.25">
      <c r="A511" t="str">
        <f t="shared" si="7"/>
        <v>4_218_6104</v>
      </c>
      <c r="B511">
        <v>4</v>
      </c>
      <c r="C511">
        <v>218</v>
      </c>
      <c r="D511">
        <v>0</v>
      </c>
      <c r="E511">
        <v>6104</v>
      </c>
      <c r="F511">
        <v>9.9613470319634683</v>
      </c>
      <c r="G511">
        <v>4.9499999999999993</v>
      </c>
      <c r="H511">
        <v>3.8446803652968033</v>
      </c>
      <c r="I511">
        <v>1.1666666666666665</v>
      </c>
      <c r="J511">
        <v>3</v>
      </c>
    </row>
    <row r="512" spans="1:10" x14ac:dyDescent="0.25">
      <c r="A512" t="str">
        <f t="shared" si="7"/>
        <v>1130_5_4938</v>
      </c>
      <c r="B512">
        <v>1130</v>
      </c>
      <c r="C512">
        <v>5</v>
      </c>
      <c r="D512">
        <v>0</v>
      </c>
      <c r="E512">
        <v>4938</v>
      </c>
      <c r="F512">
        <v>9.9575951293759513</v>
      </c>
      <c r="G512">
        <v>5</v>
      </c>
      <c r="H512">
        <v>3.7909284627092843</v>
      </c>
      <c r="I512">
        <v>1.1666666666666665</v>
      </c>
      <c r="J512">
        <v>3</v>
      </c>
    </row>
    <row r="513" spans="1:10" x14ac:dyDescent="0.25">
      <c r="A513" t="str">
        <f t="shared" si="7"/>
        <v>140_9_5478</v>
      </c>
      <c r="B513">
        <v>140</v>
      </c>
      <c r="C513">
        <v>9</v>
      </c>
      <c r="D513">
        <v>0</v>
      </c>
      <c r="E513">
        <v>5478</v>
      </c>
      <c r="F513">
        <v>9.9549999999999983</v>
      </c>
      <c r="G513">
        <v>4.5249999999999995</v>
      </c>
      <c r="H513">
        <v>3.7633333333333328</v>
      </c>
      <c r="I513">
        <v>1.6666666666666665</v>
      </c>
      <c r="J513">
        <v>3</v>
      </c>
    </row>
    <row r="514" spans="1:10" x14ac:dyDescent="0.25">
      <c r="A514" t="str">
        <f t="shared" si="7"/>
        <v>54_4_3234</v>
      </c>
      <c r="B514">
        <v>54</v>
      </c>
      <c r="C514">
        <v>4</v>
      </c>
      <c r="D514">
        <v>0</v>
      </c>
      <c r="E514">
        <v>3234</v>
      </c>
      <c r="F514">
        <v>9.9483333333333324</v>
      </c>
      <c r="G514">
        <v>4.0249999999999995</v>
      </c>
      <c r="H514">
        <v>4.09</v>
      </c>
      <c r="I514">
        <v>1.8333333333333333</v>
      </c>
      <c r="J514">
        <v>3</v>
      </c>
    </row>
    <row r="515" spans="1:10" x14ac:dyDescent="0.25">
      <c r="A515" t="str">
        <f t="shared" ref="A515:A578" si="8">CONCATENATE(B515,"_",C515,"_",E515)</f>
        <v>126_1_7616</v>
      </c>
      <c r="B515">
        <v>126</v>
      </c>
      <c r="C515">
        <v>1</v>
      </c>
      <c r="D515">
        <v>1572</v>
      </c>
      <c r="E515">
        <v>7616</v>
      </c>
      <c r="F515">
        <v>9.9466514459665127</v>
      </c>
      <c r="G515">
        <v>4.2249999999999996</v>
      </c>
      <c r="H515">
        <v>4.054984779299847</v>
      </c>
      <c r="I515">
        <v>1.6666666666666665</v>
      </c>
      <c r="J515">
        <v>3</v>
      </c>
    </row>
    <row r="516" spans="1:10" x14ac:dyDescent="0.25">
      <c r="A516" t="str">
        <f t="shared" si="8"/>
        <v>115_3_790</v>
      </c>
      <c r="B516">
        <v>115</v>
      </c>
      <c r="C516">
        <v>3</v>
      </c>
      <c r="D516">
        <v>0</v>
      </c>
      <c r="E516">
        <v>790</v>
      </c>
      <c r="F516">
        <v>9.9456925418569266</v>
      </c>
      <c r="G516">
        <v>5</v>
      </c>
      <c r="H516">
        <v>3.6123592085235918</v>
      </c>
      <c r="I516">
        <v>1.3333333333333333</v>
      </c>
      <c r="J516">
        <v>3</v>
      </c>
    </row>
    <row r="517" spans="1:10" x14ac:dyDescent="0.25">
      <c r="A517" t="str">
        <f t="shared" si="8"/>
        <v>24_7_3726</v>
      </c>
      <c r="B517">
        <v>24</v>
      </c>
      <c r="C517">
        <v>7</v>
      </c>
      <c r="D517">
        <v>0</v>
      </c>
      <c r="E517">
        <v>3726</v>
      </c>
      <c r="F517">
        <v>9.9450000000000003</v>
      </c>
      <c r="G517">
        <v>4.0999999999999996</v>
      </c>
      <c r="H517">
        <v>4.0116666666666667</v>
      </c>
      <c r="I517">
        <v>1.8333333333333333</v>
      </c>
      <c r="J517">
        <v>3</v>
      </c>
    </row>
    <row r="518" spans="1:10" x14ac:dyDescent="0.25">
      <c r="A518" t="str">
        <f t="shared" si="8"/>
        <v>10_21_9765</v>
      </c>
      <c r="B518">
        <v>10</v>
      </c>
      <c r="C518">
        <v>21</v>
      </c>
      <c r="D518">
        <v>0</v>
      </c>
      <c r="E518">
        <v>9765</v>
      </c>
      <c r="F518">
        <v>9.930730593607306</v>
      </c>
      <c r="G518">
        <v>4.75</v>
      </c>
      <c r="H518">
        <v>3.8473972602739726</v>
      </c>
      <c r="I518">
        <v>1.3333333333333333</v>
      </c>
      <c r="J518">
        <v>3</v>
      </c>
    </row>
    <row r="519" spans="1:10" x14ac:dyDescent="0.25">
      <c r="A519" t="str">
        <f t="shared" si="8"/>
        <v>314_4_8052</v>
      </c>
      <c r="B519">
        <v>314</v>
      </c>
      <c r="C519">
        <v>4</v>
      </c>
      <c r="D519">
        <v>0</v>
      </c>
      <c r="E519">
        <v>8052</v>
      </c>
      <c r="F519">
        <v>9.9117946679913889</v>
      </c>
      <c r="G519">
        <v>3.5723502235469446</v>
      </c>
      <c r="H519">
        <v>4.3394444444444442</v>
      </c>
      <c r="I519">
        <v>2</v>
      </c>
      <c r="J519">
        <v>3</v>
      </c>
    </row>
    <row r="520" spans="1:10" x14ac:dyDescent="0.25">
      <c r="A520" t="str">
        <f t="shared" si="8"/>
        <v>4_219_6565</v>
      </c>
      <c r="B520">
        <v>4</v>
      </c>
      <c r="C520">
        <v>219</v>
      </c>
      <c r="D520">
        <v>0</v>
      </c>
      <c r="E520">
        <v>6565</v>
      </c>
      <c r="F520">
        <v>9.8937747336377466</v>
      </c>
      <c r="G520">
        <v>4.8666666666666663</v>
      </c>
      <c r="H520">
        <v>3.8604414003044139</v>
      </c>
      <c r="I520">
        <v>1.1666666666666665</v>
      </c>
      <c r="J520">
        <v>3</v>
      </c>
    </row>
    <row r="521" spans="1:10" x14ac:dyDescent="0.25">
      <c r="A521" t="str">
        <f t="shared" si="8"/>
        <v>1602_1_1691</v>
      </c>
      <c r="B521">
        <v>1602</v>
      </c>
      <c r="C521">
        <v>1</v>
      </c>
      <c r="D521">
        <v>0</v>
      </c>
      <c r="E521">
        <v>1691</v>
      </c>
      <c r="F521">
        <v>9.8882191780821902</v>
      </c>
      <c r="G521">
        <v>4.8133333333333326</v>
      </c>
      <c r="H521">
        <v>3.5748858447488581</v>
      </c>
      <c r="I521">
        <v>1.5</v>
      </c>
      <c r="J521">
        <v>3</v>
      </c>
    </row>
    <row r="522" spans="1:10" x14ac:dyDescent="0.25">
      <c r="A522" t="str">
        <f t="shared" si="8"/>
        <v>11701_2_6000</v>
      </c>
      <c r="B522">
        <v>11701</v>
      </c>
      <c r="C522">
        <v>2</v>
      </c>
      <c r="D522">
        <v>0</v>
      </c>
      <c r="E522">
        <v>6000</v>
      </c>
      <c r="F522">
        <v>9.8842922374429207</v>
      </c>
      <c r="G522">
        <v>5</v>
      </c>
      <c r="H522">
        <v>3.7176255707762551</v>
      </c>
      <c r="I522">
        <v>1.1666666666666665</v>
      </c>
      <c r="J522">
        <v>3</v>
      </c>
    </row>
    <row r="523" spans="1:10" x14ac:dyDescent="0.25">
      <c r="A523" t="str">
        <f t="shared" si="8"/>
        <v>54_15_6460</v>
      </c>
      <c r="B523">
        <v>54</v>
      </c>
      <c r="C523">
        <v>15</v>
      </c>
      <c r="D523">
        <v>0</v>
      </c>
      <c r="E523">
        <v>6460</v>
      </c>
      <c r="F523">
        <v>9.8761111111111113</v>
      </c>
      <c r="G523">
        <v>4</v>
      </c>
      <c r="H523">
        <v>4.3761111111111113</v>
      </c>
      <c r="I523">
        <v>1.5</v>
      </c>
      <c r="J523">
        <v>3</v>
      </c>
    </row>
    <row r="524" spans="1:10" x14ac:dyDescent="0.25">
      <c r="A524" t="str">
        <f t="shared" si="8"/>
        <v>104_9_4931</v>
      </c>
      <c r="B524">
        <v>104</v>
      </c>
      <c r="C524">
        <v>9</v>
      </c>
      <c r="D524">
        <v>0</v>
      </c>
      <c r="E524">
        <v>4931</v>
      </c>
      <c r="F524">
        <v>9.864709284627093</v>
      </c>
      <c r="G524">
        <v>4.2969999999999997</v>
      </c>
      <c r="H524">
        <v>3.2343759512937593</v>
      </c>
      <c r="I524">
        <v>2.333333333333333</v>
      </c>
      <c r="J524">
        <v>3</v>
      </c>
    </row>
    <row r="525" spans="1:10" x14ac:dyDescent="0.25">
      <c r="A525" t="str">
        <f t="shared" si="8"/>
        <v>2814_1_844</v>
      </c>
      <c r="B525">
        <v>2814</v>
      </c>
      <c r="C525">
        <v>1</v>
      </c>
      <c r="D525">
        <v>0</v>
      </c>
      <c r="E525">
        <v>844</v>
      </c>
      <c r="F525">
        <v>9.8575722983257226</v>
      </c>
      <c r="G525">
        <v>3.7099999999999995</v>
      </c>
      <c r="H525">
        <v>3.81423896499239</v>
      </c>
      <c r="I525">
        <v>2.333333333333333</v>
      </c>
      <c r="J525">
        <v>3</v>
      </c>
    </row>
    <row r="526" spans="1:10" x14ac:dyDescent="0.25">
      <c r="A526" t="str">
        <f t="shared" si="8"/>
        <v>11507_1_4070</v>
      </c>
      <c r="B526">
        <v>11507</v>
      </c>
      <c r="C526">
        <v>1</v>
      </c>
      <c r="D526">
        <v>0</v>
      </c>
      <c r="E526">
        <v>4070</v>
      </c>
      <c r="F526">
        <v>9.8503196347031956</v>
      </c>
      <c r="G526">
        <v>5</v>
      </c>
      <c r="H526">
        <v>3.6836529680365295</v>
      </c>
      <c r="I526">
        <v>1.1666666666666665</v>
      </c>
      <c r="J526">
        <v>3</v>
      </c>
    </row>
    <row r="527" spans="1:10" x14ac:dyDescent="0.25">
      <c r="A527" t="str">
        <f t="shared" si="8"/>
        <v>162_4_5150</v>
      </c>
      <c r="B527">
        <v>162</v>
      </c>
      <c r="C527">
        <v>4</v>
      </c>
      <c r="D527">
        <v>0</v>
      </c>
      <c r="E527">
        <v>5150</v>
      </c>
      <c r="F527">
        <v>9.8361339421613394</v>
      </c>
      <c r="G527">
        <v>3.8200000000000003</v>
      </c>
      <c r="H527">
        <v>4.349467275494673</v>
      </c>
      <c r="I527">
        <v>1.6666666666666665</v>
      </c>
      <c r="J527">
        <v>3</v>
      </c>
    </row>
    <row r="528" spans="1:10" x14ac:dyDescent="0.25">
      <c r="A528" t="str">
        <f t="shared" si="8"/>
        <v>2_16_6205</v>
      </c>
      <c r="B528">
        <v>2</v>
      </c>
      <c r="C528">
        <v>16</v>
      </c>
      <c r="D528">
        <v>0</v>
      </c>
      <c r="E528">
        <v>6205</v>
      </c>
      <c r="F528">
        <v>9.8285844748858437</v>
      </c>
      <c r="G528">
        <v>5</v>
      </c>
      <c r="H528">
        <v>3.6619178082191781</v>
      </c>
      <c r="I528">
        <v>1.1666666666666665</v>
      </c>
      <c r="J528">
        <v>3</v>
      </c>
    </row>
    <row r="529" spans="1:10" x14ac:dyDescent="0.25">
      <c r="A529" t="str">
        <f t="shared" si="8"/>
        <v>6_124_1510</v>
      </c>
      <c r="B529">
        <v>6</v>
      </c>
      <c r="C529">
        <v>124</v>
      </c>
      <c r="D529">
        <v>0</v>
      </c>
      <c r="E529">
        <v>1510</v>
      </c>
      <c r="F529">
        <v>9.8249999999999993</v>
      </c>
      <c r="G529">
        <v>4.3249999999999993</v>
      </c>
      <c r="H529">
        <v>4</v>
      </c>
      <c r="I529">
        <v>1.5</v>
      </c>
      <c r="J529">
        <v>3</v>
      </c>
    </row>
    <row r="530" spans="1:10" x14ac:dyDescent="0.25">
      <c r="A530" t="str">
        <f t="shared" si="8"/>
        <v>317_8_2733</v>
      </c>
      <c r="B530">
        <v>317</v>
      </c>
      <c r="C530">
        <v>8</v>
      </c>
      <c r="D530">
        <v>0</v>
      </c>
      <c r="E530">
        <v>2733</v>
      </c>
      <c r="F530">
        <v>9.8161111111111108</v>
      </c>
      <c r="G530">
        <v>3.9566666666666661</v>
      </c>
      <c r="H530">
        <v>4.0261111111111108</v>
      </c>
      <c r="I530">
        <v>1.8333333333333333</v>
      </c>
      <c r="J530">
        <v>3</v>
      </c>
    </row>
    <row r="531" spans="1:10" x14ac:dyDescent="0.25">
      <c r="A531" t="str">
        <f t="shared" si="8"/>
        <v>1071_1_980</v>
      </c>
      <c r="B531">
        <v>1071</v>
      </c>
      <c r="C531">
        <v>1</v>
      </c>
      <c r="D531">
        <v>0</v>
      </c>
      <c r="E531">
        <v>980</v>
      </c>
      <c r="F531">
        <v>9.7997640791476393</v>
      </c>
      <c r="G531">
        <v>3.9466666666666663</v>
      </c>
      <c r="H531">
        <v>4.3530974124809738</v>
      </c>
      <c r="I531">
        <v>1.5</v>
      </c>
      <c r="J531">
        <v>3</v>
      </c>
    </row>
    <row r="532" spans="1:10" x14ac:dyDescent="0.25">
      <c r="A532" t="str">
        <f t="shared" si="8"/>
        <v>2824_2_4479</v>
      </c>
      <c r="B532">
        <v>2824</v>
      </c>
      <c r="C532">
        <v>2</v>
      </c>
      <c r="D532">
        <v>0</v>
      </c>
      <c r="E532">
        <v>4479</v>
      </c>
      <c r="F532">
        <v>9.7927109259751983</v>
      </c>
      <c r="G532">
        <v>1.7020283545434247</v>
      </c>
      <c r="H532">
        <v>5.924015904765108</v>
      </c>
      <c r="I532">
        <v>2.1666666666666665</v>
      </c>
      <c r="J532">
        <v>3</v>
      </c>
    </row>
    <row r="533" spans="1:10" x14ac:dyDescent="0.25">
      <c r="A533" t="str">
        <f t="shared" si="8"/>
        <v>1070_1_854</v>
      </c>
      <c r="B533">
        <v>1070</v>
      </c>
      <c r="C533">
        <v>1</v>
      </c>
      <c r="D533">
        <v>2993</v>
      </c>
      <c r="E533">
        <v>854</v>
      </c>
      <c r="F533">
        <v>9.7721004566210041</v>
      </c>
      <c r="G533">
        <v>4.75</v>
      </c>
      <c r="H533">
        <v>3.3554337899543381</v>
      </c>
      <c r="I533">
        <v>1.6666666666666665</v>
      </c>
      <c r="J533">
        <v>3</v>
      </c>
    </row>
    <row r="534" spans="1:10" x14ac:dyDescent="0.25">
      <c r="A534" t="str">
        <f t="shared" si="8"/>
        <v>2956_2_4210</v>
      </c>
      <c r="B534">
        <v>2956</v>
      </c>
      <c r="C534">
        <v>2</v>
      </c>
      <c r="D534">
        <v>5</v>
      </c>
      <c r="E534">
        <v>4210</v>
      </c>
      <c r="F534">
        <v>9.7279452054794522</v>
      </c>
      <c r="G534">
        <v>4.6749999999999998</v>
      </c>
      <c r="H534">
        <v>3.0529452054794519</v>
      </c>
      <c r="I534">
        <v>2</v>
      </c>
      <c r="J534">
        <v>3</v>
      </c>
    </row>
    <row r="535" spans="1:10" x14ac:dyDescent="0.25">
      <c r="A535" t="str">
        <f t="shared" si="8"/>
        <v>2813_3_755</v>
      </c>
      <c r="B535">
        <v>2813</v>
      </c>
      <c r="C535">
        <v>3</v>
      </c>
      <c r="D535">
        <v>0</v>
      </c>
      <c r="E535">
        <v>755</v>
      </c>
      <c r="F535">
        <v>9.7261491628614909</v>
      </c>
      <c r="G535">
        <v>3.58</v>
      </c>
      <c r="H535">
        <v>4.1461491628614908</v>
      </c>
      <c r="I535">
        <v>2</v>
      </c>
      <c r="J535">
        <v>3</v>
      </c>
    </row>
    <row r="536" spans="1:10" x14ac:dyDescent="0.25">
      <c r="A536" t="str">
        <f t="shared" si="8"/>
        <v>11129_1_4702</v>
      </c>
      <c r="B536">
        <v>11129</v>
      </c>
      <c r="C536">
        <v>1</v>
      </c>
      <c r="D536">
        <v>383</v>
      </c>
      <c r="E536">
        <v>4702</v>
      </c>
      <c r="F536">
        <v>9.7190989345509884</v>
      </c>
      <c r="G536">
        <v>3.8106666666666666</v>
      </c>
      <c r="H536">
        <v>4.5750989345509883</v>
      </c>
      <c r="I536">
        <v>1.3333333333333333</v>
      </c>
      <c r="J536">
        <v>3</v>
      </c>
    </row>
    <row r="537" spans="1:10" x14ac:dyDescent="0.25">
      <c r="A537" t="str">
        <f t="shared" si="8"/>
        <v>2_2_2186</v>
      </c>
      <c r="B537">
        <v>2</v>
      </c>
      <c r="C537">
        <v>2</v>
      </c>
      <c r="D537">
        <v>0</v>
      </c>
      <c r="E537">
        <v>2186</v>
      </c>
      <c r="F537">
        <v>9.7161643835616438</v>
      </c>
      <c r="G537">
        <v>5</v>
      </c>
      <c r="H537">
        <v>2.7161643835616438</v>
      </c>
      <c r="I537">
        <v>2</v>
      </c>
      <c r="J537">
        <v>3</v>
      </c>
    </row>
    <row r="538" spans="1:10" x14ac:dyDescent="0.25">
      <c r="A538" t="str">
        <f t="shared" si="8"/>
        <v>1531_4_3295</v>
      </c>
      <c r="B538">
        <v>1531</v>
      </c>
      <c r="C538">
        <v>4</v>
      </c>
      <c r="D538">
        <v>0</v>
      </c>
      <c r="E538">
        <v>3295</v>
      </c>
      <c r="F538">
        <v>9.6980821917808218</v>
      </c>
      <c r="G538">
        <v>5</v>
      </c>
      <c r="H538">
        <v>3.3647488584474883</v>
      </c>
      <c r="I538">
        <v>1.3333333333333333</v>
      </c>
      <c r="J538">
        <v>3</v>
      </c>
    </row>
    <row r="539" spans="1:10" x14ac:dyDescent="0.25">
      <c r="A539" t="str">
        <f t="shared" si="8"/>
        <v>213_1_4793</v>
      </c>
      <c r="B539">
        <v>213</v>
      </c>
      <c r="C539">
        <v>1</v>
      </c>
      <c r="D539">
        <v>0</v>
      </c>
      <c r="E539">
        <v>4793</v>
      </c>
      <c r="F539">
        <v>9.6972222222222211</v>
      </c>
      <c r="G539">
        <v>4</v>
      </c>
      <c r="H539">
        <v>4.030555555555555</v>
      </c>
      <c r="I539">
        <v>1.6666666666666665</v>
      </c>
      <c r="J539">
        <v>3</v>
      </c>
    </row>
    <row r="540" spans="1:10" x14ac:dyDescent="0.25">
      <c r="A540" t="str">
        <f t="shared" si="8"/>
        <v>10_27_1325</v>
      </c>
      <c r="B540">
        <v>10</v>
      </c>
      <c r="C540">
        <v>27</v>
      </c>
      <c r="D540">
        <v>0</v>
      </c>
      <c r="E540">
        <v>1325</v>
      </c>
      <c r="F540">
        <v>9.6666666666666661</v>
      </c>
      <c r="G540">
        <v>4</v>
      </c>
      <c r="H540">
        <v>3.6666666666666665</v>
      </c>
      <c r="I540">
        <v>2</v>
      </c>
      <c r="J540">
        <v>3</v>
      </c>
    </row>
    <row r="541" spans="1:10" x14ac:dyDescent="0.25">
      <c r="A541" t="str">
        <f t="shared" si="8"/>
        <v>13653_1_1833</v>
      </c>
      <c r="B541">
        <v>13653</v>
      </c>
      <c r="C541">
        <v>1</v>
      </c>
      <c r="D541">
        <v>0</v>
      </c>
      <c r="E541">
        <v>1833</v>
      </c>
      <c r="F541">
        <v>9.6570776255707766</v>
      </c>
      <c r="G541">
        <v>4.66</v>
      </c>
      <c r="H541">
        <v>2.9970776255707765</v>
      </c>
      <c r="I541">
        <v>2</v>
      </c>
      <c r="J541">
        <v>3</v>
      </c>
    </row>
    <row r="542" spans="1:10" x14ac:dyDescent="0.25">
      <c r="A542" t="str">
        <f t="shared" si="8"/>
        <v>1224_5_7841</v>
      </c>
      <c r="B542">
        <v>1224</v>
      </c>
      <c r="C542">
        <v>5</v>
      </c>
      <c r="D542">
        <v>0</v>
      </c>
      <c r="E542">
        <v>7841</v>
      </c>
      <c r="F542">
        <v>9.6475951293759508</v>
      </c>
      <c r="G542">
        <v>4.0999999999999996</v>
      </c>
      <c r="H542">
        <v>4.0475951293759511</v>
      </c>
      <c r="I542">
        <v>1.5</v>
      </c>
      <c r="J542">
        <v>3</v>
      </c>
    </row>
    <row r="543" spans="1:10" x14ac:dyDescent="0.25">
      <c r="A543" t="str">
        <f t="shared" si="8"/>
        <v>11671_1_4046</v>
      </c>
      <c r="B543">
        <v>11671</v>
      </c>
      <c r="C543">
        <v>1</v>
      </c>
      <c r="D543">
        <v>0</v>
      </c>
      <c r="E543">
        <v>4046</v>
      </c>
      <c r="F543">
        <v>9.6326712328767119</v>
      </c>
      <c r="G543">
        <v>4.9249999999999998</v>
      </c>
      <c r="H543">
        <v>3.374337899543379</v>
      </c>
      <c r="I543">
        <v>1.3333333333333333</v>
      </c>
      <c r="J543">
        <v>3</v>
      </c>
    </row>
    <row r="544" spans="1:10" x14ac:dyDescent="0.25">
      <c r="A544" t="str">
        <f t="shared" si="8"/>
        <v>314_6_3433</v>
      </c>
      <c r="B544">
        <v>314</v>
      </c>
      <c r="C544">
        <v>6</v>
      </c>
      <c r="D544">
        <v>0</v>
      </c>
      <c r="E544">
        <v>3433</v>
      </c>
      <c r="F544">
        <v>9.6249041095890409</v>
      </c>
      <c r="G544">
        <v>3.4076666666666662</v>
      </c>
      <c r="H544">
        <v>4.3839041095890412</v>
      </c>
      <c r="I544">
        <v>1.8333333333333333</v>
      </c>
      <c r="J544">
        <v>3</v>
      </c>
    </row>
    <row r="545" spans="1:10" x14ac:dyDescent="0.25">
      <c r="A545" t="str">
        <f t="shared" si="8"/>
        <v>14070_1_3585</v>
      </c>
      <c r="B545">
        <v>14070</v>
      </c>
      <c r="C545">
        <v>1</v>
      </c>
      <c r="D545">
        <v>187</v>
      </c>
      <c r="E545">
        <v>3585</v>
      </c>
      <c r="F545">
        <v>9.6219786910197858</v>
      </c>
      <c r="G545">
        <v>4.4749999999999996</v>
      </c>
      <c r="H545">
        <v>3.4803120243531205</v>
      </c>
      <c r="I545">
        <v>1.6666666666666665</v>
      </c>
      <c r="J545">
        <v>3</v>
      </c>
    </row>
    <row r="546" spans="1:10" x14ac:dyDescent="0.25">
      <c r="A546" t="str">
        <f t="shared" si="8"/>
        <v>2812_4_8566</v>
      </c>
      <c r="B546">
        <v>2812</v>
      </c>
      <c r="C546">
        <v>4</v>
      </c>
      <c r="D546">
        <v>0</v>
      </c>
      <c r="E546">
        <v>8566</v>
      </c>
      <c r="F546">
        <v>9.6200913242009118</v>
      </c>
      <c r="G546">
        <v>4.0999999999999996</v>
      </c>
      <c r="H546">
        <v>3.8534246575342466</v>
      </c>
      <c r="I546">
        <v>1.6666666666666665</v>
      </c>
      <c r="J546">
        <v>3</v>
      </c>
    </row>
    <row r="547" spans="1:10" x14ac:dyDescent="0.25">
      <c r="A547" t="str">
        <f t="shared" si="8"/>
        <v>1130_6_6473</v>
      </c>
      <c r="B547">
        <v>1130</v>
      </c>
      <c r="C547">
        <v>6</v>
      </c>
      <c r="D547">
        <v>0</v>
      </c>
      <c r="E547">
        <v>6473</v>
      </c>
      <c r="F547">
        <v>9.6098561643835598</v>
      </c>
      <c r="G547">
        <v>5</v>
      </c>
      <c r="H547">
        <v>3.4431894977168946</v>
      </c>
      <c r="I547">
        <v>1.1666666666666665</v>
      </c>
      <c r="J547">
        <v>3</v>
      </c>
    </row>
    <row r="548" spans="1:10" x14ac:dyDescent="0.25">
      <c r="A548" t="str">
        <f t="shared" si="8"/>
        <v>1635_2_3303</v>
      </c>
      <c r="B548">
        <v>1635</v>
      </c>
      <c r="C548">
        <v>2</v>
      </c>
      <c r="D548">
        <v>0</v>
      </c>
      <c r="E548">
        <v>3303</v>
      </c>
      <c r="F548">
        <v>9.6096331811263305</v>
      </c>
      <c r="G548">
        <v>4.078666666666666</v>
      </c>
      <c r="H548">
        <v>4.0309665144596645</v>
      </c>
      <c r="I548">
        <v>1.5</v>
      </c>
      <c r="J548">
        <v>3</v>
      </c>
    </row>
    <row r="549" spans="1:10" x14ac:dyDescent="0.25">
      <c r="A549" t="str">
        <f t="shared" si="8"/>
        <v>284_2_8248</v>
      </c>
      <c r="B549">
        <v>284</v>
      </c>
      <c r="C549">
        <v>2</v>
      </c>
      <c r="D549">
        <v>0</v>
      </c>
      <c r="E549">
        <v>8248</v>
      </c>
      <c r="F549">
        <v>9.6024657534246547</v>
      </c>
      <c r="G549">
        <v>4.3</v>
      </c>
      <c r="H549">
        <v>4.1357990867579897</v>
      </c>
      <c r="I549">
        <v>1.1666666666666665</v>
      </c>
      <c r="J549">
        <v>3</v>
      </c>
    </row>
    <row r="550" spans="1:10" x14ac:dyDescent="0.25">
      <c r="A550" t="str">
        <f t="shared" si="8"/>
        <v>140_28_3015</v>
      </c>
      <c r="B550">
        <v>140</v>
      </c>
      <c r="C550">
        <v>28</v>
      </c>
      <c r="D550">
        <v>0</v>
      </c>
      <c r="E550">
        <v>3015</v>
      </c>
      <c r="F550">
        <v>9.5955555555555563</v>
      </c>
      <c r="G550">
        <v>3.7416666666666663</v>
      </c>
      <c r="H550">
        <v>4.3538888888888891</v>
      </c>
      <c r="I550">
        <v>1.5</v>
      </c>
      <c r="J550">
        <v>3</v>
      </c>
    </row>
    <row r="551" spans="1:10" x14ac:dyDescent="0.25">
      <c r="A551" t="str">
        <f t="shared" si="8"/>
        <v>25_5_4530</v>
      </c>
      <c r="B551">
        <v>25</v>
      </c>
      <c r="C551">
        <v>5</v>
      </c>
      <c r="D551">
        <v>0</v>
      </c>
      <c r="E551">
        <v>4530</v>
      </c>
      <c r="F551">
        <v>9.5644748858447475</v>
      </c>
      <c r="G551">
        <v>4.4499999999999993</v>
      </c>
      <c r="H551">
        <v>3.4478082191780826</v>
      </c>
      <c r="I551">
        <v>1.6666666666666665</v>
      </c>
      <c r="J551">
        <v>3</v>
      </c>
    </row>
    <row r="552" spans="1:10" x14ac:dyDescent="0.25">
      <c r="A552" t="str">
        <f t="shared" si="8"/>
        <v>11429_1_1998</v>
      </c>
      <c r="B552">
        <v>11429</v>
      </c>
      <c r="C552">
        <v>1</v>
      </c>
      <c r="D552">
        <v>2008</v>
      </c>
      <c r="E552">
        <v>1998</v>
      </c>
      <c r="F552">
        <v>9.5464764079147653</v>
      </c>
      <c r="G552">
        <v>3.9349999999999996</v>
      </c>
      <c r="H552">
        <v>4.2781430745814308</v>
      </c>
      <c r="I552">
        <v>1.3333333333333333</v>
      </c>
      <c r="J552">
        <v>3</v>
      </c>
    </row>
    <row r="553" spans="1:10" x14ac:dyDescent="0.25">
      <c r="A553" t="str">
        <f t="shared" si="8"/>
        <v>1534_1_2034</v>
      </c>
      <c r="B553">
        <v>1534</v>
      </c>
      <c r="C553">
        <v>1</v>
      </c>
      <c r="D553">
        <v>0</v>
      </c>
      <c r="E553">
        <v>2034</v>
      </c>
      <c r="F553">
        <v>9.5463926940639272</v>
      </c>
      <c r="G553">
        <v>4.6933333333333334</v>
      </c>
      <c r="H553">
        <v>3.0197260273972604</v>
      </c>
      <c r="I553">
        <v>1.8333333333333333</v>
      </c>
      <c r="J553">
        <v>3</v>
      </c>
    </row>
    <row r="554" spans="1:10" x14ac:dyDescent="0.25">
      <c r="A554" t="str">
        <f t="shared" si="8"/>
        <v>282_6_9696</v>
      </c>
      <c r="B554">
        <v>282</v>
      </c>
      <c r="C554">
        <v>6</v>
      </c>
      <c r="D554">
        <v>0</v>
      </c>
      <c r="E554">
        <v>9696</v>
      </c>
      <c r="F554">
        <v>9.5439117199391159</v>
      </c>
      <c r="G554">
        <v>3.6499999999999995</v>
      </c>
      <c r="H554">
        <v>4.0605783866057834</v>
      </c>
      <c r="I554">
        <v>1.8333333333333333</v>
      </c>
      <c r="J554">
        <v>3</v>
      </c>
    </row>
    <row r="555" spans="1:10" x14ac:dyDescent="0.25">
      <c r="A555" t="str">
        <f t="shared" si="8"/>
        <v>45_7_8089</v>
      </c>
      <c r="B555">
        <v>45</v>
      </c>
      <c r="C555">
        <v>7</v>
      </c>
      <c r="D555">
        <v>0</v>
      </c>
      <c r="E555">
        <v>8089</v>
      </c>
      <c r="F555">
        <v>9.5425722983257231</v>
      </c>
      <c r="G555">
        <v>4.25</v>
      </c>
      <c r="H555">
        <v>3.6259056316590561</v>
      </c>
      <c r="I555">
        <v>1.6666666666666665</v>
      </c>
      <c r="J555">
        <v>3</v>
      </c>
    </row>
    <row r="556" spans="1:10" x14ac:dyDescent="0.25">
      <c r="A556" t="str">
        <f t="shared" si="8"/>
        <v>4231_1_694</v>
      </c>
      <c r="B556">
        <v>4231</v>
      </c>
      <c r="C556">
        <v>1</v>
      </c>
      <c r="D556">
        <v>0</v>
      </c>
      <c r="E556">
        <v>694</v>
      </c>
      <c r="F556">
        <v>9.5424961948249614</v>
      </c>
      <c r="G556">
        <v>3.9866666666666668</v>
      </c>
      <c r="H556">
        <v>3.555829528158295</v>
      </c>
      <c r="I556">
        <v>2</v>
      </c>
      <c r="J556">
        <v>3</v>
      </c>
    </row>
    <row r="557" spans="1:10" x14ac:dyDescent="0.25">
      <c r="A557" t="str">
        <f t="shared" si="8"/>
        <v>54_2_4498</v>
      </c>
      <c r="B557">
        <v>54</v>
      </c>
      <c r="C557">
        <v>2</v>
      </c>
      <c r="D557">
        <v>0</v>
      </c>
      <c r="E557">
        <v>4498</v>
      </c>
      <c r="F557">
        <v>9.5249999999999986</v>
      </c>
      <c r="G557">
        <v>4.0249999999999995</v>
      </c>
      <c r="H557">
        <v>4</v>
      </c>
      <c r="I557">
        <v>1.5</v>
      </c>
      <c r="J557">
        <v>3</v>
      </c>
    </row>
    <row r="558" spans="1:10" x14ac:dyDescent="0.25">
      <c r="A558" t="str">
        <f t="shared" si="8"/>
        <v>11679_1_2987</v>
      </c>
      <c r="B558">
        <v>11679</v>
      </c>
      <c r="C558">
        <v>1</v>
      </c>
      <c r="D558">
        <v>0</v>
      </c>
      <c r="E558">
        <v>2987</v>
      </c>
      <c r="F558">
        <v>9.5216210045662102</v>
      </c>
      <c r="G558">
        <v>5</v>
      </c>
      <c r="H558">
        <v>3.0216210045662102</v>
      </c>
      <c r="I558">
        <v>1.5</v>
      </c>
      <c r="J558">
        <v>3</v>
      </c>
    </row>
    <row r="559" spans="1:10" x14ac:dyDescent="0.25">
      <c r="A559" t="str">
        <f t="shared" si="8"/>
        <v>11667_1_193</v>
      </c>
      <c r="B559">
        <v>11667</v>
      </c>
      <c r="C559">
        <v>1</v>
      </c>
      <c r="D559">
        <v>215</v>
      </c>
      <c r="E559">
        <v>193</v>
      </c>
      <c r="F559">
        <v>9.5214611872146104</v>
      </c>
      <c r="G559">
        <v>5</v>
      </c>
      <c r="H559">
        <v>2.8547945205479448</v>
      </c>
      <c r="I559">
        <v>1.6666666666666665</v>
      </c>
      <c r="J559">
        <v>3</v>
      </c>
    </row>
    <row r="560" spans="1:10" x14ac:dyDescent="0.25">
      <c r="A560" t="str">
        <f t="shared" si="8"/>
        <v>3052_1_4205</v>
      </c>
      <c r="B560">
        <v>3052</v>
      </c>
      <c r="C560">
        <v>1</v>
      </c>
      <c r="D560">
        <v>0</v>
      </c>
      <c r="E560">
        <v>4205</v>
      </c>
      <c r="F560">
        <v>9.5125114155251147</v>
      </c>
      <c r="G560">
        <v>5</v>
      </c>
      <c r="H560">
        <v>3.0125114155251138</v>
      </c>
      <c r="I560">
        <v>1.5</v>
      </c>
      <c r="J560">
        <v>3</v>
      </c>
    </row>
    <row r="561" spans="1:10" x14ac:dyDescent="0.25">
      <c r="A561" t="str">
        <f t="shared" si="8"/>
        <v>2878_1_1054</v>
      </c>
      <c r="B561">
        <v>2878</v>
      </c>
      <c r="C561">
        <v>1</v>
      </c>
      <c r="D561">
        <v>0</v>
      </c>
      <c r="E561">
        <v>1054</v>
      </c>
      <c r="F561">
        <v>9.5080821917808223</v>
      </c>
      <c r="G561">
        <v>4.25</v>
      </c>
      <c r="H561">
        <v>3.7580821917808223</v>
      </c>
      <c r="I561">
        <v>1.5</v>
      </c>
      <c r="J561">
        <v>3</v>
      </c>
    </row>
    <row r="562" spans="1:10" x14ac:dyDescent="0.25">
      <c r="A562" t="str">
        <f t="shared" si="8"/>
        <v>1583_1_5057</v>
      </c>
      <c r="B562">
        <v>1583</v>
      </c>
      <c r="C562">
        <v>1</v>
      </c>
      <c r="D562">
        <v>0</v>
      </c>
      <c r="E562">
        <v>5057</v>
      </c>
      <c r="F562">
        <v>9.4834018264840179</v>
      </c>
      <c r="G562">
        <v>4.2749999999999995</v>
      </c>
      <c r="H562">
        <v>3.7084018264840179</v>
      </c>
      <c r="I562">
        <v>1.5</v>
      </c>
      <c r="J562">
        <v>3</v>
      </c>
    </row>
    <row r="563" spans="1:10" x14ac:dyDescent="0.25">
      <c r="A563" t="str">
        <f t="shared" si="8"/>
        <v>2_18_2879</v>
      </c>
      <c r="B563">
        <v>2</v>
      </c>
      <c r="C563">
        <v>18</v>
      </c>
      <c r="D563">
        <v>0</v>
      </c>
      <c r="E563">
        <v>2879</v>
      </c>
      <c r="F563">
        <v>9.4793607305936067</v>
      </c>
      <c r="G563">
        <v>5</v>
      </c>
      <c r="H563">
        <v>3.3126940639269407</v>
      </c>
      <c r="I563">
        <v>1.1666666666666665</v>
      </c>
      <c r="J563">
        <v>3</v>
      </c>
    </row>
    <row r="564" spans="1:10" x14ac:dyDescent="0.25">
      <c r="A564" t="str">
        <f t="shared" si="8"/>
        <v>148_5_1928</v>
      </c>
      <c r="B564">
        <v>148</v>
      </c>
      <c r="C564">
        <v>5</v>
      </c>
      <c r="D564">
        <v>0</v>
      </c>
      <c r="E564">
        <v>1928</v>
      </c>
      <c r="F564">
        <v>9.4736073059360724</v>
      </c>
      <c r="G564">
        <v>5</v>
      </c>
      <c r="H564">
        <v>2.8069406392694063</v>
      </c>
      <c r="I564">
        <v>1.6666666666666665</v>
      </c>
      <c r="J564">
        <v>3</v>
      </c>
    </row>
    <row r="565" spans="1:10" x14ac:dyDescent="0.25">
      <c r="A565" t="str">
        <f t="shared" si="8"/>
        <v>612_1_8461</v>
      </c>
      <c r="B565">
        <v>612</v>
      </c>
      <c r="C565">
        <v>1</v>
      </c>
      <c r="D565">
        <v>0</v>
      </c>
      <c r="E565">
        <v>8461</v>
      </c>
      <c r="F565">
        <v>9.4729364591085563</v>
      </c>
      <c r="G565">
        <v>3.0933337272977974</v>
      </c>
      <c r="H565">
        <v>4.2129360651440928</v>
      </c>
      <c r="I565">
        <v>2.1666666666666665</v>
      </c>
      <c r="J565">
        <v>3</v>
      </c>
    </row>
    <row r="566" spans="1:10" x14ac:dyDescent="0.25">
      <c r="A566" t="str">
        <f t="shared" si="8"/>
        <v>2823_1_4063</v>
      </c>
      <c r="B566">
        <v>2823</v>
      </c>
      <c r="C566">
        <v>1</v>
      </c>
      <c r="D566">
        <v>0</v>
      </c>
      <c r="E566">
        <v>4063</v>
      </c>
      <c r="F566">
        <v>9.4699771689497716</v>
      </c>
      <c r="G566">
        <v>3.8216666666666663</v>
      </c>
      <c r="H566">
        <v>3.9816438356164383</v>
      </c>
      <c r="I566">
        <v>1.6666666666666665</v>
      </c>
      <c r="J566">
        <v>3</v>
      </c>
    </row>
    <row r="567" spans="1:10" x14ac:dyDescent="0.25">
      <c r="A567" t="str">
        <f t="shared" si="8"/>
        <v>13821_1_8003</v>
      </c>
      <c r="B567">
        <v>13821</v>
      </c>
      <c r="C567">
        <v>1</v>
      </c>
      <c r="D567">
        <v>0</v>
      </c>
      <c r="E567">
        <v>8003</v>
      </c>
      <c r="F567">
        <v>9.467610626798816</v>
      </c>
      <c r="G567">
        <v>4.290979424382523</v>
      </c>
      <c r="H567">
        <v>3.5099645357496261</v>
      </c>
      <c r="I567">
        <v>1.6666666666666665</v>
      </c>
      <c r="J567">
        <v>3</v>
      </c>
    </row>
    <row r="568" spans="1:10" x14ac:dyDescent="0.25">
      <c r="A568" t="str">
        <f t="shared" si="8"/>
        <v>1471_3_4788</v>
      </c>
      <c r="B568">
        <v>1471</v>
      </c>
      <c r="C568">
        <v>3</v>
      </c>
      <c r="D568">
        <v>0</v>
      </c>
      <c r="E568">
        <v>4788</v>
      </c>
      <c r="F568">
        <v>9.4607321156773203</v>
      </c>
      <c r="G568">
        <v>3.4929999999999994</v>
      </c>
      <c r="H568">
        <v>4.4677321156773209</v>
      </c>
      <c r="I568">
        <v>1.5</v>
      </c>
      <c r="J568">
        <v>3</v>
      </c>
    </row>
    <row r="569" spans="1:10" x14ac:dyDescent="0.25">
      <c r="A569" t="str">
        <f t="shared" si="8"/>
        <v>120_9_4289</v>
      </c>
      <c r="B569">
        <v>120</v>
      </c>
      <c r="C569">
        <v>9</v>
      </c>
      <c r="D569">
        <v>0</v>
      </c>
      <c r="E569">
        <v>4289</v>
      </c>
      <c r="F569">
        <v>9.4381506849315073</v>
      </c>
      <c r="G569">
        <v>4.1383333333333328</v>
      </c>
      <c r="H569">
        <v>3.7998173515981737</v>
      </c>
      <c r="I569">
        <v>1.5</v>
      </c>
      <c r="J569">
        <v>3</v>
      </c>
    </row>
    <row r="570" spans="1:10" x14ac:dyDescent="0.25">
      <c r="A570" t="str">
        <f t="shared" si="8"/>
        <v>290_5_5824</v>
      </c>
      <c r="B570">
        <v>290</v>
      </c>
      <c r="C570">
        <v>5</v>
      </c>
      <c r="D570">
        <v>0</v>
      </c>
      <c r="E570">
        <v>5824</v>
      </c>
      <c r="F570">
        <v>9.4309589041095894</v>
      </c>
      <c r="G570">
        <v>4</v>
      </c>
      <c r="H570">
        <v>4.0976255707762554</v>
      </c>
      <c r="I570">
        <v>1.3333333333333333</v>
      </c>
      <c r="J570">
        <v>3</v>
      </c>
    </row>
    <row r="571" spans="1:10" x14ac:dyDescent="0.25">
      <c r="A571" t="str">
        <f t="shared" si="8"/>
        <v>1456_6_2835</v>
      </c>
      <c r="B571">
        <v>1456</v>
      </c>
      <c r="C571">
        <v>6</v>
      </c>
      <c r="D571">
        <v>0</v>
      </c>
      <c r="E571">
        <v>2835</v>
      </c>
      <c r="F571">
        <v>9.428858447488583</v>
      </c>
      <c r="G571">
        <v>4.9066666666666663</v>
      </c>
      <c r="H571">
        <v>3.0221917808219172</v>
      </c>
      <c r="I571">
        <v>1.5</v>
      </c>
      <c r="J571">
        <v>3</v>
      </c>
    </row>
    <row r="572" spans="1:10" x14ac:dyDescent="0.25">
      <c r="A572" t="str">
        <f t="shared" si="8"/>
        <v>13897_1_3283</v>
      </c>
      <c r="B572">
        <v>13897</v>
      </c>
      <c r="C572">
        <v>1</v>
      </c>
      <c r="D572">
        <v>0</v>
      </c>
      <c r="E572">
        <v>3283</v>
      </c>
      <c r="F572">
        <v>9.419899543378996</v>
      </c>
      <c r="G572">
        <v>4.3153333333333332</v>
      </c>
      <c r="H572">
        <v>3.1045662100456619</v>
      </c>
      <c r="I572">
        <v>2</v>
      </c>
      <c r="J572">
        <v>3</v>
      </c>
    </row>
    <row r="573" spans="1:10" x14ac:dyDescent="0.25">
      <c r="A573" t="str">
        <f t="shared" si="8"/>
        <v>1531_1_4292</v>
      </c>
      <c r="B573">
        <v>1531</v>
      </c>
      <c r="C573">
        <v>1</v>
      </c>
      <c r="D573">
        <v>0</v>
      </c>
      <c r="E573">
        <v>4292</v>
      </c>
      <c r="F573">
        <v>9.4187290715372907</v>
      </c>
      <c r="G573">
        <v>5</v>
      </c>
      <c r="H573">
        <v>3.2520624048706246</v>
      </c>
      <c r="I573">
        <v>1.1666666666666665</v>
      </c>
      <c r="J573">
        <v>3</v>
      </c>
    </row>
    <row r="574" spans="1:10" x14ac:dyDescent="0.25">
      <c r="A574" t="str">
        <f t="shared" si="8"/>
        <v>2891_1_4438</v>
      </c>
      <c r="B574">
        <v>2891</v>
      </c>
      <c r="C574">
        <v>1</v>
      </c>
      <c r="D574">
        <v>0</v>
      </c>
      <c r="E574">
        <v>4438</v>
      </c>
      <c r="F574">
        <v>9.4148021308980212</v>
      </c>
      <c r="G574">
        <v>4.25</v>
      </c>
      <c r="H574">
        <v>3.8314687975646877</v>
      </c>
      <c r="I574">
        <v>1.3333333333333333</v>
      </c>
      <c r="J574">
        <v>3</v>
      </c>
    </row>
    <row r="575" spans="1:10" x14ac:dyDescent="0.25">
      <c r="A575" t="str">
        <f t="shared" si="8"/>
        <v>11302_1_3458</v>
      </c>
      <c r="B575">
        <v>11302</v>
      </c>
      <c r="C575">
        <v>1</v>
      </c>
      <c r="D575">
        <v>0</v>
      </c>
      <c r="E575">
        <v>3458</v>
      </c>
      <c r="F575">
        <v>9.412427701674277</v>
      </c>
      <c r="G575">
        <v>4.13</v>
      </c>
      <c r="H575">
        <v>3.4490943683409432</v>
      </c>
      <c r="I575">
        <v>1.8333333333333333</v>
      </c>
      <c r="J575">
        <v>3</v>
      </c>
    </row>
    <row r="576" spans="1:10" x14ac:dyDescent="0.25">
      <c r="A576" t="str">
        <f t="shared" si="8"/>
        <v>11247_2_3456</v>
      </c>
      <c r="B576">
        <v>11247</v>
      </c>
      <c r="C576">
        <v>2</v>
      </c>
      <c r="D576">
        <v>0</v>
      </c>
      <c r="E576">
        <v>3456</v>
      </c>
      <c r="F576">
        <v>9.4095585996955844</v>
      </c>
      <c r="G576">
        <v>4.7433333333333332</v>
      </c>
      <c r="H576">
        <v>3.499558599695586</v>
      </c>
      <c r="I576">
        <v>1.1666666666666665</v>
      </c>
      <c r="J576">
        <v>3</v>
      </c>
    </row>
    <row r="577" spans="1:10" x14ac:dyDescent="0.25">
      <c r="A577" t="str">
        <f t="shared" si="8"/>
        <v>280_1_2244</v>
      </c>
      <c r="B577">
        <v>280</v>
      </c>
      <c r="C577">
        <v>1</v>
      </c>
      <c r="D577">
        <v>0</v>
      </c>
      <c r="E577">
        <v>2244</v>
      </c>
      <c r="F577">
        <v>9.4025266362252644</v>
      </c>
      <c r="G577">
        <v>4.0749999999999993</v>
      </c>
      <c r="H577">
        <v>3.827526636225266</v>
      </c>
      <c r="I577">
        <v>1.5</v>
      </c>
      <c r="J577">
        <v>3</v>
      </c>
    </row>
    <row r="578" spans="1:10" x14ac:dyDescent="0.25">
      <c r="A578" t="str">
        <f t="shared" si="8"/>
        <v>1090_4_4480</v>
      </c>
      <c r="B578">
        <v>1090</v>
      </c>
      <c r="C578">
        <v>4</v>
      </c>
      <c r="D578">
        <v>0</v>
      </c>
      <c r="E578">
        <v>4480</v>
      </c>
      <c r="F578">
        <v>9.3979261796042621</v>
      </c>
      <c r="G578">
        <v>4.2249999999999996</v>
      </c>
      <c r="H578">
        <v>3.1729261796042616</v>
      </c>
      <c r="I578">
        <v>2</v>
      </c>
      <c r="J578">
        <v>3</v>
      </c>
    </row>
    <row r="579" spans="1:10" x14ac:dyDescent="0.25">
      <c r="A579" t="str">
        <f t="shared" ref="A579:A642" si="9">CONCATENATE(B579,"_",C579,"_",E579)</f>
        <v>25_4_5510</v>
      </c>
      <c r="B579">
        <v>25</v>
      </c>
      <c r="C579">
        <v>4</v>
      </c>
      <c r="D579">
        <v>0</v>
      </c>
      <c r="E579">
        <v>5510</v>
      </c>
      <c r="F579">
        <v>9.3947488584474872</v>
      </c>
      <c r="G579">
        <v>4.4499999999999993</v>
      </c>
      <c r="H579">
        <v>3.4447488584474883</v>
      </c>
      <c r="I579">
        <v>1.5</v>
      </c>
      <c r="J579">
        <v>3</v>
      </c>
    </row>
    <row r="580" spans="1:10" x14ac:dyDescent="0.25">
      <c r="A580" t="str">
        <f t="shared" si="9"/>
        <v>1631_1_7034</v>
      </c>
      <c r="B580">
        <v>1631</v>
      </c>
      <c r="C580">
        <v>1</v>
      </c>
      <c r="D580">
        <v>0</v>
      </c>
      <c r="E580">
        <v>7034</v>
      </c>
      <c r="F580">
        <v>9.394091371589786</v>
      </c>
      <c r="G580">
        <v>2.8767000284333237</v>
      </c>
      <c r="H580">
        <v>5.5173913431564623</v>
      </c>
      <c r="I580">
        <v>1</v>
      </c>
      <c r="J580">
        <v>3</v>
      </c>
    </row>
    <row r="581" spans="1:10" x14ac:dyDescent="0.25">
      <c r="A581" t="str">
        <f t="shared" si="9"/>
        <v>11369_2_1373</v>
      </c>
      <c r="B581">
        <v>11369</v>
      </c>
      <c r="C581">
        <v>2</v>
      </c>
      <c r="D581">
        <v>1692</v>
      </c>
      <c r="E581">
        <v>1373</v>
      </c>
      <c r="F581">
        <v>9.3885083713850825</v>
      </c>
      <c r="G581">
        <v>4.6099999999999994</v>
      </c>
      <c r="H581">
        <v>3.111841704718417</v>
      </c>
      <c r="I581">
        <v>1.6666666666666665</v>
      </c>
      <c r="J581">
        <v>3</v>
      </c>
    </row>
    <row r="582" spans="1:10" x14ac:dyDescent="0.25">
      <c r="A582" t="str">
        <f t="shared" si="9"/>
        <v>111_4_12953</v>
      </c>
      <c r="B582">
        <v>111</v>
      </c>
      <c r="C582">
        <v>4</v>
      </c>
      <c r="D582">
        <v>0</v>
      </c>
      <c r="E582">
        <v>12953</v>
      </c>
      <c r="F582">
        <v>9.3781036575155632</v>
      </c>
      <c r="G582">
        <v>3.9859575387941018</v>
      </c>
      <c r="H582">
        <v>3.3921461187214614</v>
      </c>
      <c r="I582">
        <v>2</v>
      </c>
      <c r="J582">
        <v>3</v>
      </c>
    </row>
    <row r="583" spans="1:10" x14ac:dyDescent="0.25">
      <c r="A583" t="str">
        <f t="shared" si="9"/>
        <v>413_3_6177</v>
      </c>
      <c r="B583">
        <v>413</v>
      </c>
      <c r="C583">
        <v>3</v>
      </c>
      <c r="D583">
        <v>0</v>
      </c>
      <c r="E583">
        <v>6177</v>
      </c>
      <c r="F583">
        <v>9.3770075268173336</v>
      </c>
      <c r="G583">
        <v>3.2732632345798924</v>
      </c>
      <c r="H583">
        <v>4.6037442922374421</v>
      </c>
      <c r="I583">
        <v>1.5</v>
      </c>
      <c r="J583">
        <v>3</v>
      </c>
    </row>
    <row r="584" spans="1:10" x14ac:dyDescent="0.25">
      <c r="A584" t="str">
        <f t="shared" si="9"/>
        <v>11490_1_900</v>
      </c>
      <c r="B584">
        <v>11490</v>
      </c>
      <c r="C584">
        <v>1</v>
      </c>
      <c r="D584">
        <v>0</v>
      </c>
      <c r="E584">
        <v>900</v>
      </c>
      <c r="F584">
        <v>9.374977168949771</v>
      </c>
      <c r="G584">
        <v>5</v>
      </c>
      <c r="H584">
        <v>2.7083105022831049</v>
      </c>
      <c r="I584">
        <v>1.6666666666666665</v>
      </c>
      <c r="J584">
        <v>3</v>
      </c>
    </row>
    <row r="585" spans="1:10" x14ac:dyDescent="0.25">
      <c r="A585" t="str">
        <f t="shared" si="9"/>
        <v>2813_2_7480</v>
      </c>
      <c r="B585">
        <v>2813</v>
      </c>
      <c r="C585">
        <v>2</v>
      </c>
      <c r="D585">
        <v>0</v>
      </c>
      <c r="E585">
        <v>7480</v>
      </c>
      <c r="F585">
        <v>9.3669863424738917</v>
      </c>
      <c r="G585">
        <v>3.1851674688057039</v>
      </c>
      <c r="H585">
        <v>4.8484855403348543</v>
      </c>
      <c r="I585">
        <v>1.3333333333333333</v>
      </c>
      <c r="J585">
        <v>3</v>
      </c>
    </row>
    <row r="586" spans="1:10" x14ac:dyDescent="0.25">
      <c r="A586" t="str">
        <f t="shared" si="9"/>
        <v>11479_1_6592</v>
      </c>
      <c r="B586">
        <v>11479</v>
      </c>
      <c r="C586">
        <v>1</v>
      </c>
      <c r="D586">
        <v>0</v>
      </c>
      <c r="E586">
        <v>6592</v>
      </c>
      <c r="F586">
        <v>9.3653032001799144</v>
      </c>
      <c r="G586">
        <v>4.3044719356796115</v>
      </c>
      <c r="H586">
        <v>4.2274979311669689</v>
      </c>
      <c r="I586">
        <v>0.83333333333333326</v>
      </c>
      <c r="J586">
        <v>3</v>
      </c>
    </row>
    <row r="587" spans="1:10" x14ac:dyDescent="0.25">
      <c r="A587" t="str">
        <f t="shared" si="9"/>
        <v>1571_3_4914</v>
      </c>
      <c r="B587">
        <v>1571</v>
      </c>
      <c r="C587">
        <v>3</v>
      </c>
      <c r="D587">
        <v>0</v>
      </c>
      <c r="E587">
        <v>4914</v>
      </c>
      <c r="F587">
        <v>9.3449238964992372</v>
      </c>
      <c r="G587">
        <v>4.55</v>
      </c>
      <c r="H587">
        <v>3.6282572298325722</v>
      </c>
      <c r="I587">
        <v>1.1666666666666665</v>
      </c>
      <c r="J587">
        <v>3</v>
      </c>
    </row>
    <row r="588" spans="1:10" x14ac:dyDescent="0.25">
      <c r="A588" t="str">
        <f t="shared" si="9"/>
        <v>2892_1_1885</v>
      </c>
      <c r="B588">
        <v>2892</v>
      </c>
      <c r="C588">
        <v>1</v>
      </c>
      <c r="D588">
        <v>0</v>
      </c>
      <c r="E588">
        <v>1885</v>
      </c>
      <c r="F588">
        <v>9.3343302891933018</v>
      </c>
      <c r="G588">
        <v>3.7199999999999998</v>
      </c>
      <c r="H588">
        <v>4.280996955859969</v>
      </c>
      <c r="I588">
        <v>1.3333333333333333</v>
      </c>
      <c r="J588">
        <v>3</v>
      </c>
    </row>
    <row r="589" spans="1:10" x14ac:dyDescent="0.25">
      <c r="A589" t="str">
        <f t="shared" si="9"/>
        <v>54_1_5079</v>
      </c>
      <c r="B589">
        <v>54</v>
      </c>
      <c r="C589">
        <v>1</v>
      </c>
      <c r="D589">
        <v>0</v>
      </c>
      <c r="E589">
        <v>5079</v>
      </c>
      <c r="F589">
        <v>9.3333333333333339</v>
      </c>
      <c r="G589">
        <v>4</v>
      </c>
      <c r="H589">
        <v>4</v>
      </c>
      <c r="I589">
        <v>1.3333333333333333</v>
      </c>
      <c r="J589">
        <v>3</v>
      </c>
    </row>
    <row r="590" spans="1:10" x14ac:dyDescent="0.25">
      <c r="A590" t="str">
        <f t="shared" si="9"/>
        <v>1050_5_7750</v>
      </c>
      <c r="B590">
        <v>1050</v>
      </c>
      <c r="C590">
        <v>5</v>
      </c>
      <c r="D590">
        <v>0</v>
      </c>
      <c r="E590">
        <v>7750</v>
      </c>
      <c r="F590">
        <v>9.3329634703196334</v>
      </c>
      <c r="G590">
        <v>3.5409999999999995</v>
      </c>
      <c r="H590">
        <v>4.2919634703196348</v>
      </c>
      <c r="I590">
        <v>1.5</v>
      </c>
      <c r="J590">
        <v>3</v>
      </c>
    </row>
    <row r="591" spans="1:10" x14ac:dyDescent="0.25">
      <c r="A591" t="str">
        <f t="shared" si="9"/>
        <v>110_15_3367</v>
      </c>
      <c r="B591">
        <v>110</v>
      </c>
      <c r="C591">
        <v>15</v>
      </c>
      <c r="D591">
        <v>0</v>
      </c>
      <c r="E591">
        <v>3367</v>
      </c>
      <c r="F591">
        <v>9.316232876712327</v>
      </c>
      <c r="G591">
        <v>4.4499999999999993</v>
      </c>
      <c r="H591">
        <v>3.3662328767123286</v>
      </c>
      <c r="I591">
        <v>1.5</v>
      </c>
      <c r="J591">
        <v>3</v>
      </c>
    </row>
    <row r="592" spans="1:10" x14ac:dyDescent="0.25">
      <c r="A592" t="str">
        <f t="shared" si="9"/>
        <v>295_6_11232</v>
      </c>
      <c r="B592">
        <v>295</v>
      </c>
      <c r="C592">
        <v>6</v>
      </c>
      <c r="D592">
        <v>0</v>
      </c>
      <c r="E592">
        <v>11232</v>
      </c>
      <c r="F592">
        <v>9.3101613247863249</v>
      </c>
      <c r="G592">
        <v>2.8101613247863249</v>
      </c>
      <c r="H592">
        <v>5.6666666666666661</v>
      </c>
      <c r="I592">
        <v>0.83333333333333326</v>
      </c>
      <c r="J592">
        <v>3</v>
      </c>
    </row>
    <row r="593" spans="1:10" x14ac:dyDescent="0.25">
      <c r="A593" t="str">
        <f t="shared" si="9"/>
        <v>3173_1_3101</v>
      </c>
      <c r="B593">
        <v>3173</v>
      </c>
      <c r="C593">
        <v>1</v>
      </c>
      <c r="D593">
        <v>0</v>
      </c>
      <c r="E593">
        <v>3101</v>
      </c>
      <c r="F593">
        <v>9.3016210045662095</v>
      </c>
      <c r="G593">
        <v>2.918333333333333</v>
      </c>
      <c r="H593">
        <v>5.2166210045662096</v>
      </c>
      <c r="I593">
        <v>1.1666666666666665</v>
      </c>
      <c r="J593">
        <v>3</v>
      </c>
    </row>
    <row r="594" spans="1:10" x14ac:dyDescent="0.25">
      <c r="A594" t="str">
        <f t="shared" si="9"/>
        <v>11243_1_3283</v>
      </c>
      <c r="B594">
        <v>11243</v>
      </c>
      <c r="C594">
        <v>1</v>
      </c>
      <c r="D594">
        <v>0</v>
      </c>
      <c r="E594">
        <v>3283</v>
      </c>
      <c r="F594">
        <v>9.2979375951293761</v>
      </c>
      <c r="G594">
        <v>4.7366666666666664</v>
      </c>
      <c r="H594">
        <v>3.2279375951293758</v>
      </c>
      <c r="I594">
        <v>1.3333333333333333</v>
      </c>
      <c r="J594">
        <v>3</v>
      </c>
    </row>
    <row r="595" spans="1:10" x14ac:dyDescent="0.25">
      <c r="A595" t="str">
        <f t="shared" si="9"/>
        <v>11365_2_2602</v>
      </c>
      <c r="B595">
        <v>11365</v>
      </c>
      <c r="C595">
        <v>2</v>
      </c>
      <c r="D595">
        <v>0</v>
      </c>
      <c r="E595">
        <v>2602</v>
      </c>
      <c r="F595">
        <v>9.281461187214612</v>
      </c>
      <c r="G595">
        <v>4.26</v>
      </c>
      <c r="H595">
        <v>3.1881278538812783</v>
      </c>
      <c r="I595">
        <v>1.8333333333333333</v>
      </c>
      <c r="J595">
        <v>3</v>
      </c>
    </row>
    <row r="596" spans="1:10" x14ac:dyDescent="0.25">
      <c r="A596" t="str">
        <f t="shared" si="9"/>
        <v>296_1_1196</v>
      </c>
      <c r="B596">
        <v>296</v>
      </c>
      <c r="C596">
        <v>1</v>
      </c>
      <c r="D596">
        <v>4899</v>
      </c>
      <c r="E596">
        <v>1196</v>
      </c>
      <c r="F596">
        <v>9.2800989345509883</v>
      </c>
      <c r="G596">
        <v>4.125</v>
      </c>
      <c r="H596">
        <v>3.3217656012176553</v>
      </c>
      <c r="I596">
        <v>1.8333333333333333</v>
      </c>
      <c r="J596">
        <v>3</v>
      </c>
    </row>
    <row r="597" spans="1:10" x14ac:dyDescent="0.25">
      <c r="A597" t="str">
        <f t="shared" si="9"/>
        <v>3061_1_6620</v>
      </c>
      <c r="B597">
        <v>3061</v>
      </c>
      <c r="C597">
        <v>1</v>
      </c>
      <c r="D597">
        <v>0</v>
      </c>
      <c r="E597">
        <v>6620</v>
      </c>
      <c r="F597">
        <v>9.2728310502283087</v>
      </c>
      <c r="G597">
        <v>4.6433333333333326</v>
      </c>
      <c r="H597">
        <v>3.1294977168949769</v>
      </c>
      <c r="I597">
        <v>1.5</v>
      </c>
      <c r="J597">
        <v>3</v>
      </c>
    </row>
    <row r="598" spans="1:10" x14ac:dyDescent="0.25">
      <c r="A598" t="str">
        <f t="shared" si="9"/>
        <v>292_3_6474</v>
      </c>
      <c r="B598">
        <v>292</v>
      </c>
      <c r="C598">
        <v>3</v>
      </c>
      <c r="D598">
        <v>0</v>
      </c>
      <c r="E598">
        <v>6474</v>
      </c>
      <c r="F598">
        <v>9.2526666666666664</v>
      </c>
      <c r="G598">
        <v>3.6059999999999999</v>
      </c>
      <c r="H598">
        <v>4.3133333333333326</v>
      </c>
      <c r="I598">
        <v>1.3333333333333333</v>
      </c>
      <c r="J598">
        <v>3</v>
      </c>
    </row>
    <row r="599" spans="1:10" x14ac:dyDescent="0.25">
      <c r="A599" t="str">
        <f t="shared" si="9"/>
        <v>174_4_6444</v>
      </c>
      <c r="B599">
        <v>174</v>
      </c>
      <c r="C599">
        <v>4</v>
      </c>
      <c r="D599">
        <v>0</v>
      </c>
      <c r="E599">
        <v>6444</v>
      </c>
      <c r="F599">
        <v>9.2384705874850113</v>
      </c>
      <c r="G599">
        <v>2.9080139664804467</v>
      </c>
      <c r="H599">
        <v>4.6637899543378989</v>
      </c>
      <c r="I599">
        <v>1.6666666666666665</v>
      </c>
      <c r="J599">
        <v>3</v>
      </c>
    </row>
    <row r="600" spans="1:10" x14ac:dyDescent="0.25">
      <c r="A600" t="str">
        <f t="shared" si="9"/>
        <v>1531_2_4827</v>
      </c>
      <c r="B600">
        <v>1531</v>
      </c>
      <c r="C600">
        <v>2</v>
      </c>
      <c r="D600">
        <v>0</v>
      </c>
      <c r="E600">
        <v>4827</v>
      </c>
      <c r="F600">
        <v>9.2321004566210032</v>
      </c>
      <c r="G600">
        <v>4.7233333333333327</v>
      </c>
      <c r="H600">
        <v>3.3421004566210044</v>
      </c>
      <c r="I600">
        <v>1.1666666666666665</v>
      </c>
      <c r="J600">
        <v>3</v>
      </c>
    </row>
    <row r="601" spans="1:10" x14ac:dyDescent="0.25">
      <c r="A601" t="str">
        <f t="shared" si="9"/>
        <v>11307_1_5019</v>
      </c>
      <c r="B601">
        <v>11307</v>
      </c>
      <c r="C601">
        <v>1</v>
      </c>
      <c r="D601">
        <v>0</v>
      </c>
      <c r="E601">
        <v>5019</v>
      </c>
      <c r="F601">
        <v>9.2277016742770162</v>
      </c>
      <c r="G601">
        <v>4.6466666666666665</v>
      </c>
      <c r="H601">
        <v>3.2477016742770162</v>
      </c>
      <c r="I601">
        <v>1.3333333333333333</v>
      </c>
      <c r="J601">
        <v>3</v>
      </c>
    </row>
    <row r="602" spans="1:10" x14ac:dyDescent="0.25">
      <c r="A602" t="str">
        <f t="shared" si="9"/>
        <v>1552_4_6642</v>
      </c>
      <c r="B602">
        <v>1552</v>
      </c>
      <c r="C602">
        <v>4</v>
      </c>
      <c r="D602">
        <v>0</v>
      </c>
      <c r="E602">
        <v>6642</v>
      </c>
      <c r="F602">
        <v>9.207439878234398</v>
      </c>
      <c r="G602">
        <v>3.8806666666666656</v>
      </c>
      <c r="H602">
        <v>4.1601065449010655</v>
      </c>
      <c r="I602">
        <v>1.1666666666666665</v>
      </c>
      <c r="J602">
        <v>3</v>
      </c>
    </row>
    <row r="603" spans="1:10" x14ac:dyDescent="0.25">
      <c r="A603" t="str">
        <f t="shared" si="9"/>
        <v>11455_2_6402</v>
      </c>
      <c r="B603">
        <v>11455</v>
      </c>
      <c r="C603">
        <v>2</v>
      </c>
      <c r="D603">
        <v>0</v>
      </c>
      <c r="E603">
        <v>6402</v>
      </c>
      <c r="F603">
        <v>9.198803652968035</v>
      </c>
      <c r="G603">
        <v>4.6819999999999995</v>
      </c>
      <c r="H603">
        <v>3.3501369863013695</v>
      </c>
      <c r="I603">
        <v>1.1666666666666665</v>
      </c>
      <c r="J603">
        <v>3</v>
      </c>
    </row>
    <row r="604" spans="1:10" x14ac:dyDescent="0.25">
      <c r="A604" t="str">
        <f t="shared" si="9"/>
        <v>1633_1_5190</v>
      </c>
      <c r="B604">
        <v>1633</v>
      </c>
      <c r="C604">
        <v>1</v>
      </c>
      <c r="D604">
        <v>0</v>
      </c>
      <c r="E604">
        <v>5190</v>
      </c>
      <c r="F604">
        <v>9.1954452054794515</v>
      </c>
      <c r="G604">
        <v>3.1186666666666665</v>
      </c>
      <c r="H604">
        <v>5.2434452054794516</v>
      </c>
      <c r="I604">
        <v>0.83333333333333326</v>
      </c>
      <c r="J604">
        <v>3</v>
      </c>
    </row>
    <row r="605" spans="1:10" x14ac:dyDescent="0.25">
      <c r="A605" t="str">
        <f t="shared" si="9"/>
        <v>15007_1_5161</v>
      </c>
      <c r="B605">
        <v>15007</v>
      </c>
      <c r="C605">
        <v>1</v>
      </c>
      <c r="D605">
        <v>0</v>
      </c>
      <c r="E605">
        <v>5161</v>
      </c>
      <c r="F605">
        <v>9.1947260273972606</v>
      </c>
      <c r="G605">
        <v>3.5083333333333329</v>
      </c>
      <c r="H605">
        <v>4.3530593607305939</v>
      </c>
      <c r="I605">
        <v>1.3333333333333333</v>
      </c>
      <c r="J605">
        <v>3</v>
      </c>
    </row>
    <row r="606" spans="1:10" x14ac:dyDescent="0.25">
      <c r="A606" t="str">
        <f t="shared" si="9"/>
        <v>54_3_3690</v>
      </c>
      <c r="B606">
        <v>54</v>
      </c>
      <c r="C606">
        <v>3</v>
      </c>
      <c r="D606">
        <v>0</v>
      </c>
      <c r="E606">
        <v>3690</v>
      </c>
      <c r="F606">
        <v>9.1916666666666664</v>
      </c>
      <c r="G606">
        <v>4.0249999999999995</v>
      </c>
      <c r="H606">
        <v>3.6666666666666665</v>
      </c>
      <c r="I606">
        <v>1.5</v>
      </c>
      <c r="J606">
        <v>3</v>
      </c>
    </row>
    <row r="607" spans="1:10" x14ac:dyDescent="0.25">
      <c r="A607" t="str">
        <f t="shared" si="9"/>
        <v>11198_1_834</v>
      </c>
      <c r="B607">
        <v>11198</v>
      </c>
      <c r="C607">
        <v>1</v>
      </c>
      <c r="D607">
        <v>0</v>
      </c>
      <c r="E607">
        <v>834</v>
      </c>
      <c r="F607">
        <v>9.1876712328767116</v>
      </c>
      <c r="G607">
        <v>4.5199999999999996</v>
      </c>
      <c r="H607">
        <v>2.667671232876712</v>
      </c>
      <c r="I607">
        <v>2</v>
      </c>
      <c r="J607">
        <v>3</v>
      </c>
    </row>
    <row r="608" spans="1:10" x14ac:dyDescent="0.25">
      <c r="A608" t="str">
        <f t="shared" si="9"/>
        <v>11423_1_2544</v>
      </c>
      <c r="B608">
        <v>11423</v>
      </c>
      <c r="C608">
        <v>1</v>
      </c>
      <c r="D608">
        <v>1947</v>
      </c>
      <c r="E608">
        <v>2544</v>
      </c>
      <c r="F608">
        <v>9.1819710806697099</v>
      </c>
      <c r="G608">
        <v>5</v>
      </c>
      <c r="H608">
        <v>3.0153044140030443</v>
      </c>
      <c r="I608">
        <v>1.1666666666666665</v>
      </c>
      <c r="J608">
        <v>3</v>
      </c>
    </row>
    <row r="609" spans="1:10" x14ac:dyDescent="0.25">
      <c r="A609" t="str">
        <f t="shared" si="9"/>
        <v>1601_2_6236</v>
      </c>
      <c r="B609">
        <v>1601</v>
      </c>
      <c r="C609">
        <v>2</v>
      </c>
      <c r="D609">
        <v>0</v>
      </c>
      <c r="E609">
        <v>6236</v>
      </c>
      <c r="F609">
        <v>9.1777549467275481</v>
      </c>
      <c r="G609">
        <v>4.7749999999999995</v>
      </c>
      <c r="H609">
        <v>2.7360882800608826</v>
      </c>
      <c r="I609">
        <v>1.6666666666666665</v>
      </c>
      <c r="J609">
        <v>3</v>
      </c>
    </row>
    <row r="610" spans="1:10" x14ac:dyDescent="0.25">
      <c r="A610" t="str">
        <f t="shared" si="9"/>
        <v>24_10_5315</v>
      </c>
      <c r="B610">
        <v>24</v>
      </c>
      <c r="C610">
        <v>10</v>
      </c>
      <c r="D610">
        <v>0</v>
      </c>
      <c r="E610">
        <v>5315</v>
      </c>
      <c r="F610">
        <v>9.1488888888888873</v>
      </c>
      <c r="G610">
        <v>4.0999999999999996</v>
      </c>
      <c r="H610">
        <v>3.382222222222222</v>
      </c>
      <c r="I610">
        <v>1.6666666666666665</v>
      </c>
      <c r="J610">
        <v>3</v>
      </c>
    </row>
    <row r="611" spans="1:10" x14ac:dyDescent="0.25">
      <c r="A611" t="str">
        <f t="shared" si="9"/>
        <v>11403_1_1612</v>
      </c>
      <c r="B611">
        <v>11403</v>
      </c>
      <c r="C611">
        <v>1</v>
      </c>
      <c r="D611">
        <v>2253</v>
      </c>
      <c r="E611">
        <v>1612</v>
      </c>
      <c r="F611">
        <v>9.1414611872146114</v>
      </c>
      <c r="G611">
        <v>4.4733333333333327</v>
      </c>
      <c r="H611">
        <v>3.0014611872146117</v>
      </c>
      <c r="I611">
        <v>1.6666666666666665</v>
      </c>
      <c r="J611">
        <v>3</v>
      </c>
    </row>
    <row r="612" spans="1:10" x14ac:dyDescent="0.25">
      <c r="A612" t="str">
        <f t="shared" si="9"/>
        <v>3223_1_3028</v>
      </c>
      <c r="B612">
        <v>3223</v>
      </c>
      <c r="C612">
        <v>1</v>
      </c>
      <c r="D612">
        <v>0</v>
      </c>
      <c r="E612">
        <v>3028</v>
      </c>
      <c r="F612">
        <v>9.1251111111111101</v>
      </c>
      <c r="G612">
        <v>2.8156666666666661</v>
      </c>
      <c r="H612">
        <v>4.642777777777777</v>
      </c>
      <c r="I612">
        <v>1.6666666666666665</v>
      </c>
      <c r="J612">
        <v>3</v>
      </c>
    </row>
    <row r="613" spans="1:10" x14ac:dyDescent="0.25">
      <c r="A613" t="str">
        <f t="shared" si="9"/>
        <v>130_18_5051</v>
      </c>
      <c r="B613">
        <v>130</v>
      </c>
      <c r="C613">
        <v>18</v>
      </c>
      <c r="D613">
        <v>0</v>
      </c>
      <c r="E613">
        <v>5051</v>
      </c>
      <c r="F613">
        <v>9.1247794788439478</v>
      </c>
      <c r="G613">
        <v>3.0998403616445587</v>
      </c>
      <c r="H613">
        <v>4.3582724505327235</v>
      </c>
      <c r="I613">
        <v>1.6666666666666665</v>
      </c>
      <c r="J613">
        <v>3</v>
      </c>
    </row>
    <row r="614" spans="1:10" x14ac:dyDescent="0.25">
      <c r="A614" t="str">
        <f t="shared" si="9"/>
        <v>11233_2_7327</v>
      </c>
      <c r="B614">
        <v>11233</v>
      </c>
      <c r="C614">
        <v>2</v>
      </c>
      <c r="D614">
        <v>0</v>
      </c>
      <c r="E614">
        <v>7327</v>
      </c>
      <c r="F614">
        <v>9.1126016426806125</v>
      </c>
      <c r="G614">
        <v>4.8153094035758155</v>
      </c>
      <c r="H614">
        <v>3.2972922391047974</v>
      </c>
      <c r="I614">
        <v>1</v>
      </c>
      <c r="J614">
        <v>3</v>
      </c>
    </row>
    <row r="615" spans="1:10" x14ac:dyDescent="0.25">
      <c r="A615" t="str">
        <f t="shared" si="9"/>
        <v>11255_2_4157</v>
      </c>
      <c r="B615">
        <v>11255</v>
      </c>
      <c r="C615">
        <v>2</v>
      </c>
      <c r="D615">
        <v>0</v>
      </c>
      <c r="E615">
        <v>4157</v>
      </c>
      <c r="F615">
        <v>9.1122759102487638</v>
      </c>
      <c r="G615">
        <v>4.72</v>
      </c>
      <c r="H615">
        <v>2.5589425769154301</v>
      </c>
      <c r="I615">
        <v>1.8333333333333333</v>
      </c>
      <c r="J615">
        <v>3</v>
      </c>
    </row>
    <row r="616" spans="1:10" x14ac:dyDescent="0.25">
      <c r="A616" t="str">
        <f t="shared" si="9"/>
        <v>1142_1_224</v>
      </c>
      <c r="B616">
        <v>1142</v>
      </c>
      <c r="C616">
        <v>1</v>
      </c>
      <c r="D616">
        <v>0</v>
      </c>
      <c r="E616">
        <v>224</v>
      </c>
      <c r="F616">
        <v>9.1111111111111107</v>
      </c>
      <c r="G616">
        <v>4</v>
      </c>
      <c r="H616">
        <v>3.4444444444444446</v>
      </c>
      <c r="I616">
        <v>1.6666666666666665</v>
      </c>
      <c r="J616">
        <v>3</v>
      </c>
    </row>
    <row r="617" spans="1:10" x14ac:dyDescent="0.25">
      <c r="A617" t="str">
        <f t="shared" si="9"/>
        <v>140_18_5015</v>
      </c>
      <c r="B617">
        <v>140</v>
      </c>
      <c r="C617">
        <v>18</v>
      </c>
      <c r="D617">
        <v>0</v>
      </c>
      <c r="E617">
        <v>5015</v>
      </c>
      <c r="F617">
        <v>9.0922222222222224</v>
      </c>
      <c r="G617">
        <v>3.8483333333333332</v>
      </c>
      <c r="H617">
        <v>3.4105555555555558</v>
      </c>
      <c r="I617">
        <v>1.8333333333333333</v>
      </c>
      <c r="J617">
        <v>3</v>
      </c>
    </row>
    <row r="618" spans="1:10" x14ac:dyDescent="0.25">
      <c r="A618" t="str">
        <f t="shared" si="9"/>
        <v>1379_1_2706</v>
      </c>
      <c r="B618">
        <v>1379</v>
      </c>
      <c r="C618">
        <v>1</v>
      </c>
      <c r="D618">
        <v>0</v>
      </c>
      <c r="E618">
        <v>2706</v>
      </c>
      <c r="F618">
        <v>9.0918112633181121</v>
      </c>
      <c r="G618">
        <v>3.4666666666666668</v>
      </c>
      <c r="H618">
        <v>3.7918112633181118</v>
      </c>
      <c r="I618">
        <v>1.8333333333333333</v>
      </c>
      <c r="J618">
        <v>3</v>
      </c>
    </row>
    <row r="619" spans="1:10" x14ac:dyDescent="0.25">
      <c r="A619" t="str">
        <f t="shared" si="9"/>
        <v>11859_1_5531</v>
      </c>
      <c r="B619">
        <v>11859</v>
      </c>
      <c r="C619">
        <v>1</v>
      </c>
      <c r="D619">
        <v>0</v>
      </c>
      <c r="E619">
        <v>5531</v>
      </c>
      <c r="F619">
        <v>9.0908675799086769</v>
      </c>
      <c r="G619">
        <v>4.293333333333333</v>
      </c>
      <c r="H619">
        <v>3.9642009132420091</v>
      </c>
      <c r="I619">
        <v>0.83333333333333326</v>
      </c>
      <c r="J619">
        <v>3</v>
      </c>
    </row>
    <row r="620" spans="1:10" x14ac:dyDescent="0.25">
      <c r="A620" t="str">
        <f t="shared" si="9"/>
        <v>2850_1_7910</v>
      </c>
      <c r="B620">
        <v>2850</v>
      </c>
      <c r="C620">
        <v>1</v>
      </c>
      <c r="D620">
        <v>682</v>
      </c>
      <c r="E620">
        <v>7910</v>
      </c>
      <c r="F620">
        <v>9.0888888888888886</v>
      </c>
      <c r="G620">
        <v>4.1999999999999993</v>
      </c>
      <c r="H620">
        <v>3.5555555555555554</v>
      </c>
      <c r="I620">
        <v>1.3333333333333333</v>
      </c>
      <c r="J620">
        <v>3</v>
      </c>
    </row>
    <row r="621" spans="1:10" x14ac:dyDescent="0.25">
      <c r="A621" t="str">
        <f t="shared" si="9"/>
        <v>4142_2_1614</v>
      </c>
      <c r="B621">
        <v>4142</v>
      </c>
      <c r="C621">
        <v>2</v>
      </c>
      <c r="D621">
        <v>0</v>
      </c>
      <c r="E621">
        <v>1614</v>
      </c>
      <c r="F621">
        <v>9.0659512937595128</v>
      </c>
      <c r="G621">
        <v>4.2633333333333328</v>
      </c>
      <c r="H621">
        <v>3.4692846270928461</v>
      </c>
      <c r="I621">
        <v>1.3333333333333333</v>
      </c>
      <c r="J621">
        <v>3</v>
      </c>
    </row>
    <row r="622" spans="1:10" x14ac:dyDescent="0.25">
      <c r="A622" t="str">
        <f t="shared" si="9"/>
        <v>1130_7_1474</v>
      </c>
      <c r="B622">
        <v>1130</v>
      </c>
      <c r="C622">
        <v>7</v>
      </c>
      <c r="D622">
        <v>0</v>
      </c>
      <c r="E622">
        <v>1474</v>
      </c>
      <c r="F622">
        <v>9.0633729071537275</v>
      </c>
      <c r="G622">
        <v>4.4479999999999995</v>
      </c>
      <c r="H622">
        <v>3.6153729071537288</v>
      </c>
      <c r="I622">
        <v>1</v>
      </c>
      <c r="J622">
        <v>3</v>
      </c>
    </row>
    <row r="623" spans="1:10" x14ac:dyDescent="0.25">
      <c r="A623" t="str">
        <f t="shared" si="9"/>
        <v>1691_2_3830</v>
      </c>
      <c r="B623">
        <v>1691</v>
      </c>
      <c r="C623">
        <v>2</v>
      </c>
      <c r="D623">
        <v>0</v>
      </c>
      <c r="E623">
        <v>3830</v>
      </c>
      <c r="F623">
        <v>9.0579452054794523</v>
      </c>
      <c r="G623">
        <v>3.8633333333333333</v>
      </c>
      <c r="H623">
        <v>4.027945205479452</v>
      </c>
      <c r="I623">
        <v>1.1666666666666665</v>
      </c>
      <c r="J623">
        <v>3</v>
      </c>
    </row>
    <row r="624" spans="1:10" x14ac:dyDescent="0.25">
      <c r="A624" t="str">
        <f t="shared" si="9"/>
        <v>11694_1_6937</v>
      </c>
      <c r="B624">
        <v>11694</v>
      </c>
      <c r="C624">
        <v>1</v>
      </c>
      <c r="D624">
        <v>0</v>
      </c>
      <c r="E624">
        <v>6937</v>
      </c>
      <c r="F624">
        <v>9.0549436834094355</v>
      </c>
      <c r="G624">
        <v>4.7873333333333328</v>
      </c>
      <c r="H624">
        <v>3.6009436834094366</v>
      </c>
      <c r="I624">
        <v>0.66666666666666663</v>
      </c>
      <c r="J624">
        <v>3</v>
      </c>
    </row>
    <row r="625" spans="1:10" x14ac:dyDescent="0.25">
      <c r="A625" t="str">
        <f t="shared" si="9"/>
        <v>11817_1_4006</v>
      </c>
      <c r="B625">
        <v>11817</v>
      </c>
      <c r="C625">
        <v>1</v>
      </c>
      <c r="D625">
        <v>0</v>
      </c>
      <c r="E625">
        <v>4006</v>
      </c>
      <c r="F625">
        <v>9.0548013698630125</v>
      </c>
      <c r="G625">
        <v>3.8360000000000003</v>
      </c>
      <c r="H625">
        <v>4.0521347031963462</v>
      </c>
      <c r="I625">
        <v>1.1666666666666665</v>
      </c>
      <c r="J625">
        <v>3</v>
      </c>
    </row>
    <row r="626" spans="1:10" x14ac:dyDescent="0.25">
      <c r="A626" t="str">
        <f t="shared" si="9"/>
        <v>3136_1_8285</v>
      </c>
      <c r="B626">
        <v>3136</v>
      </c>
      <c r="C626">
        <v>1</v>
      </c>
      <c r="D626">
        <v>0</v>
      </c>
      <c r="E626">
        <v>8285</v>
      </c>
      <c r="F626">
        <v>9.0461022450762361</v>
      </c>
      <c r="G626">
        <v>3.8258231744115871</v>
      </c>
      <c r="H626">
        <v>3.3869457373313154</v>
      </c>
      <c r="I626">
        <v>1.8333333333333333</v>
      </c>
      <c r="J626">
        <v>3</v>
      </c>
    </row>
    <row r="627" spans="1:10" x14ac:dyDescent="0.25">
      <c r="A627" t="str">
        <f t="shared" si="9"/>
        <v>13902_1_4820</v>
      </c>
      <c r="B627">
        <v>13902</v>
      </c>
      <c r="C627">
        <v>1</v>
      </c>
      <c r="D627">
        <v>0</v>
      </c>
      <c r="E627">
        <v>4820</v>
      </c>
      <c r="F627">
        <v>9.041963470319633</v>
      </c>
      <c r="G627">
        <v>3.918333333333333</v>
      </c>
      <c r="H627">
        <v>4.4569634703196339</v>
      </c>
      <c r="I627">
        <v>0.66666666666666663</v>
      </c>
      <c r="J627">
        <v>3</v>
      </c>
    </row>
    <row r="628" spans="1:10" x14ac:dyDescent="0.25">
      <c r="A628" t="str">
        <f t="shared" si="9"/>
        <v>292_5_6779</v>
      </c>
      <c r="B628">
        <v>292</v>
      </c>
      <c r="C628">
        <v>5</v>
      </c>
      <c r="D628">
        <v>0</v>
      </c>
      <c r="E628">
        <v>6779</v>
      </c>
      <c r="F628">
        <v>9.0310776255707754</v>
      </c>
      <c r="G628">
        <v>2.8206666666666664</v>
      </c>
      <c r="H628">
        <v>5.2104109589041094</v>
      </c>
      <c r="I628">
        <v>1</v>
      </c>
      <c r="J628">
        <v>3</v>
      </c>
    </row>
    <row r="629" spans="1:10" x14ac:dyDescent="0.25">
      <c r="A629" t="str">
        <f t="shared" si="9"/>
        <v>13872_1_968</v>
      </c>
      <c r="B629">
        <v>13872</v>
      </c>
      <c r="C629">
        <v>1</v>
      </c>
      <c r="D629">
        <v>0</v>
      </c>
      <c r="E629">
        <v>968</v>
      </c>
      <c r="F629">
        <v>9.0257534246575339</v>
      </c>
      <c r="G629">
        <v>3.5333333333333332</v>
      </c>
      <c r="H629">
        <v>3.9924200913242007</v>
      </c>
      <c r="I629">
        <v>1.5</v>
      </c>
      <c r="J629">
        <v>3</v>
      </c>
    </row>
    <row r="630" spans="1:10" x14ac:dyDescent="0.25">
      <c r="A630" t="str">
        <f t="shared" si="9"/>
        <v>280_2_4690</v>
      </c>
      <c r="B630">
        <v>280</v>
      </c>
      <c r="C630">
        <v>2</v>
      </c>
      <c r="D630">
        <v>0</v>
      </c>
      <c r="E630">
        <v>4690</v>
      </c>
      <c r="F630">
        <v>9.0250684931506839</v>
      </c>
      <c r="G630">
        <v>4.05</v>
      </c>
      <c r="H630">
        <v>3.808401826484018</v>
      </c>
      <c r="I630">
        <v>1.1666666666666665</v>
      </c>
      <c r="J630">
        <v>3</v>
      </c>
    </row>
    <row r="631" spans="1:10" x14ac:dyDescent="0.25">
      <c r="A631" t="str">
        <f t="shared" si="9"/>
        <v>413_4_3993</v>
      </c>
      <c r="B631">
        <v>413</v>
      </c>
      <c r="C631">
        <v>4</v>
      </c>
      <c r="D631">
        <v>0</v>
      </c>
      <c r="E631">
        <v>3993</v>
      </c>
      <c r="F631">
        <v>9.0172831050228304</v>
      </c>
      <c r="G631">
        <v>3.6166666666666663</v>
      </c>
      <c r="H631">
        <v>3.4006164383561641</v>
      </c>
      <c r="I631">
        <v>2</v>
      </c>
      <c r="J631">
        <v>3</v>
      </c>
    </row>
    <row r="632" spans="1:10" x14ac:dyDescent="0.25">
      <c r="A632" t="str">
        <f t="shared" si="9"/>
        <v>11587_1_1089</v>
      </c>
      <c r="B632">
        <v>11587</v>
      </c>
      <c r="C632">
        <v>1</v>
      </c>
      <c r="D632">
        <v>1146</v>
      </c>
      <c r="E632">
        <v>1089</v>
      </c>
      <c r="F632">
        <v>9.0056621004566217</v>
      </c>
      <c r="G632">
        <v>5</v>
      </c>
      <c r="H632">
        <v>2.6723287671232878</v>
      </c>
      <c r="I632">
        <v>1.3333333333333333</v>
      </c>
      <c r="J632">
        <v>3</v>
      </c>
    </row>
    <row r="633" spans="1:10" x14ac:dyDescent="0.25">
      <c r="A633" t="str">
        <f t="shared" si="9"/>
        <v>1521_4_1272</v>
      </c>
      <c r="B633">
        <v>1521</v>
      </c>
      <c r="C633">
        <v>4</v>
      </c>
      <c r="D633">
        <v>769</v>
      </c>
      <c r="E633">
        <v>1272</v>
      </c>
      <c r="F633">
        <v>9.0031963470319631</v>
      </c>
      <c r="G633">
        <v>5</v>
      </c>
      <c r="H633">
        <v>2.6698630136986301</v>
      </c>
      <c r="I633">
        <v>1.3333333333333333</v>
      </c>
      <c r="J633">
        <v>3</v>
      </c>
    </row>
    <row r="634" spans="1:10" x14ac:dyDescent="0.25">
      <c r="A634" t="str">
        <f t="shared" si="9"/>
        <v>11583_1_1385</v>
      </c>
      <c r="B634">
        <v>11583</v>
      </c>
      <c r="C634">
        <v>1</v>
      </c>
      <c r="D634">
        <v>0</v>
      </c>
      <c r="E634">
        <v>1385</v>
      </c>
      <c r="F634">
        <v>9.0006392694063919</v>
      </c>
      <c r="G634">
        <v>5</v>
      </c>
      <c r="H634">
        <v>2.6673059360730589</v>
      </c>
      <c r="I634">
        <v>1.3333333333333333</v>
      </c>
      <c r="J634">
        <v>3</v>
      </c>
    </row>
    <row r="635" spans="1:10" x14ac:dyDescent="0.25">
      <c r="A635" t="str">
        <f t="shared" si="9"/>
        <v>11568_1_1467</v>
      </c>
      <c r="B635">
        <v>11568</v>
      </c>
      <c r="C635">
        <v>1</v>
      </c>
      <c r="D635">
        <v>0</v>
      </c>
      <c r="E635">
        <v>1467</v>
      </c>
      <c r="F635">
        <v>9.000182648401827</v>
      </c>
      <c r="G635">
        <v>5</v>
      </c>
      <c r="H635">
        <v>2.6668493150684931</v>
      </c>
      <c r="I635">
        <v>1.3333333333333333</v>
      </c>
      <c r="J635">
        <v>3</v>
      </c>
    </row>
    <row r="636" spans="1:10" x14ac:dyDescent="0.25">
      <c r="A636" t="str">
        <f t="shared" si="9"/>
        <v>52_5_3100</v>
      </c>
      <c r="B636">
        <v>52</v>
      </c>
      <c r="C636">
        <v>5</v>
      </c>
      <c r="D636">
        <v>0</v>
      </c>
      <c r="E636">
        <v>3100</v>
      </c>
      <c r="F636">
        <v>8.9992694063926937</v>
      </c>
      <c r="G636">
        <v>4</v>
      </c>
      <c r="H636">
        <v>3.4992694063926941</v>
      </c>
      <c r="I636">
        <v>1.5</v>
      </c>
      <c r="J636">
        <v>3</v>
      </c>
    </row>
    <row r="637" spans="1:10" x14ac:dyDescent="0.25">
      <c r="A637" t="str">
        <f t="shared" si="9"/>
        <v>290_10_5080</v>
      </c>
      <c r="B637">
        <v>290</v>
      </c>
      <c r="C637">
        <v>10</v>
      </c>
      <c r="D637">
        <v>0</v>
      </c>
      <c r="E637">
        <v>5080</v>
      </c>
      <c r="F637">
        <v>8.9850996464483028</v>
      </c>
      <c r="G637">
        <v>2.921187926509186</v>
      </c>
      <c r="H637">
        <v>4.5639117199391173</v>
      </c>
      <c r="I637">
        <v>1.5</v>
      </c>
      <c r="J637">
        <v>3</v>
      </c>
    </row>
    <row r="638" spans="1:10" x14ac:dyDescent="0.25">
      <c r="A638" t="str">
        <f t="shared" si="9"/>
        <v>290_3_1483</v>
      </c>
      <c r="B638">
        <v>290</v>
      </c>
      <c r="C638">
        <v>3</v>
      </c>
      <c r="D638">
        <v>0</v>
      </c>
      <c r="E638">
        <v>1483</v>
      </c>
      <c r="F638">
        <v>8.9845890410958908</v>
      </c>
      <c r="G638">
        <v>4</v>
      </c>
      <c r="H638">
        <v>3.6512557077625569</v>
      </c>
      <c r="I638">
        <v>1.3333333333333333</v>
      </c>
      <c r="J638">
        <v>3</v>
      </c>
    </row>
    <row r="639" spans="1:10" x14ac:dyDescent="0.25">
      <c r="A639" t="str">
        <f t="shared" si="9"/>
        <v>11277_2_4756</v>
      </c>
      <c r="B639">
        <v>11277</v>
      </c>
      <c r="C639">
        <v>2</v>
      </c>
      <c r="D639">
        <v>0</v>
      </c>
      <c r="E639">
        <v>4756</v>
      </c>
      <c r="F639">
        <v>8.9764992389649922</v>
      </c>
      <c r="G639">
        <v>4.68</v>
      </c>
      <c r="H639">
        <v>3.7964992389649925</v>
      </c>
      <c r="I639">
        <v>0.5</v>
      </c>
      <c r="J639">
        <v>3</v>
      </c>
    </row>
    <row r="640" spans="1:10" x14ac:dyDescent="0.25">
      <c r="A640" t="str">
        <f t="shared" si="9"/>
        <v>127_3_2836</v>
      </c>
      <c r="B640">
        <v>127</v>
      </c>
      <c r="C640">
        <v>3</v>
      </c>
      <c r="D640">
        <v>0</v>
      </c>
      <c r="E640">
        <v>2836</v>
      </c>
      <c r="F640">
        <v>8.9711872146118719</v>
      </c>
      <c r="G640">
        <v>3.7833333333333332</v>
      </c>
      <c r="H640">
        <v>3.6878538812785386</v>
      </c>
      <c r="I640">
        <v>1.5</v>
      </c>
      <c r="J640">
        <v>3</v>
      </c>
    </row>
    <row r="641" spans="1:10" x14ac:dyDescent="0.25">
      <c r="A641" t="str">
        <f t="shared" si="9"/>
        <v>2823_2_6132</v>
      </c>
      <c r="B641">
        <v>2823</v>
      </c>
      <c r="C641">
        <v>2</v>
      </c>
      <c r="D641">
        <v>0</v>
      </c>
      <c r="E641">
        <v>6132</v>
      </c>
      <c r="F641">
        <v>8.9688037616873224</v>
      </c>
      <c r="G641">
        <v>3.4146311154598821</v>
      </c>
      <c r="H641">
        <v>3.7208393128941073</v>
      </c>
      <c r="I641">
        <v>1.8333333333333333</v>
      </c>
      <c r="J641">
        <v>3</v>
      </c>
    </row>
    <row r="642" spans="1:10" x14ac:dyDescent="0.25">
      <c r="A642" t="str">
        <f t="shared" si="9"/>
        <v>11431_1_4416</v>
      </c>
      <c r="B642">
        <v>11431</v>
      </c>
      <c r="C642">
        <v>1</v>
      </c>
      <c r="D642">
        <v>0</v>
      </c>
      <c r="E642">
        <v>4416</v>
      </c>
      <c r="F642">
        <v>8.9294368340943695</v>
      </c>
      <c r="G642">
        <v>4.3</v>
      </c>
      <c r="H642">
        <v>2.7961035007610353</v>
      </c>
      <c r="I642">
        <v>1.8333333333333333</v>
      </c>
      <c r="J642">
        <v>3</v>
      </c>
    </row>
    <row r="643" spans="1:10" x14ac:dyDescent="0.25">
      <c r="A643" t="str">
        <f t="shared" ref="A643:A706" si="10">CONCATENATE(B643,"_",C643,"_",E643)</f>
        <v>13836_2_2605</v>
      </c>
      <c r="B643">
        <v>13836</v>
      </c>
      <c r="C643">
        <v>2</v>
      </c>
      <c r="D643">
        <v>0</v>
      </c>
      <c r="E643">
        <v>2605</v>
      </c>
      <c r="F643">
        <v>8.9215772092656387</v>
      </c>
      <c r="G643">
        <v>4.2222527191298784</v>
      </c>
      <c r="H643">
        <v>3.8659911568024263</v>
      </c>
      <c r="I643">
        <v>0.83333333333333326</v>
      </c>
      <c r="J643">
        <v>3</v>
      </c>
    </row>
    <row r="644" spans="1:10" x14ac:dyDescent="0.25">
      <c r="A644" t="str">
        <f t="shared" si="10"/>
        <v>172_5_3376</v>
      </c>
      <c r="B644">
        <v>172</v>
      </c>
      <c r="C644">
        <v>5</v>
      </c>
      <c r="D644">
        <v>0</v>
      </c>
      <c r="E644">
        <v>3376</v>
      </c>
      <c r="F644">
        <v>8.9161872146118721</v>
      </c>
      <c r="G644">
        <v>3.335</v>
      </c>
      <c r="H644">
        <v>3.5811872146118717</v>
      </c>
      <c r="I644">
        <v>2</v>
      </c>
      <c r="J644">
        <v>3</v>
      </c>
    </row>
    <row r="645" spans="1:10" x14ac:dyDescent="0.25">
      <c r="A645" t="str">
        <f t="shared" si="10"/>
        <v>133_3_4590</v>
      </c>
      <c r="B645">
        <v>133</v>
      </c>
      <c r="C645">
        <v>3</v>
      </c>
      <c r="D645">
        <v>0</v>
      </c>
      <c r="E645">
        <v>4590</v>
      </c>
      <c r="F645">
        <v>8.9154109589041077</v>
      </c>
      <c r="G645">
        <v>3.8116666666666661</v>
      </c>
      <c r="H645">
        <v>3.437077625570776</v>
      </c>
      <c r="I645">
        <v>1.6666666666666665</v>
      </c>
      <c r="J645">
        <v>3</v>
      </c>
    </row>
    <row r="646" spans="1:10" x14ac:dyDescent="0.25">
      <c r="A646" t="str">
        <f t="shared" si="10"/>
        <v>170_17_3601</v>
      </c>
      <c r="B646">
        <v>170</v>
      </c>
      <c r="C646">
        <v>17</v>
      </c>
      <c r="D646">
        <v>0</v>
      </c>
      <c r="E646">
        <v>3601</v>
      </c>
      <c r="F646">
        <v>8.9081506849315062</v>
      </c>
      <c r="G646">
        <v>3.7149999999999999</v>
      </c>
      <c r="H646">
        <v>3.6931506849315068</v>
      </c>
      <c r="I646">
        <v>1.5</v>
      </c>
      <c r="J646">
        <v>3</v>
      </c>
    </row>
    <row r="647" spans="1:10" x14ac:dyDescent="0.25">
      <c r="A647" t="str">
        <f t="shared" si="10"/>
        <v>1580_4_5718</v>
      </c>
      <c r="B647">
        <v>1580</v>
      </c>
      <c r="C647">
        <v>4</v>
      </c>
      <c r="D647">
        <v>0</v>
      </c>
      <c r="E647">
        <v>5718</v>
      </c>
      <c r="F647">
        <v>8.9023072177742009</v>
      </c>
      <c r="G647">
        <v>3.1184875830710035</v>
      </c>
      <c r="H647">
        <v>4.450486301369863</v>
      </c>
      <c r="I647">
        <v>1.3333333333333333</v>
      </c>
      <c r="J647">
        <v>3</v>
      </c>
    </row>
    <row r="648" spans="1:10" x14ac:dyDescent="0.25">
      <c r="A648" t="str">
        <f t="shared" si="10"/>
        <v>11615_1_2660</v>
      </c>
      <c r="B648">
        <v>11615</v>
      </c>
      <c r="C648">
        <v>1</v>
      </c>
      <c r="D648">
        <v>0</v>
      </c>
      <c r="E648">
        <v>2660</v>
      </c>
      <c r="F648">
        <v>8.9022578821482927</v>
      </c>
      <c r="G648">
        <v>5</v>
      </c>
      <c r="H648">
        <v>2.5689245488149597</v>
      </c>
      <c r="I648">
        <v>1.3333333333333333</v>
      </c>
      <c r="J648">
        <v>3</v>
      </c>
    </row>
    <row r="649" spans="1:10" x14ac:dyDescent="0.25">
      <c r="A649" t="str">
        <f t="shared" si="10"/>
        <v>9_118_2993</v>
      </c>
      <c r="B649">
        <v>9</v>
      </c>
      <c r="C649">
        <v>118</v>
      </c>
      <c r="D649">
        <v>0</v>
      </c>
      <c r="E649">
        <v>2993</v>
      </c>
      <c r="F649">
        <v>8.9016666666666655</v>
      </c>
      <c r="G649">
        <v>4.1749999999999989</v>
      </c>
      <c r="H649">
        <v>3.0599999999999996</v>
      </c>
      <c r="I649">
        <v>1.6666666666666665</v>
      </c>
      <c r="J649">
        <v>3</v>
      </c>
    </row>
    <row r="650" spans="1:10" x14ac:dyDescent="0.25">
      <c r="A650" t="str">
        <f t="shared" si="10"/>
        <v>290_8_2500</v>
      </c>
      <c r="B650">
        <v>290</v>
      </c>
      <c r="C650">
        <v>8</v>
      </c>
      <c r="D650">
        <v>0</v>
      </c>
      <c r="E650">
        <v>2500</v>
      </c>
      <c r="F650">
        <v>8.8988888888888891</v>
      </c>
      <c r="G650">
        <v>3.6766666666666667</v>
      </c>
      <c r="H650">
        <v>3.5555555555555554</v>
      </c>
      <c r="I650">
        <v>1.6666666666666665</v>
      </c>
      <c r="J650">
        <v>3</v>
      </c>
    </row>
    <row r="651" spans="1:10" x14ac:dyDescent="0.25">
      <c r="A651" t="str">
        <f t="shared" si="10"/>
        <v>11256_1_2135</v>
      </c>
      <c r="B651">
        <v>11256</v>
      </c>
      <c r="C651">
        <v>1</v>
      </c>
      <c r="D651">
        <v>0</v>
      </c>
      <c r="E651">
        <v>2135</v>
      </c>
      <c r="F651">
        <v>8.8972146118721458</v>
      </c>
      <c r="G651">
        <v>4.3966666666666665</v>
      </c>
      <c r="H651">
        <v>3.3338812785388123</v>
      </c>
      <c r="I651">
        <v>1.1666666666666665</v>
      </c>
      <c r="J651">
        <v>3</v>
      </c>
    </row>
    <row r="652" spans="1:10" x14ac:dyDescent="0.25">
      <c r="A652" t="str">
        <f t="shared" si="10"/>
        <v>11419_1_7171</v>
      </c>
      <c r="B652">
        <v>11419</v>
      </c>
      <c r="C652">
        <v>1</v>
      </c>
      <c r="D652">
        <v>565</v>
      </c>
      <c r="E652">
        <v>7171</v>
      </c>
      <c r="F652">
        <v>8.8894977168949758</v>
      </c>
      <c r="G652">
        <v>4.6999999999999993</v>
      </c>
      <c r="H652">
        <v>2.5228310502283104</v>
      </c>
      <c r="I652">
        <v>1.6666666666666665</v>
      </c>
      <c r="J652">
        <v>3</v>
      </c>
    </row>
    <row r="653" spans="1:10" x14ac:dyDescent="0.25">
      <c r="A653" t="str">
        <f t="shared" si="10"/>
        <v>305_2_5765</v>
      </c>
      <c r="B653">
        <v>305</v>
      </c>
      <c r="C653">
        <v>2</v>
      </c>
      <c r="D653">
        <v>0</v>
      </c>
      <c r="E653">
        <v>5765</v>
      </c>
      <c r="F653">
        <v>8.8726697108066972</v>
      </c>
      <c r="G653">
        <v>3.6760000000000002</v>
      </c>
      <c r="H653">
        <v>4.1966697108066962</v>
      </c>
      <c r="I653">
        <v>1</v>
      </c>
      <c r="J653">
        <v>3</v>
      </c>
    </row>
    <row r="654" spans="1:10" x14ac:dyDescent="0.25">
      <c r="A654" t="str">
        <f t="shared" si="10"/>
        <v>52_21_4750</v>
      </c>
      <c r="B654">
        <v>52</v>
      </c>
      <c r="C654">
        <v>21</v>
      </c>
      <c r="D654">
        <v>0</v>
      </c>
      <c r="E654">
        <v>4750</v>
      </c>
      <c r="F654">
        <v>8.8672283105022824</v>
      </c>
      <c r="G654">
        <v>3.6503333333333328</v>
      </c>
      <c r="H654">
        <v>3.7168949771689492</v>
      </c>
      <c r="I654">
        <v>1.5</v>
      </c>
      <c r="J654">
        <v>3</v>
      </c>
    </row>
    <row r="655" spans="1:10" x14ac:dyDescent="0.25">
      <c r="A655" t="str">
        <f t="shared" si="10"/>
        <v>13553_1_1526</v>
      </c>
      <c r="B655">
        <v>13553</v>
      </c>
      <c r="C655">
        <v>1</v>
      </c>
      <c r="D655">
        <v>0</v>
      </c>
      <c r="E655">
        <v>1526</v>
      </c>
      <c r="F655">
        <v>8.866228310502283</v>
      </c>
      <c r="G655">
        <v>3.4359999999999999</v>
      </c>
      <c r="H655">
        <v>3.4302283105022835</v>
      </c>
      <c r="I655">
        <v>2</v>
      </c>
      <c r="J655">
        <v>3</v>
      </c>
    </row>
    <row r="656" spans="1:10" x14ac:dyDescent="0.25">
      <c r="A656" t="str">
        <f t="shared" si="10"/>
        <v>11225_1_10953</v>
      </c>
      <c r="B656">
        <v>11225</v>
      </c>
      <c r="C656">
        <v>1</v>
      </c>
      <c r="D656">
        <v>0</v>
      </c>
      <c r="E656">
        <v>10953</v>
      </c>
      <c r="F656">
        <v>8.8550653702182043</v>
      </c>
      <c r="G656">
        <v>2.5739542591070936</v>
      </c>
      <c r="H656">
        <v>5.2811111111111106</v>
      </c>
      <c r="I656">
        <v>1</v>
      </c>
      <c r="J656">
        <v>3</v>
      </c>
    </row>
    <row r="657" spans="1:10" x14ac:dyDescent="0.25">
      <c r="A657" t="str">
        <f t="shared" si="10"/>
        <v>290_4_4915</v>
      </c>
      <c r="B657">
        <v>290</v>
      </c>
      <c r="C657">
        <v>4</v>
      </c>
      <c r="D657">
        <v>0</v>
      </c>
      <c r="E657">
        <v>4915</v>
      </c>
      <c r="F657">
        <v>8.8377397260273973</v>
      </c>
      <c r="G657">
        <v>4</v>
      </c>
      <c r="H657">
        <v>3.6710730593607304</v>
      </c>
      <c r="I657">
        <v>1.1666666666666665</v>
      </c>
      <c r="J657">
        <v>3</v>
      </c>
    </row>
    <row r="658" spans="1:10" x14ac:dyDescent="0.25">
      <c r="A658" t="str">
        <f t="shared" si="10"/>
        <v>14086_1_2950</v>
      </c>
      <c r="B658">
        <v>14086</v>
      </c>
      <c r="C658">
        <v>1</v>
      </c>
      <c r="D658">
        <v>0</v>
      </c>
      <c r="E658">
        <v>2950</v>
      </c>
      <c r="F658">
        <v>8.8216133942161328</v>
      </c>
      <c r="G658">
        <v>5</v>
      </c>
      <c r="H658">
        <v>2.1549467275494671</v>
      </c>
      <c r="I658">
        <v>1.6666666666666665</v>
      </c>
      <c r="J658">
        <v>3</v>
      </c>
    </row>
    <row r="659" spans="1:10" x14ac:dyDescent="0.25">
      <c r="A659" t="str">
        <f t="shared" si="10"/>
        <v>11343_1_3052</v>
      </c>
      <c r="B659">
        <v>11343</v>
      </c>
      <c r="C659">
        <v>1</v>
      </c>
      <c r="D659">
        <v>898</v>
      </c>
      <c r="E659">
        <v>3052</v>
      </c>
      <c r="F659">
        <v>8.8100913242009131</v>
      </c>
      <c r="G659">
        <v>3.6449999999999996</v>
      </c>
      <c r="H659">
        <v>3.3317579908675796</v>
      </c>
      <c r="I659">
        <v>1.8333333333333333</v>
      </c>
      <c r="J659">
        <v>3</v>
      </c>
    </row>
    <row r="660" spans="1:10" x14ac:dyDescent="0.25">
      <c r="A660" t="str">
        <f t="shared" si="10"/>
        <v>11303_2_2174</v>
      </c>
      <c r="B660">
        <v>11303</v>
      </c>
      <c r="C660">
        <v>2</v>
      </c>
      <c r="D660">
        <v>0</v>
      </c>
      <c r="E660">
        <v>2174</v>
      </c>
      <c r="F660">
        <v>8.8059665144596639</v>
      </c>
      <c r="G660">
        <v>3.9066666666666667</v>
      </c>
      <c r="H660">
        <v>3.2326331811263316</v>
      </c>
      <c r="I660">
        <v>1.6666666666666665</v>
      </c>
      <c r="J660">
        <v>3</v>
      </c>
    </row>
    <row r="661" spans="1:10" x14ac:dyDescent="0.25">
      <c r="A661" t="str">
        <f t="shared" si="10"/>
        <v>1322_1_5051</v>
      </c>
      <c r="B661">
        <v>1322</v>
      </c>
      <c r="C661">
        <v>1</v>
      </c>
      <c r="D661">
        <v>0</v>
      </c>
      <c r="E661">
        <v>5051</v>
      </c>
      <c r="F661">
        <v>8.8044198508546163</v>
      </c>
      <c r="G661">
        <v>3.5357971358806837</v>
      </c>
      <c r="H661">
        <v>3.7686227149739322</v>
      </c>
      <c r="I661">
        <v>1.5</v>
      </c>
      <c r="J661">
        <v>3</v>
      </c>
    </row>
    <row r="662" spans="1:10" x14ac:dyDescent="0.25">
      <c r="A662" t="str">
        <f t="shared" si="10"/>
        <v>11818_1_5902</v>
      </c>
      <c r="B662">
        <v>11818</v>
      </c>
      <c r="C662">
        <v>1</v>
      </c>
      <c r="D662">
        <v>0</v>
      </c>
      <c r="E662">
        <v>5902</v>
      </c>
      <c r="F662">
        <v>8.7431141552511402</v>
      </c>
      <c r="G662">
        <v>4.4329999999999998</v>
      </c>
      <c r="H662">
        <v>3.1434474885844748</v>
      </c>
      <c r="I662">
        <v>1.1666666666666665</v>
      </c>
      <c r="J662">
        <v>3</v>
      </c>
    </row>
    <row r="663" spans="1:10" x14ac:dyDescent="0.25">
      <c r="A663" t="str">
        <f t="shared" si="10"/>
        <v>14037_1_10594</v>
      </c>
      <c r="B663">
        <v>14037</v>
      </c>
      <c r="C663">
        <v>1</v>
      </c>
      <c r="D663">
        <v>0</v>
      </c>
      <c r="E663">
        <v>10594</v>
      </c>
      <c r="F663">
        <v>8.7303969091375642</v>
      </c>
      <c r="G663">
        <v>4.125</v>
      </c>
      <c r="H663">
        <v>3.2720635758042307</v>
      </c>
      <c r="I663">
        <v>1.3333333333333333</v>
      </c>
      <c r="J663">
        <v>3</v>
      </c>
    </row>
    <row r="664" spans="1:10" x14ac:dyDescent="0.25">
      <c r="A664" t="str">
        <f t="shared" si="10"/>
        <v>172_4_3720</v>
      </c>
      <c r="B664">
        <v>172</v>
      </c>
      <c r="C664">
        <v>4</v>
      </c>
      <c r="D664">
        <v>0</v>
      </c>
      <c r="E664">
        <v>3720</v>
      </c>
      <c r="F664">
        <v>8.7291780821917815</v>
      </c>
      <c r="G664">
        <v>3.54</v>
      </c>
      <c r="H664">
        <v>3.8558447488584471</v>
      </c>
      <c r="I664">
        <v>1.3333333333333333</v>
      </c>
      <c r="J664">
        <v>3</v>
      </c>
    </row>
    <row r="665" spans="1:10" x14ac:dyDescent="0.25">
      <c r="A665" t="str">
        <f t="shared" si="10"/>
        <v>2875_1_2275</v>
      </c>
      <c r="B665">
        <v>2875</v>
      </c>
      <c r="C665">
        <v>1</v>
      </c>
      <c r="D665">
        <v>0</v>
      </c>
      <c r="E665">
        <v>2275</v>
      </c>
      <c r="F665">
        <v>8.7278402368407839</v>
      </c>
      <c r="G665">
        <v>4.2114679853479853</v>
      </c>
      <c r="H665">
        <v>2.8497055848261326</v>
      </c>
      <c r="I665">
        <v>1.6666666666666665</v>
      </c>
      <c r="J665">
        <v>3</v>
      </c>
    </row>
    <row r="666" spans="1:10" x14ac:dyDescent="0.25">
      <c r="A666" t="str">
        <f t="shared" si="10"/>
        <v>1552_2_6964</v>
      </c>
      <c r="B666">
        <v>1552</v>
      </c>
      <c r="C666">
        <v>2</v>
      </c>
      <c r="D666">
        <v>0</v>
      </c>
      <c r="E666">
        <v>6964</v>
      </c>
      <c r="F666">
        <v>8.7160730593607294</v>
      </c>
      <c r="G666">
        <v>4.3466666666666658</v>
      </c>
      <c r="H666">
        <v>3.3694063926940641</v>
      </c>
      <c r="I666">
        <v>1</v>
      </c>
      <c r="J666">
        <v>3</v>
      </c>
    </row>
    <row r="667" spans="1:10" x14ac:dyDescent="0.25">
      <c r="A667" t="str">
        <f t="shared" si="10"/>
        <v>1215_2_5176</v>
      </c>
      <c r="B667">
        <v>1215</v>
      </c>
      <c r="C667">
        <v>2</v>
      </c>
      <c r="D667">
        <v>0</v>
      </c>
      <c r="E667">
        <v>5176</v>
      </c>
      <c r="F667">
        <v>8.7125205479452053</v>
      </c>
      <c r="G667">
        <v>4.0830000000000002</v>
      </c>
      <c r="H667">
        <v>3.2961872146118716</v>
      </c>
      <c r="I667">
        <v>1.3333333333333333</v>
      </c>
      <c r="J667">
        <v>3</v>
      </c>
    </row>
    <row r="668" spans="1:10" x14ac:dyDescent="0.25">
      <c r="A668" t="str">
        <f t="shared" si="10"/>
        <v>1534_2_7754</v>
      </c>
      <c r="B668">
        <v>1534</v>
      </c>
      <c r="C668">
        <v>2</v>
      </c>
      <c r="D668">
        <v>0</v>
      </c>
      <c r="E668">
        <v>7754</v>
      </c>
      <c r="F668">
        <v>8.711445966514459</v>
      </c>
      <c r="G668">
        <v>4.4733333333333327</v>
      </c>
      <c r="H668">
        <v>3.2381126331811263</v>
      </c>
      <c r="I668">
        <v>1</v>
      </c>
      <c r="J668">
        <v>3</v>
      </c>
    </row>
    <row r="669" spans="1:10" x14ac:dyDescent="0.25">
      <c r="A669" t="str">
        <f t="shared" si="10"/>
        <v>1571_4_6457</v>
      </c>
      <c r="B669">
        <v>1571</v>
      </c>
      <c r="C669">
        <v>4</v>
      </c>
      <c r="D669">
        <v>0</v>
      </c>
      <c r="E669">
        <v>6457</v>
      </c>
      <c r="F669">
        <v>8.7058371385083717</v>
      </c>
      <c r="G669">
        <v>4.3233333333333333</v>
      </c>
      <c r="H669">
        <v>3.382503805175038</v>
      </c>
      <c r="I669">
        <v>1</v>
      </c>
      <c r="J669">
        <v>3</v>
      </c>
    </row>
    <row r="670" spans="1:10" x14ac:dyDescent="0.25">
      <c r="A670" t="str">
        <f t="shared" si="10"/>
        <v>176_3_6064</v>
      </c>
      <c r="B670">
        <v>176</v>
      </c>
      <c r="C670">
        <v>3</v>
      </c>
      <c r="D670">
        <v>0</v>
      </c>
      <c r="E670">
        <v>6064</v>
      </c>
      <c r="F670">
        <v>8.7024550989345499</v>
      </c>
      <c r="G670">
        <v>3.2423333333333328</v>
      </c>
      <c r="H670">
        <v>3.9601217656012175</v>
      </c>
      <c r="I670">
        <v>1.5</v>
      </c>
      <c r="J670">
        <v>3</v>
      </c>
    </row>
    <row r="671" spans="1:10" x14ac:dyDescent="0.25">
      <c r="A671" t="str">
        <f t="shared" si="10"/>
        <v>1571_1_3647</v>
      </c>
      <c r="B671">
        <v>1571</v>
      </c>
      <c r="C671">
        <v>1</v>
      </c>
      <c r="D671">
        <v>1328</v>
      </c>
      <c r="E671">
        <v>3647</v>
      </c>
      <c r="F671">
        <v>8.6916438356164374</v>
      </c>
      <c r="G671">
        <v>4.3433333333333337</v>
      </c>
      <c r="H671">
        <v>2.681643835616438</v>
      </c>
      <c r="I671">
        <v>1.6666666666666665</v>
      </c>
      <c r="J671">
        <v>3</v>
      </c>
    </row>
    <row r="672" spans="1:10" x14ac:dyDescent="0.25">
      <c r="A672" t="str">
        <f t="shared" si="10"/>
        <v>11645_1_4162</v>
      </c>
      <c r="B672">
        <v>11645</v>
      </c>
      <c r="C672">
        <v>1</v>
      </c>
      <c r="D672">
        <v>0</v>
      </c>
      <c r="E672">
        <v>4162</v>
      </c>
      <c r="F672">
        <v>8.6914566133247302</v>
      </c>
      <c r="G672">
        <v>4.3372951305462113</v>
      </c>
      <c r="H672">
        <v>3.3541614827785193</v>
      </c>
      <c r="I672">
        <v>1</v>
      </c>
      <c r="J672">
        <v>3</v>
      </c>
    </row>
    <row r="673" spans="1:10" x14ac:dyDescent="0.25">
      <c r="A673" t="str">
        <f t="shared" si="10"/>
        <v>24_12_8631</v>
      </c>
      <c r="B673">
        <v>24</v>
      </c>
      <c r="C673">
        <v>12</v>
      </c>
      <c r="D673">
        <v>0</v>
      </c>
      <c r="E673">
        <v>8631</v>
      </c>
      <c r="F673">
        <v>8.69</v>
      </c>
      <c r="G673">
        <v>3.5233333333333334</v>
      </c>
      <c r="H673">
        <v>3.6666666666666665</v>
      </c>
      <c r="I673">
        <v>1.5</v>
      </c>
      <c r="J673">
        <v>3</v>
      </c>
    </row>
    <row r="674" spans="1:10" x14ac:dyDescent="0.25">
      <c r="A674" t="str">
        <f t="shared" si="10"/>
        <v>13555_1_2553</v>
      </c>
      <c r="B674">
        <v>13555</v>
      </c>
      <c r="C674">
        <v>1</v>
      </c>
      <c r="D674">
        <v>0</v>
      </c>
      <c r="E674">
        <v>2553</v>
      </c>
      <c r="F674">
        <v>8.6810350076103493</v>
      </c>
      <c r="G674">
        <v>2.5416666666666661</v>
      </c>
      <c r="H674">
        <v>4.6393683409436832</v>
      </c>
      <c r="I674">
        <v>1.5</v>
      </c>
      <c r="J674">
        <v>3</v>
      </c>
    </row>
    <row r="675" spans="1:10" x14ac:dyDescent="0.25">
      <c r="A675" t="str">
        <f t="shared" si="10"/>
        <v>104_4_2123</v>
      </c>
      <c r="B675">
        <v>104</v>
      </c>
      <c r="C675">
        <v>4</v>
      </c>
      <c r="D675">
        <v>0</v>
      </c>
      <c r="E675">
        <v>2123</v>
      </c>
      <c r="F675">
        <v>8.6798980213089791</v>
      </c>
      <c r="G675">
        <v>2.9606666666666666</v>
      </c>
      <c r="H675">
        <v>4.2192313546423135</v>
      </c>
      <c r="I675">
        <v>1.5</v>
      </c>
      <c r="J675">
        <v>3</v>
      </c>
    </row>
    <row r="676" spans="1:10" x14ac:dyDescent="0.25">
      <c r="A676" t="str">
        <f t="shared" si="10"/>
        <v>317_2_12534</v>
      </c>
      <c r="B676">
        <v>317</v>
      </c>
      <c r="C676">
        <v>2</v>
      </c>
      <c r="D676">
        <v>0</v>
      </c>
      <c r="E676">
        <v>12534</v>
      </c>
      <c r="F676">
        <v>8.6715376776082298</v>
      </c>
      <c r="G676">
        <v>3.1018268709111219</v>
      </c>
      <c r="H676">
        <v>4.236377473363774</v>
      </c>
      <c r="I676">
        <v>1.3333333333333333</v>
      </c>
      <c r="J676">
        <v>3</v>
      </c>
    </row>
    <row r="677" spans="1:10" x14ac:dyDescent="0.25">
      <c r="A677" t="str">
        <f t="shared" si="10"/>
        <v>3161_2_599</v>
      </c>
      <c r="B677">
        <v>3161</v>
      </c>
      <c r="C677">
        <v>2</v>
      </c>
      <c r="D677">
        <v>0</v>
      </c>
      <c r="E677">
        <v>599</v>
      </c>
      <c r="F677">
        <v>8.6677625570776264</v>
      </c>
      <c r="G677">
        <v>4.4933333333333332</v>
      </c>
      <c r="H677">
        <v>2.6744292237442924</v>
      </c>
      <c r="I677">
        <v>1.5</v>
      </c>
      <c r="J677">
        <v>3</v>
      </c>
    </row>
    <row r="678" spans="1:10" x14ac:dyDescent="0.25">
      <c r="A678" t="str">
        <f t="shared" si="10"/>
        <v>13564_1_3782</v>
      </c>
      <c r="B678">
        <v>13564</v>
      </c>
      <c r="C678">
        <v>1</v>
      </c>
      <c r="D678">
        <v>0</v>
      </c>
      <c r="E678">
        <v>3782</v>
      </c>
      <c r="F678">
        <v>8.6514101161715296</v>
      </c>
      <c r="G678">
        <v>4.0999999999999996</v>
      </c>
      <c r="H678">
        <v>2.8847434495048643</v>
      </c>
      <c r="I678">
        <v>1.6666666666666665</v>
      </c>
      <c r="J678">
        <v>3</v>
      </c>
    </row>
    <row r="679" spans="1:10" x14ac:dyDescent="0.25">
      <c r="A679" t="str">
        <f t="shared" si="10"/>
        <v>284_5_3480</v>
      </c>
      <c r="B679">
        <v>284</v>
      </c>
      <c r="C679">
        <v>5</v>
      </c>
      <c r="D679">
        <v>0</v>
      </c>
      <c r="E679">
        <v>3480</v>
      </c>
      <c r="F679">
        <v>8.6314999999999991</v>
      </c>
      <c r="G679">
        <v>3.4166666666666665</v>
      </c>
      <c r="H679">
        <v>4.214833333333333</v>
      </c>
      <c r="I679">
        <v>1</v>
      </c>
      <c r="J679">
        <v>3</v>
      </c>
    </row>
    <row r="680" spans="1:10" x14ac:dyDescent="0.25">
      <c r="A680" t="str">
        <f t="shared" si="10"/>
        <v>1050_1_4686</v>
      </c>
      <c r="B680">
        <v>1050</v>
      </c>
      <c r="C680">
        <v>1</v>
      </c>
      <c r="D680">
        <v>0</v>
      </c>
      <c r="E680">
        <v>4686</v>
      </c>
      <c r="F680">
        <v>8.6118272869540462</v>
      </c>
      <c r="G680">
        <v>3.3690495091762696</v>
      </c>
      <c r="H680">
        <v>3.2427777777777775</v>
      </c>
      <c r="I680">
        <v>2</v>
      </c>
      <c r="J680">
        <v>3</v>
      </c>
    </row>
    <row r="681" spans="1:10" x14ac:dyDescent="0.25">
      <c r="A681" t="str">
        <f t="shared" si="10"/>
        <v>11339_1_3986</v>
      </c>
      <c r="B681">
        <v>11339</v>
      </c>
      <c r="C681">
        <v>1</v>
      </c>
      <c r="D681">
        <v>0</v>
      </c>
      <c r="E681">
        <v>3986</v>
      </c>
      <c r="F681">
        <v>8.6002968036529683</v>
      </c>
      <c r="G681">
        <v>5</v>
      </c>
      <c r="H681">
        <v>2.4336301369863014</v>
      </c>
      <c r="I681">
        <v>1.1666666666666665</v>
      </c>
      <c r="J681">
        <v>3</v>
      </c>
    </row>
    <row r="682" spans="1:10" x14ac:dyDescent="0.25">
      <c r="A682" t="str">
        <f t="shared" si="10"/>
        <v>120_10_2492</v>
      </c>
      <c r="B682">
        <v>120</v>
      </c>
      <c r="C682">
        <v>10</v>
      </c>
      <c r="D682">
        <v>0</v>
      </c>
      <c r="E682">
        <v>2492</v>
      </c>
      <c r="F682">
        <v>8.5991552511415534</v>
      </c>
      <c r="G682">
        <v>3.645</v>
      </c>
      <c r="H682">
        <v>3.4541552511415525</v>
      </c>
      <c r="I682">
        <v>1.5</v>
      </c>
      <c r="J682">
        <v>3</v>
      </c>
    </row>
    <row r="683" spans="1:10" x14ac:dyDescent="0.25">
      <c r="A683" t="str">
        <f t="shared" si="10"/>
        <v>3132_9_5414</v>
      </c>
      <c r="B683">
        <v>3132</v>
      </c>
      <c r="C683">
        <v>9</v>
      </c>
      <c r="D683">
        <v>0</v>
      </c>
      <c r="E683">
        <v>5414</v>
      </c>
      <c r="F683">
        <v>8.5806179604261796</v>
      </c>
      <c r="G683">
        <v>1.5379999999999998</v>
      </c>
      <c r="H683">
        <v>5.2092846270928463</v>
      </c>
      <c r="I683">
        <v>1.8333333333333333</v>
      </c>
      <c r="J683">
        <v>3</v>
      </c>
    </row>
    <row r="684" spans="1:10" x14ac:dyDescent="0.25">
      <c r="A684" t="str">
        <f t="shared" si="10"/>
        <v>11791_1_4065</v>
      </c>
      <c r="B684">
        <v>11791</v>
      </c>
      <c r="C684">
        <v>1</v>
      </c>
      <c r="D684">
        <v>0</v>
      </c>
      <c r="E684">
        <v>4065</v>
      </c>
      <c r="F684">
        <v>8.5684550989345496</v>
      </c>
      <c r="G684">
        <v>3.921666666666666</v>
      </c>
      <c r="H684">
        <v>3.1467884322678845</v>
      </c>
      <c r="I684">
        <v>1.5</v>
      </c>
      <c r="J684">
        <v>3</v>
      </c>
    </row>
    <row r="685" spans="1:10" x14ac:dyDescent="0.25">
      <c r="A685" t="str">
        <f t="shared" si="10"/>
        <v>2853_3_5163</v>
      </c>
      <c r="B685">
        <v>2853</v>
      </c>
      <c r="C685">
        <v>3</v>
      </c>
      <c r="D685">
        <v>962</v>
      </c>
      <c r="E685">
        <v>5163</v>
      </c>
      <c r="F685">
        <v>8.5609132420091321</v>
      </c>
      <c r="G685">
        <v>3.6533333333333333</v>
      </c>
      <c r="H685">
        <v>3.5742465753424657</v>
      </c>
      <c r="I685">
        <v>1.3333333333333333</v>
      </c>
      <c r="J685">
        <v>3</v>
      </c>
    </row>
    <row r="686" spans="1:10" x14ac:dyDescent="0.25">
      <c r="A686" t="str">
        <f t="shared" si="10"/>
        <v>13567_1_2816</v>
      </c>
      <c r="B686">
        <v>13567</v>
      </c>
      <c r="C686">
        <v>1</v>
      </c>
      <c r="D686">
        <v>0</v>
      </c>
      <c r="E686">
        <v>2816</v>
      </c>
      <c r="F686">
        <v>8.531916286149162</v>
      </c>
      <c r="G686">
        <v>2.8119999999999998</v>
      </c>
      <c r="H686">
        <v>4.5532496194824956</v>
      </c>
      <c r="I686">
        <v>1.1666666666666665</v>
      </c>
      <c r="J686">
        <v>3</v>
      </c>
    </row>
    <row r="687" spans="1:10" x14ac:dyDescent="0.25">
      <c r="A687" t="str">
        <f t="shared" si="10"/>
        <v>2824_1_5809</v>
      </c>
      <c r="B687">
        <v>2824</v>
      </c>
      <c r="C687">
        <v>1</v>
      </c>
      <c r="D687">
        <v>0</v>
      </c>
      <c r="E687">
        <v>5809</v>
      </c>
      <c r="F687">
        <v>8.5299162861491631</v>
      </c>
      <c r="G687">
        <v>1.4833333333333329</v>
      </c>
      <c r="H687">
        <v>5.2132496194824967</v>
      </c>
      <c r="I687">
        <v>1.8333333333333333</v>
      </c>
      <c r="J687">
        <v>3</v>
      </c>
    </row>
    <row r="688" spans="1:10" x14ac:dyDescent="0.25">
      <c r="A688" t="str">
        <f t="shared" si="10"/>
        <v>14174_1_1302</v>
      </c>
      <c r="B688">
        <v>14174</v>
      </c>
      <c r="C688">
        <v>1</v>
      </c>
      <c r="D688">
        <v>0</v>
      </c>
      <c r="E688">
        <v>1302</v>
      </c>
      <c r="F688">
        <v>8.5022267884322673</v>
      </c>
      <c r="G688">
        <v>2.9189999999999996</v>
      </c>
      <c r="H688">
        <v>3.2498934550989338</v>
      </c>
      <c r="I688">
        <v>2.333333333333333</v>
      </c>
      <c r="J688">
        <v>3</v>
      </c>
    </row>
    <row r="689" spans="1:10" x14ac:dyDescent="0.25">
      <c r="A689" t="str">
        <f t="shared" si="10"/>
        <v>11435_1_2741</v>
      </c>
      <c r="B689">
        <v>11435</v>
      </c>
      <c r="C689">
        <v>1</v>
      </c>
      <c r="D689">
        <v>0</v>
      </c>
      <c r="E689">
        <v>2741</v>
      </c>
      <c r="F689">
        <v>8.4890640629884864</v>
      </c>
      <c r="G689">
        <v>4.1999999999999993</v>
      </c>
      <c r="H689">
        <v>3.1223973963218215</v>
      </c>
      <c r="I689">
        <v>1.1666666666666665</v>
      </c>
      <c r="J689">
        <v>3</v>
      </c>
    </row>
    <row r="690" spans="1:10" x14ac:dyDescent="0.25">
      <c r="A690" t="str">
        <f t="shared" si="10"/>
        <v>1070_3_6028</v>
      </c>
      <c r="B690">
        <v>1070</v>
      </c>
      <c r="C690">
        <v>3</v>
      </c>
      <c r="D690">
        <v>0</v>
      </c>
      <c r="E690">
        <v>6028</v>
      </c>
      <c r="F690">
        <v>8.4616818873668187</v>
      </c>
      <c r="G690">
        <v>3.6383333333333328</v>
      </c>
      <c r="H690">
        <v>3.156681887366819</v>
      </c>
      <c r="I690">
        <v>1.6666666666666665</v>
      </c>
      <c r="J690">
        <v>3</v>
      </c>
    </row>
    <row r="691" spans="1:10" x14ac:dyDescent="0.25">
      <c r="A691" t="str">
        <f t="shared" si="10"/>
        <v>13823_1_5258</v>
      </c>
      <c r="B691">
        <v>13823</v>
      </c>
      <c r="C691">
        <v>1</v>
      </c>
      <c r="D691">
        <v>0</v>
      </c>
      <c r="E691">
        <v>5258</v>
      </c>
      <c r="F691">
        <v>8.4579223744292236</v>
      </c>
      <c r="G691">
        <v>4</v>
      </c>
      <c r="H691">
        <v>2.9579223744292236</v>
      </c>
      <c r="I691">
        <v>1.5</v>
      </c>
      <c r="J691">
        <v>3</v>
      </c>
    </row>
    <row r="692" spans="1:10" x14ac:dyDescent="0.25">
      <c r="A692" t="str">
        <f t="shared" si="10"/>
        <v>1551_2_6412</v>
      </c>
      <c r="B692">
        <v>1551</v>
      </c>
      <c r="C692">
        <v>2</v>
      </c>
      <c r="D692">
        <v>0</v>
      </c>
      <c r="E692">
        <v>6412</v>
      </c>
      <c r="F692">
        <v>8.4425098934550995</v>
      </c>
      <c r="G692">
        <v>2.3569999999999998</v>
      </c>
      <c r="H692">
        <v>4.2521765601217654</v>
      </c>
      <c r="I692">
        <v>1.8333333333333333</v>
      </c>
      <c r="J692">
        <v>3</v>
      </c>
    </row>
    <row r="693" spans="1:10" x14ac:dyDescent="0.25">
      <c r="A693" t="str">
        <f t="shared" si="10"/>
        <v>133_2_6516</v>
      </c>
      <c r="B693">
        <v>133</v>
      </c>
      <c r="C693">
        <v>2</v>
      </c>
      <c r="D693">
        <v>0</v>
      </c>
      <c r="E693">
        <v>6516</v>
      </c>
      <c r="F693">
        <v>8.4422146118721457</v>
      </c>
      <c r="G693">
        <v>3.8416666666666659</v>
      </c>
      <c r="H693">
        <v>3.1005479452054794</v>
      </c>
      <c r="I693">
        <v>1.5</v>
      </c>
      <c r="J693">
        <v>3</v>
      </c>
    </row>
    <row r="694" spans="1:10" x14ac:dyDescent="0.25">
      <c r="A694" t="str">
        <f t="shared" si="10"/>
        <v>14079_1_2370</v>
      </c>
      <c r="B694">
        <v>14079</v>
      </c>
      <c r="C694">
        <v>1</v>
      </c>
      <c r="D694">
        <v>0</v>
      </c>
      <c r="E694">
        <v>2370</v>
      </c>
      <c r="F694">
        <v>8.4310167427701668</v>
      </c>
      <c r="G694">
        <v>3.8739999999999997</v>
      </c>
      <c r="H694">
        <v>3.5570167427701671</v>
      </c>
      <c r="I694">
        <v>1</v>
      </c>
      <c r="J694">
        <v>3</v>
      </c>
    </row>
    <row r="695" spans="1:10" x14ac:dyDescent="0.25">
      <c r="A695" t="str">
        <f t="shared" si="10"/>
        <v>174_5_9408</v>
      </c>
      <c r="B695">
        <v>174</v>
      </c>
      <c r="C695">
        <v>5</v>
      </c>
      <c r="D695">
        <v>0</v>
      </c>
      <c r="E695">
        <v>9408</v>
      </c>
      <c r="F695">
        <v>8.4197237442922379</v>
      </c>
      <c r="G695">
        <v>2.157</v>
      </c>
      <c r="H695">
        <v>4.7627237442922379</v>
      </c>
      <c r="I695">
        <v>1.5</v>
      </c>
      <c r="J695">
        <v>3</v>
      </c>
    </row>
    <row r="696" spans="1:10" x14ac:dyDescent="0.25">
      <c r="A696" t="str">
        <f t="shared" si="10"/>
        <v>46_12_9070</v>
      </c>
      <c r="B696">
        <v>46</v>
      </c>
      <c r="C696">
        <v>12</v>
      </c>
      <c r="D696">
        <v>0</v>
      </c>
      <c r="E696">
        <v>9070</v>
      </c>
      <c r="F696">
        <v>8.4131811263318124</v>
      </c>
      <c r="G696">
        <v>3.3766666666666669</v>
      </c>
      <c r="H696">
        <v>3.5365144596651454</v>
      </c>
      <c r="I696">
        <v>1.5</v>
      </c>
      <c r="J696">
        <v>3</v>
      </c>
    </row>
    <row r="697" spans="1:10" x14ac:dyDescent="0.25">
      <c r="A697" t="str">
        <f t="shared" si="10"/>
        <v>1090_3_6006</v>
      </c>
      <c r="B697">
        <v>1090</v>
      </c>
      <c r="C697">
        <v>3</v>
      </c>
      <c r="D697">
        <v>0</v>
      </c>
      <c r="E697">
        <v>6006</v>
      </c>
      <c r="F697">
        <v>8.4050570776255693</v>
      </c>
      <c r="G697">
        <v>4.2249999999999996</v>
      </c>
      <c r="H697">
        <v>3.013390410958904</v>
      </c>
      <c r="I697">
        <v>1.1666666666666665</v>
      </c>
      <c r="J697">
        <v>3</v>
      </c>
    </row>
    <row r="698" spans="1:10" x14ac:dyDescent="0.25">
      <c r="A698" t="str">
        <f t="shared" si="10"/>
        <v>1081_3_4268</v>
      </c>
      <c r="B698">
        <v>1081</v>
      </c>
      <c r="C698">
        <v>3</v>
      </c>
      <c r="D698">
        <v>0</v>
      </c>
      <c r="E698">
        <v>4268</v>
      </c>
      <c r="F698">
        <v>8.3947473363774741</v>
      </c>
      <c r="G698">
        <v>2.7219999999999995</v>
      </c>
      <c r="H698">
        <v>4.1727473363774736</v>
      </c>
      <c r="I698">
        <v>1.5</v>
      </c>
      <c r="J698">
        <v>3</v>
      </c>
    </row>
    <row r="699" spans="1:10" x14ac:dyDescent="0.25">
      <c r="A699" t="str">
        <f t="shared" si="10"/>
        <v>104_2_6470</v>
      </c>
      <c r="B699">
        <v>104</v>
      </c>
      <c r="C699">
        <v>2</v>
      </c>
      <c r="D699">
        <v>0</v>
      </c>
      <c r="E699">
        <v>6470</v>
      </c>
      <c r="F699">
        <v>8.3922267884322679</v>
      </c>
      <c r="G699">
        <v>2.9739999999999993</v>
      </c>
      <c r="H699">
        <v>3.4182267884322681</v>
      </c>
      <c r="I699">
        <v>2</v>
      </c>
      <c r="J699">
        <v>3</v>
      </c>
    </row>
    <row r="700" spans="1:10" x14ac:dyDescent="0.25">
      <c r="A700" t="str">
        <f t="shared" si="10"/>
        <v>104_3_1020</v>
      </c>
      <c r="B700">
        <v>104</v>
      </c>
      <c r="C700">
        <v>3</v>
      </c>
      <c r="D700">
        <v>0</v>
      </c>
      <c r="E700">
        <v>1020</v>
      </c>
      <c r="F700">
        <v>8.3920441400304409</v>
      </c>
      <c r="G700">
        <v>3.0939999999999999</v>
      </c>
      <c r="H700">
        <v>3.7980441400304414</v>
      </c>
      <c r="I700">
        <v>1.5</v>
      </c>
      <c r="J700">
        <v>3</v>
      </c>
    </row>
    <row r="701" spans="1:10" x14ac:dyDescent="0.25">
      <c r="A701" t="str">
        <f t="shared" si="10"/>
        <v>11677_1_2358</v>
      </c>
      <c r="B701">
        <v>11677</v>
      </c>
      <c r="C701">
        <v>1</v>
      </c>
      <c r="D701">
        <v>0</v>
      </c>
      <c r="E701">
        <v>2358</v>
      </c>
      <c r="F701">
        <v>8.386347031963469</v>
      </c>
      <c r="G701">
        <v>4.5299999999999994</v>
      </c>
      <c r="H701">
        <v>2.8563470319634701</v>
      </c>
      <c r="I701">
        <v>1</v>
      </c>
      <c r="J701">
        <v>3</v>
      </c>
    </row>
    <row r="702" spans="1:10" x14ac:dyDescent="0.25">
      <c r="A702" t="str">
        <f t="shared" si="10"/>
        <v>11271_1_7080</v>
      </c>
      <c r="B702">
        <v>11271</v>
      </c>
      <c r="C702">
        <v>1</v>
      </c>
      <c r="D702">
        <v>150</v>
      </c>
      <c r="E702">
        <v>7080</v>
      </c>
      <c r="F702">
        <v>8.3608813559322037</v>
      </c>
      <c r="G702">
        <v>5</v>
      </c>
      <c r="H702">
        <v>2.1942146892655368</v>
      </c>
      <c r="I702">
        <v>1.1666666666666665</v>
      </c>
      <c r="J702">
        <v>3</v>
      </c>
    </row>
    <row r="703" spans="1:10" x14ac:dyDescent="0.25">
      <c r="A703" t="str">
        <f t="shared" si="10"/>
        <v>2832_4_4864</v>
      </c>
      <c r="B703">
        <v>2832</v>
      </c>
      <c r="C703">
        <v>4</v>
      </c>
      <c r="D703">
        <v>0</v>
      </c>
      <c r="E703">
        <v>4864</v>
      </c>
      <c r="F703">
        <v>8.322160247624268</v>
      </c>
      <c r="G703">
        <v>2.0240973821271928</v>
      </c>
      <c r="H703">
        <v>4.4647295321637417</v>
      </c>
      <c r="I703">
        <v>1.8333333333333333</v>
      </c>
      <c r="J703">
        <v>3</v>
      </c>
    </row>
    <row r="704" spans="1:10" x14ac:dyDescent="0.25">
      <c r="A704" t="str">
        <f t="shared" si="10"/>
        <v>11633_1_2709</v>
      </c>
      <c r="B704">
        <v>11633</v>
      </c>
      <c r="C704">
        <v>1</v>
      </c>
      <c r="D704">
        <v>0</v>
      </c>
      <c r="E704">
        <v>2709</v>
      </c>
      <c r="F704">
        <v>8.3121657286467734</v>
      </c>
      <c r="G704">
        <v>4.2772115171650054</v>
      </c>
      <c r="H704">
        <v>2.7016208781484345</v>
      </c>
      <c r="I704">
        <v>1.3333333333333333</v>
      </c>
      <c r="J704">
        <v>3</v>
      </c>
    </row>
    <row r="705" spans="1:10" x14ac:dyDescent="0.25">
      <c r="A705" t="str">
        <f t="shared" si="10"/>
        <v>176_2_1824</v>
      </c>
      <c r="B705">
        <v>176</v>
      </c>
      <c r="C705">
        <v>2</v>
      </c>
      <c r="D705">
        <v>0</v>
      </c>
      <c r="E705">
        <v>1824</v>
      </c>
      <c r="F705">
        <v>8.3105479452054798</v>
      </c>
      <c r="G705">
        <v>3.5700000000000003</v>
      </c>
      <c r="H705">
        <v>3.0738812785388125</v>
      </c>
      <c r="I705">
        <v>1.6666666666666665</v>
      </c>
      <c r="J705">
        <v>3</v>
      </c>
    </row>
    <row r="706" spans="1:10" x14ac:dyDescent="0.25">
      <c r="A706" t="str">
        <f t="shared" si="10"/>
        <v>1322_2_10429</v>
      </c>
      <c r="B706">
        <v>1322</v>
      </c>
      <c r="C706">
        <v>2</v>
      </c>
      <c r="D706">
        <v>0</v>
      </c>
      <c r="E706">
        <v>10429</v>
      </c>
      <c r="F706">
        <v>8.3028046472976005</v>
      </c>
      <c r="G706">
        <v>3.5420503403969699</v>
      </c>
      <c r="H706">
        <v>3.4274209735672962</v>
      </c>
      <c r="I706">
        <v>1.3333333333333333</v>
      </c>
      <c r="J706">
        <v>3</v>
      </c>
    </row>
    <row r="707" spans="1:10" x14ac:dyDescent="0.25">
      <c r="A707" t="str">
        <f t="shared" ref="A707:A770" si="11">CONCATENATE(B707,"_",C707,"_",E707)</f>
        <v>1280_1_4412</v>
      </c>
      <c r="B707">
        <v>1280</v>
      </c>
      <c r="C707">
        <v>1</v>
      </c>
      <c r="D707">
        <v>0</v>
      </c>
      <c r="E707">
        <v>4412</v>
      </c>
      <c r="F707">
        <v>8.3018036529680348</v>
      </c>
      <c r="G707">
        <v>3.4249999999999994</v>
      </c>
      <c r="H707">
        <v>3.7101369863013698</v>
      </c>
      <c r="I707">
        <v>1.1666666666666665</v>
      </c>
      <c r="J707">
        <v>3</v>
      </c>
    </row>
    <row r="708" spans="1:10" x14ac:dyDescent="0.25">
      <c r="A708" t="str">
        <f t="shared" si="11"/>
        <v>14119_1_7255</v>
      </c>
      <c r="B708">
        <v>14119</v>
      </c>
      <c r="C708">
        <v>1</v>
      </c>
      <c r="D708">
        <v>0</v>
      </c>
      <c r="E708">
        <v>7255</v>
      </c>
      <c r="F708">
        <v>8.295266322181627</v>
      </c>
      <c r="G708">
        <v>3.5995681598897313</v>
      </c>
      <c r="H708">
        <v>3.3623648289585621</v>
      </c>
      <c r="I708">
        <v>1.3333333333333333</v>
      </c>
      <c r="J708">
        <v>3</v>
      </c>
    </row>
    <row r="709" spans="1:10" x14ac:dyDescent="0.25">
      <c r="A709" t="str">
        <f t="shared" si="11"/>
        <v>1552_5_6110</v>
      </c>
      <c r="B709">
        <v>1552</v>
      </c>
      <c r="C709">
        <v>5</v>
      </c>
      <c r="D709">
        <v>0</v>
      </c>
      <c r="E709">
        <v>6110</v>
      </c>
      <c r="F709">
        <v>8.2868508371385072</v>
      </c>
      <c r="G709">
        <v>3.1429999999999993</v>
      </c>
      <c r="H709">
        <v>4.1438508371385083</v>
      </c>
      <c r="I709">
        <v>1</v>
      </c>
      <c r="J709">
        <v>3</v>
      </c>
    </row>
    <row r="710" spans="1:10" x14ac:dyDescent="0.25">
      <c r="A710" t="str">
        <f t="shared" si="11"/>
        <v>11114_1_5982</v>
      </c>
      <c r="B710">
        <v>11114</v>
      </c>
      <c r="C710">
        <v>1</v>
      </c>
      <c r="D710">
        <v>0</v>
      </c>
      <c r="E710">
        <v>5982</v>
      </c>
      <c r="F710">
        <v>8.2701517917527312</v>
      </c>
      <c r="G710">
        <v>3.9777071213640918</v>
      </c>
      <c r="H710">
        <v>2.6257780037219725</v>
      </c>
      <c r="I710">
        <v>1.6666666666666665</v>
      </c>
      <c r="J710">
        <v>3</v>
      </c>
    </row>
    <row r="711" spans="1:10" x14ac:dyDescent="0.25">
      <c r="A711" t="str">
        <f t="shared" si="11"/>
        <v>1253_1_5692</v>
      </c>
      <c r="B711">
        <v>1253</v>
      </c>
      <c r="C711">
        <v>1</v>
      </c>
      <c r="D711">
        <v>0</v>
      </c>
      <c r="E711">
        <v>5692</v>
      </c>
      <c r="F711">
        <v>8.2330745814307456</v>
      </c>
      <c r="G711">
        <v>3.1849999999999996</v>
      </c>
      <c r="H711">
        <v>3.881407914764079</v>
      </c>
      <c r="I711">
        <v>1.1666666666666665</v>
      </c>
      <c r="J711">
        <v>3</v>
      </c>
    </row>
    <row r="712" spans="1:10" x14ac:dyDescent="0.25">
      <c r="A712" t="str">
        <f t="shared" si="11"/>
        <v>11427_1_4776</v>
      </c>
      <c r="B712">
        <v>11427</v>
      </c>
      <c r="C712">
        <v>1</v>
      </c>
      <c r="D712">
        <v>0</v>
      </c>
      <c r="E712">
        <v>4776</v>
      </c>
      <c r="F712">
        <v>8.2090410958904094</v>
      </c>
      <c r="G712">
        <v>4.1999999999999993</v>
      </c>
      <c r="H712">
        <v>3.0090410958904106</v>
      </c>
      <c r="I712">
        <v>1</v>
      </c>
      <c r="J712">
        <v>3</v>
      </c>
    </row>
    <row r="713" spans="1:10" x14ac:dyDescent="0.25">
      <c r="A713" t="str">
        <f t="shared" si="11"/>
        <v>363_6_2040</v>
      </c>
      <c r="B713">
        <v>363</v>
      </c>
      <c r="C713">
        <v>6</v>
      </c>
      <c r="D713">
        <v>0</v>
      </c>
      <c r="E713">
        <v>2040</v>
      </c>
      <c r="F713">
        <v>8.2001111111111094</v>
      </c>
      <c r="G713">
        <v>2.922333333333333</v>
      </c>
      <c r="H713">
        <v>4.1111111111111107</v>
      </c>
      <c r="I713">
        <v>1.1666666666666665</v>
      </c>
      <c r="J713">
        <v>3</v>
      </c>
    </row>
    <row r="714" spans="1:10" x14ac:dyDescent="0.25">
      <c r="A714" t="str">
        <f t="shared" si="11"/>
        <v>11307_2_5500</v>
      </c>
      <c r="B714">
        <v>11307</v>
      </c>
      <c r="C714">
        <v>2</v>
      </c>
      <c r="D714">
        <v>0</v>
      </c>
      <c r="E714">
        <v>5500</v>
      </c>
      <c r="F714">
        <v>8.1788254600802528</v>
      </c>
      <c r="G714">
        <v>4.1065575757575754</v>
      </c>
      <c r="H714">
        <v>2.9056012176560118</v>
      </c>
      <c r="I714">
        <v>1.1666666666666665</v>
      </c>
      <c r="J714">
        <v>3</v>
      </c>
    </row>
    <row r="715" spans="1:10" x14ac:dyDescent="0.25">
      <c r="A715" t="str">
        <f t="shared" si="11"/>
        <v>1552_3_1191</v>
      </c>
      <c r="B715">
        <v>1552</v>
      </c>
      <c r="C715">
        <v>3</v>
      </c>
      <c r="D715">
        <v>0</v>
      </c>
      <c r="E715">
        <v>1191</v>
      </c>
      <c r="F715">
        <v>8.1776407914764082</v>
      </c>
      <c r="G715">
        <v>3.8699999999999997</v>
      </c>
      <c r="H715">
        <v>3.1409741248097416</v>
      </c>
      <c r="I715">
        <v>1.1666666666666665</v>
      </c>
      <c r="J715">
        <v>3</v>
      </c>
    </row>
    <row r="716" spans="1:10" x14ac:dyDescent="0.25">
      <c r="A716" t="str">
        <f t="shared" si="11"/>
        <v>13837_1_6007</v>
      </c>
      <c r="B716">
        <v>13837</v>
      </c>
      <c r="C716">
        <v>1</v>
      </c>
      <c r="D716">
        <v>0</v>
      </c>
      <c r="E716">
        <v>6007</v>
      </c>
      <c r="F716">
        <v>8.1617281555587464</v>
      </c>
      <c r="G716">
        <v>4.4226079573830521</v>
      </c>
      <c r="H716">
        <v>2.9057868648423613</v>
      </c>
      <c r="I716">
        <v>0.83333333333333326</v>
      </c>
      <c r="J716">
        <v>3</v>
      </c>
    </row>
    <row r="717" spans="1:10" x14ac:dyDescent="0.25">
      <c r="A717" t="str">
        <f t="shared" si="11"/>
        <v>3132_1_7298</v>
      </c>
      <c r="B717">
        <v>3132</v>
      </c>
      <c r="C717">
        <v>1</v>
      </c>
      <c r="D717">
        <v>0</v>
      </c>
      <c r="E717">
        <v>7298</v>
      </c>
      <c r="F717">
        <v>8.1575859969558593</v>
      </c>
      <c r="G717">
        <v>2.2553333333333332</v>
      </c>
      <c r="H717">
        <v>4.5689193302891926</v>
      </c>
      <c r="I717">
        <v>1.3333333333333333</v>
      </c>
      <c r="J717">
        <v>3</v>
      </c>
    </row>
    <row r="718" spans="1:10" x14ac:dyDescent="0.25">
      <c r="A718" t="str">
        <f t="shared" si="11"/>
        <v>15013_1_5425</v>
      </c>
      <c r="B718">
        <v>15013</v>
      </c>
      <c r="C718">
        <v>1</v>
      </c>
      <c r="D718">
        <v>0</v>
      </c>
      <c r="E718">
        <v>5425</v>
      </c>
      <c r="F718">
        <v>8.1525181350784539</v>
      </c>
      <c r="G718">
        <v>3.5384055299539172</v>
      </c>
      <c r="H718">
        <v>3.7807792717912028</v>
      </c>
      <c r="I718">
        <v>0.83333333333333326</v>
      </c>
      <c r="J718">
        <v>3</v>
      </c>
    </row>
    <row r="719" spans="1:10" x14ac:dyDescent="0.25">
      <c r="A719" t="str">
        <f t="shared" si="11"/>
        <v>11861_1_5087</v>
      </c>
      <c r="B719">
        <v>11861</v>
      </c>
      <c r="C719">
        <v>1</v>
      </c>
      <c r="D719">
        <v>0</v>
      </c>
      <c r="E719">
        <v>5087</v>
      </c>
      <c r="F719">
        <v>8.1308508371385084</v>
      </c>
      <c r="G719">
        <v>2.3853333333333331</v>
      </c>
      <c r="H719">
        <v>4.5788508371385088</v>
      </c>
      <c r="I719">
        <v>1.1666666666666665</v>
      </c>
      <c r="J719">
        <v>3</v>
      </c>
    </row>
    <row r="720" spans="1:10" x14ac:dyDescent="0.25">
      <c r="A720" t="str">
        <f t="shared" si="11"/>
        <v>2841_3_6504</v>
      </c>
      <c r="B720">
        <v>2841</v>
      </c>
      <c r="C720">
        <v>3</v>
      </c>
      <c r="D720">
        <v>0</v>
      </c>
      <c r="E720">
        <v>6504</v>
      </c>
      <c r="F720">
        <v>8.1071780821917798</v>
      </c>
      <c r="G720">
        <v>2.4163333333333328</v>
      </c>
      <c r="H720">
        <v>4.8575114155251136</v>
      </c>
      <c r="I720">
        <v>0.83333333333333326</v>
      </c>
      <c r="J720">
        <v>3</v>
      </c>
    </row>
    <row r="721" spans="1:10" x14ac:dyDescent="0.25">
      <c r="A721" t="str">
        <f t="shared" si="11"/>
        <v>11339_2_3064</v>
      </c>
      <c r="B721">
        <v>11339</v>
      </c>
      <c r="C721">
        <v>2</v>
      </c>
      <c r="D721">
        <v>0</v>
      </c>
      <c r="E721">
        <v>3064</v>
      </c>
      <c r="F721">
        <v>8.1061887645003985</v>
      </c>
      <c r="G721">
        <v>4.5</v>
      </c>
      <c r="H721">
        <v>2.4395220978337324</v>
      </c>
      <c r="I721">
        <v>1.1666666666666665</v>
      </c>
      <c r="J721">
        <v>3</v>
      </c>
    </row>
    <row r="722" spans="1:10" x14ac:dyDescent="0.25">
      <c r="A722" t="str">
        <f t="shared" si="11"/>
        <v>1430_2_12105</v>
      </c>
      <c r="B722">
        <v>1430</v>
      </c>
      <c r="C722">
        <v>2</v>
      </c>
      <c r="D722">
        <v>0</v>
      </c>
      <c r="E722">
        <v>12105</v>
      </c>
      <c r="F722">
        <v>8.07245788279495</v>
      </c>
      <c r="G722">
        <v>2.7160421313506813</v>
      </c>
      <c r="H722">
        <v>4.3564157514442687</v>
      </c>
      <c r="I722">
        <v>1</v>
      </c>
      <c r="J722">
        <v>3</v>
      </c>
    </row>
    <row r="723" spans="1:10" x14ac:dyDescent="0.25">
      <c r="A723" t="str">
        <f t="shared" si="11"/>
        <v>11701_1_4450</v>
      </c>
      <c r="B723">
        <v>11701</v>
      </c>
      <c r="C723">
        <v>1</v>
      </c>
      <c r="D723">
        <v>0</v>
      </c>
      <c r="E723">
        <v>4450</v>
      </c>
      <c r="F723">
        <v>8.0694459665144596</v>
      </c>
      <c r="G723">
        <v>4.0563333333333329</v>
      </c>
      <c r="H723">
        <v>3.1797792998477932</v>
      </c>
      <c r="I723">
        <v>0.83333333333333326</v>
      </c>
      <c r="J723">
        <v>3</v>
      </c>
    </row>
    <row r="724" spans="1:10" x14ac:dyDescent="0.25">
      <c r="A724" t="str">
        <f t="shared" si="11"/>
        <v>11571_1_804</v>
      </c>
      <c r="B724">
        <v>11571</v>
      </c>
      <c r="C724">
        <v>1</v>
      </c>
      <c r="D724">
        <v>0</v>
      </c>
      <c r="E724">
        <v>804</v>
      </c>
      <c r="F724">
        <v>8.0679726027397258</v>
      </c>
      <c r="G724">
        <v>3.734</v>
      </c>
      <c r="H724">
        <v>3.3339726027397258</v>
      </c>
      <c r="I724">
        <v>1</v>
      </c>
      <c r="J724">
        <v>3</v>
      </c>
    </row>
    <row r="725" spans="1:10" x14ac:dyDescent="0.25">
      <c r="A725" t="str">
        <f t="shared" si="11"/>
        <v>1792_2_7037</v>
      </c>
      <c r="B725">
        <v>1792</v>
      </c>
      <c r="C725">
        <v>2</v>
      </c>
      <c r="D725">
        <v>0</v>
      </c>
      <c r="E725">
        <v>7037</v>
      </c>
      <c r="F725">
        <v>8.0586514459665146</v>
      </c>
      <c r="G725">
        <v>2.2553333333333332</v>
      </c>
      <c r="H725">
        <v>4.4699847792998479</v>
      </c>
      <c r="I725">
        <v>1.3333333333333333</v>
      </c>
      <c r="J725">
        <v>3</v>
      </c>
    </row>
    <row r="726" spans="1:10" x14ac:dyDescent="0.25">
      <c r="A726" t="str">
        <f t="shared" si="11"/>
        <v>162_5_10346</v>
      </c>
      <c r="B726">
        <v>162</v>
      </c>
      <c r="C726">
        <v>5</v>
      </c>
      <c r="D726">
        <v>0</v>
      </c>
      <c r="E726">
        <v>10346</v>
      </c>
      <c r="F726">
        <v>8.0066849315068502</v>
      </c>
      <c r="G726">
        <v>2.7326666666666668</v>
      </c>
      <c r="H726">
        <v>3.9406849315068495</v>
      </c>
      <c r="I726">
        <v>1.3333333333333333</v>
      </c>
      <c r="J726">
        <v>3</v>
      </c>
    </row>
    <row r="727" spans="1:10" x14ac:dyDescent="0.25">
      <c r="A727" t="str">
        <f t="shared" si="11"/>
        <v>1456_5_7457</v>
      </c>
      <c r="B727">
        <v>1456</v>
      </c>
      <c r="C727">
        <v>5</v>
      </c>
      <c r="D727">
        <v>0</v>
      </c>
      <c r="E727">
        <v>7457</v>
      </c>
      <c r="F727">
        <v>7.9792267884322676</v>
      </c>
      <c r="G727">
        <v>3.8159999999999994</v>
      </c>
      <c r="H727">
        <v>2.9965601217656013</v>
      </c>
      <c r="I727">
        <v>1.1666666666666665</v>
      </c>
      <c r="J727">
        <v>3</v>
      </c>
    </row>
    <row r="728" spans="1:10" x14ac:dyDescent="0.25">
      <c r="A728" t="str">
        <f t="shared" si="11"/>
        <v>3173_2_7145</v>
      </c>
      <c r="B728">
        <v>3173</v>
      </c>
      <c r="C728">
        <v>2</v>
      </c>
      <c r="D728">
        <v>0</v>
      </c>
      <c r="E728">
        <v>7145</v>
      </c>
      <c r="F728">
        <v>7.9775315675616945</v>
      </c>
      <c r="G728">
        <v>2.0286846745976206</v>
      </c>
      <c r="H728">
        <v>4.4488468929640739</v>
      </c>
      <c r="I728">
        <v>1.5</v>
      </c>
      <c r="J728">
        <v>3</v>
      </c>
    </row>
    <row r="729" spans="1:10" x14ac:dyDescent="0.25">
      <c r="A729" t="str">
        <f t="shared" si="11"/>
        <v>46_11_6772</v>
      </c>
      <c r="B729">
        <v>46</v>
      </c>
      <c r="C729">
        <v>11</v>
      </c>
      <c r="D729">
        <v>0</v>
      </c>
      <c r="E729">
        <v>6772</v>
      </c>
      <c r="F729">
        <v>7.9447640791476406</v>
      </c>
      <c r="G729">
        <v>3.1933333333333334</v>
      </c>
      <c r="H729">
        <v>3.4180974124809742</v>
      </c>
      <c r="I729">
        <v>1.3333333333333333</v>
      </c>
      <c r="J729">
        <v>3</v>
      </c>
    </row>
    <row r="730" spans="1:10" x14ac:dyDescent="0.25">
      <c r="A730" t="str">
        <f t="shared" si="11"/>
        <v>3171_1_3367</v>
      </c>
      <c r="B730">
        <v>3171</v>
      </c>
      <c r="C730">
        <v>1</v>
      </c>
      <c r="D730">
        <v>0</v>
      </c>
      <c r="E730">
        <v>3367</v>
      </c>
      <c r="F730">
        <v>7.9398888888888886</v>
      </c>
      <c r="G730">
        <v>2.5893333333333333</v>
      </c>
      <c r="H730">
        <v>3.8505555555555553</v>
      </c>
      <c r="I730">
        <v>1.5</v>
      </c>
      <c r="J730">
        <v>3</v>
      </c>
    </row>
    <row r="731" spans="1:10" x14ac:dyDescent="0.25">
      <c r="A731" t="str">
        <f t="shared" si="11"/>
        <v>2843_1_9890</v>
      </c>
      <c r="B731">
        <v>2843</v>
      </c>
      <c r="C731">
        <v>1</v>
      </c>
      <c r="D731">
        <v>0</v>
      </c>
      <c r="E731">
        <v>9890</v>
      </c>
      <c r="F731">
        <v>7.9317736723440335</v>
      </c>
      <c r="G731">
        <v>2.3652700033704077</v>
      </c>
      <c r="H731">
        <v>4.5665036689736258</v>
      </c>
      <c r="I731">
        <v>1</v>
      </c>
      <c r="J731">
        <v>3</v>
      </c>
    </row>
    <row r="732" spans="1:10" x14ac:dyDescent="0.25">
      <c r="A732" t="str">
        <f t="shared" si="11"/>
        <v>11304_1_2904</v>
      </c>
      <c r="B732">
        <v>11304</v>
      </c>
      <c r="C732">
        <v>1</v>
      </c>
      <c r="D732">
        <v>0</v>
      </c>
      <c r="E732">
        <v>2904</v>
      </c>
      <c r="F732">
        <v>7.9022222222222211</v>
      </c>
      <c r="G732">
        <v>4.0066666666666659</v>
      </c>
      <c r="H732">
        <v>2.8955555555555552</v>
      </c>
      <c r="I732">
        <v>1</v>
      </c>
      <c r="J732">
        <v>3</v>
      </c>
    </row>
    <row r="733" spans="1:10" x14ac:dyDescent="0.25">
      <c r="A733" t="str">
        <f t="shared" si="11"/>
        <v>1453_2_7148</v>
      </c>
      <c r="B733">
        <v>1453</v>
      </c>
      <c r="C733">
        <v>2</v>
      </c>
      <c r="D733">
        <v>0</v>
      </c>
      <c r="E733">
        <v>7148</v>
      </c>
      <c r="F733">
        <v>7.8952328767123277</v>
      </c>
      <c r="G733">
        <v>3.9706666666666663</v>
      </c>
      <c r="H733">
        <v>2.9245662100456618</v>
      </c>
      <c r="I733">
        <v>1</v>
      </c>
      <c r="J733">
        <v>3</v>
      </c>
    </row>
    <row r="734" spans="1:10" x14ac:dyDescent="0.25">
      <c r="A734" t="str">
        <f t="shared" si="11"/>
        <v>1081_2_7036</v>
      </c>
      <c r="B734">
        <v>1081</v>
      </c>
      <c r="C734">
        <v>2</v>
      </c>
      <c r="D734">
        <v>0</v>
      </c>
      <c r="E734">
        <v>7036</v>
      </c>
      <c r="F734">
        <v>7.883514459665145</v>
      </c>
      <c r="G734">
        <v>2.6786666666666665</v>
      </c>
      <c r="H734">
        <v>4.2048477929984784</v>
      </c>
      <c r="I734">
        <v>1</v>
      </c>
      <c r="J734">
        <v>3</v>
      </c>
    </row>
    <row r="735" spans="1:10" x14ac:dyDescent="0.25">
      <c r="A735" t="str">
        <f t="shared" si="11"/>
        <v>1771_1_5198</v>
      </c>
      <c r="B735">
        <v>1771</v>
      </c>
      <c r="C735">
        <v>1</v>
      </c>
      <c r="D735">
        <v>0</v>
      </c>
      <c r="E735">
        <v>5198</v>
      </c>
      <c r="F735">
        <v>7.8828082191780808</v>
      </c>
      <c r="G735">
        <v>2.1049999999999995</v>
      </c>
      <c r="H735">
        <v>4.6111415525114152</v>
      </c>
      <c r="I735">
        <v>1.1666666666666665</v>
      </c>
      <c r="J735">
        <v>3</v>
      </c>
    </row>
    <row r="736" spans="1:10" x14ac:dyDescent="0.25">
      <c r="A736" t="str">
        <f t="shared" si="11"/>
        <v>11247_3_8645</v>
      </c>
      <c r="B736">
        <v>11247</v>
      </c>
      <c r="C736">
        <v>3</v>
      </c>
      <c r="D736">
        <v>0</v>
      </c>
      <c r="E736">
        <v>8645</v>
      </c>
      <c r="F736">
        <v>7.8772541856925411</v>
      </c>
      <c r="G736">
        <v>3.531333333333333</v>
      </c>
      <c r="H736">
        <v>2.8459208523592086</v>
      </c>
      <c r="I736">
        <v>1.5</v>
      </c>
      <c r="J736">
        <v>3</v>
      </c>
    </row>
    <row r="737" spans="1:10" x14ac:dyDescent="0.25">
      <c r="A737" t="str">
        <f t="shared" si="11"/>
        <v>423_1_4778</v>
      </c>
      <c r="B737">
        <v>423</v>
      </c>
      <c r="C737">
        <v>1</v>
      </c>
      <c r="D737">
        <v>0</v>
      </c>
      <c r="E737">
        <v>4778</v>
      </c>
      <c r="F737">
        <v>7.8667732115677316</v>
      </c>
      <c r="G737">
        <v>2.1549999999999998</v>
      </c>
      <c r="H737">
        <v>4.8784398782343992</v>
      </c>
      <c r="I737">
        <v>0.83333333333333326</v>
      </c>
      <c r="J737">
        <v>3</v>
      </c>
    </row>
    <row r="738" spans="1:10" x14ac:dyDescent="0.25">
      <c r="A738" t="str">
        <f t="shared" si="11"/>
        <v>290_7_4288</v>
      </c>
      <c r="B738">
        <v>290</v>
      </c>
      <c r="C738">
        <v>7</v>
      </c>
      <c r="D738">
        <v>0</v>
      </c>
      <c r="E738">
        <v>4288</v>
      </c>
      <c r="F738">
        <v>7.8473333333333315</v>
      </c>
      <c r="G738">
        <v>3.0006666666666661</v>
      </c>
      <c r="H738">
        <v>3.6799999999999997</v>
      </c>
      <c r="I738">
        <v>1.1666666666666665</v>
      </c>
      <c r="J738">
        <v>3</v>
      </c>
    </row>
    <row r="739" spans="1:10" x14ac:dyDescent="0.25">
      <c r="A739" t="str">
        <f t="shared" si="11"/>
        <v>292_4_8385</v>
      </c>
      <c r="B739">
        <v>292</v>
      </c>
      <c r="C739">
        <v>4</v>
      </c>
      <c r="D739">
        <v>0</v>
      </c>
      <c r="E739">
        <v>8385</v>
      </c>
      <c r="F739">
        <v>7.8254307458143062</v>
      </c>
      <c r="G739">
        <v>2.8439999999999999</v>
      </c>
      <c r="H739">
        <v>4.1480974124809737</v>
      </c>
      <c r="I739">
        <v>0.83333333333333326</v>
      </c>
      <c r="J739">
        <v>3</v>
      </c>
    </row>
    <row r="740" spans="1:10" x14ac:dyDescent="0.25">
      <c r="A740" t="str">
        <f t="shared" si="11"/>
        <v>11229_1_1573</v>
      </c>
      <c r="B740">
        <v>11229</v>
      </c>
      <c r="C740">
        <v>1</v>
      </c>
      <c r="D740">
        <v>0</v>
      </c>
      <c r="E740">
        <v>1573</v>
      </c>
      <c r="F740">
        <v>7.7858401826484007</v>
      </c>
      <c r="G740">
        <v>3.3210000000000002</v>
      </c>
      <c r="H740">
        <v>3.631506849315068</v>
      </c>
      <c r="I740">
        <v>0.83333333333333326</v>
      </c>
      <c r="J740">
        <v>3</v>
      </c>
    </row>
    <row r="741" spans="1:10" x14ac:dyDescent="0.25">
      <c r="A741" t="str">
        <f t="shared" si="11"/>
        <v>11762_1_2142</v>
      </c>
      <c r="B741">
        <v>11762</v>
      </c>
      <c r="C741">
        <v>1</v>
      </c>
      <c r="D741">
        <v>0</v>
      </c>
      <c r="E741">
        <v>2142</v>
      </c>
      <c r="F741">
        <v>7.7424520547945201</v>
      </c>
      <c r="G741">
        <v>3.6696666666666666</v>
      </c>
      <c r="H741">
        <v>2.7394520547945209</v>
      </c>
      <c r="I741">
        <v>1.3333333333333333</v>
      </c>
      <c r="J741">
        <v>3</v>
      </c>
    </row>
    <row r="742" spans="1:10" x14ac:dyDescent="0.25">
      <c r="A742" t="str">
        <f t="shared" si="11"/>
        <v>2954_5_4126</v>
      </c>
      <c r="B742">
        <v>2954</v>
      </c>
      <c r="C742">
        <v>5</v>
      </c>
      <c r="D742">
        <v>0</v>
      </c>
      <c r="E742">
        <v>4126</v>
      </c>
      <c r="F742">
        <v>7.6824992389649918</v>
      </c>
      <c r="G742">
        <v>2.7409999999999997</v>
      </c>
      <c r="H742">
        <v>3.7748325722983251</v>
      </c>
      <c r="I742">
        <v>1.1666666666666665</v>
      </c>
      <c r="J742">
        <v>3</v>
      </c>
    </row>
    <row r="743" spans="1:10" x14ac:dyDescent="0.25">
      <c r="A743" t="str">
        <f t="shared" si="11"/>
        <v>290_9_5310</v>
      </c>
      <c r="B743">
        <v>290</v>
      </c>
      <c r="C743">
        <v>9</v>
      </c>
      <c r="D743">
        <v>0</v>
      </c>
      <c r="E743">
        <v>5310</v>
      </c>
      <c r="F743">
        <v>7.6669132420091319</v>
      </c>
      <c r="G743">
        <v>2.6326666666666663</v>
      </c>
      <c r="H743">
        <v>3.3675799086757991</v>
      </c>
      <c r="I743">
        <v>1.6666666666666665</v>
      </c>
      <c r="J743">
        <v>3</v>
      </c>
    </row>
    <row r="744" spans="1:10" x14ac:dyDescent="0.25">
      <c r="A744" t="str">
        <f t="shared" si="11"/>
        <v>2832_5_7522</v>
      </c>
      <c r="B744">
        <v>2832</v>
      </c>
      <c r="C744">
        <v>5</v>
      </c>
      <c r="D744">
        <v>0</v>
      </c>
      <c r="E744">
        <v>7522</v>
      </c>
      <c r="F744">
        <v>7.6636757990867572</v>
      </c>
      <c r="G744">
        <v>1.6349999999999998</v>
      </c>
      <c r="H744">
        <v>4.3620091324200914</v>
      </c>
      <c r="I744">
        <v>1.6666666666666665</v>
      </c>
      <c r="J744">
        <v>3</v>
      </c>
    </row>
    <row r="745" spans="1:10" x14ac:dyDescent="0.25">
      <c r="A745" t="str">
        <f t="shared" si="11"/>
        <v>1378_1_552</v>
      </c>
      <c r="B745">
        <v>1378</v>
      </c>
      <c r="C745">
        <v>1</v>
      </c>
      <c r="D745">
        <v>0</v>
      </c>
      <c r="E745">
        <v>552</v>
      </c>
      <c r="F745">
        <v>7.6543378995433784</v>
      </c>
      <c r="G745">
        <v>3.4799999999999995</v>
      </c>
      <c r="H745">
        <v>3.0076712328767123</v>
      </c>
      <c r="I745">
        <v>1.1666666666666665</v>
      </c>
      <c r="J745">
        <v>3</v>
      </c>
    </row>
    <row r="746" spans="1:10" x14ac:dyDescent="0.25">
      <c r="A746" t="str">
        <f t="shared" si="11"/>
        <v>11088_1_501</v>
      </c>
      <c r="B746">
        <v>11088</v>
      </c>
      <c r="C746">
        <v>1</v>
      </c>
      <c r="D746">
        <v>0</v>
      </c>
      <c r="E746">
        <v>501</v>
      </c>
      <c r="F746">
        <v>7.6541111111111109</v>
      </c>
      <c r="G746">
        <v>2.4629999999999996</v>
      </c>
      <c r="H746">
        <v>2.8577777777777778</v>
      </c>
      <c r="I746">
        <v>2.333333333333333</v>
      </c>
      <c r="J746">
        <v>3</v>
      </c>
    </row>
    <row r="747" spans="1:10" x14ac:dyDescent="0.25">
      <c r="A747" t="str">
        <f t="shared" si="11"/>
        <v>1751_1_10558</v>
      </c>
      <c r="B747">
        <v>1751</v>
      </c>
      <c r="C747">
        <v>1</v>
      </c>
      <c r="D747">
        <v>0</v>
      </c>
      <c r="E747">
        <v>10558</v>
      </c>
      <c r="F747">
        <v>7.6463363774733635</v>
      </c>
      <c r="G747">
        <v>1.9889999999999999</v>
      </c>
      <c r="H747">
        <v>4.6573363774733636</v>
      </c>
      <c r="I747">
        <v>1</v>
      </c>
      <c r="J747">
        <v>3</v>
      </c>
    </row>
    <row r="748" spans="1:10" x14ac:dyDescent="0.25">
      <c r="A748" t="str">
        <f t="shared" si="11"/>
        <v>14085_1_10606</v>
      </c>
      <c r="B748">
        <v>14085</v>
      </c>
      <c r="C748">
        <v>1</v>
      </c>
      <c r="D748">
        <v>0</v>
      </c>
      <c r="E748">
        <v>10606</v>
      </c>
      <c r="F748">
        <v>7.6248659545112591</v>
      </c>
      <c r="G748">
        <v>3.0413670878119299</v>
      </c>
      <c r="H748">
        <v>3.4168322000326627</v>
      </c>
      <c r="I748">
        <v>1.1666666666666665</v>
      </c>
      <c r="J748">
        <v>3</v>
      </c>
    </row>
    <row r="749" spans="1:10" x14ac:dyDescent="0.25">
      <c r="A749" t="str">
        <f t="shared" si="11"/>
        <v>2802_3_6521</v>
      </c>
      <c r="B749">
        <v>2802</v>
      </c>
      <c r="C749">
        <v>3</v>
      </c>
      <c r="D749">
        <v>0</v>
      </c>
      <c r="E749">
        <v>6521</v>
      </c>
      <c r="F749">
        <v>7.6141780821917795</v>
      </c>
      <c r="G749">
        <v>2.3949999999999996</v>
      </c>
      <c r="H749">
        <v>4.3858447488584469</v>
      </c>
      <c r="I749">
        <v>0.83333333333333326</v>
      </c>
      <c r="J749">
        <v>3</v>
      </c>
    </row>
    <row r="750" spans="1:10" x14ac:dyDescent="0.25">
      <c r="A750" t="str">
        <f t="shared" si="11"/>
        <v>11241_1_1072</v>
      </c>
      <c r="B750">
        <v>11241</v>
      </c>
      <c r="C750">
        <v>1</v>
      </c>
      <c r="D750">
        <v>0</v>
      </c>
      <c r="E750">
        <v>1072</v>
      </c>
      <c r="F750">
        <v>7.6133105022831042</v>
      </c>
      <c r="G750">
        <v>3.4449999999999994</v>
      </c>
      <c r="H750">
        <v>3.1683105022831048</v>
      </c>
      <c r="I750">
        <v>1</v>
      </c>
      <c r="J750">
        <v>3</v>
      </c>
    </row>
    <row r="751" spans="1:10" x14ac:dyDescent="0.25">
      <c r="A751" t="str">
        <f t="shared" si="11"/>
        <v>14173_1_4993</v>
      </c>
      <c r="B751">
        <v>14173</v>
      </c>
      <c r="C751">
        <v>1</v>
      </c>
      <c r="D751">
        <v>0</v>
      </c>
      <c r="E751">
        <v>4993</v>
      </c>
      <c r="F751">
        <v>7.6123466222574621</v>
      </c>
      <c r="G751">
        <v>2.6080037385673274</v>
      </c>
      <c r="H751">
        <v>4.0043428836901347</v>
      </c>
      <c r="I751">
        <v>1</v>
      </c>
      <c r="J751">
        <v>3</v>
      </c>
    </row>
    <row r="752" spans="1:10" x14ac:dyDescent="0.25">
      <c r="A752" t="str">
        <f t="shared" si="11"/>
        <v>13846_1_5609</v>
      </c>
      <c r="B752">
        <v>13846</v>
      </c>
      <c r="C752">
        <v>1</v>
      </c>
      <c r="D752">
        <v>0</v>
      </c>
      <c r="E752">
        <v>5609</v>
      </c>
      <c r="F752">
        <v>7.604418770876225</v>
      </c>
      <c r="G752">
        <v>3.1866717180721453</v>
      </c>
      <c r="H752">
        <v>2.9177470528040796</v>
      </c>
      <c r="I752">
        <v>1.5</v>
      </c>
      <c r="J752">
        <v>3</v>
      </c>
    </row>
    <row r="753" spans="1:10" x14ac:dyDescent="0.25">
      <c r="A753" t="str">
        <f t="shared" si="11"/>
        <v>1771_2_5220</v>
      </c>
      <c r="B753">
        <v>1771</v>
      </c>
      <c r="C753">
        <v>2</v>
      </c>
      <c r="D753">
        <v>0</v>
      </c>
      <c r="E753">
        <v>5220</v>
      </c>
      <c r="F753">
        <v>7.6022161549362295</v>
      </c>
      <c r="G753">
        <v>1.792271264367816</v>
      </c>
      <c r="H753">
        <v>4.4766115572350804</v>
      </c>
      <c r="I753">
        <v>1.3333333333333333</v>
      </c>
      <c r="J753">
        <v>3</v>
      </c>
    </row>
    <row r="754" spans="1:10" x14ac:dyDescent="0.25">
      <c r="A754" t="str">
        <f t="shared" si="11"/>
        <v>1580_3_4986</v>
      </c>
      <c r="B754">
        <v>1580</v>
      </c>
      <c r="C754">
        <v>3</v>
      </c>
      <c r="D754">
        <v>0</v>
      </c>
      <c r="E754">
        <v>4986</v>
      </c>
      <c r="F754">
        <v>7.598961187214611</v>
      </c>
      <c r="G754">
        <v>1.9706666666666663</v>
      </c>
      <c r="H754">
        <v>4.4616278538812786</v>
      </c>
      <c r="I754">
        <v>1.1666666666666665</v>
      </c>
      <c r="J754">
        <v>3</v>
      </c>
    </row>
    <row r="755" spans="1:10" x14ac:dyDescent="0.25">
      <c r="A755" t="str">
        <f t="shared" si="11"/>
        <v>127_1_3271</v>
      </c>
      <c r="B755">
        <v>127</v>
      </c>
      <c r="C755">
        <v>1</v>
      </c>
      <c r="D755">
        <v>0</v>
      </c>
      <c r="E755">
        <v>3271</v>
      </c>
      <c r="F755">
        <v>7.5830761035007601</v>
      </c>
      <c r="G755">
        <v>2.9413333333333331</v>
      </c>
      <c r="H755">
        <v>3.4750761035007613</v>
      </c>
      <c r="I755">
        <v>1.1666666666666665</v>
      </c>
      <c r="J755">
        <v>3</v>
      </c>
    </row>
    <row r="756" spans="1:10" x14ac:dyDescent="0.25">
      <c r="A756" t="str">
        <f t="shared" si="11"/>
        <v>1581_1_3211</v>
      </c>
      <c r="B756">
        <v>1581</v>
      </c>
      <c r="C756">
        <v>1</v>
      </c>
      <c r="D756">
        <v>0</v>
      </c>
      <c r="E756">
        <v>3211</v>
      </c>
      <c r="F756">
        <v>7.5765022831050226</v>
      </c>
      <c r="G756">
        <v>3.0859999999999994</v>
      </c>
      <c r="H756">
        <v>3.4905022831050232</v>
      </c>
      <c r="I756">
        <v>1</v>
      </c>
      <c r="J756">
        <v>3</v>
      </c>
    </row>
    <row r="757" spans="1:10" x14ac:dyDescent="0.25">
      <c r="A757" t="str">
        <f t="shared" si="11"/>
        <v>1050_4_6893</v>
      </c>
      <c r="B757">
        <v>1050</v>
      </c>
      <c r="C757">
        <v>4</v>
      </c>
      <c r="D757">
        <v>0</v>
      </c>
      <c r="E757">
        <v>6893</v>
      </c>
      <c r="F757">
        <v>7.5277656012176557</v>
      </c>
      <c r="G757">
        <v>1.404333333333333</v>
      </c>
      <c r="H757">
        <v>4.2900989345509899</v>
      </c>
      <c r="I757">
        <v>1.8333333333333333</v>
      </c>
      <c r="J757">
        <v>3</v>
      </c>
    </row>
    <row r="758" spans="1:10" x14ac:dyDescent="0.25">
      <c r="A758" t="str">
        <f t="shared" si="11"/>
        <v>1635_4_5700</v>
      </c>
      <c r="B758">
        <v>1635</v>
      </c>
      <c r="C758">
        <v>4</v>
      </c>
      <c r="D758">
        <v>0</v>
      </c>
      <c r="E758">
        <v>5700</v>
      </c>
      <c r="F758">
        <v>7.5250639269406383</v>
      </c>
      <c r="G758">
        <v>2.7459999999999996</v>
      </c>
      <c r="H758">
        <v>3.7790639269406388</v>
      </c>
      <c r="I758">
        <v>1</v>
      </c>
      <c r="J758">
        <v>3</v>
      </c>
    </row>
    <row r="759" spans="1:10" x14ac:dyDescent="0.25">
      <c r="A759" t="str">
        <f t="shared" si="11"/>
        <v>2951_4_5695</v>
      </c>
      <c r="B759">
        <v>2951</v>
      </c>
      <c r="C759">
        <v>4</v>
      </c>
      <c r="D759">
        <v>0</v>
      </c>
      <c r="E759">
        <v>5695</v>
      </c>
      <c r="F759">
        <v>7.5077299976079832</v>
      </c>
      <c r="G759">
        <v>2.0812291483757677</v>
      </c>
      <c r="H759">
        <v>4.426500849232216</v>
      </c>
      <c r="I759">
        <v>1</v>
      </c>
      <c r="J759">
        <v>3</v>
      </c>
    </row>
    <row r="760" spans="1:10" x14ac:dyDescent="0.25">
      <c r="A760" t="str">
        <f t="shared" si="11"/>
        <v>1635_7_2077</v>
      </c>
      <c r="B760">
        <v>1635</v>
      </c>
      <c r="C760">
        <v>7</v>
      </c>
      <c r="D760">
        <v>0</v>
      </c>
      <c r="E760">
        <v>2077</v>
      </c>
      <c r="F760">
        <v>7.4961841704718415</v>
      </c>
      <c r="G760">
        <v>2.7223333333333333</v>
      </c>
      <c r="H760">
        <v>4.1071841704718413</v>
      </c>
      <c r="I760">
        <v>0.66666666666666663</v>
      </c>
      <c r="J760">
        <v>3</v>
      </c>
    </row>
    <row r="761" spans="1:10" x14ac:dyDescent="0.25">
      <c r="A761" t="str">
        <f t="shared" si="11"/>
        <v>3192_1_3724</v>
      </c>
      <c r="B761">
        <v>3192</v>
      </c>
      <c r="C761">
        <v>1</v>
      </c>
      <c r="D761">
        <v>0</v>
      </c>
      <c r="E761">
        <v>3724</v>
      </c>
      <c r="F761">
        <v>7.4942275494672757</v>
      </c>
      <c r="G761">
        <v>2.2666666666666666</v>
      </c>
      <c r="H761">
        <v>4.0608942161339421</v>
      </c>
      <c r="I761">
        <v>1.1666666666666665</v>
      </c>
      <c r="J761">
        <v>3</v>
      </c>
    </row>
    <row r="762" spans="1:10" x14ac:dyDescent="0.25">
      <c r="A762" t="str">
        <f t="shared" si="11"/>
        <v>11775_1_6000</v>
      </c>
      <c r="B762">
        <v>11775</v>
      </c>
      <c r="C762">
        <v>1</v>
      </c>
      <c r="D762">
        <v>0</v>
      </c>
      <c r="E762">
        <v>6000</v>
      </c>
      <c r="F762">
        <v>7.4870334855403335</v>
      </c>
      <c r="G762">
        <v>3.1063333333333327</v>
      </c>
      <c r="H762">
        <v>3.2140334855403347</v>
      </c>
      <c r="I762">
        <v>1.1666666666666665</v>
      </c>
      <c r="J762">
        <v>3</v>
      </c>
    </row>
    <row r="763" spans="1:10" x14ac:dyDescent="0.25">
      <c r="A763" t="str">
        <f t="shared" si="11"/>
        <v>11595_1_2430</v>
      </c>
      <c r="B763">
        <v>11595</v>
      </c>
      <c r="C763">
        <v>1</v>
      </c>
      <c r="D763">
        <v>0</v>
      </c>
      <c r="E763">
        <v>2430</v>
      </c>
      <c r="F763">
        <v>7.4770776255707752</v>
      </c>
      <c r="G763">
        <v>4</v>
      </c>
      <c r="H763">
        <v>2.3104109589041095</v>
      </c>
      <c r="I763">
        <v>1.1666666666666665</v>
      </c>
      <c r="J763">
        <v>3</v>
      </c>
    </row>
    <row r="764" spans="1:10" x14ac:dyDescent="0.25">
      <c r="A764" t="str">
        <f t="shared" si="11"/>
        <v>1224_6_8239</v>
      </c>
      <c r="B764">
        <v>1224</v>
      </c>
      <c r="C764">
        <v>6</v>
      </c>
      <c r="D764">
        <v>0</v>
      </c>
      <c r="E764">
        <v>8239</v>
      </c>
      <c r="F764">
        <v>7.4745071539507588</v>
      </c>
      <c r="G764">
        <v>2.8048857871100861</v>
      </c>
      <c r="H764">
        <v>3.5029547001740067</v>
      </c>
      <c r="I764">
        <v>1.1666666666666665</v>
      </c>
      <c r="J764">
        <v>3</v>
      </c>
    </row>
    <row r="765" spans="1:10" x14ac:dyDescent="0.25">
      <c r="A765" t="str">
        <f t="shared" si="11"/>
        <v>1635_3_5128</v>
      </c>
      <c r="B765">
        <v>1635</v>
      </c>
      <c r="C765">
        <v>3</v>
      </c>
      <c r="D765">
        <v>0</v>
      </c>
      <c r="E765">
        <v>5128</v>
      </c>
      <c r="F765">
        <v>7.4726149162861475</v>
      </c>
      <c r="G765">
        <v>2.8189999999999995</v>
      </c>
      <c r="H765">
        <v>3.4869482496194824</v>
      </c>
      <c r="I765">
        <v>1.1666666666666665</v>
      </c>
      <c r="J765">
        <v>3</v>
      </c>
    </row>
    <row r="766" spans="1:10" x14ac:dyDescent="0.25">
      <c r="A766" t="str">
        <f t="shared" si="11"/>
        <v>11773_1_2802</v>
      </c>
      <c r="B766">
        <v>11773</v>
      </c>
      <c r="C766">
        <v>1</v>
      </c>
      <c r="D766">
        <v>0</v>
      </c>
      <c r="E766">
        <v>2802</v>
      </c>
      <c r="F766">
        <v>7.4660974124809734</v>
      </c>
      <c r="G766">
        <v>3.3679999999999994</v>
      </c>
      <c r="H766">
        <v>2.7647640791476409</v>
      </c>
      <c r="I766">
        <v>1.3333333333333333</v>
      </c>
      <c r="J766">
        <v>3</v>
      </c>
    </row>
    <row r="767" spans="1:10" x14ac:dyDescent="0.25">
      <c r="A767" t="str">
        <f t="shared" si="11"/>
        <v>1731_1_7844</v>
      </c>
      <c r="B767">
        <v>1731</v>
      </c>
      <c r="C767">
        <v>1</v>
      </c>
      <c r="D767">
        <v>0</v>
      </c>
      <c r="E767">
        <v>7844</v>
      </c>
      <c r="F767">
        <v>7.4518127853881273</v>
      </c>
      <c r="G767">
        <v>3.2696666666666663</v>
      </c>
      <c r="H767">
        <v>2.8488127853881284</v>
      </c>
      <c r="I767">
        <v>1.3333333333333333</v>
      </c>
      <c r="J767">
        <v>3</v>
      </c>
    </row>
    <row r="768" spans="1:10" x14ac:dyDescent="0.25">
      <c r="A768" t="str">
        <f t="shared" si="11"/>
        <v>127_2_6390</v>
      </c>
      <c r="B768">
        <v>127</v>
      </c>
      <c r="C768">
        <v>2</v>
      </c>
      <c r="D768">
        <v>0</v>
      </c>
      <c r="E768">
        <v>6390</v>
      </c>
      <c r="F768">
        <v>7.4187084628522015</v>
      </c>
      <c r="G768">
        <v>3.1803427230046943</v>
      </c>
      <c r="H768">
        <v>3.2383657398475076</v>
      </c>
      <c r="I768">
        <v>1</v>
      </c>
      <c r="J768">
        <v>3</v>
      </c>
    </row>
    <row r="769" spans="1:10" x14ac:dyDescent="0.25">
      <c r="A769" t="str">
        <f t="shared" si="11"/>
        <v>1583_2_7164</v>
      </c>
      <c r="B769">
        <v>1583</v>
      </c>
      <c r="C769">
        <v>2</v>
      </c>
      <c r="D769">
        <v>0</v>
      </c>
      <c r="E769">
        <v>7164</v>
      </c>
      <c r="F769">
        <v>7.4179071537290708</v>
      </c>
      <c r="G769">
        <v>4.2249999999999996</v>
      </c>
      <c r="H769">
        <v>2.8595738203957382</v>
      </c>
      <c r="I769">
        <v>0.33333333333333331</v>
      </c>
      <c r="J769">
        <v>3</v>
      </c>
    </row>
    <row r="770" spans="1:10" x14ac:dyDescent="0.25">
      <c r="A770" t="str">
        <f t="shared" si="11"/>
        <v>112_2_5340</v>
      </c>
      <c r="B770">
        <v>112</v>
      </c>
      <c r="C770">
        <v>2</v>
      </c>
      <c r="D770">
        <v>0</v>
      </c>
      <c r="E770">
        <v>5340</v>
      </c>
      <c r="F770">
        <v>7.3978356164383561</v>
      </c>
      <c r="G770">
        <v>2.7073333333333331</v>
      </c>
      <c r="H770">
        <v>3.6905022831050229</v>
      </c>
      <c r="I770">
        <v>1</v>
      </c>
      <c r="J770">
        <v>3</v>
      </c>
    </row>
    <row r="771" spans="1:10" x14ac:dyDescent="0.25">
      <c r="A771" t="str">
        <f t="shared" ref="A771:A834" si="12">CONCATENATE(B771,"_",C771,"_",E771)</f>
        <v>11287_1_3380</v>
      </c>
      <c r="B771">
        <v>11287</v>
      </c>
      <c r="C771">
        <v>1</v>
      </c>
      <c r="D771">
        <v>0</v>
      </c>
      <c r="E771">
        <v>3380</v>
      </c>
      <c r="F771">
        <v>7.3349473715021656</v>
      </c>
      <c r="G771">
        <v>4.1062928994082837</v>
      </c>
      <c r="H771">
        <v>1.7286544720938819</v>
      </c>
      <c r="I771">
        <v>1.5</v>
      </c>
      <c r="J771">
        <v>3</v>
      </c>
    </row>
    <row r="772" spans="1:10" x14ac:dyDescent="0.25">
      <c r="A772" t="str">
        <f t="shared" si="12"/>
        <v>1631_3_4679</v>
      </c>
      <c r="B772">
        <v>1631</v>
      </c>
      <c r="C772">
        <v>3</v>
      </c>
      <c r="D772">
        <v>0</v>
      </c>
      <c r="E772">
        <v>4679</v>
      </c>
      <c r="F772">
        <v>7.3307170494937859</v>
      </c>
      <c r="G772">
        <v>2.260280757996723</v>
      </c>
      <c r="H772">
        <v>4.2371029581637298</v>
      </c>
      <c r="I772">
        <v>0.83333333333333326</v>
      </c>
      <c r="J772">
        <v>3</v>
      </c>
    </row>
    <row r="773" spans="1:10" x14ac:dyDescent="0.25">
      <c r="A773" t="str">
        <f t="shared" si="12"/>
        <v>125_2_4204</v>
      </c>
      <c r="B773">
        <v>125</v>
      </c>
      <c r="C773">
        <v>2</v>
      </c>
      <c r="D773">
        <v>0</v>
      </c>
      <c r="E773">
        <v>4204</v>
      </c>
      <c r="F773">
        <v>7.2896133942161336</v>
      </c>
      <c r="G773">
        <v>3.0663333333333331</v>
      </c>
      <c r="H773">
        <v>3.7232800608828005</v>
      </c>
      <c r="I773">
        <v>0.5</v>
      </c>
      <c r="J773">
        <v>3</v>
      </c>
    </row>
    <row r="774" spans="1:10" x14ac:dyDescent="0.25">
      <c r="A774" t="str">
        <f t="shared" si="12"/>
        <v>1580_2_3337</v>
      </c>
      <c r="B774">
        <v>1580</v>
      </c>
      <c r="C774">
        <v>2</v>
      </c>
      <c r="D774">
        <v>0</v>
      </c>
      <c r="E774">
        <v>3337</v>
      </c>
      <c r="F774">
        <v>7.2809855403348545</v>
      </c>
      <c r="G774">
        <v>1.9689999999999996</v>
      </c>
      <c r="H774">
        <v>4.478652207001522</v>
      </c>
      <c r="I774">
        <v>0.83333333333333326</v>
      </c>
      <c r="J774">
        <v>3</v>
      </c>
    </row>
    <row r="775" spans="1:10" x14ac:dyDescent="0.25">
      <c r="A775" t="str">
        <f t="shared" si="12"/>
        <v>1001_1_6516</v>
      </c>
      <c r="B775">
        <v>1001</v>
      </c>
      <c r="C775">
        <v>1</v>
      </c>
      <c r="D775">
        <v>0</v>
      </c>
      <c r="E775">
        <v>6516</v>
      </c>
      <c r="F775">
        <v>7.25689802130898</v>
      </c>
      <c r="G775">
        <v>2.456</v>
      </c>
      <c r="H775">
        <v>3.4675646879756465</v>
      </c>
      <c r="I775">
        <v>1.3333333333333333</v>
      </c>
      <c r="J775">
        <v>3</v>
      </c>
    </row>
    <row r="776" spans="1:10" x14ac:dyDescent="0.25">
      <c r="A776" t="str">
        <f t="shared" si="12"/>
        <v>1221_1_5371</v>
      </c>
      <c r="B776">
        <v>1221</v>
      </c>
      <c r="C776">
        <v>1</v>
      </c>
      <c r="D776">
        <v>0</v>
      </c>
      <c r="E776">
        <v>5371</v>
      </c>
      <c r="F776">
        <v>7.2187199391171992</v>
      </c>
      <c r="G776">
        <v>3.6003333333333334</v>
      </c>
      <c r="H776">
        <v>2.2850532724505328</v>
      </c>
      <c r="I776">
        <v>1.3333333333333333</v>
      </c>
      <c r="J776">
        <v>3</v>
      </c>
    </row>
    <row r="777" spans="1:10" x14ac:dyDescent="0.25">
      <c r="A777" t="str">
        <f t="shared" si="12"/>
        <v>11891_1_6531</v>
      </c>
      <c r="B777">
        <v>11891</v>
      </c>
      <c r="C777">
        <v>1</v>
      </c>
      <c r="D777">
        <v>0</v>
      </c>
      <c r="E777">
        <v>6531</v>
      </c>
      <c r="F777">
        <v>7.2050978438623234</v>
      </c>
      <c r="G777">
        <v>1.9577170418006429</v>
      </c>
      <c r="H777">
        <v>4.5807141353950138</v>
      </c>
      <c r="I777">
        <v>0.66666666666666663</v>
      </c>
      <c r="J777">
        <v>3</v>
      </c>
    </row>
    <row r="778" spans="1:10" x14ac:dyDescent="0.25">
      <c r="A778" t="str">
        <f t="shared" si="12"/>
        <v>11707_1_8507</v>
      </c>
      <c r="B778">
        <v>11707</v>
      </c>
      <c r="C778">
        <v>1</v>
      </c>
      <c r="D778">
        <v>0</v>
      </c>
      <c r="E778">
        <v>8507</v>
      </c>
      <c r="F778">
        <v>7.2050182648401826</v>
      </c>
      <c r="G778">
        <v>3.1459999999999995</v>
      </c>
      <c r="H778">
        <v>3.0590182648401827</v>
      </c>
      <c r="I778">
        <v>1</v>
      </c>
      <c r="J778">
        <v>3</v>
      </c>
    </row>
    <row r="779" spans="1:10" x14ac:dyDescent="0.25">
      <c r="A779" t="str">
        <f t="shared" si="12"/>
        <v>13838_1_9955</v>
      </c>
      <c r="B779">
        <v>13838</v>
      </c>
      <c r="C779">
        <v>1</v>
      </c>
      <c r="D779">
        <v>0</v>
      </c>
      <c r="E779">
        <v>9955</v>
      </c>
      <c r="F779">
        <v>7.1793600125221024</v>
      </c>
      <c r="G779">
        <v>1.9334309057425081</v>
      </c>
      <c r="H779">
        <v>4.2459291067795943</v>
      </c>
      <c r="I779">
        <v>1</v>
      </c>
      <c r="J779">
        <v>3</v>
      </c>
    </row>
    <row r="780" spans="1:10" x14ac:dyDescent="0.25">
      <c r="A780" t="str">
        <f t="shared" si="12"/>
        <v>11475_1_4843</v>
      </c>
      <c r="B780">
        <v>11475</v>
      </c>
      <c r="C780">
        <v>1</v>
      </c>
      <c r="D780">
        <v>0</v>
      </c>
      <c r="E780">
        <v>4843</v>
      </c>
      <c r="F780">
        <v>7.1735251141552503</v>
      </c>
      <c r="G780">
        <v>3.0979999999999999</v>
      </c>
      <c r="H780">
        <v>2.4088584474885844</v>
      </c>
      <c r="I780">
        <v>1.6666666666666665</v>
      </c>
      <c r="J780">
        <v>3</v>
      </c>
    </row>
    <row r="781" spans="1:10" x14ac:dyDescent="0.25">
      <c r="A781" t="str">
        <f t="shared" si="12"/>
        <v>13911_1_17180</v>
      </c>
      <c r="B781">
        <v>13911</v>
      </c>
      <c r="C781">
        <v>1</v>
      </c>
      <c r="D781">
        <v>0</v>
      </c>
      <c r="E781">
        <v>17180</v>
      </c>
      <c r="F781">
        <v>7.1607341577140957</v>
      </c>
      <c r="G781">
        <v>2.5994670353123785</v>
      </c>
      <c r="H781">
        <v>3.5612671224017172</v>
      </c>
      <c r="I781">
        <v>1</v>
      </c>
      <c r="J781">
        <v>3</v>
      </c>
    </row>
    <row r="782" spans="1:10" x14ac:dyDescent="0.25">
      <c r="A782" t="str">
        <f t="shared" si="12"/>
        <v>15071_1_4687</v>
      </c>
      <c r="B782">
        <v>15071</v>
      </c>
      <c r="C782">
        <v>1</v>
      </c>
      <c r="D782">
        <v>0</v>
      </c>
      <c r="E782">
        <v>4687</v>
      </c>
      <c r="F782">
        <v>7.1607291137538676</v>
      </c>
      <c r="G782">
        <v>3.4120032003413692</v>
      </c>
      <c r="H782">
        <v>1.4153925800791658</v>
      </c>
      <c r="I782">
        <v>2.333333333333333</v>
      </c>
      <c r="J782">
        <v>3</v>
      </c>
    </row>
    <row r="783" spans="1:10" x14ac:dyDescent="0.25">
      <c r="A783" t="str">
        <f t="shared" si="12"/>
        <v>1102_1_4902</v>
      </c>
      <c r="B783">
        <v>1102</v>
      </c>
      <c r="C783">
        <v>1</v>
      </c>
      <c r="D783">
        <v>0</v>
      </c>
      <c r="E783">
        <v>4902</v>
      </c>
      <c r="F783">
        <v>7.1603439878234392</v>
      </c>
      <c r="G783">
        <v>2.5379999999999998</v>
      </c>
      <c r="H783">
        <v>3.2890106544901063</v>
      </c>
      <c r="I783">
        <v>1.3333333333333333</v>
      </c>
      <c r="J783">
        <v>3</v>
      </c>
    </row>
    <row r="784" spans="1:10" x14ac:dyDescent="0.25">
      <c r="A784" t="str">
        <f t="shared" si="12"/>
        <v>1361_4_8268</v>
      </c>
      <c r="B784">
        <v>1361</v>
      </c>
      <c r="C784">
        <v>4</v>
      </c>
      <c r="D784">
        <v>0</v>
      </c>
      <c r="E784">
        <v>8268</v>
      </c>
      <c r="F784">
        <v>7.1308221757206631</v>
      </c>
      <c r="G784">
        <v>2.9389202951136912</v>
      </c>
      <c r="H784">
        <v>2.8585685472736388</v>
      </c>
      <c r="I784">
        <v>1.3333333333333333</v>
      </c>
      <c r="J784">
        <v>3</v>
      </c>
    </row>
    <row r="785" spans="1:10" x14ac:dyDescent="0.25">
      <c r="A785" t="str">
        <f t="shared" si="12"/>
        <v>11861_2_4753</v>
      </c>
      <c r="B785">
        <v>11861</v>
      </c>
      <c r="C785">
        <v>2</v>
      </c>
      <c r="D785">
        <v>0</v>
      </c>
      <c r="E785">
        <v>4753</v>
      </c>
      <c r="F785">
        <v>7.1219238964992382</v>
      </c>
      <c r="G785">
        <v>2.0486666666666662</v>
      </c>
      <c r="H785">
        <v>4.0732572298325724</v>
      </c>
      <c r="I785">
        <v>1</v>
      </c>
      <c r="J785">
        <v>3</v>
      </c>
    </row>
    <row r="786" spans="1:10" x14ac:dyDescent="0.25">
      <c r="A786" t="str">
        <f t="shared" si="12"/>
        <v>11243_2_6396</v>
      </c>
      <c r="B786">
        <v>11243</v>
      </c>
      <c r="C786">
        <v>2</v>
      </c>
      <c r="D786">
        <v>0</v>
      </c>
      <c r="E786">
        <v>6396</v>
      </c>
      <c r="F786">
        <v>7.1085251141552508</v>
      </c>
      <c r="G786">
        <v>3.716333333333333</v>
      </c>
      <c r="H786">
        <v>2.8921917808219177</v>
      </c>
      <c r="I786">
        <v>0.5</v>
      </c>
      <c r="J786">
        <v>3</v>
      </c>
    </row>
    <row r="787" spans="1:10" x14ac:dyDescent="0.25">
      <c r="A787" t="str">
        <f t="shared" si="12"/>
        <v>4143_1_2899</v>
      </c>
      <c r="B787">
        <v>4143</v>
      </c>
      <c r="C787">
        <v>1</v>
      </c>
      <c r="D787">
        <v>0</v>
      </c>
      <c r="E787">
        <v>2899</v>
      </c>
      <c r="F787">
        <v>7.1000426179604261</v>
      </c>
      <c r="G787">
        <v>2.6339999999999995</v>
      </c>
      <c r="H787">
        <v>3.4660426179604262</v>
      </c>
      <c r="I787">
        <v>1</v>
      </c>
      <c r="J787">
        <v>3</v>
      </c>
    </row>
    <row r="788" spans="1:10" x14ac:dyDescent="0.25">
      <c r="A788" t="str">
        <f t="shared" si="12"/>
        <v>2812_3_7427</v>
      </c>
      <c r="B788">
        <v>2812</v>
      </c>
      <c r="C788">
        <v>3</v>
      </c>
      <c r="D788">
        <v>0</v>
      </c>
      <c r="E788">
        <v>7427</v>
      </c>
      <c r="F788">
        <v>7.0929819374330236</v>
      </c>
      <c r="G788">
        <v>3.1350989632422239</v>
      </c>
      <c r="H788">
        <v>2.9578829741907993</v>
      </c>
      <c r="I788">
        <v>1</v>
      </c>
      <c r="J788">
        <v>3</v>
      </c>
    </row>
    <row r="789" spans="1:10" x14ac:dyDescent="0.25">
      <c r="A789" t="str">
        <f t="shared" si="12"/>
        <v>2951_3_8508</v>
      </c>
      <c r="B789">
        <v>2951</v>
      </c>
      <c r="C789">
        <v>3</v>
      </c>
      <c r="D789">
        <v>0</v>
      </c>
      <c r="E789">
        <v>8508</v>
      </c>
      <c r="F789">
        <v>7.0866210045662097</v>
      </c>
      <c r="G789">
        <v>1.67</v>
      </c>
      <c r="H789">
        <v>4.2499543378995428</v>
      </c>
      <c r="I789">
        <v>1.1666666666666665</v>
      </c>
      <c r="J789">
        <v>3</v>
      </c>
    </row>
    <row r="790" spans="1:10" x14ac:dyDescent="0.25">
      <c r="A790" t="str">
        <f t="shared" si="12"/>
        <v>14091_1_9360</v>
      </c>
      <c r="B790">
        <v>14091</v>
      </c>
      <c r="C790">
        <v>1</v>
      </c>
      <c r="D790">
        <v>0</v>
      </c>
      <c r="E790">
        <v>9360</v>
      </c>
      <c r="F790">
        <v>7.084667852125043</v>
      </c>
      <c r="G790">
        <v>4.1845993589743582</v>
      </c>
      <c r="H790">
        <v>2.0667351598173513</v>
      </c>
      <c r="I790">
        <v>0.83333333333333326</v>
      </c>
      <c r="J790">
        <v>3</v>
      </c>
    </row>
    <row r="791" spans="1:10" x14ac:dyDescent="0.25">
      <c r="A791" t="str">
        <f t="shared" si="12"/>
        <v>1635_8_1797</v>
      </c>
      <c r="B791">
        <v>1635</v>
      </c>
      <c r="C791">
        <v>8</v>
      </c>
      <c r="D791">
        <v>0</v>
      </c>
      <c r="E791">
        <v>1797</v>
      </c>
      <c r="F791">
        <v>7.0829269406392683</v>
      </c>
      <c r="G791">
        <v>2.905666666666666</v>
      </c>
      <c r="H791">
        <v>3.3439269406392693</v>
      </c>
      <c r="I791">
        <v>0.83333333333333326</v>
      </c>
      <c r="J791">
        <v>3</v>
      </c>
    </row>
    <row r="792" spans="1:10" x14ac:dyDescent="0.25">
      <c r="A792" t="str">
        <f t="shared" si="12"/>
        <v>2824_3_6535</v>
      </c>
      <c r="B792">
        <v>2824</v>
      </c>
      <c r="C792">
        <v>3</v>
      </c>
      <c r="D792">
        <v>0</v>
      </c>
      <c r="E792">
        <v>6535</v>
      </c>
      <c r="F792">
        <v>7.0463059360730593</v>
      </c>
      <c r="G792">
        <v>1.3739999999999999</v>
      </c>
      <c r="H792">
        <v>3.6723059360730592</v>
      </c>
      <c r="I792">
        <v>2</v>
      </c>
      <c r="J792">
        <v>3</v>
      </c>
    </row>
    <row r="793" spans="1:10" x14ac:dyDescent="0.25">
      <c r="A793" t="str">
        <f t="shared" si="12"/>
        <v>172_2_5843</v>
      </c>
      <c r="B793">
        <v>172</v>
      </c>
      <c r="C793">
        <v>2</v>
      </c>
      <c r="D793">
        <v>0</v>
      </c>
      <c r="E793">
        <v>5843</v>
      </c>
      <c r="F793">
        <v>7.0418036529680359</v>
      </c>
      <c r="G793">
        <v>3.6516666666666664</v>
      </c>
      <c r="H793">
        <v>2.5568036529680365</v>
      </c>
      <c r="I793">
        <v>0.83333333333333326</v>
      </c>
      <c r="J793">
        <v>3</v>
      </c>
    </row>
    <row r="794" spans="1:10" x14ac:dyDescent="0.25">
      <c r="A794" t="str">
        <f t="shared" si="12"/>
        <v>11577_1_709</v>
      </c>
      <c r="B794">
        <v>11577</v>
      </c>
      <c r="C794">
        <v>1</v>
      </c>
      <c r="D794">
        <v>0</v>
      </c>
      <c r="E794">
        <v>709</v>
      </c>
      <c r="F794">
        <v>7.0413059360730594</v>
      </c>
      <c r="G794">
        <v>3.7073333333333331</v>
      </c>
      <c r="H794">
        <v>2.6673059360730589</v>
      </c>
      <c r="I794">
        <v>0.66666666666666663</v>
      </c>
      <c r="J794">
        <v>3</v>
      </c>
    </row>
    <row r="795" spans="1:10" x14ac:dyDescent="0.25">
      <c r="A795" t="str">
        <f t="shared" si="12"/>
        <v>362_2_6907</v>
      </c>
      <c r="B795">
        <v>362</v>
      </c>
      <c r="C795">
        <v>2</v>
      </c>
      <c r="D795">
        <v>0</v>
      </c>
      <c r="E795">
        <v>6907</v>
      </c>
      <c r="F795">
        <v>7.0021887366818873</v>
      </c>
      <c r="G795">
        <v>1.9839999999999995</v>
      </c>
      <c r="H795">
        <v>3.5181887366818874</v>
      </c>
      <c r="I795">
        <v>1.5</v>
      </c>
      <c r="J795">
        <v>3</v>
      </c>
    </row>
    <row r="796" spans="1:10" x14ac:dyDescent="0.25">
      <c r="A796" t="str">
        <f t="shared" si="12"/>
        <v>11361_1_1668</v>
      </c>
      <c r="B796">
        <v>11361</v>
      </c>
      <c r="C796">
        <v>1</v>
      </c>
      <c r="D796">
        <v>0</v>
      </c>
      <c r="E796">
        <v>1668</v>
      </c>
      <c r="F796">
        <v>6.9998021308980203</v>
      </c>
      <c r="G796">
        <v>2.63</v>
      </c>
      <c r="H796">
        <v>2.7031354642313543</v>
      </c>
      <c r="I796">
        <v>1.6666666666666665</v>
      </c>
      <c r="J796">
        <v>3</v>
      </c>
    </row>
    <row r="797" spans="1:10" x14ac:dyDescent="0.25">
      <c r="A797" t="str">
        <f t="shared" si="12"/>
        <v>11636_1_8886</v>
      </c>
      <c r="B797">
        <v>11636</v>
      </c>
      <c r="C797">
        <v>1</v>
      </c>
      <c r="D797">
        <v>450</v>
      </c>
      <c r="E797">
        <v>8886</v>
      </c>
      <c r="F797">
        <v>6.9726550954402642</v>
      </c>
      <c r="G797">
        <v>3.833854827819041</v>
      </c>
      <c r="H797">
        <v>1.8054669342878902</v>
      </c>
      <c r="I797">
        <v>1.3333333333333333</v>
      </c>
      <c r="J797">
        <v>3</v>
      </c>
    </row>
    <row r="798" spans="1:10" x14ac:dyDescent="0.25">
      <c r="A798" t="str">
        <f t="shared" si="12"/>
        <v>174_3_6065</v>
      </c>
      <c r="B798">
        <v>174</v>
      </c>
      <c r="C798">
        <v>3</v>
      </c>
      <c r="D798">
        <v>0</v>
      </c>
      <c r="E798">
        <v>6065</v>
      </c>
      <c r="F798">
        <v>6.9566590563165898</v>
      </c>
      <c r="G798">
        <v>1.7649999999999999</v>
      </c>
      <c r="H798">
        <v>3.858325722983257</v>
      </c>
      <c r="I798">
        <v>1.3333333333333333</v>
      </c>
      <c r="J798">
        <v>3</v>
      </c>
    </row>
    <row r="799" spans="1:10" x14ac:dyDescent="0.25">
      <c r="A799" t="str">
        <f t="shared" si="12"/>
        <v>317_5_2082</v>
      </c>
      <c r="B799">
        <v>317</v>
      </c>
      <c r="C799">
        <v>5</v>
      </c>
      <c r="D799">
        <v>0</v>
      </c>
      <c r="E799">
        <v>2082</v>
      </c>
      <c r="F799">
        <v>6.9526666666666657</v>
      </c>
      <c r="G799">
        <v>1.946</v>
      </c>
      <c r="H799">
        <v>3.84</v>
      </c>
      <c r="I799">
        <v>1.1666666666666665</v>
      </c>
      <c r="J799">
        <v>3</v>
      </c>
    </row>
    <row r="800" spans="1:10" x14ac:dyDescent="0.25">
      <c r="A800" t="str">
        <f t="shared" si="12"/>
        <v>317_4_8304</v>
      </c>
      <c r="B800">
        <v>317</v>
      </c>
      <c r="C800">
        <v>4</v>
      </c>
      <c r="D800">
        <v>0</v>
      </c>
      <c r="E800">
        <v>8304</v>
      </c>
      <c r="F800">
        <v>6.9409999999999989</v>
      </c>
      <c r="G800">
        <v>1.9260000000000002</v>
      </c>
      <c r="H800">
        <v>3.8483333333333332</v>
      </c>
      <c r="I800">
        <v>1.1666666666666665</v>
      </c>
      <c r="J800">
        <v>3</v>
      </c>
    </row>
    <row r="801" spans="1:10" x14ac:dyDescent="0.25">
      <c r="A801" t="str">
        <f t="shared" si="12"/>
        <v>172_3_7864</v>
      </c>
      <c r="B801">
        <v>172</v>
      </c>
      <c r="C801">
        <v>3</v>
      </c>
      <c r="D801">
        <v>0</v>
      </c>
      <c r="E801">
        <v>7864</v>
      </c>
      <c r="F801">
        <v>6.9158447488584471</v>
      </c>
      <c r="G801">
        <v>2.6333333333333329</v>
      </c>
      <c r="H801">
        <v>3.7825114155251143</v>
      </c>
      <c r="I801">
        <v>0.5</v>
      </c>
      <c r="J801">
        <v>3</v>
      </c>
    </row>
    <row r="802" spans="1:10" x14ac:dyDescent="0.25">
      <c r="A802" t="str">
        <f t="shared" si="12"/>
        <v>11317_1_3550</v>
      </c>
      <c r="B802">
        <v>11317</v>
      </c>
      <c r="C802">
        <v>1</v>
      </c>
      <c r="D802">
        <v>0</v>
      </c>
      <c r="E802">
        <v>3550</v>
      </c>
      <c r="F802">
        <v>6.9089646065127441</v>
      </c>
      <c r="G802">
        <v>2.4952450704225351</v>
      </c>
      <c r="H802">
        <v>3.080386202756876</v>
      </c>
      <c r="I802">
        <v>1.3333333333333333</v>
      </c>
      <c r="J802">
        <v>3</v>
      </c>
    </row>
    <row r="803" spans="1:10" x14ac:dyDescent="0.25">
      <c r="A803" t="str">
        <f t="shared" si="12"/>
        <v>1601_1_252</v>
      </c>
      <c r="B803">
        <v>1601</v>
      </c>
      <c r="C803">
        <v>1</v>
      </c>
      <c r="D803">
        <v>2020</v>
      </c>
      <c r="E803">
        <v>252</v>
      </c>
      <c r="F803">
        <v>6.8988584474885837</v>
      </c>
      <c r="G803">
        <v>3.19</v>
      </c>
      <c r="H803">
        <v>2.0421917808219177</v>
      </c>
      <c r="I803">
        <v>1.6666666666666665</v>
      </c>
      <c r="J803">
        <v>3</v>
      </c>
    </row>
    <row r="804" spans="1:10" x14ac:dyDescent="0.25">
      <c r="A804" t="str">
        <f t="shared" si="12"/>
        <v>1050_2_1376</v>
      </c>
      <c r="B804">
        <v>1050</v>
      </c>
      <c r="C804">
        <v>2</v>
      </c>
      <c r="D804">
        <v>0</v>
      </c>
      <c r="E804">
        <v>1376</v>
      </c>
      <c r="F804">
        <v>6.8831872146118718</v>
      </c>
      <c r="G804">
        <v>2.5486666666666666</v>
      </c>
      <c r="H804">
        <v>2.5011872146118721</v>
      </c>
      <c r="I804">
        <v>1.8333333333333333</v>
      </c>
      <c r="J804">
        <v>3</v>
      </c>
    </row>
    <row r="805" spans="1:10" x14ac:dyDescent="0.25">
      <c r="A805" t="str">
        <f t="shared" si="12"/>
        <v>11119_1_2425</v>
      </c>
      <c r="B805">
        <v>11119</v>
      </c>
      <c r="C805">
        <v>1</v>
      </c>
      <c r="D805">
        <v>1625</v>
      </c>
      <c r="E805">
        <v>2425</v>
      </c>
      <c r="F805">
        <v>6.8711872146118713</v>
      </c>
      <c r="G805">
        <v>3.51</v>
      </c>
      <c r="H805">
        <v>2.0278538812785385</v>
      </c>
      <c r="I805">
        <v>1.3333333333333333</v>
      </c>
      <c r="J805">
        <v>3</v>
      </c>
    </row>
    <row r="806" spans="1:10" x14ac:dyDescent="0.25">
      <c r="A806" t="str">
        <f t="shared" si="12"/>
        <v>3174_1_2819</v>
      </c>
      <c r="B806">
        <v>3174</v>
      </c>
      <c r="C806">
        <v>1</v>
      </c>
      <c r="D806">
        <v>0</v>
      </c>
      <c r="E806">
        <v>2819</v>
      </c>
      <c r="F806">
        <v>6.860777777777777</v>
      </c>
      <c r="G806">
        <v>1.6229999999999998</v>
      </c>
      <c r="H806">
        <v>4.0711111111111107</v>
      </c>
      <c r="I806">
        <v>1.1666666666666665</v>
      </c>
      <c r="J806">
        <v>3</v>
      </c>
    </row>
    <row r="807" spans="1:10" x14ac:dyDescent="0.25">
      <c r="A807" t="str">
        <f t="shared" si="12"/>
        <v>283_1_6855</v>
      </c>
      <c r="B807">
        <v>283</v>
      </c>
      <c r="C807">
        <v>1</v>
      </c>
      <c r="D807">
        <v>0</v>
      </c>
      <c r="E807">
        <v>6855</v>
      </c>
      <c r="F807">
        <v>6.8549679572621383</v>
      </c>
      <c r="G807">
        <v>1.6395578409919764</v>
      </c>
      <c r="H807">
        <v>4.2154101162701618</v>
      </c>
      <c r="I807">
        <v>1</v>
      </c>
      <c r="J807">
        <v>3</v>
      </c>
    </row>
    <row r="808" spans="1:10" x14ac:dyDescent="0.25">
      <c r="A808" t="str">
        <f t="shared" si="12"/>
        <v>11679_3_2342</v>
      </c>
      <c r="B808">
        <v>11679</v>
      </c>
      <c r="C808">
        <v>3</v>
      </c>
      <c r="D808">
        <v>0</v>
      </c>
      <c r="E808">
        <v>2342</v>
      </c>
      <c r="F808">
        <v>6.8239817351598173</v>
      </c>
      <c r="G808">
        <v>3.4279999999999995</v>
      </c>
      <c r="H808">
        <v>2.3959817351598174</v>
      </c>
      <c r="I808">
        <v>1</v>
      </c>
      <c r="J808">
        <v>3</v>
      </c>
    </row>
    <row r="809" spans="1:10" x14ac:dyDescent="0.25">
      <c r="A809" t="str">
        <f t="shared" si="12"/>
        <v>3132_2_6107</v>
      </c>
      <c r="B809">
        <v>3132</v>
      </c>
      <c r="C809">
        <v>2</v>
      </c>
      <c r="D809">
        <v>0</v>
      </c>
      <c r="E809">
        <v>6107</v>
      </c>
      <c r="F809">
        <v>6.7890898021308974</v>
      </c>
      <c r="G809">
        <v>2.1493333333333333</v>
      </c>
      <c r="H809">
        <v>2.9730898021308976</v>
      </c>
      <c r="I809">
        <v>1.6666666666666665</v>
      </c>
      <c r="J809">
        <v>3</v>
      </c>
    </row>
    <row r="810" spans="1:10" x14ac:dyDescent="0.25">
      <c r="A810" t="str">
        <f t="shared" si="12"/>
        <v>11888_1_4741</v>
      </c>
      <c r="B810">
        <v>11888</v>
      </c>
      <c r="C810">
        <v>1</v>
      </c>
      <c r="D810">
        <v>0</v>
      </c>
      <c r="E810">
        <v>4741</v>
      </c>
      <c r="F810">
        <v>6.7395279746580625</v>
      </c>
      <c r="G810">
        <v>2.7840003515432743</v>
      </c>
      <c r="H810">
        <v>2.6221942897814556</v>
      </c>
      <c r="I810">
        <v>1.3333333333333333</v>
      </c>
      <c r="J810">
        <v>3</v>
      </c>
    </row>
    <row r="811" spans="1:10" x14ac:dyDescent="0.25">
      <c r="A811" t="str">
        <f t="shared" si="12"/>
        <v>11169_1_2475</v>
      </c>
      <c r="B811">
        <v>11169</v>
      </c>
      <c r="C811">
        <v>1</v>
      </c>
      <c r="D811">
        <v>707</v>
      </c>
      <c r="E811">
        <v>2475</v>
      </c>
      <c r="F811">
        <v>6.73916894977169</v>
      </c>
      <c r="G811">
        <v>3.282</v>
      </c>
      <c r="H811">
        <v>2.290502283105023</v>
      </c>
      <c r="I811">
        <v>1.1666666666666665</v>
      </c>
      <c r="J811">
        <v>3</v>
      </c>
    </row>
    <row r="812" spans="1:10" x14ac:dyDescent="0.25">
      <c r="A812" t="str">
        <f t="shared" si="12"/>
        <v>2872_1_5910</v>
      </c>
      <c r="B812">
        <v>2872</v>
      </c>
      <c r="C812">
        <v>1</v>
      </c>
      <c r="D812">
        <v>0</v>
      </c>
      <c r="E812">
        <v>5910</v>
      </c>
      <c r="F812">
        <v>6.7316281675667726</v>
      </c>
      <c r="G812">
        <v>1.8449820642978001</v>
      </c>
      <c r="H812">
        <v>4.0533127699356397</v>
      </c>
      <c r="I812">
        <v>0.83333333333333326</v>
      </c>
      <c r="J812">
        <v>3</v>
      </c>
    </row>
    <row r="813" spans="1:10" x14ac:dyDescent="0.25">
      <c r="A813" t="str">
        <f t="shared" si="12"/>
        <v>11007_1_3616</v>
      </c>
      <c r="B813">
        <v>11007</v>
      </c>
      <c r="C813">
        <v>1</v>
      </c>
      <c r="D813">
        <v>0</v>
      </c>
      <c r="E813">
        <v>3616</v>
      </c>
      <c r="F813">
        <v>6.7125251141552509</v>
      </c>
      <c r="G813">
        <v>1.4436666666666664</v>
      </c>
      <c r="H813">
        <v>3.4355251141552512</v>
      </c>
      <c r="I813">
        <v>1.8333333333333333</v>
      </c>
      <c r="J813">
        <v>3</v>
      </c>
    </row>
    <row r="814" spans="1:10" x14ac:dyDescent="0.25">
      <c r="A814" t="str">
        <f t="shared" si="12"/>
        <v>1215_1_5520</v>
      </c>
      <c r="B814">
        <v>1215</v>
      </c>
      <c r="C814">
        <v>1</v>
      </c>
      <c r="D814">
        <v>0</v>
      </c>
      <c r="E814">
        <v>5520</v>
      </c>
      <c r="F814">
        <v>6.6865616438356161</v>
      </c>
      <c r="G814">
        <v>3.7496666666666667</v>
      </c>
      <c r="H814">
        <v>2.2702283105022829</v>
      </c>
      <c r="I814">
        <v>0.66666666666666663</v>
      </c>
      <c r="J814">
        <v>3</v>
      </c>
    </row>
    <row r="815" spans="1:10" x14ac:dyDescent="0.25">
      <c r="A815" t="str">
        <f t="shared" si="12"/>
        <v>11236_1_1415</v>
      </c>
      <c r="B815">
        <v>11236</v>
      </c>
      <c r="C815">
        <v>1</v>
      </c>
      <c r="D815">
        <v>0</v>
      </c>
      <c r="E815">
        <v>1415</v>
      </c>
      <c r="F815">
        <v>6.6842191780821913</v>
      </c>
      <c r="G815">
        <v>2.8493333333333331</v>
      </c>
      <c r="H815">
        <v>2.6682191780821918</v>
      </c>
      <c r="I815">
        <v>1.1666666666666665</v>
      </c>
      <c r="J815">
        <v>3</v>
      </c>
    </row>
    <row r="816" spans="1:10" x14ac:dyDescent="0.25">
      <c r="A816" t="str">
        <f t="shared" si="12"/>
        <v>11859_2_6199</v>
      </c>
      <c r="B816">
        <v>11859</v>
      </c>
      <c r="C816">
        <v>2</v>
      </c>
      <c r="D816">
        <v>0</v>
      </c>
      <c r="E816">
        <v>6199</v>
      </c>
      <c r="F816">
        <v>6.6768369231743803</v>
      </c>
      <c r="G816">
        <v>3.4249684895413233</v>
      </c>
      <c r="H816">
        <v>2.4185351002997244</v>
      </c>
      <c r="I816">
        <v>0.83333333333333326</v>
      </c>
      <c r="J816">
        <v>3</v>
      </c>
    </row>
    <row r="817" spans="1:10" x14ac:dyDescent="0.25">
      <c r="A817" t="str">
        <f t="shared" si="12"/>
        <v>140_35_6238</v>
      </c>
      <c r="B817">
        <v>140</v>
      </c>
      <c r="C817">
        <v>35</v>
      </c>
      <c r="D817">
        <v>0</v>
      </c>
      <c r="E817">
        <v>6238</v>
      </c>
      <c r="F817">
        <v>6.6638432267884316</v>
      </c>
      <c r="G817">
        <v>1.8149999999999997</v>
      </c>
      <c r="H817">
        <v>3.348843226788432</v>
      </c>
      <c r="I817">
        <v>1.5</v>
      </c>
      <c r="J817">
        <v>3</v>
      </c>
    </row>
    <row r="818" spans="1:10" x14ac:dyDescent="0.25">
      <c r="A818" t="str">
        <f t="shared" si="12"/>
        <v>1633_3_5763</v>
      </c>
      <c r="B818">
        <v>1633</v>
      </c>
      <c r="C818">
        <v>3</v>
      </c>
      <c r="D818">
        <v>0</v>
      </c>
      <c r="E818">
        <v>5763</v>
      </c>
      <c r="F818">
        <v>6.6584238964992384</v>
      </c>
      <c r="G818">
        <v>1.7829999999999999</v>
      </c>
      <c r="H818">
        <v>3.875423896499238</v>
      </c>
      <c r="I818">
        <v>1</v>
      </c>
      <c r="J818">
        <v>3</v>
      </c>
    </row>
    <row r="819" spans="1:10" x14ac:dyDescent="0.25">
      <c r="A819" t="str">
        <f t="shared" si="12"/>
        <v>3173_3_9390</v>
      </c>
      <c r="B819">
        <v>3173</v>
      </c>
      <c r="C819">
        <v>3</v>
      </c>
      <c r="D819">
        <v>0</v>
      </c>
      <c r="E819">
        <v>9390</v>
      </c>
      <c r="F819">
        <v>6.6550730593607303</v>
      </c>
      <c r="G819">
        <v>1.3123333333333331</v>
      </c>
      <c r="H819">
        <v>3.8427397260273972</v>
      </c>
      <c r="I819">
        <v>1.5</v>
      </c>
      <c r="J819">
        <v>3</v>
      </c>
    </row>
    <row r="820" spans="1:10" x14ac:dyDescent="0.25">
      <c r="A820" t="str">
        <f t="shared" si="12"/>
        <v>1701_2_6710</v>
      </c>
      <c r="B820">
        <v>1701</v>
      </c>
      <c r="C820">
        <v>2</v>
      </c>
      <c r="D820">
        <v>0</v>
      </c>
      <c r="E820">
        <v>6710</v>
      </c>
      <c r="F820">
        <v>6.6386103500761031</v>
      </c>
      <c r="G820">
        <v>1.6643333333333334</v>
      </c>
      <c r="H820">
        <v>3.9742770167427701</v>
      </c>
      <c r="I820">
        <v>1</v>
      </c>
      <c r="J820">
        <v>3</v>
      </c>
    </row>
    <row r="821" spans="1:10" x14ac:dyDescent="0.25">
      <c r="A821" t="str">
        <f t="shared" si="12"/>
        <v>3222_1_7381</v>
      </c>
      <c r="B821">
        <v>3222</v>
      </c>
      <c r="C821">
        <v>1</v>
      </c>
      <c r="D821">
        <v>0</v>
      </c>
      <c r="E821">
        <v>7381</v>
      </c>
      <c r="F821">
        <v>6.6226160943901986</v>
      </c>
      <c r="G821">
        <v>2.0984748679040774</v>
      </c>
      <c r="H821">
        <v>3.1908078931527886</v>
      </c>
      <c r="I821">
        <v>1.3333333333333333</v>
      </c>
      <c r="J821">
        <v>3</v>
      </c>
    </row>
    <row r="822" spans="1:10" x14ac:dyDescent="0.25">
      <c r="A822" t="str">
        <f t="shared" si="12"/>
        <v>11296_2_3741</v>
      </c>
      <c r="B822">
        <v>11296</v>
      </c>
      <c r="C822">
        <v>2</v>
      </c>
      <c r="D822">
        <v>0</v>
      </c>
      <c r="E822">
        <v>3741</v>
      </c>
      <c r="F822">
        <v>6.6024949168720291</v>
      </c>
      <c r="G822">
        <v>1.3950299385191123</v>
      </c>
      <c r="H822">
        <v>4.0407983116862507</v>
      </c>
      <c r="I822">
        <v>1.1666666666666665</v>
      </c>
      <c r="J822">
        <v>3</v>
      </c>
    </row>
    <row r="823" spans="1:10" x14ac:dyDescent="0.25">
      <c r="A823" t="str">
        <f t="shared" si="12"/>
        <v>11794_1_2924</v>
      </c>
      <c r="B823">
        <v>11794</v>
      </c>
      <c r="C823">
        <v>1</v>
      </c>
      <c r="D823">
        <v>0</v>
      </c>
      <c r="E823">
        <v>2924</v>
      </c>
      <c r="F823">
        <v>6.5999573820395732</v>
      </c>
      <c r="G823">
        <v>2.3659999999999997</v>
      </c>
      <c r="H823">
        <v>2.7339573820395735</v>
      </c>
      <c r="I823">
        <v>1.5</v>
      </c>
      <c r="J823">
        <v>3</v>
      </c>
    </row>
    <row r="824" spans="1:10" x14ac:dyDescent="0.25">
      <c r="A824" t="str">
        <f t="shared" si="12"/>
        <v>1605_4_4845</v>
      </c>
      <c r="B824">
        <v>1605</v>
      </c>
      <c r="C824">
        <v>4</v>
      </c>
      <c r="D824">
        <v>0</v>
      </c>
      <c r="E824">
        <v>4845</v>
      </c>
      <c r="F824">
        <v>6.5994581430745809</v>
      </c>
      <c r="G824">
        <v>2.3503333333333334</v>
      </c>
      <c r="H824">
        <v>3.4157914764079145</v>
      </c>
      <c r="I824">
        <v>0.83333333333333326</v>
      </c>
      <c r="J824">
        <v>3</v>
      </c>
    </row>
    <row r="825" spans="1:10" x14ac:dyDescent="0.25">
      <c r="A825" t="str">
        <f t="shared" si="12"/>
        <v>1633_2_2607</v>
      </c>
      <c r="B825">
        <v>1633</v>
      </c>
      <c r="C825">
        <v>2</v>
      </c>
      <c r="D825">
        <v>0</v>
      </c>
      <c r="E825">
        <v>2607</v>
      </c>
      <c r="F825">
        <v>6.5911179604261783</v>
      </c>
      <c r="G825">
        <v>1.8529999999999998</v>
      </c>
      <c r="H825">
        <v>3.9047846270928455</v>
      </c>
      <c r="I825">
        <v>0.83333333333333326</v>
      </c>
      <c r="J825">
        <v>3</v>
      </c>
    </row>
    <row r="826" spans="1:10" x14ac:dyDescent="0.25">
      <c r="A826" t="str">
        <f t="shared" si="12"/>
        <v>11775_2_7831</v>
      </c>
      <c r="B826">
        <v>11775</v>
      </c>
      <c r="C826">
        <v>2</v>
      </c>
      <c r="D826">
        <v>0</v>
      </c>
      <c r="E826">
        <v>7831</v>
      </c>
      <c r="F826">
        <v>6.5895144596651436</v>
      </c>
      <c r="G826">
        <v>2.7696666666666663</v>
      </c>
      <c r="H826">
        <v>2.9865144596651447</v>
      </c>
      <c r="I826">
        <v>0.83333333333333326</v>
      </c>
      <c r="J826">
        <v>3</v>
      </c>
    </row>
    <row r="827" spans="1:10" x14ac:dyDescent="0.25">
      <c r="A827" t="str">
        <f t="shared" si="12"/>
        <v>2805_4_8064</v>
      </c>
      <c r="B827">
        <v>2805</v>
      </c>
      <c r="C827">
        <v>4</v>
      </c>
      <c r="D827">
        <v>0</v>
      </c>
      <c r="E827">
        <v>8064</v>
      </c>
      <c r="F827">
        <v>6.5833250848236924</v>
      </c>
      <c r="G827">
        <v>2.8119676339285711</v>
      </c>
      <c r="H827">
        <v>2.4380241175617887</v>
      </c>
      <c r="I827">
        <v>1.3333333333333333</v>
      </c>
      <c r="J827">
        <v>3</v>
      </c>
    </row>
    <row r="828" spans="1:10" x14ac:dyDescent="0.25">
      <c r="A828" t="str">
        <f t="shared" si="12"/>
        <v>11303_1_5041</v>
      </c>
      <c r="B828">
        <v>11303</v>
      </c>
      <c r="C828">
        <v>1</v>
      </c>
      <c r="D828">
        <v>0</v>
      </c>
      <c r="E828">
        <v>5041</v>
      </c>
      <c r="F828">
        <v>6.5683881278538809</v>
      </c>
      <c r="G828">
        <v>2.7296666666666667</v>
      </c>
      <c r="H828">
        <v>3.0053881278538812</v>
      </c>
      <c r="I828">
        <v>0.83333333333333326</v>
      </c>
      <c r="J828">
        <v>3</v>
      </c>
    </row>
    <row r="829" spans="1:10" x14ac:dyDescent="0.25">
      <c r="A829" t="str">
        <f t="shared" si="12"/>
        <v>11893_1_4421</v>
      </c>
      <c r="B829">
        <v>11893</v>
      </c>
      <c r="C829">
        <v>1</v>
      </c>
      <c r="D829">
        <v>0</v>
      </c>
      <c r="E829">
        <v>4421</v>
      </c>
      <c r="F829">
        <v>6.5413074581430743</v>
      </c>
      <c r="G829">
        <v>1.3736666666666668</v>
      </c>
      <c r="H829">
        <v>4.6676407914764075</v>
      </c>
      <c r="I829">
        <v>0.5</v>
      </c>
      <c r="J829">
        <v>3</v>
      </c>
    </row>
    <row r="830" spans="1:10" x14ac:dyDescent="0.25">
      <c r="A830" t="str">
        <f t="shared" si="12"/>
        <v>11193_1_4592</v>
      </c>
      <c r="B830">
        <v>11193</v>
      </c>
      <c r="C830">
        <v>1</v>
      </c>
      <c r="D830">
        <v>0</v>
      </c>
      <c r="E830">
        <v>4592</v>
      </c>
      <c r="F830">
        <v>6.5370426179604255</v>
      </c>
      <c r="G830">
        <v>2.7059999999999995</v>
      </c>
      <c r="H830">
        <v>2.497709284627093</v>
      </c>
      <c r="I830">
        <v>1.3333333333333333</v>
      </c>
      <c r="J830">
        <v>3</v>
      </c>
    </row>
    <row r="831" spans="1:10" x14ac:dyDescent="0.25">
      <c r="A831" t="str">
        <f t="shared" si="12"/>
        <v>11476_1_2072</v>
      </c>
      <c r="B831">
        <v>11476</v>
      </c>
      <c r="C831">
        <v>1</v>
      </c>
      <c r="D831">
        <v>0</v>
      </c>
      <c r="E831">
        <v>2072</v>
      </c>
      <c r="F831">
        <v>6.5264368340943681</v>
      </c>
      <c r="G831">
        <v>3.1669999999999998</v>
      </c>
      <c r="H831">
        <v>2.3594368340943683</v>
      </c>
      <c r="I831">
        <v>1</v>
      </c>
      <c r="J831">
        <v>3</v>
      </c>
    </row>
    <row r="832" spans="1:10" x14ac:dyDescent="0.25">
      <c r="A832" t="str">
        <f t="shared" si="12"/>
        <v>11471_1_3446</v>
      </c>
      <c r="B832">
        <v>11471</v>
      </c>
      <c r="C832">
        <v>1</v>
      </c>
      <c r="D832">
        <v>0</v>
      </c>
      <c r="E832">
        <v>3446</v>
      </c>
      <c r="F832">
        <v>6.5233668188736678</v>
      </c>
      <c r="G832">
        <v>2.3759999999999994</v>
      </c>
      <c r="H832">
        <v>2.3140334855403348</v>
      </c>
      <c r="I832">
        <v>1.8333333333333333</v>
      </c>
      <c r="J832">
        <v>3</v>
      </c>
    </row>
    <row r="833" spans="1:10" x14ac:dyDescent="0.25">
      <c r="A833" t="str">
        <f t="shared" si="12"/>
        <v>1270_1_4900</v>
      </c>
      <c r="B833">
        <v>1270</v>
      </c>
      <c r="C833">
        <v>1</v>
      </c>
      <c r="D833">
        <v>0</v>
      </c>
      <c r="E833">
        <v>4900</v>
      </c>
      <c r="F833">
        <v>6.51531506849315</v>
      </c>
      <c r="G833">
        <v>3.5259999999999998</v>
      </c>
      <c r="H833">
        <v>1.9893150684931504</v>
      </c>
      <c r="I833">
        <v>1</v>
      </c>
      <c r="J833">
        <v>3</v>
      </c>
    </row>
    <row r="834" spans="1:10" x14ac:dyDescent="0.25">
      <c r="A834" t="str">
        <f t="shared" si="12"/>
        <v>11609_1_3574</v>
      </c>
      <c r="B834">
        <v>11609</v>
      </c>
      <c r="C834">
        <v>1</v>
      </c>
      <c r="D834">
        <v>0</v>
      </c>
      <c r="E834">
        <v>3574</v>
      </c>
      <c r="F834">
        <v>6.514849315068493</v>
      </c>
      <c r="G834">
        <v>3.1546666666666665</v>
      </c>
      <c r="H834">
        <v>1.026849315068493</v>
      </c>
      <c r="I834">
        <v>2.333333333333333</v>
      </c>
      <c r="J834">
        <v>3</v>
      </c>
    </row>
    <row r="835" spans="1:10" x14ac:dyDescent="0.25">
      <c r="A835" t="str">
        <f t="shared" ref="A835:A898" si="13">CONCATENATE(B835,"_",C835,"_",E835)</f>
        <v>11353_1_6601</v>
      </c>
      <c r="B835">
        <v>11353</v>
      </c>
      <c r="C835">
        <v>1</v>
      </c>
      <c r="D835">
        <v>0</v>
      </c>
      <c r="E835">
        <v>6601</v>
      </c>
      <c r="F835">
        <v>6.5032694063926932</v>
      </c>
      <c r="G835">
        <v>2.3073333333333328</v>
      </c>
      <c r="H835">
        <v>3.3626027397260274</v>
      </c>
      <c r="I835">
        <v>0.83333333333333326</v>
      </c>
      <c r="J835">
        <v>3</v>
      </c>
    </row>
    <row r="836" spans="1:10" x14ac:dyDescent="0.25">
      <c r="A836" t="str">
        <f t="shared" si="13"/>
        <v>11321_1_7670</v>
      </c>
      <c r="B836">
        <v>11321</v>
      </c>
      <c r="C836">
        <v>1</v>
      </c>
      <c r="D836">
        <v>0</v>
      </c>
      <c r="E836">
        <v>7670</v>
      </c>
      <c r="F836">
        <v>6.5005233400606039</v>
      </c>
      <c r="G836">
        <v>2.7537761842677093</v>
      </c>
      <c r="H836">
        <v>2.7467471557928946</v>
      </c>
      <c r="I836">
        <v>1</v>
      </c>
      <c r="J836">
        <v>3</v>
      </c>
    </row>
    <row r="837" spans="1:10" x14ac:dyDescent="0.25">
      <c r="A837" t="str">
        <f t="shared" si="13"/>
        <v>11101_1_5986</v>
      </c>
      <c r="B837">
        <v>11101</v>
      </c>
      <c r="C837">
        <v>1</v>
      </c>
      <c r="D837">
        <v>0</v>
      </c>
      <c r="E837">
        <v>5986</v>
      </c>
      <c r="F837">
        <v>6.499522070015221</v>
      </c>
      <c r="G837">
        <v>1.9129999999999998</v>
      </c>
      <c r="H837">
        <v>4.0865220700152207</v>
      </c>
      <c r="I837">
        <v>0.5</v>
      </c>
      <c r="J837">
        <v>3</v>
      </c>
    </row>
    <row r="838" spans="1:10" x14ac:dyDescent="0.25">
      <c r="A838" t="str">
        <f t="shared" si="13"/>
        <v>1104_1_7503</v>
      </c>
      <c r="B838">
        <v>1104</v>
      </c>
      <c r="C838">
        <v>1</v>
      </c>
      <c r="D838">
        <v>0</v>
      </c>
      <c r="E838">
        <v>7503</v>
      </c>
      <c r="F838">
        <v>6.4897493696585293</v>
      </c>
      <c r="G838">
        <v>2.3830001332800212</v>
      </c>
      <c r="H838">
        <v>3.6067492363785085</v>
      </c>
      <c r="I838">
        <v>0.5</v>
      </c>
      <c r="J838">
        <v>3</v>
      </c>
    </row>
    <row r="839" spans="1:10" x14ac:dyDescent="0.25">
      <c r="A839" t="str">
        <f t="shared" si="13"/>
        <v>6134_1_3585</v>
      </c>
      <c r="B839">
        <v>6134</v>
      </c>
      <c r="C839">
        <v>1</v>
      </c>
      <c r="D839">
        <v>0</v>
      </c>
      <c r="E839">
        <v>3585</v>
      </c>
      <c r="F839">
        <v>6.4858691019786905</v>
      </c>
      <c r="G839">
        <v>1.5246666666666666</v>
      </c>
      <c r="H839">
        <v>4.1278691019786908</v>
      </c>
      <c r="I839">
        <v>0.83333333333333326</v>
      </c>
      <c r="J839">
        <v>3</v>
      </c>
    </row>
    <row r="840" spans="1:10" x14ac:dyDescent="0.25">
      <c r="A840" t="str">
        <f t="shared" si="13"/>
        <v>11147_1_6477</v>
      </c>
      <c r="B840">
        <v>11147</v>
      </c>
      <c r="C840">
        <v>1</v>
      </c>
      <c r="D840">
        <v>0</v>
      </c>
      <c r="E840">
        <v>6477</v>
      </c>
      <c r="F840">
        <v>6.4831050228310492</v>
      </c>
      <c r="G840">
        <v>3.0799999999999992</v>
      </c>
      <c r="H840">
        <v>1.9031050228310502</v>
      </c>
      <c r="I840">
        <v>1.5</v>
      </c>
      <c r="J840">
        <v>3</v>
      </c>
    </row>
    <row r="841" spans="1:10" x14ac:dyDescent="0.25">
      <c r="A841" t="str">
        <f t="shared" si="13"/>
        <v>11794_2_7452</v>
      </c>
      <c r="B841">
        <v>11794</v>
      </c>
      <c r="C841">
        <v>2</v>
      </c>
      <c r="D841">
        <v>0</v>
      </c>
      <c r="E841">
        <v>7452</v>
      </c>
      <c r="F841">
        <v>6.4797975646879751</v>
      </c>
      <c r="G841">
        <v>2.516</v>
      </c>
      <c r="H841">
        <v>2.630464231354642</v>
      </c>
      <c r="I841">
        <v>1.3333333333333333</v>
      </c>
      <c r="J841">
        <v>3</v>
      </c>
    </row>
    <row r="842" spans="1:10" x14ac:dyDescent="0.25">
      <c r="A842" t="str">
        <f t="shared" si="13"/>
        <v>1001_2_4050</v>
      </c>
      <c r="B842">
        <v>1001</v>
      </c>
      <c r="C842">
        <v>2</v>
      </c>
      <c r="D842">
        <v>0</v>
      </c>
      <c r="E842">
        <v>4050</v>
      </c>
      <c r="F842">
        <v>6.4752694063926928</v>
      </c>
      <c r="G842">
        <v>2.079333333333333</v>
      </c>
      <c r="H842">
        <v>3.2292694063926941</v>
      </c>
      <c r="I842">
        <v>1.1666666666666665</v>
      </c>
      <c r="J842">
        <v>3</v>
      </c>
    </row>
    <row r="843" spans="1:10" x14ac:dyDescent="0.25">
      <c r="A843" t="str">
        <f t="shared" si="13"/>
        <v>11059_1_3520</v>
      </c>
      <c r="B843">
        <v>11059</v>
      </c>
      <c r="C843">
        <v>1</v>
      </c>
      <c r="D843">
        <v>0</v>
      </c>
      <c r="E843">
        <v>3520</v>
      </c>
      <c r="F843">
        <v>6.4381400996264002</v>
      </c>
      <c r="G843">
        <v>2.4250454545454545</v>
      </c>
      <c r="H843">
        <v>2.3464279784142796</v>
      </c>
      <c r="I843">
        <v>1.6666666666666665</v>
      </c>
      <c r="J843">
        <v>3</v>
      </c>
    </row>
    <row r="844" spans="1:10" x14ac:dyDescent="0.25">
      <c r="A844" t="str">
        <f t="shared" si="13"/>
        <v>11247_4_3104</v>
      </c>
      <c r="B844">
        <v>11247</v>
      </c>
      <c r="C844">
        <v>4</v>
      </c>
      <c r="D844">
        <v>0</v>
      </c>
      <c r="E844">
        <v>3104</v>
      </c>
      <c r="F844">
        <v>6.422794520547944</v>
      </c>
      <c r="G844">
        <v>3.0013333333333332</v>
      </c>
      <c r="H844">
        <v>2.2547945205479447</v>
      </c>
      <c r="I844">
        <v>1.1666666666666665</v>
      </c>
      <c r="J844">
        <v>3</v>
      </c>
    </row>
    <row r="845" spans="1:10" x14ac:dyDescent="0.25">
      <c r="A845" t="str">
        <f t="shared" si="13"/>
        <v>11433_1_5850</v>
      </c>
      <c r="B845">
        <v>11433</v>
      </c>
      <c r="C845">
        <v>1</v>
      </c>
      <c r="D845">
        <v>0</v>
      </c>
      <c r="E845">
        <v>5850</v>
      </c>
      <c r="F845">
        <v>6.4157183522616394</v>
      </c>
      <c r="G845">
        <v>3.2614723076923071</v>
      </c>
      <c r="H845">
        <v>2.3209127112359988</v>
      </c>
      <c r="I845">
        <v>0.83333333333333326</v>
      </c>
      <c r="J845">
        <v>3</v>
      </c>
    </row>
    <row r="846" spans="1:10" x14ac:dyDescent="0.25">
      <c r="A846" t="str">
        <f t="shared" si="13"/>
        <v>2954_4_7363</v>
      </c>
      <c r="B846">
        <v>2954</v>
      </c>
      <c r="C846">
        <v>4</v>
      </c>
      <c r="D846">
        <v>0</v>
      </c>
      <c r="E846">
        <v>7363</v>
      </c>
      <c r="F846">
        <v>6.4126940639269403</v>
      </c>
      <c r="G846">
        <v>2.2733333333333334</v>
      </c>
      <c r="H846">
        <v>3.1393607305936069</v>
      </c>
      <c r="I846">
        <v>1</v>
      </c>
      <c r="J846">
        <v>3</v>
      </c>
    </row>
    <row r="847" spans="1:10" x14ac:dyDescent="0.25">
      <c r="A847" t="str">
        <f t="shared" si="13"/>
        <v>1761_1_10182</v>
      </c>
      <c r="B847">
        <v>1761</v>
      </c>
      <c r="C847">
        <v>1</v>
      </c>
      <c r="D847">
        <v>0</v>
      </c>
      <c r="E847">
        <v>10182</v>
      </c>
      <c r="F847">
        <v>6.4076574364825021</v>
      </c>
      <c r="G847">
        <v>2.1813380475348652</v>
      </c>
      <c r="H847">
        <v>3.2263193889476369</v>
      </c>
      <c r="I847">
        <v>1</v>
      </c>
      <c r="J847">
        <v>3</v>
      </c>
    </row>
    <row r="848" spans="1:10" x14ac:dyDescent="0.25">
      <c r="A848" t="str">
        <f t="shared" si="13"/>
        <v>1103_2_3029</v>
      </c>
      <c r="B848">
        <v>1103</v>
      </c>
      <c r="C848">
        <v>2</v>
      </c>
      <c r="D848">
        <v>0</v>
      </c>
      <c r="E848">
        <v>3029</v>
      </c>
      <c r="F848">
        <v>6.4035372907153718</v>
      </c>
      <c r="G848">
        <v>1.032</v>
      </c>
      <c r="H848">
        <v>3.8715372907153722</v>
      </c>
      <c r="I848">
        <v>1.5</v>
      </c>
      <c r="J848">
        <v>3</v>
      </c>
    </row>
    <row r="849" spans="1:10" x14ac:dyDescent="0.25">
      <c r="A849" t="str">
        <f t="shared" si="13"/>
        <v>4142_1_3700</v>
      </c>
      <c r="B849">
        <v>4142</v>
      </c>
      <c r="C849">
        <v>1</v>
      </c>
      <c r="D849">
        <v>0</v>
      </c>
      <c r="E849">
        <v>3700</v>
      </c>
      <c r="F849">
        <v>6.3900989345509887</v>
      </c>
      <c r="G849">
        <v>2.9283333333333332</v>
      </c>
      <c r="H849">
        <v>2.6284322678843228</v>
      </c>
      <c r="I849">
        <v>0.83333333333333326</v>
      </c>
      <c r="J849">
        <v>3</v>
      </c>
    </row>
    <row r="850" spans="1:10" x14ac:dyDescent="0.25">
      <c r="A850" t="str">
        <f t="shared" si="13"/>
        <v>612_2_4002</v>
      </c>
      <c r="B850">
        <v>612</v>
      </c>
      <c r="C850">
        <v>2</v>
      </c>
      <c r="D850">
        <v>0</v>
      </c>
      <c r="E850">
        <v>4002</v>
      </c>
      <c r="F850">
        <v>6.36717199391172</v>
      </c>
      <c r="G850">
        <v>2.1826666666666665</v>
      </c>
      <c r="H850">
        <v>2.684505327245053</v>
      </c>
      <c r="I850">
        <v>1.5</v>
      </c>
      <c r="J850">
        <v>3</v>
      </c>
    </row>
    <row r="851" spans="1:10" x14ac:dyDescent="0.25">
      <c r="A851" t="str">
        <f t="shared" si="13"/>
        <v>4131_1_6317</v>
      </c>
      <c r="B851">
        <v>4131</v>
      </c>
      <c r="C851">
        <v>1</v>
      </c>
      <c r="D851">
        <v>0</v>
      </c>
      <c r="E851">
        <v>6317</v>
      </c>
      <c r="F851">
        <v>6.3647382039573817</v>
      </c>
      <c r="G851">
        <v>2.2139999999999995</v>
      </c>
      <c r="H851">
        <v>2.4840715372907152</v>
      </c>
      <c r="I851">
        <v>1.6666666666666665</v>
      </c>
      <c r="J851">
        <v>3</v>
      </c>
    </row>
    <row r="852" spans="1:10" x14ac:dyDescent="0.25">
      <c r="A852" t="str">
        <f t="shared" si="13"/>
        <v>11294_1_5020</v>
      </c>
      <c r="B852">
        <v>11294</v>
      </c>
      <c r="C852">
        <v>1</v>
      </c>
      <c r="D852">
        <v>0</v>
      </c>
      <c r="E852">
        <v>5020</v>
      </c>
      <c r="F852">
        <v>6.3618186432352779</v>
      </c>
      <c r="G852">
        <v>1.8108379814077022</v>
      </c>
      <c r="H852">
        <v>3.3843139951609089</v>
      </c>
      <c r="I852">
        <v>1.1666666666666665</v>
      </c>
      <c r="J852">
        <v>3</v>
      </c>
    </row>
    <row r="853" spans="1:10" x14ac:dyDescent="0.25">
      <c r="A853" t="str">
        <f t="shared" si="13"/>
        <v>13842_1_4660</v>
      </c>
      <c r="B853">
        <v>13842</v>
      </c>
      <c r="C853">
        <v>1</v>
      </c>
      <c r="D853">
        <v>0</v>
      </c>
      <c r="E853">
        <v>4660</v>
      </c>
      <c r="F853">
        <v>6.3613013698630141</v>
      </c>
      <c r="G853">
        <v>3.3483333333333332</v>
      </c>
      <c r="H853">
        <v>2.0129680365296805</v>
      </c>
      <c r="I853">
        <v>1</v>
      </c>
      <c r="J853">
        <v>3</v>
      </c>
    </row>
    <row r="854" spans="1:10" x14ac:dyDescent="0.25">
      <c r="A854" t="str">
        <f t="shared" si="13"/>
        <v>3622_2_6364</v>
      </c>
      <c r="B854">
        <v>3622</v>
      </c>
      <c r="C854">
        <v>2</v>
      </c>
      <c r="D854">
        <v>0</v>
      </c>
      <c r="E854">
        <v>6364</v>
      </c>
      <c r="F854">
        <v>6.3588843226788416</v>
      </c>
      <c r="G854">
        <v>2.4059999999999997</v>
      </c>
      <c r="H854">
        <v>2.7862176560121759</v>
      </c>
      <c r="I854">
        <v>1.1666666666666665</v>
      </c>
      <c r="J854">
        <v>3</v>
      </c>
    </row>
    <row r="855" spans="1:10" x14ac:dyDescent="0.25">
      <c r="A855" t="str">
        <f t="shared" si="13"/>
        <v>3222_3_3016</v>
      </c>
      <c r="B855">
        <v>3222</v>
      </c>
      <c r="C855">
        <v>3</v>
      </c>
      <c r="D855">
        <v>0</v>
      </c>
      <c r="E855">
        <v>3016</v>
      </c>
      <c r="F855">
        <v>6.3396229848721575</v>
      </c>
      <c r="G855">
        <v>1.5326591511936338</v>
      </c>
      <c r="H855">
        <v>3.6402971670118576</v>
      </c>
      <c r="I855">
        <v>1.1666666666666665</v>
      </c>
      <c r="J855">
        <v>3</v>
      </c>
    </row>
    <row r="856" spans="1:10" x14ac:dyDescent="0.25">
      <c r="A856" t="str">
        <f t="shared" si="13"/>
        <v>2855_4_6001</v>
      </c>
      <c r="B856">
        <v>2855</v>
      </c>
      <c r="C856">
        <v>4</v>
      </c>
      <c r="D856">
        <v>0</v>
      </c>
      <c r="E856">
        <v>6001</v>
      </c>
      <c r="F856">
        <v>6.3365646879756472</v>
      </c>
      <c r="G856">
        <v>1.5190000000000001</v>
      </c>
      <c r="H856">
        <v>3.1508980213089801</v>
      </c>
      <c r="I856">
        <v>1.6666666666666665</v>
      </c>
      <c r="J856">
        <v>3</v>
      </c>
    </row>
    <row r="857" spans="1:10" x14ac:dyDescent="0.25">
      <c r="A857" t="str">
        <f t="shared" si="13"/>
        <v>11421_1_6045</v>
      </c>
      <c r="B857">
        <v>11421</v>
      </c>
      <c r="C857">
        <v>1</v>
      </c>
      <c r="D857">
        <v>0</v>
      </c>
      <c r="E857">
        <v>6045</v>
      </c>
      <c r="F857">
        <v>6.3279406392694062</v>
      </c>
      <c r="G857">
        <v>3.0609999999999999</v>
      </c>
      <c r="H857">
        <v>2.4336073059360732</v>
      </c>
      <c r="I857">
        <v>0.83333333333333326</v>
      </c>
      <c r="J857">
        <v>3</v>
      </c>
    </row>
    <row r="858" spans="1:10" x14ac:dyDescent="0.25">
      <c r="A858" t="str">
        <f t="shared" si="13"/>
        <v>1631_2_4633</v>
      </c>
      <c r="B858">
        <v>1631</v>
      </c>
      <c r="C858">
        <v>2</v>
      </c>
      <c r="D858">
        <v>0</v>
      </c>
      <c r="E858">
        <v>4633</v>
      </c>
      <c r="F858">
        <v>6.3170487062404863</v>
      </c>
      <c r="G858">
        <v>2.0396666666666663</v>
      </c>
      <c r="H858">
        <v>3.77738203957382</v>
      </c>
      <c r="I858">
        <v>0.5</v>
      </c>
      <c r="J858">
        <v>3</v>
      </c>
    </row>
    <row r="859" spans="1:10" x14ac:dyDescent="0.25">
      <c r="A859" t="str">
        <f t="shared" si="13"/>
        <v>11709_1_3517</v>
      </c>
      <c r="B859">
        <v>11709</v>
      </c>
      <c r="C859">
        <v>1</v>
      </c>
      <c r="D859">
        <v>0</v>
      </c>
      <c r="E859">
        <v>3517</v>
      </c>
      <c r="F859">
        <v>6.3115068493150686</v>
      </c>
      <c r="G859">
        <v>2.9666666666666659</v>
      </c>
      <c r="H859">
        <v>2.6781735159817353</v>
      </c>
      <c r="I859">
        <v>0.66666666666666663</v>
      </c>
      <c r="J859">
        <v>3</v>
      </c>
    </row>
    <row r="860" spans="1:10" x14ac:dyDescent="0.25">
      <c r="A860" t="str">
        <f t="shared" si="13"/>
        <v>1581_2_4216</v>
      </c>
      <c r="B860">
        <v>1581</v>
      </c>
      <c r="C860">
        <v>2</v>
      </c>
      <c r="D860">
        <v>0</v>
      </c>
      <c r="E860">
        <v>4216</v>
      </c>
      <c r="F860">
        <v>6.3060913242009127</v>
      </c>
      <c r="G860">
        <v>2.6526666666666667</v>
      </c>
      <c r="H860">
        <v>2.8200913242009134</v>
      </c>
      <c r="I860">
        <v>0.83333333333333326</v>
      </c>
      <c r="J860">
        <v>3</v>
      </c>
    </row>
    <row r="861" spans="1:10" x14ac:dyDescent="0.25">
      <c r="A861" t="str">
        <f t="shared" si="13"/>
        <v>1711_3_4412</v>
      </c>
      <c r="B861">
        <v>1711</v>
      </c>
      <c r="C861">
        <v>3</v>
      </c>
      <c r="D861">
        <v>0</v>
      </c>
      <c r="E861">
        <v>4412</v>
      </c>
      <c r="F861">
        <v>6.2897925624179791</v>
      </c>
      <c r="G861">
        <v>2.1135475974614688</v>
      </c>
      <c r="H861">
        <v>3.1762449649565108</v>
      </c>
      <c r="I861">
        <v>1</v>
      </c>
      <c r="J861">
        <v>3</v>
      </c>
    </row>
    <row r="862" spans="1:10" x14ac:dyDescent="0.25">
      <c r="A862" t="str">
        <f t="shared" si="13"/>
        <v>11491_2_4679</v>
      </c>
      <c r="B862">
        <v>11491</v>
      </c>
      <c r="C862">
        <v>2</v>
      </c>
      <c r="D862">
        <v>0</v>
      </c>
      <c r="E862">
        <v>4679</v>
      </c>
      <c r="F862">
        <v>6.2867936012553898</v>
      </c>
      <c r="G862">
        <v>2.571047232314597</v>
      </c>
      <c r="H862">
        <v>2.5490797022741267</v>
      </c>
      <c r="I862">
        <v>1.1666666666666665</v>
      </c>
      <c r="J862">
        <v>3</v>
      </c>
    </row>
    <row r="863" spans="1:10" x14ac:dyDescent="0.25">
      <c r="A863" t="str">
        <f t="shared" si="13"/>
        <v>3132_5_10024</v>
      </c>
      <c r="B863">
        <v>3132</v>
      </c>
      <c r="C863">
        <v>5</v>
      </c>
      <c r="D863">
        <v>0</v>
      </c>
      <c r="E863">
        <v>10024</v>
      </c>
      <c r="F863">
        <v>6.2602511530925469</v>
      </c>
      <c r="G863">
        <v>0.88043735035913795</v>
      </c>
      <c r="H863">
        <v>4.046480469400076</v>
      </c>
      <c r="I863">
        <v>1.3333333333333333</v>
      </c>
      <c r="J863">
        <v>3</v>
      </c>
    </row>
    <row r="864" spans="1:10" x14ac:dyDescent="0.25">
      <c r="A864" t="str">
        <f t="shared" si="13"/>
        <v>14133_1_5878</v>
      </c>
      <c r="B864">
        <v>14133</v>
      </c>
      <c r="C864">
        <v>1</v>
      </c>
      <c r="D864">
        <v>0</v>
      </c>
      <c r="E864">
        <v>5878</v>
      </c>
      <c r="F864">
        <v>6.251715372907154</v>
      </c>
      <c r="G864">
        <v>2.6426666666666661</v>
      </c>
      <c r="H864">
        <v>3.4423820395738205</v>
      </c>
      <c r="I864">
        <v>0.16666666666666666</v>
      </c>
      <c r="J864">
        <v>3</v>
      </c>
    </row>
    <row r="865" spans="1:10" x14ac:dyDescent="0.25">
      <c r="A865" t="str">
        <f t="shared" si="13"/>
        <v>1280_2_6458</v>
      </c>
      <c r="B865">
        <v>1280</v>
      </c>
      <c r="C865">
        <v>2</v>
      </c>
      <c r="D865">
        <v>0</v>
      </c>
      <c r="E865">
        <v>6458</v>
      </c>
      <c r="F865">
        <v>6.2417601700344054</v>
      </c>
      <c r="G865">
        <v>1.3463225972953441</v>
      </c>
      <c r="H865">
        <v>3.7287709060723948</v>
      </c>
      <c r="I865">
        <v>1.1666666666666665</v>
      </c>
      <c r="J865">
        <v>3</v>
      </c>
    </row>
    <row r="866" spans="1:10" x14ac:dyDescent="0.25">
      <c r="A866" t="str">
        <f t="shared" si="13"/>
        <v>3142_1_7058</v>
      </c>
      <c r="B866">
        <v>3142</v>
      </c>
      <c r="C866">
        <v>1</v>
      </c>
      <c r="D866">
        <v>0</v>
      </c>
      <c r="E866">
        <v>7058</v>
      </c>
      <c r="F866">
        <v>6.2210943683409434</v>
      </c>
      <c r="G866">
        <v>1.7469999999999999</v>
      </c>
      <c r="H866">
        <v>3.1407610350076105</v>
      </c>
      <c r="I866">
        <v>1.3333333333333333</v>
      </c>
      <c r="J866">
        <v>3</v>
      </c>
    </row>
    <row r="867" spans="1:10" x14ac:dyDescent="0.25">
      <c r="A867" t="str">
        <f t="shared" si="13"/>
        <v>11822_2_5420</v>
      </c>
      <c r="B867">
        <v>11822</v>
      </c>
      <c r="C867">
        <v>2</v>
      </c>
      <c r="D867">
        <v>0</v>
      </c>
      <c r="E867">
        <v>5420</v>
      </c>
      <c r="F867">
        <v>6.1977945205479452</v>
      </c>
      <c r="G867">
        <v>3.4963333333333333</v>
      </c>
      <c r="H867">
        <v>1.7014611872146119</v>
      </c>
      <c r="I867">
        <v>1</v>
      </c>
      <c r="J867">
        <v>3</v>
      </c>
    </row>
    <row r="868" spans="1:10" x14ac:dyDescent="0.25">
      <c r="A868" t="str">
        <f t="shared" si="13"/>
        <v>1605_3_6044</v>
      </c>
      <c r="B868">
        <v>1605</v>
      </c>
      <c r="C868">
        <v>3</v>
      </c>
      <c r="D868">
        <v>0</v>
      </c>
      <c r="E868">
        <v>6044</v>
      </c>
      <c r="F868">
        <v>6.1799071537290704</v>
      </c>
      <c r="G868">
        <v>2.3386666666666667</v>
      </c>
      <c r="H868">
        <v>3.0079071537290707</v>
      </c>
      <c r="I868">
        <v>0.83333333333333326</v>
      </c>
      <c r="J868">
        <v>3</v>
      </c>
    </row>
    <row r="869" spans="1:10" x14ac:dyDescent="0.25">
      <c r="A869" t="str">
        <f t="shared" si="13"/>
        <v>2894_1_7766</v>
      </c>
      <c r="B869">
        <v>2894</v>
      </c>
      <c r="C869">
        <v>1</v>
      </c>
      <c r="D869">
        <v>0</v>
      </c>
      <c r="E869">
        <v>7766</v>
      </c>
      <c r="F869">
        <v>6.1584668037431243</v>
      </c>
      <c r="G869">
        <v>2.3195497038372386</v>
      </c>
      <c r="H869">
        <v>3.1722504332392187</v>
      </c>
      <c r="I869">
        <v>0.66666666666666663</v>
      </c>
      <c r="J869">
        <v>3</v>
      </c>
    </row>
    <row r="870" spans="1:10" x14ac:dyDescent="0.25">
      <c r="A870" t="str">
        <f t="shared" si="13"/>
        <v>11443_1_3635</v>
      </c>
      <c r="B870">
        <v>11443</v>
      </c>
      <c r="C870">
        <v>1</v>
      </c>
      <c r="D870">
        <v>0</v>
      </c>
      <c r="E870">
        <v>3635</v>
      </c>
      <c r="F870">
        <v>6.157538847120942</v>
      </c>
      <c r="G870">
        <v>2.7908475928473178</v>
      </c>
      <c r="H870">
        <v>2.0333579209402917</v>
      </c>
      <c r="I870">
        <v>1.3333333333333333</v>
      </c>
      <c r="J870">
        <v>3</v>
      </c>
    </row>
    <row r="871" spans="1:10" x14ac:dyDescent="0.25">
      <c r="A871" t="str">
        <f t="shared" si="13"/>
        <v>360_2_5826</v>
      </c>
      <c r="B871">
        <v>360</v>
      </c>
      <c r="C871">
        <v>2</v>
      </c>
      <c r="D871">
        <v>22</v>
      </c>
      <c r="E871">
        <v>5826</v>
      </c>
      <c r="F871">
        <v>6.1526331811263315</v>
      </c>
      <c r="G871">
        <v>1.3283333333333331</v>
      </c>
      <c r="H871">
        <v>3.6576331811263323</v>
      </c>
      <c r="I871">
        <v>1.1666666666666665</v>
      </c>
      <c r="J871">
        <v>3</v>
      </c>
    </row>
    <row r="872" spans="1:10" x14ac:dyDescent="0.25">
      <c r="A872" t="str">
        <f t="shared" si="13"/>
        <v>1430_5_5694</v>
      </c>
      <c r="B872">
        <v>1430</v>
      </c>
      <c r="C872">
        <v>5</v>
      </c>
      <c r="D872">
        <v>0</v>
      </c>
      <c r="E872">
        <v>5694</v>
      </c>
      <c r="F872">
        <v>6.1521154431565392</v>
      </c>
      <c r="G872">
        <v>2.0074608359676853</v>
      </c>
      <c r="H872">
        <v>2.9779879405221874</v>
      </c>
      <c r="I872">
        <v>1.1666666666666665</v>
      </c>
      <c r="J872">
        <v>3</v>
      </c>
    </row>
    <row r="873" spans="1:10" x14ac:dyDescent="0.25">
      <c r="A873" t="str">
        <f t="shared" si="13"/>
        <v>2951_1_10425</v>
      </c>
      <c r="B873">
        <v>2951</v>
      </c>
      <c r="C873">
        <v>1</v>
      </c>
      <c r="D873">
        <v>0</v>
      </c>
      <c r="E873">
        <v>10425</v>
      </c>
      <c r="F873">
        <v>6.1486852972416584</v>
      </c>
      <c r="G873">
        <v>2.114284412470024</v>
      </c>
      <c r="H873">
        <v>3.2010675514383014</v>
      </c>
      <c r="I873">
        <v>0.83333333333333326</v>
      </c>
      <c r="J873">
        <v>3</v>
      </c>
    </row>
    <row r="874" spans="1:10" x14ac:dyDescent="0.25">
      <c r="A874" t="str">
        <f t="shared" si="13"/>
        <v>2871_2_5321</v>
      </c>
      <c r="B874">
        <v>2871</v>
      </c>
      <c r="C874">
        <v>2</v>
      </c>
      <c r="D874">
        <v>0</v>
      </c>
      <c r="E874">
        <v>5321</v>
      </c>
      <c r="F874">
        <v>6.1396742770167423</v>
      </c>
      <c r="G874">
        <v>2.2179999999999995</v>
      </c>
      <c r="H874">
        <v>3.0883409436834093</v>
      </c>
      <c r="I874">
        <v>0.83333333333333326</v>
      </c>
      <c r="J874">
        <v>3</v>
      </c>
    </row>
    <row r="875" spans="1:10" x14ac:dyDescent="0.25">
      <c r="A875" t="str">
        <f t="shared" si="13"/>
        <v>11233_1_3015</v>
      </c>
      <c r="B875">
        <v>11233</v>
      </c>
      <c r="C875">
        <v>1</v>
      </c>
      <c r="D875">
        <v>0</v>
      </c>
      <c r="E875">
        <v>3015</v>
      </c>
      <c r="F875">
        <v>6.1126894977168948</v>
      </c>
      <c r="G875">
        <v>2.9809999999999999</v>
      </c>
      <c r="H875">
        <v>1.9650228310502282</v>
      </c>
      <c r="I875">
        <v>1.1666666666666665</v>
      </c>
      <c r="J875">
        <v>3</v>
      </c>
    </row>
    <row r="876" spans="1:10" x14ac:dyDescent="0.25">
      <c r="A876" t="str">
        <f t="shared" si="13"/>
        <v>11345_2_7075</v>
      </c>
      <c r="B876">
        <v>11345</v>
      </c>
      <c r="C876">
        <v>2</v>
      </c>
      <c r="D876">
        <v>0</v>
      </c>
      <c r="E876">
        <v>7075</v>
      </c>
      <c r="F876">
        <v>6.1063378995433784</v>
      </c>
      <c r="G876">
        <v>2.9253333333333331</v>
      </c>
      <c r="H876">
        <v>2.3476712328767122</v>
      </c>
      <c r="I876">
        <v>0.83333333333333326</v>
      </c>
      <c r="J876">
        <v>3</v>
      </c>
    </row>
    <row r="877" spans="1:10" x14ac:dyDescent="0.25">
      <c r="A877" t="str">
        <f t="shared" si="13"/>
        <v>11187_3_7108</v>
      </c>
      <c r="B877">
        <v>11187</v>
      </c>
      <c r="C877">
        <v>3</v>
      </c>
      <c r="D877">
        <v>0</v>
      </c>
      <c r="E877">
        <v>7108</v>
      </c>
      <c r="F877">
        <v>6.0891750380517502</v>
      </c>
      <c r="G877">
        <v>2.8673333333333333</v>
      </c>
      <c r="H877">
        <v>2.2218417047184169</v>
      </c>
      <c r="I877">
        <v>1</v>
      </c>
      <c r="J877">
        <v>3</v>
      </c>
    </row>
    <row r="878" spans="1:10" x14ac:dyDescent="0.25">
      <c r="A878" t="str">
        <f t="shared" si="13"/>
        <v>13841_1_3455</v>
      </c>
      <c r="B878">
        <v>13841</v>
      </c>
      <c r="C878">
        <v>1</v>
      </c>
      <c r="D878">
        <v>0</v>
      </c>
      <c r="E878">
        <v>3455</v>
      </c>
      <c r="F878">
        <v>6.0794352767810533</v>
      </c>
      <c r="G878">
        <v>3.2348297153883259</v>
      </c>
      <c r="H878">
        <v>1.844605561392727</v>
      </c>
      <c r="I878">
        <v>1</v>
      </c>
      <c r="J878">
        <v>3</v>
      </c>
    </row>
    <row r="879" spans="1:10" x14ac:dyDescent="0.25">
      <c r="A879" t="str">
        <f t="shared" si="13"/>
        <v>1223_1_3031</v>
      </c>
      <c r="B879">
        <v>1223</v>
      </c>
      <c r="C879">
        <v>1</v>
      </c>
      <c r="D879">
        <v>0</v>
      </c>
      <c r="E879">
        <v>3031</v>
      </c>
      <c r="F879">
        <v>6.0790639269406395</v>
      </c>
      <c r="G879">
        <v>2.2849999999999997</v>
      </c>
      <c r="H879">
        <v>3.2940639269406398</v>
      </c>
      <c r="I879">
        <v>0.5</v>
      </c>
      <c r="J879">
        <v>3</v>
      </c>
    </row>
    <row r="880" spans="1:10" x14ac:dyDescent="0.25">
      <c r="A880" t="str">
        <f t="shared" si="13"/>
        <v>13657_1_4997</v>
      </c>
      <c r="B880">
        <v>13657</v>
      </c>
      <c r="C880">
        <v>1</v>
      </c>
      <c r="D880">
        <v>0</v>
      </c>
      <c r="E880">
        <v>4997</v>
      </c>
      <c r="F880">
        <v>6.0731171993911719</v>
      </c>
      <c r="G880">
        <v>1.2273333333333332</v>
      </c>
      <c r="H880">
        <v>3.6791171993911722</v>
      </c>
      <c r="I880">
        <v>1.1666666666666665</v>
      </c>
      <c r="J880">
        <v>3</v>
      </c>
    </row>
    <row r="881" spans="1:10" x14ac:dyDescent="0.25">
      <c r="A881" t="str">
        <f t="shared" si="13"/>
        <v>11245_1_2417</v>
      </c>
      <c r="B881">
        <v>11245</v>
      </c>
      <c r="C881">
        <v>1</v>
      </c>
      <c r="D881">
        <v>315</v>
      </c>
      <c r="E881">
        <v>2417</v>
      </c>
      <c r="F881">
        <v>6.0665205479452045</v>
      </c>
      <c r="G881">
        <v>2.8119999999999998</v>
      </c>
      <c r="H881">
        <v>2.2545205479452051</v>
      </c>
      <c r="I881">
        <v>1</v>
      </c>
      <c r="J881">
        <v>3</v>
      </c>
    </row>
    <row r="882" spans="1:10" x14ac:dyDescent="0.25">
      <c r="A882" t="str">
        <f t="shared" si="13"/>
        <v>3132_3_3770</v>
      </c>
      <c r="B882">
        <v>3132</v>
      </c>
      <c r="C882">
        <v>3</v>
      </c>
      <c r="D882">
        <v>0</v>
      </c>
      <c r="E882">
        <v>3770</v>
      </c>
      <c r="F882">
        <v>6.0517537536991952</v>
      </c>
      <c r="G882">
        <v>1.5176167108753313</v>
      </c>
      <c r="H882">
        <v>3.0341370428238639</v>
      </c>
      <c r="I882">
        <v>1.5</v>
      </c>
      <c r="J882">
        <v>3</v>
      </c>
    </row>
    <row r="883" spans="1:10" x14ac:dyDescent="0.25">
      <c r="A883" t="str">
        <f t="shared" si="13"/>
        <v>11729_1_2775</v>
      </c>
      <c r="B883">
        <v>11729</v>
      </c>
      <c r="C883">
        <v>1</v>
      </c>
      <c r="D883">
        <v>0</v>
      </c>
      <c r="E883">
        <v>2775</v>
      </c>
      <c r="F883">
        <v>6.0289847792998472</v>
      </c>
      <c r="G883">
        <v>1.6923333333333332</v>
      </c>
      <c r="H883">
        <v>3.5033181126331812</v>
      </c>
      <c r="I883">
        <v>0.83333333333333326</v>
      </c>
      <c r="J883">
        <v>3</v>
      </c>
    </row>
    <row r="884" spans="1:10" x14ac:dyDescent="0.25">
      <c r="A884" t="str">
        <f t="shared" si="13"/>
        <v>11483_1_5169</v>
      </c>
      <c r="B884">
        <v>11483</v>
      </c>
      <c r="C884">
        <v>1</v>
      </c>
      <c r="D884">
        <v>0</v>
      </c>
      <c r="E884">
        <v>5169</v>
      </c>
      <c r="F884">
        <v>6.0150517503805165</v>
      </c>
      <c r="G884">
        <v>2.0719999999999996</v>
      </c>
      <c r="H884">
        <v>2.7763850837138504</v>
      </c>
      <c r="I884">
        <v>1.1666666666666665</v>
      </c>
      <c r="J884">
        <v>3</v>
      </c>
    </row>
    <row r="885" spans="1:10" x14ac:dyDescent="0.25">
      <c r="A885" t="str">
        <f t="shared" si="13"/>
        <v>11201_2_5940</v>
      </c>
      <c r="B885">
        <v>11201</v>
      </c>
      <c r="C885">
        <v>2</v>
      </c>
      <c r="D885">
        <v>0</v>
      </c>
      <c r="E885">
        <v>5940</v>
      </c>
      <c r="F885">
        <v>6.013066210045662</v>
      </c>
      <c r="G885">
        <v>2.57</v>
      </c>
      <c r="H885">
        <v>2.6097328767123287</v>
      </c>
      <c r="I885">
        <v>0.83333333333333326</v>
      </c>
      <c r="J885">
        <v>3</v>
      </c>
    </row>
    <row r="886" spans="1:10" x14ac:dyDescent="0.25">
      <c r="A886" t="str">
        <f t="shared" si="13"/>
        <v>11787_1_7727</v>
      </c>
      <c r="B886">
        <v>11787</v>
      </c>
      <c r="C886">
        <v>1</v>
      </c>
      <c r="D886">
        <v>0</v>
      </c>
      <c r="E886">
        <v>7727</v>
      </c>
      <c r="F886">
        <v>6.0126636225266363</v>
      </c>
      <c r="G886">
        <v>2.6349999999999998</v>
      </c>
      <c r="H886">
        <v>2.2109969558599696</v>
      </c>
      <c r="I886">
        <v>1.1666666666666665</v>
      </c>
      <c r="J886">
        <v>3</v>
      </c>
    </row>
    <row r="887" spans="1:10" x14ac:dyDescent="0.25">
      <c r="A887" t="str">
        <f t="shared" si="13"/>
        <v>360_3_4928</v>
      </c>
      <c r="B887">
        <v>360</v>
      </c>
      <c r="C887">
        <v>3</v>
      </c>
      <c r="D887">
        <v>0</v>
      </c>
      <c r="E887">
        <v>4928</v>
      </c>
      <c r="F887">
        <v>6.0112739726027389</v>
      </c>
      <c r="G887">
        <v>2.3443333333333332</v>
      </c>
      <c r="H887">
        <v>2.8336073059360727</v>
      </c>
      <c r="I887">
        <v>0.83333333333333326</v>
      </c>
      <c r="J887">
        <v>3</v>
      </c>
    </row>
    <row r="888" spans="1:10" x14ac:dyDescent="0.25">
      <c r="A888" t="str">
        <f t="shared" si="13"/>
        <v>4143_2_6791</v>
      </c>
      <c r="B888">
        <v>4143</v>
      </c>
      <c r="C888">
        <v>2</v>
      </c>
      <c r="D888">
        <v>0</v>
      </c>
      <c r="E888">
        <v>6791</v>
      </c>
      <c r="F888">
        <v>6.0022526636225253</v>
      </c>
      <c r="G888">
        <v>2.2399999999999998</v>
      </c>
      <c r="H888">
        <v>2.9289193302891929</v>
      </c>
      <c r="I888">
        <v>0.83333333333333326</v>
      </c>
      <c r="J888">
        <v>3</v>
      </c>
    </row>
    <row r="889" spans="1:10" x14ac:dyDescent="0.25">
      <c r="A889" t="str">
        <f t="shared" si="13"/>
        <v>11273_1_7797</v>
      </c>
      <c r="B889">
        <v>11273</v>
      </c>
      <c r="C889">
        <v>1</v>
      </c>
      <c r="D889">
        <v>0</v>
      </c>
      <c r="E889">
        <v>7797</v>
      </c>
      <c r="F889">
        <v>5.9977939805908251</v>
      </c>
      <c r="G889">
        <v>3.6014624855713735</v>
      </c>
      <c r="H889">
        <v>1.8963314950194516</v>
      </c>
      <c r="I889">
        <v>0.5</v>
      </c>
      <c r="J889">
        <v>3</v>
      </c>
    </row>
    <row r="890" spans="1:10" x14ac:dyDescent="0.25">
      <c r="A890" t="str">
        <f t="shared" si="13"/>
        <v>11473_1_3392</v>
      </c>
      <c r="B890">
        <v>11473</v>
      </c>
      <c r="C890">
        <v>1</v>
      </c>
      <c r="D890">
        <v>0</v>
      </c>
      <c r="E890">
        <v>3392</v>
      </c>
      <c r="F890">
        <v>5.9706179604261793</v>
      </c>
      <c r="G890">
        <v>2.0346666666666664</v>
      </c>
      <c r="H890">
        <v>2.1026179604261794</v>
      </c>
      <c r="I890">
        <v>1.8333333333333333</v>
      </c>
      <c r="J890">
        <v>3</v>
      </c>
    </row>
    <row r="891" spans="1:10" x14ac:dyDescent="0.25">
      <c r="A891" t="str">
        <f t="shared" si="13"/>
        <v>3132_4_5557</v>
      </c>
      <c r="B891">
        <v>3132</v>
      </c>
      <c r="C891">
        <v>4</v>
      </c>
      <c r="D891">
        <v>0</v>
      </c>
      <c r="E891">
        <v>5557</v>
      </c>
      <c r="F891">
        <v>5.9463584566642806</v>
      </c>
      <c r="G891">
        <v>1.2802146841821127</v>
      </c>
      <c r="H891">
        <v>3.3328104391488349</v>
      </c>
      <c r="I891">
        <v>1.3333333333333333</v>
      </c>
      <c r="J891">
        <v>3</v>
      </c>
    </row>
    <row r="892" spans="1:10" x14ac:dyDescent="0.25">
      <c r="A892" t="str">
        <f t="shared" si="13"/>
        <v>2871_3_3135</v>
      </c>
      <c r="B892">
        <v>2871</v>
      </c>
      <c r="C892">
        <v>3</v>
      </c>
      <c r="D892">
        <v>0</v>
      </c>
      <c r="E892">
        <v>3135</v>
      </c>
      <c r="F892">
        <v>5.9300852359208518</v>
      </c>
      <c r="G892">
        <v>1.8579999999999997</v>
      </c>
      <c r="H892">
        <v>3.2387519025875191</v>
      </c>
      <c r="I892">
        <v>0.83333333333333326</v>
      </c>
      <c r="J892">
        <v>3</v>
      </c>
    </row>
    <row r="893" spans="1:10" x14ac:dyDescent="0.25">
      <c r="A893" t="str">
        <f t="shared" si="13"/>
        <v>11430_1_2465</v>
      </c>
      <c r="B893">
        <v>11430</v>
      </c>
      <c r="C893">
        <v>1</v>
      </c>
      <c r="D893">
        <v>0</v>
      </c>
      <c r="E893">
        <v>2465</v>
      </c>
      <c r="F893">
        <v>5.9027077625570774</v>
      </c>
      <c r="G893">
        <v>2.827</v>
      </c>
      <c r="H893">
        <v>2.4090410958904109</v>
      </c>
      <c r="I893">
        <v>0.66666666666666663</v>
      </c>
      <c r="J893">
        <v>3</v>
      </c>
    </row>
    <row r="894" spans="1:10" x14ac:dyDescent="0.25">
      <c r="A894" t="str">
        <f t="shared" si="13"/>
        <v>1090_2_4004</v>
      </c>
      <c r="B894">
        <v>1090</v>
      </c>
      <c r="C894">
        <v>2</v>
      </c>
      <c r="D894">
        <v>0</v>
      </c>
      <c r="E894">
        <v>4004</v>
      </c>
      <c r="F894">
        <v>5.8970076103500757</v>
      </c>
      <c r="G894">
        <v>2.7736666666666663</v>
      </c>
      <c r="H894">
        <v>2.2900076103500759</v>
      </c>
      <c r="I894">
        <v>0.83333333333333326</v>
      </c>
      <c r="J894">
        <v>3</v>
      </c>
    </row>
    <row r="895" spans="1:10" x14ac:dyDescent="0.25">
      <c r="A895" t="str">
        <f t="shared" si="13"/>
        <v>2824_4_3469</v>
      </c>
      <c r="B895">
        <v>2824</v>
      </c>
      <c r="C895">
        <v>4</v>
      </c>
      <c r="D895">
        <v>0</v>
      </c>
      <c r="E895">
        <v>3469</v>
      </c>
      <c r="F895">
        <v>5.8918234398782339</v>
      </c>
      <c r="G895">
        <v>1.2106666666666666</v>
      </c>
      <c r="H895">
        <v>3.0144901065449012</v>
      </c>
      <c r="I895">
        <v>1.6666666666666665</v>
      </c>
      <c r="J895">
        <v>3</v>
      </c>
    </row>
    <row r="896" spans="1:10" x14ac:dyDescent="0.25">
      <c r="A896" t="str">
        <f t="shared" si="13"/>
        <v>11813_1_2858</v>
      </c>
      <c r="B896">
        <v>11813</v>
      </c>
      <c r="C896">
        <v>1</v>
      </c>
      <c r="D896">
        <v>0</v>
      </c>
      <c r="E896">
        <v>2858</v>
      </c>
      <c r="F896">
        <v>5.8779710806697105</v>
      </c>
      <c r="G896">
        <v>2.5243333333333333</v>
      </c>
      <c r="H896">
        <v>2.8536377473363772</v>
      </c>
      <c r="I896">
        <v>0.5</v>
      </c>
      <c r="J896">
        <v>3</v>
      </c>
    </row>
    <row r="897" spans="1:10" x14ac:dyDescent="0.25">
      <c r="A897" t="str">
        <f t="shared" si="13"/>
        <v>2954_3_2677</v>
      </c>
      <c r="B897">
        <v>2954</v>
      </c>
      <c r="C897">
        <v>3</v>
      </c>
      <c r="D897">
        <v>0</v>
      </c>
      <c r="E897">
        <v>2677</v>
      </c>
      <c r="F897">
        <v>5.8597625570776248</v>
      </c>
      <c r="G897">
        <v>2.2519999999999998</v>
      </c>
      <c r="H897">
        <v>2.441095890410959</v>
      </c>
      <c r="I897">
        <v>1.1666666666666665</v>
      </c>
      <c r="J897">
        <v>3</v>
      </c>
    </row>
    <row r="898" spans="1:10" x14ac:dyDescent="0.25">
      <c r="A898" t="str">
        <f t="shared" si="13"/>
        <v>2951_2_5015</v>
      </c>
      <c r="B898">
        <v>2951</v>
      </c>
      <c r="C898">
        <v>2</v>
      </c>
      <c r="D898">
        <v>0</v>
      </c>
      <c r="E898">
        <v>5015</v>
      </c>
      <c r="F898">
        <v>5.8366210045662088</v>
      </c>
      <c r="G898">
        <v>1.5399999999999996</v>
      </c>
      <c r="H898">
        <v>3.4632876712328766</v>
      </c>
      <c r="I898">
        <v>0.83333333333333326</v>
      </c>
      <c r="J898">
        <v>3</v>
      </c>
    </row>
    <row r="899" spans="1:10" x14ac:dyDescent="0.25">
      <c r="A899" t="str">
        <f t="shared" ref="A899:A962" si="14">CONCATENATE(B899,"_",C899,"_",E899)</f>
        <v>1605_5_4632</v>
      </c>
      <c r="B899">
        <v>1605</v>
      </c>
      <c r="C899">
        <v>5</v>
      </c>
      <c r="D899">
        <v>0</v>
      </c>
      <c r="E899">
        <v>4632</v>
      </c>
      <c r="F899">
        <v>5.8218782343987829</v>
      </c>
      <c r="G899">
        <v>1.8436666666666666</v>
      </c>
      <c r="H899">
        <v>3.4782115677321159</v>
      </c>
      <c r="I899">
        <v>0.5</v>
      </c>
      <c r="J899">
        <v>3</v>
      </c>
    </row>
    <row r="900" spans="1:10" x14ac:dyDescent="0.25">
      <c r="A900" t="str">
        <f t="shared" si="14"/>
        <v>11750_1_694</v>
      </c>
      <c r="B900">
        <v>11750</v>
      </c>
      <c r="C900">
        <v>1</v>
      </c>
      <c r="D900">
        <v>0</v>
      </c>
      <c r="E900">
        <v>694</v>
      </c>
      <c r="F900">
        <v>5.8124566210045652</v>
      </c>
      <c r="G900">
        <v>3.4636666666666658</v>
      </c>
      <c r="H900">
        <v>1.3487899543378994</v>
      </c>
      <c r="I900">
        <v>1</v>
      </c>
      <c r="J900">
        <v>3</v>
      </c>
    </row>
    <row r="901" spans="1:10" x14ac:dyDescent="0.25">
      <c r="A901" t="str">
        <f t="shared" si="14"/>
        <v>3161_3_6680</v>
      </c>
      <c r="B901">
        <v>3161</v>
      </c>
      <c r="C901">
        <v>3</v>
      </c>
      <c r="D901">
        <v>0</v>
      </c>
      <c r="E901">
        <v>6680</v>
      </c>
      <c r="F901">
        <v>5.8069877505263436</v>
      </c>
      <c r="G901">
        <v>2.0751916167664666</v>
      </c>
      <c r="H901">
        <v>2.2317961337598771</v>
      </c>
      <c r="I901">
        <v>1.5</v>
      </c>
      <c r="J901">
        <v>3</v>
      </c>
    </row>
    <row r="902" spans="1:10" x14ac:dyDescent="0.25">
      <c r="A902" t="str">
        <f t="shared" si="14"/>
        <v>13629_1_5380</v>
      </c>
      <c r="B902">
        <v>13629</v>
      </c>
      <c r="C902">
        <v>1</v>
      </c>
      <c r="D902">
        <v>0</v>
      </c>
      <c r="E902">
        <v>5380</v>
      </c>
      <c r="F902">
        <v>5.7809512937595127</v>
      </c>
      <c r="G902">
        <v>2.5049999999999999</v>
      </c>
      <c r="H902">
        <v>2.6092846270928458</v>
      </c>
      <c r="I902">
        <v>0.66666666666666663</v>
      </c>
      <c r="J902">
        <v>3</v>
      </c>
    </row>
    <row r="903" spans="1:10" x14ac:dyDescent="0.25">
      <c r="A903" t="str">
        <f t="shared" si="14"/>
        <v>11213_1_3534</v>
      </c>
      <c r="B903">
        <v>11213</v>
      </c>
      <c r="C903">
        <v>1</v>
      </c>
      <c r="D903">
        <v>0</v>
      </c>
      <c r="E903">
        <v>3534</v>
      </c>
      <c r="F903">
        <v>5.770374429223744</v>
      </c>
      <c r="G903">
        <v>1.8140000000000001</v>
      </c>
      <c r="H903">
        <v>2.9563744292237439</v>
      </c>
      <c r="I903">
        <v>1</v>
      </c>
      <c r="J903">
        <v>3</v>
      </c>
    </row>
    <row r="904" spans="1:10" x14ac:dyDescent="0.25">
      <c r="A904" t="str">
        <f t="shared" si="14"/>
        <v>11515_1_4510</v>
      </c>
      <c r="B904">
        <v>11515</v>
      </c>
      <c r="C904">
        <v>1</v>
      </c>
      <c r="D904">
        <v>0</v>
      </c>
      <c r="E904">
        <v>4510</v>
      </c>
      <c r="F904">
        <v>5.7574277016742768</v>
      </c>
      <c r="G904">
        <v>2.7749999999999995</v>
      </c>
      <c r="H904">
        <v>2.3157610350076103</v>
      </c>
      <c r="I904">
        <v>0.66666666666666663</v>
      </c>
      <c r="J904">
        <v>3</v>
      </c>
    </row>
    <row r="905" spans="1:10" x14ac:dyDescent="0.25">
      <c r="A905" t="str">
        <f t="shared" si="14"/>
        <v>11480_1_5936</v>
      </c>
      <c r="B905">
        <v>11480</v>
      </c>
      <c r="C905">
        <v>1</v>
      </c>
      <c r="D905">
        <v>0</v>
      </c>
      <c r="E905">
        <v>5936</v>
      </c>
      <c r="F905">
        <v>5.7388432267884317</v>
      </c>
      <c r="G905">
        <v>2.8699999999999997</v>
      </c>
      <c r="H905">
        <v>1.8688432267884321</v>
      </c>
      <c r="I905">
        <v>1</v>
      </c>
      <c r="J905">
        <v>3</v>
      </c>
    </row>
    <row r="906" spans="1:10" x14ac:dyDescent="0.25">
      <c r="A906" t="str">
        <f t="shared" si="14"/>
        <v>11091_1_4244</v>
      </c>
      <c r="B906">
        <v>11091</v>
      </c>
      <c r="C906">
        <v>1</v>
      </c>
      <c r="D906">
        <v>0</v>
      </c>
      <c r="E906">
        <v>4244</v>
      </c>
      <c r="F906">
        <v>5.7339939117199386</v>
      </c>
      <c r="G906">
        <v>2.4253333333333331</v>
      </c>
      <c r="H906">
        <v>2.4753272450532724</v>
      </c>
      <c r="I906">
        <v>0.83333333333333326</v>
      </c>
      <c r="J906">
        <v>3</v>
      </c>
    </row>
    <row r="907" spans="1:10" x14ac:dyDescent="0.25">
      <c r="A907" t="str">
        <f t="shared" si="14"/>
        <v>1711_4_4597</v>
      </c>
      <c r="B907">
        <v>1711</v>
      </c>
      <c r="C907">
        <v>4</v>
      </c>
      <c r="D907">
        <v>0</v>
      </c>
      <c r="E907">
        <v>4597</v>
      </c>
      <c r="F907">
        <v>5.7322328767123283</v>
      </c>
      <c r="G907">
        <v>1.7693333333333332</v>
      </c>
      <c r="H907">
        <v>3.1295662100456618</v>
      </c>
      <c r="I907">
        <v>0.83333333333333326</v>
      </c>
      <c r="J907">
        <v>3</v>
      </c>
    </row>
    <row r="908" spans="1:10" x14ac:dyDescent="0.25">
      <c r="A908" t="str">
        <f t="shared" si="14"/>
        <v>11173_1_7470</v>
      </c>
      <c r="B908">
        <v>11173</v>
      </c>
      <c r="C908">
        <v>1</v>
      </c>
      <c r="D908">
        <v>11</v>
      </c>
      <c r="E908">
        <v>7470</v>
      </c>
      <c r="F908">
        <v>5.7314824961948236</v>
      </c>
      <c r="G908">
        <v>2.3986666666666663</v>
      </c>
      <c r="H908">
        <v>2.3328158295281578</v>
      </c>
      <c r="I908">
        <v>1</v>
      </c>
      <c r="J908">
        <v>3</v>
      </c>
    </row>
    <row r="909" spans="1:10" x14ac:dyDescent="0.25">
      <c r="A909" t="str">
        <f t="shared" si="14"/>
        <v>11231_1_6246</v>
      </c>
      <c r="B909">
        <v>11231</v>
      </c>
      <c r="C909">
        <v>1</v>
      </c>
      <c r="D909">
        <v>0</v>
      </c>
      <c r="E909">
        <v>6246</v>
      </c>
      <c r="F909">
        <v>5.7251963470319636</v>
      </c>
      <c r="G909">
        <v>2.722</v>
      </c>
      <c r="H909">
        <v>2.3365296803652966</v>
      </c>
      <c r="I909">
        <v>0.66666666666666663</v>
      </c>
      <c r="J909">
        <v>3</v>
      </c>
    </row>
    <row r="910" spans="1:10" x14ac:dyDescent="0.25">
      <c r="A910" t="str">
        <f t="shared" si="14"/>
        <v>1471_4_6251</v>
      </c>
      <c r="B910">
        <v>1471</v>
      </c>
      <c r="C910">
        <v>4</v>
      </c>
      <c r="D910">
        <v>0</v>
      </c>
      <c r="E910">
        <v>6251</v>
      </c>
      <c r="F910">
        <v>5.6992672203193289</v>
      </c>
      <c r="G910">
        <v>2.0057712366021434</v>
      </c>
      <c r="H910">
        <v>2.8601626503838529</v>
      </c>
      <c r="I910">
        <v>0.83333333333333326</v>
      </c>
      <c r="J910">
        <v>3</v>
      </c>
    </row>
    <row r="911" spans="1:10" x14ac:dyDescent="0.25">
      <c r="A911" t="str">
        <f t="shared" si="14"/>
        <v>13844_1_8352</v>
      </c>
      <c r="B911">
        <v>13844</v>
      </c>
      <c r="C911">
        <v>1</v>
      </c>
      <c r="D911">
        <v>0</v>
      </c>
      <c r="E911">
        <v>8352</v>
      </c>
      <c r="F911">
        <v>5.6990411079182621</v>
      </c>
      <c r="G911">
        <v>2.6446285919540227</v>
      </c>
      <c r="H911">
        <v>2.2210791826309064</v>
      </c>
      <c r="I911">
        <v>0.83333333333333326</v>
      </c>
      <c r="J911">
        <v>3</v>
      </c>
    </row>
    <row r="912" spans="1:10" x14ac:dyDescent="0.25">
      <c r="A912" t="str">
        <f t="shared" si="14"/>
        <v>13839_1_5608</v>
      </c>
      <c r="B912">
        <v>13839</v>
      </c>
      <c r="C912">
        <v>1</v>
      </c>
      <c r="D912">
        <v>0</v>
      </c>
      <c r="E912">
        <v>5608</v>
      </c>
      <c r="F912">
        <v>5.6987672429796952</v>
      </c>
      <c r="G912">
        <v>2.1774690323347596</v>
      </c>
      <c r="H912">
        <v>2.3546315439782695</v>
      </c>
      <c r="I912">
        <v>1.1666666666666665</v>
      </c>
      <c r="J912">
        <v>3</v>
      </c>
    </row>
    <row r="913" spans="1:10" x14ac:dyDescent="0.25">
      <c r="A913" t="str">
        <f t="shared" si="14"/>
        <v>3622_1_3236</v>
      </c>
      <c r="B913">
        <v>3622</v>
      </c>
      <c r="C913">
        <v>1</v>
      </c>
      <c r="D913">
        <v>0</v>
      </c>
      <c r="E913">
        <v>3236</v>
      </c>
      <c r="F913">
        <v>5.6901856925418564</v>
      </c>
      <c r="G913">
        <v>1.7843333333333331</v>
      </c>
      <c r="H913">
        <v>3.0725190258751902</v>
      </c>
      <c r="I913">
        <v>0.83333333333333326</v>
      </c>
      <c r="J913">
        <v>3</v>
      </c>
    </row>
    <row r="914" spans="1:10" x14ac:dyDescent="0.25">
      <c r="A914" t="str">
        <f t="shared" si="14"/>
        <v>11129_2_3196</v>
      </c>
      <c r="B914">
        <v>11129</v>
      </c>
      <c r="C914">
        <v>2</v>
      </c>
      <c r="D914">
        <v>0</v>
      </c>
      <c r="E914">
        <v>3196</v>
      </c>
      <c r="F914">
        <v>5.6775007610350068</v>
      </c>
      <c r="G914">
        <v>1.6006666666666665</v>
      </c>
      <c r="H914">
        <v>3.2435007610350071</v>
      </c>
      <c r="I914">
        <v>0.83333333333333326</v>
      </c>
      <c r="J914">
        <v>3</v>
      </c>
    </row>
    <row r="915" spans="1:10" x14ac:dyDescent="0.25">
      <c r="A915" t="str">
        <f t="shared" si="14"/>
        <v>1792_3_4476</v>
      </c>
      <c r="B915">
        <v>1792</v>
      </c>
      <c r="C915">
        <v>3</v>
      </c>
      <c r="D915">
        <v>0</v>
      </c>
      <c r="E915">
        <v>4476</v>
      </c>
      <c r="F915">
        <v>5.675683409436834</v>
      </c>
      <c r="G915">
        <v>2.1986666666666665</v>
      </c>
      <c r="H915">
        <v>2.310350076103501</v>
      </c>
      <c r="I915">
        <v>1.1666666666666665</v>
      </c>
      <c r="J915">
        <v>3</v>
      </c>
    </row>
    <row r="916" spans="1:10" x14ac:dyDescent="0.25">
      <c r="A916" t="str">
        <f t="shared" si="14"/>
        <v>11624_1_5885</v>
      </c>
      <c r="B916">
        <v>11624</v>
      </c>
      <c r="C916">
        <v>1</v>
      </c>
      <c r="D916">
        <v>0</v>
      </c>
      <c r="E916">
        <v>5885</v>
      </c>
      <c r="F916">
        <v>5.6735053272450529</v>
      </c>
      <c r="G916">
        <v>2.0956666666666663</v>
      </c>
      <c r="H916">
        <v>2.5778386605783865</v>
      </c>
      <c r="I916">
        <v>1</v>
      </c>
      <c r="J916">
        <v>3</v>
      </c>
    </row>
    <row r="917" spans="1:10" x14ac:dyDescent="0.25">
      <c r="A917" t="str">
        <f t="shared" si="14"/>
        <v>13816_1_5297</v>
      </c>
      <c r="B917">
        <v>13816</v>
      </c>
      <c r="C917">
        <v>1</v>
      </c>
      <c r="D917">
        <v>0</v>
      </c>
      <c r="E917">
        <v>5297</v>
      </c>
      <c r="F917">
        <v>5.6666891753150521</v>
      </c>
      <c r="G917">
        <v>2.6756218614309981</v>
      </c>
      <c r="H917">
        <v>1.657733980550721</v>
      </c>
      <c r="I917">
        <v>1.3333333333333333</v>
      </c>
      <c r="J917">
        <v>3</v>
      </c>
    </row>
    <row r="918" spans="1:10" x14ac:dyDescent="0.25">
      <c r="A918" t="str">
        <f t="shared" si="14"/>
        <v>11363_1_3465</v>
      </c>
      <c r="B918">
        <v>11363</v>
      </c>
      <c r="C918">
        <v>1</v>
      </c>
      <c r="D918">
        <v>0</v>
      </c>
      <c r="E918">
        <v>3465</v>
      </c>
      <c r="F918">
        <v>5.638255707762557</v>
      </c>
      <c r="G918">
        <v>2.5603333333333333</v>
      </c>
      <c r="H918">
        <v>2.2445890410958906</v>
      </c>
      <c r="I918">
        <v>0.83333333333333326</v>
      </c>
      <c r="J918">
        <v>3</v>
      </c>
    </row>
    <row r="919" spans="1:10" x14ac:dyDescent="0.25">
      <c r="A919" t="str">
        <f t="shared" si="14"/>
        <v>360_4_6121</v>
      </c>
      <c r="B919">
        <v>360</v>
      </c>
      <c r="C919">
        <v>4</v>
      </c>
      <c r="D919">
        <v>0</v>
      </c>
      <c r="E919">
        <v>6121</v>
      </c>
      <c r="F919">
        <v>5.6220730593607309</v>
      </c>
      <c r="G919">
        <v>2.4509999999999996</v>
      </c>
      <c r="H919">
        <v>2.5044063926940638</v>
      </c>
      <c r="I919">
        <v>0.66666666666666663</v>
      </c>
      <c r="J919">
        <v>3</v>
      </c>
    </row>
    <row r="920" spans="1:10" x14ac:dyDescent="0.25">
      <c r="A920" t="str">
        <f t="shared" si="14"/>
        <v>11007_4_6475</v>
      </c>
      <c r="B920">
        <v>11007</v>
      </c>
      <c r="C920">
        <v>4</v>
      </c>
      <c r="D920">
        <v>0</v>
      </c>
      <c r="E920">
        <v>6475</v>
      </c>
      <c r="F920">
        <v>5.617663622526635</v>
      </c>
      <c r="G920">
        <v>1.3549999999999998</v>
      </c>
      <c r="H920">
        <v>2.9293302891933024</v>
      </c>
      <c r="I920">
        <v>1.3333333333333333</v>
      </c>
      <c r="J920">
        <v>3</v>
      </c>
    </row>
    <row r="921" spans="1:10" x14ac:dyDescent="0.25">
      <c r="A921" t="str">
        <f t="shared" si="14"/>
        <v>1605_6_3320</v>
      </c>
      <c r="B921">
        <v>1605</v>
      </c>
      <c r="C921">
        <v>6</v>
      </c>
      <c r="D921">
        <v>0</v>
      </c>
      <c r="E921">
        <v>3320</v>
      </c>
      <c r="F921">
        <v>5.6164520547945198</v>
      </c>
      <c r="G921">
        <v>1.8703333333333332</v>
      </c>
      <c r="H921">
        <v>3.0794520547945199</v>
      </c>
      <c r="I921">
        <v>0.66666666666666663</v>
      </c>
      <c r="J921">
        <v>3</v>
      </c>
    </row>
    <row r="922" spans="1:10" x14ac:dyDescent="0.25">
      <c r="A922" t="str">
        <f t="shared" si="14"/>
        <v>13619_2_14478</v>
      </c>
      <c r="B922">
        <v>13619</v>
      </c>
      <c r="C922">
        <v>2</v>
      </c>
      <c r="D922">
        <v>0</v>
      </c>
      <c r="E922">
        <v>14478</v>
      </c>
      <c r="F922">
        <v>5.613679058953247</v>
      </c>
      <c r="G922">
        <v>1.9349685039370075</v>
      </c>
      <c r="H922">
        <v>2.6787105550162398</v>
      </c>
      <c r="I922">
        <v>1</v>
      </c>
      <c r="J922">
        <v>3</v>
      </c>
    </row>
    <row r="923" spans="1:10" x14ac:dyDescent="0.25">
      <c r="A923" t="str">
        <f t="shared" si="14"/>
        <v>11101_2_5216</v>
      </c>
      <c r="B923">
        <v>11101</v>
      </c>
      <c r="C923">
        <v>2</v>
      </c>
      <c r="D923">
        <v>0</v>
      </c>
      <c r="E923">
        <v>5216</v>
      </c>
      <c r="F923">
        <v>5.6104226242167874</v>
      </c>
      <c r="G923">
        <v>1.5070158486707563</v>
      </c>
      <c r="H923">
        <v>3.6034067755460311</v>
      </c>
      <c r="I923">
        <v>0.5</v>
      </c>
      <c r="J923">
        <v>3</v>
      </c>
    </row>
    <row r="924" spans="1:10" x14ac:dyDescent="0.25">
      <c r="A924" t="str">
        <f t="shared" si="14"/>
        <v>13561_1_5385</v>
      </c>
      <c r="B924">
        <v>13561</v>
      </c>
      <c r="C924">
        <v>1</v>
      </c>
      <c r="D924">
        <v>0</v>
      </c>
      <c r="E924">
        <v>5385</v>
      </c>
      <c r="F924">
        <v>5.6052937595129375</v>
      </c>
      <c r="G924">
        <v>1.6773333333333333</v>
      </c>
      <c r="H924">
        <v>2.4279604261796042</v>
      </c>
      <c r="I924">
        <v>1.5</v>
      </c>
      <c r="J924">
        <v>3</v>
      </c>
    </row>
    <row r="925" spans="1:10" x14ac:dyDescent="0.25">
      <c r="A925" t="str">
        <f t="shared" si="14"/>
        <v>11227_1_6645</v>
      </c>
      <c r="B925">
        <v>11227</v>
      </c>
      <c r="C925">
        <v>1</v>
      </c>
      <c r="D925">
        <v>0</v>
      </c>
      <c r="E925">
        <v>6645</v>
      </c>
      <c r="F925">
        <v>5.6027329443980598</v>
      </c>
      <c r="G925">
        <v>2.7282842738901429</v>
      </c>
      <c r="H925">
        <v>1.707782003841251</v>
      </c>
      <c r="I925">
        <v>1.1666666666666665</v>
      </c>
      <c r="J925">
        <v>3</v>
      </c>
    </row>
    <row r="926" spans="1:10" x14ac:dyDescent="0.25">
      <c r="A926" t="str">
        <f t="shared" si="14"/>
        <v>11113_1_4285</v>
      </c>
      <c r="B926">
        <v>11113</v>
      </c>
      <c r="C926">
        <v>1</v>
      </c>
      <c r="D926">
        <v>0</v>
      </c>
      <c r="E926">
        <v>4285</v>
      </c>
      <c r="F926">
        <v>5.6018063980221964</v>
      </c>
      <c r="G926">
        <v>1.7654085569817188</v>
      </c>
      <c r="H926">
        <v>1.8363978410404775</v>
      </c>
      <c r="I926">
        <v>2</v>
      </c>
      <c r="J926">
        <v>3</v>
      </c>
    </row>
    <row r="927" spans="1:10" x14ac:dyDescent="0.25">
      <c r="A927" t="str">
        <f t="shared" si="14"/>
        <v>11888_2_4456</v>
      </c>
      <c r="B927">
        <v>11888</v>
      </c>
      <c r="C927">
        <v>2</v>
      </c>
      <c r="D927">
        <v>0</v>
      </c>
      <c r="E927">
        <v>4456</v>
      </c>
      <c r="F927">
        <v>5.5915388127853864</v>
      </c>
      <c r="G927">
        <v>2.0329999999999995</v>
      </c>
      <c r="H927">
        <v>2.2252054794520544</v>
      </c>
      <c r="I927">
        <v>1.3333333333333333</v>
      </c>
      <c r="J927">
        <v>3</v>
      </c>
    </row>
    <row r="928" spans="1:10" x14ac:dyDescent="0.25">
      <c r="A928" t="str">
        <f t="shared" si="14"/>
        <v>1731_4_1544</v>
      </c>
      <c r="B928">
        <v>1731</v>
      </c>
      <c r="C928">
        <v>4</v>
      </c>
      <c r="D928">
        <v>0</v>
      </c>
      <c r="E928">
        <v>1544</v>
      </c>
      <c r="F928">
        <v>5.5850593607305932</v>
      </c>
      <c r="G928">
        <v>1.4086666666666665</v>
      </c>
      <c r="H928">
        <v>3.0097260273972606</v>
      </c>
      <c r="I928">
        <v>1.1666666666666665</v>
      </c>
      <c r="J928">
        <v>3</v>
      </c>
    </row>
    <row r="929" spans="1:10" x14ac:dyDescent="0.25">
      <c r="A929" t="str">
        <f t="shared" si="14"/>
        <v>13961_1_4668</v>
      </c>
      <c r="B929">
        <v>13961</v>
      </c>
      <c r="C929">
        <v>1</v>
      </c>
      <c r="D929">
        <v>0</v>
      </c>
      <c r="E929">
        <v>4668</v>
      </c>
      <c r="F929">
        <v>5.5514855403348546</v>
      </c>
      <c r="G929">
        <v>1.6296666666666666</v>
      </c>
      <c r="H929">
        <v>3.088485540334855</v>
      </c>
      <c r="I929">
        <v>0.83333333333333326</v>
      </c>
      <c r="J929">
        <v>3</v>
      </c>
    </row>
    <row r="930" spans="1:10" x14ac:dyDescent="0.25">
      <c r="A930" t="str">
        <f t="shared" si="14"/>
        <v>14169_1_6850</v>
      </c>
      <c r="B930">
        <v>14169</v>
      </c>
      <c r="C930">
        <v>1</v>
      </c>
      <c r="D930">
        <v>0</v>
      </c>
      <c r="E930">
        <v>6850</v>
      </c>
      <c r="F930">
        <v>5.546721952693618</v>
      </c>
      <c r="G930">
        <v>2.900983844282238</v>
      </c>
      <c r="H930">
        <v>1.4790714417447144</v>
      </c>
      <c r="I930">
        <v>1.1666666666666665</v>
      </c>
      <c r="J930">
        <v>3</v>
      </c>
    </row>
    <row r="931" spans="1:10" x14ac:dyDescent="0.25">
      <c r="A931" t="str">
        <f t="shared" si="14"/>
        <v>11296_1_5752</v>
      </c>
      <c r="B931">
        <v>11296</v>
      </c>
      <c r="C931">
        <v>1</v>
      </c>
      <c r="D931">
        <v>0</v>
      </c>
      <c r="E931">
        <v>5752</v>
      </c>
      <c r="F931">
        <v>5.5428675799086751</v>
      </c>
      <c r="G931">
        <v>2.1919999999999997</v>
      </c>
      <c r="H931">
        <v>2.1842009132420088</v>
      </c>
      <c r="I931">
        <v>1.1666666666666665</v>
      </c>
      <c r="J931">
        <v>3</v>
      </c>
    </row>
    <row r="932" spans="1:10" x14ac:dyDescent="0.25">
      <c r="A932" t="str">
        <f t="shared" si="14"/>
        <v>11946_1_1257</v>
      </c>
      <c r="B932">
        <v>11946</v>
      </c>
      <c r="C932">
        <v>1</v>
      </c>
      <c r="D932">
        <v>0</v>
      </c>
      <c r="E932">
        <v>1257</v>
      </c>
      <c r="F932">
        <v>5.5366560121765591</v>
      </c>
      <c r="G932">
        <v>2.2723333333333331</v>
      </c>
      <c r="H932">
        <v>1.5976560121765602</v>
      </c>
      <c r="I932">
        <v>1.6666666666666665</v>
      </c>
      <c r="J932">
        <v>3</v>
      </c>
    </row>
    <row r="933" spans="1:10" x14ac:dyDescent="0.25">
      <c r="A933" t="str">
        <f t="shared" si="14"/>
        <v>11893_2_6100</v>
      </c>
      <c r="B933">
        <v>11893</v>
      </c>
      <c r="C933">
        <v>2</v>
      </c>
      <c r="D933">
        <v>0</v>
      </c>
      <c r="E933">
        <v>6100</v>
      </c>
      <c r="F933">
        <v>5.5212237442922376</v>
      </c>
      <c r="G933">
        <v>1.2236666666666665</v>
      </c>
      <c r="H933">
        <v>3.7975570776255712</v>
      </c>
      <c r="I933">
        <v>0.5</v>
      </c>
      <c r="J933">
        <v>3</v>
      </c>
    </row>
    <row r="934" spans="1:10" x14ac:dyDescent="0.25">
      <c r="A934" t="str">
        <f t="shared" si="14"/>
        <v>11439_2_5363</v>
      </c>
      <c r="B934">
        <v>11439</v>
      </c>
      <c r="C934">
        <v>2</v>
      </c>
      <c r="D934">
        <v>0</v>
      </c>
      <c r="E934">
        <v>5363</v>
      </c>
      <c r="F934">
        <v>5.5192022045749507</v>
      </c>
      <c r="G934">
        <v>1.7786975573373109</v>
      </c>
      <c r="H934">
        <v>2.5738379805709735</v>
      </c>
      <c r="I934">
        <v>1.1666666666666665</v>
      </c>
      <c r="J934">
        <v>3</v>
      </c>
    </row>
    <row r="935" spans="1:10" x14ac:dyDescent="0.25">
      <c r="A935" t="str">
        <f t="shared" si="14"/>
        <v>1090_1_2794</v>
      </c>
      <c r="B935">
        <v>1090</v>
      </c>
      <c r="C935">
        <v>1</v>
      </c>
      <c r="D935">
        <v>0</v>
      </c>
      <c r="E935">
        <v>2794</v>
      </c>
      <c r="F935">
        <v>5.5188980213089796</v>
      </c>
      <c r="G935">
        <v>2.5063333333333331</v>
      </c>
      <c r="H935">
        <v>2.1792313546423134</v>
      </c>
      <c r="I935">
        <v>0.83333333333333326</v>
      </c>
      <c r="J935">
        <v>3</v>
      </c>
    </row>
    <row r="936" spans="1:10" x14ac:dyDescent="0.25">
      <c r="A936" t="str">
        <f t="shared" si="14"/>
        <v>11813_2_6238</v>
      </c>
      <c r="B936">
        <v>11813</v>
      </c>
      <c r="C936">
        <v>2</v>
      </c>
      <c r="D936">
        <v>0</v>
      </c>
      <c r="E936">
        <v>6238</v>
      </c>
      <c r="F936">
        <v>5.5155053272450534</v>
      </c>
      <c r="G936">
        <v>2.4976666666666665</v>
      </c>
      <c r="H936">
        <v>2.5178386605783865</v>
      </c>
      <c r="I936">
        <v>0.5</v>
      </c>
      <c r="J936">
        <v>3</v>
      </c>
    </row>
    <row r="937" spans="1:10" x14ac:dyDescent="0.25">
      <c r="A937" t="str">
        <f t="shared" si="14"/>
        <v>362_3_2298</v>
      </c>
      <c r="B937">
        <v>362</v>
      </c>
      <c r="C937">
        <v>3</v>
      </c>
      <c r="D937">
        <v>0</v>
      </c>
      <c r="E937">
        <v>2298</v>
      </c>
      <c r="F937">
        <v>5.4963287671232868</v>
      </c>
      <c r="G937">
        <v>1.9239999999999997</v>
      </c>
      <c r="H937">
        <v>2.0723287671232873</v>
      </c>
      <c r="I937">
        <v>1.5</v>
      </c>
      <c r="J937">
        <v>3</v>
      </c>
    </row>
    <row r="938" spans="1:10" x14ac:dyDescent="0.25">
      <c r="A938" t="str">
        <f t="shared" si="14"/>
        <v>11734_1_2752</v>
      </c>
      <c r="B938">
        <v>11734</v>
      </c>
      <c r="C938">
        <v>1</v>
      </c>
      <c r="D938">
        <v>0</v>
      </c>
      <c r="E938">
        <v>2752</v>
      </c>
      <c r="F938">
        <v>5.4943926940639276</v>
      </c>
      <c r="G938">
        <v>3.0813333333333337</v>
      </c>
      <c r="H938">
        <v>1.2463926940639269</v>
      </c>
      <c r="I938">
        <v>1.1666666666666665</v>
      </c>
      <c r="J938">
        <v>3</v>
      </c>
    </row>
    <row r="939" spans="1:10" x14ac:dyDescent="0.25">
      <c r="A939" t="str">
        <f t="shared" si="14"/>
        <v>13568_1_9613</v>
      </c>
      <c r="B939">
        <v>13568</v>
      </c>
      <c r="C939">
        <v>1</v>
      </c>
      <c r="D939">
        <v>0</v>
      </c>
      <c r="E939">
        <v>9613</v>
      </c>
      <c r="F939">
        <v>5.4671864281641689</v>
      </c>
      <c r="G939">
        <v>0.89396445785221401</v>
      </c>
      <c r="H939">
        <v>3.7398886369786219</v>
      </c>
      <c r="I939">
        <v>0.83333333333333326</v>
      </c>
      <c r="J939">
        <v>3</v>
      </c>
    </row>
    <row r="940" spans="1:10" x14ac:dyDescent="0.25">
      <c r="A940" t="str">
        <f t="shared" si="14"/>
        <v>2825_3_6055</v>
      </c>
      <c r="B940">
        <v>2825</v>
      </c>
      <c r="C940">
        <v>3</v>
      </c>
      <c r="D940">
        <v>0</v>
      </c>
      <c r="E940">
        <v>6055</v>
      </c>
      <c r="F940">
        <v>5.4575920852359205</v>
      </c>
      <c r="G940">
        <v>1.6139999999999999</v>
      </c>
      <c r="H940">
        <v>2.8435920852359207</v>
      </c>
      <c r="I940">
        <v>1</v>
      </c>
      <c r="J940">
        <v>3</v>
      </c>
    </row>
    <row r="941" spans="1:10" x14ac:dyDescent="0.25">
      <c r="A941" t="str">
        <f t="shared" si="14"/>
        <v>11439_1_3649</v>
      </c>
      <c r="B941">
        <v>11439</v>
      </c>
      <c r="C941">
        <v>1</v>
      </c>
      <c r="D941">
        <v>0</v>
      </c>
      <c r="E941">
        <v>3649</v>
      </c>
      <c r="F941">
        <v>5.4572754946727544</v>
      </c>
      <c r="G941">
        <v>1.8499999999999999</v>
      </c>
      <c r="H941">
        <v>2.6072754946727548</v>
      </c>
      <c r="I941">
        <v>1</v>
      </c>
      <c r="J941">
        <v>3</v>
      </c>
    </row>
    <row r="942" spans="1:10" x14ac:dyDescent="0.25">
      <c r="A942" t="str">
        <f t="shared" si="14"/>
        <v>415_1_1060</v>
      </c>
      <c r="B942">
        <v>415</v>
      </c>
      <c r="C942">
        <v>1</v>
      </c>
      <c r="D942">
        <v>0</v>
      </c>
      <c r="E942">
        <v>1060</v>
      </c>
      <c r="F942">
        <v>5.4512633181126322</v>
      </c>
      <c r="G942">
        <v>1.1733333333333333</v>
      </c>
      <c r="H942">
        <v>3.1112633181126328</v>
      </c>
      <c r="I942">
        <v>1.1666666666666665</v>
      </c>
      <c r="J942">
        <v>3</v>
      </c>
    </row>
    <row r="943" spans="1:10" x14ac:dyDescent="0.25">
      <c r="A943" t="str">
        <f t="shared" si="14"/>
        <v>3222_2_7019</v>
      </c>
      <c r="B943">
        <v>3222</v>
      </c>
      <c r="C943">
        <v>2</v>
      </c>
      <c r="D943">
        <v>0</v>
      </c>
      <c r="E943">
        <v>7019</v>
      </c>
      <c r="F943">
        <v>5.4501525947292873</v>
      </c>
      <c r="G943">
        <v>1.3120811131690173</v>
      </c>
      <c r="H943">
        <v>3.3047381482269369</v>
      </c>
      <c r="I943">
        <v>0.83333333333333326</v>
      </c>
      <c r="J943">
        <v>3</v>
      </c>
    </row>
    <row r="944" spans="1:10" x14ac:dyDescent="0.25">
      <c r="A944" t="str">
        <f t="shared" si="14"/>
        <v>11747_1_2509</v>
      </c>
      <c r="B944">
        <v>11747</v>
      </c>
      <c r="C944">
        <v>1</v>
      </c>
      <c r="D944">
        <v>0</v>
      </c>
      <c r="E944">
        <v>2509</v>
      </c>
      <c r="F944">
        <v>5.4418386605783855</v>
      </c>
      <c r="G944">
        <v>2.903999999999999</v>
      </c>
      <c r="H944">
        <v>2.0378386605783865</v>
      </c>
      <c r="I944">
        <v>0.5</v>
      </c>
      <c r="J944">
        <v>3</v>
      </c>
    </row>
    <row r="945" spans="1:10" x14ac:dyDescent="0.25">
      <c r="A945" t="str">
        <f t="shared" si="14"/>
        <v>14043_1_10131</v>
      </c>
      <c r="B945">
        <v>14043</v>
      </c>
      <c r="C945">
        <v>1</v>
      </c>
      <c r="D945">
        <v>0</v>
      </c>
      <c r="E945">
        <v>10131</v>
      </c>
      <c r="F945">
        <v>5.4407349705163712</v>
      </c>
      <c r="G945">
        <v>2.6497136511696766</v>
      </c>
      <c r="H945">
        <v>1.457687986013362</v>
      </c>
      <c r="I945">
        <v>1.3333333333333333</v>
      </c>
      <c r="J945">
        <v>3</v>
      </c>
    </row>
    <row r="946" spans="1:10" x14ac:dyDescent="0.25">
      <c r="A946" t="str">
        <f t="shared" si="14"/>
        <v>11877_1_6165</v>
      </c>
      <c r="B946">
        <v>11877</v>
      </c>
      <c r="C946">
        <v>1</v>
      </c>
      <c r="D946">
        <v>0</v>
      </c>
      <c r="E946">
        <v>6165</v>
      </c>
      <c r="F946">
        <v>5.436770167427702</v>
      </c>
      <c r="G946">
        <v>1.5139999999999998</v>
      </c>
      <c r="H946">
        <v>3.2561035007610348</v>
      </c>
      <c r="I946">
        <v>0.66666666666666663</v>
      </c>
      <c r="J946">
        <v>3</v>
      </c>
    </row>
    <row r="947" spans="1:10" x14ac:dyDescent="0.25">
      <c r="A947" t="str">
        <f t="shared" si="14"/>
        <v>14071_1_2128</v>
      </c>
      <c r="B947">
        <v>14071</v>
      </c>
      <c r="C947">
        <v>1</v>
      </c>
      <c r="D947">
        <v>0</v>
      </c>
      <c r="E947">
        <v>2128</v>
      </c>
      <c r="F947">
        <v>5.4316529680365297</v>
      </c>
      <c r="G947">
        <v>2.1096666666666666</v>
      </c>
      <c r="H947">
        <v>2.4886529680365297</v>
      </c>
      <c r="I947">
        <v>0.83333333333333326</v>
      </c>
      <c r="J947">
        <v>3</v>
      </c>
    </row>
    <row r="948" spans="1:10" x14ac:dyDescent="0.25">
      <c r="A948" t="str">
        <f t="shared" si="14"/>
        <v>11770_3_4834</v>
      </c>
      <c r="B948">
        <v>11770</v>
      </c>
      <c r="C948">
        <v>3</v>
      </c>
      <c r="D948">
        <v>0</v>
      </c>
      <c r="E948">
        <v>4834</v>
      </c>
      <c r="F948">
        <v>5.3994246575342464</v>
      </c>
      <c r="G948">
        <v>1.6993333333333331</v>
      </c>
      <c r="H948">
        <v>3.0334246575342463</v>
      </c>
      <c r="I948">
        <v>0.66666666666666663</v>
      </c>
      <c r="J948">
        <v>3</v>
      </c>
    </row>
    <row r="949" spans="1:10" x14ac:dyDescent="0.25">
      <c r="A949" t="str">
        <f t="shared" si="14"/>
        <v>2812_2_4063</v>
      </c>
      <c r="B949">
        <v>2812</v>
      </c>
      <c r="C949">
        <v>2</v>
      </c>
      <c r="D949">
        <v>0</v>
      </c>
      <c r="E949">
        <v>4063</v>
      </c>
      <c r="F949">
        <v>5.3837419085476794</v>
      </c>
      <c r="G949">
        <v>1.3760877020264171</v>
      </c>
      <c r="H949">
        <v>3.1743208731879293</v>
      </c>
      <c r="I949">
        <v>0.83333333333333326</v>
      </c>
      <c r="J949">
        <v>3</v>
      </c>
    </row>
    <row r="950" spans="1:10" x14ac:dyDescent="0.25">
      <c r="A950" t="str">
        <f t="shared" si="14"/>
        <v>11076_1_4561</v>
      </c>
      <c r="B950">
        <v>11076</v>
      </c>
      <c r="C950">
        <v>1</v>
      </c>
      <c r="D950">
        <v>724</v>
      </c>
      <c r="E950">
        <v>4561</v>
      </c>
      <c r="F950">
        <v>5.3769665144596654</v>
      </c>
      <c r="G950">
        <v>1.7976666666666667</v>
      </c>
      <c r="H950">
        <v>1.9126331811263322</v>
      </c>
      <c r="I950">
        <v>1.6666666666666665</v>
      </c>
      <c r="J950">
        <v>3</v>
      </c>
    </row>
    <row r="951" spans="1:10" x14ac:dyDescent="0.25">
      <c r="A951" t="str">
        <f t="shared" si="14"/>
        <v>13832_1_343</v>
      </c>
      <c r="B951">
        <v>13832</v>
      </c>
      <c r="C951">
        <v>1</v>
      </c>
      <c r="D951">
        <v>0</v>
      </c>
      <c r="E951">
        <v>343</v>
      </c>
      <c r="F951">
        <v>5.3706666666666667</v>
      </c>
      <c r="G951">
        <v>1.0373333333333332</v>
      </c>
      <c r="H951">
        <v>2.6666666666666665</v>
      </c>
      <c r="I951">
        <v>1.6666666666666665</v>
      </c>
      <c r="J951">
        <v>3</v>
      </c>
    </row>
    <row r="952" spans="1:10" x14ac:dyDescent="0.25">
      <c r="A952" t="str">
        <f t="shared" si="14"/>
        <v>3061_2_5795</v>
      </c>
      <c r="B952">
        <v>3061</v>
      </c>
      <c r="C952">
        <v>2</v>
      </c>
      <c r="D952">
        <v>0</v>
      </c>
      <c r="E952">
        <v>5795</v>
      </c>
      <c r="F952">
        <v>5.3386255707762551</v>
      </c>
      <c r="G952">
        <v>2.1743333333333332</v>
      </c>
      <c r="H952">
        <v>2.1642922374429223</v>
      </c>
      <c r="I952">
        <v>1</v>
      </c>
      <c r="J952">
        <v>3</v>
      </c>
    </row>
    <row r="953" spans="1:10" x14ac:dyDescent="0.25">
      <c r="A953" t="str">
        <f t="shared" si="14"/>
        <v>11683_1_3610</v>
      </c>
      <c r="B953">
        <v>11683</v>
      </c>
      <c r="C953">
        <v>1</v>
      </c>
      <c r="D953">
        <v>0</v>
      </c>
      <c r="E953">
        <v>3610</v>
      </c>
      <c r="F953">
        <v>5.327575342465753</v>
      </c>
      <c r="G953">
        <v>2.641</v>
      </c>
      <c r="H953">
        <v>1.85324200913242</v>
      </c>
      <c r="I953">
        <v>0.83333333333333326</v>
      </c>
      <c r="J953">
        <v>3</v>
      </c>
    </row>
    <row r="954" spans="1:10" x14ac:dyDescent="0.25">
      <c r="A954" t="str">
        <f t="shared" si="14"/>
        <v>11817_2_7108</v>
      </c>
      <c r="B954">
        <v>11817</v>
      </c>
      <c r="C954">
        <v>2</v>
      </c>
      <c r="D954">
        <v>0</v>
      </c>
      <c r="E954">
        <v>7108</v>
      </c>
      <c r="F954">
        <v>5.3134238964992386</v>
      </c>
      <c r="G954">
        <v>1.9776666666666665</v>
      </c>
      <c r="H954">
        <v>2.8357572298325722</v>
      </c>
      <c r="I954">
        <v>0.5</v>
      </c>
      <c r="J954">
        <v>3</v>
      </c>
    </row>
    <row r="955" spans="1:10" x14ac:dyDescent="0.25">
      <c r="A955" t="str">
        <f t="shared" si="14"/>
        <v>13609_2_8986</v>
      </c>
      <c r="B955">
        <v>13609</v>
      </c>
      <c r="C955">
        <v>2</v>
      </c>
      <c r="D955">
        <v>0</v>
      </c>
      <c r="E955">
        <v>8986</v>
      </c>
      <c r="F955">
        <v>5.3084444444444436</v>
      </c>
      <c r="G955">
        <v>1.7423333333333331</v>
      </c>
      <c r="H955">
        <v>2.5661111111111108</v>
      </c>
      <c r="I955">
        <v>1</v>
      </c>
      <c r="J955">
        <v>3</v>
      </c>
    </row>
    <row r="956" spans="1:10" x14ac:dyDescent="0.25">
      <c r="A956" t="str">
        <f t="shared" si="14"/>
        <v>1601_3_2050</v>
      </c>
      <c r="B956">
        <v>1601</v>
      </c>
      <c r="C956">
        <v>3</v>
      </c>
      <c r="D956">
        <v>1440</v>
      </c>
      <c r="E956">
        <v>2050</v>
      </c>
      <c r="F956">
        <v>5.2894885844748849</v>
      </c>
      <c r="G956">
        <v>1.7286666666666664</v>
      </c>
      <c r="H956">
        <v>2.3941552511415525</v>
      </c>
      <c r="I956">
        <v>1.1666666666666665</v>
      </c>
      <c r="J956">
        <v>3</v>
      </c>
    </row>
    <row r="957" spans="1:10" x14ac:dyDescent="0.25">
      <c r="A957" t="str">
        <f t="shared" si="14"/>
        <v>2871_4_6532</v>
      </c>
      <c r="B957">
        <v>2871</v>
      </c>
      <c r="C957">
        <v>4</v>
      </c>
      <c r="D957">
        <v>0</v>
      </c>
      <c r="E957">
        <v>6532</v>
      </c>
      <c r="F957">
        <v>5.2660121765601211</v>
      </c>
      <c r="G957">
        <v>1.5416666666666665</v>
      </c>
      <c r="H957">
        <v>2.5576788432267881</v>
      </c>
      <c r="I957">
        <v>1.1666666666666665</v>
      </c>
      <c r="J957">
        <v>3</v>
      </c>
    </row>
    <row r="958" spans="1:10" x14ac:dyDescent="0.25">
      <c r="A958" t="str">
        <f t="shared" si="14"/>
        <v>11456_1_490</v>
      </c>
      <c r="B958">
        <v>11456</v>
      </c>
      <c r="C958">
        <v>1</v>
      </c>
      <c r="D958">
        <v>0</v>
      </c>
      <c r="E958">
        <v>490</v>
      </c>
      <c r="F958">
        <v>5.2637625570776256</v>
      </c>
      <c r="G958">
        <v>3.0093333333333332</v>
      </c>
      <c r="H958">
        <v>1.2544292237442922</v>
      </c>
      <c r="I958">
        <v>1</v>
      </c>
      <c r="J958">
        <v>3</v>
      </c>
    </row>
    <row r="959" spans="1:10" x14ac:dyDescent="0.25">
      <c r="A959" t="str">
        <f t="shared" si="14"/>
        <v>11201_1_6148</v>
      </c>
      <c r="B959">
        <v>11201</v>
      </c>
      <c r="C959">
        <v>1</v>
      </c>
      <c r="D959">
        <v>0</v>
      </c>
      <c r="E959">
        <v>6148</v>
      </c>
      <c r="F959">
        <v>5.2580410958904107</v>
      </c>
      <c r="G959">
        <v>1.8549999999999998</v>
      </c>
      <c r="H959">
        <v>2.5697077625570777</v>
      </c>
      <c r="I959">
        <v>0.83333333333333326</v>
      </c>
      <c r="J959">
        <v>3</v>
      </c>
    </row>
    <row r="960" spans="1:10" x14ac:dyDescent="0.25">
      <c r="A960" t="str">
        <f t="shared" si="14"/>
        <v>1223_2_4451</v>
      </c>
      <c r="B960">
        <v>1223</v>
      </c>
      <c r="C960">
        <v>2</v>
      </c>
      <c r="D960">
        <v>0</v>
      </c>
      <c r="E960">
        <v>4451</v>
      </c>
      <c r="F960">
        <v>5.2546849834849763</v>
      </c>
      <c r="G960">
        <v>2.1136594772710251</v>
      </c>
      <c r="H960">
        <v>2.6410255062139512</v>
      </c>
      <c r="I960">
        <v>0.5</v>
      </c>
      <c r="J960">
        <v>3</v>
      </c>
    </row>
    <row r="961" spans="1:10" x14ac:dyDescent="0.25">
      <c r="A961" t="str">
        <f t="shared" si="14"/>
        <v>283_2_5911</v>
      </c>
      <c r="B961">
        <v>283</v>
      </c>
      <c r="C961">
        <v>2</v>
      </c>
      <c r="D961">
        <v>0</v>
      </c>
      <c r="E961">
        <v>5911</v>
      </c>
      <c r="F961">
        <v>5.2453409436834084</v>
      </c>
      <c r="G961">
        <v>1.1836666666666664</v>
      </c>
      <c r="H961">
        <v>2.728340943683409</v>
      </c>
      <c r="I961">
        <v>1.3333333333333333</v>
      </c>
      <c r="J961">
        <v>3</v>
      </c>
    </row>
    <row r="962" spans="1:10" x14ac:dyDescent="0.25">
      <c r="A962" t="str">
        <f t="shared" si="14"/>
        <v>1280_4_4556</v>
      </c>
      <c r="B962">
        <v>1280</v>
      </c>
      <c r="C962">
        <v>4</v>
      </c>
      <c r="D962">
        <v>0</v>
      </c>
      <c r="E962">
        <v>4556</v>
      </c>
      <c r="F962">
        <v>5.2270045662100451</v>
      </c>
      <c r="G962">
        <v>1.0143333333333333</v>
      </c>
      <c r="H962">
        <v>3.046004566210045</v>
      </c>
      <c r="I962">
        <v>1.1666666666666665</v>
      </c>
      <c r="J962">
        <v>3</v>
      </c>
    </row>
    <row r="963" spans="1:10" x14ac:dyDescent="0.25">
      <c r="A963" t="str">
        <f t="shared" ref="A963:A1026" si="15">CONCATENATE(B963,"_",C963,"_",E963)</f>
        <v>14089_1_3450</v>
      </c>
      <c r="B963">
        <v>14089</v>
      </c>
      <c r="C963">
        <v>1</v>
      </c>
      <c r="D963">
        <v>0</v>
      </c>
      <c r="E963">
        <v>3450</v>
      </c>
      <c r="F963">
        <v>5.210477929984779</v>
      </c>
      <c r="G963">
        <v>1.765333333333333</v>
      </c>
      <c r="H963">
        <v>2.6118112633181125</v>
      </c>
      <c r="I963">
        <v>0.83333333333333326</v>
      </c>
      <c r="J963">
        <v>3</v>
      </c>
    </row>
    <row r="964" spans="1:10" x14ac:dyDescent="0.25">
      <c r="A964" t="str">
        <f t="shared" si="15"/>
        <v>2824_5_5414</v>
      </c>
      <c r="B964">
        <v>2824</v>
      </c>
      <c r="C964">
        <v>5</v>
      </c>
      <c r="D964">
        <v>0</v>
      </c>
      <c r="E964">
        <v>5414</v>
      </c>
      <c r="F964">
        <v>5.2082455638153284</v>
      </c>
      <c r="G964">
        <v>1.6103063662110575</v>
      </c>
      <c r="H964">
        <v>2.4312725309376049</v>
      </c>
      <c r="I964">
        <v>1.1666666666666665</v>
      </c>
      <c r="J964">
        <v>3</v>
      </c>
    </row>
    <row r="965" spans="1:10" x14ac:dyDescent="0.25">
      <c r="A965" t="str">
        <f t="shared" si="15"/>
        <v>2825_1_10493</v>
      </c>
      <c r="B965">
        <v>2825</v>
      </c>
      <c r="C965">
        <v>1</v>
      </c>
      <c r="D965">
        <v>0</v>
      </c>
      <c r="E965">
        <v>10493</v>
      </c>
      <c r="F965">
        <v>5.2003865441351698</v>
      </c>
      <c r="G965">
        <v>1.5256082785348961</v>
      </c>
      <c r="H965">
        <v>2.8414449322669411</v>
      </c>
      <c r="I965">
        <v>0.83333333333333326</v>
      </c>
      <c r="J965">
        <v>3</v>
      </c>
    </row>
    <row r="966" spans="1:10" x14ac:dyDescent="0.25">
      <c r="A966" t="str">
        <f t="shared" si="15"/>
        <v>1015_1_6719</v>
      </c>
      <c r="B966">
        <v>1015</v>
      </c>
      <c r="C966">
        <v>1</v>
      </c>
      <c r="D966">
        <v>0</v>
      </c>
      <c r="E966">
        <v>6719</v>
      </c>
      <c r="F966">
        <v>5.1998371385083706</v>
      </c>
      <c r="G966">
        <v>1.8656666666666664</v>
      </c>
      <c r="H966">
        <v>2.6675038051750377</v>
      </c>
      <c r="I966">
        <v>0.66666666666666663</v>
      </c>
      <c r="J966">
        <v>3</v>
      </c>
    </row>
    <row r="967" spans="1:10" x14ac:dyDescent="0.25">
      <c r="A967" t="str">
        <f t="shared" si="15"/>
        <v>11146_1_5975</v>
      </c>
      <c r="B967">
        <v>11146</v>
      </c>
      <c r="C967">
        <v>1</v>
      </c>
      <c r="D967">
        <v>0</v>
      </c>
      <c r="E967">
        <v>5975</v>
      </c>
      <c r="F967">
        <v>5.1891080669710803</v>
      </c>
      <c r="G967">
        <v>1.8519999999999999</v>
      </c>
      <c r="H967">
        <v>2.0037747336377474</v>
      </c>
      <c r="I967">
        <v>1.3333333333333333</v>
      </c>
      <c r="J967">
        <v>3</v>
      </c>
    </row>
    <row r="968" spans="1:10" x14ac:dyDescent="0.25">
      <c r="A968" t="str">
        <f t="shared" si="15"/>
        <v>11485_1_2208</v>
      </c>
      <c r="B968">
        <v>11485</v>
      </c>
      <c r="C968">
        <v>1</v>
      </c>
      <c r="D968">
        <v>0</v>
      </c>
      <c r="E968">
        <v>2208</v>
      </c>
      <c r="F968">
        <v>5.1836712328767121</v>
      </c>
      <c r="G968">
        <v>1.9959999999999998</v>
      </c>
      <c r="H968">
        <v>1.5210045662100458</v>
      </c>
      <c r="I968">
        <v>1.6666666666666665</v>
      </c>
      <c r="J968">
        <v>3</v>
      </c>
    </row>
    <row r="969" spans="1:10" x14ac:dyDescent="0.25">
      <c r="A969" t="str">
        <f t="shared" si="15"/>
        <v>11695_1_7653</v>
      </c>
      <c r="B969">
        <v>11695</v>
      </c>
      <c r="C969">
        <v>1</v>
      </c>
      <c r="D969">
        <v>0</v>
      </c>
      <c r="E969">
        <v>7653</v>
      </c>
      <c r="F969">
        <v>5.1722009132420084</v>
      </c>
      <c r="G969">
        <v>3.0813333333333333</v>
      </c>
      <c r="H969">
        <v>1.2575342465753423</v>
      </c>
      <c r="I969">
        <v>0.83333333333333326</v>
      </c>
      <c r="J969">
        <v>3</v>
      </c>
    </row>
    <row r="970" spans="1:10" x14ac:dyDescent="0.25">
      <c r="A970" t="str">
        <f t="shared" si="15"/>
        <v>3136_2_6439</v>
      </c>
      <c r="B970">
        <v>3136</v>
      </c>
      <c r="C970">
        <v>2</v>
      </c>
      <c r="D970">
        <v>0</v>
      </c>
      <c r="E970">
        <v>6439</v>
      </c>
      <c r="F970">
        <v>5.1516498785109661</v>
      </c>
      <c r="G970">
        <v>0.93257860951493499</v>
      </c>
      <c r="H970">
        <v>3.0524046023293652</v>
      </c>
      <c r="I970">
        <v>1.1666666666666665</v>
      </c>
      <c r="J970">
        <v>3</v>
      </c>
    </row>
    <row r="971" spans="1:10" x14ac:dyDescent="0.25">
      <c r="A971" t="str">
        <f t="shared" si="15"/>
        <v>11873_1_1130</v>
      </c>
      <c r="B971">
        <v>11873</v>
      </c>
      <c r="C971">
        <v>1</v>
      </c>
      <c r="D971">
        <v>0</v>
      </c>
      <c r="E971">
        <v>1130</v>
      </c>
      <c r="F971">
        <v>5.1511978691019786</v>
      </c>
      <c r="G971">
        <v>1.2476666666666667</v>
      </c>
      <c r="H971">
        <v>3.4035312024353122</v>
      </c>
      <c r="I971">
        <v>0.5</v>
      </c>
      <c r="J971">
        <v>3</v>
      </c>
    </row>
    <row r="972" spans="1:10" x14ac:dyDescent="0.25">
      <c r="A972" t="str">
        <f t="shared" si="15"/>
        <v>1331_1_4622</v>
      </c>
      <c r="B972">
        <v>1331</v>
      </c>
      <c r="C972">
        <v>1</v>
      </c>
      <c r="D972">
        <v>0</v>
      </c>
      <c r="E972">
        <v>4622</v>
      </c>
      <c r="F972">
        <v>5.144680644551535</v>
      </c>
      <c r="G972">
        <v>1.7230190393768929</v>
      </c>
      <c r="H972">
        <v>2.5883282718413092</v>
      </c>
      <c r="I972">
        <v>0.83333333333333326</v>
      </c>
      <c r="J972">
        <v>3</v>
      </c>
    </row>
    <row r="973" spans="1:10" x14ac:dyDescent="0.25">
      <c r="A973" t="str">
        <f t="shared" si="15"/>
        <v>1222_1_2249</v>
      </c>
      <c r="B973">
        <v>1222</v>
      </c>
      <c r="C973">
        <v>1</v>
      </c>
      <c r="D973">
        <v>0</v>
      </c>
      <c r="E973">
        <v>2249</v>
      </c>
      <c r="F973">
        <v>5.1444277016742763</v>
      </c>
      <c r="G973">
        <v>1.8969999999999998</v>
      </c>
      <c r="H973">
        <v>2.247427701674277</v>
      </c>
      <c r="I973">
        <v>1</v>
      </c>
      <c r="J973">
        <v>3</v>
      </c>
    </row>
    <row r="974" spans="1:10" x14ac:dyDescent="0.25">
      <c r="A974" t="str">
        <f t="shared" si="15"/>
        <v>11694_2_2220</v>
      </c>
      <c r="B974">
        <v>11694</v>
      </c>
      <c r="C974">
        <v>2</v>
      </c>
      <c r="D974">
        <v>0</v>
      </c>
      <c r="E974">
        <v>2220</v>
      </c>
      <c r="F974">
        <v>5.1376803652968039</v>
      </c>
      <c r="G974">
        <v>2.6679999999999997</v>
      </c>
      <c r="H974">
        <v>1.8030136986301371</v>
      </c>
      <c r="I974">
        <v>0.66666666666666663</v>
      </c>
      <c r="J974">
        <v>3</v>
      </c>
    </row>
    <row r="975" spans="1:10" x14ac:dyDescent="0.25">
      <c r="A975" t="str">
        <f t="shared" si="15"/>
        <v>1792_4_2722</v>
      </c>
      <c r="B975">
        <v>1792</v>
      </c>
      <c r="C975">
        <v>4</v>
      </c>
      <c r="D975">
        <v>0</v>
      </c>
      <c r="E975">
        <v>2722</v>
      </c>
      <c r="F975">
        <v>5.1330654490106538</v>
      </c>
      <c r="G975">
        <v>1.5653333333333332</v>
      </c>
      <c r="H975">
        <v>2.7343987823439879</v>
      </c>
      <c r="I975">
        <v>0.83333333333333326</v>
      </c>
      <c r="J975">
        <v>3</v>
      </c>
    </row>
    <row r="976" spans="1:10" x14ac:dyDescent="0.25">
      <c r="A976" t="str">
        <f t="shared" si="15"/>
        <v>1731_2_6374</v>
      </c>
      <c r="B976">
        <v>1731</v>
      </c>
      <c r="C976">
        <v>2</v>
      </c>
      <c r="D976">
        <v>0</v>
      </c>
      <c r="E976">
        <v>6374</v>
      </c>
      <c r="F976">
        <v>5.1279409272544134</v>
      </c>
      <c r="G976">
        <v>1.4490375483736009</v>
      </c>
      <c r="H976">
        <v>2.8455700455474791</v>
      </c>
      <c r="I976">
        <v>0.83333333333333326</v>
      </c>
      <c r="J976">
        <v>3</v>
      </c>
    </row>
    <row r="977" spans="1:10" x14ac:dyDescent="0.25">
      <c r="A977" t="str">
        <f t="shared" si="15"/>
        <v>283_4_3565</v>
      </c>
      <c r="B977">
        <v>283</v>
      </c>
      <c r="C977">
        <v>4</v>
      </c>
      <c r="D977">
        <v>0</v>
      </c>
      <c r="E977">
        <v>3565</v>
      </c>
      <c r="F977">
        <v>5.1252267884322675</v>
      </c>
      <c r="G977">
        <v>1.1986666666666665</v>
      </c>
      <c r="H977">
        <v>2.7598934550989345</v>
      </c>
      <c r="I977">
        <v>1.1666666666666665</v>
      </c>
      <c r="J977">
        <v>3</v>
      </c>
    </row>
    <row r="978" spans="1:10" x14ac:dyDescent="0.25">
      <c r="A978" t="str">
        <f t="shared" si="15"/>
        <v>3200_1_3747</v>
      </c>
      <c r="B978">
        <v>3200</v>
      </c>
      <c r="C978">
        <v>1</v>
      </c>
      <c r="D978">
        <v>0</v>
      </c>
      <c r="E978">
        <v>3747</v>
      </c>
      <c r="F978">
        <v>5.1250350076103501</v>
      </c>
      <c r="G978">
        <v>1.0106666666666666</v>
      </c>
      <c r="H978">
        <v>3.1143683409436838</v>
      </c>
      <c r="I978">
        <v>1</v>
      </c>
      <c r="J978">
        <v>3</v>
      </c>
    </row>
    <row r="979" spans="1:10" x14ac:dyDescent="0.25">
      <c r="A979" t="str">
        <f t="shared" si="15"/>
        <v>1701_1_7770</v>
      </c>
      <c r="B979">
        <v>1701</v>
      </c>
      <c r="C979">
        <v>1</v>
      </c>
      <c r="D979">
        <v>0</v>
      </c>
      <c r="E979">
        <v>7770</v>
      </c>
      <c r="F979">
        <v>5.1068873668188726</v>
      </c>
      <c r="G979">
        <v>1.9033333333333329</v>
      </c>
      <c r="H979">
        <v>2.3702207001522066</v>
      </c>
      <c r="I979">
        <v>0.83333333333333326</v>
      </c>
      <c r="J979">
        <v>3</v>
      </c>
    </row>
    <row r="980" spans="1:10" x14ac:dyDescent="0.25">
      <c r="A980" t="str">
        <f t="shared" si="15"/>
        <v>3223_2_7402</v>
      </c>
      <c r="B980">
        <v>3223</v>
      </c>
      <c r="C980">
        <v>2</v>
      </c>
      <c r="D980">
        <v>0</v>
      </c>
      <c r="E980">
        <v>7402</v>
      </c>
      <c r="F980">
        <v>5.1001643835616441</v>
      </c>
      <c r="G980">
        <v>0.91233333333333322</v>
      </c>
      <c r="H980">
        <v>2.6878310502283105</v>
      </c>
      <c r="I980">
        <v>1.5</v>
      </c>
      <c r="J980">
        <v>3</v>
      </c>
    </row>
    <row r="981" spans="1:10" x14ac:dyDescent="0.25">
      <c r="A981" t="str">
        <f t="shared" si="15"/>
        <v>125_1_3931</v>
      </c>
      <c r="B981">
        <v>125</v>
      </c>
      <c r="C981">
        <v>1</v>
      </c>
      <c r="D981">
        <v>1851</v>
      </c>
      <c r="E981">
        <v>3931</v>
      </c>
      <c r="F981">
        <v>5.0847777777777781</v>
      </c>
      <c r="G981">
        <v>2.0586666666666664</v>
      </c>
      <c r="H981">
        <v>2.3594444444444442</v>
      </c>
      <c r="I981">
        <v>0.66666666666666663</v>
      </c>
      <c r="J981">
        <v>3</v>
      </c>
    </row>
    <row r="982" spans="1:10" x14ac:dyDescent="0.25">
      <c r="A982" t="str">
        <f t="shared" si="15"/>
        <v>11289_1_774</v>
      </c>
      <c r="B982">
        <v>11289</v>
      </c>
      <c r="C982">
        <v>1</v>
      </c>
      <c r="D982">
        <v>0</v>
      </c>
      <c r="E982">
        <v>774</v>
      </c>
      <c r="F982">
        <v>5.0636073059360731</v>
      </c>
      <c r="G982">
        <v>1.8966666666666667</v>
      </c>
      <c r="H982">
        <v>2.6669406392694062</v>
      </c>
      <c r="I982">
        <v>0.5</v>
      </c>
      <c r="J982">
        <v>3</v>
      </c>
    </row>
    <row r="983" spans="1:10" x14ac:dyDescent="0.25">
      <c r="A983" t="str">
        <f t="shared" si="15"/>
        <v>13807_2_4665</v>
      </c>
      <c r="B983">
        <v>13807</v>
      </c>
      <c r="C983">
        <v>2</v>
      </c>
      <c r="D983">
        <v>0</v>
      </c>
      <c r="E983">
        <v>4665</v>
      </c>
      <c r="F983">
        <v>5.0633000836893798</v>
      </c>
      <c r="G983">
        <v>2.6159397642015003</v>
      </c>
      <c r="H983">
        <v>1.6140269861545464</v>
      </c>
      <c r="I983">
        <v>0.83333333333333326</v>
      </c>
      <c r="J983">
        <v>3</v>
      </c>
    </row>
    <row r="984" spans="1:10" x14ac:dyDescent="0.25">
      <c r="A984" t="str">
        <f t="shared" si="15"/>
        <v>1611_2_4730</v>
      </c>
      <c r="B984">
        <v>1611</v>
      </c>
      <c r="C984">
        <v>2</v>
      </c>
      <c r="D984">
        <v>0</v>
      </c>
      <c r="E984">
        <v>4730</v>
      </c>
      <c r="F984">
        <v>5.0355981735159814</v>
      </c>
      <c r="G984">
        <v>1.7839999999999998</v>
      </c>
      <c r="H984">
        <v>2.5849315068493146</v>
      </c>
      <c r="I984">
        <v>0.66666666666666663</v>
      </c>
      <c r="J984">
        <v>3</v>
      </c>
    </row>
    <row r="985" spans="1:10" x14ac:dyDescent="0.25">
      <c r="A985" t="str">
        <f t="shared" si="15"/>
        <v>1280_3_5337</v>
      </c>
      <c r="B985">
        <v>1280</v>
      </c>
      <c r="C985">
        <v>3</v>
      </c>
      <c r="D985">
        <v>0</v>
      </c>
      <c r="E985">
        <v>5337</v>
      </c>
      <c r="F985">
        <v>5.0126210045662098</v>
      </c>
      <c r="G985">
        <v>0.97099999999999986</v>
      </c>
      <c r="H985">
        <v>3.0416210045662098</v>
      </c>
      <c r="I985">
        <v>1</v>
      </c>
      <c r="J985">
        <v>3</v>
      </c>
    </row>
    <row r="986" spans="1:10" x14ac:dyDescent="0.25">
      <c r="A986" t="str">
        <f t="shared" si="15"/>
        <v>283_3_8487</v>
      </c>
      <c r="B986">
        <v>283</v>
      </c>
      <c r="C986">
        <v>3</v>
      </c>
      <c r="D986">
        <v>0</v>
      </c>
      <c r="E986">
        <v>8487</v>
      </c>
      <c r="F986">
        <v>4.9965433789954332</v>
      </c>
      <c r="G986">
        <v>1.3153333333333332</v>
      </c>
      <c r="H986">
        <v>2.5145433789954335</v>
      </c>
      <c r="I986">
        <v>1.1666666666666665</v>
      </c>
      <c r="J986">
        <v>3</v>
      </c>
    </row>
    <row r="987" spans="1:10" x14ac:dyDescent="0.25">
      <c r="A987" t="str">
        <f t="shared" si="15"/>
        <v>13586_1_2248</v>
      </c>
      <c r="B987">
        <v>13586</v>
      </c>
      <c r="C987">
        <v>1</v>
      </c>
      <c r="D987">
        <v>0</v>
      </c>
      <c r="E987">
        <v>2248</v>
      </c>
      <c r="F987">
        <v>4.9870913242009127</v>
      </c>
      <c r="G987">
        <v>1.6853333333333333</v>
      </c>
      <c r="H987">
        <v>2.1350913242009133</v>
      </c>
      <c r="I987">
        <v>1.1666666666666665</v>
      </c>
      <c r="J987">
        <v>3</v>
      </c>
    </row>
    <row r="988" spans="1:10" x14ac:dyDescent="0.25">
      <c r="A988" t="str">
        <f t="shared" si="15"/>
        <v>13559_1_5919</v>
      </c>
      <c r="B988">
        <v>13559</v>
      </c>
      <c r="C988">
        <v>1</v>
      </c>
      <c r="D988">
        <v>0</v>
      </c>
      <c r="E988">
        <v>5919</v>
      </c>
      <c r="F988">
        <v>4.9838015499964898</v>
      </c>
      <c r="G988">
        <v>2.120799797263051</v>
      </c>
      <c r="H988">
        <v>1.8630017527334388</v>
      </c>
      <c r="I988">
        <v>1</v>
      </c>
      <c r="J988">
        <v>3</v>
      </c>
    </row>
    <row r="989" spans="1:10" x14ac:dyDescent="0.25">
      <c r="A989" t="str">
        <f t="shared" si="15"/>
        <v>3073_3_5010</v>
      </c>
      <c r="B989">
        <v>3073</v>
      </c>
      <c r="C989">
        <v>3</v>
      </c>
      <c r="D989">
        <v>0</v>
      </c>
      <c r="E989">
        <v>5010</v>
      </c>
      <c r="F989">
        <v>4.979639269406392</v>
      </c>
      <c r="G989">
        <v>1.0923333333333334</v>
      </c>
      <c r="H989">
        <v>3.0539726027397256</v>
      </c>
      <c r="I989">
        <v>0.83333333333333326</v>
      </c>
      <c r="J989">
        <v>3</v>
      </c>
    </row>
    <row r="990" spans="1:10" x14ac:dyDescent="0.25">
      <c r="A990" t="str">
        <f t="shared" si="15"/>
        <v>1282_2_6923</v>
      </c>
      <c r="B990">
        <v>1282</v>
      </c>
      <c r="C990">
        <v>2</v>
      </c>
      <c r="D990">
        <v>0</v>
      </c>
      <c r="E990">
        <v>6923</v>
      </c>
      <c r="F990">
        <v>4.9716073059360726</v>
      </c>
      <c r="G990">
        <v>1.6113333333333331</v>
      </c>
      <c r="H990">
        <v>2.3602739726027395</v>
      </c>
      <c r="I990">
        <v>1</v>
      </c>
      <c r="J990">
        <v>3</v>
      </c>
    </row>
    <row r="991" spans="1:10" x14ac:dyDescent="0.25">
      <c r="A991" t="str">
        <f t="shared" si="15"/>
        <v>13549_2_5276</v>
      </c>
      <c r="B991">
        <v>13549</v>
      </c>
      <c r="C991">
        <v>2</v>
      </c>
      <c r="D991">
        <v>0</v>
      </c>
      <c r="E991">
        <v>5276</v>
      </c>
      <c r="F991">
        <v>4.9515616207564648</v>
      </c>
      <c r="G991">
        <v>1.5561791761435431</v>
      </c>
      <c r="H991">
        <v>2.3953824446129222</v>
      </c>
      <c r="I991">
        <v>1</v>
      </c>
      <c r="J991">
        <v>3</v>
      </c>
    </row>
    <row r="992" spans="1:10" x14ac:dyDescent="0.25">
      <c r="A992" t="str">
        <f t="shared" si="15"/>
        <v>1081_4_4948</v>
      </c>
      <c r="B992">
        <v>1081</v>
      </c>
      <c r="C992">
        <v>4</v>
      </c>
      <c r="D992">
        <v>0</v>
      </c>
      <c r="E992">
        <v>4948</v>
      </c>
      <c r="F992">
        <v>4.9484667279432113</v>
      </c>
      <c r="G992">
        <v>1.9437008892481806</v>
      </c>
      <c r="H992">
        <v>2.0047658386950311</v>
      </c>
      <c r="I992">
        <v>1</v>
      </c>
      <c r="J992">
        <v>3</v>
      </c>
    </row>
    <row r="993" spans="1:10" x14ac:dyDescent="0.25">
      <c r="A993" t="str">
        <f t="shared" si="15"/>
        <v>11151_1_4255</v>
      </c>
      <c r="B993">
        <v>11151</v>
      </c>
      <c r="C993">
        <v>1</v>
      </c>
      <c r="D993">
        <v>0</v>
      </c>
      <c r="E993">
        <v>4255</v>
      </c>
      <c r="F993">
        <v>4.9472602811268684</v>
      </c>
      <c r="G993">
        <v>2.1419471210340775</v>
      </c>
      <c r="H993">
        <v>1.805313160092791</v>
      </c>
      <c r="I993">
        <v>1</v>
      </c>
      <c r="J993">
        <v>3</v>
      </c>
    </row>
    <row r="994" spans="1:10" x14ac:dyDescent="0.25">
      <c r="A994" t="str">
        <f t="shared" si="15"/>
        <v>11061_1_8765</v>
      </c>
      <c r="B994">
        <v>11061</v>
      </c>
      <c r="C994">
        <v>1</v>
      </c>
      <c r="D994">
        <v>0</v>
      </c>
      <c r="E994">
        <v>8765</v>
      </c>
      <c r="F994">
        <v>4.9426301369863008</v>
      </c>
      <c r="G994">
        <v>1.3006666666666666</v>
      </c>
      <c r="H994">
        <v>2.3086301369863014</v>
      </c>
      <c r="I994">
        <v>1.3333333333333333</v>
      </c>
      <c r="J994">
        <v>3</v>
      </c>
    </row>
    <row r="995" spans="1:10" x14ac:dyDescent="0.25">
      <c r="A995" t="str">
        <f t="shared" si="15"/>
        <v>11067_1_7148</v>
      </c>
      <c r="B995">
        <v>11067</v>
      </c>
      <c r="C995">
        <v>1</v>
      </c>
      <c r="D995">
        <v>0</v>
      </c>
      <c r="E995">
        <v>7148</v>
      </c>
      <c r="F995">
        <v>4.9347138508371389</v>
      </c>
      <c r="G995">
        <v>1.391</v>
      </c>
      <c r="H995">
        <v>2.8770471841704719</v>
      </c>
      <c r="I995">
        <v>0.66666666666666663</v>
      </c>
      <c r="J995">
        <v>3</v>
      </c>
    </row>
    <row r="996" spans="1:10" x14ac:dyDescent="0.25">
      <c r="A996" t="str">
        <f t="shared" si="15"/>
        <v>11139_1_5166</v>
      </c>
      <c r="B996">
        <v>11139</v>
      </c>
      <c r="C996">
        <v>1</v>
      </c>
      <c r="D996">
        <v>0</v>
      </c>
      <c r="E996">
        <v>5166</v>
      </c>
      <c r="F996">
        <v>4.923938277497582</v>
      </c>
      <c r="G996">
        <v>1.8910209059233449</v>
      </c>
      <c r="H996">
        <v>1.8662507049075709</v>
      </c>
      <c r="I996">
        <v>1.1666666666666665</v>
      </c>
      <c r="J996">
        <v>3</v>
      </c>
    </row>
    <row r="997" spans="1:10" x14ac:dyDescent="0.25">
      <c r="A997" t="str">
        <f t="shared" si="15"/>
        <v>11319_2_4808</v>
      </c>
      <c r="B997">
        <v>11319</v>
      </c>
      <c r="C997">
        <v>2</v>
      </c>
      <c r="D997">
        <v>0</v>
      </c>
      <c r="E997">
        <v>4808</v>
      </c>
      <c r="F997">
        <v>4.9130365296803653</v>
      </c>
      <c r="G997">
        <v>2.3116666666666665</v>
      </c>
      <c r="H997">
        <v>1.9347031963470318</v>
      </c>
      <c r="I997">
        <v>0.66666666666666663</v>
      </c>
      <c r="J997">
        <v>3</v>
      </c>
    </row>
    <row r="998" spans="1:10" x14ac:dyDescent="0.25">
      <c r="A998" t="str">
        <f t="shared" si="15"/>
        <v>11351_1_3755</v>
      </c>
      <c r="B998">
        <v>11351</v>
      </c>
      <c r="C998">
        <v>1</v>
      </c>
      <c r="D998">
        <v>0</v>
      </c>
      <c r="E998">
        <v>3755</v>
      </c>
      <c r="F998">
        <v>4.9065981735159818</v>
      </c>
      <c r="G998">
        <v>1.0449999999999999</v>
      </c>
      <c r="H998">
        <v>3.3615981735159819</v>
      </c>
      <c r="I998">
        <v>0.5</v>
      </c>
      <c r="J998">
        <v>3</v>
      </c>
    </row>
    <row r="999" spans="1:10" x14ac:dyDescent="0.25">
      <c r="A999" t="str">
        <f t="shared" si="15"/>
        <v>232_1_3843</v>
      </c>
      <c r="B999">
        <v>232</v>
      </c>
      <c r="C999">
        <v>1</v>
      </c>
      <c r="D999">
        <v>0</v>
      </c>
      <c r="E999">
        <v>3843</v>
      </c>
      <c r="F999">
        <v>4.9042283105022824</v>
      </c>
      <c r="G999">
        <v>1.6296666666666664</v>
      </c>
      <c r="H999">
        <v>2.2745616438356162</v>
      </c>
      <c r="I999">
        <v>1</v>
      </c>
      <c r="J999">
        <v>3</v>
      </c>
    </row>
    <row r="1000" spans="1:10" x14ac:dyDescent="0.25">
      <c r="A1000" t="str">
        <f t="shared" si="15"/>
        <v>11209_2_2244</v>
      </c>
      <c r="B1000">
        <v>11209</v>
      </c>
      <c r="C1000">
        <v>2</v>
      </c>
      <c r="D1000">
        <v>0</v>
      </c>
      <c r="E1000">
        <v>2244</v>
      </c>
      <c r="F1000">
        <v>4.8950974124809736</v>
      </c>
      <c r="G1000">
        <v>1.5569999999999997</v>
      </c>
      <c r="H1000">
        <v>2.5047640791476407</v>
      </c>
      <c r="I1000">
        <v>0.83333333333333326</v>
      </c>
      <c r="J1000">
        <v>3</v>
      </c>
    </row>
    <row r="1001" spans="1:10" x14ac:dyDescent="0.25">
      <c r="A1001" t="str">
        <f t="shared" si="15"/>
        <v>11270_1_983</v>
      </c>
      <c r="B1001">
        <v>11270</v>
      </c>
      <c r="C1001">
        <v>1</v>
      </c>
      <c r="D1001">
        <v>0</v>
      </c>
      <c r="E1001">
        <v>983</v>
      </c>
      <c r="F1001">
        <v>4.8753698630136988</v>
      </c>
      <c r="G1001">
        <v>1.6339999999999999</v>
      </c>
      <c r="H1001">
        <v>1.5747031963470319</v>
      </c>
      <c r="I1001">
        <v>1.6666666666666665</v>
      </c>
      <c r="J1001">
        <v>3</v>
      </c>
    </row>
    <row r="1002" spans="1:10" x14ac:dyDescent="0.25">
      <c r="A1002" t="str">
        <f t="shared" si="15"/>
        <v>11152_1_2277</v>
      </c>
      <c r="B1002">
        <v>11152</v>
      </c>
      <c r="C1002">
        <v>1</v>
      </c>
      <c r="D1002">
        <v>0</v>
      </c>
      <c r="E1002">
        <v>2277</v>
      </c>
      <c r="F1002">
        <v>4.8703135464231346</v>
      </c>
      <c r="G1002">
        <v>2.6529999999999996</v>
      </c>
      <c r="H1002">
        <v>1.3839802130898022</v>
      </c>
      <c r="I1002">
        <v>0.83333333333333326</v>
      </c>
      <c r="J1002">
        <v>3</v>
      </c>
    </row>
    <row r="1003" spans="1:10" x14ac:dyDescent="0.25">
      <c r="A1003" t="str">
        <f t="shared" si="15"/>
        <v>11081_1_7271</v>
      </c>
      <c r="B1003">
        <v>11081</v>
      </c>
      <c r="C1003">
        <v>1</v>
      </c>
      <c r="D1003">
        <v>0</v>
      </c>
      <c r="E1003">
        <v>7271</v>
      </c>
      <c r="F1003">
        <v>4.8608934239081183</v>
      </c>
      <c r="G1003">
        <v>1.0031220831614176</v>
      </c>
      <c r="H1003">
        <v>2.6911046740800337</v>
      </c>
      <c r="I1003">
        <v>1.1666666666666665</v>
      </c>
      <c r="J1003">
        <v>3</v>
      </c>
    </row>
    <row r="1004" spans="1:10" x14ac:dyDescent="0.25">
      <c r="A1004" t="str">
        <f t="shared" si="15"/>
        <v>1734_1_2940</v>
      </c>
      <c r="B1004">
        <v>1734</v>
      </c>
      <c r="C1004">
        <v>1</v>
      </c>
      <c r="D1004">
        <v>0</v>
      </c>
      <c r="E1004">
        <v>2940</v>
      </c>
      <c r="F1004">
        <v>4.8426392694063933</v>
      </c>
      <c r="G1004">
        <v>1.2053333333333334</v>
      </c>
      <c r="H1004">
        <v>2.970639269406393</v>
      </c>
      <c r="I1004">
        <v>0.66666666666666663</v>
      </c>
      <c r="J1004">
        <v>3</v>
      </c>
    </row>
    <row r="1005" spans="1:10" x14ac:dyDescent="0.25">
      <c r="A1005" t="str">
        <f t="shared" si="15"/>
        <v>13677_1_3898</v>
      </c>
      <c r="B1005">
        <v>13677</v>
      </c>
      <c r="C1005">
        <v>1</v>
      </c>
      <c r="D1005">
        <v>0</v>
      </c>
      <c r="E1005">
        <v>3898</v>
      </c>
      <c r="F1005">
        <v>4.8394146574795798</v>
      </c>
      <c r="G1005">
        <v>1.7356399863177698</v>
      </c>
      <c r="H1005">
        <v>2.2704413378284767</v>
      </c>
      <c r="I1005">
        <v>0.83333333333333326</v>
      </c>
      <c r="J1005">
        <v>3</v>
      </c>
    </row>
    <row r="1006" spans="1:10" x14ac:dyDescent="0.25">
      <c r="A1006" t="str">
        <f t="shared" si="15"/>
        <v>1282_1_3286</v>
      </c>
      <c r="B1006">
        <v>1282</v>
      </c>
      <c r="C1006">
        <v>1</v>
      </c>
      <c r="D1006">
        <v>0</v>
      </c>
      <c r="E1006">
        <v>3286</v>
      </c>
      <c r="F1006">
        <v>4.8242237442922375</v>
      </c>
      <c r="G1006">
        <v>1.6883333333333335</v>
      </c>
      <c r="H1006">
        <v>2.3025570776255706</v>
      </c>
      <c r="I1006">
        <v>0.83333333333333326</v>
      </c>
      <c r="J1006">
        <v>3</v>
      </c>
    </row>
    <row r="1007" spans="1:10" x14ac:dyDescent="0.25">
      <c r="A1007" t="str">
        <f t="shared" si="15"/>
        <v>3141_1_3897</v>
      </c>
      <c r="B1007">
        <v>3141</v>
      </c>
      <c r="C1007">
        <v>1</v>
      </c>
      <c r="D1007">
        <v>0</v>
      </c>
      <c r="E1007">
        <v>3897</v>
      </c>
      <c r="F1007">
        <v>4.8236666666666661</v>
      </c>
      <c r="G1007">
        <v>0.99033333333333329</v>
      </c>
      <c r="H1007">
        <v>2.833333333333333</v>
      </c>
      <c r="I1007">
        <v>1</v>
      </c>
      <c r="J1007">
        <v>3</v>
      </c>
    </row>
    <row r="1008" spans="1:10" x14ac:dyDescent="0.25">
      <c r="A1008" t="str">
        <f t="shared" si="15"/>
        <v>423_2_3305</v>
      </c>
      <c r="B1008">
        <v>423</v>
      </c>
      <c r="C1008">
        <v>2</v>
      </c>
      <c r="D1008">
        <v>0</v>
      </c>
      <c r="E1008">
        <v>3305</v>
      </c>
      <c r="F1008">
        <v>4.8208797564687975</v>
      </c>
      <c r="G1008">
        <v>1.3656666666666664</v>
      </c>
      <c r="H1008">
        <v>2.6218797564687977</v>
      </c>
      <c r="I1008">
        <v>0.83333333333333326</v>
      </c>
      <c r="J1008">
        <v>3</v>
      </c>
    </row>
    <row r="1009" spans="1:10" x14ac:dyDescent="0.25">
      <c r="A1009" t="str">
        <f t="shared" si="15"/>
        <v>2873_2_8140</v>
      </c>
      <c r="B1009">
        <v>2873</v>
      </c>
      <c r="C1009">
        <v>2</v>
      </c>
      <c r="D1009">
        <v>0</v>
      </c>
      <c r="E1009">
        <v>8140</v>
      </c>
      <c r="F1009">
        <v>4.8186433255172982</v>
      </c>
      <c r="G1009">
        <v>1.0644450450450451</v>
      </c>
      <c r="H1009">
        <v>2.4208649471389201</v>
      </c>
      <c r="I1009">
        <v>1.3333333333333333</v>
      </c>
      <c r="J1009">
        <v>3</v>
      </c>
    </row>
    <row r="1010" spans="1:10" x14ac:dyDescent="0.25">
      <c r="A1010" t="str">
        <f t="shared" si="15"/>
        <v>15032_2_2434</v>
      </c>
      <c r="B1010">
        <v>15032</v>
      </c>
      <c r="C1010">
        <v>2</v>
      </c>
      <c r="D1010">
        <v>0</v>
      </c>
      <c r="E1010">
        <v>2434</v>
      </c>
      <c r="F1010">
        <v>4.7968896499238962</v>
      </c>
      <c r="G1010">
        <v>0.31766666666666665</v>
      </c>
      <c r="H1010">
        <v>3.6458896499238964</v>
      </c>
      <c r="I1010">
        <v>0.83333333333333326</v>
      </c>
      <c r="J1010">
        <v>3</v>
      </c>
    </row>
    <row r="1011" spans="1:10" x14ac:dyDescent="0.25">
      <c r="A1011" t="str">
        <f t="shared" si="15"/>
        <v>4141_1_470</v>
      </c>
      <c r="B1011">
        <v>4141</v>
      </c>
      <c r="C1011">
        <v>1</v>
      </c>
      <c r="D1011">
        <v>0</v>
      </c>
      <c r="E1011">
        <v>470</v>
      </c>
      <c r="F1011">
        <v>4.7958219178082189</v>
      </c>
      <c r="G1011">
        <v>1.553333333333333</v>
      </c>
      <c r="H1011">
        <v>2.5758219178082191</v>
      </c>
      <c r="I1011">
        <v>0.66666666666666663</v>
      </c>
      <c r="J1011">
        <v>3</v>
      </c>
    </row>
    <row r="1012" spans="1:10" x14ac:dyDescent="0.25">
      <c r="A1012" t="str">
        <f t="shared" si="15"/>
        <v>11169_2_6534</v>
      </c>
      <c r="B1012">
        <v>11169</v>
      </c>
      <c r="C1012">
        <v>2</v>
      </c>
      <c r="D1012">
        <v>0</v>
      </c>
      <c r="E1012">
        <v>6534</v>
      </c>
      <c r="F1012">
        <v>4.791630136986301</v>
      </c>
      <c r="G1012">
        <v>1.4596666666666664</v>
      </c>
      <c r="H1012">
        <v>2.6652968036529678</v>
      </c>
      <c r="I1012">
        <v>0.66666666666666663</v>
      </c>
      <c r="J1012">
        <v>3</v>
      </c>
    </row>
    <row r="1013" spans="1:10" x14ac:dyDescent="0.25">
      <c r="A1013" t="str">
        <f t="shared" si="15"/>
        <v>11319_1_2667</v>
      </c>
      <c r="B1013">
        <v>11319</v>
      </c>
      <c r="C1013">
        <v>1</v>
      </c>
      <c r="D1013">
        <v>0</v>
      </c>
      <c r="E1013">
        <v>2667</v>
      </c>
      <c r="F1013">
        <v>4.7793378995433784</v>
      </c>
      <c r="G1013">
        <v>2.335</v>
      </c>
      <c r="H1013">
        <v>1.9443378995433789</v>
      </c>
      <c r="I1013">
        <v>0.5</v>
      </c>
      <c r="J1013">
        <v>3</v>
      </c>
    </row>
    <row r="1014" spans="1:10" x14ac:dyDescent="0.25">
      <c r="A1014" t="str">
        <f t="shared" si="15"/>
        <v>14027_2_7558</v>
      </c>
      <c r="B1014">
        <v>14027</v>
      </c>
      <c r="C1014">
        <v>2</v>
      </c>
      <c r="D1014">
        <v>0</v>
      </c>
      <c r="E1014">
        <v>7558</v>
      </c>
      <c r="F1014">
        <v>4.7679597898020907</v>
      </c>
      <c r="G1014">
        <v>1.049903854635265</v>
      </c>
      <c r="H1014">
        <v>2.7180559351668254</v>
      </c>
      <c r="I1014">
        <v>1</v>
      </c>
      <c r="J1014">
        <v>3</v>
      </c>
    </row>
    <row r="1015" spans="1:10" x14ac:dyDescent="0.25">
      <c r="A1015" t="str">
        <f t="shared" si="15"/>
        <v>3254_3_4780</v>
      </c>
      <c r="B1015">
        <v>3254</v>
      </c>
      <c r="C1015">
        <v>3</v>
      </c>
      <c r="D1015">
        <v>0</v>
      </c>
      <c r="E1015">
        <v>4780</v>
      </c>
      <c r="F1015">
        <v>4.7666940639269404</v>
      </c>
      <c r="G1015">
        <v>1.234</v>
      </c>
      <c r="H1015">
        <v>2.6993607305936074</v>
      </c>
      <c r="I1015">
        <v>0.83333333333333326</v>
      </c>
      <c r="J1015">
        <v>3</v>
      </c>
    </row>
    <row r="1016" spans="1:10" x14ac:dyDescent="0.25">
      <c r="A1016" t="str">
        <f t="shared" si="15"/>
        <v>2841_2_5696</v>
      </c>
      <c r="B1016">
        <v>2841</v>
      </c>
      <c r="C1016">
        <v>2</v>
      </c>
      <c r="D1016">
        <v>0</v>
      </c>
      <c r="E1016">
        <v>5696</v>
      </c>
      <c r="F1016">
        <v>4.7598982425649439</v>
      </c>
      <c r="G1016">
        <v>0.91748618913857671</v>
      </c>
      <c r="H1016">
        <v>3.0090787200930338</v>
      </c>
      <c r="I1016">
        <v>0.83333333333333326</v>
      </c>
      <c r="J1016">
        <v>3</v>
      </c>
    </row>
    <row r="1017" spans="1:10" x14ac:dyDescent="0.25">
      <c r="A1017" t="str">
        <f t="shared" si="15"/>
        <v>14059_1_4640</v>
      </c>
      <c r="B1017">
        <v>14059</v>
      </c>
      <c r="C1017">
        <v>1</v>
      </c>
      <c r="D1017">
        <v>0</v>
      </c>
      <c r="E1017">
        <v>4640</v>
      </c>
      <c r="F1017">
        <v>4.7516742770167415</v>
      </c>
      <c r="G1017">
        <v>1.2699999999999998</v>
      </c>
      <c r="H1017">
        <v>2.3150076103500759</v>
      </c>
      <c r="I1017">
        <v>1.1666666666666665</v>
      </c>
      <c r="J1017">
        <v>3</v>
      </c>
    </row>
    <row r="1018" spans="1:10" x14ac:dyDescent="0.25">
      <c r="A1018" t="str">
        <f t="shared" si="15"/>
        <v>14173_3_4985</v>
      </c>
      <c r="B1018">
        <v>14173</v>
      </c>
      <c r="C1018">
        <v>3</v>
      </c>
      <c r="D1018">
        <v>0</v>
      </c>
      <c r="E1018">
        <v>4985</v>
      </c>
      <c r="F1018">
        <v>4.7501582952815822</v>
      </c>
      <c r="G1018">
        <v>1.2403333333333331</v>
      </c>
      <c r="H1018">
        <v>2.6764916286149161</v>
      </c>
      <c r="I1018">
        <v>0.83333333333333326</v>
      </c>
      <c r="J1018">
        <v>3</v>
      </c>
    </row>
    <row r="1019" spans="1:10" x14ac:dyDescent="0.25">
      <c r="A1019" t="str">
        <f t="shared" si="15"/>
        <v>11808_1_4113</v>
      </c>
      <c r="B1019">
        <v>11808</v>
      </c>
      <c r="C1019">
        <v>1</v>
      </c>
      <c r="D1019">
        <v>0</v>
      </c>
      <c r="E1019">
        <v>4113</v>
      </c>
      <c r="F1019">
        <v>4.7364611872146121</v>
      </c>
      <c r="G1019">
        <v>1.0416666666666665</v>
      </c>
      <c r="H1019">
        <v>3.1947945205479451</v>
      </c>
      <c r="I1019">
        <v>0.5</v>
      </c>
      <c r="J1019">
        <v>3</v>
      </c>
    </row>
    <row r="1020" spans="1:10" x14ac:dyDescent="0.25">
      <c r="A1020" t="str">
        <f t="shared" si="15"/>
        <v>11221_1_2467</v>
      </c>
      <c r="B1020">
        <v>11221</v>
      </c>
      <c r="C1020">
        <v>1</v>
      </c>
      <c r="D1020">
        <v>0</v>
      </c>
      <c r="E1020">
        <v>2467</v>
      </c>
      <c r="F1020">
        <v>4.7304888800044909</v>
      </c>
      <c r="G1020">
        <v>1.9881588974462909</v>
      </c>
      <c r="H1020">
        <v>1.4089966492248671</v>
      </c>
      <c r="I1020">
        <v>1.3333333333333333</v>
      </c>
      <c r="J1020">
        <v>3</v>
      </c>
    </row>
    <row r="1021" spans="1:10" x14ac:dyDescent="0.25">
      <c r="A1021" t="str">
        <f t="shared" si="15"/>
        <v>2954_1_11712</v>
      </c>
      <c r="B1021">
        <v>2954</v>
      </c>
      <c r="C1021">
        <v>1</v>
      </c>
      <c r="D1021">
        <v>0</v>
      </c>
      <c r="E1021">
        <v>11712</v>
      </c>
      <c r="F1021">
        <v>4.7192608556653441</v>
      </c>
      <c r="G1021">
        <v>1.438614412568306</v>
      </c>
      <c r="H1021">
        <v>2.2806464430970381</v>
      </c>
      <c r="I1021">
        <v>1</v>
      </c>
      <c r="J1021">
        <v>3</v>
      </c>
    </row>
    <row r="1022" spans="1:10" x14ac:dyDescent="0.25">
      <c r="A1022" t="str">
        <f t="shared" si="15"/>
        <v>11209_1_6624</v>
      </c>
      <c r="B1022">
        <v>11209</v>
      </c>
      <c r="C1022">
        <v>1</v>
      </c>
      <c r="D1022">
        <v>0</v>
      </c>
      <c r="E1022">
        <v>6624</v>
      </c>
      <c r="F1022">
        <v>4.7178630136986301</v>
      </c>
      <c r="G1022">
        <v>1.4273333333333333</v>
      </c>
      <c r="H1022">
        <v>2.6238630136986303</v>
      </c>
      <c r="I1022">
        <v>0.66666666666666663</v>
      </c>
      <c r="J1022">
        <v>3</v>
      </c>
    </row>
    <row r="1023" spans="1:10" x14ac:dyDescent="0.25">
      <c r="A1023" t="str">
        <f t="shared" si="15"/>
        <v>11617_1_5910</v>
      </c>
      <c r="B1023">
        <v>11617</v>
      </c>
      <c r="C1023">
        <v>1</v>
      </c>
      <c r="D1023">
        <v>0</v>
      </c>
      <c r="E1023">
        <v>5910</v>
      </c>
      <c r="F1023">
        <v>4.7158630136986304</v>
      </c>
      <c r="G1023">
        <v>2.206</v>
      </c>
      <c r="H1023">
        <v>1.50986301369863</v>
      </c>
      <c r="I1023">
        <v>1</v>
      </c>
      <c r="J1023">
        <v>3</v>
      </c>
    </row>
    <row r="1024" spans="1:10" x14ac:dyDescent="0.25">
      <c r="A1024" t="str">
        <f t="shared" si="15"/>
        <v>11816_1_4008</v>
      </c>
      <c r="B1024">
        <v>11816</v>
      </c>
      <c r="C1024">
        <v>1</v>
      </c>
      <c r="D1024">
        <v>0</v>
      </c>
      <c r="E1024">
        <v>4008</v>
      </c>
      <c r="F1024">
        <v>4.7022754946727545</v>
      </c>
      <c r="G1024">
        <v>1.0949999999999998</v>
      </c>
      <c r="H1024">
        <v>2.7739421613394217</v>
      </c>
      <c r="I1024">
        <v>0.83333333333333326</v>
      </c>
      <c r="J1024">
        <v>3</v>
      </c>
    </row>
    <row r="1025" spans="1:10" x14ac:dyDescent="0.25">
      <c r="A1025" t="str">
        <f t="shared" si="15"/>
        <v>2872_2_4862</v>
      </c>
      <c r="B1025">
        <v>2872</v>
      </c>
      <c r="C1025">
        <v>2</v>
      </c>
      <c r="D1025">
        <v>0</v>
      </c>
      <c r="E1025">
        <v>4862</v>
      </c>
      <c r="F1025">
        <v>4.6951308980213087</v>
      </c>
      <c r="G1025">
        <v>0.71466666666666667</v>
      </c>
      <c r="H1025">
        <v>3.1471308980213086</v>
      </c>
      <c r="I1025">
        <v>0.83333333333333326</v>
      </c>
      <c r="J1025">
        <v>3</v>
      </c>
    </row>
    <row r="1026" spans="1:10" x14ac:dyDescent="0.25">
      <c r="A1026" t="str">
        <f t="shared" si="15"/>
        <v>3055_1_4928</v>
      </c>
      <c r="B1026">
        <v>3055</v>
      </c>
      <c r="C1026">
        <v>1</v>
      </c>
      <c r="D1026">
        <v>0</v>
      </c>
      <c r="E1026">
        <v>4928</v>
      </c>
      <c r="F1026">
        <v>4.6938888888888881</v>
      </c>
      <c r="G1026">
        <v>0.79566666666666663</v>
      </c>
      <c r="H1026">
        <v>3.0648888888888886</v>
      </c>
      <c r="I1026">
        <v>0.83333333333333326</v>
      </c>
      <c r="J1026">
        <v>3</v>
      </c>
    </row>
    <row r="1027" spans="1:10" x14ac:dyDescent="0.25">
      <c r="A1027" t="str">
        <f t="shared" ref="A1027:A1090" si="16">CONCATENATE(B1027,"_",C1027,"_",E1027)</f>
        <v>11933_1_5165</v>
      </c>
      <c r="B1027">
        <v>11933</v>
      </c>
      <c r="C1027">
        <v>1</v>
      </c>
      <c r="D1027">
        <v>0</v>
      </c>
      <c r="E1027">
        <v>5165</v>
      </c>
      <c r="F1027">
        <v>4.6920213089802134</v>
      </c>
      <c r="G1027">
        <v>1.7056666666666667</v>
      </c>
      <c r="H1027">
        <v>2.3196879756468798</v>
      </c>
      <c r="I1027">
        <v>0.66666666666666663</v>
      </c>
      <c r="J1027">
        <v>3</v>
      </c>
    </row>
    <row r="1028" spans="1:10" x14ac:dyDescent="0.25">
      <c r="A1028" t="str">
        <f t="shared" si="16"/>
        <v>11675_1_6578</v>
      </c>
      <c r="B1028">
        <v>11675</v>
      </c>
      <c r="C1028">
        <v>1</v>
      </c>
      <c r="D1028">
        <v>0</v>
      </c>
      <c r="E1028">
        <v>6578</v>
      </c>
      <c r="F1028">
        <v>4.6876035657810524</v>
      </c>
      <c r="G1028">
        <v>2.7506582547886893</v>
      </c>
      <c r="H1028">
        <v>1.2702786443256961</v>
      </c>
      <c r="I1028">
        <v>0.66666666666666663</v>
      </c>
      <c r="J1028">
        <v>3</v>
      </c>
    </row>
    <row r="1029" spans="1:10" x14ac:dyDescent="0.25">
      <c r="A1029" t="str">
        <f t="shared" si="16"/>
        <v>2855_3_6172</v>
      </c>
      <c r="B1029">
        <v>2855</v>
      </c>
      <c r="C1029">
        <v>3</v>
      </c>
      <c r="D1029">
        <v>0</v>
      </c>
      <c r="E1029">
        <v>6172</v>
      </c>
      <c r="F1029">
        <v>4.6844611872146116</v>
      </c>
      <c r="G1029">
        <v>1.423</v>
      </c>
      <c r="H1029">
        <v>1.7614611872146118</v>
      </c>
      <c r="I1029">
        <v>1.5</v>
      </c>
      <c r="J1029">
        <v>3</v>
      </c>
    </row>
    <row r="1030" spans="1:10" x14ac:dyDescent="0.25">
      <c r="A1030" t="str">
        <f t="shared" si="16"/>
        <v>11245_2_3369</v>
      </c>
      <c r="B1030">
        <v>11245</v>
      </c>
      <c r="C1030">
        <v>2</v>
      </c>
      <c r="D1030">
        <v>0</v>
      </c>
      <c r="E1030">
        <v>3369</v>
      </c>
      <c r="F1030">
        <v>4.6709512937595123</v>
      </c>
      <c r="G1030">
        <v>2.17</v>
      </c>
      <c r="H1030">
        <v>2.0009512937595124</v>
      </c>
      <c r="I1030">
        <v>0.5</v>
      </c>
      <c r="J1030">
        <v>3</v>
      </c>
    </row>
    <row r="1031" spans="1:10" x14ac:dyDescent="0.25">
      <c r="A1031" t="str">
        <f t="shared" si="16"/>
        <v>11047_1_5984</v>
      </c>
      <c r="B1031">
        <v>11047</v>
      </c>
      <c r="C1031">
        <v>1</v>
      </c>
      <c r="D1031">
        <v>0</v>
      </c>
      <c r="E1031">
        <v>5984</v>
      </c>
      <c r="F1031">
        <v>4.6554670465737145</v>
      </c>
      <c r="G1031">
        <v>1.489209670231729</v>
      </c>
      <c r="H1031">
        <v>1.8329240430086522</v>
      </c>
      <c r="I1031">
        <v>1.3333333333333333</v>
      </c>
      <c r="J1031">
        <v>3</v>
      </c>
    </row>
    <row r="1032" spans="1:10" x14ac:dyDescent="0.25">
      <c r="A1032" t="str">
        <f t="shared" si="16"/>
        <v>11188_1_4958</v>
      </c>
      <c r="B1032">
        <v>11188</v>
      </c>
      <c r="C1032">
        <v>1</v>
      </c>
      <c r="D1032">
        <v>0</v>
      </c>
      <c r="E1032">
        <v>4958</v>
      </c>
      <c r="F1032">
        <v>4.6550882800608822</v>
      </c>
      <c r="G1032">
        <v>2.1156666666666668</v>
      </c>
      <c r="H1032">
        <v>1.7060882800608825</v>
      </c>
      <c r="I1032">
        <v>0.83333333333333326</v>
      </c>
      <c r="J1032">
        <v>3</v>
      </c>
    </row>
    <row r="1033" spans="1:10" x14ac:dyDescent="0.25">
      <c r="A1033" t="str">
        <f t="shared" si="16"/>
        <v>11157_1_4904</v>
      </c>
      <c r="B1033">
        <v>11157</v>
      </c>
      <c r="C1033">
        <v>1</v>
      </c>
      <c r="D1033">
        <v>0</v>
      </c>
      <c r="E1033">
        <v>4904</v>
      </c>
      <c r="F1033">
        <v>4.6532739726027401</v>
      </c>
      <c r="G1033">
        <v>2.4213333333333331</v>
      </c>
      <c r="H1033">
        <v>1.7319406392694066</v>
      </c>
      <c r="I1033">
        <v>0.5</v>
      </c>
      <c r="J1033">
        <v>3</v>
      </c>
    </row>
    <row r="1034" spans="1:10" x14ac:dyDescent="0.25">
      <c r="A1034" t="str">
        <f t="shared" si="16"/>
        <v>3190_1_2272</v>
      </c>
      <c r="B1034">
        <v>3190</v>
      </c>
      <c r="C1034">
        <v>1</v>
      </c>
      <c r="D1034">
        <v>0</v>
      </c>
      <c r="E1034">
        <v>2272</v>
      </c>
      <c r="F1034">
        <v>4.650098354395781</v>
      </c>
      <c r="G1034">
        <v>1.7288301056338027</v>
      </c>
      <c r="H1034">
        <v>1.9212682487619781</v>
      </c>
      <c r="I1034">
        <v>1</v>
      </c>
      <c r="J1034">
        <v>3</v>
      </c>
    </row>
    <row r="1035" spans="1:10" x14ac:dyDescent="0.25">
      <c r="A1035" t="str">
        <f t="shared" si="16"/>
        <v>2953_1_7050</v>
      </c>
      <c r="B1035">
        <v>2953</v>
      </c>
      <c r="C1035">
        <v>1</v>
      </c>
      <c r="D1035">
        <v>0</v>
      </c>
      <c r="E1035">
        <v>7050</v>
      </c>
      <c r="F1035">
        <v>4.6456651445966504</v>
      </c>
      <c r="G1035">
        <v>1.0709999999999997</v>
      </c>
      <c r="H1035">
        <v>2.7413318112633176</v>
      </c>
      <c r="I1035">
        <v>0.83333333333333326</v>
      </c>
      <c r="J1035">
        <v>3</v>
      </c>
    </row>
    <row r="1036" spans="1:10" x14ac:dyDescent="0.25">
      <c r="A1036" t="str">
        <f t="shared" si="16"/>
        <v>423_3_4382</v>
      </c>
      <c r="B1036">
        <v>423</v>
      </c>
      <c r="C1036">
        <v>3</v>
      </c>
      <c r="D1036">
        <v>0</v>
      </c>
      <c r="E1036">
        <v>4382</v>
      </c>
      <c r="F1036">
        <v>4.6445555555555549</v>
      </c>
      <c r="G1036">
        <v>1.3389999999999997</v>
      </c>
      <c r="H1036">
        <v>2.4722222222222219</v>
      </c>
      <c r="I1036">
        <v>0.83333333333333326</v>
      </c>
      <c r="J1036">
        <v>3</v>
      </c>
    </row>
    <row r="1037" spans="1:10" x14ac:dyDescent="0.25">
      <c r="A1037" t="str">
        <f t="shared" si="16"/>
        <v>2846_5_9420</v>
      </c>
      <c r="B1037">
        <v>2846</v>
      </c>
      <c r="C1037">
        <v>5</v>
      </c>
      <c r="D1037">
        <v>0</v>
      </c>
      <c r="E1037">
        <v>9420</v>
      </c>
      <c r="F1037">
        <v>4.6340081837923783</v>
      </c>
      <c r="G1037">
        <v>1.1160272823779191</v>
      </c>
      <c r="H1037">
        <v>2.6846475680811257</v>
      </c>
      <c r="I1037">
        <v>0.83333333333333326</v>
      </c>
      <c r="J1037">
        <v>3</v>
      </c>
    </row>
    <row r="1038" spans="1:10" x14ac:dyDescent="0.25">
      <c r="A1038" t="str">
        <f t="shared" si="16"/>
        <v>423_6_1742</v>
      </c>
      <c r="B1038">
        <v>423</v>
      </c>
      <c r="C1038">
        <v>6</v>
      </c>
      <c r="D1038">
        <v>0</v>
      </c>
      <c r="E1038">
        <v>1742</v>
      </c>
      <c r="F1038">
        <v>4.6120000000000001</v>
      </c>
      <c r="G1038">
        <v>0.97199999999999998</v>
      </c>
      <c r="H1038">
        <v>2.9733333333333332</v>
      </c>
      <c r="I1038">
        <v>0.66666666666666663</v>
      </c>
      <c r="J1038">
        <v>3</v>
      </c>
    </row>
    <row r="1039" spans="1:10" x14ac:dyDescent="0.25">
      <c r="A1039" t="str">
        <f t="shared" si="16"/>
        <v>13899_1_5703</v>
      </c>
      <c r="B1039">
        <v>13899</v>
      </c>
      <c r="C1039">
        <v>1</v>
      </c>
      <c r="D1039">
        <v>0</v>
      </c>
      <c r="E1039">
        <v>5703</v>
      </c>
      <c r="F1039">
        <v>4.6041303823910669</v>
      </c>
      <c r="G1039">
        <v>2.1842521479922845</v>
      </c>
      <c r="H1039">
        <v>1.5865449010654491</v>
      </c>
      <c r="I1039">
        <v>0.83333333333333326</v>
      </c>
      <c r="J1039">
        <v>3</v>
      </c>
    </row>
    <row r="1040" spans="1:10" x14ac:dyDescent="0.25">
      <c r="A1040" t="str">
        <f t="shared" si="16"/>
        <v>3132_8_4631</v>
      </c>
      <c r="B1040">
        <v>3132</v>
      </c>
      <c r="C1040">
        <v>8</v>
      </c>
      <c r="D1040">
        <v>0</v>
      </c>
      <c r="E1040">
        <v>4631</v>
      </c>
      <c r="F1040">
        <v>4.5944429223744283</v>
      </c>
      <c r="G1040">
        <v>0.73033333333333328</v>
      </c>
      <c r="H1040">
        <v>2.697442922374429</v>
      </c>
      <c r="I1040">
        <v>1.1666666666666665</v>
      </c>
      <c r="J1040">
        <v>3</v>
      </c>
    </row>
    <row r="1041" spans="1:10" x14ac:dyDescent="0.25">
      <c r="A1041" t="str">
        <f t="shared" si="16"/>
        <v>13643_2_4394</v>
      </c>
      <c r="B1041">
        <v>13643</v>
      </c>
      <c r="C1041">
        <v>2</v>
      </c>
      <c r="D1041">
        <v>0</v>
      </c>
      <c r="E1041">
        <v>4394</v>
      </c>
      <c r="F1041">
        <v>4.5869748858447483</v>
      </c>
      <c r="G1041">
        <v>1.1069999999999998</v>
      </c>
      <c r="H1041">
        <v>2.979974885844749</v>
      </c>
      <c r="I1041">
        <v>0.5</v>
      </c>
      <c r="J1041">
        <v>3</v>
      </c>
    </row>
    <row r="1042" spans="1:10" x14ac:dyDescent="0.25">
      <c r="A1042" t="str">
        <f t="shared" si="16"/>
        <v>11197_1_6602</v>
      </c>
      <c r="B1042">
        <v>11197</v>
      </c>
      <c r="C1042">
        <v>1</v>
      </c>
      <c r="D1042">
        <v>0</v>
      </c>
      <c r="E1042">
        <v>6602</v>
      </c>
      <c r="F1042">
        <v>4.5678066971080664</v>
      </c>
      <c r="G1042">
        <v>2.0469999999999997</v>
      </c>
      <c r="H1042">
        <v>1.8541400304414002</v>
      </c>
      <c r="I1042">
        <v>0.66666666666666663</v>
      </c>
      <c r="J1042">
        <v>3</v>
      </c>
    </row>
    <row r="1043" spans="1:10" x14ac:dyDescent="0.25">
      <c r="A1043" t="str">
        <f t="shared" si="16"/>
        <v>1050_3_5569</v>
      </c>
      <c r="B1043">
        <v>1050</v>
      </c>
      <c r="C1043">
        <v>3</v>
      </c>
      <c r="D1043">
        <v>0</v>
      </c>
      <c r="E1043">
        <v>5569</v>
      </c>
      <c r="F1043">
        <v>4.5676881787170931</v>
      </c>
      <c r="G1043">
        <v>1.1130022146405696</v>
      </c>
      <c r="H1043">
        <v>2.12135263074319</v>
      </c>
      <c r="I1043">
        <v>1.3333333333333333</v>
      </c>
      <c r="J1043">
        <v>3</v>
      </c>
    </row>
    <row r="1044" spans="1:10" x14ac:dyDescent="0.25">
      <c r="A1044" t="str">
        <f t="shared" si="16"/>
        <v>1672_2_4835</v>
      </c>
      <c r="B1044">
        <v>1672</v>
      </c>
      <c r="C1044">
        <v>2</v>
      </c>
      <c r="D1044">
        <v>0</v>
      </c>
      <c r="E1044">
        <v>4835</v>
      </c>
      <c r="F1044">
        <v>4.5418462709284624</v>
      </c>
      <c r="G1044">
        <v>1.2323333333333331</v>
      </c>
      <c r="H1044">
        <v>2.8095129375951293</v>
      </c>
      <c r="I1044">
        <v>0.5</v>
      </c>
      <c r="J1044">
        <v>3</v>
      </c>
    </row>
    <row r="1045" spans="1:10" x14ac:dyDescent="0.25">
      <c r="A1045" t="str">
        <f t="shared" si="16"/>
        <v>11698_1_924</v>
      </c>
      <c r="B1045">
        <v>11698</v>
      </c>
      <c r="C1045">
        <v>1</v>
      </c>
      <c r="D1045">
        <v>0</v>
      </c>
      <c r="E1045">
        <v>924</v>
      </c>
      <c r="F1045">
        <v>4.5282146118721451</v>
      </c>
      <c r="G1045">
        <v>2.6009999999999995</v>
      </c>
      <c r="H1045">
        <v>1.0938812785388128</v>
      </c>
      <c r="I1045">
        <v>0.83333333333333326</v>
      </c>
      <c r="J1045">
        <v>3</v>
      </c>
    </row>
    <row r="1046" spans="1:10" x14ac:dyDescent="0.25">
      <c r="A1046" t="str">
        <f t="shared" si="16"/>
        <v>13822_2_2406</v>
      </c>
      <c r="B1046">
        <v>13822</v>
      </c>
      <c r="C1046">
        <v>2</v>
      </c>
      <c r="D1046">
        <v>3800</v>
      </c>
      <c r="E1046">
        <v>2406</v>
      </c>
      <c r="F1046">
        <v>4.5267762557077624</v>
      </c>
      <c r="G1046">
        <v>2.8759999999999999</v>
      </c>
      <c r="H1046">
        <v>0.65077625570776254</v>
      </c>
      <c r="I1046">
        <v>1</v>
      </c>
      <c r="J1046">
        <v>3</v>
      </c>
    </row>
    <row r="1047" spans="1:10" x14ac:dyDescent="0.25">
      <c r="A1047" t="str">
        <f t="shared" si="16"/>
        <v>1732_2_9118</v>
      </c>
      <c r="B1047">
        <v>1732</v>
      </c>
      <c r="C1047">
        <v>2</v>
      </c>
      <c r="D1047">
        <v>0</v>
      </c>
      <c r="E1047">
        <v>9118</v>
      </c>
      <c r="F1047">
        <v>4.5165965269160004</v>
      </c>
      <c r="G1047">
        <v>0.88574080573225111</v>
      </c>
      <c r="H1047">
        <v>2.6308557211837491</v>
      </c>
      <c r="I1047">
        <v>1</v>
      </c>
      <c r="J1047">
        <v>3</v>
      </c>
    </row>
    <row r="1048" spans="1:10" x14ac:dyDescent="0.25">
      <c r="A1048" t="str">
        <f t="shared" si="16"/>
        <v>11112_1_1866</v>
      </c>
      <c r="B1048">
        <v>11112</v>
      </c>
      <c r="C1048">
        <v>1</v>
      </c>
      <c r="D1048">
        <v>0</v>
      </c>
      <c r="E1048">
        <v>1866</v>
      </c>
      <c r="F1048">
        <v>4.5078359149794203</v>
      </c>
      <c r="G1048">
        <v>1.0277609860664523</v>
      </c>
      <c r="H1048">
        <v>2.1467415955796345</v>
      </c>
      <c r="I1048">
        <v>1.3333333333333333</v>
      </c>
      <c r="J1048">
        <v>3</v>
      </c>
    </row>
    <row r="1049" spans="1:10" x14ac:dyDescent="0.25">
      <c r="A1049" t="str">
        <f t="shared" si="16"/>
        <v>14039_1_8440</v>
      </c>
      <c r="B1049">
        <v>14039</v>
      </c>
      <c r="C1049">
        <v>1</v>
      </c>
      <c r="D1049">
        <v>1129</v>
      </c>
      <c r="E1049">
        <v>8440</v>
      </c>
      <c r="F1049">
        <v>4.5018825647240437</v>
      </c>
      <c r="G1049">
        <v>1.4903952606635071</v>
      </c>
      <c r="H1049">
        <v>2.34482063739387</v>
      </c>
      <c r="I1049">
        <v>0.66666666666666663</v>
      </c>
      <c r="J1049">
        <v>3</v>
      </c>
    </row>
    <row r="1050" spans="1:10" x14ac:dyDescent="0.25">
      <c r="A1050" t="str">
        <f t="shared" si="16"/>
        <v>1732_1_4228</v>
      </c>
      <c r="B1050">
        <v>1732</v>
      </c>
      <c r="C1050">
        <v>1</v>
      </c>
      <c r="D1050">
        <v>0</v>
      </c>
      <c r="E1050">
        <v>4228</v>
      </c>
      <c r="F1050">
        <v>4.4880213089802128</v>
      </c>
      <c r="G1050">
        <v>0.55333333333333334</v>
      </c>
      <c r="H1050">
        <v>2.768021308980213</v>
      </c>
      <c r="I1050">
        <v>1.1666666666666665</v>
      </c>
      <c r="J1050">
        <v>3</v>
      </c>
    </row>
    <row r="1051" spans="1:10" x14ac:dyDescent="0.25">
      <c r="A1051" t="str">
        <f t="shared" si="16"/>
        <v>11748_1_5415</v>
      </c>
      <c r="B1051">
        <v>11748</v>
      </c>
      <c r="C1051">
        <v>1</v>
      </c>
      <c r="D1051">
        <v>0</v>
      </c>
      <c r="E1051">
        <v>5415</v>
      </c>
      <c r="F1051">
        <v>4.4808219178082185</v>
      </c>
      <c r="G1051">
        <v>2.0716666666666663</v>
      </c>
      <c r="H1051">
        <v>1.4091552511415524</v>
      </c>
      <c r="I1051">
        <v>1</v>
      </c>
      <c r="J1051">
        <v>3</v>
      </c>
    </row>
    <row r="1052" spans="1:10" x14ac:dyDescent="0.25">
      <c r="A1052" t="str">
        <f t="shared" si="16"/>
        <v>13572_2_4125</v>
      </c>
      <c r="B1052">
        <v>13572</v>
      </c>
      <c r="C1052">
        <v>2</v>
      </c>
      <c r="D1052">
        <v>0</v>
      </c>
      <c r="E1052">
        <v>4125</v>
      </c>
      <c r="F1052">
        <v>4.4739908675799089</v>
      </c>
      <c r="G1052">
        <v>0.95433333333333326</v>
      </c>
      <c r="H1052">
        <v>2.6863242009132424</v>
      </c>
      <c r="I1052">
        <v>0.83333333333333326</v>
      </c>
      <c r="J1052">
        <v>3</v>
      </c>
    </row>
    <row r="1053" spans="1:10" x14ac:dyDescent="0.25">
      <c r="A1053" t="str">
        <f t="shared" si="16"/>
        <v>11031_1_2636</v>
      </c>
      <c r="B1053">
        <v>11031</v>
      </c>
      <c r="C1053">
        <v>1</v>
      </c>
      <c r="D1053">
        <v>0</v>
      </c>
      <c r="E1053">
        <v>2636</v>
      </c>
      <c r="F1053">
        <v>4.4729178082191776</v>
      </c>
      <c r="G1053">
        <v>1.664333333333333</v>
      </c>
      <c r="H1053">
        <v>1.9752511415525114</v>
      </c>
      <c r="I1053">
        <v>0.83333333333333326</v>
      </c>
      <c r="J1053">
        <v>3</v>
      </c>
    </row>
    <row r="1054" spans="1:10" x14ac:dyDescent="0.25">
      <c r="A1054" t="str">
        <f t="shared" si="16"/>
        <v>3134_2_6766</v>
      </c>
      <c r="B1054">
        <v>3134</v>
      </c>
      <c r="C1054">
        <v>2</v>
      </c>
      <c r="D1054">
        <v>0</v>
      </c>
      <c r="E1054">
        <v>6766</v>
      </c>
      <c r="F1054">
        <v>4.4691750380517501</v>
      </c>
      <c r="G1054">
        <v>1.3773333333333331</v>
      </c>
      <c r="H1054">
        <v>1.9251750380517505</v>
      </c>
      <c r="I1054">
        <v>1.1666666666666665</v>
      </c>
      <c r="J1054">
        <v>3</v>
      </c>
    </row>
    <row r="1055" spans="1:10" x14ac:dyDescent="0.25">
      <c r="A1055" t="str">
        <f t="shared" si="16"/>
        <v>13871_1_2635</v>
      </c>
      <c r="B1055">
        <v>13871</v>
      </c>
      <c r="C1055">
        <v>1</v>
      </c>
      <c r="D1055">
        <v>0</v>
      </c>
      <c r="E1055">
        <v>2635</v>
      </c>
      <c r="F1055">
        <v>4.4688264840182645</v>
      </c>
      <c r="G1055">
        <v>0.90700000000000003</v>
      </c>
      <c r="H1055">
        <v>2.5618264840182645</v>
      </c>
      <c r="I1055">
        <v>1</v>
      </c>
      <c r="J1055">
        <v>3</v>
      </c>
    </row>
    <row r="1056" spans="1:10" x14ac:dyDescent="0.25">
      <c r="A1056" t="str">
        <f t="shared" si="16"/>
        <v>3201_1_4129</v>
      </c>
      <c r="B1056">
        <v>3201</v>
      </c>
      <c r="C1056">
        <v>1</v>
      </c>
      <c r="D1056">
        <v>0</v>
      </c>
      <c r="E1056">
        <v>4129</v>
      </c>
      <c r="F1056">
        <v>4.4585205479452048</v>
      </c>
      <c r="G1056">
        <v>0.72399999999999987</v>
      </c>
      <c r="H1056">
        <v>3.0678538812785385</v>
      </c>
      <c r="I1056">
        <v>0.66666666666666663</v>
      </c>
      <c r="J1056">
        <v>3</v>
      </c>
    </row>
    <row r="1057" spans="1:10" x14ac:dyDescent="0.25">
      <c r="A1057" t="str">
        <f t="shared" si="16"/>
        <v>11051_1_4889</v>
      </c>
      <c r="B1057">
        <v>11051</v>
      </c>
      <c r="C1057">
        <v>1</v>
      </c>
      <c r="D1057">
        <v>0</v>
      </c>
      <c r="E1057">
        <v>4889</v>
      </c>
      <c r="F1057">
        <v>4.4456042617960421</v>
      </c>
      <c r="G1057">
        <v>1.3009999999999997</v>
      </c>
      <c r="H1057">
        <v>2.6446042617960424</v>
      </c>
      <c r="I1057">
        <v>0.5</v>
      </c>
      <c r="J1057">
        <v>3</v>
      </c>
    </row>
    <row r="1058" spans="1:10" x14ac:dyDescent="0.25">
      <c r="A1058" t="str">
        <f t="shared" si="16"/>
        <v>11860_1_7812</v>
      </c>
      <c r="B1058">
        <v>11860</v>
      </c>
      <c r="C1058">
        <v>1</v>
      </c>
      <c r="D1058">
        <v>0</v>
      </c>
      <c r="E1058">
        <v>7812</v>
      </c>
      <c r="F1058">
        <v>4.4312318912245994</v>
      </c>
      <c r="G1058">
        <v>1.6290637480798769</v>
      </c>
      <c r="H1058">
        <v>2.6355014764780558</v>
      </c>
      <c r="I1058">
        <v>0.16666666666666666</v>
      </c>
      <c r="J1058">
        <v>3</v>
      </c>
    </row>
    <row r="1059" spans="1:10" x14ac:dyDescent="0.25">
      <c r="A1059" t="str">
        <f t="shared" si="16"/>
        <v>11195_1_7030</v>
      </c>
      <c r="B1059">
        <v>11195</v>
      </c>
      <c r="C1059">
        <v>1</v>
      </c>
      <c r="D1059">
        <v>0</v>
      </c>
      <c r="E1059">
        <v>7030</v>
      </c>
      <c r="F1059">
        <v>4.4220182648401822</v>
      </c>
      <c r="G1059">
        <v>1.5413333333333332</v>
      </c>
      <c r="H1059">
        <v>1.7140182648401825</v>
      </c>
      <c r="I1059">
        <v>1.1666666666666665</v>
      </c>
      <c r="J1059">
        <v>3</v>
      </c>
    </row>
    <row r="1060" spans="1:10" x14ac:dyDescent="0.25">
      <c r="A1060" t="str">
        <f t="shared" si="16"/>
        <v>1491_1_6165</v>
      </c>
      <c r="B1060">
        <v>1491</v>
      </c>
      <c r="C1060">
        <v>1</v>
      </c>
      <c r="D1060">
        <v>0</v>
      </c>
      <c r="E1060">
        <v>6165</v>
      </c>
      <c r="F1060">
        <v>4.4121765601217655</v>
      </c>
      <c r="G1060">
        <v>1.7983333333333331</v>
      </c>
      <c r="H1060">
        <v>1.9471765601217657</v>
      </c>
      <c r="I1060">
        <v>0.66666666666666663</v>
      </c>
      <c r="J1060">
        <v>3</v>
      </c>
    </row>
    <row r="1061" spans="1:10" x14ac:dyDescent="0.25">
      <c r="A1061" t="str">
        <f t="shared" si="16"/>
        <v>11175_2_2497</v>
      </c>
      <c r="B1061">
        <v>11175</v>
      </c>
      <c r="C1061">
        <v>2</v>
      </c>
      <c r="D1061">
        <v>0</v>
      </c>
      <c r="E1061">
        <v>2497</v>
      </c>
      <c r="F1061">
        <v>4.3890456621004565</v>
      </c>
      <c r="G1061">
        <v>1.5656666666666665</v>
      </c>
      <c r="H1061">
        <v>0.82337899543379001</v>
      </c>
      <c r="I1061">
        <v>2</v>
      </c>
      <c r="J1061">
        <v>3</v>
      </c>
    </row>
    <row r="1062" spans="1:10" x14ac:dyDescent="0.25">
      <c r="A1062" t="str">
        <f t="shared" si="16"/>
        <v>13564_3_5788</v>
      </c>
      <c r="B1062">
        <v>13564</v>
      </c>
      <c r="C1062">
        <v>3</v>
      </c>
      <c r="D1062">
        <v>0</v>
      </c>
      <c r="E1062">
        <v>5788</v>
      </c>
      <c r="F1062">
        <v>4.3835677321156767</v>
      </c>
      <c r="G1062">
        <v>0.76866666666666661</v>
      </c>
      <c r="H1062">
        <v>2.6149010654490104</v>
      </c>
      <c r="I1062">
        <v>1</v>
      </c>
      <c r="J1062">
        <v>3</v>
      </c>
    </row>
    <row r="1063" spans="1:10" x14ac:dyDescent="0.25">
      <c r="A1063" t="str">
        <f t="shared" si="16"/>
        <v>14127_1_858</v>
      </c>
      <c r="B1063">
        <v>14127</v>
      </c>
      <c r="C1063">
        <v>1</v>
      </c>
      <c r="D1063">
        <v>0</v>
      </c>
      <c r="E1063">
        <v>858</v>
      </c>
      <c r="F1063">
        <v>4.3805494672754941</v>
      </c>
      <c r="G1063">
        <v>1.7596666666666665</v>
      </c>
      <c r="H1063">
        <v>1.7875494672754944</v>
      </c>
      <c r="I1063">
        <v>0.83333333333333326</v>
      </c>
      <c r="J1063">
        <v>3</v>
      </c>
    </row>
    <row r="1064" spans="1:10" x14ac:dyDescent="0.25">
      <c r="A1064" t="str">
        <f t="shared" si="16"/>
        <v>11475_2_3042</v>
      </c>
      <c r="B1064">
        <v>11475</v>
      </c>
      <c r="C1064">
        <v>2</v>
      </c>
      <c r="D1064">
        <v>0</v>
      </c>
      <c r="E1064">
        <v>3042</v>
      </c>
      <c r="F1064">
        <v>4.3783439878234391</v>
      </c>
      <c r="G1064">
        <v>2.4526666666666661</v>
      </c>
      <c r="H1064">
        <v>1.09234398782344</v>
      </c>
      <c r="I1064">
        <v>0.83333333333333326</v>
      </c>
      <c r="J1064">
        <v>3</v>
      </c>
    </row>
    <row r="1065" spans="1:10" x14ac:dyDescent="0.25">
      <c r="A1065" t="str">
        <f t="shared" si="16"/>
        <v>3601_3_6422</v>
      </c>
      <c r="B1065">
        <v>3601</v>
      </c>
      <c r="C1065">
        <v>3</v>
      </c>
      <c r="D1065">
        <v>0</v>
      </c>
      <c r="E1065">
        <v>6422</v>
      </c>
      <c r="F1065">
        <v>4.3641760875263724</v>
      </c>
      <c r="G1065">
        <v>0.71252756150731855</v>
      </c>
      <c r="H1065">
        <v>2.6516485260190543</v>
      </c>
      <c r="I1065">
        <v>1</v>
      </c>
      <c r="J1065">
        <v>3</v>
      </c>
    </row>
    <row r="1066" spans="1:10" x14ac:dyDescent="0.25">
      <c r="A1066" t="str">
        <f t="shared" si="16"/>
        <v>11013_1_2075</v>
      </c>
      <c r="B1066">
        <v>11013</v>
      </c>
      <c r="C1066">
        <v>1</v>
      </c>
      <c r="D1066">
        <v>0</v>
      </c>
      <c r="E1066">
        <v>2075</v>
      </c>
      <c r="F1066">
        <v>4.3632496194824961</v>
      </c>
      <c r="G1066">
        <v>0.86833333333333329</v>
      </c>
      <c r="H1066">
        <v>2.1615829528158299</v>
      </c>
      <c r="I1066">
        <v>1.3333333333333333</v>
      </c>
      <c r="J1066">
        <v>3</v>
      </c>
    </row>
    <row r="1067" spans="1:10" x14ac:dyDescent="0.25">
      <c r="A1067" t="str">
        <f t="shared" si="16"/>
        <v>11679_2_4290</v>
      </c>
      <c r="B1067">
        <v>11679</v>
      </c>
      <c r="C1067">
        <v>2</v>
      </c>
      <c r="D1067">
        <v>0</v>
      </c>
      <c r="E1067">
        <v>4290</v>
      </c>
      <c r="F1067">
        <v>4.346552511415525</v>
      </c>
      <c r="G1067">
        <v>2.3183333333333334</v>
      </c>
      <c r="H1067">
        <v>1.1948858447488584</v>
      </c>
      <c r="I1067">
        <v>0.83333333333333326</v>
      </c>
      <c r="J1067">
        <v>3</v>
      </c>
    </row>
    <row r="1068" spans="1:10" x14ac:dyDescent="0.25">
      <c r="A1068" t="str">
        <f t="shared" si="16"/>
        <v>6134_2_4470</v>
      </c>
      <c r="B1068">
        <v>6134</v>
      </c>
      <c r="C1068">
        <v>2</v>
      </c>
      <c r="D1068">
        <v>0</v>
      </c>
      <c r="E1068">
        <v>4470</v>
      </c>
      <c r="F1068">
        <v>4.2905814103153439</v>
      </c>
      <c r="G1068">
        <v>0.9653780760626397</v>
      </c>
      <c r="H1068">
        <v>2.6585366675860378</v>
      </c>
      <c r="I1068">
        <v>0.66666666666666663</v>
      </c>
      <c r="J1068">
        <v>3</v>
      </c>
    </row>
    <row r="1069" spans="1:10" x14ac:dyDescent="0.25">
      <c r="A1069" t="str">
        <f t="shared" si="16"/>
        <v>11509_1_6146</v>
      </c>
      <c r="B1069">
        <v>11509</v>
      </c>
      <c r="C1069">
        <v>1</v>
      </c>
      <c r="D1069">
        <v>0</v>
      </c>
      <c r="E1069">
        <v>6146</v>
      </c>
      <c r="F1069">
        <v>4.285846270928463</v>
      </c>
      <c r="G1069">
        <v>1.9129999999999998</v>
      </c>
      <c r="H1069">
        <v>1.8728462709284628</v>
      </c>
      <c r="I1069">
        <v>0.5</v>
      </c>
      <c r="J1069">
        <v>3</v>
      </c>
    </row>
    <row r="1070" spans="1:10" x14ac:dyDescent="0.25">
      <c r="A1070" t="str">
        <f t="shared" si="16"/>
        <v>14143_1_6545</v>
      </c>
      <c r="B1070">
        <v>14143</v>
      </c>
      <c r="C1070">
        <v>1</v>
      </c>
      <c r="D1070">
        <v>0</v>
      </c>
      <c r="E1070">
        <v>6545</v>
      </c>
      <c r="F1070">
        <v>4.2744254179878673</v>
      </c>
      <c r="G1070">
        <v>0.84113572701807993</v>
      </c>
      <c r="H1070">
        <v>2.5999563576364544</v>
      </c>
      <c r="I1070">
        <v>0.83333333333333326</v>
      </c>
      <c r="J1070">
        <v>3</v>
      </c>
    </row>
    <row r="1071" spans="1:10" x14ac:dyDescent="0.25">
      <c r="A1071" t="str">
        <f t="shared" si="16"/>
        <v>11893_3_4690</v>
      </c>
      <c r="B1071">
        <v>11893</v>
      </c>
      <c r="C1071">
        <v>3</v>
      </c>
      <c r="D1071">
        <v>0</v>
      </c>
      <c r="E1071">
        <v>4690</v>
      </c>
      <c r="F1071">
        <v>4.2688264840182644</v>
      </c>
      <c r="G1071">
        <v>0.72033333333333316</v>
      </c>
      <c r="H1071">
        <v>2.8818264840182648</v>
      </c>
      <c r="I1071">
        <v>0.66666666666666663</v>
      </c>
      <c r="J1071">
        <v>3</v>
      </c>
    </row>
    <row r="1072" spans="1:10" x14ac:dyDescent="0.25">
      <c r="A1072" t="str">
        <f t="shared" si="16"/>
        <v>11219_1_5615</v>
      </c>
      <c r="B1072">
        <v>11219</v>
      </c>
      <c r="C1072">
        <v>1</v>
      </c>
      <c r="D1072">
        <v>2820</v>
      </c>
      <c r="E1072">
        <v>5615</v>
      </c>
      <c r="F1072">
        <v>4.2677473363774725</v>
      </c>
      <c r="G1072">
        <v>1.6099999999999997</v>
      </c>
      <c r="H1072">
        <v>1.32441400304414</v>
      </c>
      <c r="I1072">
        <v>1.3333333333333333</v>
      </c>
      <c r="J1072">
        <v>3</v>
      </c>
    </row>
    <row r="1073" spans="1:10" x14ac:dyDescent="0.25">
      <c r="A1073" t="str">
        <f t="shared" si="16"/>
        <v>13661_4_6955</v>
      </c>
      <c r="B1073">
        <v>13661</v>
      </c>
      <c r="C1073">
        <v>4</v>
      </c>
      <c r="D1073">
        <v>0</v>
      </c>
      <c r="E1073">
        <v>6955</v>
      </c>
      <c r="F1073">
        <v>4.2544931506849313</v>
      </c>
      <c r="G1073">
        <v>1.5859999999999996</v>
      </c>
      <c r="H1073">
        <v>2.1684931506849314</v>
      </c>
      <c r="I1073">
        <v>0.5</v>
      </c>
      <c r="J1073">
        <v>3</v>
      </c>
    </row>
    <row r="1074" spans="1:10" x14ac:dyDescent="0.25">
      <c r="A1074" t="str">
        <f t="shared" si="16"/>
        <v>11040_1_4700</v>
      </c>
      <c r="B1074">
        <v>11040</v>
      </c>
      <c r="C1074">
        <v>1</v>
      </c>
      <c r="D1074">
        <v>0</v>
      </c>
      <c r="E1074">
        <v>4700</v>
      </c>
      <c r="F1074">
        <v>4.2534444444444439</v>
      </c>
      <c r="G1074">
        <v>1.1456666666666666</v>
      </c>
      <c r="H1074">
        <v>1.941111111111111</v>
      </c>
      <c r="I1074">
        <v>1.1666666666666665</v>
      </c>
      <c r="J1074">
        <v>3</v>
      </c>
    </row>
    <row r="1075" spans="1:10" x14ac:dyDescent="0.25">
      <c r="A1075" t="str">
        <f t="shared" si="16"/>
        <v>11821_1_7382</v>
      </c>
      <c r="B1075">
        <v>11821</v>
      </c>
      <c r="C1075">
        <v>1</v>
      </c>
      <c r="D1075">
        <v>0</v>
      </c>
      <c r="E1075">
        <v>7382</v>
      </c>
      <c r="F1075">
        <v>4.2516384512576764</v>
      </c>
      <c r="G1075">
        <v>0.88015415876456249</v>
      </c>
      <c r="H1075">
        <v>2.7048176258264474</v>
      </c>
      <c r="I1075">
        <v>0.66666666666666663</v>
      </c>
      <c r="J1075">
        <v>3</v>
      </c>
    </row>
    <row r="1076" spans="1:10" x14ac:dyDescent="0.25">
      <c r="A1076" t="str">
        <f t="shared" si="16"/>
        <v>3601_1_2790</v>
      </c>
      <c r="B1076">
        <v>3601</v>
      </c>
      <c r="C1076">
        <v>1</v>
      </c>
      <c r="D1076">
        <v>0</v>
      </c>
      <c r="E1076">
        <v>2790</v>
      </c>
      <c r="F1076">
        <v>4.2449010654490094</v>
      </c>
      <c r="G1076">
        <v>1.0649999999999997</v>
      </c>
      <c r="H1076">
        <v>2.3465677321156768</v>
      </c>
      <c r="I1076">
        <v>0.83333333333333326</v>
      </c>
      <c r="J1076">
        <v>3</v>
      </c>
    </row>
    <row r="1077" spans="1:10" x14ac:dyDescent="0.25">
      <c r="A1077" t="str">
        <f t="shared" si="16"/>
        <v>11083_1_7878</v>
      </c>
      <c r="B1077">
        <v>11083</v>
      </c>
      <c r="C1077">
        <v>1</v>
      </c>
      <c r="D1077">
        <v>0</v>
      </c>
      <c r="E1077">
        <v>7878</v>
      </c>
      <c r="F1077">
        <v>4.2400974124809734</v>
      </c>
      <c r="G1077">
        <v>0.99533333333333318</v>
      </c>
      <c r="H1077">
        <v>2.2447640791476404</v>
      </c>
      <c r="I1077">
        <v>1</v>
      </c>
      <c r="J1077">
        <v>3</v>
      </c>
    </row>
    <row r="1078" spans="1:10" x14ac:dyDescent="0.25">
      <c r="A1078" t="str">
        <f t="shared" si="16"/>
        <v>11039_1_6124</v>
      </c>
      <c r="B1078">
        <v>11039</v>
      </c>
      <c r="C1078">
        <v>1</v>
      </c>
      <c r="D1078">
        <v>0</v>
      </c>
      <c r="E1078">
        <v>6124</v>
      </c>
      <c r="F1078">
        <v>4.2300026852456627</v>
      </c>
      <c r="G1078">
        <v>1.3019353363814499</v>
      </c>
      <c r="H1078">
        <v>2.09473401553088</v>
      </c>
      <c r="I1078">
        <v>0.83333333333333326</v>
      </c>
      <c r="J1078">
        <v>3</v>
      </c>
    </row>
    <row r="1079" spans="1:10" x14ac:dyDescent="0.25">
      <c r="A1079" t="str">
        <f t="shared" si="16"/>
        <v>3621_1_5148</v>
      </c>
      <c r="B1079">
        <v>3621</v>
      </c>
      <c r="C1079">
        <v>1</v>
      </c>
      <c r="D1079">
        <v>0</v>
      </c>
      <c r="E1079">
        <v>5148</v>
      </c>
      <c r="F1079">
        <v>4.2169726027397259</v>
      </c>
      <c r="G1079">
        <v>0.7679999999999999</v>
      </c>
      <c r="H1079">
        <v>2.6156392694063926</v>
      </c>
      <c r="I1079">
        <v>0.83333333333333326</v>
      </c>
      <c r="J1079">
        <v>3</v>
      </c>
    </row>
    <row r="1080" spans="1:10" x14ac:dyDescent="0.25">
      <c r="A1080" t="str">
        <f t="shared" si="16"/>
        <v>13573_1_9189</v>
      </c>
      <c r="B1080">
        <v>13573</v>
      </c>
      <c r="C1080">
        <v>1</v>
      </c>
      <c r="D1080">
        <v>0</v>
      </c>
      <c r="E1080">
        <v>9189</v>
      </c>
      <c r="F1080">
        <v>4.2117707411819207</v>
      </c>
      <c r="G1080">
        <v>0.55372942028985495</v>
      </c>
      <c r="H1080">
        <v>2.6580413208920652</v>
      </c>
      <c r="I1080">
        <v>1</v>
      </c>
      <c r="J1080">
        <v>3</v>
      </c>
    </row>
    <row r="1081" spans="1:10" x14ac:dyDescent="0.25">
      <c r="A1081" t="str">
        <f t="shared" si="16"/>
        <v>11289_2_1516</v>
      </c>
      <c r="B1081">
        <v>11289</v>
      </c>
      <c r="C1081">
        <v>2</v>
      </c>
      <c r="D1081">
        <v>0</v>
      </c>
      <c r="E1081">
        <v>1516</v>
      </c>
      <c r="F1081">
        <v>4.2034246575342467</v>
      </c>
      <c r="G1081">
        <v>0.86999999999999988</v>
      </c>
      <c r="H1081">
        <v>2.6667579908675796</v>
      </c>
      <c r="I1081">
        <v>0.66666666666666663</v>
      </c>
      <c r="J1081">
        <v>3</v>
      </c>
    </row>
    <row r="1082" spans="1:10" x14ac:dyDescent="0.25">
      <c r="A1082" t="str">
        <f t="shared" si="16"/>
        <v>13591_1_8285</v>
      </c>
      <c r="B1082">
        <v>13591</v>
      </c>
      <c r="C1082">
        <v>1</v>
      </c>
      <c r="D1082">
        <v>0</v>
      </c>
      <c r="E1082">
        <v>8285</v>
      </c>
      <c r="F1082">
        <v>4.2009779299847789</v>
      </c>
      <c r="G1082">
        <v>1.4390000000000001</v>
      </c>
      <c r="H1082">
        <v>2.4286445966514458</v>
      </c>
      <c r="I1082">
        <v>0.33333333333333331</v>
      </c>
      <c r="J1082">
        <v>3</v>
      </c>
    </row>
    <row r="1083" spans="1:10" x14ac:dyDescent="0.25">
      <c r="A1083" t="str">
        <f t="shared" si="16"/>
        <v>423_4_2168</v>
      </c>
      <c r="B1083">
        <v>423</v>
      </c>
      <c r="C1083">
        <v>4</v>
      </c>
      <c r="D1083">
        <v>0</v>
      </c>
      <c r="E1083">
        <v>2168</v>
      </c>
      <c r="F1083">
        <v>4.1983333333333333</v>
      </c>
      <c r="G1083">
        <v>0.81833333333333336</v>
      </c>
      <c r="H1083">
        <v>2.5466666666666664</v>
      </c>
      <c r="I1083">
        <v>0.83333333333333326</v>
      </c>
      <c r="J1083">
        <v>3</v>
      </c>
    </row>
    <row r="1084" spans="1:10" x14ac:dyDescent="0.25">
      <c r="A1084" t="str">
        <f t="shared" si="16"/>
        <v>11097_1_7685</v>
      </c>
      <c r="B1084">
        <v>11097</v>
      </c>
      <c r="C1084">
        <v>1</v>
      </c>
      <c r="D1084">
        <v>0</v>
      </c>
      <c r="E1084">
        <v>7685</v>
      </c>
      <c r="F1084">
        <v>4.1978112633181128</v>
      </c>
      <c r="G1084">
        <v>1.5526666666666664</v>
      </c>
      <c r="H1084">
        <v>1.8118112633181129</v>
      </c>
      <c r="I1084">
        <v>0.83333333333333326</v>
      </c>
      <c r="J1084">
        <v>3</v>
      </c>
    </row>
    <row r="1085" spans="1:10" x14ac:dyDescent="0.25">
      <c r="A1085" t="str">
        <f t="shared" si="16"/>
        <v>11149_1_8209</v>
      </c>
      <c r="B1085">
        <v>11149</v>
      </c>
      <c r="C1085">
        <v>1</v>
      </c>
      <c r="D1085">
        <v>0</v>
      </c>
      <c r="E1085">
        <v>8209</v>
      </c>
      <c r="F1085">
        <v>4.1968893451946876</v>
      </c>
      <c r="G1085">
        <v>2.0977762212206112</v>
      </c>
      <c r="H1085">
        <v>1.4324464573074098</v>
      </c>
      <c r="I1085">
        <v>0.66666666666666663</v>
      </c>
      <c r="J1085">
        <v>3</v>
      </c>
    </row>
    <row r="1086" spans="1:10" x14ac:dyDescent="0.25">
      <c r="A1086" t="str">
        <f t="shared" si="16"/>
        <v>1731_3_7715</v>
      </c>
      <c r="B1086">
        <v>1731</v>
      </c>
      <c r="C1086">
        <v>3</v>
      </c>
      <c r="D1086">
        <v>0</v>
      </c>
      <c r="E1086">
        <v>7715</v>
      </c>
      <c r="F1086">
        <v>4.1961872146118715</v>
      </c>
      <c r="G1086">
        <v>0.85499999999999998</v>
      </c>
      <c r="H1086">
        <v>2.341187214611872</v>
      </c>
      <c r="I1086">
        <v>1</v>
      </c>
      <c r="J1086">
        <v>3</v>
      </c>
    </row>
    <row r="1087" spans="1:10" x14ac:dyDescent="0.25">
      <c r="A1087" t="str">
        <f t="shared" si="16"/>
        <v>3171_2_7507</v>
      </c>
      <c r="B1087">
        <v>3171</v>
      </c>
      <c r="C1087">
        <v>2</v>
      </c>
      <c r="D1087">
        <v>0</v>
      </c>
      <c r="E1087">
        <v>7507</v>
      </c>
      <c r="F1087">
        <v>4.1898888888888886</v>
      </c>
      <c r="G1087">
        <v>0.8793333333333333</v>
      </c>
      <c r="H1087">
        <v>2.4772222222222222</v>
      </c>
      <c r="I1087">
        <v>0.83333333333333326</v>
      </c>
      <c r="J1087">
        <v>3</v>
      </c>
    </row>
    <row r="1088" spans="1:10" x14ac:dyDescent="0.25">
      <c r="A1088" t="str">
        <f t="shared" si="16"/>
        <v>11489_2_2718</v>
      </c>
      <c r="B1088">
        <v>11489</v>
      </c>
      <c r="C1088">
        <v>2</v>
      </c>
      <c r="D1088">
        <v>0</v>
      </c>
      <c r="E1088">
        <v>2718</v>
      </c>
      <c r="F1088">
        <v>4.1763972602739727</v>
      </c>
      <c r="G1088">
        <v>1.4556666666666667</v>
      </c>
      <c r="H1088">
        <v>1.8873972602739726</v>
      </c>
      <c r="I1088">
        <v>0.83333333333333326</v>
      </c>
      <c r="J1088">
        <v>3</v>
      </c>
    </row>
    <row r="1089" spans="1:10" x14ac:dyDescent="0.25">
      <c r="A1089" t="str">
        <f t="shared" si="16"/>
        <v>2846_1_2930</v>
      </c>
      <c r="B1089">
        <v>2846</v>
      </c>
      <c r="C1089">
        <v>1</v>
      </c>
      <c r="D1089">
        <v>0</v>
      </c>
      <c r="E1089">
        <v>2930</v>
      </c>
      <c r="F1089">
        <v>4.1762218056010099</v>
      </c>
      <c r="G1089">
        <v>0.89809010238907838</v>
      </c>
      <c r="H1089">
        <v>2.7781317032119315</v>
      </c>
      <c r="I1089">
        <v>0.5</v>
      </c>
      <c r="J1089">
        <v>3</v>
      </c>
    </row>
    <row r="1090" spans="1:10" x14ac:dyDescent="0.25">
      <c r="A1090" t="str">
        <f t="shared" si="16"/>
        <v>2953_2_3913</v>
      </c>
      <c r="B1090">
        <v>2953</v>
      </c>
      <c r="C1090">
        <v>2</v>
      </c>
      <c r="D1090">
        <v>0</v>
      </c>
      <c r="E1090">
        <v>3913</v>
      </c>
      <c r="F1090">
        <v>4.1752100456620997</v>
      </c>
      <c r="G1090">
        <v>1.194</v>
      </c>
      <c r="H1090">
        <v>2.1478767123287668</v>
      </c>
      <c r="I1090">
        <v>0.83333333333333326</v>
      </c>
      <c r="J1090">
        <v>3</v>
      </c>
    </row>
    <row r="1091" spans="1:10" x14ac:dyDescent="0.25">
      <c r="A1091" t="str">
        <f t="shared" ref="A1091:A1154" si="17">CONCATENATE(B1091,"_",C1091,"_",E1091)</f>
        <v>1223_3_4446</v>
      </c>
      <c r="B1091">
        <v>1223</v>
      </c>
      <c r="C1091">
        <v>3</v>
      </c>
      <c r="D1091">
        <v>0</v>
      </c>
      <c r="E1091">
        <v>4446</v>
      </c>
      <c r="F1091">
        <v>4.1708706240487059</v>
      </c>
      <c r="G1091">
        <v>1.4109999999999998</v>
      </c>
      <c r="H1091">
        <v>1.9265372907153733</v>
      </c>
      <c r="I1091">
        <v>0.83333333333333326</v>
      </c>
      <c r="J1091">
        <v>3</v>
      </c>
    </row>
    <row r="1092" spans="1:10" x14ac:dyDescent="0.25">
      <c r="A1092" t="str">
        <f t="shared" si="17"/>
        <v>11337_2_6692</v>
      </c>
      <c r="B1092">
        <v>11337</v>
      </c>
      <c r="C1092">
        <v>2</v>
      </c>
      <c r="D1092">
        <v>0</v>
      </c>
      <c r="E1092">
        <v>6692</v>
      </c>
      <c r="F1092">
        <v>4.1586910197869091</v>
      </c>
      <c r="G1092">
        <v>1.2899999999999998</v>
      </c>
      <c r="H1092">
        <v>1.5353576864535765</v>
      </c>
      <c r="I1092">
        <v>1.3333333333333333</v>
      </c>
      <c r="J1092">
        <v>3</v>
      </c>
    </row>
    <row r="1093" spans="1:10" x14ac:dyDescent="0.25">
      <c r="A1093" t="str">
        <f t="shared" si="17"/>
        <v>6134_3_12646</v>
      </c>
      <c r="B1093">
        <v>6134</v>
      </c>
      <c r="C1093">
        <v>3</v>
      </c>
      <c r="D1093">
        <v>0</v>
      </c>
      <c r="E1093">
        <v>12646</v>
      </c>
      <c r="F1093">
        <v>4.1558721461187211</v>
      </c>
      <c r="G1093">
        <v>0.62066666666666659</v>
      </c>
      <c r="H1093">
        <v>2.3685388127853879</v>
      </c>
      <c r="I1093">
        <v>1.1666666666666665</v>
      </c>
      <c r="J1093">
        <v>3</v>
      </c>
    </row>
    <row r="1094" spans="1:10" x14ac:dyDescent="0.25">
      <c r="A1094" t="str">
        <f t="shared" si="17"/>
        <v>13869_1_5213</v>
      </c>
      <c r="B1094">
        <v>13869</v>
      </c>
      <c r="C1094">
        <v>1</v>
      </c>
      <c r="D1094">
        <v>0</v>
      </c>
      <c r="E1094">
        <v>5213</v>
      </c>
      <c r="F1094">
        <v>4.1507172625747417</v>
      </c>
      <c r="G1094">
        <v>0.80534548244772675</v>
      </c>
      <c r="H1094">
        <v>2.5120384467936816</v>
      </c>
      <c r="I1094">
        <v>0.83333333333333326</v>
      </c>
      <c r="J1094">
        <v>3</v>
      </c>
    </row>
    <row r="1095" spans="1:10" x14ac:dyDescent="0.25">
      <c r="A1095" t="str">
        <f t="shared" si="17"/>
        <v>11116_1_3072</v>
      </c>
      <c r="B1095">
        <v>11116</v>
      </c>
      <c r="C1095">
        <v>1</v>
      </c>
      <c r="D1095">
        <v>0</v>
      </c>
      <c r="E1095">
        <v>3072</v>
      </c>
      <c r="F1095">
        <v>4.1469041095890411</v>
      </c>
      <c r="G1095">
        <v>1.228</v>
      </c>
      <c r="H1095">
        <v>1.4189041095890409</v>
      </c>
      <c r="I1095">
        <v>1.5</v>
      </c>
      <c r="J1095">
        <v>3</v>
      </c>
    </row>
    <row r="1096" spans="1:10" x14ac:dyDescent="0.25">
      <c r="A1096" t="str">
        <f t="shared" si="17"/>
        <v>11007_2_4795</v>
      </c>
      <c r="B1096">
        <v>11007</v>
      </c>
      <c r="C1096">
        <v>2</v>
      </c>
      <c r="D1096">
        <v>0</v>
      </c>
      <c r="E1096">
        <v>4795</v>
      </c>
      <c r="F1096">
        <v>4.1444977168949775</v>
      </c>
      <c r="G1096">
        <v>0.91500000000000004</v>
      </c>
      <c r="H1096">
        <v>1.896164383561644</v>
      </c>
      <c r="I1096">
        <v>1.3333333333333333</v>
      </c>
      <c r="J1096">
        <v>3</v>
      </c>
    </row>
    <row r="1097" spans="1:10" x14ac:dyDescent="0.25">
      <c r="A1097" t="str">
        <f t="shared" si="17"/>
        <v>14558_1_3791</v>
      </c>
      <c r="B1097">
        <v>14558</v>
      </c>
      <c r="C1097">
        <v>1</v>
      </c>
      <c r="D1097">
        <v>0</v>
      </c>
      <c r="E1097">
        <v>3791</v>
      </c>
      <c r="F1097">
        <v>4.1343792090294764</v>
      </c>
      <c r="G1097">
        <v>0.63696526861865821</v>
      </c>
      <c r="H1097">
        <v>2.9974139404108184</v>
      </c>
      <c r="I1097">
        <v>0.5</v>
      </c>
      <c r="J1097">
        <v>3</v>
      </c>
    </row>
    <row r="1098" spans="1:10" x14ac:dyDescent="0.25">
      <c r="A1098" t="str">
        <f t="shared" si="17"/>
        <v>13557_1_2563</v>
      </c>
      <c r="B1098">
        <v>13557</v>
      </c>
      <c r="C1098">
        <v>1</v>
      </c>
      <c r="D1098">
        <v>0</v>
      </c>
      <c r="E1098">
        <v>2563</v>
      </c>
      <c r="F1098">
        <v>4.1327899543378992</v>
      </c>
      <c r="G1098">
        <v>1.319</v>
      </c>
      <c r="H1098">
        <v>1.4804566210045658</v>
      </c>
      <c r="I1098">
        <v>1.3333333333333333</v>
      </c>
      <c r="J1098">
        <v>3</v>
      </c>
    </row>
    <row r="1099" spans="1:10" x14ac:dyDescent="0.25">
      <c r="A1099" t="str">
        <f t="shared" si="17"/>
        <v>11619_1_1486</v>
      </c>
      <c r="B1099">
        <v>11619</v>
      </c>
      <c r="C1099">
        <v>1</v>
      </c>
      <c r="D1099">
        <v>0</v>
      </c>
      <c r="E1099">
        <v>1486</v>
      </c>
      <c r="F1099">
        <v>4.1320365296803647</v>
      </c>
      <c r="G1099">
        <v>2.0056666666666665</v>
      </c>
      <c r="H1099">
        <v>1.6263698630136985</v>
      </c>
      <c r="I1099">
        <v>0.5</v>
      </c>
      <c r="J1099">
        <v>3</v>
      </c>
    </row>
    <row r="1100" spans="1:10" x14ac:dyDescent="0.25">
      <c r="A1100" t="str">
        <f t="shared" si="17"/>
        <v>11181_1_8584</v>
      </c>
      <c r="B1100">
        <v>11181</v>
      </c>
      <c r="C1100">
        <v>1</v>
      </c>
      <c r="D1100">
        <v>0</v>
      </c>
      <c r="E1100">
        <v>8584</v>
      </c>
      <c r="F1100">
        <v>4.1180366431618198</v>
      </c>
      <c r="G1100">
        <v>2.1028844361602976</v>
      </c>
      <c r="H1100">
        <v>1.5151522070015222</v>
      </c>
      <c r="I1100">
        <v>0.5</v>
      </c>
      <c r="J1100">
        <v>3</v>
      </c>
    </row>
    <row r="1101" spans="1:10" x14ac:dyDescent="0.25">
      <c r="A1101" t="str">
        <f t="shared" si="17"/>
        <v>2832_1_6305</v>
      </c>
      <c r="B1101">
        <v>2832</v>
      </c>
      <c r="C1101">
        <v>1</v>
      </c>
      <c r="D1101">
        <v>0</v>
      </c>
      <c r="E1101">
        <v>6305</v>
      </c>
      <c r="F1101">
        <v>4.0922191780821908</v>
      </c>
      <c r="G1101">
        <v>1.257333333333333</v>
      </c>
      <c r="H1101">
        <v>1.6682191780821916</v>
      </c>
      <c r="I1101">
        <v>1.1666666666666665</v>
      </c>
      <c r="J1101">
        <v>3</v>
      </c>
    </row>
    <row r="1102" spans="1:10" x14ac:dyDescent="0.25">
      <c r="A1102" t="str">
        <f t="shared" si="17"/>
        <v>15040_1_6646</v>
      </c>
      <c r="B1102">
        <v>15040</v>
      </c>
      <c r="C1102">
        <v>1</v>
      </c>
      <c r="D1102">
        <v>0</v>
      </c>
      <c r="E1102">
        <v>6646</v>
      </c>
      <c r="F1102">
        <v>4.0772606303284471</v>
      </c>
      <c r="G1102">
        <v>1.9193662353295213</v>
      </c>
      <c r="H1102">
        <v>1.3245610616655925</v>
      </c>
      <c r="I1102">
        <v>0.83333333333333326</v>
      </c>
      <c r="J1102">
        <v>3</v>
      </c>
    </row>
    <row r="1103" spans="1:10" x14ac:dyDescent="0.25">
      <c r="A1103" t="str">
        <f t="shared" si="17"/>
        <v>11086_1_3504</v>
      </c>
      <c r="B1103">
        <v>11086</v>
      </c>
      <c r="C1103">
        <v>1</v>
      </c>
      <c r="D1103">
        <v>0</v>
      </c>
      <c r="E1103">
        <v>3504</v>
      </c>
      <c r="F1103">
        <v>4.070555555555555</v>
      </c>
      <c r="G1103">
        <v>1.3283333333333334</v>
      </c>
      <c r="H1103">
        <v>2.4088888888888889</v>
      </c>
      <c r="I1103">
        <v>0.33333333333333331</v>
      </c>
      <c r="J1103">
        <v>3</v>
      </c>
    </row>
    <row r="1104" spans="1:10" x14ac:dyDescent="0.25">
      <c r="A1104" t="str">
        <f t="shared" si="17"/>
        <v>11191_1_3608</v>
      </c>
      <c r="B1104">
        <v>11191</v>
      </c>
      <c r="C1104">
        <v>1</v>
      </c>
      <c r="D1104">
        <v>0</v>
      </c>
      <c r="E1104">
        <v>3608</v>
      </c>
      <c r="F1104">
        <v>4.0629086757990862</v>
      </c>
      <c r="G1104">
        <v>1.3413333333333333</v>
      </c>
      <c r="H1104">
        <v>1.7215753424657534</v>
      </c>
      <c r="I1104">
        <v>1</v>
      </c>
      <c r="J1104">
        <v>3</v>
      </c>
    </row>
    <row r="1105" spans="1:10" x14ac:dyDescent="0.25">
      <c r="A1105" t="str">
        <f t="shared" si="17"/>
        <v>15002_1_14380</v>
      </c>
      <c r="B1105">
        <v>15002</v>
      </c>
      <c r="C1105">
        <v>1</v>
      </c>
      <c r="D1105">
        <v>0</v>
      </c>
      <c r="E1105">
        <v>14380</v>
      </c>
      <c r="F1105">
        <v>4.0565795202198212</v>
      </c>
      <c r="G1105">
        <v>1.8616812702828001</v>
      </c>
      <c r="H1105">
        <v>1.5282315832703546</v>
      </c>
      <c r="I1105">
        <v>0.66666666666666663</v>
      </c>
      <c r="J1105">
        <v>3</v>
      </c>
    </row>
    <row r="1106" spans="1:10" x14ac:dyDescent="0.25">
      <c r="A1106" t="str">
        <f t="shared" si="17"/>
        <v>11295_1_2018</v>
      </c>
      <c r="B1106">
        <v>11295</v>
      </c>
      <c r="C1106">
        <v>1</v>
      </c>
      <c r="D1106">
        <v>0</v>
      </c>
      <c r="E1106">
        <v>2018</v>
      </c>
      <c r="F1106">
        <v>4.0523835616438344</v>
      </c>
      <c r="G1106">
        <v>1.0279999999999998</v>
      </c>
      <c r="H1106">
        <v>2.1910502283105018</v>
      </c>
      <c r="I1106">
        <v>0.83333333333333326</v>
      </c>
      <c r="J1106">
        <v>3</v>
      </c>
    </row>
    <row r="1107" spans="1:10" x14ac:dyDescent="0.25">
      <c r="A1107" t="str">
        <f t="shared" si="17"/>
        <v>11029_1_6827</v>
      </c>
      <c r="B1107">
        <v>11029</v>
      </c>
      <c r="C1107">
        <v>1</v>
      </c>
      <c r="D1107">
        <v>0</v>
      </c>
      <c r="E1107">
        <v>6827</v>
      </c>
      <c r="F1107">
        <v>4.04986301369863</v>
      </c>
      <c r="G1107">
        <v>0.65333333333333321</v>
      </c>
      <c r="H1107">
        <v>2.5631963470319636</v>
      </c>
      <c r="I1107">
        <v>0.83333333333333326</v>
      </c>
      <c r="J1107">
        <v>3</v>
      </c>
    </row>
    <row r="1108" spans="1:10" x14ac:dyDescent="0.25">
      <c r="A1108" t="str">
        <f t="shared" si="17"/>
        <v>11008_1_3875</v>
      </c>
      <c r="B1108">
        <v>11008</v>
      </c>
      <c r="C1108">
        <v>1</v>
      </c>
      <c r="D1108">
        <v>0</v>
      </c>
      <c r="E1108">
        <v>3875</v>
      </c>
      <c r="F1108">
        <v>4.0415175038051743</v>
      </c>
      <c r="G1108">
        <v>0.81766666666666654</v>
      </c>
      <c r="H1108">
        <v>2.3905175038051749</v>
      </c>
      <c r="I1108">
        <v>0.83333333333333326</v>
      </c>
      <c r="J1108">
        <v>3</v>
      </c>
    </row>
    <row r="1109" spans="1:10" x14ac:dyDescent="0.25">
      <c r="A1109" t="str">
        <f t="shared" si="17"/>
        <v>11187_2_3401</v>
      </c>
      <c r="B1109">
        <v>11187</v>
      </c>
      <c r="C1109">
        <v>2</v>
      </c>
      <c r="D1109">
        <v>0</v>
      </c>
      <c r="E1109">
        <v>3401</v>
      </c>
      <c r="F1109">
        <v>4.0152557077625568</v>
      </c>
      <c r="G1109">
        <v>1.9639999999999997</v>
      </c>
      <c r="H1109">
        <v>1.2179223744292238</v>
      </c>
      <c r="I1109">
        <v>0.83333333333333326</v>
      </c>
      <c r="J1109">
        <v>3</v>
      </c>
    </row>
    <row r="1110" spans="1:10" x14ac:dyDescent="0.25">
      <c r="A1110" t="str">
        <f t="shared" si="17"/>
        <v>3603_1_7658</v>
      </c>
      <c r="B1110">
        <v>3603</v>
      </c>
      <c r="C1110">
        <v>1</v>
      </c>
      <c r="D1110">
        <v>0</v>
      </c>
      <c r="E1110">
        <v>7658</v>
      </c>
      <c r="F1110">
        <v>4.0093405624702614</v>
      </c>
      <c r="G1110">
        <v>1.097244363193175</v>
      </c>
      <c r="H1110">
        <v>2.2454295326104194</v>
      </c>
      <c r="I1110">
        <v>0.66666666666666663</v>
      </c>
      <c r="J1110">
        <v>3</v>
      </c>
    </row>
    <row r="1111" spans="1:10" x14ac:dyDescent="0.25">
      <c r="A1111" t="str">
        <f t="shared" si="17"/>
        <v>11938_1_823</v>
      </c>
      <c r="B1111">
        <v>11938</v>
      </c>
      <c r="C1111">
        <v>1</v>
      </c>
      <c r="D1111">
        <v>0</v>
      </c>
      <c r="E1111">
        <v>823</v>
      </c>
      <c r="F1111">
        <v>4.0024414003044138</v>
      </c>
      <c r="G1111">
        <v>1.5786666666666662</v>
      </c>
      <c r="H1111">
        <v>1.5904414003044141</v>
      </c>
      <c r="I1111">
        <v>0.83333333333333326</v>
      </c>
      <c r="J1111">
        <v>3</v>
      </c>
    </row>
    <row r="1112" spans="1:10" x14ac:dyDescent="0.25">
      <c r="A1112" t="str">
        <f t="shared" si="17"/>
        <v>11801_2_5285</v>
      </c>
      <c r="B1112">
        <v>11801</v>
      </c>
      <c r="C1112">
        <v>2</v>
      </c>
      <c r="D1112">
        <v>0</v>
      </c>
      <c r="E1112">
        <v>5285</v>
      </c>
      <c r="F1112">
        <v>3.9875753424657536</v>
      </c>
      <c r="G1112">
        <v>0.87433333333333341</v>
      </c>
      <c r="H1112">
        <v>2.6132420091324202</v>
      </c>
      <c r="I1112">
        <v>0.5</v>
      </c>
      <c r="J1112">
        <v>3</v>
      </c>
    </row>
    <row r="1113" spans="1:10" x14ac:dyDescent="0.25">
      <c r="A1113" t="str">
        <f t="shared" si="17"/>
        <v>1604_1_3661</v>
      </c>
      <c r="B1113">
        <v>1604</v>
      </c>
      <c r="C1113">
        <v>1</v>
      </c>
      <c r="D1113">
        <v>0</v>
      </c>
      <c r="E1113">
        <v>3661</v>
      </c>
      <c r="F1113">
        <v>3.9875022831050226</v>
      </c>
      <c r="G1113">
        <v>1.1669999999999998</v>
      </c>
      <c r="H1113">
        <v>1.8205022831050228</v>
      </c>
      <c r="I1113">
        <v>1</v>
      </c>
      <c r="J1113">
        <v>3</v>
      </c>
    </row>
    <row r="1114" spans="1:10" x14ac:dyDescent="0.25">
      <c r="A1114" t="str">
        <f t="shared" si="17"/>
        <v>13530_1_2563</v>
      </c>
      <c r="B1114">
        <v>13530</v>
      </c>
      <c r="C1114">
        <v>1</v>
      </c>
      <c r="D1114">
        <v>0</v>
      </c>
      <c r="E1114">
        <v>2563</v>
      </c>
      <c r="F1114">
        <v>3.9754018264840183</v>
      </c>
      <c r="G1114">
        <v>0.97366666666666657</v>
      </c>
      <c r="H1114">
        <v>2.6684018264840184</v>
      </c>
      <c r="I1114">
        <v>0.33333333333333331</v>
      </c>
      <c r="J1114">
        <v>3</v>
      </c>
    </row>
    <row r="1115" spans="1:10" x14ac:dyDescent="0.25">
      <c r="A1115" t="str">
        <f t="shared" si="17"/>
        <v>13553_2_6216</v>
      </c>
      <c r="B1115">
        <v>13553</v>
      </c>
      <c r="C1115">
        <v>2</v>
      </c>
      <c r="D1115">
        <v>0</v>
      </c>
      <c r="E1115">
        <v>6216</v>
      </c>
      <c r="F1115">
        <v>3.9666948249619476</v>
      </c>
      <c r="G1115">
        <v>1.0366666666666666</v>
      </c>
      <c r="H1115">
        <v>2.2633614916286144</v>
      </c>
      <c r="I1115">
        <v>0.66666666666666663</v>
      </c>
      <c r="J1115">
        <v>3</v>
      </c>
    </row>
    <row r="1116" spans="1:10" x14ac:dyDescent="0.25">
      <c r="A1116" t="str">
        <f t="shared" si="17"/>
        <v>13849_1_8352</v>
      </c>
      <c r="B1116">
        <v>13849</v>
      </c>
      <c r="C1116">
        <v>1</v>
      </c>
      <c r="D1116">
        <v>0</v>
      </c>
      <c r="E1116">
        <v>8352</v>
      </c>
      <c r="F1116">
        <v>3.9653685492442134</v>
      </c>
      <c r="G1116">
        <v>1.3420851293103446</v>
      </c>
      <c r="H1116">
        <v>1.6232834199338688</v>
      </c>
      <c r="I1116">
        <v>1</v>
      </c>
      <c r="J1116">
        <v>3</v>
      </c>
    </row>
    <row r="1117" spans="1:10" x14ac:dyDescent="0.25">
      <c r="A1117" t="str">
        <f t="shared" si="17"/>
        <v>11007_3_5897</v>
      </c>
      <c r="B1117">
        <v>11007</v>
      </c>
      <c r="C1117">
        <v>3</v>
      </c>
      <c r="D1117">
        <v>0</v>
      </c>
      <c r="E1117">
        <v>5897</v>
      </c>
      <c r="F1117">
        <v>3.9638584474885845</v>
      </c>
      <c r="G1117">
        <v>0.91500000000000004</v>
      </c>
      <c r="H1117">
        <v>1.5488584474885845</v>
      </c>
      <c r="I1117">
        <v>1.5</v>
      </c>
      <c r="J1117">
        <v>3</v>
      </c>
    </row>
    <row r="1118" spans="1:10" x14ac:dyDescent="0.25">
      <c r="A1118" t="str">
        <f t="shared" si="17"/>
        <v>3254_4_9360</v>
      </c>
      <c r="B1118">
        <v>3254</v>
      </c>
      <c r="C1118">
        <v>4</v>
      </c>
      <c r="D1118">
        <v>0</v>
      </c>
      <c r="E1118">
        <v>9360</v>
      </c>
      <c r="F1118">
        <v>3.955821917808219</v>
      </c>
      <c r="G1118">
        <v>1.4616666666666664</v>
      </c>
      <c r="H1118">
        <v>1.9941552511415526</v>
      </c>
      <c r="I1118">
        <v>0.5</v>
      </c>
      <c r="J1118">
        <v>3</v>
      </c>
    </row>
    <row r="1119" spans="1:10" x14ac:dyDescent="0.25">
      <c r="A1119" t="str">
        <f t="shared" si="17"/>
        <v>13631_1_8798</v>
      </c>
      <c r="B1119">
        <v>13631</v>
      </c>
      <c r="C1119">
        <v>1</v>
      </c>
      <c r="D1119">
        <v>0</v>
      </c>
      <c r="E1119">
        <v>8798</v>
      </c>
      <c r="F1119">
        <v>3.9494949772381496</v>
      </c>
      <c r="G1119">
        <v>0.78467022808213982</v>
      </c>
      <c r="H1119">
        <v>1.8314914158226769</v>
      </c>
      <c r="I1119">
        <v>1.3333333333333333</v>
      </c>
      <c r="J1119">
        <v>3</v>
      </c>
    </row>
    <row r="1120" spans="1:10" x14ac:dyDescent="0.25">
      <c r="A1120" t="str">
        <f t="shared" si="17"/>
        <v>11047_2_3440</v>
      </c>
      <c r="B1120">
        <v>11047</v>
      </c>
      <c r="C1120">
        <v>2</v>
      </c>
      <c r="D1120">
        <v>0</v>
      </c>
      <c r="E1120">
        <v>3440</v>
      </c>
      <c r="F1120">
        <v>3.9415570776255699</v>
      </c>
      <c r="G1120">
        <v>1.3123333333333331</v>
      </c>
      <c r="H1120">
        <v>1.4625570776255705</v>
      </c>
      <c r="I1120">
        <v>1.1666666666666665</v>
      </c>
      <c r="J1120">
        <v>3</v>
      </c>
    </row>
    <row r="1121" spans="1:10" x14ac:dyDescent="0.25">
      <c r="A1121" t="str">
        <f t="shared" si="17"/>
        <v>11753_1_682</v>
      </c>
      <c r="B1121">
        <v>11753</v>
      </c>
      <c r="C1121">
        <v>1</v>
      </c>
      <c r="D1121">
        <v>0</v>
      </c>
      <c r="E1121">
        <v>682</v>
      </c>
      <c r="F1121">
        <v>3.9256651445966511</v>
      </c>
      <c r="G1121">
        <v>1.0493333333333332</v>
      </c>
      <c r="H1121">
        <v>1.8763318112633178</v>
      </c>
      <c r="I1121">
        <v>1</v>
      </c>
      <c r="J1121">
        <v>3</v>
      </c>
    </row>
    <row r="1122" spans="1:10" x14ac:dyDescent="0.25">
      <c r="A1122" t="str">
        <f t="shared" si="17"/>
        <v>11207_1_5704</v>
      </c>
      <c r="B1122">
        <v>11207</v>
      </c>
      <c r="C1122">
        <v>1</v>
      </c>
      <c r="D1122">
        <v>0</v>
      </c>
      <c r="E1122">
        <v>5704</v>
      </c>
      <c r="F1122">
        <v>3.9069337899543379</v>
      </c>
      <c r="G1122">
        <v>1.1546666666666665</v>
      </c>
      <c r="H1122">
        <v>1.9189337899543379</v>
      </c>
      <c r="I1122">
        <v>0.83333333333333326</v>
      </c>
      <c r="J1122">
        <v>3</v>
      </c>
    </row>
    <row r="1123" spans="1:10" x14ac:dyDescent="0.25">
      <c r="A1123" t="str">
        <f t="shared" si="17"/>
        <v>11877_2_7026</v>
      </c>
      <c r="B1123">
        <v>11877</v>
      </c>
      <c r="C1123">
        <v>2</v>
      </c>
      <c r="D1123">
        <v>0</v>
      </c>
      <c r="E1123">
        <v>7026</v>
      </c>
      <c r="F1123">
        <v>3.905450532724505</v>
      </c>
      <c r="G1123">
        <v>1.1396666666666664</v>
      </c>
      <c r="H1123">
        <v>2.2657838660578387</v>
      </c>
      <c r="I1123">
        <v>0.5</v>
      </c>
      <c r="J1123">
        <v>3</v>
      </c>
    </row>
    <row r="1124" spans="1:10" x14ac:dyDescent="0.25">
      <c r="A1124" t="str">
        <f t="shared" si="17"/>
        <v>11179_1_4155</v>
      </c>
      <c r="B1124">
        <v>11179</v>
      </c>
      <c r="C1124">
        <v>1</v>
      </c>
      <c r="D1124">
        <v>0</v>
      </c>
      <c r="E1124">
        <v>4155</v>
      </c>
      <c r="F1124">
        <v>3.8928219178082193</v>
      </c>
      <c r="G1124">
        <v>1.9053333333333333</v>
      </c>
      <c r="H1124">
        <v>0.65415525114155249</v>
      </c>
      <c r="I1124">
        <v>1.3333333333333333</v>
      </c>
      <c r="J1124">
        <v>3</v>
      </c>
    </row>
    <row r="1125" spans="1:10" x14ac:dyDescent="0.25">
      <c r="A1125" t="str">
        <f t="shared" si="17"/>
        <v>13552_1_1208</v>
      </c>
      <c r="B1125">
        <v>13552</v>
      </c>
      <c r="C1125">
        <v>1</v>
      </c>
      <c r="D1125">
        <v>0</v>
      </c>
      <c r="E1125">
        <v>1208</v>
      </c>
      <c r="F1125">
        <v>3.8911445966514453</v>
      </c>
      <c r="G1125">
        <v>1.3459999999999996</v>
      </c>
      <c r="H1125">
        <v>1.2118112633181126</v>
      </c>
      <c r="I1125">
        <v>1.3333333333333333</v>
      </c>
      <c r="J1125">
        <v>3</v>
      </c>
    </row>
    <row r="1126" spans="1:10" x14ac:dyDescent="0.25">
      <c r="A1126" t="str">
        <f t="shared" si="17"/>
        <v>1281_2_5939</v>
      </c>
      <c r="B1126">
        <v>1281</v>
      </c>
      <c r="C1126">
        <v>2</v>
      </c>
      <c r="D1126">
        <v>0</v>
      </c>
      <c r="E1126">
        <v>5939</v>
      </c>
      <c r="F1126">
        <v>3.8855175038051746</v>
      </c>
      <c r="G1126">
        <v>0.88166666666666649</v>
      </c>
      <c r="H1126">
        <v>2.1705175038051752</v>
      </c>
      <c r="I1126">
        <v>0.83333333333333326</v>
      </c>
      <c r="J1126">
        <v>3</v>
      </c>
    </row>
    <row r="1127" spans="1:10" x14ac:dyDescent="0.25">
      <c r="A1127" t="str">
        <f t="shared" si="17"/>
        <v>3192_2_4930</v>
      </c>
      <c r="B1127">
        <v>3192</v>
      </c>
      <c r="C1127">
        <v>2</v>
      </c>
      <c r="D1127">
        <v>0</v>
      </c>
      <c r="E1127">
        <v>4930</v>
      </c>
      <c r="F1127">
        <v>3.8844238964992384</v>
      </c>
      <c r="G1127">
        <v>1.0019999999999998</v>
      </c>
      <c r="H1127">
        <v>1.3824238964992388</v>
      </c>
      <c r="I1127">
        <v>1.5</v>
      </c>
      <c r="J1127">
        <v>3</v>
      </c>
    </row>
    <row r="1128" spans="1:10" x14ac:dyDescent="0.25">
      <c r="A1128" t="str">
        <f t="shared" si="17"/>
        <v>2832_3_5935</v>
      </c>
      <c r="B1128">
        <v>2832</v>
      </c>
      <c r="C1128">
        <v>3</v>
      </c>
      <c r="D1128">
        <v>0</v>
      </c>
      <c r="E1128">
        <v>5935</v>
      </c>
      <c r="F1128">
        <v>3.871319634703196</v>
      </c>
      <c r="G1128">
        <v>0.99099999999999988</v>
      </c>
      <c r="H1128">
        <v>1.7136529680365293</v>
      </c>
      <c r="I1128">
        <v>1.1666666666666665</v>
      </c>
      <c r="J1128">
        <v>3</v>
      </c>
    </row>
    <row r="1129" spans="1:10" x14ac:dyDescent="0.25">
      <c r="A1129" t="str">
        <f t="shared" si="17"/>
        <v>13554_1_8185</v>
      </c>
      <c r="B1129">
        <v>13554</v>
      </c>
      <c r="C1129">
        <v>1</v>
      </c>
      <c r="D1129">
        <v>0</v>
      </c>
      <c r="E1129">
        <v>8185</v>
      </c>
      <c r="F1129">
        <v>3.8667509393226833</v>
      </c>
      <c r="G1129">
        <v>0.86263266137242911</v>
      </c>
      <c r="H1129">
        <v>2.504118277950254</v>
      </c>
      <c r="I1129">
        <v>0.5</v>
      </c>
      <c r="J1129">
        <v>3</v>
      </c>
    </row>
    <row r="1130" spans="1:10" x14ac:dyDescent="0.25">
      <c r="A1130" t="str">
        <f t="shared" si="17"/>
        <v>13851_1_6815</v>
      </c>
      <c r="B1130">
        <v>13851</v>
      </c>
      <c r="C1130">
        <v>1</v>
      </c>
      <c r="D1130">
        <v>0</v>
      </c>
      <c r="E1130">
        <v>6815</v>
      </c>
      <c r="F1130">
        <v>3.8556225266362247</v>
      </c>
      <c r="G1130">
        <v>0.69533333333333325</v>
      </c>
      <c r="H1130">
        <v>2.3269558599695586</v>
      </c>
      <c r="I1130">
        <v>0.83333333333333326</v>
      </c>
      <c r="J1130">
        <v>3</v>
      </c>
    </row>
    <row r="1131" spans="1:10" x14ac:dyDescent="0.25">
      <c r="A1131" t="str">
        <f t="shared" si="17"/>
        <v>3192_3_6357</v>
      </c>
      <c r="B1131">
        <v>3192</v>
      </c>
      <c r="C1131">
        <v>3</v>
      </c>
      <c r="D1131">
        <v>0</v>
      </c>
      <c r="E1131">
        <v>6357</v>
      </c>
      <c r="F1131">
        <v>3.8471179604261794</v>
      </c>
      <c r="G1131">
        <v>0.97866666666666646</v>
      </c>
      <c r="H1131">
        <v>1.368451293759513</v>
      </c>
      <c r="I1131">
        <v>1.5</v>
      </c>
      <c r="J1131">
        <v>3</v>
      </c>
    </row>
    <row r="1132" spans="1:10" x14ac:dyDescent="0.25">
      <c r="A1132" t="str">
        <f t="shared" si="17"/>
        <v>11937_1_8060</v>
      </c>
      <c r="B1132">
        <v>11937</v>
      </c>
      <c r="C1132">
        <v>1</v>
      </c>
      <c r="D1132">
        <v>0</v>
      </c>
      <c r="E1132">
        <v>8060</v>
      </c>
      <c r="F1132">
        <v>3.8277912135392462</v>
      </c>
      <c r="G1132">
        <v>0.7409831265508684</v>
      </c>
      <c r="H1132">
        <v>2.2534747536550448</v>
      </c>
      <c r="I1132">
        <v>0.83333333333333326</v>
      </c>
      <c r="J1132">
        <v>3</v>
      </c>
    </row>
    <row r="1133" spans="1:10" x14ac:dyDescent="0.25">
      <c r="A1133" t="str">
        <f t="shared" si="17"/>
        <v>14501_1_8692</v>
      </c>
      <c r="B1133">
        <v>14501</v>
      </c>
      <c r="C1133">
        <v>1</v>
      </c>
      <c r="D1133">
        <v>0</v>
      </c>
      <c r="E1133">
        <v>8692</v>
      </c>
      <c r="F1133">
        <v>3.8172150858992433</v>
      </c>
      <c r="G1133">
        <v>0.45990692590888171</v>
      </c>
      <c r="H1133">
        <v>2.1906414933236951</v>
      </c>
      <c r="I1133">
        <v>1.1666666666666665</v>
      </c>
      <c r="J1133">
        <v>3</v>
      </c>
    </row>
    <row r="1134" spans="1:10" x14ac:dyDescent="0.25">
      <c r="A1134" t="str">
        <f t="shared" si="17"/>
        <v>11436_1_7610</v>
      </c>
      <c r="B1134">
        <v>11436</v>
      </c>
      <c r="C1134">
        <v>1</v>
      </c>
      <c r="D1134">
        <v>0</v>
      </c>
      <c r="E1134">
        <v>7610</v>
      </c>
      <c r="F1134">
        <v>3.8066438356164376</v>
      </c>
      <c r="G1134">
        <v>2.1333333333333329</v>
      </c>
      <c r="H1134">
        <v>1.0066438356164382</v>
      </c>
      <c r="I1134">
        <v>0.66666666666666663</v>
      </c>
      <c r="J1134">
        <v>3</v>
      </c>
    </row>
    <row r="1135" spans="1:10" x14ac:dyDescent="0.25">
      <c r="A1135" t="str">
        <f t="shared" si="17"/>
        <v>15019_1_3346</v>
      </c>
      <c r="B1135">
        <v>15019</v>
      </c>
      <c r="C1135">
        <v>1</v>
      </c>
      <c r="D1135">
        <v>0</v>
      </c>
      <c r="E1135">
        <v>3346</v>
      </c>
      <c r="F1135">
        <v>3.8030989345509889</v>
      </c>
      <c r="G1135">
        <v>0.55966666666666653</v>
      </c>
      <c r="H1135">
        <v>1.7434322678843226</v>
      </c>
      <c r="I1135">
        <v>1.5</v>
      </c>
      <c r="J1135">
        <v>3</v>
      </c>
    </row>
    <row r="1136" spans="1:10" x14ac:dyDescent="0.25">
      <c r="A1136" t="str">
        <f t="shared" si="17"/>
        <v>11927_1_2752</v>
      </c>
      <c r="B1136">
        <v>11927</v>
      </c>
      <c r="C1136">
        <v>1</v>
      </c>
      <c r="D1136">
        <v>0</v>
      </c>
      <c r="E1136">
        <v>2752</v>
      </c>
      <c r="F1136">
        <v>3.8001339421613389</v>
      </c>
      <c r="G1136">
        <v>1.4373333333333331</v>
      </c>
      <c r="H1136">
        <v>2.0294672754946723</v>
      </c>
      <c r="I1136">
        <v>0.33333333333333331</v>
      </c>
      <c r="J1136">
        <v>3</v>
      </c>
    </row>
    <row r="1137" spans="1:10" x14ac:dyDescent="0.25">
      <c r="A1137" t="str">
        <f t="shared" si="17"/>
        <v>13560_1_6814</v>
      </c>
      <c r="B1137">
        <v>13560</v>
      </c>
      <c r="C1137">
        <v>1</v>
      </c>
      <c r="D1137">
        <v>0</v>
      </c>
      <c r="E1137">
        <v>6814</v>
      </c>
      <c r="F1137">
        <v>3.7920736714053214</v>
      </c>
      <c r="G1137">
        <v>0.6842535955385971</v>
      </c>
      <c r="H1137">
        <v>2.6078200758667243</v>
      </c>
      <c r="I1137">
        <v>0.5</v>
      </c>
      <c r="J1137">
        <v>3</v>
      </c>
    </row>
    <row r="1138" spans="1:10" x14ac:dyDescent="0.25">
      <c r="A1138" t="str">
        <f t="shared" si="17"/>
        <v>612_4_6547</v>
      </c>
      <c r="B1138">
        <v>612</v>
      </c>
      <c r="C1138">
        <v>4</v>
      </c>
      <c r="D1138">
        <v>0</v>
      </c>
      <c r="E1138">
        <v>6547</v>
      </c>
      <c r="F1138">
        <v>3.7911035007610345</v>
      </c>
      <c r="G1138">
        <v>1.3216666666666663</v>
      </c>
      <c r="H1138">
        <v>1.8027701674277019</v>
      </c>
      <c r="I1138">
        <v>0.66666666666666663</v>
      </c>
      <c r="J1138">
        <v>3</v>
      </c>
    </row>
    <row r="1139" spans="1:10" x14ac:dyDescent="0.25">
      <c r="A1139" t="str">
        <f t="shared" si="17"/>
        <v>11932_1_65</v>
      </c>
      <c r="B1139">
        <v>11932</v>
      </c>
      <c r="C1139">
        <v>1</v>
      </c>
      <c r="D1139">
        <v>0</v>
      </c>
      <c r="E1139">
        <v>65</v>
      </c>
      <c r="F1139">
        <v>3.7864490106544904</v>
      </c>
      <c r="G1139">
        <v>1.206</v>
      </c>
      <c r="H1139">
        <v>2.0804490106544904</v>
      </c>
      <c r="I1139">
        <v>0.5</v>
      </c>
      <c r="J1139">
        <v>3</v>
      </c>
    </row>
    <row r="1140" spans="1:10" x14ac:dyDescent="0.25">
      <c r="A1140" t="str">
        <f t="shared" si="17"/>
        <v>13889_1_6523</v>
      </c>
      <c r="B1140">
        <v>13889</v>
      </c>
      <c r="C1140">
        <v>1</v>
      </c>
      <c r="D1140">
        <v>0</v>
      </c>
      <c r="E1140">
        <v>6523</v>
      </c>
      <c r="F1140">
        <v>3.785296558647063</v>
      </c>
      <c r="G1140">
        <v>0.51325847002912761</v>
      </c>
      <c r="H1140">
        <v>2.1053714219512689</v>
      </c>
      <c r="I1140">
        <v>1.1666666666666665</v>
      </c>
      <c r="J1140">
        <v>3</v>
      </c>
    </row>
    <row r="1141" spans="1:10" x14ac:dyDescent="0.25">
      <c r="A1141" t="str">
        <f t="shared" si="17"/>
        <v>11712_1_9607</v>
      </c>
      <c r="B1141">
        <v>11712</v>
      </c>
      <c r="C1141">
        <v>1</v>
      </c>
      <c r="D1141">
        <v>0</v>
      </c>
      <c r="E1141">
        <v>9607</v>
      </c>
      <c r="F1141">
        <v>3.7822112968109409</v>
      </c>
      <c r="G1141">
        <v>1.6217884181673086</v>
      </c>
      <c r="H1141">
        <v>1.1604228786436324</v>
      </c>
      <c r="I1141">
        <v>1</v>
      </c>
      <c r="J1141">
        <v>3</v>
      </c>
    </row>
    <row r="1142" spans="1:10" x14ac:dyDescent="0.25">
      <c r="A1142" t="str">
        <f t="shared" si="17"/>
        <v>15031_1_4335</v>
      </c>
      <c r="B1142">
        <v>15031</v>
      </c>
      <c r="C1142">
        <v>1</v>
      </c>
      <c r="D1142">
        <v>0</v>
      </c>
      <c r="E1142">
        <v>4335</v>
      </c>
      <c r="F1142">
        <v>3.7816704718417045</v>
      </c>
      <c r="G1142">
        <v>0.20899999999999999</v>
      </c>
      <c r="H1142">
        <v>3.2393371385083709</v>
      </c>
      <c r="I1142">
        <v>0.33333333333333331</v>
      </c>
      <c r="J1142">
        <v>3</v>
      </c>
    </row>
    <row r="1143" spans="1:10" x14ac:dyDescent="0.25">
      <c r="A1143" t="str">
        <f t="shared" si="17"/>
        <v>2872_3_3926</v>
      </c>
      <c r="B1143">
        <v>2872</v>
      </c>
      <c r="C1143">
        <v>3</v>
      </c>
      <c r="D1143">
        <v>0</v>
      </c>
      <c r="E1143">
        <v>3926</v>
      </c>
      <c r="F1143">
        <v>3.7788675799086757</v>
      </c>
      <c r="G1143">
        <v>0.84799999999999998</v>
      </c>
      <c r="H1143">
        <v>2.0975342465753424</v>
      </c>
      <c r="I1143">
        <v>0.83333333333333326</v>
      </c>
      <c r="J1143">
        <v>3</v>
      </c>
    </row>
    <row r="1144" spans="1:10" x14ac:dyDescent="0.25">
      <c r="A1144" t="str">
        <f t="shared" si="17"/>
        <v>13834_1_100</v>
      </c>
      <c r="B1144">
        <v>13834</v>
      </c>
      <c r="C1144">
        <v>1</v>
      </c>
      <c r="D1144">
        <v>0</v>
      </c>
      <c r="E1144">
        <v>100</v>
      </c>
      <c r="F1144">
        <v>3.7597305936073058</v>
      </c>
      <c r="G1144">
        <v>1.5189999999999997</v>
      </c>
      <c r="H1144">
        <v>1.2407305936073059</v>
      </c>
      <c r="I1144">
        <v>1</v>
      </c>
      <c r="J1144">
        <v>3</v>
      </c>
    </row>
    <row r="1145" spans="1:10" x14ac:dyDescent="0.25">
      <c r="A1145" t="str">
        <f t="shared" si="17"/>
        <v>14024_2_6484</v>
      </c>
      <c r="B1145">
        <v>14024</v>
      </c>
      <c r="C1145">
        <v>2</v>
      </c>
      <c r="D1145">
        <v>0</v>
      </c>
      <c r="E1145">
        <v>6484</v>
      </c>
      <c r="F1145">
        <v>3.7587442922374428</v>
      </c>
      <c r="G1145">
        <v>1.7283333333333331</v>
      </c>
      <c r="H1145">
        <v>1.5304109589041097</v>
      </c>
      <c r="I1145">
        <v>0.5</v>
      </c>
      <c r="J1145">
        <v>3</v>
      </c>
    </row>
    <row r="1146" spans="1:10" x14ac:dyDescent="0.25">
      <c r="A1146" t="str">
        <f t="shared" si="17"/>
        <v>11322_2_2400</v>
      </c>
      <c r="B1146">
        <v>11322</v>
      </c>
      <c r="C1146">
        <v>2</v>
      </c>
      <c r="D1146">
        <v>0</v>
      </c>
      <c r="E1146">
        <v>2400</v>
      </c>
      <c r="F1146">
        <v>3.7554048706240488</v>
      </c>
      <c r="G1146">
        <v>1.1763333333333332</v>
      </c>
      <c r="H1146">
        <v>1.7457382039573821</v>
      </c>
      <c r="I1146">
        <v>0.83333333333333326</v>
      </c>
      <c r="J1146">
        <v>3</v>
      </c>
    </row>
    <row r="1147" spans="1:10" x14ac:dyDescent="0.25">
      <c r="A1147" t="str">
        <f t="shared" si="17"/>
        <v>612_3_7343</v>
      </c>
      <c r="B1147">
        <v>612</v>
      </c>
      <c r="C1147">
        <v>3</v>
      </c>
      <c r="D1147">
        <v>0</v>
      </c>
      <c r="E1147">
        <v>7343</v>
      </c>
      <c r="F1147">
        <v>3.7423363774733631</v>
      </c>
      <c r="G1147">
        <v>1.3216666666666663</v>
      </c>
      <c r="H1147">
        <v>1.7540030441400305</v>
      </c>
      <c r="I1147">
        <v>0.66666666666666663</v>
      </c>
      <c r="J1147">
        <v>3</v>
      </c>
    </row>
    <row r="1148" spans="1:10" x14ac:dyDescent="0.25">
      <c r="A1148" t="str">
        <f t="shared" si="17"/>
        <v>11503_1_1955</v>
      </c>
      <c r="B1148">
        <v>11503</v>
      </c>
      <c r="C1148">
        <v>1</v>
      </c>
      <c r="D1148">
        <v>0</v>
      </c>
      <c r="E1148">
        <v>1955</v>
      </c>
      <c r="F1148">
        <v>3.7339726027397258</v>
      </c>
      <c r="G1148">
        <v>1.92</v>
      </c>
      <c r="H1148">
        <v>0.81397260273972594</v>
      </c>
      <c r="I1148">
        <v>1</v>
      </c>
      <c r="J1148">
        <v>3</v>
      </c>
    </row>
    <row r="1149" spans="1:10" x14ac:dyDescent="0.25">
      <c r="A1149" t="str">
        <f t="shared" si="17"/>
        <v>1431_2_10153</v>
      </c>
      <c r="B1149">
        <v>1431</v>
      </c>
      <c r="C1149">
        <v>2</v>
      </c>
      <c r="D1149">
        <v>0</v>
      </c>
      <c r="E1149">
        <v>10153</v>
      </c>
      <c r="F1149">
        <v>3.7262185241602559</v>
      </c>
      <c r="G1149">
        <v>0.98173098263239089</v>
      </c>
      <c r="H1149">
        <v>1.9111542081945321</v>
      </c>
      <c r="I1149">
        <v>0.83333333333333326</v>
      </c>
      <c r="J1149">
        <v>3</v>
      </c>
    </row>
    <row r="1150" spans="1:10" x14ac:dyDescent="0.25">
      <c r="A1150" t="str">
        <f t="shared" si="17"/>
        <v>1271_1_6099</v>
      </c>
      <c r="B1150">
        <v>1271</v>
      </c>
      <c r="C1150">
        <v>1</v>
      </c>
      <c r="D1150">
        <v>0</v>
      </c>
      <c r="E1150">
        <v>6099</v>
      </c>
      <c r="F1150">
        <v>3.7252480974124809</v>
      </c>
      <c r="G1150">
        <v>1.3789999999999998</v>
      </c>
      <c r="H1150">
        <v>1.8462480974124811</v>
      </c>
      <c r="I1150">
        <v>0.5</v>
      </c>
      <c r="J1150">
        <v>3</v>
      </c>
    </row>
    <row r="1151" spans="1:10" x14ac:dyDescent="0.25">
      <c r="A1151" t="str">
        <f t="shared" si="17"/>
        <v>13623_2_4540</v>
      </c>
      <c r="B1151">
        <v>13623</v>
      </c>
      <c r="C1151">
        <v>2</v>
      </c>
      <c r="D1151">
        <v>0</v>
      </c>
      <c r="E1151">
        <v>4540</v>
      </c>
      <c r="F1151">
        <v>3.7147884322678841</v>
      </c>
      <c r="G1151">
        <v>1.0796666666666666</v>
      </c>
      <c r="H1151">
        <v>1.8017884322678843</v>
      </c>
      <c r="I1151">
        <v>0.83333333333333326</v>
      </c>
      <c r="J1151">
        <v>3</v>
      </c>
    </row>
    <row r="1152" spans="1:10" x14ac:dyDescent="0.25">
      <c r="A1152" t="str">
        <f t="shared" si="17"/>
        <v>11025_1_6689</v>
      </c>
      <c r="B1152">
        <v>11025</v>
      </c>
      <c r="C1152">
        <v>1</v>
      </c>
      <c r="D1152">
        <v>0</v>
      </c>
      <c r="E1152">
        <v>6689</v>
      </c>
      <c r="F1152">
        <v>3.7021156773211561</v>
      </c>
      <c r="G1152">
        <v>1.0333333333333332</v>
      </c>
      <c r="H1152">
        <v>1.5021156773211566</v>
      </c>
      <c r="I1152">
        <v>1.1666666666666665</v>
      </c>
      <c r="J1152">
        <v>3</v>
      </c>
    </row>
    <row r="1153" spans="1:10" x14ac:dyDescent="0.25">
      <c r="A1153" t="str">
        <f t="shared" si="17"/>
        <v>13903_1_7335</v>
      </c>
      <c r="B1153">
        <v>13903</v>
      </c>
      <c r="C1153">
        <v>1</v>
      </c>
      <c r="D1153">
        <v>0</v>
      </c>
      <c r="E1153">
        <v>7335</v>
      </c>
      <c r="F1153">
        <v>3.6846854699896974</v>
      </c>
      <c r="G1153">
        <v>0.71511247443762782</v>
      </c>
      <c r="H1153">
        <v>1.9695729955520695</v>
      </c>
      <c r="I1153">
        <v>1</v>
      </c>
      <c r="J1153">
        <v>3</v>
      </c>
    </row>
    <row r="1154" spans="1:10" x14ac:dyDescent="0.25">
      <c r="A1154" t="str">
        <f t="shared" si="17"/>
        <v>15001_1_8044</v>
      </c>
      <c r="B1154">
        <v>15001</v>
      </c>
      <c r="C1154">
        <v>1</v>
      </c>
      <c r="D1154">
        <v>0</v>
      </c>
      <c r="E1154">
        <v>8044</v>
      </c>
      <c r="F1154">
        <v>3.6825768645357688</v>
      </c>
      <c r="G1154">
        <v>1.3406666666666667</v>
      </c>
      <c r="H1154">
        <v>1.8419101978691022</v>
      </c>
      <c r="I1154">
        <v>0.5</v>
      </c>
      <c r="J1154">
        <v>3</v>
      </c>
    </row>
    <row r="1155" spans="1:10" x14ac:dyDescent="0.25">
      <c r="A1155" t="str">
        <f t="shared" ref="A1155:A1218" si="18">CONCATENATE(B1155,"_",C1155,"_",E1155)</f>
        <v>11491_1_2650</v>
      </c>
      <c r="B1155">
        <v>11491</v>
      </c>
      <c r="C1155">
        <v>1</v>
      </c>
      <c r="D1155">
        <v>0</v>
      </c>
      <c r="E1155">
        <v>2650</v>
      </c>
      <c r="F1155">
        <v>3.6779543378995432</v>
      </c>
      <c r="G1155">
        <v>1.0946666666666665</v>
      </c>
      <c r="H1155">
        <v>1.41662100456621</v>
      </c>
      <c r="I1155">
        <v>1.1666666666666665</v>
      </c>
      <c r="J1155">
        <v>3</v>
      </c>
    </row>
    <row r="1156" spans="1:10" x14ac:dyDescent="0.25">
      <c r="A1156" t="str">
        <f t="shared" si="18"/>
        <v>11855_1_5445</v>
      </c>
      <c r="B1156">
        <v>11855</v>
      </c>
      <c r="C1156">
        <v>1</v>
      </c>
      <c r="D1156">
        <v>0</v>
      </c>
      <c r="E1156">
        <v>5445</v>
      </c>
      <c r="F1156">
        <v>3.6731328645525405</v>
      </c>
      <c r="G1156">
        <v>1.4167493112947658</v>
      </c>
      <c r="H1156">
        <v>1.4230502199244413</v>
      </c>
      <c r="I1156">
        <v>0.83333333333333326</v>
      </c>
      <c r="J1156">
        <v>3</v>
      </c>
    </row>
    <row r="1157" spans="1:10" x14ac:dyDescent="0.25">
      <c r="A1157" t="str">
        <f t="shared" si="18"/>
        <v>11802_1_6680</v>
      </c>
      <c r="B1157">
        <v>11802</v>
      </c>
      <c r="C1157">
        <v>1</v>
      </c>
      <c r="D1157">
        <v>0</v>
      </c>
      <c r="E1157">
        <v>6680</v>
      </c>
      <c r="F1157">
        <v>3.6583120243531195</v>
      </c>
      <c r="G1157">
        <v>0.5096666666666666</v>
      </c>
      <c r="H1157">
        <v>2.4819786910197865</v>
      </c>
      <c r="I1157">
        <v>0.66666666666666663</v>
      </c>
      <c r="J1157">
        <v>3</v>
      </c>
    </row>
    <row r="1158" spans="1:10" x14ac:dyDescent="0.25">
      <c r="A1158" t="str">
        <f t="shared" si="18"/>
        <v>11117_1_4358</v>
      </c>
      <c r="B1158">
        <v>11117</v>
      </c>
      <c r="C1158">
        <v>1</v>
      </c>
      <c r="D1158">
        <v>0</v>
      </c>
      <c r="E1158">
        <v>4358</v>
      </c>
      <c r="F1158">
        <v>3.6493774733637738</v>
      </c>
      <c r="G1158">
        <v>0.71633333333333327</v>
      </c>
      <c r="H1158">
        <v>2.2663774733637743</v>
      </c>
      <c r="I1158">
        <v>0.66666666666666663</v>
      </c>
      <c r="J1158">
        <v>3</v>
      </c>
    </row>
    <row r="1159" spans="1:10" x14ac:dyDescent="0.25">
      <c r="A1159" t="str">
        <f t="shared" si="18"/>
        <v>11187_1_6528</v>
      </c>
      <c r="B1159">
        <v>11187</v>
      </c>
      <c r="C1159">
        <v>1</v>
      </c>
      <c r="D1159">
        <v>0</v>
      </c>
      <c r="E1159">
        <v>6528</v>
      </c>
      <c r="F1159">
        <v>3.6461004566210047</v>
      </c>
      <c r="G1159">
        <v>1.9306666666666665</v>
      </c>
      <c r="H1159">
        <v>0.88210045662100456</v>
      </c>
      <c r="I1159">
        <v>0.83333333333333326</v>
      </c>
      <c r="J1159">
        <v>3</v>
      </c>
    </row>
    <row r="1160" spans="1:10" x14ac:dyDescent="0.25">
      <c r="A1160" t="str">
        <f t="shared" si="18"/>
        <v>3073_2_5584</v>
      </c>
      <c r="B1160">
        <v>3073</v>
      </c>
      <c r="C1160">
        <v>2</v>
      </c>
      <c r="D1160">
        <v>0</v>
      </c>
      <c r="E1160">
        <v>5584</v>
      </c>
      <c r="F1160">
        <v>3.6369680365296801</v>
      </c>
      <c r="G1160">
        <v>1.0906666666666667</v>
      </c>
      <c r="H1160">
        <v>1.7129680365296802</v>
      </c>
      <c r="I1160">
        <v>0.83333333333333326</v>
      </c>
      <c r="J1160">
        <v>3</v>
      </c>
    </row>
    <row r="1161" spans="1:10" x14ac:dyDescent="0.25">
      <c r="A1161" t="str">
        <f t="shared" si="18"/>
        <v>15032_1_8316</v>
      </c>
      <c r="B1161">
        <v>15032</v>
      </c>
      <c r="C1161">
        <v>1</v>
      </c>
      <c r="D1161">
        <v>0</v>
      </c>
      <c r="E1161">
        <v>8316</v>
      </c>
      <c r="F1161">
        <v>3.6255001828460731</v>
      </c>
      <c r="G1161">
        <v>0.28514249639249634</v>
      </c>
      <c r="H1161">
        <v>2.5070243531202436</v>
      </c>
      <c r="I1161">
        <v>0.83333333333333326</v>
      </c>
      <c r="J1161">
        <v>3</v>
      </c>
    </row>
    <row r="1162" spans="1:10" x14ac:dyDescent="0.25">
      <c r="A1162" t="str">
        <f t="shared" si="18"/>
        <v>14512_1_3530</v>
      </c>
      <c r="B1162">
        <v>14512</v>
      </c>
      <c r="C1162">
        <v>1</v>
      </c>
      <c r="D1162">
        <v>0</v>
      </c>
      <c r="E1162">
        <v>3530</v>
      </c>
      <c r="F1162">
        <v>3.6198828566623975</v>
      </c>
      <c r="G1162">
        <v>1.8574768649669497</v>
      </c>
      <c r="H1162">
        <v>0.76240599169544798</v>
      </c>
      <c r="I1162">
        <v>1</v>
      </c>
      <c r="J1162">
        <v>3</v>
      </c>
    </row>
    <row r="1163" spans="1:10" x14ac:dyDescent="0.25">
      <c r="A1163" t="str">
        <f t="shared" si="18"/>
        <v>13873_1_6653</v>
      </c>
      <c r="B1163">
        <v>13873</v>
      </c>
      <c r="C1163">
        <v>1</v>
      </c>
      <c r="D1163">
        <v>0</v>
      </c>
      <c r="E1163">
        <v>6653</v>
      </c>
      <c r="F1163">
        <v>3.6181385024231179</v>
      </c>
      <c r="G1163">
        <v>0.71055413597875638</v>
      </c>
      <c r="H1163">
        <v>2.4075843664443615</v>
      </c>
      <c r="I1163">
        <v>0.5</v>
      </c>
      <c r="J1163">
        <v>3</v>
      </c>
    </row>
    <row r="1164" spans="1:10" x14ac:dyDescent="0.25">
      <c r="A1164" t="str">
        <f t="shared" si="18"/>
        <v>2846_6_1156</v>
      </c>
      <c r="B1164">
        <v>2846</v>
      </c>
      <c r="C1164">
        <v>6</v>
      </c>
      <c r="D1164">
        <v>0</v>
      </c>
      <c r="E1164">
        <v>1156</v>
      </c>
      <c r="F1164">
        <v>3.6126316590563166</v>
      </c>
      <c r="G1164">
        <v>0.99033333333333329</v>
      </c>
      <c r="H1164">
        <v>1.4556316590563168</v>
      </c>
      <c r="I1164">
        <v>1.1666666666666665</v>
      </c>
      <c r="J1164">
        <v>3</v>
      </c>
    </row>
    <row r="1165" spans="1:10" x14ac:dyDescent="0.25">
      <c r="A1165" t="str">
        <f t="shared" si="18"/>
        <v>11297_2_7430</v>
      </c>
      <c r="B1165">
        <v>11297</v>
      </c>
      <c r="C1165">
        <v>2</v>
      </c>
      <c r="D1165">
        <v>0</v>
      </c>
      <c r="E1165">
        <v>7430</v>
      </c>
      <c r="F1165">
        <v>3.6053378995433785</v>
      </c>
      <c r="G1165">
        <v>0.77766666666666651</v>
      </c>
      <c r="H1165">
        <v>1.6610045662100454</v>
      </c>
      <c r="I1165">
        <v>1.1666666666666665</v>
      </c>
      <c r="J1165">
        <v>3</v>
      </c>
    </row>
    <row r="1166" spans="1:10" x14ac:dyDescent="0.25">
      <c r="A1166" t="str">
        <f t="shared" si="18"/>
        <v>1431_1_2768</v>
      </c>
      <c r="B1166">
        <v>1431</v>
      </c>
      <c r="C1166">
        <v>1</v>
      </c>
      <c r="D1166">
        <v>0</v>
      </c>
      <c r="E1166">
        <v>2768</v>
      </c>
      <c r="F1166">
        <v>3.5986027397260276</v>
      </c>
      <c r="G1166">
        <v>0.8793333333333333</v>
      </c>
      <c r="H1166">
        <v>1.8859360730593608</v>
      </c>
      <c r="I1166">
        <v>0.83333333333333326</v>
      </c>
      <c r="J1166">
        <v>3</v>
      </c>
    </row>
    <row r="1167" spans="1:10" x14ac:dyDescent="0.25">
      <c r="A1167" t="str">
        <f t="shared" si="18"/>
        <v>13833_1_4690</v>
      </c>
      <c r="B1167">
        <v>13833</v>
      </c>
      <c r="C1167">
        <v>1</v>
      </c>
      <c r="D1167">
        <v>0</v>
      </c>
      <c r="E1167">
        <v>4690</v>
      </c>
      <c r="F1167">
        <v>3.5948904109589037</v>
      </c>
      <c r="G1167">
        <v>1.0589999999999999</v>
      </c>
      <c r="H1167">
        <v>2.035890410958904</v>
      </c>
      <c r="I1167">
        <v>0.5</v>
      </c>
      <c r="J1167">
        <v>3</v>
      </c>
    </row>
    <row r="1168" spans="1:10" x14ac:dyDescent="0.25">
      <c r="A1168" t="str">
        <f t="shared" si="18"/>
        <v>13883_1_9590</v>
      </c>
      <c r="B1168">
        <v>13883</v>
      </c>
      <c r="C1168">
        <v>1</v>
      </c>
      <c r="D1168">
        <v>0</v>
      </c>
      <c r="E1168">
        <v>9590</v>
      </c>
      <c r="F1168">
        <v>3.5911741006851692</v>
      </c>
      <c r="G1168">
        <v>0.46792374000695164</v>
      </c>
      <c r="H1168">
        <v>2.4565836940115511</v>
      </c>
      <c r="I1168">
        <v>0.66666666666666663</v>
      </c>
      <c r="J1168">
        <v>3</v>
      </c>
    </row>
    <row r="1169" spans="1:10" x14ac:dyDescent="0.25">
      <c r="A1169" t="str">
        <f t="shared" si="18"/>
        <v>11711_1_1600</v>
      </c>
      <c r="B1169">
        <v>11711</v>
      </c>
      <c r="C1169">
        <v>1</v>
      </c>
      <c r="D1169">
        <v>0</v>
      </c>
      <c r="E1169">
        <v>1600</v>
      </c>
      <c r="F1169">
        <v>3.5715068493150679</v>
      </c>
      <c r="G1169">
        <v>1.093333333333333</v>
      </c>
      <c r="H1169">
        <v>1.3115068493150683</v>
      </c>
      <c r="I1169">
        <v>1.1666666666666665</v>
      </c>
      <c r="J1169">
        <v>3</v>
      </c>
    </row>
    <row r="1170" spans="1:10" x14ac:dyDescent="0.25">
      <c r="A1170" t="str">
        <f t="shared" si="18"/>
        <v>13815_1_771</v>
      </c>
      <c r="B1170">
        <v>13815</v>
      </c>
      <c r="C1170">
        <v>1</v>
      </c>
      <c r="D1170">
        <v>0</v>
      </c>
      <c r="E1170">
        <v>771</v>
      </c>
      <c r="F1170">
        <v>3.5662633181126333</v>
      </c>
      <c r="G1170">
        <v>0.82</v>
      </c>
      <c r="H1170">
        <v>1.9129299847793</v>
      </c>
      <c r="I1170">
        <v>0.83333333333333326</v>
      </c>
      <c r="J1170">
        <v>3</v>
      </c>
    </row>
    <row r="1171" spans="1:10" x14ac:dyDescent="0.25">
      <c r="A1171" t="str">
        <f t="shared" si="18"/>
        <v>11085_1_8536</v>
      </c>
      <c r="B1171">
        <v>11085</v>
      </c>
      <c r="C1171">
        <v>1</v>
      </c>
      <c r="D1171">
        <v>0</v>
      </c>
      <c r="E1171">
        <v>8536</v>
      </c>
      <c r="F1171">
        <v>3.5630791476407913</v>
      </c>
      <c r="G1171">
        <v>1.1706666666666665</v>
      </c>
      <c r="H1171">
        <v>1.7257458143074582</v>
      </c>
      <c r="I1171">
        <v>0.66666666666666663</v>
      </c>
      <c r="J1171">
        <v>3</v>
      </c>
    </row>
    <row r="1172" spans="1:10" x14ac:dyDescent="0.25">
      <c r="A1172" t="str">
        <f t="shared" si="18"/>
        <v>11107_1_3908</v>
      </c>
      <c r="B1172">
        <v>11107</v>
      </c>
      <c r="C1172">
        <v>1</v>
      </c>
      <c r="D1172">
        <v>0</v>
      </c>
      <c r="E1172">
        <v>3908</v>
      </c>
      <c r="F1172">
        <v>3.5621506849315061</v>
      </c>
      <c r="G1172">
        <v>0.84233333333333316</v>
      </c>
      <c r="H1172">
        <v>2.2198173515981732</v>
      </c>
      <c r="I1172">
        <v>0.5</v>
      </c>
      <c r="J1172">
        <v>3</v>
      </c>
    </row>
    <row r="1173" spans="1:10" x14ac:dyDescent="0.25">
      <c r="A1173" t="str">
        <f t="shared" si="18"/>
        <v>11702_1_4606</v>
      </c>
      <c r="B1173">
        <v>11702</v>
      </c>
      <c r="C1173">
        <v>1</v>
      </c>
      <c r="D1173">
        <v>0</v>
      </c>
      <c r="E1173">
        <v>4606</v>
      </c>
      <c r="F1173">
        <v>3.5539543378995431</v>
      </c>
      <c r="G1173">
        <v>1.3039999999999998</v>
      </c>
      <c r="H1173">
        <v>1.41662100456621</v>
      </c>
      <c r="I1173">
        <v>0.83333333333333326</v>
      </c>
      <c r="J1173">
        <v>3</v>
      </c>
    </row>
    <row r="1174" spans="1:10" x14ac:dyDescent="0.25">
      <c r="A1174" t="str">
        <f t="shared" si="18"/>
        <v>13835_1_4300</v>
      </c>
      <c r="B1174">
        <v>13835</v>
      </c>
      <c r="C1174">
        <v>1</v>
      </c>
      <c r="D1174">
        <v>0</v>
      </c>
      <c r="E1174">
        <v>4300</v>
      </c>
      <c r="F1174">
        <v>3.5509863013698633</v>
      </c>
      <c r="G1174">
        <v>0.65400000000000003</v>
      </c>
      <c r="H1174">
        <v>2.0636529680365299</v>
      </c>
      <c r="I1174">
        <v>0.83333333333333326</v>
      </c>
      <c r="J1174">
        <v>3</v>
      </c>
    </row>
    <row r="1175" spans="1:10" x14ac:dyDescent="0.25">
      <c r="A1175" t="str">
        <f t="shared" si="18"/>
        <v>11165_1_5961</v>
      </c>
      <c r="B1175">
        <v>11165</v>
      </c>
      <c r="C1175">
        <v>1</v>
      </c>
      <c r="D1175">
        <v>0</v>
      </c>
      <c r="E1175">
        <v>5961</v>
      </c>
      <c r="F1175">
        <v>3.5508721461187207</v>
      </c>
      <c r="G1175">
        <v>1.9256666666666664</v>
      </c>
      <c r="H1175">
        <v>1.4585388127853878</v>
      </c>
      <c r="I1175">
        <v>0.16666666666666666</v>
      </c>
      <c r="J1175">
        <v>3</v>
      </c>
    </row>
    <row r="1176" spans="1:10" x14ac:dyDescent="0.25">
      <c r="A1176" t="str">
        <f t="shared" si="18"/>
        <v>13961_2_7559</v>
      </c>
      <c r="B1176">
        <v>13961</v>
      </c>
      <c r="C1176">
        <v>2</v>
      </c>
      <c r="D1176">
        <v>0</v>
      </c>
      <c r="E1176">
        <v>7559</v>
      </c>
      <c r="F1176">
        <v>3.5373775835069541</v>
      </c>
      <c r="G1176">
        <v>0.81204458261674817</v>
      </c>
      <c r="H1176">
        <v>2.2253330008902061</v>
      </c>
      <c r="I1176">
        <v>0.5</v>
      </c>
      <c r="J1176">
        <v>3</v>
      </c>
    </row>
    <row r="1177" spans="1:10" x14ac:dyDescent="0.25">
      <c r="A1177" t="str">
        <f t="shared" si="18"/>
        <v>14073_1_8033</v>
      </c>
      <c r="B1177">
        <v>14073</v>
      </c>
      <c r="C1177">
        <v>1</v>
      </c>
      <c r="D1177">
        <v>0</v>
      </c>
      <c r="E1177">
        <v>8033</v>
      </c>
      <c r="F1177">
        <v>3.5195644638241683</v>
      </c>
      <c r="G1177">
        <v>1.6058899124444999</v>
      </c>
      <c r="H1177">
        <v>1.2470078847130019</v>
      </c>
      <c r="I1177">
        <v>0.66666666666666663</v>
      </c>
      <c r="J1177">
        <v>3</v>
      </c>
    </row>
    <row r="1178" spans="1:10" x14ac:dyDescent="0.25">
      <c r="A1178" t="str">
        <f t="shared" si="18"/>
        <v>11801_1_4475</v>
      </c>
      <c r="B1178">
        <v>11801</v>
      </c>
      <c r="C1178">
        <v>1</v>
      </c>
      <c r="D1178">
        <v>0</v>
      </c>
      <c r="E1178">
        <v>4475</v>
      </c>
      <c r="F1178">
        <v>3.5146636225266361</v>
      </c>
      <c r="G1178">
        <v>0.45533333333333326</v>
      </c>
      <c r="H1178">
        <v>2.3926636225266362</v>
      </c>
      <c r="I1178">
        <v>0.66666666666666663</v>
      </c>
      <c r="J1178">
        <v>3</v>
      </c>
    </row>
    <row r="1179" spans="1:10" x14ac:dyDescent="0.25">
      <c r="A1179" t="str">
        <f t="shared" si="18"/>
        <v>11323_4_5788</v>
      </c>
      <c r="B1179">
        <v>11323</v>
      </c>
      <c r="C1179">
        <v>4</v>
      </c>
      <c r="D1179">
        <v>0</v>
      </c>
      <c r="E1179">
        <v>5788</v>
      </c>
      <c r="F1179">
        <v>3.5132788875109258</v>
      </c>
      <c r="G1179">
        <v>0.89372275973278037</v>
      </c>
      <c r="H1179">
        <v>2.1195561277781456</v>
      </c>
      <c r="I1179">
        <v>0.5</v>
      </c>
      <c r="J1179">
        <v>3</v>
      </c>
    </row>
    <row r="1180" spans="1:10" x14ac:dyDescent="0.25">
      <c r="A1180" t="str">
        <f t="shared" si="18"/>
        <v>13856_1_8165</v>
      </c>
      <c r="B1180">
        <v>13856</v>
      </c>
      <c r="C1180">
        <v>1</v>
      </c>
      <c r="D1180">
        <v>0</v>
      </c>
      <c r="E1180">
        <v>8165</v>
      </c>
      <c r="F1180">
        <v>3.5109594801287374</v>
      </c>
      <c r="G1180">
        <v>1.7180796080832821</v>
      </c>
      <c r="H1180">
        <v>1.2928798720454551</v>
      </c>
      <c r="I1180">
        <v>0.5</v>
      </c>
      <c r="J1180">
        <v>3</v>
      </c>
    </row>
    <row r="1181" spans="1:10" x14ac:dyDescent="0.25">
      <c r="A1181" t="str">
        <f t="shared" si="18"/>
        <v>13649_1_5586</v>
      </c>
      <c r="B1181">
        <v>13649</v>
      </c>
      <c r="C1181">
        <v>1</v>
      </c>
      <c r="D1181">
        <v>0</v>
      </c>
      <c r="E1181">
        <v>5586</v>
      </c>
      <c r="F1181">
        <v>3.5048812785388122</v>
      </c>
      <c r="G1181">
        <v>0.79666666666666652</v>
      </c>
      <c r="H1181">
        <v>2.0415479452054792</v>
      </c>
      <c r="I1181">
        <v>0.66666666666666663</v>
      </c>
      <c r="J1181">
        <v>3</v>
      </c>
    </row>
    <row r="1182" spans="1:10" x14ac:dyDescent="0.25">
      <c r="A1182" t="str">
        <f t="shared" si="18"/>
        <v>3136_3_3686</v>
      </c>
      <c r="B1182">
        <v>3136</v>
      </c>
      <c r="C1182">
        <v>3</v>
      </c>
      <c r="D1182">
        <v>0</v>
      </c>
      <c r="E1182">
        <v>3686</v>
      </c>
      <c r="F1182">
        <v>3.4955662100456619</v>
      </c>
      <c r="G1182">
        <v>0.7643333333333332</v>
      </c>
      <c r="H1182">
        <v>1.8978995433789951</v>
      </c>
      <c r="I1182">
        <v>0.83333333333333326</v>
      </c>
      <c r="J1182">
        <v>3</v>
      </c>
    </row>
    <row r="1183" spans="1:10" x14ac:dyDescent="0.25">
      <c r="A1183" t="str">
        <f t="shared" si="18"/>
        <v>11087_2_6366</v>
      </c>
      <c r="B1183">
        <v>11087</v>
      </c>
      <c r="C1183">
        <v>2</v>
      </c>
      <c r="D1183">
        <v>0</v>
      </c>
      <c r="E1183">
        <v>6366</v>
      </c>
      <c r="F1183">
        <v>3.4949071537290708</v>
      </c>
      <c r="G1183">
        <v>1.2153333333333332</v>
      </c>
      <c r="H1183">
        <v>2.1129071537290711</v>
      </c>
      <c r="I1183">
        <v>0.16666666666666666</v>
      </c>
      <c r="J1183">
        <v>3</v>
      </c>
    </row>
    <row r="1184" spans="1:10" x14ac:dyDescent="0.25">
      <c r="A1184" t="str">
        <f t="shared" si="18"/>
        <v>11727_1_1696</v>
      </c>
      <c r="B1184">
        <v>11727</v>
      </c>
      <c r="C1184">
        <v>1</v>
      </c>
      <c r="D1184">
        <v>0</v>
      </c>
      <c r="E1184">
        <v>1696</v>
      </c>
      <c r="F1184">
        <v>3.4879406392694063</v>
      </c>
      <c r="G1184">
        <v>1.1276666666666666</v>
      </c>
      <c r="H1184">
        <v>1.5269406392694065</v>
      </c>
      <c r="I1184">
        <v>0.83333333333333326</v>
      </c>
      <c r="J1184">
        <v>3</v>
      </c>
    </row>
    <row r="1185" spans="1:10" x14ac:dyDescent="0.25">
      <c r="A1185" t="str">
        <f t="shared" si="18"/>
        <v>1791_1_15005</v>
      </c>
      <c r="B1185">
        <v>1791</v>
      </c>
      <c r="C1185">
        <v>1</v>
      </c>
      <c r="D1185">
        <v>0</v>
      </c>
      <c r="E1185">
        <v>15005</v>
      </c>
      <c r="F1185">
        <v>3.4839484245992072</v>
      </c>
      <c r="G1185">
        <v>0.993417194268577</v>
      </c>
      <c r="H1185">
        <v>1.4905312303306304</v>
      </c>
      <c r="I1185">
        <v>1</v>
      </c>
      <c r="J1185">
        <v>3</v>
      </c>
    </row>
    <row r="1186" spans="1:10" x14ac:dyDescent="0.25">
      <c r="A1186" t="str">
        <f t="shared" si="18"/>
        <v>3134_3_6850</v>
      </c>
      <c r="B1186">
        <v>3134</v>
      </c>
      <c r="C1186">
        <v>3</v>
      </c>
      <c r="D1186">
        <v>0</v>
      </c>
      <c r="E1186">
        <v>6850</v>
      </c>
      <c r="F1186">
        <v>3.4791157695341575</v>
      </c>
      <c r="G1186">
        <v>1.0329700729927007</v>
      </c>
      <c r="H1186">
        <v>1.6128123632081239</v>
      </c>
      <c r="I1186">
        <v>0.83333333333333326</v>
      </c>
      <c r="J1186">
        <v>3</v>
      </c>
    </row>
    <row r="1187" spans="1:10" x14ac:dyDescent="0.25">
      <c r="A1187" t="str">
        <f t="shared" si="18"/>
        <v>14556_1_9339</v>
      </c>
      <c r="B1187">
        <v>14556</v>
      </c>
      <c r="C1187">
        <v>1</v>
      </c>
      <c r="D1187">
        <v>0</v>
      </c>
      <c r="E1187">
        <v>9339</v>
      </c>
      <c r="F1187">
        <v>3.4773105022831046</v>
      </c>
      <c r="G1187">
        <v>0.65066666666666662</v>
      </c>
      <c r="H1187">
        <v>2.3266438356164381</v>
      </c>
      <c r="I1187">
        <v>0.5</v>
      </c>
      <c r="J1187">
        <v>3</v>
      </c>
    </row>
    <row r="1188" spans="1:10" x14ac:dyDescent="0.25">
      <c r="A1188" t="str">
        <f t="shared" si="18"/>
        <v>4251_1_15098</v>
      </c>
      <c r="B1188">
        <v>4251</v>
      </c>
      <c r="C1188">
        <v>1</v>
      </c>
      <c r="D1188">
        <v>0</v>
      </c>
      <c r="E1188">
        <v>15098</v>
      </c>
      <c r="F1188">
        <v>3.4656013049598027</v>
      </c>
      <c r="G1188">
        <v>0.96447684019958491</v>
      </c>
      <c r="H1188">
        <v>1.6677911314268843</v>
      </c>
      <c r="I1188">
        <v>0.83333333333333326</v>
      </c>
      <c r="J1188">
        <v>3</v>
      </c>
    </row>
    <row r="1189" spans="1:10" x14ac:dyDescent="0.25">
      <c r="A1189" t="str">
        <f t="shared" si="18"/>
        <v>11731_1_9389</v>
      </c>
      <c r="B1189">
        <v>11731</v>
      </c>
      <c r="C1189">
        <v>1</v>
      </c>
      <c r="D1189">
        <v>0</v>
      </c>
      <c r="E1189">
        <v>9389</v>
      </c>
      <c r="F1189">
        <v>3.4552011022646569</v>
      </c>
      <c r="G1189">
        <v>0.99211438917882622</v>
      </c>
      <c r="H1189">
        <v>1.9630867130858305</v>
      </c>
      <c r="I1189">
        <v>0.5</v>
      </c>
      <c r="J1189">
        <v>3</v>
      </c>
    </row>
    <row r="1190" spans="1:10" x14ac:dyDescent="0.25">
      <c r="A1190" t="str">
        <f t="shared" si="18"/>
        <v>11851_1_2065</v>
      </c>
      <c r="B1190">
        <v>11851</v>
      </c>
      <c r="C1190">
        <v>1</v>
      </c>
      <c r="D1190">
        <v>0</v>
      </c>
      <c r="E1190">
        <v>2065</v>
      </c>
      <c r="F1190">
        <v>3.4548023741343918</v>
      </c>
      <c r="G1190">
        <v>1.3757941888619856</v>
      </c>
      <c r="H1190">
        <v>1.0790081852724061</v>
      </c>
      <c r="I1190">
        <v>1</v>
      </c>
      <c r="J1190">
        <v>3</v>
      </c>
    </row>
    <row r="1191" spans="1:10" x14ac:dyDescent="0.25">
      <c r="A1191" t="str">
        <f t="shared" si="18"/>
        <v>11927_2_8732</v>
      </c>
      <c r="B1191">
        <v>11927</v>
      </c>
      <c r="C1191">
        <v>2</v>
      </c>
      <c r="D1191">
        <v>0</v>
      </c>
      <c r="E1191">
        <v>8732</v>
      </c>
      <c r="F1191">
        <v>3.4478508371385082</v>
      </c>
      <c r="G1191">
        <v>1.4206666666666665</v>
      </c>
      <c r="H1191">
        <v>1.6938508371385084</v>
      </c>
      <c r="I1191">
        <v>0.33333333333333331</v>
      </c>
      <c r="J1191">
        <v>3</v>
      </c>
    </row>
    <row r="1192" spans="1:10" x14ac:dyDescent="0.25">
      <c r="A1192" t="str">
        <f t="shared" si="18"/>
        <v>11796_1_768</v>
      </c>
      <c r="B1192">
        <v>11796</v>
      </c>
      <c r="C1192">
        <v>1</v>
      </c>
      <c r="D1192">
        <v>0</v>
      </c>
      <c r="E1192">
        <v>768</v>
      </c>
      <c r="F1192">
        <v>3.4401080669710806</v>
      </c>
      <c r="G1192">
        <v>0.33966666666666667</v>
      </c>
      <c r="H1192">
        <v>1.6004414003044141</v>
      </c>
      <c r="I1192">
        <v>1.5</v>
      </c>
      <c r="J1192">
        <v>3</v>
      </c>
    </row>
    <row r="1193" spans="1:10" x14ac:dyDescent="0.25">
      <c r="A1193" t="str">
        <f t="shared" si="18"/>
        <v>13671_2_4738</v>
      </c>
      <c r="B1193">
        <v>13671</v>
      </c>
      <c r="C1193">
        <v>2</v>
      </c>
      <c r="D1193">
        <v>0</v>
      </c>
      <c r="E1193">
        <v>4738</v>
      </c>
      <c r="F1193">
        <v>3.4394642313546422</v>
      </c>
      <c r="G1193">
        <v>0.8806666666666666</v>
      </c>
      <c r="H1193">
        <v>1.892130898021309</v>
      </c>
      <c r="I1193">
        <v>0.66666666666666663</v>
      </c>
      <c r="J1193">
        <v>3</v>
      </c>
    </row>
    <row r="1194" spans="1:10" x14ac:dyDescent="0.25">
      <c r="A1194" t="str">
        <f t="shared" si="18"/>
        <v>11232_1_74</v>
      </c>
      <c r="B1194">
        <v>11232</v>
      </c>
      <c r="C1194">
        <v>1</v>
      </c>
      <c r="D1194">
        <v>0</v>
      </c>
      <c r="E1194">
        <v>74</v>
      </c>
      <c r="F1194">
        <v>3.4354566210045663</v>
      </c>
      <c r="G1194">
        <v>1.2083333333333333</v>
      </c>
      <c r="H1194">
        <v>1.2271232876712328</v>
      </c>
      <c r="I1194">
        <v>1</v>
      </c>
      <c r="J1194">
        <v>3</v>
      </c>
    </row>
    <row r="1195" spans="1:10" x14ac:dyDescent="0.25">
      <c r="A1195" t="str">
        <f t="shared" si="18"/>
        <v>3137_1_4382</v>
      </c>
      <c r="B1195">
        <v>3137</v>
      </c>
      <c r="C1195">
        <v>1</v>
      </c>
      <c r="D1195">
        <v>0</v>
      </c>
      <c r="E1195">
        <v>4382</v>
      </c>
      <c r="F1195">
        <v>3.4158888888888885</v>
      </c>
      <c r="G1195">
        <v>0.82699999999999996</v>
      </c>
      <c r="H1195">
        <v>1.7555555555555555</v>
      </c>
      <c r="I1195">
        <v>0.83333333333333326</v>
      </c>
      <c r="J1195">
        <v>3</v>
      </c>
    </row>
    <row r="1196" spans="1:10" x14ac:dyDescent="0.25">
      <c r="A1196" t="str">
        <f t="shared" si="18"/>
        <v>4143_3_4408</v>
      </c>
      <c r="B1196">
        <v>4143</v>
      </c>
      <c r="C1196">
        <v>3</v>
      </c>
      <c r="D1196">
        <v>0</v>
      </c>
      <c r="E1196">
        <v>4408</v>
      </c>
      <c r="F1196">
        <v>3.4146079067531838</v>
      </c>
      <c r="G1196">
        <v>1.2079041137326072</v>
      </c>
      <c r="H1196">
        <v>1.3733704596872436</v>
      </c>
      <c r="I1196">
        <v>0.83333333333333326</v>
      </c>
      <c r="J1196">
        <v>3</v>
      </c>
    </row>
    <row r="1197" spans="1:10" x14ac:dyDescent="0.25">
      <c r="A1197" t="str">
        <f t="shared" si="18"/>
        <v>11265_1_6223</v>
      </c>
      <c r="B1197">
        <v>11265</v>
      </c>
      <c r="C1197">
        <v>1</v>
      </c>
      <c r="D1197">
        <v>0</v>
      </c>
      <c r="E1197">
        <v>6223</v>
      </c>
      <c r="F1197">
        <v>3.4101171993911716</v>
      </c>
      <c r="G1197">
        <v>1.2643333333333333</v>
      </c>
      <c r="H1197">
        <v>1.4791171993911718</v>
      </c>
      <c r="I1197">
        <v>0.66666666666666663</v>
      </c>
      <c r="J1197">
        <v>3</v>
      </c>
    </row>
    <row r="1198" spans="1:10" x14ac:dyDescent="0.25">
      <c r="A1198" t="str">
        <f t="shared" si="18"/>
        <v>13547_1_3325</v>
      </c>
      <c r="B1198">
        <v>13547</v>
      </c>
      <c r="C1198">
        <v>1</v>
      </c>
      <c r="D1198">
        <v>0</v>
      </c>
      <c r="E1198">
        <v>3325</v>
      </c>
      <c r="F1198">
        <v>3.4061643835616433</v>
      </c>
      <c r="G1198">
        <v>0.94999999999999984</v>
      </c>
      <c r="H1198">
        <v>1.4561643835616436</v>
      </c>
      <c r="I1198">
        <v>1</v>
      </c>
      <c r="J1198">
        <v>3</v>
      </c>
    </row>
    <row r="1199" spans="1:10" x14ac:dyDescent="0.25">
      <c r="A1199" t="str">
        <f t="shared" si="18"/>
        <v>3631_1_6950</v>
      </c>
      <c r="B1199">
        <v>3631</v>
      </c>
      <c r="C1199">
        <v>1</v>
      </c>
      <c r="D1199">
        <v>0</v>
      </c>
      <c r="E1199">
        <v>6950</v>
      </c>
      <c r="F1199">
        <v>3.4053013698630137</v>
      </c>
      <c r="G1199">
        <v>0.75900000000000001</v>
      </c>
      <c r="H1199">
        <v>1.8129680365296803</v>
      </c>
      <c r="I1199">
        <v>0.83333333333333326</v>
      </c>
      <c r="J1199">
        <v>3</v>
      </c>
    </row>
    <row r="1200" spans="1:10" x14ac:dyDescent="0.25">
      <c r="A1200" t="str">
        <f t="shared" si="18"/>
        <v>1121_1_1532</v>
      </c>
      <c r="B1200">
        <v>1121</v>
      </c>
      <c r="C1200">
        <v>1</v>
      </c>
      <c r="D1200">
        <v>0</v>
      </c>
      <c r="E1200">
        <v>1532</v>
      </c>
      <c r="F1200">
        <v>3.4020000000000001</v>
      </c>
      <c r="G1200">
        <v>0.40199999999999997</v>
      </c>
      <c r="H1200">
        <v>2.6666666666666665</v>
      </c>
      <c r="I1200">
        <v>0.33333333333333331</v>
      </c>
      <c r="J1200">
        <v>3</v>
      </c>
    </row>
    <row r="1201" spans="1:10" x14ac:dyDescent="0.25">
      <c r="A1201" t="str">
        <f t="shared" si="18"/>
        <v>1271_2_2660</v>
      </c>
      <c r="B1201">
        <v>1271</v>
      </c>
      <c r="C1201">
        <v>2</v>
      </c>
      <c r="D1201">
        <v>0</v>
      </c>
      <c r="E1201">
        <v>2660</v>
      </c>
      <c r="F1201">
        <v>3.3938097412480968</v>
      </c>
      <c r="G1201">
        <v>1.2889999999999997</v>
      </c>
      <c r="H1201">
        <v>1.6048097412480973</v>
      </c>
      <c r="I1201">
        <v>0.5</v>
      </c>
      <c r="J1201">
        <v>3</v>
      </c>
    </row>
    <row r="1202" spans="1:10" x14ac:dyDescent="0.25">
      <c r="A1202" t="str">
        <f t="shared" si="18"/>
        <v>14092_1_3331</v>
      </c>
      <c r="B1202">
        <v>14092</v>
      </c>
      <c r="C1202">
        <v>1</v>
      </c>
      <c r="D1202">
        <v>0</v>
      </c>
      <c r="E1202">
        <v>3331</v>
      </c>
      <c r="F1202">
        <v>3.3729501719696939</v>
      </c>
      <c r="G1202">
        <v>0.83066706694686276</v>
      </c>
      <c r="H1202">
        <v>1.7089497716894977</v>
      </c>
      <c r="I1202">
        <v>0.83333333333333326</v>
      </c>
      <c r="J1202">
        <v>3</v>
      </c>
    </row>
    <row r="1203" spans="1:10" x14ac:dyDescent="0.25">
      <c r="A1203" t="str">
        <f t="shared" si="18"/>
        <v>11489_1_3595</v>
      </c>
      <c r="B1203">
        <v>11489</v>
      </c>
      <c r="C1203">
        <v>1</v>
      </c>
      <c r="D1203">
        <v>0</v>
      </c>
      <c r="E1203">
        <v>3595</v>
      </c>
      <c r="F1203">
        <v>3.3672922374429222</v>
      </c>
      <c r="G1203">
        <v>0.85633333333333328</v>
      </c>
      <c r="H1203">
        <v>1.5109589041095888</v>
      </c>
      <c r="I1203">
        <v>1</v>
      </c>
      <c r="J1203">
        <v>3</v>
      </c>
    </row>
    <row r="1204" spans="1:10" x14ac:dyDescent="0.25">
      <c r="A1204" t="str">
        <f t="shared" si="18"/>
        <v>11065_1_6500</v>
      </c>
      <c r="B1204">
        <v>11065</v>
      </c>
      <c r="C1204">
        <v>1</v>
      </c>
      <c r="D1204">
        <v>0</v>
      </c>
      <c r="E1204">
        <v>6500</v>
      </c>
      <c r="F1204">
        <v>3.3627438801077152</v>
      </c>
      <c r="G1204">
        <v>0.98112102564102543</v>
      </c>
      <c r="H1204">
        <v>1.2149561878000235</v>
      </c>
      <c r="I1204">
        <v>1.1666666666666665</v>
      </c>
      <c r="J1204">
        <v>3</v>
      </c>
    </row>
    <row r="1205" spans="1:10" x14ac:dyDescent="0.25">
      <c r="A1205" t="str">
        <f t="shared" si="18"/>
        <v>11803_1_5672</v>
      </c>
      <c r="B1205">
        <v>11803</v>
      </c>
      <c r="C1205">
        <v>1</v>
      </c>
      <c r="D1205">
        <v>0</v>
      </c>
      <c r="E1205">
        <v>5672</v>
      </c>
      <c r="F1205">
        <v>3.3484855403348552</v>
      </c>
      <c r="G1205">
        <v>0.39499999999999991</v>
      </c>
      <c r="H1205">
        <v>2.2868188736681887</v>
      </c>
      <c r="I1205">
        <v>0.66666666666666663</v>
      </c>
      <c r="J1205">
        <v>3</v>
      </c>
    </row>
    <row r="1206" spans="1:10" x14ac:dyDescent="0.25">
      <c r="A1206" t="str">
        <f t="shared" si="18"/>
        <v>11915_1_15718</v>
      </c>
      <c r="B1206">
        <v>11915</v>
      </c>
      <c r="C1206">
        <v>1</v>
      </c>
      <c r="D1206">
        <v>0</v>
      </c>
      <c r="E1206">
        <v>15718</v>
      </c>
      <c r="F1206">
        <v>3.3383442091907924</v>
      </c>
      <c r="G1206">
        <v>1.0987315604190524</v>
      </c>
      <c r="H1206">
        <v>1.5729459821050737</v>
      </c>
      <c r="I1206">
        <v>0.66666666666666663</v>
      </c>
      <c r="J1206">
        <v>3</v>
      </c>
    </row>
    <row r="1207" spans="1:10" x14ac:dyDescent="0.25">
      <c r="A1207" t="str">
        <f t="shared" si="18"/>
        <v>11770_1_7173</v>
      </c>
      <c r="B1207">
        <v>11770</v>
      </c>
      <c r="C1207">
        <v>1</v>
      </c>
      <c r="D1207">
        <v>0</v>
      </c>
      <c r="E1207">
        <v>7173</v>
      </c>
      <c r="F1207">
        <v>3.3366818873668187</v>
      </c>
      <c r="G1207">
        <v>1.1133333333333333</v>
      </c>
      <c r="H1207">
        <v>1.7233485540334856</v>
      </c>
      <c r="I1207">
        <v>0.5</v>
      </c>
      <c r="J1207">
        <v>3</v>
      </c>
    </row>
    <row r="1208" spans="1:10" x14ac:dyDescent="0.25">
      <c r="A1208" t="str">
        <f t="shared" si="18"/>
        <v>15035_1_5358</v>
      </c>
      <c r="B1208">
        <v>15035</v>
      </c>
      <c r="C1208">
        <v>1</v>
      </c>
      <c r="D1208">
        <v>0</v>
      </c>
      <c r="E1208">
        <v>5358</v>
      </c>
      <c r="F1208">
        <v>3.3349619482496196</v>
      </c>
      <c r="G1208">
        <v>0.46666666666666662</v>
      </c>
      <c r="H1208">
        <v>1.8682952815829528</v>
      </c>
      <c r="I1208">
        <v>1</v>
      </c>
      <c r="J1208">
        <v>3</v>
      </c>
    </row>
    <row r="1209" spans="1:10" x14ac:dyDescent="0.25">
      <c r="A1209" t="str">
        <f t="shared" si="18"/>
        <v>14089_2_7660</v>
      </c>
      <c r="B1209">
        <v>14089</v>
      </c>
      <c r="C1209">
        <v>2</v>
      </c>
      <c r="D1209">
        <v>0</v>
      </c>
      <c r="E1209">
        <v>7660</v>
      </c>
      <c r="F1209">
        <v>3.3062541856925414</v>
      </c>
      <c r="G1209">
        <v>1.3569999999999998</v>
      </c>
      <c r="H1209">
        <v>1.4492541856925416</v>
      </c>
      <c r="I1209">
        <v>0.5</v>
      </c>
      <c r="J1209">
        <v>3</v>
      </c>
    </row>
    <row r="1210" spans="1:10" x14ac:dyDescent="0.25">
      <c r="A1210" t="str">
        <f t="shared" si="18"/>
        <v>14063_1_9103</v>
      </c>
      <c r="B1210">
        <v>14063</v>
      </c>
      <c r="C1210">
        <v>1</v>
      </c>
      <c r="D1210">
        <v>0</v>
      </c>
      <c r="E1210">
        <v>9103</v>
      </c>
      <c r="F1210">
        <v>3.2988724044509388</v>
      </c>
      <c r="G1210">
        <v>0.94414782672379083</v>
      </c>
      <c r="H1210">
        <v>1.3547245777271479</v>
      </c>
      <c r="I1210">
        <v>1</v>
      </c>
      <c r="J1210">
        <v>3</v>
      </c>
    </row>
    <row r="1211" spans="1:10" x14ac:dyDescent="0.25">
      <c r="A1211" t="str">
        <f t="shared" si="18"/>
        <v>13595_1_8690</v>
      </c>
      <c r="B1211">
        <v>13595</v>
      </c>
      <c r="C1211">
        <v>1</v>
      </c>
      <c r="D1211">
        <v>0</v>
      </c>
      <c r="E1211">
        <v>8690</v>
      </c>
      <c r="F1211">
        <v>3.2975525114155246</v>
      </c>
      <c r="G1211">
        <v>0.5043333333333333</v>
      </c>
      <c r="H1211">
        <v>1.7932191780821916</v>
      </c>
      <c r="I1211">
        <v>1</v>
      </c>
      <c r="J1211">
        <v>3</v>
      </c>
    </row>
    <row r="1212" spans="1:10" x14ac:dyDescent="0.25">
      <c r="A1212" t="str">
        <f t="shared" si="18"/>
        <v>104_8_714</v>
      </c>
      <c r="B1212">
        <v>104</v>
      </c>
      <c r="C1212">
        <v>8</v>
      </c>
      <c r="D1212">
        <v>0</v>
      </c>
      <c r="E1212">
        <v>714</v>
      </c>
      <c r="F1212">
        <v>3.296310502283105</v>
      </c>
      <c r="G1212">
        <v>0.59466666666666668</v>
      </c>
      <c r="H1212">
        <v>1.2016438356164383</v>
      </c>
      <c r="I1212">
        <v>1.5</v>
      </c>
      <c r="J1212">
        <v>3</v>
      </c>
    </row>
    <row r="1213" spans="1:10" x14ac:dyDescent="0.25">
      <c r="A1213" t="str">
        <f t="shared" si="18"/>
        <v>11693_1_2392</v>
      </c>
      <c r="B1213">
        <v>11693</v>
      </c>
      <c r="C1213">
        <v>1</v>
      </c>
      <c r="D1213">
        <v>0</v>
      </c>
      <c r="E1213">
        <v>2392</v>
      </c>
      <c r="F1213">
        <v>3.2935525114155251</v>
      </c>
      <c r="G1213">
        <v>1.7119999999999997</v>
      </c>
      <c r="H1213">
        <v>1.0815525114155251</v>
      </c>
      <c r="I1213">
        <v>0.5</v>
      </c>
      <c r="J1213">
        <v>3</v>
      </c>
    </row>
    <row r="1214" spans="1:10" x14ac:dyDescent="0.25">
      <c r="A1214" t="str">
        <f t="shared" si="18"/>
        <v>13937_1_6790</v>
      </c>
      <c r="B1214">
        <v>13937</v>
      </c>
      <c r="C1214">
        <v>1</v>
      </c>
      <c r="D1214">
        <v>0</v>
      </c>
      <c r="E1214">
        <v>6790</v>
      </c>
      <c r="F1214">
        <v>3.2811251571946389</v>
      </c>
      <c r="G1214">
        <v>0.75379675994108963</v>
      </c>
      <c r="H1214">
        <v>1.6939950639202159</v>
      </c>
      <c r="I1214">
        <v>0.83333333333333326</v>
      </c>
      <c r="J1214">
        <v>3</v>
      </c>
    </row>
    <row r="1215" spans="1:10" x14ac:dyDescent="0.25">
      <c r="A1215" t="str">
        <f t="shared" si="18"/>
        <v>13857_3_6128</v>
      </c>
      <c r="B1215">
        <v>13857</v>
      </c>
      <c r="C1215">
        <v>3</v>
      </c>
      <c r="D1215">
        <v>0</v>
      </c>
      <c r="E1215">
        <v>6128</v>
      </c>
      <c r="F1215">
        <v>3.2747016742770159</v>
      </c>
      <c r="G1215">
        <v>0.53866666666666663</v>
      </c>
      <c r="H1215">
        <v>1.9027016742770164</v>
      </c>
      <c r="I1215">
        <v>0.83333333333333326</v>
      </c>
      <c r="J1215">
        <v>3</v>
      </c>
    </row>
    <row r="1216" spans="1:10" x14ac:dyDescent="0.25">
      <c r="A1216" t="str">
        <f t="shared" si="18"/>
        <v>1331_2_4145</v>
      </c>
      <c r="B1216">
        <v>1331</v>
      </c>
      <c r="C1216">
        <v>2</v>
      </c>
      <c r="D1216">
        <v>0</v>
      </c>
      <c r="E1216">
        <v>4145</v>
      </c>
      <c r="F1216">
        <v>3.2712648401826483</v>
      </c>
      <c r="G1216">
        <v>0.96633333333333327</v>
      </c>
      <c r="H1216">
        <v>1.4715981735159815</v>
      </c>
      <c r="I1216">
        <v>0.83333333333333326</v>
      </c>
      <c r="J1216">
        <v>3</v>
      </c>
    </row>
    <row r="1217" spans="1:10" x14ac:dyDescent="0.25">
      <c r="A1217" t="str">
        <f t="shared" si="18"/>
        <v>14027_1_5970</v>
      </c>
      <c r="B1217">
        <v>14027</v>
      </c>
      <c r="C1217">
        <v>1</v>
      </c>
      <c r="D1217">
        <v>0</v>
      </c>
      <c r="E1217">
        <v>5970</v>
      </c>
      <c r="F1217">
        <v>3.2708756246988369</v>
      </c>
      <c r="G1217">
        <v>0.60501206030150745</v>
      </c>
      <c r="H1217">
        <v>1.8325302310639959</v>
      </c>
      <c r="I1217">
        <v>0.83333333333333326</v>
      </c>
      <c r="J1217">
        <v>3</v>
      </c>
    </row>
    <row r="1218" spans="1:10" x14ac:dyDescent="0.25">
      <c r="A1218" t="str">
        <f t="shared" si="18"/>
        <v>11108_1_6120</v>
      </c>
      <c r="B1218">
        <v>11108</v>
      </c>
      <c r="C1218">
        <v>1</v>
      </c>
      <c r="D1218">
        <v>0</v>
      </c>
      <c r="E1218">
        <v>6120</v>
      </c>
      <c r="F1218">
        <v>3.2705616438356162</v>
      </c>
      <c r="G1218">
        <v>0.78033333333333332</v>
      </c>
      <c r="H1218">
        <v>1.8235616438356161</v>
      </c>
      <c r="I1218">
        <v>0.66666666666666663</v>
      </c>
      <c r="J1218">
        <v>3</v>
      </c>
    </row>
    <row r="1219" spans="1:10" x14ac:dyDescent="0.25">
      <c r="A1219" t="str">
        <f t="shared" ref="A1219:A1282" si="19">CONCATENATE(B1219,"_",C1219,"_",E1219)</f>
        <v>14067_1_4885</v>
      </c>
      <c r="B1219">
        <v>14067</v>
      </c>
      <c r="C1219">
        <v>1</v>
      </c>
      <c r="D1219">
        <v>0</v>
      </c>
      <c r="E1219">
        <v>4885</v>
      </c>
      <c r="F1219">
        <v>3.2703896499238958</v>
      </c>
      <c r="G1219">
        <v>0.55466666666666653</v>
      </c>
      <c r="H1219">
        <v>1.8823896499238963</v>
      </c>
      <c r="I1219">
        <v>0.83333333333333326</v>
      </c>
      <c r="J1219">
        <v>3</v>
      </c>
    </row>
    <row r="1220" spans="1:10" x14ac:dyDescent="0.25">
      <c r="A1220" t="str">
        <f t="shared" si="19"/>
        <v>14033_1_7952</v>
      </c>
      <c r="B1220">
        <v>14033</v>
      </c>
      <c r="C1220">
        <v>1</v>
      </c>
      <c r="D1220">
        <v>0</v>
      </c>
      <c r="E1220">
        <v>7952</v>
      </c>
      <c r="F1220">
        <v>3.2697559296034964</v>
      </c>
      <c r="G1220">
        <v>0.74266922367538568</v>
      </c>
      <c r="H1220">
        <v>1.8604200392614443</v>
      </c>
      <c r="I1220">
        <v>0.66666666666666663</v>
      </c>
      <c r="J1220">
        <v>3</v>
      </c>
    </row>
    <row r="1221" spans="1:10" x14ac:dyDescent="0.25">
      <c r="A1221" t="str">
        <f t="shared" si="19"/>
        <v>1762_1_2106</v>
      </c>
      <c r="B1221">
        <v>1762</v>
      </c>
      <c r="C1221">
        <v>1</v>
      </c>
      <c r="D1221">
        <v>0</v>
      </c>
      <c r="E1221">
        <v>2106</v>
      </c>
      <c r="F1221">
        <v>3.269602739726027</v>
      </c>
      <c r="G1221">
        <v>1.0703333333333331</v>
      </c>
      <c r="H1221">
        <v>1.6992694063926941</v>
      </c>
      <c r="I1221">
        <v>0.5</v>
      </c>
      <c r="J1221">
        <v>3</v>
      </c>
    </row>
    <row r="1222" spans="1:10" x14ac:dyDescent="0.25">
      <c r="A1222" t="str">
        <f t="shared" si="19"/>
        <v>11953_1_5388</v>
      </c>
      <c r="B1222">
        <v>11953</v>
      </c>
      <c r="C1222">
        <v>1</v>
      </c>
      <c r="D1222">
        <v>0</v>
      </c>
      <c r="E1222">
        <v>5388</v>
      </c>
      <c r="F1222">
        <v>3.2684383561643831</v>
      </c>
      <c r="G1222">
        <v>0.27199999999999996</v>
      </c>
      <c r="H1222">
        <v>2.1631050228310502</v>
      </c>
      <c r="I1222">
        <v>0.83333333333333326</v>
      </c>
      <c r="J1222">
        <v>3</v>
      </c>
    </row>
    <row r="1223" spans="1:10" x14ac:dyDescent="0.25">
      <c r="A1223" t="str">
        <f t="shared" si="19"/>
        <v>2815_2_4020</v>
      </c>
      <c r="B1223">
        <v>2815</v>
      </c>
      <c r="C1223">
        <v>2</v>
      </c>
      <c r="D1223">
        <v>0</v>
      </c>
      <c r="E1223">
        <v>4020</v>
      </c>
      <c r="F1223">
        <v>3.2681757990867575</v>
      </c>
      <c r="G1223">
        <v>0.80766666666666664</v>
      </c>
      <c r="H1223">
        <v>1.9605091324200909</v>
      </c>
      <c r="I1223">
        <v>0.5</v>
      </c>
      <c r="J1223">
        <v>3</v>
      </c>
    </row>
    <row r="1224" spans="1:10" x14ac:dyDescent="0.25">
      <c r="A1224" t="str">
        <f t="shared" si="19"/>
        <v>11853_1_5145</v>
      </c>
      <c r="B1224">
        <v>11853</v>
      </c>
      <c r="C1224">
        <v>1</v>
      </c>
      <c r="D1224">
        <v>0</v>
      </c>
      <c r="E1224">
        <v>5145</v>
      </c>
      <c r="F1224">
        <v>3.2570974124809737</v>
      </c>
      <c r="G1224">
        <v>0.98233333333333328</v>
      </c>
      <c r="H1224">
        <v>1.7747640791476407</v>
      </c>
      <c r="I1224">
        <v>0.5</v>
      </c>
      <c r="J1224">
        <v>3</v>
      </c>
    </row>
    <row r="1225" spans="1:10" x14ac:dyDescent="0.25">
      <c r="A1225" t="str">
        <f t="shared" si="19"/>
        <v>13887_1_10100</v>
      </c>
      <c r="B1225">
        <v>13887</v>
      </c>
      <c r="C1225">
        <v>1</v>
      </c>
      <c r="D1225">
        <v>0</v>
      </c>
      <c r="E1225">
        <v>10100</v>
      </c>
      <c r="F1225">
        <v>3.2536484018264842</v>
      </c>
      <c r="G1225">
        <v>0.23599999999999999</v>
      </c>
      <c r="H1225">
        <v>2.017648401826484</v>
      </c>
      <c r="I1225">
        <v>1</v>
      </c>
      <c r="J1225">
        <v>3</v>
      </c>
    </row>
    <row r="1226" spans="1:10" x14ac:dyDescent="0.25">
      <c r="A1226" t="str">
        <f t="shared" si="19"/>
        <v>11079_1_5496</v>
      </c>
      <c r="B1226">
        <v>11079</v>
      </c>
      <c r="C1226">
        <v>1</v>
      </c>
      <c r="D1226">
        <v>0</v>
      </c>
      <c r="E1226">
        <v>5496</v>
      </c>
      <c r="F1226">
        <v>3.2511887366818875</v>
      </c>
      <c r="G1226">
        <v>0.29299999999999993</v>
      </c>
      <c r="H1226">
        <v>2.2915220700152208</v>
      </c>
      <c r="I1226">
        <v>0.66666666666666663</v>
      </c>
      <c r="J1226">
        <v>3</v>
      </c>
    </row>
    <row r="1227" spans="1:10" x14ac:dyDescent="0.25">
      <c r="A1227" t="str">
        <f t="shared" si="19"/>
        <v>2846_4_5715</v>
      </c>
      <c r="B1227">
        <v>2846</v>
      </c>
      <c r="C1227">
        <v>4</v>
      </c>
      <c r="D1227">
        <v>0</v>
      </c>
      <c r="E1227">
        <v>5715</v>
      </c>
      <c r="F1227">
        <v>3.2510395738203961</v>
      </c>
      <c r="G1227">
        <v>0.88233333333333319</v>
      </c>
      <c r="H1227">
        <v>1.8687062404870627</v>
      </c>
      <c r="I1227">
        <v>0.5</v>
      </c>
      <c r="J1227">
        <v>3</v>
      </c>
    </row>
    <row r="1228" spans="1:10" x14ac:dyDescent="0.25">
      <c r="A1228" t="str">
        <f t="shared" si="19"/>
        <v>13856_2_6127</v>
      </c>
      <c r="B1228">
        <v>13856</v>
      </c>
      <c r="C1228">
        <v>2</v>
      </c>
      <c r="D1228">
        <v>0</v>
      </c>
      <c r="E1228">
        <v>6127</v>
      </c>
      <c r="F1228">
        <v>3.2392139607630375</v>
      </c>
      <c r="G1228">
        <v>0.86994287579565843</v>
      </c>
      <c r="H1228">
        <v>1.8692710849673788</v>
      </c>
      <c r="I1228">
        <v>0.5</v>
      </c>
      <c r="J1228">
        <v>3</v>
      </c>
    </row>
    <row r="1229" spans="1:10" x14ac:dyDescent="0.25">
      <c r="A1229" t="str">
        <f t="shared" si="19"/>
        <v>11708_1_4380</v>
      </c>
      <c r="B1229">
        <v>11708</v>
      </c>
      <c r="C1229">
        <v>1</v>
      </c>
      <c r="D1229">
        <v>0</v>
      </c>
      <c r="E1229">
        <v>4380</v>
      </c>
      <c r="F1229">
        <v>3.2382359208523592</v>
      </c>
      <c r="G1229">
        <v>0.75299999999999989</v>
      </c>
      <c r="H1229">
        <v>1.6519025875190261</v>
      </c>
      <c r="I1229">
        <v>0.83333333333333326</v>
      </c>
      <c r="J1229">
        <v>3</v>
      </c>
    </row>
    <row r="1230" spans="1:10" x14ac:dyDescent="0.25">
      <c r="A1230" t="str">
        <f t="shared" si="19"/>
        <v>2832_2_4570</v>
      </c>
      <c r="B1230">
        <v>2832</v>
      </c>
      <c r="C1230">
        <v>2</v>
      </c>
      <c r="D1230">
        <v>0</v>
      </c>
      <c r="E1230">
        <v>4570</v>
      </c>
      <c r="F1230">
        <v>3.2317305936073057</v>
      </c>
      <c r="G1230">
        <v>1.0076666666666665</v>
      </c>
      <c r="H1230">
        <v>1.0573972602739725</v>
      </c>
      <c r="I1230">
        <v>1.1666666666666665</v>
      </c>
      <c r="J1230">
        <v>3</v>
      </c>
    </row>
    <row r="1231" spans="1:10" x14ac:dyDescent="0.25">
      <c r="A1231" t="str">
        <f t="shared" si="19"/>
        <v>13673_1_8364</v>
      </c>
      <c r="B1231">
        <v>13673</v>
      </c>
      <c r="C1231">
        <v>1</v>
      </c>
      <c r="D1231">
        <v>0</v>
      </c>
      <c r="E1231">
        <v>8364</v>
      </c>
      <c r="F1231">
        <v>3.2308007201989821</v>
      </c>
      <c r="G1231">
        <v>0.73204065040650401</v>
      </c>
      <c r="H1231">
        <v>1.8320934031258118</v>
      </c>
      <c r="I1231">
        <v>0.66666666666666663</v>
      </c>
      <c r="J1231">
        <v>3</v>
      </c>
    </row>
    <row r="1232" spans="1:10" x14ac:dyDescent="0.25">
      <c r="A1232" t="str">
        <f t="shared" si="19"/>
        <v>11175_1_6783</v>
      </c>
      <c r="B1232">
        <v>11175</v>
      </c>
      <c r="C1232">
        <v>1</v>
      </c>
      <c r="D1232">
        <v>0</v>
      </c>
      <c r="E1232">
        <v>6783</v>
      </c>
      <c r="F1232">
        <v>3.2287326387416297</v>
      </c>
      <c r="G1232">
        <v>1.6376066637181188</v>
      </c>
      <c r="H1232">
        <v>0.59112597502351094</v>
      </c>
      <c r="I1232">
        <v>1</v>
      </c>
      <c r="J1232">
        <v>3</v>
      </c>
    </row>
    <row r="1233" spans="1:10" x14ac:dyDescent="0.25">
      <c r="A1233" t="str">
        <f t="shared" si="19"/>
        <v>11745_1_2880</v>
      </c>
      <c r="B1233">
        <v>11745</v>
      </c>
      <c r="C1233">
        <v>1</v>
      </c>
      <c r="D1233">
        <v>0</v>
      </c>
      <c r="E1233">
        <v>2880</v>
      </c>
      <c r="F1233">
        <v>3.228009132420091</v>
      </c>
      <c r="G1233">
        <v>1.5926666666666665</v>
      </c>
      <c r="H1233">
        <v>1.1353424657534246</v>
      </c>
      <c r="I1233">
        <v>0.5</v>
      </c>
      <c r="J1233">
        <v>3</v>
      </c>
    </row>
    <row r="1234" spans="1:10" x14ac:dyDescent="0.25">
      <c r="A1234" t="str">
        <f t="shared" si="19"/>
        <v>14140_1_2630</v>
      </c>
      <c r="B1234">
        <v>14140</v>
      </c>
      <c r="C1234">
        <v>1</v>
      </c>
      <c r="D1234">
        <v>0</v>
      </c>
      <c r="E1234">
        <v>2630</v>
      </c>
      <c r="F1234">
        <v>3.2241158740906641</v>
      </c>
      <c r="G1234">
        <v>1.2733612167300379</v>
      </c>
      <c r="H1234">
        <v>1.4507546573606265</v>
      </c>
      <c r="I1234">
        <v>0.5</v>
      </c>
      <c r="J1234">
        <v>3</v>
      </c>
    </row>
    <row r="1235" spans="1:10" x14ac:dyDescent="0.25">
      <c r="A1235" t="str">
        <f t="shared" si="19"/>
        <v>3200_2_8330</v>
      </c>
      <c r="B1235">
        <v>3200</v>
      </c>
      <c r="C1235">
        <v>2</v>
      </c>
      <c r="D1235">
        <v>0</v>
      </c>
      <c r="E1235">
        <v>8330</v>
      </c>
      <c r="F1235">
        <v>3.214819298312932</v>
      </c>
      <c r="G1235">
        <v>0.82004145658263294</v>
      </c>
      <c r="H1235">
        <v>1.5614445083969661</v>
      </c>
      <c r="I1235">
        <v>0.83333333333333326</v>
      </c>
      <c r="J1235">
        <v>3</v>
      </c>
    </row>
    <row r="1236" spans="1:10" x14ac:dyDescent="0.25">
      <c r="A1236" t="str">
        <f t="shared" si="19"/>
        <v>14074_1_3668</v>
      </c>
      <c r="B1236">
        <v>14074</v>
      </c>
      <c r="C1236">
        <v>1</v>
      </c>
      <c r="D1236">
        <v>0</v>
      </c>
      <c r="E1236">
        <v>3668</v>
      </c>
      <c r="F1236">
        <v>3.2105205479452055</v>
      </c>
      <c r="G1236">
        <v>1.3393333333333333</v>
      </c>
      <c r="H1236">
        <v>1.0378538812785387</v>
      </c>
      <c r="I1236">
        <v>0.83333333333333326</v>
      </c>
      <c r="J1236">
        <v>3</v>
      </c>
    </row>
    <row r="1237" spans="1:10" x14ac:dyDescent="0.25">
      <c r="A1237" t="str">
        <f t="shared" si="19"/>
        <v>11733_1_4012</v>
      </c>
      <c r="B1237">
        <v>11733</v>
      </c>
      <c r="C1237">
        <v>1</v>
      </c>
      <c r="D1237">
        <v>0</v>
      </c>
      <c r="E1237">
        <v>4012</v>
      </c>
      <c r="F1237">
        <v>3.2079939117199388</v>
      </c>
      <c r="G1237">
        <v>1.1693333333333333</v>
      </c>
      <c r="H1237">
        <v>1.2053272450532724</v>
      </c>
      <c r="I1237">
        <v>0.83333333333333326</v>
      </c>
      <c r="J1237">
        <v>3</v>
      </c>
    </row>
    <row r="1238" spans="1:10" x14ac:dyDescent="0.25">
      <c r="A1238" t="str">
        <f t="shared" si="19"/>
        <v>13810_1_701</v>
      </c>
      <c r="B1238">
        <v>13810</v>
      </c>
      <c r="C1238">
        <v>1</v>
      </c>
      <c r="D1238">
        <v>0</v>
      </c>
      <c r="E1238">
        <v>701</v>
      </c>
      <c r="F1238">
        <v>3.2072222222222218</v>
      </c>
      <c r="G1238">
        <v>1.0116666666666665</v>
      </c>
      <c r="H1238">
        <v>0.86222222222222211</v>
      </c>
      <c r="I1238">
        <v>1.3333333333333333</v>
      </c>
      <c r="J1238">
        <v>3</v>
      </c>
    </row>
    <row r="1239" spans="1:10" x14ac:dyDescent="0.25">
      <c r="A1239" t="str">
        <f t="shared" si="19"/>
        <v>11798_1_450</v>
      </c>
      <c r="B1239">
        <v>11798</v>
      </c>
      <c r="C1239">
        <v>1</v>
      </c>
      <c r="D1239">
        <v>0</v>
      </c>
      <c r="E1239">
        <v>450</v>
      </c>
      <c r="F1239">
        <v>3.2069208523592083</v>
      </c>
      <c r="G1239">
        <v>0.57599999999999996</v>
      </c>
      <c r="H1239">
        <v>1.464254185692542</v>
      </c>
      <c r="I1239">
        <v>1.1666666666666665</v>
      </c>
      <c r="J1239">
        <v>3</v>
      </c>
    </row>
    <row r="1240" spans="1:10" x14ac:dyDescent="0.25">
      <c r="A1240" t="str">
        <f t="shared" si="19"/>
        <v>13862_1_5178</v>
      </c>
      <c r="B1240">
        <v>13862</v>
      </c>
      <c r="C1240">
        <v>1</v>
      </c>
      <c r="D1240">
        <v>0</v>
      </c>
      <c r="E1240">
        <v>5178</v>
      </c>
      <c r="F1240">
        <v>3.2002907153729065</v>
      </c>
      <c r="G1240">
        <v>0.21299999999999999</v>
      </c>
      <c r="H1240">
        <v>2.1539573820395734</v>
      </c>
      <c r="I1240">
        <v>0.83333333333333326</v>
      </c>
      <c r="J1240">
        <v>3</v>
      </c>
    </row>
    <row r="1241" spans="1:10" x14ac:dyDescent="0.25">
      <c r="A1241" t="str">
        <f t="shared" si="19"/>
        <v>14101_1_2371</v>
      </c>
      <c r="B1241">
        <v>14101</v>
      </c>
      <c r="C1241">
        <v>1</v>
      </c>
      <c r="D1241">
        <v>0</v>
      </c>
      <c r="E1241">
        <v>2371</v>
      </c>
      <c r="F1241">
        <v>3.1972922374429222</v>
      </c>
      <c r="G1241">
        <v>0.77466666666666661</v>
      </c>
      <c r="H1241">
        <v>1.9226255707762558</v>
      </c>
      <c r="I1241">
        <v>0.5</v>
      </c>
      <c r="J1241">
        <v>3</v>
      </c>
    </row>
    <row r="1242" spans="1:10" x14ac:dyDescent="0.25">
      <c r="A1242" t="str">
        <f t="shared" si="19"/>
        <v>14167_1_5930</v>
      </c>
      <c r="B1242">
        <v>14167</v>
      </c>
      <c r="C1242">
        <v>1</v>
      </c>
      <c r="D1242">
        <v>0</v>
      </c>
      <c r="E1242">
        <v>5930</v>
      </c>
      <c r="F1242">
        <v>3.197013698630137</v>
      </c>
      <c r="G1242">
        <v>1.3540000000000001</v>
      </c>
      <c r="H1242">
        <v>1.0096803652968036</v>
      </c>
      <c r="I1242">
        <v>0.83333333333333326</v>
      </c>
      <c r="J1242">
        <v>3</v>
      </c>
    </row>
    <row r="1243" spans="1:10" x14ac:dyDescent="0.25">
      <c r="A1243" t="str">
        <f t="shared" si="19"/>
        <v>11843_1_7437</v>
      </c>
      <c r="B1243">
        <v>11843</v>
      </c>
      <c r="C1243">
        <v>1</v>
      </c>
      <c r="D1243">
        <v>0</v>
      </c>
      <c r="E1243">
        <v>7437</v>
      </c>
      <c r="F1243">
        <v>3.1844604261796046</v>
      </c>
      <c r="G1243">
        <v>0.78233333333333333</v>
      </c>
      <c r="H1243">
        <v>1.4021270928462712</v>
      </c>
      <c r="I1243">
        <v>1</v>
      </c>
      <c r="J1243">
        <v>3</v>
      </c>
    </row>
    <row r="1244" spans="1:10" x14ac:dyDescent="0.25">
      <c r="A1244" t="str">
        <f t="shared" si="19"/>
        <v>11009_1_4662</v>
      </c>
      <c r="B1244">
        <v>11009</v>
      </c>
      <c r="C1244">
        <v>1</v>
      </c>
      <c r="D1244">
        <v>0</v>
      </c>
      <c r="E1244">
        <v>4662</v>
      </c>
      <c r="F1244">
        <v>3.1745251141552511</v>
      </c>
      <c r="G1244">
        <v>0.52566666666666662</v>
      </c>
      <c r="H1244">
        <v>1.1488584474885843</v>
      </c>
      <c r="I1244">
        <v>1.5</v>
      </c>
      <c r="J1244">
        <v>3</v>
      </c>
    </row>
    <row r="1245" spans="1:10" x14ac:dyDescent="0.25">
      <c r="A1245" t="str">
        <f t="shared" si="19"/>
        <v>15014_1_7603</v>
      </c>
      <c r="B1245">
        <v>15014</v>
      </c>
      <c r="C1245">
        <v>1</v>
      </c>
      <c r="D1245">
        <v>0</v>
      </c>
      <c r="E1245">
        <v>7603</v>
      </c>
      <c r="F1245">
        <v>3.1640167427701682</v>
      </c>
      <c r="G1245">
        <v>0.37199999999999994</v>
      </c>
      <c r="H1245">
        <v>1.9586834094368346</v>
      </c>
      <c r="I1245">
        <v>0.83333333333333326</v>
      </c>
      <c r="J1245">
        <v>3</v>
      </c>
    </row>
    <row r="1246" spans="1:10" x14ac:dyDescent="0.25">
      <c r="A1246" t="str">
        <f t="shared" si="19"/>
        <v>11889_1_8654</v>
      </c>
      <c r="B1246">
        <v>11889</v>
      </c>
      <c r="C1246">
        <v>1</v>
      </c>
      <c r="D1246">
        <v>0</v>
      </c>
      <c r="E1246">
        <v>8654</v>
      </c>
      <c r="F1246">
        <v>3.163549467275494</v>
      </c>
      <c r="G1246">
        <v>0.83433333333333337</v>
      </c>
      <c r="H1246">
        <v>1.6625494672754944</v>
      </c>
      <c r="I1246">
        <v>0.66666666666666663</v>
      </c>
      <c r="J1246">
        <v>3</v>
      </c>
    </row>
    <row r="1247" spans="1:10" x14ac:dyDescent="0.25">
      <c r="A1247" t="str">
        <f t="shared" si="19"/>
        <v>11288_1_1520</v>
      </c>
      <c r="B1247">
        <v>11288</v>
      </c>
      <c r="C1247">
        <v>1</v>
      </c>
      <c r="D1247">
        <v>450</v>
      </c>
      <c r="E1247">
        <v>1520</v>
      </c>
      <c r="F1247">
        <v>3.1629847792998476</v>
      </c>
      <c r="G1247">
        <v>1.5329999999999999</v>
      </c>
      <c r="H1247">
        <v>1.1299847792998476</v>
      </c>
      <c r="I1247">
        <v>0.5</v>
      </c>
      <c r="J1247">
        <v>3</v>
      </c>
    </row>
    <row r="1248" spans="1:10" x14ac:dyDescent="0.25">
      <c r="A1248" t="str">
        <f t="shared" si="19"/>
        <v>11875_1_8732</v>
      </c>
      <c r="B1248">
        <v>11875</v>
      </c>
      <c r="C1248">
        <v>1</v>
      </c>
      <c r="D1248">
        <v>0</v>
      </c>
      <c r="E1248">
        <v>8732</v>
      </c>
      <c r="F1248">
        <v>3.1603028581169976</v>
      </c>
      <c r="G1248">
        <v>0.81195319896167339</v>
      </c>
      <c r="H1248">
        <v>1.8483496591553243</v>
      </c>
      <c r="I1248">
        <v>0.5</v>
      </c>
      <c r="J1248">
        <v>3</v>
      </c>
    </row>
    <row r="1249" spans="1:10" x14ac:dyDescent="0.25">
      <c r="A1249" t="str">
        <f t="shared" si="19"/>
        <v>11945_2_5643</v>
      </c>
      <c r="B1249">
        <v>11945</v>
      </c>
      <c r="C1249">
        <v>2</v>
      </c>
      <c r="D1249">
        <v>0</v>
      </c>
      <c r="E1249">
        <v>5643</v>
      </c>
      <c r="F1249">
        <v>3.15855707762557</v>
      </c>
      <c r="G1249">
        <v>0.38933333333333331</v>
      </c>
      <c r="H1249">
        <v>1.9358904109589039</v>
      </c>
      <c r="I1249">
        <v>0.83333333333333326</v>
      </c>
      <c r="J1249">
        <v>3</v>
      </c>
    </row>
    <row r="1250" spans="1:10" x14ac:dyDescent="0.25">
      <c r="A1250" t="str">
        <f t="shared" si="19"/>
        <v>15044_1_6159</v>
      </c>
      <c r="B1250">
        <v>15044</v>
      </c>
      <c r="C1250">
        <v>1</v>
      </c>
      <c r="D1250">
        <v>0</v>
      </c>
      <c r="E1250">
        <v>6159</v>
      </c>
      <c r="F1250">
        <v>3.1423683409436833</v>
      </c>
      <c r="G1250">
        <v>0.47466666666666663</v>
      </c>
      <c r="H1250">
        <v>2.1677016742770165</v>
      </c>
      <c r="I1250">
        <v>0.5</v>
      </c>
      <c r="J1250">
        <v>3</v>
      </c>
    </row>
    <row r="1251" spans="1:10" x14ac:dyDescent="0.25">
      <c r="A1251" t="str">
        <f t="shared" si="19"/>
        <v>2873_1_5836</v>
      </c>
      <c r="B1251">
        <v>2873</v>
      </c>
      <c r="C1251">
        <v>1</v>
      </c>
      <c r="D1251">
        <v>0</v>
      </c>
      <c r="E1251">
        <v>5836</v>
      </c>
      <c r="F1251">
        <v>3.1377562758003386</v>
      </c>
      <c r="G1251">
        <v>0.92125908156271419</v>
      </c>
      <c r="H1251">
        <v>1.2164971942376241</v>
      </c>
      <c r="I1251">
        <v>1</v>
      </c>
      <c r="J1251">
        <v>3</v>
      </c>
    </row>
    <row r="1252" spans="1:10" x14ac:dyDescent="0.25">
      <c r="A1252" t="str">
        <f t="shared" si="19"/>
        <v>11911_1_6940</v>
      </c>
      <c r="B1252">
        <v>11911</v>
      </c>
      <c r="C1252">
        <v>1</v>
      </c>
      <c r="D1252">
        <v>0</v>
      </c>
      <c r="E1252">
        <v>6940</v>
      </c>
      <c r="F1252">
        <v>3.1348625015900589</v>
      </c>
      <c r="G1252">
        <v>0.8902658501440921</v>
      </c>
      <c r="H1252">
        <v>1.5779299847793</v>
      </c>
      <c r="I1252">
        <v>0.66666666666666663</v>
      </c>
      <c r="J1252">
        <v>3</v>
      </c>
    </row>
    <row r="1253" spans="1:10" x14ac:dyDescent="0.25">
      <c r="A1253" t="str">
        <f t="shared" si="19"/>
        <v>11077_1_3780</v>
      </c>
      <c r="B1253">
        <v>11077</v>
      </c>
      <c r="C1253">
        <v>1</v>
      </c>
      <c r="D1253">
        <v>0</v>
      </c>
      <c r="E1253">
        <v>3780</v>
      </c>
      <c r="F1253">
        <v>3.1276986301369858</v>
      </c>
      <c r="G1253">
        <v>0.70066666666666655</v>
      </c>
      <c r="H1253">
        <v>1.2603652968036529</v>
      </c>
      <c r="I1253">
        <v>1.1666666666666665</v>
      </c>
      <c r="J1253">
        <v>3</v>
      </c>
    </row>
    <row r="1254" spans="1:10" x14ac:dyDescent="0.25">
      <c r="A1254" t="str">
        <f t="shared" si="19"/>
        <v>14047_1_8158</v>
      </c>
      <c r="B1254">
        <v>14047</v>
      </c>
      <c r="C1254">
        <v>1</v>
      </c>
      <c r="D1254">
        <v>0</v>
      </c>
      <c r="E1254">
        <v>8158</v>
      </c>
      <c r="F1254">
        <v>3.124333333333333</v>
      </c>
      <c r="G1254">
        <v>0.6376666666666666</v>
      </c>
      <c r="H1254">
        <v>1.8199999999999996</v>
      </c>
      <c r="I1254">
        <v>0.66666666666666663</v>
      </c>
      <c r="J1254">
        <v>3</v>
      </c>
    </row>
    <row r="1255" spans="1:10" x14ac:dyDescent="0.25">
      <c r="A1255" t="str">
        <f t="shared" si="19"/>
        <v>15065_1_4580</v>
      </c>
      <c r="B1255">
        <v>15065</v>
      </c>
      <c r="C1255">
        <v>1</v>
      </c>
      <c r="D1255">
        <v>0</v>
      </c>
      <c r="E1255">
        <v>4580</v>
      </c>
      <c r="F1255">
        <v>3.1230669710806698</v>
      </c>
      <c r="G1255">
        <v>0.31999999999999995</v>
      </c>
      <c r="H1255">
        <v>2.4697336377473365</v>
      </c>
      <c r="I1255">
        <v>0.33333333333333331</v>
      </c>
      <c r="J1255">
        <v>3</v>
      </c>
    </row>
    <row r="1256" spans="1:10" x14ac:dyDescent="0.25">
      <c r="A1256" t="str">
        <f t="shared" si="19"/>
        <v>13831_1_6875</v>
      </c>
      <c r="B1256">
        <v>13831</v>
      </c>
      <c r="C1256">
        <v>1</v>
      </c>
      <c r="D1256">
        <v>0</v>
      </c>
      <c r="E1256">
        <v>6875</v>
      </c>
      <c r="F1256">
        <v>3.1213812785388124</v>
      </c>
      <c r="G1256">
        <v>0.41233333333333327</v>
      </c>
      <c r="H1256">
        <v>2.2090479452054792</v>
      </c>
      <c r="I1256">
        <v>0.5</v>
      </c>
      <c r="J1256">
        <v>3</v>
      </c>
    </row>
    <row r="1257" spans="1:10" x14ac:dyDescent="0.25">
      <c r="A1257" t="str">
        <f t="shared" si="19"/>
        <v>11789_1_5399</v>
      </c>
      <c r="B1257">
        <v>11789</v>
      </c>
      <c r="C1257">
        <v>1</v>
      </c>
      <c r="D1257">
        <v>0</v>
      </c>
      <c r="E1257">
        <v>5399</v>
      </c>
      <c r="F1257">
        <v>3.1162404870624045</v>
      </c>
      <c r="G1257">
        <v>0.93333333333333324</v>
      </c>
      <c r="H1257">
        <v>1.5162404870624047</v>
      </c>
      <c r="I1257">
        <v>0.66666666666666663</v>
      </c>
      <c r="J1257">
        <v>3</v>
      </c>
    </row>
    <row r="1258" spans="1:10" x14ac:dyDescent="0.25">
      <c r="A1258" t="str">
        <f t="shared" si="19"/>
        <v>13566_1_1028</v>
      </c>
      <c r="B1258">
        <v>13566</v>
      </c>
      <c r="C1258">
        <v>1</v>
      </c>
      <c r="D1258">
        <v>0</v>
      </c>
      <c r="E1258">
        <v>1028</v>
      </c>
      <c r="F1258">
        <v>3.1072024353120247</v>
      </c>
      <c r="G1258">
        <v>0.45433333333333331</v>
      </c>
      <c r="H1258">
        <v>2.1528691019786912</v>
      </c>
      <c r="I1258">
        <v>0.5</v>
      </c>
      <c r="J1258">
        <v>3</v>
      </c>
    </row>
    <row r="1259" spans="1:10" x14ac:dyDescent="0.25">
      <c r="A1259" t="str">
        <f t="shared" si="19"/>
        <v>11777_1_3104</v>
      </c>
      <c r="B1259">
        <v>11777</v>
      </c>
      <c r="C1259">
        <v>1</v>
      </c>
      <c r="D1259">
        <v>0</v>
      </c>
      <c r="E1259">
        <v>3104</v>
      </c>
      <c r="F1259">
        <v>3.0770943683409433</v>
      </c>
      <c r="G1259">
        <v>1.1496666666666666</v>
      </c>
      <c r="H1259">
        <v>0.76076103500761028</v>
      </c>
      <c r="I1259">
        <v>1.1666666666666665</v>
      </c>
      <c r="J1259">
        <v>3</v>
      </c>
    </row>
    <row r="1260" spans="1:10" x14ac:dyDescent="0.25">
      <c r="A1260" t="str">
        <f t="shared" si="19"/>
        <v>14129_1_9065</v>
      </c>
      <c r="B1260">
        <v>14129</v>
      </c>
      <c r="C1260">
        <v>1</v>
      </c>
      <c r="D1260">
        <v>0</v>
      </c>
      <c r="E1260">
        <v>9065</v>
      </c>
      <c r="F1260">
        <v>3.0710128668226515</v>
      </c>
      <c r="G1260">
        <v>0.74620312557455404</v>
      </c>
      <c r="H1260">
        <v>1.991476407914764</v>
      </c>
      <c r="I1260">
        <v>0.33333333333333331</v>
      </c>
      <c r="J1260">
        <v>3</v>
      </c>
    </row>
    <row r="1261" spans="1:10" x14ac:dyDescent="0.25">
      <c r="A1261" t="str">
        <f t="shared" si="19"/>
        <v>1332_1_6234</v>
      </c>
      <c r="B1261">
        <v>1332</v>
      </c>
      <c r="C1261">
        <v>1</v>
      </c>
      <c r="D1261">
        <v>0</v>
      </c>
      <c r="E1261">
        <v>6234</v>
      </c>
      <c r="F1261">
        <v>3.0627188008607975</v>
      </c>
      <c r="G1261">
        <v>0.6407712544112929</v>
      </c>
      <c r="H1261">
        <v>1.9219475464495046</v>
      </c>
      <c r="I1261">
        <v>0.5</v>
      </c>
      <c r="J1261">
        <v>3</v>
      </c>
    </row>
    <row r="1262" spans="1:10" x14ac:dyDescent="0.25">
      <c r="A1262" t="str">
        <f t="shared" si="19"/>
        <v>13870_1_7847</v>
      </c>
      <c r="B1262">
        <v>13870</v>
      </c>
      <c r="C1262">
        <v>1</v>
      </c>
      <c r="D1262">
        <v>0</v>
      </c>
      <c r="E1262">
        <v>7847</v>
      </c>
      <c r="F1262">
        <v>3.0596286149162859</v>
      </c>
      <c r="G1262">
        <v>0.61466666666666669</v>
      </c>
      <c r="H1262">
        <v>1.6116286149162864</v>
      </c>
      <c r="I1262">
        <v>0.83333333333333326</v>
      </c>
      <c r="J1262">
        <v>3</v>
      </c>
    </row>
    <row r="1263" spans="1:10" x14ac:dyDescent="0.25">
      <c r="A1263" t="str">
        <f t="shared" si="19"/>
        <v>13659_1_3285</v>
      </c>
      <c r="B1263">
        <v>13659</v>
      </c>
      <c r="C1263">
        <v>1</v>
      </c>
      <c r="D1263">
        <v>0</v>
      </c>
      <c r="E1263">
        <v>3285</v>
      </c>
      <c r="F1263">
        <v>3.0468021308980209</v>
      </c>
      <c r="G1263">
        <v>0.55033333333333334</v>
      </c>
      <c r="H1263">
        <v>1.6631354642313547</v>
      </c>
      <c r="I1263">
        <v>0.83333333333333326</v>
      </c>
      <c r="J1263">
        <v>3</v>
      </c>
    </row>
    <row r="1264" spans="1:10" x14ac:dyDescent="0.25">
      <c r="A1264" t="str">
        <f t="shared" si="19"/>
        <v>13840_1_2985</v>
      </c>
      <c r="B1264">
        <v>13840</v>
      </c>
      <c r="C1264">
        <v>1</v>
      </c>
      <c r="D1264">
        <v>0</v>
      </c>
      <c r="E1264">
        <v>2985</v>
      </c>
      <c r="F1264">
        <v>3.0459543378995431</v>
      </c>
      <c r="G1264">
        <v>0.71599999999999986</v>
      </c>
      <c r="H1264">
        <v>1.4966210045662098</v>
      </c>
      <c r="I1264">
        <v>0.83333333333333326</v>
      </c>
      <c r="J1264">
        <v>3</v>
      </c>
    </row>
    <row r="1265" spans="1:10" x14ac:dyDescent="0.25">
      <c r="A1265" t="str">
        <f t="shared" si="19"/>
        <v>13569_1_9648</v>
      </c>
      <c r="B1265">
        <v>13569</v>
      </c>
      <c r="C1265">
        <v>1</v>
      </c>
      <c r="D1265">
        <v>0</v>
      </c>
      <c r="E1265">
        <v>9648</v>
      </c>
      <c r="F1265">
        <v>3.0429973519957287</v>
      </c>
      <c r="G1265">
        <v>0.85404633084577108</v>
      </c>
      <c r="H1265">
        <v>1.6889510211499577</v>
      </c>
      <c r="I1265">
        <v>0.5</v>
      </c>
      <c r="J1265">
        <v>3</v>
      </c>
    </row>
    <row r="1266" spans="1:10" x14ac:dyDescent="0.25">
      <c r="A1266" t="str">
        <f t="shared" si="19"/>
        <v>11131_2_5045</v>
      </c>
      <c r="B1266">
        <v>11131</v>
      </c>
      <c r="C1266">
        <v>2</v>
      </c>
      <c r="D1266">
        <v>0</v>
      </c>
      <c r="E1266">
        <v>5045</v>
      </c>
      <c r="F1266">
        <v>3.0368127853881277</v>
      </c>
      <c r="G1266">
        <v>1.2713333333333332</v>
      </c>
      <c r="H1266">
        <v>1.2654794520547945</v>
      </c>
      <c r="I1266">
        <v>0.5</v>
      </c>
      <c r="J1266">
        <v>3</v>
      </c>
    </row>
    <row r="1267" spans="1:10" x14ac:dyDescent="0.25">
      <c r="A1267" t="str">
        <f t="shared" si="19"/>
        <v>13606_1_7910</v>
      </c>
      <c r="B1267">
        <v>13606</v>
      </c>
      <c r="C1267">
        <v>1</v>
      </c>
      <c r="D1267">
        <v>0</v>
      </c>
      <c r="E1267">
        <v>7910</v>
      </c>
      <c r="F1267">
        <v>3.0341400304414003</v>
      </c>
      <c r="G1267">
        <v>0.36999999999999994</v>
      </c>
      <c r="H1267">
        <v>1.8308066971080672</v>
      </c>
      <c r="I1267">
        <v>0.83333333333333326</v>
      </c>
      <c r="J1267">
        <v>3</v>
      </c>
    </row>
    <row r="1268" spans="1:10" x14ac:dyDescent="0.25">
      <c r="A1268" t="str">
        <f t="shared" si="19"/>
        <v>14029_1_6450</v>
      </c>
      <c r="B1268">
        <v>14029</v>
      </c>
      <c r="C1268">
        <v>1</v>
      </c>
      <c r="D1268">
        <v>0</v>
      </c>
      <c r="E1268">
        <v>6450</v>
      </c>
      <c r="F1268">
        <v>3.0329391171993914</v>
      </c>
      <c r="G1268">
        <v>0.26466666666666666</v>
      </c>
      <c r="H1268">
        <v>1.7682724505327245</v>
      </c>
      <c r="I1268">
        <v>1</v>
      </c>
      <c r="J1268">
        <v>3</v>
      </c>
    </row>
    <row r="1269" spans="1:10" x14ac:dyDescent="0.25">
      <c r="A1269" t="str">
        <f t="shared" si="19"/>
        <v>13829_1_7610</v>
      </c>
      <c r="B1269">
        <v>13829</v>
      </c>
      <c r="C1269">
        <v>1</v>
      </c>
      <c r="D1269">
        <v>0</v>
      </c>
      <c r="E1269">
        <v>7610</v>
      </c>
      <c r="F1269">
        <v>3.02436959000114</v>
      </c>
      <c r="G1269">
        <v>0.45999912395970216</v>
      </c>
      <c r="H1269">
        <v>2.0643704660414377</v>
      </c>
      <c r="I1269">
        <v>0.5</v>
      </c>
      <c r="J1269">
        <v>3</v>
      </c>
    </row>
    <row r="1270" spans="1:10" x14ac:dyDescent="0.25">
      <c r="A1270" t="str">
        <f t="shared" si="19"/>
        <v>13811_1_6004</v>
      </c>
      <c r="B1270">
        <v>13811</v>
      </c>
      <c r="C1270">
        <v>1</v>
      </c>
      <c r="D1270">
        <v>0</v>
      </c>
      <c r="E1270">
        <v>6004</v>
      </c>
      <c r="F1270">
        <v>3.0201095890410956</v>
      </c>
      <c r="G1270">
        <v>0.7693333333333332</v>
      </c>
      <c r="H1270">
        <v>1.2507762557077626</v>
      </c>
      <c r="I1270">
        <v>1</v>
      </c>
      <c r="J1270">
        <v>3</v>
      </c>
    </row>
    <row r="1271" spans="1:10" x14ac:dyDescent="0.25">
      <c r="A1271" t="str">
        <f t="shared" si="19"/>
        <v>13857_1_4583</v>
      </c>
      <c r="B1271">
        <v>13857</v>
      </c>
      <c r="C1271">
        <v>1</v>
      </c>
      <c r="D1271">
        <v>0</v>
      </c>
      <c r="E1271">
        <v>4583</v>
      </c>
      <c r="F1271">
        <v>3.0159193302891927</v>
      </c>
      <c r="G1271">
        <v>0.40033333333333326</v>
      </c>
      <c r="H1271">
        <v>2.1155859969558595</v>
      </c>
      <c r="I1271">
        <v>0.5</v>
      </c>
      <c r="J1271">
        <v>3</v>
      </c>
    </row>
    <row r="1272" spans="1:10" x14ac:dyDescent="0.25">
      <c r="A1272" t="str">
        <f t="shared" si="19"/>
        <v>2831_3_3485</v>
      </c>
      <c r="B1272">
        <v>2831</v>
      </c>
      <c r="C1272">
        <v>3</v>
      </c>
      <c r="D1272">
        <v>0</v>
      </c>
      <c r="E1272">
        <v>3485</v>
      </c>
      <c r="F1272">
        <v>3.0135707762557074</v>
      </c>
      <c r="G1272">
        <v>0.69799999999999995</v>
      </c>
      <c r="H1272">
        <v>0.98223744292237436</v>
      </c>
      <c r="I1272">
        <v>1.3333333333333333</v>
      </c>
      <c r="J1272">
        <v>3</v>
      </c>
    </row>
    <row r="1273" spans="1:10" x14ac:dyDescent="0.25">
      <c r="A1273" t="str">
        <f t="shared" si="19"/>
        <v>11927_3_5406</v>
      </c>
      <c r="B1273">
        <v>11927</v>
      </c>
      <c r="C1273">
        <v>3</v>
      </c>
      <c r="D1273">
        <v>0</v>
      </c>
      <c r="E1273">
        <v>5406</v>
      </c>
      <c r="F1273">
        <v>3.0081400304414001</v>
      </c>
      <c r="G1273">
        <v>1.3839999999999999</v>
      </c>
      <c r="H1273">
        <v>1.4574733637747335</v>
      </c>
      <c r="I1273">
        <v>0.16666666666666666</v>
      </c>
      <c r="J1273">
        <v>3</v>
      </c>
    </row>
    <row r="1274" spans="1:10" x14ac:dyDescent="0.25">
      <c r="A1274" t="str">
        <f t="shared" si="19"/>
        <v>11763_1_11315</v>
      </c>
      <c r="B1274">
        <v>11763</v>
      </c>
      <c r="C1274">
        <v>1</v>
      </c>
      <c r="D1274">
        <v>0</v>
      </c>
      <c r="E1274">
        <v>11315</v>
      </c>
      <c r="F1274">
        <v>3.0019799675946381</v>
      </c>
      <c r="G1274">
        <v>1.1809046987774341</v>
      </c>
      <c r="H1274">
        <v>1.1544086021505375</v>
      </c>
      <c r="I1274">
        <v>0.66666666666666663</v>
      </c>
      <c r="J1274">
        <v>3</v>
      </c>
    </row>
    <row r="1275" spans="1:10" x14ac:dyDescent="0.25">
      <c r="A1275" t="str">
        <f t="shared" si="19"/>
        <v>11743_1_6733</v>
      </c>
      <c r="B1275">
        <v>11743</v>
      </c>
      <c r="C1275">
        <v>1</v>
      </c>
      <c r="D1275">
        <v>0</v>
      </c>
      <c r="E1275">
        <v>6733</v>
      </c>
      <c r="F1275">
        <v>2.9984627092846265</v>
      </c>
      <c r="G1275">
        <v>1.2283333333333331</v>
      </c>
      <c r="H1275">
        <v>0.93679604261796046</v>
      </c>
      <c r="I1275">
        <v>0.83333333333333326</v>
      </c>
      <c r="J1275">
        <v>3</v>
      </c>
    </row>
    <row r="1276" spans="1:10" x14ac:dyDescent="0.25">
      <c r="A1276" t="str">
        <f t="shared" si="19"/>
        <v>11685_1_4551</v>
      </c>
      <c r="B1276">
        <v>11685</v>
      </c>
      <c r="C1276">
        <v>1</v>
      </c>
      <c r="D1276">
        <v>0</v>
      </c>
      <c r="E1276">
        <v>4551</v>
      </c>
      <c r="F1276">
        <v>2.9974748858447486</v>
      </c>
      <c r="G1276">
        <v>0.78633333333333333</v>
      </c>
      <c r="H1276">
        <v>1.0444748858447488</v>
      </c>
      <c r="I1276">
        <v>1.1666666666666665</v>
      </c>
      <c r="J1276">
        <v>3</v>
      </c>
    </row>
    <row r="1277" spans="1:10" x14ac:dyDescent="0.25">
      <c r="A1277" t="str">
        <f t="shared" si="19"/>
        <v>11487_1_3513</v>
      </c>
      <c r="B1277">
        <v>11487</v>
      </c>
      <c r="C1277">
        <v>1</v>
      </c>
      <c r="D1277">
        <v>0</v>
      </c>
      <c r="E1277">
        <v>3513</v>
      </c>
      <c r="F1277">
        <v>2.9942678843226784</v>
      </c>
      <c r="G1277">
        <v>0.5153333333333332</v>
      </c>
      <c r="H1277">
        <v>1.8122678843226787</v>
      </c>
      <c r="I1277">
        <v>0.66666666666666663</v>
      </c>
      <c r="J1277">
        <v>3</v>
      </c>
    </row>
    <row r="1278" spans="1:10" x14ac:dyDescent="0.25">
      <c r="A1278" t="str">
        <f t="shared" si="19"/>
        <v>11877_3_5463</v>
      </c>
      <c r="B1278">
        <v>11877</v>
      </c>
      <c r="C1278">
        <v>3</v>
      </c>
      <c r="D1278">
        <v>0</v>
      </c>
      <c r="E1278">
        <v>5463</v>
      </c>
      <c r="F1278">
        <v>2.98272602739726</v>
      </c>
      <c r="G1278">
        <v>1.0363333333333331</v>
      </c>
      <c r="H1278">
        <v>1.4463926940639269</v>
      </c>
      <c r="I1278">
        <v>0.5</v>
      </c>
      <c r="J1278">
        <v>3</v>
      </c>
    </row>
    <row r="1279" spans="1:10" x14ac:dyDescent="0.25">
      <c r="A1279" t="str">
        <f t="shared" si="19"/>
        <v>1580_5_3950</v>
      </c>
      <c r="B1279">
        <v>1580</v>
      </c>
      <c r="C1279">
        <v>5</v>
      </c>
      <c r="D1279">
        <v>0</v>
      </c>
      <c r="E1279">
        <v>3950</v>
      </c>
      <c r="F1279">
        <v>2.9812176560121766</v>
      </c>
      <c r="G1279">
        <v>0.67333333333333334</v>
      </c>
      <c r="H1279">
        <v>1.9745509893455098</v>
      </c>
      <c r="I1279">
        <v>0.33333333333333331</v>
      </c>
      <c r="J1279">
        <v>4</v>
      </c>
    </row>
    <row r="1280" spans="1:10" x14ac:dyDescent="0.25">
      <c r="A1280" t="str">
        <f t="shared" si="19"/>
        <v>14122_1_7150</v>
      </c>
      <c r="B1280">
        <v>14122</v>
      </c>
      <c r="C1280">
        <v>1</v>
      </c>
      <c r="D1280">
        <v>0</v>
      </c>
      <c r="E1280">
        <v>7150</v>
      </c>
      <c r="F1280">
        <v>2.9766894977168947</v>
      </c>
      <c r="G1280">
        <v>1.1233333333333333</v>
      </c>
      <c r="H1280">
        <v>1.1866894977168949</v>
      </c>
      <c r="I1280">
        <v>0.66666666666666663</v>
      </c>
      <c r="J1280">
        <v>4</v>
      </c>
    </row>
    <row r="1281" spans="1:10" x14ac:dyDescent="0.25">
      <c r="A1281" t="str">
        <f t="shared" si="19"/>
        <v>15013_2_6410</v>
      </c>
      <c r="B1281">
        <v>15013</v>
      </c>
      <c r="C1281">
        <v>2</v>
      </c>
      <c r="D1281">
        <v>0</v>
      </c>
      <c r="E1281">
        <v>6410</v>
      </c>
      <c r="F1281">
        <v>2.975234398782344</v>
      </c>
      <c r="G1281">
        <v>1.0503333333333331</v>
      </c>
      <c r="H1281">
        <v>1.5915677321156774</v>
      </c>
      <c r="I1281">
        <v>0.33333333333333331</v>
      </c>
      <c r="J1281">
        <v>4</v>
      </c>
    </row>
    <row r="1282" spans="1:10" x14ac:dyDescent="0.25">
      <c r="A1282" t="str">
        <f t="shared" si="19"/>
        <v>11931_1_4070</v>
      </c>
      <c r="B1282">
        <v>11931</v>
      </c>
      <c r="C1282">
        <v>1</v>
      </c>
      <c r="D1282">
        <v>0</v>
      </c>
      <c r="E1282">
        <v>4070</v>
      </c>
      <c r="F1282">
        <v>2.9731096167150959</v>
      </c>
      <c r="G1282">
        <v>0.97447878787878772</v>
      </c>
      <c r="H1282">
        <v>1.4986308288363084</v>
      </c>
      <c r="I1282">
        <v>0.5</v>
      </c>
      <c r="J1282">
        <v>4</v>
      </c>
    </row>
    <row r="1283" spans="1:10" x14ac:dyDescent="0.25">
      <c r="A1283" t="str">
        <f t="shared" ref="A1283:A1346" si="20">CONCATENATE(B1283,"_",C1283,"_",E1283)</f>
        <v>13813_1_4525</v>
      </c>
      <c r="B1283">
        <v>13813</v>
      </c>
      <c r="C1283">
        <v>1</v>
      </c>
      <c r="D1283">
        <v>0</v>
      </c>
      <c r="E1283">
        <v>4525</v>
      </c>
      <c r="F1283">
        <v>2.9680776255707766</v>
      </c>
      <c r="G1283">
        <v>0.80099999999999993</v>
      </c>
      <c r="H1283">
        <v>1.6670776255707767</v>
      </c>
      <c r="I1283">
        <v>0.5</v>
      </c>
      <c r="J1283">
        <v>4</v>
      </c>
    </row>
    <row r="1284" spans="1:10" x14ac:dyDescent="0.25">
      <c r="A1284" t="str">
        <f t="shared" si="20"/>
        <v>1672_1_5860</v>
      </c>
      <c r="B1284">
        <v>1672</v>
      </c>
      <c r="C1284">
        <v>1</v>
      </c>
      <c r="D1284">
        <v>0</v>
      </c>
      <c r="E1284">
        <v>5860</v>
      </c>
      <c r="F1284">
        <v>2.9628427982192296</v>
      </c>
      <c r="G1284">
        <v>0.84247155858930589</v>
      </c>
      <c r="H1284">
        <v>1.6203712396299239</v>
      </c>
      <c r="I1284">
        <v>0.5</v>
      </c>
      <c r="J1284">
        <v>4</v>
      </c>
    </row>
    <row r="1285" spans="1:10" x14ac:dyDescent="0.25">
      <c r="A1285" t="str">
        <f t="shared" si="20"/>
        <v>11323_1_7209</v>
      </c>
      <c r="B1285">
        <v>11323</v>
      </c>
      <c r="C1285">
        <v>1</v>
      </c>
      <c r="D1285">
        <v>0</v>
      </c>
      <c r="E1285">
        <v>7209</v>
      </c>
      <c r="F1285">
        <v>2.962286042117571</v>
      </c>
      <c r="G1285">
        <v>0.60588056595921758</v>
      </c>
      <c r="H1285">
        <v>1.6897388094916868</v>
      </c>
      <c r="I1285">
        <v>0.66666666666666663</v>
      </c>
      <c r="J1285">
        <v>4</v>
      </c>
    </row>
    <row r="1286" spans="1:10" x14ac:dyDescent="0.25">
      <c r="A1286" t="str">
        <f t="shared" si="20"/>
        <v>4143_4_4683</v>
      </c>
      <c r="B1286">
        <v>4143</v>
      </c>
      <c r="C1286">
        <v>4</v>
      </c>
      <c r="D1286">
        <v>0</v>
      </c>
      <c r="E1286">
        <v>4683</v>
      </c>
      <c r="F1286">
        <v>2.9579178082191779</v>
      </c>
      <c r="G1286">
        <v>0.97599999999999998</v>
      </c>
      <c r="H1286">
        <v>1.3152511415525114</v>
      </c>
      <c r="I1286">
        <v>0.66666666666666663</v>
      </c>
      <c r="J1286">
        <v>4</v>
      </c>
    </row>
    <row r="1287" spans="1:10" x14ac:dyDescent="0.25">
      <c r="A1287" t="str">
        <f t="shared" si="20"/>
        <v>13861_1_6355</v>
      </c>
      <c r="B1287">
        <v>13861</v>
      </c>
      <c r="C1287">
        <v>1</v>
      </c>
      <c r="D1287">
        <v>0</v>
      </c>
      <c r="E1287">
        <v>6355</v>
      </c>
      <c r="F1287">
        <v>2.9572359208523595</v>
      </c>
      <c r="G1287">
        <v>0.18866666666666668</v>
      </c>
      <c r="H1287">
        <v>1.9352359208523593</v>
      </c>
      <c r="I1287">
        <v>0.83333333333333326</v>
      </c>
      <c r="J1287">
        <v>4</v>
      </c>
    </row>
    <row r="1288" spans="1:10" x14ac:dyDescent="0.25">
      <c r="A1288" t="str">
        <f t="shared" si="20"/>
        <v>13659_4_7474</v>
      </c>
      <c r="B1288">
        <v>13659</v>
      </c>
      <c r="C1288">
        <v>4</v>
      </c>
      <c r="D1288">
        <v>0</v>
      </c>
      <c r="E1288">
        <v>7474</v>
      </c>
      <c r="F1288">
        <v>2.9548556078117993</v>
      </c>
      <c r="G1288">
        <v>0.71688680759967893</v>
      </c>
      <c r="H1288">
        <v>1.7379688002121203</v>
      </c>
      <c r="I1288">
        <v>0.5</v>
      </c>
      <c r="J1288">
        <v>4</v>
      </c>
    </row>
    <row r="1289" spans="1:10" x14ac:dyDescent="0.25">
      <c r="A1289" t="str">
        <f t="shared" si="20"/>
        <v>13624_1_4152</v>
      </c>
      <c r="B1289">
        <v>13624</v>
      </c>
      <c r="C1289">
        <v>1</v>
      </c>
      <c r="D1289">
        <v>0</v>
      </c>
      <c r="E1289">
        <v>4152</v>
      </c>
      <c r="F1289">
        <v>2.9290608828006084</v>
      </c>
      <c r="G1289">
        <v>0.46233333333333326</v>
      </c>
      <c r="H1289">
        <v>1.3000608828006088</v>
      </c>
      <c r="I1289">
        <v>1.1666666666666665</v>
      </c>
      <c r="J1289">
        <v>4</v>
      </c>
    </row>
    <row r="1290" spans="1:10" x14ac:dyDescent="0.25">
      <c r="A1290" t="str">
        <f t="shared" si="20"/>
        <v>13869_2_7225</v>
      </c>
      <c r="B1290">
        <v>13869</v>
      </c>
      <c r="C1290">
        <v>2</v>
      </c>
      <c r="D1290">
        <v>0</v>
      </c>
      <c r="E1290">
        <v>7225</v>
      </c>
      <c r="F1290">
        <v>2.9289467275494667</v>
      </c>
      <c r="G1290">
        <v>0.5139999999999999</v>
      </c>
      <c r="H1290">
        <v>1.5816133942161337</v>
      </c>
      <c r="I1290">
        <v>0.83333333333333326</v>
      </c>
      <c r="J1290">
        <v>4</v>
      </c>
    </row>
    <row r="1291" spans="1:10" x14ac:dyDescent="0.25">
      <c r="A1291" t="str">
        <f t="shared" si="20"/>
        <v>11912_1_251</v>
      </c>
      <c r="B1291">
        <v>11912</v>
      </c>
      <c r="C1291">
        <v>1</v>
      </c>
      <c r="D1291">
        <v>0</v>
      </c>
      <c r="E1291">
        <v>251</v>
      </c>
      <c r="F1291">
        <v>2.9247534246575344</v>
      </c>
      <c r="G1291">
        <v>1.0323333333333333</v>
      </c>
      <c r="H1291">
        <v>1.3924200913242011</v>
      </c>
      <c r="I1291">
        <v>0.5</v>
      </c>
      <c r="J1291">
        <v>4</v>
      </c>
    </row>
    <row r="1292" spans="1:10" x14ac:dyDescent="0.25">
      <c r="A1292" t="str">
        <f t="shared" si="20"/>
        <v>11029_2_6728</v>
      </c>
      <c r="B1292">
        <v>11029</v>
      </c>
      <c r="C1292">
        <v>2</v>
      </c>
      <c r="D1292">
        <v>0</v>
      </c>
      <c r="E1292">
        <v>6728</v>
      </c>
      <c r="F1292">
        <v>2.9224809741248094</v>
      </c>
      <c r="G1292">
        <v>0.58999999999999986</v>
      </c>
      <c r="H1292">
        <v>1.4991476407914761</v>
      </c>
      <c r="I1292">
        <v>0.83333333333333326</v>
      </c>
      <c r="J1292">
        <v>4</v>
      </c>
    </row>
    <row r="1293" spans="1:10" x14ac:dyDescent="0.25">
      <c r="A1293" t="str">
        <f t="shared" si="20"/>
        <v>13857_2_6440</v>
      </c>
      <c r="B1293">
        <v>13857</v>
      </c>
      <c r="C1293">
        <v>2</v>
      </c>
      <c r="D1293">
        <v>0</v>
      </c>
      <c r="E1293">
        <v>6440</v>
      </c>
      <c r="F1293">
        <v>2.9201506849315066</v>
      </c>
      <c r="G1293">
        <v>0.40033333333333326</v>
      </c>
      <c r="H1293">
        <v>2.0198173515981734</v>
      </c>
      <c r="I1293">
        <v>0.5</v>
      </c>
      <c r="J1293">
        <v>4</v>
      </c>
    </row>
    <row r="1294" spans="1:10" x14ac:dyDescent="0.25">
      <c r="A1294" t="str">
        <f t="shared" si="20"/>
        <v>11674_1_333</v>
      </c>
      <c r="B1294">
        <v>11674</v>
      </c>
      <c r="C1294">
        <v>1</v>
      </c>
      <c r="D1294">
        <v>0</v>
      </c>
      <c r="E1294">
        <v>333</v>
      </c>
      <c r="F1294">
        <v>2.918333333333333</v>
      </c>
      <c r="G1294">
        <v>1.0716666666666665</v>
      </c>
      <c r="H1294">
        <v>1.3466666666666667</v>
      </c>
      <c r="I1294">
        <v>0.5</v>
      </c>
      <c r="J1294">
        <v>4</v>
      </c>
    </row>
    <row r="1295" spans="1:10" x14ac:dyDescent="0.25">
      <c r="A1295" t="str">
        <f t="shared" si="20"/>
        <v>11141_1_3521</v>
      </c>
      <c r="B1295">
        <v>11141</v>
      </c>
      <c r="C1295">
        <v>1</v>
      </c>
      <c r="D1295">
        <v>0</v>
      </c>
      <c r="E1295">
        <v>3521</v>
      </c>
      <c r="F1295">
        <v>2.9160776255707761</v>
      </c>
      <c r="G1295">
        <v>0.86566666666666647</v>
      </c>
      <c r="H1295">
        <v>0.88374429223744289</v>
      </c>
      <c r="I1295">
        <v>1.1666666666666665</v>
      </c>
      <c r="J1295">
        <v>4</v>
      </c>
    </row>
    <row r="1296" spans="1:10" x14ac:dyDescent="0.25">
      <c r="A1296" t="str">
        <f t="shared" si="20"/>
        <v>11324_1_4272</v>
      </c>
      <c r="B1296">
        <v>11324</v>
      </c>
      <c r="C1296">
        <v>1</v>
      </c>
      <c r="D1296">
        <v>0</v>
      </c>
      <c r="E1296">
        <v>4272</v>
      </c>
      <c r="F1296">
        <v>2.9134879677372458</v>
      </c>
      <c r="G1296">
        <v>0.7301378745318351</v>
      </c>
      <c r="H1296">
        <v>1.5166834265387443</v>
      </c>
      <c r="I1296">
        <v>0.66666666666666663</v>
      </c>
      <c r="J1296">
        <v>4</v>
      </c>
    </row>
    <row r="1297" spans="1:10" x14ac:dyDescent="0.25">
      <c r="A1297" t="str">
        <f t="shared" si="20"/>
        <v>4251_4_4771</v>
      </c>
      <c r="B1297">
        <v>4251</v>
      </c>
      <c r="C1297">
        <v>4</v>
      </c>
      <c r="D1297">
        <v>0</v>
      </c>
      <c r="E1297">
        <v>4771</v>
      </c>
      <c r="F1297">
        <v>2.8970030441400301</v>
      </c>
      <c r="G1297">
        <v>0.35966666666666663</v>
      </c>
      <c r="H1297">
        <v>1.7040030441400305</v>
      </c>
      <c r="I1297">
        <v>0.83333333333333326</v>
      </c>
      <c r="J1297">
        <v>4</v>
      </c>
    </row>
    <row r="1298" spans="1:10" x14ac:dyDescent="0.25">
      <c r="A1298" t="str">
        <f t="shared" si="20"/>
        <v>13881_2_4080</v>
      </c>
      <c r="B1298">
        <v>13881</v>
      </c>
      <c r="C1298">
        <v>2</v>
      </c>
      <c r="D1298">
        <v>0</v>
      </c>
      <c r="E1298">
        <v>4080</v>
      </c>
      <c r="F1298">
        <v>2.8934124809741246</v>
      </c>
      <c r="G1298">
        <v>0.34433333333333327</v>
      </c>
      <c r="H1298">
        <v>2.0490791476407915</v>
      </c>
      <c r="I1298">
        <v>0.5</v>
      </c>
      <c r="J1298">
        <v>4</v>
      </c>
    </row>
    <row r="1299" spans="1:10" x14ac:dyDescent="0.25">
      <c r="A1299" t="str">
        <f t="shared" si="20"/>
        <v>11301_1_11425</v>
      </c>
      <c r="B1299">
        <v>11301</v>
      </c>
      <c r="C1299">
        <v>1</v>
      </c>
      <c r="D1299">
        <v>0</v>
      </c>
      <c r="E1299">
        <v>11425</v>
      </c>
      <c r="F1299">
        <v>2.8844535768645354</v>
      </c>
      <c r="G1299">
        <v>0.65466666666666662</v>
      </c>
      <c r="H1299">
        <v>1.5631202435312022</v>
      </c>
      <c r="I1299">
        <v>0.66666666666666663</v>
      </c>
      <c r="J1299">
        <v>4</v>
      </c>
    </row>
    <row r="1300" spans="1:10" x14ac:dyDescent="0.25">
      <c r="A1300" t="str">
        <f t="shared" si="20"/>
        <v>11735_1_6415</v>
      </c>
      <c r="B1300">
        <v>11735</v>
      </c>
      <c r="C1300">
        <v>1</v>
      </c>
      <c r="D1300">
        <v>0</v>
      </c>
      <c r="E1300">
        <v>6415</v>
      </c>
      <c r="F1300">
        <v>2.8749132420091321</v>
      </c>
      <c r="G1300">
        <v>0.78733333333333322</v>
      </c>
      <c r="H1300">
        <v>1.4209132420091324</v>
      </c>
      <c r="I1300">
        <v>0.66666666666666663</v>
      </c>
      <c r="J1300">
        <v>4</v>
      </c>
    </row>
    <row r="1301" spans="1:10" x14ac:dyDescent="0.25">
      <c r="A1301" t="str">
        <f t="shared" si="20"/>
        <v>14061_1_7255</v>
      </c>
      <c r="B1301">
        <v>14061</v>
      </c>
      <c r="C1301">
        <v>1</v>
      </c>
      <c r="D1301">
        <v>0</v>
      </c>
      <c r="E1301">
        <v>7255</v>
      </c>
      <c r="F1301">
        <v>2.8674135530317097</v>
      </c>
      <c r="G1301">
        <v>0.77943326441534566</v>
      </c>
      <c r="H1301">
        <v>1.7546469552830306</v>
      </c>
      <c r="I1301">
        <v>0.33333333333333331</v>
      </c>
      <c r="J1301">
        <v>4</v>
      </c>
    </row>
    <row r="1302" spans="1:10" x14ac:dyDescent="0.25">
      <c r="A1302" t="str">
        <f t="shared" si="20"/>
        <v>11023_1_6466</v>
      </c>
      <c r="B1302">
        <v>11023</v>
      </c>
      <c r="C1302">
        <v>1</v>
      </c>
      <c r="D1302">
        <v>0</v>
      </c>
      <c r="E1302">
        <v>6466</v>
      </c>
      <c r="F1302">
        <v>2.8622293653113982</v>
      </c>
      <c r="G1302">
        <v>0.78348102897205885</v>
      </c>
      <c r="H1302">
        <v>1.5787483363393391</v>
      </c>
      <c r="I1302">
        <v>0.5</v>
      </c>
      <c r="J1302">
        <v>4</v>
      </c>
    </row>
    <row r="1303" spans="1:10" x14ac:dyDescent="0.25">
      <c r="A1303" t="str">
        <f t="shared" si="20"/>
        <v>11322_1_6600</v>
      </c>
      <c r="B1303">
        <v>11322</v>
      </c>
      <c r="C1303">
        <v>1</v>
      </c>
      <c r="D1303">
        <v>0</v>
      </c>
      <c r="E1303">
        <v>6600</v>
      </c>
      <c r="F1303">
        <v>2.8476377473363774</v>
      </c>
      <c r="G1303">
        <v>0.75066666666666659</v>
      </c>
      <c r="H1303">
        <v>1.2636377473363773</v>
      </c>
      <c r="I1303">
        <v>0.83333333333333326</v>
      </c>
      <c r="J1303">
        <v>4</v>
      </c>
    </row>
    <row r="1304" spans="1:10" x14ac:dyDescent="0.25">
      <c r="A1304" t="str">
        <f t="shared" si="20"/>
        <v>13917_1_5506</v>
      </c>
      <c r="B1304">
        <v>13917</v>
      </c>
      <c r="C1304">
        <v>1</v>
      </c>
      <c r="D1304">
        <v>0</v>
      </c>
      <c r="E1304">
        <v>5506</v>
      </c>
      <c r="F1304">
        <v>2.8462024010336586</v>
      </c>
      <c r="G1304">
        <v>0.25867272066836178</v>
      </c>
      <c r="H1304">
        <v>2.087529680365297</v>
      </c>
      <c r="I1304">
        <v>0.5</v>
      </c>
      <c r="J1304">
        <v>4</v>
      </c>
    </row>
    <row r="1305" spans="1:10" x14ac:dyDescent="0.25">
      <c r="A1305" t="str">
        <f t="shared" si="20"/>
        <v>14147_1_6076</v>
      </c>
      <c r="B1305">
        <v>14147</v>
      </c>
      <c r="C1305">
        <v>1</v>
      </c>
      <c r="D1305">
        <v>0</v>
      </c>
      <c r="E1305">
        <v>6076</v>
      </c>
      <c r="F1305">
        <v>2.8429528158295274</v>
      </c>
      <c r="G1305">
        <v>0.55499999999999994</v>
      </c>
      <c r="H1305">
        <v>2.1212861491628612</v>
      </c>
      <c r="I1305">
        <v>0.16666666666666666</v>
      </c>
      <c r="J1305">
        <v>4</v>
      </c>
    </row>
    <row r="1306" spans="1:10" x14ac:dyDescent="0.25">
      <c r="A1306" t="str">
        <f t="shared" si="20"/>
        <v>11865_1_6020</v>
      </c>
      <c r="B1306">
        <v>11865</v>
      </c>
      <c r="C1306">
        <v>1</v>
      </c>
      <c r="D1306">
        <v>0</v>
      </c>
      <c r="E1306">
        <v>6020</v>
      </c>
      <c r="F1306">
        <v>2.8277016742770162</v>
      </c>
      <c r="G1306">
        <v>1.0166666666666666</v>
      </c>
      <c r="H1306">
        <v>1.1443683409436833</v>
      </c>
      <c r="I1306">
        <v>0.66666666666666663</v>
      </c>
      <c r="J1306">
        <v>4</v>
      </c>
    </row>
    <row r="1307" spans="1:10" x14ac:dyDescent="0.25">
      <c r="A1307" t="str">
        <f t="shared" si="20"/>
        <v>11297_1_7172</v>
      </c>
      <c r="B1307">
        <v>11297</v>
      </c>
      <c r="C1307">
        <v>1</v>
      </c>
      <c r="D1307">
        <v>0</v>
      </c>
      <c r="E1307">
        <v>7172</v>
      </c>
      <c r="F1307">
        <v>2.8179086757990865</v>
      </c>
      <c r="G1307">
        <v>1.218</v>
      </c>
      <c r="H1307">
        <v>0.93324200913242006</v>
      </c>
      <c r="I1307">
        <v>0.66666666666666663</v>
      </c>
      <c r="J1307">
        <v>4</v>
      </c>
    </row>
    <row r="1308" spans="1:10" x14ac:dyDescent="0.25">
      <c r="A1308" t="str">
        <f t="shared" si="20"/>
        <v>11821_2_6640</v>
      </c>
      <c r="B1308">
        <v>11821</v>
      </c>
      <c r="C1308">
        <v>2</v>
      </c>
      <c r="D1308">
        <v>0</v>
      </c>
      <c r="E1308">
        <v>6640</v>
      </c>
      <c r="F1308">
        <v>2.8132617960426174</v>
      </c>
      <c r="G1308">
        <v>0.97399999999999987</v>
      </c>
      <c r="H1308">
        <v>1.0059284627092846</v>
      </c>
      <c r="I1308">
        <v>0.83333333333333326</v>
      </c>
      <c r="J1308">
        <v>4</v>
      </c>
    </row>
    <row r="1309" spans="1:10" x14ac:dyDescent="0.25">
      <c r="A1309" t="str">
        <f t="shared" si="20"/>
        <v>15053_1_3174</v>
      </c>
      <c r="B1309">
        <v>15053</v>
      </c>
      <c r="C1309">
        <v>1</v>
      </c>
      <c r="D1309">
        <v>0</v>
      </c>
      <c r="E1309">
        <v>3174</v>
      </c>
      <c r="F1309">
        <v>2.8046544901065449</v>
      </c>
      <c r="G1309">
        <v>0.379</v>
      </c>
      <c r="H1309">
        <v>1.7589878234398784</v>
      </c>
      <c r="I1309">
        <v>0.66666666666666663</v>
      </c>
      <c r="J1309">
        <v>4</v>
      </c>
    </row>
    <row r="1310" spans="1:10" x14ac:dyDescent="0.25">
      <c r="A1310" t="str">
        <f t="shared" si="20"/>
        <v>11705_1_5914</v>
      </c>
      <c r="B1310">
        <v>11705</v>
      </c>
      <c r="C1310">
        <v>1</v>
      </c>
      <c r="D1310">
        <v>0</v>
      </c>
      <c r="E1310">
        <v>5914</v>
      </c>
      <c r="F1310">
        <v>2.8028203957382036</v>
      </c>
      <c r="G1310">
        <v>0.98733333333333317</v>
      </c>
      <c r="H1310">
        <v>0.9821537290715372</v>
      </c>
      <c r="I1310">
        <v>0.83333333333333326</v>
      </c>
      <c r="J1310">
        <v>4</v>
      </c>
    </row>
    <row r="1311" spans="1:10" x14ac:dyDescent="0.25">
      <c r="A1311" t="str">
        <f t="shared" si="20"/>
        <v>1091_1_2672</v>
      </c>
      <c r="B1311">
        <v>1091</v>
      </c>
      <c r="C1311">
        <v>1</v>
      </c>
      <c r="D1311">
        <v>0</v>
      </c>
      <c r="E1311">
        <v>2672</v>
      </c>
      <c r="F1311">
        <v>2.8012602739726025</v>
      </c>
      <c r="G1311">
        <v>0.7639999999999999</v>
      </c>
      <c r="H1311">
        <v>1.5372602739726027</v>
      </c>
      <c r="I1311">
        <v>0.5</v>
      </c>
      <c r="J1311">
        <v>4</v>
      </c>
    </row>
    <row r="1312" spans="1:10" x14ac:dyDescent="0.25">
      <c r="A1312" t="str">
        <f t="shared" si="20"/>
        <v>13830_1_1225</v>
      </c>
      <c r="B1312">
        <v>13830</v>
      </c>
      <c r="C1312">
        <v>1</v>
      </c>
      <c r="D1312">
        <v>0</v>
      </c>
      <c r="E1312">
        <v>1225</v>
      </c>
      <c r="F1312">
        <v>2.7734627092846273</v>
      </c>
      <c r="G1312">
        <v>0.4916666666666667</v>
      </c>
      <c r="H1312">
        <v>1.7817960426179607</v>
      </c>
      <c r="I1312">
        <v>0.5</v>
      </c>
      <c r="J1312">
        <v>4</v>
      </c>
    </row>
    <row r="1313" spans="1:10" x14ac:dyDescent="0.25">
      <c r="A1313" t="str">
        <f t="shared" si="20"/>
        <v>11185_1_2840</v>
      </c>
      <c r="B1313">
        <v>11185</v>
      </c>
      <c r="C1313">
        <v>1</v>
      </c>
      <c r="D1313">
        <v>0</v>
      </c>
      <c r="E1313">
        <v>2840</v>
      </c>
      <c r="F1313">
        <v>2.7690867579908671</v>
      </c>
      <c r="G1313">
        <v>0.93499999999999983</v>
      </c>
      <c r="H1313">
        <v>1.3340867579908675</v>
      </c>
      <c r="I1313">
        <v>0.5</v>
      </c>
      <c r="J1313">
        <v>4</v>
      </c>
    </row>
    <row r="1314" spans="1:10" x14ac:dyDescent="0.25">
      <c r="A1314" t="str">
        <f t="shared" si="20"/>
        <v>1031_3_6628</v>
      </c>
      <c r="B1314">
        <v>1031</v>
      </c>
      <c r="C1314">
        <v>3</v>
      </c>
      <c r="D1314">
        <v>0</v>
      </c>
      <c r="E1314">
        <v>6628</v>
      </c>
      <c r="F1314">
        <v>2.7641643835616438</v>
      </c>
      <c r="G1314">
        <v>0.80799999999999994</v>
      </c>
      <c r="H1314">
        <v>0.62283105022831053</v>
      </c>
      <c r="I1314">
        <v>1.3333333333333333</v>
      </c>
      <c r="J1314">
        <v>4</v>
      </c>
    </row>
    <row r="1315" spans="1:10" x14ac:dyDescent="0.25">
      <c r="A1315" t="str">
        <f t="shared" si="20"/>
        <v>13817_1_2547</v>
      </c>
      <c r="B1315">
        <v>13817</v>
      </c>
      <c r="C1315">
        <v>1</v>
      </c>
      <c r="D1315">
        <v>2477</v>
      </c>
      <c r="E1315">
        <v>2547</v>
      </c>
      <c r="F1315">
        <v>2.7632876712328764</v>
      </c>
      <c r="G1315">
        <v>0.79333333333333322</v>
      </c>
      <c r="H1315">
        <v>0.96995433789954322</v>
      </c>
      <c r="I1315">
        <v>1</v>
      </c>
      <c r="J1315">
        <v>4</v>
      </c>
    </row>
    <row r="1316" spans="1:10" x14ac:dyDescent="0.25">
      <c r="A1316" t="str">
        <f t="shared" si="20"/>
        <v>14123_1_6017</v>
      </c>
      <c r="B1316">
        <v>14123</v>
      </c>
      <c r="C1316">
        <v>1</v>
      </c>
      <c r="D1316">
        <v>0</v>
      </c>
      <c r="E1316">
        <v>6017</v>
      </c>
      <c r="F1316">
        <v>2.7371369863013695</v>
      </c>
      <c r="G1316">
        <v>1.2403333333333333</v>
      </c>
      <c r="H1316">
        <v>0.83013698630136989</v>
      </c>
      <c r="I1316">
        <v>0.66666666666666663</v>
      </c>
      <c r="J1316">
        <v>4</v>
      </c>
    </row>
    <row r="1317" spans="1:10" x14ac:dyDescent="0.25">
      <c r="A1317" t="str">
        <f t="shared" si="20"/>
        <v>2831_1_6725</v>
      </c>
      <c r="B1317">
        <v>2831</v>
      </c>
      <c r="C1317">
        <v>1</v>
      </c>
      <c r="D1317">
        <v>0</v>
      </c>
      <c r="E1317">
        <v>6725</v>
      </c>
      <c r="F1317">
        <v>2.7362507149202466</v>
      </c>
      <c r="G1317">
        <v>0.70035390334572478</v>
      </c>
      <c r="H1317">
        <v>1.2025634782411887</v>
      </c>
      <c r="I1317">
        <v>0.83333333333333326</v>
      </c>
      <c r="J1317">
        <v>4</v>
      </c>
    </row>
    <row r="1318" spans="1:10" x14ac:dyDescent="0.25">
      <c r="A1318" t="str">
        <f t="shared" si="20"/>
        <v>11738_1_274</v>
      </c>
      <c r="B1318">
        <v>11738</v>
      </c>
      <c r="C1318">
        <v>1</v>
      </c>
      <c r="D1318">
        <v>0</v>
      </c>
      <c r="E1318">
        <v>274</v>
      </c>
      <c r="F1318">
        <v>2.7319589041095886</v>
      </c>
      <c r="G1318">
        <v>0.91766666666666663</v>
      </c>
      <c r="H1318">
        <v>1.3142922374429222</v>
      </c>
      <c r="I1318">
        <v>0.5</v>
      </c>
      <c r="J1318">
        <v>4</v>
      </c>
    </row>
    <row r="1319" spans="1:10" x14ac:dyDescent="0.25">
      <c r="A1319" t="str">
        <f t="shared" si="20"/>
        <v>11939_1_6422</v>
      </c>
      <c r="B1319">
        <v>11939</v>
      </c>
      <c r="C1319">
        <v>1</v>
      </c>
      <c r="D1319">
        <v>0</v>
      </c>
      <c r="E1319">
        <v>6422</v>
      </c>
      <c r="F1319">
        <v>2.726036529680365</v>
      </c>
      <c r="G1319">
        <v>0.39133333333333331</v>
      </c>
      <c r="H1319">
        <v>2.0013698630136982</v>
      </c>
      <c r="I1319">
        <v>0.33333333333333331</v>
      </c>
      <c r="J1319">
        <v>4</v>
      </c>
    </row>
    <row r="1320" spans="1:10" x14ac:dyDescent="0.25">
      <c r="A1320" t="str">
        <f t="shared" si="20"/>
        <v>14139_1_3615</v>
      </c>
      <c r="B1320">
        <v>14139</v>
      </c>
      <c r="C1320">
        <v>1</v>
      </c>
      <c r="D1320">
        <v>0</v>
      </c>
      <c r="E1320">
        <v>3615</v>
      </c>
      <c r="F1320">
        <v>2.7254164926706959</v>
      </c>
      <c r="G1320">
        <v>0.8769845089903181</v>
      </c>
      <c r="H1320">
        <v>1.0150986503470445</v>
      </c>
      <c r="I1320">
        <v>0.83333333333333326</v>
      </c>
      <c r="J1320">
        <v>4</v>
      </c>
    </row>
    <row r="1321" spans="1:10" x14ac:dyDescent="0.25">
      <c r="A1321" t="str">
        <f t="shared" si="20"/>
        <v>14049_2_7023</v>
      </c>
      <c r="B1321">
        <v>14049</v>
      </c>
      <c r="C1321">
        <v>2</v>
      </c>
      <c r="D1321">
        <v>0</v>
      </c>
      <c r="E1321">
        <v>7023</v>
      </c>
      <c r="F1321">
        <v>2.7142283105022829</v>
      </c>
      <c r="G1321">
        <v>0.65066666666666662</v>
      </c>
      <c r="H1321">
        <v>1.3968949771689498</v>
      </c>
      <c r="I1321">
        <v>0.66666666666666663</v>
      </c>
      <c r="J1321">
        <v>4</v>
      </c>
    </row>
    <row r="1322" spans="1:10" x14ac:dyDescent="0.25">
      <c r="A1322" t="str">
        <f t="shared" si="20"/>
        <v>11825_1_5048</v>
      </c>
      <c r="B1322">
        <v>11825</v>
      </c>
      <c r="C1322">
        <v>1</v>
      </c>
      <c r="D1322">
        <v>0</v>
      </c>
      <c r="E1322">
        <v>5048</v>
      </c>
      <c r="F1322">
        <v>2.7055174169675826</v>
      </c>
      <c r="G1322">
        <v>0.44628684627575277</v>
      </c>
      <c r="H1322">
        <v>1.7592305706918299</v>
      </c>
      <c r="I1322">
        <v>0.5</v>
      </c>
      <c r="J1322">
        <v>4</v>
      </c>
    </row>
    <row r="1323" spans="1:10" x14ac:dyDescent="0.25">
      <c r="A1323" t="str">
        <f t="shared" si="20"/>
        <v>1031_1_6261</v>
      </c>
      <c r="B1323">
        <v>1031</v>
      </c>
      <c r="C1323">
        <v>1</v>
      </c>
      <c r="D1323">
        <v>2390</v>
      </c>
      <c r="E1323">
        <v>6261</v>
      </c>
      <c r="F1323">
        <v>2.7052070015220697</v>
      </c>
      <c r="G1323">
        <v>0.84633333333333316</v>
      </c>
      <c r="H1323">
        <v>0.5255403348554033</v>
      </c>
      <c r="I1323">
        <v>1.3333333333333333</v>
      </c>
      <c r="J1323">
        <v>4</v>
      </c>
    </row>
    <row r="1324" spans="1:10" x14ac:dyDescent="0.25">
      <c r="A1324" t="str">
        <f t="shared" si="20"/>
        <v>13581_1_6260</v>
      </c>
      <c r="B1324">
        <v>13581</v>
      </c>
      <c r="C1324">
        <v>1</v>
      </c>
      <c r="D1324">
        <v>0</v>
      </c>
      <c r="E1324">
        <v>6260</v>
      </c>
      <c r="F1324">
        <v>2.6938455098934551</v>
      </c>
      <c r="G1324">
        <v>0.6313333333333333</v>
      </c>
      <c r="H1324">
        <v>1.2291788432267885</v>
      </c>
      <c r="I1324">
        <v>0.83333333333333326</v>
      </c>
      <c r="J1324">
        <v>4</v>
      </c>
    </row>
    <row r="1325" spans="1:10" x14ac:dyDescent="0.25">
      <c r="A1325" t="str">
        <f t="shared" si="20"/>
        <v>11263_1_6635</v>
      </c>
      <c r="B1325">
        <v>11263</v>
      </c>
      <c r="C1325">
        <v>1</v>
      </c>
      <c r="D1325">
        <v>0</v>
      </c>
      <c r="E1325">
        <v>6635</v>
      </c>
      <c r="F1325">
        <v>2.6844048706240482</v>
      </c>
      <c r="G1325">
        <v>0.52199999999999991</v>
      </c>
      <c r="H1325">
        <v>1.3290715372907154</v>
      </c>
      <c r="I1325">
        <v>0.83333333333333326</v>
      </c>
      <c r="J1325">
        <v>4</v>
      </c>
    </row>
    <row r="1326" spans="1:10" x14ac:dyDescent="0.25">
      <c r="A1326" t="str">
        <f t="shared" si="20"/>
        <v>11634_1_650</v>
      </c>
      <c r="B1326">
        <v>11634</v>
      </c>
      <c r="C1326">
        <v>1</v>
      </c>
      <c r="D1326">
        <v>0</v>
      </c>
      <c r="E1326">
        <v>650</v>
      </c>
      <c r="F1326">
        <v>2.6772739726027392</v>
      </c>
      <c r="G1326">
        <v>1.7436666666666665</v>
      </c>
      <c r="H1326">
        <v>0.26694063926940637</v>
      </c>
      <c r="I1326">
        <v>0.66666666666666663</v>
      </c>
      <c r="J1326">
        <v>4</v>
      </c>
    </row>
    <row r="1327" spans="1:10" x14ac:dyDescent="0.25">
      <c r="A1327" t="str">
        <f t="shared" si="20"/>
        <v>11837_1_10488</v>
      </c>
      <c r="B1327">
        <v>11837</v>
      </c>
      <c r="C1327">
        <v>1</v>
      </c>
      <c r="D1327">
        <v>0</v>
      </c>
      <c r="E1327">
        <v>10488</v>
      </c>
      <c r="F1327">
        <v>2.6720357608086127</v>
      </c>
      <c r="G1327">
        <v>0.34625457665903886</v>
      </c>
      <c r="H1327">
        <v>1.8257811841495739</v>
      </c>
      <c r="I1327">
        <v>0.5</v>
      </c>
      <c r="J1327">
        <v>4</v>
      </c>
    </row>
    <row r="1328" spans="1:10" x14ac:dyDescent="0.25">
      <c r="A1328" t="str">
        <f t="shared" si="20"/>
        <v>13867_1_8005</v>
      </c>
      <c r="B1328">
        <v>13867</v>
      </c>
      <c r="C1328">
        <v>1</v>
      </c>
      <c r="D1328">
        <v>0</v>
      </c>
      <c r="E1328">
        <v>8005</v>
      </c>
      <c r="F1328">
        <v>2.671683409436834</v>
      </c>
      <c r="G1328">
        <v>0.36133333333333334</v>
      </c>
      <c r="H1328">
        <v>1.8103500761035005</v>
      </c>
      <c r="I1328">
        <v>0.5</v>
      </c>
      <c r="J1328">
        <v>4</v>
      </c>
    </row>
    <row r="1329" spans="1:10" x14ac:dyDescent="0.25">
      <c r="A1329" t="str">
        <f t="shared" si="20"/>
        <v>11077_2_3896</v>
      </c>
      <c r="B1329">
        <v>11077</v>
      </c>
      <c r="C1329">
        <v>2</v>
      </c>
      <c r="D1329">
        <v>0</v>
      </c>
      <c r="E1329">
        <v>3896</v>
      </c>
      <c r="F1329">
        <v>2.6624474885844744</v>
      </c>
      <c r="G1329">
        <v>0.57066666666666666</v>
      </c>
      <c r="H1329">
        <v>1.2584474885844747</v>
      </c>
      <c r="I1329">
        <v>0.83333333333333326</v>
      </c>
      <c r="J1329">
        <v>4</v>
      </c>
    </row>
    <row r="1330" spans="1:10" x14ac:dyDescent="0.25">
      <c r="A1330" t="str">
        <f t="shared" si="20"/>
        <v>15036_1_8657</v>
      </c>
      <c r="B1330">
        <v>15036</v>
      </c>
      <c r="C1330">
        <v>1</v>
      </c>
      <c r="D1330">
        <v>0</v>
      </c>
      <c r="E1330">
        <v>8657</v>
      </c>
      <c r="F1330">
        <v>2.661099874834048</v>
      </c>
      <c r="G1330">
        <v>0.2642171267952716</v>
      </c>
      <c r="H1330">
        <v>1.8968827480387764</v>
      </c>
      <c r="I1330">
        <v>0.5</v>
      </c>
      <c r="J1330">
        <v>4</v>
      </c>
    </row>
    <row r="1331" spans="1:10" x14ac:dyDescent="0.25">
      <c r="A1331" t="str">
        <f t="shared" si="20"/>
        <v>11239_1_2848</v>
      </c>
      <c r="B1331">
        <v>11239</v>
      </c>
      <c r="C1331">
        <v>1</v>
      </c>
      <c r="D1331">
        <v>0</v>
      </c>
      <c r="E1331">
        <v>2848</v>
      </c>
      <c r="F1331">
        <v>2.6538828006088275</v>
      </c>
      <c r="G1331">
        <v>0.65299999999999991</v>
      </c>
      <c r="H1331">
        <v>0.83421613394216121</v>
      </c>
      <c r="I1331">
        <v>1.1666666666666665</v>
      </c>
      <c r="J1331">
        <v>4</v>
      </c>
    </row>
    <row r="1332" spans="1:10" x14ac:dyDescent="0.25">
      <c r="A1332" t="str">
        <f t="shared" si="20"/>
        <v>11325_1_4844</v>
      </c>
      <c r="B1332">
        <v>11325</v>
      </c>
      <c r="C1332">
        <v>1</v>
      </c>
      <c r="D1332">
        <v>0</v>
      </c>
      <c r="E1332">
        <v>4844</v>
      </c>
      <c r="F1332">
        <v>2.6467884322678845</v>
      </c>
      <c r="G1332">
        <v>0.93333333333333335</v>
      </c>
      <c r="H1332">
        <v>1.2134550989345509</v>
      </c>
      <c r="I1332">
        <v>0.5</v>
      </c>
      <c r="J1332">
        <v>4</v>
      </c>
    </row>
    <row r="1333" spans="1:10" x14ac:dyDescent="0.25">
      <c r="A1333" t="str">
        <f t="shared" si="20"/>
        <v>11093_1_7675</v>
      </c>
      <c r="B1333">
        <v>11093</v>
      </c>
      <c r="C1333">
        <v>1</v>
      </c>
      <c r="D1333">
        <v>0</v>
      </c>
      <c r="E1333">
        <v>7675</v>
      </c>
      <c r="F1333">
        <v>2.6465844748858443</v>
      </c>
      <c r="G1333">
        <v>1.1513333333333331</v>
      </c>
      <c r="H1333">
        <v>0.82858447488584475</v>
      </c>
      <c r="I1333">
        <v>0.66666666666666663</v>
      </c>
      <c r="J1333">
        <v>4</v>
      </c>
    </row>
    <row r="1334" spans="1:10" x14ac:dyDescent="0.25">
      <c r="A1334" t="str">
        <f t="shared" si="20"/>
        <v>14141_1_10330</v>
      </c>
      <c r="B1334">
        <v>14141</v>
      </c>
      <c r="C1334">
        <v>1</v>
      </c>
      <c r="D1334">
        <v>0</v>
      </c>
      <c r="E1334">
        <v>10330</v>
      </c>
      <c r="F1334">
        <v>2.6445963899092497</v>
      </c>
      <c r="G1334">
        <v>0.32067489512746039</v>
      </c>
      <c r="H1334">
        <v>1.4905881614484564</v>
      </c>
      <c r="I1334">
        <v>0.83333333333333326</v>
      </c>
      <c r="J1334">
        <v>4</v>
      </c>
    </row>
    <row r="1335" spans="1:10" x14ac:dyDescent="0.25">
      <c r="A1335" t="str">
        <f t="shared" si="20"/>
        <v>15051_1_2570</v>
      </c>
      <c r="B1335">
        <v>15051</v>
      </c>
      <c r="C1335">
        <v>1</v>
      </c>
      <c r="D1335">
        <v>0</v>
      </c>
      <c r="E1335">
        <v>2570</v>
      </c>
      <c r="F1335">
        <v>2.6442587519025871</v>
      </c>
      <c r="G1335">
        <v>0.36066666666666658</v>
      </c>
      <c r="H1335">
        <v>1.4502587519025874</v>
      </c>
      <c r="I1335">
        <v>0.83333333333333326</v>
      </c>
      <c r="J1335">
        <v>4</v>
      </c>
    </row>
    <row r="1336" spans="1:10" x14ac:dyDescent="0.25">
      <c r="A1336" t="str">
        <f t="shared" si="20"/>
        <v>11717_1_12217</v>
      </c>
      <c r="B1336">
        <v>11717</v>
      </c>
      <c r="C1336">
        <v>1</v>
      </c>
      <c r="D1336">
        <v>0</v>
      </c>
      <c r="E1336">
        <v>12217</v>
      </c>
      <c r="F1336">
        <v>2.6403340661495589</v>
      </c>
      <c r="G1336">
        <v>0.48496084690731489</v>
      </c>
      <c r="H1336">
        <v>1.6553732192422439</v>
      </c>
      <c r="I1336">
        <v>0.5</v>
      </c>
      <c r="J1336">
        <v>4</v>
      </c>
    </row>
    <row r="1337" spans="1:10" x14ac:dyDescent="0.25">
      <c r="A1337" t="str">
        <f t="shared" si="20"/>
        <v>1580_6_4524</v>
      </c>
      <c r="B1337">
        <v>1580</v>
      </c>
      <c r="C1337">
        <v>6</v>
      </c>
      <c r="D1337">
        <v>0</v>
      </c>
      <c r="E1337">
        <v>4524</v>
      </c>
      <c r="F1337">
        <v>2.6399847792998474</v>
      </c>
      <c r="G1337">
        <v>0.66999999999999993</v>
      </c>
      <c r="H1337">
        <v>1.8033181126331812</v>
      </c>
      <c r="I1337">
        <v>0.16666666666666666</v>
      </c>
      <c r="J1337">
        <v>4</v>
      </c>
    </row>
    <row r="1338" spans="1:10" x14ac:dyDescent="0.25">
      <c r="A1338" t="str">
        <f t="shared" si="20"/>
        <v>14519_1_6752</v>
      </c>
      <c r="B1338">
        <v>14519</v>
      </c>
      <c r="C1338">
        <v>1</v>
      </c>
      <c r="D1338">
        <v>0</v>
      </c>
      <c r="E1338">
        <v>6752</v>
      </c>
      <c r="F1338">
        <v>2.6388293807303049</v>
      </c>
      <c r="G1338">
        <v>0.27350029620853078</v>
      </c>
      <c r="H1338">
        <v>1.6986624178551075</v>
      </c>
      <c r="I1338">
        <v>0.66666666666666663</v>
      </c>
      <c r="J1338">
        <v>4</v>
      </c>
    </row>
    <row r="1339" spans="1:10" x14ac:dyDescent="0.25">
      <c r="A1339" t="str">
        <f t="shared" si="20"/>
        <v>11015_1_6630</v>
      </c>
      <c r="B1339">
        <v>11015</v>
      </c>
      <c r="C1339">
        <v>1</v>
      </c>
      <c r="D1339">
        <v>0</v>
      </c>
      <c r="E1339">
        <v>6630</v>
      </c>
      <c r="F1339">
        <v>2.6366879604950513</v>
      </c>
      <c r="G1339">
        <v>0.54923710407239812</v>
      </c>
      <c r="H1339">
        <v>0.7541175230893199</v>
      </c>
      <c r="I1339">
        <v>1.3333333333333333</v>
      </c>
      <c r="J1339">
        <v>4</v>
      </c>
    </row>
    <row r="1340" spans="1:10" x14ac:dyDescent="0.25">
      <c r="A1340" t="str">
        <f t="shared" si="20"/>
        <v>3136_4_3390</v>
      </c>
      <c r="B1340">
        <v>3136</v>
      </c>
      <c r="C1340">
        <v>4</v>
      </c>
      <c r="D1340">
        <v>0</v>
      </c>
      <c r="E1340">
        <v>3390</v>
      </c>
      <c r="F1340">
        <v>2.6298263520157326</v>
      </c>
      <c r="G1340">
        <v>0.56304955752212371</v>
      </c>
      <c r="H1340">
        <v>1.0667767944936086</v>
      </c>
      <c r="I1340">
        <v>1</v>
      </c>
      <c r="J1340">
        <v>4</v>
      </c>
    </row>
    <row r="1341" spans="1:10" x14ac:dyDescent="0.25">
      <c r="A1341" t="str">
        <f t="shared" si="20"/>
        <v>15019_2_5002</v>
      </c>
      <c r="B1341">
        <v>15019</v>
      </c>
      <c r="C1341">
        <v>2</v>
      </c>
      <c r="D1341">
        <v>0</v>
      </c>
      <c r="E1341">
        <v>5002</v>
      </c>
      <c r="F1341">
        <v>2.6278401826484017</v>
      </c>
      <c r="G1341">
        <v>0.44799999999999995</v>
      </c>
      <c r="H1341">
        <v>1.5131735159817352</v>
      </c>
      <c r="I1341">
        <v>0.66666666666666663</v>
      </c>
      <c r="J1341">
        <v>4</v>
      </c>
    </row>
    <row r="1342" spans="1:10" x14ac:dyDescent="0.25">
      <c r="A1342" t="str">
        <f t="shared" si="20"/>
        <v>11295_2_7175</v>
      </c>
      <c r="B1342">
        <v>11295</v>
      </c>
      <c r="C1342">
        <v>2</v>
      </c>
      <c r="D1342">
        <v>0</v>
      </c>
      <c r="E1342">
        <v>7175</v>
      </c>
      <c r="F1342">
        <v>2.6236986301369862</v>
      </c>
      <c r="G1342">
        <v>0.55999999999999994</v>
      </c>
      <c r="H1342">
        <v>1.0636986301369862</v>
      </c>
      <c r="I1342">
        <v>1</v>
      </c>
      <c r="J1342">
        <v>4</v>
      </c>
    </row>
    <row r="1343" spans="1:10" x14ac:dyDescent="0.25">
      <c r="A1343" t="str">
        <f t="shared" si="20"/>
        <v>13548_1_207</v>
      </c>
      <c r="B1343">
        <v>13548</v>
      </c>
      <c r="C1343">
        <v>1</v>
      </c>
      <c r="D1343">
        <v>0</v>
      </c>
      <c r="E1343">
        <v>207</v>
      </c>
      <c r="F1343">
        <v>2.62</v>
      </c>
      <c r="G1343">
        <v>0.51333333333333331</v>
      </c>
      <c r="H1343">
        <v>0.44</v>
      </c>
      <c r="I1343">
        <v>1.6666666666666665</v>
      </c>
      <c r="J1343">
        <v>4</v>
      </c>
    </row>
    <row r="1344" spans="1:10" x14ac:dyDescent="0.25">
      <c r="A1344" t="str">
        <f t="shared" si="20"/>
        <v>11769_1_7810</v>
      </c>
      <c r="B1344">
        <v>11769</v>
      </c>
      <c r="C1344">
        <v>1</v>
      </c>
      <c r="D1344">
        <v>0</v>
      </c>
      <c r="E1344">
        <v>7810</v>
      </c>
      <c r="F1344">
        <v>2.5985555555555555</v>
      </c>
      <c r="G1344">
        <v>0.55466666666666664</v>
      </c>
      <c r="H1344">
        <v>1.5438888888888886</v>
      </c>
      <c r="I1344">
        <v>0.5</v>
      </c>
      <c r="J1344">
        <v>4</v>
      </c>
    </row>
    <row r="1345" spans="1:10" x14ac:dyDescent="0.25">
      <c r="A1345" t="str">
        <f t="shared" si="20"/>
        <v>13562_1_3360</v>
      </c>
      <c r="B1345">
        <v>13562</v>
      </c>
      <c r="C1345">
        <v>1</v>
      </c>
      <c r="D1345">
        <v>0</v>
      </c>
      <c r="E1345">
        <v>3360</v>
      </c>
      <c r="F1345">
        <v>2.5773196347031959</v>
      </c>
      <c r="G1345">
        <v>0.30533333333333329</v>
      </c>
      <c r="H1345">
        <v>1.2719863013698629</v>
      </c>
      <c r="I1345">
        <v>1</v>
      </c>
      <c r="J1345">
        <v>4</v>
      </c>
    </row>
    <row r="1346" spans="1:10" x14ac:dyDescent="0.25">
      <c r="A1346" t="str">
        <f t="shared" si="20"/>
        <v>11905_1_4075</v>
      </c>
      <c r="B1346">
        <v>11905</v>
      </c>
      <c r="C1346">
        <v>1</v>
      </c>
      <c r="D1346">
        <v>0</v>
      </c>
      <c r="E1346">
        <v>4075</v>
      </c>
      <c r="F1346">
        <v>2.5670547945205477</v>
      </c>
      <c r="G1346">
        <v>0.57499999999999996</v>
      </c>
      <c r="H1346">
        <v>1.325388127853881</v>
      </c>
      <c r="I1346">
        <v>0.66666666666666663</v>
      </c>
      <c r="J1346">
        <v>4</v>
      </c>
    </row>
    <row r="1347" spans="1:10" x14ac:dyDescent="0.25">
      <c r="A1347" t="str">
        <f t="shared" ref="A1347:A1410" si="21">CONCATENATE(B1347,"_",C1347,"_",E1347)</f>
        <v>14103_1_9165</v>
      </c>
      <c r="B1347">
        <v>14103</v>
      </c>
      <c r="C1347">
        <v>1</v>
      </c>
      <c r="D1347">
        <v>0</v>
      </c>
      <c r="E1347">
        <v>9165</v>
      </c>
      <c r="F1347">
        <v>2.5638660578386605</v>
      </c>
      <c r="G1347">
        <v>0.50499999999999989</v>
      </c>
      <c r="H1347">
        <v>1.5588660578386606</v>
      </c>
      <c r="I1347">
        <v>0.5</v>
      </c>
      <c r="J1347">
        <v>4</v>
      </c>
    </row>
    <row r="1348" spans="1:10" x14ac:dyDescent="0.25">
      <c r="A1348" t="str">
        <f t="shared" si="21"/>
        <v>11075_1_6417</v>
      </c>
      <c r="B1348">
        <v>11075</v>
      </c>
      <c r="C1348">
        <v>1</v>
      </c>
      <c r="D1348">
        <v>0</v>
      </c>
      <c r="E1348">
        <v>6417</v>
      </c>
      <c r="F1348">
        <v>2.5521187214611869</v>
      </c>
      <c r="G1348">
        <v>0.57433333333333325</v>
      </c>
      <c r="H1348">
        <v>0.81111872146118724</v>
      </c>
      <c r="I1348">
        <v>1.1666666666666665</v>
      </c>
      <c r="J1348">
        <v>4</v>
      </c>
    </row>
    <row r="1349" spans="1:10" x14ac:dyDescent="0.25">
      <c r="A1349" t="str">
        <f t="shared" si="21"/>
        <v>13623_1_5203</v>
      </c>
      <c r="B1349">
        <v>13623</v>
      </c>
      <c r="C1349">
        <v>1</v>
      </c>
      <c r="D1349">
        <v>0</v>
      </c>
      <c r="E1349">
        <v>5203</v>
      </c>
      <c r="F1349">
        <v>2.5427260273972601</v>
      </c>
      <c r="G1349">
        <v>0.41466666666666663</v>
      </c>
      <c r="H1349">
        <v>1.4613926940639268</v>
      </c>
      <c r="I1349">
        <v>0.66666666666666663</v>
      </c>
      <c r="J1349">
        <v>4</v>
      </c>
    </row>
    <row r="1350" spans="1:10" x14ac:dyDescent="0.25">
      <c r="A1350" t="str">
        <f t="shared" si="21"/>
        <v>14121_1_7915</v>
      </c>
      <c r="B1350">
        <v>14121</v>
      </c>
      <c r="C1350">
        <v>1</v>
      </c>
      <c r="D1350">
        <v>0</v>
      </c>
      <c r="E1350">
        <v>7915</v>
      </c>
      <c r="F1350">
        <v>2.5404244392715216</v>
      </c>
      <c r="G1350">
        <v>0.98896399241945654</v>
      </c>
      <c r="H1350">
        <v>1.2181271135187317</v>
      </c>
      <c r="I1350">
        <v>0.33333333333333331</v>
      </c>
      <c r="J1350">
        <v>4</v>
      </c>
    </row>
    <row r="1351" spans="1:10" x14ac:dyDescent="0.25">
      <c r="A1351" t="str">
        <f t="shared" si="21"/>
        <v>13563_1_5071</v>
      </c>
      <c r="B1351">
        <v>13563</v>
      </c>
      <c r="C1351">
        <v>1</v>
      </c>
      <c r="D1351">
        <v>0</v>
      </c>
      <c r="E1351">
        <v>5071</v>
      </c>
      <c r="F1351">
        <v>2.5403363774733636</v>
      </c>
      <c r="G1351">
        <v>0.67300000000000004</v>
      </c>
      <c r="H1351">
        <v>1.200669710806697</v>
      </c>
      <c r="I1351">
        <v>0.66666666666666663</v>
      </c>
      <c r="J1351">
        <v>4</v>
      </c>
    </row>
    <row r="1352" spans="1:10" x14ac:dyDescent="0.25">
      <c r="A1352" t="str">
        <f t="shared" si="21"/>
        <v>14026_1_3735</v>
      </c>
      <c r="B1352">
        <v>14026</v>
      </c>
      <c r="C1352">
        <v>1</v>
      </c>
      <c r="D1352">
        <v>0</v>
      </c>
      <c r="E1352">
        <v>3735</v>
      </c>
      <c r="F1352">
        <v>2.5371126331811262</v>
      </c>
      <c r="G1352">
        <v>0.30566666666666664</v>
      </c>
      <c r="H1352">
        <v>1.7314459665144595</v>
      </c>
      <c r="I1352">
        <v>0.5</v>
      </c>
      <c r="J1352">
        <v>4</v>
      </c>
    </row>
    <row r="1353" spans="1:10" x14ac:dyDescent="0.25">
      <c r="A1353" t="str">
        <f t="shared" si="21"/>
        <v>11751_1_2700</v>
      </c>
      <c r="B1353">
        <v>11751</v>
      </c>
      <c r="C1353">
        <v>1</v>
      </c>
      <c r="D1353">
        <v>0</v>
      </c>
      <c r="E1353">
        <v>2700</v>
      </c>
      <c r="F1353">
        <v>2.5306803652968037</v>
      </c>
      <c r="G1353">
        <v>0.92766666666666664</v>
      </c>
      <c r="H1353">
        <v>0.60301369863013699</v>
      </c>
      <c r="I1353">
        <v>1</v>
      </c>
      <c r="J1353">
        <v>4</v>
      </c>
    </row>
    <row r="1354" spans="1:10" x14ac:dyDescent="0.25">
      <c r="A1354" t="str">
        <f t="shared" si="21"/>
        <v>13893_1_3940</v>
      </c>
      <c r="B1354">
        <v>13893</v>
      </c>
      <c r="C1354">
        <v>1</v>
      </c>
      <c r="D1354">
        <v>0</v>
      </c>
      <c r="E1354">
        <v>3940</v>
      </c>
      <c r="F1354">
        <v>2.5239071537290716</v>
      </c>
      <c r="G1354">
        <v>0.55266666666666664</v>
      </c>
      <c r="H1354">
        <v>1.471240487062405</v>
      </c>
      <c r="I1354">
        <v>0.5</v>
      </c>
      <c r="J1354">
        <v>4</v>
      </c>
    </row>
    <row r="1355" spans="1:10" x14ac:dyDescent="0.25">
      <c r="A1355" t="str">
        <f t="shared" si="21"/>
        <v>13845_1_1660</v>
      </c>
      <c r="B1355">
        <v>13845</v>
      </c>
      <c r="C1355">
        <v>1</v>
      </c>
      <c r="D1355">
        <v>0</v>
      </c>
      <c r="E1355">
        <v>1660</v>
      </c>
      <c r="F1355">
        <v>2.5226484018264839</v>
      </c>
      <c r="G1355">
        <v>0.7</v>
      </c>
      <c r="H1355">
        <v>1.1559817351598172</v>
      </c>
      <c r="I1355">
        <v>0.66666666666666663</v>
      </c>
      <c r="J1355">
        <v>4</v>
      </c>
    </row>
    <row r="1356" spans="1:10" x14ac:dyDescent="0.25">
      <c r="A1356" t="str">
        <f t="shared" si="21"/>
        <v>11831_1_4600</v>
      </c>
      <c r="B1356">
        <v>11831</v>
      </c>
      <c r="C1356">
        <v>1</v>
      </c>
      <c r="D1356">
        <v>0</v>
      </c>
      <c r="E1356">
        <v>4600</v>
      </c>
      <c r="F1356">
        <v>2.5123805175038054</v>
      </c>
      <c r="G1356">
        <v>0.4486666666666666</v>
      </c>
      <c r="H1356">
        <v>1.5637138508371387</v>
      </c>
      <c r="I1356">
        <v>0.5</v>
      </c>
      <c r="J1356">
        <v>4</v>
      </c>
    </row>
    <row r="1357" spans="1:10" x14ac:dyDescent="0.25">
      <c r="A1357" t="str">
        <f t="shared" si="21"/>
        <v>13913_1_5689</v>
      </c>
      <c r="B1357">
        <v>13913</v>
      </c>
      <c r="C1357">
        <v>1</v>
      </c>
      <c r="D1357">
        <v>0</v>
      </c>
      <c r="E1357">
        <v>5689</v>
      </c>
      <c r="F1357">
        <v>2.5076375108255853</v>
      </c>
      <c r="G1357">
        <v>0.61159090642760872</v>
      </c>
      <c r="H1357">
        <v>1.2293799377313102</v>
      </c>
      <c r="I1357">
        <v>0.66666666666666663</v>
      </c>
      <c r="J1357">
        <v>4</v>
      </c>
    </row>
    <row r="1358" spans="1:10" x14ac:dyDescent="0.25">
      <c r="A1358" t="str">
        <f t="shared" si="21"/>
        <v>11073_1_6310</v>
      </c>
      <c r="B1358">
        <v>11073</v>
      </c>
      <c r="C1358">
        <v>1</v>
      </c>
      <c r="D1358">
        <v>0</v>
      </c>
      <c r="E1358">
        <v>6310</v>
      </c>
      <c r="F1358">
        <v>2.5021050228310502</v>
      </c>
      <c r="G1358">
        <v>0.55566666666666653</v>
      </c>
      <c r="H1358">
        <v>0.94643835616438354</v>
      </c>
      <c r="I1358">
        <v>1</v>
      </c>
      <c r="J1358">
        <v>4</v>
      </c>
    </row>
    <row r="1359" spans="1:10" x14ac:dyDescent="0.25">
      <c r="A1359" t="str">
        <f t="shared" si="21"/>
        <v>11053_1_4935</v>
      </c>
      <c r="B1359">
        <v>11053</v>
      </c>
      <c r="C1359">
        <v>1</v>
      </c>
      <c r="D1359">
        <v>0</v>
      </c>
      <c r="E1359">
        <v>4935</v>
      </c>
      <c r="F1359">
        <v>2.5018645357686449</v>
      </c>
      <c r="G1359">
        <v>0.59333333333333327</v>
      </c>
      <c r="H1359">
        <v>1.0751978691019786</v>
      </c>
      <c r="I1359">
        <v>0.83333333333333326</v>
      </c>
      <c r="J1359">
        <v>4</v>
      </c>
    </row>
    <row r="1360" spans="1:10" x14ac:dyDescent="0.25">
      <c r="A1360" t="str">
        <f t="shared" si="21"/>
        <v>13619_1_3336</v>
      </c>
      <c r="B1360">
        <v>13619</v>
      </c>
      <c r="C1360">
        <v>1</v>
      </c>
      <c r="D1360">
        <v>0</v>
      </c>
      <c r="E1360">
        <v>3336</v>
      </c>
      <c r="F1360">
        <v>2.4865662100456616</v>
      </c>
      <c r="G1360">
        <v>0.32199999999999995</v>
      </c>
      <c r="H1360">
        <v>1.3312328767123287</v>
      </c>
      <c r="I1360">
        <v>0.83333333333333326</v>
      </c>
      <c r="J1360">
        <v>4</v>
      </c>
    </row>
    <row r="1361" spans="1:10" x14ac:dyDescent="0.25">
      <c r="A1361" t="str">
        <f t="shared" si="21"/>
        <v>13545_1_5576</v>
      </c>
      <c r="B1361">
        <v>13545</v>
      </c>
      <c r="C1361">
        <v>1</v>
      </c>
      <c r="D1361">
        <v>0</v>
      </c>
      <c r="E1361">
        <v>5576</v>
      </c>
      <c r="F1361">
        <v>2.4574946727549465</v>
      </c>
      <c r="G1361">
        <v>0.50199999999999989</v>
      </c>
      <c r="H1361">
        <v>1.4554946727549467</v>
      </c>
      <c r="I1361">
        <v>0.5</v>
      </c>
      <c r="J1361">
        <v>4</v>
      </c>
    </row>
    <row r="1362" spans="1:10" x14ac:dyDescent="0.25">
      <c r="A1362" t="str">
        <f t="shared" si="21"/>
        <v>15050_1_6615</v>
      </c>
      <c r="B1362">
        <v>15050</v>
      </c>
      <c r="C1362">
        <v>1</v>
      </c>
      <c r="D1362">
        <v>0</v>
      </c>
      <c r="E1362">
        <v>6615</v>
      </c>
      <c r="F1362">
        <v>2.4565479452054793</v>
      </c>
      <c r="G1362">
        <v>0.39266666666666661</v>
      </c>
      <c r="H1362">
        <v>1.5638812785388128</v>
      </c>
      <c r="I1362">
        <v>0.5</v>
      </c>
      <c r="J1362">
        <v>4</v>
      </c>
    </row>
    <row r="1363" spans="1:10" x14ac:dyDescent="0.25">
      <c r="A1363" t="str">
        <f t="shared" si="21"/>
        <v>14175_1_7555</v>
      </c>
      <c r="B1363">
        <v>14175</v>
      </c>
      <c r="C1363">
        <v>1</v>
      </c>
      <c r="D1363">
        <v>0</v>
      </c>
      <c r="E1363">
        <v>7555</v>
      </c>
      <c r="F1363">
        <v>2.4515966514459664</v>
      </c>
      <c r="G1363">
        <v>0.17199999999999999</v>
      </c>
      <c r="H1363">
        <v>1.4462633181126332</v>
      </c>
      <c r="I1363">
        <v>0.83333333333333326</v>
      </c>
      <c r="J1363">
        <v>4</v>
      </c>
    </row>
    <row r="1364" spans="1:10" x14ac:dyDescent="0.25">
      <c r="A1364" t="str">
        <f t="shared" si="21"/>
        <v>13663_1_7770</v>
      </c>
      <c r="B1364">
        <v>13663</v>
      </c>
      <c r="C1364">
        <v>1</v>
      </c>
      <c r="D1364">
        <v>0</v>
      </c>
      <c r="E1364">
        <v>7770</v>
      </c>
      <c r="F1364">
        <v>2.4492633181126329</v>
      </c>
      <c r="G1364">
        <v>0.70299999999999996</v>
      </c>
      <c r="H1364">
        <v>1.246263318112633</v>
      </c>
      <c r="I1364">
        <v>0.5</v>
      </c>
      <c r="J1364">
        <v>4</v>
      </c>
    </row>
    <row r="1365" spans="1:10" x14ac:dyDescent="0.25">
      <c r="A1365" t="str">
        <f t="shared" si="21"/>
        <v>13963_2_3561</v>
      </c>
      <c r="B1365">
        <v>13963</v>
      </c>
      <c r="C1365">
        <v>2</v>
      </c>
      <c r="D1365">
        <v>0</v>
      </c>
      <c r="E1365">
        <v>3561</v>
      </c>
      <c r="F1365">
        <v>2.4454459665144594</v>
      </c>
      <c r="G1365">
        <v>0.22066666666666662</v>
      </c>
      <c r="H1365">
        <v>1.3914459665144596</v>
      </c>
      <c r="I1365">
        <v>0.83333333333333326</v>
      </c>
      <c r="J1365">
        <v>4</v>
      </c>
    </row>
    <row r="1366" spans="1:10" x14ac:dyDescent="0.25">
      <c r="A1366" t="str">
        <f t="shared" si="21"/>
        <v>13633_1_1686</v>
      </c>
      <c r="B1366">
        <v>13633</v>
      </c>
      <c r="C1366">
        <v>1</v>
      </c>
      <c r="D1366">
        <v>0</v>
      </c>
      <c r="E1366">
        <v>1686</v>
      </c>
      <c r="F1366">
        <v>2.4445859969558601</v>
      </c>
      <c r="G1366">
        <v>0.57066666666666666</v>
      </c>
      <c r="H1366">
        <v>0.7072526636225267</v>
      </c>
      <c r="I1366">
        <v>1.1666666666666665</v>
      </c>
      <c r="J1366">
        <v>4</v>
      </c>
    </row>
    <row r="1367" spans="1:10" x14ac:dyDescent="0.25">
      <c r="A1367" t="str">
        <f t="shared" si="21"/>
        <v>11761_1_5262</v>
      </c>
      <c r="B1367">
        <v>11761</v>
      </c>
      <c r="C1367">
        <v>1</v>
      </c>
      <c r="D1367">
        <v>0</v>
      </c>
      <c r="E1367">
        <v>5262</v>
      </c>
      <c r="F1367">
        <v>2.4385433789954334</v>
      </c>
      <c r="G1367">
        <v>0.55733333333333324</v>
      </c>
      <c r="H1367">
        <v>1.2145433789954336</v>
      </c>
      <c r="I1367">
        <v>0.66666666666666663</v>
      </c>
      <c r="J1367">
        <v>4</v>
      </c>
    </row>
    <row r="1368" spans="1:10" x14ac:dyDescent="0.25">
      <c r="A1368" t="str">
        <f t="shared" si="21"/>
        <v>13614_1_9001</v>
      </c>
      <c r="B1368">
        <v>13614</v>
      </c>
      <c r="C1368">
        <v>1</v>
      </c>
      <c r="D1368">
        <v>0</v>
      </c>
      <c r="E1368">
        <v>9001</v>
      </c>
      <c r="F1368">
        <v>2.4273316073285951</v>
      </c>
      <c r="G1368">
        <v>0.66339199348220568</v>
      </c>
      <c r="H1368">
        <v>1.2639396138463896</v>
      </c>
      <c r="I1368">
        <v>0.5</v>
      </c>
      <c r="J1368">
        <v>4</v>
      </c>
    </row>
    <row r="1369" spans="1:10" x14ac:dyDescent="0.25">
      <c r="A1369" t="str">
        <f t="shared" si="21"/>
        <v>15014_2_7921</v>
      </c>
      <c r="B1369">
        <v>15014</v>
      </c>
      <c r="C1369">
        <v>2</v>
      </c>
      <c r="D1369">
        <v>0</v>
      </c>
      <c r="E1369">
        <v>7921</v>
      </c>
      <c r="F1369">
        <v>2.4265433789954338</v>
      </c>
      <c r="G1369">
        <v>0.20699999999999996</v>
      </c>
      <c r="H1369">
        <v>1.3862100456621003</v>
      </c>
      <c r="I1369">
        <v>0.83333333333333326</v>
      </c>
      <c r="J1369">
        <v>4</v>
      </c>
    </row>
    <row r="1370" spans="1:10" x14ac:dyDescent="0.25">
      <c r="A1370" t="str">
        <f t="shared" si="21"/>
        <v>11673_1_7709</v>
      </c>
      <c r="B1370">
        <v>11673</v>
      </c>
      <c r="C1370">
        <v>1</v>
      </c>
      <c r="D1370">
        <v>0</v>
      </c>
      <c r="E1370">
        <v>7709</v>
      </c>
      <c r="F1370">
        <v>2.4255068493150684</v>
      </c>
      <c r="G1370">
        <v>1.254</v>
      </c>
      <c r="H1370">
        <v>0.5048401826484018</v>
      </c>
      <c r="I1370">
        <v>0.66666666666666663</v>
      </c>
      <c r="J1370">
        <v>4</v>
      </c>
    </row>
    <row r="1371" spans="1:10" x14ac:dyDescent="0.25">
      <c r="A1371" t="str">
        <f t="shared" si="21"/>
        <v>13693_1_1702</v>
      </c>
      <c r="B1371">
        <v>13693</v>
      </c>
      <c r="C1371">
        <v>1</v>
      </c>
      <c r="D1371">
        <v>0</v>
      </c>
      <c r="E1371">
        <v>1702</v>
      </c>
      <c r="F1371">
        <v>2.4228523592085232</v>
      </c>
      <c r="G1371">
        <v>0.84199999999999986</v>
      </c>
      <c r="H1371">
        <v>1.0808523592085235</v>
      </c>
      <c r="I1371">
        <v>0.5</v>
      </c>
      <c r="J1371">
        <v>4</v>
      </c>
    </row>
    <row r="1372" spans="1:10" x14ac:dyDescent="0.25">
      <c r="A1372" t="str">
        <f t="shared" si="21"/>
        <v>13829_2_4066</v>
      </c>
      <c r="B1372">
        <v>13829</v>
      </c>
      <c r="C1372">
        <v>2</v>
      </c>
      <c r="D1372">
        <v>0</v>
      </c>
      <c r="E1372">
        <v>4066</v>
      </c>
      <c r="F1372">
        <v>2.4185426179604259</v>
      </c>
      <c r="G1372">
        <v>0.23733333333333331</v>
      </c>
      <c r="H1372">
        <v>1.6812092846270925</v>
      </c>
      <c r="I1372">
        <v>0.5</v>
      </c>
      <c r="J1372">
        <v>4</v>
      </c>
    </row>
    <row r="1373" spans="1:10" x14ac:dyDescent="0.25">
      <c r="A1373" t="str">
        <f t="shared" si="21"/>
        <v>13816_2_6535</v>
      </c>
      <c r="B1373">
        <v>13816</v>
      </c>
      <c r="C1373">
        <v>2</v>
      </c>
      <c r="D1373">
        <v>0</v>
      </c>
      <c r="E1373">
        <v>6535</v>
      </c>
      <c r="F1373">
        <v>2.4158107183075792</v>
      </c>
      <c r="G1373">
        <v>0.52955292017342503</v>
      </c>
      <c r="H1373">
        <v>1.0529244648008207</v>
      </c>
      <c r="I1373">
        <v>0.83333333333333326</v>
      </c>
      <c r="J1373">
        <v>4</v>
      </c>
    </row>
    <row r="1374" spans="1:10" x14ac:dyDescent="0.25">
      <c r="A1374" t="str">
        <f t="shared" si="21"/>
        <v>13671_1_7803</v>
      </c>
      <c r="B1374">
        <v>13671</v>
      </c>
      <c r="C1374">
        <v>1</v>
      </c>
      <c r="D1374">
        <v>0</v>
      </c>
      <c r="E1374">
        <v>7803</v>
      </c>
      <c r="F1374">
        <v>2.4144916286149156</v>
      </c>
      <c r="G1374">
        <v>0.50299999999999989</v>
      </c>
      <c r="H1374">
        <v>1.4114916286149159</v>
      </c>
      <c r="I1374">
        <v>0.5</v>
      </c>
      <c r="J1374">
        <v>4</v>
      </c>
    </row>
    <row r="1375" spans="1:10" x14ac:dyDescent="0.25">
      <c r="A1375" t="str">
        <f t="shared" si="21"/>
        <v>3200_3_2600</v>
      </c>
      <c r="B1375">
        <v>3200</v>
      </c>
      <c r="C1375">
        <v>3</v>
      </c>
      <c r="D1375">
        <v>0</v>
      </c>
      <c r="E1375">
        <v>2600</v>
      </c>
      <c r="F1375">
        <v>2.3976613394216133</v>
      </c>
      <c r="G1375">
        <v>0.41133333333333333</v>
      </c>
      <c r="H1375">
        <v>1.48632800608828</v>
      </c>
      <c r="I1375">
        <v>0.5</v>
      </c>
      <c r="J1375">
        <v>4</v>
      </c>
    </row>
    <row r="1376" spans="1:10" x14ac:dyDescent="0.25">
      <c r="A1376" t="str">
        <f t="shared" si="21"/>
        <v>14024_1_4039</v>
      </c>
      <c r="B1376">
        <v>14024</v>
      </c>
      <c r="C1376">
        <v>1</v>
      </c>
      <c r="D1376">
        <v>0</v>
      </c>
      <c r="E1376">
        <v>4039</v>
      </c>
      <c r="F1376">
        <v>2.3957382039573818</v>
      </c>
      <c r="G1376">
        <v>0.84</v>
      </c>
      <c r="H1376">
        <v>0.72240487062404857</v>
      </c>
      <c r="I1376">
        <v>0.83333333333333326</v>
      </c>
      <c r="J1376">
        <v>4</v>
      </c>
    </row>
    <row r="1377" spans="1:10" x14ac:dyDescent="0.25">
      <c r="A1377" t="str">
        <f t="shared" si="21"/>
        <v>11805_2_3536</v>
      </c>
      <c r="B1377">
        <v>11805</v>
      </c>
      <c r="C1377">
        <v>2</v>
      </c>
      <c r="D1377">
        <v>0</v>
      </c>
      <c r="E1377">
        <v>3536</v>
      </c>
      <c r="F1377">
        <v>2.3951019786910197</v>
      </c>
      <c r="G1377">
        <v>0.45266666666666666</v>
      </c>
      <c r="H1377">
        <v>1.4424353120243529</v>
      </c>
      <c r="I1377">
        <v>0.5</v>
      </c>
      <c r="J1377">
        <v>4</v>
      </c>
    </row>
    <row r="1378" spans="1:10" x14ac:dyDescent="0.25">
      <c r="A1378" t="str">
        <f t="shared" si="21"/>
        <v>11739_1_5458</v>
      </c>
      <c r="B1378">
        <v>11739</v>
      </c>
      <c r="C1378">
        <v>1</v>
      </c>
      <c r="D1378">
        <v>0</v>
      </c>
      <c r="E1378">
        <v>5458</v>
      </c>
      <c r="F1378">
        <v>2.3925616438356165</v>
      </c>
      <c r="G1378">
        <v>0.79399999999999982</v>
      </c>
      <c r="H1378">
        <v>0.76522831050228313</v>
      </c>
      <c r="I1378">
        <v>0.83333333333333326</v>
      </c>
      <c r="J1378">
        <v>4</v>
      </c>
    </row>
    <row r="1379" spans="1:10" x14ac:dyDescent="0.25">
      <c r="A1379" t="str">
        <f t="shared" si="21"/>
        <v>11805_1_5976</v>
      </c>
      <c r="B1379">
        <v>11805</v>
      </c>
      <c r="C1379">
        <v>1</v>
      </c>
      <c r="D1379">
        <v>0</v>
      </c>
      <c r="E1379">
        <v>5976</v>
      </c>
      <c r="F1379">
        <v>2.3820958904109588</v>
      </c>
      <c r="G1379">
        <v>0.60266666666666657</v>
      </c>
      <c r="H1379">
        <v>1.2794292237442921</v>
      </c>
      <c r="I1379">
        <v>0.5</v>
      </c>
      <c r="J1379">
        <v>4</v>
      </c>
    </row>
    <row r="1380" spans="1:10" x14ac:dyDescent="0.25">
      <c r="A1380" t="str">
        <f t="shared" si="21"/>
        <v>14151_1_4967</v>
      </c>
      <c r="B1380">
        <v>14151</v>
      </c>
      <c r="C1380">
        <v>1</v>
      </c>
      <c r="D1380">
        <v>0</v>
      </c>
      <c r="E1380">
        <v>4967</v>
      </c>
      <c r="F1380">
        <v>2.3807245053272452</v>
      </c>
      <c r="G1380">
        <v>0.31466666666666659</v>
      </c>
      <c r="H1380">
        <v>1.7327245053272451</v>
      </c>
      <c r="I1380">
        <v>0.33333333333333331</v>
      </c>
      <c r="J1380">
        <v>4</v>
      </c>
    </row>
    <row r="1381" spans="1:10" x14ac:dyDescent="0.25">
      <c r="A1381" t="str">
        <f t="shared" si="21"/>
        <v>13857_4_3575</v>
      </c>
      <c r="B1381">
        <v>13857</v>
      </c>
      <c r="C1381">
        <v>4</v>
      </c>
      <c r="D1381">
        <v>0</v>
      </c>
      <c r="E1381">
        <v>3575</v>
      </c>
      <c r="F1381">
        <v>2.3806605783866059</v>
      </c>
      <c r="G1381">
        <v>0.57533333333333325</v>
      </c>
      <c r="H1381">
        <v>1.3053272450532725</v>
      </c>
      <c r="I1381">
        <v>0.5</v>
      </c>
      <c r="J1381">
        <v>4</v>
      </c>
    </row>
    <row r="1382" spans="1:10" x14ac:dyDescent="0.25">
      <c r="A1382" t="str">
        <f t="shared" si="21"/>
        <v>11835_1_4695</v>
      </c>
      <c r="B1382">
        <v>11835</v>
      </c>
      <c r="C1382">
        <v>1</v>
      </c>
      <c r="D1382">
        <v>0</v>
      </c>
      <c r="E1382">
        <v>4695</v>
      </c>
      <c r="F1382">
        <v>2.3763835616438356</v>
      </c>
      <c r="G1382">
        <v>0.45699999999999996</v>
      </c>
      <c r="H1382">
        <v>1.4193835616438357</v>
      </c>
      <c r="I1382">
        <v>0.5</v>
      </c>
      <c r="J1382">
        <v>4</v>
      </c>
    </row>
    <row r="1383" spans="1:10" x14ac:dyDescent="0.25">
      <c r="A1383" t="str">
        <f t="shared" si="21"/>
        <v>3531_1_263</v>
      </c>
      <c r="B1383">
        <v>3531</v>
      </c>
      <c r="C1383">
        <v>1</v>
      </c>
      <c r="D1383">
        <v>0</v>
      </c>
      <c r="E1383">
        <v>263</v>
      </c>
      <c r="F1383">
        <v>2.371447488584475</v>
      </c>
      <c r="G1383">
        <v>0.49299999999999994</v>
      </c>
      <c r="H1383">
        <v>1.3784474885844749</v>
      </c>
      <c r="I1383">
        <v>0.5</v>
      </c>
      <c r="J1383">
        <v>4</v>
      </c>
    </row>
    <row r="1384" spans="1:10" x14ac:dyDescent="0.25">
      <c r="A1384" t="str">
        <f t="shared" si="21"/>
        <v>11145_1_3278</v>
      </c>
      <c r="B1384">
        <v>11145</v>
      </c>
      <c r="C1384">
        <v>1</v>
      </c>
      <c r="D1384">
        <v>0</v>
      </c>
      <c r="E1384">
        <v>3278</v>
      </c>
      <c r="F1384">
        <v>2.3562328767123288</v>
      </c>
      <c r="G1384">
        <v>0.97166666666666668</v>
      </c>
      <c r="H1384">
        <v>0.88456621004566216</v>
      </c>
      <c r="I1384">
        <v>0.5</v>
      </c>
      <c r="J1384">
        <v>4</v>
      </c>
    </row>
    <row r="1385" spans="1:10" x14ac:dyDescent="0.25">
      <c r="A1385" t="str">
        <f t="shared" si="21"/>
        <v>11204_1_3432</v>
      </c>
      <c r="B1385">
        <v>11204</v>
      </c>
      <c r="C1385">
        <v>1</v>
      </c>
      <c r="D1385">
        <v>0</v>
      </c>
      <c r="E1385">
        <v>3432</v>
      </c>
      <c r="F1385">
        <v>2.3540958904109588</v>
      </c>
      <c r="G1385">
        <v>0.49633333333333329</v>
      </c>
      <c r="H1385">
        <v>1.0244292237442922</v>
      </c>
      <c r="I1385">
        <v>0.83333333333333326</v>
      </c>
      <c r="J1385">
        <v>4</v>
      </c>
    </row>
    <row r="1386" spans="1:10" x14ac:dyDescent="0.25">
      <c r="A1386" t="str">
        <f t="shared" si="21"/>
        <v>11913_1_4100</v>
      </c>
      <c r="B1386">
        <v>11913</v>
      </c>
      <c r="C1386">
        <v>1</v>
      </c>
      <c r="D1386">
        <v>0</v>
      </c>
      <c r="E1386">
        <v>4100</v>
      </c>
      <c r="F1386">
        <v>2.3499086757990866</v>
      </c>
      <c r="G1386">
        <v>0.57666666666666655</v>
      </c>
      <c r="H1386">
        <v>1.2732420091324199</v>
      </c>
      <c r="I1386">
        <v>0.5</v>
      </c>
      <c r="J1386">
        <v>4</v>
      </c>
    </row>
    <row r="1387" spans="1:10" x14ac:dyDescent="0.25">
      <c r="A1387" t="str">
        <f t="shared" si="21"/>
        <v>13805_1_2190</v>
      </c>
      <c r="B1387">
        <v>13805</v>
      </c>
      <c r="C1387">
        <v>1</v>
      </c>
      <c r="D1387">
        <v>0</v>
      </c>
      <c r="E1387">
        <v>2190</v>
      </c>
      <c r="F1387">
        <v>2.3492009132420089</v>
      </c>
      <c r="G1387">
        <v>0.68499999999999983</v>
      </c>
      <c r="H1387">
        <v>1.164200913242009</v>
      </c>
      <c r="I1387">
        <v>0.5</v>
      </c>
      <c r="J1387">
        <v>4</v>
      </c>
    </row>
    <row r="1388" spans="1:10" x14ac:dyDescent="0.25">
      <c r="A1388" t="str">
        <f t="shared" si="21"/>
        <v>13610_1_7420</v>
      </c>
      <c r="B1388">
        <v>13610</v>
      </c>
      <c r="C1388">
        <v>1</v>
      </c>
      <c r="D1388">
        <v>0</v>
      </c>
      <c r="E1388">
        <v>7420</v>
      </c>
      <c r="F1388">
        <v>2.3448442350059691</v>
      </c>
      <c r="G1388">
        <v>0.32227066486972145</v>
      </c>
      <c r="H1388">
        <v>1.5225735701362475</v>
      </c>
      <c r="I1388">
        <v>0.5</v>
      </c>
      <c r="J1388">
        <v>4</v>
      </c>
    </row>
    <row r="1389" spans="1:10" x14ac:dyDescent="0.25">
      <c r="A1389" t="str">
        <f t="shared" si="21"/>
        <v>13599_1_9151</v>
      </c>
      <c r="B1389">
        <v>13599</v>
      </c>
      <c r="C1389">
        <v>1</v>
      </c>
      <c r="D1389">
        <v>0</v>
      </c>
      <c r="E1389">
        <v>9151</v>
      </c>
      <c r="F1389">
        <v>2.3436117753430645</v>
      </c>
      <c r="G1389">
        <v>0.45665930863657889</v>
      </c>
      <c r="H1389">
        <v>1.3869524667064859</v>
      </c>
      <c r="I1389">
        <v>0.5</v>
      </c>
      <c r="J1389">
        <v>4</v>
      </c>
    </row>
    <row r="1390" spans="1:10" x14ac:dyDescent="0.25">
      <c r="A1390" t="str">
        <f t="shared" si="21"/>
        <v>13928_1_3203</v>
      </c>
      <c r="B1390">
        <v>13928</v>
      </c>
      <c r="C1390">
        <v>1</v>
      </c>
      <c r="D1390">
        <v>0</v>
      </c>
      <c r="E1390">
        <v>3203</v>
      </c>
      <c r="F1390">
        <v>2.3361598173515978</v>
      </c>
      <c r="G1390">
        <v>0.61433333333333318</v>
      </c>
      <c r="H1390">
        <v>0.8884931506849314</v>
      </c>
      <c r="I1390">
        <v>0.83333333333333326</v>
      </c>
      <c r="J1390">
        <v>4</v>
      </c>
    </row>
    <row r="1391" spans="1:10" x14ac:dyDescent="0.25">
      <c r="A1391" t="str">
        <f t="shared" si="21"/>
        <v>14173_4_9795</v>
      </c>
      <c r="B1391">
        <v>14173</v>
      </c>
      <c r="C1391">
        <v>4</v>
      </c>
      <c r="D1391">
        <v>0</v>
      </c>
      <c r="E1391">
        <v>9795</v>
      </c>
      <c r="F1391">
        <v>2.3283333333333331</v>
      </c>
      <c r="G1391">
        <v>0.30833333333333335</v>
      </c>
      <c r="H1391">
        <v>1.5199999999999998</v>
      </c>
      <c r="I1391">
        <v>0.5</v>
      </c>
      <c r="J1391">
        <v>4</v>
      </c>
    </row>
    <row r="1392" spans="1:10" x14ac:dyDescent="0.25">
      <c r="A1392" t="str">
        <f t="shared" si="21"/>
        <v>11771_1_4015</v>
      </c>
      <c r="B1392">
        <v>11771</v>
      </c>
      <c r="C1392">
        <v>1</v>
      </c>
      <c r="D1392">
        <v>0</v>
      </c>
      <c r="E1392">
        <v>4015</v>
      </c>
      <c r="F1392">
        <v>2.3237229832572295</v>
      </c>
      <c r="G1392">
        <v>0.33466666666666667</v>
      </c>
      <c r="H1392">
        <v>1.4890563165905628</v>
      </c>
      <c r="I1392">
        <v>0.5</v>
      </c>
      <c r="J1392">
        <v>4</v>
      </c>
    </row>
    <row r="1393" spans="1:10" x14ac:dyDescent="0.25">
      <c r="A1393" t="str">
        <f t="shared" si="21"/>
        <v>13647_1_3627</v>
      </c>
      <c r="B1393">
        <v>13647</v>
      </c>
      <c r="C1393">
        <v>1</v>
      </c>
      <c r="D1393">
        <v>0</v>
      </c>
      <c r="E1393">
        <v>3627</v>
      </c>
      <c r="F1393">
        <v>2.3233477929984776</v>
      </c>
      <c r="G1393">
        <v>0.2263333333333333</v>
      </c>
      <c r="H1393">
        <v>1.5970144596651443</v>
      </c>
      <c r="I1393">
        <v>0.5</v>
      </c>
      <c r="J1393">
        <v>4</v>
      </c>
    </row>
    <row r="1394" spans="1:10" x14ac:dyDescent="0.25">
      <c r="A1394" t="str">
        <f t="shared" si="21"/>
        <v>11867_1_4321</v>
      </c>
      <c r="B1394">
        <v>11867</v>
      </c>
      <c r="C1394">
        <v>1</v>
      </c>
      <c r="D1394">
        <v>0</v>
      </c>
      <c r="E1394">
        <v>4321</v>
      </c>
      <c r="F1394">
        <v>2.3225266362252666</v>
      </c>
      <c r="G1394">
        <v>0.23499999999999999</v>
      </c>
      <c r="H1394">
        <v>1.5875266362252667</v>
      </c>
      <c r="I1394">
        <v>0.5</v>
      </c>
      <c r="J1394">
        <v>4</v>
      </c>
    </row>
    <row r="1395" spans="1:10" x14ac:dyDescent="0.25">
      <c r="A1395" t="str">
        <f t="shared" si="21"/>
        <v>15054_1_4205</v>
      </c>
      <c r="B1395">
        <v>15054</v>
      </c>
      <c r="C1395">
        <v>1</v>
      </c>
      <c r="D1395">
        <v>0</v>
      </c>
      <c r="E1395">
        <v>4205</v>
      </c>
      <c r="F1395">
        <v>2.3220395738203958</v>
      </c>
      <c r="G1395">
        <v>0.17999999999999997</v>
      </c>
      <c r="H1395">
        <v>1.4753729071537292</v>
      </c>
      <c r="I1395">
        <v>0.66666666666666663</v>
      </c>
      <c r="J1395">
        <v>4</v>
      </c>
    </row>
    <row r="1396" spans="1:10" x14ac:dyDescent="0.25">
      <c r="A1396" t="str">
        <f t="shared" si="21"/>
        <v>11815_1_2759</v>
      </c>
      <c r="B1396">
        <v>11815</v>
      </c>
      <c r="C1396">
        <v>1</v>
      </c>
      <c r="D1396">
        <v>495</v>
      </c>
      <c r="E1396">
        <v>2759</v>
      </c>
      <c r="F1396">
        <v>2.3186468797564688</v>
      </c>
      <c r="G1396">
        <v>0.47966666666666657</v>
      </c>
      <c r="H1396">
        <v>1.3389802130898021</v>
      </c>
      <c r="I1396">
        <v>0.5</v>
      </c>
      <c r="J1396">
        <v>4</v>
      </c>
    </row>
    <row r="1397" spans="1:10" x14ac:dyDescent="0.25">
      <c r="A1397" t="str">
        <f t="shared" si="21"/>
        <v>14123_2_6130</v>
      </c>
      <c r="B1397">
        <v>14123</v>
      </c>
      <c r="C1397">
        <v>2</v>
      </c>
      <c r="D1397">
        <v>0</v>
      </c>
      <c r="E1397">
        <v>6130</v>
      </c>
      <c r="F1397">
        <v>2.3174855403348555</v>
      </c>
      <c r="G1397">
        <v>0.34066666666666667</v>
      </c>
      <c r="H1397">
        <v>1.4768188736681886</v>
      </c>
      <c r="I1397">
        <v>0.5</v>
      </c>
      <c r="J1397">
        <v>4</v>
      </c>
    </row>
    <row r="1398" spans="1:10" x14ac:dyDescent="0.25">
      <c r="A1398" t="str">
        <f t="shared" si="21"/>
        <v>11829_2_3811</v>
      </c>
      <c r="B1398">
        <v>11829</v>
      </c>
      <c r="C1398">
        <v>2</v>
      </c>
      <c r="D1398">
        <v>0</v>
      </c>
      <c r="E1398">
        <v>3811</v>
      </c>
      <c r="F1398">
        <v>2.3153774733637746</v>
      </c>
      <c r="G1398">
        <v>0.47066666666666662</v>
      </c>
      <c r="H1398">
        <v>1.3447108066971079</v>
      </c>
      <c r="I1398">
        <v>0.5</v>
      </c>
      <c r="J1398">
        <v>4</v>
      </c>
    </row>
    <row r="1399" spans="1:10" x14ac:dyDescent="0.25">
      <c r="A1399" t="str">
        <f t="shared" si="21"/>
        <v>11171_1_1680</v>
      </c>
      <c r="B1399">
        <v>11171</v>
      </c>
      <c r="C1399">
        <v>1</v>
      </c>
      <c r="D1399">
        <v>0</v>
      </c>
      <c r="E1399">
        <v>1680</v>
      </c>
      <c r="F1399">
        <v>2.3146849315068492</v>
      </c>
      <c r="G1399">
        <v>0.7639999999999999</v>
      </c>
      <c r="H1399">
        <v>0.88401826484018264</v>
      </c>
      <c r="I1399">
        <v>0.66666666666666663</v>
      </c>
      <c r="J1399">
        <v>4</v>
      </c>
    </row>
    <row r="1400" spans="1:10" x14ac:dyDescent="0.25">
      <c r="A1400" t="str">
        <f t="shared" si="21"/>
        <v>11061_2_2324</v>
      </c>
      <c r="B1400">
        <v>11061</v>
      </c>
      <c r="C1400">
        <v>2</v>
      </c>
      <c r="D1400">
        <v>0</v>
      </c>
      <c r="E1400">
        <v>2324</v>
      </c>
      <c r="F1400">
        <v>2.309296803652968</v>
      </c>
      <c r="G1400">
        <v>1.1173333333333333</v>
      </c>
      <c r="H1400">
        <v>0.85863013698630131</v>
      </c>
      <c r="I1400">
        <v>0.33333333333333331</v>
      </c>
      <c r="J1400">
        <v>4</v>
      </c>
    </row>
    <row r="1401" spans="1:10" x14ac:dyDescent="0.25">
      <c r="A1401" t="str">
        <f t="shared" si="21"/>
        <v>15044_2_8309</v>
      </c>
      <c r="B1401">
        <v>15044</v>
      </c>
      <c r="C1401">
        <v>2</v>
      </c>
      <c r="D1401">
        <v>0</v>
      </c>
      <c r="E1401">
        <v>8309</v>
      </c>
      <c r="F1401">
        <v>2.3092496194824963</v>
      </c>
      <c r="G1401">
        <v>0.16099999999999998</v>
      </c>
      <c r="H1401">
        <v>1.6482496194824963</v>
      </c>
      <c r="I1401">
        <v>0.5</v>
      </c>
      <c r="J1401">
        <v>4</v>
      </c>
    </row>
    <row r="1402" spans="1:10" x14ac:dyDescent="0.25">
      <c r="A1402" t="str">
        <f t="shared" si="21"/>
        <v>13909_1_4787</v>
      </c>
      <c r="B1402">
        <v>13909</v>
      </c>
      <c r="C1402">
        <v>1</v>
      </c>
      <c r="D1402">
        <v>0</v>
      </c>
      <c r="E1402">
        <v>4787</v>
      </c>
      <c r="F1402">
        <v>2.3045547945205476</v>
      </c>
      <c r="G1402">
        <v>0.41299999999999992</v>
      </c>
      <c r="H1402">
        <v>1.2248881278538812</v>
      </c>
      <c r="I1402">
        <v>0.66666666666666663</v>
      </c>
      <c r="J1402">
        <v>4</v>
      </c>
    </row>
    <row r="1403" spans="1:10" x14ac:dyDescent="0.25">
      <c r="A1403" t="str">
        <f t="shared" si="21"/>
        <v>11078_1_1605</v>
      </c>
      <c r="B1403">
        <v>11078</v>
      </c>
      <c r="C1403">
        <v>1</v>
      </c>
      <c r="D1403">
        <v>0</v>
      </c>
      <c r="E1403">
        <v>1605</v>
      </c>
      <c r="F1403">
        <v>2.2997716894977165</v>
      </c>
      <c r="G1403">
        <v>0.52999999999999992</v>
      </c>
      <c r="H1403">
        <v>0.93643835616438342</v>
      </c>
      <c r="I1403">
        <v>0.83333333333333326</v>
      </c>
      <c r="J1403">
        <v>4</v>
      </c>
    </row>
    <row r="1404" spans="1:10" x14ac:dyDescent="0.25">
      <c r="A1404" t="str">
        <f t="shared" si="21"/>
        <v>13531_1_3966</v>
      </c>
      <c r="B1404">
        <v>13531</v>
      </c>
      <c r="C1404">
        <v>1</v>
      </c>
      <c r="D1404">
        <v>0</v>
      </c>
      <c r="E1404">
        <v>3966</v>
      </c>
      <c r="F1404">
        <v>2.2950890410958902</v>
      </c>
      <c r="G1404">
        <v>0.38799999999999996</v>
      </c>
      <c r="H1404">
        <v>1.073755707762557</v>
      </c>
      <c r="I1404">
        <v>0.83333333333333326</v>
      </c>
      <c r="J1404">
        <v>4</v>
      </c>
    </row>
    <row r="1405" spans="1:10" x14ac:dyDescent="0.25">
      <c r="A1405" t="str">
        <f t="shared" si="21"/>
        <v>13903_2_3240</v>
      </c>
      <c r="B1405">
        <v>13903</v>
      </c>
      <c r="C1405">
        <v>2</v>
      </c>
      <c r="D1405">
        <v>0</v>
      </c>
      <c r="E1405">
        <v>3240</v>
      </c>
      <c r="F1405">
        <v>2.2927214611872144</v>
      </c>
      <c r="G1405">
        <v>0.46066666666666661</v>
      </c>
      <c r="H1405">
        <v>1.3320547945205479</v>
      </c>
      <c r="I1405">
        <v>0.5</v>
      </c>
      <c r="J1405">
        <v>4</v>
      </c>
    </row>
    <row r="1406" spans="1:10" x14ac:dyDescent="0.25">
      <c r="A1406" t="str">
        <f t="shared" si="21"/>
        <v>13818_1_475</v>
      </c>
      <c r="B1406">
        <v>13818</v>
      </c>
      <c r="C1406">
        <v>1</v>
      </c>
      <c r="D1406">
        <v>0</v>
      </c>
      <c r="E1406">
        <v>475</v>
      </c>
      <c r="F1406">
        <v>2.2926666666666664</v>
      </c>
      <c r="G1406">
        <v>0.19933333333333331</v>
      </c>
      <c r="H1406">
        <v>0.76</v>
      </c>
      <c r="I1406">
        <v>1.3333333333333333</v>
      </c>
      <c r="J1406">
        <v>4</v>
      </c>
    </row>
    <row r="1407" spans="1:10" x14ac:dyDescent="0.25">
      <c r="A1407" t="str">
        <f t="shared" si="21"/>
        <v>13533_1_5892</v>
      </c>
      <c r="B1407">
        <v>13533</v>
      </c>
      <c r="C1407">
        <v>1</v>
      </c>
      <c r="D1407">
        <v>0</v>
      </c>
      <c r="E1407">
        <v>5892</v>
      </c>
      <c r="F1407">
        <v>2.2834748858447487</v>
      </c>
      <c r="G1407">
        <v>0.24066666666666664</v>
      </c>
      <c r="H1407">
        <v>1.5428082191780821</v>
      </c>
      <c r="I1407">
        <v>0.5</v>
      </c>
      <c r="J1407">
        <v>4</v>
      </c>
    </row>
    <row r="1408" spans="1:10" x14ac:dyDescent="0.25">
      <c r="A1408" t="str">
        <f t="shared" si="21"/>
        <v>11737_1_3578</v>
      </c>
      <c r="B1408">
        <v>11737</v>
      </c>
      <c r="C1408">
        <v>1</v>
      </c>
      <c r="D1408">
        <v>0</v>
      </c>
      <c r="E1408">
        <v>3578</v>
      </c>
      <c r="F1408">
        <v>2.2833378995433788</v>
      </c>
      <c r="G1408">
        <v>0.72566666666666646</v>
      </c>
      <c r="H1408">
        <v>0.89100456621004565</v>
      </c>
      <c r="I1408">
        <v>0.66666666666666663</v>
      </c>
      <c r="J1408">
        <v>4</v>
      </c>
    </row>
    <row r="1409" spans="1:10" x14ac:dyDescent="0.25">
      <c r="A1409" t="str">
        <f t="shared" si="21"/>
        <v>11917_1_5680</v>
      </c>
      <c r="B1409">
        <v>11917</v>
      </c>
      <c r="C1409">
        <v>1</v>
      </c>
      <c r="D1409">
        <v>0</v>
      </c>
      <c r="E1409">
        <v>5680</v>
      </c>
      <c r="F1409">
        <v>2.2807165101721436</v>
      </c>
      <c r="G1409">
        <v>0.21048802816901405</v>
      </c>
      <c r="H1409">
        <v>1.7368951486697963</v>
      </c>
      <c r="I1409">
        <v>0.33333333333333331</v>
      </c>
      <c r="J1409">
        <v>4</v>
      </c>
    </row>
    <row r="1410" spans="1:10" x14ac:dyDescent="0.25">
      <c r="A1410" t="str">
        <f t="shared" si="21"/>
        <v>11163_1_7166</v>
      </c>
      <c r="B1410">
        <v>11163</v>
      </c>
      <c r="C1410">
        <v>1</v>
      </c>
      <c r="D1410">
        <v>0</v>
      </c>
      <c r="E1410">
        <v>7166</v>
      </c>
      <c r="F1410">
        <v>2.2718264840182645</v>
      </c>
      <c r="G1410">
        <v>0.32999999999999996</v>
      </c>
      <c r="H1410">
        <v>0.77515981735159811</v>
      </c>
      <c r="I1410">
        <v>1.1666666666666665</v>
      </c>
      <c r="J1410">
        <v>4</v>
      </c>
    </row>
    <row r="1411" spans="1:10" x14ac:dyDescent="0.25">
      <c r="A1411" t="str">
        <f t="shared" ref="A1411:A1474" si="22">CONCATENATE(B1411,"_",C1411,"_",E1411)</f>
        <v>11127_1_6760</v>
      </c>
      <c r="B1411">
        <v>11127</v>
      </c>
      <c r="C1411">
        <v>1</v>
      </c>
      <c r="D1411">
        <v>0</v>
      </c>
      <c r="E1411">
        <v>6760</v>
      </c>
      <c r="F1411">
        <v>2.2582496194824961</v>
      </c>
      <c r="G1411">
        <v>0.37</v>
      </c>
      <c r="H1411">
        <v>1.388249619482496</v>
      </c>
      <c r="I1411">
        <v>0.5</v>
      </c>
      <c r="J1411">
        <v>4</v>
      </c>
    </row>
    <row r="1412" spans="1:10" x14ac:dyDescent="0.25">
      <c r="A1412" t="str">
        <f t="shared" si="22"/>
        <v>14111_1_8695</v>
      </c>
      <c r="B1412">
        <v>14111</v>
      </c>
      <c r="C1412">
        <v>1</v>
      </c>
      <c r="D1412">
        <v>0</v>
      </c>
      <c r="E1412">
        <v>8695</v>
      </c>
      <c r="F1412">
        <v>2.2470030441400302</v>
      </c>
      <c r="G1412">
        <v>0.45799999999999985</v>
      </c>
      <c r="H1412">
        <v>1.2890030441400304</v>
      </c>
      <c r="I1412">
        <v>0.5</v>
      </c>
      <c r="J1412">
        <v>4</v>
      </c>
    </row>
    <row r="1413" spans="1:10" x14ac:dyDescent="0.25">
      <c r="A1413" t="str">
        <f t="shared" si="22"/>
        <v>11283_1_1337</v>
      </c>
      <c r="B1413">
        <v>11283</v>
      </c>
      <c r="C1413">
        <v>1</v>
      </c>
      <c r="D1413">
        <v>0</v>
      </c>
      <c r="E1413">
        <v>1337</v>
      </c>
      <c r="F1413">
        <v>2.2343059360730591</v>
      </c>
      <c r="G1413">
        <v>0.747</v>
      </c>
      <c r="H1413">
        <v>0.98730593607305928</v>
      </c>
      <c r="I1413">
        <v>0.5</v>
      </c>
      <c r="J1413">
        <v>4</v>
      </c>
    </row>
    <row r="1414" spans="1:10" x14ac:dyDescent="0.25">
      <c r="A1414" t="str">
        <f t="shared" si="22"/>
        <v>1873_3_5965</v>
      </c>
      <c r="B1414">
        <v>1873</v>
      </c>
      <c r="C1414">
        <v>3</v>
      </c>
      <c r="D1414">
        <v>0</v>
      </c>
      <c r="E1414">
        <v>5965</v>
      </c>
      <c r="F1414">
        <v>2.2327625570776255</v>
      </c>
      <c r="G1414">
        <v>0.58499999999999996</v>
      </c>
      <c r="H1414">
        <v>0.98109589041095879</v>
      </c>
      <c r="I1414">
        <v>0.66666666666666663</v>
      </c>
      <c r="J1414">
        <v>4</v>
      </c>
    </row>
    <row r="1415" spans="1:10" x14ac:dyDescent="0.25">
      <c r="A1415" t="str">
        <f t="shared" si="22"/>
        <v>11513_1_5745</v>
      </c>
      <c r="B1415">
        <v>11513</v>
      </c>
      <c r="C1415">
        <v>1</v>
      </c>
      <c r="D1415">
        <v>0</v>
      </c>
      <c r="E1415">
        <v>5745</v>
      </c>
      <c r="F1415">
        <v>2.2277853881278538</v>
      </c>
      <c r="G1415">
        <v>0.95499999999999985</v>
      </c>
      <c r="H1415">
        <v>0.77278538812785391</v>
      </c>
      <c r="I1415">
        <v>0.5</v>
      </c>
      <c r="J1415">
        <v>4</v>
      </c>
    </row>
    <row r="1416" spans="1:10" x14ac:dyDescent="0.25">
      <c r="A1416" t="str">
        <f t="shared" si="22"/>
        <v>11099_1_7097</v>
      </c>
      <c r="B1416">
        <v>11099</v>
      </c>
      <c r="C1416">
        <v>1</v>
      </c>
      <c r="D1416">
        <v>0</v>
      </c>
      <c r="E1416">
        <v>7097</v>
      </c>
      <c r="F1416">
        <v>2.2215753424657527</v>
      </c>
      <c r="G1416">
        <v>0.43333333333333335</v>
      </c>
      <c r="H1416">
        <v>1.6215753424657531</v>
      </c>
      <c r="I1416">
        <v>0.16666666666666666</v>
      </c>
      <c r="J1416">
        <v>4</v>
      </c>
    </row>
    <row r="1417" spans="1:10" x14ac:dyDescent="0.25">
      <c r="A1417" t="str">
        <f t="shared" si="22"/>
        <v>13873_2_3550</v>
      </c>
      <c r="B1417">
        <v>13873</v>
      </c>
      <c r="C1417">
        <v>2</v>
      </c>
      <c r="D1417">
        <v>0</v>
      </c>
      <c r="E1417">
        <v>3550</v>
      </c>
      <c r="F1417">
        <v>2.2208325722983258</v>
      </c>
      <c r="G1417">
        <v>0.14266666666666666</v>
      </c>
      <c r="H1417">
        <v>1.578165905631659</v>
      </c>
      <c r="I1417">
        <v>0.5</v>
      </c>
      <c r="J1417">
        <v>4</v>
      </c>
    </row>
    <row r="1418" spans="1:10" x14ac:dyDescent="0.25">
      <c r="A1418" t="str">
        <f t="shared" si="22"/>
        <v>14161_1_8262</v>
      </c>
      <c r="B1418">
        <v>14161</v>
      </c>
      <c r="C1418">
        <v>1</v>
      </c>
      <c r="D1418">
        <v>0</v>
      </c>
      <c r="E1418">
        <v>8262</v>
      </c>
      <c r="F1418">
        <v>2.2169451551859254</v>
      </c>
      <c r="G1418">
        <v>0.43577269426289034</v>
      </c>
      <c r="H1418">
        <v>0.94783912758970212</v>
      </c>
      <c r="I1418">
        <v>0.83333333333333326</v>
      </c>
      <c r="J1418">
        <v>4</v>
      </c>
    </row>
    <row r="1419" spans="1:10" x14ac:dyDescent="0.25">
      <c r="A1419" t="str">
        <f t="shared" si="22"/>
        <v>15061_1_6035</v>
      </c>
      <c r="B1419">
        <v>15061</v>
      </c>
      <c r="C1419">
        <v>1</v>
      </c>
      <c r="D1419">
        <v>0</v>
      </c>
      <c r="E1419">
        <v>6035</v>
      </c>
      <c r="F1419">
        <v>2.2156392694063927</v>
      </c>
      <c r="G1419">
        <v>0.42166666666666663</v>
      </c>
      <c r="H1419">
        <v>0.6273059360730594</v>
      </c>
      <c r="I1419">
        <v>1.1666666666666665</v>
      </c>
      <c r="J1419">
        <v>4</v>
      </c>
    </row>
    <row r="1420" spans="1:10" x14ac:dyDescent="0.25">
      <c r="A1420" t="str">
        <f t="shared" si="22"/>
        <v>13853_1_4122</v>
      </c>
      <c r="B1420">
        <v>13853</v>
      </c>
      <c r="C1420">
        <v>1</v>
      </c>
      <c r="D1420">
        <v>0</v>
      </c>
      <c r="E1420">
        <v>4122</v>
      </c>
      <c r="F1420">
        <v>2.2124063926940636</v>
      </c>
      <c r="G1420">
        <v>0.45633333333333326</v>
      </c>
      <c r="H1420">
        <v>0.92273972602739707</v>
      </c>
      <c r="I1420">
        <v>0.83333333333333326</v>
      </c>
      <c r="J1420">
        <v>4</v>
      </c>
    </row>
    <row r="1421" spans="1:10" x14ac:dyDescent="0.25">
      <c r="A1421" t="str">
        <f t="shared" si="22"/>
        <v>11793_1_4486</v>
      </c>
      <c r="B1421">
        <v>11793</v>
      </c>
      <c r="C1421">
        <v>1</v>
      </c>
      <c r="D1421">
        <v>0</v>
      </c>
      <c r="E1421">
        <v>4486</v>
      </c>
      <c r="F1421">
        <v>2.1967016742770165</v>
      </c>
      <c r="G1421">
        <v>0.44566666666666666</v>
      </c>
      <c r="H1421">
        <v>0.91770167427701677</v>
      </c>
      <c r="I1421">
        <v>0.83333333333333326</v>
      </c>
      <c r="J1421">
        <v>4</v>
      </c>
    </row>
    <row r="1422" spans="1:10" x14ac:dyDescent="0.25">
      <c r="A1422" t="str">
        <f t="shared" si="22"/>
        <v>13643_1_7374</v>
      </c>
      <c r="B1422">
        <v>13643</v>
      </c>
      <c r="C1422">
        <v>1</v>
      </c>
      <c r="D1422">
        <v>0</v>
      </c>
      <c r="E1422">
        <v>7374</v>
      </c>
      <c r="F1422">
        <v>2.1903155583049414</v>
      </c>
      <c r="G1422">
        <v>0.75115446162191479</v>
      </c>
      <c r="H1422">
        <v>0.60582776334969335</v>
      </c>
      <c r="I1422">
        <v>0.83333333333333326</v>
      </c>
      <c r="J1422">
        <v>4</v>
      </c>
    </row>
    <row r="1423" spans="1:10" x14ac:dyDescent="0.25">
      <c r="A1423" t="str">
        <f t="shared" si="22"/>
        <v>11027_1_7150</v>
      </c>
      <c r="B1423">
        <v>11027</v>
      </c>
      <c r="C1423">
        <v>1</v>
      </c>
      <c r="D1423">
        <v>0</v>
      </c>
      <c r="E1423">
        <v>7150</v>
      </c>
      <c r="F1423">
        <v>2.1853013698630135</v>
      </c>
      <c r="G1423">
        <v>0.42899999999999994</v>
      </c>
      <c r="H1423">
        <v>0.75630136986301366</v>
      </c>
      <c r="I1423">
        <v>1</v>
      </c>
      <c r="J1423">
        <v>4</v>
      </c>
    </row>
    <row r="1424" spans="1:10" x14ac:dyDescent="0.25">
      <c r="A1424" t="str">
        <f t="shared" si="22"/>
        <v>14127_2_5300</v>
      </c>
      <c r="B1424">
        <v>14127</v>
      </c>
      <c r="C1424">
        <v>2</v>
      </c>
      <c r="D1424">
        <v>0</v>
      </c>
      <c r="E1424">
        <v>5300</v>
      </c>
      <c r="F1424">
        <v>2.1826879756468798</v>
      </c>
      <c r="G1424">
        <v>0.29299999999999993</v>
      </c>
      <c r="H1424">
        <v>1.2230213089802131</v>
      </c>
      <c r="I1424">
        <v>0.66666666666666663</v>
      </c>
      <c r="J1424">
        <v>4</v>
      </c>
    </row>
    <row r="1425" spans="1:10" x14ac:dyDescent="0.25">
      <c r="A1425" t="str">
        <f t="shared" si="22"/>
        <v>3203_1_5041</v>
      </c>
      <c r="B1425">
        <v>3203</v>
      </c>
      <c r="C1425">
        <v>1</v>
      </c>
      <c r="D1425">
        <v>0</v>
      </c>
      <c r="E1425">
        <v>5041</v>
      </c>
      <c r="F1425">
        <v>2.1705890410958903</v>
      </c>
      <c r="G1425">
        <v>0.14766666666666667</v>
      </c>
      <c r="H1425">
        <v>1.356255707762557</v>
      </c>
      <c r="I1425">
        <v>0.66666666666666663</v>
      </c>
      <c r="J1425">
        <v>4</v>
      </c>
    </row>
    <row r="1426" spans="1:10" x14ac:dyDescent="0.25">
      <c r="A1426" t="str">
        <f t="shared" si="22"/>
        <v>11725_1_4135</v>
      </c>
      <c r="B1426">
        <v>11725</v>
      </c>
      <c r="C1426">
        <v>1</v>
      </c>
      <c r="D1426">
        <v>0</v>
      </c>
      <c r="E1426">
        <v>4135</v>
      </c>
      <c r="F1426">
        <v>2.1693919330289191</v>
      </c>
      <c r="G1426">
        <v>0.16799999999999998</v>
      </c>
      <c r="H1426">
        <v>1.5013919330289192</v>
      </c>
      <c r="I1426">
        <v>0.5</v>
      </c>
      <c r="J1426">
        <v>4</v>
      </c>
    </row>
    <row r="1427" spans="1:10" x14ac:dyDescent="0.25">
      <c r="A1427" t="str">
        <f t="shared" si="22"/>
        <v>13826_2_5267</v>
      </c>
      <c r="B1427">
        <v>13826</v>
      </c>
      <c r="C1427">
        <v>2</v>
      </c>
      <c r="D1427">
        <v>0</v>
      </c>
      <c r="E1427">
        <v>5267</v>
      </c>
      <c r="F1427">
        <v>2.1637668984594063</v>
      </c>
      <c r="G1427">
        <v>0.78067641288526035</v>
      </c>
      <c r="H1427">
        <v>0.88309048557414571</v>
      </c>
      <c r="I1427">
        <v>0.5</v>
      </c>
      <c r="J1427">
        <v>4</v>
      </c>
    </row>
    <row r="1428" spans="1:10" x14ac:dyDescent="0.25">
      <c r="A1428" t="str">
        <f t="shared" si="22"/>
        <v>13859_1_5167</v>
      </c>
      <c r="B1428">
        <v>13859</v>
      </c>
      <c r="C1428">
        <v>1</v>
      </c>
      <c r="D1428">
        <v>0</v>
      </c>
      <c r="E1428">
        <v>5167</v>
      </c>
      <c r="F1428">
        <v>2.163286149162861</v>
      </c>
      <c r="G1428">
        <v>0.66033333333333322</v>
      </c>
      <c r="H1428">
        <v>0.66961948249619474</v>
      </c>
      <c r="I1428">
        <v>0.83333333333333326</v>
      </c>
      <c r="J1428">
        <v>4</v>
      </c>
    </row>
    <row r="1429" spans="1:10" x14ac:dyDescent="0.25">
      <c r="A1429" t="str">
        <f t="shared" si="22"/>
        <v>2846_2_7275</v>
      </c>
      <c r="B1429">
        <v>2846</v>
      </c>
      <c r="C1429">
        <v>2</v>
      </c>
      <c r="D1429">
        <v>0</v>
      </c>
      <c r="E1429">
        <v>7275</v>
      </c>
      <c r="F1429">
        <v>2.1609421613394213</v>
      </c>
      <c r="G1429">
        <v>0.42533333333333334</v>
      </c>
      <c r="H1429">
        <v>1.2356088280060882</v>
      </c>
      <c r="I1429">
        <v>0.5</v>
      </c>
      <c r="J1429">
        <v>4</v>
      </c>
    </row>
    <row r="1430" spans="1:10" x14ac:dyDescent="0.25">
      <c r="A1430" t="str">
        <f t="shared" si="22"/>
        <v>13874_1_3576</v>
      </c>
      <c r="B1430">
        <v>13874</v>
      </c>
      <c r="C1430">
        <v>1</v>
      </c>
      <c r="D1430">
        <v>0</v>
      </c>
      <c r="E1430">
        <v>3576</v>
      </c>
      <c r="F1430">
        <v>2.1592404870624047</v>
      </c>
      <c r="G1430">
        <v>0.16133333333333333</v>
      </c>
      <c r="H1430">
        <v>1.6645738203957381</v>
      </c>
      <c r="I1430">
        <v>0.33333333333333331</v>
      </c>
      <c r="J1430">
        <v>4</v>
      </c>
    </row>
    <row r="1431" spans="1:10" x14ac:dyDescent="0.25">
      <c r="A1431" t="str">
        <f t="shared" si="22"/>
        <v>13931_1_6252</v>
      </c>
      <c r="B1431">
        <v>13931</v>
      </c>
      <c r="C1431">
        <v>1</v>
      </c>
      <c r="D1431">
        <v>0</v>
      </c>
      <c r="E1431">
        <v>6252</v>
      </c>
      <c r="F1431">
        <v>2.1573698630136984</v>
      </c>
      <c r="G1431">
        <v>0.42266666666666658</v>
      </c>
      <c r="H1431">
        <v>1.2347031963470319</v>
      </c>
      <c r="I1431">
        <v>0.5</v>
      </c>
      <c r="J1431">
        <v>4</v>
      </c>
    </row>
    <row r="1432" spans="1:10" x14ac:dyDescent="0.25">
      <c r="A1432" t="str">
        <f t="shared" si="22"/>
        <v>1015_2_7225</v>
      </c>
      <c r="B1432">
        <v>1015</v>
      </c>
      <c r="C1432">
        <v>2</v>
      </c>
      <c r="D1432">
        <v>0</v>
      </c>
      <c r="E1432">
        <v>7225</v>
      </c>
      <c r="F1432">
        <v>2.1533287671232877</v>
      </c>
      <c r="G1432">
        <v>0.66766666666666663</v>
      </c>
      <c r="H1432">
        <v>0.65232876712328758</v>
      </c>
      <c r="I1432">
        <v>0.83333333333333326</v>
      </c>
      <c r="J1432">
        <v>4</v>
      </c>
    </row>
    <row r="1433" spans="1:10" x14ac:dyDescent="0.25">
      <c r="A1433" t="str">
        <f t="shared" si="22"/>
        <v>11033_1_4068</v>
      </c>
      <c r="B1433">
        <v>11033</v>
      </c>
      <c r="C1433">
        <v>1</v>
      </c>
      <c r="D1433">
        <v>0</v>
      </c>
      <c r="E1433">
        <v>4068</v>
      </c>
      <c r="F1433">
        <v>2.1470517503805171</v>
      </c>
      <c r="G1433">
        <v>0.41566666666666663</v>
      </c>
      <c r="H1433">
        <v>1.2313850837138507</v>
      </c>
      <c r="I1433">
        <v>0.5</v>
      </c>
      <c r="J1433">
        <v>4</v>
      </c>
    </row>
    <row r="1434" spans="1:10" x14ac:dyDescent="0.25">
      <c r="A1434" t="str">
        <f t="shared" si="22"/>
        <v>11790_1_6416</v>
      </c>
      <c r="B1434">
        <v>11790</v>
      </c>
      <c r="C1434">
        <v>1</v>
      </c>
      <c r="D1434">
        <v>601</v>
      </c>
      <c r="E1434">
        <v>6416</v>
      </c>
      <c r="F1434">
        <v>2.1408125533768319</v>
      </c>
      <c r="G1434">
        <v>0.74760151704073152</v>
      </c>
      <c r="H1434">
        <v>0.55987770300276696</v>
      </c>
      <c r="I1434">
        <v>0.83333333333333326</v>
      </c>
      <c r="J1434">
        <v>4</v>
      </c>
    </row>
    <row r="1435" spans="1:10" x14ac:dyDescent="0.25">
      <c r="A1435" t="str">
        <f t="shared" si="22"/>
        <v>13577_1_2462</v>
      </c>
      <c r="B1435">
        <v>13577</v>
      </c>
      <c r="C1435">
        <v>1</v>
      </c>
      <c r="D1435">
        <v>0</v>
      </c>
      <c r="E1435">
        <v>2462</v>
      </c>
      <c r="F1435">
        <v>2.1380380517503803</v>
      </c>
      <c r="G1435">
        <v>0.34133333333333332</v>
      </c>
      <c r="H1435">
        <v>0.63003805175038052</v>
      </c>
      <c r="I1435">
        <v>1.1666666666666665</v>
      </c>
      <c r="J1435">
        <v>4</v>
      </c>
    </row>
    <row r="1436" spans="1:10" x14ac:dyDescent="0.25">
      <c r="A1436" t="str">
        <f t="shared" si="22"/>
        <v>11141_2_3945</v>
      </c>
      <c r="B1436">
        <v>11141</v>
      </c>
      <c r="C1436">
        <v>2</v>
      </c>
      <c r="D1436">
        <v>0</v>
      </c>
      <c r="E1436">
        <v>3945</v>
      </c>
      <c r="F1436">
        <v>2.1352496194824959</v>
      </c>
      <c r="G1436">
        <v>0.59366666666666668</v>
      </c>
      <c r="H1436">
        <v>1.0415829528158294</v>
      </c>
      <c r="I1436">
        <v>0.5</v>
      </c>
      <c r="J1436">
        <v>4</v>
      </c>
    </row>
    <row r="1437" spans="1:10" x14ac:dyDescent="0.25">
      <c r="A1437" t="str">
        <f t="shared" si="22"/>
        <v>11748_2_2369</v>
      </c>
      <c r="B1437">
        <v>11748</v>
      </c>
      <c r="C1437">
        <v>2</v>
      </c>
      <c r="D1437">
        <v>0</v>
      </c>
      <c r="E1437">
        <v>2369</v>
      </c>
      <c r="F1437">
        <v>2.1313150684931506</v>
      </c>
      <c r="G1437">
        <v>0.92033333333333334</v>
      </c>
      <c r="H1437">
        <v>0.71098173515981733</v>
      </c>
      <c r="I1437">
        <v>0.5</v>
      </c>
      <c r="J1437">
        <v>4</v>
      </c>
    </row>
    <row r="1438" spans="1:10" x14ac:dyDescent="0.25">
      <c r="A1438" t="str">
        <f t="shared" si="22"/>
        <v>11029_3_4747</v>
      </c>
      <c r="B1438">
        <v>11029</v>
      </c>
      <c r="C1438">
        <v>3</v>
      </c>
      <c r="D1438">
        <v>0</v>
      </c>
      <c r="E1438">
        <v>4747</v>
      </c>
      <c r="F1438">
        <v>2.1249162861491628</v>
      </c>
      <c r="G1438">
        <v>0.51666666666666661</v>
      </c>
      <c r="H1438">
        <v>0.94158295281582949</v>
      </c>
      <c r="I1438">
        <v>0.66666666666666663</v>
      </c>
      <c r="J1438">
        <v>4</v>
      </c>
    </row>
    <row r="1439" spans="1:10" x14ac:dyDescent="0.25">
      <c r="A1439" t="str">
        <f t="shared" si="22"/>
        <v>15056_1_2521</v>
      </c>
      <c r="B1439">
        <v>15056</v>
      </c>
      <c r="C1439">
        <v>1</v>
      </c>
      <c r="D1439">
        <v>0</v>
      </c>
      <c r="E1439">
        <v>2521</v>
      </c>
      <c r="F1439">
        <v>2.1224109589041094</v>
      </c>
      <c r="G1439">
        <v>0.29199999999999993</v>
      </c>
      <c r="H1439">
        <v>1.3304109589041095</v>
      </c>
      <c r="I1439">
        <v>0.5</v>
      </c>
      <c r="J1439">
        <v>4</v>
      </c>
    </row>
    <row r="1440" spans="1:10" x14ac:dyDescent="0.25">
      <c r="A1440" t="str">
        <f t="shared" si="22"/>
        <v>11131_1_7302</v>
      </c>
      <c r="B1440">
        <v>11131</v>
      </c>
      <c r="C1440">
        <v>1</v>
      </c>
      <c r="D1440">
        <v>0</v>
      </c>
      <c r="E1440">
        <v>7302</v>
      </c>
      <c r="F1440">
        <v>2.1217716894977166</v>
      </c>
      <c r="G1440">
        <v>0.35199999999999992</v>
      </c>
      <c r="H1440">
        <v>1.2697716894977167</v>
      </c>
      <c r="I1440">
        <v>0.5</v>
      </c>
      <c r="J1440">
        <v>4</v>
      </c>
    </row>
    <row r="1441" spans="1:10" x14ac:dyDescent="0.25">
      <c r="A1441" t="str">
        <f t="shared" si="22"/>
        <v>13803_1_3522</v>
      </c>
      <c r="B1441">
        <v>13803</v>
      </c>
      <c r="C1441">
        <v>1</v>
      </c>
      <c r="D1441">
        <v>0</v>
      </c>
      <c r="E1441">
        <v>3522</v>
      </c>
      <c r="F1441">
        <v>2.120228310502283</v>
      </c>
      <c r="G1441">
        <v>0.64333333333333331</v>
      </c>
      <c r="H1441">
        <v>0.97689497716894969</v>
      </c>
      <c r="I1441">
        <v>0.5</v>
      </c>
      <c r="J1441">
        <v>4</v>
      </c>
    </row>
    <row r="1442" spans="1:10" x14ac:dyDescent="0.25">
      <c r="A1442" t="str">
        <f t="shared" si="22"/>
        <v>13680_1_5995</v>
      </c>
      <c r="B1442">
        <v>13680</v>
      </c>
      <c r="C1442">
        <v>1</v>
      </c>
      <c r="D1442">
        <v>0</v>
      </c>
      <c r="E1442">
        <v>5995</v>
      </c>
      <c r="F1442">
        <v>2.1123911719939117</v>
      </c>
      <c r="G1442">
        <v>0.27299999999999996</v>
      </c>
      <c r="H1442">
        <v>1.3393911719939118</v>
      </c>
      <c r="I1442">
        <v>0.5</v>
      </c>
      <c r="J1442">
        <v>4</v>
      </c>
    </row>
    <row r="1443" spans="1:10" x14ac:dyDescent="0.25">
      <c r="A1443" t="str">
        <f t="shared" si="22"/>
        <v>13877_1_4515</v>
      </c>
      <c r="B1443">
        <v>13877</v>
      </c>
      <c r="C1443">
        <v>1</v>
      </c>
      <c r="D1443">
        <v>0</v>
      </c>
      <c r="E1443">
        <v>4515</v>
      </c>
      <c r="F1443">
        <v>2.0927108066971076</v>
      </c>
      <c r="G1443">
        <v>0.23466666666666663</v>
      </c>
      <c r="H1443">
        <v>1.3580441400304413</v>
      </c>
      <c r="I1443">
        <v>0.5</v>
      </c>
      <c r="J1443">
        <v>4</v>
      </c>
    </row>
    <row r="1444" spans="1:10" x14ac:dyDescent="0.25">
      <c r="A1444" t="str">
        <f t="shared" si="22"/>
        <v>11885_1_2940</v>
      </c>
      <c r="B1444">
        <v>11885</v>
      </c>
      <c r="C1444">
        <v>1</v>
      </c>
      <c r="D1444">
        <v>0</v>
      </c>
      <c r="E1444">
        <v>2940</v>
      </c>
      <c r="F1444">
        <v>2.0903257229832573</v>
      </c>
      <c r="G1444">
        <v>0.56699999999999995</v>
      </c>
      <c r="H1444">
        <v>1.0233257229832571</v>
      </c>
      <c r="I1444">
        <v>0.5</v>
      </c>
      <c r="J1444">
        <v>4</v>
      </c>
    </row>
    <row r="1445" spans="1:10" x14ac:dyDescent="0.25">
      <c r="A1445" t="str">
        <f t="shared" si="22"/>
        <v>2846_3_4593</v>
      </c>
      <c r="B1445">
        <v>2846</v>
      </c>
      <c r="C1445">
        <v>3</v>
      </c>
      <c r="D1445">
        <v>0</v>
      </c>
      <c r="E1445">
        <v>4593</v>
      </c>
      <c r="F1445">
        <v>2.0895342465753424</v>
      </c>
      <c r="G1445">
        <v>0.432</v>
      </c>
      <c r="H1445">
        <v>1.1575342465753424</v>
      </c>
      <c r="I1445">
        <v>0.5</v>
      </c>
      <c r="J1445">
        <v>4</v>
      </c>
    </row>
    <row r="1446" spans="1:10" x14ac:dyDescent="0.25">
      <c r="A1446" t="str">
        <f t="shared" si="22"/>
        <v>3255_1_3260</v>
      </c>
      <c r="B1446">
        <v>3255</v>
      </c>
      <c r="C1446">
        <v>1</v>
      </c>
      <c r="D1446">
        <v>0</v>
      </c>
      <c r="E1446">
        <v>3260</v>
      </c>
      <c r="F1446">
        <v>2.0834870624048705</v>
      </c>
      <c r="G1446">
        <v>0.22966666666666663</v>
      </c>
      <c r="H1446">
        <v>1.353820395738204</v>
      </c>
      <c r="I1446">
        <v>0.5</v>
      </c>
      <c r="J1446">
        <v>4</v>
      </c>
    </row>
    <row r="1447" spans="1:10" x14ac:dyDescent="0.25">
      <c r="A1447" t="str">
        <f t="shared" si="22"/>
        <v>13891_1_4736</v>
      </c>
      <c r="B1447">
        <v>13891</v>
      </c>
      <c r="C1447">
        <v>1</v>
      </c>
      <c r="D1447">
        <v>0</v>
      </c>
      <c r="E1447">
        <v>4736</v>
      </c>
      <c r="F1447">
        <v>2.0787062404870627</v>
      </c>
      <c r="G1447">
        <v>0.39833333333333326</v>
      </c>
      <c r="H1447">
        <v>1.1803729071537292</v>
      </c>
      <c r="I1447">
        <v>0.5</v>
      </c>
      <c r="J1447">
        <v>4</v>
      </c>
    </row>
    <row r="1448" spans="1:10" x14ac:dyDescent="0.25">
      <c r="A1448" t="str">
        <f t="shared" si="22"/>
        <v>13879_1_6921</v>
      </c>
      <c r="B1448">
        <v>13879</v>
      </c>
      <c r="C1448">
        <v>1</v>
      </c>
      <c r="D1448">
        <v>0</v>
      </c>
      <c r="E1448">
        <v>6921</v>
      </c>
      <c r="F1448">
        <v>2.0709086757990867</v>
      </c>
      <c r="G1448">
        <v>0.29766666666666663</v>
      </c>
      <c r="H1448">
        <v>1.2732420091324199</v>
      </c>
      <c r="I1448">
        <v>0.5</v>
      </c>
      <c r="J1448">
        <v>4</v>
      </c>
    </row>
    <row r="1449" spans="1:10" x14ac:dyDescent="0.25">
      <c r="A1449" t="str">
        <f t="shared" si="22"/>
        <v>11049_1_6653</v>
      </c>
      <c r="B1449">
        <v>11049</v>
      </c>
      <c r="C1449">
        <v>1</v>
      </c>
      <c r="D1449">
        <v>0</v>
      </c>
      <c r="E1449">
        <v>6653</v>
      </c>
      <c r="F1449">
        <v>2.0645479452054794</v>
      </c>
      <c r="G1449">
        <v>0.60899999999999999</v>
      </c>
      <c r="H1449">
        <v>0.95554794520547937</v>
      </c>
      <c r="I1449">
        <v>0.5</v>
      </c>
      <c r="J1449">
        <v>4</v>
      </c>
    </row>
    <row r="1450" spans="1:10" x14ac:dyDescent="0.25">
      <c r="A1450" t="str">
        <f t="shared" si="22"/>
        <v>4251_5_2856</v>
      </c>
      <c r="B1450">
        <v>4251</v>
      </c>
      <c r="C1450">
        <v>5</v>
      </c>
      <c r="D1450">
        <v>0</v>
      </c>
      <c r="E1450">
        <v>2856</v>
      </c>
      <c r="F1450">
        <v>2.0635296803652965</v>
      </c>
      <c r="G1450">
        <v>0.58033333333333337</v>
      </c>
      <c r="H1450">
        <v>0.98319634703196335</v>
      </c>
      <c r="I1450">
        <v>0.5</v>
      </c>
      <c r="J1450">
        <v>4</v>
      </c>
    </row>
    <row r="1451" spans="1:10" x14ac:dyDescent="0.25">
      <c r="A1451" t="str">
        <f t="shared" si="22"/>
        <v>11191_2_5770</v>
      </c>
      <c r="B1451">
        <v>11191</v>
      </c>
      <c r="C1451">
        <v>2</v>
      </c>
      <c r="D1451">
        <v>0</v>
      </c>
      <c r="E1451">
        <v>5770</v>
      </c>
      <c r="F1451">
        <v>2.0631552511415525</v>
      </c>
      <c r="G1451">
        <v>0.49566666666666659</v>
      </c>
      <c r="H1451">
        <v>1.0674885844748858</v>
      </c>
      <c r="I1451">
        <v>0.5</v>
      </c>
      <c r="J1451">
        <v>4</v>
      </c>
    </row>
    <row r="1452" spans="1:10" x14ac:dyDescent="0.25">
      <c r="A1452" t="str">
        <f t="shared" si="22"/>
        <v>11936_1_1177</v>
      </c>
      <c r="B1452">
        <v>11936</v>
      </c>
      <c r="C1452">
        <v>1</v>
      </c>
      <c r="D1452">
        <v>0</v>
      </c>
      <c r="E1452">
        <v>1177</v>
      </c>
      <c r="F1452">
        <v>2.0602328767123286</v>
      </c>
      <c r="G1452">
        <v>0.44899999999999995</v>
      </c>
      <c r="H1452">
        <v>0.4445662100456621</v>
      </c>
      <c r="I1452">
        <v>1.1666666666666665</v>
      </c>
      <c r="J1452">
        <v>4</v>
      </c>
    </row>
    <row r="1453" spans="1:10" x14ac:dyDescent="0.25">
      <c r="A1453" t="str">
        <f t="shared" si="22"/>
        <v>14513_2_6756</v>
      </c>
      <c r="B1453">
        <v>14513</v>
      </c>
      <c r="C1453">
        <v>2</v>
      </c>
      <c r="D1453">
        <v>0</v>
      </c>
      <c r="E1453">
        <v>6756</v>
      </c>
      <c r="F1453">
        <v>2.0589674525738659</v>
      </c>
      <c r="G1453">
        <v>0.58622261693309641</v>
      </c>
      <c r="H1453">
        <v>0.80607816897410312</v>
      </c>
      <c r="I1453">
        <v>0.66666666666666663</v>
      </c>
      <c r="J1453">
        <v>4</v>
      </c>
    </row>
    <row r="1454" spans="1:10" x14ac:dyDescent="0.25">
      <c r="A1454" t="str">
        <f t="shared" si="22"/>
        <v>4143_5_4918</v>
      </c>
      <c r="B1454">
        <v>4143</v>
      </c>
      <c r="C1454">
        <v>5</v>
      </c>
      <c r="D1454">
        <v>0</v>
      </c>
      <c r="E1454">
        <v>4918</v>
      </c>
      <c r="F1454">
        <v>2.0568310502283103</v>
      </c>
      <c r="G1454">
        <v>0.44066666666666665</v>
      </c>
      <c r="H1454">
        <v>0.61616438356164382</v>
      </c>
      <c r="I1454">
        <v>1</v>
      </c>
      <c r="J1454">
        <v>4</v>
      </c>
    </row>
    <row r="1455" spans="1:10" x14ac:dyDescent="0.25">
      <c r="A1455" t="str">
        <f t="shared" si="22"/>
        <v>11070_1_1609</v>
      </c>
      <c r="B1455">
        <v>11070</v>
      </c>
      <c r="C1455">
        <v>1</v>
      </c>
      <c r="D1455">
        <v>0</v>
      </c>
      <c r="E1455">
        <v>1609</v>
      </c>
      <c r="F1455">
        <v>2.0540456621004561</v>
      </c>
      <c r="G1455">
        <v>0.23066666666666663</v>
      </c>
      <c r="H1455">
        <v>1.656712328767123</v>
      </c>
      <c r="I1455">
        <v>0.16666666666666666</v>
      </c>
      <c r="J1455">
        <v>4</v>
      </c>
    </row>
    <row r="1456" spans="1:10" x14ac:dyDescent="0.25">
      <c r="A1456" t="str">
        <f t="shared" si="22"/>
        <v>11042_1_966</v>
      </c>
      <c r="B1456">
        <v>11042</v>
      </c>
      <c r="C1456">
        <v>1</v>
      </c>
      <c r="D1456">
        <v>0</v>
      </c>
      <c r="E1456">
        <v>966</v>
      </c>
      <c r="F1456">
        <v>2.0466666666666669</v>
      </c>
      <c r="G1456">
        <v>0.5066666666666666</v>
      </c>
      <c r="H1456">
        <v>1.04</v>
      </c>
      <c r="I1456">
        <v>0.5</v>
      </c>
      <c r="J1456">
        <v>4</v>
      </c>
    </row>
    <row r="1457" spans="1:10" x14ac:dyDescent="0.25">
      <c r="A1457" t="str">
        <f t="shared" si="22"/>
        <v>11703_1_3912</v>
      </c>
      <c r="B1457">
        <v>11703</v>
      </c>
      <c r="C1457">
        <v>1</v>
      </c>
      <c r="D1457">
        <v>0</v>
      </c>
      <c r="E1457">
        <v>3912</v>
      </c>
      <c r="F1457">
        <v>2.0397838660578387</v>
      </c>
      <c r="G1457">
        <v>0.51899999999999991</v>
      </c>
      <c r="H1457">
        <v>0.68745053272450529</v>
      </c>
      <c r="I1457">
        <v>0.83333333333333326</v>
      </c>
      <c r="J1457">
        <v>4</v>
      </c>
    </row>
    <row r="1458" spans="1:10" x14ac:dyDescent="0.25">
      <c r="A1458" t="str">
        <f t="shared" si="22"/>
        <v>4251_7_5812</v>
      </c>
      <c r="B1458">
        <v>4251</v>
      </c>
      <c r="C1458">
        <v>7</v>
      </c>
      <c r="D1458">
        <v>0</v>
      </c>
      <c r="E1458">
        <v>5812</v>
      </c>
      <c r="F1458">
        <v>2.0381035007610349</v>
      </c>
      <c r="G1458">
        <v>0.42199999999999999</v>
      </c>
      <c r="H1458">
        <v>1.2827701674277017</v>
      </c>
      <c r="I1458">
        <v>0.33333333333333331</v>
      </c>
      <c r="J1458">
        <v>4</v>
      </c>
    </row>
    <row r="1459" spans="1:10" x14ac:dyDescent="0.25">
      <c r="A1459" t="str">
        <f t="shared" si="22"/>
        <v>13650_1_3823</v>
      </c>
      <c r="B1459">
        <v>13650</v>
      </c>
      <c r="C1459">
        <v>1</v>
      </c>
      <c r="D1459">
        <v>0</v>
      </c>
      <c r="E1459">
        <v>3823</v>
      </c>
      <c r="F1459">
        <v>2.0346203285330198</v>
      </c>
      <c r="G1459">
        <v>0.86773737902171066</v>
      </c>
      <c r="H1459">
        <v>0.50021628284464259</v>
      </c>
      <c r="I1459">
        <v>0.66666666666666663</v>
      </c>
      <c r="J1459">
        <v>4</v>
      </c>
    </row>
    <row r="1460" spans="1:10" x14ac:dyDescent="0.25">
      <c r="A1460" t="str">
        <f t="shared" si="22"/>
        <v>11161_1_9091</v>
      </c>
      <c r="B1460">
        <v>11161</v>
      </c>
      <c r="C1460">
        <v>1</v>
      </c>
      <c r="D1460">
        <v>0</v>
      </c>
      <c r="E1460">
        <v>9091</v>
      </c>
      <c r="F1460">
        <v>2.0345281582952817</v>
      </c>
      <c r="G1460">
        <v>0.27666666666666667</v>
      </c>
      <c r="H1460">
        <v>1.2578614916286148</v>
      </c>
      <c r="I1460">
        <v>0.5</v>
      </c>
      <c r="J1460">
        <v>4</v>
      </c>
    </row>
    <row r="1461" spans="1:10" x14ac:dyDescent="0.25">
      <c r="A1461" t="str">
        <f t="shared" si="22"/>
        <v>11715_1_6828</v>
      </c>
      <c r="B1461">
        <v>11715</v>
      </c>
      <c r="C1461">
        <v>1</v>
      </c>
      <c r="D1461">
        <v>0</v>
      </c>
      <c r="E1461">
        <v>6828</v>
      </c>
      <c r="F1461">
        <v>2.034187214611872</v>
      </c>
      <c r="G1461">
        <v>0.64799999999999991</v>
      </c>
      <c r="H1461">
        <v>0.71952054794520548</v>
      </c>
      <c r="I1461">
        <v>0.66666666666666663</v>
      </c>
      <c r="J1461">
        <v>4</v>
      </c>
    </row>
    <row r="1462" spans="1:10" x14ac:dyDescent="0.25">
      <c r="A1462" t="str">
        <f t="shared" si="22"/>
        <v>11829_1_6078</v>
      </c>
      <c r="B1462">
        <v>11829</v>
      </c>
      <c r="C1462">
        <v>1</v>
      </c>
      <c r="D1462">
        <v>0</v>
      </c>
      <c r="E1462">
        <v>6078</v>
      </c>
      <c r="F1462">
        <v>2.0311476407914766</v>
      </c>
      <c r="G1462">
        <v>0.22366666666666668</v>
      </c>
      <c r="H1462">
        <v>1.3074809741248097</v>
      </c>
      <c r="I1462">
        <v>0.5</v>
      </c>
      <c r="J1462">
        <v>4</v>
      </c>
    </row>
    <row r="1463" spans="1:10" x14ac:dyDescent="0.25">
      <c r="A1463" t="str">
        <f t="shared" si="22"/>
        <v>14025_1_7256</v>
      </c>
      <c r="B1463">
        <v>14025</v>
      </c>
      <c r="C1463">
        <v>1</v>
      </c>
      <c r="D1463">
        <v>0</v>
      </c>
      <c r="E1463">
        <v>7256</v>
      </c>
      <c r="F1463">
        <v>2.0310438956517798</v>
      </c>
      <c r="G1463">
        <v>0.32943076993752296</v>
      </c>
      <c r="H1463">
        <v>0.86827979238092345</v>
      </c>
      <c r="I1463">
        <v>0.83333333333333326</v>
      </c>
      <c r="J1463">
        <v>4</v>
      </c>
    </row>
    <row r="1464" spans="1:10" x14ac:dyDescent="0.25">
      <c r="A1464" t="str">
        <f t="shared" si="22"/>
        <v>11071_1_3904</v>
      </c>
      <c r="B1464">
        <v>11071</v>
      </c>
      <c r="C1464">
        <v>1</v>
      </c>
      <c r="D1464">
        <v>0</v>
      </c>
      <c r="E1464">
        <v>3904</v>
      </c>
      <c r="F1464">
        <v>2.0298173515981732</v>
      </c>
      <c r="G1464">
        <v>0.35666666666666669</v>
      </c>
      <c r="H1464">
        <v>1.1731506849315068</v>
      </c>
      <c r="I1464">
        <v>0.5</v>
      </c>
      <c r="J1464">
        <v>4</v>
      </c>
    </row>
    <row r="1465" spans="1:10" x14ac:dyDescent="0.25">
      <c r="A1465" t="str">
        <f t="shared" si="22"/>
        <v>13596_1_7858</v>
      </c>
      <c r="B1465">
        <v>13596</v>
      </c>
      <c r="C1465">
        <v>1</v>
      </c>
      <c r="D1465">
        <v>0</v>
      </c>
      <c r="E1465">
        <v>7858</v>
      </c>
      <c r="F1465">
        <v>2.0254885844748856</v>
      </c>
      <c r="G1465">
        <v>0.51800000000000002</v>
      </c>
      <c r="H1465">
        <v>1.0074885844748858</v>
      </c>
      <c r="I1465">
        <v>0.5</v>
      </c>
      <c r="J1465">
        <v>4</v>
      </c>
    </row>
    <row r="1466" spans="1:10" x14ac:dyDescent="0.25">
      <c r="A1466" t="str">
        <f t="shared" si="22"/>
        <v>15034_1_7233</v>
      </c>
      <c r="B1466">
        <v>15034</v>
      </c>
      <c r="C1466">
        <v>1</v>
      </c>
      <c r="D1466">
        <v>0</v>
      </c>
      <c r="E1466">
        <v>7233</v>
      </c>
      <c r="F1466">
        <v>2.0180076103500761</v>
      </c>
      <c r="G1466">
        <v>0.37299999999999989</v>
      </c>
      <c r="H1466">
        <v>1.1450076103500761</v>
      </c>
      <c r="I1466">
        <v>0.5</v>
      </c>
      <c r="J1466">
        <v>4</v>
      </c>
    </row>
    <row r="1467" spans="1:10" x14ac:dyDescent="0.25">
      <c r="A1467" t="str">
        <f t="shared" si="22"/>
        <v>11145_2_3114</v>
      </c>
      <c r="B1467">
        <v>11145</v>
      </c>
      <c r="C1467">
        <v>2</v>
      </c>
      <c r="D1467">
        <v>0</v>
      </c>
      <c r="E1467">
        <v>3114</v>
      </c>
      <c r="F1467">
        <v>2.0144063926940641</v>
      </c>
      <c r="G1467">
        <v>0.96499999999999997</v>
      </c>
      <c r="H1467">
        <v>0.54940639269406399</v>
      </c>
      <c r="I1467">
        <v>0.5</v>
      </c>
      <c r="J1467">
        <v>4</v>
      </c>
    </row>
    <row r="1468" spans="1:10" x14ac:dyDescent="0.25">
      <c r="A1468" t="str">
        <f t="shared" si="22"/>
        <v>13937_2_6280</v>
      </c>
      <c r="B1468">
        <v>13937</v>
      </c>
      <c r="C1468">
        <v>2</v>
      </c>
      <c r="D1468">
        <v>0</v>
      </c>
      <c r="E1468">
        <v>6280</v>
      </c>
      <c r="F1468">
        <v>2.0042374429223742</v>
      </c>
      <c r="G1468">
        <v>0.54533333333333323</v>
      </c>
      <c r="H1468">
        <v>0.62557077625570767</v>
      </c>
      <c r="I1468">
        <v>0.83333333333333326</v>
      </c>
      <c r="J1468">
        <v>4</v>
      </c>
    </row>
    <row r="1469" spans="1:10" x14ac:dyDescent="0.25">
      <c r="A1469" t="str">
        <f t="shared" si="22"/>
        <v>14071_2_6632</v>
      </c>
      <c r="B1469">
        <v>14071</v>
      </c>
      <c r="C1469">
        <v>2</v>
      </c>
      <c r="D1469">
        <v>0</v>
      </c>
      <c r="E1469">
        <v>6632</v>
      </c>
      <c r="F1469">
        <v>2.003082242042181</v>
      </c>
      <c r="G1469">
        <v>0.72680141737032555</v>
      </c>
      <c r="H1469">
        <v>0.77628082467185522</v>
      </c>
      <c r="I1469">
        <v>0.5</v>
      </c>
      <c r="J1469">
        <v>4</v>
      </c>
    </row>
    <row r="1470" spans="1:10" x14ac:dyDescent="0.25">
      <c r="A1470" t="str">
        <f t="shared" si="22"/>
        <v>11625_1_1296</v>
      </c>
      <c r="B1470">
        <v>11625</v>
      </c>
      <c r="C1470">
        <v>1</v>
      </c>
      <c r="D1470">
        <v>0</v>
      </c>
      <c r="E1470">
        <v>1296</v>
      </c>
      <c r="F1470">
        <v>2.0025342465753422</v>
      </c>
      <c r="G1470">
        <v>0.68499999999999983</v>
      </c>
      <c r="H1470">
        <v>0.81753424657534235</v>
      </c>
      <c r="I1470">
        <v>0.5</v>
      </c>
      <c r="J1470">
        <v>4</v>
      </c>
    </row>
    <row r="1471" spans="1:10" x14ac:dyDescent="0.25">
      <c r="A1471" t="str">
        <f t="shared" si="22"/>
        <v>13644_1_4770</v>
      </c>
      <c r="B1471">
        <v>13644</v>
      </c>
      <c r="C1471">
        <v>1</v>
      </c>
      <c r="D1471">
        <v>0</v>
      </c>
      <c r="E1471">
        <v>4770</v>
      </c>
      <c r="F1471">
        <v>2.0009726027397257</v>
      </c>
      <c r="G1471">
        <v>0.62033333333333318</v>
      </c>
      <c r="H1471">
        <v>0.8806392694063927</v>
      </c>
      <c r="I1471">
        <v>0.5</v>
      </c>
      <c r="J1471">
        <v>4</v>
      </c>
    </row>
    <row r="1472" spans="1:10" x14ac:dyDescent="0.25">
      <c r="A1472" t="str">
        <f t="shared" si="22"/>
        <v>13913_2_4991</v>
      </c>
      <c r="B1472">
        <v>13913</v>
      </c>
      <c r="C1472">
        <v>2</v>
      </c>
      <c r="D1472">
        <v>0</v>
      </c>
      <c r="E1472">
        <v>4991</v>
      </c>
      <c r="F1472">
        <v>2.0007184170471839</v>
      </c>
      <c r="G1472">
        <v>0.30933333333333329</v>
      </c>
      <c r="H1472">
        <v>1.1913850837138507</v>
      </c>
      <c r="I1472">
        <v>0.5</v>
      </c>
      <c r="J1472">
        <v>4</v>
      </c>
    </row>
    <row r="1473" spans="1:10" x14ac:dyDescent="0.25">
      <c r="A1473" t="str">
        <f t="shared" si="22"/>
        <v>14049_1_5268</v>
      </c>
      <c r="B1473">
        <v>14049</v>
      </c>
      <c r="C1473">
        <v>1</v>
      </c>
      <c r="D1473">
        <v>0</v>
      </c>
      <c r="E1473">
        <v>5268</v>
      </c>
      <c r="F1473">
        <v>1.9948219178082192</v>
      </c>
      <c r="G1473">
        <v>0.20733333333333329</v>
      </c>
      <c r="H1473">
        <v>1.2874885844748858</v>
      </c>
      <c r="I1473">
        <v>0.5</v>
      </c>
      <c r="J1473">
        <v>4</v>
      </c>
    </row>
    <row r="1474" spans="1:10" x14ac:dyDescent="0.25">
      <c r="A1474" t="str">
        <f t="shared" si="22"/>
        <v>13811_2_7356</v>
      </c>
      <c r="B1474">
        <v>13811</v>
      </c>
      <c r="C1474">
        <v>2</v>
      </c>
      <c r="D1474">
        <v>0</v>
      </c>
      <c r="E1474">
        <v>7356</v>
      </c>
      <c r="F1474">
        <v>1.9941735159817351</v>
      </c>
      <c r="G1474">
        <v>0.77599999999999991</v>
      </c>
      <c r="H1474">
        <v>0.55150684931506855</v>
      </c>
      <c r="I1474">
        <v>0.66666666666666663</v>
      </c>
      <c r="J1474">
        <v>4</v>
      </c>
    </row>
    <row r="1475" spans="1:10" x14ac:dyDescent="0.25">
      <c r="A1475" t="str">
        <f t="shared" ref="A1475:A1538" si="23">CONCATENATE(B1475,"_",C1475,"_",E1475)</f>
        <v>13565_1_1653</v>
      </c>
      <c r="B1475">
        <v>13565</v>
      </c>
      <c r="C1475">
        <v>1</v>
      </c>
      <c r="D1475">
        <v>0</v>
      </c>
      <c r="E1475">
        <v>1653</v>
      </c>
      <c r="F1475">
        <v>1.9923866057838659</v>
      </c>
      <c r="G1475">
        <v>0.22066666666666662</v>
      </c>
      <c r="H1475">
        <v>1.1050532724505326</v>
      </c>
      <c r="I1475">
        <v>0.66666666666666663</v>
      </c>
      <c r="J1475">
        <v>4</v>
      </c>
    </row>
    <row r="1476" spans="1:10" x14ac:dyDescent="0.25">
      <c r="A1476" t="str">
        <f t="shared" si="23"/>
        <v>15061_4_492</v>
      </c>
      <c r="B1476">
        <v>15061</v>
      </c>
      <c r="C1476">
        <v>4</v>
      </c>
      <c r="D1476">
        <v>0</v>
      </c>
      <c r="E1476">
        <v>492</v>
      </c>
      <c r="F1476">
        <v>1.9827579908675799</v>
      </c>
      <c r="G1476">
        <v>0.20266666666666666</v>
      </c>
      <c r="H1476">
        <v>1.1134246575342466</v>
      </c>
      <c r="I1476">
        <v>0.66666666666666663</v>
      </c>
      <c r="J1476">
        <v>4</v>
      </c>
    </row>
    <row r="1477" spans="1:10" x14ac:dyDescent="0.25">
      <c r="A1477" t="str">
        <f t="shared" si="23"/>
        <v>11167_1_4175</v>
      </c>
      <c r="B1477">
        <v>11167</v>
      </c>
      <c r="C1477">
        <v>1</v>
      </c>
      <c r="D1477">
        <v>0</v>
      </c>
      <c r="E1477">
        <v>4175</v>
      </c>
      <c r="F1477">
        <v>1.9810684931506848</v>
      </c>
      <c r="G1477">
        <v>0.53933333333333322</v>
      </c>
      <c r="H1477">
        <v>0.94173515981735145</v>
      </c>
      <c r="I1477">
        <v>0.5</v>
      </c>
      <c r="J1477">
        <v>4</v>
      </c>
    </row>
    <row r="1478" spans="1:10" x14ac:dyDescent="0.25">
      <c r="A1478" t="str">
        <f t="shared" si="23"/>
        <v>15013_3_11039</v>
      </c>
      <c r="B1478">
        <v>15013</v>
      </c>
      <c r="C1478">
        <v>3</v>
      </c>
      <c r="D1478">
        <v>0</v>
      </c>
      <c r="E1478">
        <v>11039</v>
      </c>
      <c r="F1478">
        <v>1.9807123287671231</v>
      </c>
      <c r="G1478">
        <v>0.27733333333333327</v>
      </c>
      <c r="H1478">
        <v>1.2033789954337899</v>
      </c>
      <c r="I1478">
        <v>0.5</v>
      </c>
      <c r="J1478">
        <v>4</v>
      </c>
    </row>
    <row r="1479" spans="1:10" x14ac:dyDescent="0.25">
      <c r="A1479" t="str">
        <f t="shared" si="23"/>
        <v>13613_1_4303</v>
      </c>
      <c r="B1479">
        <v>13613</v>
      </c>
      <c r="C1479">
        <v>1</v>
      </c>
      <c r="D1479">
        <v>0</v>
      </c>
      <c r="E1479">
        <v>4303</v>
      </c>
      <c r="F1479">
        <v>1.9781917808219176</v>
      </c>
      <c r="G1479">
        <v>0.33599999999999997</v>
      </c>
      <c r="H1479">
        <v>1.1421917808219177</v>
      </c>
      <c r="I1479">
        <v>0.5</v>
      </c>
      <c r="J1479">
        <v>4</v>
      </c>
    </row>
    <row r="1480" spans="1:10" x14ac:dyDescent="0.25">
      <c r="A1480" t="str">
        <f t="shared" si="23"/>
        <v>15016_1_3066</v>
      </c>
      <c r="B1480">
        <v>15016</v>
      </c>
      <c r="C1480">
        <v>1</v>
      </c>
      <c r="D1480">
        <v>0</v>
      </c>
      <c r="E1480">
        <v>3066</v>
      </c>
      <c r="F1480">
        <v>1.9704566210045662</v>
      </c>
      <c r="G1480">
        <v>0.19499999999999998</v>
      </c>
      <c r="H1480">
        <v>1.2754566210045661</v>
      </c>
      <c r="I1480">
        <v>0.5</v>
      </c>
      <c r="J1480">
        <v>4</v>
      </c>
    </row>
    <row r="1481" spans="1:10" x14ac:dyDescent="0.25">
      <c r="A1481" t="str">
        <f t="shared" si="23"/>
        <v>15033_1_5263</v>
      </c>
      <c r="B1481">
        <v>15033</v>
      </c>
      <c r="C1481">
        <v>1</v>
      </c>
      <c r="D1481">
        <v>0</v>
      </c>
      <c r="E1481">
        <v>5263</v>
      </c>
      <c r="F1481">
        <v>1.9680684931506849</v>
      </c>
      <c r="G1481">
        <v>0.21966666666666668</v>
      </c>
      <c r="H1481">
        <v>1.2484018264840182</v>
      </c>
      <c r="I1481">
        <v>0.5</v>
      </c>
      <c r="J1481">
        <v>4</v>
      </c>
    </row>
    <row r="1482" spans="1:10" x14ac:dyDescent="0.25">
      <c r="A1482" t="str">
        <f t="shared" si="23"/>
        <v>15018_2_6314</v>
      </c>
      <c r="B1482">
        <v>15018</v>
      </c>
      <c r="C1482">
        <v>2</v>
      </c>
      <c r="D1482">
        <v>0</v>
      </c>
      <c r="E1482">
        <v>6314</v>
      </c>
      <c r="F1482">
        <v>1.9626769667945743</v>
      </c>
      <c r="G1482">
        <v>0.16348928307464891</v>
      </c>
      <c r="H1482">
        <v>1.1325210170532589</v>
      </c>
      <c r="I1482">
        <v>0.66666666666666663</v>
      </c>
      <c r="J1482">
        <v>4</v>
      </c>
    </row>
    <row r="1483" spans="1:10" x14ac:dyDescent="0.25">
      <c r="A1483" t="str">
        <f t="shared" si="23"/>
        <v>11055_1_3919</v>
      </c>
      <c r="B1483">
        <v>11055</v>
      </c>
      <c r="C1483">
        <v>1</v>
      </c>
      <c r="D1483">
        <v>556</v>
      </c>
      <c r="E1483">
        <v>3919</v>
      </c>
      <c r="F1483">
        <v>1.9598949771689496</v>
      </c>
      <c r="G1483">
        <v>0.79299999999999993</v>
      </c>
      <c r="H1483">
        <v>0.33356164383561643</v>
      </c>
      <c r="I1483">
        <v>0.83333333333333326</v>
      </c>
      <c r="J1483">
        <v>4</v>
      </c>
    </row>
    <row r="1484" spans="1:10" x14ac:dyDescent="0.25">
      <c r="A1484" t="str">
        <f t="shared" si="23"/>
        <v>14513_1_4222</v>
      </c>
      <c r="B1484">
        <v>14513</v>
      </c>
      <c r="C1484">
        <v>1</v>
      </c>
      <c r="D1484">
        <v>0</v>
      </c>
      <c r="E1484">
        <v>4222</v>
      </c>
      <c r="F1484">
        <v>1.9534566210045661</v>
      </c>
      <c r="G1484">
        <v>0.6263333333333333</v>
      </c>
      <c r="H1484">
        <v>0.82712328767123289</v>
      </c>
      <c r="I1484">
        <v>0.5</v>
      </c>
      <c r="J1484">
        <v>4</v>
      </c>
    </row>
    <row r="1485" spans="1:10" x14ac:dyDescent="0.25">
      <c r="A1485" t="str">
        <f t="shared" si="23"/>
        <v>11833_1_7148</v>
      </c>
      <c r="B1485">
        <v>11833</v>
      </c>
      <c r="C1485">
        <v>1</v>
      </c>
      <c r="D1485">
        <v>0</v>
      </c>
      <c r="E1485">
        <v>7148</v>
      </c>
      <c r="F1485">
        <v>1.9515814307458141</v>
      </c>
      <c r="G1485">
        <v>0.29533333333333334</v>
      </c>
      <c r="H1485">
        <v>1.1562480974124809</v>
      </c>
      <c r="I1485">
        <v>0.5</v>
      </c>
      <c r="J1485">
        <v>4</v>
      </c>
    </row>
    <row r="1486" spans="1:10" x14ac:dyDescent="0.25">
      <c r="A1486" t="str">
        <f t="shared" si="23"/>
        <v>14514_1_4387</v>
      </c>
      <c r="B1486">
        <v>14514</v>
      </c>
      <c r="C1486">
        <v>1</v>
      </c>
      <c r="D1486">
        <v>0</v>
      </c>
      <c r="E1486">
        <v>4387</v>
      </c>
      <c r="F1486">
        <v>1.9512511415525113</v>
      </c>
      <c r="G1486">
        <v>0.96266666666666656</v>
      </c>
      <c r="H1486">
        <v>0.82191780821917804</v>
      </c>
      <c r="I1486">
        <v>0.16666666666666666</v>
      </c>
      <c r="J1486">
        <v>4</v>
      </c>
    </row>
    <row r="1487" spans="1:10" x14ac:dyDescent="0.25">
      <c r="A1487" t="str">
        <f t="shared" si="23"/>
        <v>15049_1_4465</v>
      </c>
      <c r="B1487">
        <v>15049</v>
      </c>
      <c r="C1487">
        <v>1</v>
      </c>
      <c r="D1487">
        <v>0</v>
      </c>
      <c r="E1487">
        <v>4465</v>
      </c>
      <c r="F1487">
        <v>1.9472663622526636</v>
      </c>
      <c r="G1487">
        <v>0.26033333333333331</v>
      </c>
      <c r="H1487">
        <v>1.1869330289193303</v>
      </c>
      <c r="I1487">
        <v>0.5</v>
      </c>
      <c r="J1487">
        <v>4</v>
      </c>
    </row>
    <row r="1488" spans="1:10" x14ac:dyDescent="0.25">
      <c r="A1488" t="str">
        <f t="shared" si="23"/>
        <v>15037_1_8836</v>
      </c>
      <c r="B1488">
        <v>15037</v>
      </c>
      <c r="C1488">
        <v>1</v>
      </c>
      <c r="D1488">
        <v>0</v>
      </c>
      <c r="E1488">
        <v>8836</v>
      </c>
      <c r="F1488">
        <v>1.9470243531202434</v>
      </c>
      <c r="G1488">
        <v>0.18999999999999997</v>
      </c>
      <c r="H1488">
        <v>1.2570243531202434</v>
      </c>
      <c r="I1488">
        <v>0.5</v>
      </c>
      <c r="J1488">
        <v>4</v>
      </c>
    </row>
    <row r="1489" spans="1:10" x14ac:dyDescent="0.25">
      <c r="A1489" t="str">
        <f t="shared" si="23"/>
        <v>11733_2_5620</v>
      </c>
      <c r="B1489">
        <v>11733</v>
      </c>
      <c r="C1489">
        <v>2</v>
      </c>
      <c r="D1489">
        <v>0</v>
      </c>
      <c r="E1489">
        <v>5620</v>
      </c>
      <c r="F1489">
        <v>1.9419954337899541</v>
      </c>
      <c r="G1489">
        <v>0.38300000000000001</v>
      </c>
      <c r="H1489">
        <v>0.89232876712328768</v>
      </c>
      <c r="I1489">
        <v>0.66666666666666663</v>
      </c>
      <c r="J1489">
        <v>4</v>
      </c>
    </row>
    <row r="1490" spans="1:10" x14ac:dyDescent="0.25">
      <c r="A1490" t="str">
        <f t="shared" si="23"/>
        <v>15066_1_6226</v>
      </c>
      <c r="B1490">
        <v>15066</v>
      </c>
      <c r="C1490">
        <v>1</v>
      </c>
      <c r="D1490">
        <v>0</v>
      </c>
      <c r="E1490">
        <v>6226</v>
      </c>
      <c r="F1490">
        <v>1.9396666666666667</v>
      </c>
      <c r="G1490">
        <v>0.14466666666666667</v>
      </c>
      <c r="H1490">
        <v>1.2949999999999999</v>
      </c>
      <c r="I1490">
        <v>0.5</v>
      </c>
      <c r="J1490">
        <v>4</v>
      </c>
    </row>
    <row r="1491" spans="1:10" x14ac:dyDescent="0.25">
      <c r="A1491" t="str">
        <f t="shared" si="23"/>
        <v>13549_1_7225</v>
      </c>
      <c r="B1491">
        <v>13549</v>
      </c>
      <c r="C1491">
        <v>1</v>
      </c>
      <c r="D1491">
        <v>0</v>
      </c>
      <c r="E1491">
        <v>7225</v>
      </c>
      <c r="F1491">
        <v>1.9366118721461185</v>
      </c>
      <c r="G1491">
        <v>0.26199999999999996</v>
      </c>
      <c r="H1491">
        <v>1.1746118721461185</v>
      </c>
      <c r="I1491">
        <v>0.5</v>
      </c>
      <c r="J1491">
        <v>4</v>
      </c>
    </row>
    <row r="1492" spans="1:10" x14ac:dyDescent="0.25">
      <c r="A1492" t="str">
        <f t="shared" si="23"/>
        <v>13822_3_5733</v>
      </c>
      <c r="B1492">
        <v>13822</v>
      </c>
      <c r="C1492">
        <v>3</v>
      </c>
      <c r="D1492">
        <v>0</v>
      </c>
      <c r="E1492">
        <v>5733</v>
      </c>
      <c r="F1492">
        <v>1.9221050228310501</v>
      </c>
      <c r="G1492">
        <v>0.58566666666666656</v>
      </c>
      <c r="H1492">
        <v>0.66977168949771682</v>
      </c>
      <c r="I1492">
        <v>0.66666666666666663</v>
      </c>
      <c r="J1492">
        <v>4</v>
      </c>
    </row>
    <row r="1493" spans="1:10" x14ac:dyDescent="0.25">
      <c r="A1493" t="str">
        <f t="shared" si="23"/>
        <v>11755_1_3028</v>
      </c>
      <c r="B1493">
        <v>11755</v>
      </c>
      <c r="C1493">
        <v>1</v>
      </c>
      <c r="D1493">
        <v>0</v>
      </c>
      <c r="E1493">
        <v>3028</v>
      </c>
      <c r="F1493">
        <v>1.917525114155251</v>
      </c>
      <c r="G1493">
        <v>0.32866666666666666</v>
      </c>
      <c r="H1493">
        <v>0.92219178082191766</v>
      </c>
      <c r="I1493">
        <v>0.66666666666666663</v>
      </c>
      <c r="J1493">
        <v>4</v>
      </c>
    </row>
    <row r="1494" spans="1:10" x14ac:dyDescent="0.25">
      <c r="A1494" t="str">
        <f t="shared" si="23"/>
        <v>13927_1_5125</v>
      </c>
      <c r="B1494">
        <v>13927</v>
      </c>
      <c r="C1494">
        <v>1</v>
      </c>
      <c r="D1494">
        <v>0</v>
      </c>
      <c r="E1494">
        <v>5125</v>
      </c>
      <c r="F1494">
        <v>1.9120106544901063</v>
      </c>
      <c r="G1494">
        <v>0.3163333333333333</v>
      </c>
      <c r="H1494">
        <v>0.76234398782343971</v>
      </c>
      <c r="I1494">
        <v>0.83333333333333326</v>
      </c>
      <c r="J1494">
        <v>4</v>
      </c>
    </row>
    <row r="1495" spans="1:10" x14ac:dyDescent="0.25">
      <c r="A1495" t="str">
        <f t="shared" si="23"/>
        <v>11869_1_9367</v>
      </c>
      <c r="B1495">
        <v>11869</v>
      </c>
      <c r="C1495">
        <v>1</v>
      </c>
      <c r="D1495">
        <v>0</v>
      </c>
      <c r="E1495">
        <v>9367</v>
      </c>
      <c r="F1495">
        <v>1.9111881871312528</v>
      </c>
      <c r="G1495">
        <v>0.29081402797053479</v>
      </c>
      <c r="H1495">
        <v>1.1203741591607181</v>
      </c>
      <c r="I1495">
        <v>0.5</v>
      </c>
      <c r="J1495">
        <v>4</v>
      </c>
    </row>
    <row r="1496" spans="1:10" x14ac:dyDescent="0.25">
      <c r="A1496" t="str">
        <f t="shared" si="23"/>
        <v>13550_1_2590</v>
      </c>
      <c r="B1496">
        <v>13550</v>
      </c>
      <c r="C1496">
        <v>1</v>
      </c>
      <c r="D1496">
        <v>0</v>
      </c>
      <c r="E1496">
        <v>2590</v>
      </c>
      <c r="F1496">
        <v>1.9106666666666665</v>
      </c>
      <c r="G1496">
        <v>0.41733333333333333</v>
      </c>
      <c r="H1496">
        <v>0.65999999999999992</v>
      </c>
      <c r="I1496">
        <v>0.83333333333333326</v>
      </c>
      <c r="J1496">
        <v>4</v>
      </c>
    </row>
    <row r="1497" spans="1:10" x14ac:dyDescent="0.25">
      <c r="A1497" t="str">
        <f t="shared" si="23"/>
        <v>11807_1_4242</v>
      </c>
      <c r="B1497">
        <v>11807</v>
      </c>
      <c r="C1497">
        <v>1</v>
      </c>
      <c r="D1497">
        <v>0</v>
      </c>
      <c r="E1497">
        <v>4242</v>
      </c>
      <c r="F1497">
        <v>1.9097442922374428</v>
      </c>
      <c r="G1497">
        <v>0.29933333333333328</v>
      </c>
      <c r="H1497">
        <v>1.1104109589041096</v>
      </c>
      <c r="I1497">
        <v>0.5</v>
      </c>
      <c r="J1497">
        <v>4</v>
      </c>
    </row>
    <row r="1498" spans="1:10" x14ac:dyDescent="0.25">
      <c r="A1498" t="str">
        <f t="shared" si="23"/>
        <v>11017_2_8606</v>
      </c>
      <c r="B1498">
        <v>11017</v>
      </c>
      <c r="C1498">
        <v>2</v>
      </c>
      <c r="D1498">
        <v>0</v>
      </c>
      <c r="E1498">
        <v>8606</v>
      </c>
      <c r="F1498">
        <v>1.9064885844748858</v>
      </c>
      <c r="G1498">
        <v>0.28566666666666662</v>
      </c>
      <c r="H1498">
        <v>0.45415525114155253</v>
      </c>
      <c r="I1498">
        <v>1.1666666666666665</v>
      </c>
      <c r="J1498">
        <v>4</v>
      </c>
    </row>
    <row r="1499" spans="1:10" x14ac:dyDescent="0.25">
      <c r="A1499" t="str">
        <f t="shared" si="23"/>
        <v>11069_1_4773</v>
      </c>
      <c r="B1499">
        <v>11069</v>
      </c>
      <c r="C1499">
        <v>1</v>
      </c>
      <c r="D1499">
        <v>0</v>
      </c>
      <c r="E1499">
        <v>4773</v>
      </c>
      <c r="F1499">
        <v>1.9024018264840179</v>
      </c>
      <c r="G1499">
        <v>0.58233333333333326</v>
      </c>
      <c r="H1499">
        <v>0.65340182648401823</v>
      </c>
      <c r="I1499">
        <v>0.66666666666666663</v>
      </c>
      <c r="J1499">
        <v>4</v>
      </c>
    </row>
    <row r="1500" spans="1:10" x14ac:dyDescent="0.25">
      <c r="A1500" t="str">
        <f t="shared" si="23"/>
        <v>11017_1_2526</v>
      </c>
      <c r="B1500">
        <v>11017</v>
      </c>
      <c r="C1500">
        <v>1</v>
      </c>
      <c r="D1500">
        <v>0</v>
      </c>
      <c r="E1500">
        <v>2526</v>
      </c>
      <c r="F1500">
        <v>1.9019071537290717</v>
      </c>
      <c r="G1500">
        <v>0.22899999999999998</v>
      </c>
      <c r="H1500">
        <v>0.67290715372907162</v>
      </c>
      <c r="I1500">
        <v>1</v>
      </c>
      <c r="J1500">
        <v>4</v>
      </c>
    </row>
    <row r="1501" spans="1:10" x14ac:dyDescent="0.25">
      <c r="A1501" t="str">
        <f t="shared" si="23"/>
        <v>11071_2_5750</v>
      </c>
      <c r="B1501">
        <v>11071</v>
      </c>
      <c r="C1501">
        <v>2</v>
      </c>
      <c r="D1501">
        <v>0</v>
      </c>
      <c r="E1501">
        <v>5750</v>
      </c>
      <c r="F1501">
        <v>1.9001293759512936</v>
      </c>
      <c r="G1501">
        <v>0.22666666666666663</v>
      </c>
      <c r="H1501">
        <v>1.173462709284627</v>
      </c>
      <c r="I1501">
        <v>0.5</v>
      </c>
      <c r="J1501">
        <v>4</v>
      </c>
    </row>
    <row r="1502" spans="1:10" x14ac:dyDescent="0.25">
      <c r="A1502" t="str">
        <f t="shared" si="23"/>
        <v>11166_1_7890</v>
      </c>
      <c r="B1502">
        <v>11166</v>
      </c>
      <c r="C1502">
        <v>1</v>
      </c>
      <c r="D1502">
        <v>0</v>
      </c>
      <c r="E1502">
        <v>7890</v>
      </c>
      <c r="F1502">
        <v>1.8949680365296802</v>
      </c>
      <c r="G1502">
        <v>0.42866666666666664</v>
      </c>
      <c r="H1502">
        <v>0.96630136986301363</v>
      </c>
      <c r="I1502">
        <v>0.5</v>
      </c>
      <c r="J1502">
        <v>4</v>
      </c>
    </row>
    <row r="1503" spans="1:10" x14ac:dyDescent="0.25">
      <c r="A1503" t="str">
        <f t="shared" si="23"/>
        <v>11959_1_5184</v>
      </c>
      <c r="B1503">
        <v>11959</v>
      </c>
      <c r="C1503">
        <v>1</v>
      </c>
      <c r="D1503">
        <v>0</v>
      </c>
      <c r="E1503">
        <v>5184</v>
      </c>
      <c r="F1503">
        <v>1.8944672754946725</v>
      </c>
      <c r="G1503">
        <v>0.45833333333333331</v>
      </c>
      <c r="H1503">
        <v>0.93613394216133927</v>
      </c>
      <c r="I1503">
        <v>0.5</v>
      </c>
      <c r="J1503">
        <v>4</v>
      </c>
    </row>
    <row r="1504" spans="1:10" x14ac:dyDescent="0.25">
      <c r="A1504" t="str">
        <f t="shared" si="23"/>
        <v>15046_3_4170</v>
      </c>
      <c r="B1504">
        <v>15046</v>
      </c>
      <c r="C1504">
        <v>3</v>
      </c>
      <c r="D1504">
        <v>0</v>
      </c>
      <c r="E1504">
        <v>4170</v>
      </c>
      <c r="F1504">
        <v>1.8870273972602738</v>
      </c>
      <c r="G1504">
        <v>0.36766666666666664</v>
      </c>
      <c r="H1504">
        <v>1.0193607305936072</v>
      </c>
      <c r="I1504">
        <v>0.5</v>
      </c>
      <c r="J1504">
        <v>4</v>
      </c>
    </row>
    <row r="1505" spans="1:10" x14ac:dyDescent="0.25">
      <c r="A1505" t="str">
        <f t="shared" si="23"/>
        <v>11002_1_3418</v>
      </c>
      <c r="B1505">
        <v>11002</v>
      </c>
      <c r="C1505">
        <v>1</v>
      </c>
      <c r="D1505">
        <v>0</v>
      </c>
      <c r="E1505">
        <v>3418</v>
      </c>
      <c r="F1505">
        <v>1.8843363774733637</v>
      </c>
      <c r="G1505">
        <v>0.52866666666666662</v>
      </c>
      <c r="H1505">
        <v>0.85566971080669707</v>
      </c>
      <c r="I1505">
        <v>0.5</v>
      </c>
      <c r="J1505">
        <v>4</v>
      </c>
    </row>
    <row r="1506" spans="1:10" x14ac:dyDescent="0.25">
      <c r="A1506" t="str">
        <f t="shared" si="23"/>
        <v>13958_1_2280</v>
      </c>
      <c r="B1506">
        <v>13958</v>
      </c>
      <c r="C1506">
        <v>1</v>
      </c>
      <c r="D1506">
        <v>0</v>
      </c>
      <c r="E1506">
        <v>2280</v>
      </c>
      <c r="F1506">
        <v>1.877986301369863</v>
      </c>
      <c r="G1506">
        <v>0.14766666666666664</v>
      </c>
      <c r="H1506">
        <v>1.2303196347031964</v>
      </c>
      <c r="I1506">
        <v>0.5</v>
      </c>
      <c r="J1506">
        <v>4</v>
      </c>
    </row>
    <row r="1507" spans="1:10" x14ac:dyDescent="0.25">
      <c r="A1507" t="str">
        <f t="shared" si="23"/>
        <v>13863_1_12006</v>
      </c>
      <c r="B1507">
        <v>13863</v>
      </c>
      <c r="C1507">
        <v>1</v>
      </c>
      <c r="D1507">
        <v>0</v>
      </c>
      <c r="E1507">
        <v>12006</v>
      </c>
      <c r="F1507">
        <v>1.8753028919330288</v>
      </c>
      <c r="G1507">
        <v>0.18533333333333335</v>
      </c>
      <c r="H1507">
        <v>1.1899695585996954</v>
      </c>
      <c r="I1507">
        <v>0.5</v>
      </c>
      <c r="J1507">
        <v>4</v>
      </c>
    </row>
    <row r="1508" spans="1:10" x14ac:dyDescent="0.25">
      <c r="A1508" t="str">
        <f t="shared" si="23"/>
        <v>11945_1_7765</v>
      </c>
      <c r="B1508">
        <v>11945</v>
      </c>
      <c r="C1508">
        <v>1</v>
      </c>
      <c r="D1508">
        <v>0</v>
      </c>
      <c r="E1508">
        <v>7765</v>
      </c>
      <c r="F1508">
        <v>1.8723926940639268</v>
      </c>
      <c r="G1508">
        <v>0.37266666666666659</v>
      </c>
      <c r="H1508">
        <v>0.49972602739726024</v>
      </c>
      <c r="I1508">
        <v>1</v>
      </c>
      <c r="J1508">
        <v>4</v>
      </c>
    </row>
    <row r="1509" spans="1:10" x14ac:dyDescent="0.25">
      <c r="A1509" t="str">
        <f t="shared" si="23"/>
        <v>13687_4_1517</v>
      </c>
      <c r="B1509">
        <v>13687</v>
      </c>
      <c r="C1509">
        <v>4</v>
      </c>
      <c r="D1509">
        <v>0</v>
      </c>
      <c r="E1509">
        <v>1517</v>
      </c>
      <c r="F1509">
        <v>1.8703089802130897</v>
      </c>
      <c r="G1509">
        <v>0.23899999999999993</v>
      </c>
      <c r="H1509">
        <v>1.1313089802130898</v>
      </c>
      <c r="I1509">
        <v>0.5</v>
      </c>
      <c r="J1509">
        <v>4</v>
      </c>
    </row>
    <row r="1510" spans="1:10" x14ac:dyDescent="0.25">
      <c r="A1510" t="str">
        <f t="shared" si="23"/>
        <v>3192_4_7813</v>
      </c>
      <c r="B1510">
        <v>3192</v>
      </c>
      <c r="C1510">
        <v>4</v>
      </c>
      <c r="D1510">
        <v>0</v>
      </c>
      <c r="E1510">
        <v>7813</v>
      </c>
      <c r="F1510">
        <v>1.8595205479452053</v>
      </c>
      <c r="G1510">
        <v>0.35166666666666663</v>
      </c>
      <c r="H1510">
        <v>0.67452054794520544</v>
      </c>
      <c r="I1510">
        <v>0.83333333333333326</v>
      </c>
      <c r="J1510">
        <v>4</v>
      </c>
    </row>
    <row r="1511" spans="1:10" x14ac:dyDescent="0.25">
      <c r="A1511" t="str">
        <f t="shared" si="23"/>
        <v>11155_1_2844</v>
      </c>
      <c r="B1511">
        <v>11155</v>
      </c>
      <c r="C1511">
        <v>1</v>
      </c>
      <c r="D1511">
        <v>0</v>
      </c>
      <c r="E1511">
        <v>2844</v>
      </c>
      <c r="F1511">
        <v>1.8541872146118719</v>
      </c>
      <c r="G1511">
        <v>0.21299999999999997</v>
      </c>
      <c r="H1511">
        <v>1.141187214611872</v>
      </c>
      <c r="I1511">
        <v>0.5</v>
      </c>
      <c r="J1511">
        <v>4</v>
      </c>
    </row>
    <row r="1512" spans="1:10" x14ac:dyDescent="0.25">
      <c r="A1512" t="str">
        <f t="shared" si="23"/>
        <v>3631_2_6887</v>
      </c>
      <c r="B1512">
        <v>3631</v>
      </c>
      <c r="C1512">
        <v>2</v>
      </c>
      <c r="D1512">
        <v>0</v>
      </c>
      <c r="E1512">
        <v>6887</v>
      </c>
      <c r="F1512">
        <v>1.850706240487062</v>
      </c>
      <c r="G1512">
        <v>0.32199999999999995</v>
      </c>
      <c r="H1512">
        <v>0.86203957382039564</v>
      </c>
      <c r="I1512">
        <v>0.66666666666666663</v>
      </c>
      <c r="J1512">
        <v>4</v>
      </c>
    </row>
    <row r="1513" spans="1:10" x14ac:dyDescent="0.25">
      <c r="A1513" t="str">
        <f t="shared" si="23"/>
        <v>13639_1_4236</v>
      </c>
      <c r="B1513">
        <v>13639</v>
      </c>
      <c r="C1513">
        <v>1</v>
      </c>
      <c r="D1513">
        <v>0</v>
      </c>
      <c r="E1513">
        <v>4236</v>
      </c>
      <c r="F1513">
        <v>1.8454870624048703</v>
      </c>
      <c r="G1513">
        <v>0.27166666666666661</v>
      </c>
      <c r="H1513">
        <v>0.7404870624048705</v>
      </c>
      <c r="I1513">
        <v>0.83333333333333326</v>
      </c>
      <c r="J1513">
        <v>4</v>
      </c>
    </row>
    <row r="1514" spans="1:10" x14ac:dyDescent="0.25">
      <c r="A1514" t="str">
        <f t="shared" si="23"/>
        <v>13551_1_5628</v>
      </c>
      <c r="B1514">
        <v>13551</v>
      </c>
      <c r="C1514">
        <v>1</v>
      </c>
      <c r="D1514">
        <v>0</v>
      </c>
      <c r="E1514">
        <v>5628</v>
      </c>
      <c r="F1514">
        <v>1.8427534246575341</v>
      </c>
      <c r="G1514">
        <v>0.45699999999999991</v>
      </c>
      <c r="H1514">
        <v>0.88575342465753426</v>
      </c>
      <c r="I1514">
        <v>0.5</v>
      </c>
      <c r="J1514">
        <v>4</v>
      </c>
    </row>
    <row r="1515" spans="1:10" x14ac:dyDescent="0.25">
      <c r="A1515" t="str">
        <f t="shared" si="23"/>
        <v>1011_1_4237</v>
      </c>
      <c r="B1515">
        <v>1011</v>
      </c>
      <c r="C1515">
        <v>1</v>
      </c>
      <c r="D1515">
        <v>0</v>
      </c>
      <c r="E1515">
        <v>4237</v>
      </c>
      <c r="F1515">
        <v>1.8358127853881276</v>
      </c>
      <c r="G1515">
        <v>0.22699999999999998</v>
      </c>
      <c r="H1515">
        <v>1.1088127853881278</v>
      </c>
      <c r="I1515">
        <v>0.5</v>
      </c>
      <c r="J1515">
        <v>4</v>
      </c>
    </row>
    <row r="1516" spans="1:10" x14ac:dyDescent="0.25">
      <c r="A1516" t="str">
        <f t="shared" si="23"/>
        <v>14072_1_1401</v>
      </c>
      <c r="B1516">
        <v>14072</v>
      </c>
      <c r="C1516">
        <v>1</v>
      </c>
      <c r="D1516">
        <v>0</v>
      </c>
      <c r="E1516">
        <v>1401</v>
      </c>
      <c r="F1516">
        <v>1.8319269406392693</v>
      </c>
      <c r="G1516">
        <v>0.46133333333333326</v>
      </c>
      <c r="H1516">
        <v>0.87059360730593616</v>
      </c>
      <c r="I1516">
        <v>0.5</v>
      </c>
      <c r="J1516">
        <v>4</v>
      </c>
    </row>
    <row r="1517" spans="1:10" x14ac:dyDescent="0.25">
      <c r="A1517" t="str">
        <f t="shared" si="23"/>
        <v>11068_1_1309</v>
      </c>
      <c r="B1517">
        <v>11068</v>
      </c>
      <c r="C1517">
        <v>1</v>
      </c>
      <c r="D1517">
        <v>0</v>
      </c>
      <c r="E1517">
        <v>1309</v>
      </c>
      <c r="F1517">
        <v>1.8266164383561643</v>
      </c>
      <c r="G1517">
        <v>0.5109999999999999</v>
      </c>
      <c r="H1517">
        <v>0.482283105022831</v>
      </c>
      <c r="I1517">
        <v>0.83333333333333326</v>
      </c>
      <c r="J1517">
        <v>4</v>
      </c>
    </row>
    <row r="1518" spans="1:10" x14ac:dyDescent="0.25">
      <c r="A1518" t="str">
        <f t="shared" si="23"/>
        <v>4251_3_3316</v>
      </c>
      <c r="B1518">
        <v>4251</v>
      </c>
      <c r="C1518">
        <v>3</v>
      </c>
      <c r="D1518">
        <v>0</v>
      </c>
      <c r="E1518">
        <v>3316</v>
      </c>
      <c r="F1518">
        <v>1.8256484018264838</v>
      </c>
      <c r="G1518">
        <v>0.34299999999999997</v>
      </c>
      <c r="H1518">
        <v>0.81598173515981731</v>
      </c>
      <c r="I1518">
        <v>0.66666666666666663</v>
      </c>
      <c r="J1518">
        <v>4</v>
      </c>
    </row>
    <row r="1519" spans="1:10" x14ac:dyDescent="0.25">
      <c r="A1519" t="str">
        <f t="shared" si="23"/>
        <v>11921_1_6129</v>
      </c>
      <c r="B1519">
        <v>11921</v>
      </c>
      <c r="C1519">
        <v>1</v>
      </c>
      <c r="D1519">
        <v>0</v>
      </c>
      <c r="E1519">
        <v>6129</v>
      </c>
      <c r="F1519">
        <v>1.8195707762557076</v>
      </c>
      <c r="G1519">
        <v>0.20733333333333329</v>
      </c>
      <c r="H1519">
        <v>1.1122374429223743</v>
      </c>
      <c r="I1519">
        <v>0.5</v>
      </c>
      <c r="J1519">
        <v>4</v>
      </c>
    </row>
    <row r="1520" spans="1:10" x14ac:dyDescent="0.25">
      <c r="A1520" t="str">
        <f t="shared" si="23"/>
        <v>13546_1_6381</v>
      </c>
      <c r="B1520">
        <v>13546</v>
      </c>
      <c r="C1520">
        <v>1</v>
      </c>
      <c r="D1520">
        <v>0</v>
      </c>
      <c r="E1520">
        <v>6381</v>
      </c>
      <c r="F1520">
        <v>1.8175677321156771</v>
      </c>
      <c r="G1520">
        <v>0.25600000000000001</v>
      </c>
      <c r="H1520">
        <v>1.0615677321156771</v>
      </c>
      <c r="I1520">
        <v>0.5</v>
      </c>
      <c r="J1520">
        <v>4</v>
      </c>
    </row>
    <row r="1521" spans="1:10" x14ac:dyDescent="0.25">
      <c r="A1521" t="str">
        <f t="shared" si="23"/>
        <v>11907_1_6685</v>
      </c>
      <c r="B1521">
        <v>11907</v>
      </c>
      <c r="C1521">
        <v>1</v>
      </c>
      <c r="D1521">
        <v>0</v>
      </c>
      <c r="E1521">
        <v>6685</v>
      </c>
      <c r="F1521">
        <v>1.8174642313546423</v>
      </c>
      <c r="G1521">
        <v>0.59033333333333327</v>
      </c>
      <c r="H1521">
        <v>0.72713089802130892</v>
      </c>
      <c r="I1521">
        <v>0.5</v>
      </c>
      <c r="J1521">
        <v>4</v>
      </c>
    </row>
    <row r="1522" spans="1:10" x14ac:dyDescent="0.25">
      <c r="A1522" t="str">
        <f t="shared" si="23"/>
        <v>13683_1_6641</v>
      </c>
      <c r="B1522">
        <v>13683</v>
      </c>
      <c r="C1522">
        <v>1</v>
      </c>
      <c r="D1522">
        <v>0</v>
      </c>
      <c r="E1522">
        <v>6641</v>
      </c>
      <c r="F1522">
        <v>1.8113302891933027</v>
      </c>
      <c r="G1522">
        <v>0.17699999999999996</v>
      </c>
      <c r="H1522">
        <v>1.1343302891933027</v>
      </c>
      <c r="I1522">
        <v>0.5</v>
      </c>
      <c r="J1522">
        <v>4</v>
      </c>
    </row>
    <row r="1523" spans="1:10" x14ac:dyDescent="0.25">
      <c r="A1523" t="str">
        <f t="shared" si="23"/>
        <v>11819_1_7107</v>
      </c>
      <c r="B1523">
        <v>11819</v>
      </c>
      <c r="C1523">
        <v>1</v>
      </c>
      <c r="D1523">
        <v>0</v>
      </c>
      <c r="E1523">
        <v>7107</v>
      </c>
      <c r="F1523">
        <v>1.7984672754946727</v>
      </c>
      <c r="G1523">
        <v>0.33899999999999997</v>
      </c>
      <c r="H1523">
        <v>0.9594672754946727</v>
      </c>
      <c r="I1523">
        <v>0.5</v>
      </c>
      <c r="J1523">
        <v>4</v>
      </c>
    </row>
    <row r="1524" spans="1:10" x14ac:dyDescent="0.25">
      <c r="A1524" t="str">
        <f t="shared" si="23"/>
        <v>11074_1_4442</v>
      </c>
      <c r="B1524">
        <v>11074</v>
      </c>
      <c r="C1524">
        <v>1</v>
      </c>
      <c r="D1524">
        <v>0</v>
      </c>
      <c r="E1524">
        <v>4442</v>
      </c>
      <c r="F1524">
        <v>1.7977884322678843</v>
      </c>
      <c r="G1524">
        <v>0.35933333333333328</v>
      </c>
      <c r="H1524">
        <v>0.60512176560121766</v>
      </c>
      <c r="I1524">
        <v>0.83333333333333326</v>
      </c>
      <c r="J1524">
        <v>4</v>
      </c>
    </row>
    <row r="1525" spans="1:10" x14ac:dyDescent="0.25">
      <c r="A1525" t="str">
        <f t="shared" si="23"/>
        <v>11915_3_3062</v>
      </c>
      <c r="B1525">
        <v>11915</v>
      </c>
      <c r="C1525">
        <v>3</v>
      </c>
      <c r="D1525">
        <v>0</v>
      </c>
      <c r="E1525">
        <v>3062</v>
      </c>
      <c r="F1525">
        <v>1.7847031963470319</v>
      </c>
      <c r="G1525">
        <v>0.41666666666666663</v>
      </c>
      <c r="H1525">
        <v>0.86803652968036538</v>
      </c>
      <c r="I1525">
        <v>0.5</v>
      </c>
      <c r="J1525">
        <v>4</v>
      </c>
    </row>
    <row r="1526" spans="1:10" x14ac:dyDescent="0.25">
      <c r="A1526" t="str">
        <f t="shared" si="23"/>
        <v>16643_3_3619</v>
      </c>
      <c r="B1526">
        <v>16643</v>
      </c>
      <c r="C1526">
        <v>3</v>
      </c>
      <c r="D1526">
        <v>0</v>
      </c>
      <c r="E1526">
        <v>3619</v>
      </c>
      <c r="F1526">
        <v>1.7812937595129374</v>
      </c>
      <c r="G1526">
        <v>0.10833333333333334</v>
      </c>
      <c r="H1526">
        <v>0.83962709284627091</v>
      </c>
      <c r="I1526">
        <v>0.83333333333333326</v>
      </c>
      <c r="J1526">
        <v>4</v>
      </c>
    </row>
    <row r="1527" spans="1:10" x14ac:dyDescent="0.25">
      <c r="A1527" t="str">
        <f t="shared" si="23"/>
        <v>13873_3_5867</v>
      </c>
      <c r="B1527">
        <v>13873</v>
      </c>
      <c r="C1527">
        <v>3</v>
      </c>
      <c r="D1527">
        <v>0</v>
      </c>
      <c r="E1527">
        <v>5867</v>
      </c>
      <c r="F1527">
        <v>1.7787549467275494</v>
      </c>
      <c r="G1527">
        <v>0.17266666666666666</v>
      </c>
      <c r="H1527">
        <v>1.1060882800608827</v>
      </c>
      <c r="I1527">
        <v>0.5</v>
      </c>
      <c r="J1527">
        <v>4</v>
      </c>
    </row>
    <row r="1528" spans="1:10" x14ac:dyDescent="0.25">
      <c r="A1528" t="str">
        <f t="shared" si="23"/>
        <v>11895_1_2114</v>
      </c>
      <c r="B1528">
        <v>11895</v>
      </c>
      <c r="C1528">
        <v>1</v>
      </c>
      <c r="D1528">
        <v>0</v>
      </c>
      <c r="E1528">
        <v>2114</v>
      </c>
      <c r="F1528">
        <v>1.7687488584474884</v>
      </c>
      <c r="G1528">
        <v>0.21066666666666661</v>
      </c>
      <c r="H1528">
        <v>1.0580821917808219</v>
      </c>
      <c r="I1528">
        <v>0.5</v>
      </c>
      <c r="J1528">
        <v>4</v>
      </c>
    </row>
    <row r="1529" spans="1:10" x14ac:dyDescent="0.25">
      <c r="A1529" t="str">
        <f t="shared" si="23"/>
        <v>11951_1_8290</v>
      </c>
      <c r="B1529">
        <v>11951</v>
      </c>
      <c r="C1529">
        <v>1</v>
      </c>
      <c r="D1529">
        <v>0</v>
      </c>
      <c r="E1529">
        <v>8290</v>
      </c>
      <c r="F1529">
        <v>1.7665570776255706</v>
      </c>
      <c r="G1529">
        <v>0.33733333333333332</v>
      </c>
      <c r="H1529">
        <v>0.92922374429223731</v>
      </c>
      <c r="I1529">
        <v>0.5</v>
      </c>
      <c r="J1529">
        <v>4</v>
      </c>
    </row>
    <row r="1530" spans="1:10" x14ac:dyDescent="0.25">
      <c r="A1530" t="str">
        <f t="shared" si="23"/>
        <v>11291_1_5038</v>
      </c>
      <c r="B1530">
        <v>11291</v>
      </c>
      <c r="C1530">
        <v>1</v>
      </c>
      <c r="D1530">
        <v>0</v>
      </c>
      <c r="E1530">
        <v>5038</v>
      </c>
      <c r="F1530">
        <v>1.7554304433942822</v>
      </c>
      <c r="G1530">
        <v>0.35761922720656336</v>
      </c>
      <c r="H1530">
        <v>0.73114454952105246</v>
      </c>
      <c r="I1530">
        <v>0.66666666666666663</v>
      </c>
      <c r="J1530">
        <v>4</v>
      </c>
    </row>
    <row r="1531" spans="1:10" x14ac:dyDescent="0.25">
      <c r="A1531" t="str">
        <f t="shared" si="23"/>
        <v>3631_3_11044</v>
      </c>
      <c r="B1531">
        <v>3631</v>
      </c>
      <c r="C1531">
        <v>3</v>
      </c>
      <c r="D1531">
        <v>0</v>
      </c>
      <c r="E1531">
        <v>11044</v>
      </c>
      <c r="F1531">
        <v>1.7545101328462267</v>
      </c>
      <c r="G1531">
        <v>0.20211731860437038</v>
      </c>
      <c r="H1531">
        <v>0.71905948090852312</v>
      </c>
      <c r="I1531">
        <v>0.83333333333333326</v>
      </c>
      <c r="J1531">
        <v>4</v>
      </c>
    </row>
    <row r="1532" spans="1:10" x14ac:dyDescent="0.25">
      <c r="A1532" t="str">
        <f t="shared" si="23"/>
        <v>13610_3_4940</v>
      </c>
      <c r="B1532">
        <v>13610</v>
      </c>
      <c r="C1532">
        <v>3</v>
      </c>
      <c r="D1532">
        <v>0</v>
      </c>
      <c r="E1532">
        <v>4940</v>
      </c>
      <c r="F1532">
        <v>1.7521491628614916</v>
      </c>
      <c r="G1532">
        <v>0.35266666666666657</v>
      </c>
      <c r="H1532">
        <v>0.8994824961948249</v>
      </c>
      <c r="I1532">
        <v>0.5</v>
      </c>
      <c r="J1532">
        <v>4</v>
      </c>
    </row>
    <row r="1533" spans="1:10" x14ac:dyDescent="0.25">
      <c r="A1533" t="str">
        <f t="shared" si="23"/>
        <v>13925_1_3405</v>
      </c>
      <c r="B1533">
        <v>13925</v>
      </c>
      <c r="C1533">
        <v>1</v>
      </c>
      <c r="D1533">
        <v>0</v>
      </c>
      <c r="E1533">
        <v>3405</v>
      </c>
      <c r="F1533">
        <v>1.7450593607305935</v>
      </c>
      <c r="G1533">
        <v>0.33866666666666667</v>
      </c>
      <c r="H1533">
        <v>0.5730593607305936</v>
      </c>
      <c r="I1533">
        <v>0.83333333333333326</v>
      </c>
      <c r="J1533">
        <v>4</v>
      </c>
    </row>
    <row r="1534" spans="1:10" x14ac:dyDescent="0.25">
      <c r="A1534" t="str">
        <f t="shared" si="23"/>
        <v>11797_1_4670</v>
      </c>
      <c r="B1534">
        <v>11797</v>
      </c>
      <c r="C1534">
        <v>1</v>
      </c>
      <c r="D1534">
        <v>0</v>
      </c>
      <c r="E1534">
        <v>4670</v>
      </c>
      <c r="F1534">
        <v>1.7373698630136984</v>
      </c>
      <c r="G1534">
        <v>0.26600000000000001</v>
      </c>
      <c r="H1534">
        <v>0.63803652968036517</v>
      </c>
      <c r="I1534">
        <v>0.83333333333333326</v>
      </c>
      <c r="J1534">
        <v>4</v>
      </c>
    </row>
    <row r="1535" spans="1:10" x14ac:dyDescent="0.25">
      <c r="A1535" t="str">
        <f t="shared" si="23"/>
        <v>14152_1_6927</v>
      </c>
      <c r="B1535">
        <v>14152</v>
      </c>
      <c r="C1535">
        <v>1</v>
      </c>
      <c r="D1535">
        <v>0</v>
      </c>
      <c r="E1535">
        <v>6927</v>
      </c>
      <c r="F1535">
        <v>1.7327031963470318</v>
      </c>
      <c r="G1535">
        <v>0.33133333333333326</v>
      </c>
      <c r="H1535">
        <v>0.73470319634703185</v>
      </c>
      <c r="I1535">
        <v>0.66666666666666663</v>
      </c>
      <c r="J1535">
        <v>4</v>
      </c>
    </row>
    <row r="1536" spans="1:10" x14ac:dyDescent="0.25">
      <c r="A1536" t="str">
        <f t="shared" si="23"/>
        <v>13929_1_1827</v>
      </c>
      <c r="B1536">
        <v>13929</v>
      </c>
      <c r="C1536">
        <v>1</v>
      </c>
      <c r="D1536">
        <v>0</v>
      </c>
      <c r="E1536">
        <v>1827</v>
      </c>
      <c r="F1536">
        <v>1.7281506849315069</v>
      </c>
      <c r="G1536">
        <v>0.34833333333333327</v>
      </c>
      <c r="H1536">
        <v>0.87981735159817354</v>
      </c>
      <c r="I1536">
        <v>0.5</v>
      </c>
      <c r="J1536">
        <v>4</v>
      </c>
    </row>
    <row r="1537" spans="1:10" x14ac:dyDescent="0.25">
      <c r="A1537" t="str">
        <f t="shared" si="23"/>
        <v>11757_2_4602</v>
      </c>
      <c r="B1537">
        <v>11757</v>
      </c>
      <c r="C1537">
        <v>2</v>
      </c>
      <c r="D1537">
        <v>0</v>
      </c>
      <c r="E1537">
        <v>4602</v>
      </c>
      <c r="F1537">
        <v>1.724958904109589</v>
      </c>
      <c r="G1537">
        <v>0.60733333333333328</v>
      </c>
      <c r="H1537">
        <v>0.45095890410958905</v>
      </c>
      <c r="I1537">
        <v>0.66666666666666663</v>
      </c>
      <c r="J1537">
        <v>4</v>
      </c>
    </row>
    <row r="1538" spans="1:10" x14ac:dyDescent="0.25">
      <c r="A1538" t="str">
        <f t="shared" si="23"/>
        <v>15055_1_4348</v>
      </c>
      <c r="B1538">
        <v>15055</v>
      </c>
      <c r="C1538">
        <v>1</v>
      </c>
      <c r="D1538">
        <v>0</v>
      </c>
      <c r="E1538">
        <v>4348</v>
      </c>
      <c r="F1538">
        <v>1.7192374429223742</v>
      </c>
      <c r="G1538">
        <v>0.42033333333333328</v>
      </c>
      <c r="H1538">
        <v>0.96557077625570775</v>
      </c>
      <c r="I1538">
        <v>0.33333333333333331</v>
      </c>
      <c r="J1538">
        <v>4</v>
      </c>
    </row>
    <row r="1539" spans="1:10" x14ac:dyDescent="0.25">
      <c r="A1539" t="str">
        <f t="shared" ref="A1539:A1602" si="24">CONCATENATE(B1539,"_",C1539,"_",E1539)</f>
        <v>11109_1_3732</v>
      </c>
      <c r="B1539">
        <v>11109</v>
      </c>
      <c r="C1539">
        <v>1</v>
      </c>
      <c r="D1539">
        <v>0</v>
      </c>
      <c r="E1539">
        <v>3732</v>
      </c>
      <c r="F1539">
        <v>1.7183744292237444</v>
      </c>
      <c r="G1539">
        <v>0.38266666666666671</v>
      </c>
      <c r="H1539">
        <v>0.83570776255707768</v>
      </c>
      <c r="I1539">
        <v>0.5</v>
      </c>
      <c r="J1539">
        <v>4</v>
      </c>
    </row>
    <row r="1540" spans="1:10" x14ac:dyDescent="0.25">
      <c r="A1540" t="str">
        <f t="shared" si="24"/>
        <v>11759_1_7217</v>
      </c>
      <c r="B1540">
        <v>11759</v>
      </c>
      <c r="C1540">
        <v>1</v>
      </c>
      <c r="D1540">
        <v>0</v>
      </c>
      <c r="E1540">
        <v>7217</v>
      </c>
      <c r="F1540">
        <v>1.7129817351598173</v>
      </c>
      <c r="G1540">
        <v>0.59699999999999998</v>
      </c>
      <c r="H1540">
        <v>0.61598173515981736</v>
      </c>
      <c r="I1540">
        <v>0.5</v>
      </c>
      <c r="J1540">
        <v>4</v>
      </c>
    </row>
    <row r="1541" spans="1:10" x14ac:dyDescent="0.25">
      <c r="A1541" t="str">
        <f t="shared" si="24"/>
        <v>16643_2_3703</v>
      </c>
      <c r="B1541">
        <v>16643</v>
      </c>
      <c r="C1541">
        <v>2</v>
      </c>
      <c r="D1541">
        <v>0</v>
      </c>
      <c r="E1541">
        <v>3703</v>
      </c>
      <c r="F1541">
        <v>1.7107468501207008</v>
      </c>
      <c r="G1541">
        <v>0.17577504725897919</v>
      </c>
      <c r="H1541">
        <v>0.86830513619505512</v>
      </c>
      <c r="I1541">
        <v>0.66666666666666663</v>
      </c>
      <c r="J1541">
        <v>4</v>
      </c>
    </row>
    <row r="1542" spans="1:10" x14ac:dyDescent="0.25">
      <c r="A1542" t="str">
        <f t="shared" si="24"/>
        <v>16644_2_3145</v>
      </c>
      <c r="B1542">
        <v>16644</v>
      </c>
      <c r="C1542">
        <v>2</v>
      </c>
      <c r="D1542">
        <v>0</v>
      </c>
      <c r="E1542">
        <v>3145</v>
      </c>
      <c r="F1542">
        <v>1.7105631659056315</v>
      </c>
      <c r="G1542">
        <v>0.14499999999999996</v>
      </c>
      <c r="H1542">
        <v>0.89889649923896497</v>
      </c>
      <c r="I1542">
        <v>0.66666666666666663</v>
      </c>
      <c r="J1542">
        <v>4</v>
      </c>
    </row>
    <row r="1543" spans="1:10" x14ac:dyDescent="0.25">
      <c r="A1543" t="str">
        <f t="shared" si="24"/>
        <v>15042_1_2713</v>
      </c>
      <c r="B1543">
        <v>15042</v>
      </c>
      <c r="C1543">
        <v>1</v>
      </c>
      <c r="D1543">
        <v>0</v>
      </c>
      <c r="E1543">
        <v>2713</v>
      </c>
      <c r="F1543">
        <v>1.7073485540334856</v>
      </c>
      <c r="G1543">
        <v>0.19733333333333331</v>
      </c>
      <c r="H1543">
        <v>1.0100152207001523</v>
      </c>
      <c r="I1543">
        <v>0.5</v>
      </c>
      <c r="J1543">
        <v>4</v>
      </c>
    </row>
    <row r="1544" spans="1:10" x14ac:dyDescent="0.25">
      <c r="A1544" t="str">
        <f t="shared" si="24"/>
        <v>1101_1_1152</v>
      </c>
      <c r="B1544">
        <v>1101</v>
      </c>
      <c r="C1544">
        <v>1</v>
      </c>
      <c r="D1544">
        <v>0</v>
      </c>
      <c r="E1544">
        <v>1152</v>
      </c>
      <c r="F1544">
        <v>1.7051278538812784</v>
      </c>
      <c r="G1544">
        <v>0.48366666666666669</v>
      </c>
      <c r="H1544">
        <v>0.38812785388127852</v>
      </c>
      <c r="I1544">
        <v>0.83333333333333326</v>
      </c>
      <c r="J1544">
        <v>4</v>
      </c>
    </row>
    <row r="1545" spans="1:10" x14ac:dyDescent="0.25">
      <c r="A1545" t="str">
        <f t="shared" si="24"/>
        <v>13611_1_10586</v>
      </c>
      <c r="B1545">
        <v>13611</v>
      </c>
      <c r="C1545">
        <v>1</v>
      </c>
      <c r="D1545">
        <v>0</v>
      </c>
      <c r="E1545">
        <v>10586</v>
      </c>
      <c r="F1545">
        <v>1.6901628614916286</v>
      </c>
      <c r="G1545">
        <v>0.46266666666666662</v>
      </c>
      <c r="H1545">
        <v>0.56082952815829534</v>
      </c>
      <c r="I1545">
        <v>0.66666666666666663</v>
      </c>
      <c r="J1545">
        <v>4</v>
      </c>
    </row>
    <row r="1546" spans="1:10" x14ac:dyDescent="0.25">
      <c r="A1546" t="str">
        <f t="shared" si="24"/>
        <v>11806_1_3641</v>
      </c>
      <c r="B1546">
        <v>11806</v>
      </c>
      <c r="C1546">
        <v>1</v>
      </c>
      <c r="D1546">
        <v>1282</v>
      </c>
      <c r="E1546">
        <v>3641</v>
      </c>
      <c r="F1546">
        <v>1.6774246575342464</v>
      </c>
      <c r="G1546">
        <v>0.49066666666666664</v>
      </c>
      <c r="H1546">
        <v>0.68675799086757983</v>
      </c>
      <c r="I1546">
        <v>0.5</v>
      </c>
      <c r="J1546">
        <v>4</v>
      </c>
    </row>
    <row r="1547" spans="1:10" x14ac:dyDescent="0.25">
      <c r="A1547" t="str">
        <f t="shared" si="24"/>
        <v>13661_3_6410</v>
      </c>
      <c r="B1547">
        <v>13661</v>
      </c>
      <c r="C1547">
        <v>3</v>
      </c>
      <c r="D1547">
        <v>0</v>
      </c>
      <c r="E1547">
        <v>6410</v>
      </c>
      <c r="F1547">
        <v>1.6639680365296803</v>
      </c>
      <c r="G1547">
        <v>0.41099999999999992</v>
      </c>
      <c r="H1547">
        <v>0.75296803652968036</v>
      </c>
      <c r="I1547">
        <v>0.5</v>
      </c>
      <c r="J1547">
        <v>4</v>
      </c>
    </row>
    <row r="1548" spans="1:10" x14ac:dyDescent="0.25">
      <c r="A1548" t="str">
        <f t="shared" si="24"/>
        <v>11623_1_5278</v>
      </c>
      <c r="B1548">
        <v>11623</v>
      </c>
      <c r="C1548">
        <v>1</v>
      </c>
      <c r="D1548">
        <v>0</v>
      </c>
      <c r="E1548">
        <v>5278</v>
      </c>
      <c r="F1548">
        <v>1.6591948249619481</v>
      </c>
      <c r="G1548">
        <v>0.54299999999999993</v>
      </c>
      <c r="H1548">
        <v>0.61619482496194822</v>
      </c>
      <c r="I1548">
        <v>0.5</v>
      </c>
      <c r="J1548">
        <v>4</v>
      </c>
    </row>
    <row r="1549" spans="1:10" x14ac:dyDescent="0.25">
      <c r="A1549" t="str">
        <f t="shared" si="24"/>
        <v>13637_1_8815</v>
      </c>
      <c r="B1549">
        <v>13637</v>
      </c>
      <c r="C1549">
        <v>1</v>
      </c>
      <c r="D1549">
        <v>0</v>
      </c>
      <c r="E1549">
        <v>8815</v>
      </c>
      <c r="F1549">
        <v>1.6554018264840182</v>
      </c>
      <c r="G1549">
        <v>0.5003333333333333</v>
      </c>
      <c r="H1549">
        <v>0.65506849315068494</v>
      </c>
      <c r="I1549">
        <v>0.5</v>
      </c>
      <c r="J1549">
        <v>4</v>
      </c>
    </row>
    <row r="1550" spans="1:10" x14ac:dyDescent="0.25">
      <c r="A1550" t="str">
        <f t="shared" si="24"/>
        <v>12613_2_5029</v>
      </c>
      <c r="B1550">
        <v>12613</v>
      </c>
      <c r="C1550">
        <v>2</v>
      </c>
      <c r="D1550">
        <v>0</v>
      </c>
      <c r="E1550">
        <v>5029</v>
      </c>
      <c r="F1550">
        <v>1.655027397260274</v>
      </c>
      <c r="G1550">
        <v>0.32233333333333331</v>
      </c>
      <c r="H1550">
        <v>0.83269406392694068</v>
      </c>
      <c r="I1550">
        <v>0.5</v>
      </c>
      <c r="J1550">
        <v>4</v>
      </c>
    </row>
    <row r="1551" spans="1:10" x14ac:dyDescent="0.25">
      <c r="A1551" t="str">
        <f t="shared" si="24"/>
        <v>14069_1_8695</v>
      </c>
      <c r="B1551">
        <v>14069</v>
      </c>
      <c r="C1551">
        <v>1</v>
      </c>
      <c r="D1551">
        <v>0</v>
      </c>
      <c r="E1551">
        <v>8695</v>
      </c>
      <c r="F1551">
        <v>1.6416362252663621</v>
      </c>
      <c r="G1551">
        <v>0.45166666666666666</v>
      </c>
      <c r="H1551">
        <v>0.68996955859969555</v>
      </c>
      <c r="I1551">
        <v>0.5</v>
      </c>
      <c r="J1551">
        <v>4</v>
      </c>
    </row>
    <row r="1552" spans="1:10" x14ac:dyDescent="0.25">
      <c r="A1552" t="str">
        <f t="shared" si="24"/>
        <v>2831_2_3838</v>
      </c>
      <c r="B1552">
        <v>2831</v>
      </c>
      <c r="C1552">
        <v>2</v>
      </c>
      <c r="D1552">
        <v>0</v>
      </c>
      <c r="E1552">
        <v>3838</v>
      </c>
      <c r="F1552">
        <v>1.6369999999999998</v>
      </c>
      <c r="G1552">
        <v>0.20033333333333331</v>
      </c>
      <c r="H1552">
        <v>0.60333333333333328</v>
      </c>
      <c r="I1552">
        <v>0.83333333333333326</v>
      </c>
      <c r="J1552">
        <v>4</v>
      </c>
    </row>
    <row r="1553" spans="1:10" x14ac:dyDescent="0.25">
      <c r="A1553" t="str">
        <f t="shared" si="24"/>
        <v>11024_1_6050</v>
      </c>
      <c r="B1553">
        <v>11024</v>
      </c>
      <c r="C1553">
        <v>1</v>
      </c>
      <c r="D1553">
        <v>0</v>
      </c>
      <c r="E1553">
        <v>6050</v>
      </c>
      <c r="F1553">
        <v>1.6358127853881279</v>
      </c>
      <c r="G1553">
        <v>0.44533333333333325</v>
      </c>
      <c r="H1553">
        <v>0.69047945205479455</v>
      </c>
      <c r="I1553">
        <v>0.5</v>
      </c>
      <c r="J1553">
        <v>4</v>
      </c>
    </row>
    <row r="1554" spans="1:10" x14ac:dyDescent="0.25">
      <c r="A1554" t="str">
        <f t="shared" si="24"/>
        <v>11757_1_4962</v>
      </c>
      <c r="B1554">
        <v>11757</v>
      </c>
      <c r="C1554">
        <v>1</v>
      </c>
      <c r="D1554">
        <v>0</v>
      </c>
      <c r="E1554">
        <v>4962</v>
      </c>
      <c r="F1554">
        <v>1.6229497716894978</v>
      </c>
      <c r="G1554">
        <v>0.5073333333333333</v>
      </c>
      <c r="H1554">
        <v>0.44894977168949773</v>
      </c>
      <c r="I1554">
        <v>0.66666666666666663</v>
      </c>
      <c r="J1554">
        <v>4</v>
      </c>
    </row>
    <row r="1555" spans="1:10" x14ac:dyDescent="0.25">
      <c r="A1555" t="str">
        <f t="shared" si="24"/>
        <v>11223_1_4770</v>
      </c>
      <c r="B1555">
        <v>11223</v>
      </c>
      <c r="C1555">
        <v>1</v>
      </c>
      <c r="D1555">
        <v>0</v>
      </c>
      <c r="E1555">
        <v>4770</v>
      </c>
      <c r="F1555">
        <v>1.621904109589041</v>
      </c>
      <c r="G1555">
        <v>0.28299999999999997</v>
      </c>
      <c r="H1555">
        <v>1.0055707762557078</v>
      </c>
      <c r="I1555">
        <v>0.33333333333333331</v>
      </c>
      <c r="J1555">
        <v>4</v>
      </c>
    </row>
    <row r="1556" spans="1:10" x14ac:dyDescent="0.25">
      <c r="A1556" t="str">
        <f t="shared" si="24"/>
        <v>15047_1_4025</v>
      </c>
      <c r="B1556">
        <v>15047</v>
      </c>
      <c r="C1556">
        <v>1</v>
      </c>
      <c r="D1556">
        <v>0</v>
      </c>
      <c r="E1556">
        <v>4025</v>
      </c>
      <c r="F1556">
        <v>1.6191917808219176</v>
      </c>
      <c r="G1556">
        <v>0.37033333333333329</v>
      </c>
      <c r="H1556">
        <v>1.2488584474885844</v>
      </c>
      <c r="I1556">
        <v>0</v>
      </c>
      <c r="J1556">
        <v>4</v>
      </c>
    </row>
    <row r="1557" spans="1:10" x14ac:dyDescent="0.25">
      <c r="A1557" t="str">
        <f t="shared" si="24"/>
        <v>1323_1_1240</v>
      </c>
      <c r="B1557">
        <v>1323</v>
      </c>
      <c r="C1557">
        <v>1</v>
      </c>
      <c r="D1557">
        <v>0</v>
      </c>
      <c r="E1557">
        <v>1240</v>
      </c>
      <c r="F1557">
        <v>1.5915205479452053</v>
      </c>
      <c r="G1557">
        <v>0.59699999999999998</v>
      </c>
      <c r="H1557">
        <v>0.16118721461187213</v>
      </c>
      <c r="I1557">
        <v>0.83333333333333326</v>
      </c>
      <c r="J1557">
        <v>4</v>
      </c>
    </row>
    <row r="1558" spans="1:10" x14ac:dyDescent="0.25">
      <c r="A1558" t="str">
        <f t="shared" si="24"/>
        <v>11051_2_2220</v>
      </c>
      <c r="B1558">
        <v>11051</v>
      </c>
      <c r="C1558">
        <v>2</v>
      </c>
      <c r="D1558">
        <v>0</v>
      </c>
      <c r="E1558">
        <v>2220</v>
      </c>
      <c r="F1558">
        <v>1.5902054794520546</v>
      </c>
      <c r="G1558">
        <v>0.47</v>
      </c>
      <c r="H1558">
        <v>0.62020547945205473</v>
      </c>
      <c r="I1558">
        <v>0.5</v>
      </c>
      <c r="J1558">
        <v>4</v>
      </c>
    </row>
    <row r="1559" spans="1:10" x14ac:dyDescent="0.25">
      <c r="A1559" t="str">
        <f t="shared" si="24"/>
        <v>6134_5_2945</v>
      </c>
      <c r="B1559">
        <v>6134</v>
      </c>
      <c r="C1559">
        <v>5</v>
      </c>
      <c r="D1559">
        <v>0</v>
      </c>
      <c r="E1559">
        <v>2945</v>
      </c>
      <c r="F1559">
        <v>1.5863987823439878</v>
      </c>
      <c r="G1559">
        <v>0.11866666666666666</v>
      </c>
      <c r="H1559">
        <v>0.63439878234398772</v>
      </c>
      <c r="I1559">
        <v>0.83333333333333326</v>
      </c>
      <c r="J1559">
        <v>4</v>
      </c>
    </row>
    <row r="1560" spans="1:10" x14ac:dyDescent="0.25">
      <c r="A1560" t="str">
        <f t="shared" si="24"/>
        <v>11793_2_3485</v>
      </c>
      <c r="B1560">
        <v>11793</v>
      </c>
      <c r="C1560">
        <v>2</v>
      </c>
      <c r="D1560">
        <v>0</v>
      </c>
      <c r="E1560">
        <v>3485</v>
      </c>
      <c r="F1560">
        <v>1.5840304414003044</v>
      </c>
      <c r="G1560">
        <v>0.379</v>
      </c>
      <c r="H1560">
        <v>0.70503044140030435</v>
      </c>
      <c r="I1560">
        <v>0.5</v>
      </c>
      <c r="J1560">
        <v>4</v>
      </c>
    </row>
    <row r="1561" spans="1:10" x14ac:dyDescent="0.25">
      <c r="A1561" t="str">
        <f t="shared" si="24"/>
        <v>11164_1_3955</v>
      </c>
      <c r="B1561">
        <v>11164</v>
      </c>
      <c r="C1561">
        <v>1</v>
      </c>
      <c r="D1561">
        <v>0</v>
      </c>
      <c r="E1561">
        <v>3955</v>
      </c>
      <c r="F1561">
        <v>1.5781735159817349</v>
      </c>
      <c r="G1561">
        <v>0.70666666666666655</v>
      </c>
      <c r="H1561">
        <v>0.70484018264840176</v>
      </c>
      <c r="I1561">
        <v>0.16666666666666666</v>
      </c>
      <c r="J1561">
        <v>4</v>
      </c>
    </row>
    <row r="1562" spans="1:10" x14ac:dyDescent="0.25">
      <c r="A1562" t="str">
        <f t="shared" si="24"/>
        <v>13881_3_6884</v>
      </c>
      <c r="B1562">
        <v>13881</v>
      </c>
      <c r="C1562">
        <v>3</v>
      </c>
      <c r="D1562">
        <v>0</v>
      </c>
      <c r="E1562">
        <v>6884</v>
      </c>
      <c r="F1562">
        <v>1.5750639269406392</v>
      </c>
      <c r="G1562">
        <v>0.34766666666666662</v>
      </c>
      <c r="H1562">
        <v>0.72739726027397256</v>
      </c>
      <c r="I1562">
        <v>0.5</v>
      </c>
      <c r="J1562">
        <v>4</v>
      </c>
    </row>
    <row r="1563" spans="1:10" x14ac:dyDescent="0.25">
      <c r="A1563" t="str">
        <f t="shared" si="24"/>
        <v>11911_2_4523</v>
      </c>
      <c r="B1563">
        <v>11911</v>
      </c>
      <c r="C1563">
        <v>2</v>
      </c>
      <c r="D1563">
        <v>0</v>
      </c>
      <c r="E1563">
        <v>4523</v>
      </c>
      <c r="F1563">
        <v>1.5618493150684931</v>
      </c>
      <c r="G1563">
        <v>0.5083333333333333</v>
      </c>
      <c r="H1563">
        <v>0.55351598173515981</v>
      </c>
      <c r="I1563">
        <v>0.5</v>
      </c>
      <c r="J1563">
        <v>4</v>
      </c>
    </row>
    <row r="1564" spans="1:10" x14ac:dyDescent="0.25">
      <c r="A1564" t="str">
        <f t="shared" si="24"/>
        <v>11035_1_6822</v>
      </c>
      <c r="B1564">
        <v>11035</v>
      </c>
      <c r="C1564">
        <v>1</v>
      </c>
      <c r="D1564">
        <v>0</v>
      </c>
      <c r="E1564">
        <v>6822</v>
      </c>
      <c r="F1564">
        <v>1.560814804105439</v>
      </c>
      <c r="G1564">
        <v>0.29621635883905012</v>
      </c>
      <c r="H1564">
        <v>0.43126511193305572</v>
      </c>
      <c r="I1564">
        <v>0.83333333333333326</v>
      </c>
      <c r="J1564">
        <v>4</v>
      </c>
    </row>
    <row r="1565" spans="1:10" x14ac:dyDescent="0.25">
      <c r="A1565" t="str">
        <f t="shared" si="24"/>
        <v>11137_1_2886</v>
      </c>
      <c r="B1565">
        <v>11137</v>
      </c>
      <c r="C1565">
        <v>1</v>
      </c>
      <c r="D1565">
        <v>0</v>
      </c>
      <c r="E1565">
        <v>2886</v>
      </c>
      <c r="F1565">
        <v>1.5580532724505327</v>
      </c>
      <c r="G1565">
        <v>0.28633333333333333</v>
      </c>
      <c r="H1565">
        <v>0.77171993911719938</v>
      </c>
      <c r="I1565">
        <v>0.5</v>
      </c>
      <c r="J1565">
        <v>4</v>
      </c>
    </row>
    <row r="1566" spans="1:10" x14ac:dyDescent="0.25">
      <c r="A1566" t="str">
        <f t="shared" si="24"/>
        <v>14112_2_4843</v>
      </c>
      <c r="B1566">
        <v>14112</v>
      </c>
      <c r="C1566">
        <v>2</v>
      </c>
      <c r="D1566">
        <v>0</v>
      </c>
      <c r="E1566">
        <v>4843</v>
      </c>
      <c r="F1566">
        <v>1.5417016742770167</v>
      </c>
      <c r="G1566">
        <v>0.2523333333333333</v>
      </c>
      <c r="H1566">
        <v>0.4560350076103501</v>
      </c>
      <c r="I1566">
        <v>0.83333333333333326</v>
      </c>
      <c r="J1566">
        <v>4</v>
      </c>
    </row>
    <row r="1567" spans="1:10" x14ac:dyDescent="0.25">
      <c r="A1567" t="str">
        <f t="shared" si="24"/>
        <v>13607_1_11470</v>
      </c>
      <c r="B1567">
        <v>13607</v>
      </c>
      <c r="C1567">
        <v>1</v>
      </c>
      <c r="D1567">
        <v>0</v>
      </c>
      <c r="E1567">
        <v>11470</v>
      </c>
      <c r="F1567">
        <v>1.5295707762557078</v>
      </c>
      <c r="G1567">
        <v>0.15733333333333333</v>
      </c>
      <c r="H1567">
        <v>0.87223744292237448</v>
      </c>
      <c r="I1567">
        <v>0.5</v>
      </c>
      <c r="J1567">
        <v>4</v>
      </c>
    </row>
    <row r="1568" spans="1:10" x14ac:dyDescent="0.25">
      <c r="A1568" t="str">
        <f t="shared" si="24"/>
        <v>15043_1_6684</v>
      </c>
      <c r="B1568">
        <v>15043</v>
      </c>
      <c r="C1568">
        <v>1</v>
      </c>
      <c r="D1568">
        <v>0</v>
      </c>
      <c r="E1568">
        <v>6684</v>
      </c>
      <c r="F1568">
        <v>1.5267716894977168</v>
      </c>
      <c r="G1568">
        <v>0.17533333333333334</v>
      </c>
      <c r="H1568">
        <v>0.85143835616438346</v>
      </c>
      <c r="I1568">
        <v>0.5</v>
      </c>
      <c r="J1568">
        <v>4</v>
      </c>
    </row>
    <row r="1569" spans="1:10" x14ac:dyDescent="0.25">
      <c r="A1569" t="str">
        <f t="shared" si="24"/>
        <v>13639_2_8456</v>
      </c>
      <c r="B1569">
        <v>13639</v>
      </c>
      <c r="C1569">
        <v>2</v>
      </c>
      <c r="D1569">
        <v>0</v>
      </c>
      <c r="E1569">
        <v>8456</v>
      </c>
      <c r="F1569">
        <v>1.5178919330289193</v>
      </c>
      <c r="G1569">
        <v>0.30499999999999999</v>
      </c>
      <c r="H1569">
        <v>0.37955859969558603</v>
      </c>
      <c r="I1569">
        <v>0.83333333333333326</v>
      </c>
      <c r="J1569">
        <v>4</v>
      </c>
    </row>
    <row r="1570" spans="1:10" x14ac:dyDescent="0.25">
      <c r="A1570" t="str">
        <f t="shared" si="24"/>
        <v>13660_1_5115</v>
      </c>
      <c r="B1570">
        <v>13660</v>
      </c>
      <c r="C1570">
        <v>1</v>
      </c>
      <c r="D1570">
        <v>0</v>
      </c>
      <c r="E1570">
        <v>5115</v>
      </c>
      <c r="F1570">
        <v>1.5139345509893454</v>
      </c>
      <c r="G1570">
        <v>0.2616666666666666</v>
      </c>
      <c r="H1570">
        <v>0.9189345509893454</v>
      </c>
      <c r="I1570">
        <v>0.33333333333333331</v>
      </c>
      <c r="J1570">
        <v>4</v>
      </c>
    </row>
    <row r="1571" spans="1:10" x14ac:dyDescent="0.25">
      <c r="A1571" t="str">
        <f t="shared" si="24"/>
        <v>13669_1_9418</v>
      </c>
      <c r="B1571">
        <v>13669</v>
      </c>
      <c r="C1571">
        <v>1</v>
      </c>
      <c r="D1571">
        <v>0</v>
      </c>
      <c r="E1571">
        <v>9418</v>
      </c>
      <c r="F1571">
        <v>1.5123272450532723</v>
      </c>
      <c r="G1571">
        <v>0.36699999999999999</v>
      </c>
      <c r="H1571">
        <v>0.64532724505327232</v>
      </c>
      <c r="I1571">
        <v>0.5</v>
      </c>
      <c r="J1571">
        <v>4</v>
      </c>
    </row>
    <row r="1572" spans="1:10" x14ac:dyDescent="0.25">
      <c r="A1572" t="str">
        <f t="shared" si="24"/>
        <v>15020_4_3531</v>
      </c>
      <c r="B1572">
        <v>15020</v>
      </c>
      <c r="C1572">
        <v>4</v>
      </c>
      <c r="D1572">
        <v>0</v>
      </c>
      <c r="E1572">
        <v>3531</v>
      </c>
      <c r="F1572">
        <v>1.5087108066971078</v>
      </c>
      <c r="G1572">
        <v>0.10566666666666666</v>
      </c>
      <c r="H1572">
        <v>1.0697108066971079</v>
      </c>
      <c r="I1572">
        <v>0.33333333333333331</v>
      </c>
      <c r="J1572">
        <v>4</v>
      </c>
    </row>
    <row r="1573" spans="1:10" x14ac:dyDescent="0.25">
      <c r="A1573" t="str">
        <f t="shared" si="24"/>
        <v>13559_2_4723</v>
      </c>
      <c r="B1573">
        <v>13559</v>
      </c>
      <c r="C1573">
        <v>2</v>
      </c>
      <c r="D1573">
        <v>0</v>
      </c>
      <c r="E1573">
        <v>4723</v>
      </c>
      <c r="F1573">
        <v>1.5082397260273972</v>
      </c>
      <c r="G1573">
        <v>0.5046666666666666</v>
      </c>
      <c r="H1573">
        <v>0.83690639269406397</v>
      </c>
      <c r="I1573">
        <v>0.16666666666666666</v>
      </c>
      <c r="J1573">
        <v>4</v>
      </c>
    </row>
    <row r="1574" spans="1:10" x14ac:dyDescent="0.25">
      <c r="A1574" t="str">
        <f t="shared" si="24"/>
        <v>11721_1_7708</v>
      </c>
      <c r="B1574">
        <v>11721</v>
      </c>
      <c r="C1574">
        <v>1</v>
      </c>
      <c r="D1574">
        <v>0</v>
      </c>
      <c r="E1574">
        <v>7708</v>
      </c>
      <c r="F1574">
        <v>1.5077110934181333</v>
      </c>
      <c r="G1574">
        <v>0.2137623248572911</v>
      </c>
      <c r="H1574">
        <v>0.79394876856084207</v>
      </c>
      <c r="I1574">
        <v>0.5</v>
      </c>
      <c r="J1574">
        <v>4</v>
      </c>
    </row>
    <row r="1575" spans="1:10" x14ac:dyDescent="0.25">
      <c r="A1575" t="str">
        <f t="shared" si="24"/>
        <v>11001_1_5773</v>
      </c>
      <c r="B1575">
        <v>11001</v>
      </c>
      <c r="C1575">
        <v>1</v>
      </c>
      <c r="D1575">
        <v>0</v>
      </c>
      <c r="E1575">
        <v>5773</v>
      </c>
      <c r="F1575">
        <v>1.5024703196347029</v>
      </c>
      <c r="G1575">
        <v>0.39899999999999991</v>
      </c>
      <c r="H1575">
        <v>0.6034703196347031</v>
      </c>
      <c r="I1575">
        <v>0.5</v>
      </c>
      <c r="J1575">
        <v>4</v>
      </c>
    </row>
    <row r="1576" spans="1:10" x14ac:dyDescent="0.25">
      <c r="A1576" t="str">
        <f t="shared" si="24"/>
        <v>11713_1_5560</v>
      </c>
      <c r="B1576">
        <v>11713</v>
      </c>
      <c r="C1576">
        <v>1</v>
      </c>
      <c r="D1576">
        <v>0</v>
      </c>
      <c r="E1576">
        <v>5560</v>
      </c>
      <c r="F1576">
        <v>1.4971978691019787</v>
      </c>
      <c r="G1576">
        <v>0.32866666666666666</v>
      </c>
      <c r="H1576">
        <v>0.66853120243531206</v>
      </c>
      <c r="I1576">
        <v>0.5</v>
      </c>
      <c r="J1576">
        <v>4</v>
      </c>
    </row>
    <row r="1577" spans="1:10" x14ac:dyDescent="0.25">
      <c r="A1577" t="str">
        <f t="shared" si="24"/>
        <v>3203_2_4197</v>
      </c>
      <c r="B1577">
        <v>3203</v>
      </c>
      <c r="C1577">
        <v>2</v>
      </c>
      <c r="D1577">
        <v>0</v>
      </c>
      <c r="E1577">
        <v>4197</v>
      </c>
      <c r="F1577">
        <v>1.4944703196347031</v>
      </c>
      <c r="G1577">
        <v>0.15766666666666665</v>
      </c>
      <c r="H1577">
        <v>0.67013698630136986</v>
      </c>
      <c r="I1577">
        <v>0.66666666666666663</v>
      </c>
      <c r="J1577">
        <v>4</v>
      </c>
    </row>
    <row r="1578" spans="1:10" x14ac:dyDescent="0.25">
      <c r="A1578" t="str">
        <f t="shared" si="24"/>
        <v>13679_1_4840</v>
      </c>
      <c r="B1578">
        <v>13679</v>
      </c>
      <c r="C1578">
        <v>1</v>
      </c>
      <c r="D1578">
        <v>0</v>
      </c>
      <c r="E1578">
        <v>4840</v>
      </c>
      <c r="F1578">
        <v>1.4918310502283103</v>
      </c>
      <c r="G1578">
        <v>0.48899999999999993</v>
      </c>
      <c r="H1578">
        <v>0.50283105022831043</v>
      </c>
      <c r="I1578">
        <v>0.5</v>
      </c>
      <c r="J1578">
        <v>4</v>
      </c>
    </row>
    <row r="1579" spans="1:10" x14ac:dyDescent="0.25">
      <c r="A1579" t="str">
        <f t="shared" si="24"/>
        <v>14557_1_2363</v>
      </c>
      <c r="B1579">
        <v>14557</v>
      </c>
      <c r="C1579">
        <v>1</v>
      </c>
      <c r="D1579">
        <v>0</v>
      </c>
      <c r="E1579">
        <v>2363</v>
      </c>
      <c r="F1579">
        <v>1.4869497716894977</v>
      </c>
      <c r="G1579">
        <v>0.23799999999999999</v>
      </c>
      <c r="H1579">
        <v>1.082283105022831</v>
      </c>
      <c r="I1579">
        <v>0.16666666666666666</v>
      </c>
      <c r="J1579">
        <v>4</v>
      </c>
    </row>
    <row r="1580" spans="1:10" x14ac:dyDescent="0.25">
      <c r="A1580" t="str">
        <f t="shared" si="24"/>
        <v>11799_1_6259</v>
      </c>
      <c r="B1580">
        <v>11799</v>
      </c>
      <c r="C1580">
        <v>1</v>
      </c>
      <c r="D1580">
        <v>0</v>
      </c>
      <c r="E1580">
        <v>6259</v>
      </c>
      <c r="F1580">
        <v>1.4772968036529681</v>
      </c>
      <c r="G1580">
        <v>0.53199999999999992</v>
      </c>
      <c r="H1580">
        <v>0.44529680365296809</v>
      </c>
      <c r="I1580">
        <v>0.5</v>
      </c>
      <c r="J1580">
        <v>4</v>
      </c>
    </row>
    <row r="1581" spans="1:10" x14ac:dyDescent="0.25">
      <c r="A1581" t="str">
        <f t="shared" si="24"/>
        <v>13607_3_5830</v>
      </c>
      <c r="B1581">
        <v>13607</v>
      </c>
      <c r="C1581">
        <v>3</v>
      </c>
      <c r="D1581">
        <v>0</v>
      </c>
      <c r="E1581">
        <v>5830</v>
      </c>
      <c r="F1581">
        <v>1.4764657534246575</v>
      </c>
      <c r="G1581">
        <v>0.12066666666666666</v>
      </c>
      <c r="H1581">
        <v>0.85579908675799088</v>
      </c>
      <c r="I1581">
        <v>0.5</v>
      </c>
      <c r="J1581">
        <v>4</v>
      </c>
    </row>
    <row r="1582" spans="1:10" x14ac:dyDescent="0.25">
      <c r="A1582" t="str">
        <f t="shared" si="24"/>
        <v>4251_6_5694</v>
      </c>
      <c r="B1582">
        <v>4251</v>
      </c>
      <c r="C1582">
        <v>6</v>
      </c>
      <c r="D1582">
        <v>0</v>
      </c>
      <c r="E1582">
        <v>5694</v>
      </c>
      <c r="F1582">
        <v>1.461041095890411</v>
      </c>
      <c r="G1582">
        <v>0.39199999999999996</v>
      </c>
      <c r="H1582">
        <v>0.56904109589041096</v>
      </c>
      <c r="I1582">
        <v>0.5</v>
      </c>
      <c r="J1582">
        <v>4</v>
      </c>
    </row>
    <row r="1583" spans="1:10" x14ac:dyDescent="0.25">
      <c r="A1583" t="str">
        <f t="shared" si="24"/>
        <v>1011_2_6129</v>
      </c>
      <c r="B1583">
        <v>1011</v>
      </c>
      <c r="C1583">
        <v>2</v>
      </c>
      <c r="D1583">
        <v>0</v>
      </c>
      <c r="E1583">
        <v>6129</v>
      </c>
      <c r="F1583">
        <v>1.4596940639269407</v>
      </c>
      <c r="G1583">
        <v>0.1903333333333333</v>
      </c>
      <c r="H1583">
        <v>0.76936073059360732</v>
      </c>
      <c r="I1583">
        <v>0.5</v>
      </c>
      <c r="J1583">
        <v>4</v>
      </c>
    </row>
    <row r="1584" spans="1:10" x14ac:dyDescent="0.25">
      <c r="A1584" t="str">
        <f t="shared" si="24"/>
        <v>15015_1_5477</v>
      </c>
      <c r="B1584">
        <v>15015</v>
      </c>
      <c r="C1584">
        <v>1</v>
      </c>
      <c r="D1584">
        <v>0</v>
      </c>
      <c r="E1584">
        <v>5477</v>
      </c>
      <c r="F1584">
        <v>1.4564381016060242</v>
      </c>
      <c r="G1584">
        <v>0.34045012476416525</v>
      </c>
      <c r="H1584">
        <v>0.78265464350852554</v>
      </c>
      <c r="I1584">
        <v>0.33333333333333331</v>
      </c>
      <c r="J1584">
        <v>4</v>
      </c>
    </row>
    <row r="1585" spans="1:10" x14ac:dyDescent="0.25">
      <c r="A1585" t="str">
        <f t="shared" si="24"/>
        <v>14159_1_5654</v>
      </c>
      <c r="B1585">
        <v>14159</v>
      </c>
      <c r="C1585">
        <v>1</v>
      </c>
      <c r="D1585">
        <v>0</v>
      </c>
      <c r="E1585">
        <v>5654</v>
      </c>
      <c r="F1585">
        <v>1.4518028919330286</v>
      </c>
      <c r="G1585">
        <v>0.14599999999999996</v>
      </c>
      <c r="H1585">
        <v>0.63913622526636216</v>
      </c>
      <c r="I1585">
        <v>0.66666666666666663</v>
      </c>
      <c r="J1585">
        <v>4</v>
      </c>
    </row>
    <row r="1586" spans="1:10" x14ac:dyDescent="0.25">
      <c r="A1586" t="str">
        <f t="shared" si="24"/>
        <v>1041_1_180</v>
      </c>
      <c r="B1586">
        <v>1041</v>
      </c>
      <c r="C1586">
        <v>1</v>
      </c>
      <c r="D1586">
        <v>0</v>
      </c>
      <c r="E1586">
        <v>180</v>
      </c>
      <c r="F1586">
        <v>1.4514246575342464</v>
      </c>
      <c r="G1586">
        <v>0.23133333333333331</v>
      </c>
      <c r="H1586">
        <v>0.38675799086757984</v>
      </c>
      <c r="I1586">
        <v>0.83333333333333326</v>
      </c>
      <c r="J1586">
        <v>4</v>
      </c>
    </row>
    <row r="1587" spans="1:10" x14ac:dyDescent="0.25">
      <c r="A1587" t="str">
        <f t="shared" si="24"/>
        <v>11949_1_12567</v>
      </c>
      <c r="B1587">
        <v>11949</v>
      </c>
      <c r="C1587">
        <v>1</v>
      </c>
      <c r="D1587">
        <v>0</v>
      </c>
      <c r="E1587">
        <v>12567</v>
      </c>
      <c r="F1587">
        <v>1.4453013698630135</v>
      </c>
      <c r="G1587">
        <v>0.3256666666666666</v>
      </c>
      <c r="H1587">
        <v>0.61963470319634695</v>
      </c>
      <c r="I1587">
        <v>0.5</v>
      </c>
      <c r="J1587">
        <v>4</v>
      </c>
    </row>
    <row r="1588" spans="1:10" x14ac:dyDescent="0.25">
      <c r="A1588" t="str">
        <f t="shared" si="24"/>
        <v>11943_1_6678</v>
      </c>
      <c r="B1588">
        <v>11943</v>
      </c>
      <c r="C1588">
        <v>1</v>
      </c>
      <c r="D1588">
        <v>0</v>
      </c>
      <c r="E1588">
        <v>6678</v>
      </c>
      <c r="F1588">
        <v>1.4398163423549826</v>
      </c>
      <c r="G1588">
        <v>0.33217070979335128</v>
      </c>
      <c r="H1588">
        <v>0.44097896589496483</v>
      </c>
      <c r="I1588">
        <v>0.66666666666666663</v>
      </c>
      <c r="J1588">
        <v>4</v>
      </c>
    </row>
    <row r="1589" spans="1:10" x14ac:dyDescent="0.25">
      <c r="A1589" t="str">
        <f t="shared" si="24"/>
        <v>14111_2_5286</v>
      </c>
      <c r="B1589">
        <v>14111</v>
      </c>
      <c r="C1589">
        <v>2</v>
      </c>
      <c r="D1589">
        <v>0</v>
      </c>
      <c r="E1589">
        <v>5286</v>
      </c>
      <c r="F1589">
        <v>1.4326255707762556</v>
      </c>
      <c r="G1589">
        <v>0.16166666666666665</v>
      </c>
      <c r="H1589">
        <v>0.770958904109589</v>
      </c>
      <c r="I1589">
        <v>0.5</v>
      </c>
      <c r="J1589">
        <v>4</v>
      </c>
    </row>
    <row r="1590" spans="1:10" x14ac:dyDescent="0.25">
      <c r="A1590" t="str">
        <f t="shared" si="24"/>
        <v>11799_2_594</v>
      </c>
      <c r="B1590">
        <v>11799</v>
      </c>
      <c r="C1590">
        <v>2</v>
      </c>
      <c r="D1590">
        <v>0</v>
      </c>
      <c r="E1590">
        <v>594</v>
      </c>
      <c r="F1590">
        <v>1.4323881278538813</v>
      </c>
      <c r="G1590">
        <v>0.48699999999999993</v>
      </c>
      <c r="H1590">
        <v>0.44538812785388127</v>
      </c>
      <c r="I1590">
        <v>0.5</v>
      </c>
      <c r="J1590">
        <v>4</v>
      </c>
    </row>
    <row r="1591" spans="1:10" x14ac:dyDescent="0.25">
      <c r="A1591" t="str">
        <f t="shared" si="24"/>
        <v>14163_1_4760</v>
      </c>
      <c r="B1591">
        <v>14163</v>
      </c>
      <c r="C1591">
        <v>1</v>
      </c>
      <c r="D1591">
        <v>0</v>
      </c>
      <c r="E1591">
        <v>4760</v>
      </c>
      <c r="F1591">
        <v>1.4146750380517501</v>
      </c>
      <c r="G1591">
        <v>0.11033333333333331</v>
      </c>
      <c r="H1591">
        <v>0.6376750380517503</v>
      </c>
      <c r="I1591">
        <v>0.66666666666666663</v>
      </c>
      <c r="J1591">
        <v>4</v>
      </c>
    </row>
    <row r="1592" spans="1:10" x14ac:dyDescent="0.25">
      <c r="A1592" t="str">
        <f t="shared" si="24"/>
        <v>14511_1_10099</v>
      </c>
      <c r="B1592">
        <v>14511</v>
      </c>
      <c r="C1592">
        <v>1</v>
      </c>
      <c r="D1592">
        <v>0</v>
      </c>
      <c r="E1592">
        <v>10099</v>
      </c>
      <c r="F1592">
        <v>1.4111856925418569</v>
      </c>
      <c r="G1592">
        <v>0.23699999999999999</v>
      </c>
      <c r="H1592">
        <v>0.6741856925418569</v>
      </c>
      <c r="I1592">
        <v>0.5</v>
      </c>
      <c r="J1592">
        <v>4</v>
      </c>
    </row>
    <row r="1593" spans="1:10" x14ac:dyDescent="0.25">
      <c r="A1593" t="str">
        <f t="shared" si="24"/>
        <v>13610_2_4875</v>
      </c>
      <c r="B1593">
        <v>13610</v>
      </c>
      <c r="C1593">
        <v>2</v>
      </c>
      <c r="D1593">
        <v>0</v>
      </c>
      <c r="E1593">
        <v>4875</v>
      </c>
      <c r="F1593">
        <v>1.4108858447488584</v>
      </c>
      <c r="G1593">
        <v>0.23599999999999999</v>
      </c>
      <c r="H1593">
        <v>0.67488584474885838</v>
      </c>
      <c r="I1593">
        <v>0.5</v>
      </c>
      <c r="J1593">
        <v>4</v>
      </c>
    </row>
    <row r="1594" spans="1:10" x14ac:dyDescent="0.25">
      <c r="A1594" t="str">
        <f t="shared" si="24"/>
        <v>3623_1_1498</v>
      </c>
      <c r="B1594">
        <v>3623</v>
      </c>
      <c r="C1594">
        <v>1</v>
      </c>
      <c r="D1594">
        <v>0</v>
      </c>
      <c r="E1594">
        <v>1498</v>
      </c>
      <c r="F1594">
        <v>1.4065205479452054</v>
      </c>
      <c r="G1594">
        <v>0.36533333333333334</v>
      </c>
      <c r="H1594">
        <v>0.70785388127853877</v>
      </c>
      <c r="I1594">
        <v>0.33333333333333331</v>
      </c>
      <c r="J1594">
        <v>4</v>
      </c>
    </row>
    <row r="1595" spans="1:10" x14ac:dyDescent="0.25">
      <c r="A1595" t="str">
        <f t="shared" si="24"/>
        <v>11153_1_6272</v>
      </c>
      <c r="B1595">
        <v>11153</v>
      </c>
      <c r="C1595">
        <v>1</v>
      </c>
      <c r="D1595">
        <v>0</v>
      </c>
      <c r="E1595">
        <v>6272</v>
      </c>
      <c r="F1595">
        <v>1.4058082191780821</v>
      </c>
      <c r="G1595">
        <v>0.34299999999999997</v>
      </c>
      <c r="H1595">
        <v>0.5628082191780821</v>
      </c>
      <c r="I1595">
        <v>0.5</v>
      </c>
      <c r="J1595">
        <v>4</v>
      </c>
    </row>
    <row r="1596" spans="1:10" x14ac:dyDescent="0.25">
      <c r="A1596" t="str">
        <f t="shared" si="24"/>
        <v>14117_1_5626</v>
      </c>
      <c r="B1596">
        <v>14117</v>
      </c>
      <c r="C1596">
        <v>1</v>
      </c>
      <c r="D1596">
        <v>0</v>
      </c>
      <c r="E1596">
        <v>5626</v>
      </c>
      <c r="F1596">
        <v>1.4017579908675799</v>
      </c>
      <c r="G1596">
        <v>0.2233333333333333</v>
      </c>
      <c r="H1596">
        <v>0.51175799086757989</v>
      </c>
      <c r="I1596">
        <v>0.66666666666666663</v>
      </c>
      <c r="J1596">
        <v>4</v>
      </c>
    </row>
    <row r="1597" spans="1:10" x14ac:dyDescent="0.25">
      <c r="A1597" t="str">
        <f t="shared" si="24"/>
        <v>14158_2_6015</v>
      </c>
      <c r="B1597">
        <v>14158</v>
      </c>
      <c r="C1597">
        <v>2</v>
      </c>
      <c r="D1597">
        <v>0</v>
      </c>
      <c r="E1597">
        <v>6015</v>
      </c>
      <c r="F1597">
        <v>1.3969680365296802</v>
      </c>
      <c r="G1597">
        <v>0.23066666666666663</v>
      </c>
      <c r="H1597">
        <v>0.66630136986301358</v>
      </c>
      <c r="I1597">
        <v>0.5</v>
      </c>
      <c r="J1597">
        <v>4</v>
      </c>
    </row>
    <row r="1598" spans="1:10" x14ac:dyDescent="0.25">
      <c r="A1598" t="str">
        <f t="shared" si="24"/>
        <v>15065_2_4247</v>
      </c>
      <c r="B1598">
        <v>15065</v>
      </c>
      <c r="C1598">
        <v>2</v>
      </c>
      <c r="D1598">
        <v>0</v>
      </c>
      <c r="E1598">
        <v>4247</v>
      </c>
      <c r="F1598">
        <v>1.394718417047184</v>
      </c>
      <c r="G1598">
        <v>0.12333333333333332</v>
      </c>
      <c r="H1598">
        <v>0.93805175038051747</v>
      </c>
      <c r="I1598">
        <v>0.33333333333333331</v>
      </c>
      <c r="J1598">
        <v>4</v>
      </c>
    </row>
    <row r="1599" spans="1:10" x14ac:dyDescent="0.25">
      <c r="A1599" t="str">
        <f t="shared" si="24"/>
        <v>3623_2_21</v>
      </c>
      <c r="B1599">
        <v>3623</v>
      </c>
      <c r="C1599">
        <v>2</v>
      </c>
      <c r="D1599">
        <v>1982</v>
      </c>
      <c r="E1599">
        <v>21</v>
      </c>
      <c r="F1599">
        <v>1.3927305936073058</v>
      </c>
      <c r="G1599">
        <v>0.35199999999999998</v>
      </c>
      <c r="H1599">
        <v>0.70739726027397254</v>
      </c>
      <c r="I1599">
        <v>0.33333333333333331</v>
      </c>
      <c r="J1599">
        <v>4</v>
      </c>
    </row>
    <row r="1600" spans="1:10" x14ac:dyDescent="0.25">
      <c r="A1600" t="str">
        <f t="shared" si="24"/>
        <v>15018_1_5980</v>
      </c>
      <c r="B1600">
        <v>15018</v>
      </c>
      <c r="C1600">
        <v>1</v>
      </c>
      <c r="D1600">
        <v>0</v>
      </c>
      <c r="E1600">
        <v>5980</v>
      </c>
      <c r="F1600">
        <v>1.3868888888888888</v>
      </c>
      <c r="G1600">
        <v>0.3113333333333333</v>
      </c>
      <c r="H1600">
        <v>0.57555555555555549</v>
      </c>
      <c r="I1600">
        <v>0.5</v>
      </c>
      <c r="J1600">
        <v>4</v>
      </c>
    </row>
    <row r="1601" spans="1:10" x14ac:dyDescent="0.25">
      <c r="A1601" t="str">
        <f t="shared" si="24"/>
        <v>14509_1_2734</v>
      </c>
      <c r="B1601">
        <v>14509</v>
      </c>
      <c r="C1601">
        <v>1</v>
      </c>
      <c r="D1601">
        <v>0</v>
      </c>
      <c r="E1601">
        <v>2734</v>
      </c>
      <c r="F1601">
        <v>1.384669710806697</v>
      </c>
      <c r="G1601">
        <v>0.21733333333333332</v>
      </c>
      <c r="H1601">
        <v>0.3340030441400304</v>
      </c>
      <c r="I1601">
        <v>0.83333333333333326</v>
      </c>
      <c r="J1601">
        <v>4</v>
      </c>
    </row>
    <row r="1602" spans="1:10" x14ac:dyDescent="0.25">
      <c r="A1602" t="str">
        <f t="shared" si="24"/>
        <v>11162_1_6006</v>
      </c>
      <c r="B1602">
        <v>11162</v>
      </c>
      <c r="C1602">
        <v>1</v>
      </c>
      <c r="D1602">
        <v>0</v>
      </c>
      <c r="E1602">
        <v>6006</v>
      </c>
      <c r="F1602">
        <v>1.3812009132420089</v>
      </c>
      <c r="G1602">
        <v>0.15033333333333332</v>
      </c>
      <c r="H1602">
        <v>0.39753424657534242</v>
      </c>
      <c r="I1602">
        <v>0.83333333333333326</v>
      </c>
      <c r="J1602">
        <v>4</v>
      </c>
    </row>
    <row r="1603" spans="1:10" x14ac:dyDescent="0.25">
      <c r="A1603" t="str">
        <f t="shared" ref="A1603:A1666" si="25">CONCATENATE(B1603,"_",C1603,"_",E1603)</f>
        <v>15065_3_4153</v>
      </c>
      <c r="B1603">
        <v>15065</v>
      </c>
      <c r="C1603">
        <v>3</v>
      </c>
      <c r="D1603">
        <v>0</v>
      </c>
      <c r="E1603">
        <v>4153</v>
      </c>
      <c r="F1603">
        <v>1.3540182648401826</v>
      </c>
      <c r="G1603">
        <v>0.12333333333333332</v>
      </c>
      <c r="H1603">
        <v>0.89735159817351606</v>
      </c>
      <c r="I1603">
        <v>0.33333333333333331</v>
      </c>
      <c r="J1603">
        <v>4</v>
      </c>
    </row>
    <row r="1604" spans="1:10" x14ac:dyDescent="0.25">
      <c r="A1604" t="str">
        <f t="shared" si="25"/>
        <v>13881_1_5555</v>
      </c>
      <c r="B1604">
        <v>13881</v>
      </c>
      <c r="C1604">
        <v>1</v>
      </c>
      <c r="D1604">
        <v>0</v>
      </c>
      <c r="E1604">
        <v>5555</v>
      </c>
      <c r="F1604">
        <v>1.3492130898021308</v>
      </c>
      <c r="G1604">
        <v>0.14566666666666667</v>
      </c>
      <c r="H1604">
        <v>0.70354642313546423</v>
      </c>
      <c r="I1604">
        <v>0.5</v>
      </c>
      <c r="J1604">
        <v>4</v>
      </c>
    </row>
    <row r="1605" spans="1:10" x14ac:dyDescent="0.25">
      <c r="A1605" t="str">
        <f t="shared" si="25"/>
        <v>11903_1_7850</v>
      </c>
      <c r="B1605">
        <v>11903</v>
      </c>
      <c r="C1605">
        <v>1</v>
      </c>
      <c r="D1605">
        <v>0</v>
      </c>
      <c r="E1605">
        <v>7850</v>
      </c>
      <c r="F1605">
        <v>1.3448275909606491</v>
      </c>
      <c r="G1605">
        <v>0.30544887473460719</v>
      </c>
      <c r="H1605">
        <v>0.53937871622604183</v>
      </c>
      <c r="I1605">
        <v>0.5</v>
      </c>
      <c r="J1605">
        <v>4</v>
      </c>
    </row>
    <row r="1606" spans="1:10" x14ac:dyDescent="0.25">
      <c r="A1606" t="str">
        <f t="shared" si="25"/>
        <v>3623_3_1335</v>
      </c>
      <c r="B1606">
        <v>3623</v>
      </c>
      <c r="C1606">
        <v>3</v>
      </c>
      <c r="D1606">
        <v>0</v>
      </c>
      <c r="E1606">
        <v>1335</v>
      </c>
      <c r="F1606">
        <v>1.3371035007610348</v>
      </c>
      <c r="G1606">
        <v>0.18099999999999999</v>
      </c>
      <c r="H1606">
        <v>0.48943683409436833</v>
      </c>
      <c r="I1606">
        <v>0.66666666666666663</v>
      </c>
      <c r="J1606">
        <v>4</v>
      </c>
    </row>
    <row r="1607" spans="1:10" x14ac:dyDescent="0.25">
      <c r="A1607" t="str">
        <f t="shared" si="25"/>
        <v>11905_2_5476</v>
      </c>
      <c r="B1607">
        <v>11905</v>
      </c>
      <c r="C1607">
        <v>2</v>
      </c>
      <c r="D1607">
        <v>0</v>
      </c>
      <c r="E1607">
        <v>5476</v>
      </c>
      <c r="F1607">
        <v>1.3335479452054795</v>
      </c>
      <c r="G1607">
        <v>0.34633333333333327</v>
      </c>
      <c r="H1607">
        <v>0.48721461187214615</v>
      </c>
      <c r="I1607">
        <v>0.5</v>
      </c>
      <c r="J1607">
        <v>4</v>
      </c>
    </row>
    <row r="1608" spans="1:10" x14ac:dyDescent="0.25">
      <c r="A1608" t="str">
        <f t="shared" si="25"/>
        <v>15017_1_4169</v>
      </c>
      <c r="B1608">
        <v>15017</v>
      </c>
      <c r="C1608">
        <v>1</v>
      </c>
      <c r="D1608">
        <v>0</v>
      </c>
      <c r="E1608">
        <v>4169</v>
      </c>
      <c r="F1608">
        <v>1.3306986301369861</v>
      </c>
      <c r="G1608">
        <v>0.36699999999999999</v>
      </c>
      <c r="H1608">
        <v>0.29703196347031963</v>
      </c>
      <c r="I1608">
        <v>0.66666666666666663</v>
      </c>
      <c r="J1608">
        <v>4</v>
      </c>
    </row>
    <row r="1609" spans="1:10" x14ac:dyDescent="0.25">
      <c r="A1609" t="str">
        <f t="shared" si="25"/>
        <v>13682_1_3719</v>
      </c>
      <c r="B1609">
        <v>13682</v>
      </c>
      <c r="C1609">
        <v>1</v>
      </c>
      <c r="D1609">
        <v>0</v>
      </c>
      <c r="E1609">
        <v>3719</v>
      </c>
      <c r="F1609">
        <v>1.32386301369863</v>
      </c>
      <c r="G1609">
        <v>0.14566666666666664</v>
      </c>
      <c r="H1609">
        <v>0.84486301369863004</v>
      </c>
      <c r="I1609">
        <v>0.33333333333333331</v>
      </c>
      <c r="J1609">
        <v>4</v>
      </c>
    </row>
    <row r="1610" spans="1:10" x14ac:dyDescent="0.25">
      <c r="A1610" t="str">
        <f t="shared" si="25"/>
        <v>13689_2_7444</v>
      </c>
      <c r="B1610">
        <v>13689</v>
      </c>
      <c r="C1610">
        <v>2</v>
      </c>
      <c r="D1610">
        <v>0</v>
      </c>
      <c r="E1610">
        <v>7444</v>
      </c>
      <c r="F1610">
        <v>1.3209558599695586</v>
      </c>
      <c r="G1610">
        <v>0.1273333333333333</v>
      </c>
      <c r="H1610">
        <v>0.69362252663622526</v>
      </c>
      <c r="I1610">
        <v>0.5</v>
      </c>
      <c r="J1610">
        <v>4</v>
      </c>
    </row>
    <row r="1611" spans="1:10" x14ac:dyDescent="0.25">
      <c r="A1611" t="str">
        <f t="shared" si="25"/>
        <v>14179_1_7402</v>
      </c>
      <c r="B1611">
        <v>14179</v>
      </c>
      <c r="C1611">
        <v>1</v>
      </c>
      <c r="D1611">
        <v>0</v>
      </c>
      <c r="E1611">
        <v>7402</v>
      </c>
      <c r="F1611">
        <v>1.3180319634703197</v>
      </c>
      <c r="G1611">
        <v>0.14433333333333331</v>
      </c>
      <c r="H1611">
        <v>0.84036529680365302</v>
      </c>
      <c r="I1611">
        <v>0.33333333333333331</v>
      </c>
      <c r="J1611">
        <v>4</v>
      </c>
    </row>
    <row r="1612" spans="1:10" x14ac:dyDescent="0.25">
      <c r="A1612" t="str">
        <f t="shared" si="25"/>
        <v>13571_1_7014</v>
      </c>
      <c r="B1612">
        <v>13571</v>
      </c>
      <c r="C1612">
        <v>1</v>
      </c>
      <c r="D1612">
        <v>0</v>
      </c>
      <c r="E1612">
        <v>7014</v>
      </c>
      <c r="F1612">
        <v>1.3180091324200913</v>
      </c>
      <c r="G1612">
        <v>8.9333333333333334E-2</v>
      </c>
      <c r="H1612">
        <v>0.39534246575342463</v>
      </c>
      <c r="I1612">
        <v>0.83333333333333326</v>
      </c>
      <c r="J1612">
        <v>4</v>
      </c>
    </row>
    <row r="1613" spans="1:10" x14ac:dyDescent="0.25">
      <c r="A1613" t="str">
        <f t="shared" si="25"/>
        <v>13826_1_4613</v>
      </c>
      <c r="B1613">
        <v>13826</v>
      </c>
      <c r="C1613">
        <v>1</v>
      </c>
      <c r="D1613">
        <v>0</v>
      </c>
      <c r="E1613">
        <v>4613</v>
      </c>
      <c r="F1613">
        <v>1.3173150684931505</v>
      </c>
      <c r="G1613">
        <v>0.31466666666666665</v>
      </c>
      <c r="H1613">
        <v>0.50264840182648396</v>
      </c>
      <c r="I1613">
        <v>0.5</v>
      </c>
      <c r="J1613">
        <v>4</v>
      </c>
    </row>
    <row r="1614" spans="1:10" x14ac:dyDescent="0.25">
      <c r="A1614" t="str">
        <f t="shared" si="25"/>
        <v>14504_1_8665</v>
      </c>
      <c r="B1614">
        <v>14504</v>
      </c>
      <c r="C1614">
        <v>1</v>
      </c>
      <c r="D1614">
        <v>0</v>
      </c>
      <c r="E1614">
        <v>8665</v>
      </c>
      <c r="F1614">
        <v>1.3160696993889762</v>
      </c>
      <c r="G1614">
        <v>0.2052097711098288</v>
      </c>
      <c r="H1614">
        <v>0.44419326161248085</v>
      </c>
      <c r="I1614">
        <v>0.66666666666666663</v>
      </c>
      <c r="J1614">
        <v>4</v>
      </c>
    </row>
    <row r="1615" spans="1:10" x14ac:dyDescent="0.25">
      <c r="A1615" t="str">
        <f t="shared" si="25"/>
        <v>13691_1_6720</v>
      </c>
      <c r="B1615">
        <v>13691</v>
      </c>
      <c r="C1615">
        <v>1</v>
      </c>
      <c r="D1615">
        <v>0</v>
      </c>
      <c r="E1615">
        <v>6720</v>
      </c>
      <c r="F1615">
        <v>1.3114611872146118</v>
      </c>
      <c r="G1615">
        <v>0.16666666666666663</v>
      </c>
      <c r="H1615">
        <v>0.31146118721461191</v>
      </c>
      <c r="I1615">
        <v>0.83333333333333326</v>
      </c>
      <c r="J1615">
        <v>4</v>
      </c>
    </row>
    <row r="1616" spans="1:10" x14ac:dyDescent="0.25">
      <c r="A1616" t="str">
        <f t="shared" si="25"/>
        <v>14505_1_6648</v>
      </c>
      <c r="B1616">
        <v>14505</v>
      </c>
      <c r="C1616">
        <v>1</v>
      </c>
      <c r="D1616">
        <v>0</v>
      </c>
      <c r="E1616">
        <v>6648</v>
      </c>
      <c r="F1616">
        <v>1.3013546423135463</v>
      </c>
      <c r="G1616">
        <v>0.17666666666666667</v>
      </c>
      <c r="H1616">
        <v>0.45802130898021309</v>
      </c>
      <c r="I1616">
        <v>0.66666666666666663</v>
      </c>
      <c r="J1616">
        <v>4</v>
      </c>
    </row>
    <row r="1617" spans="1:10" x14ac:dyDescent="0.25">
      <c r="A1617" t="str">
        <f t="shared" si="25"/>
        <v>14149_1_5590</v>
      </c>
      <c r="B1617">
        <v>14149</v>
      </c>
      <c r="C1617">
        <v>1</v>
      </c>
      <c r="D1617">
        <v>0</v>
      </c>
      <c r="E1617">
        <v>5590</v>
      </c>
      <c r="F1617">
        <v>1.2938858447488584</v>
      </c>
      <c r="G1617">
        <v>0.17899999999999996</v>
      </c>
      <c r="H1617">
        <v>0.78155251141552506</v>
      </c>
      <c r="I1617">
        <v>0.33333333333333331</v>
      </c>
      <c r="J1617">
        <v>4</v>
      </c>
    </row>
    <row r="1618" spans="1:10" x14ac:dyDescent="0.25">
      <c r="A1618" t="str">
        <f t="shared" si="25"/>
        <v>15053_2_4512</v>
      </c>
      <c r="B1618">
        <v>15053</v>
      </c>
      <c r="C1618">
        <v>2</v>
      </c>
      <c r="D1618">
        <v>0</v>
      </c>
      <c r="E1618">
        <v>4512</v>
      </c>
      <c r="F1618">
        <v>1.2862161339421614</v>
      </c>
      <c r="G1618">
        <v>0.21866666666666662</v>
      </c>
      <c r="H1618">
        <v>0.90088280060882797</v>
      </c>
      <c r="I1618">
        <v>0.16666666666666666</v>
      </c>
      <c r="J1618">
        <v>4</v>
      </c>
    </row>
    <row r="1619" spans="1:10" x14ac:dyDescent="0.25">
      <c r="A1619" t="str">
        <f t="shared" si="25"/>
        <v>13543_3_2023</v>
      </c>
      <c r="B1619">
        <v>13543</v>
      </c>
      <c r="C1619">
        <v>3</v>
      </c>
      <c r="D1619">
        <v>0</v>
      </c>
      <c r="E1619">
        <v>2023</v>
      </c>
      <c r="F1619">
        <v>1.2786849315068494</v>
      </c>
      <c r="G1619">
        <v>0.34799999999999998</v>
      </c>
      <c r="H1619">
        <v>0.43068493150684933</v>
      </c>
      <c r="I1619">
        <v>0.5</v>
      </c>
      <c r="J1619">
        <v>4</v>
      </c>
    </row>
    <row r="1620" spans="1:10" x14ac:dyDescent="0.25">
      <c r="A1620" t="str">
        <f t="shared" si="25"/>
        <v>14097_1_3760</v>
      </c>
      <c r="B1620">
        <v>14097</v>
      </c>
      <c r="C1620">
        <v>1</v>
      </c>
      <c r="D1620">
        <v>0</v>
      </c>
      <c r="E1620">
        <v>3760</v>
      </c>
      <c r="F1620">
        <v>1.2711963470319634</v>
      </c>
      <c r="G1620">
        <v>0.28799999999999992</v>
      </c>
      <c r="H1620">
        <v>0.81652968036529672</v>
      </c>
      <c r="I1620">
        <v>0.16666666666666666</v>
      </c>
      <c r="J1620">
        <v>4</v>
      </c>
    </row>
    <row r="1621" spans="1:10" x14ac:dyDescent="0.25">
      <c r="A1621" t="str">
        <f t="shared" si="25"/>
        <v>11003_1_5435</v>
      </c>
      <c r="B1621">
        <v>11003</v>
      </c>
      <c r="C1621">
        <v>1</v>
      </c>
      <c r="D1621">
        <v>0</v>
      </c>
      <c r="E1621">
        <v>5435</v>
      </c>
      <c r="F1621">
        <v>1.2711643835616437</v>
      </c>
      <c r="G1621">
        <v>0.28166666666666662</v>
      </c>
      <c r="H1621">
        <v>0.65616438356164375</v>
      </c>
      <c r="I1621">
        <v>0.33333333333333331</v>
      </c>
      <c r="J1621">
        <v>4</v>
      </c>
    </row>
    <row r="1622" spans="1:10" x14ac:dyDescent="0.25">
      <c r="A1622" t="str">
        <f t="shared" si="25"/>
        <v>11019_1_2680</v>
      </c>
      <c r="B1622">
        <v>11019</v>
      </c>
      <c r="C1622">
        <v>1</v>
      </c>
      <c r="D1622">
        <v>0</v>
      </c>
      <c r="E1622">
        <v>2680</v>
      </c>
      <c r="F1622">
        <v>1.2572739726027395</v>
      </c>
      <c r="G1622">
        <v>0.25699999999999995</v>
      </c>
      <c r="H1622">
        <v>0.50027397260273965</v>
      </c>
      <c r="I1622">
        <v>0.5</v>
      </c>
      <c r="J1622">
        <v>4</v>
      </c>
    </row>
    <row r="1623" spans="1:10" x14ac:dyDescent="0.25">
      <c r="A1623" t="str">
        <f t="shared" si="25"/>
        <v>14502_1_7726</v>
      </c>
      <c r="B1623">
        <v>14502</v>
      </c>
      <c r="C1623">
        <v>1</v>
      </c>
      <c r="D1623">
        <v>0</v>
      </c>
      <c r="E1623">
        <v>7726</v>
      </c>
      <c r="F1623">
        <v>1.2443972602739726</v>
      </c>
      <c r="G1623">
        <v>0.29033333333333333</v>
      </c>
      <c r="H1623">
        <v>0.78739726027397261</v>
      </c>
      <c r="I1623">
        <v>0.16666666666666666</v>
      </c>
      <c r="J1623">
        <v>4</v>
      </c>
    </row>
    <row r="1624" spans="1:10" x14ac:dyDescent="0.25">
      <c r="A1624" t="str">
        <f t="shared" si="25"/>
        <v>14553_3_6206</v>
      </c>
      <c r="B1624">
        <v>14553</v>
      </c>
      <c r="C1624">
        <v>3</v>
      </c>
      <c r="D1624">
        <v>0</v>
      </c>
      <c r="E1624">
        <v>6206</v>
      </c>
      <c r="F1624">
        <v>1.2439954337899541</v>
      </c>
      <c r="G1624">
        <v>0.28499999999999992</v>
      </c>
      <c r="H1624">
        <v>0.45899543378995433</v>
      </c>
      <c r="I1624">
        <v>0.5</v>
      </c>
      <c r="J1624">
        <v>4</v>
      </c>
    </row>
    <row r="1625" spans="1:10" x14ac:dyDescent="0.25">
      <c r="A1625" t="str">
        <f t="shared" si="25"/>
        <v>14158_1_5739</v>
      </c>
      <c r="B1625">
        <v>14158</v>
      </c>
      <c r="C1625">
        <v>1</v>
      </c>
      <c r="D1625">
        <v>0</v>
      </c>
      <c r="E1625">
        <v>5739</v>
      </c>
      <c r="F1625">
        <v>1.2420494672754945</v>
      </c>
      <c r="G1625">
        <v>8.8666666666666644E-2</v>
      </c>
      <c r="H1625">
        <v>0.48671613394216129</v>
      </c>
      <c r="I1625">
        <v>0.66666666666666663</v>
      </c>
      <c r="J1625">
        <v>4</v>
      </c>
    </row>
    <row r="1626" spans="1:10" x14ac:dyDescent="0.25">
      <c r="A1626" t="str">
        <f t="shared" si="25"/>
        <v>11901_1_4972</v>
      </c>
      <c r="B1626">
        <v>11901</v>
      </c>
      <c r="C1626">
        <v>1</v>
      </c>
      <c r="D1626">
        <v>0</v>
      </c>
      <c r="E1626">
        <v>4972</v>
      </c>
      <c r="F1626">
        <v>1.2360745814307457</v>
      </c>
      <c r="G1626">
        <v>0.128</v>
      </c>
      <c r="H1626">
        <v>0.44140791476407915</v>
      </c>
      <c r="I1626">
        <v>0.66666666666666663</v>
      </c>
      <c r="J1626">
        <v>4</v>
      </c>
    </row>
    <row r="1627" spans="1:10" x14ac:dyDescent="0.25">
      <c r="A1627" t="str">
        <f t="shared" si="25"/>
        <v>13814_1_2500</v>
      </c>
      <c r="B1627">
        <v>13814</v>
      </c>
      <c r="C1627">
        <v>1</v>
      </c>
      <c r="D1627">
        <v>0</v>
      </c>
      <c r="E1627">
        <v>2500</v>
      </c>
      <c r="F1627">
        <v>1.2189497716894977</v>
      </c>
      <c r="G1627">
        <v>0.5099999999999999</v>
      </c>
      <c r="H1627">
        <v>0.54228310502283106</v>
      </c>
      <c r="I1627">
        <v>0.16666666666666666</v>
      </c>
      <c r="J1627">
        <v>4</v>
      </c>
    </row>
    <row r="1628" spans="1:10" x14ac:dyDescent="0.25">
      <c r="A1628" t="str">
        <f t="shared" si="25"/>
        <v>13601_1_8477</v>
      </c>
      <c r="B1628">
        <v>13601</v>
      </c>
      <c r="C1628">
        <v>1</v>
      </c>
      <c r="D1628">
        <v>0</v>
      </c>
      <c r="E1628">
        <v>8477</v>
      </c>
      <c r="F1628">
        <v>1.2171369863013697</v>
      </c>
      <c r="G1628">
        <v>0.14699999999999996</v>
      </c>
      <c r="H1628">
        <v>0.57013698630136977</v>
      </c>
      <c r="I1628">
        <v>0.5</v>
      </c>
      <c r="J1628">
        <v>4</v>
      </c>
    </row>
    <row r="1629" spans="1:10" x14ac:dyDescent="0.25">
      <c r="A1629" t="str">
        <f t="shared" si="25"/>
        <v>14178_1_5647</v>
      </c>
      <c r="B1629">
        <v>14178</v>
      </c>
      <c r="C1629">
        <v>1</v>
      </c>
      <c r="D1629">
        <v>0</v>
      </c>
      <c r="E1629">
        <v>5647</v>
      </c>
      <c r="F1629">
        <v>1.2154200913242008</v>
      </c>
      <c r="G1629">
        <v>3.6333333333333329E-2</v>
      </c>
      <c r="H1629">
        <v>0.84575342465753423</v>
      </c>
      <c r="I1629">
        <v>0.33333333333333331</v>
      </c>
      <c r="J1629">
        <v>4</v>
      </c>
    </row>
    <row r="1630" spans="1:10" x14ac:dyDescent="0.25">
      <c r="A1630" t="str">
        <f t="shared" si="25"/>
        <v>11879_1_6024</v>
      </c>
      <c r="B1630">
        <v>11879</v>
      </c>
      <c r="C1630">
        <v>1</v>
      </c>
      <c r="D1630">
        <v>0</v>
      </c>
      <c r="E1630">
        <v>6024</v>
      </c>
      <c r="F1630">
        <v>1.2110197869101977</v>
      </c>
      <c r="G1630">
        <v>0.17999999999999997</v>
      </c>
      <c r="H1630">
        <v>0.5310197869101978</v>
      </c>
      <c r="I1630">
        <v>0.5</v>
      </c>
      <c r="J1630">
        <v>4</v>
      </c>
    </row>
    <row r="1631" spans="1:10" x14ac:dyDescent="0.25">
      <c r="A1631" t="str">
        <f t="shared" si="25"/>
        <v>13827_1_4837</v>
      </c>
      <c r="B1631">
        <v>13827</v>
      </c>
      <c r="C1631">
        <v>1</v>
      </c>
      <c r="D1631">
        <v>0</v>
      </c>
      <c r="E1631">
        <v>4837</v>
      </c>
      <c r="F1631">
        <v>1.2023622526636224</v>
      </c>
      <c r="G1631">
        <v>0.18433333333333329</v>
      </c>
      <c r="H1631">
        <v>0.51802891933028916</v>
      </c>
      <c r="I1631">
        <v>0.5</v>
      </c>
      <c r="J1631">
        <v>4</v>
      </c>
    </row>
    <row r="1632" spans="1:10" x14ac:dyDescent="0.25">
      <c r="A1632" t="str">
        <f t="shared" si="25"/>
        <v>11159_1_1280</v>
      </c>
      <c r="B1632">
        <v>11159</v>
      </c>
      <c r="C1632">
        <v>1</v>
      </c>
      <c r="D1632">
        <v>0</v>
      </c>
      <c r="E1632">
        <v>1280</v>
      </c>
      <c r="F1632">
        <v>1.179849315068493</v>
      </c>
      <c r="G1632">
        <v>0.29299999999999998</v>
      </c>
      <c r="H1632">
        <v>0.38684931506849313</v>
      </c>
      <c r="I1632">
        <v>0.5</v>
      </c>
      <c r="J1632">
        <v>4</v>
      </c>
    </row>
    <row r="1633" spans="1:10" x14ac:dyDescent="0.25">
      <c r="A1633" t="str">
        <f t="shared" si="25"/>
        <v>15017_2_5573</v>
      </c>
      <c r="B1633">
        <v>15017</v>
      </c>
      <c r="C1633">
        <v>2</v>
      </c>
      <c r="D1633">
        <v>0</v>
      </c>
      <c r="E1633">
        <v>5573</v>
      </c>
      <c r="F1633">
        <v>1.174228310502283</v>
      </c>
      <c r="G1633">
        <v>9.7333333333333327E-2</v>
      </c>
      <c r="H1633">
        <v>0.41022831050228309</v>
      </c>
      <c r="I1633">
        <v>0.66666666666666663</v>
      </c>
      <c r="J1633">
        <v>4</v>
      </c>
    </row>
    <row r="1634" spans="1:10" x14ac:dyDescent="0.25">
      <c r="A1634" t="str">
        <f t="shared" si="25"/>
        <v>11887_1_1540</v>
      </c>
      <c r="B1634">
        <v>11887</v>
      </c>
      <c r="C1634">
        <v>1</v>
      </c>
      <c r="D1634">
        <v>0</v>
      </c>
      <c r="E1634">
        <v>1540</v>
      </c>
      <c r="F1634">
        <v>1.1651826484018264</v>
      </c>
      <c r="G1634">
        <v>0.57166666666666655</v>
      </c>
      <c r="H1634">
        <v>0.42684931506849316</v>
      </c>
      <c r="I1634">
        <v>0.16666666666666666</v>
      </c>
      <c r="J1634">
        <v>4</v>
      </c>
    </row>
    <row r="1635" spans="1:10" x14ac:dyDescent="0.25">
      <c r="A1635" t="str">
        <f t="shared" si="25"/>
        <v>11719_1_3076</v>
      </c>
      <c r="B1635">
        <v>11719</v>
      </c>
      <c r="C1635">
        <v>1</v>
      </c>
      <c r="D1635">
        <v>0</v>
      </c>
      <c r="E1635">
        <v>3076</v>
      </c>
      <c r="F1635">
        <v>1.1576986301369865</v>
      </c>
      <c r="G1635">
        <v>0.14399999999999999</v>
      </c>
      <c r="H1635">
        <v>0.51369863013698636</v>
      </c>
      <c r="I1635">
        <v>0.5</v>
      </c>
      <c r="J1635">
        <v>4</v>
      </c>
    </row>
    <row r="1636" spans="1:10" x14ac:dyDescent="0.25">
      <c r="A1636" t="str">
        <f t="shared" si="25"/>
        <v>11005_1_4280</v>
      </c>
      <c r="B1636">
        <v>11005</v>
      </c>
      <c r="C1636">
        <v>1</v>
      </c>
      <c r="D1636">
        <v>0</v>
      </c>
      <c r="E1636">
        <v>4280</v>
      </c>
      <c r="F1636">
        <v>1.1332465753424659</v>
      </c>
      <c r="G1636">
        <v>0.36566666666666664</v>
      </c>
      <c r="H1636">
        <v>0.60091324200913243</v>
      </c>
      <c r="I1636">
        <v>0.16666666666666666</v>
      </c>
      <c r="J1636">
        <v>4</v>
      </c>
    </row>
    <row r="1637" spans="1:10" x14ac:dyDescent="0.25">
      <c r="A1637" t="str">
        <f t="shared" si="25"/>
        <v>14073_2_2250</v>
      </c>
      <c r="B1637">
        <v>14073</v>
      </c>
      <c r="C1637">
        <v>2</v>
      </c>
      <c r="D1637">
        <v>0</v>
      </c>
      <c r="E1637">
        <v>2250</v>
      </c>
      <c r="F1637">
        <v>1.1329771689497714</v>
      </c>
      <c r="G1637">
        <v>0.24466666666666662</v>
      </c>
      <c r="H1637">
        <v>0.38831050228310493</v>
      </c>
      <c r="I1637">
        <v>0.5</v>
      </c>
      <c r="J1637">
        <v>4</v>
      </c>
    </row>
    <row r="1638" spans="1:10" x14ac:dyDescent="0.25">
      <c r="A1638" t="str">
        <f t="shared" si="25"/>
        <v>11878_1_638</v>
      </c>
      <c r="B1638">
        <v>11878</v>
      </c>
      <c r="C1638">
        <v>1</v>
      </c>
      <c r="D1638">
        <v>0</v>
      </c>
      <c r="E1638">
        <v>638</v>
      </c>
      <c r="F1638">
        <v>1.1231430745814306</v>
      </c>
      <c r="G1638">
        <v>0.30499999999999999</v>
      </c>
      <c r="H1638">
        <v>0.81814307458143065</v>
      </c>
      <c r="I1638">
        <v>0</v>
      </c>
      <c r="J1638">
        <v>4</v>
      </c>
    </row>
    <row r="1639" spans="1:10" x14ac:dyDescent="0.25">
      <c r="A1639" t="str">
        <f t="shared" si="25"/>
        <v>11043_1_3233</v>
      </c>
      <c r="B1639">
        <v>11043</v>
      </c>
      <c r="C1639">
        <v>1</v>
      </c>
      <c r="D1639">
        <v>0</v>
      </c>
      <c r="E1639">
        <v>3233</v>
      </c>
      <c r="F1639">
        <v>1.1175646879756469</v>
      </c>
      <c r="G1639">
        <v>0.41833333333333328</v>
      </c>
      <c r="H1639">
        <v>0.69923135464231356</v>
      </c>
      <c r="I1639">
        <v>0</v>
      </c>
      <c r="J1639">
        <v>4</v>
      </c>
    </row>
    <row r="1640" spans="1:10" x14ac:dyDescent="0.25">
      <c r="A1640" t="str">
        <f t="shared" si="25"/>
        <v>6134_7_818</v>
      </c>
      <c r="B1640">
        <v>6134</v>
      </c>
      <c r="C1640">
        <v>7</v>
      </c>
      <c r="D1640">
        <v>0</v>
      </c>
      <c r="E1640">
        <v>818</v>
      </c>
      <c r="F1640">
        <v>1.1087397260273972</v>
      </c>
      <c r="G1640">
        <v>0.13266666666666665</v>
      </c>
      <c r="H1640">
        <v>0.30940639269406389</v>
      </c>
      <c r="I1640">
        <v>0.66666666666666663</v>
      </c>
      <c r="J1640">
        <v>4</v>
      </c>
    </row>
    <row r="1641" spans="1:10" x14ac:dyDescent="0.25">
      <c r="A1641" t="str">
        <f t="shared" si="25"/>
        <v>14555_1_4470</v>
      </c>
      <c r="B1641">
        <v>14555</v>
      </c>
      <c r="C1641">
        <v>1</v>
      </c>
      <c r="D1641">
        <v>0</v>
      </c>
      <c r="E1641">
        <v>4470</v>
      </c>
      <c r="F1641">
        <v>1.1060228310502283</v>
      </c>
      <c r="G1641">
        <v>0.38766666666666666</v>
      </c>
      <c r="H1641">
        <v>0.38502283105022828</v>
      </c>
      <c r="I1641">
        <v>0.33333333333333331</v>
      </c>
      <c r="J1641">
        <v>4</v>
      </c>
    </row>
    <row r="1642" spans="1:10" x14ac:dyDescent="0.25">
      <c r="A1642" t="str">
        <f t="shared" si="25"/>
        <v>11795_1_6022</v>
      </c>
      <c r="B1642">
        <v>11795</v>
      </c>
      <c r="C1642">
        <v>1</v>
      </c>
      <c r="D1642">
        <v>0</v>
      </c>
      <c r="E1642">
        <v>6022</v>
      </c>
      <c r="F1642">
        <v>1.0921095890410959</v>
      </c>
      <c r="G1642">
        <v>0.20133333333333331</v>
      </c>
      <c r="H1642">
        <v>0.39077625570776253</v>
      </c>
      <c r="I1642">
        <v>0.5</v>
      </c>
      <c r="J1642">
        <v>4</v>
      </c>
    </row>
    <row r="1643" spans="1:10" x14ac:dyDescent="0.25">
      <c r="A1643" t="str">
        <f t="shared" si="25"/>
        <v>14553_2_6551</v>
      </c>
      <c r="B1643">
        <v>14553</v>
      </c>
      <c r="C1643">
        <v>2</v>
      </c>
      <c r="D1643">
        <v>0</v>
      </c>
      <c r="E1643">
        <v>6551</v>
      </c>
      <c r="F1643">
        <v>1.0831735159817351</v>
      </c>
      <c r="G1643">
        <v>0.27833333333333332</v>
      </c>
      <c r="H1643">
        <v>0.47150684931506853</v>
      </c>
      <c r="I1643">
        <v>0.33333333333333331</v>
      </c>
      <c r="J1643">
        <v>4</v>
      </c>
    </row>
    <row r="1644" spans="1:10" x14ac:dyDescent="0.25">
      <c r="A1644" t="str">
        <f t="shared" si="25"/>
        <v>13615_1_2937</v>
      </c>
      <c r="B1644">
        <v>13615</v>
      </c>
      <c r="C1644">
        <v>1</v>
      </c>
      <c r="D1644">
        <v>0</v>
      </c>
      <c r="E1644">
        <v>2937</v>
      </c>
      <c r="F1644">
        <v>1.0814063926940638</v>
      </c>
      <c r="G1644">
        <v>0.24199999999999999</v>
      </c>
      <c r="H1644">
        <v>0.50607305936073055</v>
      </c>
      <c r="I1644">
        <v>0.33333333333333331</v>
      </c>
      <c r="J1644">
        <v>4</v>
      </c>
    </row>
    <row r="1645" spans="1:10" x14ac:dyDescent="0.25">
      <c r="A1645" t="str">
        <f t="shared" si="25"/>
        <v>11123_1_9500</v>
      </c>
      <c r="B1645">
        <v>11123</v>
      </c>
      <c r="C1645">
        <v>1</v>
      </c>
      <c r="D1645">
        <v>0</v>
      </c>
      <c r="E1645">
        <v>9500</v>
      </c>
      <c r="F1645">
        <v>1.0740913242009131</v>
      </c>
      <c r="G1645">
        <v>0.35399999999999993</v>
      </c>
      <c r="H1645">
        <v>0.22009132420091326</v>
      </c>
      <c r="I1645">
        <v>0.5</v>
      </c>
      <c r="J1645">
        <v>4</v>
      </c>
    </row>
    <row r="1646" spans="1:10" x14ac:dyDescent="0.25">
      <c r="A1646" t="str">
        <f t="shared" si="25"/>
        <v>15043_2_2480</v>
      </c>
      <c r="B1646">
        <v>15043</v>
      </c>
      <c r="C1646">
        <v>2</v>
      </c>
      <c r="D1646">
        <v>0</v>
      </c>
      <c r="E1646">
        <v>2480</v>
      </c>
      <c r="F1646">
        <v>1.0707214611872145</v>
      </c>
      <c r="G1646">
        <v>0.16533333333333333</v>
      </c>
      <c r="H1646">
        <v>0.40538812785388123</v>
      </c>
      <c r="I1646">
        <v>0.5</v>
      </c>
      <c r="J1646">
        <v>4</v>
      </c>
    </row>
    <row r="1647" spans="1:10" x14ac:dyDescent="0.25">
      <c r="A1647" t="str">
        <f t="shared" si="25"/>
        <v>15052_2_4221</v>
      </c>
      <c r="B1647">
        <v>15052</v>
      </c>
      <c r="C1647">
        <v>2</v>
      </c>
      <c r="D1647">
        <v>0</v>
      </c>
      <c r="E1647">
        <v>4221</v>
      </c>
      <c r="F1647">
        <v>1.0694429223744293</v>
      </c>
      <c r="G1647">
        <v>0.10533333333333331</v>
      </c>
      <c r="H1647">
        <v>0.46410958904109589</v>
      </c>
      <c r="I1647">
        <v>0.5</v>
      </c>
      <c r="J1647">
        <v>4</v>
      </c>
    </row>
    <row r="1648" spans="1:10" x14ac:dyDescent="0.25">
      <c r="A1648" t="str">
        <f t="shared" si="25"/>
        <v>13641_1_6170</v>
      </c>
      <c r="B1648">
        <v>13641</v>
      </c>
      <c r="C1648">
        <v>1</v>
      </c>
      <c r="D1648">
        <v>0</v>
      </c>
      <c r="E1648">
        <v>6170</v>
      </c>
      <c r="F1648">
        <v>1.066904109589041</v>
      </c>
      <c r="G1648">
        <v>0.16799999999999998</v>
      </c>
      <c r="H1648">
        <v>0.3989041095890411</v>
      </c>
      <c r="I1648">
        <v>0.5</v>
      </c>
      <c r="J1648">
        <v>4</v>
      </c>
    </row>
    <row r="1649" spans="1:10" x14ac:dyDescent="0.25">
      <c r="A1649" t="str">
        <f t="shared" si="25"/>
        <v>13661_2_8102</v>
      </c>
      <c r="B1649">
        <v>13661</v>
      </c>
      <c r="C1649">
        <v>2</v>
      </c>
      <c r="D1649">
        <v>0</v>
      </c>
      <c r="E1649">
        <v>8102</v>
      </c>
      <c r="F1649">
        <v>1.0640304414003043</v>
      </c>
      <c r="G1649">
        <v>0.18399999999999997</v>
      </c>
      <c r="H1649">
        <v>0.3800304414003044</v>
      </c>
      <c r="I1649">
        <v>0.5</v>
      </c>
      <c r="J1649">
        <v>4</v>
      </c>
    </row>
    <row r="1650" spans="1:10" x14ac:dyDescent="0.25">
      <c r="A1650" t="str">
        <f t="shared" si="25"/>
        <v>13651_1_2484</v>
      </c>
      <c r="B1650">
        <v>13651</v>
      </c>
      <c r="C1650">
        <v>1</v>
      </c>
      <c r="D1650">
        <v>0</v>
      </c>
      <c r="E1650">
        <v>2484</v>
      </c>
      <c r="F1650">
        <v>1.0621643835616439</v>
      </c>
      <c r="G1650">
        <v>0.31599999999999995</v>
      </c>
      <c r="H1650">
        <v>0.24616438356164383</v>
      </c>
      <c r="I1650">
        <v>0.5</v>
      </c>
      <c r="J1650">
        <v>4</v>
      </c>
    </row>
    <row r="1651" spans="1:10" x14ac:dyDescent="0.25">
      <c r="A1651" t="str">
        <f t="shared" si="25"/>
        <v>11866_1_346</v>
      </c>
      <c r="B1651">
        <v>11866</v>
      </c>
      <c r="C1651">
        <v>1</v>
      </c>
      <c r="D1651">
        <v>0</v>
      </c>
      <c r="E1651">
        <v>346</v>
      </c>
      <c r="F1651">
        <v>1.0541232876712328</v>
      </c>
      <c r="G1651">
        <v>0.39366666666666661</v>
      </c>
      <c r="H1651">
        <v>0.1604566210045662</v>
      </c>
      <c r="I1651">
        <v>0.5</v>
      </c>
      <c r="J1651">
        <v>4</v>
      </c>
    </row>
    <row r="1652" spans="1:10" x14ac:dyDescent="0.25">
      <c r="A1652" t="str">
        <f t="shared" si="25"/>
        <v>13537_1_5365</v>
      </c>
      <c r="B1652">
        <v>13537</v>
      </c>
      <c r="C1652">
        <v>1</v>
      </c>
      <c r="D1652">
        <v>0</v>
      </c>
      <c r="E1652">
        <v>5365</v>
      </c>
      <c r="F1652">
        <v>1.0527214611872147</v>
      </c>
      <c r="G1652">
        <v>0.15233333333333332</v>
      </c>
      <c r="H1652">
        <v>0.40038812785388123</v>
      </c>
      <c r="I1652">
        <v>0.5</v>
      </c>
      <c r="J1652">
        <v>4</v>
      </c>
    </row>
    <row r="1653" spans="1:10" x14ac:dyDescent="0.25">
      <c r="A1653" t="str">
        <f t="shared" si="25"/>
        <v>15068_2_3040</v>
      </c>
      <c r="B1653">
        <v>15068</v>
      </c>
      <c r="C1653">
        <v>2</v>
      </c>
      <c r="D1653">
        <v>0</v>
      </c>
      <c r="E1653">
        <v>3040</v>
      </c>
      <c r="F1653">
        <v>1.0524885844748857</v>
      </c>
      <c r="G1653">
        <v>0.22499999999999998</v>
      </c>
      <c r="H1653">
        <v>0.32748858447488582</v>
      </c>
      <c r="I1653">
        <v>0.5</v>
      </c>
      <c r="J1653">
        <v>4</v>
      </c>
    </row>
    <row r="1654" spans="1:10" x14ac:dyDescent="0.25">
      <c r="A1654" t="str">
        <f t="shared" si="25"/>
        <v>13939_1_3398</v>
      </c>
      <c r="B1654">
        <v>13939</v>
      </c>
      <c r="C1654">
        <v>1</v>
      </c>
      <c r="D1654">
        <v>0</v>
      </c>
      <c r="E1654">
        <v>3398</v>
      </c>
      <c r="F1654">
        <v>1.0373333333333332</v>
      </c>
      <c r="G1654">
        <v>0.37066666666666659</v>
      </c>
      <c r="H1654">
        <v>0.5</v>
      </c>
      <c r="I1654">
        <v>0.16666666666666666</v>
      </c>
      <c r="J1654">
        <v>4</v>
      </c>
    </row>
    <row r="1655" spans="1:10" x14ac:dyDescent="0.25">
      <c r="A1655" t="str">
        <f t="shared" si="25"/>
        <v>11022_1_2498</v>
      </c>
      <c r="B1655">
        <v>11022</v>
      </c>
      <c r="C1655">
        <v>1</v>
      </c>
      <c r="D1655">
        <v>0</v>
      </c>
      <c r="E1655">
        <v>2498</v>
      </c>
      <c r="F1655">
        <v>1.0342191780821917</v>
      </c>
      <c r="G1655">
        <v>0.14599999999999996</v>
      </c>
      <c r="H1655">
        <v>0.38821917808219175</v>
      </c>
      <c r="I1655">
        <v>0.5</v>
      </c>
      <c r="J1655">
        <v>4</v>
      </c>
    </row>
    <row r="1656" spans="1:10" x14ac:dyDescent="0.25">
      <c r="A1656" t="str">
        <f t="shared" si="25"/>
        <v>13617_1_3434</v>
      </c>
      <c r="B1656">
        <v>13617</v>
      </c>
      <c r="C1656">
        <v>1</v>
      </c>
      <c r="D1656">
        <v>0</v>
      </c>
      <c r="E1656">
        <v>3434</v>
      </c>
      <c r="F1656">
        <v>1.0259360730593607</v>
      </c>
      <c r="G1656">
        <v>0.1933333333333333</v>
      </c>
      <c r="H1656">
        <v>0.33260273972602739</v>
      </c>
      <c r="I1656">
        <v>0.5</v>
      </c>
      <c r="J1656">
        <v>4</v>
      </c>
    </row>
    <row r="1657" spans="1:10" x14ac:dyDescent="0.25">
      <c r="A1657" t="str">
        <f t="shared" si="25"/>
        <v>13661_1_5894</v>
      </c>
      <c r="B1657">
        <v>13661</v>
      </c>
      <c r="C1657">
        <v>1</v>
      </c>
      <c r="D1657">
        <v>0</v>
      </c>
      <c r="E1657">
        <v>5894</v>
      </c>
      <c r="F1657">
        <v>1.0200730593607303</v>
      </c>
      <c r="G1657">
        <v>0.16399999999999998</v>
      </c>
      <c r="H1657">
        <v>0.52273972602739716</v>
      </c>
      <c r="I1657">
        <v>0.33333333333333331</v>
      </c>
      <c r="J1657">
        <v>4</v>
      </c>
    </row>
    <row r="1658" spans="1:10" x14ac:dyDescent="0.25">
      <c r="A1658" t="str">
        <f t="shared" si="25"/>
        <v>13501_2_1766</v>
      </c>
      <c r="B1658">
        <v>13501</v>
      </c>
      <c r="C1658">
        <v>2</v>
      </c>
      <c r="D1658">
        <v>0</v>
      </c>
      <c r="E1658">
        <v>1766</v>
      </c>
      <c r="F1658">
        <v>0.98907305936073053</v>
      </c>
      <c r="G1658">
        <v>0.2596666666666666</v>
      </c>
      <c r="H1658">
        <v>0.22940639269406393</v>
      </c>
      <c r="I1658">
        <v>0.5</v>
      </c>
      <c r="J1658">
        <v>4</v>
      </c>
    </row>
    <row r="1659" spans="1:10" x14ac:dyDescent="0.25">
      <c r="A1659" t="str">
        <f t="shared" si="25"/>
        <v>3202_2_5484</v>
      </c>
      <c r="B1659">
        <v>3202</v>
      </c>
      <c r="C1659">
        <v>2</v>
      </c>
      <c r="D1659">
        <v>0</v>
      </c>
      <c r="E1659">
        <v>5484</v>
      </c>
      <c r="F1659">
        <v>0.96691000802667115</v>
      </c>
      <c r="G1659">
        <v>0.14908606856309262</v>
      </c>
      <c r="H1659">
        <v>0.31782393946357856</v>
      </c>
      <c r="I1659">
        <v>0.5</v>
      </c>
      <c r="J1659">
        <v>4</v>
      </c>
    </row>
    <row r="1660" spans="1:10" x14ac:dyDescent="0.25">
      <c r="A1660" t="str">
        <f t="shared" si="25"/>
        <v>1763_1_1435</v>
      </c>
      <c r="B1660">
        <v>1763</v>
      </c>
      <c r="C1660">
        <v>1</v>
      </c>
      <c r="D1660">
        <v>0</v>
      </c>
      <c r="E1660">
        <v>1435</v>
      </c>
      <c r="F1660">
        <v>0.95857990867579901</v>
      </c>
      <c r="G1660">
        <v>0.19099999999999998</v>
      </c>
      <c r="H1660">
        <v>0.60091324200913243</v>
      </c>
      <c r="I1660">
        <v>0.16666666666666666</v>
      </c>
      <c r="J1660">
        <v>4</v>
      </c>
    </row>
    <row r="1661" spans="1:10" x14ac:dyDescent="0.25">
      <c r="A1661" t="str">
        <f t="shared" si="25"/>
        <v>16973_2_120</v>
      </c>
      <c r="B1661">
        <v>16973</v>
      </c>
      <c r="C1661">
        <v>2</v>
      </c>
      <c r="D1661">
        <v>0</v>
      </c>
      <c r="E1661">
        <v>120</v>
      </c>
      <c r="F1661">
        <v>0.95651598173515961</v>
      </c>
      <c r="G1661">
        <v>0.30299999999999994</v>
      </c>
      <c r="H1661">
        <v>0.32018264840182642</v>
      </c>
      <c r="I1661">
        <v>0.33333333333333331</v>
      </c>
      <c r="J1661">
        <v>4</v>
      </c>
    </row>
    <row r="1662" spans="1:10" x14ac:dyDescent="0.25">
      <c r="A1662" t="str">
        <f t="shared" si="25"/>
        <v>11933_2_4224</v>
      </c>
      <c r="B1662">
        <v>11933</v>
      </c>
      <c r="C1662">
        <v>2</v>
      </c>
      <c r="D1662">
        <v>0</v>
      </c>
      <c r="E1662">
        <v>4224</v>
      </c>
      <c r="F1662">
        <v>0.93763926940639264</v>
      </c>
      <c r="G1662">
        <v>0.21366666666666667</v>
      </c>
      <c r="H1662">
        <v>0.55730593607305934</v>
      </c>
      <c r="I1662">
        <v>0.16666666666666666</v>
      </c>
      <c r="J1662">
        <v>4</v>
      </c>
    </row>
    <row r="1663" spans="1:10" x14ac:dyDescent="0.25">
      <c r="A1663" t="str">
        <f t="shared" si="25"/>
        <v>14177_2_4238</v>
      </c>
      <c r="B1663">
        <v>14177</v>
      </c>
      <c r="C1663">
        <v>2</v>
      </c>
      <c r="D1663">
        <v>0</v>
      </c>
      <c r="E1663">
        <v>4238</v>
      </c>
      <c r="F1663">
        <v>0.93536529680365299</v>
      </c>
      <c r="G1663">
        <v>0.14166666666666666</v>
      </c>
      <c r="H1663">
        <v>0.29369863013698627</v>
      </c>
      <c r="I1663">
        <v>0.5</v>
      </c>
      <c r="J1663">
        <v>4</v>
      </c>
    </row>
    <row r="1664" spans="1:10" x14ac:dyDescent="0.25">
      <c r="A1664" t="str">
        <f t="shared" si="25"/>
        <v>14177_1_6143</v>
      </c>
      <c r="B1664">
        <v>14177</v>
      </c>
      <c r="C1664">
        <v>1</v>
      </c>
      <c r="D1664">
        <v>0</v>
      </c>
      <c r="E1664">
        <v>6143</v>
      </c>
      <c r="F1664">
        <v>0.93363013698630137</v>
      </c>
      <c r="G1664">
        <v>0.14166666666666666</v>
      </c>
      <c r="H1664">
        <v>0.29196347031963471</v>
      </c>
      <c r="I1664">
        <v>0.5</v>
      </c>
      <c r="J1664">
        <v>4</v>
      </c>
    </row>
    <row r="1665" spans="1:10" x14ac:dyDescent="0.25">
      <c r="A1665" t="str">
        <f t="shared" si="25"/>
        <v>14112_1_5368</v>
      </c>
      <c r="B1665">
        <v>14112</v>
      </c>
      <c r="C1665">
        <v>1</v>
      </c>
      <c r="D1665">
        <v>0</v>
      </c>
      <c r="E1665">
        <v>5368</v>
      </c>
      <c r="F1665">
        <v>0.93201674277016733</v>
      </c>
      <c r="G1665">
        <v>0.14666666666666667</v>
      </c>
      <c r="H1665">
        <v>0.4520167427701674</v>
      </c>
      <c r="I1665">
        <v>0.33333333333333331</v>
      </c>
      <c r="J1665">
        <v>4</v>
      </c>
    </row>
    <row r="1666" spans="1:10" x14ac:dyDescent="0.25">
      <c r="A1666" t="str">
        <f t="shared" si="25"/>
        <v>13604_2_3520</v>
      </c>
      <c r="B1666">
        <v>13604</v>
      </c>
      <c r="C1666">
        <v>2</v>
      </c>
      <c r="D1666">
        <v>0</v>
      </c>
      <c r="E1666">
        <v>3520</v>
      </c>
      <c r="F1666">
        <v>0.90859817351598171</v>
      </c>
      <c r="G1666">
        <v>6.3666666666666649E-2</v>
      </c>
      <c r="H1666">
        <v>0.34493150684931506</v>
      </c>
      <c r="I1666">
        <v>0.5</v>
      </c>
      <c r="J1666">
        <v>4</v>
      </c>
    </row>
    <row r="1667" spans="1:10" x14ac:dyDescent="0.25">
      <c r="A1667" t="str">
        <f t="shared" ref="A1667:A1705" si="26">CONCATENATE(B1667,"_",C1667,"_",E1667)</f>
        <v>15052_1_3246</v>
      </c>
      <c r="B1667">
        <v>15052</v>
      </c>
      <c r="C1667">
        <v>1</v>
      </c>
      <c r="D1667">
        <v>0</v>
      </c>
      <c r="E1667">
        <v>3246</v>
      </c>
      <c r="F1667">
        <v>0.89368949771689499</v>
      </c>
      <c r="G1667">
        <v>9.5333333333333325E-2</v>
      </c>
      <c r="H1667">
        <v>0.46502283105022829</v>
      </c>
      <c r="I1667">
        <v>0.33333333333333331</v>
      </c>
      <c r="J1667">
        <v>4</v>
      </c>
    </row>
    <row r="1668" spans="1:10" x14ac:dyDescent="0.25">
      <c r="A1668" t="str">
        <f t="shared" si="26"/>
        <v>13659_2_12062</v>
      </c>
      <c r="B1668">
        <v>13659</v>
      </c>
      <c r="C1668">
        <v>2</v>
      </c>
      <c r="D1668">
        <v>0</v>
      </c>
      <c r="E1668">
        <v>12062</v>
      </c>
      <c r="F1668">
        <v>0.88252815829528153</v>
      </c>
      <c r="G1668">
        <v>0.13300000000000001</v>
      </c>
      <c r="H1668">
        <v>0.41619482496194815</v>
      </c>
      <c r="I1668">
        <v>0.33333333333333331</v>
      </c>
      <c r="J1668">
        <v>4</v>
      </c>
    </row>
    <row r="1669" spans="1:10" x14ac:dyDescent="0.25">
      <c r="A1669" t="str">
        <f t="shared" si="26"/>
        <v>14161_2_2794</v>
      </c>
      <c r="B1669">
        <v>14161</v>
      </c>
      <c r="C1669">
        <v>2</v>
      </c>
      <c r="D1669">
        <v>0</v>
      </c>
      <c r="E1669">
        <v>2794</v>
      </c>
      <c r="F1669">
        <v>0.87587671232876696</v>
      </c>
      <c r="G1669">
        <v>0.14299999999999999</v>
      </c>
      <c r="H1669">
        <v>0.39954337899543374</v>
      </c>
      <c r="I1669">
        <v>0.33333333333333331</v>
      </c>
      <c r="J1669">
        <v>4</v>
      </c>
    </row>
    <row r="1670" spans="1:10" x14ac:dyDescent="0.25">
      <c r="A1670" t="str">
        <f t="shared" si="26"/>
        <v>14510_1_2506</v>
      </c>
      <c r="B1670">
        <v>14510</v>
      </c>
      <c r="C1670">
        <v>1</v>
      </c>
      <c r="D1670">
        <v>0</v>
      </c>
      <c r="E1670">
        <v>2506</v>
      </c>
      <c r="F1670">
        <v>0.87175799086757988</v>
      </c>
      <c r="G1670">
        <v>0.20499999999999999</v>
      </c>
      <c r="H1670">
        <v>0.16675799086757992</v>
      </c>
      <c r="I1670">
        <v>0.5</v>
      </c>
      <c r="J1670">
        <v>4</v>
      </c>
    </row>
    <row r="1671" spans="1:10" x14ac:dyDescent="0.25">
      <c r="A1671" t="str">
        <f t="shared" si="26"/>
        <v>13967_2_3629</v>
      </c>
      <c r="B1671">
        <v>13967</v>
      </c>
      <c r="C1671">
        <v>2</v>
      </c>
      <c r="D1671">
        <v>0</v>
      </c>
      <c r="E1671">
        <v>3629</v>
      </c>
      <c r="F1671">
        <v>0.86132420091324202</v>
      </c>
      <c r="G1671">
        <v>0.30333333333333329</v>
      </c>
      <c r="H1671">
        <v>0.22465753424657534</v>
      </c>
      <c r="I1671">
        <v>0.33333333333333331</v>
      </c>
      <c r="J1671">
        <v>4</v>
      </c>
    </row>
    <row r="1672" spans="1:10" x14ac:dyDescent="0.25">
      <c r="A1672" t="str">
        <f t="shared" si="26"/>
        <v>13681_4_2716</v>
      </c>
      <c r="B1672">
        <v>13681</v>
      </c>
      <c r="C1672">
        <v>4</v>
      </c>
      <c r="D1672">
        <v>0</v>
      </c>
      <c r="E1672">
        <v>2716</v>
      </c>
      <c r="F1672">
        <v>0.83359665144596651</v>
      </c>
      <c r="G1672">
        <v>0.16233333333333333</v>
      </c>
      <c r="H1672">
        <v>0.33792998477929981</v>
      </c>
      <c r="I1672">
        <v>0.33333333333333331</v>
      </c>
      <c r="J1672">
        <v>4</v>
      </c>
    </row>
    <row r="1673" spans="1:10" x14ac:dyDescent="0.25">
      <c r="A1673" t="str">
        <f t="shared" si="26"/>
        <v>14152_4_3010</v>
      </c>
      <c r="B1673">
        <v>14152</v>
      </c>
      <c r="C1673">
        <v>4</v>
      </c>
      <c r="D1673">
        <v>0</v>
      </c>
      <c r="E1673">
        <v>3010</v>
      </c>
      <c r="F1673">
        <v>0.8279269406392693</v>
      </c>
      <c r="G1673">
        <v>9.7333333333333327E-2</v>
      </c>
      <c r="H1673">
        <v>0.39726027397260266</v>
      </c>
      <c r="I1673">
        <v>0.33333333333333331</v>
      </c>
      <c r="J1673">
        <v>4</v>
      </c>
    </row>
    <row r="1674" spans="1:10" x14ac:dyDescent="0.25">
      <c r="A1674" t="str">
        <f t="shared" si="26"/>
        <v>15020_2_2377</v>
      </c>
      <c r="B1674">
        <v>15020</v>
      </c>
      <c r="C1674">
        <v>2</v>
      </c>
      <c r="D1674">
        <v>0</v>
      </c>
      <c r="E1674">
        <v>2377</v>
      </c>
      <c r="F1674">
        <v>0.80117351598173503</v>
      </c>
      <c r="G1674">
        <v>0.24299999999999999</v>
      </c>
      <c r="H1674">
        <v>0.2248401826484018</v>
      </c>
      <c r="I1674">
        <v>0.33333333333333331</v>
      </c>
      <c r="J1674">
        <v>4</v>
      </c>
    </row>
    <row r="1675" spans="1:10" x14ac:dyDescent="0.25">
      <c r="A1675" t="str">
        <f t="shared" si="26"/>
        <v>11041_1_7092</v>
      </c>
      <c r="B1675">
        <v>11041</v>
      </c>
      <c r="C1675">
        <v>1</v>
      </c>
      <c r="D1675">
        <v>0</v>
      </c>
      <c r="E1675">
        <v>7092</v>
      </c>
      <c r="F1675">
        <v>0.79366666666666663</v>
      </c>
      <c r="G1675">
        <v>0.36699999999999999</v>
      </c>
      <c r="H1675">
        <v>0.42666666666666664</v>
      </c>
      <c r="I1675">
        <v>0</v>
      </c>
      <c r="J1675">
        <v>4</v>
      </c>
    </row>
    <row r="1676" spans="1:10" x14ac:dyDescent="0.25">
      <c r="A1676" t="str">
        <f t="shared" si="26"/>
        <v>11057_1_3055</v>
      </c>
      <c r="B1676">
        <v>11057</v>
      </c>
      <c r="C1676">
        <v>1</v>
      </c>
      <c r="D1676">
        <v>215</v>
      </c>
      <c r="E1676">
        <v>3055</v>
      </c>
      <c r="F1676">
        <v>0.77563013698630134</v>
      </c>
      <c r="G1676">
        <v>0.33033333333333331</v>
      </c>
      <c r="H1676">
        <v>0.27863013698630135</v>
      </c>
      <c r="I1676">
        <v>0.16666666666666666</v>
      </c>
      <c r="J1676">
        <v>4</v>
      </c>
    </row>
    <row r="1677" spans="1:10" x14ac:dyDescent="0.25">
      <c r="A1677" t="str">
        <f t="shared" si="26"/>
        <v>14507_1_6515</v>
      </c>
      <c r="B1677">
        <v>14507</v>
      </c>
      <c r="C1677">
        <v>1</v>
      </c>
      <c r="D1677">
        <v>0</v>
      </c>
      <c r="E1677">
        <v>6515</v>
      </c>
      <c r="F1677">
        <v>0.76734703196347032</v>
      </c>
      <c r="G1677">
        <v>0.21099999999999999</v>
      </c>
      <c r="H1677">
        <v>0.22301369863013698</v>
      </c>
      <c r="I1677">
        <v>0.33333333333333331</v>
      </c>
      <c r="J1677">
        <v>4</v>
      </c>
    </row>
    <row r="1678" spans="1:10" x14ac:dyDescent="0.25">
      <c r="A1678" t="str">
        <f t="shared" si="26"/>
        <v>14508_1_5092</v>
      </c>
      <c r="B1678">
        <v>14508</v>
      </c>
      <c r="C1678">
        <v>1</v>
      </c>
      <c r="D1678">
        <v>0</v>
      </c>
      <c r="E1678">
        <v>5092</v>
      </c>
      <c r="F1678">
        <v>0.76642922374429223</v>
      </c>
      <c r="G1678">
        <v>9.1999999999999985E-2</v>
      </c>
      <c r="H1678">
        <v>0.34109589041095889</v>
      </c>
      <c r="I1678">
        <v>0.33333333333333331</v>
      </c>
      <c r="J1678">
        <v>4</v>
      </c>
    </row>
    <row r="1679" spans="1:10" x14ac:dyDescent="0.25">
      <c r="A1679" t="str">
        <f t="shared" si="26"/>
        <v>13687_2_767</v>
      </c>
      <c r="B1679">
        <v>13687</v>
      </c>
      <c r="C1679">
        <v>2</v>
      </c>
      <c r="D1679">
        <v>0</v>
      </c>
      <c r="E1679">
        <v>767</v>
      </c>
      <c r="F1679">
        <v>0.75241400304413997</v>
      </c>
      <c r="G1679">
        <v>0.17133333333333334</v>
      </c>
      <c r="H1679">
        <v>0.24774733637747337</v>
      </c>
      <c r="I1679">
        <v>0.33333333333333331</v>
      </c>
      <c r="J1679">
        <v>4</v>
      </c>
    </row>
    <row r="1680" spans="1:10" x14ac:dyDescent="0.25">
      <c r="A1680" t="str">
        <f t="shared" si="26"/>
        <v>15046_2_5840</v>
      </c>
      <c r="B1680">
        <v>15046</v>
      </c>
      <c r="C1680">
        <v>2</v>
      </c>
      <c r="D1680">
        <v>0</v>
      </c>
      <c r="E1680">
        <v>5840</v>
      </c>
      <c r="F1680">
        <v>0.74376712328767125</v>
      </c>
      <c r="G1680">
        <v>0.11499999999999999</v>
      </c>
      <c r="H1680">
        <v>0.29543378995433789</v>
      </c>
      <c r="I1680">
        <v>0.33333333333333331</v>
      </c>
      <c r="J1680">
        <v>4</v>
      </c>
    </row>
    <row r="1681" spans="1:10" x14ac:dyDescent="0.25">
      <c r="A1681" t="str">
        <f t="shared" si="26"/>
        <v>15064_1_8535</v>
      </c>
      <c r="B1681">
        <v>15064</v>
      </c>
      <c r="C1681">
        <v>1</v>
      </c>
      <c r="D1681">
        <v>0</v>
      </c>
      <c r="E1681">
        <v>8535</v>
      </c>
      <c r="F1681">
        <v>0.74332444166245359</v>
      </c>
      <c r="G1681">
        <v>0.13309548916227298</v>
      </c>
      <c r="H1681">
        <v>0.27689561916684724</v>
      </c>
      <c r="I1681">
        <v>0.33333333333333331</v>
      </c>
      <c r="J1681">
        <v>4</v>
      </c>
    </row>
    <row r="1682" spans="1:10" x14ac:dyDescent="0.25">
      <c r="A1682" t="str">
        <f t="shared" si="26"/>
        <v>15046_1_8171</v>
      </c>
      <c r="B1682">
        <v>15046</v>
      </c>
      <c r="C1682">
        <v>1</v>
      </c>
      <c r="D1682">
        <v>0</v>
      </c>
      <c r="E1682">
        <v>8171</v>
      </c>
      <c r="F1682">
        <v>0.73961187214611868</v>
      </c>
      <c r="G1682">
        <v>0.11166666666666666</v>
      </c>
      <c r="H1682">
        <v>0.29461187214611873</v>
      </c>
      <c r="I1682">
        <v>0.33333333333333331</v>
      </c>
      <c r="J1682">
        <v>4</v>
      </c>
    </row>
    <row r="1683" spans="1:10" x14ac:dyDescent="0.25">
      <c r="A1683" t="str">
        <f t="shared" si="26"/>
        <v>11196_1_360</v>
      </c>
      <c r="B1683">
        <v>11196</v>
      </c>
      <c r="C1683">
        <v>1</v>
      </c>
      <c r="D1683">
        <v>0</v>
      </c>
      <c r="E1683">
        <v>360</v>
      </c>
      <c r="F1683">
        <v>0.71315525114155243</v>
      </c>
      <c r="G1683">
        <v>0.37566666666666665</v>
      </c>
      <c r="H1683">
        <v>0.17082191780821915</v>
      </c>
      <c r="I1683">
        <v>0.16666666666666666</v>
      </c>
      <c r="J1683">
        <v>4</v>
      </c>
    </row>
    <row r="1684" spans="1:10" x14ac:dyDescent="0.25">
      <c r="A1684" t="str">
        <f t="shared" si="26"/>
        <v>13937_3_2953</v>
      </c>
      <c r="B1684">
        <v>13937</v>
      </c>
      <c r="C1684">
        <v>3</v>
      </c>
      <c r="D1684">
        <v>0</v>
      </c>
      <c r="E1684">
        <v>2953</v>
      </c>
      <c r="F1684">
        <v>0.6858082191780821</v>
      </c>
      <c r="G1684">
        <v>0.12133333333333331</v>
      </c>
      <c r="H1684">
        <v>0.23114155251141555</v>
      </c>
      <c r="I1684">
        <v>0.33333333333333331</v>
      </c>
      <c r="J1684">
        <v>4</v>
      </c>
    </row>
    <row r="1685" spans="1:10" x14ac:dyDescent="0.25">
      <c r="A1685" t="str">
        <f t="shared" si="26"/>
        <v>13579_1_1856</v>
      </c>
      <c r="B1685">
        <v>13579</v>
      </c>
      <c r="C1685">
        <v>1</v>
      </c>
      <c r="D1685">
        <v>0</v>
      </c>
      <c r="E1685">
        <v>1856</v>
      </c>
      <c r="F1685">
        <v>0.6751004566210046</v>
      </c>
      <c r="G1685">
        <v>0.11966666666666666</v>
      </c>
      <c r="H1685">
        <v>5.5433789954337898E-2</v>
      </c>
      <c r="I1685">
        <v>0.5</v>
      </c>
      <c r="J1685">
        <v>4</v>
      </c>
    </row>
    <row r="1686" spans="1:10" x14ac:dyDescent="0.25">
      <c r="A1686" t="str">
        <f t="shared" si="26"/>
        <v>14179_2_6192</v>
      </c>
      <c r="B1686">
        <v>14179</v>
      </c>
      <c r="C1686">
        <v>2</v>
      </c>
      <c r="D1686">
        <v>0</v>
      </c>
      <c r="E1686">
        <v>6192</v>
      </c>
      <c r="F1686">
        <v>0.65976712328767118</v>
      </c>
      <c r="G1686">
        <v>0.14433333333333331</v>
      </c>
      <c r="H1686">
        <v>0.18210045662100455</v>
      </c>
      <c r="I1686">
        <v>0.33333333333333331</v>
      </c>
      <c r="J1686">
        <v>4</v>
      </c>
    </row>
    <row r="1687" spans="1:10" x14ac:dyDescent="0.25">
      <c r="A1687" t="str">
        <f t="shared" si="26"/>
        <v>11054_1_3782</v>
      </c>
      <c r="B1687">
        <v>11054</v>
      </c>
      <c r="C1687">
        <v>1</v>
      </c>
      <c r="D1687">
        <v>0</v>
      </c>
      <c r="E1687">
        <v>3782</v>
      </c>
      <c r="F1687">
        <v>0.65879452054794518</v>
      </c>
      <c r="G1687">
        <v>0.28399999999999992</v>
      </c>
      <c r="H1687">
        <v>0.37479452054794526</v>
      </c>
      <c r="I1687">
        <v>0</v>
      </c>
      <c r="J1687">
        <v>4</v>
      </c>
    </row>
    <row r="1688" spans="1:10" x14ac:dyDescent="0.25">
      <c r="A1688" t="str">
        <f t="shared" si="26"/>
        <v>11006_1_5810</v>
      </c>
      <c r="B1688">
        <v>11006</v>
      </c>
      <c r="C1688">
        <v>1</v>
      </c>
      <c r="D1688">
        <v>0</v>
      </c>
      <c r="E1688">
        <v>5810</v>
      </c>
      <c r="F1688">
        <v>0.65162100456621008</v>
      </c>
      <c r="G1688">
        <v>0.19166666666666665</v>
      </c>
      <c r="H1688">
        <v>0.45995433789954343</v>
      </c>
      <c r="I1688">
        <v>0</v>
      </c>
      <c r="J1688">
        <v>4</v>
      </c>
    </row>
    <row r="1689" spans="1:10" x14ac:dyDescent="0.25">
      <c r="A1689" t="str">
        <f t="shared" si="26"/>
        <v>11928_1_1340</v>
      </c>
      <c r="B1689">
        <v>11928</v>
      </c>
      <c r="C1689">
        <v>1</v>
      </c>
      <c r="D1689">
        <v>0</v>
      </c>
      <c r="E1689">
        <v>1340</v>
      </c>
      <c r="F1689">
        <v>0.64010350076103495</v>
      </c>
      <c r="G1689">
        <v>0.14399999999999996</v>
      </c>
      <c r="H1689">
        <v>0.3294368340943683</v>
      </c>
      <c r="I1689">
        <v>0.16666666666666666</v>
      </c>
      <c r="J1689">
        <v>4</v>
      </c>
    </row>
    <row r="1690" spans="1:10" x14ac:dyDescent="0.25">
      <c r="A1690" t="str">
        <f t="shared" si="26"/>
        <v>15040_2_4189</v>
      </c>
      <c r="B1690">
        <v>15040</v>
      </c>
      <c r="C1690">
        <v>2</v>
      </c>
      <c r="D1690">
        <v>0</v>
      </c>
      <c r="E1690">
        <v>4189</v>
      </c>
      <c r="F1690">
        <v>0.62108980213089793</v>
      </c>
      <c r="G1690">
        <v>6.133333333333333E-2</v>
      </c>
      <c r="H1690">
        <v>0.22642313546423135</v>
      </c>
      <c r="I1690">
        <v>0.33333333333333331</v>
      </c>
      <c r="J1690">
        <v>4</v>
      </c>
    </row>
    <row r="1691" spans="1:10" x14ac:dyDescent="0.25">
      <c r="A1691" t="str">
        <f t="shared" si="26"/>
        <v>14129_2_5550</v>
      </c>
      <c r="B1691">
        <v>14129</v>
      </c>
      <c r="C1691">
        <v>2</v>
      </c>
      <c r="D1691">
        <v>0</v>
      </c>
      <c r="E1691">
        <v>5550</v>
      </c>
      <c r="F1691">
        <v>0.5968888888888888</v>
      </c>
      <c r="G1691">
        <v>0.20799999999999999</v>
      </c>
      <c r="H1691">
        <v>0.38888888888888884</v>
      </c>
      <c r="I1691">
        <v>0</v>
      </c>
      <c r="J1691">
        <v>4</v>
      </c>
    </row>
    <row r="1692" spans="1:10" x14ac:dyDescent="0.25">
      <c r="A1692" t="str">
        <f t="shared" si="26"/>
        <v>14152_2_4278</v>
      </c>
      <c r="B1692">
        <v>14152</v>
      </c>
      <c r="C1692">
        <v>2</v>
      </c>
      <c r="D1692">
        <v>0</v>
      </c>
      <c r="E1692">
        <v>4278</v>
      </c>
      <c r="F1692">
        <v>0.57360426179604262</v>
      </c>
      <c r="G1692">
        <v>9.7333333333333327E-2</v>
      </c>
      <c r="H1692">
        <v>0.14293759512937596</v>
      </c>
      <c r="I1692">
        <v>0.33333333333333331</v>
      </c>
      <c r="J1692">
        <v>4</v>
      </c>
    </row>
    <row r="1693" spans="1:10" x14ac:dyDescent="0.25">
      <c r="A1693" t="str">
        <f t="shared" si="26"/>
        <v>15067_1_4530</v>
      </c>
      <c r="B1693">
        <v>15067</v>
      </c>
      <c r="C1693">
        <v>1</v>
      </c>
      <c r="D1693">
        <v>0</v>
      </c>
      <c r="E1693">
        <v>4530</v>
      </c>
      <c r="F1693">
        <v>0.56418085215760971</v>
      </c>
      <c r="G1693">
        <v>0.16153245033112579</v>
      </c>
      <c r="H1693">
        <v>6.9315068493150681E-2</v>
      </c>
      <c r="I1693">
        <v>0.33333333333333331</v>
      </c>
      <c r="J1693">
        <v>4</v>
      </c>
    </row>
    <row r="1694" spans="1:10" x14ac:dyDescent="0.25">
      <c r="A1694" t="str">
        <f t="shared" si="26"/>
        <v>15055_2_5390</v>
      </c>
      <c r="B1694">
        <v>15055</v>
      </c>
      <c r="C1694">
        <v>2</v>
      </c>
      <c r="D1694">
        <v>0</v>
      </c>
      <c r="E1694">
        <v>5390</v>
      </c>
      <c r="F1694">
        <v>0.524931506849315</v>
      </c>
      <c r="G1694">
        <v>0.14666666666666667</v>
      </c>
      <c r="H1694">
        <v>4.4931506849315073E-2</v>
      </c>
      <c r="I1694">
        <v>0.33333333333333331</v>
      </c>
      <c r="J1694">
        <v>4</v>
      </c>
    </row>
    <row r="1695" spans="1:10" x14ac:dyDescent="0.25">
      <c r="A1695" t="str">
        <f t="shared" si="26"/>
        <v>13933_1_7695</v>
      </c>
      <c r="B1695">
        <v>13933</v>
      </c>
      <c r="C1695">
        <v>1</v>
      </c>
      <c r="D1695">
        <v>0</v>
      </c>
      <c r="E1695">
        <v>7695</v>
      </c>
      <c r="F1695">
        <v>0.51870776255707762</v>
      </c>
      <c r="G1695">
        <v>9.6333333333333326E-2</v>
      </c>
      <c r="H1695">
        <v>8.9041095890410954E-2</v>
      </c>
      <c r="I1695">
        <v>0.33333333333333331</v>
      </c>
      <c r="J1695">
        <v>4</v>
      </c>
    </row>
    <row r="1696" spans="1:10" x14ac:dyDescent="0.25">
      <c r="A1696" t="str">
        <f t="shared" si="26"/>
        <v>11003_2_3392</v>
      </c>
      <c r="B1696">
        <v>11003</v>
      </c>
      <c r="C1696">
        <v>2</v>
      </c>
      <c r="D1696">
        <v>0</v>
      </c>
      <c r="E1696">
        <v>3392</v>
      </c>
      <c r="F1696">
        <v>0.51173059360730588</v>
      </c>
      <c r="G1696">
        <v>0.12433333333333331</v>
      </c>
      <c r="H1696">
        <v>5.4063926940639273E-2</v>
      </c>
      <c r="I1696">
        <v>0.33333333333333331</v>
      </c>
      <c r="J1696">
        <v>4</v>
      </c>
    </row>
    <row r="1697" spans="1:10" x14ac:dyDescent="0.25">
      <c r="A1697" t="str">
        <f t="shared" si="26"/>
        <v>15055_3_4753</v>
      </c>
      <c r="B1697">
        <v>15055</v>
      </c>
      <c r="C1697">
        <v>3</v>
      </c>
      <c r="D1697">
        <v>0</v>
      </c>
      <c r="E1697">
        <v>4753</v>
      </c>
      <c r="F1697">
        <v>0.50255707762557078</v>
      </c>
      <c r="G1697">
        <v>0.12666666666666665</v>
      </c>
      <c r="H1697">
        <v>4.2557077625570774E-2</v>
      </c>
      <c r="I1697">
        <v>0.33333333333333331</v>
      </c>
      <c r="J1697">
        <v>4</v>
      </c>
    </row>
    <row r="1698" spans="1:10" x14ac:dyDescent="0.25">
      <c r="A1698" t="str">
        <f t="shared" si="26"/>
        <v>14153_1_4390</v>
      </c>
      <c r="B1698">
        <v>14153</v>
      </c>
      <c r="C1698">
        <v>1</v>
      </c>
      <c r="D1698">
        <v>0</v>
      </c>
      <c r="E1698">
        <v>4390</v>
      </c>
      <c r="F1698">
        <v>0.48247945205479448</v>
      </c>
      <c r="G1698">
        <v>0.2503333333333333</v>
      </c>
      <c r="H1698">
        <v>6.5479452054794524E-2</v>
      </c>
      <c r="I1698">
        <v>0.16666666666666666</v>
      </c>
      <c r="J1698">
        <v>4</v>
      </c>
    </row>
    <row r="1699" spans="1:10" x14ac:dyDescent="0.25">
      <c r="A1699" t="str">
        <f t="shared" si="26"/>
        <v>13961_3_1556</v>
      </c>
      <c r="B1699">
        <v>13961</v>
      </c>
      <c r="C1699">
        <v>3</v>
      </c>
      <c r="D1699">
        <v>0</v>
      </c>
      <c r="E1699">
        <v>1556</v>
      </c>
      <c r="F1699">
        <v>0.47077168949771686</v>
      </c>
      <c r="G1699">
        <v>8.0999999999999989E-2</v>
      </c>
      <c r="H1699">
        <v>5.6438356164383564E-2</v>
      </c>
      <c r="I1699">
        <v>0.33333333333333331</v>
      </c>
      <c r="J1699">
        <v>4</v>
      </c>
    </row>
    <row r="1700" spans="1:10" x14ac:dyDescent="0.25">
      <c r="A1700" t="str">
        <f t="shared" si="26"/>
        <v>11001_2_9913</v>
      </c>
      <c r="B1700">
        <v>11001</v>
      </c>
      <c r="C1700">
        <v>2</v>
      </c>
      <c r="D1700">
        <v>0</v>
      </c>
      <c r="E1700">
        <v>9913</v>
      </c>
      <c r="F1700">
        <v>0.37379452054794515</v>
      </c>
      <c r="G1700">
        <v>0.21233333333333332</v>
      </c>
      <c r="H1700">
        <v>0.16146118721461186</v>
      </c>
      <c r="I1700">
        <v>0</v>
      </c>
      <c r="J1700">
        <v>4</v>
      </c>
    </row>
    <row r="1701" spans="1:10" x14ac:dyDescent="0.25">
      <c r="A1701" t="str">
        <f t="shared" si="26"/>
        <v>15059_1_4897</v>
      </c>
      <c r="B1701">
        <v>15059</v>
      </c>
      <c r="C1701">
        <v>1</v>
      </c>
      <c r="D1701">
        <v>0</v>
      </c>
      <c r="E1701">
        <v>4897</v>
      </c>
      <c r="F1701">
        <v>0.36537899543378993</v>
      </c>
      <c r="G1701">
        <v>0.182</v>
      </c>
      <c r="H1701">
        <v>0.18337899543378994</v>
      </c>
      <c r="I1701">
        <v>0</v>
      </c>
      <c r="J1701">
        <v>4</v>
      </c>
    </row>
    <row r="1702" spans="1:10" x14ac:dyDescent="0.25">
      <c r="A1702" t="str">
        <f t="shared" si="26"/>
        <v>15034_2_6960</v>
      </c>
      <c r="B1702">
        <v>15034</v>
      </c>
      <c r="C1702">
        <v>2</v>
      </c>
      <c r="D1702">
        <v>0</v>
      </c>
      <c r="E1702">
        <v>6960</v>
      </c>
      <c r="F1702">
        <v>0.35534398782343984</v>
      </c>
      <c r="G1702">
        <v>0.10966666666666665</v>
      </c>
      <c r="H1702">
        <v>0.24567732115677321</v>
      </c>
      <c r="I1702">
        <v>0</v>
      </c>
      <c r="J1702">
        <v>4</v>
      </c>
    </row>
    <row r="1703" spans="1:10" x14ac:dyDescent="0.25">
      <c r="A1703" t="str">
        <f t="shared" si="26"/>
        <v>11044_1_1044</v>
      </c>
      <c r="B1703">
        <v>11044</v>
      </c>
      <c r="C1703">
        <v>1</v>
      </c>
      <c r="D1703">
        <v>0</v>
      </c>
      <c r="E1703">
        <v>1044</v>
      </c>
      <c r="F1703">
        <v>0.34699999999999998</v>
      </c>
      <c r="G1703">
        <v>0.127</v>
      </c>
      <c r="H1703">
        <v>5.333333333333333E-2</v>
      </c>
      <c r="I1703">
        <v>0.16666666666666666</v>
      </c>
      <c r="J1703">
        <v>4</v>
      </c>
    </row>
    <row r="1704" spans="1:10" x14ac:dyDescent="0.25">
      <c r="A1704" t="str">
        <f t="shared" si="26"/>
        <v>15069_1_2403</v>
      </c>
      <c r="B1704">
        <v>15069</v>
      </c>
      <c r="C1704">
        <v>1</v>
      </c>
      <c r="D1704">
        <v>0</v>
      </c>
      <c r="E1704">
        <v>2403</v>
      </c>
      <c r="F1704">
        <v>0.26573515981735163</v>
      </c>
      <c r="G1704">
        <v>9.0666666666666673E-2</v>
      </c>
      <c r="H1704">
        <v>8.4018264840182658E-3</v>
      </c>
      <c r="I1704">
        <v>0.16666666666666666</v>
      </c>
      <c r="J1704">
        <v>4</v>
      </c>
    </row>
    <row r="1705" spans="1:10" x14ac:dyDescent="0.25">
      <c r="A1705" t="str">
        <f t="shared" si="26"/>
        <v>11004_1_2698</v>
      </c>
      <c r="B1705">
        <v>11004</v>
      </c>
      <c r="C1705">
        <v>1</v>
      </c>
      <c r="D1705">
        <v>0</v>
      </c>
      <c r="E1705">
        <v>2698</v>
      </c>
      <c r="F1705">
        <v>0.1792146118721461</v>
      </c>
      <c r="G1705">
        <v>7.1999999999999981E-2</v>
      </c>
      <c r="H1705">
        <v>0.10721461187214612</v>
      </c>
      <c r="I1705">
        <v>0</v>
      </c>
      <c r="J1705">
        <v>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3A79-F5B2-471D-BCD3-E622B48357DC}">
  <dimension ref="A1:E1804"/>
  <sheetViews>
    <sheetView workbookViewId="0">
      <selection activeCell="J11" sqref="J11"/>
    </sheetView>
  </sheetViews>
  <sheetFormatPr defaultRowHeight="15" x14ac:dyDescent="0.25"/>
  <cols>
    <col min="1" max="1" width="17.85546875" style="181" bestFit="1" customWidth="1"/>
    <col min="2" max="2" width="10.28515625" style="31" bestFit="1" customWidth="1"/>
    <col min="3" max="3" width="10.28515625" style="31" customWidth="1"/>
    <col min="4" max="5" width="17.85546875" style="181" bestFit="1" customWidth="1"/>
  </cols>
  <sheetData>
    <row r="1" spans="1:5" x14ac:dyDescent="0.25">
      <c r="A1" s="181" t="s">
        <v>4044</v>
      </c>
      <c r="B1" s="31" t="s">
        <v>4045</v>
      </c>
      <c r="D1" s="181" t="s">
        <v>4046</v>
      </c>
      <c r="E1" s="181" t="s">
        <v>4047</v>
      </c>
    </row>
    <row r="2" spans="1:5" x14ac:dyDescent="0.25">
      <c r="A2" s="181">
        <v>1</v>
      </c>
      <c r="B2" s="31">
        <v>3</v>
      </c>
      <c r="C2" s="31" t="str">
        <f>CONCATENATE(A2,"_",B2)</f>
        <v>1_3</v>
      </c>
      <c r="D2" s="181">
        <v>14984</v>
      </c>
      <c r="E2" s="181">
        <v>7560.4353259299996</v>
      </c>
    </row>
    <row r="3" spans="1:5" x14ac:dyDescent="0.25">
      <c r="A3" s="181">
        <v>1</v>
      </c>
      <c r="B3" s="31">
        <v>4</v>
      </c>
      <c r="C3" s="31" t="str">
        <f t="shared" ref="C3:C66" si="0">CONCATENATE(A3,"_",B3)</f>
        <v>1_4</v>
      </c>
      <c r="D3" s="181">
        <v>31612</v>
      </c>
      <c r="E3" s="181">
        <v>6710.0039238700001</v>
      </c>
    </row>
    <row r="4" spans="1:5" x14ac:dyDescent="0.25">
      <c r="A4" s="181">
        <v>1</v>
      </c>
      <c r="B4" s="31">
        <v>5</v>
      </c>
      <c r="C4" s="31" t="str">
        <f t="shared" si="0"/>
        <v>1_5</v>
      </c>
      <c r="D4" s="181">
        <v>25267</v>
      </c>
      <c r="E4" s="181">
        <v>13571.5651344</v>
      </c>
    </row>
    <row r="5" spans="1:5" x14ac:dyDescent="0.25">
      <c r="A5" s="181">
        <v>1</v>
      </c>
      <c r="B5" s="31">
        <v>6</v>
      </c>
      <c r="C5" s="31" t="str">
        <f t="shared" si="0"/>
        <v>1_6</v>
      </c>
      <c r="D5" s="181">
        <v>25145</v>
      </c>
      <c r="E5" s="181">
        <v>10867.9997341</v>
      </c>
    </row>
    <row r="6" spans="1:5" x14ac:dyDescent="0.25">
      <c r="A6" s="181">
        <v>1</v>
      </c>
      <c r="B6" s="31">
        <v>7</v>
      </c>
      <c r="C6" s="31" t="str">
        <f t="shared" si="0"/>
        <v>1_7</v>
      </c>
      <c r="D6" s="181">
        <v>24945</v>
      </c>
      <c r="E6" s="181">
        <v>14424.8918651</v>
      </c>
    </row>
    <row r="7" spans="1:5" x14ac:dyDescent="0.25">
      <c r="A7" s="181">
        <v>1</v>
      </c>
      <c r="B7" s="31">
        <v>8</v>
      </c>
      <c r="C7" s="31" t="str">
        <f t="shared" si="0"/>
        <v>1_8</v>
      </c>
      <c r="D7" s="181">
        <v>22111</v>
      </c>
      <c r="E7" s="181">
        <v>11065.7678695</v>
      </c>
    </row>
    <row r="8" spans="1:5" x14ac:dyDescent="0.25">
      <c r="A8" s="181">
        <v>1</v>
      </c>
      <c r="B8" s="31">
        <v>9</v>
      </c>
      <c r="C8" s="31" t="str">
        <f t="shared" si="0"/>
        <v>1_9</v>
      </c>
      <c r="D8" s="181">
        <v>14630</v>
      </c>
      <c r="E8" s="181">
        <v>9130.4703762699992</v>
      </c>
    </row>
    <row r="9" spans="1:5" x14ac:dyDescent="0.25">
      <c r="A9" s="181">
        <v>1</v>
      </c>
      <c r="B9" s="31">
        <v>10</v>
      </c>
      <c r="C9" s="31" t="str">
        <f t="shared" si="0"/>
        <v>1_10</v>
      </c>
      <c r="D9" s="181">
        <v>14708</v>
      </c>
      <c r="E9" s="181">
        <v>8168.9334006700001</v>
      </c>
    </row>
    <row r="10" spans="1:5" x14ac:dyDescent="0.25">
      <c r="A10" s="181">
        <v>1</v>
      </c>
      <c r="B10" s="31">
        <v>11</v>
      </c>
      <c r="C10" s="31" t="str">
        <f t="shared" si="0"/>
        <v>1_11</v>
      </c>
      <c r="D10" s="181">
        <v>14597</v>
      </c>
      <c r="E10" s="181">
        <v>12347.8477048</v>
      </c>
    </row>
    <row r="11" spans="1:5" x14ac:dyDescent="0.25">
      <c r="A11" s="181">
        <v>1</v>
      </c>
      <c r="B11" s="31">
        <v>12</v>
      </c>
      <c r="C11" s="31" t="str">
        <f t="shared" si="0"/>
        <v>1_12</v>
      </c>
      <c r="D11" s="181">
        <v>8341</v>
      </c>
      <c r="E11" s="181">
        <v>6231.8541033800002</v>
      </c>
    </row>
    <row r="12" spans="1:5" x14ac:dyDescent="0.25">
      <c r="A12" s="181">
        <v>1</v>
      </c>
      <c r="B12" s="31">
        <v>13</v>
      </c>
      <c r="C12" s="31" t="str">
        <f t="shared" si="0"/>
        <v>1_13</v>
      </c>
      <c r="D12" s="181">
        <v>7967</v>
      </c>
      <c r="E12" s="181">
        <v>10764.1894909</v>
      </c>
    </row>
    <row r="13" spans="1:5" x14ac:dyDescent="0.25">
      <c r="A13" s="181">
        <v>1</v>
      </c>
      <c r="B13" s="31">
        <v>14</v>
      </c>
      <c r="C13" s="31" t="str">
        <f t="shared" si="0"/>
        <v>1_14</v>
      </c>
      <c r="D13" s="181">
        <v>7967</v>
      </c>
      <c r="E13" s="181">
        <v>10454.210898400001</v>
      </c>
    </row>
    <row r="14" spans="1:5" x14ac:dyDescent="0.25">
      <c r="A14" s="181">
        <v>1</v>
      </c>
      <c r="B14" s="31">
        <v>15</v>
      </c>
      <c r="C14" s="31" t="str">
        <f t="shared" si="0"/>
        <v>1_15</v>
      </c>
      <c r="D14" s="181">
        <v>7192</v>
      </c>
      <c r="E14" s="181">
        <v>14901.350423</v>
      </c>
    </row>
    <row r="15" spans="1:5" x14ac:dyDescent="0.25">
      <c r="A15" s="181">
        <v>1</v>
      </c>
      <c r="B15" s="31">
        <v>16</v>
      </c>
      <c r="C15" s="31" t="str">
        <f t="shared" si="0"/>
        <v>1_16</v>
      </c>
      <c r="D15" s="181">
        <v>7076</v>
      </c>
      <c r="E15" s="181">
        <v>4584.4697595500002</v>
      </c>
    </row>
    <row r="16" spans="1:5" x14ac:dyDescent="0.25">
      <c r="A16" s="181">
        <v>2</v>
      </c>
      <c r="B16" s="31">
        <v>1</v>
      </c>
      <c r="C16" s="31" t="str">
        <f t="shared" si="0"/>
        <v>2_1</v>
      </c>
      <c r="D16" s="181">
        <v>7982</v>
      </c>
      <c r="E16" s="181">
        <v>9309.4064343299997</v>
      </c>
    </row>
    <row r="17" spans="1:5" x14ac:dyDescent="0.25">
      <c r="A17" s="181">
        <v>2</v>
      </c>
      <c r="B17" s="31">
        <v>2</v>
      </c>
      <c r="C17" s="31" t="str">
        <f t="shared" si="0"/>
        <v>2_2</v>
      </c>
      <c r="D17" s="181">
        <v>5366</v>
      </c>
      <c r="E17" s="181">
        <v>2170.6887846499999</v>
      </c>
    </row>
    <row r="18" spans="1:5" x14ac:dyDescent="0.25">
      <c r="A18" s="181">
        <v>2</v>
      </c>
      <c r="B18" s="31">
        <v>3</v>
      </c>
      <c r="C18" s="31" t="str">
        <f t="shared" si="0"/>
        <v>2_3</v>
      </c>
      <c r="D18" s="181">
        <v>5327</v>
      </c>
      <c r="E18" s="181">
        <v>3016.1876410899999</v>
      </c>
    </row>
    <row r="19" spans="1:5" x14ac:dyDescent="0.25">
      <c r="A19" s="181">
        <v>2</v>
      </c>
      <c r="B19" s="31">
        <v>4</v>
      </c>
      <c r="C19" s="31" t="str">
        <f t="shared" si="0"/>
        <v>2_4</v>
      </c>
      <c r="D19" s="181">
        <v>3916</v>
      </c>
      <c r="E19" s="181">
        <v>4260.3354452000003</v>
      </c>
    </row>
    <row r="20" spans="1:5" x14ac:dyDescent="0.25">
      <c r="A20" s="181">
        <v>2</v>
      </c>
      <c r="B20" s="31">
        <v>5</v>
      </c>
      <c r="C20" s="31" t="str">
        <f t="shared" si="0"/>
        <v>2_5</v>
      </c>
      <c r="D20" s="181">
        <v>3142</v>
      </c>
      <c r="E20" s="181">
        <v>7498.6426644900002</v>
      </c>
    </row>
    <row r="21" spans="1:5" x14ac:dyDescent="0.25">
      <c r="A21" s="181">
        <v>2</v>
      </c>
      <c r="B21" s="31">
        <v>12</v>
      </c>
      <c r="C21" s="31" t="str">
        <f t="shared" si="0"/>
        <v>2_12</v>
      </c>
      <c r="D21" s="181">
        <v>2458</v>
      </c>
      <c r="E21" s="181">
        <v>4765.9946567899997</v>
      </c>
    </row>
    <row r="22" spans="1:5" x14ac:dyDescent="0.25">
      <c r="A22" s="181">
        <v>2</v>
      </c>
      <c r="B22" s="31">
        <v>13</v>
      </c>
      <c r="C22" s="31" t="str">
        <f t="shared" si="0"/>
        <v>2_13</v>
      </c>
      <c r="D22" s="181">
        <v>2515</v>
      </c>
      <c r="E22" s="181">
        <v>5502.2025854599997</v>
      </c>
    </row>
    <row r="23" spans="1:5" x14ac:dyDescent="0.25">
      <c r="A23" s="181">
        <v>2</v>
      </c>
      <c r="B23" s="31">
        <v>15</v>
      </c>
      <c r="C23" s="31" t="str">
        <f t="shared" si="0"/>
        <v>2_15</v>
      </c>
      <c r="D23" s="181">
        <v>1398</v>
      </c>
      <c r="E23" s="181">
        <v>6922.7050955599998</v>
      </c>
    </row>
    <row r="24" spans="1:5" x14ac:dyDescent="0.25">
      <c r="A24" s="181">
        <v>2</v>
      </c>
      <c r="B24" s="31">
        <v>16</v>
      </c>
      <c r="C24" s="31" t="str">
        <f t="shared" si="0"/>
        <v>2_16</v>
      </c>
      <c r="D24" s="181">
        <v>1002</v>
      </c>
      <c r="E24" s="181">
        <v>6199.16129052</v>
      </c>
    </row>
    <row r="25" spans="1:5" x14ac:dyDescent="0.25">
      <c r="A25" s="181">
        <v>2</v>
      </c>
      <c r="B25" s="31">
        <v>17</v>
      </c>
      <c r="C25" s="31" t="str">
        <f t="shared" si="0"/>
        <v>2_17</v>
      </c>
      <c r="D25" s="181">
        <v>996</v>
      </c>
      <c r="E25" s="181">
        <v>5688.4505355000001</v>
      </c>
    </row>
    <row r="26" spans="1:5" x14ac:dyDescent="0.25">
      <c r="A26" s="181">
        <v>2</v>
      </c>
      <c r="B26" s="31">
        <v>18</v>
      </c>
      <c r="C26" s="31" t="str">
        <f t="shared" si="0"/>
        <v>2_18</v>
      </c>
      <c r="D26" s="181">
        <v>950</v>
      </c>
      <c r="E26" s="181">
        <v>4975.1736862500002</v>
      </c>
    </row>
    <row r="27" spans="1:5" x14ac:dyDescent="0.25">
      <c r="A27" s="181">
        <v>2</v>
      </c>
      <c r="B27" s="31">
        <v>20</v>
      </c>
      <c r="C27" s="31" t="str">
        <f t="shared" si="0"/>
        <v>2_20</v>
      </c>
      <c r="D27" s="181">
        <v>1029</v>
      </c>
      <c r="E27" s="181">
        <v>7599.9150132900004</v>
      </c>
    </row>
    <row r="28" spans="1:5" x14ac:dyDescent="0.25">
      <c r="A28" s="181">
        <v>2</v>
      </c>
      <c r="B28" s="31">
        <v>21</v>
      </c>
      <c r="C28" s="31" t="str">
        <f t="shared" si="0"/>
        <v>2_21</v>
      </c>
      <c r="D28" s="181">
        <v>1077</v>
      </c>
      <c r="E28" s="181">
        <v>5827.1797342</v>
      </c>
    </row>
    <row r="29" spans="1:5" x14ac:dyDescent="0.25">
      <c r="A29" s="181">
        <v>2</v>
      </c>
      <c r="B29" s="31">
        <v>22</v>
      </c>
      <c r="C29" s="31" t="str">
        <f t="shared" si="0"/>
        <v>2_22</v>
      </c>
      <c r="D29" s="181">
        <v>1171</v>
      </c>
      <c r="E29" s="181">
        <v>4799.5829177300002</v>
      </c>
    </row>
    <row r="30" spans="1:5" x14ac:dyDescent="0.25">
      <c r="A30" s="181">
        <v>2</v>
      </c>
      <c r="B30" s="31">
        <v>23</v>
      </c>
      <c r="C30" s="31" t="str">
        <f t="shared" si="0"/>
        <v>2_23</v>
      </c>
      <c r="D30" s="181">
        <v>2122</v>
      </c>
      <c r="E30" s="181">
        <v>14461.368609700001</v>
      </c>
    </row>
    <row r="31" spans="1:5" x14ac:dyDescent="0.25">
      <c r="A31" s="181">
        <v>2</v>
      </c>
      <c r="B31" s="31">
        <v>25</v>
      </c>
      <c r="C31" s="31" t="str">
        <f t="shared" si="0"/>
        <v>2_25</v>
      </c>
      <c r="D31" s="181">
        <v>1073</v>
      </c>
      <c r="E31" s="181">
        <v>4202.7384975699997</v>
      </c>
    </row>
    <row r="32" spans="1:5" x14ac:dyDescent="0.25">
      <c r="A32" s="181">
        <v>2</v>
      </c>
      <c r="B32" s="31">
        <v>26</v>
      </c>
      <c r="C32" s="31" t="str">
        <f t="shared" si="0"/>
        <v>2_26</v>
      </c>
      <c r="D32" s="181">
        <v>1079</v>
      </c>
      <c r="E32" s="181">
        <v>4008.5667498600001</v>
      </c>
    </row>
    <row r="33" spans="1:5" x14ac:dyDescent="0.25">
      <c r="A33" s="181">
        <v>2</v>
      </c>
      <c r="B33" s="31">
        <v>27</v>
      </c>
      <c r="C33" s="31" t="str">
        <f t="shared" si="0"/>
        <v>2_27</v>
      </c>
      <c r="D33" s="181">
        <v>1113</v>
      </c>
      <c r="E33" s="181">
        <v>3805.2195235899999</v>
      </c>
    </row>
    <row r="34" spans="1:5" x14ac:dyDescent="0.25">
      <c r="A34" s="181">
        <v>2</v>
      </c>
      <c r="B34" s="31">
        <v>28</v>
      </c>
      <c r="C34" s="31" t="str">
        <f t="shared" si="0"/>
        <v>2_28</v>
      </c>
      <c r="D34" s="181">
        <v>700</v>
      </c>
      <c r="E34" s="181">
        <v>6230.6576654800001</v>
      </c>
    </row>
    <row r="35" spans="1:5" x14ac:dyDescent="0.25">
      <c r="A35" s="181">
        <v>3</v>
      </c>
      <c r="B35" s="31">
        <v>101</v>
      </c>
      <c r="C35" s="31" t="str">
        <f t="shared" si="0"/>
        <v>3_101</v>
      </c>
      <c r="D35" s="181">
        <v>25888</v>
      </c>
      <c r="E35" s="181">
        <v>13191.510249299999</v>
      </c>
    </row>
    <row r="36" spans="1:5" x14ac:dyDescent="0.25">
      <c r="A36" s="181">
        <v>3</v>
      </c>
      <c r="B36" s="31">
        <v>102</v>
      </c>
      <c r="C36" s="31" t="str">
        <f t="shared" si="0"/>
        <v>3_102</v>
      </c>
      <c r="D36" s="181">
        <v>23499</v>
      </c>
      <c r="E36" s="181">
        <v>7174.5365509599997</v>
      </c>
    </row>
    <row r="37" spans="1:5" x14ac:dyDescent="0.25">
      <c r="A37" s="181">
        <v>3</v>
      </c>
      <c r="B37" s="31">
        <v>103</v>
      </c>
      <c r="C37" s="31" t="str">
        <f t="shared" si="0"/>
        <v>3_103</v>
      </c>
      <c r="D37" s="181">
        <v>31324</v>
      </c>
      <c r="E37" s="181">
        <v>14975.9843138</v>
      </c>
    </row>
    <row r="38" spans="1:5" x14ac:dyDescent="0.25">
      <c r="A38" s="181">
        <v>3</v>
      </c>
      <c r="B38" s="31">
        <v>104</v>
      </c>
      <c r="C38" s="31" t="str">
        <f t="shared" si="0"/>
        <v>3_104</v>
      </c>
      <c r="D38" s="181">
        <v>25446</v>
      </c>
      <c r="E38" s="181">
        <v>23150.529506399998</v>
      </c>
    </row>
    <row r="39" spans="1:5" x14ac:dyDescent="0.25">
      <c r="A39" s="181">
        <v>3</v>
      </c>
      <c r="B39" s="31">
        <v>106</v>
      </c>
      <c r="C39" s="31" t="str">
        <f t="shared" si="0"/>
        <v>3_106</v>
      </c>
      <c r="D39" s="181">
        <v>22176</v>
      </c>
      <c r="E39" s="181">
        <v>25214.383583800001</v>
      </c>
    </row>
    <row r="40" spans="1:5" x14ac:dyDescent="0.25">
      <c r="A40" s="181">
        <v>3</v>
      </c>
      <c r="B40" s="31">
        <v>108</v>
      </c>
      <c r="C40" s="31" t="str">
        <f t="shared" si="0"/>
        <v>3_108</v>
      </c>
      <c r="D40" s="181">
        <v>17684</v>
      </c>
      <c r="E40" s="181">
        <v>12660.405869800001</v>
      </c>
    </row>
    <row r="41" spans="1:5" x14ac:dyDescent="0.25">
      <c r="A41" s="181">
        <v>3</v>
      </c>
      <c r="B41" s="31">
        <v>109</v>
      </c>
      <c r="C41" s="31" t="str">
        <f t="shared" si="0"/>
        <v>3_109</v>
      </c>
      <c r="D41" s="181">
        <v>15623</v>
      </c>
      <c r="E41" s="181">
        <v>24371.4450426</v>
      </c>
    </row>
    <row r="42" spans="1:5" x14ac:dyDescent="0.25">
      <c r="A42" s="181">
        <v>3</v>
      </c>
      <c r="B42" s="31">
        <v>111</v>
      </c>
      <c r="C42" s="31" t="str">
        <f t="shared" si="0"/>
        <v>3_111</v>
      </c>
      <c r="D42" s="181">
        <v>12610</v>
      </c>
      <c r="E42" s="181">
        <v>7055.6422535199999</v>
      </c>
    </row>
    <row r="43" spans="1:5" x14ac:dyDescent="0.25">
      <c r="A43" s="181">
        <v>3</v>
      </c>
      <c r="B43" s="31">
        <v>112</v>
      </c>
      <c r="C43" s="31" t="str">
        <f t="shared" si="0"/>
        <v>3_112</v>
      </c>
      <c r="D43" s="181">
        <v>11098</v>
      </c>
      <c r="E43" s="181">
        <v>17942.347487700001</v>
      </c>
    </row>
    <row r="44" spans="1:5" x14ac:dyDescent="0.25">
      <c r="A44" s="181">
        <v>3</v>
      </c>
      <c r="B44" s="31">
        <v>113</v>
      </c>
      <c r="C44" s="31" t="str">
        <f t="shared" si="0"/>
        <v>3_113</v>
      </c>
      <c r="D44" s="181">
        <v>11291</v>
      </c>
      <c r="E44" s="181">
        <v>24659.678893</v>
      </c>
    </row>
    <row r="45" spans="1:5" x14ac:dyDescent="0.25">
      <c r="A45" s="181">
        <v>3</v>
      </c>
      <c r="B45" s="31">
        <v>115</v>
      </c>
      <c r="C45" s="31" t="str">
        <f t="shared" si="0"/>
        <v>3_115</v>
      </c>
      <c r="D45" s="181">
        <v>10869</v>
      </c>
      <c r="E45" s="181">
        <v>15317.9418611</v>
      </c>
    </row>
    <row r="46" spans="1:5" x14ac:dyDescent="0.25">
      <c r="A46" s="181">
        <v>3</v>
      </c>
      <c r="B46" s="31">
        <v>116</v>
      </c>
      <c r="C46" s="31" t="str">
        <f t="shared" si="0"/>
        <v>3_116</v>
      </c>
      <c r="D46" s="181">
        <v>12204</v>
      </c>
      <c r="E46" s="181">
        <v>11420.3875768</v>
      </c>
    </row>
    <row r="47" spans="1:5" x14ac:dyDescent="0.25">
      <c r="A47" s="181">
        <v>3</v>
      </c>
      <c r="B47" s="31">
        <v>117</v>
      </c>
      <c r="C47" s="31" t="str">
        <f t="shared" si="0"/>
        <v>3_117</v>
      </c>
      <c r="D47" s="181">
        <v>7463</v>
      </c>
      <c r="E47" s="181">
        <v>10510.5626123</v>
      </c>
    </row>
    <row r="48" spans="1:5" x14ac:dyDescent="0.25">
      <c r="A48" s="181">
        <v>3</v>
      </c>
      <c r="B48" s="31">
        <v>118</v>
      </c>
      <c r="C48" s="31" t="str">
        <f t="shared" si="0"/>
        <v>3_118</v>
      </c>
      <c r="D48" s="181">
        <v>7200</v>
      </c>
      <c r="E48" s="181">
        <v>24566.762586100001</v>
      </c>
    </row>
    <row r="49" spans="1:5" x14ac:dyDescent="0.25">
      <c r="A49" s="181">
        <v>3</v>
      </c>
      <c r="B49" s="31">
        <v>120</v>
      </c>
      <c r="C49" s="31" t="str">
        <f t="shared" si="0"/>
        <v>3_120</v>
      </c>
      <c r="D49" s="181">
        <v>6805</v>
      </c>
      <c r="E49" s="181">
        <v>9074.7406860299998</v>
      </c>
    </row>
    <row r="50" spans="1:5" x14ac:dyDescent="0.25">
      <c r="A50" s="181">
        <v>4</v>
      </c>
      <c r="B50" s="31">
        <v>102</v>
      </c>
      <c r="C50" s="31" t="str">
        <f t="shared" si="0"/>
        <v>4_102</v>
      </c>
      <c r="D50" s="181">
        <v>27417</v>
      </c>
      <c r="E50" s="181">
        <v>8785.10350406</v>
      </c>
    </row>
    <row r="51" spans="1:5" x14ac:dyDescent="0.25">
      <c r="A51" s="181">
        <v>4</v>
      </c>
      <c r="B51" s="31">
        <v>103</v>
      </c>
      <c r="C51" s="31" t="str">
        <f t="shared" si="0"/>
        <v>4_103</v>
      </c>
      <c r="D51" s="181">
        <v>47216</v>
      </c>
      <c r="E51" s="181">
        <v>9561.3456436399993</v>
      </c>
    </row>
    <row r="52" spans="1:5" x14ac:dyDescent="0.25">
      <c r="A52" s="181">
        <v>4</v>
      </c>
      <c r="B52" s="31">
        <v>104</v>
      </c>
      <c r="C52" s="31" t="str">
        <f t="shared" si="0"/>
        <v>4_104</v>
      </c>
      <c r="D52" s="181">
        <v>41790</v>
      </c>
      <c r="E52" s="181">
        <v>7637.6690015599997</v>
      </c>
    </row>
    <row r="53" spans="1:5" x14ac:dyDescent="0.25">
      <c r="A53" s="181">
        <v>4</v>
      </c>
      <c r="B53" s="31">
        <v>105</v>
      </c>
      <c r="C53" s="31" t="str">
        <f t="shared" si="0"/>
        <v>4_105</v>
      </c>
      <c r="D53" s="181">
        <v>38661</v>
      </c>
      <c r="E53" s="181">
        <v>8917.5827034499998</v>
      </c>
    </row>
    <row r="54" spans="1:5" x14ac:dyDescent="0.25">
      <c r="A54" s="181">
        <v>4</v>
      </c>
      <c r="B54" s="31">
        <v>106</v>
      </c>
      <c r="C54" s="31" t="str">
        <f t="shared" si="0"/>
        <v>4_106</v>
      </c>
      <c r="D54" s="181">
        <v>33234</v>
      </c>
      <c r="E54" s="181">
        <v>9953.5130747999992</v>
      </c>
    </row>
    <row r="55" spans="1:5" x14ac:dyDescent="0.25">
      <c r="A55" s="181">
        <v>4</v>
      </c>
      <c r="B55" s="31">
        <v>107</v>
      </c>
      <c r="C55" s="31" t="str">
        <f t="shared" si="0"/>
        <v>4_107</v>
      </c>
      <c r="D55" s="181">
        <v>25729</v>
      </c>
      <c r="E55" s="181">
        <v>14994.8134833</v>
      </c>
    </row>
    <row r="56" spans="1:5" x14ac:dyDescent="0.25">
      <c r="A56" s="181">
        <v>4</v>
      </c>
      <c r="B56" s="31">
        <v>108</v>
      </c>
      <c r="C56" s="31" t="str">
        <f t="shared" si="0"/>
        <v>4_108</v>
      </c>
      <c r="D56" s="181">
        <v>16583</v>
      </c>
      <c r="E56" s="181">
        <v>10513.332666099999</v>
      </c>
    </row>
    <row r="57" spans="1:5" x14ac:dyDescent="0.25">
      <c r="A57" s="181">
        <v>4</v>
      </c>
      <c r="B57" s="31">
        <v>109</v>
      </c>
      <c r="C57" s="31" t="str">
        <f t="shared" si="0"/>
        <v>4_109</v>
      </c>
      <c r="D57" s="181">
        <v>12518</v>
      </c>
      <c r="E57" s="181">
        <v>14354.9476022</v>
      </c>
    </row>
    <row r="58" spans="1:5" x14ac:dyDescent="0.25">
      <c r="A58" s="181">
        <v>4</v>
      </c>
      <c r="B58" s="31">
        <v>110</v>
      </c>
      <c r="C58" s="31" t="str">
        <f t="shared" si="0"/>
        <v>4_110</v>
      </c>
      <c r="D58" s="181">
        <v>12513</v>
      </c>
      <c r="E58" s="181">
        <v>9393.6790161200006</v>
      </c>
    </row>
    <row r="59" spans="1:5" x14ac:dyDescent="0.25">
      <c r="A59" s="181">
        <v>4</v>
      </c>
      <c r="B59" s="31">
        <v>111</v>
      </c>
      <c r="C59" s="31" t="str">
        <f t="shared" si="0"/>
        <v>4_111</v>
      </c>
      <c r="D59" s="181">
        <v>12520</v>
      </c>
      <c r="E59" s="181">
        <v>9432.9848443299998</v>
      </c>
    </row>
    <row r="60" spans="1:5" x14ac:dyDescent="0.25">
      <c r="A60" s="181">
        <v>4</v>
      </c>
      <c r="B60" s="31">
        <v>112</v>
      </c>
      <c r="C60" s="31" t="str">
        <f t="shared" si="0"/>
        <v>4_112</v>
      </c>
      <c r="D60" s="181">
        <v>9550</v>
      </c>
      <c r="E60" s="181">
        <v>12326.220664799999</v>
      </c>
    </row>
    <row r="61" spans="1:5" x14ac:dyDescent="0.25">
      <c r="A61" s="181">
        <v>4</v>
      </c>
      <c r="B61" s="31">
        <v>114</v>
      </c>
      <c r="C61" s="31" t="str">
        <f t="shared" si="0"/>
        <v>4_114</v>
      </c>
      <c r="D61" s="181">
        <v>9539</v>
      </c>
      <c r="E61" s="181">
        <v>9424.18606894</v>
      </c>
    </row>
    <row r="62" spans="1:5" x14ac:dyDescent="0.25">
      <c r="A62" s="181">
        <v>4</v>
      </c>
      <c r="B62" s="31">
        <v>115</v>
      </c>
      <c r="C62" s="31" t="str">
        <f t="shared" si="0"/>
        <v>4_115</v>
      </c>
      <c r="D62" s="181">
        <v>9538</v>
      </c>
      <c r="E62" s="181">
        <v>16961.637541700002</v>
      </c>
    </row>
    <row r="63" spans="1:5" x14ac:dyDescent="0.25">
      <c r="A63" s="181">
        <v>4</v>
      </c>
      <c r="B63" s="31">
        <v>116</v>
      </c>
      <c r="C63" s="31" t="str">
        <f t="shared" si="0"/>
        <v>4_116</v>
      </c>
      <c r="D63" s="181">
        <v>8551</v>
      </c>
      <c r="E63" s="181">
        <v>22115.1371855</v>
      </c>
    </row>
    <row r="64" spans="1:5" x14ac:dyDescent="0.25">
      <c r="A64" s="181">
        <v>4</v>
      </c>
      <c r="B64" s="31">
        <v>118</v>
      </c>
      <c r="C64" s="31" t="str">
        <f t="shared" si="0"/>
        <v>4_118</v>
      </c>
      <c r="D64" s="181">
        <v>8609</v>
      </c>
      <c r="E64" s="181">
        <v>18265.154455200001</v>
      </c>
    </row>
    <row r="65" spans="1:5" x14ac:dyDescent="0.25">
      <c r="A65" s="181">
        <v>4</v>
      </c>
      <c r="B65" s="31">
        <v>120</v>
      </c>
      <c r="C65" s="31" t="str">
        <f t="shared" si="0"/>
        <v>4_120</v>
      </c>
      <c r="D65" s="181">
        <v>7995</v>
      </c>
      <c r="E65" s="181">
        <v>12504.611704000001</v>
      </c>
    </row>
    <row r="66" spans="1:5" x14ac:dyDescent="0.25">
      <c r="A66" s="181">
        <v>4</v>
      </c>
      <c r="B66" s="31">
        <v>201</v>
      </c>
      <c r="C66" s="31" t="str">
        <f t="shared" si="0"/>
        <v>4_201</v>
      </c>
      <c r="D66" s="181">
        <v>6479</v>
      </c>
      <c r="E66" s="181">
        <v>4346.5594654300003</v>
      </c>
    </row>
    <row r="67" spans="1:5" x14ac:dyDescent="0.25">
      <c r="A67" s="181">
        <v>4</v>
      </c>
      <c r="B67" s="31">
        <v>202</v>
      </c>
      <c r="C67" s="31" t="str">
        <f t="shared" ref="C67:C130" si="1">CONCATENATE(A67,"_",B67)</f>
        <v>4_202</v>
      </c>
      <c r="D67" s="181">
        <v>4207</v>
      </c>
      <c r="E67" s="181">
        <v>6084.5666572399996</v>
      </c>
    </row>
    <row r="68" spans="1:5" x14ac:dyDescent="0.25">
      <c r="A68" s="181">
        <v>4</v>
      </c>
      <c r="B68" s="31">
        <v>203</v>
      </c>
      <c r="C68" s="31" t="str">
        <f t="shared" si="1"/>
        <v>4_203</v>
      </c>
      <c r="D68" s="181">
        <v>3665</v>
      </c>
      <c r="E68" s="181">
        <v>13137.225627</v>
      </c>
    </row>
    <row r="69" spans="1:5" x14ac:dyDescent="0.25">
      <c r="A69" s="181">
        <v>4</v>
      </c>
      <c r="B69" s="31">
        <v>204</v>
      </c>
      <c r="C69" s="31" t="str">
        <f t="shared" si="1"/>
        <v>4_204</v>
      </c>
      <c r="D69" s="181">
        <v>3568</v>
      </c>
      <c r="E69" s="181">
        <v>17561.8149844</v>
      </c>
    </row>
    <row r="70" spans="1:5" x14ac:dyDescent="0.25">
      <c r="A70" s="181">
        <v>4</v>
      </c>
      <c r="B70" s="31">
        <v>206</v>
      </c>
      <c r="C70" s="31" t="str">
        <f t="shared" si="1"/>
        <v>4_206</v>
      </c>
      <c r="D70" s="181">
        <v>3154</v>
      </c>
      <c r="E70" s="181">
        <v>11665.870167900001</v>
      </c>
    </row>
    <row r="71" spans="1:5" x14ac:dyDescent="0.25">
      <c r="A71" s="181">
        <v>4</v>
      </c>
      <c r="B71" s="31">
        <v>207</v>
      </c>
      <c r="C71" s="31" t="str">
        <f t="shared" si="1"/>
        <v>4_207</v>
      </c>
      <c r="D71" s="181">
        <v>2923</v>
      </c>
      <c r="E71" s="181">
        <v>8931.9150555300002</v>
      </c>
    </row>
    <row r="72" spans="1:5" x14ac:dyDescent="0.25">
      <c r="A72" s="181">
        <v>4</v>
      </c>
      <c r="B72" s="31">
        <v>208</v>
      </c>
      <c r="C72" s="31" t="str">
        <f t="shared" si="1"/>
        <v>4_208</v>
      </c>
      <c r="D72" s="181">
        <v>1544</v>
      </c>
      <c r="E72" s="181">
        <v>10681.6733752</v>
      </c>
    </row>
    <row r="73" spans="1:5" x14ac:dyDescent="0.25">
      <c r="A73" s="181">
        <v>4</v>
      </c>
      <c r="B73" s="31">
        <v>209</v>
      </c>
      <c r="C73" s="31" t="str">
        <f t="shared" si="1"/>
        <v>4_209</v>
      </c>
      <c r="D73" s="181">
        <v>1391</v>
      </c>
      <c r="E73" s="181">
        <v>6046.6272098899999</v>
      </c>
    </row>
    <row r="74" spans="1:5" x14ac:dyDescent="0.25">
      <c r="A74" s="181">
        <v>4</v>
      </c>
      <c r="B74" s="31">
        <v>210</v>
      </c>
      <c r="C74" s="31" t="str">
        <f t="shared" si="1"/>
        <v>4_210</v>
      </c>
      <c r="D74" s="181">
        <v>1257</v>
      </c>
      <c r="E74" s="181">
        <v>7005.5946593600002</v>
      </c>
    </row>
    <row r="75" spans="1:5" x14ac:dyDescent="0.25">
      <c r="A75" s="181">
        <v>4</v>
      </c>
      <c r="B75" s="31">
        <v>211</v>
      </c>
      <c r="C75" s="31" t="str">
        <f t="shared" si="1"/>
        <v>4_211</v>
      </c>
      <c r="D75" s="181">
        <v>761</v>
      </c>
      <c r="E75" s="181">
        <v>6797.0795572699999</v>
      </c>
    </row>
    <row r="76" spans="1:5" x14ac:dyDescent="0.25">
      <c r="A76" s="181">
        <v>4</v>
      </c>
      <c r="B76" s="31">
        <v>212</v>
      </c>
      <c r="C76" s="31" t="str">
        <f t="shared" si="1"/>
        <v>4_212</v>
      </c>
      <c r="D76" s="181">
        <v>732</v>
      </c>
      <c r="E76" s="181">
        <v>15585.671651299999</v>
      </c>
    </row>
    <row r="77" spans="1:5" x14ac:dyDescent="0.25">
      <c r="A77" s="181">
        <v>4</v>
      </c>
      <c r="B77" s="31">
        <v>214</v>
      </c>
      <c r="C77" s="31" t="str">
        <f t="shared" si="1"/>
        <v>4_214</v>
      </c>
      <c r="D77" s="181">
        <v>523</v>
      </c>
      <c r="E77" s="181">
        <v>9669.7456741200003</v>
      </c>
    </row>
    <row r="78" spans="1:5" x14ac:dyDescent="0.25">
      <c r="A78" s="181">
        <v>4</v>
      </c>
      <c r="B78" s="31">
        <v>215</v>
      </c>
      <c r="C78" s="31" t="str">
        <f t="shared" si="1"/>
        <v>4_215</v>
      </c>
      <c r="D78" s="181">
        <v>519</v>
      </c>
      <c r="E78" s="181">
        <v>6504.6687471900004</v>
      </c>
    </row>
    <row r="79" spans="1:5" x14ac:dyDescent="0.25">
      <c r="A79" s="181">
        <v>4</v>
      </c>
      <c r="B79" s="31">
        <v>216</v>
      </c>
      <c r="C79" s="31" t="str">
        <f t="shared" si="1"/>
        <v>4_216</v>
      </c>
      <c r="D79" s="181">
        <v>699</v>
      </c>
      <c r="E79" s="181">
        <v>4749.5469081600004</v>
      </c>
    </row>
    <row r="80" spans="1:5" x14ac:dyDescent="0.25">
      <c r="A80" s="181">
        <v>4</v>
      </c>
      <c r="B80" s="31">
        <v>217</v>
      </c>
      <c r="C80" s="31" t="str">
        <f t="shared" si="1"/>
        <v>4_217</v>
      </c>
      <c r="D80" s="181">
        <v>491</v>
      </c>
      <c r="E80" s="181">
        <v>2926.3685610299999</v>
      </c>
    </row>
    <row r="81" spans="1:5" x14ac:dyDescent="0.25">
      <c r="A81" s="181">
        <v>4</v>
      </c>
      <c r="B81" s="31">
        <v>218</v>
      </c>
      <c r="C81" s="31" t="str">
        <f t="shared" si="1"/>
        <v>4_218</v>
      </c>
      <c r="D81" s="181">
        <v>447</v>
      </c>
      <c r="E81" s="181">
        <v>6098.6944389299997</v>
      </c>
    </row>
    <row r="82" spans="1:5" x14ac:dyDescent="0.25">
      <c r="A82" s="181">
        <v>4</v>
      </c>
      <c r="B82" s="31">
        <v>219</v>
      </c>
      <c r="C82" s="31" t="str">
        <f t="shared" si="1"/>
        <v>4_219</v>
      </c>
      <c r="D82" s="181">
        <v>437</v>
      </c>
      <c r="E82" s="181">
        <v>6550.3021395300002</v>
      </c>
    </row>
    <row r="83" spans="1:5" x14ac:dyDescent="0.25">
      <c r="A83" s="181">
        <v>5</v>
      </c>
      <c r="B83" s="31">
        <v>113</v>
      </c>
      <c r="C83" s="31" t="str">
        <f t="shared" si="1"/>
        <v>5_113</v>
      </c>
      <c r="D83" s="181">
        <v>530</v>
      </c>
      <c r="E83" s="181">
        <v>15041.321136299999</v>
      </c>
    </row>
    <row r="84" spans="1:5" x14ac:dyDescent="0.25">
      <c r="A84" s="181">
        <v>5</v>
      </c>
      <c r="B84" s="31">
        <v>115</v>
      </c>
      <c r="C84" s="31" t="str">
        <f t="shared" si="1"/>
        <v>5_115</v>
      </c>
      <c r="D84" s="181">
        <v>399</v>
      </c>
      <c r="E84" s="181">
        <v>1620.05831663</v>
      </c>
    </row>
    <row r="85" spans="1:5" x14ac:dyDescent="0.25">
      <c r="A85" s="181">
        <v>6</v>
      </c>
      <c r="B85" s="31">
        <v>116</v>
      </c>
      <c r="C85" s="31" t="str">
        <f t="shared" si="1"/>
        <v>6_116</v>
      </c>
      <c r="D85" s="181">
        <v>2830</v>
      </c>
      <c r="E85" s="181">
        <v>10259.453627700001</v>
      </c>
    </row>
    <row r="86" spans="1:5" x14ac:dyDescent="0.25">
      <c r="A86" s="181">
        <v>6</v>
      </c>
      <c r="B86" s="31">
        <v>118</v>
      </c>
      <c r="C86" s="31" t="str">
        <f t="shared" si="1"/>
        <v>6_118</v>
      </c>
      <c r="D86" s="181">
        <v>1985</v>
      </c>
      <c r="E86" s="181">
        <v>6029.3124767500003</v>
      </c>
    </row>
    <row r="87" spans="1:5" x14ac:dyDescent="0.25">
      <c r="A87" s="181">
        <v>6</v>
      </c>
      <c r="B87" s="31">
        <v>119</v>
      </c>
      <c r="C87" s="31" t="str">
        <f t="shared" si="1"/>
        <v>6_119</v>
      </c>
      <c r="D87" s="181">
        <v>1943</v>
      </c>
      <c r="E87" s="181">
        <v>2392.8419515000001</v>
      </c>
    </row>
    <row r="88" spans="1:5" x14ac:dyDescent="0.25">
      <c r="A88" s="181">
        <v>6</v>
      </c>
      <c r="B88" s="31">
        <v>120</v>
      </c>
      <c r="C88" s="31" t="str">
        <f t="shared" si="1"/>
        <v>6_120</v>
      </c>
      <c r="D88" s="181">
        <v>2032</v>
      </c>
      <c r="E88" s="181">
        <v>9319.8283872400007</v>
      </c>
    </row>
    <row r="89" spans="1:5" x14ac:dyDescent="0.25">
      <c r="A89" s="181">
        <v>6</v>
      </c>
      <c r="B89" s="31">
        <v>123</v>
      </c>
      <c r="C89" s="31" t="str">
        <f t="shared" si="1"/>
        <v>6_123</v>
      </c>
      <c r="D89" s="181">
        <v>1793</v>
      </c>
      <c r="E89" s="181">
        <v>4759.4144550399997</v>
      </c>
    </row>
    <row r="90" spans="1:5" x14ac:dyDescent="0.25">
      <c r="A90" s="181">
        <v>6</v>
      </c>
      <c r="B90" s="31">
        <v>124</v>
      </c>
      <c r="C90" s="31" t="str">
        <f t="shared" si="1"/>
        <v>6_124</v>
      </c>
      <c r="D90" s="181">
        <v>1760</v>
      </c>
      <c r="E90" s="181">
        <v>1521.1018521399999</v>
      </c>
    </row>
    <row r="91" spans="1:5" x14ac:dyDescent="0.25">
      <c r="A91" s="181">
        <v>7</v>
      </c>
      <c r="B91" s="31">
        <v>1</v>
      </c>
      <c r="C91" s="31" t="str">
        <f t="shared" si="1"/>
        <v>7_1</v>
      </c>
      <c r="D91" s="181">
        <v>13247</v>
      </c>
      <c r="E91" s="181">
        <v>6381.55058938</v>
      </c>
    </row>
    <row r="92" spans="1:5" x14ac:dyDescent="0.25">
      <c r="A92" s="181">
        <v>7</v>
      </c>
      <c r="B92" s="31">
        <v>2</v>
      </c>
      <c r="C92" s="31" t="str">
        <f t="shared" si="1"/>
        <v>7_2</v>
      </c>
      <c r="D92" s="181">
        <v>16799</v>
      </c>
      <c r="E92" s="181">
        <v>9724.8737878800002</v>
      </c>
    </row>
    <row r="93" spans="1:5" x14ac:dyDescent="0.25">
      <c r="A93" s="181">
        <v>7</v>
      </c>
      <c r="B93" s="31">
        <v>3</v>
      </c>
      <c r="C93" s="31" t="str">
        <f t="shared" si="1"/>
        <v>7_3</v>
      </c>
      <c r="D93" s="181">
        <v>16350</v>
      </c>
      <c r="E93" s="181">
        <v>9321.70389617</v>
      </c>
    </row>
    <row r="94" spans="1:5" x14ac:dyDescent="0.25">
      <c r="A94" s="181">
        <v>7</v>
      </c>
      <c r="B94" s="31">
        <v>4</v>
      </c>
      <c r="C94" s="31" t="str">
        <f t="shared" si="1"/>
        <v>7_4</v>
      </c>
      <c r="D94" s="181">
        <v>14873</v>
      </c>
      <c r="E94" s="181">
        <v>9260.8088076399999</v>
      </c>
    </row>
    <row r="95" spans="1:5" x14ac:dyDescent="0.25">
      <c r="A95" s="181">
        <v>7</v>
      </c>
      <c r="B95" s="31">
        <v>5</v>
      </c>
      <c r="C95" s="31" t="str">
        <f t="shared" si="1"/>
        <v>7_5</v>
      </c>
      <c r="D95" s="181">
        <v>13774</v>
      </c>
      <c r="E95" s="181">
        <v>15839.379161299999</v>
      </c>
    </row>
    <row r="96" spans="1:5" x14ac:dyDescent="0.25">
      <c r="A96" s="181">
        <v>7</v>
      </c>
      <c r="B96" s="31">
        <v>7</v>
      </c>
      <c r="C96" s="31" t="str">
        <f t="shared" si="1"/>
        <v>7_7</v>
      </c>
      <c r="D96" s="181">
        <v>14306</v>
      </c>
      <c r="E96" s="181">
        <v>12667.2633962</v>
      </c>
    </row>
    <row r="97" spans="1:5" x14ac:dyDescent="0.25">
      <c r="A97" s="181">
        <v>7</v>
      </c>
      <c r="B97" s="31">
        <v>8</v>
      </c>
      <c r="C97" s="31" t="str">
        <f t="shared" si="1"/>
        <v>7_8</v>
      </c>
      <c r="D97" s="181">
        <v>12336</v>
      </c>
      <c r="E97" s="181">
        <v>7699.2863068099996</v>
      </c>
    </row>
    <row r="98" spans="1:5" x14ac:dyDescent="0.25">
      <c r="A98" s="181">
        <v>7</v>
      </c>
      <c r="B98" s="31">
        <v>9</v>
      </c>
      <c r="C98" s="31" t="str">
        <f t="shared" si="1"/>
        <v>7_9</v>
      </c>
      <c r="D98" s="181">
        <v>7825</v>
      </c>
      <c r="E98" s="181">
        <v>9016.9500457699996</v>
      </c>
    </row>
    <row r="99" spans="1:5" x14ac:dyDescent="0.25">
      <c r="A99" s="181">
        <v>7</v>
      </c>
      <c r="B99" s="31">
        <v>10</v>
      </c>
      <c r="C99" s="31" t="str">
        <f t="shared" si="1"/>
        <v>7_10</v>
      </c>
      <c r="D99" s="181">
        <v>6343</v>
      </c>
      <c r="E99" s="181">
        <v>3755.34277079</v>
      </c>
    </row>
    <row r="100" spans="1:5" x14ac:dyDescent="0.25">
      <c r="A100" s="181">
        <v>7</v>
      </c>
      <c r="B100" s="31">
        <v>11</v>
      </c>
      <c r="C100" s="31" t="str">
        <f t="shared" si="1"/>
        <v>7_11</v>
      </c>
      <c r="D100" s="181">
        <v>6765</v>
      </c>
      <c r="E100" s="181">
        <v>9436.1271795800003</v>
      </c>
    </row>
    <row r="101" spans="1:5" x14ac:dyDescent="0.25">
      <c r="A101" s="181">
        <v>7</v>
      </c>
      <c r="B101" s="31">
        <v>12</v>
      </c>
      <c r="C101" s="31" t="str">
        <f t="shared" si="1"/>
        <v>7_12</v>
      </c>
      <c r="D101" s="181">
        <v>6216</v>
      </c>
      <c r="E101" s="181">
        <v>8692.6310866299991</v>
      </c>
    </row>
    <row r="102" spans="1:5" x14ac:dyDescent="0.25">
      <c r="A102" s="181">
        <v>7</v>
      </c>
      <c r="B102" s="31">
        <v>13</v>
      </c>
      <c r="C102" s="31" t="str">
        <f t="shared" si="1"/>
        <v>7_13</v>
      </c>
      <c r="D102" s="181">
        <v>6216</v>
      </c>
      <c r="E102" s="181">
        <v>9060.3325886500006</v>
      </c>
    </row>
    <row r="103" spans="1:5" x14ac:dyDescent="0.25">
      <c r="A103" s="181">
        <v>7</v>
      </c>
      <c r="B103" s="31">
        <v>14</v>
      </c>
      <c r="C103" s="31" t="str">
        <f t="shared" si="1"/>
        <v>7_14</v>
      </c>
      <c r="D103" s="181">
        <v>5975</v>
      </c>
      <c r="E103" s="181">
        <v>7608.5255836300003</v>
      </c>
    </row>
    <row r="104" spans="1:5" x14ac:dyDescent="0.25">
      <c r="A104" s="181">
        <v>7</v>
      </c>
      <c r="B104" s="31">
        <v>15</v>
      </c>
      <c r="C104" s="31" t="str">
        <f t="shared" si="1"/>
        <v>7_15</v>
      </c>
      <c r="D104" s="181">
        <v>3757</v>
      </c>
      <c r="E104" s="181">
        <v>9645.8552665799998</v>
      </c>
    </row>
    <row r="105" spans="1:5" x14ac:dyDescent="0.25">
      <c r="A105" s="181">
        <v>7</v>
      </c>
      <c r="B105" s="31">
        <v>17</v>
      </c>
      <c r="C105" s="31" t="str">
        <f t="shared" si="1"/>
        <v>7_17</v>
      </c>
      <c r="D105" s="181">
        <v>3757</v>
      </c>
      <c r="E105" s="181">
        <v>8955.4525423399991</v>
      </c>
    </row>
    <row r="106" spans="1:5" x14ac:dyDescent="0.25">
      <c r="A106" s="181">
        <v>7</v>
      </c>
      <c r="B106" s="31">
        <v>18</v>
      </c>
      <c r="C106" s="31" t="str">
        <f t="shared" si="1"/>
        <v>7_18</v>
      </c>
      <c r="D106" s="181">
        <v>3757</v>
      </c>
      <c r="E106" s="181">
        <v>9086.8628228699999</v>
      </c>
    </row>
    <row r="107" spans="1:5" x14ac:dyDescent="0.25">
      <c r="A107" s="181">
        <v>7</v>
      </c>
      <c r="B107" s="31">
        <v>19</v>
      </c>
      <c r="C107" s="31" t="str">
        <f t="shared" si="1"/>
        <v>7_19</v>
      </c>
      <c r="D107" s="181">
        <v>2714</v>
      </c>
      <c r="E107" s="181">
        <v>8487.4685707400004</v>
      </c>
    </row>
    <row r="108" spans="1:5" x14ac:dyDescent="0.25">
      <c r="A108" s="181">
        <v>7</v>
      </c>
      <c r="B108" s="31">
        <v>20</v>
      </c>
      <c r="C108" s="31" t="str">
        <f t="shared" si="1"/>
        <v>7_20</v>
      </c>
      <c r="D108" s="181">
        <v>2919</v>
      </c>
      <c r="E108" s="181">
        <v>18251.524021900001</v>
      </c>
    </row>
    <row r="109" spans="1:5" x14ac:dyDescent="0.25">
      <c r="A109" s="181">
        <v>7</v>
      </c>
      <c r="B109" s="31">
        <v>21</v>
      </c>
      <c r="C109" s="31" t="str">
        <f t="shared" si="1"/>
        <v>7_21</v>
      </c>
      <c r="D109" s="181">
        <v>2771</v>
      </c>
      <c r="E109" s="181">
        <v>3207.0997618900001</v>
      </c>
    </row>
    <row r="110" spans="1:5" x14ac:dyDescent="0.25">
      <c r="A110" s="181">
        <v>9</v>
      </c>
      <c r="B110" s="31">
        <v>118</v>
      </c>
      <c r="C110" s="31" t="str">
        <f t="shared" si="1"/>
        <v>9_118</v>
      </c>
      <c r="D110" s="181">
        <v>388</v>
      </c>
      <c r="E110" s="181">
        <v>3002.9315309200001</v>
      </c>
    </row>
    <row r="111" spans="1:5" x14ac:dyDescent="0.25">
      <c r="A111" s="181">
        <v>9</v>
      </c>
      <c r="B111" s="31">
        <v>119</v>
      </c>
      <c r="C111" s="31" t="str">
        <f t="shared" si="1"/>
        <v>9_119</v>
      </c>
      <c r="D111" s="181">
        <v>429</v>
      </c>
      <c r="E111" s="181">
        <v>4203.2946171399999</v>
      </c>
    </row>
    <row r="112" spans="1:5" x14ac:dyDescent="0.25">
      <c r="A112" s="181">
        <v>10</v>
      </c>
      <c r="B112" s="31">
        <v>12</v>
      </c>
      <c r="C112" s="31" t="str">
        <f t="shared" si="1"/>
        <v>10_12</v>
      </c>
      <c r="D112" s="181">
        <v>735</v>
      </c>
      <c r="E112" s="181">
        <v>6981.9621480899996</v>
      </c>
    </row>
    <row r="113" spans="1:5" x14ac:dyDescent="0.25">
      <c r="A113" s="181">
        <v>10</v>
      </c>
      <c r="B113" s="31">
        <v>13</v>
      </c>
      <c r="C113" s="31" t="str">
        <f t="shared" si="1"/>
        <v>10_13</v>
      </c>
      <c r="D113" s="181">
        <v>1202</v>
      </c>
      <c r="E113" s="181">
        <v>4223.8366986499996</v>
      </c>
    </row>
    <row r="114" spans="1:5" x14ac:dyDescent="0.25">
      <c r="A114" s="181">
        <v>10</v>
      </c>
      <c r="B114" s="31">
        <v>14</v>
      </c>
      <c r="C114" s="31" t="str">
        <f t="shared" si="1"/>
        <v>10_14</v>
      </c>
      <c r="D114" s="181">
        <v>1522</v>
      </c>
      <c r="E114" s="181">
        <v>6740.7597764499997</v>
      </c>
    </row>
    <row r="115" spans="1:5" x14ac:dyDescent="0.25">
      <c r="A115" s="181">
        <v>10</v>
      </c>
      <c r="B115" s="31">
        <v>15</v>
      </c>
      <c r="C115" s="31" t="str">
        <f t="shared" si="1"/>
        <v>10_15</v>
      </c>
      <c r="D115" s="181">
        <v>1327</v>
      </c>
      <c r="E115" s="181">
        <v>4652.9091209099997</v>
      </c>
    </row>
    <row r="116" spans="1:5" x14ac:dyDescent="0.25">
      <c r="A116" s="181">
        <v>10</v>
      </c>
      <c r="B116" s="31">
        <v>17</v>
      </c>
      <c r="C116" s="31" t="str">
        <f t="shared" si="1"/>
        <v>10_17</v>
      </c>
      <c r="D116" s="181">
        <v>1527</v>
      </c>
      <c r="E116" s="181">
        <v>6525.30961768</v>
      </c>
    </row>
    <row r="117" spans="1:5" x14ac:dyDescent="0.25">
      <c r="A117" s="181">
        <v>10</v>
      </c>
      <c r="B117" s="31">
        <v>18</v>
      </c>
      <c r="C117" s="31" t="str">
        <f t="shared" si="1"/>
        <v>10_18</v>
      </c>
      <c r="D117" s="181">
        <v>1213</v>
      </c>
      <c r="E117" s="181">
        <v>5557.1895272900001</v>
      </c>
    </row>
    <row r="118" spans="1:5" x14ac:dyDescent="0.25">
      <c r="A118" s="181">
        <v>10</v>
      </c>
      <c r="B118" s="31">
        <v>19</v>
      </c>
      <c r="C118" s="31" t="str">
        <f t="shared" si="1"/>
        <v>10_19</v>
      </c>
      <c r="D118" s="181">
        <v>1299</v>
      </c>
      <c r="E118" s="181">
        <v>5723.73546016</v>
      </c>
    </row>
    <row r="119" spans="1:5" x14ac:dyDescent="0.25">
      <c r="A119" s="181">
        <v>10</v>
      </c>
      <c r="B119" s="31">
        <v>20</v>
      </c>
      <c r="C119" s="31" t="str">
        <f t="shared" si="1"/>
        <v>10_20</v>
      </c>
      <c r="D119" s="181">
        <v>1183</v>
      </c>
      <c r="E119" s="181">
        <v>5218.8381027799996</v>
      </c>
    </row>
    <row r="120" spans="1:5" x14ac:dyDescent="0.25">
      <c r="A120" s="181">
        <v>10</v>
      </c>
      <c r="B120" s="31">
        <v>21</v>
      </c>
      <c r="C120" s="31" t="str">
        <f t="shared" si="1"/>
        <v>10_21</v>
      </c>
      <c r="D120" s="181">
        <v>842</v>
      </c>
      <c r="E120" s="181">
        <v>9786.33368582</v>
      </c>
    </row>
    <row r="121" spans="1:5" x14ac:dyDescent="0.25">
      <c r="A121" s="181">
        <v>10</v>
      </c>
      <c r="B121" s="31">
        <v>23</v>
      </c>
      <c r="C121" s="31" t="str">
        <f t="shared" si="1"/>
        <v>10_23</v>
      </c>
      <c r="D121" s="181">
        <v>1099</v>
      </c>
      <c r="E121" s="181">
        <v>7451.5542325599999</v>
      </c>
    </row>
    <row r="122" spans="1:5" x14ac:dyDescent="0.25">
      <c r="A122" s="181">
        <v>10</v>
      </c>
      <c r="B122" s="31">
        <v>24</v>
      </c>
      <c r="C122" s="31" t="str">
        <f t="shared" si="1"/>
        <v>10_24</v>
      </c>
      <c r="D122" s="181">
        <v>1286</v>
      </c>
      <c r="E122" s="181">
        <v>8751.1429058600006</v>
      </c>
    </row>
    <row r="123" spans="1:5" x14ac:dyDescent="0.25">
      <c r="A123" s="181">
        <v>10</v>
      </c>
      <c r="B123" s="31">
        <v>25</v>
      </c>
      <c r="C123" s="31" t="str">
        <f t="shared" si="1"/>
        <v>10_25</v>
      </c>
      <c r="D123" s="181">
        <v>4559</v>
      </c>
      <c r="E123" s="181">
        <v>8700.0074003499994</v>
      </c>
    </row>
    <row r="124" spans="1:5" x14ac:dyDescent="0.25">
      <c r="A124" s="181">
        <v>10</v>
      </c>
      <c r="B124" s="31">
        <v>26</v>
      </c>
      <c r="C124" s="31" t="str">
        <f t="shared" si="1"/>
        <v>10_26</v>
      </c>
      <c r="D124" s="181">
        <v>957</v>
      </c>
      <c r="E124" s="181">
        <v>1499.1681990899999</v>
      </c>
    </row>
    <row r="125" spans="1:5" x14ac:dyDescent="0.25">
      <c r="A125" s="181">
        <v>10</v>
      </c>
      <c r="B125" s="31">
        <v>27</v>
      </c>
      <c r="C125" s="31" t="str">
        <f t="shared" si="1"/>
        <v>10_27</v>
      </c>
      <c r="D125" s="181">
        <v>870</v>
      </c>
      <c r="E125" s="181">
        <v>1319.9713407199999</v>
      </c>
    </row>
    <row r="126" spans="1:5" x14ac:dyDescent="0.25">
      <c r="A126" s="181">
        <v>10</v>
      </c>
      <c r="B126" s="31">
        <v>28</v>
      </c>
      <c r="C126" s="31" t="str">
        <f t="shared" si="1"/>
        <v>10_28</v>
      </c>
      <c r="D126" s="181">
        <v>1981</v>
      </c>
      <c r="E126" s="181">
        <v>7145.8549773499999</v>
      </c>
    </row>
    <row r="127" spans="1:5" x14ac:dyDescent="0.25">
      <c r="A127" s="181">
        <v>10</v>
      </c>
      <c r="B127" s="31">
        <v>29</v>
      </c>
      <c r="C127" s="31" t="str">
        <f t="shared" si="1"/>
        <v>10_29</v>
      </c>
      <c r="D127" s="181">
        <v>1690</v>
      </c>
      <c r="E127" s="181">
        <v>5380.1314020700001</v>
      </c>
    </row>
    <row r="128" spans="1:5" x14ac:dyDescent="0.25">
      <c r="A128" s="181">
        <v>10</v>
      </c>
      <c r="B128" s="31">
        <v>30</v>
      </c>
      <c r="C128" s="31" t="str">
        <f t="shared" si="1"/>
        <v>10_30</v>
      </c>
      <c r="D128" s="181">
        <v>1453</v>
      </c>
      <c r="E128" s="181">
        <v>7294.46942674</v>
      </c>
    </row>
    <row r="129" spans="1:5" x14ac:dyDescent="0.25">
      <c r="A129" s="181">
        <v>10</v>
      </c>
      <c r="B129" s="31">
        <v>31</v>
      </c>
      <c r="C129" s="31" t="str">
        <f t="shared" si="1"/>
        <v>10_31</v>
      </c>
      <c r="D129" s="181">
        <v>1187</v>
      </c>
      <c r="E129" s="181">
        <v>2908.5781483999999</v>
      </c>
    </row>
    <row r="130" spans="1:5" x14ac:dyDescent="0.25">
      <c r="A130" s="181">
        <v>12</v>
      </c>
      <c r="B130" s="31">
        <v>210</v>
      </c>
      <c r="C130" s="31" t="str">
        <f t="shared" si="1"/>
        <v>12_210</v>
      </c>
      <c r="D130" s="181">
        <v>922</v>
      </c>
      <c r="E130" s="181">
        <v>6980.5989780500004</v>
      </c>
    </row>
    <row r="131" spans="1:5" x14ac:dyDescent="0.25">
      <c r="A131" s="181">
        <v>12</v>
      </c>
      <c r="B131" s="31">
        <v>211</v>
      </c>
      <c r="C131" s="31" t="str">
        <f t="shared" ref="C131:C194" si="2">CONCATENATE(A131,"_",B131)</f>
        <v>12_211</v>
      </c>
      <c r="D131" s="181">
        <v>884</v>
      </c>
      <c r="E131" s="181">
        <v>5378.4548023400002</v>
      </c>
    </row>
    <row r="132" spans="1:5" x14ac:dyDescent="0.25">
      <c r="A132" s="181">
        <v>12</v>
      </c>
      <c r="B132" s="31">
        <v>212</v>
      </c>
      <c r="C132" s="31" t="str">
        <f t="shared" si="2"/>
        <v>12_212</v>
      </c>
      <c r="D132" s="181">
        <v>903</v>
      </c>
      <c r="E132" s="181">
        <v>5465.2983252800004</v>
      </c>
    </row>
    <row r="133" spans="1:5" x14ac:dyDescent="0.25">
      <c r="A133" s="181">
        <v>12</v>
      </c>
      <c r="B133" s="31">
        <v>213</v>
      </c>
      <c r="C133" s="31" t="str">
        <f t="shared" si="2"/>
        <v>12_213</v>
      </c>
      <c r="D133" s="181">
        <v>877</v>
      </c>
      <c r="E133" s="181">
        <v>8084.9861544100004</v>
      </c>
    </row>
    <row r="134" spans="1:5" x14ac:dyDescent="0.25">
      <c r="A134" s="181">
        <v>12</v>
      </c>
      <c r="B134" s="31">
        <v>214</v>
      </c>
      <c r="C134" s="31" t="str">
        <f t="shared" si="2"/>
        <v>12_214</v>
      </c>
      <c r="D134" s="181">
        <v>924</v>
      </c>
      <c r="E134" s="181">
        <v>4951.3853311299999</v>
      </c>
    </row>
    <row r="135" spans="1:5" x14ac:dyDescent="0.25">
      <c r="A135" s="181">
        <v>12</v>
      </c>
      <c r="B135" s="31">
        <v>215</v>
      </c>
      <c r="C135" s="31" t="str">
        <f t="shared" si="2"/>
        <v>12_215</v>
      </c>
      <c r="D135" s="181">
        <v>1740</v>
      </c>
      <c r="E135" s="181">
        <v>6521.5900835900002</v>
      </c>
    </row>
    <row r="136" spans="1:5" x14ac:dyDescent="0.25">
      <c r="A136" s="181">
        <v>12</v>
      </c>
      <c r="B136" s="31">
        <v>216</v>
      </c>
      <c r="C136" s="31" t="str">
        <f t="shared" si="2"/>
        <v>12_216</v>
      </c>
      <c r="D136" s="181">
        <v>1640</v>
      </c>
      <c r="E136" s="181">
        <v>3647.5139866099998</v>
      </c>
    </row>
    <row r="137" spans="1:5" x14ac:dyDescent="0.25">
      <c r="A137" s="181">
        <v>12</v>
      </c>
      <c r="B137" s="31">
        <v>217</v>
      </c>
      <c r="C137" s="31" t="str">
        <f t="shared" si="2"/>
        <v>12_217</v>
      </c>
      <c r="D137" s="181">
        <v>1578</v>
      </c>
      <c r="E137" s="181">
        <v>6438.5113349499998</v>
      </c>
    </row>
    <row r="138" spans="1:5" x14ac:dyDescent="0.25">
      <c r="A138" s="181">
        <v>12</v>
      </c>
      <c r="B138" s="31">
        <v>218</v>
      </c>
      <c r="C138" s="31" t="str">
        <f t="shared" si="2"/>
        <v>12_218</v>
      </c>
      <c r="D138" s="181">
        <v>1915</v>
      </c>
      <c r="E138" s="181">
        <v>5149.0257160299998</v>
      </c>
    </row>
    <row r="139" spans="1:5" x14ac:dyDescent="0.25">
      <c r="A139" s="181">
        <v>12</v>
      </c>
      <c r="B139" s="31">
        <v>219</v>
      </c>
      <c r="C139" s="31" t="str">
        <f t="shared" si="2"/>
        <v>12_219</v>
      </c>
      <c r="D139" s="181">
        <v>1853</v>
      </c>
      <c r="E139" s="181">
        <v>6197.1360361999996</v>
      </c>
    </row>
    <row r="140" spans="1:5" x14ac:dyDescent="0.25">
      <c r="A140" s="181">
        <v>12</v>
      </c>
      <c r="B140" s="31">
        <v>220</v>
      </c>
      <c r="C140" s="31" t="str">
        <f t="shared" si="2"/>
        <v>12_220</v>
      </c>
      <c r="D140" s="181">
        <v>1939</v>
      </c>
      <c r="E140" s="181">
        <v>6446.4582481699999</v>
      </c>
    </row>
    <row r="141" spans="1:5" x14ac:dyDescent="0.25">
      <c r="A141" s="181">
        <v>12</v>
      </c>
      <c r="B141" s="31">
        <v>221</v>
      </c>
      <c r="C141" s="31" t="str">
        <f t="shared" si="2"/>
        <v>12_221</v>
      </c>
      <c r="D141" s="181">
        <v>3472</v>
      </c>
      <c r="E141" s="181">
        <v>6793.4698927899999</v>
      </c>
    </row>
    <row r="142" spans="1:5" x14ac:dyDescent="0.25">
      <c r="A142" s="181">
        <v>12</v>
      </c>
      <c r="B142" s="31">
        <v>222</v>
      </c>
      <c r="C142" s="31" t="str">
        <f t="shared" si="2"/>
        <v>12_222</v>
      </c>
      <c r="D142" s="181">
        <v>2980</v>
      </c>
      <c r="E142" s="181">
        <v>7124.7736292899999</v>
      </c>
    </row>
    <row r="143" spans="1:5" x14ac:dyDescent="0.25">
      <c r="A143" s="181">
        <v>12</v>
      </c>
      <c r="B143" s="31">
        <v>223</v>
      </c>
      <c r="C143" s="31" t="str">
        <f t="shared" si="2"/>
        <v>12_223</v>
      </c>
      <c r="D143" s="181">
        <v>2790</v>
      </c>
      <c r="E143" s="181">
        <v>9145.8066902200007</v>
      </c>
    </row>
    <row r="144" spans="1:5" x14ac:dyDescent="0.25">
      <c r="A144" s="181">
        <v>12</v>
      </c>
      <c r="B144" s="31">
        <v>224</v>
      </c>
      <c r="C144" s="31" t="str">
        <f t="shared" si="2"/>
        <v>12_224</v>
      </c>
      <c r="D144" s="181">
        <v>6056</v>
      </c>
      <c r="E144" s="181">
        <v>26310.845946699999</v>
      </c>
    </row>
    <row r="145" spans="1:5" x14ac:dyDescent="0.25">
      <c r="A145" s="181">
        <v>12</v>
      </c>
      <c r="B145" s="31">
        <v>228</v>
      </c>
      <c r="C145" s="31" t="str">
        <f t="shared" si="2"/>
        <v>12_228</v>
      </c>
      <c r="D145" s="181">
        <v>2023</v>
      </c>
      <c r="E145" s="181">
        <v>8689.3005795200006</v>
      </c>
    </row>
    <row r="146" spans="1:5" x14ac:dyDescent="0.25">
      <c r="A146" s="181">
        <v>12</v>
      </c>
      <c r="B146" s="31">
        <v>229</v>
      </c>
      <c r="C146" s="31" t="str">
        <f t="shared" si="2"/>
        <v>12_229</v>
      </c>
      <c r="D146" s="181">
        <v>2030</v>
      </c>
      <c r="E146" s="181">
        <v>4025.5456934200001</v>
      </c>
    </row>
    <row r="147" spans="1:5" x14ac:dyDescent="0.25">
      <c r="A147" s="181">
        <v>12</v>
      </c>
      <c r="B147" s="31">
        <v>230</v>
      </c>
      <c r="C147" s="31" t="str">
        <f t="shared" si="2"/>
        <v>12_230</v>
      </c>
      <c r="D147" s="181">
        <v>2224</v>
      </c>
      <c r="E147" s="181">
        <v>5192.2500308199997</v>
      </c>
    </row>
    <row r="148" spans="1:5" x14ac:dyDescent="0.25">
      <c r="A148" s="181">
        <v>12</v>
      </c>
      <c r="B148" s="31">
        <v>231</v>
      </c>
      <c r="C148" s="31" t="str">
        <f t="shared" si="2"/>
        <v>12_231</v>
      </c>
      <c r="D148" s="181">
        <v>2109</v>
      </c>
      <c r="E148" s="181">
        <v>7153.39633271</v>
      </c>
    </row>
    <row r="149" spans="1:5" x14ac:dyDescent="0.25">
      <c r="A149" s="181">
        <v>12</v>
      </c>
      <c r="B149" s="31">
        <v>232</v>
      </c>
      <c r="C149" s="31" t="str">
        <f t="shared" si="2"/>
        <v>12_232</v>
      </c>
      <c r="D149" s="181">
        <v>2106</v>
      </c>
      <c r="E149" s="181">
        <v>2032.9130427800001</v>
      </c>
    </row>
    <row r="150" spans="1:5" x14ac:dyDescent="0.25">
      <c r="A150" s="181">
        <v>24</v>
      </c>
      <c r="B150" s="31">
        <v>1</v>
      </c>
      <c r="C150" s="31" t="str">
        <f t="shared" si="2"/>
        <v>24_1</v>
      </c>
      <c r="D150" s="181">
        <v>3447</v>
      </c>
      <c r="E150" s="181">
        <v>4888.3109552699998</v>
      </c>
    </row>
    <row r="151" spans="1:5" x14ac:dyDescent="0.25">
      <c r="A151" s="181">
        <v>24</v>
      </c>
      <c r="B151" s="31">
        <v>2</v>
      </c>
      <c r="C151" s="31" t="str">
        <f t="shared" si="2"/>
        <v>24_2</v>
      </c>
      <c r="D151" s="181">
        <v>2797</v>
      </c>
      <c r="E151" s="181">
        <v>6431.5435555200002</v>
      </c>
    </row>
    <row r="152" spans="1:5" x14ac:dyDescent="0.25">
      <c r="A152" s="181">
        <v>24</v>
      </c>
      <c r="B152" s="31">
        <v>3</v>
      </c>
      <c r="C152" s="31" t="str">
        <f t="shared" si="2"/>
        <v>24_3</v>
      </c>
      <c r="D152" s="181">
        <v>2046</v>
      </c>
      <c r="E152" s="181">
        <v>5561.2689435499997</v>
      </c>
    </row>
    <row r="153" spans="1:5" x14ac:dyDescent="0.25">
      <c r="A153" s="181">
        <v>24</v>
      </c>
      <c r="B153" s="31">
        <v>4</v>
      </c>
      <c r="C153" s="31" t="str">
        <f t="shared" si="2"/>
        <v>24_4</v>
      </c>
      <c r="D153" s="181">
        <v>2002</v>
      </c>
      <c r="E153" s="181">
        <v>10911.250331400001</v>
      </c>
    </row>
    <row r="154" spans="1:5" x14ac:dyDescent="0.25">
      <c r="A154" s="181">
        <v>24</v>
      </c>
      <c r="B154" s="31">
        <v>6</v>
      </c>
      <c r="C154" s="31" t="str">
        <f t="shared" si="2"/>
        <v>24_6</v>
      </c>
      <c r="D154" s="181">
        <v>772</v>
      </c>
      <c r="E154" s="181">
        <v>6091.9927461400002</v>
      </c>
    </row>
    <row r="155" spans="1:5" x14ac:dyDescent="0.25">
      <c r="A155" s="181">
        <v>24</v>
      </c>
      <c r="B155" s="31">
        <v>7</v>
      </c>
      <c r="C155" s="31" t="str">
        <f t="shared" si="2"/>
        <v>24_7</v>
      </c>
      <c r="D155" s="181">
        <v>526</v>
      </c>
      <c r="E155" s="181">
        <v>3719.9695486999999</v>
      </c>
    </row>
    <row r="156" spans="1:5" x14ac:dyDescent="0.25">
      <c r="A156" s="181">
        <v>24</v>
      </c>
      <c r="B156" s="31">
        <v>8</v>
      </c>
      <c r="C156" s="31" t="str">
        <f t="shared" si="2"/>
        <v>24_8</v>
      </c>
      <c r="D156" s="181">
        <v>559</v>
      </c>
      <c r="E156" s="181">
        <v>11307.1614656</v>
      </c>
    </row>
    <row r="157" spans="1:5" x14ac:dyDescent="0.25">
      <c r="A157" s="181">
        <v>24</v>
      </c>
      <c r="B157" s="31">
        <v>10</v>
      </c>
      <c r="C157" s="31" t="str">
        <f t="shared" si="2"/>
        <v>24_10</v>
      </c>
      <c r="D157" s="181">
        <v>468</v>
      </c>
      <c r="E157" s="181">
        <v>5300.4707700999998</v>
      </c>
    </row>
    <row r="158" spans="1:5" x14ac:dyDescent="0.25">
      <c r="A158" s="181">
        <v>24</v>
      </c>
      <c r="B158" s="31">
        <v>11</v>
      </c>
      <c r="C158" s="31" t="str">
        <f t="shared" si="2"/>
        <v>24_11</v>
      </c>
      <c r="D158" s="181">
        <v>300</v>
      </c>
      <c r="E158" s="181">
        <v>6321.3084367299998</v>
      </c>
    </row>
    <row r="159" spans="1:5" x14ac:dyDescent="0.25">
      <c r="A159" s="181">
        <v>24</v>
      </c>
      <c r="B159" s="31">
        <v>12</v>
      </c>
      <c r="C159" s="31" t="str">
        <f t="shared" si="2"/>
        <v>24_12</v>
      </c>
      <c r="D159" s="181">
        <v>231</v>
      </c>
      <c r="E159" s="181">
        <v>8624.7374408699998</v>
      </c>
    </row>
    <row r="160" spans="1:5" x14ac:dyDescent="0.25">
      <c r="A160" s="181">
        <v>25</v>
      </c>
      <c r="B160" s="31">
        <v>2</v>
      </c>
      <c r="C160" s="31" t="str">
        <f t="shared" si="2"/>
        <v>25_2</v>
      </c>
      <c r="D160" s="181">
        <v>945</v>
      </c>
      <c r="E160" s="181">
        <v>2017.85738857</v>
      </c>
    </row>
    <row r="161" spans="1:5" x14ac:dyDescent="0.25">
      <c r="A161" s="181">
        <v>25</v>
      </c>
      <c r="B161" s="31">
        <v>3</v>
      </c>
      <c r="C161" s="31" t="str">
        <f t="shared" si="2"/>
        <v>25_3</v>
      </c>
      <c r="D161" s="181">
        <v>1094</v>
      </c>
      <c r="E161" s="181">
        <v>3609.63233584</v>
      </c>
    </row>
    <row r="162" spans="1:5" x14ac:dyDescent="0.25">
      <c r="A162" s="181">
        <v>25</v>
      </c>
      <c r="B162" s="31">
        <v>4</v>
      </c>
      <c r="C162" s="31" t="str">
        <f t="shared" si="2"/>
        <v>25_4</v>
      </c>
      <c r="D162" s="181">
        <v>1097</v>
      </c>
      <c r="E162" s="181">
        <v>5508.3884422499996</v>
      </c>
    </row>
    <row r="163" spans="1:5" x14ac:dyDescent="0.25">
      <c r="A163" s="181">
        <v>25</v>
      </c>
      <c r="B163" s="31">
        <v>5</v>
      </c>
      <c r="C163" s="31" t="str">
        <f t="shared" si="2"/>
        <v>25_5</v>
      </c>
      <c r="D163" s="181">
        <v>1150</v>
      </c>
      <c r="E163" s="181">
        <v>4530.5468257800003</v>
      </c>
    </row>
    <row r="164" spans="1:5" x14ac:dyDescent="0.25">
      <c r="A164" s="181">
        <v>25</v>
      </c>
      <c r="B164" s="31">
        <v>6</v>
      </c>
      <c r="C164" s="31" t="str">
        <f t="shared" si="2"/>
        <v>25_6</v>
      </c>
      <c r="D164" s="181">
        <v>1173</v>
      </c>
      <c r="E164" s="181">
        <v>4768.1348964899998</v>
      </c>
    </row>
    <row r="165" spans="1:5" x14ac:dyDescent="0.25">
      <c r="A165" s="181">
        <v>25</v>
      </c>
      <c r="B165" s="31">
        <v>7</v>
      </c>
      <c r="C165" s="31" t="str">
        <f t="shared" si="2"/>
        <v>25_7</v>
      </c>
      <c r="D165" s="181">
        <v>1253</v>
      </c>
      <c r="E165" s="181">
        <v>7726.3128599499996</v>
      </c>
    </row>
    <row r="166" spans="1:5" x14ac:dyDescent="0.25">
      <c r="A166" s="181">
        <v>25</v>
      </c>
      <c r="B166" s="31">
        <v>8</v>
      </c>
      <c r="C166" s="31" t="str">
        <f t="shared" si="2"/>
        <v>25_8</v>
      </c>
      <c r="D166" s="181">
        <v>1294</v>
      </c>
      <c r="E166" s="181">
        <v>1649.9586342499999</v>
      </c>
    </row>
    <row r="167" spans="1:5" x14ac:dyDescent="0.25">
      <c r="A167" s="181">
        <v>25</v>
      </c>
      <c r="B167" s="31">
        <v>9</v>
      </c>
      <c r="C167" s="31" t="str">
        <f t="shared" si="2"/>
        <v>25_9</v>
      </c>
      <c r="D167" s="181">
        <v>2132</v>
      </c>
      <c r="E167" s="181">
        <v>4113.9001810999998</v>
      </c>
    </row>
    <row r="168" spans="1:5" x14ac:dyDescent="0.25">
      <c r="A168" s="181">
        <v>25</v>
      </c>
      <c r="B168" s="31">
        <v>11</v>
      </c>
      <c r="C168" s="31" t="str">
        <f t="shared" si="2"/>
        <v>25_11</v>
      </c>
      <c r="D168" s="181">
        <v>2206</v>
      </c>
      <c r="E168" s="181">
        <v>5857.1688417699997</v>
      </c>
    </row>
    <row r="169" spans="1:5" x14ac:dyDescent="0.25">
      <c r="A169" s="181">
        <v>25</v>
      </c>
      <c r="B169" s="31">
        <v>12</v>
      </c>
      <c r="C169" s="31" t="str">
        <f t="shared" si="2"/>
        <v>25_12</v>
      </c>
      <c r="D169" s="181">
        <v>2140</v>
      </c>
      <c r="E169" s="181">
        <v>6026.5391892099997</v>
      </c>
    </row>
    <row r="170" spans="1:5" x14ac:dyDescent="0.25">
      <c r="A170" s="181">
        <v>25</v>
      </c>
      <c r="B170" s="31">
        <v>13</v>
      </c>
      <c r="C170" s="31" t="str">
        <f t="shared" si="2"/>
        <v>25_13</v>
      </c>
      <c r="D170" s="181">
        <v>1974</v>
      </c>
      <c r="E170" s="181">
        <v>2998.7939144299999</v>
      </c>
    </row>
    <row r="171" spans="1:5" x14ac:dyDescent="0.25">
      <c r="A171" s="181">
        <v>25</v>
      </c>
      <c r="B171" s="31">
        <v>14</v>
      </c>
      <c r="C171" s="31" t="str">
        <f t="shared" si="2"/>
        <v>25_14</v>
      </c>
      <c r="D171" s="181">
        <v>3244</v>
      </c>
      <c r="E171" s="181">
        <v>1980.1630299200001</v>
      </c>
    </row>
    <row r="172" spans="1:5" x14ac:dyDescent="0.25">
      <c r="A172" s="181">
        <v>25</v>
      </c>
      <c r="B172" s="31">
        <v>15</v>
      </c>
      <c r="C172" s="31" t="str">
        <f t="shared" si="2"/>
        <v>25_15</v>
      </c>
      <c r="D172" s="181">
        <v>1613</v>
      </c>
      <c r="E172" s="181">
        <v>3239.85243111</v>
      </c>
    </row>
    <row r="173" spans="1:5" x14ac:dyDescent="0.25">
      <c r="A173" s="181">
        <v>25</v>
      </c>
      <c r="B173" s="31">
        <v>16</v>
      </c>
      <c r="C173" s="31" t="str">
        <f t="shared" si="2"/>
        <v>25_16</v>
      </c>
      <c r="D173" s="181">
        <v>2052</v>
      </c>
      <c r="E173" s="181">
        <v>10588.411652700001</v>
      </c>
    </row>
    <row r="174" spans="1:5" x14ac:dyDescent="0.25">
      <c r="A174" s="181">
        <v>25</v>
      </c>
      <c r="B174" s="31">
        <v>18</v>
      </c>
      <c r="C174" s="31" t="str">
        <f t="shared" si="2"/>
        <v>25_18</v>
      </c>
      <c r="D174" s="181">
        <v>1898</v>
      </c>
      <c r="E174" s="181">
        <v>3838.3701640600002</v>
      </c>
    </row>
    <row r="175" spans="1:5" x14ac:dyDescent="0.25">
      <c r="A175" s="181">
        <v>25</v>
      </c>
      <c r="B175" s="31">
        <v>19</v>
      </c>
      <c r="C175" s="31" t="str">
        <f t="shared" si="2"/>
        <v>25_19</v>
      </c>
      <c r="D175" s="181">
        <v>2865</v>
      </c>
      <c r="E175" s="181">
        <v>7309.8207507400002</v>
      </c>
    </row>
    <row r="176" spans="1:5" x14ac:dyDescent="0.25">
      <c r="A176" s="181">
        <v>25</v>
      </c>
      <c r="B176" s="31">
        <v>20</v>
      </c>
      <c r="C176" s="31" t="str">
        <f t="shared" si="2"/>
        <v>25_20</v>
      </c>
      <c r="D176" s="181">
        <v>7800</v>
      </c>
      <c r="E176" s="181">
        <v>11381.1433915</v>
      </c>
    </row>
    <row r="177" spans="1:5" x14ac:dyDescent="0.25">
      <c r="A177" s="181">
        <v>25</v>
      </c>
      <c r="B177" s="31">
        <v>21</v>
      </c>
      <c r="C177" s="31" t="str">
        <f t="shared" si="2"/>
        <v>25_21</v>
      </c>
      <c r="D177" s="181">
        <v>7694</v>
      </c>
      <c r="E177" s="181">
        <v>1715.6403118600001</v>
      </c>
    </row>
    <row r="178" spans="1:5" x14ac:dyDescent="0.25">
      <c r="A178" s="181">
        <v>25</v>
      </c>
      <c r="B178" s="31">
        <v>22</v>
      </c>
      <c r="C178" s="31" t="str">
        <f t="shared" si="2"/>
        <v>25_22</v>
      </c>
      <c r="D178" s="181">
        <v>2249</v>
      </c>
      <c r="E178" s="181">
        <v>2569.04883032</v>
      </c>
    </row>
    <row r="179" spans="1:5" x14ac:dyDescent="0.25">
      <c r="A179" s="181">
        <v>25</v>
      </c>
      <c r="B179" s="31">
        <v>23</v>
      </c>
      <c r="C179" s="31" t="str">
        <f t="shared" si="2"/>
        <v>25_23</v>
      </c>
      <c r="D179" s="181">
        <v>3005</v>
      </c>
      <c r="E179" s="181">
        <v>6032.9887902600003</v>
      </c>
    </row>
    <row r="180" spans="1:5" x14ac:dyDescent="0.25">
      <c r="A180" s="181">
        <v>25</v>
      </c>
      <c r="B180" s="31">
        <v>24</v>
      </c>
      <c r="C180" s="31" t="str">
        <f t="shared" si="2"/>
        <v>25_24</v>
      </c>
      <c r="D180" s="181">
        <v>4203</v>
      </c>
      <c r="E180" s="181">
        <v>5437.0666256300001</v>
      </c>
    </row>
    <row r="181" spans="1:5" x14ac:dyDescent="0.25">
      <c r="A181" s="181">
        <v>25</v>
      </c>
      <c r="B181" s="31">
        <v>25</v>
      </c>
      <c r="C181" s="31" t="str">
        <f t="shared" si="2"/>
        <v>25_25</v>
      </c>
      <c r="D181" s="181">
        <v>1913</v>
      </c>
      <c r="E181" s="181">
        <v>10535.172300099999</v>
      </c>
    </row>
    <row r="182" spans="1:5" x14ac:dyDescent="0.25">
      <c r="A182" s="181">
        <v>25</v>
      </c>
      <c r="B182" s="31">
        <v>27</v>
      </c>
      <c r="C182" s="31" t="str">
        <f t="shared" si="2"/>
        <v>25_27</v>
      </c>
      <c r="D182" s="181">
        <v>1341</v>
      </c>
      <c r="E182" s="181">
        <v>3923.3753757600002</v>
      </c>
    </row>
    <row r="183" spans="1:5" x14ac:dyDescent="0.25">
      <c r="A183" s="181">
        <v>25</v>
      </c>
      <c r="B183" s="31">
        <v>28</v>
      </c>
      <c r="C183" s="31" t="str">
        <f t="shared" si="2"/>
        <v>25_28</v>
      </c>
      <c r="D183" s="181">
        <v>1971</v>
      </c>
      <c r="E183" s="181">
        <v>5838.7839499800002</v>
      </c>
    </row>
    <row r="184" spans="1:5" x14ac:dyDescent="0.25">
      <c r="A184" s="181">
        <v>25</v>
      </c>
      <c r="B184" s="31">
        <v>29</v>
      </c>
      <c r="C184" s="31" t="str">
        <f t="shared" si="2"/>
        <v>25_29</v>
      </c>
      <c r="D184" s="181">
        <v>1724</v>
      </c>
      <c r="E184" s="181">
        <v>6061.85044277</v>
      </c>
    </row>
    <row r="185" spans="1:5" x14ac:dyDescent="0.25">
      <c r="A185" s="181">
        <v>25</v>
      </c>
      <c r="B185" s="31">
        <v>30</v>
      </c>
      <c r="C185" s="31" t="str">
        <f t="shared" si="2"/>
        <v>25_30</v>
      </c>
      <c r="D185" s="181">
        <v>2184</v>
      </c>
      <c r="E185" s="181">
        <v>2204.3618173599998</v>
      </c>
    </row>
    <row r="186" spans="1:5" x14ac:dyDescent="0.25">
      <c r="A186" s="181">
        <v>25</v>
      </c>
      <c r="B186" s="31">
        <v>31</v>
      </c>
      <c r="C186" s="31" t="str">
        <f t="shared" si="2"/>
        <v>25_31</v>
      </c>
      <c r="D186" s="181">
        <v>2839</v>
      </c>
      <c r="E186" s="181">
        <v>4568.7518688999999</v>
      </c>
    </row>
    <row r="187" spans="1:5" x14ac:dyDescent="0.25">
      <c r="A187" s="181">
        <v>25</v>
      </c>
      <c r="B187" s="31">
        <v>32</v>
      </c>
      <c r="C187" s="31" t="str">
        <f t="shared" si="2"/>
        <v>25_32</v>
      </c>
      <c r="D187" s="181">
        <v>6497</v>
      </c>
      <c r="E187" s="181">
        <v>6678.7291334700003</v>
      </c>
    </row>
    <row r="188" spans="1:5" x14ac:dyDescent="0.25">
      <c r="A188" s="181">
        <v>25</v>
      </c>
      <c r="B188" s="31">
        <v>33</v>
      </c>
      <c r="C188" s="31" t="str">
        <f t="shared" si="2"/>
        <v>25_33</v>
      </c>
      <c r="D188" s="181">
        <v>4440</v>
      </c>
      <c r="E188" s="181">
        <v>7760.84939175</v>
      </c>
    </row>
    <row r="189" spans="1:5" x14ac:dyDescent="0.25">
      <c r="A189" s="181">
        <v>25</v>
      </c>
      <c r="B189" s="31">
        <v>34</v>
      </c>
      <c r="C189" s="31" t="str">
        <f t="shared" si="2"/>
        <v>25_34</v>
      </c>
      <c r="D189" s="181">
        <v>2618</v>
      </c>
      <c r="E189" s="181">
        <v>5600.8318069200004</v>
      </c>
    </row>
    <row r="190" spans="1:5" x14ac:dyDescent="0.25">
      <c r="A190" s="181">
        <v>25</v>
      </c>
      <c r="B190" s="31">
        <v>35</v>
      </c>
      <c r="C190" s="31" t="str">
        <f t="shared" si="2"/>
        <v>25_35</v>
      </c>
      <c r="D190" s="181">
        <v>2623</v>
      </c>
      <c r="E190" s="181">
        <v>6673.4047045200005</v>
      </c>
    </row>
    <row r="191" spans="1:5" x14ac:dyDescent="0.25">
      <c r="A191" s="181">
        <v>25</v>
      </c>
      <c r="B191" s="31">
        <v>36</v>
      </c>
      <c r="C191" s="31" t="str">
        <f t="shared" si="2"/>
        <v>25_36</v>
      </c>
      <c r="D191" s="181">
        <v>7086</v>
      </c>
      <c r="E191" s="181">
        <v>4124.0091967799999</v>
      </c>
    </row>
    <row r="192" spans="1:5" x14ac:dyDescent="0.25">
      <c r="A192" s="181">
        <v>45</v>
      </c>
      <c r="B192" s="31">
        <v>1</v>
      </c>
      <c r="C192" s="31" t="str">
        <f t="shared" si="2"/>
        <v>45_1</v>
      </c>
      <c r="D192" s="181">
        <v>5172</v>
      </c>
      <c r="E192" s="181">
        <v>3619.9625576499998</v>
      </c>
    </row>
    <row r="193" spans="1:5" x14ac:dyDescent="0.25">
      <c r="A193" s="181">
        <v>45</v>
      </c>
      <c r="B193" s="31">
        <v>2</v>
      </c>
      <c r="C193" s="31" t="str">
        <f t="shared" si="2"/>
        <v>45_2</v>
      </c>
      <c r="D193" s="181">
        <v>13392</v>
      </c>
      <c r="E193" s="181">
        <v>14108.721368500001</v>
      </c>
    </row>
    <row r="194" spans="1:5" x14ac:dyDescent="0.25">
      <c r="A194" s="181">
        <v>45</v>
      </c>
      <c r="B194" s="31">
        <v>3</v>
      </c>
      <c r="C194" s="31" t="str">
        <f t="shared" si="2"/>
        <v>45_3</v>
      </c>
      <c r="D194" s="181">
        <v>16571</v>
      </c>
      <c r="E194" s="181">
        <v>17962.077761500001</v>
      </c>
    </row>
    <row r="195" spans="1:5" x14ac:dyDescent="0.25">
      <c r="A195" s="181">
        <v>45</v>
      </c>
      <c r="B195" s="31">
        <v>4</v>
      </c>
      <c r="C195" s="31" t="str">
        <f t="shared" ref="C195:C258" si="3">CONCATENATE(A195,"_",B195)</f>
        <v>45_4</v>
      </c>
      <c r="D195" s="181">
        <v>7286</v>
      </c>
      <c r="E195" s="181">
        <v>6809.2014307400004</v>
      </c>
    </row>
    <row r="196" spans="1:5" x14ac:dyDescent="0.25">
      <c r="A196" s="181">
        <v>45</v>
      </c>
      <c r="B196" s="31">
        <v>5</v>
      </c>
      <c r="C196" s="31" t="str">
        <f t="shared" si="3"/>
        <v>45_5</v>
      </c>
      <c r="D196" s="181">
        <v>5272</v>
      </c>
      <c r="E196" s="181">
        <v>2298.7495668299998</v>
      </c>
    </row>
    <row r="197" spans="1:5" x14ac:dyDescent="0.25">
      <c r="A197" s="181">
        <v>45</v>
      </c>
      <c r="B197" s="31">
        <v>6</v>
      </c>
      <c r="C197" s="31" t="str">
        <f t="shared" si="3"/>
        <v>45_6</v>
      </c>
      <c r="D197" s="181">
        <v>3726</v>
      </c>
      <c r="E197" s="181">
        <v>5460.5456258499999</v>
      </c>
    </row>
    <row r="198" spans="1:5" x14ac:dyDescent="0.25">
      <c r="A198" s="181">
        <v>45</v>
      </c>
      <c r="B198" s="31">
        <v>7</v>
      </c>
      <c r="C198" s="31" t="str">
        <f t="shared" si="3"/>
        <v>45_7</v>
      </c>
      <c r="D198" s="181">
        <v>3286</v>
      </c>
      <c r="E198" s="181">
        <v>8104.0059267699999</v>
      </c>
    </row>
    <row r="199" spans="1:5" x14ac:dyDescent="0.25">
      <c r="A199" s="181">
        <v>45</v>
      </c>
      <c r="B199" s="31">
        <v>9</v>
      </c>
      <c r="C199" s="31" t="str">
        <f t="shared" si="3"/>
        <v>45_9</v>
      </c>
      <c r="D199" s="181">
        <v>3724</v>
      </c>
      <c r="E199" s="181">
        <v>2594.4535116100001</v>
      </c>
    </row>
    <row r="200" spans="1:5" x14ac:dyDescent="0.25">
      <c r="A200" s="181">
        <v>45</v>
      </c>
      <c r="B200" s="31">
        <v>10</v>
      </c>
      <c r="C200" s="31" t="str">
        <f t="shared" si="3"/>
        <v>45_10</v>
      </c>
      <c r="D200" s="181">
        <v>4007</v>
      </c>
      <c r="E200" s="181">
        <v>4632.0132307200001</v>
      </c>
    </row>
    <row r="201" spans="1:5" x14ac:dyDescent="0.25">
      <c r="A201" s="181">
        <v>46</v>
      </c>
      <c r="B201" s="31">
        <v>11</v>
      </c>
      <c r="C201" s="31" t="str">
        <f t="shared" si="3"/>
        <v>46_11</v>
      </c>
      <c r="D201" s="181">
        <v>96</v>
      </c>
      <c r="E201" s="181">
        <v>6748.0902561800003</v>
      </c>
    </row>
    <row r="202" spans="1:5" x14ac:dyDescent="0.25">
      <c r="A202" s="181">
        <v>46</v>
      </c>
      <c r="B202" s="31">
        <v>12</v>
      </c>
      <c r="C202" s="31" t="str">
        <f t="shared" si="3"/>
        <v>46_12</v>
      </c>
      <c r="D202" s="181">
        <v>145</v>
      </c>
      <c r="E202" s="181">
        <v>9064.0564881099999</v>
      </c>
    </row>
    <row r="203" spans="1:5" x14ac:dyDescent="0.25">
      <c r="A203" s="181">
        <v>46</v>
      </c>
      <c r="B203" s="31">
        <v>13</v>
      </c>
      <c r="C203" s="31" t="str">
        <f t="shared" si="3"/>
        <v>46_13</v>
      </c>
      <c r="D203" s="181">
        <v>269</v>
      </c>
      <c r="E203" s="181">
        <v>4051.7492385999999</v>
      </c>
    </row>
    <row r="204" spans="1:5" x14ac:dyDescent="0.25">
      <c r="A204" s="181">
        <v>50</v>
      </c>
      <c r="B204" s="31">
        <v>1</v>
      </c>
      <c r="C204" s="31" t="str">
        <f t="shared" si="3"/>
        <v>50_1</v>
      </c>
      <c r="D204" s="181">
        <v>10313</v>
      </c>
      <c r="E204" s="181">
        <v>14100.597254099999</v>
      </c>
    </row>
    <row r="205" spans="1:5" x14ac:dyDescent="0.25">
      <c r="A205" s="181">
        <v>50</v>
      </c>
      <c r="B205" s="31">
        <v>3</v>
      </c>
      <c r="C205" s="31" t="str">
        <f t="shared" si="3"/>
        <v>50_3</v>
      </c>
      <c r="D205" s="181">
        <v>12630</v>
      </c>
      <c r="E205" s="181">
        <v>11075.027190500001</v>
      </c>
    </row>
    <row r="206" spans="1:5" x14ac:dyDescent="0.25">
      <c r="A206" s="181">
        <v>50</v>
      </c>
      <c r="B206" s="31">
        <v>4</v>
      </c>
      <c r="C206" s="31" t="str">
        <f t="shared" si="3"/>
        <v>50_4</v>
      </c>
      <c r="D206" s="181">
        <v>12607</v>
      </c>
      <c r="E206" s="181">
        <v>11813.8718195</v>
      </c>
    </row>
    <row r="207" spans="1:5" x14ac:dyDescent="0.25">
      <c r="A207" s="181">
        <v>50</v>
      </c>
      <c r="B207" s="31">
        <v>5</v>
      </c>
      <c r="C207" s="31" t="str">
        <f t="shared" si="3"/>
        <v>50_5</v>
      </c>
      <c r="D207" s="181">
        <v>13548</v>
      </c>
      <c r="E207" s="181">
        <v>7413.3143735399999</v>
      </c>
    </row>
    <row r="208" spans="1:5" x14ac:dyDescent="0.25">
      <c r="A208" s="181">
        <v>50</v>
      </c>
      <c r="B208" s="31">
        <v>6</v>
      </c>
      <c r="C208" s="31" t="str">
        <f t="shared" si="3"/>
        <v>50_6</v>
      </c>
      <c r="D208" s="181">
        <v>22074</v>
      </c>
      <c r="E208" s="181">
        <v>14398.8628025</v>
      </c>
    </row>
    <row r="209" spans="1:5" x14ac:dyDescent="0.25">
      <c r="A209" s="181">
        <v>50</v>
      </c>
      <c r="B209" s="31">
        <v>7</v>
      </c>
      <c r="C209" s="31" t="str">
        <f t="shared" si="3"/>
        <v>50_7</v>
      </c>
      <c r="D209" s="181">
        <v>19194</v>
      </c>
      <c r="E209" s="181">
        <v>12526.077815299999</v>
      </c>
    </row>
    <row r="210" spans="1:5" x14ac:dyDescent="0.25">
      <c r="A210" s="181">
        <v>50</v>
      </c>
      <c r="B210" s="31">
        <v>8</v>
      </c>
      <c r="C210" s="31" t="str">
        <f t="shared" si="3"/>
        <v>50_8</v>
      </c>
      <c r="D210" s="181">
        <v>7392</v>
      </c>
      <c r="E210" s="181">
        <v>6262.0830252899996</v>
      </c>
    </row>
    <row r="211" spans="1:5" x14ac:dyDescent="0.25">
      <c r="A211" s="181">
        <v>51</v>
      </c>
      <c r="B211" s="31">
        <v>3</v>
      </c>
      <c r="C211" s="31" t="str">
        <f t="shared" si="3"/>
        <v>51_3</v>
      </c>
      <c r="D211" s="181">
        <v>11620</v>
      </c>
      <c r="E211" s="181">
        <v>11946.9895605</v>
      </c>
    </row>
    <row r="212" spans="1:5" x14ac:dyDescent="0.25">
      <c r="A212" s="181">
        <v>51</v>
      </c>
      <c r="B212" s="31">
        <v>4</v>
      </c>
      <c r="C212" s="31" t="str">
        <f t="shared" si="3"/>
        <v>51_4</v>
      </c>
      <c r="D212" s="181">
        <v>10407</v>
      </c>
      <c r="E212" s="181">
        <v>6524.3835088899996</v>
      </c>
    </row>
    <row r="213" spans="1:5" x14ac:dyDescent="0.25">
      <c r="A213" s="181">
        <v>51</v>
      </c>
      <c r="B213" s="31">
        <v>5</v>
      </c>
      <c r="C213" s="31" t="str">
        <f t="shared" si="3"/>
        <v>51_5</v>
      </c>
      <c r="D213" s="181">
        <v>16486</v>
      </c>
      <c r="E213" s="181">
        <v>5473.6559786300004</v>
      </c>
    </row>
    <row r="214" spans="1:5" x14ac:dyDescent="0.25">
      <c r="A214" s="181">
        <v>51</v>
      </c>
      <c r="B214" s="31">
        <v>6</v>
      </c>
      <c r="C214" s="31" t="str">
        <f t="shared" si="3"/>
        <v>51_6</v>
      </c>
      <c r="D214" s="181">
        <v>14477</v>
      </c>
      <c r="E214" s="181">
        <v>10579.4503611</v>
      </c>
    </row>
    <row r="215" spans="1:5" x14ac:dyDescent="0.25">
      <c r="A215" s="181">
        <v>51</v>
      </c>
      <c r="B215" s="31">
        <v>7</v>
      </c>
      <c r="C215" s="31" t="str">
        <f t="shared" si="3"/>
        <v>51_7</v>
      </c>
      <c r="D215" s="181">
        <v>8781</v>
      </c>
      <c r="E215" s="181">
        <v>10045.1787905</v>
      </c>
    </row>
    <row r="216" spans="1:5" x14ac:dyDescent="0.25">
      <c r="A216" s="181">
        <v>51</v>
      </c>
      <c r="B216" s="31">
        <v>8</v>
      </c>
      <c r="C216" s="31" t="str">
        <f t="shared" si="3"/>
        <v>51_8</v>
      </c>
      <c r="D216" s="181">
        <v>10627</v>
      </c>
      <c r="E216" s="181">
        <v>11856.033775399999</v>
      </c>
    </row>
    <row r="217" spans="1:5" x14ac:dyDescent="0.25">
      <c r="A217" s="181">
        <v>51</v>
      </c>
      <c r="B217" s="31">
        <v>9</v>
      </c>
      <c r="C217" s="31" t="str">
        <f t="shared" si="3"/>
        <v>51_9</v>
      </c>
      <c r="D217" s="181">
        <v>4134</v>
      </c>
      <c r="E217" s="181">
        <v>5559.7431902300004</v>
      </c>
    </row>
    <row r="218" spans="1:5" x14ac:dyDescent="0.25">
      <c r="A218" s="181">
        <v>51</v>
      </c>
      <c r="B218" s="31">
        <v>10</v>
      </c>
      <c r="C218" s="31" t="str">
        <f t="shared" si="3"/>
        <v>51_10</v>
      </c>
      <c r="D218" s="181">
        <v>4060</v>
      </c>
      <c r="E218" s="181">
        <v>6828.0735496400002</v>
      </c>
    </row>
    <row r="219" spans="1:5" x14ac:dyDescent="0.25">
      <c r="A219" s="181">
        <v>51</v>
      </c>
      <c r="B219" s="31">
        <v>11</v>
      </c>
      <c r="C219" s="31" t="str">
        <f t="shared" si="3"/>
        <v>51_11</v>
      </c>
      <c r="D219" s="181">
        <v>2524</v>
      </c>
      <c r="E219" s="181">
        <v>4535.9875317100004</v>
      </c>
    </row>
    <row r="220" spans="1:5" x14ac:dyDescent="0.25">
      <c r="A220" s="181">
        <v>51</v>
      </c>
      <c r="B220" s="31">
        <v>12</v>
      </c>
      <c r="C220" s="31" t="str">
        <f t="shared" si="3"/>
        <v>51_12</v>
      </c>
      <c r="D220" s="181">
        <v>2320</v>
      </c>
      <c r="E220" s="181">
        <v>4264.4673151300003</v>
      </c>
    </row>
    <row r="221" spans="1:5" x14ac:dyDescent="0.25">
      <c r="A221" s="181">
        <v>51</v>
      </c>
      <c r="B221" s="31">
        <v>13</v>
      </c>
      <c r="C221" s="31" t="str">
        <f t="shared" si="3"/>
        <v>51_13</v>
      </c>
      <c r="D221" s="181">
        <v>2132</v>
      </c>
      <c r="E221" s="181">
        <v>6210.87831431</v>
      </c>
    </row>
    <row r="222" spans="1:5" x14ac:dyDescent="0.25">
      <c r="A222" s="181">
        <v>51</v>
      </c>
      <c r="B222" s="31">
        <v>14</v>
      </c>
      <c r="C222" s="31" t="str">
        <f t="shared" si="3"/>
        <v>51_14</v>
      </c>
      <c r="D222" s="181">
        <v>1925</v>
      </c>
      <c r="E222" s="181">
        <v>11153.549674399999</v>
      </c>
    </row>
    <row r="223" spans="1:5" x14ac:dyDescent="0.25">
      <c r="A223" s="181">
        <v>51</v>
      </c>
      <c r="B223" s="31">
        <v>16</v>
      </c>
      <c r="C223" s="31" t="str">
        <f t="shared" si="3"/>
        <v>51_16</v>
      </c>
      <c r="D223" s="181">
        <v>1548</v>
      </c>
      <c r="E223" s="181">
        <v>6329.1454535700004</v>
      </c>
    </row>
    <row r="224" spans="1:5" x14ac:dyDescent="0.25">
      <c r="A224" s="181">
        <v>52</v>
      </c>
      <c r="B224" s="31">
        <v>1</v>
      </c>
      <c r="C224" s="31" t="str">
        <f t="shared" si="3"/>
        <v>52_1</v>
      </c>
      <c r="D224" s="181">
        <v>801</v>
      </c>
      <c r="E224" s="181">
        <v>6236.2133645699996</v>
      </c>
    </row>
    <row r="225" spans="1:5" x14ac:dyDescent="0.25">
      <c r="A225" s="181">
        <v>52</v>
      </c>
      <c r="B225" s="31">
        <v>2</v>
      </c>
      <c r="C225" s="31" t="str">
        <f t="shared" si="3"/>
        <v>52_2</v>
      </c>
      <c r="D225" s="181">
        <v>713</v>
      </c>
      <c r="E225" s="181">
        <v>5486.5283845399999</v>
      </c>
    </row>
    <row r="226" spans="1:5" x14ac:dyDescent="0.25">
      <c r="A226" s="181">
        <v>52</v>
      </c>
      <c r="B226" s="31">
        <v>3</v>
      </c>
      <c r="C226" s="31" t="str">
        <f t="shared" si="3"/>
        <v>52_3</v>
      </c>
      <c r="D226" s="181">
        <v>513</v>
      </c>
      <c r="E226" s="181">
        <v>1416.6772531700001</v>
      </c>
    </row>
    <row r="227" spans="1:5" x14ac:dyDescent="0.25">
      <c r="A227" s="181">
        <v>52</v>
      </c>
      <c r="B227" s="31">
        <v>4</v>
      </c>
      <c r="C227" s="31" t="str">
        <f t="shared" si="3"/>
        <v>52_4</v>
      </c>
      <c r="D227" s="181">
        <v>585</v>
      </c>
      <c r="E227" s="181">
        <v>5007.3000496699997</v>
      </c>
    </row>
    <row r="228" spans="1:5" x14ac:dyDescent="0.25">
      <c r="A228" s="181">
        <v>52</v>
      </c>
      <c r="B228" s="31">
        <v>5</v>
      </c>
      <c r="C228" s="31" t="str">
        <f t="shared" si="3"/>
        <v>52_5</v>
      </c>
      <c r="D228" s="181">
        <v>525</v>
      </c>
      <c r="E228" s="181">
        <v>3078.7923818899999</v>
      </c>
    </row>
    <row r="229" spans="1:5" x14ac:dyDescent="0.25">
      <c r="A229" s="181">
        <v>52</v>
      </c>
      <c r="B229" s="31">
        <v>21</v>
      </c>
      <c r="C229" s="31" t="str">
        <f t="shared" si="3"/>
        <v>52_21</v>
      </c>
      <c r="D229" s="181">
        <v>221</v>
      </c>
      <c r="E229" s="181">
        <v>4744.2895417999998</v>
      </c>
    </row>
    <row r="230" spans="1:5" x14ac:dyDescent="0.25">
      <c r="A230" s="181">
        <v>53</v>
      </c>
      <c r="B230" s="31">
        <v>1</v>
      </c>
      <c r="C230" s="31" t="str">
        <f t="shared" si="3"/>
        <v>53_1</v>
      </c>
      <c r="D230" s="181">
        <v>278</v>
      </c>
      <c r="E230" s="181">
        <v>416.28189918800001</v>
      </c>
    </row>
    <row r="231" spans="1:5" x14ac:dyDescent="0.25">
      <c r="A231" s="181">
        <v>53</v>
      </c>
      <c r="B231" s="31">
        <v>2</v>
      </c>
      <c r="C231" s="31" t="str">
        <f t="shared" si="3"/>
        <v>53_2</v>
      </c>
      <c r="D231" s="181">
        <v>302</v>
      </c>
      <c r="E231" s="181">
        <v>16182.3619724</v>
      </c>
    </row>
    <row r="232" spans="1:5" x14ac:dyDescent="0.25">
      <c r="A232" s="181">
        <v>53</v>
      </c>
      <c r="B232" s="31">
        <v>3</v>
      </c>
      <c r="C232" s="31" t="str">
        <f t="shared" si="3"/>
        <v>53_3</v>
      </c>
      <c r="D232" s="181">
        <v>133</v>
      </c>
      <c r="E232" s="181">
        <v>14009.3685498</v>
      </c>
    </row>
    <row r="233" spans="1:5" x14ac:dyDescent="0.25">
      <c r="A233" s="181">
        <v>53</v>
      </c>
      <c r="B233" s="31">
        <v>5</v>
      </c>
      <c r="C233" s="31" t="str">
        <f t="shared" si="3"/>
        <v>53_5</v>
      </c>
      <c r="D233" s="181">
        <v>140</v>
      </c>
      <c r="E233" s="181">
        <v>9653.2581442499995</v>
      </c>
    </row>
    <row r="234" spans="1:5" x14ac:dyDescent="0.25">
      <c r="A234" s="181">
        <v>54</v>
      </c>
      <c r="B234" s="31">
        <v>1</v>
      </c>
      <c r="C234" s="31" t="str">
        <f t="shared" si="3"/>
        <v>54_1</v>
      </c>
      <c r="D234" s="181">
        <v>472</v>
      </c>
      <c r="E234" s="181">
        <v>5077.6172038300001</v>
      </c>
    </row>
    <row r="235" spans="1:5" x14ac:dyDescent="0.25">
      <c r="A235" s="181">
        <v>54</v>
      </c>
      <c r="B235" s="31">
        <v>2</v>
      </c>
      <c r="C235" s="31" t="str">
        <f t="shared" si="3"/>
        <v>54_2</v>
      </c>
      <c r="D235" s="181">
        <v>458</v>
      </c>
      <c r="E235" s="181">
        <v>4499.2401113300002</v>
      </c>
    </row>
    <row r="236" spans="1:5" x14ac:dyDescent="0.25">
      <c r="A236" s="181">
        <v>54</v>
      </c>
      <c r="B236" s="31">
        <v>3</v>
      </c>
      <c r="C236" s="31" t="str">
        <f t="shared" si="3"/>
        <v>54_3</v>
      </c>
      <c r="D236" s="181">
        <v>545</v>
      </c>
      <c r="E236" s="181">
        <v>3693.63222111</v>
      </c>
    </row>
    <row r="237" spans="1:5" x14ac:dyDescent="0.25">
      <c r="A237" s="181">
        <v>54</v>
      </c>
      <c r="B237" s="31">
        <v>4</v>
      </c>
      <c r="C237" s="31" t="str">
        <f t="shared" si="3"/>
        <v>54_4</v>
      </c>
      <c r="D237" s="181">
        <v>561</v>
      </c>
      <c r="E237" s="181">
        <v>3230.1542232000002</v>
      </c>
    </row>
    <row r="238" spans="1:5" x14ac:dyDescent="0.25">
      <c r="A238" s="181">
        <v>54</v>
      </c>
      <c r="B238" s="31">
        <v>5</v>
      </c>
      <c r="C238" s="31" t="str">
        <f t="shared" si="3"/>
        <v>54_5</v>
      </c>
      <c r="D238" s="181">
        <v>585</v>
      </c>
      <c r="E238" s="181">
        <v>4614.17138608</v>
      </c>
    </row>
    <row r="239" spans="1:5" x14ac:dyDescent="0.25">
      <c r="A239" s="181">
        <v>54</v>
      </c>
      <c r="B239" s="31">
        <v>6</v>
      </c>
      <c r="C239" s="31" t="str">
        <f t="shared" si="3"/>
        <v>54_6</v>
      </c>
      <c r="D239" s="181">
        <v>1265</v>
      </c>
      <c r="E239" s="181">
        <v>8198.3588019700001</v>
      </c>
    </row>
    <row r="240" spans="1:5" x14ac:dyDescent="0.25">
      <c r="A240" s="181">
        <v>54</v>
      </c>
      <c r="B240" s="31">
        <v>8</v>
      </c>
      <c r="C240" s="31" t="str">
        <f t="shared" si="3"/>
        <v>54_8</v>
      </c>
      <c r="D240" s="181">
        <v>1551</v>
      </c>
      <c r="E240" s="181">
        <v>8834.6132236400008</v>
      </c>
    </row>
    <row r="241" spans="1:5" x14ac:dyDescent="0.25">
      <c r="A241" s="181">
        <v>54</v>
      </c>
      <c r="B241" s="31">
        <v>9</v>
      </c>
      <c r="C241" s="31" t="str">
        <f t="shared" si="3"/>
        <v>54_9</v>
      </c>
      <c r="D241" s="181">
        <v>1811</v>
      </c>
      <c r="E241" s="181">
        <v>4307.6124769400003</v>
      </c>
    </row>
    <row r="242" spans="1:5" x14ac:dyDescent="0.25">
      <c r="A242" s="181">
        <v>54</v>
      </c>
      <c r="B242" s="31">
        <v>10</v>
      </c>
      <c r="C242" s="31" t="str">
        <f t="shared" si="3"/>
        <v>54_10</v>
      </c>
      <c r="D242" s="181">
        <v>2297</v>
      </c>
      <c r="E242" s="181">
        <v>4953.0396096599998</v>
      </c>
    </row>
    <row r="243" spans="1:5" x14ac:dyDescent="0.25">
      <c r="A243" s="181">
        <v>54</v>
      </c>
      <c r="B243" s="31">
        <v>11</v>
      </c>
      <c r="C243" s="31" t="str">
        <f t="shared" si="3"/>
        <v>54_11</v>
      </c>
      <c r="D243" s="181">
        <v>6509</v>
      </c>
      <c r="E243" s="181">
        <v>12161.2246431</v>
      </c>
    </row>
    <row r="244" spans="1:5" x14ac:dyDescent="0.25">
      <c r="A244" s="181">
        <v>54</v>
      </c>
      <c r="B244" s="31">
        <v>13</v>
      </c>
      <c r="C244" s="31" t="str">
        <f t="shared" si="3"/>
        <v>54_13</v>
      </c>
      <c r="D244" s="181">
        <v>1577</v>
      </c>
      <c r="E244" s="181">
        <v>6605.02685518</v>
      </c>
    </row>
    <row r="245" spans="1:5" x14ac:dyDescent="0.25">
      <c r="A245" s="181">
        <v>54</v>
      </c>
      <c r="B245" s="31">
        <v>14</v>
      </c>
      <c r="C245" s="31" t="str">
        <f t="shared" si="3"/>
        <v>54_14</v>
      </c>
      <c r="D245" s="181">
        <v>1103</v>
      </c>
      <c r="E245" s="181">
        <v>4867.7794448599998</v>
      </c>
    </row>
    <row r="246" spans="1:5" x14ac:dyDescent="0.25">
      <c r="A246" s="181">
        <v>54</v>
      </c>
      <c r="B246" s="31">
        <v>15</v>
      </c>
      <c r="C246" s="31" t="str">
        <f t="shared" si="3"/>
        <v>54_15</v>
      </c>
      <c r="D246" s="181">
        <v>990</v>
      </c>
      <c r="E246" s="181">
        <v>6470.1511314700001</v>
      </c>
    </row>
    <row r="247" spans="1:5" x14ac:dyDescent="0.25">
      <c r="A247" s="181">
        <v>54</v>
      </c>
      <c r="B247" s="31">
        <v>16</v>
      </c>
      <c r="C247" s="31" t="str">
        <f t="shared" si="3"/>
        <v>54_16</v>
      </c>
      <c r="D247" s="181">
        <v>1606</v>
      </c>
      <c r="E247" s="181">
        <v>6480.8651540399997</v>
      </c>
    </row>
    <row r="248" spans="1:5" x14ac:dyDescent="0.25">
      <c r="A248" s="181">
        <v>54</v>
      </c>
      <c r="B248" s="31">
        <v>17</v>
      </c>
      <c r="C248" s="31" t="str">
        <f t="shared" si="3"/>
        <v>54_17</v>
      </c>
      <c r="D248" s="181">
        <v>1534</v>
      </c>
      <c r="E248" s="181">
        <v>7240.2757197499996</v>
      </c>
    </row>
    <row r="249" spans="1:5" x14ac:dyDescent="0.25">
      <c r="A249" s="181">
        <v>54</v>
      </c>
      <c r="B249" s="31">
        <v>18</v>
      </c>
      <c r="C249" s="31" t="str">
        <f t="shared" si="3"/>
        <v>54_18</v>
      </c>
      <c r="D249" s="181">
        <v>1511</v>
      </c>
      <c r="E249" s="181">
        <v>4364.5412513299998</v>
      </c>
    </row>
    <row r="250" spans="1:5" x14ac:dyDescent="0.25">
      <c r="A250" s="181">
        <v>54</v>
      </c>
      <c r="B250" s="31">
        <v>19</v>
      </c>
      <c r="C250" s="31" t="str">
        <f t="shared" si="3"/>
        <v>54_19</v>
      </c>
      <c r="D250" s="181">
        <v>1522</v>
      </c>
      <c r="E250" s="181">
        <v>5363.3678338899999</v>
      </c>
    </row>
    <row r="251" spans="1:5" x14ac:dyDescent="0.25">
      <c r="A251" s="181">
        <v>55</v>
      </c>
      <c r="B251" s="31">
        <v>1</v>
      </c>
      <c r="C251" s="31" t="str">
        <f t="shared" si="3"/>
        <v>55_1</v>
      </c>
      <c r="D251" s="181">
        <v>7162</v>
      </c>
      <c r="E251" s="181">
        <v>9363.7143879300002</v>
      </c>
    </row>
    <row r="252" spans="1:5" x14ac:dyDescent="0.25">
      <c r="A252" s="181">
        <v>55</v>
      </c>
      <c r="B252" s="31">
        <v>2</v>
      </c>
      <c r="C252" s="31" t="str">
        <f t="shared" si="3"/>
        <v>55_2</v>
      </c>
      <c r="D252" s="181">
        <v>1887</v>
      </c>
      <c r="E252" s="181">
        <v>5988.4961346099999</v>
      </c>
    </row>
    <row r="253" spans="1:5" x14ac:dyDescent="0.25">
      <c r="A253" s="181">
        <v>55</v>
      </c>
      <c r="B253" s="31">
        <v>3</v>
      </c>
      <c r="C253" s="31" t="str">
        <f t="shared" si="3"/>
        <v>55_3</v>
      </c>
      <c r="D253" s="181">
        <v>1746</v>
      </c>
      <c r="E253" s="181">
        <v>15079.145288899999</v>
      </c>
    </row>
    <row r="254" spans="1:5" x14ac:dyDescent="0.25">
      <c r="A254" s="181">
        <v>55</v>
      </c>
      <c r="B254" s="31">
        <v>5</v>
      </c>
      <c r="C254" s="31" t="str">
        <f t="shared" si="3"/>
        <v>55_5</v>
      </c>
      <c r="D254" s="181">
        <v>1940</v>
      </c>
      <c r="E254" s="181">
        <v>4753.4388285300001</v>
      </c>
    </row>
    <row r="255" spans="1:5" x14ac:dyDescent="0.25">
      <c r="A255" s="181">
        <v>55</v>
      </c>
      <c r="B255" s="31">
        <v>6</v>
      </c>
      <c r="C255" s="31" t="str">
        <f t="shared" si="3"/>
        <v>55_6</v>
      </c>
      <c r="D255" s="181">
        <v>2289</v>
      </c>
      <c r="E255" s="181">
        <v>937.10067533999995</v>
      </c>
    </row>
    <row r="256" spans="1:5" x14ac:dyDescent="0.25">
      <c r="A256" s="181">
        <v>57</v>
      </c>
      <c r="B256" s="31">
        <v>1</v>
      </c>
      <c r="C256" s="31" t="str">
        <f t="shared" si="3"/>
        <v>57_1</v>
      </c>
      <c r="D256" s="181">
        <v>2609</v>
      </c>
      <c r="E256" s="181">
        <v>7292.1256710500002</v>
      </c>
    </row>
    <row r="257" spans="1:5" x14ac:dyDescent="0.25">
      <c r="A257" s="181">
        <v>57</v>
      </c>
      <c r="B257" s="31">
        <v>2</v>
      </c>
      <c r="C257" s="31" t="str">
        <f t="shared" si="3"/>
        <v>57_2</v>
      </c>
      <c r="D257" s="181">
        <v>1369</v>
      </c>
      <c r="E257" s="181">
        <v>6059.7195213300001</v>
      </c>
    </row>
    <row r="258" spans="1:5" x14ac:dyDescent="0.25">
      <c r="A258" s="181">
        <v>57</v>
      </c>
      <c r="B258" s="31">
        <v>3</v>
      </c>
      <c r="C258" s="31" t="str">
        <f t="shared" si="3"/>
        <v>57_3</v>
      </c>
      <c r="D258" s="181">
        <v>880</v>
      </c>
      <c r="E258" s="181">
        <v>7642.7285731000002</v>
      </c>
    </row>
    <row r="259" spans="1:5" x14ac:dyDescent="0.25">
      <c r="A259" s="181">
        <v>57</v>
      </c>
      <c r="B259" s="31">
        <v>5</v>
      </c>
      <c r="C259" s="31" t="str">
        <f t="shared" ref="C259:C322" si="4">CONCATENATE(A259,"_",B259)</f>
        <v>57_5</v>
      </c>
      <c r="D259" s="181">
        <v>566</v>
      </c>
      <c r="E259" s="181">
        <v>7355.1938868200004</v>
      </c>
    </row>
    <row r="260" spans="1:5" x14ac:dyDescent="0.25">
      <c r="A260" s="181">
        <v>100</v>
      </c>
      <c r="B260" s="31">
        <v>1</v>
      </c>
      <c r="C260" s="31" t="str">
        <f t="shared" si="4"/>
        <v>100_1</v>
      </c>
      <c r="D260" s="181">
        <v>13661</v>
      </c>
      <c r="E260" s="181">
        <v>4226.5789913400004</v>
      </c>
    </row>
    <row r="261" spans="1:5" x14ac:dyDescent="0.25">
      <c r="A261" s="181">
        <v>101</v>
      </c>
      <c r="B261" s="31">
        <v>1</v>
      </c>
      <c r="C261" s="31" t="str">
        <f t="shared" si="4"/>
        <v>101_1</v>
      </c>
      <c r="D261" s="181">
        <v>3516</v>
      </c>
      <c r="E261" s="181">
        <v>2082.3404069899998</v>
      </c>
    </row>
    <row r="262" spans="1:5" x14ac:dyDescent="0.25">
      <c r="A262" s="181">
        <v>101</v>
      </c>
      <c r="B262" s="31">
        <v>2</v>
      </c>
      <c r="C262" s="31" t="str">
        <f t="shared" si="4"/>
        <v>101_2</v>
      </c>
      <c r="D262" s="181">
        <v>10054</v>
      </c>
      <c r="E262" s="181">
        <v>8205.6455589599991</v>
      </c>
    </row>
    <row r="263" spans="1:5" x14ac:dyDescent="0.25">
      <c r="A263" s="181">
        <v>101</v>
      </c>
      <c r="B263" s="31">
        <v>3</v>
      </c>
      <c r="C263" s="31" t="str">
        <f t="shared" si="4"/>
        <v>101_3</v>
      </c>
      <c r="D263" s="181">
        <v>22120</v>
      </c>
      <c r="E263" s="181">
        <v>2128.5230037199999</v>
      </c>
    </row>
    <row r="264" spans="1:5" x14ac:dyDescent="0.25">
      <c r="A264" s="181">
        <v>101</v>
      </c>
      <c r="B264" s="31">
        <v>4</v>
      </c>
      <c r="C264" s="31" t="str">
        <f t="shared" si="4"/>
        <v>101_4</v>
      </c>
      <c r="D264" s="181">
        <v>26549</v>
      </c>
      <c r="E264" s="181">
        <v>6522.6794412899999</v>
      </c>
    </row>
    <row r="265" spans="1:5" x14ac:dyDescent="0.25">
      <c r="A265" s="181">
        <v>101</v>
      </c>
      <c r="B265" s="31">
        <v>5</v>
      </c>
      <c r="C265" s="31" t="str">
        <f t="shared" si="4"/>
        <v>101_5</v>
      </c>
      <c r="D265" s="181">
        <v>32491</v>
      </c>
      <c r="E265" s="181">
        <v>4311.9608075899996</v>
      </c>
    </row>
    <row r="266" spans="1:5" x14ac:dyDescent="0.25">
      <c r="A266" s="181">
        <v>101</v>
      </c>
      <c r="B266" s="31">
        <v>6</v>
      </c>
      <c r="C266" s="31" t="str">
        <f t="shared" si="4"/>
        <v>101_6</v>
      </c>
      <c r="D266" s="181">
        <v>30053</v>
      </c>
      <c r="E266" s="181">
        <v>5397.7171756500002</v>
      </c>
    </row>
    <row r="267" spans="1:5" x14ac:dyDescent="0.25">
      <c r="A267" s="181">
        <v>101</v>
      </c>
      <c r="B267" s="31">
        <v>7</v>
      </c>
      <c r="C267" s="31" t="str">
        <f t="shared" si="4"/>
        <v>101_7</v>
      </c>
      <c r="D267" s="181">
        <v>23894</v>
      </c>
      <c r="E267" s="181">
        <v>11057.309616799999</v>
      </c>
    </row>
    <row r="268" spans="1:5" x14ac:dyDescent="0.25">
      <c r="A268" s="181">
        <v>101</v>
      </c>
      <c r="B268" s="31">
        <v>8</v>
      </c>
      <c r="C268" s="31" t="str">
        <f t="shared" si="4"/>
        <v>101_8</v>
      </c>
      <c r="D268" s="181">
        <v>8485</v>
      </c>
      <c r="E268" s="181">
        <v>8496.5071265499992</v>
      </c>
    </row>
    <row r="269" spans="1:5" x14ac:dyDescent="0.25">
      <c r="A269" s="181">
        <v>102</v>
      </c>
      <c r="B269" s="31">
        <v>1</v>
      </c>
      <c r="C269" s="31" t="str">
        <f t="shared" si="4"/>
        <v>102_1</v>
      </c>
      <c r="D269" s="181">
        <v>14092</v>
      </c>
      <c r="E269" s="181">
        <v>3873.4762811400001</v>
      </c>
    </row>
    <row r="270" spans="1:5" x14ac:dyDescent="0.25">
      <c r="A270" s="181">
        <v>102</v>
      </c>
      <c r="B270" s="31">
        <v>2</v>
      </c>
      <c r="C270" s="31" t="str">
        <f t="shared" si="4"/>
        <v>102_2</v>
      </c>
      <c r="D270" s="181">
        <v>15389</v>
      </c>
      <c r="E270" s="181">
        <v>7437.6449972</v>
      </c>
    </row>
    <row r="271" spans="1:5" x14ac:dyDescent="0.25">
      <c r="A271" s="181">
        <v>103</v>
      </c>
      <c r="B271" s="31">
        <v>1</v>
      </c>
      <c r="C271" s="31" t="str">
        <f t="shared" si="4"/>
        <v>103_1</v>
      </c>
      <c r="D271" s="181">
        <v>4054</v>
      </c>
      <c r="E271" s="181">
        <v>8202.3599124499997</v>
      </c>
    </row>
    <row r="272" spans="1:5" x14ac:dyDescent="0.25">
      <c r="A272" s="181">
        <v>104</v>
      </c>
      <c r="B272" s="31">
        <v>1</v>
      </c>
      <c r="C272" s="31" t="str">
        <f t="shared" si="4"/>
        <v>104_1</v>
      </c>
      <c r="D272" s="181">
        <v>258</v>
      </c>
      <c r="E272" s="181">
        <v>6011.4380205999996</v>
      </c>
    </row>
    <row r="273" spans="1:5" x14ac:dyDescent="0.25">
      <c r="A273" s="181">
        <v>104</v>
      </c>
      <c r="B273" s="31">
        <v>2</v>
      </c>
      <c r="C273" s="31" t="str">
        <f t="shared" si="4"/>
        <v>104_2</v>
      </c>
      <c r="D273" s="181">
        <v>144</v>
      </c>
      <c r="E273" s="181">
        <v>6475.4014105599999</v>
      </c>
    </row>
    <row r="274" spans="1:5" x14ac:dyDescent="0.25">
      <c r="A274" s="181">
        <v>104</v>
      </c>
      <c r="B274" s="31">
        <v>3</v>
      </c>
      <c r="C274" s="31" t="str">
        <f t="shared" si="4"/>
        <v>104_3</v>
      </c>
      <c r="D274" s="181">
        <v>253</v>
      </c>
      <c r="E274" s="181">
        <v>1014.92732982</v>
      </c>
    </row>
    <row r="275" spans="1:5" x14ac:dyDescent="0.25">
      <c r="A275" s="181">
        <v>104</v>
      </c>
      <c r="B275" s="31">
        <v>4</v>
      </c>
      <c r="C275" s="31" t="str">
        <f t="shared" si="4"/>
        <v>104_4</v>
      </c>
      <c r="D275" s="181">
        <v>262</v>
      </c>
      <c r="E275" s="181">
        <v>2102.7736633099998</v>
      </c>
    </row>
    <row r="276" spans="1:5" x14ac:dyDescent="0.25">
      <c r="A276" s="181">
        <v>104</v>
      </c>
      <c r="B276" s="31">
        <v>5</v>
      </c>
      <c r="C276" s="31" t="str">
        <f t="shared" si="4"/>
        <v>104_5</v>
      </c>
      <c r="D276" s="181">
        <v>157</v>
      </c>
      <c r="E276" s="181">
        <v>4502.03538381</v>
      </c>
    </row>
    <row r="277" spans="1:5" x14ac:dyDescent="0.25">
      <c r="A277" s="181">
        <v>104</v>
      </c>
      <c r="B277" s="31">
        <v>6</v>
      </c>
      <c r="C277" s="31" t="str">
        <f t="shared" si="4"/>
        <v>104_6</v>
      </c>
      <c r="D277" s="181">
        <v>285</v>
      </c>
      <c r="E277" s="181">
        <v>5409.8526853499998</v>
      </c>
    </row>
    <row r="278" spans="1:5" x14ac:dyDescent="0.25">
      <c r="A278" s="181">
        <v>104</v>
      </c>
      <c r="B278" s="31">
        <v>7</v>
      </c>
      <c r="C278" s="31" t="str">
        <f t="shared" si="4"/>
        <v>104_7</v>
      </c>
      <c r="D278" s="181">
        <v>295</v>
      </c>
      <c r="E278" s="181">
        <v>5567.9885947900002</v>
      </c>
    </row>
    <row r="279" spans="1:5" x14ac:dyDescent="0.25">
      <c r="A279" s="181">
        <v>104</v>
      </c>
      <c r="B279" s="31">
        <v>8</v>
      </c>
      <c r="C279" s="31" t="str">
        <f t="shared" si="4"/>
        <v>104_8</v>
      </c>
      <c r="D279" s="181">
        <v>8</v>
      </c>
      <c r="E279" s="181">
        <v>692.55199462400003</v>
      </c>
    </row>
    <row r="280" spans="1:5" x14ac:dyDescent="0.25">
      <c r="A280" s="181">
        <v>104</v>
      </c>
      <c r="B280" s="31">
        <v>9</v>
      </c>
      <c r="C280" s="31" t="str">
        <f t="shared" si="4"/>
        <v>104_9</v>
      </c>
      <c r="D280" s="181">
        <v>287</v>
      </c>
      <c r="E280" s="181">
        <v>4941.1744699199999</v>
      </c>
    </row>
    <row r="281" spans="1:5" x14ac:dyDescent="0.25">
      <c r="A281" s="181">
        <v>104</v>
      </c>
      <c r="B281" s="31">
        <v>10</v>
      </c>
      <c r="C281" s="31" t="str">
        <f t="shared" si="4"/>
        <v>104_10</v>
      </c>
      <c r="D281" s="181">
        <v>484</v>
      </c>
      <c r="E281" s="181">
        <v>4565.6997319700004</v>
      </c>
    </row>
    <row r="282" spans="1:5" x14ac:dyDescent="0.25">
      <c r="A282" s="181">
        <v>110</v>
      </c>
      <c r="B282" s="31">
        <v>5</v>
      </c>
      <c r="C282" s="31" t="str">
        <f t="shared" si="4"/>
        <v>110_5</v>
      </c>
      <c r="D282" s="181">
        <v>417</v>
      </c>
      <c r="E282" s="181">
        <v>497.39050296800002</v>
      </c>
    </row>
    <row r="283" spans="1:5" x14ac:dyDescent="0.25">
      <c r="A283" s="181">
        <v>110</v>
      </c>
      <c r="B283" s="31">
        <v>6</v>
      </c>
      <c r="C283" s="31" t="str">
        <f t="shared" si="4"/>
        <v>110_6</v>
      </c>
      <c r="D283" s="181">
        <v>1211</v>
      </c>
      <c r="E283" s="181">
        <v>9096.0603274299992</v>
      </c>
    </row>
    <row r="284" spans="1:5" x14ac:dyDescent="0.25">
      <c r="A284" s="181">
        <v>110</v>
      </c>
      <c r="B284" s="31">
        <v>9</v>
      </c>
      <c r="C284" s="31" t="str">
        <f t="shared" si="4"/>
        <v>110_9</v>
      </c>
      <c r="D284" s="181">
        <v>449</v>
      </c>
      <c r="E284" s="181">
        <v>4902.8113801899999</v>
      </c>
    </row>
    <row r="285" spans="1:5" x14ac:dyDescent="0.25">
      <c r="A285" s="181">
        <v>110</v>
      </c>
      <c r="B285" s="31">
        <v>10</v>
      </c>
      <c r="C285" s="31" t="str">
        <f t="shared" si="4"/>
        <v>110_10</v>
      </c>
      <c r="D285" s="181">
        <v>2338</v>
      </c>
      <c r="E285" s="181">
        <v>4329.7110154900001</v>
      </c>
    </row>
    <row r="286" spans="1:5" x14ac:dyDescent="0.25">
      <c r="A286" s="181">
        <v>110</v>
      </c>
      <c r="B286" s="31">
        <v>11</v>
      </c>
      <c r="C286" s="31" t="str">
        <f t="shared" si="4"/>
        <v>110_11</v>
      </c>
      <c r="D286" s="181">
        <v>1959</v>
      </c>
      <c r="E286" s="181">
        <v>9392.9932995300005</v>
      </c>
    </row>
    <row r="287" spans="1:5" x14ac:dyDescent="0.25">
      <c r="A287" s="181">
        <v>110</v>
      </c>
      <c r="B287" s="31">
        <v>13</v>
      </c>
      <c r="C287" s="31" t="str">
        <f t="shared" si="4"/>
        <v>110_13</v>
      </c>
      <c r="D287" s="181">
        <v>1401</v>
      </c>
      <c r="E287" s="181">
        <v>6858.53041304</v>
      </c>
    </row>
    <row r="288" spans="1:5" x14ac:dyDescent="0.25">
      <c r="A288" s="181">
        <v>110</v>
      </c>
      <c r="B288" s="31">
        <v>14</v>
      </c>
      <c r="C288" s="31" t="str">
        <f t="shared" si="4"/>
        <v>110_14</v>
      </c>
      <c r="D288" s="181">
        <v>1234</v>
      </c>
      <c r="E288" s="181">
        <v>5792.2674652400001</v>
      </c>
    </row>
    <row r="289" spans="1:5" x14ac:dyDescent="0.25">
      <c r="A289" s="181">
        <v>110</v>
      </c>
      <c r="B289" s="31">
        <v>15</v>
      </c>
      <c r="C289" s="31" t="str">
        <f t="shared" si="4"/>
        <v>110_15</v>
      </c>
      <c r="D289" s="181">
        <v>359</v>
      </c>
      <c r="E289" s="181">
        <v>3354.76221016</v>
      </c>
    </row>
    <row r="290" spans="1:5" x14ac:dyDescent="0.25">
      <c r="A290" s="181">
        <v>110</v>
      </c>
      <c r="B290" s="31">
        <v>16</v>
      </c>
      <c r="C290" s="31" t="str">
        <f t="shared" si="4"/>
        <v>110_16</v>
      </c>
      <c r="D290" s="181">
        <v>482</v>
      </c>
      <c r="E290" s="181">
        <v>3850.1561071400001</v>
      </c>
    </row>
    <row r="291" spans="1:5" x14ac:dyDescent="0.25">
      <c r="A291" s="181">
        <v>110</v>
      </c>
      <c r="B291" s="31">
        <v>17</v>
      </c>
      <c r="C291" s="31" t="str">
        <f t="shared" si="4"/>
        <v>110_17</v>
      </c>
      <c r="D291" s="181">
        <v>173</v>
      </c>
      <c r="E291" s="181">
        <v>4216.4302836500001</v>
      </c>
    </row>
    <row r="292" spans="1:5" x14ac:dyDescent="0.25">
      <c r="A292" s="181">
        <v>110</v>
      </c>
      <c r="B292" s="31">
        <v>18</v>
      </c>
      <c r="C292" s="31" t="str">
        <f t="shared" si="4"/>
        <v>110_18</v>
      </c>
      <c r="D292" s="181">
        <v>407</v>
      </c>
      <c r="E292" s="181">
        <v>5322.8924704499996</v>
      </c>
    </row>
    <row r="293" spans="1:5" x14ac:dyDescent="0.25">
      <c r="A293" s="181">
        <v>111</v>
      </c>
      <c r="B293" s="31">
        <v>1</v>
      </c>
      <c r="C293" s="31" t="str">
        <f t="shared" si="4"/>
        <v>111_1</v>
      </c>
      <c r="D293" s="181">
        <v>713</v>
      </c>
      <c r="E293" s="181">
        <v>4470.7222946299999</v>
      </c>
    </row>
    <row r="294" spans="1:5" x14ac:dyDescent="0.25">
      <c r="A294" s="181">
        <v>111</v>
      </c>
      <c r="B294" s="31">
        <v>2</v>
      </c>
      <c r="C294" s="31" t="str">
        <f t="shared" si="4"/>
        <v>111_2</v>
      </c>
      <c r="D294" s="181">
        <v>824</v>
      </c>
      <c r="E294" s="181">
        <v>8468.6078448099997</v>
      </c>
    </row>
    <row r="295" spans="1:5" x14ac:dyDescent="0.25">
      <c r="A295" s="181">
        <v>111</v>
      </c>
      <c r="B295" s="31">
        <v>3</v>
      </c>
      <c r="C295" s="31" t="str">
        <f t="shared" si="4"/>
        <v>111_3</v>
      </c>
      <c r="D295" s="181">
        <v>297</v>
      </c>
      <c r="E295" s="181">
        <v>2742.1534438499998</v>
      </c>
    </row>
    <row r="296" spans="1:5" x14ac:dyDescent="0.25">
      <c r="A296" s="181">
        <v>111</v>
      </c>
      <c r="B296" s="31">
        <v>4</v>
      </c>
      <c r="C296" s="31" t="str">
        <f t="shared" si="4"/>
        <v>111_4</v>
      </c>
      <c r="D296" s="181">
        <v>207</v>
      </c>
      <c r="E296" s="181">
        <v>12917.6193312</v>
      </c>
    </row>
    <row r="297" spans="1:5" x14ac:dyDescent="0.25">
      <c r="A297" s="181">
        <v>112</v>
      </c>
      <c r="B297" s="31">
        <v>1</v>
      </c>
      <c r="C297" s="31" t="str">
        <f t="shared" si="4"/>
        <v>112_1</v>
      </c>
      <c r="D297" s="181">
        <v>243</v>
      </c>
      <c r="E297" s="181">
        <v>7771.7943317600002</v>
      </c>
    </row>
    <row r="298" spans="1:5" x14ac:dyDescent="0.25">
      <c r="A298" s="181">
        <v>112</v>
      </c>
      <c r="B298" s="31">
        <v>2</v>
      </c>
      <c r="C298" s="31" t="str">
        <f t="shared" si="4"/>
        <v>112_2</v>
      </c>
      <c r="D298" s="181">
        <v>137</v>
      </c>
      <c r="E298" s="181">
        <v>5330.9790964100002</v>
      </c>
    </row>
    <row r="299" spans="1:5" x14ac:dyDescent="0.25">
      <c r="A299" s="181">
        <v>114</v>
      </c>
      <c r="B299" s="31">
        <v>1</v>
      </c>
      <c r="C299" s="31" t="str">
        <f t="shared" si="4"/>
        <v>114_1</v>
      </c>
      <c r="D299" s="181">
        <v>1480</v>
      </c>
      <c r="E299" s="181">
        <v>1829.2924414300001</v>
      </c>
    </row>
    <row r="300" spans="1:5" x14ac:dyDescent="0.25">
      <c r="A300" s="181">
        <v>115</v>
      </c>
      <c r="B300" s="31">
        <v>1</v>
      </c>
      <c r="C300" s="31" t="str">
        <f t="shared" si="4"/>
        <v>115_1</v>
      </c>
      <c r="D300" s="181">
        <v>1223</v>
      </c>
      <c r="E300" s="181">
        <v>2447.3098783599999</v>
      </c>
    </row>
    <row r="301" spans="1:5" x14ac:dyDescent="0.25">
      <c r="A301" s="181">
        <v>115</v>
      </c>
      <c r="B301" s="31">
        <v>2</v>
      </c>
      <c r="C301" s="31" t="str">
        <f t="shared" si="4"/>
        <v>115_2</v>
      </c>
      <c r="D301" s="181">
        <v>1321</v>
      </c>
      <c r="E301" s="181">
        <v>6036.1475196800002</v>
      </c>
    </row>
    <row r="302" spans="1:5" x14ac:dyDescent="0.25">
      <c r="A302" s="181">
        <v>115</v>
      </c>
      <c r="B302" s="31">
        <v>3</v>
      </c>
      <c r="C302" s="31" t="str">
        <f t="shared" si="4"/>
        <v>115_3</v>
      </c>
      <c r="D302" s="181">
        <v>324</v>
      </c>
      <c r="E302" s="181">
        <v>792.19372729500003</v>
      </c>
    </row>
    <row r="303" spans="1:5" x14ac:dyDescent="0.25">
      <c r="A303" s="181">
        <v>116</v>
      </c>
      <c r="B303" s="31">
        <v>1</v>
      </c>
      <c r="C303" s="31" t="str">
        <f t="shared" si="4"/>
        <v>116_1</v>
      </c>
      <c r="D303" s="181">
        <v>876</v>
      </c>
      <c r="E303" s="181">
        <v>5365.5273067899998</v>
      </c>
    </row>
    <row r="304" spans="1:5" x14ac:dyDescent="0.25">
      <c r="A304" s="181">
        <v>116</v>
      </c>
      <c r="B304" s="31">
        <v>2</v>
      </c>
      <c r="C304" s="31" t="str">
        <f t="shared" si="4"/>
        <v>116_2</v>
      </c>
      <c r="D304" s="181">
        <v>425</v>
      </c>
      <c r="E304" s="181">
        <v>7102.9802976800001</v>
      </c>
    </row>
    <row r="305" spans="1:5" x14ac:dyDescent="0.25">
      <c r="A305" s="181">
        <v>120</v>
      </c>
      <c r="B305" s="31">
        <v>2</v>
      </c>
      <c r="C305" s="31" t="str">
        <f t="shared" si="4"/>
        <v>120_2</v>
      </c>
      <c r="D305" s="181">
        <v>5056</v>
      </c>
      <c r="E305" s="181">
        <v>3388.9136014999999</v>
      </c>
    </row>
    <row r="306" spans="1:5" x14ac:dyDescent="0.25">
      <c r="A306" s="181">
        <v>120</v>
      </c>
      <c r="B306" s="31">
        <v>3</v>
      </c>
      <c r="C306" s="31" t="str">
        <f t="shared" si="4"/>
        <v>120_3</v>
      </c>
      <c r="D306" s="181">
        <v>5714</v>
      </c>
      <c r="E306" s="181">
        <v>11148.5412235</v>
      </c>
    </row>
    <row r="307" spans="1:5" x14ac:dyDescent="0.25">
      <c r="A307" s="181">
        <v>120</v>
      </c>
      <c r="B307" s="31">
        <v>4</v>
      </c>
      <c r="C307" s="31" t="str">
        <f t="shared" si="4"/>
        <v>120_4</v>
      </c>
      <c r="D307" s="181">
        <v>2222</v>
      </c>
      <c r="E307" s="181">
        <v>7645.81182575</v>
      </c>
    </row>
    <row r="308" spans="1:5" x14ac:dyDescent="0.25">
      <c r="A308" s="181">
        <v>120</v>
      </c>
      <c r="B308" s="31">
        <v>5</v>
      </c>
      <c r="C308" s="31" t="str">
        <f t="shared" si="4"/>
        <v>120_5</v>
      </c>
      <c r="D308" s="181">
        <v>1057</v>
      </c>
      <c r="E308" s="181">
        <v>14326.3459279</v>
      </c>
    </row>
    <row r="309" spans="1:5" x14ac:dyDescent="0.25">
      <c r="A309" s="181">
        <v>120</v>
      </c>
      <c r="B309" s="31">
        <v>7</v>
      </c>
      <c r="C309" s="31" t="str">
        <f t="shared" si="4"/>
        <v>120_7</v>
      </c>
      <c r="D309" s="181">
        <v>912</v>
      </c>
      <c r="E309" s="181">
        <v>8817.1964388100005</v>
      </c>
    </row>
    <row r="310" spans="1:5" x14ac:dyDescent="0.25">
      <c r="A310" s="181">
        <v>120</v>
      </c>
      <c r="B310" s="31">
        <v>9</v>
      </c>
      <c r="C310" s="31" t="str">
        <f t="shared" si="4"/>
        <v>120_9</v>
      </c>
      <c r="D310" s="181">
        <v>212</v>
      </c>
      <c r="E310" s="181">
        <v>4282.9170513600002</v>
      </c>
    </row>
    <row r="311" spans="1:5" x14ac:dyDescent="0.25">
      <c r="A311" s="181">
        <v>120</v>
      </c>
      <c r="B311" s="31">
        <v>10</v>
      </c>
      <c r="C311" s="31" t="str">
        <f t="shared" si="4"/>
        <v>120_10</v>
      </c>
      <c r="D311" s="181">
        <v>149</v>
      </c>
      <c r="E311" s="181">
        <v>2489.3870403999999</v>
      </c>
    </row>
    <row r="312" spans="1:5" x14ac:dyDescent="0.25">
      <c r="A312" s="181">
        <v>125</v>
      </c>
      <c r="B312" s="31">
        <v>1</v>
      </c>
      <c r="C312" s="31" t="str">
        <f t="shared" si="4"/>
        <v>125_1</v>
      </c>
      <c r="D312" s="181">
        <v>33</v>
      </c>
      <c r="E312" s="181">
        <v>3924.3489921400001</v>
      </c>
    </row>
    <row r="313" spans="1:5" x14ac:dyDescent="0.25">
      <c r="A313" s="181">
        <v>125</v>
      </c>
      <c r="B313" s="31">
        <v>2</v>
      </c>
      <c r="C313" s="31" t="str">
        <f t="shared" si="4"/>
        <v>125_2</v>
      </c>
      <c r="D313" s="181">
        <v>33</v>
      </c>
      <c r="E313" s="181">
        <v>4203.1897575499997</v>
      </c>
    </row>
    <row r="314" spans="1:5" x14ac:dyDescent="0.25">
      <c r="A314" s="181">
        <v>126</v>
      </c>
      <c r="B314" s="31">
        <v>1</v>
      </c>
      <c r="C314" s="31" t="str">
        <f t="shared" si="4"/>
        <v>126_1</v>
      </c>
      <c r="D314" s="181">
        <v>391</v>
      </c>
      <c r="E314" s="181">
        <v>7578.99043987</v>
      </c>
    </row>
    <row r="315" spans="1:5" x14ac:dyDescent="0.25">
      <c r="A315" s="181">
        <v>127</v>
      </c>
      <c r="B315" s="31">
        <v>1</v>
      </c>
      <c r="C315" s="31" t="str">
        <f t="shared" si="4"/>
        <v>127_1</v>
      </c>
      <c r="D315" s="181">
        <v>192</v>
      </c>
      <c r="E315" s="181">
        <v>3284.8269578600002</v>
      </c>
    </row>
    <row r="316" spans="1:5" x14ac:dyDescent="0.25">
      <c r="A316" s="181">
        <v>127</v>
      </c>
      <c r="B316" s="31">
        <v>2</v>
      </c>
      <c r="C316" s="31" t="str">
        <f t="shared" si="4"/>
        <v>127_2</v>
      </c>
      <c r="D316" s="181">
        <v>239</v>
      </c>
      <c r="E316" s="181">
        <v>6396.2620820100001</v>
      </c>
    </row>
    <row r="317" spans="1:5" x14ac:dyDescent="0.25">
      <c r="A317" s="181">
        <v>127</v>
      </c>
      <c r="B317" s="31">
        <v>3</v>
      </c>
      <c r="C317" s="31" t="str">
        <f t="shared" si="4"/>
        <v>127_3</v>
      </c>
      <c r="D317" s="181">
        <v>90</v>
      </c>
      <c r="E317" s="181">
        <v>2836.3624924999999</v>
      </c>
    </row>
    <row r="318" spans="1:5" x14ac:dyDescent="0.25">
      <c r="A318" s="181">
        <v>130</v>
      </c>
      <c r="B318" s="31">
        <v>1</v>
      </c>
      <c r="C318" s="31" t="str">
        <f t="shared" si="4"/>
        <v>130_1</v>
      </c>
      <c r="D318" s="181">
        <v>797</v>
      </c>
      <c r="E318" s="181">
        <v>2158.55829128</v>
      </c>
    </row>
    <row r="319" spans="1:5" x14ac:dyDescent="0.25">
      <c r="A319" s="181">
        <v>130</v>
      </c>
      <c r="B319" s="31">
        <v>2</v>
      </c>
      <c r="C319" s="31" t="str">
        <f t="shared" si="4"/>
        <v>130_2</v>
      </c>
      <c r="D319" s="181">
        <v>327</v>
      </c>
      <c r="E319" s="181">
        <v>4003.7077143800002</v>
      </c>
    </row>
    <row r="320" spans="1:5" x14ac:dyDescent="0.25">
      <c r="A320" s="181">
        <v>130</v>
      </c>
      <c r="B320" s="31">
        <v>3</v>
      </c>
      <c r="C320" s="31" t="str">
        <f t="shared" si="4"/>
        <v>130_3</v>
      </c>
      <c r="D320" s="181">
        <v>753</v>
      </c>
      <c r="E320" s="181">
        <v>4629.5686001800004</v>
      </c>
    </row>
    <row r="321" spans="1:5" x14ac:dyDescent="0.25">
      <c r="A321" s="181">
        <v>130</v>
      </c>
      <c r="B321" s="31">
        <v>4</v>
      </c>
      <c r="C321" s="31" t="str">
        <f t="shared" si="4"/>
        <v>130_4</v>
      </c>
      <c r="D321" s="181">
        <v>276</v>
      </c>
      <c r="E321" s="181">
        <v>7035.1989626100003</v>
      </c>
    </row>
    <row r="322" spans="1:5" x14ac:dyDescent="0.25">
      <c r="A322" s="181">
        <v>130</v>
      </c>
      <c r="B322" s="31">
        <v>5</v>
      </c>
      <c r="C322" s="31" t="str">
        <f t="shared" si="4"/>
        <v>130_5</v>
      </c>
      <c r="D322" s="181">
        <v>1039</v>
      </c>
      <c r="E322" s="181">
        <v>6707.4679220400003</v>
      </c>
    </row>
    <row r="323" spans="1:5" x14ac:dyDescent="0.25">
      <c r="A323" s="181">
        <v>130</v>
      </c>
      <c r="B323" s="31">
        <v>6</v>
      </c>
      <c r="C323" s="31" t="str">
        <f t="shared" ref="C323:C386" si="5">CONCATENATE(A323,"_",B323)</f>
        <v>130_6</v>
      </c>
      <c r="D323" s="181">
        <v>675</v>
      </c>
      <c r="E323" s="181">
        <v>5554.2570665499998</v>
      </c>
    </row>
    <row r="324" spans="1:5" x14ac:dyDescent="0.25">
      <c r="A324" s="181">
        <v>130</v>
      </c>
      <c r="B324" s="31">
        <v>7</v>
      </c>
      <c r="C324" s="31" t="str">
        <f t="shared" si="5"/>
        <v>130_7</v>
      </c>
      <c r="D324" s="181">
        <v>870</v>
      </c>
      <c r="E324" s="181">
        <v>6744.0128763900002</v>
      </c>
    </row>
    <row r="325" spans="1:5" x14ac:dyDescent="0.25">
      <c r="A325" s="181">
        <v>130</v>
      </c>
      <c r="B325" s="31">
        <v>8</v>
      </c>
      <c r="C325" s="31" t="str">
        <f t="shared" si="5"/>
        <v>130_8</v>
      </c>
      <c r="D325" s="181">
        <v>738</v>
      </c>
      <c r="E325" s="181">
        <v>12279.515161400001</v>
      </c>
    </row>
    <row r="326" spans="1:5" x14ac:dyDescent="0.25">
      <c r="A326" s="181">
        <v>130</v>
      </c>
      <c r="B326" s="31">
        <v>10</v>
      </c>
      <c r="C326" s="31" t="str">
        <f t="shared" si="5"/>
        <v>130_10</v>
      </c>
      <c r="D326" s="181">
        <v>179</v>
      </c>
      <c r="E326" s="181">
        <v>3397.9349789100002</v>
      </c>
    </row>
    <row r="327" spans="1:5" x14ac:dyDescent="0.25">
      <c r="A327" s="181">
        <v>130</v>
      </c>
      <c r="B327" s="31">
        <v>11</v>
      </c>
      <c r="C327" s="31" t="str">
        <f t="shared" si="5"/>
        <v>130_11</v>
      </c>
      <c r="D327" s="181">
        <v>407</v>
      </c>
      <c r="E327" s="181">
        <v>8948.7173409200004</v>
      </c>
    </row>
    <row r="328" spans="1:5" x14ac:dyDescent="0.25">
      <c r="A328" s="181">
        <v>130</v>
      </c>
      <c r="B328" s="31">
        <v>12</v>
      </c>
      <c r="C328" s="31" t="str">
        <f t="shared" si="5"/>
        <v>130_12</v>
      </c>
      <c r="D328" s="181">
        <v>168</v>
      </c>
      <c r="E328" s="181">
        <v>4293.5236151099998</v>
      </c>
    </row>
    <row r="329" spans="1:5" x14ac:dyDescent="0.25">
      <c r="A329" s="181">
        <v>130</v>
      </c>
      <c r="B329" s="31">
        <v>13</v>
      </c>
      <c r="C329" s="31" t="str">
        <f t="shared" si="5"/>
        <v>130_13</v>
      </c>
      <c r="D329" s="181">
        <v>1005</v>
      </c>
      <c r="E329" s="181">
        <v>15758.1513755</v>
      </c>
    </row>
    <row r="330" spans="1:5" x14ac:dyDescent="0.25">
      <c r="A330" s="181">
        <v>130</v>
      </c>
      <c r="B330" s="31">
        <v>15</v>
      </c>
      <c r="C330" s="31" t="str">
        <f t="shared" si="5"/>
        <v>130_15</v>
      </c>
      <c r="D330" s="181">
        <v>558</v>
      </c>
      <c r="E330" s="181">
        <v>5700.1237658299997</v>
      </c>
    </row>
    <row r="331" spans="1:5" x14ac:dyDescent="0.25">
      <c r="A331" s="181">
        <v>130</v>
      </c>
      <c r="B331" s="31">
        <v>16</v>
      </c>
      <c r="C331" s="31" t="str">
        <f t="shared" si="5"/>
        <v>130_16</v>
      </c>
      <c r="D331" s="181">
        <v>185</v>
      </c>
      <c r="E331" s="181">
        <v>12746.2727961</v>
      </c>
    </row>
    <row r="332" spans="1:5" x14ac:dyDescent="0.25">
      <c r="A332" s="181">
        <v>130</v>
      </c>
      <c r="B332" s="31">
        <v>18</v>
      </c>
      <c r="C332" s="31" t="str">
        <f t="shared" si="5"/>
        <v>130_18</v>
      </c>
      <c r="D332" s="181">
        <v>141</v>
      </c>
      <c r="E332" s="181">
        <v>5164.8355156199996</v>
      </c>
    </row>
    <row r="333" spans="1:5" x14ac:dyDescent="0.25">
      <c r="A333" s="181">
        <v>132</v>
      </c>
      <c r="B333" s="31">
        <v>1</v>
      </c>
      <c r="C333" s="31" t="str">
        <f t="shared" si="5"/>
        <v>132_1</v>
      </c>
      <c r="D333" s="181">
        <v>5669</v>
      </c>
      <c r="E333" s="181">
        <v>11495.6149936</v>
      </c>
    </row>
    <row r="334" spans="1:5" x14ac:dyDescent="0.25">
      <c r="A334" s="181">
        <v>132</v>
      </c>
      <c r="B334" s="31">
        <v>2</v>
      </c>
      <c r="C334" s="31" t="str">
        <f t="shared" si="5"/>
        <v>132_2</v>
      </c>
      <c r="D334" s="181">
        <v>3472</v>
      </c>
      <c r="E334" s="181">
        <v>7288.5261330599997</v>
      </c>
    </row>
    <row r="335" spans="1:5" x14ac:dyDescent="0.25">
      <c r="A335" s="181">
        <v>132</v>
      </c>
      <c r="B335" s="31">
        <v>3</v>
      </c>
      <c r="C335" s="31" t="str">
        <f t="shared" si="5"/>
        <v>132_3</v>
      </c>
      <c r="D335" s="181">
        <v>1871</v>
      </c>
      <c r="E335" s="181">
        <v>3497.5371890800002</v>
      </c>
    </row>
    <row r="336" spans="1:5" x14ac:dyDescent="0.25">
      <c r="A336" s="181">
        <v>132</v>
      </c>
      <c r="B336" s="31">
        <v>4</v>
      </c>
      <c r="C336" s="31" t="str">
        <f t="shared" si="5"/>
        <v>132_4</v>
      </c>
      <c r="D336" s="181">
        <v>1387</v>
      </c>
      <c r="E336" s="181">
        <v>5549.73611153</v>
      </c>
    </row>
    <row r="337" spans="1:5" x14ac:dyDescent="0.25">
      <c r="A337" s="181">
        <v>132</v>
      </c>
      <c r="B337" s="31">
        <v>5</v>
      </c>
      <c r="C337" s="31" t="str">
        <f t="shared" si="5"/>
        <v>132_5</v>
      </c>
      <c r="D337" s="181">
        <v>1001</v>
      </c>
      <c r="E337" s="181">
        <v>7863.6210944300001</v>
      </c>
    </row>
    <row r="338" spans="1:5" x14ac:dyDescent="0.25">
      <c r="A338" s="181">
        <v>132</v>
      </c>
      <c r="B338" s="31">
        <v>7</v>
      </c>
      <c r="C338" s="31" t="str">
        <f t="shared" si="5"/>
        <v>132_7</v>
      </c>
      <c r="D338" s="181">
        <v>705</v>
      </c>
      <c r="E338" s="181">
        <v>10149.3935033</v>
      </c>
    </row>
    <row r="339" spans="1:5" x14ac:dyDescent="0.25">
      <c r="A339" s="181">
        <v>132</v>
      </c>
      <c r="B339" s="31">
        <v>9</v>
      </c>
      <c r="C339" s="31" t="str">
        <f t="shared" si="5"/>
        <v>132_9</v>
      </c>
      <c r="D339" s="181">
        <v>408</v>
      </c>
      <c r="E339" s="181">
        <v>2000.9774732599999</v>
      </c>
    </row>
    <row r="340" spans="1:5" x14ac:dyDescent="0.25">
      <c r="A340" s="181">
        <v>132</v>
      </c>
      <c r="B340" s="31">
        <v>10</v>
      </c>
      <c r="C340" s="31" t="str">
        <f t="shared" si="5"/>
        <v>132_10</v>
      </c>
      <c r="D340" s="181">
        <v>388</v>
      </c>
      <c r="E340" s="181">
        <v>6788.2939518699995</v>
      </c>
    </row>
    <row r="341" spans="1:5" x14ac:dyDescent="0.25">
      <c r="A341" s="181">
        <v>132</v>
      </c>
      <c r="B341" s="31">
        <v>11</v>
      </c>
      <c r="C341" s="31" t="str">
        <f t="shared" si="5"/>
        <v>132_11</v>
      </c>
      <c r="D341" s="181">
        <v>336</v>
      </c>
      <c r="E341" s="181">
        <v>3856.87348664</v>
      </c>
    </row>
    <row r="342" spans="1:5" x14ac:dyDescent="0.25">
      <c r="A342" s="181">
        <v>133</v>
      </c>
      <c r="B342" s="31">
        <v>1</v>
      </c>
      <c r="C342" s="31" t="str">
        <f t="shared" si="5"/>
        <v>133_1</v>
      </c>
      <c r="D342" s="181">
        <v>1446</v>
      </c>
      <c r="E342" s="181">
        <v>6520.6756582600001</v>
      </c>
    </row>
    <row r="343" spans="1:5" x14ac:dyDescent="0.25">
      <c r="A343" s="181">
        <v>133</v>
      </c>
      <c r="B343" s="31">
        <v>2</v>
      </c>
      <c r="C343" s="31" t="str">
        <f t="shared" si="5"/>
        <v>133_2</v>
      </c>
      <c r="D343" s="181">
        <v>245</v>
      </c>
      <c r="E343" s="181">
        <v>6517.71247657</v>
      </c>
    </row>
    <row r="344" spans="1:5" x14ac:dyDescent="0.25">
      <c r="A344" s="181">
        <v>133</v>
      </c>
      <c r="B344" s="31">
        <v>3</v>
      </c>
      <c r="C344" s="31" t="str">
        <f t="shared" si="5"/>
        <v>133_3</v>
      </c>
      <c r="D344" s="181">
        <v>248</v>
      </c>
      <c r="E344" s="181">
        <v>4573.7374597099997</v>
      </c>
    </row>
    <row r="345" spans="1:5" x14ac:dyDescent="0.25">
      <c r="A345" s="181">
        <v>134</v>
      </c>
      <c r="B345" s="31">
        <v>1</v>
      </c>
      <c r="C345" s="31" t="str">
        <f t="shared" si="5"/>
        <v>134_1</v>
      </c>
      <c r="D345" s="181">
        <v>182</v>
      </c>
      <c r="E345" s="181">
        <v>5841.7607244999999</v>
      </c>
    </row>
    <row r="346" spans="1:5" x14ac:dyDescent="0.25">
      <c r="A346" s="181">
        <v>134</v>
      </c>
      <c r="B346" s="31">
        <v>2</v>
      </c>
      <c r="C346" s="31" t="str">
        <f t="shared" si="5"/>
        <v>134_2</v>
      </c>
      <c r="D346" s="181">
        <v>184</v>
      </c>
      <c r="E346" s="181">
        <v>11272.3186059</v>
      </c>
    </row>
    <row r="347" spans="1:5" x14ac:dyDescent="0.25">
      <c r="A347" s="181">
        <v>135</v>
      </c>
      <c r="B347" s="31">
        <v>1</v>
      </c>
      <c r="C347" s="31" t="str">
        <f t="shared" si="5"/>
        <v>135_1</v>
      </c>
      <c r="D347" s="181">
        <v>1630</v>
      </c>
      <c r="E347" s="181">
        <v>3518.3435262600001</v>
      </c>
    </row>
    <row r="348" spans="1:5" x14ac:dyDescent="0.25">
      <c r="A348" s="181">
        <v>138</v>
      </c>
      <c r="B348" s="31">
        <v>1</v>
      </c>
      <c r="C348" s="31" t="str">
        <f t="shared" si="5"/>
        <v>138_1</v>
      </c>
      <c r="D348" s="181">
        <v>4587</v>
      </c>
      <c r="E348" s="181">
        <v>3553.77911288</v>
      </c>
    </row>
    <row r="349" spans="1:5" x14ac:dyDescent="0.25">
      <c r="A349" s="181">
        <v>139</v>
      </c>
      <c r="B349" s="31">
        <v>1</v>
      </c>
      <c r="C349" s="31" t="str">
        <f t="shared" si="5"/>
        <v>139_1</v>
      </c>
      <c r="D349" s="181">
        <v>427</v>
      </c>
      <c r="E349" s="181">
        <v>4291.173914</v>
      </c>
    </row>
    <row r="350" spans="1:5" x14ac:dyDescent="0.25">
      <c r="A350" s="181">
        <v>139</v>
      </c>
      <c r="B350" s="31">
        <v>2</v>
      </c>
      <c r="C350" s="31" t="str">
        <f t="shared" si="5"/>
        <v>139_2</v>
      </c>
      <c r="D350" s="181">
        <v>571</v>
      </c>
      <c r="E350" s="181">
        <v>6845.9662307899998</v>
      </c>
    </row>
    <row r="351" spans="1:5" x14ac:dyDescent="0.25">
      <c r="A351" s="181">
        <v>140</v>
      </c>
      <c r="B351" s="31">
        <v>4</v>
      </c>
      <c r="C351" s="31" t="str">
        <f t="shared" si="5"/>
        <v>140_4</v>
      </c>
      <c r="D351" s="181">
        <v>1308</v>
      </c>
      <c r="E351" s="181">
        <v>4382.4353671199997</v>
      </c>
    </row>
    <row r="352" spans="1:5" x14ac:dyDescent="0.25">
      <c r="A352" s="181">
        <v>140</v>
      </c>
      <c r="B352" s="31">
        <v>5</v>
      </c>
      <c r="C352" s="31" t="str">
        <f t="shared" si="5"/>
        <v>140_5</v>
      </c>
      <c r="D352" s="181">
        <v>5305</v>
      </c>
      <c r="E352" s="181">
        <v>18685.188400200001</v>
      </c>
    </row>
    <row r="353" spans="1:5" x14ac:dyDescent="0.25">
      <c r="A353" s="181">
        <v>140</v>
      </c>
      <c r="B353" s="31">
        <v>8</v>
      </c>
      <c r="C353" s="31" t="str">
        <f t="shared" si="5"/>
        <v>140_8</v>
      </c>
      <c r="D353" s="181">
        <v>1490</v>
      </c>
      <c r="E353" s="181">
        <v>4666.6516418299998</v>
      </c>
    </row>
    <row r="354" spans="1:5" x14ac:dyDescent="0.25">
      <c r="A354" s="181">
        <v>140</v>
      </c>
      <c r="B354" s="31">
        <v>9</v>
      </c>
      <c r="C354" s="31" t="str">
        <f t="shared" si="5"/>
        <v>140_9</v>
      </c>
      <c r="D354" s="181">
        <v>640</v>
      </c>
      <c r="E354" s="181">
        <v>5472.5808292199999</v>
      </c>
    </row>
    <row r="355" spans="1:5" x14ac:dyDescent="0.25">
      <c r="A355" s="181">
        <v>140</v>
      </c>
      <c r="B355" s="31">
        <v>10</v>
      </c>
      <c r="C355" s="31" t="str">
        <f t="shared" si="5"/>
        <v>140_10</v>
      </c>
      <c r="D355" s="181">
        <v>226</v>
      </c>
      <c r="E355" s="181">
        <v>4758.3279616700001</v>
      </c>
    </row>
    <row r="356" spans="1:5" x14ac:dyDescent="0.25">
      <c r="A356" s="181">
        <v>140</v>
      </c>
      <c r="B356" s="31">
        <v>11</v>
      </c>
      <c r="C356" s="31" t="str">
        <f t="shared" si="5"/>
        <v>140_11</v>
      </c>
      <c r="D356" s="181">
        <v>391</v>
      </c>
      <c r="E356" s="181">
        <v>4580.3315174700001</v>
      </c>
    </row>
    <row r="357" spans="1:5" x14ac:dyDescent="0.25">
      <c r="A357" s="181">
        <v>140</v>
      </c>
      <c r="B357" s="31">
        <v>12</v>
      </c>
      <c r="C357" s="31" t="str">
        <f t="shared" si="5"/>
        <v>140_12</v>
      </c>
      <c r="D357" s="181">
        <v>2968</v>
      </c>
      <c r="E357" s="181">
        <v>2872.5448052199999</v>
      </c>
    </row>
    <row r="358" spans="1:5" x14ac:dyDescent="0.25">
      <c r="A358" s="181">
        <v>140</v>
      </c>
      <c r="B358" s="31">
        <v>13</v>
      </c>
      <c r="C358" s="31" t="str">
        <f t="shared" si="5"/>
        <v>140_13</v>
      </c>
      <c r="D358" s="181">
        <v>1723</v>
      </c>
      <c r="E358" s="181">
        <v>8908.3708857799993</v>
      </c>
    </row>
    <row r="359" spans="1:5" x14ac:dyDescent="0.25">
      <c r="A359" s="181">
        <v>140</v>
      </c>
      <c r="B359" s="31">
        <v>15</v>
      </c>
      <c r="C359" s="31" t="str">
        <f t="shared" si="5"/>
        <v>140_15</v>
      </c>
      <c r="D359" s="181">
        <v>246</v>
      </c>
      <c r="E359" s="181">
        <v>6081.0643562400001</v>
      </c>
    </row>
    <row r="360" spans="1:5" x14ac:dyDescent="0.25">
      <c r="A360" s="181">
        <v>140</v>
      </c>
      <c r="B360" s="31">
        <v>16</v>
      </c>
      <c r="C360" s="31" t="str">
        <f t="shared" si="5"/>
        <v>140_16</v>
      </c>
      <c r="D360" s="181">
        <v>592</v>
      </c>
      <c r="E360" s="181">
        <v>8164.0732006999997</v>
      </c>
    </row>
    <row r="361" spans="1:5" x14ac:dyDescent="0.25">
      <c r="A361" s="181">
        <v>140</v>
      </c>
      <c r="B361" s="31">
        <v>18</v>
      </c>
      <c r="C361" s="31" t="str">
        <f t="shared" si="5"/>
        <v>140_18</v>
      </c>
      <c r="D361" s="181">
        <v>179</v>
      </c>
      <c r="E361" s="181">
        <v>4997.7291854499999</v>
      </c>
    </row>
    <row r="362" spans="1:5" x14ac:dyDescent="0.25">
      <c r="A362" s="181">
        <v>140</v>
      </c>
      <c r="B362" s="31">
        <v>19</v>
      </c>
      <c r="C362" s="31" t="str">
        <f t="shared" si="5"/>
        <v>140_19</v>
      </c>
      <c r="D362" s="181">
        <v>195</v>
      </c>
      <c r="E362" s="181">
        <v>11168.476803699999</v>
      </c>
    </row>
    <row r="363" spans="1:5" x14ac:dyDescent="0.25">
      <c r="A363" s="181">
        <v>140</v>
      </c>
      <c r="B363" s="31">
        <v>23</v>
      </c>
      <c r="C363" s="31" t="str">
        <f t="shared" si="5"/>
        <v>140_23</v>
      </c>
      <c r="D363" s="181">
        <v>969</v>
      </c>
      <c r="E363" s="181">
        <v>311.71109112300002</v>
      </c>
    </row>
    <row r="364" spans="1:5" x14ac:dyDescent="0.25">
      <c r="A364" s="181">
        <v>140</v>
      </c>
      <c r="B364" s="31">
        <v>24</v>
      </c>
      <c r="C364" s="31" t="str">
        <f t="shared" si="5"/>
        <v>140_24</v>
      </c>
      <c r="D364" s="181">
        <v>572</v>
      </c>
      <c r="E364" s="181">
        <v>3443.35256265</v>
      </c>
    </row>
    <row r="365" spans="1:5" x14ac:dyDescent="0.25">
      <c r="A365" s="181">
        <v>140</v>
      </c>
      <c r="B365" s="31">
        <v>25</v>
      </c>
      <c r="C365" s="31" t="str">
        <f t="shared" si="5"/>
        <v>140_25</v>
      </c>
      <c r="D365" s="181">
        <v>70</v>
      </c>
      <c r="E365" s="181">
        <v>3705.7051459200002</v>
      </c>
    </row>
    <row r="366" spans="1:5" x14ac:dyDescent="0.25">
      <c r="A366" s="181">
        <v>140</v>
      </c>
      <c r="B366" s="31">
        <v>26</v>
      </c>
      <c r="C366" s="31" t="str">
        <f t="shared" si="5"/>
        <v>140_26</v>
      </c>
      <c r="D366" s="181">
        <v>62</v>
      </c>
      <c r="E366" s="181">
        <v>8003.6375728800003</v>
      </c>
    </row>
    <row r="367" spans="1:5" x14ac:dyDescent="0.25">
      <c r="A367" s="181">
        <v>140</v>
      </c>
      <c r="B367" s="31">
        <v>27</v>
      </c>
      <c r="C367" s="31" t="str">
        <f t="shared" si="5"/>
        <v>140_27</v>
      </c>
      <c r="D367" s="181">
        <v>106</v>
      </c>
      <c r="E367" s="181">
        <v>3203.4359683500002</v>
      </c>
    </row>
    <row r="368" spans="1:5" x14ac:dyDescent="0.25">
      <c r="A368" s="181">
        <v>140</v>
      </c>
      <c r="B368" s="31">
        <v>28</v>
      </c>
      <c r="C368" s="31" t="str">
        <f t="shared" si="5"/>
        <v>140_28</v>
      </c>
      <c r="D368" s="181">
        <v>14</v>
      </c>
      <c r="E368" s="181">
        <v>3015.4464231299999</v>
      </c>
    </row>
    <row r="369" spans="1:5" x14ac:dyDescent="0.25">
      <c r="A369" s="181">
        <v>140</v>
      </c>
      <c r="B369" s="31">
        <v>29</v>
      </c>
      <c r="C369" s="31" t="str">
        <f t="shared" si="5"/>
        <v>140_29</v>
      </c>
      <c r="D369" s="181">
        <v>246</v>
      </c>
      <c r="E369" s="181">
        <v>2928.1846757799999</v>
      </c>
    </row>
    <row r="370" spans="1:5" x14ac:dyDescent="0.25">
      <c r="A370" s="181">
        <v>140</v>
      </c>
      <c r="B370" s="31">
        <v>30</v>
      </c>
      <c r="C370" s="31" t="str">
        <f t="shared" si="5"/>
        <v>140_30</v>
      </c>
      <c r="D370" s="181">
        <v>1562</v>
      </c>
      <c r="E370" s="181">
        <v>4365.9379242799996</v>
      </c>
    </row>
    <row r="371" spans="1:5" x14ac:dyDescent="0.25">
      <c r="A371" s="181">
        <v>140</v>
      </c>
      <c r="B371" s="31">
        <v>33</v>
      </c>
      <c r="C371" s="31" t="str">
        <f t="shared" si="5"/>
        <v>140_33</v>
      </c>
      <c r="D371" s="181">
        <v>118</v>
      </c>
      <c r="E371" s="181">
        <v>8585.9579553700005</v>
      </c>
    </row>
    <row r="372" spans="1:5" x14ac:dyDescent="0.25">
      <c r="A372" s="181">
        <v>140</v>
      </c>
      <c r="B372" s="31">
        <v>35</v>
      </c>
      <c r="C372" s="31" t="str">
        <f t="shared" si="5"/>
        <v>140_35</v>
      </c>
      <c r="D372" s="181">
        <v>28</v>
      </c>
      <c r="E372" s="181">
        <v>6293.1745316699999</v>
      </c>
    </row>
    <row r="373" spans="1:5" x14ac:dyDescent="0.25">
      <c r="A373" s="181">
        <v>143</v>
      </c>
      <c r="B373" s="31">
        <v>1</v>
      </c>
      <c r="C373" s="31" t="str">
        <f t="shared" si="5"/>
        <v>143_1</v>
      </c>
      <c r="D373" s="181">
        <v>1564</v>
      </c>
      <c r="E373" s="181">
        <v>5826.2464257299998</v>
      </c>
    </row>
    <row r="374" spans="1:5" x14ac:dyDescent="0.25">
      <c r="A374" s="181">
        <v>145</v>
      </c>
      <c r="B374" s="31">
        <v>1</v>
      </c>
      <c r="C374" s="31" t="str">
        <f t="shared" si="5"/>
        <v>145_1</v>
      </c>
      <c r="D374" s="181">
        <v>3053</v>
      </c>
      <c r="E374" s="181">
        <v>3795.6847550399998</v>
      </c>
    </row>
    <row r="375" spans="1:5" x14ac:dyDescent="0.25">
      <c r="A375" s="181">
        <v>145</v>
      </c>
      <c r="B375" s="31">
        <v>2</v>
      </c>
      <c r="C375" s="31" t="str">
        <f t="shared" si="5"/>
        <v>145_2</v>
      </c>
      <c r="D375" s="181">
        <v>881</v>
      </c>
      <c r="E375" s="181">
        <v>5159.9908686400004</v>
      </c>
    </row>
    <row r="376" spans="1:5" x14ac:dyDescent="0.25">
      <c r="A376" s="181">
        <v>145</v>
      </c>
      <c r="B376" s="31">
        <v>4</v>
      </c>
      <c r="C376" s="31" t="str">
        <f t="shared" si="5"/>
        <v>145_4</v>
      </c>
      <c r="D376" s="181">
        <v>10550</v>
      </c>
      <c r="E376" s="181">
        <v>2024.7733900200001</v>
      </c>
    </row>
    <row r="377" spans="1:5" x14ac:dyDescent="0.25">
      <c r="A377" s="181">
        <v>146</v>
      </c>
      <c r="B377" s="31">
        <v>1</v>
      </c>
      <c r="C377" s="31" t="str">
        <f t="shared" si="5"/>
        <v>146_1</v>
      </c>
      <c r="D377" s="181">
        <v>1255</v>
      </c>
      <c r="E377" s="181">
        <v>3886.0948443799998</v>
      </c>
    </row>
    <row r="378" spans="1:5" x14ac:dyDescent="0.25">
      <c r="A378" s="181">
        <v>146</v>
      </c>
      <c r="B378" s="31">
        <v>2</v>
      </c>
      <c r="C378" s="31" t="str">
        <f t="shared" si="5"/>
        <v>146_2</v>
      </c>
      <c r="D378" s="181">
        <v>996</v>
      </c>
      <c r="E378" s="181">
        <v>4652.0180201200001</v>
      </c>
    </row>
    <row r="379" spans="1:5" x14ac:dyDescent="0.25">
      <c r="A379" s="181">
        <v>146</v>
      </c>
      <c r="B379" s="31">
        <v>3</v>
      </c>
      <c r="C379" s="31" t="str">
        <f t="shared" si="5"/>
        <v>146_3</v>
      </c>
      <c r="D379" s="181">
        <v>921</v>
      </c>
      <c r="E379" s="181">
        <v>4906.0131312100002</v>
      </c>
    </row>
    <row r="380" spans="1:5" x14ac:dyDescent="0.25">
      <c r="A380" s="181">
        <v>148</v>
      </c>
      <c r="B380" s="31">
        <v>1</v>
      </c>
      <c r="C380" s="31" t="str">
        <f t="shared" si="5"/>
        <v>148_1</v>
      </c>
      <c r="D380" s="181">
        <v>10019</v>
      </c>
      <c r="E380" s="181">
        <v>7149.7931859</v>
      </c>
    </row>
    <row r="381" spans="1:5" x14ac:dyDescent="0.25">
      <c r="A381" s="181">
        <v>148</v>
      </c>
      <c r="B381" s="31">
        <v>3</v>
      </c>
      <c r="C381" s="31" t="str">
        <f t="shared" si="5"/>
        <v>148_3</v>
      </c>
      <c r="D381" s="181">
        <v>4452</v>
      </c>
      <c r="E381" s="181">
        <v>7577.9310774100004</v>
      </c>
    </row>
    <row r="382" spans="1:5" x14ac:dyDescent="0.25">
      <c r="A382" s="181">
        <v>148</v>
      </c>
      <c r="B382" s="31">
        <v>4</v>
      </c>
      <c r="C382" s="31" t="str">
        <f t="shared" si="5"/>
        <v>148_4</v>
      </c>
      <c r="D382" s="181">
        <v>1586</v>
      </c>
      <c r="E382" s="181">
        <v>3903.17218959</v>
      </c>
    </row>
    <row r="383" spans="1:5" x14ac:dyDescent="0.25">
      <c r="A383" s="181">
        <v>148</v>
      </c>
      <c r="B383" s="31">
        <v>5</v>
      </c>
      <c r="C383" s="31" t="str">
        <f t="shared" si="5"/>
        <v>148_5</v>
      </c>
      <c r="D383" s="181">
        <v>1516</v>
      </c>
      <c r="E383" s="181">
        <v>1926.62079591</v>
      </c>
    </row>
    <row r="384" spans="1:5" x14ac:dyDescent="0.25">
      <c r="A384" s="181">
        <v>148</v>
      </c>
      <c r="B384" s="31">
        <v>6</v>
      </c>
      <c r="C384" s="31" t="str">
        <f t="shared" si="5"/>
        <v>148_6</v>
      </c>
      <c r="D384" s="181">
        <v>3136</v>
      </c>
      <c r="E384" s="181">
        <v>12259.5002236</v>
      </c>
    </row>
    <row r="385" spans="1:5" x14ac:dyDescent="0.25">
      <c r="A385" s="181">
        <v>151</v>
      </c>
      <c r="B385" s="31">
        <v>1</v>
      </c>
      <c r="C385" s="31" t="str">
        <f t="shared" si="5"/>
        <v>151_1</v>
      </c>
      <c r="D385" s="181">
        <v>245</v>
      </c>
      <c r="E385" s="181">
        <v>4216.0360244599997</v>
      </c>
    </row>
    <row r="386" spans="1:5" x14ac:dyDescent="0.25">
      <c r="A386" s="181">
        <v>151</v>
      </c>
      <c r="B386" s="31">
        <v>2</v>
      </c>
      <c r="C386" s="31" t="str">
        <f t="shared" si="5"/>
        <v>151_2</v>
      </c>
      <c r="D386" s="181">
        <v>393</v>
      </c>
      <c r="E386" s="181">
        <v>6906.9059996699998</v>
      </c>
    </row>
    <row r="387" spans="1:5" x14ac:dyDescent="0.25">
      <c r="A387" s="181">
        <v>152</v>
      </c>
      <c r="B387" s="31">
        <v>1</v>
      </c>
      <c r="C387" s="31" t="str">
        <f t="shared" ref="C387:C450" si="6">CONCATENATE(A387,"_",B387)</f>
        <v>152_1</v>
      </c>
      <c r="D387" s="181">
        <v>11118</v>
      </c>
      <c r="E387" s="181">
        <v>8306.9584779600009</v>
      </c>
    </row>
    <row r="388" spans="1:5" x14ac:dyDescent="0.25">
      <c r="A388" s="181">
        <v>162</v>
      </c>
      <c r="B388" s="31">
        <v>1</v>
      </c>
      <c r="C388" s="31" t="str">
        <f t="shared" si="6"/>
        <v>162_1</v>
      </c>
      <c r="D388" s="181">
        <v>409</v>
      </c>
      <c r="E388" s="181">
        <v>7642.8691793400003</v>
      </c>
    </row>
    <row r="389" spans="1:5" x14ac:dyDescent="0.25">
      <c r="A389" s="181">
        <v>162</v>
      </c>
      <c r="B389" s="31">
        <v>3</v>
      </c>
      <c r="C389" s="31" t="str">
        <f t="shared" si="6"/>
        <v>162_3</v>
      </c>
      <c r="D389" s="181">
        <v>348</v>
      </c>
      <c r="E389" s="181">
        <v>4664.0351194699997</v>
      </c>
    </row>
    <row r="390" spans="1:5" x14ac:dyDescent="0.25">
      <c r="A390" s="181">
        <v>162</v>
      </c>
      <c r="B390" s="31">
        <v>4</v>
      </c>
      <c r="C390" s="31" t="str">
        <f t="shared" si="6"/>
        <v>162_4</v>
      </c>
      <c r="D390" s="181">
        <v>211</v>
      </c>
      <c r="E390" s="181">
        <v>5115.8543877399998</v>
      </c>
    </row>
    <row r="391" spans="1:5" x14ac:dyDescent="0.25">
      <c r="A391" s="181">
        <v>162</v>
      </c>
      <c r="B391" s="31">
        <v>5</v>
      </c>
      <c r="C391" s="31" t="str">
        <f t="shared" si="6"/>
        <v>162_5</v>
      </c>
      <c r="D391" s="181">
        <v>145</v>
      </c>
      <c r="E391" s="181">
        <v>10362.2238445</v>
      </c>
    </row>
    <row r="392" spans="1:5" x14ac:dyDescent="0.25">
      <c r="A392" s="181">
        <v>164</v>
      </c>
      <c r="B392" s="31">
        <v>1</v>
      </c>
      <c r="C392" s="31" t="str">
        <f t="shared" si="6"/>
        <v>164_1</v>
      </c>
      <c r="D392" s="181">
        <v>1596</v>
      </c>
      <c r="E392" s="181">
        <v>6383.1636805199996</v>
      </c>
    </row>
    <row r="393" spans="1:5" x14ac:dyDescent="0.25">
      <c r="A393" s="181">
        <v>164</v>
      </c>
      <c r="B393" s="31">
        <v>3</v>
      </c>
      <c r="C393" s="31" t="str">
        <f t="shared" si="6"/>
        <v>164_3</v>
      </c>
      <c r="D393" s="181">
        <v>944</v>
      </c>
      <c r="E393" s="181">
        <v>7323.76034789</v>
      </c>
    </row>
    <row r="394" spans="1:5" x14ac:dyDescent="0.25">
      <c r="A394" s="181">
        <v>164</v>
      </c>
      <c r="B394" s="31">
        <v>4</v>
      </c>
      <c r="C394" s="31" t="str">
        <f t="shared" si="6"/>
        <v>164_4</v>
      </c>
      <c r="D394" s="181">
        <v>1171</v>
      </c>
      <c r="E394" s="181">
        <v>2514.9901562800001</v>
      </c>
    </row>
    <row r="395" spans="1:5" x14ac:dyDescent="0.25">
      <c r="A395" s="181">
        <v>167</v>
      </c>
      <c r="B395" s="31">
        <v>1</v>
      </c>
      <c r="C395" s="31" t="str">
        <f t="shared" si="6"/>
        <v>167_1</v>
      </c>
      <c r="D395" s="181">
        <v>2420</v>
      </c>
      <c r="E395" s="181">
        <v>2808.5425269799998</v>
      </c>
    </row>
    <row r="396" spans="1:5" x14ac:dyDescent="0.25">
      <c r="A396" s="181">
        <v>167</v>
      </c>
      <c r="B396" s="31">
        <v>2</v>
      </c>
      <c r="C396" s="31" t="str">
        <f t="shared" si="6"/>
        <v>167_2</v>
      </c>
      <c r="D396" s="181">
        <v>6266</v>
      </c>
      <c r="E396" s="181">
        <v>7986.7555479100001</v>
      </c>
    </row>
    <row r="397" spans="1:5" x14ac:dyDescent="0.25">
      <c r="A397" s="181">
        <v>167</v>
      </c>
      <c r="B397" s="31">
        <v>4</v>
      </c>
      <c r="C397" s="31" t="str">
        <f t="shared" si="6"/>
        <v>167_4</v>
      </c>
      <c r="D397" s="181">
        <v>1870</v>
      </c>
      <c r="E397" s="181">
        <v>4140.0610049300003</v>
      </c>
    </row>
    <row r="398" spans="1:5" x14ac:dyDescent="0.25">
      <c r="A398" s="181">
        <v>167</v>
      </c>
      <c r="B398" s="31">
        <v>5</v>
      </c>
      <c r="C398" s="31" t="str">
        <f t="shared" si="6"/>
        <v>167_5</v>
      </c>
      <c r="D398" s="181">
        <v>1855</v>
      </c>
      <c r="E398" s="181">
        <v>4621.1708564800001</v>
      </c>
    </row>
    <row r="399" spans="1:5" x14ac:dyDescent="0.25">
      <c r="A399" s="181">
        <v>167</v>
      </c>
      <c r="B399" s="31">
        <v>6</v>
      </c>
      <c r="C399" s="31" t="str">
        <f t="shared" si="6"/>
        <v>167_6</v>
      </c>
      <c r="D399" s="181">
        <v>1507</v>
      </c>
      <c r="E399" s="181">
        <v>923.79750038099996</v>
      </c>
    </row>
    <row r="400" spans="1:5" x14ac:dyDescent="0.25">
      <c r="A400" s="181">
        <v>167</v>
      </c>
      <c r="B400" s="31">
        <v>7</v>
      </c>
      <c r="C400" s="31" t="str">
        <f t="shared" si="6"/>
        <v>167_7</v>
      </c>
      <c r="D400" s="181">
        <v>1009</v>
      </c>
      <c r="E400" s="181">
        <v>3543.5938465099998</v>
      </c>
    </row>
    <row r="401" spans="1:5" x14ac:dyDescent="0.25">
      <c r="A401" s="181">
        <v>167</v>
      </c>
      <c r="B401" s="31">
        <v>8</v>
      </c>
      <c r="C401" s="31" t="str">
        <f t="shared" si="6"/>
        <v>167_8</v>
      </c>
      <c r="D401" s="181">
        <v>331</v>
      </c>
      <c r="E401" s="181">
        <v>5649.4803578800002</v>
      </c>
    </row>
    <row r="402" spans="1:5" x14ac:dyDescent="0.25">
      <c r="A402" s="181">
        <v>167</v>
      </c>
      <c r="B402" s="31">
        <v>9</v>
      </c>
      <c r="C402" s="31" t="str">
        <f t="shared" si="6"/>
        <v>167_9</v>
      </c>
      <c r="D402" s="181">
        <v>359</v>
      </c>
      <c r="E402" s="181">
        <v>9368.3170089300002</v>
      </c>
    </row>
    <row r="403" spans="1:5" x14ac:dyDescent="0.25">
      <c r="A403" s="181">
        <v>167</v>
      </c>
      <c r="B403" s="31">
        <v>11</v>
      </c>
      <c r="C403" s="31" t="str">
        <f t="shared" si="6"/>
        <v>167_11</v>
      </c>
      <c r="D403" s="181">
        <v>333</v>
      </c>
      <c r="E403" s="181">
        <v>1310.7741233900001</v>
      </c>
    </row>
    <row r="404" spans="1:5" x14ac:dyDescent="0.25">
      <c r="A404" s="181">
        <v>167</v>
      </c>
      <c r="B404" s="31">
        <v>12</v>
      </c>
      <c r="C404" s="31" t="str">
        <f t="shared" si="6"/>
        <v>167_12</v>
      </c>
      <c r="D404" s="181">
        <v>218</v>
      </c>
      <c r="E404" s="181">
        <v>6870.6234583699998</v>
      </c>
    </row>
    <row r="405" spans="1:5" x14ac:dyDescent="0.25">
      <c r="A405" s="181">
        <v>167</v>
      </c>
      <c r="B405" s="31">
        <v>13</v>
      </c>
      <c r="C405" s="31" t="str">
        <f t="shared" si="6"/>
        <v>167_13</v>
      </c>
      <c r="D405" s="181">
        <v>243</v>
      </c>
      <c r="E405" s="181">
        <v>8232.6092190799991</v>
      </c>
    </row>
    <row r="406" spans="1:5" x14ac:dyDescent="0.25">
      <c r="A406" s="181">
        <v>167</v>
      </c>
      <c r="B406" s="31">
        <v>15</v>
      </c>
      <c r="C406" s="31" t="str">
        <f t="shared" si="6"/>
        <v>167_15</v>
      </c>
      <c r="D406" s="181">
        <v>291</v>
      </c>
      <c r="E406" s="181">
        <v>3338.7944996900001</v>
      </c>
    </row>
    <row r="407" spans="1:5" x14ac:dyDescent="0.25">
      <c r="A407" s="181">
        <v>170</v>
      </c>
      <c r="B407" s="31">
        <v>3</v>
      </c>
      <c r="C407" s="31" t="str">
        <f t="shared" si="6"/>
        <v>170_3</v>
      </c>
      <c r="D407" s="181">
        <v>6090</v>
      </c>
      <c r="E407" s="181">
        <v>10476.4905616</v>
      </c>
    </row>
    <row r="408" spans="1:5" x14ac:dyDescent="0.25">
      <c r="A408" s="181">
        <v>170</v>
      </c>
      <c r="B408" s="31">
        <v>5</v>
      </c>
      <c r="C408" s="31" t="str">
        <f t="shared" si="6"/>
        <v>170_5</v>
      </c>
      <c r="D408" s="181">
        <v>522</v>
      </c>
      <c r="E408" s="181">
        <v>6602.8249252699998</v>
      </c>
    </row>
    <row r="409" spans="1:5" x14ac:dyDescent="0.25">
      <c r="A409" s="181">
        <v>170</v>
      </c>
      <c r="B409" s="31">
        <v>6</v>
      </c>
      <c r="C409" s="31" t="str">
        <f t="shared" si="6"/>
        <v>170_6</v>
      </c>
      <c r="D409" s="181">
        <v>1751</v>
      </c>
      <c r="E409" s="181">
        <v>3858.84719726</v>
      </c>
    </row>
    <row r="410" spans="1:5" x14ac:dyDescent="0.25">
      <c r="A410" s="181">
        <v>170</v>
      </c>
      <c r="B410" s="31">
        <v>7</v>
      </c>
      <c r="C410" s="31" t="str">
        <f t="shared" si="6"/>
        <v>170_7</v>
      </c>
      <c r="D410" s="181">
        <v>352</v>
      </c>
      <c r="E410" s="181">
        <v>2597.0149046299998</v>
      </c>
    </row>
    <row r="411" spans="1:5" x14ac:dyDescent="0.25">
      <c r="A411" s="181">
        <v>170</v>
      </c>
      <c r="B411" s="31">
        <v>8</v>
      </c>
      <c r="C411" s="31" t="str">
        <f t="shared" si="6"/>
        <v>170_8</v>
      </c>
      <c r="D411" s="181">
        <v>372</v>
      </c>
      <c r="E411" s="181">
        <v>7655.1661243500002</v>
      </c>
    </row>
    <row r="412" spans="1:5" x14ac:dyDescent="0.25">
      <c r="A412" s="181">
        <v>170</v>
      </c>
      <c r="B412" s="31">
        <v>9</v>
      </c>
      <c r="C412" s="31" t="str">
        <f t="shared" si="6"/>
        <v>170_9</v>
      </c>
      <c r="D412" s="181">
        <v>471</v>
      </c>
      <c r="E412" s="181">
        <v>4351.6815921699999</v>
      </c>
    </row>
    <row r="413" spans="1:5" x14ac:dyDescent="0.25">
      <c r="A413" s="181">
        <v>170</v>
      </c>
      <c r="B413" s="31">
        <v>10</v>
      </c>
      <c r="C413" s="31" t="str">
        <f t="shared" si="6"/>
        <v>170_10</v>
      </c>
      <c r="D413" s="181">
        <v>5839</v>
      </c>
      <c r="E413" s="181">
        <v>7164.1868561600004</v>
      </c>
    </row>
    <row r="414" spans="1:5" x14ac:dyDescent="0.25">
      <c r="A414" s="181">
        <v>170</v>
      </c>
      <c r="B414" s="31">
        <v>11</v>
      </c>
      <c r="C414" s="31" t="str">
        <f t="shared" si="6"/>
        <v>170_11</v>
      </c>
      <c r="D414" s="181">
        <v>1369</v>
      </c>
      <c r="E414" s="181">
        <v>6670.0889399199996</v>
      </c>
    </row>
    <row r="415" spans="1:5" x14ac:dyDescent="0.25">
      <c r="A415" s="181">
        <v>170</v>
      </c>
      <c r="B415" s="31">
        <v>13</v>
      </c>
      <c r="C415" s="31" t="str">
        <f t="shared" si="6"/>
        <v>170_13</v>
      </c>
      <c r="D415" s="181">
        <v>383</v>
      </c>
      <c r="E415" s="181">
        <v>8992.1721044999995</v>
      </c>
    </row>
    <row r="416" spans="1:5" x14ac:dyDescent="0.25">
      <c r="A416" s="181">
        <v>170</v>
      </c>
      <c r="B416" s="31">
        <v>15</v>
      </c>
      <c r="C416" s="31" t="str">
        <f t="shared" si="6"/>
        <v>170_15</v>
      </c>
      <c r="D416" s="181">
        <v>364</v>
      </c>
      <c r="E416" s="181">
        <v>3460.88100485</v>
      </c>
    </row>
    <row r="417" spans="1:5" x14ac:dyDescent="0.25">
      <c r="A417" s="181">
        <v>170</v>
      </c>
      <c r="B417" s="31">
        <v>16</v>
      </c>
      <c r="C417" s="31" t="str">
        <f t="shared" si="6"/>
        <v>170_16</v>
      </c>
      <c r="D417" s="181">
        <v>309</v>
      </c>
      <c r="E417" s="181">
        <v>6776.8638399800002</v>
      </c>
    </row>
    <row r="418" spans="1:5" x14ac:dyDescent="0.25">
      <c r="A418" s="181">
        <v>170</v>
      </c>
      <c r="B418" s="31">
        <v>17</v>
      </c>
      <c r="C418" s="31" t="str">
        <f t="shared" si="6"/>
        <v>170_17</v>
      </c>
      <c r="D418" s="181">
        <v>50</v>
      </c>
      <c r="E418" s="181">
        <v>3601.25164584</v>
      </c>
    </row>
    <row r="419" spans="1:5" x14ac:dyDescent="0.25">
      <c r="A419" s="181">
        <v>170</v>
      </c>
      <c r="B419" s="31">
        <v>18</v>
      </c>
      <c r="C419" s="31" t="str">
        <f t="shared" si="6"/>
        <v>170_18</v>
      </c>
      <c r="D419" s="181">
        <v>63</v>
      </c>
      <c r="E419" s="181">
        <v>5456.3275512</v>
      </c>
    </row>
    <row r="420" spans="1:5" x14ac:dyDescent="0.25">
      <c r="A420" s="181">
        <v>170</v>
      </c>
      <c r="B420" s="31">
        <v>19</v>
      </c>
      <c r="C420" s="31" t="str">
        <f t="shared" si="6"/>
        <v>170_19</v>
      </c>
      <c r="D420" s="181">
        <v>1748</v>
      </c>
      <c r="E420" s="181">
        <v>2046.8200096800001</v>
      </c>
    </row>
    <row r="421" spans="1:5" x14ac:dyDescent="0.25">
      <c r="A421" s="181">
        <v>170</v>
      </c>
      <c r="B421" s="31">
        <v>20</v>
      </c>
      <c r="C421" s="31" t="str">
        <f t="shared" si="6"/>
        <v>170_20</v>
      </c>
      <c r="D421" s="181">
        <v>564</v>
      </c>
      <c r="E421" s="181">
        <v>3674.10570134</v>
      </c>
    </row>
    <row r="422" spans="1:5" x14ac:dyDescent="0.25">
      <c r="A422" s="181">
        <v>170</v>
      </c>
      <c r="B422" s="31">
        <v>21</v>
      </c>
      <c r="C422" s="31" t="str">
        <f t="shared" si="6"/>
        <v>170_21</v>
      </c>
      <c r="D422" s="181">
        <v>299</v>
      </c>
      <c r="E422" s="181">
        <v>8025.5016165699999</v>
      </c>
    </row>
    <row r="423" spans="1:5" x14ac:dyDescent="0.25">
      <c r="A423" s="181">
        <v>172</v>
      </c>
      <c r="B423" s="31">
        <v>1</v>
      </c>
      <c r="C423" s="31" t="str">
        <f t="shared" si="6"/>
        <v>172_1</v>
      </c>
      <c r="D423" s="181">
        <v>407</v>
      </c>
      <c r="E423" s="181">
        <v>4612.4329529699999</v>
      </c>
    </row>
    <row r="424" spans="1:5" x14ac:dyDescent="0.25">
      <c r="A424" s="181">
        <v>172</v>
      </c>
      <c r="B424" s="31">
        <v>2</v>
      </c>
      <c r="C424" s="31" t="str">
        <f t="shared" si="6"/>
        <v>172_2</v>
      </c>
      <c r="D424" s="181">
        <v>118</v>
      </c>
      <c r="E424" s="181">
        <v>5841.4619588799997</v>
      </c>
    </row>
    <row r="425" spans="1:5" x14ac:dyDescent="0.25">
      <c r="A425" s="181">
        <v>172</v>
      </c>
      <c r="B425" s="31">
        <v>3</v>
      </c>
      <c r="C425" s="31" t="str">
        <f t="shared" si="6"/>
        <v>172_3</v>
      </c>
      <c r="D425" s="181">
        <v>95</v>
      </c>
      <c r="E425" s="181">
        <v>7849.2384647199997</v>
      </c>
    </row>
    <row r="426" spans="1:5" x14ac:dyDescent="0.25">
      <c r="A426" s="181">
        <v>172</v>
      </c>
      <c r="B426" s="31">
        <v>4</v>
      </c>
      <c r="C426" s="31" t="str">
        <f t="shared" si="6"/>
        <v>172_4</v>
      </c>
      <c r="D426" s="181">
        <v>116</v>
      </c>
      <c r="E426" s="181">
        <v>3719.8008277200001</v>
      </c>
    </row>
    <row r="427" spans="1:5" x14ac:dyDescent="0.25">
      <c r="A427" s="181">
        <v>172</v>
      </c>
      <c r="B427" s="31">
        <v>5</v>
      </c>
      <c r="C427" s="31" t="str">
        <f t="shared" si="6"/>
        <v>172_5</v>
      </c>
      <c r="D427" s="181">
        <v>102</v>
      </c>
      <c r="E427" s="181">
        <v>3361.7208356900001</v>
      </c>
    </row>
    <row r="428" spans="1:5" x14ac:dyDescent="0.25">
      <c r="A428" s="181">
        <v>174</v>
      </c>
      <c r="B428" s="31">
        <v>1</v>
      </c>
      <c r="C428" s="31" t="str">
        <f t="shared" si="6"/>
        <v>174_1</v>
      </c>
      <c r="D428" s="181">
        <v>206</v>
      </c>
      <c r="E428" s="181">
        <v>10568.060131800001</v>
      </c>
    </row>
    <row r="429" spans="1:5" x14ac:dyDescent="0.25">
      <c r="A429" s="181">
        <v>174</v>
      </c>
      <c r="B429" s="31">
        <v>3</v>
      </c>
      <c r="C429" s="31" t="str">
        <f t="shared" si="6"/>
        <v>174_3</v>
      </c>
      <c r="D429" s="181">
        <v>58</v>
      </c>
      <c r="E429" s="181">
        <v>6050.4782198000003</v>
      </c>
    </row>
    <row r="430" spans="1:5" x14ac:dyDescent="0.25">
      <c r="A430" s="181">
        <v>174</v>
      </c>
      <c r="B430" s="31">
        <v>4</v>
      </c>
      <c r="C430" s="31" t="str">
        <f t="shared" si="6"/>
        <v>174_4</v>
      </c>
      <c r="D430" s="181">
        <v>174</v>
      </c>
      <c r="E430" s="181">
        <v>6426.0396561300004</v>
      </c>
    </row>
    <row r="431" spans="1:5" x14ac:dyDescent="0.25">
      <c r="A431" s="181">
        <v>174</v>
      </c>
      <c r="B431" s="31">
        <v>5</v>
      </c>
      <c r="C431" s="31" t="str">
        <f t="shared" si="6"/>
        <v>174_5</v>
      </c>
      <c r="D431" s="181">
        <v>176</v>
      </c>
      <c r="E431" s="181">
        <v>9379.8745354999992</v>
      </c>
    </row>
    <row r="432" spans="1:5" x14ac:dyDescent="0.25">
      <c r="A432" s="181">
        <v>176</v>
      </c>
      <c r="B432" s="31">
        <v>1</v>
      </c>
      <c r="C432" s="31" t="str">
        <f t="shared" si="6"/>
        <v>176_1</v>
      </c>
      <c r="D432" s="181">
        <v>1790</v>
      </c>
      <c r="E432" s="181">
        <v>6546.4091808499998</v>
      </c>
    </row>
    <row r="433" spans="1:5" x14ac:dyDescent="0.25">
      <c r="A433" s="181">
        <v>176</v>
      </c>
      <c r="B433" s="31">
        <v>2</v>
      </c>
      <c r="C433" s="31" t="str">
        <f t="shared" si="6"/>
        <v>176_2</v>
      </c>
      <c r="D433" s="181">
        <v>49</v>
      </c>
      <c r="E433" s="181">
        <v>1828.5474454</v>
      </c>
    </row>
    <row r="434" spans="1:5" x14ac:dyDescent="0.25">
      <c r="A434" s="181">
        <v>176</v>
      </c>
      <c r="B434" s="31">
        <v>3</v>
      </c>
      <c r="C434" s="31" t="str">
        <f t="shared" si="6"/>
        <v>176_3</v>
      </c>
      <c r="D434" s="181">
        <v>26</v>
      </c>
      <c r="E434" s="181">
        <v>6065.7062824499999</v>
      </c>
    </row>
    <row r="435" spans="1:5" x14ac:dyDescent="0.25">
      <c r="A435" s="181">
        <v>176</v>
      </c>
      <c r="B435" s="31">
        <v>4</v>
      </c>
      <c r="C435" s="31" t="str">
        <f t="shared" si="6"/>
        <v>176_4</v>
      </c>
      <c r="D435" s="181">
        <v>264</v>
      </c>
      <c r="E435" s="181">
        <v>5719.5957407300002</v>
      </c>
    </row>
    <row r="436" spans="1:5" x14ac:dyDescent="0.25">
      <c r="A436" s="181">
        <v>178</v>
      </c>
      <c r="B436" s="31">
        <v>1</v>
      </c>
      <c r="C436" s="31" t="str">
        <f t="shared" si="6"/>
        <v>178_1</v>
      </c>
      <c r="D436" s="181">
        <v>824</v>
      </c>
      <c r="E436" s="181">
        <v>5372.4600120499999</v>
      </c>
    </row>
    <row r="437" spans="1:5" x14ac:dyDescent="0.25">
      <c r="A437" s="181">
        <v>186</v>
      </c>
      <c r="B437" s="31">
        <v>9</v>
      </c>
      <c r="C437" s="31" t="str">
        <f t="shared" si="6"/>
        <v>186_9</v>
      </c>
      <c r="D437" s="181">
        <v>415</v>
      </c>
      <c r="E437" s="181">
        <v>4206.6993487600002</v>
      </c>
    </row>
    <row r="438" spans="1:5" x14ac:dyDescent="0.25">
      <c r="A438" s="181">
        <v>186</v>
      </c>
      <c r="B438" s="31">
        <v>10</v>
      </c>
      <c r="C438" s="31" t="str">
        <f t="shared" si="6"/>
        <v>186_10</v>
      </c>
      <c r="D438" s="181">
        <v>254</v>
      </c>
      <c r="E438" s="181">
        <v>7268.1467377400004</v>
      </c>
    </row>
    <row r="439" spans="1:5" x14ac:dyDescent="0.25">
      <c r="A439" s="181">
        <v>186</v>
      </c>
      <c r="B439" s="31">
        <v>12</v>
      </c>
      <c r="C439" s="31" t="str">
        <f t="shared" si="6"/>
        <v>186_12</v>
      </c>
      <c r="D439" s="181">
        <v>449</v>
      </c>
      <c r="E439" s="181">
        <v>13609.820992700001</v>
      </c>
    </row>
    <row r="440" spans="1:5" x14ac:dyDescent="0.25">
      <c r="A440" s="181">
        <v>186</v>
      </c>
      <c r="B440" s="31">
        <v>14</v>
      </c>
      <c r="C440" s="31" t="str">
        <f t="shared" si="6"/>
        <v>186_14</v>
      </c>
      <c r="D440" s="181">
        <v>254</v>
      </c>
      <c r="E440" s="181">
        <v>2687.2986030400002</v>
      </c>
    </row>
    <row r="441" spans="1:5" x14ac:dyDescent="0.25">
      <c r="A441" s="181">
        <v>186</v>
      </c>
      <c r="B441" s="31">
        <v>15</v>
      </c>
      <c r="C441" s="31" t="str">
        <f t="shared" si="6"/>
        <v>186_15</v>
      </c>
      <c r="D441" s="181">
        <v>130</v>
      </c>
      <c r="E441" s="181">
        <v>4214.9366666899996</v>
      </c>
    </row>
    <row r="442" spans="1:5" x14ac:dyDescent="0.25">
      <c r="A442" s="181">
        <v>213</v>
      </c>
      <c r="B442" s="31">
        <v>1</v>
      </c>
      <c r="C442" s="31" t="str">
        <f t="shared" si="6"/>
        <v>213_1</v>
      </c>
      <c r="D442" s="181">
        <v>532</v>
      </c>
      <c r="E442" s="181">
        <v>4799.8688445199996</v>
      </c>
    </row>
    <row r="443" spans="1:5" x14ac:dyDescent="0.25">
      <c r="A443" s="181">
        <v>213</v>
      </c>
      <c r="B443" s="31">
        <v>2</v>
      </c>
      <c r="C443" s="31" t="str">
        <f t="shared" si="6"/>
        <v>213_2</v>
      </c>
      <c r="D443" s="181">
        <v>422</v>
      </c>
      <c r="E443" s="181">
        <v>5344.2876432599996</v>
      </c>
    </row>
    <row r="444" spans="1:5" x14ac:dyDescent="0.25">
      <c r="A444" s="181">
        <v>232</v>
      </c>
      <c r="B444" s="31">
        <v>1</v>
      </c>
      <c r="C444" s="31" t="str">
        <f t="shared" si="6"/>
        <v>232_1</v>
      </c>
      <c r="D444" s="181">
        <v>64</v>
      </c>
      <c r="E444" s="181">
        <v>3848.6956555199999</v>
      </c>
    </row>
    <row r="445" spans="1:5" x14ac:dyDescent="0.25">
      <c r="A445" s="181">
        <v>280</v>
      </c>
      <c r="B445" s="31">
        <v>1</v>
      </c>
      <c r="C445" s="31" t="str">
        <f t="shared" si="6"/>
        <v>280_1</v>
      </c>
      <c r="D445" s="181">
        <v>745</v>
      </c>
      <c r="E445" s="181">
        <v>2150.41902463</v>
      </c>
    </row>
    <row r="446" spans="1:5" x14ac:dyDescent="0.25">
      <c r="A446" s="181">
        <v>280</v>
      </c>
      <c r="B446" s="31">
        <v>2</v>
      </c>
      <c r="C446" s="31" t="str">
        <f t="shared" si="6"/>
        <v>280_2</v>
      </c>
      <c r="D446" s="181">
        <v>590</v>
      </c>
      <c r="E446" s="181">
        <v>4676.0583072400004</v>
      </c>
    </row>
    <row r="447" spans="1:5" x14ac:dyDescent="0.25">
      <c r="A447" s="181">
        <v>280</v>
      </c>
      <c r="B447" s="31">
        <v>3</v>
      </c>
      <c r="C447" s="31" t="str">
        <f t="shared" si="6"/>
        <v>280_3</v>
      </c>
      <c r="D447" s="181">
        <v>354</v>
      </c>
      <c r="E447" s="181">
        <v>5748.4365662299997</v>
      </c>
    </row>
    <row r="448" spans="1:5" x14ac:dyDescent="0.25">
      <c r="A448" s="181">
        <v>280</v>
      </c>
      <c r="B448" s="31">
        <v>4</v>
      </c>
      <c r="C448" s="31" t="str">
        <f t="shared" si="6"/>
        <v>280_4</v>
      </c>
      <c r="D448" s="181">
        <v>297</v>
      </c>
      <c r="E448" s="181">
        <v>6574.3891211800001</v>
      </c>
    </row>
    <row r="449" spans="1:5" x14ac:dyDescent="0.25">
      <c r="A449" s="181">
        <v>282</v>
      </c>
      <c r="B449" s="31">
        <v>6</v>
      </c>
      <c r="C449" s="31" t="str">
        <f t="shared" si="6"/>
        <v>282_6</v>
      </c>
      <c r="D449" s="181">
        <v>271</v>
      </c>
      <c r="E449" s="181">
        <v>9647.1073303199992</v>
      </c>
    </row>
    <row r="450" spans="1:5" x14ac:dyDescent="0.25">
      <c r="A450" s="181">
        <v>282</v>
      </c>
      <c r="B450" s="31">
        <v>7</v>
      </c>
      <c r="C450" s="31" t="str">
        <f t="shared" si="6"/>
        <v>282_7</v>
      </c>
      <c r="D450" s="181">
        <v>281</v>
      </c>
      <c r="E450" s="181">
        <v>3082.9164852499998</v>
      </c>
    </row>
    <row r="451" spans="1:5" x14ac:dyDescent="0.25">
      <c r="A451" s="181">
        <v>283</v>
      </c>
      <c r="B451" s="31">
        <v>1</v>
      </c>
      <c r="C451" s="31" t="str">
        <f t="shared" ref="C451:C514" si="7">CONCATENATE(A451,"_",B451)</f>
        <v>283_1</v>
      </c>
      <c r="D451" s="181">
        <v>95</v>
      </c>
      <c r="E451" s="181">
        <v>6850.1456916500001</v>
      </c>
    </row>
    <row r="452" spans="1:5" x14ac:dyDescent="0.25">
      <c r="A452" s="181">
        <v>283</v>
      </c>
      <c r="B452" s="31">
        <v>2</v>
      </c>
      <c r="C452" s="31" t="str">
        <f t="shared" si="7"/>
        <v>283_2</v>
      </c>
      <c r="D452" s="181">
        <v>36</v>
      </c>
      <c r="E452" s="181">
        <v>5900.2583737799996</v>
      </c>
    </row>
    <row r="453" spans="1:5" x14ac:dyDescent="0.25">
      <c r="A453" s="181">
        <v>283</v>
      </c>
      <c r="B453" s="31">
        <v>3</v>
      </c>
      <c r="C453" s="31" t="str">
        <f t="shared" si="7"/>
        <v>283_3</v>
      </c>
      <c r="D453" s="181">
        <v>78</v>
      </c>
      <c r="E453" s="181">
        <v>8490.0612395900007</v>
      </c>
    </row>
    <row r="454" spans="1:5" x14ac:dyDescent="0.25">
      <c r="A454" s="181">
        <v>283</v>
      </c>
      <c r="B454" s="31">
        <v>4</v>
      </c>
      <c r="C454" s="31" t="str">
        <f t="shared" si="7"/>
        <v>283_4</v>
      </c>
      <c r="D454" s="181">
        <v>39</v>
      </c>
      <c r="E454" s="181">
        <v>3565.1414060100001</v>
      </c>
    </row>
    <row r="455" spans="1:5" x14ac:dyDescent="0.25">
      <c r="A455" s="181">
        <v>284</v>
      </c>
      <c r="B455" s="31">
        <v>1</v>
      </c>
      <c r="C455" s="31" t="str">
        <f t="shared" si="7"/>
        <v>284_1</v>
      </c>
      <c r="D455" s="181">
        <v>709</v>
      </c>
      <c r="E455" s="181">
        <v>2727.3376506999998</v>
      </c>
    </row>
    <row r="456" spans="1:5" x14ac:dyDescent="0.25">
      <c r="A456" s="181">
        <v>284</v>
      </c>
      <c r="B456" s="31">
        <v>2</v>
      </c>
      <c r="C456" s="31" t="str">
        <f t="shared" si="7"/>
        <v>284_2</v>
      </c>
      <c r="D456" s="181">
        <v>283</v>
      </c>
      <c r="E456" s="181">
        <v>8236.5278207899992</v>
      </c>
    </row>
    <row r="457" spans="1:5" x14ac:dyDescent="0.25">
      <c r="A457" s="181">
        <v>284</v>
      </c>
      <c r="B457" s="31">
        <v>3</v>
      </c>
      <c r="C457" s="31" t="str">
        <f t="shared" si="7"/>
        <v>284_3</v>
      </c>
      <c r="D457" s="181">
        <v>121</v>
      </c>
      <c r="E457" s="181">
        <v>8959.0982748799997</v>
      </c>
    </row>
    <row r="458" spans="1:5" x14ac:dyDescent="0.25">
      <c r="A458" s="181">
        <v>284</v>
      </c>
      <c r="B458" s="31">
        <v>5</v>
      </c>
      <c r="C458" s="31" t="str">
        <f t="shared" si="7"/>
        <v>284_5</v>
      </c>
      <c r="D458" s="181">
        <v>99</v>
      </c>
      <c r="E458" s="181">
        <v>3482.0993900899998</v>
      </c>
    </row>
    <row r="459" spans="1:5" x14ac:dyDescent="0.25">
      <c r="A459" s="181">
        <v>290</v>
      </c>
      <c r="B459" s="31">
        <v>3</v>
      </c>
      <c r="C459" s="31" t="str">
        <f t="shared" si="7"/>
        <v>290_3</v>
      </c>
      <c r="D459" s="181">
        <v>259</v>
      </c>
      <c r="E459" s="181">
        <v>1469.8703969799999</v>
      </c>
    </row>
    <row r="460" spans="1:5" x14ac:dyDescent="0.25">
      <c r="A460" s="181">
        <v>290</v>
      </c>
      <c r="B460" s="31">
        <v>4</v>
      </c>
      <c r="C460" s="31" t="str">
        <f t="shared" si="7"/>
        <v>290_4</v>
      </c>
      <c r="D460" s="181">
        <v>246</v>
      </c>
      <c r="E460" s="181">
        <v>4931.3817734599997</v>
      </c>
    </row>
    <row r="461" spans="1:5" x14ac:dyDescent="0.25">
      <c r="A461" s="181">
        <v>290</v>
      </c>
      <c r="B461" s="31">
        <v>5</v>
      </c>
      <c r="C461" s="31" t="str">
        <f t="shared" si="7"/>
        <v>290_5</v>
      </c>
      <c r="D461" s="181">
        <v>250</v>
      </c>
      <c r="E461" s="181">
        <v>5796.0235615700003</v>
      </c>
    </row>
    <row r="462" spans="1:5" x14ac:dyDescent="0.25">
      <c r="A462" s="181">
        <v>290</v>
      </c>
      <c r="B462" s="31">
        <v>6</v>
      </c>
      <c r="C462" s="31" t="str">
        <f t="shared" si="7"/>
        <v>290_6</v>
      </c>
      <c r="D462" s="181">
        <v>300</v>
      </c>
      <c r="E462" s="181">
        <v>6324.6840481299996</v>
      </c>
    </row>
    <row r="463" spans="1:5" x14ac:dyDescent="0.25">
      <c r="A463" s="181">
        <v>290</v>
      </c>
      <c r="B463" s="31">
        <v>7</v>
      </c>
      <c r="C463" s="31" t="str">
        <f t="shared" si="7"/>
        <v>290_7</v>
      </c>
      <c r="D463" s="181">
        <v>88</v>
      </c>
      <c r="E463" s="181">
        <v>4304.0829518299997</v>
      </c>
    </row>
    <row r="464" spans="1:5" x14ac:dyDescent="0.25">
      <c r="A464" s="181">
        <v>290</v>
      </c>
      <c r="B464" s="31">
        <v>8</v>
      </c>
      <c r="C464" s="31" t="str">
        <f t="shared" si="7"/>
        <v>290_8</v>
      </c>
      <c r="D464" s="181">
        <v>78</v>
      </c>
      <c r="E464" s="181">
        <v>2526.7054921899999</v>
      </c>
    </row>
    <row r="465" spans="1:5" x14ac:dyDescent="0.25">
      <c r="A465" s="181">
        <v>290</v>
      </c>
      <c r="B465" s="31">
        <v>9</v>
      </c>
      <c r="C465" s="31" t="str">
        <f t="shared" si="7"/>
        <v>290_9</v>
      </c>
      <c r="D465" s="181">
        <v>70</v>
      </c>
      <c r="E465" s="181">
        <v>5261.34319951</v>
      </c>
    </row>
    <row r="466" spans="1:5" x14ac:dyDescent="0.25">
      <c r="A466" s="181">
        <v>290</v>
      </c>
      <c r="B466" s="31">
        <v>10</v>
      </c>
      <c r="C466" s="31" t="str">
        <f t="shared" si="7"/>
        <v>290_10</v>
      </c>
      <c r="D466" s="181">
        <v>82</v>
      </c>
      <c r="E466" s="181">
        <v>5100.1502855799999</v>
      </c>
    </row>
    <row r="467" spans="1:5" x14ac:dyDescent="0.25">
      <c r="A467" s="181">
        <v>290</v>
      </c>
      <c r="B467" s="31">
        <v>11</v>
      </c>
      <c r="C467" s="31" t="str">
        <f t="shared" si="7"/>
        <v>290_11</v>
      </c>
      <c r="D467" s="181">
        <v>406</v>
      </c>
      <c r="E467" s="181">
        <v>5916.4588257599999</v>
      </c>
    </row>
    <row r="468" spans="1:5" x14ac:dyDescent="0.25">
      <c r="A468" s="181">
        <v>290</v>
      </c>
      <c r="B468" s="31">
        <v>12</v>
      </c>
      <c r="C468" s="31" t="str">
        <f t="shared" si="7"/>
        <v>290_12</v>
      </c>
      <c r="D468" s="181">
        <v>795</v>
      </c>
      <c r="E468" s="181">
        <v>6297.0250152199997</v>
      </c>
    </row>
    <row r="469" spans="1:5" x14ac:dyDescent="0.25">
      <c r="A469" s="181">
        <v>290</v>
      </c>
      <c r="B469" s="31">
        <v>13</v>
      </c>
      <c r="C469" s="31" t="str">
        <f t="shared" si="7"/>
        <v>290_13</v>
      </c>
      <c r="D469" s="181">
        <v>958</v>
      </c>
      <c r="E469" s="181">
        <v>5712.7366589499998</v>
      </c>
    </row>
    <row r="470" spans="1:5" x14ac:dyDescent="0.25">
      <c r="A470" s="181">
        <v>292</v>
      </c>
      <c r="B470" s="31">
        <v>1</v>
      </c>
      <c r="C470" s="31" t="str">
        <f t="shared" si="7"/>
        <v>292_1</v>
      </c>
      <c r="D470" s="181">
        <v>1839</v>
      </c>
      <c r="E470" s="181">
        <v>6901.58133249</v>
      </c>
    </row>
    <row r="471" spans="1:5" x14ac:dyDescent="0.25">
      <c r="A471" s="181">
        <v>292</v>
      </c>
      <c r="B471" s="31">
        <v>2</v>
      </c>
      <c r="C471" s="31" t="str">
        <f t="shared" si="7"/>
        <v>292_2</v>
      </c>
      <c r="D471" s="181">
        <v>423</v>
      </c>
      <c r="E471" s="181">
        <v>5393.6735976999998</v>
      </c>
    </row>
    <row r="472" spans="1:5" x14ac:dyDescent="0.25">
      <c r="A472" s="181">
        <v>292</v>
      </c>
      <c r="B472" s="31">
        <v>3</v>
      </c>
      <c r="C472" s="31" t="str">
        <f t="shared" si="7"/>
        <v>292_3</v>
      </c>
      <c r="D472" s="181">
        <v>172</v>
      </c>
      <c r="E472" s="181">
        <v>6478.1722054900001</v>
      </c>
    </row>
    <row r="473" spans="1:5" x14ac:dyDescent="0.25">
      <c r="A473" s="181">
        <v>292</v>
      </c>
      <c r="B473" s="31">
        <v>4</v>
      </c>
      <c r="C473" s="31" t="str">
        <f t="shared" si="7"/>
        <v>292_4</v>
      </c>
      <c r="D473" s="181">
        <v>141</v>
      </c>
      <c r="E473" s="181">
        <v>8336.6097553599993</v>
      </c>
    </row>
    <row r="474" spans="1:5" x14ac:dyDescent="0.25">
      <c r="A474" s="181">
        <v>292</v>
      </c>
      <c r="B474" s="31">
        <v>5</v>
      </c>
      <c r="C474" s="31" t="str">
        <f t="shared" si="7"/>
        <v>292_5</v>
      </c>
      <c r="D474" s="181">
        <v>121</v>
      </c>
      <c r="E474" s="181">
        <v>6720.3057968000003</v>
      </c>
    </row>
    <row r="475" spans="1:5" x14ac:dyDescent="0.25">
      <c r="A475" s="181">
        <v>295</v>
      </c>
      <c r="B475" s="31">
        <v>1</v>
      </c>
      <c r="C475" s="31" t="str">
        <f t="shared" si="7"/>
        <v>295_1</v>
      </c>
      <c r="D475" s="181">
        <v>354</v>
      </c>
      <c r="E475" s="181">
        <v>7507.2951478000004</v>
      </c>
    </row>
    <row r="476" spans="1:5" x14ac:dyDescent="0.25">
      <c r="A476" s="181">
        <v>295</v>
      </c>
      <c r="B476" s="31">
        <v>3</v>
      </c>
      <c r="C476" s="31" t="str">
        <f t="shared" si="7"/>
        <v>295_3</v>
      </c>
      <c r="D476" s="181">
        <v>477</v>
      </c>
      <c r="E476" s="181">
        <v>8110.9722277700002</v>
      </c>
    </row>
    <row r="477" spans="1:5" x14ac:dyDescent="0.25">
      <c r="A477" s="181">
        <v>295</v>
      </c>
      <c r="B477" s="31">
        <v>4</v>
      </c>
      <c r="C477" s="31" t="str">
        <f t="shared" si="7"/>
        <v>295_4</v>
      </c>
      <c r="D477" s="181">
        <v>595</v>
      </c>
      <c r="E477" s="181">
        <v>5454.7402339099999</v>
      </c>
    </row>
    <row r="478" spans="1:5" x14ac:dyDescent="0.25">
      <c r="A478" s="181">
        <v>295</v>
      </c>
      <c r="B478" s="31">
        <v>6</v>
      </c>
      <c r="C478" s="31" t="str">
        <f t="shared" si="7"/>
        <v>295_6</v>
      </c>
      <c r="D478" s="181">
        <v>153</v>
      </c>
      <c r="E478" s="181">
        <v>11219.809898</v>
      </c>
    </row>
    <row r="479" spans="1:5" x14ac:dyDescent="0.25">
      <c r="A479" s="181">
        <v>296</v>
      </c>
      <c r="B479" s="31">
        <v>1</v>
      </c>
      <c r="C479" s="31" t="str">
        <f t="shared" si="7"/>
        <v>296_1</v>
      </c>
      <c r="D479" s="181">
        <v>2245</v>
      </c>
      <c r="E479" s="181">
        <v>1893.38865087</v>
      </c>
    </row>
    <row r="480" spans="1:5" x14ac:dyDescent="0.25">
      <c r="A480" s="181">
        <v>296</v>
      </c>
      <c r="B480" s="31">
        <v>2</v>
      </c>
      <c r="C480" s="31" t="str">
        <f t="shared" si="7"/>
        <v>296_2</v>
      </c>
      <c r="D480" s="181">
        <v>2658</v>
      </c>
      <c r="E480" s="181">
        <v>2982.8125465200001</v>
      </c>
    </row>
    <row r="481" spans="1:5" x14ac:dyDescent="0.25">
      <c r="A481" s="181">
        <v>305</v>
      </c>
      <c r="B481" s="31">
        <v>1</v>
      </c>
      <c r="C481" s="31" t="str">
        <f t="shared" si="7"/>
        <v>305_1</v>
      </c>
      <c r="D481" s="181">
        <v>258</v>
      </c>
      <c r="E481" s="181">
        <v>9059.6264126099995</v>
      </c>
    </row>
    <row r="482" spans="1:5" x14ac:dyDescent="0.25">
      <c r="A482" s="181">
        <v>305</v>
      </c>
      <c r="B482" s="31">
        <v>2</v>
      </c>
      <c r="C482" s="31" t="str">
        <f t="shared" si="7"/>
        <v>305_2</v>
      </c>
      <c r="D482" s="181">
        <v>72</v>
      </c>
      <c r="E482" s="181">
        <v>5752.1287872399998</v>
      </c>
    </row>
    <row r="483" spans="1:5" x14ac:dyDescent="0.25">
      <c r="A483" s="181">
        <v>305</v>
      </c>
      <c r="B483" s="31">
        <v>3</v>
      </c>
      <c r="C483" s="31" t="str">
        <f t="shared" si="7"/>
        <v>305_3</v>
      </c>
      <c r="D483" s="181">
        <v>287</v>
      </c>
      <c r="E483" s="181">
        <v>2981.27101313</v>
      </c>
    </row>
    <row r="484" spans="1:5" x14ac:dyDescent="0.25">
      <c r="A484" s="181">
        <v>312</v>
      </c>
      <c r="B484" s="31">
        <v>1</v>
      </c>
      <c r="C484" s="31" t="str">
        <f t="shared" si="7"/>
        <v>312_1</v>
      </c>
      <c r="D484" s="181">
        <v>3714</v>
      </c>
      <c r="E484" s="181">
        <v>11791.522928099999</v>
      </c>
    </row>
    <row r="485" spans="1:5" x14ac:dyDescent="0.25">
      <c r="A485" s="181">
        <v>312</v>
      </c>
      <c r="B485" s="31">
        <v>3</v>
      </c>
      <c r="C485" s="31" t="str">
        <f t="shared" si="7"/>
        <v>312_3</v>
      </c>
      <c r="D485" s="181">
        <v>1816</v>
      </c>
      <c r="E485" s="181">
        <v>6011.3740979699996</v>
      </c>
    </row>
    <row r="486" spans="1:5" x14ac:dyDescent="0.25">
      <c r="A486" s="181">
        <v>313</v>
      </c>
      <c r="B486" s="31">
        <v>1</v>
      </c>
      <c r="C486" s="31" t="str">
        <f t="shared" si="7"/>
        <v>313_1</v>
      </c>
      <c r="D486" s="181">
        <v>875</v>
      </c>
      <c r="E486" s="181">
        <v>6078.90667424</v>
      </c>
    </row>
    <row r="487" spans="1:5" x14ac:dyDescent="0.25">
      <c r="A487" s="181">
        <v>313</v>
      </c>
      <c r="B487" s="31">
        <v>2</v>
      </c>
      <c r="C487" s="31" t="str">
        <f t="shared" si="7"/>
        <v>313_2</v>
      </c>
      <c r="D487" s="181">
        <v>218</v>
      </c>
      <c r="E487" s="181">
        <v>1312.35963528</v>
      </c>
    </row>
    <row r="488" spans="1:5" x14ac:dyDescent="0.25">
      <c r="A488" s="181">
        <v>313</v>
      </c>
      <c r="B488" s="31">
        <v>3</v>
      </c>
      <c r="C488" s="31" t="str">
        <f t="shared" si="7"/>
        <v>313_3</v>
      </c>
      <c r="D488" s="181">
        <v>224</v>
      </c>
      <c r="E488" s="181">
        <v>7331.3826854099998</v>
      </c>
    </row>
    <row r="489" spans="1:5" x14ac:dyDescent="0.25">
      <c r="A489" s="181">
        <v>313</v>
      </c>
      <c r="B489" s="31">
        <v>4</v>
      </c>
      <c r="C489" s="31" t="str">
        <f t="shared" si="7"/>
        <v>313_4</v>
      </c>
      <c r="D489" s="181">
        <v>986</v>
      </c>
      <c r="E489" s="181">
        <v>9689.1336142799992</v>
      </c>
    </row>
    <row r="490" spans="1:5" x14ac:dyDescent="0.25">
      <c r="A490" s="181">
        <v>314</v>
      </c>
      <c r="B490" s="31">
        <v>1</v>
      </c>
      <c r="C490" s="31" t="str">
        <f t="shared" si="7"/>
        <v>314_1</v>
      </c>
      <c r="D490" s="181">
        <v>193</v>
      </c>
      <c r="E490" s="181">
        <v>4986.3370232300003</v>
      </c>
    </row>
    <row r="491" spans="1:5" x14ac:dyDescent="0.25">
      <c r="A491" s="181">
        <v>314</v>
      </c>
      <c r="B491" s="31">
        <v>2</v>
      </c>
      <c r="C491" s="31" t="str">
        <f t="shared" si="7"/>
        <v>314_2</v>
      </c>
      <c r="D491" s="181">
        <v>138</v>
      </c>
      <c r="E491" s="181">
        <v>14253.0163576</v>
      </c>
    </row>
    <row r="492" spans="1:5" x14ac:dyDescent="0.25">
      <c r="A492" s="181">
        <v>314</v>
      </c>
      <c r="B492" s="31">
        <v>4</v>
      </c>
      <c r="C492" s="31" t="str">
        <f t="shared" si="7"/>
        <v>314_4</v>
      </c>
      <c r="D492" s="181">
        <v>82</v>
      </c>
      <c r="E492" s="181">
        <v>8048.8298516100003</v>
      </c>
    </row>
    <row r="493" spans="1:5" x14ac:dyDescent="0.25">
      <c r="A493" s="181">
        <v>314</v>
      </c>
      <c r="B493" s="31">
        <v>6</v>
      </c>
      <c r="C493" s="31" t="str">
        <f t="shared" si="7"/>
        <v>314_6</v>
      </c>
      <c r="D493" s="181">
        <v>74</v>
      </c>
      <c r="E493" s="181">
        <v>3433.00793866</v>
      </c>
    </row>
    <row r="494" spans="1:5" x14ac:dyDescent="0.25">
      <c r="A494" s="181">
        <v>314</v>
      </c>
      <c r="B494" s="31">
        <v>7</v>
      </c>
      <c r="C494" s="31" t="str">
        <f t="shared" si="7"/>
        <v>314_7</v>
      </c>
      <c r="D494" s="181">
        <v>78</v>
      </c>
      <c r="E494" s="181">
        <v>9103.8953116199991</v>
      </c>
    </row>
    <row r="495" spans="1:5" x14ac:dyDescent="0.25">
      <c r="A495" s="181">
        <v>317</v>
      </c>
      <c r="B495" s="31">
        <v>1</v>
      </c>
      <c r="C495" s="31" t="str">
        <f t="shared" si="7"/>
        <v>317_1</v>
      </c>
      <c r="D495" s="181">
        <v>579</v>
      </c>
      <c r="E495" s="181">
        <v>2937.97739834</v>
      </c>
    </row>
    <row r="496" spans="1:5" x14ac:dyDescent="0.25">
      <c r="A496" s="181">
        <v>317</v>
      </c>
      <c r="B496" s="31">
        <v>2</v>
      </c>
      <c r="C496" s="31" t="str">
        <f t="shared" si="7"/>
        <v>317_2</v>
      </c>
      <c r="D496" s="181">
        <v>173</v>
      </c>
      <c r="E496" s="181">
        <v>12513.1628119</v>
      </c>
    </row>
    <row r="497" spans="1:5" x14ac:dyDescent="0.25">
      <c r="A497" s="181">
        <v>317</v>
      </c>
      <c r="B497" s="31">
        <v>4</v>
      </c>
      <c r="C497" s="31" t="str">
        <f t="shared" si="7"/>
        <v>317_4</v>
      </c>
      <c r="D497" s="181">
        <v>96</v>
      </c>
      <c r="E497" s="181">
        <v>8287.6196006999999</v>
      </c>
    </row>
    <row r="498" spans="1:5" x14ac:dyDescent="0.25">
      <c r="A498" s="181">
        <v>317</v>
      </c>
      <c r="B498" s="31">
        <v>5</v>
      </c>
      <c r="C498" s="31" t="str">
        <f t="shared" si="7"/>
        <v>317_5</v>
      </c>
      <c r="D498" s="181">
        <v>114</v>
      </c>
      <c r="E498" s="181">
        <v>2079.3330781</v>
      </c>
    </row>
    <row r="499" spans="1:5" x14ac:dyDescent="0.25">
      <c r="A499" s="181">
        <v>317</v>
      </c>
      <c r="B499" s="31">
        <v>7</v>
      </c>
      <c r="C499" s="31" t="str">
        <f t="shared" si="7"/>
        <v>317_7</v>
      </c>
      <c r="D499" s="181">
        <v>151</v>
      </c>
      <c r="E499" s="181">
        <v>4995.3630031800003</v>
      </c>
    </row>
    <row r="500" spans="1:5" x14ac:dyDescent="0.25">
      <c r="A500" s="181">
        <v>317</v>
      </c>
      <c r="B500" s="31">
        <v>8</v>
      </c>
      <c r="C500" s="31" t="str">
        <f t="shared" si="7"/>
        <v>317_8</v>
      </c>
      <c r="D500" s="181">
        <v>145</v>
      </c>
      <c r="E500" s="181">
        <v>2722.54734491</v>
      </c>
    </row>
    <row r="501" spans="1:5" x14ac:dyDescent="0.25">
      <c r="A501" s="181">
        <v>360</v>
      </c>
      <c r="B501" s="31">
        <v>2</v>
      </c>
      <c r="C501" s="31" t="str">
        <f t="shared" si="7"/>
        <v>360_2</v>
      </c>
      <c r="D501" s="181">
        <v>66</v>
      </c>
      <c r="E501" s="181">
        <v>5902.6997266199996</v>
      </c>
    </row>
    <row r="502" spans="1:5" x14ac:dyDescent="0.25">
      <c r="A502" s="181">
        <v>360</v>
      </c>
      <c r="B502" s="31">
        <v>3</v>
      </c>
      <c r="C502" s="31" t="str">
        <f t="shared" si="7"/>
        <v>360_3</v>
      </c>
      <c r="D502" s="181">
        <v>85</v>
      </c>
      <c r="E502" s="181">
        <v>4932.3281015399998</v>
      </c>
    </row>
    <row r="503" spans="1:5" x14ac:dyDescent="0.25">
      <c r="A503" s="181">
        <v>360</v>
      </c>
      <c r="B503" s="31">
        <v>4</v>
      </c>
      <c r="C503" s="31" t="str">
        <f t="shared" si="7"/>
        <v>360_4</v>
      </c>
      <c r="D503" s="181">
        <v>106</v>
      </c>
      <c r="E503" s="181">
        <v>6120.0934252099996</v>
      </c>
    </row>
    <row r="504" spans="1:5" x14ac:dyDescent="0.25">
      <c r="A504" s="181">
        <v>360</v>
      </c>
      <c r="B504" s="31">
        <v>5</v>
      </c>
      <c r="C504" s="31" t="str">
        <f t="shared" si="7"/>
        <v>360_5</v>
      </c>
      <c r="D504" s="181">
        <v>343</v>
      </c>
      <c r="E504" s="181">
        <v>1533.3384420699999</v>
      </c>
    </row>
    <row r="505" spans="1:5" x14ac:dyDescent="0.25">
      <c r="A505" s="181">
        <v>362</v>
      </c>
      <c r="B505" s="31">
        <v>1</v>
      </c>
      <c r="C505" s="31" t="str">
        <f t="shared" si="7"/>
        <v>362_1</v>
      </c>
      <c r="D505" s="181">
        <v>176</v>
      </c>
      <c r="E505" s="181">
        <v>6974.6798858900002</v>
      </c>
    </row>
    <row r="506" spans="1:5" x14ac:dyDescent="0.25">
      <c r="A506" s="181">
        <v>362</v>
      </c>
      <c r="B506" s="31">
        <v>2</v>
      </c>
      <c r="C506" s="31" t="str">
        <f t="shared" si="7"/>
        <v>362_2</v>
      </c>
      <c r="D506" s="181">
        <v>51</v>
      </c>
      <c r="E506" s="181">
        <v>6905.0485218499998</v>
      </c>
    </row>
    <row r="507" spans="1:5" x14ac:dyDescent="0.25">
      <c r="A507" s="181">
        <v>362</v>
      </c>
      <c r="B507" s="31">
        <v>3</v>
      </c>
      <c r="C507" s="31" t="str">
        <f t="shared" si="7"/>
        <v>362_3</v>
      </c>
      <c r="D507" s="181">
        <v>27</v>
      </c>
      <c r="E507" s="181">
        <v>2299.4585895999999</v>
      </c>
    </row>
    <row r="508" spans="1:5" x14ac:dyDescent="0.25">
      <c r="A508" s="181">
        <v>363</v>
      </c>
      <c r="B508" s="31">
        <v>1</v>
      </c>
      <c r="C508" s="31" t="str">
        <f t="shared" si="7"/>
        <v>363_1</v>
      </c>
      <c r="D508" s="181">
        <v>561</v>
      </c>
      <c r="E508" s="181">
        <v>3083.1956127100002</v>
      </c>
    </row>
    <row r="509" spans="1:5" x14ac:dyDescent="0.25">
      <c r="A509" s="181">
        <v>363</v>
      </c>
      <c r="B509" s="31">
        <v>2</v>
      </c>
      <c r="C509" s="31" t="str">
        <f t="shared" si="7"/>
        <v>363_2</v>
      </c>
      <c r="D509" s="181">
        <v>188</v>
      </c>
      <c r="E509" s="181">
        <v>3302.1233725799998</v>
      </c>
    </row>
    <row r="510" spans="1:5" x14ac:dyDescent="0.25">
      <c r="A510" s="181">
        <v>363</v>
      </c>
      <c r="B510" s="31">
        <v>4</v>
      </c>
      <c r="C510" s="31" t="str">
        <f t="shared" si="7"/>
        <v>363_4</v>
      </c>
      <c r="D510" s="181">
        <v>160</v>
      </c>
      <c r="E510" s="181">
        <v>4672.1971121300003</v>
      </c>
    </row>
    <row r="511" spans="1:5" x14ac:dyDescent="0.25">
      <c r="A511" s="181">
        <v>363</v>
      </c>
      <c r="B511" s="31">
        <v>5</v>
      </c>
      <c r="C511" s="31" t="str">
        <f t="shared" si="7"/>
        <v>363_5</v>
      </c>
      <c r="D511" s="181">
        <v>186</v>
      </c>
      <c r="E511" s="181">
        <v>6726.9695095400002</v>
      </c>
    </row>
    <row r="512" spans="1:5" x14ac:dyDescent="0.25">
      <c r="A512" s="181">
        <v>363</v>
      </c>
      <c r="B512" s="31">
        <v>6</v>
      </c>
      <c r="C512" s="31" t="str">
        <f t="shared" si="7"/>
        <v>363_6</v>
      </c>
      <c r="D512" s="181">
        <v>111</v>
      </c>
      <c r="E512" s="181">
        <v>2040.69636363</v>
      </c>
    </row>
    <row r="513" spans="1:5" x14ac:dyDescent="0.25">
      <c r="A513" s="181">
        <v>410</v>
      </c>
      <c r="B513" s="31">
        <v>1</v>
      </c>
      <c r="C513" s="31" t="str">
        <f t="shared" si="7"/>
        <v>410_1</v>
      </c>
      <c r="D513" s="181">
        <v>215</v>
      </c>
      <c r="E513" s="181">
        <v>2542.9074072100002</v>
      </c>
    </row>
    <row r="514" spans="1:5" x14ac:dyDescent="0.25">
      <c r="A514" s="181">
        <v>410</v>
      </c>
      <c r="B514" s="31">
        <v>2</v>
      </c>
      <c r="C514" s="31" t="str">
        <f t="shared" si="7"/>
        <v>410_2</v>
      </c>
      <c r="D514" s="181">
        <v>239</v>
      </c>
      <c r="E514" s="181">
        <v>5003.8515922799997</v>
      </c>
    </row>
    <row r="515" spans="1:5" x14ac:dyDescent="0.25">
      <c r="A515" s="181">
        <v>410</v>
      </c>
      <c r="B515" s="31">
        <v>3</v>
      </c>
      <c r="C515" s="31" t="str">
        <f t="shared" ref="C515:C578" si="8">CONCATENATE(A515,"_",B515)</f>
        <v>410_3</v>
      </c>
      <c r="D515" s="181">
        <v>202</v>
      </c>
      <c r="E515" s="181">
        <v>3852.9761803199999</v>
      </c>
    </row>
    <row r="516" spans="1:5" x14ac:dyDescent="0.25">
      <c r="A516" s="181">
        <v>410</v>
      </c>
      <c r="B516" s="31">
        <v>4</v>
      </c>
      <c r="C516" s="31" t="str">
        <f t="shared" si="8"/>
        <v>410_4</v>
      </c>
      <c r="D516" s="181">
        <v>187</v>
      </c>
      <c r="E516" s="181">
        <v>5393.2147859699999</v>
      </c>
    </row>
    <row r="517" spans="1:5" x14ac:dyDescent="0.25">
      <c r="A517" s="181">
        <v>410</v>
      </c>
      <c r="B517" s="31">
        <v>5</v>
      </c>
      <c r="C517" s="31" t="str">
        <f t="shared" si="8"/>
        <v>410_5</v>
      </c>
      <c r="D517" s="181">
        <v>274</v>
      </c>
      <c r="E517" s="181">
        <v>3034.7731862599999</v>
      </c>
    </row>
    <row r="518" spans="1:5" x14ac:dyDescent="0.25">
      <c r="A518" s="181">
        <v>411</v>
      </c>
      <c r="B518" s="31">
        <v>1</v>
      </c>
      <c r="C518" s="31" t="str">
        <f t="shared" si="8"/>
        <v>411_1</v>
      </c>
      <c r="D518" s="181">
        <v>202</v>
      </c>
      <c r="E518" s="181">
        <v>374.108121751</v>
      </c>
    </row>
    <row r="519" spans="1:5" x14ac:dyDescent="0.25">
      <c r="A519" s="181">
        <v>412</v>
      </c>
      <c r="B519" s="31">
        <v>1</v>
      </c>
      <c r="C519" s="31" t="str">
        <f t="shared" si="8"/>
        <v>412_1</v>
      </c>
      <c r="D519" s="181">
        <v>412</v>
      </c>
      <c r="E519" s="181">
        <v>786.057851572</v>
      </c>
    </row>
    <row r="520" spans="1:5" x14ac:dyDescent="0.25">
      <c r="A520" s="181">
        <v>413</v>
      </c>
      <c r="B520" s="31">
        <v>1</v>
      </c>
      <c r="C520" s="31" t="str">
        <f t="shared" si="8"/>
        <v>413_1</v>
      </c>
      <c r="D520" s="181">
        <v>147</v>
      </c>
      <c r="E520" s="181">
        <v>10231.843130400001</v>
      </c>
    </row>
    <row r="521" spans="1:5" x14ac:dyDescent="0.25">
      <c r="A521" s="181">
        <v>413</v>
      </c>
      <c r="B521" s="31">
        <v>3</v>
      </c>
      <c r="C521" s="31" t="str">
        <f t="shared" si="8"/>
        <v>413_3</v>
      </c>
      <c r="D521" s="181">
        <v>138</v>
      </c>
      <c r="E521" s="181">
        <v>6174.4121165200004</v>
      </c>
    </row>
    <row r="522" spans="1:5" x14ac:dyDescent="0.25">
      <c r="A522" s="181">
        <v>413</v>
      </c>
      <c r="B522" s="31">
        <v>4</v>
      </c>
      <c r="C522" s="31" t="str">
        <f t="shared" si="8"/>
        <v>413_4</v>
      </c>
      <c r="D522" s="181">
        <v>136</v>
      </c>
      <c r="E522" s="181">
        <v>3987.5970404899999</v>
      </c>
    </row>
    <row r="523" spans="1:5" x14ac:dyDescent="0.25">
      <c r="A523" s="181">
        <v>415</v>
      </c>
      <c r="B523" s="31">
        <v>1</v>
      </c>
      <c r="C523" s="31" t="str">
        <f t="shared" si="8"/>
        <v>415_1</v>
      </c>
      <c r="D523" s="181">
        <v>24</v>
      </c>
      <c r="E523" s="181">
        <v>1062.85627015</v>
      </c>
    </row>
    <row r="524" spans="1:5" x14ac:dyDescent="0.25">
      <c r="A524" s="181">
        <v>423</v>
      </c>
      <c r="B524" s="31">
        <v>1</v>
      </c>
      <c r="C524" s="31" t="str">
        <f t="shared" si="8"/>
        <v>423_1</v>
      </c>
      <c r="D524" s="181">
        <v>69</v>
      </c>
      <c r="E524" s="181">
        <v>4771.4142353300003</v>
      </c>
    </row>
    <row r="525" spans="1:5" x14ac:dyDescent="0.25">
      <c r="A525" s="181">
        <v>423</v>
      </c>
      <c r="B525" s="31">
        <v>2</v>
      </c>
      <c r="C525" s="31" t="str">
        <f t="shared" si="8"/>
        <v>423_2</v>
      </c>
      <c r="D525" s="181">
        <v>62</v>
      </c>
      <c r="E525" s="181">
        <v>3299.0168517500001</v>
      </c>
    </row>
    <row r="526" spans="1:5" x14ac:dyDescent="0.25">
      <c r="A526" s="181">
        <v>423</v>
      </c>
      <c r="B526" s="31">
        <v>3</v>
      </c>
      <c r="C526" s="31" t="str">
        <f t="shared" si="8"/>
        <v>423_3</v>
      </c>
      <c r="D526" s="181">
        <v>58</v>
      </c>
      <c r="E526" s="181">
        <v>4380.4552099700004</v>
      </c>
    </row>
    <row r="527" spans="1:5" x14ac:dyDescent="0.25">
      <c r="A527" s="181">
        <v>423</v>
      </c>
      <c r="B527" s="31">
        <v>4</v>
      </c>
      <c r="C527" s="31" t="str">
        <f t="shared" si="8"/>
        <v>423_4</v>
      </c>
      <c r="D527" s="181">
        <v>44</v>
      </c>
      <c r="E527" s="181">
        <v>2920.7101485399999</v>
      </c>
    </row>
    <row r="528" spans="1:5" x14ac:dyDescent="0.25">
      <c r="A528" s="181">
        <v>423</v>
      </c>
      <c r="B528" s="31">
        <v>6</v>
      </c>
      <c r="C528" s="31" t="str">
        <f t="shared" si="8"/>
        <v>423_6</v>
      </c>
      <c r="D528" s="181">
        <v>46</v>
      </c>
      <c r="E528" s="181">
        <v>1739.3635630399999</v>
      </c>
    </row>
    <row r="529" spans="1:5" x14ac:dyDescent="0.25">
      <c r="A529" s="181">
        <v>612</v>
      </c>
      <c r="B529" s="31">
        <v>1</v>
      </c>
      <c r="C529" s="31" t="str">
        <f t="shared" si="8"/>
        <v>612_1</v>
      </c>
      <c r="D529" s="181">
        <v>103</v>
      </c>
      <c r="E529" s="181">
        <v>8451.1814151899998</v>
      </c>
    </row>
    <row r="530" spans="1:5" x14ac:dyDescent="0.25">
      <c r="A530" s="181">
        <v>612</v>
      </c>
      <c r="B530" s="31">
        <v>2</v>
      </c>
      <c r="C530" s="31" t="str">
        <f t="shared" si="8"/>
        <v>612_2</v>
      </c>
      <c r="D530" s="181">
        <v>18</v>
      </c>
      <c r="E530" s="181">
        <v>3991.76190301</v>
      </c>
    </row>
    <row r="531" spans="1:5" x14ac:dyDescent="0.25">
      <c r="A531" s="181">
        <v>612</v>
      </c>
      <c r="B531" s="31">
        <v>3</v>
      </c>
      <c r="C531" s="31" t="str">
        <f t="shared" si="8"/>
        <v>612_3</v>
      </c>
      <c r="D531" s="181">
        <v>12</v>
      </c>
      <c r="E531" s="181">
        <v>7335.5859371400002</v>
      </c>
    </row>
    <row r="532" spans="1:5" x14ac:dyDescent="0.25">
      <c r="A532" s="181">
        <v>612</v>
      </c>
      <c r="B532" s="31">
        <v>4</v>
      </c>
      <c r="C532" s="31" t="str">
        <f t="shared" si="8"/>
        <v>612_4</v>
      </c>
      <c r="D532" s="181">
        <v>11</v>
      </c>
      <c r="E532" s="181">
        <v>6604.2210677700004</v>
      </c>
    </row>
    <row r="533" spans="1:5" x14ac:dyDescent="0.25">
      <c r="A533" s="181">
        <v>1001</v>
      </c>
      <c r="B533" s="31">
        <v>1</v>
      </c>
      <c r="C533" s="31" t="str">
        <f t="shared" si="8"/>
        <v>1001_1</v>
      </c>
      <c r="D533" s="181">
        <v>96</v>
      </c>
      <c r="E533" s="181">
        <v>6511.4599593100002</v>
      </c>
    </row>
    <row r="534" spans="1:5" x14ac:dyDescent="0.25">
      <c r="A534" s="181">
        <v>1001</v>
      </c>
      <c r="B534" s="31">
        <v>2</v>
      </c>
      <c r="C534" s="31" t="str">
        <f t="shared" si="8"/>
        <v>1001_2</v>
      </c>
      <c r="D534" s="181">
        <v>69</v>
      </c>
      <c r="E534" s="181">
        <v>4053.4640594799998</v>
      </c>
    </row>
    <row r="535" spans="1:5" x14ac:dyDescent="0.25">
      <c r="A535" s="181">
        <v>1002</v>
      </c>
      <c r="B535" s="31">
        <v>1</v>
      </c>
      <c r="C535" s="31" t="str">
        <f t="shared" si="8"/>
        <v>1002_1</v>
      </c>
      <c r="D535" s="181">
        <v>217</v>
      </c>
      <c r="E535" s="181">
        <v>7280.8408568000004</v>
      </c>
    </row>
    <row r="536" spans="1:5" x14ac:dyDescent="0.25">
      <c r="A536" s="181">
        <v>1011</v>
      </c>
      <c r="B536" s="31">
        <v>1</v>
      </c>
      <c r="C536" s="31" t="str">
        <f t="shared" si="8"/>
        <v>1011_1</v>
      </c>
      <c r="D536" s="181">
        <v>31</v>
      </c>
      <c r="E536" s="181">
        <v>4228.1162215599998</v>
      </c>
    </row>
    <row r="537" spans="1:5" x14ac:dyDescent="0.25">
      <c r="A537" s="181">
        <v>1011</v>
      </c>
      <c r="B537" s="31">
        <v>2</v>
      </c>
      <c r="C537" s="31" t="str">
        <f t="shared" si="8"/>
        <v>1011_2</v>
      </c>
      <c r="D537" s="181">
        <v>12</v>
      </c>
      <c r="E537" s="181">
        <v>6126.7536013899999</v>
      </c>
    </row>
    <row r="538" spans="1:5" x14ac:dyDescent="0.25">
      <c r="A538" s="181">
        <v>1015</v>
      </c>
      <c r="B538" s="31">
        <v>1</v>
      </c>
      <c r="C538" s="31" t="str">
        <f t="shared" si="8"/>
        <v>1015_1</v>
      </c>
      <c r="D538" s="181">
        <v>142</v>
      </c>
      <c r="E538" s="181">
        <v>6713.1578817400004</v>
      </c>
    </row>
    <row r="539" spans="1:5" x14ac:dyDescent="0.25">
      <c r="A539" s="181">
        <v>1015</v>
      </c>
      <c r="B539" s="31">
        <v>2</v>
      </c>
      <c r="C539" s="31" t="str">
        <f t="shared" si="8"/>
        <v>1015_2</v>
      </c>
      <c r="D539" s="181">
        <v>124</v>
      </c>
      <c r="E539" s="181">
        <v>7199.5014101400002</v>
      </c>
    </row>
    <row r="540" spans="1:5" x14ac:dyDescent="0.25">
      <c r="A540" s="181">
        <v>1031</v>
      </c>
      <c r="B540" s="31">
        <v>1</v>
      </c>
      <c r="C540" s="31" t="str">
        <f t="shared" si="8"/>
        <v>1031_1</v>
      </c>
      <c r="D540" s="181">
        <v>65</v>
      </c>
      <c r="E540" s="181">
        <v>6231.9026504100002</v>
      </c>
    </row>
    <row r="541" spans="1:5" x14ac:dyDescent="0.25">
      <c r="A541" s="181">
        <v>1031</v>
      </c>
      <c r="B541" s="31">
        <v>3</v>
      </c>
      <c r="C541" s="31" t="str">
        <f t="shared" si="8"/>
        <v>1031_3</v>
      </c>
      <c r="D541" s="181">
        <v>101</v>
      </c>
      <c r="E541" s="181">
        <v>6628.5424854499997</v>
      </c>
    </row>
    <row r="542" spans="1:5" x14ac:dyDescent="0.25">
      <c r="A542" s="181">
        <v>1041</v>
      </c>
      <c r="B542" s="31">
        <v>1</v>
      </c>
      <c r="C542" s="31" t="str">
        <f t="shared" si="8"/>
        <v>1041_1</v>
      </c>
      <c r="D542" s="181">
        <v>1</v>
      </c>
      <c r="E542" s="181">
        <v>167.05780514400001</v>
      </c>
    </row>
    <row r="543" spans="1:5" x14ac:dyDescent="0.25">
      <c r="A543" s="181">
        <v>1050</v>
      </c>
      <c r="B543" s="31">
        <v>1</v>
      </c>
      <c r="C543" s="31" t="str">
        <f t="shared" si="8"/>
        <v>1050_1</v>
      </c>
      <c r="D543" s="181">
        <v>83</v>
      </c>
      <c r="E543" s="181">
        <v>4675.2422221999996</v>
      </c>
    </row>
    <row r="544" spans="1:5" x14ac:dyDescent="0.25">
      <c r="A544" s="181">
        <v>1050</v>
      </c>
      <c r="B544" s="31">
        <v>2</v>
      </c>
      <c r="C544" s="31" t="str">
        <f t="shared" si="8"/>
        <v>1050_2</v>
      </c>
      <c r="D544" s="181">
        <v>64</v>
      </c>
      <c r="E544" s="181">
        <v>1371.16931344</v>
      </c>
    </row>
    <row r="545" spans="1:5" x14ac:dyDescent="0.25">
      <c r="A545" s="181">
        <v>1050</v>
      </c>
      <c r="B545" s="31">
        <v>3</v>
      </c>
      <c r="C545" s="31" t="str">
        <f t="shared" si="8"/>
        <v>1050_3</v>
      </c>
      <c r="D545" s="181">
        <v>53</v>
      </c>
      <c r="E545" s="181">
        <v>5549.0444936499998</v>
      </c>
    </row>
    <row r="546" spans="1:5" x14ac:dyDescent="0.25">
      <c r="A546" s="181">
        <v>1050</v>
      </c>
      <c r="B546" s="31">
        <v>4</v>
      </c>
      <c r="C546" s="31" t="str">
        <f t="shared" si="8"/>
        <v>1050_4</v>
      </c>
      <c r="D546" s="181">
        <v>49</v>
      </c>
      <c r="E546" s="181">
        <v>6892.4413124599996</v>
      </c>
    </row>
    <row r="547" spans="1:5" x14ac:dyDescent="0.25">
      <c r="A547" s="181">
        <v>1050</v>
      </c>
      <c r="B547" s="31">
        <v>5</v>
      </c>
      <c r="C547" s="31" t="str">
        <f t="shared" si="8"/>
        <v>1050_5</v>
      </c>
      <c r="D547" s="181">
        <v>91</v>
      </c>
      <c r="E547" s="181">
        <v>7760.8066766700003</v>
      </c>
    </row>
    <row r="548" spans="1:5" x14ac:dyDescent="0.25">
      <c r="A548" s="181">
        <v>1070</v>
      </c>
      <c r="B548" s="31">
        <v>1</v>
      </c>
      <c r="C548" s="31" t="str">
        <f t="shared" si="8"/>
        <v>1070_1</v>
      </c>
      <c r="D548" s="181">
        <v>376</v>
      </c>
      <c r="E548" s="181">
        <v>812.55511504000003</v>
      </c>
    </row>
    <row r="549" spans="1:5" x14ac:dyDescent="0.25">
      <c r="A549" s="181">
        <v>1070</v>
      </c>
      <c r="B549" s="31">
        <v>2</v>
      </c>
      <c r="C549" s="31" t="str">
        <f t="shared" si="8"/>
        <v>1070_2</v>
      </c>
      <c r="D549" s="181">
        <v>190</v>
      </c>
      <c r="E549" s="181">
        <v>6988.4596437700002</v>
      </c>
    </row>
    <row r="550" spans="1:5" x14ac:dyDescent="0.25">
      <c r="A550" s="181">
        <v>1070</v>
      </c>
      <c r="B550" s="31">
        <v>3</v>
      </c>
      <c r="C550" s="31" t="str">
        <f t="shared" si="8"/>
        <v>1070_3</v>
      </c>
      <c r="D550" s="181">
        <v>70</v>
      </c>
      <c r="E550" s="181">
        <v>6017.7140650600004</v>
      </c>
    </row>
    <row r="551" spans="1:5" x14ac:dyDescent="0.25">
      <c r="A551" s="181">
        <v>1070</v>
      </c>
      <c r="B551" s="31">
        <v>4</v>
      </c>
      <c r="C551" s="31" t="str">
        <f t="shared" si="8"/>
        <v>1070_4</v>
      </c>
      <c r="D551" s="181">
        <v>458</v>
      </c>
      <c r="E551" s="181">
        <v>1347.2378933499999</v>
      </c>
    </row>
    <row r="552" spans="1:5" x14ac:dyDescent="0.25">
      <c r="A552" s="181">
        <v>1070</v>
      </c>
      <c r="B552" s="31">
        <v>5</v>
      </c>
      <c r="C552" s="31" t="str">
        <f t="shared" si="8"/>
        <v>1070_5</v>
      </c>
      <c r="D552" s="181">
        <v>164</v>
      </c>
      <c r="E552" s="181">
        <v>1029.03710628</v>
      </c>
    </row>
    <row r="553" spans="1:5" x14ac:dyDescent="0.25">
      <c r="A553" s="181">
        <v>1071</v>
      </c>
      <c r="B553" s="31">
        <v>1</v>
      </c>
      <c r="C553" s="31" t="str">
        <f t="shared" si="8"/>
        <v>1071_1</v>
      </c>
      <c r="D553" s="181">
        <v>284</v>
      </c>
      <c r="E553" s="181">
        <v>948.44812281600002</v>
      </c>
    </row>
    <row r="554" spans="1:5" x14ac:dyDescent="0.25">
      <c r="A554" s="181">
        <v>1072</v>
      </c>
      <c r="B554" s="31">
        <v>1</v>
      </c>
      <c r="C554" s="31" t="str">
        <f t="shared" si="8"/>
        <v>1072_1</v>
      </c>
      <c r="D554" s="181">
        <v>126</v>
      </c>
      <c r="E554" s="181">
        <v>5154.2471202699999</v>
      </c>
    </row>
    <row r="555" spans="1:5" x14ac:dyDescent="0.25">
      <c r="A555" s="181">
        <v>1072</v>
      </c>
      <c r="B555" s="31">
        <v>2</v>
      </c>
      <c r="C555" s="31" t="str">
        <f t="shared" si="8"/>
        <v>1072_2</v>
      </c>
      <c r="D555" s="181">
        <v>819</v>
      </c>
      <c r="E555" s="181">
        <v>5079.7924258800003</v>
      </c>
    </row>
    <row r="556" spans="1:5" x14ac:dyDescent="0.25">
      <c r="A556" s="181">
        <v>1075</v>
      </c>
      <c r="B556" s="31">
        <v>1</v>
      </c>
      <c r="C556" s="31" t="str">
        <f t="shared" si="8"/>
        <v>1075_1</v>
      </c>
      <c r="D556" s="181">
        <v>959</v>
      </c>
      <c r="E556" s="181">
        <v>2752.0183172900001</v>
      </c>
    </row>
    <row r="557" spans="1:5" x14ac:dyDescent="0.25">
      <c r="A557" s="181">
        <v>1081</v>
      </c>
      <c r="B557" s="31">
        <v>1</v>
      </c>
      <c r="C557" s="31" t="str">
        <f t="shared" si="8"/>
        <v>1081_1</v>
      </c>
      <c r="D557" s="181">
        <v>231</v>
      </c>
      <c r="E557" s="181">
        <v>7994.6986304800002</v>
      </c>
    </row>
    <row r="558" spans="1:5" x14ac:dyDescent="0.25">
      <c r="A558" s="181">
        <v>1081</v>
      </c>
      <c r="B558" s="31">
        <v>2</v>
      </c>
      <c r="C558" s="31" t="str">
        <f t="shared" si="8"/>
        <v>1081_2</v>
      </c>
      <c r="D558" s="181">
        <v>112</v>
      </c>
      <c r="E558" s="181">
        <v>7044.8074668700001</v>
      </c>
    </row>
    <row r="559" spans="1:5" x14ac:dyDescent="0.25">
      <c r="A559" s="181">
        <v>1081</v>
      </c>
      <c r="B559" s="31">
        <v>3</v>
      </c>
      <c r="C559" s="31" t="str">
        <f t="shared" si="8"/>
        <v>1081_3</v>
      </c>
      <c r="D559" s="181">
        <v>106</v>
      </c>
      <c r="E559" s="181">
        <v>4272.0882087600003</v>
      </c>
    </row>
    <row r="560" spans="1:5" x14ac:dyDescent="0.25">
      <c r="A560" s="181">
        <v>1081</v>
      </c>
      <c r="B560" s="31">
        <v>4</v>
      </c>
      <c r="C560" s="31" t="str">
        <f t="shared" si="8"/>
        <v>1081_4</v>
      </c>
      <c r="D560" s="181">
        <v>48</v>
      </c>
      <c r="E560" s="181">
        <v>4935.6771723499996</v>
      </c>
    </row>
    <row r="561" spans="1:5" x14ac:dyDescent="0.25">
      <c r="A561" s="181">
        <v>1090</v>
      </c>
      <c r="B561" s="31">
        <v>1</v>
      </c>
      <c r="C561" s="31" t="str">
        <f t="shared" si="8"/>
        <v>1090_1</v>
      </c>
      <c r="D561" s="181">
        <v>121</v>
      </c>
      <c r="E561" s="181">
        <v>2776.6798571700001</v>
      </c>
    </row>
    <row r="562" spans="1:5" x14ac:dyDescent="0.25">
      <c r="A562" s="181">
        <v>1090</v>
      </c>
      <c r="B562" s="31">
        <v>2</v>
      </c>
      <c r="C562" s="31" t="str">
        <f t="shared" si="8"/>
        <v>1090_2</v>
      </c>
      <c r="D562" s="181">
        <v>151</v>
      </c>
      <c r="E562" s="181">
        <v>4010.35860202</v>
      </c>
    </row>
    <row r="563" spans="1:5" x14ac:dyDescent="0.25">
      <c r="A563" s="181">
        <v>1090</v>
      </c>
      <c r="B563" s="31">
        <v>3</v>
      </c>
      <c r="C563" s="31" t="str">
        <f t="shared" si="8"/>
        <v>1090_3</v>
      </c>
      <c r="D563" s="181">
        <v>338</v>
      </c>
      <c r="E563" s="181">
        <v>5990.1266218700002</v>
      </c>
    </row>
    <row r="564" spans="1:5" x14ac:dyDescent="0.25">
      <c r="A564" s="181">
        <v>1090</v>
      </c>
      <c r="B564" s="31">
        <v>4</v>
      </c>
      <c r="C564" s="31" t="str">
        <f t="shared" si="8"/>
        <v>1090_4</v>
      </c>
      <c r="D564" s="181">
        <v>583</v>
      </c>
      <c r="E564" s="181">
        <v>4545.3570078100001</v>
      </c>
    </row>
    <row r="565" spans="1:5" x14ac:dyDescent="0.25">
      <c r="A565" s="181">
        <v>1091</v>
      </c>
      <c r="B565" s="31">
        <v>1</v>
      </c>
      <c r="C565" s="31" t="str">
        <f t="shared" si="8"/>
        <v>1091_1</v>
      </c>
      <c r="D565" s="181">
        <v>36</v>
      </c>
      <c r="E565" s="181">
        <v>2684.0730080399999</v>
      </c>
    </row>
    <row r="566" spans="1:5" x14ac:dyDescent="0.25">
      <c r="A566" s="181">
        <v>1101</v>
      </c>
      <c r="B566" s="31">
        <v>1</v>
      </c>
      <c r="C566" s="31" t="str">
        <f t="shared" si="8"/>
        <v>1101_1</v>
      </c>
      <c r="D566" s="181">
        <v>14</v>
      </c>
      <c r="E566" s="181">
        <v>1120.23065382</v>
      </c>
    </row>
    <row r="567" spans="1:5" x14ac:dyDescent="0.25">
      <c r="A567" s="181">
        <v>1102</v>
      </c>
      <c r="B567" s="31">
        <v>1</v>
      </c>
      <c r="C567" s="31" t="str">
        <f t="shared" si="8"/>
        <v>1102_1</v>
      </c>
      <c r="D567" s="181">
        <v>68</v>
      </c>
      <c r="E567" s="181">
        <v>4898.2870844999998</v>
      </c>
    </row>
    <row r="568" spans="1:5" x14ac:dyDescent="0.25">
      <c r="A568" s="181">
        <v>1103</v>
      </c>
      <c r="B568" s="31">
        <v>1</v>
      </c>
      <c r="C568" s="31" t="str">
        <f t="shared" si="8"/>
        <v>1103_1</v>
      </c>
      <c r="D568" s="181">
        <v>59</v>
      </c>
      <c r="E568" s="181">
        <v>4430.1205838200003</v>
      </c>
    </row>
    <row r="569" spans="1:5" x14ac:dyDescent="0.25">
      <c r="A569" s="181">
        <v>1103</v>
      </c>
      <c r="B569" s="31">
        <v>2</v>
      </c>
      <c r="C569" s="31" t="str">
        <f t="shared" si="8"/>
        <v>1103_2</v>
      </c>
      <c r="D569" s="181">
        <v>21</v>
      </c>
      <c r="E569" s="181">
        <v>3024.5156324599998</v>
      </c>
    </row>
    <row r="570" spans="1:5" x14ac:dyDescent="0.25">
      <c r="A570" s="181">
        <v>1104</v>
      </c>
      <c r="B570" s="31">
        <v>1</v>
      </c>
      <c r="C570" s="31" t="str">
        <f t="shared" si="8"/>
        <v>1104_1</v>
      </c>
      <c r="D570" s="181">
        <v>67</v>
      </c>
      <c r="E570" s="181">
        <v>7602.2205845899998</v>
      </c>
    </row>
    <row r="571" spans="1:5" x14ac:dyDescent="0.25">
      <c r="A571" s="181">
        <v>1121</v>
      </c>
      <c r="B571" s="31">
        <v>1</v>
      </c>
      <c r="C571" s="31" t="str">
        <f t="shared" si="8"/>
        <v>1121_1</v>
      </c>
      <c r="D571" s="181">
        <v>7</v>
      </c>
      <c r="E571" s="181">
        <v>1571.44470518</v>
      </c>
    </row>
    <row r="572" spans="1:5" x14ac:dyDescent="0.25">
      <c r="A572" s="181">
        <v>1125</v>
      </c>
      <c r="B572" s="31">
        <v>1</v>
      </c>
      <c r="C572" s="31" t="str">
        <f t="shared" si="8"/>
        <v>1125_1</v>
      </c>
      <c r="D572" s="181">
        <v>1433</v>
      </c>
      <c r="E572" s="181">
        <v>6623.8614315499999</v>
      </c>
    </row>
    <row r="573" spans="1:5" x14ac:dyDescent="0.25">
      <c r="A573" s="181">
        <v>1130</v>
      </c>
      <c r="B573" s="31">
        <v>1</v>
      </c>
      <c r="C573" s="31" t="str">
        <f t="shared" si="8"/>
        <v>1130_1</v>
      </c>
      <c r="D573" s="181">
        <v>1544</v>
      </c>
      <c r="E573" s="181">
        <v>865.38396144199999</v>
      </c>
    </row>
    <row r="574" spans="1:5" x14ac:dyDescent="0.25">
      <c r="A574" s="181">
        <v>1130</v>
      </c>
      <c r="B574" s="31">
        <v>2</v>
      </c>
      <c r="C574" s="31" t="str">
        <f t="shared" si="8"/>
        <v>1130_2</v>
      </c>
      <c r="D574" s="181">
        <v>3048</v>
      </c>
      <c r="E574" s="181">
        <v>9302.75475998</v>
      </c>
    </row>
    <row r="575" spans="1:5" x14ac:dyDescent="0.25">
      <c r="A575" s="181">
        <v>1130</v>
      </c>
      <c r="B575" s="31">
        <v>4</v>
      </c>
      <c r="C575" s="31" t="str">
        <f t="shared" si="8"/>
        <v>1130_4</v>
      </c>
      <c r="D575" s="181">
        <v>410</v>
      </c>
      <c r="E575" s="181">
        <v>6349.4804523599996</v>
      </c>
    </row>
    <row r="576" spans="1:5" x14ac:dyDescent="0.25">
      <c r="A576" s="181">
        <v>1130</v>
      </c>
      <c r="B576" s="31">
        <v>5</v>
      </c>
      <c r="C576" s="31" t="str">
        <f t="shared" si="8"/>
        <v>1130_5</v>
      </c>
      <c r="D576" s="181">
        <v>299</v>
      </c>
      <c r="E576" s="181">
        <v>4934.8522329099997</v>
      </c>
    </row>
    <row r="577" spans="1:5" x14ac:dyDescent="0.25">
      <c r="A577" s="181">
        <v>1130</v>
      </c>
      <c r="B577" s="31">
        <v>6</v>
      </c>
      <c r="C577" s="31" t="str">
        <f t="shared" si="8"/>
        <v>1130_6</v>
      </c>
      <c r="D577" s="181">
        <v>204</v>
      </c>
      <c r="E577" s="181">
        <v>6466.92706963</v>
      </c>
    </row>
    <row r="578" spans="1:5" x14ac:dyDescent="0.25">
      <c r="A578" s="181">
        <v>1130</v>
      </c>
      <c r="B578" s="31">
        <v>7</v>
      </c>
      <c r="C578" s="31" t="str">
        <f t="shared" si="8"/>
        <v>1130_7</v>
      </c>
      <c r="D578" s="181">
        <v>220</v>
      </c>
      <c r="E578" s="181">
        <v>1473.35155379</v>
      </c>
    </row>
    <row r="579" spans="1:5" x14ac:dyDescent="0.25">
      <c r="A579" s="181">
        <v>1130</v>
      </c>
      <c r="B579" s="31">
        <v>8</v>
      </c>
      <c r="C579" s="31" t="str">
        <f t="shared" ref="C579:C642" si="9">CONCATENATE(A579,"_",B579)</f>
        <v>1130_8</v>
      </c>
      <c r="D579" s="181">
        <v>313</v>
      </c>
      <c r="E579" s="181">
        <v>4144.1852918300001</v>
      </c>
    </row>
    <row r="580" spans="1:5" x14ac:dyDescent="0.25">
      <c r="A580" s="181">
        <v>1130</v>
      </c>
      <c r="B580" s="31">
        <v>9</v>
      </c>
      <c r="C580" s="31" t="str">
        <f t="shared" si="9"/>
        <v>1130_9</v>
      </c>
      <c r="D580" s="181">
        <v>295</v>
      </c>
      <c r="E580" s="181">
        <v>7589.3836777799997</v>
      </c>
    </row>
    <row r="581" spans="1:5" x14ac:dyDescent="0.25">
      <c r="A581" s="181">
        <v>1131</v>
      </c>
      <c r="B581" s="31">
        <v>1</v>
      </c>
      <c r="C581" s="31" t="str">
        <f t="shared" si="9"/>
        <v>1131_1</v>
      </c>
      <c r="D581" s="181">
        <v>2868</v>
      </c>
      <c r="E581" s="181">
        <v>634.82613524999999</v>
      </c>
    </row>
    <row r="582" spans="1:5" x14ac:dyDescent="0.25">
      <c r="A582" s="181">
        <v>1131</v>
      </c>
      <c r="B582" s="31">
        <v>2</v>
      </c>
      <c r="C582" s="31" t="str">
        <f t="shared" si="9"/>
        <v>1131_2</v>
      </c>
      <c r="D582" s="181">
        <v>156</v>
      </c>
      <c r="E582" s="181">
        <v>5316.78699882</v>
      </c>
    </row>
    <row r="583" spans="1:5" x14ac:dyDescent="0.25">
      <c r="A583" s="181">
        <v>1142</v>
      </c>
      <c r="B583" s="31">
        <v>1</v>
      </c>
      <c r="C583" s="31" t="str">
        <f t="shared" si="9"/>
        <v>1142_1</v>
      </c>
      <c r="D583" s="181">
        <v>1183</v>
      </c>
      <c r="E583" s="181">
        <v>448.123869888</v>
      </c>
    </row>
    <row r="584" spans="1:5" x14ac:dyDescent="0.25">
      <c r="A584" s="181">
        <v>1191</v>
      </c>
      <c r="B584" s="31">
        <v>1</v>
      </c>
      <c r="C584" s="31" t="str">
        <f t="shared" si="9"/>
        <v>1191_1</v>
      </c>
      <c r="D584" s="181">
        <v>2443</v>
      </c>
      <c r="E584" s="181">
        <v>4349.7339698599999</v>
      </c>
    </row>
    <row r="585" spans="1:5" x14ac:dyDescent="0.25">
      <c r="A585" s="181">
        <v>1191</v>
      </c>
      <c r="B585" s="31">
        <v>2</v>
      </c>
      <c r="C585" s="31" t="str">
        <f t="shared" si="9"/>
        <v>1191_2</v>
      </c>
      <c r="D585" s="181">
        <v>760</v>
      </c>
      <c r="E585" s="181">
        <v>6335.2780767100003</v>
      </c>
    </row>
    <row r="586" spans="1:5" x14ac:dyDescent="0.25">
      <c r="A586" s="181">
        <v>1212</v>
      </c>
      <c r="B586" s="31">
        <v>1</v>
      </c>
      <c r="C586" s="31" t="str">
        <f t="shared" si="9"/>
        <v>1212_1</v>
      </c>
      <c r="D586" s="181">
        <v>129</v>
      </c>
      <c r="E586" s="181">
        <v>887.47712685099998</v>
      </c>
    </row>
    <row r="587" spans="1:5" x14ac:dyDescent="0.25">
      <c r="A587" s="181">
        <v>1215</v>
      </c>
      <c r="B587" s="31">
        <v>1</v>
      </c>
      <c r="C587" s="31" t="str">
        <f t="shared" si="9"/>
        <v>1215_1</v>
      </c>
      <c r="D587" s="181">
        <v>201</v>
      </c>
      <c r="E587" s="181">
        <v>5502.6542159600003</v>
      </c>
    </row>
    <row r="588" spans="1:5" x14ac:dyDescent="0.25">
      <c r="A588" s="181">
        <v>1215</v>
      </c>
      <c r="B588" s="31">
        <v>2</v>
      </c>
      <c r="C588" s="31" t="str">
        <f t="shared" si="9"/>
        <v>1215_2</v>
      </c>
      <c r="D588" s="181">
        <v>181</v>
      </c>
      <c r="E588" s="181">
        <v>5154.7151492000003</v>
      </c>
    </row>
    <row r="589" spans="1:5" x14ac:dyDescent="0.25">
      <c r="A589" s="181">
        <v>1215</v>
      </c>
      <c r="B589" s="31">
        <v>3</v>
      </c>
      <c r="C589" s="31" t="str">
        <f t="shared" si="9"/>
        <v>1215_3</v>
      </c>
      <c r="D589" s="181">
        <v>403</v>
      </c>
      <c r="E589" s="181">
        <v>5045.5709280000001</v>
      </c>
    </row>
    <row r="590" spans="1:5" x14ac:dyDescent="0.25">
      <c r="A590" s="181">
        <v>1221</v>
      </c>
      <c r="B590" s="31">
        <v>1</v>
      </c>
      <c r="C590" s="31" t="str">
        <f t="shared" si="9"/>
        <v>1221_1</v>
      </c>
      <c r="D590" s="181">
        <v>152</v>
      </c>
      <c r="E590" s="181">
        <v>5366.4950636399999</v>
      </c>
    </row>
    <row r="591" spans="1:5" x14ac:dyDescent="0.25">
      <c r="A591" s="181">
        <v>1221</v>
      </c>
      <c r="B591" s="31">
        <v>2</v>
      </c>
      <c r="C591" s="31" t="str">
        <f t="shared" si="9"/>
        <v>1221_2</v>
      </c>
      <c r="D591" s="181">
        <v>469</v>
      </c>
      <c r="E591" s="181">
        <v>2247.72447534</v>
      </c>
    </row>
    <row r="592" spans="1:5" x14ac:dyDescent="0.25">
      <c r="A592" s="181">
        <v>1222</v>
      </c>
      <c r="B592" s="31">
        <v>1</v>
      </c>
      <c r="C592" s="31" t="str">
        <f t="shared" si="9"/>
        <v>1222_1</v>
      </c>
      <c r="D592" s="181">
        <v>61</v>
      </c>
      <c r="E592" s="181">
        <v>2244.4242899999999</v>
      </c>
    </row>
    <row r="593" spans="1:5" x14ac:dyDescent="0.25">
      <c r="A593" s="181">
        <v>1223</v>
      </c>
      <c r="B593" s="31">
        <v>1</v>
      </c>
      <c r="C593" s="31" t="str">
        <f t="shared" si="9"/>
        <v>1223_1</v>
      </c>
      <c r="D593" s="181">
        <v>116</v>
      </c>
      <c r="E593" s="181">
        <v>3032.13832611</v>
      </c>
    </row>
    <row r="594" spans="1:5" x14ac:dyDescent="0.25">
      <c r="A594" s="181">
        <v>1223</v>
      </c>
      <c r="B594" s="31">
        <v>2</v>
      </c>
      <c r="C594" s="31" t="str">
        <f t="shared" si="9"/>
        <v>1223_2</v>
      </c>
      <c r="D594" s="181">
        <v>282</v>
      </c>
      <c r="E594" s="181">
        <v>4445.2156112800003</v>
      </c>
    </row>
    <row r="595" spans="1:5" x14ac:dyDescent="0.25">
      <c r="A595" s="181">
        <v>1223</v>
      </c>
      <c r="B595" s="31">
        <v>3</v>
      </c>
      <c r="C595" s="31" t="str">
        <f t="shared" si="9"/>
        <v>1223_3</v>
      </c>
      <c r="D595" s="181">
        <v>91</v>
      </c>
      <c r="E595" s="181">
        <v>4420.1355174399996</v>
      </c>
    </row>
    <row r="596" spans="1:5" x14ac:dyDescent="0.25">
      <c r="A596" s="181">
        <v>1224</v>
      </c>
      <c r="B596" s="31">
        <v>4</v>
      </c>
      <c r="C596" s="31" t="str">
        <f t="shared" si="9"/>
        <v>1224_4</v>
      </c>
      <c r="D596" s="181">
        <v>855</v>
      </c>
      <c r="E596" s="181">
        <v>2459.7229807499998</v>
      </c>
    </row>
    <row r="597" spans="1:5" x14ac:dyDescent="0.25">
      <c r="A597" s="181">
        <v>1224</v>
      </c>
      <c r="B597" s="31">
        <v>5</v>
      </c>
      <c r="C597" s="31" t="str">
        <f t="shared" si="9"/>
        <v>1224_5</v>
      </c>
      <c r="D597" s="181">
        <v>335</v>
      </c>
      <c r="E597" s="181">
        <v>7832.3288208000004</v>
      </c>
    </row>
    <row r="598" spans="1:5" x14ac:dyDescent="0.25">
      <c r="A598" s="181">
        <v>1224</v>
      </c>
      <c r="B598" s="31">
        <v>6</v>
      </c>
      <c r="C598" s="31" t="str">
        <f t="shared" si="9"/>
        <v>1224_6</v>
      </c>
      <c r="D598" s="181">
        <v>280</v>
      </c>
      <c r="E598" s="181">
        <v>8228.7567339500001</v>
      </c>
    </row>
    <row r="599" spans="1:5" x14ac:dyDescent="0.25">
      <c r="A599" s="181">
        <v>1241</v>
      </c>
      <c r="B599" s="31">
        <v>1</v>
      </c>
      <c r="C599" s="31" t="str">
        <f t="shared" si="9"/>
        <v>1241_1</v>
      </c>
      <c r="D599" s="181">
        <v>176</v>
      </c>
      <c r="E599" s="181">
        <v>3714.8927055499998</v>
      </c>
    </row>
    <row r="600" spans="1:5" x14ac:dyDescent="0.25">
      <c r="A600" s="181">
        <v>1253</v>
      </c>
      <c r="B600" s="31">
        <v>1</v>
      </c>
      <c r="C600" s="31" t="str">
        <f t="shared" si="9"/>
        <v>1253_1</v>
      </c>
      <c r="D600" s="181">
        <v>245</v>
      </c>
      <c r="E600" s="181">
        <v>5682.7123791200002</v>
      </c>
    </row>
    <row r="601" spans="1:5" x14ac:dyDescent="0.25">
      <c r="A601" s="181">
        <v>1270</v>
      </c>
      <c r="B601" s="31">
        <v>1</v>
      </c>
      <c r="C601" s="31" t="str">
        <f t="shared" si="9"/>
        <v>1270_1</v>
      </c>
      <c r="D601" s="181">
        <v>263</v>
      </c>
      <c r="E601" s="181">
        <v>4894.1996251500004</v>
      </c>
    </row>
    <row r="602" spans="1:5" x14ac:dyDescent="0.25">
      <c r="A602" s="181">
        <v>1271</v>
      </c>
      <c r="B602" s="31">
        <v>1</v>
      </c>
      <c r="C602" s="31" t="str">
        <f t="shared" si="9"/>
        <v>1271_1</v>
      </c>
      <c r="D602" s="181">
        <v>180</v>
      </c>
      <c r="E602" s="181">
        <v>6084.6745260199996</v>
      </c>
    </row>
    <row r="603" spans="1:5" x14ac:dyDescent="0.25">
      <c r="A603" s="181">
        <v>1271</v>
      </c>
      <c r="B603" s="31">
        <v>2</v>
      </c>
      <c r="C603" s="31" t="str">
        <f t="shared" si="9"/>
        <v>1271_2</v>
      </c>
      <c r="D603" s="181">
        <v>156</v>
      </c>
      <c r="E603" s="181">
        <v>2693.6806454900002</v>
      </c>
    </row>
    <row r="604" spans="1:5" x14ac:dyDescent="0.25">
      <c r="A604" s="181">
        <v>1280</v>
      </c>
      <c r="B604" s="31">
        <v>1</v>
      </c>
      <c r="C604" s="31" t="str">
        <f t="shared" si="9"/>
        <v>1280_1</v>
      </c>
      <c r="D604" s="181">
        <v>141</v>
      </c>
      <c r="E604" s="181">
        <v>4410.56183014</v>
      </c>
    </row>
    <row r="605" spans="1:5" x14ac:dyDescent="0.25">
      <c r="A605" s="181">
        <v>1280</v>
      </c>
      <c r="B605" s="31">
        <v>2</v>
      </c>
      <c r="C605" s="31" t="str">
        <f t="shared" si="9"/>
        <v>1280_2</v>
      </c>
      <c r="D605" s="181">
        <v>78</v>
      </c>
      <c r="E605" s="181">
        <v>6449.1466013999998</v>
      </c>
    </row>
    <row r="606" spans="1:5" x14ac:dyDescent="0.25">
      <c r="A606" s="181">
        <v>1280</v>
      </c>
      <c r="B606" s="31">
        <v>3</v>
      </c>
      <c r="C606" s="31" t="str">
        <f t="shared" si="9"/>
        <v>1280_3</v>
      </c>
      <c r="D606" s="181">
        <v>13</v>
      </c>
      <c r="E606" s="181">
        <v>5337.5216051199995</v>
      </c>
    </row>
    <row r="607" spans="1:5" x14ac:dyDescent="0.25">
      <c r="A607" s="181">
        <v>1280</v>
      </c>
      <c r="B607" s="31">
        <v>4</v>
      </c>
      <c r="C607" s="31" t="str">
        <f t="shared" si="9"/>
        <v>1280_4</v>
      </c>
      <c r="D607" s="181">
        <v>34</v>
      </c>
      <c r="E607" s="181">
        <v>4553.9805526700002</v>
      </c>
    </row>
    <row r="608" spans="1:5" x14ac:dyDescent="0.25">
      <c r="A608" s="181">
        <v>1281</v>
      </c>
      <c r="B608" s="31">
        <v>2</v>
      </c>
      <c r="C608" s="31" t="str">
        <f t="shared" si="9"/>
        <v>1281_2</v>
      </c>
      <c r="D608" s="181">
        <v>46</v>
      </c>
      <c r="E608" s="181">
        <v>5918.3252985999998</v>
      </c>
    </row>
    <row r="609" spans="1:5" x14ac:dyDescent="0.25">
      <c r="A609" s="181">
        <v>1282</v>
      </c>
      <c r="B609" s="31">
        <v>1</v>
      </c>
      <c r="C609" s="31" t="str">
        <f t="shared" si="9"/>
        <v>1282_1</v>
      </c>
      <c r="D609" s="181">
        <v>54</v>
      </c>
      <c r="E609" s="181">
        <v>3276.6629558499999</v>
      </c>
    </row>
    <row r="610" spans="1:5" x14ac:dyDescent="0.25">
      <c r="A610" s="181">
        <v>1282</v>
      </c>
      <c r="B610" s="31">
        <v>2</v>
      </c>
      <c r="C610" s="31" t="str">
        <f t="shared" si="9"/>
        <v>1282_2</v>
      </c>
      <c r="D610" s="181">
        <v>95</v>
      </c>
      <c r="E610" s="181">
        <v>6915.1506299499997</v>
      </c>
    </row>
    <row r="611" spans="1:5" x14ac:dyDescent="0.25">
      <c r="A611" s="181">
        <v>1311</v>
      </c>
      <c r="B611" s="31">
        <v>1</v>
      </c>
      <c r="C611" s="31" t="str">
        <f t="shared" si="9"/>
        <v>1311_1</v>
      </c>
      <c r="D611" s="181">
        <v>5326</v>
      </c>
      <c r="E611" s="181">
        <v>4659.6030617300003</v>
      </c>
    </row>
    <row r="612" spans="1:5" x14ac:dyDescent="0.25">
      <c r="A612" s="181">
        <v>1311</v>
      </c>
      <c r="B612" s="31">
        <v>2</v>
      </c>
      <c r="C612" s="31" t="str">
        <f t="shared" si="9"/>
        <v>1311_2</v>
      </c>
      <c r="D612" s="181">
        <v>1736</v>
      </c>
      <c r="E612" s="181">
        <v>4275.0176498800001</v>
      </c>
    </row>
    <row r="613" spans="1:5" x14ac:dyDescent="0.25">
      <c r="A613" s="181">
        <v>1311</v>
      </c>
      <c r="B613" s="31">
        <v>3</v>
      </c>
      <c r="C613" s="31" t="str">
        <f t="shared" si="9"/>
        <v>1311_3</v>
      </c>
      <c r="D613" s="181">
        <v>1195</v>
      </c>
      <c r="E613" s="181">
        <v>3423.4873137300001</v>
      </c>
    </row>
    <row r="614" spans="1:5" x14ac:dyDescent="0.25">
      <c r="A614" s="181">
        <v>1311</v>
      </c>
      <c r="B614" s="31">
        <v>4</v>
      </c>
      <c r="C614" s="31" t="str">
        <f t="shared" si="9"/>
        <v>1311_4</v>
      </c>
      <c r="D614" s="181">
        <v>730</v>
      </c>
      <c r="E614" s="181">
        <v>1952.6521570800001</v>
      </c>
    </row>
    <row r="615" spans="1:5" x14ac:dyDescent="0.25">
      <c r="A615" s="181">
        <v>1321</v>
      </c>
      <c r="B615" s="31">
        <v>1</v>
      </c>
      <c r="C615" s="31" t="str">
        <f t="shared" si="9"/>
        <v>1321_1</v>
      </c>
      <c r="D615" s="181">
        <v>657</v>
      </c>
      <c r="E615" s="181">
        <v>7125.76081153</v>
      </c>
    </row>
    <row r="616" spans="1:5" x14ac:dyDescent="0.25">
      <c r="A616" s="181">
        <v>1321</v>
      </c>
      <c r="B616" s="31">
        <v>2</v>
      </c>
      <c r="C616" s="31" t="str">
        <f t="shared" si="9"/>
        <v>1321_2</v>
      </c>
      <c r="D616" s="181">
        <v>1110</v>
      </c>
      <c r="E616" s="181">
        <v>10532.716994599999</v>
      </c>
    </row>
    <row r="617" spans="1:5" x14ac:dyDescent="0.25">
      <c r="A617" s="181">
        <v>1322</v>
      </c>
      <c r="B617" s="31">
        <v>1</v>
      </c>
      <c r="C617" s="31" t="str">
        <f t="shared" si="9"/>
        <v>1322_1</v>
      </c>
      <c r="D617" s="181">
        <v>183</v>
      </c>
      <c r="E617" s="181">
        <v>5044.9812758799999</v>
      </c>
    </row>
    <row r="618" spans="1:5" x14ac:dyDescent="0.25">
      <c r="A618" s="181">
        <v>1322</v>
      </c>
      <c r="B618" s="31">
        <v>2</v>
      </c>
      <c r="C618" s="31" t="str">
        <f t="shared" si="9"/>
        <v>1322_2</v>
      </c>
      <c r="D618" s="181">
        <v>204</v>
      </c>
      <c r="E618" s="181">
        <v>10408.1603235</v>
      </c>
    </row>
    <row r="619" spans="1:5" x14ac:dyDescent="0.25">
      <c r="A619" s="181">
        <v>1323</v>
      </c>
      <c r="B619" s="31">
        <v>1</v>
      </c>
      <c r="C619" s="31" t="str">
        <f t="shared" si="9"/>
        <v>1323_1</v>
      </c>
      <c r="D619" s="181">
        <v>56</v>
      </c>
      <c r="E619" s="181">
        <v>1244.0721380699999</v>
      </c>
    </row>
    <row r="620" spans="1:5" x14ac:dyDescent="0.25">
      <c r="A620" s="181">
        <v>1324</v>
      </c>
      <c r="B620" s="31">
        <v>1</v>
      </c>
      <c r="C620" s="31" t="str">
        <f t="shared" si="9"/>
        <v>1324_1</v>
      </c>
      <c r="D620" s="181">
        <v>1496</v>
      </c>
      <c r="E620" s="181">
        <v>7955.7747071399999</v>
      </c>
    </row>
    <row r="621" spans="1:5" x14ac:dyDescent="0.25">
      <c r="A621" s="181">
        <v>1331</v>
      </c>
      <c r="B621" s="31">
        <v>1</v>
      </c>
      <c r="C621" s="31" t="str">
        <f t="shared" si="9"/>
        <v>1331_1</v>
      </c>
      <c r="D621" s="181">
        <v>99</v>
      </c>
      <c r="E621" s="181">
        <v>4598.6606434400001</v>
      </c>
    </row>
    <row r="622" spans="1:5" x14ac:dyDescent="0.25">
      <c r="A622" s="181">
        <v>1331</v>
      </c>
      <c r="B622" s="31">
        <v>2</v>
      </c>
      <c r="C622" s="31" t="str">
        <f t="shared" si="9"/>
        <v>1331_2</v>
      </c>
      <c r="D622" s="181">
        <v>26</v>
      </c>
      <c r="E622" s="181">
        <v>4145.5009280800004</v>
      </c>
    </row>
    <row r="623" spans="1:5" x14ac:dyDescent="0.25">
      <c r="A623" s="181">
        <v>1332</v>
      </c>
      <c r="B623" s="31">
        <v>1</v>
      </c>
      <c r="C623" s="31" t="str">
        <f t="shared" si="9"/>
        <v>1332_1</v>
      </c>
      <c r="D623" s="181">
        <v>14</v>
      </c>
      <c r="E623" s="181">
        <v>6263.9396214400003</v>
      </c>
    </row>
    <row r="624" spans="1:5" x14ac:dyDescent="0.25">
      <c r="A624" s="181">
        <v>1361</v>
      </c>
      <c r="B624" s="31">
        <v>1</v>
      </c>
      <c r="C624" s="31" t="str">
        <f t="shared" si="9"/>
        <v>1361_1</v>
      </c>
      <c r="D624" s="181">
        <v>6419</v>
      </c>
      <c r="E624" s="181">
        <v>8912.9901137300003</v>
      </c>
    </row>
    <row r="625" spans="1:5" x14ac:dyDescent="0.25">
      <c r="A625" s="181">
        <v>1361</v>
      </c>
      <c r="B625" s="31">
        <v>3</v>
      </c>
      <c r="C625" s="31" t="str">
        <f t="shared" si="9"/>
        <v>1361_3</v>
      </c>
      <c r="D625" s="181">
        <v>217</v>
      </c>
      <c r="E625" s="181">
        <v>4091.9290457900001</v>
      </c>
    </row>
    <row r="626" spans="1:5" x14ac:dyDescent="0.25">
      <c r="A626" s="181">
        <v>1361</v>
      </c>
      <c r="B626" s="31">
        <v>4</v>
      </c>
      <c r="C626" s="31" t="str">
        <f t="shared" si="9"/>
        <v>1361_4</v>
      </c>
      <c r="D626" s="181">
        <v>107</v>
      </c>
      <c r="E626" s="181">
        <v>8251.2031611000002</v>
      </c>
    </row>
    <row r="627" spans="1:5" x14ac:dyDescent="0.25">
      <c r="A627" s="181">
        <v>1371</v>
      </c>
      <c r="B627" s="31">
        <v>1</v>
      </c>
      <c r="C627" s="31" t="str">
        <f t="shared" si="9"/>
        <v>1371_1</v>
      </c>
      <c r="D627" s="181">
        <v>665</v>
      </c>
      <c r="E627" s="181">
        <v>1702.0685355400001</v>
      </c>
    </row>
    <row r="628" spans="1:5" x14ac:dyDescent="0.25">
      <c r="A628" s="181">
        <v>1375</v>
      </c>
      <c r="B628" s="31">
        <v>1</v>
      </c>
      <c r="C628" s="31" t="str">
        <f t="shared" si="9"/>
        <v>1375_1</v>
      </c>
      <c r="D628" s="181">
        <v>4683</v>
      </c>
      <c r="E628" s="181">
        <v>3120.8126617500002</v>
      </c>
    </row>
    <row r="629" spans="1:5" x14ac:dyDescent="0.25">
      <c r="A629" s="181">
        <v>1378</v>
      </c>
      <c r="B629" s="31">
        <v>1</v>
      </c>
      <c r="C629" s="31" t="str">
        <f t="shared" si="9"/>
        <v>1378_1</v>
      </c>
      <c r="D629" s="181">
        <v>108</v>
      </c>
      <c r="E629" s="181">
        <v>545.77190073099996</v>
      </c>
    </row>
    <row r="630" spans="1:5" x14ac:dyDescent="0.25">
      <c r="A630" s="181">
        <v>1379</v>
      </c>
      <c r="B630" s="31">
        <v>1</v>
      </c>
      <c r="C630" s="31" t="str">
        <f t="shared" si="9"/>
        <v>1379_1</v>
      </c>
      <c r="D630" s="181">
        <v>86</v>
      </c>
      <c r="E630" s="181">
        <v>2713.1214819100001</v>
      </c>
    </row>
    <row r="631" spans="1:5" x14ac:dyDescent="0.25">
      <c r="A631" s="181">
        <v>1403</v>
      </c>
      <c r="B631" s="31">
        <v>1</v>
      </c>
      <c r="C631" s="31" t="str">
        <f t="shared" si="9"/>
        <v>1403_1</v>
      </c>
      <c r="D631" s="181">
        <v>1683</v>
      </c>
      <c r="E631" s="181">
        <v>6690.4450915400002</v>
      </c>
    </row>
    <row r="632" spans="1:5" x14ac:dyDescent="0.25">
      <c r="A632" s="181">
        <v>1403</v>
      </c>
      <c r="B632" s="31">
        <v>2</v>
      </c>
      <c r="C632" s="31" t="str">
        <f t="shared" si="9"/>
        <v>1403_2</v>
      </c>
      <c r="D632" s="181">
        <v>277</v>
      </c>
      <c r="E632" s="181">
        <v>5326.88229314</v>
      </c>
    </row>
    <row r="633" spans="1:5" x14ac:dyDescent="0.25">
      <c r="A633" s="181">
        <v>1403</v>
      </c>
      <c r="B633" s="31">
        <v>3</v>
      </c>
      <c r="C633" s="31" t="str">
        <f t="shared" si="9"/>
        <v>1403_3</v>
      </c>
      <c r="D633" s="181">
        <v>264</v>
      </c>
      <c r="E633" s="181">
        <v>5112.3955967600004</v>
      </c>
    </row>
    <row r="634" spans="1:5" x14ac:dyDescent="0.25">
      <c r="A634" s="181">
        <v>1421</v>
      </c>
      <c r="B634" s="31">
        <v>1</v>
      </c>
      <c r="C634" s="31" t="str">
        <f t="shared" si="9"/>
        <v>1421_1</v>
      </c>
      <c r="D634" s="181">
        <v>1250</v>
      </c>
      <c r="E634" s="181">
        <v>4731.4112737100004</v>
      </c>
    </row>
    <row r="635" spans="1:5" x14ac:dyDescent="0.25">
      <c r="A635" s="181">
        <v>1421</v>
      </c>
      <c r="B635" s="31">
        <v>2</v>
      </c>
      <c r="C635" s="31" t="str">
        <f t="shared" si="9"/>
        <v>1421_2</v>
      </c>
      <c r="D635" s="181">
        <v>1042</v>
      </c>
      <c r="E635" s="181">
        <v>14985.0345901</v>
      </c>
    </row>
    <row r="636" spans="1:5" x14ac:dyDescent="0.25">
      <c r="A636" s="181">
        <v>1421</v>
      </c>
      <c r="B636" s="31">
        <v>4</v>
      </c>
      <c r="C636" s="31" t="str">
        <f t="shared" si="9"/>
        <v>1421_4</v>
      </c>
      <c r="D636" s="181">
        <v>2253</v>
      </c>
      <c r="E636" s="181">
        <v>807.11699545199997</v>
      </c>
    </row>
    <row r="637" spans="1:5" x14ac:dyDescent="0.25">
      <c r="A637" s="181">
        <v>1430</v>
      </c>
      <c r="B637" s="31">
        <v>1</v>
      </c>
      <c r="C637" s="31" t="str">
        <f t="shared" si="9"/>
        <v>1430_1</v>
      </c>
      <c r="D637" s="181">
        <v>162</v>
      </c>
      <c r="E637" s="181">
        <v>4617.9125416899997</v>
      </c>
    </row>
    <row r="638" spans="1:5" x14ac:dyDescent="0.25">
      <c r="A638" s="181">
        <v>1430</v>
      </c>
      <c r="B638" s="31">
        <v>2</v>
      </c>
      <c r="C638" s="31" t="str">
        <f t="shared" si="9"/>
        <v>1430_2</v>
      </c>
      <c r="D638" s="181">
        <v>212</v>
      </c>
      <c r="E638" s="181">
        <v>12107.2349951</v>
      </c>
    </row>
    <row r="639" spans="1:5" x14ac:dyDescent="0.25">
      <c r="A639" s="181">
        <v>1430</v>
      </c>
      <c r="B639" s="31">
        <v>5</v>
      </c>
      <c r="C639" s="31" t="str">
        <f t="shared" si="9"/>
        <v>1430_5</v>
      </c>
      <c r="D639" s="181">
        <v>95</v>
      </c>
      <c r="E639" s="181">
        <v>5653.7018630700004</v>
      </c>
    </row>
    <row r="640" spans="1:5" x14ac:dyDescent="0.25">
      <c r="A640" s="181">
        <v>1431</v>
      </c>
      <c r="B640" s="31">
        <v>1</v>
      </c>
      <c r="C640" s="31" t="str">
        <f t="shared" si="9"/>
        <v>1431_1</v>
      </c>
      <c r="D640" s="181">
        <v>46</v>
      </c>
      <c r="E640" s="181">
        <v>2759.2994641199998</v>
      </c>
    </row>
    <row r="641" spans="1:5" x14ac:dyDescent="0.25">
      <c r="A641" s="181">
        <v>1431</v>
      </c>
      <c r="B641" s="31">
        <v>2</v>
      </c>
      <c r="C641" s="31" t="str">
        <f t="shared" si="9"/>
        <v>1431_2</v>
      </c>
      <c r="D641" s="181">
        <v>81</v>
      </c>
      <c r="E641" s="181">
        <v>10126.243595100001</v>
      </c>
    </row>
    <row r="642" spans="1:5" x14ac:dyDescent="0.25">
      <c r="A642" s="181">
        <v>1452</v>
      </c>
      <c r="B642" s="31">
        <v>1</v>
      </c>
      <c r="C642" s="31" t="str">
        <f t="shared" si="9"/>
        <v>1452_1</v>
      </c>
      <c r="D642" s="181">
        <v>6926</v>
      </c>
      <c r="E642" s="181">
        <v>3934.5275519000002</v>
      </c>
    </row>
    <row r="643" spans="1:5" x14ac:dyDescent="0.25">
      <c r="A643" s="181">
        <v>1452</v>
      </c>
      <c r="B643" s="31">
        <v>2</v>
      </c>
      <c r="C643" s="31" t="str">
        <f t="shared" ref="C643:C706" si="10">CONCATENATE(A643,"_",B643)</f>
        <v>1452_2</v>
      </c>
      <c r="D643" s="181">
        <v>2059</v>
      </c>
      <c r="E643" s="181">
        <v>4228.7627728099997</v>
      </c>
    </row>
    <row r="644" spans="1:5" x14ac:dyDescent="0.25">
      <c r="A644" s="181">
        <v>1453</v>
      </c>
      <c r="B644" s="31">
        <v>1</v>
      </c>
      <c r="C644" s="31" t="str">
        <f t="shared" si="10"/>
        <v>1453_1</v>
      </c>
      <c r="D644" s="181">
        <v>446</v>
      </c>
      <c r="E644" s="181">
        <v>1577.2384022399999</v>
      </c>
    </row>
    <row r="645" spans="1:5" x14ac:dyDescent="0.25">
      <c r="A645" s="181">
        <v>1453</v>
      </c>
      <c r="B645" s="31">
        <v>2</v>
      </c>
      <c r="C645" s="31" t="str">
        <f t="shared" si="10"/>
        <v>1453_2</v>
      </c>
      <c r="D645" s="181">
        <v>213</v>
      </c>
      <c r="E645" s="181">
        <v>7149.4795752299997</v>
      </c>
    </row>
    <row r="646" spans="1:5" x14ac:dyDescent="0.25">
      <c r="A646" s="181">
        <v>1456</v>
      </c>
      <c r="B646" s="31">
        <v>1</v>
      </c>
      <c r="C646" s="31" t="str">
        <f t="shared" si="10"/>
        <v>1456_1</v>
      </c>
      <c r="D646" s="181">
        <v>6166</v>
      </c>
      <c r="E646" s="181">
        <v>3072.78522131</v>
      </c>
    </row>
    <row r="647" spans="1:5" x14ac:dyDescent="0.25">
      <c r="A647" s="181">
        <v>1456</v>
      </c>
      <c r="B647" s="31">
        <v>2</v>
      </c>
      <c r="C647" s="31" t="str">
        <f t="shared" si="10"/>
        <v>1456_2</v>
      </c>
      <c r="D647" s="181">
        <v>2581</v>
      </c>
      <c r="E647" s="181">
        <v>2506.7504833900002</v>
      </c>
    </row>
    <row r="648" spans="1:5" x14ac:dyDescent="0.25">
      <c r="A648" s="181">
        <v>1456</v>
      </c>
      <c r="B648" s="31">
        <v>3</v>
      </c>
      <c r="C648" s="31" t="str">
        <f t="shared" si="10"/>
        <v>1456_3</v>
      </c>
      <c r="D648" s="181">
        <v>1654</v>
      </c>
      <c r="E648" s="181">
        <v>3630.4164365000001</v>
      </c>
    </row>
    <row r="649" spans="1:5" x14ac:dyDescent="0.25">
      <c r="A649" s="181">
        <v>1456</v>
      </c>
      <c r="B649" s="31">
        <v>4</v>
      </c>
      <c r="C649" s="31" t="str">
        <f t="shared" si="10"/>
        <v>1456_4</v>
      </c>
      <c r="D649" s="181">
        <v>1199</v>
      </c>
      <c r="E649" s="181">
        <v>5752.8605642399998</v>
      </c>
    </row>
    <row r="650" spans="1:5" x14ac:dyDescent="0.25">
      <c r="A650" s="181">
        <v>1456</v>
      </c>
      <c r="B650" s="31">
        <v>5</v>
      </c>
      <c r="C650" s="31" t="str">
        <f t="shared" si="10"/>
        <v>1456_5</v>
      </c>
      <c r="D650" s="181">
        <v>102</v>
      </c>
      <c r="E650" s="181">
        <v>7439.9489877300002</v>
      </c>
    </row>
    <row r="651" spans="1:5" x14ac:dyDescent="0.25">
      <c r="A651" s="181">
        <v>1456</v>
      </c>
      <c r="B651" s="31">
        <v>6</v>
      </c>
      <c r="C651" s="31" t="str">
        <f t="shared" si="10"/>
        <v>1456_6</v>
      </c>
      <c r="D651" s="181">
        <v>199</v>
      </c>
      <c r="E651" s="181">
        <v>2842.29124486</v>
      </c>
    </row>
    <row r="652" spans="1:5" x14ac:dyDescent="0.25">
      <c r="A652" s="181">
        <v>1471</v>
      </c>
      <c r="B652" s="31">
        <v>1</v>
      </c>
      <c r="C652" s="31" t="str">
        <f t="shared" si="10"/>
        <v>1471_1</v>
      </c>
      <c r="D652" s="181">
        <v>1264</v>
      </c>
      <c r="E652" s="181">
        <v>6384.3395141700003</v>
      </c>
    </row>
    <row r="653" spans="1:5" x14ac:dyDescent="0.25">
      <c r="A653" s="181">
        <v>1471</v>
      </c>
      <c r="B653" s="31">
        <v>2</v>
      </c>
      <c r="C653" s="31" t="str">
        <f t="shared" si="10"/>
        <v>1471_2</v>
      </c>
      <c r="D653" s="181">
        <v>254</v>
      </c>
      <c r="E653" s="181">
        <v>4156.5094994000001</v>
      </c>
    </row>
    <row r="654" spans="1:5" x14ac:dyDescent="0.25">
      <c r="A654" s="181">
        <v>1471</v>
      </c>
      <c r="B654" s="31">
        <v>3</v>
      </c>
      <c r="C654" s="31" t="str">
        <f t="shared" si="10"/>
        <v>1471_3</v>
      </c>
      <c r="D654" s="181">
        <v>172</v>
      </c>
      <c r="E654" s="181">
        <v>4771.9986120599997</v>
      </c>
    </row>
    <row r="655" spans="1:5" x14ac:dyDescent="0.25">
      <c r="A655" s="181">
        <v>1471</v>
      </c>
      <c r="B655" s="31">
        <v>4</v>
      </c>
      <c r="C655" s="31" t="str">
        <f t="shared" si="10"/>
        <v>1471_4</v>
      </c>
      <c r="D655" s="181">
        <v>83</v>
      </c>
      <c r="E655" s="181">
        <v>6236.4480429799996</v>
      </c>
    </row>
    <row r="656" spans="1:5" x14ac:dyDescent="0.25">
      <c r="A656" s="181">
        <v>1471</v>
      </c>
      <c r="B656" s="31">
        <v>5</v>
      </c>
      <c r="C656" s="31" t="str">
        <f t="shared" si="10"/>
        <v>1471_5</v>
      </c>
      <c r="D656" s="181">
        <v>533</v>
      </c>
      <c r="E656" s="181">
        <v>6715.5180419500002</v>
      </c>
    </row>
    <row r="657" spans="1:5" x14ac:dyDescent="0.25">
      <c r="A657" s="181">
        <v>1491</v>
      </c>
      <c r="B657" s="31">
        <v>1</v>
      </c>
      <c r="C657" s="31" t="str">
        <f t="shared" si="10"/>
        <v>1491_1</v>
      </c>
      <c r="D657" s="181">
        <v>104</v>
      </c>
      <c r="E657" s="181">
        <v>6146.2848327199999</v>
      </c>
    </row>
    <row r="658" spans="1:5" x14ac:dyDescent="0.25">
      <c r="A658" s="181">
        <v>1492</v>
      </c>
      <c r="B658" s="31">
        <v>1</v>
      </c>
      <c r="C658" s="31" t="str">
        <f t="shared" si="10"/>
        <v>1492_1</v>
      </c>
      <c r="D658" s="181">
        <v>369</v>
      </c>
      <c r="E658" s="181">
        <v>8100.6020383499999</v>
      </c>
    </row>
    <row r="659" spans="1:5" x14ac:dyDescent="0.25">
      <c r="A659" s="181">
        <v>1493</v>
      </c>
      <c r="B659" s="31">
        <v>1</v>
      </c>
      <c r="C659" s="31" t="str">
        <f t="shared" si="10"/>
        <v>1493_1</v>
      </c>
      <c r="D659" s="181">
        <v>528</v>
      </c>
      <c r="E659" s="181">
        <v>9121.7021996999993</v>
      </c>
    </row>
    <row r="660" spans="1:5" x14ac:dyDescent="0.25">
      <c r="A660" s="181">
        <v>1494</v>
      </c>
      <c r="B660" s="31">
        <v>1</v>
      </c>
      <c r="C660" s="31" t="str">
        <f t="shared" si="10"/>
        <v>1494_1</v>
      </c>
      <c r="D660" s="181">
        <v>818</v>
      </c>
      <c r="E660" s="181">
        <v>3988.5971178599998</v>
      </c>
    </row>
    <row r="661" spans="1:5" x14ac:dyDescent="0.25">
      <c r="A661" s="181">
        <v>1494</v>
      </c>
      <c r="B661" s="31">
        <v>2</v>
      </c>
      <c r="C661" s="31" t="str">
        <f t="shared" si="10"/>
        <v>1494_2</v>
      </c>
      <c r="D661" s="181">
        <v>350</v>
      </c>
      <c r="E661" s="181">
        <v>5657.4186425199996</v>
      </c>
    </row>
    <row r="662" spans="1:5" x14ac:dyDescent="0.25">
      <c r="A662" s="181">
        <v>1494</v>
      </c>
      <c r="B662" s="31">
        <v>3</v>
      </c>
      <c r="C662" s="31" t="str">
        <f t="shared" si="10"/>
        <v>1494_3</v>
      </c>
      <c r="D662" s="181">
        <v>796</v>
      </c>
      <c r="E662" s="181">
        <v>5395.1661708700003</v>
      </c>
    </row>
    <row r="663" spans="1:5" x14ac:dyDescent="0.25">
      <c r="A663" s="181">
        <v>1494</v>
      </c>
      <c r="B663" s="31">
        <v>4</v>
      </c>
      <c r="C663" s="31" t="str">
        <f t="shared" si="10"/>
        <v>1494_4</v>
      </c>
      <c r="D663" s="181">
        <v>1032</v>
      </c>
      <c r="E663" s="181">
        <v>6574.3031317799996</v>
      </c>
    </row>
    <row r="664" spans="1:5" x14ac:dyDescent="0.25">
      <c r="A664" s="181">
        <v>1494</v>
      </c>
      <c r="B664" s="31">
        <v>5</v>
      </c>
      <c r="C664" s="31" t="str">
        <f t="shared" si="10"/>
        <v>1494_5</v>
      </c>
      <c r="D664" s="181">
        <v>328</v>
      </c>
      <c r="E664" s="181">
        <v>4095.01793017</v>
      </c>
    </row>
    <row r="665" spans="1:5" x14ac:dyDescent="0.25">
      <c r="A665" s="181">
        <v>1494</v>
      </c>
      <c r="B665" s="31">
        <v>6</v>
      </c>
      <c r="C665" s="31" t="str">
        <f t="shared" si="10"/>
        <v>1494_6</v>
      </c>
      <c r="D665" s="181">
        <v>205</v>
      </c>
      <c r="E665" s="181">
        <v>3782.44354849</v>
      </c>
    </row>
    <row r="666" spans="1:5" x14ac:dyDescent="0.25">
      <c r="A666" s="181">
        <v>1494</v>
      </c>
      <c r="B666" s="31">
        <v>7</v>
      </c>
      <c r="C666" s="31" t="str">
        <f t="shared" si="10"/>
        <v>1494_7</v>
      </c>
      <c r="D666" s="181">
        <v>250</v>
      </c>
      <c r="E666" s="181">
        <v>3685.7532286400001</v>
      </c>
    </row>
    <row r="667" spans="1:5" x14ac:dyDescent="0.25">
      <c r="A667" s="181">
        <v>1521</v>
      </c>
      <c r="B667" s="31">
        <v>1</v>
      </c>
      <c r="C667" s="31" t="str">
        <f t="shared" si="10"/>
        <v>1521_1</v>
      </c>
      <c r="D667" s="181">
        <v>3194</v>
      </c>
      <c r="E667" s="181">
        <v>7525.3228597799998</v>
      </c>
    </row>
    <row r="668" spans="1:5" x14ac:dyDescent="0.25">
      <c r="A668" s="181">
        <v>1521</v>
      </c>
      <c r="B668" s="31">
        <v>4</v>
      </c>
      <c r="C668" s="31" t="str">
        <f t="shared" si="10"/>
        <v>1521_4</v>
      </c>
      <c r="D668" s="181">
        <v>346</v>
      </c>
      <c r="E668" s="181">
        <v>1248.15468498</v>
      </c>
    </row>
    <row r="669" spans="1:5" x14ac:dyDescent="0.25">
      <c r="A669" s="181">
        <v>1531</v>
      </c>
      <c r="B669" s="31">
        <v>1</v>
      </c>
      <c r="C669" s="31" t="str">
        <f t="shared" si="10"/>
        <v>1531_1</v>
      </c>
      <c r="D669" s="181">
        <v>315</v>
      </c>
      <c r="E669" s="181">
        <v>4291.1856803399996</v>
      </c>
    </row>
    <row r="670" spans="1:5" x14ac:dyDescent="0.25">
      <c r="A670" s="181">
        <v>1531</v>
      </c>
      <c r="B670" s="31">
        <v>2</v>
      </c>
      <c r="C670" s="31" t="str">
        <f t="shared" si="10"/>
        <v>1531_2</v>
      </c>
      <c r="D670" s="181">
        <v>172</v>
      </c>
      <c r="E670" s="181">
        <v>4827.3697644900003</v>
      </c>
    </row>
    <row r="671" spans="1:5" x14ac:dyDescent="0.25">
      <c r="A671" s="181">
        <v>1531</v>
      </c>
      <c r="B671" s="31">
        <v>3</v>
      </c>
      <c r="C671" s="31" t="str">
        <f t="shared" si="10"/>
        <v>1531_3</v>
      </c>
      <c r="D671" s="181">
        <v>371</v>
      </c>
      <c r="E671" s="181">
        <v>4070.5879834299999</v>
      </c>
    </row>
    <row r="672" spans="1:5" x14ac:dyDescent="0.25">
      <c r="A672" s="181">
        <v>1531</v>
      </c>
      <c r="B672" s="31">
        <v>4</v>
      </c>
      <c r="C672" s="31" t="str">
        <f t="shared" si="10"/>
        <v>1531_4</v>
      </c>
      <c r="D672" s="181">
        <v>134</v>
      </c>
      <c r="E672" s="181">
        <v>3266.8877194199999</v>
      </c>
    </row>
    <row r="673" spans="1:5" x14ac:dyDescent="0.25">
      <c r="A673" s="181">
        <v>1533</v>
      </c>
      <c r="B673" s="31">
        <v>1</v>
      </c>
      <c r="C673" s="31" t="str">
        <f t="shared" si="10"/>
        <v>1533_1</v>
      </c>
      <c r="D673" s="181">
        <v>1425</v>
      </c>
      <c r="E673" s="181">
        <v>5890.0930930900004</v>
      </c>
    </row>
    <row r="674" spans="1:5" x14ac:dyDescent="0.25">
      <c r="A674" s="181">
        <v>1534</v>
      </c>
      <c r="B674" s="31">
        <v>1</v>
      </c>
      <c r="C674" s="31" t="str">
        <f t="shared" si="10"/>
        <v>1534_1</v>
      </c>
      <c r="D674" s="181">
        <v>172</v>
      </c>
      <c r="E674" s="181">
        <v>2019.73501115</v>
      </c>
    </row>
    <row r="675" spans="1:5" x14ac:dyDescent="0.25">
      <c r="A675" s="181">
        <v>1534</v>
      </c>
      <c r="B675" s="31">
        <v>2</v>
      </c>
      <c r="C675" s="31" t="str">
        <f t="shared" si="10"/>
        <v>1534_2</v>
      </c>
      <c r="D675" s="181">
        <v>121</v>
      </c>
      <c r="E675" s="181">
        <v>7717.7763102999997</v>
      </c>
    </row>
    <row r="676" spans="1:5" x14ac:dyDescent="0.25">
      <c r="A676" s="181">
        <v>1541</v>
      </c>
      <c r="B676" s="31">
        <v>1</v>
      </c>
      <c r="C676" s="31" t="str">
        <f t="shared" si="10"/>
        <v>1541_1</v>
      </c>
      <c r="D676" s="181">
        <v>2423</v>
      </c>
      <c r="E676" s="181">
        <v>2807.2736837500001</v>
      </c>
    </row>
    <row r="677" spans="1:5" x14ac:dyDescent="0.25">
      <c r="A677" s="181">
        <v>1542</v>
      </c>
      <c r="B677" s="31">
        <v>1</v>
      </c>
      <c r="C677" s="31" t="str">
        <f t="shared" si="10"/>
        <v>1542_1</v>
      </c>
      <c r="D677" s="181">
        <v>2419</v>
      </c>
      <c r="E677" s="181">
        <v>548.53606490000004</v>
      </c>
    </row>
    <row r="678" spans="1:5" x14ac:dyDescent="0.25">
      <c r="A678" s="181">
        <v>1543</v>
      </c>
      <c r="B678" s="31">
        <v>1</v>
      </c>
      <c r="C678" s="31" t="str">
        <f t="shared" si="10"/>
        <v>1543_1</v>
      </c>
      <c r="D678" s="181">
        <v>1894</v>
      </c>
      <c r="E678" s="181">
        <v>5689.0069239599998</v>
      </c>
    </row>
    <row r="679" spans="1:5" x14ac:dyDescent="0.25">
      <c r="A679" s="181">
        <v>1543</v>
      </c>
      <c r="B679" s="31">
        <v>2</v>
      </c>
      <c r="C679" s="31" t="str">
        <f t="shared" si="10"/>
        <v>1543_2</v>
      </c>
      <c r="D679" s="181">
        <v>645</v>
      </c>
      <c r="E679" s="181">
        <v>5282.6646593400001</v>
      </c>
    </row>
    <row r="680" spans="1:5" x14ac:dyDescent="0.25">
      <c r="A680" s="181">
        <v>1551</v>
      </c>
      <c r="B680" s="31">
        <v>1</v>
      </c>
      <c r="C680" s="31" t="str">
        <f t="shared" si="10"/>
        <v>1551_1</v>
      </c>
      <c r="D680" s="181">
        <v>293</v>
      </c>
      <c r="E680" s="181">
        <v>6478.8750088099996</v>
      </c>
    </row>
    <row r="681" spans="1:5" x14ac:dyDescent="0.25">
      <c r="A681" s="181">
        <v>1551</v>
      </c>
      <c r="B681" s="31">
        <v>2</v>
      </c>
      <c r="C681" s="31" t="str">
        <f t="shared" si="10"/>
        <v>1551_2</v>
      </c>
      <c r="D681" s="181">
        <v>48</v>
      </c>
      <c r="E681" s="181">
        <v>6389.7817631099997</v>
      </c>
    </row>
    <row r="682" spans="1:5" x14ac:dyDescent="0.25">
      <c r="A682" s="181">
        <v>1552</v>
      </c>
      <c r="B682" s="31">
        <v>1</v>
      </c>
      <c r="C682" s="31" t="str">
        <f t="shared" si="10"/>
        <v>1552_1</v>
      </c>
      <c r="D682" s="181">
        <v>990</v>
      </c>
      <c r="E682" s="181">
        <v>3540.5406511900001</v>
      </c>
    </row>
    <row r="683" spans="1:5" x14ac:dyDescent="0.25">
      <c r="A683" s="181">
        <v>1552</v>
      </c>
      <c r="B683" s="31">
        <v>2</v>
      </c>
      <c r="C683" s="31" t="str">
        <f t="shared" si="10"/>
        <v>1552_2</v>
      </c>
      <c r="D683" s="181">
        <v>151</v>
      </c>
      <c r="E683" s="181">
        <v>6972.3350711700004</v>
      </c>
    </row>
    <row r="684" spans="1:5" x14ac:dyDescent="0.25">
      <c r="A684" s="181">
        <v>1552</v>
      </c>
      <c r="B684" s="31">
        <v>3</v>
      </c>
      <c r="C684" s="31" t="str">
        <f t="shared" si="10"/>
        <v>1552_3</v>
      </c>
      <c r="D684" s="181">
        <v>93</v>
      </c>
      <c r="E684" s="181">
        <v>1217.60572832</v>
      </c>
    </row>
    <row r="685" spans="1:5" x14ac:dyDescent="0.25">
      <c r="A685" s="181">
        <v>1552</v>
      </c>
      <c r="B685" s="31">
        <v>4</v>
      </c>
      <c r="C685" s="31" t="str">
        <f t="shared" si="10"/>
        <v>1552_4</v>
      </c>
      <c r="D685" s="181">
        <v>181</v>
      </c>
      <c r="E685" s="181">
        <v>6628.8590560900002</v>
      </c>
    </row>
    <row r="686" spans="1:5" x14ac:dyDescent="0.25">
      <c r="A686" s="181">
        <v>1552</v>
      </c>
      <c r="B686" s="31">
        <v>5</v>
      </c>
      <c r="C686" s="31" t="str">
        <f t="shared" si="10"/>
        <v>1552_5</v>
      </c>
      <c r="D686" s="181">
        <v>107</v>
      </c>
      <c r="E686" s="181">
        <v>6106.4903779799997</v>
      </c>
    </row>
    <row r="687" spans="1:5" x14ac:dyDescent="0.25">
      <c r="A687" s="181">
        <v>1571</v>
      </c>
      <c r="B687" s="31">
        <v>1</v>
      </c>
      <c r="C687" s="31" t="str">
        <f t="shared" si="10"/>
        <v>1571_1</v>
      </c>
      <c r="D687" s="181">
        <v>117</v>
      </c>
      <c r="E687" s="181">
        <v>3624.4605733399999</v>
      </c>
    </row>
    <row r="688" spans="1:5" x14ac:dyDescent="0.25">
      <c r="A688" s="181">
        <v>1571</v>
      </c>
      <c r="B688" s="31">
        <v>2</v>
      </c>
      <c r="C688" s="31" t="str">
        <f t="shared" si="10"/>
        <v>1571_2</v>
      </c>
      <c r="D688" s="181">
        <v>606</v>
      </c>
      <c r="E688" s="181">
        <v>4121.2800552500003</v>
      </c>
    </row>
    <row r="689" spans="1:5" x14ac:dyDescent="0.25">
      <c r="A689" s="181">
        <v>1571</v>
      </c>
      <c r="B689" s="31">
        <v>3</v>
      </c>
      <c r="C689" s="31" t="str">
        <f t="shared" si="10"/>
        <v>1571_3</v>
      </c>
      <c r="D689" s="181">
        <v>382</v>
      </c>
      <c r="E689" s="181">
        <v>4898.2838596800002</v>
      </c>
    </row>
    <row r="690" spans="1:5" x14ac:dyDescent="0.25">
      <c r="A690" s="181">
        <v>1571</v>
      </c>
      <c r="B690" s="31">
        <v>4</v>
      </c>
      <c r="C690" s="31" t="str">
        <f t="shared" si="10"/>
        <v>1571_4</v>
      </c>
      <c r="D690" s="181">
        <v>270</v>
      </c>
      <c r="E690" s="181">
        <v>6442.2653226399998</v>
      </c>
    </row>
    <row r="691" spans="1:5" x14ac:dyDescent="0.25">
      <c r="A691" s="181">
        <v>1580</v>
      </c>
      <c r="B691" s="31">
        <v>1</v>
      </c>
      <c r="C691" s="31" t="str">
        <f t="shared" si="10"/>
        <v>1580_1</v>
      </c>
      <c r="D691" s="181">
        <v>477</v>
      </c>
      <c r="E691" s="181">
        <v>5140.2549869499999</v>
      </c>
    </row>
    <row r="692" spans="1:5" x14ac:dyDescent="0.25">
      <c r="A692" s="181">
        <v>1580</v>
      </c>
      <c r="B692" s="31">
        <v>2</v>
      </c>
      <c r="C692" s="31" t="str">
        <f t="shared" si="10"/>
        <v>1580_2</v>
      </c>
      <c r="D692" s="181">
        <v>79</v>
      </c>
      <c r="E692" s="181">
        <v>3318.95060827</v>
      </c>
    </row>
    <row r="693" spans="1:5" x14ac:dyDescent="0.25">
      <c r="A693" s="181">
        <v>1580</v>
      </c>
      <c r="B693" s="31">
        <v>3</v>
      </c>
      <c r="C693" s="31" t="str">
        <f t="shared" si="10"/>
        <v>1580_3</v>
      </c>
      <c r="D693" s="181">
        <v>62</v>
      </c>
      <c r="E693" s="181">
        <v>4969.7890806200003</v>
      </c>
    </row>
    <row r="694" spans="1:5" x14ac:dyDescent="0.25">
      <c r="A694" s="181">
        <v>1580</v>
      </c>
      <c r="B694" s="31">
        <v>4</v>
      </c>
      <c r="C694" s="31" t="str">
        <f t="shared" si="10"/>
        <v>1580_4</v>
      </c>
      <c r="D694" s="181">
        <v>189</v>
      </c>
      <c r="E694" s="181">
        <v>5704.8054242999997</v>
      </c>
    </row>
    <row r="695" spans="1:5" x14ac:dyDescent="0.25">
      <c r="A695" s="181">
        <v>1580</v>
      </c>
      <c r="B695" s="31">
        <v>5</v>
      </c>
      <c r="C695" s="31" t="str">
        <f t="shared" si="10"/>
        <v>1580_5</v>
      </c>
      <c r="D695" s="181">
        <v>16</v>
      </c>
      <c r="E695" s="181">
        <v>3922.2329520500002</v>
      </c>
    </row>
    <row r="696" spans="1:5" x14ac:dyDescent="0.25">
      <c r="A696" s="181">
        <v>1580</v>
      </c>
      <c r="B696" s="31">
        <v>6</v>
      </c>
      <c r="C696" s="31" t="str">
        <f t="shared" si="10"/>
        <v>1580_6</v>
      </c>
      <c r="D696" s="181">
        <v>14</v>
      </c>
      <c r="E696" s="181">
        <v>4530.0465931999997</v>
      </c>
    </row>
    <row r="697" spans="1:5" x14ac:dyDescent="0.25">
      <c r="A697" s="181">
        <v>1581</v>
      </c>
      <c r="B697" s="31">
        <v>1</v>
      </c>
      <c r="C697" s="31" t="str">
        <f t="shared" si="10"/>
        <v>1581_1</v>
      </c>
      <c r="D697" s="181">
        <v>137</v>
      </c>
      <c r="E697" s="181">
        <v>3215.51102945</v>
      </c>
    </row>
    <row r="698" spans="1:5" x14ac:dyDescent="0.25">
      <c r="A698" s="181">
        <v>1581</v>
      </c>
      <c r="B698" s="31">
        <v>2</v>
      </c>
      <c r="C698" s="31" t="str">
        <f t="shared" si="10"/>
        <v>1581_2</v>
      </c>
      <c r="D698" s="181">
        <v>33</v>
      </c>
      <c r="E698" s="181">
        <v>4202.2372782299999</v>
      </c>
    </row>
    <row r="699" spans="1:5" x14ac:dyDescent="0.25">
      <c r="A699" s="181">
        <v>1583</v>
      </c>
      <c r="B699" s="31">
        <v>1</v>
      </c>
      <c r="C699" s="31" t="str">
        <f t="shared" si="10"/>
        <v>1583_1</v>
      </c>
      <c r="D699" s="181">
        <v>439</v>
      </c>
      <c r="E699" s="181">
        <v>5056.2269076399998</v>
      </c>
    </row>
    <row r="700" spans="1:5" x14ac:dyDescent="0.25">
      <c r="A700" s="181">
        <v>1583</v>
      </c>
      <c r="B700" s="31">
        <v>2</v>
      </c>
      <c r="C700" s="31" t="str">
        <f t="shared" si="10"/>
        <v>1583_2</v>
      </c>
      <c r="D700" s="181">
        <v>404</v>
      </c>
      <c r="E700" s="181">
        <v>7175.4642303500004</v>
      </c>
    </row>
    <row r="701" spans="1:5" x14ac:dyDescent="0.25">
      <c r="A701" s="181">
        <v>1585</v>
      </c>
      <c r="B701" s="31">
        <v>1</v>
      </c>
      <c r="C701" s="31" t="str">
        <f t="shared" si="10"/>
        <v>1585_1</v>
      </c>
      <c r="D701" s="181">
        <v>525</v>
      </c>
      <c r="E701" s="181">
        <v>1269.4294986699999</v>
      </c>
    </row>
    <row r="702" spans="1:5" x14ac:dyDescent="0.25">
      <c r="A702" s="181">
        <v>1601</v>
      </c>
      <c r="B702" s="31">
        <v>1</v>
      </c>
      <c r="C702" s="31" t="str">
        <f t="shared" si="10"/>
        <v>1601_1</v>
      </c>
      <c r="D702" s="181">
        <v>20</v>
      </c>
      <c r="E702" s="181">
        <v>231.63381807799999</v>
      </c>
    </row>
    <row r="703" spans="1:5" x14ac:dyDescent="0.25">
      <c r="A703" s="181">
        <v>1601</v>
      </c>
      <c r="B703" s="31">
        <v>2</v>
      </c>
      <c r="C703" s="31" t="str">
        <f t="shared" si="10"/>
        <v>1601_2</v>
      </c>
      <c r="D703" s="181">
        <v>191</v>
      </c>
      <c r="E703" s="181">
        <v>6384.0511439800002</v>
      </c>
    </row>
    <row r="704" spans="1:5" x14ac:dyDescent="0.25">
      <c r="A704" s="181">
        <v>1601</v>
      </c>
      <c r="B704" s="31">
        <v>3</v>
      </c>
      <c r="C704" s="31" t="str">
        <f t="shared" si="10"/>
        <v>1601_3</v>
      </c>
      <c r="D704" s="181">
        <v>33</v>
      </c>
      <c r="E704" s="181">
        <v>2044.60687439</v>
      </c>
    </row>
    <row r="705" spans="1:5" x14ac:dyDescent="0.25">
      <c r="A705" s="181">
        <v>1602</v>
      </c>
      <c r="B705" s="31">
        <v>1</v>
      </c>
      <c r="C705" s="31" t="str">
        <f t="shared" si="10"/>
        <v>1602_1</v>
      </c>
      <c r="D705" s="181">
        <v>138</v>
      </c>
      <c r="E705" s="181">
        <v>1699.5422024300001</v>
      </c>
    </row>
    <row r="706" spans="1:5" x14ac:dyDescent="0.25">
      <c r="A706" s="181">
        <v>1604</v>
      </c>
      <c r="B706" s="31">
        <v>1</v>
      </c>
      <c r="C706" s="31" t="str">
        <f t="shared" si="10"/>
        <v>1604_1</v>
      </c>
      <c r="D706" s="181">
        <v>47</v>
      </c>
      <c r="E706" s="181">
        <v>3659.5240940399999</v>
      </c>
    </row>
    <row r="707" spans="1:5" x14ac:dyDescent="0.25">
      <c r="A707" s="181">
        <v>1605</v>
      </c>
      <c r="B707" s="31">
        <v>1</v>
      </c>
      <c r="C707" s="31" t="str">
        <f t="shared" ref="C707:C770" si="11">CONCATENATE(A707,"_",B707)</f>
        <v>1605_1</v>
      </c>
      <c r="D707" s="181">
        <v>1612</v>
      </c>
      <c r="E707" s="181">
        <v>6573.0232479699998</v>
      </c>
    </row>
    <row r="708" spans="1:5" x14ac:dyDescent="0.25">
      <c r="A708" s="181">
        <v>1605</v>
      </c>
      <c r="B708" s="31">
        <v>2</v>
      </c>
      <c r="C708" s="31" t="str">
        <f t="shared" si="11"/>
        <v>1605_2</v>
      </c>
      <c r="D708" s="181">
        <v>212</v>
      </c>
      <c r="E708" s="181">
        <v>7879.0028654799999</v>
      </c>
    </row>
    <row r="709" spans="1:5" x14ac:dyDescent="0.25">
      <c r="A709" s="181">
        <v>1605</v>
      </c>
      <c r="B709" s="31">
        <v>3</v>
      </c>
      <c r="C709" s="31" t="str">
        <f t="shared" si="11"/>
        <v>1605_3</v>
      </c>
      <c r="D709" s="181">
        <v>185</v>
      </c>
      <c r="E709" s="181">
        <v>6048.75586355</v>
      </c>
    </row>
    <row r="710" spans="1:5" x14ac:dyDescent="0.25">
      <c r="A710" s="181">
        <v>1605</v>
      </c>
      <c r="B710" s="31">
        <v>4</v>
      </c>
      <c r="C710" s="31" t="str">
        <f t="shared" si="11"/>
        <v>1605_4</v>
      </c>
      <c r="D710" s="181">
        <v>144</v>
      </c>
      <c r="E710" s="181">
        <v>4824.8271298400005</v>
      </c>
    </row>
    <row r="711" spans="1:5" x14ac:dyDescent="0.25">
      <c r="A711" s="181">
        <v>1605</v>
      </c>
      <c r="B711" s="31">
        <v>5</v>
      </c>
      <c r="C711" s="31" t="str">
        <f t="shared" si="11"/>
        <v>1605_5</v>
      </c>
      <c r="D711" s="181">
        <v>48</v>
      </c>
      <c r="E711" s="181">
        <v>4637.6795718499998</v>
      </c>
    </row>
    <row r="712" spans="1:5" x14ac:dyDescent="0.25">
      <c r="A712" s="181">
        <v>1605</v>
      </c>
      <c r="B712" s="31">
        <v>6</v>
      </c>
      <c r="C712" s="31" t="str">
        <f t="shared" si="11"/>
        <v>1605_6</v>
      </c>
      <c r="D712" s="181">
        <v>50</v>
      </c>
      <c r="E712" s="181">
        <v>3318.3008311499998</v>
      </c>
    </row>
    <row r="713" spans="1:5" x14ac:dyDescent="0.25">
      <c r="A713" s="181">
        <v>1611</v>
      </c>
      <c r="B713" s="31">
        <v>1</v>
      </c>
      <c r="C713" s="31" t="str">
        <f t="shared" si="11"/>
        <v>1611_1</v>
      </c>
      <c r="D713" s="181">
        <v>358</v>
      </c>
      <c r="E713" s="181">
        <v>7356.3231085300004</v>
      </c>
    </row>
    <row r="714" spans="1:5" x14ac:dyDescent="0.25">
      <c r="A714" s="181">
        <v>1611</v>
      </c>
      <c r="B714" s="31">
        <v>2</v>
      </c>
      <c r="C714" s="31" t="str">
        <f t="shared" si="11"/>
        <v>1611_2</v>
      </c>
      <c r="D714" s="181">
        <v>59</v>
      </c>
      <c r="E714" s="181">
        <v>4737.1566674799997</v>
      </c>
    </row>
    <row r="715" spans="1:5" x14ac:dyDescent="0.25">
      <c r="A715" s="181">
        <v>1631</v>
      </c>
      <c r="B715" s="31">
        <v>1</v>
      </c>
      <c r="C715" s="31" t="str">
        <f t="shared" si="11"/>
        <v>1631_1</v>
      </c>
      <c r="D715" s="181">
        <v>362</v>
      </c>
      <c r="E715" s="181">
        <v>6993.8609033100001</v>
      </c>
    </row>
    <row r="716" spans="1:5" x14ac:dyDescent="0.25">
      <c r="A716" s="181">
        <v>1631</v>
      </c>
      <c r="B716" s="31">
        <v>2</v>
      </c>
      <c r="C716" s="31" t="str">
        <f t="shared" si="11"/>
        <v>1631_2</v>
      </c>
      <c r="D716" s="181">
        <v>91</v>
      </c>
      <c r="E716" s="181">
        <v>4619.8309220900001</v>
      </c>
    </row>
    <row r="717" spans="1:5" x14ac:dyDescent="0.25">
      <c r="A717" s="181">
        <v>1631</v>
      </c>
      <c r="B717" s="31">
        <v>3</v>
      </c>
      <c r="C717" s="31" t="str">
        <f t="shared" si="11"/>
        <v>1631_3</v>
      </c>
      <c r="D717" s="181">
        <v>162</v>
      </c>
      <c r="E717" s="181">
        <v>4700.9748368800001</v>
      </c>
    </row>
    <row r="718" spans="1:5" x14ac:dyDescent="0.25">
      <c r="A718" s="181">
        <v>1633</v>
      </c>
      <c r="B718" s="31">
        <v>1</v>
      </c>
      <c r="C718" s="31" t="str">
        <f t="shared" si="11"/>
        <v>1633_1</v>
      </c>
      <c r="D718" s="181">
        <v>167</v>
      </c>
      <c r="E718" s="181">
        <v>5180.9699932200001</v>
      </c>
    </row>
    <row r="719" spans="1:5" x14ac:dyDescent="0.25">
      <c r="A719" s="181">
        <v>1633</v>
      </c>
      <c r="B719" s="31">
        <v>2</v>
      </c>
      <c r="C719" s="31" t="str">
        <f t="shared" si="11"/>
        <v>1633_2</v>
      </c>
      <c r="D719" s="181">
        <v>158</v>
      </c>
      <c r="E719" s="181">
        <v>2599.9844981699998</v>
      </c>
    </row>
    <row r="720" spans="1:5" x14ac:dyDescent="0.25">
      <c r="A720" s="181">
        <v>1633</v>
      </c>
      <c r="B720" s="31">
        <v>3</v>
      </c>
      <c r="C720" s="31" t="str">
        <f t="shared" si="11"/>
        <v>1633_3</v>
      </c>
      <c r="D720" s="181">
        <v>115</v>
      </c>
      <c r="E720" s="181">
        <v>5753.5480530799996</v>
      </c>
    </row>
    <row r="721" spans="1:5" x14ac:dyDescent="0.25">
      <c r="A721" s="181">
        <v>1635</v>
      </c>
      <c r="B721" s="31">
        <v>1</v>
      </c>
      <c r="C721" s="31" t="str">
        <f t="shared" si="11"/>
        <v>1635_1</v>
      </c>
      <c r="D721" s="181">
        <v>693</v>
      </c>
      <c r="E721" s="181">
        <v>3687.2424922</v>
      </c>
    </row>
    <row r="722" spans="1:5" x14ac:dyDescent="0.25">
      <c r="A722" s="181">
        <v>1635</v>
      </c>
      <c r="B722" s="31">
        <v>2</v>
      </c>
      <c r="C722" s="31" t="str">
        <f t="shared" si="11"/>
        <v>1635_2</v>
      </c>
      <c r="D722" s="181">
        <v>147</v>
      </c>
      <c r="E722" s="181">
        <v>3281.5107661900001</v>
      </c>
    </row>
    <row r="723" spans="1:5" x14ac:dyDescent="0.25">
      <c r="A723" s="181">
        <v>1635</v>
      </c>
      <c r="B723" s="31">
        <v>3</v>
      </c>
      <c r="C723" s="31" t="str">
        <f t="shared" si="11"/>
        <v>1635_3</v>
      </c>
      <c r="D723" s="181">
        <v>122</v>
      </c>
      <c r="E723" s="181">
        <v>5125.8404821300001</v>
      </c>
    </row>
    <row r="724" spans="1:5" x14ac:dyDescent="0.25">
      <c r="A724" s="181">
        <v>1635</v>
      </c>
      <c r="B724" s="31">
        <v>4</v>
      </c>
      <c r="C724" s="31" t="str">
        <f t="shared" si="11"/>
        <v>1635_4</v>
      </c>
      <c r="D724" s="181">
        <v>134</v>
      </c>
      <c r="E724" s="181">
        <v>5705.1583154999998</v>
      </c>
    </row>
    <row r="725" spans="1:5" x14ac:dyDescent="0.25">
      <c r="A725" s="181">
        <v>1635</v>
      </c>
      <c r="B725" s="31">
        <v>5</v>
      </c>
      <c r="C725" s="31" t="str">
        <f t="shared" si="11"/>
        <v>1635_5</v>
      </c>
      <c r="D725" s="181">
        <v>242</v>
      </c>
      <c r="E725" s="181">
        <v>9599.4124229600002</v>
      </c>
    </row>
    <row r="726" spans="1:5" x14ac:dyDescent="0.25">
      <c r="A726" s="181">
        <v>1635</v>
      </c>
      <c r="B726" s="31">
        <v>7</v>
      </c>
      <c r="C726" s="31" t="str">
        <f t="shared" si="11"/>
        <v>1635_7</v>
      </c>
      <c r="D726" s="181">
        <v>91</v>
      </c>
      <c r="E726" s="181">
        <v>2071.2187863899999</v>
      </c>
    </row>
    <row r="727" spans="1:5" x14ac:dyDescent="0.25">
      <c r="A727" s="181">
        <v>1635</v>
      </c>
      <c r="B727" s="31">
        <v>8</v>
      </c>
      <c r="C727" s="31" t="str">
        <f t="shared" si="11"/>
        <v>1635_8</v>
      </c>
      <c r="D727" s="181">
        <v>72</v>
      </c>
      <c r="E727" s="181">
        <v>1789.44981996</v>
      </c>
    </row>
    <row r="728" spans="1:5" x14ac:dyDescent="0.25">
      <c r="A728" s="181">
        <v>1635</v>
      </c>
      <c r="B728" s="31">
        <v>9</v>
      </c>
      <c r="C728" s="31" t="str">
        <f t="shared" si="11"/>
        <v>1635_9</v>
      </c>
      <c r="D728" s="181">
        <v>115</v>
      </c>
      <c r="E728" s="181">
        <v>6605.8837438299997</v>
      </c>
    </row>
    <row r="729" spans="1:5" x14ac:dyDescent="0.25">
      <c r="A729" s="181">
        <v>1671</v>
      </c>
      <c r="B729" s="31">
        <v>1</v>
      </c>
      <c r="C729" s="31" t="str">
        <f t="shared" si="11"/>
        <v>1671_1</v>
      </c>
      <c r="D729" s="181">
        <v>197</v>
      </c>
      <c r="E729" s="181">
        <v>1140.6379068199999</v>
      </c>
    </row>
    <row r="730" spans="1:5" x14ac:dyDescent="0.25">
      <c r="A730" s="181">
        <v>1672</v>
      </c>
      <c r="B730" s="31">
        <v>1</v>
      </c>
      <c r="C730" s="31" t="str">
        <f t="shared" si="11"/>
        <v>1672_1</v>
      </c>
      <c r="D730" s="181">
        <v>62</v>
      </c>
      <c r="E730" s="181">
        <v>5846.1300417299999</v>
      </c>
    </row>
    <row r="731" spans="1:5" x14ac:dyDescent="0.25">
      <c r="A731" s="181">
        <v>1672</v>
      </c>
      <c r="B731" s="31">
        <v>2</v>
      </c>
      <c r="C731" s="31" t="str">
        <f t="shared" si="11"/>
        <v>1672_2</v>
      </c>
      <c r="D731" s="181">
        <v>58</v>
      </c>
      <c r="E731" s="181">
        <v>4828.8410852999996</v>
      </c>
    </row>
    <row r="732" spans="1:5" x14ac:dyDescent="0.25">
      <c r="A732" s="181">
        <v>1691</v>
      </c>
      <c r="B732" s="31">
        <v>1</v>
      </c>
      <c r="C732" s="31" t="str">
        <f t="shared" si="11"/>
        <v>1691_1</v>
      </c>
      <c r="D732" s="181">
        <v>603</v>
      </c>
      <c r="E732" s="181">
        <v>5460.5880548599998</v>
      </c>
    </row>
    <row r="733" spans="1:5" x14ac:dyDescent="0.25">
      <c r="A733" s="181">
        <v>1691</v>
      </c>
      <c r="B733" s="31">
        <v>2</v>
      </c>
      <c r="C733" s="31" t="str">
        <f t="shared" si="11"/>
        <v>1691_2</v>
      </c>
      <c r="D733" s="181">
        <v>177</v>
      </c>
      <c r="E733" s="181">
        <v>3825.6559112</v>
      </c>
    </row>
    <row r="734" spans="1:5" x14ac:dyDescent="0.25">
      <c r="A734" s="181">
        <v>1691</v>
      </c>
      <c r="B734" s="31">
        <v>3</v>
      </c>
      <c r="C734" s="31" t="str">
        <f t="shared" si="11"/>
        <v>1691_3</v>
      </c>
      <c r="D734" s="181">
        <v>336</v>
      </c>
      <c r="E734" s="181">
        <v>8865.5936069799991</v>
      </c>
    </row>
    <row r="735" spans="1:5" x14ac:dyDescent="0.25">
      <c r="A735" s="181">
        <v>1701</v>
      </c>
      <c r="B735" s="31">
        <v>1</v>
      </c>
      <c r="C735" s="31" t="str">
        <f t="shared" si="11"/>
        <v>1701_1</v>
      </c>
      <c r="D735" s="181">
        <v>103</v>
      </c>
      <c r="E735" s="181">
        <v>7750.6155281299998</v>
      </c>
    </row>
    <row r="736" spans="1:5" x14ac:dyDescent="0.25">
      <c r="A736" s="181">
        <v>1701</v>
      </c>
      <c r="B736" s="31">
        <v>2</v>
      </c>
      <c r="C736" s="31" t="str">
        <f t="shared" si="11"/>
        <v>1701_2</v>
      </c>
      <c r="D736" s="181">
        <v>128</v>
      </c>
      <c r="E736" s="181">
        <v>6697.7669123300002</v>
      </c>
    </row>
    <row r="737" spans="1:5" x14ac:dyDescent="0.25">
      <c r="A737" s="181">
        <v>1711</v>
      </c>
      <c r="B737" s="31">
        <v>1</v>
      </c>
      <c r="C737" s="31" t="str">
        <f t="shared" si="11"/>
        <v>1711_1</v>
      </c>
      <c r="D737" s="181">
        <v>1201</v>
      </c>
      <c r="E737" s="181">
        <v>7461.07250355</v>
      </c>
    </row>
    <row r="738" spans="1:5" x14ac:dyDescent="0.25">
      <c r="A738" s="181">
        <v>1711</v>
      </c>
      <c r="B738" s="31">
        <v>3</v>
      </c>
      <c r="C738" s="31" t="str">
        <f t="shared" si="11"/>
        <v>1711_3</v>
      </c>
      <c r="D738" s="181">
        <v>152</v>
      </c>
      <c r="E738" s="181">
        <v>4407.1216157999997</v>
      </c>
    </row>
    <row r="739" spans="1:5" x14ac:dyDescent="0.25">
      <c r="A739" s="181">
        <v>1711</v>
      </c>
      <c r="B739" s="31">
        <v>4</v>
      </c>
      <c r="C739" s="31" t="str">
        <f t="shared" si="11"/>
        <v>1711_4</v>
      </c>
      <c r="D739" s="181">
        <v>110</v>
      </c>
      <c r="E739" s="181">
        <v>4596.0506092200003</v>
      </c>
    </row>
    <row r="740" spans="1:5" x14ac:dyDescent="0.25">
      <c r="A740" s="181">
        <v>1731</v>
      </c>
      <c r="B740" s="31">
        <v>1</v>
      </c>
      <c r="C740" s="31" t="str">
        <f t="shared" si="11"/>
        <v>1731_1</v>
      </c>
      <c r="D740" s="181">
        <v>110</v>
      </c>
      <c r="E740" s="181">
        <v>7847.4798696099997</v>
      </c>
    </row>
    <row r="741" spans="1:5" x14ac:dyDescent="0.25">
      <c r="A741" s="181">
        <v>1731</v>
      </c>
      <c r="B741" s="31">
        <v>2</v>
      </c>
      <c r="C741" s="31" t="str">
        <f t="shared" si="11"/>
        <v>1731_2</v>
      </c>
      <c r="D741" s="181">
        <v>92</v>
      </c>
      <c r="E741" s="181">
        <v>6378.9989075100002</v>
      </c>
    </row>
    <row r="742" spans="1:5" x14ac:dyDescent="0.25">
      <c r="A742" s="181">
        <v>1731</v>
      </c>
      <c r="B742" s="31">
        <v>3</v>
      </c>
      <c r="C742" s="31" t="str">
        <f t="shared" si="11"/>
        <v>1731_3</v>
      </c>
      <c r="D742" s="181">
        <v>36</v>
      </c>
      <c r="E742" s="181">
        <v>7705.3550903400001</v>
      </c>
    </row>
    <row r="743" spans="1:5" x14ac:dyDescent="0.25">
      <c r="A743" s="181">
        <v>1731</v>
      </c>
      <c r="B743" s="31">
        <v>4</v>
      </c>
      <c r="C743" s="31" t="str">
        <f t="shared" si="11"/>
        <v>1731_4</v>
      </c>
      <c r="D743" s="181">
        <v>52</v>
      </c>
      <c r="E743" s="181">
        <v>1530.93921671</v>
      </c>
    </row>
    <row r="744" spans="1:5" x14ac:dyDescent="0.25">
      <c r="A744" s="181">
        <v>1732</v>
      </c>
      <c r="B744" s="31">
        <v>1</v>
      </c>
      <c r="C744" s="31" t="str">
        <f t="shared" si="11"/>
        <v>1732_1</v>
      </c>
      <c r="D744" s="181">
        <v>66</v>
      </c>
      <c r="E744" s="181">
        <v>4202.91615585</v>
      </c>
    </row>
    <row r="745" spans="1:5" x14ac:dyDescent="0.25">
      <c r="A745" s="181">
        <v>1732</v>
      </c>
      <c r="B745" s="31">
        <v>2</v>
      </c>
      <c r="C745" s="31" t="str">
        <f t="shared" si="11"/>
        <v>1732_2</v>
      </c>
      <c r="D745" s="181">
        <v>77</v>
      </c>
      <c r="E745" s="181">
        <v>9076.9165476599992</v>
      </c>
    </row>
    <row r="746" spans="1:5" x14ac:dyDescent="0.25">
      <c r="A746" s="181">
        <v>1734</v>
      </c>
      <c r="B746" s="31">
        <v>1</v>
      </c>
      <c r="C746" s="31" t="str">
        <f t="shared" si="11"/>
        <v>1734_1</v>
      </c>
      <c r="D746" s="181">
        <v>65</v>
      </c>
      <c r="E746" s="181">
        <v>2925.69293677</v>
      </c>
    </row>
    <row r="747" spans="1:5" x14ac:dyDescent="0.25">
      <c r="A747" s="181">
        <v>1751</v>
      </c>
      <c r="B747" s="31">
        <v>1</v>
      </c>
      <c r="C747" s="31" t="str">
        <f t="shared" si="11"/>
        <v>1751_1</v>
      </c>
      <c r="D747" s="181">
        <v>138</v>
      </c>
      <c r="E747" s="181">
        <v>10528.4678233</v>
      </c>
    </row>
    <row r="748" spans="1:5" x14ac:dyDescent="0.25">
      <c r="A748" s="181">
        <v>1761</v>
      </c>
      <c r="B748" s="31">
        <v>1</v>
      </c>
      <c r="C748" s="31" t="str">
        <f t="shared" si="11"/>
        <v>1761_1</v>
      </c>
      <c r="D748" s="181">
        <v>84</v>
      </c>
      <c r="E748" s="181">
        <v>10177.313146099999</v>
      </c>
    </row>
    <row r="749" spans="1:5" x14ac:dyDescent="0.25">
      <c r="A749" s="181">
        <v>1762</v>
      </c>
      <c r="B749" s="31">
        <v>1</v>
      </c>
      <c r="C749" s="31" t="str">
        <f t="shared" si="11"/>
        <v>1762_1</v>
      </c>
      <c r="D749" s="181">
        <v>26</v>
      </c>
      <c r="E749" s="181">
        <v>2107.1557598999998</v>
      </c>
    </row>
    <row r="750" spans="1:5" x14ac:dyDescent="0.25">
      <c r="A750" s="181">
        <v>1763</v>
      </c>
      <c r="B750" s="31">
        <v>1</v>
      </c>
      <c r="C750" s="31" t="str">
        <f t="shared" si="11"/>
        <v>1763_1</v>
      </c>
      <c r="D750" s="181">
        <v>7</v>
      </c>
      <c r="E750" s="181">
        <v>1436.0284250499999</v>
      </c>
    </row>
    <row r="751" spans="1:5" x14ac:dyDescent="0.25">
      <c r="A751" s="181">
        <v>1771</v>
      </c>
      <c r="B751" s="31">
        <v>1</v>
      </c>
      <c r="C751" s="31" t="str">
        <f t="shared" si="11"/>
        <v>1771_1</v>
      </c>
      <c r="D751" s="181">
        <v>156</v>
      </c>
      <c r="E751" s="181">
        <v>5191.3530332600003</v>
      </c>
    </row>
    <row r="752" spans="1:5" x14ac:dyDescent="0.25">
      <c r="A752" s="181">
        <v>1771</v>
      </c>
      <c r="B752" s="31">
        <v>2</v>
      </c>
      <c r="C752" s="31" t="str">
        <f t="shared" si="11"/>
        <v>1771_2</v>
      </c>
      <c r="D752" s="181">
        <v>91</v>
      </c>
      <c r="E752" s="181">
        <v>5214.7404440999999</v>
      </c>
    </row>
    <row r="753" spans="1:5" x14ac:dyDescent="0.25">
      <c r="A753" s="181">
        <v>1791</v>
      </c>
      <c r="B753" s="31">
        <v>1</v>
      </c>
      <c r="C753" s="31" t="str">
        <f t="shared" si="11"/>
        <v>1791_1</v>
      </c>
      <c r="D753" s="181">
        <v>50</v>
      </c>
      <c r="E753" s="181">
        <v>14983.695565100001</v>
      </c>
    </row>
    <row r="754" spans="1:5" x14ac:dyDescent="0.25">
      <c r="A754" s="181">
        <v>1792</v>
      </c>
      <c r="B754" s="31">
        <v>1</v>
      </c>
      <c r="C754" s="31" t="str">
        <f t="shared" si="11"/>
        <v>1792_1</v>
      </c>
      <c r="D754" s="181">
        <v>276</v>
      </c>
      <c r="E754" s="181">
        <v>4232.5269304800004</v>
      </c>
    </row>
    <row r="755" spans="1:5" x14ac:dyDescent="0.25">
      <c r="A755" s="181">
        <v>1792</v>
      </c>
      <c r="B755" s="31">
        <v>2</v>
      </c>
      <c r="C755" s="31" t="str">
        <f t="shared" si="11"/>
        <v>1792_2</v>
      </c>
      <c r="D755" s="181">
        <v>161</v>
      </c>
      <c r="E755" s="181">
        <v>7035.0434159400002</v>
      </c>
    </row>
    <row r="756" spans="1:5" x14ac:dyDescent="0.25">
      <c r="A756" s="181">
        <v>1792</v>
      </c>
      <c r="B756" s="31">
        <v>3</v>
      </c>
      <c r="C756" s="31" t="str">
        <f t="shared" si="11"/>
        <v>1792_3</v>
      </c>
      <c r="D756" s="181">
        <v>128</v>
      </c>
      <c r="E756" s="181">
        <v>4473.3751961899998</v>
      </c>
    </row>
    <row r="757" spans="1:5" x14ac:dyDescent="0.25">
      <c r="A757" s="181">
        <v>1792</v>
      </c>
      <c r="B757" s="31">
        <v>4</v>
      </c>
      <c r="C757" s="31" t="str">
        <f t="shared" si="11"/>
        <v>1792_4</v>
      </c>
      <c r="D757" s="181">
        <v>74</v>
      </c>
      <c r="E757" s="181">
        <v>2739.7073275100001</v>
      </c>
    </row>
    <row r="758" spans="1:5" x14ac:dyDescent="0.25">
      <c r="A758" s="181">
        <v>1873</v>
      </c>
      <c r="B758" s="31">
        <v>3</v>
      </c>
      <c r="C758" s="31" t="str">
        <f t="shared" si="11"/>
        <v>1873_3</v>
      </c>
      <c r="D758" s="181">
        <v>17</v>
      </c>
      <c r="E758" s="181">
        <v>5942.2405087200004</v>
      </c>
    </row>
    <row r="759" spans="1:5" x14ac:dyDescent="0.25">
      <c r="A759" s="181">
        <v>2802</v>
      </c>
      <c r="B759" s="31">
        <v>3</v>
      </c>
      <c r="C759" s="31" t="str">
        <f t="shared" si="11"/>
        <v>2802_3</v>
      </c>
      <c r="D759" s="181">
        <v>131</v>
      </c>
      <c r="E759" s="181">
        <v>6505.5223120299997</v>
      </c>
    </row>
    <row r="760" spans="1:5" x14ac:dyDescent="0.25">
      <c r="A760" s="181">
        <v>2804</v>
      </c>
      <c r="B760" s="31">
        <v>1</v>
      </c>
      <c r="C760" s="31" t="str">
        <f t="shared" si="11"/>
        <v>2804_1</v>
      </c>
      <c r="D760" s="181">
        <v>176</v>
      </c>
      <c r="E760" s="181">
        <v>5264.0860976800004</v>
      </c>
    </row>
    <row r="761" spans="1:5" x14ac:dyDescent="0.25">
      <c r="A761" s="181">
        <v>2804</v>
      </c>
      <c r="B761" s="31">
        <v>2</v>
      </c>
      <c r="C761" s="31" t="str">
        <f t="shared" si="11"/>
        <v>2804_2</v>
      </c>
      <c r="D761" s="181">
        <v>1242</v>
      </c>
      <c r="E761" s="181">
        <v>8240.8328670899991</v>
      </c>
    </row>
    <row r="762" spans="1:5" x14ac:dyDescent="0.25">
      <c r="A762" s="181">
        <v>2805</v>
      </c>
      <c r="B762" s="31">
        <v>4</v>
      </c>
      <c r="C762" s="31" t="str">
        <f t="shared" si="11"/>
        <v>2805_4</v>
      </c>
      <c r="D762" s="181">
        <v>283</v>
      </c>
      <c r="E762" s="181">
        <v>8062.0515884099996</v>
      </c>
    </row>
    <row r="763" spans="1:5" x14ac:dyDescent="0.25">
      <c r="A763" s="181">
        <v>2812</v>
      </c>
      <c r="B763" s="31">
        <v>2</v>
      </c>
      <c r="C763" s="31" t="str">
        <f t="shared" si="11"/>
        <v>2812_2</v>
      </c>
      <c r="D763" s="181">
        <v>66</v>
      </c>
      <c r="E763" s="181">
        <v>4052.1123889</v>
      </c>
    </row>
    <row r="764" spans="1:5" x14ac:dyDescent="0.25">
      <c r="A764" s="181">
        <v>2812</v>
      </c>
      <c r="B764" s="31">
        <v>3</v>
      </c>
      <c r="C764" s="31" t="str">
        <f t="shared" si="11"/>
        <v>2812_3</v>
      </c>
      <c r="D764" s="181">
        <v>139</v>
      </c>
      <c r="E764" s="181">
        <v>7425.3292900799997</v>
      </c>
    </row>
    <row r="765" spans="1:5" x14ac:dyDescent="0.25">
      <c r="A765" s="181">
        <v>2812</v>
      </c>
      <c r="B765" s="31">
        <v>4</v>
      </c>
      <c r="C765" s="31" t="str">
        <f t="shared" si="11"/>
        <v>2812_4</v>
      </c>
      <c r="D765" s="181">
        <v>124</v>
      </c>
      <c r="E765" s="181">
        <v>8544.6941767699991</v>
      </c>
    </row>
    <row r="766" spans="1:5" x14ac:dyDescent="0.25">
      <c r="A766" s="181">
        <v>2813</v>
      </c>
      <c r="B766" s="31">
        <v>1</v>
      </c>
      <c r="C766" s="31" t="str">
        <f t="shared" si="11"/>
        <v>2813_1</v>
      </c>
      <c r="D766" s="181">
        <v>214</v>
      </c>
      <c r="E766" s="181">
        <v>7493.09158372</v>
      </c>
    </row>
    <row r="767" spans="1:5" x14ac:dyDescent="0.25">
      <c r="A767" s="181">
        <v>2813</v>
      </c>
      <c r="B767" s="31">
        <v>2</v>
      </c>
      <c r="C767" s="31" t="str">
        <f t="shared" si="11"/>
        <v>2813_2</v>
      </c>
      <c r="D767" s="181">
        <v>57</v>
      </c>
      <c r="E767" s="181">
        <v>7468.5626872499997</v>
      </c>
    </row>
    <row r="768" spans="1:5" x14ac:dyDescent="0.25">
      <c r="A768" s="181">
        <v>2813</v>
      </c>
      <c r="B768" s="31">
        <v>3</v>
      </c>
      <c r="C768" s="31" t="str">
        <f t="shared" si="11"/>
        <v>2813_3</v>
      </c>
      <c r="D768" s="181">
        <v>52</v>
      </c>
      <c r="E768" s="181">
        <v>759.46670341599997</v>
      </c>
    </row>
    <row r="769" spans="1:5" x14ac:dyDescent="0.25">
      <c r="A769" s="181">
        <v>2813</v>
      </c>
      <c r="B769" s="31">
        <v>4</v>
      </c>
      <c r="C769" s="31" t="str">
        <f t="shared" si="11"/>
        <v>2813_4</v>
      </c>
      <c r="D769" s="181">
        <v>144</v>
      </c>
      <c r="E769" s="181">
        <v>1771.7538111900001</v>
      </c>
    </row>
    <row r="770" spans="1:5" x14ac:dyDescent="0.25">
      <c r="A770" s="181">
        <v>2814</v>
      </c>
      <c r="B770" s="31">
        <v>1</v>
      </c>
      <c r="C770" s="31" t="str">
        <f t="shared" si="11"/>
        <v>2814_1</v>
      </c>
      <c r="D770" s="181">
        <v>197</v>
      </c>
      <c r="E770" s="181">
        <v>846.27344971900004</v>
      </c>
    </row>
    <row r="771" spans="1:5" x14ac:dyDescent="0.25">
      <c r="A771" s="181">
        <v>2815</v>
      </c>
      <c r="B771" s="31">
        <v>2</v>
      </c>
      <c r="C771" s="31" t="str">
        <f t="shared" ref="C771:C834" si="12">CONCATENATE(A771,"_",B771)</f>
        <v>2815_2</v>
      </c>
      <c r="D771" s="181">
        <v>27</v>
      </c>
      <c r="E771" s="181">
        <v>4002.5899378099998</v>
      </c>
    </row>
    <row r="772" spans="1:5" x14ac:dyDescent="0.25">
      <c r="A772" s="181">
        <v>2821</v>
      </c>
      <c r="B772" s="31">
        <v>1</v>
      </c>
      <c r="C772" s="31" t="str">
        <f t="shared" si="12"/>
        <v>2821_1</v>
      </c>
      <c r="D772" s="181">
        <v>146</v>
      </c>
      <c r="E772" s="181">
        <v>3147.2692864099999</v>
      </c>
    </row>
    <row r="773" spans="1:5" x14ac:dyDescent="0.25">
      <c r="A773" s="181">
        <v>2821</v>
      </c>
      <c r="B773" s="31">
        <v>2</v>
      </c>
      <c r="C773" s="31" t="str">
        <f t="shared" si="12"/>
        <v>2821_2</v>
      </c>
      <c r="D773" s="181">
        <v>262</v>
      </c>
      <c r="E773" s="181">
        <v>5231.3399405399996</v>
      </c>
    </row>
    <row r="774" spans="1:5" x14ac:dyDescent="0.25">
      <c r="A774" s="181">
        <v>2821</v>
      </c>
      <c r="B774" s="31">
        <v>3</v>
      </c>
      <c r="C774" s="31" t="str">
        <f t="shared" si="12"/>
        <v>2821_3</v>
      </c>
      <c r="D774" s="181">
        <v>213</v>
      </c>
      <c r="E774" s="181">
        <v>2822.66062659</v>
      </c>
    </row>
    <row r="775" spans="1:5" x14ac:dyDescent="0.25">
      <c r="A775" s="181">
        <v>2823</v>
      </c>
      <c r="B775" s="31">
        <v>1</v>
      </c>
      <c r="C775" s="31" t="str">
        <f t="shared" si="12"/>
        <v>2823_1</v>
      </c>
      <c r="D775" s="181">
        <v>48</v>
      </c>
      <c r="E775" s="181">
        <v>4052.5620055200002</v>
      </c>
    </row>
    <row r="776" spans="1:5" x14ac:dyDescent="0.25">
      <c r="A776" s="181">
        <v>2823</v>
      </c>
      <c r="B776" s="31">
        <v>2</v>
      </c>
      <c r="C776" s="31" t="str">
        <f t="shared" si="12"/>
        <v>2823_2</v>
      </c>
      <c r="D776" s="181">
        <v>64</v>
      </c>
      <c r="E776" s="181">
        <v>6139.3122187899999</v>
      </c>
    </row>
    <row r="777" spans="1:5" x14ac:dyDescent="0.25">
      <c r="A777" s="181">
        <v>2824</v>
      </c>
      <c r="B777" s="31">
        <v>1</v>
      </c>
      <c r="C777" s="31" t="str">
        <f t="shared" si="12"/>
        <v>2824_1</v>
      </c>
      <c r="D777" s="181">
        <v>140</v>
      </c>
      <c r="E777" s="181">
        <v>5803.9809178799997</v>
      </c>
    </row>
    <row r="778" spans="1:5" x14ac:dyDescent="0.25">
      <c r="A778" s="181">
        <v>2824</v>
      </c>
      <c r="B778" s="31">
        <v>2</v>
      </c>
      <c r="C778" s="31" t="str">
        <f t="shared" si="12"/>
        <v>2824_2</v>
      </c>
      <c r="D778" s="181">
        <v>104</v>
      </c>
      <c r="E778" s="181">
        <v>4481.3971007</v>
      </c>
    </row>
    <row r="779" spans="1:5" x14ac:dyDescent="0.25">
      <c r="A779" s="181">
        <v>2824</v>
      </c>
      <c r="B779" s="31">
        <v>3</v>
      </c>
      <c r="C779" s="31" t="str">
        <f t="shared" si="12"/>
        <v>2824_3</v>
      </c>
      <c r="D779" s="181">
        <v>114</v>
      </c>
      <c r="E779" s="181">
        <v>6537.8034210300002</v>
      </c>
    </row>
    <row r="780" spans="1:5" x14ac:dyDescent="0.25">
      <c r="A780" s="181">
        <v>2824</v>
      </c>
      <c r="B780" s="31">
        <v>4</v>
      </c>
      <c r="C780" s="31" t="str">
        <f t="shared" si="12"/>
        <v>2824_4</v>
      </c>
      <c r="D780" s="181">
        <v>79</v>
      </c>
      <c r="E780" s="181">
        <v>3466.84090225</v>
      </c>
    </row>
    <row r="781" spans="1:5" x14ac:dyDescent="0.25">
      <c r="A781" s="181">
        <v>2824</v>
      </c>
      <c r="B781" s="31">
        <v>5</v>
      </c>
      <c r="C781" s="31" t="str">
        <f t="shared" si="12"/>
        <v>2824_5</v>
      </c>
      <c r="D781" s="181">
        <v>73</v>
      </c>
      <c r="E781" s="181">
        <v>5399.7354328199999</v>
      </c>
    </row>
    <row r="782" spans="1:5" x14ac:dyDescent="0.25">
      <c r="A782" s="181">
        <v>2825</v>
      </c>
      <c r="B782" s="31">
        <v>1</v>
      </c>
      <c r="C782" s="31" t="str">
        <f t="shared" si="12"/>
        <v>2825_1</v>
      </c>
      <c r="D782" s="181">
        <v>726</v>
      </c>
      <c r="E782" s="181">
        <v>10500.4139837</v>
      </c>
    </row>
    <row r="783" spans="1:5" x14ac:dyDescent="0.25">
      <c r="A783" s="181">
        <v>2825</v>
      </c>
      <c r="B783" s="31">
        <v>3</v>
      </c>
      <c r="C783" s="31" t="str">
        <f t="shared" si="12"/>
        <v>2825_3</v>
      </c>
      <c r="D783" s="181">
        <v>39</v>
      </c>
      <c r="E783" s="181">
        <v>6053.7835640499998</v>
      </c>
    </row>
    <row r="784" spans="1:5" x14ac:dyDescent="0.25">
      <c r="A784" s="181">
        <v>2826</v>
      </c>
      <c r="B784" s="31">
        <v>1</v>
      </c>
      <c r="C784" s="31" t="str">
        <f t="shared" si="12"/>
        <v>2826_1</v>
      </c>
      <c r="D784" s="181">
        <v>212</v>
      </c>
      <c r="E784" s="181">
        <v>3870.1854540300001</v>
      </c>
    </row>
    <row r="785" spans="1:5" x14ac:dyDescent="0.25">
      <c r="A785" s="181">
        <v>2831</v>
      </c>
      <c r="B785" s="31">
        <v>1</v>
      </c>
      <c r="C785" s="31" t="str">
        <f t="shared" si="12"/>
        <v>2831_1</v>
      </c>
      <c r="D785" s="181">
        <v>113</v>
      </c>
      <c r="E785" s="181">
        <v>6708.3826044300004</v>
      </c>
    </row>
    <row r="786" spans="1:5" x14ac:dyDescent="0.25">
      <c r="A786" s="181">
        <v>2831</v>
      </c>
      <c r="B786" s="31">
        <v>2</v>
      </c>
      <c r="C786" s="31" t="str">
        <f t="shared" si="12"/>
        <v>2831_2</v>
      </c>
      <c r="D786" s="181">
        <v>5</v>
      </c>
      <c r="E786" s="181">
        <v>3827.1546405700001</v>
      </c>
    </row>
    <row r="787" spans="1:5" x14ac:dyDescent="0.25">
      <c r="A787" s="181">
        <v>2831</v>
      </c>
      <c r="B787" s="31">
        <v>3</v>
      </c>
      <c r="C787" s="31" t="str">
        <f t="shared" si="12"/>
        <v>2831_3</v>
      </c>
      <c r="D787" s="181">
        <v>47</v>
      </c>
      <c r="E787" s="181">
        <v>3473.8423923300002</v>
      </c>
    </row>
    <row r="788" spans="1:5" x14ac:dyDescent="0.25">
      <c r="A788" s="181">
        <v>2832</v>
      </c>
      <c r="B788" s="31">
        <v>1</v>
      </c>
      <c r="C788" s="31" t="str">
        <f t="shared" si="12"/>
        <v>2832_1</v>
      </c>
      <c r="D788" s="181">
        <v>25</v>
      </c>
      <c r="E788" s="181">
        <v>6285.8155497600001</v>
      </c>
    </row>
    <row r="789" spans="1:5" x14ac:dyDescent="0.25">
      <c r="A789" s="181">
        <v>2832</v>
      </c>
      <c r="B789" s="31">
        <v>2</v>
      </c>
      <c r="C789" s="31" t="str">
        <f t="shared" si="12"/>
        <v>2832_2</v>
      </c>
      <c r="D789" s="181">
        <v>24</v>
      </c>
      <c r="E789" s="181">
        <v>4608.0128827600001</v>
      </c>
    </row>
    <row r="790" spans="1:5" x14ac:dyDescent="0.25">
      <c r="A790" s="181">
        <v>2832</v>
      </c>
      <c r="B790" s="31">
        <v>3</v>
      </c>
      <c r="C790" s="31" t="str">
        <f t="shared" si="12"/>
        <v>2832_3</v>
      </c>
      <c r="D790" s="181">
        <v>17</v>
      </c>
      <c r="E790" s="181">
        <v>5899.8066445900004</v>
      </c>
    </row>
    <row r="791" spans="1:5" x14ac:dyDescent="0.25">
      <c r="A791" s="181">
        <v>2832</v>
      </c>
      <c r="B791" s="31">
        <v>4</v>
      </c>
      <c r="C791" s="31" t="str">
        <f t="shared" si="12"/>
        <v>2832_4</v>
      </c>
      <c r="D791" s="181">
        <v>155</v>
      </c>
      <c r="E791" s="181">
        <v>4844.52502181</v>
      </c>
    </row>
    <row r="792" spans="1:5" x14ac:dyDescent="0.25">
      <c r="A792" s="181">
        <v>2832</v>
      </c>
      <c r="B792" s="31">
        <v>5</v>
      </c>
      <c r="C792" s="31" t="str">
        <f t="shared" si="12"/>
        <v>2832_5</v>
      </c>
      <c r="D792" s="181">
        <v>37</v>
      </c>
      <c r="E792" s="181">
        <v>7517.6724145500002</v>
      </c>
    </row>
    <row r="793" spans="1:5" x14ac:dyDescent="0.25">
      <c r="A793" s="181">
        <v>2834</v>
      </c>
      <c r="B793" s="31">
        <v>1</v>
      </c>
      <c r="C793" s="31" t="str">
        <f t="shared" si="12"/>
        <v>2834_1</v>
      </c>
      <c r="D793" s="181">
        <v>143</v>
      </c>
      <c r="E793" s="181">
        <v>6207.0755113200003</v>
      </c>
    </row>
    <row r="794" spans="1:5" x14ac:dyDescent="0.25">
      <c r="A794" s="181">
        <v>2841</v>
      </c>
      <c r="B794" s="31">
        <v>2</v>
      </c>
      <c r="C794" s="31" t="str">
        <f t="shared" si="12"/>
        <v>2841_2</v>
      </c>
      <c r="D794" s="181">
        <v>159</v>
      </c>
      <c r="E794" s="181">
        <v>5690.6158136699996</v>
      </c>
    </row>
    <row r="795" spans="1:5" x14ac:dyDescent="0.25">
      <c r="A795" s="181">
        <v>2841</v>
      </c>
      <c r="B795" s="31">
        <v>3</v>
      </c>
      <c r="C795" s="31" t="str">
        <f t="shared" si="12"/>
        <v>2841_3</v>
      </c>
      <c r="D795" s="181">
        <v>199</v>
      </c>
      <c r="E795" s="181">
        <v>6491.39594399</v>
      </c>
    </row>
    <row r="796" spans="1:5" x14ac:dyDescent="0.25">
      <c r="A796" s="181">
        <v>2843</v>
      </c>
      <c r="B796" s="31">
        <v>1</v>
      </c>
      <c r="C796" s="31" t="str">
        <f t="shared" si="12"/>
        <v>2843_1</v>
      </c>
      <c r="D796" s="181">
        <v>125</v>
      </c>
      <c r="E796" s="181">
        <v>9891.6540433499995</v>
      </c>
    </row>
    <row r="797" spans="1:5" x14ac:dyDescent="0.25">
      <c r="A797" s="181">
        <v>2846</v>
      </c>
      <c r="B797" s="31">
        <v>1</v>
      </c>
      <c r="C797" s="31" t="str">
        <f t="shared" si="12"/>
        <v>2846_1</v>
      </c>
      <c r="D797" s="181">
        <v>54</v>
      </c>
      <c r="E797" s="181">
        <v>2928.6516054899998</v>
      </c>
    </row>
    <row r="798" spans="1:5" x14ac:dyDescent="0.25">
      <c r="A798" s="181">
        <v>2846</v>
      </c>
      <c r="B798" s="31">
        <v>2</v>
      </c>
      <c r="C798" s="31" t="str">
        <f t="shared" si="12"/>
        <v>2846_2</v>
      </c>
      <c r="D798" s="181">
        <v>27</v>
      </c>
      <c r="E798" s="181">
        <v>7248.0405689700001</v>
      </c>
    </row>
    <row r="799" spans="1:5" x14ac:dyDescent="0.25">
      <c r="A799" s="181">
        <v>2846</v>
      </c>
      <c r="B799" s="31">
        <v>3</v>
      </c>
      <c r="C799" s="31" t="str">
        <f t="shared" si="12"/>
        <v>2846_3</v>
      </c>
      <c r="D799" s="181">
        <v>34</v>
      </c>
      <c r="E799" s="181">
        <v>4578.0610401699996</v>
      </c>
    </row>
    <row r="800" spans="1:5" x14ac:dyDescent="0.25">
      <c r="A800" s="181">
        <v>2846</v>
      </c>
      <c r="B800" s="31">
        <v>4</v>
      </c>
      <c r="C800" s="31" t="str">
        <f t="shared" si="12"/>
        <v>2846_4</v>
      </c>
      <c r="D800" s="181">
        <v>27</v>
      </c>
      <c r="E800" s="181">
        <v>5718.1709653300004</v>
      </c>
    </row>
    <row r="801" spans="1:5" x14ac:dyDescent="0.25">
      <c r="A801" s="181">
        <v>2846</v>
      </c>
      <c r="B801" s="31">
        <v>5</v>
      </c>
      <c r="C801" s="31" t="str">
        <f t="shared" si="12"/>
        <v>2846_5</v>
      </c>
      <c r="D801" s="181">
        <v>62</v>
      </c>
      <c r="E801" s="181">
        <v>9415.3365088400005</v>
      </c>
    </row>
    <row r="802" spans="1:5" x14ac:dyDescent="0.25">
      <c r="A802" s="181">
        <v>2846</v>
      </c>
      <c r="B802" s="31">
        <v>6</v>
      </c>
      <c r="C802" s="31" t="str">
        <f t="shared" si="12"/>
        <v>2846_6</v>
      </c>
      <c r="D802" s="181">
        <v>23</v>
      </c>
      <c r="E802" s="181">
        <v>1150.2585162800001</v>
      </c>
    </row>
    <row r="803" spans="1:5" x14ac:dyDescent="0.25">
      <c r="A803" s="181">
        <v>2850</v>
      </c>
      <c r="B803" s="31">
        <v>1</v>
      </c>
      <c r="C803" s="31" t="str">
        <f t="shared" si="12"/>
        <v>2850_1</v>
      </c>
      <c r="D803" s="181">
        <v>319</v>
      </c>
      <c r="E803" s="181">
        <v>7888.7655162299998</v>
      </c>
    </row>
    <row r="804" spans="1:5" x14ac:dyDescent="0.25">
      <c r="A804" s="181">
        <v>2853</v>
      </c>
      <c r="B804" s="31">
        <v>1</v>
      </c>
      <c r="C804" s="31" t="str">
        <f t="shared" si="12"/>
        <v>2853_1</v>
      </c>
      <c r="D804" s="181">
        <v>907</v>
      </c>
      <c r="E804" s="181">
        <v>1201.92214638</v>
      </c>
    </row>
    <row r="805" spans="1:5" x14ac:dyDescent="0.25">
      <c r="A805" s="181">
        <v>2853</v>
      </c>
      <c r="B805" s="31">
        <v>2</v>
      </c>
      <c r="C805" s="31" t="str">
        <f t="shared" si="12"/>
        <v>2853_2</v>
      </c>
      <c r="D805" s="181">
        <v>703</v>
      </c>
      <c r="E805" s="181">
        <v>1223.4942284700001</v>
      </c>
    </row>
    <row r="806" spans="1:5" x14ac:dyDescent="0.25">
      <c r="A806" s="181">
        <v>2853</v>
      </c>
      <c r="B806" s="31">
        <v>3</v>
      </c>
      <c r="C806" s="31" t="str">
        <f t="shared" si="12"/>
        <v>2853_3</v>
      </c>
      <c r="D806" s="181">
        <v>90</v>
      </c>
      <c r="E806" s="181">
        <v>5156.77315619</v>
      </c>
    </row>
    <row r="807" spans="1:5" x14ac:dyDescent="0.25">
      <c r="A807" s="181">
        <v>2855</v>
      </c>
      <c r="B807" s="31">
        <v>1</v>
      </c>
      <c r="C807" s="31" t="str">
        <f t="shared" si="12"/>
        <v>2855_1</v>
      </c>
      <c r="D807" s="181">
        <v>119</v>
      </c>
      <c r="E807" s="181">
        <v>8634.4814598899993</v>
      </c>
    </row>
    <row r="808" spans="1:5" x14ac:dyDescent="0.25">
      <c r="A808" s="181">
        <v>2855</v>
      </c>
      <c r="B808" s="31">
        <v>3</v>
      </c>
      <c r="C808" s="31" t="str">
        <f t="shared" si="12"/>
        <v>2855_3</v>
      </c>
      <c r="D808" s="181">
        <v>18</v>
      </c>
      <c r="E808" s="181">
        <v>6156.6809980400003</v>
      </c>
    </row>
    <row r="809" spans="1:5" x14ac:dyDescent="0.25">
      <c r="A809" s="181">
        <v>2855</v>
      </c>
      <c r="B809" s="31">
        <v>4</v>
      </c>
      <c r="C809" s="31" t="str">
        <f t="shared" si="12"/>
        <v>2855_4</v>
      </c>
      <c r="D809" s="181">
        <v>38</v>
      </c>
      <c r="E809" s="181">
        <v>5993.0482620100001</v>
      </c>
    </row>
    <row r="810" spans="1:5" x14ac:dyDescent="0.25">
      <c r="A810" s="181">
        <v>2862</v>
      </c>
      <c r="B810" s="31">
        <v>1</v>
      </c>
      <c r="C810" s="31" t="str">
        <f t="shared" si="12"/>
        <v>2862_1</v>
      </c>
      <c r="D810" s="181">
        <v>233</v>
      </c>
      <c r="E810" s="181">
        <v>2170.6644987300001</v>
      </c>
    </row>
    <row r="811" spans="1:5" x14ac:dyDescent="0.25">
      <c r="A811" s="181">
        <v>2871</v>
      </c>
      <c r="B811" s="31">
        <v>1</v>
      </c>
      <c r="C811" s="31" t="str">
        <f t="shared" si="12"/>
        <v>2871_1</v>
      </c>
      <c r="D811" s="181">
        <v>166</v>
      </c>
      <c r="E811" s="181">
        <v>4107.9337991900002</v>
      </c>
    </row>
    <row r="812" spans="1:5" x14ac:dyDescent="0.25">
      <c r="A812" s="181">
        <v>2871</v>
      </c>
      <c r="B812" s="31">
        <v>2</v>
      </c>
      <c r="C812" s="31" t="str">
        <f t="shared" si="12"/>
        <v>2871_2</v>
      </c>
      <c r="D812" s="181">
        <v>81</v>
      </c>
      <c r="E812" s="181">
        <v>5312.7753644699997</v>
      </c>
    </row>
    <row r="813" spans="1:5" x14ac:dyDescent="0.25">
      <c r="A813" s="181">
        <v>2871</v>
      </c>
      <c r="B813" s="31">
        <v>3</v>
      </c>
      <c r="C813" s="31" t="str">
        <f t="shared" si="12"/>
        <v>2871_3</v>
      </c>
      <c r="D813" s="181">
        <v>56</v>
      </c>
      <c r="E813" s="181">
        <v>3128.2247773499998</v>
      </c>
    </row>
    <row r="814" spans="1:5" x14ac:dyDescent="0.25">
      <c r="A814" s="181">
        <v>2871</v>
      </c>
      <c r="B814" s="31">
        <v>4</v>
      </c>
      <c r="C814" s="31" t="str">
        <f t="shared" si="12"/>
        <v>2871_4</v>
      </c>
      <c r="D814" s="181">
        <v>64</v>
      </c>
      <c r="E814" s="181">
        <v>6532.3550762000004</v>
      </c>
    </row>
    <row r="815" spans="1:5" x14ac:dyDescent="0.25">
      <c r="A815" s="181">
        <v>2872</v>
      </c>
      <c r="B815" s="31">
        <v>1</v>
      </c>
      <c r="C815" s="31" t="str">
        <f t="shared" si="12"/>
        <v>2872_1</v>
      </c>
      <c r="D815" s="181">
        <v>91</v>
      </c>
      <c r="E815" s="181">
        <v>5892.1688526600001</v>
      </c>
    </row>
    <row r="816" spans="1:5" x14ac:dyDescent="0.25">
      <c r="A816" s="181">
        <v>2872</v>
      </c>
      <c r="B816" s="31">
        <v>2</v>
      </c>
      <c r="C816" s="31" t="str">
        <f t="shared" si="12"/>
        <v>2872_2</v>
      </c>
      <c r="D816" s="181">
        <v>9</v>
      </c>
      <c r="E816" s="181">
        <v>4857.4331673899997</v>
      </c>
    </row>
    <row r="817" spans="1:5" x14ac:dyDescent="0.25">
      <c r="A817" s="181">
        <v>2872</v>
      </c>
      <c r="B817" s="31">
        <v>3</v>
      </c>
      <c r="C817" s="31" t="str">
        <f t="shared" si="12"/>
        <v>2872_3</v>
      </c>
      <c r="D817" s="181">
        <v>16</v>
      </c>
      <c r="E817" s="181">
        <v>3916.8869509900001</v>
      </c>
    </row>
    <row r="818" spans="1:5" x14ac:dyDescent="0.25">
      <c r="A818" s="181">
        <v>2873</v>
      </c>
      <c r="B818" s="31">
        <v>1</v>
      </c>
      <c r="C818" s="31" t="str">
        <f t="shared" si="12"/>
        <v>2873_1</v>
      </c>
      <c r="D818" s="181">
        <v>41</v>
      </c>
      <c r="E818" s="181">
        <v>5825.14723168</v>
      </c>
    </row>
    <row r="819" spans="1:5" x14ac:dyDescent="0.25">
      <c r="A819" s="181">
        <v>2873</v>
      </c>
      <c r="B819" s="31">
        <v>2</v>
      </c>
      <c r="C819" s="31" t="str">
        <f t="shared" si="12"/>
        <v>2873_2</v>
      </c>
      <c r="D819" s="181">
        <v>65</v>
      </c>
      <c r="E819" s="181">
        <v>8143.7256116500002</v>
      </c>
    </row>
    <row r="820" spans="1:5" x14ac:dyDescent="0.25">
      <c r="A820" s="181">
        <v>2873</v>
      </c>
      <c r="B820" s="31">
        <v>3</v>
      </c>
      <c r="C820" s="31" t="str">
        <f t="shared" si="12"/>
        <v>2873_3</v>
      </c>
      <c r="D820" s="181">
        <v>221</v>
      </c>
      <c r="E820" s="181">
        <v>6108.2893314599996</v>
      </c>
    </row>
    <row r="821" spans="1:5" x14ac:dyDescent="0.25">
      <c r="A821" s="181">
        <v>2874</v>
      </c>
      <c r="B821" s="31">
        <v>1</v>
      </c>
      <c r="C821" s="31" t="str">
        <f t="shared" si="12"/>
        <v>2874_1</v>
      </c>
      <c r="D821" s="181">
        <v>1007</v>
      </c>
      <c r="E821" s="181">
        <v>7479.3899308800001</v>
      </c>
    </row>
    <row r="822" spans="1:5" x14ac:dyDescent="0.25">
      <c r="A822" s="181">
        <v>2875</v>
      </c>
      <c r="B822" s="31">
        <v>1</v>
      </c>
      <c r="C822" s="31" t="str">
        <f t="shared" si="12"/>
        <v>2875_1</v>
      </c>
      <c r="D822" s="181">
        <v>127</v>
      </c>
      <c r="E822" s="181">
        <v>2273.2837353499999</v>
      </c>
    </row>
    <row r="823" spans="1:5" x14ac:dyDescent="0.25">
      <c r="A823" s="181">
        <v>2878</v>
      </c>
      <c r="B823" s="31">
        <v>1</v>
      </c>
      <c r="C823" s="31" t="str">
        <f t="shared" si="12"/>
        <v>2878_1</v>
      </c>
      <c r="D823" s="181">
        <v>501</v>
      </c>
      <c r="E823" s="181">
        <v>1061.6239118000001</v>
      </c>
    </row>
    <row r="824" spans="1:5" x14ac:dyDescent="0.25">
      <c r="A824" s="181">
        <v>2879</v>
      </c>
      <c r="B824" s="31">
        <v>1</v>
      </c>
      <c r="C824" s="31" t="str">
        <f t="shared" si="12"/>
        <v>2879_1</v>
      </c>
      <c r="D824" s="181">
        <v>277</v>
      </c>
      <c r="E824" s="181">
        <v>6756.0777676799999</v>
      </c>
    </row>
    <row r="825" spans="1:5" x14ac:dyDescent="0.25">
      <c r="A825" s="181">
        <v>2891</v>
      </c>
      <c r="B825" s="31">
        <v>1</v>
      </c>
      <c r="C825" s="31" t="str">
        <f t="shared" si="12"/>
        <v>2891_1</v>
      </c>
      <c r="D825" s="181">
        <v>360</v>
      </c>
      <c r="E825" s="181">
        <v>4435.3187831300002</v>
      </c>
    </row>
    <row r="826" spans="1:5" x14ac:dyDescent="0.25">
      <c r="A826" s="181">
        <v>2892</v>
      </c>
      <c r="B826" s="31">
        <v>1</v>
      </c>
      <c r="C826" s="31" t="str">
        <f t="shared" si="12"/>
        <v>2892_1</v>
      </c>
      <c r="D826" s="181">
        <v>93</v>
      </c>
      <c r="E826" s="181">
        <v>1876.8354074399999</v>
      </c>
    </row>
    <row r="827" spans="1:5" x14ac:dyDescent="0.25">
      <c r="A827" s="181">
        <v>2894</v>
      </c>
      <c r="B827" s="31">
        <v>1</v>
      </c>
      <c r="C827" s="31" t="str">
        <f t="shared" si="12"/>
        <v>2894_1</v>
      </c>
      <c r="D827" s="181">
        <v>194</v>
      </c>
      <c r="E827" s="181">
        <v>7766.80510581</v>
      </c>
    </row>
    <row r="828" spans="1:5" x14ac:dyDescent="0.25">
      <c r="A828" s="181">
        <v>2896</v>
      </c>
      <c r="B828" s="31">
        <v>1</v>
      </c>
      <c r="C828" s="31" t="str">
        <f t="shared" si="12"/>
        <v>2896_1</v>
      </c>
      <c r="D828" s="181">
        <v>1693</v>
      </c>
      <c r="E828" s="181">
        <v>1983.86572916</v>
      </c>
    </row>
    <row r="829" spans="1:5" x14ac:dyDescent="0.25">
      <c r="A829" s="181">
        <v>2896</v>
      </c>
      <c r="B829" s="31">
        <v>2</v>
      </c>
      <c r="C829" s="31" t="str">
        <f t="shared" si="12"/>
        <v>2896_2</v>
      </c>
      <c r="D829" s="181">
        <v>433</v>
      </c>
      <c r="E829" s="181">
        <v>9219.0903039799996</v>
      </c>
    </row>
    <row r="830" spans="1:5" x14ac:dyDescent="0.25">
      <c r="A830" s="181">
        <v>2951</v>
      </c>
      <c r="B830" s="31">
        <v>1</v>
      </c>
      <c r="C830" s="31" t="str">
        <f t="shared" si="12"/>
        <v>2951_1</v>
      </c>
      <c r="D830" s="181">
        <v>122</v>
      </c>
      <c r="E830" s="181">
        <v>10390.9263378</v>
      </c>
    </row>
    <row r="831" spans="1:5" x14ac:dyDescent="0.25">
      <c r="A831" s="181">
        <v>2951</v>
      </c>
      <c r="B831" s="31">
        <v>2</v>
      </c>
      <c r="C831" s="31" t="str">
        <f t="shared" si="12"/>
        <v>2951_2</v>
      </c>
      <c r="D831" s="181">
        <v>71</v>
      </c>
      <c r="E831" s="181">
        <v>5009.1622350099997</v>
      </c>
    </row>
    <row r="832" spans="1:5" x14ac:dyDescent="0.25">
      <c r="A832" s="181">
        <v>2951</v>
      </c>
      <c r="B832" s="31">
        <v>3</v>
      </c>
      <c r="C832" s="31" t="str">
        <f t="shared" si="12"/>
        <v>2951_3</v>
      </c>
      <c r="D832" s="181">
        <v>88</v>
      </c>
      <c r="E832" s="181">
        <v>8500.8333005099994</v>
      </c>
    </row>
    <row r="833" spans="1:5" x14ac:dyDescent="0.25">
      <c r="A833" s="181">
        <v>2951</v>
      </c>
      <c r="B833" s="31">
        <v>4</v>
      </c>
      <c r="C833" s="31" t="str">
        <f t="shared" si="12"/>
        <v>2951_4</v>
      </c>
      <c r="D833" s="181">
        <v>84</v>
      </c>
      <c r="E833" s="181">
        <v>5693.2482191400004</v>
      </c>
    </row>
    <row r="834" spans="1:5" x14ac:dyDescent="0.25">
      <c r="A834" s="181">
        <v>2953</v>
      </c>
      <c r="B834" s="31">
        <v>1</v>
      </c>
      <c r="C834" s="31" t="str">
        <f t="shared" si="12"/>
        <v>2953_1</v>
      </c>
      <c r="D834" s="181">
        <v>25</v>
      </c>
      <c r="E834" s="181">
        <v>7034.8382748100003</v>
      </c>
    </row>
    <row r="835" spans="1:5" x14ac:dyDescent="0.25">
      <c r="A835" s="181">
        <v>2953</v>
      </c>
      <c r="B835" s="31">
        <v>2</v>
      </c>
      <c r="C835" s="31" t="str">
        <f t="shared" ref="C835:C898" si="13">CONCATENATE(A835,"_",B835)</f>
        <v>2953_2</v>
      </c>
      <c r="D835" s="181">
        <v>44</v>
      </c>
      <c r="E835" s="181">
        <v>3905.0103157499998</v>
      </c>
    </row>
    <row r="836" spans="1:5" x14ac:dyDescent="0.25">
      <c r="A836" s="181">
        <v>2954</v>
      </c>
      <c r="B836" s="31">
        <v>1</v>
      </c>
      <c r="C836" s="31" t="str">
        <f t="shared" si="13"/>
        <v>2954_1</v>
      </c>
      <c r="D836" s="181">
        <v>178</v>
      </c>
      <c r="E836" s="181">
        <v>11694.935716100001</v>
      </c>
    </row>
    <row r="837" spans="1:5" x14ac:dyDescent="0.25">
      <c r="A837" s="181">
        <v>2954</v>
      </c>
      <c r="B837" s="31">
        <v>3</v>
      </c>
      <c r="C837" s="31" t="str">
        <f t="shared" si="13"/>
        <v>2954_3</v>
      </c>
      <c r="D837" s="181">
        <v>111</v>
      </c>
      <c r="E837" s="181">
        <v>2658.9731295400002</v>
      </c>
    </row>
    <row r="838" spans="1:5" x14ac:dyDescent="0.25">
      <c r="A838" s="181">
        <v>2954</v>
      </c>
      <c r="B838" s="31">
        <v>4</v>
      </c>
      <c r="C838" s="31" t="str">
        <f t="shared" si="13"/>
        <v>2954_4</v>
      </c>
      <c r="D838" s="181">
        <v>62</v>
      </c>
      <c r="E838" s="181">
        <v>7363.0073593099996</v>
      </c>
    </row>
    <row r="839" spans="1:5" x14ac:dyDescent="0.25">
      <c r="A839" s="181">
        <v>2954</v>
      </c>
      <c r="B839" s="31">
        <v>5</v>
      </c>
      <c r="C839" s="31" t="str">
        <f t="shared" si="13"/>
        <v>2954_5</v>
      </c>
      <c r="D839" s="181">
        <v>116</v>
      </c>
      <c r="E839" s="181">
        <v>4141.9742671900003</v>
      </c>
    </row>
    <row r="840" spans="1:5" x14ac:dyDescent="0.25">
      <c r="A840" s="181">
        <v>2955</v>
      </c>
      <c r="B840" s="31">
        <v>1</v>
      </c>
      <c r="C840" s="31" t="str">
        <f t="shared" si="13"/>
        <v>2955_1</v>
      </c>
      <c r="D840" s="181">
        <v>735</v>
      </c>
      <c r="E840" s="181">
        <v>4424.5575421399999</v>
      </c>
    </row>
    <row r="841" spans="1:5" x14ac:dyDescent="0.25">
      <c r="A841" s="181">
        <v>2956</v>
      </c>
      <c r="B841" s="31">
        <v>2</v>
      </c>
      <c r="C841" s="31" t="str">
        <f t="shared" si="13"/>
        <v>2956_2</v>
      </c>
      <c r="D841" s="181">
        <v>195</v>
      </c>
      <c r="E841" s="181">
        <v>4210.40242898</v>
      </c>
    </row>
    <row r="842" spans="1:5" x14ac:dyDescent="0.25">
      <c r="A842" s="181">
        <v>2956</v>
      </c>
      <c r="B842" s="31">
        <v>3</v>
      </c>
      <c r="C842" s="31" t="str">
        <f t="shared" si="13"/>
        <v>2956_3</v>
      </c>
      <c r="D842" s="181">
        <v>187</v>
      </c>
      <c r="E842" s="181">
        <v>6682.2298510099999</v>
      </c>
    </row>
    <row r="843" spans="1:5" x14ac:dyDescent="0.25">
      <c r="A843" s="181">
        <v>3051</v>
      </c>
      <c r="B843" s="31">
        <v>1</v>
      </c>
      <c r="C843" s="31" t="str">
        <f t="shared" si="13"/>
        <v>3051_1</v>
      </c>
      <c r="D843" s="181">
        <v>1077</v>
      </c>
      <c r="E843" s="181">
        <v>3340.32315681</v>
      </c>
    </row>
    <row r="844" spans="1:5" x14ac:dyDescent="0.25">
      <c r="A844" s="181">
        <v>3052</v>
      </c>
      <c r="B844" s="31">
        <v>1</v>
      </c>
      <c r="C844" s="31" t="str">
        <f t="shared" si="13"/>
        <v>3052_1</v>
      </c>
      <c r="D844" s="181">
        <v>327</v>
      </c>
      <c r="E844" s="181">
        <v>4188.8315246599996</v>
      </c>
    </row>
    <row r="845" spans="1:5" x14ac:dyDescent="0.25">
      <c r="A845" s="181">
        <v>3053</v>
      </c>
      <c r="B845" s="31">
        <v>1</v>
      </c>
      <c r="C845" s="31" t="str">
        <f t="shared" si="13"/>
        <v>3053_1</v>
      </c>
      <c r="D845" s="181">
        <v>308</v>
      </c>
      <c r="E845" s="181">
        <v>7119.5654450299999</v>
      </c>
    </row>
    <row r="846" spans="1:5" x14ac:dyDescent="0.25">
      <c r="A846" s="181">
        <v>3055</v>
      </c>
      <c r="B846" s="31">
        <v>1</v>
      </c>
      <c r="C846" s="31" t="str">
        <f t="shared" si="13"/>
        <v>3055_1</v>
      </c>
      <c r="D846" s="181">
        <v>39</v>
      </c>
      <c r="E846" s="181">
        <v>4913.9369511900004</v>
      </c>
    </row>
    <row r="847" spans="1:5" x14ac:dyDescent="0.25">
      <c r="A847" s="181">
        <v>3056</v>
      </c>
      <c r="B847" s="31">
        <v>1</v>
      </c>
      <c r="C847" s="31" t="str">
        <f t="shared" si="13"/>
        <v>3056_1</v>
      </c>
      <c r="D847" s="181">
        <v>1194</v>
      </c>
      <c r="E847" s="181">
        <v>132.03611978500001</v>
      </c>
    </row>
    <row r="848" spans="1:5" x14ac:dyDescent="0.25">
      <c r="A848" s="181">
        <v>3057</v>
      </c>
      <c r="B848" s="31">
        <v>1</v>
      </c>
      <c r="C848" s="31" t="str">
        <f t="shared" si="13"/>
        <v>3057_1</v>
      </c>
      <c r="D848" s="181">
        <v>143</v>
      </c>
      <c r="E848" s="181">
        <v>319.35545000799999</v>
      </c>
    </row>
    <row r="849" spans="1:5" x14ac:dyDescent="0.25">
      <c r="A849" s="181">
        <v>3061</v>
      </c>
      <c r="B849" s="31">
        <v>1</v>
      </c>
      <c r="C849" s="31" t="str">
        <f t="shared" si="13"/>
        <v>3061_1</v>
      </c>
      <c r="D849" s="181">
        <v>126</v>
      </c>
      <c r="E849" s="181">
        <v>6613.62553295</v>
      </c>
    </row>
    <row r="850" spans="1:5" x14ac:dyDescent="0.25">
      <c r="A850" s="181">
        <v>3061</v>
      </c>
      <c r="B850" s="31">
        <v>2</v>
      </c>
      <c r="C850" s="31" t="str">
        <f t="shared" si="13"/>
        <v>3061_2</v>
      </c>
      <c r="D850" s="181">
        <v>45</v>
      </c>
      <c r="E850" s="181">
        <v>5785.3075946199997</v>
      </c>
    </row>
    <row r="851" spans="1:5" x14ac:dyDescent="0.25">
      <c r="A851" s="181">
        <v>3062</v>
      </c>
      <c r="B851" s="31">
        <v>1</v>
      </c>
      <c r="C851" s="31" t="str">
        <f t="shared" si="13"/>
        <v>3062_1</v>
      </c>
      <c r="D851" s="181">
        <v>268</v>
      </c>
      <c r="E851" s="181">
        <v>6421.5855365999996</v>
      </c>
    </row>
    <row r="852" spans="1:5" x14ac:dyDescent="0.25">
      <c r="A852" s="181">
        <v>3073</v>
      </c>
      <c r="B852" s="31">
        <v>2</v>
      </c>
      <c r="C852" s="31" t="str">
        <f t="shared" si="13"/>
        <v>3073_2</v>
      </c>
      <c r="D852" s="181">
        <v>50</v>
      </c>
      <c r="E852" s="181">
        <v>5577.0821043899996</v>
      </c>
    </row>
    <row r="853" spans="1:5" x14ac:dyDescent="0.25">
      <c r="A853" s="181">
        <v>3073</v>
      </c>
      <c r="B853" s="31">
        <v>3</v>
      </c>
      <c r="C853" s="31" t="str">
        <f t="shared" si="13"/>
        <v>3073_3</v>
      </c>
      <c r="D853" s="181">
        <v>58</v>
      </c>
      <c r="E853" s="181">
        <v>5006.7229170500004</v>
      </c>
    </row>
    <row r="854" spans="1:5" x14ac:dyDescent="0.25">
      <c r="A854" s="181">
        <v>3131</v>
      </c>
      <c r="B854" s="31">
        <v>1</v>
      </c>
      <c r="C854" s="31" t="str">
        <f t="shared" si="13"/>
        <v>3131_1</v>
      </c>
      <c r="D854" s="181">
        <v>209</v>
      </c>
      <c r="E854" s="181">
        <v>4239.5086288499997</v>
      </c>
    </row>
    <row r="855" spans="1:5" x14ac:dyDescent="0.25">
      <c r="A855" s="181">
        <v>3132</v>
      </c>
      <c r="B855" s="31">
        <v>1</v>
      </c>
      <c r="C855" s="31" t="str">
        <f t="shared" si="13"/>
        <v>3132_1</v>
      </c>
      <c r="D855" s="181">
        <v>94</v>
      </c>
      <c r="E855" s="181">
        <v>7304.8925699900001</v>
      </c>
    </row>
    <row r="856" spans="1:5" x14ac:dyDescent="0.25">
      <c r="A856" s="181">
        <v>3132</v>
      </c>
      <c r="B856" s="31">
        <v>2</v>
      </c>
      <c r="C856" s="31" t="str">
        <f t="shared" si="13"/>
        <v>3132_2</v>
      </c>
      <c r="D856" s="181">
        <v>86</v>
      </c>
      <c r="E856" s="181">
        <v>6067.6055684499997</v>
      </c>
    </row>
    <row r="857" spans="1:5" x14ac:dyDescent="0.25">
      <c r="A857" s="181">
        <v>3132</v>
      </c>
      <c r="B857" s="31">
        <v>3</v>
      </c>
      <c r="C857" s="31" t="str">
        <f t="shared" si="13"/>
        <v>3132_3</v>
      </c>
      <c r="D857" s="181">
        <v>72</v>
      </c>
      <c r="E857" s="181">
        <v>3751.6590739200001</v>
      </c>
    </row>
    <row r="858" spans="1:5" x14ac:dyDescent="0.25">
      <c r="A858" s="181">
        <v>3132</v>
      </c>
      <c r="B858" s="31">
        <v>4</v>
      </c>
      <c r="C858" s="31" t="str">
        <f t="shared" si="13"/>
        <v>3132_4</v>
      </c>
      <c r="D858" s="181">
        <v>59</v>
      </c>
      <c r="E858" s="181">
        <v>5553.8868781199999</v>
      </c>
    </row>
    <row r="859" spans="1:5" x14ac:dyDescent="0.25">
      <c r="A859" s="181">
        <v>3132</v>
      </c>
      <c r="B859" s="31">
        <v>5</v>
      </c>
      <c r="C859" s="31" t="str">
        <f t="shared" si="13"/>
        <v>3132_5</v>
      </c>
      <c r="D859" s="181">
        <v>47</v>
      </c>
      <c r="E859" s="181">
        <v>10024.098309700001</v>
      </c>
    </row>
    <row r="860" spans="1:5" x14ac:dyDescent="0.25">
      <c r="A860" s="181">
        <v>3132</v>
      </c>
      <c r="B860" s="31">
        <v>8</v>
      </c>
      <c r="C860" s="31" t="str">
        <f t="shared" si="13"/>
        <v>3132_8</v>
      </c>
      <c r="D860" s="181">
        <v>20</v>
      </c>
      <c r="E860" s="181">
        <v>4626.8448257099999</v>
      </c>
    </row>
    <row r="861" spans="1:5" x14ac:dyDescent="0.25">
      <c r="A861" s="181">
        <v>3132</v>
      </c>
      <c r="B861" s="31">
        <v>9</v>
      </c>
      <c r="C861" s="31" t="str">
        <f t="shared" si="13"/>
        <v>3132_9</v>
      </c>
      <c r="D861" s="181">
        <v>45</v>
      </c>
      <c r="E861" s="181">
        <v>5414.6577528500002</v>
      </c>
    </row>
    <row r="862" spans="1:5" x14ac:dyDescent="0.25">
      <c r="A862" s="181">
        <v>3134</v>
      </c>
      <c r="B862" s="31">
        <v>1</v>
      </c>
      <c r="C862" s="31" t="str">
        <f t="shared" si="13"/>
        <v>3134_1</v>
      </c>
      <c r="D862" s="181">
        <v>338</v>
      </c>
      <c r="E862" s="181">
        <v>4492.9930992400004</v>
      </c>
    </row>
    <row r="863" spans="1:5" x14ac:dyDescent="0.25">
      <c r="A863" s="181">
        <v>3134</v>
      </c>
      <c r="B863" s="31">
        <v>2</v>
      </c>
      <c r="C863" s="31" t="str">
        <f t="shared" si="13"/>
        <v>3134_2</v>
      </c>
      <c r="D863" s="181">
        <v>43</v>
      </c>
      <c r="E863" s="181">
        <v>6728.9414529699998</v>
      </c>
    </row>
    <row r="864" spans="1:5" x14ac:dyDescent="0.25">
      <c r="A864" s="181">
        <v>3134</v>
      </c>
      <c r="B864" s="31">
        <v>3</v>
      </c>
      <c r="C864" s="31" t="str">
        <f t="shared" si="13"/>
        <v>3134_3</v>
      </c>
      <c r="D864" s="181">
        <v>34</v>
      </c>
      <c r="E864" s="181">
        <v>6860.0432909800002</v>
      </c>
    </row>
    <row r="865" spans="1:5" x14ac:dyDescent="0.25">
      <c r="A865" s="181">
        <v>3136</v>
      </c>
      <c r="B865" s="31">
        <v>1</v>
      </c>
      <c r="C865" s="31" t="str">
        <f t="shared" si="13"/>
        <v>3136_1</v>
      </c>
      <c r="D865" s="181">
        <v>269</v>
      </c>
      <c r="E865" s="181">
        <v>8281.7646697599994</v>
      </c>
    </row>
    <row r="866" spans="1:5" x14ac:dyDescent="0.25">
      <c r="A866" s="181">
        <v>3136</v>
      </c>
      <c r="B866" s="31">
        <v>2</v>
      </c>
      <c r="C866" s="31" t="str">
        <f t="shared" si="13"/>
        <v>3136_2</v>
      </c>
      <c r="D866" s="181">
        <v>69</v>
      </c>
      <c r="E866" s="181">
        <v>6434.98678079</v>
      </c>
    </row>
    <row r="867" spans="1:5" x14ac:dyDescent="0.25">
      <c r="A867" s="181">
        <v>3136</v>
      </c>
      <c r="B867" s="31">
        <v>3</v>
      </c>
      <c r="C867" s="31" t="str">
        <f t="shared" si="13"/>
        <v>3136_3</v>
      </c>
      <c r="D867" s="181">
        <v>33</v>
      </c>
      <c r="E867" s="181">
        <v>3686.5230680300001</v>
      </c>
    </row>
    <row r="868" spans="1:5" x14ac:dyDescent="0.25">
      <c r="A868" s="181">
        <v>3136</v>
      </c>
      <c r="B868" s="31">
        <v>4</v>
      </c>
      <c r="C868" s="31" t="str">
        <f t="shared" si="13"/>
        <v>3136_4</v>
      </c>
      <c r="D868" s="181">
        <v>13</v>
      </c>
      <c r="E868" s="181">
        <v>3391.40765999</v>
      </c>
    </row>
    <row r="869" spans="1:5" x14ac:dyDescent="0.25">
      <c r="A869" s="181">
        <v>3137</v>
      </c>
      <c r="B869" s="31">
        <v>1</v>
      </c>
      <c r="C869" s="31" t="str">
        <f t="shared" si="13"/>
        <v>3137_1</v>
      </c>
      <c r="D869" s="181">
        <v>29</v>
      </c>
      <c r="E869" s="181">
        <v>4367.3192516500003</v>
      </c>
    </row>
    <row r="870" spans="1:5" x14ac:dyDescent="0.25">
      <c r="A870" s="181">
        <v>3138</v>
      </c>
      <c r="B870" s="31">
        <v>1</v>
      </c>
      <c r="C870" s="31" t="str">
        <f t="shared" si="13"/>
        <v>3138_1</v>
      </c>
      <c r="D870" s="181">
        <v>360</v>
      </c>
      <c r="E870" s="181">
        <v>1575.3638982499999</v>
      </c>
    </row>
    <row r="871" spans="1:5" x14ac:dyDescent="0.25">
      <c r="A871" s="181">
        <v>3141</v>
      </c>
      <c r="B871" s="31">
        <v>1</v>
      </c>
      <c r="C871" s="31" t="str">
        <f t="shared" si="13"/>
        <v>3141_1</v>
      </c>
      <c r="D871" s="181">
        <v>35</v>
      </c>
      <c r="E871" s="181">
        <v>3876.9582731300002</v>
      </c>
    </row>
    <row r="872" spans="1:5" x14ac:dyDescent="0.25">
      <c r="A872" s="181">
        <v>3142</v>
      </c>
      <c r="B872" s="31">
        <v>1</v>
      </c>
      <c r="C872" s="31" t="str">
        <f t="shared" si="13"/>
        <v>3142_1</v>
      </c>
      <c r="D872" s="181">
        <v>38</v>
      </c>
      <c r="E872" s="181">
        <v>7044.5182717500002</v>
      </c>
    </row>
    <row r="873" spans="1:5" x14ac:dyDescent="0.25">
      <c r="A873" s="181">
        <v>3143</v>
      </c>
      <c r="B873" s="31">
        <v>1</v>
      </c>
      <c r="C873" s="31" t="str">
        <f t="shared" si="13"/>
        <v>3143_1</v>
      </c>
      <c r="D873" s="181">
        <v>290</v>
      </c>
      <c r="E873" s="181">
        <v>2144.12954713</v>
      </c>
    </row>
    <row r="874" spans="1:5" x14ac:dyDescent="0.25">
      <c r="A874" s="181">
        <v>3161</v>
      </c>
      <c r="B874" s="31">
        <v>1</v>
      </c>
      <c r="C874" s="31" t="str">
        <f t="shared" si="13"/>
        <v>3161_1</v>
      </c>
      <c r="D874" s="181">
        <v>245</v>
      </c>
      <c r="E874" s="181">
        <v>5005.2851413600001</v>
      </c>
    </row>
    <row r="875" spans="1:5" x14ac:dyDescent="0.25">
      <c r="A875" s="181">
        <v>3161</v>
      </c>
      <c r="B875" s="31">
        <v>2</v>
      </c>
      <c r="C875" s="31" t="str">
        <f t="shared" si="13"/>
        <v>3161_2</v>
      </c>
      <c r="D875" s="181">
        <v>145</v>
      </c>
      <c r="E875" s="181">
        <v>596.74472441499995</v>
      </c>
    </row>
    <row r="876" spans="1:5" x14ac:dyDescent="0.25">
      <c r="A876" s="181">
        <v>3161</v>
      </c>
      <c r="B876" s="31">
        <v>3</v>
      </c>
      <c r="C876" s="31" t="str">
        <f t="shared" si="13"/>
        <v>3161_3</v>
      </c>
      <c r="D876" s="181">
        <v>95</v>
      </c>
      <c r="E876" s="181">
        <v>6681.8494467399996</v>
      </c>
    </row>
    <row r="877" spans="1:5" x14ac:dyDescent="0.25">
      <c r="A877" s="181">
        <v>3171</v>
      </c>
      <c r="B877" s="31">
        <v>1</v>
      </c>
      <c r="C877" s="31" t="str">
        <f t="shared" si="13"/>
        <v>3171_1</v>
      </c>
      <c r="D877" s="181">
        <v>125</v>
      </c>
      <c r="E877" s="181">
        <v>3352.8855079599998</v>
      </c>
    </row>
    <row r="878" spans="1:5" x14ac:dyDescent="0.25">
      <c r="A878" s="181">
        <v>3171</v>
      </c>
      <c r="B878" s="31">
        <v>2</v>
      </c>
      <c r="C878" s="31" t="str">
        <f t="shared" si="13"/>
        <v>3171_2</v>
      </c>
      <c r="D878" s="181">
        <v>46</v>
      </c>
      <c r="E878" s="181">
        <v>7486.9629321599996</v>
      </c>
    </row>
    <row r="879" spans="1:5" x14ac:dyDescent="0.25">
      <c r="A879" s="181">
        <v>3172</v>
      </c>
      <c r="B879" s="31">
        <v>1</v>
      </c>
      <c r="C879" s="31" t="str">
        <f t="shared" si="13"/>
        <v>3172_1</v>
      </c>
      <c r="D879" s="181">
        <v>223</v>
      </c>
      <c r="E879" s="181">
        <v>3917.99540617</v>
      </c>
    </row>
    <row r="880" spans="1:5" x14ac:dyDescent="0.25">
      <c r="A880" s="181">
        <v>3173</v>
      </c>
      <c r="B880" s="31">
        <v>1</v>
      </c>
      <c r="C880" s="31" t="str">
        <f t="shared" si="13"/>
        <v>3173_1</v>
      </c>
      <c r="D880" s="181">
        <v>153</v>
      </c>
      <c r="E880" s="181">
        <v>3104.0441528900001</v>
      </c>
    </row>
    <row r="881" spans="1:5" x14ac:dyDescent="0.25">
      <c r="A881" s="181">
        <v>3173</v>
      </c>
      <c r="B881" s="31">
        <v>2</v>
      </c>
      <c r="C881" s="31" t="str">
        <f t="shared" si="13"/>
        <v>3173_2</v>
      </c>
      <c r="D881" s="181">
        <v>105</v>
      </c>
      <c r="E881" s="181">
        <v>7135.4293978200003</v>
      </c>
    </row>
    <row r="882" spans="1:5" x14ac:dyDescent="0.25">
      <c r="A882" s="181">
        <v>3173</v>
      </c>
      <c r="B882" s="31">
        <v>3</v>
      </c>
      <c r="C882" s="31" t="str">
        <f t="shared" si="13"/>
        <v>3173_3</v>
      </c>
      <c r="D882" s="181">
        <v>65</v>
      </c>
      <c r="E882" s="181">
        <v>9362.75850722</v>
      </c>
    </row>
    <row r="883" spans="1:5" x14ac:dyDescent="0.25">
      <c r="A883" s="181">
        <v>3174</v>
      </c>
      <c r="B883" s="31">
        <v>1</v>
      </c>
      <c r="C883" s="31" t="str">
        <f t="shared" si="13"/>
        <v>3174_1</v>
      </c>
      <c r="D883" s="181">
        <v>43</v>
      </c>
      <c r="E883" s="181">
        <v>2808.9437924499998</v>
      </c>
    </row>
    <row r="884" spans="1:5" x14ac:dyDescent="0.25">
      <c r="A884" s="181">
        <v>3190</v>
      </c>
      <c r="B884" s="31">
        <v>1</v>
      </c>
      <c r="C884" s="31" t="str">
        <f t="shared" si="13"/>
        <v>3190_1</v>
      </c>
      <c r="D884" s="181">
        <v>78</v>
      </c>
      <c r="E884" s="181">
        <v>2273.9856238000002</v>
      </c>
    </row>
    <row r="885" spans="1:5" x14ac:dyDescent="0.25">
      <c r="A885" s="181">
        <v>3191</v>
      </c>
      <c r="B885" s="31">
        <v>1</v>
      </c>
      <c r="C885" s="31" t="str">
        <f t="shared" si="13"/>
        <v>3191_1</v>
      </c>
      <c r="D885" s="181">
        <v>293</v>
      </c>
      <c r="E885" s="181">
        <v>2777.7389582800001</v>
      </c>
    </row>
    <row r="886" spans="1:5" x14ac:dyDescent="0.25">
      <c r="A886" s="181">
        <v>3191</v>
      </c>
      <c r="B886" s="31">
        <v>2</v>
      </c>
      <c r="C886" s="31" t="str">
        <f t="shared" si="13"/>
        <v>3191_2</v>
      </c>
      <c r="D886" s="181">
        <v>232</v>
      </c>
      <c r="E886" s="181">
        <v>6886.5286140400003</v>
      </c>
    </row>
    <row r="887" spans="1:5" x14ac:dyDescent="0.25">
      <c r="A887" s="181">
        <v>3192</v>
      </c>
      <c r="B887" s="31">
        <v>1</v>
      </c>
      <c r="C887" s="31" t="str">
        <f t="shared" si="13"/>
        <v>3192_1</v>
      </c>
      <c r="D887" s="181">
        <v>82</v>
      </c>
      <c r="E887" s="181">
        <v>3717.8272754499999</v>
      </c>
    </row>
    <row r="888" spans="1:5" x14ac:dyDescent="0.25">
      <c r="A888" s="181">
        <v>3192</v>
      </c>
      <c r="B888" s="31">
        <v>2</v>
      </c>
      <c r="C888" s="31" t="str">
        <f t="shared" si="13"/>
        <v>3192_2</v>
      </c>
      <c r="D888" s="181">
        <v>39</v>
      </c>
      <c r="E888" s="181">
        <v>4933.6927649999998</v>
      </c>
    </row>
    <row r="889" spans="1:5" x14ac:dyDescent="0.25">
      <c r="A889" s="181">
        <v>3192</v>
      </c>
      <c r="B889" s="31">
        <v>3</v>
      </c>
      <c r="C889" s="31" t="str">
        <f t="shared" si="13"/>
        <v>3192_3</v>
      </c>
      <c r="D889" s="181">
        <v>30</v>
      </c>
      <c r="E889" s="181">
        <v>6363.6994993199996</v>
      </c>
    </row>
    <row r="890" spans="1:5" x14ac:dyDescent="0.25">
      <c r="A890" s="181">
        <v>3192</v>
      </c>
      <c r="B890" s="31">
        <v>4</v>
      </c>
      <c r="C890" s="31" t="str">
        <f t="shared" si="13"/>
        <v>3192_4</v>
      </c>
      <c r="D890" s="181">
        <v>15</v>
      </c>
      <c r="E890" s="181">
        <v>7780.7141028799997</v>
      </c>
    </row>
    <row r="891" spans="1:5" x14ac:dyDescent="0.25">
      <c r="A891" s="181">
        <v>3200</v>
      </c>
      <c r="B891" s="31">
        <v>1</v>
      </c>
      <c r="C891" s="31" t="str">
        <f t="shared" si="13"/>
        <v>3200_1</v>
      </c>
      <c r="D891" s="181">
        <v>20</v>
      </c>
      <c r="E891" s="181">
        <v>3738.2315431699999</v>
      </c>
    </row>
    <row r="892" spans="1:5" x14ac:dyDescent="0.25">
      <c r="A892" s="181">
        <v>3200</v>
      </c>
      <c r="B892" s="31">
        <v>2</v>
      </c>
      <c r="C892" s="31" t="str">
        <f t="shared" si="13"/>
        <v>3200_2</v>
      </c>
      <c r="D892" s="181">
        <v>13</v>
      </c>
      <c r="E892" s="181">
        <v>8316.09252371</v>
      </c>
    </row>
    <row r="893" spans="1:5" x14ac:dyDescent="0.25">
      <c r="A893" s="181">
        <v>3200</v>
      </c>
      <c r="B893" s="31">
        <v>3</v>
      </c>
      <c r="C893" s="31" t="str">
        <f t="shared" si="13"/>
        <v>3200_3</v>
      </c>
      <c r="D893" s="181">
        <v>15</v>
      </c>
      <c r="E893" s="181">
        <v>2594.72755048</v>
      </c>
    </row>
    <row r="894" spans="1:5" x14ac:dyDescent="0.25">
      <c r="A894" s="181">
        <v>3201</v>
      </c>
      <c r="B894" s="31">
        <v>1</v>
      </c>
      <c r="C894" s="31" t="str">
        <f t="shared" si="13"/>
        <v>3201_1</v>
      </c>
      <c r="D894" s="181">
        <v>7</v>
      </c>
      <c r="E894" s="181">
        <v>4104.5233753100001</v>
      </c>
    </row>
    <row r="895" spans="1:5" x14ac:dyDescent="0.25">
      <c r="A895" s="181">
        <v>3202</v>
      </c>
      <c r="B895" s="31">
        <v>2</v>
      </c>
      <c r="C895" s="31" t="str">
        <f t="shared" si="13"/>
        <v>3202_2</v>
      </c>
      <c r="D895" s="181">
        <v>5</v>
      </c>
      <c r="E895" s="181">
        <v>5472.24834612</v>
      </c>
    </row>
    <row r="896" spans="1:5" x14ac:dyDescent="0.25">
      <c r="A896" s="181">
        <v>3203</v>
      </c>
      <c r="B896" s="31">
        <v>1</v>
      </c>
      <c r="C896" s="31" t="str">
        <f t="shared" si="13"/>
        <v>3203_1</v>
      </c>
      <c r="D896" s="181">
        <v>3</v>
      </c>
      <c r="E896" s="181">
        <v>5038.4072607999997</v>
      </c>
    </row>
    <row r="897" spans="1:5" x14ac:dyDescent="0.25">
      <c r="A897" s="181">
        <v>3203</v>
      </c>
      <c r="B897" s="31">
        <v>2</v>
      </c>
      <c r="C897" s="31" t="str">
        <f t="shared" si="13"/>
        <v>3203_2</v>
      </c>
      <c r="D897" s="181">
        <v>4</v>
      </c>
      <c r="E897" s="181">
        <v>4189.2740217</v>
      </c>
    </row>
    <row r="898" spans="1:5" x14ac:dyDescent="0.25">
      <c r="A898" s="181">
        <v>3222</v>
      </c>
      <c r="B898" s="31">
        <v>1</v>
      </c>
      <c r="C898" s="31" t="str">
        <f t="shared" si="13"/>
        <v>3222_1</v>
      </c>
      <c r="D898" s="181">
        <v>90</v>
      </c>
      <c r="E898" s="181">
        <v>7372.8862423199998</v>
      </c>
    </row>
    <row r="899" spans="1:5" x14ac:dyDescent="0.25">
      <c r="A899" s="181">
        <v>3222</v>
      </c>
      <c r="B899" s="31">
        <v>2</v>
      </c>
      <c r="C899" s="31" t="str">
        <f t="shared" ref="C899:C962" si="14">CONCATENATE(A899,"_",B899)</f>
        <v>3222_2</v>
      </c>
      <c r="D899" s="181">
        <v>47</v>
      </c>
      <c r="E899" s="181">
        <v>6987.96630938</v>
      </c>
    </row>
    <row r="900" spans="1:5" x14ac:dyDescent="0.25">
      <c r="A900" s="181">
        <v>3222</v>
      </c>
      <c r="B900" s="31">
        <v>3</v>
      </c>
      <c r="C900" s="31" t="str">
        <f t="shared" si="14"/>
        <v>3222_3</v>
      </c>
      <c r="D900" s="181">
        <v>30</v>
      </c>
      <c r="E900" s="181">
        <v>3013.4646768299999</v>
      </c>
    </row>
    <row r="901" spans="1:5" x14ac:dyDescent="0.25">
      <c r="A901" s="181">
        <v>3223</v>
      </c>
      <c r="B901" s="31">
        <v>1</v>
      </c>
      <c r="C901" s="31" t="str">
        <f t="shared" si="14"/>
        <v>3223_1</v>
      </c>
      <c r="D901" s="181">
        <v>59</v>
      </c>
      <c r="E901" s="181">
        <v>3021.0540470400001</v>
      </c>
    </row>
    <row r="902" spans="1:5" x14ac:dyDescent="0.25">
      <c r="A902" s="181">
        <v>3223</v>
      </c>
      <c r="B902" s="31">
        <v>2</v>
      </c>
      <c r="C902" s="31" t="str">
        <f t="shared" si="14"/>
        <v>3223_2</v>
      </c>
      <c r="D902" s="181">
        <v>15</v>
      </c>
      <c r="E902" s="181">
        <v>7398.6964038400001</v>
      </c>
    </row>
    <row r="903" spans="1:5" x14ac:dyDescent="0.25">
      <c r="A903" s="181">
        <v>3254</v>
      </c>
      <c r="B903" s="31">
        <v>3</v>
      </c>
      <c r="C903" s="31" t="str">
        <f t="shared" si="14"/>
        <v>3254_3</v>
      </c>
      <c r="D903" s="181">
        <v>22</v>
      </c>
      <c r="E903" s="181">
        <v>4767.6878419300001</v>
      </c>
    </row>
    <row r="904" spans="1:5" x14ac:dyDescent="0.25">
      <c r="A904" s="181">
        <v>3254</v>
      </c>
      <c r="B904" s="31">
        <v>4</v>
      </c>
      <c r="C904" s="31" t="str">
        <f t="shared" si="14"/>
        <v>3254_4</v>
      </c>
      <c r="D904" s="181">
        <v>36</v>
      </c>
      <c r="E904" s="181">
        <v>9335.4522994199997</v>
      </c>
    </row>
    <row r="905" spans="1:5" x14ac:dyDescent="0.25">
      <c r="A905" s="181">
        <v>3255</v>
      </c>
      <c r="B905" s="31">
        <v>1</v>
      </c>
      <c r="C905" s="31" t="str">
        <f t="shared" si="14"/>
        <v>3255_1</v>
      </c>
      <c r="D905" s="181">
        <v>7</v>
      </c>
      <c r="E905" s="181">
        <v>3261.6516152999998</v>
      </c>
    </row>
    <row r="906" spans="1:5" x14ac:dyDescent="0.25">
      <c r="A906" s="181">
        <v>3531</v>
      </c>
      <c r="B906" s="31">
        <v>1</v>
      </c>
      <c r="C906" s="31" t="str">
        <f t="shared" si="14"/>
        <v>3531_1</v>
      </c>
      <c r="D906" s="181">
        <v>13</v>
      </c>
      <c r="E906" s="181">
        <v>260.97336956499998</v>
      </c>
    </row>
    <row r="907" spans="1:5" x14ac:dyDescent="0.25">
      <c r="A907" s="181">
        <v>3601</v>
      </c>
      <c r="B907" s="31">
        <v>1</v>
      </c>
      <c r="C907" s="31" t="str">
        <f t="shared" si="14"/>
        <v>3601_1</v>
      </c>
      <c r="D907" s="181">
        <v>69</v>
      </c>
      <c r="E907" s="181">
        <v>2778.6037984099999</v>
      </c>
    </row>
    <row r="908" spans="1:5" x14ac:dyDescent="0.25">
      <c r="A908" s="181">
        <v>3601</v>
      </c>
      <c r="B908" s="31">
        <v>3</v>
      </c>
      <c r="C908" s="31" t="str">
        <f t="shared" si="14"/>
        <v>3601_3</v>
      </c>
      <c r="D908" s="181">
        <v>70</v>
      </c>
      <c r="E908" s="181">
        <v>6434.6350915000003</v>
      </c>
    </row>
    <row r="909" spans="1:5" x14ac:dyDescent="0.25">
      <c r="A909" s="181">
        <v>3603</v>
      </c>
      <c r="B909" s="31">
        <v>1</v>
      </c>
      <c r="C909" s="31" t="str">
        <f t="shared" si="14"/>
        <v>3603_1</v>
      </c>
      <c r="D909" s="181">
        <v>56</v>
      </c>
      <c r="E909" s="181">
        <v>7664.8694121299995</v>
      </c>
    </row>
    <row r="910" spans="1:5" x14ac:dyDescent="0.25">
      <c r="A910" s="181">
        <v>3621</v>
      </c>
      <c r="B910" s="31">
        <v>1</v>
      </c>
      <c r="C910" s="31" t="str">
        <f t="shared" si="14"/>
        <v>3621_1</v>
      </c>
      <c r="D910" s="181">
        <v>92</v>
      </c>
      <c r="E910" s="181">
        <v>5156.7228404300004</v>
      </c>
    </row>
    <row r="911" spans="1:5" x14ac:dyDescent="0.25">
      <c r="A911" s="181">
        <v>3622</v>
      </c>
      <c r="B911" s="31">
        <v>1</v>
      </c>
      <c r="C911" s="31" t="str">
        <f t="shared" si="14"/>
        <v>3622_1</v>
      </c>
      <c r="D911" s="181">
        <v>33</v>
      </c>
      <c r="E911" s="181">
        <v>3234.8908780100001</v>
      </c>
    </row>
    <row r="912" spans="1:5" x14ac:dyDescent="0.25">
      <c r="A912" s="181">
        <v>3622</v>
      </c>
      <c r="B912" s="31">
        <v>2</v>
      </c>
      <c r="C912" s="31" t="str">
        <f t="shared" si="14"/>
        <v>3622_2</v>
      </c>
      <c r="D912" s="181">
        <v>37</v>
      </c>
      <c r="E912" s="181">
        <v>6360.6501985900004</v>
      </c>
    </row>
    <row r="913" spans="1:5" x14ac:dyDescent="0.25">
      <c r="A913" s="181">
        <v>3623</v>
      </c>
      <c r="B913" s="31">
        <v>1</v>
      </c>
      <c r="C913" s="31" t="str">
        <f t="shared" si="14"/>
        <v>3623_1</v>
      </c>
      <c r="D913" s="181">
        <v>2</v>
      </c>
      <c r="E913" s="181">
        <v>1501.10956145</v>
      </c>
    </row>
    <row r="914" spans="1:5" x14ac:dyDescent="0.25">
      <c r="A914" s="181">
        <v>3623</v>
      </c>
      <c r="B914" s="31">
        <v>3</v>
      </c>
      <c r="C914" s="31" t="str">
        <f t="shared" si="14"/>
        <v>3623_3</v>
      </c>
      <c r="D914" s="181">
        <v>4</v>
      </c>
      <c r="E914" s="181">
        <v>1652.43413543</v>
      </c>
    </row>
    <row r="915" spans="1:5" x14ac:dyDescent="0.25">
      <c r="A915" s="181">
        <v>3631</v>
      </c>
      <c r="B915" s="31">
        <v>1</v>
      </c>
      <c r="C915" s="31" t="str">
        <f t="shared" si="14"/>
        <v>3631_1</v>
      </c>
      <c r="D915" s="181">
        <v>67</v>
      </c>
      <c r="E915" s="181">
        <v>6939.8548010499999</v>
      </c>
    </row>
    <row r="916" spans="1:5" x14ac:dyDescent="0.25">
      <c r="A916" s="181">
        <v>3631</v>
      </c>
      <c r="B916" s="31">
        <v>2</v>
      </c>
      <c r="C916" s="31" t="str">
        <f t="shared" si="14"/>
        <v>3631_2</v>
      </c>
      <c r="D916" s="181">
        <v>27</v>
      </c>
      <c r="E916" s="181">
        <v>6876.6600583299996</v>
      </c>
    </row>
    <row r="917" spans="1:5" x14ac:dyDescent="0.25">
      <c r="A917" s="181">
        <v>3631</v>
      </c>
      <c r="B917" s="31">
        <v>3</v>
      </c>
      <c r="C917" s="31" t="str">
        <f t="shared" si="14"/>
        <v>3631_3</v>
      </c>
      <c r="D917" s="181">
        <v>23</v>
      </c>
      <c r="E917" s="181">
        <v>11020.216822799999</v>
      </c>
    </row>
    <row r="918" spans="1:5" x14ac:dyDescent="0.25">
      <c r="A918" s="181">
        <v>4131</v>
      </c>
      <c r="B918" s="31">
        <v>1</v>
      </c>
      <c r="C918" s="31" t="str">
        <f t="shared" si="14"/>
        <v>4131_1</v>
      </c>
      <c r="D918" s="181">
        <v>38</v>
      </c>
      <c r="E918" s="181">
        <v>6302.0243191999998</v>
      </c>
    </row>
    <row r="919" spans="1:5" x14ac:dyDescent="0.25">
      <c r="A919" s="181">
        <v>4141</v>
      </c>
      <c r="B919" s="31">
        <v>1</v>
      </c>
      <c r="C919" s="31" t="str">
        <f t="shared" si="14"/>
        <v>4141_1</v>
      </c>
      <c r="D919" s="181">
        <v>38</v>
      </c>
      <c r="E919" s="181">
        <v>451.70278350000001</v>
      </c>
    </row>
    <row r="920" spans="1:5" x14ac:dyDescent="0.25">
      <c r="A920" s="181">
        <v>4142</v>
      </c>
      <c r="B920" s="31">
        <v>1</v>
      </c>
      <c r="C920" s="31" t="str">
        <f t="shared" si="14"/>
        <v>4142_1</v>
      </c>
      <c r="D920" s="181">
        <v>31</v>
      </c>
      <c r="E920" s="181">
        <v>3703.6426284300001</v>
      </c>
    </row>
    <row r="921" spans="1:5" x14ac:dyDescent="0.25">
      <c r="A921" s="181">
        <v>4142</v>
      </c>
      <c r="B921" s="31">
        <v>2</v>
      </c>
      <c r="C921" s="31" t="str">
        <f t="shared" si="14"/>
        <v>4142_2</v>
      </c>
      <c r="D921" s="181">
        <v>178</v>
      </c>
      <c r="E921" s="181">
        <v>1616.4718851800001</v>
      </c>
    </row>
    <row r="922" spans="1:5" x14ac:dyDescent="0.25">
      <c r="A922" s="181">
        <v>4143</v>
      </c>
      <c r="B922" s="31">
        <v>1</v>
      </c>
      <c r="C922" s="31" t="str">
        <f t="shared" si="14"/>
        <v>4143_1</v>
      </c>
      <c r="D922" s="181">
        <v>40</v>
      </c>
      <c r="E922" s="181">
        <v>2841.1819365000001</v>
      </c>
    </row>
    <row r="923" spans="1:5" x14ac:dyDescent="0.25">
      <c r="A923" s="181">
        <v>4143</v>
      </c>
      <c r="B923" s="31">
        <v>2</v>
      </c>
      <c r="C923" s="31" t="str">
        <f t="shared" si="14"/>
        <v>4143_2</v>
      </c>
      <c r="D923" s="181">
        <v>34</v>
      </c>
      <c r="E923" s="181">
        <v>6781.8929695799998</v>
      </c>
    </row>
    <row r="924" spans="1:5" x14ac:dyDescent="0.25">
      <c r="A924" s="181">
        <v>4143</v>
      </c>
      <c r="B924" s="31">
        <v>3</v>
      </c>
      <c r="C924" s="31" t="str">
        <f t="shared" si="14"/>
        <v>4143_3</v>
      </c>
      <c r="D924" s="181">
        <v>24</v>
      </c>
      <c r="E924" s="181">
        <v>4397.8270523800002</v>
      </c>
    </row>
    <row r="925" spans="1:5" x14ac:dyDescent="0.25">
      <c r="A925" s="181">
        <v>4143</v>
      </c>
      <c r="B925" s="31">
        <v>4</v>
      </c>
      <c r="C925" s="31" t="str">
        <f t="shared" si="14"/>
        <v>4143_4</v>
      </c>
      <c r="D925" s="181">
        <v>19</v>
      </c>
      <c r="E925" s="181">
        <v>4667.6776261599998</v>
      </c>
    </row>
    <row r="926" spans="1:5" x14ac:dyDescent="0.25">
      <c r="A926" s="181">
        <v>4143</v>
      </c>
      <c r="B926" s="31">
        <v>5</v>
      </c>
      <c r="C926" s="31" t="str">
        <f t="shared" si="14"/>
        <v>4143_5</v>
      </c>
      <c r="D926" s="181">
        <v>15</v>
      </c>
      <c r="E926" s="181">
        <v>4917.9885580999999</v>
      </c>
    </row>
    <row r="927" spans="1:5" x14ac:dyDescent="0.25">
      <c r="A927" s="181">
        <v>4231</v>
      </c>
      <c r="B927" s="31">
        <v>1</v>
      </c>
      <c r="C927" s="31" t="str">
        <f t="shared" si="14"/>
        <v>4231_1</v>
      </c>
      <c r="D927" s="181">
        <v>176</v>
      </c>
      <c r="E927" s="181">
        <v>695.90506001400001</v>
      </c>
    </row>
    <row r="928" spans="1:5" x14ac:dyDescent="0.25">
      <c r="A928" s="181">
        <v>4251</v>
      </c>
      <c r="B928" s="31">
        <v>1</v>
      </c>
      <c r="C928" s="31" t="str">
        <f t="shared" si="14"/>
        <v>4251_1</v>
      </c>
      <c r="D928" s="181">
        <v>61</v>
      </c>
      <c r="E928" s="181">
        <v>15086.1642914</v>
      </c>
    </row>
    <row r="929" spans="1:5" x14ac:dyDescent="0.25">
      <c r="A929" s="181">
        <v>4251</v>
      </c>
      <c r="B929" s="31">
        <v>3</v>
      </c>
      <c r="C929" s="31" t="str">
        <f t="shared" si="14"/>
        <v>4251_3</v>
      </c>
      <c r="D929" s="181">
        <v>38</v>
      </c>
      <c r="E929" s="181">
        <v>3307.03258925</v>
      </c>
    </row>
    <row r="930" spans="1:5" x14ac:dyDescent="0.25">
      <c r="A930" s="181">
        <v>4251</v>
      </c>
      <c r="B930" s="31">
        <v>4</v>
      </c>
      <c r="C930" s="31" t="str">
        <f t="shared" si="14"/>
        <v>4251_4</v>
      </c>
      <c r="D930" s="181">
        <v>42</v>
      </c>
      <c r="E930" s="181">
        <v>4768.2988073699998</v>
      </c>
    </row>
    <row r="931" spans="1:5" x14ac:dyDescent="0.25">
      <c r="A931" s="181">
        <v>4251</v>
      </c>
      <c r="B931" s="31">
        <v>5</v>
      </c>
      <c r="C931" s="31" t="str">
        <f t="shared" si="14"/>
        <v>4251_5</v>
      </c>
      <c r="D931" s="181">
        <v>25</v>
      </c>
      <c r="E931" s="181">
        <v>2851.6471133300001</v>
      </c>
    </row>
    <row r="932" spans="1:5" x14ac:dyDescent="0.25">
      <c r="A932" s="181">
        <v>4251</v>
      </c>
      <c r="B932" s="31">
        <v>6</v>
      </c>
      <c r="C932" s="31" t="str">
        <f t="shared" si="14"/>
        <v>4251_6</v>
      </c>
      <c r="D932" s="181">
        <v>28</v>
      </c>
      <c r="E932" s="181">
        <v>5684.3598568099997</v>
      </c>
    </row>
    <row r="933" spans="1:5" x14ac:dyDescent="0.25">
      <c r="A933" s="181">
        <v>4251</v>
      </c>
      <c r="B933" s="31">
        <v>7</v>
      </c>
      <c r="C933" s="31" t="str">
        <f t="shared" si="14"/>
        <v>4251_7</v>
      </c>
      <c r="D933" s="181">
        <v>38</v>
      </c>
      <c r="E933" s="181">
        <v>5818.88866031</v>
      </c>
    </row>
    <row r="934" spans="1:5" x14ac:dyDescent="0.25">
      <c r="A934" s="181">
        <v>6134</v>
      </c>
      <c r="B934" s="31">
        <v>1</v>
      </c>
      <c r="C934" s="31" t="str">
        <f t="shared" si="14"/>
        <v>6134_1</v>
      </c>
      <c r="D934" s="181">
        <v>41</v>
      </c>
      <c r="E934" s="181">
        <v>3581.7238995299999</v>
      </c>
    </row>
    <row r="935" spans="1:5" x14ac:dyDescent="0.25">
      <c r="A935" s="181">
        <v>6134</v>
      </c>
      <c r="B935" s="31">
        <v>2</v>
      </c>
      <c r="C935" s="31" t="str">
        <f t="shared" si="14"/>
        <v>6134_2</v>
      </c>
      <c r="D935" s="181">
        <v>44</v>
      </c>
      <c r="E935" s="181">
        <v>4439.8280243999998</v>
      </c>
    </row>
    <row r="936" spans="1:5" x14ac:dyDescent="0.25">
      <c r="A936" s="181">
        <v>6134</v>
      </c>
      <c r="B936" s="31">
        <v>3</v>
      </c>
      <c r="C936" s="31" t="str">
        <f t="shared" si="14"/>
        <v>6134_3</v>
      </c>
      <c r="D936" s="181">
        <v>13</v>
      </c>
      <c r="E936" s="181">
        <v>12635.6664518</v>
      </c>
    </row>
    <row r="937" spans="1:5" x14ac:dyDescent="0.25">
      <c r="A937" s="181">
        <v>6134</v>
      </c>
      <c r="B937" s="31">
        <v>5</v>
      </c>
      <c r="C937" s="31" t="str">
        <f t="shared" si="14"/>
        <v>6134_5</v>
      </c>
      <c r="D937" s="181">
        <v>3</v>
      </c>
      <c r="E937" s="181">
        <v>2944.4536566000002</v>
      </c>
    </row>
    <row r="938" spans="1:5" x14ac:dyDescent="0.25">
      <c r="A938" s="181">
        <v>6134</v>
      </c>
      <c r="B938" s="31">
        <v>7</v>
      </c>
      <c r="C938" s="31" t="str">
        <f t="shared" si="14"/>
        <v>6134_7</v>
      </c>
      <c r="D938" s="181">
        <v>3</v>
      </c>
      <c r="E938" s="181">
        <v>814.74811319399998</v>
      </c>
    </row>
    <row r="939" spans="1:5" x14ac:dyDescent="0.25">
      <c r="A939" s="181">
        <v>11001</v>
      </c>
      <c r="B939" s="31">
        <v>1</v>
      </c>
      <c r="C939" s="31" t="str">
        <f t="shared" si="14"/>
        <v>11001_1</v>
      </c>
      <c r="D939" s="181">
        <v>21</v>
      </c>
      <c r="E939" s="181">
        <v>5762.1034784599997</v>
      </c>
    </row>
    <row r="940" spans="1:5" x14ac:dyDescent="0.25">
      <c r="A940" s="181">
        <v>11001</v>
      </c>
      <c r="B940" s="31">
        <v>2</v>
      </c>
      <c r="C940" s="31" t="str">
        <f t="shared" si="14"/>
        <v>11001_2</v>
      </c>
      <c r="D940" s="181">
        <v>11</v>
      </c>
      <c r="E940" s="181">
        <v>9906.6847839300008</v>
      </c>
    </row>
    <row r="941" spans="1:5" x14ac:dyDescent="0.25">
      <c r="A941" s="181">
        <v>11002</v>
      </c>
      <c r="B941" s="31">
        <v>1</v>
      </c>
      <c r="C941" s="31" t="str">
        <f t="shared" si="14"/>
        <v>11002_1</v>
      </c>
      <c r="D941" s="181">
        <v>21</v>
      </c>
      <c r="E941" s="181">
        <v>3393.05627039</v>
      </c>
    </row>
    <row r="942" spans="1:5" x14ac:dyDescent="0.25">
      <c r="A942" s="181">
        <v>11003</v>
      </c>
      <c r="B942" s="31">
        <v>1</v>
      </c>
      <c r="C942" s="31" t="str">
        <f t="shared" si="14"/>
        <v>11003_1</v>
      </c>
      <c r="D942" s="181">
        <v>6</v>
      </c>
      <c r="E942" s="181">
        <v>5431.2851533599996</v>
      </c>
    </row>
    <row r="943" spans="1:5" x14ac:dyDescent="0.25">
      <c r="A943" s="181">
        <v>11003</v>
      </c>
      <c r="B943" s="31">
        <v>2</v>
      </c>
      <c r="C943" s="31" t="str">
        <f t="shared" si="14"/>
        <v>11003_2</v>
      </c>
      <c r="D943" s="181">
        <v>3</v>
      </c>
      <c r="E943" s="181">
        <v>3388.4878191100001</v>
      </c>
    </row>
    <row r="944" spans="1:5" x14ac:dyDescent="0.25">
      <c r="A944" s="181">
        <v>11004</v>
      </c>
      <c r="B944" s="31">
        <v>1</v>
      </c>
      <c r="C944" s="31" t="str">
        <f t="shared" si="14"/>
        <v>11004_1</v>
      </c>
      <c r="D944" s="181">
        <v>0</v>
      </c>
      <c r="E944" s="181">
        <v>2689.1356872299998</v>
      </c>
    </row>
    <row r="945" spans="1:5" x14ac:dyDescent="0.25">
      <c r="A945" s="181">
        <v>11005</v>
      </c>
      <c r="B945" s="31">
        <v>1</v>
      </c>
      <c r="C945" s="31" t="str">
        <f t="shared" si="14"/>
        <v>11005_1</v>
      </c>
      <c r="D945" s="181">
        <v>7</v>
      </c>
      <c r="E945" s="181">
        <v>4252.97887154</v>
      </c>
    </row>
    <row r="946" spans="1:5" x14ac:dyDescent="0.25">
      <c r="A946" s="181">
        <v>11006</v>
      </c>
      <c r="B946" s="31">
        <v>1</v>
      </c>
      <c r="C946" s="31" t="str">
        <f t="shared" si="14"/>
        <v>11006_1</v>
      </c>
      <c r="D946" s="181">
        <v>5</v>
      </c>
      <c r="E946" s="181">
        <v>5790.8697090799997</v>
      </c>
    </row>
    <row r="947" spans="1:5" x14ac:dyDescent="0.25">
      <c r="A947" s="181">
        <v>11007</v>
      </c>
      <c r="B947" s="31">
        <v>1</v>
      </c>
      <c r="C947" s="31" t="str">
        <f t="shared" si="14"/>
        <v>11007_1</v>
      </c>
      <c r="D947" s="181">
        <v>37</v>
      </c>
      <c r="E947" s="181">
        <v>3611.0973927300001</v>
      </c>
    </row>
    <row r="948" spans="1:5" x14ac:dyDescent="0.25">
      <c r="A948" s="181">
        <v>11007</v>
      </c>
      <c r="B948" s="31">
        <v>2</v>
      </c>
      <c r="C948" s="31" t="str">
        <f t="shared" si="14"/>
        <v>11007_2</v>
      </c>
      <c r="D948" s="181">
        <v>11</v>
      </c>
      <c r="E948" s="181">
        <v>4801.7065022099996</v>
      </c>
    </row>
    <row r="949" spans="1:5" x14ac:dyDescent="0.25">
      <c r="A949" s="181">
        <v>11007</v>
      </c>
      <c r="B949" s="31">
        <v>3</v>
      </c>
      <c r="C949" s="31" t="str">
        <f t="shared" si="14"/>
        <v>11007_3</v>
      </c>
      <c r="D949" s="181">
        <v>0</v>
      </c>
      <c r="E949" s="181">
        <v>5897.0425528200003</v>
      </c>
    </row>
    <row r="950" spans="1:5" x14ac:dyDescent="0.25">
      <c r="A950" s="181">
        <v>11007</v>
      </c>
      <c r="B950" s="31">
        <v>4</v>
      </c>
      <c r="C950" s="31" t="str">
        <f t="shared" si="14"/>
        <v>11007_4</v>
      </c>
      <c r="D950" s="181">
        <v>25</v>
      </c>
      <c r="E950" s="181">
        <v>6480.7098676400001</v>
      </c>
    </row>
    <row r="951" spans="1:5" x14ac:dyDescent="0.25">
      <c r="A951" s="181">
        <v>11008</v>
      </c>
      <c r="B951" s="31">
        <v>1</v>
      </c>
      <c r="C951" s="31" t="str">
        <f t="shared" si="14"/>
        <v>11008_1</v>
      </c>
      <c r="D951" s="181">
        <v>32</v>
      </c>
      <c r="E951" s="181">
        <v>3875.3841667199999</v>
      </c>
    </row>
    <row r="952" spans="1:5" x14ac:dyDescent="0.25">
      <c r="A952" s="181">
        <v>11009</v>
      </c>
      <c r="B952" s="31">
        <v>1</v>
      </c>
      <c r="C952" s="31" t="str">
        <f t="shared" si="14"/>
        <v>11009_1</v>
      </c>
      <c r="D952" s="181">
        <v>3</v>
      </c>
      <c r="E952" s="181">
        <v>4656.1292404799997</v>
      </c>
    </row>
    <row r="953" spans="1:5" x14ac:dyDescent="0.25">
      <c r="A953" s="181">
        <v>11013</v>
      </c>
      <c r="B953" s="31">
        <v>1</v>
      </c>
      <c r="C953" s="31" t="str">
        <f t="shared" si="14"/>
        <v>11013_1</v>
      </c>
      <c r="D953" s="181">
        <v>46</v>
      </c>
      <c r="E953" s="181">
        <v>2067.0608241099999</v>
      </c>
    </row>
    <row r="954" spans="1:5" x14ac:dyDescent="0.25">
      <c r="A954" s="181">
        <v>11015</v>
      </c>
      <c r="B954" s="31">
        <v>1</v>
      </c>
      <c r="C954" s="31" t="str">
        <f t="shared" si="14"/>
        <v>11015_1</v>
      </c>
      <c r="D954" s="181">
        <v>32</v>
      </c>
      <c r="E954" s="181">
        <v>6604.9323552799997</v>
      </c>
    </row>
    <row r="955" spans="1:5" x14ac:dyDescent="0.25">
      <c r="A955" s="181">
        <v>11017</v>
      </c>
      <c r="B955" s="31">
        <v>1</v>
      </c>
      <c r="C955" s="31" t="str">
        <f t="shared" si="14"/>
        <v>11017_1</v>
      </c>
      <c r="D955" s="181">
        <v>9</v>
      </c>
      <c r="E955" s="181">
        <v>2519.6349852200001</v>
      </c>
    </row>
    <row r="956" spans="1:5" x14ac:dyDescent="0.25">
      <c r="A956" s="181">
        <v>11017</v>
      </c>
      <c r="B956" s="31">
        <v>2</v>
      </c>
      <c r="C956" s="31" t="str">
        <f t="shared" si="14"/>
        <v>11017_2</v>
      </c>
      <c r="D956" s="181">
        <v>29</v>
      </c>
      <c r="E956" s="181">
        <v>8552.2459523899997</v>
      </c>
    </row>
    <row r="957" spans="1:5" x14ac:dyDescent="0.25">
      <c r="A957" s="181">
        <v>11019</v>
      </c>
      <c r="B957" s="31">
        <v>1</v>
      </c>
      <c r="C957" s="31" t="str">
        <f t="shared" si="14"/>
        <v>11019_1</v>
      </c>
      <c r="D957" s="181">
        <v>25</v>
      </c>
      <c r="E957" s="181">
        <v>2678.0843597100002</v>
      </c>
    </row>
    <row r="958" spans="1:5" x14ac:dyDescent="0.25">
      <c r="A958" s="181">
        <v>11022</v>
      </c>
      <c r="B958" s="31">
        <v>1</v>
      </c>
      <c r="C958" s="31" t="str">
        <f t="shared" si="14"/>
        <v>11022_1</v>
      </c>
      <c r="D958" s="181">
        <v>3</v>
      </c>
      <c r="E958" s="181">
        <v>2490.7286296399998</v>
      </c>
    </row>
    <row r="959" spans="1:5" x14ac:dyDescent="0.25">
      <c r="A959" s="181">
        <v>11023</v>
      </c>
      <c r="B959" s="31">
        <v>1</v>
      </c>
      <c r="C959" s="31" t="str">
        <f t="shared" si="14"/>
        <v>11023_1</v>
      </c>
      <c r="D959" s="181">
        <v>33</v>
      </c>
      <c r="E959" s="181">
        <v>6328.7023186500001</v>
      </c>
    </row>
    <row r="960" spans="1:5" x14ac:dyDescent="0.25">
      <c r="A960" s="181">
        <v>11024</v>
      </c>
      <c r="B960" s="31">
        <v>1</v>
      </c>
      <c r="C960" s="31" t="str">
        <f t="shared" si="14"/>
        <v>11024_1</v>
      </c>
      <c r="D960" s="181">
        <v>16</v>
      </c>
      <c r="E960" s="181">
        <v>6047.26983888</v>
      </c>
    </row>
    <row r="961" spans="1:5" x14ac:dyDescent="0.25">
      <c r="A961" s="181">
        <v>11025</v>
      </c>
      <c r="B961" s="31">
        <v>1</v>
      </c>
      <c r="C961" s="31" t="str">
        <f t="shared" si="14"/>
        <v>11025_1</v>
      </c>
      <c r="D961" s="181">
        <v>40</v>
      </c>
      <c r="E961" s="181">
        <v>6693.0792383899998</v>
      </c>
    </row>
    <row r="962" spans="1:5" x14ac:dyDescent="0.25">
      <c r="A962" s="181">
        <v>11027</v>
      </c>
      <c r="B962" s="31">
        <v>1</v>
      </c>
      <c r="C962" s="31" t="str">
        <f t="shared" si="14"/>
        <v>11027_1</v>
      </c>
      <c r="D962" s="181">
        <v>30</v>
      </c>
      <c r="E962" s="181">
        <v>7134.3011270999996</v>
      </c>
    </row>
    <row r="963" spans="1:5" x14ac:dyDescent="0.25">
      <c r="A963" s="181">
        <v>11029</v>
      </c>
      <c r="B963" s="31">
        <v>1</v>
      </c>
      <c r="C963" s="31" t="str">
        <f t="shared" ref="C963:C1026" si="15">CONCATENATE(A963,"_",B963)</f>
        <v>11029_1</v>
      </c>
      <c r="D963" s="181">
        <v>29</v>
      </c>
      <c r="E963" s="181">
        <v>6823.1755516599997</v>
      </c>
    </row>
    <row r="964" spans="1:5" x14ac:dyDescent="0.25">
      <c r="A964" s="181">
        <v>11029</v>
      </c>
      <c r="B964" s="31">
        <v>2</v>
      </c>
      <c r="C964" s="31" t="str">
        <f t="shared" si="15"/>
        <v>11029_2</v>
      </c>
      <c r="D964" s="181">
        <v>15</v>
      </c>
      <c r="E964" s="181">
        <v>6706.40619152</v>
      </c>
    </row>
    <row r="965" spans="1:5" x14ac:dyDescent="0.25">
      <c r="A965" s="181">
        <v>11029</v>
      </c>
      <c r="B965" s="31">
        <v>3</v>
      </c>
      <c r="C965" s="31" t="str">
        <f t="shared" si="15"/>
        <v>11029_3</v>
      </c>
      <c r="D965" s="181">
        <v>4</v>
      </c>
      <c r="E965" s="181">
        <v>4744.3139497800003</v>
      </c>
    </row>
    <row r="966" spans="1:5" x14ac:dyDescent="0.25">
      <c r="A966" s="181">
        <v>11031</v>
      </c>
      <c r="B966" s="31">
        <v>1</v>
      </c>
      <c r="C966" s="31" t="str">
        <f t="shared" si="15"/>
        <v>11031_1</v>
      </c>
      <c r="D966" s="181">
        <v>70</v>
      </c>
      <c r="E966" s="181">
        <v>2628.7947073099999</v>
      </c>
    </row>
    <row r="967" spans="1:5" x14ac:dyDescent="0.25">
      <c r="A967" s="181">
        <v>11033</v>
      </c>
      <c r="B967" s="31">
        <v>1</v>
      </c>
      <c r="C967" s="31" t="str">
        <f t="shared" si="15"/>
        <v>11033_1</v>
      </c>
      <c r="D967" s="181">
        <v>42</v>
      </c>
      <c r="E967" s="181">
        <v>4059.2495429599999</v>
      </c>
    </row>
    <row r="968" spans="1:5" x14ac:dyDescent="0.25">
      <c r="A968" s="181">
        <v>11035</v>
      </c>
      <c r="B968" s="31">
        <v>1</v>
      </c>
      <c r="C968" s="31" t="str">
        <f t="shared" si="15"/>
        <v>11035_1</v>
      </c>
      <c r="D968" s="181">
        <v>42</v>
      </c>
      <c r="E968" s="181">
        <v>6801.2188553599999</v>
      </c>
    </row>
    <row r="969" spans="1:5" x14ac:dyDescent="0.25">
      <c r="A969" s="181">
        <v>11039</v>
      </c>
      <c r="B969" s="31">
        <v>1</v>
      </c>
      <c r="C969" s="31" t="str">
        <f t="shared" si="15"/>
        <v>11039_1</v>
      </c>
      <c r="D969" s="181">
        <v>39</v>
      </c>
      <c r="E969" s="181">
        <v>6031.9774876399997</v>
      </c>
    </row>
    <row r="970" spans="1:5" x14ac:dyDescent="0.25">
      <c r="A970" s="181">
        <v>11040</v>
      </c>
      <c r="B970" s="31">
        <v>1</v>
      </c>
      <c r="C970" s="31" t="str">
        <f t="shared" si="15"/>
        <v>11040_1</v>
      </c>
      <c r="D970" s="181">
        <v>18</v>
      </c>
      <c r="E970" s="181">
        <v>4673.6218772299999</v>
      </c>
    </row>
    <row r="971" spans="1:5" x14ac:dyDescent="0.25">
      <c r="A971" s="181">
        <v>11041</v>
      </c>
      <c r="B971" s="31">
        <v>1</v>
      </c>
      <c r="C971" s="31" t="str">
        <f t="shared" si="15"/>
        <v>11041_1</v>
      </c>
      <c r="D971" s="181">
        <v>3</v>
      </c>
      <c r="E971" s="181">
        <v>7100.2304358499996</v>
      </c>
    </row>
    <row r="972" spans="1:5" x14ac:dyDescent="0.25">
      <c r="A972" s="181">
        <v>11042</v>
      </c>
      <c r="B972" s="31">
        <v>1</v>
      </c>
      <c r="C972" s="31" t="str">
        <f t="shared" si="15"/>
        <v>11042_1</v>
      </c>
      <c r="D972" s="181">
        <v>7</v>
      </c>
      <c r="E972" s="181">
        <v>962.05998261800005</v>
      </c>
    </row>
    <row r="973" spans="1:5" x14ac:dyDescent="0.25">
      <c r="A973" s="181">
        <v>11043</v>
      </c>
      <c r="B973" s="31">
        <v>1</v>
      </c>
      <c r="C973" s="31" t="str">
        <f t="shared" si="15"/>
        <v>11043_1</v>
      </c>
      <c r="D973" s="181">
        <v>4</v>
      </c>
      <c r="E973" s="181">
        <v>3219.9064548800002</v>
      </c>
    </row>
    <row r="974" spans="1:5" x14ac:dyDescent="0.25">
      <c r="A974" s="181">
        <v>11044</v>
      </c>
      <c r="B974" s="31">
        <v>1</v>
      </c>
      <c r="C974" s="31" t="str">
        <f t="shared" si="15"/>
        <v>11044_1</v>
      </c>
      <c r="D974" s="181">
        <v>0</v>
      </c>
      <c r="E974" s="181">
        <v>1017.3430540099999</v>
      </c>
    </row>
    <row r="975" spans="1:5" x14ac:dyDescent="0.25">
      <c r="A975" s="181">
        <v>11047</v>
      </c>
      <c r="B975" s="31">
        <v>1</v>
      </c>
      <c r="C975" s="31" t="str">
        <f t="shared" si="15"/>
        <v>11047_1</v>
      </c>
      <c r="D975" s="181">
        <v>41</v>
      </c>
      <c r="E975" s="181">
        <v>5975.2487011100002</v>
      </c>
    </row>
    <row r="976" spans="1:5" x14ac:dyDescent="0.25">
      <c r="A976" s="181">
        <v>11047</v>
      </c>
      <c r="B976" s="31">
        <v>2</v>
      </c>
      <c r="C976" s="31" t="str">
        <f t="shared" si="15"/>
        <v>11047_2</v>
      </c>
      <c r="D976" s="181">
        <v>21</v>
      </c>
      <c r="E976" s="181">
        <v>3423.53098989</v>
      </c>
    </row>
    <row r="977" spans="1:5" x14ac:dyDescent="0.25">
      <c r="A977" s="181">
        <v>11049</v>
      </c>
      <c r="B977" s="31">
        <v>1</v>
      </c>
      <c r="C977" s="31" t="str">
        <f t="shared" si="15"/>
        <v>11049_1</v>
      </c>
      <c r="D977" s="181">
        <v>19</v>
      </c>
      <c r="E977" s="181">
        <v>6635.8743933300002</v>
      </c>
    </row>
    <row r="978" spans="1:5" x14ac:dyDescent="0.25">
      <c r="A978" s="181">
        <v>11051</v>
      </c>
      <c r="B978" s="31">
        <v>1</v>
      </c>
      <c r="C978" s="31" t="str">
        <f t="shared" si="15"/>
        <v>11051_1</v>
      </c>
      <c r="D978" s="181">
        <v>16</v>
      </c>
      <c r="E978" s="181">
        <v>4896.6559347599996</v>
      </c>
    </row>
    <row r="979" spans="1:5" x14ac:dyDescent="0.25">
      <c r="A979" s="181">
        <v>11051</v>
      </c>
      <c r="B979" s="31">
        <v>2</v>
      </c>
      <c r="C979" s="31" t="str">
        <f t="shared" si="15"/>
        <v>11051_2</v>
      </c>
      <c r="D979" s="181">
        <v>10</v>
      </c>
      <c r="E979" s="181">
        <v>2212.8804138</v>
      </c>
    </row>
    <row r="980" spans="1:5" x14ac:dyDescent="0.25">
      <c r="A980" s="181">
        <v>11053</v>
      </c>
      <c r="B980" s="31">
        <v>1</v>
      </c>
      <c r="C980" s="31" t="str">
        <f t="shared" si="15"/>
        <v>11053_1</v>
      </c>
      <c r="D980" s="181">
        <v>13</v>
      </c>
      <c r="E980" s="181">
        <v>4869.7791652699998</v>
      </c>
    </row>
    <row r="981" spans="1:5" x14ac:dyDescent="0.25">
      <c r="A981" s="181">
        <v>11054</v>
      </c>
      <c r="B981" s="31">
        <v>1</v>
      </c>
      <c r="C981" s="31" t="str">
        <f t="shared" si="15"/>
        <v>11054_1</v>
      </c>
      <c r="D981" s="181">
        <v>8</v>
      </c>
      <c r="E981" s="181">
        <v>3752.0474487199999</v>
      </c>
    </row>
    <row r="982" spans="1:5" x14ac:dyDescent="0.25">
      <c r="A982" s="181">
        <v>11055</v>
      </c>
      <c r="B982" s="31">
        <v>1</v>
      </c>
      <c r="C982" s="31" t="str">
        <f t="shared" si="15"/>
        <v>11055_1</v>
      </c>
      <c r="D982" s="181">
        <v>19</v>
      </c>
      <c r="E982" s="181">
        <v>3917.0337141099999</v>
      </c>
    </row>
    <row r="983" spans="1:5" x14ac:dyDescent="0.25">
      <c r="A983" s="181">
        <v>11057</v>
      </c>
      <c r="B983" s="31">
        <v>1</v>
      </c>
      <c r="C983" s="31" t="str">
        <f t="shared" si="15"/>
        <v>11057_1</v>
      </c>
      <c r="D983" s="181">
        <v>6</v>
      </c>
      <c r="E983" s="181">
        <v>3054.2893732000002</v>
      </c>
    </row>
    <row r="984" spans="1:5" x14ac:dyDescent="0.25">
      <c r="A984" s="181">
        <v>11059</v>
      </c>
      <c r="B984" s="31">
        <v>1</v>
      </c>
      <c r="C984" s="31" t="str">
        <f t="shared" si="15"/>
        <v>11059_1</v>
      </c>
      <c r="D984" s="181">
        <v>118</v>
      </c>
      <c r="E984" s="181">
        <v>3514.4028357100001</v>
      </c>
    </row>
    <row r="985" spans="1:5" x14ac:dyDescent="0.25">
      <c r="A985" s="181">
        <v>11061</v>
      </c>
      <c r="B985" s="31">
        <v>1</v>
      </c>
      <c r="C985" s="31" t="str">
        <f t="shared" si="15"/>
        <v>11061_1</v>
      </c>
      <c r="D985" s="181">
        <v>31</v>
      </c>
      <c r="E985" s="181">
        <v>8749.4162838899992</v>
      </c>
    </row>
    <row r="986" spans="1:5" x14ac:dyDescent="0.25">
      <c r="A986" s="181">
        <v>11061</v>
      </c>
      <c r="B986" s="31">
        <v>2</v>
      </c>
      <c r="C986" s="31" t="str">
        <f t="shared" si="15"/>
        <v>11061_2</v>
      </c>
      <c r="D986" s="181">
        <v>6</v>
      </c>
      <c r="E986" s="181">
        <v>2319.2257546699998</v>
      </c>
    </row>
    <row r="987" spans="1:5" x14ac:dyDescent="0.25">
      <c r="A987" s="181">
        <v>11063</v>
      </c>
      <c r="B987" s="31">
        <v>1</v>
      </c>
      <c r="C987" s="31" t="str">
        <f t="shared" si="15"/>
        <v>11063_1</v>
      </c>
      <c r="D987" s="181">
        <v>70</v>
      </c>
      <c r="E987" s="181">
        <v>412.65171420600001</v>
      </c>
    </row>
    <row r="988" spans="1:5" x14ac:dyDescent="0.25">
      <c r="A988" s="181">
        <v>11065</v>
      </c>
      <c r="B988" s="31">
        <v>1</v>
      </c>
      <c r="C988" s="31" t="str">
        <f t="shared" si="15"/>
        <v>11065_1</v>
      </c>
      <c r="D988" s="181">
        <v>49</v>
      </c>
      <c r="E988" s="181">
        <v>6518.6824766</v>
      </c>
    </row>
    <row r="989" spans="1:5" x14ac:dyDescent="0.25">
      <c r="A989" s="181">
        <v>11067</v>
      </c>
      <c r="B989" s="31">
        <v>1</v>
      </c>
      <c r="C989" s="31" t="str">
        <f t="shared" si="15"/>
        <v>11067_1</v>
      </c>
      <c r="D989" s="181">
        <v>23</v>
      </c>
      <c r="E989" s="181">
        <v>7133.8819638599998</v>
      </c>
    </row>
    <row r="990" spans="1:5" x14ac:dyDescent="0.25">
      <c r="A990" s="181">
        <v>11068</v>
      </c>
      <c r="B990" s="31">
        <v>1</v>
      </c>
      <c r="C990" s="31" t="str">
        <f t="shared" si="15"/>
        <v>11068_1</v>
      </c>
      <c r="D990" s="181">
        <v>8</v>
      </c>
      <c r="E990" s="181">
        <v>1300.94847239</v>
      </c>
    </row>
    <row r="991" spans="1:5" x14ac:dyDescent="0.25">
      <c r="A991" s="181">
        <v>11069</v>
      </c>
      <c r="B991" s="31">
        <v>1</v>
      </c>
      <c r="C991" s="31" t="str">
        <f t="shared" si="15"/>
        <v>11069_1</v>
      </c>
      <c r="D991" s="181">
        <v>17</v>
      </c>
      <c r="E991" s="181">
        <v>4772.5058009300001</v>
      </c>
    </row>
    <row r="992" spans="1:5" x14ac:dyDescent="0.25">
      <c r="A992" s="181">
        <v>11070</v>
      </c>
      <c r="B992" s="31">
        <v>1</v>
      </c>
      <c r="C992" s="31" t="str">
        <f t="shared" si="15"/>
        <v>11070_1</v>
      </c>
      <c r="D992" s="181">
        <v>3</v>
      </c>
      <c r="E992" s="181">
        <v>1643.9229295600001</v>
      </c>
    </row>
    <row r="993" spans="1:5" x14ac:dyDescent="0.25">
      <c r="A993" s="181">
        <v>11071</v>
      </c>
      <c r="B993" s="31">
        <v>1</v>
      </c>
      <c r="C993" s="31" t="str">
        <f t="shared" si="15"/>
        <v>11071_1</v>
      </c>
      <c r="D993" s="181">
        <v>19</v>
      </c>
      <c r="E993" s="181">
        <v>3875.7537045399999</v>
      </c>
    </row>
    <row r="994" spans="1:5" x14ac:dyDescent="0.25">
      <c r="A994" s="181">
        <v>11071</v>
      </c>
      <c r="B994" s="31">
        <v>2</v>
      </c>
      <c r="C994" s="31" t="str">
        <f t="shared" si="15"/>
        <v>11071_2</v>
      </c>
      <c r="D994" s="181">
        <v>8</v>
      </c>
      <c r="E994" s="181">
        <v>5700.2087602499996</v>
      </c>
    </row>
    <row r="995" spans="1:5" x14ac:dyDescent="0.25">
      <c r="A995" s="181">
        <v>11073</v>
      </c>
      <c r="B995" s="31">
        <v>1</v>
      </c>
      <c r="C995" s="31" t="str">
        <f t="shared" si="15"/>
        <v>11073_1</v>
      </c>
      <c r="D995" s="181">
        <v>34</v>
      </c>
      <c r="E995" s="181">
        <v>6196.5784751000001</v>
      </c>
    </row>
    <row r="996" spans="1:5" x14ac:dyDescent="0.25">
      <c r="A996" s="181">
        <v>11074</v>
      </c>
      <c r="B996" s="31">
        <v>1</v>
      </c>
      <c r="C996" s="31" t="str">
        <f t="shared" si="15"/>
        <v>11074_1</v>
      </c>
      <c r="D996" s="181">
        <v>16</v>
      </c>
      <c r="E996" s="181">
        <v>4412.6355984100001</v>
      </c>
    </row>
    <row r="997" spans="1:5" x14ac:dyDescent="0.25">
      <c r="A997" s="181">
        <v>11075</v>
      </c>
      <c r="B997" s="31">
        <v>1</v>
      </c>
      <c r="C997" s="31" t="str">
        <f t="shared" si="15"/>
        <v>11075_1</v>
      </c>
      <c r="D997" s="181">
        <v>38</v>
      </c>
      <c r="E997" s="181">
        <v>6354.8840488300002</v>
      </c>
    </row>
    <row r="998" spans="1:5" x14ac:dyDescent="0.25">
      <c r="A998" s="181">
        <v>11076</v>
      </c>
      <c r="B998" s="31">
        <v>1</v>
      </c>
      <c r="C998" s="31" t="str">
        <f t="shared" si="15"/>
        <v>11076_1</v>
      </c>
      <c r="D998" s="181">
        <v>47</v>
      </c>
      <c r="E998" s="181">
        <v>4578.9583582699997</v>
      </c>
    </row>
    <row r="999" spans="1:5" x14ac:dyDescent="0.25">
      <c r="A999" s="181">
        <v>11077</v>
      </c>
      <c r="B999" s="31">
        <v>1</v>
      </c>
      <c r="C999" s="31" t="str">
        <f t="shared" si="15"/>
        <v>11077_1</v>
      </c>
      <c r="D999" s="181">
        <v>31</v>
      </c>
      <c r="E999" s="181">
        <v>3779.0539853599998</v>
      </c>
    </row>
    <row r="1000" spans="1:5" x14ac:dyDescent="0.25">
      <c r="A1000" s="181">
        <v>11077</v>
      </c>
      <c r="B1000" s="31">
        <v>2</v>
      </c>
      <c r="C1000" s="31" t="str">
        <f t="shared" si="15"/>
        <v>11077_2</v>
      </c>
      <c r="D1000" s="181">
        <v>9</v>
      </c>
      <c r="E1000" s="181">
        <v>3875.0123384799999</v>
      </c>
    </row>
    <row r="1001" spans="1:5" x14ac:dyDescent="0.25">
      <c r="A1001" s="181">
        <v>11078</v>
      </c>
      <c r="B1001" s="31">
        <v>1</v>
      </c>
      <c r="C1001" s="31" t="str">
        <f t="shared" si="15"/>
        <v>11078_1</v>
      </c>
      <c r="D1001" s="181">
        <v>35</v>
      </c>
      <c r="E1001" s="181">
        <v>1599.51412802</v>
      </c>
    </row>
    <row r="1002" spans="1:5" x14ac:dyDescent="0.25">
      <c r="A1002" s="181">
        <v>11079</v>
      </c>
      <c r="B1002" s="31">
        <v>1</v>
      </c>
      <c r="C1002" s="31" t="str">
        <f t="shared" si="15"/>
        <v>11079_1</v>
      </c>
      <c r="D1002" s="181">
        <v>21</v>
      </c>
      <c r="E1002" s="181">
        <v>5458.88814198</v>
      </c>
    </row>
    <row r="1003" spans="1:5" x14ac:dyDescent="0.25">
      <c r="A1003" s="181">
        <v>11081</v>
      </c>
      <c r="B1003" s="31">
        <v>1</v>
      </c>
      <c r="C1003" s="31" t="str">
        <f t="shared" si="15"/>
        <v>11081_1</v>
      </c>
      <c r="D1003" s="181">
        <v>51</v>
      </c>
      <c r="E1003" s="181">
        <v>7231.9623123299998</v>
      </c>
    </row>
    <row r="1004" spans="1:5" x14ac:dyDescent="0.25">
      <c r="A1004" s="181">
        <v>11083</v>
      </c>
      <c r="B1004" s="31">
        <v>1</v>
      </c>
      <c r="C1004" s="31" t="str">
        <f t="shared" si="15"/>
        <v>11083_1</v>
      </c>
      <c r="D1004" s="181">
        <v>46</v>
      </c>
      <c r="E1004" s="181">
        <v>7863.9104463800004</v>
      </c>
    </row>
    <row r="1005" spans="1:5" x14ac:dyDescent="0.25">
      <c r="A1005" s="181">
        <v>11085</v>
      </c>
      <c r="B1005" s="31">
        <v>1</v>
      </c>
      <c r="C1005" s="31" t="str">
        <f t="shared" si="15"/>
        <v>11085_1</v>
      </c>
      <c r="D1005" s="181">
        <v>29</v>
      </c>
      <c r="E1005" s="181">
        <v>8501.1845324400001</v>
      </c>
    </row>
    <row r="1006" spans="1:5" x14ac:dyDescent="0.25">
      <c r="A1006" s="181">
        <v>11086</v>
      </c>
      <c r="B1006" s="31">
        <v>1</v>
      </c>
      <c r="C1006" s="31" t="str">
        <f t="shared" si="15"/>
        <v>11086_1</v>
      </c>
      <c r="D1006" s="181">
        <v>78</v>
      </c>
      <c r="E1006" s="181">
        <v>3518.6915209600002</v>
      </c>
    </row>
    <row r="1007" spans="1:5" x14ac:dyDescent="0.25">
      <c r="A1007" s="181">
        <v>11087</v>
      </c>
      <c r="B1007" s="31">
        <v>1</v>
      </c>
      <c r="C1007" s="31" t="str">
        <f t="shared" si="15"/>
        <v>11087_1</v>
      </c>
      <c r="D1007" s="181">
        <v>337</v>
      </c>
      <c r="E1007" s="181">
        <v>9184.7315603099996</v>
      </c>
    </row>
    <row r="1008" spans="1:5" x14ac:dyDescent="0.25">
      <c r="A1008" s="181">
        <v>11087</v>
      </c>
      <c r="B1008" s="31">
        <v>2</v>
      </c>
      <c r="C1008" s="31" t="str">
        <f t="shared" si="15"/>
        <v>11087_2</v>
      </c>
      <c r="D1008" s="181">
        <v>37</v>
      </c>
      <c r="E1008" s="181">
        <v>6360.5697050999997</v>
      </c>
    </row>
    <row r="1009" spans="1:5" x14ac:dyDescent="0.25">
      <c r="A1009" s="181">
        <v>11088</v>
      </c>
      <c r="B1009" s="31">
        <v>1</v>
      </c>
      <c r="C1009" s="31" t="str">
        <f t="shared" si="15"/>
        <v>11088_1</v>
      </c>
      <c r="D1009" s="181">
        <v>61</v>
      </c>
      <c r="E1009" s="181">
        <v>505.76827603599997</v>
      </c>
    </row>
    <row r="1010" spans="1:5" x14ac:dyDescent="0.25">
      <c r="A1010" s="181">
        <v>11091</v>
      </c>
      <c r="B1010" s="31">
        <v>1</v>
      </c>
      <c r="C1010" s="31" t="str">
        <f t="shared" si="15"/>
        <v>11091_1</v>
      </c>
      <c r="D1010" s="181">
        <v>87</v>
      </c>
      <c r="E1010" s="181">
        <v>4235.4163545600004</v>
      </c>
    </row>
    <row r="1011" spans="1:5" x14ac:dyDescent="0.25">
      <c r="A1011" s="181">
        <v>11093</v>
      </c>
      <c r="B1011" s="31">
        <v>1</v>
      </c>
      <c r="C1011" s="31" t="str">
        <f t="shared" si="15"/>
        <v>11093_1</v>
      </c>
      <c r="D1011" s="181">
        <v>192</v>
      </c>
      <c r="E1011" s="181">
        <v>7640.7909659099996</v>
      </c>
    </row>
    <row r="1012" spans="1:5" x14ac:dyDescent="0.25">
      <c r="A1012" s="181">
        <v>11097</v>
      </c>
      <c r="B1012" s="31">
        <v>1</v>
      </c>
      <c r="C1012" s="31" t="str">
        <f t="shared" si="15"/>
        <v>11097_1</v>
      </c>
      <c r="D1012" s="181">
        <v>58</v>
      </c>
      <c r="E1012" s="181">
        <v>7662.4475298799998</v>
      </c>
    </row>
    <row r="1013" spans="1:5" x14ac:dyDescent="0.25">
      <c r="A1013" s="181">
        <v>11099</v>
      </c>
      <c r="B1013" s="31">
        <v>1</v>
      </c>
      <c r="C1013" s="31" t="str">
        <f t="shared" si="15"/>
        <v>11099_1</v>
      </c>
      <c r="D1013" s="181">
        <v>19</v>
      </c>
      <c r="E1013" s="181">
        <v>7054.2395588400004</v>
      </c>
    </row>
    <row r="1014" spans="1:5" x14ac:dyDescent="0.25">
      <c r="A1014" s="181">
        <v>11101</v>
      </c>
      <c r="B1014" s="31">
        <v>1</v>
      </c>
      <c r="C1014" s="31" t="str">
        <f t="shared" si="15"/>
        <v>11101_1</v>
      </c>
      <c r="D1014" s="181">
        <v>174</v>
      </c>
      <c r="E1014" s="181">
        <v>5971.1769124399998</v>
      </c>
    </row>
    <row r="1015" spans="1:5" x14ac:dyDescent="0.25">
      <c r="A1015" s="181">
        <v>11101</v>
      </c>
      <c r="B1015" s="31">
        <v>2</v>
      </c>
      <c r="C1015" s="31" t="str">
        <f t="shared" si="15"/>
        <v>11101_2</v>
      </c>
      <c r="D1015" s="181">
        <v>135</v>
      </c>
      <c r="E1015" s="181">
        <v>5232.71397024</v>
      </c>
    </row>
    <row r="1016" spans="1:5" x14ac:dyDescent="0.25">
      <c r="A1016" s="181">
        <v>11107</v>
      </c>
      <c r="B1016" s="31">
        <v>1</v>
      </c>
      <c r="C1016" s="31" t="str">
        <f t="shared" si="15"/>
        <v>11107_1</v>
      </c>
      <c r="D1016" s="181">
        <v>53</v>
      </c>
      <c r="E1016" s="181">
        <v>3914.9888061900001</v>
      </c>
    </row>
    <row r="1017" spans="1:5" x14ac:dyDescent="0.25">
      <c r="A1017" s="181">
        <v>11108</v>
      </c>
      <c r="B1017" s="31">
        <v>1</v>
      </c>
      <c r="C1017" s="31" t="str">
        <f t="shared" si="15"/>
        <v>11108_1</v>
      </c>
      <c r="D1017" s="181">
        <v>72</v>
      </c>
      <c r="E1017" s="181">
        <v>6114.1755275400001</v>
      </c>
    </row>
    <row r="1018" spans="1:5" x14ac:dyDescent="0.25">
      <c r="A1018" s="181">
        <v>11109</v>
      </c>
      <c r="B1018" s="31">
        <v>1</v>
      </c>
      <c r="C1018" s="31" t="str">
        <f t="shared" si="15"/>
        <v>11109_1</v>
      </c>
      <c r="D1018" s="181">
        <v>10</v>
      </c>
      <c r="E1018" s="181">
        <v>3719.8407600199998</v>
      </c>
    </row>
    <row r="1019" spans="1:5" x14ac:dyDescent="0.25">
      <c r="A1019" s="181">
        <v>11112</v>
      </c>
      <c r="B1019" s="31">
        <v>1</v>
      </c>
      <c r="C1019" s="31" t="str">
        <f t="shared" si="15"/>
        <v>11112_1</v>
      </c>
      <c r="D1019" s="181">
        <v>50</v>
      </c>
      <c r="E1019" s="181">
        <v>1862.9043157599999</v>
      </c>
    </row>
    <row r="1020" spans="1:5" x14ac:dyDescent="0.25">
      <c r="A1020" s="181">
        <v>11113</v>
      </c>
      <c r="B1020" s="31">
        <v>1</v>
      </c>
      <c r="C1020" s="31" t="str">
        <f t="shared" si="15"/>
        <v>11113_1</v>
      </c>
      <c r="D1020" s="181">
        <v>183</v>
      </c>
      <c r="E1020" s="181">
        <v>4181.2478625100002</v>
      </c>
    </row>
    <row r="1021" spans="1:5" x14ac:dyDescent="0.25">
      <c r="A1021" s="181">
        <v>11114</v>
      </c>
      <c r="B1021" s="31">
        <v>1</v>
      </c>
      <c r="C1021" s="31" t="str">
        <f t="shared" si="15"/>
        <v>11114_1</v>
      </c>
      <c r="D1021" s="181">
        <v>250</v>
      </c>
      <c r="E1021" s="181">
        <v>5961.89714422</v>
      </c>
    </row>
    <row r="1022" spans="1:5" x14ac:dyDescent="0.25">
      <c r="A1022" s="181">
        <v>11115</v>
      </c>
      <c r="B1022" s="31">
        <v>1</v>
      </c>
      <c r="C1022" s="31" t="str">
        <f t="shared" si="15"/>
        <v>11115_1</v>
      </c>
      <c r="D1022" s="181">
        <v>405</v>
      </c>
      <c r="E1022" s="181">
        <v>1400.38829035</v>
      </c>
    </row>
    <row r="1023" spans="1:5" x14ac:dyDescent="0.25">
      <c r="A1023" s="181">
        <v>11116</v>
      </c>
      <c r="B1023" s="31">
        <v>1</v>
      </c>
      <c r="C1023" s="31" t="str">
        <f t="shared" si="15"/>
        <v>11116_1</v>
      </c>
      <c r="D1023" s="181">
        <v>115</v>
      </c>
      <c r="E1023" s="181">
        <v>3079.5119522</v>
      </c>
    </row>
    <row r="1024" spans="1:5" x14ac:dyDescent="0.25">
      <c r="A1024" s="181">
        <v>11117</v>
      </c>
      <c r="B1024" s="31">
        <v>1</v>
      </c>
      <c r="C1024" s="31" t="str">
        <f t="shared" si="15"/>
        <v>11117_1</v>
      </c>
      <c r="D1024" s="181">
        <v>23</v>
      </c>
      <c r="E1024" s="181">
        <v>4353.3478954299999</v>
      </c>
    </row>
    <row r="1025" spans="1:5" x14ac:dyDescent="0.25">
      <c r="A1025" s="181">
        <v>11119</v>
      </c>
      <c r="B1025" s="31">
        <v>1</v>
      </c>
      <c r="C1025" s="31" t="str">
        <f t="shared" si="15"/>
        <v>11119_1</v>
      </c>
      <c r="D1025" s="181">
        <v>45</v>
      </c>
      <c r="E1025" s="181">
        <v>2409.3427999</v>
      </c>
    </row>
    <row r="1026" spans="1:5" x14ac:dyDescent="0.25">
      <c r="A1026" s="181">
        <v>11121</v>
      </c>
      <c r="B1026" s="31">
        <v>1</v>
      </c>
      <c r="C1026" s="31" t="str">
        <f t="shared" si="15"/>
        <v>11121_1</v>
      </c>
      <c r="D1026" s="181">
        <v>652</v>
      </c>
      <c r="E1026" s="181">
        <v>332.20941625</v>
      </c>
    </row>
    <row r="1027" spans="1:5" x14ac:dyDescent="0.25">
      <c r="A1027" s="181">
        <v>11123</v>
      </c>
      <c r="B1027" s="31">
        <v>1</v>
      </c>
      <c r="C1027" s="31" t="str">
        <f t="shared" ref="C1027:C1090" si="16">CONCATENATE(A1027,"_",B1027)</f>
        <v>11123_1</v>
      </c>
      <c r="D1027" s="181">
        <v>26</v>
      </c>
      <c r="E1027" s="181">
        <v>9419.6545091999997</v>
      </c>
    </row>
    <row r="1028" spans="1:5" x14ac:dyDescent="0.25">
      <c r="A1028" s="181">
        <v>11127</v>
      </c>
      <c r="B1028" s="31">
        <v>1</v>
      </c>
      <c r="C1028" s="31" t="str">
        <f t="shared" si="16"/>
        <v>11127_1</v>
      </c>
      <c r="D1028" s="181">
        <v>25</v>
      </c>
      <c r="E1028" s="181">
        <v>6769.0764665699999</v>
      </c>
    </row>
    <row r="1029" spans="1:5" x14ac:dyDescent="0.25">
      <c r="A1029" s="181">
        <v>11129</v>
      </c>
      <c r="B1029" s="31">
        <v>1</v>
      </c>
      <c r="C1029" s="31" t="str">
        <f t="shared" si="16"/>
        <v>11129_1</v>
      </c>
      <c r="D1029" s="181">
        <v>158</v>
      </c>
      <c r="E1029" s="181">
        <v>4690.0725682000002</v>
      </c>
    </row>
    <row r="1030" spans="1:5" x14ac:dyDescent="0.25">
      <c r="A1030" s="181">
        <v>11129</v>
      </c>
      <c r="B1030" s="31">
        <v>2</v>
      </c>
      <c r="C1030" s="31" t="str">
        <f t="shared" si="16"/>
        <v>11129_2</v>
      </c>
      <c r="D1030" s="181">
        <v>66</v>
      </c>
      <c r="E1030" s="181">
        <v>3182.3627401499998</v>
      </c>
    </row>
    <row r="1031" spans="1:5" x14ac:dyDescent="0.25">
      <c r="A1031" s="181">
        <v>11131</v>
      </c>
      <c r="B1031" s="31">
        <v>1</v>
      </c>
      <c r="C1031" s="31" t="str">
        <f t="shared" si="16"/>
        <v>11131_1</v>
      </c>
      <c r="D1031" s="181">
        <v>31</v>
      </c>
      <c r="E1031" s="181">
        <v>7299.4576521899999</v>
      </c>
    </row>
    <row r="1032" spans="1:5" x14ac:dyDescent="0.25">
      <c r="A1032" s="181">
        <v>11131</v>
      </c>
      <c r="B1032" s="31">
        <v>2</v>
      </c>
      <c r="C1032" s="31" t="str">
        <f t="shared" si="16"/>
        <v>11131_2</v>
      </c>
      <c r="D1032" s="181">
        <v>41</v>
      </c>
      <c r="E1032" s="181">
        <v>5041.6166049499998</v>
      </c>
    </row>
    <row r="1033" spans="1:5" x14ac:dyDescent="0.25">
      <c r="A1033" s="181">
        <v>11137</v>
      </c>
      <c r="B1033" s="31">
        <v>1</v>
      </c>
      <c r="C1033" s="31" t="str">
        <f t="shared" si="16"/>
        <v>11137_1</v>
      </c>
      <c r="D1033" s="181">
        <v>10</v>
      </c>
      <c r="E1033" s="181">
        <v>2875.4125154399999</v>
      </c>
    </row>
    <row r="1034" spans="1:5" x14ac:dyDescent="0.25">
      <c r="A1034" s="181">
        <v>11139</v>
      </c>
      <c r="B1034" s="31">
        <v>1</v>
      </c>
      <c r="C1034" s="31" t="str">
        <f t="shared" si="16"/>
        <v>11139_1</v>
      </c>
      <c r="D1034" s="181">
        <v>189</v>
      </c>
      <c r="E1034" s="181">
        <v>5160.12927571</v>
      </c>
    </row>
    <row r="1035" spans="1:5" x14ac:dyDescent="0.25">
      <c r="A1035" s="181">
        <v>11141</v>
      </c>
      <c r="B1035" s="31">
        <v>1</v>
      </c>
      <c r="C1035" s="31" t="str">
        <f t="shared" si="16"/>
        <v>11141_1</v>
      </c>
      <c r="D1035" s="181">
        <v>46</v>
      </c>
      <c r="E1035" s="181">
        <v>3510.5588061200001</v>
      </c>
    </row>
    <row r="1036" spans="1:5" x14ac:dyDescent="0.25">
      <c r="A1036" s="181">
        <v>11141</v>
      </c>
      <c r="B1036" s="31">
        <v>2</v>
      </c>
      <c r="C1036" s="31" t="str">
        <f t="shared" si="16"/>
        <v>11141_2</v>
      </c>
      <c r="D1036" s="181">
        <v>43</v>
      </c>
      <c r="E1036" s="181">
        <v>3939.3034593399998</v>
      </c>
    </row>
    <row r="1037" spans="1:5" x14ac:dyDescent="0.25">
      <c r="A1037" s="181">
        <v>11145</v>
      </c>
      <c r="B1037" s="31">
        <v>1</v>
      </c>
      <c r="C1037" s="31" t="str">
        <f t="shared" si="16"/>
        <v>11145_1</v>
      </c>
      <c r="D1037" s="181">
        <v>5</v>
      </c>
      <c r="E1037" s="181">
        <v>3262.8138269900001</v>
      </c>
    </row>
    <row r="1038" spans="1:5" x14ac:dyDescent="0.25">
      <c r="A1038" s="181">
        <v>11145</v>
      </c>
      <c r="B1038" s="31">
        <v>2</v>
      </c>
      <c r="C1038" s="31" t="str">
        <f t="shared" si="16"/>
        <v>11145_2</v>
      </c>
      <c r="D1038" s="181">
        <v>15</v>
      </c>
      <c r="E1038" s="181">
        <v>3090.0470698200002</v>
      </c>
    </row>
    <row r="1039" spans="1:5" x14ac:dyDescent="0.25">
      <c r="A1039" s="181">
        <v>11146</v>
      </c>
      <c r="B1039" s="31">
        <v>1</v>
      </c>
      <c r="C1039" s="31" t="str">
        <f t="shared" si="16"/>
        <v>11146_1</v>
      </c>
      <c r="D1039" s="181">
        <v>80</v>
      </c>
      <c r="E1039" s="181">
        <v>5959.9846736199997</v>
      </c>
    </row>
    <row r="1040" spans="1:5" x14ac:dyDescent="0.25">
      <c r="A1040" s="181">
        <v>11147</v>
      </c>
      <c r="B1040" s="31">
        <v>1</v>
      </c>
      <c r="C1040" s="31" t="str">
        <f t="shared" si="16"/>
        <v>11147_1</v>
      </c>
      <c r="D1040" s="181">
        <v>167</v>
      </c>
      <c r="E1040" s="181">
        <v>6474.40559037</v>
      </c>
    </row>
    <row r="1041" spans="1:5" x14ac:dyDescent="0.25">
      <c r="A1041" s="181">
        <v>11149</v>
      </c>
      <c r="B1041" s="31">
        <v>1</v>
      </c>
      <c r="C1041" s="31" t="str">
        <f t="shared" si="16"/>
        <v>11149_1</v>
      </c>
      <c r="D1041" s="181">
        <v>98</v>
      </c>
      <c r="E1041" s="181">
        <v>8209.5147005199997</v>
      </c>
    </row>
    <row r="1042" spans="1:5" x14ac:dyDescent="0.25">
      <c r="A1042" s="181">
        <v>11151</v>
      </c>
      <c r="B1042" s="31">
        <v>1</v>
      </c>
      <c r="C1042" s="31" t="str">
        <f t="shared" si="16"/>
        <v>11151_1</v>
      </c>
      <c r="D1042" s="181">
        <v>129</v>
      </c>
      <c r="E1042" s="181">
        <v>4246.0496596800003</v>
      </c>
    </row>
    <row r="1043" spans="1:5" x14ac:dyDescent="0.25">
      <c r="A1043" s="181">
        <v>11152</v>
      </c>
      <c r="B1043" s="31">
        <v>1</v>
      </c>
      <c r="C1043" s="31" t="str">
        <f t="shared" si="16"/>
        <v>11152_1</v>
      </c>
      <c r="D1043" s="181">
        <v>99</v>
      </c>
      <c r="E1043" s="181">
        <v>2205.1244489800001</v>
      </c>
    </row>
    <row r="1044" spans="1:5" x14ac:dyDescent="0.25">
      <c r="A1044" s="181">
        <v>11153</v>
      </c>
      <c r="B1044" s="31">
        <v>1</v>
      </c>
      <c r="C1044" s="31" t="str">
        <f t="shared" si="16"/>
        <v>11153_1</v>
      </c>
      <c r="D1044" s="181">
        <v>24</v>
      </c>
      <c r="E1044" s="181">
        <v>6245.8430119300001</v>
      </c>
    </row>
    <row r="1045" spans="1:5" x14ac:dyDescent="0.25">
      <c r="A1045" s="181">
        <v>11155</v>
      </c>
      <c r="B1045" s="31">
        <v>1</v>
      </c>
      <c r="C1045" s="31" t="str">
        <f t="shared" si="16"/>
        <v>11155_1</v>
      </c>
      <c r="D1045" s="181">
        <v>10</v>
      </c>
      <c r="E1045" s="181">
        <v>2819.7783715099999</v>
      </c>
    </row>
    <row r="1046" spans="1:5" x14ac:dyDescent="0.25">
      <c r="A1046" s="181">
        <v>11157</v>
      </c>
      <c r="B1046" s="31">
        <v>1</v>
      </c>
      <c r="C1046" s="31" t="str">
        <f t="shared" si="16"/>
        <v>11157_1</v>
      </c>
      <c r="D1046" s="181">
        <v>189</v>
      </c>
      <c r="E1046" s="181">
        <v>4899.9035718599998</v>
      </c>
    </row>
    <row r="1047" spans="1:5" x14ac:dyDescent="0.25">
      <c r="A1047" s="181">
        <v>11159</v>
      </c>
      <c r="B1047" s="31">
        <v>1</v>
      </c>
      <c r="C1047" s="31" t="str">
        <f t="shared" si="16"/>
        <v>11159_1</v>
      </c>
      <c r="D1047" s="181">
        <v>3</v>
      </c>
      <c r="E1047" s="181">
        <v>1266.75399659</v>
      </c>
    </row>
    <row r="1048" spans="1:5" x14ac:dyDescent="0.25">
      <c r="A1048" s="181">
        <v>11161</v>
      </c>
      <c r="B1048" s="31">
        <v>1</v>
      </c>
      <c r="C1048" s="31" t="str">
        <f t="shared" si="16"/>
        <v>11161_1</v>
      </c>
      <c r="D1048" s="181">
        <v>17</v>
      </c>
      <c r="E1048" s="181">
        <v>9073.6653262399996</v>
      </c>
    </row>
    <row r="1049" spans="1:5" x14ac:dyDescent="0.25">
      <c r="A1049" s="181">
        <v>11162</v>
      </c>
      <c r="B1049" s="31">
        <v>1</v>
      </c>
      <c r="C1049" s="31" t="str">
        <f t="shared" si="16"/>
        <v>11162_1</v>
      </c>
      <c r="D1049" s="181">
        <v>9</v>
      </c>
      <c r="E1049" s="181">
        <v>6020.4960769199997</v>
      </c>
    </row>
    <row r="1050" spans="1:5" x14ac:dyDescent="0.25">
      <c r="A1050" s="181">
        <v>11163</v>
      </c>
      <c r="B1050" s="31">
        <v>1</v>
      </c>
      <c r="C1050" s="31" t="str">
        <f t="shared" si="16"/>
        <v>11163_1</v>
      </c>
      <c r="D1050" s="181">
        <v>8</v>
      </c>
      <c r="E1050" s="181">
        <v>7180.1497855799998</v>
      </c>
    </row>
    <row r="1051" spans="1:5" x14ac:dyDescent="0.25">
      <c r="A1051" s="181">
        <v>11164</v>
      </c>
      <c r="B1051" s="31">
        <v>1</v>
      </c>
      <c r="C1051" s="31" t="str">
        <f t="shared" si="16"/>
        <v>11164_1</v>
      </c>
      <c r="D1051" s="181">
        <v>29</v>
      </c>
      <c r="E1051" s="181">
        <v>3959.2277377599999</v>
      </c>
    </row>
    <row r="1052" spans="1:5" x14ac:dyDescent="0.25">
      <c r="A1052" s="181">
        <v>11165</v>
      </c>
      <c r="B1052" s="31">
        <v>1</v>
      </c>
      <c r="C1052" s="31" t="str">
        <f t="shared" si="16"/>
        <v>11165_1</v>
      </c>
      <c r="D1052" s="181">
        <v>93</v>
      </c>
      <c r="E1052" s="181">
        <v>5956.7388287900003</v>
      </c>
    </row>
    <row r="1053" spans="1:5" x14ac:dyDescent="0.25">
      <c r="A1053" s="181">
        <v>11166</v>
      </c>
      <c r="B1053" s="31">
        <v>1</v>
      </c>
      <c r="C1053" s="31" t="str">
        <f t="shared" si="16"/>
        <v>11166_1</v>
      </c>
      <c r="D1053" s="181">
        <v>23</v>
      </c>
      <c r="E1053" s="181">
        <v>7929.74569634</v>
      </c>
    </row>
    <row r="1054" spans="1:5" x14ac:dyDescent="0.25">
      <c r="A1054" s="181">
        <v>11167</v>
      </c>
      <c r="B1054" s="31">
        <v>1</v>
      </c>
      <c r="C1054" s="31" t="str">
        <f t="shared" si="16"/>
        <v>11167_1</v>
      </c>
      <c r="D1054" s="181">
        <v>77</v>
      </c>
      <c r="E1054" s="181">
        <v>4117.1124777900004</v>
      </c>
    </row>
    <row r="1055" spans="1:5" x14ac:dyDescent="0.25">
      <c r="A1055" s="181">
        <v>11169</v>
      </c>
      <c r="B1055" s="31">
        <v>1</v>
      </c>
      <c r="C1055" s="31" t="str">
        <f t="shared" si="16"/>
        <v>11169_1</v>
      </c>
      <c r="D1055" s="181">
        <v>48</v>
      </c>
      <c r="E1055" s="181">
        <v>2478.9755881199999</v>
      </c>
    </row>
    <row r="1056" spans="1:5" x14ac:dyDescent="0.25">
      <c r="A1056" s="181">
        <v>11169</v>
      </c>
      <c r="B1056" s="31">
        <v>2</v>
      </c>
      <c r="C1056" s="31" t="str">
        <f t="shared" si="16"/>
        <v>11169_2</v>
      </c>
      <c r="D1056" s="181">
        <v>72</v>
      </c>
      <c r="E1056" s="181">
        <v>6524.4643267600004</v>
      </c>
    </row>
    <row r="1057" spans="1:5" x14ac:dyDescent="0.25">
      <c r="A1057" s="181">
        <v>11170</v>
      </c>
      <c r="B1057" s="31">
        <v>1</v>
      </c>
      <c r="C1057" s="31" t="str">
        <f t="shared" si="16"/>
        <v>11170_1</v>
      </c>
      <c r="D1057" s="181">
        <v>1428</v>
      </c>
      <c r="E1057" s="181">
        <v>1884.9064883799999</v>
      </c>
    </row>
    <row r="1058" spans="1:5" x14ac:dyDescent="0.25">
      <c r="A1058" s="181">
        <v>11171</v>
      </c>
      <c r="B1058" s="31">
        <v>1</v>
      </c>
      <c r="C1058" s="31" t="str">
        <f t="shared" si="16"/>
        <v>11171_1</v>
      </c>
      <c r="D1058" s="181">
        <v>59</v>
      </c>
      <c r="E1058" s="181">
        <v>1670.1473017999999</v>
      </c>
    </row>
    <row r="1059" spans="1:5" x14ac:dyDescent="0.25">
      <c r="A1059" s="181">
        <v>11172</v>
      </c>
      <c r="B1059" s="31">
        <v>1</v>
      </c>
      <c r="C1059" s="31" t="str">
        <f t="shared" si="16"/>
        <v>11172_1</v>
      </c>
      <c r="D1059" s="181">
        <v>248</v>
      </c>
      <c r="E1059" s="181">
        <v>1042.5343527800001</v>
      </c>
    </row>
    <row r="1060" spans="1:5" x14ac:dyDescent="0.25">
      <c r="A1060" s="181">
        <v>11173</v>
      </c>
      <c r="B1060" s="31">
        <v>1</v>
      </c>
      <c r="C1060" s="31" t="str">
        <f t="shared" si="16"/>
        <v>11173_1</v>
      </c>
      <c r="D1060" s="181">
        <v>104</v>
      </c>
      <c r="E1060" s="181">
        <v>7418.7988072099997</v>
      </c>
    </row>
    <row r="1061" spans="1:5" x14ac:dyDescent="0.25">
      <c r="A1061" s="181">
        <v>11175</v>
      </c>
      <c r="B1061" s="31">
        <v>1</v>
      </c>
      <c r="C1061" s="31" t="str">
        <f t="shared" si="16"/>
        <v>11175_1</v>
      </c>
      <c r="D1061" s="181">
        <v>68</v>
      </c>
      <c r="E1061" s="181">
        <v>6827.0702600499999</v>
      </c>
    </row>
    <row r="1062" spans="1:5" x14ac:dyDescent="0.25">
      <c r="A1062" s="181">
        <v>11175</v>
      </c>
      <c r="B1062" s="31">
        <v>2</v>
      </c>
      <c r="C1062" s="31" t="str">
        <f t="shared" si="16"/>
        <v>11175_2</v>
      </c>
      <c r="D1062" s="181">
        <v>119</v>
      </c>
      <c r="E1062" s="181">
        <v>2508.32112284</v>
      </c>
    </row>
    <row r="1063" spans="1:5" x14ac:dyDescent="0.25">
      <c r="A1063" s="181">
        <v>11179</v>
      </c>
      <c r="B1063" s="31">
        <v>1</v>
      </c>
      <c r="C1063" s="31" t="str">
        <f t="shared" si="16"/>
        <v>11179_1</v>
      </c>
      <c r="D1063" s="181">
        <v>68</v>
      </c>
      <c r="E1063" s="181">
        <v>4160.28224864</v>
      </c>
    </row>
    <row r="1064" spans="1:5" x14ac:dyDescent="0.25">
      <c r="A1064" s="181">
        <v>11181</v>
      </c>
      <c r="B1064" s="31">
        <v>1</v>
      </c>
      <c r="C1064" s="31" t="str">
        <f t="shared" si="16"/>
        <v>11181_1</v>
      </c>
      <c r="D1064" s="181">
        <v>131</v>
      </c>
      <c r="E1064" s="181">
        <v>8542.6737703800009</v>
      </c>
    </row>
    <row r="1065" spans="1:5" x14ac:dyDescent="0.25">
      <c r="A1065" s="181">
        <v>11185</v>
      </c>
      <c r="B1065" s="31">
        <v>1</v>
      </c>
      <c r="C1065" s="31" t="str">
        <f t="shared" si="16"/>
        <v>11185_1</v>
      </c>
      <c r="D1065" s="181">
        <v>85</v>
      </c>
      <c r="E1065" s="181">
        <v>2834.2255210200001</v>
      </c>
    </row>
    <row r="1066" spans="1:5" x14ac:dyDescent="0.25">
      <c r="A1066" s="181">
        <v>11187</v>
      </c>
      <c r="B1066" s="31">
        <v>1</v>
      </c>
      <c r="C1066" s="31" t="str">
        <f t="shared" si="16"/>
        <v>11187_1</v>
      </c>
      <c r="D1066" s="181">
        <v>58</v>
      </c>
      <c r="E1066" s="181">
        <v>6502.4118859099999</v>
      </c>
    </row>
    <row r="1067" spans="1:5" x14ac:dyDescent="0.25">
      <c r="A1067" s="181">
        <v>11187</v>
      </c>
      <c r="B1067" s="31">
        <v>2</v>
      </c>
      <c r="C1067" s="31" t="str">
        <f t="shared" si="16"/>
        <v>11187_2</v>
      </c>
      <c r="D1067" s="181">
        <v>80</v>
      </c>
      <c r="E1067" s="181">
        <v>3389.09832796</v>
      </c>
    </row>
    <row r="1068" spans="1:5" x14ac:dyDescent="0.25">
      <c r="A1068" s="181">
        <v>11187</v>
      </c>
      <c r="B1068" s="31">
        <v>3</v>
      </c>
      <c r="C1068" s="31" t="str">
        <f t="shared" si="16"/>
        <v>11187_3</v>
      </c>
      <c r="D1068" s="181">
        <v>244</v>
      </c>
      <c r="E1068" s="181">
        <v>7094.7224191300002</v>
      </c>
    </row>
    <row r="1069" spans="1:5" x14ac:dyDescent="0.25">
      <c r="A1069" s="181">
        <v>11188</v>
      </c>
      <c r="B1069" s="31">
        <v>1</v>
      </c>
      <c r="C1069" s="31" t="str">
        <f t="shared" si="16"/>
        <v>11188_1</v>
      </c>
      <c r="D1069" s="181">
        <v>92</v>
      </c>
      <c r="E1069" s="181">
        <v>4945.0229594000002</v>
      </c>
    </row>
    <row r="1070" spans="1:5" x14ac:dyDescent="0.25">
      <c r="A1070" s="181">
        <v>11191</v>
      </c>
      <c r="B1070" s="31">
        <v>1</v>
      </c>
      <c r="C1070" s="31" t="str">
        <f t="shared" si="16"/>
        <v>11191_1</v>
      </c>
      <c r="D1070" s="181">
        <v>68</v>
      </c>
      <c r="E1070" s="181">
        <v>3607.56643816</v>
      </c>
    </row>
    <row r="1071" spans="1:5" x14ac:dyDescent="0.25">
      <c r="A1071" s="181">
        <v>11191</v>
      </c>
      <c r="B1071" s="31">
        <v>2</v>
      </c>
      <c r="C1071" s="31" t="str">
        <f t="shared" si="16"/>
        <v>11191_2</v>
      </c>
      <c r="D1071" s="181">
        <v>32</v>
      </c>
      <c r="E1071" s="181">
        <v>5763.5288161600001</v>
      </c>
    </row>
    <row r="1072" spans="1:5" x14ac:dyDescent="0.25">
      <c r="A1072" s="181">
        <v>11193</v>
      </c>
      <c r="B1072" s="31">
        <v>1</v>
      </c>
      <c r="C1072" s="31" t="str">
        <f t="shared" si="16"/>
        <v>11193_1</v>
      </c>
      <c r="D1072" s="181">
        <v>218</v>
      </c>
      <c r="E1072" s="181">
        <v>4593.8599119999999</v>
      </c>
    </row>
    <row r="1073" spans="1:5" x14ac:dyDescent="0.25">
      <c r="A1073" s="181">
        <v>11195</v>
      </c>
      <c r="B1073" s="31">
        <v>1</v>
      </c>
      <c r="C1073" s="31" t="str">
        <f t="shared" si="16"/>
        <v>11195_1</v>
      </c>
      <c r="D1073" s="181">
        <v>149</v>
      </c>
      <c r="E1073" s="181">
        <v>7010.6973880699998</v>
      </c>
    </row>
    <row r="1074" spans="1:5" x14ac:dyDescent="0.25">
      <c r="A1074" s="181">
        <v>11196</v>
      </c>
      <c r="B1074" s="31">
        <v>1</v>
      </c>
      <c r="C1074" s="31" t="str">
        <f t="shared" si="16"/>
        <v>11196_1</v>
      </c>
      <c r="D1074" s="181">
        <v>9</v>
      </c>
      <c r="E1074" s="181">
        <v>352.730520555</v>
      </c>
    </row>
    <row r="1075" spans="1:5" x14ac:dyDescent="0.25">
      <c r="A1075" s="181">
        <v>11197</v>
      </c>
      <c r="B1075" s="31">
        <v>1</v>
      </c>
      <c r="C1075" s="31" t="str">
        <f t="shared" si="16"/>
        <v>11197_1</v>
      </c>
      <c r="D1075" s="181">
        <v>94</v>
      </c>
      <c r="E1075" s="181">
        <v>6581.6307612000001</v>
      </c>
    </row>
    <row r="1076" spans="1:5" x14ac:dyDescent="0.25">
      <c r="A1076" s="181">
        <v>11198</v>
      </c>
      <c r="B1076" s="31">
        <v>1</v>
      </c>
      <c r="C1076" s="31" t="str">
        <f t="shared" si="16"/>
        <v>11198_1</v>
      </c>
      <c r="D1076" s="181">
        <v>152</v>
      </c>
      <c r="E1076" s="181">
        <v>833.54359307699997</v>
      </c>
    </row>
    <row r="1077" spans="1:5" x14ac:dyDescent="0.25">
      <c r="A1077" s="181">
        <v>11201</v>
      </c>
      <c r="B1077" s="31">
        <v>1</v>
      </c>
      <c r="C1077" s="31" t="str">
        <f t="shared" si="16"/>
        <v>11201_1</v>
      </c>
      <c r="D1077" s="181">
        <v>129</v>
      </c>
      <c r="E1077" s="181">
        <v>6133.0101104900004</v>
      </c>
    </row>
    <row r="1078" spans="1:5" x14ac:dyDescent="0.25">
      <c r="A1078" s="181">
        <v>11201</v>
      </c>
      <c r="B1078" s="31">
        <v>2</v>
      </c>
      <c r="C1078" s="31" t="str">
        <f t="shared" si="16"/>
        <v>11201_2</v>
      </c>
      <c r="D1078" s="181">
        <v>67</v>
      </c>
      <c r="E1078" s="181">
        <v>5931.3122731900003</v>
      </c>
    </row>
    <row r="1079" spans="1:5" x14ac:dyDescent="0.25">
      <c r="A1079" s="181">
        <v>11204</v>
      </c>
      <c r="B1079" s="31">
        <v>1</v>
      </c>
      <c r="C1079" s="31" t="str">
        <f t="shared" si="16"/>
        <v>11204_1</v>
      </c>
      <c r="D1079" s="181">
        <v>30</v>
      </c>
      <c r="E1079" s="181">
        <v>3413.9996756599999</v>
      </c>
    </row>
    <row r="1080" spans="1:5" x14ac:dyDescent="0.25">
      <c r="A1080" s="181">
        <v>11207</v>
      </c>
      <c r="B1080" s="31">
        <v>1</v>
      </c>
      <c r="C1080" s="31" t="str">
        <f t="shared" si="16"/>
        <v>11207_1</v>
      </c>
      <c r="D1080" s="181">
        <v>142</v>
      </c>
      <c r="E1080" s="181">
        <v>5692.32677685</v>
      </c>
    </row>
    <row r="1081" spans="1:5" x14ac:dyDescent="0.25">
      <c r="A1081" s="181">
        <v>11209</v>
      </c>
      <c r="B1081" s="31">
        <v>1</v>
      </c>
      <c r="C1081" s="31" t="str">
        <f t="shared" si="16"/>
        <v>11209_1</v>
      </c>
      <c r="D1081" s="181">
        <v>234</v>
      </c>
      <c r="E1081" s="181">
        <v>6613.2238592100002</v>
      </c>
    </row>
    <row r="1082" spans="1:5" x14ac:dyDescent="0.25">
      <c r="A1082" s="181">
        <v>11209</v>
      </c>
      <c r="B1082" s="31">
        <v>2</v>
      </c>
      <c r="C1082" s="31" t="str">
        <f t="shared" si="16"/>
        <v>11209_2</v>
      </c>
      <c r="D1082" s="181">
        <v>67</v>
      </c>
      <c r="E1082" s="181">
        <v>2239.3259830100001</v>
      </c>
    </row>
    <row r="1083" spans="1:5" x14ac:dyDescent="0.25">
      <c r="A1083" s="181">
        <v>11213</v>
      </c>
      <c r="B1083" s="31">
        <v>1</v>
      </c>
      <c r="C1083" s="31" t="str">
        <f t="shared" si="16"/>
        <v>11213_1</v>
      </c>
      <c r="D1083" s="181">
        <v>232</v>
      </c>
      <c r="E1083" s="181">
        <v>3523.1261462900002</v>
      </c>
    </row>
    <row r="1084" spans="1:5" x14ac:dyDescent="0.25">
      <c r="A1084" s="181">
        <v>11219</v>
      </c>
      <c r="B1084" s="31">
        <v>1</v>
      </c>
      <c r="C1084" s="31" t="str">
        <f t="shared" si="16"/>
        <v>11219_1</v>
      </c>
      <c r="D1084" s="181">
        <v>26</v>
      </c>
      <c r="E1084" s="181">
        <v>5594.6849673500001</v>
      </c>
    </row>
    <row r="1085" spans="1:5" x14ac:dyDescent="0.25">
      <c r="A1085" s="181">
        <v>11221</v>
      </c>
      <c r="B1085" s="31">
        <v>1</v>
      </c>
      <c r="C1085" s="31" t="str">
        <f t="shared" si="16"/>
        <v>11221_1</v>
      </c>
      <c r="D1085" s="181">
        <v>109</v>
      </c>
      <c r="E1085" s="181">
        <v>2460.93956364</v>
      </c>
    </row>
    <row r="1086" spans="1:5" x14ac:dyDescent="0.25">
      <c r="A1086" s="181">
        <v>11223</v>
      </c>
      <c r="B1086" s="31">
        <v>1</v>
      </c>
      <c r="C1086" s="31" t="str">
        <f t="shared" si="16"/>
        <v>11223_1</v>
      </c>
      <c r="D1086" s="181">
        <v>6</v>
      </c>
      <c r="E1086" s="181">
        <v>4771.8443645200005</v>
      </c>
    </row>
    <row r="1087" spans="1:5" x14ac:dyDescent="0.25">
      <c r="A1087" s="181">
        <v>11225</v>
      </c>
      <c r="B1087" s="31">
        <v>1</v>
      </c>
      <c r="C1087" s="31" t="str">
        <f t="shared" si="16"/>
        <v>11225_1</v>
      </c>
      <c r="D1087" s="181">
        <v>168</v>
      </c>
      <c r="E1087" s="181">
        <v>10942.3976826</v>
      </c>
    </row>
    <row r="1088" spans="1:5" x14ac:dyDescent="0.25">
      <c r="A1088" s="181">
        <v>11227</v>
      </c>
      <c r="B1088" s="31">
        <v>1</v>
      </c>
      <c r="C1088" s="31" t="str">
        <f t="shared" si="16"/>
        <v>11227_1</v>
      </c>
      <c r="D1088" s="181">
        <v>179</v>
      </c>
      <c r="E1088" s="181">
        <v>6650.9207532800001</v>
      </c>
    </row>
    <row r="1089" spans="1:5" x14ac:dyDescent="0.25">
      <c r="A1089" s="181">
        <v>11227</v>
      </c>
      <c r="B1089" s="31">
        <v>2</v>
      </c>
      <c r="C1089" s="31" t="str">
        <f t="shared" si="16"/>
        <v>11227_2</v>
      </c>
      <c r="D1089" s="181">
        <v>1454</v>
      </c>
      <c r="E1089" s="181">
        <v>4294.9621067899998</v>
      </c>
    </row>
    <row r="1090" spans="1:5" x14ac:dyDescent="0.25">
      <c r="A1090" s="181">
        <v>11229</v>
      </c>
      <c r="B1090" s="31">
        <v>1</v>
      </c>
      <c r="C1090" s="31" t="str">
        <f t="shared" si="16"/>
        <v>11229_1</v>
      </c>
      <c r="D1090" s="181">
        <v>111</v>
      </c>
      <c r="E1090" s="181">
        <v>1569.7058783099999</v>
      </c>
    </row>
    <row r="1091" spans="1:5" x14ac:dyDescent="0.25">
      <c r="A1091" s="181">
        <v>11231</v>
      </c>
      <c r="B1091" s="31">
        <v>1</v>
      </c>
      <c r="C1091" s="31" t="str">
        <f t="shared" ref="C1091:C1154" si="17">CONCATENATE(A1091,"_",B1091)</f>
        <v>11231_1</v>
      </c>
      <c r="D1091" s="181">
        <v>168</v>
      </c>
      <c r="E1091" s="181">
        <v>6244.9424908800002</v>
      </c>
    </row>
    <row r="1092" spans="1:5" x14ac:dyDescent="0.25">
      <c r="A1092" s="181">
        <v>11232</v>
      </c>
      <c r="B1092" s="31">
        <v>1</v>
      </c>
      <c r="C1092" s="31" t="str">
        <f t="shared" si="17"/>
        <v>11232_1</v>
      </c>
      <c r="D1092" s="181">
        <v>117</v>
      </c>
      <c r="E1092" s="181">
        <v>73.769761178699994</v>
      </c>
    </row>
    <row r="1093" spans="1:5" x14ac:dyDescent="0.25">
      <c r="A1093" s="181">
        <v>11233</v>
      </c>
      <c r="B1093" s="31">
        <v>1</v>
      </c>
      <c r="C1093" s="31" t="str">
        <f t="shared" si="17"/>
        <v>11233_1</v>
      </c>
      <c r="D1093" s="181">
        <v>56</v>
      </c>
      <c r="E1093" s="181">
        <v>3016.2426923200001</v>
      </c>
    </row>
    <row r="1094" spans="1:5" x14ac:dyDescent="0.25">
      <c r="A1094" s="181">
        <v>11233</v>
      </c>
      <c r="B1094" s="31">
        <v>2</v>
      </c>
      <c r="C1094" s="31" t="str">
        <f t="shared" si="17"/>
        <v>11233_2</v>
      </c>
      <c r="D1094" s="181">
        <v>347</v>
      </c>
      <c r="E1094" s="181">
        <v>7308.8851624500003</v>
      </c>
    </row>
    <row r="1095" spans="1:5" x14ac:dyDescent="0.25">
      <c r="A1095" s="181">
        <v>11236</v>
      </c>
      <c r="B1095" s="31">
        <v>1</v>
      </c>
      <c r="C1095" s="31" t="str">
        <f t="shared" si="17"/>
        <v>11236_1</v>
      </c>
      <c r="D1095" s="181">
        <v>69</v>
      </c>
      <c r="E1095" s="181">
        <v>1452.81775864</v>
      </c>
    </row>
    <row r="1096" spans="1:5" x14ac:dyDescent="0.25">
      <c r="A1096" s="181">
        <v>11237</v>
      </c>
      <c r="B1096" s="31">
        <v>1</v>
      </c>
      <c r="C1096" s="31" t="str">
        <f t="shared" si="17"/>
        <v>11237_1</v>
      </c>
      <c r="D1096" s="181">
        <v>1015</v>
      </c>
      <c r="E1096" s="181">
        <v>3120.2482725999998</v>
      </c>
    </row>
    <row r="1097" spans="1:5" x14ac:dyDescent="0.25">
      <c r="A1097" s="181">
        <v>11238</v>
      </c>
      <c r="B1097" s="31">
        <v>1</v>
      </c>
      <c r="C1097" s="31" t="str">
        <f t="shared" si="17"/>
        <v>11238_1</v>
      </c>
      <c r="D1097" s="181">
        <v>560</v>
      </c>
      <c r="E1097" s="181">
        <v>898.03524641199999</v>
      </c>
    </row>
    <row r="1098" spans="1:5" x14ac:dyDescent="0.25">
      <c r="A1098" s="181">
        <v>11239</v>
      </c>
      <c r="B1098" s="31">
        <v>1</v>
      </c>
      <c r="C1098" s="31" t="str">
        <f t="shared" si="17"/>
        <v>11239_1</v>
      </c>
      <c r="D1098" s="181">
        <v>62</v>
      </c>
      <c r="E1098" s="181">
        <v>2831.2617071599998</v>
      </c>
    </row>
    <row r="1099" spans="1:5" x14ac:dyDescent="0.25">
      <c r="A1099" s="181">
        <v>11241</v>
      </c>
      <c r="B1099" s="31">
        <v>1</v>
      </c>
      <c r="C1099" s="31" t="str">
        <f t="shared" si="17"/>
        <v>11241_1</v>
      </c>
      <c r="D1099" s="181">
        <v>231</v>
      </c>
      <c r="E1099" s="181">
        <v>1068.63863735</v>
      </c>
    </row>
    <row r="1100" spans="1:5" x14ac:dyDescent="0.25">
      <c r="A1100" s="181">
        <v>11243</v>
      </c>
      <c r="B1100" s="31">
        <v>1</v>
      </c>
      <c r="C1100" s="31" t="str">
        <f t="shared" si="17"/>
        <v>11243_1</v>
      </c>
      <c r="D1100" s="181">
        <v>132</v>
      </c>
      <c r="E1100" s="181">
        <v>3283.69027031</v>
      </c>
    </row>
    <row r="1101" spans="1:5" x14ac:dyDescent="0.25">
      <c r="A1101" s="181">
        <v>11243</v>
      </c>
      <c r="B1101" s="31">
        <v>2</v>
      </c>
      <c r="C1101" s="31" t="str">
        <f t="shared" si="17"/>
        <v>11243_2</v>
      </c>
      <c r="D1101" s="181">
        <v>80</v>
      </c>
      <c r="E1101" s="181">
        <v>6371.3103543799998</v>
      </c>
    </row>
    <row r="1102" spans="1:5" x14ac:dyDescent="0.25">
      <c r="A1102" s="181">
        <v>11245</v>
      </c>
      <c r="B1102" s="31">
        <v>1</v>
      </c>
      <c r="C1102" s="31" t="str">
        <f t="shared" si="17"/>
        <v>11245_1</v>
      </c>
      <c r="D1102" s="181">
        <v>61</v>
      </c>
      <c r="E1102" s="181">
        <v>2421.05140046</v>
      </c>
    </row>
    <row r="1103" spans="1:5" x14ac:dyDescent="0.25">
      <c r="A1103" s="181">
        <v>11245</v>
      </c>
      <c r="B1103" s="31">
        <v>2</v>
      </c>
      <c r="C1103" s="31" t="str">
        <f t="shared" si="17"/>
        <v>11245_2</v>
      </c>
      <c r="D1103" s="181">
        <v>8</v>
      </c>
      <c r="E1103" s="181">
        <v>3364.91703581</v>
      </c>
    </row>
    <row r="1104" spans="1:5" x14ac:dyDescent="0.25">
      <c r="A1104" s="181">
        <v>11246</v>
      </c>
      <c r="B1104" s="31">
        <v>1</v>
      </c>
      <c r="C1104" s="31" t="str">
        <f t="shared" si="17"/>
        <v>11246_1</v>
      </c>
      <c r="D1104" s="181">
        <v>772</v>
      </c>
      <c r="E1104" s="181">
        <v>957.174458727</v>
      </c>
    </row>
    <row r="1105" spans="1:5" x14ac:dyDescent="0.25">
      <c r="A1105" s="181">
        <v>11247</v>
      </c>
      <c r="B1105" s="31">
        <v>1</v>
      </c>
      <c r="C1105" s="31" t="str">
        <f t="shared" si="17"/>
        <v>11247_1</v>
      </c>
      <c r="D1105" s="181">
        <v>350</v>
      </c>
      <c r="E1105" s="181">
        <v>3243.0077211600001</v>
      </c>
    </row>
    <row r="1106" spans="1:5" x14ac:dyDescent="0.25">
      <c r="A1106" s="181">
        <v>11247</v>
      </c>
      <c r="B1106" s="31">
        <v>2</v>
      </c>
      <c r="C1106" s="31" t="str">
        <f t="shared" si="17"/>
        <v>11247_2</v>
      </c>
      <c r="D1106" s="181">
        <v>208</v>
      </c>
      <c r="E1106" s="181">
        <v>3445.3893684499999</v>
      </c>
    </row>
    <row r="1107" spans="1:5" x14ac:dyDescent="0.25">
      <c r="A1107" s="181">
        <v>11247</v>
      </c>
      <c r="B1107" s="31">
        <v>3</v>
      </c>
      <c r="C1107" s="31" t="str">
        <f t="shared" si="17"/>
        <v>11247_3</v>
      </c>
      <c r="D1107" s="181">
        <v>138</v>
      </c>
      <c r="E1107" s="181">
        <v>8647.0802099499997</v>
      </c>
    </row>
    <row r="1108" spans="1:5" x14ac:dyDescent="0.25">
      <c r="A1108" s="181">
        <v>11247</v>
      </c>
      <c r="B1108" s="31">
        <v>4</v>
      </c>
      <c r="C1108" s="31" t="str">
        <f t="shared" si="17"/>
        <v>11247_4</v>
      </c>
      <c r="D1108" s="181">
        <v>14</v>
      </c>
      <c r="E1108" s="181">
        <v>3109.0595229599999</v>
      </c>
    </row>
    <row r="1109" spans="1:5" x14ac:dyDescent="0.25">
      <c r="A1109" s="181">
        <v>11253</v>
      </c>
      <c r="B1109" s="31">
        <v>1</v>
      </c>
      <c r="C1109" s="31" t="str">
        <f t="shared" si="17"/>
        <v>11253_1</v>
      </c>
      <c r="D1109" s="181">
        <v>562</v>
      </c>
      <c r="E1109" s="181">
        <v>4851.5665803900001</v>
      </c>
    </row>
    <row r="1110" spans="1:5" x14ac:dyDescent="0.25">
      <c r="A1110" s="181">
        <v>11255</v>
      </c>
      <c r="B1110" s="31">
        <v>1</v>
      </c>
      <c r="C1110" s="31" t="str">
        <f t="shared" si="17"/>
        <v>11255_1</v>
      </c>
      <c r="D1110" s="181">
        <v>512</v>
      </c>
      <c r="E1110" s="181">
        <v>6156.7618205199997</v>
      </c>
    </row>
    <row r="1111" spans="1:5" x14ac:dyDescent="0.25">
      <c r="A1111" s="181">
        <v>11255</v>
      </c>
      <c r="B1111" s="31">
        <v>2</v>
      </c>
      <c r="C1111" s="31" t="str">
        <f t="shared" si="17"/>
        <v>11255_2</v>
      </c>
      <c r="D1111" s="181">
        <v>86</v>
      </c>
      <c r="E1111" s="181">
        <v>4155.8479118699997</v>
      </c>
    </row>
    <row r="1112" spans="1:5" x14ac:dyDescent="0.25">
      <c r="A1112" s="181">
        <v>11256</v>
      </c>
      <c r="B1112" s="31">
        <v>1</v>
      </c>
      <c r="C1112" s="31" t="str">
        <f t="shared" si="17"/>
        <v>11256_1</v>
      </c>
      <c r="D1112" s="181">
        <v>54</v>
      </c>
      <c r="E1112" s="181">
        <v>2130.9484520300002</v>
      </c>
    </row>
    <row r="1113" spans="1:5" x14ac:dyDescent="0.25">
      <c r="A1113" s="181">
        <v>11261</v>
      </c>
      <c r="B1113" s="31">
        <v>1</v>
      </c>
      <c r="C1113" s="31" t="str">
        <f t="shared" si="17"/>
        <v>11261_1</v>
      </c>
      <c r="D1113" s="181">
        <v>732</v>
      </c>
      <c r="E1113" s="181">
        <v>4776.3786276800001</v>
      </c>
    </row>
    <row r="1114" spans="1:5" x14ac:dyDescent="0.25">
      <c r="A1114" s="181">
        <v>11262</v>
      </c>
      <c r="B1114" s="31">
        <v>1</v>
      </c>
      <c r="C1114" s="31" t="str">
        <f t="shared" si="17"/>
        <v>11262_1</v>
      </c>
      <c r="D1114" s="181">
        <v>625</v>
      </c>
      <c r="E1114" s="181">
        <v>476.51985494600001</v>
      </c>
    </row>
    <row r="1115" spans="1:5" x14ac:dyDescent="0.25">
      <c r="A1115" s="181">
        <v>11263</v>
      </c>
      <c r="B1115" s="31">
        <v>1</v>
      </c>
      <c r="C1115" s="31" t="str">
        <f t="shared" si="17"/>
        <v>11263_1</v>
      </c>
      <c r="D1115" s="181">
        <v>26</v>
      </c>
      <c r="E1115" s="181">
        <v>6624.3816128400003</v>
      </c>
    </row>
    <row r="1116" spans="1:5" x14ac:dyDescent="0.25">
      <c r="A1116" s="181">
        <v>11265</v>
      </c>
      <c r="B1116" s="31">
        <v>1</v>
      </c>
      <c r="C1116" s="31" t="str">
        <f t="shared" si="17"/>
        <v>11265_1</v>
      </c>
      <c r="D1116" s="181">
        <v>85</v>
      </c>
      <c r="E1116" s="181">
        <v>6240.9904703599996</v>
      </c>
    </row>
    <row r="1117" spans="1:5" x14ac:dyDescent="0.25">
      <c r="A1117" s="181">
        <v>11269</v>
      </c>
      <c r="B1117" s="31">
        <v>1</v>
      </c>
      <c r="C1117" s="31" t="str">
        <f t="shared" si="17"/>
        <v>11269_1</v>
      </c>
      <c r="D1117" s="181">
        <v>2001</v>
      </c>
      <c r="E1117" s="181">
        <v>4678.2163885700002</v>
      </c>
    </row>
    <row r="1118" spans="1:5" x14ac:dyDescent="0.25">
      <c r="A1118" s="181">
        <v>11270</v>
      </c>
      <c r="B1118" s="31">
        <v>1</v>
      </c>
      <c r="C1118" s="31" t="str">
        <f t="shared" si="17"/>
        <v>11270_1</v>
      </c>
      <c r="D1118" s="181">
        <v>56</v>
      </c>
      <c r="E1118" s="181">
        <v>976.16421330000003</v>
      </c>
    </row>
    <row r="1119" spans="1:5" x14ac:dyDescent="0.25">
      <c r="A1119" s="181">
        <v>11271</v>
      </c>
      <c r="B1119" s="31">
        <v>1</v>
      </c>
      <c r="C1119" s="31" t="str">
        <f t="shared" si="17"/>
        <v>11271_1</v>
      </c>
      <c r="D1119" s="181">
        <v>417</v>
      </c>
      <c r="E1119" s="181">
        <v>7049.6823254499996</v>
      </c>
    </row>
    <row r="1120" spans="1:5" x14ac:dyDescent="0.25">
      <c r="A1120" s="181">
        <v>11273</v>
      </c>
      <c r="B1120" s="31">
        <v>1</v>
      </c>
      <c r="C1120" s="31" t="str">
        <f t="shared" si="17"/>
        <v>11273_1</v>
      </c>
      <c r="D1120" s="181">
        <v>173</v>
      </c>
      <c r="E1120" s="181">
        <v>7793.1288201300003</v>
      </c>
    </row>
    <row r="1121" spans="1:5" x14ac:dyDescent="0.25">
      <c r="A1121" s="181">
        <v>11277</v>
      </c>
      <c r="B1121" s="31">
        <v>1</v>
      </c>
      <c r="C1121" s="31" t="str">
        <f t="shared" si="17"/>
        <v>11277_1</v>
      </c>
      <c r="D1121" s="181">
        <v>1055</v>
      </c>
      <c r="E1121" s="181">
        <v>6393.3027318699997</v>
      </c>
    </row>
    <row r="1122" spans="1:5" x14ac:dyDescent="0.25">
      <c r="A1122" s="181">
        <v>11277</v>
      </c>
      <c r="B1122" s="31">
        <v>2</v>
      </c>
      <c r="C1122" s="31" t="str">
        <f t="shared" si="17"/>
        <v>11277_2</v>
      </c>
      <c r="D1122" s="181">
        <v>155</v>
      </c>
      <c r="E1122" s="181">
        <v>4726.1269249300003</v>
      </c>
    </row>
    <row r="1123" spans="1:5" x14ac:dyDescent="0.25">
      <c r="A1123" s="181">
        <v>11281</v>
      </c>
      <c r="B1123" s="31">
        <v>1</v>
      </c>
      <c r="C1123" s="31" t="str">
        <f t="shared" si="17"/>
        <v>11281_1</v>
      </c>
      <c r="D1123" s="181">
        <v>1525</v>
      </c>
      <c r="E1123" s="181">
        <v>2355.6586276399998</v>
      </c>
    </row>
    <row r="1124" spans="1:5" x14ac:dyDescent="0.25">
      <c r="A1124" s="181">
        <v>11283</v>
      </c>
      <c r="B1124" s="31">
        <v>1</v>
      </c>
      <c r="C1124" s="31" t="str">
        <f t="shared" si="17"/>
        <v>11283_1</v>
      </c>
      <c r="D1124" s="181">
        <v>46</v>
      </c>
      <c r="E1124" s="181">
        <v>1302.9367636300001</v>
      </c>
    </row>
    <row r="1125" spans="1:5" x14ac:dyDescent="0.25">
      <c r="A1125" s="181">
        <v>11287</v>
      </c>
      <c r="B1125" s="31">
        <v>1</v>
      </c>
      <c r="C1125" s="31" t="str">
        <f t="shared" si="17"/>
        <v>11287_1</v>
      </c>
      <c r="D1125" s="181">
        <v>587</v>
      </c>
      <c r="E1125" s="181">
        <v>3364.5073375699999</v>
      </c>
    </row>
    <row r="1126" spans="1:5" x14ac:dyDescent="0.25">
      <c r="A1126" s="181">
        <v>11288</v>
      </c>
      <c r="B1126" s="31">
        <v>1</v>
      </c>
      <c r="C1126" s="31" t="str">
        <f t="shared" si="17"/>
        <v>11288_1</v>
      </c>
      <c r="D1126" s="181">
        <v>21</v>
      </c>
      <c r="E1126" s="181">
        <v>1506.5839470000001</v>
      </c>
    </row>
    <row r="1127" spans="1:5" x14ac:dyDescent="0.25">
      <c r="A1127" s="181">
        <v>11289</v>
      </c>
      <c r="B1127" s="31">
        <v>1</v>
      </c>
      <c r="C1127" s="31" t="str">
        <f t="shared" si="17"/>
        <v>11289_1</v>
      </c>
      <c r="D1127" s="181">
        <v>30</v>
      </c>
      <c r="E1127" s="181">
        <v>773.59845418099997</v>
      </c>
    </row>
    <row r="1128" spans="1:5" x14ac:dyDescent="0.25">
      <c r="A1128" s="181">
        <v>11289</v>
      </c>
      <c r="B1128" s="31">
        <v>2</v>
      </c>
      <c r="C1128" s="31" t="str">
        <f t="shared" si="17"/>
        <v>11289_2</v>
      </c>
      <c r="D1128" s="181">
        <v>24</v>
      </c>
      <c r="E1128" s="181">
        <v>1519.0293824099999</v>
      </c>
    </row>
    <row r="1129" spans="1:5" x14ac:dyDescent="0.25">
      <c r="A1129" s="181">
        <v>11291</v>
      </c>
      <c r="B1129" s="31">
        <v>1</v>
      </c>
      <c r="C1129" s="31" t="str">
        <f t="shared" si="17"/>
        <v>11291_1</v>
      </c>
      <c r="D1129" s="181">
        <v>28</v>
      </c>
      <c r="E1129" s="181">
        <v>5008.89967359</v>
      </c>
    </row>
    <row r="1130" spans="1:5" x14ac:dyDescent="0.25">
      <c r="A1130" s="181">
        <v>11294</v>
      </c>
      <c r="B1130" s="31">
        <v>1</v>
      </c>
      <c r="C1130" s="31" t="str">
        <f t="shared" si="17"/>
        <v>11294_1</v>
      </c>
      <c r="D1130" s="181">
        <v>159</v>
      </c>
      <c r="E1130" s="181">
        <v>5024.41571441</v>
      </c>
    </row>
    <row r="1131" spans="1:5" x14ac:dyDescent="0.25">
      <c r="A1131" s="181">
        <v>11295</v>
      </c>
      <c r="B1131" s="31">
        <v>1</v>
      </c>
      <c r="C1131" s="31" t="str">
        <f t="shared" si="17"/>
        <v>11295_1</v>
      </c>
      <c r="D1131" s="181">
        <v>53</v>
      </c>
      <c r="E1131" s="181">
        <v>2014.4796760300001</v>
      </c>
    </row>
    <row r="1132" spans="1:5" x14ac:dyDescent="0.25">
      <c r="A1132" s="181">
        <v>11295</v>
      </c>
      <c r="B1132" s="31">
        <v>2</v>
      </c>
      <c r="C1132" s="31" t="str">
        <f t="shared" si="17"/>
        <v>11295_2</v>
      </c>
      <c r="D1132" s="181">
        <v>52</v>
      </c>
      <c r="E1132" s="181">
        <v>7177.7116482199999</v>
      </c>
    </row>
    <row r="1133" spans="1:5" x14ac:dyDescent="0.25">
      <c r="A1133" s="181">
        <v>11296</v>
      </c>
      <c r="B1133" s="31">
        <v>1</v>
      </c>
      <c r="C1133" s="31" t="str">
        <f t="shared" si="17"/>
        <v>11296_1</v>
      </c>
      <c r="D1133" s="181">
        <v>110</v>
      </c>
      <c r="E1133" s="181">
        <v>5758.0268470000001</v>
      </c>
    </row>
    <row r="1134" spans="1:5" x14ac:dyDescent="0.25">
      <c r="A1134" s="181">
        <v>11296</v>
      </c>
      <c r="B1134" s="31">
        <v>2</v>
      </c>
      <c r="C1134" s="31" t="str">
        <f t="shared" si="17"/>
        <v>11296_2</v>
      </c>
      <c r="D1134" s="181">
        <v>115</v>
      </c>
      <c r="E1134" s="181">
        <v>3744.36138033</v>
      </c>
    </row>
    <row r="1135" spans="1:5" x14ac:dyDescent="0.25">
      <c r="A1135" s="181">
        <v>11297</v>
      </c>
      <c r="B1135" s="31">
        <v>1</v>
      </c>
      <c r="C1135" s="31" t="str">
        <f t="shared" si="17"/>
        <v>11297_1</v>
      </c>
      <c r="D1135" s="181">
        <v>48</v>
      </c>
      <c r="E1135" s="181">
        <v>7143.0498888100001</v>
      </c>
    </row>
    <row r="1136" spans="1:5" x14ac:dyDescent="0.25">
      <c r="A1136" s="181">
        <v>11297</v>
      </c>
      <c r="B1136" s="31">
        <v>2</v>
      </c>
      <c r="C1136" s="31" t="str">
        <f t="shared" si="17"/>
        <v>11297_2</v>
      </c>
      <c r="D1136" s="181">
        <v>51</v>
      </c>
      <c r="E1136" s="181">
        <v>7435.0083050000003</v>
      </c>
    </row>
    <row r="1137" spans="1:5" x14ac:dyDescent="0.25">
      <c r="A1137" s="181">
        <v>11299</v>
      </c>
      <c r="B1137" s="31">
        <v>1</v>
      </c>
      <c r="C1137" s="31" t="str">
        <f t="shared" si="17"/>
        <v>11299_1</v>
      </c>
      <c r="D1137" s="181">
        <v>198</v>
      </c>
      <c r="E1137" s="181">
        <v>6940.9285792700002</v>
      </c>
    </row>
    <row r="1138" spans="1:5" x14ac:dyDescent="0.25">
      <c r="A1138" s="181">
        <v>11301</v>
      </c>
      <c r="B1138" s="31">
        <v>1</v>
      </c>
      <c r="C1138" s="31" t="str">
        <f t="shared" si="17"/>
        <v>11301_1</v>
      </c>
      <c r="D1138" s="181">
        <v>43</v>
      </c>
      <c r="E1138" s="181">
        <v>11428.9253123</v>
      </c>
    </row>
    <row r="1139" spans="1:5" x14ac:dyDescent="0.25">
      <c r="A1139" s="181">
        <v>11302</v>
      </c>
      <c r="B1139" s="31">
        <v>1</v>
      </c>
      <c r="C1139" s="31" t="str">
        <f t="shared" si="17"/>
        <v>11302_1</v>
      </c>
      <c r="D1139" s="181">
        <v>285</v>
      </c>
      <c r="E1139" s="181">
        <v>3461.55599936</v>
      </c>
    </row>
    <row r="1140" spans="1:5" x14ac:dyDescent="0.25">
      <c r="A1140" s="181">
        <v>11303</v>
      </c>
      <c r="B1140" s="31">
        <v>1</v>
      </c>
      <c r="C1140" s="31" t="str">
        <f t="shared" si="17"/>
        <v>11303_1</v>
      </c>
      <c r="D1140" s="181">
        <v>87</v>
      </c>
      <c r="E1140" s="181">
        <v>5045.7118308500003</v>
      </c>
    </row>
    <row r="1141" spans="1:5" x14ac:dyDescent="0.25">
      <c r="A1141" s="181">
        <v>11303</v>
      </c>
      <c r="B1141" s="31">
        <v>2</v>
      </c>
      <c r="C1141" s="31" t="str">
        <f t="shared" si="17"/>
        <v>11303_2</v>
      </c>
      <c r="D1141" s="181">
        <v>359</v>
      </c>
      <c r="E1141" s="181">
        <v>2175.5287004000002</v>
      </c>
    </row>
    <row r="1142" spans="1:5" x14ac:dyDescent="0.25">
      <c r="A1142" s="181">
        <v>11304</v>
      </c>
      <c r="B1142" s="31">
        <v>1</v>
      </c>
      <c r="C1142" s="31" t="str">
        <f t="shared" si="17"/>
        <v>11304_1</v>
      </c>
      <c r="D1142" s="181">
        <v>209</v>
      </c>
      <c r="E1142" s="181">
        <v>2897.7141866900001</v>
      </c>
    </row>
    <row r="1143" spans="1:5" x14ac:dyDescent="0.25">
      <c r="A1143" s="181">
        <v>11307</v>
      </c>
      <c r="B1143" s="31">
        <v>1</v>
      </c>
      <c r="C1143" s="31" t="str">
        <f t="shared" si="17"/>
        <v>11307_1</v>
      </c>
      <c r="D1143" s="181">
        <v>155</v>
      </c>
      <c r="E1143" s="181">
        <v>5003.9373930100001</v>
      </c>
    </row>
    <row r="1144" spans="1:5" x14ac:dyDescent="0.25">
      <c r="A1144" s="181">
        <v>11307</v>
      </c>
      <c r="B1144" s="31">
        <v>2</v>
      </c>
      <c r="C1144" s="31" t="str">
        <f t="shared" si="17"/>
        <v>11307_2</v>
      </c>
      <c r="D1144" s="181">
        <v>58</v>
      </c>
      <c r="E1144" s="181">
        <v>5509.2788607800003</v>
      </c>
    </row>
    <row r="1145" spans="1:5" x14ac:dyDescent="0.25">
      <c r="A1145" s="181">
        <v>11310</v>
      </c>
      <c r="B1145" s="31">
        <v>1</v>
      </c>
      <c r="C1145" s="31" t="str">
        <f t="shared" si="17"/>
        <v>11310_1</v>
      </c>
      <c r="D1145" s="181">
        <v>683</v>
      </c>
      <c r="E1145" s="181">
        <v>3965.6998969299998</v>
      </c>
    </row>
    <row r="1146" spans="1:5" x14ac:dyDescent="0.25">
      <c r="A1146" s="181">
        <v>11311</v>
      </c>
      <c r="B1146" s="31">
        <v>1</v>
      </c>
      <c r="C1146" s="31" t="str">
        <f t="shared" si="17"/>
        <v>11311_1</v>
      </c>
      <c r="D1146" s="181">
        <v>1187</v>
      </c>
      <c r="E1146" s="181">
        <v>6822.7105925699998</v>
      </c>
    </row>
    <row r="1147" spans="1:5" x14ac:dyDescent="0.25">
      <c r="A1147" s="181">
        <v>11317</v>
      </c>
      <c r="B1147" s="31">
        <v>1</v>
      </c>
      <c r="C1147" s="31" t="str">
        <f t="shared" si="17"/>
        <v>11317_1</v>
      </c>
      <c r="D1147" s="181">
        <v>278</v>
      </c>
      <c r="E1147" s="181">
        <v>3679.8183337999999</v>
      </c>
    </row>
    <row r="1148" spans="1:5" x14ac:dyDescent="0.25">
      <c r="A1148" s="181">
        <v>11319</v>
      </c>
      <c r="B1148" s="31">
        <v>1</v>
      </c>
      <c r="C1148" s="31" t="str">
        <f t="shared" si="17"/>
        <v>11319_1</v>
      </c>
      <c r="D1148" s="181">
        <v>178</v>
      </c>
      <c r="E1148" s="181">
        <v>2662.3362488900002</v>
      </c>
    </row>
    <row r="1149" spans="1:5" x14ac:dyDescent="0.25">
      <c r="A1149" s="181">
        <v>11319</v>
      </c>
      <c r="B1149" s="31">
        <v>2</v>
      </c>
      <c r="C1149" s="31" t="str">
        <f t="shared" si="17"/>
        <v>11319_2</v>
      </c>
      <c r="D1149" s="181">
        <v>193</v>
      </c>
      <c r="E1149" s="181">
        <v>4802.6641262499998</v>
      </c>
    </row>
    <row r="1150" spans="1:5" x14ac:dyDescent="0.25">
      <c r="A1150" s="181">
        <v>11321</v>
      </c>
      <c r="B1150" s="31">
        <v>1</v>
      </c>
      <c r="C1150" s="31" t="str">
        <f t="shared" si="17"/>
        <v>11321_1</v>
      </c>
      <c r="D1150" s="181">
        <v>114</v>
      </c>
      <c r="E1150" s="181">
        <v>7655.8404563599997</v>
      </c>
    </row>
    <row r="1151" spans="1:5" x14ac:dyDescent="0.25">
      <c r="A1151" s="181">
        <v>11322</v>
      </c>
      <c r="B1151" s="31">
        <v>1</v>
      </c>
      <c r="C1151" s="31" t="str">
        <f t="shared" si="17"/>
        <v>11322_1</v>
      </c>
      <c r="D1151" s="181">
        <v>25</v>
      </c>
      <c r="E1151" s="181">
        <v>6576.4475529299998</v>
      </c>
    </row>
    <row r="1152" spans="1:5" x14ac:dyDescent="0.25">
      <c r="A1152" s="181">
        <v>11322</v>
      </c>
      <c r="B1152" s="31">
        <v>2</v>
      </c>
      <c r="C1152" s="31" t="str">
        <f t="shared" si="17"/>
        <v>11322_2</v>
      </c>
      <c r="D1152" s="181">
        <v>22</v>
      </c>
      <c r="E1152" s="181">
        <v>2401.4525260800001</v>
      </c>
    </row>
    <row r="1153" spans="1:5" x14ac:dyDescent="0.25">
      <c r="A1153" s="181">
        <v>11323</v>
      </c>
      <c r="B1153" s="31">
        <v>1</v>
      </c>
      <c r="C1153" s="31" t="str">
        <f t="shared" si="17"/>
        <v>11323_1</v>
      </c>
      <c r="D1153" s="181">
        <v>36</v>
      </c>
      <c r="E1153" s="181">
        <v>7212.0992554799996</v>
      </c>
    </row>
    <row r="1154" spans="1:5" x14ac:dyDescent="0.25">
      <c r="A1154" s="181">
        <v>11323</v>
      </c>
      <c r="B1154" s="31">
        <v>4</v>
      </c>
      <c r="C1154" s="31" t="str">
        <f t="shared" si="17"/>
        <v>11323_4</v>
      </c>
      <c r="D1154" s="181">
        <v>22</v>
      </c>
      <c r="E1154" s="181">
        <v>5789.8102849899997</v>
      </c>
    </row>
    <row r="1155" spans="1:5" x14ac:dyDescent="0.25">
      <c r="A1155" s="181">
        <v>11324</v>
      </c>
      <c r="B1155" s="31">
        <v>1</v>
      </c>
      <c r="C1155" s="31" t="str">
        <f t="shared" ref="C1155:C1218" si="18">CONCATENATE(A1155,"_",B1155)</f>
        <v>11324_1</v>
      </c>
      <c r="D1155" s="181">
        <v>34</v>
      </c>
      <c r="E1155" s="181">
        <v>4244.4409235200001</v>
      </c>
    </row>
    <row r="1156" spans="1:5" x14ac:dyDescent="0.25">
      <c r="A1156" s="181">
        <v>11325</v>
      </c>
      <c r="B1156" s="31">
        <v>1</v>
      </c>
      <c r="C1156" s="31" t="str">
        <f t="shared" si="18"/>
        <v>11325_1</v>
      </c>
      <c r="D1156" s="181">
        <v>57</v>
      </c>
      <c r="E1156" s="181">
        <v>4849.9279738799996</v>
      </c>
    </row>
    <row r="1157" spans="1:5" x14ac:dyDescent="0.25">
      <c r="A1157" s="181">
        <v>11328</v>
      </c>
      <c r="B1157" s="31">
        <v>1</v>
      </c>
      <c r="C1157" s="31" t="str">
        <f t="shared" si="18"/>
        <v>11328_1</v>
      </c>
      <c r="D1157" s="181">
        <v>180</v>
      </c>
      <c r="E1157" s="181">
        <v>170.12333872299999</v>
      </c>
    </row>
    <row r="1158" spans="1:5" x14ac:dyDescent="0.25">
      <c r="A1158" s="181">
        <v>11337</v>
      </c>
      <c r="B1158" s="31">
        <v>1</v>
      </c>
      <c r="C1158" s="31" t="str">
        <f t="shared" si="18"/>
        <v>11337_1</v>
      </c>
      <c r="D1158" s="181">
        <v>2261</v>
      </c>
      <c r="E1158" s="181">
        <v>6224.16848605</v>
      </c>
    </row>
    <row r="1159" spans="1:5" x14ac:dyDescent="0.25">
      <c r="A1159" s="181">
        <v>11337</v>
      </c>
      <c r="B1159" s="31">
        <v>2</v>
      </c>
      <c r="C1159" s="31" t="str">
        <f t="shared" si="18"/>
        <v>11337_2</v>
      </c>
      <c r="D1159" s="181">
        <v>33</v>
      </c>
      <c r="E1159" s="181">
        <v>6686.1645855099996</v>
      </c>
    </row>
    <row r="1160" spans="1:5" x14ac:dyDescent="0.25">
      <c r="A1160" s="181">
        <v>11339</v>
      </c>
      <c r="B1160" s="31">
        <v>1</v>
      </c>
      <c r="C1160" s="31" t="str">
        <f t="shared" si="18"/>
        <v>11339_1</v>
      </c>
      <c r="D1160" s="181">
        <v>441</v>
      </c>
      <c r="E1160" s="181">
        <v>3991.73955828</v>
      </c>
    </row>
    <row r="1161" spans="1:5" x14ac:dyDescent="0.25">
      <c r="A1161" s="181">
        <v>11339</v>
      </c>
      <c r="B1161" s="31">
        <v>2</v>
      </c>
      <c r="C1161" s="31" t="str">
        <f t="shared" si="18"/>
        <v>11339_2</v>
      </c>
      <c r="D1161" s="181">
        <v>388</v>
      </c>
      <c r="E1161" s="181">
        <v>3048.7253300799998</v>
      </c>
    </row>
    <row r="1162" spans="1:5" x14ac:dyDescent="0.25">
      <c r="A1162" s="181">
        <v>11343</v>
      </c>
      <c r="B1162" s="31">
        <v>1</v>
      </c>
      <c r="C1162" s="31" t="str">
        <f t="shared" si="18"/>
        <v>11343_1</v>
      </c>
      <c r="D1162" s="181">
        <v>95</v>
      </c>
      <c r="E1162" s="181">
        <v>3039.2500204799999</v>
      </c>
    </row>
    <row r="1163" spans="1:5" x14ac:dyDescent="0.25">
      <c r="A1163" s="181">
        <v>11345</v>
      </c>
      <c r="B1163" s="31">
        <v>1</v>
      </c>
      <c r="C1163" s="31" t="str">
        <f t="shared" si="18"/>
        <v>11345_1</v>
      </c>
      <c r="D1163" s="181">
        <v>1422</v>
      </c>
      <c r="E1163" s="181">
        <v>7406.0124518800003</v>
      </c>
    </row>
    <row r="1164" spans="1:5" x14ac:dyDescent="0.25">
      <c r="A1164" s="181">
        <v>11345</v>
      </c>
      <c r="B1164" s="31">
        <v>2</v>
      </c>
      <c r="C1164" s="31" t="str">
        <f t="shared" si="18"/>
        <v>11345_2</v>
      </c>
      <c r="D1164" s="181">
        <v>173</v>
      </c>
      <c r="E1164" s="181">
        <v>7062.5652341499999</v>
      </c>
    </row>
    <row r="1165" spans="1:5" x14ac:dyDescent="0.25">
      <c r="A1165" s="181">
        <v>11351</v>
      </c>
      <c r="B1165" s="31">
        <v>1</v>
      </c>
      <c r="C1165" s="31" t="str">
        <f t="shared" si="18"/>
        <v>11351_1</v>
      </c>
      <c r="D1165" s="181">
        <v>18</v>
      </c>
      <c r="E1165" s="181">
        <v>3752.6008457399998</v>
      </c>
    </row>
    <row r="1166" spans="1:5" x14ac:dyDescent="0.25">
      <c r="A1166" s="181">
        <v>11353</v>
      </c>
      <c r="B1166" s="31">
        <v>1</v>
      </c>
      <c r="C1166" s="31" t="str">
        <f t="shared" si="18"/>
        <v>11353_1</v>
      </c>
      <c r="D1166" s="181">
        <v>64</v>
      </c>
      <c r="E1166" s="181">
        <v>6599.0325966399996</v>
      </c>
    </row>
    <row r="1167" spans="1:5" x14ac:dyDescent="0.25">
      <c r="A1167" s="181">
        <v>11355</v>
      </c>
      <c r="B1167" s="31">
        <v>1</v>
      </c>
      <c r="C1167" s="31" t="str">
        <f t="shared" si="18"/>
        <v>11355_1</v>
      </c>
      <c r="D1167" s="181">
        <v>317</v>
      </c>
      <c r="E1167" s="181">
        <v>5611.1705520400001</v>
      </c>
    </row>
    <row r="1168" spans="1:5" x14ac:dyDescent="0.25">
      <c r="A1168" s="181">
        <v>11357</v>
      </c>
      <c r="B1168" s="31">
        <v>1</v>
      </c>
      <c r="C1168" s="31" t="str">
        <f t="shared" si="18"/>
        <v>11357_1</v>
      </c>
      <c r="D1168" s="181">
        <v>1902</v>
      </c>
      <c r="E1168" s="181">
        <v>1425.3937972900001</v>
      </c>
    </row>
    <row r="1169" spans="1:5" x14ac:dyDescent="0.25">
      <c r="A1169" s="181">
        <v>11361</v>
      </c>
      <c r="B1169" s="31">
        <v>1</v>
      </c>
      <c r="C1169" s="31" t="str">
        <f t="shared" si="18"/>
        <v>11361_1</v>
      </c>
      <c r="D1169" s="181">
        <v>166</v>
      </c>
      <c r="E1169" s="181">
        <v>2012.96890388</v>
      </c>
    </row>
    <row r="1170" spans="1:5" x14ac:dyDescent="0.25">
      <c r="A1170" s="181">
        <v>11363</v>
      </c>
      <c r="B1170" s="31">
        <v>1</v>
      </c>
      <c r="C1170" s="31" t="str">
        <f t="shared" si="18"/>
        <v>11363_1</v>
      </c>
      <c r="D1170" s="181">
        <v>48</v>
      </c>
      <c r="E1170" s="181">
        <v>3472.97389879</v>
      </c>
    </row>
    <row r="1171" spans="1:5" x14ac:dyDescent="0.25">
      <c r="A1171" s="181">
        <v>11365</v>
      </c>
      <c r="B1171" s="31">
        <v>1</v>
      </c>
      <c r="C1171" s="31" t="str">
        <f t="shared" si="18"/>
        <v>11365_1</v>
      </c>
      <c r="D1171" s="181">
        <v>644</v>
      </c>
      <c r="E1171" s="181">
        <v>6953.9983885800002</v>
      </c>
    </row>
    <row r="1172" spans="1:5" x14ac:dyDescent="0.25">
      <c r="A1172" s="181">
        <v>11365</v>
      </c>
      <c r="B1172" s="31">
        <v>2</v>
      </c>
      <c r="C1172" s="31" t="str">
        <f t="shared" si="18"/>
        <v>11365_2</v>
      </c>
      <c r="D1172" s="181">
        <v>34</v>
      </c>
      <c r="E1172" s="181">
        <v>2570.4550829700001</v>
      </c>
    </row>
    <row r="1173" spans="1:5" x14ac:dyDescent="0.25">
      <c r="A1173" s="181">
        <v>11369</v>
      </c>
      <c r="B1173" s="31">
        <v>2</v>
      </c>
      <c r="C1173" s="31" t="str">
        <f t="shared" si="18"/>
        <v>11369_2</v>
      </c>
      <c r="D1173" s="181">
        <v>283</v>
      </c>
      <c r="E1173" s="181">
        <v>1402.6760893000001</v>
      </c>
    </row>
    <row r="1174" spans="1:5" x14ac:dyDescent="0.25">
      <c r="A1174" s="181">
        <v>11403</v>
      </c>
      <c r="B1174" s="31">
        <v>1</v>
      </c>
      <c r="C1174" s="31" t="str">
        <f t="shared" si="18"/>
        <v>11403_1</v>
      </c>
      <c r="D1174" s="181">
        <v>43</v>
      </c>
      <c r="E1174" s="181">
        <v>1616.24423144</v>
      </c>
    </row>
    <row r="1175" spans="1:5" x14ac:dyDescent="0.25">
      <c r="A1175" s="181">
        <v>11419</v>
      </c>
      <c r="B1175" s="31">
        <v>1</v>
      </c>
      <c r="C1175" s="31" t="str">
        <f t="shared" si="18"/>
        <v>11419_1</v>
      </c>
      <c r="D1175" s="181">
        <v>503</v>
      </c>
      <c r="E1175" s="181">
        <v>7161.7747083499999</v>
      </c>
    </row>
    <row r="1176" spans="1:5" x14ac:dyDescent="0.25">
      <c r="A1176" s="181">
        <v>11421</v>
      </c>
      <c r="B1176" s="31">
        <v>1</v>
      </c>
      <c r="C1176" s="31" t="str">
        <f t="shared" si="18"/>
        <v>11421_1</v>
      </c>
      <c r="D1176" s="181">
        <v>196</v>
      </c>
      <c r="E1176" s="181">
        <v>6029.5012205599996</v>
      </c>
    </row>
    <row r="1177" spans="1:5" x14ac:dyDescent="0.25">
      <c r="A1177" s="181">
        <v>11423</v>
      </c>
      <c r="B1177" s="31">
        <v>1</v>
      </c>
      <c r="C1177" s="31" t="str">
        <f t="shared" si="18"/>
        <v>11423_1</v>
      </c>
      <c r="D1177" s="181">
        <v>1428</v>
      </c>
      <c r="E1177" s="181">
        <v>2527.1940278100001</v>
      </c>
    </row>
    <row r="1178" spans="1:5" x14ac:dyDescent="0.25">
      <c r="A1178" s="181">
        <v>11427</v>
      </c>
      <c r="B1178" s="31">
        <v>1</v>
      </c>
      <c r="C1178" s="31" t="str">
        <f t="shared" si="18"/>
        <v>11427_1</v>
      </c>
      <c r="D1178" s="181">
        <v>124</v>
      </c>
      <c r="E1178" s="181">
        <v>4782.4271503</v>
      </c>
    </row>
    <row r="1179" spans="1:5" x14ac:dyDescent="0.25">
      <c r="A1179" s="181">
        <v>11429</v>
      </c>
      <c r="B1179" s="31">
        <v>1</v>
      </c>
      <c r="C1179" s="31" t="str">
        <f t="shared" si="18"/>
        <v>11429_1</v>
      </c>
      <c r="D1179" s="181">
        <v>166</v>
      </c>
      <c r="E1179" s="181">
        <v>1994.5676633</v>
      </c>
    </row>
    <row r="1180" spans="1:5" x14ac:dyDescent="0.25">
      <c r="A1180" s="181">
        <v>11430</v>
      </c>
      <c r="B1180" s="31">
        <v>1</v>
      </c>
      <c r="C1180" s="31" t="str">
        <f t="shared" si="18"/>
        <v>11430_1</v>
      </c>
      <c r="D1180" s="181">
        <v>176</v>
      </c>
      <c r="E1180" s="181">
        <v>2466.7048411300002</v>
      </c>
    </row>
    <row r="1181" spans="1:5" x14ac:dyDescent="0.25">
      <c r="A1181" s="181">
        <v>11431</v>
      </c>
      <c r="B1181" s="31">
        <v>1</v>
      </c>
      <c r="C1181" s="31" t="str">
        <f t="shared" si="18"/>
        <v>11431_1</v>
      </c>
      <c r="D1181" s="181">
        <v>264</v>
      </c>
      <c r="E1181" s="181">
        <v>4377.0849404199998</v>
      </c>
    </row>
    <row r="1182" spans="1:5" x14ac:dyDescent="0.25">
      <c r="A1182" s="181">
        <v>11432</v>
      </c>
      <c r="B1182" s="31">
        <v>1</v>
      </c>
      <c r="C1182" s="31" t="str">
        <f t="shared" si="18"/>
        <v>11432_1</v>
      </c>
      <c r="D1182" s="181">
        <v>356</v>
      </c>
      <c r="E1182" s="181">
        <v>4647.3007958799999</v>
      </c>
    </row>
    <row r="1183" spans="1:5" x14ac:dyDescent="0.25">
      <c r="A1183" s="181">
        <v>11433</v>
      </c>
      <c r="B1183" s="31">
        <v>1</v>
      </c>
      <c r="C1183" s="31" t="str">
        <f t="shared" si="18"/>
        <v>11433_1</v>
      </c>
      <c r="D1183" s="181">
        <v>164</v>
      </c>
      <c r="E1183" s="181">
        <v>5858.6268392600005</v>
      </c>
    </row>
    <row r="1184" spans="1:5" x14ac:dyDescent="0.25">
      <c r="A1184" s="181">
        <v>11435</v>
      </c>
      <c r="B1184" s="31">
        <v>1</v>
      </c>
      <c r="C1184" s="31" t="str">
        <f t="shared" si="18"/>
        <v>11435_1</v>
      </c>
      <c r="D1184" s="181">
        <v>406</v>
      </c>
      <c r="E1184" s="181">
        <v>2744.92234899</v>
      </c>
    </row>
    <row r="1185" spans="1:5" x14ac:dyDescent="0.25">
      <c r="A1185" s="181">
        <v>11436</v>
      </c>
      <c r="B1185" s="31">
        <v>1</v>
      </c>
      <c r="C1185" s="31" t="str">
        <f t="shared" si="18"/>
        <v>11436_1</v>
      </c>
      <c r="D1185" s="181">
        <v>122</v>
      </c>
      <c r="E1185" s="181">
        <v>7604.7949142500001</v>
      </c>
    </row>
    <row r="1186" spans="1:5" x14ac:dyDescent="0.25">
      <c r="A1186" s="181">
        <v>11439</v>
      </c>
      <c r="B1186" s="31">
        <v>1</v>
      </c>
      <c r="C1186" s="31" t="str">
        <f t="shared" si="18"/>
        <v>11439_1</v>
      </c>
      <c r="D1186" s="181">
        <v>551</v>
      </c>
      <c r="E1186" s="181">
        <v>3657.4698821299999</v>
      </c>
    </row>
    <row r="1187" spans="1:5" x14ac:dyDescent="0.25">
      <c r="A1187" s="181">
        <v>11439</v>
      </c>
      <c r="B1187" s="31">
        <v>2</v>
      </c>
      <c r="C1187" s="31" t="str">
        <f t="shared" si="18"/>
        <v>11439_2</v>
      </c>
      <c r="D1187" s="181">
        <v>422</v>
      </c>
      <c r="E1187" s="181">
        <v>5361.1640710199999</v>
      </c>
    </row>
    <row r="1188" spans="1:5" x14ac:dyDescent="0.25">
      <c r="A1188" s="181">
        <v>11443</v>
      </c>
      <c r="B1188" s="31">
        <v>1</v>
      </c>
      <c r="C1188" s="31" t="str">
        <f t="shared" si="18"/>
        <v>11443_1</v>
      </c>
      <c r="D1188" s="181">
        <v>146</v>
      </c>
      <c r="E1188" s="181">
        <v>3643.4908688099999</v>
      </c>
    </row>
    <row r="1189" spans="1:5" x14ac:dyDescent="0.25">
      <c r="A1189" s="181">
        <v>11454</v>
      </c>
      <c r="B1189" s="31">
        <v>1</v>
      </c>
      <c r="C1189" s="31" t="str">
        <f t="shared" si="18"/>
        <v>11454_1</v>
      </c>
      <c r="D1189" s="181">
        <v>385</v>
      </c>
      <c r="E1189" s="181">
        <v>141.49662789499999</v>
      </c>
    </row>
    <row r="1190" spans="1:5" x14ac:dyDescent="0.25">
      <c r="A1190" s="181">
        <v>11455</v>
      </c>
      <c r="B1190" s="31">
        <v>1</v>
      </c>
      <c r="C1190" s="31" t="str">
        <f t="shared" si="18"/>
        <v>11455_1</v>
      </c>
      <c r="D1190" s="181">
        <v>580</v>
      </c>
      <c r="E1190" s="181">
        <v>2214.2983222799999</v>
      </c>
    </row>
    <row r="1191" spans="1:5" x14ac:dyDescent="0.25">
      <c r="A1191" s="181">
        <v>11455</v>
      </c>
      <c r="B1191" s="31">
        <v>2</v>
      </c>
      <c r="C1191" s="31" t="str">
        <f t="shared" si="18"/>
        <v>11455_2</v>
      </c>
      <c r="D1191" s="181">
        <v>216</v>
      </c>
      <c r="E1191" s="181">
        <v>6396.0370032999999</v>
      </c>
    </row>
    <row r="1192" spans="1:5" x14ac:dyDescent="0.25">
      <c r="A1192" s="181">
        <v>11456</v>
      </c>
      <c r="B1192" s="31">
        <v>1</v>
      </c>
      <c r="C1192" s="31" t="str">
        <f t="shared" si="18"/>
        <v>11456_1</v>
      </c>
      <c r="D1192" s="181">
        <v>56</v>
      </c>
      <c r="E1192" s="181">
        <v>503.59058004399998</v>
      </c>
    </row>
    <row r="1193" spans="1:5" x14ac:dyDescent="0.25">
      <c r="A1193" s="181">
        <v>11459</v>
      </c>
      <c r="B1193" s="31">
        <v>1</v>
      </c>
      <c r="C1193" s="31" t="str">
        <f t="shared" si="18"/>
        <v>11459_1</v>
      </c>
      <c r="D1193" s="181">
        <v>1011</v>
      </c>
      <c r="E1193" s="181">
        <v>4845.8962673300002</v>
      </c>
    </row>
    <row r="1194" spans="1:5" x14ac:dyDescent="0.25">
      <c r="A1194" s="181">
        <v>11459</v>
      </c>
      <c r="B1194" s="31">
        <v>2</v>
      </c>
      <c r="C1194" s="31" t="str">
        <f t="shared" si="18"/>
        <v>11459_2</v>
      </c>
      <c r="D1194" s="181">
        <v>257</v>
      </c>
      <c r="E1194" s="181">
        <v>4150.0361185700003</v>
      </c>
    </row>
    <row r="1195" spans="1:5" x14ac:dyDescent="0.25">
      <c r="A1195" s="181">
        <v>11463</v>
      </c>
      <c r="B1195" s="31">
        <v>1</v>
      </c>
      <c r="C1195" s="31" t="str">
        <f t="shared" si="18"/>
        <v>11463_1</v>
      </c>
      <c r="D1195" s="181">
        <v>184</v>
      </c>
      <c r="E1195" s="181">
        <v>4981.5521280800003</v>
      </c>
    </row>
    <row r="1196" spans="1:5" x14ac:dyDescent="0.25">
      <c r="A1196" s="181">
        <v>11465</v>
      </c>
      <c r="B1196" s="31">
        <v>1</v>
      </c>
      <c r="C1196" s="31" t="str">
        <f t="shared" si="18"/>
        <v>11465_1</v>
      </c>
      <c r="D1196" s="181">
        <v>446</v>
      </c>
      <c r="E1196" s="181">
        <v>3104.10700335</v>
      </c>
    </row>
    <row r="1197" spans="1:5" x14ac:dyDescent="0.25">
      <c r="A1197" s="181">
        <v>11466</v>
      </c>
      <c r="B1197" s="31">
        <v>1</v>
      </c>
      <c r="C1197" s="31" t="str">
        <f t="shared" si="18"/>
        <v>11466_1</v>
      </c>
      <c r="D1197" s="181">
        <v>2125</v>
      </c>
      <c r="E1197" s="181">
        <v>4490.2139350699999</v>
      </c>
    </row>
    <row r="1198" spans="1:5" x14ac:dyDescent="0.25">
      <c r="A1198" s="181">
        <v>11467</v>
      </c>
      <c r="B1198" s="31">
        <v>1</v>
      </c>
      <c r="C1198" s="31" t="str">
        <f t="shared" si="18"/>
        <v>11467_1</v>
      </c>
      <c r="D1198" s="181">
        <v>532</v>
      </c>
      <c r="E1198" s="181">
        <v>3437.6935864699999</v>
      </c>
    </row>
    <row r="1199" spans="1:5" x14ac:dyDescent="0.25">
      <c r="A1199" s="181">
        <v>11468</v>
      </c>
      <c r="B1199" s="31">
        <v>1</v>
      </c>
      <c r="C1199" s="31" t="str">
        <f t="shared" si="18"/>
        <v>11468_1</v>
      </c>
      <c r="D1199" s="181">
        <v>610</v>
      </c>
      <c r="E1199" s="181">
        <v>2528.4882252900002</v>
      </c>
    </row>
    <row r="1200" spans="1:5" x14ac:dyDescent="0.25">
      <c r="A1200" s="181">
        <v>11471</v>
      </c>
      <c r="B1200" s="31">
        <v>1</v>
      </c>
      <c r="C1200" s="31" t="str">
        <f t="shared" si="18"/>
        <v>11471_1</v>
      </c>
      <c r="D1200" s="181">
        <v>102</v>
      </c>
      <c r="E1200" s="181">
        <v>3420.88731474</v>
      </c>
    </row>
    <row r="1201" spans="1:5" x14ac:dyDescent="0.25">
      <c r="A1201" s="181">
        <v>11473</v>
      </c>
      <c r="B1201" s="31">
        <v>1</v>
      </c>
      <c r="C1201" s="31" t="str">
        <f t="shared" si="18"/>
        <v>11473_1</v>
      </c>
      <c r="D1201" s="181">
        <v>103</v>
      </c>
      <c r="E1201" s="181">
        <v>3387.9021235</v>
      </c>
    </row>
    <row r="1202" spans="1:5" x14ac:dyDescent="0.25">
      <c r="A1202" s="181">
        <v>11475</v>
      </c>
      <c r="B1202" s="31">
        <v>1</v>
      </c>
      <c r="C1202" s="31" t="str">
        <f t="shared" si="18"/>
        <v>11475_1</v>
      </c>
      <c r="D1202" s="181">
        <v>581</v>
      </c>
      <c r="E1202" s="181">
        <v>4771.7097840099996</v>
      </c>
    </row>
    <row r="1203" spans="1:5" x14ac:dyDescent="0.25">
      <c r="A1203" s="181">
        <v>11475</v>
      </c>
      <c r="B1203" s="31">
        <v>2</v>
      </c>
      <c r="C1203" s="31" t="str">
        <f t="shared" si="18"/>
        <v>11475_2</v>
      </c>
      <c r="D1203" s="181">
        <v>76</v>
      </c>
      <c r="E1203" s="181">
        <v>3048.5787627700001</v>
      </c>
    </row>
    <row r="1204" spans="1:5" x14ac:dyDescent="0.25">
      <c r="A1204" s="181">
        <v>11476</v>
      </c>
      <c r="B1204" s="31">
        <v>1</v>
      </c>
      <c r="C1204" s="31" t="str">
        <f t="shared" si="18"/>
        <v>11476_1</v>
      </c>
      <c r="D1204" s="181">
        <v>361</v>
      </c>
      <c r="E1204" s="181">
        <v>2060.8699723</v>
      </c>
    </row>
    <row r="1205" spans="1:5" x14ac:dyDescent="0.25">
      <c r="A1205" s="181">
        <v>11479</v>
      </c>
      <c r="B1205" s="31">
        <v>1</v>
      </c>
      <c r="C1205" s="31" t="str">
        <f t="shared" si="18"/>
        <v>11479_1</v>
      </c>
      <c r="D1205" s="181">
        <v>536</v>
      </c>
      <c r="E1205" s="181">
        <v>6590.6039682099999</v>
      </c>
    </row>
    <row r="1206" spans="1:5" x14ac:dyDescent="0.25">
      <c r="A1206" s="181">
        <v>11480</v>
      </c>
      <c r="B1206" s="31">
        <v>1</v>
      </c>
      <c r="C1206" s="31" t="str">
        <f t="shared" si="18"/>
        <v>11480_1</v>
      </c>
      <c r="D1206" s="181">
        <v>449</v>
      </c>
      <c r="E1206" s="181">
        <v>5947.7038707600004</v>
      </c>
    </row>
    <row r="1207" spans="1:5" x14ac:dyDescent="0.25">
      <c r="A1207" s="181">
        <v>11483</v>
      </c>
      <c r="B1207" s="31">
        <v>1</v>
      </c>
      <c r="C1207" s="31" t="str">
        <f t="shared" si="18"/>
        <v>11483_1</v>
      </c>
      <c r="D1207" s="181">
        <v>614</v>
      </c>
      <c r="E1207" s="181">
        <v>5166.9572510799999</v>
      </c>
    </row>
    <row r="1208" spans="1:5" x14ac:dyDescent="0.25">
      <c r="A1208" s="181">
        <v>11485</v>
      </c>
      <c r="B1208" s="31">
        <v>1</v>
      </c>
      <c r="C1208" s="31" t="str">
        <f t="shared" si="18"/>
        <v>11485_1</v>
      </c>
      <c r="D1208" s="181">
        <v>239</v>
      </c>
      <c r="E1208" s="181">
        <v>2209.1974215700002</v>
      </c>
    </row>
    <row r="1209" spans="1:5" x14ac:dyDescent="0.25">
      <c r="A1209" s="181">
        <v>11487</v>
      </c>
      <c r="B1209" s="31">
        <v>1</v>
      </c>
      <c r="C1209" s="31" t="str">
        <f t="shared" si="18"/>
        <v>11487_1</v>
      </c>
      <c r="D1209" s="181">
        <v>23</v>
      </c>
      <c r="E1209" s="181">
        <v>3510.9380684100001</v>
      </c>
    </row>
    <row r="1210" spans="1:5" x14ac:dyDescent="0.25">
      <c r="A1210" s="181">
        <v>11489</v>
      </c>
      <c r="B1210" s="31">
        <v>1</v>
      </c>
      <c r="C1210" s="31" t="str">
        <f t="shared" si="18"/>
        <v>11489_1</v>
      </c>
      <c r="D1210" s="181">
        <v>53</v>
      </c>
      <c r="E1210" s="181">
        <v>3588.6829349200002</v>
      </c>
    </row>
    <row r="1211" spans="1:5" x14ac:dyDescent="0.25">
      <c r="A1211" s="181">
        <v>11489</v>
      </c>
      <c r="B1211" s="31">
        <v>2</v>
      </c>
      <c r="C1211" s="31" t="str">
        <f t="shared" si="18"/>
        <v>11489_2</v>
      </c>
      <c r="D1211" s="181">
        <v>53</v>
      </c>
      <c r="E1211" s="181">
        <v>2718.4478987699999</v>
      </c>
    </row>
    <row r="1212" spans="1:5" x14ac:dyDescent="0.25">
      <c r="A1212" s="181">
        <v>11490</v>
      </c>
      <c r="B1212" s="31">
        <v>1</v>
      </c>
      <c r="C1212" s="31" t="str">
        <f t="shared" si="18"/>
        <v>11490_1</v>
      </c>
      <c r="D1212" s="181">
        <v>357</v>
      </c>
      <c r="E1212" s="181">
        <v>932.69556287399996</v>
      </c>
    </row>
    <row r="1213" spans="1:5" x14ac:dyDescent="0.25">
      <c r="A1213" s="181">
        <v>11491</v>
      </c>
      <c r="B1213" s="31">
        <v>1</v>
      </c>
      <c r="C1213" s="31" t="str">
        <f t="shared" si="18"/>
        <v>11491_1</v>
      </c>
      <c r="D1213" s="181">
        <v>28</v>
      </c>
      <c r="E1213" s="181">
        <v>2653.0799177499998</v>
      </c>
    </row>
    <row r="1214" spans="1:5" x14ac:dyDescent="0.25">
      <c r="A1214" s="181">
        <v>11491</v>
      </c>
      <c r="B1214" s="31">
        <v>2</v>
      </c>
      <c r="C1214" s="31" t="str">
        <f t="shared" si="18"/>
        <v>11491_2</v>
      </c>
      <c r="D1214" s="181">
        <v>248</v>
      </c>
      <c r="E1214" s="181">
        <v>4662.3202407600002</v>
      </c>
    </row>
    <row r="1215" spans="1:5" x14ac:dyDescent="0.25">
      <c r="A1215" s="181">
        <v>11503</v>
      </c>
      <c r="B1215" s="31">
        <v>1</v>
      </c>
      <c r="C1215" s="31" t="str">
        <f t="shared" si="18"/>
        <v>11503_1</v>
      </c>
      <c r="D1215" s="181">
        <v>19</v>
      </c>
      <c r="E1215" s="181">
        <v>1951.7986567299999</v>
      </c>
    </row>
    <row r="1216" spans="1:5" x14ac:dyDescent="0.25">
      <c r="A1216" s="181">
        <v>11505</v>
      </c>
      <c r="B1216" s="31">
        <v>1</v>
      </c>
      <c r="C1216" s="31" t="str">
        <f t="shared" si="18"/>
        <v>11505_1</v>
      </c>
      <c r="D1216" s="181">
        <v>1163</v>
      </c>
      <c r="E1216" s="181">
        <v>9116.6512611399994</v>
      </c>
    </row>
    <row r="1217" spans="1:5" x14ac:dyDescent="0.25">
      <c r="A1217" s="181">
        <v>11507</v>
      </c>
      <c r="B1217" s="31">
        <v>1</v>
      </c>
      <c r="C1217" s="31" t="str">
        <f t="shared" si="18"/>
        <v>11507_1</v>
      </c>
      <c r="D1217" s="181">
        <v>739</v>
      </c>
      <c r="E1217" s="181">
        <v>4044.8264677100001</v>
      </c>
    </row>
    <row r="1218" spans="1:5" x14ac:dyDescent="0.25">
      <c r="A1218" s="181">
        <v>11509</v>
      </c>
      <c r="B1218" s="31">
        <v>1</v>
      </c>
      <c r="C1218" s="31" t="str">
        <f t="shared" si="18"/>
        <v>11509_1</v>
      </c>
      <c r="D1218" s="181">
        <v>54</v>
      </c>
      <c r="E1218" s="181">
        <v>6143.2058521500003</v>
      </c>
    </row>
    <row r="1219" spans="1:5" x14ac:dyDescent="0.25">
      <c r="A1219" s="181">
        <v>11511</v>
      </c>
      <c r="B1219" s="31">
        <v>1</v>
      </c>
      <c r="C1219" s="31" t="str">
        <f t="shared" ref="C1219:C1282" si="19">CONCATENATE(A1219,"_",B1219)</f>
        <v>11511_1</v>
      </c>
      <c r="D1219" s="181">
        <v>491</v>
      </c>
      <c r="E1219" s="181">
        <v>2619.2111396300002</v>
      </c>
    </row>
    <row r="1220" spans="1:5" x14ac:dyDescent="0.25">
      <c r="A1220" s="181">
        <v>11513</v>
      </c>
      <c r="B1220" s="31">
        <v>1</v>
      </c>
      <c r="C1220" s="31" t="str">
        <f t="shared" si="19"/>
        <v>11513_1</v>
      </c>
      <c r="D1220" s="181">
        <v>24</v>
      </c>
      <c r="E1220" s="181">
        <v>5743.1681885999997</v>
      </c>
    </row>
    <row r="1221" spans="1:5" x14ac:dyDescent="0.25">
      <c r="A1221" s="181">
        <v>11515</v>
      </c>
      <c r="B1221" s="31">
        <v>1</v>
      </c>
      <c r="C1221" s="31" t="str">
        <f t="shared" si="19"/>
        <v>11515_1</v>
      </c>
      <c r="D1221" s="181">
        <v>326</v>
      </c>
      <c r="E1221" s="181">
        <v>4706.2230863100003</v>
      </c>
    </row>
    <row r="1222" spans="1:5" x14ac:dyDescent="0.25">
      <c r="A1222" s="181">
        <v>11556</v>
      </c>
      <c r="B1222" s="31">
        <v>1</v>
      </c>
      <c r="C1222" s="31" t="str">
        <f t="shared" si="19"/>
        <v>11556_1</v>
      </c>
      <c r="D1222" s="181">
        <v>3439</v>
      </c>
      <c r="E1222" s="181">
        <v>6382.73709487</v>
      </c>
    </row>
    <row r="1223" spans="1:5" x14ac:dyDescent="0.25">
      <c r="A1223" s="181">
        <v>11557</v>
      </c>
      <c r="B1223" s="31">
        <v>1</v>
      </c>
      <c r="C1223" s="31" t="str">
        <f t="shared" si="19"/>
        <v>11557_1</v>
      </c>
      <c r="D1223" s="181">
        <v>2412</v>
      </c>
      <c r="E1223" s="181">
        <v>822.14265573800003</v>
      </c>
    </row>
    <row r="1224" spans="1:5" x14ac:dyDescent="0.25">
      <c r="A1224" s="181">
        <v>11568</v>
      </c>
      <c r="B1224" s="31">
        <v>1</v>
      </c>
      <c r="C1224" s="31" t="str">
        <f t="shared" si="19"/>
        <v>11568_1</v>
      </c>
      <c r="D1224" s="181">
        <v>112</v>
      </c>
      <c r="E1224" s="181">
        <v>1479.9431460200001</v>
      </c>
    </row>
    <row r="1225" spans="1:5" x14ac:dyDescent="0.25">
      <c r="A1225" s="181">
        <v>11571</v>
      </c>
      <c r="B1225" s="31">
        <v>1</v>
      </c>
      <c r="C1225" s="31" t="str">
        <f t="shared" si="19"/>
        <v>11571_1</v>
      </c>
      <c r="D1225" s="181">
        <v>494</v>
      </c>
      <c r="E1225" s="181">
        <v>793.87584655000001</v>
      </c>
    </row>
    <row r="1226" spans="1:5" x14ac:dyDescent="0.25">
      <c r="A1226" s="181">
        <v>11576</v>
      </c>
      <c r="B1226" s="31">
        <v>1</v>
      </c>
      <c r="C1226" s="31" t="str">
        <f t="shared" si="19"/>
        <v>11576_1</v>
      </c>
      <c r="D1226" s="181">
        <v>176</v>
      </c>
      <c r="E1226" s="181">
        <v>5766.0528192600004</v>
      </c>
    </row>
    <row r="1227" spans="1:5" x14ac:dyDescent="0.25">
      <c r="A1227" s="181">
        <v>11577</v>
      </c>
      <c r="B1227" s="31">
        <v>1</v>
      </c>
      <c r="C1227" s="31" t="str">
        <f t="shared" si="19"/>
        <v>11577_1</v>
      </c>
      <c r="D1227" s="181">
        <v>109</v>
      </c>
      <c r="E1227" s="181">
        <v>726.96908611499998</v>
      </c>
    </row>
    <row r="1228" spans="1:5" x14ac:dyDescent="0.25">
      <c r="A1228" s="181">
        <v>11583</v>
      </c>
      <c r="B1228" s="31">
        <v>1</v>
      </c>
      <c r="C1228" s="31" t="str">
        <f t="shared" si="19"/>
        <v>11583_1</v>
      </c>
      <c r="D1228" s="181">
        <v>349</v>
      </c>
      <c r="E1228" s="181">
        <v>1377.8956300100001</v>
      </c>
    </row>
    <row r="1229" spans="1:5" x14ac:dyDescent="0.25">
      <c r="A1229" s="181">
        <v>11587</v>
      </c>
      <c r="B1229" s="31">
        <v>1</v>
      </c>
      <c r="C1229" s="31" t="str">
        <f t="shared" si="19"/>
        <v>11587_1</v>
      </c>
      <c r="D1229" s="181">
        <v>294</v>
      </c>
      <c r="E1229" s="181">
        <v>1092.4426985600001</v>
      </c>
    </row>
    <row r="1230" spans="1:5" x14ac:dyDescent="0.25">
      <c r="A1230" s="181">
        <v>11589</v>
      </c>
      <c r="B1230" s="31">
        <v>1</v>
      </c>
      <c r="C1230" s="31" t="str">
        <f t="shared" si="19"/>
        <v>11589_1</v>
      </c>
      <c r="D1230" s="181">
        <v>2462</v>
      </c>
      <c r="E1230" s="181">
        <v>3615.4550405800001</v>
      </c>
    </row>
    <row r="1231" spans="1:5" x14ac:dyDescent="0.25">
      <c r="A1231" s="181">
        <v>11591</v>
      </c>
      <c r="B1231" s="31">
        <v>1</v>
      </c>
      <c r="C1231" s="31" t="str">
        <f t="shared" si="19"/>
        <v>11591_1</v>
      </c>
      <c r="D1231" s="181">
        <v>439</v>
      </c>
      <c r="E1231" s="181">
        <v>5293.7502188400003</v>
      </c>
    </row>
    <row r="1232" spans="1:5" x14ac:dyDescent="0.25">
      <c r="A1232" s="181">
        <v>11591</v>
      </c>
      <c r="B1232" s="31">
        <v>2</v>
      </c>
      <c r="C1232" s="31" t="str">
        <f t="shared" si="19"/>
        <v>11591_2</v>
      </c>
      <c r="D1232" s="181">
        <v>441</v>
      </c>
      <c r="E1232" s="181">
        <v>2664.17837508</v>
      </c>
    </row>
    <row r="1233" spans="1:5" x14ac:dyDescent="0.25">
      <c r="A1233" s="181">
        <v>11595</v>
      </c>
      <c r="B1233" s="31">
        <v>1</v>
      </c>
      <c r="C1233" s="31" t="str">
        <f t="shared" si="19"/>
        <v>11595_1</v>
      </c>
      <c r="D1233" s="181">
        <v>313</v>
      </c>
      <c r="E1233" s="181">
        <v>2421.0964936999999</v>
      </c>
    </row>
    <row r="1234" spans="1:5" x14ac:dyDescent="0.25">
      <c r="A1234" s="181">
        <v>11605</v>
      </c>
      <c r="B1234" s="31">
        <v>1</v>
      </c>
      <c r="C1234" s="31" t="str">
        <f t="shared" si="19"/>
        <v>11605_1</v>
      </c>
      <c r="D1234" s="181">
        <v>255</v>
      </c>
      <c r="E1234" s="181">
        <v>2841.3815878400001</v>
      </c>
    </row>
    <row r="1235" spans="1:5" x14ac:dyDescent="0.25">
      <c r="A1235" s="181">
        <v>11609</v>
      </c>
      <c r="B1235" s="31">
        <v>1</v>
      </c>
      <c r="C1235" s="31" t="str">
        <f t="shared" si="19"/>
        <v>11609_1</v>
      </c>
      <c r="D1235" s="181">
        <v>166</v>
      </c>
      <c r="E1235" s="181">
        <v>3567.0496809599999</v>
      </c>
    </row>
    <row r="1236" spans="1:5" x14ac:dyDescent="0.25">
      <c r="A1236" s="181">
        <v>11610</v>
      </c>
      <c r="B1236" s="31">
        <v>1</v>
      </c>
      <c r="C1236" s="31" t="str">
        <f t="shared" si="19"/>
        <v>11610_1</v>
      </c>
      <c r="D1236" s="181">
        <v>775</v>
      </c>
      <c r="E1236" s="181">
        <v>2235.1790186200001</v>
      </c>
    </row>
    <row r="1237" spans="1:5" x14ac:dyDescent="0.25">
      <c r="A1237" s="181">
        <v>11615</v>
      </c>
      <c r="B1237" s="31">
        <v>1</v>
      </c>
      <c r="C1237" s="31" t="str">
        <f t="shared" si="19"/>
        <v>11615_1</v>
      </c>
      <c r="D1237" s="181">
        <v>891</v>
      </c>
      <c r="E1237" s="181">
        <v>2655.87158279</v>
      </c>
    </row>
    <row r="1238" spans="1:5" x14ac:dyDescent="0.25">
      <c r="A1238" s="181">
        <v>11617</v>
      </c>
      <c r="B1238" s="31">
        <v>1</v>
      </c>
      <c r="C1238" s="31" t="str">
        <f t="shared" si="19"/>
        <v>11617_1</v>
      </c>
      <c r="D1238" s="181">
        <v>170</v>
      </c>
      <c r="E1238" s="181">
        <v>5910.0306292900004</v>
      </c>
    </row>
    <row r="1239" spans="1:5" x14ac:dyDescent="0.25">
      <c r="A1239" s="181">
        <v>11619</v>
      </c>
      <c r="B1239" s="31">
        <v>1</v>
      </c>
      <c r="C1239" s="31" t="str">
        <f t="shared" si="19"/>
        <v>11619_1</v>
      </c>
      <c r="D1239" s="181">
        <v>77</v>
      </c>
      <c r="E1239" s="181">
        <v>1484.9430263199999</v>
      </c>
    </row>
    <row r="1240" spans="1:5" x14ac:dyDescent="0.25">
      <c r="A1240" s="181">
        <v>11623</v>
      </c>
      <c r="B1240" s="31">
        <v>1</v>
      </c>
      <c r="C1240" s="31" t="str">
        <f t="shared" si="19"/>
        <v>11623_1</v>
      </c>
      <c r="D1240" s="181">
        <v>19</v>
      </c>
      <c r="E1240" s="181">
        <v>5284.7061244200004</v>
      </c>
    </row>
    <row r="1241" spans="1:5" x14ac:dyDescent="0.25">
      <c r="A1241" s="181">
        <v>11624</v>
      </c>
      <c r="B1241" s="31">
        <v>1</v>
      </c>
      <c r="C1241" s="31" t="str">
        <f t="shared" si="19"/>
        <v>11624_1</v>
      </c>
      <c r="D1241" s="181">
        <v>158</v>
      </c>
      <c r="E1241" s="181">
        <v>5880.80808093</v>
      </c>
    </row>
    <row r="1242" spans="1:5" x14ac:dyDescent="0.25">
      <c r="A1242" s="181">
        <v>11625</v>
      </c>
      <c r="B1242" s="31">
        <v>1</v>
      </c>
      <c r="C1242" s="31" t="str">
        <f t="shared" si="19"/>
        <v>11625_1</v>
      </c>
      <c r="D1242" s="181">
        <v>14</v>
      </c>
      <c r="E1242" s="181">
        <v>1294.73897932</v>
      </c>
    </row>
    <row r="1243" spans="1:5" x14ac:dyDescent="0.25">
      <c r="A1243" s="181">
        <v>11633</v>
      </c>
      <c r="B1243" s="31">
        <v>1</v>
      </c>
      <c r="C1243" s="31" t="str">
        <f t="shared" si="19"/>
        <v>11633_1</v>
      </c>
      <c r="D1243" s="181">
        <v>75</v>
      </c>
      <c r="E1243" s="181">
        <v>2718.3548370799999</v>
      </c>
    </row>
    <row r="1244" spans="1:5" x14ac:dyDescent="0.25">
      <c r="A1244" s="181">
        <v>11634</v>
      </c>
      <c r="B1244" s="31">
        <v>1</v>
      </c>
      <c r="C1244" s="31" t="str">
        <f t="shared" si="19"/>
        <v>11634_1</v>
      </c>
      <c r="D1244" s="181">
        <v>5</v>
      </c>
      <c r="E1244" s="181">
        <v>576.15176930500002</v>
      </c>
    </row>
    <row r="1245" spans="1:5" x14ac:dyDescent="0.25">
      <c r="A1245" s="181">
        <v>11636</v>
      </c>
      <c r="B1245" s="31">
        <v>1</v>
      </c>
      <c r="C1245" s="31" t="str">
        <f t="shared" si="19"/>
        <v>11636_1</v>
      </c>
      <c r="D1245" s="181">
        <v>525</v>
      </c>
      <c r="E1245" s="181">
        <v>8879.6184461600005</v>
      </c>
    </row>
    <row r="1246" spans="1:5" x14ac:dyDescent="0.25">
      <c r="A1246" s="181">
        <v>11645</v>
      </c>
      <c r="B1246" s="31">
        <v>1</v>
      </c>
      <c r="C1246" s="31" t="str">
        <f t="shared" si="19"/>
        <v>11645_1</v>
      </c>
      <c r="D1246" s="181">
        <v>79</v>
      </c>
      <c r="E1246" s="181">
        <v>4173.7979952599999</v>
      </c>
    </row>
    <row r="1247" spans="1:5" x14ac:dyDescent="0.25">
      <c r="A1247" s="181">
        <v>11667</v>
      </c>
      <c r="B1247" s="31">
        <v>1</v>
      </c>
      <c r="C1247" s="31" t="str">
        <f t="shared" si="19"/>
        <v>11667_1</v>
      </c>
      <c r="D1247" s="181">
        <v>156</v>
      </c>
      <c r="E1247" s="181">
        <v>192.071861635</v>
      </c>
    </row>
    <row r="1248" spans="1:5" x14ac:dyDescent="0.25">
      <c r="A1248" s="181">
        <v>11671</v>
      </c>
      <c r="B1248" s="31">
        <v>1</v>
      </c>
      <c r="C1248" s="31" t="str">
        <f t="shared" si="19"/>
        <v>11671_1</v>
      </c>
      <c r="D1248" s="181">
        <v>192</v>
      </c>
      <c r="E1248" s="181">
        <v>4048.8520817899998</v>
      </c>
    </row>
    <row r="1249" spans="1:5" x14ac:dyDescent="0.25">
      <c r="A1249" s="181">
        <v>11673</v>
      </c>
      <c r="B1249" s="31">
        <v>1</v>
      </c>
      <c r="C1249" s="31" t="str">
        <f t="shared" si="19"/>
        <v>11673_1</v>
      </c>
      <c r="D1249" s="181">
        <v>186</v>
      </c>
      <c r="E1249" s="181">
        <v>7705.9155331299999</v>
      </c>
    </row>
    <row r="1250" spans="1:5" x14ac:dyDescent="0.25">
      <c r="A1250" s="181">
        <v>11674</v>
      </c>
      <c r="B1250" s="31">
        <v>1</v>
      </c>
      <c r="C1250" s="31" t="str">
        <f t="shared" si="19"/>
        <v>11674_1</v>
      </c>
      <c r="D1250" s="181">
        <v>33</v>
      </c>
      <c r="E1250" s="181">
        <v>333.89320763299997</v>
      </c>
    </row>
    <row r="1251" spans="1:5" x14ac:dyDescent="0.25">
      <c r="A1251" s="181">
        <v>11675</v>
      </c>
      <c r="B1251" s="31">
        <v>1</v>
      </c>
      <c r="C1251" s="31" t="str">
        <f t="shared" si="19"/>
        <v>11675_1</v>
      </c>
      <c r="D1251" s="181">
        <v>60</v>
      </c>
      <c r="E1251" s="181">
        <v>6554.5098511699998</v>
      </c>
    </row>
    <row r="1252" spans="1:5" x14ac:dyDescent="0.25">
      <c r="A1252" s="181">
        <v>11677</v>
      </c>
      <c r="B1252" s="31">
        <v>1</v>
      </c>
      <c r="C1252" s="31" t="str">
        <f t="shared" si="19"/>
        <v>11677_1</v>
      </c>
      <c r="D1252" s="181">
        <v>103</v>
      </c>
      <c r="E1252" s="181">
        <v>2383.33697222</v>
      </c>
    </row>
    <row r="1253" spans="1:5" x14ac:dyDescent="0.25">
      <c r="A1253" s="181">
        <v>11679</v>
      </c>
      <c r="B1253" s="31">
        <v>1</v>
      </c>
      <c r="C1253" s="31" t="str">
        <f t="shared" si="19"/>
        <v>11679_1</v>
      </c>
      <c r="D1253" s="181">
        <v>467</v>
      </c>
      <c r="E1253" s="181">
        <v>2982.5836862299998</v>
      </c>
    </row>
    <row r="1254" spans="1:5" x14ac:dyDescent="0.25">
      <c r="A1254" s="181">
        <v>11679</v>
      </c>
      <c r="B1254" s="31">
        <v>2</v>
      </c>
      <c r="C1254" s="31" t="str">
        <f t="shared" si="19"/>
        <v>11679_2</v>
      </c>
      <c r="D1254" s="181">
        <v>30</v>
      </c>
      <c r="E1254" s="181">
        <v>4317.5363760199998</v>
      </c>
    </row>
    <row r="1255" spans="1:5" x14ac:dyDescent="0.25">
      <c r="A1255" s="181">
        <v>11679</v>
      </c>
      <c r="B1255" s="31">
        <v>3</v>
      </c>
      <c r="C1255" s="31" t="str">
        <f t="shared" si="19"/>
        <v>11679_3</v>
      </c>
      <c r="D1255" s="181">
        <v>51</v>
      </c>
      <c r="E1255" s="181">
        <v>2352.33712853</v>
      </c>
    </row>
    <row r="1256" spans="1:5" x14ac:dyDescent="0.25">
      <c r="A1256" s="181">
        <v>11683</v>
      </c>
      <c r="B1256" s="31">
        <v>1</v>
      </c>
      <c r="C1256" s="31" t="str">
        <f t="shared" si="19"/>
        <v>11683_1</v>
      </c>
      <c r="D1256" s="181">
        <v>81</v>
      </c>
      <c r="E1256" s="181">
        <v>3602.0402294700002</v>
      </c>
    </row>
    <row r="1257" spans="1:5" x14ac:dyDescent="0.25">
      <c r="A1257" s="181">
        <v>11685</v>
      </c>
      <c r="B1257" s="31">
        <v>1</v>
      </c>
      <c r="C1257" s="31" t="str">
        <f t="shared" si="19"/>
        <v>11685_1</v>
      </c>
      <c r="D1257" s="181">
        <v>60</v>
      </c>
      <c r="E1257" s="181">
        <v>4548.7551033500004</v>
      </c>
    </row>
    <row r="1258" spans="1:5" x14ac:dyDescent="0.25">
      <c r="A1258" s="181">
        <v>11687</v>
      </c>
      <c r="B1258" s="31">
        <v>1</v>
      </c>
      <c r="C1258" s="31" t="str">
        <f t="shared" si="19"/>
        <v>11687_1</v>
      </c>
      <c r="D1258" s="181">
        <v>62</v>
      </c>
      <c r="E1258" s="181">
        <v>2404.8586109600001</v>
      </c>
    </row>
    <row r="1259" spans="1:5" x14ac:dyDescent="0.25">
      <c r="A1259" s="181">
        <v>11689</v>
      </c>
      <c r="B1259" s="31">
        <v>1</v>
      </c>
      <c r="C1259" s="31" t="str">
        <f t="shared" si="19"/>
        <v>11689_1</v>
      </c>
      <c r="D1259" s="181">
        <v>570</v>
      </c>
      <c r="E1259" s="181">
        <v>5740.2234272599999</v>
      </c>
    </row>
    <row r="1260" spans="1:5" x14ac:dyDescent="0.25">
      <c r="A1260" s="181">
        <v>11689</v>
      </c>
      <c r="B1260" s="31">
        <v>2</v>
      </c>
      <c r="C1260" s="31" t="str">
        <f t="shared" si="19"/>
        <v>11689_2</v>
      </c>
      <c r="D1260" s="181">
        <v>283</v>
      </c>
      <c r="E1260" s="181">
        <v>3750.1702206999998</v>
      </c>
    </row>
    <row r="1261" spans="1:5" x14ac:dyDescent="0.25">
      <c r="A1261" s="181">
        <v>11693</v>
      </c>
      <c r="B1261" s="31">
        <v>1</v>
      </c>
      <c r="C1261" s="31" t="str">
        <f t="shared" si="19"/>
        <v>11693_1</v>
      </c>
      <c r="D1261" s="181">
        <v>16</v>
      </c>
      <c r="E1261" s="181">
        <v>2372.06998325</v>
      </c>
    </row>
    <row r="1262" spans="1:5" x14ac:dyDescent="0.25">
      <c r="A1262" s="181">
        <v>11694</v>
      </c>
      <c r="B1262" s="31">
        <v>1</v>
      </c>
      <c r="C1262" s="31" t="str">
        <f t="shared" si="19"/>
        <v>11694_1</v>
      </c>
      <c r="D1262" s="181">
        <v>189</v>
      </c>
      <c r="E1262" s="181">
        <v>6912.0845094599999</v>
      </c>
    </row>
    <row r="1263" spans="1:5" x14ac:dyDescent="0.25">
      <c r="A1263" s="181">
        <v>11694</v>
      </c>
      <c r="B1263" s="31">
        <v>2</v>
      </c>
      <c r="C1263" s="31" t="str">
        <f t="shared" si="19"/>
        <v>11694_2</v>
      </c>
      <c r="D1263" s="181">
        <v>71</v>
      </c>
      <c r="E1263" s="181">
        <v>2210.2930640899999</v>
      </c>
    </row>
    <row r="1264" spans="1:5" x14ac:dyDescent="0.25">
      <c r="A1264" s="181">
        <v>11695</v>
      </c>
      <c r="B1264" s="31">
        <v>1</v>
      </c>
      <c r="C1264" s="31" t="str">
        <f t="shared" si="19"/>
        <v>11695_1</v>
      </c>
      <c r="D1264" s="181">
        <v>206</v>
      </c>
      <c r="E1264" s="181">
        <v>7627.3447514600002</v>
      </c>
    </row>
    <row r="1265" spans="1:5" x14ac:dyDescent="0.25">
      <c r="A1265" s="181">
        <v>11697</v>
      </c>
      <c r="B1265" s="31">
        <v>1</v>
      </c>
      <c r="C1265" s="31" t="str">
        <f t="shared" si="19"/>
        <v>11697_1</v>
      </c>
      <c r="D1265" s="181">
        <v>483</v>
      </c>
      <c r="E1265" s="181">
        <v>4362.3390609600001</v>
      </c>
    </row>
    <row r="1266" spans="1:5" x14ac:dyDescent="0.25">
      <c r="A1266" s="181">
        <v>11697</v>
      </c>
      <c r="B1266" s="31">
        <v>2</v>
      </c>
      <c r="C1266" s="31" t="str">
        <f t="shared" si="19"/>
        <v>11697_2</v>
      </c>
      <c r="D1266" s="181">
        <v>471</v>
      </c>
      <c r="E1266" s="181">
        <v>3706.4889484</v>
      </c>
    </row>
    <row r="1267" spans="1:5" x14ac:dyDescent="0.25">
      <c r="A1267" s="181">
        <v>11697</v>
      </c>
      <c r="B1267" s="31">
        <v>3</v>
      </c>
      <c r="C1267" s="31" t="str">
        <f t="shared" si="19"/>
        <v>11697_3</v>
      </c>
      <c r="D1267" s="181">
        <v>270</v>
      </c>
      <c r="E1267" s="181">
        <v>1196.4167778200001</v>
      </c>
    </row>
    <row r="1268" spans="1:5" x14ac:dyDescent="0.25">
      <c r="A1268" s="181">
        <v>11698</v>
      </c>
      <c r="B1268" s="31">
        <v>1</v>
      </c>
      <c r="C1268" s="31" t="str">
        <f t="shared" si="19"/>
        <v>11698_1</v>
      </c>
      <c r="D1268" s="181">
        <v>8</v>
      </c>
      <c r="E1268" s="181">
        <v>923.20312088100002</v>
      </c>
    </row>
    <row r="1269" spans="1:5" x14ac:dyDescent="0.25">
      <c r="A1269" s="181">
        <v>11701</v>
      </c>
      <c r="B1269" s="31">
        <v>1</v>
      </c>
      <c r="C1269" s="31" t="str">
        <f t="shared" si="19"/>
        <v>11701_1</v>
      </c>
      <c r="D1269" s="181">
        <v>160</v>
      </c>
      <c r="E1269" s="181">
        <v>4438.3388030699998</v>
      </c>
    </row>
    <row r="1270" spans="1:5" x14ac:dyDescent="0.25">
      <c r="A1270" s="181">
        <v>11701</v>
      </c>
      <c r="B1270" s="31">
        <v>2</v>
      </c>
      <c r="C1270" s="31" t="str">
        <f t="shared" si="19"/>
        <v>11701_2</v>
      </c>
      <c r="D1270" s="181">
        <v>233</v>
      </c>
      <c r="E1270" s="181">
        <v>5995.4725815199999</v>
      </c>
    </row>
    <row r="1271" spans="1:5" x14ac:dyDescent="0.25">
      <c r="A1271" s="181">
        <v>11702</v>
      </c>
      <c r="B1271" s="31">
        <v>1</v>
      </c>
      <c r="C1271" s="31" t="str">
        <f t="shared" si="19"/>
        <v>11702_1</v>
      </c>
      <c r="D1271" s="181">
        <v>86</v>
      </c>
      <c r="E1271" s="181">
        <v>4595.4819814499997</v>
      </c>
    </row>
    <row r="1272" spans="1:5" x14ac:dyDescent="0.25">
      <c r="A1272" s="181">
        <v>11703</v>
      </c>
      <c r="B1272" s="31">
        <v>1</v>
      </c>
      <c r="C1272" s="31" t="str">
        <f t="shared" si="19"/>
        <v>11703_1</v>
      </c>
      <c r="D1272" s="181">
        <v>25</v>
      </c>
      <c r="E1272" s="181">
        <v>3914.38150369</v>
      </c>
    </row>
    <row r="1273" spans="1:5" x14ac:dyDescent="0.25">
      <c r="A1273" s="181">
        <v>11705</v>
      </c>
      <c r="B1273" s="31">
        <v>1</v>
      </c>
      <c r="C1273" s="31" t="str">
        <f t="shared" si="19"/>
        <v>11705_1</v>
      </c>
      <c r="D1273" s="181">
        <v>98</v>
      </c>
      <c r="E1273" s="181">
        <v>5895.0485396599997</v>
      </c>
    </row>
    <row r="1274" spans="1:5" x14ac:dyDescent="0.25">
      <c r="A1274" s="181">
        <v>11707</v>
      </c>
      <c r="B1274" s="31">
        <v>1</v>
      </c>
      <c r="C1274" s="31" t="str">
        <f t="shared" si="19"/>
        <v>11707_1</v>
      </c>
      <c r="D1274" s="181">
        <v>343</v>
      </c>
      <c r="E1274" s="181">
        <v>8477.5355669500004</v>
      </c>
    </row>
    <row r="1275" spans="1:5" x14ac:dyDescent="0.25">
      <c r="A1275" s="181">
        <v>11708</v>
      </c>
      <c r="B1275" s="31">
        <v>1</v>
      </c>
      <c r="C1275" s="31" t="str">
        <f t="shared" si="19"/>
        <v>11708_1</v>
      </c>
      <c r="D1275" s="181">
        <v>100</v>
      </c>
      <c r="E1275" s="181">
        <v>4376.3547099300004</v>
      </c>
    </row>
    <row r="1276" spans="1:5" x14ac:dyDescent="0.25">
      <c r="A1276" s="181">
        <v>11709</v>
      </c>
      <c r="B1276" s="31">
        <v>1</v>
      </c>
      <c r="C1276" s="31" t="str">
        <f t="shared" si="19"/>
        <v>11709_1</v>
      </c>
      <c r="D1276" s="181">
        <v>222</v>
      </c>
      <c r="E1276" s="181">
        <v>3517.0102189099998</v>
      </c>
    </row>
    <row r="1277" spans="1:5" x14ac:dyDescent="0.25">
      <c r="A1277" s="181">
        <v>11711</v>
      </c>
      <c r="B1277" s="31">
        <v>1</v>
      </c>
      <c r="C1277" s="31" t="str">
        <f t="shared" si="19"/>
        <v>11711_1</v>
      </c>
      <c r="D1277" s="181">
        <v>34</v>
      </c>
      <c r="E1277" s="181">
        <v>1597.51025641</v>
      </c>
    </row>
    <row r="1278" spans="1:5" x14ac:dyDescent="0.25">
      <c r="A1278" s="181">
        <v>11712</v>
      </c>
      <c r="B1278" s="31">
        <v>1</v>
      </c>
      <c r="C1278" s="31" t="str">
        <f t="shared" si="19"/>
        <v>11712_1</v>
      </c>
      <c r="D1278" s="181">
        <v>138</v>
      </c>
      <c r="E1278" s="181">
        <v>9619.3249532600003</v>
      </c>
    </row>
    <row r="1279" spans="1:5" x14ac:dyDescent="0.25">
      <c r="A1279" s="181">
        <v>11713</v>
      </c>
      <c r="B1279" s="31">
        <v>1</v>
      </c>
      <c r="C1279" s="31" t="str">
        <f t="shared" si="19"/>
        <v>11713_1</v>
      </c>
      <c r="D1279" s="181">
        <v>47</v>
      </c>
      <c r="E1279" s="181">
        <v>5557.0188362099998</v>
      </c>
    </row>
    <row r="1280" spans="1:5" x14ac:dyDescent="0.25">
      <c r="A1280" s="181">
        <v>11715</v>
      </c>
      <c r="B1280" s="31">
        <v>1</v>
      </c>
      <c r="C1280" s="31" t="str">
        <f t="shared" si="19"/>
        <v>11715_1</v>
      </c>
      <c r="D1280" s="181">
        <v>35</v>
      </c>
      <c r="E1280" s="181">
        <v>6822.2787735700003</v>
      </c>
    </row>
    <row r="1281" spans="1:5" x14ac:dyDescent="0.25">
      <c r="A1281" s="181">
        <v>11717</v>
      </c>
      <c r="B1281" s="31">
        <v>1</v>
      </c>
      <c r="C1281" s="31" t="str">
        <f t="shared" si="19"/>
        <v>11717_1</v>
      </c>
      <c r="D1281" s="181">
        <v>57</v>
      </c>
      <c r="E1281" s="181">
        <v>12121.535109099999</v>
      </c>
    </row>
    <row r="1282" spans="1:5" x14ac:dyDescent="0.25">
      <c r="A1282" s="181">
        <v>11719</v>
      </c>
      <c r="B1282" s="31">
        <v>1</v>
      </c>
      <c r="C1282" s="31" t="str">
        <f t="shared" si="19"/>
        <v>11719_1</v>
      </c>
      <c r="D1282" s="181">
        <v>15</v>
      </c>
      <c r="E1282" s="181">
        <v>3069.2154193599999</v>
      </c>
    </row>
    <row r="1283" spans="1:5" x14ac:dyDescent="0.25">
      <c r="A1283" s="181">
        <v>11721</v>
      </c>
      <c r="B1283" s="31">
        <v>1</v>
      </c>
      <c r="C1283" s="31" t="str">
        <f t="shared" ref="C1283:C1346" si="20">CONCATENATE(A1283,"_",B1283)</f>
        <v>11721_1</v>
      </c>
      <c r="D1283" s="181">
        <v>23</v>
      </c>
      <c r="E1283" s="181">
        <v>7710.3581779799997</v>
      </c>
    </row>
    <row r="1284" spans="1:5" x14ac:dyDescent="0.25">
      <c r="A1284" s="181">
        <v>11725</v>
      </c>
      <c r="B1284" s="31">
        <v>1</v>
      </c>
      <c r="C1284" s="31" t="str">
        <f t="shared" si="20"/>
        <v>11725_1</v>
      </c>
      <c r="D1284" s="181">
        <v>14</v>
      </c>
      <c r="E1284" s="181">
        <v>4116.9631076400001</v>
      </c>
    </row>
    <row r="1285" spans="1:5" x14ac:dyDescent="0.25">
      <c r="A1285" s="181">
        <v>11727</v>
      </c>
      <c r="B1285" s="31">
        <v>1</v>
      </c>
      <c r="C1285" s="31" t="str">
        <f t="shared" si="20"/>
        <v>11727_1</v>
      </c>
      <c r="D1285" s="181">
        <v>96</v>
      </c>
      <c r="E1285" s="181">
        <v>1697.6646022800001</v>
      </c>
    </row>
    <row r="1286" spans="1:5" x14ac:dyDescent="0.25">
      <c r="A1286" s="181">
        <v>11729</v>
      </c>
      <c r="B1286" s="31">
        <v>1</v>
      </c>
      <c r="C1286" s="31" t="str">
        <f t="shared" si="20"/>
        <v>11729_1</v>
      </c>
      <c r="D1286" s="181">
        <v>139</v>
      </c>
      <c r="E1286" s="181">
        <v>2769.24623213</v>
      </c>
    </row>
    <row r="1287" spans="1:5" x14ac:dyDescent="0.25">
      <c r="A1287" s="181">
        <v>11731</v>
      </c>
      <c r="B1287" s="31">
        <v>1</v>
      </c>
      <c r="C1287" s="31" t="str">
        <f t="shared" si="20"/>
        <v>11731_1</v>
      </c>
      <c r="D1287" s="181">
        <v>112</v>
      </c>
      <c r="E1287" s="181">
        <v>9397.3370146800007</v>
      </c>
    </row>
    <row r="1288" spans="1:5" x14ac:dyDescent="0.25">
      <c r="A1288" s="181">
        <v>11732</v>
      </c>
      <c r="B1288" s="31">
        <v>1</v>
      </c>
      <c r="C1288" s="31" t="str">
        <f t="shared" si="20"/>
        <v>11732_1</v>
      </c>
      <c r="D1288" s="181">
        <v>370</v>
      </c>
      <c r="E1288" s="181">
        <v>4960.0565639099996</v>
      </c>
    </row>
    <row r="1289" spans="1:5" x14ac:dyDescent="0.25">
      <c r="A1289" s="181">
        <v>11733</v>
      </c>
      <c r="B1289" s="31">
        <v>1</v>
      </c>
      <c r="C1289" s="31" t="str">
        <f t="shared" si="20"/>
        <v>11733_1</v>
      </c>
      <c r="D1289" s="181">
        <v>68</v>
      </c>
      <c r="E1289" s="181">
        <v>4003.9184167100002</v>
      </c>
    </row>
    <row r="1290" spans="1:5" x14ac:dyDescent="0.25">
      <c r="A1290" s="181">
        <v>11733</v>
      </c>
      <c r="B1290" s="31">
        <v>2</v>
      </c>
      <c r="C1290" s="31" t="str">
        <f t="shared" si="20"/>
        <v>11733_2</v>
      </c>
      <c r="D1290" s="181">
        <v>41</v>
      </c>
      <c r="E1290" s="181">
        <v>5640.1009053999996</v>
      </c>
    </row>
    <row r="1291" spans="1:5" x14ac:dyDescent="0.25">
      <c r="A1291" s="181">
        <v>11734</v>
      </c>
      <c r="B1291" s="31">
        <v>1</v>
      </c>
      <c r="C1291" s="31" t="str">
        <f t="shared" si="20"/>
        <v>11734_1</v>
      </c>
      <c r="D1291" s="181">
        <v>38</v>
      </c>
      <c r="E1291" s="181">
        <v>2750.6127586600001</v>
      </c>
    </row>
    <row r="1292" spans="1:5" x14ac:dyDescent="0.25">
      <c r="A1292" s="181">
        <v>11735</v>
      </c>
      <c r="B1292" s="31">
        <v>1</v>
      </c>
      <c r="C1292" s="31" t="str">
        <f t="shared" si="20"/>
        <v>11735_1</v>
      </c>
      <c r="D1292" s="181">
        <v>23</v>
      </c>
      <c r="E1292" s="181">
        <v>6409.71219621</v>
      </c>
    </row>
    <row r="1293" spans="1:5" x14ac:dyDescent="0.25">
      <c r="A1293" s="181">
        <v>11737</v>
      </c>
      <c r="B1293" s="31">
        <v>1</v>
      </c>
      <c r="C1293" s="31" t="str">
        <f t="shared" si="20"/>
        <v>11737_1</v>
      </c>
      <c r="D1293" s="181">
        <v>74</v>
      </c>
      <c r="E1293" s="181">
        <v>3567.53717474</v>
      </c>
    </row>
    <row r="1294" spans="1:5" x14ac:dyDescent="0.25">
      <c r="A1294" s="181">
        <v>11738</v>
      </c>
      <c r="B1294" s="31">
        <v>1</v>
      </c>
      <c r="C1294" s="31" t="str">
        <f t="shared" si="20"/>
        <v>11738_1</v>
      </c>
      <c r="D1294" s="181">
        <v>77</v>
      </c>
      <c r="E1294" s="181">
        <v>268.262072687</v>
      </c>
    </row>
    <row r="1295" spans="1:5" x14ac:dyDescent="0.25">
      <c r="A1295" s="181">
        <v>11739</v>
      </c>
      <c r="B1295" s="31">
        <v>1</v>
      </c>
      <c r="C1295" s="31" t="str">
        <f t="shared" si="20"/>
        <v>11739_1</v>
      </c>
      <c r="D1295" s="181">
        <v>85</v>
      </c>
      <c r="E1295" s="181">
        <v>5437.6677857699997</v>
      </c>
    </row>
    <row r="1296" spans="1:5" x14ac:dyDescent="0.25">
      <c r="A1296" s="181">
        <v>11743</v>
      </c>
      <c r="B1296" s="31">
        <v>1</v>
      </c>
      <c r="C1296" s="31" t="str">
        <f t="shared" si="20"/>
        <v>11743_1</v>
      </c>
      <c r="D1296" s="181">
        <v>86</v>
      </c>
      <c r="E1296" s="181">
        <v>6739.9895492899996</v>
      </c>
    </row>
    <row r="1297" spans="1:5" x14ac:dyDescent="0.25">
      <c r="A1297" s="181">
        <v>11745</v>
      </c>
      <c r="B1297" s="31">
        <v>1</v>
      </c>
      <c r="C1297" s="31" t="str">
        <f t="shared" si="20"/>
        <v>11745_1</v>
      </c>
      <c r="D1297" s="181">
        <v>68</v>
      </c>
      <c r="E1297" s="181">
        <v>2917.3176150700001</v>
      </c>
    </row>
    <row r="1298" spans="1:5" x14ac:dyDescent="0.25">
      <c r="A1298" s="181">
        <v>11746</v>
      </c>
      <c r="B1298" s="31">
        <v>1</v>
      </c>
      <c r="C1298" s="31" t="str">
        <f t="shared" si="20"/>
        <v>11746_1</v>
      </c>
      <c r="D1298" s="181">
        <v>784</v>
      </c>
      <c r="E1298" s="181">
        <v>6727.9063822799999</v>
      </c>
    </row>
    <row r="1299" spans="1:5" x14ac:dyDescent="0.25">
      <c r="A1299" s="181">
        <v>11747</v>
      </c>
      <c r="B1299" s="31">
        <v>1</v>
      </c>
      <c r="C1299" s="31" t="str">
        <f t="shared" si="20"/>
        <v>11747_1</v>
      </c>
      <c r="D1299" s="181">
        <v>51</v>
      </c>
      <c r="E1299" s="181">
        <v>2511.8004092199999</v>
      </c>
    </row>
    <row r="1300" spans="1:5" x14ac:dyDescent="0.25">
      <c r="A1300" s="181">
        <v>11748</v>
      </c>
      <c r="B1300" s="31">
        <v>1</v>
      </c>
      <c r="C1300" s="31" t="str">
        <f t="shared" si="20"/>
        <v>11748_1</v>
      </c>
      <c r="D1300" s="181">
        <v>102</v>
      </c>
      <c r="E1300" s="181">
        <v>5379.9078041499997</v>
      </c>
    </row>
    <row r="1301" spans="1:5" x14ac:dyDescent="0.25">
      <c r="A1301" s="181">
        <v>11748</v>
      </c>
      <c r="B1301" s="31">
        <v>2</v>
      </c>
      <c r="C1301" s="31" t="str">
        <f t="shared" si="20"/>
        <v>11748_2</v>
      </c>
      <c r="D1301" s="181">
        <v>34</v>
      </c>
      <c r="E1301" s="181">
        <v>2351.0368838899999</v>
      </c>
    </row>
    <row r="1302" spans="1:5" x14ac:dyDescent="0.25">
      <c r="A1302" s="181">
        <v>11750</v>
      </c>
      <c r="B1302" s="31">
        <v>1</v>
      </c>
      <c r="C1302" s="31" t="str">
        <f t="shared" si="20"/>
        <v>11750_1</v>
      </c>
      <c r="D1302" s="181">
        <v>176</v>
      </c>
      <c r="E1302" s="181">
        <v>699.59886635500004</v>
      </c>
    </row>
    <row r="1303" spans="1:5" x14ac:dyDescent="0.25">
      <c r="A1303" s="181">
        <v>11751</v>
      </c>
      <c r="B1303" s="31">
        <v>1</v>
      </c>
      <c r="C1303" s="31" t="str">
        <f t="shared" si="20"/>
        <v>11751_1</v>
      </c>
      <c r="D1303" s="181">
        <v>31</v>
      </c>
      <c r="E1303" s="181">
        <v>2681.7930418800001</v>
      </c>
    </row>
    <row r="1304" spans="1:5" x14ac:dyDescent="0.25">
      <c r="A1304" s="181">
        <v>11753</v>
      </c>
      <c r="B1304" s="31">
        <v>1</v>
      </c>
      <c r="C1304" s="31" t="str">
        <f t="shared" si="20"/>
        <v>11753_1</v>
      </c>
      <c r="D1304" s="181">
        <v>26</v>
      </c>
      <c r="E1304" s="181">
        <v>674.17033717699996</v>
      </c>
    </row>
    <row r="1305" spans="1:5" x14ac:dyDescent="0.25">
      <c r="A1305" s="181">
        <v>11755</v>
      </c>
      <c r="B1305" s="31">
        <v>1</v>
      </c>
      <c r="C1305" s="31" t="str">
        <f t="shared" si="20"/>
        <v>11755_1</v>
      </c>
      <c r="D1305" s="181">
        <v>23</v>
      </c>
      <c r="E1305" s="181">
        <v>3033.1225957000001</v>
      </c>
    </row>
    <row r="1306" spans="1:5" x14ac:dyDescent="0.25">
      <c r="A1306" s="181">
        <v>11757</v>
      </c>
      <c r="B1306" s="31">
        <v>1</v>
      </c>
      <c r="C1306" s="31" t="str">
        <f t="shared" si="20"/>
        <v>11757_1</v>
      </c>
      <c r="D1306" s="181">
        <v>114</v>
      </c>
      <c r="E1306" s="181">
        <v>4975.8883276899996</v>
      </c>
    </row>
    <row r="1307" spans="1:5" x14ac:dyDescent="0.25">
      <c r="A1307" s="181">
        <v>11757</v>
      </c>
      <c r="B1307" s="31">
        <v>2</v>
      </c>
      <c r="C1307" s="31" t="str">
        <f t="shared" si="20"/>
        <v>11757_2</v>
      </c>
      <c r="D1307" s="181">
        <v>137</v>
      </c>
      <c r="E1307" s="181">
        <v>4590.8183985100004</v>
      </c>
    </row>
    <row r="1308" spans="1:5" x14ac:dyDescent="0.25">
      <c r="A1308" s="181">
        <v>11759</v>
      </c>
      <c r="B1308" s="31">
        <v>1</v>
      </c>
      <c r="C1308" s="31" t="str">
        <f t="shared" si="20"/>
        <v>11759_1</v>
      </c>
      <c r="D1308" s="181">
        <v>25</v>
      </c>
      <c r="E1308" s="181">
        <v>7193.3146309699996</v>
      </c>
    </row>
    <row r="1309" spans="1:5" x14ac:dyDescent="0.25">
      <c r="A1309" s="181">
        <v>11761</v>
      </c>
      <c r="B1309" s="31">
        <v>1</v>
      </c>
      <c r="C1309" s="31" t="str">
        <f t="shared" si="20"/>
        <v>11761_1</v>
      </c>
      <c r="D1309" s="181">
        <v>48</v>
      </c>
      <c r="E1309" s="181">
        <v>5262.01467873</v>
      </c>
    </row>
    <row r="1310" spans="1:5" x14ac:dyDescent="0.25">
      <c r="A1310" s="181">
        <v>11762</v>
      </c>
      <c r="B1310" s="31">
        <v>1</v>
      </c>
      <c r="C1310" s="31" t="str">
        <f t="shared" si="20"/>
        <v>11762_1</v>
      </c>
      <c r="D1310" s="181">
        <v>88</v>
      </c>
      <c r="E1310" s="181">
        <v>2132.9830316399998</v>
      </c>
    </row>
    <row r="1311" spans="1:5" x14ac:dyDescent="0.25">
      <c r="A1311" s="181">
        <v>11763</v>
      </c>
      <c r="B1311" s="31">
        <v>1</v>
      </c>
      <c r="C1311" s="31" t="str">
        <f t="shared" si="20"/>
        <v>11763_1</v>
      </c>
      <c r="D1311" s="181">
        <v>87</v>
      </c>
      <c r="E1311" s="181">
        <v>11354.6154369</v>
      </c>
    </row>
    <row r="1312" spans="1:5" x14ac:dyDescent="0.25">
      <c r="A1312" s="181">
        <v>11769</v>
      </c>
      <c r="B1312" s="31">
        <v>1</v>
      </c>
      <c r="C1312" s="31" t="str">
        <f t="shared" si="20"/>
        <v>11769_1</v>
      </c>
      <c r="D1312" s="181">
        <v>59</v>
      </c>
      <c r="E1312" s="181">
        <v>7831.2244702500002</v>
      </c>
    </row>
    <row r="1313" spans="1:5" x14ac:dyDescent="0.25">
      <c r="A1313" s="181">
        <v>11770</v>
      </c>
      <c r="B1313" s="31">
        <v>1</v>
      </c>
      <c r="C1313" s="31" t="str">
        <f t="shared" si="20"/>
        <v>11770_1</v>
      </c>
      <c r="D1313" s="181">
        <v>83</v>
      </c>
      <c r="E1313" s="181">
        <v>7140.4467025100003</v>
      </c>
    </row>
    <row r="1314" spans="1:5" x14ac:dyDescent="0.25">
      <c r="A1314" s="181">
        <v>11770</v>
      </c>
      <c r="B1314" s="31">
        <v>3</v>
      </c>
      <c r="C1314" s="31" t="str">
        <f t="shared" si="20"/>
        <v>11770_3</v>
      </c>
      <c r="D1314" s="181">
        <v>99</v>
      </c>
      <c r="E1314" s="181">
        <v>4839.3258599000001</v>
      </c>
    </row>
    <row r="1315" spans="1:5" x14ac:dyDescent="0.25">
      <c r="A1315" s="181">
        <v>11771</v>
      </c>
      <c r="B1315" s="31">
        <v>1</v>
      </c>
      <c r="C1315" s="31" t="str">
        <f t="shared" si="20"/>
        <v>11771_1</v>
      </c>
      <c r="D1315" s="181">
        <v>23</v>
      </c>
      <c r="E1315" s="181">
        <v>4027.8170500699998</v>
      </c>
    </row>
    <row r="1316" spans="1:5" x14ac:dyDescent="0.25">
      <c r="A1316" s="181">
        <v>11773</v>
      </c>
      <c r="B1316" s="31">
        <v>1</v>
      </c>
      <c r="C1316" s="31" t="str">
        <f t="shared" si="20"/>
        <v>11773_1</v>
      </c>
      <c r="D1316" s="181">
        <v>282</v>
      </c>
      <c r="E1316" s="181">
        <v>2795.2125323300002</v>
      </c>
    </row>
    <row r="1317" spans="1:5" x14ac:dyDescent="0.25">
      <c r="A1317" s="181">
        <v>11775</v>
      </c>
      <c r="B1317" s="31">
        <v>1</v>
      </c>
      <c r="C1317" s="31" t="str">
        <f t="shared" si="20"/>
        <v>11775_1</v>
      </c>
      <c r="D1317" s="181">
        <v>95</v>
      </c>
      <c r="E1317" s="181">
        <v>6014.0040427499998</v>
      </c>
    </row>
    <row r="1318" spans="1:5" x14ac:dyDescent="0.25">
      <c r="A1318" s="181">
        <v>11775</v>
      </c>
      <c r="B1318" s="31">
        <v>2</v>
      </c>
      <c r="C1318" s="31" t="str">
        <f t="shared" si="20"/>
        <v>11775_2</v>
      </c>
      <c r="D1318" s="181">
        <v>39</v>
      </c>
      <c r="E1318" s="181">
        <v>7848.88086793</v>
      </c>
    </row>
    <row r="1319" spans="1:5" x14ac:dyDescent="0.25">
      <c r="A1319" s="181">
        <v>11777</v>
      </c>
      <c r="B1319" s="31">
        <v>1</v>
      </c>
      <c r="C1319" s="31" t="str">
        <f t="shared" si="20"/>
        <v>11777_1</v>
      </c>
      <c r="D1319" s="181">
        <v>49</v>
      </c>
      <c r="E1319" s="181">
        <v>3096.5793695699999</v>
      </c>
    </row>
    <row r="1320" spans="1:5" x14ac:dyDescent="0.25">
      <c r="A1320" s="181">
        <v>11787</v>
      </c>
      <c r="B1320" s="31">
        <v>1</v>
      </c>
      <c r="C1320" s="31" t="str">
        <f t="shared" si="20"/>
        <v>11787_1</v>
      </c>
      <c r="D1320" s="181">
        <v>87</v>
      </c>
      <c r="E1320" s="181">
        <v>7711.9182946700003</v>
      </c>
    </row>
    <row r="1321" spans="1:5" x14ac:dyDescent="0.25">
      <c r="A1321" s="181">
        <v>11789</v>
      </c>
      <c r="B1321" s="31">
        <v>1</v>
      </c>
      <c r="C1321" s="31" t="str">
        <f t="shared" si="20"/>
        <v>11789_1</v>
      </c>
      <c r="D1321" s="181">
        <v>39</v>
      </c>
      <c r="E1321" s="181">
        <v>5361.3618003199999</v>
      </c>
    </row>
    <row r="1322" spans="1:5" x14ac:dyDescent="0.25">
      <c r="A1322" s="181">
        <v>11790</v>
      </c>
      <c r="B1322" s="31">
        <v>1</v>
      </c>
      <c r="C1322" s="31" t="str">
        <f t="shared" si="20"/>
        <v>11790_1</v>
      </c>
      <c r="D1322" s="181">
        <v>56</v>
      </c>
      <c r="E1322" s="181">
        <v>6425.9777688000004</v>
      </c>
    </row>
    <row r="1323" spans="1:5" x14ac:dyDescent="0.25">
      <c r="A1323" s="181">
        <v>11791</v>
      </c>
      <c r="B1323" s="31">
        <v>1</v>
      </c>
      <c r="C1323" s="31" t="str">
        <f t="shared" si="20"/>
        <v>11791_1</v>
      </c>
      <c r="D1323" s="181">
        <v>213</v>
      </c>
      <c r="E1323" s="181">
        <v>4055.8582120299998</v>
      </c>
    </row>
    <row r="1324" spans="1:5" x14ac:dyDescent="0.25">
      <c r="A1324" s="181">
        <v>11793</v>
      </c>
      <c r="B1324" s="31">
        <v>1</v>
      </c>
      <c r="C1324" s="31" t="str">
        <f t="shared" si="20"/>
        <v>11793_1</v>
      </c>
      <c r="D1324" s="181">
        <v>45</v>
      </c>
      <c r="E1324" s="181">
        <v>4483.5228082499998</v>
      </c>
    </row>
    <row r="1325" spans="1:5" x14ac:dyDescent="0.25">
      <c r="A1325" s="181">
        <v>11793</v>
      </c>
      <c r="B1325" s="31">
        <v>2</v>
      </c>
      <c r="C1325" s="31" t="str">
        <f t="shared" si="20"/>
        <v>11793_2</v>
      </c>
      <c r="D1325" s="181">
        <v>16</v>
      </c>
      <c r="E1325" s="181">
        <v>3486.4355605800001</v>
      </c>
    </row>
    <row r="1326" spans="1:5" x14ac:dyDescent="0.25">
      <c r="A1326" s="181">
        <v>11794</v>
      </c>
      <c r="B1326" s="31">
        <v>1</v>
      </c>
      <c r="C1326" s="31" t="str">
        <f t="shared" si="20"/>
        <v>11794_1</v>
      </c>
      <c r="D1326" s="181">
        <v>26</v>
      </c>
      <c r="E1326" s="181">
        <v>2916.0705263700002</v>
      </c>
    </row>
    <row r="1327" spans="1:5" x14ac:dyDescent="0.25">
      <c r="A1327" s="181">
        <v>11794</v>
      </c>
      <c r="B1327" s="31">
        <v>2</v>
      </c>
      <c r="C1327" s="31" t="str">
        <f t="shared" si="20"/>
        <v>11794_2</v>
      </c>
      <c r="D1327" s="181">
        <v>115</v>
      </c>
      <c r="E1327" s="181">
        <v>7447.0272849800003</v>
      </c>
    </row>
    <row r="1328" spans="1:5" x14ac:dyDescent="0.25">
      <c r="A1328" s="181">
        <v>11795</v>
      </c>
      <c r="B1328" s="31">
        <v>1</v>
      </c>
      <c r="C1328" s="31" t="str">
        <f t="shared" si="20"/>
        <v>11795_1</v>
      </c>
      <c r="D1328" s="181">
        <v>21</v>
      </c>
      <c r="E1328" s="181">
        <v>6023.0343364399996</v>
      </c>
    </row>
    <row r="1329" spans="1:5" x14ac:dyDescent="0.25">
      <c r="A1329" s="181">
        <v>11796</v>
      </c>
      <c r="B1329" s="31">
        <v>1</v>
      </c>
      <c r="C1329" s="31" t="str">
        <f t="shared" si="20"/>
        <v>11796_1</v>
      </c>
      <c r="D1329" s="181">
        <v>19</v>
      </c>
      <c r="E1329" s="181">
        <v>768.97284021200005</v>
      </c>
    </row>
    <row r="1330" spans="1:5" x14ac:dyDescent="0.25">
      <c r="A1330" s="181">
        <v>11797</v>
      </c>
      <c r="B1330" s="31">
        <v>1</v>
      </c>
      <c r="C1330" s="31" t="str">
        <f t="shared" si="20"/>
        <v>11797_1</v>
      </c>
      <c r="D1330" s="181">
        <v>36</v>
      </c>
      <c r="E1330" s="181">
        <v>4665.3234675000003</v>
      </c>
    </row>
    <row r="1331" spans="1:5" x14ac:dyDescent="0.25">
      <c r="A1331" s="181">
        <v>11798</v>
      </c>
      <c r="B1331" s="31">
        <v>1</v>
      </c>
      <c r="C1331" s="31" t="str">
        <f t="shared" si="20"/>
        <v>11798_1</v>
      </c>
      <c r="D1331" s="181">
        <v>46</v>
      </c>
      <c r="E1331" s="181">
        <v>450.92651181999997</v>
      </c>
    </row>
    <row r="1332" spans="1:5" x14ac:dyDescent="0.25">
      <c r="A1332" s="181">
        <v>11799</v>
      </c>
      <c r="B1332" s="31">
        <v>1</v>
      </c>
      <c r="C1332" s="31" t="str">
        <f t="shared" si="20"/>
        <v>11799_1</v>
      </c>
      <c r="D1332" s="181">
        <v>53</v>
      </c>
      <c r="E1332" s="181">
        <v>6268.2883540900002</v>
      </c>
    </row>
    <row r="1333" spans="1:5" x14ac:dyDescent="0.25">
      <c r="A1333" s="181">
        <v>11799</v>
      </c>
      <c r="B1333" s="31">
        <v>2</v>
      </c>
      <c r="C1333" s="31" t="str">
        <f t="shared" si="20"/>
        <v>11799_2</v>
      </c>
      <c r="D1333" s="181">
        <v>49</v>
      </c>
      <c r="E1333" s="181">
        <v>581.439005167</v>
      </c>
    </row>
    <row r="1334" spans="1:5" x14ac:dyDescent="0.25">
      <c r="A1334" s="181">
        <v>11801</v>
      </c>
      <c r="B1334" s="31">
        <v>1</v>
      </c>
      <c r="C1334" s="31" t="str">
        <f t="shared" si="20"/>
        <v>11801_1</v>
      </c>
      <c r="D1334" s="181">
        <v>49</v>
      </c>
      <c r="E1334" s="181">
        <v>4461.7164720700002</v>
      </c>
    </row>
    <row r="1335" spans="1:5" x14ac:dyDescent="0.25">
      <c r="A1335" s="181">
        <v>11801</v>
      </c>
      <c r="B1335" s="31">
        <v>2</v>
      </c>
      <c r="C1335" s="31" t="str">
        <f t="shared" si="20"/>
        <v>11801_2</v>
      </c>
      <c r="D1335" s="181">
        <v>123</v>
      </c>
      <c r="E1335" s="181">
        <v>5283.1092580900004</v>
      </c>
    </row>
    <row r="1336" spans="1:5" x14ac:dyDescent="0.25">
      <c r="A1336" s="181">
        <v>11802</v>
      </c>
      <c r="B1336" s="31">
        <v>1</v>
      </c>
      <c r="C1336" s="31" t="str">
        <f t="shared" si="20"/>
        <v>11802_1</v>
      </c>
      <c r="D1336" s="181">
        <v>58</v>
      </c>
      <c r="E1336" s="181">
        <v>6712.8855691999997</v>
      </c>
    </row>
    <row r="1337" spans="1:5" x14ac:dyDescent="0.25">
      <c r="A1337" s="181">
        <v>11803</v>
      </c>
      <c r="B1337" s="31">
        <v>1</v>
      </c>
      <c r="C1337" s="31" t="str">
        <f t="shared" si="20"/>
        <v>11803_1</v>
      </c>
      <c r="D1337" s="181">
        <v>27</v>
      </c>
      <c r="E1337" s="181">
        <v>5670.5757877899996</v>
      </c>
    </row>
    <row r="1338" spans="1:5" x14ac:dyDescent="0.25">
      <c r="A1338" s="181">
        <v>11805</v>
      </c>
      <c r="B1338" s="31">
        <v>1</v>
      </c>
      <c r="C1338" s="31" t="str">
        <f t="shared" si="20"/>
        <v>11805_1</v>
      </c>
      <c r="D1338" s="181">
        <v>83</v>
      </c>
      <c r="E1338" s="181">
        <v>5983.4947756499996</v>
      </c>
    </row>
    <row r="1339" spans="1:5" x14ac:dyDescent="0.25">
      <c r="A1339" s="181">
        <v>11805</v>
      </c>
      <c r="B1339" s="31">
        <v>2</v>
      </c>
      <c r="C1339" s="31" t="str">
        <f t="shared" si="20"/>
        <v>11805_2</v>
      </c>
      <c r="D1339" s="181">
        <v>61</v>
      </c>
      <c r="E1339" s="181">
        <v>3523.1996749300001</v>
      </c>
    </row>
    <row r="1340" spans="1:5" x14ac:dyDescent="0.25">
      <c r="A1340" s="181">
        <v>11806</v>
      </c>
      <c r="B1340" s="31">
        <v>1</v>
      </c>
      <c r="C1340" s="31" t="str">
        <f t="shared" si="20"/>
        <v>11806_1</v>
      </c>
      <c r="D1340" s="181">
        <v>8</v>
      </c>
      <c r="E1340" s="181">
        <v>3637.93671976</v>
      </c>
    </row>
    <row r="1341" spans="1:5" x14ac:dyDescent="0.25">
      <c r="A1341" s="181">
        <v>11807</v>
      </c>
      <c r="B1341" s="31">
        <v>1</v>
      </c>
      <c r="C1341" s="31" t="str">
        <f t="shared" si="20"/>
        <v>11807_1</v>
      </c>
      <c r="D1341" s="181">
        <v>4</v>
      </c>
      <c r="E1341" s="181">
        <v>4235.3953010300002</v>
      </c>
    </row>
    <row r="1342" spans="1:5" x14ac:dyDescent="0.25">
      <c r="A1342" s="181">
        <v>11808</v>
      </c>
      <c r="B1342" s="31">
        <v>1</v>
      </c>
      <c r="C1342" s="31" t="str">
        <f t="shared" si="20"/>
        <v>11808_1</v>
      </c>
      <c r="D1342" s="181">
        <v>112</v>
      </c>
      <c r="E1342" s="181">
        <v>4112.6044940199999</v>
      </c>
    </row>
    <row r="1343" spans="1:5" x14ac:dyDescent="0.25">
      <c r="A1343" s="181">
        <v>11813</v>
      </c>
      <c r="B1343" s="31">
        <v>1</v>
      </c>
      <c r="C1343" s="31" t="str">
        <f t="shared" si="20"/>
        <v>11813_1</v>
      </c>
      <c r="D1343" s="181">
        <v>58</v>
      </c>
      <c r="E1343" s="181">
        <v>2855.0697810400002</v>
      </c>
    </row>
    <row r="1344" spans="1:5" x14ac:dyDescent="0.25">
      <c r="A1344" s="181">
        <v>11813</v>
      </c>
      <c r="B1344" s="31">
        <v>2</v>
      </c>
      <c r="C1344" s="31" t="str">
        <f t="shared" si="20"/>
        <v>11813_2</v>
      </c>
      <c r="D1344" s="181">
        <v>55</v>
      </c>
      <c r="E1344" s="181">
        <v>6245.9045224199999</v>
      </c>
    </row>
    <row r="1345" spans="1:5" x14ac:dyDescent="0.25">
      <c r="A1345" s="181">
        <v>11815</v>
      </c>
      <c r="B1345" s="31">
        <v>1</v>
      </c>
      <c r="C1345" s="31" t="str">
        <f t="shared" si="20"/>
        <v>11815_1</v>
      </c>
      <c r="D1345" s="181">
        <v>32</v>
      </c>
      <c r="E1345" s="181">
        <v>2798.2353228299999</v>
      </c>
    </row>
    <row r="1346" spans="1:5" x14ac:dyDescent="0.25">
      <c r="A1346" s="181">
        <v>11816</v>
      </c>
      <c r="B1346" s="31">
        <v>1</v>
      </c>
      <c r="C1346" s="31" t="str">
        <f t="shared" si="20"/>
        <v>11816_1</v>
      </c>
      <c r="D1346" s="181">
        <v>49</v>
      </c>
      <c r="E1346" s="181">
        <v>4007.2981174400002</v>
      </c>
    </row>
    <row r="1347" spans="1:5" x14ac:dyDescent="0.25">
      <c r="A1347" s="181">
        <v>11817</v>
      </c>
      <c r="B1347" s="31">
        <v>1</v>
      </c>
      <c r="C1347" s="31" t="str">
        <f t="shared" ref="C1347:C1410" si="21">CONCATENATE(A1347,"_",B1347)</f>
        <v>11817_1</v>
      </c>
      <c r="D1347" s="181">
        <v>272</v>
      </c>
      <c r="E1347" s="181">
        <v>4002.9927127800001</v>
      </c>
    </row>
    <row r="1348" spans="1:5" x14ac:dyDescent="0.25">
      <c r="A1348" s="181">
        <v>11817</v>
      </c>
      <c r="B1348" s="31">
        <v>2</v>
      </c>
      <c r="C1348" s="31" t="str">
        <f t="shared" si="21"/>
        <v>11817_2</v>
      </c>
      <c r="D1348" s="181">
        <v>192</v>
      </c>
      <c r="E1348" s="181">
        <v>7107.5907725200004</v>
      </c>
    </row>
    <row r="1349" spans="1:5" x14ac:dyDescent="0.25">
      <c r="A1349" s="181">
        <v>11818</v>
      </c>
      <c r="B1349" s="31">
        <v>1</v>
      </c>
      <c r="C1349" s="31" t="str">
        <f t="shared" si="21"/>
        <v>11818_1</v>
      </c>
      <c r="D1349" s="181">
        <v>296</v>
      </c>
      <c r="E1349" s="181">
        <v>5919.2779702099997</v>
      </c>
    </row>
    <row r="1350" spans="1:5" x14ac:dyDescent="0.25">
      <c r="A1350" s="181">
        <v>11819</v>
      </c>
      <c r="B1350" s="31">
        <v>1</v>
      </c>
      <c r="C1350" s="31" t="str">
        <f t="shared" si="21"/>
        <v>11819_1</v>
      </c>
      <c r="D1350" s="181">
        <v>13</v>
      </c>
      <c r="E1350" s="181">
        <v>7103.6844481199996</v>
      </c>
    </row>
    <row r="1351" spans="1:5" x14ac:dyDescent="0.25">
      <c r="A1351" s="181">
        <v>11821</v>
      </c>
      <c r="B1351" s="31">
        <v>1</v>
      </c>
      <c r="C1351" s="31" t="str">
        <f t="shared" si="21"/>
        <v>11821_1</v>
      </c>
      <c r="D1351" s="181">
        <v>57</v>
      </c>
      <c r="E1351" s="181">
        <v>7361.1055613099998</v>
      </c>
    </row>
    <row r="1352" spans="1:5" x14ac:dyDescent="0.25">
      <c r="A1352" s="181">
        <v>11821</v>
      </c>
      <c r="B1352" s="31">
        <v>2</v>
      </c>
      <c r="C1352" s="31" t="str">
        <f t="shared" si="21"/>
        <v>11821_2</v>
      </c>
      <c r="D1352" s="181">
        <v>50</v>
      </c>
      <c r="E1352" s="181">
        <v>6642.7922072199999</v>
      </c>
    </row>
    <row r="1353" spans="1:5" x14ac:dyDescent="0.25">
      <c r="A1353" s="181">
        <v>11822</v>
      </c>
      <c r="B1353" s="31">
        <v>1</v>
      </c>
      <c r="C1353" s="31" t="str">
        <f t="shared" si="21"/>
        <v>11822_1</v>
      </c>
      <c r="D1353" s="181">
        <v>474</v>
      </c>
      <c r="E1353" s="181">
        <v>1681.2912245499999</v>
      </c>
    </row>
    <row r="1354" spans="1:5" x14ac:dyDescent="0.25">
      <c r="A1354" s="181">
        <v>11822</v>
      </c>
      <c r="B1354" s="31">
        <v>2</v>
      </c>
      <c r="C1354" s="31" t="str">
        <f t="shared" si="21"/>
        <v>11822_2</v>
      </c>
      <c r="D1354" s="181">
        <v>25</v>
      </c>
      <c r="E1354" s="181">
        <v>5400.9271662499996</v>
      </c>
    </row>
    <row r="1355" spans="1:5" x14ac:dyDescent="0.25">
      <c r="A1355" s="181">
        <v>11825</v>
      </c>
      <c r="B1355" s="31">
        <v>1</v>
      </c>
      <c r="C1355" s="31" t="str">
        <f t="shared" si="21"/>
        <v>11825_1</v>
      </c>
      <c r="D1355" s="181">
        <v>36</v>
      </c>
      <c r="E1355" s="181">
        <v>5035.7300566000004</v>
      </c>
    </row>
    <row r="1356" spans="1:5" x14ac:dyDescent="0.25">
      <c r="A1356" s="181">
        <v>11829</v>
      </c>
      <c r="B1356" s="31">
        <v>1</v>
      </c>
      <c r="C1356" s="31" t="str">
        <f t="shared" si="21"/>
        <v>11829_1</v>
      </c>
      <c r="D1356" s="181">
        <v>25</v>
      </c>
      <c r="E1356" s="181">
        <v>6075.2304526099997</v>
      </c>
    </row>
    <row r="1357" spans="1:5" x14ac:dyDescent="0.25">
      <c r="A1357" s="181">
        <v>11829</v>
      </c>
      <c r="B1357" s="31">
        <v>2</v>
      </c>
      <c r="C1357" s="31" t="str">
        <f t="shared" si="21"/>
        <v>11829_2</v>
      </c>
      <c r="D1357" s="181">
        <v>28</v>
      </c>
      <c r="E1357" s="181">
        <v>3795.9830649800001</v>
      </c>
    </row>
    <row r="1358" spans="1:5" x14ac:dyDescent="0.25">
      <c r="A1358" s="181">
        <v>11831</v>
      </c>
      <c r="B1358" s="31">
        <v>1</v>
      </c>
      <c r="C1358" s="31" t="str">
        <f t="shared" si="21"/>
        <v>11831_1</v>
      </c>
      <c r="D1358" s="181">
        <v>13</v>
      </c>
      <c r="E1358" s="181">
        <v>4587.6335465299999</v>
      </c>
    </row>
    <row r="1359" spans="1:5" x14ac:dyDescent="0.25">
      <c r="A1359" s="181">
        <v>11833</v>
      </c>
      <c r="B1359" s="31">
        <v>1</v>
      </c>
      <c r="C1359" s="31" t="str">
        <f t="shared" si="21"/>
        <v>11833_1</v>
      </c>
      <c r="D1359" s="181">
        <v>30</v>
      </c>
      <c r="E1359" s="181">
        <v>7143.4868418599999</v>
      </c>
    </row>
    <row r="1360" spans="1:5" x14ac:dyDescent="0.25">
      <c r="A1360" s="181">
        <v>11835</v>
      </c>
      <c r="B1360" s="31">
        <v>1</v>
      </c>
      <c r="C1360" s="31" t="str">
        <f t="shared" si="21"/>
        <v>11835_1</v>
      </c>
      <c r="D1360" s="181">
        <v>32</v>
      </c>
      <c r="E1360" s="181">
        <v>4657.4197527799997</v>
      </c>
    </row>
    <row r="1361" spans="1:5" x14ac:dyDescent="0.25">
      <c r="A1361" s="181">
        <v>11837</v>
      </c>
      <c r="B1361" s="31">
        <v>1</v>
      </c>
      <c r="C1361" s="31" t="str">
        <f t="shared" si="21"/>
        <v>11837_1</v>
      </c>
      <c r="D1361" s="181">
        <v>23</v>
      </c>
      <c r="E1361" s="181">
        <v>10457.0898715</v>
      </c>
    </row>
    <row r="1362" spans="1:5" x14ac:dyDescent="0.25">
      <c r="A1362" s="181">
        <v>11841</v>
      </c>
      <c r="B1362" s="31">
        <v>1</v>
      </c>
      <c r="C1362" s="31" t="str">
        <f t="shared" si="21"/>
        <v>11841_1</v>
      </c>
      <c r="D1362" s="181">
        <v>213</v>
      </c>
      <c r="E1362" s="181">
        <v>2529.9079523400001</v>
      </c>
    </row>
    <row r="1363" spans="1:5" x14ac:dyDescent="0.25">
      <c r="A1363" s="181">
        <v>11843</v>
      </c>
      <c r="B1363" s="31">
        <v>1</v>
      </c>
      <c r="C1363" s="31" t="str">
        <f t="shared" si="21"/>
        <v>11843_1</v>
      </c>
      <c r="D1363" s="181">
        <v>102</v>
      </c>
      <c r="E1363" s="181">
        <v>7428.3260690999996</v>
      </c>
    </row>
    <row r="1364" spans="1:5" x14ac:dyDescent="0.25">
      <c r="A1364" s="181">
        <v>11851</v>
      </c>
      <c r="B1364" s="31">
        <v>1</v>
      </c>
      <c r="C1364" s="31" t="str">
        <f t="shared" si="21"/>
        <v>11851_1</v>
      </c>
      <c r="D1364" s="181">
        <v>113</v>
      </c>
      <c r="E1364" s="181">
        <v>2073.4784650199999</v>
      </c>
    </row>
    <row r="1365" spans="1:5" x14ac:dyDescent="0.25">
      <c r="A1365" s="181">
        <v>11853</v>
      </c>
      <c r="B1365" s="31">
        <v>1</v>
      </c>
      <c r="C1365" s="31" t="str">
        <f t="shared" si="21"/>
        <v>11853_1</v>
      </c>
      <c r="D1365" s="181">
        <v>62</v>
      </c>
      <c r="E1365" s="181">
        <v>5144.0257015500001</v>
      </c>
    </row>
    <row r="1366" spans="1:5" x14ac:dyDescent="0.25">
      <c r="A1366" s="181">
        <v>11855</v>
      </c>
      <c r="B1366" s="31">
        <v>1</v>
      </c>
      <c r="C1366" s="31" t="str">
        <f t="shared" si="21"/>
        <v>11855_1</v>
      </c>
      <c r="D1366" s="181">
        <v>117</v>
      </c>
      <c r="E1366" s="181">
        <v>5428.5068040200003</v>
      </c>
    </row>
    <row r="1367" spans="1:5" x14ac:dyDescent="0.25">
      <c r="A1367" s="181">
        <v>11859</v>
      </c>
      <c r="B1367" s="31">
        <v>1</v>
      </c>
      <c r="C1367" s="31" t="str">
        <f t="shared" si="21"/>
        <v>11859_1</v>
      </c>
      <c r="D1367" s="181">
        <v>112</v>
      </c>
      <c r="E1367" s="181">
        <v>5526.0782281499996</v>
      </c>
    </row>
    <row r="1368" spans="1:5" x14ac:dyDescent="0.25">
      <c r="A1368" s="181">
        <v>11859</v>
      </c>
      <c r="B1368" s="31">
        <v>2</v>
      </c>
      <c r="C1368" s="31" t="str">
        <f t="shared" si="21"/>
        <v>11859_2</v>
      </c>
      <c r="D1368" s="181">
        <v>79</v>
      </c>
      <c r="E1368" s="181">
        <v>6176.2791245400003</v>
      </c>
    </row>
    <row r="1369" spans="1:5" x14ac:dyDescent="0.25">
      <c r="A1369" s="181">
        <v>11860</v>
      </c>
      <c r="B1369" s="31">
        <v>1</v>
      </c>
      <c r="C1369" s="31" t="str">
        <f t="shared" si="21"/>
        <v>11860_1</v>
      </c>
      <c r="D1369" s="181">
        <v>69</v>
      </c>
      <c r="E1369" s="181">
        <v>7801.8971126300003</v>
      </c>
    </row>
    <row r="1370" spans="1:5" x14ac:dyDescent="0.25">
      <c r="A1370" s="181">
        <v>11861</v>
      </c>
      <c r="B1370" s="31">
        <v>1</v>
      </c>
      <c r="C1370" s="31" t="str">
        <f t="shared" si="21"/>
        <v>11861_1</v>
      </c>
      <c r="D1370" s="181">
        <v>202</v>
      </c>
      <c r="E1370" s="181">
        <v>5072.3790279699997</v>
      </c>
    </row>
    <row r="1371" spans="1:5" x14ac:dyDescent="0.25">
      <c r="A1371" s="181">
        <v>11861</v>
      </c>
      <c r="B1371" s="31">
        <v>2</v>
      </c>
      <c r="C1371" s="31" t="str">
        <f t="shared" si="21"/>
        <v>11861_2</v>
      </c>
      <c r="D1371" s="181">
        <v>140</v>
      </c>
      <c r="E1371" s="181">
        <v>4749.1212192100002</v>
      </c>
    </row>
    <row r="1372" spans="1:5" x14ac:dyDescent="0.25">
      <c r="A1372" s="181">
        <v>11863</v>
      </c>
      <c r="B1372" s="31">
        <v>1</v>
      </c>
      <c r="C1372" s="31" t="str">
        <f t="shared" si="21"/>
        <v>11863_1</v>
      </c>
      <c r="D1372" s="181">
        <v>656</v>
      </c>
      <c r="E1372" s="181">
        <v>6117.9490767899997</v>
      </c>
    </row>
    <row r="1373" spans="1:5" x14ac:dyDescent="0.25">
      <c r="A1373" s="181">
        <v>11865</v>
      </c>
      <c r="B1373" s="31">
        <v>1</v>
      </c>
      <c r="C1373" s="31" t="str">
        <f t="shared" si="21"/>
        <v>11865_1</v>
      </c>
      <c r="D1373" s="181">
        <v>56</v>
      </c>
      <c r="E1373" s="181">
        <v>6036.1098075800001</v>
      </c>
    </row>
    <row r="1374" spans="1:5" x14ac:dyDescent="0.25">
      <c r="A1374" s="181">
        <v>11866</v>
      </c>
      <c r="B1374" s="31">
        <v>1</v>
      </c>
      <c r="C1374" s="31" t="str">
        <f t="shared" si="21"/>
        <v>11866_1</v>
      </c>
      <c r="D1374" s="181">
        <v>24</v>
      </c>
      <c r="E1374" s="181">
        <v>343.189442289</v>
      </c>
    </row>
    <row r="1375" spans="1:5" x14ac:dyDescent="0.25">
      <c r="A1375" s="181">
        <v>11867</v>
      </c>
      <c r="B1375" s="31">
        <v>1</v>
      </c>
      <c r="C1375" s="31" t="str">
        <f t="shared" si="21"/>
        <v>11867_1</v>
      </c>
      <c r="D1375" s="181">
        <v>18</v>
      </c>
      <c r="E1375" s="181">
        <v>4295.9165913099996</v>
      </c>
    </row>
    <row r="1376" spans="1:5" x14ac:dyDescent="0.25">
      <c r="A1376" s="181">
        <v>11869</v>
      </c>
      <c r="B1376" s="31">
        <v>1</v>
      </c>
      <c r="C1376" s="31" t="str">
        <f t="shared" si="21"/>
        <v>11869_1</v>
      </c>
      <c r="D1376" s="181">
        <v>26</v>
      </c>
      <c r="E1376" s="181">
        <v>9371.9514319299997</v>
      </c>
    </row>
    <row r="1377" spans="1:5" x14ac:dyDescent="0.25">
      <c r="A1377" s="181">
        <v>11873</v>
      </c>
      <c r="B1377" s="31">
        <v>1</v>
      </c>
      <c r="C1377" s="31" t="str">
        <f t="shared" si="21"/>
        <v>11873_1</v>
      </c>
      <c r="D1377" s="181">
        <v>34</v>
      </c>
      <c r="E1377" s="181">
        <v>1120.00295626</v>
      </c>
    </row>
    <row r="1378" spans="1:5" x14ac:dyDescent="0.25">
      <c r="A1378" s="181">
        <v>11875</v>
      </c>
      <c r="B1378" s="31">
        <v>1</v>
      </c>
      <c r="C1378" s="31" t="str">
        <f t="shared" si="21"/>
        <v>11875_1</v>
      </c>
      <c r="D1378" s="181">
        <v>89</v>
      </c>
      <c r="E1378" s="181">
        <v>8732.8473652800003</v>
      </c>
    </row>
    <row r="1379" spans="1:5" x14ac:dyDescent="0.25">
      <c r="A1379" s="181">
        <v>11877</v>
      </c>
      <c r="B1379" s="31">
        <v>1</v>
      </c>
      <c r="C1379" s="31" t="str">
        <f t="shared" si="21"/>
        <v>11877_1</v>
      </c>
      <c r="D1379" s="181">
        <v>66</v>
      </c>
      <c r="E1379" s="181">
        <v>6174.1028238299996</v>
      </c>
    </row>
    <row r="1380" spans="1:5" x14ac:dyDescent="0.25">
      <c r="A1380" s="181">
        <v>11877</v>
      </c>
      <c r="B1380" s="31">
        <v>2</v>
      </c>
      <c r="C1380" s="31" t="str">
        <f t="shared" si="21"/>
        <v>11877_2</v>
      </c>
      <c r="D1380" s="181">
        <v>44</v>
      </c>
      <c r="E1380" s="181">
        <v>7032.7015700700003</v>
      </c>
    </row>
    <row r="1381" spans="1:5" x14ac:dyDescent="0.25">
      <c r="A1381" s="181">
        <v>11877</v>
      </c>
      <c r="B1381" s="31">
        <v>3</v>
      </c>
      <c r="C1381" s="31" t="str">
        <f t="shared" si="21"/>
        <v>11877_3</v>
      </c>
      <c r="D1381" s="181">
        <v>8</v>
      </c>
      <c r="E1381" s="181">
        <v>5470.4440320000003</v>
      </c>
    </row>
    <row r="1382" spans="1:5" x14ac:dyDescent="0.25">
      <c r="A1382" s="181">
        <v>11878</v>
      </c>
      <c r="B1382" s="31">
        <v>1</v>
      </c>
      <c r="C1382" s="31" t="str">
        <f t="shared" si="21"/>
        <v>11878_1</v>
      </c>
      <c r="D1382" s="181">
        <v>10</v>
      </c>
      <c r="E1382" s="181">
        <v>617.12788931</v>
      </c>
    </row>
    <row r="1383" spans="1:5" x14ac:dyDescent="0.25">
      <c r="A1383" s="181">
        <v>11879</v>
      </c>
      <c r="B1383" s="31">
        <v>1</v>
      </c>
      <c r="C1383" s="31" t="str">
        <f t="shared" si="21"/>
        <v>11879_1</v>
      </c>
      <c r="D1383" s="181">
        <v>12</v>
      </c>
      <c r="E1383" s="181">
        <v>6027.4192358700002</v>
      </c>
    </row>
    <row r="1384" spans="1:5" x14ac:dyDescent="0.25">
      <c r="A1384" s="181">
        <v>11885</v>
      </c>
      <c r="B1384" s="31">
        <v>1</v>
      </c>
      <c r="C1384" s="31" t="str">
        <f t="shared" si="21"/>
        <v>11885_1</v>
      </c>
      <c r="D1384" s="181">
        <v>24</v>
      </c>
      <c r="E1384" s="181">
        <v>2939.8829936299999</v>
      </c>
    </row>
    <row r="1385" spans="1:5" x14ac:dyDescent="0.25">
      <c r="A1385" s="181">
        <v>11887</v>
      </c>
      <c r="B1385" s="31">
        <v>1</v>
      </c>
      <c r="C1385" s="31" t="str">
        <f t="shared" si="21"/>
        <v>11887_1</v>
      </c>
      <c r="D1385" s="181">
        <v>17</v>
      </c>
      <c r="E1385" s="181">
        <v>1503.90926066</v>
      </c>
    </row>
    <row r="1386" spans="1:5" x14ac:dyDescent="0.25">
      <c r="A1386" s="181">
        <v>11888</v>
      </c>
      <c r="B1386" s="31">
        <v>1</v>
      </c>
      <c r="C1386" s="31" t="str">
        <f t="shared" si="21"/>
        <v>11888_1</v>
      </c>
      <c r="D1386" s="181">
        <v>53</v>
      </c>
      <c r="E1386" s="181">
        <v>4753.4133282599996</v>
      </c>
    </row>
    <row r="1387" spans="1:5" x14ac:dyDescent="0.25">
      <c r="A1387" s="181">
        <v>11888</v>
      </c>
      <c r="B1387" s="31">
        <v>2</v>
      </c>
      <c r="C1387" s="31" t="str">
        <f t="shared" si="21"/>
        <v>11888_2</v>
      </c>
      <c r="D1387" s="181">
        <v>35</v>
      </c>
      <c r="E1387" s="181">
        <v>4443.5179024299996</v>
      </c>
    </row>
    <row r="1388" spans="1:5" x14ac:dyDescent="0.25">
      <c r="A1388" s="181">
        <v>11889</v>
      </c>
      <c r="B1388" s="31">
        <v>1</v>
      </c>
      <c r="C1388" s="31" t="str">
        <f t="shared" si="21"/>
        <v>11889_1</v>
      </c>
      <c r="D1388" s="181">
        <v>71</v>
      </c>
      <c r="E1388" s="181">
        <v>8652.7559042199991</v>
      </c>
    </row>
    <row r="1389" spans="1:5" x14ac:dyDescent="0.25">
      <c r="A1389" s="181">
        <v>11891</v>
      </c>
      <c r="B1389" s="31">
        <v>1</v>
      </c>
      <c r="C1389" s="31" t="str">
        <f t="shared" si="21"/>
        <v>11891_1</v>
      </c>
      <c r="D1389" s="181">
        <v>183</v>
      </c>
      <c r="E1389" s="181">
        <v>6524.7999056899998</v>
      </c>
    </row>
    <row r="1390" spans="1:5" x14ac:dyDescent="0.25">
      <c r="A1390" s="181">
        <v>11893</v>
      </c>
      <c r="B1390" s="31">
        <v>1</v>
      </c>
      <c r="C1390" s="31" t="str">
        <f t="shared" si="21"/>
        <v>11893_1</v>
      </c>
      <c r="D1390" s="181">
        <v>109</v>
      </c>
      <c r="E1390" s="181">
        <v>4413.3222611299998</v>
      </c>
    </row>
    <row r="1391" spans="1:5" x14ac:dyDescent="0.25">
      <c r="A1391" s="181">
        <v>11893</v>
      </c>
      <c r="B1391" s="31">
        <v>2</v>
      </c>
      <c r="C1391" s="31" t="str">
        <f t="shared" si="21"/>
        <v>11893_2</v>
      </c>
      <c r="D1391" s="181">
        <v>77</v>
      </c>
      <c r="E1391" s="181">
        <v>6118.4954305499996</v>
      </c>
    </row>
    <row r="1392" spans="1:5" x14ac:dyDescent="0.25">
      <c r="A1392" s="181">
        <v>11893</v>
      </c>
      <c r="B1392" s="31">
        <v>3</v>
      </c>
      <c r="C1392" s="31" t="str">
        <f t="shared" si="21"/>
        <v>11893_3</v>
      </c>
      <c r="D1392" s="181">
        <v>72</v>
      </c>
      <c r="E1392" s="181">
        <v>4681.810426</v>
      </c>
    </row>
    <row r="1393" spans="1:5" x14ac:dyDescent="0.25">
      <c r="A1393" s="181">
        <v>11895</v>
      </c>
      <c r="B1393" s="31">
        <v>1</v>
      </c>
      <c r="C1393" s="31" t="str">
        <f t="shared" si="21"/>
        <v>11895_1</v>
      </c>
      <c r="D1393" s="181">
        <v>16</v>
      </c>
      <c r="E1393" s="181">
        <v>2130.9513257600001</v>
      </c>
    </row>
    <row r="1394" spans="1:5" x14ac:dyDescent="0.25">
      <c r="A1394" s="181">
        <v>11901</v>
      </c>
      <c r="B1394" s="31">
        <v>1</v>
      </c>
      <c r="C1394" s="31" t="str">
        <f t="shared" si="21"/>
        <v>11901_1</v>
      </c>
      <c r="D1394" s="181">
        <v>17</v>
      </c>
      <c r="E1394" s="181">
        <v>4977.3576294200002</v>
      </c>
    </row>
    <row r="1395" spans="1:5" x14ac:dyDescent="0.25">
      <c r="A1395" s="181">
        <v>11903</v>
      </c>
      <c r="B1395" s="31">
        <v>1</v>
      </c>
      <c r="C1395" s="31" t="str">
        <f t="shared" si="21"/>
        <v>11903_1</v>
      </c>
      <c r="D1395" s="181">
        <v>37</v>
      </c>
      <c r="E1395" s="181">
        <v>7845.9247170099998</v>
      </c>
    </row>
    <row r="1396" spans="1:5" x14ac:dyDescent="0.25">
      <c r="A1396" s="181">
        <v>11905</v>
      </c>
      <c r="B1396" s="31">
        <v>1</v>
      </c>
      <c r="C1396" s="31" t="str">
        <f t="shared" si="21"/>
        <v>11905_1</v>
      </c>
      <c r="D1396" s="181">
        <v>58</v>
      </c>
      <c r="E1396" s="181">
        <v>4065.43286958</v>
      </c>
    </row>
    <row r="1397" spans="1:5" x14ac:dyDescent="0.25">
      <c r="A1397" s="181">
        <v>11905</v>
      </c>
      <c r="B1397" s="31">
        <v>2</v>
      </c>
      <c r="C1397" s="31" t="str">
        <f t="shared" si="21"/>
        <v>11905_2</v>
      </c>
      <c r="D1397" s="181">
        <v>33</v>
      </c>
      <c r="E1397" s="181">
        <v>5456.5616477100002</v>
      </c>
    </row>
    <row r="1398" spans="1:5" x14ac:dyDescent="0.25">
      <c r="A1398" s="181">
        <v>11907</v>
      </c>
      <c r="B1398" s="31">
        <v>1</v>
      </c>
      <c r="C1398" s="31" t="str">
        <f t="shared" si="21"/>
        <v>11907_1</v>
      </c>
      <c r="D1398" s="181">
        <v>53</v>
      </c>
      <c r="E1398" s="181">
        <v>6700.4089408</v>
      </c>
    </row>
    <row r="1399" spans="1:5" x14ac:dyDescent="0.25">
      <c r="A1399" s="181">
        <v>11911</v>
      </c>
      <c r="B1399" s="31">
        <v>1</v>
      </c>
      <c r="C1399" s="31" t="str">
        <f t="shared" si="21"/>
        <v>11911_1</v>
      </c>
      <c r="D1399" s="181">
        <v>215</v>
      </c>
      <c r="E1399" s="181">
        <v>6943.9058354400004</v>
      </c>
    </row>
    <row r="1400" spans="1:5" x14ac:dyDescent="0.25">
      <c r="A1400" s="181">
        <v>11911</v>
      </c>
      <c r="B1400" s="31">
        <v>2</v>
      </c>
      <c r="C1400" s="31" t="str">
        <f t="shared" si="21"/>
        <v>11911_2</v>
      </c>
      <c r="D1400" s="181">
        <v>163</v>
      </c>
      <c r="E1400" s="181">
        <v>4523.5554566000001</v>
      </c>
    </row>
    <row r="1401" spans="1:5" x14ac:dyDescent="0.25">
      <c r="A1401" s="181">
        <v>11912</v>
      </c>
      <c r="B1401" s="31">
        <v>1</v>
      </c>
      <c r="C1401" s="31" t="str">
        <f t="shared" si="21"/>
        <v>11912_1</v>
      </c>
      <c r="D1401" s="181">
        <v>19</v>
      </c>
      <c r="E1401" s="181">
        <v>242.145437273</v>
      </c>
    </row>
    <row r="1402" spans="1:5" x14ac:dyDescent="0.25">
      <c r="A1402" s="181">
        <v>11913</v>
      </c>
      <c r="B1402" s="31">
        <v>1</v>
      </c>
      <c r="C1402" s="31" t="str">
        <f t="shared" si="21"/>
        <v>11913_1</v>
      </c>
      <c r="D1402" s="181">
        <v>34</v>
      </c>
      <c r="E1402" s="181">
        <v>4103.1667448799999</v>
      </c>
    </row>
    <row r="1403" spans="1:5" x14ac:dyDescent="0.25">
      <c r="A1403" s="181">
        <v>11915</v>
      </c>
      <c r="B1403" s="31">
        <v>1</v>
      </c>
      <c r="C1403" s="31" t="str">
        <f t="shared" si="21"/>
        <v>11915_1</v>
      </c>
      <c r="D1403" s="181">
        <v>67</v>
      </c>
      <c r="E1403" s="181">
        <v>15731.4185782</v>
      </c>
    </row>
    <row r="1404" spans="1:5" x14ac:dyDescent="0.25">
      <c r="A1404" s="181">
        <v>11915</v>
      </c>
      <c r="B1404" s="31">
        <v>3</v>
      </c>
      <c r="C1404" s="31" t="str">
        <f t="shared" si="21"/>
        <v>11915_3</v>
      </c>
      <c r="D1404" s="181">
        <v>3</v>
      </c>
      <c r="E1404" s="181">
        <v>3071.5832095199999</v>
      </c>
    </row>
    <row r="1405" spans="1:5" x14ac:dyDescent="0.25">
      <c r="A1405" s="181">
        <v>11917</v>
      </c>
      <c r="B1405" s="31">
        <v>1</v>
      </c>
      <c r="C1405" s="31" t="str">
        <f t="shared" si="21"/>
        <v>11917_1</v>
      </c>
      <c r="D1405" s="181">
        <v>9</v>
      </c>
      <c r="E1405" s="181">
        <v>5662.6868458199997</v>
      </c>
    </row>
    <row r="1406" spans="1:5" x14ac:dyDescent="0.25">
      <c r="A1406" s="181">
        <v>11921</v>
      </c>
      <c r="B1406" s="31">
        <v>1</v>
      </c>
      <c r="C1406" s="31" t="str">
        <f t="shared" si="21"/>
        <v>11921_1</v>
      </c>
      <c r="D1406" s="181">
        <v>17</v>
      </c>
      <c r="E1406" s="181">
        <v>6126.9241150099997</v>
      </c>
    </row>
    <row r="1407" spans="1:5" x14ac:dyDescent="0.25">
      <c r="A1407" s="181">
        <v>11927</v>
      </c>
      <c r="B1407" s="31">
        <v>1</v>
      </c>
      <c r="C1407" s="31" t="str">
        <f t="shared" si="21"/>
        <v>11927_1</v>
      </c>
      <c r="D1407" s="181">
        <v>29</v>
      </c>
      <c r="E1407" s="181">
        <v>2757.63839353</v>
      </c>
    </row>
    <row r="1408" spans="1:5" x14ac:dyDescent="0.25">
      <c r="A1408" s="181">
        <v>11927</v>
      </c>
      <c r="B1408" s="31">
        <v>2</v>
      </c>
      <c r="C1408" s="31" t="str">
        <f t="shared" si="21"/>
        <v>11927_2</v>
      </c>
      <c r="D1408" s="181">
        <v>26</v>
      </c>
      <c r="E1408" s="181">
        <v>8728.7317559700004</v>
      </c>
    </row>
    <row r="1409" spans="1:5" x14ac:dyDescent="0.25">
      <c r="A1409" s="181">
        <v>11927</v>
      </c>
      <c r="B1409" s="31">
        <v>3</v>
      </c>
      <c r="C1409" s="31" t="str">
        <f t="shared" si="21"/>
        <v>11927_3</v>
      </c>
      <c r="D1409" s="181">
        <v>19</v>
      </c>
      <c r="E1409" s="181">
        <v>5378.5682520099999</v>
      </c>
    </row>
    <row r="1410" spans="1:5" x14ac:dyDescent="0.25">
      <c r="A1410" s="181">
        <v>11928</v>
      </c>
      <c r="B1410" s="31">
        <v>1</v>
      </c>
      <c r="C1410" s="31" t="str">
        <f t="shared" si="21"/>
        <v>11928_1</v>
      </c>
      <c r="D1410" s="181">
        <v>2</v>
      </c>
      <c r="E1410" s="181">
        <v>1318.3025558100001</v>
      </c>
    </row>
    <row r="1411" spans="1:5" x14ac:dyDescent="0.25">
      <c r="A1411" s="181">
        <v>11931</v>
      </c>
      <c r="B1411" s="31">
        <v>1</v>
      </c>
      <c r="C1411" s="31" t="str">
        <f t="shared" ref="C1411:C1474" si="22">CONCATENATE(A1411,"_",B1411)</f>
        <v>11931_1</v>
      </c>
      <c r="D1411" s="181">
        <v>45</v>
      </c>
      <c r="E1411" s="181">
        <v>4077.4774912100002</v>
      </c>
    </row>
    <row r="1412" spans="1:5" x14ac:dyDescent="0.25">
      <c r="A1412" s="181">
        <v>11932</v>
      </c>
      <c r="B1412" s="31">
        <v>1</v>
      </c>
      <c r="C1412" s="31" t="str">
        <f t="shared" si="22"/>
        <v>11932_1</v>
      </c>
      <c r="D1412" s="181">
        <v>36</v>
      </c>
      <c r="E1412" s="181">
        <v>55.951810029500002</v>
      </c>
    </row>
    <row r="1413" spans="1:5" x14ac:dyDescent="0.25">
      <c r="A1413" s="181">
        <v>11933</v>
      </c>
      <c r="B1413" s="31">
        <v>1</v>
      </c>
      <c r="C1413" s="31" t="str">
        <f t="shared" si="22"/>
        <v>11933_1</v>
      </c>
      <c r="D1413" s="181">
        <v>96</v>
      </c>
      <c r="E1413" s="181">
        <v>5163.10347671</v>
      </c>
    </row>
    <row r="1414" spans="1:5" x14ac:dyDescent="0.25">
      <c r="A1414" s="181">
        <v>11933</v>
      </c>
      <c r="B1414" s="31">
        <v>2</v>
      </c>
      <c r="C1414" s="31" t="str">
        <f t="shared" si="22"/>
        <v>11933_2</v>
      </c>
      <c r="D1414" s="181">
        <v>13</v>
      </c>
      <c r="E1414" s="181">
        <v>4212.0040443600001</v>
      </c>
    </row>
    <row r="1415" spans="1:5" x14ac:dyDescent="0.25">
      <c r="A1415" s="181">
        <v>11935</v>
      </c>
      <c r="B1415" s="31">
        <v>1</v>
      </c>
      <c r="C1415" s="31" t="str">
        <f t="shared" si="22"/>
        <v>11935_1</v>
      </c>
      <c r="D1415" s="181">
        <v>148</v>
      </c>
      <c r="E1415" s="181">
        <v>3065.7110275499999</v>
      </c>
    </row>
    <row r="1416" spans="1:5" x14ac:dyDescent="0.25">
      <c r="A1416" s="181">
        <v>11936</v>
      </c>
      <c r="B1416" s="31">
        <v>1</v>
      </c>
      <c r="C1416" s="31" t="str">
        <f t="shared" si="22"/>
        <v>11936_1</v>
      </c>
      <c r="D1416" s="181">
        <v>11</v>
      </c>
      <c r="E1416" s="181">
        <v>1171.93869903</v>
      </c>
    </row>
    <row r="1417" spans="1:5" x14ac:dyDescent="0.25">
      <c r="A1417" s="181">
        <v>11937</v>
      </c>
      <c r="B1417" s="31">
        <v>1</v>
      </c>
      <c r="C1417" s="31" t="str">
        <f t="shared" si="22"/>
        <v>11937_1</v>
      </c>
      <c r="D1417" s="181">
        <v>53</v>
      </c>
      <c r="E1417" s="181">
        <v>8071.4627030700003</v>
      </c>
    </row>
    <row r="1418" spans="1:5" x14ac:dyDescent="0.25">
      <c r="A1418" s="181">
        <v>11938</v>
      </c>
      <c r="B1418" s="31">
        <v>1</v>
      </c>
      <c r="C1418" s="31" t="str">
        <f t="shared" si="22"/>
        <v>11938_1</v>
      </c>
      <c r="D1418" s="181">
        <v>31</v>
      </c>
      <c r="E1418" s="181">
        <v>825.95266024900002</v>
      </c>
    </row>
    <row r="1419" spans="1:5" x14ac:dyDescent="0.25">
      <c r="A1419" s="181">
        <v>11939</v>
      </c>
      <c r="B1419" s="31">
        <v>1</v>
      </c>
      <c r="C1419" s="31" t="str">
        <f t="shared" si="22"/>
        <v>11939_1</v>
      </c>
      <c r="D1419" s="181">
        <v>34</v>
      </c>
      <c r="E1419" s="181">
        <v>6447.1691021799998</v>
      </c>
    </row>
    <row r="1420" spans="1:5" x14ac:dyDescent="0.25">
      <c r="A1420" s="181">
        <v>11943</v>
      </c>
      <c r="B1420" s="31">
        <v>1</v>
      </c>
      <c r="C1420" s="31" t="str">
        <f t="shared" si="22"/>
        <v>11943_1</v>
      </c>
      <c r="D1420" s="181">
        <v>27</v>
      </c>
      <c r="E1420" s="181">
        <v>6687.5344287899998</v>
      </c>
    </row>
    <row r="1421" spans="1:5" x14ac:dyDescent="0.25">
      <c r="A1421" s="181">
        <v>11945</v>
      </c>
      <c r="B1421" s="31">
        <v>1</v>
      </c>
      <c r="C1421" s="31" t="str">
        <f t="shared" si="22"/>
        <v>11945_1</v>
      </c>
      <c r="D1421" s="181">
        <v>13</v>
      </c>
      <c r="E1421" s="181">
        <v>7759.6231321900004</v>
      </c>
    </row>
    <row r="1422" spans="1:5" x14ac:dyDescent="0.25">
      <c r="A1422" s="181">
        <v>11945</v>
      </c>
      <c r="B1422" s="31">
        <v>2</v>
      </c>
      <c r="C1422" s="31" t="str">
        <f t="shared" si="22"/>
        <v>11945_2</v>
      </c>
      <c r="D1422" s="181">
        <v>16</v>
      </c>
      <c r="E1422" s="181">
        <v>5643.0994704599998</v>
      </c>
    </row>
    <row r="1423" spans="1:5" x14ac:dyDescent="0.25">
      <c r="A1423" s="181">
        <v>11946</v>
      </c>
      <c r="B1423" s="31">
        <v>1</v>
      </c>
      <c r="C1423" s="31" t="str">
        <f t="shared" si="22"/>
        <v>11946_1</v>
      </c>
      <c r="D1423" s="181">
        <v>62</v>
      </c>
      <c r="E1423" s="181">
        <v>1259.7076264</v>
      </c>
    </row>
    <row r="1424" spans="1:5" x14ac:dyDescent="0.25">
      <c r="A1424" s="181">
        <v>11949</v>
      </c>
      <c r="B1424" s="31">
        <v>1</v>
      </c>
      <c r="C1424" s="31" t="str">
        <f t="shared" si="22"/>
        <v>11949_1</v>
      </c>
      <c r="D1424" s="181">
        <v>28</v>
      </c>
      <c r="E1424" s="181">
        <v>12569.2680874</v>
      </c>
    </row>
    <row r="1425" spans="1:5" x14ac:dyDescent="0.25">
      <c r="A1425" s="181">
        <v>11951</v>
      </c>
      <c r="B1425" s="31">
        <v>1</v>
      </c>
      <c r="C1425" s="31" t="str">
        <f t="shared" si="22"/>
        <v>11951_1</v>
      </c>
      <c r="D1425" s="181">
        <v>21</v>
      </c>
      <c r="E1425" s="181">
        <v>8264.3413237700006</v>
      </c>
    </row>
    <row r="1426" spans="1:5" x14ac:dyDescent="0.25">
      <c r="A1426" s="181">
        <v>11953</v>
      </c>
      <c r="B1426" s="31">
        <v>1</v>
      </c>
      <c r="C1426" s="31" t="str">
        <f t="shared" si="22"/>
        <v>11953_1</v>
      </c>
      <c r="D1426" s="181">
        <v>23</v>
      </c>
      <c r="E1426" s="181">
        <v>5383.5925400899996</v>
      </c>
    </row>
    <row r="1427" spans="1:5" x14ac:dyDescent="0.25">
      <c r="A1427" s="181">
        <v>11959</v>
      </c>
      <c r="B1427" s="31">
        <v>1</v>
      </c>
      <c r="C1427" s="31" t="str">
        <f t="shared" si="22"/>
        <v>11959_1</v>
      </c>
      <c r="D1427" s="181">
        <v>19</v>
      </c>
      <c r="E1427" s="181">
        <v>5184.9551745899998</v>
      </c>
    </row>
    <row r="1428" spans="1:5" x14ac:dyDescent="0.25">
      <c r="A1428" s="181">
        <v>12613</v>
      </c>
      <c r="B1428" s="31">
        <v>2</v>
      </c>
      <c r="C1428" s="31" t="str">
        <f t="shared" si="22"/>
        <v>12613_2</v>
      </c>
      <c r="D1428" s="181">
        <v>26</v>
      </c>
      <c r="E1428" s="181">
        <v>4983.4290239499996</v>
      </c>
    </row>
    <row r="1429" spans="1:5" x14ac:dyDescent="0.25">
      <c r="A1429" s="181">
        <v>13501</v>
      </c>
      <c r="B1429" s="31">
        <v>2</v>
      </c>
      <c r="C1429" s="31" t="str">
        <f t="shared" si="22"/>
        <v>13501_2</v>
      </c>
      <c r="D1429" s="181">
        <v>37</v>
      </c>
      <c r="E1429" s="181">
        <v>1767.33486917</v>
      </c>
    </row>
    <row r="1430" spans="1:5" x14ac:dyDescent="0.25">
      <c r="A1430" s="181">
        <v>13530</v>
      </c>
      <c r="B1430" s="31">
        <v>1</v>
      </c>
      <c r="C1430" s="31" t="str">
        <f t="shared" si="22"/>
        <v>13530_1</v>
      </c>
      <c r="D1430" s="181">
        <v>9</v>
      </c>
      <c r="E1430" s="181">
        <v>2567.90262837</v>
      </c>
    </row>
    <row r="1431" spans="1:5" x14ac:dyDescent="0.25">
      <c r="A1431" s="181">
        <v>13531</v>
      </c>
      <c r="B1431" s="31">
        <v>1</v>
      </c>
      <c r="C1431" s="31" t="str">
        <f t="shared" si="22"/>
        <v>13531_1</v>
      </c>
      <c r="D1431" s="181">
        <v>65</v>
      </c>
      <c r="E1431" s="181">
        <v>3957.2262982799998</v>
      </c>
    </row>
    <row r="1432" spans="1:5" x14ac:dyDescent="0.25">
      <c r="A1432" s="181">
        <v>13533</v>
      </c>
      <c r="B1432" s="31">
        <v>1</v>
      </c>
      <c r="C1432" s="31" t="str">
        <f t="shared" si="22"/>
        <v>13533_1</v>
      </c>
      <c r="D1432" s="181">
        <v>24</v>
      </c>
      <c r="E1432" s="181">
        <v>5916.1507022400001</v>
      </c>
    </row>
    <row r="1433" spans="1:5" x14ac:dyDescent="0.25">
      <c r="A1433" s="181">
        <v>13537</v>
      </c>
      <c r="B1433" s="31">
        <v>1</v>
      </c>
      <c r="C1433" s="31" t="str">
        <f t="shared" si="22"/>
        <v>13537_1</v>
      </c>
      <c r="D1433" s="181">
        <v>58</v>
      </c>
      <c r="E1433" s="181">
        <v>5370.8557402899996</v>
      </c>
    </row>
    <row r="1434" spans="1:5" x14ac:dyDescent="0.25">
      <c r="A1434" s="181">
        <v>13543</v>
      </c>
      <c r="B1434" s="31">
        <v>3</v>
      </c>
      <c r="C1434" s="31" t="str">
        <f t="shared" si="22"/>
        <v>13543_3</v>
      </c>
      <c r="D1434" s="181">
        <v>26</v>
      </c>
      <c r="E1434" s="181">
        <v>2051.06438583</v>
      </c>
    </row>
    <row r="1435" spans="1:5" x14ac:dyDescent="0.25">
      <c r="A1435" s="181">
        <v>13545</v>
      </c>
      <c r="B1435" s="31">
        <v>1</v>
      </c>
      <c r="C1435" s="31" t="str">
        <f t="shared" si="22"/>
        <v>13545_1</v>
      </c>
      <c r="D1435" s="181">
        <v>23</v>
      </c>
      <c r="E1435" s="181">
        <v>5583.0380785099997</v>
      </c>
    </row>
    <row r="1436" spans="1:5" x14ac:dyDescent="0.25">
      <c r="A1436" s="181">
        <v>13546</v>
      </c>
      <c r="B1436" s="31">
        <v>1</v>
      </c>
      <c r="C1436" s="31" t="str">
        <f t="shared" si="22"/>
        <v>13546_1</v>
      </c>
      <c r="D1436" s="181">
        <v>15</v>
      </c>
      <c r="E1436" s="181">
        <v>6400.1057997300004</v>
      </c>
    </row>
    <row r="1437" spans="1:5" x14ac:dyDescent="0.25">
      <c r="A1437" s="181">
        <v>13547</v>
      </c>
      <c r="B1437" s="31">
        <v>1</v>
      </c>
      <c r="C1437" s="31" t="str">
        <f t="shared" si="22"/>
        <v>13547_1</v>
      </c>
      <c r="D1437" s="181">
        <v>20</v>
      </c>
      <c r="E1437" s="181">
        <v>3327.8322110499998</v>
      </c>
    </row>
    <row r="1438" spans="1:5" x14ac:dyDescent="0.25">
      <c r="A1438" s="181">
        <v>13548</v>
      </c>
      <c r="B1438" s="31">
        <v>1</v>
      </c>
      <c r="C1438" s="31" t="str">
        <f t="shared" si="22"/>
        <v>13548_1</v>
      </c>
      <c r="D1438" s="181">
        <v>4</v>
      </c>
      <c r="E1438" s="181">
        <v>179.251504568</v>
      </c>
    </row>
    <row r="1439" spans="1:5" x14ac:dyDescent="0.25">
      <c r="A1439" s="181">
        <v>13549</v>
      </c>
      <c r="B1439" s="31">
        <v>1</v>
      </c>
      <c r="C1439" s="31" t="str">
        <f t="shared" si="22"/>
        <v>13549_1</v>
      </c>
      <c r="D1439" s="181">
        <v>33</v>
      </c>
      <c r="E1439" s="181">
        <v>7215.0998277299996</v>
      </c>
    </row>
    <row r="1440" spans="1:5" x14ac:dyDescent="0.25">
      <c r="A1440" s="181">
        <v>13549</v>
      </c>
      <c r="B1440" s="31">
        <v>2</v>
      </c>
      <c r="C1440" s="31" t="str">
        <f t="shared" si="22"/>
        <v>13549_2</v>
      </c>
      <c r="D1440" s="181">
        <v>124</v>
      </c>
      <c r="E1440" s="181">
        <v>5276.6109703499997</v>
      </c>
    </row>
    <row r="1441" spans="1:5" x14ac:dyDescent="0.25">
      <c r="A1441" s="181">
        <v>13550</v>
      </c>
      <c r="B1441" s="31">
        <v>1</v>
      </c>
      <c r="C1441" s="31" t="str">
        <f t="shared" si="22"/>
        <v>13550_1</v>
      </c>
      <c r="D1441" s="181">
        <v>24</v>
      </c>
      <c r="E1441" s="181">
        <v>2578.47318335</v>
      </c>
    </row>
    <row r="1442" spans="1:5" x14ac:dyDescent="0.25">
      <c r="A1442" s="181">
        <v>13551</v>
      </c>
      <c r="B1442" s="31">
        <v>1</v>
      </c>
      <c r="C1442" s="31" t="str">
        <f t="shared" si="22"/>
        <v>13551_1</v>
      </c>
      <c r="D1442" s="181">
        <v>14</v>
      </c>
      <c r="E1442" s="181">
        <v>5614.0153492899999</v>
      </c>
    </row>
    <row r="1443" spans="1:5" x14ac:dyDescent="0.25">
      <c r="A1443" s="181">
        <v>13552</v>
      </c>
      <c r="B1443" s="31">
        <v>1</v>
      </c>
      <c r="C1443" s="31" t="str">
        <f t="shared" si="22"/>
        <v>13552_1</v>
      </c>
      <c r="D1443" s="181">
        <v>36</v>
      </c>
      <c r="E1443" s="181">
        <v>1252.2357511299999</v>
      </c>
    </row>
    <row r="1444" spans="1:5" x14ac:dyDescent="0.25">
      <c r="A1444" s="181">
        <v>13553</v>
      </c>
      <c r="B1444" s="31">
        <v>1</v>
      </c>
      <c r="C1444" s="31" t="str">
        <f t="shared" si="22"/>
        <v>13553_1</v>
      </c>
      <c r="D1444" s="181">
        <v>230</v>
      </c>
      <c r="E1444" s="181">
        <v>1513.2637167600001</v>
      </c>
    </row>
    <row r="1445" spans="1:5" x14ac:dyDescent="0.25">
      <c r="A1445" s="181">
        <v>13553</v>
      </c>
      <c r="B1445" s="31">
        <v>2</v>
      </c>
      <c r="C1445" s="31" t="str">
        <f t="shared" si="22"/>
        <v>13553_2</v>
      </c>
      <c r="D1445" s="181">
        <v>22</v>
      </c>
      <c r="E1445" s="181">
        <v>6227.1036478200003</v>
      </c>
    </row>
    <row r="1446" spans="1:5" x14ac:dyDescent="0.25">
      <c r="A1446" s="181">
        <v>13554</v>
      </c>
      <c r="B1446" s="31">
        <v>1</v>
      </c>
      <c r="C1446" s="31" t="str">
        <f t="shared" si="22"/>
        <v>13554_1</v>
      </c>
      <c r="D1446" s="181">
        <v>29</v>
      </c>
      <c r="E1446" s="181">
        <v>8210.8006503300003</v>
      </c>
    </row>
    <row r="1447" spans="1:5" x14ac:dyDescent="0.25">
      <c r="A1447" s="181">
        <v>13555</v>
      </c>
      <c r="B1447" s="31">
        <v>1</v>
      </c>
      <c r="C1447" s="31" t="str">
        <f t="shared" si="22"/>
        <v>13555_1</v>
      </c>
      <c r="D1447" s="181">
        <v>76</v>
      </c>
      <c r="E1447" s="181">
        <v>2546.8044758400001</v>
      </c>
    </row>
    <row r="1448" spans="1:5" x14ac:dyDescent="0.25">
      <c r="A1448" s="181">
        <v>13557</v>
      </c>
      <c r="B1448" s="31">
        <v>1</v>
      </c>
      <c r="C1448" s="31" t="str">
        <f t="shared" si="22"/>
        <v>13557_1</v>
      </c>
      <c r="D1448" s="181">
        <v>16</v>
      </c>
      <c r="E1448" s="181">
        <v>2536.8336596899999</v>
      </c>
    </row>
    <row r="1449" spans="1:5" x14ac:dyDescent="0.25">
      <c r="A1449" s="181">
        <v>13559</v>
      </c>
      <c r="B1449" s="31">
        <v>1</v>
      </c>
      <c r="C1449" s="31" t="str">
        <f t="shared" si="22"/>
        <v>13559_1</v>
      </c>
      <c r="D1449" s="181">
        <v>100</v>
      </c>
      <c r="E1449" s="181">
        <v>5927.9908756699997</v>
      </c>
    </row>
    <row r="1450" spans="1:5" x14ac:dyDescent="0.25">
      <c r="A1450" s="181">
        <v>13559</v>
      </c>
      <c r="B1450" s="31">
        <v>2</v>
      </c>
      <c r="C1450" s="31" t="str">
        <f t="shared" si="22"/>
        <v>13559_2</v>
      </c>
      <c r="D1450" s="181">
        <v>5</v>
      </c>
      <c r="E1450" s="181">
        <v>4748.4912862299998</v>
      </c>
    </row>
    <row r="1451" spans="1:5" x14ac:dyDescent="0.25">
      <c r="A1451" s="181">
        <v>13560</v>
      </c>
      <c r="B1451" s="31">
        <v>1</v>
      </c>
      <c r="C1451" s="31" t="str">
        <f t="shared" si="22"/>
        <v>13560_1</v>
      </c>
      <c r="D1451" s="181">
        <v>39</v>
      </c>
      <c r="E1451" s="181">
        <v>6794.2366794</v>
      </c>
    </row>
    <row r="1452" spans="1:5" x14ac:dyDescent="0.25">
      <c r="A1452" s="181">
        <v>13561</v>
      </c>
      <c r="B1452" s="31">
        <v>1</v>
      </c>
      <c r="C1452" s="31" t="str">
        <f t="shared" si="22"/>
        <v>13561_1</v>
      </c>
      <c r="D1452" s="181">
        <v>51</v>
      </c>
      <c r="E1452" s="181">
        <v>5378.9865027699998</v>
      </c>
    </row>
    <row r="1453" spans="1:5" x14ac:dyDescent="0.25">
      <c r="A1453" s="181">
        <v>13562</v>
      </c>
      <c r="B1453" s="31">
        <v>1</v>
      </c>
      <c r="C1453" s="31" t="str">
        <f t="shared" si="22"/>
        <v>13562_1</v>
      </c>
      <c r="D1453" s="181">
        <v>1</v>
      </c>
      <c r="E1453" s="181">
        <v>3386.5010359600001</v>
      </c>
    </row>
    <row r="1454" spans="1:5" x14ac:dyDescent="0.25">
      <c r="A1454" s="181">
        <v>13563</v>
      </c>
      <c r="B1454" s="31">
        <v>1</v>
      </c>
      <c r="C1454" s="31" t="str">
        <f t="shared" si="22"/>
        <v>13563_1</v>
      </c>
      <c r="D1454" s="181">
        <v>12</v>
      </c>
      <c r="E1454" s="181">
        <v>5080.3183822800002</v>
      </c>
    </row>
    <row r="1455" spans="1:5" x14ac:dyDescent="0.25">
      <c r="A1455" s="181">
        <v>13564</v>
      </c>
      <c r="B1455" s="31">
        <v>1</v>
      </c>
      <c r="C1455" s="31" t="str">
        <f t="shared" si="22"/>
        <v>13564_1</v>
      </c>
      <c r="D1455" s="181">
        <v>64</v>
      </c>
      <c r="E1455" s="181">
        <v>3785.9996892999998</v>
      </c>
    </row>
    <row r="1456" spans="1:5" x14ac:dyDescent="0.25">
      <c r="A1456" s="181">
        <v>13564</v>
      </c>
      <c r="B1456" s="31">
        <v>3</v>
      </c>
      <c r="C1456" s="31" t="str">
        <f t="shared" si="22"/>
        <v>13564_3</v>
      </c>
      <c r="D1456" s="181">
        <v>27</v>
      </c>
      <c r="E1456" s="181">
        <v>5787.8324528800003</v>
      </c>
    </row>
    <row r="1457" spans="1:5" x14ac:dyDescent="0.25">
      <c r="A1457" s="181">
        <v>13565</v>
      </c>
      <c r="B1457" s="31">
        <v>1</v>
      </c>
      <c r="C1457" s="31" t="str">
        <f t="shared" si="22"/>
        <v>13565_1</v>
      </c>
      <c r="D1457" s="181">
        <v>6</v>
      </c>
      <c r="E1457" s="181">
        <v>1650.26924138</v>
      </c>
    </row>
    <row r="1458" spans="1:5" x14ac:dyDescent="0.25">
      <c r="A1458" s="181">
        <v>13566</v>
      </c>
      <c r="B1458" s="31">
        <v>1</v>
      </c>
      <c r="C1458" s="31" t="str">
        <f t="shared" si="22"/>
        <v>13566_1</v>
      </c>
      <c r="D1458" s="181">
        <v>6</v>
      </c>
      <c r="E1458" s="181">
        <v>1032.4284167799999</v>
      </c>
    </row>
    <row r="1459" spans="1:5" x14ac:dyDescent="0.25">
      <c r="A1459" s="181">
        <v>13567</v>
      </c>
      <c r="B1459" s="31">
        <v>1</v>
      </c>
      <c r="C1459" s="31" t="str">
        <f t="shared" si="22"/>
        <v>13567_1</v>
      </c>
      <c r="D1459" s="181">
        <v>100</v>
      </c>
      <c r="E1459" s="181">
        <v>2818.8195377900001</v>
      </c>
    </row>
    <row r="1460" spans="1:5" x14ac:dyDescent="0.25">
      <c r="A1460" s="181">
        <v>13568</v>
      </c>
      <c r="B1460" s="31">
        <v>1</v>
      </c>
      <c r="C1460" s="31" t="str">
        <f t="shared" si="22"/>
        <v>13568_1</v>
      </c>
      <c r="D1460" s="181">
        <v>51</v>
      </c>
      <c r="E1460" s="181">
        <v>9587.2062870600002</v>
      </c>
    </row>
    <row r="1461" spans="1:5" x14ac:dyDescent="0.25">
      <c r="A1461" s="181">
        <v>13569</v>
      </c>
      <c r="B1461" s="31">
        <v>1</v>
      </c>
      <c r="C1461" s="31" t="str">
        <f t="shared" si="22"/>
        <v>13569_1</v>
      </c>
      <c r="D1461" s="181">
        <v>20</v>
      </c>
      <c r="E1461" s="181">
        <v>9658.0533502199996</v>
      </c>
    </row>
    <row r="1462" spans="1:5" x14ac:dyDescent="0.25">
      <c r="A1462" s="181">
        <v>13571</v>
      </c>
      <c r="B1462" s="31">
        <v>1</v>
      </c>
      <c r="C1462" s="31" t="str">
        <f t="shared" si="22"/>
        <v>13571_1</v>
      </c>
      <c r="D1462" s="181">
        <v>7</v>
      </c>
      <c r="E1462" s="181">
        <v>7020.1301944899997</v>
      </c>
    </row>
    <row r="1463" spans="1:5" x14ac:dyDescent="0.25">
      <c r="A1463" s="181">
        <v>13572</v>
      </c>
      <c r="B1463" s="31">
        <v>2</v>
      </c>
      <c r="C1463" s="31" t="str">
        <f t="shared" si="22"/>
        <v>13572_2</v>
      </c>
      <c r="D1463" s="181">
        <v>137</v>
      </c>
      <c r="E1463" s="181">
        <v>4130.5628612</v>
      </c>
    </row>
    <row r="1464" spans="1:5" x14ac:dyDescent="0.25">
      <c r="A1464" s="181">
        <v>13573</v>
      </c>
      <c r="B1464" s="31">
        <v>1</v>
      </c>
      <c r="C1464" s="31" t="str">
        <f t="shared" si="22"/>
        <v>13573_1</v>
      </c>
      <c r="D1464" s="181">
        <v>22</v>
      </c>
      <c r="E1464" s="181">
        <v>9233.4025579000008</v>
      </c>
    </row>
    <row r="1465" spans="1:5" x14ac:dyDescent="0.25">
      <c r="A1465" s="181">
        <v>13577</v>
      </c>
      <c r="B1465" s="31">
        <v>1</v>
      </c>
      <c r="C1465" s="31" t="str">
        <f t="shared" si="22"/>
        <v>13577_1</v>
      </c>
      <c r="D1465" s="181">
        <v>7</v>
      </c>
      <c r="E1465" s="181">
        <v>2468.1947482</v>
      </c>
    </row>
    <row r="1466" spans="1:5" x14ac:dyDescent="0.25">
      <c r="A1466" s="181">
        <v>13579</v>
      </c>
      <c r="B1466" s="31">
        <v>1</v>
      </c>
      <c r="C1466" s="31" t="str">
        <f t="shared" si="22"/>
        <v>13579_1</v>
      </c>
      <c r="D1466" s="181">
        <v>7</v>
      </c>
      <c r="E1466" s="181">
        <v>1871.7136657999999</v>
      </c>
    </row>
    <row r="1467" spans="1:5" x14ac:dyDescent="0.25">
      <c r="A1467" s="181">
        <v>13581</v>
      </c>
      <c r="B1467" s="31">
        <v>1</v>
      </c>
      <c r="C1467" s="31" t="str">
        <f t="shared" si="22"/>
        <v>13581_1</v>
      </c>
      <c r="D1467" s="181">
        <v>20</v>
      </c>
      <c r="E1467" s="181">
        <v>6265.9780007400004</v>
      </c>
    </row>
    <row r="1468" spans="1:5" x14ac:dyDescent="0.25">
      <c r="A1468" s="181">
        <v>13586</v>
      </c>
      <c r="B1468" s="31">
        <v>1</v>
      </c>
      <c r="C1468" s="31" t="str">
        <f t="shared" si="22"/>
        <v>13586_1</v>
      </c>
      <c r="D1468" s="181">
        <v>17</v>
      </c>
      <c r="E1468" s="181">
        <v>2242.9034981300001</v>
      </c>
    </row>
    <row r="1469" spans="1:5" x14ac:dyDescent="0.25">
      <c r="A1469" s="181">
        <v>13591</v>
      </c>
      <c r="B1469" s="31">
        <v>1</v>
      </c>
      <c r="C1469" s="31" t="str">
        <f t="shared" si="22"/>
        <v>13591_1</v>
      </c>
      <c r="D1469" s="181">
        <v>37</v>
      </c>
      <c r="E1469" s="181">
        <v>8246.5556729500004</v>
      </c>
    </row>
    <row r="1470" spans="1:5" x14ac:dyDescent="0.25">
      <c r="A1470" s="181">
        <v>13595</v>
      </c>
      <c r="B1470" s="31">
        <v>1</v>
      </c>
      <c r="C1470" s="31" t="str">
        <f t="shared" si="22"/>
        <v>13595_1</v>
      </c>
      <c r="D1470" s="181">
        <v>37</v>
      </c>
      <c r="E1470" s="181">
        <v>8703.7288573000005</v>
      </c>
    </row>
    <row r="1471" spans="1:5" x14ac:dyDescent="0.25">
      <c r="A1471" s="181">
        <v>13596</v>
      </c>
      <c r="B1471" s="31">
        <v>1</v>
      </c>
      <c r="C1471" s="31" t="str">
        <f t="shared" si="22"/>
        <v>13596_1</v>
      </c>
      <c r="D1471" s="181">
        <v>28</v>
      </c>
      <c r="E1471" s="181">
        <v>7880.8408642300001</v>
      </c>
    </row>
    <row r="1472" spans="1:5" x14ac:dyDescent="0.25">
      <c r="A1472" s="181">
        <v>13599</v>
      </c>
      <c r="B1472" s="31">
        <v>1</v>
      </c>
      <c r="C1472" s="31" t="str">
        <f t="shared" si="22"/>
        <v>13599_1</v>
      </c>
      <c r="D1472" s="181">
        <v>10</v>
      </c>
      <c r="E1472" s="181">
        <v>9166.52146249</v>
      </c>
    </row>
    <row r="1473" spans="1:5" x14ac:dyDescent="0.25">
      <c r="A1473" s="181">
        <v>13601</v>
      </c>
      <c r="B1473" s="31">
        <v>1</v>
      </c>
      <c r="C1473" s="31" t="str">
        <f t="shared" si="22"/>
        <v>13601_1</v>
      </c>
      <c r="D1473" s="181">
        <v>13</v>
      </c>
      <c r="E1473" s="181">
        <v>8873.3020872399993</v>
      </c>
    </row>
    <row r="1474" spans="1:5" x14ac:dyDescent="0.25">
      <c r="A1474" s="181">
        <v>13604</v>
      </c>
      <c r="B1474" s="31">
        <v>2</v>
      </c>
      <c r="C1474" s="31" t="str">
        <f t="shared" si="22"/>
        <v>13604_2</v>
      </c>
      <c r="D1474" s="181">
        <v>1</v>
      </c>
      <c r="E1474" s="181">
        <v>3507.0592515399999</v>
      </c>
    </row>
    <row r="1475" spans="1:5" x14ac:dyDescent="0.25">
      <c r="A1475" s="181">
        <v>13606</v>
      </c>
      <c r="B1475" s="31">
        <v>1</v>
      </c>
      <c r="C1475" s="31" t="str">
        <f t="shared" ref="C1475:C1538" si="23">CONCATENATE(A1475,"_",B1475)</f>
        <v>13606_1</v>
      </c>
      <c r="D1475" s="181">
        <v>39</v>
      </c>
      <c r="E1475" s="181">
        <v>7973.3426838300002</v>
      </c>
    </row>
    <row r="1476" spans="1:5" x14ac:dyDescent="0.25">
      <c r="A1476" s="181">
        <v>13607</v>
      </c>
      <c r="B1476" s="31">
        <v>1</v>
      </c>
      <c r="C1476" s="31" t="str">
        <f t="shared" si="23"/>
        <v>13607_1</v>
      </c>
      <c r="D1476" s="181">
        <v>19</v>
      </c>
      <c r="E1476" s="181">
        <v>11502.386103700001</v>
      </c>
    </row>
    <row r="1477" spans="1:5" x14ac:dyDescent="0.25">
      <c r="A1477" s="181">
        <v>13607</v>
      </c>
      <c r="B1477" s="31">
        <v>3</v>
      </c>
      <c r="C1477" s="31" t="str">
        <f t="shared" si="23"/>
        <v>13607_3</v>
      </c>
      <c r="D1477" s="181">
        <v>6</v>
      </c>
      <c r="E1477" s="181">
        <v>5845.6684590799996</v>
      </c>
    </row>
    <row r="1478" spans="1:5" x14ac:dyDescent="0.25">
      <c r="A1478" s="181">
        <v>13609</v>
      </c>
      <c r="B1478" s="31">
        <v>1</v>
      </c>
      <c r="C1478" s="31" t="str">
        <f t="shared" si="23"/>
        <v>13609_1</v>
      </c>
      <c r="D1478" s="181">
        <v>445</v>
      </c>
      <c r="E1478" s="181">
        <v>5901.7365831799998</v>
      </c>
    </row>
    <row r="1479" spans="1:5" x14ac:dyDescent="0.25">
      <c r="A1479" s="181">
        <v>13609</v>
      </c>
      <c r="B1479" s="31">
        <v>2</v>
      </c>
      <c r="C1479" s="31" t="str">
        <f t="shared" si="23"/>
        <v>13609_2</v>
      </c>
      <c r="D1479" s="181">
        <v>143</v>
      </c>
      <c r="E1479" s="181">
        <v>8983.5217516199991</v>
      </c>
    </row>
    <row r="1480" spans="1:5" x14ac:dyDescent="0.25">
      <c r="A1480" s="181">
        <v>13610</v>
      </c>
      <c r="B1480" s="31">
        <v>1</v>
      </c>
      <c r="C1480" s="31" t="str">
        <f t="shared" si="23"/>
        <v>13610_1</v>
      </c>
      <c r="D1480" s="181">
        <v>13</v>
      </c>
      <c r="E1480" s="181">
        <v>7415.3372187200002</v>
      </c>
    </row>
    <row r="1481" spans="1:5" x14ac:dyDescent="0.25">
      <c r="A1481" s="181">
        <v>13610</v>
      </c>
      <c r="B1481" s="31">
        <v>2</v>
      </c>
      <c r="C1481" s="31" t="str">
        <f t="shared" si="23"/>
        <v>13610_2</v>
      </c>
      <c r="D1481" s="181">
        <v>12</v>
      </c>
      <c r="E1481" s="181">
        <v>4874.2950017000003</v>
      </c>
    </row>
    <row r="1482" spans="1:5" x14ac:dyDescent="0.25">
      <c r="A1482" s="181">
        <v>13610</v>
      </c>
      <c r="B1482" s="31">
        <v>3</v>
      </c>
      <c r="C1482" s="31" t="str">
        <f t="shared" si="23"/>
        <v>13610_3</v>
      </c>
      <c r="D1482" s="181">
        <v>30</v>
      </c>
      <c r="E1482" s="181">
        <v>4938.2739082199996</v>
      </c>
    </row>
    <row r="1483" spans="1:5" x14ac:dyDescent="0.25">
      <c r="A1483" s="181">
        <v>13611</v>
      </c>
      <c r="B1483" s="31">
        <v>1</v>
      </c>
      <c r="C1483" s="31" t="str">
        <f t="shared" si="23"/>
        <v>13611_1</v>
      </c>
      <c r="D1483" s="181">
        <v>48</v>
      </c>
      <c r="E1483" s="181">
        <v>10559.496596499999</v>
      </c>
    </row>
    <row r="1484" spans="1:5" x14ac:dyDescent="0.25">
      <c r="A1484" s="181">
        <v>13613</v>
      </c>
      <c r="B1484" s="31">
        <v>1</v>
      </c>
      <c r="C1484" s="31" t="str">
        <f t="shared" si="23"/>
        <v>13613_1</v>
      </c>
      <c r="D1484" s="181">
        <v>25</v>
      </c>
      <c r="E1484" s="181">
        <v>4295.6506323499998</v>
      </c>
    </row>
    <row r="1485" spans="1:5" x14ac:dyDescent="0.25">
      <c r="A1485" s="181">
        <v>13614</v>
      </c>
      <c r="B1485" s="31">
        <v>1</v>
      </c>
      <c r="C1485" s="31" t="str">
        <f t="shared" si="23"/>
        <v>13614_1</v>
      </c>
      <c r="D1485" s="181">
        <v>42</v>
      </c>
      <c r="E1485" s="181">
        <v>8964.4185764199992</v>
      </c>
    </row>
    <row r="1486" spans="1:5" x14ac:dyDescent="0.25">
      <c r="A1486" s="181">
        <v>13615</v>
      </c>
      <c r="B1486" s="31">
        <v>1</v>
      </c>
      <c r="C1486" s="31" t="str">
        <f t="shared" si="23"/>
        <v>13615_1</v>
      </c>
      <c r="D1486" s="181">
        <v>7</v>
      </c>
      <c r="E1486" s="181">
        <v>2915.2385412499998</v>
      </c>
    </row>
    <row r="1487" spans="1:5" x14ac:dyDescent="0.25">
      <c r="A1487" s="181">
        <v>13617</v>
      </c>
      <c r="B1487" s="31">
        <v>1</v>
      </c>
      <c r="C1487" s="31" t="str">
        <f t="shared" si="23"/>
        <v>13617_1</v>
      </c>
      <c r="D1487" s="181">
        <v>7</v>
      </c>
      <c r="E1487" s="181">
        <v>3437.25022119</v>
      </c>
    </row>
    <row r="1488" spans="1:5" x14ac:dyDescent="0.25">
      <c r="A1488" s="181">
        <v>13619</v>
      </c>
      <c r="B1488" s="31">
        <v>1</v>
      </c>
      <c r="C1488" s="31" t="str">
        <f t="shared" si="23"/>
        <v>13619_1</v>
      </c>
      <c r="D1488" s="181">
        <v>7</v>
      </c>
      <c r="E1488" s="181">
        <v>3346.2835687100001</v>
      </c>
    </row>
    <row r="1489" spans="1:5" x14ac:dyDescent="0.25">
      <c r="A1489" s="181">
        <v>13619</v>
      </c>
      <c r="B1489" s="31">
        <v>2</v>
      </c>
      <c r="C1489" s="31" t="str">
        <f t="shared" si="23"/>
        <v>13619_2</v>
      </c>
      <c r="D1489" s="181">
        <v>73</v>
      </c>
      <c r="E1489" s="181">
        <v>14428.087724499999</v>
      </c>
    </row>
    <row r="1490" spans="1:5" x14ac:dyDescent="0.25">
      <c r="A1490" s="181">
        <v>13621</v>
      </c>
      <c r="B1490" s="31">
        <v>2</v>
      </c>
      <c r="C1490" s="31" t="str">
        <f t="shared" si="23"/>
        <v>13621_2</v>
      </c>
      <c r="D1490" s="181">
        <v>206</v>
      </c>
      <c r="E1490" s="181">
        <v>2619.37212297</v>
      </c>
    </row>
    <row r="1491" spans="1:5" x14ac:dyDescent="0.25">
      <c r="A1491" s="181">
        <v>13623</v>
      </c>
      <c r="B1491" s="31">
        <v>1</v>
      </c>
      <c r="C1491" s="31" t="str">
        <f t="shared" si="23"/>
        <v>13623_1</v>
      </c>
      <c r="D1491" s="181">
        <v>0</v>
      </c>
      <c r="E1491" s="181">
        <v>5204.0906037799996</v>
      </c>
    </row>
    <row r="1492" spans="1:5" x14ac:dyDescent="0.25">
      <c r="A1492" s="181">
        <v>13623</v>
      </c>
      <c r="B1492" s="31">
        <v>2</v>
      </c>
      <c r="C1492" s="31" t="str">
        <f t="shared" si="23"/>
        <v>13623_2</v>
      </c>
      <c r="D1492" s="181">
        <v>9</v>
      </c>
      <c r="E1492" s="181">
        <v>4543.6285525599997</v>
      </c>
    </row>
    <row r="1493" spans="1:5" x14ac:dyDescent="0.25">
      <c r="A1493" s="181">
        <v>13624</v>
      </c>
      <c r="B1493" s="31">
        <v>1</v>
      </c>
      <c r="C1493" s="31" t="str">
        <f t="shared" si="23"/>
        <v>13624_1</v>
      </c>
      <c r="D1493" s="181">
        <v>12</v>
      </c>
      <c r="E1493" s="181">
        <v>4161.7642917100002</v>
      </c>
    </row>
    <row r="1494" spans="1:5" x14ac:dyDescent="0.25">
      <c r="A1494" s="181">
        <v>13627</v>
      </c>
      <c r="B1494" s="31">
        <v>1</v>
      </c>
      <c r="C1494" s="31" t="str">
        <f t="shared" si="23"/>
        <v>13627_1</v>
      </c>
      <c r="D1494" s="181">
        <v>208</v>
      </c>
      <c r="E1494" s="181">
        <v>4557.1869277200003</v>
      </c>
    </row>
    <row r="1495" spans="1:5" x14ac:dyDescent="0.25">
      <c r="A1495" s="181">
        <v>13629</v>
      </c>
      <c r="B1495" s="31">
        <v>1</v>
      </c>
      <c r="C1495" s="31" t="str">
        <f t="shared" si="23"/>
        <v>13629_1</v>
      </c>
      <c r="D1495" s="181">
        <v>79</v>
      </c>
      <c r="E1495" s="181">
        <v>5377.0912304699996</v>
      </c>
    </row>
    <row r="1496" spans="1:5" x14ac:dyDescent="0.25">
      <c r="A1496" s="181">
        <v>13631</v>
      </c>
      <c r="B1496" s="31">
        <v>1</v>
      </c>
      <c r="C1496" s="31" t="str">
        <f t="shared" si="23"/>
        <v>13631_1</v>
      </c>
      <c r="D1496" s="181">
        <v>50</v>
      </c>
      <c r="E1496" s="181">
        <v>8794.5661094799998</v>
      </c>
    </row>
    <row r="1497" spans="1:5" x14ac:dyDescent="0.25">
      <c r="A1497" s="181">
        <v>13633</v>
      </c>
      <c r="B1497" s="31">
        <v>1</v>
      </c>
      <c r="C1497" s="31" t="str">
        <f t="shared" si="23"/>
        <v>13633_1</v>
      </c>
      <c r="D1497" s="181">
        <v>32</v>
      </c>
      <c r="E1497" s="181">
        <v>1682.9513147600001</v>
      </c>
    </row>
    <row r="1498" spans="1:5" x14ac:dyDescent="0.25">
      <c r="A1498" s="181">
        <v>13637</v>
      </c>
      <c r="B1498" s="31">
        <v>1</v>
      </c>
      <c r="C1498" s="31" t="str">
        <f t="shared" si="23"/>
        <v>13637_1</v>
      </c>
      <c r="D1498" s="181">
        <v>82</v>
      </c>
      <c r="E1498" s="181">
        <v>8795.1745600600007</v>
      </c>
    </row>
    <row r="1499" spans="1:5" x14ac:dyDescent="0.25">
      <c r="A1499" s="181">
        <v>13639</v>
      </c>
      <c r="B1499" s="31">
        <v>1</v>
      </c>
      <c r="C1499" s="31" t="str">
        <f t="shared" si="23"/>
        <v>13639_1</v>
      </c>
      <c r="D1499" s="181">
        <v>23</v>
      </c>
      <c r="E1499" s="181">
        <v>4225.9393664199997</v>
      </c>
    </row>
    <row r="1500" spans="1:5" x14ac:dyDescent="0.25">
      <c r="A1500" s="181">
        <v>13639</v>
      </c>
      <c r="B1500" s="31">
        <v>2</v>
      </c>
      <c r="C1500" s="31" t="str">
        <f t="shared" si="23"/>
        <v>13639_2</v>
      </c>
      <c r="D1500" s="181">
        <v>30</v>
      </c>
      <c r="E1500" s="181">
        <v>8453.04949906</v>
      </c>
    </row>
    <row r="1501" spans="1:5" x14ac:dyDescent="0.25">
      <c r="A1501" s="181">
        <v>13641</v>
      </c>
      <c r="B1501" s="31">
        <v>1</v>
      </c>
      <c r="C1501" s="31" t="str">
        <f t="shared" si="23"/>
        <v>13641_1</v>
      </c>
      <c r="D1501" s="181">
        <v>22</v>
      </c>
      <c r="E1501" s="181">
        <v>6199.8171180099998</v>
      </c>
    </row>
    <row r="1502" spans="1:5" x14ac:dyDescent="0.25">
      <c r="A1502" s="181">
        <v>13643</v>
      </c>
      <c r="B1502" s="31">
        <v>1</v>
      </c>
      <c r="C1502" s="31" t="str">
        <f t="shared" si="23"/>
        <v>13643_1</v>
      </c>
      <c r="D1502" s="181">
        <v>60</v>
      </c>
      <c r="E1502" s="181">
        <v>7387.0977141100002</v>
      </c>
    </row>
    <row r="1503" spans="1:5" x14ac:dyDescent="0.25">
      <c r="A1503" s="181">
        <v>13643</v>
      </c>
      <c r="B1503" s="31">
        <v>2</v>
      </c>
      <c r="C1503" s="31" t="str">
        <f t="shared" si="23"/>
        <v>13643_2</v>
      </c>
      <c r="D1503" s="181">
        <v>56</v>
      </c>
      <c r="E1503" s="181">
        <v>4391.4832640599998</v>
      </c>
    </row>
    <row r="1504" spans="1:5" x14ac:dyDescent="0.25">
      <c r="A1504" s="181">
        <v>13644</v>
      </c>
      <c r="B1504" s="31">
        <v>1</v>
      </c>
      <c r="C1504" s="31" t="str">
        <f t="shared" si="23"/>
        <v>13644_1</v>
      </c>
      <c r="D1504" s="181">
        <v>12</v>
      </c>
      <c r="E1504" s="181">
        <v>4762.1441540799997</v>
      </c>
    </row>
    <row r="1505" spans="1:5" x14ac:dyDescent="0.25">
      <c r="A1505" s="181">
        <v>13647</v>
      </c>
      <c r="B1505" s="31">
        <v>1</v>
      </c>
      <c r="C1505" s="31" t="str">
        <f t="shared" si="23"/>
        <v>13647_1</v>
      </c>
      <c r="D1505" s="181">
        <v>29</v>
      </c>
      <c r="E1505" s="181">
        <v>3623.1840289299998</v>
      </c>
    </row>
    <row r="1506" spans="1:5" x14ac:dyDescent="0.25">
      <c r="A1506" s="181">
        <v>13649</v>
      </c>
      <c r="B1506" s="31">
        <v>1</v>
      </c>
      <c r="C1506" s="31" t="str">
        <f t="shared" si="23"/>
        <v>13649_1</v>
      </c>
      <c r="D1506" s="181">
        <v>27</v>
      </c>
      <c r="E1506" s="181">
        <v>5584.5616864800004</v>
      </c>
    </row>
    <row r="1507" spans="1:5" x14ac:dyDescent="0.25">
      <c r="A1507" s="181">
        <v>13650</v>
      </c>
      <c r="B1507" s="31">
        <v>1</v>
      </c>
      <c r="C1507" s="31" t="str">
        <f t="shared" si="23"/>
        <v>13650_1</v>
      </c>
      <c r="D1507" s="181">
        <v>18</v>
      </c>
      <c r="E1507" s="181">
        <v>3810.6494755399999</v>
      </c>
    </row>
    <row r="1508" spans="1:5" x14ac:dyDescent="0.25">
      <c r="A1508" s="181">
        <v>13651</v>
      </c>
      <c r="B1508" s="31">
        <v>1</v>
      </c>
      <c r="C1508" s="31" t="str">
        <f t="shared" si="23"/>
        <v>13651_1</v>
      </c>
      <c r="D1508" s="181">
        <v>21</v>
      </c>
      <c r="E1508" s="181">
        <v>2487.5465695500002</v>
      </c>
    </row>
    <row r="1509" spans="1:5" x14ac:dyDescent="0.25">
      <c r="A1509" s="181">
        <v>13653</v>
      </c>
      <c r="B1509" s="31">
        <v>1</v>
      </c>
      <c r="C1509" s="31" t="str">
        <f t="shared" si="23"/>
        <v>13653_1</v>
      </c>
      <c r="D1509" s="181">
        <v>94</v>
      </c>
      <c r="E1509" s="181">
        <v>1821.22746353</v>
      </c>
    </row>
    <row r="1510" spans="1:5" x14ac:dyDescent="0.25">
      <c r="A1510" s="181">
        <v>13657</v>
      </c>
      <c r="B1510" s="31">
        <v>1</v>
      </c>
      <c r="C1510" s="31" t="str">
        <f t="shared" si="23"/>
        <v>13657_1</v>
      </c>
      <c r="D1510" s="181">
        <v>55</v>
      </c>
      <c r="E1510" s="181">
        <v>5020.0278360499997</v>
      </c>
    </row>
    <row r="1511" spans="1:5" x14ac:dyDescent="0.25">
      <c r="A1511" s="181">
        <v>13659</v>
      </c>
      <c r="B1511" s="31">
        <v>1</v>
      </c>
      <c r="C1511" s="31" t="str">
        <f t="shared" si="23"/>
        <v>13659_1</v>
      </c>
      <c r="D1511" s="181">
        <v>21</v>
      </c>
      <c r="E1511" s="181">
        <v>3296.24114022</v>
      </c>
    </row>
    <row r="1512" spans="1:5" x14ac:dyDescent="0.25">
      <c r="A1512" s="181">
        <v>13659</v>
      </c>
      <c r="B1512" s="31">
        <v>2</v>
      </c>
      <c r="C1512" s="31" t="str">
        <f t="shared" si="23"/>
        <v>13659_2</v>
      </c>
      <c r="D1512" s="181">
        <v>3</v>
      </c>
      <c r="E1512" s="181">
        <v>12063.482198600001</v>
      </c>
    </row>
    <row r="1513" spans="1:5" x14ac:dyDescent="0.25">
      <c r="A1513" s="181">
        <v>13659</v>
      </c>
      <c r="B1513" s="31">
        <v>4</v>
      </c>
      <c r="C1513" s="31" t="str">
        <f t="shared" si="23"/>
        <v>13659_4</v>
      </c>
      <c r="D1513" s="181">
        <v>28</v>
      </c>
      <c r="E1513" s="181">
        <v>7470.1596517600001</v>
      </c>
    </row>
    <row r="1514" spans="1:5" x14ac:dyDescent="0.25">
      <c r="A1514" s="181">
        <v>13660</v>
      </c>
      <c r="B1514" s="31">
        <v>1</v>
      </c>
      <c r="C1514" s="31" t="str">
        <f t="shared" si="23"/>
        <v>13660_1</v>
      </c>
      <c r="D1514" s="181">
        <v>13</v>
      </c>
      <c r="E1514" s="181">
        <v>5117.1034726199996</v>
      </c>
    </row>
    <row r="1515" spans="1:5" x14ac:dyDescent="0.25">
      <c r="A1515" s="181">
        <v>13661</v>
      </c>
      <c r="B1515" s="31">
        <v>1</v>
      </c>
      <c r="C1515" s="31" t="str">
        <f t="shared" si="23"/>
        <v>13661_1</v>
      </c>
      <c r="D1515" s="181">
        <v>18</v>
      </c>
      <c r="E1515" s="181">
        <v>5880.3297295100001</v>
      </c>
    </row>
    <row r="1516" spans="1:5" x14ac:dyDescent="0.25">
      <c r="A1516" s="181">
        <v>13661</v>
      </c>
      <c r="B1516" s="31">
        <v>2</v>
      </c>
      <c r="C1516" s="31" t="str">
        <f t="shared" si="23"/>
        <v>13661_2</v>
      </c>
      <c r="D1516" s="181">
        <v>24</v>
      </c>
      <c r="E1516" s="181">
        <v>8095.4023617499997</v>
      </c>
    </row>
    <row r="1517" spans="1:5" x14ac:dyDescent="0.25">
      <c r="A1517" s="181">
        <v>13661</v>
      </c>
      <c r="B1517" s="31">
        <v>3</v>
      </c>
      <c r="C1517" s="31" t="str">
        <f t="shared" si="23"/>
        <v>13661_3</v>
      </c>
      <c r="D1517" s="181">
        <v>32</v>
      </c>
      <c r="E1517" s="181">
        <v>6403.5718839299998</v>
      </c>
    </row>
    <row r="1518" spans="1:5" x14ac:dyDescent="0.25">
      <c r="A1518" s="181">
        <v>13661</v>
      </c>
      <c r="B1518" s="31">
        <v>4</v>
      </c>
      <c r="C1518" s="31" t="str">
        <f t="shared" si="23"/>
        <v>13661_4</v>
      </c>
      <c r="D1518" s="181">
        <v>56</v>
      </c>
      <c r="E1518" s="181">
        <v>6918.2956032499997</v>
      </c>
    </row>
    <row r="1519" spans="1:5" x14ac:dyDescent="0.25">
      <c r="A1519" s="181">
        <v>13663</v>
      </c>
      <c r="B1519" s="31">
        <v>1</v>
      </c>
      <c r="C1519" s="31" t="str">
        <f t="shared" si="23"/>
        <v>13663_1</v>
      </c>
      <c r="D1519" s="181">
        <v>30</v>
      </c>
      <c r="E1519" s="181">
        <v>7758.9193548499998</v>
      </c>
    </row>
    <row r="1520" spans="1:5" x14ac:dyDescent="0.25">
      <c r="A1520" s="181">
        <v>13669</v>
      </c>
      <c r="B1520" s="31">
        <v>1</v>
      </c>
      <c r="C1520" s="31" t="str">
        <f t="shared" si="23"/>
        <v>13669_1</v>
      </c>
      <c r="D1520" s="181">
        <v>34</v>
      </c>
      <c r="E1520" s="181">
        <v>9398.9270088899993</v>
      </c>
    </row>
    <row r="1521" spans="1:5" x14ac:dyDescent="0.25">
      <c r="A1521" s="181">
        <v>13671</v>
      </c>
      <c r="B1521" s="31">
        <v>1</v>
      </c>
      <c r="C1521" s="31" t="str">
        <f t="shared" si="23"/>
        <v>13671_1</v>
      </c>
      <c r="D1521" s="181">
        <v>22</v>
      </c>
      <c r="E1521" s="181">
        <v>7802.0252315999996</v>
      </c>
    </row>
    <row r="1522" spans="1:5" x14ac:dyDescent="0.25">
      <c r="A1522" s="181">
        <v>13671</v>
      </c>
      <c r="B1522" s="31">
        <v>2</v>
      </c>
      <c r="C1522" s="31" t="str">
        <f t="shared" si="23"/>
        <v>13671_2</v>
      </c>
      <c r="D1522" s="181">
        <v>28</v>
      </c>
      <c r="E1522" s="181">
        <v>4739.1881253199999</v>
      </c>
    </row>
    <row r="1523" spans="1:5" x14ac:dyDescent="0.25">
      <c r="A1523" s="181">
        <v>13673</v>
      </c>
      <c r="B1523" s="31">
        <v>1</v>
      </c>
      <c r="C1523" s="31" t="str">
        <f t="shared" si="23"/>
        <v>13673_1</v>
      </c>
      <c r="D1523" s="181">
        <v>66</v>
      </c>
      <c r="E1523" s="181">
        <v>8426.5788042299992</v>
      </c>
    </row>
    <row r="1524" spans="1:5" x14ac:dyDescent="0.25">
      <c r="A1524" s="181">
        <v>13677</v>
      </c>
      <c r="B1524" s="31">
        <v>1</v>
      </c>
      <c r="C1524" s="31" t="str">
        <f t="shared" si="23"/>
        <v>13677_1</v>
      </c>
      <c r="D1524" s="181">
        <v>69</v>
      </c>
      <c r="E1524" s="181">
        <v>3905.0223725400001</v>
      </c>
    </row>
    <row r="1525" spans="1:5" x14ac:dyDescent="0.25">
      <c r="A1525" s="181">
        <v>13679</v>
      </c>
      <c r="B1525" s="31">
        <v>1</v>
      </c>
      <c r="C1525" s="31" t="str">
        <f t="shared" si="23"/>
        <v>13679_1</v>
      </c>
      <c r="D1525" s="181">
        <v>16</v>
      </c>
      <c r="E1525" s="181">
        <v>4841.6823351399999</v>
      </c>
    </row>
    <row r="1526" spans="1:5" x14ac:dyDescent="0.25">
      <c r="A1526" s="181">
        <v>13680</v>
      </c>
      <c r="B1526" s="31">
        <v>1</v>
      </c>
      <c r="C1526" s="31" t="str">
        <f t="shared" si="23"/>
        <v>13680_1</v>
      </c>
      <c r="D1526" s="181">
        <v>12</v>
      </c>
      <c r="E1526" s="181">
        <v>5994.7822580700004</v>
      </c>
    </row>
    <row r="1527" spans="1:5" x14ac:dyDescent="0.25">
      <c r="A1527" s="181">
        <v>13681</v>
      </c>
      <c r="B1527" s="31">
        <v>4</v>
      </c>
      <c r="C1527" s="31" t="str">
        <f t="shared" si="23"/>
        <v>13681_4</v>
      </c>
      <c r="D1527" s="181">
        <v>11</v>
      </c>
      <c r="E1527" s="181">
        <v>2699.53678674</v>
      </c>
    </row>
    <row r="1528" spans="1:5" x14ac:dyDescent="0.25">
      <c r="A1528" s="181">
        <v>13682</v>
      </c>
      <c r="B1528" s="31">
        <v>1</v>
      </c>
      <c r="C1528" s="31" t="str">
        <f t="shared" si="23"/>
        <v>13682_1</v>
      </c>
      <c r="D1528" s="181">
        <v>9</v>
      </c>
      <c r="E1528" s="181">
        <v>3712.5645525199998</v>
      </c>
    </row>
    <row r="1529" spans="1:5" x14ac:dyDescent="0.25">
      <c r="A1529" s="181">
        <v>13683</v>
      </c>
      <c r="B1529" s="31">
        <v>1</v>
      </c>
      <c r="C1529" s="31" t="str">
        <f t="shared" si="23"/>
        <v>13683_1</v>
      </c>
      <c r="D1529" s="181">
        <v>10</v>
      </c>
      <c r="E1529" s="181">
        <v>6616.6862730299999</v>
      </c>
    </row>
    <row r="1530" spans="1:5" x14ac:dyDescent="0.25">
      <c r="A1530" s="181">
        <v>13687</v>
      </c>
      <c r="B1530" s="31">
        <v>2</v>
      </c>
      <c r="C1530" s="31" t="str">
        <f t="shared" si="23"/>
        <v>13687_2</v>
      </c>
      <c r="D1530" s="181">
        <v>2</v>
      </c>
      <c r="E1530" s="181">
        <v>793.63403794700002</v>
      </c>
    </row>
    <row r="1531" spans="1:5" x14ac:dyDescent="0.25">
      <c r="A1531" s="181">
        <v>13687</v>
      </c>
      <c r="B1531" s="31">
        <v>4</v>
      </c>
      <c r="C1531" s="31" t="str">
        <f t="shared" si="23"/>
        <v>13687_4</v>
      </c>
      <c r="D1531" s="181">
        <v>10</v>
      </c>
      <c r="E1531" s="181">
        <v>1508.6319329299999</v>
      </c>
    </row>
    <row r="1532" spans="1:5" x14ac:dyDescent="0.25">
      <c r="A1532" s="181">
        <v>13689</v>
      </c>
      <c r="B1532" s="31">
        <v>2</v>
      </c>
      <c r="C1532" s="31" t="str">
        <f t="shared" si="23"/>
        <v>13689_2</v>
      </c>
      <c r="D1532" s="181">
        <v>11</v>
      </c>
      <c r="E1532" s="181">
        <v>7430.2682418799996</v>
      </c>
    </row>
    <row r="1533" spans="1:5" x14ac:dyDescent="0.25">
      <c r="A1533" s="181">
        <v>13691</v>
      </c>
      <c r="B1533" s="31">
        <v>1</v>
      </c>
      <c r="C1533" s="31" t="str">
        <f t="shared" si="23"/>
        <v>13691_1</v>
      </c>
      <c r="D1533" s="181">
        <v>8</v>
      </c>
      <c r="E1533" s="181">
        <v>6735.5773403499998</v>
      </c>
    </row>
    <row r="1534" spans="1:5" x14ac:dyDescent="0.25">
      <c r="A1534" s="181">
        <v>13693</v>
      </c>
      <c r="B1534" s="31">
        <v>1</v>
      </c>
      <c r="C1534" s="31" t="str">
        <f t="shared" si="23"/>
        <v>13693_1</v>
      </c>
      <c r="D1534" s="181">
        <v>23</v>
      </c>
      <c r="E1534" s="181">
        <v>1697.66944704</v>
      </c>
    </row>
    <row r="1535" spans="1:5" x14ac:dyDescent="0.25">
      <c r="A1535" s="181">
        <v>13803</v>
      </c>
      <c r="B1535" s="31">
        <v>1</v>
      </c>
      <c r="C1535" s="31" t="str">
        <f t="shared" si="23"/>
        <v>13803_1</v>
      </c>
      <c r="D1535" s="181">
        <v>14</v>
      </c>
      <c r="E1535" s="181">
        <v>3452.4428850899999</v>
      </c>
    </row>
    <row r="1536" spans="1:5" x14ac:dyDescent="0.25">
      <c r="A1536" s="181">
        <v>13805</v>
      </c>
      <c r="B1536" s="31">
        <v>1</v>
      </c>
      <c r="C1536" s="31" t="str">
        <f t="shared" si="23"/>
        <v>13805_1</v>
      </c>
      <c r="D1536" s="181">
        <v>20</v>
      </c>
      <c r="E1536" s="181">
        <v>2177.8151603699998</v>
      </c>
    </row>
    <row r="1537" spans="1:5" x14ac:dyDescent="0.25">
      <c r="A1537" s="181">
        <v>13807</v>
      </c>
      <c r="B1537" s="31">
        <v>2</v>
      </c>
      <c r="C1537" s="31" t="str">
        <f t="shared" si="23"/>
        <v>13807_2</v>
      </c>
      <c r="D1537" s="181">
        <v>110</v>
      </c>
      <c r="E1537" s="181">
        <v>4663.7303046500001</v>
      </c>
    </row>
    <row r="1538" spans="1:5" x14ac:dyDescent="0.25">
      <c r="A1538" s="181">
        <v>13810</v>
      </c>
      <c r="B1538" s="31">
        <v>1</v>
      </c>
      <c r="C1538" s="31" t="str">
        <f t="shared" si="23"/>
        <v>13810_1</v>
      </c>
      <c r="D1538" s="181">
        <v>35</v>
      </c>
      <c r="E1538" s="181">
        <v>669.78126348000001</v>
      </c>
    </row>
    <row r="1539" spans="1:5" x14ac:dyDescent="0.25">
      <c r="A1539" s="181">
        <v>13811</v>
      </c>
      <c r="B1539" s="31">
        <v>1</v>
      </c>
      <c r="C1539" s="31" t="str">
        <f t="shared" ref="C1539:C1602" si="24">CONCATENATE(A1539,"_",B1539)</f>
        <v>13811_1</v>
      </c>
      <c r="D1539" s="181">
        <v>78</v>
      </c>
      <c r="E1539" s="181">
        <v>5992.8812252099997</v>
      </c>
    </row>
    <row r="1540" spans="1:5" x14ac:dyDescent="0.25">
      <c r="A1540" s="181">
        <v>13811</v>
      </c>
      <c r="B1540" s="31">
        <v>2</v>
      </c>
      <c r="C1540" s="31" t="str">
        <f t="shared" si="24"/>
        <v>13811_2</v>
      </c>
      <c r="D1540" s="181">
        <v>83</v>
      </c>
      <c r="E1540" s="181">
        <v>7339.5183767600001</v>
      </c>
    </row>
    <row r="1541" spans="1:5" x14ac:dyDescent="0.25">
      <c r="A1541" s="181">
        <v>13813</v>
      </c>
      <c r="B1541" s="31">
        <v>1</v>
      </c>
      <c r="C1541" s="31" t="str">
        <f t="shared" si="24"/>
        <v>13813_1</v>
      </c>
      <c r="D1541" s="181">
        <v>80</v>
      </c>
      <c r="E1541" s="181">
        <v>4514.9873879799998</v>
      </c>
    </row>
    <row r="1542" spans="1:5" x14ac:dyDescent="0.25">
      <c r="A1542" s="181">
        <v>13814</v>
      </c>
      <c r="B1542" s="31">
        <v>1</v>
      </c>
      <c r="C1542" s="31" t="str">
        <f t="shared" si="24"/>
        <v>13814_1</v>
      </c>
      <c r="D1542" s="181">
        <v>22</v>
      </c>
      <c r="E1542" s="181">
        <v>2500.6642593299998</v>
      </c>
    </row>
    <row r="1543" spans="1:5" x14ac:dyDescent="0.25">
      <c r="A1543" s="181">
        <v>13815</v>
      </c>
      <c r="B1543" s="31">
        <v>1</v>
      </c>
      <c r="C1543" s="31" t="str">
        <f t="shared" si="24"/>
        <v>13815_1</v>
      </c>
      <c r="D1543" s="181">
        <v>42</v>
      </c>
      <c r="E1543" s="181">
        <v>773.64933657699999</v>
      </c>
    </row>
    <row r="1544" spans="1:5" x14ac:dyDescent="0.25">
      <c r="A1544" s="181">
        <v>13816</v>
      </c>
      <c r="B1544" s="31">
        <v>1</v>
      </c>
      <c r="C1544" s="31" t="str">
        <f t="shared" si="24"/>
        <v>13816_1</v>
      </c>
      <c r="D1544" s="181">
        <v>196</v>
      </c>
      <c r="E1544" s="181">
        <v>5312.6131519700002</v>
      </c>
    </row>
    <row r="1545" spans="1:5" x14ac:dyDescent="0.25">
      <c r="A1545" s="181">
        <v>13816</v>
      </c>
      <c r="B1545" s="31">
        <v>2</v>
      </c>
      <c r="C1545" s="31" t="str">
        <f t="shared" si="24"/>
        <v>13816_2</v>
      </c>
      <c r="D1545" s="181">
        <v>51</v>
      </c>
      <c r="E1545" s="181">
        <v>6535.3990325200002</v>
      </c>
    </row>
    <row r="1546" spans="1:5" x14ac:dyDescent="0.25">
      <c r="A1546" s="181">
        <v>13817</v>
      </c>
      <c r="B1546" s="31">
        <v>1</v>
      </c>
      <c r="C1546" s="31" t="str">
        <f t="shared" si="24"/>
        <v>13817_1</v>
      </c>
      <c r="D1546" s="181">
        <v>63</v>
      </c>
      <c r="E1546" s="181">
        <v>2545.1179118300001</v>
      </c>
    </row>
    <row r="1547" spans="1:5" x14ac:dyDescent="0.25">
      <c r="A1547" s="181">
        <v>13818</v>
      </c>
      <c r="B1547" s="31">
        <v>1</v>
      </c>
      <c r="C1547" s="31" t="str">
        <f t="shared" si="24"/>
        <v>13818_1</v>
      </c>
      <c r="D1547" s="181">
        <v>11</v>
      </c>
      <c r="E1547" s="181">
        <v>451.57529307900001</v>
      </c>
    </row>
    <row r="1548" spans="1:5" x14ac:dyDescent="0.25">
      <c r="A1548" s="181">
        <v>13821</v>
      </c>
      <c r="B1548" s="31">
        <v>1</v>
      </c>
      <c r="C1548" s="31" t="str">
        <f t="shared" si="24"/>
        <v>13821_1</v>
      </c>
      <c r="D1548" s="181">
        <v>165</v>
      </c>
      <c r="E1548" s="181">
        <v>7990.7964226100003</v>
      </c>
    </row>
    <row r="1549" spans="1:5" x14ac:dyDescent="0.25">
      <c r="A1549" s="181">
        <v>13822</v>
      </c>
      <c r="B1549" s="31">
        <v>1</v>
      </c>
      <c r="C1549" s="31" t="str">
        <f t="shared" si="24"/>
        <v>13822_1</v>
      </c>
      <c r="D1549" s="181">
        <v>3033</v>
      </c>
      <c r="E1549" s="181">
        <v>420.62497865300003</v>
      </c>
    </row>
    <row r="1550" spans="1:5" x14ac:dyDescent="0.25">
      <c r="A1550" s="181">
        <v>13822</v>
      </c>
      <c r="B1550" s="31">
        <v>2</v>
      </c>
      <c r="C1550" s="31" t="str">
        <f t="shared" si="24"/>
        <v>13822_2</v>
      </c>
      <c r="D1550" s="181">
        <v>85</v>
      </c>
      <c r="E1550" s="181">
        <v>2402.9471182799998</v>
      </c>
    </row>
    <row r="1551" spans="1:5" x14ac:dyDescent="0.25">
      <c r="A1551" s="181">
        <v>13822</v>
      </c>
      <c r="B1551" s="31">
        <v>3</v>
      </c>
      <c r="C1551" s="31" t="str">
        <f t="shared" si="24"/>
        <v>13822_3</v>
      </c>
      <c r="D1551" s="181">
        <v>21</v>
      </c>
      <c r="E1551" s="181">
        <v>5692.6560493200004</v>
      </c>
    </row>
    <row r="1552" spans="1:5" x14ac:dyDescent="0.25">
      <c r="A1552" s="181">
        <v>13823</v>
      </c>
      <c r="B1552" s="31">
        <v>1</v>
      </c>
      <c r="C1552" s="31" t="str">
        <f t="shared" si="24"/>
        <v>13823_1</v>
      </c>
      <c r="D1552" s="181">
        <v>285</v>
      </c>
      <c r="E1552" s="181">
        <v>5252.1749358799998</v>
      </c>
    </row>
    <row r="1553" spans="1:5" x14ac:dyDescent="0.25">
      <c r="A1553" s="181">
        <v>13826</v>
      </c>
      <c r="B1553" s="31">
        <v>1</v>
      </c>
      <c r="C1553" s="31" t="str">
        <f t="shared" si="24"/>
        <v>13826_1</v>
      </c>
      <c r="D1553" s="181">
        <v>10</v>
      </c>
      <c r="E1553" s="181">
        <v>4620.9523134600004</v>
      </c>
    </row>
    <row r="1554" spans="1:5" x14ac:dyDescent="0.25">
      <c r="A1554" s="181">
        <v>13826</v>
      </c>
      <c r="B1554" s="31">
        <v>2</v>
      </c>
      <c r="C1554" s="31" t="str">
        <f t="shared" si="24"/>
        <v>13826_2</v>
      </c>
      <c r="D1554" s="181">
        <v>31</v>
      </c>
      <c r="E1554" s="181">
        <v>5271.7486986800004</v>
      </c>
    </row>
    <row r="1555" spans="1:5" x14ac:dyDescent="0.25">
      <c r="A1555" s="181">
        <v>13827</v>
      </c>
      <c r="B1555" s="31">
        <v>1</v>
      </c>
      <c r="C1555" s="31" t="str">
        <f t="shared" si="24"/>
        <v>13827_1</v>
      </c>
      <c r="D1555" s="181">
        <v>20</v>
      </c>
      <c r="E1555" s="181">
        <v>4866.35191657</v>
      </c>
    </row>
    <row r="1556" spans="1:5" x14ac:dyDescent="0.25">
      <c r="A1556" s="181">
        <v>13829</v>
      </c>
      <c r="B1556" s="31">
        <v>1</v>
      </c>
      <c r="C1556" s="31" t="str">
        <f t="shared" si="24"/>
        <v>13829_1</v>
      </c>
      <c r="D1556" s="181">
        <v>29</v>
      </c>
      <c r="E1556" s="181">
        <v>7596.2119404799996</v>
      </c>
    </row>
    <row r="1557" spans="1:5" x14ac:dyDescent="0.25">
      <c r="A1557" s="181">
        <v>13829</v>
      </c>
      <c r="B1557" s="31">
        <v>2</v>
      </c>
      <c r="C1557" s="31" t="str">
        <f t="shared" si="24"/>
        <v>13829_2</v>
      </c>
      <c r="D1557" s="181">
        <v>36</v>
      </c>
      <c r="E1557" s="181">
        <v>4034.2707508899998</v>
      </c>
    </row>
    <row r="1558" spans="1:5" x14ac:dyDescent="0.25">
      <c r="A1558" s="181">
        <v>13830</v>
      </c>
      <c r="B1558" s="31">
        <v>1</v>
      </c>
      <c r="C1558" s="31" t="str">
        <f t="shared" si="24"/>
        <v>13830_1</v>
      </c>
      <c r="D1558" s="181">
        <v>29</v>
      </c>
      <c r="E1558" s="181">
        <v>1223.78264098</v>
      </c>
    </row>
    <row r="1559" spans="1:5" x14ac:dyDescent="0.25">
      <c r="A1559" s="181">
        <v>13831</v>
      </c>
      <c r="B1559" s="31">
        <v>1</v>
      </c>
      <c r="C1559" s="31" t="str">
        <f t="shared" si="24"/>
        <v>13831_1</v>
      </c>
      <c r="D1559" s="181">
        <v>25</v>
      </c>
      <c r="E1559" s="181">
        <v>6874.7730436299998</v>
      </c>
    </row>
    <row r="1560" spans="1:5" x14ac:dyDescent="0.25">
      <c r="A1560" s="181">
        <v>13832</v>
      </c>
      <c r="B1560" s="31">
        <v>1</v>
      </c>
      <c r="C1560" s="31" t="str">
        <f t="shared" si="24"/>
        <v>13832_1</v>
      </c>
      <c r="D1560" s="181">
        <v>25</v>
      </c>
      <c r="E1560" s="181">
        <v>349.62852976599999</v>
      </c>
    </row>
    <row r="1561" spans="1:5" x14ac:dyDescent="0.25">
      <c r="A1561" s="181">
        <v>13833</v>
      </c>
      <c r="B1561" s="31">
        <v>1</v>
      </c>
      <c r="C1561" s="31" t="str">
        <f t="shared" si="24"/>
        <v>13833_1</v>
      </c>
      <c r="D1561" s="181">
        <v>40</v>
      </c>
      <c r="E1561" s="181">
        <v>4685.7442937899996</v>
      </c>
    </row>
    <row r="1562" spans="1:5" x14ac:dyDescent="0.25">
      <c r="A1562" s="181">
        <v>13834</v>
      </c>
      <c r="B1562" s="31">
        <v>1</v>
      </c>
      <c r="C1562" s="31" t="str">
        <f t="shared" si="24"/>
        <v>13834_1</v>
      </c>
      <c r="D1562" s="181">
        <v>4</v>
      </c>
      <c r="E1562" s="181">
        <v>79.843347843000004</v>
      </c>
    </row>
    <row r="1563" spans="1:5" x14ac:dyDescent="0.25">
      <c r="A1563" s="181">
        <v>13835</v>
      </c>
      <c r="B1563" s="31">
        <v>1</v>
      </c>
      <c r="C1563" s="31" t="str">
        <f t="shared" si="24"/>
        <v>13835_1</v>
      </c>
      <c r="D1563" s="181">
        <v>42</v>
      </c>
      <c r="E1563" s="181">
        <v>4280.2742080899998</v>
      </c>
    </row>
    <row r="1564" spans="1:5" x14ac:dyDescent="0.25">
      <c r="A1564" s="181">
        <v>13836</v>
      </c>
      <c r="B1564" s="31">
        <v>1</v>
      </c>
      <c r="C1564" s="31" t="str">
        <f t="shared" si="24"/>
        <v>13836_1</v>
      </c>
      <c r="D1564" s="181">
        <v>272</v>
      </c>
      <c r="E1564" s="181">
        <v>6408.2061919600001</v>
      </c>
    </row>
    <row r="1565" spans="1:5" x14ac:dyDescent="0.25">
      <c r="A1565" s="181">
        <v>13836</v>
      </c>
      <c r="B1565" s="31">
        <v>2</v>
      </c>
      <c r="C1565" s="31" t="str">
        <f t="shared" si="24"/>
        <v>13836_2</v>
      </c>
      <c r="D1565" s="181">
        <v>175</v>
      </c>
      <c r="E1565" s="181">
        <v>2589.3403813199998</v>
      </c>
    </row>
    <row r="1566" spans="1:5" x14ac:dyDescent="0.25">
      <c r="A1566" s="181">
        <v>13837</v>
      </c>
      <c r="B1566" s="31">
        <v>1</v>
      </c>
      <c r="C1566" s="31" t="str">
        <f t="shared" si="24"/>
        <v>13837_1</v>
      </c>
      <c r="D1566" s="181">
        <v>221</v>
      </c>
      <c r="E1566" s="181">
        <v>5994.9656333900002</v>
      </c>
    </row>
    <row r="1567" spans="1:5" x14ac:dyDescent="0.25">
      <c r="A1567" s="181">
        <v>13838</v>
      </c>
      <c r="B1567" s="31">
        <v>1</v>
      </c>
      <c r="C1567" s="31" t="str">
        <f t="shared" si="24"/>
        <v>13838_1</v>
      </c>
      <c r="D1567" s="181">
        <v>104</v>
      </c>
      <c r="E1567" s="181">
        <v>10003.583033499999</v>
      </c>
    </row>
    <row r="1568" spans="1:5" x14ac:dyDescent="0.25">
      <c r="A1568" s="181">
        <v>13839</v>
      </c>
      <c r="B1568" s="31">
        <v>1</v>
      </c>
      <c r="C1568" s="31" t="str">
        <f t="shared" si="24"/>
        <v>13839_1</v>
      </c>
      <c r="D1568" s="181">
        <v>51</v>
      </c>
      <c r="E1568" s="181">
        <v>5597.63533405</v>
      </c>
    </row>
    <row r="1569" spans="1:5" x14ac:dyDescent="0.25">
      <c r="A1569" s="181">
        <v>13840</v>
      </c>
      <c r="B1569" s="31">
        <v>1</v>
      </c>
      <c r="C1569" s="31" t="str">
        <f t="shared" si="24"/>
        <v>13840_1</v>
      </c>
      <c r="D1569" s="181">
        <v>12</v>
      </c>
      <c r="E1569" s="181">
        <v>2990.5394765999999</v>
      </c>
    </row>
    <row r="1570" spans="1:5" x14ac:dyDescent="0.25">
      <c r="A1570" s="181">
        <v>13841</v>
      </c>
      <c r="B1570" s="31">
        <v>1</v>
      </c>
      <c r="C1570" s="31" t="str">
        <f t="shared" si="24"/>
        <v>13841_1</v>
      </c>
      <c r="D1570" s="181">
        <v>100</v>
      </c>
      <c r="E1570" s="181">
        <v>3437.9994180799999</v>
      </c>
    </row>
    <row r="1571" spans="1:5" x14ac:dyDescent="0.25">
      <c r="A1571" s="181">
        <v>13842</v>
      </c>
      <c r="B1571" s="31">
        <v>1</v>
      </c>
      <c r="C1571" s="31" t="str">
        <f t="shared" si="24"/>
        <v>13842_1</v>
      </c>
      <c r="D1571" s="181">
        <v>29</v>
      </c>
      <c r="E1571" s="181">
        <v>4660.7061752500003</v>
      </c>
    </row>
    <row r="1572" spans="1:5" x14ac:dyDescent="0.25">
      <c r="A1572" s="181">
        <v>13844</v>
      </c>
      <c r="B1572" s="31">
        <v>1</v>
      </c>
      <c r="C1572" s="31" t="str">
        <f t="shared" si="24"/>
        <v>13844_1</v>
      </c>
      <c r="D1572" s="181">
        <v>60</v>
      </c>
      <c r="E1572" s="181">
        <v>8349.42147467</v>
      </c>
    </row>
    <row r="1573" spans="1:5" x14ac:dyDescent="0.25">
      <c r="A1573" s="181">
        <v>13845</v>
      </c>
      <c r="B1573" s="31">
        <v>1</v>
      </c>
      <c r="C1573" s="31" t="str">
        <f t="shared" si="24"/>
        <v>13845_1</v>
      </c>
      <c r="D1573" s="181">
        <v>11</v>
      </c>
      <c r="E1573" s="181">
        <v>1665.23440179</v>
      </c>
    </row>
    <row r="1574" spans="1:5" x14ac:dyDescent="0.25">
      <c r="A1574" s="181">
        <v>13846</v>
      </c>
      <c r="B1574" s="31">
        <v>1</v>
      </c>
      <c r="C1574" s="31" t="str">
        <f t="shared" si="24"/>
        <v>13846_1</v>
      </c>
      <c r="D1574" s="181">
        <v>47</v>
      </c>
      <c r="E1574" s="181">
        <v>5620.1571324400002</v>
      </c>
    </row>
    <row r="1575" spans="1:5" x14ac:dyDescent="0.25">
      <c r="A1575" s="181">
        <v>13849</v>
      </c>
      <c r="B1575" s="31">
        <v>1</v>
      </c>
      <c r="C1575" s="31" t="str">
        <f t="shared" si="24"/>
        <v>13849_1</v>
      </c>
      <c r="D1575" s="181">
        <v>107</v>
      </c>
      <c r="E1575" s="181">
        <v>8348.3678963500006</v>
      </c>
    </row>
    <row r="1576" spans="1:5" x14ac:dyDescent="0.25">
      <c r="A1576" s="181">
        <v>13851</v>
      </c>
      <c r="B1576" s="31">
        <v>1</v>
      </c>
      <c r="C1576" s="31" t="str">
        <f t="shared" si="24"/>
        <v>13851_1</v>
      </c>
      <c r="D1576" s="181">
        <v>27</v>
      </c>
      <c r="E1576" s="181">
        <v>6822.0958827499999</v>
      </c>
    </row>
    <row r="1577" spans="1:5" x14ac:dyDescent="0.25">
      <c r="A1577" s="181">
        <v>13853</v>
      </c>
      <c r="B1577" s="31">
        <v>1</v>
      </c>
      <c r="C1577" s="31" t="str">
        <f t="shared" si="24"/>
        <v>13853_1</v>
      </c>
      <c r="D1577" s="181">
        <v>11</v>
      </c>
      <c r="E1577" s="181">
        <v>4148.9980156399997</v>
      </c>
    </row>
    <row r="1578" spans="1:5" x14ac:dyDescent="0.25">
      <c r="A1578" s="181">
        <v>13856</v>
      </c>
      <c r="B1578" s="31">
        <v>1</v>
      </c>
      <c r="C1578" s="31" t="str">
        <f t="shared" si="24"/>
        <v>13856_1</v>
      </c>
      <c r="D1578" s="181">
        <v>91</v>
      </c>
      <c r="E1578" s="181">
        <v>8153.3163171200003</v>
      </c>
    </row>
    <row r="1579" spans="1:5" x14ac:dyDescent="0.25">
      <c r="A1579" s="181">
        <v>13856</v>
      </c>
      <c r="B1579" s="31">
        <v>2</v>
      </c>
      <c r="C1579" s="31" t="str">
        <f t="shared" si="24"/>
        <v>13856_2</v>
      </c>
      <c r="D1579" s="181">
        <v>60</v>
      </c>
      <c r="E1579" s="181">
        <v>6116.0351982800003</v>
      </c>
    </row>
    <row r="1580" spans="1:5" x14ac:dyDescent="0.25">
      <c r="A1580" s="181">
        <v>13857</v>
      </c>
      <c r="B1580" s="31">
        <v>1</v>
      </c>
      <c r="C1580" s="31" t="str">
        <f t="shared" si="24"/>
        <v>13857_1</v>
      </c>
      <c r="D1580" s="181">
        <v>26</v>
      </c>
      <c r="E1580" s="181">
        <v>4588.84250651</v>
      </c>
    </row>
    <row r="1581" spans="1:5" x14ac:dyDescent="0.25">
      <c r="A1581" s="181">
        <v>13857</v>
      </c>
      <c r="B1581" s="31">
        <v>2</v>
      </c>
      <c r="C1581" s="31" t="str">
        <f t="shared" si="24"/>
        <v>13857_2</v>
      </c>
      <c r="D1581" s="181">
        <v>29</v>
      </c>
      <c r="E1581" s="181">
        <v>6449.0789044399999</v>
      </c>
    </row>
    <row r="1582" spans="1:5" x14ac:dyDescent="0.25">
      <c r="A1582" s="181">
        <v>13857</v>
      </c>
      <c r="B1582" s="31">
        <v>3</v>
      </c>
      <c r="C1582" s="31" t="str">
        <f t="shared" si="24"/>
        <v>13857_3</v>
      </c>
      <c r="D1582" s="181">
        <v>39</v>
      </c>
      <c r="E1582" s="181">
        <v>6155.2710599499997</v>
      </c>
    </row>
    <row r="1583" spans="1:5" x14ac:dyDescent="0.25">
      <c r="A1583" s="181">
        <v>13857</v>
      </c>
      <c r="B1583" s="31">
        <v>4</v>
      </c>
      <c r="C1583" s="31" t="str">
        <f t="shared" si="24"/>
        <v>13857_4</v>
      </c>
      <c r="D1583" s="181">
        <v>44</v>
      </c>
      <c r="E1583" s="181">
        <v>3592.13548059</v>
      </c>
    </row>
    <row r="1584" spans="1:5" x14ac:dyDescent="0.25">
      <c r="A1584" s="181">
        <v>13859</v>
      </c>
      <c r="B1584" s="31">
        <v>1</v>
      </c>
      <c r="C1584" s="31" t="str">
        <f t="shared" si="24"/>
        <v>13859_1</v>
      </c>
      <c r="D1584" s="181">
        <v>26</v>
      </c>
      <c r="E1584" s="181">
        <v>5171.4175028500003</v>
      </c>
    </row>
    <row r="1585" spans="1:5" x14ac:dyDescent="0.25">
      <c r="A1585" s="181">
        <v>13861</v>
      </c>
      <c r="B1585" s="31">
        <v>1</v>
      </c>
      <c r="C1585" s="31" t="str">
        <f t="shared" si="24"/>
        <v>13861_1</v>
      </c>
      <c r="D1585" s="181">
        <v>22</v>
      </c>
      <c r="E1585" s="181">
        <v>6365.4612795499997</v>
      </c>
    </row>
    <row r="1586" spans="1:5" x14ac:dyDescent="0.25">
      <c r="A1586" s="181">
        <v>13862</v>
      </c>
      <c r="B1586" s="31">
        <v>1</v>
      </c>
      <c r="C1586" s="31" t="str">
        <f t="shared" si="24"/>
        <v>13862_1</v>
      </c>
      <c r="D1586" s="181">
        <v>18</v>
      </c>
      <c r="E1586" s="181">
        <v>5177.8627306500002</v>
      </c>
    </row>
    <row r="1587" spans="1:5" x14ac:dyDescent="0.25">
      <c r="A1587" s="181">
        <v>13863</v>
      </c>
      <c r="B1587" s="31">
        <v>1</v>
      </c>
      <c r="C1587" s="31" t="str">
        <f t="shared" si="24"/>
        <v>13863_1</v>
      </c>
      <c r="D1587" s="181">
        <v>16</v>
      </c>
      <c r="E1587" s="181">
        <v>12076.0492232</v>
      </c>
    </row>
    <row r="1588" spans="1:5" x14ac:dyDescent="0.25">
      <c r="A1588" s="181">
        <v>13867</v>
      </c>
      <c r="B1588" s="31">
        <v>1</v>
      </c>
      <c r="C1588" s="31" t="str">
        <f t="shared" si="24"/>
        <v>13867_1</v>
      </c>
      <c r="D1588" s="181">
        <v>32</v>
      </c>
      <c r="E1588" s="181">
        <v>8009.51673467</v>
      </c>
    </row>
    <row r="1589" spans="1:5" x14ac:dyDescent="0.25">
      <c r="A1589" s="181">
        <v>13869</v>
      </c>
      <c r="B1589" s="31">
        <v>1</v>
      </c>
      <c r="C1589" s="31" t="str">
        <f t="shared" si="24"/>
        <v>13869_1</v>
      </c>
      <c r="D1589" s="181">
        <v>35</v>
      </c>
      <c r="E1589" s="181">
        <v>5208.1521640299998</v>
      </c>
    </row>
    <row r="1590" spans="1:5" x14ac:dyDescent="0.25">
      <c r="A1590" s="181">
        <v>13869</v>
      </c>
      <c r="B1590" s="31">
        <v>2</v>
      </c>
      <c r="C1590" s="31" t="str">
        <f t="shared" si="24"/>
        <v>13869_2</v>
      </c>
      <c r="D1590" s="181">
        <v>20</v>
      </c>
      <c r="E1590" s="181">
        <v>7228.7741297499997</v>
      </c>
    </row>
    <row r="1591" spans="1:5" x14ac:dyDescent="0.25">
      <c r="A1591" s="181">
        <v>13870</v>
      </c>
      <c r="B1591" s="31">
        <v>1</v>
      </c>
      <c r="C1591" s="31" t="str">
        <f t="shared" si="24"/>
        <v>13870_1</v>
      </c>
      <c r="D1591" s="181">
        <v>99</v>
      </c>
      <c r="E1591" s="181">
        <v>7815.2572295199998</v>
      </c>
    </row>
    <row r="1592" spans="1:5" x14ac:dyDescent="0.25">
      <c r="A1592" s="181">
        <v>13871</v>
      </c>
      <c r="B1592" s="31">
        <v>1</v>
      </c>
      <c r="C1592" s="31" t="str">
        <f t="shared" si="24"/>
        <v>13871_1</v>
      </c>
      <c r="D1592" s="181">
        <v>85</v>
      </c>
      <c r="E1592" s="181">
        <v>2640.4862117500002</v>
      </c>
    </row>
    <row r="1593" spans="1:5" x14ac:dyDescent="0.25">
      <c r="A1593" s="181">
        <v>13872</v>
      </c>
      <c r="B1593" s="31">
        <v>1</v>
      </c>
      <c r="C1593" s="31" t="str">
        <f t="shared" si="24"/>
        <v>13872_1</v>
      </c>
      <c r="D1593" s="181">
        <v>127</v>
      </c>
      <c r="E1593" s="181">
        <v>970.25055513400002</v>
      </c>
    </row>
    <row r="1594" spans="1:5" x14ac:dyDescent="0.25">
      <c r="A1594" s="181">
        <v>13873</v>
      </c>
      <c r="B1594" s="31">
        <v>1</v>
      </c>
      <c r="C1594" s="31" t="str">
        <f t="shared" si="24"/>
        <v>13873_1</v>
      </c>
      <c r="D1594" s="181">
        <v>63</v>
      </c>
      <c r="E1594" s="181">
        <v>6644.6781634600002</v>
      </c>
    </row>
    <row r="1595" spans="1:5" x14ac:dyDescent="0.25">
      <c r="A1595" s="181">
        <v>13873</v>
      </c>
      <c r="B1595" s="31">
        <v>2</v>
      </c>
      <c r="C1595" s="31" t="str">
        <f t="shared" si="24"/>
        <v>13873_2</v>
      </c>
      <c r="D1595" s="181">
        <v>6</v>
      </c>
      <c r="E1595" s="181">
        <v>3559.3404172</v>
      </c>
    </row>
    <row r="1596" spans="1:5" x14ac:dyDescent="0.25">
      <c r="A1596" s="181">
        <v>13873</v>
      </c>
      <c r="B1596" s="31">
        <v>3</v>
      </c>
      <c r="C1596" s="31" t="str">
        <f t="shared" si="24"/>
        <v>13873_3</v>
      </c>
      <c r="D1596" s="181">
        <v>15</v>
      </c>
      <c r="E1596" s="181">
        <v>5860.2563887599999</v>
      </c>
    </row>
    <row r="1597" spans="1:5" x14ac:dyDescent="0.25">
      <c r="A1597" s="181">
        <v>13874</v>
      </c>
      <c r="B1597" s="31">
        <v>1</v>
      </c>
      <c r="C1597" s="31" t="str">
        <f t="shared" si="24"/>
        <v>13874_1</v>
      </c>
      <c r="D1597" s="181">
        <v>4</v>
      </c>
      <c r="E1597" s="181">
        <v>3546.5449222900002</v>
      </c>
    </row>
    <row r="1598" spans="1:5" x14ac:dyDescent="0.25">
      <c r="A1598" s="181">
        <v>13877</v>
      </c>
      <c r="B1598" s="31">
        <v>1</v>
      </c>
      <c r="C1598" s="31" t="str">
        <f t="shared" si="24"/>
        <v>13877_1</v>
      </c>
      <c r="D1598" s="181">
        <v>6</v>
      </c>
      <c r="E1598" s="181">
        <v>4517.7279878999998</v>
      </c>
    </row>
    <row r="1599" spans="1:5" x14ac:dyDescent="0.25">
      <c r="A1599" s="181">
        <v>13879</v>
      </c>
      <c r="B1599" s="31">
        <v>1</v>
      </c>
      <c r="C1599" s="31" t="str">
        <f t="shared" si="24"/>
        <v>13879_1</v>
      </c>
      <c r="D1599" s="181">
        <v>10</v>
      </c>
      <c r="E1599" s="181">
        <v>6920.5423171700004</v>
      </c>
    </row>
    <row r="1600" spans="1:5" x14ac:dyDescent="0.25">
      <c r="A1600" s="181">
        <v>13881</v>
      </c>
      <c r="B1600" s="31">
        <v>1</v>
      </c>
      <c r="C1600" s="31" t="str">
        <f t="shared" si="24"/>
        <v>13881_1</v>
      </c>
      <c r="D1600" s="181">
        <v>13</v>
      </c>
      <c r="E1600" s="181">
        <v>5552.5218716299996</v>
      </c>
    </row>
    <row r="1601" spans="1:5" x14ac:dyDescent="0.25">
      <c r="A1601" s="181">
        <v>13881</v>
      </c>
      <c r="B1601" s="31">
        <v>2</v>
      </c>
      <c r="C1601" s="31" t="str">
        <f t="shared" si="24"/>
        <v>13881_2</v>
      </c>
      <c r="D1601" s="181">
        <v>21</v>
      </c>
      <c r="E1601" s="181">
        <v>4080.51244554</v>
      </c>
    </row>
    <row r="1602" spans="1:5" x14ac:dyDescent="0.25">
      <c r="A1602" s="181">
        <v>13881</v>
      </c>
      <c r="B1602" s="31">
        <v>3</v>
      </c>
      <c r="C1602" s="31" t="str">
        <f t="shared" si="24"/>
        <v>13881_3</v>
      </c>
      <c r="D1602" s="181">
        <v>20</v>
      </c>
      <c r="E1602" s="181">
        <v>6893.58914129</v>
      </c>
    </row>
    <row r="1603" spans="1:5" x14ac:dyDescent="0.25">
      <c r="A1603" s="181">
        <v>13883</v>
      </c>
      <c r="B1603" s="31">
        <v>1</v>
      </c>
      <c r="C1603" s="31" t="str">
        <f t="shared" ref="C1603:C1666" si="25">CONCATENATE(A1603,"_",B1603)</f>
        <v>13883_1</v>
      </c>
      <c r="D1603" s="181">
        <v>70</v>
      </c>
      <c r="E1603" s="181">
        <v>9588.0341832899994</v>
      </c>
    </row>
    <row r="1604" spans="1:5" x14ac:dyDescent="0.25">
      <c r="A1604" s="181">
        <v>13887</v>
      </c>
      <c r="B1604" s="31">
        <v>1</v>
      </c>
      <c r="C1604" s="31" t="str">
        <f t="shared" si="25"/>
        <v>13887_1</v>
      </c>
      <c r="D1604" s="181">
        <v>30</v>
      </c>
      <c r="E1604" s="181">
        <v>10094.9769201</v>
      </c>
    </row>
    <row r="1605" spans="1:5" x14ac:dyDescent="0.25">
      <c r="A1605" s="181">
        <v>13889</v>
      </c>
      <c r="B1605" s="31">
        <v>1</v>
      </c>
      <c r="C1605" s="31" t="str">
        <f t="shared" si="25"/>
        <v>13889_1</v>
      </c>
      <c r="D1605" s="181">
        <v>70</v>
      </c>
      <c r="E1605" s="181">
        <v>6513.6630478699999</v>
      </c>
    </row>
    <row r="1606" spans="1:5" x14ac:dyDescent="0.25">
      <c r="A1606" s="181">
        <v>13891</v>
      </c>
      <c r="B1606" s="31">
        <v>1</v>
      </c>
      <c r="C1606" s="31" t="str">
        <f t="shared" si="25"/>
        <v>13891_1</v>
      </c>
      <c r="D1606" s="181">
        <v>8</v>
      </c>
      <c r="E1606" s="181">
        <v>4760.7580990500001</v>
      </c>
    </row>
    <row r="1607" spans="1:5" x14ac:dyDescent="0.25">
      <c r="A1607" s="181">
        <v>13893</v>
      </c>
      <c r="B1607" s="31">
        <v>1</v>
      </c>
      <c r="C1607" s="31" t="str">
        <f t="shared" si="25"/>
        <v>13893_1</v>
      </c>
      <c r="D1607" s="181">
        <v>25</v>
      </c>
      <c r="E1607" s="181">
        <v>3937.6114104600001</v>
      </c>
    </row>
    <row r="1608" spans="1:5" x14ac:dyDescent="0.25">
      <c r="A1608" s="181">
        <v>13897</v>
      </c>
      <c r="B1608" s="31">
        <v>1</v>
      </c>
      <c r="C1608" s="31" t="str">
        <f t="shared" si="25"/>
        <v>13897_1</v>
      </c>
      <c r="D1608" s="181">
        <v>198</v>
      </c>
      <c r="E1608" s="181">
        <v>3276.63725084</v>
      </c>
    </row>
    <row r="1609" spans="1:5" x14ac:dyDescent="0.25">
      <c r="A1609" s="181">
        <v>13899</v>
      </c>
      <c r="B1609" s="31">
        <v>1</v>
      </c>
      <c r="C1609" s="31" t="str">
        <f t="shared" si="25"/>
        <v>13899_1</v>
      </c>
      <c r="D1609" s="181">
        <v>37</v>
      </c>
      <c r="E1609" s="181">
        <v>5687.1498781999999</v>
      </c>
    </row>
    <row r="1610" spans="1:5" x14ac:dyDescent="0.25">
      <c r="A1610" s="181">
        <v>13901</v>
      </c>
      <c r="B1610" s="31">
        <v>1</v>
      </c>
      <c r="C1610" s="31" t="str">
        <f t="shared" si="25"/>
        <v>13901_1</v>
      </c>
      <c r="D1610" s="181">
        <v>343</v>
      </c>
      <c r="E1610" s="181">
        <v>8809.7045328599997</v>
      </c>
    </row>
    <row r="1611" spans="1:5" x14ac:dyDescent="0.25">
      <c r="A1611" s="181">
        <v>13902</v>
      </c>
      <c r="B1611" s="31">
        <v>1</v>
      </c>
      <c r="C1611" s="31" t="str">
        <f t="shared" si="25"/>
        <v>13902_1</v>
      </c>
      <c r="D1611" s="181">
        <v>88</v>
      </c>
      <c r="E1611" s="181">
        <v>4815.5693090000004</v>
      </c>
    </row>
    <row r="1612" spans="1:5" x14ac:dyDescent="0.25">
      <c r="A1612" s="181">
        <v>13903</v>
      </c>
      <c r="B1612" s="31">
        <v>1</v>
      </c>
      <c r="C1612" s="31" t="str">
        <f t="shared" si="25"/>
        <v>13903_1</v>
      </c>
      <c r="D1612" s="181">
        <v>61</v>
      </c>
      <c r="E1612" s="181">
        <v>7458.6135242999999</v>
      </c>
    </row>
    <row r="1613" spans="1:5" x14ac:dyDescent="0.25">
      <c r="A1613" s="181">
        <v>13903</v>
      </c>
      <c r="B1613" s="31">
        <v>2</v>
      </c>
      <c r="C1613" s="31" t="str">
        <f t="shared" si="25"/>
        <v>13903_2</v>
      </c>
      <c r="D1613" s="181">
        <v>10</v>
      </c>
      <c r="E1613" s="181">
        <v>3223.28726585</v>
      </c>
    </row>
    <row r="1614" spans="1:5" x14ac:dyDescent="0.25">
      <c r="A1614" s="181">
        <v>13909</v>
      </c>
      <c r="B1614" s="31">
        <v>1</v>
      </c>
      <c r="C1614" s="31" t="str">
        <f t="shared" si="25"/>
        <v>13909_1</v>
      </c>
      <c r="D1614" s="181">
        <v>20</v>
      </c>
      <c r="E1614" s="181">
        <v>4823.4252908600001</v>
      </c>
    </row>
    <row r="1615" spans="1:5" x14ac:dyDescent="0.25">
      <c r="A1615" s="181">
        <v>13911</v>
      </c>
      <c r="B1615" s="31">
        <v>1</v>
      </c>
      <c r="C1615" s="31" t="str">
        <f t="shared" si="25"/>
        <v>13911_1</v>
      </c>
      <c r="D1615" s="181">
        <v>244</v>
      </c>
      <c r="E1615" s="181">
        <v>17168.394870100001</v>
      </c>
    </row>
    <row r="1616" spans="1:5" x14ac:dyDescent="0.25">
      <c r="A1616" s="181">
        <v>13913</v>
      </c>
      <c r="B1616" s="31">
        <v>1</v>
      </c>
      <c r="C1616" s="31" t="str">
        <f t="shared" si="25"/>
        <v>13913_1</v>
      </c>
      <c r="D1616" s="181">
        <v>46</v>
      </c>
      <c r="E1616" s="181">
        <v>5727.1850023999996</v>
      </c>
    </row>
    <row r="1617" spans="1:5" x14ac:dyDescent="0.25">
      <c r="A1617" s="181">
        <v>13913</v>
      </c>
      <c r="B1617" s="31">
        <v>2</v>
      </c>
      <c r="C1617" s="31" t="str">
        <f t="shared" si="25"/>
        <v>13913_2</v>
      </c>
      <c r="D1617" s="181">
        <v>15</v>
      </c>
      <c r="E1617" s="181">
        <v>4991.7487204600002</v>
      </c>
    </row>
    <row r="1618" spans="1:5" x14ac:dyDescent="0.25">
      <c r="A1618" s="181">
        <v>13917</v>
      </c>
      <c r="B1618" s="31">
        <v>1</v>
      </c>
      <c r="C1618" s="31" t="str">
        <f t="shared" si="25"/>
        <v>13917_1</v>
      </c>
      <c r="D1618" s="181">
        <v>8</v>
      </c>
      <c r="E1618" s="181">
        <v>5534.6513826199998</v>
      </c>
    </row>
    <row r="1619" spans="1:5" x14ac:dyDescent="0.25">
      <c r="A1619" s="181">
        <v>13921</v>
      </c>
      <c r="B1619" s="31">
        <v>1</v>
      </c>
      <c r="C1619" s="31" t="str">
        <f t="shared" si="25"/>
        <v>13921_1</v>
      </c>
      <c r="D1619" s="181">
        <v>94</v>
      </c>
      <c r="E1619" s="181">
        <v>1009.3726937500001</v>
      </c>
    </row>
    <row r="1620" spans="1:5" x14ac:dyDescent="0.25">
      <c r="A1620" s="181">
        <v>13925</v>
      </c>
      <c r="B1620" s="31">
        <v>1</v>
      </c>
      <c r="C1620" s="31" t="str">
        <f t="shared" si="25"/>
        <v>13925_1</v>
      </c>
      <c r="D1620" s="181">
        <v>8</v>
      </c>
      <c r="E1620" s="181">
        <v>3412.00985102</v>
      </c>
    </row>
    <row r="1621" spans="1:5" x14ac:dyDescent="0.25">
      <c r="A1621" s="181">
        <v>13927</v>
      </c>
      <c r="B1621" s="31">
        <v>1</v>
      </c>
      <c r="C1621" s="31" t="str">
        <f t="shared" si="25"/>
        <v>13927_1</v>
      </c>
      <c r="D1621" s="181">
        <v>39</v>
      </c>
      <c r="E1621" s="181">
        <v>5135.7043258800004</v>
      </c>
    </row>
    <row r="1622" spans="1:5" x14ac:dyDescent="0.25">
      <c r="A1622" s="181">
        <v>13928</v>
      </c>
      <c r="B1622" s="31">
        <v>1</v>
      </c>
      <c r="C1622" s="31" t="str">
        <f t="shared" si="25"/>
        <v>13928_1</v>
      </c>
      <c r="D1622" s="181">
        <v>16</v>
      </c>
      <c r="E1622" s="181">
        <v>3199.65497779</v>
      </c>
    </row>
    <row r="1623" spans="1:5" x14ac:dyDescent="0.25">
      <c r="A1623" s="181">
        <v>13929</v>
      </c>
      <c r="B1623" s="31">
        <v>1</v>
      </c>
      <c r="C1623" s="31" t="str">
        <f t="shared" si="25"/>
        <v>13929_1</v>
      </c>
      <c r="D1623" s="181">
        <v>7</v>
      </c>
      <c r="E1623" s="181">
        <v>1827.0578392699999</v>
      </c>
    </row>
    <row r="1624" spans="1:5" x14ac:dyDescent="0.25">
      <c r="A1624" s="181">
        <v>13931</v>
      </c>
      <c r="B1624" s="31">
        <v>1</v>
      </c>
      <c r="C1624" s="31" t="str">
        <f t="shared" si="25"/>
        <v>13931_1</v>
      </c>
      <c r="D1624" s="181">
        <v>21</v>
      </c>
      <c r="E1624" s="181">
        <v>6245.8800591899999</v>
      </c>
    </row>
    <row r="1625" spans="1:5" x14ac:dyDescent="0.25">
      <c r="A1625" s="181">
        <v>13933</v>
      </c>
      <c r="B1625" s="31">
        <v>1</v>
      </c>
      <c r="C1625" s="31" t="str">
        <f t="shared" si="25"/>
        <v>13933_1</v>
      </c>
      <c r="D1625" s="181">
        <v>3</v>
      </c>
      <c r="E1625" s="181">
        <v>7684.47908594</v>
      </c>
    </row>
    <row r="1626" spans="1:5" x14ac:dyDescent="0.25">
      <c r="A1626" s="181">
        <v>13937</v>
      </c>
      <c r="B1626" s="31">
        <v>1</v>
      </c>
      <c r="C1626" s="31" t="str">
        <f t="shared" si="25"/>
        <v>13937_1</v>
      </c>
      <c r="D1626" s="181">
        <v>33</v>
      </c>
      <c r="E1626" s="181">
        <v>6804.6647819199998</v>
      </c>
    </row>
    <row r="1627" spans="1:5" x14ac:dyDescent="0.25">
      <c r="A1627" s="181">
        <v>13937</v>
      </c>
      <c r="B1627" s="31">
        <v>2</v>
      </c>
      <c r="C1627" s="31" t="str">
        <f t="shared" si="25"/>
        <v>13937_2</v>
      </c>
      <c r="D1627" s="181">
        <v>22</v>
      </c>
      <c r="E1627" s="181">
        <v>6292.6272869799996</v>
      </c>
    </row>
    <row r="1628" spans="1:5" x14ac:dyDescent="0.25">
      <c r="A1628" s="181">
        <v>13937</v>
      </c>
      <c r="B1628" s="31">
        <v>3</v>
      </c>
      <c r="C1628" s="31" t="str">
        <f t="shared" si="25"/>
        <v>13937_3</v>
      </c>
      <c r="D1628" s="181">
        <v>18</v>
      </c>
      <c r="E1628" s="181">
        <v>2953.37616781</v>
      </c>
    </row>
    <row r="1629" spans="1:5" x14ac:dyDescent="0.25">
      <c r="A1629" s="181">
        <v>13939</v>
      </c>
      <c r="B1629" s="31">
        <v>1</v>
      </c>
      <c r="C1629" s="31" t="str">
        <f t="shared" si="25"/>
        <v>13939_1</v>
      </c>
      <c r="D1629" s="181">
        <v>3</v>
      </c>
      <c r="E1629" s="181">
        <v>3377.9438830399999</v>
      </c>
    </row>
    <row r="1630" spans="1:5" x14ac:dyDescent="0.25">
      <c r="A1630" s="181">
        <v>13958</v>
      </c>
      <c r="B1630" s="31">
        <v>1</v>
      </c>
      <c r="C1630" s="31" t="str">
        <f t="shared" si="25"/>
        <v>13958_1</v>
      </c>
      <c r="D1630" s="181">
        <v>18</v>
      </c>
      <c r="E1630" s="181">
        <v>2242.4725138099998</v>
      </c>
    </row>
    <row r="1631" spans="1:5" x14ac:dyDescent="0.25">
      <c r="A1631" s="181">
        <v>13961</v>
      </c>
      <c r="B1631" s="31">
        <v>1</v>
      </c>
      <c r="C1631" s="31" t="str">
        <f t="shared" si="25"/>
        <v>13961_1</v>
      </c>
      <c r="D1631" s="181">
        <v>119</v>
      </c>
      <c r="E1631" s="181">
        <v>4659.0745059600004</v>
      </c>
    </row>
    <row r="1632" spans="1:5" x14ac:dyDescent="0.25">
      <c r="A1632" s="181">
        <v>13961</v>
      </c>
      <c r="B1632" s="31">
        <v>2</v>
      </c>
      <c r="C1632" s="31" t="str">
        <f t="shared" si="25"/>
        <v>13961_2</v>
      </c>
      <c r="D1632" s="181">
        <v>79</v>
      </c>
      <c r="E1632" s="181">
        <v>7566.90088681</v>
      </c>
    </row>
    <row r="1633" spans="1:5" x14ac:dyDescent="0.25">
      <c r="A1633" s="181">
        <v>13961</v>
      </c>
      <c r="B1633" s="31">
        <v>3</v>
      </c>
      <c r="C1633" s="31" t="str">
        <f t="shared" si="25"/>
        <v>13961_3</v>
      </c>
      <c r="D1633" s="181">
        <v>0</v>
      </c>
      <c r="E1633" s="181">
        <v>1558.72254856</v>
      </c>
    </row>
    <row r="1634" spans="1:5" x14ac:dyDescent="0.25">
      <c r="A1634" s="181">
        <v>13963</v>
      </c>
      <c r="B1634" s="31">
        <v>2</v>
      </c>
      <c r="C1634" s="31" t="str">
        <f t="shared" si="25"/>
        <v>13963_2</v>
      </c>
      <c r="D1634" s="181">
        <v>45</v>
      </c>
      <c r="E1634" s="181">
        <v>3555.7435783599999</v>
      </c>
    </row>
    <row r="1635" spans="1:5" x14ac:dyDescent="0.25">
      <c r="A1635" s="181">
        <v>13967</v>
      </c>
      <c r="B1635" s="31">
        <v>2</v>
      </c>
      <c r="C1635" s="31" t="str">
        <f t="shared" si="25"/>
        <v>13967_2</v>
      </c>
      <c r="D1635" s="181">
        <v>55</v>
      </c>
      <c r="E1635" s="181">
        <v>3616.2606527299999</v>
      </c>
    </row>
    <row r="1636" spans="1:5" x14ac:dyDescent="0.25">
      <c r="A1636" s="181">
        <v>14024</v>
      </c>
      <c r="B1636" s="31">
        <v>1</v>
      </c>
      <c r="C1636" s="31" t="str">
        <f t="shared" si="25"/>
        <v>14024_1</v>
      </c>
      <c r="D1636" s="181">
        <v>34</v>
      </c>
      <c r="E1636" s="181">
        <v>4033.4306546600001</v>
      </c>
    </row>
    <row r="1637" spans="1:5" x14ac:dyDescent="0.25">
      <c r="A1637" s="181">
        <v>14024</v>
      </c>
      <c r="B1637" s="31">
        <v>2</v>
      </c>
      <c r="C1637" s="31" t="str">
        <f t="shared" si="25"/>
        <v>14024_2</v>
      </c>
      <c r="D1637" s="181">
        <v>62</v>
      </c>
      <c r="E1637" s="181">
        <v>6480.1431654799999</v>
      </c>
    </row>
    <row r="1638" spans="1:5" x14ac:dyDescent="0.25">
      <c r="A1638" s="181">
        <v>14025</v>
      </c>
      <c r="B1638" s="31">
        <v>1</v>
      </c>
      <c r="C1638" s="31" t="str">
        <f t="shared" si="25"/>
        <v>14025_1</v>
      </c>
      <c r="D1638" s="181">
        <v>30</v>
      </c>
      <c r="E1638" s="181">
        <v>7260.8823854000002</v>
      </c>
    </row>
    <row r="1639" spans="1:5" x14ac:dyDescent="0.25">
      <c r="A1639" s="181">
        <v>14026</v>
      </c>
      <c r="B1639" s="31">
        <v>1</v>
      </c>
      <c r="C1639" s="31" t="str">
        <f t="shared" si="25"/>
        <v>14026_1</v>
      </c>
      <c r="D1639" s="181">
        <v>36</v>
      </c>
      <c r="E1639" s="181">
        <v>3755.4728763600001</v>
      </c>
    </row>
    <row r="1640" spans="1:5" x14ac:dyDescent="0.25">
      <c r="A1640" s="181">
        <v>14027</v>
      </c>
      <c r="B1640" s="31">
        <v>1</v>
      </c>
      <c r="C1640" s="31" t="str">
        <f t="shared" si="25"/>
        <v>14027_1</v>
      </c>
      <c r="D1640" s="181">
        <v>26</v>
      </c>
      <c r="E1640" s="181">
        <v>5940.3579921099999</v>
      </c>
    </row>
    <row r="1641" spans="1:5" x14ac:dyDescent="0.25">
      <c r="A1641" s="181">
        <v>14027</v>
      </c>
      <c r="B1641" s="31">
        <v>2</v>
      </c>
      <c r="C1641" s="31" t="str">
        <f t="shared" si="25"/>
        <v>14027_2</v>
      </c>
      <c r="D1641" s="181">
        <v>68</v>
      </c>
      <c r="E1641" s="181">
        <v>7537.7984796399996</v>
      </c>
    </row>
    <row r="1642" spans="1:5" x14ac:dyDescent="0.25">
      <c r="A1642" s="181">
        <v>14029</v>
      </c>
      <c r="B1642" s="31">
        <v>1</v>
      </c>
      <c r="C1642" s="31" t="str">
        <f t="shared" si="25"/>
        <v>14029_1</v>
      </c>
      <c r="D1642" s="181">
        <v>28</v>
      </c>
      <c r="E1642" s="181">
        <v>6451.4331969900004</v>
      </c>
    </row>
    <row r="1643" spans="1:5" x14ac:dyDescent="0.25">
      <c r="A1643" s="181">
        <v>14033</v>
      </c>
      <c r="B1643" s="31">
        <v>1</v>
      </c>
      <c r="C1643" s="31" t="str">
        <f t="shared" si="25"/>
        <v>14033_1</v>
      </c>
      <c r="D1643" s="181">
        <v>41</v>
      </c>
      <c r="E1643" s="181">
        <v>7934.1780609099997</v>
      </c>
    </row>
    <row r="1644" spans="1:5" x14ac:dyDescent="0.25">
      <c r="A1644" s="181">
        <v>14037</v>
      </c>
      <c r="B1644" s="31">
        <v>1</v>
      </c>
      <c r="C1644" s="31" t="str">
        <f t="shared" si="25"/>
        <v>14037_1</v>
      </c>
      <c r="D1644" s="181">
        <v>105</v>
      </c>
      <c r="E1644" s="181">
        <v>10589.6384027</v>
      </c>
    </row>
    <row r="1645" spans="1:5" x14ac:dyDescent="0.25">
      <c r="A1645" s="181">
        <v>14039</v>
      </c>
      <c r="B1645" s="31">
        <v>1</v>
      </c>
      <c r="C1645" s="31" t="str">
        <f t="shared" si="25"/>
        <v>14039_1</v>
      </c>
      <c r="D1645" s="181">
        <v>64</v>
      </c>
      <c r="E1645" s="181">
        <v>8452.0968589700005</v>
      </c>
    </row>
    <row r="1646" spans="1:5" x14ac:dyDescent="0.25">
      <c r="A1646" s="181">
        <v>14043</v>
      </c>
      <c r="B1646" s="31">
        <v>1</v>
      </c>
      <c r="C1646" s="31" t="str">
        <f t="shared" si="25"/>
        <v>14043_1</v>
      </c>
      <c r="D1646" s="181">
        <v>111</v>
      </c>
      <c r="E1646" s="181">
        <v>10104.6426066</v>
      </c>
    </row>
    <row r="1647" spans="1:5" x14ac:dyDescent="0.25">
      <c r="A1647" s="181">
        <v>14047</v>
      </c>
      <c r="B1647" s="31">
        <v>1</v>
      </c>
      <c r="C1647" s="31" t="str">
        <f t="shared" si="25"/>
        <v>14047_1</v>
      </c>
      <c r="D1647" s="181">
        <v>25</v>
      </c>
      <c r="E1647" s="181">
        <v>8133.7329478199999</v>
      </c>
    </row>
    <row r="1648" spans="1:5" x14ac:dyDescent="0.25">
      <c r="A1648" s="181">
        <v>14049</v>
      </c>
      <c r="B1648" s="31">
        <v>1</v>
      </c>
      <c r="C1648" s="31" t="str">
        <f t="shared" si="25"/>
        <v>14049_1</v>
      </c>
      <c r="D1648" s="181">
        <v>18</v>
      </c>
      <c r="E1648" s="181">
        <v>5237.9662722399999</v>
      </c>
    </row>
    <row r="1649" spans="1:5" x14ac:dyDescent="0.25">
      <c r="A1649" s="181">
        <v>14049</v>
      </c>
      <c r="B1649" s="31">
        <v>2</v>
      </c>
      <c r="C1649" s="31" t="str">
        <f t="shared" si="25"/>
        <v>14049_2</v>
      </c>
      <c r="D1649" s="181">
        <v>116</v>
      </c>
      <c r="E1649" s="181">
        <v>7050.9793246099998</v>
      </c>
    </row>
    <row r="1650" spans="1:5" x14ac:dyDescent="0.25">
      <c r="A1650" s="181">
        <v>14059</v>
      </c>
      <c r="B1650" s="31">
        <v>1</v>
      </c>
      <c r="C1650" s="31" t="str">
        <f t="shared" si="25"/>
        <v>14059_1</v>
      </c>
      <c r="D1650" s="181">
        <v>94</v>
      </c>
      <c r="E1650" s="181">
        <v>4630.6961798700004</v>
      </c>
    </row>
    <row r="1651" spans="1:5" x14ac:dyDescent="0.25">
      <c r="A1651" s="181">
        <v>14061</v>
      </c>
      <c r="B1651" s="31">
        <v>1</v>
      </c>
      <c r="C1651" s="31" t="str">
        <f t="shared" si="25"/>
        <v>14061_1</v>
      </c>
      <c r="D1651" s="181">
        <v>24</v>
      </c>
      <c r="E1651" s="181">
        <v>7252.1634209200001</v>
      </c>
    </row>
    <row r="1652" spans="1:5" x14ac:dyDescent="0.25">
      <c r="A1652" s="181">
        <v>14063</v>
      </c>
      <c r="B1652" s="31">
        <v>1</v>
      </c>
      <c r="C1652" s="31" t="str">
        <f t="shared" si="25"/>
        <v>14063_1</v>
      </c>
      <c r="D1652" s="181">
        <v>159</v>
      </c>
      <c r="E1652" s="181">
        <v>9032.4412206399993</v>
      </c>
    </row>
    <row r="1653" spans="1:5" x14ac:dyDescent="0.25">
      <c r="A1653" s="181">
        <v>14067</v>
      </c>
      <c r="B1653" s="31">
        <v>1</v>
      </c>
      <c r="C1653" s="31" t="str">
        <f t="shared" si="25"/>
        <v>14067_1</v>
      </c>
      <c r="D1653" s="181">
        <v>48</v>
      </c>
      <c r="E1653" s="181">
        <v>4879.2687482000001</v>
      </c>
    </row>
    <row r="1654" spans="1:5" x14ac:dyDescent="0.25">
      <c r="A1654" s="181">
        <v>14069</v>
      </c>
      <c r="B1654" s="31">
        <v>1</v>
      </c>
      <c r="C1654" s="31" t="str">
        <f t="shared" si="25"/>
        <v>14069_1</v>
      </c>
      <c r="D1654" s="181">
        <v>41</v>
      </c>
      <c r="E1654" s="181">
        <v>8694.1900261600003</v>
      </c>
    </row>
    <row r="1655" spans="1:5" x14ac:dyDescent="0.25">
      <c r="A1655" s="181">
        <v>14070</v>
      </c>
      <c r="B1655" s="31">
        <v>1</v>
      </c>
      <c r="C1655" s="31" t="str">
        <f t="shared" si="25"/>
        <v>14070_1</v>
      </c>
      <c r="D1655" s="181">
        <v>291</v>
      </c>
      <c r="E1655" s="181">
        <v>3591.2990874299999</v>
      </c>
    </row>
    <row r="1656" spans="1:5" x14ac:dyDescent="0.25">
      <c r="A1656" s="181">
        <v>14071</v>
      </c>
      <c r="B1656" s="31">
        <v>1</v>
      </c>
      <c r="C1656" s="31" t="str">
        <f t="shared" si="25"/>
        <v>14071_1</v>
      </c>
      <c r="D1656" s="181">
        <v>42</v>
      </c>
      <c r="E1656" s="181">
        <v>2118.9688220600001</v>
      </c>
    </row>
    <row r="1657" spans="1:5" x14ac:dyDescent="0.25">
      <c r="A1657" s="181">
        <v>14071</v>
      </c>
      <c r="B1657" s="31">
        <v>2</v>
      </c>
      <c r="C1657" s="31" t="str">
        <f t="shared" si="25"/>
        <v>14071_2</v>
      </c>
      <c r="D1657" s="181">
        <v>18</v>
      </c>
      <c r="E1657" s="181">
        <v>6604.32702694</v>
      </c>
    </row>
    <row r="1658" spans="1:5" x14ac:dyDescent="0.25">
      <c r="A1658" s="181">
        <v>14072</v>
      </c>
      <c r="B1658" s="31">
        <v>1</v>
      </c>
      <c r="C1658" s="31" t="str">
        <f t="shared" si="25"/>
        <v>14072_1</v>
      </c>
      <c r="D1658" s="181">
        <v>8</v>
      </c>
      <c r="E1658" s="181">
        <v>1408.2522853</v>
      </c>
    </row>
    <row r="1659" spans="1:5" x14ac:dyDescent="0.25">
      <c r="A1659" s="181">
        <v>14073</v>
      </c>
      <c r="B1659" s="31">
        <v>1</v>
      </c>
      <c r="C1659" s="31" t="str">
        <f t="shared" si="25"/>
        <v>14073_1</v>
      </c>
      <c r="D1659" s="181">
        <v>55</v>
      </c>
      <c r="E1659" s="181">
        <v>8034.3228778399998</v>
      </c>
    </row>
    <row r="1660" spans="1:5" x14ac:dyDescent="0.25">
      <c r="A1660" s="181">
        <v>14073</v>
      </c>
      <c r="B1660" s="31">
        <v>2</v>
      </c>
      <c r="C1660" s="31" t="str">
        <f t="shared" si="25"/>
        <v>14073_2</v>
      </c>
      <c r="D1660" s="181">
        <v>4</v>
      </c>
      <c r="E1660" s="181">
        <v>2261.3176253000001</v>
      </c>
    </row>
    <row r="1661" spans="1:5" x14ac:dyDescent="0.25">
      <c r="A1661" s="181">
        <v>14074</v>
      </c>
      <c r="B1661" s="31">
        <v>1</v>
      </c>
      <c r="C1661" s="31" t="str">
        <f t="shared" si="25"/>
        <v>14074_1</v>
      </c>
      <c r="D1661" s="181">
        <v>29</v>
      </c>
      <c r="E1661" s="181">
        <v>3632.16093602</v>
      </c>
    </row>
    <row r="1662" spans="1:5" x14ac:dyDescent="0.25">
      <c r="A1662" s="181">
        <v>14079</v>
      </c>
      <c r="B1662" s="31">
        <v>1</v>
      </c>
      <c r="C1662" s="31" t="str">
        <f t="shared" si="25"/>
        <v>14079_1</v>
      </c>
      <c r="D1662" s="181">
        <v>95</v>
      </c>
      <c r="E1662" s="181">
        <v>2359.92731078</v>
      </c>
    </row>
    <row r="1663" spans="1:5" x14ac:dyDescent="0.25">
      <c r="A1663" s="181">
        <v>14085</v>
      </c>
      <c r="B1663" s="31">
        <v>1</v>
      </c>
      <c r="C1663" s="31" t="str">
        <f t="shared" si="25"/>
        <v>14085_1</v>
      </c>
      <c r="D1663" s="181">
        <v>105</v>
      </c>
      <c r="E1663" s="181">
        <v>10611.3873554</v>
      </c>
    </row>
    <row r="1664" spans="1:5" x14ac:dyDescent="0.25">
      <c r="A1664" s="181">
        <v>14086</v>
      </c>
      <c r="B1664" s="31">
        <v>1</v>
      </c>
      <c r="C1664" s="31" t="str">
        <f t="shared" si="25"/>
        <v>14086_1</v>
      </c>
      <c r="D1664" s="181">
        <v>111</v>
      </c>
      <c r="E1664" s="181">
        <v>2960.2900423999999</v>
      </c>
    </row>
    <row r="1665" spans="1:5" x14ac:dyDescent="0.25">
      <c r="A1665" s="181">
        <v>14087</v>
      </c>
      <c r="B1665" s="31">
        <v>1</v>
      </c>
      <c r="C1665" s="31" t="str">
        <f t="shared" si="25"/>
        <v>14087_1</v>
      </c>
      <c r="D1665" s="181">
        <v>839</v>
      </c>
      <c r="E1665" s="181">
        <v>4963.0517946199998</v>
      </c>
    </row>
    <row r="1666" spans="1:5" x14ac:dyDescent="0.25">
      <c r="A1666" s="181">
        <v>14089</v>
      </c>
      <c r="B1666" s="31">
        <v>1</v>
      </c>
      <c r="C1666" s="31" t="str">
        <f t="shared" si="25"/>
        <v>14089_1</v>
      </c>
      <c r="D1666" s="181">
        <v>174</v>
      </c>
      <c r="E1666" s="181">
        <v>3449.1585667700001</v>
      </c>
    </row>
    <row r="1667" spans="1:5" x14ac:dyDescent="0.25">
      <c r="A1667" s="181">
        <v>14089</v>
      </c>
      <c r="B1667" s="31">
        <v>2</v>
      </c>
      <c r="C1667" s="31" t="str">
        <f t="shared" ref="C1667:C1730" si="26">CONCATENATE(A1667,"_",B1667)</f>
        <v>14089_2</v>
      </c>
      <c r="D1667" s="181">
        <v>64</v>
      </c>
      <c r="E1667" s="181">
        <v>7673.1240927199997</v>
      </c>
    </row>
    <row r="1668" spans="1:5" x14ac:dyDescent="0.25">
      <c r="A1668" s="181">
        <v>14091</v>
      </c>
      <c r="B1668" s="31">
        <v>1</v>
      </c>
      <c r="C1668" s="31" t="str">
        <f t="shared" si="26"/>
        <v>14091_1</v>
      </c>
      <c r="D1668" s="181">
        <v>180</v>
      </c>
      <c r="E1668" s="181">
        <v>9309.4116443599996</v>
      </c>
    </row>
    <row r="1669" spans="1:5" x14ac:dyDescent="0.25">
      <c r="A1669" s="181">
        <v>14092</v>
      </c>
      <c r="B1669" s="31">
        <v>1</v>
      </c>
      <c r="C1669" s="31" t="str">
        <f t="shared" si="26"/>
        <v>14092_1</v>
      </c>
      <c r="D1669" s="181">
        <v>24</v>
      </c>
      <c r="E1669" s="181">
        <v>3316.2644520200001</v>
      </c>
    </row>
    <row r="1670" spans="1:5" x14ac:dyDescent="0.25">
      <c r="A1670" s="181">
        <v>14097</v>
      </c>
      <c r="B1670" s="31">
        <v>1</v>
      </c>
      <c r="C1670" s="31" t="str">
        <f t="shared" si="26"/>
        <v>14097_1</v>
      </c>
      <c r="D1670" s="181">
        <v>6</v>
      </c>
      <c r="E1670" s="181">
        <v>3731.33361195</v>
      </c>
    </row>
    <row r="1671" spans="1:5" x14ac:dyDescent="0.25">
      <c r="A1671" s="181">
        <v>14101</v>
      </c>
      <c r="B1671" s="31">
        <v>1</v>
      </c>
      <c r="C1671" s="31" t="str">
        <f t="shared" si="26"/>
        <v>14101_1</v>
      </c>
      <c r="D1671" s="181">
        <v>33</v>
      </c>
      <c r="E1671" s="181">
        <v>2366.5587593800001</v>
      </c>
    </row>
    <row r="1672" spans="1:5" x14ac:dyDescent="0.25">
      <c r="A1672" s="181">
        <v>14103</v>
      </c>
      <c r="B1672" s="31">
        <v>1</v>
      </c>
      <c r="C1672" s="31" t="str">
        <f t="shared" si="26"/>
        <v>14103_1</v>
      </c>
      <c r="D1672" s="181">
        <v>30</v>
      </c>
      <c r="E1672" s="181">
        <v>9152.1019527000008</v>
      </c>
    </row>
    <row r="1673" spans="1:5" x14ac:dyDescent="0.25">
      <c r="A1673" s="181">
        <v>14111</v>
      </c>
      <c r="B1673" s="31">
        <v>1</v>
      </c>
      <c r="C1673" s="31" t="str">
        <f t="shared" si="26"/>
        <v>14111_1</v>
      </c>
      <c r="D1673" s="181">
        <v>15</v>
      </c>
      <c r="E1673" s="181">
        <v>8677.5253501099996</v>
      </c>
    </row>
    <row r="1674" spans="1:5" x14ac:dyDescent="0.25">
      <c r="A1674" s="181">
        <v>14111</v>
      </c>
      <c r="B1674" s="31">
        <v>2</v>
      </c>
      <c r="C1674" s="31" t="str">
        <f t="shared" si="26"/>
        <v>14111_2</v>
      </c>
      <c r="D1674" s="181">
        <v>23</v>
      </c>
      <c r="E1674" s="181">
        <v>5281.7885659599997</v>
      </c>
    </row>
    <row r="1675" spans="1:5" x14ac:dyDescent="0.25">
      <c r="A1675" s="181">
        <v>14112</v>
      </c>
      <c r="B1675" s="31">
        <v>1</v>
      </c>
      <c r="C1675" s="31" t="str">
        <f t="shared" si="26"/>
        <v>14112_1</v>
      </c>
      <c r="D1675" s="181">
        <v>12</v>
      </c>
      <c r="E1675" s="181">
        <v>5374.0849510099997</v>
      </c>
    </row>
    <row r="1676" spans="1:5" x14ac:dyDescent="0.25">
      <c r="A1676" s="181">
        <v>14112</v>
      </c>
      <c r="B1676" s="31">
        <v>2</v>
      </c>
      <c r="C1676" s="31" t="str">
        <f t="shared" si="26"/>
        <v>14112_2</v>
      </c>
      <c r="D1676" s="181">
        <v>13</v>
      </c>
      <c r="E1676" s="181">
        <v>4851.6942895299999</v>
      </c>
    </row>
    <row r="1677" spans="1:5" x14ac:dyDescent="0.25">
      <c r="A1677" s="181">
        <v>14117</v>
      </c>
      <c r="B1677" s="31">
        <v>1</v>
      </c>
      <c r="C1677" s="31" t="str">
        <f t="shared" si="26"/>
        <v>14117_1</v>
      </c>
      <c r="D1677" s="181">
        <v>9</v>
      </c>
      <c r="E1677" s="181">
        <v>5653.3329496699998</v>
      </c>
    </row>
    <row r="1678" spans="1:5" x14ac:dyDescent="0.25">
      <c r="A1678" s="181">
        <v>14119</v>
      </c>
      <c r="B1678" s="31">
        <v>1</v>
      </c>
      <c r="C1678" s="31" t="str">
        <f t="shared" si="26"/>
        <v>14119_1</v>
      </c>
      <c r="D1678" s="181">
        <v>149</v>
      </c>
      <c r="E1678" s="181">
        <v>7204.8187464399998</v>
      </c>
    </row>
    <row r="1679" spans="1:5" x14ac:dyDescent="0.25">
      <c r="A1679" s="181">
        <v>14121</v>
      </c>
      <c r="B1679" s="31">
        <v>1</v>
      </c>
      <c r="C1679" s="31" t="str">
        <f t="shared" si="26"/>
        <v>14121_1</v>
      </c>
      <c r="D1679" s="181">
        <v>39</v>
      </c>
      <c r="E1679" s="181">
        <v>7877.2697313600002</v>
      </c>
    </row>
    <row r="1680" spans="1:5" x14ac:dyDescent="0.25">
      <c r="A1680" s="181">
        <v>14122</v>
      </c>
      <c r="B1680" s="31">
        <v>1</v>
      </c>
      <c r="C1680" s="31" t="str">
        <f t="shared" si="26"/>
        <v>14122_1</v>
      </c>
      <c r="D1680" s="181">
        <v>40</v>
      </c>
      <c r="E1680" s="181">
        <v>7166.3035749800001</v>
      </c>
    </row>
    <row r="1681" spans="1:5" x14ac:dyDescent="0.25">
      <c r="A1681" s="181">
        <v>14123</v>
      </c>
      <c r="B1681" s="31">
        <v>1</v>
      </c>
      <c r="C1681" s="31" t="str">
        <f t="shared" si="26"/>
        <v>14123_1</v>
      </c>
      <c r="D1681" s="181">
        <v>50</v>
      </c>
      <c r="E1681" s="181">
        <v>5996.6702520500003</v>
      </c>
    </row>
    <row r="1682" spans="1:5" x14ac:dyDescent="0.25">
      <c r="A1682" s="181">
        <v>14123</v>
      </c>
      <c r="B1682" s="31">
        <v>2</v>
      </c>
      <c r="C1682" s="31" t="str">
        <f t="shared" si="26"/>
        <v>14123_2</v>
      </c>
      <c r="D1682" s="181">
        <v>28</v>
      </c>
      <c r="E1682" s="181">
        <v>6136.74524217</v>
      </c>
    </row>
    <row r="1683" spans="1:5" x14ac:dyDescent="0.25">
      <c r="A1683" s="181">
        <v>14127</v>
      </c>
      <c r="B1683" s="31">
        <v>1</v>
      </c>
      <c r="C1683" s="31" t="str">
        <f t="shared" si="26"/>
        <v>14127_1</v>
      </c>
      <c r="D1683" s="181">
        <v>16</v>
      </c>
      <c r="E1683" s="181">
        <v>857.15614041699996</v>
      </c>
    </row>
    <row r="1684" spans="1:5" x14ac:dyDescent="0.25">
      <c r="A1684" s="181">
        <v>14127</v>
      </c>
      <c r="B1684" s="31">
        <v>2</v>
      </c>
      <c r="C1684" s="31" t="str">
        <f t="shared" si="26"/>
        <v>14127_2</v>
      </c>
      <c r="D1684" s="181">
        <v>10</v>
      </c>
      <c r="E1684" s="181">
        <v>5306.1357142400002</v>
      </c>
    </row>
    <row r="1685" spans="1:5" x14ac:dyDescent="0.25">
      <c r="A1685" s="181">
        <v>14129</v>
      </c>
      <c r="B1685" s="31">
        <v>1</v>
      </c>
      <c r="C1685" s="31" t="str">
        <f t="shared" si="26"/>
        <v>14129_1</v>
      </c>
      <c r="D1685" s="181">
        <v>20</v>
      </c>
      <c r="E1685" s="181">
        <v>9035.1988160700002</v>
      </c>
    </row>
    <row r="1686" spans="1:5" x14ac:dyDescent="0.25">
      <c r="A1686" s="181">
        <v>14129</v>
      </c>
      <c r="B1686" s="31">
        <v>2</v>
      </c>
      <c r="C1686" s="31" t="str">
        <f t="shared" si="26"/>
        <v>14129_2</v>
      </c>
      <c r="D1686" s="181">
        <v>2</v>
      </c>
      <c r="E1686" s="181">
        <v>5549.4584218199998</v>
      </c>
    </row>
    <row r="1687" spans="1:5" x14ac:dyDescent="0.25">
      <c r="A1687" s="181">
        <v>14133</v>
      </c>
      <c r="B1687" s="31">
        <v>1</v>
      </c>
      <c r="C1687" s="31" t="str">
        <f t="shared" si="26"/>
        <v>14133_1</v>
      </c>
      <c r="D1687" s="181">
        <v>91</v>
      </c>
      <c r="E1687" s="181">
        <v>5870.1005766400003</v>
      </c>
    </row>
    <row r="1688" spans="1:5" x14ac:dyDescent="0.25">
      <c r="A1688" s="181">
        <v>14137</v>
      </c>
      <c r="B1688" s="31">
        <v>1</v>
      </c>
      <c r="C1688" s="31" t="str">
        <f t="shared" si="26"/>
        <v>14137_1</v>
      </c>
      <c r="D1688" s="181">
        <v>228</v>
      </c>
      <c r="E1688" s="181">
        <v>1619.88140808</v>
      </c>
    </row>
    <row r="1689" spans="1:5" x14ac:dyDescent="0.25">
      <c r="A1689" s="181">
        <v>14139</v>
      </c>
      <c r="B1689" s="31">
        <v>1</v>
      </c>
      <c r="C1689" s="31" t="str">
        <f t="shared" si="26"/>
        <v>14139_1</v>
      </c>
      <c r="D1689" s="181">
        <v>28</v>
      </c>
      <c r="E1689" s="181">
        <v>3612.2353931799998</v>
      </c>
    </row>
    <row r="1690" spans="1:5" x14ac:dyDescent="0.25">
      <c r="A1690" s="181">
        <v>14140</v>
      </c>
      <c r="B1690" s="31">
        <v>1</v>
      </c>
      <c r="C1690" s="31" t="str">
        <f t="shared" si="26"/>
        <v>14140_1</v>
      </c>
      <c r="D1690" s="181">
        <v>43</v>
      </c>
      <c r="E1690" s="181">
        <v>2631.1994633999998</v>
      </c>
    </row>
    <row r="1691" spans="1:5" x14ac:dyDescent="0.25">
      <c r="A1691" s="181">
        <v>14141</v>
      </c>
      <c r="B1691" s="31">
        <v>1</v>
      </c>
      <c r="C1691" s="31" t="str">
        <f t="shared" si="26"/>
        <v>14141_1</v>
      </c>
      <c r="D1691" s="181">
        <v>19</v>
      </c>
      <c r="E1691" s="181">
        <v>10314.158767000001</v>
      </c>
    </row>
    <row r="1692" spans="1:5" x14ac:dyDescent="0.25">
      <c r="A1692" s="181">
        <v>14143</v>
      </c>
      <c r="B1692" s="31">
        <v>1</v>
      </c>
      <c r="C1692" s="31" t="str">
        <f t="shared" si="26"/>
        <v>14143_1</v>
      </c>
      <c r="D1692" s="181">
        <v>26</v>
      </c>
      <c r="E1692" s="181">
        <v>6528.6204473199996</v>
      </c>
    </row>
    <row r="1693" spans="1:5" x14ac:dyDescent="0.25">
      <c r="A1693" s="181">
        <v>14147</v>
      </c>
      <c r="B1693" s="31">
        <v>1</v>
      </c>
      <c r="C1693" s="31" t="str">
        <f t="shared" si="26"/>
        <v>14147_1</v>
      </c>
      <c r="D1693" s="181">
        <v>13</v>
      </c>
      <c r="E1693" s="181">
        <v>6071.6985839099998</v>
      </c>
    </row>
    <row r="1694" spans="1:5" x14ac:dyDescent="0.25">
      <c r="A1694" s="181">
        <v>14149</v>
      </c>
      <c r="B1694" s="31">
        <v>1</v>
      </c>
      <c r="C1694" s="31" t="str">
        <f t="shared" si="26"/>
        <v>14149_1</v>
      </c>
      <c r="D1694" s="181">
        <v>7</v>
      </c>
      <c r="E1694" s="181">
        <v>5603.6221293600001</v>
      </c>
    </row>
    <row r="1695" spans="1:5" x14ac:dyDescent="0.25">
      <c r="A1695" s="181">
        <v>14151</v>
      </c>
      <c r="B1695" s="31">
        <v>1</v>
      </c>
      <c r="C1695" s="31" t="str">
        <f t="shared" si="26"/>
        <v>14151_1</v>
      </c>
      <c r="D1695" s="181">
        <v>10</v>
      </c>
      <c r="E1695" s="181">
        <v>4962.5512801100003</v>
      </c>
    </row>
    <row r="1696" spans="1:5" x14ac:dyDescent="0.25">
      <c r="A1696" s="181">
        <v>14152</v>
      </c>
      <c r="B1696" s="31">
        <v>1</v>
      </c>
      <c r="C1696" s="31" t="str">
        <f t="shared" si="26"/>
        <v>14152_1</v>
      </c>
      <c r="D1696" s="181">
        <v>11</v>
      </c>
      <c r="E1696" s="181">
        <v>6912.1432479499999</v>
      </c>
    </row>
    <row r="1697" spans="1:5" x14ac:dyDescent="0.25">
      <c r="A1697" s="181">
        <v>14152</v>
      </c>
      <c r="B1697" s="31">
        <v>2</v>
      </c>
      <c r="C1697" s="31" t="str">
        <f t="shared" si="26"/>
        <v>14152_2</v>
      </c>
      <c r="D1697" s="181">
        <v>4</v>
      </c>
      <c r="E1697" s="181">
        <v>4271.5818654900004</v>
      </c>
    </row>
    <row r="1698" spans="1:5" x14ac:dyDescent="0.25">
      <c r="A1698" s="181">
        <v>14152</v>
      </c>
      <c r="B1698" s="31">
        <v>4</v>
      </c>
      <c r="C1698" s="31" t="str">
        <f t="shared" si="26"/>
        <v>14152_4</v>
      </c>
      <c r="D1698" s="181">
        <v>3</v>
      </c>
      <c r="E1698" s="181">
        <v>2985.9160279900002</v>
      </c>
    </row>
    <row r="1699" spans="1:5" x14ac:dyDescent="0.25">
      <c r="A1699" s="181">
        <v>14153</v>
      </c>
      <c r="B1699" s="31">
        <v>1</v>
      </c>
      <c r="C1699" s="31" t="str">
        <f t="shared" si="26"/>
        <v>14153_1</v>
      </c>
      <c r="D1699" s="181">
        <v>2</v>
      </c>
      <c r="E1699" s="181">
        <v>4414.4088985999997</v>
      </c>
    </row>
    <row r="1700" spans="1:5" x14ac:dyDescent="0.25">
      <c r="A1700" s="181">
        <v>14158</v>
      </c>
      <c r="B1700" s="31">
        <v>1</v>
      </c>
      <c r="C1700" s="31" t="str">
        <f t="shared" si="26"/>
        <v>14158_1</v>
      </c>
      <c r="D1700" s="181">
        <v>13</v>
      </c>
      <c r="E1700" s="181">
        <v>5732.5735203900003</v>
      </c>
    </row>
    <row r="1701" spans="1:5" x14ac:dyDescent="0.25">
      <c r="A1701" s="181">
        <v>14158</v>
      </c>
      <c r="B1701" s="31">
        <v>2</v>
      </c>
      <c r="C1701" s="31" t="str">
        <f t="shared" si="26"/>
        <v>14158_2</v>
      </c>
      <c r="D1701" s="181">
        <v>5</v>
      </c>
      <c r="E1701" s="181">
        <v>6011.8318926700003</v>
      </c>
    </row>
    <row r="1702" spans="1:5" x14ac:dyDescent="0.25">
      <c r="A1702" s="181">
        <v>14159</v>
      </c>
      <c r="B1702" s="31">
        <v>1</v>
      </c>
      <c r="C1702" s="31" t="str">
        <f t="shared" si="26"/>
        <v>14159_1</v>
      </c>
      <c r="D1702" s="181">
        <v>12</v>
      </c>
      <c r="E1702" s="181">
        <v>5644.9595586100004</v>
      </c>
    </row>
    <row r="1703" spans="1:5" x14ac:dyDescent="0.25">
      <c r="A1703" s="181">
        <v>14161</v>
      </c>
      <c r="B1703" s="31">
        <v>1</v>
      </c>
      <c r="C1703" s="31" t="str">
        <f t="shared" si="26"/>
        <v>14161_1</v>
      </c>
      <c r="D1703" s="181">
        <v>24</v>
      </c>
      <c r="E1703" s="181">
        <v>8248.9233566799994</v>
      </c>
    </row>
    <row r="1704" spans="1:5" x14ac:dyDescent="0.25">
      <c r="A1704" s="181">
        <v>14161</v>
      </c>
      <c r="B1704" s="31">
        <v>2</v>
      </c>
      <c r="C1704" s="31" t="str">
        <f t="shared" si="26"/>
        <v>14161_2</v>
      </c>
      <c r="D1704" s="181">
        <v>9</v>
      </c>
      <c r="E1704" s="181">
        <v>2786.08904712</v>
      </c>
    </row>
    <row r="1705" spans="1:5" x14ac:dyDescent="0.25">
      <c r="A1705" s="181">
        <v>14163</v>
      </c>
      <c r="B1705" s="31">
        <v>1</v>
      </c>
      <c r="C1705" s="31" t="str">
        <f t="shared" si="26"/>
        <v>14163_1</v>
      </c>
      <c r="D1705" s="181">
        <v>9</v>
      </c>
      <c r="E1705" s="181">
        <v>4769.1802189600003</v>
      </c>
    </row>
    <row r="1706" spans="1:5" x14ac:dyDescent="0.25">
      <c r="A1706" s="181">
        <v>14167</v>
      </c>
      <c r="B1706" s="31">
        <v>1</v>
      </c>
      <c r="C1706" s="31" t="str">
        <f t="shared" si="26"/>
        <v>14167_1</v>
      </c>
      <c r="D1706" s="181">
        <v>31</v>
      </c>
      <c r="E1706" s="181">
        <v>5920.8091682100003</v>
      </c>
    </row>
    <row r="1707" spans="1:5" x14ac:dyDescent="0.25">
      <c r="A1707" s="181">
        <v>14169</v>
      </c>
      <c r="B1707" s="31">
        <v>1</v>
      </c>
      <c r="C1707" s="31" t="str">
        <f t="shared" si="26"/>
        <v>14169_1</v>
      </c>
      <c r="D1707" s="181">
        <v>143</v>
      </c>
      <c r="E1707" s="181">
        <v>6832.6424990300002</v>
      </c>
    </row>
    <row r="1708" spans="1:5" x14ac:dyDescent="0.25">
      <c r="A1708" s="181">
        <v>14173</v>
      </c>
      <c r="B1708" s="31">
        <v>1</v>
      </c>
      <c r="C1708" s="31" t="str">
        <f t="shared" si="26"/>
        <v>14173_1</v>
      </c>
      <c r="D1708" s="181">
        <v>84</v>
      </c>
      <c r="E1708" s="181">
        <v>4982.0795095599997</v>
      </c>
    </row>
    <row r="1709" spans="1:5" x14ac:dyDescent="0.25">
      <c r="A1709" s="181">
        <v>14173</v>
      </c>
      <c r="B1709" s="31">
        <v>3</v>
      </c>
      <c r="C1709" s="31" t="str">
        <f t="shared" si="26"/>
        <v>14173_3</v>
      </c>
      <c r="D1709" s="181">
        <v>9</v>
      </c>
      <c r="E1709" s="181">
        <v>4974.4849348400003</v>
      </c>
    </row>
    <row r="1710" spans="1:5" x14ac:dyDescent="0.25">
      <c r="A1710" s="181">
        <v>14173</v>
      </c>
      <c r="B1710" s="31">
        <v>4</v>
      </c>
      <c r="C1710" s="31" t="str">
        <f t="shared" si="26"/>
        <v>14173_4</v>
      </c>
      <c r="D1710" s="181">
        <v>3</v>
      </c>
      <c r="E1710" s="181">
        <v>9748.7212459799994</v>
      </c>
    </row>
    <row r="1711" spans="1:5" x14ac:dyDescent="0.25">
      <c r="A1711" s="181">
        <v>14174</v>
      </c>
      <c r="B1711" s="31">
        <v>1</v>
      </c>
      <c r="C1711" s="31" t="str">
        <f t="shared" si="26"/>
        <v>14174_1</v>
      </c>
      <c r="D1711" s="181">
        <v>26</v>
      </c>
      <c r="E1711" s="181">
        <v>1333.3161143499999</v>
      </c>
    </row>
    <row r="1712" spans="1:5" x14ac:dyDescent="0.25">
      <c r="A1712" s="181">
        <v>14175</v>
      </c>
      <c r="B1712" s="31">
        <v>1</v>
      </c>
      <c r="C1712" s="31" t="str">
        <f t="shared" si="26"/>
        <v>14175_1</v>
      </c>
      <c r="D1712" s="181">
        <v>6</v>
      </c>
      <c r="E1712" s="181">
        <v>7535.1225985299998</v>
      </c>
    </row>
    <row r="1713" spans="1:5" x14ac:dyDescent="0.25">
      <c r="A1713" s="181">
        <v>14177</v>
      </c>
      <c r="B1713" s="31">
        <v>1</v>
      </c>
      <c r="C1713" s="31" t="str">
        <f t="shared" si="26"/>
        <v>14177_1</v>
      </c>
      <c r="D1713" s="181">
        <v>1</v>
      </c>
      <c r="E1713" s="181">
        <v>6159.1059797899998</v>
      </c>
    </row>
    <row r="1714" spans="1:5" x14ac:dyDescent="0.25">
      <c r="A1714" s="181">
        <v>14177</v>
      </c>
      <c r="B1714" s="31">
        <v>2</v>
      </c>
      <c r="C1714" s="31" t="str">
        <f t="shared" si="26"/>
        <v>14177_2</v>
      </c>
      <c r="D1714" s="181">
        <v>1</v>
      </c>
      <c r="E1714" s="181">
        <v>4234.3124122500003</v>
      </c>
    </row>
    <row r="1715" spans="1:5" x14ac:dyDescent="0.25">
      <c r="A1715" s="181">
        <v>14178</v>
      </c>
      <c r="B1715" s="31">
        <v>1</v>
      </c>
      <c r="C1715" s="31" t="str">
        <f t="shared" si="26"/>
        <v>14178_1</v>
      </c>
      <c r="D1715" s="181">
        <v>3</v>
      </c>
      <c r="E1715" s="181">
        <v>5684.4423508600003</v>
      </c>
    </row>
    <row r="1716" spans="1:5" x14ac:dyDescent="0.25">
      <c r="A1716" s="181">
        <v>14179</v>
      </c>
      <c r="B1716" s="31">
        <v>1</v>
      </c>
      <c r="C1716" s="31" t="str">
        <f t="shared" si="26"/>
        <v>14179_1</v>
      </c>
      <c r="D1716" s="181">
        <v>2</v>
      </c>
      <c r="E1716" s="181">
        <v>7408.4263564900002</v>
      </c>
    </row>
    <row r="1717" spans="1:5" x14ac:dyDescent="0.25">
      <c r="A1717" s="181">
        <v>14179</v>
      </c>
      <c r="B1717" s="31">
        <v>2</v>
      </c>
      <c r="C1717" s="31" t="str">
        <f t="shared" si="26"/>
        <v>14179_2</v>
      </c>
      <c r="D1717" s="181">
        <v>2</v>
      </c>
      <c r="E1717" s="181">
        <v>6220.5422865500004</v>
      </c>
    </row>
    <row r="1718" spans="1:5" x14ac:dyDescent="0.25">
      <c r="A1718" s="181">
        <v>14501</v>
      </c>
      <c r="B1718" s="31">
        <v>1</v>
      </c>
      <c r="C1718" s="31" t="str">
        <f t="shared" si="26"/>
        <v>14501_1</v>
      </c>
      <c r="D1718" s="181">
        <v>60</v>
      </c>
      <c r="E1718" s="181">
        <v>8683.2942230999997</v>
      </c>
    </row>
    <row r="1719" spans="1:5" x14ac:dyDescent="0.25">
      <c r="A1719" s="181">
        <v>14502</v>
      </c>
      <c r="B1719" s="31">
        <v>1</v>
      </c>
      <c r="C1719" s="31" t="str">
        <f t="shared" si="26"/>
        <v>14502_1</v>
      </c>
      <c r="D1719" s="181">
        <v>5</v>
      </c>
      <c r="E1719" s="181">
        <v>7738.42466719</v>
      </c>
    </row>
    <row r="1720" spans="1:5" x14ac:dyDescent="0.25">
      <c r="A1720" s="181">
        <v>14504</v>
      </c>
      <c r="B1720" s="31">
        <v>1</v>
      </c>
      <c r="C1720" s="31" t="str">
        <f t="shared" si="26"/>
        <v>14504_1</v>
      </c>
      <c r="D1720" s="181">
        <v>27</v>
      </c>
      <c r="E1720" s="181">
        <v>8644.7185711300008</v>
      </c>
    </row>
    <row r="1721" spans="1:5" x14ac:dyDescent="0.25">
      <c r="A1721" s="181">
        <v>14505</v>
      </c>
      <c r="B1721" s="31">
        <v>1</v>
      </c>
      <c r="C1721" s="31" t="str">
        <f t="shared" si="26"/>
        <v>14505_1</v>
      </c>
      <c r="D1721" s="181">
        <v>17</v>
      </c>
      <c r="E1721" s="181">
        <v>6615.49615601</v>
      </c>
    </row>
    <row r="1722" spans="1:5" x14ac:dyDescent="0.25">
      <c r="A1722" s="181">
        <v>14507</v>
      </c>
      <c r="B1722" s="31">
        <v>1</v>
      </c>
      <c r="C1722" s="31" t="str">
        <f t="shared" si="26"/>
        <v>14507_1</v>
      </c>
      <c r="D1722" s="181">
        <v>9</v>
      </c>
      <c r="E1722" s="181">
        <v>6517.5742233600004</v>
      </c>
    </row>
    <row r="1723" spans="1:5" x14ac:dyDescent="0.25">
      <c r="A1723" s="181">
        <v>14508</v>
      </c>
      <c r="B1723" s="31">
        <v>1</v>
      </c>
      <c r="C1723" s="31" t="str">
        <f t="shared" si="26"/>
        <v>14508_1</v>
      </c>
      <c r="D1723" s="181">
        <v>7</v>
      </c>
      <c r="E1723" s="181">
        <v>5083.3384053199998</v>
      </c>
    </row>
    <row r="1724" spans="1:5" x14ac:dyDescent="0.25">
      <c r="A1724" s="181">
        <v>14509</v>
      </c>
      <c r="B1724" s="31">
        <v>1</v>
      </c>
      <c r="C1724" s="31" t="str">
        <f t="shared" si="26"/>
        <v>14509_1</v>
      </c>
      <c r="D1724" s="181">
        <v>4</v>
      </c>
      <c r="E1724" s="181">
        <v>2728.66697798</v>
      </c>
    </row>
    <row r="1725" spans="1:5" x14ac:dyDescent="0.25">
      <c r="A1725" s="181">
        <v>14510</v>
      </c>
      <c r="B1725" s="31">
        <v>1</v>
      </c>
      <c r="C1725" s="31" t="str">
        <f t="shared" si="26"/>
        <v>14510_1</v>
      </c>
      <c r="D1725" s="181">
        <v>9</v>
      </c>
      <c r="E1725" s="181">
        <v>2506.0797708</v>
      </c>
    </row>
    <row r="1726" spans="1:5" x14ac:dyDescent="0.25">
      <c r="A1726" s="181">
        <v>14511</v>
      </c>
      <c r="B1726" s="31">
        <v>1</v>
      </c>
      <c r="C1726" s="31" t="str">
        <f t="shared" si="26"/>
        <v>14511_1</v>
      </c>
      <c r="D1726" s="181">
        <v>6</v>
      </c>
      <c r="E1726" s="181">
        <v>10061.8083948</v>
      </c>
    </row>
    <row r="1727" spans="1:5" x14ac:dyDescent="0.25">
      <c r="A1727" s="181">
        <v>14512</v>
      </c>
      <c r="B1727" s="31">
        <v>1</v>
      </c>
      <c r="C1727" s="31" t="str">
        <f t="shared" si="26"/>
        <v>14512_1</v>
      </c>
      <c r="D1727" s="181">
        <v>183</v>
      </c>
      <c r="E1727" s="181">
        <v>3528.5684962199998</v>
      </c>
    </row>
    <row r="1728" spans="1:5" x14ac:dyDescent="0.25">
      <c r="A1728" s="181">
        <v>14513</v>
      </c>
      <c r="B1728" s="31">
        <v>1</v>
      </c>
      <c r="C1728" s="31" t="str">
        <f t="shared" si="26"/>
        <v>14513_1</v>
      </c>
      <c r="D1728" s="181">
        <v>38</v>
      </c>
      <c r="E1728" s="181">
        <v>4218.4397823600002</v>
      </c>
    </row>
    <row r="1729" spans="1:5" x14ac:dyDescent="0.25">
      <c r="A1729" s="181">
        <v>14513</v>
      </c>
      <c r="B1729" s="31">
        <v>2</v>
      </c>
      <c r="C1729" s="31" t="str">
        <f t="shared" si="26"/>
        <v>14513_2</v>
      </c>
      <c r="D1729" s="181">
        <v>43</v>
      </c>
      <c r="E1729" s="181">
        <v>6741.6345624899996</v>
      </c>
    </row>
    <row r="1730" spans="1:5" x14ac:dyDescent="0.25">
      <c r="A1730" s="181">
        <v>14514</v>
      </c>
      <c r="B1730" s="31">
        <v>1</v>
      </c>
      <c r="C1730" s="31" t="str">
        <f t="shared" si="26"/>
        <v>14514_1</v>
      </c>
      <c r="D1730" s="181">
        <v>58</v>
      </c>
      <c r="E1730" s="181">
        <v>4372.5557627999997</v>
      </c>
    </row>
    <row r="1731" spans="1:5" x14ac:dyDescent="0.25">
      <c r="A1731" s="181">
        <v>14519</v>
      </c>
      <c r="B1731" s="31">
        <v>1</v>
      </c>
      <c r="C1731" s="31" t="str">
        <f t="shared" ref="C1731:C1794" si="27">CONCATENATE(A1731,"_",B1731)</f>
        <v>14519_1</v>
      </c>
      <c r="D1731" s="181">
        <v>28</v>
      </c>
      <c r="E1731" s="181">
        <v>6752.0426363200004</v>
      </c>
    </row>
    <row r="1732" spans="1:5" x14ac:dyDescent="0.25">
      <c r="A1732" s="181">
        <v>14553</v>
      </c>
      <c r="B1732" s="31">
        <v>2</v>
      </c>
      <c r="C1732" s="31" t="str">
        <f t="shared" si="27"/>
        <v>14553_2</v>
      </c>
      <c r="D1732" s="181">
        <v>10</v>
      </c>
      <c r="E1732" s="181">
        <v>6533.3081286200004</v>
      </c>
    </row>
    <row r="1733" spans="1:5" x14ac:dyDescent="0.25">
      <c r="A1733" s="181">
        <v>14553</v>
      </c>
      <c r="B1733" s="31">
        <v>3</v>
      </c>
      <c r="C1733" s="31" t="str">
        <f t="shared" si="27"/>
        <v>14553_3</v>
      </c>
      <c r="D1733" s="181">
        <v>11</v>
      </c>
      <c r="E1733" s="181">
        <v>6204.1946694799999</v>
      </c>
    </row>
    <row r="1734" spans="1:5" x14ac:dyDescent="0.25">
      <c r="A1734" s="181">
        <v>14555</v>
      </c>
      <c r="B1734" s="31">
        <v>1</v>
      </c>
      <c r="C1734" s="31" t="str">
        <f t="shared" si="27"/>
        <v>14555_1</v>
      </c>
      <c r="D1734" s="181">
        <v>4</v>
      </c>
      <c r="E1734" s="181">
        <v>4479.7796430099997</v>
      </c>
    </row>
    <row r="1735" spans="1:5" x14ac:dyDescent="0.25">
      <c r="A1735" s="181">
        <v>14556</v>
      </c>
      <c r="B1735" s="31">
        <v>1</v>
      </c>
      <c r="C1735" s="31" t="str">
        <f t="shared" si="27"/>
        <v>14556_1</v>
      </c>
      <c r="D1735" s="181">
        <v>63</v>
      </c>
      <c r="E1735" s="181">
        <v>9536.5503606599996</v>
      </c>
    </row>
    <row r="1736" spans="1:5" x14ac:dyDescent="0.25">
      <c r="A1736" s="181">
        <v>14557</v>
      </c>
      <c r="B1736" s="31">
        <v>1</v>
      </c>
      <c r="C1736" s="31" t="str">
        <f t="shared" si="27"/>
        <v>14557_1</v>
      </c>
      <c r="D1736" s="181">
        <v>1</v>
      </c>
      <c r="E1736" s="181">
        <v>2363.01280516</v>
      </c>
    </row>
    <row r="1737" spans="1:5" x14ac:dyDescent="0.25">
      <c r="A1737" s="181">
        <v>14558</v>
      </c>
      <c r="B1737" s="31">
        <v>1</v>
      </c>
      <c r="C1737" s="31" t="str">
        <f t="shared" si="27"/>
        <v>14558_1</v>
      </c>
      <c r="D1737" s="181">
        <v>8</v>
      </c>
      <c r="E1737" s="181">
        <v>3793.0085272900001</v>
      </c>
    </row>
    <row r="1738" spans="1:5" x14ac:dyDescent="0.25">
      <c r="A1738" s="181">
        <v>15001</v>
      </c>
      <c r="B1738" s="31">
        <v>1</v>
      </c>
      <c r="C1738" s="31" t="str">
        <f t="shared" si="27"/>
        <v>15001_1</v>
      </c>
      <c r="D1738" s="181">
        <v>44</v>
      </c>
      <c r="E1738" s="181">
        <v>8040.4771295299997</v>
      </c>
    </row>
    <row r="1739" spans="1:5" x14ac:dyDescent="0.25">
      <c r="A1739" s="181">
        <v>15002</v>
      </c>
      <c r="B1739" s="31">
        <v>1</v>
      </c>
      <c r="C1739" s="31" t="str">
        <f t="shared" si="27"/>
        <v>15002_1</v>
      </c>
      <c r="D1739" s="181">
        <v>69</v>
      </c>
      <c r="E1739" s="181">
        <v>14385.534652599999</v>
      </c>
    </row>
    <row r="1740" spans="1:5" x14ac:dyDescent="0.25">
      <c r="A1740" s="181">
        <v>15007</v>
      </c>
      <c r="B1740" s="31">
        <v>1</v>
      </c>
      <c r="C1740" s="31" t="str">
        <f t="shared" si="27"/>
        <v>15007_1</v>
      </c>
      <c r="D1740" s="181">
        <v>74</v>
      </c>
      <c r="E1740" s="181">
        <v>5171.4364323500004</v>
      </c>
    </row>
    <row r="1741" spans="1:5" x14ac:dyDescent="0.25">
      <c r="A1741" s="181">
        <v>15008</v>
      </c>
      <c r="B1741" s="31">
        <v>1</v>
      </c>
      <c r="C1741" s="31" t="str">
        <f t="shared" si="27"/>
        <v>15008_1</v>
      </c>
      <c r="D1741" s="181">
        <v>98</v>
      </c>
      <c r="E1741" s="181">
        <v>2509.1178903300001</v>
      </c>
    </row>
    <row r="1742" spans="1:5" x14ac:dyDescent="0.25">
      <c r="A1742" s="181">
        <v>15013</v>
      </c>
      <c r="B1742" s="31">
        <v>1</v>
      </c>
      <c r="C1742" s="31" t="str">
        <f t="shared" si="27"/>
        <v>15013_1</v>
      </c>
      <c r="D1742" s="181">
        <v>91</v>
      </c>
      <c r="E1742" s="181">
        <v>5405.3216062600004</v>
      </c>
    </row>
    <row r="1743" spans="1:5" x14ac:dyDescent="0.25">
      <c r="A1743" s="181">
        <v>15013</v>
      </c>
      <c r="B1743" s="31">
        <v>2</v>
      </c>
      <c r="C1743" s="31" t="str">
        <f t="shared" si="27"/>
        <v>15013_2</v>
      </c>
      <c r="D1743" s="181">
        <v>30</v>
      </c>
      <c r="E1743" s="181">
        <v>6398.4577306199999</v>
      </c>
    </row>
    <row r="1744" spans="1:5" x14ac:dyDescent="0.25">
      <c r="A1744" s="181">
        <v>15013</v>
      </c>
      <c r="B1744" s="31">
        <v>3</v>
      </c>
      <c r="C1744" s="31" t="str">
        <f t="shared" si="27"/>
        <v>15013_3</v>
      </c>
      <c r="D1744" s="181">
        <v>29</v>
      </c>
      <c r="E1744" s="181">
        <v>11031.4932152</v>
      </c>
    </row>
    <row r="1745" spans="1:5" x14ac:dyDescent="0.25">
      <c r="A1745" s="181">
        <v>15014</v>
      </c>
      <c r="B1745" s="31">
        <v>1</v>
      </c>
      <c r="C1745" s="31" t="str">
        <f t="shared" si="27"/>
        <v>15014_1</v>
      </c>
      <c r="D1745" s="181">
        <v>22</v>
      </c>
      <c r="E1745" s="181">
        <v>7577.0316734099997</v>
      </c>
    </row>
    <row r="1746" spans="1:5" x14ac:dyDescent="0.25">
      <c r="A1746" s="181">
        <v>15014</v>
      </c>
      <c r="B1746" s="31">
        <v>2</v>
      </c>
      <c r="C1746" s="31" t="str">
        <f t="shared" si="27"/>
        <v>15014_2</v>
      </c>
      <c r="D1746" s="181">
        <v>7</v>
      </c>
      <c r="E1746" s="181">
        <v>7921.6407387400004</v>
      </c>
    </row>
    <row r="1747" spans="1:5" x14ac:dyDescent="0.25">
      <c r="A1747" s="181">
        <v>15015</v>
      </c>
      <c r="B1747" s="31">
        <v>1</v>
      </c>
      <c r="C1747" s="31" t="str">
        <f t="shared" si="27"/>
        <v>15015_1</v>
      </c>
      <c r="D1747" s="181">
        <v>12</v>
      </c>
      <c r="E1747" s="181">
        <v>5477.6352362099997</v>
      </c>
    </row>
    <row r="1748" spans="1:5" x14ac:dyDescent="0.25">
      <c r="A1748" s="181">
        <v>15016</v>
      </c>
      <c r="B1748" s="31">
        <v>1</v>
      </c>
      <c r="C1748" s="31" t="str">
        <f t="shared" si="27"/>
        <v>15016_1</v>
      </c>
      <c r="D1748" s="181">
        <v>12</v>
      </c>
      <c r="E1748" s="181">
        <v>3064.1643220000001</v>
      </c>
    </row>
    <row r="1749" spans="1:5" x14ac:dyDescent="0.25">
      <c r="A1749" s="181">
        <v>15017</v>
      </c>
      <c r="B1749" s="31">
        <v>1</v>
      </c>
      <c r="C1749" s="31" t="str">
        <f t="shared" si="27"/>
        <v>15017_1</v>
      </c>
      <c r="D1749" s="181">
        <v>6</v>
      </c>
      <c r="E1749" s="181">
        <v>4154.7571811600001</v>
      </c>
    </row>
    <row r="1750" spans="1:5" x14ac:dyDescent="0.25">
      <c r="A1750" s="181">
        <v>15017</v>
      </c>
      <c r="B1750" s="31">
        <v>2</v>
      </c>
      <c r="C1750" s="31" t="str">
        <f t="shared" si="27"/>
        <v>15017_2</v>
      </c>
      <c r="D1750" s="181">
        <v>4</v>
      </c>
      <c r="E1750" s="181">
        <v>5567.9997801899999</v>
      </c>
    </row>
    <row r="1751" spans="1:5" x14ac:dyDescent="0.25">
      <c r="A1751" s="181">
        <v>15018</v>
      </c>
      <c r="B1751" s="31">
        <v>1</v>
      </c>
      <c r="C1751" s="31" t="str">
        <f t="shared" si="27"/>
        <v>15018_1</v>
      </c>
      <c r="D1751" s="181">
        <v>5</v>
      </c>
      <c r="E1751" s="181">
        <v>5984.9113469200001</v>
      </c>
    </row>
    <row r="1752" spans="1:5" x14ac:dyDescent="0.25">
      <c r="A1752" s="181">
        <v>15018</v>
      </c>
      <c r="B1752" s="31">
        <v>2</v>
      </c>
      <c r="C1752" s="31" t="str">
        <f t="shared" si="27"/>
        <v>15018_2</v>
      </c>
      <c r="D1752" s="181">
        <v>8</v>
      </c>
      <c r="E1752" s="181">
        <v>6319.3277167200004</v>
      </c>
    </row>
    <row r="1753" spans="1:5" x14ac:dyDescent="0.25">
      <c r="A1753" s="181">
        <v>15019</v>
      </c>
      <c r="B1753" s="31">
        <v>1</v>
      </c>
      <c r="C1753" s="31" t="str">
        <f t="shared" si="27"/>
        <v>15019_1</v>
      </c>
      <c r="D1753" s="181">
        <v>20</v>
      </c>
      <c r="E1753" s="181">
        <v>3350.1075841699999</v>
      </c>
    </row>
    <row r="1754" spans="1:5" x14ac:dyDescent="0.25">
      <c r="A1754" s="181">
        <v>15019</v>
      </c>
      <c r="B1754" s="31">
        <v>2</v>
      </c>
      <c r="C1754" s="31" t="str">
        <f t="shared" si="27"/>
        <v>15019_2</v>
      </c>
      <c r="D1754" s="181">
        <v>11</v>
      </c>
      <c r="E1754" s="181">
        <v>4980.68915251</v>
      </c>
    </row>
    <row r="1755" spans="1:5" x14ac:dyDescent="0.25">
      <c r="A1755" s="181">
        <v>15020</v>
      </c>
      <c r="B1755" s="31">
        <v>2</v>
      </c>
      <c r="C1755" s="31" t="str">
        <f t="shared" si="27"/>
        <v>15020_2</v>
      </c>
      <c r="D1755" s="181">
        <v>0</v>
      </c>
      <c r="E1755" s="181">
        <v>2354.01855419</v>
      </c>
    </row>
    <row r="1756" spans="1:5" x14ac:dyDescent="0.25">
      <c r="A1756" s="181">
        <v>15020</v>
      </c>
      <c r="B1756" s="31">
        <v>4</v>
      </c>
      <c r="C1756" s="31" t="str">
        <f t="shared" si="27"/>
        <v>15020_4</v>
      </c>
      <c r="D1756" s="181">
        <v>2</v>
      </c>
      <c r="E1756" s="181">
        <v>3546.0941064399999</v>
      </c>
    </row>
    <row r="1757" spans="1:5" x14ac:dyDescent="0.25">
      <c r="A1757" s="181">
        <v>15031</v>
      </c>
      <c r="B1757" s="31">
        <v>1</v>
      </c>
      <c r="C1757" s="31" t="str">
        <f t="shared" si="27"/>
        <v>15031_1</v>
      </c>
      <c r="D1757" s="181">
        <v>16</v>
      </c>
      <c r="E1757" s="181">
        <v>4332.0765605200004</v>
      </c>
    </row>
    <row r="1758" spans="1:5" x14ac:dyDescent="0.25">
      <c r="A1758" s="181">
        <v>15032</v>
      </c>
      <c r="B1758" s="31">
        <v>1</v>
      </c>
      <c r="C1758" s="31" t="str">
        <f t="shared" si="27"/>
        <v>15032_1</v>
      </c>
      <c r="D1758" s="181">
        <v>21</v>
      </c>
      <c r="E1758" s="181">
        <v>8331.5640623399995</v>
      </c>
    </row>
    <row r="1759" spans="1:5" x14ac:dyDescent="0.25">
      <c r="A1759" s="181">
        <v>15032</v>
      </c>
      <c r="B1759" s="31">
        <v>2</v>
      </c>
      <c r="C1759" s="31" t="str">
        <f t="shared" si="27"/>
        <v>15032_2</v>
      </c>
      <c r="D1759" s="181">
        <v>13</v>
      </c>
      <c r="E1759" s="181">
        <v>2438.3532898600001</v>
      </c>
    </row>
    <row r="1760" spans="1:5" x14ac:dyDescent="0.25">
      <c r="A1760" s="181">
        <v>15033</v>
      </c>
      <c r="B1760" s="31">
        <v>1</v>
      </c>
      <c r="C1760" s="31" t="str">
        <f t="shared" si="27"/>
        <v>15033_1</v>
      </c>
      <c r="D1760" s="181">
        <v>8</v>
      </c>
      <c r="E1760" s="181">
        <v>5313.7462385400004</v>
      </c>
    </row>
    <row r="1761" spans="1:5" x14ac:dyDescent="0.25">
      <c r="A1761" s="181">
        <v>15034</v>
      </c>
      <c r="B1761" s="31">
        <v>1</v>
      </c>
      <c r="C1761" s="31" t="str">
        <f t="shared" si="27"/>
        <v>15034_1</v>
      </c>
      <c r="D1761" s="181">
        <v>8</v>
      </c>
      <c r="E1761" s="181">
        <v>7194.9848253700002</v>
      </c>
    </row>
    <row r="1762" spans="1:5" x14ac:dyDescent="0.25">
      <c r="A1762" s="181">
        <v>15034</v>
      </c>
      <c r="B1762" s="31">
        <v>2</v>
      </c>
      <c r="C1762" s="31" t="str">
        <f t="shared" si="27"/>
        <v>15034_2</v>
      </c>
      <c r="D1762" s="181">
        <v>3</v>
      </c>
      <c r="E1762" s="181">
        <v>6953.0423075999997</v>
      </c>
    </row>
    <row r="1763" spans="1:5" x14ac:dyDescent="0.25">
      <c r="A1763" s="181">
        <v>15035</v>
      </c>
      <c r="B1763" s="31">
        <v>1</v>
      </c>
      <c r="C1763" s="31" t="str">
        <f t="shared" si="27"/>
        <v>15035_1</v>
      </c>
      <c r="D1763" s="181">
        <v>39</v>
      </c>
      <c r="E1763" s="181">
        <v>5346.5484874100002</v>
      </c>
    </row>
    <row r="1764" spans="1:5" x14ac:dyDescent="0.25">
      <c r="A1764" s="181">
        <v>15036</v>
      </c>
      <c r="B1764" s="31">
        <v>1</v>
      </c>
      <c r="C1764" s="31" t="str">
        <f t="shared" si="27"/>
        <v>15036_1</v>
      </c>
      <c r="D1764" s="181">
        <v>13</v>
      </c>
      <c r="E1764" s="181">
        <v>8657.3623167500009</v>
      </c>
    </row>
    <row r="1765" spans="1:5" x14ac:dyDescent="0.25">
      <c r="A1765" s="181">
        <v>15037</v>
      </c>
      <c r="B1765" s="31">
        <v>1</v>
      </c>
      <c r="C1765" s="31" t="str">
        <f t="shared" si="27"/>
        <v>15037_1</v>
      </c>
      <c r="D1765" s="181">
        <v>5</v>
      </c>
      <c r="E1765" s="181">
        <v>8816.7283891900006</v>
      </c>
    </row>
    <row r="1766" spans="1:5" x14ac:dyDescent="0.25">
      <c r="A1766" s="181">
        <v>15040</v>
      </c>
      <c r="B1766" s="31">
        <v>1</v>
      </c>
      <c r="C1766" s="31" t="str">
        <f t="shared" si="27"/>
        <v>15040_1</v>
      </c>
      <c r="D1766" s="181">
        <v>89</v>
      </c>
      <c r="E1766" s="181">
        <v>6648.06164799</v>
      </c>
    </row>
    <row r="1767" spans="1:5" x14ac:dyDescent="0.25">
      <c r="A1767" s="181">
        <v>15040</v>
      </c>
      <c r="B1767" s="31">
        <v>2</v>
      </c>
      <c r="C1767" s="31" t="str">
        <f t="shared" si="27"/>
        <v>15040_2</v>
      </c>
      <c r="D1767" s="181">
        <v>2</v>
      </c>
      <c r="E1767" s="181">
        <v>4178.3838273299998</v>
      </c>
    </row>
    <row r="1768" spans="1:5" x14ac:dyDescent="0.25">
      <c r="A1768" s="181">
        <v>15042</v>
      </c>
      <c r="B1768" s="31">
        <v>1</v>
      </c>
      <c r="C1768" s="31" t="str">
        <f t="shared" si="27"/>
        <v>15042_1</v>
      </c>
      <c r="D1768" s="181">
        <v>6</v>
      </c>
      <c r="E1768" s="181">
        <v>2703.83441941</v>
      </c>
    </row>
    <row r="1769" spans="1:5" x14ac:dyDescent="0.25">
      <c r="A1769" s="181">
        <v>15043</v>
      </c>
      <c r="B1769" s="31">
        <v>1</v>
      </c>
      <c r="C1769" s="31" t="str">
        <f t="shared" si="27"/>
        <v>15043_1</v>
      </c>
      <c r="D1769" s="181">
        <v>4</v>
      </c>
      <c r="E1769" s="181">
        <v>6673.0497272000002</v>
      </c>
    </row>
    <row r="1770" spans="1:5" x14ac:dyDescent="0.25">
      <c r="A1770" s="181">
        <v>15043</v>
      </c>
      <c r="B1770" s="31">
        <v>2</v>
      </c>
      <c r="C1770" s="31" t="str">
        <f t="shared" si="27"/>
        <v>15043_2</v>
      </c>
      <c r="D1770" s="181">
        <v>0</v>
      </c>
      <c r="E1770" s="181">
        <v>2476.1755736</v>
      </c>
    </row>
    <row r="1771" spans="1:5" x14ac:dyDescent="0.25">
      <c r="A1771" s="181">
        <v>15044</v>
      </c>
      <c r="B1771" s="31">
        <v>1</v>
      </c>
      <c r="C1771" s="31" t="str">
        <f t="shared" si="27"/>
        <v>15044_1</v>
      </c>
      <c r="D1771" s="181">
        <v>9</v>
      </c>
      <c r="E1771" s="181">
        <v>6153.2298588399999</v>
      </c>
    </row>
    <row r="1772" spans="1:5" x14ac:dyDescent="0.25">
      <c r="A1772" s="181">
        <v>15044</v>
      </c>
      <c r="B1772" s="31">
        <v>2</v>
      </c>
      <c r="C1772" s="31" t="str">
        <f t="shared" si="27"/>
        <v>15044_2</v>
      </c>
      <c r="D1772" s="181">
        <v>5</v>
      </c>
      <c r="E1772" s="181">
        <v>8292.4479132199995</v>
      </c>
    </row>
    <row r="1773" spans="1:5" x14ac:dyDescent="0.25">
      <c r="A1773" s="181">
        <v>15046</v>
      </c>
      <c r="B1773" s="31">
        <v>1</v>
      </c>
      <c r="C1773" s="31" t="str">
        <f t="shared" si="27"/>
        <v>15046_1</v>
      </c>
      <c r="D1773" s="181">
        <v>2</v>
      </c>
      <c r="E1773" s="181">
        <v>8167.35308334</v>
      </c>
    </row>
    <row r="1774" spans="1:5" x14ac:dyDescent="0.25">
      <c r="A1774" s="181">
        <v>15046</v>
      </c>
      <c r="B1774" s="31">
        <v>2</v>
      </c>
      <c r="C1774" s="31" t="str">
        <f t="shared" si="27"/>
        <v>15046_2</v>
      </c>
      <c r="D1774" s="181">
        <v>3</v>
      </c>
      <c r="E1774" s="181">
        <v>5821.4217171600003</v>
      </c>
    </row>
    <row r="1775" spans="1:5" x14ac:dyDescent="0.25">
      <c r="A1775" s="181">
        <v>15046</v>
      </c>
      <c r="B1775" s="31">
        <v>3</v>
      </c>
      <c r="C1775" s="31" t="str">
        <f t="shared" si="27"/>
        <v>15046_3</v>
      </c>
      <c r="D1775" s="181">
        <v>4</v>
      </c>
      <c r="E1775" s="181">
        <v>4155.2895939600003</v>
      </c>
    </row>
    <row r="1776" spans="1:5" x14ac:dyDescent="0.25">
      <c r="A1776" s="181">
        <v>15047</v>
      </c>
      <c r="B1776" s="31">
        <v>1</v>
      </c>
      <c r="C1776" s="31" t="str">
        <f t="shared" si="27"/>
        <v>15047_1</v>
      </c>
      <c r="D1776" s="181">
        <v>3</v>
      </c>
      <c r="E1776" s="181">
        <v>4013.0987273699998</v>
      </c>
    </row>
    <row r="1777" spans="1:5" x14ac:dyDescent="0.25">
      <c r="A1777" s="181">
        <v>15049</v>
      </c>
      <c r="B1777" s="31">
        <v>1</v>
      </c>
      <c r="C1777" s="31" t="str">
        <f t="shared" si="27"/>
        <v>15049_1</v>
      </c>
      <c r="D1777" s="181">
        <v>7</v>
      </c>
      <c r="E1777" s="181">
        <v>4459.9320312600003</v>
      </c>
    </row>
    <row r="1778" spans="1:5" x14ac:dyDescent="0.25">
      <c r="A1778" s="181">
        <v>15050</v>
      </c>
      <c r="B1778" s="31">
        <v>1</v>
      </c>
      <c r="C1778" s="31" t="str">
        <f t="shared" si="27"/>
        <v>15050_1</v>
      </c>
      <c r="D1778" s="181">
        <v>23</v>
      </c>
      <c r="E1778" s="181">
        <v>6599.6736000299998</v>
      </c>
    </row>
    <row r="1779" spans="1:5" x14ac:dyDescent="0.25">
      <c r="A1779" s="181">
        <v>15051</v>
      </c>
      <c r="B1779" s="31">
        <v>1</v>
      </c>
      <c r="C1779" s="31" t="str">
        <f t="shared" si="27"/>
        <v>15051_1</v>
      </c>
      <c r="D1779" s="181">
        <v>21</v>
      </c>
      <c r="E1779" s="181">
        <v>2571.3406023100001</v>
      </c>
    </row>
    <row r="1780" spans="1:5" x14ac:dyDescent="0.25">
      <c r="A1780" s="181">
        <v>15052</v>
      </c>
      <c r="B1780" s="31">
        <v>1</v>
      </c>
      <c r="C1780" s="31" t="str">
        <f t="shared" si="27"/>
        <v>15052_1</v>
      </c>
      <c r="D1780" s="181">
        <v>6</v>
      </c>
      <c r="E1780" s="181">
        <v>3241.4659190000002</v>
      </c>
    </row>
    <row r="1781" spans="1:5" x14ac:dyDescent="0.25">
      <c r="A1781" s="181">
        <v>15052</v>
      </c>
      <c r="B1781" s="31">
        <v>2</v>
      </c>
      <c r="C1781" s="31" t="str">
        <f t="shared" si="27"/>
        <v>15052_2</v>
      </c>
      <c r="D1781" s="181">
        <v>7</v>
      </c>
      <c r="E1781" s="181">
        <v>4215.9908605800001</v>
      </c>
    </row>
    <row r="1782" spans="1:5" x14ac:dyDescent="0.25">
      <c r="A1782" s="181">
        <v>15053</v>
      </c>
      <c r="B1782" s="31">
        <v>1</v>
      </c>
      <c r="C1782" s="31" t="str">
        <f t="shared" si="27"/>
        <v>15053_1</v>
      </c>
      <c r="D1782" s="181">
        <v>18</v>
      </c>
      <c r="E1782" s="181">
        <v>3430.8500354600001</v>
      </c>
    </row>
    <row r="1783" spans="1:5" x14ac:dyDescent="0.25">
      <c r="A1783" s="181">
        <v>15053</v>
      </c>
      <c r="B1783" s="31">
        <v>2</v>
      </c>
      <c r="C1783" s="31" t="str">
        <f t="shared" si="27"/>
        <v>15053_2</v>
      </c>
      <c r="D1783" s="181">
        <v>7</v>
      </c>
      <c r="E1783" s="181">
        <v>4504.2690383700001</v>
      </c>
    </row>
    <row r="1784" spans="1:5" x14ac:dyDescent="0.25">
      <c r="A1784" s="181">
        <v>15054</v>
      </c>
      <c r="B1784" s="31">
        <v>1</v>
      </c>
      <c r="C1784" s="31" t="str">
        <f t="shared" si="27"/>
        <v>15054_1</v>
      </c>
      <c r="D1784" s="181">
        <v>9</v>
      </c>
      <c r="E1784" s="181">
        <v>4066.8904863799999</v>
      </c>
    </row>
    <row r="1785" spans="1:5" x14ac:dyDescent="0.25">
      <c r="A1785" s="181">
        <v>15055</v>
      </c>
      <c r="B1785" s="31">
        <v>1</v>
      </c>
      <c r="C1785" s="31" t="str">
        <f t="shared" si="27"/>
        <v>15055_1</v>
      </c>
      <c r="D1785" s="181">
        <v>28</v>
      </c>
      <c r="E1785" s="181">
        <v>4362.01766185</v>
      </c>
    </row>
    <row r="1786" spans="1:5" x14ac:dyDescent="0.25">
      <c r="A1786" s="181">
        <v>15055</v>
      </c>
      <c r="B1786" s="31">
        <v>2</v>
      </c>
      <c r="C1786" s="31" t="str">
        <f t="shared" si="27"/>
        <v>15055_2</v>
      </c>
      <c r="D1786" s="181">
        <v>31</v>
      </c>
      <c r="E1786" s="181">
        <v>5427.1522586600004</v>
      </c>
    </row>
    <row r="1787" spans="1:5" x14ac:dyDescent="0.25">
      <c r="A1787" s="181">
        <v>15055</v>
      </c>
      <c r="B1787" s="31">
        <v>3</v>
      </c>
      <c r="C1787" s="31" t="str">
        <f t="shared" si="27"/>
        <v>15055_3</v>
      </c>
      <c r="D1787" s="181">
        <v>26</v>
      </c>
      <c r="E1787" s="181">
        <v>4712.6366146800001</v>
      </c>
    </row>
    <row r="1788" spans="1:5" x14ac:dyDescent="0.25">
      <c r="A1788" s="181">
        <v>15056</v>
      </c>
      <c r="B1788" s="31">
        <v>1</v>
      </c>
      <c r="C1788" s="31" t="str">
        <f t="shared" si="27"/>
        <v>15056_1</v>
      </c>
      <c r="D1788" s="181">
        <v>0</v>
      </c>
      <c r="E1788" s="181">
        <v>2514.7321100600002</v>
      </c>
    </row>
    <row r="1789" spans="1:5" x14ac:dyDescent="0.25">
      <c r="A1789" s="181">
        <v>15059</v>
      </c>
      <c r="B1789" s="31">
        <v>1</v>
      </c>
      <c r="C1789" s="31" t="str">
        <f t="shared" si="27"/>
        <v>15059_1</v>
      </c>
      <c r="D1789" s="181">
        <v>3</v>
      </c>
      <c r="E1789" s="181">
        <v>4866.9337610000002</v>
      </c>
    </row>
    <row r="1790" spans="1:5" x14ac:dyDescent="0.25">
      <c r="A1790" s="181">
        <v>15061</v>
      </c>
      <c r="B1790" s="31">
        <v>1</v>
      </c>
      <c r="C1790" s="31" t="str">
        <f t="shared" si="27"/>
        <v>15061_1</v>
      </c>
      <c r="D1790" s="181">
        <v>28</v>
      </c>
      <c r="E1790" s="181">
        <v>6060.7363063900002</v>
      </c>
    </row>
    <row r="1791" spans="1:5" x14ac:dyDescent="0.25">
      <c r="A1791" s="181">
        <v>15061</v>
      </c>
      <c r="B1791" s="31">
        <v>4</v>
      </c>
      <c r="C1791" s="31" t="str">
        <f t="shared" si="27"/>
        <v>15061_4</v>
      </c>
      <c r="D1791" s="181">
        <v>6</v>
      </c>
      <c r="E1791" s="181">
        <v>496.42448493000001</v>
      </c>
    </row>
    <row r="1792" spans="1:5" x14ac:dyDescent="0.25">
      <c r="A1792" s="181">
        <v>15064</v>
      </c>
      <c r="B1792" s="31">
        <v>1</v>
      </c>
      <c r="C1792" s="31" t="str">
        <f t="shared" si="27"/>
        <v>15064_1</v>
      </c>
      <c r="D1792" s="181">
        <v>11</v>
      </c>
      <c r="E1792" s="181">
        <v>8530.6252708800002</v>
      </c>
    </row>
    <row r="1793" spans="1:5" x14ac:dyDescent="0.25">
      <c r="A1793" s="181">
        <v>15065</v>
      </c>
      <c r="B1793" s="31">
        <v>1</v>
      </c>
      <c r="C1793" s="31" t="str">
        <f t="shared" si="27"/>
        <v>15065_1</v>
      </c>
      <c r="D1793" s="181">
        <v>4</v>
      </c>
      <c r="E1793" s="181">
        <v>4570.2354234900004</v>
      </c>
    </row>
    <row r="1794" spans="1:5" x14ac:dyDescent="0.25">
      <c r="A1794" s="181">
        <v>15065</v>
      </c>
      <c r="B1794" s="31">
        <v>2</v>
      </c>
      <c r="C1794" s="31" t="str">
        <f t="shared" si="27"/>
        <v>15065_2</v>
      </c>
      <c r="D1794" s="181">
        <v>2</v>
      </c>
      <c r="E1794" s="181">
        <v>4241.7509782300003</v>
      </c>
    </row>
    <row r="1795" spans="1:5" x14ac:dyDescent="0.25">
      <c r="A1795" s="181">
        <v>15065</v>
      </c>
      <c r="B1795" s="31">
        <v>3</v>
      </c>
      <c r="C1795" s="31" t="str">
        <f t="shared" ref="C1795:C1804" si="28">CONCATENATE(A1795,"_",B1795)</f>
        <v>15065_3</v>
      </c>
      <c r="D1795" s="181">
        <v>1</v>
      </c>
      <c r="E1795" s="181">
        <v>4152.83845595</v>
      </c>
    </row>
    <row r="1796" spans="1:5" x14ac:dyDescent="0.25">
      <c r="A1796" s="181">
        <v>15066</v>
      </c>
      <c r="B1796" s="31">
        <v>1</v>
      </c>
      <c r="C1796" s="31" t="str">
        <f t="shared" si="28"/>
        <v>15066_1</v>
      </c>
      <c r="D1796" s="181">
        <v>1</v>
      </c>
      <c r="E1796" s="181">
        <v>6216.5259194299997</v>
      </c>
    </row>
    <row r="1797" spans="1:5" x14ac:dyDescent="0.25">
      <c r="A1797" s="181">
        <v>15067</v>
      </c>
      <c r="B1797" s="31">
        <v>1</v>
      </c>
      <c r="C1797" s="31" t="str">
        <f t="shared" si="28"/>
        <v>15067_1</v>
      </c>
      <c r="D1797" s="181">
        <v>11</v>
      </c>
      <c r="E1797" s="181">
        <v>4528.52458389</v>
      </c>
    </row>
    <row r="1798" spans="1:5" x14ac:dyDescent="0.25">
      <c r="A1798" s="181">
        <v>15068</v>
      </c>
      <c r="B1798" s="31">
        <v>2</v>
      </c>
      <c r="C1798" s="31" t="str">
        <f t="shared" si="28"/>
        <v>15068_2</v>
      </c>
      <c r="D1798" s="181">
        <v>7</v>
      </c>
      <c r="E1798" s="181">
        <v>3040.3630544500002</v>
      </c>
    </row>
    <row r="1799" spans="1:5" x14ac:dyDescent="0.25">
      <c r="A1799" s="181">
        <v>15069</v>
      </c>
      <c r="B1799" s="31">
        <v>1</v>
      </c>
      <c r="C1799" s="31" t="str">
        <f t="shared" si="28"/>
        <v>15069_1</v>
      </c>
      <c r="D1799" s="181">
        <v>3</v>
      </c>
      <c r="E1799" s="181">
        <v>2376.5081909400001</v>
      </c>
    </row>
    <row r="1800" spans="1:5" x14ac:dyDescent="0.25">
      <c r="A1800" s="181">
        <v>15071</v>
      </c>
      <c r="B1800" s="31">
        <v>1</v>
      </c>
      <c r="C1800" s="31" t="str">
        <f t="shared" si="28"/>
        <v>15071_1</v>
      </c>
      <c r="D1800" s="181">
        <v>134</v>
      </c>
      <c r="E1800" s="181">
        <v>4707.23673607</v>
      </c>
    </row>
    <row r="1801" spans="1:5" x14ac:dyDescent="0.25">
      <c r="A1801" s="181">
        <v>16643</v>
      </c>
      <c r="B1801" s="31">
        <v>2</v>
      </c>
      <c r="C1801" s="31" t="str">
        <f t="shared" si="28"/>
        <v>16643_2</v>
      </c>
      <c r="D1801" s="181">
        <v>27</v>
      </c>
      <c r="E1801" s="181">
        <v>3693.00252955</v>
      </c>
    </row>
    <row r="1802" spans="1:5" x14ac:dyDescent="0.25">
      <c r="A1802" s="181">
        <v>16643</v>
      </c>
      <c r="B1802" s="31">
        <v>3</v>
      </c>
      <c r="C1802" s="31" t="str">
        <f t="shared" si="28"/>
        <v>16643_3</v>
      </c>
      <c r="D1802" s="181">
        <v>2</v>
      </c>
      <c r="E1802" s="181">
        <v>3614.9212492199999</v>
      </c>
    </row>
    <row r="1803" spans="1:5" x14ac:dyDescent="0.25">
      <c r="A1803" s="181">
        <v>16644</v>
      </c>
      <c r="B1803" s="31">
        <v>2</v>
      </c>
      <c r="C1803" s="31" t="str">
        <f t="shared" si="28"/>
        <v>16644_2</v>
      </c>
      <c r="D1803" s="181">
        <v>7</v>
      </c>
      <c r="E1803" s="181">
        <v>3144.9430372100001</v>
      </c>
    </row>
    <row r="1804" spans="1:5" x14ac:dyDescent="0.25">
      <c r="A1804" s="181">
        <v>16973</v>
      </c>
      <c r="B1804" s="31">
        <v>2</v>
      </c>
      <c r="C1804" s="31" t="str">
        <f t="shared" si="28"/>
        <v>16973_2</v>
      </c>
      <c r="D1804" s="181">
        <v>0</v>
      </c>
      <c r="E1804" s="181">
        <v>116.134767306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4E759-EDCB-4BDA-BD75-37470BFBA41D}">
  <dimension ref="A1:I1804"/>
  <sheetViews>
    <sheetView topLeftCell="A1704" workbookViewId="0">
      <selection activeCell="B1730" sqref="B1:B1048576"/>
    </sheetView>
  </sheetViews>
  <sheetFormatPr defaultRowHeight="15" x14ac:dyDescent="0.25"/>
  <cols>
    <col min="1" max="1" width="5" style="31" bestFit="1" customWidth="1"/>
    <col min="2" max="2" width="17.85546875" style="181" bestFit="1" customWidth="1"/>
    <col min="3" max="3" width="10.28515625" style="31" bestFit="1" customWidth="1"/>
    <col min="4" max="4" width="17.85546875" style="181" bestFit="1" customWidth="1"/>
    <col min="5" max="5" width="17.85546875" style="181" customWidth="1"/>
    <col min="6" max="6" width="6.140625" style="31" bestFit="1" customWidth="1"/>
    <col min="7" max="7" width="5.5703125" style="31" bestFit="1" customWidth="1"/>
  </cols>
  <sheetData>
    <row r="1" spans="1:9" x14ac:dyDescent="0.25">
      <c r="A1" s="31" t="s">
        <v>4070</v>
      </c>
      <c r="B1" s="181" t="s">
        <v>4044</v>
      </c>
      <c r="C1" s="31" t="s">
        <v>4045</v>
      </c>
      <c r="D1" s="181" t="s">
        <v>4047</v>
      </c>
      <c r="F1" s="31" t="s">
        <v>4069</v>
      </c>
      <c r="G1" s="31" t="s">
        <v>4064</v>
      </c>
      <c r="H1" s="31" t="s">
        <v>4069</v>
      </c>
      <c r="I1" s="31" t="s">
        <v>4064</v>
      </c>
    </row>
    <row r="2" spans="1:9" x14ac:dyDescent="0.25">
      <c r="A2" s="31" t="s">
        <v>4071</v>
      </c>
      <c r="B2" s="181">
        <v>1</v>
      </c>
      <c r="C2" s="31">
        <v>10</v>
      </c>
      <c r="D2" s="181">
        <v>8168.9334006700001</v>
      </c>
      <c r="E2" s="181" t="str">
        <f>CONCATENATE(B2,"_",C2)</f>
        <v>1_10</v>
      </c>
      <c r="F2" s="31">
        <v>1</v>
      </c>
      <c r="G2" s="31">
        <v>1</v>
      </c>
      <c r="H2" t="str">
        <f>IF(F2=1,"harva",0)</f>
        <v>harva</v>
      </c>
      <c r="I2" t="str">
        <f>IF(G2=1,"tiivis",0)</f>
        <v>tiivis</v>
      </c>
    </row>
    <row r="3" spans="1:9" x14ac:dyDescent="0.25">
      <c r="A3" s="31" t="s">
        <v>4072</v>
      </c>
      <c r="B3" s="181">
        <v>1</v>
      </c>
      <c r="C3" s="31">
        <v>11</v>
      </c>
      <c r="D3" s="181">
        <v>12347.8477048</v>
      </c>
      <c r="E3" s="181" t="str">
        <f t="shared" ref="E3:E66" si="0">CONCATENATE(B3,"_",C3)</f>
        <v>1_11</v>
      </c>
      <c r="F3" s="31">
        <v>1</v>
      </c>
      <c r="G3" s="31">
        <v>1</v>
      </c>
      <c r="H3" t="str">
        <f t="shared" ref="H3:H66" si="1">IF(F3=1,"harva",0)</f>
        <v>harva</v>
      </c>
      <c r="I3" t="str">
        <f t="shared" ref="I3:I66" si="2">IF(G3=1,"tiivis",0)</f>
        <v>tiivis</v>
      </c>
    </row>
    <row r="4" spans="1:9" x14ac:dyDescent="0.25">
      <c r="A4" s="31" t="s">
        <v>4073</v>
      </c>
      <c r="B4" s="181">
        <v>1</v>
      </c>
      <c r="C4" s="31">
        <v>12</v>
      </c>
      <c r="D4" s="181">
        <v>6231.8541033800002</v>
      </c>
      <c r="E4" s="181" t="str">
        <f t="shared" si="0"/>
        <v>1_12</v>
      </c>
      <c r="F4" s="31">
        <v>1</v>
      </c>
      <c r="G4" s="31">
        <v>1</v>
      </c>
      <c r="H4" t="str">
        <f t="shared" si="1"/>
        <v>harva</v>
      </c>
      <c r="I4" t="str">
        <f t="shared" si="2"/>
        <v>tiivis</v>
      </c>
    </row>
    <row r="5" spans="1:9" x14ac:dyDescent="0.25">
      <c r="A5" s="31" t="s">
        <v>4074</v>
      </c>
      <c r="B5" s="181">
        <v>1</v>
      </c>
      <c r="C5" s="31">
        <v>13</v>
      </c>
      <c r="D5" s="181">
        <v>10764.1894909</v>
      </c>
      <c r="E5" s="181" t="str">
        <f t="shared" si="0"/>
        <v>1_13</v>
      </c>
      <c r="F5" s="31">
        <v>1</v>
      </c>
      <c r="G5" s="31">
        <v>1</v>
      </c>
      <c r="H5" t="str">
        <f t="shared" si="1"/>
        <v>harva</v>
      </c>
      <c r="I5" t="str">
        <f t="shared" si="2"/>
        <v>tiivis</v>
      </c>
    </row>
    <row r="6" spans="1:9" x14ac:dyDescent="0.25">
      <c r="A6" s="31" t="s">
        <v>4075</v>
      </c>
      <c r="B6" s="181">
        <v>1</v>
      </c>
      <c r="C6" s="31">
        <v>14</v>
      </c>
      <c r="D6" s="181">
        <v>10454.210898400001</v>
      </c>
      <c r="E6" s="181" t="str">
        <f t="shared" si="0"/>
        <v>1_14</v>
      </c>
      <c r="F6" s="31">
        <v>1</v>
      </c>
      <c r="G6" s="31">
        <v>1</v>
      </c>
      <c r="H6" t="str">
        <f t="shared" si="1"/>
        <v>harva</v>
      </c>
      <c r="I6" t="str">
        <f t="shared" si="2"/>
        <v>tiivis</v>
      </c>
    </row>
    <row r="7" spans="1:9" x14ac:dyDescent="0.25">
      <c r="A7" s="31" t="s">
        <v>4076</v>
      </c>
      <c r="B7" s="181">
        <v>1</v>
      </c>
      <c r="C7" s="31">
        <v>15</v>
      </c>
      <c r="D7" s="181">
        <v>14901.350423</v>
      </c>
      <c r="E7" s="181" t="str">
        <f t="shared" si="0"/>
        <v>1_15</v>
      </c>
      <c r="F7" s="31">
        <v>1</v>
      </c>
      <c r="G7" s="31">
        <v>1</v>
      </c>
      <c r="H7" t="str">
        <f t="shared" si="1"/>
        <v>harva</v>
      </c>
      <c r="I7" t="str">
        <f t="shared" si="2"/>
        <v>tiivis</v>
      </c>
    </row>
    <row r="8" spans="1:9" x14ac:dyDescent="0.25">
      <c r="A8" s="31" t="s">
        <v>4077</v>
      </c>
      <c r="B8" s="181">
        <v>1</v>
      </c>
      <c r="C8" s="31">
        <v>16</v>
      </c>
      <c r="D8" s="181">
        <v>4584.4697595500002</v>
      </c>
      <c r="E8" s="181" t="str">
        <f t="shared" si="0"/>
        <v>1_16</v>
      </c>
      <c r="F8" s="31">
        <v>1</v>
      </c>
      <c r="G8" s="31">
        <v>1</v>
      </c>
      <c r="H8" t="str">
        <f t="shared" si="1"/>
        <v>harva</v>
      </c>
      <c r="I8" t="str">
        <f t="shared" si="2"/>
        <v>tiivis</v>
      </c>
    </row>
    <row r="9" spans="1:9" x14ac:dyDescent="0.25">
      <c r="A9" s="31" t="s">
        <v>4078</v>
      </c>
      <c r="B9" s="181">
        <v>1</v>
      </c>
      <c r="C9" s="31">
        <v>3</v>
      </c>
      <c r="D9" s="181">
        <v>7560.4353259299996</v>
      </c>
      <c r="E9" s="181" t="str">
        <f t="shared" si="0"/>
        <v>1_3</v>
      </c>
      <c r="F9" s="31">
        <v>1</v>
      </c>
      <c r="G9" s="31">
        <v>1</v>
      </c>
      <c r="H9" t="str">
        <f t="shared" si="1"/>
        <v>harva</v>
      </c>
      <c r="I9" t="str">
        <f t="shared" si="2"/>
        <v>tiivis</v>
      </c>
    </row>
    <row r="10" spans="1:9" x14ac:dyDescent="0.25">
      <c r="A10" s="31" t="s">
        <v>4079</v>
      </c>
      <c r="B10" s="181">
        <v>1</v>
      </c>
      <c r="C10" s="31">
        <v>4</v>
      </c>
      <c r="D10" s="181">
        <v>6710.0039238700001</v>
      </c>
      <c r="E10" s="181" t="str">
        <f t="shared" si="0"/>
        <v>1_4</v>
      </c>
      <c r="F10" s="31">
        <v>1</v>
      </c>
      <c r="G10" s="31">
        <v>1</v>
      </c>
      <c r="H10" t="str">
        <f t="shared" si="1"/>
        <v>harva</v>
      </c>
      <c r="I10" t="str">
        <f t="shared" si="2"/>
        <v>tiivis</v>
      </c>
    </row>
    <row r="11" spans="1:9" x14ac:dyDescent="0.25">
      <c r="A11" s="31" t="s">
        <v>4080</v>
      </c>
      <c r="B11" s="181">
        <v>1</v>
      </c>
      <c r="C11" s="31">
        <v>5</v>
      </c>
      <c r="D11" s="181">
        <v>13571.5651344</v>
      </c>
      <c r="E11" s="181" t="str">
        <f t="shared" si="0"/>
        <v>1_5</v>
      </c>
      <c r="F11" s="31">
        <v>1</v>
      </c>
      <c r="G11" s="31">
        <v>1</v>
      </c>
      <c r="H11" t="str">
        <f t="shared" si="1"/>
        <v>harva</v>
      </c>
      <c r="I11" t="str">
        <f t="shared" si="2"/>
        <v>tiivis</v>
      </c>
    </row>
    <row r="12" spans="1:9" x14ac:dyDescent="0.25">
      <c r="A12" s="31" t="s">
        <v>4081</v>
      </c>
      <c r="B12" s="181">
        <v>1</v>
      </c>
      <c r="C12" s="31">
        <v>6</v>
      </c>
      <c r="D12" s="181">
        <v>10867.9997341</v>
      </c>
      <c r="E12" s="181" t="str">
        <f t="shared" si="0"/>
        <v>1_6</v>
      </c>
      <c r="F12" s="31">
        <v>1</v>
      </c>
      <c r="G12" s="31">
        <v>1</v>
      </c>
      <c r="H12" t="str">
        <f t="shared" si="1"/>
        <v>harva</v>
      </c>
      <c r="I12" t="str">
        <f t="shared" si="2"/>
        <v>tiivis</v>
      </c>
    </row>
    <row r="13" spans="1:9" x14ac:dyDescent="0.25">
      <c r="A13" s="31" t="s">
        <v>4082</v>
      </c>
      <c r="B13" s="181">
        <v>1</v>
      </c>
      <c r="C13" s="31">
        <v>7</v>
      </c>
      <c r="D13" s="181">
        <v>14424.8918651</v>
      </c>
      <c r="E13" s="181" t="str">
        <f t="shared" si="0"/>
        <v>1_7</v>
      </c>
      <c r="F13" s="31">
        <v>1</v>
      </c>
      <c r="G13" s="31">
        <v>1</v>
      </c>
      <c r="H13" t="str">
        <f t="shared" si="1"/>
        <v>harva</v>
      </c>
      <c r="I13" t="str">
        <f t="shared" si="2"/>
        <v>tiivis</v>
      </c>
    </row>
    <row r="14" spans="1:9" x14ac:dyDescent="0.25">
      <c r="A14" s="31" t="s">
        <v>4083</v>
      </c>
      <c r="B14" s="181">
        <v>1</v>
      </c>
      <c r="C14" s="31">
        <v>8</v>
      </c>
      <c r="D14" s="181">
        <v>11065.7678695</v>
      </c>
      <c r="E14" s="181" t="str">
        <f t="shared" si="0"/>
        <v>1_8</v>
      </c>
      <c r="F14" s="31">
        <v>1</v>
      </c>
      <c r="G14" s="31">
        <v>1</v>
      </c>
      <c r="H14" t="str">
        <f t="shared" si="1"/>
        <v>harva</v>
      </c>
      <c r="I14" t="str">
        <f t="shared" si="2"/>
        <v>tiivis</v>
      </c>
    </row>
    <row r="15" spans="1:9" x14ac:dyDescent="0.25">
      <c r="A15" s="31" t="s">
        <v>4084</v>
      </c>
      <c r="B15" s="181">
        <v>1</v>
      </c>
      <c r="C15" s="31">
        <v>9</v>
      </c>
      <c r="D15" s="181">
        <v>9130.4703762699992</v>
      </c>
      <c r="E15" s="181" t="str">
        <f t="shared" si="0"/>
        <v>1_9</v>
      </c>
      <c r="F15" s="31">
        <v>1</v>
      </c>
      <c r="G15" s="31">
        <v>1</v>
      </c>
      <c r="H15" t="str">
        <f t="shared" si="1"/>
        <v>harva</v>
      </c>
      <c r="I15" t="str">
        <f t="shared" si="2"/>
        <v>tiivis</v>
      </c>
    </row>
    <row r="16" spans="1:9" x14ac:dyDescent="0.25">
      <c r="A16" s="31" t="s">
        <v>4085</v>
      </c>
      <c r="B16" s="181">
        <v>2</v>
      </c>
      <c r="C16" s="31">
        <v>1</v>
      </c>
      <c r="D16" s="181">
        <v>9309.4064343299997</v>
      </c>
      <c r="E16" s="181" t="str">
        <f t="shared" si="0"/>
        <v>2_1</v>
      </c>
      <c r="F16" s="31">
        <v>1</v>
      </c>
      <c r="G16" s="31">
        <v>1</v>
      </c>
      <c r="H16" t="str">
        <f t="shared" si="1"/>
        <v>harva</v>
      </c>
      <c r="I16" t="str">
        <f t="shared" si="2"/>
        <v>tiivis</v>
      </c>
    </row>
    <row r="17" spans="1:9" x14ac:dyDescent="0.25">
      <c r="A17" s="31" t="s">
        <v>4073</v>
      </c>
      <c r="B17" s="181">
        <v>2</v>
      </c>
      <c r="C17" s="31">
        <v>12</v>
      </c>
      <c r="D17" s="181">
        <v>4765.9946567899997</v>
      </c>
      <c r="E17" s="181" t="str">
        <f t="shared" si="0"/>
        <v>2_12</v>
      </c>
      <c r="F17" s="31">
        <v>1</v>
      </c>
      <c r="G17" s="31">
        <v>1</v>
      </c>
      <c r="H17" t="str">
        <f t="shared" si="1"/>
        <v>harva</v>
      </c>
      <c r="I17" t="str">
        <f t="shared" si="2"/>
        <v>tiivis</v>
      </c>
    </row>
    <row r="18" spans="1:9" x14ac:dyDescent="0.25">
      <c r="A18" s="31" t="s">
        <v>4074</v>
      </c>
      <c r="B18" s="181">
        <v>2</v>
      </c>
      <c r="C18" s="31">
        <v>13</v>
      </c>
      <c r="D18" s="181">
        <v>5502.2025854599997</v>
      </c>
      <c r="E18" s="181" t="str">
        <f t="shared" si="0"/>
        <v>2_13</v>
      </c>
      <c r="F18" s="31">
        <v>1</v>
      </c>
      <c r="G18" s="31">
        <v>1</v>
      </c>
      <c r="H18" t="str">
        <f t="shared" si="1"/>
        <v>harva</v>
      </c>
      <c r="I18" t="str">
        <f t="shared" si="2"/>
        <v>tiivis</v>
      </c>
    </row>
    <row r="19" spans="1:9" x14ac:dyDescent="0.25">
      <c r="A19" s="31" t="s">
        <v>4076</v>
      </c>
      <c r="B19" s="181">
        <v>2</v>
      </c>
      <c r="C19" s="31">
        <v>15</v>
      </c>
      <c r="D19" s="181">
        <v>6922.7050955599998</v>
      </c>
      <c r="E19" s="181" t="str">
        <f t="shared" si="0"/>
        <v>2_15</v>
      </c>
      <c r="F19" s="31">
        <v>1</v>
      </c>
      <c r="G19" s="31">
        <v>1</v>
      </c>
      <c r="H19" t="str">
        <f t="shared" si="1"/>
        <v>harva</v>
      </c>
      <c r="I19" t="str">
        <f t="shared" si="2"/>
        <v>tiivis</v>
      </c>
    </row>
    <row r="20" spans="1:9" x14ac:dyDescent="0.25">
      <c r="A20" s="31" t="s">
        <v>4077</v>
      </c>
      <c r="B20" s="181">
        <v>2</v>
      </c>
      <c r="C20" s="31">
        <v>16</v>
      </c>
      <c r="D20" s="181">
        <v>6199.16129052</v>
      </c>
      <c r="E20" s="181" t="str">
        <f t="shared" si="0"/>
        <v>2_16</v>
      </c>
      <c r="F20" s="31">
        <v>1</v>
      </c>
      <c r="G20" s="31">
        <v>1</v>
      </c>
      <c r="H20" t="str">
        <f t="shared" si="1"/>
        <v>harva</v>
      </c>
      <c r="I20" t="str">
        <f t="shared" si="2"/>
        <v>tiivis</v>
      </c>
    </row>
    <row r="21" spans="1:9" x14ac:dyDescent="0.25">
      <c r="A21" s="31" t="s">
        <v>4086</v>
      </c>
      <c r="B21" s="181">
        <v>2</v>
      </c>
      <c r="C21" s="31">
        <v>17</v>
      </c>
      <c r="D21" s="181">
        <v>5688.4505355000001</v>
      </c>
      <c r="E21" s="181" t="str">
        <f t="shared" si="0"/>
        <v>2_17</v>
      </c>
      <c r="F21" s="31">
        <v>1</v>
      </c>
      <c r="G21" s="31">
        <v>1</v>
      </c>
      <c r="H21" t="str">
        <f t="shared" si="1"/>
        <v>harva</v>
      </c>
      <c r="I21" t="str">
        <f t="shared" si="2"/>
        <v>tiivis</v>
      </c>
    </row>
    <row r="22" spans="1:9" x14ac:dyDescent="0.25">
      <c r="A22" s="31" t="s">
        <v>4087</v>
      </c>
      <c r="B22" s="181">
        <v>2</v>
      </c>
      <c r="C22" s="31">
        <v>18</v>
      </c>
      <c r="D22" s="181">
        <v>4975.1736862500002</v>
      </c>
      <c r="E22" s="181" t="str">
        <f t="shared" si="0"/>
        <v>2_18</v>
      </c>
      <c r="F22" s="31">
        <v>1</v>
      </c>
      <c r="G22" s="31">
        <v>1</v>
      </c>
      <c r="H22" t="str">
        <f t="shared" si="1"/>
        <v>harva</v>
      </c>
      <c r="I22" t="str">
        <f t="shared" si="2"/>
        <v>tiivis</v>
      </c>
    </row>
    <row r="23" spans="1:9" x14ac:dyDescent="0.25">
      <c r="A23" s="31" t="s">
        <v>4088</v>
      </c>
      <c r="B23" s="181">
        <v>2</v>
      </c>
      <c r="C23" s="31">
        <v>2</v>
      </c>
      <c r="D23" s="181">
        <v>2170.6887846499999</v>
      </c>
      <c r="E23" s="181" t="str">
        <f t="shared" si="0"/>
        <v>2_2</v>
      </c>
      <c r="F23" s="31">
        <v>1</v>
      </c>
      <c r="G23" s="31">
        <v>1</v>
      </c>
      <c r="H23" t="str">
        <f t="shared" si="1"/>
        <v>harva</v>
      </c>
      <c r="I23" t="str">
        <f t="shared" si="2"/>
        <v>tiivis</v>
      </c>
    </row>
    <row r="24" spans="1:9" x14ac:dyDescent="0.25">
      <c r="A24" s="31" t="s">
        <v>4089</v>
      </c>
      <c r="B24" s="181">
        <v>2</v>
      </c>
      <c r="C24" s="31">
        <v>20</v>
      </c>
      <c r="D24" s="181">
        <v>7599.9150132900004</v>
      </c>
      <c r="E24" s="181" t="str">
        <f t="shared" si="0"/>
        <v>2_20</v>
      </c>
      <c r="F24" s="31">
        <v>1</v>
      </c>
      <c r="G24" s="31">
        <v>1</v>
      </c>
      <c r="H24" t="str">
        <f t="shared" si="1"/>
        <v>harva</v>
      </c>
      <c r="I24" t="str">
        <f t="shared" si="2"/>
        <v>tiivis</v>
      </c>
    </row>
    <row r="25" spans="1:9" x14ac:dyDescent="0.25">
      <c r="A25" s="31" t="s">
        <v>4090</v>
      </c>
      <c r="B25" s="181">
        <v>2</v>
      </c>
      <c r="C25" s="31">
        <v>21</v>
      </c>
      <c r="D25" s="181">
        <v>5827.1797342</v>
      </c>
      <c r="E25" s="181" t="str">
        <f t="shared" si="0"/>
        <v>2_21</v>
      </c>
      <c r="F25" s="31">
        <v>1</v>
      </c>
      <c r="G25" s="31">
        <v>1</v>
      </c>
      <c r="H25" t="str">
        <f t="shared" si="1"/>
        <v>harva</v>
      </c>
      <c r="I25" t="str">
        <f t="shared" si="2"/>
        <v>tiivis</v>
      </c>
    </row>
    <row r="26" spans="1:9" x14ac:dyDescent="0.25">
      <c r="A26" s="31" t="s">
        <v>4091</v>
      </c>
      <c r="B26" s="181">
        <v>2</v>
      </c>
      <c r="C26" s="31">
        <v>22</v>
      </c>
      <c r="D26" s="181">
        <v>4799.5829177300002</v>
      </c>
      <c r="E26" s="181" t="str">
        <f t="shared" si="0"/>
        <v>2_22</v>
      </c>
      <c r="F26" s="31">
        <v>1</v>
      </c>
      <c r="G26" s="31">
        <v>1</v>
      </c>
      <c r="H26" t="str">
        <f t="shared" si="1"/>
        <v>harva</v>
      </c>
      <c r="I26" t="str">
        <f t="shared" si="2"/>
        <v>tiivis</v>
      </c>
    </row>
    <row r="27" spans="1:9" x14ac:dyDescent="0.25">
      <c r="A27" s="31" t="s">
        <v>4092</v>
      </c>
      <c r="B27" s="181">
        <v>2</v>
      </c>
      <c r="C27" s="31">
        <v>23</v>
      </c>
      <c r="D27" s="181">
        <v>14461.368609700001</v>
      </c>
      <c r="E27" s="181" t="str">
        <f t="shared" si="0"/>
        <v>2_23</v>
      </c>
      <c r="F27" s="31">
        <v>1</v>
      </c>
      <c r="G27" s="31">
        <v>1</v>
      </c>
      <c r="H27" t="str">
        <f t="shared" si="1"/>
        <v>harva</v>
      </c>
      <c r="I27" t="str">
        <f t="shared" si="2"/>
        <v>tiivis</v>
      </c>
    </row>
    <row r="28" spans="1:9" x14ac:dyDescent="0.25">
      <c r="A28" s="31" t="s">
        <v>4093</v>
      </c>
      <c r="B28" s="181">
        <v>2</v>
      </c>
      <c r="C28" s="31">
        <v>25</v>
      </c>
      <c r="D28" s="181">
        <v>4202.7384975699997</v>
      </c>
      <c r="E28" s="181" t="str">
        <f t="shared" si="0"/>
        <v>2_25</v>
      </c>
      <c r="F28" s="31">
        <v>1</v>
      </c>
      <c r="G28" s="31">
        <v>1</v>
      </c>
      <c r="H28" t="str">
        <f t="shared" si="1"/>
        <v>harva</v>
      </c>
      <c r="I28" t="str">
        <f t="shared" si="2"/>
        <v>tiivis</v>
      </c>
    </row>
    <row r="29" spans="1:9" x14ac:dyDescent="0.25">
      <c r="A29" s="31" t="s">
        <v>4094</v>
      </c>
      <c r="B29" s="181">
        <v>2</v>
      </c>
      <c r="C29" s="31">
        <v>26</v>
      </c>
      <c r="D29" s="181">
        <v>4008.5667498600001</v>
      </c>
      <c r="E29" s="181" t="str">
        <f t="shared" si="0"/>
        <v>2_26</v>
      </c>
      <c r="F29" s="31">
        <v>1</v>
      </c>
      <c r="G29" s="31">
        <v>1</v>
      </c>
      <c r="H29" t="str">
        <f t="shared" si="1"/>
        <v>harva</v>
      </c>
      <c r="I29" t="str">
        <f t="shared" si="2"/>
        <v>tiivis</v>
      </c>
    </row>
    <row r="30" spans="1:9" x14ac:dyDescent="0.25">
      <c r="A30" s="31" t="s">
        <v>4095</v>
      </c>
      <c r="B30" s="181">
        <v>2</v>
      </c>
      <c r="C30" s="31">
        <v>27</v>
      </c>
      <c r="D30" s="181">
        <v>3805.2195235899999</v>
      </c>
      <c r="E30" s="181" t="str">
        <f t="shared" si="0"/>
        <v>2_27</v>
      </c>
      <c r="F30" s="31">
        <v>1</v>
      </c>
      <c r="G30" s="31">
        <v>1</v>
      </c>
      <c r="H30" t="str">
        <f t="shared" si="1"/>
        <v>harva</v>
      </c>
      <c r="I30" t="str">
        <f t="shared" si="2"/>
        <v>tiivis</v>
      </c>
    </row>
    <row r="31" spans="1:9" x14ac:dyDescent="0.25">
      <c r="A31" s="31" t="s">
        <v>4096</v>
      </c>
      <c r="B31" s="181">
        <v>2</v>
      </c>
      <c r="C31" s="31">
        <v>28</v>
      </c>
      <c r="D31" s="181">
        <v>6230.6576654800001</v>
      </c>
      <c r="E31" s="181" t="str">
        <f t="shared" si="0"/>
        <v>2_28</v>
      </c>
      <c r="F31" s="31">
        <v>1</v>
      </c>
      <c r="G31" s="31">
        <v>1</v>
      </c>
      <c r="H31" t="str">
        <f t="shared" si="1"/>
        <v>harva</v>
      </c>
      <c r="I31" t="str">
        <f t="shared" si="2"/>
        <v>tiivis</v>
      </c>
    </row>
    <row r="32" spans="1:9" x14ac:dyDescent="0.25">
      <c r="A32" s="31" t="s">
        <v>4078</v>
      </c>
      <c r="B32" s="181">
        <v>2</v>
      </c>
      <c r="C32" s="31">
        <v>3</v>
      </c>
      <c r="D32" s="181">
        <v>3016.1876410899999</v>
      </c>
      <c r="E32" s="181" t="str">
        <f t="shared" si="0"/>
        <v>2_3</v>
      </c>
      <c r="F32" s="31">
        <v>1</v>
      </c>
      <c r="G32" s="31">
        <v>1</v>
      </c>
      <c r="H32" t="str">
        <f t="shared" si="1"/>
        <v>harva</v>
      </c>
      <c r="I32" t="str">
        <f t="shared" si="2"/>
        <v>tiivis</v>
      </c>
    </row>
    <row r="33" spans="1:9" x14ac:dyDescent="0.25">
      <c r="A33" s="31" t="s">
        <v>4079</v>
      </c>
      <c r="B33" s="181">
        <v>2</v>
      </c>
      <c r="C33" s="31">
        <v>4</v>
      </c>
      <c r="D33" s="181">
        <v>4260.3354452000003</v>
      </c>
      <c r="E33" s="181" t="str">
        <f t="shared" si="0"/>
        <v>2_4</v>
      </c>
      <c r="F33" s="31">
        <v>1</v>
      </c>
      <c r="G33" s="31">
        <v>1</v>
      </c>
      <c r="H33" t="str">
        <f t="shared" si="1"/>
        <v>harva</v>
      </c>
      <c r="I33" t="str">
        <f t="shared" si="2"/>
        <v>tiivis</v>
      </c>
    </row>
    <row r="34" spans="1:9" x14ac:dyDescent="0.25">
      <c r="A34" s="31" t="s">
        <v>4080</v>
      </c>
      <c r="B34" s="181">
        <v>2</v>
      </c>
      <c r="C34" s="31">
        <v>5</v>
      </c>
      <c r="D34" s="181">
        <v>7498.6426644900002</v>
      </c>
      <c r="E34" s="181" t="str">
        <f t="shared" si="0"/>
        <v>2_5</v>
      </c>
      <c r="F34" s="31">
        <v>1</v>
      </c>
      <c r="G34" s="31">
        <v>1</v>
      </c>
      <c r="H34" t="str">
        <f t="shared" si="1"/>
        <v>harva</v>
      </c>
      <c r="I34" t="str">
        <f t="shared" si="2"/>
        <v>tiivis</v>
      </c>
    </row>
    <row r="35" spans="1:9" x14ac:dyDescent="0.25">
      <c r="A35" s="31" t="s">
        <v>4097</v>
      </c>
      <c r="B35" s="181">
        <v>3</v>
      </c>
      <c r="C35" s="31">
        <v>101</v>
      </c>
      <c r="D35" s="181">
        <v>13191.510249299999</v>
      </c>
      <c r="E35" s="181" t="str">
        <f t="shared" si="0"/>
        <v>3_101</v>
      </c>
      <c r="F35" s="31">
        <v>1</v>
      </c>
      <c r="G35" s="31">
        <v>1</v>
      </c>
      <c r="H35" t="str">
        <f t="shared" si="1"/>
        <v>harva</v>
      </c>
      <c r="I35" t="str">
        <f t="shared" si="2"/>
        <v>tiivis</v>
      </c>
    </row>
    <row r="36" spans="1:9" x14ac:dyDescent="0.25">
      <c r="A36" s="31" t="s">
        <v>4098</v>
      </c>
      <c r="B36" s="181">
        <v>3</v>
      </c>
      <c r="C36" s="31">
        <v>102</v>
      </c>
      <c r="D36" s="181">
        <v>7174.5365509599997</v>
      </c>
      <c r="E36" s="181" t="str">
        <f t="shared" si="0"/>
        <v>3_102</v>
      </c>
      <c r="F36" s="31">
        <v>1</v>
      </c>
      <c r="G36" s="31">
        <v>1</v>
      </c>
      <c r="H36" t="str">
        <f t="shared" si="1"/>
        <v>harva</v>
      </c>
      <c r="I36" t="str">
        <f t="shared" si="2"/>
        <v>tiivis</v>
      </c>
    </row>
    <row r="37" spans="1:9" x14ac:dyDescent="0.25">
      <c r="A37" s="31" t="s">
        <v>4099</v>
      </c>
      <c r="B37" s="181">
        <v>3</v>
      </c>
      <c r="C37" s="31">
        <v>103</v>
      </c>
      <c r="D37" s="181">
        <v>14975.9843138</v>
      </c>
      <c r="E37" s="181" t="str">
        <f t="shared" si="0"/>
        <v>3_103</v>
      </c>
      <c r="F37" s="31">
        <v>1</v>
      </c>
      <c r="G37" s="31">
        <v>1</v>
      </c>
      <c r="H37" t="str">
        <f t="shared" si="1"/>
        <v>harva</v>
      </c>
      <c r="I37" t="str">
        <f t="shared" si="2"/>
        <v>tiivis</v>
      </c>
    </row>
    <row r="38" spans="1:9" x14ac:dyDescent="0.25">
      <c r="A38" s="31" t="s">
        <v>4100</v>
      </c>
      <c r="B38" s="181">
        <v>3</v>
      </c>
      <c r="C38" s="31">
        <v>104</v>
      </c>
      <c r="D38" s="181">
        <v>23150.529506399998</v>
      </c>
      <c r="E38" s="181" t="str">
        <f t="shared" si="0"/>
        <v>3_104</v>
      </c>
      <c r="F38" s="31">
        <v>1</v>
      </c>
      <c r="G38" s="31">
        <v>1</v>
      </c>
      <c r="H38" t="str">
        <f t="shared" si="1"/>
        <v>harva</v>
      </c>
      <c r="I38" t="str">
        <f t="shared" si="2"/>
        <v>tiivis</v>
      </c>
    </row>
    <row r="39" spans="1:9" x14ac:dyDescent="0.25">
      <c r="A39" s="31" t="s">
        <v>4101</v>
      </c>
      <c r="B39" s="181">
        <v>3</v>
      </c>
      <c r="C39" s="31">
        <v>106</v>
      </c>
      <c r="D39" s="181">
        <v>25214.383583800001</v>
      </c>
      <c r="E39" s="181" t="str">
        <f t="shared" si="0"/>
        <v>3_106</v>
      </c>
      <c r="F39" s="31">
        <v>1</v>
      </c>
      <c r="G39" s="31">
        <v>1</v>
      </c>
      <c r="H39" t="str">
        <f t="shared" si="1"/>
        <v>harva</v>
      </c>
      <c r="I39" t="str">
        <f t="shared" si="2"/>
        <v>tiivis</v>
      </c>
    </row>
    <row r="40" spans="1:9" x14ac:dyDescent="0.25">
      <c r="A40" s="31" t="s">
        <v>4102</v>
      </c>
      <c r="B40" s="181">
        <v>3</v>
      </c>
      <c r="C40" s="31">
        <v>108</v>
      </c>
      <c r="D40" s="181">
        <v>12660.405869800001</v>
      </c>
      <c r="E40" s="181" t="str">
        <f t="shared" si="0"/>
        <v>3_108</v>
      </c>
      <c r="F40" s="31">
        <v>1</v>
      </c>
      <c r="G40" s="31">
        <v>1</v>
      </c>
      <c r="H40" t="str">
        <f t="shared" si="1"/>
        <v>harva</v>
      </c>
      <c r="I40" t="str">
        <f t="shared" si="2"/>
        <v>tiivis</v>
      </c>
    </row>
    <row r="41" spans="1:9" x14ac:dyDescent="0.25">
      <c r="A41" s="31" t="s">
        <v>4103</v>
      </c>
      <c r="B41" s="181">
        <v>3</v>
      </c>
      <c r="C41" s="31">
        <v>109</v>
      </c>
      <c r="D41" s="181">
        <v>24371.4450426</v>
      </c>
      <c r="E41" s="181" t="str">
        <f t="shared" si="0"/>
        <v>3_109</v>
      </c>
      <c r="F41" s="31">
        <v>1</v>
      </c>
      <c r="G41" s="31">
        <v>1</v>
      </c>
      <c r="H41" t="str">
        <f t="shared" si="1"/>
        <v>harva</v>
      </c>
      <c r="I41" t="str">
        <f t="shared" si="2"/>
        <v>tiivis</v>
      </c>
    </row>
    <row r="42" spans="1:9" x14ac:dyDescent="0.25">
      <c r="A42" s="31" t="s">
        <v>4104</v>
      </c>
      <c r="B42" s="181">
        <v>3</v>
      </c>
      <c r="C42" s="31">
        <v>111</v>
      </c>
      <c r="D42" s="181">
        <v>7055.6422535199999</v>
      </c>
      <c r="E42" s="181" t="str">
        <f t="shared" si="0"/>
        <v>3_111</v>
      </c>
      <c r="F42" s="31">
        <v>1</v>
      </c>
      <c r="G42" s="31">
        <v>1</v>
      </c>
      <c r="H42" t="str">
        <f t="shared" si="1"/>
        <v>harva</v>
      </c>
      <c r="I42" t="str">
        <f t="shared" si="2"/>
        <v>tiivis</v>
      </c>
    </row>
    <row r="43" spans="1:9" x14ac:dyDescent="0.25">
      <c r="A43" s="31" t="s">
        <v>4105</v>
      </c>
      <c r="B43" s="181">
        <v>3</v>
      </c>
      <c r="C43" s="31">
        <v>112</v>
      </c>
      <c r="D43" s="181">
        <v>17942.347487700001</v>
      </c>
      <c r="E43" s="181" t="str">
        <f t="shared" si="0"/>
        <v>3_112</v>
      </c>
      <c r="F43" s="31">
        <v>1</v>
      </c>
      <c r="G43" s="31">
        <v>1</v>
      </c>
      <c r="H43" t="str">
        <f t="shared" si="1"/>
        <v>harva</v>
      </c>
      <c r="I43" t="str">
        <f t="shared" si="2"/>
        <v>tiivis</v>
      </c>
    </row>
    <row r="44" spans="1:9" x14ac:dyDescent="0.25">
      <c r="A44" s="31" t="s">
        <v>4106</v>
      </c>
      <c r="B44" s="181">
        <v>3</v>
      </c>
      <c r="C44" s="31">
        <v>113</v>
      </c>
      <c r="D44" s="181">
        <v>24659.678893</v>
      </c>
      <c r="E44" s="181" t="str">
        <f t="shared" si="0"/>
        <v>3_113</v>
      </c>
      <c r="F44" s="31">
        <v>1</v>
      </c>
      <c r="G44" s="31">
        <v>1</v>
      </c>
      <c r="H44" t="str">
        <f t="shared" si="1"/>
        <v>harva</v>
      </c>
      <c r="I44" t="str">
        <f t="shared" si="2"/>
        <v>tiivis</v>
      </c>
    </row>
    <row r="45" spans="1:9" x14ac:dyDescent="0.25">
      <c r="A45" s="31" t="s">
        <v>4107</v>
      </c>
      <c r="B45" s="181">
        <v>3</v>
      </c>
      <c r="C45" s="31">
        <v>115</v>
      </c>
      <c r="D45" s="181">
        <v>15317.9418611</v>
      </c>
      <c r="E45" s="181" t="str">
        <f t="shared" si="0"/>
        <v>3_115</v>
      </c>
      <c r="F45" s="31">
        <v>1</v>
      </c>
      <c r="G45" s="31">
        <v>1</v>
      </c>
      <c r="H45" t="str">
        <f t="shared" si="1"/>
        <v>harva</v>
      </c>
      <c r="I45" t="str">
        <f t="shared" si="2"/>
        <v>tiivis</v>
      </c>
    </row>
    <row r="46" spans="1:9" x14ac:dyDescent="0.25">
      <c r="A46" s="31" t="s">
        <v>4108</v>
      </c>
      <c r="B46" s="181">
        <v>3</v>
      </c>
      <c r="C46" s="31">
        <v>116</v>
      </c>
      <c r="D46" s="181">
        <v>11420.3875768</v>
      </c>
      <c r="E46" s="181" t="str">
        <f t="shared" si="0"/>
        <v>3_116</v>
      </c>
      <c r="F46" s="31">
        <v>1</v>
      </c>
      <c r="G46" s="31">
        <v>1</v>
      </c>
      <c r="H46" t="str">
        <f t="shared" si="1"/>
        <v>harva</v>
      </c>
      <c r="I46" t="str">
        <f t="shared" si="2"/>
        <v>tiivis</v>
      </c>
    </row>
    <row r="47" spans="1:9" x14ac:dyDescent="0.25">
      <c r="A47" s="31" t="s">
        <v>4109</v>
      </c>
      <c r="B47" s="181">
        <v>3</v>
      </c>
      <c r="C47" s="31">
        <v>117</v>
      </c>
      <c r="D47" s="181">
        <v>10510.5626123</v>
      </c>
      <c r="E47" s="181" t="str">
        <f t="shared" si="0"/>
        <v>3_117</v>
      </c>
      <c r="F47" s="31">
        <v>1</v>
      </c>
      <c r="G47" s="31">
        <v>1</v>
      </c>
      <c r="H47" t="str">
        <f t="shared" si="1"/>
        <v>harva</v>
      </c>
      <c r="I47" t="str">
        <f t="shared" si="2"/>
        <v>tiivis</v>
      </c>
    </row>
    <row r="48" spans="1:9" x14ac:dyDescent="0.25">
      <c r="A48" s="31" t="s">
        <v>4110</v>
      </c>
      <c r="B48" s="181">
        <v>3</v>
      </c>
      <c r="C48" s="31">
        <v>118</v>
      </c>
      <c r="D48" s="181">
        <v>24566.762586100001</v>
      </c>
      <c r="E48" s="181" t="str">
        <f t="shared" si="0"/>
        <v>3_118</v>
      </c>
      <c r="F48" s="31">
        <v>1</v>
      </c>
      <c r="G48" s="31">
        <v>1</v>
      </c>
      <c r="H48" t="str">
        <f t="shared" si="1"/>
        <v>harva</v>
      </c>
      <c r="I48" t="str">
        <f t="shared" si="2"/>
        <v>tiivis</v>
      </c>
    </row>
    <row r="49" spans="1:9" x14ac:dyDescent="0.25">
      <c r="A49" s="31" t="s">
        <v>4111</v>
      </c>
      <c r="B49" s="181">
        <v>3</v>
      </c>
      <c r="C49" s="31">
        <v>120</v>
      </c>
      <c r="D49" s="181">
        <v>9074.7406860299998</v>
      </c>
      <c r="E49" s="181" t="str">
        <f t="shared" si="0"/>
        <v>3_120</v>
      </c>
      <c r="F49" s="31">
        <v>1</v>
      </c>
      <c r="G49" s="31">
        <v>1</v>
      </c>
      <c r="H49" t="str">
        <f t="shared" si="1"/>
        <v>harva</v>
      </c>
      <c r="I49" t="str">
        <f t="shared" si="2"/>
        <v>tiivis</v>
      </c>
    </row>
    <row r="50" spans="1:9" x14ac:dyDescent="0.25">
      <c r="A50" s="31" t="s">
        <v>4098</v>
      </c>
      <c r="B50" s="181">
        <v>4</v>
      </c>
      <c r="C50" s="31">
        <v>102</v>
      </c>
      <c r="D50" s="181">
        <v>8785.10350406</v>
      </c>
      <c r="E50" s="181" t="str">
        <f t="shared" si="0"/>
        <v>4_102</v>
      </c>
      <c r="F50" s="31">
        <v>1</v>
      </c>
      <c r="G50" s="31">
        <v>1</v>
      </c>
      <c r="H50" t="str">
        <f t="shared" si="1"/>
        <v>harva</v>
      </c>
      <c r="I50" t="str">
        <f t="shared" si="2"/>
        <v>tiivis</v>
      </c>
    </row>
    <row r="51" spans="1:9" x14ac:dyDescent="0.25">
      <c r="A51" s="31" t="s">
        <v>4099</v>
      </c>
      <c r="B51" s="181">
        <v>4</v>
      </c>
      <c r="C51" s="31">
        <v>103</v>
      </c>
      <c r="D51" s="181">
        <v>9561.3456436399993</v>
      </c>
      <c r="E51" s="181" t="str">
        <f t="shared" si="0"/>
        <v>4_103</v>
      </c>
      <c r="F51" s="31">
        <v>1</v>
      </c>
      <c r="G51" s="31">
        <v>1</v>
      </c>
      <c r="H51" t="str">
        <f t="shared" si="1"/>
        <v>harva</v>
      </c>
      <c r="I51" t="str">
        <f t="shared" si="2"/>
        <v>tiivis</v>
      </c>
    </row>
    <row r="52" spans="1:9" x14ac:dyDescent="0.25">
      <c r="A52" s="31" t="s">
        <v>4100</v>
      </c>
      <c r="B52" s="181">
        <v>4</v>
      </c>
      <c r="C52" s="31">
        <v>104</v>
      </c>
      <c r="D52" s="181">
        <v>7637.6690015599997</v>
      </c>
      <c r="E52" s="181" t="str">
        <f t="shared" si="0"/>
        <v>4_104</v>
      </c>
      <c r="F52" s="31">
        <v>1</v>
      </c>
      <c r="G52" s="31">
        <v>1</v>
      </c>
      <c r="H52" t="str">
        <f t="shared" si="1"/>
        <v>harva</v>
      </c>
      <c r="I52" t="str">
        <f t="shared" si="2"/>
        <v>tiivis</v>
      </c>
    </row>
    <row r="53" spans="1:9" x14ac:dyDescent="0.25">
      <c r="A53" s="31" t="s">
        <v>4112</v>
      </c>
      <c r="B53" s="181">
        <v>4</v>
      </c>
      <c r="C53" s="31">
        <v>105</v>
      </c>
      <c r="D53" s="181">
        <v>8917.5827034499998</v>
      </c>
      <c r="E53" s="181" t="str">
        <f t="shared" si="0"/>
        <v>4_105</v>
      </c>
      <c r="F53" s="31">
        <v>1</v>
      </c>
      <c r="G53" s="31">
        <v>1</v>
      </c>
      <c r="H53" t="str">
        <f t="shared" si="1"/>
        <v>harva</v>
      </c>
      <c r="I53" t="str">
        <f t="shared" si="2"/>
        <v>tiivis</v>
      </c>
    </row>
    <row r="54" spans="1:9" x14ac:dyDescent="0.25">
      <c r="A54" s="31" t="s">
        <v>4101</v>
      </c>
      <c r="B54" s="181">
        <v>4</v>
      </c>
      <c r="C54" s="31">
        <v>106</v>
      </c>
      <c r="D54" s="181">
        <v>9953.5130747999992</v>
      </c>
      <c r="E54" s="181" t="str">
        <f t="shared" si="0"/>
        <v>4_106</v>
      </c>
      <c r="F54" s="31">
        <v>1</v>
      </c>
      <c r="G54" s="31">
        <v>1</v>
      </c>
      <c r="H54" t="str">
        <f t="shared" si="1"/>
        <v>harva</v>
      </c>
      <c r="I54" t="str">
        <f t="shared" si="2"/>
        <v>tiivis</v>
      </c>
    </row>
    <row r="55" spans="1:9" x14ac:dyDescent="0.25">
      <c r="A55" s="31" t="s">
        <v>4113</v>
      </c>
      <c r="B55" s="181">
        <v>4</v>
      </c>
      <c r="C55" s="31">
        <v>107</v>
      </c>
      <c r="D55" s="181">
        <v>14994.8134833</v>
      </c>
      <c r="E55" s="181" t="str">
        <f t="shared" si="0"/>
        <v>4_107</v>
      </c>
      <c r="F55" s="31">
        <v>1</v>
      </c>
      <c r="G55" s="31">
        <v>1</v>
      </c>
      <c r="H55" t="str">
        <f t="shared" si="1"/>
        <v>harva</v>
      </c>
      <c r="I55" t="str">
        <f t="shared" si="2"/>
        <v>tiivis</v>
      </c>
    </row>
    <row r="56" spans="1:9" x14ac:dyDescent="0.25">
      <c r="A56" s="31" t="s">
        <v>4102</v>
      </c>
      <c r="B56" s="181">
        <v>4</v>
      </c>
      <c r="C56" s="31">
        <v>108</v>
      </c>
      <c r="D56" s="181">
        <v>10513.332666099999</v>
      </c>
      <c r="E56" s="181" t="str">
        <f t="shared" si="0"/>
        <v>4_108</v>
      </c>
      <c r="F56" s="31">
        <v>1</v>
      </c>
      <c r="G56" s="31">
        <v>1</v>
      </c>
      <c r="H56" t="str">
        <f t="shared" si="1"/>
        <v>harva</v>
      </c>
      <c r="I56" t="str">
        <f t="shared" si="2"/>
        <v>tiivis</v>
      </c>
    </row>
    <row r="57" spans="1:9" x14ac:dyDescent="0.25">
      <c r="A57" s="31" t="s">
        <v>4103</v>
      </c>
      <c r="B57" s="181">
        <v>4</v>
      </c>
      <c r="C57" s="31">
        <v>109</v>
      </c>
      <c r="D57" s="181">
        <v>14354.9476022</v>
      </c>
      <c r="E57" s="181" t="str">
        <f t="shared" si="0"/>
        <v>4_109</v>
      </c>
      <c r="F57" s="31">
        <v>1</v>
      </c>
      <c r="G57" s="31">
        <v>1</v>
      </c>
      <c r="H57" t="str">
        <f t="shared" si="1"/>
        <v>harva</v>
      </c>
      <c r="I57" t="str">
        <f t="shared" si="2"/>
        <v>tiivis</v>
      </c>
    </row>
    <row r="58" spans="1:9" x14ac:dyDescent="0.25">
      <c r="A58" s="31" t="s">
        <v>4114</v>
      </c>
      <c r="B58" s="181">
        <v>4</v>
      </c>
      <c r="C58" s="31">
        <v>110</v>
      </c>
      <c r="D58" s="181">
        <v>9393.6790161200006</v>
      </c>
      <c r="E58" s="181" t="str">
        <f t="shared" si="0"/>
        <v>4_110</v>
      </c>
      <c r="F58" s="31">
        <v>1</v>
      </c>
      <c r="G58" s="31">
        <v>1</v>
      </c>
      <c r="H58" t="str">
        <f t="shared" si="1"/>
        <v>harva</v>
      </c>
      <c r="I58" t="str">
        <f t="shared" si="2"/>
        <v>tiivis</v>
      </c>
    </row>
    <row r="59" spans="1:9" x14ac:dyDescent="0.25">
      <c r="A59" s="31" t="s">
        <v>4104</v>
      </c>
      <c r="B59" s="181">
        <v>4</v>
      </c>
      <c r="C59" s="31">
        <v>111</v>
      </c>
      <c r="D59" s="181">
        <v>9432.9848443299998</v>
      </c>
      <c r="E59" s="181" t="str">
        <f t="shared" si="0"/>
        <v>4_111</v>
      </c>
      <c r="F59" s="31">
        <v>1</v>
      </c>
      <c r="G59" s="31">
        <v>1</v>
      </c>
      <c r="H59" t="str">
        <f t="shared" si="1"/>
        <v>harva</v>
      </c>
      <c r="I59" t="str">
        <f t="shared" si="2"/>
        <v>tiivis</v>
      </c>
    </row>
    <row r="60" spans="1:9" x14ac:dyDescent="0.25">
      <c r="A60" s="31" t="s">
        <v>4105</v>
      </c>
      <c r="B60" s="181">
        <v>4</v>
      </c>
      <c r="C60" s="31">
        <v>112</v>
      </c>
      <c r="D60" s="181">
        <v>12326.220664799999</v>
      </c>
      <c r="E60" s="181" t="str">
        <f t="shared" si="0"/>
        <v>4_112</v>
      </c>
      <c r="F60" s="31">
        <v>1</v>
      </c>
      <c r="G60" s="31">
        <v>1</v>
      </c>
      <c r="H60" t="str">
        <f t="shared" si="1"/>
        <v>harva</v>
      </c>
      <c r="I60" t="str">
        <f t="shared" si="2"/>
        <v>tiivis</v>
      </c>
    </row>
    <row r="61" spans="1:9" x14ac:dyDescent="0.25">
      <c r="A61" s="31" t="s">
        <v>4115</v>
      </c>
      <c r="B61" s="181">
        <v>4</v>
      </c>
      <c r="C61" s="31">
        <v>114</v>
      </c>
      <c r="D61" s="181">
        <v>9424.18606894</v>
      </c>
      <c r="E61" s="181" t="str">
        <f t="shared" si="0"/>
        <v>4_114</v>
      </c>
      <c r="F61" s="31">
        <v>1</v>
      </c>
      <c r="G61" s="31">
        <v>1</v>
      </c>
      <c r="H61" t="str">
        <f t="shared" si="1"/>
        <v>harva</v>
      </c>
      <c r="I61" t="str">
        <f t="shared" si="2"/>
        <v>tiivis</v>
      </c>
    </row>
    <row r="62" spans="1:9" x14ac:dyDescent="0.25">
      <c r="A62" s="31" t="s">
        <v>4107</v>
      </c>
      <c r="B62" s="181">
        <v>4</v>
      </c>
      <c r="C62" s="31">
        <v>115</v>
      </c>
      <c r="D62" s="181">
        <v>16961.637541700002</v>
      </c>
      <c r="E62" s="181" t="str">
        <f t="shared" si="0"/>
        <v>4_115</v>
      </c>
      <c r="F62" s="31">
        <v>1</v>
      </c>
      <c r="G62" s="31">
        <v>1</v>
      </c>
      <c r="H62" t="str">
        <f t="shared" si="1"/>
        <v>harva</v>
      </c>
      <c r="I62" t="str">
        <f t="shared" si="2"/>
        <v>tiivis</v>
      </c>
    </row>
    <row r="63" spans="1:9" x14ac:dyDescent="0.25">
      <c r="A63" s="31" t="s">
        <v>4108</v>
      </c>
      <c r="B63" s="181">
        <v>4</v>
      </c>
      <c r="C63" s="31">
        <v>116</v>
      </c>
      <c r="D63" s="181">
        <v>22115.1371855</v>
      </c>
      <c r="E63" s="181" t="str">
        <f t="shared" si="0"/>
        <v>4_116</v>
      </c>
      <c r="F63" s="31">
        <v>1</v>
      </c>
      <c r="G63" s="31">
        <v>1</v>
      </c>
      <c r="H63" t="str">
        <f t="shared" si="1"/>
        <v>harva</v>
      </c>
      <c r="I63" t="str">
        <f t="shared" si="2"/>
        <v>tiivis</v>
      </c>
    </row>
    <row r="64" spans="1:9" x14ac:dyDescent="0.25">
      <c r="A64" s="31" t="s">
        <v>4110</v>
      </c>
      <c r="B64" s="181">
        <v>4</v>
      </c>
      <c r="C64" s="31">
        <v>118</v>
      </c>
      <c r="D64" s="181">
        <v>18265.154455200001</v>
      </c>
      <c r="E64" s="181" t="str">
        <f t="shared" si="0"/>
        <v>4_118</v>
      </c>
      <c r="F64" s="31">
        <v>1</v>
      </c>
      <c r="G64" s="31">
        <v>1</v>
      </c>
      <c r="H64" t="str">
        <f t="shared" si="1"/>
        <v>harva</v>
      </c>
      <c r="I64" t="str">
        <f t="shared" si="2"/>
        <v>tiivis</v>
      </c>
    </row>
    <row r="65" spans="1:9" x14ac:dyDescent="0.25">
      <c r="A65" s="31" t="s">
        <v>4111</v>
      </c>
      <c r="B65" s="181">
        <v>4</v>
      </c>
      <c r="C65" s="31">
        <v>120</v>
      </c>
      <c r="D65" s="181">
        <v>12504.611704000001</v>
      </c>
      <c r="E65" s="181" t="str">
        <f t="shared" si="0"/>
        <v>4_120</v>
      </c>
      <c r="F65" s="31">
        <v>1</v>
      </c>
      <c r="G65" s="31">
        <v>1</v>
      </c>
      <c r="H65" t="str">
        <f t="shared" si="1"/>
        <v>harva</v>
      </c>
      <c r="I65" t="str">
        <f t="shared" si="2"/>
        <v>tiivis</v>
      </c>
    </row>
    <row r="66" spans="1:9" x14ac:dyDescent="0.25">
      <c r="A66" s="31" t="s">
        <v>4116</v>
      </c>
      <c r="B66" s="181">
        <v>4</v>
      </c>
      <c r="C66" s="31">
        <v>201</v>
      </c>
      <c r="D66" s="181">
        <v>4346.5594654300003</v>
      </c>
      <c r="E66" s="181" t="str">
        <f t="shared" si="0"/>
        <v>4_201</v>
      </c>
      <c r="F66" s="31">
        <v>1</v>
      </c>
      <c r="G66" s="31">
        <v>1</v>
      </c>
      <c r="H66" t="str">
        <f t="shared" si="1"/>
        <v>harva</v>
      </c>
      <c r="I66" t="str">
        <f t="shared" si="2"/>
        <v>tiivis</v>
      </c>
    </row>
    <row r="67" spans="1:9" x14ac:dyDescent="0.25">
      <c r="A67" s="31" t="s">
        <v>4117</v>
      </c>
      <c r="B67" s="181">
        <v>4</v>
      </c>
      <c r="C67" s="31">
        <v>202</v>
      </c>
      <c r="D67" s="181">
        <v>6084.5666572399996</v>
      </c>
      <c r="E67" s="181" t="str">
        <f t="shared" ref="E67:E130" si="3">CONCATENATE(B67,"_",C67)</f>
        <v>4_202</v>
      </c>
      <c r="F67" s="31">
        <v>1</v>
      </c>
      <c r="G67" s="31">
        <v>1</v>
      </c>
      <c r="H67" t="str">
        <f t="shared" ref="H67:H130" si="4">IF(F67=1,"harva",0)</f>
        <v>harva</v>
      </c>
      <c r="I67" t="str">
        <f t="shared" ref="I67:I130" si="5">IF(G67=1,"tiivis",0)</f>
        <v>tiivis</v>
      </c>
    </row>
    <row r="68" spans="1:9" x14ac:dyDescent="0.25">
      <c r="A68" s="31" t="s">
        <v>4118</v>
      </c>
      <c r="B68" s="181">
        <v>4</v>
      </c>
      <c r="C68" s="31">
        <v>203</v>
      </c>
      <c r="D68" s="181">
        <v>13137.225627</v>
      </c>
      <c r="E68" s="181" t="str">
        <f t="shared" si="3"/>
        <v>4_203</v>
      </c>
      <c r="F68" s="31">
        <v>1</v>
      </c>
      <c r="G68" s="31">
        <v>1</v>
      </c>
      <c r="H68" t="str">
        <f t="shared" si="4"/>
        <v>harva</v>
      </c>
      <c r="I68" t="str">
        <f t="shared" si="5"/>
        <v>tiivis</v>
      </c>
    </row>
    <row r="69" spans="1:9" x14ac:dyDescent="0.25">
      <c r="A69" s="31" t="s">
        <v>4119</v>
      </c>
      <c r="B69" s="181">
        <v>4</v>
      </c>
      <c r="C69" s="31">
        <v>204</v>
      </c>
      <c r="D69" s="181">
        <v>17561.8149844</v>
      </c>
      <c r="E69" s="181" t="str">
        <f t="shared" si="3"/>
        <v>4_204</v>
      </c>
      <c r="F69" s="31">
        <v>1</v>
      </c>
      <c r="G69" s="31">
        <v>1</v>
      </c>
      <c r="H69" t="str">
        <f t="shared" si="4"/>
        <v>harva</v>
      </c>
      <c r="I69" t="str">
        <f t="shared" si="5"/>
        <v>tiivis</v>
      </c>
    </row>
    <row r="70" spans="1:9" x14ac:dyDescent="0.25">
      <c r="A70" s="31" t="s">
        <v>4120</v>
      </c>
      <c r="B70" s="181">
        <v>4</v>
      </c>
      <c r="C70" s="31">
        <v>206</v>
      </c>
      <c r="D70" s="181">
        <v>11665.870167900001</v>
      </c>
      <c r="E70" s="181" t="str">
        <f t="shared" si="3"/>
        <v>4_206</v>
      </c>
      <c r="F70" s="31">
        <v>1</v>
      </c>
      <c r="G70" s="31">
        <v>1</v>
      </c>
      <c r="H70" t="str">
        <f t="shared" si="4"/>
        <v>harva</v>
      </c>
      <c r="I70" t="str">
        <f t="shared" si="5"/>
        <v>tiivis</v>
      </c>
    </row>
    <row r="71" spans="1:9" x14ac:dyDescent="0.25">
      <c r="A71" s="31" t="s">
        <v>4121</v>
      </c>
      <c r="B71" s="181">
        <v>4</v>
      </c>
      <c r="C71" s="31">
        <v>207</v>
      </c>
      <c r="D71" s="181">
        <v>8931.9150555300002</v>
      </c>
      <c r="E71" s="181" t="str">
        <f t="shared" si="3"/>
        <v>4_207</v>
      </c>
      <c r="F71" s="31">
        <v>1</v>
      </c>
      <c r="G71" s="31">
        <v>1</v>
      </c>
      <c r="H71" t="str">
        <f t="shared" si="4"/>
        <v>harva</v>
      </c>
      <c r="I71" t="str">
        <f t="shared" si="5"/>
        <v>tiivis</v>
      </c>
    </row>
    <row r="72" spans="1:9" x14ac:dyDescent="0.25">
      <c r="A72" s="31" t="s">
        <v>4122</v>
      </c>
      <c r="B72" s="181">
        <v>4</v>
      </c>
      <c r="C72" s="31">
        <v>208</v>
      </c>
      <c r="D72" s="181">
        <v>10681.6733752</v>
      </c>
      <c r="E72" s="181" t="str">
        <f t="shared" si="3"/>
        <v>4_208</v>
      </c>
      <c r="F72" s="31">
        <v>1</v>
      </c>
      <c r="G72" s="31">
        <v>1</v>
      </c>
      <c r="H72" t="str">
        <f t="shared" si="4"/>
        <v>harva</v>
      </c>
      <c r="I72" t="str">
        <f t="shared" si="5"/>
        <v>tiivis</v>
      </c>
    </row>
    <row r="73" spans="1:9" x14ac:dyDescent="0.25">
      <c r="A73" s="31" t="s">
        <v>4123</v>
      </c>
      <c r="B73" s="181">
        <v>4</v>
      </c>
      <c r="C73" s="31">
        <v>209</v>
      </c>
      <c r="D73" s="181">
        <v>6046.6272098899999</v>
      </c>
      <c r="E73" s="181" t="str">
        <f t="shared" si="3"/>
        <v>4_209</v>
      </c>
      <c r="F73" s="31">
        <v>1</v>
      </c>
      <c r="G73" s="31">
        <v>1</v>
      </c>
      <c r="H73" t="str">
        <f t="shared" si="4"/>
        <v>harva</v>
      </c>
      <c r="I73" t="str">
        <f t="shared" si="5"/>
        <v>tiivis</v>
      </c>
    </row>
    <row r="74" spans="1:9" x14ac:dyDescent="0.25">
      <c r="A74" s="31" t="s">
        <v>4124</v>
      </c>
      <c r="B74" s="181">
        <v>4</v>
      </c>
      <c r="C74" s="31">
        <v>210</v>
      </c>
      <c r="D74" s="181">
        <v>7005.5946593600002</v>
      </c>
      <c r="E74" s="181" t="str">
        <f t="shared" si="3"/>
        <v>4_210</v>
      </c>
      <c r="F74" s="31">
        <v>1</v>
      </c>
      <c r="G74" s="31">
        <v>1</v>
      </c>
      <c r="H74" t="str">
        <f t="shared" si="4"/>
        <v>harva</v>
      </c>
      <c r="I74" t="str">
        <f t="shared" si="5"/>
        <v>tiivis</v>
      </c>
    </row>
    <row r="75" spans="1:9" x14ac:dyDescent="0.25">
      <c r="A75" s="31" t="s">
        <v>4125</v>
      </c>
      <c r="B75" s="181">
        <v>4</v>
      </c>
      <c r="C75" s="31">
        <v>211</v>
      </c>
      <c r="D75" s="181">
        <v>6797.0795572699999</v>
      </c>
      <c r="E75" s="181" t="str">
        <f t="shared" si="3"/>
        <v>4_211</v>
      </c>
      <c r="F75" s="31">
        <v>1</v>
      </c>
      <c r="G75" s="31">
        <v>1</v>
      </c>
      <c r="H75" t="str">
        <f t="shared" si="4"/>
        <v>harva</v>
      </c>
      <c r="I75" t="str">
        <f t="shared" si="5"/>
        <v>tiivis</v>
      </c>
    </row>
    <row r="76" spans="1:9" x14ac:dyDescent="0.25">
      <c r="A76" s="31" t="s">
        <v>4126</v>
      </c>
      <c r="B76" s="181">
        <v>4</v>
      </c>
      <c r="C76" s="31">
        <v>212</v>
      </c>
      <c r="D76" s="181">
        <v>15585.671651299999</v>
      </c>
      <c r="E76" s="181" t="str">
        <f t="shared" si="3"/>
        <v>4_212</v>
      </c>
      <c r="F76" s="31">
        <v>1</v>
      </c>
      <c r="G76" s="31">
        <v>1</v>
      </c>
      <c r="H76" t="str">
        <f t="shared" si="4"/>
        <v>harva</v>
      </c>
      <c r="I76" t="str">
        <f t="shared" si="5"/>
        <v>tiivis</v>
      </c>
    </row>
    <row r="77" spans="1:9" x14ac:dyDescent="0.25">
      <c r="A77" s="31" t="s">
        <v>4127</v>
      </c>
      <c r="B77" s="181">
        <v>4</v>
      </c>
      <c r="C77" s="31">
        <v>214</v>
      </c>
      <c r="D77" s="181">
        <v>9669.7456741200003</v>
      </c>
      <c r="E77" s="181" t="str">
        <f t="shared" si="3"/>
        <v>4_214</v>
      </c>
      <c r="F77" s="31">
        <v>1</v>
      </c>
      <c r="G77" s="31">
        <v>1</v>
      </c>
      <c r="H77" t="str">
        <f t="shared" si="4"/>
        <v>harva</v>
      </c>
      <c r="I77" t="str">
        <f t="shared" si="5"/>
        <v>tiivis</v>
      </c>
    </row>
    <row r="78" spans="1:9" x14ac:dyDescent="0.25">
      <c r="A78" s="31" t="s">
        <v>4128</v>
      </c>
      <c r="B78" s="181">
        <v>4</v>
      </c>
      <c r="C78" s="31">
        <v>215</v>
      </c>
      <c r="D78" s="181">
        <v>6504.6687471900004</v>
      </c>
      <c r="E78" s="181" t="str">
        <f t="shared" si="3"/>
        <v>4_215</v>
      </c>
      <c r="F78" s="31">
        <v>1</v>
      </c>
      <c r="G78" s="31">
        <v>1</v>
      </c>
      <c r="H78" t="str">
        <f t="shared" si="4"/>
        <v>harva</v>
      </c>
      <c r="I78" t="str">
        <f t="shared" si="5"/>
        <v>tiivis</v>
      </c>
    </row>
    <row r="79" spans="1:9" x14ac:dyDescent="0.25">
      <c r="A79" s="31" t="s">
        <v>4129</v>
      </c>
      <c r="B79" s="181">
        <v>4</v>
      </c>
      <c r="C79" s="31">
        <v>216</v>
      </c>
      <c r="D79" s="181">
        <v>4749.5469081600004</v>
      </c>
      <c r="E79" s="181" t="str">
        <f t="shared" si="3"/>
        <v>4_216</v>
      </c>
      <c r="F79" s="31">
        <v>1</v>
      </c>
      <c r="G79" s="31">
        <v>1</v>
      </c>
      <c r="H79" t="str">
        <f t="shared" si="4"/>
        <v>harva</v>
      </c>
      <c r="I79" t="str">
        <f t="shared" si="5"/>
        <v>tiivis</v>
      </c>
    </row>
    <row r="80" spans="1:9" x14ac:dyDescent="0.25">
      <c r="A80" s="31" t="s">
        <v>4130</v>
      </c>
      <c r="B80" s="181">
        <v>4</v>
      </c>
      <c r="C80" s="31">
        <v>217</v>
      </c>
      <c r="D80" s="181">
        <v>2926.3685610299999</v>
      </c>
      <c r="E80" s="181" t="str">
        <f t="shared" si="3"/>
        <v>4_217</v>
      </c>
      <c r="F80" s="31">
        <v>1</v>
      </c>
      <c r="G80" s="31">
        <v>1</v>
      </c>
      <c r="H80" t="str">
        <f t="shared" si="4"/>
        <v>harva</v>
      </c>
      <c r="I80" t="str">
        <f t="shared" si="5"/>
        <v>tiivis</v>
      </c>
    </row>
    <row r="81" spans="1:9" x14ac:dyDescent="0.25">
      <c r="A81" s="31" t="s">
        <v>4131</v>
      </c>
      <c r="B81" s="181">
        <v>4</v>
      </c>
      <c r="C81" s="31">
        <v>218</v>
      </c>
      <c r="D81" s="181">
        <v>6098.6944389299997</v>
      </c>
      <c r="E81" s="181" t="str">
        <f t="shared" si="3"/>
        <v>4_218</v>
      </c>
      <c r="F81" s="31">
        <v>1</v>
      </c>
      <c r="G81" s="31">
        <v>1</v>
      </c>
      <c r="H81" t="str">
        <f t="shared" si="4"/>
        <v>harva</v>
      </c>
      <c r="I81" t="str">
        <f t="shared" si="5"/>
        <v>tiivis</v>
      </c>
    </row>
    <row r="82" spans="1:9" x14ac:dyDescent="0.25">
      <c r="A82" s="31" t="s">
        <v>4132</v>
      </c>
      <c r="B82" s="181">
        <v>4</v>
      </c>
      <c r="C82" s="31">
        <v>219</v>
      </c>
      <c r="D82" s="181">
        <v>6550.3021395300002</v>
      </c>
      <c r="E82" s="181" t="str">
        <f t="shared" si="3"/>
        <v>4_219</v>
      </c>
      <c r="F82" s="31">
        <v>1</v>
      </c>
      <c r="G82" s="31">
        <v>1</v>
      </c>
      <c r="H82" t="str">
        <f t="shared" si="4"/>
        <v>harva</v>
      </c>
      <c r="I82" t="str">
        <f t="shared" si="5"/>
        <v>tiivis</v>
      </c>
    </row>
    <row r="83" spans="1:9" x14ac:dyDescent="0.25">
      <c r="A83" s="31" t="s">
        <v>4106</v>
      </c>
      <c r="B83" s="181">
        <v>5</v>
      </c>
      <c r="C83" s="31">
        <v>113</v>
      </c>
      <c r="D83" s="181">
        <v>15041.321136299999</v>
      </c>
      <c r="E83" s="181" t="str">
        <f t="shared" si="3"/>
        <v>5_113</v>
      </c>
      <c r="F83" s="31">
        <v>1</v>
      </c>
      <c r="G83" s="31">
        <v>1</v>
      </c>
      <c r="H83" t="str">
        <f t="shared" si="4"/>
        <v>harva</v>
      </c>
      <c r="I83" t="str">
        <f t="shared" si="5"/>
        <v>tiivis</v>
      </c>
    </row>
    <row r="84" spans="1:9" x14ac:dyDescent="0.25">
      <c r="A84" s="31" t="s">
        <v>4107</v>
      </c>
      <c r="B84" s="181">
        <v>5</v>
      </c>
      <c r="C84" s="31">
        <v>115</v>
      </c>
      <c r="D84" s="181">
        <v>1620.05831663</v>
      </c>
      <c r="E84" s="181" t="str">
        <f t="shared" si="3"/>
        <v>5_115</v>
      </c>
      <c r="F84" s="31">
        <v>1</v>
      </c>
      <c r="G84" s="31">
        <v>1</v>
      </c>
      <c r="H84" t="str">
        <f t="shared" si="4"/>
        <v>harva</v>
      </c>
      <c r="I84" t="str">
        <f t="shared" si="5"/>
        <v>tiivis</v>
      </c>
    </row>
    <row r="85" spans="1:9" x14ac:dyDescent="0.25">
      <c r="A85" s="31" t="s">
        <v>4108</v>
      </c>
      <c r="B85" s="181">
        <v>6</v>
      </c>
      <c r="C85" s="31">
        <v>116</v>
      </c>
      <c r="D85" s="181">
        <v>10259.453627700001</v>
      </c>
      <c r="E85" s="181" t="str">
        <f t="shared" si="3"/>
        <v>6_116</v>
      </c>
      <c r="F85" s="31">
        <v>1</v>
      </c>
      <c r="G85" s="31">
        <v>1</v>
      </c>
      <c r="H85" t="str">
        <f t="shared" si="4"/>
        <v>harva</v>
      </c>
      <c r="I85" t="str">
        <f t="shared" si="5"/>
        <v>tiivis</v>
      </c>
    </row>
    <row r="86" spans="1:9" x14ac:dyDescent="0.25">
      <c r="A86" s="31" t="s">
        <v>4110</v>
      </c>
      <c r="B86" s="181">
        <v>6</v>
      </c>
      <c r="C86" s="31">
        <v>118</v>
      </c>
      <c r="D86" s="181">
        <v>6029.3124767500003</v>
      </c>
      <c r="E86" s="181" t="str">
        <f t="shared" si="3"/>
        <v>6_118</v>
      </c>
      <c r="F86" s="31">
        <v>1</v>
      </c>
      <c r="G86" s="31">
        <v>1</v>
      </c>
      <c r="H86" t="str">
        <f t="shared" si="4"/>
        <v>harva</v>
      </c>
      <c r="I86" t="str">
        <f t="shared" si="5"/>
        <v>tiivis</v>
      </c>
    </row>
    <row r="87" spans="1:9" x14ac:dyDescent="0.25">
      <c r="A87" s="31" t="s">
        <v>4133</v>
      </c>
      <c r="B87" s="181">
        <v>6</v>
      </c>
      <c r="C87" s="31">
        <v>119</v>
      </c>
      <c r="D87" s="181">
        <v>2392.8419515000001</v>
      </c>
      <c r="E87" s="181" t="str">
        <f t="shared" si="3"/>
        <v>6_119</v>
      </c>
      <c r="F87" s="31">
        <v>1</v>
      </c>
      <c r="G87" s="31">
        <v>1</v>
      </c>
      <c r="H87" t="str">
        <f t="shared" si="4"/>
        <v>harva</v>
      </c>
      <c r="I87" t="str">
        <f t="shared" si="5"/>
        <v>tiivis</v>
      </c>
    </row>
    <row r="88" spans="1:9" x14ac:dyDescent="0.25">
      <c r="A88" s="31" t="s">
        <v>4111</v>
      </c>
      <c r="B88" s="181">
        <v>6</v>
      </c>
      <c r="C88" s="31">
        <v>120</v>
      </c>
      <c r="D88" s="181">
        <v>9319.8283872400007</v>
      </c>
      <c r="E88" s="181" t="str">
        <f t="shared" si="3"/>
        <v>6_120</v>
      </c>
      <c r="F88" s="31">
        <v>1</v>
      </c>
      <c r="G88" s="31">
        <v>1</v>
      </c>
      <c r="H88" t="str">
        <f t="shared" si="4"/>
        <v>harva</v>
      </c>
      <c r="I88" t="str">
        <f t="shared" si="5"/>
        <v>tiivis</v>
      </c>
    </row>
    <row r="89" spans="1:9" x14ac:dyDescent="0.25">
      <c r="A89" s="31" t="s">
        <v>4134</v>
      </c>
      <c r="B89" s="181">
        <v>6</v>
      </c>
      <c r="C89" s="31">
        <v>123</v>
      </c>
      <c r="D89" s="181">
        <v>4759.4144550399997</v>
      </c>
      <c r="E89" s="181" t="str">
        <f t="shared" si="3"/>
        <v>6_123</v>
      </c>
      <c r="F89" s="31">
        <v>1</v>
      </c>
      <c r="G89" s="31">
        <v>1</v>
      </c>
      <c r="H89" t="str">
        <f t="shared" si="4"/>
        <v>harva</v>
      </c>
      <c r="I89" t="str">
        <f t="shared" si="5"/>
        <v>tiivis</v>
      </c>
    </row>
    <row r="90" spans="1:9" x14ac:dyDescent="0.25">
      <c r="A90" s="31" t="s">
        <v>4135</v>
      </c>
      <c r="B90" s="181">
        <v>6</v>
      </c>
      <c r="C90" s="31">
        <v>124</v>
      </c>
      <c r="D90" s="181">
        <v>1521.1018521399999</v>
      </c>
      <c r="E90" s="181" t="str">
        <f t="shared" si="3"/>
        <v>6_124</v>
      </c>
      <c r="F90" s="31">
        <v>1</v>
      </c>
      <c r="G90" s="31">
        <v>1</v>
      </c>
      <c r="H90" t="str">
        <f t="shared" si="4"/>
        <v>harva</v>
      </c>
      <c r="I90" t="str">
        <f t="shared" si="5"/>
        <v>tiivis</v>
      </c>
    </row>
    <row r="91" spans="1:9" x14ac:dyDescent="0.25">
      <c r="A91" s="31" t="s">
        <v>4085</v>
      </c>
      <c r="B91" s="181">
        <v>7</v>
      </c>
      <c r="C91" s="31">
        <v>1</v>
      </c>
      <c r="D91" s="181">
        <v>6381.55058938</v>
      </c>
      <c r="E91" s="181" t="str">
        <f t="shared" si="3"/>
        <v>7_1</v>
      </c>
      <c r="F91" s="31">
        <v>1</v>
      </c>
      <c r="G91" s="31">
        <v>1</v>
      </c>
      <c r="H91" t="str">
        <f t="shared" si="4"/>
        <v>harva</v>
      </c>
      <c r="I91" t="str">
        <f t="shared" si="5"/>
        <v>tiivis</v>
      </c>
    </row>
    <row r="92" spans="1:9" x14ac:dyDescent="0.25">
      <c r="A92" s="31" t="s">
        <v>4071</v>
      </c>
      <c r="B92" s="181">
        <v>7</v>
      </c>
      <c r="C92" s="31">
        <v>10</v>
      </c>
      <c r="D92" s="181">
        <v>3755.34277079</v>
      </c>
      <c r="E92" s="181" t="str">
        <f t="shared" si="3"/>
        <v>7_10</v>
      </c>
      <c r="F92" s="31">
        <v>1</v>
      </c>
      <c r="G92" s="31">
        <v>1</v>
      </c>
      <c r="H92" t="str">
        <f t="shared" si="4"/>
        <v>harva</v>
      </c>
      <c r="I92" t="str">
        <f t="shared" si="5"/>
        <v>tiivis</v>
      </c>
    </row>
    <row r="93" spans="1:9" x14ac:dyDescent="0.25">
      <c r="A93" s="31" t="s">
        <v>4072</v>
      </c>
      <c r="B93" s="181">
        <v>7</v>
      </c>
      <c r="C93" s="31">
        <v>11</v>
      </c>
      <c r="D93" s="181">
        <v>9436.1271795800003</v>
      </c>
      <c r="E93" s="181" t="str">
        <f t="shared" si="3"/>
        <v>7_11</v>
      </c>
      <c r="F93" s="31">
        <v>1</v>
      </c>
      <c r="G93" s="31">
        <v>1</v>
      </c>
      <c r="H93" t="str">
        <f t="shared" si="4"/>
        <v>harva</v>
      </c>
      <c r="I93" t="str">
        <f t="shared" si="5"/>
        <v>tiivis</v>
      </c>
    </row>
    <row r="94" spans="1:9" x14ac:dyDescent="0.25">
      <c r="A94" s="31" t="s">
        <v>4073</v>
      </c>
      <c r="B94" s="181">
        <v>7</v>
      </c>
      <c r="C94" s="31">
        <v>12</v>
      </c>
      <c r="D94" s="181">
        <v>8692.6310866299991</v>
      </c>
      <c r="E94" s="181" t="str">
        <f t="shared" si="3"/>
        <v>7_12</v>
      </c>
      <c r="F94" s="31">
        <v>1</v>
      </c>
      <c r="G94" s="31">
        <v>1</v>
      </c>
      <c r="H94" t="str">
        <f t="shared" si="4"/>
        <v>harva</v>
      </c>
      <c r="I94" t="str">
        <f t="shared" si="5"/>
        <v>tiivis</v>
      </c>
    </row>
    <row r="95" spans="1:9" x14ac:dyDescent="0.25">
      <c r="A95" s="31" t="s">
        <v>4074</v>
      </c>
      <c r="B95" s="181">
        <v>7</v>
      </c>
      <c r="C95" s="31">
        <v>13</v>
      </c>
      <c r="D95" s="181">
        <v>9060.3325886500006</v>
      </c>
      <c r="E95" s="181" t="str">
        <f t="shared" si="3"/>
        <v>7_13</v>
      </c>
      <c r="F95" s="31">
        <v>1</v>
      </c>
      <c r="G95" s="31">
        <v>1</v>
      </c>
      <c r="H95" t="str">
        <f t="shared" si="4"/>
        <v>harva</v>
      </c>
      <c r="I95" t="str">
        <f t="shared" si="5"/>
        <v>tiivis</v>
      </c>
    </row>
    <row r="96" spans="1:9" x14ac:dyDescent="0.25">
      <c r="A96" s="31" t="s">
        <v>4075</v>
      </c>
      <c r="B96" s="181">
        <v>7</v>
      </c>
      <c r="C96" s="31">
        <v>14</v>
      </c>
      <c r="D96" s="181">
        <v>7608.5255836300003</v>
      </c>
      <c r="E96" s="181" t="str">
        <f t="shared" si="3"/>
        <v>7_14</v>
      </c>
      <c r="F96" s="31">
        <v>1</v>
      </c>
      <c r="G96" s="31">
        <v>1</v>
      </c>
      <c r="H96" t="str">
        <f t="shared" si="4"/>
        <v>harva</v>
      </c>
      <c r="I96" t="str">
        <f t="shared" si="5"/>
        <v>tiivis</v>
      </c>
    </row>
    <row r="97" spans="1:9" x14ac:dyDescent="0.25">
      <c r="A97" s="31" t="s">
        <v>4076</v>
      </c>
      <c r="B97" s="181">
        <v>7</v>
      </c>
      <c r="C97" s="31">
        <v>15</v>
      </c>
      <c r="D97" s="181">
        <v>9645.8552665799998</v>
      </c>
      <c r="E97" s="181" t="str">
        <f t="shared" si="3"/>
        <v>7_15</v>
      </c>
      <c r="F97" s="31">
        <v>1</v>
      </c>
      <c r="G97" s="31">
        <v>1</v>
      </c>
      <c r="H97" t="str">
        <f t="shared" si="4"/>
        <v>harva</v>
      </c>
      <c r="I97" t="str">
        <f t="shared" si="5"/>
        <v>tiivis</v>
      </c>
    </row>
    <row r="98" spans="1:9" x14ac:dyDescent="0.25">
      <c r="A98" s="31" t="s">
        <v>4086</v>
      </c>
      <c r="B98" s="181">
        <v>7</v>
      </c>
      <c r="C98" s="31">
        <v>17</v>
      </c>
      <c r="D98" s="181">
        <v>8955.4525423399991</v>
      </c>
      <c r="E98" s="181" t="str">
        <f t="shared" si="3"/>
        <v>7_17</v>
      </c>
      <c r="F98" s="31">
        <v>1</v>
      </c>
      <c r="G98" s="31">
        <v>1</v>
      </c>
      <c r="H98" t="str">
        <f t="shared" si="4"/>
        <v>harva</v>
      </c>
      <c r="I98" t="str">
        <f t="shared" si="5"/>
        <v>tiivis</v>
      </c>
    </row>
    <row r="99" spans="1:9" x14ac:dyDescent="0.25">
      <c r="A99" s="31" t="s">
        <v>4087</v>
      </c>
      <c r="B99" s="181">
        <v>7</v>
      </c>
      <c r="C99" s="31">
        <v>18</v>
      </c>
      <c r="D99" s="181">
        <v>9086.8628228699999</v>
      </c>
      <c r="E99" s="181" t="str">
        <f t="shared" si="3"/>
        <v>7_18</v>
      </c>
      <c r="F99" s="31">
        <v>1</v>
      </c>
      <c r="G99" s="31">
        <v>1</v>
      </c>
      <c r="H99" t="str">
        <f t="shared" si="4"/>
        <v>harva</v>
      </c>
      <c r="I99" t="str">
        <f t="shared" si="5"/>
        <v>tiivis</v>
      </c>
    </row>
    <row r="100" spans="1:9" x14ac:dyDescent="0.25">
      <c r="A100" s="31" t="s">
        <v>4136</v>
      </c>
      <c r="B100" s="181">
        <v>7</v>
      </c>
      <c r="C100" s="31">
        <v>19</v>
      </c>
      <c r="D100" s="181">
        <v>8487.4685707400004</v>
      </c>
      <c r="E100" s="181" t="str">
        <f t="shared" si="3"/>
        <v>7_19</v>
      </c>
      <c r="F100" s="31">
        <v>1</v>
      </c>
      <c r="G100" s="31">
        <v>1</v>
      </c>
      <c r="H100" t="str">
        <f t="shared" si="4"/>
        <v>harva</v>
      </c>
      <c r="I100" t="str">
        <f t="shared" si="5"/>
        <v>tiivis</v>
      </c>
    </row>
    <row r="101" spans="1:9" x14ac:dyDescent="0.25">
      <c r="A101" s="31" t="s">
        <v>4088</v>
      </c>
      <c r="B101" s="181">
        <v>7</v>
      </c>
      <c r="C101" s="31">
        <v>2</v>
      </c>
      <c r="D101" s="181">
        <v>9724.8737878800002</v>
      </c>
      <c r="E101" s="181" t="str">
        <f t="shared" si="3"/>
        <v>7_2</v>
      </c>
      <c r="F101" s="31">
        <v>1</v>
      </c>
      <c r="G101" s="31">
        <v>1</v>
      </c>
      <c r="H101" t="str">
        <f t="shared" si="4"/>
        <v>harva</v>
      </c>
      <c r="I101" t="str">
        <f t="shared" si="5"/>
        <v>tiivis</v>
      </c>
    </row>
    <row r="102" spans="1:9" x14ac:dyDescent="0.25">
      <c r="A102" s="31" t="s">
        <v>4089</v>
      </c>
      <c r="B102" s="181">
        <v>7</v>
      </c>
      <c r="C102" s="31">
        <v>20</v>
      </c>
      <c r="D102" s="181">
        <v>18251.524021900001</v>
      </c>
      <c r="E102" s="181" t="str">
        <f t="shared" si="3"/>
        <v>7_20</v>
      </c>
      <c r="F102" s="31">
        <v>1</v>
      </c>
      <c r="G102" s="31">
        <v>1</v>
      </c>
      <c r="H102" t="str">
        <f t="shared" si="4"/>
        <v>harva</v>
      </c>
      <c r="I102" t="str">
        <f t="shared" si="5"/>
        <v>tiivis</v>
      </c>
    </row>
    <row r="103" spans="1:9" x14ac:dyDescent="0.25">
      <c r="A103" s="31" t="s">
        <v>4090</v>
      </c>
      <c r="B103" s="181">
        <v>7</v>
      </c>
      <c r="C103" s="31">
        <v>21</v>
      </c>
      <c r="D103" s="181">
        <v>3207.0997618900001</v>
      </c>
      <c r="E103" s="181" t="str">
        <f t="shared" si="3"/>
        <v>7_21</v>
      </c>
      <c r="F103" s="31">
        <v>1</v>
      </c>
      <c r="G103" s="31">
        <v>1</v>
      </c>
      <c r="H103" t="str">
        <f t="shared" si="4"/>
        <v>harva</v>
      </c>
      <c r="I103" t="str">
        <f t="shared" si="5"/>
        <v>tiivis</v>
      </c>
    </row>
    <row r="104" spans="1:9" x14ac:dyDescent="0.25">
      <c r="A104" s="31" t="s">
        <v>4078</v>
      </c>
      <c r="B104" s="181">
        <v>7</v>
      </c>
      <c r="C104" s="31">
        <v>3</v>
      </c>
      <c r="D104" s="181">
        <v>9321.70389617</v>
      </c>
      <c r="E104" s="181" t="str">
        <f t="shared" si="3"/>
        <v>7_3</v>
      </c>
      <c r="F104" s="31">
        <v>1</v>
      </c>
      <c r="G104" s="31">
        <v>1</v>
      </c>
      <c r="H104" t="str">
        <f t="shared" si="4"/>
        <v>harva</v>
      </c>
      <c r="I104" t="str">
        <f t="shared" si="5"/>
        <v>tiivis</v>
      </c>
    </row>
    <row r="105" spans="1:9" x14ac:dyDescent="0.25">
      <c r="A105" s="31" t="s">
        <v>4079</v>
      </c>
      <c r="B105" s="181">
        <v>7</v>
      </c>
      <c r="C105" s="31">
        <v>4</v>
      </c>
      <c r="D105" s="181">
        <v>9260.8088076399999</v>
      </c>
      <c r="E105" s="181" t="str">
        <f t="shared" si="3"/>
        <v>7_4</v>
      </c>
      <c r="F105" s="31">
        <v>1</v>
      </c>
      <c r="G105" s="31">
        <v>1</v>
      </c>
      <c r="H105" t="str">
        <f t="shared" si="4"/>
        <v>harva</v>
      </c>
      <c r="I105" t="str">
        <f t="shared" si="5"/>
        <v>tiivis</v>
      </c>
    </row>
    <row r="106" spans="1:9" x14ac:dyDescent="0.25">
      <c r="A106" s="31" t="s">
        <v>4080</v>
      </c>
      <c r="B106" s="181">
        <v>7</v>
      </c>
      <c r="C106" s="31">
        <v>5</v>
      </c>
      <c r="D106" s="181">
        <v>15839.379161299999</v>
      </c>
      <c r="E106" s="181" t="str">
        <f t="shared" si="3"/>
        <v>7_5</v>
      </c>
      <c r="F106" s="31">
        <v>1</v>
      </c>
      <c r="G106" s="31">
        <v>1</v>
      </c>
      <c r="H106" t="str">
        <f t="shared" si="4"/>
        <v>harva</v>
      </c>
      <c r="I106" t="str">
        <f t="shared" si="5"/>
        <v>tiivis</v>
      </c>
    </row>
    <row r="107" spans="1:9" x14ac:dyDescent="0.25">
      <c r="A107" s="31" t="s">
        <v>4082</v>
      </c>
      <c r="B107" s="181">
        <v>7</v>
      </c>
      <c r="C107" s="31">
        <v>7</v>
      </c>
      <c r="D107" s="181">
        <v>12667.2633962</v>
      </c>
      <c r="E107" s="181" t="str">
        <f t="shared" si="3"/>
        <v>7_7</v>
      </c>
      <c r="F107" s="31">
        <v>1</v>
      </c>
      <c r="G107" s="31">
        <v>1</v>
      </c>
      <c r="H107" t="str">
        <f t="shared" si="4"/>
        <v>harva</v>
      </c>
      <c r="I107" t="str">
        <f t="shared" si="5"/>
        <v>tiivis</v>
      </c>
    </row>
    <row r="108" spans="1:9" x14ac:dyDescent="0.25">
      <c r="A108" s="31" t="s">
        <v>4083</v>
      </c>
      <c r="B108" s="181">
        <v>7</v>
      </c>
      <c r="C108" s="31">
        <v>8</v>
      </c>
      <c r="D108" s="181">
        <v>7699.2863068099996</v>
      </c>
      <c r="E108" s="181" t="str">
        <f t="shared" si="3"/>
        <v>7_8</v>
      </c>
      <c r="F108" s="31">
        <v>1</v>
      </c>
      <c r="G108" s="31">
        <v>1</v>
      </c>
      <c r="H108" t="str">
        <f t="shared" si="4"/>
        <v>harva</v>
      </c>
      <c r="I108" t="str">
        <f t="shared" si="5"/>
        <v>tiivis</v>
      </c>
    </row>
    <row r="109" spans="1:9" x14ac:dyDescent="0.25">
      <c r="A109" s="31" t="s">
        <v>4084</v>
      </c>
      <c r="B109" s="181">
        <v>7</v>
      </c>
      <c r="C109" s="31">
        <v>9</v>
      </c>
      <c r="D109" s="181">
        <v>9016.9500457699996</v>
      </c>
      <c r="E109" s="181" t="str">
        <f t="shared" si="3"/>
        <v>7_9</v>
      </c>
      <c r="F109" s="31">
        <v>1</v>
      </c>
      <c r="G109" s="31">
        <v>1</v>
      </c>
      <c r="H109" t="str">
        <f t="shared" si="4"/>
        <v>harva</v>
      </c>
      <c r="I109" t="str">
        <f t="shared" si="5"/>
        <v>tiivis</v>
      </c>
    </row>
    <row r="110" spans="1:9" x14ac:dyDescent="0.25">
      <c r="A110" s="31" t="s">
        <v>4110</v>
      </c>
      <c r="B110" s="181">
        <v>9</v>
      </c>
      <c r="C110" s="31">
        <v>118</v>
      </c>
      <c r="D110" s="181">
        <v>3002.9315309200001</v>
      </c>
      <c r="E110" s="181" t="str">
        <f t="shared" si="3"/>
        <v>9_118</v>
      </c>
      <c r="F110" s="31">
        <v>1</v>
      </c>
      <c r="G110" s="31">
        <v>1</v>
      </c>
      <c r="H110" t="str">
        <f t="shared" si="4"/>
        <v>harva</v>
      </c>
      <c r="I110" t="str">
        <f t="shared" si="5"/>
        <v>tiivis</v>
      </c>
    </row>
    <row r="111" spans="1:9" x14ac:dyDescent="0.25">
      <c r="A111" s="31" t="s">
        <v>4133</v>
      </c>
      <c r="B111" s="181">
        <v>9</v>
      </c>
      <c r="C111" s="31">
        <v>119</v>
      </c>
      <c r="D111" s="181">
        <v>4203.2946171399999</v>
      </c>
      <c r="E111" s="181" t="str">
        <f t="shared" si="3"/>
        <v>9_119</v>
      </c>
      <c r="F111" s="31">
        <v>1</v>
      </c>
      <c r="G111" s="31">
        <v>1</v>
      </c>
      <c r="H111" t="str">
        <f t="shared" si="4"/>
        <v>harva</v>
      </c>
      <c r="I111" t="str">
        <f t="shared" si="5"/>
        <v>tiivis</v>
      </c>
    </row>
    <row r="112" spans="1:9" x14ac:dyDescent="0.25">
      <c r="A112" s="31" t="s">
        <v>4073</v>
      </c>
      <c r="B112" s="181">
        <v>10</v>
      </c>
      <c r="C112" s="31">
        <v>12</v>
      </c>
      <c r="D112" s="181">
        <v>6981.9621480899996</v>
      </c>
      <c r="E112" s="181" t="str">
        <f t="shared" si="3"/>
        <v>10_12</v>
      </c>
      <c r="F112" s="31">
        <v>1</v>
      </c>
      <c r="G112" s="31">
        <v>1</v>
      </c>
      <c r="H112" t="str">
        <f t="shared" si="4"/>
        <v>harva</v>
      </c>
      <c r="I112" t="str">
        <f t="shared" si="5"/>
        <v>tiivis</v>
      </c>
    </row>
    <row r="113" spans="1:9" x14ac:dyDescent="0.25">
      <c r="A113" s="31" t="s">
        <v>4074</v>
      </c>
      <c r="B113" s="181">
        <v>10</v>
      </c>
      <c r="C113" s="31">
        <v>13</v>
      </c>
      <c r="D113" s="181">
        <v>4223.8366986499996</v>
      </c>
      <c r="E113" s="181" t="str">
        <f t="shared" si="3"/>
        <v>10_13</v>
      </c>
      <c r="F113" s="31">
        <v>1</v>
      </c>
      <c r="G113" s="31">
        <v>1</v>
      </c>
      <c r="H113" t="str">
        <f t="shared" si="4"/>
        <v>harva</v>
      </c>
      <c r="I113" t="str">
        <f t="shared" si="5"/>
        <v>tiivis</v>
      </c>
    </row>
    <row r="114" spans="1:9" x14ac:dyDescent="0.25">
      <c r="A114" s="31" t="s">
        <v>4075</v>
      </c>
      <c r="B114" s="181">
        <v>10</v>
      </c>
      <c r="C114" s="31">
        <v>14</v>
      </c>
      <c r="D114" s="181">
        <v>6740.7597764499997</v>
      </c>
      <c r="E114" s="181" t="str">
        <f t="shared" si="3"/>
        <v>10_14</v>
      </c>
      <c r="F114" s="31">
        <v>1</v>
      </c>
      <c r="G114" s="31">
        <v>1</v>
      </c>
      <c r="H114" t="str">
        <f t="shared" si="4"/>
        <v>harva</v>
      </c>
      <c r="I114" t="str">
        <f t="shared" si="5"/>
        <v>tiivis</v>
      </c>
    </row>
    <row r="115" spans="1:9" x14ac:dyDescent="0.25">
      <c r="A115" s="31" t="s">
        <v>4076</v>
      </c>
      <c r="B115" s="181">
        <v>10</v>
      </c>
      <c r="C115" s="31">
        <v>15</v>
      </c>
      <c r="D115" s="181">
        <v>4652.9091209099997</v>
      </c>
      <c r="E115" s="181" t="str">
        <f t="shared" si="3"/>
        <v>10_15</v>
      </c>
      <c r="F115" s="31">
        <v>1</v>
      </c>
      <c r="G115" s="31">
        <v>1</v>
      </c>
      <c r="H115" t="str">
        <f t="shared" si="4"/>
        <v>harva</v>
      </c>
      <c r="I115" t="str">
        <f t="shared" si="5"/>
        <v>tiivis</v>
      </c>
    </row>
    <row r="116" spans="1:9" x14ac:dyDescent="0.25">
      <c r="A116" s="31" t="s">
        <v>4086</v>
      </c>
      <c r="B116" s="181">
        <v>10</v>
      </c>
      <c r="C116" s="31">
        <v>17</v>
      </c>
      <c r="D116" s="181">
        <v>6525.30961768</v>
      </c>
      <c r="E116" s="181" t="str">
        <f t="shared" si="3"/>
        <v>10_17</v>
      </c>
      <c r="F116" s="31">
        <v>1</v>
      </c>
      <c r="G116" s="31">
        <v>1</v>
      </c>
      <c r="H116" t="str">
        <f t="shared" si="4"/>
        <v>harva</v>
      </c>
      <c r="I116" t="str">
        <f t="shared" si="5"/>
        <v>tiivis</v>
      </c>
    </row>
    <row r="117" spans="1:9" x14ac:dyDescent="0.25">
      <c r="A117" s="31" t="s">
        <v>4087</v>
      </c>
      <c r="B117" s="181">
        <v>10</v>
      </c>
      <c r="C117" s="31">
        <v>18</v>
      </c>
      <c r="D117" s="181">
        <v>5557.1895272900001</v>
      </c>
      <c r="E117" s="181" t="str">
        <f t="shared" si="3"/>
        <v>10_18</v>
      </c>
      <c r="F117" s="31">
        <v>1</v>
      </c>
      <c r="G117" s="31">
        <v>1</v>
      </c>
      <c r="H117" t="str">
        <f t="shared" si="4"/>
        <v>harva</v>
      </c>
      <c r="I117" t="str">
        <f t="shared" si="5"/>
        <v>tiivis</v>
      </c>
    </row>
    <row r="118" spans="1:9" x14ac:dyDescent="0.25">
      <c r="A118" s="31" t="s">
        <v>4136</v>
      </c>
      <c r="B118" s="181">
        <v>10</v>
      </c>
      <c r="C118" s="31">
        <v>19</v>
      </c>
      <c r="D118" s="181">
        <v>5723.73546016</v>
      </c>
      <c r="E118" s="181" t="str">
        <f t="shared" si="3"/>
        <v>10_19</v>
      </c>
      <c r="F118" s="31">
        <v>1</v>
      </c>
      <c r="G118" s="31">
        <v>1</v>
      </c>
      <c r="H118" t="str">
        <f t="shared" si="4"/>
        <v>harva</v>
      </c>
      <c r="I118" t="str">
        <f t="shared" si="5"/>
        <v>tiivis</v>
      </c>
    </row>
    <row r="119" spans="1:9" x14ac:dyDescent="0.25">
      <c r="A119" s="31" t="s">
        <v>4089</v>
      </c>
      <c r="B119" s="181">
        <v>10</v>
      </c>
      <c r="C119" s="31">
        <v>20</v>
      </c>
      <c r="D119" s="181">
        <v>5218.8381027799996</v>
      </c>
      <c r="E119" s="181" t="str">
        <f t="shared" si="3"/>
        <v>10_20</v>
      </c>
      <c r="F119" s="31">
        <v>1</v>
      </c>
      <c r="G119" s="31">
        <v>1</v>
      </c>
      <c r="H119" t="str">
        <f t="shared" si="4"/>
        <v>harva</v>
      </c>
      <c r="I119" t="str">
        <f t="shared" si="5"/>
        <v>tiivis</v>
      </c>
    </row>
    <row r="120" spans="1:9" x14ac:dyDescent="0.25">
      <c r="A120" s="31" t="s">
        <v>4090</v>
      </c>
      <c r="B120" s="181">
        <v>10</v>
      </c>
      <c r="C120" s="31">
        <v>21</v>
      </c>
      <c r="D120" s="181">
        <v>9786.33368582</v>
      </c>
      <c r="E120" s="181" t="str">
        <f t="shared" si="3"/>
        <v>10_21</v>
      </c>
      <c r="F120" s="31">
        <v>1</v>
      </c>
      <c r="G120" s="31">
        <v>1</v>
      </c>
      <c r="H120" t="str">
        <f t="shared" si="4"/>
        <v>harva</v>
      </c>
      <c r="I120" t="str">
        <f t="shared" si="5"/>
        <v>tiivis</v>
      </c>
    </row>
    <row r="121" spans="1:9" x14ac:dyDescent="0.25">
      <c r="A121" s="31" t="s">
        <v>4092</v>
      </c>
      <c r="B121" s="181">
        <v>10</v>
      </c>
      <c r="C121" s="31">
        <v>23</v>
      </c>
      <c r="D121" s="181">
        <v>7451.5542325599999</v>
      </c>
      <c r="E121" s="181" t="str">
        <f t="shared" si="3"/>
        <v>10_23</v>
      </c>
      <c r="F121" s="31">
        <v>1</v>
      </c>
      <c r="G121" s="31">
        <v>1</v>
      </c>
      <c r="H121" t="str">
        <f t="shared" si="4"/>
        <v>harva</v>
      </c>
      <c r="I121" t="str">
        <f t="shared" si="5"/>
        <v>tiivis</v>
      </c>
    </row>
    <row r="122" spans="1:9" x14ac:dyDescent="0.25">
      <c r="A122" s="31" t="s">
        <v>4137</v>
      </c>
      <c r="B122" s="181">
        <v>10</v>
      </c>
      <c r="C122" s="31">
        <v>24</v>
      </c>
      <c r="D122" s="181">
        <v>8751.1429282600002</v>
      </c>
      <c r="E122" s="181" t="str">
        <f t="shared" si="3"/>
        <v>10_24</v>
      </c>
      <c r="F122" s="31">
        <v>1</v>
      </c>
      <c r="G122" s="31">
        <v>1</v>
      </c>
      <c r="H122" t="str">
        <f t="shared" si="4"/>
        <v>harva</v>
      </c>
      <c r="I122" t="str">
        <f t="shared" si="5"/>
        <v>tiivis</v>
      </c>
    </row>
    <row r="123" spans="1:9" x14ac:dyDescent="0.25">
      <c r="A123" s="31" t="s">
        <v>4093</v>
      </c>
      <c r="B123" s="181">
        <v>10</v>
      </c>
      <c r="C123" s="31">
        <v>25</v>
      </c>
      <c r="D123" s="181">
        <v>8700.0074003499994</v>
      </c>
      <c r="E123" s="181" t="str">
        <f t="shared" si="3"/>
        <v>10_25</v>
      </c>
      <c r="F123" s="31">
        <v>1</v>
      </c>
      <c r="G123" s="31">
        <v>1</v>
      </c>
      <c r="H123" t="str">
        <f t="shared" si="4"/>
        <v>harva</v>
      </c>
      <c r="I123" t="str">
        <f t="shared" si="5"/>
        <v>tiivis</v>
      </c>
    </row>
    <row r="124" spans="1:9" x14ac:dyDescent="0.25">
      <c r="A124" s="31" t="s">
        <v>4094</v>
      </c>
      <c r="B124" s="181">
        <v>10</v>
      </c>
      <c r="C124" s="31">
        <v>26</v>
      </c>
      <c r="D124" s="181">
        <v>1499.1681990899999</v>
      </c>
      <c r="E124" s="181" t="str">
        <f t="shared" si="3"/>
        <v>10_26</v>
      </c>
      <c r="F124" s="31">
        <v>1</v>
      </c>
      <c r="G124" s="31">
        <v>1</v>
      </c>
      <c r="H124" t="str">
        <f t="shared" si="4"/>
        <v>harva</v>
      </c>
      <c r="I124" t="str">
        <f t="shared" si="5"/>
        <v>tiivis</v>
      </c>
    </row>
    <row r="125" spans="1:9" x14ac:dyDescent="0.25">
      <c r="A125" s="31" t="s">
        <v>4095</v>
      </c>
      <c r="B125" s="181">
        <v>10</v>
      </c>
      <c r="C125" s="31">
        <v>27</v>
      </c>
      <c r="D125" s="181">
        <v>1319.9713407199999</v>
      </c>
      <c r="E125" s="181" t="str">
        <f t="shared" si="3"/>
        <v>10_27</v>
      </c>
      <c r="F125" s="31">
        <v>1</v>
      </c>
      <c r="G125" s="31">
        <v>1</v>
      </c>
      <c r="H125" t="str">
        <f t="shared" si="4"/>
        <v>harva</v>
      </c>
      <c r="I125" t="str">
        <f t="shared" si="5"/>
        <v>tiivis</v>
      </c>
    </row>
    <row r="126" spans="1:9" x14ac:dyDescent="0.25">
      <c r="A126" s="31" t="s">
        <v>4096</v>
      </c>
      <c r="B126" s="181">
        <v>10</v>
      </c>
      <c r="C126" s="31">
        <v>28</v>
      </c>
      <c r="D126" s="181">
        <v>7145.8549773499999</v>
      </c>
      <c r="E126" s="181" t="str">
        <f t="shared" si="3"/>
        <v>10_28</v>
      </c>
      <c r="F126" s="31">
        <v>1</v>
      </c>
      <c r="G126" s="31">
        <v>1</v>
      </c>
      <c r="H126" t="str">
        <f t="shared" si="4"/>
        <v>harva</v>
      </c>
      <c r="I126" t="str">
        <f t="shared" si="5"/>
        <v>tiivis</v>
      </c>
    </row>
    <row r="127" spans="1:9" x14ac:dyDescent="0.25">
      <c r="A127" s="31" t="s">
        <v>4138</v>
      </c>
      <c r="B127" s="181">
        <v>10</v>
      </c>
      <c r="C127" s="31">
        <v>29</v>
      </c>
      <c r="D127" s="181">
        <v>5380.1314020700001</v>
      </c>
      <c r="E127" s="181" t="str">
        <f t="shared" si="3"/>
        <v>10_29</v>
      </c>
      <c r="F127" s="31">
        <v>1</v>
      </c>
      <c r="G127" s="31">
        <v>1</v>
      </c>
      <c r="H127" t="str">
        <f t="shared" si="4"/>
        <v>harva</v>
      </c>
      <c r="I127" t="str">
        <f t="shared" si="5"/>
        <v>tiivis</v>
      </c>
    </row>
    <row r="128" spans="1:9" x14ac:dyDescent="0.25">
      <c r="A128" s="31" t="s">
        <v>4139</v>
      </c>
      <c r="B128" s="181">
        <v>10</v>
      </c>
      <c r="C128" s="31">
        <v>30</v>
      </c>
      <c r="D128" s="181">
        <v>7294.46942674</v>
      </c>
      <c r="E128" s="181" t="str">
        <f t="shared" si="3"/>
        <v>10_30</v>
      </c>
      <c r="F128" s="31">
        <v>1</v>
      </c>
      <c r="G128" s="31">
        <v>1</v>
      </c>
      <c r="H128" t="str">
        <f t="shared" si="4"/>
        <v>harva</v>
      </c>
      <c r="I128" t="str">
        <f t="shared" si="5"/>
        <v>tiivis</v>
      </c>
    </row>
    <row r="129" spans="1:9" x14ac:dyDescent="0.25">
      <c r="A129" s="31" t="s">
        <v>4140</v>
      </c>
      <c r="B129" s="181">
        <v>10</v>
      </c>
      <c r="C129" s="31">
        <v>31</v>
      </c>
      <c r="D129" s="181">
        <v>2908.5781483999999</v>
      </c>
      <c r="E129" s="181" t="str">
        <f t="shared" si="3"/>
        <v>10_31</v>
      </c>
      <c r="F129" s="31">
        <v>1</v>
      </c>
      <c r="G129" s="31">
        <v>1</v>
      </c>
      <c r="H129" t="str">
        <f t="shared" si="4"/>
        <v>harva</v>
      </c>
      <c r="I129" t="str">
        <f t="shared" si="5"/>
        <v>tiivis</v>
      </c>
    </row>
    <row r="130" spans="1:9" x14ac:dyDescent="0.25">
      <c r="A130" s="31" t="s">
        <v>4124</v>
      </c>
      <c r="B130" s="181">
        <v>12</v>
      </c>
      <c r="C130" s="31">
        <v>210</v>
      </c>
      <c r="D130" s="181">
        <v>6980.5989780500004</v>
      </c>
      <c r="E130" s="181" t="str">
        <f t="shared" si="3"/>
        <v>12_210</v>
      </c>
      <c r="F130" s="31">
        <v>1</v>
      </c>
      <c r="G130" s="31">
        <v>1</v>
      </c>
      <c r="H130" t="str">
        <f t="shared" si="4"/>
        <v>harva</v>
      </c>
      <c r="I130" t="str">
        <f t="shared" si="5"/>
        <v>tiivis</v>
      </c>
    </row>
    <row r="131" spans="1:9" x14ac:dyDescent="0.25">
      <c r="A131" s="31" t="s">
        <v>4125</v>
      </c>
      <c r="B131" s="181">
        <v>12</v>
      </c>
      <c r="C131" s="31">
        <v>211</v>
      </c>
      <c r="D131" s="181">
        <v>5378.4548023400002</v>
      </c>
      <c r="E131" s="181" t="str">
        <f t="shared" ref="E131:E194" si="6">CONCATENATE(B131,"_",C131)</f>
        <v>12_211</v>
      </c>
      <c r="F131" s="31">
        <v>1</v>
      </c>
      <c r="G131" s="31">
        <v>1</v>
      </c>
      <c r="H131" t="str">
        <f t="shared" ref="H131:H194" si="7">IF(F131=1,"harva",0)</f>
        <v>harva</v>
      </c>
      <c r="I131" t="str">
        <f t="shared" ref="I131:I194" si="8">IF(G131=1,"tiivis",0)</f>
        <v>tiivis</v>
      </c>
    </row>
    <row r="132" spans="1:9" x14ac:dyDescent="0.25">
      <c r="A132" s="31" t="s">
        <v>4126</v>
      </c>
      <c r="B132" s="181">
        <v>12</v>
      </c>
      <c r="C132" s="31">
        <v>212</v>
      </c>
      <c r="D132" s="181">
        <v>5465.2983252800004</v>
      </c>
      <c r="E132" s="181" t="str">
        <f t="shared" si="6"/>
        <v>12_212</v>
      </c>
      <c r="F132" s="31">
        <v>1</v>
      </c>
      <c r="G132" s="31">
        <v>1</v>
      </c>
      <c r="H132" t="str">
        <f t="shared" si="7"/>
        <v>harva</v>
      </c>
      <c r="I132" t="str">
        <f t="shared" si="8"/>
        <v>tiivis</v>
      </c>
    </row>
    <row r="133" spans="1:9" x14ac:dyDescent="0.25">
      <c r="A133" s="31" t="s">
        <v>4141</v>
      </c>
      <c r="B133" s="181">
        <v>12</v>
      </c>
      <c r="C133" s="31">
        <v>213</v>
      </c>
      <c r="D133" s="181">
        <v>8084.9861544100004</v>
      </c>
      <c r="E133" s="181" t="str">
        <f t="shared" si="6"/>
        <v>12_213</v>
      </c>
      <c r="F133" s="31">
        <v>1</v>
      </c>
      <c r="G133" s="31">
        <v>1</v>
      </c>
      <c r="H133" t="str">
        <f t="shared" si="7"/>
        <v>harva</v>
      </c>
      <c r="I133" t="str">
        <f t="shared" si="8"/>
        <v>tiivis</v>
      </c>
    </row>
    <row r="134" spans="1:9" x14ac:dyDescent="0.25">
      <c r="A134" s="31" t="s">
        <v>4127</v>
      </c>
      <c r="B134" s="181">
        <v>12</v>
      </c>
      <c r="C134" s="31">
        <v>214</v>
      </c>
      <c r="D134" s="181">
        <v>4951.3853311299999</v>
      </c>
      <c r="E134" s="181" t="str">
        <f t="shared" si="6"/>
        <v>12_214</v>
      </c>
      <c r="F134" s="31">
        <v>1</v>
      </c>
      <c r="G134" s="31">
        <v>1</v>
      </c>
      <c r="H134" t="str">
        <f t="shared" si="7"/>
        <v>harva</v>
      </c>
      <c r="I134" t="str">
        <f t="shared" si="8"/>
        <v>tiivis</v>
      </c>
    </row>
    <row r="135" spans="1:9" x14ac:dyDescent="0.25">
      <c r="A135" s="31" t="s">
        <v>4128</v>
      </c>
      <c r="B135" s="181">
        <v>12</v>
      </c>
      <c r="C135" s="31">
        <v>215</v>
      </c>
      <c r="D135" s="181">
        <v>6521.5900835900002</v>
      </c>
      <c r="E135" s="181" t="str">
        <f t="shared" si="6"/>
        <v>12_215</v>
      </c>
      <c r="F135" s="31">
        <v>1</v>
      </c>
      <c r="G135" s="31">
        <v>1</v>
      </c>
      <c r="H135" t="str">
        <f t="shared" si="7"/>
        <v>harva</v>
      </c>
      <c r="I135" t="str">
        <f t="shared" si="8"/>
        <v>tiivis</v>
      </c>
    </row>
    <row r="136" spans="1:9" x14ac:dyDescent="0.25">
      <c r="A136" s="31" t="s">
        <v>4129</v>
      </c>
      <c r="B136" s="181">
        <v>12</v>
      </c>
      <c r="C136" s="31">
        <v>216</v>
      </c>
      <c r="D136" s="181">
        <v>3647.5139866099998</v>
      </c>
      <c r="E136" s="181" t="str">
        <f t="shared" si="6"/>
        <v>12_216</v>
      </c>
      <c r="F136" s="31">
        <v>1</v>
      </c>
      <c r="G136" s="31">
        <v>1</v>
      </c>
      <c r="H136" t="str">
        <f t="shared" si="7"/>
        <v>harva</v>
      </c>
      <c r="I136" t="str">
        <f t="shared" si="8"/>
        <v>tiivis</v>
      </c>
    </row>
    <row r="137" spans="1:9" x14ac:dyDescent="0.25">
      <c r="A137" s="31" t="s">
        <v>4130</v>
      </c>
      <c r="B137" s="181">
        <v>12</v>
      </c>
      <c r="C137" s="31">
        <v>217</v>
      </c>
      <c r="D137" s="181">
        <v>6438.5113349499998</v>
      </c>
      <c r="E137" s="181" t="str">
        <f t="shared" si="6"/>
        <v>12_217</v>
      </c>
      <c r="F137" s="31">
        <v>1</v>
      </c>
      <c r="G137" s="31">
        <v>1</v>
      </c>
      <c r="H137" t="str">
        <f t="shared" si="7"/>
        <v>harva</v>
      </c>
      <c r="I137" t="str">
        <f t="shared" si="8"/>
        <v>tiivis</v>
      </c>
    </row>
    <row r="138" spans="1:9" x14ac:dyDescent="0.25">
      <c r="A138" s="31" t="s">
        <v>4131</v>
      </c>
      <c r="B138" s="181">
        <v>12</v>
      </c>
      <c r="C138" s="31">
        <v>218</v>
      </c>
      <c r="D138" s="181">
        <v>5149.0257160299998</v>
      </c>
      <c r="E138" s="181" t="str">
        <f t="shared" si="6"/>
        <v>12_218</v>
      </c>
      <c r="F138" s="31">
        <v>1</v>
      </c>
      <c r="G138" s="31">
        <v>1</v>
      </c>
      <c r="H138" t="str">
        <f t="shared" si="7"/>
        <v>harva</v>
      </c>
      <c r="I138" t="str">
        <f t="shared" si="8"/>
        <v>tiivis</v>
      </c>
    </row>
    <row r="139" spans="1:9" x14ac:dyDescent="0.25">
      <c r="A139" s="31" t="s">
        <v>4132</v>
      </c>
      <c r="B139" s="181">
        <v>12</v>
      </c>
      <c r="C139" s="31">
        <v>219</v>
      </c>
      <c r="D139" s="181">
        <v>6197.1360361999996</v>
      </c>
      <c r="E139" s="181" t="str">
        <f t="shared" si="6"/>
        <v>12_219</v>
      </c>
      <c r="F139" s="31">
        <v>1</v>
      </c>
      <c r="G139" s="31">
        <v>1</v>
      </c>
      <c r="H139" t="str">
        <f t="shared" si="7"/>
        <v>harva</v>
      </c>
      <c r="I139" t="str">
        <f t="shared" si="8"/>
        <v>tiivis</v>
      </c>
    </row>
    <row r="140" spans="1:9" x14ac:dyDescent="0.25">
      <c r="A140" s="31" t="s">
        <v>4142</v>
      </c>
      <c r="B140" s="181">
        <v>12</v>
      </c>
      <c r="C140" s="31">
        <v>220</v>
      </c>
      <c r="D140" s="181">
        <v>6446.4582481699999</v>
      </c>
      <c r="E140" s="181" t="str">
        <f t="shared" si="6"/>
        <v>12_220</v>
      </c>
      <c r="F140" s="31">
        <v>1</v>
      </c>
      <c r="G140" s="31">
        <v>1</v>
      </c>
      <c r="H140" t="str">
        <f t="shared" si="7"/>
        <v>harva</v>
      </c>
      <c r="I140" t="str">
        <f t="shared" si="8"/>
        <v>tiivis</v>
      </c>
    </row>
    <row r="141" spans="1:9" x14ac:dyDescent="0.25">
      <c r="A141" s="31" t="s">
        <v>4143</v>
      </c>
      <c r="B141" s="181">
        <v>12</v>
      </c>
      <c r="C141" s="31">
        <v>221</v>
      </c>
      <c r="D141" s="181">
        <v>6793.4698927899999</v>
      </c>
      <c r="E141" s="181" t="str">
        <f t="shared" si="6"/>
        <v>12_221</v>
      </c>
      <c r="F141" s="31">
        <v>1</v>
      </c>
      <c r="G141" s="31">
        <v>1</v>
      </c>
      <c r="H141" t="str">
        <f t="shared" si="7"/>
        <v>harva</v>
      </c>
      <c r="I141" t="str">
        <f t="shared" si="8"/>
        <v>tiivis</v>
      </c>
    </row>
    <row r="142" spans="1:9" x14ac:dyDescent="0.25">
      <c r="A142" s="31" t="s">
        <v>4144</v>
      </c>
      <c r="B142" s="181">
        <v>12</v>
      </c>
      <c r="C142" s="31">
        <v>222</v>
      </c>
      <c r="D142" s="181">
        <v>7124.7736292899999</v>
      </c>
      <c r="E142" s="181" t="str">
        <f t="shared" si="6"/>
        <v>12_222</v>
      </c>
      <c r="F142" s="31">
        <v>1</v>
      </c>
      <c r="G142" s="31">
        <v>1</v>
      </c>
      <c r="H142" t="str">
        <f t="shared" si="7"/>
        <v>harva</v>
      </c>
      <c r="I142" t="str">
        <f t="shared" si="8"/>
        <v>tiivis</v>
      </c>
    </row>
    <row r="143" spans="1:9" x14ac:dyDescent="0.25">
      <c r="A143" s="31" t="s">
        <v>4145</v>
      </c>
      <c r="B143" s="181">
        <v>12</v>
      </c>
      <c r="C143" s="31">
        <v>223</v>
      </c>
      <c r="D143" s="181">
        <v>9145.8066902200007</v>
      </c>
      <c r="E143" s="181" t="str">
        <f t="shared" si="6"/>
        <v>12_223</v>
      </c>
      <c r="F143" s="31">
        <v>1</v>
      </c>
      <c r="G143" s="31">
        <v>1</v>
      </c>
      <c r="H143" t="str">
        <f t="shared" si="7"/>
        <v>harva</v>
      </c>
      <c r="I143" t="str">
        <f t="shared" si="8"/>
        <v>tiivis</v>
      </c>
    </row>
    <row r="144" spans="1:9" x14ac:dyDescent="0.25">
      <c r="A144" s="31" t="s">
        <v>4146</v>
      </c>
      <c r="B144" s="181">
        <v>12</v>
      </c>
      <c r="C144" s="31">
        <v>224</v>
      </c>
      <c r="D144" s="181">
        <v>26310.845946699999</v>
      </c>
      <c r="E144" s="181" t="str">
        <f t="shared" si="6"/>
        <v>12_224</v>
      </c>
      <c r="F144" s="31">
        <v>1</v>
      </c>
      <c r="G144" s="31">
        <v>1</v>
      </c>
      <c r="H144" t="str">
        <f t="shared" si="7"/>
        <v>harva</v>
      </c>
      <c r="I144" t="str">
        <f t="shared" si="8"/>
        <v>tiivis</v>
      </c>
    </row>
    <row r="145" spans="1:9" x14ac:dyDescent="0.25">
      <c r="A145" s="31" t="s">
        <v>4147</v>
      </c>
      <c r="B145" s="181">
        <v>12</v>
      </c>
      <c r="C145" s="31">
        <v>228</v>
      </c>
      <c r="D145" s="181">
        <v>8689.3005795200006</v>
      </c>
      <c r="E145" s="181" t="str">
        <f t="shared" si="6"/>
        <v>12_228</v>
      </c>
      <c r="F145" s="31">
        <v>1</v>
      </c>
      <c r="G145" s="31">
        <v>1</v>
      </c>
      <c r="H145" t="str">
        <f t="shared" si="7"/>
        <v>harva</v>
      </c>
      <c r="I145" t="str">
        <f t="shared" si="8"/>
        <v>tiivis</v>
      </c>
    </row>
    <row r="146" spans="1:9" x14ac:dyDescent="0.25">
      <c r="A146" s="31" t="s">
        <v>4148</v>
      </c>
      <c r="B146" s="181">
        <v>12</v>
      </c>
      <c r="C146" s="31">
        <v>229</v>
      </c>
      <c r="D146" s="181">
        <v>4025.5456934200001</v>
      </c>
      <c r="E146" s="181" t="str">
        <f t="shared" si="6"/>
        <v>12_229</v>
      </c>
      <c r="F146" s="31">
        <v>1</v>
      </c>
      <c r="G146" s="31">
        <v>1</v>
      </c>
      <c r="H146" t="str">
        <f t="shared" si="7"/>
        <v>harva</v>
      </c>
      <c r="I146" t="str">
        <f t="shared" si="8"/>
        <v>tiivis</v>
      </c>
    </row>
    <row r="147" spans="1:9" x14ac:dyDescent="0.25">
      <c r="A147" s="31" t="s">
        <v>4149</v>
      </c>
      <c r="B147" s="181">
        <v>12</v>
      </c>
      <c r="C147" s="31">
        <v>230</v>
      </c>
      <c r="D147" s="181">
        <v>5192.2500308199997</v>
      </c>
      <c r="E147" s="181" t="str">
        <f t="shared" si="6"/>
        <v>12_230</v>
      </c>
      <c r="F147" s="31">
        <v>1</v>
      </c>
      <c r="G147" s="31">
        <v>1</v>
      </c>
      <c r="H147" t="str">
        <f t="shared" si="7"/>
        <v>harva</v>
      </c>
      <c r="I147" t="str">
        <f t="shared" si="8"/>
        <v>tiivis</v>
      </c>
    </row>
    <row r="148" spans="1:9" x14ac:dyDescent="0.25">
      <c r="A148" s="31" t="s">
        <v>4150</v>
      </c>
      <c r="B148" s="181">
        <v>12</v>
      </c>
      <c r="C148" s="31">
        <v>231</v>
      </c>
      <c r="D148" s="181">
        <v>7153.39633271</v>
      </c>
      <c r="E148" s="181" t="str">
        <f t="shared" si="6"/>
        <v>12_231</v>
      </c>
      <c r="F148" s="31">
        <v>1</v>
      </c>
      <c r="G148" s="31">
        <v>1</v>
      </c>
      <c r="H148" t="str">
        <f t="shared" si="7"/>
        <v>harva</v>
      </c>
      <c r="I148" t="str">
        <f t="shared" si="8"/>
        <v>tiivis</v>
      </c>
    </row>
    <row r="149" spans="1:9" x14ac:dyDescent="0.25">
      <c r="A149" s="31" t="s">
        <v>4151</v>
      </c>
      <c r="B149" s="181">
        <v>12</v>
      </c>
      <c r="C149" s="31">
        <v>232</v>
      </c>
      <c r="D149" s="181">
        <v>2032.9130427800001</v>
      </c>
      <c r="E149" s="181" t="str">
        <f t="shared" si="6"/>
        <v>12_232</v>
      </c>
      <c r="F149" s="31">
        <v>1</v>
      </c>
      <c r="G149" s="31">
        <v>1</v>
      </c>
      <c r="H149" t="str">
        <f t="shared" si="7"/>
        <v>harva</v>
      </c>
      <c r="I149" t="str">
        <f t="shared" si="8"/>
        <v>tiivis</v>
      </c>
    </row>
    <row r="150" spans="1:9" x14ac:dyDescent="0.25">
      <c r="A150" s="31" t="s">
        <v>4085</v>
      </c>
      <c r="B150" s="181">
        <v>24</v>
      </c>
      <c r="C150" s="31">
        <v>1</v>
      </c>
      <c r="D150" s="181">
        <v>4888.3109552699998</v>
      </c>
      <c r="E150" s="181" t="str">
        <f t="shared" si="6"/>
        <v>24_1</v>
      </c>
      <c r="F150" s="31">
        <v>1</v>
      </c>
      <c r="G150" s="31">
        <v>1</v>
      </c>
      <c r="H150" t="str">
        <f t="shared" si="7"/>
        <v>harva</v>
      </c>
      <c r="I150" t="str">
        <f t="shared" si="8"/>
        <v>tiivis</v>
      </c>
    </row>
    <row r="151" spans="1:9" x14ac:dyDescent="0.25">
      <c r="A151" s="31" t="s">
        <v>4071</v>
      </c>
      <c r="B151" s="181">
        <v>24</v>
      </c>
      <c r="C151" s="31">
        <v>10</v>
      </c>
      <c r="D151" s="181">
        <v>5300.4707700999998</v>
      </c>
      <c r="E151" s="181" t="str">
        <f t="shared" si="6"/>
        <v>24_10</v>
      </c>
      <c r="F151" s="31">
        <v>1</v>
      </c>
      <c r="G151" s="31">
        <v>1</v>
      </c>
      <c r="H151" t="str">
        <f t="shared" si="7"/>
        <v>harva</v>
      </c>
      <c r="I151" t="str">
        <f t="shared" si="8"/>
        <v>tiivis</v>
      </c>
    </row>
    <row r="152" spans="1:9" x14ac:dyDescent="0.25">
      <c r="A152" s="31" t="s">
        <v>4072</v>
      </c>
      <c r="B152" s="181">
        <v>24</v>
      </c>
      <c r="C152" s="31">
        <v>11</v>
      </c>
      <c r="D152" s="181">
        <v>6321.3084367299998</v>
      </c>
      <c r="E152" s="181" t="str">
        <f t="shared" si="6"/>
        <v>24_11</v>
      </c>
      <c r="F152" s="31">
        <v>1</v>
      </c>
      <c r="G152" s="31">
        <v>1</v>
      </c>
      <c r="H152" t="str">
        <f t="shared" si="7"/>
        <v>harva</v>
      </c>
      <c r="I152" t="str">
        <f t="shared" si="8"/>
        <v>tiivis</v>
      </c>
    </row>
    <row r="153" spans="1:9" x14ac:dyDescent="0.25">
      <c r="A153" s="31" t="s">
        <v>4073</v>
      </c>
      <c r="B153" s="181">
        <v>24</v>
      </c>
      <c r="C153" s="31">
        <v>12</v>
      </c>
      <c r="D153" s="181">
        <v>8624.7374408699998</v>
      </c>
      <c r="E153" s="181" t="str">
        <f t="shared" si="6"/>
        <v>24_12</v>
      </c>
      <c r="F153" s="31">
        <v>1</v>
      </c>
      <c r="G153" s="31">
        <v>1</v>
      </c>
      <c r="H153" t="str">
        <f t="shared" si="7"/>
        <v>harva</v>
      </c>
      <c r="I153" t="str">
        <f t="shared" si="8"/>
        <v>tiivis</v>
      </c>
    </row>
    <row r="154" spans="1:9" x14ac:dyDescent="0.25">
      <c r="A154" s="31" t="s">
        <v>4088</v>
      </c>
      <c r="B154" s="181">
        <v>24</v>
      </c>
      <c r="C154" s="31">
        <v>2</v>
      </c>
      <c r="D154" s="181">
        <v>6431.5435555200002</v>
      </c>
      <c r="E154" s="181" t="str">
        <f t="shared" si="6"/>
        <v>24_2</v>
      </c>
      <c r="F154" s="31">
        <v>1</v>
      </c>
      <c r="G154" s="31">
        <v>1</v>
      </c>
      <c r="H154" t="str">
        <f t="shared" si="7"/>
        <v>harva</v>
      </c>
      <c r="I154" t="str">
        <f t="shared" si="8"/>
        <v>tiivis</v>
      </c>
    </row>
    <row r="155" spans="1:9" x14ac:dyDescent="0.25">
      <c r="A155" s="31" t="s">
        <v>4078</v>
      </c>
      <c r="B155" s="181">
        <v>24</v>
      </c>
      <c r="C155" s="31">
        <v>3</v>
      </c>
      <c r="D155" s="181">
        <v>5561.2689435499997</v>
      </c>
      <c r="E155" s="181" t="str">
        <f t="shared" si="6"/>
        <v>24_3</v>
      </c>
      <c r="F155" s="31">
        <v>1</v>
      </c>
      <c r="G155" s="31">
        <v>1</v>
      </c>
      <c r="H155" t="str">
        <f t="shared" si="7"/>
        <v>harva</v>
      </c>
      <c r="I155" t="str">
        <f t="shared" si="8"/>
        <v>tiivis</v>
      </c>
    </row>
    <row r="156" spans="1:9" x14ac:dyDescent="0.25">
      <c r="A156" s="31" t="s">
        <v>4079</v>
      </c>
      <c r="B156" s="181">
        <v>24</v>
      </c>
      <c r="C156" s="31">
        <v>4</v>
      </c>
      <c r="D156" s="181">
        <v>10911.250331400001</v>
      </c>
      <c r="E156" s="181" t="str">
        <f t="shared" si="6"/>
        <v>24_4</v>
      </c>
      <c r="F156" s="31">
        <v>1</v>
      </c>
      <c r="G156" s="31">
        <v>1</v>
      </c>
      <c r="H156" t="str">
        <f t="shared" si="7"/>
        <v>harva</v>
      </c>
      <c r="I156" t="str">
        <f t="shared" si="8"/>
        <v>tiivis</v>
      </c>
    </row>
    <row r="157" spans="1:9" x14ac:dyDescent="0.25">
      <c r="A157" s="31" t="s">
        <v>4081</v>
      </c>
      <c r="B157" s="181">
        <v>24</v>
      </c>
      <c r="C157" s="31">
        <v>6</v>
      </c>
      <c r="D157" s="181">
        <v>6091.9927461400002</v>
      </c>
      <c r="E157" s="181" t="str">
        <f t="shared" si="6"/>
        <v>24_6</v>
      </c>
      <c r="F157" s="31">
        <v>1</v>
      </c>
      <c r="G157" s="31">
        <v>1</v>
      </c>
      <c r="H157" t="str">
        <f t="shared" si="7"/>
        <v>harva</v>
      </c>
      <c r="I157" t="str">
        <f t="shared" si="8"/>
        <v>tiivis</v>
      </c>
    </row>
    <row r="158" spans="1:9" x14ac:dyDescent="0.25">
      <c r="A158" s="31" t="s">
        <v>4082</v>
      </c>
      <c r="B158" s="181">
        <v>24</v>
      </c>
      <c r="C158" s="31">
        <v>7</v>
      </c>
      <c r="D158" s="181">
        <v>3719.9695486999999</v>
      </c>
      <c r="E158" s="181" t="str">
        <f t="shared" si="6"/>
        <v>24_7</v>
      </c>
      <c r="F158" s="31">
        <v>1</v>
      </c>
      <c r="G158" s="31">
        <v>1</v>
      </c>
      <c r="H158" t="str">
        <f t="shared" si="7"/>
        <v>harva</v>
      </c>
      <c r="I158" t="str">
        <f t="shared" si="8"/>
        <v>tiivis</v>
      </c>
    </row>
    <row r="159" spans="1:9" x14ac:dyDescent="0.25">
      <c r="A159" s="31" t="s">
        <v>4083</v>
      </c>
      <c r="B159" s="181">
        <v>24</v>
      </c>
      <c r="C159" s="31">
        <v>8</v>
      </c>
      <c r="D159" s="181">
        <v>11307.1614656</v>
      </c>
      <c r="E159" s="181" t="str">
        <f t="shared" si="6"/>
        <v>24_8</v>
      </c>
      <c r="F159" s="31">
        <v>1</v>
      </c>
      <c r="G159" s="31">
        <v>1</v>
      </c>
      <c r="H159" t="str">
        <f t="shared" si="7"/>
        <v>harva</v>
      </c>
      <c r="I159" t="str">
        <f t="shared" si="8"/>
        <v>tiivis</v>
      </c>
    </row>
    <row r="160" spans="1:9" x14ac:dyDescent="0.25">
      <c r="A160" s="31" t="s">
        <v>4072</v>
      </c>
      <c r="B160" s="181">
        <v>25</v>
      </c>
      <c r="C160" s="31">
        <v>11</v>
      </c>
      <c r="D160" s="181">
        <v>5857.1688417699997</v>
      </c>
      <c r="E160" s="181" t="str">
        <f t="shared" si="6"/>
        <v>25_11</v>
      </c>
      <c r="F160" s="31">
        <v>1</v>
      </c>
      <c r="G160" s="31">
        <v>1</v>
      </c>
      <c r="H160" t="str">
        <f t="shared" si="7"/>
        <v>harva</v>
      </c>
      <c r="I160" t="str">
        <f t="shared" si="8"/>
        <v>tiivis</v>
      </c>
    </row>
    <row r="161" spans="1:9" x14ac:dyDescent="0.25">
      <c r="A161" s="31" t="s">
        <v>4073</v>
      </c>
      <c r="B161" s="181">
        <v>25</v>
      </c>
      <c r="C161" s="31">
        <v>12</v>
      </c>
      <c r="D161" s="181">
        <v>6026.5391892099997</v>
      </c>
      <c r="E161" s="181" t="str">
        <f t="shared" si="6"/>
        <v>25_12</v>
      </c>
      <c r="F161" s="31">
        <v>1</v>
      </c>
      <c r="G161" s="31">
        <v>1</v>
      </c>
      <c r="H161" t="str">
        <f t="shared" si="7"/>
        <v>harva</v>
      </c>
      <c r="I161" t="str">
        <f t="shared" si="8"/>
        <v>tiivis</v>
      </c>
    </row>
    <row r="162" spans="1:9" x14ac:dyDescent="0.25">
      <c r="A162" s="31" t="s">
        <v>4074</v>
      </c>
      <c r="B162" s="181">
        <v>25</v>
      </c>
      <c r="C162" s="31">
        <v>13</v>
      </c>
      <c r="D162" s="181">
        <v>2998.7939144299999</v>
      </c>
      <c r="E162" s="181" t="str">
        <f t="shared" si="6"/>
        <v>25_13</v>
      </c>
      <c r="F162" s="31">
        <v>1</v>
      </c>
      <c r="G162" s="31">
        <v>1</v>
      </c>
      <c r="H162" t="str">
        <f t="shared" si="7"/>
        <v>harva</v>
      </c>
      <c r="I162" t="str">
        <f t="shared" si="8"/>
        <v>tiivis</v>
      </c>
    </row>
    <row r="163" spans="1:9" x14ac:dyDescent="0.25">
      <c r="A163" s="31" t="s">
        <v>4075</v>
      </c>
      <c r="B163" s="181">
        <v>25</v>
      </c>
      <c r="C163" s="31">
        <v>14</v>
      </c>
      <c r="D163" s="181">
        <v>1980.1630299200001</v>
      </c>
      <c r="E163" s="181" t="str">
        <f t="shared" si="6"/>
        <v>25_14</v>
      </c>
      <c r="F163" s="31">
        <v>1</v>
      </c>
      <c r="G163" s="31">
        <v>1</v>
      </c>
      <c r="H163" t="str">
        <f t="shared" si="7"/>
        <v>harva</v>
      </c>
      <c r="I163" t="str">
        <f t="shared" si="8"/>
        <v>tiivis</v>
      </c>
    </row>
    <row r="164" spans="1:9" x14ac:dyDescent="0.25">
      <c r="A164" s="31" t="s">
        <v>4076</v>
      </c>
      <c r="B164" s="181">
        <v>25</v>
      </c>
      <c r="C164" s="31">
        <v>15</v>
      </c>
      <c r="D164" s="181">
        <v>3239.85243111</v>
      </c>
      <c r="E164" s="181" t="str">
        <f t="shared" si="6"/>
        <v>25_15</v>
      </c>
      <c r="F164" s="31">
        <v>1</v>
      </c>
      <c r="G164" s="31">
        <v>1</v>
      </c>
      <c r="H164" t="str">
        <f t="shared" si="7"/>
        <v>harva</v>
      </c>
      <c r="I164" t="str">
        <f t="shared" si="8"/>
        <v>tiivis</v>
      </c>
    </row>
    <row r="165" spans="1:9" x14ac:dyDescent="0.25">
      <c r="A165" s="31" t="s">
        <v>4077</v>
      </c>
      <c r="B165" s="181">
        <v>25</v>
      </c>
      <c r="C165" s="31">
        <v>16</v>
      </c>
      <c r="D165" s="181">
        <v>10588.411652700001</v>
      </c>
      <c r="E165" s="181" t="str">
        <f t="shared" si="6"/>
        <v>25_16</v>
      </c>
      <c r="F165" s="31">
        <v>1</v>
      </c>
      <c r="G165" s="31">
        <v>1</v>
      </c>
      <c r="H165" t="str">
        <f t="shared" si="7"/>
        <v>harva</v>
      </c>
      <c r="I165" t="str">
        <f t="shared" si="8"/>
        <v>tiivis</v>
      </c>
    </row>
    <row r="166" spans="1:9" x14ac:dyDescent="0.25">
      <c r="A166" s="31" t="s">
        <v>4087</v>
      </c>
      <c r="B166" s="181">
        <v>25</v>
      </c>
      <c r="C166" s="31">
        <v>18</v>
      </c>
      <c r="D166" s="181">
        <v>3838.3701640600002</v>
      </c>
      <c r="E166" s="181" t="str">
        <f t="shared" si="6"/>
        <v>25_18</v>
      </c>
      <c r="F166" s="31">
        <v>1</v>
      </c>
      <c r="G166" s="31">
        <v>1</v>
      </c>
      <c r="H166" t="str">
        <f t="shared" si="7"/>
        <v>harva</v>
      </c>
      <c r="I166" t="str">
        <f t="shared" si="8"/>
        <v>tiivis</v>
      </c>
    </row>
    <row r="167" spans="1:9" x14ac:dyDescent="0.25">
      <c r="A167" s="31" t="s">
        <v>4136</v>
      </c>
      <c r="B167" s="181">
        <v>25</v>
      </c>
      <c r="C167" s="31">
        <v>19</v>
      </c>
      <c r="D167" s="181">
        <v>7309.8207507400002</v>
      </c>
      <c r="E167" s="181" t="str">
        <f t="shared" si="6"/>
        <v>25_19</v>
      </c>
      <c r="F167" s="31">
        <v>1</v>
      </c>
      <c r="G167" s="31">
        <v>1</v>
      </c>
      <c r="H167" t="str">
        <f t="shared" si="7"/>
        <v>harva</v>
      </c>
      <c r="I167" t="str">
        <f t="shared" si="8"/>
        <v>tiivis</v>
      </c>
    </row>
    <row r="168" spans="1:9" x14ac:dyDescent="0.25">
      <c r="A168" s="31" t="s">
        <v>4088</v>
      </c>
      <c r="B168" s="181">
        <v>25</v>
      </c>
      <c r="C168" s="31">
        <v>2</v>
      </c>
      <c r="D168" s="181">
        <v>2017.85738857</v>
      </c>
      <c r="E168" s="181" t="str">
        <f t="shared" si="6"/>
        <v>25_2</v>
      </c>
      <c r="F168" s="31">
        <v>0</v>
      </c>
      <c r="G168" s="31">
        <v>1</v>
      </c>
      <c r="H168">
        <f t="shared" si="7"/>
        <v>0</v>
      </c>
      <c r="I168" t="str">
        <f t="shared" si="8"/>
        <v>tiivis</v>
      </c>
    </row>
    <row r="169" spans="1:9" x14ac:dyDescent="0.25">
      <c r="A169" s="31" t="s">
        <v>4089</v>
      </c>
      <c r="B169" s="181">
        <v>25</v>
      </c>
      <c r="C169" s="31">
        <v>20</v>
      </c>
      <c r="D169" s="181">
        <v>11381.1433915</v>
      </c>
      <c r="E169" s="181" t="str">
        <f t="shared" si="6"/>
        <v>25_20</v>
      </c>
      <c r="F169" s="31">
        <v>1</v>
      </c>
      <c r="G169" s="31">
        <v>1</v>
      </c>
      <c r="H169" t="str">
        <f t="shared" si="7"/>
        <v>harva</v>
      </c>
      <c r="I169" t="str">
        <f t="shared" si="8"/>
        <v>tiivis</v>
      </c>
    </row>
    <row r="170" spans="1:9" x14ac:dyDescent="0.25">
      <c r="A170" s="31" t="s">
        <v>4090</v>
      </c>
      <c r="B170" s="181">
        <v>25</v>
      </c>
      <c r="C170" s="31">
        <v>21</v>
      </c>
      <c r="D170" s="181">
        <v>1715.6403118600001</v>
      </c>
      <c r="E170" s="181" t="str">
        <f t="shared" si="6"/>
        <v>25_21</v>
      </c>
      <c r="F170" s="31">
        <v>1</v>
      </c>
      <c r="G170" s="31">
        <v>1</v>
      </c>
      <c r="H170" t="str">
        <f t="shared" si="7"/>
        <v>harva</v>
      </c>
      <c r="I170" t="str">
        <f t="shared" si="8"/>
        <v>tiivis</v>
      </c>
    </row>
    <row r="171" spans="1:9" x14ac:dyDescent="0.25">
      <c r="A171" s="31" t="s">
        <v>4091</v>
      </c>
      <c r="B171" s="181">
        <v>25</v>
      </c>
      <c r="C171" s="31">
        <v>22</v>
      </c>
      <c r="D171" s="181">
        <v>2569.04883032</v>
      </c>
      <c r="E171" s="181" t="str">
        <f t="shared" si="6"/>
        <v>25_22</v>
      </c>
      <c r="F171" s="31">
        <v>1</v>
      </c>
      <c r="G171" s="31">
        <v>1</v>
      </c>
      <c r="H171" t="str">
        <f t="shared" si="7"/>
        <v>harva</v>
      </c>
      <c r="I171" t="str">
        <f t="shared" si="8"/>
        <v>tiivis</v>
      </c>
    </row>
    <row r="172" spans="1:9" x14ac:dyDescent="0.25">
      <c r="A172" s="31" t="s">
        <v>4092</v>
      </c>
      <c r="B172" s="181">
        <v>25</v>
      </c>
      <c r="C172" s="31">
        <v>23</v>
      </c>
      <c r="D172" s="181">
        <v>6032.9887902600003</v>
      </c>
      <c r="E172" s="181" t="str">
        <f t="shared" si="6"/>
        <v>25_23</v>
      </c>
      <c r="F172" s="31">
        <v>1</v>
      </c>
      <c r="G172" s="31">
        <v>1</v>
      </c>
      <c r="H172" t="str">
        <f t="shared" si="7"/>
        <v>harva</v>
      </c>
      <c r="I172" t="str">
        <f t="shared" si="8"/>
        <v>tiivis</v>
      </c>
    </row>
    <row r="173" spans="1:9" x14ac:dyDescent="0.25">
      <c r="A173" s="31" t="s">
        <v>4137</v>
      </c>
      <c r="B173" s="181">
        <v>25</v>
      </c>
      <c r="C173" s="31">
        <v>24</v>
      </c>
      <c r="D173" s="181">
        <v>5437.0666256300001</v>
      </c>
      <c r="E173" s="181" t="str">
        <f t="shared" si="6"/>
        <v>25_24</v>
      </c>
      <c r="F173" s="31">
        <v>1</v>
      </c>
      <c r="G173" s="31">
        <v>1</v>
      </c>
      <c r="H173" t="str">
        <f t="shared" si="7"/>
        <v>harva</v>
      </c>
      <c r="I173" t="str">
        <f t="shared" si="8"/>
        <v>tiivis</v>
      </c>
    </row>
    <row r="174" spans="1:9" x14ac:dyDescent="0.25">
      <c r="A174" s="31" t="s">
        <v>4093</v>
      </c>
      <c r="B174" s="181">
        <v>25</v>
      </c>
      <c r="C174" s="31">
        <v>25</v>
      </c>
      <c r="D174" s="181">
        <v>10535.172300099999</v>
      </c>
      <c r="E174" s="181" t="str">
        <f t="shared" si="6"/>
        <v>25_25</v>
      </c>
      <c r="F174" s="31">
        <v>1</v>
      </c>
      <c r="G174" s="31">
        <v>1</v>
      </c>
      <c r="H174" t="str">
        <f t="shared" si="7"/>
        <v>harva</v>
      </c>
      <c r="I174" t="str">
        <f t="shared" si="8"/>
        <v>tiivis</v>
      </c>
    </row>
    <row r="175" spans="1:9" x14ac:dyDescent="0.25">
      <c r="A175" s="31" t="s">
        <v>4095</v>
      </c>
      <c r="B175" s="181">
        <v>25</v>
      </c>
      <c r="C175" s="31">
        <v>27</v>
      </c>
      <c r="D175" s="181">
        <v>3923.3753757600002</v>
      </c>
      <c r="E175" s="181" t="str">
        <f t="shared" si="6"/>
        <v>25_27</v>
      </c>
      <c r="F175" s="31">
        <v>1</v>
      </c>
      <c r="G175" s="31">
        <v>1</v>
      </c>
      <c r="H175" t="str">
        <f t="shared" si="7"/>
        <v>harva</v>
      </c>
      <c r="I175" t="str">
        <f t="shared" si="8"/>
        <v>tiivis</v>
      </c>
    </row>
    <row r="176" spans="1:9" x14ac:dyDescent="0.25">
      <c r="A176" s="31" t="s">
        <v>4096</v>
      </c>
      <c r="B176" s="181">
        <v>25</v>
      </c>
      <c r="C176" s="31">
        <v>28</v>
      </c>
      <c r="D176" s="181">
        <v>5838.7839499800002</v>
      </c>
      <c r="E176" s="181" t="str">
        <f t="shared" si="6"/>
        <v>25_28</v>
      </c>
      <c r="F176" s="31">
        <v>1</v>
      </c>
      <c r="G176" s="31">
        <v>1</v>
      </c>
      <c r="H176" t="str">
        <f t="shared" si="7"/>
        <v>harva</v>
      </c>
      <c r="I176" t="str">
        <f t="shared" si="8"/>
        <v>tiivis</v>
      </c>
    </row>
    <row r="177" spans="1:9" x14ac:dyDescent="0.25">
      <c r="A177" s="31" t="s">
        <v>4138</v>
      </c>
      <c r="B177" s="181">
        <v>25</v>
      </c>
      <c r="C177" s="31">
        <v>29</v>
      </c>
      <c r="D177" s="181">
        <v>6061.85044277</v>
      </c>
      <c r="E177" s="181" t="str">
        <f t="shared" si="6"/>
        <v>25_29</v>
      </c>
      <c r="F177" s="31">
        <v>1</v>
      </c>
      <c r="G177" s="31">
        <v>1</v>
      </c>
      <c r="H177" t="str">
        <f t="shared" si="7"/>
        <v>harva</v>
      </c>
      <c r="I177" t="str">
        <f t="shared" si="8"/>
        <v>tiivis</v>
      </c>
    </row>
    <row r="178" spans="1:9" x14ac:dyDescent="0.25">
      <c r="A178" s="31" t="s">
        <v>4078</v>
      </c>
      <c r="B178" s="181">
        <v>25</v>
      </c>
      <c r="C178" s="31">
        <v>3</v>
      </c>
      <c r="D178" s="181">
        <v>3609.63233584</v>
      </c>
      <c r="E178" s="181" t="str">
        <f t="shared" si="6"/>
        <v>25_3</v>
      </c>
      <c r="F178" s="31">
        <v>0</v>
      </c>
      <c r="G178" s="31">
        <v>1</v>
      </c>
      <c r="H178">
        <f t="shared" si="7"/>
        <v>0</v>
      </c>
      <c r="I178" t="str">
        <f t="shared" si="8"/>
        <v>tiivis</v>
      </c>
    </row>
    <row r="179" spans="1:9" x14ac:dyDescent="0.25">
      <c r="A179" s="31" t="s">
        <v>4139</v>
      </c>
      <c r="B179" s="181">
        <v>25</v>
      </c>
      <c r="C179" s="31">
        <v>30</v>
      </c>
      <c r="D179" s="181">
        <v>2204.3618173599998</v>
      </c>
      <c r="E179" s="181" t="str">
        <f t="shared" si="6"/>
        <v>25_30</v>
      </c>
      <c r="F179" s="31">
        <v>1</v>
      </c>
      <c r="G179" s="31">
        <v>1</v>
      </c>
      <c r="H179" t="str">
        <f t="shared" si="7"/>
        <v>harva</v>
      </c>
      <c r="I179" t="str">
        <f t="shared" si="8"/>
        <v>tiivis</v>
      </c>
    </row>
    <row r="180" spans="1:9" x14ac:dyDescent="0.25">
      <c r="A180" s="31" t="s">
        <v>4140</v>
      </c>
      <c r="B180" s="181">
        <v>25</v>
      </c>
      <c r="C180" s="31">
        <v>31</v>
      </c>
      <c r="D180" s="181">
        <v>4568.7518688999999</v>
      </c>
      <c r="E180" s="181" t="str">
        <f t="shared" si="6"/>
        <v>25_31</v>
      </c>
      <c r="F180" s="31">
        <v>1</v>
      </c>
      <c r="G180" s="31">
        <v>1</v>
      </c>
      <c r="H180" t="str">
        <f t="shared" si="7"/>
        <v>harva</v>
      </c>
      <c r="I180" t="str">
        <f t="shared" si="8"/>
        <v>tiivis</v>
      </c>
    </row>
    <row r="181" spans="1:9" x14ac:dyDescent="0.25">
      <c r="A181" s="31" t="s">
        <v>4152</v>
      </c>
      <c r="B181" s="181">
        <v>25</v>
      </c>
      <c r="C181" s="31">
        <v>32</v>
      </c>
      <c r="D181" s="181">
        <v>6678.7291334700003</v>
      </c>
      <c r="E181" s="181" t="str">
        <f t="shared" si="6"/>
        <v>25_32</v>
      </c>
      <c r="F181" s="31">
        <v>1</v>
      </c>
      <c r="G181" s="31">
        <v>1</v>
      </c>
      <c r="H181" t="str">
        <f t="shared" si="7"/>
        <v>harva</v>
      </c>
      <c r="I181" t="str">
        <f t="shared" si="8"/>
        <v>tiivis</v>
      </c>
    </row>
    <row r="182" spans="1:9" x14ac:dyDescent="0.25">
      <c r="A182" s="31" t="s">
        <v>4153</v>
      </c>
      <c r="B182" s="181">
        <v>25</v>
      </c>
      <c r="C182" s="31">
        <v>33</v>
      </c>
      <c r="D182" s="181">
        <v>7760.84939175</v>
      </c>
      <c r="E182" s="181" t="str">
        <f t="shared" si="6"/>
        <v>25_33</v>
      </c>
      <c r="F182" s="31">
        <v>1</v>
      </c>
      <c r="G182" s="31">
        <v>1</v>
      </c>
      <c r="H182" t="str">
        <f t="shared" si="7"/>
        <v>harva</v>
      </c>
      <c r="I182" t="str">
        <f t="shared" si="8"/>
        <v>tiivis</v>
      </c>
    </row>
    <row r="183" spans="1:9" x14ac:dyDescent="0.25">
      <c r="A183" s="31" t="s">
        <v>4154</v>
      </c>
      <c r="B183" s="181">
        <v>25</v>
      </c>
      <c r="C183" s="31">
        <v>34</v>
      </c>
      <c r="D183" s="181">
        <v>5600.8318069200004</v>
      </c>
      <c r="E183" s="181" t="str">
        <f t="shared" si="6"/>
        <v>25_34</v>
      </c>
      <c r="F183" s="31">
        <v>1</v>
      </c>
      <c r="G183" s="31">
        <v>1</v>
      </c>
      <c r="H183" t="str">
        <f t="shared" si="7"/>
        <v>harva</v>
      </c>
      <c r="I183" t="str">
        <f t="shared" si="8"/>
        <v>tiivis</v>
      </c>
    </row>
    <row r="184" spans="1:9" x14ac:dyDescent="0.25">
      <c r="A184" s="31" t="s">
        <v>4155</v>
      </c>
      <c r="B184" s="181">
        <v>25</v>
      </c>
      <c r="C184" s="31">
        <v>35</v>
      </c>
      <c r="D184" s="181">
        <v>6673.4047045200005</v>
      </c>
      <c r="E184" s="181" t="str">
        <f t="shared" si="6"/>
        <v>25_35</v>
      </c>
      <c r="F184" s="31">
        <v>1</v>
      </c>
      <c r="G184" s="31">
        <v>1</v>
      </c>
      <c r="H184" t="str">
        <f t="shared" si="7"/>
        <v>harva</v>
      </c>
      <c r="I184" t="str">
        <f t="shared" si="8"/>
        <v>tiivis</v>
      </c>
    </row>
    <row r="185" spans="1:9" x14ac:dyDescent="0.25">
      <c r="A185" s="31" t="s">
        <v>4156</v>
      </c>
      <c r="B185" s="181">
        <v>25</v>
      </c>
      <c r="C185" s="31">
        <v>36</v>
      </c>
      <c r="D185" s="181">
        <v>4124.0091967799999</v>
      </c>
      <c r="E185" s="181" t="str">
        <f t="shared" si="6"/>
        <v>25_36</v>
      </c>
      <c r="F185" s="31">
        <v>1</v>
      </c>
      <c r="G185" s="31">
        <v>1</v>
      </c>
      <c r="H185" t="str">
        <f t="shared" si="7"/>
        <v>harva</v>
      </c>
      <c r="I185" t="str">
        <f t="shared" si="8"/>
        <v>tiivis</v>
      </c>
    </row>
    <row r="186" spans="1:9" x14ac:dyDescent="0.25">
      <c r="A186" s="31" t="s">
        <v>4079</v>
      </c>
      <c r="B186" s="181">
        <v>25</v>
      </c>
      <c r="C186" s="31">
        <v>4</v>
      </c>
      <c r="D186" s="181">
        <v>5508.3884422499996</v>
      </c>
      <c r="E186" s="181" t="str">
        <f t="shared" si="6"/>
        <v>25_4</v>
      </c>
      <c r="F186" s="31">
        <v>0</v>
      </c>
      <c r="G186" s="31">
        <v>1</v>
      </c>
      <c r="H186">
        <f t="shared" si="7"/>
        <v>0</v>
      </c>
      <c r="I186" t="str">
        <f t="shared" si="8"/>
        <v>tiivis</v>
      </c>
    </row>
    <row r="187" spans="1:9" x14ac:dyDescent="0.25">
      <c r="A187" s="31" t="s">
        <v>4080</v>
      </c>
      <c r="B187" s="181">
        <v>25</v>
      </c>
      <c r="C187" s="31">
        <v>5</v>
      </c>
      <c r="D187" s="181">
        <v>4530.5468257800003</v>
      </c>
      <c r="E187" s="181" t="str">
        <f t="shared" si="6"/>
        <v>25_5</v>
      </c>
      <c r="F187" s="31">
        <v>0</v>
      </c>
      <c r="G187" s="31">
        <v>1</v>
      </c>
      <c r="H187">
        <f t="shared" si="7"/>
        <v>0</v>
      </c>
      <c r="I187" t="str">
        <f t="shared" si="8"/>
        <v>tiivis</v>
      </c>
    </row>
    <row r="188" spans="1:9" x14ac:dyDescent="0.25">
      <c r="A188" s="31" t="s">
        <v>4081</v>
      </c>
      <c r="B188" s="181">
        <v>25</v>
      </c>
      <c r="C188" s="31">
        <v>6</v>
      </c>
      <c r="D188" s="181">
        <v>4768.1348964899998</v>
      </c>
      <c r="E188" s="181" t="str">
        <f t="shared" si="6"/>
        <v>25_6</v>
      </c>
      <c r="F188" s="31">
        <v>0</v>
      </c>
      <c r="G188" s="31">
        <v>1</v>
      </c>
      <c r="H188">
        <f t="shared" si="7"/>
        <v>0</v>
      </c>
      <c r="I188" t="str">
        <f t="shared" si="8"/>
        <v>tiivis</v>
      </c>
    </row>
    <row r="189" spans="1:9" x14ac:dyDescent="0.25">
      <c r="A189" s="31" t="s">
        <v>4082</v>
      </c>
      <c r="B189" s="181">
        <v>25</v>
      </c>
      <c r="C189" s="31">
        <v>7</v>
      </c>
      <c r="D189" s="181">
        <v>7726.3128599499996</v>
      </c>
      <c r="E189" s="181" t="str">
        <f t="shared" si="6"/>
        <v>25_7</v>
      </c>
      <c r="F189" s="31">
        <v>0</v>
      </c>
      <c r="G189" s="31">
        <v>1</v>
      </c>
      <c r="H189">
        <f t="shared" si="7"/>
        <v>0</v>
      </c>
      <c r="I189" t="str">
        <f t="shared" si="8"/>
        <v>tiivis</v>
      </c>
    </row>
    <row r="190" spans="1:9" x14ac:dyDescent="0.25">
      <c r="A190" s="31" t="s">
        <v>4083</v>
      </c>
      <c r="B190" s="181">
        <v>25</v>
      </c>
      <c r="C190" s="31">
        <v>8</v>
      </c>
      <c r="D190" s="181">
        <v>1649.9586342499999</v>
      </c>
      <c r="E190" s="181" t="str">
        <f t="shared" si="6"/>
        <v>25_8</v>
      </c>
      <c r="F190" s="31">
        <v>0</v>
      </c>
      <c r="G190" s="31">
        <v>1</v>
      </c>
      <c r="H190">
        <f t="shared" si="7"/>
        <v>0</v>
      </c>
      <c r="I190" t="str">
        <f t="shared" si="8"/>
        <v>tiivis</v>
      </c>
    </row>
    <row r="191" spans="1:9" x14ac:dyDescent="0.25">
      <c r="A191" s="31" t="s">
        <v>4084</v>
      </c>
      <c r="B191" s="181">
        <v>25</v>
      </c>
      <c r="C191" s="31">
        <v>9</v>
      </c>
      <c r="D191" s="181">
        <v>4113.9001810999998</v>
      </c>
      <c r="E191" s="181" t="str">
        <f t="shared" si="6"/>
        <v>25_9</v>
      </c>
      <c r="F191" s="31">
        <v>1</v>
      </c>
      <c r="G191" s="31">
        <v>1</v>
      </c>
      <c r="H191" t="str">
        <f t="shared" si="7"/>
        <v>harva</v>
      </c>
      <c r="I191" t="str">
        <f t="shared" si="8"/>
        <v>tiivis</v>
      </c>
    </row>
    <row r="192" spans="1:9" x14ac:dyDescent="0.25">
      <c r="A192" s="31" t="s">
        <v>4085</v>
      </c>
      <c r="B192" s="181">
        <v>45</v>
      </c>
      <c r="C192" s="31">
        <v>1</v>
      </c>
      <c r="D192" s="181">
        <v>3619.9625576499998</v>
      </c>
      <c r="E192" s="181" t="str">
        <f t="shared" si="6"/>
        <v>45_1</v>
      </c>
      <c r="F192" s="31">
        <v>0</v>
      </c>
      <c r="G192" s="31">
        <v>0</v>
      </c>
      <c r="H192">
        <f t="shared" si="7"/>
        <v>0</v>
      </c>
      <c r="I192">
        <f t="shared" si="8"/>
        <v>0</v>
      </c>
    </row>
    <row r="193" spans="1:9" x14ac:dyDescent="0.25">
      <c r="A193" s="31" t="s">
        <v>4071</v>
      </c>
      <c r="B193" s="181">
        <v>45</v>
      </c>
      <c r="C193" s="31">
        <v>10</v>
      </c>
      <c r="D193" s="181">
        <v>4632.0132307200001</v>
      </c>
      <c r="E193" s="181" t="str">
        <f t="shared" si="6"/>
        <v>45_10</v>
      </c>
      <c r="F193" s="31">
        <v>0</v>
      </c>
      <c r="G193" s="31">
        <v>1</v>
      </c>
      <c r="H193">
        <f t="shared" si="7"/>
        <v>0</v>
      </c>
      <c r="I193" t="str">
        <f t="shared" si="8"/>
        <v>tiivis</v>
      </c>
    </row>
    <row r="194" spans="1:9" x14ac:dyDescent="0.25">
      <c r="A194" s="31" t="s">
        <v>4088</v>
      </c>
      <c r="B194" s="181">
        <v>45</v>
      </c>
      <c r="C194" s="31">
        <v>2</v>
      </c>
      <c r="D194" s="181">
        <v>14108.721368500001</v>
      </c>
      <c r="E194" s="181" t="str">
        <f t="shared" si="6"/>
        <v>45_2</v>
      </c>
      <c r="F194" s="31">
        <v>0</v>
      </c>
      <c r="G194" s="31">
        <v>1</v>
      </c>
      <c r="H194">
        <f t="shared" si="7"/>
        <v>0</v>
      </c>
      <c r="I194" t="str">
        <f t="shared" si="8"/>
        <v>tiivis</v>
      </c>
    </row>
    <row r="195" spans="1:9" x14ac:dyDescent="0.25">
      <c r="A195" s="31" t="s">
        <v>4078</v>
      </c>
      <c r="B195" s="181">
        <v>45</v>
      </c>
      <c r="C195" s="31">
        <v>3</v>
      </c>
      <c r="D195" s="181">
        <v>17962.077761500001</v>
      </c>
      <c r="E195" s="181" t="str">
        <f t="shared" ref="E195:E258" si="9">CONCATENATE(B195,"_",C195)</f>
        <v>45_3</v>
      </c>
      <c r="F195" s="31">
        <v>0</v>
      </c>
      <c r="G195" s="31">
        <v>1</v>
      </c>
      <c r="H195">
        <f t="shared" ref="H195:H258" si="10">IF(F195=1,"harva",0)</f>
        <v>0</v>
      </c>
      <c r="I195" t="str">
        <f t="shared" ref="I195:I258" si="11">IF(G195=1,"tiivis",0)</f>
        <v>tiivis</v>
      </c>
    </row>
    <row r="196" spans="1:9" x14ac:dyDescent="0.25">
      <c r="A196" s="31" t="s">
        <v>4079</v>
      </c>
      <c r="B196" s="181">
        <v>45</v>
      </c>
      <c r="C196" s="31">
        <v>4</v>
      </c>
      <c r="D196" s="181">
        <v>6809.2014307400004</v>
      </c>
      <c r="E196" s="181" t="str">
        <f t="shared" si="9"/>
        <v>45_4</v>
      </c>
      <c r="F196" s="31">
        <v>0</v>
      </c>
      <c r="G196" s="31">
        <v>1</v>
      </c>
      <c r="H196">
        <f t="shared" si="10"/>
        <v>0</v>
      </c>
      <c r="I196" t="str">
        <f t="shared" si="11"/>
        <v>tiivis</v>
      </c>
    </row>
    <row r="197" spans="1:9" x14ac:dyDescent="0.25">
      <c r="A197" s="31" t="s">
        <v>4080</v>
      </c>
      <c r="B197" s="181">
        <v>45</v>
      </c>
      <c r="C197" s="31">
        <v>5</v>
      </c>
      <c r="D197" s="181">
        <v>2298.7495668299998</v>
      </c>
      <c r="E197" s="181" t="str">
        <f t="shared" si="9"/>
        <v>45_5</v>
      </c>
      <c r="F197" s="31">
        <v>0</v>
      </c>
      <c r="G197" s="31">
        <v>1</v>
      </c>
      <c r="H197">
        <f t="shared" si="10"/>
        <v>0</v>
      </c>
      <c r="I197" t="str">
        <f t="shared" si="11"/>
        <v>tiivis</v>
      </c>
    </row>
    <row r="198" spans="1:9" x14ac:dyDescent="0.25">
      <c r="A198" s="31" t="s">
        <v>4081</v>
      </c>
      <c r="B198" s="181">
        <v>45</v>
      </c>
      <c r="C198" s="31">
        <v>6</v>
      </c>
      <c r="D198" s="181">
        <v>5460.5456258499999</v>
      </c>
      <c r="E198" s="181" t="str">
        <f t="shared" si="9"/>
        <v>45_6</v>
      </c>
      <c r="F198" s="31">
        <v>0</v>
      </c>
      <c r="G198" s="31">
        <v>1</v>
      </c>
      <c r="H198">
        <f t="shared" si="10"/>
        <v>0</v>
      </c>
      <c r="I198" t="str">
        <f t="shared" si="11"/>
        <v>tiivis</v>
      </c>
    </row>
    <row r="199" spans="1:9" x14ac:dyDescent="0.25">
      <c r="A199" s="31" t="s">
        <v>4082</v>
      </c>
      <c r="B199" s="181">
        <v>45</v>
      </c>
      <c r="C199" s="31">
        <v>7</v>
      </c>
      <c r="D199" s="181">
        <v>8104.0059267699999</v>
      </c>
      <c r="E199" s="181" t="str">
        <f t="shared" si="9"/>
        <v>45_7</v>
      </c>
      <c r="F199" s="31">
        <v>0</v>
      </c>
      <c r="G199" s="31">
        <v>1</v>
      </c>
      <c r="H199">
        <f t="shared" si="10"/>
        <v>0</v>
      </c>
      <c r="I199" t="str">
        <f t="shared" si="11"/>
        <v>tiivis</v>
      </c>
    </row>
    <row r="200" spans="1:9" x14ac:dyDescent="0.25">
      <c r="A200" s="31" t="s">
        <v>4084</v>
      </c>
      <c r="B200" s="181">
        <v>45</v>
      </c>
      <c r="C200" s="31">
        <v>9</v>
      </c>
      <c r="D200" s="181">
        <v>2594.4535116100001</v>
      </c>
      <c r="E200" s="181" t="str">
        <f t="shared" si="9"/>
        <v>45_9</v>
      </c>
      <c r="F200" s="31">
        <v>0</v>
      </c>
      <c r="G200" s="31">
        <v>1</v>
      </c>
      <c r="H200">
        <f t="shared" si="10"/>
        <v>0</v>
      </c>
      <c r="I200" t="str">
        <f t="shared" si="11"/>
        <v>tiivis</v>
      </c>
    </row>
    <row r="201" spans="1:9" x14ac:dyDescent="0.25">
      <c r="A201" s="31" t="s">
        <v>4072</v>
      </c>
      <c r="B201" s="181">
        <v>46</v>
      </c>
      <c r="C201" s="31">
        <v>11</v>
      </c>
      <c r="D201" s="181">
        <v>6748.0902561800003</v>
      </c>
      <c r="E201" s="181" t="str">
        <f t="shared" si="9"/>
        <v>46_11</v>
      </c>
      <c r="F201" s="31">
        <v>1</v>
      </c>
      <c r="G201" s="31">
        <v>1</v>
      </c>
      <c r="H201" t="str">
        <f t="shared" si="10"/>
        <v>harva</v>
      </c>
      <c r="I201" t="str">
        <f t="shared" si="11"/>
        <v>tiivis</v>
      </c>
    </row>
    <row r="202" spans="1:9" x14ac:dyDescent="0.25">
      <c r="A202" s="31" t="s">
        <v>4073</v>
      </c>
      <c r="B202" s="181">
        <v>46</v>
      </c>
      <c r="C202" s="31">
        <v>12</v>
      </c>
      <c r="D202" s="181">
        <v>9064.0564881099999</v>
      </c>
      <c r="E202" s="181" t="str">
        <f t="shared" si="9"/>
        <v>46_12</v>
      </c>
      <c r="F202" s="31">
        <v>1</v>
      </c>
      <c r="G202" s="31">
        <v>1</v>
      </c>
      <c r="H202" t="str">
        <f t="shared" si="10"/>
        <v>harva</v>
      </c>
      <c r="I202" t="str">
        <f t="shared" si="11"/>
        <v>tiivis</v>
      </c>
    </row>
    <row r="203" spans="1:9" x14ac:dyDescent="0.25">
      <c r="A203" s="31" t="s">
        <v>4074</v>
      </c>
      <c r="B203" s="181">
        <v>46</v>
      </c>
      <c r="C203" s="31">
        <v>13</v>
      </c>
      <c r="D203" s="181">
        <v>4051.7492385999999</v>
      </c>
      <c r="E203" s="181" t="str">
        <f t="shared" si="9"/>
        <v>46_13</v>
      </c>
      <c r="F203" s="31">
        <v>1</v>
      </c>
      <c r="G203" s="31">
        <v>1</v>
      </c>
      <c r="H203" t="str">
        <f t="shared" si="10"/>
        <v>harva</v>
      </c>
      <c r="I203" t="str">
        <f t="shared" si="11"/>
        <v>tiivis</v>
      </c>
    </row>
    <row r="204" spans="1:9" x14ac:dyDescent="0.25">
      <c r="A204" s="31" t="s">
        <v>4085</v>
      </c>
      <c r="B204" s="181">
        <v>50</v>
      </c>
      <c r="C204" s="31">
        <v>1</v>
      </c>
      <c r="D204" s="181">
        <v>14100.597254099999</v>
      </c>
      <c r="E204" s="181" t="str">
        <f t="shared" si="9"/>
        <v>50_1</v>
      </c>
      <c r="F204" s="31">
        <v>0</v>
      </c>
      <c r="G204" s="31">
        <v>1</v>
      </c>
      <c r="H204">
        <f t="shared" si="10"/>
        <v>0</v>
      </c>
      <c r="I204" t="str">
        <f t="shared" si="11"/>
        <v>tiivis</v>
      </c>
    </row>
    <row r="205" spans="1:9" x14ac:dyDescent="0.25">
      <c r="A205" s="31" t="s">
        <v>4078</v>
      </c>
      <c r="B205" s="181">
        <v>50</v>
      </c>
      <c r="C205" s="31">
        <v>3</v>
      </c>
      <c r="D205" s="181">
        <v>11075.027190500001</v>
      </c>
      <c r="E205" s="181" t="str">
        <f t="shared" si="9"/>
        <v>50_3</v>
      </c>
      <c r="F205" s="31">
        <v>0</v>
      </c>
      <c r="G205" s="31">
        <v>1</v>
      </c>
      <c r="H205">
        <f t="shared" si="10"/>
        <v>0</v>
      </c>
      <c r="I205" t="str">
        <f t="shared" si="11"/>
        <v>tiivis</v>
      </c>
    </row>
    <row r="206" spans="1:9" x14ac:dyDescent="0.25">
      <c r="A206" s="31" t="s">
        <v>4079</v>
      </c>
      <c r="B206" s="181">
        <v>50</v>
      </c>
      <c r="C206" s="31">
        <v>4</v>
      </c>
      <c r="D206" s="181">
        <v>11813.8718195</v>
      </c>
      <c r="E206" s="181" t="str">
        <f t="shared" si="9"/>
        <v>50_4</v>
      </c>
      <c r="F206" s="31">
        <v>0</v>
      </c>
      <c r="G206" s="31">
        <v>1</v>
      </c>
      <c r="H206">
        <f t="shared" si="10"/>
        <v>0</v>
      </c>
      <c r="I206" t="str">
        <f t="shared" si="11"/>
        <v>tiivis</v>
      </c>
    </row>
    <row r="207" spans="1:9" x14ac:dyDescent="0.25">
      <c r="A207" s="31" t="s">
        <v>4080</v>
      </c>
      <c r="B207" s="181">
        <v>50</v>
      </c>
      <c r="C207" s="31">
        <v>5</v>
      </c>
      <c r="D207" s="181">
        <v>7413.3143735399999</v>
      </c>
      <c r="E207" s="181" t="str">
        <f t="shared" si="9"/>
        <v>50_5</v>
      </c>
      <c r="F207" s="31">
        <v>0</v>
      </c>
      <c r="G207" s="31">
        <v>1</v>
      </c>
      <c r="H207">
        <f t="shared" si="10"/>
        <v>0</v>
      </c>
      <c r="I207" t="str">
        <f t="shared" si="11"/>
        <v>tiivis</v>
      </c>
    </row>
    <row r="208" spans="1:9" x14ac:dyDescent="0.25">
      <c r="A208" s="31" t="s">
        <v>4081</v>
      </c>
      <c r="B208" s="181">
        <v>50</v>
      </c>
      <c r="C208" s="31">
        <v>6</v>
      </c>
      <c r="D208" s="181">
        <v>14398.8628025</v>
      </c>
      <c r="E208" s="181" t="str">
        <f t="shared" si="9"/>
        <v>50_6</v>
      </c>
      <c r="F208" s="31">
        <v>1</v>
      </c>
      <c r="G208" s="31">
        <v>1</v>
      </c>
      <c r="H208" t="str">
        <f t="shared" si="10"/>
        <v>harva</v>
      </c>
      <c r="I208" t="str">
        <f t="shared" si="11"/>
        <v>tiivis</v>
      </c>
    </row>
    <row r="209" spans="1:9" x14ac:dyDescent="0.25">
      <c r="A209" s="31" t="s">
        <v>4082</v>
      </c>
      <c r="B209" s="181">
        <v>50</v>
      </c>
      <c r="C209" s="31">
        <v>7</v>
      </c>
      <c r="D209" s="181">
        <v>12526.077815299999</v>
      </c>
      <c r="E209" s="181" t="str">
        <f t="shared" si="9"/>
        <v>50_7</v>
      </c>
      <c r="F209" s="31">
        <v>1</v>
      </c>
      <c r="G209" s="31">
        <v>1</v>
      </c>
      <c r="H209" t="str">
        <f t="shared" si="10"/>
        <v>harva</v>
      </c>
      <c r="I209" t="str">
        <f t="shared" si="11"/>
        <v>tiivis</v>
      </c>
    </row>
    <row r="210" spans="1:9" x14ac:dyDescent="0.25">
      <c r="A210" s="31" t="s">
        <v>4083</v>
      </c>
      <c r="B210" s="181">
        <v>50</v>
      </c>
      <c r="C210" s="31">
        <v>8</v>
      </c>
      <c r="D210" s="181">
        <v>6262.0830252899996</v>
      </c>
      <c r="E210" s="181" t="str">
        <f t="shared" si="9"/>
        <v>50_8</v>
      </c>
      <c r="F210" s="31">
        <v>1</v>
      </c>
      <c r="G210" s="31">
        <v>1</v>
      </c>
      <c r="H210" t="str">
        <f t="shared" si="10"/>
        <v>harva</v>
      </c>
      <c r="I210" t="str">
        <f t="shared" si="11"/>
        <v>tiivis</v>
      </c>
    </row>
    <row r="211" spans="1:9" x14ac:dyDescent="0.25">
      <c r="A211" s="31" t="s">
        <v>4071</v>
      </c>
      <c r="B211" s="181">
        <v>51</v>
      </c>
      <c r="C211" s="31">
        <v>10</v>
      </c>
      <c r="D211" s="181">
        <v>6828.0735496400002</v>
      </c>
      <c r="E211" s="181" t="str">
        <f t="shared" si="9"/>
        <v>51_10</v>
      </c>
      <c r="F211" s="31">
        <v>1</v>
      </c>
      <c r="G211" s="31">
        <v>1</v>
      </c>
      <c r="H211" t="str">
        <f t="shared" si="10"/>
        <v>harva</v>
      </c>
      <c r="I211" t="str">
        <f t="shared" si="11"/>
        <v>tiivis</v>
      </c>
    </row>
    <row r="212" spans="1:9" x14ac:dyDescent="0.25">
      <c r="A212" s="31" t="s">
        <v>4072</v>
      </c>
      <c r="B212" s="181">
        <v>51</v>
      </c>
      <c r="C212" s="31">
        <v>11</v>
      </c>
      <c r="D212" s="181">
        <v>4535.9875317100004</v>
      </c>
      <c r="E212" s="181" t="str">
        <f t="shared" si="9"/>
        <v>51_11</v>
      </c>
      <c r="F212" s="31">
        <v>1</v>
      </c>
      <c r="G212" s="31">
        <v>1</v>
      </c>
      <c r="H212" t="str">
        <f t="shared" si="10"/>
        <v>harva</v>
      </c>
      <c r="I212" t="str">
        <f t="shared" si="11"/>
        <v>tiivis</v>
      </c>
    </row>
    <row r="213" spans="1:9" x14ac:dyDescent="0.25">
      <c r="A213" s="31" t="s">
        <v>4073</v>
      </c>
      <c r="B213" s="181">
        <v>51</v>
      </c>
      <c r="C213" s="31">
        <v>12</v>
      </c>
      <c r="D213" s="181">
        <v>4264.4673151300003</v>
      </c>
      <c r="E213" s="181" t="str">
        <f t="shared" si="9"/>
        <v>51_12</v>
      </c>
      <c r="F213" s="31">
        <v>1</v>
      </c>
      <c r="G213" s="31">
        <v>1</v>
      </c>
      <c r="H213" t="str">
        <f t="shared" si="10"/>
        <v>harva</v>
      </c>
      <c r="I213" t="str">
        <f t="shared" si="11"/>
        <v>tiivis</v>
      </c>
    </row>
    <row r="214" spans="1:9" x14ac:dyDescent="0.25">
      <c r="A214" s="31" t="s">
        <v>4074</v>
      </c>
      <c r="B214" s="181">
        <v>51</v>
      </c>
      <c r="C214" s="31">
        <v>13</v>
      </c>
      <c r="D214" s="181">
        <v>6210.87831431</v>
      </c>
      <c r="E214" s="181" t="str">
        <f t="shared" si="9"/>
        <v>51_13</v>
      </c>
      <c r="F214" s="31">
        <v>1</v>
      </c>
      <c r="G214" s="31">
        <v>1</v>
      </c>
      <c r="H214" t="str">
        <f t="shared" si="10"/>
        <v>harva</v>
      </c>
      <c r="I214" t="str">
        <f t="shared" si="11"/>
        <v>tiivis</v>
      </c>
    </row>
    <row r="215" spans="1:9" x14ac:dyDescent="0.25">
      <c r="A215" s="31" t="s">
        <v>4075</v>
      </c>
      <c r="B215" s="181">
        <v>51</v>
      </c>
      <c r="C215" s="31">
        <v>14</v>
      </c>
      <c r="D215" s="181">
        <v>11153.549674399999</v>
      </c>
      <c r="E215" s="181" t="str">
        <f t="shared" si="9"/>
        <v>51_14</v>
      </c>
      <c r="F215" s="31">
        <v>1</v>
      </c>
      <c r="G215" s="31">
        <v>1</v>
      </c>
      <c r="H215" t="str">
        <f t="shared" si="10"/>
        <v>harva</v>
      </c>
      <c r="I215" t="str">
        <f t="shared" si="11"/>
        <v>tiivis</v>
      </c>
    </row>
    <row r="216" spans="1:9" x14ac:dyDescent="0.25">
      <c r="A216" s="31" t="s">
        <v>4077</v>
      </c>
      <c r="B216" s="181">
        <v>51</v>
      </c>
      <c r="C216" s="31">
        <v>16</v>
      </c>
      <c r="D216" s="181">
        <v>6329.1454535700004</v>
      </c>
      <c r="E216" s="181" t="str">
        <f t="shared" si="9"/>
        <v>51_16</v>
      </c>
      <c r="F216" s="31">
        <v>1</v>
      </c>
      <c r="G216" s="31">
        <v>1</v>
      </c>
      <c r="H216" t="str">
        <f t="shared" si="10"/>
        <v>harva</v>
      </c>
      <c r="I216" t="str">
        <f t="shared" si="11"/>
        <v>tiivis</v>
      </c>
    </row>
    <row r="217" spans="1:9" x14ac:dyDescent="0.25">
      <c r="A217" s="31" t="s">
        <v>4078</v>
      </c>
      <c r="B217" s="181">
        <v>51</v>
      </c>
      <c r="C217" s="31">
        <v>3</v>
      </c>
      <c r="D217" s="181">
        <v>11946.9895605</v>
      </c>
      <c r="E217" s="181" t="str">
        <f t="shared" si="9"/>
        <v>51_3</v>
      </c>
      <c r="F217" s="31">
        <v>1</v>
      </c>
      <c r="G217" s="31">
        <v>1</v>
      </c>
      <c r="H217" t="str">
        <f t="shared" si="10"/>
        <v>harva</v>
      </c>
      <c r="I217" t="str">
        <f t="shared" si="11"/>
        <v>tiivis</v>
      </c>
    </row>
    <row r="218" spans="1:9" x14ac:dyDescent="0.25">
      <c r="A218" s="31" t="s">
        <v>4079</v>
      </c>
      <c r="B218" s="181">
        <v>51</v>
      </c>
      <c r="C218" s="31">
        <v>4</v>
      </c>
      <c r="D218" s="181">
        <v>6524.3835088899996</v>
      </c>
      <c r="E218" s="181" t="str">
        <f t="shared" si="9"/>
        <v>51_4</v>
      </c>
      <c r="F218" s="31">
        <v>1</v>
      </c>
      <c r="G218" s="31">
        <v>1</v>
      </c>
      <c r="H218" t="str">
        <f t="shared" si="10"/>
        <v>harva</v>
      </c>
      <c r="I218" t="str">
        <f t="shared" si="11"/>
        <v>tiivis</v>
      </c>
    </row>
    <row r="219" spans="1:9" x14ac:dyDescent="0.25">
      <c r="A219" s="31" t="s">
        <v>4080</v>
      </c>
      <c r="B219" s="181">
        <v>51</v>
      </c>
      <c r="C219" s="31">
        <v>5</v>
      </c>
      <c r="D219" s="181">
        <v>5473.6559786300004</v>
      </c>
      <c r="E219" s="181" t="str">
        <f t="shared" si="9"/>
        <v>51_5</v>
      </c>
      <c r="F219" s="31">
        <v>1</v>
      </c>
      <c r="G219" s="31">
        <v>1</v>
      </c>
      <c r="H219" t="str">
        <f t="shared" si="10"/>
        <v>harva</v>
      </c>
      <c r="I219" t="str">
        <f t="shared" si="11"/>
        <v>tiivis</v>
      </c>
    </row>
    <row r="220" spans="1:9" x14ac:dyDescent="0.25">
      <c r="A220" s="31" t="s">
        <v>4081</v>
      </c>
      <c r="B220" s="181">
        <v>51</v>
      </c>
      <c r="C220" s="31">
        <v>6</v>
      </c>
      <c r="D220" s="181">
        <v>10579.4503611</v>
      </c>
      <c r="E220" s="181" t="str">
        <f t="shared" si="9"/>
        <v>51_6</v>
      </c>
      <c r="F220" s="31">
        <v>1</v>
      </c>
      <c r="G220" s="31">
        <v>1</v>
      </c>
      <c r="H220" t="str">
        <f t="shared" si="10"/>
        <v>harva</v>
      </c>
      <c r="I220" t="str">
        <f t="shared" si="11"/>
        <v>tiivis</v>
      </c>
    </row>
    <row r="221" spans="1:9" x14ac:dyDescent="0.25">
      <c r="A221" s="31" t="s">
        <v>4082</v>
      </c>
      <c r="B221" s="181">
        <v>51</v>
      </c>
      <c r="C221" s="31">
        <v>7</v>
      </c>
      <c r="D221" s="181">
        <v>10045.1787905</v>
      </c>
      <c r="E221" s="181" t="str">
        <f t="shared" si="9"/>
        <v>51_7</v>
      </c>
      <c r="F221" s="31">
        <v>1</v>
      </c>
      <c r="G221" s="31">
        <v>1</v>
      </c>
      <c r="H221" t="str">
        <f t="shared" si="10"/>
        <v>harva</v>
      </c>
      <c r="I221" t="str">
        <f t="shared" si="11"/>
        <v>tiivis</v>
      </c>
    </row>
    <row r="222" spans="1:9" x14ac:dyDescent="0.25">
      <c r="A222" s="31" t="s">
        <v>4083</v>
      </c>
      <c r="B222" s="181">
        <v>51</v>
      </c>
      <c r="C222" s="31">
        <v>8</v>
      </c>
      <c r="D222" s="181">
        <v>11856.033775399999</v>
      </c>
      <c r="E222" s="181" t="str">
        <f t="shared" si="9"/>
        <v>51_8</v>
      </c>
      <c r="F222" s="31">
        <v>1</v>
      </c>
      <c r="G222" s="31">
        <v>1</v>
      </c>
      <c r="H222" t="str">
        <f t="shared" si="10"/>
        <v>harva</v>
      </c>
      <c r="I222" t="str">
        <f t="shared" si="11"/>
        <v>tiivis</v>
      </c>
    </row>
    <row r="223" spans="1:9" x14ac:dyDescent="0.25">
      <c r="A223" s="31" t="s">
        <v>4084</v>
      </c>
      <c r="B223" s="181">
        <v>51</v>
      </c>
      <c r="C223" s="31">
        <v>9</v>
      </c>
      <c r="D223" s="181">
        <v>5559.7431902300004</v>
      </c>
      <c r="E223" s="181" t="str">
        <f t="shared" si="9"/>
        <v>51_9</v>
      </c>
      <c r="F223" s="31">
        <v>1</v>
      </c>
      <c r="G223" s="31">
        <v>1</v>
      </c>
      <c r="H223" t="str">
        <f t="shared" si="10"/>
        <v>harva</v>
      </c>
      <c r="I223" t="str">
        <f t="shared" si="11"/>
        <v>tiivis</v>
      </c>
    </row>
    <row r="224" spans="1:9" x14ac:dyDescent="0.25">
      <c r="A224" s="31" t="s">
        <v>4085</v>
      </c>
      <c r="B224" s="181">
        <v>52</v>
      </c>
      <c r="C224" s="31">
        <v>1</v>
      </c>
      <c r="D224" s="181">
        <v>6236.2133645699996</v>
      </c>
      <c r="E224" s="181" t="str">
        <f t="shared" si="9"/>
        <v>52_1</v>
      </c>
      <c r="F224" s="31">
        <v>1</v>
      </c>
      <c r="G224" s="31">
        <v>1</v>
      </c>
      <c r="H224" t="str">
        <f t="shared" si="10"/>
        <v>harva</v>
      </c>
      <c r="I224" t="str">
        <f t="shared" si="11"/>
        <v>tiivis</v>
      </c>
    </row>
    <row r="225" spans="1:9" x14ac:dyDescent="0.25">
      <c r="A225" s="31" t="s">
        <v>4088</v>
      </c>
      <c r="B225" s="181">
        <v>52</v>
      </c>
      <c r="C225" s="31">
        <v>2</v>
      </c>
      <c r="D225" s="181">
        <v>5486.5283845399999</v>
      </c>
      <c r="E225" s="181" t="str">
        <f t="shared" si="9"/>
        <v>52_2</v>
      </c>
      <c r="F225" s="31">
        <v>1</v>
      </c>
      <c r="G225" s="31">
        <v>1</v>
      </c>
      <c r="H225" t="str">
        <f t="shared" si="10"/>
        <v>harva</v>
      </c>
      <c r="I225" t="str">
        <f t="shared" si="11"/>
        <v>tiivis</v>
      </c>
    </row>
    <row r="226" spans="1:9" x14ac:dyDescent="0.25">
      <c r="A226" s="31" t="s">
        <v>4090</v>
      </c>
      <c r="B226" s="181">
        <v>52</v>
      </c>
      <c r="C226" s="31">
        <v>21</v>
      </c>
      <c r="D226" s="181">
        <v>4744.2895417999998</v>
      </c>
      <c r="E226" s="181" t="str">
        <f t="shared" si="9"/>
        <v>52_21</v>
      </c>
      <c r="F226" s="31">
        <v>1</v>
      </c>
      <c r="G226" s="31">
        <v>1</v>
      </c>
      <c r="H226" t="str">
        <f t="shared" si="10"/>
        <v>harva</v>
      </c>
      <c r="I226" t="str">
        <f t="shared" si="11"/>
        <v>tiivis</v>
      </c>
    </row>
    <row r="227" spans="1:9" x14ac:dyDescent="0.25">
      <c r="A227" s="31" t="s">
        <v>4078</v>
      </c>
      <c r="B227" s="181">
        <v>52</v>
      </c>
      <c r="C227" s="31">
        <v>3</v>
      </c>
      <c r="D227" s="181">
        <v>1416.6772531700001</v>
      </c>
      <c r="E227" s="181" t="str">
        <f t="shared" si="9"/>
        <v>52_3</v>
      </c>
      <c r="F227" s="31">
        <v>1</v>
      </c>
      <c r="G227" s="31">
        <v>1</v>
      </c>
      <c r="H227" t="str">
        <f t="shared" si="10"/>
        <v>harva</v>
      </c>
      <c r="I227" t="str">
        <f t="shared" si="11"/>
        <v>tiivis</v>
      </c>
    </row>
    <row r="228" spans="1:9" x14ac:dyDescent="0.25">
      <c r="A228" s="31" t="s">
        <v>4079</v>
      </c>
      <c r="B228" s="181">
        <v>52</v>
      </c>
      <c r="C228" s="31">
        <v>4</v>
      </c>
      <c r="D228" s="181">
        <v>5007.3000496699997</v>
      </c>
      <c r="E228" s="181" t="str">
        <f t="shared" si="9"/>
        <v>52_4</v>
      </c>
      <c r="F228" s="31">
        <v>1</v>
      </c>
      <c r="G228" s="31">
        <v>1</v>
      </c>
      <c r="H228" t="str">
        <f t="shared" si="10"/>
        <v>harva</v>
      </c>
      <c r="I228" t="str">
        <f t="shared" si="11"/>
        <v>tiivis</v>
      </c>
    </row>
    <row r="229" spans="1:9" x14ac:dyDescent="0.25">
      <c r="A229" s="31" t="s">
        <v>4080</v>
      </c>
      <c r="B229" s="181">
        <v>52</v>
      </c>
      <c r="C229" s="31">
        <v>5</v>
      </c>
      <c r="D229" s="181">
        <v>3078.7923818899999</v>
      </c>
      <c r="E229" s="181" t="str">
        <f t="shared" si="9"/>
        <v>52_5</v>
      </c>
      <c r="F229" s="31">
        <v>1</v>
      </c>
      <c r="G229" s="31">
        <v>1</v>
      </c>
      <c r="H229" t="str">
        <f t="shared" si="10"/>
        <v>harva</v>
      </c>
      <c r="I229" t="str">
        <f t="shared" si="11"/>
        <v>tiivis</v>
      </c>
    </row>
    <row r="230" spans="1:9" x14ac:dyDescent="0.25">
      <c r="A230" s="31" t="s">
        <v>4085</v>
      </c>
      <c r="B230" s="181">
        <v>53</v>
      </c>
      <c r="C230" s="31">
        <v>1</v>
      </c>
      <c r="D230" s="181">
        <v>416.28189918800001</v>
      </c>
      <c r="E230" s="181" t="str">
        <f t="shared" si="9"/>
        <v>53_1</v>
      </c>
      <c r="F230" s="31">
        <v>1</v>
      </c>
      <c r="G230" s="31">
        <v>1</v>
      </c>
      <c r="H230" t="str">
        <f t="shared" si="10"/>
        <v>harva</v>
      </c>
      <c r="I230" t="str">
        <f t="shared" si="11"/>
        <v>tiivis</v>
      </c>
    </row>
    <row r="231" spans="1:9" x14ac:dyDescent="0.25">
      <c r="A231" s="31" t="s">
        <v>4088</v>
      </c>
      <c r="B231" s="181">
        <v>53</v>
      </c>
      <c r="C231" s="31">
        <v>2</v>
      </c>
      <c r="D231" s="181">
        <v>16182.3619724</v>
      </c>
      <c r="E231" s="181" t="str">
        <f t="shared" si="9"/>
        <v>53_2</v>
      </c>
      <c r="F231" s="31">
        <v>1</v>
      </c>
      <c r="G231" s="31">
        <v>1</v>
      </c>
      <c r="H231" t="str">
        <f t="shared" si="10"/>
        <v>harva</v>
      </c>
      <c r="I231" t="str">
        <f t="shared" si="11"/>
        <v>tiivis</v>
      </c>
    </row>
    <row r="232" spans="1:9" x14ac:dyDescent="0.25">
      <c r="A232" s="31" t="s">
        <v>4078</v>
      </c>
      <c r="B232" s="181">
        <v>53</v>
      </c>
      <c r="C232" s="31">
        <v>3</v>
      </c>
      <c r="D232" s="181">
        <v>14009.3685498</v>
      </c>
      <c r="E232" s="181" t="str">
        <f t="shared" si="9"/>
        <v>53_3</v>
      </c>
      <c r="F232" s="31">
        <v>1</v>
      </c>
      <c r="G232" s="31">
        <v>1</v>
      </c>
      <c r="H232" t="str">
        <f t="shared" si="10"/>
        <v>harva</v>
      </c>
      <c r="I232" t="str">
        <f t="shared" si="11"/>
        <v>tiivis</v>
      </c>
    </row>
    <row r="233" spans="1:9" x14ac:dyDescent="0.25">
      <c r="A233" s="31" t="s">
        <v>4080</v>
      </c>
      <c r="B233" s="181">
        <v>53</v>
      </c>
      <c r="C233" s="31">
        <v>5</v>
      </c>
      <c r="D233" s="181">
        <v>9653.2581442499995</v>
      </c>
      <c r="E233" s="181" t="str">
        <f t="shared" si="9"/>
        <v>53_5</v>
      </c>
      <c r="F233" s="31">
        <v>1</v>
      </c>
      <c r="G233" s="31">
        <v>1</v>
      </c>
      <c r="H233" t="str">
        <f t="shared" si="10"/>
        <v>harva</v>
      </c>
      <c r="I233" t="str">
        <f t="shared" si="11"/>
        <v>tiivis</v>
      </c>
    </row>
    <row r="234" spans="1:9" x14ac:dyDescent="0.25">
      <c r="A234" s="31" t="s">
        <v>4085</v>
      </c>
      <c r="B234" s="181">
        <v>54</v>
      </c>
      <c r="C234" s="31">
        <v>1</v>
      </c>
      <c r="D234" s="181">
        <v>5077.6172038300001</v>
      </c>
      <c r="E234" s="181" t="str">
        <f t="shared" si="9"/>
        <v>54_1</v>
      </c>
      <c r="F234" s="31">
        <v>1</v>
      </c>
      <c r="G234" s="31">
        <v>1</v>
      </c>
      <c r="H234" t="str">
        <f t="shared" si="10"/>
        <v>harva</v>
      </c>
      <c r="I234" t="str">
        <f t="shared" si="11"/>
        <v>tiivis</v>
      </c>
    </row>
    <row r="235" spans="1:9" x14ac:dyDescent="0.25">
      <c r="A235" s="31" t="s">
        <v>4071</v>
      </c>
      <c r="B235" s="181">
        <v>54</v>
      </c>
      <c r="C235" s="31">
        <v>10</v>
      </c>
      <c r="D235" s="181">
        <v>4953.0396096599998</v>
      </c>
      <c r="E235" s="181" t="str">
        <f t="shared" si="9"/>
        <v>54_10</v>
      </c>
      <c r="F235" s="31">
        <v>1</v>
      </c>
      <c r="G235" s="31">
        <v>1</v>
      </c>
      <c r="H235" t="str">
        <f t="shared" si="10"/>
        <v>harva</v>
      </c>
      <c r="I235" t="str">
        <f t="shared" si="11"/>
        <v>tiivis</v>
      </c>
    </row>
    <row r="236" spans="1:9" x14ac:dyDescent="0.25">
      <c r="A236" s="31" t="s">
        <v>4072</v>
      </c>
      <c r="B236" s="181">
        <v>54</v>
      </c>
      <c r="C236" s="31">
        <v>11</v>
      </c>
      <c r="D236" s="181">
        <v>12161.2246431</v>
      </c>
      <c r="E236" s="181" t="str">
        <f t="shared" si="9"/>
        <v>54_11</v>
      </c>
      <c r="F236" s="31">
        <v>1</v>
      </c>
      <c r="G236" s="31">
        <v>1</v>
      </c>
      <c r="H236" t="str">
        <f t="shared" si="10"/>
        <v>harva</v>
      </c>
      <c r="I236" t="str">
        <f t="shared" si="11"/>
        <v>tiivis</v>
      </c>
    </row>
    <row r="237" spans="1:9" x14ac:dyDescent="0.25">
      <c r="A237" s="31" t="s">
        <v>4074</v>
      </c>
      <c r="B237" s="181">
        <v>54</v>
      </c>
      <c r="C237" s="31">
        <v>13</v>
      </c>
      <c r="D237" s="181">
        <v>6605.02685518</v>
      </c>
      <c r="E237" s="181" t="str">
        <f t="shared" si="9"/>
        <v>54_13</v>
      </c>
      <c r="F237" s="31">
        <v>1</v>
      </c>
      <c r="G237" s="31">
        <v>1</v>
      </c>
      <c r="H237" t="str">
        <f t="shared" si="10"/>
        <v>harva</v>
      </c>
      <c r="I237" t="str">
        <f t="shared" si="11"/>
        <v>tiivis</v>
      </c>
    </row>
    <row r="238" spans="1:9" x14ac:dyDescent="0.25">
      <c r="A238" s="31" t="s">
        <v>4075</v>
      </c>
      <c r="B238" s="181">
        <v>54</v>
      </c>
      <c r="C238" s="31">
        <v>14</v>
      </c>
      <c r="D238" s="181">
        <v>4867.7794448599998</v>
      </c>
      <c r="E238" s="181" t="str">
        <f t="shared" si="9"/>
        <v>54_14</v>
      </c>
      <c r="F238" s="31">
        <v>1</v>
      </c>
      <c r="G238" s="31">
        <v>1</v>
      </c>
      <c r="H238" t="str">
        <f t="shared" si="10"/>
        <v>harva</v>
      </c>
      <c r="I238" t="str">
        <f t="shared" si="11"/>
        <v>tiivis</v>
      </c>
    </row>
    <row r="239" spans="1:9" x14ac:dyDescent="0.25">
      <c r="A239" s="31" t="s">
        <v>4076</v>
      </c>
      <c r="B239" s="181">
        <v>54</v>
      </c>
      <c r="C239" s="31">
        <v>15</v>
      </c>
      <c r="D239" s="181">
        <v>6470.1511314700001</v>
      </c>
      <c r="E239" s="181" t="str">
        <f t="shared" si="9"/>
        <v>54_15</v>
      </c>
      <c r="F239" s="31">
        <v>1</v>
      </c>
      <c r="G239" s="31">
        <v>1</v>
      </c>
      <c r="H239" t="str">
        <f t="shared" si="10"/>
        <v>harva</v>
      </c>
      <c r="I239" t="str">
        <f t="shared" si="11"/>
        <v>tiivis</v>
      </c>
    </row>
    <row r="240" spans="1:9" x14ac:dyDescent="0.25">
      <c r="A240" s="31" t="s">
        <v>4077</v>
      </c>
      <c r="B240" s="181">
        <v>54</v>
      </c>
      <c r="C240" s="31">
        <v>16</v>
      </c>
      <c r="D240" s="181">
        <v>6480.8651540399997</v>
      </c>
      <c r="E240" s="181" t="str">
        <f t="shared" si="9"/>
        <v>54_16</v>
      </c>
      <c r="F240" s="31">
        <v>1</v>
      </c>
      <c r="G240" s="31">
        <v>1</v>
      </c>
      <c r="H240" t="str">
        <f t="shared" si="10"/>
        <v>harva</v>
      </c>
      <c r="I240" t="str">
        <f t="shared" si="11"/>
        <v>tiivis</v>
      </c>
    </row>
    <row r="241" spans="1:9" x14ac:dyDescent="0.25">
      <c r="A241" s="31" t="s">
        <v>4086</v>
      </c>
      <c r="B241" s="181">
        <v>54</v>
      </c>
      <c r="C241" s="31">
        <v>17</v>
      </c>
      <c r="D241" s="181">
        <v>7240.2757197499996</v>
      </c>
      <c r="E241" s="181" t="str">
        <f t="shared" si="9"/>
        <v>54_17</v>
      </c>
      <c r="F241" s="31">
        <v>1</v>
      </c>
      <c r="G241" s="31">
        <v>1</v>
      </c>
      <c r="H241" t="str">
        <f t="shared" si="10"/>
        <v>harva</v>
      </c>
      <c r="I241" t="str">
        <f t="shared" si="11"/>
        <v>tiivis</v>
      </c>
    </row>
    <row r="242" spans="1:9" x14ac:dyDescent="0.25">
      <c r="A242" s="31" t="s">
        <v>4087</v>
      </c>
      <c r="B242" s="181">
        <v>54</v>
      </c>
      <c r="C242" s="31">
        <v>18</v>
      </c>
      <c r="D242" s="181">
        <v>4364.5412513299998</v>
      </c>
      <c r="E242" s="181" t="str">
        <f t="shared" si="9"/>
        <v>54_18</v>
      </c>
      <c r="F242" s="31">
        <v>1</v>
      </c>
      <c r="G242" s="31">
        <v>1</v>
      </c>
      <c r="H242" t="str">
        <f t="shared" si="10"/>
        <v>harva</v>
      </c>
      <c r="I242" t="str">
        <f t="shared" si="11"/>
        <v>tiivis</v>
      </c>
    </row>
    <row r="243" spans="1:9" x14ac:dyDescent="0.25">
      <c r="A243" s="31" t="s">
        <v>4136</v>
      </c>
      <c r="B243" s="181">
        <v>54</v>
      </c>
      <c r="C243" s="31">
        <v>19</v>
      </c>
      <c r="D243" s="181">
        <v>5363.3678338899999</v>
      </c>
      <c r="E243" s="181" t="str">
        <f t="shared" si="9"/>
        <v>54_19</v>
      </c>
      <c r="F243" s="31">
        <v>1</v>
      </c>
      <c r="G243" s="31">
        <v>1</v>
      </c>
      <c r="H243" t="str">
        <f t="shared" si="10"/>
        <v>harva</v>
      </c>
      <c r="I243" t="str">
        <f t="shared" si="11"/>
        <v>tiivis</v>
      </c>
    </row>
    <row r="244" spans="1:9" x14ac:dyDescent="0.25">
      <c r="A244" s="31" t="s">
        <v>4088</v>
      </c>
      <c r="B244" s="181">
        <v>54</v>
      </c>
      <c r="C244" s="31">
        <v>2</v>
      </c>
      <c r="D244" s="181">
        <v>4499.2401113300002</v>
      </c>
      <c r="E244" s="181" t="str">
        <f t="shared" si="9"/>
        <v>54_2</v>
      </c>
      <c r="F244" s="31">
        <v>1</v>
      </c>
      <c r="G244" s="31">
        <v>1</v>
      </c>
      <c r="H244" t="str">
        <f t="shared" si="10"/>
        <v>harva</v>
      </c>
      <c r="I244" t="str">
        <f t="shared" si="11"/>
        <v>tiivis</v>
      </c>
    </row>
    <row r="245" spans="1:9" x14ac:dyDescent="0.25">
      <c r="A245" s="31" t="s">
        <v>4078</v>
      </c>
      <c r="B245" s="181">
        <v>54</v>
      </c>
      <c r="C245" s="31">
        <v>3</v>
      </c>
      <c r="D245" s="181">
        <v>3693.63222111</v>
      </c>
      <c r="E245" s="181" t="str">
        <f t="shared" si="9"/>
        <v>54_3</v>
      </c>
      <c r="F245" s="31">
        <v>1</v>
      </c>
      <c r="G245" s="31">
        <v>1</v>
      </c>
      <c r="H245" t="str">
        <f t="shared" si="10"/>
        <v>harva</v>
      </c>
      <c r="I245" t="str">
        <f t="shared" si="11"/>
        <v>tiivis</v>
      </c>
    </row>
    <row r="246" spans="1:9" x14ac:dyDescent="0.25">
      <c r="A246" s="31" t="s">
        <v>4079</v>
      </c>
      <c r="B246" s="181">
        <v>54</v>
      </c>
      <c r="C246" s="31">
        <v>4</v>
      </c>
      <c r="D246" s="181">
        <v>3230.1542232000002</v>
      </c>
      <c r="E246" s="181" t="str">
        <f t="shared" si="9"/>
        <v>54_4</v>
      </c>
      <c r="F246" s="31">
        <v>1</v>
      </c>
      <c r="G246" s="31">
        <v>1</v>
      </c>
      <c r="H246" t="str">
        <f t="shared" si="10"/>
        <v>harva</v>
      </c>
      <c r="I246" t="str">
        <f t="shared" si="11"/>
        <v>tiivis</v>
      </c>
    </row>
    <row r="247" spans="1:9" x14ac:dyDescent="0.25">
      <c r="A247" s="31" t="s">
        <v>4080</v>
      </c>
      <c r="B247" s="181">
        <v>54</v>
      </c>
      <c r="C247" s="31">
        <v>5</v>
      </c>
      <c r="D247" s="181">
        <v>4614.17138608</v>
      </c>
      <c r="E247" s="181" t="str">
        <f t="shared" si="9"/>
        <v>54_5</v>
      </c>
      <c r="F247" s="31">
        <v>1</v>
      </c>
      <c r="G247" s="31">
        <v>1</v>
      </c>
      <c r="H247" t="str">
        <f t="shared" si="10"/>
        <v>harva</v>
      </c>
      <c r="I247" t="str">
        <f t="shared" si="11"/>
        <v>tiivis</v>
      </c>
    </row>
    <row r="248" spans="1:9" x14ac:dyDescent="0.25">
      <c r="A248" s="31" t="s">
        <v>4081</v>
      </c>
      <c r="B248" s="181">
        <v>54</v>
      </c>
      <c r="C248" s="31">
        <v>6</v>
      </c>
      <c r="D248" s="181">
        <v>8198.3588019700001</v>
      </c>
      <c r="E248" s="181" t="str">
        <f t="shared" si="9"/>
        <v>54_6</v>
      </c>
      <c r="F248" s="31">
        <v>1</v>
      </c>
      <c r="G248" s="31">
        <v>1</v>
      </c>
      <c r="H248" t="str">
        <f t="shared" si="10"/>
        <v>harva</v>
      </c>
      <c r="I248" t="str">
        <f t="shared" si="11"/>
        <v>tiivis</v>
      </c>
    </row>
    <row r="249" spans="1:9" x14ac:dyDescent="0.25">
      <c r="A249" s="31" t="s">
        <v>4083</v>
      </c>
      <c r="B249" s="181">
        <v>54</v>
      </c>
      <c r="C249" s="31">
        <v>8</v>
      </c>
      <c r="D249" s="181">
        <v>8834.6132236400008</v>
      </c>
      <c r="E249" s="181" t="str">
        <f t="shared" si="9"/>
        <v>54_8</v>
      </c>
      <c r="F249" s="31">
        <v>1</v>
      </c>
      <c r="G249" s="31">
        <v>1</v>
      </c>
      <c r="H249" t="str">
        <f t="shared" si="10"/>
        <v>harva</v>
      </c>
      <c r="I249" t="str">
        <f t="shared" si="11"/>
        <v>tiivis</v>
      </c>
    </row>
    <row r="250" spans="1:9" x14ac:dyDescent="0.25">
      <c r="A250" s="31" t="s">
        <v>4084</v>
      </c>
      <c r="B250" s="181">
        <v>54</v>
      </c>
      <c r="C250" s="31">
        <v>9</v>
      </c>
      <c r="D250" s="181">
        <v>4307.6124769400003</v>
      </c>
      <c r="E250" s="181" t="str">
        <f t="shared" si="9"/>
        <v>54_9</v>
      </c>
      <c r="F250" s="31">
        <v>1</v>
      </c>
      <c r="G250" s="31">
        <v>1</v>
      </c>
      <c r="H250" t="str">
        <f t="shared" si="10"/>
        <v>harva</v>
      </c>
      <c r="I250" t="str">
        <f t="shared" si="11"/>
        <v>tiivis</v>
      </c>
    </row>
    <row r="251" spans="1:9" x14ac:dyDescent="0.25">
      <c r="A251" s="31" t="s">
        <v>4085</v>
      </c>
      <c r="B251" s="181">
        <v>55</v>
      </c>
      <c r="C251" s="31">
        <v>1</v>
      </c>
      <c r="D251" s="181">
        <v>9363.7143879300002</v>
      </c>
      <c r="E251" s="181" t="str">
        <f t="shared" si="9"/>
        <v>55_1</v>
      </c>
      <c r="F251" s="31">
        <v>1</v>
      </c>
      <c r="G251" s="31">
        <v>1</v>
      </c>
      <c r="H251" t="str">
        <f t="shared" si="10"/>
        <v>harva</v>
      </c>
      <c r="I251" t="str">
        <f t="shared" si="11"/>
        <v>tiivis</v>
      </c>
    </row>
    <row r="252" spans="1:9" x14ac:dyDescent="0.25">
      <c r="A252" s="31" t="s">
        <v>4088</v>
      </c>
      <c r="B252" s="181">
        <v>55</v>
      </c>
      <c r="C252" s="31">
        <v>2</v>
      </c>
      <c r="D252" s="181">
        <v>5988.4961346099999</v>
      </c>
      <c r="E252" s="181" t="str">
        <f t="shared" si="9"/>
        <v>55_2</v>
      </c>
      <c r="F252" s="31">
        <v>1</v>
      </c>
      <c r="G252" s="31">
        <v>1</v>
      </c>
      <c r="H252" t="str">
        <f t="shared" si="10"/>
        <v>harva</v>
      </c>
      <c r="I252" t="str">
        <f t="shared" si="11"/>
        <v>tiivis</v>
      </c>
    </row>
    <row r="253" spans="1:9" x14ac:dyDescent="0.25">
      <c r="A253" s="31" t="s">
        <v>4078</v>
      </c>
      <c r="B253" s="181">
        <v>55</v>
      </c>
      <c r="C253" s="31">
        <v>3</v>
      </c>
      <c r="D253" s="181">
        <v>15079.145288899999</v>
      </c>
      <c r="E253" s="181" t="str">
        <f t="shared" si="9"/>
        <v>55_3</v>
      </c>
      <c r="F253" s="31">
        <v>1</v>
      </c>
      <c r="G253" s="31">
        <v>1</v>
      </c>
      <c r="H253" t="str">
        <f t="shared" si="10"/>
        <v>harva</v>
      </c>
      <c r="I253" t="str">
        <f t="shared" si="11"/>
        <v>tiivis</v>
      </c>
    </row>
    <row r="254" spans="1:9" x14ac:dyDescent="0.25">
      <c r="A254" s="31" t="s">
        <v>4080</v>
      </c>
      <c r="B254" s="181">
        <v>55</v>
      </c>
      <c r="C254" s="31">
        <v>5</v>
      </c>
      <c r="D254" s="181">
        <v>4753.4388285300001</v>
      </c>
      <c r="E254" s="181" t="str">
        <f t="shared" si="9"/>
        <v>55_5</v>
      </c>
      <c r="F254" s="31">
        <v>1</v>
      </c>
      <c r="G254" s="31">
        <v>1</v>
      </c>
      <c r="H254" t="str">
        <f t="shared" si="10"/>
        <v>harva</v>
      </c>
      <c r="I254" t="str">
        <f t="shared" si="11"/>
        <v>tiivis</v>
      </c>
    </row>
    <row r="255" spans="1:9" x14ac:dyDescent="0.25">
      <c r="A255" s="31" t="s">
        <v>4081</v>
      </c>
      <c r="B255" s="181">
        <v>55</v>
      </c>
      <c r="C255" s="31">
        <v>6</v>
      </c>
      <c r="D255" s="181">
        <v>937.10067533999995</v>
      </c>
      <c r="E255" s="181" t="str">
        <f t="shared" si="9"/>
        <v>55_6</v>
      </c>
      <c r="F255" s="31">
        <v>1</v>
      </c>
      <c r="G255" s="31">
        <v>1</v>
      </c>
      <c r="H255" t="str">
        <f t="shared" si="10"/>
        <v>harva</v>
      </c>
      <c r="I255" t="str">
        <f t="shared" si="11"/>
        <v>tiivis</v>
      </c>
    </row>
    <row r="256" spans="1:9" x14ac:dyDescent="0.25">
      <c r="A256" s="31" t="s">
        <v>4085</v>
      </c>
      <c r="B256" s="181">
        <v>57</v>
      </c>
      <c r="C256" s="31">
        <v>1</v>
      </c>
      <c r="D256" s="181">
        <v>7292.1256710500002</v>
      </c>
      <c r="E256" s="181" t="str">
        <f t="shared" si="9"/>
        <v>57_1</v>
      </c>
      <c r="F256" s="31">
        <v>0</v>
      </c>
      <c r="G256" s="31">
        <v>0</v>
      </c>
      <c r="H256">
        <f t="shared" si="10"/>
        <v>0</v>
      </c>
      <c r="I256">
        <f t="shared" si="11"/>
        <v>0</v>
      </c>
    </row>
    <row r="257" spans="1:9" x14ac:dyDescent="0.25">
      <c r="A257" s="31" t="s">
        <v>4088</v>
      </c>
      <c r="B257" s="181">
        <v>57</v>
      </c>
      <c r="C257" s="31">
        <v>2</v>
      </c>
      <c r="D257" s="181">
        <v>6059.7195213300001</v>
      </c>
      <c r="E257" s="181" t="str">
        <f t="shared" si="9"/>
        <v>57_2</v>
      </c>
      <c r="F257" s="31">
        <v>0</v>
      </c>
      <c r="G257" s="31">
        <v>0</v>
      </c>
      <c r="H257">
        <f t="shared" si="10"/>
        <v>0</v>
      </c>
      <c r="I257">
        <f t="shared" si="11"/>
        <v>0</v>
      </c>
    </row>
    <row r="258" spans="1:9" x14ac:dyDescent="0.25">
      <c r="A258" s="31" t="s">
        <v>4078</v>
      </c>
      <c r="B258" s="181">
        <v>57</v>
      </c>
      <c r="C258" s="31">
        <v>3</v>
      </c>
      <c r="D258" s="181">
        <v>7642.7285731000002</v>
      </c>
      <c r="E258" s="181" t="str">
        <f t="shared" si="9"/>
        <v>57_3</v>
      </c>
      <c r="F258" s="31">
        <v>0</v>
      </c>
      <c r="G258" s="31">
        <v>0</v>
      </c>
      <c r="H258">
        <f t="shared" si="10"/>
        <v>0</v>
      </c>
      <c r="I258">
        <f t="shared" si="11"/>
        <v>0</v>
      </c>
    </row>
    <row r="259" spans="1:9" x14ac:dyDescent="0.25">
      <c r="A259" s="31" t="s">
        <v>4080</v>
      </c>
      <c r="B259" s="181">
        <v>57</v>
      </c>
      <c r="C259" s="31">
        <v>5</v>
      </c>
      <c r="D259" s="181">
        <v>7355.1938868200004</v>
      </c>
      <c r="E259" s="181" t="str">
        <f t="shared" ref="E259:E322" si="12">CONCATENATE(B259,"_",C259)</f>
        <v>57_5</v>
      </c>
      <c r="F259" s="31">
        <v>0</v>
      </c>
      <c r="G259" s="31">
        <v>0</v>
      </c>
      <c r="H259">
        <f t="shared" ref="H259:H322" si="13">IF(F259=1,"harva",0)</f>
        <v>0</v>
      </c>
      <c r="I259">
        <f t="shared" ref="I259:I322" si="14">IF(G259=1,"tiivis",0)</f>
        <v>0</v>
      </c>
    </row>
    <row r="260" spans="1:9" x14ac:dyDescent="0.25">
      <c r="A260" s="31" t="s">
        <v>4085</v>
      </c>
      <c r="B260" s="181">
        <v>100</v>
      </c>
      <c r="C260" s="31">
        <v>1</v>
      </c>
      <c r="D260" s="181">
        <v>4226.5789913400004</v>
      </c>
      <c r="E260" s="181" t="str">
        <f t="shared" si="12"/>
        <v>100_1</v>
      </c>
      <c r="F260" s="31">
        <v>0</v>
      </c>
      <c r="G260" s="31">
        <v>0</v>
      </c>
      <c r="H260">
        <f t="shared" si="13"/>
        <v>0</v>
      </c>
      <c r="I260">
        <f t="shared" si="14"/>
        <v>0</v>
      </c>
    </row>
    <row r="261" spans="1:9" x14ac:dyDescent="0.25">
      <c r="A261" s="31" t="s">
        <v>4085</v>
      </c>
      <c r="B261" s="181">
        <v>101</v>
      </c>
      <c r="C261" s="31">
        <v>1</v>
      </c>
      <c r="D261" s="181">
        <v>2082.3404069899998</v>
      </c>
      <c r="E261" s="181" t="str">
        <f t="shared" si="12"/>
        <v>101_1</v>
      </c>
      <c r="F261" s="31">
        <v>0</v>
      </c>
      <c r="G261" s="31">
        <v>0</v>
      </c>
      <c r="H261">
        <f t="shared" si="13"/>
        <v>0</v>
      </c>
      <c r="I261">
        <f t="shared" si="14"/>
        <v>0</v>
      </c>
    </row>
    <row r="262" spans="1:9" x14ac:dyDescent="0.25">
      <c r="A262" s="31" t="s">
        <v>4088</v>
      </c>
      <c r="B262" s="181">
        <v>101</v>
      </c>
      <c r="C262" s="31">
        <v>2</v>
      </c>
      <c r="D262" s="181">
        <v>8205.6455589599991</v>
      </c>
      <c r="E262" s="181" t="str">
        <f t="shared" si="12"/>
        <v>101_2</v>
      </c>
      <c r="F262" s="31">
        <v>0</v>
      </c>
      <c r="G262" s="31">
        <v>0</v>
      </c>
      <c r="H262">
        <f t="shared" si="13"/>
        <v>0</v>
      </c>
      <c r="I262">
        <f t="shared" si="14"/>
        <v>0</v>
      </c>
    </row>
    <row r="263" spans="1:9" x14ac:dyDescent="0.25">
      <c r="A263" s="31" t="s">
        <v>4078</v>
      </c>
      <c r="B263" s="181">
        <v>101</v>
      </c>
      <c r="C263" s="31">
        <v>3</v>
      </c>
      <c r="D263" s="181">
        <v>2128.5230037199999</v>
      </c>
      <c r="E263" s="181" t="str">
        <f t="shared" si="12"/>
        <v>101_3</v>
      </c>
      <c r="F263" s="31">
        <v>1</v>
      </c>
      <c r="G263" s="31">
        <v>1</v>
      </c>
      <c r="H263" t="str">
        <f t="shared" si="13"/>
        <v>harva</v>
      </c>
      <c r="I263" t="str">
        <f t="shared" si="14"/>
        <v>tiivis</v>
      </c>
    </row>
    <row r="264" spans="1:9" x14ac:dyDescent="0.25">
      <c r="A264" s="31" t="s">
        <v>4079</v>
      </c>
      <c r="B264" s="181">
        <v>101</v>
      </c>
      <c r="C264" s="31">
        <v>4</v>
      </c>
      <c r="D264" s="181">
        <v>6522.6794412899999</v>
      </c>
      <c r="E264" s="181" t="str">
        <f t="shared" si="12"/>
        <v>101_4</v>
      </c>
      <c r="F264" s="31">
        <v>1</v>
      </c>
      <c r="G264" s="31">
        <v>1</v>
      </c>
      <c r="H264" t="str">
        <f t="shared" si="13"/>
        <v>harva</v>
      </c>
      <c r="I264" t="str">
        <f t="shared" si="14"/>
        <v>tiivis</v>
      </c>
    </row>
    <row r="265" spans="1:9" x14ac:dyDescent="0.25">
      <c r="A265" s="31" t="s">
        <v>4080</v>
      </c>
      <c r="B265" s="181">
        <v>101</v>
      </c>
      <c r="C265" s="31">
        <v>5</v>
      </c>
      <c r="D265" s="181">
        <v>4311.9608075899996</v>
      </c>
      <c r="E265" s="181" t="str">
        <f t="shared" si="12"/>
        <v>101_5</v>
      </c>
      <c r="F265" s="31">
        <v>1</v>
      </c>
      <c r="G265" s="31">
        <v>1</v>
      </c>
      <c r="H265" t="str">
        <f t="shared" si="13"/>
        <v>harva</v>
      </c>
      <c r="I265" t="str">
        <f t="shared" si="14"/>
        <v>tiivis</v>
      </c>
    </row>
    <row r="266" spans="1:9" x14ac:dyDescent="0.25">
      <c r="A266" s="31" t="s">
        <v>4081</v>
      </c>
      <c r="B266" s="181">
        <v>101</v>
      </c>
      <c r="C266" s="31">
        <v>6</v>
      </c>
      <c r="D266" s="181">
        <v>5397.7171756500002</v>
      </c>
      <c r="E266" s="181" t="str">
        <f t="shared" si="12"/>
        <v>101_6</v>
      </c>
      <c r="F266" s="31">
        <v>1</v>
      </c>
      <c r="G266" s="31">
        <v>1</v>
      </c>
      <c r="H266" t="str">
        <f t="shared" si="13"/>
        <v>harva</v>
      </c>
      <c r="I266" t="str">
        <f t="shared" si="14"/>
        <v>tiivis</v>
      </c>
    </row>
    <row r="267" spans="1:9" x14ac:dyDescent="0.25">
      <c r="A267" s="31" t="s">
        <v>4082</v>
      </c>
      <c r="B267" s="181">
        <v>101</v>
      </c>
      <c r="C267" s="31">
        <v>7</v>
      </c>
      <c r="D267" s="181">
        <v>11057.309616799999</v>
      </c>
      <c r="E267" s="181" t="str">
        <f t="shared" si="12"/>
        <v>101_7</v>
      </c>
      <c r="F267" s="31">
        <v>1</v>
      </c>
      <c r="G267" s="31">
        <v>1</v>
      </c>
      <c r="H267" t="str">
        <f t="shared" si="13"/>
        <v>harva</v>
      </c>
      <c r="I267" t="str">
        <f t="shared" si="14"/>
        <v>tiivis</v>
      </c>
    </row>
    <row r="268" spans="1:9" x14ac:dyDescent="0.25">
      <c r="A268" s="31" t="s">
        <v>4083</v>
      </c>
      <c r="B268" s="181">
        <v>101</v>
      </c>
      <c r="C268" s="31">
        <v>8</v>
      </c>
      <c r="D268" s="181">
        <v>8496.5071265499992</v>
      </c>
      <c r="E268" s="181" t="str">
        <f t="shared" si="12"/>
        <v>101_8</v>
      </c>
      <c r="F268" s="31">
        <v>0</v>
      </c>
      <c r="G268" s="31">
        <v>0</v>
      </c>
      <c r="H268">
        <f t="shared" si="13"/>
        <v>0</v>
      </c>
      <c r="I268">
        <f t="shared" si="14"/>
        <v>0</v>
      </c>
    </row>
    <row r="269" spans="1:9" x14ac:dyDescent="0.25">
      <c r="A269" s="31" t="s">
        <v>4085</v>
      </c>
      <c r="B269" s="181">
        <v>102</v>
      </c>
      <c r="C269" s="31">
        <v>1</v>
      </c>
      <c r="D269" s="181">
        <v>3873.4762811400001</v>
      </c>
      <c r="E269" s="181" t="str">
        <f t="shared" si="12"/>
        <v>102_1</v>
      </c>
      <c r="F269" s="31">
        <v>0</v>
      </c>
      <c r="G269" s="31">
        <v>1</v>
      </c>
      <c r="H269">
        <f t="shared" si="13"/>
        <v>0</v>
      </c>
      <c r="I269" t="str">
        <f t="shared" si="14"/>
        <v>tiivis</v>
      </c>
    </row>
    <row r="270" spans="1:9" x14ac:dyDescent="0.25">
      <c r="A270" s="31" t="s">
        <v>4088</v>
      </c>
      <c r="B270" s="181">
        <v>102</v>
      </c>
      <c r="C270" s="31">
        <v>2</v>
      </c>
      <c r="D270" s="181">
        <v>7437.6449972</v>
      </c>
      <c r="E270" s="181" t="str">
        <f t="shared" si="12"/>
        <v>102_2</v>
      </c>
      <c r="F270" s="31">
        <v>0</v>
      </c>
      <c r="G270" s="31">
        <v>1</v>
      </c>
      <c r="H270">
        <f t="shared" si="13"/>
        <v>0</v>
      </c>
      <c r="I270" t="str">
        <f t="shared" si="14"/>
        <v>tiivis</v>
      </c>
    </row>
    <row r="271" spans="1:9" x14ac:dyDescent="0.25">
      <c r="A271" s="31" t="s">
        <v>4085</v>
      </c>
      <c r="B271" s="181">
        <v>103</v>
      </c>
      <c r="C271" s="31">
        <v>1</v>
      </c>
      <c r="D271" s="181">
        <v>8202.3599124499997</v>
      </c>
      <c r="E271" s="181" t="str">
        <f t="shared" si="12"/>
        <v>103_1</v>
      </c>
      <c r="F271" s="31">
        <v>0</v>
      </c>
      <c r="G271" s="31">
        <v>0</v>
      </c>
      <c r="H271">
        <f t="shared" si="13"/>
        <v>0</v>
      </c>
      <c r="I271">
        <f t="shared" si="14"/>
        <v>0</v>
      </c>
    </row>
    <row r="272" spans="1:9" x14ac:dyDescent="0.25">
      <c r="A272" s="31" t="s">
        <v>4085</v>
      </c>
      <c r="B272" s="181">
        <v>104</v>
      </c>
      <c r="C272" s="31">
        <v>1</v>
      </c>
      <c r="D272" s="181">
        <v>6011.4380205999996</v>
      </c>
      <c r="E272" s="181" t="str">
        <f t="shared" si="12"/>
        <v>104_1</v>
      </c>
      <c r="F272" s="31">
        <v>0</v>
      </c>
      <c r="G272" s="31">
        <v>0</v>
      </c>
      <c r="H272">
        <f t="shared" si="13"/>
        <v>0</v>
      </c>
      <c r="I272">
        <f t="shared" si="14"/>
        <v>0</v>
      </c>
    </row>
    <row r="273" spans="1:9" x14ac:dyDescent="0.25">
      <c r="A273" s="31" t="s">
        <v>4071</v>
      </c>
      <c r="B273" s="181">
        <v>104</v>
      </c>
      <c r="C273" s="31">
        <v>10</v>
      </c>
      <c r="D273" s="181">
        <v>4565.6997319700004</v>
      </c>
      <c r="E273" s="181" t="str">
        <f t="shared" si="12"/>
        <v>104_10</v>
      </c>
      <c r="F273" s="31">
        <v>0</v>
      </c>
      <c r="G273" s="31">
        <v>1</v>
      </c>
      <c r="H273">
        <f t="shared" si="13"/>
        <v>0</v>
      </c>
      <c r="I273" t="str">
        <f t="shared" si="14"/>
        <v>tiivis</v>
      </c>
    </row>
    <row r="274" spans="1:9" x14ac:dyDescent="0.25">
      <c r="A274" s="31" t="s">
        <v>4088</v>
      </c>
      <c r="B274" s="181">
        <v>104</v>
      </c>
      <c r="C274" s="31">
        <v>2</v>
      </c>
      <c r="D274" s="181">
        <v>6475.4014105599999</v>
      </c>
      <c r="E274" s="181" t="str">
        <f t="shared" si="12"/>
        <v>104_2</v>
      </c>
      <c r="F274" s="31">
        <v>0</v>
      </c>
      <c r="G274" s="31">
        <v>0</v>
      </c>
      <c r="H274">
        <f t="shared" si="13"/>
        <v>0</v>
      </c>
      <c r="I274">
        <f t="shared" si="14"/>
        <v>0</v>
      </c>
    </row>
    <row r="275" spans="1:9" x14ac:dyDescent="0.25">
      <c r="A275" s="31" t="s">
        <v>4078</v>
      </c>
      <c r="B275" s="181">
        <v>104</v>
      </c>
      <c r="C275" s="31">
        <v>3</v>
      </c>
      <c r="D275" s="181">
        <v>1014.92732982</v>
      </c>
      <c r="E275" s="181" t="str">
        <f t="shared" si="12"/>
        <v>104_3</v>
      </c>
      <c r="F275" s="31">
        <v>0</v>
      </c>
      <c r="G275" s="31">
        <v>1</v>
      </c>
      <c r="H275">
        <f t="shared" si="13"/>
        <v>0</v>
      </c>
      <c r="I275" t="str">
        <f t="shared" si="14"/>
        <v>tiivis</v>
      </c>
    </row>
    <row r="276" spans="1:9" x14ac:dyDescent="0.25">
      <c r="A276" s="31" t="s">
        <v>4079</v>
      </c>
      <c r="B276" s="181">
        <v>104</v>
      </c>
      <c r="C276" s="31">
        <v>4</v>
      </c>
      <c r="D276" s="181">
        <v>2102.7736633099998</v>
      </c>
      <c r="E276" s="181" t="str">
        <f t="shared" si="12"/>
        <v>104_4</v>
      </c>
      <c r="F276" s="31">
        <v>0</v>
      </c>
      <c r="G276" s="31">
        <v>1</v>
      </c>
      <c r="H276">
        <f t="shared" si="13"/>
        <v>0</v>
      </c>
      <c r="I276" t="str">
        <f t="shared" si="14"/>
        <v>tiivis</v>
      </c>
    </row>
    <row r="277" spans="1:9" x14ac:dyDescent="0.25">
      <c r="A277" s="31" t="s">
        <v>4080</v>
      </c>
      <c r="B277" s="181">
        <v>104</v>
      </c>
      <c r="C277" s="31">
        <v>5</v>
      </c>
      <c r="D277" s="181">
        <v>4502.03538381</v>
      </c>
      <c r="E277" s="181" t="str">
        <f t="shared" si="12"/>
        <v>104_5</v>
      </c>
      <c r="F277" s="31">
        <v>0</v>
      </c>
      <c r="G277" s="31">
        <v>0</v>
      </c>
      <c r="H277">
        <f t="shared" si="13"/>
        <v>0</v>
      </c>
      <c r="I277">
        <f t="shared" si="14"/>
        <v>0</v>
      </c>
    </row>
    <row r="278" spans="1:9" x14ac:dyDescent="0.25">
      <c r="A278" s="31" t="s">
        <v>4081</v>
      </c>
      <c r="B278" s="181">
        <v>104</v>
      </c>
      <c r="C278" s="31">
        <v>6</v>
      </c>
      <c r="D278" s="181">
        <v>5409.8526853499998</v>
      </c>
      <c r="E278" s="181" t="str">
        <f t="shared" si="12"/>
        <v>104_6</v>
      </c>
      <c r="F278" s="31">
        <v>0</v>
      </c>
      <c r="G278" s="31">
        <v>0</v>
      </c>
      <c r="H278">
        <f t="shared" si="13"/>
        <v>0</v>
      </c>
      <c r="I278">
        <f t="shared" si="14"/>
        <v>0</v>
      </c>
    </row>
    <row r="279" spans="1:9" x14ac:dyDescent="0.25">
      <c r="A279" s="31" t="s">
        <v>4082</v>
      </c>
      <c r="B279" s="181">
        <v>104</v>
      </c>
      <c r="C279" s="31">
        <v>7</v>
      </c>
      <c r="D279" s="181">
        <v>5567.9885947900002</v>
      </c>
      <c r="E279" s="181" t="str">
        <f t="shared" si="12"/>
        <v>104_7</v>
      </c>
      <c r="F279" s="31">
        <v>0</v>
      </c>
      <c r="G279" s="31">
        <v>0</v>
      </c>
      <c r="H279">
        <f t="shared" si="13"/>
        <v>0</v>
      </c>
      <c r="I279">
        <f t="shared" si="14"/>
        <v>0</v>
      </c>
    </row>
    <row r="280" spans="1:9" x14ac:dyDescent="0.25">
      <c r="A280" s="31" t="s">
        <v>4083</v>
      </c>
      <c r="B280" s="181">
        <v>104</v>
      </c>
      <c r="C280" s="31">
        <v>8</v>
      </c>
      <c r="D280" s="181">
        <v>692.55199462400003</v>
      </c>
      <c r="E280" s="181" t="str">
        <f t="shared" si="12"/>
        <v>104_8</v>
      </c>
      <c r="F280" s="31">
        <v>0</v>
      </c>
      <c r="G280" s="31">
        <v>0</v>
      </c>
      <c r="H280">
        <f t="shared" si="13"/>
        <v>0</v>
      </c>
      <c r="I280">
        <f t="shared" si="14"/>
        <v>0</v>
      </c>
    </row>
    <row r="281" spans="1:9" x14ac:dyDescent="0.25">
      <c r="A281" s="31" t="s">
        <v>4084</v>
      </c>
      <c r="B281" s="181">
        <v>104</v>
      </c>
      <c r="C281" s="31">
        <v>9</v>
      </c>
      <c r="D281" s="181">
        <v>4941.1744699199999</v>
      </c>
      <c r="E281" s="181" t="str">
        <f t="shared" si="12"/>
        <v>104_9</v>
      </c>
      <c r="F281" s="31">
        <v>0</v>
      </c>
      <c r="G281" s="31">
        <v>0</v>
      </c>
      <c r="H281">
        <f t="shared" si="13"/>
        <v>0</v>
      </c>
      <c r="I281">
        <f t="shared" si="14"/>
        <v>0</v>
      </c>
    </row>
    <row r="282" spans="1:9" x14ac:dyDescent="0.25">
      <c r="A282" s="31" t="s">
        <v>4071</v>
      </c>
      <c r="B282" s="181">
        <v>110</v>
      </c>
      <c r="C282" s="31">
        <v>10</v>
      </c>
      <c r="D282" s="181">
        <v>4329.7110154900001</v>
      </c>
      <c r="E282" s="181" t="str">
        <f t="shared" si="12"/>
        <v>110_10</v>
      </c>
      <c r="F282" s="31">
        <v>0</v>
      </c>
      <c r="G282" s="31">
        <v>1</v>
      </c>
      <c r="H282">
        <f t="shared" si="13"/>
        <v>0</v>
      </c>
      <c r="I282" t="str">
        <f t="shared" si="14"/>
        <v>tiivis</v>
      </c>
    </row>
    <row r="283" spans="1:9" x14ac:dyDescent="0.25">
      <c r="A283" s="31" t="s">
        <v>4072</v>
      </c>
      <c r="B283" s="181">
        <v>110</v>
      </c>
      <c r="C283" s="31">
        <v>11</v>
      </c>
      <c r="D283" s="181">
        <v>9392.9932995300005</v>
      </c>
      <c r="E283" s="181" t="str">
        <f t="shared" si="12"/>
        <v>110_11</v>
      </c>
      <c r="F283" s="31">
        <v>0</v>
      </c>
      <c r="G283" s="31">
        <v>0</v>
      </c>
      <c r="H283">
        <f t="shared" si="13"/>
        <v>0</v>
      </c>
      <c r="I283">
        <f t="shared" si="14"/>
        <v>0</v>
      </c>
    </row>
    <row r="284" spans="1:9" x14ac:dyDescent="0.25">
      <c r="A284" s="31" t="s">
        <v>4074</v>
      </c>
      <c r="B284" s="181">
        <v>110</v>
      </c>
      <c r="C284" s="31">
        <v>13</v>
      </c>
      <c r="D284" s="181">
        <v>6858.53041304</v>
      </c>
      <c r="E284" s="181" t="str">
        <f t="shared" si="12"/>
        <v>110_13</v>
      </c>
      <c r="F284" s="31">
        <v>0</v>
      </c>
      <c r="G284" s="31">
        <v>0</v>
      </c>
      <c r="H284">
        <f t="shared" si="13"/>
        <v>0</v>
      </c>
      <c r="I284">
        <f t="shared" si="14"/>
        <v>0</v>
      </c>
    </row>
    <row r="285" spans="1:9" x14ac:dyDescent="0.25">
      <c r="A285" s="31" t="s">
        <v>4075</v>
      </c>
      <c r="B285" s="181">
        <v>110</v>
      </c>
      <c r="C285" s="31">
        <v>14</v>
      </c>
      <c r="D285" s="181">
        <v>5792.2674652400001</v>
      </c>
      <c r="E285" s="181" t="str">
        <f t="shared" si="12"/>
        <v>110_14</v>
      </c>
      <c r="F285" s="31">
        <v>0</v>
      </c>
      <c r="G285" s="31">
        <v>0</v>
      </c>
      <c r="H285">
        <f t="shared" si="13"/>
        <v>0</v>
      </c>
      <c r="I285">
        <f t="shared" si="14"/>
        <v>0</v>
      </c>
    </row>
    <row r="286" spans="1:9" x14ac:dyDescent="0.25">
      <c r="A286" s="31" t="s">
        <v>4076</v>
      </c>
      <c r="B286" s="181">
        <v>110</v>
      </c>
      <c r="C286" s="31">
        <v>15</v>
      </c>
      <c r="D286" s="181">
        <v>3354.76221016</v>
      </c>
      <c r="E286" s="181" t="str">
        <f t="shared" si="12"/>
        <v>110_15</v>
      </c>
      <c r="F286" s="31">
        <v>0</v>
      </c>
      <c r="G286" s="31">
        <v>0</v>
      </c>
      <c r="H286">
        <f t="shared" si="13"/>
        <v>0</v>
      </c>
      <c r="I286">
        <f t="shared" si="14"/>
        <v>0</v>
      </c>
    </row>
    <row r="287" spans="1:9" x14ac:dyDescent="0.25">
      <c r="A287" s="31" t="s">
        <v>4077</v>
      </c>
      <c r="B287" s="181">
        <v>110</v>
      </c>
      <c r="C287" s="31">
        <v>16</v>
      </c>
      <c r="D287" s="181">
        <v>3850.1561071400001</v>
      </c>
      <c r="E287" s="181" t="str">
        <f t="shared" si="12"/>
        <v>110_16</v>
      </c>
      <c r="F287" s="31">
        <v>0</v>
      </c>
      <c r="G287" s="31">
        <v>1</v>
      </c>
      <c r="H287">
        <f t="shared" si="13"/>
        <v>0</v>
      </c>
      <c r="I287" t="str">
        <f t="shared" si="14"/>
        <v>tiivis</v>
      </c>
    </row>
    <row r="288" spans="1:9" x14ac:dyDescent="0.25">
      <c r="A288" s="31" t="s">
        <v>4086</v>
      </c>
      <c r="B288" s="181">
        <v>110</v>
      </c>
      <c r="C288" s="31">
        <v>17</v>
      </c>
      <c r="D288" s="181">
        <v>4216.4302836500001</v>
      </c>
      <c r="E288" s="181" t="str">
        <f t="shared" si="12"/>
        <v>110_17</v>
      </c>
      <c r="F288" s="31">
        <v>0</v>
      </c>
      <c r="G288" s="31">
        <v>1</v>
      </c>
      <c r="H288">
        <f t="shared" si="13"/>
        <v>0</v>
      </c>
      <c r="I288" t="str">
        <f t="shared" si="14"/>
        <v>tiivis</v>
      </c>
    </row>
    <row r="289" spans="1:9" x14ac:dyDescent="0.25">
      <c r="A289" s="31" t="s">
        <v>4087</v>
      </c>
      <c r="B289" s="181">
        <v>110</v>
      </c>
      <c r="C289" s="31">
        <v>18</v>
      </c>
      <c r="D289" s="181">
        <v>5322.8924704499996</v>
      </c>
      <c r="E289" s="181" t="str">
        <f t="shared" si="12"/>
        <v>110_18</v>
      </c>
      <c r="F289" s="31">
        <v>0</v>
      </c>
      <c r="G289" s="31">
        <v>1</v>
      </c>
      <c r="H289">
        <f t="shared" si="13"/>
        <v>0</v>
      </c>
      <c r="I289" t="str">
        <f t="shared" si="14"/>
        <v>tiivis</v>
      </c>
    </row>
    <row r="290" spans="1:9" x14ac:dyDescent="0.25">
      <c r="A290" s="31" t="s">
        <v>4080</v>
      </c>
      <c r="B290" s="181">
        <v>110</v>
      </c>
      <c r="C290" s="31">
        <v>5</v>
      </c>
      <c r="D290" s="181">
        <v>497.39050296800002</v>
      </c>
      <c r="E290" s="181" t="str">
        <f t="shared" si="12"/>
        <v>110_5</v>
      </c>
      <c r="F290" s="31">
        <v>0</v>
      </c>
      <c r="G290" s="31">
        <v>0</v>
      </c>
      <c r="H290">
        <f t="shared" si="13"/>
        <v>0</v>
      </c>
      <c r="I290">
        <f t="shared" si="14"/>
        <v>0</v>
      </c>
    </row>
    <row r="291" spans="1:9" x14ac:dyDescent="0.25">
      <c r="A291" s="31" t="s">
        <v>4081</v>
      </c>
      <c r="B291" s="181">
        <v>110</v>
      </c>
      <c r="C291" s="31">
        <v>6</v>
      </c>
      <c r="D291" s="181">
        <v>9096.0603274299992</v>
      </c>
      <c r="E291" s="181" t="str">
        <f t="shared" si="12"/>
        <v>110_6</v>
      </c>
      <c r="F291" s="31">
        <v>0</v>
      </c>
      <c r="G291" s="31">
        <v>0</v>
      </c>
      <c r="H291">
        <f t="shared" si="13"/>
        <v>0</v>
      </c>
      <c r="I291">
        <f t="shared" si="14"/>
        <v>0</v>
      </c>
    </row>
    <row r="292" spans="1:9" x14ac:dyDescent="0.25">
      <c r="A292" s="31" t="s">
        <v>4084</v>
      </c>
      <c r="B292" s="181">
        <v>110</v>
      </c>
      <c r="C292" s="31">
        <v>9</v>
      </c>
      <c r="D292" s="181">
        <v>4902.8113801899999</v>
      </c>
      <c r="E292" s="181" t="str">
        <f t="shared" si="12"/>
        <v>110_9</v>
      </c>
      <c r="F292" s="31">
        <v>0</v>
      </c>
      <c r="G292" s="31">
        <v>0</v>
      </c>
      <c r="H292">
        <f t="shared" si="13"/>
        <v>0</v>
      </c>
      <c r="I292">
        <f t="shared" si="14"/>
        <v>0</v>
      </c>
    </row>
    <row r="293" spans="1:9" x14ac:dyDescent="0.25">
      <c r="A293" s="31" t="s">
        <v>4085</v>
      </c>
      <c r="B293" s="181">
        <v>111</v>
      </c>
      <c r="C293" s="31">
        <v>1</v>
      </c>
      <c r="D293" s="181">
        <v>4470.7222946299999</v>
      </c>
      <c r="E293" s="181" t="str">
        <f t="shared" si="12"/>
        <v>111_1</v>
      </c>
      <c r="F293" s="31">
        <v>0</v>
      </c>
      <c r="G293" s="31">
        <v>1</v>
      </c>
      <c r="H293">
        <f t="shared" si="13"/>
        <v>0</v>
      </c>
      <c r="I293" t="str">
        <f t="shared" si="14"/>
        <v>tiivis</v>
      </c>
    </row>
    <row r="294" spans="1:9" x14ac:dyDescent="0.25">
      <c r="A294" s="31" t="s">
        <v>4088</v>
      </c>
      <c r="B294" s="181">
        <v>111</v>
      </c>
      <c r="C294" s="31">
        <v>2</v>
      </c>
      <c r="D294" s="181">
        <v>8468.6078448099997</v>
      </c>
      <c r="E294" s="181" t="str">
        <f t="shared" si="12"/>
        <v>111_2</v>
      </c>
      <c r="F294" s="31">
        <v>0</v>
      </c>
      <c r="G294" s="31">
        <v>1</v>
      </c>
      <c r="H294">
        <f t="shared" si="13"/>
        <v>0</v>
      </c>
      <c r="I294" t="str">
        <f t="shared" si="14"/>
        <v>tiivis</v>
      </c>
    </row>
    <row r="295" spans="1:9" x14ac:dyDescent="0.25">
      <c r="A295" s="31" t="s">
        <v>4078</v>
      </c>
      <c r="B295" s="181">
        <v>111</v>
      </c>
      <c r="C295" s="31">
        <v>3</v>
      </c>
      <c r="D295" s="181">
        <v>2742.1534438499998</v>
      </c>
      <c r="E295" s="181" t="str">
        <f t="shared" si="12"/>
        <v>111_3</v>
      </c>
      <c r="F295" s="31">
        <v>0</v>
      </c>
      <c r="G295" s="31">
        <v>0</v>
      </c>
      <c r="H295">
        <f t="shared" si="13"/>
        <v>0</v>
      </c>
      <c r="I295">
        <f t="shared" si="14"/>
        <v>0</v>
      </c>
    </row>
    <row r="296" spans="1:9" x14ac:dyDescent="0.25">
      <c r="A296" s="31" t="s">
        <v>4079</v>
      </c>
      <c r="B296" s="181">
        <v>111</v>
      </c>
      <c r="C296" s="31">
        <v>4</v>
      </c>
      <c r="D296" s="181">
        <v>12917.6193312</v>
      </c>
      <c r="E296" s="181" t="str">
        <f t="shared" si="12"/>
        <v>111_4</v>
      </c>
      <c r="F296" s="31">
        <v>0</v>
      </c>
      <c r="G296" s="31">
        <v>0</v>
      </c>
      <c r="H296">
        <f t="shared" si="13"/>
        <v>0</v>
      </c>
      <c r="I296">
        <f t="shared" si="14"/>
        <v>0</v>
      </c>
    </row>
    <row r="297" spans="1:9" x14ac:dyDescent="0.25">
      <c r="A297" s="31" t="s">
        <v>4085</v>
      </c>
      <c r="B297" s="181">
        <v>112</v>
      </c>
      <c r="C297" s="31">
        <v>1</v>
      </c>
      <c r="D297" s="181">
        <v>7771.7943317600002</v>
      </c>
      <c r="E297" s="181" t="str">
        <f t="shared" si="12"/>
        <v>112_1</v>
      </c>
      <c r="F297" s="31">
        <v>0</v>
      </c>
      <c r="G297" s="31">
        <v>1</v>
      </c>
      <c r="H297">
        <f t="shared" si="13"/>
        <v>0</v>
      </c>
      <c r="I297" t="str">
        <f t="shared" si="14"/>
        <v>tiivis</v>
      </c>
    </row>
    <row r="298" spans="1:9" x14ac:dyDescent="0.25">
      <c r="A298" s="31" t="s">
        <v>4088</v>
      </c>
      <c r="B298" s="181">
        <v>112</v>
      </c>
      <c r="C298" s="31">
        <v>2</v>
      </c>
      <c r="D298" s="181">
        <v>5330.9790964100002</v>
      </c>
      <c r="E298" s="181" t="str">
        <f t="shared" si="12"/>
        <v>112_2</v>
      </c>
      <c r="F298" s="31">
        <v>0</v>
      </c>
      <c r="G298" s="31">
        <v>1</v>
      </c>
      <c r="H298">
        <f t="shared" si="13"/>
        <v>0</v>
      </c>
      <c r="I298" t="str">
        <f t="shared" si="14"/>
        <v>tiivis</v>
      </c>
    </row>
    <row r="299" spans="1:9" x14ac:dyDescent="0.25">
      <c r="A299" s="31" t="s">
        <v>4085</v>
      </c>
      <c r="B299" s="181">
        <v>114</v>
      </c>
      <c r="C299" s="31">
        <v>1</v>
      </c>
      <c r="D299" s="181">
        <v>1829.2924414300001</v>
      </c>
      <c r="E299" s="181" t="str">
        <f t="shared" si="12"/>
        <v>114_1</v>
      </c>
      <c r="F299" s="31">
        <v>0</v>
      </c>
      <c r="G299" s="31">
        <v>0</v>
      </c>
      <c r="H299">
        <f t="shared" si="13"/>
        <v>0</v>
      </c>
      <c r="I299">
        <f t="shared" si="14"/>
        <v>0</v>
      </c>
    </row>
    <row r="300" spans="1:9" x14ac:dyDescent="0.25">
      <c r="A300" s="31" t="s">
        <v>4085</v>
      </c>
      <c r="B300" s="181">
        <v>115</v>
      </c>
      <c r="C300" s="31">
        <v>1</v>
      </c>
      <c r="D300" s="181">
        <v>2447.3098783599999</v>
      </c>
      <c r="E300" s="181" t="str">
        <f t="shared" si="12"/>
        <v>115_1</v>
      </c>
      <c r="F300" s="31">
        <v>0</v>
      </c>
      <c r="G300" s="31">
        <v>1</v>
      </c>
      <c r="H300">
        <f t="shared" si="13"/>
        <v>0</v>
      </c>
      <c r="I300" t="str">
        <f t="shared" si="14"/>
        <v>tiivis</v>
      </c>
    </row>
    <row r="301" spans="1:9" x14ac:dyDescent="0.25">
      <c r="A301" s="31" t="s">
        <v>4088</v>
      </c>
      <c r="B301" s="181">
        <v>115</v>
      </c>
      <c r="C301" s="31">
        <v>2</v>
      </c>
      <c r="D301" s="181">
        <v>6036.1475196800002</v>
      </c>
      <c r="E301" s="181" t="str">
        <f t="shared" si="12"/>
        <v>115_2</v>
      </c>
      <c r="F301" s="31">
        <v>0</v>
      </c>
      <c r="G301" s="31">
        <v>1</v>
      </c>
      <c r="H301">
        <f t="shared" si="13"/>
        <v>0</v>
      </c>
      <c r="I301" t="str">
        <f t="shared" si="14"/>
        <v>tiivis</v>
      </c>
    </row>
    <row r="302" spans="1:9" x14ac:dyDescent="0.25">
      <c r="A302" s="31" t="s">
        <v>4078</v>
      </c>
      <c r="B302" s="181">
        <v>115</v>
      </c>
      <c r="C302" s="31">
        <v>3</v>
      </c>
      <c r="D302" s="181">
        <v>792.19372729500003</v>
      </c>
      <c r="E302" s="181" t="str">
        <f t="shared" si="12"/>
        <v>115_3</v>
      </c>
      <c r="F302" s="31">
        <v>0</v>
      </c>
      <c r="G302" s="31">
        <v>1</v>
      </c>
      <c r="H302">
        <f t="shared" si="13"/>
        <v>0</v>
      </c>
      <c r="I302" t="str">
        <f t="shared" si="14"/>
        <v>tiivis</v>
      </c>
    </row>
    <row r="303" spans="1:9" x14ac:dyDescent="0.25">
      <c r="A303" s="31" t="s">
        <v>4085</v>
      </c>
      <c r="B303" s="181">
        <v>116</v>
      </c>
      <c r="C303" s="31">
        <v>1</v>
      </c>
      <c r="D303" s="181">
        <v>5365.5273067899998</v>
      </c>
      <c r="E303" s="181" t="str">
        <f t="shared" si="12"/>
        <v>116_1</v>
      </c>
      <c r="F303" s="31">
        <v>0</v>
      </c>
      <c r="G303" s="31">
        <v>1</v>
      </c>
      <c r="H303">
        <f t="shared" si="13"/>
        <v>0</v>
      </c>
      <c r="I303" t="str">
        <f t="shared" si="14"/>
        <v>tiivis</v>
      </c>
    </row>
    <row r="304" spans="1:9" x14ac:dyDescent="0.25">
      <c r="A304" s="31" t="s">
        <v>4088</v>
      </c>
      <c r="B304" s="181">
        <v>116</v>
      </c>
      <c r="C304" s="31">
        <v>2</v>
      </c>
      <c r="D304" s="181">
        <v>7102.9802976800001</v>
      </c>
      <c r="E304" s="181" t="str">
        <f t="shared" si="12"/>
        <v>116_2</v>
      </c>
      <c r="F304" s="31">
        <v>0</v>
      </c>
      <c r="G304" s="31">
        <v>1</v>
      </c>
      <c r="H304">
        <f t="shared" si="13"/>
        <v>0</v>
      </c>
      <c r="I304" t="str">
        <f t="shared" si="14"/>
        <v>tiivis</v>
      </c>
    </row>
    <row r="305" spans="1:9" x14ac:dyDescent="0.25">
      <c r="A305" s="31" t="s">
        <v>4071</v>
      </c>
      <c r="B305" s="181">
        <v>120</v>
      </c>
      <c r="C305" s="31">
        <v>10</v>
      </c>
      <c r="D305" s="181">
        <v>2489.3870403999999</v>
      </c>
      <c r="E305" s="181" t="str">
        <f t="shared" si="12"/>
        <v>120_10</v>
      </c>
      <c r="F305" s="31">
        <v>0</v>
      </c>
      <c r="G305" s="31">
        <v>1</v>
      </c>
      <c r="H305">
        <f t="shared" si="13"/>
        <v>0</v>
      </c>
      <c r="I305" t="str">
        <f t="shared" si="14"/>
        <v>tiivis</v>
      </c>
    </row>
    <row r="306" spans="1:9" x14ac:dyDescent="0.25">
      <c r="A306" s="31" t="s">
        <v>4088</v>
      </c>
      <c r="B306" s="181">
        <v>120</v>
      </c>
      <c r="C306" s="31">
        <v>2</v>
      </c>
      <c r="D306" s="181">
        <v>3388.9136014999999</v>
      </c>
      <c r="E306" s="181" t="str">
        <f t="shared" si="12"/>
        <v>120_2</v>
      </c>
      <c r="F306" s="31">
        <v>0</v>
      </c>
      <c r="G306" s="31">
        <v>0</v>
      </c>
      <c r="H306">
        <f t="shared" si="13"/>
        <v>0</v>
      </c>
      <c r="I306">
        <f t="shared" si="14"/>
        <v>0</v>
      </c>
    </row>
    <row r="307" spans="1:9" x14ac:dyDescent="0.25">
      <c r="A307" s="31" t="s">
        <v>4078</v>
      </c>
      <c r="B307" s="181">
        <v>120</v>
      </c>
      <c r="C307" s="31">
        <v>3</v>
      </c>
      <c r="D307" s="181">
        <v>11148.5412235</v>
      </c>
      <c r="E307" s="181" t="str">
        <f t="shared" si="12"/>
        <v>120_3</v>
      </c>
      <c r="F307" s="31">
        <v>0</v>
      </c>
      <c r="G307" s="31">
        <v>1</v>
      </c>
      <c r="H307">
        <f t="shared" si="13"/>
        <v>0</v>
      </c>
      <c r="I307" t="str">
        <f t="shared" si="14"/>
        <v>tiivis</v>
      </c>
    </row>
    <row r="308" spans="1:9" x14ac:dyDescent="0.25">
      <c r="A308" s="31" t="s">
        <v>4079</v>
      </c>
      <c r="B308" s="181">
        <v>120</v>
      </c>
      <c r="C308" s="31">
        <v>4</v>
      </c>
      <c r="D308" s="181">
        <v>7645.81182575</v>
      </c>
      <c r="E308" s="181" t="str">
        <f t="shared" si="12"/>
        <v>120_4</v>
      </c>
      <c r="F308" s="31">
        <v>0</v>
      </c>
      <c r="G308" s="31">
        <v>1</v>
      </c>
      <c r="H308">
        <f t="shared" si="13"/>
        <v>0</v>
      </c>
      <c r="I308" t="str">
        <f t="shared" si="14"/>
        <v>tiivis</v>
      </c>
    </row>
    <row r="309" spans="1:9" x14ac:dyDescent="0.25">
      <c r="A309" s="31" t="s">
        <v>4080</v>
      </c>
      <c r="B309" s="181">
        <v>120</v>
      </c>
      <c r="C309" s="31">
        <v>5</v>
      </c>
      <c r="D309" s="181">
        <v>14326.3459279</v>
      </c>
      <c r="E309" s="181" t="str">
        <f t="shared" si="12"/>
        <v>120_5</v>
      </c>
      <c r="F309" s="31">
        <v>0</v>
      </c>
      <c r="G309" s="31">
        <v>1</v>
      </c>
      <c r="H309">
        <f t="shared" si="13"/>
        <v>0</v>
      </c>
      <c r="I309" t="str">
        <f t="shared" si="14"/>
        <v>tiivis</v>
      </c>
    </row>
    <row r="310" spans="1:9" x14ac:dyDescent="0.25">
      <c r="A310" s="31" t="s">
        <v>4082</v>
      </c>
      <c r="B310" s="181">
        <v>120</v>
      </c>
      <c r="C310" s="31">
        <v>7</v>
      </c>
      <c r="D310" s="181">
        <v>8817.1964388100005</v>
      </c>
      <c r="E310" s="181" t="str">
        <f t="shared" si="12"/>
        <v>120_7</v>
      </c>
      <c r="F310" s="31">
        <v>0</v>
      </c>
      <c r="G310" s="31">
        <v>1</v>
      </c>
      <c r="H310">
        <f t="shared" si="13"/>
        <v>0</v>
      </c>
      <c r="I310" t="str">
        <f t="shared" si="14"/>
        <v>tiivis</v>
      </c>
    </row>
    <row r="311" spans="1:9" x14ac:dyDescent="0.25">
      <c r="A311" s="31" t="s">
        <v>4084</v>
      </c>
      <c r="B311" s="181">
        <v>120</v>
      </c>
      <c r="C311" s="31">
        <v>9</v>
      </c>
      <c r="D311" s="181">
        <v>4282.9170513600002</v>
      </c>
      <c r="E311" s="181" t="str">
        <f t="shared" si="12"/>
        <v>120_9</v>
      </c>
      <c r="F311" s="31">
        <v>0</v>
      </c>
      <c r="G311" s="31">
        <v>1</v>
      </c>
      <c r="H311">
        <f t="shared" si="13"/>
        <v>0</v>
      </c>
      <c r="I311" t="str">
        <f t="shared" si="14"/>
        <v>tiivis</v>
      </c>
    </row>
    <row r="312" spans="1:9" x14ac:dyDescent="0.25">
      <c r="A312" s="31" t="s">
        <v>4085</v>
      </c>
      <c r="B312" s="181">
        <v>125</v>
      </c>
      <c r="C312" s="31">
        <v>1</v>
      </c>
      <c r="D312" s="181">
        <v>3924.3489921400001</v>
      </c>
      <c r="E312" s="181" t="str">
        <f t="shared" si="12"/>
        <v>125_1</v>
      </c>
      <c r="F312" s="31">
        <v>0</v>
      </c>
      <c r="G312" s="31">
        <v>0</v>
      </c>
      <c r="H312">
        <f t="shared" si="13"/>
        <v>0</v>
      </c>
      <c r="I312">
        <f t="shared" si="14"/>
        <v>0</v>
      </c>
    </row>
    <row r="313" spans="1:9" x14ac:dyDescent="0.25">
      <c r="A313" s="31" t="s">
        <v>4088</v>
      </c>
      <c r="B313" s="181">
        <v>125</v>
      </c>
      <c r="C313" s="31">
        <v>2</v>
      </c>
      <c r="D313" s="181">
        <v>4203.1897575499997</v>
      </c>
      <c r="E313" s="181" t="str">
        <f t="shared" si="12"/>
        <v>125_2</v>
      </c>
      <c r="F313" s="31">
        <v>0</v>
      </c>
      <c r="G313" s="31">
        <v>0</v>
      </c>
      <c r="H313">
        <f t="shared" si="13"/>
        <v>0</v>
      </c>
      <c r="I313">
        <f t="shared" si="14"/>
        <v>0</v>
      </c>
    </row>
    <row r="314" spans="1:9" x14ac:dyDescent="0.25">
      <c r="A314" s="31" t="s">
        <v>4085</v>
      </c>
      <c r="B314" s="181">
        <v>126</v>
      </c>
      <c r="C314" s="31">
        <v>1</v>
      </c>
      <c r="D314" s="181">
        <v>7578.99043987</v>
      </c>
      <c r="E314" s="181" t="str">
        <f t="shared" si="12"/>
        <v>126_1</v>
      </c>
      <c r="F314" s="31">
        <v>0</v>
      </c>
      <c r="G314" s="31">
        <v>1</v>
      </c>
      <c r="H314">
        <f t="shared" si="13"/>
        <v>0</v>
      </c>
      <c r="I314" t="str">
        <f t="shared" si="14"/>
        <v>tiivis</v>
      </c>
    </row>
    <row r="315" spans="1:9" x14ac:dyDescent="0.25">
      <c r="A315" s="31" t="s">
        <v>4085</v>
      </c>
      <c r="B315" s="181">
        <v>127</v>
      </c>
      <c r="C315" s="31">
        <v>1</v>
      </c>
      <c r="D315" s="181">
        <v>3284.8269578600002</v>
      </c>
      <c r="E315" s="181" t="str">
        <f t="shared" si="12"/>
        <v>127_1</v>
      </c>
      <c r="F315" s="31">
        <v>0</v>
      </c>
      <c r="G315" s="31">
        <v>1</v>
      </c>
      <c r="H315">
        <f t="shared" si="13"/>
        <v>0</v>
      </c>
      <c r="I315" t="str">
        <f t="shared" si="14"/>
        <v>tiivis</v>
      </c>
    </row>
    <row r="316" spans="1:9" x14ac:dyDescent="0.25">
      <c r="A316" s="31" t="s">
        <v>4088</v>
      </c>
      <c r="B316" s="181">
        <v>127</v>
      </c>
      <c r="C316" s="31">
        <v>2</v>
      </c>
      <c r="D316" s="181">
        <v>6396.2620820100001</v>
      </c>
      <c r="E316" s="181" t="str">
        <f t="shared" si="12"/>
        <v>127_2</v>
      </c>
      <c r="F316" s="31">
        <v>0</v>
      </c>
      <c r="G316" s="31">
        <v>0</v>
      </c>
      <c r="H316">
        <f t="shared" si="13"/>
        <v>0</v>
      </c>
      <c r="I316">
        <f t="shared" si="14"/>
        <v>0</v>
      </c>
    </row>
    <row r="317" spans="1:9" x14ac:dyDescent="0.25">
      <c r="A317" s="31" t="s">
        <v>4078</v>
      </c>
      <c r="B317" s="181">
        <v>127</v>
      </c>
      <c r="C317" s="31">
        <v>3</v>
      </c>
      <c r="D317" s="181">
        <v>2836.3624924999999</v>
      </c>
      <c r="E317" s="181" t="str">
        <f t="shared" si="12"/>
        <v>127_3</v>
      </c>
      <c r="F317" s="31">
        <v>0</v>
      </c>
      <c r="G317" s="31">
        <v>0</v>
      </c>
      <c r="H317">
        <f t="shared" si="13"/>
        <v>0</v>
      </c>
      <c r="I317">
        <f t="shared" si="14"/>
        <v>0</v>
      </c>
    </row>
    <row r="318" spans="1:9" x14ac:dyDescent="0.25">
      <c r="A318" s="31" t="s">
        <v>4085</v>
      </c>
      <c r="B318" s="181">
        <v>130</v>
      </c>
      <c r="C318" s="31">
        <v>1</v>
      </c>
      <c r="D318" s="181">
        <v>2158.55829128</v>
      </c>
      <c r="E318" s="181" t="str">
        <f t="shared" si="12"/>
        <v>130_1</v>
      </c>
      <c r="F318" s="31">
        <v>0</v>
      </c>
      <c r="G318" s="31">
        <v>0</v>
      </c>
      <c r="H318">
        <f t="shared" si="13"/>
        <v>0</v>
      </c>
      <c r="I318">
        <f t="shared" si="14"/>
        <v>0</v>
      </c>
    </row>
    <row r="319" spans="1:9" x14ac:dyDescent="0.25">
      <c r="A319" s="31" t="s">
        <v>4071</v>
      </c>
      <c r="B319" s="181">
        <v>130</v>
      </c>
      <c r="C319" s="31">
        <v>10</v>
      </c>
      <c r="D319" s="181">
        <v>3397.9349789100002</v>
      </c>
      <c r="E319" s="181" t="str">
        <f t="shared" si="12"/>
        <v>130_10</v>
      </c>
      <c r="F319" s="31">
        <v>1</v>
      </c>
      <c r="G319" s="31">
        <v>1</v>
      </c>
      <c r="H319" t="str">
        <f t="shared" si="13"/>
        <v>harva</v>
      </c>
      <c r="I319" t="str">
        <f t="shared" si="14"/>
        <v>tiivis</v>
      </c>
    </row>
    <row r="320" spans="1:9" x14ac:dyDescent="0.25">
      <c r="A320" s="31" t="s">
        <v>4072</v>
      </c>
      <c r="B320" s="181">
        <v>130</v>
      </c>
      <c r="C320" s="31">
        <v>11</v>
      </c>
      <c r="D320" s="181">
        <v>8948.7173409200004</v>
      </c>
      <c r="E320" s="181" t="str">
        <f t="shared" si="12"/>
        <v>130_11</v>
      </c>
      <c r="F320" s="31">
        <v>1</v>
      </c>
      <c r="G320" s="31">
        <v>1</v>
      </c>
      <c r="H320" t="str">
        <f t="shared" si="13"/>
        <v>harva</v>
      </c>
      <c r="I320" t="str">
        <f t="shared" si="14"/>
        <v>tiivis</v>
      </c>
    </row>
    <row r="321" spans="1:9" x14ac:dyDescent="0.25">
      <c r="A321" s="31" t="s">
        <v>4073</v>
      </c>
      <c r="B321" s="181">
        <v>130</v>
      </c>
      <c r="C321" s="31">
        <v>12</v>
      </c>
      <c r="D321" s="181">
        <v>4293.5236151099998</v>
      </c>
      <c r="E321" s="181" t="str">
        <f t="shared" si="12"/>
        <v>130_12</v>
      </c>
      <c r="F321" s="31">
        <v>0</v>
      </c>
      <c r="G321" s="31">
        <v>0</v>
      </c>
      <c r="H321">
        <f t="shared" si="13"/>
        <v>0</v>
      </c>
      <c r="I321">
        <f t="shared" si="14"/>
        <v>0</v>
      </c>
    </row>
    <row r="322" spans="1:9" x14ac:dyDescent="0.25">
      <c r="A322" s="31" t="s">
        <v>4074</v>
      </c>
      <c r="B322" s="181">
        <v>130</v>
      </c>
      <c r="C322" s="31">
        <v>13</v>
      </c>
      <c r="D322" s="181">
        <v>15758.1513755</v>
      </c>
      <c r="E322" s="181" t="str">
        <f t="shared" si="12"/>
        <v>130_13</v>
      </c>
      <c r="F322" s="31">
        <v>0</v>
      </c>
      <c r="G322" s="31">
        <v>0</v>
      </c>
      <c r="H322">
        <f t="shared" si="13"/>
        <v>0</v>
      </c>
      <c r="I322">
        <f t="shared" si="14"/>
        <v>0</v>
      </c>
    </row>
    <row r="323" spans="1:9" x14ac:dyDescent="0.25">
      <c r="A323" s="31" t="s">
        <v>4076</v>
      </c>
      <c r="B323" s="181">
        <v>130</v>
      </c>
      <c r="C323" s="31">
        <v>15</v>
      </c>
      <c r="D323" s="181">
        <v>5700.1237658299997</v>
      </c>
      <c r="E323" s="181" t="str">
        <f t="shared" ref="E323:E386" si="15">CONCATENATE(B323,"_",C323)</f>
        <v>130_15</v>
      </c>
      <c r="F323" s="31">
        <v>0</v>
      </c>
      <c r="G323" s="31">
        <v>0</v>
      </c>
      <c r="H323">
        <f t="shared" ref="H323:H386" si="16">IF(F323=1,"harva",0)</f>
        <v>0</v>
      </c>
      <c r="I323">
        <f t="shared" ref="I323:I386" si="17">IF(G323=1,"tiivis",0)</f>
        <v>0</v>
      </c>
    </row>
    <row r="324" spans="1:9" x14ac:dyDescent="0.25">
      <c r="A324" s="31" t="s">
        <v>4077</v>
      </c>
      <c r="B324" s="181">
        <v>130</v>
      </c>
      <c r="C324" s="31">
        <v>16</v>
      </c>
      <c r="D324" s="181">
        <v>12746.2727961</v>
      </c>
      <c r="E324" s="181" t="str">
        <f t="shared" si="15"/>
        <v>130_16</v>
      </c>
      <c r="F324" s="31">
        <v>0</v>
      </c>
      <c r="G324" s="31">
        <v>0</v>
      </c>
      <c r="H324">
        <f t="shared" si="16"/>
        <v>0</v>
      </c>
      <c r="I324">
        <f t="shared" si="17"/>
        <v>0</v>
      </c>
    </row>
    <row r="325" spans="1:9" x14ac:dyDescent="0.25">
      <c r="A325" s="31" t="s">
        <v>4087</v>
      </c>
      <c r="B325" s="181">
        <v>130</v>
      </c>
      <c r="C325" s="31">
        <v>18</v>
      </c>
      <c r="D325" s="181">
        <v>5164.8355156199996</v>
      </c>
      <c r="E325" s="181" t="str">
        <f t="shared" si="15"/>
        <v>130_18</v>
      </c>
      <c r="F325" s="31">
        <v>0</v>
      </c>
      <c r="G325" s="31">
        <v>0</v>
      </c>
      <c r="H325">
        <f t="shared" si="16"/>
        <v>0</v>
      </c>
      <c r="I325">
        <f t="shared" si="17"/>
        <v>0</v>
      </c>
    </row>
    <row r="326" spans="1:9" x14ac:dyDescent="0.25">
      <c r="A326" s="31" t="s">
        <v>4088</v>
      </c>
      <c r="B326" s="181">
        <v>130</v>
      </c>
      <c r="C326" s="31">
        <v>2</v>
      </c>
      <c r="D326" s="181">
        <v>4003.7077143800002</v>
      </c>
      <c r="E326" s="181" t="str">
        <f t="shared" si="15"/>
        <v>130_2</v>
      </c>
      <c r="F326" s="31">
        <v>0</v>
      </c>
      <c r="G326" s="31">
        <v>0</v>
      </c>
      <c r="H326">
        <f t="shared" si="16"/>
        <v>0</v>
      </c>
      <c r="I326">
        <f t="shared" si="17"/>
        <v>0</v>
      </c>
    </row>
    <row r="327" spans="1:9" x14ac:dyDescent="0.25">
      <c r="A327" s="31" t="s">
        <v>4078</v>
      </c>
      <c r="B327" s="181">
        <v>130</v>
      </c>
      <c r="C327" s="31">
        <v>3</v>
      </c>
      <c r="D327" s="181">
        <v>4629.5686001800004</v>
      </c>
      <c r="E327" s="181" t="str">
        <f t="shared" si="15"/>
        <v>130_3</v>
      </c>
      <c r="F327" s="31">
        <v>0</v>
      </c>
      <c r="G327" s="31">
        <v>0</v>
      </c>
      <c r="H327">
        <f t="shared" si="16"/>
        <v>0</v>
      </c>
      <c r="I327">
        <f t="shared" si="17"/>
        <v>0</v>
      </c>
    </row>
    <row r="328" spans="1:9" x14ac:dyDescent="0.25">
      <c r="A328" s="31" t="s">
        <v>4079</v>
      </c>
      <c r="B328" s="181">
        <v>130</v>
      </c>
      <c r="C328" s="31">
        <v>4</v>
      </c>
      <c r="D328" s="181">
        <v>7035.1989626100003</v>
      </c>
      <c r="E328" s="181" t="str">
        <f t="shared" si="15"/>
        <v>130_4</v>
      </c>
      <c r="F328" s="31">
        <v>0</v>
      </c>
      <c r="G328" s="31">
        <v>1</v>
      </c>
      <c r="H328">
        <f t="shared" si="16"/>
        <v>0</v>
      </c>
      <c r="I328" t="str">
        <f t="shared" si="17"/>
        <v>tiivis</v>
      </c>
    </row>
    <row r="329" spans="1:9" x14ac:dyDescent="0.25">
      <c r="A329" s="31" t="s">
        <v>4080</v>
      </c>
      <c r="B329" s="181">
        <v>130</v>
      </c>
      <c r="C329" s="31">
        <v>5</v>
      </c>
      <c r="D329" s="181">
        <v>6707.4679220400003</v>
      </c>
      <c r="E329" s="181" t="str">
        <f t="shared" si="15"/>
        <v>130_5</v>
      </c>
      <c r="F329" s="31">
        <v>0</v>
      </c>
      <c r="G329" s="31">
        <v>0</v>
      </c>
      <c r="H329">
        <f t="shared" si="16"/>
        <v>0</v>
      </c>
      <c r="I329">
        <f t="shared" si="17"/>
        <v>0</v>
      </c>
    </row>
    <row r="330" spans="1:9" x14ac:dyDescent="0.25">
      <c r="A330" s="31" t="s">
        <v>4081</v>
      </c>
      <c r="B330" s="181">
        <v>130</v>
      </c>
      <c r="C330" s="31">
        <v>6</v>
      </c>
      <c r="D330" s="181">
        <v>5554.2570665499998</v>
      </c>
      <c r="E330" s="181" t="str">
        <f t="shared" si="15"/>
        <v>130_6</v>
      </c>
      <c r="F330" s="31">
        <v>0</v>
      </c>
      <c r="G330" s="31">
        <v>0</v>
      </c>
      <c r="H330">
        <f t="shared" si="16"/>
        <v>0</v>
      </c>
      <c r="I330">
        <f t="shared" si="17"/>
        <v>0</v>
      </c>
    </row>
    <row r="331" spans="1:9" x14ac:dyDescent="0.25">
      <c r="A331" s="31" t="s">
        <v>4082</v>
      </c>
      <c r="B331" s="181">
        <v>130</v>
      </c>
      <c r="C331" s="31">
        <v>7</v>
      </c>
      <c r="D331" s="181">
        <v>6744.0128763900002</v>
      </c>
      <c r="E331" s="181" t="str">
        <f t="shared" si="15"/>
        <v>130_7</v>
      </c>
      <c r="F331" s="31">
        <v>0</v>
      </c>
      <c r="G331" s="31">
        <v>0</v>
      </c>
      <c r="H331">
        <f t="shared" si="16"/>
        <v>0</v>
      </c>
      <c r="I331">
        <f t="shared" si="17"/>
        <v>0</v>
      </c>
    </row>
    <row r="332" spans="1:9" x14ac:dyDescent="0.25">
      <c r="A332" s="31" t="s">
        <v>4083</v>
      </c>
      <c r="B332" s="181">
        <v>130</v>
      </c>
      <c r="C332" s="31">
        <v>8</v>
      </c>
      <c r="D332" s="181">
        <v>12279.515161400001</v>
      </c>
      <c r="E332" s="181" t="str">
        <f t="shared" si="15"/>
        <v>130_8</v>
      </c>
      <c r="F332" s="31">
        <v>0</v>
      </c>
      <c r="G332" s="31">
        <v>0</v>
      </c>
      <c r="H332">
        <f t="shared" si="16"/>
        <v>0</v>
      </c>
      <c r="I332">
        <f t="shared" si="17"/>
        <v>0</v>
      </c>
    </row>
    <row r="333" spans="1:9" x14ac:dyDescent="0.25">
      <c r="A333" s="31" t="s">
        <v>4085</v>
      </c>
      <c r="B333" s="181">
        <v>132</v>
      </c>
      <c r="C333" s="31">
        <v>1</v>
      </c>
      <c r="D333" s="181">
        <v>11495.6149936</v>
      </c>
      <c r="E333" s="181" t="str">
        <f t="shared" si="15"/>
        <v>132_1</v>
      </c>
      <c r="F333" s="31">
        <v>0</v>
      </c>
      <c r="G333" s="31">
        <v>1</v>
      </c>
      <c r="H333">
        <f t="shared" si="16"/>
        <v>0</v>
      </c>
      <c r="I333" t="str">
        <f t="shared" si="17"/>
        <v>tiivis</v>
      </c>
    </row>
    <row r="334" spans="1:9" x14ac:dyDescent="0.25">
      <c r="A334" s="31" t="s">
        <v>4071</v>
      </c>
      <c r="B334" s="181">
        <v>132</v>
      </c>
      <c r="C334" s="31">
        <v>10</v>
      </c>
      <c r="D334" s="181">
        <v>6788.2939518699995</v>
      </c>
      <c r="E334" s="181" t="str">
        <f t="shared" si="15"/>
        <v>132_10</v>
      </c>
      <c r="F334" s="31">
        <v>0</v>
      </c>
      <c r="G334" s="31">
        <v>1</v>
      </c>
      <c r="H334">
        <f t="shared" si="16"/>
        <v>0</v>
      </c>
      <c r="I334" t="str">
        <f t="shared" si="17"/>
        <v>tiivis</v>
      </c>
    </row>
    <row r="335" spans="1:9" x14ac:dyDescent="0.25">
      <c r="A335" s="31" t="s">
        <v>4072</v>
      </c>
      <c r="B335" s="181">
        <v>132</v>
      </c>
      <c r="C335" s="31">
        <v>11</v>
      </c>
      <c r="D335" s="181">
        <v>3856.87348664</v>
      </c>
      <c r="E335" s="181" t="str">
        <f t="shared" si="15"/>
        <v>132_11</v>
      </c>
      <c r="F335" s="31">
        <v>0</v>
      </c>
      <c r="G335" s="31">
        <v>1</v>
      </c>
      <c r="H335">
        <f t="shared" si="16"/>
        <v>0</v>
      </c>
      <c r="I335" t="str">
        <f t="shared" si="17"/>
        <v>tiivis</v>
      </c>
    </row>
    <row r="336" spans="1:9" x14ac:dyDescent="0.25">
      <c r="A336" s="31" t="s">
        <v>4088</v>
      </c>
      <c r="B336" s="181">
        <v>132</v>
      </c>
      <c r="C336" s="31">
        <v>2</v>
      </c>
      <c r="D336" s="181">
        <v>7288.5261330599997</v>
      </c>
      <c r="E336" s="181" t="str">
        <f t="shared" si="15"/>
        <v>132_2</v>
      </c>
      <c r="F336" s="31">
        <v>0</v>
      </c>
      <c r="G336" s="31">
        <v>0</v>
      </c>
      <c r="H336">
        <f t="shared" si="16"/>
        <v>0</v>
      </c>
      <c r="I336">
        <f t="shared" si="17"/>
        <v>0</v>
      </c>
    </row>
    <row r="337" spans="1:9" x14ac:dyDescent="0.25">
      <c r="A337" s="31" t="s">
        <v>4078</v>
      </c>
      <c r="B337" s="181">
        <v>132</v>
      </c>
      <c r="C337" s="31">
        <v>3</v>
      </c>
      <c r="D337" s="181">
        <v>3497.5371890800002</v>
      </c>
      <c r="E337" s="181" t="str">
        <f t="shared" si="15"/>
        <v>132_3</v>
      </c>
      <c r="F337" s="31">
        <v>0</v>
      </c>
      <c r="G337" s="31">
        <v>1</v>
      </c>
      <c r="H337">
        <f t="shared" si="16"/>
        <v>0</v>
      </c>
      <c r="I337" t="str">
        <f t="shared" si="17"/>
        <v>tiivis</v>
      </c>
    </row>
    <row r="338" spans="1:9" x14ac:dyDescent="0.25">
      <c r="A338" s="31" t="s">
        <v>4079</v>
      </c>
      <c r="B338" s="181">
        <v>132</v>
      </c>
      <c r="C338" s="31">
        <v>4</v>
      </c>
      <c r="D338" s="181">
        <v>5549.73611153</v>
      </c>
      <c r="E338" s="181" t="str">
        <f t="shared" si="15"/>
        <v>132_4</v>
      </c>
      <c r="F338" s="31">
        <v>0</v>
      </c>
      <c r="G338" s="31">
        <v>1</v>
      </c>
      <c r="H338">
        <f t="shared" si="16"/>
        <v>0</v>
      </c>
      <c r="I338" t="str">
        <f t="shared" si="17"/>
        <v>tiivis</v>
      </c>
    </row>
    <row r="339" spans="1:9" x14ac:dyDescent="0.25">
      <c r="A339" s="31" t="s">
        <v>4080</v>
      </c>
      <c r="B339" s="181">
        <v>132</v>
      </c>
      <c r="C339" s="31">
        <v>5</v>
      </c>
      <c r="D339" s="181">
        <v>7863.6210944300001</v>
      </c>
      <c r="E339" s="181" t="str">
        <f t="shared" si="15"/>
        <v>132_5</v>
      </c>
      <c r="F339" s="31">
        <v>0</v>
      </c>
      <c r="G339" s="31">
        <v>1</v>
      </c>
      <c r="H339">
        <f t="shared" si="16"/>
        <v>0</v>
      </c>
      <c r="I339" t="str">
        <f t="shared" si="17"/>
        <v>tiivis</v>
      </c>
    </row>
    <row r="340" spans="1:9" x14ac:dyDescent="0.25">
      <c r="A340" s="31" t="s">
        <v>4082</v>
      </c>
      <c r="B340" s="181">
        <v>132</v>
      </c>
      <c r="C340" s="31">
        <v>7</v>
      </c>
      <c r="D340" s="181">
        <v>10149.3935033</v>
      </c>
      <c r="E340" s="181" t="str">
        <f t="shared" si="15"/>
        <v>132_7</v>
      </c>
      <c r="F340" s="31">
        <v>0</v>
      </c>
      <c r="G340" s="31">
        <v>1</v>
      </c>
      <c r="H340">
        <f t="shared" si="16"/>
        <v>0</v>
      </c>
      <c r="I340" t="str">
        <f t="shared" si="17"/>
        <v>tiivis</v>
      </c>
    </row>
    <row r="341" spans="1:9" x14ac:dyDescent="0.25">
      <c r="A341" s="31" t="s">
        <v>4084</v>
      </c>
      <c r="B341" s="181">
        <v>132</v>
      </c>
      <c r="C341" s="31">
        <v>9</v>
      </c>
      <c r="D341" s="181">
        <v>2000.9774732599999</v>
      </c>
      <c r="E341" s="181" t="str">
        <f t="shared" si="15"/>
        <v>132_9</v>
      </c>
      <c r="F341" s="31">
        <v>0</v>
      </c>
      <c r="G341" s="31">
        <v>0</v>
      </c>
      <c r="H341">
        <f t="shared" si="16"/>
        <v>0</v>
      </c>
      <c r="I341">
        <f t="shared" si="17"/>
        <v>0</v>
      </c>
    </row>
    <row r="342" spans="1:9" x14ac:dyDescent="0.25">
      <c r="A342" s="31" t="s">
        <v>4085</v>
      </c>
      <c r="B342" s="181">
        <v>133</v>
      </c>
      <c r="C342" s="31">
        <v>1</v>
      </c>
      <c r="D342" s="181">
        <v>6520.6756582600001</v>
      </c>
      <c r="E342" s="181" t="str">
        <f t="shared" si="15"/>
        <v>133_1</v>
      </c>
      <c r="F342" s="31">
        <v>0</v>
      </c>
      <c r="G342" s="31">
        <v>1</v>
      </c>
      <c r="H342">
        <f t="shared" si="16"/>
        <v>0</v>
      </c>
      <c r="I342" t="str">
        <f t="shared" si="17"/>
        <v>tiivis</v>
      </c>
    </row>
    <row r="343" spans="1:9" x14ac:dyDescent="0.25">
      <c r="A343" s="31" t="s">
        <v>4088</v>
      </c>
      <c r="B343" s="181">
        <v>133</v>
      </c>
      <c r="C343" s="31">
        <v>2</v>
      </c>
      <c r="D343" s="181">
        <v>6517.71247657</v>
      </c>
      <c r="E343" s="181" t="str">
        <f t="shared" si="15"/>
        <v>133_2</v>
      </c>
      <c r="F343" s="31">
        <v>0</v>
      </c>
      <c r="G343" s="31">
        <v>1</v>
      </c>
      <c r="H343">
        <f t="shared" si="16"/>
        <v>0</v>
      </c>
      <c r="I343" t="str">
        <f t="shared" si="17"/>
        <v>tiivis</v>
      </c>
    </row>
    <row r="344" spans="1:9" x14ac:dyDescent="0.25">
      <c r="A344" s="31" t="s">
        <v>4078</v>
      </c>
      <c r="B344" s="181">
        <v>133</v>
      </c>
      <c r="C344" s="31">
        <v>3</v>
      </c>
      <c r="D344" s="181">
        <v>4573.7374597099997</v>
      </c>
      <c r="E344" s="181" t="str">
        <f t="shared" si="15"/>
        <v>133_3</v>
      </c>
      <c r="F344" s="31">
        <v>0</v>
      </c>
      <c r="G344" s="31">
        <v>1</v>
      </c>
      <c r="H344">
        <f t="shared" si="16"/>
        <v>0</v>
      </c>
      <c r="I344" t="str">
        <f t="shared" si="17"/>
        <v>tiivis</v>
      </c>
    </row>
    <row r="345" spans="1:9" x14ac:dyDescent="0.25">
      <c r="A345" s="31" t="s">
        <v>4085</v>
      </c>
      <c r="B345" s="181">
        <v>134</v>
      </c>
      <c r="C345" s="31">
        <v>1</v>
      </c>
      <c r="D345" s="181">
        <v>5841.7607244999999</v>
      </c>
      <c r="E345" s="181" t="str">
        <f t="shared" si="15"/>
        <v>134_1</v>
      </c>
      <c r="F345" s="31">
        <v>0</v>
      </c>
      <c r="G345" s="31">
        <v>1</v>
      </c>
      <c r="H345">
        <f t="shared" si="16"/>
        <v>0</v>
      </c>
      <c r="I345" t="str">
        <f t="shared" si="17"/>
        <v>tiivis</v>
      </c>
    </row>
    <row r="346" spans="1:9" x14ac:dyDescent="0.25">
      <c r="A346" s="31" t="s">
        <v>4088</v>
      </c>
      <c r="B346" s="181">
        <v>134</v>
      </c>
      <c r="C346" s="31">
        <v>2</v>
      </c>
      <c r="D346" s="181">
        <v>11272.3186059</v>
      </c>
      <c r="E346" s="181" t="str">
        <f t="shared" si="15"/>
        <v>134_2</v>
      </c>
      <c r="F346" s="31">
        <v>0</v>
      </c>
      <c r="G346" s="31">
        <v>1</v>
      </c>
      <c r="H346">
        <f t="shared" si="16"/>
        <v>0</v>
      </c>
      <c r="I346" t="str">
        <f t="shared" si="17"/>
        <v>tiivis</v>
      </c>
    </row>
    <row r="347" spans="1:9" x14ac:dyDescent="0.25">
      <c r="A347" s="31" t="s">
        <v>4085</v>
      </c>
      <c r="B347" s="181">
        <v>135</v>
      </c>
      <c r="C347" s="31">
        <v>1</v>
      </c>
      <c r="D347" s="181">
        <v>3518.3435262600001</v>
      </c>
      <c r="E347" s="181" t="str">
        <f t="shared" si="15"/>
        <v>135_1</v>
      </c>
      <c r="F347" s="31">
        <v>0</v>
      </c>
      <c r="G347" s="31">
        <v>0</v>
      </c>
      <c r="H347">
        <f t="shared" si="16"/>
        <v>0</v>
      </c>
      <c r="I347">
        <f t="shared" si="17"/>
        <v>0</v>
      </c>
    </row>
    <row r="348" spans="1:9" x14ac:dyDescent="0.25">
      <c r="A348" s="31" t="s">
        <v>4085</v>
      </c>
      <c r="B348" s="181">
        <v>138</v>
      </c>
      <c r="C348" s="31">
        <v>1</v>
      </c>
      <c r="D348" s="181">
        <v>3553.77911288</v>
      </c>
      <c r="E348" s="181" t="str">
        <f t="shared" si="15"/>
        <v>138_1</v>
      </c>
      <c r="F348" s="31">
        <v>0</v>
      </c>
      <c r="G348" s="31">
        <v>0</v>
      </c>
      <c r="H348">
        <f t="shared" si="16"/>
        <v>0</v>
      </c>
      <c r="I348">
        <f t="shared" si="17"/>
        <v>0</v>
      </c>
    </row>
    <row r="349" spans="1:9" x14ac:dyDescent="0.25">
      <c r="A349" s="31" t="s">
        <v>4085</v>
      </c>
      <c r="B349" s="181">
        <v>139</v>
      </c>
      <c r="C349" s="31">
        <v>1</v>
      </c>
      <c r="D349" s="181">
        <v>4291.173914</v>
      </c>
      <c r="E349" s="181" t="str">
        <f t="shared" si="15"/>
        <v>139_1</v>
      </c>
      <c r="F349" s="31">
        <v>0</v>
      </c>
      <c r="G349" s="31">
        <v>1</v>
      </c>
      <c r="H349">
        <f t="shared" si="16"/>
        <v>0</v>
      </c>
      <c r="I349" t="str">
        <f t="shared" si="17"/>
        <v>tiivis</v>
      </c>
    </row>
    <row r="350" spans="1:9" x14ac:dyDescent="0.25">
      <c r="A350" s="31" t="s">
        <v>4088</v>
      </c>
      <c r="B350" s="181">
        <v>139</v>
      </c>
      <c r="C350" s="31">
        <v>2</v>
      </c>
      <c r="D350" s="181">
        <v>6845.9662307899998</v>
      </c>
      <c r="E350" s="181" t="str">
        <f t="shared" si="15"/>
        <v>139_2</v>
      </c>
      <c r="F350" s="31">
        <v>0</v>
      </c>
      <c r="G350" s="31">
        <v>1</v>
      </c>
      <c r="H350">
        <f t="shared" si="16"/>
        <v>0</v>
      </c>
      <c r="I350" t="str">
        <f t="shared" si="17"/>
        <v>tiivis</v>
      </c>
    </row>
    <row r="351" spans="1:9" x14ac:dyDescent="0.25">
      <c r="A351" s="31" t="s">
        <v>4071</v>
      </c>
      <c r="B351" s="181">
        <v>140</v>
      </c>
      <c r="C351" s="31">
        <v>10</v>
      </c>
      <c r="D351" s="181">
        <v>4758.3279616700001</v>
      </c>
      <c r="E351" s="181" t="str">
        <f t="shared" si="15"/>
        <v>140_10</v>
      </c>
      <c r="F351" s="31">
        <v>0</v>
      </c>
      <c r="G351" s="31">
        <v>1</v>
      </c>
      <c r="H351">
        <f t="shared" si="16"/>
        <v>0</v>
      </c>
      <c r="I351" t="str">
        <f t="shared" si="17"/>
        <v>tiivis</v>
      </c>
    </row>
    <row r="352" spans="1:9" x14ac:dyDescent="0.25">
      <c r="A352" s="31" t="s">
        <v>4072</v>
      </c>
      <c r="B352" s="181">
        <v>140</v>
      </c>
      <c r="C352" s="31">
        <v>11</v>
      </c>
      <c r="D352" s="181">
        <v>4580.3315174700001</v>
      </c>
      <c r="E352" s="181" t="str">
        <f t="shared" si="15"/>
        <v>140_11</v>
      </c>
      <c r="F352" s="31">
        <v>0</v>
      </c>
      <c r="G352" s="31">
        <v>1</v>
      </c>
      <c r="H352">
        <f t="shared" si="16"/>
        <v>0</v>
      </c>
      <c r="I352" t="str">
        <f t="shared" si="17"/>
        <v>tiivis</v>
      </c>
    </row>
    <row r="353" spans="1:9" x14ac:dyDescent="0.25">
      <c r="A353" s="31" t="s">
        <v>4073</v>
      </c>
      <c r="B353" s="181">
        <v>140</v>
      </c>
      <c r="C353" s="31">
        <v>12</v>
      </c>
      <c r="D353" s="181">
        <v>2872.5448052199999</v>
      </c>
      <c r="E353" s="181" t="str">
        <f t="shared" si="15"/>
        <v>140_12</v>
      </c>
      <c r="F353" s="31">
        <v>0</v>
      </c>
      <c r="G353" s="31">
        <v>1</v>
      </c>
      <c r="H353">
        <f t="shared" si="16"/>
        <v>0</v>
      </c>
      <c r="I353" t="str">
        <f t="shared" si="17"/>
        <v>tiivis</v>
      </c>
    </row>
    <row r="354" spans="1:9" x14ac:dyDescent="0.25">
      <c r="A354" s="31" t="s">
        <v>4074</v>
      </c>
      <c r="B354" s="181">
        <v>140</v>
      </c>
      <c r="C354" s="31">
        <v>13</v>
      </c>
      <c r="D354" s="181">
        <v>8908.3708857799993</v>
      </c>
      <c r="E354" s="181" t="str">
        <f t="shared" si="15"/>
        <v>140_13</v>
      </c>
      <c r="F354" s="31">
        <v>0</v>
      </c>
      <c r="G354" s="31">
        <v>1</v>
      </c>
      <c r="H354">
        <f t="shared" si="16"/>
        <v>0</v>
      </c>
      <c r="I354" t="str">
        <f t="shared" si="17"/>
        <v>tiivis</v>
      </c>
    </row>
    <row r="355" spans="1:9" x14ac:dyDescent="0.25">
      <c r="A355" s="31" t="s">
        <v>4076</v>
      </c>
      <c r="B355" s="181">
        <v>140</v>
      </c>
      <c r="C355" s="31">
        <v>15</v>
      </c>
      <c r="D355" s="181">
        <v>6081.0643562400001</v>
      </c>
      <c r="E355" s="181" t="str">
        <f t="shared" si="15"/>
        <v>140_15</v>
      </c>
      <c r="F355" s="31">
        <v>0</v>
      </c>
      <c r="G355" s="31">
        <v>0</v>
      </c>
      <c r="H355">
        <f t="shared" si="16"/>
        <v>0</v>
      </c>
      <c r="I355">
        <f t="shared" si="17"/>
        <v>0</v>
      </c>
    </row>
    <row r="356" spans="1:9" x14ac:dyDescent="0.25">
      <c r="A356" s="31" t="s">
        <v>4077</v>
      </c>
      <c r="B356" s="181">
        <v>140</v>
      </c>
      <c r="C356" s="31">
        <v>16</v>
      </c>
      <c r="D356" s="181">
        <v>8164.0732006999997</v>
      </c>
      <c r="E356" s="181" t="str">
        <f t="shared" si="15"/>
        <v>140_16</v>
      </c>
      <c r="F356" s="31">
        <v>0</v>
      </c>
      <c r="G356" s="31">
        <v>1</v>
      </c>
      <c r="H356">
        <f t="shared" si="16"/>
        <v>0</v>
      </c>
      <c r="I356" t="str">
        <f t="shared" si="17"/>
        <v>tiivis</v>
      </c>
    </row>
    <row r="357" spans="1:9" x14ac:dyDescent="0.25">
      <c r="A357" s="31" t="s">
        <v>4087</v>
      </c>
      <c r="B357" s="181">
        <v>140</v>
      </c>
      <c r="C357" s="31">
        <v>18</v>
      </c>
      <c r="D357" s="181">
        <v>4997.7291854499999</v>
      </c>
      <c r="E357" s="181" t="str">
        <f t="shared" si="15"/>
        <v>140_18</v>
      </c>
      <c r="F357" s="31">
        <v>0</v>
      </c>
      <c r="G357" s="31">
        <v>0</v>
      </c>
      <c r="H357">
        <f t="shared" si="16"/>
        <v>0</v>
      </c>
      <c r="I357">
        <f t="shared" si="17"/>
        <v>0</v>
      </c>
    </row>
    <row r="358" spans="1:9" x14ac:dyDescent="0.25">
      <c r="A358" s="31" t="s">
        <v>4136</v>
      </c>
      <c r="B358" s="181">
        <v>140</v>
      </c>
      <c r="C358" s="31">
        <v>19</v>
      </c>
      <c r="D358" s="181">
        <v>11168.476803699999</v>
      </c>
      <c r="E358" s="181" t="str">
        <f t="shared" si="15"/>
        <v>140_19</v>
      </c>
      <c r="F358" s="31">
        <v>0</v>
      </c>
      <c r="G358" s="31">
        <v>0</v>
      </c>
      <c r="H358">
        <f t="shared" si="16"/>
        <v>0</v>
      </c>
      <c r="I358">
        <f t="shared" si="17"/>
        <v>0</v>
      </c>
    </row>
    <row r="359" spans="1:9" x14ac:dyDescent="0.25">
      <c r="A359" s="31" t="s">
        <v>4092</v>
      </c>
      <c r="B359" s="181">
        <v>140</v>
      </c>
      <c r="C359" s="31">
        <v>23</v>
      </c>
      <c r="D359" s="181">
        <v>311.71109112300002</v>
      </c>
      <c r="E359" s="181" t="str">
        <f t="shared" si="15"/>
        <v>140_23</v>
      </c>
      <c r="F359" s="31">
        <v>1</v>
      </c>
      <c r="G359" s="31">
        <v>1</v>
      </c>
      <c r="H359" t="str">
        <f t="shared" si="16"/>
        <v>harva</v>
      </c>
      <c r="I359" t="str">
        <f t="shared" si="17"/>
        <v>tiivis</v>
      </c>
    </row>
    <row r="360" spans="1:9" x14ac:dyDescent="0.25">
      <c r="A360" s="31" t="s">
        <v>4137</v>
      </c>
      <c r="B360" s="181">
        <v>140</v>
      </c>
      <c r="C360" s="31">
        <v>24</v>
      </c>
      <c r="D360" s="181">
        <v>3443.35256265</v>
      </c>
      <c r="E360" s="181" t="str">
        <f t="shared" si="15"/>
        <v>140_24</v>
      </c>
      <c r="F360" s="31">
        <v>0</v>
      </c>
      <c r="G360" s="31">
        <v>0</v>
      </c>
      <c r="H360">
        <f t="shared" si="16"/>
        <v>0</v>
      </c>
      <c r="I360">
        <f t="shared" si="17"/>
        <v>0</v>
      </c>
    </row>
    <row r="361" spans="1:9" x14ac:dyDescent="0.25">
      <c r="A361" s="31" t="s">
        <v>4093</v>
      </c>
      <c r="B361" s="181">
        <v>140</v>
      </c>
      <c r="C361" s="31">
        <v>25</v>
      </c>
      <c r="D361" s="181">
        <v>3705.7051459200002</v>
      </c>
      <c r="E361" s="181" t="str">
        <f t="shared" si="15"/>
        <v>140_25</v>
      </c>
      <c r="F361" s="31">
        <v>0</v>
      </c>
      <c r="G361" s="31">
        <v>0</v>
      </c>
      <c r="H361">
        <f t="shared" si="16"/>
        <v>0</v>
      </c>
      <c r="I361">
        <f t="shared" si="17"/>
        <v>0</v>
      </c>
    </row>
    <row r="362" spans="1:9" x14ac:dyDescent="0.25">
      <c r="A362" s="31" t="s">
        <v>4095</v>
      </c>
      <c r="B362" s="181">
        <v>140</v>
      </c>
      <c r="C362" s="31">
        <v>27</v>
      </c>
      <c r="D362" s="181">
        <v>3203.4359683500002</v>
      </c>
      <c r="E362" s="181" t="str">
        <f t="shared" si="15"/>
        <v>140_27</v>
      </c>
      <c r="F362" s="31">
        <v>0</v>
      </c>
      <c r="G362" s="31">
        <v>0</v>
      </c>
      <c r="H362">
        <f t="shared" si="16"/>
        <v>0</v>
      </c>
      <c r="I362">
        <f t="shared" si="17"/>
        <v>0</v>
      </c>
    </row>
    <row r="363" spans="1:9" x14ac:dyDescent="0.25">
      <c r="A363" s="31" t="s">
        <v>4096</v>
      </c>
      <c r="B363" s="181">
        <v>140</v>
      </c>
      <c r="C363" s="31">
        <v>28</v>
      </c>
      <c r="D363" s="181">
        <v>3015.4464231299999</v>
      </c>
      <c r="E363" s="181" t="str">
        <f t="shared" si="15"/>
        <v>140_28</v>
      </c>
      <c r="F363" s="31">
        <v>0</v>
      </c>
      <c r="G363" s="31">
        <v>0</v>
      </c>
      <c r="H363">
        <f t="shared" si="16"/>
        <v>0</v>
      </c>
      <c r="I363">
        <f t="shared" si="17"/>
        <v>0</v>
      </c>
    </row>
    <row r="364" spans="1:9" x14ac:dyDescent="0.25">
      <c r="A364" s="31" t="s">
        <v>4138</v>
      </c>
      <c r="B364" s="181">
        <v>140</v>
      </c>
      <c r="C364" s="31">
        <v>29</v>
      </c>
      <c r="D364" s="181">
        <v>2928.1846757799999</v>
      </c>
      <c r="E364" s="181" t="str">
        <f t="shared" si="15"/>
        <v>140_29</v>
      </c>
      <c r="F364" s="31">
        <v>0</v>
      </c>
      <c r="G364" s="31">
        <v>0</v>
      </c>
      <c r="H364">
        <f t="shared" si="16"/>
        <v>0</v>
      </c>
      <c r="I364">
        <f t="shared" si="17"/>
        <v>0</v>
      </c>
    </row>
    <row r="365" spans="1:9" x14ac:dyDescent="0.25">
      <c r="A365" s="31" t="s">
        <v>4139</v>
      </c>
      <c r="B365" s="181">
        <v>140</v>
      </c>
      <c r="C365" s="31">
        <v>30</v>
      </c>
      <c r="D365" s="181">
        <v>4365.9379242799996</v>
      </c>
      <c r="E365" s="181" t="str">
        <f t="shared" si="15"/>
        <v>140_30</v>
      </c>
      <c r="F365" s="31">
        <v>1</v>
      </c>
      <c r="G365" s="31">
        <v>1</v>
      </c>
      <c r="H365" t="str">
        <f t="shared" si="16"/>
        <v>harva</v>
      </c>
      <c r="I365" t="str">
        <f t="shared" si="17"/>
        <v>tiivis</v>
      </c>
    </row>
    <row r="366" spans="1:9" x14ac:dyDescent="0.25">
      <c r="A366" s="31" t="s">
        <v>4153</v>
      </c>
      <c r="B366" s="181">
        <v>140</v>
      </c>
      <c r="C366" s="31">
        <v>33</v>
      </c>
      <c r="D366" s="181">
        <v>8585.9579553700005</v>
      </c>
      <c r="E366" s="181" t="str">
        <f t="shared" si="15"/>
        <v>140_33</v>
      </c>
      <c r="F366" s="31">
        <v>0</v>
      </c>
      <c r="G366" s="31">
        <v>0</v>
      </c>
      <c r="H366">
        <f t="shared" si="16"/>
        <v>0</v>
      </c>
      <c r="I366">
        <f t="shared" si="17"/>
        <v>0</v>
      </c>
    </row>
    <row r="367" spans="1:9" x14ac:dyDescent="0.25">
      <c r="A367" s="31" t="s">
        <v>4155</v>
      </c>
      <c r="B367" s="181">
        <v>140</v>
      </c>
      <c r="C367" s="31">
        <v>35</v>
      </c>
      <c r="D367" s="181">
        <v>6293.1745316699999</v>
      </c>
      <c r="E367" s="181" t="str">
        <f t="shared" si="15"/>
        <v>140_35</v>
      </c>
      <c r="F367" s="31">
        <v>0</v>
      </c>
      <c r="G367" s="31">
        <v>0</v>
      </c>
      <c r="H367">
        <f t="shared" si="16"/>
        <v>0</v>
      </c>
      <c r="I367">
        <f t="shared" si="17"/>
        <v>0</v>
      </c>
    </row>
    <row r="368" spans="1:9" x14ac:dyDescent="0.25">
      <c r="A368" s="31" t="s">
        <v>4079</v>
      </c>
      <c r="B368" s="181">
        <v>140</v>
      </c>
      <c r="C368" s="31">
        <v>4</v>
      </c>
      <c r="D368" s="181">
        <v>4382.4353671199997</v>
      </c>
      <c r="E368" s="181" t="str">
        <f t="shared" si="15"/>
        <v>140_4</v>
      </c>
      <c r="F368" s="31">
        <v>0</v>
      </c>
      <c r="G368" s="31">
        <v>0</v>
      </c>
      <c r="H368">
        <f t="shared" si="16"/>
        <v>0</v>
      </c>
      <c r="I368">
        <f t="shared" si="17"/>
        <v>0</v>
      </c>
    </row>
    <row r="369" spans="1:9" x14ac:dyDescent="0.25">
      <c r="A369" s="31" t="s">
        <v>4080</v>
      </c>
      <c r="B369" s="181">
        <v>140</v>
      </c>
      <c r="C369" s="31">
        <v>5</v>
      </c>
      <c r="D369" s="181">
        <v>18685.188400200001</v>
      </c>
      <c r="E369" s="181" t="str">
        <f t="shared" si="15"/>
        <v>140_5</v>
      </c>
      <c r="F369" s="31">
        <v>0</v>
      </c>
      <c r="G369" s="31">
        <v>1</v>
      </c>
      <c r="H369">
        <f t="shared" si="16"/>
        <v>0</v>
      </c>
      <c r="I369" t="str">
        <f t="shared" si="17"/>
        <v>tiivis</v>
      </c>
    </row>
    <row r="370" spans="1:9" x14ac:dyDescent="0.25">
      <c r="A370" s="31" t="s">
        <v>4083</v>
      </c>
      <c r="B370" s="181">
        <v>140</v>
      </c>
      <c r="C370" s="31">
        <v>8</v>
      </c>
      <c r="D370" s="181">
        <v>4666.6516418299998</v>
      </c>
      <c r="E370" s="181" t="str">
        <f t="shared" si="15"/>
        <v>140_8</v>
      </c>
      <c r="F370" s="31">
        <v>0</v>
      </c>
      <c r="G370" s="31">
        <v>0</v>
      </c>
      <c r="H370">
        <f t="shared" si="16"/>
        <v>0</v>
      </c>
      <c r="I370">
        <f t="shared" si="17"/>
        <v>0</v>
      </c>
    </row>
    <row r="371" spans="1:9" x14ac:dyDescent="0.25">
      <c r="A371" s="31" t="s">
        <v>4084</v>
      </c>
      <c r="B371" s="181">
        <v>140</v>
      </c>
      <c r="C371" s="31">
        <v>9</v>
      </c>
      <c r="D371" s="181">
        <v>5472.5808292199999</v>
      </c>
      <c r="E371" s="181" t="str">
        <f t="shared" si="15"/>
        <v>140_9</v>
      </c>
      <c r="F371" s="31">
        <v>0</v>
      </c>
      <c r="G371" s="31">
        <v>0</v>
      </c>
      <c r="H371">
        <f t="shared" si="16"/>
        <v>0</v>
      </c>
      <c r="I371">
        <f t="shared" si="17"/>
        <v>0</v>
      </c>
    </row>
    <row r="372" spans="1:9" x14ac:dyDescent="0.25">
      <c r="A372" s="31" t="s">
        <v>4085</v>
      </c>
      <c r="B372" s="181">
        <v>143</v>
      </c>
      <c r="C372" s="31">
        <v>1</v>
      </c>
      <c r="D372" s="181">
        <v>5826.2464257299998</v>
      </c>
      <c r="E372" s="181" t="str">
        <f t="shared" si="15"/>
        <v>143_1</v>
      </c>
      <c r="F372" s="31">
        <v>1</v>
      </c>
      <c r="G372" s="31">
        <v>1</v>
      </c>
      <c r="H372" t="str">
        <f t="shared" si="16"/>
        <v>harva</v>
      </c>
      <c r="I372" t="str">
        <f t="shared" si="17"/>
        <v>tiivis</v>
      </c>
    </row>
    <row r="373" spans="1:9" x14ac:dyDescent="0.25">
      <c r="A373" s="31" t="s">
        <v>4085</v>
      </c>
      <c r="B373" s="181">
        <v>145</v>
      </c>
      <c r="C373" s="31">
        <v>1</v>
      </c>
      <c r="D373" s="181">
        <v>3795.6847550399998</v>
      </c>
      <c r="E373" s="181" t="str">
        <f t="shared" si="15"/>
        <v>145_1</v>
      </c>
      <c r="F373" s="31">
        <v>0</v>
      </c>
      <c r="G373" s="31">
        <v>1</v>
      </c>
      <c r="H373">
        <f t="shared" si="16"/>
        <v>0</v>
      </c>
      <c r="I373" t="str">
        <f t="shared" si="17"/>
        <v>tiivis</v>
      </c>
    </row>
    <row r="374" spans="1:9" x14ac:dyDescent="0.25">
      <c r="A374" s="31" t="s">
        <v>4088</v>
      </c>
      <c r="B374" s="181">
        <v>145</v>
      </c>
      <c r="C374" s="31">
        <v>2</v>
      </c>
      <c r="D374" s="181">
        <v>5159.9908686400004</v>
      </c>
      <c r="E374" s="181" t="str">
        <f t="shared" si="15"/>
        <v>145_2</v>
      </c>
      <c r="F374" s="31">
        <v>0</v>
      </c>
      <c r="G374" s="31">
        <v>1</v>
      </c>
      <c r="H374">
        <f t="shared" si="16"/>
        <v>0</v>
      </c>
      <c r="I374" t="str">
        <f t="shared" si="17"/>
        <v>tiivis</v>
      </c>
    </row>
    <row r="375" spans="1:9" x14ac:dyDescent="0.25">
      <c r="A375" s="31" t="s">
        <v>4079</v>
      </c>
      <c r="B375" s="181">
        <v>145</v>
      </c>
      <c r="C375" s="31">
        <v>4</v>
      </c>
      <c r="D375" s="181">
        <v>2024.7733900200001</v>
      </c>
      <c r="E375" s="181" t="str">
        <f t="shared" si="15"/>
        <v>145_4</v>
      </c>
      <c r="F375" s="31">
        <v>0</v>
      </c>
      <c r="G375" s="31">
        <v>1</v>
      </c>
      <c r="H375">
        <f t="shared" si="16"/>
        <v>0</v>
      </c>
      <c r="I375" t="str">
        <f t="shared" si="17"/>
        <v>tiivis</v>
      </c>
    </row>
    <row r="376" spans="1:9" x14ac:dyDescent="0.25">
      <c r="A376" s="31" t="s">
        <v>4085</v>
      </c>
      <c r="B376" s="181">
        <v>146</v>
      </c>
      <c r="C376" s="31">
        <v>1</v>
      </c>
      <c r="D376" s="181">
        <v>3886.0948443799998</v>
      </c>
      <c r="E376" s="181" t="str">
        <f t="shared" si="15"/>
        <v>146_1</v>
      </c>
      <c r="F376" s="31">
        <v>0</v>
      </c>
      <c r="G376" s="31">
        <v>1</v>
      </c>
      <c r="H376">
        <f t="shared" si="16"/>
        <v>0</v>
      </c>
      <c r="I376" t="str">
        <f t="shared" si="17"/>
        <v>tiivis</v>
      </c>
    </row>
    <row r="377" spans="1:9" x14ac:dyDescent="0.25">
      <c r="A377" s="31" t="s">
        <v>4088</v>
      </c>
      <c r="B377" s="181">
        <v>146</v>
      </c>
      <c r="C377" s="31">
        <v>2</v>
      </c>
      <c r="D377" s="181">
        <v>4652.0180201200001</v>
      </c>
      <c r="E377" s="181" t="str">
        <f t="shared" si="15"/>
        <v>146_2</v>
      </c>
      <c r="F377" s="31">
        <v>0</v>
      </c>
      <c r="G377" s="31">
        <v>1</v>
      </c>
      <c r="H377">
        <f t="shared" si="16"/>
        <v>0</v>
      </c>
      <c r="I377" t="str">
        <f t="shared" si="17"/>
        <v>tiivis</v>
      </c>
    </row>
    <row r="378" spans="1:9" x14ac:dyDescent="0.25">
      <c r="A378" s="31" t="s">
        <v>4078</v>
      </c>
      <c r="B378" s="181">
        <v>146</v>
      </c>
      <c r="C378" s="31">
        <v>3</v>
      </c>
      <c r="D378" s="181">
        <v>4906.0131312100002</v>
      </c>
      <c r="E378" s="181" t="str">
        <f t="shared" si="15"/>
        <v>146_3</v>
      </c>
      <c r="F378" s="31">
        <v>0</v>
      </c>
      <c r="G378" s="31">
        <v>1</v>
      </c>
      <c r="H378">
        <f t="shared" si="16"/>
        <v>0</v>
      </c>
      <c r="I378" t="str">
        <f t="shared" si="17"/>
        <v>tiivis</v>
      </c>
    </row>
    <row r="379" spans="1:9" x14ac:dyDescent="0.25">
      <c r="A379" s="31" t="s">
        <v>4085</v>
      </c>
      <c r="B379" s="181">
        <v>148</v>
      </c>
      <c r="C379" s="31">
        <v>1</v>
      </c>
      <c r="D379" s="181">
        <v>7149.7931859</v>
      </c>
      <c r="E379" s="181" t="str">
        <f t="shared" si="15"/>
        <v>148_1</v>
      </c>
      <c r="F379" s="31">
        <v>0</v>
      </c>
      <c r="G379" s="31">
        <v>1</v>
      </c>
      <c r="H379">
        <f t="shared" si="16"/>
        <v>0</v>
      </c>
      <c r="I379" t="str">
        <f t="shared" si="17"/>
        <v>tiivis</v>
      </c>
    </row>
    <row r="380" spans="1:9" x14ac:dyDescent="0.25">
      <c r="A380" s="31" t="s">
        <v>4078</v>
      </c>
      <c r="B380" s="181">
        <v>148</v>
      </c>
      <c r="C380" s="31">
        <v>3</v>
      </c>
      <c r="D380" s="181">
        <v>7577.9310774100004</v>
      </c>
      <c r="E380" s="181" t="str">
        <f t="shared" si="15"/>
        <v>148_3</v>
      </c>
      <c r="F380" s="31">
        <v>0</v>
      </c>
      <c r="G380" s="31">
        <v>1</v>
      </c>
      <c r="H380">
        <f t="shared" si="16"/>
        <v>0</v>
      </c>
      <c r="I380" t="str">
        <f t="shared" si="17"/>
        <v>tiivis</v>
      </c>
    </row>
    <row r="381" spans="1:9" x14ac:dyDescent="0.25">
      <c r="A381" s="31" t="s">
        <v>4079</v>
      </c>
      <c r="B381" s="181">
        <v>148</v>
      </c>
      <c r="C381" s="31">
        <v>4</v>
      </c>
      <c r="D381" s="181">
        <v>3903.17218959</v>
      </c>
      <c r="E381" s="181" t="str">
        <f t="shared" si="15"/>
        <v>148_4</v>
      </c>
      <c r="F381" s="31">
        <v>0</v>
      </c>
      <c r="G381" s="31">
        <v>1</v>
      </c>
      <c r="H381">
        <f t="shared" si="16"/>
        <v>0</v>
      </c>
      <c r="I381" t="str">
        <f t="shared" si="17"/>
        <v>tiivis</v>
      </c>
    </row>
    <row r="382" spans="1:9" x14ac:dyDescent="0.25">
      <c r="A382" s="31" t="s">
        <v>4080</v>
      </c>
      <c r="B382" s="181">
        <v>148</v>
      </c>
      <c r="C382" s="31">
        <v>5</v>
      </c>
      <c r="D382" s="181">
        <v>1926.62079591</v>
      </c>
      <c r="E382" s="181" t="str">
        <f t="shared" si="15"/>
        <v>148_5</v>
      </c>
      <c r="F382" s="31">
        <v>0</v>
      </c>
      <c r="G382" s="31">
        <v>1</v>
      </c>
      <c r="H382">
        <f t="shared" si="16"/>
        <v>0</v>
      </c>
      <c r="I382" t="str">
        <f t="shared" si="17"/>
        <v>tiivis</v>
      </c>
    </row>
    <row r="383" spans="1:9" x14ac:dyDescent="0.25">
      <c r="A383" s="31" t="s">
        <v>4081</v>
      </c>
      <c r="B383" s="181">
        <v>148</v>
      </c>
      <c r="C383" s="31">
        <v>6</v>
      </c>
      <c r="D383" s="181">
        <v>12259.5002236</v>
      </c>
      <c r="E383" s="181" t="str">
        <f t="shared" si="15"/>
        <v>148_6</v>
      </c>
      <c r="F383" s="31">
        <v>0</v>
      </c>
      <c r="G383" s="31">
        <v>1</v>
      </c>
      <c r="H383">
        <f t="shared" si="16"/>
        <v>0</v>
      </c>
      <c r="I383" t="str">
        <f t="shared" si="17"/>
        <v>tiivis</v>
      </c>
    </row>
    <row r="384" spans="1:9" x14ac:dyDescent="0.25">
      <c r="A384" s="31" t="s">
        <v>4085</v>
      </c>
      <c r="B384" s="181">
        <v>151</v>
      </c>
      <c r="C384" s="31">
        <v>1</v>
      </c>
      <c r="D384" s="181">
        <v>4216.0360244599997</v>
      </c>
      <c r="E384" s="181" t="str">
        <f t="shared" si="15"/>
        <v>151_1</v>
      </c>
      <c r="F384" s="31">
        <v>0</v>
      </c>
      <c r="G384" s="31">
        <v>1</v>
      </c>
      <c r="H384">
        <f t="shared" si="16"/>
        <v>0</v>
      </c>
      <c r="I384" t="str">
        <f t="shared" si="17"/>
        <v>tiivis</v>
      </c>
    </row>
    <row r="385" spans="1:9" x14ac:dyDescent="0.25">
      <c r="A385" s="31" t="s">
        <v>4088</v>
      </c>
      <c r="B385" s="181">
        <v>151</v>
      </c>
      <c r="C385" s="31">
        <v>2</v>
      </c>
      <c r="D385" s="181">
        <v>6906.9059996699998</v>
      </c>
      <c r="E385" s="181" t="str">
        <f t="shared" si="15"/>
        <v>151_2</v>
      </c>
      <c r="F385" s="31">
        <v>0</v>
      </c>
      <c r="G385" s="31">
        <v>1</v>
      </c>
      <c r="H385">
        <f t="shared" si="16"/>
        <v>0</v>
      </c>
      <c r="I385" t="str">
        <f t="shared" si="17"/>
        <v>tiivis</v>
      </c>
    </row>
    <row r="386" spans="1:9" x14ac:dyDescent="0.25">
      <c r="A386" s="31" t="s">
        <v>4085</v>
      </c>
      <c r="B386" s="181">
        <v>152</v>
      </c>
      <c r="C386" s="31">
        <v>1</v>
      </c>
      <c r="D386" s="181">
        <v>8306.9584779600009</v>
      </c>
      <c r="E386" s="181" t="str">
        <f t="shared" si="15"/>
        <v>152_1</v>
      </c>
      <c r="F386" s="31">
        <v>0</v>
      </c>
      <c r="G386" s="31">
        <v>1</v>
      </c>
      <c r="H386">
        <f t="shared" si="16"/>
        <v>0</v>
      </c>
      <c r="I386" t="str">
        <f t="shared" si="17"/>
        <v>tiivis</v>
      </c>
    </row>
    <row r="387" spans="1:9" x14ac:dyDescent="0.25">
      <c r="A387" s="31" t="s">
        <v>4085</v>
      </c>
      <c r="B387" s="181">
        <v>162</v>
      </c>
      <c r="C387" s="31">
        <v>1</v>
      </c>
      <c r="D387" s="181">
        <v>7642.8691793400003</v>
      </c>
      <c r="E387" s="181" t="str">
        <f t="shared" ref="E387:E450" si="18">CONCATENATE(B387,"_",C387)</f>
        <v>162_1</v>
      </c>
      <c r="F387" s="31">
        <v>0</v>
      </c>
      <c r="G387" s="31">
        <v>1</v>
      </c>
      <c r="H387">
        <f t="shared" ref="H387:H450" si="19">IF(F387=1,"harva",0)</f>
        <v>0</v>
      </c>
      <c r="I387" t="str">
        <f t="shared" ref="I387:I450" si="20">IF(G387=1,"tiivis",0)</f>
        <v>tiivis</v>
      </c>
    </row>
    <row r="388" spans="1:9" x14ac:dyDescent="0.25">
      <c r="A388" s="31" t="s">
        <v>4078</v>
      </c>
      <c r="B388" s="181">
        <v>162</v>
      </c>
      <c r="C388" s="31">
        <v>3</v>
      </c>
      <c r="D388" s="181">
        <v>4664.0351194699997</v>
      </c>
      <c r="E388" s="181" t="str">
        <f t="shared" si="18"/>
        <v>162_3</v>
      </c>
      <c r="F388" s="31">
        <v>0</v>
      </c>
      <c r="G388" s="31">
        <v>1</v>
      </c>
      <c r="H388">
        <f t="shared" si="19"/>
        <v>0</v>
      </c>
      <c r="I388" t="str">
        <f t="shared" si="20"/>
        <v>tiivis</v>
      </c>
    </row>
    <row r="389" spans="1:9" x14ac:dyDescent="0.25">
      <c r="A389" s="31" t="s">
        <v>4079</v>
      </c>
      <c r="B389" s="181">
        <v>162</v>
      </c>
      <c r="C389" s="31">
        <v>4</v>
      </c>
      <c r="D389" s="181">
        <v>5115.8543877399998</v>
      </c>
      <c r="E389" s="181" t="str">
        <f t="shared" si="18"/>
        <v>162_4</v>
      </c>
      <c r="F389" s="31">
        <v>0</v>
      </c>
      <c r="G389" s="31">
        <v>1</v>
      </c>
      <c r="H389">
        <f t="shared" si="19"/>
        <v>0</v>
      </c>
      <c r="I389" t="str">
        <f t="shared" si="20"/>
        <v>tiivis</v>
      </c>
    </row>
    <row r="390" spans="1:9" x14ac:dyDescent="0.25">
      <c r="A390" s="31" t="s">
        <v>4080</v>
      </c>
      <c r="B390" s="181">
        <v>162</v>
      </c>
      <c r="C390" s="31">
        <v>5</v>
      </c>
      <c r="D390" s="181">
        <v>10362.2238445</v>
      </c>
      <c r="E390" s="181" t="str">
        <f t="shared" si="18"/>
        <v>162_5</v>
      </c>
      <c r="F390" s="31">
        <v>0</v>
      </c>
      <c r="G390" s="31">
        <v>1</v>
      </c>
      <c r="H390">
        <f t="shared" si="19"/>
        <v>0</v>
      </c>
      <c r="I390" t="str">
        <f t="shared" si="20"/>
        <v>tiivis</v>
      </c>
    </row>
    <row r="391" spans="1:9" x14ac:dyDescent="0.25">
      <c r="A391" s="31" t="s">
        <v>4085</v>
      </c>
      <c r="B391" s="181">
        <v>164</v>
      </c>
      <c r="C391" s="31">
        <v>1</v>
      </c>
      <c r="D391" s="181">
        <v>6383.1636805199996</v>
      </c>
      <c r="E391" s="181" t="str">
        <f t="shared" si="18"/>
        <v>164_1</v>
      </c>
      <c r="F391" s="31">
        <v>0</v>
      </c>
      <c r="G391" s="31">
        <v>1</v>
      </c>
      <c r="H391">
        <f t="shared" si="19"/>
        <v>0</v>
      </c>
      <c r="I391" t="str">
        <f t="shared" si="20"/>
        <v>tiivis</v>
      </c>
    </row>
    <row r="392" spans="1:9" x14ac:dyDescent="0.25">
      <c r="A392" s="31" t="s">
        <v>4078</v>
      </c>
      <c r="B392" s="181">
        <v>164</v>
      </c>
      <c r="C392" s="31">
        <v>3</v>
      </c>
      <c r="D392" s="181">
        <v>7323.76034789</v>
      </c>
      <c r="E392" s="181" t="str">
        <f t="shared" si="18"/>
        <v>164_3</v>
      </c>
      <c r="F392" s="31">
        <v>0</v>
      </c>
      <c r="G392" s="31">
        <v>1</v>
      </c>
      <c r="H392">
        <f t="shared" si="19"/>
        <v>0</v>
      </c>
      <c r="I392" t="str">
        <f t="shared" si="20"/>
        <v>tiivis</v>
      </c>
    </row>
    <row r="393" spans="1:9" x14ac:dyDescent="0.25">
      <c r="A393" s="31" t="s">
        <v>4079</v>
      </c>
      <c r="B393" s="181">
        <v>164</v>
      </c>
      <c r="C393" s="31">
        <v>4</v>
      </c>
      <c r="D393" s="181">
        <v>2514.9901562800001</v>
      </c>
      <c r="E393" s="181" t="str">
        <f t="shared" si="18"/>
        <v>164_4</v>
      </c>
      <c r="F393" s="31">
        <v>0</v>
      </c>
      <c r="G393" s="31">
        <v>1</v>
      </c>
      <c r="H393">
        <f t="shared" si="19"/>
        <v>0</v>
      </c>
      <c r="I393" t="str">
        <f t="shared" si="20"/>
        <v>tiivis</v>
      </c>
    </row>
    <row r="394" spans="1:9" x14ac:dyDescent="0.25">
      <c r="A394" s="31" t="s">
        <v>4085</v>
      </c>
      <c r="B394" s="181">
        <v>167</v>
      </c>
      <c r="C394" s="31">
        <v>1</v>
      </c>
      <c r="D394" s="181">
        <v>2808.5425269799998</v>
      </c>
      <c r="E394" s="181" t="str">
        <f t="shared" si="18"/>
        <v>167_1</v>
      </c>
      <c r="F394" s="31">
        <v>1</v>
      </c>
      <c r="G394" s="31">
        <v>1</v>
      </c>
      <c r="H394" t="str">
        <f t="shared" si="19"/>
        <v>harva</v>
      </c>
      <c r="I394" t="str">
        <f t="shared" si="20"/>
        <v>tiivis</v>
      </c>
    </row>
    <row r="395" spans="1:9" x14ac:dyDescent="0.25">
      <c r="A395" s="31" t="s">
        <v>4072</v>
      </c>
      <c r="B395" s="181">
        <v>167</v>
      </c>
      <c r="C395" s="31">
        <v>11</v>
      </c>
      <c r="D395" s="181">
        <v>1310.7741233900001</v>
      </c>
      <c r="E395" s="181" t="str">
        <f t="shared" si="18"/>
        <v>167_11</v>
      </c>
      <c r="F395" s="31">
        <v>0</v>
      </c>
      <c r="G395" s="31">
        <v>1</v>
      </c>
      <c r="H395">
        <f t="shared" si="19"/>
        <v>0</v>
      </c>
      <c r="I395" t="str">
        <f t="shared" si="20"/>
        <v>tiivis</v>
      </c>
    </row>
    <row r="396" spans="1:9" x14ac:dyDescent="0.25">
      <c r="A396" s="31" t="s">
        <v>4073</v>
      </c>
      <c r="B396" s="181">
        <v>167</v>
      </c>
      <c r="C396" s="31">
        <v>12</v>
      </c>
      <c r="D396" s="181">
        <v>6870.6234583699998</v>
      </c>
      <c r="E396" s="181" t="str">
        <f t="shared" si="18"/>
        <v>167_12</v>
      </c>
      <c r="F396" s="31">
        <v>0</v>
      </c>
      <c r="G396" s="31">
        <v>1</v>
      </c>
      <c r="H396">
        <f t="shared" si="19"/>
        <v>0</v>
      </c>
      <c r="I396" t="str">
        <f t="shared" si="20"/>
        <v>tiivis</v>
      </c>
    </row>
    <row r="397" spans="1:9" x14ac:dyDescent="0.25">
      <c r="A397" s="31" t="s">
        <v>4074</v>
      </c>
      <c r="B397" s="181">
        <v>167</v>
      </c>
      <c r="C397" s="31">
        <v>13</v>
      </c>
      <c r="D397" s="181">
        <v>8232.6092190799991</v>
      </c>
      <c r="E397" s="181" t="str">
        <f t="shared" si="18"/>
        <v>167_13</v>
      </c>
      <c r="F397" s="31">
        <v>0</v>
      </c>
      <c r="G397" s="31">
        <v>1</v>
      </c>
      <c r="H397">
        <f t="shared" si="19"/>
        <v>0</v>
      </c>
      <c r="I397" t="str">
        <f t="shared" si="20"/>
        <v>tiivis</v>
      </c>
    </row>
    <row r="398" spans="1:9" x14ac:dyDescent="0.25">
      <c r="A398" s="31" t="s">
        <v>4076</v>
      </c>
      <c r="B398" s="181">
        <v>167</v>
      </c>
      <c r="C398" s="31">
        <v>15</v>
      </c>
      <c r="D398" s="181">
        <v>3338.7944996900001</v>
      </c>
      <c r="E398" s="181" t="str">
        <f t="shared" si="18"/>
        <v>167_15</v>
      </c>
      <c r="F398" s="31">
        <v>0</v>
      </c>
      <c r="G398" s="31">
        <v>1</v>
      </c>
      <c r="H398">
        <f t="shared" si="19"/>
        <v>0</v>
      </c>
      <c r="I398" t="str">
        <f t="shared" si="20"/>
        <v>tiivis</v>
      </c>
    </row>
    <row r="399" spans="1:9" x14ac:dyDescent="0.25">
      <c r="A399" s="31" t="s">
        <v>4088</v>
      </c>
      <c r="B399" s="181">
        <v>167</v>
      </c>
      <c r="C399" s="31">
        <v>2</v>
      </c>
      <c r="D399" s="181">
        <v>7986.7555479100001</v>
      </c>
      <c r="E399" s="181" t="str">
        <f t="shared" si="18"/>
        <v>167_2</v>
      </c>
      <c r="F399" s="31">
        <v>1</v>
      </c>
      <c r="G399" s="31">
        <v>1</v>
      </c>
      <c r="H399" t="str">
        <f t="shared" si="19"/>
        <v>harva</v>
      </c>
      <c r="I399" t="str">
        <f t="shared" si="20"/>
        <v>tiivis</v>
      </c>
    </row>
    <row r="400" spans="1:9" x14ac:dyDescent="0.25">
      <c r="A400" s="31" t="s">
        <v>4079</v>
      </c>
      <c r="B400" s="181">
        <v>167</v>
      </c>
      <c r="C400" s="31">
        <v>4</v>
      </c>
      <c r="D400" s="181">
        <v>4140.0610049300003</v>
      </c>
      <c r="E400" s="181" t="str">
        <f t="shared" si="18"/>
        <v>167_4</v>
      </c>
      <c r="F400" s="31">
        <v>0</v>
      </c>
      <c r="G400" s="31">
        <v>1</v>
      </c>
      <c r="H400">
        <f t="shared" si="19"/>
        <v>0</v>
      </c>
      <c r="I400" t="str">
        <f t="shared" si="20"/>
        <v>tiivis</v>
      </c>
    </row>
    <row r="401" spans="1:9" x14ac:dyDescent="0.25">
      <c r="A401" s="31" t="s">
        <v>4080</v>
      </c>
      <c r="B401" s="181">
        <v>167</v>
      </c>
      <c r="C401" s="31">
        <v>5</v>
      </c>
      <c r="D401" s="181">
        <v>4621.1708564800001</v>
      </c>
      <c r="E401" s="181" t="str">
        <f t="shared" si="18"/>
        <v>167_5</v>
      </c>
      <c r="F401" s="31">
        <v>0</v>
      </c>
      <c r="G401" s="31">
        <v>1</v>
      </c>
      <c r="H401">
        <f t="shared" si="19"/>
        <v>0</v>
      </c>
      <c r="I401" t="str">
        <f t="shared" si="20"/>
        <v>tiivis</v>
      </c>
    </row>
    <row r="402" spans="1:9" x14ac:dyDescent="0.25">
      <c r="A402" s="31" t="s">
        <v>4081</v>
      </c>
      <c r="B402" s="181">
        <v>167</v>
      </c>
      <c r="C402" s="31">
        <v>6</v>
      </c>
      <c r="D402" s="181">
        <v>923.79750038099996</v>
      </c>
      <c r="E402" s="181" t="str">
        <f t="shared" si="18"/>
        <v>167_6</v>
      </c>
      <c r="F402" s="31">
        <v>0</v>
      </c>
      <c r="G402" s="31">
        <v>1</v>
      </c>
      <c r="H402">
        <f t="shared" si="19"/>
        <v>0</v>
      </c>
      <c r="I402" t="str">
        <f t="shared" si="20"/>
        <v>tiivis</v>
      </c>
    </row>
    <row r="403" spans="1:9" x14ac:dyDescent="0.25">
      <c r="A403" s="31" t="s">
        <v>4082</v>
      </c>
      <c r="B403" s="181">
        <v>167</v>
      </c>
      <c r="C403" s="31">
        <v>7</v>
      </c>
      <c r="D403" s="181">
        <v>3543.5938465099998</v>
      </c>
      <c r="E403" s="181" t="str">
        <f t="shared" si="18"/>
        <v>167_7</v>
      </c>
      <c r="F403" s="31">
        <v>0</v>
      </c>
      <c r="G403" s="31">
        <v>1</v>
      </c>
      <c r="H403">
        <f t="shared" si="19"/>
        <v>0</v>
      </c>
      <c r="I403" t="str">
        <f t="shared" si="20"/>
        <v>tiivis</v>
      </c>
    </row>
    <row r="404" spans="1:9" x14ac:dyDescent="0.25">
      <c r="A404" s="31" t="s">
        <v>4083</v>
      </c>
      <c r="B404" s="181">
        <v>167</v>
      </c>
      <c r="C404" s="31">
        <v>8</v>
      </c>
      <c r="D404" s="181">
        <v>5649.4803578800002</v>
      </c>
      <c r="E404" s="181" t="str">
        <f t="shared" si="18"/>
        <v>167_8</v>
      </c>
      <c r="F404" s="31">
        <v>0</v>
      </c>
      <c r="G404" s="31">
        <v>1</v>
      </c>
      <c r="H404">
        <f t="shared" si="19"/>
        <v>0</v>
      </c>
      <c r="I404" t="str">
        <f t="shared" si="20"/>
        <v>tiivis</v>
      </c>
    </row>
    <row r="405" spans="1:9" x14ac:dyDescent="0.25">
      <c r="A405" s="31" t="s">
        <v>4084</v>
      </c>
      <c r="B405" s="181">
        <v>167</v>
      </c>
      <c r="C405" s="31">
        <v>9</v>
      </c>
      <c r="D405" s="181">
        <v>9368.3170089300002</v>
      </c>
      <c r="E405" s="181" t="str">
        <f t="shared" si="18"/>
        <v>167_9</v>
      </c>
      <c r="F405" s="31">
        <v>0</v>
      </c>
      <c r="G405" s="31">
        <v>1</v>
      </c>
      <c r="H405">
        <f t="shared" si="19"/>
        <v>0</v>
      </c>
      <c r="I405" t="str">
        <f t="shared" si="20"/>
        <v>tiivis</v>
      </c>
    </row>
    <row r="406" spans="1:9" x14ac:dyDescent="0.25">
      <c r="A406" s="31" t="s">
        <v>4071</v>
      </c>
      <c r="B406" s="181">
        <v>170</v>
      </c>
      <c r="C406" s="31">
        <v>10</v>
      </c>
      <c r="D406" s="181">
        <v>7164.1868561600004</v>
      </c>
      <c r="E406" s="181" t="str">
        <f t="shared" si="18"/>
        <v>170_10</v>
      </c>
      <c r="F406" s="31">
        <v>1</v>
      </c>
      <c r="G406" s="31">
        <v>1</v>
      </c>
      <c r="H406" t="str">
        <f t="shared" si="19"/>
        <v>harva</v>
      </c>
      <c r="I406" t="str">
        <f t="shared" si="20"/>
        <v>tiivis</v>
      </c>
    </row>
    <row r="407" spans="1:9" x14ac:dyDescent="0.25">
      <c r="A407" s="31" t="s">
        <v>4072</v>
      </c>
      <c r="B407" s="181">
        <v>170</v>
      </c>
      <c r="C407" s="31">
        <v>11</v>
      </c>
      <c r="D407" s="181">
        <v>6670.0889399199996</v>
      </c>
      <c r="E407" s="181" t="str">
        <f t="shared" si="18"/>
        <v>170_11</v>
      </c>
      <c r="F407" s="31">
        <v>1</v>
      </c>
      <c r="G407" s="31">
        <v>1</v>
      </c>
      <c r="H407" t="str">
        <f t="shared" si="19"/>
        <v>harva</v>
      </c>
      <c r="I407" t="str">
        <f t="shared" si="20"/>
        <v>tiivis</v>
      </c>
    </row>
    <row r="408" spans="1:9" x14ac:dyDescent="0.25">
      <c r="A408" s="31" t="s">
        <v>4074</v>
      </c>
      <c r="B408" s="181">
        <v>170</v>
      </c>
      <c r="C408" s="31">
        <v>13</v>
      </c>
      <c r="D408" s="181">
        <v>8992.1721044999995</v>
      </c>
      <c r="E408" s="181" t="str">
        <f t="shared" si="18"/>
        <v>170_13</v>
      </c>
      <c r="F408" s="31">
        <v>0</v>
      </c>
      <c r="G408" s="31">
        <v>0</v>
      </c>
      <c r="H408">
        <f t="shared" si="19"/>
        <v>0</v>
      </c>
      <c r="I408">
        <f t="shared" si="20"/>
        <v>0</v>
      </c>
    </row>
    <row r="409" spans="1:9" x14ac:dyDescent="0.25">
      <c r="A409" s="31" t="s">
        <v>4076</v>
      </c>
      <c r="B409" s="181">
        <v>170</v>
      </c>
      <c r="C409" s="31">
        <v>15</v>
      </c>
      <c r="D409" s="181">
        <v>3460.88100485</v>
      </c>
      <c r="E409" s="181" t="str">
        <f t="shared" si="18"/>
        <v>170_15</v>
      </c>
      <c r="F409" s="31">
        <v>0</v>
      </c>
      <c r="G409" s="31">
        <v>0</v>
      </c>
      <c r="H409">
        <f t="shared" si="19"/>
        <v>0</v>
      </c>
      <c r="I409">
        <f t="shared" si="20"/>
        <v>0</v>
      </c>
    </row>
    <row r="410" spans="1:9" x14ac:dyDescent="0.25">
      <c r="A410" s="31" t="s">
        <v>4077</v>
      </c>
      <c r="B410" s="181">
        <v>170</v>
      </c>
      <c r="C410" s="31">
        <v>16</v>
      </c>
      <c r="D410" s="181">
        <v>6776.8638399800002</v>
      </c>
      <c r="E410" s="181" t="str">
        <f t="shared" si="18"/>
        <v>170_16</v>
      </c>
      <c r="F410" s="31">
        <v>0</v>
      </c>
      <c r="G410" s="31">
        <v>0</v>
      </c>
      <c r="H410">
        <f t="shared" si="19"/>
        <v>0</v>
      </c>
      <c r="I410">
        <f t="shared" si="20"/>
        <v>0</v>
      </c>
    </row>
    <row r="411" spans="1:9" x14ac:dyDescent="0.25">
      <c r="A411" s="31" t="s">
        <v>4086</v>
      </c>
      <c r="B411" s="181">
        <v>170</v>
      </c>
      <c r="C411" s="31">
        <v>17</v>
      </c>
      <c r="D411" s="181">
        <v>3601.25164584</v>
      </c>
      <c r="E411" s="181" t="str">
        <f t="shared" si="18"/>
        <v>170_17</v>
      </c>
      <c r="F411" s="31">
        <v>0</v>
      </c>
      <c r="G411" s="31">
        <v>0</v>
      </c>
      <c r="H411">
        <f t="shared" si="19"/>
        <v>0</v>
      </c>
      <c r="I411">
        <f t="shared" si="20"/>
        <v>0</v>
      </c>
    </row>
    <row r="412" spans="1:9" x14ac:dyDescent="0.25">
      <c r="A412" s="31" t="s">
        <v>4087</v>
      </c>
      <c r="B412" s="181">
        <v>170</v>
      </c>
      <c r="C412" s="31">
        <v>18</v>
      </c>
      <c r="D412" s="181">
        <v>5456.3275512</v>
      </c>
      <c r="E412" s="181" t="str">
        <f t="shared" si="18"/>
        <v>170_18</v>
      </c>
      <c r="F412" s="31">
        <v>0</v>
      </c>
      <c r="G412" s="31">
        <v>0</v>
      </c>
      <c r="H412">
        <f t="shared" si="19"/>
        <v>0</v>
      </c>
      <c r="I412">
        <f t="shared" si="20"/>
        <v>0</v>
      </c>
    </row>
    <row r="413" spans="1:9" x14ac:dyDescent="0.25">
      <c r="A413" s="31" t="s">
        <v>4136</v>
      </c>
      <c r="B413" s="181">
        <v>170</v>
      </c>
      <c r="C413" s="31">
        <v>19</v>
      </c>
      <c r="D413" s="181">
        <v>2046.8200096800001</v>
      </c>
      <c r="E413" s="181" t="str">
        <f t="shared" si="18"/>
        <v>170_19</v>
      </c>
      <c r="F413" s="31">
        <v>0</v>
      </c>
      <c r="G413" s="31">
        <v>1</v>
      </c>
      <c r="H413">
        <f t="shared" si="19"/>
        <v>0</v>
      </c>
      <c r="I413" t="str">
        <f t="shared" si="20"/>
        <v>tiivis</v>
      </c>
    </row>
    <row r="414" spans="1:9" x14ac:dyDescent="0.25">
      <c r="A414" s="31" t="s">
        <v>4089</v>
      </c>
      <c r="B414" s="181">
        <v>170</v>
      </c>
      <c r="C414" s="31">
        <v>20</v>
      </c>
      <c r="D414" s="181">
        <v>3674.10570134</v>
      </c>
      <c r="E414" s="181" t="str">
        <f t="shared" si="18"/>
        <v>170_20</v>
      </c>
      <c r="F414" s="31">
        <v>0</v>
      </c>
      <c r="G414" s="31">
        <v>1</v>
      </c>
      <c r="H414">
        <f t="shared" si="19"/>
        <v>0</v>
      </c>
      <c r="I414" t="str">
        <f t="shared" si="20"/>
        <v>tiivis</v>
      </c>
    </row>
    <row r="415" spans="1:9" x14ac:dyDescent="0.25">
      <c r="A415" s="31" t="s">
        <v>4090</v>
      </c>
      <c r="B415" s="181">
        <v>170</v>
      </c>
      <c r="C415" s="31">
        <v>21</v>
      </c>
      <c r="D415" s="181">
        <v>8025.5016165699999</v>
      </c>
      <c r="E415" s="181" t="str">
        <f t="shared" si="18"/>
        <v>170_21</v>
      </c>
      <c r="F415" s="31">
        <v>0</v>
      </c>
      <c r="G415" s="31">
        <v>0</v>
      </c>
      <c r="H415">
        <f t="shared" si="19"/>
        <v>0</v>
      </c>
      <c r="I415">
        <f t="shared" si="20"/>
        <v>0</v>
      </c>
    </row>
    <row r="416" spans="1:9" x14ac:dyDescent="0.25">
      <c r="A416" s="31" t="s">
        <v>4078</v>
      </c>
      <c r="B416" s="181">
        <v>170</v>
      </c>
      <c r="C416" s="31">
        <v>3</v>
      </c>
      <c r="D416" s="181">
        <v>10476.4905616</v>
      </c>
      <c r="E416" s="181" t="str">
        <f t="shared" si="18"/>
        <v>170_3</v>
      </c>
      <c r="F416" s="31">
        <v>0</v>
      </c>
      <c r="G416" s="31">
        <v>0</v>
      </c>
      <c r="H416">
        <f t="shared" si="19"/>
        <v>0</v>
      </c>
      <c r="I416">
        <f t="shared" si="20"/>
        <v>0</v>
      </c>
    </row>
    <row r="417" spans="1:9" x14ac:dyDescent="0.25">
      <c r="A417" s="31" t="s">
        <v>4080</v>
      </c>
      <c r="B417" s="181">
        <v>170</v>
      </c>
      <c r="C417" s="31">
        <v>5</v>
      </c>
      <c r="D417" s="181">
        <v>6602.8249252699998</v>
      </c>
      <c r="E417" s="181" t="str">
        <f t="shared" si="18"/>
        <v>170_5</v>
      </c>
      <c r="F417" s="31">
        <v>0</v>
      </c>
      <c r="G417" s="31">
        <v>0</v>
      </c>
      <c r="H417">
        <f t="shared" si="19"/>
        <v>0</v>
      </c>
      <c r="I417">
        <f t="shared" si="20"/>
        <v>0</v>
      </c>
    </row>
    <row r="418" spans="1:9" x14ac:dyDescent="0.25">
      <c r="A418" s="31" t="s">
        <v>4081</v>
      </c>
      <c r="B418" s="181">
        <v>170</v>
      </c>
      <c r="C418" s="31">
        <v>6</v>
      </c>
      <c r="D418" s="181">
        <v>3858.84719726</v>
      </c>
      <c r="E418" s="181" t="str">
        <f t="shared" si="18"/>
        <v>170_6</v>
      </c>
      <c r="F418" s="31">
        <v>0</v>
      </c>
      <c r="G418" s="31">
        <v>0</v>
      </c>
      <c r="H418">
        <f t="shared" si="19"/>
        <v>0</v>
      </c>
      <c r="I418">
        <f t="shared" si="20"/>
        <v>0</v>
      </c>
    </row>
    <row r="419" spans="1:9" x14ac:dyDescent="0.25">
      <c r="A419" s="31" t="s">
        <v>4082</v>
      </c>
      <c r="B419" s="181">
        <v>170</v>
      </c>
      <c r="C419" s="31">
        <v>7</v>
      </c>
      <c r="D419" s="181">
        <v>2597.0149046299998</v>
      </c>
      <c r="E419" s="181" t="str">
        <f t="shared" si="18"/>
        <v>170_7</v>
      </c>
      <c r="F419" s="31">
        <v>0</v>
      </c>
      <c r="G419" s="31">
        <v>0</v>
      </c>
      <c r="H419">
        <f t="shared" si="19"/>
        <v>0</v>
      </c>
      <c r="I419">
        <f t="shared" si="20"/>
        <v>0</v>
      </c>
    </row>
    <row r="420" spans="1:9" x14ac:dyDescent="0.25">
      <c r="A420" s="31" t="s">
        <v>4083</v>
      </c>
      <c r="B420" s="181">
        <v>170</v>
      </c>
      <c r="C420" s="31">
        <v>8</v>
      </c>
      <c r="D420" s="181">
        <v>7655.1661243500002</v>
      </c>
      <c r="E420" s="181" t="str">
        <f t="shared" si="18"/>
        <v>170_8</v>
      </c>
      <c r="F420" s="31">
        <v>0</v>
      </c>
      <c r="G420" s="31">
        <v>0</v>
      </c>
      <c r="H420">
        <f t="shared" si="19"/>
        <v>0</v>
      </c>
      <c r="I420">
        <f t="shared" si="20"/>
        <v>0</v>
      </c>
    </row>
    <row r="421" spans="1:9" x14ac:dyDescent="0.25">
      <c r="A421" s="31" t="s">
        <v>4084</v>
      </c>
      <c r="B421" s="181">
        <v>170</v>
      </c>
      <c r="C421" s="31">
        <v>9</v>
      </c>
      <c r="D421" s="181">
        <v>4351.6815921699999</v>
      </c>
      <c r="E421" s="181" t="str">
        <f t="shared" si="18"/>
        <v>170_9</v>
      </c>
      <c r="F421" s="31">
        <v>0</v>
      </c>
      <c r="G421" s="31">
        <v>0</v>
      </c>
      <c r="H421">
        <f t="shared" si="19"/>
        <v>0</v>
      </c>
      <c r="I421">
        <f t="shared" si="20"/>
        <v>0</v>
      </c>
    </row>
    <row r="422" spans="1:9" x14ac:dyDescent="0.25">
      <c r="A422" s="31" t="s">
        <v>4085</v>
      </c>
      <c r="B422" s="181">
        <v>172</v>
      </c>
      <c r="C422" s="31">
        <v>1</v>
      </c>
      <c r="D422" s="181">
        <v>4612.4329529699999</v>
      </c>
      <c r="E422" s="181" t="str">
        <f t="shared" si="18"/>
        <v>172_1</v>
      </c>
      <c r="F422" s="31">
        <v>0</v>
      </c>
      <c r="G422" s="31">
        <v>1</v>
      </c>
      <c r="H422">
        <f t="shared" si="19"/>
        <v>0</v>
      </c>
      <c r="I422" t="str">
        <f t="shared" si="20"/>
        <v>tiivis</v>
      </c>
    </row>
    <row r="423" spans="1:9" x14ac:dyDescent="0.25">
      <c r="A423" s="31" t="s">
        <v>4088</v>
      </c>
      <c r="B423" s="181">
        <v>172</v>
      </c>
      <c r="C423" s="31">
        <v>2</v>
      </c>
      <c r="D423" s="181">
        <v>5841.4619588799997</v>
      </c>
      <c r="E423" s="181" t="str">
        <f t="shared" si="18"/>
        <v>172_2</v>
      </c>
      <c r="F423" s="31">
        <v>0</v>
      </c>
      <c r="G423" s="31">
        <v>0</v>
      </c>
      <c r="H423">
        <f t="shared" si="19"/>
        <v>0</v>
      </c>
      <c r="I423">
        <f t="shared" si="20"/>
        <v>0</v>
      </c>
    </row>
    <row r="424" spans="1:9" x14ac:dyDescent="0.25">
      <c r="A424" s="31" t="s">
        <v>4078</v>
      </c>
      <c r="B424" s="181">
        <v>172</v>
      </c>
      <c r="C424" s="31">
        <v>3</v>
      </c>
      <c r="D424" s="181">
        <v>7849.2384647199997</v>
      </c>
      <c r="E424" s="181" t="str">
        <f t="shared" si="18"/>
        <v>172_3</v>
      </c>
      <c r="F424" s="31">
        <v>0</v>
      </c>
      <c r="G424" s="31">
        <v>0</v>
      </c>
      <c r="H424">
        <f t="shared" si="19"/>
        <v>0</v>
      </c>
      <c r="I424">
        <f t="shared" si="20"/>
        <v>0</v>
      </c>
    </row>
    <row r="425" spans="1:9" x14ac:dyDescent="0.25">
      <c r="A425" s="31" t="s">
        <v>4079</v>
      </c>
      <c r="B425" s="181">
        <v>172</v>
      </c>
      <c r="C425" s="31">
        <v>4</v>
      </c>
      <c r="D425" s="181">
        <v>3719.8008277200001</v>
      </c>
      <c r="E425" s="181" t="str">
        <f t="shared" si="18"/>
        <v>172_4</v>
      </c>
      <c r="F425" s="31">
        <v>0</v>
      </c>
      <c r="G425" s="31">
        <v>1</v>
      </c>
      <c r="H425">
        <f t="shared" si="19"/>
        <v>0</v>
      </c>
      <c r="I425" t="str">
        <f t="shared" si="20"/>
        <v>tiivis</v>
      </c>
    </row>
    <row r="426" spans="1:9" x14ac:dyDescent="0.25">
      <c r="A426" s="31" t="s">
        <v>4080</v>
      </c>
      <c r="B426" s="181">
        <v>172</v>
      </c>
      <c r="C426" s="31">
        <v>5</v>
      </c>
      <c r="D426" s="181">
        <v>3361.7208356900001</v>
      </c>
      <c r="E426" s="181" t="str">
        <f t="shared" si="18"/>
        <v>172_5</v>
      </c>
      <c r="F426" s="31">
        <v>0</v>
      </c>
      <c r="G426" s="31">
        <v>1</v>
      </c>
      <c r="H426">
        <f t="shared" si="19"/>
        <v>0</v>
      </c>
      <c r="I426" t="str">
        <f t="shared" si="20"/>
        <v>tiivis</v>
      </c>
    </row>
    <row r="427" spans="1:9" x14ac:dyDescent="0.25">
      <c r="A427" s="31" t="s">
        <v>4085</v>
      </c>
      <c r="B427" s="181">
        <v>174</v>
      </c>
      <c r="C427" s="31">
        <v>1</v>
      </c>
      <c r="D427" s="181">
        <v>10568.060131800001</v>
      </c>
      <c r="E427" s="181" t="str">
        <f t="shared" si="18"/>
        <v>174_1</v>
      </c>
      <c r="F427" s="31">
        <v>0</v>
      </c>
      <c r="G427" s="31">
        <v>1</v>
      </c>
      <c r="H427">
        <f t="shared" si="19"/>
        <v>0</v>
      </c>
      <c r="I427" t="str">
        <f t="shared" si="20"/>
        <v>tiivis</v>
      </c>
    </row>
    <row r="428" spans="1:9" x14ac:dyDescent="0.25">
      <c r="A428" s="31" t="s">
        <v>4078</v>
      </c>
      <c r="B428" s="181">
        <v>174</v>
      </c>
      <c r="C428" s="31">
        <v>3</v>
      </c>
      <c r="D428" s="181">
        <v>6050.4782198000003</v>
      </c>
      <c r="E428" s="181" t="str">
        <f t="shared" si="18"/>
        <v>174_3</v>
      </c>
      <c r="F428" s="31">
        <v>0</v>
      </c>
      <c r="G428" s="31">
        <v>1</v>
      </c>
      <c r="H428">
        <f t="shared" si="19"/>
        <v>0</v>
      </c>
      <c r="I428" t="str">
        <f t="shared" si="20"/>
        <v>tiivis</v>
      </c>
    </row>
    <row r="429" spans="1:9" x14ac:dyDescent="0.25">
      <c r="A429" s="31" t="s">
        <v>4079</v>
      </c>
      <c r="B429" s="181">
        <v>174</v>
      </c>
      <c r="C429" s="31">
        <v>4</v>
      </c>
      <c r="D429" s="181">
        <v>6426.0396561300004</v>
      </c>
      <c r="E429" s="181" t="str">
        <f t="shared" si="18"/>
        <v>174_4</v>
      </c>
      <c r="F429" s="31">
        <v>0</v>
      </c>
      <c r="G429" s="31">
        <v>1</v>
      </c>
      <c r="H429">
        <f t="shared" si="19"/>
        <v>0</v>
      </c>
      <c r="I429" t="str">
        <f t="shared" si="20"/>
        <v>tiivis</v>
      </c>
    </row>
    <row r="430" spans="1:9" x14ac:dyDescent="0.25">
      <c r="A430" s="31" t="s">
        <v>4080</v>
      </c>
      <c r="B430" s="181">
        <v>174</v>
      </c>
      <c r="C430" s="31">
        <v>5</v>
      </c>
      <c r="D430" s="181">
        <v>9379.8745354999992</v>
      </c>
      <c r="E430" s="181" t="str">
        <f t="shared" si="18"/>
        <v>174_5</v>
      </c>
      <c r="F430" s="31">
        <v>0</v>
      </c>
      <c r="G430" s="31">
        <v>1</v>
      </c>
      <c r="H430">
        <f t="shared" si="19"/>
        <v>0</v>
      </c>
      <c r="I430" t="str">
        <f t="shared" si="20"/>
        <v>tiivis</v>
      </c>
    </row>
    <row r="431" spans="1:9" x14ac:dyDescent="0.25">
      <c r="A431" s="31" t="s">
        <v>4085</v>
      </c>
      <c r="B431" s="181">
        <v>176</v>
      </c>
      <c r="C431" s="31">
        <v>1</v>
      </c>
      <c r="D431" s="181">
        <v>6546.4091808499998</v>
      </c>
      <c r="E431" s="181" t="str">
        <f t="shared" si="18"/>
        <v>176_1</v>
      </c>
      <c r="F431" s="31">
        <v>0</v>
      </c>
      <c r="G431" s="31">
        <v>1</v>
      </c>
      <c r="H431">
        <f t="shared" si="19"/>
        <v>0</v>
      </c>
      <c r="I431" t="str">
        <f t="shared" si="20"/>
        <v>tiivis</v>
      </c>
    </row>
    <row r="432" spans="1:9" x14ac:dyDescent="0.25">
      <c r="A432" s="31" t="s">
        <v>4088</v>
      </c>
      <c r="B432" s="181">
        <v>176</v>
      </c>
      <c r="C432" s="31">
        <v>2</v>
      </c>
      <c r="D432" s="181">
        <v>1828.5474454</v>
      </c>
      <c r="E432" s="181" t="str">
        <f t="shared" si="18"/>
        <v>176_2</v>
      </c>
      <c r="F432" s="31">
        <v>0</v>
      </c>
      <c r="G432" s="31">
        <v>1</v>
      </c>
      <c r="H432">
        <f t="shared" si="19"/>
        <v>0</v>
      </c>
      <c r="I432" t="str">
        <f t="shared" si="20"/>
        <v>tiivis</v>
      </c>
    </row>
    <row r="433" spans="1:9" x14ac:dyDescent="0.25">
      <c r="A433" s="31" t="s">
        <v>4078</v>
      </c>
      <c r="B433" s="181">
        <v>176</v>
      </c>
      <c r="C433" s="31">
        <v>3</v>
      </c>
      <c r="D433" s="181">
        <v>6065.7062824499999</v>
      </c>
      <c r="E433" s="181" t="str">
        <f t="shared" si="18"/>
        <v>176_3</v>
      </c>
      <c r="F433" s="31">
        <v>0</v>
      </c>
      <c r="G433" s="31">
        <v>1</v>
      </c>
      <c r="H433">
        <f t="shared" si="19"/>
        <v>0</v>
      </c>
      <c r="I433" t="str">
        <f t="shared" si="20"/>
        <v>tiivis</v>
      </c>
    </row>
    <row r="434" spans="1:9" x14ac:dyDescent="0.25">
      <c r="A434" s="31" t="s">
        <v>4079</v>
      </c>
      <c r="B434" s="181">
        <v>176</v>
      </c>
      <c r="C434" s="31">
        <v>4</v>
      </c>
      <c r="D434" s="181">
        <v>5719.5957407300002</v>
      </c>
      <c r="E434" s="181" t="str">
        <f t="shared" si="18"/>
        <v>176_4</v>
      </c>
      <c r="F434" s="31">
        <v>0</v>
      </c>
      <c r="G434" s="31">
        <v>1</v>
      </c>
      <c r="H434">
        <f t="shared" si="19"/>
        <v>0</v>
      </c>
      <c r="I434" t="str">
        <f t="shared" si="20"/>
        <v>tiivis</v>
      </c>
    </row>
    <row r="435" spans="1:9" x14ac:dyDescent="0.25">
      <c r="A435" s="31" t="s">
        <v>4085</v>
      </c>
      <c r="B435" s="181">
        <v>178</v>
      </c>
      <c r="C435" s="31">
        <v>1</v>
      </c>
      <c r="D435" s="181">
        <v>5372.4600120499999</v>
      </c>
      <c r="E435" s="181" t="str">
        <f t="shared" si="18"/>
        <v>178_1</v>
      </c>
      <c r="F435" s="31">
        <v>0</v>
      </c>
      <c r="G435" s="31">
        <v>0</v>
      </c>
      <c r="H435">
        <f t="shared" si="19"/>
        <v>0</v>
      </c>
      <c r="I435">
        <f t="shared" si="20"/>
        <v>0</v>
      </c>
    </row>
    <row r="436" spans="1:9" x14ac:dyDescent="0.25">
      <c r="A436" s="31" t="s">
        <v>4071</v>
      </c>
      <c r="B436" s="181">
        <v>186</v>
      </c>
      <c r="C436" s="31">
        <v>10</v>
      </c>
      <c r="D436" s="181">
        <v>7268.1467377400004</v>
      </c>
      <c r="E436" s="181" t="str">
        <f t="shared" si="18"/>
        <v>186_10</v>
      </c>
      <c r="F436" s="31">
        <v>0</v>
      </c>
      <c r="G436" s="31">
        <v>1</v>
      </c>
      <c r="H436">
        <f t="shared" si="19"/>
        <v>0</v>
      </c>
      <c r="I436" t="str">
        <f t="shared" si="20"/>
        <v>tiivis</v>
      </c>
    </row>
    <row r="437" spans="1:9" x14ac:dyDescent="0.25">
      <c r="A437" s="31" t="s">
        <v>4073</v>
      </c>
      <c r="B437" s="181">
        <v>186</v>
      </c>
      <c r="C437" s="31">
        <v>12</v>
      </c>
      <c r="D437" s="181">
        <v>13609.820992700001</v>
      </c>
      <c r="E437" s="181" t="str">
        <f t="shared" si="18"/>
        <v>186_12</v>
      </c>
      <c r="F437" s="31">
        <v>0</v>
      </c>
      <c r="G437" s="31">
        <v>1</v>
      </c>
      <c r="H437">
        <f t="shared" si="19"/>
        <v>0</v>
      </c>
      <c r="I437" t="str">
        <f t="shared" si="20"/>
        <v>tiivis</v>
      </c>
    </row>
    <row r="438" spans="1:9" x14ac:dyDescent="0.25">
      <c r="A438" s="31" t="s">
        <v>4075</v>
      </c>
      <c r="B438" s="181">
        <v>186</v>
      </c>
      <c r="C438" s="31">
        <v>14</v>
      </c>
      <c r="D438" s="181">
        <v>2687.2986030400002</v>
      </c>
      <c r="E438" s="181" t="str">
        <f t="shared" si="18"/>
        <v>186_14</v>
      </c>
      <c r="F438" s="31">
        <v>0</v>
      </c>
      <c r="G438" s="31">
        <v>1</v>
      </c>
      <c r="H438">
        <f t="shared" si="19"/>
        <v>0</v>
      </c>
      <c r="I438" t="str">
        <f t="shared" si="20"/>
        <v>tiivis</v>
      </c>
    </row>
    <row r="439" spans="1:9" x14ac:dyDescent="0.25">
      <c r="A439" s="31" t="s">
        <v>4076</v>
      </c>
      <c r="B439" s="181">
        <v>186</v>
      </c>
      <c r="C439" s="31">
        <v>15</v>
      </c>
      <c r="D439" s="181">
        <v>4214.9366666899996</v>
      </c>
      <c r="E439" s="181" t="str">
        <f t="shared" si="18"/>
        <v>186_15</v>
      </c>
      <c r="F439" s="31">
        <v>0</v>
      </c>
      <c r="G439" s="31">
        <v>0</v>
      </c>
      <c r="H439">
        <f t="shared" si="19"/>
        <v>0</v>
      </c>
      <c r="I439">
        <f t="shared" si="20"/>
        <v>0</v>
      </c>
    </row>
    <row r="440" spans="1:9" x14ac:dyDescent="0.25">
      <c r="A440" s="31" t="s">
        <v>4084</v>
      </c>
      <c r="B440" s="181">
        <v>186</v>
      </c>
      <c r="C440" s="31">
        <v>9</v>
      </c>
      <c r="D440" s="181">
        <v>4206.6993487600002</v>
      </c>
      <c r="E440" s="181" t="str">
        <f t="shared" si="18"/>
        <v>186_9</v>
      </c>
      <c r="F440" s="31">
        <v>0</v>
      </c>
      <c r="G440" s="31">
        <v>1</v>
      </c>
      <c r="H440">
        <f t="shared" si="19"/>
        <v>0</v>
      </c>
      <c r="I440" t="str">
        <f t="shared" si="20"/>
        <v>tiivis</v>
      </c>
    </row>
    <row r="441" spans="1:9" x14ac:dyDescent="0.25">
      <c r="A441" s="31" t="s">
        <v>4085</v>
      </c>
      <c r="B441" s="181">
        <v>213</v>
      </c>
      <c r="C441" s="31">
        <v>1</v>
      </c>
      <c r="D441" s="181">
        <v>4799.8688445199996</v>
      </c>
      <c r="E441" s="181" t="str">
        <f t="shared" si="18"/>
        <v>213_1</v>
      </c>
      <c r="F441" s="31">
        <v>1</v>
      </c>
      <c r="G441" s="31">
        <v>1</v>
      </c>
      <c r="H441" t="str">
        <f t="shared" si="19"/>
        <v>harva</v>
      </c>
      <c r="I441" t="str">
        <f t="shared" si="20"/>
        <v>tiivis</v>
      </c>
    </row>
    <row r="442" spans="1:9" x14ac:dyDescent="0.25">
      <c r="A442" s="31" t="s">
        <v>4088</v>
      </c>
      <c r="B442" s="181">
        <v>213</v>
      </c>
      <c r="C442" s="31">
        <v>2</v>
      </c>
      <c r="D442" s="181">
        <v>5344.2876432599996</v>
      </c>
      <c r="E442" s="181" t="str">
        <f t="shared" si="18"/>
        <v>213_2</v>
      </c>
      <c r="F442" s="31">
        <v>1</v>
      </c>
      <c r="G442" s="31">
        <v>1</v>
      </c>
      <c r="H442" t="str">
        <f t="shared" si="19"/>
        <v>harva</v>
      </c>
      <c r="I442" t="str">
        <f t="shared" si="20"/>
        <v>tiivis</v>
      </c>
    </row>
    <row r="443" spans="1:9" x14ac:dyDescent="0.25">
      <c r="A443" s="31" t="s">
        <v>4085</v>
      </c>
      <c r="B443" s="181">
        <v>232</v>
      </c>
      <c r="C443" s="31">
        <v>1</v>
      </c>
      <c r="D443" s="181">
        <v>3848.6956555199999</v>
      </c>
      <c r="E443" s="181" t="str">
        <f t="shared" si="18"/>
        <v>232_1</v>
      </c>
      <c r="F443" s="31">
        <v>0</v>
      </c>
      <c r="G443" s="31">
        <v>0</v>
      </c>
      <c r="H443">
        <f t="shared" si="19"/>
        <v>0</v>
      </c>
      <c r="I443">
        <f t="shared" si="20"/>
        <v>0</v>
      </c>
    </row>
    <row r="444" spans="1:9" x14ac:dyDescent="0.25">
      <c r="A444" s="31" t="s">
        <v>4085</v>
      </c>
      <c r="B444" s="181">
        <v>280</v>
      </c>
      <c r="C444" s="31">
        <v>1</v>
      </c>
      <c r="D444" s="181">
        <v>2150.41902463</v>
      </c>
      <c r="E444" s="181" t="str">
        <f t="shared" si="18"/>
        <v>280_1</v>
      </c>
      <c r="F444" s="31">
        <v>0</v>
      </c>
      <c r="G444" s="31">
        <v>0</v>
      </c>
      <c r="H444">
        <f t="shared" si="19"/>
        <v>0</v>
      </c>
      <c r="I444">
        <f t="shared" si="20"/>
        <v>0</v>
      </c>
    </row>
    <row r="445" spans="1:9" x14ac:dyDescent="0.25">
      <c r="A445" s="31" t="s">
        <v>4088</v>
      </c>
      <c r="B445" s="181">
        <v>280</v>
      </c>
      <c r="C445" s="31">
        <v>2</v>
      </c>
      <c r="D445" s="181">
        <v>4676.0583072400004</v>
      </c>
      <c r="E445" s="181" t="str">
        <f t="shared" si="18"/>
        <v>280_2</v>
      </c>
      <c r="F445" s="31">
        <v>0</v>
      </c>
      <c r="G445" s="31">
        <v>0</v>
      </c>
      <c r="H445">
        <f t="shared" si="19"/>
        <v>0</v>
      </c>
      <c r="I445">
        <f t="shared" si="20"/>
        <v>0</v>
      </c>
    </row>
    <row r="446" spans="1:9" x14ac:dyDescent="0.25">
      <c r="A446" s="31" t="s">
        <v>4078</v>
      </c>
      <c r="B446" s="181">
        <v>280</v>
      </c>
      <c r="C446" s="31">
        <v>3</v>
      </c>
      <c r="D446" s="181">
        <v>5748.4365662299997</v>
      </c>
      <c r="E446" s="181" t="str">
        <f t="shared" si="18"/>
        <v>280_3</v>
      </c>
      <c r="F446" s="31">
        <v>0</v>
      </c>
      <c r="G446" s="31">
        <v>0</v>
      </c>
      <c r="H446">
        <f t="shared" si="19"/>
        <v>0</v>
      </c>
      <c r="I446">
        <f t="shared" si="20"/>
        <v>0</v>
      </c>
    </row>
    <row r="447" spans="1:9" x14ac:dyDescent="0.25">
      <c r="A447" s="31" t="s">
        <v>4079</v>
      </c>
      <c r="B447" s="181">
        <v>280</v>
      </c>
      <c r="C447" s="31">
        <v>4</v>
      </c>
      <c r="D447" s="181">
        <v>6574.3891211800001</v>
      </c>
      <c r="E447" s="181" t="str">
        <f t="shared" si="18"/>
        <v>280_4</v>
      </c>
      <c r="F447" s="31">
        <v>0</v>
      </c>
      <c r="G447" s="31">
        <v>0</v>
      </c>
      <c r="H447">
        <f t="shared" si="19"/>
        <v>0</v>
      </c>
      <c r="I447">
        <f t="shared" si="20"/>
        <v>0</v>
      </c>
    </row>
    <row r="448" spans="1:9" x14ac:dyDescent="0.25">
      <c r="A448" s="31" t="s">
        <v>4081</v>
      </c>
      <c r="B448" s="181">
        <v>282</v>
      </c>
      <c r="C448" s="31">
        <v>6</v>
      </c>
      <c r="D448" s="181">
        <v>9647.1073303199992</v>
      </c>
      <c r="E448" s="181" t="str">
        <f t="shared" si="18"/>
        <v>282_6</v>
      </c>
      <c r="F448" s="31">
        <v>1</v>
      </c>
      <c r="G448" s="31">
        <v>1</v>
      </c>
      <c r="H448" t="str">
        <f t="shared" si="19"/>
        <v>harva</v>
      </c>
      <c r="I448" t="str">
        <f t="shared" si="20"/>
        <v>tiivis</v>
      </c>
    </row>
    <row r="449" spans="1:9" x14ac:dyDescent="0.25">
      <c r="A449" s="31" t="s">
        <v>4082</v>
      </c>
      <c r="B449" s="181">
        <v>282</v>
      </c>
      <c r="C449" s="31">
        <v>7</v>
      </c>
      <c r="D449" s="181">
        <v>3082.9164852499998</v>
      </c>
      <c r="E449" s="181" t="str">
        <f t="shared" si="18"/>
        <v>282_7</v>
      </c>
      <c r="F449" s="31">
        <v>1</v>
      </c>
      <c r="G449" s="31">
        <v>1</v>
      </c>
      <c r="H449" t="str">
        <f t="shared" si="19"/>
        <v>harva</v>
      </c>
      <c r="I449" t="str">
        <f t="shared" si="20"/>
        <v>tiivis</v>
      </c>
    </row>
    <row r="450" spans="1:9" x14ac:dyDescent="0.25">
      <c r="A450" s="31" t="s">
        <v>4085</v>
      </c>
      <c r="B450" s="181">
        <v>283</v>
      </c>
      <c r="C450" s="31">
        <v>1</v>
      </c>
      <c r="D450" s="181">
        <v>6850.1456916500001</v>
      </c>
      <c r="E450" s="181" t="str">
        <f t="shared" si="18"/>
        <v>283_1</v>
      </c>
      <c r="F450" s="31">
        <v>0</v>
      </c>
      <c r="G450" s="31">
        <v>0</v>
      </c>
      <c r="H450">
        <f t="shared" si="19"/>
        <v>0</v>
      </c>
      <c r="I450">
        <f t="shared" si="20"/>
        <v>0</v>
      </c>
    </row>
    <row r="451" spans="1:9" x14ac:dyDescent="0.25">
      <c r="A451" s="31" t="s">
        <v>4088</v>
      </c>
      <c r="B451" s="181">
        <v>283</v>
      </c>
      <c r="C451" s="31">
        <v>2</v>
      </c>
      <c r="D451" s="181">
        <v>5900.2583737799996</v>
      </c>
      <c r="E451" s="181" t="str">
        <f t="shared" ref="E451:E514" si="21">CONCATENATE(B451,"_",C451)</f>
        <v>283_2</v>
      </c>
      <c r="F451" s="31">
        <v>0</v>
      </c>
      <c r="G451" s="31">
        <v>0</v>
      </c>
      <c r="H451">
        <f t="shared" ref="H451:H514" si="22">IF(F451=1,"harva",0)</f>
        <v>0</v>
      </c>
      <c r="I451">
        <f t="shared" ref="I451:I514" si="23">IF(G451=1,"tiivis",0)</f>
        <v>0</v>
      </c>
    </row>
    <row r="452" spans="1:9" x14ac:dyDescent="0.25">
      <c r="A452" s="31" t="s">
        <v>4078</v>
      </c>
      <c r="B452" s="181">
        <v>283</v>
      </c>
      <c r="C452" s="31">
        <v>3</v>
      </c>
      <c r="D452" s="181">
        <v>8490.0612395900007</v>
      </c>
      <c r="E452" s="181" t="str">
        <f t="shared" si="21"/>
        <v>283_3</v>
      </c>
      <c r="F452" s="31">
        <v>0</v>
      </c>
      <c r="G452" s="31">
        <v>1</v>
      </c>
      <c r="H452">
        <f t="shared" si="22"/>
        <v>0</v>
      </c>
      <c r="I452" t="str">
        <f t="shared" si="23"/>
        <v>tiivis</v>
      </c>
    </row>
    <row r="453" spans="1:9" x14ac:dyDescent="0.25">
      <c r="A453" s="31" t="s">
        <v>4079</v>
      </c>
      <c r="B453" s="181">
        <v>283</v>
      </c>
      <c r="C453" s="31">
        <v>4</v>
      </c>
      <c r="D453" s="181">
        <v>3565.1414060100001</v>
      </c>
      <c r="E453" s="181" t="str">
        <f t="shared" si="21"/>
        <v>283_4</v>
      </c>
      <c r="F453" s="31">
        <v>0</v>
      </c>
      <c r="G453" s="31">
        <v>0</v>
      </c>
      <c r="H453">
        <f t="shared" si="22"/>
        <v>0</v>
      </c>
      <c r="I453">
        <f t="shared" si="23"/>
        <v>0</v>
      </c>
    </row>
    <row r="454" spans="1:9" x14ac:dyDescent="0.25">
      <c r="A454" s="31" t="s">
        <v>4085</v>
      </c>
      <c r="B454" s="181">
        <v>284</v>
      </c>
      <c r="C454" s="31">
        <v>1</v>
      </c>
      <c r="D454" s="181">
        <v>2727.3376506999998</v>
      </c>
      <c r="E454" s="181" t="str">
        <f t="shared" si="21"/>
        <v>284_1</v>
      </c>
      <c r="F454" s="31">
        <v>1</v>
      </c>
      <c r="G454" s="31">
        <v>1</v>
      </c>
      <c r="H454" t="str">
        <f t="shared" si="22"/>
        <v>harva</v>
      </c>
      <c r="I454" t="str">
        <f t="shared" si="23"/>
        <v>tiivis</v>
      </c>
    </row>
    <row r="455" spans="1:9" x14ac:dyDescent="0.25">
      <c r="A455" s="31" t="s">
        <v>4088</v>
      </c>
      <c r="B455" s="181">
        <v>284</v>
      </c>
      <c r="C455" s="31">
        <v>2</v>
      </c>
      <c r="D455" s="181">
        <v>8236.5278207899992</v>
      </c>
      <c r="E455" s="181" t="str">
        <f t="shared" si="21"/>
        <v>284_2</v>
      </c>
      <c r="F455" s="31">
        <v>0</v>
      </c>
      <c r="G455" s="31">
        <v>0</v>
      </c>
      <c r="H455">
        <f t="shared" si="22"/>
        <v>0</v>
      </c>
      <c r="I455">
        <f t="shared" si="23"/>
        <v>0</v>
      </c>
    </row>
    <row r="456" spans="1:9" x14ac:dyDescent="0.25">
      <c r="A456" s="31" t="s">
        <v>4078</v>
      </c>
      <c r="B456" s="181">
        <v>284</v>
      </c>
      <c r="C456" s="31">
        <v>3</v>
      </c>
      <c r="D456" s="181">
        <v>8959.0982748799997</v>
      </c>
      <c r="E456" s="181" t="str">
        <f t="shared" si="21"/>
        <v>284_3</v>
      </c>
      <c r="F456" s="31">
        <v>0</v>
      </c>
      <c r="G456" s="31">
        <v>0</v>
      </c>
      <c r="H456">
        <f t="shared" si="22"/>
        <v>0</v>
      </c>
      <c r="I456">
        <f t="shared" si="23"/>
        <v>0</v>
      </c>
    </row>
    <row r="457" spans="1:9" x14ac:dyDescent="0.25">
      <c r="A457" s="31" t="s">
        <v>4080</v>
      </c>
      <c r="B457" s="181">
        <v>284</v>
      </c>
      <c r="C457" s="31">
        <v>5</v>
      </c>
      <c r="D457" s="181">
        <v>3482.0993900899998</v>
      </c>
      <c r="E457" s="181" t="str">
        <f t="shared" si="21"/>
        <v>284_5</v>
      </c>
      <c r="F457" s="31">
        <v>0</v>
      </c>
      <c r="G457" s="31">
        <v>0</v>
      </c>
      <c r="H457">
        <f t="shared" si="22"/>
        <v>0</v>
      </c>
      <c r="I457">
        <f t="shared" si="23"/>
        <v>0</v>
      </c>
    </row>
    <row r="458" spans="1:9" x14ac:dyDescent="0.25">
      <c r="A458" s="31" t="s">
        <v>4071</v>
      </c>
      <c r="B458" s="181">
        <v>290</v>
      </c>
      <c r="C458" s="31">
        <v>10</v>
      </c>
      <c r="D458" s="181">
        <v>5100.1502855799999</v>
      </c>
      <c r="E458" s="181" t="str">
        <f t="shared" si="21"/>
        <v>290_10</v>
      </c>
      <c r="F458" s="31">
        <v>0</v>
      </c>
      <c r="G458" s="31">
        <v>0</v>
      </c>
      <c r="H458">
        <f t="shared" si="22"/>
        <v>0</v>
      </c>
      <c r="I458">
        <f t="shared" si="23"/>
        <v>0</v>
      </c>
    </row>
    <row r="459" spans="1:9" x14ac:dyDescent="0.25">
      <c r="A459" s="31" t="s">
        <v>4072</v>
      </c>
      <c r="B459" s="181">
        <v>290</v>
      </c>
      <c r="C459" s="31">
        <v>11</v>
      </c>
      <c r="D459" s="181">
        <v>5916.4588257599999</v>
      </c>
      <c r="E459" s="181" t="str">
        <f t="shared" si="21"/>
        <v>290_11</v>
      </c>
      <c r="F459" s="31">
        <v>0</v>
      </c>
      <c r="G459" s="31">
        <v>0</v>
      </c>
      <c r="H459">
        <f t="shared" si="22"/>
        <v>0</v>
      </c>
      <c r="I459">
        <f t="shared" si="23"/>
        <v>0</v>
      </c>
    </row>
    <row r="460" spans="1:9" x14ac:dyDescent="0.25">
      <c r="A460" s="31" t="s">
        <v>4073</v>
      </c>
      <c r="B460" s="181">
        <v>290</v>
      </c>
      <c r="C460" s="31">
        <v>12</v>
      </c>
      <c r="D460" s="181">
        <v>6297.0250152199997</v>
      </c>
      <c r="E460" s="181" t="str">
        <f t="shared" si="21"/>
        <v>290_12</v>
      </c>
      <c r="F460" s="31">
        <v>0</v>
      </c>
      <c r="G460" s="31">
        <v>1</v>
      </c>
      <c r="H460">
        <f t="shared" si="22"/>
        <v>0</v>
      </c>
      <c r="I460" t="str">
        <f t="shared" si="23"/>
        <v>tiivis</v>
      </c>
    </row>
    <row r="461" spans="1:9" x14ac:dyDescent="0.25">
      <c r="A461" s="31" t="s">
        <v>4074</v>
      </c>
      <c r="B461" s="181">
        <v>290</v>
      </c>
      <c r="C461" s="31">
        <v>13</v>
      </c>
      <c r="D461" s="181">
        <v>5712.7366589499998</v>
      </c>
      <c r="E461" s="181" t="str">
        <f t="shared" si="21"/>
        <v>290_13</v>
      </c>
      <c r="F461" s="31">
        <v>0</v>
      </c>
      <c r="G461" s="31">
        <v>1</v>
      </c>
      <c r="H461">
        <f t="shared" si="22"/>
        <v>0</v>
      </c>
      <c r="I461" t="str">
        <f t="shared" si="23"/>
        <v>tiivis</v>
      </c>
    </row>
    <row r="462" spans="1:9" x14ac:dyDescent="0.25">
      <c r="A462" s="31" t="s">
        <v>4078</v>
      </c>
      <c r="B462" s="181">
        <v>290</v>
      </c>
      <c r="C462" s="31">
        <v>3</v>
      </c>
      <c r="D462" s="181">
        <v>1469.8703969799999</v>
      </c>
      <c r="E462" s="181" t="str">
        <f t="shared" si="21"/>
        <v>290_3</v>
      </c>
      <c r="F462" s="31">
        <v>0</v>
      </c>
      <c r="G462" s="31">
        <v>1</v>
      </c>
      <c r="H462">
        <f t="shared" si="22"/>
        <v>0</v>
      </c>
      <c r="I462" t="str">
        <f t="shared" si="23"/>
        <v>tiivis</v>
      </c>
    </row>
    <row r="463" spans="1:9" x14ac:dyDescent="0.25">
      <c r="A463" s="31" t="s">
        <v>4079</v>
      </c>
      <c r="B463" s="181">
        <v>290</v>
      </c>
      <c r="C463" s="31">
        <v>4</v>
      </c>
      <c r="D463" s="181">
        <v>4931.3817734599997</v>
      </c>
      <c r="E463" s="181" t="str">
        <f t="shared" si="21"/>
        <v>290_4</v>
      </c>
      <c r="F463" s="31">
        <v>0</v>
      </c>
      <c r="G463" s="31">
        <v>1</v>
      </c>
      <c r="H463">
        <f t="shared" si="22"/>
        <v>0</v>
      </c>
      <c r="I463" t="str">
        <f t="shared" si="23"/>
        <v>tiivis</v>
      </c>
    </row>
    <row r="464" spans="1:9" x14ac:dyDescent="0.25">
      <c r="A464" s="31" t="s">
        <v>4080</v>
      </c>
      <c r="B464" s="181">
        <v>290</v>
      </c>
      <c r="C464" s="31">
        <v>5</v>
      </c>
      <c r="D464" s="181">
        <v>5796.0235615700003</v>
      </c>
      <c r="E464" s="181" t="str">
        <f t="shared" si="21"/>
        <v>290_5</v>
      </c>
      <c r="F464" s="31">
        <v>0</v>
      </c>
      <c r="G464" s="31">
        <v>1</v>
      </c>
      <c r="H464">
        <f t="shared" si="22"/>
        <v>0</v>
      </c>
      <c r="I464" t="str">
        <f t="shared" si="23"/>
        <v>tiivis</v>
      </c>
    </row>
    <row r="465" spans="1:9" x14ac:dyDescent="0.25">
      <c r="A465" s="31" t="s">
        <v>4081</v>
      </c>
      <c r="B465" s="181">
        <v>290</v>
      </c>
      <c r="C465" s="31">
        <v>6</v>
      </c>
      <c r="D465" s="181">
        <v>6324.6840481299996</v>
      </c>
      <c r="E465" s="181" t="str">
        <f t="shared" si="21"/>
        <v>290_6</v>
      </c>
      <c r="F465" s="31">
        <v>0</v>
      </c>
      <c r="G465" s="31">
        <v>1</v>
      </c>
      <c r="H465">
        <f t="shared" si="22"/>
        <v>0</v>
      </c>
      <c r="I465" t="str">
        <f t="shared" si="23"/>
        <v>tiivis</v>
      </c>
    </row>
    <row r="466" spans="1:9" x14ac:dyDescent="0.25">
      <c r="A466" s="31" t="s">
        <v>4082</v>
      </c>
      <c r="B466" s="181">
        <v>290</v>
      </c>
      <c r="C466" s="31">
        <v>7</v>
      </c>
      <c r="D466" s="181">
        <v>4304.0829518299997</v>
      </c>
      <c r="E466" s="181" t="str">
        <f t="shared" si="21"/>
        <v>290_7</v>
      </c>
      <c r="F466" s="31">
        <v>0</v>
      </c>
      <c r="G466" s="31">
        <v>0</v>
      </c>
      <c r="H466">
        <f t="shared" si="22"/>
        <v>0</v>
      </c>
      <c r="I466">
        <f t="shared" si="23"/>
        <v>0</v>
      </c>
    </row>
    <row r="467" spans="1:9" x14ac:dyDescent="0.25">
      <c r="A467" s="31" t="s">
        <v>4083</v>
      </c>
      <c r="B467" s="181">
        <v>290</v>
      </c>
      <c r="C467" s="31">
        <v>8</v>
      </c>
      <c r="D467" s="181">
        <v>2526.7054921899999</v>
      </c>
      <c r="E467" s="181" t="str">
        <f t="shared" si="21"/>
        <v>290_8</v>
      </c>
      <c r="F467" s="31">
        <v>0</v>
      </c>
      <c r="G467" s="31">
        <v>0</v>
      </c>
      <c r="H467">
        <f t="shared" si="22"/>
        <v>0</v>
      </c>
      <c r="I467">
        <f t="shared" si="23"/>
        <v>0</v>
      </c>
    </row>
    <row r="468" spans="1:9" x14ac:dyDescent="0.25">
      <c r="A468" s="31" t="s">
        <v>4084</v>
      </c>
      <c r="B468" s="181">
        <v>290</v>
      </c>
      <c r="C468" s="31">
        <v>9</v>
      </c>
      <c r="D468" s="181">
        <v>5261.34319951</v>
      </c>
      <c r="E468" s="181" t="str">
        <f t="shared" si="21"/>
        <v>290_9</v>
      </c>
      <c r="F468" s="31">
        <v>0</v>
      </c>
      <c r="G468" s="31">
        <v>0</v>
      </c>
      <c r="H468">
        <f t="shared" si="22"/>
        <v>0</v>
      </c>
      <c r="I468">
        <f t="shared" si="23"/>
        <v>0</v>
      </c>
    </row>
    <row r="469" spans="1:9" x14ac:dyDescent="0.25">
      <c r="A469" s="31" t="s">
        <v>4085</v>
      </c>
      <c r="B469" s="181">
        <v>292</v>
      </c>
      <c r="C469" s="31">
        <v>1</v>
      </c>
      <c r="D469" s="181">
        <v>6901.58133249</v>
      </c>
      <c r="E469" s="181" t="str">
        <f t="shared" si="21"/>
        <v>292_1</v>
      </c>
      <c r="F469" s="31">
        <v>0</v>
      </c>
      <c r="G469" s="31">
        <v>1</v>
      </c>
      <c r="H469">
        <f t="shared" si="22"/>
        <v>0</v>
      </c>
      <c r="I469" t="str">
        <f t="shared" si="23"/>
        <v>tiivis</v>
      </c>
    </row>
    <row r="470" spans="1:9" x14ac:dyDescent="0.25">
      <c r="A470" s="31" t="s">
        <v>4088</v>
      </c>
      <c r="B470" s="181">
        <v>292</v>
      </c>
      <c r="C470" s="31">
        <v>2</v>
      </c>
      <c r="D470" s="181">
        <v>5393.6735976999998</v>
      </c>
      <c r="E470" s="181" t="str">
        <f t="shared" si="21"/>
        <v>292_2</v>
      </c>
      <c r="F470" s="31">
        <v>0</v>
      </c>
      <c r="G470" s="31">
        <v>1</v>
      </c>
      <c r="H470">
        <f t="shared" si="22"/>
        <v>0</v>
      </c>
      <c r="I470" t="str">
        <f t="shared" si="23"/>
        <v>tiivis</v>
      </c>
    </row>
    <row r="471" spans="1:9" x14ac:dyDescent="0.25">
      <c r="A471" s="31" t="s">
        <v>4078</v>
      </c>
      <c r="B471" s="181">
        <v>292</v>
      </c>
      <c r="C471" s="31">
        <v>3</v>
      </c>
      <c r="D471" s="181">
        <v>6478.1722054900001</v>
      </c>
      <c r="E471" s="181" t="str">
        <f t="shared" si="21"/>
        <v>292_3</v>
      </c>
      <c r="F471" s="31">
        <v>0</v>
      </c>
      <c r="G471" s="31">
        <v>1</v>
      </c>
      <c r="H471">
        <f t="shared" si="22"/>
        <v>0</v>
      </c>
      <c r="I471" t="str">
        <f t="shared" si="23"/>
        <v>tiivis</v>
      </c>
    </row>
    <row r="472" spans="1:9" x14ac:dyDescent="0.25">
      <c r="A472" s="31" t="s">
        <v>4079</v>
      </c>
      <c r="B472" s="181">
        <v>292</v>
      </c>
      <c r="C472" s="31">
        <v>4</v>
      </c>
      <c r="D472" s="181">
        <v>8336.6097553599993</v>
      </c>
      <c r="E472" s="181" t="str">
        <f t="shared" si="21"/>
        <v>292_4</v>
      </c>
      <c r="F472" s="31">
        <v>0</v>
      </c>
      <c r="G472" s="31">
        <v>1</v>
      </c>
      <c r="H472">
        <f t="shared" si="22"/>
        <v>0</v>
      </c>
      <c r="I472" t="str">
        <f t="shared" si="23"/>
        <v>tiivis</v>
      </c>
    </row>
    <row r="473" spans="1:9" x14ac:dyDescent="0.25">
      <c r="A473" s="31" t="s">
        <v>4080</v>
      </c>
      <c r="B473" s="181">
        <v>292</v>
      </c>
      <c r="C473" s="31">
        <v>5</v>
      </c>
      <c r="D473" s="181">
        <v>6720.3057968000003</v>
      </c>
      <c r="E473" s="181" t="str">
        <f t="shared" si="21"/>
        <v>292_5</v>
      </c>
      <c r="F473" s="31">
        <v>0</v>
      </c>
      <c r="G473" s="31">
        <v>1</v>
      </c>
      <c r="H473">
        <f t="shared" si="22"/>
        <v>0</v>
      </c>
      <c r="I473" t="str">
        <f t="shared" si="23"/>
        <v>tiivis</v>
      </c>
    </row>
    <row r="474" spans="1:9" x14ac:dyDescent="0.25">
      <c r="A474" s="31" t="s">
        <v>4085</v>
      </c>
      <c r="B474" s="181">
        <v>295</v>
      </c>
      <c r="C474" s="31">
        <v>1</v>
      </c>
      <c r="D474" s="181">
        <v>7507.2951478000004</v>
      </c>
      <c r="E474" s="181" t="str">
        <f t="shared" si="21"/>
        <v>295_1</v>
      </c>
      <c r="F474" s="31">
        <v>0</v>
      </c>
      <c r="G474" s="31">
        <v>1</v>
      </c>
      <c r="H474">
        <f t="shared" si="22"/>
        <v>0</v>
      </c>
      <c r="I474" t="str">
        <f t="shared" si="23"/>
        <v>tiivis</v>
      </c>
    </row>
    <row r="475" spans="1:9" x14ac:dyDescent="0.25">
      <c r="A475" s="31" t="s">
        <v>4078</v>
      </c>
      <c r="B475" s="181">
        <v>295</v>
      </c>
      <c r="C475" s="31">
        <v>3</v>
      </c>
      <c r="D475" s="181">
        <v>8110.9722277700002</v>
      </c>
      <c r="E475" s="181" t="str">
        <f t="shared" si="21"/>
        <v>295_3</v>
      </c>
      <c r="F475" s="31">
        <v>0</v>
      </c>
      <c r="G475" s="31">
        <v>1</v>
      </c>
      <c r="H475">
        <f t="shared" si="22"/>
        <v>0</v>
      </c>
      <c r="I475" t="str">
        <f t="shared" si="23"/>
        <v>tiivis</v>
      </c>
    </row>
    <row r="476" spans="1:9" x14ac:dyDescent="0.25">
      <c r="A476" s="31" t="s">
        <v>4079</v>
      </c>
      <c r="B476" s="181">
        <v>295</v>
      </c>
      <c r="C476" s="31">
        <v>4</v>
      </c>
      <c r="D476" s="181">
        <v>5454.7402339099999</v>
      </c>
      <c r="E476" s="181" t="str">
        <f t="shared" si="21"/>
        <v>295_4</v>
      </c>
      <c r="F476" s="31">
        <v>0</v>
      </c>
      <c r="G476" s="31">
        <v>1</v>
      </c>
      <c r="H476">
        <f t="shared" si="22"/>
        <v>0</v>
      </c>
      <c r="I476" t="str">
        <f t="shared" si="23"/>
        <v>tiivis</v>
      </c>
    </row>
    <row r="477" spans="1:9" x14ac:dyDescent="0.25">
      <c r="A477" s="31" t="s">
        <v>4081</v>
      </c>
      <c r="B477" s="181">
        <v>295</v>
      </c>
      <c r="C477" s="31">
        <v>6</v>
      </c>
      <c r="D477" s="181">
        <v>11219.809898</v>
      </c>
      <c r="E477" s="181" t="str">
        <f t="shared" si="21"/>
        <v>295_6</v>
      </c>
      <c r="F477" s="31">
        <v>0</v>
      </c>
      <c r="G477" s="31">
        <v>1</v>
      </c>
      <c r="H477">
        <f t="shared" si="22"/>
        <v>0</v>
      </c>
      <c r="I477" t="str">
        <f t="shared" si="23"/>
        <v>tiivis</v>
      </c>
    </row>
    <row r="478" spans="1:9" x14ac:dyDescent="0.25">
      <c r="A478" s="31" t="s">
        <v>4085</v>
      </c>
      <c r="B478" s="181">
        <v>296</v>
      </c>
      <c r="C478" s="31">
        <v>1</v>
      </c>
      <c r="D478" s="181">
        <v>1893.38865087</v>
      </c>
      <c r="E478" s="181" t="str">
        <f t="shared" si="21"/>
        <v>296_1</v>
      </c>
      <c r="F478" s="31">
        <v>0</v>
      </c>
      <c r="G478" s="31">
        <v>1</v>
      </c>
      <c r="H478">
        <f t="shared" si="22"/>
        <v>0</v>
      </c>
      <c r="I478" t="str">
        <f t="shared" si="23"/>
        <v>tiivis</v>
      </c>
    </row>
    <row r="479" spans="1:9" x14ac:dyDescent="0.25">
      <c r="A479" s="31" t="s">
        <v>4088</v>
      </c>
      <c r="B479" s="181">
        <v>296</v>
      </c>
      <c r="C479" s="31">
        <v>2</v>
      </c>
      <c r="D479" s="181">
        <v>2982.8125465200001</v>
      </c>
      <c r="E479" s="181" t="str">
        <f t="shared" si="21"/>
        <v>296_2</v>
      </c>
      <c r="F479" s="31">
        <v>0</v>
      </c>
      <c r="G479" s="31">
        <v>1</v>
      </c>
      <c r="H479">
        <f t="shared" si="22"/>
        <v>0</v>
      </c>
      <c r="I479" t="str">
        <f t="shared" si="23"/>
        <v>tiivis</v>
      </c>
    </row>
    <row r="480" spans="1:9" x14ac:dyDescent="0.25">
      <c r="A480" s="31" t="s">
        <v>4085</v>
      </c>
      <c r="B480" s="181">
        <v>305</v>
      </c>
      <c r="C480" s="31">
        <v>1</v>
      </c>
      <c r="D480" s="181">
        <v>9059.6264126099995</v>
      </c>
      <c r="E480" s="181" t="str">
        <f t="shared" si="21"/>
        <v>305_1</v>
      </c>
      <c r="F480" s="31">
        <v>0</v>
      </c>
      <c r="G480" s="31">
        <v>0</v>
      </c>
      <c r="H480">
        <f t="shared" si="22"/>
        <v>0</v>
      </c>
      <c r="I480">
        <f t="shared" si="23"/>
        <v>0</v>
      </c>
    </row>
    <row r="481" spans="1:9" x14ac:dyDescent="0.25">
      <c r="A481" s="31" t="s">
        <v>4088</v>
      </c>
      <c r="B481" s="181">
        <v>305</v>
      </c>
      <c r="C481" s="31">
        <v>2</v>
      </c>
      <c r="D481" s="181">
        <v>5752.1287872399998</v>
      </c>
      <c r="E481" s="181" t="str">
        <f t="shared" si="21"/>
        <v>305_2</v>
      </c>
      <c r="F481" s="31">
        <v>0</v>
      </c>
      <c r="G481" s="31">
        <v>0</v>
      </c>
      <c r="H481">
        <f t="shared" si="22"/>
        <v>0</v>
      </c>
      <c r="I481">
        <f t="shared" si="23"/>
        <v>0</v>
      </c>
    </row>
    <row r="482" spans="1:9" x14ac:dyDescent="0.25">
      <c r="A482" s="31" t="s">
        <v>4078</v>
      </c>
      <c r="B482" s="181">
        <v>305</v>
      </c>
      <c r="C482" s="31">
        <v>3</v>
      </c>
      <c r="D482" s="181">
        <v>2981.27101313</v>
      </c>
      <c r="E482" s="181" t="str">
        <f t="shared" si="21"/>
        <v>305_3</v>
      </c>
      <c r="F482" s="31">
        <v>0</v>
      </c>
      <c r="G482" s="31">
        <v>0</v>
      </c>
      <c r="H482">
        <f t="shared" si="22"/>
        <v>0</v>
      </c>
      <c r="I482">
        <f t="shared" si="23"/>
        <v>0</v>
      </c>
    </row>
    <row r="483" spans="1:9" x14ac:dyDescent="0.25">
      <c r="A483" s="31" t="s">
        <v>4085</v>
      </c>
      <c r="B483" s="181">
        <v>312</v>
      </c>
      <c r="C483" s="31">
        <v>1</v>
      </c>
      <c r="D483" s="181">
        <v>11791.522928099999</v>
      </c>
      <c r="E483" s="181" t="str">
        <f t="shared" si="21"/>
        <v>312_1</v>
      </c>
      <c r="F483" s="31">
        <v>0</v>
      </c>
      <c r="G483" s="31">
        <v>1</v>
      </c>
      <c r="H483">
        <f t="shared" si="22"/>
        <v>0</v>
      </c>
      <c r="I483" t="str">
        <f t="shared" si="23"/>
        <v>tiivis</v>
      </c>
    </row>
    <row r="484" spans="1:9" x14ac:dyDescent="0.25">
      <c r="A484" s="31" t="s">
        <v>4078</v>
      </c>
      <c r="B484" s="181">
        <v>312</v>
      </c>
      <c r="C484" s="31">
        <v>3</v>
      </c>
      <c r="D484" s="181">
        <v>6011.3740979699996</v>
      </c>
      <c r="E484" s="181" t="str">
        <f t="shared" si="21"/>
        <v>312_3</v>
      </c>
      <c r="F484" s="31">
        <v>0</v>
      </c>
      <c r="G484" s="31">
        <v>1</v>
      </c>
      <c r="H484">
        <f t="shared" si="22"/>
        <v>0</v>
      </c>
      <c r="I484" t="str">
        <f t="shared" si="23"/>
        <v>tiivis</v>
      </c>
    </row>
    <row r="485" spans="1:9" x14ac:dyDescent="0.25">
      <c r="A485" s="31" t="s">
        <v>4085</v>
      </c>
      <c r="B485" s="181">
        <v>313</v>
      </c>
      <c r="C485" s="31">
        <v>1</v>
      </c>
      <c r="D485" s="181">
        <v>6078.90667424</v>
      </c>
      <c r="E485" s="181" t="str">
        <f t="shared" si="21"/>
        <v>313_1</v>
      </c>
      <c r="F485" s="31">
        <v>1</v>
      </c>
      <c r="G485" s="31">
        <v>1</v>
      </c>
      <c r="H485" t="str">
        <f t="shared" si="22"/>
        <v>harva</v>
      </c>
      <c r="I485" t="str">
        <f t="shared" si="23"/>
        <v>tiivis</v>
      </c>
    </row>
    <row r="486" spans="1:9" x14ac:dyDescent="0.25">
      <c r="A486" s="31" t="s">
        <v>4088</v>
      </c>
      <c r="B486" s="181">
        <v>313</v>
      </c>
      <c r="C486" s="31">
        <v>2</v>
      </c>
      <c r="D486" s="181">
        <v>1312.35963528</v>
      </c>
      <c r="E486" s="181" t="str">
        <f t="shared" si="21"/>
        <v>313_2</v>
      </c>
      <c r="F486" s="31">
        <v>1</v>
      </c>
      <c r="G486" s="31">
        <v>1</v>
      </c>
      <c r="H486" t="str">
        <f t="shared" si="22"/>
        <v>harva</v>
      </c>
      <c r="I486" t="str">
        <f t="shared" si="23"/>
        <v>tiivis</v>
      </c>
    </row>
    <row r="487" spans="1:9" x14ac:dyDescent="0.25">
      <c r="A487" s="31" t="s">
        <v>4078</v>
      </c>
      <c r="B487" s="181">
        <v>313</v>
      </c>
      <c r="C487" s="31">
        <v>3</v>
      </c>
      <c r="D487" s="181">
        <v>7331.3826854099998</v>
      </c>
      <c r="E487" s="181" t="str">
        <f t="shared" si="21"/>
        <v>313_3</v>
      </c>
      <c r="F487" s="31">
        <v>1</v>
      </c>
      <c r="G487" s="31">
        <v>1</v>
      </c>
      <c r="H487" t="str">
        <f t="shared" si="22"/>
        <v>harva</v>
      </c>
      <c r="I487" t="str">
        <f t="shared" si="23"/>
        <v>tiivis</v>
      </c>
    </row>
    <row r="488" spans="1:9" x14ac:dyDescent="0.25">
      <c r="A488" s="31" t="s">
        <v>4079</v>
      </c>
      <c r="B488" s="181">
        <v>313</v>
      </c>
      <c r="C488" s="31">
        <v>4</v>
      </c>
      <c r="D488" s="181">
        <v>9689.1336142799992</v>
      </c>
      <c r="E488" s="181" t="str">
        <f t="shared" si="21"/>
        <v>313_4</v>
      </c>
      <c r="F488" s="31">
        <v>1</v>
      </c>
      <c r="G488" s="31">
        <v>1</v>
      </c>
      <c r="H488" t="str">
        <f t="shared" si="22"/>
        <v>harva</v>
      </c>
      <c r="I488" t="str">
        <f t="shared" si="23"/>
        <v>tiivis</v>
      </c>
    </row>
    <row r="489" spans="1:9" x14ac:dyDescent="0.25">
      <c r="A489" s="31" t="s">
        <v>4085</v>
      </c>
      <c r="B489" s="181">
        <v>314</v>
      </c>
      <c r="C489" s="31">
        <v>1</v>
      </c>
      <c r="D489" s="181">
        <v>4986.3370232300003</v>
      </c>
      <c r="E489" s="181" t="str">
        <f t="shared" si="21"/>
        <v>314_1</v>
      </c>
      <c r="F489" s="31">
        <v>0</v>
      </c>
      <c r="G489" s="31">
        <v>1</v>
      </c>
      <c r="H489">
        <f t="shared" si="22"/>
        <v>0</v>
      </c>
      <c r="I489" t="str">
        <f t="shared" si="23"/>
        <v>tiivis</v>
      </c>
    </row>
    <row r="490" spans="1:9" x14ac:dyDescent="0.25">
      <c r="A490" s="31" t="s">
        <v>4088</v>
      </c>
      <c r="B490" s="181">
        <v>314</v>
      </c>
      <c r="C490" s="31">
        <v>2</v>
      </c>
      <c r="D490" s="181">
        <v>14253.0163576</v>
      </c>
      <c r="E490" s="181" t="str">
        <f t="shared" si="21"/>
        <v>314_2</v>
      </c>
      <c r="F490" s="31">
        <v>0</v>
      </c>
      <c r="G490" s="31">
        <v>1</v>
      </c>
      <c r="H490">
        <f t="shared" si="22"/>
        <v>0</v>
      </c>
      <c r="I490" t="str">
        <f t="shared" si="23"/>
        <v>tiivis</v>
      </c>
    </row>
    <row r="491" spans="1:9" x14ac:dyDescent="0.25">
      <c r="A491" s="31" t="s">
        <v>4079</v>
      </c>
      <c r="B491" s="181">
        <v>314</v>
      </c>
      <c r="C491" s="31">
        <v>4</v>
      </c>
      <c r="D491" s="181">
        <v>8048.8298516100003</v>
      </c>
      <c r="E491" s="181" t="str">
        <f t="shared" si="21"/>
        <v>314_4</v>
      </c>
      <c r="F491" s="31">
        <v>0</v>
      </c>
      <c r="G491" s="31">
        <v>1</v>
      </c>
      <c r="H491">
        <f t="shared" si="22"/>
        <v>0</v>
      </c>
      <c r="I491" t="str">
        <f t="shared" si="23"/>
        <v>tiivis</v>
      </c>
    </row>
    <row r="492" spans="1:9" x14ac:dyDescent="0.25">
      <c r="A492" s="31" t="s">
        <v>4081</v>
      </c>
      <c r="B492" s="181">
        <v>314</v>
      </c>
      <c r="C492" s="31">
        <v>6</v>
      </c>
      <c r="D492" s="181">
        <v>3433.00793866</v>
      </c>
      <c r="E492" s="181" t="str">
        <f t="shared" si="21"/>
        <v>314_6</v>
      </c>
      <c r="F492" s="31">
        <v>0</v>
      </c>
      <c r="G492" s="31">
        <v>1</v>
      </c>
      <c r="H492">
        <f t="shared" si="22"/>
        <v>0</v>
      </c>
      <c r="I492" t="str">
        <f t="shared" si="23"/>
        <v>tiivis</v>
      </c>
    </row>
    <row r="493" spans="1:9" x14ac:dyDescent="0.25">
      <c r="A493" s="31" t="s">
        <v>4082</v>
      </c>
      <c r="B493" s="181">
        <v>314</v>
      </c>
      <c r="C493" s="31">
        <v>7</v>
      </c>
      <c r="D493" s="181">
        <v>9103.8953116199991</v>
      </c>
      <c r="E493" s="181" t="str">
        <f t="shared" si="21"/>
        <v>314_7</v>
      </c>
      <c r="F493" s="31">
        <v>0</v>
      </c>
      <c r="G493" s="31">
        <v>1</v>
      </c>
      <c r="H493">
        <f t="shared" si="22"/>
        <v>0</v>
      </c>
      <c r="I493" t="str">
        <f t="shared" si="23"/>
        <v>tiivis</v>
      </c>
    </row>
    <row r="494" spans="1:9" x14ac:dyDescent="0.25">
      <c r="A494" s="31" t="s">
        <v>4085</v>
      </c>
      <c r="B494" s="181">
        <v>317</v>
      </c>
      <c r="C494" s="31">
        <v>1</v>
      </c>
      <c r="D494" s="181">
        <v>2937.97739834</v>
      </c>
      <c r="E494" s="181" t="str">
        <f t="shared" si="21"/>
        <v>317_1</v>
      </c>
      <c r="F494" s="31">
        <v>0</v>
      </c>
      <c r="G494" s="31">
        <v>1</v>
      </c>
      <c r="H494">
        <f t="shared" si="22"/>
        <v>0</v>
      </c>
      <c r="I494" t="str">
        <f t="shared" si="23"/>
        <v>tiivis</v>
      </c>
    </row>
    <row r="495" spans="1:9" x14ac:dyDescent="0.25">
      <c r="A495" s="31" t="s">
        <v>4088</v>
      </c>
      <c r="B495" s="181">
        <v>317</v>
      </c>
      <c r="C495" s="31">
        <v>2</v>
      </c>
      <c r="D495" s="181">
        <v>12513.1628119</v>
      </c>
      <c r="E495" s="181" t="str">
        <f t="shared" si="21"/>
        <v>317_2</v>
      </c>
      <c r="F495" s="31">
        <v>0</v>
      </c>
      <c r="G495" s="31">
        <v>1</v>
      </c>
      <c r="H495">
        <f t="shared" si="22"/>
        <v>0</v>
      </c>
      <c r="I495" t="str">
        <f t="shared" si="23"/>
        <v>tiivis</v>
      </c>
    </row>
    <row r="496" spans="1:9" x14ac:dyDescent="0.25">
      <c r="A496" s="31" t="s">
        <v>4079</v>
      </c>
      <c r="B496" s="181">
        <v>317</v>
      </c>
      <c r="C496" s="31">
        <v>4</v>
      </c>
      <c r="D496" s="181">
        <v>8287.6196006999999</v>
      </c>
      <c r="E496" s="181" t="str">
        <f t="shared" si="21"/>
        <v>317_4</v>
      </c>
      <c r="F496" s="31">
        <v>0</v>
      </c>
      <c r="G496" s="31">
        <v>1</v>
      </c>
      <c r="H496">
        <f t="shared" si="22"/>
        <v>0</v>
      </c>
      <c r="I496" t="str">
        <f t="shared" si="23"/>
        <v>tiivis</v>
      </c>
    </row>
    <row r="497" spans="1:9" x14ac:dyDescent="0.25">
      <c r="A497" s="31" t="s">
        <v>4080</v>
      </c>
      <c r="B497" s="181">
        <v>317</v>
      </c>
      <c r="C497" s="31">
        <v>5</v>
      </c>
      <c r="D497" s="181">
        <v>2079.3330781</v>
      </c>
      <c r="E497" s="181" t="str">
        <f t="shared" si="21"/>
        <v>317_5</v>
      </c>
      <c r="F497" s="31">
        <v>0</v>
      </c>
      <c r="G497" s="31">
        <v>1</v>
      </c>
      <c r="H497">
        <f t="shared" si="22"/>
        <v>0</v>
      </c>
      <c r="I497" t="str">
        <f t="shared" si="23"/>
        <v>tiivis</v>
      </c>
    </row>
    <row r="498" spans="1:9" x14ac:dyDescent="0.25">
      <c r="A498" s="31" t="s">
        <v>4082</v>
      </c>
      <c r="B498" s="181">
        <v>317</v>
      </c>
      <c r="C498" s="31">
        <v>7</v>
      </c>
      <c r="D498" s="181">
        <v>4995.3630031800003</v>
      </c>
      <c r="E498" s="181" t="str">
        <f t="shared" si="21"/>
        <v>317_7</v>
      </c>
      <c r="F498" s="31">
        <v>0</v>
      </c>
      <c r="G498" s="31">
        <v>1</v>
      </c>
      <c r="H498">
        <f t="shared" si="22"/>
        <v>0</v>
      </c>
      <c r="I498" t="str">
        <f t="shared" si="23"/>
        <v>tiivis</v>
      </c>
    </row>
    <row r="499" spans="1:9" x14ac:dyDescent="0.25">
      <c r="A499" s="31" t="s">
        <v>4083</v>
      </c>
      <c r="B499" s="181">
        <v>317</v>
      </c>
      <c r="C499" s="31">
        <v>8</v>
      </c>
      <c r="D499" s="181">
        <v>2722.54734491</v>
      </c>
      <c r="E499" s="181" t="str">
        <f t="shared" si="21"/>
        <v>317_8</v>
      </c>
      <c r="F499" s="31">
        <v>0</v>
      </c>
      <c r="G499" s="31">
        <v>1</v>
      </c>
      <c r="H499">
        <f t="shared" si="22"/>
        <v>0</v>
      </c>
      <c r="I499" t="str">
        <f t="shared" si="23"/>
        <v>tiivis</v>
      </c>
    </row>
    <row r="500" spans="1:9" x14ac:dyDescent="0.25">
      <c r="A500" s="31" t="s">
        <v>4088</v>
      </c>
      <c r="B500" s="181">
        <v>360</v>
      </c>
      <c r="C500" s="31">
        <v>2</v>
      </c>
      <c r="D500" s="181">
        <v>5902.6997266199996</v>
      </c>
      <c r="E500" s="181" t="str">
        <f t="shared" si="21"/>
        <v>360_2</v>
      </c>
      <c r="F500" s="31">
        <v>0</v>
      </c>
      <c r="G500" s="31">
        <v>0</v>
      </c>
      <c r="H500">
        <f t="shared" si="22"/>
        <v>0</v>
      </c>
      <c r="I500">
        <f t="shared" si="23"/>
        <v>0</v>
      </c>
    </row>
    <row r="501" spans="1:9" x14ac:dyDescent="0.25">
      <c r="A501" s="31" t="s">
        <v>4078</v>
      </c>
      <c r="B501" s="181">
        <v>360</v>
      </c>
      <c r="C501" s="31">
        <v>3</v>
      </c>
      <c r="D501" s="181">
        <v>4932.3281015399998</v>
      </c>
      <c r="E501" s="181" t="str">
        <f t="shared" si="21"/>
        <v>360_3</v>
      </c>
      <c r="F501" s="31">
        <v>0</v>
      </c>
      <c r="G501" s="31">
        <v>1</v>
      </c>
      <c r="H501">
        <f t="shared" si="22"/>
        <v>0</v>
      </c>
      <c r="I501" t="str">
        <f t="shared" si="23"/>
        <v>tiivis</v>
      </c>
    </row>
    <row r="502" spans="1:9" x14ac:dyDescent="0.25">
      <c r="A502" s="31" t="s">
        <v>4079</v>
      </c>
      <c r="B502" s="181">
        <v>360</v>
      </c>
      <c r="C502" s="31">
        <v>4</v>
      </c>
      <c r="D502" s="181">
        <v>6120.0934252099996</v>
      </c>
      <c r="E502" s="181" t="str">
        <f t="shared" si="21"/>
        <v>360_4</v>
      </c>
      <c r="F502" s="31">
        <v>0</v>
      </c>
      <c r="G502" s="31">
        <v>1</v>
      </c>
      <c r="H502">
        <f t="shared" si="22"/>
        <v>0</v>
      </c>
      <c r="I502" t="str">
        <f t="shared" si="23"/>
        <v>tiivis</v>
      </c>
    </row>
    <row r="503" spans="1:9" x14ac:dyDescent="0.25">
      <c r="A503" s="31" t="s">
        <v>4080</v>
      </c>
      <c r="B503" s="181">
        <v>360</v>
      </c>
      <c r="C503" s="31">
        <v>5</v>
      </c>
      <c r="D503" s="181">
        <v>1533.3384420699999</v>
      </c>
      <c r="E503" s="181" t="str">
        <f t="shared" si="21"/>
        <v>360_5</v>
      </c>
      <c r="F503" s="31">
        <v>0</v>
      </c>
      <c r="G503" s="31">
        <v>1</v>
      </c>
      <c r="H503">
        <f t="shared" si="22"/>
        <v>0</v>
      </c>
      <c r="I503" t="str">
        <f t="shared" si="23"/>
        <v>tiivis</v>
      </c>
    </row>
    <row r="504" spans="1:9" x14ac:dyDescent="0.25">
      <c r="A504" s="31" t="s">
        <v>4085</v>
      </c>
      <c r="B504" s="181">
        <v>362</v>
      </c>
      <c r="C504" s="31">
        <v>1</v>
      </c>
      <c r="D504" s="181">
        <v>6974.6798858900002</v>
      </c>
      <c r="E504" s="181" t="str">
        <f t="shared" si="21"/>
        <v>362_1</v>
      </c>
      <c r="F504" s="31">
        <v>0</v>
      </c>
      <c r="G504" s="31">
        <v>0</v>
      </c>
      <c r="H504">
        <f t="shared" si="22"/>
        <v>0</v>
      </c>
      <c r="I504">
        <f t="shared" si="23"/>
        <v>0</v>
      </c>
    </row>
    <row r="505" spans="1:9" x14ac:dyDescent="0.25">
      <c r="A505" s="31" t="s">
        <v>4088</v>
      </c>
      <c r="B505" s="181">
        <v>362</v>
      </c>
      <c r="C505" s="31">
        <v>2</v>
      </c>
      <c r="D505" s="181">
        <v>6905.0485218499998</v>
      </c>
      <c r="E505" s="181" t="str">
        <f t="shared" si="21"/>
        <v>362_2</v>
      </c>
      <c r="F505" s="31">
        <v>0</v>
      </c>
      <c r="G505" s="31">
        <v>0</v>
      </c>
      <c r="H505">
        <f t="shared" si="22"/>
        <v>0</v>
      </c>
      <c r="I505">
        <f t="shared" si="23"/>
        <v>0</v>
      </c>
    </row>
    <row r="506" spans="1:9" x14ac:dyDescent="0.25">
      <c r="A506" s="31" t="s">
        <v>4078</v>
      </c>
      <c r="B506" s="181">
        <v>362</v>
      </c>
      <c r="C506" s="31">
        <v>3</v>
      </c>
      <c r="D506" s="181">
        <v>2299.4585895999999</v>
      </c>
      <c r="E506" s="181" t="str">
        <f t="shared" si="21"/>
        <v>362_3</v>
      </c>
      <c r="F506" s="31">
        <v>0</v>
      </c>
      <c r="G506" s="31">
        <v>0</v>
      </c>
      <c r="H506">
        <f t="shared" si="22"/>
        <v>0</v>
      </c>
      <c r="I506">
        <f t="shared" si="23"/>
        <v>0</v>
      </c>
    </row>
    <row r="507" spans="1:9" x14ac:dyDescent="0.25">
      <c r="A507" s="31" t="s">
        <v>4085</v>
      </c>
      <c r="B507" s="181">
        <v>363</v>
      </c>
      <c r="C507" s="31">
        <v>1</v>
      </c>
      <c r="D507" s="181">
        <v>3083.1956127100002</v>
      </c>
      <c r="E507" s="181" t="str">
        <f t="shared" si="21"/>
        <v>363_1</v>
      </c>
      <c r="F507" s="31">
        <v>0</v>
      </c>
      <c r="G507" s="31">
        <v>0</v>
      </c>
      <c r="H507">
        <f t="shared" si="22"/>
        <v>0</v>
      </c>
      <c r="I507">
        <f t="shared" si="23"/>
        <v>0</v>
      </c>
    </row>
    <row r="508" spans="1:9" x14ac:dyDescent="0.25">
      <c r="A508" s="31" t="s">
        <v>4088</v>
      </c>
      <c r="B508" s="181">
        <v>363</v>
      </c>
      <c r="C508" s="31">
        <v>2</v>
      </c>
      <c r="D508" s="181">
        <v>3302.1233725799998</v>
      </c>
      <c r="E508" s="181" t="str">
        <f t="shared" si="21"/>
        <v>363_2</v>
      </c>
      <c r="F508" s="31">
        <v>0</v>
      </c>
      <c r="G508" s="31">
        <v>0</v>
      </c>
      <c r="H508">
        <f t="shared" si="22"/>
        <v>0</v>
      </c>
      <c r="I508">
        <f t="shared" si="23"/>
        <v>0</v>
      </c>
    </row>
    <row r="509" spans="1:9" x14ac:dyDescent="0.25">
      <c r="A509" s="31" t="s">
        <v>4079</v>
      </c>
      <c r="B509" s="181">
        <v>363</v>
      </c>
      <c r="C509" s="31">
        <v>4</v>
      </c>
      <c r="D509" s="181">
        <v>4672.1971121300003</v>
      </c>
      <c r="E509" s="181" t="str">
        <f t="shared" si="21"/>
        <v>363_4</v>
      </c>
      <c r="F509" s="31">
        <v>0</v>
      </c>
      <c r="G509" s="31">
        <v>0</v>
      </c>
      <c r="H509">
        <f t="shared" si="22"/>
        <v>0</v>
      </c>
      <c r="I509">
        <f t="shared" si="23"/>
        <v>0</v>
      </c>
    </row>
    <row r="510" spans="1:9" x14ac:dyDescent="0.25">
      <c r="A510" s="31" t="s">
        <v>4080</v>
      </c>
      <c r="B510" s="181">
        <v>363</v>
      </c>
      <c r="C510" s="31">
        <v>5</v>
      </c>
      <c r="D510" s="181">
        <v>6726.9695095400002</v>
      </c>
      <c r="E510" s="181" t="str">
        <f t="shared" si="21"/>
        <v>363_5</v>
      </c>
      <c r="F510" s="31">
        <v>0</v>
      </c>
      <c r="G510" s="31">
        <v>0</v>
      </c>
      <c r="H510">
        <f t="shared" si="22"/>
        <v>0</v>
      </c>
      <c r="I510">
        <f t="shared" si="23"/>
        <v>0</v>
      </c>
    </row>
    <row r="511" spans="1:9" x14ac:dyDescent="0.25">
      <c r="A511" s="31" t="s">
        <v>4081</v>
      </c>
      <c r="B511" s="181">
        <v>363</v>
      </c>
      <c r="C511" s="31">
        <v>6</v>
      </c>
      <c r="D511" s="181">
        <v>2040.69636363</v>
      </c>
      <c r="E511" s="181" t="str">
        <f t="shared" si="21"/>
        <v>363_6</v>
      </c>
      <c r="F511" s="31">
        <v>0</v>
      </c>
      <c r="G511" s="31">
        <v>0</v>
      </c>
      <c r="H511">
        <f t="shared" si="22"/>
        <v>0</v>
      </c>
      <c r="I511">
        <f t="shared" si="23"/>
        <v>0</v>
      </c>
    </row>
    <row r="512" spans="1:9" x14ac:dyDescent="0.25">
      <c r="A512" s="31" t="s">
        <v>4085</v>
      </c>
      <c r="B512" s="181">
        <v>410</v>
      </c>
      <c r="C512" s="31">
        <v>1</v>
      </c>
      <c r="D512" s="181">
        <v>2542.9074072100002</v>
      </c>
      <c r="E512" s="181" t="str">
        <f t="shared" si="21"/>
        <v>410_1</v>
      </c>
      <c r="F512" s="31">
        <v>0</v>
      </c>
      <c r="G512" s="31">
        <v>1</v>
      </c>
      <c r="H512">
        <f t="shared" si="22"/>
        <v>0</v>
      </c>
      <c r="I512" t="str">
        <f t="shared" si="23"/>
        <v>tiivis</v>
      </c>
    </row>
    <row r="513" spans="1:9" x14ac:dyDescent="0.25">
      <c r="A513" s="31" t="s">
        <v>4088</v>
      </c>
      <c r="B513" s="181">
        <v>410</v>
      </c>
      <c r="C513" s="31">
        <v>2</v>
      </c>
      <c r="D513" s="181">
        <v>5003.8515922799997</v>
      </c>
      <c r="E513" s="181" t="str">
        <f t="shared" si="21"/>
        <v>410_2</v>
      </c>
      <c r="F513" s="31">
        <v>0</v>
      </c>
      <c r="G513" s="31">
        <v>1</v>
      </c>
      <c r="H513">
        <f t="shared" si="22"/>
        <v>0</v>
      </c>
      <c r="I513" t="str">
        <f t="shared" si="23"/>
        <v>tiivis</v>
      </c>
    </row>
    <row r="514" spans="1:9" x14ac:dyDescent="0.25">
      <c r="A514" s="31" t="s">
        <v>4078</v>
      </c>
      <c r="B514" s="181">
        <v>410</v>
      </c>
      <c r="C514" s="31">
        <v>3</v>
      </c>
      <c r="D514" s="181">
        <v>3852.9761803199999</v>
      </c>
      <c r="E514" s="181" t="str">
        <f t="shared" si="21"/>
        <v>410_3</v>
      </c>
      <c r="F514" s="31">
        <v>0</v>
      </c>
      <c r="G514" s="31">
        <v>1</v>
      </c>
      <c r="H514">
        <f t="shared" si="22"/>
        <v>0</v>
      </c>
      <c r="I514" t="str">
        <f t="shared" si="23"/>
        <v>tiivis</v>
      </c>
    </row>
    <row r="515" spans="1:9" x14ac:dyDescent="0.25">
      <c r="A515" s="31" t="s">
        <v>4079</v>
      </c>
      <c r="B515" s="181">
        <v>410</v>
      </c>
      <c r="C515" s="31">
        <v>4</v>
      </c>
      <c r="D515" s="181">
        <v>5393.2147859699999</v>
      </c>
      <c r="E515" s="181" t="str">
        <f t="shared" ref="E515:E578" si="24">CONCATENATE(B515,"_",C515)</f>
        <v>410_4</v>
      </c>
      <c r="F515" s="31">
        <v>0</v>
      </c>
      <c r="G515" s="31">
        <v>1</v>
      </c>
      <c r="H515">
        <f t="shared" ref="H515:H578" si="25">IF(F515=1,"harva",0)</f>
        <v>0</v>
      </c>
      <c r="I515" t="str">
        <f t="shared" ref="I515:I578" si="26">IF(G515=1,"tiivis",0)</f>
        <v>tiivis</v>
      </c>
    </row>
    <row r="516" spans="1:9" x14ac:dyDescent="0.25">
      <c r="A516" s="31" t="s">
        <v>4080</v>
      </c>
      <c r="B516" s="181">
        <v>410</v>
      </c>
      <c r="C516" s="31">
        <v>5</v>
      </c>
      <c r="D516" s="181">
        <v>3034.7731862599999</v>
      </c>
      <c r="E516" s="181" t="str">
        <f t="shared" si="24"/>
        <v>410_5</v>
      </c>
      <c r="F516" s="31">
        <v>0</v>
      </c>
      <c r="G516" s="31">
        <v>1</v>
      </c>
      <c r="H516">
        <f t="shared" si="25"/>
        <v>0</v>
      </c>
      <c r="I516" t="str">
        <f t="shared" si="26"/>
        <v>tiivis</v>
      </c>
    </row>
    <row r="517" spans="1:9" x14ac:dyDescent="0.25">
      <c r="A517" s="31" t="s">
        <v>4085</v>
      </c>
      <c r="B517" s="181">
        <v>411</v>
      </c>
      <c r="C517" s="31">
        <v>1</v>
      </c>
      <c r="D517" s="181">
        <v>374.108121751</v>
      </c>
      <c r="E517" s="181" t="str">
        <f t="shared" si="24"/>
        <v>411_1</v>
      </c>
      <c r="F517" s="31">
        <v>1</v>
      </c>
      <c r="G517" s="31">
        <v>1</v>
      </c>
      <c r="H517" t="str">
        <f t="shared" si="25"/>
        <v>harva</v>
      </c>
      <c r="I517" t="str">
        <f t="shared" si="26"/>
        <v>tiivis</v>
      </c>
    </row>
    <row r="518" spans="1:9" x14ac:dyDescent="0.25">
      <c r="A518" s="31" t="s">
        <v>4085</v>
      </c>
      <c r="B518" s="181">
        <v>412</v>
      </c>
      <c r="C518" s="31">
        <v>1</v>
      </c>
      <c r="D518" s="181">
        <v>786.057851572</v>
      </c>
      <c r="E518" s="181" t="str">
        <f t="shared" si="24"/>
        <v>412_1</v>
      </c>
      <c r="F518" s="31">
        <v>1</v>
      </c>
      <c r="G518" s="31">
        <v>1</v>
      </c>
      <c r="H518" t="str">
        <f t="shared" si="25"/>
        <v>harva</v>
      </c>
      <c r="I518" t="str">
        <f t="shared" si="26"/>
        <v>tiivis</v>
      </c>
    </row>
    <row r="519" spans="1:9" x14ac:dyDescent="0.25">
      <c r="A519" s="31" t="s">
        <v>4085</v>
      </c>
      <c r="B519" s="181">
        <v>413</v>
      </c>
      <c r="C519" s="31">
        <v>1</v>
      </c>
      <c r="D519" s="181">
        <v>10231.843130400001</v>
      </c>
      <c r="E519" s="181" t="str">
        <f t="shared" si="24"/>
        <v>413_1</v>
      </c>
      <c r="F519" s="31">
        <v>0</v>
      </c>
      <c r="G519" s="31">
        <v>1</v>
      </c>
      <c r="H519">
        <f t="shared" si="25"/>
        <v>0</v>
      </c>
      <c r="I519" t="str">
        <f t="shared" si="26"/>
        <v>tiivis</v>
      </c>
    </row>
    <row r="520" spans="1:9" x14ac:dyDescent="0.25">
      <c r="A520" s="31" t="s">
        <v>4078</v>
      </c>
      <c r="B520" s="181">
        <v>413</v>
      </c>
      <c r="C520" s="31">
        <v>3</v>
      </c>
      <c r="D520" s="181">
        <v>6174.4121165200004</v>
      </c>
      <c r="E520" s="181" t="str">
        <f t="shared" si="24"/>
        <v>413_3</v>
      </c>
      <c r="F520" s="31">
        <v>0</v>
      </c>
      <c r="G520" s="31">
        <v>1</v>
      </c>
      <c r="H520">
        <f t="shared" si="25"/>
        <v>0</v>
      </c>
      <c r="I520" t="str">
        <f t="shared" si="26"/>
        <v>tiivis</v>
      </c>
    </row>
    <row r="521" spans="1:9" x14ac:dyDescent="0.25">
      <c r="A521" s="31" t="s">
        <v>4079</v>
      </c>
      <c r="B521" s="181">
        <v>413</v>
      </c>
      <c r="C521" s="31">
        <v>4</v>
      </c>
      <c r="D521" s="181">
        <v>3987.5970404899999</v>
      </c>
      <c r="E521" s="181" t="str">
        <f t="shared" si="24"/>
        <v>413_4</v>
      </c>
      <c r="F521" s="31">
        <v>0</v>
      </c>
      <c r="G521" s="31">
        <v>1</v>
      </c>
      <c r="H521">
        <f t="shared" si="25"/>
        <v>0</v>
      </c>
      <c r="I521" t="str">
        <f t="shared" si="26"/>
        <v>tiivis</v>
      </c>
    </row>
    <row r="522" spans="1:9" x14ac:dyDescent="0.25">
      <c r="A522" s="31" t="s">
        <v>4085</v>
      </c>
      <c r="B522" s="181">
        <v>415</v>
      </c>
      <c r="C522" s="31">
        <v>1</v>
      </c>
      <c r="D522" s="181">
        <v>1062.85627015</v>
      </c>
      <c r="E522" s="181" t="str">
        <f t="shared" si="24"/>
        <v>415_1</v>
      </c>
      <c r="F522" s="31">
        <v>0</v>
      </c>
      <c r="G522" s="31">
        <v>0</v>
      </c>
      <c r="H522">
        <f t="shared" si="25"/>
        <v>0</v>
      </c>
      <c r="I522">
        <f t="shared" si="26"/>
        <v>0</v>
      </c>
    </row>
    <row r="523" spans="1:9" x14ac:dyDescent="0.25">
      <c r="A523" s="31" t="s">
        <v>4085</v>
      </c>
      <c r="B523" s="181">
        <v>423</v>
      </c>
      <c r="C523" s="31">
        <v>1</v>
      </c>
      <c r="D523" s="181">
        <v>4771.4142353300003</v>
      </c>
      <c r="E523" s="181" t="str">
        <f t="shared" si="24"/>
        <v>423_1</v>
      </c>
      <c r="F523" s="31">
        <v>0</v>
      </c>
      <c r="G523" s="31">
        <v>1</v>
      </c>
      <c r="H523">
        <f t="shared" si="25"/>
        <v>0</v>
      </c>
      <c r="I523" t="str">
        <f t="shared" si="26"/>
        <v>tiivis</v>
      </c>
    </row>
    <row r="524" spans="1:9" x14ac:dyDescent="0.25">
      <c r="A524" s="31" t="s">
        <v>4088</v>
      </c>
      <c r="B524" s="181">
        <v>423</v>
      </c>
      <c r="C524" s="31">
        <v>2</v>
      </c>
      <c r="D524" s="181">
        <v>3299.0168517500001</v>
      </c>
      <c r="E524" s="181" t="str">
        <f t="shared" si="24"/>
        <v>423_2</v>
      </c>
      <c r="F524" s="31">
        <v>0</v>
      </c>
      <c r="G524" s="31">
        <v>1</v>
      </c>
      <c r="H524">
        <f t="shared" si="25"/>
        <v>0</v>
      </c>
      <c r="I524" t="str">
        <f t="shared" si="26"/>
        <v>tiivis</v>
      </c>
    </row>
    <row r="525" spans="1:9" x14ac:dyDescent="0.25">
      <c r="A525" s="31" t="s">
        <v>4078</v>
      </c>
      <c r="B525" s="181">
        <v>423</v>
      </c>
      <c r="C525" s="31">
        <v>3</v>
      </c>
      <c r="D525" s="181">
        <v>4380.4552099700004</v>
      </c>
      <c r="E525" s="181" t="str">
        <f t="shared" si="24"/>
        <v>423_3</v>
      </c>
      <c r="F525" s="31">
        <v>0</v>
      </c>
      <c r="G525" s="31">
        <v>1</v>
      </c>
      <c r="H525">
        <f t="shared" si="25"/>
        <v>0</v>
      </c>
      <c r="I525" t="str">
        <f t="shared" si="26"/>
        <v>tiivis</v>
      </c>
    </row>
    <row r="526" spans="1:9" x14ac:dyDescent="0.25">
      <c r="A526" s="31" t="s">
        <v>4079</v>
      </c>
      <c r="B526" s="181">
        <v>423</v>
      </c>
      <c r="C526" s="31">
        <v>4</v>
      </c>
      <c r="D526" s="181">
        <v>2920.7101485399999</v>
      </c>
      <c r="E526" s="181" t="str">
        <f t="shared" si="24"/>
        <v>423_4</v>
      </c>
      <c r="F526" s="31">
        <v>0</v>
      </c>
      <c r="G526" s="31">
        <v>1</v>
      </c>
      <c r="H526">
        <f t="shared" si="25"/>
        <v>0</v>
      </c>
      <c r="I526" t="str">
        <f t="shared" si="26"/>
        <v>tiivis</v>
      </c>
    </row>
    <row r="527" spans="1:9" x14ac:dyDescent="0.25">
      <c r="A527" s="31" t="s">
        <v>4081</v>
      </c>
      <c r="B527" s="181">
        <v>423</v>
      </c>
      <c r="C527" s="31">
        <v>6</v>
      </c>
      <c r="D527" s="181">
        <v>1739.3635630399999</v>
      </c>
      <c r="E527" s="181" t="str">
        <f t="shared" si="24"/>
        <v>423_6</v>
      </c>
      <c r="F527" s="31">
        <v>0</v>
      </c>
      <c r="G527" s="31">
        <v>1</v>
      </c>
      <c r="H527">
        <f t="shared" si="25"/>
        <v>0</v>
      </c>
      <c r="I527" t="str">
        <f t="shared" si="26"/>
        <v>tiivis</v>
      </c>
    </row>
    <row r="528" spans="1:9" x14ac:dyDescent="0.25">
      <c r="A528" s="31" t="s">
        <v>4085</v>
      </c>
      <c r="B528" s="181">
        <v>612</v>
      </c>
      <c r="C528" s="31">
        <v>1</v>
      </c>
      <c r="D528" s="181">
        <v>8451.1814151899998</v>
      </c>
      <c r="E528" s="181" t="str">
        <f t="shared" si="24"/>
        <v>612_1</v>
      </c>
      <c r="F528" s="31">
        <v>0</v>
      </c>
      <c r="G528" s="31">
        <v>1</v>
      </c>
      <c r="H528">
        <f t="shared" si="25"/>
        <v>0</v>
      </c>
      <c r="I528" t="str">
        <f t="shared" si="26"/>
        <v>tiivis</v>
      </c>
    </row>
    <row r="529" spans="1:9" x14ac:dyDescent="0.25">
      <c r="A529" s="31" t="s">
        <v>4088</v>
      </c>
      <c r="B529" s="181">
        <v>612</v>
      </c>
      <c r="C529" s="31">
        <v>2</v>
      </c>
      <c r="D529" s="181">
        <v>3991.76190301</v>
      </c>
      <c r="E529" s="181" t="str">
        <f t="shared" si="24"/>
        <v>612_2</v>
      </c>
      <c r="F529" s="31">
        <v>0</v>
      </c>
      <c r="G529" s="31">
        <v>1</v>
      </c>
      <c r="H529">
        <f t="shared" si="25"/>
        <v>0</v>
      </c>
      <c r="I529" t="str">
        <f t="shared" si="26"/>
        <v>tiivis</v>
      </c>
    </row>
    <row r="530" spans="1:9" x14ac:dyDescent="0.25">
      <c r="A530" s="31" t="s">
        <v>4078</v>
      </c>
      <c r="B530" s="181">
        <v>612</v>
      </c>
      <c r="C530" s="31">
        <v>3</v>
      </c>
      <c r="D530" s="181">
        <v>7335.5859371400002</v>
      </c>
      <c r="E530" s="181" t="str">
        <f t="shared" si="24"/>
        <v>612_3</v>
      </c>
      <c r="F530" s="31">
        <v>0</v>
      </c>
      <c r="G530" s="31">
        <v>1</v>
      </c>
      <c r="H530">
        <f t="shared" si="25"/>
        <v>0</v>
      </c>
      <c r="I530" t="str">
        <f t="shared" si="26"/>
        <v>tiivis</v>
      </c>
    </row>
    <row r="531" spans="1:9" x14ac:dyDescent="0.25">
      <c r="A531" s="31" t="s">
        <v>4079</v>
      </c>
      <c r="B531" s="181">
        <v>612</v>
      </c>
      <c r="C531" s="31">
        <v>4</v>
      </c>
      <c r="D531" s="181">
        <v>6604.2210677700004</v>
      </c>
      <c r="E531" s="181" t="str">
        <f t="shared" si="24"/>
        <v>612_4</v>
      </c>
      <c r="F531" s="31">
        <v>0</v>
      </c>
      <c r="G531" s="31">
        <v>1</v>
      </c>
      <c r="H531">
        <f t="shared" si="25"/>
        <v>0</v>
      </c>
      <c r="I531" t="str">
        <f t="shared" si="26"/>
        <v>tiivis</v>
      </c>
    </row>
    <row r="532" spans="1:9" x14ac:dyDescent="0.25">
      <c r="A532" s="31" t="s">
        <v>4085</v>
      </c>
      <c r="B532" s="181">
        <v>1001</v>
      </c>
      <c r="C532" s="31">
        <v>1</v>
      </c>
      <c r="D532" s="181">
        <v>6511.4599593100002</v>
      </c>
      <c r="E532" s="181" t="str">
        <f t="shared" si="24"/>
        <v>1001_1</v>
      </c>
      <c r="F532" s="31">
        <v>0</v>
      </c>
      <c r="G532" s="31">
        <v>0</v>
      </c>
      <c r="H532">
        <f t="shared" si="25"/>
        <v>0</v>
      </c>
      <c r="I532">
        <f t="shared" si="26"/>
        <v>0</v>
      </c>
    </row>
    <row r="533" spans="1:9" x14ac:dyDescent="0.25">
      <c r="A533" s="31" t="s">
        <v>4088</v>
      </c>
      <c r="B533" s="181">
        <v>1001</v>
      </c>
      <c r="C533" s="31">
        <v>2</v>
      </c>
      <c r="D533" s="181">
        <v>4053.4640594799998</v>
      </c>
      <c r="E533" s="181" t="str">
        <f t="shared" si="24"/>
        <v>1001_2</v>
      </c>
      <c r="F533" s="31">
        <v>0</v>
      </c>
      <c r="G533" s="31">
        <v>0</v>
      </c>
      <c r="H533">
        <f t="shared" si="25"/>
        <v>0</v>
      </c>
      <c r="I533">
        <f t="shared" si="26"/>
        <v>0</v>
      </c>
    </row>
    <row r="534" spans="1:9" x14ac:dyDescent="0.25">
      <c r="A534" s="31" t="s">
        <v>4085</v>
      </c>
      <c r="B534" s="181">
        <v>1002</v>
      </c>
      <c r="C534" s="31">
        <v>1</v>
      </c>
      <c r="D534" s="181">
        <v>7280.8408568000004</v>
      </c>
      <c r="E534" s="181" t="str">
        <f t="shared" si="24"/>
        <v>1002_1</v>
      </c>
      <c r="F534" s="31">
        <v>0</v>
      </c>
      <c r="G534" s="31">
        <v>0</v>
      </c>
      <c r="H534">
        <f t="shared" si="25"/>
        <v>0</v>
      </c>
      <c r="I534">
        <f t="shared" si="26"/>
        <v>0</v>
      </c>
    </row>
    <row r="535" spans="1:9" x14ac:dyDescent="0.25">
      <c r="A535" s="31" t="s">
        <v>4085</v>
      </c>
      <c r="B535" s="181">
        <v>1011</v>
      </c>
      <c r="C535" s="31">
        <v>1</v>
      </c>
      <c r="D535" s="181">
        <v>4228.1162215599998</v>
      </c>
      <c r="E535" s="181" t="str">
        <f t="shared" si="24"/>
        <v>1011_1</v>
      </c>
      <c r="F535" s="31">
        <v>0</v>
      </c>
      <c r="G535" s="31">
        <v>0</v>
      </c>
      <c r="H535">
        <f t="shared" si="25"/>
        <v>0</v>
      </c>
      <c r="I535">
        <f t="shared" si="26"/>
        <v>0</v>
      </c>
    </row>
    <row r="536" spans="1:9" x14ac:dyDescent="0.25">
      <c r="A536" s="31" t="s">
        <v>4088</v>
      </c>
      <c r="B536" s="181">
        <v>1011</v>
      </c>
      <c r="C536" s="31">
        <v>2</v>
      </c>
      <c r="D536" s="181">
        <v>6126.7536013899999</v>
      </c>
      <c r="E536" s="181" t="str">
        <f t="shared" si="24"/>
        <v>1011_2</v>
      </c>
      <c r="F536" s="31">
        <v>0</v>
      </c>
      <c r="G536" s="31">
        <v>0</v>
      </c>
      <c r="H536">
        <f t="shared" si="25"/>
        <v>0</v>
      </c>
      <c r="I536">
        <f t="shared" si="26"/>
        <v>0</v>
      </c>
    </row>
    <row r="537" spans="1:9" x14ac:dyDescent="0.25">
      <c r="A537" s="31" t="s">
        <v>4085</v>
      </c>
      <c r="B537" s="181">
        <v>1015</v>
      </c>
      <c r="C537" s="31">
        <v>1</v>
      </c>
      <c r="D537" s="181">
        <v>6713.1578817400004</v>
      </c>
      <c r="E537" s="181" t="str">
        <f t="shared" si="24"/>
        <v>1015_1</v>
      </c>
      <c r="F537" s="31">
        <v>0</v>
      </c>
      <c r="G537" s="31">
        <v>1</v>
      </c>
      <c r="H537">
        <f t="shared" si="25"/>
        <v>0</v>
      </c>
      <c r="I537" t="str">
        <f t="shared" si="26"/>
        <v>tiivis</v>
      </c>
    </row>
    <row r="538" spans="1:9" x14ac:dyDescent="0.25">
      <c r="A538" s="31" t="s">
        <v>4088</v>
      </c>
      <c r="B538" s="181">
        <v>1015</v>
      </c>
      <c r="C538" s="31">
        <v>2</v>
      </c>
      <c r="D538" s="181">
        <v>7199.5014101400002</v>
      </c>
      <c r="E538" s="181" t="str">
        <f t="shared" si="24"/>
        <v>1015_2</v>
      </c>
      <c r="F538" s="31">
        <v>0</v>
      </c>
      <c r="G538" s="31">
        <v>1</v>
      </c>
      <c r="H538">
        <f t="shared" si="25"/>
        <v>0</v>
      </c>
      <c r="I538" t="str">
        <f t="shared" si="26"/>
        <v>tiivis</v>
      </c>
    </row>
    <row r="539" spans="1:9" x14ac:dyDescent="0.25">
      <c r="A539" s="31" t="s">
        <v>4085</v>
      </c>
      <c r="B539" s="181">
        <v>1031</v>
      </c>
      <c r="C539" s="31">
        <v>1</v>
      </c>
      <c r="D539" s="181">
        <v>6231.9026504100002</v>
      </c>
      <c r="E539" s="181" t="str">
        <f t="shared" si="24"/>
        <v>1031_1</v>
      </c>
      <c r="F539" s="31">
        <v>0</v>
      </c>
      <c r="G539" s="31">
        <v>0</v>
      </c>
      <c r="H539">
        <f t="shared" si="25"/>
        <v>0</v>
      </c>
      <c r="I539">
        <f t="shared" si="26"/>
        <v>0</v>
      </c>
    </row>
    <row r="540" spans="1:9" x14ac:dyDescent="0.25">
      <c r="A540" s="31" t="s">
        <v>4078</v>
      </c>
      <c r="B540" s="181">
        <v>1031</v>
      </c>
      <c r="C540" s="31">
        <v>3</v>
      </c>
      <c r="D540" s="181">
        <v>6628.5424854499997</v>
      </c>
      <c r="E540" s="181" t="str">
        <f t="shared" si="24"/>
        <v>1031_3</v>
      </c>
      <c r="F540" s="31">
        <v>0</v>
      </c>
      <c r="G540" s="31">
        <v>0</v>
      </c>
      <c r="H540">
        <f t="shared" si="25"/>
        <v>0</v>
      </c>
      <c r="I540">
        <f t="shared" si="26"/>
        <v>0</v>
      </c>
    </row>
    <row r="541" spans="1:9" x14ac:dyDescent="0.25">
      <c r="A541" s="31" t="s">
        <v>4085</v>
      </c>
      <c r="B541" s="181">
        <v>1041</v>
      </c>
      <c r="C541" s="31">
        <v>1</v>
      </c>
      <c r="D541" s="181">
        <v>167.05780514400001</v>
      </c>
      <c r="E541" s="181" t="str">
        <f t="shared" si="24"/>
        <v>1041_1</v>
      </c>
      <c r="F541" s="31">
        <v>0</v>
      </c>
      <c r="G541" s="31">
        <v>0</v>
      </c>
      <c r="H541">
        <f t="shared" si="25"/>
        <v>0</v>
      </c>
      <c r="I541">
        <f t="shared" si="26"/>
        <v>0</v>
      </c>
    </row>
    <row r="542" spans="1:9" x14ac:dyDescent="0.25">
      <c r="A542" s="31" t="s">
        <v>4085</v>
      </c>
      <c r="B542" s="181">
        <v>1050</v>
      </c>
      <c r="C542" s="31">
        <v>1</v>
      </c>
      <c r="D542" s="181">
        <v>4675.2422221999996</v>
      </c>
      <c r="E542" s="181" t="str">
        <f t="shared" si="24"/>
        <v>1050_1</v>
      </c>
      <c r="F542" s="31">
        <v>0</v>
      </c>
      <c r="G542" s="31">
        <v>0</v>
      </c>
      <c r="H542">
        <f t="shared" si="25"/>
        <v>0</v>
      </c>
      <c r="I542">
        <f t="shared" si="26"/>
        <v>0</v>
      </c>
    </row>
    <row r="543" spans="1:9" x14ac:dyDescent="0.25">
      <c r="A543" s="31" t="s">
        <v>4088</v>
      </c>
      <c r="B543" s="181">
        <v>1050</v>
      </c>
      <c r="C543" s="31">
        <v>2</v>
      </c>
      <c r="D543" s="181">
        <v>1371.16931344</v>
      </c>
      <c r="E543" s="181" t="str">
        <f t="shared" si="24"/>
        <v>1050_2</v>
      </c>
      <c r="F543" s="31">
        <v>0</v>
      </c>
      <c r="G543" s="31">
        <v>0</v>
      </c>
      <c r="H543">
        <f t="shared" si="25"/>
        <v>0</v>
      </c>
      <c r="I543">
        <f t="shared" si="26"/>
        <v>0</v>
      </c>
    </row>
    <row r="544" spans="1:9" x14ac:dyDescent="0.25">
      <c r="A544" s="31" t="s">
        <v>4078</v>
      </c>
      <c r="B544" s="181">
        <v>1050</v>
      </c>
      <c r="C544" s="31">
        <v>3</v>
      </c>
      <c r="D544" s="181">
        <v>5549.0444936499998</v>
      </c>
      <c r="E544" s="181" t="str">
        <f t="shared" si="24"/>
        <v>1050_3</v>
      </c>
      <c r="F544" s="31">
        <v>0</v>
      </c>
      <c r="G544" s="31">
        <v>0</v>
      </c>
      <c r="H544">
        <f t="shared" si="25"/>
        <v>0</v>
      </c>
      <c r="I544">
        <f t="shared" si="26"/>
        <v>0</v>
      </c>
    </row>
    <row r="545" spans="1:9" x14ac:dyDescent="0.25">
      <c r="A545" s="31" t="s">
        <v>4079</v>
      </c>
      <c r="B545" s="181">
        <v>1050</v>
      </c>
      <c r="C545" s="31">
        <v>4</v>
      </c>
      <c r="D545" s="181">
        <v>6892.4413124599996</v>
      </c>
      <c r="E545" s="181" t="str">
        <f t="shared" si="24"/>
        <v>1050_4</v>
      </c>
      <c r="F545" s="31">
        <v>0</v>
      </c>
      <c r="G545" s="31">
        <v>0</v>
      </c>
      <c r="H545">
        <f t="shared" si="25"/>
        <v>0</v>
      </c>
      <c r="I545">
        <f t="shared" si="26"/>
        <v>0</v>
      </c>
    </row>
    <row r="546" spans="1:9" x14ac:dyDescent="0.25">
      <c r="A546" s="31" t="s">
        <v>4080</v>
      </c>
      <c r="B546" s="181">
        <v>1050</v>
      </c>
      <c r="C546" s="31">
        <v>5</v>
      </c>
      <c r="D546" s="181">
        <v>7760.8066766700003</v>
      </c>
      <c r="E546" s="181" t="str">
        <f t="shared" si="24"/>
        <v>1050_5</v>
      </c>
      <c r="F546" s="31">
        <v>0</v>
      </c>
      <c r="G546" s="31">
        <v>0</v>
      </c>
      <c r="H546">
        <f t="shared" si="25"/>
        <v>0</v>
      </c>
      <c r="I546">
        <f t="shared" si="26"/>
        <v>0</v>
      </c>
    </row>
    <row r="547" spans="1:9" x14ac:dyDescent="0.25">
      <c r="A547" s="31" t="s">
        <v>4085</v>
      </c>
      <c r="B547" s="181">
        <v>1070</v>
      </c>
      <c r="C547" s="31">
        <v>1</v>
      </c>
      <c r="D547" s="181">
        <v>812.55511504000003</v>
      </c>
      <c r="E547" s="181" t="str">
        <f t="shared" si="24"/>
        <v>1070_1</v>
      </c>
      <c r="F547" s="31">
        <v>0</v>
      </c>
      <c r="G547" s="31">
        <v>0</v>
      </c>
      <c r="H547">
        <f t="shared" si="25"/>
        <v>0</v>
      </c>
      <c r="I547">
        <f t="shared" si="26"/>
        <v>0</v>
      </c>
    </row>
    <row r="548" spans="1:9" x14ac:dyDescent="0.25">
      <c r="A548" s="31" t="s">
        <v>4088</v>
      </c>
      <c r="B548" s="181">
        <v>1070</v>
      </c>
      <c r="C548" s="31">
        <v>2</v>
      </c>
      <c r="D548" s="181">
        <v>6988.4596437700002</v>
      </c>
      <c r="E548" s="181" t="str">
        <f t="shared" si="24"/>
        <v>1070_2</v>
      </c>
      <c r="F548" s="31">
        <v>0</v>
      </c>
      <c r="G548" s="31">
        <v>0</v>
      </c>
      <c r="H548">
        <f t="shared" si="25"/>
        <v>0</v>
      </c>
      <c r="I548">
        <f t="shared" si="26"/>
        <v>0</v>
      </c>
    </row>
    <row r="549" spans="1:9" x14ac:dyDescent="0.25">
      <c r="A549" s="31" t="s">
        <v>4078</v>
      </c>
      <c r="B549" s="181">
        <v>1070</v>
      </c>
      <c r="C549" s="31">
        <v>3</v>
      </c>
      <c r="D549" s="181">
        <v>6017.7140650600004</v>
      </c>
      <c r="E549" s="181" t="str">
        <f t="shared" si="24"/>
        <v>1070_3</v>
      </c>
      <c r="F549" s="31">
        <v>0</v>
      </c>
      <c r="G549" s="31">
        <v>0</v>
      </c>
      <c r="H549">
        <f t="shared" si="25"/>
        <v>0</v>
      </c>
      <c r="I549">
        <f t="shared" si="26"/>
        <v>0</v>
      </c>
    </row>
    <row r="550" spans="1:9" x14ac:dyDescent="0.25">
      <c r="A550" s="31" t="s">
        <v>4079</v>
      </c>
      <c r="B550" s="181">
        <v>1070</v>
      </c>
      <c r="C550" s="31">
        <v>4</v>
      </c>
      <c r="D550" s="181">
        <v>1347.2378933499999</v>
      </c>
      <c r="E550" s="181" t="str">
        <f t="shared" si="24"/>
        <v>1070_4</v>
      </c>
      <c r="F550" s="31">
        <v>0</v>
      </c>
      <c r="G550" s="31">
        <v>0</v>
      </c>
      <c r="H550">
        <f t="shared" si="25"/>
        <v>0</v>
      </c>
      <c r="I550">
        <f t="shared" si="26"/>
        <v>0</v>
      </c>
    </row>
    <row r="551" spans="1:9" x14ac:dyDescent="0.25">
      <c r="A551" s="31" t="s">
        <v>4080</v>
      </c>
      <c r="B551" s="181">
        <v>1070</v>
      </c>
      <c r="C551" s="31">
        <v>5</v>
      </c>
      <c r="D551" s="181">
        <v>1029.03710628</v>
      </c>
      <c r="E551" s="181" t="str">
        <f t="shared" si="24"/>
        <v>1070_5</v>
      </c>
      <c r="F551" s="31">
        <v>0</v>
      </c>
      <c r="G551" s="31">
        <v>0</v>
      </c>
      <c r="H551">
        <f t="shared" si="25"/>
        <v>0</v>
      </c>
      <c r="I551">
        <f t="shared" si="26"/>
        <v>0</v>
      </c>
    </row>
    <row r="552" spans="1:9" x14ac:dyDescent="0.25">
      <c r="A552" s="31" t="s">
        <v>4085</v>
      </c>
      <c r="B552" s="181">
        <v>1071</v>
      </c>
      <c r="C552" s="31">
        <v>1</v>
      </c>
      <c r="D552" s="181">
        <v>948.44812281600002</v>
      </c>
      <c r="E552" s="181" t="str">
        <f t="shared" si="24"/>
        <v>1071_1</v>
      </c>
      <c r="F552" s="31">
        <v>0</v>
      </c>
      <c r="G552" s="31">
        <v>0</v>
      </c>
      <c r="H552">
        <f t="shared" si="25"/>
        <v>0</v>
      </c>
      <c r="I552">
        <f t="shared" si="26"/>
        <v>0</v>
      </c>
    </row>
    <row r="553" spans="1:9" x14ac:dyDescent="0.25">
      <c r="A553" s="31" t="s">
        <v>4085</v>
      </c>
      <c r="B553" s="181">
        <v>1072</v>
      </c>
      <c r="C553" s="31">
        <v>1</v>
      </c>
      <c r="D553" s="181">
        <v>5154.2471202699999</v>
      </c>
      <c r="E553" s="181" t="str">
        <f t="shared" si="24"/>
        <v>1072_1</v>
      </c>
      <c r="F553" s="31">
        <v>0</v>
      </c>
      <c r="G553" s="31">
        <v>0</v>
      </c>
      <c r="H553">
        <f t="shared" si="25"/>
        <v>0</v>
      </c>
      <c r="I553">
        <f t="shared" si="26"/>
        <v>0</v>
      </c>
    </row>
    <row r="554" spans="1:9" x14ac:dyDescent="0.25">
      <c r="A554" s="31" t="s">
        <v>4088</v>
      </c>
      <c r="B554" s="181">
        <v>1072</v>
      </c>
      <c r="C554" s="31">
        <v>2</v>
      </c>
      <c r="D554" s="181">
        <v>5079.7924258800003</v>
      </c>
      <c r="E554" s="181" t="str">
        <f t="shared" si="24"/>
        <v>1072_2</v>
      </c>
      <c r="F554" s="31">
        <v>0</v>
      </c>
      <c r="G554" s="31">
        <v>0</v>
      </c>
      <c r="H554">
        <f t="shared" si="25"/>
        <v>0</v>
      </c>
      <c r="I554">
        <f t="shared" si="26"/>
        <v>0</v>
      </c>
    </row>
    <row r="555" spans="1:9" x14ac:dyDescent="0.25">
      <c r="A555" s="31" t="s">
        <v>4085</v>
      </c>
      <c r="B555" s="181">
        <v>1075</v>
      </c>
      <c r="C555" s="31">
        <v>1</v>
      </c>
      <c r="D555" s="181">
        <v>2752.0183172900001</v>
      </c>
      <c r="E555" s="181" t="str">
        <f t="shared" si="24"/>
        <v>1075_1</v>
      </c>
      <c r="F555" s="31">
        <v>0</v>
      </c>
      <c r="G555" s="31">
        <v>0</v>
      </c>
      <c r="H555">
        <f t="shared" si="25"/>
        <v>0</v>
      </c>
      <c r="I555">
        <f t="shared" si="26"/>
        <v>0</v>
      </c>
    </row>
    <row r="556" spans="1:9" x14ac:dyDescent="0.25">
      <c r="A556" s="31" t="s">
        <v>4085</v>
      </c>
      <c r="B556" s="181">
        <v>1081</v>
      </c>
      <c r="C556" s="31">
        <v>1</v>
      </c>
      <c r="D556" s="181">
        <v>7994.6986304800002</v>
      </c>
      <c r="E556" s="181" t="str">
        <f t="shared" si="24"/>
        <v>1081_1</v>
      </c>
      <c r="F556" s="31">
        <v>0</v>
      </c>
      <c r="G556" s="31">
        <v>0</v>
      </c>
      <c r="H556">
        <f t="shared" si="25"/>
        <v>0</v>
      </c>
      <c r="I556">
        <f t="shared" si="26"/>
        <v>0</v>
      </c>
    </row>
    <row r="557" spans="1:9" x14ac:dyDescent="0.25">
      <c r="A557" s="31" t="s">
        <v>4088</v>
      </c>
      <c r="B557" s="181">
        <v>1081</v>
      </c>
      <c r="C557" s="31">
        <v>2</v>
      </c>
      <c r="D557" s="181">
        <v>7044.8074668700001</v>
      </c>
      <c r="E557" s="181" t="str">
        <f t="shared" si="24"/>
        <v>1081_2</v>
      </c>
      <c r="F557" s="31">
        <v>0</v>
      </c>
      <c r="G557" s="31">
        <v>0</v>
      </c>
      <c r="H557">
        <f t="shared" si="25"/>
        <v>0</v>
      </c>
      <c r="I557">
        <f t="shared" si="26"/>
        <v>0</v>
      </c>
    </row>
    <row r="558" spans="1:9" x14ac:dyDescent="0.25">
      <c r="A558" s="31" t="s">
        <v>4078</v>
      </c>
      <c r="B558" s="181">
        <v>1081</v>
      </c>
      <c r="C558" s="31">
        <v>3</v>
      </c>
      <c r="D558" s="181">
        <v>4272.0882087600003</v>
      </c>
      <c r="E558" s="181" t="str">
        <f t="shared" si="24"/>
        <v>1081_3</v>
      </c>
      <c r="F558" s="31">
        <v>0</v>
      </c>
      <c r="G558" s="31">
        <v>0</v>
      </c>
      <c r="H558">
        <f t="shared" si="25"/>
        <v>0</v>
      </c>
      <c r="I558">
        <f t="shared" si="26"/>
        <v>0</v>
      </c>
    </row>
    <row r="559" spans="1:9" x14ac:dyDescent="0.25">
      <c r="A559" s="31" t="s">
        <v>4079</v>
      </c>
      <c r="B559" s="181">
        <v>1081</v>
      </c>
      <c r="C559" s="31">
        <v>4</v>
      </c>
      <c r="D559" s="181">
        <v>4935.6771723499996</v>
      </c>
      <c r="E559" s="181" t="str">
        <f t="shared" si="24"/>
        <v>1081_4</v>
      </c>
      <c r="F559" s="31">
        <v>0</v>
      </c>
      <c r="G559" s="31">
        <v>0</v>
      </c>
      <c r="H559">
        <f t="shared" si="25"/>
        <v>0</v>
      </c>
      <c r="I559">
        <f t="shared" si="26"/>
        <v>0</v>
      </c>
    </row>
    <row r="560" spans="1:9" x14ac:dyDescent="0.25">
      <c r="A560" s="31" t="s">
        <v>4085</v>
      </c>
      <c r="B560" s="181">
        <v>1090</v>
      </c>
      <c r="C560" s="31">
        <v>1</v>
      </c>
      <c r="D560" s="181">
        <v>2776.6798571700001</v>
      </c>
      <c r="E560" s="181" t="str">
        <f t="shared" si="24"/>
        <v>1090_1</v>
      </c>
      <c r="F560" s="31">
        <v>0</v>
      </c>
      <c r="G560" s="31">
        <v>0</v>
      </c>
      <c r="H560">
        <f t="shared" si="25"/>
        <v>0</v>
      </c>
      <c r="I560">
        <f t="shared" si="26"/>
        <v>0</v>
      </c>
    </row>
    <row r="561" spans="1:9" x14ac:dyDescent="0.25">
      <c r="A561" s="31" t="s">
        <v>4088</v>
      </c>
      <c r="B561" s="181">
        <v>1090</v>
      </c>
      <c r="C561" s="31">
        <v>2</v>
      </c>
      <c r="D561" s="181">
        <v>4010.35860202</v>
      </c>
      <c r="E561" s="181" t="str">
        <f t="shared" si="24"/>
        <v>1090_2</v>
      </c>
      <c r="F561" s="31">
        <v>0</v>
      </c>
      <c r="G561" s="31">
        <v>0</v>
      </c>
      <c r="H561">
        <f t="shared" si="25"/>
        <v>0</v>
      </c>
      <c r="I561">
        <f t="shared" si="26"/>
        <v>0</v>
      </c>
    </row>
    <row r="562" spans="1:9" x14ac:dyDescent="0.25">
      <c r="A562" s="31" t="s">
        <v>4078</v>
      </c>
      <c r="B562" s="181">
        <v>1090</v>
      </c>
      <c r="C562" s="31">
        <v>3</v>
      </c>
      <c r="D562" s="181">
        <v>5990.1266218700002</v>
      </c>
      <c r="E562" s="181" t="str">
        <f t="shared" si="24"/>
        <v>1090_3</v>
      </c>
      <c r="F562" s="31">
        <v>0</v>
      </c>
      <c r="G562" s="31">
        <v>0</v>
      </c>
      <c r="H562">
        <f t="shared" si="25"/>
        <v>0</v>
      </c>
      <c r="I562">
        <f t="shared" si="26"/>
        <v>0</v>
      </c>
    </row>
    <row r="563" spans="1:9" x14ac:dyDescent="0.25">
      <c r="A563" s="31" t="s">
        <v>4079</v>
      </c>
      <c r="B563" s="181">
        <v>1090</v>
      </c>
      <c r="C563" s="31">
        <v>4</v>
      </c>
      <c r="D563" s="181">
        <v>4545.3570078100001</v>
      </c>
      <c r="E563" s="181" t="str">
        <f t="shared" si="24"/>
        <v>1090_4</v>
      </c>
      <c r="F563" s="31">
        <v>0</v>
      </c>
      <c r="G563" s="31">
        <v>0</v>
      </c>
      <c r="H563">
        <f t="shared" si="25"/>
        <v>0</v>
      </c>
      <c r="I563">
        <f t="shared" si="26"/>
        <v>0</v>
      </c>
    </row>
    <row r="564" spans="1:9" x14ac:dyDescent="0.25">
      <c r="A564" s="31" t="s">
        <v>4085</v>
      </c>
      <c r="B564" s="181">
        <v>1091</v>
      </c>
      <c r="C564" s="31">
        <v>1</v>
      </c>
      <c r="D564" s="181">
        <v>2684.0730080399999</v>
      </c>
      <c r="E564" s="181" t="str">
        <f t="shared" si="24"/>
        <v>1091_1</v>
      </c>
      <c r="F564" s="31">
        <v>0</v>
      </c>
      <c r="G564" s="31">
        <v>0</v>
      </c>
      <c r="H564">
        <f t="shared" si="25"/>
        <v>0</v>
      </c>
      <c r="I564">
        <f t="shared" si="26"/>
        <v>0</v>
      </c>
    </row>
    <row r="565" spans="1:9" x14ac:dyDescent="0.25">
      <c r="A565" s="31" t="s">
        <v>4085</v>
      </c>
      <c r="B565" s="181">
        <v>1101</v>
      </c>
      <c r="C565" s="31">
        <v>1</v>
      </c>
      <c r="D565" s="181">
        <v>1120.23065382</v>
      </c>
      <c r="E565" s="181" t="str">
        <f t="shared" si="24"/>
        <v>1101_1</v>
      </c>
      <c r="F565" s="31">
        <v>0</v>
      </c>
      <c r="G565" s="31">
        <v>0</v>
      </c>
      <c r="H565">
        <f t="shared" si="25"/>
        <v>0</v>
      </c>
      <c r="I565">
        <f t="shared" si="26"/>
        <v>0</v>
      </c>
    </row>
    <row r="566" spans="1:9" x14ac:dyDescent="0.25">
      <c r="A566" s="31" t="s">
        <v>4085</v>
      </c>
      <c r="B566" s="181">
        <v>1102</v>
      </c>
      <c r="C566" s="31">
        <v>1</v>
      </c>
      <c r="D566" s="181">
        <v>4898.2870844999998</v>
      </c>
      <c r="E566" s="181" t="str">
        <f t="shared" si="24"/>
        <v>1102_1</v>
      </c>
      <c r="F566" s="31">
        <v>0</v>
      </c>
      <c r="G566" s="31">
        <v>0</v>
      </c>
      <c r="H566">
        <f t="shared" si="25"/>
        <v>0</v>
      </c>
      <c r="I566">
        <f t="shared" si="26"/>
        <v>0</v>
      </c>
    </row>
    <row r="567" spans="1:9" x14ac:dyDescent="0.25">
      <c r="A567" s="31" t="s">
        <v>4085</v>
      </c>
      <c r="B567" s="181">
        <v>1103</v>
      </c>
      <c r="C567" s="31">
        <v>1</v>
      </c>
      <c r="D567" s="181">
        <v>4430.1205838200003</v>
      </c>
      <c r="E567" s="181" t="str">
        <f t="shared" si="24"/>
        <v>1103_1</v>
      </c>
      <c r="F567" s="31">
        <v>0</v>
      </c>
      <c r="G567" s="31">
        <v>0</v>
      </c>
      <c r="H567">
        <f t="shared" si="25"/>
        <v>0</v>
      </c>
      <c r="I567">
        <f t="shared" si="26"/>
        <v>0</v>
      </c>
    </row>
    <row r="568" spans="1:9" x14ac:dyDescent="0.25">
      <c r="A568" s="31" t="s">
        <v>4088</v>
      </c>
      <c r="B568" s="181">
        <v>1103</v>
      </c>
      <c r="C568" s="31">
        <v>2</v>
      </c>
      <c r="D568" s="181">
        <v>3024.5156324599998</v>
      </c>
      <c r="E568" s="181" t="str">
        <f t="shared" si="24"/>
        <v>1103_2</v>
      </c>
      <c r="F568" s="31">
        <v>0</v>
      </c>
      <c r="G568" s="31">
        <v>0</v>
      </c>
      <c r="H568">
        <f t="shared" si="25"/>
        <v>0</v>
      </c>
      <c r="I568">
        <f t="shared" si="26"/>
        <v>0</v>
      </c>
    </row>
    <row r="569" spans="1:9" x14ac:dyDescent="0.25">
      <c r="A569" s="31" t="s">
        <v>4085</v>
      </c>
      <c r="B569" s="181">
        <v>1104</v>
      </c>
      <c r="C569" s="31">
        <v>1</v>
      </c>
      <c r="D569" s="181">
        <v>7602.2205845899998</v>
      </c>
      <c r="E569" s="181" t="str">
        <f t="shared" si="24"/>
        <v>1104_1</v>
      </c>
      <c r="F569" s="31">
        <v>0</v>
      </c>
      <c r="G569" s="31">
        <v>0</v>
      </c>
      <c r="H569">
        <f t="shared" si="25"/>
        <v>0</v>
      </c>
      <c r="I569">
        <f t="shared" si="26"/>
        <v>0</v>
      </c>
    </row>
    <row r="570" spans="1:9" x14ac:dyDescent="0.25">
      <c r="A570" s="31" t="s">
        <v>4085</v>
      </c>
      <c r="B570" s="181">
        <v>1121</v>
      </c>
      <c r="C570" s="31">
        <v>1</v>
      </c>
      <c r="D570" s="181">
        <v>1571.44470518</v>
      </c>
      <c r="E570" s="181" t="str">
        <f t="shared" si="24"/>
        <v>1121_1</v>
      </c>
      <c r="F570" s="31">
        <v>0</v>
      </c>
      <c r="G570" s="31">
        <v>0</v>
      </c>
      <c r="H570">
        <f t="shared" si="25"/>
        <v>0</v>
      </c>
      <c r="I570">
        <f t="shared" si="26"/>
        <v>0</v>
      </c>
    </row>
    <row r="571" spans="1:9" x14ac:dyDescent="0.25">
      <c r="A571" s="31" t="s">
        <v>4085</v>
      </c>
      <c r="B571" s="181">
        <v>1125</v>
      </c>
      <c r="C571" s="31">
        <v>1</v>
      </c>
      <c r="D571" s="181">
        <v>6623.8614315499999</v>
      </c>
      <c r="E571" s="181" t="str">
        <f t="shared" si="24"/>
        <v>1125_1</v>
      </c>
      <c r="F571" s="31">
        <v>0</v>
      </c>
      <c r="G571" s="31">
        <v>0</v>
      </c>
      <c r="H571">
        <f t="shared" si="25"/>
        <v>0</v>
      </c>
      <c r="I571">
        <f t="shared" si="26"/>
        <v>0</v>
      </c>
    </row>
    <row r="572" spans="1:9" x14ac:dyDescent="0.25">
      <c r="A572" s="31" t="s">
        <v>4085</v>
      </c>
      <c r="B572" s="181">
        <v>1130</v>
      </c>
      <c r="C572" s="31">
        <v>1</v>
      </c>
      <c r="D572" s="181">
        <v>865.38396144199999</v>
      </c>
      <c r="E572" s="181" t="str">
        <f t="shared" si="24"/>
        <v>1130_1</v>
      </c>
      <c r="F572" s="31">
        <v>0</v>
      </c>
      <c r="G572" s="31">
        <v>0</v>
      </c>
      <c r="H572">
        <f t="shared" si="25"/>
        <v>0</v>
      </c>
      <c r="I572">
        <f t="shared" si="26"/>
        <v>0</v>
      </c>
    </row>
    <row r="573" spans="1:9" x14ac:dyDescent="0.25">
      <c r="A573" s="31" t="s">
        <v>4088</v>
      </c>
      <c r="B573" s="181">
        <v>1130</v>
      </c>
      <c r="C573" s="31">
        <v>2</v>
      </c>
      <c r="D573" s="181">
        <v>9302.75475998</v>
      </c>
      <c r="E573" s="181" t="str">
        <f t="shared" si="24"/>
        <v>1130_2</v>
      </c>
      <c r="F573" s="31">
        <v>0</v>
      </c>
      <c r="G573" s="31">
        <v>0</v>
      </c>
      <c r="H573">
        <f t="shared" si="25"/>
        <v>0</v>
      </c>
      <c r="I573">
        <f t="shared" si="26"/>
        <v>0</v>
      </c>
    </row>
    <row r="574" spans="1:9" x14ac:dyDescent="0.25">
      <c r="A574" s="31" t="s">
        <v>4079</v>
      </c>
      <c r="B574" s="181">
        <v>1130</v>
      </c>
      <c r="C574" s="31">
        <v>4</v>
      </c>
      <c r="D574" s="181">
        <v>6349.4804523599996</v>
      </c>
      <c r="E574" s="181" t="str">
        <f t="shared" si="24"/>
        <v>1130_4</v>
      </c>
      <c r="F574" s="31">
        <v>0</v>
      </c>
      <c r="G574" s="31">
        <v>0</v>
      </c>
      <c r="H574">
        <f t="shared" si="25"/>
        <v>0</v>
      </c>
      <c r="I574">
        <f t="shared" si="26"/>
        <v>0</v>
      </c>
    </row>
    <row r="575" spans="1:9" x14ac:dyDescent="0.25">
      <c r="A575" s="31" t="s">
        <v>4080</v>
      </c>
      <c r="B575" s="181">
        <v>1130</v>
      </c>
      <c r="C575" s="31">
        <v>5</v>
      </c>
      <c r="D575" s="181">
        <v>4934.8522329099997</v>
      </c>
      <c r="E575" s="181" t="str">
        <f t="shared" si="24"/>
        <v>1130_5</v>
      </c>
      <c r="F575" s="31">
        <v>0</v>
      </c>
      <c r="G575" s="31">
        <v>0</v>
      </c>
      <c r="H575">
        <f t="shared" si="25"/>
        <v>0</v>
      </c>
      <c r="I575">
        <f t="shared" si="26"/>
        <v>0</v>
      </c>
    </row>
    <row r="576" spans="1:9" x14ac:dyDescent="0.25">
      <c r="A576" s="31" t="s">
        <v>4081</v>
      </c>
      <c r="B576" s="181">
        <v>1130</v>
      </c>
      <c r="C576" s="31">
        <v>6</v>
      </c>
      <c r="D576" s="181">
        <v>6466.92706963</v>
      </c>
      <c r="E576" s="181" t="str">
        <f t="shared" si="24"/>
        <v>1130_6</v>
      </c>
      <c r="F576" s="31">
        <v>0</v>
      </c>
      <c r="G576" s="31">
        <v>0</v>
      </c>
      <c r="H576">
        <f t="shared" si="25"/>
        <v>0</v>
      </c>
      <c r="I576">
        <f t="shared" si="26"/>
        <v>0</v>
      </c>
    </row>
    <row r="577" spans="1:9" x14ac:dyDescent="0.25">
      <c r="A577" s="31" t="s">
        <v>4082</v>
      </c>
      <c r="B577" s="181">
        <v>1130</v>
      </c>
      <c r="C577" s="31">
        <v>7</v>
      </c>
      <c r="D577" s="181">
        <v>1473.35155379</v>
      </c>
      <c r="E577" s="181" t="str">
        <f t="shared" si="24"/>
        <v>1130_7</v>
      </c>
      <c r="F577" s="31">
        <v>0</v>
      </c>
      <c r="G577" s="31">
        <v>0</v>
      </c>
      <c r="H577">
        <f t="shared" si="25"/>
        <v>0</v>
      </c>
      <c r="I577">
        <f t="shared" si="26"/>
        <v>0</v>
      </c>
    </row>
    <row r="578" spans="1:9" x14ac:dyDescent="0.25">
      <c r="A578" s="31" t="s">
        <v>4083</v>
      </c>
      <c r="B578" s="181">
        <v>1130</v>
      </c>
      <c r="C578" s="31">
        <v>8</v>
      </c>
      <c r="D578" s="181">
        <v>4144.1852918300001</v>
      </c>
      <c r="E578" s="181" t="str">
        <f t="shared" si="24"/>
        <v>1130_8</v>
      </c>
      <c r="F578" s="31">
        <v>0</v>
      </c>
      <c r="G578" s="31">
        <v>1</v>
      </c>
      <c r="H578">
        <f t="shared" si="25"/>
        <v>0</v>
      </c>
      <c r="I578" t="str">
        <f t="shared" si="26"/>
        <v>tiivis</v>
      </c>
    </row>
    <row r="579" spans="1:9" x14ac:dyDescent="0.25">
      <c r="A579" s="31" t="s">
        <v>4084</v>
      </c>
      <c r="B579" s="181">
        <v>1130</v>
      </c>
      <c r="C579" s="31">
        <v>9</v>
      </c>
      <c r="D579" s="181">
        <v>7589.3836777799997</v>
      </c>
      <c r="E579" s="181" t="str">
        <f t="shared" ref="E579:E642" si="27">CONCATENATE(B579,"_",C579)</f>
        <v>1130_9</v>
      </c>
      <c r="F579" s="31">
        <v>0</v>
      </c>
      <c r="G579" s="31">
        <v>1</v>
      </c>
      <c r="H579">
        <f t="shared" ref="H579:H642" si="28">IF(F579=1,"harva",0)</f>
        <v>0</v>
      </c>
      <c r="I579" t="str">
        <f t="shared" ref="I579:I642" si="29">IF(G579=1,"tiivis",0)</f>
        <v>tiivis</v>
      </c>
    </row>
    <row r="580" spans="1:9" x14ac:dyDescent="0.25">
      <c r="A580" s="31" t="s">
        <v>4085</v>
      </c>
      <c r="B580" s="181">
        <v>1131</v>
      </c>
      <c r="C580" s="31">
        <v>1</v>
      </c>
      <c r="D580" s="181">
        <v>634.82613524999999</v>
      </c>
      <c r="E580" s="181" t="str">
        <f t="shared" si="27"/>
        <v>1131_1</v>
      </c>
      <c r="F580" s="31">
        <v>0</v>
      </c>
      <c r="G580" s="31">
        <v>1</v>
      </c>
      <c r="H580">
        <f t="shared" si="28"/>
        <v>0</v>
      </c>
      <c r="I580" t="str">
        <f t="shared" si="29"/>
        <v>tiivis</v>
      </c>
    </row>
    <row r="581" spans="1:9" x14ac:dyDescent="0.25">
      <c r="A581" s="31" t="s">
        <v>4088</v>
      </c>
      <c r="B581" s="181">
        <v>1131</v>
      </c>
      <c r="C581" s="31">
        <v>2</v>
      </c>
      <c r="D581" s="181">
        <v>5316.78699882</v>
      </c>
      <c r="E581" s="181" t="str">
        <f t="shared" si="27"/>
        <v>1131_2</v>
      </c>
      <c r="F581" s="31">
        <v>0</v>
      </c>
      <c r="G581" s="31">
        <v>0</v>
      </c>
      <c r="H581">
        <f t="shared" si="28"/>
        <v>0</v>
      </c>
      <c r="I581">
        <f t="shared" si="29"/>
        <v>0</v>
      </c>
    </row>
    <row r="582" spans="1:9" x14ac:dyDescent="0.25">
      <c r="A582" s="31" t="s">
        <v>4085</v>
      </c>
      <c r="B582" s="181">
        <v>1142</v>
      </c>
      <c r="C582" s="31">
        <v>1</v>
      </c>
      <c r="D582" s="181">
        <v>448.123869888</v>
      </c>
      <c r="E582" s="181" t="str">
        <f t="shared" si="27"/>
        <v>1142_1</v>
      </c>
      <c r="F582" s="31">
        <v>0</v>
      </c>
      <c r="G582" s="31">
        <v>0</v>
      </c>
      <c r="H582">
        <f t="shared" si="28"/>
        <v>0</v>
      </c>
      <c r="I582">
        <f t="shared" si="29"/>
        <v>0</v>
      </c>
    </row>
    <row r="583" spans="1:9" x14ac:dyDescent="0.25">
      <c r="A583" s="31" t="s">
        <v>4085</v>
      </c>
      <c r="B583" s="181">
        <v>1191</v>
      </c>
      <c r="C583" s="31">
        <v>1</v>
      </c>
      <c r="D583" s="181">
        <v>4349.7339698599999</v>
      </c>
      <c r="E583" s="181" t="str">
        <f t="shared" si="27"/>
        <v>1191_1</v>
      </c>
      <c r="F583" s="31">
        <v>0</v>
      </c>
      <c r="G583" s="31">
        <v>0</v>
      </c>
      <c r="H583">
        <f t="shared" si="28"/>
        <v>0</v>
      </c>
      <c r="I583">
        <f t="shared" si="29"/>
        <v>0</v>
      </c>
    </row>
    <row r="584" spans="1:9" x14ac:dyDescent="0.25">
      <c r="A584" s="31" t="s">
        <v>4088</v>
      </c>
      <c r="B584" s="181">
        <v>1191</v>
      </c>
      <c r="C584" s="31">
        <v>2</v>
      </c>
      <c r="D584" s="181">
        <v>6335.2780767100003</v>
      </c>
      <c r="E584" s="181" t="str">
        <f t="shared" si="27"/>
        <v>1191_2</v>
      </c>
      <c r="F584" s="31">
        <v>0</v>
      </c>
      <c r="G584" s="31">
        <v>0</v>
      </c>
      <c r="H584">
        <f t="shared" si="28"/>
        <v>0</v>
      </c>
      <c r="I584">
        <f t="shared" si="29"/>
        <v>0</v>
      </c>
    </row>
    <row r="585" spans="1:9" x14ac:dyDescent="0.25">
      <c r="A585" s="31" t="s">
        <v>4085</v>
      </c>
      <c r="B585" s="181">
        <v>1212</v>
      </c>
      <c r="C585" s="31">
        <v>1</v>
      </c>
      <c r="D585" s="181">
        <v>887.47712685099998</v>
      </c>
      <c r="E585" s="181" t="str">
        <f t="shared" si="27"/>
        <v>1212_1</v>
      </c>
      <c r="F585" s="31">
        <v>0</v>
      </c>
      <c r="G585" s="31">
        <v>0</v>
      </c>
      <c r="H585">
        <f t="shared" si="28"/>
        <v>0</v>
      </c>
      <c r="I585">
        <f t="shared" si="29"/>
        <v>0</v>
      </c>
    </row>
    <row r="586" spans="1:9" x14ac:dyDescent="0.25">
      <c r="A586" s="31" t="s">
        <v>4085</v>
      </c>
      <c r="B586" s="181">
        <v>1215</v>
      </c>
      <c r="C586" s="31">
        <v>1</v>
      </c>
      <c r="D586" s="181">
        <v>5502.6542159600003</v>
      </c>
      <c r="E586" s="181" t="str">
        <f t="shared" si="27"/>
        <v>1215_1</v>
      </c>
      <c r="F586" s="31">
        <v>0</v>
      </c>
      <c r="G586" s="31">
        <v>0</v>
      </c>
      <c r="H586">
        <f t="shared" si="28"/>
        <v>0</v>
      </c>
      <c r="I586">
        <f t="shared" si="29"/>
        <v>0</v>
      </c>
    </row>
    <row r="587" spans="1:9" x14ac:dyDescent="0.25">
      <c r="A587" s="31" t="s">
        <v>4088</v>
      </c>
      <c r="B587" s="181">
        <v>1215</v>
      </c>
      <c r="C587" s="31">
        <v>2</v>
      </c>
      <c r="D587" s="181">
        <v>5154.7151492000003</v>
      </c>
      <c r="E587" s="181" t="str">
        <f t="shared" si="27"/>
        <v>1215_2</v>
      </c>
      <c r="F587" s="31">
        <v>0</v>
      </c>
      <c r="G587" s="31">
        <v>0</v>
      </c>
      <c r="H587">
        <f t="shared" si="28"/>
        <v>0</v>
      </c>
      <c r="I587">
        <f t="shared" si="29"/>
        <v>0</v>
      </c>
    </row>
    <row r="588" spans="1:9" x14ac:dyDescent="0.25">
      <c r="A588" s="31" t="s">
        <v>4078</v>
      </c>
      <c r="B588" s="181">
        <v>1215</v>
      </c>
      <c r="C588" s="31">
        <v>3</v>
      </c>
      <c r="D588" s="181">
        <v>5045.5709280000001</v>
      </c>
      <c r="E588" s="181" t="str">
        <f t="shared" si="27"/>
        <v>1215_3</v>
      </c>
      <c r="F588" s="31">
        <v>0</v>
      </c>
      <c r="G588" s="31">
        <v>0</v>
      </c>
      <c r="H588">
        <f t="shared" si="28"/>
        <v>0</v>
      </c>
      <c r="I588">
        <f t="shared" si="29"/>
        <v>0</v>
      </c>
    </row>
    <row r="589" spans="1:9" x14ac:dyDescent="0.25">
      <c r="A589" s="31" t="s">
        <v>4085</v>
      </c>
      <c r="B589" s="181">
        <v>1221</v>
      </c>
      <c r="C589" s="31">
        <v>1</v>
      </c>
      <c r="D589" s="181">
        <v>5366.4950636399999</v>
      </c>
      <c r="E589" s="181" t="str">
        <f t="shared" si="27"/>
        <v>1221_1</v>
      </c>
      <c r="F589" s="31">
        <v>0</v>
      </c>
      <c r="G589" s="31">
        <v>1</v>
      </c>
      <c r="H589">
        <f t="shared" si="28"/>
        <v>0</v>
      </c>
      <c r="I589" t="str">
        <f t="shared" si="29"/>
        <v>tiivis</v>
      </c>
    </row>
    <row r="590" spans="1:9" x14ac:dyDescent="0.25">
      <c r="A590" s="31" t="s">
        <v>4088</v>
      </c>
      <c r="B590" s="181">
        <v>1221</v>
      </c>
      <c r="C590" s="31">
        <v>2</v>
      </c>
      <c r="D590" s="181">
        <v>2247.72447534</v>
      </c>
      <c r="E590" s="181" t="str">
        <f t="shared" si="27"/>
        <v>1221_2</v>
      </c>
      <c r="F590" s="31">
        <v>0</v>
      </c>
      <c r="G590" s="31">
        <v>1</v>
      </c>
      <c r="H590">
        <f t="shared" si="28"/>
        <v>0</v>
      </c>
      <c r="I590" t="str">
        <f t="shared" si="29"/>
        <v>tiivis</v>
      </c>
    </row>
    <row r="591" spans="1:9" x14ac:dyDescent="0.25">
      <c r="A591" s="31" t="s">
        <v>4085</v>
      </c>
      <c r="B591" s="181">
        <v>1222</v>
      </c>
      <c r="C591" s="31">
        <v>1</v>
      </c>
      <c r="D591" s="181">
        <v>2244.4242899999999</v>
      </c>
      <c r="E591" s="181" t="str">
        <f t="shared" si="27"/>
        <v>1222_1</v>
      </c>
      <c r="F591" s="31">
        <v>0</v>
      </c>
      <c r="G591" s="31">
        <v>0</v>
      </c>
      <c r="H591">
        <f t="shared" si="28"/>
        <v>0</v>
      </c>
      <c r="I591">
        <f t="shared" si="29"/>
        <v>0</v>
      </c>
    </row>
    <row r="592" spans="1:9" x14ac:dyDescent="0.25">
      <c r="A592" s="31" t="s">
        <v>4085</v>
      </c>
      <c r="B592" s="181">
        <v>1223</v>
      </c>
      <c r="C592" s="31">
        <v>1</v>
      </c>
      <c r="D592" s="181">
        <v>3032.13832611</v>
      </c>
      <c r="E592" s="181" t="str">
        <f t="shared" si="27"/>
        <v>1223_1</v>
      </c>
      <c r="F592" s="31">
        <v>0</v>
      </c>
      <c r="G592" s="31">
        <v>1</v>
      </c>
      <c r="H592">
        <f t="shared" si="28"/>
        <v>0</v>
      </c>
      <c r="I592" t="str">
        <f t="shared" si="29"/>
        <v>tiivis</v>
      </c>
    </row>
    <row r="593" spans="1:9" x14ac:dyDescent="0.25">
      <c r="A593" s="31" t="s">
        <v>4088</v>
      </c>
      <c r="B593" s="181">
        <v>1223</v>
      </c>
      <c r="C593" s="31">
        <v>2</v>
      </c>
      <c r="D593" s="181">
        <v>4445.2156112800003</v>
      </c>
      <c r="E593" s="181" t="str">
        <f t="shared" si="27"/>
        <v>1223_2</v>
      </c>
      <c r="F593" s="31">
        <v>0</v>
      </c>
      <c r="G593" s="31">
        <v>1</v>
      </c>
      <c r="H593">
        <f t="shared" si="28"/>
        <v>0</v>
      </c>
      <c r="I593" t="str">
        <f t="shared" si="29"/>
        <v>tiivis</v>
      </c>
    </row>
    <row r="594" spans="1:9" x14ac:dyDescent="0.25">
      <c r="A594" s="31" t="s">
        <v>4078</v>
      </c>
      <c r="B594" s="181">
        <v>1223</v>
      </c>
      <c r="C594" s="31">
        <v>3</v>
      </c>
      <c r="D594" s="181">
        <v>4420.1355174399996</v>
      </c>
      <c r="E594" s="181" t="str">
        <f t="shared" si="27"/>
        <v>1223_3</v>
      </c>
      <c r="F594" s="31">
        <v>0</v>
      </c>
      <c r="G594" s="31">
        <v>0</v>
      </c>
      <c r="H594">
        <f t="shared" si="28"/>
        <v>0</v>
      </c>
      <c r="I594">
        <f t="shared" si="29"/>
        <v>0</v>
      </c>
    </row>
    <row r="595" spans="1:9" x14ac:dyDescent="0.25">
      <c r="A595" s="31" t="s">
        <v>4079</v>
      </c>
      <c r="B595" s="181">
        <v>1224</v>
      </c>
      <c r="C595" s="31">
        <v>4</v>
      </c>
      <c r="D595" s="181">
        <v>2459.7229807499998</v>
      </c>
      <c r="E595" s="181" t="str">
        <f t="shared" si="27"/>
        <v>1224_4</v>
      </c>
      <c r="F595" s="31">
        <v>0</v>
      </c>
      <c r="G595" s="31">
        <v>1</v>
      </c>
      <c r="H595">
        <f t="shared" si="28"/>
        <v>0</v>
      </c>
      <c r="I595" t="str">
        <f t="shared" si="29"/>
        <v>tiivis</v>
      </c>
    </row>
    <row r="596" spans="1:9" x14ac:dyDescent="0.25">
      <c r="A596" s="31" t="s">
        <v>4080</v>
      </c>
      <c r="B596" s="181">
        <v>1224</v>
      </c>
      <c r="C596" s="31">
        <v>5</v>
      </c>
      <c r="D596" s="181">
        <v>7832.3288208000004</v>
      </c>
      <c r="E596" s="181" t="str">
        <f t="shared" si="27"/>
        <v>1224_5</v>
      </c>
      <c r="F596" s="31">
        <v>0</v>
      </c>
      <c r="G596" s="31">
        <v>0</v>
      </c>
      <c r="H596">
        <f t="shared" si="28"/>
        <v>0</v>
      </c>
      <c r="I596">
        <f t="shared" si="29"/>
        <v>0</v>
      </c>
    </row>
    <row r="597" spans="1:9" x14ac:dyDescent="0.25">
      <c r="A597" s="31" t="s">
        <v>4081</v>
      </c>
      <c r="B597" s="181">
        <v>1224</v>
      </c>
      <c r="C597" s="31">
        <v>6</v>
      </c>
      <c r="D597" s="181">
        <v>8228.7567339500001</v>
      </c>
      <c r="E597" s="181" t="str">
        <f t="shared" si="27"/>
        <v>1224_6</v>
      </c>
      <c r="F597" s="31">
        <v>0</v>
      </c>
      <c r="G597" s="31">
        <v>1</v>
      </c>
      <c r="H597">
        <f t="shared" si="28"/>
        <v>0</v>
      </c>
      <c r="I597" t="str">
        <f t="shared" si="29"/>
        <v>tiivis</v>
      </c>
    </row>
    <row r="598" spans="1:9" x14ac:dyDescent="0.25">
      <c r="A598" s="31" t="s">
        <v>4085</v>
      </c>
      <c r="B598" s="181">
        <v>1241</v>
      </c>
      <c r="C598" s="31">
        <v>1</v>
      </c>
      <c r="D598" s="181">
        <v>3714.8927055499998</v>
      </c>
      <c r="E598" s="181" t="str">
        <f t="shared" si="27"/>
        <v>1241_1</v>
      </c>
      <c r="F598" s="31">
        <v>0</v>
      </c>
      <c r="G598" s="31">
        <v>0</v>
      </c>
      <c r="H598">
        <f t="shared" si="28"/>
        <v>0</v>
      </c>
      <c r="I598">
        <f t="shared" si="29"/>
        <v>0</v>
      </c>
    </row>
    <row r="599" spans="1:9" x14ac:dyDescent="0.25">
      <c r="A599" s="31" t="s">
        <v>4085</v>
      </c>
      <c r="B599" s="181">
        <v>1253</v>
      </c>
      <c r="C599" s="31">
        <v>1</v>
      </c>
      <c r="D599" s="181">
        <v>5682.7123791200002</v>
      </c>
      <c r="E599" s="181" t="str">
        <f t="shared" si="27"/>
        <v>1253_1</v>
      </c>
      <c r="F599" s="31">
        <v>0</v>
      </c>
      <c r="G599" s="31">
        <v>0</v>
      </c>
      <c r="H599">
        <f t="shared" si="28"/>
        <v>0</v>
      </c>
      <c r="I599">
        <f t="shared" si="29"/>
        <v>0</v>
      </c>
    </row>
    <row r="600" spans="1:9" x14ac:dyDescent="0.25">
      <c r="A600" s="31" t="s">
        <v>4085</v>
      </c>
      <c r="B600" s="181">
        <v>1270</v>
      </c>
      <c r="C600" s="31">
        <v>1</v>
      </c>
      <c r="D600" s="181">
        <v>4894.1996251500004</v>
      </c>
      <c r="E600" s="181" t="str">
        <f t="shared" si="27"/>
        <v>1270_1</v>
      </c>
      <c r="F600" s="31">
        <v>0</v>
      </c>
      <c r="G600" s="31">
        <v>0</v>
      </c>
      <c r="H600">
        <f t="shared" si="28"/>
        <v>0</v>
      </c>
      <c r="I600">
        <f t="shared" si="29"/>
        <v>0</v>
      </c>
    </row>
    <row r="601" spans="1:9" x14ac:dyDescent="0.25">
      <c r="A601" s="31" t="s">
        <v>4085</v>
      </c>
      <c r="B601" s="181">
        <v>1271</v>
      </c>
      <c r="C601" s="31">
        <v>1</v>
      </c>
      <c r="D601" s="181">
        <v>6084.6745260199996</v>
      </c>
      <c r="E601" s="181" t="str">
        <f t="shared" si="27"/>
        <v>1271_1</v>
      </c>
      <c r="F601" s="31">
        <v>0</v>
      </c>
      <c r="G601" s="31">
        <v>1</v>
      </c>
      <c r="H601">
        <f t="shared" si="28"/>
        <v>0</v>
      </c>
      <c r="I601" t="str">
        <f t="shared" si="29"/>
        <v>tiivis</v>
      </c>
    </row>
    <row r="602" spans="1:9" x14ac:dyDescent="0.25">
      <c r="A602" s="31" t="s">
        <v>4088</v>
      </c>
      <c r="B602" s="181">
        <v>1271</v>
      </c>
      <c r="C602" s="31">
        <v>2</v>
      </c>
      <c r="D602" s="181">
        <v>2693.6806454900002</v>
      </c>
      <c r="E602" s="181" t="str">
        <f t="shared" si="27"/>
        <v>1271_2</v>
      </c>
      <c r="F602" s="31">
        <v>0</v>
      </c>
      <c r="G602" s="31">
        <v>1</v>
      </c>
      <c r="H602">
        <f t="shared" si="28"/>
        <v>0</v>
      </c>
      <c r="I602" t="str">
        <f t="shared" si="29"/>
        <v>tiivis</v>
      </c>
    </row>
    <row r="603" spans="1:9" x14ac:dyDescent="0.25">
      <c r="A603" s="31" t="s">
        <v>4085</v>
      </c>
      <c r="B603" s="181">
        <v>1280</v>
      </c>
      <c r="C603" s="31">
        <v>1</v>
      </c>
      <c r="D603" s="181">
        <v>4410.56183014</v>
      </c>
      <c r="E603" s="181" t="str">
        <f t="shared" si="27"/>
        <v>1280_1</v>
      </c>
      <c r="F603" s="31">
        <v>0</v>
      </c>
      <c r="G603" s="31">
        <v>0</v>
      </c>
      <c r="H603">
        <f t="shared" si="28"/>
        <v>0</v>
      </c>
      <c r="I603">
        <f t="shared" si="29"/>
        <v>0</v>
      </c>
    </row>
    <row r="604" spans="1:9" x14ac:dyDescent="0.25">
      <c r="A604" s="31" t="s">
        <v>4088</v>
      </c>
      <c r="B604" s="181">
        <v>1280</v>
      </c>
      <c r="C604" s="31">
        <v>2</v>
      </c>
      <c r="D604" s="181">
        <v>6449.1466013999998</v>
      </c>
      <c r="E604" s="181" t="str">
        <f t="shared" si="27"/>
        <v>1280_2</v>
      </c>
      <c r="F604" s="31">
        <v>0</v>
      </c>
      <c r="G604" s="31">
        <v>0</v>
      </c>
      <c r="H604">
        <f t="shared" si="28"/>
        <v>0</v>
      </c>
      <c r="I604">
        <f t="shared" si="29"/>
        <v>0</v>
      </c>
    </row>
    <row r="605" spans="1:9" x14ac:dyDescent="0.25">
      <c r="A605" s="31" t="s">
        <v>4078</v>
      </c>
      <c r="B605" s="181">
        <v>1280</v>
      </c>
      <c r="C605" s="31">
        <v>3</v>
      </c>
      <c r="D605" s="181">
        <v>5337.5216051199995</v>
      </c>
      <c r="E605" s="181" t="str">
        <f t="shared" si="27"/>
        <v>1280_3</v>
      </c>
      <c r="F605" s="31">
        <v>0</v>
      </c>
      <c r="G605" s="31">
        <v>0</v>
      </c>
      <c r="H605">
        <f t="shared" si="28"/>
        <v>0</v>
      </c>
      <c r="I605">
        <f t="shared" si="29"/>
        <v>0</v>
      </c>
    </row>
    <row r="606" spans="1:9" x14ac:dyDescent="0.25">
      <c r="A606" s="31" t="s">
        <v>4079</v>
      </c>
      <c r="B606" s="181">
        <v>1280</v>
      </c>
      <c r="C606" s="31">
        <v>4</v>
      </c>
      <c r="D606" s="181">
        <v>4553.9805526700002</v>
      </c>
      <c r="E606" s="181" t="str">
        <f t="shared" si="27"/>
        <v>1280_4</v>
      </c>
      <c r="F606" s="31">
        <v>0</v>
      </c>
      <c r="G606" s="31">
        <v>0</v>
      </c>
      <c r="H606">
        <f t="shared" si="28"/>
        <v>0</v>
      </c>
      <c r="I606">
        <f t="shared" si="29"/>
        <v>0</v>
      </c>
    </row>
    <row r="607" spans="1:9" x14ac:dyDescent="0.25">
      <c r="A607" s="31" t="s">
        <v>4088</v>
      </c>
      <c r="B607" s="181">
        <v>1281</v>
      </c>
      <c r="C607" s="31">
        <v>2</v>
      </c>
      <c r="D607" s="181">
        <v>5918.3252985999998</v>
      </c>
      <c r="E607" s="181" t="str">
        <f t="shared" si="27"/>
        <v>1281_2</v>
      </c>
      <c r="F607" s="31">
        <v>0</v>
      </c>
      <c r="G607" s="31">
        <v>0</v>
      </c>
      <c r="H607">
        <f t="shared" si="28"/>
        <v>0</v>
      </c>
      <c r="I607">
        <f t="shared" si="29"/>
        <v>0</v>
      </c>
    </row>
    <row r="608" spans="1:9" x14ac:dyDescent="0.25">
      <c r="A608" s="31" t="s">
        <v>4085</v>
      </c>
      <c r="B608" s="181">
        <v>1282</v>
      </c>
      <c r="C608" s="31">
        <v>1</v>
      </c>
      <c r="D608" s="181">
        <v>3276.6629558499999</v>
      </c>
      <c r="E608" s="181" t="str">
        <f t="shared" si="27"/>
        <v>1282_1</v>
      </c>
      <c r="F608" s="31">
        <v>0</v>
      </c>
      <c r="G608" s="31">
        <v>0</v>
      </c>
      <c r="H608">
        <f t="shared" si="28"/>
        <v>0</v>
      </c>
      <c r="I608">
        <f t="shared" si="29"/>
        <v>0</v>
      </c>
    </row>
    <row r="609" spans="1:9" x14ac:dyDescent="0.25">
      <c r="A609" s="31" t="s">
        <v>4088</v>
      </c>
      <c r="B609" s="181">
        <v>1282</v>
      </c>
      <c r="C609" s="31">
        <v>2</v>
      </c>
      <c r="D609" s="181">
        <v>6915.1506299499997</v>
      </c>
      <c r="E609" s="181" t="str">
        <f t="shared" si="27"/>
        <v>1282_2</v>
      </c>
      <c r="F609" s="31">
        <v>0</v>
      </c>
      <c r="G609" s="31">
        <v>0</v>
      </c>
      <c r="H609">
        <f t="shared" si="28"/>
        <v>0</v>
      </c>
      <c r="I609">
        <f t="shared" si="29"/>
        <v>0</v>
      </c>
    </row>
    <row r="610" spans="1:9" x14ac:dyDescent="0.25">
      <c r="A610" s="31" t="s">
        <v>4085</v>
      </c>
      <c r="B610" s="181">
        <v>1311</v>
      </c>
      <c r="C610" s="31">
        <v>1</v>
      </c>
      <c r="D610" s="181">
        <v>4659.6030617300003</v>
      </c>
      <c r="E610" s="181" t="str">
        <f t="shared" si="27"/>
        <v>1311_1</v>
      </c>
      <c r="F610" s="31">
        <v>0</v>
      </c>
      <c r="G610" s="31">
        <v>1</v>
      </c>
      <c r="H610">
        <f t="shared" si="28"/>
        <v>0</v>
      </c>
      <c r="I610" t="str">
        <f t="shared" si="29"/>
        <v>tiivis</v>
      </c>
    </row>
    <row r="611" spans="1:9" x14ac:dyDescent="0.25">
      <c r="A611" s="31" t="s">
        <v>4088</v>
      </c>
      <c r="B611" s="181">
        <v>1311</v>
      </c>
      <c r="C611" s="31">
        <v>2</v>
      </c>
      <c r="D611" s="181">
        <v>4275.0176498800001</v>
      </c>
      <c r="E611" s="181" t="str">
        <f t="shared" si="27"/>
        <v>1311_2</v>
      </c>
      <c r="F611" s="31">
        <v>0</v>
      </c>
      <c r="G611" s="31">
        <v>1</v>
      </c>
      <c r="H611">
        <f t="shared" si="28"/>
        <v>0</v>
      </c>
      <c r="I611" t="str">
        <f t="shared" si="29"/>
        <v>tiivis</v>
      </c>
    </row>
    <row r="612" spans="1:9" x14ac:dyDescent="0.25">
      <c r="A612" s="31" t="s">
        <v>4078</v>
      </c>
      <c r="B612" s="181">
        <v>1311</v>
      </c>
      <c r="C612" s="31">
        <v>3</v>
      </c>
      <c r="D612" s="181">
        <v>3423.4873137300001</v>
      </c>
      <c r="E612" s="181" t="str">
        <f t="shared" si="27"/>
        <v>1311_3</v>
      </c>
      <c r="F612" s="31">
        <v>0</v>
      </c>
      <c r="G612" s="31">
        <v>1</v>
      </c>
      <c r="H612">
        <f t="shared" si="28"/>
        <v>0</v>
      </c>
      <c r="I612" t="str">
        <f t="shared" si="29"/>
        <v>tiivis</v>
      </c>
    </row>
    <row r="613" spans="1:9" x14ac:dyDescent="0.25">
      <c r="A613" s="31" t="s">
        <v>4079</v>
      </c>
      <c r="B613" s="181">
        <v>1311</v>
      </c>
      <c r="C613" s="31">
        <v>4</v>
      </c>
      <c r="D613" s="181">
        <v>1952.6521570800001</v>
      </c>
      <c r="E613" s="181" t="str">
        <f t="shared" si="27"/>
        <v>1311_4</v>
      </c>
      <c r="F613" s="31">
        <v>0</v>
      </c>
      <c r="G613" s="31">
        <v>1</v>
      </c>
      <c r="H613">
        <f t="shared" si="28"/>
        <v>0</v>
      </c>
      <c r="I613" t="str">
        <f t="shared" si="29"/>
        <v>tiivis</v>
      </c>
    </row>
    <row r="614" spans="1:9" x14ac:dyDescent="0.25">
      <c r="A614" s="31" t="s">
        <v>4085</v>
      </c>
      <c r="B614" s="181">
        <v>1321</v>
      </c>
      <c r="C614" s="31">
        <v>1</v>
      </c>
      <c r="D614" s="181">
        <v>7125.76081153</v>
      </c>
      <c r="E614" s="181" t="str">
        <f t="shared" si="27"/>
        <v>1321_1</v>
      </c>
      <c r="F614" s="31">
        <v>0</v>
      </c>
      <c r="G614" s="31">
        <v>1</v>
      </c>
      <c r="H614">
        <f t="shared" si="28"/>
        <v>0</v>
      </c>
      <c r="I614" t="str">
        <f t="shared" si="29"/>
        <v>tiivis</v>
      </c>
    </row>
    <row r="615" spans="1:9" x14ac:dyDescent="0.25">
      <c r="A615" s="31" t="s">
        <v>4088</v>
      </c>
      <c r="B615" s="181">
        <v>1321</v>
      </c>
      <c r="C615" s="31">
        <v>2</v>
      </c>
      <c r="D615" s="181">
        <v>10532.716994599999</v>
      </c>
      <c r="E615" s="181" t="str">
        <f t="shared" si="27"/>
        <v>1321_2</v>
      </c>
      <c r="F615" s="31">
        <v>0</v>
      </c>
      <c r="G615" s="31">
        <v>0</v>
      </c>
      <c r="H615">
        <f t="shared" si="28"/>
        <v>0</v>
      </c>
      <c r="I615">
        <f t="shared" si="29"/>
        <v>0</v>
      </c>
    </row>
    <row r="616" spans="1:9" x14ac:dyDescent="0.25">
      <c r="A616" s="31" t="s">
        <v>4085</v>
      </c>
      <c r="B616" s="181">
        <v>1322</v>
      </c>
      <c r="C616" s="31">
        <v>1</v>
      </c>
      <c r="D616" s="181">
        <v>5044.9812758799999</v>
      </c>
      <c r="E616" s="181" t="str">
        <f t="shared" si="27"/>
        <v>1322_1</v>
      </c>
      <c r="F616" s="31">
        <v>0</v>
      </c>
      <c r="G616" s="31">
        <v>0</v>
      </c>
      <c r="H616">
        <f t="shared" si="28"/>
        <v>0</v>
      </c>
      <c r="I616">
        <f t="shared" si="29"/>
        <v>0</v>
      </c>
    </row>
    <row r="617" spans="1:9" x14ac:dyDescent="0.25">
      <c r="A617" s="31" t="s">
        <v>4088</v>
      </c>
      <c r="B617" s="181">
        <v>1322</v>
      </c>
      <c r="C617" s="31">
        <v>2</v>
      </c>
      <c r="D617" s="181">
        <v>10408.1603235</v>
      </c>
      <c r="E617" s="181" t="str">
        <f t="shared" si="27"/>
        <v>1322_2</v>
      </c>
      <c r="F617" s="31">
        <v>0</v>
      </c>
      <c r="G617" s="31">
        <v>0</v>
      </c>
      <c r="H617">
        <f t="shared" si="28"/>
        <v>0</v>
      </c>
      <c r="I617">
        <f t="shared" si="29"/>
        <v>0</v>
      </c>
    </row>
    <row r="618" spans="1:9" x14ac:dyDescent="0.25">
      <c r="A618" s="31" t="s">
        <v>4085</v>
      </c>
      <c r="B618" s="181">
        <v>1323</v>
      </c>
      <c r="C618" s="31">
        <v>1</v>
      </c>
      <c r="D618" s="181">
        <v>1244.0721380699999</v>
      </c>
      <c r="E618" s="181" t="str">
        <f t="shared" si="27"/>
        <v>1323_1</v>
      </c>
      <c r="F618" s="31">
        <v>0</v>
      </c>
      <c r="G618" s="31">
        <v>0</v>
      </c>
      <c r="H618">
        <f t="shared" si="28"/>
        <v>0</v>
      </c>
      <c r="I618">
        <f t="shared" si="29"/>
        <v>0</v>
      </c>
    </row>
    <row r="619" spans="1:9" x14ac:dyDescent="0.25">
      <c r="A619" s="31" t="s">
        <v>4085</v>
      </c>
      <c r="B619" s="181">
        <v>1324</v>
      </c>
      <c r="C619" s="31">
        <v>1</v>
      </c>
      <c r="D619" s="181">
        <v>7955.7747071399999</v>
      </c>
      <c r="E619" s="181" t="str">
        <f t="shared" si="27"/>
        <v>1324_1</v>
      </c>
      <c r="F619" s="31">
        <v>0</v>
      </c>
      <c r="G619" s="31">
        <v>1</v>
      </c>
      <c r="H619">
        <f t="shared" si="28"/>
        <v>0</v>
      </c>
      <c r="I619" t="str">
        <f t="shared" si="29"/>
        <v>tiivis</v>
      </c>
    </row>
    <row r="620" spans="1:9" x14ac:dyDescent="0.25">
      <c r="A620" s="31" t="s">
        <v>4085</v>
      </c>
      <c r="B620" s="181">
        <v>1331</v>
      </c>
      <c r="C620" s="31">
        <v>1</v>
      </c>
      <c r="D620" s="181">
        <v>4598.6606434400001</v>
      </c>
      <c r="E620" s="181" t="str">
        <f t="shared" si="27"/>
        <v>1331_1</v>
      </c>
      <c r="F620" s="31">
        <v>0</v>
      </c>
      <c r="G620" s="31">
        <v>0</v>
      </c>
      <c r="H620">
        <f t="shared" si="28"/>
        <v>0</v>
      </c>
      <c r="I620">
        <f t="shared" si="29"/>
        <v>0</v>
      </c>
    </row>
    <row r="621" spans="1:9" x14ac:dyDescent="0.25">
      <c r="A621" s="31" t="s">
        <v>4088</v>
      </c>
      <c r="B621" s="181">
        <v>1331</v>
      </c>
      <c r="C621" s="31">
        <v>2</v>
      </c>
      <c r="D621" s="181">
        <v>4145.5009280800004</v>
      </c>
      <c r="E621" s="181" t="str">
        <f t="shared" si="27"/>
        <v>1331_2</v>
      </c>
      <c r="F621" s="31">
        <v>0</v>
      </c>
      <c r="G621" s="31">
        <v>0</v>
      </c>
      <c r="H621">
        <f t="shared" si="28"/>
        <v>0</v>
      </c>
      <c r="I621">
        <f t="shared" si="29"/>
        <v>0</v>
      </c>
    </row>
    <row r="622" spans="1:9" x14ac:dyDescent="0.25">
      <c r="A622" s="31" t="s">
        <v>4085</v>
      </c>
      <c r="B622" s="181">
        <v>1332</v>
      </c>
      <c r="C622" s="31">
        <v>1</v>
      </c>
      <c r="D622" s="181">
        <v>6263.9396214400003</v>
      </c>
      <c r="E622" s="181" t="str">
        <f t="shared" si="27"/>
        <v>1332_1</v>
      </c>
      <c r="F622" s="31">
        <v>0</v>
      </c>
      <c r="G622" s="31">
        <v>0</v>
      </c>
      <c r="H622">
        <f t="shared" si="28"/>
        <v>0</v>
      </c>
      <c r="I622">
        <f t="shared" si="29"/>
        <v>0</v>
      </c>
    </row>
    <row r="623" spans="1:9" x14ac:dyDescent="0.25">
      <c r="A623" s="31" t="s">
        <v>4085</v>
      </c>
      <c r="B623" s="181">
        <v>1361</v>
      </c>
      <c r="C623" s="31">
        <v>1</v>
      </c>
      <c r="D623" s="181">
        <v>8912.9901137300003</v>
      </c>
      <c r="E623" s="181" t="str">
        <f t="shared" si="27"/>
        <v>1361_1</v>
      </c>
      <c r="F623" s="31">
        <v>1</v>
      </c>
      <c r="G623" s="31">
        <v>1</v>
      </c>
      <c r="H623" t="str">
        <f t="shared" si="28"/>
        <v>harva</v>
      </c>
      <c r="I623" t="str">
        <f t="shared" si="29"/>
        <v>tiivis</v>
      </c>
    </row>
    <row r="624" spans="1:9" x14ac:dyDescent="0.25">
      <c r="A624" s="31" t="s">
        <v>4078</v>
      </c>
      <c r="B624" s="181">
        <v>1361</v>
      </c>
      <c r="C624" s="31">
        <v>3</v>
      </c>
      <c r="D624" s="181">
        <v>4091.9290457900001</v>
      </c>
      <c r="E624" s="181" t="str">
        <f t="shared" si="27"/>
        <v>1361_3</v>
      </c>
      <c r="F624" s="31">
        <v>0</v>
      </c>
      <c r="G624" s="31">
        <v>0</v>
      </c>
      <c r="H624">
        <f t="shared" si="28"/>
        <v>0</v>
      </c>
      <c r="I624">
        <f t="shared" si="29"/>
        <v>0</v>
      </c>
    </row>
    <row r="625" spans="1:9" x14ac:dyDescent="0.25">
      <c r="A625" s="31" t="s">
        <v>4079</v>
      </c>
      <c r="B625" s="181">
        <v>1361</v>
      </c>
      <c r="C625" s="31">
        <v>4</v>
      </c>
      <c r="D625" s="181">
        <v>8251.2031611000002</v>
      </c>
      <c r="E625" s="181" t="str">
        <f t="shared" si="27"/>
        <v>1361_4</v>
      </c>
      <c r="F625" s="31">
        <v>0</v>
      </c>
      <c r="G625" s="31">
        <v>0</v>
      </c>
      <c r="H625">
        <f t="shared" si="28"/>
        <v>0</v>
      </c>
      <c r="I625">
        <f t="shared" si="29"/>
        <v>0</v>
      </c>
    </row>
    <row r="626" spans="1:9" x14ac:dyDescent="0.25">
      <c r="A626" s="31" t="s">
        <v>4085</v>
      </c>
      <c r="B626" s="181">
        <v>1371</v>
      </c>
      <c r="C626" s="31">
        <v>1</v>
      </c>
      <c r="D626" s="181">
        <v>1702.0685355400001</v>
      </c>
      <c r="E626" s="181" t="str">
        <f t="shared" si="27"/>
        <v>1371_1</v>
      </c>
      <c r="F626" s="31">
        <v>0</v>
      </c>
      <c r="G626" s="31">
        <v>0</v>
      </c>
      <c r="H626">
        <f t="shared" si="28"/>
        <v>0</v>
      </c>
      <c r="I626">
        <f t="shared" si="29"/>
        <v>0</v>
      </c>
    </row>
    <row r="627" spans="1:9" x14ac:dyDescent="0.25">
      <c r="A627" s="31" t="s">
        <v>4085</v>
      </c>
      <c r="B627" s="181">
        <v>1375</v>
      </c>
      <c r="C627" s="31">
        <v>1</v>
      </c>
      <c r="D627" s="181">
        <v>3120.8126617500002</v>
      </c>
      <c r="E627" s="181" t="str">
        <f t="shared" si="27"/>
        <v>1375_1</v>
      </c>
      <c r="F627" s="31">
        <v>0</v>
      </c>
      <c r="G627" s="31">
        <v>1</v>
      </c>
      <c r="H627">
        <f t="shared" si="28"/>
        <v>0</v>
      </c>
      <c r="I627" t="str">
        <f t="shared" si="29"/>
        <v>tiivis</v>
      </c>
    </row>
    <row r="628" spans="1:9" x14ac:dyDescent="0.25">
      <c r="A628" s="31" t="s">
        <v>4085</v>
      </c>
      <c r="B628" s="181">
        <v>1378</v>
      </c>
      <c r="C628" s="31">
        <v>1</v>
      </c>
      <c r="D628" s="181">
        <v>545.77190073099996</v>
      </c>
      <c r="E628" s="181" t="str">
        <f t="shared" si="27"/>
        <v>1378_1</v>
      </c>
      <c r="F628" s="31">
        <v>0</v>
      </c>
      <c r="G628" s="31">
        <v>0</v>
      </c>
      <c r="H628">
        <f t="shared" si="28"/>
        <v>0</v>
      </c>
      <c r="I628">
        <f t="shared" si="29"/>
        <v>0</v>
      </c>
    </row>
    <row r="629" spans="1:9" x14ac:dyDescent="0.25">
      <c r="A629" s="31" t="s">
        <v>4085</v>
      </c>
      <c r="B629" s="181">
        <v>1379</v>
      </c>
      <c r="C629" s="31">
        <v>1</v>
      </c>
      <c r="D629" s="181">
        <v>2713.1214819100001</v>
      </c>
      <c r="E629" s="181" t="str">
        <f t="shared" si="27"/>
        <v>1379_1</v>
      </c>
      <c r="F629" s="31">
        <v>0</v>
      </c>
      <c r="G629" s="31">
        <v>0</v>
      </c>
      <c r="H629">
        <f t="shared" si="28"/>
        <v>0</v>
      </c>
      <c r="I629">
        <f t="shared" si="29"/>
        <v>0</v>
      </c>
    </row>
    <row r="630" spans="1:9" x14ac:dyDescent="0.25">
      <c r="A630" s="31" t="s">
        <v>4085</v>
      </c>
      <c r="B630" s="181">
        <v>1403</v>
      </c>
      <c r="C630" s="31">
        <v>1</v>
      </c>
      <c r="D630" s="181">
        <v>6690.4450915400002</v>
      </c>
      <c r="E630" s="181" t="str">
        <f t="shared" si="27"/>
        <v>1403_1</v>
      </c>
      <c r="F630" s="31">
        <v>0</v>
      </c>
      <c r="G630" s="31">
        <v>1</v>
      </c>
      <c r="H630">
        <f t="shared" si="28"/>
        <v>0</v>
      </c>
      <c r="I630" t="str">
        <f t="shared" si="29"/>
        <v>tiivis</v>
      </c>
    </row>
    <row r="631" spans="1:9" x14ac:dyDescent="0.25">
      <c r="A631" s="31" t="s">
        <v>4088</v>
      </c>
      <c r="B631" s="181">
        <v>1403</v>
      </c>
      <c r="C631" s="31">
        <v>2</v>
      </c>
      <c r="D631" s="181">
        <v>5326.88229314</v>
      </c>
      <c r="E631" s="181" t="str">
        <f t="shared" si="27"/>
        <v>1403_2</v>
      </c>
      <c r="F631" s="31">
        <v>0</v>
      </c>
      <c r="G631" s="31">
        <v>1</v>
      </c>
      <c r="H631">
        <f t="shared" si="28"/>
        <v>0</v>
      </c>
      <c r="I631" t="str">
        <f t="shared" si="29"/>
        <v>tiivis</v>
      </c>
    </row>
    <row r="632" spans="1:9" x14ac:dyDescent="0.25">
      <c r="A632" s="31" t="s">
        <v>4078</v>
      </c>
      <c r="B632" s="181">
        <v>1403</v>
      </c>
      <c r="C632" s="31">
        <v>3</v>
      </c>
      <c r="D632" s="181">
        <v>5112.3955967600004</v>
      </c>
      <c r="E632" s="181" t="str">
        <f t="shared" si="27"/>
        <v>1403_3</v>
      </c>
      <c r="F632" s="31">
        <v>0</v>
      </c>
      <c r="G632" s="31">
        <v>1</v>
      </c>
      <c r="H632">
        <f t="shared" si="28"/>
        <v>0</v>
      </c>
      <c r="I632" t="str">
        <f t="shared" si="29"/>
        <v>tiivis</v>
      </c>
    </row>
    <row r="633" spans="1:9" x14ac:dyDescent="0.25">
      <c r="A633" s="31" t="s">
        <v>4085</v>
      </c>
      <c r="B633" s="181">
        <v>1421</v>
      </c>
      <c r="C633" s="31">
        <v>1</v>
      </c>
      <c r="D633" s="181">
        <v>4731.4112737100004</v>
      </c>
      <c r="E633" s="181" t="str">
        <f t="shared" si="27"/>
        <v>1421_1</v>
      </c>
      <c r="F633" s="31">
        <v>0</v>
      </c>
      <c r="G633" s="31">
        <v>1</v>
      </c>
      <c r="H633">
        <f t="shared" si="28"/>
        <v>0</v>
      </c>
      <c r="I633" t="str">
        <f t="shared" si="29"/>
        <v>tiivis</v>
      </c>
    </row>
    <row r="634" spans="1:9" x14ac:dyDescent="0.25">
      <c r="A634" s="31" t="s">
        <v>4088</v>
      </c>
      <c r="B634" s="181">
        <v>1421</v>
      </c>
      <c r="C634" s="31">
        <v>2</v>
      </c>
      <c r="D634" s="181">
        <v>14985.0345901</v>
      </c>
      <c r="E634" s="181" t="str">
        <f t="shared" si="27"/>
        <v>1421_2</v>
      </c>
      <c r="F634" s="31">
        <v>0</v>
      </c>
      <c r="G634" s="31">
        <v>1</v>
      </c>
      <c r="H634">
        <f t="shared" si="28"/>
        <v>0</v>
      </c>
      <c r="I634" t="str">
        <f t="shared" si="29"/>
        <v>tiivis</v>
      </c>
    </row>
    <row r="635" spans="1:9" x14ac:dyDescent="0.25">
      <c r="A635" s="31" t="s">
        <v>4079</v>
      </c>
      <c r="B635" s="181">
        <v>1421</v>
      </c>
      <c r="C635" s="31">
        <v>4</v>
      </c>
      <c r="D635" s="181">
        <v>807.11699545199997</v>
      </c>
      <c r="E635" s="181" t="str">
        <f t="shared" si="27"/>
        <v>1421_4</v>
      </c>
      <c r="F635" s="31">
        <v>1</v>
      </c>
      <c r="G635" s="31">
        <v>1</v>
      </c>
      <c r="H635" t="str">
        <f t="shared" si="28"/>
        <v>harva</v>
      </c>
      <c r="I635" t="str">
        <f t="shared" si="29"/>
        <v>tiivis</v>
      </c>
    </row>
    <row r="636" spans="1:9" x14ac:dyDescent="0.25">
      <c r="A636" s="31" t="s">
        <v>4085</v>
      </c>
      <c r="B636" s="181">
        <v>1430</v>
      </c>
      <c r="C636" s="31">
        <v>1</v>
      </c>
      <c r="D636" s="181">
        <v>4617.9125416899997</v>
      </c>
      <c r="E636" s="181" t="str">
        <f t="shared" si="27"/>
        <v>1430_1</v>
      </c>
      <c r="F636" s="31">
        <v>0</v>
      </c>
      <c r="G636" s="31">
        <v>0</v>
      </c>
      <c r="H636">
        <f t="shared" si="28"/>
        <v>0</v>
      </c>
      <c r="I636">
        <f t="shared" si="29"/>
        <v>0</v>
      </c>
    </row>
    <row r="637" spans="1:9" x14ac:dyDescent="0.25">
      <c r="A637" s="31" t="s">
        <v>4088</v>
      </c>
      <c r="B637" s="181">
        <v>1430</v>
      </c>
      <c r="C637" s="31">
        <v>2</v>
      </c>
      <c r="D637" s="181">
        <v>12107.2349951</v>
      </c>
      <c r="E637" s="181" t="str">
        <f t="shared" si="27"/>
        <v>1430_2</v>
      </c>
      <c r="F637" s="31">
        <v>0</v>
      </c>
      <c r="G637" s="31">
        <v>1</v>
      </c>
      <c r="H637">
        <f t="shared" si="28"/>
        <v>0</v>
      </c>
      <c r="I637" t="str">
        <f t="shared" si="29"/>
        <v>tiivis</v>
      </c>
    </row>
    <row r="638" spans="1:9" x14ac:dyDescent="0.25">
      <c r="A638" s="31" t="s">
        <v>4080</v>
      </c>
      <c r="B638" s="181">
        <v>1430</v>
      </c>
      <c r="C638" s="31">
        <v>5</v>
      </c>
      <c r="D638" s="181">
        <v>5653.7018630700004</v>
      </c>
      <c r="E638" s="181" t="str">
        <f t="shared" si="27"/>
        <v>1430_5</v>
      </c>
      <c r="F638" s="31">
        <v>0</v>
      </c>
      <c r="G638" s="31">
        <v>0</v>
      </c>
      <c r="H638">
        <f t="shared" si="28"/>
        <v>0</v>
      </c>
      <c r="I638">
        <f t="shared" si="29"/>
        <v>0</v>
      </c>
    </row>
    <row r="639" spans="1:9" x14ac:dyDescent="0.25">
      <c r="A639" s="31" t="s">
        <v>4085</v>
      </c>
      <c r="B639" s="181">
        <v>1431</v>
      </c>
      <c r="C639" s="31">
        <v>1</v>
      </c>
      <c r="D639" s="181">
        <v>2759.2994641199998</v>
      </c>
      <c r="E639" s="181" t="str">
        <f t="shared" si="27"/>
        <v>1431_1</v>
      </c>
      <c r="F639" s="31">
        <v>0</v>
      </c>
      <c r="G639" s="31">
        <v>0</v>
      </c>
      <c r="H639">
        <f t="shared" si="28"/>
        <v>0</v>
      </c>
      <c r="I639">
        <f t="shared" si="29"/>
        <v>0</v>
      </c>
    </row>
    <row r="640" spans="1:9" x14ac:dyDescent="0.25">
      <c r="A640" s="31" t="s">
        <v>4088</v>
      </c>
      <c r="B640" s="181">
        <v>1431</v>
      </c>
      <c r="C640" s="31">
        <v>2</v>
      </c>
      <c r="D640" s="181">
        <v>10126.243595100001</v>
      </c>
      <c r="E640" s="181" t="str">
        <f t="shared" si="27"/>
        <v>1431_2</v>
      </c>
      <c r="F640" s="31">
        <v>0</v>
      </c>
      <c r="G640" s="31">
        <v>0</v>
      </c>
      <c r="H640">
        <f t="shared" si="28"/>
        <v>0</v>
      </c>
      <c r="I640">
        <f t="shared" si="29"/>
        <v>0</v>
      </c>
    </row>
    <row r="641" spans="1:9" x14ac:dyDescent="0.25">
      <c r="A641" s="31" t="s">
        <v>4085</v>
      </c>
      <c r="B641" s="181">
        <v>1452</v>
      </c>
      <c r="C641" s="31">
        <v>1</v>
      </c>
      <c r="D641" s="181">
        <v>3934.5275519000002</v>
      </c>
      <c r="E641" s="181" t="str">
        <f t="shared" si="27"/>
        <v>1452_1</v>
      </c>
      <c r="F641" s="31">
        <v>0</v>
      </c>
      <c r="G641" s="31">
        <v>1</v>
      </c>
      <c r="H641">
        <f t="shared" si="28"/>
        <v>0</v>
      </c>
      <c r="I641" t="str">
        <f t="shared" si="29"/>
        <v>tiivis</v>
      </c>
    </row>
    <row r="642" spans="1:9" x14ac:dyDescent="0.25">
      <c r="A642" s="31" t="s">
        <v>4088</v>
      </c>
      <c r="B642" s="181">
        <v>1452</v>
      </c>
      <c r="C642" s="31">
        <v>2</v>
      </c>
      <c r="D642" s="181">
        <v>4228.7627728099997</v>
      </c>
      <c r="E642" s="181" t="str">
        <f t="shared" si="27"/>
        <v>1452_2</v>
      </c>
      <c r="F642" s="31">
        <v>0</v>
      </c>
      <c r="G642" s="31">
        <v>1</v>
      </c>
      <c r="H642">
        <f t="shared" si="28"/>
        <v>0</v>
      </c>
      <c r="I642" t="str">
        <f t="shared" si="29"/>
        <v>tiivis</v>
      </c>
    </row>
    <row r="643" spans="1:9" x14ac:dyDescent="0.25">
      <c r="A643" s="31" t="s">
        <v>4085</v>
      </c>
      <c r="B643" s="181">
        <v>1453</v>
      </c>
      <c r="C643" s="31">
        <v>1</v>
      </c>
      <c r="D643" s="181">
        <v>1577.2384022399999</v>
      </c>
      <c r="E643" s="181" t="str">
        <f t="shared" ref="E643:E706" si="30">CONCATENATE(B643,"_",C643)</f>
        <v>1453_1</v>
      </c>
      <c r="F643" s="31">
        <v>0</v>
      </c>
      <c r="G643" s="31">
        <v>1</v>
      </c>
      <c r="H643">
        <f t="shared" ref="H643:H706" si="31">IF(F643=1,"harva",0)</f>
        <v>0</v>
      </c>
      <c r="I643" t="str">
        <f t="shared" ref="I643:I706" si="32">IF(G643=1,"tiivis",0)</f>
        <v>tiivis</v>
      </c>
    </row>
    <row r="644" spans="1:9" x14ac:dyDescent="0.25">
      <c r="A644" s="31" t="s">
        <v>4088</v>
      </c>
      <c r="B644" s="181">
        <v>1453</v>
      </c>
      <c r="C644" s="31">
        <v>2</v>
      </c>
      <c r="D644" s="181">
        <v>7149.4795752299997</v>
      </c>
      <c r="E644" s="181" t="str">
        <f t="shared" si="30"/>
        <v>1453_2</v>
      </c>
      <c r="F644" s="31">
        <v>0</v>
      </c>
      <c r="G644" s="31">
        <v>0</v>
      </c>
      <c r="H644">
        <f t="shared" si="31"/>
        <v>0</v>
      </c>
      <c r="I644">
        <f t="shared" si="32"/>
        <v>0</v>
      </c>
    </row>
    <row r="645" spans="1:9" x14ac:dyDescent="0.25">
      <c r="A645" s="31" t="s">
        <v>4085</v>
      </c>
      <c r="B645" s="181">
        <v>1456</v>
      </c>
      <c r="C645" s="31">
        <v>1</v>
      </c>
      <c r="D645" s="181">
        <v>3072.78522131</v>
      </c>
      <c r="E645" s="181" t="str">
        <f t="shared" si="30"/>
        <v>1456_1</v>
      </c>
      <c r="F645" s="31">
        <v>0</v>
      </c>
      <c r="G645" s="31">
        <v>1</v>
      </c>
      <c r="H645">
        <f t="shared" si="31"/>
        <v>0</v>
      </c>
      <c r="I645" t="str">
        <f t="shared" si="32"/>
        <v>tiivis</v>
      </c>
    </row>
    <row r="646" spans="1:9" x14ac:dyDescent="0.25">
      <c r="A646" s="31" t="s">
        <v>4088</v>
      </c>
      <c r="B646" s="181">
        <v>1456</v>
      </c>
      <c r="C646" s="31">
        <v>2</v>
      </c>
      <c r="D646" s="181">
        <v>2506.7504833900002</v>
      </c>
      <c r="E646" s="181" t="str">
        <f t="shared" si="30"/>
        <v>1456_2</v>
      </c>
      <c r="F646" s="31">
        <v>0</v>
      </c>
      <c r="G646" s="31">
        <v>1</v>
      </c>
      <c r="H646">
        <f t="shared" si="31"/>
        <v>0</v>
      </c>
      <c r="I646" t="str">
        <f t="shared" si="32"/>
        <v>tiivis</v>
      </c>
    </row>
    <row r="647" spans="1:9" x14ac:dyDescent="0.25">
      <c r="A647" s="31" t="s">
        <v>4078</v>
      </c>
      <c r="B647" s="181">
        <v>1456</v>
      </c>
      <c r="C647" s="31">
        <v>3</v>
      </c>
      <c r="D647" s="181">
        <v>3630.4164365000001</v>
      </c>
      <c r="E647" s="181" t="str">
        <f t="shared" si="30"/>
        <v>1456_3</v>
      </c>
      <c r="F647" s="31">
        <v>0</v>
      </c>
      <c r="G647" s="31">
        <v>1</v>
      </c>
      <c r="H647">
        <f t="shared" si="31"/>
        <v>0</v>
      </c>
      <c r="I647" t="str">
        <f t="shared" si="32"/>
        <v>tiivis</v>
      </c>
    </row>
    <row r="648" spans="1:9" x14ac:dyDescent="0.25">
      <c r="A648" s="31" t="s">
        <v>4079</v>
      </c>
      <c r="B648" s="181">
        <v>1456</v>
      </c>
      <c r="C648" s="31">
        <v>4</v>
      </c>
      <c r="D648" s="181">
        <v>5752.8605642399998</v>
      </c>
      <c r="E648" s="181" t="str">
        <f t="shared" si="30"/>
        <v>1456_4</v>
      </c>
      <c r="F648" s="31">
        <v>0</v>
      </c>
      <c r="G648" s="31">
        <v>1</v>
      </c>
      <c r="H648">
        <f t="shared" si="31"/>
        <v>0</v>
      </c>
      <c r="I648" t="str">
        <f t="shared" si="32"/>
        <v>tiivis</v>
      </c>
    </row>
    <row r="649" spans="1:9" x14ac:dyDescent="0.25">
      <c r="A649" s="31" t="s">
        <v>4080</v>
      </c>
      <c r="B649" s="181">
        <v>1456</v>
      </c>
      <c r="C649" s="31">
        <v>5</v>
      </c>
      <c r="D649" s="181">
        <v>7439.9489877300002</v>
      </c>
      <c r="E649" s="181" t="str">
        <f t="shared" si="30"/>
        <v>1456_5</v>
      </c>
      <c r="F649" s="31">
        <v>0</v>
      </c>
      <c r="G649" s="31">
        <v>0</v>
      </c>
      <c r="H649">
        <f t="shared" si="31"/>
        <v>0</v>
      </c>
      <c r="I649">
        <f t="shared" si="32"/>
        <v>0</v>
      </c>
    </row>
    <row r="650" spans="1:9" x14ac:dyDescent="0.25">
      <c r="A650" s="31" t="s">
        <v>4081</v>
      </c>
      <c r="B650" s="181">
        <v>1456</v>
      </c>
      <c r="C650" s="31">
        <v>6</v>
      </c>
      <c r="D650" s="181">
        <v>2842.29124486</v>
      </c>
      <c r="E650" s="181" t="str">
        <f t="shared" si="30"/>
        <v>1456_6</v>
      </c>
      <c r="F650" s="31">
        <v>0</v>
      </c>
      <c r="G650" s="31">
        <v>1</v>
      </c>
      <c r="H650">
        <f t="shared" si="31"/>
        <v>0</v>
      </c>
      <c r="I650" t="str">
        <f t="shared" si="32"/>
        <v>tiivis</v>
      </c>
    </row>
    <row r="651" spans="1:9" x14ac:dyDescent="0.25">
      <c r="A651" s="31" t="s">
        <v>4085</v>
      </c>
      <c r="B651" s="181">
        <v>1471</v>
      </c>
      <c r="C651" s="31">
        <v>1</v>
      </c>
      <c r="D651" s="181">
        <v>6384.3395141700003</v>
      </c>
      <c r="E651" s="181" t="str">
        <f t="shared" si="30"/>
        <v>1471_1</v>
      </c>
      <c r="F651" s="31">
        <v>0</v>
      </c>
      <c r="G651" s="31">
        <v>1</v>
      </c>
      <c r="H651">
        <f t="shared" si="31"/>
        <v>0</v>
      </c>
      <c r="I651" t="str">
        <f t="shared" si="32"/>
        <v>tiivis</v>
      </c>
    </row>
    <row r="652" spans="1:9" x14ac:dyDescent="0.25">
      <c r="A652" s="31" t="s">
        <v>4088</v>
      </c>
      <c r="B652" s="181">
        <v>1471</v>
      </c>
      <c r="C652" s="31">
        <v>2</v>
      </c>
      <c r="D652" s="181">
        <v>4156.5094994000001</v>
      </c>
      <c r="E652" s="181" t="str">
        <f t="shared" si="30"/>
        <v>1471_2</v>
      </c>
      <c r="F652" s="31">
        <v>0</v>
      </c>
      <c r="G652" s="31">
        <v>1</v>
      </c>
      <c r="H652">
        <f t="shared" si="31"/>
        <v>0</v>
      </c>
      <c r="I652" t="str">
        <f t="shared" si="32"/>
        <v>tiivis</v>
      </c>
    </row>
    <row r="653" spans="1:9" x14ac:dyDescent="0.25">
      <c r="A653" s="31" t="s">
        <v>4078</v>
      </c>
      <c r="B653" s="181">
        <v>1471</v>
      </c>
      <c r="C653" s="31">
        <v>3</v>
      </c>
      <c r="D653" s="181">
        <v>4771.9986120599997</v>
      </c>
      <c r="E653" s="181" t="str">
        <f t="shared" si="30"/>
        <v>1471_3</v>
      </c>
      <c r="F653" s="31">
        <v>0</v>
      </c>
      <c r="G653" s="31">
        <v>1</v>
      </c>
      <c r="H653">
        <f t="shared" si="31"/>
        <v>0</v>
      </c>
      <c r="I653" t="str">
        <f t="shared" si="32"/>
        <v>tiivis</v>
      </c>
    </row>
    <row r="654" spans="1:9" x14ac:dyDescent="0.25">
      <c r="A654" s="31" t="s">
        <v>4079</v>
      </c>
      <c r="B654" s="181">
        <v>1471</v>
      </c>
      <c r="C654" s="31">
        <v>4</v>
      </c>
      <c r="D654" s="181">
        <v>6236.4480429799996</v>
      </c>
      <c r="E654" s="181" t="str">
        <f t="shared" si="30"/>
        <v>1471_4</v>
      </c>
      <c r="F654" s="31">
        <v>0</v>
      </c>
      <c r="G654" s="31">
        <v>1</v>
      </c>
      <c r="H654">
        <f t="shared" si="31"/>
        <v>0</v>
      </c>
      <c r="I654" t="str">
        <f t="shared" si="32"/>
        <v>tiivis</v>
      </c>
    </row>
    <row r="655" spans="1:9" x14ac:dyDescent="0.25">
      <c r="A655" s="31" t="s">
        <v>4080</v>
      </c>
      <c r="B655" s="181">
        <v>1471</v>
      </c>
      <c r="C655" s="31">
        <v>5</v>
      </c>
      <c r="D655" s="181">
        <v>6715.5180419500002</v>
      </c>
      <c r="E655" s="181" t="str">
        <f t="shared" si="30"/>
        <v>1471_5</v>
      </c>
      <c r="F655" s="31">
        <v>0</v>
      </c>
      <c r="G655" s="31">
        <v>1</v>
      </c>
      <c r="H655">
        <f t="shared" si="31"/>
        <v>0</v>
      </c>
      <c r="I655" t="str">
        <f t="shared" si="32"/>
        <v>tiivis</v>
      </c>
    </row>
    <row r="656" spans="1:9" x14ac:dyDescent="0.25">
      <c r="A656" s="31" t="s">
        <v>4085</v>
      </c>
      <c r="B656" s="181">
        <v>1491</v>
      </c>
      <c r="C656" s="31">
        <v>1</v>
      </c>
      <c r="D656" s="181">
        <v>6146.2848327199999</v>
      </c>
      <c r="E656" s="181" t="str">
        <f t="shared" si="30"/>
        <v>1491_1</v>
      </c>
      <c r="F656" s="31">
        <v>0</v>
      </c>
      <c r="G656" s="31">
        <v>0</v>
      </c>
      <c r="H656">
        <f t="shared" si="31"/>
        <v>0</v>
      </c>
      <c r="I656">
        <f t="shared" si="32"/>
        <v>0</v>
      </c>
    </row>
    <row r="657" spans="1:9" x14ac:dyDescent="0.25">
      <c r="A657" s="31" t="s">
        <v>4085</v>
      </c>
      <c r="B657" s="181">
        <v>1492</v>
      </c>
      <c r="C657" s="31">
        <v>1</v>
      </c>
      <c r="D657" s="181">
        <v>8100.6020383499999</v>
      </c>
      <c r="E657" s="181" t="str">
        <f t="shared" si="30"/>
        <v>1492_1</v>
      </c>
      <c r="F657" s="31">
        <v>0</v>
      </c>
      <c r="G657" s="31">
        <v>0</v>
      </c>
      <c r="H657">
        <f t="shared" si="31"/>
        <v>0</v>
      </c>
      <c r="I657">
        <f t="shared" si="32"/>
        <v>0</v>
      </c>
    </row>
    <row r="658" spans="1:9" x14ac:dyDescent="0.25">
      <c r="A658" s="31" t="s">
        <v>4085</v>
      </c>
      <c r="B658" s="181">
        <v>1493</v>
      </c>
      <c r="C658" s="31">
        <v>1</v>
      </c>
      <c r="D658" s="181">
        <v>9121.7021996999993</v>
      </c>
      <c r="E658" s="181" t="str">
        <f t="shared" si="30"/>
        <v>1493_1</v>
      </c>
      <c r="F658" s="31">
        <v>0</v>
      </c>
      <c r="G658" s="31">
        <v>1</v>
      </c>
      <c r="H658">
        <f t="shared" si="31"/>
        <v>0</v>
      </c>
      <c r="I658" t="str">
        <f t="shared" si="32"/>
        <v>tiivis</v>
      </c>
    </row>
    <row r="659" spans="1:9" x14ac:dyDescent="0.25">
      <c r="A659" s="31" t="s">
        <v>4085</v>
      </c>
      <c r="B659" s="181">
        <v>1494</v>
      </c>
      <c r="C659" s="31">
        <v>1</v>
      </c>
      <c r="D659" s="181">
        <v>3988.5971178599998</v>
      </c>
      <c r="E659" s="181" t="str">
        <f t="shared" si="30"/>
        <v>1494_1</v>
      </c>
      <c r="F659" s="31">
        <v>0</v>
      </c>
      <c r="G659" s="31">
        <v>1</v>
      </c>
      <c r="H659">
        <f t="shared" si="31"/>
        <v>0</v>
      </c>
      <c r="I659" t="str">
        <f t="shared" si="32"/>
        <v>tiivis</v>
      </c>
    </row>
    <row r="660" spans="1:9" x14ac:dyDescent="0.25">
      <c r="A660" s="31" t="s">
        <v>4088</v>
      </c>
      <c r="B660" s="181">
        <v>1494</v>
      </c>
      <c r="C660" s="31">
        <v>2</v>
      </c>
      <c r="D660" s="181">
        <v>5657.4186425199996</v>
      </c>
      <c r="E660" s="181" t="str">
        <f t="shared" si="30"/>
        <v>1494_2</v>
      </c>
      <c r="F660" s="31">
        <v>0</v>
      </c>
      <c r="G660" s="31">
        <v>1</v>
      </c>
      <c r="H660">
        <f t="shared" si="31"/>
        <v>0</v>
      </c>
      <c r="I660" t="str">
        <f t="shared" si="32"/>
        <v>tiivis</v>
      </c>
    </row>
    <row r="661" spans="1:9" x14ac:dyDescent="0.25">
      <c r="A661" s="31" t="s">
        <v>4078</v>
      </c>
      <c r="B661" s="181">
        <v>1494</v>
      </c>
      <c r="C661" s="31">
        <v>3</v>
      </c>
      <c r="D661" s="181">
        <v>5395.1661708700003</v>
      </c>
      <c r="E661" s="181" t="str">
        <f t="shared" si="30"/>
        <v>1494_3</v>
      </c>
      <c r="F661" s="31">
        <v>0</v>
      </c>
      <c r="G661" s="31">
        <v>1</v>
      </c>
      <c r="H661">
        <f t="shared" si="31"/>
        <v>0</v>
      </c>
      <c r="I661" t="str">
        <f t="shared" si="32"/>
        <v>tiivis</v>
      </c>
    </row>
    <row r="662" spans="1:9" x14ac:dyDescent="0.25">
      <c r="A662" s="31" t="s">
        <v>4079</v>
      </c>
      <c r="B662" s="181">
        <v>1494</v>
      </c>
      <c r="C662" s="31">
        <v>4</v>
      </c>
      <c r="D662" s="181">
        <v>6574.3031317799996</v>
      </c>
      <c r="E662" s="181" t="str">
        <f t="shared" si="30"/>
        <v>1494_4</v>
      </c>
      <c r="F662" s="31">
        <v>0</v>
      </c>
      <c r="G662" s="31">
        <v>1</v>
      </c>
      <c r="H662">
        <f t="shared" si="31"/>
        <v>0</v>
      </c>
      <c r="I662" t="str">
        <f t="shared" si="32"/>
        <v>tiivis</v>
      </c>
    </row>
    <row r="663" spans="1:9" x14ac:dyDescent="0.25">
      <c r="A663" s="31" t="s">
        <v>4080</v>
      </c>
      <c r="B663" s="181">
        <v>1494</v>
      </c>
      <c r="C663" s="31">
        <v>5</v>
      </c>
      <c r="D663" s="181">
        <v>4095.01793017</v>
      </c>
      <c r="E663" s="181" t="str">
        <f t="shared" si="30"/>
        <v>1494_5</v>
      </c>
      <c r="F663" s="31">
        <v>0</v>
      </c>
      <c r="G663" s="31">
        <v>1</v>
      </c>
      <c r="H663">
        <f t="shared" si="31"/>
        <v>0</v>
      </c>
      <c r="I663" t="str">
        <f t="shared" si="32"/>
        <v>tiivis</v>
      </c>
    </row>
    <row r="664" spans="1:9" x14ac:dyDescent="0.25">
      <c r="A664" s="31" t="s">
        <v>4081</v>
      </c>
      <c r="B664" s="181">
        <v>1494</v>
      </c>
      <c r="C664" s="31">
        <v>6</v>
      </c>
      <c r="D664" s="181">
        <v>3782.44354849</v>
      </c>
      <c r="E664" s="181" t="str">
        <f t="shared" si="30"/>
        <v>1494_6</v>
      </c>
      <c r="F664" s="31">
        <v>0</v>
      </c>
      <c r="G664" s="31">
        <v>0</v>
      </c>
      <c r="H664">
        <f t="shared" si="31"/>
        <v>0</v>
      </c>
      <c r="I664">
        <f t="shared" si="32"/>
        <v>0</v>
      </c>
    </row>
    <row r="665" spans="1:9" x14ac:dyDescent="0.25">
      <c r="A665" s="31" t="s">
        <v>4082</v>
      </c>
      <c r="B665" s="181">
        <v>1494</v>
      </c>
      <c r="C665" s="31">
        <v>7</v>
      </c>
      <c r="D665" s="181">
        <v>3685.7532286400001</v>
      </c>
      <c r="E665" s="181" t="str">
        <f t="shared" si="30"/>
        <v>1494_7</v>
      </c>
      <c r="F665" s="31">
        <v>0</v>
      </c>
      <c r="G665" s="31">
        <v>0</v>
      </c>
      <c r="H665">
        <f t="shared" si="31"/>
        <v>0</v>
      </c>
      <c r="I665">
        <f t="shared" si="32"/>
        <v>0</v>
      </c>
    </row>
    <row r="666" spans="1:9" x14ac:dyDescent="0.25">
      <c r="A666" s="31" t="s">
        <v>4085</v>
      </c>
      <c r="B666" s="181">
        <v>1521</v>
      </c>
      <c r="C666" s="31">
        <v>1</v>
      </c>
      <c r="D666" s="181">
        <v>7525.3228597799998</v>
      </c>
      <c r="E666" s="181" t="str">
        <f t="shared" si="30"/>
        <v>1521_1</v>
      </c>
      <c r="F666" s="31">
        <v>0</v>
      </c>
      <c r="G666" s="31">
        <v>1</v>
      </c>
      <c r="H666">
        <f t="shared" si="31"/>
        <v>0</v>
      </c>
      <c r="I666" t="str">
        <f t="shared" si="32"/>
        <v>tiivis</v>
      </c>
    </row>
    <row r="667" spans="1:9" x14ac:dyDescent="0.25">
      <c r="A667" s="31" t="s">
        <v>4079</v>
      </c>
      <c r="B667" s="181">
        <v>1521</v>
      </c>
      <c r="C667" s="31">
        <v>4</v>
      </c>
      <c r="D667" s="181">
        <v>1248.15468498</v>
      </c>
      <c r="E667" s="181" t="str">
        <f t="shared" si="30"/>
        <v>1521_4</v>
      </c>
      <c r="F667" s="31">
        <v>0</v>
      </c>
      <c r="G667" s="31">
        <v>1</v>
      </c>
      <c r="H667">
        <f t="shared" si="31"/>
        <v>0</v>
      </c>
      <c r="I667" t="str">
        <f t="shared" si="32"/>
        <v>tiivis</v>
      </c>
    </row>
    <row r="668" spans="1:9" x14ac:dyDescent="0.25">
      <c r="A668" s="31" t="s">
        <v>4085</v>
      </c>
      <c r="B668" s="181">
        <v>1531</v>
      </c>
      <c r="C668" s="31">
        <v>1</v>
      </c>
      <c r="D668" s="181">
        <v>4291.1856803399996</v>
      </c>
      <c r="E668" s="181" t="str">
        <f t="shared" si="30"/>
        <v>1531_1</v>
      </c>
      <c r="F668" s="31">
        <v>0</v>
      </c>
      <c r="G668" s="31">
        <v>0</v>
      </c>
      <c r="H668">
        <f t="shared" si="31"/>
        <v>0</v>
      </c>
      <c r="I668">
        <f t="shared" si="32"/>
        <v>0</v>
      </c>
    </row>
    <row r="669" spans="1:9" x14ac:dyDescent="0.25">
      <c r="A669" s="31" t="s">
        <v>4088</v>
      </c>
      <c r="B669" s="181">
        <v>1531</v>
      </c>
      <c r="C669" s="31">
        <v>2</v>
      </c>
      <c r="D669" s="181">
        <v>4827.3697644900003</v>
      </c>
      <c r="E669" s="181" t="str">
        <f t="shared" si="30"/>
        <v>1531_2</v>
      </c>
      <c r="F669" s="31">
        <v>0</v>
      </c>
      <c r="G669" s="31">
        <v>0</v>
      </c>
      <c r="H669">
        <f t="shared" si="31"/>
        <v>0</v>
      </c>
      <c r="I669">
        <f t="shared" si="32"/>
        <v>0</v>
      </c>
    </row>
    <row r="670" spans="1:9" x14ac:dyDescent="0.25">
      <c r="A670" s="31" t="s">
        <v>4078</v>
      </c>
      <c r="B670" s="181">
        <v>1531</v>
      </c>
      <c r="C670" s="31">
        <v>3</v>
      </c>
      <c r="D670" s="181">
        <v>4070.5879834299999</v>
      </c>
      <c r="E670" s="181" t="str">
        <f t="shared" si="30"/>
        <v>1531_3</v>
      </c>
      <c r="F670" s="31">
        <v>0</v>
      </c>
      <c r="G670" s="31">
        <v>0</v>
      </c>
      <c r="H670">
        <f t="shared" si="31"/>
        <v>0</v>
      </c>
      <c r="I670">
        <f t="shared" si="32"/>
        <v>0</v>
      </c>
    </row>
    <row r="671" spans="1:9" x14ac:dyDescent="0.25">
      <c r="A671" s="31" t="s">
        <v>4079</v>
      </c>
      <c r="B671" s="181">
        <v>1531</v>
      </c>
      <c r="C671" s="31">
        <v>4</v>
      </c>
      <c r="D671" s="181">
        <v>3266.8877194199999</v>
      </c>
      <c r="E671" s="181" t="str">
        <f t="shared" si="30"/>
        <v>1531_4</v>
      </c>
      <c r="F671" s="31">
        <v>0</v>
      </c>
      <c r="G671" s="31">
        <v>0</v>
      </c>
      <c r="H671">
        <f t="shared" si="31"/>
        <v>0</v>
      </c>
      <c r="I671">
        <f t="shared" si="32"/>
        <v>0</v>
      </c>
    </row>
    <row r="672" spans="1:9" x14ac:dyDescent="0.25">
      <c r="A672" s="31" t="s">
        <v>4085</v>
      </c>
      <c r="B672" s="181">
        <v>1533</v>
      </c>
      <c r="C672" s="31">
        <v>1</v>
      </c>
      <c r="D672" s="181">
        <v>5890.0930930900004</v>
      </c>
      <c r="E672" s="181" t="str">
        <f t="shared" si="30"/>
        <v>1533_1</v>
      </c>
      <c r="F672" s="31">
        <v>0</v>
      </c>
      <c r="G672" s="31">
        <v>1</v>
      </c>
      <c r="H672">
        <f t="shared" si="31"/>
        <v>0</v>
      </c>
      <c r="I672" t="str">
        <f t="shared" si="32"/>
        <v>tiivis</v>
      </c>
    </row>
    <row r="673" spans="1:9" x14ac:dyDescent="0.25">
      <c r="A673" s="31" t="s">
        <v>4085</v>
      </c>
      <c r="B673" s="181">
        <v>1534</v>
      </c>
      <c r="C673" s="31">
        <v>1</v>
      </c>
      <c r="D673" s="181">
        <v>2019.73501115</v>
      </c>
      <c r="E673" s="181" t="str">
        <f t="shared" si="30"/>
        <v>1534_1</v>
      </c>
      <c r="F673" s="31">
        <v>0</v>
      </c>
      <c r="G673" s="31">
        <v>0</v>
      </c>
      <c r="H673">
        <f t="shared" si="31"/>
        <v>0</v>
      </c>
      <c r="I673">
        <f t="shared" si="32"/>
        <v>0</v>
      </c>
    </row>
    <row r="674" spans="1:9" x14ac:dyDescent="0.25">
      <c r="A674" s="31" t="s">
        <v>4088</v>
      </c>
      <c r="B674" s="181">
        <v>1534</v>
      </c>
      <c r="C674" s="31">
        <v>2</v>
      </c>
      <c r="D674" s="181">
        <v>7717.7763102999997</v>
      </c>
      <c r="E674" s="181" t="str">
        <f t="shared" si="30"/>
        <v>1534_2</v>
      </c>
      <c r="F674" s="31">
        <v>0</v>
      </c>
      <c r="G674" s="31">
        <v>0</v>
      </c>
      <c r="H674">
        <f t="shared" si="31"/>
        <v>0</v>
      </c>
      <c r="I674">
        <f t="shared" si="32"/>
        <v>0</v>
      </c>
    </row>
    <row r="675" spans="1:9" x14ac:dyDescent="0.25">
      <c r="A675" s="31" t="s">
        <v>4085</v>
      </c>
      <c r="B675" s="181">
        <v>1541</v>
      </c>
      <c r="C675" s="31">
        <v>1</v>
      </c>
      <c r="D675" s="181">
        <v>2807.2736837500001</v>
      </c>
      <c r="E675" s="181" t="str">
        <f t="shared" si="30"/>
        <v>1541_1</v>
      </c>
      <c r="F675" s="31">
        <v>0</v>
      </c>
      <c r="G675" s="31">
        <v>0</v>
      </c>
      <c r="H675">
        <f t="shared" si="31"/>
        <v>0</v>
      </c>
      <c r="I675">
        <f t="shared" si="32"/>
        <v>0</v>
      </c>
    </row>
    <row r="676" spans="1:9" x14ac:dyDescent="0.25">
      <c r="A676" s="31" t="s">
        <v>4085</v>
      </c>
      <c r="B676" s="181">
        <v>1542</v>
      </c>
      <c r="C676" s="31">
        <v>1</v>
      </c>
      <c r="D676" s="181">
        <v>548.53606490000004</v>
      </c>
      <c r="E676" s="181" t="str">
        <f t="shared" si="30"/>
        <v>1542_1</v>
      </c>
      <c r="F676" s="31">
        <v>0</v>
      </c>
      <c r="G676" s="31">
        <v>0</v>
      </c>
      <c r="H676">
        <f t="shared" si="31"/>
        <v>0</v>
      </c>
      <c r="I676">
        <f t="shared" si="32"/>
        <v>0</v>
      </c>
    </row>
    <row r="677" spans="1:9" x14ac:dyDescent="0.25">
      <c r="A677" s="31" t="s">
        <v>4085</v>
      </c>
      <c r="B677" s="181">
        <v>1543</v>
      </c>
      <c r="C677" s="31">
        <v>1</v>
      </c>
      <c r="D677" s="181">
        <v>5689.0069239599998</v>
      </c>
      <c r="E677" s="181" t="str">
        <f t="shared" si="30"/>
        <v>1543_1</v>
      </c>
      <c r="F677" s="31">
        <v>0</v>
      </c>
      <c r="G677" s="31">
        <v>0</v>
      </c>
      <c r="H677">
        <f t="shared" si="31"/>
        <v>0</v>
      </c>
      <c r="I677">
        <f t="shared" si="32"/>
        <v>0</v>
      </c>
    </row>
    <row r="678" spans="1:9" x14ac:dyDescent="0.25">
      <c r="A678" s="31" t="s">
        <v>4088</v>
      </c>
      <c r="B678" s="181">
        <v>1543</v>
      </c>
      <c r="C678" s="31">
        <v>2</v>
      </c>
      <c r="D678" s="181">
        <v>5282.6646593400001</v>
      </c>
      <c r="E678" s="181" t="str">
        <f t="shared" si="30"/>
        <v>1543_2</v>
      </c>
      <c r="F678" s="31">
        <v>0</v>
      </c>
      <c r="G678" s="31">
        <v>0</v>
      </c>
      <c r="H678">
        <f t="shared" si="31"/>
        <v>0</v>
      </c>
      <c r="I678">
        <f t="shared" si="32"/>
        <v>0</v>
      </c>
    </row>
    <row r="679" spans="1:9" x14ac:dyDescent="0.25">
      <c r="A679" s="31" t="s">
        <v>4085</v>
      </c>
      <c r="B679" s="181">
        <v>1551</v>
      </c>
      <c r="C679" s="31">
        <v>1</v>
      </c>
      <c r="D679" s="181">
        <v>6478.8750088099996</v>
      </c>
      <c r="E679" s="181" t="str">
        <f t="shared" si="30"/>
        <v>1551_1</v>
      </c>
      <c r="F679" s="31">
        <v>0</v>
      </c>
      <c r="G679" s="31">
        <v>0</v>
      </c>
      <c r="H679">
        <f t="shared" si="31"/>
        <v>0</v>
      </c>
      <c r="I679">
        <f t="shared" si="32"/>
        <v>0</v>
      </c>
    </row>
    <row r="680" spans="1:9" x14ac:dyDescent="0.25">
      <c r="A680" s="31" t="s">
        <v>4088</v>
      </c>
      <c r="B680" s="181">
        <v>1551</v>
      </c>
      <c r="C680" s="31">
        <v>2</v>
      </c>
      <c r="D680" s="181">
        <v>6389.7817631099997</v>
      </c>
      <c r="E680" s="181" t="str">
        <f t="shared" si="30"/>
        <v>1551_2</v>
      </c>
      <c r="F680" s="31">
        <v>0</v>
      </c>
      <c r="G680" s="31">
        <v>0</v>
      </c>
      <c r="H680">
        <f t="shared" si="31"/>
        <v>0</v>
      </c>
      <c r="I680">
        <f t="shared" si="32"/>
        <v>0</v>
      </c>
    </row>
    <row r="681" spans="1:9" x14ac:dyDescent="0.25">
      <c r="A681" s="31" t="s">
        <v>4085</v>
      </c>
      <c r="B681" s="181">
        <v>1552</v>
      </c>
      <c r="C681" s="31">
        <v>1</v>
      </c>
      <c r="D681" s="181">
        <v>3540.5406511900001</v>
      </c>
      <c r="E681" s="181" t="str">
        <f t="shared" si="30"/>
        <v>1552_1</v>
      </c>
      <c r="F681" s="31">
        <v>0</v>
      </c>
      <c r="G681" s="31">
        <v>0</v>
      </c>
      <c r="H681">
        <f t="shared" si="31"/>
        <v>0</v>
      </c>
      <c r="I681">
        <f t="shared" si="32"/>
        <v>0</v>
      </c>
    </row>
    <row r="682" spans="1:9" x14ac:dyDescent="0.25">
      <c r="A682" s="31" t="s">
        <v>4088</v>
      </c>
      <c r="B682" s="181">
        <v>1552</v>
      </c>
      <c r="C682" s="31">
        <v>2</v>
      </c>
      <c r="D682" s="181">
        <v>6972.3350711700004</v>
      </c>
      <c r="E682" s="181" t="str">
        <f t="shared" si="30"/>
        <v>1552_2</v>
      </c>
      <c r="F682" s="31">
        <v>0</v>
      </c>
      <c r="G682" s="31">
        <v>0</v>
      </c>
      <c r="H682">
        <f t="shared" si="31"/>
        <v>0</v>
      </c>
      <c r="I682">
        <f t="shared" si="32"/>
        <v>0</v>
      </c>
    </row>
    <row r="683" spans="1:9" x14ac:dyDescent="0.25">
      <c r="A683" s="31" t="s">
        <v>4078</v>
      </c>
      <c r="B683" s="181">
        <v>1552</v>
      </c>
      <c r="C683" s="31">
        <v>3</v>
      </c>
      <c r="D683" s="181">
        <v>1217.60572832</v>
      </c>
      <c r="E683" s="181" t="str">
        <f t="shared" si="30"/>
        <v>1552_3</v>
      </c>
      <c r="F683" s="31">
        <v>0</v>
      </c>
      <c r="G683" s="31">
        <v>0</v>
      </c>
      <c r="H683">
        <f t="shared" si="31"/>
        <v>0</v>
      </c>
      <c r="I683">
        <f t="shared" si="32"/>
        <v>0</v>
      </c>
    </row>
    <row r="684" spans="1:9" x14ac:dyDescent="0.25">
      <c r="A684" s="31" t="s">
        <v>4079</v>
      </c>
      <c r="B684" s="181">
        <v>1552</v>
      </c>
      <c r="C684" s="31">
        <v>4</v>
      </c>
      <c r="D684" s="181">
        <v>6628.8590560900002</v>
      </c>
      <c r="E684" s="181" t="str">
        <f t="shared" si="30"/>
        <v>1552_4</v>
      </c>
      <c r="F684" s="31">
        <v>0</v>
      </c>
      <c r="G684" s="31">
        <v>0</v>
      </c>
      <c r="H684">
        <f t="shared" si="31"/>
        <v>0</v>
      </c>
      <c r="I684">
        <f t="shared" si="32"/>
        <v>0</v>
      </c>
    </row>
    <row r="685" spans="1:9" x14ac:dyDescent="0.25">
      <c r="A685" s="31" t="s">
        <v>4080</v>
      </c>
      <c r="B685" s="181">
        <v>1552</v>
      </c>
      <c r="C685" s="31">
        <v>5</v>
      </c>
      <c r="D685" s="181">
        <v>6106.4903779799997</v>
      </c>
      <c r="E685" s="181" t="str">
        <f t="shared" si="30"/>
        <v>1552_5</v>
      </c>
      <c r="F685" s="31">
        <v>0</v>
      </c>
      <c r="G685" s="31">
        <v>0</v>
      </c>
      <c r="H685">
        <f t="shared" si="31"/>
        <v>0</v>
      </c>
      <c r="I685">
        <f t="shared" si="32"/>
        <v>0</v>
      </c>
    </row>
    <row r="686" spans="1:9" x14ac:dyDescent="0.25">
      <c r="A686" s="31" t="s">
        <v>4085</v>
      </c>
      <c r="B686" s="181">
        <v>1571</v>
      </c>
      <c r="C686" s="31">
        <v>1</v>
      </c>
      <c r="D686" s="181">
        <v>3624.4605733399999</v>
      </c>
      <c r="E686" s="181" t="str">
        <f t="shared" si="30"/>
        <v>1571_1</v>
      </c>
      <c r="F686" s="31">
        <v>0</v>
      </c>
      <c r="G686" s="31">
        <v>0</v>
      </c>
      <c r="H686">
        <f t="shared" si="31"/>
        <v>0</v>
      </c>
      <c r="I686">
        <f t="shared" si="32"/>
        <v>0</v>
      </c>
    </row>
    <row r="687" spans="1:9" x14ac:dyDescent="0.25">
      <c r="A687" s="31" t="s">
        <v>4088</v>
      </c>
      <c r="B687" s="181">
        <v>1571</v>
      </c>
      <c r="C687" s="31">
        <v>2</v>
      </c>
      <c r="D687" s="181">
        <v>4121.2800552500003</v>
      </c>
      <c r="E687" s="181" t="str">
        <f t="shared" si="30"/>
        <v>1571_2</v>
      </c>
      <c r="F687" s="31">
        <v>0</v>
      </c>
      <c r="G687" s="31">
        <v>0</v>
      </c>
      <c r="H687">
        <f t="shared" si="31"/>
        <v>0</v>
      </c>
      <c r="I687">
        <f t="shared" si="32"/>
        <v>0</v>
      </c>
    </row>
    <row r="688" spans="1:9" x14ac:dyDescent="0.25">
      <c r="A688" s="31" t="s">
        <v>4078</v>
      </c>
      <c r="B688" s="181">
        <v>1571</v>
      </c>
      <c r="C688" s="31">
        <v>3</v>
      </c>
      <c r="D688" s="181">
        <v>4898.2838596800002</v>
      </c>
      <c r="E688" s="181" t="str">
        <f t="shared" si="30"/>
        <v>1571_3</v>
      </c>
      <c r="F688" s="31">
        <v>0</v>
      </c>
      <c r="G688" s="31">
        <v>0</v>
      </c>
      <c r="H688">
        <f t="shared" si="31"/>
        <v>0</v>
      </c>
      <c r="I688">
        <f t="shared" si="32"/>
        <v>0</v>
      </c>
    </row>
    <row r="689" spans="1:9" x14ac:dyDescent="0.25">
      <c r="A689" s="31" t="s">
        <v>4079</v>
      </c>
      <c r="B689" s="181">
        <v>1571</v>
      </c>
      <c r="C689" s="31">
        <v>4</v>
      </c>
      <c r="D689" s="181">
        <v>6442.2653226399998</v>
      </c>
      <c r="E689" s="181" t="str">
        <f t="shared" si="30"/>
        <v>1571_4</v>
      </c>
      <c r="F689" s="31">
        <v>0</v>
      </c>
      <c r="G689" s="31">
        <v>0</v>
      </c>
      <c r="H689">
        <f t="shared" si="31"/>
        <v>0</v>
      </c>
      <c r="I689">
        <f t="shared" si="32"/>
        <v>0</v>
      </c>
    </row>
    <row r="690" spans="1:9" x14ac:dyDescent="0.25">
      <c r="A690" s="31" t="s">
        <v>4085</v>
      </c>
      <c r="B690" s="181">
        <v>1580</v>
      </c>
      <c r="C690" s="31">
        <v>1</v>
      </c>
      <c r="D690" s="181">
        <v>5140.2549869499999</v>
      </c>
      <c r="E690" s="181" t="str">
        <f t="shared" si="30"/>
        <v>1580_1</v>
      </c>
      <c r="F690" s="31">
        <v>0</v>
      </c>
      <c r="G690" s="31">
        <v>0</v>
      </c>
      <c r="H690">
        <f t="shared" si="31"/>
        <v>0</v>
      </c>
      <c r="I690">
        <f t="shared" si="32"/>
        <v>0</v>
      </c>
    </row>
    <row r="691" spans="1:9" x14ac:dyDescent="0.25">
      <c r="A691" s="31" t="s">
        <v>4088</v>
      </c>
      <c r="B691" s="181">
        <v>1580</v>
      </c>
      <c r="C691" s="31">
        <v>2</v>
      </c>
      <c r="D691" s="181">
        <v>3318.95060827</v>
      </c>
      <c r="E691" s="181" t="str">
        <f t="shared" si="30"/>
        <v>1580_2</v>
      </c>
      <c r="F691" s="31">
        <v>0</v>
      </c>
      <c r="G691" s="31">
        <v>0</v>
      </c>
      <c r="H691">
        <f t="shared" si="31"/>
        <v>0</v>
      </c>
      <c r="I691">
        <f t="shared" si="32"/>
        <v>0</v>
      </c>
    </row>
    <row r="692" spans="1:9" x14ac:dyDescent="0.25">
      <c r="A692" s="31" t="s">
        <v>4078</v>
      </c>
      <c r="B692" s="181">
        <v>1580</v>
      </c>
      <c r="C692" s="31">
        <v>3</v>
      </c>
      <c r="D692" s="181">
        <v>4969.7890806200003</v>
      </c>
      <c r="E692" s="181" t="str">
        <f t="shared" si="30"/>
        <v>1580_3</v>
      </c>
      <c r="F692" s="31">
        <v>0</v>
      </c>
      <c r="G692" s="31">
        <v>0</v>
      </c>
      <c r="H692">
        <f t="shared" si="31"/>
        <v>0</v>
      </c>
      <c r="I692">
        <f t="shared" si="32"/>
        <v>0</v>
      </c>
    </row>
    <row r="693" spans="1:9" x14ac:dyDescent="0.25">
      <c r="A693" s="31" t="s">
        <v>4079</v>
      </c>
      <c r="B693" s="181">
        <v>1580</v>
      </c>
      <c r="C693" s="31">
        <v>4</v>
      </c>
      <c r="D693" s="181">
        <v>5704.8054242999997</v>
      </c>
      <c r="E693" s="181" t="str">
        <f t="shared" si="30"/>
        <v>1580_4</v>
      </c>
      <c r="F693" s="31">
        <v>0</v>
      </c>
      <c r="G693" s="31">
        <v>0</v>
      </c>
      <c r="H693">
        <f t="shared" si="31"/>
        <v>0</v>
      </c>
      <c r="I693">
        <f t="shared" si="32"/>
        <v>0</v>
      </c>
    </row>
    <row r="694" spans="1:9" x14ac:dyDescent="0.25">
      <c r="A694" s="31" t="s">
        <v>4080</v>
      </c>
      <c r="B694" s="181">
        <v>1580</v>
      </c>
      <c r="C694" s="31">
        <v>5</v>
      </c>
      <c r="D694" s="181">
        <v>3922.2329520500002</v>
      </c>
      <c r="E694" s="181" t="str">
        <f t="shared" si="30"/>
        <v>1580_5</v>
      </c>
      <c r="F694" s="31">
        <v>0</v>
      </c>
      <c r="G694" s="31">
        <v>0</v>
      </c>
      <c r="H694">
        <f t="shared" si="31"/>
        <v>0</v>
      </c>
      <c r="I694">
        <f t="shared" si="32"/>
        <v>0</v>
      </c>
    </row>
    <row r="695" spans="1:9" x14ac:dyDescent="0.25">
      <c r="A695" s="31" t="s">
        <v>4081</v>
      </c>
      <c r="B695" s="181">
        <v>1580</v>
      </c>
      <c r="C695" s="31">
        <v>6</v>
      </c>
      <c r="D695" s="181">
        <v>4530.0465931999997</v>
      </c>
      <c r="E695" s="181" t="str">
        <f t="shared" si="30"/>
        <v>1580_6</v>
      </c>
      <c r="F695" s="31">
        <v>0</v>
      </c>
      <c r="G695" s="31">
        <v>0</v>
      </c>
      <c r="H695">
        <f t="shared" si="31"/>
        <v>0</v>
      </c>
      <c r="I695">
        <f t="shared" si="32"/>
        <v>0</v>
      </c>
    </row>
    <row r="696" spans="1:9" x14ac:dyDescent="0.25">
      <c r="A696" s="31" t="s">
        <v>4085</v>
      </c>
      <c r="B696" s="181">
        <v>1581</v>
      </c>
      <c r="C696" s="31">
        <v>1</v>
      </c>
      <c r="D696" s="181">
        <v>3215.51102945</v>
      </c>
      <c r="E696" s="181" t="str">
        <f t="shared" si="30"/>
        <v>1581_1</v>
      </c>
      <c r="F696" s="31">
        <v>0</v>
      </c>
      <c r="G696" s="31">
        <v>0</v>
      </c>
      <c r="H696">
        <f t="shared" si="31"/>
        <v>0</v>
      </c>
      <c r="I696">
        <f t="shared" si="32"/>
        <v>0</v>
      </c>
    </row>
    <row r="697" spans="1:9" x14ac:dyDescent="0.25">
      <c r="A697" s="31" t="s">
        <v>4088</v>
      </c>
      <c r="B697" s="181">
        <v>1581</v>
      </c>
      <c r="C697" s="31">
        <v>2</v>
      </c>
      <c r="D697" s="181">
        <v>4202.2372782299999</v>
      </c>
      <c r="E697" s="181" t="str">
        <f t="shared" si="30"/>
        <v>1581_2</v>
      </c>
      <c r="F697" s="31">
        <v>0</v>
      </c>
      <c r="G697" s="31">
        <v>0</v>
      </c>
      <c r="H697">
        <f t="shared" si="31"/>
        <v>0</v>
      </c>
      <c r="I697">
        <f t="shared" si="32"/>
        <v>0</v>
      </c>
    </row>
    <row r="698" spans="1:9" x14ac:dyDescent="0.25">
      <c r="A698" s="31" t="s">
        <v>4085</v>
      </c>
      <c r="B698" s="181">
        <v>1583</v>
      </c>
      <c r="C698" s="31">
        <v>1</v>
      </c>
      <c r="D698" s="181">
        <v>5056.2269076399998</v>
      </c>
      <c r="E698" s="181" t="str">
        <f t="shared" si="30"/>
        <v>1583_1</v>
      </c>
      <c r="F698" s="31">
        <v>0</v>
      </c>
      <c r="G698" s="31">
        <v>0</v>
      </c>
      <c r="H698">
        <f t="shared" si="31"/>
        <v>0</v>
      </c>
      <c r="I698">
        <f t="shared" si="32"/>
        <v>0</v>
      </c>
    </row>
    <row r="699" spans="1:9" x14ac:dyDescent="0.25">
      <c r="A699" s="31" t="s">
        <v>4088</v>
      </c>
      <c r="B699" s="181">
        <v>1583</v>
      </c>
      <c r="C699" s="31">
        <v>2</v>
      </c>
      <c r="D699" s="181">
        <v>7175.4642303500004</v>
      </c>
      <c r="E699" s="181" t="str">
        <f t="shared" si="30"/>
        <v>1583_2</v>
      </c>
      <c r="F699" s="31">
        <v>0</v>
      </c>
      <c r="G699" s="31">
        <v>0</v>
      </c>
      <c r="H699">
        <f t="shared" si="31"/>
        <v>0</v>
      </c>
      <c r="I699">
        <f t="shared" si="32"/>
        <v>0</v>
      </c>
    </row>
    <row r="700" spans="1:9" x14ac:dyDescent="0.25">
      <c r="A700" s="31" t="s">
        <v>4085</v>
      </c>
      <c r="B700" s="181">
        <v>1585</v>
      </c>
      <c r="C700" s="31">
        <v>1</v>
      </c>
      <c r="D700" s="181">
        <v>1269.4294986699999</v>
      </c>
      <c r="E700" s="181" t="str">
        <f t="shared" si="30"/>
        <v>1585_1</v>
      </c>
      <c r="F700" s="31">
        <v>0</v>
      </c>
      <c r="G700" s="31">
        <v>1</v>
      </c>
      <c r="H700">
        <f t="shared" si="31"/>
        <v>0</v>
      </c>
      <c r="I700" t="str">
        <f t="shared" si="32"/>
        <v>tiivis</v>
      </c>
    </row>
    <row r="701" spans="1:9" x14ac:dyDescent="0.25">
      <c r="A701" s="31" t="s">
        <v>4085</v>
      </c>
      <c r="B701" s="181">
        <v>1601</v>
      </c>
      <c r="C701" s="31">
        <v>1</v>
      </c>
      <c r="D701" s="181">
        <v>231.63381807799999</v>
      </c>
      <c r="E701" s="181" t="str">
        <f t="shared" si="30"/>
        <v>1601_1</v>
      </c>
      <c r="F701" s="31">
        <v>0</v>
      </c>
      <c r="G701" s="31">
        <v>0</v>
      </c>
      <c r="H701">
        <f t="shared" si="31"/>
        <v>0</v>
      </c>
      <c r="I701">
        <f t="shared" si="32"/>
        <v>0</v>
      </c>
    </row>
    <row r="702" spans="1:9" x14ac:dyDescent="0.25">
      <c r="A702" s="31" t="s">
        <v>4088</v>
      </c>
      <c r="B702" s="181">
        <v>1601</v>
      </c>
      <c r="C702" s="31">
        <v>2</v>
      </c>
      <c r="D702" s="181">
        <v>6384.0511439800002</v>
      </c>
      <c r="E702" s="181" t="str">
        <f t="shared" si="30"/>
        <v>1601_2</v>
      </c>
      <c r="F702" s="31">
        <v>0</v>
      </c>
      <c r="G702" s="31">
        <v>0</v>
      </c>
      <c r="H702">
        <f t="shared" si="31"/>
        <v>0</v>
      </c>
      <c r="I702">
        <f t="shared" si="32"/>
        <v>0</v>
      </c>
    </row>
    <row r="703" spans="1:9" x14ac:dyDescent="0.25">
      <c r="A703" s="31" t="s">
        <v>4078</v>
      </c>
      <c r="B703" s="181">
        <v>1601</v>
      </c>
      <c r="C703" s="31">
        <v>3</v>
      </c>
      <c r="D703" s="181">
        <v>2044.60687439</v>
      </c>
      <c r="E703" s="181" t="str">
        <f t="shared" si="30"/>
        <v>1601_3</v>
      </c>
      <c r="F703" s="31">
        <v>0</v>
      </c>
      <c r="G703" s="31">
        <v>0</v>
      </c>
      <c r="H703">
        <f t="shared" si="31"/>
        <v>0</v>
      </c>
      <c r="I703">
        <f t="shared" si="32"/>
        <v>0</v>
      </c>
    </row>
    <row r="704" spans="1:9" x14ac:dyDescent="0.25">
      <c r="A704" s="31" t="s">
        <v>4085</v>
      </c>
      <c r="B704" s="181">
        <v>1602</v>
      </c>
      <c r="C704" s="31">
        <v>1</v>
      </c>
      <c r="D704" s="181">
        <v>1699.5422024300001</v>
      </c>
      <c r="E704" s="181" t="str">
        <f t="shared" si="30"/>
        <v>1602_1</v>
      </c>
      <c r="F704" s="31">
        <v>0</v>
      </c>
      <c r="G704" s="31">
        <v>0</v>
      </c>
      <c r="H704">
        <f t="shared" si="31"/>
        <v>0</v>
      </c>
      <c r="I704">
        <f t="shared" si="32"/>
        <v>0</v>
      </c>
    </row>
    <row r="705" spans="1:9" x14ac:dyDescent="0.25">
      <c r="A705" s="31" t="s">
        <v>4085</v>
      </c>
      <c r="B705" s="181">
        <v>1604</v>
      </c>
      <c r="C705" s="31">
        <v>1</v>
      </c>
      <c r="D705" s="181">
        <v>3659.5240940399999</v>
      </c>
      <c r="E705" s="181" t="str">
        <f t="shared" si="30"/>
        <v>1604_1</v>
      </c>
      <c r="F705" s="31">
        <v>0</v>
      </c>
      <c r="G705" s="31">
        <v>0</v>
      </c>
      <c r="H705">
        <f t="shared" si="31"/>
        <v>0</v>
      </c>
      <c r="I705">
        <f t="shared" si="32"/>
        <v>0</v>
      </c>
    </row>
    <row r="706" spans="1:9" x14ac:dyDescent="0.25">
      <c r="A706" s="31" t="s">
        <v>4085</v>
      </c>
      <c r="B706" s="181">
        <v>1605</v>
      </c>
      <c r="C706" s="31">
        <v>1</v>
      </c>
      <c r="D706" s="181">
        <v>6573.0232479699998</v>
      </c>
      <c r="E706" s="181" t="str">
        <f t="shared" si="30"/>
        <v>1605_1</v>
      </c>
      <c r="F706" s="31">
        <v>0</v>
      </c>
      <c r="G706" s="31">
        <v>0</v>
      </c>
      <c r="H706">
        <f t="shared" si="31"/>
        <v>0</v>
      </c>
      <c r="I706">
        <f t="shared" si="32"/>
        <v>0</v>
      </c>
    </row>
    <row r="707" spans="1:9" x14ac:dyDescent="0.25">
      <c r="A707" s="31" t="s">
        <v>4088</v>
      </c>
      <c r="B707" s="181">
        <v>1605</v>
      </c>
      <c r="C707" s="31">
        <v>2</v>
      </c>
      <c r="D707" s="181">
        <v>7879.0028654799999</v>
      </c>
      <c r="E707" s="181" t="str">
        <f t="shared" ref="E707:E770" si="33">CONCATENATE(B707,"_",C707)</f>
        <v>1605_2</v>
      </c>
      <c r="F707" s="31">
        <v>0</v>
      </c>
      <c r="G707" s="31">
        <v>0</v>
      </c>
      <c r="H707">
        <f t="shared" ref="H707:H770" si="34">IF(F707=1,"harva",0)</f>
        <v>0</v>
      </c>
      <c r="I707">
        <f t="shared" ref="I707:I770" si="35">IF(G707=1,"tiivis",0)</f>
        <v>0</v>
      </c>
    </row>
    <row r="708" spans="1:9" x14ac:dyDescent="0.25">
      <c r="A708" s="31" t="s">
        <v>4078</v>
      </c>
      <c r="B708" s="181">
        <v>1605</v>
      </c>
      <c r="C708" s="31">
        <v>3</v>
      </c>
      <c r="D708" s="181">
        <v>6048.75586355</v>
      </c>
      <c r="E708" s="181" t="str">
        <f t="shared" si="33"/>
        <v>1605_3</v>
      </c>
      <c r="F708" s="31">
        <v>0</v>
      </c>
      <c r="G708" s="31">
        <v>0</v>
      </c>
      <c r="H708">
        <f t="shared" si="34"/>
        <v>0</v>
      </c>
      <c r="I708">
        <f t="shared" si="35"/>
        <v>0</v>
      </c>
    </row>
    <row r="709" spans="1:9" x14ac:dyDescent="0.25">
      <c r="A709" s="31" t="s">
        <v>4079</v>
      </c>
      <c r="B709" s="181">
        <v>1605</v>
      </c>
      <c r="C709" s="31">
        <v>4</v>
      </c>
      <c r="D709" s="181">
        <v>4824.8271298400005</v>
      </c>
      <c r="E709" s="181" t="str">
        <f t="shared" si="33"/>
        <v>1605_4</v>
      </c>
      <c r="F709" s="31">
        <v>0</v>
      </c>
      <c r="G709" s="31">
        <v>0</v>
      </c>
      <c r="H709">
        <f t="shared" si="34"/>
        <v>0</v>
      </c>
      <c r="I709">
        <f t="shared" si="35"/>
        <v>0</v>
      </c>
    </row>
    <row r="710" spans="1:9" x14ac:dyDescent="0.25">
      <c r="A710" s="31" t="s">
        <v>4080</v>
      </c>
      <c r="B710" s="181">
        <v>1605</v>
      </c>
      <c r="C710" s="31">
        <v>5</v>
      </c>
      <c r="D710" s="181">
        <v>4637.6795718499998</v>
      </c>
      <c r="E710" s="181" t="str">
        <f t="shared" si="33"/>
        <v>1605_5</v>
      </c>
      <c r="F710" s="31">
        <v>0</v>
      </c>
      <c r="G710" s="31">
        <v>1</v>
      </c>
      <c r="H710">
        <f t="shared" si="34"/>
        <v>0</v>
      </c>
      <c r="I710" t="str">
        <f t="shared" si="35"/>
        <v>tiivis</v>
      </c>
    </row>
    <row r="711" spans="1:9" x14ac:dyDescent="0.25">
      <c r="A711" s="31" t="s">
        <v>4081</v>
      </c>
      <c r="B711" s="181">
        <v>1605</v>
      </c>
      <c r="C711" s="31">
        <v>6</v>
      </c>
      <c r="D711" s="181">
        <v>3318.3008311499998</v>
      </c>
      <c r="E711" s="181" t="str">
        <f t="shared" si="33"/>
        <v>1605_6</v>
      </c>
      <c r="F711" s="31">
        <v>0</v>
      </c>
      <c r="G711" s="31">
        <v>0</v>
      </c>
      <c r="H711">
        <f t="shared" si="34"/>
        <v>0</v>
      </c>
      <c r="I711">
        <f t="shared" si="35"/>
        <v>0</v>
      </c>
    </row>
    <row r="712" spans="1:9" x14ac:dyDescent="0.25">
      <c r="A712" s="31" t="s">
        <v>4085</v>
      </c>
      <c r="B712" s="181">
        <v>1611</v>
      </c>
      <c r="C712" s="31">
        <v>1</v>
      </c>
      <c r="D712" s="181">
        <v>7356.3231085300004</v>
      </c>
      <c r="E712" s="181" t="str">
        <f t="shared" si="33"/>
        <v>1611_1</v>
      </c>
      <c r="F712" s="31">
        <v>0</v>
      </c>
      <c r="G712" s="31">
        <v>1</v>
      </c>
      <c r="H712">
        <f t="shared" si="34"/>
        <v>0</v>
      </c>
      <c r="I712" t="str">
        <f t="shared" si="35"/>
        <v>tiivis</v>
      </c>
    </row>
    <row r="713" spans="1:9" x14ac:dyDescent="0.25">
      <c r="A713" s="31" t="s">
        <v>4088</v>
      </c>
      <c r="B713" s="181">
        <v>1611</v>
      </c>
      <c r="C713" s="31">
        <v>2</v>
      </c>
      <c r="D713" s="181">
        <v>4737.1566674799997</v>
      </c>
      <c r="E713" s="181" t="str">
        <f t="shared" si="33"/>
        <v>1611_2</v>
      </c>
      <c r="F713" s="31">
        <v>0</v>
      </c>
      <c r="G713" s="31">
        <v>0</v>
      </c>
      <c r="H713">
        <f t="shared" si="34"/>
        <v>0</v>
      </c>
      <c r="I713">
        <f t="shared" si="35"/>
        <v>0</v>
      </c>
    </row>
    <row r="714" spans="1:9" x14ac:dyDescent="0.25">
      <c r="A714" s="31" t="s">
        <v>4085</v>
      </c>
      <c r="B714" s="181">
        <v>1631</v>
      </c>
      <c r="C714" s="31">
        <v>1</v>
      </c>
      <c r="D714" s="181">
        <v>6993.8609033100001</v>
      </c>
      <c r="E714" s="181" t="str">
        <f t="shared" si="33"/>
        <v>1631_1</v>
      </c>
      <c r="F714" s="31">
        <v>0</v>
      </c>
      <c r="G714" s="31">
        <v>0</v>
      </c>
      <c r="H714">
        <f t="shared" si="34"/>
        <v>0</v>
      </c>
      <c r="I714">
        <f t="shared" si="35"/>
        <v>0</v>
      </c>
    </row>
    <row r="715" spans="1:9" x14ac:dyDescent="0.25">
      <c r="A715" s="31" t="s">
        <v>4088</v>
      </c>
      <c r="B715" s="181">
        <v>1631</v>
      </c>
      <c r="C715" s="31">
        <v>2</v>
      </c>
      <c r="D715" s="181">
        <v>4619.8309220900001</v>
      </c>
      <c r="E715" s="181" t="str">
        <f t="shared" si="33"/>
        <v>1631_2</v>
      </c>
      <c r="F715" s="31">
        <v>0</v>
      </c>
      <c r="G715" s="31">
        <v>0</v>
      </c>
      <c r="H715">
        <f t="shared" si="34"/>
        <v>0</v>
      </c>
      <c r="I715">
        <f t="shared" si="35"/>
        <v>0</v>
      </c>
    </row>
    <row r="716" spans="1:9" x14ac:dyDescent="0.25">
      <c r="A716" s="31" t="s">
        <v>4078</v>
      </c>
      <c r="B716" s="181">
        <v>1631</v>
      </c>
      <c r="C716" s="31">
        <v>3</v>
      </c>
      <c r="D716" s="181">
        <v>4700.9748368800001</v>
      </c>
      <c r="E716" s="181" t="str">
        <f t="shared" si="33"/>
        <v>1631_3</v>
      </c>
      <c r="F716" s="31">
        <v>0</v>
      </c>
      <c r="G716" s="31">
        <v>0</v>
      </c>
      <c r="H716">
        <f t="shared" si="34"/>
        <v>0</v>
      </c>
      <c r="I716">
        <f t="shared" si="35"/>
        <v>0</v>
      </c>
    </row>
    <row r="717" spans="1:9" x14ac:dyDescent="0.25">
      <c r="A717" s="31" t="s">
        <v>4085</v>
      </c>
      <c r="B717" s="181">
        <v>1633</v>
      </c>
      <c r="C717" s="31">
        <v>1</v>
      </c>
      <c r="D717" s="181">
        <v>5180.9699932200001</v>
      </c>
      <c r="E717" s="181" t="str">
        <f t="shared" si="33"/>
        <v>1633_1</v>
      </c>
      <c r="F717" s="31">
        <v>0</v>
      </c>
      <c r="G717" s="31">
        <v>1</v>
      </c>
      <c r="H717">
        <f t="shared" si="34"/>
        <v>0</v>
      </c>
      <c r="I717" t="str">
        <f t="shared" si="35"/>
        <v>tiivis</v>
      </c>
    </row>
    <row r="718" spans="1:9" x14ac:dyDescent="0.25">
      <c r="A718" s="31" t="s">
        <v>4088</v>
      </c>
      <c r="B718" s="181">
        <v>1633</v>
      </c>
      <c r="C718" s="31">
        <v>2</v>
      </c>
      <c r="D718" s="181">
        <v>2599.9844981699998</v>
      </c>
      <c r="E718" s="181" t="str">
        <f t="shared" si="33"/>
        <v>1633_2</v>
      </c>
      <c r="F718" s="31">
        <v>0</v>
      </c>
      <c r="G718" s="31">
        <v>1</v>
      </c>
      <c r="H718">
        <f t="shared" si="34"/>
        <v>0</v>
      </c>
      <c r="I718" t="str">
        <f t="shared" si="35"/>
        <v>tiivis</v>
      </c>
    </row>
    <row r="719" spans="1:9" x14ac:dyDescent="0.25">
      <c r="A719" s="31" t="s">
        <v>4078</v>
      </c>
      <c r="B719" s="181">
        <v>1633</v>
      </c>
      <c r="C719" s="31">
        <v>3</v>
      </c>
      <c r="D719" s="181">
        <v>5753.5480530799996</v>
      </c>
      <c r="E719" s="181" t="str">
        <f t="shared" si="33"/>
        <v>1633_3</v>
      </c>
      <c r="F719" s="31">
        <v>0</v>
      </c>
      <c r="G719" s="31">
        <v>1</v>
      </c>
      <c r="H719">
        <f t="shared" si="34"/>
        <v>0</v>
      </c>
      <c r="I719" t="str">
        <f t="shared" si="35"/>
        <v>tiivis</v>
      </c>
    </row>
    <row r="720" spans="1:9" x14ac:dyDescent="0.25">
      <c r="A720" s="31" t="s">
        <v>4085</v>
      </c>
      <c r="B720" s="181">
        <v>1635</v>
      </c>
      <c r="C720" s="31">
        <v>1</v>
      </c>
      <c r="D720" s="181">
        <v>3687.2424922</v>
      </c>
      <c r="E720" s="181" t="str">
        <f t="shared" si="33"/>
        <v>1635_1</v>
      </c>
      <c r="F720" s="31">
        <v>0</v>
      </c>
      <c r="G720" s="31">
        <v>1</v>
      </c>
      <c r="H720">
        <f t="shared" si="34"/>
        <v>0</v>
      </c>
      <c r="I720" t="str">
        <f t="shared" si="35"/>
        <v>tiivis</v>
      </c>
    </row>
    <row r="721" spans="1:9" x14ac:dyDescent="0.25">
      <c r="A721" s="31" t="s">
        <v>4088</v>
      </c>
      <c r="B721" s="181">
        <v>1635</v>
      </c>
      <c r="C721" s="31">
        <v>2</v>
      </c>
      <c r="D721" s="181">
        <v>3281.5107661900001</v>
      </c>
      <c r="E721" s="181" t="str">
        <f t="shared" si="33"/>
        <v>1635_2</v>
      </c>
      <c r="F721" s="31">
        <v>0</v>
      </c>
      <c r="G721" s="31">
        <v>1</v>
      </c>
      <c r="H721">
        <f t="shared" si="34"/>
        <v>0</v>
      </c>
      <c r="I721" t="str">
        <f t="shared" si="35"/>
        <v>tiivis</v>
      </c>
    </row>
    <row r="722" spans="1:9" x14ac:dyDescent="0.25">
      <c r="A722" s="31" t="s">
        <v>4078</v>
      </c>
      <c r="B722" s="181">
        <v>1635</v>
      </c>
      <c r="C722" s="31">
        <v>3</v>
      </c>
      <c r="D722" s="181">
        <v>5125.8404821300001</v>
      </c>
      <c r="E722" s="181" t="str">
        <f t="shared" si="33"/>
        <v>1635_3</v>
      </c>
      <c r="F722" s="31">
        <v>0</v>
      </c>
      <c r="G722" s="31">
        <v>1</v>
      </c>
      <c r="H722">
        <f t="shared" si="34"/>
        <v>0</v>
      </c>
      <c r="I722" t="str">
        <f t="shared" si="35"/>
        <v>tiivis</v>
      </c>
    </row>
    <row r="723" spans="1:9" x14ac:dyDescent="0.25">
      <c r="A723" s="31" t="s">
        <v>4079</v>
      </c>
      <c r="B723" s="181">
        <v>1635</v>
      </c>
      <c r="C723" s="31">
        <v>4</v>
      </c>
      <c r="D723" s="181">
        <v>5705.1583154999998</v>
      </c>
      <c r="E723" s="181" t="str">
        <f t="shared" si="33"/>
        <v>1635_4</v>
      </c>
      <c r="F723" s="31">
        <v>0</v>
      </c>
      <c r="G723" s="31">
        <v>1</v>
      </c>
      <c r="H723">
        <f t="shared" si="34"/>
        <v>0</v>
      </c>
      <c r="I723" t="str">
        <f t="shared" si="35"/>
        <v>tiivis</v>
      </c>
    </row>
    <row r="724" spans="1:9" x14ac:dyDescent="0.25">
      <c r="A724" s="31" t="s">
        <v>4080</v>
      </c>
      <c r="B724" s="181">
        <v>1635</v>
      </c>
      <c r="C724" s="31">
        <v>5</v>
      </c>
      <c r="D724" s="181">
        <v>9599.4124229600002</v>
      </c>
      <c r="E724" s="181" t="str">
        <f t="shared" si="33"/>
        <v>1635_5</v>
      </c>
      <c r="F724" s="31">
        <v>0</v>
      </c>
      <c r="G724" s="31">
        <v>1</v>
      </c>
      <c r="H724">
        <f t="shared" si="34"/>
        <v>0</v>
      </c>
      <c r="I724" t="str">
        <f t="shared" si="35"/>
        <v>tiivis</v>
      </c>
    </row>
    <row r="725" spans="1:9" x14ac:dyDescent="0.25">
      <c r="A725" s="31" t="s">
        <v>4082</v>
      </c>
      <c r="B725" s="181">
        <v>1635</v>
      </c>
      <c r="C725" s="31">
        <v>7</v>
      </c>
      <c r="D725" s="181">
        <v>2071.2187863899999</v>
      </c>
      <c r="E725" s="181" t="str">
        <f t="shared" si="33"/>
        <v>1635_7</v>
      </c>
      <c r="F725" s="31">
        <v>0</v>
      </c>
      <c r="G725" s="31">
        <v>1</v>
      </c>
      <c r="H725">
        <f t="shared" si="34"/>
        <v>0</v>
      </c>
      <c r="I725" t="str">
        <f t="shared" si="35"/>
        <v>tiivis</v>
      </c>
    </row>
    <row r="726" spans="1:9" x14ac:dyDescent="0.25">
      <c r="A726" s="31" t="s">
        <v>4083</v>
      </c>
      <c r="B726" s="181">
        <v>1635</v>
      </c>
      <c r="C726" s="31">
        <v>8</v>
      </c>
      <c r="D726" s="181">
        <v>1789.44981996</v>
      </c>
      <c r="E726" s="181" t="str">
        <f t="shared" si="33"/>
        <v>1635_8</v>
      </c>
      <c r="F726" s="31">
        <v>0</v>
      </c>
      <c r="G726" s="31">
        <v>1</v>
      </c>
      <c r="H726">
        <f t="shared" si="34"/>
        <v>0</v>
      </c>
      <c r="I726" t="str">
        <f t="shared" si="35"/>
        <v>tiivis</v>
      </c>
    </row>
    <row r="727" spans="1:9" x14ac:dyDescent="0.25">
      <c r="A727" s="31" t="s">
        <v>4084</v>
      </c>
      <c r="B727" s="181">
        <v>1635</v>
      </c>
      <c r="C727" s="31">
        <v>9</v>
      </c>
      <c r="D727" s="181">
        <v>6605.8837438299997</v>
      </c>
      <c r="E727" s="181" t="str">
        <f t="shared" si="33"/>
        <v>1635_9</v>
      </c>
      <c r="F727" s="31">
        <v>0</v>
      </c>
      <c r="G727" s="31">
        <v>1</v>
      </c>
      <c r="H727">
        <f t="shared" si="34"/>
        <v>0</v>
      </c>
      <c r="I727" t="str">
        <f t="shared" si="35"/>
        <v>tiivis</v>
      </c>
    </row>
    <row r="728" spans="1:9" x14ac:dyDescent="0.25">
      <c r="A728" s="31" t="s">
        <v>4085</v>
      </c>
      <c r="B728" s="181">
        <v>1671</v>
      </c>
      <c r="C728" s="31">
        <v>1</v>
      </c>
      <c r="D728" s="181">
        <v>1140.6379068199999</v>
      </c>
      <c r="E728" s="181" t="str">
        <f t="shared" si="33"/>
        <v>1671_1</v>
      </c>
      <c r="F728" s="31">
        <v>0</v>
      </c>
      <c r="G728" s="31">
        <v>0</v>
      </c>
      <c r="H728">
        <f t="shared" si="34"/>
        <v>0</v>
      </c>
      <c r="I728">
        <f t="shared" si="35"/>
        <v>0</v>
      </c>
    </row>
    <row r="729" spans="1:9" x14ac:dyDescent="0.25">
      <c r="A729" s="31" t="s">
        <v>4085</v>
      </c>
      <c r="B729" s="181">
        <v>1672</v>
      </c>
      <c r="C729" s="31">
        <v>1</v>
      </c>
      <c r="D729" s="181">
        <v>5846.1300417299999</v>
      </c>
      <c r="E729" s="181" t="str">
        <f t="shared" si="33"/>
        <v>1672_1</v>
      </c>
      <c r="F729" s="31">
        <v>0</v>
      </c>
      <c r="G729" s="31">
        <v>0</v>
      </c>
      <c r="H729">
        <f t="shared" si="34"/>
        <v>0</v>
      </c>
      <c r="I729">
        <f t="shared" si="35"/>
        <v>0</v>
      </c>
    </row>
    <row r="730" spans="1:9" x14ac:dyDescent="0.25">
      <c r="A730" s="31" t="s">
        <v>4088</v>
      </c>
      <c r="B730" s="181">
        <v>1672</v>
      </c>
      <c r="C730" s="31">
        <v>2</v>
      </c>
      <c r="D730" s="181">
        <v>4828.8410852999996</v>
      </c>
      <c r="E730" s="181" t="str">
        <f t="shared" si="33"/>
        <v>1672_2</v>
      </c>
      <c r="F730" s="31">
        <v>0</v>
      </c>
      <c r="G730" s="31">
        <v>0</v>
      </c>
      <c r="H730">
        <f t="shared" si="34"/>
        <v>0</v>
      </c>
      <c r="I730">
        <f t="shared" si="35"/>
        <v>0</v>
      </c>
    </row>
    <row r="731" spans="1:9" x14ac:dyDescent="0.25">
      <c r="A731" s="31" t="s">
        <v>4085</v>
      </c>
      <c r="B731" s="181">
        <v>1691</v>
      </c>
      <c r="C731" s="31">
        <v>1</v>
      </c>
      <c r="D731" s="181">
        <v>5460.5880548599998</v>
      </c>
      <c r="E731" s="181" t="str">
        <f t="shared" si="33"/>
        <v>1691_1</v>
      </c>
      <c r="F731" s="31">
        <v>0</v>
      </c>
      <c r="G731" s="31">
        <v>1</v>
      </c>
      <c r="H731">
        <f t="shared" si="34"/>
        <v>0</v>
      </c>
      <c r="I731" t="str">
        <f t="shared" si="35"/>
        <v>tiivis</v>
      </c>
    </row>
    <row r="732" spans="1:9" x14ac:dyDescent="0.25">
      <c r="A732" s="31" t="s">
        <v>4088</v>
      </c>
      <c r="B732" s="181">
        <v>1691</v>
      </c>
      <c r="C732" s="31">
        <v>2</v>
      </c>
      <c r="D732" s="181">
        <v>3825.6559112</v>
      </c>
      <c r="E732" s="181" t="str">
        <f t="shared" si="33"/>
        <v>1691_2</v>
      </c>
      <c r="F732" s="31">
        <v>0</v>
      </c>
      <c r="G732" s="31">
        <v>1</v>
      </c>
      <c r="H732">
        <f t="shared" si="34"/>
        <v>0</v>
      </c>
      <c r="I732" t="str">
        <f t="shared" si="35"/>
        <v>tiivis</v>
      </c>
    </row>
    <row r="733" spans="1:9" x14ac:dyDescent="0.25">
      <c r="A733" s="31" t="s">
        <v>4078</v>
      </c>
      <c r="B733" s="181">
        <v>1691</v>
      </c>
      <c r="C733" s="31">
        <v>3</v>
      </c>
      <c r="D733" s="181">
        <v>8865.5936069799991</v>
      </c>
      <c r="E733" s="181" t="str">
        <f t="shared" si="33"/>
        <v>1691_3</v>
      </c>
      <c r="F733" s="31">
        <v>0</v>
      </c>
      <c r="G733" s="31">
        <v>1</v>
      </c>
      <c r="H733">
        <f t="shared" si="34"/>
        <v>0</v>
      </c>
      <c r="I733" t="str">
        <f t="shared" si="35"/>
        <v>tiivis</v>
      </c>
    </row>
    <row r="734" spans="1:9" x14ac:dyDescent="0.25">
      <c r="A734" s="31" t="s">
        <v>4085</v>
      </c>
      <c r="B734" s="181">
        <v>1701</v>
      </c>
      <c r="C734" s="31">
        <v>1</v>
      </c>
      <c r="D734" s="181">
        <v>7750.6155281299998</v>
      </c>
      <c r="E734" s="181" t="str">
        <f t="shared" si="33"/>
        <v>1701_1</v>
      </c>
      <c r="F734" s="31">
        <v>0</v>
      </c>
      <c r="G734" s="31">
        <v>0</v>
      </c>
      <c r="H734">
        <f t="shared" si="34"/>
        <v>0</v>
      </c>
      <c r="I734">
        <f t="shared" si="35"/>
        <v>0</v>
      </c>
    </row>
    <row r="735" spans="1:9" x14ac:dyDescent="0.25">
      <c r="A735" s="31" t="s">
        <v>4088</v>
      </c>
      <c r="B735" s="181">
        <v>1701</v>
      </c>
      <c r="C735" s="31">
        <v>2</v>
      </c>
      <c r="D735" s="181">
        <v>6697.7669123300002</v>
      </c>
      <c r="E735" s="181" t="str">
        <f t="shared" si="33"/>
        <v>1701_2</v>
      </c>
      <c r="F735" s="31">
        <v>0</v>
      </c>
      <c r="G735" s="31">
        <v>1</v>
      </c>
      <c r="H735">
        <f t="shared" si="34"/>
        <v>0</v>
      </c>
      <c r="I735" t="str">
        <f t="shared" si="35"/>
        <v>tiivis</v>
      </c>
    </row>
    <row r="736" spans="1:9" x14ac:dyDescent="0.25">
      <c r="A736" s="31" t="s">
        <v>4085</v>
      </c>
      <c r="B736" s="181">
        <v>1711</v>
      </c>
      <c r="C736" s="31">
        <v>1</v>
      </c>
      <c r="D736" s="181">
        <v>7461.07250355</v>
      </c>
      <c r="E736" s="181" t="str">
        <f t="shared" si="33"/>
        <v>1711_1</v>
      </c>
      <c r="F736" s="31">
        <v>0</v>
      </c>
      <c r="G736" s="31">
        <v>1</v>
      </c>
      <c r="H736">
        <f t="shared" si="34"/>
        <v>0</v>
      </c>
      <c r="I736" t="str">
        <f t="shared" si="35"/>
        <v>tiivis</v>
      </c>
    </row>
    <row r="737" spans="1:9" x14ac:dyDescent="0.25">
      <c r="A737" s="31" t="s">
        <v>4078</v>
      </c>
      <c r="B737" s="181">
        <v>1711</v>
      </c>
      <c r="C737" s="31">
        <v>3</v>
      </c>
      <c r="D737" s="181">
        <v>4407.1216157999997</v>
      </c>
      <c r="E737" s="181" t="str">
        <f t="shared" si="33"/>
        <v>1711_3</v>
      </c>
      <c r="F737" s="31">
        <v>0</v>
      </c>
      <c r="G737" s="31">
        <v>1</v>
      </c>
      <c r="H737">
        <f t="shared" si="34"/>
        <v>0</v>
      </c>
      <c r="I737" t="str">
        <f t="shared" si="35"/>
        <v>tiivis</v>
      </c>
    </row>
    <row r="738" spans="1:9" x14ac:dyDescent="0.25">
      <c r="A738" s="31" t="s">
        <v>4079</v>
      </c>
      <c r="B738" s="181">
        <v>1711</v>
      </c>
      <c r="C738" s="31">
        <v>4</v>
      </c>
      <c r="D738" s="181">
        <v>4596.0506092200003</v>
      </c>
      <c r="E738" s="181" t="str">
        <f t="shared" si="33"/>
        <v>1711_4</v>
      </c>
      <c r="F738" s="31">
        <v>0</v>
      </c>
      <c r="G738" s="31">
        <v>1</v>
      </c>
      <c r="H738">
        <f t="shared" si="34"/>
        <v>0</v>
      </c>
      <c r="I738" t="str">
        <f t="shared" si="35"/>
        <v>tiivis</v>
      </c>
    </row>
    <row r="739" spans="1:9" x14ac:dyDescent="0.25">
      <c r="A739" s="31" t="s">
        <v>4085</v>
      </c>
      <c r="B739" s="181">
        <v>1731</v>
      </c>
      <c r="C739" s="31">
        <v>1</v>
      </c>
      <c r="D739" s="181">
        <v>7847.4798696099997</v>
      </c>
      <c r="E739" s="181" t="str">
        <f t="shared" si="33"/>
        <v>1731_1</v>
      </c>
      <c r="F739" s="31">
        <v>0</v>
      </c>
      <c r="G739" s="31">
        <v>0</v>
      </c>
      <c r="H739">
        <f t="shared" si="34"/>
        <v>0</v>
      </c>
      <c r="I739">
        <f t="shared" si="35"/>
        <v>0</v>
      </c>
    </row>
    <row r="740" spans="1:9" x14ac:dyDescent="0.25">
      <c r="A740" s="31" t="s">
        <v>4088</v>
      </c>
      <c r="B740" s="181">
        <v>1731</v>
      </c>
      <c r="C740" s="31">
        <v>2</v>
      </c>
      <c r="D740" s="181">
        <v>6378.9989075100002</v>
      </c>
      <c r="E740" s="181" t="str">
        <f t="shared" si="33"/>
        <v>1731_2</v>
      </c>
      <c r="F740" s="31">
        <v>0</v>
      </c>
      <c r="G740" s="31">
        <v>0</v>
      </c>
      <c r="H740">
        <f t="shared" si="34"/>
        <v>0</v>
      </c>
      <c r="I740">
        <f t="shared" si="35"/>
        <v>0</v>
      </c>
    </row>
    <row r="741" spans="1:9" x14ac:dyDescent="0.25">
      <c r="A741" s="31" t="s">
        <v>4078</v>
      </c>
      <c r="B741" s="181">
        <v>1731</v>
      </c>
      <c r="C741" s="31">
        <v>3</v>
      </c>
      <c r="D741" s="181">
        <v>7705.3550903400001</v>
      </c>
      <c r="E741" s="181" t="str">
        <f t="shared" si="33"/>
        <v>1731_3</v>
      </c>
      <c r="F741" s="31">
        <v>0</v>
      </c>
      <c r="G741" s="31">
        <v>0</v>
      </c>
      <c r="H741">
        <f t="shared" si="34"/>
        <v>0</v>
      </c>
      <c r="I741">
        <f t="shared" si="35"/>
        <v>0</v>
      </c>
    </row>
    <row r="742" spans="1:9" x14ac:dyDescent="0.25">
      <c r="A742" s="31" t="s">
        <v>4079</v>
      </c>
      <c r="B742" s="181">
        <v>1731</v>
      </c>
      <c r="C742" s="31">
        <v>4</v>
      </c>
      <c r="D742" s="181">
        <v>1530.93921671</v>
      </c>
      <c r="E742" s="181" t="str">
        <f t="shared" si="33"/>
        <v>1731_4</v>
      </c>
      <c r="F742" s="31">
        <v>0</v>
      </c>
      <c r="G742" s="31">
        <v>1</v>
      </c>
      <c r="H742">
        <f t="shared" si="34"/>
        <v>0</v>
      </c>
      <c r="I742" t="str">
        <f t="shared" si="35"/>
        <v>tiivis</v>
      </c>
    </row>
    <row r="743" spans="1:9" x14ac:dyDescent="0.25">
      <c r="A743" s="31" t="s">
        <v>4085</v>
      </c>
      <c r="B743" s="181">
        <v>1732</v>
      </c>
      <c r="C743" s="31">
        <v>1</v>
      </c>
      <c r="D743" s="181">
        <v>4202.91615585</v>
      </c>
      <c r="E743" s="181" t="str">
        <f t="shared" si="33"/>
        <v>1732_1</v>
      </c>
      <c r="F743" s="31">
        <v>0</v>
      </c>
      <c r="G743" s="31">
        <v>0</v>
      </c>
      <c r="H743">
        <f t="shared" si="34"/>
        <v>0</v>
      </c>
      <c r="I743">
        <f t="shared" si="35"/>
        <v>0</v>
      </c>
    </row>
    <row r="744" spans="1:9" x14ac:dyDescent="0.25">
      <c r="A744" s="31" t="s">
        <v>4088</v>
      </c>
      <c r="B744" s="181">
        <v>1732</v>
      </c>
      <c r="C744" s="31">
        <v>2</v>
      </c>
      <c r="D744" s="181">
        <v>9076.9165476599992</v>
      </c>
      <c r="E744" s="181" t="str">
        <f t="shared" si="33"/>
        <v>1732_2</v>
      </c>
      <c r="F744" s="31">
        <v>0</v>
      </c>
      <c r="G744" s="31">
        <v>0</v>
      </c>
      <c r="H744">
        <f t="shared" si="34"/>
        <v>0</v>
      </c>
      <c r="I744">
        <f t="shared" si="35"/>
        <v>0</v>
      </c>
    </row>
    <row r="745" spans="1:9" x14ac:dyDescent="0.25">
      <c r="A745" s="31" t="s">
        <v>4085</v>
      </c>
      <c r="B745" s="181">
        <v>1734</v>
      </c>
      <c r="C745" s="31">
        <v>1</v>
      </c>
      <c r="D745" s="181">
        <v>2925.69293677</v>
      </c>
      <c r="E745" s="181" t="str">
        <f t="shared" si="33"/>
        <v>1734_1</v>
      </c>
      <c r="F745" s="31">
        <v>0</v>
      </c>
      <c r="G745" s="31">
        <v>1</v>
      </c>
      <c r="H745">
        <f t="shared" si="34"/>
        <v>0</v>
      </c>
      <c r="I745" t="str">
        <f t="shared" si="35"/>
        <v>tiivis</v>
      </c>
    </row>
    <row r="746" spans="1:9" x14ac:dyDescent="0.25">
      <c r="A746" s="31" t="s">
        <v>4085</v>
      </c>
      <c r="B746" s="181">
        <v>1751</v>
      </c>
      <c r="C746" s="31">
        <v>1</v>
      </c>
      <c r="D746" s="181">
        <v>10528.4678233</v>
      </c>
      <c r="E746" s="181" t="str">
        <f t="shared" si="33"/>
        <v>1751_1</v>
      </c>
      <c r="F746" s="31">
        <v>0</v>
      </c>
      <c r="G746" s="31">
        <v>1</v>
      </c>
      <c r="H746">
        <f t="shared" si="34"/>
        <v>0</v>
      </c>
      <c r="I746" t="str">
        <f t="shared" si="35"/>
        <v>tiivis</v>
      </c>
    </row>
    <row r="747" spans="1:9" x14ac:dyDescent="0.25">
      <c r="A747" s="31" t="s">
        <v>4085</v>
      </c>
      <c r="B747" s="181">
        <v>1761</v>
      </c>
      <c r="C747" s="31">
        <v>1</v>
      </c>
      <c r="D747" s="181">
        <v>10177.313146099999</v>
      </c>
      <c r="E747" s="181" t="str">
        <f t="shared" si="33"/>
        <v>1761_1</v>
      </c>
      <c r="F747" s="31">
        <v>0</v>
      </c>
      <c r="G747" s="31">
        <v>0</v>
      </c>
      <c r="H747">
        <f t="shared" si="34"/>
        <v>0</v>
      </c>
      <c r="I747">
        <f t="shared" si="35"/>
        <v>0</v>
      </c>
    </row>
    <row r="748" spans="1:9" x14ac:dyDescent="0.25">
      <c r="A748" s="31" t="s">
        <v>4085</v>
      </c>
      <c r="B748" s="181">
        <v>1762</v>
      </c>
      <c r="C748" s="31">
        <v>1</v>
      </c>
      <c r="D748" s="181">
        <v>2107.1557598999998</v>
      </c>
      <c r="E748" s="181" t="str">
        <f t="shared" si="33"/>
        <v>1762_1</v>
      </c>
      <c r="F748" s="31">
        <v>0</v>
      </c>
      <c r="G748" s="31">
        <v>0</v>
      </c>
      <c r="H748">
        <f t="shared" si="34"/>
        <v>0</v>
      </c>
      <c r="I748">
        <f t="shared" si="35"/>
        <v>0</v>
      </c>
    </row>
    <row r="749" spans="1:9" x14ac:dyDescent="0.25">
      <c r="A749" s="31" t="s">
        <v>4085</v>
      </c>
      <c r="B749" s="181">
        <v>1763</v>
      </c>
      <c r="C749" s="31">
        <v>1</v>
      </c>
      <c r="D749" s="181">
        <v>1436.0284250499999</v>
      </c>
      <c r="E749" s="181" t="str">
        <f t="shared" si="33"/>
        <v>1763_1</v>
      </c>
      <c r="F749" s="31">
        <v>0</v>
      </c>
      <c r="G749" s="31">
        <v>0</v>
      </c>
      <c r="H749">
        <f t="shared" si="34"/>
        <v>0</v>
      </c>
      <c r="I749">
        <f t="shared" si="35"/>
        <v>0</v>
      </c>
    </row>
    <row r="750" spans="1:9" x14ac:dyDescent="0.25">
      <c r="A750" s="31" t="s">
        <v>4085</v>
      </c>
      <c r="B750" s="181">
        <v>1771</v>
      </c>
      <c r="C750" s="31">
        <v>1</v>
      </c>
      <c r="D750" s="181">
        <v>5191.3530332600003</v>
      </c>
      <c r="E750" s="181" t="str">
        <f t="shared" si="33"/>
        <v>1771_1</v>
      </c>
      <c r="F750" s="31">
        <v>0</v>
      </c>
      <c r="G750" s="31">
        <v>0</v>
      </c>
      <c r="H750">
        <f t="shared" si="34"/>
        <v>0</v>
      </c>
      <c r="I750">
        <f t="shared" si="35"/>
        <v>0</v>
      </c>
    </row>
    <row r="751" spans="1:9" x14ac:dyDescent="0.25">
      <c r="A751" s="31" t="s">
        <v>4088</v>
      </c>
      <c r="B751" s="181">
        <v>1771</v>
      </c>
      <c r="C751" s="31">
        <v>2</v>
      </c>
      <c r="D751" s="181">
        <v>5214.7404440999999</v>
      </c>
      <c r="E751" s="181" t="str">
        <f t="shared" si="33"/>
        <v>1771_2</v>
      </c>
      <c r="F751" s="31">
        <v>0</v>
      </c>
      <c r="G751" s="31">
        <v>0</v>
      </c>
      <c r="H751">
        <f t="shared" si="34"/>
        <v>0</v>
      </c>
      <c r="I751">
        <f t="shared" si="35"/>
        <v>0</v>
      </c>
    </row>
    <row r="752" spans="1:9" x14ac:dyDescent="0.25">
      <c r="A752" s="31" t="s">
        <v>4085</v>
      </c>
      <c r="B752" s="181">
        <v>1791</v>
      </c>
      <c r="C752" s="31">
        <v>1</v>
      </c>
      <c r="D752" s="181">
        <v>14983.695565100001</v>
      </c>
      <c r="E752" s="181" t="str">
        <f t="shared" si="33"/>
        <v>1791_1</v>
      </c>
      <c r="F752" s="31">
        <v>0</v>
      </c>
      <c r="G752" s="31">
        <v>0</v>
      </c>
      <c r="H752">
        <f t="shared" si="34"/>
        <v>0</v>
      </c>
      <c r="I752">
        <f t="shared" si="35"/>
        <v>0</v>
      </c>
    </row>
    <row r="753" spans="1:9" x14ac:dyDescent="0.25">
      <c r="A753" s="31" t="s">
        <v>4085</v>
      </c>
      <c r="B753" s="181">
        <v>1792</v>
      </c>
      <c r="C753" s="31">
        <v>1</v>
      </c>
      <c r="D753" s="181">
        <v>4232.5269304800004</v>
      </c>
      <c r="E753" s="181" t="str">
        <f t="shared" si="33"/>
        <v>1792_1</v>
      </c>
      <c r="F753" s="31">
        <v>0</v>
      </c>
      <c r="G753" s="31">
        <v>0</v>
      </c>
      <c r="H753">
        <f t="shared" si="34"/>
        <v>0</v>
      </c>
      <c r="I753">
        <f t="shared" si="35"/>
        <v>0</v>
      </c>
    </row>
    <row r="754" spans="1:9" x14ac:dyDescent="0.25">
      <c r="A754" s="31" t="s">
        <v>4088</v>
      </c>
      <c r="B754" s="181">
        <v>1792</v>
      </c>
      <c r="C754" s="31">
        <v>2</v>
      </c>
      <c r="D754" s="181">
        <v>7035.0434159400002</v>
      </c>
      <c r="E754" s="181" t="str">
        <f t="shared" si="33"/>
        <v>1792_2</v>
      </c>
      <c r="F754" s="31">
        <v>0</v>
      </c>
      <c r="G754" s="31">
        <v>0</v>
      </c>
      <c r="H754">
        <f t="shared" si="34"/>
        <v>0</v>
      </c>
      <c r="I754">
        <f t="shared" si="35"/>
        <v>0</v>
      </c>
    </row>
    <row r="755" spans="1:9" x14ac:dyDescent="0.25">
      <c r="A755" s="31" t="s">
        <v>4078</v>
      </c>
      <c r="B755" s="181">
        <v>1792</v>
      </c>
      <c r="C755" s="31">
        <v>3</v>
      </c>
      <c r="D755" s="181">
        <v>4473.3751961899998</v>
      </c>
      <c r="E755" s="181" t="str">
        <f t="shared" si="33"/>
        <v>1792_3</v>
      </c>
      <c r="F755" s="31">
        <v>0</v>
      </c>
      <c r="G755" s="31">
        <v>0</v>
      </c>
      <c r="H755">
        <f t="shared" si="34"/>
        <v>0</v>
      </c>
      <c r="I755">
        <f t="shared" si="35"/>
        <v>0</v>
      </c>
    </row>
    <row r="756" spans="1:9" x14ac:dyDescent="0.25">
      <c r="A756" s="31" t="s">
        <v>4079</v>
      </c>
      <c r="B756" s="181">
        <v>1792</v>
      </c>
      <c r="C756" s="31">
        <v>4</v>
      </c>
      <c r="D756" s="181">
        <v>2739.7073275100001</v>
      </c>
      <c r="E756" s="181" t="str">
        <f t="shared" si="33"/>
        <v>1792_4</v>
      </c>
      <c r="F756" s="31">
        <v>0</v>
      </c>
      <c r="G756" s="31">
        <v>0</v>
      </c>
      <c r="H756">
        <f t="shared" si="34"/>
        <v>0</v>
      </c>
      <c r="I756">
        <f t="shared" si="35"/>
        <v>0</v>
      </c>
    </row>
    <row r="757" spans="1:9" x14ac:dyDescent="0.25">
      <c r="A757" s="31" t="s">
        <v>4078</v>
      </c>
      <c r="B757" s="181">
        <v>1873</v>
      </c>
      <c r="C757" s="31">
        <v>3</v>
      </c>
      <c r="D757" s="181">
        <v>5942.2405087200004</v>
      </c>
      <c r="E757" s="181" t="str">
        <f t="shared" si="33"/>
        <v>1873_3</v>
      </c>
      <c r="F757" s="31">
        <v>0</v>
      </c>
      <c r="G757" s="31">
        <v>0</v>
      </c>
      <c r="H757">
        <f t="shared" si="34"/>
        <v>0</v>
      </c>
      <c r="I757">
        <f t="shared" si="35"/>
        <v>0</v>
      </c>
    </row>
    <row r="758" spans="1:9" x14ac:dyDescent="0.25">
      <c r="A758" s="31" t="s">
        <v>4078</v>
      </c>
      <c r="B758" s="181">
        <v>2802</v>
      </c>
      <c r="C758" s="31">
        <v>3</v>
      </c>
      <c r="D758" s="181">
        <v>6505.5223120299997</v>
      </c>
      <c r="E758" s="181" t="str">
        <f t="shared" si="33"/>
        <v>2802_3</v>
      </c>
      <c r="F758" s="31">
        <v>0</v>
      </c>
      <c r="G758" s="31">
        <v>0</v>
      </c>
      <c r="H758">
        <f t="shared" si="34"/>
        <v>0</v>
      </c>
      <c r="I758">
        <f t="shared" si="35"/>
        <v>0</v>
      </c>
    </row>
    <row r="759" spans="1:9" x14ac:dyDescent="0.25">
      <c r="A759" s="31" t="s">
        <v>4085</v>
      </c>
      <c r="B759" s="181">
        <v>2804</v>
      </c>
      <c r="C759" s="31">
        <v>1</v>
      </c>
      <c r="D759" s="181">
        <v>5264.0860976800004</v>
      </c>
      <c r="E759" s="181" t="str">
        <f t="shared" si="33"/>
        <v>2804_1</v>
      </c>
      <c r="F759" s="31">
        <v>0</v>
      </c>
      <c r="G759" s="31">
        <v>1</v>
      </c>
      <c r="H759">
        <f t="shared" si="34"/>
        <v>0</v>
      </c>
      <c r="I759" t="str">
        <f t="shared" si="35"/>
        <v>tiivis</v>
      </c>
    </row>
    <row r="760" spans="1:9" x14ac:dyDescent="0.25">
      <c r="A760" s="31" t="s">
        <v>4088</v>
      </c>
      <c r="B760" s="181">
        <v>2804</v>
      </c>
      <c r="C760" s="31">
        <v>2</v>
      </c>
      <c r="D760" s="181">
        <v>8240.8328670899991</v>
      </c>
      <c r="E760" s="181" t="str">
        <f t="shared" si="33"/>
        <v>2804_2</v>
      </c>
      <c r="F760" s="31">
        <v>1</v>
      </c>
      <c r="G760" s="31">
        <v>1</v>
      </c>
      <c r="H760" t="str">
        <f t="shared" si="34"/>
        <v>harva</v>
      </c>
      <c r="I760" t="str">
        <f t="shared" si="35"/>
        <v>tiivis</v>
      </c>
    </row>
    <row r="761" spans="1:9" x14ac:dyDescent="0.25">
      <c r="A761" s="31" t="s">
        <v>4079</v>
      </c>
      <c r="B761" s="181">
        <v>2805</v>
      </c>
      <c r="C761" s="31">
        <v>4</v>
      </c>
      <c r="D761" s="181">
        <v>8062.0515884099996</v>
      </c>
      <c r="E761" s="181" t="str">
        <f t="shared" si="33"/>
        <v>2805_4</v>
      </c>
      <c r="F761" s="31">
        <v>1</v>
      </c>
      <c r="G761" s="31">
        <v>1</v>
      </c>
      <c r="H761" t="str">
        <f t="shared" si="34"/>
        <v>harva</v>
      </c>
      <c r="I761" t="str">
        <f t="shared" si="35"/>
        <v>tiivis</v>
      </c>
    </row>
    <row r="762" spans="1:9" x14ac:dyDescent="0.25">
      <c r="A762" s="31" t="s">
        <v>4088</v>
      </c>
      <c r="B762" s="181">
        <v>2812</v>
      </c>
      <c r="C762" s="31">
        <v>2</v>
      </c>
      <c r="D762" s="181">
        <v>4052.1123889</v>
      </c>
      <c r="E762" s="181" t="str">
        <f t="shared" si="33"/>
        <v>2812_2</v>
      </c>
      <c r="F762" s="31">
        <v>0</v>
      </c>
      <c r="G762" s="31">
        <v>1</v>
      </c>
      <c r="H762">
        <f t="shared" si="34"/>
        <v>0</v>
      </c>
      <c r="I762" t="str">
        <f t="shared" si="35"/>
        <v>tiivis</v>
      </c>
    </row>
    <row r="763" spans="1:9" x14ac:dyDescent="0.25">
      <c r="A763" s="31" t="s">
        <v>4078</v>
      </c>
      <c r="B763" s="181">
        <v>2812</v>
      </c>
      <c r="C763" s="31">
        <v>3</v>
      </c>
      <c r="D763" s="181">
        <v>7425.3292900799997</v>
      </c>
      <c r="E763" s="181" t="str">
        <f t="shared" si="33"/>
        <v>2812_3</v>
      </c>
      <c r="F763" s="31">
        <v>0</v>
      </c>
      <c r="G763" s="31">
        <v>1</v>
      </c>
      <c r="H763">
        <f t="shared" si="34"/>
        <v>0</v>
      </c>
      <c r="I763" t="str">
        <f t="shared" si="35"/>
        <v>tiivis</v>
      </c>
    </row>
    <row r="764" spans="1:9" x14ac:dyDescent="0.25">
      <c r="A764" s="31" t="s">
        <v>4079</v>
      </c>
      <c r="B764" s="181">
        <v>2812</v>
      </c>
      <c r="C764" s="31">
        <v>4</v>
      </c>
      <c r="D764" s="181">
        <v>8544.6941767699991</v>
      </c>
      <c r="E764" s="181" t="str">
        <f t="shared" si="33"/>
        <v>2812_4</v>
      </c>
      <c r="F764" s="31">
        <v>0</v>
      </c>
      <c r="G764" s="31">
        <v>0</v>
      </c>
      <c r="H764">
        <f t="shared" si="34"/>
        <v>0</v>
      </c>
      <c r="I764">
        <f t="shared" si="35"/>
        <v>0</v>
      </c>
    </row>
    <row r="765" spans="1:9" x14ac:dyDescent="0.25">
      <c r="A765" s="31" t="s">
        <v>4085</v>
      </c>
      <c r="B765" s="181">
        <v>2813</v>
      </c>
      <c r="C765" s="31">
        <v>1</v>
      </c>
      <c r="D765" s="181">
        <v>7493.09158372</v>
      </c>
      <c r="E765" s="181" t="str">
        <f t="shared" si="33"/>
        <v>2813_1</v>
      </c>
      <c r="F765" s="31">
        <v>0</v>
      </c>
      <c r="G765" s="31">
        <v>1</v>
      </c>
      <c r="H765">
        <f t="shared" si="34"/>
        <v>0</v>
      </c>
      <c r="I765" t="str">
        <f t="shared" si="35"/>
        <v>tiivis</v>
      </c>
    </row>
    <row r="766" spans="1:9" x14ac:dyDescent="0.25">
      <c r="A766" s="31" t="s">
        <v>4088</v>
      </c>
      <c r="B766" s="181">
        <v>2813</v>
      </c>
      <c r="C766" s="31">
        <v>2</v>
      </c>
      <c r="D766" s="181">
        <v>7468.5626872499997</v>
      </c>
      <c r="E766" s="181" t="str">
        <f t="shared" si="33"/>
        <v>2813_2</v>
      </c>
      <c r="F766" s="31">
        <v>0</v>
      </c>
      <c r="G766" s="31">
        <v>0</v>
      </c>
      <c r="H766">
        <f t="shared" si="34"/>
        <v>0</v>
      </c>
      <c r="I766">
        <f t="shared" si="35"/>
        <v>0</v>
      </c>
    </row>
    <row r="767" spans="1:9" x14ac:dyDescent="0.25">
      <c r="A767" s="31" t="s">
        <v>4078</v>
      </c>
      <c r="B767" s="181">
        <v>2813</v>
      </c>
      <c r="C767" s="31">
        <v>3</v>
      </c>
      <c r="D767" s="181">
        <v>759.46670341599997</v>
      </c>
      <c r="E767" s="181" t="str">
        <f t="shared" si="33"/>
        <v>2813_3</v>
      </c>
      <c r="F767" s="31">
        <v>0</v>
      </c>
      <c r="G767" s="31">
        <v>0</v>
      </c>
      <c r="H767">
        <f t="shared" si="34"/>
        <v>0</v>
      </c>
      <c r="I767">
        <f t="shared" si="35"/>
        <v>0</v>
      </c>
    </row>
    <row r="768" spans="1:9" x14ac:dyDescent="0.25">
      <c r="A768" s="31" t="s">
        <v>4079</v>
      </c>
      <c r="B768" s="181">
        <v>2813</v>
      </c>
      <c r="C768" s="31">
        <v>4</v>
      </c>
      <c r="D768" s="181">
        <v>1771.7538111900001</v>
      </c>
      <c r="E768" s="181" t="str">
        <f t="shared" si="33"/>
        <v>2813_4</v>
      </c>
      <c r="F768" s="31">
        <v>0</v>
      </c>
      <c r="G768" s="31">
        <v>0</v>
      </c>
      <c r="H768">
        <f t="shared" si="34"/>
        <v>0</v>
      </c>
      <c r="I768">
        <f t="shared" si="35"/>
        <v>0</v>
      </c>
    </row>
    <row r="769" spans="1:9" x14ac:dyDescent="0.25">
      <c r="A769" s="31" t="s">
        <v>4085</v>
      </c>
      <c r="B769" s="181">
        <v>2814</v>
      </c>
      <c r="C769" s="31">
        <v>1</v>
      </c>
      <c r="D769" s="181">
        <v>846.27344971900004</v>
      </c>
      <c r="E769" s="181" t="str">
        <f t="shared" si="33"/>
        <v>2814_1</v>
      </c>
      <c r="F769" s="31">
        <v>0</v>
      </c>
      <c r="G769" s="31">
        <v>1</v>
      </c>
      <c r="H769">
        <f t="shared" si="34"/>
        <v>0</v>
      </c>
      <c r="I769" t="str">
        <f t="shared" si="35"/>
        <v>tiivis</v>
      </c>
    </row>
    <row r="770" spans="1:9" x14ac:dyDescent="0.25">
      <c r="A770" s="31" t="s">
        <v>4088</v>
      </c>
      <c r="B770" s="181">
        <v>2815</v>
      </c>
      <c r="C770" s="31">
        <v>2</v>
      </c>
      <c r="D770" s="181">
        <v>4002.5899378099998</v>
      </c>
      <c r="E770" s="181" t="str">
        <f t="shared" si="33"/>
        <v>2815_2</v>
      </c>
      <c r="F770" s="31">
        <v>0</v>
      </c>
      <c r="G770" s="31">
        <v>0</v>
      </c>
      <c r="H770">
        <f t="shared" si="34"/>
        <v>0</v>
      </c>
      <c r="I770">
        <f t="shared" si="35"/>
        <v>0</v>
      </c>
    </row>
    <row r="771" spans="1:9" x14ac:dyDescent="0.25">
      <c r="A771" s="31" t="s">
        <v>4085</v>
      </c>
      <c r="B771" s="181">
        <v>2821</v>
      </c>
      <c r="C771" s="31">
        <v>1</v>
      </c>
      <c r="D771" s="181">
        <v>3147.2692864099999</v>
      </c>
      <c r="E771" s="181" t="str">
        <f t="shared" ref="E771:E834" si="36">CONCATENATE(B771,"_",C771)</f>
        <v>2821_1</v>
      </c>
      <c r="F771" s="31">
        <v>0</v>
      </c>
      <c r="G771" s="31">
        <v>1</v>
      </c>
      <c r="H771">
        <f t="shared" ref="H771:H834" si="37">IF(F771=1,"harva",0)</f>
        <v>0</v>
      </c>
      <c r="I771" t="str">
        <f t="shared" ref="I771:I834" si="38">IF(G771=1,"tiivis",0)</f>
        <v>tiivis</v>
      </c>
    </row>
    <row r="772" spans="1:9" x14ac:dyDescent="0.25">
      <c r="A772" s="31" t="s">
        <v>4088</v>
      </c>
      <c r="B772" s="181">
        <v>2821</v>
      </c>
      <c r="C772" s="31">
        <v>2</v>
      </c>
      <c r="D772" s="181">
        <v>5231.3399405399996</v>
      </c>
      <c r="E772" s="181" t="str">
        <f t="shared" si="36"/>
        <v>2821_2</v>
      </c>
      <c r="F772" s="31">
        <v>0</v>
      </c>
      <c r="G772" s="31">
        <v>1</v>
      </c>
      <c r="H772">
        <f t="shared" si="37"/>
        <v>0</v>
      </c>
      <c r="I772" t="str">
        <f t="shared" si="38"/>
        <v>tiivis</v>
      </c>
    </row>
    <row r="773" spans="1:9" x14ac:dyDescent="0.25">
      <c r="A773" s="31" t="s">
        <v>4078</v>
      </c>
      <c r="B773" s="181">
        <v>2821</v>
      </c>
      <c r="C773" s="31">
        <v>3</v>
      </c>
      <c r="D773" s="181">
        <v>2822.66062659</v>
      </c>
      <c r="E773" s="181" t="str">
        <f t="shared" si="36"/>
        <v>2821_3</v>
      </c>
      <c r="F773" s="31">
        <v>0</v>
      </c>
      <c r="G773" s="31">
        <v>0</v>
      </c>
      <c r="H773">
        <f t="shared" si="37"/>
        <v>0</v>
      </c>
      <c r="I773">
        <f t="shared" si="38"/>
        <v>0</v>
      </c>
    </row>
    <row r="774" spans="1:9" x14ac:dyDescent="0.25">
      <c r="A774" s="31" t="s">
        <v>4085</v>
      </c>
      <c r="B774" s="181">
        <v>2823</v>
      </c>
      <c r="C774" s="31">
        <v>1</v>
      </c>
      <c r="D774" s="181">
        <v>4052.5620055200002</v>
      </c>
      <c r="E774" s="181" t="str">
        <f t="shared" si="36"/>
        <v>2823_1</v>
      </c>
      <c r="F774" s="31">
        <v>0</v>
      </c>
      <c r="G774" s="31">
        <v>0</v>
      </c>
      <c r="H774">
        <f t="shared" si="37"/>
        <v>0</v>
      </c>
      <c r="I774">
        <f t="shared" si="38"/>
        <v>0</v>
      </c>
    </row>
    <row r="775" spans="1:9" x14ac:dyDescent="0.25">
      <c r="A775" s="31" t="s">
        <v>4088</v>
      </c>
      <c r="B775" s="181">
        <v>2823</v>
      </c>
      <c r="C775" s="31">
        <v>2</v>
      </c>
      <c r="D775" s="181">
        <v>6139.3122187899999</v>
      </c>
      <c r="E775" s="181" t="str">
        <f t="shared" si="36"/>
        <v>2823_2</v>
      </c>
      <c r="F775" s="31">
        <v>0</v>
      </c>
      <c r="G775" s="31">
        <v>0</v>
      </c>
      <c r="H775">
        <f t="shared" si="37"/>
        <v>0</v>
      </c>
      <c r="I775">
        <f t="shared" si="38"/>
        <v>0</v>
      </c>
    </row>
    <row r="776" spans="1:9" x14ac:dyDescent="0.25">
      <c r="A776" s="31" t="s">
        <v>4085</v>
      </c>
      <c r="B776" s="181">
        <v>2824</v>
      </c>
      <c r="C776" s="31">
        <v>1</v>
      </c>
      <c r="D776" s="181">
        <v>5803.9809178799997</v>
      </c>
      <c r="E776" s="181" t="str">
        <f t="shared" si="36"/>
        <v>2824_1</v>
      </c>
      <c r="F776" s="31">
        <v>0</v>
      </c>
      <c r="G776" s="31">
        <v>0</v>
      </c>
      <c r="H776">
        <f t="shared" si="37"/>
        <v>0</v>
      </c>
      <c r="I776">
        <f t="shared" si="38"/>
        <v>0</v>
      </c>
    </row>
    <row r="777" spans="1:9" x14ac:dyDescent="0.25">
      <c r="A777" s="31" t="s">
        <v>4088</v>
      </c>
      <c r="B777" s="181">
        <v>2824</v>
      </c>
      <c r="C777" s="31">
        <v>2</v>
      </c>
      <c r="D777" s="181">
        <v>4481.3971007</v>
      </c>
      <c r="E777" s="181" t="str">
        <f t="shared" si="36"/>
        <v>2824_2</v>
      </c>
      <c r="F777" s="31">
        <v>0</v>
      </c>
      <c r="G777" s="31">
        <v>0</v>
      </c>
      <c r="H777">
        <f t="shared" si="37"/>
        <v>0</v>
      </c>
      <c r="I777">
        <f t="shared" si="38"/>
        <v>0</v>
      </c>
    </row>
    <row r="778" spans="1:9" x14ac:dyDescent="0.25">
      <c r="A778" s="31" t="s">
        <v>4078</v>
      </c>
      <c r="B778" s="181">
        <v>2824</v>
      </c>
      <c r="C778" s="31">
        <v>3</v>
      </c>
      <c r="D778" s="181">
        <v>6537.8034210300002</v>
      </c>
      <c r="E778" s="181" t="str">
        <f t="shared" si="36"/>
        <v>2824_3</v>
      </c>
      <c r="F778" s="31">
        <v>0</v>
      </c>
      <c r="G778" s="31">
        <v>0</v>
      </c>
      <c r="H778">
        <f t="shared" si="37"/>
        <v>0</v>
      </c>
      <c r="I778">
        <f t="shared" si="38"/>
        <v>0</v>
      </c>
    </row>
    <row r="779" spans="1:9" x14ac:dyDescent="0.25">
      <c r="A779" s="31" t="s">
        <v>4079</v>
      </c>
      <c r="B779" s="181">
        <v>2824</v>
      </c>
      <c r="C779" s="31">
        <v>4</v>
      </c>
      <c r="D779" s="181">
        <v>3466.84090225</v>
      </c>
      <c r="E779" s="181" t="str">
        <f t="shared" si="36"/>
        <v>2824_4</v>
      </c>
      <c r="F779" s="31">
        <v>0</v>
      </c>
      <c r="G779" s="31">
        <v>0</v>
      </c>
      <c r="H779">
        <f t="shared" si="37"/>
        <v>0</v>
      </c>
      <c r="I779">
        <f t="shared" si="38"/>
        <v>0</v>
      </c>
    </row>
    <row r="780" spans="1:9" x14ac:dyDescent="0.25">
      <c r="A780" s="31" t="s">
        <v>4080</v>
      </c>
      <c r="B780" s="181">
        <v>2824</v>
      </c>
      <c r="C780" s="31">
        <v>5</v>
      </c>
      <c r="D780" s="181">
        <v>5399.7354328199999</v>
      </c>
      <c r="E780" s="181" t="str">
        <f t="shared" si="36"/>
        <v>2824_5</v>
      </c>
      <c r="F780" s="31">
        <v>0</v>
      </c>
      <c r="G780" s="31">
        <v>0</v>
      </c>
      <c r="H780">
        <f t="shared" si="37"/>
        <v>0</v>
      </c>
      <c r="I780">
        <f t="shared" si="38"/>
        <v>0</v>
      </c>
    </row>
    <row r="781" spans="1:9" x14ac:dyDescent="0.25">
      <c r="A781" s="31" t="s">
        <v>4085</v>
      </c>
      <c r="B781" s="181">
        <v>2825</v>
      </c>
      <c r="C781" s="31">
        <v>1</v>
      </c>
      <c r="D781" s="181">
        <v>10500.4139837</v>
      </c>
      <c r="E781" s="181" t="str">
        <f t="shared" si="36"/>
        <v>2825_1</v>
      </c>
      <c r="F781" s="31">
        <v>1</v>
      </c>
      <c r="G781" s="31">
        <v>1</v>
      </c>
      <c r="H781" t="str">
        <f t="shared" si="37"/>
        <v>harva</v>
      </c>
      <c r="I781" t="str">
        <f t="shared" si="38"/>
        <v>tiivis</v>
      </c>
    </row>
    <row r="782" spans="1:9" x14ac:dyDescent="0.25">
      <c r="A782" s="31" t="s">
        <v>4078</v>
      </c>
      <c r="B782" s="181">
        <v>2825</v>
      </c>
      <c r="C782" s="31">
        <v>3</v>
      </c>
      <c r="D782" s="181">
        <v>6053.7835640499998</v>
      </c>
      <c r="E782" s="181" t="str">
        <f t="shared" si="36"/>
        <v>2825_3</v>
      </c>
      <c r="F782" s="31">
        <v>0</v>
      </c>
      <c r="G782" s="31">
        <v>0</v>
      </c>
      <c r="H782">
        <f t="shared" si="37"/>
        <v>0</v>
      </c>
      <c r="I782">
        <f t="shared" si="38"/>
        <v>0</v>
      </c>
    </row>
    <row r="783" spans="1:9" x14ac:dyDescent="0.25">
      <c r="A783" s="31" t="s">
        <v>4085</v>
      </c>
      <c r="B783" s="181">
        <v>2826</v>
      </c>
      <c r="C783" s="31">
        <v>1</v>
      </c>
      <c r="D783" s="181">
        <v>3870.1854540300001</v>
      </c>
      <c r="E783" s="181" t="str">
        <f t="shared" si="36"/>
        <v>2826_1</v>
      </c>
      <c r="F783" s="31">
        <v>0</v>
      </c>
      <c r="G783" s="31">
        <v>1</v>
      </c>
      <c r="H783">
        <f t="shared" si="37"/>
        <v>0</v>
      </c>
      <c r="I783" t="str">
        <f t="shared" si="38"/>
        <v>tiivis</v>
      </c>
    </row>
    <row r="784" spans="1:9" x14ac:dyDescent="0.25">
      <c r="A784" s="31" t="s">
        <v>4085</v>
      </c>
      <c r="B784" s="181">
        <v>2831</v>
      </c>
      <c r="C784" s="31">
        <v>1</v>
      </c>
      <c r="D784" s="181">
        <v>6708.3826044300004</v>
      </c>
      <c r="E784" s="181" t="str">
        <f t="shared" si="36"/>
        <v>2831_1</v>
      </c>
      <c r="F784" s="31">
        <v>0</v>
      </c>
      <c r="G784" s="31">
        <v>0</v>
      </c>
      <c r="H784">
        <f t="shared" si="37"/>
        <v>0</v>
      </c>
      <c r="I784">
        <f t="shared" si="38"/>
        <v>0</v>
      </c>
    </row>
    <row r="785" spans="1:9" x14ac:dyDescent="0.25">
      <c r="A785" s="31" t="s">
        <v>4088</v>
      </c>
      <c r="B785" s="181">
        <v>2831</v>
      </c>
      <c r="C785" s="31">
        <v>2</v>
      </c>
      <c r="D785" s="181">
        <v>3827.1546405700001</v>
      </c>
      <c r="E785" s="181" t="str">
        <f t="shared" si="36"/>
        <v>2831_2</v>
      </c>
      <c r="F785" s="31">
        <v>0</v>
      </c>
      <c r="G785" s="31">
        <v>0</v>
      </c>
      <c r="H785">
        <f t="shared" si="37"/>
        <v>0</v>
      </c>
      <c r="I785">
        <f t="shared" si="38"/>
        <v>0</v>
      </c>
    </row>
    <row r="786" spans="1:9" x14ac:dyDescent="0.25">
      <c r="A786" s="31" t="s">
        <v>4078</v>
      </c>
      <c r="B786" s="181">
        <v>2831</v>
      </c>
      <c r="C786" s="31">
        <v>3</v>
      </c>
      <c r="D786" s="181">
        <v>3473.8423923300002</v>
      </c>
      <c r="E786" s="181" t="str">
        <f t="shared" si="36"/>
        <v>2831_3</v>
      </c>
      <c r="F786" s="31">
        <v>0</v>
      </c>
      <c r="G786" s="31">
        <v>0</v>
      </c>
      <c r="H786">
        <f t="shared" si="37"/>
        <v>0</v>
      </c>
      <c r="I786">
        <f t="shared" si="38"/>
        <v>0</v>
      </c>
    </row>
    <row r="787" spans="1:9" x14ac:dyDescent="0.25">
      <c r="A787" s="31" t="s">
        <v>4085</v>
      </c>
      <c r="B787" s="181">
        <v>2832</v>
      </c>
      <c r="C787" s="31">
        <v>1</v>
      </c>
      <c r="D787" s="181">
        <v>6285.8155497600001</v>
      </c>
      <c r="E787" s="181" t="str">
        <f t="shared" si="36"/>
        <v>2832_1</v>
      </c>
      <c r="F787" s="31">
        <v>0</v>
      </c>
      <c r="G787" s="31">
        <v>0</v>
      </c>
      <c r="H787">
        <f t="shared" si="37"/>
        <v>0</v>
      </c>
      <c r="I787">
        <f t="shared" si="38"/>
        <v>0</v>
      </c>
    </row>
    <row r="788" spans="1:9" x14ac:dyDescent="0.25">
      <c r="A788" s="31" t="s">
        <v>4088</v>
      </c>
      <c r="B788" s="181">
        <v>2832</v>
      </c>
      <c r="C788" s="31">
        <v>2</v>
      </c>
      <c r="D788" s="181">
        <v>4608.0128827600001</v>
      </c>
      <c r="E788" s="181" t="str">
        <f t="shared" si="36"/>
        <v>2832_2</v>
      </c>
      <c r="F788" s="31">
        <v>0</v>
      </c>
      <c r="G788" s="31">
        <v>0</v>
      </c>
      <c r="H788">
        <f t="shared" si="37"/>
        <v>0</v>
      </c>
      <c r="I788">
        <f t="shared" si="38"/>
        <v>0</v>
      </c>
    </row>
    <row r="789" spans="1:9" x14ac:dyDescent="0.25">
      <c r="A789" s="31" t="s">
        <v>4078</v>
      </c>
      <c r="B789" s="181">
        <v>2832</v>
      </c>
      <c r="C789" s="31">
        <v>3</v>
      </c>
      <c r="D789" s="181">
        <v>5899.8066445900004</v>
      </c>
      <c r="E789" s="181" t="str">
        <f t="shared" si="36"/>
        <v>2832_3</v>
      </c>
      <c r="F789" s="31">
        <v>0</v>
      </c>
      <c r="G789" s="31">
        <v>0</v>
      </c>
      <c r="H789">
        <f t="shared" si="37"/>
        <v>0</v>
      </c>
      <c r="I789">
        <f t="shared" si="38"/>
        <v>0</v>
      </c>
    </row>
    <row r="790" spans="1:9" x14ac:dyDescent="0.25">
      <c r="A790" s="31" t="s">
        <v>4079</v>
      </c>
      <c r="B790" s="181">
        <v>2832</v>
      </c>
      <c r="C790" s="31">
        <v>4</v>
      </c>
      <c r="D790" s="181">
        <v>4844.52502181</v>
      </c>
      <c r="E790" s="181" t="str">
        <f t="shared" si="36"/>
        <v>2832_4</v>
      </c>
      <c r="F790" s="31">
        <v>0</v>
      </c>
      <c r="G790" s="31">
        <v>1</v>
      </c>
      <c r="H790">
        <f t="shared" si="37"/>
        <v>0</v>
      </c>
      <c r="I790" t="str">
        <f t="shared" si="38"/>
        <v>tiivis</v>
      </c>
    </row>
    <row r="791" spans="1:9" x14ac:dyDescent="0.25">
      <c r="A791" s="31" t="s">
        <v>4080</v>
      </c>
      <c r="B791" s="181">
        <v>2832</v>
      </c>
      <c r="C791" s="31">
        <v>5</v>
      </c>
      <c r="D791" s="181">
        <v>7517.6724145500002</v>
      </c>
      <c r="E791" s="181" t="str">
        <f t="shared" si="36"/>
        <v>2832_5</v>
      </c>
      <c r="F791" s="31">
        <v>0</v>
      </c>
      <c r="G791" s="31">
        <v>0</v>
      </c>
      <c r="H791">
        <f t="shared" si="37"/>
        <v>0</v>
      </c>
      <c r="I791">
        <f t="shared" si="38"/>
        <v>0</v>
      </c>
    </row>
    <row r="792" spans="1:9" x14ac:dyDescent="0.25">
      <c r="A792" s="31" t="s">
        <v>4085</v>
      </c>
      <c r="B792" s="181">
        <v>2834</v>
      </c>
      <c r="C792" s="31">
        <v>1</v>
      </c>
      <c r="D792" s="181">
        <v>6207.0755113200003</v>
      </c>
      <c r="E792" s="181" t="str">
        <f t="shared" si="36"/>
        <v>2834_1</v>
      </c>
      <c r="F792" s="31">
        <v>0</v>
      </c>
      <c r="G792" s="31">
        <v>0</v>
      </c>
      <c r="H792">
        <f t="shared" si="37"/>
        <v>0</v>
      </c>
      <c r="I792">
        <f t="shared" si="38"/>
        <v>0</v>
      </c>
    </row>
    <row r="793" spans="1:9" x14ac:dyDescent="0.25">
      <c r="A793" s="31" t="s">
        <v>4088</v>
      </c>
      <c r="B793" s="181">
        <v>2841</v>
      </c>
      <c r="C793" s="31">
        <v>2</v>
      </c>
      <c r="D793" s="181">
        <v>5690.6158136699996</v>
      </c>
      <c r="E793" s="181" t="str">
        <f t="shared" si="36"/>
        <v>2841_2</v>
      </c>
      <c r="F793" s="31">
        <v>0</v>
      </c>
      <c r="G793" s="31">
        <v>0</v>
      </c>
      <c r="H793">
        <f t="shared" si="37"/>
        <v>0</v>
      </c>
      <c r="I793">
        <f t="shared" si="38"/>
        <v>0</v>
      </c>
    </row>
    <row r="794" spans="1:9" x14ac:dyDescent="0.25">
      <c r="A794" s="31" t="s">
        <v>4078</v>
      </c>
      <c r="B794" s="181">
        <v>2841</v>
      </c>
      <c r="C794" s="31">
        <v>3</v>
      </c>
      <c r="D794" s="181">
        <v>6491.39594399</v>
      </c>
      <c r="E794" s="181" t="str">
        <f t="shared" si="36"/>
        <v>2841_3</v>
      </c>
      <c r="F794" s="31">
        <v>0</v>
      </c>
      <c r="G794" s="31">
        <v>0</v>
      </c>
      <c r="H794">
        <f t="shared" si="37"/>
        <v>0</v>
      </c>
      <c r="I794">
        <f t="shared" si="38"/>
        <v>0</v>
      </c>
    </row>
    <row r="795" spans="1:9" x14ac:dyDescent="0.25">
      <c r="A795" s="31" t="s">
        <v>4085</v>
      </c>
      <c r="B795" s="181">
        <v>2843</v>
      </c>
      <c r="C795" s="31">
        <v>1</v>
      </c>
      <c r="D795" s="181">
        <v>9891.6540433499995</v>
      </c>
      <c r="E795" s="181" t="str">
        <f t="shared" si="36"/>
        <v>2843_1</v>
      </c>
      <c r="F795" s="31">
        <v>0</v>
      </c>
      <c r="G795" s="31">
        <v>1</v>
      </c>
      <c r="H795">
        <f t="shared" si="37"/>
        <v>0</v>
      </c>
      <c r="I795" t="str">
        <f t="shared" si="38"/>
        <v>tiivis</v>
      </c>
    </row>
    <row r="796" spans="1:9" x14ac:dyDescent="0.25">
      <c r="A796" s="31" t="s">
        <v>4085</v>
      </c>
      <c r="B796" s="181">
        <v>2846</v>
      </c>
      <c r="C796" s="31">
        <v>1</v>
      </c>
      <c r="D796" s="181">
        <v>2928.6516054899998</v>
      </c>
      <c r="E796" s="181" t="str">
        <f t="shared" si="36"/>
        <v>2846_1</v>
      </c>
      <c r="F796" s="31">
        <v>0</v>
      </c>
      <c r="G796" s="31">
        <v>1</v>
      </c>
      <c r="H796">
        <f t="shared" si="37"/>
        <v>0</v>
      </c>
      <c r="I796" t="str">
        <f t="shared" si="38"/>
        <v>tiivis</v>
      </c>
    </row>
    <row r="797" spans="1:9" x14ac:dyDescent="0.25">
      <c r="A797" s="31" t="s">
        <v>4088</v>
      </c>
      <c r="B797" s="181">
        <v>2846</v>
      </c>
      <c r="C797" s="31">
        <v>2</v>
      </c>
      <c r="D797" s="181">
        <v>7248.0405689700001</v>
      </c>
      <c r="E797" s="181" t="str">
        <f t="shared" si="36"/>
        <v>2846_2</v>
      </c>
      <c r="F797" s="31">
        <v>0</v>
      </c>
      <c r="G797" s="31">
        <v>1</v>
      </c>
      <c r="H797">
        <f t="shared" si="37"/>
        <v>0</v>
      </c>
      <c r="I797" t="str">
        <f t="shared" si="38"/>
        <v>tiivis</v>
      </c>
    </row>
    <row r="798" spans="1:9" x14ac:dyDescent="0.25">
      <c r="A798" s="31" t="s">
        <v>4078</v>
      </c>
      <c r="B798" s="181">
        <v>2846</v>
      </c>
      <c r="C798" s="31">
        <v>3</v>
      </c>
      <c r="D798" s="181">
        <v>4578.0610401699996</v>
      </c>
      <c r="E798" s="181" t="str">
        <f t="shared" si="36"/>
        <v>2846_3</v>
      </c>
      <c r="F798" s="31">
        <v>0</v>
      </c>
      <c r="G798" s="31">
        <v>1</v>
      </c>
      <c r="H798">
        <f t="shared" si="37"/>
        <v>0</v>
      </c>
      <c r="I798" t="str">
        <f t="shared" si="38"/>
        <v>tiivis</v>
      </c>
    </row>
    <row r="799" spans="1:9" x14ac:dyDescent="0.25">
      <c r="A799" s="31" t="s">
        <v>4079</v>
      </c>
      <c r="B799" s="181">
        <v>2846</v>
      </c>
      <c r="C799" s="31">
        <v>4</v>
      </c>
      <c r="D799" s="181">
        <v>5718.1709653300004</v>
      </c>
      <c r="E799" s="181" t="str">
        <f t="shared" si="36"/>
        <v>2846_4</v>
      </c>
      <c r="F799" s="31">
        <v>0</v>
      </c>
      <c r="G799" s="31">
        <v>1</v>
      </c>
      <c r="H799">
        <f t="shared" si="37"/>
        <v>0</v>
      </c>
      <c r="I799" t="str">
        <f t="shared" si="38"/>
        <v>tiivis</v>
      </c>
    </row>
    <row r="800" spans="1:9" x14ac:dyDescent="0.25">
      <c r="A800" s="31" t="s">
        <v>4080</v>
      </c>
      <c r="B800" s="181">
        <v>2846</v>
      </c>
      <c r="C800" s="31">
        <v>5</v>
      </c>
      <c r="D800" s="181">
        <v>9415.3365088400005</v>
      </c>
      <c r="E800" s="181" t="str">
        <f t="shared" si="36"/>
        <v>2846_5</v>
      </c>
      <c r="F800" s="31">
        <v>0</v>
      </c>
      <c r="G800" s="31">
        <v>1</v>
      </c>
      <c r="H800">
        <f t="shared" si="37"/>
        <v>0</v>
      </c>
      <c r="I800" t="str">
        <f t="shared" si="38"/>
        <v>tiivis</v>
      </c>
    </row>
    <row r="801" spans="1:9" x14ac:dyDescent="0.25">
      <c r="A801" s="31" t="s">
        <v>4081</v>
      </c>
      <c r="B801" s="181">
        <v>2846</v>
      </c>
      <c r="C801" s="31">
        <v>6</v>
      </c>
      <c r="D801" s="181">
        <v>1150.2585162800001</v>
      </c>
      <c r="E801" s="181" t="str">
        <f t="shared" si="36"/>
        <v>2846_6</v>
      </c>
      <c r="F801" s="31">
        <v>0</v>
      </c>
      <c r="G801" s="31">
        <v>1</v>
      </c>
      <c r="H801">
        <f t="shared" si="37"/>
        <v>0</v>
      </c>
      <c r="I801" t="str">
        <f t="shared" si="38"/>
        <v>tiivis</v>
      </c>
    </row>
    <row r="802" spans="1:9" x14ac:dyDescent="0.25">
      <c r="A802" s="31" t="s">
        <v>4085</v>
      </c>
      <c r="B802" s="181">
        <v>2850</v>
      </c>
      <c r="C802" s="31">
        <v>1</v>
      </c>
      <c r="D802" s="181">
        <v>7888.7655162299998</v>
      </c>
      <c r="E802" s="181" t="str">
        <f t="shared" si="36"/>
        <v>2850_1</v>
      </c>
      <c r="F802" s="31">
        <v>1</v>
      </c>
      <c r="G802" s="31">
        <v>1</v>
      </c>
      <c r="H802" t="str">
        <f t="shared" si="37"/>
        <v>harva</v>
      </c>
      <c r="I802" t="str">
        <f t="shared" si="38"/>
        <v>tiivis</v>
      </c>
    </row>
    <row r="803" spans="1:9" x14ac:dyDescent="0.25">
      <c r="A803" s="31" t="s">
        <v>4085</v>
      </c>
      <c r="B803" s="181">
        <v>2853</v>
      </c>
      <c r="C803" s="31">
        <v>1</v>
      </c>
      <c r="D803" s="181">
        <v>1201.92214638</v>
      </c>
      <c r="E803" s="181" t="str">
        <f t="shared" si="36"/>
        <v>2853_1</v>
      </c>
      <c r="F803" s="31">
        <v>0</v>
      </c>
      <c r="G803" s="31">
        <v>1</v>
      </c>
      <c r="H803">
        <f t="shared" si="37"/>
        <v>0</v>
      </c>
      <c r="I803" t="str">
        <f t="shared" si="38"/>
        <v>tiivis</v>
      </c>
    </row>
    <row r="804" spans="1:9" x14ac:dyDescent="0.25">
      <c r="A804" s="31" t="s">
        <v>4088</v>
      </c>
      <c r="B804" s="181">
        <v>2853</v>
      </c>
      <c r="C804" s="31">
        <v>2</v>
      </c>
      <c r="D804" s="181">
        <v>1223.4942284700001</v>
      </c>
      <c r="E804" s="181" t="str">
        <f t="shared" si="36"/>
        <v>2853_2</v>
      </c>
      <c r="F804" s="31">
        <v>0</v>
      </c>
      <c r="G804" s="31">
        <v>1</v>
      </c>
      <c r="H804">
        <f t="shared" si="37"/>
        <v>0</v>
      </c>
      <c r="I804" t="str">
        <f t="shared" si="38"/>
        <v>tiivis</v>
      </c>
    </row>
    <row r="805" spans="1:9" x14ac:dyDescent="0.25">
      <c r="A805" s="31" t="s">
        <v>4078</v>
      </c>
      <c r="B805" s="181">
        <v>2853</v>
      </c>
      <c r="C805" s="31">
        <v>3</v>
      </c>
      <c r="D805" s="181">
        <v>5156.77315619</v>
      </c>
      <c r="E805" s="181" t="str">
        <f t="shared" si="36"/>
        <v>2853_3</v>
      </c>
      <c r="F805" s="31">
        <v>0</v>
      </c>
      <c r="G805" s="31">
        <v>0</v>
      </c>
      <c r="H805">
        <f t="shared" si="37"/>
        <v>0</v>
      </c>
      <c r="I805">
        <f t="shared" si="38"/>
        <v>0</v>
      </c>
    </row>
    <row r="806" spans="1:9" x14ac:dyDescent="0.25">
      <c r="A806" s="31" t="s">
        <v>4085</v>
      </c>
      <c r="B806" s="181">
        <v>2855</v>
      </c>
      <c r="C806" s="31">
        <v>1</v>
      </c>
      <c r="D806" s="181">
        <v>8634.4814598899993</v>
      </c>
      <c r="E806" s="181" t="str">
        <f t="shared" si="36"/>
        <v>2855_1</v>
      </c>
      <c r="F806" s="31">
        <v>0</v>
      </c>
      <c r="G806" s="31">
        <v>0</v>
      </c>
      <c r="H806">
        <f t="shared" si="37"/>
        <v>0</v>
      </c>
      <c r="I806">
        <f t="shared" si="38"/>
        <v>0</v>
      </c>
    </row>
    <row r="807" spans="1:9" x14ac:dyDescent="0.25">
      <c r="A807" s="31" t="s">
        <v>4078</v>
      </c>
      <c r="B807" s="181">
        <v>2855</v>
      </c>
      <c r="C807" s="31">
        <v>3</v>
      </c>
      <c r="D807" s="181">
        <v>6156.6809980400003</v>
      </c>
      <c r="E807" s="181" t="str">
        <f t="shared" si="36"/>
        <v>2855_3</v>
      </c>
      <c r="F807" s="31">
        <v>0</v>
      </c>
      <c r="G807" s="31">
        <v>0</v>
      </c>
      <c r="H807">
        <f t="shared" si="37"/>
        <v>0</v>
      </c>
      <c r="I807">
        <f t="shared" si="38"/>
        <v>0</v>
      </c>
    </row>
    <row r="808" spans="1:9" x14ac:dyDescent="0.25">
      <c r="A808" s="31" t="s">
        <v>4079</v>
      </c>
      <c r="B808" s="181">
        <v>2855</v>
      </c>
      <c r="C808" s="31">
        <v>4</v>
      </c>
      <c r="D808" s="181">
        <v>5993.0482620100001</v>
      </c>
      <c r="E808" s="181" t="str">
        <f t="shared" si="36"/>
        <v>2855_4</v>
      </c>
      <c r="F808" s="31">
        <v>0</v>
      </c>
      <c r="G808" s="31">
        <v>0</v>
      </c>
      <c r="H808">
        <f t="shared" si="37"/>
        <v>0</v>
      </c>
      <c r="I808">
        <f t="shared" si="38"/>
        <v>0</v>
      </c>
    </row>
    <row r="809" spans="1:9" x14ac:dyDescent="0.25">
      <c r="A809" s="31" t="s">
        <v>4085</v>
      </c>
      <c r="B809" s="181">
        <v>2862</v>
      </c>
      <c r="C809" s="31">
        <v>1</v>
      </c>
      <c r="D809" s="181">
        <v>2170.6644987300001</v>
      </c>
      <c r="E809" s="181" t="str">
        <f t="shared" si="36"/>
        <v>2862_1</v>
      </c>
      <c r="F809" s="31">
        <v>0</v>
      </c>
      <c r="G809" s="31">
        <v>0</v>
      </c>
      <c r="H809">
        <f t="shared" si="37"/>
        <v>0</v>
      </c>
      <c r="I809">
        <f t="shared" si="38"/>
        <v>0</v>
      </c>
    </row>
    <row r="810" spans="1:9" x14ac:dyDescent="0.25">
      <c r="A810" s="31" t="s">
        <v>4085</v>
      </c>
      <c r="B810" s="181">
        <v>2871</v>
      </c>
      <c r="C810" s="31">
        <v>1</v>
      </c>
      <c r="D810" s="181">
        <v>4107.9337991900002</v>
      </c>
      <c r="E810" s="181" t="str">
        <f t="shared" si="36"/>
        <v>2871_1</v>
      </c>
      <c r="F810" s="31">
        <v>0</v>
      </c>
      <c r="G810" s="31">
        <v>0</v>
      </c>
      <c r="H810">
        <f t="shared" si="37"/>
        <v>0</v>
      </c>
      <c r="I810">
        <f t="shared" si="38"/>
        <v>0</v>
      </c>
    </row>
    <row r="811" spans="1:9" x14ac:dyDescent="0.25">
      <c r="A811" s="31" t="s">
        <v>4088</v>
      </c>
      <c r="B811" s="181">
        <v>2871</v>
      </c>
      <c r="C811" s="31">
        <v>2</v>
      </c>
      <c r="D811" s="181">
        <v>5312.7753644699997</v>
      </c>
      <c r="E811" s="181" t="str">
        <f t="shared" si="36"/>
        <v>2871_2</v>
      </c>
      <c r="F811" s="31">
        <v>0</v>
      </c>
      <c r="G811" s="31">
        <v>0</v>
      </c>
      <c r="H811">
        <f t="shared" si="37"/>
        <v>0</v>
      </c>
      <c r="I811">
        <f t="shared" si="38"/>
        <v>0</v>
      </c>
    </row>
    <row r="812" spans="1:9" x14ac:dyDescent="0.25">
      <c r="A812" s="31" t="s">
        <v>4078</v>
      </c>
      <c r="B812" s="181">
        <v>2871</v>
      </c>
      <c r="C812" s="31">
        <v>3</v>
      </c>
      <c r="D812" s="181">
        <v>3128.2247773499998</v>
      </c>
      <c r="E812" s="181" t="str">
        <f t="shared" si="36"/>
        <v>2871_3</v>
      </c>
      <c r="F812" s="31">
        <v>0</v>
      </c>
      <c r="G812" s="31">
        <v>0</v>
      </c>
      <c r="H812">
        <f t="shared" si="37"/>
        <v>0</v>
      </c>
      <c r="I812">
        <f t="shared" si="38"/>
        <v>0</v>
      </c>
    </row>
    <row r="813" spans="1:9" x14ac:dyDescent="0.25">
      <c r="A813" s="31" t="s">
        <v>4079</v>
      </c>
      <c r="B813" s="181">
        <v>2871</v>
      </c>
      <c r="C813" s="31">
        <v>4</v>
      </c>
      <c r="D813" s="181">
        <v>6532.3550762000004</v>
      </c>
      <c r="E813" s="181" t="str">
        <f t="shared" si="36"/>
        <v>2871_4</v>
      </c>
      <c r="F813" s="31">
        <v>0</v>
      </c>
      <c r="G813" s="31">
        <v>0</v>
      </c>
      <c r="H813">
        <f t="shared" si="37"/>
        <v>0</v>
      </c>
      <c r="I813">
        <f t="shared" si="38"/>
        <v>0</v>
      </c>
    </row>
    <row r="814" spans="1:9" x14ac:dyDescent="0.25">
      <c r="A814" s="31" t="s">
        <v>4085</v>
      </c>
      <c r="B814" s="181">
        <v>2872</v>
      </c>
      <c r="C814" s="31">
        <v>1</v>
      </c>
      <c r="D814" s="181">
        <v>5892.1688526600001</v>
      </c>
      <c r="E814" s="181" t="str">
        <f t="shared" si="36"/>
        <v>2872_1</v>
      </c>
      <c r="F814" s="31">
        <v>0</v>
      </c>
      <c r="G814" s="31">
        <v>0</v>
      </c>
      <c r="H814">
        <f t="shared" si="37"/>
        <v>0</v>
      </c>
      <c r="I814">
        <f t="shared" si="38"/>
        <v>0</v>
      </c>
    </row>
    <row r="815" spans="1:9" x14ac:dyDescent="0.25">
      <c r="A815" s="31" t="s">
        <v>4088</v>
      </c>
      <c r="B815" s="181">
        <v>2872</v>
      </c>
      <c r="C815" s="31">
        <v>2</v>
      </c>
      <c r="D815" s="181">
        <v>4857.4331673899997</v>
      </c>
      <c r="E815" s="181" t="str">
        <f t="shared" si="36"/>
        <v>2872_2</v>
      </c>
      <c r="F815" s="31">
        <v>0</v>
      </c>
      <c r="G815" s="31">
        <v>0</v>
      </c>
      <c r="H815">
        <f t="shared" si="37"/>
        <v>0</v>
      </c>
      <c r="I815">
        <f t="shared" si="38"/>
        <v>0</v>
      </c>
    </row>
    <row r="816" spans="1:9" x14ac:dyDescent="0.25">
      <c r="A816" s="31" t="s">
        <v>4078</v>
      </c>
      <c r="B816" s="181">
        <v>2872</v>
      </c>
      <c r="C816" s="31">
        <v>3</v>
      </c>
      <c r="D816" s="181">
        <v>3916.8869509900001</v>
      </c>
      <c r="E816" s="181" t="str">
        <f t="shared" si="36"/>
        <v>2872_3</v>
      </c>
      <c r="F816" s="31">
        <v>0</v>
      </c>
      <c r="G816" s="31">
        <v>0</v>
      </c>
      <c r="H816">
        <f t="shared" si="37"/>
        <v>0</v>
      </c>
      <c r="I816">
        <f t="shared" si="38"/>
        <v>0</v>
      </c>
    </row>
    <row r="817" spans="1:9" x14ac:dyDescent="0.25">
      <c r="A817" s="31" t="s">
        <v>4085</v>
      </c>
      <c r="B817" s="181">
        <v>2873</v>
      </c>
      <c r="C817" s="31">
        <v>1</v>
      </c>
      <c r="D817" s="181">
        <v>5825.14723168</v>
      </c>
      <c r="E817" s="181" t="str">
        <f t="shared" si="36"/>
        <v>2873_1</v>
      </c>
      <c r="F817" s="31">
        <v>0</v>
      </c>
      <c r="G817" s="31">
        <v>0</v>
      </c>
      <c r="H817">
        <f t="shared" si="37"/>
        <v>0</v>
      </c>
      <c r="I817">
        <f t="shared" si="38"/>
        <v>0</v>
      </c>
    </row>
    <row r="818" spans="1:9" x14ac:dyDescent="0.25">
      <c r="A818" s="31" t="s">
        <v>4088</v>
      </c>
      <c r="B818" s="181">
        <v>2873</v>
      </c>
      <c r="C818" s="31">
        <v>2</v>
      </c>
      <c r="D818" s="181">
        <v>8143.7256116500002</v>
      </c>
      <c r="E818" s="181" t="str">
        <f t="shared" si="36"/>
        <v>2873_2</v>
      </c>
      <c r="F818" s="31">
        <v>0</v>
      </c>
      <c r="G818" s="31">
        <v>0</v>
      </c>
      <c r="H818">
        <f t="shared" si="37"/>
        <v>0</v>
      </c>
      <c r="I818">
        <f t="shared" si="38"/>
        <v>0</v>
      </c>
    </row>
    <row r="819" spans="1:9" x14ac:dyDescent="0.25">
      <c r="A819" s="31" t="s">
        <v>4078</v>
      </c>
      <c r="B819" s="181">
        <v>2873</v>
      </c>
      <c r="C819" s="31">
        <v>3</v>
      </c>
      <c r="D819" s="181">
        <v>6108.2893314599996</v>
      </c>
      <c r="E819" s="181" t="str">
        <f t="shared" si="36"/>
        <v>2873_3</v>
      </c>
      <c r="F819" s="31">
        <v>0</v>
      </c>
      <c r="G819" s="31">
        <v>0</v>
      </c>
      <c r="H819">
        <f t="shared" si="37"/>
        <v>0</v>
      </c>
      <c r="I819">
        <f t="shared" si="38"/>
        <v>0</v>
      </c>
    </row>
    <row r="820" spans="1:9" x14ac:dyDescent="0.25">
      <c r="A820" s="31" t="s">
        <v>4085</v>
      </c>
      <c r="B820" s="181">
        <v>2874</v>
      </c>
      <c r="C820" s="31">
        <v>1</v>
      </c>
      <c r="D820" s="181">
        <v>7479.3899308800001</v>
      </c>
      <c r="E820" s="181" t="str">
        <f t="shared" si="36"/>
        <v>2874_1</v>
      </c>
      <c r="F820" s="31">
        <v>0</v>
      </c>
      <c r="G820" s="31">
        <v>1</v>
      </c>
      <c r="H820">
        <f t="shared" si="37"/>
        <v>0</v>
      </c>
      <c r="I820" t="str">
        <f t="shared" si="38"/>
        <v>tiivis</v>
      </c>
    </row>
    <row r="821" spans="1:9" x14ac:dyDescent="0.25">
      <c r="A821" s="31" t="s">
        <v>4085</v>
      </c>
      <c r="B821" s="181">
        <v>2875</v>
      </c>
      <c r="C821" s="31">
        <v>1</v>
      </c>
      <c r="D821" s="181">
        <v>2273.2837353499999</v>
      </c>
      <c r="E821" s="181" t="str">
        <f t="shared" si="36"/>
        <v>2875_1</v>
      </c>
      <c r="F821" s="31">
        <v>0</v>
      </c>
      <c r="G821" s="31">
        <v>0</v>
      </c>
      <c r="H821">
        <f t="shared" si="37"/>
        <v>0</v>
      </c>
      <c r="I821">
        <f t="shared" si="38"/>
        <v>0</v>
      </c>
    </row>
    <row r="822" spans="1:9" x14ac:dyDescent="0.25">
      <c r="A822" s="31" t="s">
        <v>4085</v>
      </c>
      <c r="B822" s="181">
        <v>2878</v>
      </c>
      <c r="C822" s="31">
        <v>1</v>
      </c>
      <c r="D822" s="181">
        <v>1061.6239118000001</v>
      </c>
      <c r="E822" s="181" t="str">
        <f t="shared" si="36"/>
        <v>2878_1</v>
      </c>
      <c r="F822" s="31">
        <v>1</v>
      </c>
      <c r="G822" s="31">
        <v>1</v>
      </c>
      <c r="H822" t="str">
        <f t="shared" si="37"/>
        <v>harva</v>
      </c>
      <c r="I822" t="str">
        <f t="shared" si="38"/>
        <v>tiivis</v>
      </c>
    </row>
    <row r="823" spans="1:9" x14ac:dyDescent="0.25">
      <c r="A823" s="31" t="s">
        <v>4085</v>
      </c>
      <c r="B823" s="181">
        <v>2879</v>
      </c>
      <c r="C823" s="31">
        <v>1</v>
      </c>
      <c r="D823" s="181">
        <v>6756.0777676799999</v>
      </c>
      <c r="E823" s="181" t="str">
        <f t="shared" si="36"/>
        <v>2879_1</v>
      </c>
      <c r="F823" s="31">
        <v>0</v>
      </c>
      <c r="G823" s="31">
        <v>0</v>
      </c>
      <c r="H823">
        <f t="shared" si="37"/>
        <v>0</v>
      </c>
      <c r="I823">
        <f t="shared" si="38"/>
        <v>0</v>
      </c>
    </row>
    <row r="824" spans="1:9" x14ac:dyDescent="0.25">
      <c r="A824" s="31" t="s">
        <v>4085</v>
      </c>
      <c r="B824" s="181">
        <v>2891</v>
      </c>
      <c r="C824" s="31">
        <v>1</v>
      </c>
      <c r="D824" s="181">
        <v>4435.3187831300002</v>
      </c>
      <c r="E824" s="181" t="str">
        <f t="shared" si="36"/>
        <v>2891_1</v>
      </c>
      <c r="F824" s="31">
        <v>0</v>
      </c>
      <c r="G824" s="31">
        <v>0</v>
      </c>
      <c r="H824">
        <f t="shared" si="37"/>
        <v>0</v>
      </c>
      <c r="I824">
        <f t="shared" si="38"/>
        <v>0</v>
      </c>
    </row>
    <row r="825" spans="1:9" x14ac:dyDescent="0.25">
      <c r="A825" s="31" t="s">
        <v>4085</v>
      </c>
      <c r="B825" s="181">
        <v>2892</v>
      </c>
      <c r="C825" s="31">
        <v>1</v>
      </c>
      <c r="D825" s="181">
        <v>1876.8354074399999</v>
      </c>
      <c r="E825" s="181" t="str">
        <f t="shared" si="36"/>
        <v>2892_1</v>
      </c>
      <c r="F825" s="31">
        <v>0</v>
      </c>
      <c r="G825" s="31">
        <v>1</v>
      </c>
      <c r="H825">
        <f t="shared" si="37"/>
        <v>0</v>
      </c>
      <c r="I825" t="str">
        <f t="shared" si="38"/>
        <v>tiivis</v>
      </c>
    </row>
    <row r="826" spans="1:9" x14ac:dyDescent="0.25">
      <c r="A826" s="31" t="s">
        <v>4085</v>
      </c>
      <c r="B826" s="181">
        <v>2894</v>
      </c>
      <c r="C826" s="31">
        <v>1</v>
      </c>
      <c r="D826" s="181">
        <v>7766.80510581</v>
      </c>
      <c r="E826" s="181" t="str">
        <f t="shared" si="36"/>
        <v>2894_1</v>
      </c>
      <c r="F826" s="31">
        <v>0</v>
      </c>
      <c r="G826" s="31">
        <v>1</v>
      </c>
      <c r="H826">
        <f t="shared" si="37"/>
        <v>0</v>
      </c>
      <c r="I826" t="str">
        <f t="shared" si="38"/>
        <v>tiivis</v>
      </c>
    </row>
    <row r="827" spans="1:9" x14ac:dyDescent="0.25">
      <c r="A827" s="31" t="s">
        <v>4085</v>
      </c>
      <c r="B827" s="181">
        <v>2896</v>
      </c>
      <c r="C827" s="31">
        <v>1</v>
      </c>
      <c r="D827" s="181">
        <v>1983.86572916</v>
      </c>
      <c r="E827" s="181" t="str">
        <f t="shared" si="36"/>
        <v>2896_1</v>
      </c>
      <c r="F827" s="31">
        <v>0</v>
      </c>
      <c r="G827" s="31">
        <v>1</v>
      </c>
      <c r="H827">
        <f t="shared" si="37"/>
        <v>0</v>
      </c>
      <c r="I827" t="str">
        <f t="shared" si="38"/>
        <v>tiivis</v>
      </c>
    </row>
    <row r="828" spans="1:9" x14ac:dyDescent="0.25">
      <c r="A828" s="31" t="s">
        <v>4088</v>
      </c>
      <c r="B828" s="181">
        <v>2896</v>
      </c>
      <c r="C828" s="31">
        <v>2</v>
      </c>
      <c r="D828" s="181">
        <v>9219.0903039799996</v>
      </c>
      <c r="E828" s="181" t="str">
        <f t="shared" si="36"/>
        <v>2896_2</v>
      </c>
      <c r="F828" s="31">
        <v>0</v>
      </c>
      <c r="G828" s="31">
        <v>0</v>
      </c>
      <c r="H828">
        <f t="shared" si="37"/>
        <v>0</v>
      </c>
      <c r="I828">
        <f t="shared" si="38"/>
        <v>0</v>
      </c>
    </row>
    <row r="829" spans="1:9" x14ac:dyDescent="0.25">
      <c r="A829" s="31" t="s">
        <v>4085</v>
      </c>
      <c r="B829" s="181">
        <v>2951</v>
      </c>
      <c r="C829" s="31">
        <v>1</v>
      </c>
      <c r="D829" s="181">
        <v>10390.9263378</v>
      </c>
      <c r="E829" s="181" t="str">
        <f t="shared" si="36"/>
        <v>2951_1</v>
      </c>
      <c r="F829" s="31">
        <v>0</v>
      </c>
      <c r="G829" s="31">
        <v>1</v>
      </c>
      <c r="H829">
        <f t="shared" si="37"/>
        <v>0</v>
      </c>
      <c r="I829" t="str">
        <f t="shared" si="38"/>
        <v>tiivis</v>
      </c>
    </row>
    <row r="830" spans="1:9" x14ac:dyDescent="0.25">
      <c r="A830" s="31" t="s">
        <v>4088</v>
      </c>
      <c r="B830" s="181">
        <v>2951</v>
      </c>
      <c r="C830" s="31">
        <v>2</v>
      </c>
      <c r="D830" s="181">
        <v>5009.1622350099997</v>
      </c>
      <c r="E830" s="181" t="str">
        <f t="shared" si="36"/>
        <v>2951_2</v>
      </c>
      <c r="F830" s="31">
        <v>0</v>
      </c>
      <c r="G830" s="31">
        <v>1</v>
      </c>
      <c r="H830">
        <f t="shared" si="37"/>
        <v>0</v>
      </c>
      <c r="I830" t="str">
        <f t="shared" si="38"/>
        <v>tiivis</v>
      </c>
    </row>
    <row r="831" spans="1:9" x14ac:dyDescent="0.25">
      <c r="A831" s="31" t="s">
        <v>4078</v>
      </c>
      <c r="B831" s="181">
        <v>2951</v>
      </c>
      <c r="C831" s="31">
        <v>3</v>
      </c>
      <c r="D831" s="181">
        <v>8500.8333005099994</v>
      </c>
      <c r="E831" s="181" t="str">
        <f t="shared" si="36"/>
        <v>2951_3</v>
      </c>
      <c r="F831" s="31">
        <v>0</v>
      </c>
      <c r="G831" s="31">
        <v>1</v>
      </c>
      <c r="H831">
        <f t="shared" si="37"/>
        <v>0</v>
      </c>
      <c r="I831" t="str">
        <f t="shared" si="38"/>
        <v>tiivis</v>
      </c>
    </row>
    <row r="832" spans="1:9" x14ac:dyDescent="0.25">
      <c r="A832" s="31" t="s">
        <v>4079</v>
      </c>
      <c r="B832" s="181">
        <v>2951</v>
      </c>
      <c r="C832" s="31">
        <v>4</v>
      </c>
      <c r="D832" s="181">
        <v>5693.2482191400004</v>
      </c>
      <c r="E832" s="181" t="str">
        <f t="shared" si="36"/>
        <v>2951_4</v>
      </c>
      <c r="F832" s="31">
        <v>0</v>
      </c>
      <c r="G832" s="31">
        <v>1</v>
      </c>
      <c r="H832">
        <f t="shared" si="37"/>
        <v>0</v>
      </c>
      <c r="I832" t="str">
        <f t="shared" si="38"/>
        <v>tiivis</v>
      </c>
    </row>
    <row r="833" spans="1:9" x14ac:dyDescent="0.25">
      <c r="A833" s="31" t="s">
        <v>4085</v>
      </c>
      <c r="B833" s="181">
        <v>2953</v>
      </c>
      <c r="C833" s="31">
        <v>1</v>
      </c>
      <c r="D833" s="181">
        <v>7034.8382748100003</v>
      </c>
      <c r="E833" s="181" t="str">
        <f t="shared" si="36"/>
        <v>2953_1</v>
      </c>
      <c r="F833" s="31">
        <v>0</v>
      </c>
      <c r="G833" s="31">
        <v>1</v>
      </c>
      <c r="H833">
        <f t="shared" si="37"/>
        <v>0</v>
      </c>
      <c r="I833" t="str">
        <f t="shared" si="38"/>
        <v>tiivis</v>
      </c>
    </row>
    <row r="834" spans="1:9" x14ac:dyDescent="0.25">
      <c r="A834" s="31" t="s">
        <v>4088</v>
      </c>
      <c r="B834" s="181">
        <v>2953</v>
      </c>
      <c r="C834" s="31">
        <v>2</v>
      </c>
      <c r="D834" s="181">
        <v>3905.0103157499998</v>
      </c>
      <c r="E834" s="181" t="str">
        <f t="shared" si="36"/>
        <v>2953_2</v>
      </c>
      <c r="F834" s="31">
        <v>0</v>
      </c>
      <c r="G834" s="31">
        <v>1</v>
      </c>
      <c r="H834">
        <f t="shared" si="37"/>
        <v>0</v>
      </c>
      <c r="I834" t="str">
        <f t="shared" si="38"/>
        <v>tiivis</v>
      </c>
    </row>
    <row r="835" spans="1:9" x14ac:dyDescent="0.25">
      <c r="A835" s="31" t="s">
        <v>4085</v>
      </c>
      <c r="B835" s="181">
        <v>2954</v>
      </c>
      <c r="C835" s="31">
        <v>1</v>
      </c>
      <c r="D835" s="181">
        <v>11694.935716100001</v>
      </c>
      <c r="E835" s="181" t="str">
        <f t="shared" ref="E835:E898" si="39">CONCATENATE(B835,"_",C835)</f>
        <v>2954_1</v>
      </c>
      <c r="F835" s="31">
        <v>0</v>
      </c>
      <c r="G835" s="31">
        <v>0</v>
      </c>
      <c r="H835">
        <f t="shared" ref="H835:H898" si="40">IF(F835=1,"harva",0)</f>
        <v>0</v>
      </c>
      <c r="I835">
        <f t="shared" ref="I835:I898" si="41">IF(G835=1,"tiivis",0)</f>
        <v>0</v>
      </c>
    </row>
    <row r="836" spans="1:9" x14ac:dyDescent="0.25">
      <c r="A836" s="31" t="s">
        <v>4078</v>
      </c>
      <c r="B836" s="181">
        <v>2954</v>
      </c>
      <c r="C836" s="31">
        <v>3</v>
      </c>
      <c r="D836" s="181">
        <v>2658.9731295400002</v>
      </c>
      <c r="E836" s="181" t="str">
        <f t="shared" si="39"/>
        <v>2954_3</v>
      </c>
      <c r="F836" s="31">
        <v>0</v>
      </c>
      <c r="G836" s="31">
        <v>0</v>
      </c>
      <c r="H836">
        <f t="shared" si="40"/>
        <v>0</v>
      </c>
      <c r="I836">
        <f t="shared" si="41"/>
        <v>0</v>
      </c>
    </row>
    <row r="837" spans="1:9" x14ac:dyDescent="0.25">
      <c r="A837" s="31" t="s">
        <v>4079</v>
      </c>
      <c r="B837" s="181">
        <v>2954</v>
      </c>
      <c r="C837" s="31">
        <v>4</v>
      </c>
      <c r="D837" s="181">
        <v>7363.0073593099996</v>
      </c>
      <c r="E837" s="181" t="str">
        <f t="shared" si="39"/>
        <v>2954_4</v>
      </c>
      <c r="F837" s="31">
        <v>0</v>
      </c>
      <c r="G837" s="31">
        <v>0</v>
      </c>
      <c r="H837">
        <f t="shared" si="40"/>
        <v>0</v>
      </c>
      <c r="I837">
        <f t="shared" si="41"/>
        <v>0</v>
      </c>
    </row>
    <row r="838" spans="1:9" x14ac:dyDescent="0.25">
      <c r="A838" s="31" t="s">
        <v>4080</v>
      </c>
      <c r="B838" s="181">
        <v>2954</v>
      </c>
      <c r="C838" s="31">
        <v>5</v>
      </c>
      <c r="D838" s="181">
        <v>4141.9742671900003</v>
      </c>
      <c r="E838" s="181" t="str">
        <f t="shared" si="39"/>
        <v>2954_5</v>
      </c>
      <c r="F838" s="31">
        <v>0</v>
      </c>
      <c r="G838" s="31">
        <v>0</v>
      </c>
      <c r="H838">
        <f t="shared" si="40"/>
        <v>0</v>
      </c>
      <c r="I838">
        <f t="shared" si="41"/>
        <v>0</v>
      </c>
    </row>
    <row r="839" spans="1:9" x14ac:dyDescent="0.25">
      <c r="A839" s="31" t="s">
        <v>4085</v>
      </c>
      <c r="B839" s="181">
        <v>2955</v>
      </c>
      <c r="C839" s="31">
        <v>1</v>
      </c>
      <c r="D839" s="181">
        <v>4424.5575421399999</v>
      </c>
      <c r="E839" s="181" t="str">
        <f t="shared" si="39"/>
        <v>2955_1</v>
      </c>
      <c r="F839" s="31">
        <v>0</v>
      </c>
      <c r="G839" s="31">
        <v>0</v>
      </c>
      <c r="H839">
        <f t="shared" si="40"/>
        <v>0</v>
      </c>
      <c r="I839">
        <f t="shared" si="41"/>
        <v>0</v>
      </c>
    </row>
    <row r="840" spans="1:9" x14ac:dyDescent="0.25">
      <c r="A840" s="31" t="s">
        <v>4088</v>
      </c>
      <c r="B840" s="181">
        <v>2956</v>
      </c>
      <c r="C840" s="31">
        <v>2</v>
      </c>
      <c r="D840" s="181">
        <v>4210.40242898</v>
      </c>
      <c r="E840" s="181" t="str">
        <f t="shared" si="39"/>
        <v>2956_2</v>
      </c>
      <c r="F840" s="31">
        <v>0</v>
      </c>
      <c r="G840" s="31">
        <v>0</v>
      </c>
      <c r="H840">
        <f t="shared" si="40"/>
        <v>0</v>
      </c>
      <c r="I840">
        <f t="shared" si="41"/>
        <v>0</v>
      </c>
    </row>
    <row r="841" spans="1:9" x14ac:dyDescent="0.25">
      <c r="A841" s="31" t="s">
        <v>4078</v>
      </c>
      <c r="B841" s="181">
        <v>2956</v>
      </c>
      <c r="C841" s="31">
        <v>3</v>
      </c>
      <c r="D841" s="181">
        <v>6682.2298510099999</v>
      </c>
      <c r="E841" s="181" t="str">
        <f t="shared" si="39"/>
        <v>2956_3</v>
      </c>
      <c r="F841" s="31">
        <v>0</v>
      </c>
      <c r="G841" s="31">
        <v>0</v>
      </c>
      <c r="H841">
        <f t="shared" si="40"/>
        <v>0</v>
      </c>
      <c r="I841">
        <f t="shared" si="41"/>
        <v>0</v>
      </c>
    </row>
    <row r="842" spans="1:9" x14ac:dyDescent="0.25">
      <c r="A842" s="31" t="s">
        <v>4085</v>
      </c>
      <c r="B842" s="181">
        <v>3051</v>
      </c>
      <c r="C842" s="31">
        <v>1</v>
      </c>
      <c r="D842" s="181">
        <v>3340.32315681</v>
      </c>
      <c r="E842" s="181" t="str">
        <f t="shared" si="39"/>
        <v>3051_1</v>
      </c>
      <c r="F842" s="31">
        <v>0</v>
      </c>
      <c r="G842" s="31">
        <v>1</v>
      </c>
      <c r="H842">
        <f t="shared" si="40"/>
        <v>0</v>
      </c>
      <c r="I842" t="str">
        <f t="shared" si="41"/>
        <v>tiivis</v>
      </c>
    </row>
    <row r="843" spans="1:9" x14ac:dyDescent="0.25">
      <c r="A843" s="31" t="s">
        <v>4085</v>
      </c>
      <c r="B843" s="181">
        <v>3052</v>
      </c>
      <c r="C843" s="31">
        <v>1</v>
      </c>
      <c r="D843" s="181">
        <v>4188.8315246599996</v>
      </c>
      <c r="E843" s="181" t="str">
        <f t="shared" si="39"/>
        <v>3052_1</v>
      </c>
      <c r="F843" s="31">
        <v>0</v>
      </c>
      <c r="G843" s="31">
        <v>0</v>
      </c>
      <c r="H843">
        <f t="shared" si="40"/>
        <v>0</v>
      </c>
      <c r="I843">
        <f t="shared" si="41"/>
        <v>0</v>
      </c>
    </row>
    <row r="844" spans="1:9" x14ac:dyDescent="0.25">
      <c r="A844" s="31" t="s">
        <v>4085</v>
      </c>
      <c r="B844" s="181">
        <v>3053</v>
      </c>
      <c r="C844" s="31">
        <v>1</v>
      </c>
      <c r="D844" s="181">
        <v>7119.5654450299999</v>
      </c>
      <c r="E844" s="181" t="str">
        <f t="shared" si="39"/>
        <v>3053_1</v>
      </c>
      <c r="F844" s="31">
        <v>0</v>
      </c>
      <c r="G844" s="31">
        <v>0</v>
      </c>
      <c r="H844">
        <f t="shared" si="40"/>
        <v>0</v>
      </c>
      <c r="I844">
        <f t="shared" si="41"/>
        <v>0</v>
      </c>
    </row>
    <row r="845" spans="1:9" x14ac:dyDescent="0.25">
      <c r="A845" s="31" t="s">
        <v>4085</v>
      </c>
      <c r="B845" s="181">
        <v>3055</v>
      </c>
      <c r="C845" s="31">
        <v>1</v>
      </c>
      <c r="D845" s="181">
        <v>4913.9369511900004</v>
      </c>
      <c r="E845" s="181" t="str">
        <f t="shared" si="39"/>
        <v>3055_1</v>
      </c>
      <c r="F845" s="31">
        <v>0</v>
      </c>
      <c r="G845" s="31">
        <v>0</v>
      </c>
      <c r="H845">
        <f t="shared" si="40"/>
        <v>0</v>
      </c>
      <c r="I845">
        <f t="shared" si="41"/>
        <v>0</v>
      </c>
    </row>
    <row r="846" spans="1:9" x14ac:dyDescent="0.25">
      <c r="A846" s="31" t="s">
        <v>4085</v>
      </c>
      <c r="B846" s="181">
        <v>3056</v>
      </c>
      <c r="C846" s="31">
        <v>1</v>
      </c>
      <c r="D846" s="181">
        <v>132.03611978500001</v>
      </c>
      <c r="E846" s="181" t="str">
        <f t="shared" si="39"/>
        <v>3056_1</v>
      </c>
      <c r="F846" s="31">
        <v>1</v>
      </c>
      <c r="G846" s="31">
        <v>1</v>
      </c>
      <c r="H846" t="str">
        <f t="shared" si="40"/>
        <v>harva</v>
      </c>
      <c r="I846" t="str">
        <f t="shared" si="41"/>
        <v>tiivis</v>
      </c>
    </row>
    <row r="847" spans="1:9" x14ac:dyDescent="0.25">
      <c r="A847" s="31" t="s">
        <v>4085</v>
      </c>
      <c r="B847" s="181">
        <v>3057</v>
      </c>
      <c r="C847" s="31">
        <v>1</v>
      </c>
      <c r="D847" s="181">
        <v>319.35545000799999</v>
      </c>
      <c r="E847" s="181" t="str">
        <f t="shared" si="39"/>
        <v>3057_1</v>
      </c>
      <c r="F847" s="31">
        <v>0</v>
      </c>
      <c r="G847" s="31">
        <v>0</v>
      </c>
      <c r="H847">
        <f t="shared" si="40"/>
        <v>0</v>
      </c>
      <c r="I847">
        <f t="shared" si="41"/>
        <v>0</v>
      </c>
    </row>
    <row r="848" spans="1:9" x14ac:dyDescent="0.25">
      <c r="A848" s="31" t="s">
        <v>4085</v>
      </c>
      <c r="B848" s="181">
        <v>3061</v>
      </c>
      <c r="C848" s="31">
        <v>1</v>
      </c>
      <c r="D848" s="181">
        <v>6613.62553295</v>
      </c>
      <c r="E848" s="181" t="str">
        <f t="shared" si="39"/>
        <v>3061_1</v>
      </c>
      <c r="F848" s="31">
        <v>0</v>
      </c>
      <c r="G848" s="31">
        <v>0</v>
      </c>
      <c r="H848">
        <f t="shared" si="40"/>
        <v>0</v>
      </c>
      <c r="I848">
        <f t="shared" si="41"/>
        <v>0</v>
      </c>
    </row>
    <row r="849" spans="1:9" x14ac:dyDescent="0.25">
      <c r="A849" s="31" t="s">
        <v>4088</v>
      </c>
      <c r="B849" s="181">
        <v>3061</v>
      </c>
      <c r="C849" s="31">
        <v>2</v>
      </c>
      <c r="D849" s="181">
        <v>5785.3075946199997</v>
      </c>
      <c r="E849" s="181" t="str">
        <f t="shared" si="39"/>
        <v>3061_2</v>
      </c>
      <c r="F849" s="31">
        <v>0</v>
      </c>
      <c r="G849" s="31">
        <v>0</v>
      </c>
      <c r="H849">
        <f t="shared" si="40"/>
        <v>0</v>
      </c>
      <c r="I849">
        <f t="shared" si="41"/>
        <v>0</v>
      </c>
    </row>
    <row r="850" spans="1:9" x14ac:dyDescent="0.25">
      <c r="A850" s="31" t="s">
        <v>4085</v>
      </c>
      <c r="B850" s="181">
        <v>3062</v>
      </c>
      <c r="C850" s="31">
        <v>1</v>
      </c>
      <c r="D850" s="181">
        <v>6421.5855365999996</v>
      </c>
      <c r="E850" s="181" t="str">
        <f t="shared" si="39"/>
        <v>3062_1</v>
      </c>
      <c r="F850" s="31">
        <v>0</v>
      </c>
      <c r="G850" s="31">
        <v>0</v>
      </c>
      <c r="H850">
        <f t="shared" si="40"/>
        <v>0</v>
      </c>
      <c r="I850">
        <f t="shared" si="41"/>
        <v>0</v>
      </c>
    </row>
    <row r="851" spans="1:9" x14ac:dyDescent="0.25">
      <c r="A851" s="31" t="s">
        <v>4088</v>
      </c>
      <c r="B851" s="181">
        <v>3073</v>
      </c>
      <c r="C851" s="31">
        <v>2</v>
      </c>
      <c r="D851" s="181">
        <v>5577.0821043899996</v>
      </c>
      <c r="E851" s="181" t="str">
        <f t="shared" si="39"/>
        <v>3073_2</v>
      </c>
      <c r="F851" s="31">
        <v>0</v>
      </c>
      <c r="G851" s="31">
        <v>0</v>
      </c>
      <c r="H851">
        <f t="shared" si="40"/>
        <v>0</v>
      </c>
      <c r="I851">
        <f t="shared" si="41"/>
        <v>0</v>
      </c>
    </row>
    <row r="852" spans="1:9" x14ac:dyDescent="0.25">
      <c r="A852" s="31" t="s">
        <v>4078</v>
      </c>
      <c r="B852" s="181">
        <v>3073</v>
      </c>
      <c r="C852" s="31">
        <v>3</v>
      </c>
      <c r="D852" s="181">
        <v>5006.7229170500004</v>
      </c>
      <c r="E852" s="181" t="str">
        <f t="shared" si="39"/>
        <v>3073_3</v>
      </c>
      <c r="F852" s="31">
        <v>0</v>
      </c>
      <c r="G852" s="31">
        <v>0</v>
      </c>
      <c r="H852">
        <f t="shared" si="40"/>
        <v>0</v>
      </c>
      <c r="I852">
        <f t="shared" si="41"/>
        <v>0</v>
      </c>
    </row>
    <row r="853" spans="1:9" x14ac:dyDescent="0.25">
      <c r="A853" s="31" t="s">
        <v>4085</v>
      </c>
      <c r="B853" s="181">
        <v>3131</v>
      </c>
      <c r="C853" s="31">
        <v>1</v>
      </c>
      <c r="D853" s="181">
        <v>4239.5086288499997</v>
      </c>
      <c r="E853" s="181" t="str">
        <f t="shared" si="39"/>
        <v>3131_1</v>
      </c>
      <c r="F853" s="31">
        <v>0</v>
      </c>
      <c r="G853" s="31">
        <v>0</v>
      </c>
      <c r="H853">
        <f t="shared" si="40"/>
        <v>0</v>
      </c>
      <c r="I853">
        <f t="shared" si="41"/>
        <v>0</v>
      </c>
    </row>
    <row r="854" spans="1:9" x14ac:dyDescent="0.25">
      <c r="A854" s="31" t="s">
        <v>4085</v>
      </c>
      <c r="B854" s="181">
        <v>3132</v>
      </c>
      <c r="C854" s="31">
        <v>1</v>
      </c>
      <c r="D854" s="181">
        <v>7304.8925699900001</v>
      </c>
      <c r="E854" s="181" t="str">
        <f t="shared" si="39"/>
        <v>3132_1</v>
      </c>
      <c r="F854" s="31">
        <v>0</v>
      </c>
      <c r="G854" s="31">
        <v>0</v>
      </c>
      <c r="H854">
        <f t="shared" si="40"/>
        <v>0</v>
      </c>
      <c r="I854">
        <f t="shared" si="41"/>
        <v>0</v>
      </c>
    </row>
    <row r="855" spans="1:9" x14ac:dyDescent="0.25">
      <c r="A855" s="31" t="s">
        <v>4088</v>
      </c>
      <c r="B855" s="181">
        <v>3132</v>
      </c>
      <c r="C855" s="31">
        <v>2</v>
      </c>
      <c r="D855" s="181">
        <v>6067.6055684499997</v>
      </c>
      <c r="E855" s="181" t="str">
        <f t="shared" si="39"/>
        <v>3132_2</v>
      </c>
      <c r="F855" s="31">
        <v>0</v>
      </c>
      <c r="G855" s="31">
        <v>0</v>
      </c>
      <c r="H855">
        <f t="shared" si="40"/>
        <v>0</v>
      </c>
      <c r="I855">
        <f t="shared" si="41"/>
        <v>0</v>
      </c>
    </row>
    <row r="856" spans="1:9" x14ac:dyDescent="0.25">
      <c r="A856" s="31" t="s">
        <v>4078</v>
      </c>
      <c r="B856" s="181">
        <v>3132</v>
      </c>
      <c r="C856" s="31">
        <v>3</v>
      </c>
      <c r="D856" s="181">
        <v>3751.6590739200001</v>
      </c>
      <c r="E856" s="181" t="str">
        <f t="shared" si="39"/>
        <v>3132_3</v>
      </c>
      <c r="F856" s="31">
        <v>0</v>
      </c>
      <c r="G856" s="31">
        <v>0</v>
      </c>
      <c r="H856">
        <f t="shared" si="40"/>
        <v>0</v>
      </c>
      <c r="I856">
        <f t="shared" si="41"/>
        <v>0</v>
      </c>
    </row>
    <row r="857" spans="1:9" x14ac:dyDescent="0.25">
      <c r="A857" s="31" t="s">
        <v>4079</v>
      </c>
      <c r="B857" s="181">
        <v>3132</v>
      </c>
      <c r="C857" s="31">
        <v>4</v>
      </c>
      <c r="D857" s="181">
        <v>5553.8868781199999</v>
      </c>
      <c r="E857" s="181" t="str">
        <f t="shared" si="39"/>
        <v>3132_4</v>
      </c>
      <c r="F857" s="31">
        <v>0</v>
      </c>
      <c r="G857" s="31">
        <v>0</v>
      </c>
      <c r="H857">
        <f t="shared" si="40"/>
        <v>0</v>
      </c>
      <c r="I857">
        <f t="shared" si="41"/>
        <v>0</v>
      </c>
    </row>
    <row r="858" spans="1:9" x14ac:dyDescent="0.25">
      <c r="A858" s="31" t="s">
        <v>4080</v>
      </c>
      <c r="B858" s="181">
        <v>3132</v>
      </c>
      <c r="C858" s="31">
        <v>5</v>
      </c>
      <c r="D858" s="181">
        <v>10024.098309700001</v>
      </c>
      <c r="E858" s="181" t="str">
        <f t="shared" si="39"/>
        <v>3132_5</v>
      </c>
      <c r="F858" s="31">
        <v>0</v>
      </c>
      <c r="G858" s="31">
        <v>0</v>
      </c>
      <c r="H858">
        <f t="shared" si="40"/>
        <v>0</v>
      </c>
      <c r="I858">
        <f t="shared" si="41"/>
        <v>0</v>
      </c>
    </row>
    <row r="859" spans="1:9" x14ac:dyDescent="0.25">
      <c r="A859" s="31" t="s">
        <v>4083</v>
      </c>
      <c r="B859" s="181">
        <v>3132</v>
      </c>
      <c r="C859" s="31">
        <v>8</v>
      </c>
      <c r="D859" s="181">
        <v>4626.8448257099999</v>
      </c>
      <c r="E859" s="181" t="str">
        <f t="shared" si="39"/>
        <v>3132_8</v>
      </c>
      <c r="F859" s="31">
        <v>0</v>
      </c>
      <c r="G859" s="31">
        <v>0</v>
      </c>
      <c r="H859">
        <f t="shared" si="40"/>
        <v>0</v>
      </c>
      <c r="I859">
        <f t="shared" si="41"/>
        <v>0</v>
      </c>
    </row>
    <row r="860" spans="1:9" x14ac:dyDescent="0.25">
      <c r="A860" s="31" t="s">
        <v>4084</v>
      </c>
      <c r="B860" s="181">
        <v>3132</v>
      </c>
      <c r="C860" s="31">
        <v>9</v>
      </c>
      <c r="D860" s="181">
        <v>5414.6577528500002</v>
      </c>
      <c r="E860" s="181" t="str">
        <f t="shared" si="39"/>
        <v>3132_9</v>
      </c>
      <c r="F860" s="31">
        <v>0</v>
      </c>
      <c r="G860" s="31">
        <v>0</v>
      </c>
      <c r="H860">
        <f t="shared" si="40"/>
        <v>0</v>
      </c>
      <c r="I860">
        <f t="shared" si="41"/>
        <v>0</v>
      </c>
    </row>
    <row r="861" spans="1:9" x14ac:dyDescent="0.25">
      <c r="A861" s="31" t="s">
        <v>4085</v>
      </c>
      <c r="B861" s="181">
        <v>3134</v>
      </c>
      <c r="C861" s="31">
        <v>1</v>
      </c>
      <c r="D861" s="181">
        <v>4492.9930992400004</v>
      </c>
      <c r="E861" s="181" t="str">
        <f t="shared" si="39"/>
        <v>3134_1</v>
      </c>
      <c r="F861" s="31">
        <v>0</v>
      </c>
      <c r="G861" s="31">
        <v>1</v>
      </c>
      <c r="H861">
        <f t="shared" si="40"/>
        <v>0</v>
      </c>
      <c r="I861" t="str">
        <f t="shared" si="41"/>
        <v>tiivis</v>
      </c>
    </row>
    <row r="862" spans="1:9" x14ac:dyDescent="0.25">
      <c r="A862" s="31" t="s">
        <v>4088</v>
      </c>
      <c r="B862" s="181">
        <v>3134</v>
      </c>
      <c r="C862" s="31">
        <v>2</v>
      </c>
      <c r="D862" s="181">
        <v>6728.9414529699998</v>
      </c>
      <c r="E862" s="181" t="str">
        <f t="shared" si="39"/>
        <v>3134_2</v>
      </c>
      <c r="F862" s="31">
        <v>0</v>
      </c>
      <c r="G862" s="31">
        <v>0</v>
      </c>
      <c r="H862">
        <f t="shared" si="40"/>
        <v>0</v>
      </c>
      <c r="I862">
        <f t="shared" si="41"/>
        <v>0</v>
      </c>
    </row>
    <row r="863" spans="1:9" x14ac:dyDescent="0.25">
      <c r="A863" s="31" t="s">
        <v>4078</v>
      </c>
      <c r="B863" s="181">
        <v>3134</v>
      </c>
      <c r="C863" s="31">
        <v>3</v>
      </c>
      <c r="D863" s="181">
        <v>6860.0432909800002</v>
      </c>
      <c r="E863" s="181" t="str">
        <f t="shared" si="39"/>
        <v>3134_3</v>
      </c>
      <c r="F863" s="31">
        <v>0</v>
      </c>
      <c r="G863" s="31">
        <v>0</v>
      </c>
      <c r="H863">
        <f t="shared" si="40"/>
        <v>0</v>
      </c>
      <c r="I863">
        <f t="shared" si="41"/>
        <v>0</v>
      </c>
    </row>
    <row r="864" spans="1:9" x14ac:dyDescent="0.25">
      <c r="A864" s="31" t="s">
        <v>4085</v>
      </c>
      <c r="B864" s="181">
        <v>3136</v>
      </c>
      <c r="C864" s="31">
        <v>1</v>
      </c>
      <c r="D864" s="181">
        <v>8281.7646697599994</v>
      </c>
      <c r="E864" s="181" t="str">
        <f t="shared" si="39"/>
        <v>3136_1</v>
      </c>
      <c r="F864" s="31">
        <v>0</v>
      </c>
      <c r="G864" s="31">
        <v>0</v>
      </c>
      <c r="H864">
        <f t="shared" si="40"/>
        <v>0</v>
      </c>
      <c r="I864">
        <f t="shared" si="41"/>
        <v>0</v>
      </c>
    </row>
    <row r="865" spans="1:9" x14ac:dyDescent="0.25">
      <c r="A865" s="31" t="s">
        <v>4088</v>
      </c>
      <c r="B865" s="181">
        <v>3136</v>
      </c>
      <c r="C865" s="31">
        <v>2</v>
      </c>
      <c r="D865" s="181">
        <v>6434.98678079</v>
      </c>
      <c r="E865" s="181" t="str">
        <f t="shared" si="39"/>
        <v>3136_2</v>
      </c>
      <c r="F865" s="31">
        <v>0</v>
      </c>
      <c r="G865" s="31">
        <v>0</v>
      </c>
      <c r="H865">
        <f t="shared" si="40"/>
        <v>0</v>
      </c>
      <c r="I865">
        <f t="shared" si="41"/>
        <v>0</v>
      </c>
    </row>
    <row r="866" spans="1:9" x14ac:dyDescent="0.25">
      <c r="A866" s="31" t="s">
        <v>4078</v>
      </c>
      <c r="B866" s="181">
        <v>3136</v>
      </c>
      <c r="C866" s="31">
        <v>3</v>
      </c>
      <c r="D866" s="181">
        <v>3686.5230680300001</v>
      </c>
      <c r="E866" s="181" t="str">
        <f t="shared" si="39"/>
        <v>3136_3</v>
      </c>
      <c r="F866" s="31">
        <v>0</v>
      </c>
      <c r="G866" s="31">
        <v>0</v>
      </c>
      <c r="H866">
        <f t="shared" si="40"/>
        <v>0</v>
      </c>
      <c r="I866">
        <f t="shared" si="41"/>
        <v>0</v>
      </c>
    </row>
    <row r="867" spans="1:9" x14ac:dyDescent="0.25">
      <c r="A867" s="31" t="s">
        <v>4079</v>
      </c>
      <c r="B867" s="181">
        <v>3136</v>
      </c>
      <c r="C867" s="31">
        <v>4</v>
      </c>
      <c r="D867" s="181">
        <v>3391.40765999</v>
      </c>
      <c r="E867" s="181" t="str">
        <f t="shared" si="39"/>
        <v>3136_4</v>
      </c>
      <c r="F867" s="31">
        <v>0</v>
      </c>
      <c r="G867" s="31">
        <v>0</v>
      </c>
      <c r="H867">
        <f t="shared" si="40"/>
        <v>0</v>
      </c>
      <c r="I867">
        <f t="shared" si="41"/>
        <v>0</v>
      </c>
    </row>
    <row r="868" spans="1:9" x14ac:dyDescent="0.25">
      <c r="A868" s="31" t="s">
        <v>4085</v>
      </c>
      <c r="B868" s="181">
        <v>3137</v>
      </c>
      <c r="C868" s="31">
        <v>1</v>
      </c>
      <c r="D868" s="181">
        <v>4367.3192516500003</v>
      </c>
      <c r="E868" s="181" t="str">
        <f t="shared" si="39"/>
        <v>3137_1</v>
      </c>
      <c r="F868" s="31">
        <v>0</v>
      </c>
      <c r="G868" s="31">
        <v>0</v>
      </c>
      <c r="H868">
        <f t="shared" si="40"/>
        <v>0</v>
      </c>
      <c r="I868">
        <f t="shared" si="41"/>
        <v>0</v>
      </c>
    </row>
    <row r="869" spans="1:9" x14ac:dyDescent="0.25">
      <c r="A869" s="31" t="s">
        <v>4085</v>
      </c>
      <c r="B869" s="181">
        <v>3138</v>
      </c>
      <c r="C869" s="31">
        <v>1</v>
      </c>
      <c r="D869" s="181">
        <v>1575.3638982499999</v>
      </c>
      <c r="E869" s="181" t="str">
        <f t="shared" si="39"/>
        <v>3138_1</v>
      </c>
      <c r="F869" s="31">
        <v>0</v>
      </c>
      <c r="G869" s="31">
        <v>1</v>
      </c>
      <c r="H869">
        <f t="shared" si="40"/>
        <v>0</v>
      </c>
      <c r="I869" t="str">
        <f t="shared" si="41"/>
        <v>tiivis</v>
      </c>
    </row>
    <row r="870" spans="1:9" x14ac:dyDescent="0.25">
      <c r="A870" s="31" t="s">
        <v>4085</v>
      </c>
      <c r="B870" s="181">
        <v>3141</v>
      </c>
      <c r="C870" s="31">
        <v>1</v>
      </c>
      <c r="D870" s="181">
        <v>3876.9582731300002</v>
      </c>
      <c r="E870" s="181" t="str">
        <f t="shared" si="39"/>
        <v>3141_1</v>
      </c>
      <c r="F870" s="31">
        <v>0</v>
      </c>
      <c r="G870" s="31">
        <v>1</v>
      </c>
      <c r="H870">
        <f t="shared" si="40"/>
        <v>0</v>
      </c>
      <c r="I870" t="str">
        <f t="shared" si="41"/>
        <v>tiivis</v>
      </c>
    </row>
    <row r="871" spans="1:9" x14ac:dyDescent="0.25">
      <c r="A871" s="31" t="s">
        <v>4085</v>
      </c>
      <c r="B871" s="181">
        <v>3142</v>
      </c>
      <c r="C871" s="31">
        <v>1</v>
      </c>
      <c r="D871" s="181">
        <v>7044.5182717500002</v>
      </c>
      <c r="E871" s="181" t="str">
        <f t="shared" si="39"/>
        <v>3142_1</v>
      </c>
      <c r="F871" s="31">
        <v>0</v>
      </c>
      <c r="G871" s="31">
        <v>0</v>
      </c>
      <c r="H871">
        <f t="shared" si="40"/>
        <v>0</v>
      </c>
      <c r="I871">
        <f t="shared" si="41"/>
        <v>0</v>
      </c>
    </row>
    <row r="872" spans="1:9" x14ac:dyDescent="0.25">
      <c r="A872" s="31" t="s">
        <v>4085</v>
      </c>
      <c r="B872" s="181">
        <v>3143</v>
      </c>
      <c r="C872" s="31">
        <v>1</v>
      </c>
      <c r="D872" s="181">
        <v>2144.12954713</v>
      </c>
      <c r="E872" s="181" t="str">
        <f t="shared" si="39"/>
        <v>3143_1</v>
      </c>
      <c r="F872" s="31">
        <v>0</v>
      </c>
      <c r="G872" s="31">
        <v>1</v>
      </c>
      <c r="H872">
        <f t="shared" si="40"/>
        <v>0</v>
      </c>
      <c r="I872" t="str">
        <f t="shared" si="41"/>
        <v>tiivis</v>
      </c>
    </row>
    <row r="873" spans="1:9" x14ac:dyDescent="0.25">
      <c r="A873" s="31" t="s">
        <v>4085</v>
      </c>
      <c r="B873" s="181">
        <v>3161</v>
      </c>
      <c r="C873" s="31">
        <v>1</v>
      </c>
      <c r="D873" s="181">
        <v>5005.2851413600001</v>
      </c>
      <c r="E873" s="181" t="str">
        <f t="shared" si="39"/>
        <v>3161_1</v>
      </c>
      <c r="F873" s="31">
        <v>0</v>
      </c>
      <c r="G873" s="31">
        <v>0</v>
      </c>
      <c r="H873">
        <f t="shared" si="40"/>
        <v>0</v>
      </c>
      <c r="I873">
        <f t="shared" si="41"/>
        <v>0</v>
      </c>
    </row>
    <row r="874" spans="1:9" x14ac:dyDescent="0.25">
      <c r="A874" s="31" t="s">
        <v>4088</v>
      </c>
      <c r="B874" s="181">
        <v>3161</v>
      </c>
      <c r="C874" s="31">
        <v>2</v>
      </c>
      <c r="D874" s="181">
        <v>596.74472441499995</v>
      </c>
      <c r="E874" s="181" t="str">
        <f t="shared" si="39"/>
        <v>3161_2</v>
      </c>
      <c r="F874" s="31">
        <v>0</v>
      </c>
      <c r="G874" s="31">
        <v>0</v>
      </c>
      <c r="H874">
        <f t="shared" si="40"/>
        <v>0</v>
      </c>
      <c r="I874">
        <f t="shared" si="41"/>
        <v>0</v>
      </c>
    </row>
    <row r="875" spans="1:9" x14ac:dyDescent="0.25">
      <c r="A875" s="31" t="s">
        <v>4078</v>
      </c>
      <c r="B875" s="181">
        <v>3161</v>
      </c>
      <c r="C875" s="31">
        <v>3</v>
      </c>
      <c r="D875" s="181">
        <v>6681.8494467399996</v>
      </c>
      <c r="E875" s="181" t="str">
        <f t="shared" si="39"/>
        <v>3161_3</v>
      </c>
      <c r="F875" s="31">
        <v>0</v>
      </c>
      <c r="G875" s="31">
        <v>0</v>
      </c>
      <c r="H875">
        <f t="shared" si="40"/>
        <v>0</v>
      </c>
      <c r="I875">
        <f t="shared" si="41"/>
        <v>0</v>
      </c>
    </row>
    <row r="876" spans="1:9" x14ac:dyDescent="0.25">
      <c r="A876" s="31" t="s">
        <v>4085</v>
      </c>
      <c r="B876" s="181">
        <v>3171</v>
      </c>
      <c r="C876" s="31">
        <v>1</v>
      </c>
      <c r="D876" s="181">
        <v>3352.8855079599998</v>
      </c>
      <c r="E876" s="181" t="str">
        <f t="shared" si="39"/>
        <v>3171_1</v>
      </c>
      <c r="F876" s="31">
        <v>0</v>
      </c>
      <c r="G876" s="31">
        <v>0</v>
      </c>
      <c r="H876">
        <f t="shared" si="40"/>
        <v>0</v>
      </c>
      <c r="I876">
        <f t="shared" si="41"/>
        <v>0</v>
      </c>
    </row>
    <row r="877" spans="1:9" x14ac:dyDescent="0.25">
      <c r="A877" s="31" t="s">
        <v>4088</v>
      </c>
      <c r="B877" s="181">
        <v>3171</v>
      </c>
      <c r="C877" s="31">
        <v>2</v>
      </c>
      <c r="D877" s="181">
        <v>7486.9629321599996</v>
      </c>
      <c r="E877" s="181" t="str">
        <f t="shared" si="39"/>
        <v>3171_2</v>
      </c>
      <c r="F877" s="31">
        <v>0</v>
      </c>
      <c r="G877" s="31">
        <v>0</v>
      </c>
      <c r="H877">
        <f t="shared" si="40"/>
        <v>0</v>
      </c>
      <c r="I877">
        <f t="shared" si="41"/>
        <v>0</v>
      </c>
    </row>
    <row r="878" spans="1:9" x14ac:dyDescent="0.25">
      <c r="A878" s="31" t="s">
        <v>4085</v>
      </c>
      <c r="B878" s="181">
        <v>3172</v>
      </c>
      <c r="C878" s="31">
        <v>1</v>
      </c>
      <c r="D878" s="181">
        <v>3917.99540617</v>
      </c>
      <c r="E878" s="181" t="str">
        <f t="shared" si="39"/>
        <v>3172_1</v>
      </c>
      <c r="F878" s="31">
        <v>0</v>
      </c>
      <c r="G878" s="31">
        <v>0</v>
      </c>
      <c r="H878">
        <f t="shared" si="40"/>
        <v>0</v>
      </c>
      <c r="I878">
        <f t="shared" si="41"/>
        <v>0</v>
      </c>
    </row>
    <row r="879" spans="1:9" x14ac:dyDescent="0.25">
      <c r="A879" s="31" t="s">
        <v>4085</v>
      </c>
      <c r="B879" s="181">
        <v>3173</v>
      </c>
      <c r="C879" s="31">
        <v>1</v>
      </c>
      <c r="D879" s="181">
        <v>3104.0441528900001</v>
      </c>
      <c r="E879" s="181" t="str">
        <f t="shared" si="39"/>
        <v>3173_1</v>
      </c>
      <c r="F879" s="31">
        <v>0</v>
      </c>
      <c r="G879" s="31">
        <v>1</v>
      </c>
      <c r="H879">
        <f t="shared" si="40"/>
        <v>0</v>
      </c>
      <c r="I879" t="str">
        <f t="shared" si="41"/>
        <v>tiivis</v>
      </c>
    </row>
    <row r="880" spans="1:9" x14ac:dyDescent="0.25">
      <c r="A880" s="31" t="s">
        <v>4088</v>
      </c>
      <c r="B880" s="181">
        <v>3173</v>
      </c>
      <c r="C880" s="31">
        <v>2</v>
      </c>
      <c r="D880" s="181">
        <v>7135.4293978200003</v>
      </c>
      <c r="E880" s="181" t="str">
        <f t="shared" si="39"/>
        <v>3173_2</v>
      </c>
      <c r="F880" s="31">
        <v>0</v>
      </c>
      <c r="G880" s="31">
        <v>1</v>
      </c>
      <c r="H880">
        <f t="shared" si="40"/>
        <v>0</v>
      </c>
      <c r="I880" t="str">
        <f t="shared" si="41"/>
        <v>tiivis</v>
      </c>
    </row>
    <row r="881" spans="1:9" x14ac:dyDescent="0.25">
      <c r="A881" s="31" t="s">
        <v>4078</v>
      </c>
      <c r="B881" s="181">
        <v>3173</v>
      </c>
      <c r="C881" s="31">
        <v>3</v>
      </c>
      <c r="D881" s="181">
        <v>9362.75850722</v>
      </c>
      <c r="E881" s="181" t="str">
        <f t="shared" si="39"/>
        <v>3173_3</v>
      </c>
      <c r="F881" s="31">
        <v>0</v>
      </c>
      <c r="G881" s="31">
        <v>1</v>
      </c>
      <c r="H881">
        <f t="shared" si="40"/>
        <v>0</v>
      </c>
      <c r="I881" t="str">
        <f t="shared" si="41"/>
        <v>tiivis</v>
      </c>
    </row>
    <row r="882" spans="1:9" x14ac:dyDescent="0.25">
      <c r="A882" s="31" t="s">
        <v>4085</v>
      </c>
      <c r="B882" s="181">
        <v>3174</v>
      </c>
      <c r="C882" s="31">
        <v>1</v>
      </c>
      <c r="D882" s="181">
        <v>2808.9437924499998</v>
      </c>
      <c r="E882" s="181" t="str">
        <f t="shared" si="39"/>
        <v>3174_1</v>
      </c>
      <c r="F882" s="31">
        <v>0</v>
      </c>
      <c r="G882" s="31">
        <v>1</v>
      </c>
      <c r="H882">
        <f t="shared" si="40"/>
        <v>0</v>
      </c>
      <c r="I882" t="str">
        <f t="shared" si="41"/>
        <v>tiivis</v>
      </c>
    </row>
    <row r="883" spans="1:9" x14ac:dyDescent="0.25">
      <c r="A883" s="31" t="s">
        <v>4085</v>
      </c>
      <c r="B883" s="181">
        <v>3190</v>
      </c>
      <c r="C883" s="31">
        <v>1</v>
      </c>
      <c r="D883" s="181">
        <v>2273.9856238000002</v>
      </c>
      <c r="E883" s="181" t="str">
        <f t="shared" si="39"/>
        <v>3190_1</v>
      </c>
      <c r="F883" s="31">
        <v>0</v>
      </c>
      <c r="G883" s="31">
        <v>1</v>
      </c>
      <c r="H883">
        <f t="shared" si="40"/>
        <v>0</v>
      </c>
      <c r="I883" t="str">
        <f t="shared" si="41"/>
        <v>tiivis</v>
      </c>
    </row>
    <row r="884" spans="1:9" x14ac:dyDescent="0.25">
      <c r="A884" s="31" t="s">
        <v>4085</v>
      </c>
      <c r="B884" s="181">
        <v>3191</v>
      </c>
      <c r="C884" s="31">
        <v>1</v>
      </c>
      <c r="D884" s="181">
        <v>2777.7389582800001</v>
      </c>
      <c r="E884" s="181" t="str">
        <f t="shared" si="39"/>
        <v>3191_1</v>
      </c>
      <c r="F884" s="31">
        <v>0</v>
      </c>
      <c r="G884" s="31">
        <v>1</v>
      </c>
      <c r="H884">
        <f t="shared" si="40"/>
        <v>0</v>
      </c>
      <c r="I884" t="str">
        <f t="shared" si="41"/>
        <v>tiivis</v>
      </c>
    </row>
    <row r="885" spans="1:9" x14ac:dyDescent="0.25">
      <c r="A885" s="31" t="s">
        <v>4088</v>
      </c>
      <c r="B885" s="181">
        <v>3191</v>
      </c>
      <c r="C885" s="31">
        <v>2</v>
      </c>
      <c r="D885" s="181">
        <v>6886.5286140400003</v>
      </c>
      <c r="E885" s="181" t="str">
        <f t="shared" si="39"/>
        <v>3191_2</v>
      </c>
      <c r="F885" s="31">
        <v>0</v>
      </c>
      <c r="G885" s="31">
        <v>1</v>
      </c>
      <c r="H885">
        <f t="shared" si="40"/>
        <v>0</v>
      </c>
      <c r="I885" t="str">
        <f t="shared" si="41"/>
        <v>tiivis</v>
      </c>
    </row>
    <row r="886" spans="1:9" x14ac:dyDescent="0.25">
      <c r="A886" s="31" t="s">
        <v>4085</v>
      </c>
      <c r="B886" s="181">
        <v>3192</v>
      </c>
      <c r="C886" s="31">
        <v>1</v>
      </c>
      <c r="D886" s="181">
        <v>3717.8272754499999</v>
      </c>
      <c r="E886" s="181" t="str">
        <f t="shared" si="39"/>
        <v>3192_1</v>
      </c>
      <c r="F886" s="31">
        <v>0</v>
      </c>
      <c r="G886" s="31">
        <v>0</v>
      </c>
      <c r="H886">
        <f t="shared" si="40"/>
        <v>0</v>
      </c>
      <c r="I886">
        <f t="shared" si="41"/>
        <v>0</v>
      </c>
    </row>
    <row r="887" spans="1:9" x14ac:dyDescent="0.25">
      <c r="A887" s="31" t="s">
        <v>4088</v>
      </c>
      <c r="B887" s="181">
        <v>3192</v>
      </c>
      <c r="C887" s="31">
        <v>2</v>
      </c>
      <c r="D887" s="181">
        <v>4933.6927649999998</v>
      </c>
      <c r="E887" s="181" t="str">
        <f t="shared" si="39"/>
        <v>3192_2</v>
      </c>
      <c r="F887" s="31">
        <v>0</v>
      </c>
      <c r="G887" s="31">
        <v>0</v>
      </c>
      <c r="H887">
        <f t="shared" si="40"/>
        <v>0</v>
      </c>
      <c r="I887">
        <f t="shared" si="41"/>
        <v>0</v>
      </c>
    </row>
    <row r="888" spans="1:9" x14ac:dyDescent="0.25">
      <c r="A888" s="31" t="s">
        <v>4078</v>
      </c>
      <c r="B888" s="181">
        <v>3192</v>
      </c>
      <c r="C888" s="31">
        <v>3</v>
      </c>
      <c r="D888" s="181">
        <v>6363.6994993199996</v>
      </c>
      <c r="E888" s="181" t="str">
        <f t="shared" si="39"/>
        <v>3192_3</v>
      </c>
      <c r="F888" s="31">
        <v>0</v>
      </c>
      <c r="G888" s="31">
        <v>0</v>
      </c>
      <c r="H888">
        <f t="shared" si="40"/>
        <v>0</v>
      </c>
      <c r="I888">
        <f t="shared" si="41"/>
        <v>0</v>
      </c>
    </row>
    <row r="889" spans="1:9" x14ac:dyDescent="0.25">
      <c r="A889" s="31" t="s">
        <v>4079</v>
      </c>
      <c r="B889" s="181">
        <v>3192</v>
      </c>
      <c r="C889" s="31">
        <v>4</v>
      </c>
      <c r="D889" s="181">
        <v>7780.7141028799997</v>
      </c>
      <c r="E889" s="181" t="str">
        <f t="shared" si="39"/>
        <v>3192_4</v>
      </c>
      <c r="F889" s="31">
        <v>0</v>
      </c>
      <c r="G889" s="31">
        <v>0</v>
      </c>
      <c r="H889">
        <f t="shared" si="40"/>
        <v>0</v>
      </c>
      <c r="I889">
        <f t="shared" si="41"/>
        <v>0</v>
      </c>
    </row>
    <row r="890" spans="1:9" x14ac:dyDescent="0.25">
      <c r="A890" s="31" t="s">
        <v>4085</v>
      </c>
      <c r="B890" s="181">
        <v>3200</v>
      </c>
      <c r="C890" s="31">
        <v>1</v>
      </c>
      <c r="D890" s="181">
        <v>3738.2315431699999</v>
      </c>
      <c r="E890" s="181" t="str">
        <f t="shared" si="39"/>
        <v>3200_1</v>
      </c>
      <c r="F890" s="31">
        <v>0</v>
      </c>
      <c r="G890" s="31">
        <v>0</v>
      </c>
      <c r="H890">
        <f t="shared" si="40"/>
        <v>0</v>
      </c>
      <c r="I890">
        <f t="shared" si="41"/>
        <v>0</v>
      </c>
    </row>
    <row r="891" spans="1:9" x14ac:dyDescent="0.25">
      <c r="A891" s="31" t="s">
        <v>4088</v>
      </c>
      <c r="B891" s="181">
        <v>3200</v>
      </c>
      <c r="C891" s="31">
        <v>2</v>
      </c>
      <c r="D891" s="181">
        <v>8316.09252371</v>
      </c>
      <c r="E891" s="181" t="str">
        <f t="shared" si="39"/>
        <v>3200_2</v>
      </c>
      <c r="F891" s="31">
        <v>0</v>
      </c>
      <c r="G891" s="31">
        <v>0</v>
      </c>
      <c r="H891">
        <f t="shared" si="40"/>
        <v>0</v>
      </c>
      <c r="I891">
        <f t="shared" si="41"/>
        <v>0</v>
      </c>
    </row>
    <row r="892" spans="1:9" x14ac:dyDescent="0.25">
      <c r="A892" s="31" t="s">
        <v>4078</v>
      </c>
      <c r="B892" s="181">
        <v>3200</v>
      </c>
      <c r="C892" s="31">
        <v>3</v>
      </c>
      <c r="D892" s="181">
        <v>2594.72755048</v>
      </c>
      <c r="E892" s="181" t="str">
        <f t="shared" si="39"/>
        <v>3200_3</v>
      </c>
      <c r="F892" s="31">
        <v>0</v>
      </c>
      <c r="G892" s="31">
        <v>0</v>
      </c>
      <c r="H892">
        <f t="shared" si="40"/>
        <v>0</v>
      </c>
      <c r="I892">
        <f t="shared" si="41"/>
        <v>0</v>
      </c>
    </row>
    <row r="893" spans="1:9" x14ac:dyDescent="0.25">
      <c r="A893" s="31" t="s">
        <v>4085</v>
      </c>
      <c r="B893" s="181">
        <v>3201</v>
      </c>
      <c r="C893" s="31">
        <v>1</v>
      </c>
      <c r="D893" s="181">
        <v>4104.5233753100001</v>
      </c>
      <c r="E893" s="181" t="str">
        <f t="shared" si="39"/>
        <v>3201_1</v>
      </c>
      <c r="F893" s="31">
        <v>0</v>
      </c>
      <c r="G893" s="31">
        <v>0</v>
      </c>
      <c r="H893">
        <f t="shared" si="40"/>
        <v>0</v>
      </c>
      <c r="I893">
        <f t="shared" si="41"/>
        <v>0</v>
      </c>
    </row>
    <row r="894" spans="1:9" x14ac:dyDescent="0.25">
      <c r="A894" s="31" t="s">
        <v>4088</v>
      </c>
      <c r="B894" s="181">
        <v>3202</v>
      </c>
      <c r="C894" s="31">
        <v>2</v>
      </c>
      <c r="D894" s="181">
        <v>5472.24834612</v>
      </c>
      <c r="E894" s="181" t="str">
        <f t="shared" si="39"/>
        <v>3202_2</v>
      </c>
      <c r="F894" s="31">
        <v>0</v>
      </c>
      <c r="G894" s="31">
        <v>0</v>
      </c>
      <c r="H894">
        <f t="shared" si="40"/>
        <v>0</v>
      </c>
      <c r="I894">
        <f t="shared" si="41"/>
        <v>0</v>
      </c>
    </row>
    <row r="895" spans="1:9" x14ac:dyDescent="0.25">
      <c r="A895" s="31" t="s">
        <v>4085</v>
      </c>
      <c r="B895" s="181">
        <v>3203</v>
      </c>
      <c r="C895" s="31">
        <v>1</v>
      </c>
      <c r="D895" s="181">
        <v>5038.4072607999997</v>
      </c>
      <c r="E895" s="181" t="str">
        <f t="shared" si="39"/>
        <v>3203_1</v>
      </c>
      <c r="F895" s="31">
        <v>0</v>
      </c>
      <c r="G895" s="31">
        <v>0</v>
      </c>
      <c r="H895">
        <f t="shared" si="40"/>
        <v>0</v>
      </c>
      <c r="I895">
        <f t="shared" si="41"/>
        <v>0</v>
      </c>
    </row>
    <row r="896" spans="1:9" x14ac:dyDescent="0.25">
      <c r="A896" s="31" t="s">
        <v>4088</v>
      </c>
      <c r="B896" s="181">
        <v>3203</v>
      </c>
      <c r="C896" s="31">
        <v>2</v>
      </c>
      <c r="D896" s="181">
        <v>4189.2740217</v>
      </c>
      <c r="E896" s="181" t="str">
        <f t="shared" si="39"/>
        <v>3203_2</v>
      </c>
      <c r="F896" s="31">
        <v>0</v>
      </c>
      <c r="G896" s="31">
        <v>0</v>
      </c>
      <c r="H896">
        <f t="shared" si="40"/>
        <v>0</v>
      </c>
      <c r="I896">
        <f t="shared" si="41"/>
        <v>0</v>
      </c>
    </row>
    <row r="897" spans="1:9" x14ac:dyDescent="0.25">
      <c r="A897" s="31" t="s">
        <v>4085</v>
      </c>
      <c r="B897" s="181">
        <v>3222</v>
      </c>
      <c r="C897" s="31">
        <v>1</v>
      </c>
      <c r="D897" s="181">
        <v>7372.8862423199998</v>
      </c>
      <c r="E897" s="181" t="str">
        <f t="shared" si="39"/>
        <v>3222_1</v>
      </c>
      <c r="F897" s="31">
        <v>0</v>
      </c>
      <c r="G897" s="31">
        <v>0</v>
      </c>
      <c r="H897">
        <f t="shared" si="40"/>
        <v>0</v>
      </c>
      <c r="I897">
        <f t="shared" si="41"/>
        <v>0</v>
      </c>
    </row>
    <row r="898" spans="1:9" x14ac:dyDescent="0.25">
      <c r="A898" s="31" t="s">
        <v>4088</v>
      </c>
      <c r="B898" s="181">
        <v>3222</v>
      </c>
      <c r="C898" s="31">
        <v>2</v>
      </c>
      <c r="D898" s="181">
        <v>6987.96630938</v>
      </c>
      <c r="E898" s="181" t="str">
        <f t="shared" si="39"/>
        <v>3222_2</v>
      </c>
      <c r="F898" s="31">
        <v>0</v>
      </c>
      <c r="G898" s="31">
        <v>0</v>
      </c>
      <c r="H898">
        <f t="shared" si="40"/>
        <v>0</v>
      </c>
      <c r="I898">
        <f t="shared" si="41"/>
        <v>0</v>
      </c>
    </row>
    <row r="899" spans="1:9" x14ac:dyDescent="0.25">
      <c r="A899" s="31" t="s">
        <v>4078</v>
      </c>
      <c r="B899" s="181">
        <v>3222</v>
      </c>
      <c r="C899" s="31">
        <v>3</v>
      </c>
      <c r="D899" s="181">
        <v>3013.4646768299999</v>
      </c>
      <c r="E899" s="181" t="str">
        <f t="shared" ref="E899:E962" si="42">CONCATENATE(B899,"_",C899)</f>
        <v>3222_3</v>
      </c>
      <c r="F899" s="31">
        <v>0</v>
      </c>
      <c r="G899" s="31">
        <v>0</v>
      </c>
      <c r="H899">
        <f t="shared" ref="H899:H962" si="43">IF(F899=1,"harva",0)</f>
        <v>0</v>
      </c>
      <c r="I899">
        <f t="shared" ref="I899:I962" si="44">IF(G899=1,"tiivis",0)</f>
        <v>0</v>
      </c>
    </row>
    <row r="900" spans="1:9" x14ac:dyDescent="0.25">
      <c r="A900" s="31" t="s">
        <v>4085</v>
      </c>
      <c r="B900" s="181">
        <v>3223</v>
      </c>
      <c r="C900" s="31">
        <v>1</v>
      </c>
      <c r="D900" s="181">
        <v>3021.0540470400001</v>
      </c>
      <c r="E900" s="181" t="str">
        <f t="shared" si="42"/>
        <v>3223_1</v>
      </c>
      <c r="F900" s="31">
        <v>0</v>
      </c>
      <c r="G900" s="31">
        <v>0</v>
      </c>
      <c r="H900">
        <f t="shared" si="43"/>
        <v>0</v>
      </c>
      <c r="I900">
        <f t="shared" si="44"/>
        <v>0</v>
      </c>
    </row>
    <row r="901" spans="1:9" x14ac:dyDescent="0.25">
      <c r="A901" s="31" t="s">
        <v>4088</v>
      </c>
      <c r="B901" s="181">
        <v>3223</v>
      </c>
      <c r="C901" s="31">
        <v>2</v>
      </c>
      <c r="D901" s="181">
        <v>7398.6964038400001</v>
      </c>
      <c r="E901" s="181" t="str">
        <f t="shared" si="42"/>
        <v>3223_2</v>
      </c>
      <c r="F901" s="31">
        <v>0</v>
      </c>
      <c r="G901" s="31">
        <v>0</v>
      </c>
      <c r="H901">
        <f t="shared" si="43"/>
        <v>0</v>
      </c>
      <c r="I901">
        <f t="shared" si="44"/>
        <v>0</v>
      </c>
    </row>
    <row r="902" spans="1:9" x14ac:dyDescent="0.25">
      <c r="A902" s="31" t="s">
        <v>4078</v>
      </c>
      <c r="B902" s="181">
        <v>3254</v>
      </c>
      <c r="C902" s="31">
        <v>3</v>
      </c>
      <c r="D902" s="181">
        <v>4767.6878419300001</v>
      </c>
      <c r="E902" s="181" t="str">
        <f t="shared" si="42"/>
        <v>3254_3</v>
      </c>
      <c r="F902" s="31">
        <v>0</v>
      </c>
      <c r="G902" s="31">
        <v>1</v>
      </c>
      <c r="H902">
        <f t="shared" si="43"/>
        <v>0</v>
      </c>
      <c r="I902" t="str">
        <f t="shared" si="44"/>
        <v>tiivis</v>
      </c>
    </row>
    <row r="903" spans="1:9" x14ac:dyDescent="0.25">
      <c r="A903" s="31" t="s">
        <v>4079</v>
      </c>
      <c r="B903" s="181">
        <v>3254</v>
      </c>
      <c r="C903" s="31">
        <v>4</v>
      </c>
      <c r="D903" s="181">
        <v>9335.4522994199997</v>
      </c>
      <c r="E903" s="181" t="str">
        <f t="shared" si="42"/>
        <v>3254_4</v>
      </c>
      <c r="F903" s="31">
        <v>0</v>
      </c>
      <c r="G903" s="31">
        <v>1</v>
      </c>
      <c r="H903">
        <f t="shared" si="43"/>
        <v>0</v>
      </c>
      <c r="I903" t="str">
        <f t="shared" si="44"/>
        <v>tiivis</v>
      </c>
    </row>
    <row r="904" spans="1:9" x14ac:dyDescent="0.25">
      <c r="A904" s="31" t="s">
        <v>4085</v>
      </c>
      <c r="B904" s="181">
        <v>3255</v>
      </c>
      <c r="C904" s="31">
        <v>1</v>
      </c>
      <c r="D904" s="181">
        <v>3261.6516152999998</v>
      </c>
      <c r="E904" s="181" t="str">
        <f t="shared" si="42"/>
        <v>3255_1</v>
      </c>
      <c r="F904" s="31">
        <v>0</v>
      </c>
      <c r="G904" s="31">
        <v>0</v>
      </c>
      <c r="H904">
        <f t="shared" si="43"/>
        <v>0</v>
      </c>
      <c r="I904">
        <f t="shared" si="44"/>
        <v>0</v>
      </c>
    </row>
    <row r="905" spans="1:9" x14ac:dyDescent="0.25">
      <c r="A905" s="31" t="s">
        <v>4085</v>
      </c>
      <c r="B905" s="181">
        <v>3531</v>
      </c>
      <c r="C905" s="31">
        <v>1</v>
      </c>
      <c r="D905" s="181">
        <v>260.97336956499998</v>
      </c>
      <c r="E905" s="181" t="str">
        <f t="shared" si="42"/>
        <v>3531_1</v>
      </c>
      <c r="F905" s="31">
        <v>0</v>
      </c>
      <c r="G905" s="31">
        <v>0</v>
      </c>
      <c r="H905">
        <f t="shared" si="43"/>
        <v>0</v>
      </c>
      <c r="I905">
        <f t="shared" si="44"/>
        <v>0</v>
      </c>
    </row>
    <row r="906" spans="1:9" x14ac:dyDescent="0.25">
      <c r="A906" s="31" t="s">
        <v>4085</v>
      </c>
      <c r="B906" s="181">
        <v>3601</v>
      </c>
      <c r="C906" s="31">
        <v>1</v>
      </c>
      <c r="D906" s="181">
        <v>2778.6037984099999</v>
      </c>
      <c r="E906" s="181" t="str">
        <f t="shared" si="42"/>
        <v>3601_1</v>
      </c>
      <c r="F906" s="31">
        <v>0</v>
      </c>
      <c r="G906" s="31">
        <v>1</v>
      </c>
      <c r="H906">
        <f t="shared" si="43"/>
        <v>0</v>
      </c>
      <c r="I906" t="str">
        <f t="shared" si="44"/>
        <v>tiivis</v>
      </c>
    </row>
    <row r="907" spans="1:9" x14ac:dyDescent="0.25">
      <c r="A907" s="31" t="s">
        <v>4078</v>
      </c>
      <c r="B907" s="181">
        <v>3601</v>
      </c>
      <c r="C907" s="31">
        <v>3</v>
      </c>
      <c r="D907" s="181">
        <v>6434.6350915000003</v>
      </c>
      <c r="E907" s="181" t="str">
        <f t="shared" si="42"/>
        <v>3601_3</v>
      </c>
      <c r="F907" s="31">
        <v>0</v>
      </c>
      <c r="G907" s="31">
        <v>1</v>
      </c>
      <c r="H907">
        <f t="shared" si="43"/>
        <v>0</v>
      </c>
      <c r="I907" t="str">
        <f t="shared" si="44"/>
        <v>tiivis</v>
      </c>
    </row>
    <row r="908" spans="1:9" x14ac:dyDescent="0.25">
      <c r="A908" s="31" t="s">
        <v>4085</v>
      </c>
      <c r="B908" s="181">
        <v>3603</v>
      </c>
      <c r="C908" s="31">
        <v>1</v>
      </c>
      <c r="D908" s="181">
        <v>7664.8694121299995</v>
      </c>
      <c r="E908" s="181" t="str">
        <f t="shared" si="42"/>
        <v>3603_1</v>
      </c>
      <c r="F908" s="31">
        <v>0</v>
      </c>
      <c r="G908" s="31">
        <v>1</v>
      </c>
      <c r="H908">
        <f t="shared" si="43"/>
        <v>0</v>
      </c>
      <c r="I908" t="str">
        <f t="shared" si="44"/>
        <v>tiivis</v>
      </c>
    </row>
    <row r="909" spans="1:9" x14ac:dyDescent="0.25">
      <c r="A909" s="31" t="s">
        <v>4085</v>
      </c>
      <c r="B909" s="181">
        <v>3621</v>
      </c>
      <c r="C909" s="31">
        <v>1</v>
      </c>
      <c r="D909" s="181">
        <v>5156.7228404300004</v>
      </c>
      <c r="E909" s="181" t="str">
        <f t="shared" si="42"/>
        <v>3621_1</v>
      </c>
      <c r="F909" s="31">
        <v>0</v>
      </c>
      <c r="G909" s="31">
        <v>0</v>
      </c>
      <c r="H909">
        <f t="shared" si="43"/>
        <v>0</v>
      </c>
      <c r="I909">
        <f t="shared" si="44"/>
        <v>0</v>
      </c>
    </row>
    <row r="910" spans="1:9" x14ac:dyDescent="0.25">
      <c r="A910" s="31" t="s">
        <v>4085</v>
      </c>
      <c r="B910" s="181">
        <v>3622</v>
      </c>
      <c r="C910" s="31">
        <v>1</v>
      </c>
      <c r="D910" s="181">
        <v>3234.8908780100001</v>
      </c>
      <c r="E910" s="181" t="str">
        <f t="shared" si="42"/>
        <v>3622_1</v>
      </c>
      <c r="F910" s="31">
        <v>0</v>
      </c>
      <c r="G910" s="31">
        <v>0</v>
      </c>
      <c r="H910">
        <f t="shared" si="43"/>
        <v>0</v>
      </c>
      <c r="I910">
        <f t="shared" si="44"/>
        <v>0</v>
      </c>
    </row>
    <row r="911" spans="1:9" x14ac:dyDescent="0.25">
      <c r="A911" s="31" t="s">
        <v>4088</v>
      </c>
      <c r="B911" s="181">
        <v>3622</v>
      </c>
      <c r="C911" s="31">
        <v>2</v>
      </c>
      <c r="D911" s="181">
        <v>6360.6501985900004</v>
      </c>
      <c r="E911" s="181" t="str">
        <f t="shared" si="42"/>
        <v>3622_2</v>
      </c>
      <c r="F911" s="31">
        <v>0</v>
      </c>
      <c r="G911" s="31">
        <v>0</v>
      </c>
      <c r="H911">
        <f t="shared" si="43"/>
        <v>0</v>
      </c>
      <c r="I911">
        <f t="shared" si="44"/>
        <v>0</v>
      </c>
    </row>
    <row r="912" spans="1:9" x14ac:dyDescent="0.25">
      <c r="A912" s="31" t="s">
        <v>4085</v>
      </c>
      <c r="B912" s="181">
        <v>3623</v>
      </c>
      <c r="C912" s="31">
        <v>1</v>
      </c>
      <c r="D912" s="181">
        <v>1501.10956145</v>
      </c>
      <c r="E912" s="181" t="str">
        <f t="shared" si="42"/>
        <v>3623_1</v>
      </c>
      <c r="F912" s="31">
        <v>0</v>
      </c>
      <c r="G912" s="31">
        <v>0</v>
      </c>
      <c r="H912">
        <f t="shared" si="43"/>
        <v>0</v>
      </c>
      <c r="I912">
        <f t="shared" si="44"/>
        <v>0</v>
      </c>
    </row>
    <row r="913" spans="1:9" x14ac:dyDescent="0.25">
      <c r="A913" s="31" t="s">
        <v>4078</v>
      </c>
      <c r="B913" s="181">
        <v>3623</v>
      </c>
      <c r="C913" s="31">
        <v>3</v>
      </c>
      <c r="D913" s="181">
        <v>1652.43413543</v>
      </c>
      <c r="E913" s="181" t="str">
        <f t="shared" si="42"/>
        <v>3623_3</v>
      </c>
      <c r="F913" s="31">
        <v>0</v>
      </c>
      <c r="G913" s="31">
        <v>0</v>
      </c>
      <c r="H913">
        <f t="shared" si="43"/>
        <v>0</v>
      </c>
      <c r="I913">
        <f t="shared" si="44"/>
        <v>0</v>
      </c>
    </row>
    <row r="914" spans="1:9" x14ac:dyDescent="0.25">
      <c r="A914" s="31" t="s">
        <v>4085</v>
      </c>
      <c r="B914" s="181">
        <v>3631</v>
      </c>
      <c r="C914" s="31">
        <v>1</v>
      </c>
      <c r="D914" s="181">
        <v>6939.8548010499999</v>
      </c>
      <c r="E914" s="181" t="str">
        <f t="shared" si="42"/>
        <v>3631_1</v>
      </c>
      <c r="F914" s="31">
        <v>0</v>
      </c>
      <c r="G914" s="31">
        <v>0</v>
      </c>
      <c r="H914">
        <f t="shared" si="43"/>
        <v>0</v>
      </c>
      <c r="I914">
        <f t="shared" si="44"/>
        <v>0</v>
      </c>
    </row>
    <row r="915" spans="1:9" x14ac:dyDescent="0.25">
      <c r="A915" s="31" t="s">
        <v>4088</v>
      </c>
      <c r="B915" s="181">
        <v>3631</v>
      </c>
      <c r="C915" s="31">
        <v>2</v>
      </c>
      <c r="D915" s="181">
        <v>6876.6600583299996</v>
      </c>
      <c r="E915" s="181" t="str">
        <f t="shared" si="42"/>
        <v>3631_2</v>
      </c>
      <c r="F915" s="31">
        <v>0</v>
      </c>
      <c r="G915" s="31">
        <v>0</v>
      </c>
      <c r="H915">
        <f t="shared" si="43"/>
        <v>0</v>
      </c>
      <c r="I915">
        <f t="shared" si="44"/>
        <v>0</v>
      </c>
    </row>
    <row r="916" spans="1:9" x14ac:dyDescent="0.25">
      <c r="A916" s="31" t="s">
        <v>4078</v>
      </c>
      <c r="B916" s="181">
        <v>3631</v>
      </c>
      <c r="C916" s="31">
        <v>3</v>
      </c>
      <c r="D916" s="181">
        <v>11020.216822799999</v>
      </c>
      <c r="E916" s="181" t="str">
        <f t="shared" si="42"/>
        <v>3631_3</v>
      </c>
      <c r="F916" s="31">
        <v>0</v>
      </c>
      <c r="G916" s="31">
        <v>0</v>
      </c>
      <c r="H916">
        <f t="shared" si="43"/>
        <v>0</v>
      </c>
      <c r="I916">
        <f t="shared" si="44"/>
        <v>0</v>
      </c>
    </row>
    <row r="917" spans="1:9" x14ac:dyDescent="0.25">
      <c r="A917" s="31" t="s">
        <v>4085</v>
      </c>
      <c r="B917" s="181">
        <v>4131</v>
      </c>
      <c r="C917" s="31">
        <v>1</v>
      </c>
      <c r="D917" s="181">
        <v>6302.0243191999998</v>
      </c>
      <c r="E917" s="181" t="str">
        <f t="shared" si="42"/>
        <v>4131_1</v>
      </c>
      <c r="F917" s="31">
        <v>0</v>
      </c>
      <c r="G917" s="31">
        <v>0</v>
      </c>
      <c r="H917">
        <f t="shared" si="43"/>
        <v>0</v>
      </c>
      <c r="I917">
        <f t="shared" si="44"/>
        <v>0</v>
      </c>
    </row>
    <row r="918" spans="1:9" x14ac:dyDescent="0.25">
      <c r="A918" s="31" t="s">
        <v>4085</v>
      </c>
      <c r="B918" s="181">
        <v>4141</v>
      </c>
      <c r="C918" s="31">
        <v>1</v>
      </c>
      <c r="D918" s="181">
        <v>451.70278350000001</v>
      </c>
      <c r="E918" s="181" t="str">
        <f t="shared" si="42"/>
        <v>4141_1</v>
      </c>
      <c r="F918" s="31">
        <v>0</v>
      </c>
      <c r="G918" s="31">
        <v>0</v>
      </c>
      <c r="H918">
        <f t="shared" si="43"/>
        <v>0</v>
      </c>
      <c r="I918">
        <f t="shared" si="44"/>
        <v>0</v>
      </c>
    </row>
    <row r="919" spans="1:9" x14ac:dyDescent="0.25">
      <c r="A919" s="31" t="s">
        <v>4085</v>
      </c>
      <c r="B919" s="181">
        <v>4142</v>
      </c>
      <c r="C919" s="31">
        <v>1</v>
      </c>
      <c r="D919" s="181">
        <v>3703.6426284300001</v>
      </c>
      <c r="E919" s="181" t="str">
        <f t="shared" si="42"/>
        <v>4142_1</v>
      </c>
      <c r="F919" s="31">
        <v>0</v>
      </c>
      <c r="G919" s="31">
        <v>0</v>
      </c>
      <c r="H919">
        <f t="shared" si="43"/>
        <v>0</v>
      </c>
      <c r="I919">
        <f t="shared" si="44"/>
        <v>0</v>
      </c>
    </row>
    <row r="920" spans="1:9" x14ac:dyDescent="0.25">
      <c r="A920" s="31" t="s">
        <v>4088</v>
      </c>
      <c r="B920" s="181">
        <v>4142</v>
      </c>
      <c r="C920" s="31">
        <v>2</v>
      </c>
      <c r="D920" s="181">
        <v>1616.4718851800001</v>
      </c>
      <c r="E920" s="181" t="str">
        <f t="shared" si="42"/>
        <v>4142_2</v>
      </c>
      <c r="F920" s="31">
        <v>0</v>
      </c>
      <c r="G920" s="31">
        <v>0</v>
      </c>
      <c r="H920">
        <f t="shared" si="43"/>
        <v>0</v>
      </c>
      <c r="I920">
        <f t="shared" si="44"/>
        <v>0</v>
      </c>
    </row>
    <row r="921" spans="1:9" x14ac:dyDescent="0.25">
      <c r="A921" s="31" t="s">
        <v>4085</v>
      </c>
      <c r="B921" s="181">
        <v>4143</v>
      </c>
      <c r="C921" s="31">
        <v>1</v>
      </c>
      <c r="D921" s="181">
        <v>2841.1819365000001</v>
      </c>
      <c r="E921" s="181" t="str">
        <f t="shared" si="42"/>
        <v>4143_1</v>
      </c>
      <c r="F921" s="31">
        <v>0</v>
      </c>
      <c r="G921" s="31">
        <v>0</v>
      </c>
      <c r="H921">
        <f t="shared" si="43"/>
        <v>0</v>
      </c>
      <c r="I921">
        <f t="shared" si="44"/>
        <v>0</v>
      </c>
    </row>
    <row r="922" spans="1:9" x14ac:dyDescent="0.25">
      <c r="A922" s="31" t="s">
        <v>4088</v>
      </c>
      <c r="B922" s="181">
        <v>4143</v>
      </c>
      <c r="C922" s="31">
        <v>2</v>
      </c>
      <c r="D922" s="181">
        <v>6781.8929695799998</v>
      </c>
      <c r="E922" s="181" t="str">
        <f t="shared" si="42"/>
        <v>4143_2</v>
      </c>
      <c r="F922" s="31">
        <v>0</v>
      </c>
      <c r="G922" s="31">
        <v>0</v>
      </c>
      <c r="H922">
        <f t="shared" si="43"/>
        <v>0</v>
      </c>
      <c r="I922">
        <f t="shared" si="44"/>
        <v>0</v>
      </c>
    </row>
    <row r="923" spans="1:9" x14ac:dyDescent="0.25">
      <c r="A923" s="31" t="s">
        <v>4078</v>
      </c>
      <c r="B923" s="181">
        <v>4143</v>
      </c>
      <c r="C923" s="31">
        <v>3</v>
      </c>
      <c r="D923" s="181">
        <v>4397.8270523800002</v>
      </c>
      <c r="E923" s="181" t="str">
        <f t="shared" si="42"/>
        <v>4143_3</v>
      </c>
      <c r="F923" s="31">
        <v>0</v>
      </c>
      <c r="G923" s="31">
        <v>0</v>
      </c>
      <c r="H923">
        <f t="shared" si="43"/>
        <v>0</v>
      </c>
      <c r="I923">
        <f t="shared" si="44"/>
        <v>0</v>
      </c>
    </row>
    <row r="924" spans="1:9" x14ac:dyDescent="0.25">
      <c r="A924" s="31" t="s">
        <v>4079</v>
      </c>
      <c r="B924" s="181">
        <v>4143</v>
      </c>
      <c r="C924" s="31">
        <v>4</v>
      </c>
      <c r="D924" s="181">
        <v>4667.6776261599998</v>
      </c>
      <c r="E924" s="181" t="str">
        <f t="shared" si="42"/>
        <v>4143_4</v>
      </c>
      <c r="F924" s="31">
        <v>0</v>
      </c>
      <c r="G924" s="31">
        <v>0</v>
      </c>
      <c r="H924">
        <f t="shared" si="43"/>
        <v>0</v>
      </c>
      <c r="I924">
        <f t="shared" si="44"/>
        <v>0</v>
      </c>
    </row>
    <row r="925" spans="1:9" x14ac:dyDescent="0.25">
      <c r="A925" s="31" t="s">
        <v>4080</v>
      </c>
      <c r="B925" s="181">
        <v>4143</v>
      </c>
      <c r="C925" s="31">
        <v>5</v>
      </c>
      <c r="D925" s="181">
        <v>4917.9885580999999</v>
      </c>
      <c r="E925" s="181" t="str">
        <f t="shared" si="42"/>
        <v>4143_5</v>
      </c>
      <c r="F925" s="31">
        <v>0</v>
      </c>
      <c r="G925" s="31">
        <v>0</v>
      </c>
      <c r="H925">
        <f t="shared" si="43"/>
        <v>0</v>
      </c>
      <c r="I925">
        <f t="shared" si="44"/>
        <v>0</v>
      </c>
    </row>
    <row r="926" spans="1:9" x14ac:dyDescent="0.25">
      <c r="A926" s="31" t="s">
        <v>4085</v>
      </c>
      <c r="B926" s="181">
        <v>4231</v>
      </c>
      <c r="C926" s="31">
        <v>1</v>
      </c>
      <c r="D926" s="181">
        <v>695.90506001400001</v>
      </c>
      <c r="E926" s="181" t="str">
        <f t="shared" si="42"/>
        <v>4231_1</v>
      </c>
      <c r="F926" s="31">
        <v>0</v>
      </c>
      <c r="G926" s="31">
        <v>1</v>
      </c>
      <c r="H926">
        <f t="shared" si="43"/>
        <v>0</v>
      </c>
      <c r="I926" t="str">
        <f t="shared" si="44"/>
        <v>tiivis</v>
      </c>
    </row>
    <row r="927" spans="1:9" x14ac:dyDescent="0.25">
      <c r="A927" s="31" t="s">
        <v>4085</v>
      </c>
      <c r="B927" s="181">
        <v>4251</v>
      </c>
      <c r="C927" s="31">
        <v>1</v>
      </c>
      <c r="D927" s="181">
        <v>15086.1642914</v>
      </c>
      <c r="E927" s="181" t="str">
        <f t="shared" si="42"/>
        <v>4251_1</v>
      </c>
      <c r="F927" s="31">
        <v>0</v>
      </c>
      <c r="G927" s="31">
        <v>0</v>
      </c>
      <c r="H927">
        <f t="shared" si="43"/>
        <v>0</v>
      </c>
      <c r="I927">
        <f t="shared" si="44"/>
        <v>0</v>
      </c>
    </row>
    <row r="928" spans="1:9" x14ac:dyDescent="0.25">
      <c r="A928" s="31" t="s">
        <v>4078</v>
      </c>
      <c r="B928" s="181">
        <v>4251</v>
      </c>
      <c r="C928" s="31">
        <v>3</v>
      </c>
      <c r="D928" s="181">
        <v>3307.03258925</v>
      </c>
      <c r="E928" s="181" t="str">
        <f t="shared" si="42"/>
        <v>4251_3</v>
      </c>
      <c r="F928" s="31">
        <v>0</v>
      </c>
      <c r="G928" s="31">
        <v>0</v>
      </c>
      <c r="H928">
        <f t="shared" si="43"/>
        <v>0</v>
      </c>
      <c r="I928">
        <f t="shared" si="44"/>
        <v>0</v>
      </c>
    </row>
    <row r="929" spans="1:9" x14ac:dyDescent="0.25">
      <c r="A929" s="31" t="s">
        <v>4079</v>
      </c>
      <c r="B929" s="181">
        <v>4251</v>
      </c>
      <c r="C929" s="31">
        <v>4</v>
      </c>
      <c r="D929" s="181">
        <v>4768.2988073699998</v>
      </c>
      <c r="E929" s="181" t="str">
        <f t="shared" si="42"/>
        <v>4251_4</v>
      </c>
      <c r="F929" s="31">
        <v>0</v>
      </c>
      <c r="G929" s="31">
        <v>0</v>
      </c>
      <c r="H929">
        <f t="shared" si="43"/>
        <v>0</v>
      </c>
      <c r="I929">
        <f t="shared" si="44"/>
        <v>0</v>
      </c>
    </row>
    <row r="930" spans="1:9" x14ac:dyDescent="0.25">
      <c r="A930" s="31" t="s">
        <v>4080</v>
      </c>
      <c r="B930" s="181">
        <v>4251</v>
      </c>
      <c r="C930" s="31">
        <v>5</v>
      </c>
      <c r="D930" s="181">
        <v>2851.6471133300001</v>
      </c>
      <c r="E930" s="181" t="str">
        <f t="shared" si="42"/>
        <v>4251_5</v>
      </c>
      <c r="F930" s="31">
        <v>0</v>
      </c>
      <c r="G930" s="31">
        <v>0</v>
      </c>
      <c r="H930">
        <f t="shared" si="43"/>
        <v>0</v>
      </c>
      <c r="I930">
        <f t="shared" si="44"/>
        <v>0</v>
      </c>
    </row>
    <row r="931" spans="1:9" x14ac:dyDescent="0.25">
      <c r="A931" s="31" t="s">
        <v>4081</v>
      </c>
      <c r="B931" s="181">
        <v>4251</v>
      </c>
      <c r="C931" s="31">
        <v>6</v>
      </c>
      <c r="D931" s="181">
        <v>5684.3598568099997</v>
      </c>
      <c r="E931" s="181" t="str">
        <f t="shared" si="42"/>
        <v>4251_6</v>
      </c>
      <c r="F931" s="31">
        <v>0</v>
      </c>
      <c r="G931" s="31">
        <v>0</v>
      </c>
      <c r="H931">
        <f t="shared" si="43"/>
        <v>0</v>
      </c>
      <c r="I931">
        <f t="shared" si="44"/>
        <v>0</v>
      </c>
    </row>
    <row r="932" spans="1:9" x14ac:dyDescent="0.25">
      <c r="A932" s="31" t="s">
        <v>4082</v>
      </c>
      <c r="B932" s="181">
        <v>4251</v>
      </c>
      <c r="C932" s="31">
        <v>7</v>
      </c>
      <c r="D932" s="181">
        <v>5818.88866031</v>
      </c>
      <c r="E932" s="181" t="str">
        <f t="shared" si="42"/>
        <v>4251_7</v>
      </c>
      <c r="F932" s="31">
        <v>0</v>
      </c>
      <c r="G932" s="31">
        <v>0</v>
      </c>
      <c r="H932">
        <f t="shared" si="43"/>
        <v>0</v>
      </c>
      <c r="I932">
        <f t="shared" si="44"/>
        <v>0</v>
      </c>
    </row>
    <row r="933" spans="1:9" x14ac:dyDescent="0.25">
      <c r="A933" s="31" t="s">
        <v>4085</v>
      </c>
      <c r="B933" s="181">
        <v>6134</v>
      </c>
      <c r="C933" s="31">
        <v>1</v>
      </c>
      <c r="D933" s="181">
        <v>3581.7238995299999</v>
      </c>
      <c r="E933" s="181" t="str">
        <f t="shared" si="42"/>
        <v>6134_1</v>
      </c>
      <c r="F933" s="31">
        <v>0</v>
      </c>
      <c r="G933" s="31">
        <v>0</v>
      </c>
      <c r="H933">
        <f t="shared" si="43"/>
        <v>0</v>
      </c>
      <c r="I933">
        <f t="shared" si="44"/>
        <v>0</v>
      </c>
    </row>
    <row r="934" spans="1:9" x14ac:dyDescent="0.25">
      <c r="A934" s="31" t="s">
        <v>4088</v>
      </c>
      <c r="B934" s="181">
        <v>6134</v>
      </c>
      <c r="C934" s="31">
        <v>2</v>
      </c>
      <c r="D934" s="181">
        <v>4439.8280243999998</v>
      </c>
      <c r="E934" s="181" t="str">
        <f t="shared" si="42"/>
        <v>6134_2</v>
      </c>
      <c r="F934" s="31">
        <v>0</v>
      </c>
      <c r="G934" s="31">
        <v>0</v>
      </c>
      <c r="H934">
        <f t="shared" si="43"/>
        <v>0</v>
      </c>
      <c r="I934">
        <f t="shared" si="44"/>
        <v>0</v>
      </c>
    </row>
    <row r="935" spans="1:9" x14ac:dyDescent="0.25">
      <c r="A935" s="31" t="s">
        <v>4078</v>
      </c>
      <c r="B935" s="181">
        <v>6134</v>
      </c>
      <c r="C935" s="31">
        <v>3</v>
      </c>
      <c r="D935" s="181">
        <v>12635.6664518</v>
      </c>
      <c r="E935" s="181" t="str">
        <f t="shared" si="42"/>
        <v>6134_3</v>
      </c>
      <c r="F935" s="31">
        <v>0</v>
      </c>
      <c r="G935" s="31">
        <v>0</v>
      </c>
      <c r="H935">
        <f t="shared" si="43"/>
        <v>0</v>
      </c>
      <c r="I935">
        <f t="shared" si="44"/>
        <v>0</v>
      </c>
    </row>
    <row r="936" spans="1:9" x14ac:dyDescent="0.25">
      <c r="A936" s="31" t="s">
        <v>4080</v>
      </c>
      <c r="B936" s="181">
        <v>6134</v>
      </c>
      <c r="C936" s="31">
        <v>5</v>
      </c>
      <c r="D936" s="181">
        <v>2944.4536566000002</v>
      </c>
      <c r="E936" s="181" t="str">
        <f t="shared" si="42"/>
        <v>6134_5</v>
      </c>
      <c r="F936" s="31">
        <v>0</v>
      </c>
      <c r="G936" s="31">
        <v>0</v>
      </c>
      <c r="H936">
        <f t="shared" si="43"/>
        <v>0</v>
      </c>
      <c r="I936">
        <f t="shared" si="44"/>
        <v>0</v>
      </c>
    </row>
    <row r="937" spans="1:9" x14ac:dyDescent="0.25">
      <c r="A937" s="31" t="s">
        <v>4082</v>
      </c>
      <c r="B937" s="181">
        <v>6134</v>
      </c>
      <c r="C937" s="31">
        <v>7</v>
      </c>
      <c r="D937" s="181">
        <v>814.74811319399998</v>
      </c>
      <c r="E937" s="181" t="str">
        <f t="shared" si="42"/>
        <v>6134_7</v>
      </c>
      <c r="F937" s="31">
        <v>0</v>
      </c>
      <c r="G937" s="31">
        <v>0</v>
      </c>
      <c r="H937">
        <f t="shared" si="43"/>
        <v>0</v>
      </c>
      <c r="I937">
        <f t="shared" si="44"/>
        <v>0</v>
      </c>
    </row>
    <row r="938" spans="1:9" x14ac:dyDescent="0.25">
      <c r="A938" s="31" t="s">
        <v>4085</v>
      </c>
      <c r="B938" s="181">
        <v>11001</v>
      </c>
      <c r="C938" s="31">
        <v>1</v>
      </c>
      <c r="D938" s="181">
        <v>5762.1034784599997</v>
      </c>
      <c r="E938" s="181" t="str">
        <f t="shared" si="42"/>
        <v>11001_1</v>
      </c>
      <c r="F938" s="31">
        <v>0</v>
      </c>
      <c r="G938" s="31">
        <v>0</v>
      </c>
      <c r="H938">
        <f t="shared" si="43"/>
        <v>0</v>
      </c>
      <c r="I938">
        <f t="shared" si="44"/>
        <v>0</v>
      </c>
    </row>
    <row r="939" spans="1:9" x14ac:dyDescent="0.25">
      <c r="A939" s="31" t="s">
        <v>4088</v>
      </c>
      <c r="B939" s="181">
        <v>11001</v>
      </c>
      <c r="C939" s="31">
        <v>2</v>
      </c>
      <c r="D939" s="181">
        <v>9906.6847839300008</v>
      </c>
      <c r="E939" s="181" t="str">
        <f t="shared" si="42"/>
        <v>11001_2</v>
      </c>
      <c r="F939" s="31">
        <v>0</v>
      </c>
      <c r="G939" s="31">
        <v>0</v>
      </c>
      <c r="H939">
        <f t="shared" si="43"/>
        <v>0</v>
      </c>
      <c r="I939">
        <f t="shared" si="44"/>
        <v>0</v>
      </c>
    </row>
    <row r="940" spans="1:9" x14ac:dyDescent="0.25">
      <c r="A940" s="31" t="s">
        <v>4085</v>
      </c>
      <c r="B940" s="181">
        <v>11002</v>
      </c>
      <c r="C940" s="31">
        <v>1</v>
      </c>
      <c r="D940" s="181">
        <v>3393.05627039</v>
      </c>
      <c r="E940" s="181" t="str">
        <f t="shared" si="42"/>
        <v>11002_1</v>
      </c>
      <c r="F940" s="31">
        <v>0</v>
      </c>
      <c r="G940" s="31">
        <v>0</v>
      </c>
      <c r="H940">
        <f t="shared" si="43"/>
        <v>0</v>
      </c>
      <c r="I940">
        <f t="shared" si="44"/>
        <v>0</v>
      </c>
    </row>
    <row r="941" spans="1:9" x14ac:dyDescent="0.25">
      <c r="A941" s="31" t="s">
        <v>4085</v>
      </c>
      <c r="B941" s="181">
        <v>11003</v>
      </c>
      <c r="C941" s="31">
        <v>1</v>
      </c>
      <c r="D941" s="181">
        <v>5431.2851533599996</v>
      </c>
      <c r="E941" s="181" t="str">
        <f t="shared" si="42"/>
        <v>11003_1</v>
      </c>
      <c r="F941" s="31">
        <v>0</v>
      </c>
      <c r="G941" s="31">
        <v>0</v>
      </c>
      <c r="H941">
        <f t="shared" si="43"/>
        <v>0</v>
      </c>
      <c r="I941">
        <f t="shared" si="44"/>
        <v>0</v>
      </c>
    </row>
    <row r="942" spans="1:9" x14ac:dyDescent="0.25">
      <c r="A942" s="31" t="s">
        <v>4088</v>
      </c>
      <c r="B942" s="181">
        <v>11003</v>
      </c>
      <c r="C942" s="31">
        <v>2</v>
      </c>
      <c r="D942" s="181">
        <v>3388.4878191100001</v>
      </c>
      <c r="E942" s="181" t="str">
        <f t="shared" si="42"/>
        <v>11003_2</v>
      </c>
      <c r="F942" s="31">
        <v>0</v>
      </c>
      <c r="G942" s="31">
        <v>0</v>
      </c>
      <c r="H942">
        <f t="shared" si="43"/>
        <v>0</v>
      </c>
      <c r="I942">
        <f t="shared" si="44"/>
        <v>0</v>
      </c>
    </row>
    <row r="943" spans="1:9" x14ac:dyDescent="0.25">
      <c r="A943" s="31" t="s">
        <v>4085</v>
      </c>
      <c r="B943" s="181">
        <v>11004</v>
      </c>
      <c r="C943" s="31">
        <v>1</v>
      </c>
      <c r="D943" s="181">
        <v>2689.1356872299998</v>
      </c>
      <c r="E943" s="181" t="str">
        <f t="shared" si="42"/>
        <v>11004_1</v>
      </c>
      <c r="F943" s="31">
        <v>0</v>
      </c>
      <c r="G943" s="31">
        <v>0</v>
      </c>
      <c r="H943">
        <f t="shared" si="43"/>
        <v>0</v>
      </c>
      <c r="I943">
        <f t="shared" si="44"/>
        <v>0</v>
      </c>
    </row>
    <row r="944" spans="1:9" x14ac:dyDescent="0.25">
      <c r="A944" s="31" t="s">
        <v>4085</v>
      </c>
      <c r="B944" s="181">
        <v>11005</v>
      </c>
      <c r="C944" s="31">
        <v>1</v>
      </c>
      <c r="D944" s="181">
        <v>4252.97887154</v>
      </c>
      <c r="E944" s="181" t="str">
        <f t="shared" si="42"/>
        <v>11005_1</v>
      </c>
      <c r="F944" s="31">
        <v>0</v>
      </c>
      <c r="G944" s="31">
        <v>0</v>
      </c>
      <c r="H944">
        <f t="shared" si="43"/>
        <v>0</v>
      </c>
      <c r="I944">
        <f t="shared" si="44"/>
        <v>0</v>
      </c>
    </row>
    <row r="945" spans="1:9" x14ac:dyDescent="0.25">
      <c r="A945" s="31" t="s">
        <v>4085</v>
      </c>
      <c r="B945" s="181">
        <v>11006</v>
      </c>
      <c r="C945" s="31">
        <v>1</v>
      </c>
      <c r="D945" s="181">
        <v>5790.8697090799997</v>
      </c>
      <c r="E945" s="181" t="str">
        <f t="shared" si="42"/>
        <v>11006_1</v>
      </c>
      <c r="F945" s="31">
        <v>0</v>
      </c>
      <c r="G945" s="31">
        <v>0</v>
      </c>
      <c r="H945">
        <f t="shared" si="43"/>
        <v>0</v>
      </c>
      <c r="I945">
        <f t="shared" si="44"/>
        <v>0</v>
      </c>
    </row>
    <row r="946" spans="1:9" x14ac:dyDescent="0.25">
      <c r="A946" s="31" t="s">
        <v>4085</v>
      </c>
      <c r="B946" s="181">
        <v>11007</v>
      </c>
      <c r="C946" s="31">
        <v>1</v>
      </c>
      <c r="D946" s="181">
        <v>3611.0973927300001</v>
      </c>
      <c r="E946" s="181" t="str">
        <f t="shared" si="42"/>
        <v>11007_1</v>
      </c>
      <c r="F946" s="31">
        <v>0</v>
      </c>
      <c r="G946" s="31">
        <v>0</v>
      </c>
      <c r="H946">
        <f t="shared" si="43"/>
        <v>0</v>
      </c>
      <c r="I946">
        <f t="shared" si="44"/>
        <v>0</v>
      </c>
    </row>
    <row r="947" spans="1:9" x14ac:dyDescent="0.25">
      <c r="A947" s="31" t="s">
        <v>4088</v>
      </c>
      <c r="B947" s="181">
        <v>11007</v>
      </c>
      <c r="C947" s="31">
        <v>2</v>
      </c>
      <c r="D947" s="181">
        <v>4801.7065022099996</v>
      </c>
      <c r="E947" s="181" t="str">
        <f t="shared" si="42"/>
        <v>11007_2</v>
      </c>
      <c r="F947" s="31">
        <v>0</v>
      </c>
      <c r="G947" s="31">
        <v>0</v>
      </c>
      <c r="H947">
        <f t="shared" si="43"/>
        <v>0</v>
      </c>
      <c r="I947">
        <f t="shared" si="44"/>
        <v>0</v>
      </c>
    </row>
    <row r="948" spans="1:9" x14ac:dyDescent="0.25">
      <c r="A948" s="31" t="s">
        <v>4078</v>
      </c>
      <c r="B948" s="181">
        <v>11007</v>
      </c>
      <c r="C948" s="31">
        <v>3</v>
      </c>
      <c r="D948" s="181">
        <v>5897.0425528200003</v>
      </c>
      <c r="E948" s="181" t="str">
        <f t="shared" si="42"/>
        <v>11007_3</v>
      </c>
      <c r="F948" s="31">
        <v>0</v>
      </c>
      <c r="G948" s="31">
        <v>0</v>
      </c>
      <c r="H948">
        <f t="shared" si="43"/>
        <v>0</v>
      </c>
      <c r="I948">
        <f t="shared" si="44"/>
        <v>0</v>
      </c>
    </row>
    <row r="949" spans="1:9" x14ac:dyDescent="0.25">
      <c r="A949" s="31" t="s">
        <v>4079</v>
      </c>
      <c r="B949" s="181">
        <v>11007</v>
      </c>
      <c r="C949" s="31">
        <v>4</v>
      </c>
      <c r="D949" s="181">
        <v>6480.7098676400001</v>
      </c>
      <c r="E949" s="181" t="str">
        <f t="shared" si="42"/>
        <v>11007_4</v>
      </c>
      <c r="F949" s="31">
        <v>0</v>
      </c>
      <c r="G949" s="31">
        <v>0</v>
      </c>
      <c r="H949">
        <f t="shared" si="43"/>
        <v>0</v>
      </c>
      <c r="I949">
        <f t="shared" si="44"/>
        <v>0</v>
      </c>
    </row>
    <row r="950" spans="1:9" x14ac:dyDescent="0.25">
      <c r="A950" s="31" t="s">
        <v>4085</v>
      </c>
      <c r="B950" s="181">
        <v>11008</v>
      </c>
      <c r="C950" s="31">
        <v>1</v>
      </c>
      <c r="D950" s="181">
        <v>3875.3841667199999</v>
      </c>
      <c r="E950" s="181" t="str">
        <f t="shared" si="42"/>
        <v>11008_1</v>
      </c>
      <c r="F950" s="31">
        <v>0</v>
      </c>
      <c r="G950" s="31">
        <v>0</v>
      </c>
      <c r="H950">
        <f t="shared" si="43"/>
        <v>0</v>
      </c>
      <c r="I950">
        <f t="shared" si="44"/>
        <v>0</v>
      </c>
    </row>
    <row r="951" spans="1:9" x14ac:dyDescent="0.25">
      <c r="A951" s="31" t="s">
        <v>4085</v>
      </c>
      <c r="B951" s="181">
        <v>11009</v>
      </c>
      <c r="C951" s="31">
        <v>1</v>
      </c>
      <c r="D951" s="181">
        <v>4656.1292404799997</v>
      </c>
      <c r="E951" s="181" t="str">
        <f t="shared" si="42"/>
        <v>11009_1</v>
      </c>
      <c r="F951" s="31">
        <v>0</v>
      </c>
      <c r="G951" s="31">
        <v>0</v>
      </c>
      <c r="H951">
        <f t="shared" si="43"/>
        <v>0</v>
      </c>
      <c r="I951">
        <f t="shared" si="44"/>
        <v>0</v>
      </c>
    </row>
    <row r="952" spans="1:9" x14ac:dyDescent="0.25">
      <c r="A952" s="31" t="s">
        <v>4085</v>
      </c>
      <c r="B952" s="181">
        <v>11013</v>
      </c>
      <c r="C952" s="31">
        <v>1</v>
      </c>
      <c r="D952" s="181">
        <v>2067.0608241099999</v>
      </c>
      <c r="E952" s="181" t="str">
        <f t="shared" si="42"/>
        <v>11013_1</v>
      </c>
      <c r="F952" s="31">
        <v>0</v>
      </c>
      <c r="G952" s="31">
        <v>0</v>
      </c>
      <c r="H952">
        <f t="shared" si="43"/>
        <v>0</v>
      </c>
      <c r="I952">
        <f t="shared" si="44"/>
        <v>0</v>
      </c>
    </row>
    <row r="953" spans="1:9" x14ac:dyDescent="0.25">
      <c r="A953" s="31" t="s">
        <v>4085</v>
      </c>
      <c r="B953" s="181">
        <v>11015</v>
      </c>
      <c r="C953" s="31">
        <v>1</v>
      </c>
      <c r="D953" s="181">
        <v>6604.9323552799997</v>
      </c>
      <c r="E953" s="181" t="str">
        <f t="shared" si="42"/>
        <v>11015_1</v>
      </c>
      <c r="F953" s="31">
        <v>0</v>
      </c>
      <c r="G953" s="31">
        <v>0</v>
      </c>
      <c r="H953">
        <f t="shared" si="43"/>
        <v>0</v>
      </c>
      <c r="I953">
        <f t="shared" si="44"/>
        <v>0</v>
      </c>
    </row>
    <row r="954" spans="1:9" x14ac:dyDescent="0.25">
      <c r="A954" s="31" t="s">
        <v>4085</v>
      </c>
      <c r="B954" s="181">
        <v>11017</v>
      </c>
      <c r="C954" s="31">
        <v>1</v>
      </c>
      <c r="D954" s="181">
        <v>2519.6349852200001</v>
      </c>
      <c r="E954" s="181" t="str">
        <f t="shared" si="42"/>
        <v>11017_1</v>
      </c>
      <c r="F954" s="31">
        <v>0</v>
      </c>
      <c r="G954" s="31">
        <v>0</v>
      </c>
      <c r="H954">
        <f t="shared" si="43"/>
        <v>0</v>
      </c>
      <c r="I954">
        <f t="shared" si="44"/>
        <v>0</v>
      </c>
    </row>
    <row r="955" spans="1:9" x14ac:dyDescent="0.25">
      <c r="A955" s="31" t="s">
        <v>4088</v>
      </c>
      <c r="B955" s="181">
        <v>11017</v>
      </c>
      <c r="C955" s="31">
        <v>2</v>
      </c>
      <c r="D955" s="181">
        <v>8552.2459523899997</v>
      </c>
      <c r="E955" s="181" t="str">
        <f t="shared" si="42"/>
        <v>11017_2</v>
      </c>
      <c r="F955" s="31">
        <v>0</v>
      </c>
      <c r="G955" s="31">
        <v>0</v>
      </c>
      <c r="H955">
        <f t="shared" si="43"/>
        <v>0</v>
      </c>
      <c r="I955">
        <f t="shared" si="44"/>
        <v>0</v>
      </c>
    </row>
    <row r="956" spans="1:9" x14ac:dyDescent="0.25">
      <c r="A956" s="31" t="s">
        <v>4085</v>
      </c>
      <c r="B956" s="181">
        <v>11019</v>
      </c>
      <c r="C956" s="31">
        <v>1</v>
      </c>
      <c r="D956" s="181">
        <v>2678.0843597100002</v>
      </c>
      <c r="E956" s="181" t="str">
        <f t="shared" si="42"/>
        <v>11019_1</v>
      </c>
      <c r="F956" s="31">
        <v>0</v>
      </c>
      <c r="G956" s="31">
        <v>0</v>
      </c>
      <c r="H956">
        <f t="shared" si="43"/>
        <v>0</v>
      </c>
      <c r="I956">
        <f t="shared" si="44"/>
        <v>0</v>
      </c>
    </row>
    <row r="957" spans="1:9" x14ac:dyDescent="0.25">
      <c r="A957" s="31" t="s">
        <v>4085</v>
      </c>
      <c r="B957" s="181">
        <v>11022</v>
      </c>
      <c r="C957" s="31">
        <v>1</v>
      </c>
      <c r="D957" s="181">
        <v>2490.7286296399998</v>
      </c>
      <c r="E957" s="181" t="str">
        <f t="shared" si="42"/>
        <v>11022_1</v>
      </c>
      <c r="F957" s="31">
        <v>0</v>
      </c>
      <c r="G957" s="31">
        <v>0</v>
      </c>
      <c r="H957">
        <f t="shared" si="43"/>
        <v>0</v>
      </c>
      <c r="I957">
        <f t="shared" si="44"/>
        <v>0</v>
      </c>
    </row>
    <row r="958" spans="1:9" x14ac:dyDescent="0.25">
      <c r="A958" s="31" t="s">
        <v>4085</v>
      </c>
      <c r="B958" s="181">
        <v>11023</v>
      </c>
      <c r="C958" s="31">
        <v>1</v>
      </c>
      <c r="D958" s="181">
        <v>6328.7023186500001</v>
      </c>
      <c r="E958" s="181" t="str">
        <f t="shared" si="42"/>
        <v>11023_1</v>
      </c>
      <c r="F958" s="31">
        <v>0</v>
      </c>
      <c r="G958" s="31">
        <v>0</v>
      </c>
      <c r="H958">
        <f t="shared" si="43"/>
        <v>0</v>
      </c>
      <c r="I958">
        <f t="shared" si="44"/>
        <v>0</v>
      </c>
    </row>
    <row r="959" spans="1:9" x14ac:dyDescent="0.25">
      <c r="A959" s="31" t="s">
        <v>4085</v>
      </c>
      <c r="B959" s="181">
        <v>11024</v>
      </c>
      <c r="C959" s="31">
        <v>1</v>
      </c>
      <c r="D959" s="181">
        <v>6047.26983888</v>
      </c>
      <c r="E959" s="181" t="str">
        <f t="shared" si="42"/>
        <v>11024_1</v>
      </c>
      <c r="F959" s="31">
        <v>0</v>
      </c>
      <c r="G959" s="31">
        <v>0</v>
      </c>
      <c r="H959">
        <f t="shared" si="43"/>
        <v>0</v>
      </c>
      <c r="I959">
        <f t="shared" si="44"/>
        <v>0</v>
      </c>
    </row>
    <row r="960" spans="1:9" x14ac:dyDescent="0.25">
      <c r="A960" s="31" t="s">
        <v>4085</v>
      </c>
      <c r="B960" s="181">
        <v>11025</v>
      </c>
      <c r="C960" s="31">
        <v>1</v>
      </c>
      <c r="D960" s="181">
        <v>6693.0792383899998</v>
      </c>
      <c r="E960" s="181" t="str">
        <f t="shared" si="42"/>
        <v>11025_1</v>
      </c>
      <c r="F960" s="31">
        <v>0</v>
      </c>
      <c r="G960" s="31">
        <v>0</v>
      </c>
      <c r="H960">
        <f t="shared" si="43"/>
        <v>0</v>
      </c>
      <c r="I960">
        <f t="shared" si="44"/>
        <v>0</v>
      </c>
    </row>
    <row r="961" spans="1:9" x14ac:dyDescent="0.25">
      <c r="A961" s="31" t="s">
        <v>4085</v>
      </c>
      <c r="B961" s="181">
        <v>11027</v>
      </c>
      <c r="C961" s="31">
        <v>1</v>
      </c>
      <c r="D961" s="181">
        <v>7134.3011270999996</v>
      </c>
      <c r="E961" s="181" t="str">
        <f t="shared" si="42"/>
        <v>11027_1</v>
      </c>
      <c r="F961" s="31">
        <v>0</v>
      </c>
      <c r="G961" s="31">
        <v>0</v>
      </c>
      <c r="H961">
        <f t="shared" si="43"/>
        <v>0</v>
      </c>
      <c r="I961">
        <f t="shared" si="44"/>
        <v>0</v>
      </c>
    </row>
    <row r="962" spans="1:9" x14ac:dyDescent="0.25">
      <c r="A962" s="31" t="s">
        <v>4085</v>
      </c>
      <c r="B962" s="181">
        <v>11029</v>
      </c>
      <c r="C962" s="31">
        <v>1</v>
      </c>
      <c r="D962" s="181">
        <v>6823.1755516599997</v>
      </c>
      <c r="E962" s="181" t="str">
        <f t="shared" si="42"/>
        <v>11029_1</v>
      </c>
      <c r="F962" s="31">
        <v>0</v>
      </c>
      <c r="G962" s="31">
        <v>0</v>
      </c>
      <c r="H962">
        <f t="shared" si="43"/>
        <v>0</v>
      </c>
      <c r="I962">
        <f t="shared" si="44"/>
        <v>0</v>
      </c>
    </row>
    <row r="963" spans="1:9" x14ac:dyDescent="0.25">
      <c r="A963" s="31" t="s">
        <v>4088</v>
      </c>
      <c r="B963" s="181">
        <v>11029</v>
      </c>
      <c r="C963" s="31">
        <v>2</v>
      </c>
      <c r="D963" s="181">
        <v>6706.40619152</v>
      </c>
      <c r="E963" s="181" t="str">
        <f t="shared" ref="E963:E1026" si="45">CONCATENATE(B963,"_",C963)</f>
        <v>11029_2</v>
      </c>
      <c r="F963" s="31">
        <v>0</v>
      </c>
      <c r="G963" s="31">
        <v>0</v>
      </c>
      <c r="H963">
        <f t="shared" ref="H963:H1026" si="46">IF(F963=1,"harva",0)</f>
        <v>0</v>
      </c>
      <c r="I963">
        <f t="shared" ref="I963:I1026" si="47">IF(G963=1,"tiivis",0)</f>
        <v>0</v>
      </c>
    </row>
    <row r="964" spans="1:9" x14ac:dyDescent="0.25">
      <c r="A964" s="31" t="s">
        <v>4078</v>
      </c>
      <c r="B964" s="181">
        <v>11029</v>
      </c>
      <c r="C964" s="31">
        <v>3</v>
      </c>
      <c r="D964" s="181">
        <v>4744.3139497800003</v>
      </c>
      <c r="E964" s="181" t="str">
        <f t="shared" si="45"/>
        <v>11029_3</v>
      </c>
      <c r="F964" s="31">
        <v>0</v>
      </c>
      <c r="G964" s="31">
        <v>0</v>
      </c>
      <c r="H964">
        <f t="shared" si="46"/>
        <v>0</v>
      </c>
      <c r="I964">
        <f t="shared" si="47"/>
        <v>0</v>
      </c>
    </row>
    <row r="965" spans="1:9" x14ac:dyDescent="0.25">
      <c r="A965" s="31" t="s">
        <v>4085</v>
      </c>
      <c r="B965" s="181">
        <v>11031</v>
      </c>
      <c r="C965" s="31">
        <v>1</v>
      </c>
      <c r="D965" s="181">
        <v>2628.7947073099999</v>
      </c>
      <c r="E965" s="181" t="str">
        <f t="shared" si="45"/>
        <v>11031_1</v>
      </c>
      <c r="F965" s="31">
        <v>0</v>
      </c>
      <c r="G965" s="31">
        <v>0</v>
      </c>
      <c r="H965">
        <f t="shared" si="46"/>
        <v>0</v>
      </c>
      <c r="I965">
        <f t="shared" si="47"/>
        <v>0</v>
      </c>
    </row>
    <row r="966" spans="1:9" x14ac:dyDescent="0.25">
      <c r="A966" s="31" t="s">
        <v>4085</v>
      </c>
      <c r="B966" s="181">
        <v>11033</v>
      </c>
      <c r="C966" s="31">
        <v>1</v>
      </c>
      <c r="D966" s="181">
        <v>4059.2495429599999</v>
      </c>
      <c r="E966" s="181" t="str">
        <f t="shared" si="45"/>
        <v>11033_1</v>
      </c>
      <c r="F966" s="31">
        <v>0</v>
      </c>
      <c r="G966" s="31">
        <v>0</v>
      </c>
      <c r="H966">
        <f t="shared" si="46"/>
        <v>0</v>
      </c>
      <c r="I966">
        <f t="shared" si="47"/>
        <v>0</v>
      </c>
    </row>
    <row r="967" spans="1:9" x14ac:dyDescent="0.25">
      <c r="A967" s="31" t="s">
        <v>4085</v>
      </c>
      <c r="B967" s="181">
        <v>11035</v>
      </c>
      <c r="C967" s="31">
        <v>1</v>
      </c>
      <c r="D967" s="181">
        <v>6801.2188553599999</v>
      </c>
      <c r="E967" s="181" t="str">
        <f t="shared" si="45"/>
        <v>11035_1</v>
      </c>
      <c r="F967" s="31">
        <v>0</v>
      </c>
      <c r="G967" s="31">
        <v>0</v>
      </c>
      <c r="H967">
        <f t="shared" si="46"/>
        <v>0</v>
      </c>
      <c r="I967">
        <f t="shared" si="47"/>
        <v>0</v>
      </c>
    </row>
    <row r="968" spans="1:9" x14ac:dyDescent="0.25">
      <c r="A968" s="31" t="s">
        <v>4085</v>
      </c>
      <c r="B968" s="181">
        <v>11039</v>
      </c>
      <c r="C968" s="31">
        <v>1</v>
      </c>
      <c r="D968" s="181">
        <v>6031.9774876399997</v>
      </c>
      <c r="E968" s="181" t="str">
        <f t="shared" si="45"/>
        <v>11039_1</v>
      </c>
      <c r="F968" s="31">
        <v>0</v>
      </c>
      <c r="G968" s="31">
        <v>0</v>
      </c>
      <c r="H968">
        <f t="shared" si="46"/>
        <v>0</v>
      </c>
      <c r="I968">
        <f t="shared" si="47"/>
        <v>0</v>
      </c>
    </row>
    <row r="969" spans="1:9" x14ac:dyDescent="0.25">
      <c r="A969" s="31" t="s">
        <v>4085</v>
      </c>
      <c r="B969" s="181">
        <v>11040</v>
      </c>
      <c r="C969" s="31">
        <v>1</v>
      </c>
      <c r="D969" s="181">
        <v>4673.6218772299999</v>
      </c>
      <c r="E969" s="181" t="str">
        <f t="shared" si="45"/>
        <v>11040_1</v>
      </c>
      <c r="F969" s="31">
        <v>0</v>
      </c>
      <c r="G969" s="31">
        <v>0</v>
      </c>
      <c r="H969">
        <f t="shared" si="46"/>
        <v>0</v>
      </c>
      <c r="I969">
        <f t="shared" si="47"/>
        <v>0</v>
      </c>
    </row>
    <row r="970" spans="1:9" x14ac:dyDescent="0.25">
      <c r="A970" s="31" t="s">
        <v>4085</v>
      </c>
      <c r="B970" s="181">
        <v>11041</v>
      </c>
      <c r="C970" s="31">
        <v>1</v>
      </c>
      <c r="D970" s="181">
        <v>7100.2304358499996</v>
      </c>
      <c r="E970" s="181" t="str">
        <f t="shared" si="45"/>
        <v>11041_1</v>
      </c>
      <c r="F970" s="31">
        <v>0</v>
      </c>
      <c r="G970" s="31">
        <v>0</v>
      </c>
      <c r="H970">
        <f t="shared" si="46"/>
        <v>0</v>
      </c>
      <c r="I970">
        <f t="shared" si="47"/>
        <v>0</v>
      </c>
    </row>
    <row r="971" spans="1:9" x14ac:dyDescent="0.25">
      <c r="A971" s="31" t="s">
        <v>4085</v>
      </c>
      <c r="B971" s="181">
        <v>11042</v>
      </c>
      <c r="C971" s="31">
        <v>1</v>
      </c>
      <c r="D971" s="181">
        <v>962.05998261800005</v>
      </c>
      <c r="E971" s="181" t="str">
        <f t="shared" si="45"/>
        <v>11042_1</v>
      </c>
      <c r="F971" s="31">
        <v>0</v>
      </c>
      <c r="G971" s="31">
        <v>0</v>
      </c>
      <c r="H971">
        <f t="shared" si="46"/>
        <v>0</v>
      </c>
      <c r="I971">
        <f t="shared" si="47"/>
        <v>0</v>
      </c>
    </row>
    <row r="972" spans="1:9" x14ac:dyDescent="0.25">
      <c r="A972" s="31" t="s">
        <v>4085</v>
      </c>
      <c r="B972" s="181">
        <v>11043</v>
      </c>
      <c r="C972" s="31">
        <v>1</v>
      </c>
      <c r="D972" s="181">
        <v>3219.9064548800002</v>
      </c>
      <c r="E972" s="181" t="str">
        <f t="shared" si="45"/>
        <v>11043_1</v>
      </c>
      <c r="F972" s="31">
        <v>0</v>
      </c>
      <c r="G972" s="31">
        <v>0</v>
      </c>
      <c r="H972">
        <f t="shared" si="46"/>
        <v>0</v>
      </c>
      <c r="I972">
        <f t="shared" si="47"/>
        <v>0</v>
      </c>
    </row>
    <row r="973" spans="1:9" x14ac:dyDescent="0.25">
      <c r="A973" s="31" t="s">
        <v>4085</v>
      </c>
      <c r="B973" s="181">
        <v>11044</v>
      </c>
      <c r="C973" s="31">
        <v>1</v>
      </c>
      <c r="D973" s="181">
        <v>1017.3430540099999</v>
      </c>
      <c r="E973" s="181" t="str">
        <f t="shared" si="45"/>
        <v>11044_1</v>
      </c>
      <c r="F973" s="31">
        <v>0</v>
      </c>
      <c r="G973" s="31">
        <v>0</v>
      </c>
      <c r="H973">
        <f t="shared" si="46"/>
        <v>0</v>
      </c>
      <c r="I973">
        <f t="shared" si="47"/>
        <v>0</v>
      </c>
    </row>
    <row r="974" spans="1:9" x14ac:dyDescent="0.25">
      <c r="A974" s="31" t="s">
        <v>4085</v>
      </c>
      <c r="B974" s="181">
        <v>11047</v>
      </c>
      <c r="C974" s="31">
        <v>1</v>
      </c>
      <c r="D974" s="181">
        <v>5975.2487011100002</v>
      </c>
      <c r="E974" s="181" t="str">
        <f t="shared" si="45"/>
        <v>11047_1</v>
      </c>
      <c r="F974" s="31">
        <v>0</v>
      </c>
      <c r="G974" s="31">
        <v>0</v>
      </c>
      <c r="H974">
        <f t="shared" si="46"/>
        <v>0</v>
      </c>
      <c r="I974">
        <f t="shared" si="47"/>
        <v>0</v>
      </c>
    </row>
    <row r="975" spans="1:9" x14ac:dyDescent="0.25">
      <c r="A975" s="31" t="s">
        <v>4088</v>
      </c>
      <c r="B975" s="181">
        <v>11047</v>
      </c>
      <c r="C975" s="31">
        <v>2</v>
      </c>
      <c r="D975" s="181">
        <v>3423.53098989</v>
      </c>
      <c r="E975" s="181" t="str">
        <f t="shared" si="45"/>
        <v>11047_2</v>
      </c>
      <c r="F975" s="31">
        <v>0</v>
      </c>
      <c r="G975" s="31">
        <v>0</v>
      </c>
      <c r="H975">
        <f t="shared" si="46"/>
        <v>0</v>
      </c>
      <c r="I975">
        <f t="shared" si="47"/>
        <v>0</v>
      </c>
    </row>
    <row r="976" spans="1:9" x14ac:dyDescent="0.25">
      <c r="A976" s="31" t="s">
        <v>4085</v>
      </c>
      <c r="B976" s="181">
        <v>11049</v>
      </c>
      <c r="C976" s="31">
        <v>1</v>
      </c>
      <c r="D976" s="181">
        <v>6635.8743933300002</v>
      </c>
      <c r="E976" s="181" t="str">
        <f t="shared" si="45"/>
        <v>11049_1</v>
      </c>
      <c r="F976" s="31">
        <v>0</v>
      </c>
      <c r="G976" s="31">
        <v>0</v>
      </c>
      <c r="H976">
        <f t="shared" si="46"/>
        <v>0</v>
      </c>
      <c r="I976">
        <f t="shared" si="47"/>
        <v>0</v>
      </c>
    </row>
    <row r="977" spans="1:9" x14ac:dyDescent="0.25">
      <c r="A977" s="31" t="s">
        <v>4085</v>
      </c>
      <c r="B977" s="181">
        <v>11051</v>
      </c>
      <c r="C977" s="31">
        <v>1</v>
      </c>
      <c r="D977" s="181">
        <v>4896.6559347599996</v>
      </c>
      <c r="E977" s="181" t="str">
        <f t="shared" si="45"/>
        <v>11051_1</v>
      </c>
      <c r="F977" s="31">
        <v>0</v>
      </c>
      <c r="G977" s="31">
        <v>0</v>
      </c>
      <c r="H977">
        <f t="shared" si="46"/>
        <v>0</v>
      </c>
      <c r="I977">
        <f t="shared" si="47"/>
        <v>0</v>
      </c>
    </row>
    <row r="978" spans="1:9" x14ac:dyDescent="0.25">
      <c r="A978" s="31" t="s">
        <v>4088</v>
      </c>
      <c r="B978" s="181">
        <v>11051</v>
      </c>
      <c r="C978" s="31">
        <v>2</v>
      </c>
      <c r="D978" s="181">
        <v>2212.8804138</v>
      </c>
      <c r="E978" s="181" t="str">
        <f t="shared" si="45"/>
        <v>11051_2</v>
      </c>
      <c r="F978" s="31">
        <v>0</v>
      </c>
      <c r="G978" s="31">
        <v>0</v>
      </c>
      <c r="H978">
        <f t="shared" si="46"/>
        <v>0</v>
      </c>
      <c r="I978">
        <f t="shared" si="47"/>
        <v>0</v>
      </c>
    </row>
    <row r="979" spans="1:9" x14ac:dyDescent="0.25">
      <c r="A979" s="31" t="s">
        <v>4085</v>
      </c>
      <c r="B979" s="181">
        <v>11053</v>
      </c>
      <c r="C979" s="31">
        <v>1</v>
      </c>
      <c r="D979" s="181">
        <v>4869.7791652699998</v>
      </c>
      <c r="E979" s="181" t="str">
        <f t="shared" si="45"/>
        <v>11053_1</v>
      </c>
      <c r="F979" s="31">
        <v>0</v>
      </c>
      <c r="G979" s="31">
        <v>0</v>
      </c>
      <c r="H979">
        <f t="shared" si="46"/>
        <v>0</v>
      </c>
      <c r="I979">
        <f t="shared" si="47"/>
        <v>0</v>
      </c>
    </row>
    <row r="980" spans="1:9" x14ac:dyDescent="0.25">
      <c r="A980" s="31" t="s">
        <v>4085</v>
      </c>
      <c r="B980" s="181">
        <v>11054</v>
      </c>
      <c r="C980" s="31">
        <v>1</v>
      </c>
      <c r="D980" s="181">
        <v>3752.0474487199999</v>
      </c>
      <c r="E980" s="181" t="str">
        <f t="shared" si="45"/>
        <v>11054_1</v>
      </c>
      <c r="F980" s="31">
        <v>0</v>
      </c>
      <c r="G980" s="31">
        <v>0</v>
      </c>
      <c r="H980">
        <f t="shared" si="46"/>
        <v>0</v>
      </c>
      <c r="I980">
        <f t="shared" si="47"/>
        <v>0</v>
      </c>
    </row>
    <row r="981" spans="1:9" x14ac:dyDescent="0.25">
      <c r="A981" s="31" t="s">
        <v>4085</v>
      </c>
      <c r="B981" s="181">
        <v>11055</v>
      </c>
      <c r="C981" s="31">
        <v>1</v>
      </c>
      <c r="D981" s="181">
        <v>3917.0337141099999</v>
      </c>
      <c r="E981" s="181" t="str">
        <f t="shared" si="45"/>
        <v>11055_1</v>
      </c>
      <c r="F981" s="31">
        <v>0</v>
      </c>
      <c r="G981" s="31">
        <v>0</v>
      </c>
      <c r="H981">
        <f t="shared" si="46"/>
        <v>0</v>
      </c>
      <c r="I981">
        <f t="shared" si="47"/>
        <v>0</v>
      </c>
    </row>
    <row r="982" spans="1:9" x14ac:dyDescent="0.25">
      <c r="A982" s="31" t="s">
        <v>4085</v>
      </c>
      <c r="B982" s="181">
        <v>11057</v>
      </c>
      <c r="C982" s="31">
        <v>1</v>
      </c>
      <c r="D982" s="181">
        <v>3054.2893732000002</v>
      </c>
      <c r="E982" s="181" t="str">
        <f t="shared" si="45"/>
        <v>11057_1</v>
      </c>
      <c r="F982" s="31">
        <v>0</v>
      </c>
      <c r="G982" s="31">
        <v>0</v>
      </c>
      <c r="H982">
        <f t="shared" si="46"/>
        <v>0</v>
      </c>
      <c r="I982">
        <f t="shared" si="47"/>
        <v>0</v>
      </c>
    </row>
    <row r="983" spans="1:9" x14ac:dyDescent="0.25">
      <c r="A983" s="31" t="s">
        <v>4085</v>
      </c>
      <c r="B983" s="181">
        <v>11059</v>
      </c>
      <c r="C983" s="31">
        <v>1</v>
      </c>
      <c r="D983" s="181">
        <v>3514.4028357100001</v>
      </c>
      <c r="E983" s="181" t="str">
        <f t="shared" si="45"/>
        <v>11059_1</v>
      </c>
      <c r="F983" s="31">
        <v>0</v>
      </c>
      <c r="G983" s="31">
        <v>0</v>
      </c>
      <c r="H983">
        <f t="shared" si="46"/>
        <v>0</v>
      </c>
      <c r="I983">
        <f t="shared" si="47"/>
        <v>0</v>
      </c>
    </row>
    <row r="984" spans="1:9" x14ac:dyDescent="0.25">
      <c r="A984" s="31" t="s">
        <v>4085</v>
      </c>
      <c r="B984" s="181">
        <v>11061</v>
      </c>
      <c r="C984" s="31">
        <v>1</v>
      </c>
      <c r="D984" s="181">
        <v>8749.4162838899992</v>
      </c>
      <c r="E984" s="181" t="str">
        <f t="shared" si="45"/>
        <v>11061_1</v>
      </c>
      <c r="F984" s="31">
        <v>0</v>
      </c>
      <c r="G984" s="31">
        <v>0</v>
      </c>
      <c r="H984">
        <f t="shared" si="46"/>
        <v>0</v>
      </c>
      <c r="I984">
        <f t="shared" si="47"/>
        <v>0</v>
      </c>
    </row>
    <row r="985" spans="1:9" x14ac:dyDescent="0.25">
      <c r="A985" s="31" t="s">
        <v>4088</v>
      </c>
      <c r="B985" s="181">
        <v>11061</v>
      </c>
      <c r="C985" s="31">
        <v>2</v>
      </c>
      <c r="D985" s="181">
        <v>2319.2257546699998</v>
      </c>
      <c r="E985" s="181" t="str">
        <f t="shared" si="45"/>
        <v>11061_2</v>
      </c>
      <c r="F985" s="31">
        <v>0</v>
      </c>
      <c r="G985" s="31">
        <v>0</v>
      </c>
      <c r="H985">
        <f t="shared" si="46"/>
        <v>0</v>
      </c>
      <c r="I985">
        <f t="shared" si="47"/>
        <v>0</v>
      </c>
    </row>
    <row r="986" spans="1:9" x14ac:dyDescent="0.25">
      <c r="A986" s="31" t="s">
        <v>4085</v>
      </c>
      <c r="B986" s="181">
        <v>11063</v>
      </c>
      <c r="C986" s="31">
        <v>1</v>
      </c>
      <c r="D986" s="181">
        <v>412.65171420600001</v>
      </c>
      <c r="E986" s="181" t="str">
        <f t="shared" si="45"/>
        <v>11063_1</v>
      </c>
      <c r="F986" s="31">
        <v>0</v>
      </c>
      <c r="G986" s="31">
        <v>0</v>
      </c>
      <c r="H986">
        <f t="shared" si="46"/>
        <v>0</v>
      </c>
      <c r="I986">
        <f t="shared" si="47"/>
        <v>0</v>
      </c>
    </row>
    <row r="987" spans="1:9" x14ac:dyDescent="0.25">
      <c r="A987" s="31" t="s">
        <v>4085</v>
      </c>
      <c r="B987" s="181">
        <v>11065</v>
      </c>
      <c r="C987" s="31">
        <v>1</v>
      </c>
      <c r="D987" s="181">
        <v>6518.6824766</v>
      </c>
      <c r="E987" s="181" t="str">
        <f t="shared" si="45"/>
        <v>11065_1</v>
      </c>
      <c r="F987" s="31">
        <v>0</v>
      </c>
      <c r="G987" s="31">
        <v>0</v>
      </c>
      <c r="H987">
        <f t="shared" si="46"/>
        <v>0</v>
      </c>
      <c r="I987">
        <f t="shared" si="47"/>
        <v>0</v>
      </c>
    </row>
    <row r="988" spans="1:9" x14ac:dyDescent="0.25">
      <c r="A988" s="31" t="s">
        <v>4085</v>
      </c>
      <c r="B988" s="181">
        <v>11067</v>
      </c>
      <c r="C988" s="31">
        <v>1</v>
      </c>
      <c r="D988" s="181">
        <v>7133.8819638599998</v>
      </c>
      <c r="E988" s="181" t="str">
        <f t="shared" si="45"/>
        <v>11067_1</v>
      </c>
      <c r="F988" s="31">
        <v>0</v>
      </c>
      <c r="G988" s="31">
        <v>0</v>
      </c>
      <c r="H988">
        <f t="shared" si="46"/>
        <v>0</v>
      </c>
      <c r="I988">
        <f t="shared" si="47"/>
        <v>0</v>
      </c>
    </row>
    <row r="989" spans="1:9" x14ac:dyDescent="0.25">
      <c r="A989" s="31" t="s">
        <v>4085</v>
      </c>
      <c r="B989" s="181">
        <v>11068</v>
      </c>
      <c r="C989" s="31">
        <v>1</v>
      </c>
      <c r="D989" s="181">
        <v>1300.94847239</v>
      </c>
      <c r="E989" s="181" t="str">
        <f t="shared" si="45"/>
        <v>11068_1</v>
      </c>
      <c r="F989" s="31">
        <v>0</v>
      </c>
      <c r="G989" s="31">
        <v>0</v>
      </c>
      <c r="H989">
        <f t="shared" si="46"/>
        <v>0</v>
      </c>
      <c r="I989">
        <f t="shared" si="47"/>
        <v>0</v>
      </c>
    </row>
    <row r="990" spans="1:9" x14ac:dyDescent="0.25">
      <c r="A990" s="31" t="s">
        <v>4085</v>
      </c>
      <c r="B990" s="181">
        <v>11069</v>
      </c>
      <c r="C990" s="31">
        <v>1</v>
      </c>
      <c r="D990" s="181">
        <v>4772.5058009300001</v>
      </c>
      <c r="E990" s="181" t="str">
        <f t="shared" si="45"/>
        <v>11069_1</v>
      </c>
      <c r="F990" s="31">
        <v>0</v>
      </c>
      <c r="G990" s="31">
        <v>0</v>
      </c>
      <c r="H990">
        <f t="shared" si="46"/>
        <v>0</v>
      </c>
      <c r="I990">
        <f t="shared" si="47"/>
        <v>0</v>
      </c>
    </row>
    <row r="991" spans="1:9" x14ac:dyDescent="0.25">
      <c r="A991" s="31" t="s">
        <v>4085</v>
      </c>
      <c r="B991" s="181">
        <v>11070</v>
      </c>
      <c r="C991" s="31">
        <v>1</v>
      </c>
      <c r="D991" s="181">
        <v>1643.9229295600001</v>
      </c>
      <c r="E991" s="181" t="str">
        <f t="shared" si="45"/>
        <v>11070_1</v>
      </c>
      <c r="F991" s="31">
        <v>0</v>
      </c>
      <c r="G991" s="31">
        <v>0</v>
      </c>
      <c r="H991">
        <f t="shared" si="46"/>
        <v>0</v>
      </c>
      <c r="I991">
        <f t="shared" si="47"/>
        <v>0</v>
      </c>
    </row>
    <row r="992" spans="1:9" x14ac:dyDescent="0.25">
      <c r="A992" s="31" t="s">
        <v>4085</v>
      </c>
      <c r="B992" s="181">
        <v>11071</v>
      </c>
      <c r="C992" s="31">
        <v>1</v>
      </c>
      <c r="D992" s="181">
        <v>3875.7537045399999</v>
      </c>
      <c r="E992" s="181" t="str">
        <f t="shared" si="45"/>
        <v>11071_1</v>
      </c>
      <c r="F992" s="31">
        <v>0</v>
      </c>
      <c r="G992" s="31">
        <v>0</v>
      </c>
      <c r="H992">
        <f t="shared" si="46"/>
        <v>0</v>
      </c>
      <c r="I992">
        <f t="shared" si="47"/>
        <v>0</v>
      </c>
    </row>
    <row r="993" spans="1:9" x14ac:dyDescent="0.25">
      <c r="A993" s="31" t="s">
        <v>4088</v>
      </c>
      <c r="B993" s="181">
        <v>11071</v>
      </c>
      <c r="C993" s="31">
        <v>2</v>
      </c>
      <c r="D993" s="181">
        <v>5700.2087602499996</v>
      </c>
      <c r="E993" s="181" t="str">
        <f t="shared" si="45"/>
        <v>11071_2</v>
      </c>
      <c r="F993" s="31">
        <v>0</v>
      </c>
      <c r="G993" s="31">
        <v>0</v>
      </c>
      <c r="H993">
        <f t="shared" si="46"/>
        <v>0</v>
      </c>
      <c r="I993">
        <f t="shared" si="47"/>
        <v>0</v>
      </c>
    </row>
    <row r="994" spans="1:9" x14ac:dyDescent="0.25">
      <c r="A994" s="31" t="s">
        <v>4085</v>
      </c>
      <c r="B994" s="181">
        <v>11073</v>
      </c>
      <c r="C994" s="31">
        <v>1</v>
      </c>
      <c r="D994" s="181">
        <v>6196.5784751000001</v>
      </c>
      <c r="E994" s="181" t="str">
        <f t="shared" si="45"/>
        <v>11073_1</v>
      </c>
      <c r="F994" s="31">
        <v>0</v>
      </c>
      <c r="G994" s="31">
        <v>0</v>
      </c>
      <c r="H994">
        <f t="shared" si="46"/>
        <v>0</v>
      </c>
      <c r="I994">
        <f t="shared" si="47"/>
        <v>0</v>
      </c>
    </row>
    <row r="995" spans="1:9" x14ac:dyDescent="0.25">
      <c r="A995" s="31" t="s">
        <v>4085</v>
      </c>
      <c r="B995" s="181">
        <v>11074</v>
      </c>
      <c r="C995" s="31">
        <v>1</v>
      </c>
      <c r="D995" s="181">
        <v>4412.6355984100001</v>
      </c>
      <c r="E995" s="181" t="str">
        <f t="shared" si="45"/>
        <v>11074_1</v>
      </c>
      <c r="F995" s="31">
        <v>0</v>
      </c>
      <c r="G995" s="31">
        <v>0</v>
      </c>
      <c r="H995">
        <f t="shared" si="46"/>
        <v>0</v>
      </c>
      <c r="I995">
        <f t="shared" si="47"/>
        <v>0</v>
      </c>
    </row>
    <row r="996" spans="1:9" x14ac:dyDescent="0.25">
      <c r="A996" s="31" t="s">
        <v>4085</v>
      </c>
      <c r="B996" s="181">
        <v>11075</v>
      </c>
      <c r="C996" s="31">
        <v>1</v>
      </c>
      <c r="D996" s="181">
        <v>6354.8840488300002</v>
      </c>
      <c r="E996" s="181" t="str">
        <f t="shared" si="45"/>
        <v>11075_1</v>
      </c>
      <c r="F996" s="31">
        <v>0</v>
      </c>
      <c r="G996" s="31">
        <v>0</v>
      </c>
      <c r="H996">
        <f t="shared" si="46"/>
        <v>0</v>
      </c>
      <c r="I996">
        <f t="shared" si="47"/>
        <v>0</v>
      </c>
    </row>
    <row r="997" spans="1:9" x14ac:dyDescent="0.25">
      <c r="A997" s="31" t="s">
        <v>4085</v>
      </c>
      <c r="B997" s="181">
        <v>11076</v>
      </c>
      <c r="C997" s="31">
        <v>1</v>
      </c>
      <c r="D997" s="181">
        <v>4578.9583582699997</v>
      </c>
      <c r="E997" s="181" t="str">
        <f t="shared" si="45"/>
        <v>11076_1</v>
      </c>
      <c r="F997" s="31">
        <v>0</v>
      </c>
      <c r="G997" s="31">
        <v>0</v>
      </c>
      <c r="H997">
        <f t="shared" si="46"/>
        <v>0</v>
      </c>
      <c r="I997">
        <f t="shared" si="47"/>
        <v>0</v>
      </c>
    </row>
    <row r="998" spans="1:9" x14ac:dyDescent="0.25">
      <c r="A998" s="31" t="s">
        <v>4085</v>
      </c>
      <c r="B998" s="181">
        <v>11077</v>
      </c>
      <c r="C998" s="31">
        <v>1</v>
      </c>
      <c r="D998" s="181">
        <v>3779.0539853599998</v>
      </c>
      <c r="E998" s="181" t="str">
        <f t="shared" si="45"/>
        <v>11077_1</v>
      </c>
      <c r="F998" s="31">
        <v>0</v>
      </c>
      <c r="G998" s="31">
        <v>0</v>
      </c>
      <c r="H998">
        <f t="shared" si="46"/>
        <v>0</v>
      </c>
      <c r="I998">
        <f t="shared" si="47"/>
        <v>0</v>
      </c>
    </row>
    <row r="999" spans="1:9" x14ac:dyDescent="0.25">
      <c r="A999" s="31" t="s">
        <v>4088</v>
      </c>
      <c r="B999" s="181">
        <v>11077</v>
      </c>
      <c r="C999" s="31">
        <v>2</v>
      </c>
      <c r="D999" s="181">
        <v>3875.0123384799999</v>
      </c>
      <c r="E999" s="181" t="str">
        <f t="shared" si="45"/>
        <v>11077_2</v>
      </c>
      <c r="F999" s="31">
        <v>0</v>
      </c>
      <c r="G999" s="31">
        <v>0</v>
      </c>
      <c r="H999">
        <f t="shared" si="46"/>
        <v>0</v>
      </c>
      <c r="I999">
        <f t="shared" si="47"/>
        <v>0</v>
      </c>
    </row>
    <row r="1000" spans="1:9" x14ac:dyDescent="0.25">
      <c r="A1000" s="31" t="s">
        <v>4085</v>
      </c>
      <c r="B1000" s="181">
        <v>11078</v>
      </c>
      <c r="C1000" s="31">
        <v>1</v>
      </c>
      <c r="D1000" s="181">
        <v>1599.51412802</v>
      </c>
      <c r="E1000" s="181" t="str">
        <f t="shared" si="45"/>
        <v>11078_1</v>
      </c>
      <c r="F1000" s="31">
        <v>0</v>
      </c>
      <c r="G1000" s="31">
        <v>0</v>
      </c>
      <c r="H1000">
        <f t="shared" si="46"/>
        <v>0</v>
      </c>
      <c r="I1000">
        <f t="shared" si="47"/>
        <v>0</v>
      </c>
    </row>
    <row r="1001" spans="1:9" x14ac:dyDescent="0.25">
      <c r="A1001" s="31" t="s">
        <v>4085</v>
      </c>
      <c r="B1001" s="181">
        <v>11079</v>
      </c>
      <c r="C1001" s="31">
        <v>1</v>
      </c>
      <c r="D1001" s="181">
        <v>5458.88814198</v>
      </c>
      <c r="E1001" s="181" t="str">
        <f t="shared" si="45"/>
        <v>11079_1</v>
      </c>
      <c r="F1001" s="31">
        <v>0</v>
      </c>
      <c r="G1001" s="31">
        <v>0</v>
      </c>
      <c r="H1001">
        <f t="shared" si="46"/>
        <v>0</v>
      </c>
      <c r="I1001">
        <f t="shared" si="47"/>
        <v>0</v>
      </c>
    </row>
    <row r="1002" spans="1:9" x14ac:dyDescent="0.25">
      <c r="A1002" s="31" t="s">
        <v>4085</v>
      </c>
      <c r="B1002" s="181">
        <v>11081</v>
      </c>
      <c r="C1002" s="31">
        <v>1</v>
      </c>
      <c r="D1002" s="181">
        <v>7231.9623123299998</v>
      </c>
      <c r="E1002" s="181" t="str">
        <f t="shared" si="45"/>
        <v>11081_1</v>
      </c>
      <c r="F1002" s="31">
        <v>0</v>
      </c>
      <c r="G1002" s="31">
        <v>0</v>
      </c>
      <c r="H1002">
        <f t="shared" si="46"/>
        <v>0</v>
      </c>
      <c r="I1002">
        <f t="shared" si="47"/>
        <v>0</v>
      </c>
    </row>
    <row r="1003" spans="1:9" x14ac:dyDescent="0.25">
      <c r="A1003" s="31" t="s">
        <v>4085</v>
      </c>
      <c r="B1003" s="181">
        <v>11083</v>
      </c>
      <c r="C1003" s="31">
        <v>1</v>
      </c>
      <c r="D1003" s="181">
        <v>7863.9104463800004</v>
      </c>
      <c r="E1003" s="181" t="str">
        <f t="shared" si="45"/>
        <v>11083_1</v>
      </c>
      <c r="F1003" s="31">
        <v>0</v>
      </c>
      <c r="G1003" s="31">
        <v>0</v>
      </c>
      <c r="H1003">
        <f t="shared" si="46"/>
        <v>0</v>
      </c>
      <c r="I1003">
        <f t="shared" si="47"/>
        <v>0</v>
      </c>
    </row>
    <row r="1004" spans="1:9" x14ac:dyDescent="0.25">
      <c r="A1004" s="31" t="s">
        <v>4085</v>
      </c>
      <c r="B1004" s="181">
        <v>11085</v>
      </c>
      <c r="C1004" s="31">
        <v>1</v>
      </c>
      <c r="D1004" s="181">
        <v>8501.1845324400001</v>
      </c>
      <c r="E1004" s="181" t="str">
        <f t="shared" si="45"/>
        <v>11085_1</v>
      </c>
      <c r="F1004" s="31">
        <v>0</v>
      </c>
      <c r="G1004" s="31">
        <v>0</v>
      </c>
      <c r="H1004">
        <f t="shared" si="46"/>
        <v>0</v>
      </c>
      <c r="I1004">
        <f t="shared" si="47"/>
        <v>0</v>
      </c>
    </row>
    <row r="1005" spans="1:9" x14ac:dyDescent="0.25">
      <c r="A1005" s="31" t="s">
        <v>4085</v>
      </c>
      <c r="B1005" s="181">
        <v>11086</v>
      </c>
      <c r="C1005" s="31">
        <v>1</v>
      </c>
      <c r="D1005" s="181">
        <v>3518.6915209600002</v>
      </c>
      <c r="E1005" s="181" t="str">
        <f t="shared" si="45"/>
        <v>11086_1</v>
      </c>
      <c r="F1005" s="31">
        <v>0</v>
      </c>
      <c r="G1005" s="31">
        <v>0</v>
      </c>
      <c r="H1005">
        <f t="shared" si="46"/>
        <v>0</v>
      </c>
      <c r="I1005">
        <f t="shared" si="47"/>
        <v>0</v>
      </c>
    </row>
    <row r="1006" spans="1:9" x14ac:dyDescent="0.25">
      <c r="A1006" s="31" t="s">
        <v>4085</v>
      </c>
      <c r="B1006" s="181">
        <v>11087</v>
      </c>
      <c r="C1006" s="31">
        <v>1</v>
      </c>
      <c r="D1006" s="181">
        <v>9184.7315603099996</v>
      </c>
      <c r="E1006" s="181" t="str">
        <f t="shared" si="45"/>
        <v>11087_1</v>
      </c>
      <c r="F1006" s="31">
        <v>0</v>
      </c>
      <c r="G1006" s="31">
        <v>0</v>
      </c>
      <c r="H1006">
        <f t="shared" si="46"/>
        <v>0</v>
      </c>
      <c r="I1006">
        <f t="shared" si="47"/>
        <v>0</v>
      </c>
    </row>
    <row r="1007" spans="1:9" x14ac:dyDescent="0.25">
      <c r="A1007" s="31" t="s">
        <v>4088</v>
      </c>
      <c r="B1007" s="181">
        <v>11087</v>
      </c>
      <c r="C1007" s="31">
        <v>2</v>
      </c>
      <c r="D1007" s="181">
        <v>6360.5697050999997</v>
      </c>
      <c r="E1007" s="181" t="str">
        <f t="shared" si="45"/>
        <v>11087_2</v>
      </c>
      <c r="F1007" s="31">
        <v>0</v>
      </c>
      <c r="G1007" s="31">
        <v>0</v>
      </c>
      <c r="H1007">
        <f t="shared" si="46"/>
        <v>0</v>
      </c>
      <c r="I1007">
        <f t="shared" si="47"/>
        <v>0</v>
      </c>
    </row>
    <row r="1008" spans="1:9" x14ac:dyDescent="0.25">
      <c r="A1008" s="31" t="s">
        <v>4085</v>
      </c>
      <c r="B1008" s="181">
        <v>11088</v>
      </c>
      <c r="C1008" s="31">
        <v>1</v>
      </c>
      <c r="D1008" s="181">
        <v>505.76827603599997</v>
      </c>
      <c r="E1008" s="181" t="str">
        <f t="shared" si="45"/>
        <v>11088_1</v>
      </c>
      <c r="F1008" s="31">
        <v>0</v>
      </c>
      <c r="G1008" s="31">
        <v>0</v>
      </c>
      <c r="H1008">
        <f t="shared" si="46"/>
        <v>0</v>
      </c>
      <c r="I1008">
        <f t="shared" si="47"/>
        <v>0</v>
      </c>
    </row>
    <row r="1009" spans="1:9" x14ac:dyDescent="0.25">
      <c r="A1009" s="31" t="s">
        <v>4085</v>
      </c>
      <c r="B1009" s="181">
        <v>11091</v>
      </c>
      <c r="C1009" s="31">
        <v>1</v>
      </c>
      <c r="D1009" s="181">
        <v>4235.4163545600004</v>
      </c>
      <c r="E1009" s="181" t="str">
        <f t="shared" si="45"/>
        <v>11091_1</v>
      </c>
      <c r="F1009" s="31">
        <v>0</v>
      </c>
      <c r="G1009" s="31">
        <v>0</v>
      </c>
      <c r="H1009">
        <f t="shared" si="46"/>
        <v>0</v>
      </c>
      <c r="I1009">
        <f t="shared" si="47"/>
        <v>0</v>
      </c>
    </row>
    <row r="1010" spans="1:9" x14ac:dyDescent="0.25">
      <c r="A1010" s="31" t="s">
        <v>4085</v>
      </c>
      <c r="B1010" s="181">
        <v>11093</v>
      </c>
      <c r="C1010" s="31">
        <v>1</v>
      </c>
      <c r="D1010" s="181">
        <v>7640.7909659099996</v>
      </c>
      <c r="E1010" s="181" t="str">
        <f t="shared" si="45"/>
        <v>11093_1</v>
      </c>
      <c r="F1010" s="31">
        <v>0</v>
      </c>
      <c r="G1010" s="31">
        <v>0</v>
      </c>
      <c r="H1010">
        <f t="shared" si="46"/>
        <v>0</v>
      </c>
      <c r="I1010">
        <f t="shared" si="47"/>
        <v>0</v>
      </c>
    </row>
    <row r="1011" spans="1:9" x14ac:dyDescent="0.25">
      <c r="A1011" s="31" t="s">
        <v>4085</v>
      </c>
      <c r="B1011" s="181">
        <v>11097</v>
      </c>
      <c r="C1011" s="31">
        <v>1</v>
      </c>
      <c r="D1011" s="181">
        <v>7662.4475298799998</v>
      </c>
      <c r="E1011" s="181" t="str">
        <f t="shared" si="45"/>
        <v>11097_1</v>
      </c>
      <c r="F1011" s="31">
        <v>0</v>
      </c>
      <c r="G1011" s="31">
        <v>0</v>
      </c>
      <c r="H1011">
        <f t="shared" si="46"/>
        <v>0</v>
      </c>
      <c r="I1011">
        <f t="shared" si="47"/>
        <v>0</v>
      </c>
    </row>
    <row r="1012" spans="1:9" x14ac:dyDescent="0.25">
      <c r="A1012" s="31" t="s">
        <v>4085</v>
      </c>
      <c r="B1012" s="181">
        <v>11099</v>
      </c>
      <c r="C1012" s="31">
        <v>1</v>
      </c>
      <c r="D1012" s="181">
        <v>7054.2395588400004</v>
      </c>
      <c r="E1012" s="181" t="str">
        <f t="shared" si="45"/>
        <v>11099_1</v>
      </c>
      <c r="F1012" s="31">
        <v>0</v>
      </c>
      <c r="G1012" s="31">
        <v>0</v>
      </c>
      <c r="H1012">
        <f t="shared" si="46"/>
        <v>0</v>
      </c>
      <c r="I1012">
        <f t="shared" si="47"/>
        <v>0</v>
      </c>
    </row>
    <row r="1013" spans="1:9" x14ac:dyDescent="0.25">
      <c r="A1013" s="31" t="s">
        <v>4085</v>
      </c>
      <c r="B1013" s="181">
        <v>11101</v>
      </c>
      <c r="C1013" s="31">
        <v>1</v>
      </c>
      <c r="D1013" s="181">
        <v>5971.1769124399998</v>
      </c>
      <c r="E1013" s="181" t="str">
        <f t="shared" si="45"/>
        <v>11101_1</v>
      </c>
      <c r="F1013" s="31">
        <v>0</v>
      </c>
      <c r="G1013" s="31">
        <v>0</v>
      </c>
      <c r="H1013">
        <f t="shared" si="46"/>
        <v>0</v>
      </c>
      <c r="I1013">
        <f t="shared" si="47"/>
        <v>0</v>
      </c>
    </row>
    <row r="1014" spans="1:9" x14ac:dyDescent="0.25">
      <c r="A1014" s="31" t="s">
        <v>4088</v>
      </c>
      <c r="B1014" s="181">
        <v>11101</v>
      </c>
      <c r="C1014" s="31">
        <v>2</v>
      </c>
      <c r="D1014" s="181">
        <v>5232.71397024</v>
      </c>
      <c r="E1014" s="181" t="str">
        <f t="shared" si="45"/>
        <v>11101_2</v>
      </c>
      <c r="F1014" s="31">
        <v>0</v>
      </c>
      <c r="G1014" s="31">
        <v>0</v>
      </c>
      <c r="H1014">
        <f t="shared" si="46"/>
        <v>0</v>
      </c>
      <c r="I1014">
        <f t="shared" si="47"/>
        <v>0</v>
      </c>
    </row>
    <row r="1015" spans="1:9" x14ac:dyDescent="0.25">
      <c r="A1015" s="31" t="s">
        <v>4085</v>
      </c>
      <c r="B1015" s="181">
        <v>11107</v>
      </c>
      <c r="C1015" s="31">
        <v>1</v>
      </c>
      <c r="D1015" s="181">
        <v>3914.9888061900001</v>
      </c>
      <c r="E1015" s="181" t="str">
        <f t="shared" si="45"/>
        <v>11107_1</v>
      </c>
      <c r="F1015" s="31">
        <v>0</v>
      </c>
      <c r="G1015" s="31">
        <v>0</v>
      </c>
      <c r="H1015">
        <f t="shared" si="46"/>
        <v>0</v>
      </c>
      <c r="I1015">
        <f t="shared" si="47"/>
        <v>0</v>
      </c>
    </row>
    <row r="1016" spans="1:9" x14ac:dyDescent="0.25">
      <c r="A1016" s="31" t="s">
        <v>4085</v>
      </c>
      <c r="B1016" s="181">
        <v>11108</v>
      </c>
      <c r="C1016" s="31">
        <v>1</v>
      </c>
      <c r="D1016" s="181">
        <v>6114.1755275400001</v>
      </c>
      <c r="E1016" s="181" t="str">
        <f t="shared" si="45"/>
        <v>11108_1</v>
      </c>
      <c r="F1016" s="31">
        <v>0</v>
      </c>
      <c r="G1016" s="31">
        <v>0</v>
      </c>
      <c r="H1016">
        <f t="shared" si="46"/>
        <v>0</v>
      </c>
      <c r="I1016">
        <f t="shared" si="47"/>
        <v>0</v>
      </c>
    </row>
    <row r="1017" spans="1:9" x14ac:dyDescent="0.25">
      <c r="A1017" s="31" t="s">
        <v>4085</v>
      </c>
      <c r="B1017" s="181">
        <v>11109</v>
      </c>
      <c r="C1017" s="31">
        <v>1</v>
      </c>
      <c r="D1017" s="181">
        <v>3719.8407600199998</v>
      </c>
      <c r="E1017" s="181" t="str">
        <f t="shared" si="45"/>
        <v>11109_1</v>
      </c>
      <c r="F1017" s="31">
        <v>0</v>
      </c>
      <c r="G1017" s="31">
        <v>0</v>
      </c>
      <c r="H1017">
        <f t="shared" si="46"/>
        <v>0</v>
      </c>
      <c r="I1017">
        <f t="shared" si="47"/>
        <v>0</v>
      </c>
    </row>
    <row r="1018" spans="1:9" x14ac:dyDescent="0.25">
      <c r="A1018" s="31" t="s">
        <v>4085</v>
      </c>
      <c r="B1018" s="181">
        <v>11112</v>
      </c>
      <c r="C1018" s="31">
        <v>1</v>
      </c>
      <c r="D1018" s="181">
        <v>1862.9043157599999</v>
      </c>
      <c r="E1018" s="181" t="str">
        <f t="shared" si="45"/>
        <v>11112_1</v>
      </c>
      <c r="F1018" s="31">
        <v>0</v>
      </c>
      <c r="G1018" s="31">
        <v>0</v>
      </c>
      <c r="H1018">
        <f t="shared" si="46"/>
        <v>0</v>
      </c>
      <c r="I1018">
        <f t="shared" si="47"/>
        <v>0</v>
      </c>
    </row>
    <row r="1019" spans="1:9" x14ac:dyDescent="0.25">
      <c r="A1019" s="31" t="s">
        <v>4085</v>
      </c>
      <c r="B1019" s="181">
        <v>11113</v>
      </c>
      <c r="C1019" s="31">
        <v>1</v>
      </c>
      <c r="D1019" s="181">
        <v>4181.2478625100002</v>
      </c>
      <c r="E1019" s="181" t="str">
        <f t="shared" si="45"/>
        <v>11113_1</v>
      </c>
      <c r="F1019" s="31">
        <v>0</v>
      </c>
      <c r="G1019" s="31">
        <v>0</v>
      </c>
      <c r="H1019">
        <f t="shared" si="46"/>
        <v>0</v>
      </c>
      <c r="I1019">
        <f t="shared" si="47"/>
        <v>0</v>
      </c>
    </row>
    <row r="1020" spans="1:9" x14ac:dyDescent="0.25">
      <c r="A1020" s="31" t="s">
        <v>4085</v>
      </c>
      <c r="B1020" s="181">
        <v>11114</v>
      </c>
      <c r="C1020" s="31">
        <v>1</v>
      </c>
      <c r="D1020" s="181">
        <v>5961.89714422</v>
      </c>
      <c r="E1020" s="181" t="str">
        <f t="shared" si="45"/>
        <v>11114_1</v>
      </c>
      <c r="F1020" s="31">
        <v>0</v>
      </c>
      <c r="G1020" s="31">
        <v>0</v>
      </c>
      <c r="H1020">
        <f t="shared" si="46"/>
        <v>0</v>
      </c>
      <c r="I1020">
        <f t="shared" si="47"/>
        <v>0</v>
      </c>
    </row>
    <row r="1021" spans="1:9" x14ac:dyDescent="0.25">
      <c r="A1021" s="31" t="s">
        <v>4085</v>
      </c>
      <c r="B1021" s="181">
        <v>11115</v>
      </c>
      <c r="C1021" s="31">
        <v>1</v>
      </c>
      <c r="D1021" s="181">
        <v>1400.38829035</v>
      </c>
      <c r="E1021" s="181" t="str">
        <f t="shared" si="45"/>
        <v>11115_1</v>
      </c>
      <c r="F1021" s="31">
        <v>0</v>
      </c>
      <c r="G1021" s="31">
        <v>1</v>
      </c>
      <c r="H1021">
        <f t="shared" si="46"/>
        <v>0</v>
      </c>
      <c r="I1021" t="str">
        <f t="shared" si="47"/>
        <v>tiivis</v>
      </c>
    </row>
    <row r="1022" spans="1:9" x14ac:dyDescent="0.25">
      <c r="A1022" s="31" t="s">
        <v>4085</v>
      </c>
      <c r="B1022" s="181">
        <v>11116</v>
      </c>
      <c r="C1022" s="31">
        <v>1</v>
      </c>
      <c r="D1022" s="181">
        <v>3079.5119522</v>
      </c>
      <c r="E1022" s="181" t="str">
        <f t="shared" si="45"/>
        <v>11116_1</v>
      </c>
      <c r="F1022" s="31">
        <v>0</v>
      </c>
      <c r="G1022" s="31">
        <v>0</v>
      </c>
      <c r="H1022">
        <f t="shared" si="46"/>
        <v>0</v>
      </c>
      <c r="I1022">
        <f t="shared" si="47"/>
        <v>0</v>
      </c>
    </row>
    <row r="1023" spans="1:9" x14ac:dyDescent="0.25">
      <c r="A1023" s="31" t="s">
        <v>4085</v>
      </c>
      <c r="B1023" s="181">
        <v>11117</v>
      </c>
      <c r="C1023" s="31">
        <v>1</v>
      </c>
      <c r="D1023" s="181">
        <v>4353.3478954299999</v>
      </c>
      <c r="E1023" s="181" t="str">
        <f t="shared" si="45"/>
        <v>11117_1</v>
      </c>
      <c r="F1023" s="31">
        <v>0</v>
      </c>
      <c r="G1023" s="31">
        <v>0</v>
      </c>
      <c r="H1023">
        <f t="shared" si="46"/>
        <v>0</v>
      </c>
      <c r="I1023">
        <f t="shared" si="47"/>
        <v>0</v>
      </c>
    </row>
    <row r="1024" spans="1:9" x14ac:dyDescent="0.25">
      <c r="A1024" s="31" t="s">
        <v>4085</v>
      </c>
      <c r="B1024" s="181">
        <v>11119</v>
      </c>
      <c r="C1024" s="31">
        <v>1</v>
      </c>
      <c r="D1024" s="181">
        <v>2409.3427999</v>
      </c>
      <c r="E1024" s="181" t="str">
        <f t="shared" si="45"/>
        <v>11119_1</v>
      </c>
      <c r="F1024" s="31">
        <v>0</v>
      </c>
      <c r="G1024" s="31">
        <v>0</v>
      </c>
      <c r="H1024">
        <f t="shared" si="46"/>
        <v>0</v>
      </c>
      <c r="I1024">
        <f t="shared" si="47"/>
        <v>0</v>
      </c>
    </row>
    <row r="1025" spans="1:9" x14ac:dyDescent="0.25">
      <c r="A1025" s="31" t="s">
        <v>4085</v>
      </c>
      <c r="B1025" s="181">
        <v>11121</v>
      </c>
      <c r="C1025" s="31">
        <v>1</v>
      </c>
      <c r="D1025" s="181">
        <v>332.20941625</v>
      </c>
      <c r="E1025" s="181" t="str">
        <f t="shared" si="45"/>
        <v>11121_1</v>
      </c>
      <c r="F1025" s="31">
        <v>0</v>
      </c>
      <c r="G1025" s="31">
        <v>0</v>
      </c>
      <c r="H1025">
        <f t="shared" si="46"/>
        <v>0</v>
      </c>
      <c r="I1025">
        <f t="shared" si="47"/>
        <v>0</v>
      </c>
    </row>
    <row r="1026" spans="1:9" x14ac:dyDescent="0.25">
      <c r="A1026" s="31" t="s">
        <v>4085</v>
      </c>
      <c r="B1026" s="181">
        <v>11123</v>
      </c>
      <c r="C1026" s="31">
        <v>1</v>
      </c>
      <c r="D1026" s="181">
        <v>9419.6545091999997</v>
      </c>
      <c r="E1026" s="181" t="str">
        <f t="shared" si="45"/>
        <v>11123_1</v>
      </c>
      <c r="F1026" s="31">
        <v>0</v>
      </c>
      <c r="G1026" s="31">
        <v>0</v>
      </c>
      <c r="H1026">
        <f t="shared" si="46"/>
        <v>0</v>
      </c>
      <c r="I1026">
        <f t="shared" si="47"/>
        <v>0</v>
      </c>
    </row>
    <row r="1027" spans="1:9" x14ac:dyDescent="0.25">
      <c r="A1027" s="31" t="s">
        <v>4085</v>
      </c>
      <c r="B1027" s="181">
        <v>11127</v>
      </c>
      <c r="C1027" s="31">
        <v>1</v>
      </c>
      <c r="D1027" s="181">
        <v>6769.0764665699999</v>
      </c>
      <c r="E1027" s="181" t="str">
        <f t="shared" ref="E1027:E1090" si="48">CONCATENATE(B1027,"_",C1027)</f>
        <v>11127_1</v>
      </c>
      <c r="F1027" s="31">
        <v>0</v>
      </c>
      <c r="G1027" s="31">
        <v>0</v>
      </c>
      <c r="H1027">
        <f t="shared" ref="H1027:H1090" si="49">IF(F1027=1,"harva",0)</f>
        <v>0</v>
      </c>
      <c r="I1027">
        <f t="shared" ref="I1027:I1090" si="50">IF(G1027=1,"tiivis",0)</f>
        <v>0</v>
      </c>
    </row>
    <row r="1028" spans="1:9" x14ac:dyDescent="0.25">
      <c r="A1028" s="31" t="s">
        <v>4085</v>
      </c>
      <c r="B1028" s="181">
        <v>11129</v>
      </c>
      <c r="C1028" s="31">
        <v>1</v>
      </c>
      <c r="D1028" s="181">
        <v>4690.0725682000002</v>
      </c>
      <c r="E1028" s="181" t="str">
        <f t="shared" si="48"/>
        <v>11129_1</v>
      </c>
      <c r="F1028" s="31">
        <v>0</v>
      </c>
      <c r="G1028" s="31">
        <v>0</v>
      </c>
      <c r="H1028">
        <f t="shared" si="49"/>
        <v>0</v>
      </c>
      <c r="I1028">
        <f t="shared" si="50"/>
        <v>0</v>
      </c>
    </row>
    <row r="1029" spans="1:9" x14ac:dyDescent="0.25">
      <c r="A1029" s="31" t="s">
        <v>4088</v>
      </c>
      <c r="B1029" s="181">
        <v>11129</v>
      </c>
      <c r="C1029" s="31">
        <v>2</v>
      </c>
      <c r="D1029" s="181">
        <v>3182.3627401499998</v>
      </c>
      <c r="E1029" s="181" t="str">
        <f t="shared" si="48"/>
        <v>11129_2</v>
      </c>
      <c r="F1029" s="31">
        <v>0</v>
      </c>
      <c r="G1029" s="31">
        <v>0</v>
      </c>
      <c r="H1029">
        <f t="shared" si="49"/>
        <v>0</v>
      </c>
      <c r="I1029">
        <f t="shared" si="50"/>
        <v>0</v>
      </c>
    </row>
    <row r="1030" spans="1:9" x14ac:dyDescent="0.25">
      <c r="A1030" s="31" t="s">
        <v>4085</v>
      </c>
      <c r="B1030" s="181">
        <v>11131</v>
      </c>
      <c r="C1030" s="31">
        <v>1</v>
      </c>
      <c r="D1030" s="181">
        <v>7299.4576521899999</v>
      </c>
      <c r="E1030" s="181" t="str">
        <f t="shared" si="48"/>
        <v>11131_1</v>
      </c>
      <c r="F1030" s="31">
        <v>0</v>
      </c>
      <c r="G1030" s="31">
        <v>0</v>
      </c>
      <c r="H1030">
        <f t="shared" si="49"/>
        <v>0</v>
      </c>
      <c r="I1030">
        <f t="shared" si="50"/>
        <v>0</v>
      </c>
    </row>
    <row r="1031" spans="1:9" x14ac:dyDescent="0.25">
      <c r="A1031" s="31" t="s">
        <v>4088</v>
      </c>
      <c r="B1031" s="181">
        <v>11131</v>
      </c>
      <c r="C1031" s="31">
        <v>2</v>
      </c>
      <c r="D1031" s="181">
        <v>5041.6166049499998</v>
      </c>
      <c r="E1031" s="181" t="str">
        <f t="shared" si="48"/>
        <v>11131_2</v>
      </c>
      <c r="F1031" s="31">
        <v>0</v>
      </c>
      <c r="G1031" s="31">
        <v>0</v>
      </c>
      <c r="H1031">
        <f t="shared" si="49"/>
        <v>0</v>
      </c>
      <c r="I1031">
        <f t="shared" si="50"/>
        <v>0</v>
      </c>
    </row>
    <row r="1032" spans="1:9" x14ac:dyDescent="0.25">
      <c r="A1032" s="31" t="s">
        <v>4085</v>
      </c>
      <c r="B1032" s="181">
        <v>11137</v>
      </c>
      <c r="C1032" s="31">
        <v>1</v>
      </c>
      <c r="D1032" s="181">
        <v>2875.4125154399999</v>
      </c>
      <c r="E1032" s="181" t="str">
        <f t="shared" si="48"/>
        <v>11137_1</v>
      </c>
      <c r="F1032" s="31">
        <v>0</v>
      </c>
      <c r="G1032" s="31">
        <v>0</v>
      </c>
      <c r="H1032">
        <f t="shared" si="49"/>
        <v>0</v>
      </c>
      <c r="I1032">
        <f t="shared" si="50"/>
        <v>0</v>
      </c>
    </row>
    <row r="1033" spans="1:9" x14ac:dyDescent="0.25">
      <c r="A1033" s="31" t="s">
        <v>4085</v>
      </c>
      <c r="B1033" s="181">
        <v>11139</v>
      </c>
      <c r="C1033" s="31">
        <v>1</v>
      </c>
      <c r="D1033" s="181">
        <v>5160.12927571</v>
      </c>
      <c r="E1033" s="181" t="str">
        <f t="shared" si="48"/>
        <v>11139_1</v>
      </c>
      <c r="F1033" s="31">
        <v>0</v>
      </c>
      <c r="G1033" s="31">
        <v>0</v>
      </c>
      <c r="H1033">
        <f t="shared" si="49"/>
        <v>0</v>
      </c>
      <c r="I1033">
        <f t="shared" si="50"/>
        <v>0</v>
      </c>
    </row>
    <row r="1034" spans="1:9" x14ac:dyDescent="0.25">
      <c r="A1034" s="31" t="s">
        <v>4085</v>
      </c>
      <c r="B1034" s="181">
        <v>11141</v>
      </c>
      <c r="C1034" s="31">
        <v>1</v>
      </c>
      <c r="D1034" s="181">
        <v>3510.5588061200001</v>
      </c>
      <c r="E1034" s="181" t="str">
        <f t="shared" si="48"/>
        <v>11141_1</v>
      </c>
      <c r="F1034" s="31">
        <v>0</v>
      </c>
      <c r="G1034" s="31">
        <v>0</v>
      </c>
      <c r="H1034">
        <f t="shared" si="49"/>
        <v>0</v>
      </c>
      <c r="I1034">
        <f t="shared" si="50"/>
        <v>0</v>
      </c>
    </row>
    <row r="1035" spans="1:9" x14ac:dyDescent="0.25">
      <c r="A1035" s="31" t="s">
        <v>4088</v>
      </c>
      <c r="B1035" s="181">
        <v>11141</v>
      </c>
      <c r="C1035" s="31">
        <v>2</v>
      </c>
      <c r="D1035" s="181">
        <v>3939.3034593399998</v>
      </c>
      <c r="E1035" s="181" t="str">
        <f t="shared" si="48"/>
        <v>11141_2</v>
      </c>
      <c r="F1035" s="31">
        <v>0</v>
      </c>
      <c r="G1035" s="31">
        <v>0</v>
      </c>
      <c r="H1035">
        <f t="shared" si="49"/>
        <v>0</v>
      </c>
      <c r="I1035">
        <f t="shared" si="50"/>
        <v>0</v>
      </c>
    </row>
    <row r="1036" spans="1:9" x14ac:dyDescent="0.25">
      <c r="A1036" s="31" t="s">
        <v>4085</v>
      </c>
      <c r="B1036" s="181">
        <v>11145</v>
      </c>
      <c r="C1036" s="31">
        <v>1</v>
      </c>
      <c r="D1036" s="181">
        <v>3262.8138269900001</v>
      </c>
      <c r="E1036" s="181" t="str">
        <f t="shared" si="48"/>
        <v>11145_1</v>
      </c>
      <c r="F1036" s="31">
        <v>0</v>
      </c>
      <c r="G1036" s="31">
        <v>0</v>
      </c>
      <c r="H1036">
        <f t="shared" si="49"/>
        <v>0</v>
      </c>
      <c r="I1036">
        <f t="shared" si="50"/>
        <v>0</v>
      </c>
    </row>
    <row r="1037" spans="1:9" x14ac:dyDescent="0.25">
      <c r="A1037" s="31" t="s">
        <v>4088</v>
      </c>
      <c r="B1037" s="181">
        <v>11145</v>
      </c>
      <c r="C1037" s="31">
        <v>2</v>
      </c>
      <c r="D1037" s="181">
        <v>3090.0470698200002</v>
      </c>
      <c r="E1037" s="181" t="str">
        <f t="shared" si="48"/>
        <v>11145_2</v>
      </c>
      <c r="F1037" s="31">
        <v>0</v>
      </c>
      <c r="G1037" s="31">
        <v>0</v>
      </c>
      <c r="H1037">
        <f t="shared" si="49"/>
        <v>0</v>
      </c>
      <c r="I1037">
        <f t="shared" si="50"/>
        <v>0</v>
      </c>
    </row>
    <row r="1038" spans="1:9" x14ac:dyDescent="0.25">
      <c r="A1038" s="31" t="s">
        <v>4085</v>
      </c>
      <c r="B1038" s="181">
        <v>11146</v>
      </c>
      <c r="C1038" s="31">
        <v>1</v>
      </c>
      <c r="D1038" s="181">
        <v>5959.9846736199997</v>
      </c>
      <c r="E1038" s="181" t="str">
        <f t="shared" si="48"/>
        <v>11146_1</v>
      </c>
      <c r="F1038" s="31">
        <v>0</v>
      </c>
      <c r="G1038" s="31">
        <v>0</v>
      </c>
      <c r="H1038">
        <f t="shared" si="49"/>
        <v>0</v>
      </c>
      <c r="I1038">
        <f t="shared" si="50"/>
        <v>0</v>
      </c>
    </row>
    <row r="1039" spans="1:9" x14ac:dyDescent="0.25">
      <c r="A1039" s="31" t="s">
        <v>4085</v>
      </c>
      <c r="B1039" s="181">
        <v>11147</v>
      </c>
      <c r="C1039" s="31">
        <v>1</v>
      </c>
      <c r="D1039" s="181">
        <v>6474.40559037</v>
      </c>
      <c r="E1039" s="181" t="str">
        <f t="shared" si="48"/>
        <v>11147_1</v>
      </c>
      <c r="F1039" s="31">
        <v>0</v>
      </c>
      <c r="G1039" s="31">
        <v>0</v>
      </c>
      <c r="H1039">
        <f t="shared" si="49"/>
        <v>0</v>
      </c>
      <c r="I1039">
        <f t="shared" si="50"/>
        <v>0</v>
      </c>
    </row>
    <row r="1040" spans="1:9" x14ac:dyDescent="0.25">
      <c r="A1040" s="31" t="s">
        <v>4085</v>
      </c>
      <c r="B1040" s="181">
        <v>11149</v>
      </c>
      <c r="C1040" s="31">
        <v>1</v>
      </c>
      <c r="D1040" s="181">
        <v>8209.5147005199997</v>
      </c>
      <c r="E1040" s="181" t="str">
        <f t="shared" si="48"/>
        <v>11149_1</v>
      </c>
      <c r="F1040" s="31">
        <v>0</v>
      </c>
      <c r="G1040" s="31">
        <v>0</v>
      </c>
      <c r="H1040">
        <f t="shared" si="49"/>
        <v>0</v>
      </c>
      <c r="I1040">
        <f t="shared" si="50"/>
        <v>0</v>
      </c>
    </row>
    <row r="1041" spans="1:9" x14ac:dyDescent="0.25">
      <c r="A1041" s="31" t="s">
        <v>4085</v>
      </c>
      <c r="B1041" s="181">
        <v>11151</v>
      </c>
      <c r="C1041" s="31">
        <v>1</v>
      </c>
      <c r="D1041" s="181">
        <v>4246.0496596800003</v>
      </c>
      <c r="E1041" s="181" t="str">
        <f t="shared" si="48"/>
        <v>11151_1</v>
      </c>
      <c r="F1041" s="31">
        <v>0</v>
      </c>
      <c r="G1041" s="31">
        <v>0</v>
      </c>
      <c r="H1041">
        <f t="shared" si="49"/>
        <v>0</v>
      </c>
      <c r="I1041">
        <f t="shared" si="50"/>
        <v>0</v>
      </c>
    </row>
    <row r="1042" spans="1:9" x14ac:dyDescent="0.25">
      <c r="A1042" s="31" t="s">
        <v>4085</v>
      </c>
      <c r="B1042" s="181">
        <v>11152</v>
      </c>
      <c r="C1042" s="31">
        <v>1</v>
      </c>
      <c r="D1042" s="181">
        <v>2205.1244489800001</v>
      </c>
      <c r="E1042" s="181" t="str">
        <f t="shared" si="48"/>
        <v>11152_1</v>
      </c>
      <c r="F1042" s="31">
        <v>0</v>
      </c>
      <c r="G1042" s="31">
        <v>0</v>
      </c>
      <c r="H1042">
        <f t="shared" si="49"/>
        <v>0</v>
      </c>
      <c r="I1042">
        <f t="shared" si="50"/>
        <v>0</v>
      </c>
    </row>
    <row r="1043" spans="1:9" x14ac:dyDescent="0.25">
      <c r="A1043" s="31" t="s">
        <v>4085</v>
      </c>
      <c r="B1043" s="181">
        <v>11153</v>
      </c>
      <c r="C1043" s="31">
        <v>1</v>
      </c>
      <c r="D1043" s="181">
        <v>6245.8430119300001</v>
      </c>
      <c r="E1043" s="181" t="str">
        <f t="shared" si="48"/>
        <v>11153_1</v>
      </c>
      <c r="F1043" s="31">
        <v>0</v>
      </c>
      <c r="G1043" s="31">
        <v>0</v>
      </c>
      <c r="H1043">
        <f t="shared" si="49"/>
        <v>0</v>
      </c>
      <c r="I1043">
        <f t="shared" si="50"/>
        <v>0</v>
      </c>
    </row>
    <row r="1044" spans="1:9" x14ac:dyDescent="0.25">
      <c r="A1044" s="31" t="s">
        <v>4085</v>
      </c>
      <c r="B1044" s="181">
        <v>11155</v>
      </c>
      <c r="C1044" s="31">
        <v>1</v>
      </c>
      <c r="D1044" s="181">
        <v>2819.7783715099999</v>
      </c>
      <c r="E1044" s="181" t="str">
        <f t="shared" si="48"/>
        <v>11155_1</v>
      </c>
      <c r="F1044" s="31">
        <v>0</v>
      </c>
      <c r="G1044" s="31">
        <v>0</v>
      </c>
      <c r="H1044">
        <f t="shared" si="49"/>
        <v>0</v>
      </c>
      <c r="I1044">
        <f t="shared" si="50"/>
        <v>0</v>
      </c>
    </row>
    <row r="1045" spans="1:9" x14ac:dyDescent="0.25">
      <c r="A1045" s="31" t="s">
        <v>4085</v>
      </c>
      <c r="B1045" s="181">
        <v>11157</v>
      </c>
      <c r="C1045" s="31">
        <v>1</v>
      </c>
      <c r="D1045" s="181">
        <v>4899.9035718599998</v>
      </c>
      <c r="E1045" s="181" t="str">
        <f t="shared" si="48"/>
        <v>11157_1</v>
      </c>
      <c r="F1045" s="31">
        <v>0</v>
      </c>
      <c r="G1045" s="31">
        <v>0</v>
      </c>
      <c r="H1045">
        <f t="shared" si="49"/>
        <v>0</v>
      </c>
      <c r="I1045">
        <f t="shared" si="50"/>
        <v>0</v>
      </c>
    </row>
    <row r="1046" spans="1:9" x14ac:dyDescent="0.25">
      <c r="A1046" s="31" t="s">
        <v>4085</v>
      </c>
      <c r="B1046" s="181">
        <v>11159</v>
      </c>
      <c r="C1046" s="31">
        <v>1</v>
      </c>
      <c r="D1046" s="181">
        <v>1266.75399659</v>
      </c>
      <c r="E1046" s="181" t="str">
        <f t="shared" si="48"/>
        <v>11159_1</v>
      </c>
      <c r="F1046" s="31">
        <v>0</v>
      </c>
      <c r="G1046" s="31">
        <v>0</v>
      </c>
      <c r="H1046">
        <f t="shared" si="49"/>
        <v>0</v>
      </c>
      <c r="I1046">
        <f t="shared" si="50"/>
        <v>0</v>
      </c>
    </row>
    <row r="1047" spans="1:9" x14ac:dyDescent="0.25">
      <c r="A1047" s="31" t="s">
        <v>4085</v>
      </c>
      <c r="B1047" s="181">
        <v>11161</v>
      </c>
      <c r="C1047" s="31">
        <v>1</v>
      </c>
      <c r="D1047" s="181">
        <v>9073.6653262399996</v>
      </c>
      <c r="E1047" s="181" t="str">
        <f t="shared" si="48"/>
        <v>11161_1</v>
      </c>
      <c r="F1047" s="31">
        <v>0</v>
      </c>
      <c r="G1047" s="31">
        <v>0</v>
      </c>
      <c r="H1047">
        <f t="shared" si="49"/>
        <v>0</v>
      </c>
      <c r="I1047">
        <f t="shared" si="50"/>
        <v>0</v>
      </c>
    </row>
    <row r="1048" spans="1:9" x14ac:dyDescent="0.25">
      <c r="A1048" s="31" t="s">
        <v>4085</v>
      </c>
      <c r="B1048" s="181">
        <v>11162</v>
      </c>
      <c r="C1048" s="31">
        <v>1</v>
      </c>
      <c r="D1048" s="181">
        <v>6020.4960769199997</v>
      </c>
      <c r="E1048" s="181" t="str">
        <f t="shared" si="48"/>
        <v>11162_1</v>
      </c>
      <c r="F1048" s="31">
        <v>0</v>
      </c>
      <c r="G1048" s="31">
        <v>0</v>
      </c>
      <c r="H1048">
        <f t="shared" si="49"/>
        <v>0</v>
      </c>
      <c r="I1048">
        <f t="shared" si="50"/>
        <v>0</v>
      </c>
    </row>
    <row r="1049" spans="1:9" x14ac:dyDescent="0.25">
      <c r="A1049" s="31" t="s">
        <v>4085</v>
      </c>
      <c r="B1049" s="181">
        <v>11163</v>
      </c>
      <c r="C1049" s="31">
        <v>1</v>
      </c>
      <c r="D1049" s="181">
        <v>7180.1497855799998</v>
      </c>
      <c r="E1049" s="181" t="str">
        <f t="shared" si="48"/>
        <v>11163_1</v>
      </c>
      <c r="F1049" s="31">
        <v>0</v>
      </c>
      <c r="G1049" s="31">
        <v>0</v>
      </c>
      <c r="H1049">
        <f t="shared" si="49"/>
        <v>0</v>
      </c>
      <c r="I1049">
        <f t="shared" si="50"/>
        <v>0</v>
      </c>
    </row>
    <row r="1050" spans="1:9" x14ac:dyDescent="0.25">
      <c r="A1050" s="31" t="s">
        <v>4085</v>
      </c>
      <c r="B1050" s="181">
        <v>11164</v>
      </c>
      <c r="C1050" s="31">
        <v>1</v>
      </c>
      <c r="D1050" s="181">
        <v>3959.2277377599999</v>
      </c>
      <c r="E1050" s="181" t="str">
        <f t="shared" si="48"/>
        <v>11164_1</v>
      </c>
      <c r="F1050" s="31">
        <v>0</v>
      </c>
      <c r="G1050" s="31">
        <v>0</v>
      </c>
      <c r="H1050">
        <f t="shared" si="49"/>
        <v>0</v>
      </c>
      <c r="I1050">
        <f t="shared" si="50"/>
        <v>0</v>
      </c>
    </row>
    <row r="1051" spans="1:9" x14ac:dyDescent="0.25">
      <c r="A1051" s="31" t="s">
        <v>4085</v>
      </c>
      <c r="B1051" s="181">
        <v>11165</v>
      </c>
      <c r="C1051" s="31">
        <v>1</v>
      </c>
      <c r="D1051" s="181">
        <v>5956.7388287900003</v>
      </c>
      <c r="E1051" s="181" t="str">
        <f t="shared" si="48"/>
        <v>11165_1</v>
      </c>
      <c r="F1051" s="31">
        <v>0</v>
      </c>
      <c r="G1051" s="31">
        <v>0</v>
      </c>
      <c r="H1051">
        <f t="shared" si="49"/>
        <v>0</v>
      </c>
      <c r="I1051">
        <f t="shared" si="50"/>
        <v>0</v>
      </c>
    </row>
    <row r="1052" spans="1:9" x14ac:dyDescent="0.25">
      <c r="A1052" s="31" t="s">
        <v>4085</v>
      </c>
      <c r="B1052" s="181">
        <v>11166</v>
      </c>
      <c r="C1052" s="31">
        <v>1</v>
      </c>
      <c r="D1052" s="181">
        <v>7929.74569634</v>
      </c>
      <c r="E1052" s="181" t="str">
        <f t="shared" si="48"/>
        <v>11166_1</v>
      </c>
      <c r="F1052" s="31">
        <v>0</v>
      </c>
      <c r="G1052" s="31">
        <v>0</v>
      </c>
      <c r="H1052">
        <f t="shared" si="49"/>
        <v>0</v>
      </c>
      <c r="I1052">
        <f t="shared" si="50"/>
        <v>0</v>
      </c>
    </row>
    <row r="1053" spans="1:9" x14ac:dyDescent="0.25">
      <c r="A1053" s="31" t="s">
        <v>4085</v>
      </c>
      <c r="B1053" s="181">
        <v>11167</v>
      </c>
      <c r="C1053" s="31">
        <v>1</v>
      </c>
      <c r="D1053" s="181">
        <v>4117.1124777900004</v>
      </c>
      <c r="E1053" s="181" t="str">
        <f t="shared" si="48"/>
        <v>11167_1</v>
      </c>
      <c r="F1053" s="31">
        <v>0</v>
      </c>
      <c r="G1053" s="31">
        <v>0</v>
      </c>
      <c r="H1053">
        <f t="shared" si="49"/>
        <v>0</v>
      </c>
      <c r="I1053">
        <f t="shared" si="50"/>
        <v>0</v>
      </c>
    </row>
    <row r="1054" spans="1:9" x14ac:dyDescent="0.25">
      <c r="A1054" s="31" t="s">
        <v>4085</v>
      </c>
      <c r="B1054" s="181">
        <v>11169</v>
      </c>
      <c r="C1054" s="31">
        <v>1</v>
      </c>
      <c r="D1054" s="181">
        <v>2478.9755881199999</v>
      </c>
      <c r="E1054" s="181" t="str">
        <f t="shared" si="48"/>
        <v>11169_1</v>
      </c>
      <c r="F1054" s="31">
        <v>0</v>
      </c>
      <c r="G1054" s="31">
        <v>0</v>
      </c>
      <c r="H1054">
        <f t="shared" si="49"/>
        <v>0</v>
      </c>
      <c r="I1054">
        <f t="shared" si="50"/>
        <v>0</v>
      </c>
    </row>
    <row r="1055" spans="1:9" x14ac:dyDescent="0.25">
      <c r="A1055" s="31" t="s">
        <v>4088</v>
      </c>
      <c r="B1055" s="181">
        <v>11169</v>
      </c>
      <c r="C1055" s="31">
        <v>2</v>
      </c>
      <c r="D1055" s="181">
        <v>6524.4643267600004</v>
      </c>
      <c r="E1055" s="181" t="str">
        <f t="shared" si="48"/>
        <v>11169_2</v>
      </c>
      <c r="F1055" s="31">
        <v>0</v>
      </c>
      <c r="G1055" s="31">
        <v>0</v>
      </c>
      <c r="H1055">
        <f t="shared" si="49"/>
        <v>0</v>
      </c>
      <c r="I1055">
        <f t="shared" si="50"/>
        <v>0</v>
      </c>
    </row>
    <row r="1056" spans="1:9" x14ac:dyDescent="0.25">
      <c r="A1056" s="31" t="s">
        <v>4085</v>
      </c>
      <c r="B1056" s="181">
        <v>11170</v>
      </c>
      <c r="C1056" s="31">
        <v>1</v>
      </c>
      <c r="D1056" s="181">
        <v>1884.9064883799999</v>
      </c>
      <c r="E1056" s="181" t="str">
        <f t="shared" si="48"/>
        <v>11170_1</v>
      </c>
      <c r="F1056" s="31">
        <v>0</v>
      </c>
      <c r="G1056" s="31">
        <v>1</v>
      </c>
      <c r="H1056">
        <f t="shared" si="49"/>
        <v>0</v>
      </c>
      <c r="I1056" t="str">
        <f t="shared" si="50"/>
        <v>tiivis</v>
      </c>
    </row>
    <row r="1057" spans="1:9" x14ac:dyDescent="0.25">
      <c r="A1057" s="31" t="s">
        <v>4085</v>
      </c>
      <c r="B1057" s="181">
        <v>11171</v>
      </c>
      <c r="C1057" s="31">
        <v>1</v>
      </c>
      <c r="D1057" s="181">
        <v>1670.1473017999999</v>
      </c>
      <c r="E1057" s="181" t="str">
        <f t="shared" si="48"/>
        <v>11171_1</v>
      </c>
      <c r="F1057" s="31">
        <v>0</v>
      </c>
      <c r="G1057" s="31">
        <v>0</v>
      </c>
      <c r="H1057">
        <f t="shared" si="49"/>
        <v>0</v>
      </c>
      <c r="I1057">
        <f t="shared" si="50"/>
        <v>0</v>
      </c>
    </row>
    <row r="1058" spans="1:9" x14ac:dyDescent="0.25">
      <c r="A1058" s="31" t="s">
        <v>4085</v>
      </c>
      <c r="B1058" s="181">
        <v>11172</v>
      </c>
      <c r="C1058" s="31">
        <v>1</v>
      </c>
      <c r="D1058" s="181">
        <v>1042.5343527800001</v>
      </c>
      <c r="E1058" s="181" t="str">
        <f t="shared" si="48"/>
        <v>11172_1</v>
      </c>
      <c r="F1058" s="31">
        <v>0</v>
      </c>
      <c r="G1058" s="31">
        <v>1</v>
      </c>
      <c r="H1058">
        <f t="shared" si="49"/>
        <v>0</v>
      </c>
      <c r="I1058" t="str">
        <f t="shared" si="50"/>
        <v>tiivis</v>
      </c>
    </row>
    <row r="1059" spans="1:9" x14ac:dyDescent="0.25">
      <c r="A1059" s="31" t="s">
        <v>4085</v>
      </c>
      <c r="B1059" s="181">
        <v>11173</v>
      </c>
      <c r="C1059" s="31">
        <v>1</v>
      </c>
      <c r="D1059" s="181">
        <v>7418.7988072099997</v>
      </c>
      <c r="E1059" s="181" t="str">
        <f t="shared" si="48"/>
        <v>11173_1</v>
      </c>
      <c r="F1059" s="31">
        <v>0</v>
      </c>
      <c r="G1059" s="31">
        <v>0</v>
      </c>
      <c r="H1059">
        <f t="shared" si="49"/>
        <v>0</v>
      </c>
      <c r="I1059">
        <f t="shared" si="50"/>
        <v>0</v>
      </c>
    </row>
    <row r="1060" spans="1:9" x14ac:dyDescent="0.25">
      <c r="A1060" s="31" t="s">
        <v>4085</v>
      </c>
      <c r="B1060" s="181">
        <v>11175</v>
      </c>
      <c r="C1060" s="31">
        <v>1</v>
      </c>
      <c r="D1060" s="181">
        <v>6827.0702600499999</v>
      </c>
      <c r="E1060" s="181" t="str">
        <f t="shared" si="48"/>
        <v>11175_1</v>
      </c>
      <c r="F1060" s="31">
        <v>0</v>
      </c>
      <c r="G1060" s="31">
        <v>0</v>
      </c>
      <c r="H1060">
        <f t="shared" si="49"/>
        <v>0</v>
      </c>
      <c r="I1060">
        <f t="shared" si="50"/>
        <v>0</v>
      </c>
    </row>
    <row r="1061" spans="1:9" x14ac:dyDescent="0.25">
      <c r="A1061" s="31" t="s">
        <v>4088</v>
      </c>
      <c r="B1061" s="181">
        <v>11175</v>
      </c>
      <c r="C1061" s="31">
        <v>2</v>
      </c>
      <c r="D1061" s="181">
        <v>2508.32112284</v>
      </c>
      <c r="E1061" s="181" t="str">
        <f t="shared" si="48"/>
        <v>11175_2</v>
      </c>
      <c r="F1061" s="31">
        <v>0</v>
      </c>
      <c r="G1061" s="31">
        <v>0</v>
      </c>
      <c r="H1061">
        <f t="shared" si="49"/>
        <v>0</v>
      </c>
      <c r="I1061">
        <f t="shared" si="50"/>
        <v>0</v>
      </c>
    </row>
    <row r="1062" spans="1:9" x14ac:dyDescent="0.25">
      <c r="A1062" s="31" t="s">
        <v>4085</v>
      </c>
      <c r="B1062" s="181">
        <v>11179</v>
      </c>
      <c r="C1062" s="31">
        <v>1</v>
      </c>
      <c r="D1062" s="181">
        <v>4160.28224864</v>
      </c>
      <c r="E1062" s="181" t="str">
        <f t="shared" si="48"/>
        <v>11179_1</v>
      </c>
      <c r="F1062" s="31">
        <v>0</v>
      </c>
      <c r="G1062" s="31">
        <v>0</v>
      </c>
      <c r="H1062">
        <f t="shared" si="49"/>
        <v>0</v>
      </c>
      <c r="I1062">
        <f t="shared" si="50"/>
        <v>0</v>
      </c>
    </row>
    <row r="1063" spans="1:9" x14ac:dyDescent="0.25">
      <c r="A1063" s="31" t="s">
        <v>4085</v>
      </c>
      <c r="B1063" s="181">
        <v>11181</v>
      </c>
      <c r="C1063" s="31">
        <v>1</v>
      </c>
      <c r="D1063" s="181">
        <v>8542.6737703800009</v>
      </c>
      <c r="E1063" s="181" t="str">
        <f t="shared" si="48"/>
        <v>11181_1</v>
      </c>
      <c r="F1063" s="31">
        <v>0</v>
      </c>
      <c r="G1063" s="31">
        <v>0</v>
      </c>
      <c r="H1063">
        <f t="shared" si="49"/>
        <v>0</v>
      </c>
      <c r="I1063">
        <f t="shared" si="50"/>
        <v>0</v>
      </c>
    </row>
    <row r="1064" spans="1:9" x14ac:dyDescent="0.25">
      <c r="A1064" s="31" t="s">
        <v>4085</v>
      </c>
      <c r="B1064" s="181">
        <v>11185</v>
      </c>
      <c r="C1064" s="31">
        <v>1</v>
      </c>
      <c r="D1064" s="181">
        <v>2834.2255210200001</v>
      </c>
      <c r="E1064" s="181" t="str">
        <f t="shared" si="48"/>
        <v>11185_1</v>
      </c>
      <c r="F1064" s="31">
        <v>0</v>
      </c>
      <c r="G1064" s="31">
        <v>0</v>
      </c>
      <c r="H1064">
        <f t="shared" si="49"/>
        <v>0</v>
      </c>
      <c r="I1064">
        <f t="shared" si="50"/>
        <v>0</v>
      </c>
    </row>
    <row r="1065" spans="1:9" x14ac:dyDescent="0.25">
      <c r="A1065" s="31" t="s">
        <v>4085</v>
      </c>
      <c r="B1065" s="181">
        <v>11187</v>
      </c>
      <c r="C1065" s="31">
        <v>1</v>
      </c>
      <c r="D1065" s="181">
        <v>6502.4118859099999</v>
      </c>
      <c r="E1065" s="181" t="str">
        <f t="shared" si="48"/>
        <v>11187_1</v>
      </c>
      <c r="F1065" s="31">
        <v>0</v>
      </c>
      <c r="G1065" s="31">
        <v>0</v>
      </c>
      <c r="H1065">
        <f t="shared" si="49"/>
        <v>0</v>
      </c>
      <c r="I1065">
        <f t="shared" si="50"/>
        <v>0</v>
      </c>
    </row>
    <row r="1066" spans="1:9" x14ac:dyDescent="0.25">
      <c r="A1066" s="31" t="s">
        <v>4088</v>
      </c>
      <c r="B1066" s="181">
        <v>11187</v>
      </c>
      <c r="C1066" s="31">
        <v>2</v>
      </c>
      <c r="D1066" s="181">
        <v>3389.09832796</v>
      </c>
      <c r="E1066" s="181" t="str">
        <f t="shared" si="48"/>
        <v>11187_2</v>
      </c>
      <c r="F1066" s="31">
        <v>0</v>
      </c>
      <c r="G1066" s="31">
        <v>0</v>
      </c>
      <c r="H1066">
        <f t="shared" si="49"/>
        <v>0</v>
      </c>
      <c r="I1066">
        <f t="shared" si="50"/>
        <v>0</v>
      </c>
    </row>
    <row r="1067" spans="1:9" x14ac:dyDescent="0.25">
      <c r="A1067" s="31" t="s">
        <v>4078</v>
      </c>
      <c r="B1067" s="181">
        <v>11187</v>
      </c>
      <c r="C1067" s="31">
        <v>3</v>
      </c>
      <c r="D1067" s="181">
        <v>7094.7224191300002</v>
      </c>
      <c r="E1067" s="181" t="str">
        <f t="shared" si="48"/>
        <v>11187_3</v>
      </c>
      <c r="F1067" s="31">
        <v>0</v>
      </c>
      <c r="G1067" s="31">
        <v>0</v>
      </c>
      <c r="H1067">
        <f t="shared" si="49"/>
        <v>0</v>
      </c>
      <c r="I1067">
        <f t="shared" si="50"/>
        <v>0</v>
      </c>
    </row>
    <row r="1068" spans="1:9" x14ac:dyDescent="0.25">
      <c r="A1068" s="31" t="s">
        <v>4085</v>
      </c>
      <c r="B1068" s="181">
        <v>11188</v>
      </c>
      <c r="C1068" s="31">
        <v>1</v>
      </c>
      <c r="D1068" s="181">
        <v>4945.0229594000002</v>
      </c>
      <c r="E1068" s="181" t="str">
        <f t="shared" si="48"/>
        <v>11188_1</v>
      </c>
      <c r="F1068" s="31">
        <v>0</v>
      </c>
      <c r="G1068" s="31">
        <v>0</v>
      </c>
      <c r="H1068">
        <f t="shared" si="49"/>
        <v>0</v>
      </c>
      <c r="I1068">
        <f t="shared" si="50"/>
        <v>0</v>
      </c>
    </row>
    <row r="1069" spans="1:9" x14ac:dyDescent="0.25">
      <c r="A1069" s="31" t="s">
        <v>4085</v>
      </c>
      <c r="B1069" s="181">
        <v>11191</v>
      </c>
      <c r="C1069" s="31">
        <v>1</v>
      </c>
      <c r="D1069" s="181">
        <v>3607.56643816</v>
      </c>
      <c r="E1069" s="181" t="str">
        <f t="shared" si="48"/>
        <v>11191_1</v>
      </c>
      <c r="F1069" s="31">
        <v>0</v>
      </c>
      <c r="G1069" s="31">
        <v>0</v>
      </c>
      <c r="H1069">
        <f t="shared" si="49"/>
        <v>0</v>
      </c>
      <c r="I1069">
        <f t="shared" si="50"/>
        <v>0</v>
      </c>
    </row>
    <row r="1070" spans="1:9" x14ac:dyDescent="0.25">
      <c r="A1070" s="31" t="s">
        <v>4088</v>
      </c>
      <c r="B1070" s="181">
        <v>11191</v>
      </c>
      <c r="C1070" s="31">
        <v>2</v>
      </c>
      <c r="D1070" s="181">
        <v>5763.5288161600001</v>
      </c>
      <c r="E1070" s="181" t="str">
        <f t="shared" si="48"/>
        <v>11191_2</v>
      </c>
      <c r="F1070" s="31">
        <v>0</v>
      </c>
      <c r="G1070" s="31">
        <v>0</v>
      </c>
      <c r="H1070">
        <f t="shared" si="49"/>
        <v>0</v>
      </c>
      <c r="I1070">
        <f t="shared" si="50"/>
        <v>0</v>
      </c>
    </row>
    <row r="1071" spans="1:9" x14ac:dyDescent="0.25">
      <c r="A1071" s="31" t="s">
        <v>4085</v>
      </c>
      <c r="B1071" s="181">
        <v>11193</v>
      </c>
      <c r="C1071" s="31">
        <v>1</v>
      </c>
      <c r="D1071" s="181">
        <v>4593.8599119999999</v>
      </c>
      <c r="E1071" s="181" t="str">
        <f t="shared" si="48"/>
        <v>11193_1</v>
      </c>
      <c r="F1071" s="31">
        <v>0</v>
      </c>
      <c r="G1071" s="31">
        <v>0</v>
      </c>
      <c r="H1071">
        <f t="shared" si="49"/>
        <v>0</v>
      </c>
      <c r="I1071">
        <f t="shared" si="50"/>
        <v>0</v>
      </c>
    </row>
    <row r="1072" spans="1:9" x14ac:dyDescent="0.25">
      <c r="A1072" s="31" t="s">
        <v>4085</v>
      </c>
      <c r="B1072" s="181">
        <v>11195</v>
      </c>
      <c r="C1072" s="31">
        <v>1</v>
      </c>
      <c r="D1072" s="181">
        <v>7010.6973880699998</v>
      </c>
      <c r="E1072" s="181" t="str">
        <f t="shared" si="48"/>
        <v>11195_1</v>
      </c>
      <c r="F1072" s="31">
        <v>0</v>
      </c>
      <c r="G1072" s="31">
        <v>0</v>
      </c>
      <c r="H1072">
        <f t="shared" si="49"/>
        <v>0</v>
      </c>
      <c r="I1072">
        <f t="shared" si="50"/>
        <v>0</v>
      </c>
    </row>
    <row r="1073" spans="1:9" x14ac:dyDescent="0.25">
      <c r="A1073" s="31" t="s">
        <v>4085</v>
      </c>
      <c r="B1073" s="181">
        <v>11196</v>
      </c>
      <c r="C1073" s="31">
        <v>1</v>
      </c>
      <c r="D1073" s="181">
        <v>352.730520555</v>
      </c>
      <c r="E1073" s="181" t="str">
        <f t="shared" si="48"/>
        <v>11196_1</v>
      </c>
      <c r="F1073" s="31">
        <v>0</v>
      </c>
      <c r="G1073" s="31">
        <v>0</v>
      </c>
      <c r="H1073">
        <f t="shared" si="49"/>
        <v>0</v>
      </c>
      <c r="I1073">
        <f t="shared" si="50"/>
        <v>0</v>
      </c>
    </row>
    <row r="1074" spans="1:9" x14ac:dyDescent="0.25">
      <c r="A1074" s="31" t="s">
        <v>4085</v>
      </c>
      <c r="B1074" s="181">
        <v>11197</v>
      </c>
      <c r="C1074" s="31">
        <v>1</v>
      </c>
      <c r="D1074" s="181">
        <v>6581.6307612000001</v>
      </c>
      <c r="E1074" s="181" t="str">
        <f t="shared" si="48"/>
        <v>11197_1</v>
      </c>
      <c r="F1074" s="31">
        <v>0</v>
      </c>
      <c r="G1074" s="31">
        <v>0</v>
      </c>
      <c r="H1074">
        <f t="shared" si="49"/>
        <v>0</v>
      </c>
      <c r="I1074">
        <f t="shared" si="50"/>
        <v>0</v>
      </c>
    </row>
    <row r="1075" spans="1:9" x14ac:dyDescent="0.25">
      <c r="A1075" s="31" t="s">
        <v>4085</v>
      </c>
      <c r="B1075" s="181">
        <v>11198</v>
      </c>
      <c r="C1075" s="31">
        <v>1</v>
      </c>
      <c r="D1075" s="181">
        <v>833.54359307699997</v>
      </c>
      <c r="E1075" s="181" t="str">
        <f t="shared" si="48"/>
        <v>11198_1</v>
      </c>
      <c r="F1075" s="31">
        <v>0</v>
      </c>
      <c r="G1075" s="31">
        <v>0</v>
      </c>
      <c r="H1075">
        <f t="shared" si="49"/>
        <v>0</v>
      </c>
      <c r="I1075">
        <f t="shared" si="50"/>
        <v>0</v>
      </c>
    </row>
    <row r="1076" spans="1:9" x14ac:dyDescent="0.25">
      <c r="A1076" s="31" t="s">
        <v>4085</v>
      </c>
      <c r="B1076" s="181">
        <v>11201</v>
      </c>
      <c r="C1076" s="31">
        <v>1</v>
      </c>
      <c r="D1076" s="181">
        <v>6133.0101104900004</v>
      </c>
      <c r="E1076" s="181" t="str">
        <f t="shared" si="48"/>
        <v>11201_1</v>
      </c>
      <c r="F1076" s="31">
        <v>0</v>
      </c>
      <c r="G1076" s="31">
        <v>0</v>
      </c>
      <c r="H1076">
        <f t="shared" si="49"/>
        <v>0</v>
      </c>
      <c r="I1076">
        <f t="shared" si="50"/>
        <v>0</v>
      </c>
    </row>
    <row r="1077" spans="1:9" x14ac:dyDescent="0.25">
      <c r="A1077" s="31" t="s">
        <v>4088</v>
      </c>
      <c r="B1077" s="181">
        <v>11201</v>
      </c>
      <c r="C1077" s="31">
        <v>2</v>
      </c>
      <c r="D1077" s="181">
        <v>5931.3122731900003</v>
      </c>
      <c r="E1077" s="181" t="str">
        <f t="shared" si="48"/>
        <v>11201_2</v>
      </c>
      <c r="F1077" s="31">
        <v>0</v>
      </c>
      <c r="G1077" s="31">
        <v>0</v>
      </c>
      <c r="H1077">
        <f t="shared" si="49"/>
        <v>0</v>
      </c>
      <c r="I1077">
        <f t="shared" si="50"/>
        <v>0</v>
      </c>
    </row>
    <row r="1078" spans="1:9" x14ac:dyDescent="0.25">
      <c r="A1078" s="31" t="s">
        <v>4085</v>
      </c>
      <c r="B1078" s="181">
        <v>11204</v>
      </c>
      <c r="C1078" s="31">
        <v>1</v>
      </c>
      <c r="D1078" s="181">
        <v>3413.9996756599999</v>
      </c>
      <c r="E1078" s="181" t="str">
        <f t="shared" si="48"/>
        <v>11204_1</v>
      </c>
      <c r="F1078" s="31">
        <v>0</v>
      </c>
      <c r="G1078" s="31">
        <v>0</v>
      </c>
      <c r="H1078">
        <f t="shared" si="49"/>
        <v>0</v>
      </c>
      <c r="I1078">
        <f t="shared" si="50"/>
        <v>0</v>
      </c>
    </row>
    <row r="1079" spans="1:9" x14ac:dyDescent="0.25">
      <c r="A1079" s="31" t="s">
        <v>4085</v>
      </c>
      <c r="B1079" s="181">
        <v>11207</v>
      </c>
      <c r="C1079" s="31">
        <v>1</v>
      </c>
      <c r="D1079" s="181">
        <v>5692.32677685</v>
      </c>
      <c r="E1079" s="181" t="str">
        <f t="shared" si="48"/>
        <v>11207_1</v>
      </c>
      <c r="F1079" s="31">
        <v>0</v>
      </c>
      <c r="G1079" s="31">
        <v>0</v>
      </c>
      <c r="H1079">
        <f t="shared" si="49"/>
        <v>0</v>
      </c>
      <c r="I1079">
        <f t="shared" si="50"/>
        <v>0</v>
      </c>
    </row>
    <row r="1080" spans="1:9" x14ac:dyDescent="0.25">
      <c r="A1080" s="31" t="s">
        <v>4085</v>
      </c>
      <c r="B1080" s="181">
        <v>11209</v>
      </c>
      <c r="C1080" s="31">
        <v>1</v>
      </c>
      <c r="D1080" s="181">
        <v>6613.2238592100002</v>
      </c>
      <c r="E1080" s="181" t="str">
        <f t="shared" si="48"/>
        <v>11209_1</v>
      </c>
      <c r="F1080" s="31">
        <v>0</v>
      </c>
      <c r="G1080" s="31">
        <v>0</v>
      </c>
      <c r="H1080">
        <f t="shared" si="49"/>
        <v>0</v>
      </c>
      <c r="I1080">
        <f t="shared" si="50"/>
        <v>0</v>
      </c>
    </row>
    <row r="1081" spans="1:9" x14ac:dyDescent="0.25">
      <c r="A1081" s="31" t="s">
        <v>4088</v>
      </c>
      <c r="B1081" s="181">
        <v>11209</v>
      </c>
      <c r="C1081" s="31">
        <v>2</v>
      </c>
      <c r="D1081" s="181">
        <v>2239.3259830100001</v>
      </c>
      <c r="E1081" s="181" t="str">
        <f t="shared" si="48"/>
        <v>11209_2</v>
      </c>
      <c r="F1081" s="31">
        <v>0</v>
      </c>
      <c r="G1081" s="31">
        <v>0</v>
      </c>
      <c r="H1081">
        <f t="shared" si="49"/>
        <v>0</v>
      </c>
      <c r="I1081">
        <f t="shared" si="50"/>
        <v>0</v>
      </c>
    </row>
    <row r="1082" spans="1:9" x14ac:dyDescent="0.25">
      <c r="A1082" s="31" t="s">
        <v>4085</v>
      </c>
      <c r="B1082" s="181">
        <v>11213</v>
      </c>
      <c r="C1082" s="31">
        <v>1</v>
      </c>
      <c r="D1082" s="181">
        <v>3523.1261462900002</v>
      </c>
      <c r="E1082" s="181" t="str">
        <f t="shared" si="48"/>
        <v>11213_1</v>
      </c>
      <c r="F1082" s="31">
        <v>0</v>
      </c>
      <c r="G1082" s="31">
        <v>0</v>
      </c>
      <c r="H1082">
        <f t="shared" si="49"/>
        <v>0</v>
      </c>
      <c r="I1082">
        <f t="shared" si="50"/>
        <v>0</v>
      </c>
    </row>
    <row r="1083" spans="1:9" x14ac:dyDescent="0.25">
      <c r="A1083" s="31" t="s">
        <v>4085</v>
      </c>
      <c r="B1083" s="181">
        <v>11219</v>
      </c>
      <c r="C1083" s="31">
        <v>1</v>
      </c>
      <c r="D1083" s="181">
        <v>5594.6849673500001</v>
      </c>
      <c r="E1083" s="181" t="str">
        <f t="shared" si="48"/>
        <v>11219_1</v>
      </c>
      <c r="F1083" s="31">
        <v>0</v>
      </c>
      <c r="G1083" s="31">
        <v>0</v>
      </c>
      <c r="H1083">
        <f t="shared" si="49"/>
        <v>0</v>
      </c>
      <c r="I1083">
        <f t="shared" si="50"/>
        <v>0</v>
      </c>
    </row>
    <row r="1084" spans="1:9" x14ac:dyDescent="0.25">
      <c r="A1084" s="31" t="s">
        <v>4085</v>
      </c>
      <c r="B1084" s="181">
        <v>11221</v>
      </c>
      <c r="C1084" s="31">
        <v>1</v>
      </c>
      <c r="D1084" s="181">
        <v>2460.93956364</v>
      </c>
      <c r="E1084" s="181" t="str">
        <f t="shared" si="48"/>
        <v>11221_1</v>
      </c>
      <c r="F1084" s="31">
        <v>0</v>
      </c>
      <c r="G1084" s="31">
        <v>0</v>
      </c>
      <c r="H1084">
        <f t="shared" si="49"/>
        <v>0</v>
      </c>
      <c r="I1084">
        <f t="shared" si="50"/>
        <v>0</v>
      </c>
    </row>
    <row r="1085" spans="1:9" x14ac:dyDescent="0.25">
      <c r="A1085" s="31" t="s">
        <v>4085</v>
      </c>
      <c r="B1085" s="181">
        <v>11223</v>
      </c>
      <c r="C1085" s="31">
        <v>1</v>
      </c>
      <c r="D1085" s="181">
        <v>4771.8443645200005</v>
      </c>
      <c r="E1085" s="181" t="str">
        <f t="shared" si="48"/>
        <v>11223_1</v>
      </c>
      <c r="F1085" s="31">
        <v>0</v>
      </c>
      <c r="G1085" s="31">
        <v>0</v>
      </c>
      <c r="H1085">
        <f t="shared" si="49"/>
        <v>0</v>
      </c>
      <c r="I1085">
        <f t="shared" si="50"/>
        <v>0</v>
      </c>
    </row>
    <row r="1086" spans="1:9" x14ac:dyDescent="0.25">
      <c r="A1086" s="31" t="s">
        <v>4085</v>
      </c>
      <c r="B1086" s="181">
        <v>11225</v>
      </c>
      <c r="C1086" s="31">
        <v>1</v>
      </c>
      <c r="D1086" s="181">
        <v>10942.3976826</v>
      </c>
      <c r="E1086" s="181" t="str">
        <f t="shared" si="48"/>
        <v>11225_1</v>
      </c>
      <c r="F1086" s="31">
        <v>0</v>
      </c>
      <c r="G1086" s="31">
        <v>1</v>
      </c>
      <c r="H1086">
        <f t="shared" si="49"/>
        <v>0</v>
      </c>
      <c r="I1086" t="str">
        <f t="shared" si="50"/>
        <v>tiivis</v>
      </c>
    </row>
    <row r="1087" spans="1:9" x14ac:dyDescent="0.25">
      <c r="A1087" s="31" t="s">
        <v>4085</v>
      </c>
      <c r="B1087" s="181">
        <v>11227</v>
      </c>
      <c r="C1087" s="31">
        <v>1</v>
      </c>
      <c r="D1087" s="181">
        <v>6650.9207532800001</v>
      </c>
      <c r="E1087" s="181" t="str">
        <f t="shared" si="48"/>
        <v>11227_1</v>
      </c>
      <c r="F1087" s="31">
        <v>0</v>
      </c>
      <c r="G1087" s="31">
        <v>0</v>
      </c>
      <c r="H1087">
        <f t="shared" si="49"/>
        <v>0</v>
      </c>
      <c r="I1087">
        <f t="shared" si="50"/>
        <v>0</v>
      </c>
    </row>
    <row r="1088" spans="1:9" x14ac:dyDescent="0.25">
      <c r="A1088" s="31" t="s">
        <v>4088</v>
      </c>
      <c r="B1088" s="181">
        <v>11227</v>
      </c>
      <c r="C1088" s="31">
        <v>2</v>
      </c>
      <c r="D1088" s="181">
        <v>4294.9621067899998</v>
      </c>
      <c r="E1088" s="181" t="str">
        <f t="shared" si="48"/>
        <v>11227_2</v>
      </c>
      <c r="F1088" s="31">
        <v>0</v>
      </c>
      <c r="G1088" s="31">
        <v>0</v>
      </c>
      <c r="H1088">
        <f t="shared" si="49"/>
        <v>0</v>
      </c>
      <c r="I1088">
        <f t="shared" si="50"/>
        <v>0</v>
      </c>
    </row>
    <row r="1089" spans="1:9" x14ac:dyDescent="0.25">
      <c r="A1089" s="31" t="s">
        <v>4085</v>
      </c>
      <c r="B1089" s="181">
        <v>11229</v>
      </c>
      <c r="C1089" s="31">
        <v>1</v>
      </c>
      <c r="D1089" s="181">
        <v>1569.7058783099999</v>
      </c>
      <c r="E1089" s="181" t="str">
        <f t="shared" si="48"/>
        <v>11229_1</v>
      </c>
      <c r="F1089" s="31">
        <v>0</v>
      </c>
      <c r="G1089" s="31">
        <v>0</v>
      </c>
      <c r="H1089">
        <f t="shared" si="49"/>
        <v>0</v>
      </c>
      <c r="I1089">
        <f t="shared" si="50"/>
        <v>0</v>
      </c>
    </row>
    <row r="1090" spans="1:9" x14ac:dyDescent="0.25">
      <c r="A1090" s="31" t="s">
        <v>4085</v>
      </c>
      <c r="B1090" s="181">
        <v>11231</v>
      </c>
      <c r="C1090" s="31">
        <v>1</v>
      </c>
      <c r="D1090" s="181">
        <v>6244.9424908800002</v>
      </c>
      <c r="E1090" s="181" t="str">
        <f t="shared" si="48"/>
        <v>11231_1</v>
      </c>
      <c r="F1090" s="31">
        <v>0</v>
      </c>
      <c r="G1090" s="31">
        <v>0</v>
      </c>
      <c r="H1090">
        <f t="shared" si="49"/>
        <v>0</v>
      </c>
      <c r="I1090">
        <f t="shared" si="50"/>
        <v>0</v>
      </c>
    </row>
    <row r="1091" spans="1:9" x14ac:dyDescent="0.25">
      <c r="A1091" s="31" t="s">
        <v>4085</v>
      </c>
      <c r="B1091" s="181">
        <v>11232</v>
      </c>
      <c r="C1091" s="31">
        <v>1</v>
      </c>
      <c r="D1091" s="181">
        <v>73.769761178699994</v>
      </c>
      <c r="E1091" s="181" t="str">
        <f t="shared" ref="E1091:E1154" si="51">CONCATENATE(B1091,"_",C1091)</f>
        <v>11232_1</v>
      </c>
      <c r="F1091" s="31">
        <v>0</v>
      </c>
      <c r="G1091" s="31">
        <v>0</v>
      </c>
      <c r="H1091">
        <f t="shared" ref="H1091:H1154" si="52">IF(F1091=1,"harva",0)</f>
        <v>0</v>
      </c>
      <c r="I1091">
        <f t="shared" ref="I1091:I1154" si="53">IF(G1091=1,"tiivis",0)</f>
        <v>0</v>
      </c>
    </row>
    <row r="1092" spans="1:9" x14ac:dyDescent="0.25">
      <c r="A1092" s="31" t="s">
        <v>4085</v>
      </c>
      <c r="B1092" s="181">
        <v>11233</v>
      </c>
      <c r="C1092" s="31">
        <v>1</v>
      </c>
      <c r="D1092" s="181">
        <v>3016.2426923200001</v>
      </c>
      <c r="E1092" s="181" t="str">
        <f t="shared" si="51"/>
        <v>11233_1</v>
      </c>
      <c r="F1092" s="31">
        <v>0</v>
      </c>
      <c r="G1092" s="31">
        <v>0</v>
      </c>
      <c r="H1092">
        <f t="shared" si="52"/>
        <v>0</v>
      </c>
      <c r="I1092">
        <f t="shared" si="53"/>
        <v>0</v>
      </c>
    </row>
    <row r="1093" spans="1:9" x14ac:dyDescent="0.25">
      <c r="A1093" s="31" t="s">
        <v>4088</v>
      </c>
      <c r="B1093" s="181">
        <v>11233</v>
      </c>
      <c r="C1093" s="31">
        <v>2</v>
      </c>
      <c r="D1093" s="181">
        <v>7308.8851624500003</v>
      </c>
      <c r="E1093" s="181" t="str">
        <f t="shared" si="51"/>
        <v>11233_2</v>
      </c>
      <c r="F1093" s="31">
        <v>0</v>
      </c>
      <c r="G1093" s="31">
        <v>0</v>
      </c>
      <c r="H1093">
        <f t="shared" si="52"/>
        <v>0</v>
      </c>
      <c r="I1093">
        <f t="shared" si="53"/>
        <v>0</v>
      </c>
    </row>
    <row r="1094" spans="1:9" x14ac:dyDescent="0.25">
      <c r="A1094" s="31" t="s">
        <v>4085</v>
      </c>
      <c r="B1094" s="181">
        <v>11236</v>
      </c>
      <c r="C1094" s="31">
        <v>1</v>
      </c>
      <c r="D1094" s="181">
        <v>1452.81775864</v>
      </c>
      <c r="E1094" s="181" t="str">
        <f t="shared" si="51"/>
        <v>11236_1</v>
      </c>
      <c r="F1094" s="31">
        <v>0</v>
      </c>
      <c r="G1094" s="31">
        <v>0</v>
      </c>
      <c r="H1094">
        <f t="shared" si="52"/>
        <v>0</v>
      </c>
      <c r="I1094">
        <f t="shared" si="53"/>
        <v>0</v>
      </c>
    </row>
    <row r="1095" spans="1:9" x14ac:dyDescent="0.25">
      <c r="A1095" s="31" t="s">
        <v>4085</v>
      </c>
      <c r="B1095" s="181">
        <v>11237</v>
      </c>
      <c r="C1095" s="31">
        <v>1</v>
      </c>
      <c r="D1095" s="181">
        <v>3120.2482725999998</v>
      </c>
      <c r="E1095" s="181" t="str">
        <f t="shared" si="51"/>
        <v>11237_1</v>
      </c>
      <c r="F1095" s="31">
        <v>0</v>
      </c>
      <c r="G1095" s="31">
        <v>1</v>
      </c>
      <c r="H1095">
        <f t="shared" si="52"/>
        <v>0</v>
      </c>
      <c r="I1095" t="str">
        <f t="shared" si="53"/>
        <v>tiivis</v>
      </c>
    </row>
    <row r="1096" spans="1:9" x14ac:dyDescent="0.25">
      <c r="A1096" s="31" t="s">
        <v>4085</v>
      </c>
      <c r="B1096" s="181">
        <v>11238</v>
      </c>
      <c r="C1096" s="31">
        <v>1</v>
      </c>
      <c r="D1096" s="181">
        <v>898.03524641199999</v>
      </c>
      <c r="E1096" s="181" t="str">
        <f t="shared" si="51"/>
        <v>11238_1</v>
      </c>
      <c r="F1096" s="31">
        <v>0</v>
      </c>
      <c r="G1096" s="31">
        <v>0</v>
      </c>
      <c r="H1096">
        <f t="shared" si="52"/>
        <v>0</v>
      </c>
      <c r="I1096">
        <f t="shared" si="53"/>
        <v>0</v>
      </c>
    </row>
    <row r="1097" spans="1:9" x14ac:dyDescent="0.25">
      <c r="A1097" s="31" t="s">
        <v>4085</v>
      </c>
      <c r="B1097" s="181">
        <v>11239</v>
      </c>
      <c r="C1097" s="31">
        <v>1</v>
      </c>
      <c r="D1097" s="181">
        <v>2831.2617071599998</v>
      </c>
      <c r="E1097" s="181" t="str">
        <f t="shared" si="51"/>
        <v>11239_1</v>
      </c>
      <c r="F1097" s="31">
        <v>0</v>
      </c>
      <c r="G1097" s="31">
        <v>0</v>
      </c>
      <c r="H1097">
        <f t="shared" si="52"/>
        <v>0</v>
      </c>
      <c r="I1097">
        <f t="shared" si="53"/>
        <v>0</v>
      </c>
    </row>
    <row r="1098" spans="1:9" x14ac:dyDescent="0.25">
      <c r="A1098" s="31" t="s">
        <v>4085</v>
      </c>
      <c r="B1098" s="181">
        <v>11241</v>
      </c>
      <c r="C1098" s="31">
        <v>1</v>
      </c>
      <c r="D1098" s="181">
        <v>1068.63863735</v>
      </c>
      <c r="E1098" s="181" t="str">
        <f t="shared" si="51"/>
        <v>11241_1</v>
      </c>
      <c r="F1098" s="31">
        <v>0</v>
      </c>
      <c r="G1098" s="31">
        <v>0</v>
      </c>
      <c r="H1098">
        <f t="shared" si="52"/>
        <v>0</v>
      </c>
      <c r="I1098">
        <f t="shared" si="53"/>
        <v>0</v>
      </c>
    </row>
    <row r="1099" spans="1:9" x14ac:dyDescent="0.25">
      <c r="A1099" s="31" t="s">
        <v>4085</v>
      </c>
      <c r="B1099" s="181">
        <v>11243</v>
      </c>
      <c r="C1099" s="31">
        <v>1</v>
      </c>
      <c r="D1099" s="181">
        <v>3283.69027031</v>
      </c>
      <c r="E1099" s="181" t="str">
        <f t="shared" si="51"/>
        <v>11243_1</v>
      </c>
      <c r="F1099" s="31">
        <v>0</v>
      </c>
      <c r="G1099" s="31">
        <v>0</v>
      </c>
      <c r="H1099">
        <f t="shared" si="52"/>
        <v>0</v>
      </c>
      <c r="I1099">
        <f t="shared" si="53"/>
        <v>0</v>
      </c>
    </row>
    <row r="1100" spans="1:9" x14ac:dyDescent="0.25">
      <c r="A1100" s="31" t="s">
        <v>4088</v>
      </c>
      <c r="B1100" s="181">
        <v>11243</v>
      </c>
      <c r="C1100" s="31">
        <v>2</v>
      </c>
      <c r="D1100" s="181">
        <v>6371.3103543799998</v>
      </c>
      <c r="E1100" s="181" t="str">
        <f t="shared" si="51"/>
        <v>11243_2</v>
      </c>
      <c r="F1100" s="31">
        <v>0</v>
      </c>
      <c r="G1100" s="31">
        <v>0</v>
      </c>
      <c r="H1100">
        <f t="shared" si="52"/>
        <v>0</v>
      </c>
      <c r="I1100">
        <f t="shared" si="53"/>
        <v>0</v>
      </c>
    </row>
    <row r="1101" spans="1:9" x14ac:dyDescent="0.25">
      <c r="A1101" s="31" t="s">
        <v>4085</v>
      </c>
      <c r="B1101" s="181">
        <v>11245</v>
      </c>
      <c r="C1101" s="31">
        <v>1</v>
      </c>
      <c r="D1101" s="181">
        <v>2421.05140046</v>
      </c>
      <c r="E1101" s="181" t="str">
        <f t="shared" si="51"/>
        <v>11245_1</v>
      </c>
      <c r="F1101" s="31">
        <v>0</v>
      </c>
      <c r="G1101" s="31">
        <v>0</v>
      </c>
      <c r="H1101">
        <f t="shared" si="52"/>
        <v>0</v>
      </c>
      <c r="I1101">
        <f t="shared" si="53"/>
        <v>0</v>
      </c>
    </row>
    <row r="1102" spans="1:9" x14ac:dyDescent="0.25">
      <c r="A1102" s="31" t="s">
        <v>4088</v>
      </c>
      <c r="B1102" s="181">
        <v>11245</v>
      </c>
      <c r="C1102" s="31">
        <v>2</v>
      </c>
      <c r="D1102" s="181">
        <v>3364.91703581</v>
      </c>
      <c r="E1102" s="181" t="str">
        <f t="shared" si="51"/>
        <v>11245_2</v>
      </c>
      <c r="F1102" s="31">
        <v>0</v>
      </c>
      <c r="G1102" s="31">
        <v>0</v>
      </c>
      <c r="H1102">
        <f t="shared" si="52"/>
        <v>0</v>
      </c>
      <c r="I1102">
        <f t="shared" si="53"/>
        <v>0</v>
      </c>
    </row>
    <row r="1103" spans="1:9" x14ac:dyDescent="0.25">
      <c r="A1103" s="31" t="s">
        <v>4085</v>
      </c>
      <c r="B1103" s="181">
        <v>11246</v>
      </c>
      <c r="C1103" s="31">
        <v>1</v>
      </c>
      <c r="D1103" s="181">
        <v>957.174458727</v>
      </c>
      <c r="E1103" s="181" t="str">
        <f t="shared" si="51"/>
        <v>11246_1</v>
      </c>
      <c r="F1103" s="31">
        <v>0</v>
      </c>
      <c r="G1103" s="31">
        <v>0</v>
      </c>
      <c r="H1103">
        <f t="shared" si="52"/>
        <v>0</v>
      </c>
      <c r="I1103">
        <f t="shared" si="53"/>
        <v>0</v>
      </c>
    </row>
    <row r="1104" spans="1:9" x14ac:dyDescent="0.25">
      <c r="A1104" s="31" t="s">
        <v>4085</v>
      </c>
      <c r="B1104" s="181">
        <v>11247</v>
      </c>
      <c r="C1104" s="31">
        <v>1</v>
      </c>
      <c r="D1104" s="181">
        <v>3243.0077211600001</v>
      </c>
      <c r="E1104" s="181" t="str">
        <f t="shared" si="51"/>
        <v>11247_1</v>
      </c>
      <c r="F1104" s="31">
        <v>0</v>
      </c>
      <c r="G1104" s="31">
        <v>0</v>
      </c>
      <c r="H1104">
        <f t="shared" si="52"/>
        <v>0</v>
      </c>
      <c r="I1104">
        <f t="shared" si="53"/>
        <v>0</v>
      </c>
    </row>
    <row r="1105" spans="1:9" x14ac:dyDescent="0.25">
      <c r="A1105" s="31" t="s">
        <v>4088</v>
      </c>
      <c r="B1105" s="181">
        <v>11247</v>
      </c>
      <c r="C1105" s="31">
        <v>2</v>
      </c>
      <c r="D1105" s="181">
        <v>3445.3893684499999</v>
      </c>
      <c r="E1105" s="181" t="str">
        <f t="shared" si="51"/>
        <v>11247_2</v>
      </c>
      <c r="F1105" s="31">
        <v>0</v>
      </c>
      <c r="G1105" s="31">
        <v>0</v>
      </c>
      <c r="H1105">
        <f t="shared" si="52"/>
        <v>0</v>
      </c>
      <c r="I1105">
        <f t="shared" si="53"/>
        <v>0</v>
      </c>
    </row>
    <row r="1106" spans="1:9" x14ac:dyDescent="0.25">
      <c r="A1106" s="31" t="s">
        <v>4078</v>
      </c>
      <c r="B1106" s="181">
        <v>11247</v>
      </c>
      <c r="C1106" s="31">
        <v>3</v>
      </c>
      <c r="D1106" s="181">
        <v>8647.0802099499997</v>
      </c>
      <c r="E1106" s="181" t="str">
        <f t="shared" si="51"/>
        <v>11247_3</v>
      </c>
      <c r="F1106" s="31">
        <v>0</v>
      </c>
      <c r="G1106" s="31">
        <v>0</v>
      </c>
      <c r="H1106">
        <f t="shared" si="52"/>
        <v>0</v>
      </c>
      <c r="I1106">
        <f t="shared" si="53"/>
        <v>0</v>
      </c>
    </row>
    <row r="1107" spans="1:9" x14ac:dyDescent="0.25">
      <c r="A1107" s="31" t="s">
        <v>4079</v>
      </c>
      <c r="B1107" s="181">
        <v>11247</v>
      </c>
      <c r="C1107" s="31">
        <v>4</v>
      </c>
      <c r="D1107" s="181">
        <v>3109.0595229599999</v>
      </c>
      <c r="E1107" s="181" t="str">
        <f t="shared" si="51"/>
        <v>11247_4</v>
      </c>
      <c r="F1107" s="31">
        <v>0</v>
      </c>
      <c r="G1107" s="31">
        <v>0</v>
      </c>
      <c r="H1107">
        <f t="shared" si="52"/>
        <v>0</v>
      </c>
      <c r="I1107">
        <f t="shared" si="53"/>
        <v>0</v>
      </c>
    </row>
    <row r="1108" spans="1:9" x14ac:dyDescent="0.25">
      <c r="A1108" s="31" t="s">
        <v>4085</v>
      </c>
      <c r="B1108" s="181">
        <v>11253</v>
      </c>
      <c r="C1108" s="31">
        <v>1</v>
      </c>
      <c r="D1108" s="181">
        <v>4851.5665803900001</v>
      </c>
      <c r="E1108" s="181" t="str">
        <f t="shared" si="51"/>
        <v>11253_1</v>
      </c>
      <c r="F1108" s="31">
        <v>0</v>
      </c>
      <c r="G1108" s="31">
        <v>0</v>
      </c>
      <c r="H1108">
        <f t="shared" si="52"/>
        <v>0</v>
      </c>
      <c r="I1108">
        <f t="shared" si="53"/>
        <v>0</v>
      </c>
    </row>
    <row r="1109" spans="1:9" x14ac:dyDescent="0.25">
      <c r="A1109" s="31" t="s">
        <v>4085</v>
      </c>
      <c r="B1109" s="181">
        <v>11255</v>
      </c>
      <c r="C1109" s="31">
        <v>1</v>
      </c>
      <c r="D1109" s="181">
        <v>6156.7618205199997</v>
      </c>
      <c r="E1109" s="181" t="str">
        <f t="shared" si="51"/>
        <v>11255_1</v>
      </c>
      <c r="F1109" s="31">
        <v>0</v>
      </c>
      <c r="G1109" s="31">
        <v>0</v>
      </c>
      <c r="H1109">
        <f t="shared" si="52"/>
        <v>0</v>
      </c>
      <c r="I1109">
        <f t="shared" si="53"/>
        <v>0</v>
      </c>
    </row>
    <row r="1110" spans="1:9" x14ac:dyDescent="0.25">
      <c r="A1110" s="31" t="s">
        <v>4088</v>
      </c>
      <c r="B1110" s="181">
        <v>11255</v>
      </c>
      <c r="C1110" s="31">
        <v>2</v>
      </c>
      <c r="D1110" s="181">
        <v>4155.8479118699997</v>
      </c>
      <c r="E1110" s="181" t="str">
        <f t="shared" si="51"/>
        <v>11255_2</v>
      </c>
      <c r="F1110" s="31">
        <v>0</v>
      </c>
      <c r="G1110" s="31">
        <v>0</v>
      </c>
      <c r="H1110">
        <f t="shared" si="52"/>
        <v>0</v>
      </c>
      <c r="I1110">
        <f t="shared" si="53"/>
        <v>0</v>
      </c>
    </row>
    <row r="1111" spans="1:9" x14ac:dyDescent="0.25">
      <c r="A1111" s="31" t="s">
        <v>4085</v>
      </c>
      <c r="B1111" s="181">
        <v>11256</v>
      </c>
      <c r="C1111" s="31">
        <v>1</v>
      </c>
      <c r="D1111" s="181">
        <v>2130.9484520300002</v>
      </c>
      <c r="E1111" s="181" t="str">
        <f t="shared" si="51"/>
        <v>11256_1</v>
      </c>
      <c r="F1111" s="31">
        <v>0</v>
      </c>
      <c r="G1111" s="31">
        <v>0</v>
      </c>
      <c r="H1111">
        <f t="shared" si="52"/>
        <v>0</v>
      </c>
      <c r="I1111">
        <f t="shared" si="53"/>
        <v>0</v>
      </c>
    </row>
    <row r="1112" spans="1:9" x14ac:dyDescent="0.25">
      <c r="A1112" s="31" t="s">
        <v>4085</v>
      </c>
      <c r="B1112" s="181">
        <v>11261</v>
      </c>
      <c r="C1112" s="31">
        <v>1</v>
      </c>
      <c r="D1112" s="181">
        <v>4776.3786276800001</v>
      </c>
      <c r="E1112" s="181" t="str">
        <f t="shared" si="51"/>
        <v>11261_1</v>
      </c>
      <c r="F1112" s="31">
        <v>0</v>
      </c>
      <c r="G1112" s="31">
        <v>0</v>
      </c>
      <c r="H1112">
        <f t="shared" si="52"/>
        <v>0</v>
      </c>
      <c r="I1112">
        <f t="shared" si="53"/>
        <v>0</v>
      </c>
    </row>
    <row r="1113" spans="1:9" x14ac:dyDescent="0.25">
      <c r="A1113" s="31" t="s">
        <v>4085</v>
      </c>
      <c r="B1113" s="181">
        <v>11262</v>
      </c>
      <c r="C1113" s="31">
        <v>1</v>
      </c>
      <c r="D1113" s="181">
        <v>476.51985494600001</v>
      </c>
      <c r="E1113" s="181" t="str">
        <f t="shared" si="51"/>
        <v>11262_1</v>
      </c>
      <c r="F1113" s="31">
        <v>0</v>
      </c>
      <c r="G1113" s="31">
        <v>0</v>
      </c>
      <c r="H1113">
        <f t="shared" si="52"/>
        <v>0</v>
      </c>
      <c r="I1113">
        <f t="shared" si="53"/>
        <v>0</v>
      </c>
    </row>
    <row r="1114" spans="1:9" x14ac:dyDescent="0.25">
      <c r="A1114" s="31" t="s">
        <v>4085</v>
      </c>
      <c r="B1114" s="181">
        <v>11263</v>
      </c>
      <c r="C1114" s="31">
        <v>1</v>
      </c>
      <c r="D1114" s="181">
        <v>6624.3816128400003</v>
      </c>
      <c r="E1114" s="181" t="str">
        <f t="shared" si="51"/>
        <v>11263_1</v>
      </c>
      <c r="F1114" s="31">
        <v>0</v>
      </c>
      <c r="G1114" s="31">
        <v>0</v>
      </c>
      <c r="H1114">
        <f t="shared" si="52"/>
        <v>0</v>
      </c>
      <c r="I1114">
        <f t="shared" si="53"/>
        <v>0</v>
      </c>
    </row>
    <row r="1115" spans="1:9" x14ac:dyDescent="0.25">
      <c r="A1115" s="31" t="s">
        <v>4085</v>
      </c>
      <c r="B1115" s="181">
        <v>11265</v>
      </c>
      <c r="C1115" s="31">
        <v>1</v>
      </c>
      <c r="D1115" s="181">
        <v>6240.9904703599996</v>
      </c>
      <c r="E1115" s="181" t="str">
        <f t="shared" si="51"/>
        <v>11265_1</v>
      </c>
      <c r="F1115" s="31">
        <v>0</v>
      </c>
      <c r="G1115" s="31">
        <v>0</v>
      </c>
      <c r="H1115">
        <f t="shared" si="52"/>
        <v>0</v>
      </c>
      <c r="I1115">
        <f t="shared" si="53"/>
        <v>0</v>
      </c>
    </row>
    <row r="1116" spans="1:9" x14ac:dyDescent="0.25">
      <c r="A1116" s="31" t="s">
        <v>4085</v>
      </c>
      <c r="B1116" s="181">
        <v>11269</v>
      </c>
      <c r="C1116" s="31">
        <v>1</v>
      </c>
      <c r="D1116" s="181">
        <v>4678.2163885700002</v>
      </c>
      <c r="E1116" s="181" t="str">
        <f t="shared" si="51"/>
        <v>11269_1</v>
      </c>
      <c r="F1116" s="31">
        <v>0</v>
      </c>
      <c r="G1116" s="31">
        <v>0</v>
      </c>
      <c r="H1116">
        <f t="shared" si="52"/>
        <v>0</v>
      </c>
      <c r="I1116">
        <f t="shared" si="53"/>
        <v>0</v>
      </c>
    </row>
    <row r="1117" spans="1:9" x14ac:dyDescent="0.25">
      <c r="A1117" s="31" t="s">
        <v>4085</v>
      </c>
      <c r="B1117" s="181">
        <v>11270</v>
      </c>
      <c r="C1117" s="31">
        <v>1</v>
      </c>
      <c r="D1117" s="181">
        <v>976.16421330000003</v>
      </c>
      <c r="E1117" s="181" t="str">
        <f t="shared" si="51"/>
        <v>11270_1</v>
      </c>
      <c r="F1117" s="31">
        <v>0</v>
      </c>
      <c r="G1117" s="31">
        <v>0</v>
      </c>
      <c r="H1117">
        <f t="shared" si="52"/>
        <v>0</v>
      </c>
      <c r="I1117">
        <f t="shared" si="53"/>
        <v>0</v>
      </c>
    </row>
    <row r="1118" spans="1:9" x14ac:dyDescent="0.25">
      <c r="A1118" s="31" t="s">
        <v>4085</v>
      </c>
      <c r="B1118" s="181">
        <v>11271</v>
      </c>
      <c r="C1118" s="31">
        <v>1</v>
      </c>
      <c r="D1118" s="181">
        <v>7049.6823254499996</v>
      </c>
      <c r="E1118" s="181" t="str">
        <f t="shared" si="51"/>
        <v>11271_1</v>
      </c>
      <c r="F1118" s="31">
        <v>0</v>
      </c>
      <c r="G1118" s="31">
        <v>0</v>
      </c>
      <c r="H1118">
        <f t="shared" si="52"/>
        <v>0</v>
      </c>
      <c r="I1118">
        <f t="shared" si="53"/>
        <v>0</v>
      </c>
    </row>
    <row r="1119" spans="1:9" x14ac:dyDescent="0.25">
      <c r="A1119" s="31" t="s">
        <v>4085</v>
      </c>
      <c r="B1119" s="181">
        <v>11273</v>
      </c>
      <c r="C1119" s="31">
        <v>1</v>
      </c>
      <c r="D1119" s="181">
        <v>7793.1288201300003</v>
      </c>
      <c r="E1119" s="181" t="str">
        <f t="shared" si="51"/>
        <v>11273_1</v>
      </c>
      <c r="F1119" s="31">
        <v>0</v>
      </c>
      <c r="G1119" s="31">
        <v>0</v>
      </c>
      <c r="H1119">
        <f t="shared" si="52"/>
        <v>0</v>
      </c>
      <c r="I1119">
        <f t="shared" si="53"/>
        <v>0</v>
      </c>
    </row>
    <row r="1120" spans="1:9" x14ac:dyDescent="0.25">
      <c r="A1120" s="31" t="s">
        <v>4085</v>
      </c>
      <c r="B1120" s="181">
        <v>11277</v>
      </c>
      <c r="C1120" s="31">
        <v>1</v>
      </c>
      <c r="D1120" s="181">
        <v>6393.3027318699997</v>
      </c>
      <c r="E1120" s="181" t="str">
        <f t="shared" si="51"/>
        <v>11277_1</v>
      </c>
      <c r="F1120" s="31">
        <v>0</v>
      </c>
      <c r="G1120" s="31">
        <v>0</v>
      </c>
      <c r="H1120">
        <f t="shared" si="52"/>
        <v>0</v>
      </c>
      <c r="I1120">
        <f t="shared" si="53"/>
        <v>0</v>
      </c>
    </row>
    <row r="1121" spans="1:9" x14ac:dyDescent="0.25">
      <c r="A1121" s="31" t="s">
        <v>4088</v>
      </c>
      <c r="B1121" s="181">
        <v>11277</v>
      </c>
      <c r="C1121" s="31">
        <v>2</v>
      </c>
      <c r="D1121" s="181">
        <v>4726.1269249300003</v>
      </c>
      <c r="E1121" s="181" t="str">
        <f t="shared" si="51"/>
        <v>11277_2</v>
      </c>
      <c r="F1121" s="31">
        <v>0</v>
      </c>
      <c r="G1121" s="31">
        <v>0</v>
      </c>
      <c r="H1121">
        <f t="shared" si="52"/>
        <v>0</v>
      </c>
      <c r="I1121">
        <f t="shared" si="53"/>
        <v>0</v>
      </c>
    </row>
    <row r="1122" spans="1:9" x14ac:dyDescent="0.25">
      <c r="A1122" s="31" t="s">
        <v>4085</v>
      </c>
      <c r="B1122" s="181">
        <v>11281</v>
      </c>
      <c r="C1122" s="31">
        <v>1</v>
      </c>
      <c r="D1122" s="181">
        <v>2355.6586276399998</v>
      </c>
      <c r="E1122" s="181" t="str">
        <f t="shared" si="51"/>
        <v>11281_1</v>
      </c>
      <c r="F1122" s="31">
        <v>0</v>
      </c>
      <c r="G1122" s="31">
        <v>1</v>
      </c>
      <c r="H1122">
        <f t="shared" si="52"/>
        <v>0</v>
      </c>
      <c r="I1122" t="str">
        <f t="shared" si="53"/>
        <v>tiivis</v>
      </c>
    </row>
    <row r="1123" spans="1:9" x14ac:dyDescent="0.25">
      <c r="A1123" s="31" t="s">
        <v>4085</v>
      </c>
      <c r="B1123" s="181">
        <v>11283</v>
      </c>
      <c r="C1123" s="31">
        <v>1</v>
      </c>
      <c r="D1123" s="181">
        <v>1302.9367636300001</v>
      </c>
      <c r="E1123" s="181" t="str">
        <f t="shared" si="51"/>
        <v>11283_1</v>
      </c>
      <c r="F1123" s="31">
        <v>0</v>
      </c>
      <c r="G1123" s="31">
        <v>0</v>
      </c>
      <c r="H1123">
        <f t="shared" si="52"/>
        <v>0</v>
      </c>
      <c r="I1123">
        <f t="shared" si="53"/>
        <v>0</v>
      </c>
    </row>
    <row r="1124" spans="1:9" x14ac:dyDescent="0.25">
      <c r="A1124" s="31" t="s">
        <v>4085</v>
      </c>
      <c r="B1124" s="181">
        <v>11287</v>
      </c>
      <c r="C1124" s="31">
        <v>1</v>
      </c>
      <c r="D1124" s="181">
        <v>3364.5073375699999</v>
      </c>
      <c r="E1124" s="181" t="str">
        <f t="shared" si="51"/>
        <v>11287_1</v>
      </c>
      <c r="F1124" s="31">
        <v>0</v>
      </c>
      <c r="G1124" s="31">
        <v>0</v>
      </c>
      <c r="H1124">
        <f t="shared" si="52"/>
        <v>0</v>
      </c>
      <c r="I1124">
        <f t="shared" si="53"/>
        <v>0</v>
      </c>
    </row>
    <row r="1125" spans="1:9" x14ac:dyDescent="0.25">
      <c r="A1125" s="31" t="s">
        <v>4085</v>
      </c>
      <c r="B1125" s="181">
        <v>11288</v>
      </c>
      <c r="C1125" s="31">
        <v>1</v>
      </c>
      <c r="D1125" s="181">
        <v>1506.5839470000001</v>
      </c>
      <c r="E1125" s="181" t="str">
        <f t="shared" si="51"/>
        <v>11288_1</v>
      </c>
      <c r="F1125" s="31">
        <v>0</v>
      </c>
      <c r="G1125" s="31">
        <v>0</v>
      </c>
      <c r="H1125">
        <f t="shared" si="52"/>
        <v>0</v>
      </c>
      <c r="I1125">
        <f t="shared" si="53"/>
        <v>0</v>
      </c>
    </row>
    <row r="1126" spans="1:9" x14ac:dyDescent="0.25">
      <c r="A1126" s="31" t="s">
        <v>4085</v>
      </c>
      <c r="B1126" s="181">
        <v>11289</v>
      </c>
      <c r="C1126" s="31">
        <v>1</v>
      </c>
      <c r="D1126" s="181">
        <v>773.59845418099997</v>
      </c>
      <c r="E1126" s="181" t="str">
        <f t="shared" si="51"/>
        <v>11289_1</v>
      </c>
      <c r="F1126" s="31">
        <v>0</v>
      </c>
      <c r="G1126" s="31">
        <v>0</v>
      </c>
      <c r="H1126">
        <f t="shared" si="52"/>
        <v>0</v>
      </c>
      <c r="I1126">
        <f t="shared" si="53"/>
        <v>0</v>
      </c>
    </row>
    <row r="1127" spans="1:9" x14ac:dyDescent="0.25">
      <c r="A1127" s="31" t="s">
        <v>4088</v>
      </c>
      <c r="B1127" s="181">
        <v>11289</v>
      </c>
      <c r="C1127" s="31">
        <v>2</v>
      </c>
      <c r="D1127" s="181">
        <v>1519.0293824099999</v>
      </c>
      <c r="E1127" s="181" t="str">
        <f t="shared" si="51"/>
        <v>11289_2</v>
      </c>
      <c r="F1127" s="31">
        <v>0</v>
      </c>
      <c r="G1127" s="31">
        <v>0</v>
      </c>
      <c r="H1127">
        <f t="shared" si="52"/>
        <v>0</v>
      </c>
      <c r="I1127">
        <f t="shared" si="53"/>
        <v>0</v>
      </c>
    </row>
    <row r="1128" spans="1:9" x14ac:dyDescent="0.25">
      <c r="A1128" s="31" t="s">
        <v>4085</v>
      </c>
      <c r="B1128" s="181">
        <v>11291</v>
      </c>
      <c r="C1128" s="31">
        <v>1</v>
      </c>
      <c r="D1128" s="181">
        <v>5008.89967359</v>
      </c>
      <c r="E1128" s="181" t="str">
        <f t="shared" si="51"/>
        <v>11291_1</v>
      </c>
      <c r="F1128" s="31">
        <v>0</v>
      </c>
      <c r="G1128" s="31">
        <v>0</v>
      </c>
      <c r="H1128">
        <f t="shared" si="52"/>
        <v>0</v>
      </c>
      <c r="I1128">
        <f t="shared" si="53"/>
        <v>0</v>
      </c>
    </row>
    <row r="1129" spans="1:9" x14ac:dyDescent="0.25">
      <c r="A1129" s="31" t="s">
        <v>4085</v>
      </c>
      <c r="B1129" s="181">
        <v>11294</v>
      </c>
      <c r="C1129" s="31">
        <v>1</v>
      </c>
      <c r="D1129" s="181">
        <v>5024.41571441</v>
      </c>
      <c r="E1129" s="181" t="str">
        <f t="shared" si="51"/>
        <v>11294_1</v>
      </c>
      <c r="F1129" s="31">
        <v>0</v>
      </c>
      <c r="G1129" s="31">
        <v>0</v>
      </c>
      <c r="H1129">
        <f t="shared" si="52"/>
        <v>0</v>
      </c>
      <c r="I1129">
        <f t="shared" si="53"/>
        <v>0</v>
      </c>
    </row>
    <row r="1130" spans="1:9" x14ac:dyDescent="0.25">
      <c r="A1130" s="31" t="s">
        <v>4085</v>
      </c>
      <c r="B1130" s="181">
        <v>11295</v>
      </c>
      <c r="C1130" s="31">
        <v>1</v>
      </c>
      <c r="D1130" s="181">
        <v>2014.4796760300001</v>
      </c>
      <c r="E1130" s="181" t="str">
        <f t="shared" si="51"/>
        <v>11295_1</v>
      </c>
      <c r="F1130" s="31">
        <v>0</v>
      </c>
      <c r="G1130" s="31">
        <v>0</v>
      </c>
      <c r="H1130">
        <f t="shared" si="52"/>
        <v>0</v>
      </c>
      <c r="I1130">
        <f t="shared" si="53"/>
        <v>0</v>
      </c>
    </row>
    <row r="1131" spans="1:9" x14ac:dyDescent="0.25">
      <c r="A1131" s="31" t="s">
        <v>4088</v>
      </c>
      <c r="B1131" s="181">
        <v>11295</v>
      </c>
      <c r="C1131" s="31">
        <v>2</v>
      </c>
      <c r="D1131" s="181">
        <v>7177.7116482199999</v>
      </c>
      <c r="E1131" s="181" t="str">
        <f t="shared" si="51"/>
        <v>11295_2</v>
      </c>
      <c r="F1131" s="31">
        <v>0</v>
      </c>
      <c r="G1131" s="31">
        <v>0</v>
      </c>
      <c r="H1131">
        <f t="shared" si="52"/>
        <v>0</v>
      </c>
      <c r="I1131">
        <f t="shared" si="53"/>
        <v>0</v>
      </c>
    </row>
    <row r="1132" spans="1:9" x14ac:dyDescent="0.25">
      <c r="A1132" s="31" t="s">
        <v>4085</v>
      </c>
      <c r="B1132" s="181">
        <v>11296</v>
      </c>
      <c r="C1132" s="31">
        <v>1</v>
      </c>
      <c r="D1132" s="181">
        <v>5758.0268470000001</v>
      </c>
      <c r="E1132" s="181" t="str">
        <f t="shared" si="51"/>
        <v>11296_1</v>
      </c>
      <c r="F1132" s="31">
        <v>0</v>
      </c>
      <c r="G1132" s="31">
        <v>0</v>
      </c>
      <c r="H1132">
        <f t="shared" si="52"/>
        <v>0</v>
      </c>
      <c r="I1132">
        <f t="shared" si="53"/>
        <v>0</v>
      </c>
    </row>
    <row r="1133" spans="1:9" x14ac:dyDescent="0.25">
      <c r="A1133" s="31" t="s">
        <v>4088</v>
      </c>
      <c r="B1133" s="181">
        <v>11296</v>
      </c>
      <c r="C1133" s="31">
        <v>2</v>
      </c>
      <c r="D1133" s="181">
        <v>3744.36138033</v>
      </c>
      <c r="E1133" s="181" t="str">
        <f t="shared" si="51"/>
        <v>11296_2</v>
      </c>
      <c r="F1133" s="31">
        <v>0</v>
      </c>
      <c r="G1133" s="31">
        <v>0</v>
      </c>
      <c r="H1133">
        <f t="shared" si="52"/>
        <v>0</v>
      </c>
      <c r="I1133">
        <f t="shared" si="53"/>
        <v>0</v>
      </c>
    </row>
    <row r="1134" spans="1:9" x14ac:dyDescent="0.25">
      <c r="A1134" s="31" t="s">
        <v>4085</v>
      </c>
      <c r="B1134" s="181">
        <v>11297</v>
      </c>
      <c r="C1134" s="31">
        <v>1</v>
      </c>
      <c r="D1134" s="181">
        <v>7143.0498888100001</v>
      </c>
      <c r="E1134" s="181" t="str">
        <f t="shared" si="51"/>
        <v>11297_1</v>
      </c>
      <c r="F1134" s="31">
        <v>0</v>
      </c>
      <c r="G1134" s="31">
        <v>0</v>
      </c>
      <c r="H1134">
        <f t="shared" si="52"/>
        <v>0</v>
      </c>
      <c r="I1134">
        <f t="shared" si="53"/>
        <v>0</v>
      </c>
    </row>
    <row r="1135" spans="1:9" x14ac:dyDescent="0.25">
      <c r="A1135" s="31" t="s">
        <v>4088</v>
      </c>
      <c r="B1135" s="181">
        <v>11297</v>
      </c>
      <c r="C1135" s="31">
        <v>2</v>
      </c>
      <c r="D1135" s="181">
        <v>7435.0083050000003</v>
      </c>
      <c r="E1135" s="181" t="str">
        <f t="shared" si="51"/>
        <v>11297_2</v>
      </c>
      <c r="F1135" s="31">
        <v>0</v>
      </c>
      <c r="G1135" s="31">
        <v>0</v>
      </c>
      <c r="H1135">
        <f t="shared" si="52"/>
        <v>0</v>
      </c>
      <c r="I1135">
        <f t="shared" si="53"/>
        <v>0</v>
      </c>
    </row>
    <row r="1136" spans="1:9" x14ac:dyDescent="0.25">
      <c r="A1136" s="31" t="s">
        <v>4085</v>
      </c>
      <c r="B1136" s="181">
        <v>11299</v>
      </c>
      <c r="C1136" s="31">
        <v>1</v>
      </c>
      <c r="D1136" s="181">
        <v>6940.9285792700002</v>
      </c>
      <c r="E1136" s="181" t="str">
        <f t="shared" si="51"/>
        <v>11299_1</v>
      </c>
      <c r="F1136" s="31">
        <v>0</v>
      </c>
      <c r="G1136" s="31">
        <v>0</v>
      </c>
      <c r="H1136">
        <f t="shared" si="52"/>
        <v>0</v>
      </c>
      <c r="I1136">
        <f t="shared" si="53"/>
        <v>0</v>
      </c>
    </row>
    <row r="1137" spans="1:9" x14ac:dyDescent="0.25">
      <c r="A1137" s="31" t="s">
        <v>4085</v>
      </c>
      <c r="B1137" s="181">
        <v>11301</v>
      </c>
      <c r="C1137" s="31">
        <v>1</v>
      </c>
      <c r="D1137" s="181">
        <v>11428.9253123</v>
      </c>
      <c r="E1137" s="181" t="str">
        <f t="shared" si="51"/>
        <v>11301_1</v>
      </c>
      <c r="F1137" s="31">
        <v>0</v>
      </c>
      <c r="G1137" s="31">
        <v>0</v>
      </c>
      <c r="H1137">
        <f t="shared" si="52"/>
        <v>0</v>
      </c>
      <c r="I1137">
        <f t="shared" si="53"/>
        <v>0</v>
      </c>
    </row>
    <row r="1138" spans="1:9" x14ac:dyDescent="0.25">
      <c r="A1138" s="31" t="s">
        <v>4085</v>
      </c>
      <c r="B1138" s="181">
        <v>11302</v>
      </c>
      <c r="C1138" s="31">
        <v>1</v>
      </c>
      <c r="D1138" s="181">
        <v>3461.55599936</v>
      </c>
      <c r="E1138" s="181" t="str">
        <f t="shared" si="51"/>
        <v>11302_1</v>
      </c>
      <c r="F1138" s="31">
        <v>0</v>
      </c>
      <c r="G1138" s="31">
        <v>0</v>
      </c>
      <c r="H1138">
        <f t="shared" si="52"/>
        <v>0</v>
      </c>
      <c r="I1138">
        <f t="shared" si="53"/>
        <v>0</v>
      </c>
    </row>
    <row r="1139" spans="1:9" x14ac:dyDescent="0.25">
      <c r="A1139" s="31" t="s">
        <v>4085</v>
      </c>
      <c r="B1139" s="181">
        <v>11303</v>
      </c>
      <c r="C1139" s="31">
        <v>1</v>
      </c>
      <c r="D1139" s="181">
        <v>5045.7118308500003</v>
      </c>
      <c r="E1139" s="181" t="str">
        <f t="shared" si="51"/>
        <v>11303_1</v>
      </c>
      <c r="F1139" s="31">
        <v>0</v>
      </c>
      <c r="G1139" s="31">
        <v>0</v>
      </c>
      <c r="H1139">
        <f t="shared" si="52"/>
        <v>0</v>
      </c>
      <c r="I1139">
        <f t="shared" si="53"/>
        <v>0</v>
      </c>
    </row>
    <row r="1140" spans="1:9" x14ac:dyDescent="0.25">
      <c r="A1140" s="31" t="s">
        <v>4088</v>
      </c>
      <c r="B1140" s="181">
        <v>11303</v>
      </c>
      <c r="C1140" s="31">
        <v>2</v>
      </c>
      <c r="D1140" s="181">
        <v>2175.5287004000002</v>
      </c>
      <c r="E1140" s="181" t="str">
        <f t="shared" si="51"/>
        <v>11303_2</v>
      </c>
      <c r="F1140" s="31">
        <v>0</v>
      </c>
      <c r="G1140" s="31">
        <v>0</v>
      </c>
      <c r="H1140">
        <f t="shared" si="52"/>
        <v>0</v>
      </c>
      <c r="I1140">
        <f t="shared" si="53"/>
        <v>0</v>
      </c>
    </row>
    <row r="1141" spans="1:9" x14ac:dyDescent="0.25">
      <c r="A1141" s="31" t="s">
        <v>4085</v>
      </c>
      <c r="B1141" s="181">
        <v>11304</v>
      </c>
      <c r="C1141" s="31">
        <v>1</v>
      </c>
      <c r="D1141" s="181">
        <v>2897.7141866900001</v>
      </c>
      <c r="E1141" s="181" t="str">
        <f t="shared" si="51"/>
        <v>11304_1</v>
      </c>
      <c r="F1141" s="31">
        <v>0</v>
      </c>
      <c r="G1141" s="31">
        <v>0</v>
      </c>
      <c r="H1141">
        <f t="shared" si="52"/>
        <v>0</v>
      </c>
      <c r="I1141">
        <f t="shared" si="53"/>
        <v>0</v>
      </c>
    </row>
    <row r="1142" spans="1:9" x14ac:dyDescent="0.25">
      <c r="A1142" s="31" t="s">
        <v>4085</v>
      </c>
      <c r="B1142" s="181">
        <v>11307</v>
      </c>
      <c r="C1142" s="31">
        <v>1</v>
      </c>
      <c r="D1142" s="181">
        <v>5003.9373930100001</v>
      </c>
      <c r="E1142" s="181" t="str">
        <f t="shared" si="51"/>
        <v>11307_1</v>
      </c>
      <c r="F1142" s="31">
        <v>0</v>
      </c>
      <c r="G1142" s="31">
        <v>0</v>
      </c>
      <c r="H1142">
        <f t="shared" si="52"/>
        <v>0</v>
      </c>
      <c r="I1142">
        <f t="shared" si="53"/>
        <v>0</v>
      </c>
    </row>
    <row r="1143" spans="1:9" x14ac:dyDescent="0.25">
      <c r="A1143" s="31" t="s">
        <v>4088</v>
      </c>
      <c r="B1143" s="181">
        <v>11307</v>
      </c>
      <c r="C1143" s="31">
        <v>2</v>
      </c>
      <c r="D1143" s="181">
        <v>5509.2788607800003</v>
      </c>
      <c r="E1143" s="181" t="str">
        <f t="shared" si="51"/>
        <v>11307_2</v>
      </c>
      <c r="F1143" s="31">
        <v>0</v>
      </c>
      <c r="G1143" s="31">
        <v>0</v>
      </c>
      <c r="H1143">
        <f t="shared" si="52"/>
        <v>0</v>
      </c>
      <c r="I1143">
        <f t="shared" si="53"/>
        <v>0</v>
      </c>
    </row>
    <row r="1144" spans="1:9" x14ac:dyDescent="0.25">
      <c r="A1144" s="31" t="s">
        <v>4085</v>
      </c>
      <c r="B1144" s="181">
        <v>11310</v>
      </c>
      <c r="C1144" s="31">
        <v>1</v>
      </c>
      <c r="D1144" s="181">
        <v>3965.6998969299998</v>
      </c>
      <c r="E1144" s="181" t="str">
        <f t="shared" si="51"/>
        <v>11310_1</v>
      </c>
      <c r="F1144" s="31">
        <v>0</v>
      </c>
      <c r="G1144" s="31">
        <v>0</v>
      </c>
      <c r="H1144">
        <f t="shared" si="52"/>
        <v>0</v>
      </c>
      <c r="I1144">
        <f t="shared" si="53"/>
        <v>0</v>
      </c>
    </row>
    <row r="1145" spans="1:9" x14ac:dyDescent="0.25">
      <c r="A1145" s="31" t="s">
        <v>4085</v>
      </c>
      <c r="B1145" s="181">
        <v>11311</v>
      </c>
      <c r="C1145" s="31">
        <v>1</v>
      </c>
      <c r="D1145" s="181">
        <v>6822.7105925699998</v>
      </c>
      <c r="E1145" s="181" t="str">
        <f t="shared" si="51"/>
        <v>11311_1</v>
      </c>
      <c r="F1145" s="31">
        <v>0</v>
      </c>
      <c r="G1145" s="31">
        <v>1</v>
      </c>
      <c r="H1145">
        <f t="shared" si="52"/>
        <v>0</v>
      </c>
      <c r="I1145" t="str">
        <f t="shared" si="53"/>
        <v>tiivis</v>
      </c>
    </row>
    <row r="1146" spans="1:9" x14ac:dyDescent="0.25">
      <c r="A1146" s="31" t="s">
        <v>4085</v>
      </c>
      <c r="B1146" s="181">
        <v>11317</v>
      </c>
      <c r="C1146" s="31">
        <v>1</v>
      </c>
      <c r="D1146" s="181">
        <v>3679.8183337999999</v>
      </c>
      <c r="E1146" s="181" t="str">
        <f t="shared" si="51"/>
        <v>11317_1</v>
      </c>
      <c r="F1146" s="31">
        <v>0</v>
      </c>
      <c r="G1146" s="31">
        <v>1</v>
      </c>
      <c r="H1146">
        <f t="shared" si="52"/>
        <v>0</v>
      </c>
      <c r="I1146" t="str">
        <f t="shared" si="53"/>
        <v>tiivis</v>
      </c>
    </row>
    <row r="1147" spans="1:9" x14ac:dyDescent="0.25">
      <c r="A1147" s="31" t="s">
        <v>4085</v>
      </c>
      <c r="B1147" s="181">
        <v>11319</v>
      </c>
      <c r="C1147" s="31">
        <v>1</v>
      </c>
      <c r="D1147" s="181">
        <v>2662.3362488900002</v>
      </c>
      <c r="E1147" s="181" t="str">
        <f t="shared" si="51"/>
        <v>11319_1</v>
      </c>
      <c r="F1147" s="31">
        <v>0</v>
      </c>
      <c r="G1147" s="31">
        <v>1</v>
      </c>
      <c r="H1147">
        <f t="shared" si="52"/>
        <v>0</v>
      </c>
      <c r="I1147" t="str">
        <f t="shared" si="53"/>
        <v>tiivis</v>
      </c>
    </row>
    <row r="1148" spans="1:9" x14ac:dyDescent="0.25">
      <c r="A1148" s="31" t="s">
        <v>4088</v>
      </c>
      <c r="B1148" s="181">
        <v>11319</v>
      </c>
      <c r="C1148" s="31">
        <v>2</v>
      </c>
      <c r="D1148" s="181">
        <v>4802.6641262499998</v>
      </c>
      <c r="E1148" s="181" t="str">
        <f t="shared" si="51"/>
        <v>11319_2</v>
      </c>
      <c r="F1148" s="31">
        <v>0</v>
      </c>
      <c r="G1148" s="31">
        <v>1</v>
      </c>
      <c r="H1148">
        <f t="shared" si="52"/>
        <v>0</v>
      </c>
      <c r="I1148" t="str">
        <f t="shared" si="53"/>
        <v>tiivis</v>
      </c>
    </row>
    <row r="1149" spans="1:9" x14ac:dyDescent="0.25">
      <c r="A1149" s="31" t="s">
        <v>4085</v>
      </c>
      <c r="B1149" s="181">
        <v>11321</v>
      </c>
      <c r="C1149" s="31">
        <v>1</v>
      </c>
      <c r="D1149" s="181">
        <v>7655.8404563599997</v>
      </c>
      <c r="E1149" s="181" t="str">
        <f t="shared" si="51"/>
        <v>11321_1</v>
      </c>
      <c r="F1149" s="31">
        <v>0</v>
      </c>
      <c r="G1149" s="31">
        <v>0</v>
      </c>
      <c r="H1149">
        <f t="shared" si="52"/>
        <v>0</v>
      </c>
      <c r="I1149">
        <f t="shared" si="53"/>
        <v>0</v>
      </c>
    </row>
    <row r="1150" spans="1:9" x14ac:dyDescent="0.25">
      <c r="A1150" s="31" t="s">
        <v>4085</v>
      </c>
      <c r="B1150" s="181">
        <v>11322</v>
      </c>
      <c r="C1150" s="31">
        <v>1</v>
      </c>
      <c r="D1150" s="181">
        <v>6576.4475529299998</v>
      </c>
      <c r="E1150" s="181" t="str">
        <f t="shared" si="51"/>
        <v>11322_1</v>
      </c>
      <c r="F1150" s="31">
        <v>0</v>
      </c>
      <c r="G1150" s="31">
        <v>0</v>
      </c>
      <c r="H1150">
        <f t="shared" si="52"/>
        <v>0</v>
      </c>
      <c r="I1150">
        <f t="shared" si="53"/>
        <v>0</v>
      </c>
    </row>
    <row r="1151" spans="1:9" x14ac:dyDescent="0.25">
      <c r="A1151" s="31" t="s">
        <v>4088</v>
      </c>
      <c r="B1151" s="181">
        <v>11322</v>
      </c>
      <c r="C1151" s="31">
        <v>2</v>
      </c>
      <c r="D1151" s="181">
        <v>2401.4525260800001</v>
      </c>
      <c r="E1151" s="181" t="str">
        <f t="shared" si="51"/>
        <v>11322_2</v>
      </c>
      <c r="F1151" s="31">
        <v>0</v>
      </c>
      <c r="G1151" s="31">
        <v>0</v>
      </c>
      <c r="H1151">
        <f t="shared" si="52"/>
        <v>0</v>
      </c>
      <c r="I1151">
        <f t="shared" si="53"/>
        <v>0</v>
      </c>
    </row>
    <row r="1152" spans="1:9" x14ac:dyDescent="0.25">
      <c r="A1152" s="31" t="s">
        <v>4085</v>
      </c>
      <c r="B1152" s="181">
        <v>11323</v>
      </c>
      <c r="C1152" s="31">
        <v>1</v>
      </c>
      <c r="D1152" s="181">
        <v>7212.0992554799996</v>
      </c>
      <c r="E1152" s="181" t="str">
        <f t="shared" si="51"/>
        <v>11323_1</v>
      </c>
      <c r="F1152" s="31">
        <v>0</v>
      </c>
      <c r="G1152" s="31">
        <v>0</v>
      </c>
      <c r="H1152">
        <f t="shared" si="52"/>
        <v>0</v>
      </c>
      <c r="I1152">
        <f t="shared" si="53"/>
        <v>0</v>
      </c>
    </row>
    <row r="1153" spans="1:9" x14ac:dyDescent="0.25">
      <c r="A1153" s="31" t="s">
        <v>4079</v>
      </c>
      <c r="B1153" s="181">
        <v>11323</v>
      </c>
      <c r="C1153" s="31">
        <v>4</v>
      </c>
      <c r="D1153" s="181">
        <v>5789.8102849899997</v>
      </c>
      <c r="E1153" s="181" t="str">
        <f t="shared" si="51"/>
        <v>11323_4</v>
      </c>
      <c r="F1153" s="31">
        <v>0</v>
      </c>
      <c r="G1153" s="31">
        <v>0</v>
      </c>
      <c r="H1153">
        <f t="shared" si="52"/>
        <v>0</v>
      </c>
      <c r="I1153">
        <f t="shared" si="53"/>
        <v>0</v>
      </c>
    </row>
    <row r="1154" spans="1:9" x14ac:dyDescent="0.25">
      <c r="A1154" s="31" t="s">
        <v>4085</v>
      </c>
      <c r="B1154" s="181">
        <v>11324</v>
      </c>
      <c r="C1154" s="31">
        <v>1</v>
      </c>
      <c r="D1154" s="181">
        <v>4244.4409235200001</v>
      </c>
      <c r="E1154" s="181" t="str">
        <f t="shared" si="51"/>
        <v>11324_1</v>
      </c>
      <c r="F1154" s="31">
        <v>0</v>
      </c>
      <c r="G1154" s="31">
        <v>0</v>
      </c>
      <c r="H1154">
        <f t="shared" si="52"/>
        <v>0</v>
      </c>
      <c r="I1154">
        <f t="shared" si="53"/>
        <v>0</v>
      </c>
    </row>
    <row r="1155" spans="1:9" x14ac:dyDescent="0.25">
      <c r="A1155" s="31" t="s">
        <v>4085</v>
      </c>
      <c r="B1155" s="181">
        <v>11325</v>
      </c>
      <c r="C1155" s="31">
        <v>1</v>
      </c>
      <c r="D1155" s="181">
        <v>4849.9279738799996</v>
      </c>
      <c r="E1155" s="181" t="str">
        <f t="shared" ref="E1155:E1218" si="54">CONCATENATE(B1155,"_",C1155)</f>
        <v>11325_1</v>
      </c>
      <c r="F1155" s="31">
        <v>0</v>
      </c>
      <c r="G1155" s="31">
        <v>0</v>
      </c>
      <c r="H1155">
        <f t="shared" ref="H1155:H1218" si="55">IF(F1155=1,"harva",0)</f>
        <v>0</v>
      </c>
      <c r="I1155">
        <f t="shared" ref="I1155:I1218" si="56">IF(G1155=1,"tiivis",0)</f>
        <v>0</v>
      </c>
    </row>
    <row r="1156" spans="1:9" x14ac:dyDescent="0.25">
      <c r="A1156" s="31" t="s">
        <v>4085</v>
      </c>
      <c r="B1156" s="181">
        <v>11328</v>
      </c>
      <c r="C1156" s="31">
        <v>1</v>
      </c>
      <c r="D1156" s="181">
        <v>170.12333872299999</v>
      </c>
      <c r="E1156" s="181" t="str">
        <f t="shared" si="54"/>
        <v>11328_1</v>
      </c>
      <c r="F1156" s="31">
        <v>0</v>
      </c>
      <c r="G1156" s="31">
        <v>0</v>
      </c>
      <c r="H1156">
        <f t="shared" si="55"/>
        <v>0</v>
      </c>
      <c r="I1156">
        <f t="shared" si="56"/>
        <v>0</v>
      </c>
    </row>
    <row r="1157" spans="1:9" x14ac:dyDescent="0.25">
      <c r="A1157" s="31" t="s">
        <v>4085</v>
      </c>
      <c r="B1157" s="181">
        <v>11337</v>
      </c>
      <c r="C1157" s="31">
        <v>1</v>
      </c>
      <c r="D1157" s="181">
        <v>6224.16848605</v>
      </c>
      <c r="E1157" s="181" t="str">
        <f t="shared" si="54"/>
        <v>11337_1</v>
      </c>
      <c r="F1157" s="31">
        <v>0</v>
      </c>
      <c r="G1157" s="31">
        <v>0</v>
      </c>
      <c r="H1157">
        <f t="shared" si="55"/>
        <v>0</v>
      </c>
      <c r="I1157">
        <f t="shared" si="56"/>
        <v>0</v>
      </c>
    </row>
    <row r="1158" spans="1:9" x14ac:dyDescent="0.25">
      <c r="A1158" s="31" t="s">
        <v>4088</v>
      </c>
      <c r="B1158" s="181">
        <v>11337</v>
      </c>
      <c r="C1158" s="31">
        <v>2</v>
      </c>
      <c r="D1158" s="181">
        <v>6686.1645855099996</v>
      </c>
      <c r="E1158" s="181" t="str">
        <f t="shared" si="54"/>
        <v>11337_2</v>
      </c>
      <c r="F1158" s="31">
        <v>0</v>
      </c>
      <c r="G1158" s="31">
        <v>0</v>
      </c>
      <c r="H1158">
        <f t="shared" si="55"/>
        <v>0</v>
      </c>
      <c r="I1158">
        <f t="shared" si="56"/>
        <v>0</v>
      </c>
    </row>
    <row r="1159" spans="1:9" x14ac:dyDescent="0.25">
      <c r="A1159" s="31" t="s">
        <v>4085</v>
      </c>
      <c r="B1159" s="181">
        <v>11339</v>
      </c>
      <c r="C1159" s="31">
        <v>1</v>
      </c>
      <c r="D1159" s="181">
        <v>3991.73955828</v>
      </c>
      <c r="E1159" s="181" t="str">
        <f t="shared" si="54"/>
        <v>11339_1</v>
      </c>
      <c r="F1159" s="31">
        <v>0</v>
      </c>
      <c r="G1159" s="31">
        <v>0</v>
      </c>
      <c r="H1159">
        <f t="shared" si="55"/>
        <v>0</v>
      </c>
      <c r="I1159">
        <f t="shared" si="56"/>
        <v>0</v>
      </c>
    </row>
    <row r="1160" spans="1:9" x14ac:dyDescent="0.25">
      <c r="A1160" s="31" t="s">
        <v>4088</v>
      </c>
      <c r="B1160" s="181">
        <v>11339</v>
      </c>
      <c r="C1160" s="31">
        <v>2</v>
      </c>
      <c r="D1160" s="181">
        <v>3048.7253300799998</v>
      </c>
      <c r="E1160" s="181" t="str">
        <f t="shared" si="54"/>
        <v>11339_2</v>
      </c>
      <c r="F1160" s="31">
        <v>0</v>
      </c>
      <c r="G1160" s="31">
        <v>1</v>
      </c>
      <c r="H1160">
        <f t="shared" si="55"/>
        <v>0</v>
      </c>
      <c r="I1160" t="str">
        <f t="shared" si="56"/>
        <v>tiivis</v>
      </c>
    </row>
    <row r="1161" spans="1:9" x14ac:dyDescent="0.25">
      <c r="A1161" s="31" t="s">
        <v>4085</v>
      </c>
      <c r="B1161" s="181">
        <v>11343</v>
      </c>
      <c r="C1161" s="31">
        <v>1</v>
      </c>
      <c r="D1161" s="181">
        <v>3039.2500204799999</v>
      </c>
      <c r="E1161" s="181" t="str">
        <f t="shared" si="54"/>
        <v>11343_1</v>
      </c>
      <c r="F1161" s="31">
        <v>0</v>
      </c>
      <c r="G1161" s="31">
        <v>0</v>
      </c>
      <c r="H1161">
        <f t="shared" si="55"/>
        <v>0</v>
      </c>
      <c r="I1161">
        <f t="shared" si="56"/>
        <v>0</v>
      </c>
    </row>
    <row r="1162" spans="1:9" x14ac:dyDescent="0.25">
      <c r="A1162" s="31" t="s">
        <v>4085</v>
      </c>
      <c r="B1162" s="181">
        <v>11345</v>
      </c>
      <c r="C1162" s="31">
        <v>1</v>
      </c>
      <c r="D1162" s="181">
        <v>7406.0124518800003</v>
      </c>
      <c r="E1162" s="181" t="str">
        <f t="shared" si="54"/>
        <v>11345_1</v>
      </c>
      <c r="F1162" s="31">
        <v>0</v>
      </c>
      <c r="G1162" s="31">
        <v>1</v>
      </c>
      <c r="H1162">
        <f t="shared" si="55"/>
        <v>0</v>
      </c>
      <c r="I1162" t="str">
        <f t="shared" si="56"/>
        <v>tiivis</v>
      </c>
    </row>
    <row r="1163" spans="1:9" x14ac:dyDescent="0.25">
      <c r="A1163" s="31" t="s">
        <v>4088</v>
      </c>
      <c r="B1163" s="181">
        <v>11345</v>
      </c>
      <c r="C1163" s="31">
        <v>2</v>
      </c>
      <c r="D1163" s="181">
        <v>7062.5652341499999</v>
      </c>
      <c r="E1163" s="181" t="str">
        <f t="shared" si="54"/>
        <v>11345_2</v>
      </c>
      <c r="F1163" s="31">
        <v>0</v>
      </c>
      <c r="G1163" s="31">
        <v>0</v>
      </c>
      <c r="H1163">
        <f t="shared" si="55"/>
        <v>0</v>
      </c>
      <c r="I1163">
        <f t="shared" si="56"/>
        <v>0</v>
      </c>
    </row>
    <row r="1164" spans="1:9" x14ac:dyDescent="0.25">
      <c r="A1164" s="31" t="s">
        <v>4085</v>
      </c>
      <c r="B1164" s="181">
        <v>11351</v>
      </c>
      <c r="C1164" s="31">
        <v>1</v>
      </c>
      <c r="D1164" s="181">
        <v>3752.6008457399998</v>
      </c>
      <c r="E1164" s="181" t="str">
        <f t="shared" si="54"/>
        <v>11351_1</v>
      </c>
      <c r="F1164" s="31">
        <v>0</v>
      </c>
      <c r="G1164" s="31">
        <v>0</v>
      </c>
      <c r="H1164">
        <f t="shared" si="55"/>
        <v>0</v>
      </c>
      <c r="I1164">
        <f t="shared" si="56"/>
        <v>0</v>
      </c>
    </row>
    <row r="1165" spans="1:9" x14ac:dyDescent="0.25">
      <c r="A1165" s="31" t="s">
        <v>4085</v>
      </c>
      <c r="B1165" s="181">
        <v>11353</v>
      </c>
      <c r="C1165" s="31">
        <v>1</v>
      </c>
      <c r="D1165" s="181">
        <v>6599.0325966399996</v>
      </c>
      <c r="E1165" s="181" t="str">
        <f t="shared" si="54"/>
        <v>11353_1</v>
      </c>
      <c r="F1165" s="31">
        <v>0</v>
      </c>
      <c r="G1165" s="31">
        <v>0</v>
      </c>
      <c r="H1165">
        <f t="shared" si="55"/>
        <v>0</v>
      </c>
      <c r="I1165">
        <f t="shared" si="56"/>
        <v>0</v>
      </c>
    </row>
    <row r="1166" spans="1:9" x14ac:dyDescent="0.25">
      <c r="A1166" s="31" t="s">
        <v>4085</v>
      </c>
      <c r="B1166" s="181">
        <v>11355</v>
      </c>
      <c r="C1166" s="31">
        <v>1</v>
      </c>
      <c r="D1166" s="181">
        <v>5611.1705520400001</v>
      </c>
      <c r="E1166" s="181" t="str">
        <f t="shared" si="54"/>
        <v>11355_1</v>
      </c>
      <c r="F1166" s="31">
        <v>0</v>
      </c>
      <c r="G1166" s="31">
        <v>0</v>
      </c>
      <c r="H1166">
        <f t="shared" si="55"/>
        <v>0</v>
      </c>
      <c r="I1166">
        <f t="shared" si="56"/>
        <v>0</v>
      </c>
    </row>
    <row r="1167" spans="1:9" x14ac:dyDescent="0.25">
      <c r="A1167" s="31" t="s">
        <v>4085</v>
      </c>
      <c r="B1167" s="181">
        <v>11357</v>
      </c>
      <c r="C1167" s="31">
        <v>1</v>
      </c>
      <c r="D1167" s="181">
        <v>1425.3937972900001</v>
      </c>
      <c r="E1167" s="181" t="str">
        <f t="shared" si="54"/>
        <v>11357_1</v>
      </c>
      <c r="F1167" s="31">
        <v>0</v>
      </c>
      <c r="G1167" s="31">
        <v>0</v>
      </c>
      <c r="H1167">
        <f t="shared" si="55"/>
        <v>0</v>
      </c>
      <c r="I1167">
        <f t="shared" si="56"/>
        <v>0</v>
      </c>
    </row>
    <row r="1168" spans="1:9" x14ac:dyDescent="0.25">
      <c r="A1168" s="31" t="s">
        <v>4085</v>
      </c>
      <c r="B1168" s="181">
        <v>11361</v>
      </c>
      <c r="C1168" s="31">
        <v>1</v>
      </c>
      <c r="D1168" s="181">
        <v>2012.96890388</v>
      </c>
      <c r="E1168" s="181" t="str">
        <f t="shared" si="54"/>
        <v>11361_1</v>
      </c>
      <c r="F1168" s="31">
        <v>0</v>
      </c>
      <c r="G1168" s="31">
        <v>0</v>
      </c>
      <c r="H1168">
        <f t="shared" si="55"/>
        <v>0</v>
      </c>
      <c r="I1168">
        <f t="shared" si="56"/>
        <v>0</v>
      </c>
    </row>
    <row r="1169" spans="1:9" x14ac:dyDescent="0.25">
      <c r="A1169" s="31" t="s">
        <v>4085</v>
      </c>
      <c r="B1169" s="181">
        <v>11363</v>
      </c>
      <c r="C1169" s="31">
        <v>1</v>
      </c>
      <c r="D1169" s="181">
        <v>3472.97389879</v>
      </c>
      <c r="E1169" s="181" t="str">
        <f t="shared" si="54"/>
        <v>11363_1</v>
      </c>
      <c r="F1169" s="31">
        <v>0</v>
      </c>
      <c r="G1169" s="31">
        <v>0</v>
      </c>
      <c r="H1169">
        <f t="shared" si="55"/>
        <v>0</v>
      </c>
      <c r="I1169">
        <f t="shared" si="56"/>
        <v>0</v>
      </c>
    </row>
    <row r="1170" spans="1:9" x14ac:dyDescent="0.25">
      <c r="A1170" s="31" t="s">
        <v>4085</v>
      </c>
      <c r="B1170" s="181">
        <v>11365</v>
      </c>
      <c r="C1170" s="31">
        <v>1</v>
      </c>
      <c r="D1170" s="181">
        <v>6953.9983885800002</v>
      </c>
      <c r="E1170" s="181" t="str">
        <f t="shared" si="54"/>
        <v>11365_1</v>
      </c>
      <c r="F1170" s="31">
        <v>0</v>
      </c>
      <c r="G1170" s="31">
        <v>0</v>
      </c>
      <c r="H1170">
        <f t="shared" si="55"/>
        <v>0</v>
      </c>
      <c r="I1170">
        <f t="shared" si="56"/>
        <v>0</v>
      </c>
    </row>
    <row r="1171" spans="1:9" x14ac:dyDescent="0.25">
      <c r="A1171" s="31" t="s">
        <v>4088</v>
      </c>
      <c r="B1171" s="181">
        <v>11365</v>
      </c>
      <c r="C1171" s="31">
        <v>2</v>
      </c>
      <c r="D1171" s="181">
        <v>2570.4550829700001</v>
      </c>
      <c r="E1171" s="181" t="str">
        <f t="shared" si="54"/>
        <v>11365_2</v>
      </c>
      <c r="F1171" s="31">
        <v>0</v>
      </c>
      <c r="G1171" s="31">
        <v>0</v>
      </c>
      <c r="H1171">
        <f t="shared" si="55"/>
        <v>0</v>
      </c>
      <c r="I1171">
        <f t="shared" si="56"/>
        <v>0</v>
      </c>
    </row>
    <row r="1172" spans="1:9" x14ac:dyDescent="0.25">
      <c r="A1172" s="31" t="s">
        <v>4088</v>
      </c>
      <c r="B1172" s="181">
        <v>11369</v>
      </c>
      <c r="C1172" s="31">
        <v>2</v>
      </c>
      <c r="D1172" s="181">
        <v>1402.6760893000001</v>
      </c>
      <c r="E1172" s="181" t="str">
        <f t="shared" si="54"/>
        <v>11369_2</v>
      </c>
      <c r="F1172" s="31">
        <v>0</v>
      </c>
      <c r="G1172" s="31">
        <v>0</v>
      </c>
      <c r="H1172">
        <f t="shared" si="55"/>
        <v>0</v>
      </c>
      <c r="I1172">
        <f t="shared" si="56"/>
        <v>0</v>
      </c>
    </row>
    <row r="1173" spans="1:9" x14ac:dyDescent="0.25">
      <c r="A1173" s="31" t="s">
        <v>4085</v>
      </c>
      <c r="B1173" s="181">
        <v>11403</v>
      </c>
      <c r="C1173" s="31">
        <v>1</v>
      </c>
      <c r="D1173" s="181">
        <v>1616.24423144</v>
      </c>
      <c r="E1173" s="181" t="str">
        <f t="shared" si="54"/>
        <v>11403_1</v>
      </c>
      <c r="F1173" s="31">
        <v>0</v>
      </c>
      <c r="G1173" s="31">
        <v>0</v>
      </c>
      <c r="H1173">
        <f t="shared" si="55"/>
        <v>0</v>
      </c>
      <c r="I1173">
        <f t="shared" si="56"/>
        <v>0</v>
      </c>
    </row>
    <row r="1174" spans="1:9" x14ac:dyDescent="0.25">
      <c r="A1174" s="31" t="s">
        <v>4085</v>
      </c>
      <c r="B1174" s="181">
        <v>11419</v>
      </c>
      <c r="C1174" s="31">
        <v>1</v>
      </c>
      <c r="D1174" s="181">
        <v>7161.7747083499999</v>
      </c>
      <c r="E1174" s="181" t="str">
        <f t="shared" si="54"/>
        <v>11419_1</v>
      </c>
      <c r="F1174" s="31">
        <v>0</v>
      </c>
      <c r="G1174" s="31">
        <v>0</v>
      </c>
      <c r="H1174">
        <f t="shared" si="55"/>
        <v>0</v>
      </c>
      <c r="I1174">
        <f t="shared" si="56"/>
        <v>0</v>
      </c>
    </row>
    <row r="1175" spans="1:9" x14ac:dyDescent="0.25">
      <c r="A1175" s="31" t="s">
        <v>4085</v>
      </c>
      <c r="B1175" s="181">
        <v>11421</v>
      </c>
      <c r="C1175" s="31">
        <v>1</v>
      </c>
      <c r="D1175" s="181">
        <v>6029.5012205599996</v>
      </c>
      <c r="E1175" s="181" t="str">
        <f t="shared" si="54"/>
        <v>11421_1</v>
      </c>
      <c r="F1175" s="31">
        <v>0</v>
      </c>
      <c r="G1175" s="31">
        <v>0</v>
      </c>
      <c r="H1175">
        <f t="shared" si="55"/>
        <v>0</v>
      </c>
      <c r="I1175">
        <f t="shared" si="56"/>
        <v>0</v>
      </c>
    </row>
    <row r="1176" spans="1:9" x14ac:dyDescent="0.25">
      <c r="A1176" s="31" t="s">
        <v>4085</v>
      </c>
      <c r="B1176" s="181">
        <v>11423</v>
      </c>
      <c r="C1176" s="31">
        <v>1</v>
      </c>
      <c r="D1176" s="181">
        <v>2527.1940278100001</v>
      </c>
      <c r="E1176" s="181" t="str">
        <f t="shared" si="54"/>
        <v>11423_1</v>
      </c>
      <c r="F1176" s="31">
        <v>0</v>
      </c>
      <c r="G1176" s="31">
        <v>0</v>
      </c>
      <c r="H1176">
        <f t="shared" si="55"/>
        <v>0</v>
      </c>
      <c r="I1176">
        <f t="shared" si="56"/>
        <v>0</v>
      </c>
    </row>
    <row r="1177" spans="1:9" x14ac:dyDescent="0.25">
      <c r="A1177" s="31" t="s">
        <v>4085</v>
      </c>
      <c r="B1177" s="181">
        <v>11427</v>
      </c>
      <c r="C1177" s="31">
        <v>1</v>
      </c>
      <c r="D1177" s="181">
        <v>4782.4271503</v>
      </c>
      <c r="E1177" s="181" t="str">
        <f t="shared" si="54"/>
        <v>11427_1</v>
      </c>
      <c r="F1177" s="31">
        <v>0</v>
      </c>
      <c r="G1177" s="31">
        <v>0</v>
      </c>
      <c r="H1177">
        <f t="shared" si="55"/>
        <v>0</v>
      </c>
      <c r="I1177">
        <f t="shared" si="56"/>
        <v>0</v>
      </c>
    </row>
    <row r="1178" spans="1:9" x14ac:dyDescent="0.25">
      <c r="A1178" s="31" t="s">
        <v>4085</v>
      </c>
      <c r="B1178" s="181">
        <v>11429</v>
      </c>
      <c r="C1178" s="31">
        <v>1</v>
      </c>
      <c r="D1178" s="181">
        <v>1994.5676633</v>
      </c>
      <c r="E1178" s="181" t="str">
        <f t="shared" si="54"/>
        <v>11429_1</v>
      </c>
      <c r="F1178" s="31">
        <v>0</v>
      </c>
      <c r="G1178" s="31">
        <v>0</v>
      </c>
      <c r="H1178">
        <f t="shared" si="55"/>
        <v>0</v>
      </c>
      <c r="I1178">
        <f t="shared" si="56"/>
        <v>0</v>
      </c>
    </row>
    <row r="1179" spans="1:9" x14ac:dyDescent="0.25">
      <c r="A1179" s="31" t="s">
        <v>4085</v>
      </c>
      <c r="B1179" s="181">
        <v>11430</v>
      </c>
      <c r="C1179" s="31">
        <v>1</v>
      </c>
      <c r="D1179" s="181">
        <v>2466.7048411300002</v>
      </c>
      <c r="E1179" s="181" t="str">
        <f t="shared" si="54"/>
        <v>11430_1</v>
      </c>
      <c r="F1179" s="31">
        <v>0</v>
      </c>
      <c r="G1179" s="31">
        <v>0</v>
      </c>
      <c r="H1179">
        <f t="shared" si="55"/>
        <v>0</v>
      </c>
      <c r="I1179">
        <f t="shared" si="56"/>
        <v>0</v>
      </c>
    </row>
    <row r="1180" spans="1:9" x14ac:dyDescent="0.25">
      <c r="A1180" s="31" t="s">
        <v>4085</v>
      </c>
      <c r="B1180" s="181">
        <v>11431</v>
      </c>
      <c r="C1180" s="31">
        <v>1</v>
      </c>
      <c r="D1180" s="181">
        <v>4377.0849404199998</v>
      </c>
      <c r="E1180" s="181" t="str">
        <f t="shared" si="54"/>
        <v>11431_1</v>
      </c>
      <c r="F1180" s="31">
        <v>0</v>
      </c>
      <c r="G1180" s="31">
        <v>0</v>
      </c>
      <c r="H1180">
        <f t="shared" si="55"/>
        <v>0</v>
      </c>
      <c r="I1180">
        <f t="shared" si="56"/>
        <v>0</v>
      </c>
    </row>
    <row r="1181" spans="1:9" x14ac:dyDescent="0.25">
      <c r="A1181" s="31" t="s">
        <v>4085</v>
      </c>
      <c r="B1181" s="181">
        <v>11432</v>
      </c>
      <c r="C1181" s="31">
        <v>1</v>
      </c>
      <c r="D1181" s="181">
        <v>4647.3007958799999</v>
      </c>
      <c r="E1181" s="181" t="str">
        <f t="shared" si="54"/>
        <v>11432_1</v>
      </c>
      <c r="F1181" s="31">
        <v>0</v>
      </c>
      <c r="G1181" s="31">
        <v>0</v>
      </c>
      <c r="H1181">
        <f t="shared" si="55"/>
        <v>0</v>
      </c>
      <c r="I1181">
        <f t="shared" si="56"/>
        <v>0</v>
      </c>
    </row>
    <row r="1182" spans="1:9" x14ac:dyDescent="0.25">
      <c r="A1182" s="31" t="s">
        <v>4085</v>
      </c>
      <c r="B1182" s="181">
        <v>11433</v>
      </c>
      <c r="C1182" s="31">
        <v>1</v>
      </c>
      <c r="D1182" s="181">
        <v>5858.6268392600005</v>
      </c>
      <c r="E1182" s="181" t="str">
        <f t="shared" si="54"/>
        <v>11433_1</v>
      </c>
      <c r="F1182" s="31">
        <v>0</v>
      </c>
      <c r="G1182" s="31">
        <v>0</v>
      </c>
      <c r="H1182">
        <f t="shared" si="55"/>
        <v>0</v>
      </c>
      <c r="I1182">
        <f t="shared" si="56"/>
        <v>0</v>
      </c>
    </row>
    <row r="1183" spans="1:9" x14ac:dyDescent="0.25">
      <c r="A1183" s="31" t="s">
        <v>4085</v>
      </c>
      <c r="B1183" s="181">
        <v>11435</v>
      </c>
      <c r="C1183" s="31">
        <v>1</v>
      </c>
      <c r="D1183" s="181">
        <v>2744.92234899</v>
      </c>
      <c r="E1183" s="181" t="str">
        <f t="shared" si="54"/>
        <v>11435_1</v>
      </c>
      <c r="F1183" s="31">
        <v>0</v>
      </c>
      <c r="G1183" s="31">
        <v>0</v>
      </c>
      <c r="H1183">
        <f t="shared" si="55"/>
        <v>0</v>
      </c>
      <c r="I1183">
        <f t="shared" si="56"/>
        <v>0</v>
      </c>
    </row>
    <row r="1184" spans="1:9" x14ac:dyDescent="0.25">
      <c r="A1184" s="31" t="s">
        <v>4085</v>
      </c>
      <c r="B1184" s="181">
        <v>11436</v>
      </c>
      <c r="C1184" s="31">
        <v>1</v>
      </c>
      <c r="D1184" s="181">
        <v>7604.7949142500001</v>
      </c>
      <c r="E1184" s="181" t="str">
        <f t="shared" si="54"/>
        <v>11436_1</v>
      </c>
      <c r="F1184" s="31">
        <v>0</v>
      </c>
      <c r="G1184" s="31">
        <v>0</v>
      </c>
      <c r="H1184">
        <f t="shared" si="55"/>
        <v>0</v>
      </c>
      <c r="I1184">
        <f t="shared" si="56"/>
        <v>0</v>
      </c>
    </row>
    <row r="1185" spans="1:9" x14ac:dyDescent="0.25">
      <c r="A1185" s="31" t="s">
        <v>4085</v>
      </c>
      <c r="B1185" s="181">
        <v>11439</v>
      </c>
      <c r="C1185" s="31">
        <v>1</v>
      </c>
      <c r="D1185" s="181">
        <v>3657.4698821299999</v>
      </c>
      <c r="E1185" s="181" t="str">
        <f t="shared" si="54"/>
        <v>11439_1</v>
      </c>
      <c r="F1185" s="31">
        <v>0</v>
      </c>
      <c r="G1185" s="31">
        <v>0</v>
      </c>
      <c r="H1185">
        <f t="shared" si="55"/>
        <v>0</v>
      </c>
      <c r="I1185">
        <f t="shared" si="56"/>
        <v>0</v>
      </c>
    </row>
    <row r="1186" spans="1:9" x14ac:dyDescent="0.25">
      <c r="A1186" s="31" t="s">
        <v>4088</v>
      </c>
      <c r="B1186" s="181">
        <v>11439</v>
      </c>
      <c r="C1186" s="31">
        <v>2</v>
      </c>
      <c r="D1186" s="181">
        <v>5361.1640710199999</v>
      </c>
      <c r="E1186" s="181" t="str">
        <f t="shared" si="54"/>
        <v>11439_2</v>
      </c>
      <c r="F1186" s="31">
        <v>0</v>
      </c>
      <c r="G1186" s="31">
        <v>0</v>
      </c>
      <c r="H1186">
        <f t="shared" si="55"/>
        <v>0</v>
      </c>
      <c r="I1186">
        <f t="shared" si="56"/>
        <v>0</v>
      </c>
    </row>
    <row r="1187" spans="1:9" x14ac:dyDescent="0.25">
      <c r="A1187" s="31" t="s">
        <v>4085</v>
      </c>
      <c r="B1187" s="181">
        <v>11443</v>
      </c>
      <c r="C1187" s="31">
        <v>1</v>
      </c>
      <c r="D1187" s="181">
        <v>3643.4908688099999</v>
      </c>
      <c r="E1187" s="181" t="str">
        <f t="shared" si="54"/>
        <v>11443_1</v>
      </c>
      <c r="F1187" s="31">
        <v>0</v>
      </c>
      <c r="G1187" s="31">
        <v>0</v>
      </c>
      <c r="H1187">
        <f t="shared" si="55"/>
        <v>0</v>
      </c>
      <c r="I1187">
        <f t="shared" si="56"/>
        <v>0</v>
      </c>
    </row>
    <row r="1188" spans="1:9" x14ac:dyDescent="0.25">
      <c r="A1188" s="31" t="s">
        <v>4085</v>
      </c>
      <c r="B1188" s="181">
        <v>11454</v>
      </c>
      <c r="C1188" s="31">
        <v>1</v>
      </c>
      <c r="D1188" s="181">
        <v>141.49662789499999</v>
      </c>
      <c r="E1188" s="181" t="str">
        <f t="shared" si="54"/>
        <v>11454_1</v>
      </c>
      <c r="F1188" s="31">
        <v>0</v>
      </c>
      <c r="G1188" s="31">
        <v>0</v>
      </c>
      <c r="H1188">
        <f t="shared" si="55"/>
        <v>0</v>
      </c>
      <c r="I1188">
        <f t="shared" si="56"/>
        <v>0</v>
      </c>
    </row>
    <row r="1189" spans="1:9" x14ac:dyDescent="0.25">
      <c r="A1189" s="31" t="s">
        <v>4085</v>
      </c>
      <c r="B1189" s="181">
        <v>11455</v>
      </c>
      <c r="C1189" s="31">
        <v>1</v>
      </c>
      <c r="D1189" s="181">
        <v>2214.2983222799999</v>
      </c>
      <c r="E1189" s="181" t="str">
        <f t="shared" si="54"/>
        <v>11455_1</v>
      </c>
      <c r="F1189" s="31">
        <v>0</v>
      </c>
      <c r="G1189" s="31">
        <v>0</v>
      </c>
      <c r="H1189">
        <f t="shared" si="55"/>
        <v>0</v>
      </c>
      <c r="I1189">
        <f t="shared" si="56"/>
        <v>0</v>
      </c>
    </row>
    <row r="1190" spans="1:9" x14ac:dyDescent="0.25">
      <c r="A1190" s="31" t="s">
        <v>4088</v>
      </c>
      <c r="B1190" s="181">
        <v>11455</v>
      </c>
      <c r="C1190" s="31">
        <v>2</v>
      </c>
      <c r="D1190" s="181">
        <v>6396.0370032999999</v>
      </c>
      <c r="E1190" s="181" t="str">
        <f t="shared" si="54"/>
        <v>11455_2</v>
      </c>
      <c r="F1190" s="31">
        <v>0</v>
      </c>
      <c r="G1190" s="31">
        <v>0</v>
      </c>
      <c r="H1190">
        <f t="shared" si="55"/>
        <v>0</v>
      </c>
      <c r="I1190">
        <f t="shared" si="56"/>
        <v>0</v>
      </c>
    </row>
    <row r="1191" spans="1:9" x14ac:dyDescent="0.25">
      <c r="A1191" s="31" t="s">
        <v>4085</v>
      </c>
      <c r="B1191" s="181">
        <v>11456</v>
      </c>
      <c r="C1191" s="31">
        <v>1</v>
      </c>
      <c r="D1191" s="181">
        <v>503.59058004399998</v>
      </c>
      <c r="E1191" s="181" t="str">
        <f t="shared" si="54"/>
        <v>11456_1</v>
      </c>
      <c r="F1191" s="31">
        <v>0</v>
      </c>
      <c r="G1191" s="31">
        <v>0</v>
      </c>
      <c r="H1191">
        <f t="shared" si="55"/>
        <v>0</v>
      </c>
      <c r="I1191">
        <f t="shared" si="56"/>
        <v>0</v>
      </c>
    </row>
    <row r="1192" spans="1:9" x14ac:dyDescent="0.25">
      <c r="A1192" s="31" t="s">
        <v>4085</v>
      </c>
      <c r="B1192" s="181">
        <v>11459</v>
      </c>
      <c r="C1192" s="31">
        <v>1</v>
      </c>
      <c r="D1192" s="181">
        <v>4845.8962673300002</v>
      </c>
      <c r="E1192" s="181" t="str">
        <f t="shared" si="54"/>
        <v>11459_1</v>
      </c>
      <c r="F1192" s="31">
        <v>0</v>
      </c>
      <c r="G1192" s="31">
        <v>0</v>
      </c>
      <c r="H1192">
        <f t="shared" si="55"/>
        <v>0</v>
      </c>
      <c r="I1192">
        <f t="shared" si="56"/>
        <v>0</v>
      </c>
    </row>
    <row r="1193" spans="1:9" x14ac:dyDescent="0.25">
      <c r="A1193" s="31" t="s">
        <v>4088</v>
      </c>
      <c r="B1193" s="181">
        <v>11459</v>
      </c>
      <c r="C1193" s="31">
        <v>2</v>
      </c>
      <c r="D1193" s="181">
        <v>4150.0361185700003</v>
      </c>
      <c r="E1193" s="181" t="str">
        <f t="shared" si="54"/>
        <v>11459_2</v>
      </c>
      <c r="F1193" s="31">
        <v>0</v>
      </c>
      <c r="G1193" s="31">
        <v>0</v>
      </c>
      <c r="H1193">
        <f t="shared" si="55"/>
        <v>0</v>
      </c>
      <c r="I1193">
        <f t="shared" si="56"/>
        <v>0</v>
      </c>
    </row>
    <row r="1194" spans="1:9" x14ac:dyDescent="0.25">
      <c r="A1194" s="31" t="s">
        <v>4085</v>
      </c>
      <c r="B1194" s="181">
        <v>11463</v>
      </c>
      <c r="C1194" s="31">
        <v>1</v>
      </c>
      <c r="D1194" s="181">
        <v>4981.5521280800003</v>
      </c>
      <c r="E1194" s="181" t="str">
        <f t="shared" si="54"/>
        <v>11463_1</v>
      </c>
      <c r="F1194" s="31">
        <v>0</v>
      </c>
      <c r="G1194" s="31">
        <v>0</v>
      </c>
      <c r="H1194">
        <f t="shared" si="55"/>
        <v>0</v>
      </c>
      <c r="I1194">
        <f t="shared" si="56"/>
        <v>0</v>
      </c>
    </row>
    <row r="1195" spans="1:9" x14ac:dyDescent="0.25">
      <c r="A1195" s="31" t="s">
        <v>4085</v>
      </c>
      <c r="B1195" s="181">
        <v>11465</v>
      </c>
      <c r="C1195" s="31">
        <v>1</v>
      </c>
      <c r="D1195" s="181">
        <v>3104.10700335</v>
      </c>
      <c r="E1195" s="181" t="str">
        <f t="shared" si="54"/>
        <v>11465_1</v>
      </c>
      <c r="F1195" s="31">
        <v>0</v>
      </c>
      <c r="G1195" s="31">
        <v>0</v>
      </c>
      <c r="H1195">
        <f t="shared" si="55"/>
        <v>0</v>
      </c>
      <c r="I1195">
        <f t="shared" si="56"/>
        <v>0</v>
      </c>
    </row>
    <row r="1196" spans="1:9" x14ac:dyDescent="0.25">
      <c r="A1196" s="31" t="s">
        <v>4085</v>
      </c>
      <c r="B1196" s="181">
        <v>11466</v>
      </c>
      <c r="C1196" s="31">
        <v>1</v>
      </c>
      <c r="D1196" s="181">
        <v>4490.2139350699999</v>
      </c>
      <c r="E1196" s="181" t="str">
        <f t="shared" si="54"/>
        <v>11466_1</v>
      </c>
      <c r="F1196" s="31">
        <v>0</v>
      </c>
      <c r="G1196" s="31">
        <v>1</v>
      </c>
      <c r="H1196">
        <f t="shared" si="55"/>
        <v>0</v>
      </c>
      <c r="I1196" t="str">
        <f t="shared" si="56"/>
        <v>tiivis</v>
      </c>
    </row>
    <row r="1197" spans="1:9" x14ac:dyDescent="0.25">
      <c r="A1197" s="31" t="s">
        <v>4085</v>
      </c>
      <c r="B1197" s="181">
        <v>11467</v>
      </c>
      <c r="C1197" s="31">
        <v>1</v>
      </c>
      <c r="D1197" s="181">
        <v>3437.6935864699999</v>
      </c>
      <c r="E1197" s="181" t="str">
        <f t="shared" si="54"/>
        <v>11467_1</v>
      </c>
      <c r="F1197" s="31">
        <v>0</v>
      </c>
      <c r="G1197" s="31">
        <v>0</v>
      </c>
      <c r="H1197">
        <f t="shared" si="55"/>
        <v>0</v>
      </c>
      <c r="I1197">
        <f t="shared" si="56"/>
        <v>0</v>
      </c>
    </row>
    <row r="1198" spans="1:9" x14ac:dyDescent="0.25">
      <c r="A1198" s="31" t="s">
        <v>4085</v>
      </c>
      <c r="B1198" s="181">
        <v>11468</v>
      </c>
      <c r="C1198" s="31">
        <v>1</v>
      </c>
      <c r="D1198" s="181">
        <v>2528.4882252900002</v>
      </c>
      <c r="E1198" s="181" t="str">
        <f t="shared" si="54"/>
        <v>11468_1</v>
      </c>
      <c r="F1198" s="31">
        <v>0</v>
      </c>
      <c r="G1198" s="31">
        <v>0</v>
      </c>
      <c r="H1198">
        <f t="shared" si="55"/>
        <v>0</v>
      </c>
      <c r="I1198">
        <f t="shared" si="56"/>
        <v>0</v>
      </c>
    </row>
    <row r="1199" spans="1:9" x14ac:dyDescent="0.25">
      <c r="A1199" s="31" t="s">
        <v>4085</v>
      </c>
      <c r="B1199" s="181">
        <v>11471</v>
      </c>
      <c r="C1199" s="31">
        <v>1</v>
      </c>
      <c r="D1199" s="181">
        <v>3420.88731474</v>
      </c>
      <c r="E1199" s="181" t="str">
        <f t="shared" si="54"/>
        <v>11471_1</v>
      </c>
      <c r="F1199" s="31">
        <v>0</v>
      </c>
      <c r="G1199" s="31">
        <v>0</v>
      </c>
      <c r="H1199">
        <f t="shared" si="55"/>
        <v>0</v>
      </c>
      <c r="I1199">
        <f t="shared" si="56"/>
        <v>0</v>
      </c>
    </row>
    <row r="1200" spans="1:9" x14ac:dyDescent="0.25">
      <c r="A1200" s="31" t="s">
        <v>4085</v>
      </c>
      <c r="B1200" s="181">
        <v>11473</v>
      </c>
      <c r="C1200" s="31">
        <v>1</v>
      </c>
      <c r="D1200" s="181">
        <v>3387.9021235</v>
      </c>
      <c r="E1200" s="181" t="str">
        <f t="shared" si="54"/>
        <v>11473_1</v>
      </c>
      <c r="F1200" s="31">
        <v>0</v>
      </c>
      <c r="G1200" s="31">
        <v>0</v>
      </c>
      <c r="H1200">
        <f t="shared" si="55"/>
        <v>0</v>
      </c>
      <c r="I1200">
        <f t="shared" si="56"/>
        <v>0</v>
      </c>
    </row>
    <row r="1201" spans="1:9" x14ac:dyDescent="0.25">
      <c r="A1201" s="31" t="s">
        <v>4085</v>
      </c>
      <c r="B1201" s="181">
        <v>11475</v>
      </c>
      <c r="C1201" s="31">
        <v>1</v>
      </c>
      <c r="D1201" s="181">
        <v>4771.7097840099996</v>
      </c>
      <c r="E1201" s="181" t="str">
        <f t="shared" si="54"/>
        <v>11475_1</v>
      </c>
      <c r="F1201" s="31">
        <v>0</v>
      </c>
      <c r="G1201" s="31">
        <v>1</v>
      </c>
      <c r="H1201">
        <f t="shared" si="55"/>
        <v>0</v>
      </c>
      <c r="I1201" t="str">
        <f t="shared" si="56"/>
        <v>tiivis</v>
      </c>
    </row>
    <row r="1202" spans="1:9" x14ac:dyDescent="0.25">
      <c r="A1202" s="31" t="s">
        <v>4088</v>
      </c>
      <c r="B1202" s="181">
        <v>11475</v>
      </c>
      <c r="C1202" s="31">
        <v>2</v>
      </c>
      <c r="D1202" s="181">
        <v>3048.5787627700001</v>
      </c>
      <c r="E1202" s="181" t="str">
        <f t="shared" si="54"/>
        <v>11475_2</v>
      </c>
      <c r="F1202" s="31">
        <v>0</v>
      </c>
      <c r="G1202" s="31">
        <v>0</v>
      </c>
      <c r="H1202">
        <f t="shared" si="55"/>
        <v>0</v>
      </c>
      <c r="I1202">
        <f t="shared" si="56"/>
        <v>0</v>
      </c>
    </row>
    <row r="1203" spans="1:9" x14ac:dyDescent="0.25">
      <c r="A1203" s="31" t="s">
        <v>4085</v>
      </c>
      <c r="B1203" s="181">
        <v>11476</v>
      </c>
      <c r="C1203" s="31">
        <v>1</v>
      </c>
      <c r="D1203" s="181">
        <v>2060.8699723</v>
      </c>
      <c r="E1203" s="181" t="str">
        <f t="shared" si="54"/>
        <v>11476_1</v>
      </c>
      <c r="F1203" s="31">
        <v>0</v>
      </c>
      <c r="G1203" s="31">
        <v>1</v>
      </c>
      <c r="H1203">
        <f t="shared" si="55"/>
        <v>0</v>
      </c>
      <c r="I1203" t="str">
        <f t="shared" si="56"/>
        <v>tiivis</v>
      </c>
    </row>
    <row r="1204" spans="1:9" x14ac:dyDescent="0.25">
      <c r="A1204" s="31" t="s">
        <v>4085</v>
      </c>
      <c r="B1204" s="181">
        <v>11479</v>
      </c>
      <c r="C1204" s="31">
        <v>1</v>
      </c>
      <c r="D1204" s="181">
        <v>6590.6039682099999</v>
      </c>
      <c r="E1204" s="181" t="str">
        <f t="shared" si="54"/>
        <v>11479_1</v>
      </c>
      <c r="F1204" s="31">
        <v>0</v>
      </c>
      <c r="G1204" s="31">
        <v>1</v>
      </c>
      <c r="H1204">
        <f t="shared" si="55"/>
        <v>0</v>
      </c>
      <c r="I1204" t="str">
        <f t="shared" si="56"/>
        <v>tiivis</v>
      </c>
    </row>
    <row r="1205" spans="1:9" x14ac:dyDescent="0.25">
      <c r="A1205" s="31" t="s">
        <v>4085</v>
      </c>
      <c r="B1205" s="181">
        <v>11480</v>
      </c>
      <c r="C1205" s="31">
        <v>1</v>
      </c>
      <c r="D1205" s="181">
        <v>5947.7038707600004</v>
      </c>
      <c r="E1205" s="181" t="str">
        <f t="shared" si="54"/>
        <v>11480_1</v>
      </c>
      <c r="F1205" s="31">
        <v>0</v>
      </c>
      <c r="G1205" s="31">
        <v>1</v>
      </c>
      <c r="H1205">
        <f t="shared" si="55"/>
        <v>0</v>
      </c>
      <c r="I1205" t="str">
        <f t="shared" si="56"/>
        <v>tiivis</v>
      </c>
    </row>
    <row r="1206" spans="1:9" x14ac:dyDescent="0.25">
      <c r="A1206" s="31" t="s">
        <v>4085</v>
      </c>
      <c r="B1206" s="181">
        <v>11483</v>
      </c>
      <c r="C1206" s="31">
        <v>1</v>
      </c>
      <c r="D1206" s="181">
        <v>5166.9572510799999</v>
      </c>
      <c r="E1206" s="181" t="str">
        <f t="shared" si="54"/>
        <v>11483_1</v>
      </c>
      <c r="F1206" s="31">
        <v>0</v>
      </c>
      <c r="G1206" s="31">
        <v>0</v>
      </c>
      <c r="H1206">
        <f t="shared" si="55"/>
        <v>0</v>
      </c>
      <c r="I1206">
        <f t="shared" si="56"/>
        <v>0</v>
      </c>
    </row>
    <row r="1207" spans="1:9" x14ac:dyDescent="0.25">
      <c r="A1207" s="31" t="s">
        <v>4085</v>
      </c>
      <c r="B1207" s="181">
        <v>11485</v>
      </c>
      <c r="C1207" s="31">
        <v>1</v>
      </c>
      <c r="D1207" s="181">
        <v>2209.1974215700002</v>
      </c>
      <c r="E1207" s="181" t="str">
        <f t="shared" si="54"/>
        <v>11485_1</v>
      </c>
      <c r="F1207" s="31">
        <v>0</v>
      </c>
      <c r="G1207" s="31">
        <v>0</v>
      </c>
      <c r="H1207">
        <f t="shared" si="55"/>
        <v>0</v>
      </c>
      <c r="I1207">
        <f t="shared" si="56"/>
        <v>0</v>
      </c>
    </row>
    <row r="1208" spans="1:9" x14ac:dyDescent="0.25">
      <c r="A1208" s="31" t="s">
        <v>4085</v>
      </c>
      <c r="B1208" s="181">
        <v>11487</v>
      </c>
      <c r="C1208" s="31">
        <v>1</v>
      </c>
      <c r="D1208" s="181">
        <v>3510.9380684100001</v>
      </c>
      <c r="E1208" s="181" t="str">
        <f t="shared" si="54"/>
        <v>11487_1</v>
      </c>
      <c r="F1208" s="31">
        <v>0</v>
      </c>
      <c r="G1208" s="31">
        <v>0</v>
      </c>
      <c r="H1208">
        <f t="shared" si="55"/>
        <v>0</v>
      </c>
      <c r="I1208">
        <f t="shared" si="56"/>
        <v>0</v>
      </c>
    </row>
    <row r="1209" spans="1:9" x14ac:dyDescent="0.25">
      <c r="A1209" s="31" t="s">
        <v>4085</v>
      </c>
      <c r="B1209" s="181">
        <v>11489</v>
      </c>
      <c r="C1209" s="31">
        <v>1</v>
      </c>
      <c r="D1209" s="181">
        <v>3588.6829349200002</v>
      </c>
      <c r="E1209" s="181" t="str">
        <f t="shared" si="54"/>
        <v>11489_1</v>
      </c>
      <c r="F1209" s="31">
        <v>0</v>
      </c>
      <c r="G1209" s="31">
        <v>0</v>
      </c>
      <c r="H1209">
        <f t="shared" si="55"/>
        <v>0</v>
      </c>
      <c r="I1209">
        <f t="shared" si="56"/>
        <v>0</v>
      </c>
    </row>
    <row r="1210" spans="1:9" x14ac:dyDescent="0.25">
      <c r="A1210" s="31" t="s">
        <v>4088</v>
      </c>
      <c r="B1210" s="181">
        <v>11489</v>
      </c>
      <c r="C1210" s="31">
        <v>2</v>
      </c>
      <c r="D1210" s="181">
        <v>2718.4478987699999</v>
      </c>
      <c r="E1210" s="181" t="str">
        <f t="shared" si="54"/>
        <v>11489_2</v>
      </c>
      <c r="F1210" s="31">
        <v>0</v>
      </c>
      <c r="G1210" s="31">
        <v>0</v>
      </c>
      <c r="H1210">
        <f t="shared" si="55"/>
        <v>0</v>
      </c>
      <c r="I1210">
        <f t="shared" si="56"/>
        <v>0</v>
      </c>
    </row>
    <row r="1211" spans="1:9" x14ac:dyDescent="0.25">
      <c r="A1211" s="31" t="s">
        <v>4085</v>
      </c>
      <c r="B1211" s="181">
        <v>11490</v>
      </c>
      <c r="C1211" s="31">
        <v>1</v>
      </c>
      <c r="D1211" s="181">
        <v>932.69556287399996</v>
      </c>
      <c r="E1211" s="181" t="str">
        <f t="shared" si="54"/>
        <v>11490_1</v>
      </c>
      <c r="F1211" s="31">
        <v>0</v>
      </c>
      <c r="G1211" s="31">
        <v>0</v>
      </c>
      <c r="H1211">
        <f t="shared" si="55"/>
        <v>0</v>
      </c>
      <c r="I1211">
        <f t="shared" si="56"/>
        <v>0</v>
      </c>
    </row>
    <row r="1212" spans="1:9" x14ac:dyDescent="0.25">
      <c r="A1212" s="31" t="s">
        <v>4085</v>
      </c>
      <c r="B1212" s="181">
        <v>11491</v>
      </c>
      <c r="C1212" s="31">
        <v>1</v>
      </c>
      <c r="D1212" s="181">
        <v>2653.0799177499998</v>
      </c>
      <c r="E1212" s="181" t="str">
        <f t="shared" si="54"/>
        <v>11491_1</v>
      </c>
      <c r="F1212" s="31">
        <v>0</v>
      </c>
      <c r="G1212" s="31">
        <v>0</v>
      </c>
      <c r="H1212">
        <f t="shared" si="55"/>
        <v>0</v>
      </c>
      <c r="I1212">
        <f t="shared" si="56"/>
        <v>0</v>
      </c>
    </row>
    <row r="1213" spans="1:9" x14ac:dyDescent="0.25">
      <c r="A1213" s="31" t="s">
        <v>4088</v>
      </c>
      <c r="B1213" s="181">
        <v>11491</v>
      </c>
      <c r="C1213" s="31">
        <v>2</v>
      </c>
      <c r="D1213" s="181">
        <v>4662.3202407600002</v>
      </c>
      <c r="E1213" s="181" t="str">
        <f t="shared" si="54"/>
        <v>11491_2</v>
      </c>
      <c r="F1213" s="31">
        <v>0</v>
      </c>
      <c r="G1213" s="31">
        <v>0</v>
      </c>
      <c r="H1213">
        <f t="shared" si="55"/>
        <v>0</v>
      </c>
      <c r="I1213">
        <f t="shared" si="56"/>
        <v>0</v>
      </c>
    </row>
    <row r="1214" spans="1:9" x14ac:dyDescent="0.25">
      <c r="A1214" s="31" t="s">
        <v>4085</v>
      </c>
      <c r="B1214" s="181">
        <v>11503</v>
      </c>
      <c r="C1214" s="31">
        <v>1</v>
      </c>
      <c r="D1214" s="181">
        <v>1951.7986567299999</v>
      </c>
      <c r="E1214" s="181" t="str">
        <f t="shared" si="54"/>
        <v>11503_1</v>
      </c>
      <c r="F1214" s="31">
        <v>0</v>
      </c>
      <c r="G1214" s="31">
        <v>0</v>
      </c>
      <c r="H1214">
        <f t="shared" si="55"/>
        <v>0</v>
      </c>
      <c r="I1214">
        <f t="shared" si="56"/>
        <v>0</v>
      </c>
    </row>
    <row r="1215" spans="1:9" x14ac:dyDescent="0.25">
      <c r="A1215" s="31" t="s">
        <v>4085</v>
      </c>
      <c r="B1215" s="181">
        <v>11505</v>
      </c>
      <c r="C1215" s="31">
        <v>1</v>
      </c>
      <c r="D1215" s="181">
        <v>9116.6512611399994</v>
      </c>
      <c r="E1215" s="181" t="str">
        <f t="shared" si="54"/>
        <v>11505_1</v>
      </c>
      <c r="F1215" s="31">
        <v>0</v>
      </c>
      <c r="G1215" s="31">
        <v>1</v>
      </c>
      <c r="H1215">
        <f t="shared" si="55"/>
        <v>0</v>
      </c>
      <c r="I1215" t="str">
        <f t="shared" si="56"/>
        <v>tiivis</v>
      </c>
    </row>
    <row r="1216" spans="1:9" x14ac:dyDescent="0.25">
      <c r="A1216" s="31" t="s">
        <v>4085</v>
      </c>
      <c r="B1216" s="181">
        <v>11507</v>
      </c>
      <c r="C1216" s="31">
        <v>1</v>
      </c>
      <c r="D1216" s="181">
        <v>4044.8264677100001</v>
      </c>
      <c r="E1216" s="181" t="str">
        <f t="shared" si="54"/>
        <v>11507_1</v>
      </c>
      <c r="F1216" s="31">
        <v>0</v>
      </c>
      <c r="G1216" s="31">
        <v>1</v>
      </c>
      <c r="H1216">
        <f t="shared" si="55"/>
        <v>0</v>
      </c>
      <c r="I1216" t="str">
        <f t="shared" si="56"/>
        <v>tiivis</v>
      </c>
    </row>
    <row r="1217" spans="1:9" x14ac:dyDescent="0.25">
      <c r="A1217" s="31" t="s">
        <v>4085</v>
      </c>
      <c r="B1217" s="181">
        <v>11509</v>
      </c>
      <c r="C1217" s="31">
        <v>1</v>
      </c>
      <c r="D1217" s="181">
        <v>6143.2058521500003</v>
      </c>
      <c r="E1217" s="181" t="str">
        <f t="shared" si="54"/>
        <v>11509_1</v>
      </c>
      <c r="F1217" s="31">
        <v>0</v>
      </c>
      <c r="G1217" s="31">
        <v>0</v>
      </c>
      <c r="H1217">
        <f t="shared" si="55"/>
        <v>0</v>
      </c>
      <c r="I1217">
        <f t="shared" si="56"/>
        <v>0</v>
      </c>
    </row>
    <row r="1218" spans="1:9" x14ac:dyDescent="0.25">
      <c r="A1218" s="31" t="s">
        <v>4085</v>
      </c>
      <c r="B1218" s="181">
        <v>11511</v>
      </c>
      <c r="C1218" s="31">
        <v>1</v>
      </c>
      <c r="D1218" s="181">
        <v>2619.2111396300002</v>
      </c>
      <c r="E1218" s="181" t="str">
        <f t="shared" si="54"/>
        <v>11511_1</v>
      </c>
      <c r="F1218" s="31">
        <v>0</v>
      </c>
      <c r="G1218" s="31">
        <v>0</v>
      </c>
      <c r="H1218">
        <f t="shared" si="55"/>
        <v>0</v>
      </c>
      <c r="I1218">
        <f t="shared" si="56"/>
        <v>0</v>
      </c>
    </row>
    <row r="1219" spans="1:9" x14ac:dyDescent="0.25">
      <c r="A1219" s="31" t="s">
        <v>4085</v>
      </c>
      <c r="B1219" s="181">
        <v>11513</v>
      </c>
      <c r="C1219" s="31">
        <v>1</v>
      </c>
      <c r="D1219" s="181">
        <v>5743.1681885999997</v>
      </c>
      <c r="E1219" s="181" t="str">
        <f t="shared" ref="E1219:E1282" si="57">CONCATENATE(B1219,"_",C1219)</f>
        <v>11513_1</v>
      </c>
      <c r="F1219" s="31">
        <v>0</v>
      </c>
      <c r="G1219" s="31">
        <v>0</v>
      </c>
      <c r="H1219">
        <f t="shared" ref="H1219:H1282" si="58">IF(F1219=1,"harva",0)</f>
        <v>0</v>
      </c>
      <c r="I1219">
        <f t="shared" ref="I1219:I1282" si="59">IF(G1219=1,"tiivis",0)</f>
        <v>0</v>
      </c>
    </row>
    <row r="1220" spans="1:9" x14ac:dyDescent="0.25">
      <c r="A1220" s="31" t="s">
        <v>4085</v>
      </c>
      <c r="B1220" s="181">
        <v>11515</v>
      </c>
      <c r="C1220" s="31">
        <v>1</v>
      </c>
      <c r="D1220" s="181">
        <v>4706.2230863100003</v>
      </c>
      <c r="E1220" s="181" t="str">
        <f t="shared" si="57"/>
        <v>11515_1</v>
      </c>
      <c r="F1220" s="31">
        <v>0</v>
      </c>
      <c r="G1220" s="31">
        <v>0</v>
      </c>
      <c r="H1220">
        <f t="shared" si="58"/>
        <v>0</v>
      </c>
      <c r="I1220">
        <f t="shared" si="59"/>
        <v>0</v>
      </c>
    </row>
    <row r="1221" spans="1:9" x14ac:dyDescent="0.25">
      <c r="A1221" s="31" t="s">
        <v>4085</v>
      </c>
      <c r="B1221" s="181">
        <v>11556</v>
      </c>
      <c r="C1221" s="31">
        <v>1</v>
      </c>
      <c r="D1221" s="181">
        <v>6382.73709487</v>
      </c>
      <c r="E1221" s="181" t="str">
        <f t="shared" si="57"/>
        <v>11556_1</v>
      </c>
      <c r="F1221" s="31">
        <v>0</v>
      </c>
      <c r="G1221" s="31">
        <v>1</v>
      </c>
      <c r="H1221">
        <f t="shared" si="58"/>
        <v>0</v>
      </c>
      <c r="I1221" t="str">
        <f t="shared" si="59"/>
        <v>tiivis</v>
      </c>
    </row>
    <row r="1222" spans="1:9" x14ac:dyDescent="0.25">
      <c r="A1222" s="31" t="s">
        <v>4085</v>
      </c>
      <c r="B1222" s="181">
        <v>11557</v>
      </c>
      <c r="C1222" s="31">
        <v>1</v>
      </c>
      <c r="D1222" s="181">
        <v>822.14265573800003</v>
      </c>
      <c r="E1222" s="181" t="str">
        <f t="shared" si="57"/>
        <v>11557_1</v>
      </c>
      <c r="F1222" s="31">
        <v>0</v>
      </c>
      <c r="G1222" s="31">
        <v>1</v>
      </c>
      <c r="H1222">
        <f t="shared" si="58"/>
        <v>0</v>
      </c>
      <c r="I1222" t="str">
        <f t="shared" si="59"/>
        <v>tiivis</v>
      </c>
    </row>
    <row r="1223" spans="1:9" x14ac:dyDescent="0.25">
      <c r="A1223" s="31" t="s">
        <v>4085</v>
      </c>
      <c r="B1223" s="181">
        <v>11568</v>
      </c>
      <c r="C1223" s="31">
        <v>1</v>
      </c>
      <c r="D1223" s="181">
        <v>1479.9431460200001</v>
      </c>
      <c r="E1223" s="181" t="str">
        <f t="shared" si="57"/>
        <v>11568_1</v>
      </c>
      <c r="F1223" s="31">
        <v>0</v>
      </c>
      <c r="G1223" s="31">
        <v>0</v>
      </c>
      <c r="H1223">
        <f t="shared" si="58"/>
        <v>0</v>
      </c>
      <c r="I1223">
        <f t="shared" si="59"/>
        <v>0</v>
      </c>
    </row>
    <row r="1224" spans="1:9" x14ac:dyDescent="0.25">
      <c r="A1224" s="31" t="s">
        <v>4085</v>
      </c>
      <c r="B1224" s="181">
        <v>11571</v>
      </c>
      <c r="C1224" s="31">
        <v>1</v>
      </c>
      <c r="D1224" s="181">
        <v>793.87584655000001</v>
      </c>
      <c r="E1224" s="181" t="str">
        <f t="shared" si="57"/>
        <v>11571_1</v>
      </c>
      <c r="F1224" s="31">
        <v>0</v>
      </c>
      <c r="G1224" s="31">
        <v>0</v>
      </c>
      <c r="H1224">
        <f t="shared" si="58"/>
        <v>0</v>
      </c>
      <c r="I1224">
        <f t="shared" si="59"/>
        <v>0</v>
      </c>
    </row>
    <row r="1225" spans="1:9" x14ac:dyDescent="0.25">
      <c r="A1225" s="31" t="s">
        <v>4085</v>
      </c>
      <c r="B1225" s="181">
        <v>11576</v>
      </c>
      <c r="C1225" s="31">
        <v>1</v>
      </c>
      <c r="D1225" s="181">
        <v>5766.0528192600004</v>
      </c>
      <c r="E1225" s="181" t="str">
        <f t="shared" si="57"/>
        <v>11576_1</v>
      </c>
      <c r="F1225" s="31">
        <v>0</v>
      </c>
      <c r="G1225" s="31">
        <v>0</v>
      </c>
      <c r="H1225">
        <f t="shared" si="58"/>
        <v>0</v>
      </c>
      <c r="I1225">
        <f t="shared" si="59"/>
        <v>0</v>
      </c>
    </row>
    <row r="1226" spans="1:9" x14ac:dyDescent="0.25">
      <c r="A1226" s="31" t="s">
        <v>4085</v>
      </c>
      <c r="B1226" s="181">
        <v>11577</v>
      </c>
      <c r="C1226" s="31">
        <v>1</v>
      </c>
      <c r="D1226" s="181">
        <v>726.96908611499998</v>
      </c>
      <c r="E1226" s="181" t="str">
        <f t="shared" si="57"/>
        <v>11577_1</v>
      </c>
      <c r="F1226" s="31">
        <v>0</v>
      </c>
      <c r="G1226" s="31">
        <v>0</v>
      </c>
      <c r="H1226">
        <f t="shared" si="58"/>
        <v>0</v>
      </c>
      <c r="I1226">
        <f t="shared" si="59"/>
        <v>0</v>
      </c>
    </row>
    <row r="1227" spans="1:9" x14ac:dyDescent="0.25">
      <c r="A1227" s="31" t="s">
        <v>4085</v>
      </c>
      <c r="B1227" s="181">
        <v>11583</v>
      </c>
      <c r="C1227" s="31">
        <v>1</v>
      </c>
      <c r="D1227" s="181">
        <v>1377.8956300100001</v>
      </c>
      <c r="E1227" s="181" t="str">
        <f t="shared" si="57"/>
        <v>11583_1</v>
      </c>
      <c r="F1227" s="31">
        <v>0</v>
      </c>
      <c r="G1227" s="31">
        <v>0</v>
      </c>
      <c r="H1227">
        <f t="shared" si="58"/>
        <v>0</v>
      </c>
      <c r="I1227">
        <f t="shared" si="59"/>
        <v>0</v>
      </c>
    </row>
    <row r="1228" spans="1:9" x14ac:dyDescent="0.25">
      <c r="A1228" s="31" t="s">
        <v>4085</v>
      </c>
      <c r="B1228" s="181">
        <v>11587</v>
      </c>
      <c r="C1228" s="31">
        <v>1</v>
      </c>
      <c r="D1228" s="181">
        <v>1092.4426985600001</v>
      </c>
      <c r="E1228" s="181" t="str">
        <f t="shared" si="57"/>
        <v>11587_1</v>
      </c>
      <c r="F1228" s="31">
        <v>0</v>
      </c>
      <c r="G1228" s="31">
        <v>1</v>
      </c>
      <c r="H1228">
        <f t="shared" si="58"/>
        <v>0</v>
      </c>
      <c r="I1228" t="str">
        <f t="shared" si="59"/>
        <v>tiivis</v>
      </c>
    </row>
    <row r="1229" spans="1:9" x14ac:dyDescent="0.25">
      <c r="A1229" s="31" t="s">
        <v>4085</v>
      </c>
      <c r="B1229" s="181">
        <v>11589</v>
      </c>
      <c r="C1229" s="31">
        <v>1</v>
      </c>
      <c r="D1229" s="181">
        <v>3615.4550405800001</v>
      </c>
      <c r="E1229" s="181" t="str">
        <f t="shared" si="57"/>
        <v>11589_1</v>
      </c>
      <c r="F1229" s="31">
        <v>0</v>
      </c>
      <c r="G1229" s="31">
        <v>1</v>
      </c>
      <c r="H1229">
        <f t="shared" si="58"/>
        <v>0</v>
      </c>
      <c r="I1229" t="str">
        <f t="shared" si="59"/>
        <v>tiivis</v>
      </c>
    </row>
    <row r="1230" spans="1:9" x14ac:dyDescent="0.25">
      <c r="A1230" s="31" t="s">
        <v>4085</v>
      </c>
      <c r="B1230" s="181">
        <v>11591</v>
      </c>
      <c r="C1230" s="31">
        <v>1</v>
      </c>
      <c r="D1230" s="181">
        <v>5293.7502188400003</v>
      </c>
      <c r="E1230" s="181" t="str">
        <f t="shared" si="57"/>
        <v>11591_1</v>
      </c>
      <c r="F1230" s="31">
        <v>0</v>
      </c>
      <c r="G1230" s="31">
        <v>0</v>
      </c>
      <c r="H1230">
        <f t="shared" si="58"/>
        <v>0</v>
      </c>
      <c r="I1230">
        <f t="shared" si="59"/>
        <v>0</v>
      </c>
    </row>
    <row r="1231" spans="1:9" x14ac:dyDescent="0.25">
      <c r="A1231" s="31" t="s">
        <v>4088</v>
      </c>
      <c r="B1231" s="181">
        <v>11591</v>
      </c>
      <c r="C1231" s="31">
        <v>2</v>
      </c>
      <c r="D1231" s="181">
        <v>2664.17837508</v>
      </c>
      <c r="E1231" s="181" t="str">
        <f t="shared" si="57"/>
        <v>11591_2</v>
      </c>
      <c r="F1231" s="31">
        <v>0</v>
      </c>
      <c r="G1231" s="31">
        <v>1</v>
      </c>
      <c r="H1231">
        <f t="shared" si="58"/>
        <v>0</v>
      </c>
      <c r="I1231" t="str">
        <f t="shared" si="59"/>
        <v>tiivis</v>
      </c>
    </row>
    <row r="1232" spans="1:9" x14ac:dyDescent="0.25">
      <c r="A1232" s="31" t="s">
        <v>4085</v>
      </c>
      <c r="B1232" s="181">
        <v>11595</v>
      </c>
      <c r="C1232" s="31">
        <v>1</v>
      </c>
      <c r="D1232" s="181">
        <v>2421.0964936999999</v>
      </c>
      <c r="E1232" s="181" t="str">
        <f t="shared" si="57"/>
        <v>11595_1</v>
      </c>
      <c r="F1232" s="31">
        <v>0</v>
      </c>
      <c r="G1232" s="31">
        <v>1</v>
      </c>
      <c r="H1232">
        <f t="shared" si="58"/>
        <v>0</v>
      </c>
      <c r="I1232" t="str">
        <f t="shared" si="59"/>
        <v>tiivis</v>
      </c>
    </row>
    <row r="1233" spans="1:9" x14ac:dyDescent="0.25">
      <c r="A1233" s="31" t="s">
        <v>4085</v>
      </c>
      <c r="B1233" s="181">
        <v>11605</v>
      </c>
      <c r="C1233" s="31">
        <v>1</v>
      </c>
      <c r="D1233" s="181">
        <v>2841.3815878400001</v>
      </c>
      <c r="E1233" s="181" t="str">
        <f t="shared" si="57"/>
        <v>11605_1</v>
      </c>
      <c r="F1233" s="31">
        <v>0</v>
      </c>
      <c r="G1233" s="31">
        <v>1</v>
      </c>
      <c r="H1233">
        <f t="shared" si="58"/>
        <v>0</v>
      </c>
      <c r="I1233" t="str">
        <f t="shared" si="59"/>
        <v>tiivis</v>
      </c>
    </row>
    <row r="1234" spans="1:9" x14ac:dyDescent="0.25">
      <c r="A1234" s="31" t="s">
        <v>4085</v>
      </c>
      <c r="B1234" s="181">
        <v>11609</v>
      </c>
      <c r="C1234" s="31">
        <v>1</v>
      </c>
      <c r="D1234" s="181">
        <v>3567.0496809599999</v>
      </c>
      <c r="E1234" s="181" t="str">
        <f t="shared" si="57"/>
        <v>11609_1</v>
      </c>
      <c r="F1234" s="31">
        <v>0</v>
      </c>
      <c r="G1234" s="31">
        <v>0</v>
      </c>
      <c r="H1234">
        <f t="shared" si="58"/>
        <v>0</v>
      </c>
      <c r="I1234">
        <f t="shared" si="59"/>
        <v>0</v>
      </c>
    </row>
    <row r="1235" spans="1:9" x14ac:dyDescent="0.25">
      <c r="A1235" s="31" t="s">
        <v>4085</v>
      </c>
      <c r="B1235" s="181">
        <v>11610</v>
      </c>
      <c r="C1235" s="31">
        <v>1</v>
      </c>
      <c r="D1235" s="181">
        <v>2235.1790186200001</v>
      </c>
      <c r="E1235" s="181" t="str">
        <f t="shared" si="57"/>
        <v>11610_1</v>
      </c>
      <c r="F1235" s="31">
        <v>0</v>
      </c>
      <c r="G1235" s="31">
        <v>0</v>
      </c>
      <c r="H1235">
        <f t="shared" si="58"/>
        <v>0</v>
      </c>
      <c r="I1235">
        <f t="shared" si="59"/>
        <v>0</v>
      </c>
    </row>
    <row r="1236" spans="1:9" x14ac:dyDescent="0.25">
      <c r="A1236" s="31" t="s">
        <v>4085</v>
      </c>
      <c r="B1236" s="181">
        <v>11615</v>
      </c>
      <c r="C1236" s="31">
        <v>1</v>
      </c>
      <c r="D1236" s="181">
        <v>2655.87158279</v>
      </c>
      <c r="E1236" s="181" t="str">
        <f t="shared" si="57"/>
        <v>11615_1</v>
      </c>
      <c r="F1236" s="31">
        <v>0</v>
      </c>
      <c r="G1236" s="31">
        <v>0</v>
      </c>
      <c r="H1236">
        <f t="shared" si="58"/>
        <v>0</v>
      </c>
      <c r="I1236">
        <f t="shared" si="59"/>
        <v>0</v>
      </c>
    </row>
    <row r="1237" spans="1:9" x14ac:dyDescent="0.25">
      <c r="A1237" s="31" t="s">
        <v>4085</v>
      </c>
      <c r="B1237" s="181">
        <v>11617</v>
      </c>
      <c r="C1237" s="31">
        <v>1</v>
      </c>
      <c r="D1237" s="181">
        <v>5910.0306292900004</v>
      </c>
      <c r="E1237" s="181" t="str">
        <f t="shared" si="57"/>
        <v>11617_1</v>
      </c>
      <c r="F1237" s="31">
        <v>0</v>
      </c>
      <c r="G1237" s="31">
        <v>0</v>
      </c>
      <c r="H1237">
        <f t="shared" si="58"/>
        <v>0</v>
      </c>
      <c r="I1237">
        <f t="shared" si="59"/>
        <v>0</v>
      </c>
    </row>
    <row r="1238" spans="1:9" x14ac:dyDescent="0.25">
      <c r="A1238" s="31" t="s">
        <v>4085</v>
      </c>
      <c r="B1238" s="181">
        <v>11619</v>
      </c>
      <c r="C1238" s="31">
        <v>1</v>
      </c>
      <c r="D1238" s="181">
        <v>1484.9430263199999</v>
      </c>
      <c r="E1238" s="181" t="str">
        <f t="shared" si="57"/>
        <v>11619_1</v>
      </c>
      <c r="F1238" s="31">
        <v>0</v>
      </c>
      <c r="G1238" s="31">
        <v>0</v>
      </c>
      <c r="H1238">
        <f t="shared" si="58"/>
        <v>0</v>
      </c>
      <c r="I1238">
        <f t="shared" si="59"/>
        <v>0</v>
      </c>
    </row>
    <row r="1239" spans="1:9" x14ac:dyDescent="0.25">
      <c r="A1239" s="31" t="s">
        <v>4085</v>
      </c>
      <c r="B1239" s="181">
        <v>11623</v>
      </c>
      <c r="C1239" s="31">
        <v>1</v>
      </c>
      <c r="D1239" s="181">
        <v>5284.7061244200004</v>
      </c>
      <c r="E1239" s="181" t="str">
        <f t="shared" si="57"/>
        <v>11623_1</v>
      </c>
      <c r="F1239" s="31">
        <v>0</v>
      </c>
      <c r="G1239" s="31">
        <v>0</v>
      </c>
      <c r="H1239">
        <f t="shared" si="58"/>
        <v>0</v>
      </c>
      <c r="I1239">
        <f t="shared" si="59"/>
        <v>0</v>
      </c>
    </row>
    <row r="1240" spans="1:9" x14ac:dyDescent="0.25">
      <c r="A1240" s="31" t="s">
        <v>4085</v>
      </c>
      <c r="B1240" s="181">
        <v>11624</v>
      </c>
      <c r="C1240" s="31">
        <v>1</v>
      </c>
      <c r="D1240" s="181">
        <v>5880.80808093</v>
      </c>
      <c r="E1240" s="181" t="str">
        <f t="shared" si="57"/>
        <v>11624_1</v>
      </c>
      <c r="F1240" s="31">
        <v>0</v>
      </c>
      <c r="G1240" s="31">
        <v>1</v>
      </c>
      <c r="H1240">
        <f t="shared" si="58"/>
        <v>0</v>
      </c>
      <c r="I1240" t="str">
        <f t="shared" si="59"/>
        <v>tiivis</v>
      </c>
    </row>
    <row r="1241" spans="1:9" x14ac:dyDescent="0.25">
      <c r="A1241" s="31" t="s">
        <v>4085</v>
      </c>
      <c r="B1241" s="181">
        <v>11625</v>
      </c>
      <c r="C1241" s="31">
        <v>1</v>
      </c>
      <c r="D1241" s="181">
        <v>1294.73897932</v>
      </c>
      <c r="E1241" s="181" t="str">
        <f t="shared" si="57"/>
        <v>11625_1</v>
      </c>
      <c r="F1241" s="31">
        <v>0</v>
      </c>
      <c r="G1241" s="31">
        <v>0</v>
      </c>
      <c r="H1241">
        <f t="shared" si="58"/>
        <v>0</v>
      </c>
      <c r="I1241">
        <f t="shared" si="59"/>
        <v>0</v>
      </c>
    </row>
    <row r="1242" spans="1:9" x14ac:dyDescent="0.25">
      <c r="A1242" s="31" t="s">
        <v>4085</v>
      </c>
      <c r="B1242" s="181">
        <v>11633</v>
      </c>
      <c r="C1242" s="31">
        <v>1</v>
      </c>
      <c r="D1242" s="181">
        <v>2718.3548370799999</v>
      </c>
      <c r="E1242" s="181" t="str">
        <f t="shared" si="57"/>
        <v>11633_1</v>
      </c>
      <c r="F1242" s="31">
        <v>0</v>
      </c>
      <c r="G1242" s="31">
        <v>0</v>
      </c>
      <c r="H1242">
        <f t="shared" si="58"/>
        <v>0</v>
      </c>
      <c r="I1242">
        <f t="shared" si="59"/>
        <v>0</v>
      </c>
    </row>
    <row r="1243" spans="1:9" x14ac:dyDescent="0.25">
      <c r="A1243" s="31" t="s">
        <v>4085</v>
      </c>
      <c r="B1243" s="181">
        <v>11634</v>
      </c>
      <c r="C1243" s="31">
        <v>1</v>
      </c>
      <c r="D1243" s="181">
        <v>576.15176930500002</v>
      </c>
      <c r="E1243" s="181" t="str">
        <f t="shared" si="57"/>
        <v>11634_1</v>
      </c>
      <c r="F1243" s="31">
        <v>0</v>
      </c>
      <c r="G1243" s="31">
        <v>0</v>
      </c>
      <c r="H1243">
        <f t="shared" si="58"/>
        <v>0</v>
      </c>
      <c r="I1243">
        <f t="shared" si="59"/>
        <v>0</v>
      </c>
    </row>
    <row r="1244" spans="1:9" x14ac:dyDescent="0.25">
      <c r="A1244" s="31" t="s">
        <v>4085</v>
      </c>
      <c r="B1244" s="181">
        <v>11636</v>
      </c>
      <c r="C1244" s="31">
        <v>1</v>
      </c>
      <c r="D1244" s="181">
        <v>8879.6184461600005</v>
      </c>
      <c r="E1244" s="181" t="str">
        <f t="shared" si="57"/>
        <v>11636_1</v>
      </c>
      <c r="F1244" s="31">
        <v>0</v>
      </c>
      <c r="G1244" s="31">
        <v>0</v>
      </c>
      <c r="H1244">
        <f t="shared" si="58"/>
        <v>0</v>
      </c>
      <c r="I1244">
        <f t="shared" si="59"/>
        <v>0</v>
      </c>
    </row>
    <row r="1245" spans="1:9" x14ac:dyDescent="0.25">
      <c r="A1245" s="31" t="s">
        <v>4085</v>
      </c>
      <c r="B1245" s="181">
        <v>11645</v>
      </c>
      <c r="C1245" s="31">
        <v>1</v>
      </c>
      <c r="D1245" s="181">
        <v>4173.7979952599999</v>
      </c>
      <c r="E1245" s="181" t="str">
        <f t="shared" si="57"/>
        <v>11645_1</v>
      </c>
      <c r="F1245" s="31">
        <v>0</v>
      </c>
      <c r="G1245" s="31">
        <v>0</v>
      </c>
      <c r="H1245">
        <f t="shared" si="58"/>
        <v>0</v>
      </c>
      <c r="I1245">
        <f t="shared" si="59"/>
        <v>0</v>
      </c>
    </row>
    <row r="1246" spans="1:9" x14ac:dyDescent="0.25">
      <c r="A1246" s="31" t="s">
        <v>4085</v>
      </c>
      <c r="B1246" s="181">
        <v>11667</v>
      </c>
      <c r="C1246" s="31">
        <v>1</v>
      </c>
      <c r="D1246" s="181">
        <v>192.071861635</v>
      </c>
      <c r="E1246" s="181" t="str">
        <f t="shared" si="57"/>
        <v>11667_1</v>
      </c>
      <c r="F1246" s="31">
        <v>0</v>
      </c>
      <c r="G1246" s="31">
        <v>1</v>
      </c>
      <c r="H1246">
        <f t="shared" si="58"/>
        <v>0</v>
      </c>
      <c r="I1246" t="str">
        <f t="shared" si="59"/>
        <v>tiivis</v>
      </c>
    </row>
    <row r="1247" spans="1:9" x14ac:dyDescent="0.25">
      <c r="A1247" s="31" t="s">
        <v>4085</v>
      </c>
      <c r="B1247" s="181">
        <v>11671</v>
      </c>
      <c r="C1247" s="31">
        <v>1</v>
      </c>
      <c r="D1247" s="181">
        <v>4048.8520817899998</v>
      </c>
      <c r="E1247" s="181" t="str">
        <f t="shared" si="57"/>
        <v>11671_1</v>
      </c>
      <c r="F1247" s="31">
        <v>0</v>
      </c>
      <c r="G1247" s="31">
        <v>1</v>
      </c>
      <c r="H1247">
        <f t="shared" si="58"/>
        <v>0</v>
      </c>
      <c r="I1247" t="str">
        <f t="shared" si="59"/>
        <v>tiivis</v>
      </c>
    </row>
    <row r="1248" spans="1:9" x14ac:dyDescent="0.25">
      <c r="A1248" s="31" t="s">
        <v>4085</v>
      </c>
      <c r="B1248" s="181">
        <v>11673</v>
      </c>
      <c r="C1248" s="31">
        <v>1</v>
      </c>
      <c r="D1248" s="181">
        <v>7705.9155331299999</v>
      </c>
      <c r="E1248" s="181" t="str">
        <f t="shared" si="57"/>
        <v>11673_1</v>
      </c>
      <c r="F1248" s="31">
        <v>0</v>
      </c>
      <c r="G1248" s="31">
        <v>0</v>
      </c>
      <c r="H1248">
        <f t="shared" si="58"/>
        <v>0</v>
      </c>
      <c r="I1248">
        <f t="shared" si="59"/>
        <v>0</v>
      </c>
    </row>
    <row r="1249" spans="1:9" x14ac:dyDescent="0.25">
      <c r="A1249" s="31" t="s">
        <v>4085</v>
      </c>
      <c r="B1249" s="181">
        <v>11674</v>
      </c>
      <c r="C1249" s="31">
        <v>1</v>
      </c>
      <c r="D1249" s="181">
        <v>333.89320763299997</v>
      </c>
      <c r="E1249" s="181" t="str">
        <f t="shared" si="57"/>
        <v>11674_1</v>
      </c>
      <c r="F1249" s="31">
        <v>0</v>
      </c>
      <c r="G1249" s="31">
        <v>0</v>
      </c>
      <c r="H1249">
        <f t="shared" si="58"/>
        <v>0</v>
      </c>
      <c r="I1249">
        <f t="shared" si="59"/>
        <v>0</v>
      </c>
    </row>
    <row r="1250" spans="1:9" x14ac:dyDescent="0.25">
      <c r="A1250" s="31" t="s">
        <v>4085</v>
      </c>
      <c r="B1250" s="181">
        <v>11675</v>
      </c>
      <c r="C1250" s="31">
        <v>1</v>
      </c>
      <c r="D1250" s="181">
        <v>6554.5098511699998</v>
      </c>
      <c r="E1250" s="181" t="str">
        <f t="shared" si="57"/>
        <v>11675_1</v>
      </c>
      <c r="F1250" s="31">
        <v>0</v>
      </c>
      <c r="G1250" s="31">
        <v>0</v>
      </c>
      <c r="H1250">
        <f t="shared" si="58"/>
        <v>0</v>
      </c>
      <c r="I1250">
        <f t="shared" si="59"/>
        <v>0</v>
      </c>
    </row>
    <row r="1251" spans="1:9" x14ac:dyDescent="0.25">
      <c r="A1251" s="31" t="s">
        <v>4085</v>
      </c>
      <c r="B1251" s="181">
        <v>11677</v>
      </c>
      <c r="C1251" s="31">
        <v>1</v>
      </c>
      <c r="D1251" s="181">
        <v>2383.33697222</v>
      </c>
      <c r="E1251" s="181" t="str">
        <f t="shared" si="57"/>
        <v>11677_1</v>
      </c>
      <c r="F1251" s="31">
        <v>0</v>
      </c>
      <c r="G1251" s="31">
        <v>0</v>
      </c>
      <c r="H1251">
        <f t="shared" si="58"/>
        <v>0</v>
      </c>
      <c r="I1251">
        <f t="shared" si="59"/>
        <v>0</v>
      </c>
    </row>
    <row r="1252" spans="1:9" x14ac:dyDescent="0.25">
      <c r="A1252" s="31" t="s">
        <v>4085</v>
      </c>
      <c r="B1252" s="181">
        <v>11679</v>
      </c>
      <c r="C1252" s="31">
        <v>1</v>
      </c>
      <c r="D1252" s="181">
        <v>2982.5836862299998</v>
      </c>
      <c r="E1252" s="181" t="str">
        <f t="shared" si="57"/>
        <v>11679_1</v>
      </c>
      <c r="F1252" s="31">
        <v>0</v>
      </c>
      <c r="G1252" s="31">
        <v>0</v>
      </c>
      <c r="H1252">
        <f t="shared" si="58"/>
        <v>0</v>
      </c>
      <c r="I1252">
        <f t="shared" si="59"/>
        <v>0</v>
      </c>
    </row>
    <row r="1253" spans="1:9" x14ac:dyDescent="0.25">
      <c r="A1253" s="31" t="s">
        <v>4088</v>
      </c>
      <c r="B1253" s="181">
        <v>11679</v>
      </c>
      <c r="C1253" s="31">
        <v>2</v>
      </c>
      <c r="D1253" s="181">
        <v>4317.5363760199998</v>
      </c>
      <c r="E1253" s="181" t="str">
        <f t="shared" si="57"/>
        <v>11679_2</v>
      </c>
      <c r="F1253" s="31">
        <v>0</v>
      </c>
      <c r="G1253" s="31">
        <v>0</v>
      </c>
      <c r="H1253">
        <f t="shared" si="58"/>
        <v>0</v>
      </c>
      <c r="I1253">
        <f t="shared" si="59"/>
        <v>0</v>
      </c>
    </row>
    <row r="1254" spans="1:9" x14ac:dyDescent="0.25">
      <c r="A1254" s="31" t="s">
        <v>4078</v>
      </c>
      <c r="B1254" s="181">
        <v>11679</v>
      </c>
      <c r="C1254" s="31">
        <v>3</v>
      </c>
      <c r="D1254" s="181">
        <v>2352.33712853</v>
      </c>
      <c r="E1254" s="181" t="str">
        <f t="shared" si="57"/>
        <v>11679_3</v>
      </c>
      <c r="F1254" s="31">
        <v>0</v>
      </c>
      <c r="G1254" s="31">
        <v>0</v>
      </c>
      <c r="H1254">
        <f t="shared" si="58"/>
        <v>0</v>
      </c>
      <c r="I1254">
        <f t="shared" si="59"/>
        <v>0</v>
      </c>
    </row>
    <row r="1255" spans="1:9" x14ac:dyDescent="0.25">
      <c r="A1255" s="31" t="s">
        <v>4085</v>
      </c>
      <c r="B1255" s="181">
        <v>11683</v>
      </c>
      <c r="C1255" s="31">
        <v>1</v>
      </c>
      <c r="D1255" s="181">
        <v>3602.0402294700002</v>
      </c>
      <c r="E1255" s="181" t="str">
        <f t="shared" si="57"/>
        <v>11683_1</v>
      </c>
      <c r="F1255" s="31">
        <v>0</v>
      </c>
      <c r="G1255" s="31">
        <v>0</v>
      </c>
      <c r="H1255">
        <f t="shared" si="58"/>
        <v>0</v>
      </c>
      <c r="I1255">
        <f t="shared" si="59"/>
        <v>0</v>
      </c>
    </row>
    <row r="1256" spans="1:9" x14ac:dyDescent="0.25">
      <c r="A1256" s="31" t="s">
        <v>4085</v>
      </c>
      <c r="B1256" s="181">
        <v>11685</v>
      </c>
      <c r="C1256" s="31">
        <v>1</v>
      </c>
      <c r="D1256" s="181">
        <v>4548.7551033500004</v>
      </c>
      <c r="E1256" s="181" t="str">
        <f t="shared" si="57"/>
        <v>11685_1</v>
      </c>
      <c r="F1256" s="31">
        <v>0</v>
      </c>
      <c r="G1256" s="31">
        <v>0</v>
      </c>
      <c r="H1256">
        <f t="shared" si="58"/>
        <v>0</v>
      </c>
      <c r="I1256">
        <f t="shared" si="59"/>
        <v>0</v>
      </c>
    </row>
    <row r="1257" spans="1:9" x14ac:dyDescent="0.25">
      <c r="A1257" s="31" t="s">
        <v>4085</v>
      </c>
      <c r="B1257" s="181">
        <v>11687</v>
      </c>
      <c r="C1257" s="31">
        <v>1</v>
      </c>
      <c r="D1257" s="181">
        <v>2404.8586109600001</v>
      </c>
      <c r="E1257" s="181" t="str">
        <f t="shared" si="57"/>
        <v>11687_1</v>
      </c>
      <c r="F1257" s="31">
        <v>0</v>
      </c>
      <c r="G1257" s="31">
        <v>1</v>
      </c>
      <c r="H1257">
        <f t="shared" si="58"/>
        <v>0</v>
      </c>
      <c r="I1257" t="str">
        <f t="shared" si="59"/>
        <v>tiivis</v>
      </c>
    </row>
    <row r="1258" spans="1:9" x14ac:dyDescent="0.25">
      <c r="A1258" s="31" t="s">
        <v>4085</v>
      </c>
      <c r="B1258" s="181">
        <v>11689</v>
      </c>
      <c r="C1258" s="31">
        <v>1</v>
      </c>
      <c r="D1258" s="181">
        <v>5740.2234272599999</v>
      </c>
      <c r="E1258" s="181" t="str">
        <f t="shared" si="57"/>
        <v>11689_1</v>
      </c>
      <c r="F1258" s="31">
        <v>0</v>
      </c>
      <c r="G1258" s="31">
        <v>1</v>
      </c>
      <c r="H1258">
        <f t="shared" si="58"/>
        <v>0</v>
      </c>
      <c r="I1258" t="str">
        <f t="shared" si="59"/>
        <v>tiivis</v>
      </c>
    </row>
    <row r="1259" spans="1:9" x14ac:dyDescent="0.25">
      <c r="A1259" s="31" t="s">
        <v>4088</v>
      </c>
      <c r="B1259" s="181">
        <v>11689</v>
      </c>
      <c r="C1259" s="31">
        <v>2</v>
      </c>
      <c r="D1259" s="181">
        <v>3750.1702206999998</v>
      </c>
      <c r="E1259" s="181" t="str">
        <f t="shared" si="57"/>
        <v>11689_2</v>
      </c>
      <c r="F1259" s="31">
        <v>0</v>
      </c>
      <c r="G1259" s="31">
        <v>1</v>
      </c>
      <c r="H1259">
        <f t="shared" si="58"/>
        <v>0</v>
      </c>
      <c r="I1259" t="str">
        <f t="shared" si="59"/>
        <v>tiivis</v>
      </c>
    </row>
    <row r="1260" spans="1:9" x14ac:dyDescent="0.25">
      <c r="A1260" s="31" t="s">
        <v>4085</v>
      </c>
      <c r="B1260" s="181">
        <v>11693</v>
      </c>
      <c r="C1260" s="31">
        <v>1</v>
      </c>
      <c r="D1260" s="181">
        <v>2372.06998325</v>
      </c>
      <c r="E1260" s="181" t="str">
        <f t="shared" si="57"/>
        <v>11693_1</v>
      </c>
      <c r="F1260" s="31">
        <v>0</v>
      </c>
      <c r="G1260" s="31">
        <v>0</v>
      </c>
      <c r="H1260">
        <f t="shared" si="58"/>
        <v>0</v>
      </c>
      <c r="I1260">
        <f t="shared" si="59"/>
        <v>0</v>
      </c>
    </row>
    <row r="1261" spans="1:9" x14ac:dyDescent="0.25">
      <c r="A1261" s="31" t="s">
        <v>4085</v>
      </c>
      <c r="B1261" s="181">
        <v>11694</v>
      </c>
      <c r="C1261" s="31">
        <v>1</v>
      </c>
      <c r="D1261" s="181">
        <v>6912.0845094599999</v>
      </c>
      <c r="E1261" s="181" t="str">
        <f t="shared" si="57"/>
        <v>11694_1</v>
      </c>
      <c r="F1261" s="31">
        <v>0</v>
      </c>
      <c r="G1261" s="31">
        <v>0</v>
      </c>
      <c r="H1261">
        <f t="shared" si="58"/>
        <v>0</v>
      </c>
      <c r="I1261">
        <f t="shared" si="59"/>
        <v>0</v>
      </c>
    </row>
    <row r="1262" spans="1:9" x14ac:dyDescent="0.25">
      <c r="A1262" s="31" t="s">
        <v>4088</v>
      </c>
      <c r="B1262" s="181">
        <v>11694</v>
      </c>
      <c r="C1262" s="31">
        <v>2</v>
      </c>
      <c r="D1262" s="181">
        <v>2210.2930640899999</v>
      </c>
      <c r="E1262" s="181" t="str">
        <f t="shared" si="57"/>
        <v>11694_2</v>
      </c>
      <c r="F1262" s="31">
        <v>0</v>
      </c>
      <c r="G1262" s="31">
        <v>0</v>
      </c>
      <c r="H1262">
        <f t="shared" si="58"/>
        <v>0</v>
      </c>
      <c r="I1262">
        <f t="shared" si="59"/>
        <v>0</v>
      </c>
    </row>
    <row r="1263" spans="1:9" x14ac:dyDescent="0.25">
      <c r="A1263" s="31" t="s">
        <v>4085</v>
      </c>
      <c r="B1263" s="181">
        <v>11695</v>
      </c>
      <c r="C1263" s="31">
        <v>1</v>
      </c>
      <c r="D1263" s="181">
        <v>7627.3447514600002</v>
      </c>
      <c r="E1263" s="181" t="str">
        <f t="shared" si="57"/>
        <v>11695_1</v>
      </c>
      <c r="F1263" s="31">
        <v>0</v>
      </c>
      <c r="G1263" s="31">
        <v>0</v>
      </c>
      <c r="H1263">
        <f t="shared" si="58"/>
        <v>0</v>
      </c>
      <c r="I1263">
        <f t="shared" si="59"/>
        <v>0</v>
      </c>
    </row>
    <row r="1264" spans="1:9" x14ac:dyDescent="0.25">
      <c r="A1264" s="31" t="s">
        <v>4085</v>
      </c>
      <c r="B1264" s="181">
        <v>11697</v>
      </c>
      <c r="C1264" s="31">
        <v>1</v>
      </c>
      <c r="D1264" s="181">
        <v>4362.3390609600001</v>
      </c>
      <c r="E1264" s="181" t="str">
        <f t="shared" si="57"/>
        <v>11697_1</v>
      </c>
      <c r="F1264" s="31">
        <v>0</v>
      </c>
      <c r="G1264" s="31">
        <v>0</v>
      </c>
      <c r="H1264">
        <f t="shared" si="58"/>
        <v>0</v>
      </c>
      <c r="I1264">
        <f t="shared" si="59"/>
        <v>0</v>
      </c>
    </row>
    <row r="1265" spans="1:9" x14ac:dyDescent="0.25">
      <c r="A1265" s="31" t="s">
        <v>4088</v>
      </c>
      <c r="B1265" s="181">
        <v>11697</v>
      </c>
      <c r="C1265" s="31">
        <v>2</v>
      </c>
      <c r="D1265" s="181">
        <v>3706.4889484</v>
      </c>
      <c r="E1265" s="181" t="str">
        <f t="shared" si="57"/>
        <v>11697_2</v>
      </c>
      <c r="F1265" s="31">
        <v>0</v>
      </c>
      <c r="G1265" s="31">
        <v>0</v>
      </c>
      <c r="H1265">
        <f t="shared" si="58"/>
        <v>0</v>
      </c>
      <c r="I1265">
        <f t="shared" si="59"/>
        <v>0</v>
      </c>
    </row>
    <row r="1266" spans="1:9" x14ac:dyDescent="0.25">
      <c r="A1266" s="31" t="s">
        <v>4078</v>
      </c>
      <c r="B1266" s="181">
        <v>11697</v>
      </c>
      <c r="C1266" s="31">
        <v>3</v>
      </c>
      <c r="D1266" s="181">
        <v>1196.4167778200001</v>
      </c>
      <c r="E1266" s="181" t="str">
        <f t="shared" si="57"/>
        <v>11697_3</v>
      </c>
      <c r="F1266" s="31">
        <v>0</v>
      </c>
      <c r="G1266" s="31">
        <v>1</v>
      </c>
      <c r="H1266">
        <f t="shared" si="58"/>
        <v>0</v>
      </c>
      <c r="I1266" t="str">
        <f t="shared" si="59"/>
        <v>tiivis</v>
      </c>
    </row>
    <row r="1267" spans="1:9" x14ac:dyDescent="0.25">
      <c r="A1267" s="31" t="s">
        <v>4085</v>
      </c>
      <c r="B1267" s="181">
        <v>11698</v>
      </c>
      <c r="C1267" s="31">
        <v>1</v>
      </c>
      <c r="D1267" s="181">
        <v>923.20312088100002</v>
      </c>
      <c r="E1267" s="181" t="str">
        <f t="shared" si="57"/>
        <v>11698_1</v>
      </c>
      <c r="F1267" s="31">
        <v>0</v>
      </c>
      <c r="G1267" s="31">
        <v>0</v>
      </c>
      <c r="H1267">
        <f t="shared" si="58"/>
        <v>0</v>
      </c>
      <c r="I1267">
        <f t="shared" si="59"/>
        <v>0</v>
      </c>
    </row>
    <row r="1268" spans="1:9" x14ac:dyDescent="0.25">
      <c r="A1268" s="31" t="s">
        <v>4085</v>
      </c>
      <c r="B1268" s="181">
        <v>11701</v>
      </c>
      <c r="C1268" s="31">
        <v>1</v>
      </c>
      <c r="D1268" s="181">
        <v>4438.3388030699998</v>
      </c>
      <c r="E1268" s="181" t="str">
        <f t="shared" si="57"/>
        <v>11701_1</v>
      </c>
      <c r="F1268" s="31">
        <v>0</v>
      </c>
      <c r="G1268" s="31">
        <v>0</v>
      </c>
      <c r="H1268">
        <f t="shared" si="58"/>
        <v>0</v>
      </c>
      <c r="I1268">
        <f t="shared" si="59"/>
        <v>0</v>
      </c>
    </row>
    <row r="1269" spans="1:9" x14ac:dyDescent="0.25">
      <c r="A1269" s="31" t="s">
        <v>4088</v>
      </c>
      <c r="B1269" s="181">
        <v>11701</v>
      </c>
      <c r="C1269" s="31">
        <v>2</v>
      </c>
      <c r="D1269" s="181">
        <v>5995.4725815199999</v>
      </c>
      <c r="E1269" s="181" t="str">
        <f t="shared" si="57"/>
        <v>11701_2</v>
      </c>
      <c r="F1269" s="31">
        <v>0</v>
      </c>
      <c r="G1269" s="31">
        <v>0</v>
      </c>
      <c r="H1269">
        <f t="shared" si="58"/>
        <v>0</v>
      </c>
      <c r="I1269">
        <f t="shared" si="59"/>
        <v>0</v>
      </c>
    </row>
    <row r="1270" spans="1:9" x14ac:dyDescent="0.25">
      <c r="A1270" s="31" t="s">
        <v>4085</v>
      </c>
      <c r="B1270" s="181">
        <v>11702</v>
      </c>
      <c r="C1270" s="31">
        <v>1</v>
      </c>
      <c r="D1270" s="181">
        <v>4595.4819814499997</v>
      </c>
      <c r="E1270" s="181" t="str">
        <f t="shared" si="57"/>
        <v>11702_1</v>
      </c>
      <c r="F1270" s="31">
        <v>0</v>
      </c>
      <c r="G1270" s="31">
        <v>1</v>
      </c>
      <c r="H1270">
        <f t="shared" si="58"/>
        <v>0</v>
      </c>
      <c r="I1270" t="str">
        <f t="shared" si="59"/>
        <v>tiivis</v>
      </c>
    </row>
    <row r="1271" spans="1:9" x14ac:dyDescent="0.25">
      <c r="A1271" s="31" t="s">
        <v>4085</v>
      </c>
      <c r="B1271" s="181">
        <v>11703</v>
      </c>
      <c r="C1271" s="31">
        <v>1</v>
      </c>
      <c r="D1271" s="181">
        <v>3914.38150369</v>
      </c>
      <c r="E1271" s="181" t="str">
        <f t="shared" si="57"/>
        <v>11703_1</v>
      </c>
      <c r="F1271" s="31">
        <v>0</v>
      </c>
      <c r="G1271" s="31">
        <v>0</v>
      </c>
      <c r="H1271">
        <f t="shared" si="58"/>
        <v>0</v>
      </c>
      <c r="I1271">
        <f t="shared" si="59"/>
        <v>0</v>
      </c>
    </row>
    <row r="1272" spans="1:9" x14ac:dyDescent="0.25">
      <c r="A1272" s="31" t="s">
        <v>4085</v>
      </c>
      <c r="B1272" s="181">
        <v>11705</v>
      </c>
      <c r="C1272" s="31">
        <v>1</v>
      </c>
      <c r="D1272" s="181">
        <v>5895.0485396599997</v>
      </c>
      <c r="E1272" s="181" t="str">
        <f t="shared" si="57"/>
        <v>11705_1</v>
      </c>
      <c r="F1272" s="31">
        <v>0</v>
      </c>
      <c r="G1272" s="31">
        <v>0</v>
      </c>
      <c r="H1272">
        <f t="shared" si="58"/>
        <v>0</v>
      </c>
      <c r="I1272">
        <f t="shared" si="59"/>
        <v>0</v>
      </c>
    </row>
    <row r="1273" spans="1:9" x14ac:dyDescent="0.25">
      <c r="A1273" s="31" t="s">
        <v>4085</v>
      </c>
      <c r="B1273" s="181">
        <v>11707</v>
      </c>
      <c r="C1273" s="31">
        <v>1</v>
      </c>
      <c r="D1273" s="181">
        <v>8477.5355669500004</v>
      </c>
      <c r="E1273" s="181" t="str">
        <f t="shared" si="57"/>
        <v>11707_1</v>
      </c>
      <c r="F1273" s="31">
        <v>0</v>
      </c>
      <c r="G1273" s="31">
        <v>0</v>
      </c>
      <c r="H1273">
        <f t="shared" si="58"/>
        <v>0</v>
      </c>
      <c r="I1273">
        <f t="shared" si="59"/>
        <v>0</v>
      </c>
    </row>
    <row r="1274" spans="1:9" x14ac:dyDescent="0.25">
      <c r="A1274" s="31" t="s">
        <v>4085</v>
      </c>
      <c r="B1274" s="181">
        <v>11708</v>
      </c>
      <c r="C1274" s="31">
        <v>1</v>
      </c>
      <c r="D1274" s="181">
        <v>4376.3547099300004</v>
      </c>
      <c r="E1274" s="181" t="str">
        <f t="shared" si="57"/>
        <v>11708_1</v>
      </c>
      <c r="F1274" s="31">
        <v>0</v>
      </c>
      <c r="G1274" s="31">
        <v>1</v>
      </c>
      <c r="H1274">
        <f t="shared" si="58"/>
        <v>0</v>
      </c>
      <c r="I1274" t="str">
        <f t="shared" si="59"/>
        <v>tiivis</v>
      </c>
    </row>
    <row r="1275" spans="1:9" x14ac:dyDescent="0.25">
      <c r="A1275" s="31" t="s">
        <v>4085</v>
      </c>
      <c r="B1275" s="181">
        <v>11709</v>
      </c>
      <c r="C1275" s="31">
        <v>1</v>
      </c>
      <c r="D1275" s="181">
        <v>3517.0102189099998</v>
      </c>
      <c r="E1275" s="181" t="str">
        <f t="shared" si="57"/>
        <v>11709_1</v>
      </c>
      <c r="F1275" s="31">
        <v>0</v>
      </c>
      <c r="G1275" s="31">
        <v>0</v>
      </c>
      <c r="H1275">
        <f t="shared" si="58"/>
        <v>0</v>
      </c>
      <c r="I1275">
        <f t="shared" si="59"/>
        <v>0</v>
      </c>
    </row>
    <row r="1276" spans="1:9" x14ac:dyDescent="0.25">
      <c r="A1276" s="31" t="s">
        <v>4085</v>
      </c>
      <c r="B1276" s="181">
        <v>11711</v>
      </c>
      <c r="C1276" s="31">
        <v>1</v>
      </c>
      <c r="D1276" s="181">
        <v>1597.51025641</v>
      </c>
      <c r="E1276" s="181" t="str">
        <f t="shared" si="57"/>
        <v>11711_1</v>
      </c>
      <c r="F1276" s="31">
        <v>0</v>
      </c>
      <c r="G1276" s="31">
        <v>1</v>
      </c>
      <c r="H1276">
        <f t="shared" si="58"/>
        <v>0</v>
      </c>
      <c r="I1276" t="str">
        <f t="shared" si="59"/>
        <v>tiivis</v>
      </c>
    </row>
    <row r="1277" spans="1:9" x14ac:dyDescent="0.25">
      <c r="A1277" s="31" t="s">
        <v>4085</v>
      </c>
      <c r="B1277" s="181">
        <v>11712</v>
      </c>
      <c r="C1277" s="31">
        <v>1</v>
      </c>
      <c r="D1277" s="181">
        <v>9619.3249532600003</v>
      </c>
      <c r="E1277" s="181" t="str">
        <f t="shared" si="57"/>
        <v>11712_1</v>
      </c>
      <c r="F1277" s="31">
        <v>0</v>
      </c>
      <c r="G1277" s="31">
        <v>0</v>
      </c>
      <c r="H1277">
        <f t="shared" si="58"/>
        <v>0</v>
      </c>
      <c r="I1277">
        <f t="shared" si="59"/>
        <v>0</v>
      </c>
    </row>
    <row r="1278" spans="1:9" x14ac:dyDescent="0.25">
      <c r="A1278" s="31" t="s">
        <v>4085</v>
      </c>
      <c r="B1278" s="181">
        <v>11713</v>
      </c>
      <c r="C1278" s="31">
        <v>1</v>
      </c>
      <c r="D1278" s="181">
        <v>5557.0188362099998</v>
      </c>
      <c r="E1278" s="181" t="str">
        <f t="shared" si="57"/>
        <v>11713_1</v>
      </c>
      <c r="F1278" s="31">
        <v>0</v>
      </c>
      <c r="G1278" s="31">
        <v>0</v>
      </c>
      <c r="H1278">
        <f t="shared" si="58"/>
        <v>0</v>
      </c>
      <c r="I1278">
        <f t="shared" si="59"/>
        <v>0</v>
      </c>
    </row>
    <row r="1279" spans="1:9" x14ac:dyDescent="0.25">
      <c r="A1279" s="31" t="s">
        <v>4085</v>
      </c>
      <c r="B1279" s="181">
        <v>11715</v>
      </c>
      <c r="C1279" s="31">
        <v>1</v>
      </c>
      <c r="D1279" s="181">
        <v>6822.2787735700003</v>
      </c>
      <c r="E1279" s="181" t="str">
        <f t="shared" si="57"/>
        <v>11715_1</v>
      </c>
      <c r="F1279" s="31">
        <v>0</v>
      </c>
      <c r="G1279" s="31">
        <v>0</v>
      </c>
      <c r="H1279">
        <f t="shared" si="58"/>
        <v>0</v>
      </c>
      <c r="I1279">
        <f t="shared" si="59"/>
        <v>0</v>
      </c>
    </row>
    <row r="1280" spans="1:9" x14ac:dyDescent="0.25">
      <c r="A1280" s="31" t="s">
        <v>4085</v>
      </c>
      <c r="B1280" s="181">
        <v>11717</v>
      </c>
      <c r="C1280" s="31">
        <v>1</v>
      </c>
      <c r="D1280" s="181">
        <v>12121.535109099999</v>
      </c>
      <c r="E1280" s="181" t="str">
        <f t="shared" si="57"/>
        <v>11717_1</v>
      </c>
      <c r="F1280" s="31">
        <v>0</v>
      </c>
      <c r="G1280" s="31">
        <v>0</v>
      </c>
      <c r="H1280">
        <f t="shared" si="58"/>
        <v>0</v>
      </c>
      <c r="I1280">
        <f t="shared" si="59"/>
        <v>0</v>
      </c>
    </row>
    <row r="1281" spans="1:9" x14ac:dyDescent="0.25">
      <c r="A1281" s="31" t="s">
        <v>4085</v>
      </c>
      <c r="B1281" s="181">
        <v>11719</v>
      </c>
      <c r="C1281" s="31">
        <v>1</v>
      </c>
      <c r="D1281" s="181">
        <v>3069.2154193599999</v>
      </c>
      <c r="E1281" s="181" t="str">
        <f t="shared" si="57"/>
        <v>11719_1</v>
      </c>
      <c r="F1281" s="31">
        <v>0</v>
      </c>
      <c r="G1281" s="31">
        <v>0</v>
      </c>
      <c r="H1281">
        <f t="shared" si="58"/>
        <v>0</v>
      </c>
      <c r="I1281">
        <f t="shared" si="59"/>
        <v>0</v>
      </c>
    </row>
    <row r="1282" spans="1:9" x14ac:dyDescent="0.25">
      <c r="A1282" s="31" t="s">
        <v>4085</v>
      </c>
      <c r="B1282" s="181">
        <v>11721</v>
      </c>
      <c r="C1282" s="31">
        <v>1</v>
      </c>
      <c r="D1282" s="181">
        <v>7710.3581779799997</v>
      </c>
      <c r="E1282" s="181" t="str">
        <f t="shared" si="57"/>
        <v>11721_1</v>
      </c>
      <c r="F1282" s="31">
        <v>0</v>
      </c>
      <c r="G1282" s="31">
        <v>0</v>
      </c>
      <c r="H1282">
        <f t="shared" si="58"/>
        <v>0</v>
      </c>
      <c r="I1282">
        <f t="shared" si="59"/>
        <v>0</v>
      </c>
    </row>
    <row r="1283" spans="1:9" x14ac:dyDescent="0.25">
      <c r="A1283" s="31" t="s">
        <v>4085</v>
      </c>
      <c r="B1283" s="181">
        <v>11725</v>
      </c>
      <c r="C1283" s="31">
        <v>1</v>
      </c>
      <c r="D1283" s="181">
        <v>4116.9631076400001</v>
      </c>
      <c r="E1283" s="181" t="str">
        <f t="shared" ref="E1283:E1346" si="60">CONCATENATE(B1283,"_",C1283)</f>
        <v>11725_1</v>
      </c>
      <c r="F1283" s="31">
        <v>0</v>
      </c>
      <c r="G1283" s="31">
        <v>0</v>
      </c>
      <c r="H1283">
        <f t="shared" ref="H1283:H1346" si="61">IF(F1283=1,"harva",0)</f>
        <v>0</v>
      </c>
      <c r="I1283">
        <f t="shared" ref="I1283:I1346" si="62">IF(G1283=1,"tiivis",0)</f>
        <v>0</v>
      </c>
    </row>
    <row r="1284" spans="1:9" x14ac:dyDescent="0.25">
      <c r="A1284" s="31" t="s">
        <v>4085</v>
      </c>
      <c r="B1284" s="181">
        <v>11727</v>
      </c>
      <c r="C1284" s="31">
        <v>1</v>
      </c>
      <c r="D1284" s="181">
        <v>1697.6646022800001</v>
      </c>
      <c r="E1284" s="181" t="str">
        <f t="shared" si="60"/>
        <v>11727_1</v>
      </c>
      <c r="F1284" s="31">
        <v>0</v>
      </c>
      <c r="G1284" s="31">
        <v>1</v>
      </c>
      <c r="H1284">
        <f t="shared" si="61"/>
        <v>0</v>
      </c>
      <c r="I1284" t="str">
        <f t="shared" si="62"/>
        <v>tiivis</v>
      </c>
    </row>
    <row r="1285" spans="1:9" x14ac:dyDescent="0.25">
      <c r="A1285" s="31" t="s">
        <v>4085</v>
      </c>
      <c r="B1285" s="181">
        <v>11729</v>
      </c>
      <c r="C1285" s="31">
        <v>1</v>
      </c>
      <c r="D1285" s="181">
        <v>2769.24623213</v>
      </c>
      <c r="E1285" s="181" t="str">
        <f t="shared" si="60"/>
        <v>11729_1</v>
      </c>
      <c r="F1285" s="31">
        <v>0</v>
      </c>
      <c r="G1285" s="31">
        <v>0</v>
      </c>
      <c r="H1285">
        <f t="shared" si="61"/>
        <v>0</v>
      </c>
      <c r="I1285">
        <f t="shared" si="62"/>
        <v>0</v>
      </c>
    </row>
    <row r="1286" spans="1:9" x14ac:dyDescent="0.25">
      <c r="A1286" s="31" t="s">
        <v>4085</v>
      </c>
      <c r="B1286" s="181">
        <v>11731</v>
      </c>
      <c r="C1286" s="31">
        <v>1</v>
      </c>
      <c r="D1286" s="181">
        <v>9397.3370146800007</v>
      </c>
      <c r="E1286" s="181" t="str">
        <f t="shared" si="60"/>
        <v>11731_1</v>
      </c>
      <c r="F1286" s="31">
        <v>0</v>
      </c>
      <c r="G1286" s="31">
        <v>1</v>
      </c>
      <c r="H1286">
        <f t="shared" si="61"/>
        <v>0</v>
      </c>
      <c r="I1286" t="str">
        <f t="shared" si="62"/>
        <v>tiivis</v>
      </c>
    </row>
    <row r="1287" spans="1:9" x14ac:dyDescent="0.25">
      <c r="A1287" s="31" t="s">
        <v>4085</v>
      </c>
      <c r="B1287" s="181">
        <v>11732</v>
      </c>
      <c r="C1287" s="31">
        <v>1</v>
      </c>
      <c r="D1287" s="181">
        <v>4960.0565639099996</v>
      </c>
      <c r="E1287" s="181" t="str">
        <f t="shared" si="60"/>
        <v>11732_1</v>
      </c>
      <c r="F1287" s="31">
        <v>0</v>
      </c>
      <c r="G1287" s="31">
        <v>0</v>
      </c>
      <c r="H1287">
        <f t="shared" si="61"/>
        <v>0</v>
      </c>
      <c r="I1287">
        <f t="shared" si="62"/>
        <v>0</v>
      </c>
    </row>
    <row r="1288" spans="1:9" x14ac:dyDescent="0.25">
      <c r="A1288" s="31" t="s">
        <v>4085</v>
      </c>
      <c r="B1288" s="181">
        <v>11733</v>
      </c>
      <c r="C1288" s="31">
        <v>1</v>
      </c>
      <c r="D1288" s="181">
        <v>4003.9184167100002</v>
      </c>
      <c r="E1288" s="181" t="str">
        <f t="shared" si="60"/>
        <v>11733_1</v>
      </c>
      <c r="F1288" s="31">
        <v>0</v>
      </c>
      <c r="G1288" s="31">
        <v>0</v>
      </c>
      <c r="H1288">
        <f t="shared" si="61"/>
        <v>0</v>
      </c>
      <c r="I1288">
        <f t="shared" si="62"/>
        <v>0</v>
      </c>
    </row>
    <row r="1289" spans="1:9" x14ac:dyDescent="0.25">
      <c r="A1289" s="31" t="s">
        <v>4088</v>
      </c>
      <c r="B1289" s="181">
        <v>11733</v>
      </c>
      <c r="C1289" s="31">
        <v>2</v>
      </c>
      <c r="D1289" s="181">
        <v>5640.1009053999996</v>
      </c>
      <c r="E1289" s="181" t="str">
        <f t="shared" si="60"/>
        <v>11733_2</v>
      </c>
      <c r="F1289" s="31">
        <v>0</v>
      </c>
      <c r="G1289" s="31">
        <v>0</v>
      </c>
      <c r="H1289">
        <f t="shared" si="61"/>
        <v>0</v>
      </c>
      <c r="I1289">
        <f t="shared" si="62"/>
        <v>0</v>
      </c>
    </row>
    <row r="1290" spans="1:9" x14ac:dyDescent="0.25">
      <c r="A1290" s="31" t="s">
        <v>4085</v>
      </c>
      <c r="B1290" s="181">
        <v>11734</v>
      </c>
      <c r="C1290" s="31">
        <v>1</v>
      </c>
      <c r="D1290" s="181">
        <v>2750.6127586600001</v>
      </c>
      <c r="E1290" s="181" t="str">
        <f t="shared" si="60"/>
        <v>11734_1</v>
      </c>
      <c r="F1290" s="31">
        <v>0</v>
      </c>
      <c r="G1290" s="31">
        <v>0</v>
      </c>
      <c r="H1290">
        <f t="shared" si="61"/>
        <v>0</v>
      </c>
      <c r="I1290">
        <f t="shared" si="62"/>
        <v>0</v>
      </c>
    </row>
    <row r="1291" spans="1:9" x14ac:dyDescent="0.25">
      <c r="A1291" s="31" t="s">
        <v>4085</v>
      </c>
      <c r="B1291" s="181">
        <v>11735</v>
      </c>
      <c r="C1291" s="31">
        <v>1</v>
      </c>
      <c r="D1291" s="181">
        <v>6409.71219621</v>
      </c>
      <c r="E1291" s="181" t="str">
        <f t="shared" si="60"/>
        <v>11735_1</v>
      </c>
      <c r="F1291" s="31">
        <v>0</v>
      </c>
      <c r="G1291" s="31">
        <v>0</v>
      </c>
      <c r="H1291">
        <f t="shared" si="61"/>
        <v>0</v>
      </c>
      <c r="I1291">
        <f t="shared" si="62"/>
        <v>0</v>
      </c>
    </row>
    <row r="1292" spans="1:9" x14ac:dyDescent="0.25">
      <c r="A1292" s="31" t="s">
        <v>4085</v>
      </c>
      <c r="B1292" s="181">
        <v>11737</v>
      </c>
      <c r="C1292" s="31">
        <v>1</v>
      </c>
      <c r="D1292" s="181">
        <v>3567.53717474</v>
      </c>
      <c r="E1292" s="181" t="str">
        <f t="shared" si="60"/>
        <v>11737_1</v>
      </c>
      <c r="F1292" s="31">
        <v>0</v>
      </c>
      <c r="G1292" s="31">
        <v>0</v>
      </c>
      <c r="H1292">
        <f t="shared" si="61"/>
        <v>0</v>
      </c>
      <c r="I1292">
        <f t="shared" si="62"/>
        <v>0</v>
      </c>
    </row>
    <row r="1293" spans="1:9" x14ac:dyDescent="0.25">
      <c r="A1293" s="31" t="s">
        <v>4085</v>
      </c>
      <c r="B1293" s="181">
        <v>11738</v>
      </c>
      <c r="C1293" s="31">
        <v>1</v>
      </c>
      <c r="D1293" s="181">
        <v>268.262072687</v>
      </c>
      <c r="E1293" s="181" t="str">
        <f t="shared" si="60"/>
        <v>11738_1</v>
      </c>
      <c r="F1293" s="31">
        <v>0</v>
      </c>
      <c r="G1293" s="31">
        <v>0</v>
      </c>
      <c r="H1293">
        <f t="shared" si="61"/>
        <v>0</v>
      </c>
      <c r="I1293">
        <f t="shared" si="62"/>
        <v>0</v>
      </c>
    </row>
    <row r="1294" spans="1:9" x14ac:dyDescent="0.25">
      <c r="A1294" s="31" t="s">
        <v>4085</v>
      </c>
      <c r="B1294" s="181">
        <v>11739</v>
      </c>
      <c r="C1294" s="31">
        <v>1</v>
      </c>
      <c r="D1294" s="181">
        <v>5437.6677857699997</v>
      </c>
      <c r="E1294" s="181" t="str">
        <f t="shared" si="60"/>
        <v>11739_1</v>
      </c>
      <c r="F1294" s="31">
        <v>0</v>
      </c>
      <c r="G1294" s="31">
        <v>0</v>
      </c>
      <c r="H1294">
        <f t="shared" si="61"/>
        <v>0</v>
      </c>
      <c r="I1294">
        <f t="shared" si="62"/>
        <v>0</v>
      </c>
    </row>
    <row r="1295" spans="1:9" x14ac:dyDescent="0.25">
      <c r="A1295" s="31" t="s">
        <v>4085</v>
      </c>
      <c r="B1295" s="181">
        <v>11743</v>
      </c>
      <c r="C1295" s="31">
        <v>1</v>
      </c>
      <c r="D1295" s="181">
        <v>6739.9895492899996</v>
      </c>
      <c r="E1295" s="181" t="str">
        <f t="shared" si="60"/>
        <v>11743_1</v>
      </c>
      <c r="F1295" s="31">
        <v>0</v>
      </c>
      <c r="G1295" s="31">
        <v>0</v>
      </c>
      <c r="H1295">
        <f t="shared" si="61"/>
        <v>0</v>
      </c>
      <c r="I1295">
        <f t="shared" si="62"/>
        <v>0</v>
      </c>
    </row>
    <row r="1296" spans="1:9" x14ac:dyDescent="0.25">
      <c r="A1296" s="31" t="s">
        <v>4085</v>
      </c>
      <c r="B1296" s="181">
        <v>11745</v>
      </c>
      <c r="C1296" s="31">
        <v>1</v>
      </c>
      <c r="D1296" s="181">
        <v>2917.3176150700001</v>
      </c>
      <c r="E1296" s="181" t="str">
        <f t="shared" si="60"/>
        <v>11745_1</v>
      </c>
      <c r="F1296" s="31">
        <v>0</v>
      </c>
      <c r="G1296" s="31">
        <v>0</v>
      </c>
      <c r="H1296">
        <f t="shared" si="61"/>
        <v>0</v>
      </c>
      <c r="I1296">
        <f t="shared" si="62"/>
        <v>0</v>
      </c>
    </row>
    <row r="1297" spans="1:9" x14ac:dyDescent="0.25">
      <c r="A1297" s="31" t="s">
        <v>4085</v>
      </c>
      <c r="B1297" s="181">
        <v>11746</v>
      </c>
      <c r="C1297" s="31">
        <v>1</v>
      </c>
      <c r="D1297" s="181">
        <v>6727.9063822799999</v>
      </c>
      <c r="E1297" s="181" t="str">
        <f t="shared" si="60"/>
        <v>11746_1</v>
      </c>
      <c r="F1297" s="31">
        <v>0</v>
      </c>
      <c r="G1297" s="31">
        <v>0</v>
      </c>
      <c r="H1297">
        <f t="shared" si="61"/>
        <v>0</v>
      </c>
      <c r="I1297">
        <f t="shared" si="62"/>
        <v>0</v>
      </c>
    </row>
    <row r="1298" spans="1:9" x14ac:dyDescent="0.25">
      <c r="A1298" s="31" t="s">
        <v>4085</v>
      </c>
      <c r="B1298" s="181">
        <v>11747</v>
      </c>
      <c r="C1298" s="31">
        <v>1</v>
      </c>
      <c r="D1298" s="181">
        <v>2511.8004092199999</v>
      </c>
      <c r="E1298" s="181" t="str">
        <f t="shared" si="60"/>
        <v>11747_1</v>
      </c>
      <c r="F1298" s="31">
        <v>0</v>
      </c>
      <c r="G1298" s="31">
        <v>0</v>
      </c>
      <c r="H1298">
        <f t="shared" si="61"/>
        <v>0</v>
      </c>
      <c r="I1298">
        <f t="shared" si="62"/>
        <v>0</v>
      </c>
    </row>
    <row r="1299" spans="1:9" x14ac:dyDescent="0.25">
      <c r="A1299" s="31" t="s">
        <v>4085</v>
      </c>
      <c r="B1299" s="181">
        <v>11748</v>
      </c>
      <c r="C1299" s="31">
        <v>1</v>
      </c>
      <c r="D1299" s="181">
        <v>5379.9078041499997</v>
      </c>
      <c r="E1299" s="181" t="str">
        <f t="shared" si="60"/>
        <v>11748_1</v>
      </c>
      <c r="F1299" s="31">
        <v>0</v>
      </c>
      <c r="G1299" s="31">
        <v>0</v>
      </c>
      <c r="H1299">
        <f t="shared" si="61"/>
        <v>0</v>
      </c>
      <c r="I1299">
        <f t="shared" si="62"/>
        <v>0</v>
      </c>
    </row>
    <row r="1300" spans="1:9" x14ac:dyDescent="0.25">
      <c r="A1300" s="31" t="s">
        <v>4088</v>
      </c>
      <c r="B1300" s="181">
        <v>11748</v>
      </c>
      <c r="C1300" s="31">
        <v>2</v>
      </c>
      <c r="D1300" s="181">
        <v>2351.0368838899999</v>
      </c>
      <c r="E1300" s="181" t="str">
        <f t="shared" si="60"/>
        <v>11748_2</v>
      </c>
      <c r="F1300" s="31">
        <v>0</v>
      </c>
      <c r="G1300" s="31">
        <v>0</v>
      </c>
      <c r="H1300">
        <f t="shared" si="61"/>
        <v>0</v>
      </c>
      <c r="I1300">
        <f t="shared" si="62"/>
        <v>0</v>
      </c>
    </row>
    <row r="1301" spans="1:9" x14ac:dyDescent="0.25">
      <c r="A1301" s="31" t="s">
        <v>4085</v>
      </c>
      <c r="B1301" s="181">
        <v>11750</v>
      </c>
      <c r="C1301" s="31">
        <v>1</v>
      </c>
      <c r="D1301" s="181">
        <v>699.59886635500004</v>
      </c>
      <c r="E1301" s="181" t="str">
        <f t="shared" si="60"/>
        <v>11750_1</v>
      </c>
      <c r="F1301" s="31">
        <v>0</v>
      </c>
      <c r="G1301" s="31">
        <v>0</v>
      </c>
      <c r="H1301">
        <f t="shared" si="61"/>
        <v>0</v>
      </c>
      <c r="I1301">
        <f t="shared" si="62"/>
        <v>0</v>
      </c>
    </row>
    <row r="1302" spans="1:9" x14ac:dyDescent="0.25">
      <c r="A1302" s="31" t="s">
        <v>4085</v>
      </c>
      <c r="B1302" s="181">
        <v>11751</v>
      </c>
      <c r="C1302" s="31">
        <v>1</v>
      </c>
      <c r="D1302" s="181">
        <v>2681.7930418800001</v>
      </c>
      <c r="E1302" s="181" t="str">
        <f t="shared" si="60"/>
        <v>11751_1</v>
      </c>
      <c r="F1302" s="31">
        <v>0</v>
      </c>
      <c r="G1302" s="31">
        <v>0</v>
      </c>
      <c r="H1302">
        <f t="shared" si="61"/>
        <v>0</v>
      </c>
      <c r="I1302">
        <f t="shared" si="62"/>
        <v>0</v>
      </c>
    </row>
    <row r="1303" spans="1:9" x14ac:dyDescent="0.25">
      <c r="A1303" s="31" t="s">
        <v>4085</v>
      </c>
      <c r="B1303" s="181">
        <v>11753</v>
      </c>
      <c r="C1303" s="31">
        <v>1</v>
      </c>
      <c r="D1303" s="181">
        <v>674.17033717699996</v>
      </c>
      <c r="E1303" s="181" t="str">
        <f t="shared" si="60"/>
        <v>11753_1</v>
      </c>
      <c r="F1303" s="31">
        <v>0</v>
      </c>
      <c r="G1303" s="31">
        <v>0</v>
      </c>
      <c r="H1303">
        <f t="shared" si="61"/>
        <v>0</v>
      </c>
      <c r="I1303">
        <f t="shared" si="62"/>
        <v>0</v>
      </c>
    </row>
    <row r="1304" spans="1:9" x14ac:dyDescent="0.25">
      <c r="A1304" s="31" t="s">
        <v>4085</v>
      </c>
      <c r="B1304" s="181">
        <v>11755</v>
      </c>
      <c r="C1304" s="31">
        <v>1</v>
      </c>
      <c r="D1304" s="181">
        <v>3033.1225957000001</v>
      </c>
      <c r="E1304" s="181" t="str">
        <f t="shared" si="60"/>
        <v>11755_1</v>
      </c>
      <c r="F1304" s="31">
        <v>0</v>
      </c>
      <c r="G1304" s="31">
        <v>0</v>
      </c>
      <c r="H1304">
        <f t="shared" si="61"/>
        <v>0</v>
      </c>
      <c r="I1304">
        <f t="shared" si="62"/>
        <v>0</v>
      </c>
    </row>
    <row r="1305" spans="1:9" x14ac:dyDescent="0.25">
      <c r="A1305" s="31" t="s">
        <v>4085</v>
      </c>
      <c r="B1305" s="181">
        <v>11757</v>
      </c>
      <c r="C1305" s="31">
        <v>1</v>
      </c>
      <c r="D1305" s="181">
        <v>4975.8883276899996</v>
      </c>
      <c r="E1305" s="181" t="str">
        <f t="shared" si="60"/>
        <v>11757_1</v>
      </c>
      <c r="F1305" s="31">
        <v>0</v>
      </c>
      <c r="G1305" s="31">
        <v>0</v>
      </c>
      <c r="H1305">
        <f t="shared" si="61"/>
        <v>0</v>
      </c>
      <c r="I1305">
        <f t="shared" si="62"/>
        <v>0</v>
      </c>
    </row>
    <row r="1306" spans="1:9" x14ac:dyDescent="0.25">
      <c r="A1306" s="31" t="s">
        <v>4088</v>
      </c>
      <c r="B1306" s="181">
        <v>11757</v>
      </c>
      <c r="C1306" s="31">
        <v>2</v>
      </c>
      <c r="D1306" s="181">
        <v>4590.8183985100004</v>
      </c>
      <c r="E1306" s="181" t="str">
        <f t="shared" si="60"/>
        <v>11757_2</v>
      </c>
      <c r="F1306" s="31">
        <v>0</v>
      </c>
      <c r="G1306" s="31">
        <v>0</v>
      </c>
      <c r="H1306">
        <f t="shared" si="61"/>
        <v>0</v>
      </c>
      <c r="I1306">
        <f t="shared" si="62"/>
        <v>0</v>
      </c>
    </row>
    <row r="1307" spans="1:9" x14ac:dyDescent="0.25">
      <c r="A1307" s="31" t="s">
        <v>4085</v>
      </c>
      <c r="B1307" s="181">
        <v>11759</v>
      </c>
      <c r="C1307" s="31">
        <v>1</v>
      </c>
      <c r="D1307" s="181">
        <v>7193.3146309699996</v>
      </c>
      <c r="E1307" s="181" t="str">
        <f t="shared" si="60"/>
        <v>11759_1</v>
      </c>
      <c r="F1307" s="31">
        <v>0</v>
      </c>
      <c r="G1307" s="31">
        <v>0</v>
      </c>
      <c r="H1307">
        <f t="shared" si="61"/>
        <v>0</v>
      </c>
      <c r="I1307">
        <f t="shared" si="62"/>
        <v>0</v>
      </c>
    </row>
    <row r="1308" spans="1:9" x14ac:dyDescent="0.25">
      <c r="A1308" s="31" t="s">
        <v>4085</v>
      </c>
      <c r="B1308" s="181">
        <v>11761</v>
      </c>
      <c r="C1308" s="31">
        <v>1</v>
      </c>
      <c r="D1308" s="181">
        <v>5262.01467873</v>
      </c>
      <c r="E1308" s="181" t="str">
        <f t="shared" si="60"/>
        <v>11761_1</v>
      </c>
      <c r="F1308" s="31">
        <v>0</v>
      </c>
      <c r="G1308" s="31">
        <v>1</v>
      </c>
      <c r="H1308">
        <f t="shared" si="61"/>
        <v>0</v>
      </c>
      <c r="I1308" t="str">
        <f t="shared" si="62"/>
        <v>tiivis</v>
      </c>
    </row>
    <row r="1309" spans="1:9" x14ac:dyDescent="0.25">
      <c r="A1309" s="31" t="s">
        <v>4085</v>
      </c>
      <c r="B1309" s="181">
        <v>11762</v>
      </c>
      <c r="C1309" s="31">
        <v>1</v>
      </c>
      <c r="D1309" s="181">
        <v>2132.9830316399998</v>
      </c>
      <c r="E1309" s="181" t="str">
        <f t="shared" si="60"/>
        <v>11762_1</v>
      </c>
      <c r="F1309" s="31">
        <v>0</v>
      </c>
      <c r="G1309" s="31">
        <v>1</v>
      </c>
      <c r="H1309">
        <f t="shared" si="61"/>
        <v>0</v>
      </c>
      <c r="I1309" t="str">
        <f t="shared" si="62"/>
        <v>tiivis</v>
      </c>
    </row>
    <row r="1310" spans="1:9" x14ac:dyDescent="0.25">
      <c r="A1310" s="31" t="s">
        <v>4085</v>
      </c>
      <c r="B1310" s="181">
        <v>11763</v>
      </c>
      <c r="C1310" s="31">
        <v>1</v>
      </c>
      <c r="D1310" s="181">
        <v>11354.6154369</v>
      </c>
      <c r="E1310" s="181" t="str">
        <f t="shared" si="60"/>
        <v>11763_1</v>
      </c>
      <c r="F1310" s="31">
        <v>0</v>
      </c>
      <c r="G1310" s="31">
        <v>0</v>
      </c>
      <c r="H1310">
        <f t="shared" si="61"/>
        <v>0</v>
      </c>
      <c r="I1310">
        <f t="shared" si="62"/>
        <v>0</v>
      </c>
    </row>
    <row r="1311" spans="1:9" x14ac:dyDescent="0.25">
      <c r="A1311" s="31" t="s">
        <v>4085</v>
      </c>
      <c r="B1311" s="181">
        <v>11769</v>
      </c>
      <c r="C1311" s="31">
        <v>1</v>
      </c>
      <c r="D1311" s="181">
        <v>7831.2244702500002</v>
      </c>
      <c r="E1311" s="181" t="str">
        <f t="shared" si="60"/>
        <v>11769_1</v>
      </c>
      <c r="F1311" s="31">
        <v>0</v>
      </c>
      <c r="G1311" s="31">
        <v>1</v>
      </c>
      <c r="H1311">
        <f t="shared" si="61"/>
        <v>0</v>
      </c>
      <c r="I1311" t="str">
        <f t="shared" si="62"/>
        <v>tiivis</v>
      </c>
    </row>
    <row r="1312" spans="1:9" x14ac:dyDescent="0.25">
      <c r="A1312" s="31" t="s">
        <v>4085</v>
      </c>
      <c r="B1312" s="181">
        <v>11770</v>
      </c>
      <c r="C1312" s="31">
        <v>1</v>
      </c>
      <c r="D1312" s="181">
        <v>7140.4467025100003</v>
      </c>
      <c r="E1312" s="181" t="str">
        <f t="shared" si="60"/>
        <v>11770_1</v>
      </c>
      <c r="F1312" s="31">
        <v>0</v>
      </c>
      <c r="G1312" s="31">
        <v>1</v>
      </c>
      <c r="H1312">
        <f t="shared" si="61"/>
        <v>0</v>
      </c>
      <c r="I1312" t="str">
        <f t="shared" si="62"/>
        <v>tiivis</v>
      </c>
    </row>
    <row r="1313" spans="1:9" x14ac:dyDescent="0.25">
      <c r="A1313" s="31" t="s">
        <v>4078</v>
      </c>
      <c r="B1313" s="181">
        <v>11770</v>
      </c>
      <c r="C1313" s="31">
        <v>3</v>
      </c>
      <c r="D1313" s="181">
        <v>4839.3258599000001</v>
      </c>
      <c r="E1313" s="181" t="str">
        <f t="shared" si="60"/>
        <v>11770_3</v>
      </c>
      <c r="F1313" s="31">
        <v>0</v>
      </c>
      <c r="G1313" s="31">
        <v>0</v>
      </c>
      <c r="H1313">
        <f t="shared" si="61"/>
        <v>0</v>
      </c>
      <c r="I1313">
        <f t="shared" si="62"/>
        <v>0</v>
      </c>
    </row>
    <row r="1314" spans="1:9" x14ac:dyDescent="0.25">
      <c r="A1314" s="31" t="s">
        <v>4085</v>
      </c>
      <c r="B1314" s="181">
        <v>11771</v>
      </c>
      <c r="C1314" s="31">
        <v>1</v>
      </c>
      <c r="D1314" s="181">
        <v>4027.8170500699998</v>
      </c>
      <c r="E1314" s="181" t="str">
        <f t="shared" si="60"/>
        <v>11771_1</v>
      </c>
      <c r="F1314" s="31">
        <v>0</v>
      </c>
      <c r="G1314" s="31">
        <v>0</v>
      </c>
      <c r="H1314">
        <f t="shared" si="61"/>
        <v>0</v>
      </c>
      <c r="I1314">
        <f t="shared" si="62"/>
        <v>0</v>
      </c>
    </row>
    <row r="1315" spans="1:9" x14ac:dyDescent="0.25">
      <c r="A1315" s="31" t="s">
        <v>4085</v>
      </c>
      <c r="B1315" s="181">
        <v>11773</v>
      </c>
      <c r="C1315" s="31">
        <v>1</v>
      </c>
      <c r="D1315" s="181">
        <v>2795.2125323300002</v>
      </c>
      <c r="E1315" s="181" t="str">
        <f t="shared" si="60"/>
        <v>11773_1</v>
      </c>
      <c r="F1315" s="31">
        <v>0</v>
      </c>
      <c r="G1315" s="31">
        <v>0</v>
      </c>
      <c r="H1315">
        <f t="shared" si="61"/>
        <v>0</v>
      </c>
      <c r="I1315">
        <f t="shared" si="62"/>
        <v>0</v>
      </c>
    </row>
    <row r="1316" spans="1:9" x14ac:dyDescent="0.25">
      <c r="A1316" s="31" t="s">
        <v>4085</v>
      </c>
      <c r="B1316" s="181">
        <v>11775</v>
      </c>
      <c r="C1316" s="31">
        <v>1</v>
      </c>
      <c r="D1316" s="181">
        <v>6014.0040427499998</v>
      </c>
      <c r="E1316" s="181" t="str">
        <f t="shared" si="60"/>
        <v>11775_1</v>
      </c>
      <c r="F1316" s="31">
        <v>0</v>
      </c>
      <c r="G1316" s="31">
        <v>0</v>
      </c>
      <c r="H1316">
        <f t="shared" si="61"/>
        <v>0</v>
      </c>
      <c r="I1316">
        <f t="shared" si="62"/>
        <v>0</v>
      </c>
    </row>
    <row r="1317" spans="1:9" x14ac:dyDescent="0.25">
      <c r="A1317" s="31" t="s">
        <v>4088</v>
      </c>
      <c r="B1317" s="181">
        <v>11775</v>
      </c>
      <c r="C1317" s="31">
        <v>2</v>
      </c>
      <c r="D1317" s="181">
        <v>7848.88086793</v>
      </c>
      <c r="E1317" s="181" t="str">
        <f t="shared" si="60"/>
        <v>11775_2</v>
      </c>
      <c r="F1317" s="31">
        <v>0</v>
      </c>
      <c r="G1317" s="31">
        <v>0</v>
      </c>
      <c r="H1317">
        <f t="shared" si="61"/>
        <v>0</v>
      </c>
      <c r="I1317">
        <f t="shared" si="62"/>
        <v>0</v>
      </c>
    </row>
    <row r="1318" spans="1:9" x14ac:dyDescent="0.25">
      <c r="A1318" s="31" t="s">
        <v>4085</v>
      </c>
      <c r="B1318" s="181">
        <v>11777</v>
      </c>
      <c r="C1318" s="31">
        <v>1</v>
      </c>
      <c r="D1318" s="181">
        <v>3096.5793695699999</v>
      </c>
      <c r="E1318" s="181" t="str">
        <f t="shared" si="60"/>
        <v>11777_1</v>
      </c>
      <c r="F1318" s="31">
        <v>0</v>
      </c>
      <c r="G1318" s="31">
        <v>0</v>
      </c>
      <c r="H1318">
        <f t="shared" si="61"/>
        <v>0</v>
      </c>
      <c r="I1318">
        <f t="shared" si="62"/>
        <v>0</v>
      </c>
    </row>
    <row r="1319" spans="1:9" x14ac:dyDescent="0.25">
      <c r="A1319" s="31" t="s">
        <v>4085</v>
      </c>
      <c r="B1319" s="181">
        <v>11787</v>
      </c>
      <c r="C1319" s="31">
        <v>1</v>
      </c>
      <c r="D1319" s="181">
        <v>7711.9182946700003</v>
      </c>
      <c r="E1319" s="181" t="str">
        <f t="shared" si="60"/>
        <v>11787_1</v>
      </c>
      <c r="F1319" s="31">
        <v>0</v>
      </c>
      <c r="G1319" s="31">
        <v>0</v>
      </c>
      <c r="H1319">
        <f t="shared" si="61"/>
        <v>0</v>
      </c>
      <c r="I1319">
        <f t="shared" si="62"/>
        <v>0</v>
      </c>
    </row>
    <row r="1320" spans="1:9" x14ac:dyDescent="0.25">
      <c r="A1320" s="31" t="s">
        <v>4085</v>
      </c>
      <c r="B1320" s="181">
        <v>11789</v>
      </c>
      <c r="C1320" s="31">
        <v>1</v>
      </c>
      <c r="D1320" s="181">
        <v>5361.3618003199999</v>
      </c>
      <c r="E1320" s="181" t="str">
        <f t="shared" si="60"/>
        <v>11789_1</v>
      </c>
      <c r="F1320" s="31">
        <v>0</v>
      </c>
      <c r="G1320" s="31">
        <v>0</v>
      </c>
      <c r="H1320">
        <f t="shared" si="61"/>
        <v>0</v>
      </c>
      <c r="I1320">
        <f t="shared" si="62"/>
        <v>0</v>
      </c>
    </row>
    <row r="1321" spans="1:9" x14ac:dyDescent="0.25">
      <c r="A1321" s="31" t="s">
        <v>4085</v>
      </c>
      <c r="B1321" s="181">
        <v>11790</v>
      </c>
      <c r="C1321" s="31">
        <v>1</v>
      </c>
      <c r="D1321" s="181">
        <v>6425.9777688000004</v>
      </c>
      <c r="E1321" s="181" t="str">
        <f t="shared" si="60"/>
        <v>11790_1</v>
      </c>
      <c r="F1321" s="31">
        <v>0</v>
      </c>
      <c r="G1321" s="31">
        <v>0</v>
      </c>
      <c r="H1321">
        <f t="shared" si="61"/>
        <v>0</v>
      </c>
      <c r="I1321">
        <f t="shared" si="62"/>
        <v>0</v>
      </c>
    </row>
    <row r="1322" spans="1:9" x14ac:dyDescent="0.25">
      <c r="A1322" s="31" t="s">
        <v>4085</v>
      </c>
      <c r="B1322" s="181">
        <v>11791</v>
      </c>
      <c r="C1322" s="31">
        <v>1</v>
      </c>
      <c r="D1322" s="181">
        <v>4055.8582120299998</v>
      </c>
      <c r="E1322" s="181" t="str">
        <f t="shared" si="60"/>
        <v>11791_1</v>
      </c>
      <c r="F1322" s="31">
        <v>0</v>
      </c>
      <c r="G1322" s="31">
        <v>1</v>
      </c>
      <c r="H1322">
        <f t="shared" si="61"/>
        <v>0</v>
      </c>
      <c r="I1322" t="str">
        <f t="shared" si="62"/>
        <v>tiivis</v>
      </c>
    </row>
    <row r="1323" spans="1:9" x14ac:dyDescent="0.25">
      <c r="A1323" s="31" t="s">
        <v>4085</v>
      </c>
      <c r="B1323" s="181">
        <v>11793</v>
      </c>
      <c r="C1323" s="31">
        <v>1</v>
      </c>
      <c r="D1323" s="181">
        <v>4483.5228082499998</v>
      </c>
      <c r="E1323" s="181" t="str">
        <f t="shared" si="60"/>
        <v>11793_1</v>
      </c>
      <c r="F1323" s="31">
        <v>0</v>
      </c>
      <c r="G1323" s="31">
        <v>1</v>
      </c>
      <c r="H1323">
        <f t="shared" si="61"/>
        <v>0</v>
      </c>
      <c r="I1323" t="str">
        <f t="shared" si="62"/>
        <v>tiivis</v>
      </c>
    </row>
    <row r="1324" spans="1:9" x14ac:dyDescent="0.25">
      <c r="A1324" s="31" t="s">
        <v>4088</v>
      </c>
      <c r="B1324" s="181">
        <v>11793</v>
      </c>
      <c r="C1324" s="31">
        <v>2</v>
      </c>
      <c r="D1324" s="181">
        <v>3486.4355605800001</v>
      </c>
      <c r="E1324" s="181" t="str">
        <f t="shared" si="60"/>
        <v>11793_2</v>
      </c>
      <c r="F1324" s="31">
        <v>0</v>
      </c>
      <c r="G1324" s="31">
        <v>1</v>
      </c>
      <c r="H1324">
        <f t="shared" si="61"/>
        <v>0</v>
      </c>
      <c r="I1324" t="str">
        <f t="shared" si="62"/>
        <v>tiivis</v>
      </c>
    </row>
    <row r="1325" spans="1:9" x14ac:dyDescent="0.25">
      <c r="A1325" s="31" t="s">
        <v>4085</v>
      </c>
      <c r="B1325" s="181">
        <v>11794</v>
      </c>
      <c r="C1325" s="31">
        <v>1</v>
      </c>
      <c r="D1325" s="181">
        <v>2916.0705263700002</v>
      </c>
      <c r="E1325" s="181" t="str">
        <f t="shared" si="60"/>
        <v>11794_1</v>
      </c>
      <c r="F1325" s="31">
        <v>0</v>
      </c>
      <c r="G1325" s="31">
        <v>0</v>
      </c>
      <c r="H1325">
        <f t="shared" si="61"/>
        <v>0</v>
      </c>
      <c r="I1325">
        <f t="shared" si="62"/>
        <v>0</v>
      </c>
    </row>
    <row r="1326" spans="1:9" x14ac:dyDescent="0.25">
      <c r="A1326" s="31" t="s">
        <v>4088</v>
      </c>
      <c r="B1326" s="181">
        <v>11794</v>
      </c>
      <c r="C1326" s="31">
        <v>2</v>
      </c>
      <c r="D1326" s="181">
        <v>7447.0272849800003</v>
      </c>
      <c r="E1326" s="181" t="str">
        <f t="shared" si="60"/>
        <v>11794_2</v>
      </c>
      <c r="F1326" s="31">
        <v>0</v>
      </c>
      <c r="G1326" s="31">
        <v>1</v>
      </c>
      <c r="H1326">
        <f t="shared" si="61"/>
        <v>0</v>
      </c>
      <c r="I1326" t="str">
        <f t="shared" si="62"/>
        <v>tiivis</v>
      </c>
    </row>
    <row r="1327" spans="1:9" x14ac:dyDescent="0.25">
      <c r="A1327" s="31" t="s">
        <v>4085</v>
      </c>
      <c r="B1327" s="181">
        <v>11795</v>
      </c>
      <c r="C1327" s="31">
        <v>1</v>
      </c>
      <c r="D1327" s="181">
        <v>6023.0343364399996</v>
      </c>
      <c r="E1327" s="181" t="str">
        <f t="shared" si="60"/>
        <v>11795_1</v>
      </c>
      <c r="F1327" s="31">
        <v>0</v>
      </c>
      <c r="G1327" s="31">
        <v>0</v>
      </c>
      <c r="H1327">
        <f t="shared" si="61"/>
        <v>0</v>
      </c>
      <c r="I1327">
        <f t="shared" si="62"/>
        <v>0</v>
      </c>
    </row>
    <row r="1328" spans="1:9" x14ac:dyDescent="0.25">
      <c r="A1328" s="31" t="s">
        <v>4085</v>
      </c>
      <c r="B1328" s="181">
        <v>11796</v>
      </c>
      <c r="C1328" s="31">
        <v>1</v>
      </c>
      <c r="D1328" s="181">
        <v>768.97284021200005</v>
      </c>
      <c r="E1328" s="181" t="str">
        <f t="shared" si="60"/>
        <v>11796_1</v>
      </c>
      <c r="F1328" s="31">
        <v>0</v>
      </c>
      <c r="G1328" s="31">
        <v>0</v>
      </c>
      <c r="H1328">
        <f t="shared" si="61"/>
        <v>0</v>
      </c>
      <c r="I1328">
        <f t="shared" si="62"/>
        <v>0</v>
      </c>
    </row>
    <row r="1329" spans="1:9" x14ac:dyDescent="0.25">
      <c r="A1329" s="31" t="s">
        <v>4085</v>
      </c>
      <c r="B1329" s="181">
        <v>11797</v>
      </c>
      <c r="C1329" s="31">
        <v>1</v>
      </c>
      <c r="D1329" s="181">
        <v>4665.3234675000003</v>
      </c>
      <c r="E1329" s="181" t="str">
        <f t="shared" si="60"/>
        <v>11797_1</v>
      </c>
      <c r="F1329" s="31">
        <v>0</v>
      </c>
      <c r="G1329" s="31">
        <v>0</v>
      </c>
      <c r="H1329">
        <f t="shared" si="61"/>
        <v>0</v>
      </c>
      <c r="I1329">
        <f t="shared" si="62"/>
        <v>0</v>
      </c>
    </row>
    <row r="1330" spans="1:9" x14ac:dyDescent="0.25">
      <c r="A1330" s="31" t="s">
        <v>4085</v>
      </c>
      <c r="B1330" s="181">
        <v>11798</v>
      </c>
      <c r="C1330" s="31">
        <v>1</v>
      </c>
      <c r="D1330" s="181">
        <v>450.92651181999997</v>
      </c>
      <c r="E1330" s="181" t="str">
        <f t="shared" si="60"/>
        <v>11798_1</v>
      </c>
      <c r="F1330" s="31">
        <v>0</v>
      </c>
      <c r="G1330" s="31">
        <v>0</v>
      </c>
      <c r="H1330">
        <f t="shared" si="61"/>
        <v>0</v>
      </c>
      <c r="I1330">
        <f t="shared" si="62"/>
        <v>0</v>
      </c>
    </row>
    <row r="1331" spans="1:9" x14ac:dyDescent="0.25">
      <c r="A1331" s="31" t="s">
        <v>4085</v>
      </c>
      <c r="B1331" s="181">
        <v>11799</v>
      </c>
      <c r="C1331" s="31">
        <v>1</v>
      </c>
      <c r="D1331" s="181">
        <v>6268.2883540900002</v>
      </c>
      <c r="E1331" s="181" t="str">
        <f t="shared" si="60"/>
        <v>11799_1</v>
      </c>
      <c r="F1331" s="31">
        <v>0</v>
      </c>
      <c r="G1331" s="31">
        <v>0</v>
      </c>
      <c r="H1331">
        <f t="shared" si="61"/>
        <v>0</v>
      </c>
      <c r="I1331">
        <f t="shared" si="62"/>
        <v>0</v>
      </c>
    </row>
    <row r="1332" spans="1:9" x14ac:dyDescent="0.25">
      <c r="A1332" s="31" t="s">
        <v>4088</v>
      </c>
      <c r="B1332" s="181">
        <v>11799</v>
      </c>
      <c r="C1332" s="31">
        <v>2</v>
      </c>
      <c r="D1332" s="181">
        <v>581.439005167</v>
      </c>
      <c r="E1332" s="181" t="str">
        <f t="shared" si="60"/>
        <v>11799_2</v>
      </c>
      <c r="F1332" s="31">
        <v>0</v>
      </c>
      <c r="G1332" s="31">
        <v>0</v>
      </c>
      <c r="H1332">
        <f t="shared" si="61"/>
        <v>0</v>
      </c>
      <c r="I1332">
        <f t="shared" si="62"/>
        <v>0</v>
      </c>
    </row>
    <row r="1333" spans="1:9" x14ac:dyDescent="0.25">
      <c r="A1333" s="31" t="s">
        <v>4085</v>
      </c>
      <c r="B1333" s="181">
        <v>11801</v>
      </c>
      <c r="C1333" s="31">
        <v>1</v>
      </c>
      <c r="D1333" s="181">
        <v>4461.7164720700002</v>
      </c>
      <c r="E1333" s="181" t="str">
        <f t="shared" si="60"/>
        <v>11801_1</v>
      </c>
      <c r="F1333" s="31">
        <v>0</v>
      </c>
      <c r="G1333" s="31">
        <v>1</v>
      </c>
      <c r="H1333">
        <f t="shared" si="61"/>
        <v>0</v>
      </c>
      <c r="I1333" t="str">
        <f t="shared" si="62"/>
        <v>tiivis</v>
      </c>
    </row>
    <row r="1334" spans="1:9" x14ac:dyDescent="0.25">
      <c r="A1334" s="31" t="s">
        <v>4088</v>
      </c>
      <c r="B1334" s="181">
        <v>11801</v>
      </c>
      <c r="C1334" s="31">
        <v>2</v>
      </c>
      <c r="D1334" s="181">
        <v>5283.1092580900004</v>
      </c>
      <c r="E1334" s="181" t="str">
        <f t="shared" si="60"/>
        <v>11801_2</v>
      </c>
      <c r="F1334" s="31">
        <v>0</v>
      </c>
      <c r="G1334" s="31">
        <v>1</v>
      </c>
      <c r="H1334">
        <f t="shared" si="61"/>
        <v>0</v>
      </c>
      <c r="I1334" t="str">
        <f t="shared" si="62"/>
        <v>tiivis</v>
      </c>
    </row>
    <row r="1335" spans="1:9" x14ac:dyDescent="0.25">
      <c r="A1335" s="31" t="s">
        <v>4085</v>
      </c>
      <c r="B1335" s="181">
        <v>11802</v>
      </c>
      <c r="C1335" s="31">
        <v>1</v>
      </c>
      <c r="D1335" s="181">
        <v>6712.8855691999997</v>
      </c>
      <c r="E1335" s="181" t="str">
        <f t="shared" si="60"/>
        <v>11802_1</v>
      </c>
      <c r="F1335" s="31">
        <v>0</v>
      </c>
      <c r="G1335" s="31">
        <v>1</v>
      </c>
      <c r="H1335">
        <f t="shared" si="61"/>
        <v>0</v>
      </c>
      <c r="I1335" t="str">
        <f t="shared" si="62"/>
        <v>tiivis</v>
      </c>
    </row>
    <row r="1336" spans="1:9" x14ac:dyDescent="0.25">
      <c r="A1336" s="31" t="s">
        <v>4085</v>
      </c>
      <c r="B1336" s="181">
        <v>11803</v>
      </c>
      <c r="C1336" s="31">
        <v>1</v>
      </c>
      <c r="D1336" s="181">
        <v>5670.5757877899996</v>
      </c>
      <c r="E1336" s="181" t="str">
        <f t="shared" si="60"/>
        <v>11803_1</v>
      </c>
      <c r="F1336" s="31">
        <v>0</v>
      </c>
      <c r="G1336" s="31">
        <v>0</v>
      </c>
      <c r="H1336">
        <f t="shared" si="61"/>
        <v>0</v>
      </c>
      <c r="I1336">
        <f t="shared" si="62"/>
        <v>0</v>
      </c>
    </row>
    <row r="1337" spans="1:9" x14ac:dyDescent="0.25">
      <c r="A1337" s="31" t="s">
        <v>4085</v>
      </c>
      <c r="B1337" s="181">
        <v>11805</v>
      </c>
      <c r="C1337" s="31">
        <v>1</v>
      </c>
      <c r="D1337" s="181">
        <v>5983.4947756499996</v>
      </c>
      <c r="E1337" s="181" t="str">
        <f t="shared" si="60"/>
        <v>11805_1</v>
      </c>
      <c r="F1337" s="31">
        <v>0</v>
      </c>
      <c r="G1337" s="31">
        <v>0</v>
      </c>
      <c r="H1337">
        <f t="shared" si="61"/>
        <v>0</v>
      </c>
      <c r="I1337">
        <f t="shared" si="62"/>
        <v>0</v>
      </c>
    </row>
    <row r="1338" spans="1:9" x14ac:dyDescent="0.25">
      <c r="A1338" s="31" t="s">
        <v>4088</v>
      </c>
      <c r="B1338" s="181">
        <v>11805</v>
      </c>
      <c r="C1338" s="31">
        <v>2</v>
      </c>
      <c r="D1338" s="181">
        <v>3523.1996749300001</v>
      </c>
      <c r="E1338" s="181" t="str">
        <f t="shared" si="60"/>
        <v>11805_2</v>
      </c>
      <c r="F1338" s="31">
        <v>0</v>
      </c>
      <c r="G1338" s="31">
        <v>1</v>
      </c>
      <c r="H1338">
        <f t="shared" si="61"/>
        <v>0</v>
      </c>
      <c r="I1338" t="str">
        <f t="shared" si="62"/>
        <v>tiivis</v>
      </c>
    </row>
    <row r="1339" spans="1:9" x14ac:dyDescent="0.25">
      <c r="A1339" s="31" t="s">
        <v>4085</v>
      </c>
      <c r="B1339" s="181">
        <v>11806</v>
      </c>
      <c r="C1339" s="31">
        <v>1</v>
      </c>
      <c r="D1339" s="181">
        <v>3637.93671976</v>
      </c>
      <c r="E1339" s="181" t="str">
        <f t="shared" si="60"/>
        <v>11806_1</v>
      </c>
      <c r="F1339" s="31">
        <v>0</v>
      </c>
      <c r="G1339" s="31">
        <v>0</v>
      </c>
      <c r="H1339">
        <f t="shared" si="61"/>
        <v>0</v>
      </c>
      <c r="I1339">
        <f t="shared" si="62"/>
        <v>0</v>
      </c>
    </row>
    <row r="1340" spans="1:9" x14ac:dyDescent="0.25">
      <c r="A1340" s="31" t="s">
        <v>4085</v>
      </c>
      <c r="B1340" s="181">
        <v>11807</v>
      </c>
      <c r="C1340" s="31">
        <v>1</v>
      </c>
      <c r="D1340" s="181">
        <v>4235.3953010300002</v>
      </c>
      <c r="E1340" s="181" t="str">
        <f t="shared" si="60"/>
        <v>11807_1</v>
      </c>
      <c r="F1340" s="31">
        <v>0</v>
      </c>
      <c r="G1340" s="31">
        <v>0</v>
      </c>
      <c r="H1340">
        <f t="shared" si="61"/>
        <v>0</v>
      </c>
      <c r="I1340">
        <f t="shared" si="62"/>
        <v>0</v>
      </c>
    </row>
    <row r="1341" spans="1:9" x14ac:dyDescent="0.25">
      <c r="A1341" s="31" t="s">
        <v>4085</v>
      </c>
      <c r="B1341" s="181">
        <v>11808</v>
      </c>
      <c r="C1341" s="31">
        <v>1</v>
      </c>
      <c r="D1341" s="181">
        <v>4112.6044940199999</v>
      </c>
      <c r="E1341" s="181" t="str">
        <f t="shared" si="60"/>
        <v>11808_1</v>
      </c>
      <c r="F1341" s="31">
        <v>0</v>
      </c>
      <c r="G1341" s="31">
        <v>0</v>
      </c>
      <c r="H1341">
        <f t="shared" si="61"/>
        <v>0</v>
      </c>
      <c r="I1341">
        <f t="shared" si="62"/>
        <v>0</v>
      </c>
    </row>
    <row r="1342" spans="1:9" x14ac:dyDescent="0.25">
      <c r="A1342" s="31" t="s">
        <v>4085</v>
      </c>
      <c r="B1342" s="181">
        <v>11813</v>
      </c>
      <c r="C1342" s="31">
        <v>1</v>
      </c>
      <c r="D1342" s="181">
        <v>2855.0697810400002</v>
      </c>
      <c r="E1342" s="181" t="str">
        <f t="shared" si="60"/>
        <v>11813_1</v>
      </c>
      <c r="F1342" s="31">
        <v>0</v>
      </c>
      <c r="G1342" s="31">
        <v>0</v>
      </c>
      <c r="H1342">
        <f t="shared" si="61"/>
        <v>0</v>
      </c>
      <c r="I1342">
        <f t="shared" si="62"/>
        <v>0</v>
      </c>
    </row>
    <row r="1343" spans="1:9" x14ac:dyDescent="0.25">
      <c r="A1343" s="31" t="s">
        <v>4088</v>
      </c>
      <c r="B1343" s="181">
        <v>11813</v>
      </c>
      <c r="C1343" s="31">
        <v>2</v>
      </c>
      <c r="D1343" s="181">
        <v>6245.9045224199999</v>
      </c>
      <c r="E1343" s="181" t="str">
        <f t="shared" si="60"/>
        <v>11813_2</v>
      </c>
      <c r="F1343" s="31">
        <v>0</v>
      </c>
      <c r="G1343" s="31">
        <v>0</v>
      </c>
      <c r="H1343">
        <f t="shared" si="61"/>
        <v>0</v>
      </c>
      <c r="I1343">
        <f t="shared" si="62"/>
        <v>0</v>
      </c>
    </row>
    <row r="1344" spans="1:9" x14ac:dyDescent="0.25">
      <c r="A1344" s="31" t="s">
        <v>4085</v>
      </c>
      <c r="B1344" s="181">
        <v>11815</v>
      </c>
      <c r="C1344" s="31">
        <v>1</v>
      </c>
      <c r="D1344" s="181">
        <v>2798.2353228299999</v>
      </c>
      <c r="E1344" s="181" t="str">
        <f t="shared" si="60"/>
        <v>11815_1</v>
      </c>
      <c r="F1344" s="31">
        <v>0</v>
      </c>
      <c r="G1344" s="31">
        <v>0</v>
      </c>
      <c r="H1344">
        <f t="shared" si="61"/>
        <v>0</v>
      </c>
      <c r="I1344">
        <f t="shared" si="62"/>
        <v>0</v>
      </c>
    </row>
    <row r="1345" spans="1:9" x14ac:dyDescent="0.25">
      <c r="A1345" s="31" t="s">
        <v>4085</v>
      </c>
      <c r="B1345" s="181">
        <v>11816</v>
      </c>
      <c r="C1345" s="31">
        <v>1</v>
      </c>
      <c r="D1345" s="181">
        <v>4007.2981174400002</v>
      </c>
      <c r="E1345" s="181" t="str">
        <f t="shared" si="60"/>
        <v>11816_1</v>
      </c>
      <c r="F1345" s="31">
        <v>0</v>
      </c>
      <c r="G1345" s="31">
        <v>0</v>
      </c>
      <c r="H1345">
        <f t="shared" si="61"/>
        <v>0</v>
      </c>
      <c r="I1345">
        <f t="shared" si="62"/>
        <v>0</v>
      </c>
    </row>
    <row r="1346" spans="1:9" x14ac:dyDescent="0.25">
      <c r="A1346" s="31" t="s">
        <v>4085</v>
      </c>
      <c r="B1346" s="181">
        <v>11817</v>
      </c>
      <c r="C1346" s="31">
        <v>1</v>
      </c>
      <c r="D1346" s="181">
        <v>4002.9927127800001</v>
      </c>
      <c r="E1346" s="181" t="str">
        <f t="shared" si="60"/>
        <v>11817_1</v>
      </c>
      <c r="F1346" s="31">
        <v>0</v>
      </c>
      <c r="G1346" s="31">
        <v>0</v>
      </c>
      <c r="H1346">
        <f t="shared" si="61"/>
        <v>0</v>
      </c>
      <c r="I1346">
        <f t="shared" si="62"/>
        <v>0</v>
      </c>
    </row>
    <row r="1347" spans="1:9" x14ac:dyDescent="0.25">
      <c r="A1347" s="31" t="s">
        <v>4088</v>
      </c>
      <c r="B1347" s="181">
        <v>11817</v>
      </c>
      <c r="C1347" s="31">
        <v>2</v>
      </c>
      <c r="D1347" s="181">
        <v>7107.5907725200004</v>
      </c>
      <c r="E1347" s="181" t="str">
        <f t="shared" ref="E1347:E1410" si="63">CONCATENATE(B1347,"_",C1347)</f>
        <v>11817_2</v>
      </c>
      <c r="F1347" s="31">
        <v>0</v>
      </c>
      <c r="G1347" s="31">
        <v>0</v>
      </c>
      <c r="H1347">
        <f t="shared" ref="H1347:H1410" si="64">IF(F1347=1,"harva",0)</f>
        <v>0</v>
      </c>
      <c r="I1347">
        <f t="shared" ref="I1347:I1410" si="65">IF(G1347=1,"tiivis",0)</f>
        <v>0</v>
      </c>
    </row>
    <row r="1348" spans="1:9" x14ac:dyDescent="0.25">
      <c r="A1348" s="31" t="s">
        <v>4085</v>
      </c>
      <c r="B1348" s="181">
        <v>11818</v>
      </c>
      <c r="C1348" s="31">
        <v>1</v>
      </c>
      <c r="D1348" s="181">
        <v>5919.2779702099997</v>
      </c>
      <c r="E1348" s="181" t="str">
        <f t="shared" si="63"/>
        <v>11818_1</v>
      </c>
      <c r="F1348" s="31">
        <v>0</v>
      </c>
      <c r="G1348" s="31">
        <v>1</v>
      </c>
      <c r="H1348">
        <f t="shared" si="64"/>
        <v>0</v>
      </c>
      <c r="I1348" t="str">
        <f t="shared" si="65"/>
        <v>tiivis</v>
      </c>
    </row>
    <row r="1349" spans="1:9" x14ac:dyDescent="0.25">
      <c r="A1349" s="31" t="s">
        <v>4085</v>
      </c>
      <c r="B1349" s="181">
        <v>11819</v>
      </c>
      <c r="C1349" s="31">
        <v>1</v>
      </c>
      <c r="D1349" s="181">
        <v>7103.6844481199996</v>
      </c>
      <c r="E1349" s="181" t="str">
        <f t="shared" si="63"/>
        <v>11819_1</v>
      </c>
      <c r="F1349" s="31">
        <v>0</v>
      </c>
      <c r="G1349" s="31">
        <v>0</v>
      </c>
      <c r="H1349">
        <f t="shared" si="64"/>
        <v>0</v>
      </c>
      <c r="I1349">
        <f t="shared" si="65"/>
        <v>0</v>
      </c>
    </row>
    <row r="1350" spans="1:9" x14ac:dyDescent="0.25">
      <c r="A1350" s="31" t="s">
        <v>4085</v>
      </c>
      <c r="B1350" s="181">
        <v>11821</v>
      </c>
      <c r="C1350" s="31">
        <v>1</v>
      </c>
      <c r="D1350" s="181">
        <v>7361.1055613099998</v>
      </c>
      <c r="E1350" s="181" t="str">
        <f t="shared" si="63"/>
        <v>11821_1</v>
      </c>
      <c r="F1350" s="31">
        <v>0</v>
      </c>
      <c r="G1350" s="31">
        <v>0</v>
      </c>
      <c r="H1350">
        <f t="shared" si="64"/>
        <v>0</v>
      </c>
      <c r="I1350">
        <f t="shared" si="65"/>
        <v>0</v>
      </c>
    </row>
    <row r="1351" spans="1:9" x14ac:dyDescent="0.25">
      <c r="A1351" s="31" t="s">
        <v>4088</v>
      </c>
      <c r="B1351" s="181">
        <v>11821</v>
      </c>
      <c r="C1351" s="31">
        <v>2</v>
      </c>
      <c r="D1351" s="181">
        <v>6642.7922072199999</v>
      </c>
      <c r="E1351" s="181" t="str">
        <f t="shared" si="63"/>
        <v>11821_2</v>
      </c>
      <c r="F1351" s="31">
        <v>0</v>
      </c>
      <c r="G1351" s="31">
        <v>0</v>
      </c>
      <c r="H1351">
        <f t="shared" si="64"/>
        <v>0</v>
      </c>
      <c r="I1351">
        <f t="shared" si="65"/>
        <v>0</v>
      </c>
    </row>
    <row r="1352" spans="1:9" x14ac:dyDescent="0.25">
      <c r="A1352" s="31" t="s">
        <v>4085</v>
      </c>
      <c r="B1352" s="181">
        <v>11822</v>
      </c>
      <c r="C1352" s="31">
        <v>1</v>
      </c>
      <c r="D1352" s="181">
        <v>1681.2912245499999</v>
      </c>
      <c r="E1352" s="181" t="str">
        <f t="shared" si="63"/>
        <v>11822_1</v>
      </c>
      <c r="F1352" s="31">
        <v>0</v>
      </c>
      <c r="G1352" s="31">
        <v>0</v>
      </c>
      <c r="H1352">
        <f t="shared" si="64"/>
        <v>0</v>
      </c>
      <c r="I1352">
        <f t="shared" si="65"/>
        <v>0</v>
      </c>
    </row>
    <row r="1353" spans="1:9" x14ac:dyDescent="0.25">
      <c r="A1353" s="31" t="s">
        <v>4088</v>
      </c>
      <c r="B1353" s="181">
        <v>11822</v>
      </c>
      <c r="C1353" s="31">
        <v>2</v>
      </c>
      <c r="D1353" s="181">
        <v>5400.9271662499996</v>
      </c>
      <c r="E1353" s="181" t="str">
        <f t="shared" si="63"/>
        <v>11822_2</v>
      </c>
      <c r="F1353" s="31">
        <v>0</v>
      </c>
      <c r="G1353" s="31">
        <v>0</v>
      </c>
      <c r="H1353">
        <f t="shared" si="64"/>
        <v>0</v>
      </c>
      <c r="I1353">
        <f t="shared" si="65"/>
        <v>0</v>
      </c>
    </row>
    <row r="1354" spans="1:9" x14ac:dyDescent="0.25">
      <c r="A1354" s="31" t="s">
        <v>4085</v>
      </c>
      <c r="B1354" s="181">
        <v>11825</v>
      </c>
      <c r="C1354" s="31">
        <v>1</v>
      </c>
      <c r="D1354" s="181">
        <v>5035.7300566000004</v>
      </c>
      <c r="E1354" s="181" t="str">
        <f t="shared" si="63"/>
        <v>11825_1</v>
      </c>
      <c r="F1354" s="31">
        <v>0</v>
      </c>
      <c r="G1354" s="31">
        <v>0</v>
      </c>
      <c r="H1354">
        <f t="shared" si="64"/>
        <v>0</v>
      </c>
      <c r="I1354">
        <f t="shared" si="65"/>
        <v>0</v>
      </c>
    </row>
    <row r="1355" spans="1:9" x14ac:dyDescent="0.25">
      <c r="A1355" s="31" t="s">
        <v>4085</v>
      </c>
      <c r="B1355" s="181">
        <v>11829</v>
      </c>
      <c r="C1355" s="31">
        <v>1</v>
      </c>
      <c r="D1355" s="181">
        <v>6075.2304526099997</v>
      </c>
      <c r="E1355" s="181" t="str">
        <f t="shared" si="63"/>
        <v>11829_1</v>
      </c>
      <c r="F1355" s="31">
        <v>0</v>
      </c>
      <c r="G1355" s="31">
        <v>1</v>
      </c>
      <c r="H1355">
        <f t="shared" si="64"/>
        <v>0</v>
      </c>
      <c r="I1355" t="str">
        <f t="shared" si="65"/>
        <v>tiivis</v>
      </c>
    </row>
    <row r="1356" spans="1:9" x14ac:dyDescent="0.25">
      <c r="A1356" s="31" t="s">
        <v>4088</v>
      </c>
      <c r="B1356" s="181">
        <v>11829</v>
      </c>
      <c r="C1356" s="31">
        <v>2</v>
      </c>
      <c r="D1356" s="181">
        <v>3795.9830649800001</v>
      </c>
      <c r="E1356" s="181" t="str">
        <f t="shared" si="63"/>
        <v>11829_2</v>
      </c>
      <c r="F1356" s="31">
        <v>0</v>
      </c>
      <c r="G1356" s="31">
        <v>1</v>
      </c>
      <c r="H1356">
        <f t="shared" si="64"/>
        <v>0</v>
      </c>
      <c r="I1356" t="str">
        <f t="shared" si="65"/>
        <v>tiivis</v>
      </c>
    </row>
    <row r="1357" spans="1:9" x14ac:dyDescent="0.25">
      <c r="A1357" s="31" t="s">
        <v>4085</v>
      </c>
      <c r="B1357" s="181">
        <v>11831</v>
      </c>
      <c r="C1357" s="31">
        <v>1</v>
      </c>
      <c r="D1357" s="181">
        <v>4587.6335465299999</v>
      </c>
      <c r="E1357" s="181" t="str">
        <f t="shared" si="63"/>
        <v>11831_1</v>
      </c>
      <c r="F1357" s="31">
        <v>0</v>
      </c>
      <c r="G1357" s="31">
        <v>0</v>
      </c>
      <c r="H1357">
        <f t="shared" si="64"/>
        <v>0</v>
      </c>
      <c r="I1357">
        <f t="shared" si="65"/>
        <v>0</v>
      </c>
    </row>
    <row r="1358" spans="1:9" x14ac:dyDescent="0.25">
      <c r="A1358" s="31" t="s">
        <v>4085</v>
      </c>
      <c r="B1358" s="181">
        <v>11833</v>
      </c>
      <c r="C1358" s="31">
        <v>1</v>
      </c>
      <c r="D1358" s="181">
        <v>7143.4868418599999</v>
      </c>
      <c r="E1358" s="181" t="str">
        <f t="shared" si="63"/>
        <v>11833_1</v>
      </c>
      <c r="F1358" s="31">
        <v>0</v>
      </c>
      <c r="G1358" s="31">
        <v>1</v>
      </c>
      <c r="H1358">
        <f t="shared" si="64"/>
        <v>0</v>
      </c>
      <c r="I1358" t="str">
        <f t="shared" si="65"/>
        <v>tiivis</v>
      </c>
    </row>
    <row r="1359" spans="1:9" x14ac:dyDescent="0.25">
      <c r="A1359" s="31" t="s">
        <v>4085</v>
      </c>
      <c r="B1359" s="181">
        <v>11835</v>
      </c>
      <c r="C1359" s="31">
        <v>1</v>
      </c>
      <c r="D1359" s="181">
        <v>4657.4197527799997</v>
      </c>
      <c r="E1359" s="181" t="str">
        <f t="shared" si="63"/>
        <v>11835_1</v>
      </c>
      <c r="F1359" s="31">
        <v>0</v>
      </c>
      <c r="G1359" s="31">
        <v>0</v>
      </c>
      <c r="H1359">
        <f t="shared" si="64"/>
        <v>0</v>
      </c>
      <c r="I1359">
        <f t="shared" si="65"/>
        <v>0</v>
      </c>
    </row>
    <row r="1360" spans="1:9" x14ac:dyDescent="0.25">
      <c r="A1360" s="31" t="s">
        <v>4085</v>
      </c>
      <c r="B1360" s="181">
        <v>11837</v>
      </c>
      <c r="C1360" s="31">
        <v>1</v>
      </c>
      <c r="D1360" s="181">
        <v>10457.0898715</v>
      </c>
      <c r="E1360" s="181" t="str">
        <f t="shared" si="63"/>
        <v>11837_1</v>
      </c>
      <c r="F1360" s="31">
        <v>0</v>
      </c>
      <c r="G1360" s="31">
        <v>0</v>
      </c>
      <c r="H1360">
        <f t="shared" si="64"/>
        <v>0</v>
      </c>
      <c r="I1360">
        <f t="shared" si="65"/>
        <v>0</v>
      </c>
    </row>
    <row r="1361" spans="1:9" x14ac:dyDescent="0.25">
      <c r="A1361" s="31" t="s">
        <v>4085</v>
      </c>
      <c r="B1361" s="181">
        <v>11841</v>
      </c>
      <c r="C1361" s="31">
        <v>1</v>
      </c>
      <c r="D1361" s="181">
        <v>2529.9079523400001</v>
      </c>
      <c r="E1361" s="181" t="str">
        <f t="shared" si="63"/>
        <v>11841_1</v>
      </c>
      <c r="F1361" s="31">
        <v>0</v>
      </c>
      <c r="G1361" s="31">
        <v>0</v>
      </c>
      <c r="H1361">
        <f t="shared" si="64"/>
        <v>0</v>
      </c>
      <c r="I1361">
        <f t="shared" si="65"/>
        <v>0</v>
      </c>
    </row>
    <row r="1362" spans="1:9" x14ac:dyDescent="0.25">
      <c r="A1362" s="31" t="s">
        <v>4085</v>
      </c>
      <c r="B1362" s="181">
        <v>11843</v>
      </c>
      <c r="C1362" s="31">
        <v>1</v>
      </c>
      <c r="D1362" s="181">
        <v>7428.3260690999996</v>
      </c>
      <c r="E1362" s="181" t="str">
        <f t="shared" si="63"/>
        <v>11843_1</v>
      </c>
      <c r="F1362" s="31">
        <v>0</v>
      </c>
      <c r="G1362" s="31">
        <v>0</v>
      </c>
      <c r="H1362">
        <f t="shared" si="64"/>
        <v>0</v>
      </c>
      <c r="I1362">
        <f t="shared" si="65"/>
        <v>0</v>
      </c>
    </row>
    <row r="1363" spans="1:9" x14ac:dyDescent="0.25">
      <c r="A1363" s="31" t="s">
        <v>4085</v>
      </c>
      <c r="B1363" s="181">
        <v>11851</v>
      </c>
      <c r="C1363" s="31">
        <v>1</v>
      </c>
      <c r="D1363" s="181">
        <v>2073.4784650199999</v>
      </c>
      <c r="E1363" s="181" t="str">
        <f t="shared" si="63"/>
        <v>11851_1</v>
      </c>
      <c r="F1363" s="31">
        <v>0</v>
      </c>
      <c r="G1363" s="31">
        <v>0</v>
      </c>
      <c r="H1363">
        <f t="shared" si="64"/>
        <v>0</v>
      </c>
      <c r="I1363">
        <f t="shared" si="65"/>
        <v>0</v>
      </c>
    </row>
    <row r="1364" spans="1:9" x14ac:dyDescent="0.25">
      <c r="A1364" s="31" t="s">
        <v>4085</v>
      </c>
      <c r="B1364" s="181">
        <v>11853</v>
      </c>
      <c r="C1364" s="31">
        <v>1</v>
      </c>
      <c r="D1364" s="181">
        <v>5144.0257015500001</v>
      </c>
      <c r="E1364" s="181" t="str">
        <f t="shared" si="63"/>
        <v>11853_1</v>
      </c>
      <c r="F1364" s="31">
        <v>0</v>
      </c>
      <c r="G1364" s="31">
        <v>0</v>
      </c>
      <c r="H1364">
        <f t="shared" si="64"/>
        <v>0</v>
      </c>
      <c r="I1364">
        <f t="shared" si="65"/>
        <v>0</v>
      </c>
    </row>
    <row r="1365" spans="1:9" x14ac:dyDescent="0.25">
      <c r="A1365" s="31" t="s">
        <v>4085</v>
      </c>
      <c r="B1365" s="181">
        <v>11855</v>
      </c>
      <c r="C1365" s="31">
        <v>1</v>
      </c>
      <c r="D1365" s="181">
        <v>5428.5068040200003</v>
      </c>
      <c r="E1365" s="181" t="str">
        <f t="shared" si="63"/>
        <v>11855_1</v>
      </c>
      <c r="F1365" s="31">
        <v>0</v>
      </c>
      <c r="G1365" s="31">
        <v>0</v>
      </c>
      <c r="H1365">
        <f t="shared" si="64"/>
        <v>0</v>
      </c>
      <c r="I1365">
        <f t="shared" si="65"/>
        <v>0</v>
      </c>
    </row>
    <row r="1366" spans="1:9" x14ac:dyDescent="0.25">
      <c r="A1366" s="31" t="s">
        <v>4085</v>
      </c>
      <c r="B1366" s="181">
        <v>11859</v>
      </c>
      <c r="C1366" s="31">
        <v>1</v>
      </c>
      <c r="D1366" s="181">
        <v>5526.0782281499996</v>
      </c>
      <c r="E1366" s="181" t="str">
        <f t="shared" si="63"/>
        <v>11859_1</v>
      </c>
      <c r="F1366" s="31">
        <v>0</v>
      </c>
      <c r="G1366" s="31">
        <v>0</v>
      </c>
      <c r="H1366">
        <f t="shared" si="64"/>
        <v>0</v>
      </c>
      <c r="I1366">
        <f t="shared" si="65"/>
        <v>0</v>
      </c>
    </row>
    <row r="1367" spans="1:9" x14ac:dyDescent="0.25">
      <c r="A1367" s="31" t="s">
        <v>4088</v>
      </c>
      <c r="B1367" s="181">
        <v>11859</v>
      </c>
      <c r="C1367" s="31">
        <v>2</v>
      </c>
      <c r="D1367" s="181">
        <v>6176.2791245400003</v>
      </c>
      <c r="E1367" s="181" t="str">
        <f t="shared" si="63"/>
        <v>11859_2</v>
      </c>
      <c r="F1367" s="31">
        <v>0</v>
      </c>
      <c r="G1367" s="31">
        <v>0</v>
      </c>
      <c r="H1367">
        <f t="shared" si="64"/>
        <v>0</v>
      </c>
      <c r="I1367">
        <f t="shared" si="65"/>
        <v>0</v>
      </c>
    </row>
    <row r="1368" spans="1:9" x14ac:dyDescent="0.25">
      <c r="A1368" s="31" t="s">
        <v>4085</v>
      </c>
      <c r="B1368" s="181">
        <v>11860</v>
      </c>
      <c r="C1368" s="31">
        <v>1</v>
      </c>
      <c r="D1368" s="181">
        <v>7801.8971126300003</v>
      </c>
      <c r="E1368" s="181" t="str">
        <f t="shared" si="63"/>
        <v>11860_1</v>
      </c>
      <c r="F1368" s="31">
        <v>0</v>
      </c>
      <c r="G1368" s="31">
        <v>0</v>
      </c>
      <c r="H1368">
        <f t="shared" si="64"/>
        <v>0</v>
      </c>
      <c r="I1368">
        <f t="shared" si="65"/>
        <v>0</v>
      </c>
    </row>
    <row r="1369" spans="1:9" x14ac:dyDescent="0.25">
      <c r="A1369" s="31" t="s">
        <v>4085</v>
      </c>
      <c r="B1369" s="181">
        <v>11861</v>
      </c>
      <c r="C1369" s="31">
        <v>1</v>
      </c>
      <c r="D1369" s="181">
        <v>5072.3790279699997</v>
      </c>
      <c r="E1369" s="181" t="str">
        <f t="shared" si="63"/>
        <v>11861_1</v>
      </c>
      <c r="F1369" s="31">
        <v>0</v>
      </c>
      <c r="G1369" s="31">
        <v>0</v>
      </c>
      <c r="H1369">
        <f t="shared" si="64"/>
        <v>0</v>
      </c>
      <c r="I1369">
        <f t="shared" si="65"/>
        <v>0</v>
      </c>
    </row>
    <row r="1370" spans="1:9" x14ac:dyDescent="0.25">
      <c r="A1370" s="31" t="s">
        <v>4088</v>
      </c>
      <c r="B1370" s="181">
        <v>11861</v>
      </c>
      <c r="C1370" s="31">
        <v>2</v>
      </c>
      <c r="D1370" s="181">
        <v>4749.1212192100002</v>
      </c>
      <c r="E1370" s="181" t="str">
        <f t="shared" si="63"/>
        <v>11861_2</v>
      </c>
      <c r="F1370" s="31">
        <v>0</v>
      </c>
      <c r="G1370" s="31">
        <v>0</v>
      </c>
      <c r="H1370">
        <f t="shared" si="64"/>
        <v>0</v>
      </c>
      <c r="I1370">
        <f t="shared" si="65"/>
        <v>0</v>
      </c>
    </row>
    <row r="1371" spans="1:9" x14ac:dyDescent="0.25">
      <c r="A1371" s="31" t="s">
        <v>4085</v>
      </c>
      <c r="B1371" s="181">
        <v>11863</v>
      </c>
      <c r="C1371" s="31">
        <v>1</v>
      </c>
      <c r="D1371" s="181">
        <v>6117.9490767899997</v>
      </c>
      <c r="E1371" s="181" t="str">
        <f t="shared" si="63"/>
        <v>11863_1</v>
      </c>
      <c r="F1371" s="31">
        <v>0</v>
      </c>
      <c r="G1371" s="31">
        <v>0</v>
      </c>
      <c r="H1371">
        <f t="shared" si="64"/>
        <v>0</v>
      </c>
      <c r="I1371">
        <f t="shared" si="65"/>
        <v>0</v>
      </c>
    </row>
    <row r="1372" spans="1:9" x14ac:dyDescent="0.25">
      <c r="A1372" s="31" t="s">
        <v>4085</v>
      </c>
      <c r="B1372" s="181">
        <v>11865</v>
      </c>
      <c r="C1372" s="31">
        <v>1</v>
      </c>
      <c r="D1372" s="181">
        <v>6036.1098075800001</v>
      </c>
      <c r="E1372" s="181" t="str">
        <f t="shared" si="63"/>
        <v>11865_1</v>
      </c>
      <c r="F1372" s="31">
        <v>0</v>
      </c>
      <c r="G1372" s="31">
        <v>0</v>
      </c>
      <c r="H1372">
        <f t="shared" si="64"/>
        <v>0</v>
      </c>
      <c r="I1372">
        <f t="shared" si="65"/>
        <v>0</v>
      </c>
    </row>
    <row r="1373" spans="1:9" x14ac:dyDescent="0.25">
      <c r="A1373" s="31" t="s">
        <v>4085</v>
      </c>
      <c r="B1373" s="181">
        <v>11866</v>
      </c>
      <c r="C1373" s="31">
        <v>1</v>
      </c>
      <c r="D1373" s="181">
        <v>343.189442289</v>
      </c>
      <c r="E1373" s="181" t="str">
        <f t="shared" si="63"/>
        <v>11866_1</v>
      </c>
      <c r="F1373" s="31">
        <v>0</v>
      </c>
      <c r="G1373" s="31">
        <v>0</v>
      </c>
      <c r="H1373">
        <f t="shared" si="64"/>
        <v>0</v>
      </c>
      <c r="I1373">
        <f t="shared" si="65"/>
        <v>0</v>
      </c>
    </row>
    <row r="1374" spans="1:9" x14ac:dyDescent="0.25">
      <c r="A1374" s="31" t="s">
        <v>4085</v>
      </c>
      <c r="B1374" s="181">
        <v>11867</v>
      </c>
      <c r="C1374" s="31">
        <v>1</v>
      </c>
      <c r="D1374" s="181">
        <v>4295.9165913099996</v>
      </c>
      <c r="E1374" s="181" t="str">
        <f t="shared" si="63"/>
        <v>11867_1</v>
      </c>
      <c r="F1374" s="31">
        <v>0</v>
      </c>
      <c r="G1374" s="31">
        <v>1</v>
      </c>
      <c r="H1374">
        <f t="shared" si="64"/>
        <v>0</v>
      </c>
      <c r="I1374" t="str">
        <f t="shared" si="65"/>
        <v>tiivis</v>
      </c>
    </row>
    <row r="1375" spans="1:9" x14ac:dyDescent="0.25">
      <c r="A1375" s="31" t="s">
        <v>4085</v>
      </c>
      <c r="B1375" s="181">
        <v>11869</v>
      </c>
      <c r="C1375" s="31">
        <v>1</v>
      </c>
      <c r="D1375" s="181">
        <v>9371.9514319299997</v>
      </c>
      <c r="E1375" s="181" t="str">
        <f t="shared" si="63"/>
        <v>11869_1</v>
      </c>
      <c r="F1375" s="31">
        <v>0</v>
      </c>
      <c r="G1375" s="31">
        <v>0</v>
      </c>
      <c r="H1375">
        <f t="shared" si="64"/>
        <v>0</v>
      </c>
      <c r="I1375">
        <f t="shared" si="65"/>
        <v>0</v>
      </c>
    </row>
    <row r="1376" spans="1:9" x14ac:dyDescent="0.25">
      <c r="A1376" s="31" t="s">
        <v>4085</v>
      </c>
      <c r="B1376" s="181">
        <v>11873</v>
      </c>
      <c r="C1376" s="31">
        <v>1</v>
      </c>
      <c r="D1376" s="181">
        <v>1120.00295626</v>
      </c>
      <c r="E1376" s="181" t="str">
        <f t="shared" si="63"/>
        <v>11873_1</v>
      </c>
      <c r="F1376" s="31">
        <v>0</v>
      </c>
      <c r="G1376" s="31">
        <v>0</v>
      </c>
      <c r="H1376">
        <f t="shared" si="64"/>
        <v>0</v>
      </c>
      <c r="I1376">
        <f t="shared" si="65"/>
        <v>0</v>
      </c>
    </row>
    <row r="1377" spans="1:9" x14ac:dyDescent="0.25">
      <c r="A1377" s="31" t="s">
        <v>4085</v>
      </c>
      <c r="B1377" s="181">
        <v>11875</v>
      </c>
      <c r="C1377" s="31">
        <v>1</v>
      </c>
      <c r="D1377" s="181">
        <v>8732.8473652800003</v>
      </c>
      <c r="E1377" s="181" t="str">
        <f t="shared" si="63"/>
        <v>11875_1</v>
      </c>
      <c r="F1377" s="31">
        <v>0</v>
      </c>
      <c r="G1377" s="31">
        <v>0</v>
      </c>
      <c r="H1377">
        <f t="shared" si="64"/>
        <v>0</v>
      </c>
      <c r="I1377">
        <f t="shared" si="65"/>
        <v>0</v>
      </c>
    </row>
    <row r="1378" spans="1:9" x14ac:dyDescent="0.25">
      <c r="A1378" s="31" t="s">
        <v>4085</v>
      </c>
      <c r="B1378" s="181">
        <v>11877</v>
      </c>
      <c r="C1378" s="31">
        <v>1</v>
      </c>
      <c r="D1378" s="181">
        <v>6174.1028238299996</v>
      </c>
      <c r="E1378" s="181" t="str">
        <f t="shared" si="63"/>
        <v>11877_1</v>
      </c>
      <c r="F1378" s="31">
        <v>0</v>
      </c>
      <c r="G1378" s="31">
        <v>0</v>
      </c>
      <c r="H1378">
        <f t="shared" si="64"/>
        <v>0</v>
      </c>
      <c r="I1378">
        <f t="shared" si="65"/>
        <v>0</v>
      </c>
    </row>
    <row r="1379" spans="1:9" x14ac:dyDescent="0.25">
      <c r="A1379" s="31" t="s">
        <v>4088</v>
      </c>
      <c r="B1379" s="181">
        <v>11877</v>
      </c>
      <c r="C1379" s="31">
        <v>2</v>
      </c>
      <c r="D1379" s="181">
        <v>7032.7015700700003</v>
      </c>
      <c r="E1379" s="181" t="str">
        <f t="shared" si="63"/>
        <v>11877_2</v>
      </c>
      <c r="F1379" s="31">
        <v>0</v>
      </c>
      <c r="G1379" s="31">
        <v>0</v>
      </c>
      <c r="H1379">
        <f t="shared" si="64"/>
        <v>0</v>
      </c>
      <c r="I1379">
        <f t="shared" si="65"/>
        <v>0</v>
      </c>
    </row>
    <row r="1380" spans="1:9" x14ac:dyDescent="0.25">
      <c r="A1380" s="31" t="s">
        <v>4078</v>
      </c>
      <c r="B1380" s="181">
        <v>11877</v>
      </c>
      <c r="C1380" s="31">
        <v>3</v>
      </c>
      <c r="D1380" s="181">
        <v>5470.4440320000003</v>
      </c>
      <c r="E1380" s="181" t="str">
        <f t="shared" si="63"/>
        <v>11877_3</v>
      </c>
      <c r="F1380" s="31">
        <v>0</v>
      </c>
      <c r="G1380" s="31">
        <v>0</v>
      </c>
      <c r="H1380">
        <f t="shared" si="64"/>
        <v>0</v>
      </c>
      <c r="I1380">
        <f t="shared" si="65"/>
        <v>0</v>
      </c>
    </row>
    <row r="1381" spans="1:9" x14ac:dyDescent="0.25">
      <c r="A1381" s="31" t="s">
        <v>4085</v>
      </c>
      <c r="B1381" s="181">
        <v>11878</v>
      </c>
      <c r="C1381" s="31">
        <v>1</v>
      </c>
      <c r="D1381" s="181">
        <v>617.12788931</v>
      </c>
      <c r="E1381" s="181" t="str">
        <f t="shared" si="63"/>
        <v>11878_1</v>
      </c>
      <c r="F1381" s="31">
        <v>0</v>
      </c>
      <c r="G1381" s="31">
        <v>0</v>
      </c>
      <c r="H1381">
        <f t="shared" si="64"/>
        <v>0</v>
      </c>
      <c r="I1381">
        <f t="shared" si="65"/>
        <v>0</v>
      </c>
    </row>
    <row r="1382" spans="1:9" x14ac:dyDescent="0.25">
      <c r="A1382" s="31" t="s">
        <v>4085</v>
      </c>
      <c r="B1382" s="181">
        <v>11879</v>
      </c>
      <c r="C1382" s="31">
        <v>1</v>
      </c>
      <c r="D1382" s="181">
        <v>6027.4192358700002</v>
      </c>
      <c r="E1382" s="181" t="str">
        <f t="shared" si="63"/>
        <v>11879_1</v>
      </c>
      <c r="F1382" s="31">
        <v>0</v>
      </c>
      <c r="G1382" s="31">
        <v>0</v>
      </c>
      <c r="H1382">
        <f t="shared" si="64"/>
        <v>0</v>
      </c>
      <c r="I1382">
        <f t="shared" si="65"/>
        <v>0</v>
      </c>
    </row>
    <row r="1383" spans="1:9" x14ac:dyDescent="0.25">
      <c r="A1383" s="31" t="s">
        <v>4085</v>
      </c>
      <c r="B1383" s="181">
        <v>11885</v>
      </c>
      <c r="C1383" s="31">
        <v>1</v>
      </c>
      <c r="D1383" s="181">
        <v>2939.8829936299999</v>
      </c>
      <c r="E1383" s="181" t="str">
        <f t="shared" si="63"/>
        <v>11885_1</v>
      </c>
      <c r="F1383" s="31">
        <v>0</v>
      </c>
      <c r="G1383" s="31">
        <v>0</v>
      </c>
      <c r="H1383">
        <f t="shared" si="64"/>
        <v>0</v>
      </c>
      <c r="I1383">
        <f t="shared" si="65"/>
        <v>0</v>
      </c>
    </row>
    <row r="1384" spans="1:9" x14ac:dyDescent="0.25">
      <c r="A1384" s="31" t="s">
        <v>4085</v>
      </c>
      <c r="B1384" s="181">
        <v>11887</v>
      </c>
      <c r="C1384" s="31">
        <v>1</v>
      </c>
      <c r="D1384" s="181">
        <v>1503.90926066</v>
      </c>
      <c r="E1384" s="181" t="str">
        <f t="shared" si="63"/>
        <v>11887_1</v>
      </c>
      <c r="F1384" s="31">
        <v>0</v>
      </c>
      <c r="G1384" s="31">
        <v>0</v>
      </c>
      <c r="H1384">
        <f t="shared" si="64"/>
        <v>0</v>
      </c>
      <c r="I1384">
        <f t="shared" si="65"/>
        <v>0</v>
      </c>
    </row>
    <row r="1385" spans="1:9" x14ac:dyDescent="0.25">
      <c r="A1385" s="31" t="s">
        <v>4085</v>
      </c>
      <c r="B1385" s="181">
        <v>11888</v>
      </c>
      <c r="C1385" s="31">
        <v>1</v>
      </c>
      <c r="D1385" s="181">
        <v>4753.4133282599996</v>
      </c>
      <c r="E1385" s="181" t="str">
        <f t="shared" si="63"/>
        <v>11888_1</v>
      </c>
      <c r="F1385" s="31">
        <v>0</v>
      </c>
      <c r="G1385" s="31">
        <v>0</v>
      </c>
      <c r="H1385">
        <f t="shared" si="64"/>
        <v>0</v>
      </c>
      <c r="I1385">
        <f t="shared" si="65"/>
        <v>0</v>
      </c>
    </row>
    <row r="1386" spans="1:9" x14ac:dyDescent="0.25">
      <c r="A1386" s="31" t="s">
        <v>4088</v>
      </c>
      <c r="B1386" s="181">
        <v>11888</v>
      </c>
      <c r="C1386" s="31">
        <v>2</v>
      </c>
      <c r="D1386" s="181">
        <v>4443.5179024299996</v>
      </c>
      <c r="E1386" s="181" t="str">
        <f t="shared" si="63"/>
        <v>11888_2</v>
      </c>
      <c r="F1386" s="31">
        <v>0</v>
      </c>
      <c r="G1386" s="31">
        <v>0</v>
      </c>
      <c r="H1386">
        <f t="shared" si="64"/>
        <v>0</v>
      </c>
      <c r="I1386">
        <f t="shared" si="65"/>
        <v>0</v>
      </c>
    </row>
    <row r="1387" spans="1:9" x14ac:dyDescent="0.25">
      <c r="A1387" s="31" t="s">
        <v>4085</v>
      </c>
      <c r="B1387" s="181">
        <v>11889</v>
      </c>
      <c r="C1387" s="31">
        <v>1</v>
      </c>
      <c r="D1387" s="181">
        <v>8652.7559042199991</v>
      </c>
      <c r="E1387" s="181" t="str">
        <f t="shared" si="63"/>
        <v>11889_1</v>
      </c>
      <c r="F1387" s="31">
        <v>0</v>
      </c>
      <c r="G1387" s="31">
        <v>0</v>
      </c>
      <c r="H1387">
        <f t="shared" si="64"/>
        <v>0</v>
      </c>
      <c r="I1387">
        <f t="shared" si="65"/>
        <v>0</v>
      </c>
    </row>
    <row r="1388" spans="1:9" x14ac:dyDescent="0.25">
      <c r="A1388" s="31" t="s">
        <v>4085</v>
      </c>
      <c r="B1388" s="181">
        <v>11891</v>
      </c>
      <c r="C1388" s="31">
        <v>1</v>
      </c>
      <c r="D1388" s="181">
        <v>6524.7999056899998</v>
      </c>
      <c r="E1388" s="181" t="str">
        <f t="shared" si="63"/>
        <v>11891_1</v>
      </c>
      <c r="F1388" s="31">
        <v>0</v>
      </c>
      <c r="G1388" s="31">
        <v>1</v>
      </c>
      <c r="H1388">
        <f t="shared" si="64"/>
        <v>0</v>
      </c>
      <c r="I1388" t="str">
        <f t="shared" si="65"/>
        <v>tiivis</v>
      </c>
    </row>
    <row r="1389" spans="1:9" x14ac:dyDescent="0.25">
      <c r="A1389" s="31" t="s">
        <v>4085</v>
      </c>
      <c r="B1389" s="181">
        <v>11893</v>
      </c>
      <c r="C1389" s="31">
        <v>1</v>
      </c>
      <c r="D1389" s="181">
        <v>4413.3222611299998</v>
      </c>
      <c r="E1389" s="181" t="str">
        <f t="shared" si="63"/>
        <v>11893_1</v>
      </c>
      <c r="F1389" s="31">
        <v>0</v>
      </c>
      <c r="G1389" s="31">
        <v>1</v>
      </c>
      <c r="H1389">
        <f t="shared" si="64"/>
        <v>0</v>
      </c>
      <c r="I1389" t="str">
        <f t="shared" si="65"/>
        <v>tiivis</v>
      </c>
    </row>
    <row r="1390" spans="1:9" x14ac:dyDescent="0.25">
      <c r="A1390" s="31" t="s">
        <v>4088</v>
      </c>
      <c r="B1390" s="181">
        <v>11893</v>
      </c>
      <c r="C1390" s="31">
        <v>2</v>
      </c>
      <c r="D1390" s="181">
        <v>6118.4954305499996</v>
      </c>
      <c r="E1390" s="181" t="str">
        <f t="shared" si="63"/>
        <v>11893_2</v>
      </c>
      <c r="F1390" s="31">
        <v>0</v>
      </c>
      <c r="G1390" s="31">
        <v>1</v>
      </c>
      <c r="H1390">
        <f t="shared" si="64"/>
        <v>0</v>
      </c>
      <c r="I1390" t="str">
        <f t="shared" si="65"/>
        <v>tiivis</v>
      </c>
    </row>
    <row r="1391" spans="1:9" x14ac:dyDescent="0.25">
      <c r="A1391" s="31" t="s">
        <v>4078</v>
      </c>
      <c r="B1391" s="181">
        <v>11893</v>
      </c>
      <c r="C1391" s="31">
        <v>3</v>
      </c>
      <c r="D1391" s="181">
        <v>4681.810426</v>
      </c>
      <c r="E1391" s="181" t="str">
        <f t="shared" si="63"/>
        <v>11893_3</v>
      </c>
      <c r="F1391" s="31">
        <v>0</v>
      </c>
      <c r="G1391" s="31">
        <v>1</v>
      </c>
      <c r="H1391">
        <f t="shared" si="64"/>
        <v>0</v>
      </c>
      <c r="I1391" t="str">
        <f t="shared" si="65"/>
        <v>tiivis</v>
      </c>
    </row>
    <row r="1392" spans="1:9" x14ac:dyDescent="0.25">
      <c r="A1392" s="31" t="s">
        <v>4085</v>
      </c>
      <c r="B1392" s="181">
        <v>11895</v>
      </c>
      <c r="C1392" s="31">
        <v>1</v>
      </c>
      <c r="D1392" s="181">
        <v>2130.9513257600001</v>
      </c>
      <c r="E1392" s="181" t="str">
        <f t="shared" si="63"/>
        <v>11895_1</v>
      </c>
      <c r="F1392" s="31">
        <v>0</v>
      </c>
      <c r="G1392" s="31">
        <v>0</v>
      </c>
      <c r="H1392">
        <f t="shared" si="64"/>
        <v>0</v>
      </c>
      <c r="I1392">
        <f t="shared" si="65"/>
        <v>0</v>
      </c>
    </row>
    <row r="1393" spans="1:9" x14ac:dyDescent="0.25">
      <c r="A1393" s="31" t="s">
        <v>4085</v>
      </c>
      <c r="B1393" s="181">
        <v>11901</v>
      </c>
      <c r="C1393" s="31">
        <v>1</v>
      </c>
      <c r="D1393" s="181">
        <v>4977.3576294200002</v>
      </c>
      <c r="E1393" s="181" t="str">
        <f t="shared" si="63"/>
        <v>11901_1</v>
      </c>
      <c r="F1393" s="31">
        <v>0</v>
      </c>
      <c r="G1393" s="31">
        <v>0</v>
      </c>
      <c r="H1393">
        <f t="shared" si="64"/>
        <v>0</v>
      </c>
      <c r="I1393">
        <f t="shared" si="65"/>
        <v>0</v>
      </c>
    </row>
    <row r="1394" spans="1:9" x14ac:dyDescent="0.25">
      <c r="A1394" s="31" t="s">
        <v>4085</v>
      </c>
      <c r="B1394" s="181">
        <v>11903</v>
      </c>
      <c r="C1394" s="31">
        <v>1</v>
      </c>
      <c r="D1394" s="181">
        <v>7845.9247170099998</v>
      </c>
      <c r="E1394" s="181" t="str">
        <f t="shared" si="63"/>
        <v>11903_1</v>
      </c>
      <c r="F1394" s="31">
        <v>0</v>
      </c>
      <c r="G1394" s="31">
        <v>0</v>
      </c>
      <c r="H1394">
        <f t="shared" si="64"/>
        <v>0</v>
      </c>
      <c r="I1394">
        <f t="shared" si="65"/>
        <v>0</v>
      </c>
    </row>
    <row r="1395" spans="1:9" x14ac:dyDescent="0.25">
      <c r="A1395" s="31" t="s">
        <v>4085</v>
      </c>
      <c r="B1395" s="181">
        <v>11905</v>
      </c>
      <c r="C1395" s="31">
        <v>1</v>
      </c>
      <c r="D1395" s="181">
        <v>4065.43286958</v>
      </c>
      <c r="E1395" s="181" t="str">
        <f t="shared" si="63"/>
        <v>11905_1</v>
      </c>
      <c r="F1395" s="31">
        <v>0</v>
      </c>
      <c r="G1395" s="31">
        <v>0</v>
      </c>
      <c r="H1395">
        <f t="shared" si="64"/>
        <v>0</v>
      </c>
      <c r="I1395">
        <f t="shared" si="65"/>
        <v>0</v>
      </c>
    </row>
    <row r="1396" spans="1:9" x14ac:dyDescent="0.25">
      <c r="A1396" s="31" t="s">
        <v>4088</v>
      </c>
      <c r="B1396" s="181">
        <v>11905</v>
      </c>
      <c r="C1396" s="31">
        <v>2</v>
      </c>
      <c r="D1396" s="181">
        <v>5456.5616477100002</v>
      </c>
      <c r="E1396" s="181" t="str">
        <f t="shared" si="63"/>
        <v>11905_2</v>
      </c>
      <c r="F1396" s="31">
        <v>0</v>
      </c>
      <c r="G1396" s="31">
        <v>0</v>
      </c>
      <c r="H1396">
        <f t="shared" si="64"/>
        <v>0</v>
      </c>
      <c r="I1396">
        <f t="shared" si="65"/>
        <v>0</v>
      </c>
    </row>
    <row r="1397" spans="1:9" x14ac:dyDescent="0.25">
      <c r="A1397" s="31" t="s">
        <v>4085</v>
      </c>
      <c r="B1397" s="181">
        <v>11907</v>
      </c>
      <c r="C1397" s="31">
        <v>1</v>
      </c>
      <c r="D1397" s="181">
        <v>6700.4089408</v>
      </c>
      <c r="E1397" s="181" t="str">
        <f t="shared" si="63"/>
        <v>11907_1</v>
      </c>
      <c r="F1397" s="31">
        <v>0</v>
      </c>
      <c r="G1397" s="31">
        <v>0</v>
      </c>
      <c r="H1397">
        <f t="shared" si="64"/>
        <v>0</v>
      </c>
      <c r="I1397">
        <f t="shared" si="65"/>
        <v>0</v>
      </c>
    </row>
    <row r="1398" spans="1:9" x14ac:dyDescent="0.25">
      <c r="A1398" s="31" t="s">
        <v>4085</v>
      </c>
      <c r="B1398" s="181">
        <v>11911</v>
      </c>
      <c r="C1398" s="31">
        <v>1</v>
      </c>
      <c r="D1398" s="181">
        <v>6943.9058354400004</v>
      </c>
      <c r="E1398" s="181" t="str">
        <f t="shared" si="63"/>
        <v>11911_1</v>
      </c>
      <c r="F1398" s="31">
        <v>0</v>
      </c>
      <c r="G1398" s="31">
        <v>0</v>
      </c>
      <c r="H1398">
        <f t="shared" si="64"/>
        <v>0</v>
      </c>
      <c r="I1398">
        <f t="shared" si="65"/>
        <v>0</v>
      </c>
    </row>
    <row r="1399" spans="1:9" x14ac:dyDescent="0.25">
      <c r="A1399" s="31" t="s">
        <v>4088</v>
      </c>
      <c r="B1399" s="181">
        <v>11911</v>
      </c>
      <c r="C1399" s="31">
        <v>2</v>
      </c>
      <c r="D1399" s="181">
        <v>4523.5554566000001</v>
      </c>
      <c r="E1399" s="181" t="str">
        <f t="shared" si="63"/>
        <v>11911_2</v>
      </c>
      <c r="F1399" s="31">
        <v>0</v>
      </c>
      <c r="G1399" s="31">
        <v>0</v>
      </c>
      <c r="H1399">
        <f t="shared" si="64"/>
        <v>0</v>
      </c>
      <c r="I1399">
        <f t="shared" si="65"/>
        <v>0</v>
      </c>
    </row>
    <row r="1400" spans="1:9" x14ac:dyDescent="0.25">
      <c r="A1400" s="31" t="s">
        <v>4085</v>
      </c>
      <c r="B1400" s="181">
        <v>11912</v>
      </c>
      <c r="C1400" s="31">
        <v>1</v>
      </c>
      <c r="D1400" s="181">
        <v>242.145437273</v>
      </c>
      <c r="E1400" s="181" t="str">
        <f t="shared" si="63"/>
        <v>11912_1</v>
      </c>
      <c r="F1400" s="31">
        <v>0</v>
      </c>
      <c r="G1400" s="31">
        <v>0</v>
      </c>
      <c r="H1400">
        <f t="shared" si="64"/>
        <v>0</v>
      </c>
      <c r="I1400">
        <f t="shared" si="65"/>
        <v>0</v>
      </c>
    </row>
    <row r="1401" spans="1:9" x14ac:dyDescent="0.25">
      <c r="A1401" s="31" t="s">
        <v>4085</v>
      </c>
      <c r="B1401" s="181">
        <v>11913</v>
      </c>
      <c r="C1401" s="31">
        <v>1</v>
      </c>
      <c r="D1401" s="181">
        <v>4103.1667448799999</v>
      </c>
      <c r="E1401" s="181" t="str">
        <f t="shared" si="63"/>
        <v>11913_1</v>
      </c>
      <c r="F1401" s="31">
        <v>0</v>
      </c>
      <c r="G1401" s="31">
        <v>0</v>
      </c>
      <c r="H1401">
        <f t="shared" si="64"/>
        <v>0</v>
      </c>
      <c r="I1401">
        <f t="shared" si="65"/>
        <v>0</v>
      </c>
    </row>
    <row r="1402" spans="1:9" x14ac:dyDescent="0.25">
      <c r="A1402" s="31" t="s">
        <v>4085</v>
      </c>
      <c r="B1402" s="181">
        <v>11915</v>
      </c>
      <c r="C1402" s="31">
        <v>1</v>
      </c>
      <c r="D1402" s="181">
        <v>15731.4185782</v>
      </c>
      <c r="E1402" s="181" t="str">
        <f t="shared" si="63"/>
        <v>11915_1</v>
      </c>
      <c r="F1402" s="31">
        <v>0</v>
      </c>
      <c r="G1402" s="31">
        <v>0</v>
      </c>
      <c r="H1402">
        <f t="shared" si="64"/>
        <v>0</v>
      </c>
      <c r="I1402">
        <f t="shared" si="65"/>
        <v>0</v>
      </c>
    </row>
    <row r="1403" spans="1:9" x14ac:dyDescent="0.25">
      <c r="A1403" s="31" t="s">
        <v>4078</v>
      </c>
      <c r="B1403" s="181">
        <v>11915</v>
      </c>
      <c r="C1403" s="31">
        <v>3</v>
      </c>
      <c r="D1403" s="181">
        <v>3071.5832095199999</v>
      </c>
      <c r="E1403" s="181" t="str">
        <f t="shared" si="63"/>
        <v>11915_3</v>
      </c>
      <c r="F1403" s="31">
        <v>0</v>
      </c>
      <c r="G1403" s="31">
        <v>0</v>
      </c>
      <c r="H1403">
        <f t="shared" si="64"/>
        <v>0</v>
      </c>
      <c r="I1403">
        <f t="shared" si="65"/>
        <v>0</v>
      </c>
    </row>
    <row r="1404" spans="1:9" x14ac:dyDescent="0.25">
      <c r="A1404" s="31" t="s">
        <v>4085</v>
      </c>
      <c r="B1404" s="181">
        <v>11917</v>
      </c>
      <c r="C1404" s="31">
        <v>1</v>
      </c>
      <c r="D1404" s="181">
        <v>5662.6868458199997</v>
      </c>
      <c r="E1404" s="181" t="str">
        <f t="shared" si="63"/>
        <v>11917_1</v>
      </c>
      <c r="F1404" s="31">
        <v>0</v>
      </c>
      <c r="G1404" s="31">
        <v>1</v>
      </c>
      <c r="H1404">
        <f t="shared" si="64"/>
        <v>0</v>
      </c>
      <c r="I1404" t="str">
        <f t="shared" si="65"/>
        <v>tiivis</v>
      </c>
    </row>
    <row r="1405" spans="1:9" x14ac:dyDescent="0.25">
      <c r="A1405" s="31" t="s">
        <v>4085</v>
      </c>
      <c r="B1405" s="181">
        <v>11921</v>
      </c>
      <c r="C1405" s="31">
        <v>1</v>
      </c>
      <c r="D1405" s="181">
        <v>6126.9241150099997</v>
      </c>
      <c r="E1405" s="181" t="str">
        <f t="shared" si="63"/>
        <v>11921_1</v>
      </c>
      <c r="F1405" s="31">
        <v>0</v>
      </c>
      <c r="G1405" s="31">
        <v>0</v>
      </c>
      <c r="H1405">
        <f t="shared" si="64"/>
        <v>0</v>
      </c>
      <c r="I1405">
        <f t="shared" si="65"/>
        <v>0</v>
      </c>
    </row>
    <row r="1406" spans="1:9" x14ac:dyDescent="0.25">
      <c r="A1406" s="31" t="s">
        <v>4085</v>
      </c>
      <c r="B1406" s="181">
        <v>11927</v>
      </c>
      <c r="C1406" s="31">
        <v>1</v>
      </c>
      <c r="D1406" s="181">
        <v>2757.63839353</v>
      </c>
      <c r="E1406" s="181" t="str">
        <f t="shared" si="63"/>
        <v>11927_1</v>
      </c>
      <c r="F1406" s="31">
        <v>0</v>
      </c>
      <c r="G1406" s="31">
        <v>0</v>
      </c>
      <c r="H1406">
        <f t="shared" si="64"/>
        <v>0</v>
      </c>
      <c r="I1406">
        <f t="shared" si="65"/>
        <v>0</v>
      </c>
    </row>
    <row r="1407" spans="1:9" x14ac:dyDescent="0.25">
      <c r="A1407" s="31" t="s">
        <v>4088</v>
      </c>
      <c r="B1407" s="181">
        <v>11927</v>
      </c>
      <c r="C1407" s="31">
        <v>2</v>
      </c>
      <c r="D1407" s="181">
        <v>8728.7317559700004</v>
      </c>
      <c r="E1407" s="181" t="str">
        <f t="shared" si="63"/>
        <v>11927_2</v>
      </c>
      <c r="F1407" s="31">
        <v>0</v>
      </c>
      <c r="G1407" s="31">
        <v>0</v>
      </c>
      <c r="H1407">
        <f t="shared" si="64"/>
        <v>0</v>
      </c>
      <c r="I1407">
        <f t="shared" si="65"/>
        <v>0</v>
      </c>
    </row>
    <row r="1408" spans="1:9" x14ac:dyDescent="0.25">
      <c r="A1408" s="31" t="s">
        <v>4078</v>
      </c>
      <c r="B1408" s="181">
        <v>11927</v>
      </c>
      <c r="C1408" s="31">
        <v>3</v>
      </c>
      <c r="D1408" s="181">
        <v>5378.5682520099999</v>
      </c>
      <c r="E1408" s="181" t="str">
        <f t="shared" si="63"/>
        <v>11927_3</v>
      </c>
      <c r="F1408" s="31">
        <v>0</v>
      </c>
      <c r="G1408" s="31">
        <v>0</v>
      </c>
      <c r="H1408">
        <f t="shared" si="64"/>
        <v>0</v>
      </c>
      <c r="I1408">
        <f t="shared" si="65"/>
        <v>0</v>
      </c>
    </row>
    <row r="1409" spans="1:9" x14ac:dyDescent="0.25">
      <c r="A1409" s="31" t="s">
        <v>4085</v>
      </c>
      <c r="B1409" s="181">
        <v>11928</v>
      </c>
      <c r="C1409" s="31">
        <v>1</v>
      </c>
      <c r="D1409" s="181">
        <v>1318.3025558100001</v>
      </c>
      <c r="E1409" s="181" t="str">
        <f t="shared" si="63"/>
        <v>11928_1</v>
      </c>
      <c r="F1409" s="31">
        <v>0</v>
      </c>
      <c r="G1409" s="31">
        <v>0</v>
      </c>
      <c r="H1409">
        <f t="shared" si="64"/>
        <v>0</v>
      </c>
      <c r="I1409">
        <f t="shared" si="65"/>
        <v>0</v>
      </c>
    </row>
    <row r="1410" spans="1:9" x14ac:dyDescent="0.25">
      <c r="A1410" s="31" t="s">
        <v>4085</v>
      </c>
      <c r="B1410" s="181">
        <v>11931</v>
      </c>
      <c r="C1410" s="31">
        <v>1</v>
      </c>
      <c r="D1410" s="181">
        <v>4077.4774912100002</v>
      </c>
      <c r="E1410" s="181" t="str">
        <f t="shared" si="63"/>
        <v>11931_1</v>
      </c>
      <c r="F1410" s="31">
        <v>0</v>
      </c>
      <c r="G1410" s="31">
        <v>0</v>
      </c>
      <c r="H1410">
        <f t="shared" si="64"/>
        <v>0</v>
      </c>
      <c r="I1410">
        <f t="shared" si="65"/>
        <v>0</v>
      </c>
    </row>
    <row r="1411" spans="1:9" x14ac:dyDescent="0.25">
      <c r="A1411" s="31" t="s">
        <v>4085</v>
      </c>
      <c r="B1411" s="181">
        <v>11932</v>
      </c>
      <c r="C1411" s="31">
        <v>1</v>
      </c>
      <c r="D1411" s="181">
        <v>55.951810029500002</v>
      </c>
      <c r="E1411" s="181" t="str">
        <f t="shared" ref="E1411:E1474" si="66">CONCATENATE(B1411,"_",C1411)</f>
        <v>11932_1</v>
      </c>
      <c r="F1411" s="31">
        <v>0</v>
      </c>
      <c r="G1411" s="31">
        <v>0</v>
      </c>
      <c r="H1411">
        <f t="shared" ref="H1411:H1474" si="67">IF(F1411=1,"harva",0)</f>
        <v>0</v>
      </c>
      <c r="I1411">
        <f t="shared" ref="I1411:I1474" si="68">IF(G1411=1,"tiivis",0)</f>
        <v>0</v>
      </c>
    </row>
    <row r="1412" spans="1:9" x14ac:dyDescent="0.25">
      <c r="A1412" s="31" t="s">
        <v>4085</v>
      </c>
      <c r="B1412" s="181">
        <v>11933</v>
      </c>
      <c r="C1412" s="31">
        <v>1</v>
      </c>
      <c r="D1412" s="181">
        <v>5163.10347671</v>
      </c>
      <c r="E1412" s="181" t="str">
        <f t="shared" si="66"/>
        <v>11933_1</v>
      </c>
      <c r="F1412" s="31">
        <v>0</v>
      </c>
      <c r="G1412" s="31">
        <v>0</v>
      </c>
      <c r="H1412">
        <f t="shared" si="67"/>
        <v>0</v>
      </c>
      <c r="I1412">
        <f t="shared" si="68"/>
        <v>0</v>
      </c>
    </row>
    <row r="1413" spans="1:9" x14ac:dyDescent="0.25">
      <c r="A1413" s="31" t="s">
        <v>4088</v>
      </c>
      <c r="B1413" s="181">
        <v>11933</v>
      </c>
      <c r="C1413" s="31">
        <v>2</v>
      </c>
      <c r="D1413" s="181">
        <v>4212.0040443600001</v>
      </c>
      <c r="E1413" s="181" t="str">
        <f t="shared" si="66"/>
        <v>11933_2</v>
      </c>
      <c r="F1413" s="31">
        <v>0</v>
      </c>
      <c r="G1413" s="31">
        <v>0</v>
      </c>
      <c r="H1413">
        <f t="shared" si="67"/>
        <v>0</v>
      </c>
      <c r="I1413">
        <f t="shared" si="68"/>
        <v>0</v>
      </c>
    </row>
    <row r="1414" spans="1:9" x14ac:dyDescent="0.25">
      <c r="A1414" s="31" t="s">
        <v>4085</v>
      </c>
      <c r="B1414" s="181">
        <v>11935</v>
      </c>
      <c r="C1414" s="31">
        <v>1</v>
      </c>
      <c r="D1414" s="181">
        <v>3065.7110275499999</v>
      </c>
      <c r="E1414" s="181" t="str">
        <f t="shared" si="66"/>
        <v>11935_1</v>
      </c>
      <c r="F1414" s="31">
        <v>0</v>
      </c>
      <c r="G1414" s="31">
        <v>1</v>
      </c>
      <c r="H1414">
        <f t="shared" si="67"/>
        <v>0</v>
      </c>
      <c r="I1414" t="str">
        <f t="shared" si="68"/>
        <v>tiivis</v>
      </c>
    </row>
    <row r="1415" spans="1:9" x14ac:dyDescent="0.25">
      <c r="A1415" s="31" t="s">
        <v>4085</v>
      </c>
      <c r="B1415" s="181">
        <v>11936</v>
      </c>
      <c r="C1415" s="31">
        <v>1</v>
      </c>
      <c r="D1415" s="181">
        <v>1171.93869903</v>
      </c>
      <c r="E1415" s="181" t="str">
        <f t="shared" si="66"/>
        <v>11936_1</v>
      </c>
      <c r="F1415" s="31">
        <v>0</v>
      </c>
      <c r="G1415" s="31">
        <v>0</v>
      </c>
      <c r="H1415">
        <f t="shared" si="67"/>
        <v>0</v>
      </c>
      <c r="I1415">
        <f t="shared" si="68"/>
        <v>0</v>
      </c>
    </row>
    <row r="1416" spans="1:9" x14ac:dyDescent="0.25">
      <c r="A1416" s="31" t="s">
        <v>4085</v>
      </c>
      <c r="B1416" s="181">
        <v>11937</v>
      </c>
      <c r="C1416" s="31">
        <v>1</v>
      </c>
      <c r="D1416" s="181">
        <v>8071.4627030700003</v>
      </c>
      <c r="E1416" s="181" t="str">
        <f t="shared" si="66"/>
        <v>11937_1</v>
      </c>
      <c r="F1416" s="31">
        <v>0</v>
      </c>
      <c r="G1416" s="31">
        <v>0</v>
      </c>
      <c r="H1416">
        <f t="shared" si="67"/>
        <v>0</v>
      </c>
      <c r="I1416">
        <f t="shared" si="68"/>
        <v>0</v>
      </c>
    </row>
    <row r="1417" spans="1:9" x14ac:dyDescent="0.25">
      <c r="A1417" s="31" t="s">
        <v>4085</v>
      </c>
      <c r="B1417" s="181">
        <v>11938</v>
      </c>
      <c r="C1417" s="31">
        <v>1</v>
      </c>
      <c r="D1417" s="181">
        <v>825.95266024900002</v>
      </c>
      <c r="E1417" s="181" t="str">
        <f t="shared" si="66"/>
        <v>11938_1</v>
      </c>
      <c r="F1417" s="31">
        <v>0</v>
      </c>
      <c r="G1417" s="31">
        <v>0</v>
      </c>
      <c r="H1417">
        <f t="shared" si="67"/>
        <v>0</v>
      </c>
      <c r="I1417">
        <f t="shared" si="68"/>
        <v>0</v>
      </c>
    </row>
    <row r="1418" spans="1:9" x14ac:dyDescent="0.25">
      <c r="A1418" s="31" t="s">
        <v>4085</v>
      </c>
      <c r="B1418" s="181">
        <v>11939</v>
      </c>
      <c r="C1418" s="31">
        <v>1</v>
      </c>
      <c r="D1418" s="181">
        <v>6447.1691021799998</v>
      </c>
      <c r="E1418" s="181" t="str">
        <f t="shared" si="66"/>
        <v>11939_1</v>
      </c>
      <c r="F1418" s="31">
        <v>0</v>
      </c>
      <c r="G1418" s="31">
        <v>0</v>
      </c>
      <c r="H1418">
        <f t="shared" si="67"/>
        <v>0</v>
      </c>
      <c r="I1418">
        <f t="shared" si="68"/>
        <v>0</v>
      </c>
    </row>
    <row r="1419" spans="1:9" x14ac:dyDescent="0.25">
      <c r="A1419" s="31" t="s">
        <v>4085</v>
      </c>
      <c r="B1419" s="181">
        <v>11943</v>
      </c>
      <c r="C1419" s="31">
        <v>1</v>
      </c>
      <c r="D1419" s="181">
        <v>6687.5344287899998</v>
      </c>
      <c r="E1419" s="181" t="str">
        <f t="shared" si="66"/>
        <v>11943_1</v>
      </c>
      <c r="F1419" s="31">
        <v>0</v>
      </c>
      <c r="G1419" s="31">
        <v>0</v>
      </c>
      <c r="H1419">
        <f t="shared" si="67"/>
        <v>0</v>
      </c>
      <c r="I1419">
        <f t="shared" si="68"/>
        <v>0</v>
      </c>
    </row>
    <row r="1420" spans="1:9" x14ac:dyDescent="0.25">
      <c r="A1420" s="31" t="s">
        <v>4085</v>
      </c>
      <c r="B1420" s="181">
        <v>11945</v>
      </c>
      <c r="C1420" s="31">
        <v>1</v>
      </c>
      <c r="D1420" s="181">
        <v>7759.6231321900004</v>
      </c>
      <c r="E1420" s="181" t="str">
        <f t="shared" si="66"/>
        <v>11945_1</v>
      </c>
      <c r="F1420" s="31">
        <v>0</v>
      </c>
      <c r="G1420" s="31">
        <v>0</v>
      </c>
      <c r="H1420">
        <f t="shared" si="67"/>
        <v>0</v>
      </c>
      <c r="I1420">
        <f t="shared" si="68"/>
        <v>0</v>
      </c>
    </row>
    <row r="1421" spans="1:9" x14ac:dyDescent="0.25">
      <c r="A1421" s="31" t="s">
        <v>4088</v>
      </c>
      <c r="B1421" s="181">
        <v>11945</v>
      </c>
      <c r="C1421" s="31">
        <v>2</v>
      </c>
      <c r="D1421" s="181">
        <v>5643.0994704599998</v>
      </c>
      <c r="E1421" s="181" t="str">
        <f t="shared" si="66"/>
        <v>11945_2</v>
      </c>
      <c r="F1421" s="31">
        <v>0</v>
      </c>
      <c r="G1421" s="31">
        <v>0</v>
      </c>
      <c r="H1421">
        <f t="shared" si="67"/>
        <v>0</v>
      </c>
      <c r="I1421">
        <f t="shared" si="68"/>
        <v>0</v>
      </c>
    </row>
    <row r="1422" spans="1:9" x14ac:dyDescent="0.25">
      <c r="A1422" s="31" t="s">
        <v>4085</v>
      </c>
      <c r="B1422" s="181">
        <v>11946</v>
      </c>
      <c r="C1422" s="31">
        <v>1</v>
      </c>
      <c r="D1422" s="181">
        <v>1259.7076264</v>
      </c>
      <c r="E1422" s="181" t="str">
        <f t="shared" si="66"/>
        <v>11946_1</v>
      </c>
      <c r="F1422" s="31">
        <v>0</v>
      </c>
      <c r="G1422" s="31">
        <v>0</v>
      </c>
      <c r="H1422">
        <f t="shared" si="67"/>
        <v>0</v>
      </c>
      <c r="I1422">
        <f t="shared" si="68"/>
        <v>0</v>
      </c>
    </row>
    <row r="1423" spans="1:9" x14ac:dyDescent="0.25">
      <c r="A1423" s="31" t="s">
        <v>4085</v>
      </c>
      <c r="B1423" s="181">
        <v>11949</v>
      </c>
      <c r="C1423" s="31">
        <v>1</v>
      </c>
      <c r="D1423" s="181">
        <v>12569.2680874</v>
      </c>
      <c r="E1423" s="181" t="str">
        <f t="shared" si="66"/>
        <v>11949_1</v>
      </c>
      <c r="F1423" s="31">
        <v>0</v>
      </c>
      <c r="G1423" s="31">
        <v>0</v>
      </c>
      <c r="H1423">
        <f t="shared" si="67"/>
        <v>0</v>
      </c>
      <c r="I1423">
        <f t="shared" si="68"/>
        <v>0</v>
      </c>
    </row>
    <row r="1424" spans="1:9" x14ac:dyDescent="0.25">
      <c r="A1424" s="31" t="s">
        <v>4085</v>
      </c>
      <c r="B1424" s="181">
        <v>11951</v>
      </c>
      <c r="C1424" s="31">
        <v>1</v>
      </c>
      <c r="D1424" s="181">
        <v>8264.3413237700006</v>
      </c>
      <c r="E1424" s="181" t="str">
        <f t="shared" si="66"/>
        <v>11951_1</v>
      </c>
      <c r="F1424" s="31">
        <v>0</v>
      </c>
      <c r="G1424" s="31">
        <v>0</v>
      </c>
      <c r="H1424">
        <f t="shared" si="67"/>
        <v>0</v>
      </c>
      <c r="I1424">
        <f t="shared" si="68"/>
        <v>0</v>
      </c>
    </row>
    <row r="1425" spans="1:9" x14ac:dyDescent="0.25">
      <c r="A1425" s="31" t="s">
        <v>4085</v>
      </c>
      <c r="B1425" s="181">
        <v>11953</v>
      </c>
      <c r="C1425" s="31">
        <v>1</v>
      </c>
      <c r="D1425" s="181">
        <v>5383.5925400899996</v>
      </c>
      <c r="E1425" s="181" t="str">
        <f t="shared" si="66"/>
        <v>11953_1</v>
      </c>
      <c r="F1425" s="31">
        <v>0</v>
      </c>
      <c r="G1425" s="31">
        <v>0</v>
      </c>
      <c r="H1425">
        <f t="shared" si="67"/>
        <v>0</v>
      </c>
      <c r="I1425">
        <f t="shared" si="68"/>
        <v>0</v>
      </c>
    </row>
    <row r="1426" spans="1:9" x14ac:dyDescent="0.25">
      <c r="A1426" s="31" t="s">
        <v>4085</v>
      </c>
      <c r="B1426" s="181">
        <v>11959</v>
      </c>
      <c r="C1426" s="31">
        <v>1</v>
      </c>
      <c r="D1426" s="181">
        <v>5184.9551745899998</v>
      </c>
      <c r="E1426" s="181" t="str">
        <f t="shared" si="66"/>
        <v>11959_1</v>
      </c>
      <c r="F1426" s="31">
        <v>0</v>
      </c>
      <c r="G1426" s="31">
        <v>0</v>
      </c>
      <c r="H1426">
        <f t="shared" si="67"/>
        <v>0</v>
      </c>
      <c r="I1426">
        <f t="shared" si="68"/>
        <v>0</v>
      </c>
    </row>
    <row r="1427" spans="1:9" x14ac:dyDescent="0.25">
      <c r="A1427" s="31" t="s">
        <v>4088</v>
      </c>
      <c r="B1427" s="181">
        <v>12613</v>
      </c>
      <c r="C1427" s="31">
        <v>2</v>
      </c>
      <c r="D1427" s="181">
        <v>4983.4290239499996</v>
      </c>
      <c r="E1427" s="181" t="str">
        <f t="shared" si="66"/>
        <v>12613_2</v>
      </c>
      <c r="F1427" s="31">
        <v>0</v>
      </c>
      <c r="G1427" s="31">
        <v>0</v>
      </c>
      <c r="H1427">
        <f t="shared" si="67"/>
        <v>0</v>
      </c>
      <c r="I1427">
        <f t="shared" si="68"/>
        <v>0</v>
      </c>
    </row>
    <row r="1428" spans="1:9" x14ac:dyDescent="0.25">
      <c r="A1428" s="31" t="s">
        <v>4088</v>
      </c>
      <c r="B1428" s="181">
        <v>13501</v>
      </c>
      <c r="C1428" s="31">
        <v>2</v>
      </c>
      <c r="D1428" s="181">
        <v>1767.33486917</v>
      </c>
      <c r="E1428" s="181" t="str">
        <f t="shared" si="66"/>
        <v>13501_2</v>
      </c>
      <c r="F1428" s="31">
        <v>0</v>
      </c>
      <c r="G1428" s="31">
        <v>0</v>
      </c>
      <c r="H1428">
        <f t="shared" si="67"/>
        <v>0</v>
      </c>
      <c r="I1428">
        <f t="shared" si="68"/>
        <v>0</v>
      </c>
    </row>
    <row r="1429" spans="1:9" x14ac:dyDescent="0.25">
      <c r="A1429" s="31" t="s">
        <v>4085</v>
      </c>
      <c r="B1429" s="181">
        <v>13530</v>
      </c>
      <c r="C1429" s="31">
        <v>1</v>
      </c>
      <c r="D1429" s="181">
        <v>2567.90262837</v>
      </c>
      <c r="E1429" s="181" t="str">
        <f t="shared" si="66"/>
        <v>13530_1</v>
      </c>
      <c r="F1429" s="31">
        <v>0</v>
      </c>
      <c r="G1429" s="31">
        <v>0</v>
      </c>
      <c r="H1429">
        <f t="shared" si="67"/>
        <v>0</v>
      </c>
      <c r="I1429">
        <f t="shared" si="68"/>
        <v>0</v>
      </c>
    </row>
    <row r="1430" spans="1:9" x14ac:dyDescent="0.25">
      <c r="A1430" s="31" t="s">
        <v>4085</v>
      </c>
      <c r="B1430" s="181">
        <v>13531</v>
      </c>
      <c r="C1430" s="31">
        <v>1</v>
      </c>
      <c r="D1430" s="181">
        <v>3957.2262982799998</v>
      </c>
      <c r="E1430" s="181" t="str">
        <f t="shared" si="66"/>
        <v>13531_1</v>
      </c>
      <c r="F1430" s="31">
        <v>0</v>
      </c>
      <c r="G1430" s="31">
        <v>0</v>
      </c>
      <c r="H1430">
        <f t="shared" si="67"/>
        <v>0</v>
      </c>
      <c r="I1430">
        <f t="shared" si="68"/>
        <v>0</v>
      </c>
    </row>
    <row r="1431" spans="1:9" x14ac:dyDescent="0.25">
      <c r="A1431" s="31" t="s">
        <v>4085</v>
      </c>
      <c r="B1431" s="181">
        <v>13533</v>
      </c>
      <c r="C1431" s="31">
        <v>1</v>
      </c>
      <c r="D1431" s="181">
        <v>5916.1507022400001</v>
      </c>
      <c r="E1431" s="181" t="str">
        <f t="shared" si="66"/>
        <v>13533_1</v>
      </c>
      <c r="F1431" s="31">
        <v>1</v>
      </c>
      <c r="G1431" s="31">
        <v>1</v>
      </c>
      <c r="H1431" t="str">
        <f t="shared" si="67"/>
        <v>harva</v>
      </c>
      <c r="I1431" t="str">
        <f t="shared" si="68"/>
        <v>tiivis</v>
      </c>
    </row>
    <row r="1432" spans="1:9" x14ac:dyDescent="0.25">
      <c r="A1432" s="31" t="s">
        <v>4085</v>
      </c>
      <c r="B1432" s="181">
        <v>13537</v>
      </c>
      <c r="C1432" s="31">
        <v>1</v>
      </c>
      <c r="D1432" s="181">
        <v>5370.8557402899996</v>
      </c>
      <c r="E1432" s="181" t="str">
        <f t="shared" si="66"/>
        <v>13537_1</v>
      </c>
      <c r="F1432" s="31">
        <v>0</v>
      </c>
      <c r="G1432" s="31">
        <v>0</v>
      </c>
      <c r="H1432">
        <f t="shared" si="67"/>
        <v>0</v>
      </c>
      <c r="I1432">
        <f t="shared" si="68"/>
        <v>0</v>
      </c>
    </row>
    <row r="1433" spans="1:9" x14ac:dyDescent="0.25">
      <c r="A1433" s="31" t="s">
        <v>4078</v>
      </c>
      <c r="B1433" s="181">
        <v>13543</v>
      </c>
      <c r="C1433" s="31">
        <v>3</v>
      </c>
      <c r="D1433" s="181">
        <v>2051.06438583</v>
      </c>
      <c r="E1433" s="181" t="str">
        <f t="shared" si="66"/>
        <v>13543_3</v>
      </c>
      <c r="F1433" s="31">
        <v>0</v>
      </c>
      <c r="G1433" s="31">
        <v>0</v>
      </c>
      <c r="H1433">
        <f t="shared" si="67"/>
        <v>0</v>
      </c>
      <c r="I1433">
        <f t="shared" si="68"/>
        <v>0</v>
      </c>
    </row>
    <row r="1434" spans="1:9" x14ac:dyDescent="0.25">
      <c r="A1434" s="31" t="s">
        <v>4085</v>
      </c>
      <c r="B1434" s="181">
        <v>13545</v>
      </c>
      <c r="C1434" s="31">
        <v>1</v>
      </c>
      <c r="D1434" s="181">
        <v>5583.0380785099997</v>
      </c>
      <c r="E1434" s="181" t="str">
        <f t="shared" si="66"/>
        <v>13545_1</v>
      </c>
      <c r="F1434" s="31">
        <v>0</v>
      </c>
      <c r="G1434" s="31">
        <v>0</v>
      </c>
      <c r="H1434">
        <f t="shared" si="67"/>
        <v>0</v>
      </c>
      <c r="I1434">
        <f t="shared" si="68"/>
        <v>0</v>
      </c>
    </row>
    <row r="1435" spans="1:9" x14ac:dyDescent="0.25">
      <c r="A1435" s="31" t="s">
        <v>4085</v>
      </c>
      <c r="B1435" s="181">
        <v>13546</v>
      </c>
      <c r="C1435" s="31">
        <v>1</v>
      </c>
      <c r="D1435" s="181">
        <v>6400.1057997300004</v>
      </c>
      <c r="E1435" s="181" t="str">
        <f t="shared" si="66"/>
        <v>13546_1</v>
      </c>
      <c r="F1435" s="31">
        <v>0</v>
      </c>
      <c r="G1435" s="31">
        <v>0</v>
      </c>
      <c r="H1435">
        <f t="shared" si="67"/>
        <v>0</v>
      </c>
      <c r="I1435">
        <f t="shared" si="68"/>
        <v>0</v>
      </c>
    </row>
    <row r="1436" spans="1:9" x14ac:dyDescent="0.25">
      <c r="A1436" s="31" t="s">
        <v>4085</v>
      </c>
      <c r="B1436" s="181">
        <v>13547</v>
      </c>
      <c r="C1436" s="31">
        <v>1</v>
      </c>
      <c r="D1436" s="181">
        <v>3327.8322110499998</v>
      </c>
      <c r="E1436" s="181" t="str">
        <f t="shared" si="66"/>
        <v>13547_1</v>
      </c>
      <c r="F1436" s="31">
        <v>0</v>
      </c>
      <c r="G1436" s="31">
        <v>1</v>
      </c>
      <c r="H1436">
        <f t="shared" si="67"/>
        <v>0</v>
      </c>
      <c r="I1436" t="str">
        <f t="shared" si="68"/>
        <v>tiivis</v>
      </c>
    </row>
    <row r="1437" spans="1:9" x14ac:dyDescent="0.25">
      <c r="A1437" s="31" t="s">
        <v>4085</v>
      </c>
      <c r="B1437" s="181">
        <v>13548</v>
      </c>
      <c r="C1437" s="31">
        <v>1</v>
      </c>
      <c r="D1437" s="181">
        <v>179.251504568</v>
      </c>
      <c r="E1437" s="181" t="str">
        <f t="shared" si="66"/>
        <v>13548_1</v>
      </c>
      <c r="F1437" s="31">
        <v>0</v>
      </c>
      <c r="G1437" s="31">
        <v>0</v>
      </c>
      <c r="H1437">
        <f t="shared" si="67"/>
        <v>0</v>
      </c>
      <c r="I1437">
        <f t="shared" si="68"/>
        <v>0</v>
      </c>
    </row>
    <row r="1438" spans="1:9" x14ac:dyDescent="0.25">
      <c r="A1438" s="31" t="s">
        <v>4085</v>
      </c>
      <c r="B1438" s="181">
        <v>13549</v>
      </c>
      <c r="C1438" s="31">
        <v>1</v>
      </c>
      <c r="D1438" s="181">
        <v>7215.0998277299996</v>
      </c>
      <c r="E1438" s="181" t="str">
        <f t="shared" si="66"/>
        <v>13549_1</v>
      </c>
      <c r="F1438" s="31">
        <v>0</v>
      </c>
      <c r="G1438" s="31">
        <v>1</v>
      </c>
      <c r="H1438">
        <f t="shared" si="67"/>
        <v>0</v>
      </c>
      <c r="I1438" t="str">
        <f t="shared" si="68"/>
        <v>tiivis</v>
      </c>
    </row>
    <row r="1439" spans="1:9" x14ac:dyDescent="0.25">
      <c r="A1439" s="31" t="s">
        <v>4088</v>
      </c>
      <c r="B1439" s="181">
        <v>13549</v>
      </c>
      <c r="C1439" s="31">
        <v>2</v>
      </c>
      <c r="D1439" s="181">
        <v>5276.6109703499997</v>
      </c>
      <c r="E1439" s="181" t="str">
        <f t="shared" si="66"/>
        <v>13549_2</v>
      </c>
      <c r="F1439" s="31">
        <v>0</v>
      </c>
      <c r="G1439" s="31">
        <v>1</v>
      </c>
      <c r="H1439">
        <f t="shared" si="67"/>
        <v>0</v>
      </c>
      <c r="I1439" t="str">
        <f t="shared" si="68"/>
        <v>tiivis</v>
      </c>
    </row>
    <row r="1440" spans="1:9" x14ac:dyDescent="0.25">
      <c r="A1440" s="31" t="s">
        <v>4085</v>
      </c>
      <c r="B1440" s="181">
        <v>13550</v>
      </c>
      <c r="C1440" s="31">
        <v>1</v>
      </c>
      <c r="D1440" s="181">
        <v>2578.47318335</v>
      </c>
      <c r="E1440" s="181" t="str">
        <f t="shared" si="66"/>
        <v>13550_1</v>
      </c>
      <c r="F1440" s="31">
        <v>0</v>
      </c>
      <c r="G1440" s="31">
        <v>0</v>
      </c>
      <c r="H1440">
        <f t="shared" si="67"/>
        <v>0</v>
      </c>
      <c r="I1440">
        <f t="shared" si="68"/>
        <v>0</v>
      </c>
    </row>
    <row r="1441" spans="1:9" x14ac:dyDescent="0.25">
      <c r="A1441" s="31" t="s">
        <v>4085</v>
      </c>
      <c r="B1441" s="181">
        <v>13551</v>
      </c>
      <c r="C1441" s="31">
        <v>1</v>
      </c>
      <c r="D1441" s="181">
        <v>5614.0153492899999</v>
      </c>
      <c r="E1441" s="181" t="str">
        <f t="shared" si="66"/>
        <v>13551_1</v>
      </c>
      <c r="F1441" s="31">
        <v>0</v>
      </c>
      <c r="G1441" s="31">
        <v>0</v>
      </c>
      <c r="H1441">
        <f t="shared" si="67"/>
        <v>0</v>
      </c>
      <c r="I1441">
        <f t="shared" si="68"/>
        <v>0</v>
      </c>
    </row>
    <row r="1442" spans="1:9" x14ac:dyDescent="0.25">
      <c r="A1442" s="31" t="s">
        <v>4085</v>
      </c>
      <c r="B1442" s="181">
        <v>13552</v>
      </c>
      <c r="C1442" s="31">
        <v>1</v>
      </c>
      <c r="D1442" s="181">
        <v>1252.2357511299999</v>
      </c>
      <c r="E1442" s="181" t="str">
        <f t="shared" si="66"/>
        <v>13552_1</v>
      </c>
      <c r="F1442" s="31">
        <v>0</v>
      </c>
      <c r="G1442" s="31">
        <v>0</v>
      </c>
      <c r="H1442">
        <f t="shared" si="67"/>
        <v>0</v>
      </c>
      <c r="I1442">
        <f t="shared" si="68"/>
        <v>0</v>
      </c>
    </row>
    <row r="1443" spans="1:9" x14ac:dyDescent="0.25">
      <c r="A1443" s="31" t="s">
        <v>4085</v>
      </c>
      <c r="B1443" s="181">
        <v>13553</v>
      </c>
      <c r="C1443" s="31">
        <v>1</v>
      </c>
      <c r="D1443" s="181">
        <v>1513.2637167600001</v>
      </c>
      <c r="E1443" s="181" t="str">
        <f t="shared" si="66"/>
        <v>13553_1</v>
      </c>
      <c r="F1443" s="31">
        <v>0</v>
      </c>
      <c r="G1443" s="31">
        <v>1</v>
      </c>
      <c r="H1443">
        <f t="shared" si="67"/>
        <v>0</v>
      </c>
      <c r="I1443" t="str">
        <f t="shared" si="68"/>
        <v>tiivis</v>
      </c>
    </row>
    <row r="1444" spans="1:9" x14ac:dyDescent="0.25">
      <c r="A1444" s="31" t="s">
        <v>4088</v>
      </c>
      <c r="B1444" s="181">
        <v>13553</v>
      </c>
      <c r="C1444" s="31">
        <v>2</v>
      </c>
      <c r="D1444" s="181">
        <v>6227.1036478200003</v>
      </c>
      <c r="E1444" s="181" t="str">
        <f t="shared" si="66"/>
        <v>13553_2</v>
      </c>
      <c r="F1444" s="31">
        <v>0</v>
      </c>
      <c r="G1444" s="31">
        <v>0</v>
      </c>
      <c r="H1444">
        <f t="shared" si="67"/>
        <v>0</v>
      </c>
      <c r="I1444">
        <f t="shared" si="68"/>
        <v>0</v>
      </c>
    </row>
    <row r="1445" spans="1:9" x14ac:dyDescent="0.25">
      <c r="A1445" s="31" t="s">
        <v>4085</v>
      </c>
      <c r="B1445" s="181">
        <v>13554</v>
      </c>
      <c r="C1445" s="31">
        <v>1</v>
      </c>
      <c r="D1445" s="181">
        <v>8210.8006503300003</v>
      </c>
      <c r="E1445" s="181" t="str">
        <f t="shared" si="66"/>
        <v>13554_1</v>
      </c>
      <c r="F1445" s="31">
        <v>0</v>
      </c>
      <c r="G1445" s="31">
        <v>0</v>
      </c>
      <c r="H1445">
        <f t="shared" si="67"/>
        <v>0</v>
      </c>
      <c r="I1445">
        <f t="shared" si="68"/>
        <v>0</v>
      </c>
    </row>
    <row r="1446" spans="1:9" x14ac:dyDescent="0.25">
      <c r="A1446" s="31" t="s">
        <v>4085</v>
      </c>
      <c r="B1446" s="181">
        <v>13555</v>
      </c>
      <c r="C1446" s="31">
        <v>1</v>
      </c>
      <c r="D1446" s="181">
        <v>2546.8044758400001</v>
      </c>
      <c r="E1446" s="181" t="str">
        <f t="shared" si="66"/>
        <v>13555_1</v>
      </c>
      <c r="F1446" s="31">
        <v>0</v>
      </c>
      <c r="G1446" s="31">
        <v>1</v>
      </c>
      <c r="H1446">
        <f t="shared" si="67"/>
        <v>0</v>
      </c>
      <c r="I1446" t="str">
        <f t="shared" si="68"/>
        <v>tiivis</v>
      </c>
    </row>
    <row r="1447" spans="1:9" x14ac:dyDescent="0.25">
      <c r="A1447" s="31" t="s">
        <v>4085</v>
      </c>
      <c r="B1447" s="181">
        <v>13557</v>
      </c>
      <c r="C1447" s="31">
        <v>1</v>
      </c>
      <c r="D1447" s="181">
        <v>2536.8336596899999</v>
      </c>
      <c r="E1447" s="181" t="str">
        <f t="shared" si="66"/>
        <v>13557_1</v>
      </c>
      <c r="F1447" s="31">
        <v>0</v>
      </c>
      <c r="G1447" s="31">
        <v>0</v>
      </c>
      <c r="H1447">
        <f t="shared" si="67"/>
        <v>0</v>
      </c>
      <c r="I1447">
        <f t="shared" si="68"/>
        <v>0</v>
      </c>
    </row>
    <row r="1448" spans="1:9" x14ac:dyDescent="0.25">
      <c r="A1448" s="31" t="s">
        <v>4085</v>
      </c>
      <c r="B1448" s="181">
        <v>13559</v>
      </c>
      <c r="C1448" s="31">
        <v>1</v>
      </c>
      <c r="D1448" s="181">
        <v>5927.9908756699997</v>
      </c>
      <c r="E1448" s="181" t="str">
        <f t="shared" si="66"/>
        <v>13559_1</v>
      </c>
      <c r="F1448" s="31">
        <v>0</v>
      </c>
      <c r="G1448" s="31">
        <v>0</v>
      </c>
      <c r="H1448">
        <f t="shared" si="67"/>
        <v>0</v>
      </c>
      <c r="I1448">
        <f t="shared" si="68"/>
        <v>0</v>
      </c>
    </row>
    <row r="1449" spans="1:9" x14ac:dyDescent="0.25">
      <c r="A1449" s="31" t="s">
        <v>4088</v>
      </c>
      <c r="B1449" s="181">
        <v>13559</v>
      </c>
      <c r="C1449" s="31">
        <v>2</v>
      </c>
      <c r="D1449" s="181">
        <v>4748.4912862299998</v>
      </c>
      <c r="E1449" s="181" t="str">
        <f t="shared" si="66"/>
        <v>13559_2</v>
      </c>
      <c r="F1449" s="31">
        <v>0</v>
      </c>
      <c r="G1449" s="31">
        <v>0</v>
      </c>
      <c r="H1449">
        <f t="shared" si="67"/>
        <v>0</v>
      </c>
      <c r="I1449">
        <f t="shared" si="68"/>
        <v>0</v>
      </c>
    </row>
    <row r="1450" spans="1:9" x14ac:dyDescent="0.25">
      <c r="A1450" s="31" t="s">
        <v>4085</v>
      </c>
      <c r="B1450" s="181">
        <v>13560</v>
      </c>
      <c r="C1450" s="31">
        <v>1</v>
      </c>
      <c r="D1450" s="181">
        <v>6794.2366794</v>
      </c>
      <c r="E1450" s="181" t="str">
        <f t="shared" si="66"/>
        <v>13560_1</v>
      </c>
      <c r="F1450" s="31">
        <v>0</v>
      </c>
      <c r="G1450" s="31">
        <v>0</v>
      </c>
      <c r="H1450">
        <f t="shared" si="67"/>
        <v>0</v>
      </c>
      <c r="I1450">
        <f t="shared" si="68"/>
        <v>0</v>
      </c>
    </row>
    <row r="1451" spans="1:9" x14ac:dyDescent="0.25">
      <c r="A1451" s="31" t="s">
        <v>4085</v>
      </c>
      <c r="B1451" s="181">
        <v>13561</v>
      </c>
      <c r="C1451" s="31">
        <v>1</v>
      </c>
      <c r="D1451" s="181">
        <v>5378.9865027699998</v>
      </c>
      <c r="E1451" s="181" t="str">
        <f t="shared" si="66"/>
        <v>13561_1</v>
      </c>
      <c r="F1451" s="31">
        <v>0</v>
      </c>
      <c r="G1451" s="31">
        <v>1</v>
      </c>
      <c r="H1451">
        <f t="shared" si="67"/>
        <v>0</v>
      </c>
      <c r="I1451" t="str">
        <f t="shared" si="68"/>
        <v>tiivis</v>
      </c>
    </row>
    <row r="1452" spans="1:9" x14ac:dyDescent="0.25">
      <c r="A1452" s="31" t="s">
        <v>4085</v>
      </c>
      <c r="B1452" s="181">
        <v>13562</v>
      </c>
      <c r="C1452" s="31">
        <v>1</v>
      </c>
      <c r="D1452" s="181">
        <v>3386.5010359600001</v>
      </c>
      <c r="E1452" s="181" t="str">
        <f t="shared" si="66"/>
        <v>13562_1</v>
      </c>
      <c r="F1452" s="31">
        <v>0</v>
      </c>
      <c r="G1452" s="31">
        <v>0</v>
      </c>
      <c r="H1452">
        <f t="shared" si="67"/>
        <v>0</v>
      </c>
      <c r="I1452">
        <f t="shared" si="68"/>
        <v>0</v>
      </c>
    </row>
    <row r="1453" spans="1:9" x14ac:dyDescent="0.25">
      <c r="A1453" s="31" t="s">
        <v>4085</v>
      </c>
      <c r="B1453" s="181">
        <v>13563</v>
      </c>
      <c r="C1453" s="31">
        <v>1</v>
      </c>
      <c r="D1453" s="181">
        <v>5080.3183822800002</v>
      </c>
      <c r="E1453" s="181" t="str">
        <f t="shared" si="66"/>
        <v>13563_1</v>
      </c>
      <c r="F1453" s="31">
        <v>0</v>
      </c>
      <c r="G1453" s="31">
        <v>0</v>
      </c>
      <c r="H1453">
        <f t="shared" si="67"/>
        <v>0</v>
      </c>
      <c r="I1453">
        <f t="shared" si="68"/>
        <v>0</v>
      </c>
    </row>
    <row r="1454" spans="1:9" x14ac:dyDescent="0.25">
      <c r="A1454" s="31" t="s">
        <v>4085</v>
      </c>
      <c r="B1454" s="181">
        <v>13564</v>
      </c>
      <c r="C1454" s="31">
        <v>1</v>
      </c>
      <c r="D1454" s="181">
        <v>3785.9996892999998</v>
      </c>
      <c r="E1454" s="181" t="str">
        <f t="shared" si="66"/>
        <v>13564_1</v>
      </c>
      <c r="F1454" s="31">
        <v>0</v>
      </c>
      <c r="G1454" s="31">
        <v>0</v>
      </c>
      <c r="H1454">
        <f t="shared" si="67"/>
        <v>0</v>
      </c>
      <c r="I1454">
        <f t="shared" si="68"/>
        <v>0</v>
      </c>
    </row>
    <row r="1455" spans="1:9" x14ac:dyDescent="0.25">
      <c r="A1455" s="31" t="s">
        <v>4078</v>
      </c>
      <c r="B1455" s="181">
        <v>13564</v>
      </c>
      <c r="C1455" s="31">
        <v>3</v>
      </c>
      <c r="D1455" s="181">
        <v>5787.8324528800003</v>
      </c>
      <c r="E1455" s="181" t="str">
        <f t="shared" si="66"/>
        <v>13564_3</v>
      </c>
      <c r="F1455" s="31">
        <v>0</v>
      </c>
      <c r="G1455" s="31">
        <v>0</v>
      </c>
      <c r="H1455">
        <f t="shared" si="67"/>
        <v>0</v>
      </c>
      <c r="I1455">
        <f t="shared" si="68"/>
        <v>0</v>
      </c>
    </row>
    <row r="1456" spans="1:9" x14ac:dyDescent="0.25">
      <c r="A1456" s="31" t="s">
        <v>4085</v>
      </c>
      <c r="B1456" s="181">
        <v>13565</v>
      </c>
      <c r="C1456" s="31">
        <v>1</v>
      </c>
      <c r="D1456" s="181">
        <v>1650.26924138</v>
      </c>
      <c r="E1456" s="181" t="str">
        <f t="shared" si="66"/>
        <v>13565_1</v>
      </c>
      <c r="F1456" s="31">
        <v>0</v>
      </c>
      <c r="G1456" s="31">
        <v>0</v>
      </c>
      <c r="H1456">
        <f t="shared" si="67"/>
        <v>0</v>
      </c>
      <c r="I1456">
        <f t="shared" si="68"/>
        <v>0</v>
      </c>
    </row>
    <row r="1457" spans="1:9" x14ac:dyDescent="0.25">
      <c r="A1457" s="31" t="s">
        <v>4085</v>
      </c>
      <c r="B1457" s="181">
        <v>13566</v>
      </c>
      <c r="C1457" s="31">
        <v>1</v>
      </c>
      <c r="D1457" s="181">
        <v>1032.4284167799999</v>
      </c>
      <c r="E1457" s="181" t="str">
        <f t="shared" si="66"/>
        <v>13566_1</v>
      </c>
      <c r="F1457" s="31">
        <v>0</v>
      </c>
      <c r="G1457" s="31">
        <v>0</v>
      </c>
      <c r="H1457">
        <f t="shared" si="67"/>
        <v>0</v>
      </c>
      <c r="I1457">
        <f t="shared" si="68"/>
        <v>0</v>
      </c>
    </row>
    <row r="1458" spans="1:9" x14ac:dyDescent="0.25">
      <c r="A1458" s="31" t="s">
        <v>4085</v>
      </c>
      <c r="B1458" s="181">
        <v>13567</v>
      </c>
      <c r="C1458" s="31">
        <v>1</v>
      </c>
      <c r="D1458" s="181">
        <v>2818.8195377900001</v>
      </c>
      <c r="E1458" s="181" t="str">
        <f t="shared" si="66"/>
        <v>13567_1</v>
      </c>
      <c r="F1458" s="31">
        <v>0</v>
      </c>
      <c r="G1458" s="31">
        <v>0</v>
      </c>
      <c r="H1458">
        <f t="shared" si="67"/>
        <v>0</v>
      </c>
      <c r="I1458">
        <f t="shared" si="68"/>
        <v>0</v>
      </c>
    </row>
    <row r="1459" spans="1:9" x14ac:dyDescent="0.25">
      <c r="A1459" s="31" t="s">
        <v>4085</v>
      </c>
      <c r="B1459" s="181">
        <v>13568</v>
      </c>
      <c r="C1459" s="31">
        <v>1</v>
      </c>
      <c r="D1459" s="181">
        <v>9587.2062870600002</v>
      </c>
      <c r="E1459" s="181" t="str">
        <f t="shared" si="66"/>
        <v>13568_1</v>
      </c>
      <c r="F1459" s="31">
        <v>0</v>
      </c>
      <c r="G1459" s="31">
        <v>0</v>
      </c>
      <c r="H1459">
        <f t="shared" si="67"/>
        <v>0</v>
      </c>
      <c r="I1459">
        <f t="shared" si="68"/>
        <v>0</v>
      </c>
    </row>
    <row r="1460" spans="1:9" x14ac:dyDescent="0.25">
      <c r="A1460" s="31" t="s">
        <v>4085</v>
      </c>
      <c r="B1460" s="181">
        <v>13569</v>
      </c>
      <c r="C1460" s="31">
        <v>1</v>
      </c>
      <c r="D1460" s="181">
        <v>9658.0533502199996</v>
      </c>
      <c r="E1460" s="181" t="str">
        <f t="shared" si="66"/>
        <v>13569_1</v>
      </c>
      <c r="F1460" s="31">
        <v>0</v>
      </c>
      <c r="G1460" s="31">
        <v>0</v>
      </c>
      <c r="H1460">
        <f t="shared" si="67"/>
        <v>0</v>
      </c>
      <c r="I1460">
        <f t="shared" si="68"/>
        <v>0</v>
      </c>
    </row>
    <row r="1461" spans="1:9" x14ac:dyDescent="0.25">
      <c r="A1461" s="31" t="s">
        <v>4085</v>
      </c>
      <c r="B1461" s="181">
        <v>13571</v>
      </c>
      <c r="C1461" s="31">
        <v>1</v>
      </c>
      <c r="D1461" s="181">
        <v>7020.1301944899997</v>
      </c>
      <c r="E1461" s="181" t="str">
        <f t="shared" si="66"/>
        <v>13571_1</v>
      </c>
      <c r="F1461" s="31">
        <v>0</v>
      </c>
      <c r="G1461" s="31">
        <v>0</v>
      </c>
      <c r="H1461">
        <f t="shared" si="67"/>
        <v>0</v>
      </c>
      <c r="I1461">
        <f t="shared" si="68"/>
        <v>0</v>
      </c>
    </row>
    <row r="1462" spans="1:9" x14ac:dyDescent="0.25">
      <c r="A1462" s="31" t="s">
        <v>4088</v>
      </c>
      <c r="B1462" s="181">
        <v>13572</v>
      </c>
      <c r="C1462" s="31">
        <v>2</v>
      </c>
      <c r="D1462" s="181">
        <v>4130.5628612</v>
      </c>
      <c r="E1462" s="181" t="str">
        <f t="shared" si="66"/>
        <v>13572_2</v>
      </c>
      <c r="F1462" s="31">
        <v>0</v>
      </c>
      <c r="G1462" s="31">
        <v>0</v>
      </c>
      <c r="H1462">
        <f t="shared" si="67"/>
        <v>0</v>
      </c>
      <c r="I1462">
        <f t="shared" si="68"/>
        <v>0</v>
      </c>
    </row>
    <row r="1463" spans="1:9" x14ac:dyDescent="0.25">
      <c r="A1463" s="31" t="s">
        <v>4085</v>
      </c>
      <c r="B1463" s="181">
        <v>13573</v>
      </c>
      <c r="C1463" s="31">
        <v>1</v>
      </c>
      <c r="D1463" s="181">
        <v>9233.4025579000008</v>
      </c>
      <c r="E1463" s="181" t="str">
        <f t="shared" si="66"/>
        <v>13573_1</v>
      </c>
      <c r="F1463" s="31">
        <v>0</v>
      </c>
      <c r="G1463" s="31">
        <v>0</v>
      </c>
      <c r="H1463">
        <f t="shared" si="67"/>
        <v>0</v>
      </c>
      <c r="I1463">
        <f t="shared" si="68"/>
        <v>0</v>
      </c>
    </row>
    <row r="1464" spans="1:9" x14ac:dyDescent="0.25">
      <c r="A1464" s="31" t="s">
        <v>4085</v>
      </c>
      <c r="B1464" s="181">
        <v>13577</v>
      </c>
      <c r="C1464" s="31">
        <v>1</v>
      </c>
      <c r="D1464" s="181">
        <v>2468.1947482</v>
      </c>
      <c r="E1464" s="181" t="str">
        <f t="shared" si="66"/>
        <v>13577_1</v>
      </c>
      <c r="F1464" s="31">
        <v>0</v>
      </c>
      <c r="G1464" s="31">
        <v>0</v>
      </c>
      <c r="H1464">
        <f t="shared" si="67"/>
        <v>0</v>
      </c>
      <c r="I1464">
        <f t="shared" si="68"/>
        <v>0</v>
      </c>
    </row>
    <row r="1465" spans="1:9" x14ac:dyDescent="0.25">
      <c r="A1465" s="31" t="s">
        <v>4085</v>
      </c>
      <c r="B1465" s="181">
        <v>13579</v>
      </c>
      <c r="C1465" s="31">
        <v>1</v>
      </c>
      <c r="D1465" s="181">
        <v>1871.7136657999999</v>
      </c>
      <c r="E1465" s="181" t="str">
        <f t="shared" si="66"/>
        <v>13579_1</v>
      </c>
      <c r="F1465" s="31">
        <v>0</v>
      </c>
      <c r="G1465" s="31">
        <v>0</v>
      </c>
      <c r="H1465">
        <f t="shared" si="67"/>
        <v>0</v>
      </c>
      <c r="I1465">
        <f t="shared" si="68"/>
        <v>0</v>
      </c>
    </row>
    <row r="1466" spans="1:9" x14ac:dyDescent="0.25">
      <c r="A1466" s="31" t="s">
        <v>4085</v>
      </c>
      <c r="B1466" s="181">
        <v>13581</v>
      </c>
      <c r="C1466" s="31">
        <v>1</v>
      </c>
      <c r="D1466" s="181">
        <v>6265.9780007400004</v>
      </c>
      <c r="E1466" s="181" t="str">
        <f t="shared" si="66"/>
        <v>13581_1</v>
      </c>
      <c r="F1466" s="31">
        <v>0</v>
      </c>
      <c r="G1466" s="31">
        <v>0</v>
      </c>
      <c r="H1466">
        <f t="shared" si="67"/>
        <v>0</v>
      </c>
      <c r="I1466">
        <f t="shared" si="68"/>
        <v>0</v>
      </c>
    </row>
    <row r="1467" spans="1:9" x14ac:dyDescent="0.25">
      <c r="A1467" s="31" t="s">
        <v>4085</v>
      </c>
      <c r="B1467" s="181">
        <v>13586</v>
      </c>
      <c r="C1467" s="31">
        <v>1</v>
      </c>
      <c r="D1467" s="181">
        <v>2242.9034981300001</v>
      </c>
      <c r="E1467" s="181" t="str">
        <f t="shared" si="66"/>
        <v>13586_1</v>
      </c>
      <c r="F1467" s="31">
        <v>0</v>
      </c>
      <c r="G1467" s="31">
        <v>0</v>
      </c>
      <c r="H1467">
        <f t="shared" si="67"/>
        <v>0</v>
      </c>
      <c r="I1467">
        <f t="shared" si="68"/>
        <v>0</v>
      </c>
    </row>
    <row r="1468" spans="1:9" x14ac:dyDescent="0.25">
      <c r="A1468" s="31" t="s">
        <v>4085</v>
      </c>
      <c r="B1468" s="181">
        <v>13591</v>
      </c>
      <c r="C1468" s="31">
        <v>1</v>
      </c>
      <c r="D1468" s="181">
        <v>8246.5556729500004</v>
      </c>
      <c r="E1468" s="181" t="str">
        <f t="shared" si="66"/>
        <v>13591_1</v>
      </c>
      <c r="F1468" s="31">
        <v>0</v>
      </c>
      <c r="G1468" s="31">
        <v>0</v>
      </c>
      <c r="H1468">
        <f t="shared" si="67"/>
        <v>0</v>
      </c>
      <c r="I1468">
        <f t="shared" si="68"/>
        <v>0</v>
      </c>
    </row>
    <row r="1469" spans="1:9" x14ac:dyDescent="0.25">
      <c r="A1469" s="31" t="s">
        <v>4085</v>
      </c>
      <c r="B1469" s="181">
        <v>13595</v>
      </c>
      <c r="C1469" s="31">
        <v>1</v>
      </c>
      <c r="D1469" s="181">
        <v>8703.7288573000005</v>
      </c>
      <c r="E1469" s="181" t="str">
        <f t="shared" si="66"/>
        <v>13595_1</v>
      </c>
      <c r="F1469" s="31">
        <v>0</v>
      </c>
      <c r="G1469" s="31">
        <v>0</v>
      </c>
      <c r="H1469">
        <f t="shared" si="67"/>
        <v>0</v>
      </c>
      <c r="I1469">
        <f t="shared" si="68"/>
        <v>0</v>
      </c>
    </row>
    <row r="1470" spans="1:9" x14ac:dyDescent="0.25">
      <c r="A1470" s="31" t="s">
        <v>4085</v>
      </c>
      <c r="B1470" s="181">
        <v>13596</v>
      </c>
      <c r="C1470" s="31">
        <v>1</v>
      </c>
      <c r="D1470" s="181">
        <v>7880.8408642300001</v>
      </c>
      <c r="E1470" s="181" t="str">
        <f t="shared" si="66"/>
        <v>13596_1</v>
      </c>
      <c r="F1470" s="31">
        <v>0</v>
      </c>
      <c r="G1470" s="31">
        <v>0</v>
      </c>
      <c r="H1470">
        <f t="shared" si="67"/>
        <v>0</v>
      </c>
      <c r="I1470">
        <f t="shared" si="68"/>
        <v>0</v>
      </c>
    </row>
    <row r="1471" spans="1:9" x14ac:dyDescent="0.25">
      <c r="A1471" s="31" t="s">
        <v>4085</v>
      </c>
      <c r="B1471" s="181">
        <v>13599</v>
      </c>
      <c r="C1471" s="31">
        <v>1</v>
      </c>
      <c r="D1471" s="181">
        <v>9166.52146249</v>
      </c>
      <c r="E1471" s="181" t="str">
        <f t="shared" si="66"/>
        <v>13599_1</v>
      </c>
      <c r="F1471" s="31">
        <v>0</v>
      </c>
      <c r="G1471" s="31">
        <v>0</v>
      </c>
      <c r="H1471">
        <f t="shared" si="67"/>
        <v>0</v>
      </c>
      <c r="I1471">
        <f t="shared" si="68"/>
        <v>0</v>
      </c>
    </row>
    <row r="1472" spans="1:9" x14ac:dyDescent="0.25">
      <c r="A1472" s="31" t="s">
        <v>4085</v>
      </c>
      <c r="B1472" s="181">
        <v>13601</v>
      </c>
      <c r="C1472" s="31">
        <v>1</v>
      </c>
      <c r="D1472" s="181">
        <v>8873.3020872399993</v>
      </c>
      <c r="E1472" s="181" t="str">
        <f t="shared" si="66"/>
        <v>13601_1</v>
      </c>
      <c r="F1472" s="31">
        <v>0</v>
      </c>
      <c r="G1472" s="31">
        <v>0</v>
      </c>
      <c r="H1472">
        <f t="shared" si="67"/>
        <v>0</v>
      </c>
      <c r="I1472">
        <f t="shared" si="68"/>
        <v>0</v>
      </c>
    </row>
    <row r="1473" spans="1:9" x14ac:dyDescent="0.25">
      <c r="A1473" s="31" t="s">
        <v>4088</v>
      </c>
      <c r="B1473" s="181">
        <v>13604</v>
      </c>
      <c r="C1473" s="31">
        <v>2</v>
      </c>
      <c r="D1473" s="181">
        <v>3507.0592515399999</v>
      </c>
      <c r="E1473" s="181" t="str">
        <f t="shared" si="66"/>
        <v>13604_2</v>
      </c>
      <c r="F1473" s="31">
        <v>0</v>
      </c>
      <c r="G1473" s="31">
        <v>0</v>
      </c>
      <c r="H1473">
        <f t="shared" si="67"/>
        <v>0</v>
      </c>
      <c r="I1473">
        <f t="shared" si="68"/>
        <v>0</v>
      </c>
    </row>
    <row r="1474" spans="1:9" x14ac:dyDescent="0.25">
      <c r="A1474" s="31" t="s">
        <v>4085</v>
      </c>
      <c r="B1474" s="181">
        <v>13606</v>
      </c>
      <c r="C1474" s="31">
        <v>1</v>
      </c>
      <c r="D1474" s="181">
        <v>7973.3426838300002</v>
      </c>
      <c r="E1474" s="181" t="str">
        <f t="shared" si="66"/>
        <v>13606_1</v>
      </c>
      <c r="F1474" s="31">
        <v>0</v>
      </c>
      <c r="G1474" s="31">
        <v>0</v>
      </c>
      <c r="H1474">
        <f t="shared" si="67"/>
        <v>0</v>
      </c>
      <c r="I1474">
        <f t="shared" si="68"/>
        <v>0</v>
      </c>
    </row>
    <row r="1475" spans="1:9" x14ac:dyDescent="0.25">
      <c r="A1475" s="31" t="s">
        <v>4085</v>
      </c>
      <c r="B1475" s="181">
        <v>13607</v>
      </c>
      <c r="C1475" s="31">
        <v>1</v>
      </c>
      <c r="D1475" s="181">
        <v>11502.386103700001</v>
      </c>
      <c r="E1475" s="181" t="str">
        <f t="shared" ref="E1475:E1538" si="69">CONCATENATE(B1475,"_",C1475)</f>
        <v>13607_1</v>
      </c>
      <c r="F1475" s="31">
        <v>0</v>
      </c>
      <c r="G1475" s="31">
        <v>0</v>
      </c>
      <c r="H1475">
        <f t="shared" ref="H1475:H1538" si="70">IF(F1475=1,"harva",0)</f>
        <v>0</v>
      </c>
      <c r="I1475">
        <f t="shared" ref="I1475:I1538" si="71">IF(G1475=1,"tiivis",0)</f>
        <v>0</v>
      </c>
    </row>
    <row r="1476" spans="1:9" x14ac:dyDescent="0.25">
      <c r="A1476" s="31" t="s">
        <v>4078</v>
      </c>
      <c r="B1476" s="181">
        <v>13607</v>
      </c>
      <c r="C1476" s="31">
        <v>3</v>
      </c>
      <c r="D1476" s="181">
        <v>5845.6684590799996</v>
      </c>
      <c r="E1476" s="181" t="str">
        <f t="shared" si="69"/>
        <v>13607_3</v>
      </c>
      <c r="F1476" s="31">
        <v>0</v>
      </c>
      <c r="G1476" s="31">
        <v>0</v>
      </c>
      <c r="H1476">
        <f t="shared" si="70"/>
        <v>0</v>
      </c>
      <c r="I1476">
        <f t="shared" si="71"/>
        <v>0</v>
      </c>
    </row>
    <row r="1477" spans="1:9" x14ac:dyDescent="0.25">
      <c r="A1477" s="31" t="s">
        <v>4085</v>
      </c>
      <c r="B1477" s="181">
        <v>13609</v>
      </c>
      <c r="C1477" s="31">
        <v>1</v>
      </c>
      <c r="D1477" s="181">
        <v>5901.7365831799998</v>
      </c>
      <c r="E1477" s="181" t="str">
        <f t="shared" si="69"/>
        <v>13609_1</v>
      </c>
      <c r="F1477" s="31">
        <v>0</v>
      </c>
      <c r="G1477" s="31">
        <v>1</v>
      </c>
      <c r="H1477">
        <f t="shared" si="70"/>
        <v>0</v>
      </c>
      <c r="I1477" t="str">
        <f t="shared" si="71"/>
        <v>tiivis</v>
      </c>
    </row>
    <row r="1478" spans="1:9" x14ac:dyDescent="0.25">
      <c r="A1478" s="31" t="s">
        <v>4088</v>
      </c>
      <c r="B1478" s="181">
        <v>13609</v>
      </c>
      <c r="C1478" s="31">
        <v>2</v>
      </c>
      <c r="D1478" s="181">
        <v>8983.5217516199991</v>
      </c>
      <c r="E1478" s="181" t="str">
        <f t="shared" si="69"/>
        <v>13609_2</v>
      </c>
      <c r="F1478" s="31">
        <v>0</v>
      </c>
      <c r="G1478" s="31">
        <v>1</v>
      </c>
      <c r="H1478">
        <f t="shared" si="70"/>
        <v>0</v>
      </c>
      <c r="I1478" t="str">
        <f t="shared" si="71"/>
        <v>tiivis</v>
      </c>
    </row>
    <row r="1479" spans="1:9" x14ac:dyDescent="0.25">
      <c r="A1479" s="31" t="s">
        <v>4085</v>
      </c>
      <c r="B1479" s="181">
        <v>13610</v>
      </c>
      <c r="C1479" s="31">
        <v>1</v>
      </c>
      <c r="D1479" s="181">
        <v>7415.3372187200002</v>
      </c>
      <c r="E1479" s="181" t="str">
        <f t="shared" si="69"/>
        <v>13610_1</v>
      </c>
      <c r="F1479" s="31">
        <v>0</v>
      </c>
      <c r="G1479" s="31">
        <v>0</v>
      </c>
      <c r="H1479">
        <f t="shared" si="70"/>
        <v>0</v>
      </c>
      <c r="I1479">
        <f t="shared" si="71"/>
        <v>0</v>
      </c>
    </row>
    <row r="1480" spans="1:9" x14ac:dyDescent="0.25">
      <c r="A1480" s="31" t="s">
        <v>4088</v>
      </c>
      <c r="B1480" s="181">
        <v>13610</v>
      </c>
      <c r="C1480" s="31">
        <v>2</v>
      </c>
      <c r="D1480" s="181">
        <v>4874.2950017000003</v>
      </c>
      <c r="E1480" s="181" t="str">
        <f t="shared" si="69"/>
        <v>13610_2</v>
      </c>
      <c r="F1480" s="31">
        <v>0</v>
      </c>
      <c r="G1480" s="31">
        <v>0</v>
      </c>
      <c r="H1480">
        <f t="shared" si="70"/>
        <v>0</v>
      </c>
      <c r="I1480">
        <f t="shared" si="71"/>
        <v>0</v>
      </c>
    </row>
    <row r="1481" spans="1:9" x14ac:dyDescent="0.25">
      <c r="A1481" s="31" t="s">
        <v>4078</v>
      </c>
      <c r="B1481" s="181">
        <v>13610</v>
      </c>
      <c r="C1481" s="31">
        <v>3</v>
      </c>
      <c r="D1481" s="181">
        <v>4938.2739082199996</v>
      </c>
      <c r="E1481" s="181" t="str">
        <f t="shared" si="69"/>
        <v>13610_3</v>
      </c>
      <c r="F1481" s="31">
        <v>0</v>
      </c>
      <c r="G1481" s="31">
        <v>0</v>
      </c>
      <c r="H1481">
        <f t="shared" si="70"/>
        <v>0</v>
      </c>
      <c r="I1481">
        <f t="shared" si="71"/>
        <v>0</v>
      </c>
    </row>
    <row r="1482" spans="1:9" x14ac:dyDescent="0.25">
      <c r="A1482" s="31" t="s">
        <v>4085</v>
      </c>
      <c r="B1482" s="181">
        <v>13611</v>
      </c>
      <c r="C1482" s="31">
        <v>1</v>
      </c>
      <c r="D1482" s="181">
        <v>10559.496596499999</v>
      </c>
      <c r="E1482" s="181" t="str">
        <f t="shared" si="69"/>
        <v>13611_1</v>
      </c>
      <c r="F1482" s="31">
        <v>0</v>
      </c>
      <c r="G1482" s="31">
        <v>0</v>
      </c>
      <c r="H1482">
        <f t="shared" si="70"/>
        <v>0</v>
      </c>
      <c r="I1482">
        <f t="shared" si="71"/>
        <v>0</v>
      </c>
    </row>
    <row r="1483" spans="1:9" x14ac:dyDescent="0.25">
      <c r="A1483" s="31" t="s">
        <v>4085</v>
      </c>
      <c r="B1483" s="181">
        <v>13613</v>
      </c>
      <c r="C1483" s="31">
        <v>1</v>
      </c>
      <c r="D1483" s="181">
        <v>4295.6506323499998</v>
      </c>
      <c r="E1483" s="181" t="str">
        <f t="shared" si="69"/>
        <v>13613_1</v>
      </c>
      <c r="F1483" s="31">
        <v>0</v>
      </c>
      <c r="G1483" s="31">
        <v>0</v>
      </c>
      <c r="H1483">
        <f t="shared" si="70"/>
        <v>0</v>
      </c>
      <c r="I1483">
        <f t="shared" si="71"/>
        <v>0</v>
      </c>
    </row>
    <row r="1484" spans="1:9" x14ac:dyDescent="0.25">
      <c r="A1484" s="31" t="s">
        <v>4085</v>
      </c>
      <c r="B1484" s="181">
        <v>13614</v>
      </c>
      <c r="C1484" s="31">
        <v>1</v>
      </c>
      <c r="D1484" s="181">
        <v>8964.4185764199992</v>
      </c>
      <c r="E1484" s="181" t="str">
        <f t="shared" si="69"/>
        <v>13614_1</v>
      </c>
      <c r="F1484" s="31">
        <v>0</v>
      </c>
      <c r="G1484" s="31">
        <v>0</v>
      </c>
      <c r="H1484">
        <f t="shared" si="70"/>
        <v>0</v>
      </c>
      <c r="I1484">
        <f t="shared" si="71"/>
        <v>0</v>
      </c>
    </row>
    <row r="1485" spans="1:9" x14ac:dyDescent="0.25">
      <c r="A1485" s="31" t="s">
        <v>4085</v>
      </c>
      <c r="B1485" s="181">
        <v>13615</v>
      </c>
      <c r="C1485" s="31">
        <v>1</v>
      </c>
      <c r="D1485" s="181">
        <v>2915.2385412499998</v>
      </c>
      <c r="E1485" s="181" t="str">
        <f t="shared" si="69"/>
        <v>13615_1</v>
      </c>
      <c r="F1485" s="31">
        <v>0</v>
      </c>
      <c r="G1485" s="31">
        <v>0</v>
      </c>
      <c r="H1485">
        <f t="shared" si="70"/>
        <v>0</v>
      </c>
      <c r="I1485">
        <f t="shared" si="71"/>
        <v>0</v>
      </c>
    </row>
    <row r="1486" spans="1:9" x14ac:dyDescent="0.25">
      <c r="A1486" s="31" t="s">
        <v>4085</v>
      </c>
      <c r="B1486" s="181">
        <v>13617</v>
      </c>
      <c r="C1486" s="31">
        <v>1</v>
      </c>
      <c r="D1486" s="181">
        <v>3437.25022119</v>
      </c>
      <c r="E1486" s="181" t="str">
        <f t="shared" si="69"/>
        <v>13617_1</v>
      </c>
      <c r="F1486" s="31">
        <v>0</v>
      </c>
      <c r="G1486" s="31">
        <v>0</v>
      </c>
      <c r="H1486">
        <f t="shared" si="70"/>
        <v>0</v>
      </c>
      <c r="I1486">
        <f t="shared" si="71"/>
        <v>0</v>
      </c>
    </row>
    <row r="1487" spans="1:9" x14ac:dyDescent="0.25">
      <c r="A1487" s="31" t="s">
        <v>4085</v>
      </c>
      <c r="B1487" s="181">
        <v>13619</v>
      </c>
      <c r="C1487" s="31">
        <v>1</v>
      </c>
      <c r="D1487" s="181">
        <v>3346.2835687100001</v>
      </c>
      <c r="E1487" s="181" t="str">
        <f t="shared" si="69"/>
        <v>13619_1</v>
      </c>
      <c r="F1487" s="31">
        <v>0</v>
      </c>
      <c r="G1487" s="31">
        <v>0</v>
      </c>
      <c r="H1487">
        <f t="shared" si="70"/>
        <v>0</v>
      </c>
      <c r="I1487">
        <f t="shared" si="71"/>
        <v>0</v>
      </c>
    </row>
    <row r="1488" spans="1:9" x14ac:dyDescent="0.25">
      <c r="A1488" s="31" t="s">
        <v>4088</v>
      </c>
      <c r="B1488" s="181">
        <v>13619</v>
      </c>
      <c r="C1488" s="31">
        <v>2</v>
      </c>
      <c r="D1488" s="181">
        <v>14428.087724499999</v>
      </c>
      <c r="E1488" s="181" t="str">
        <f t="shared" si="69"/>
        <v>13619_2</v>
      </c>
      <c r="F1488" s="31">
        <v>0</v>
      </c>
      <c r="G1488" s="31">
        <v>0</v>
      </c>
      <c r="H1488">
        <f t="shared" si="70"/>
        <v>0</v>
      </c>
      <c r="I1488">
        <f t="shared" si="71"/>
        <v>0</v>
      </c>
    </row>
    <row r="1489" spans="1:9" x14ac:dyDescent="0.25">
      <c r="A1489" s="31" t="s">
        <v>4088</v>
      </c>
      <c r="B1489" s="181">
        <v>13621</v>
      </c>
      <c r="C1489" s="31">
        <v>2</v>
      </c>
      <c r="D1489" s="181">
        <v>2619.37212297</v>
      </c>
      <c r="E1489" s="181" t="str">
        <f t="shared" si="69"/>
        <v>13621_2</v>
      </c>
      <c r="F1489" s="31">
        <v>0</v>
      </c>
      <c r="G1489" s="31">
        <v>0</v>
      </c>
      <c r="H1489">
        <f t="shared" si="70"/>
        <v>0</v>
      </c>
      <c r="I1489">
        <f t="shared" si="71"/>
        <v>0</v>
      </c>
    </row>
    <row r="1490" spans="1:9" x14ac:dyDescent="0.25">
      <c r="A1490" s="31" t="s">
        <v>4085</v>
      </c>
      <c r="B1490" s="181">
        <v>13623</v>
      </c>
      <c r="C1490" s="31">
        <v>1</v>
      </c>
      <c r="D1490" s="181">
        <v>5204.0906037799996</v>
      </c>
      <c r="E1490" s="181" t="str">
        <f t="shared" si="69"/>
        <v>13623_1</v>
      </c>
      <c r="F1490" s="31">
        <v>0</v>
      </c>
      <c r="G1490" s="31">
        <v>0</v>
      </c>
      <c r="H1490">
        <f t="shared" si="70"/>
        <v>0</v>
      </c>
      <c r="I1490">
        <f t="shared" si="71"/>
        <v>0</v>
      </c>
    </row>
    <row r="1491" spans="1:9" x14ac:dyDescent="0.25">
      <c r="A1491" s="31" t="s">
        <v>4088</v>
      </c>
      <c r="B1491" s="181">
        <v>13623</v>
      </c>
      <c r="C1491" s="31">
        <v>2</v>
      </c>
      <c r="D1491" s="181">
        <v>4543.6285525599997</v>
      </c>
      <c r="E1491" s="181" t="str">
        <f t="shared" si="69"/>
        <v>13623_2</v>
      </c>
      <c r="F1491" s="31">
        <v>0</v>
      </c>
      <c r="G1491" s="31">
        <v>0</v>
      </c>
      <c r="H1491">
        <f t="shared" si="70"/>
        <v>0</v>
      </c>
      <c r="I1491">
        <f t="shared" si="71"/>
        <v>0</v>
      </c>
    </row>
    <row r="1492" spans="1:9" x14ac:dyDescent="0.25">
      <c r="A1492" s="31" t="s">
        <v>4085</v>
      </c>
      <c r="B1492" s="181">
        <v>13624</v>
      </c>
      <c r="C1492" s="31">
        <v>1</v>
      </c>
      <c r="D1492" s="181">
        <v>4161.7642917100002</v>
      </c>
      <c r="E1492" s="181" t="str">
        <f t="shared" si="69"/>
        <v>13624_1</v>
      </c>
      <c r="F1492" s="31">
        <v>0</v>
      </c>
      <c r="G1492" s="31">
        <v>0</v>
      </c>
      <c r="H1492">
        <f t="shared" si="70"/>
        <v>0</v>
      </c>
      <c r="I1492">
        <f t="shared" si="71"/>
        <v>0</v>
      </c>
    </row>
    <row r="1493" spans="1:9" x14ac:dyDescent="0.25">
      <c r="A1493" s="31" t="s">
        <v>4085</v>
      </c>
      <c r="B1493" s="181">
        <v>13627</v>
      </c>
      <c r="C1493" s="31">
        <v>1</v>
      </c>
      <c r="D1493" s="181">
        <v>4557.1869277200003</v>
      </c>
      <c r="E1493" s="181" t="str">
        <f t="shared" si="69"/>
        <v>13627_1</v>
      </c>
      <c r="F1493" s="31">
        <v>0</v>
      </c>
      <c r="G1493" s="31">
        <v>0</v>
      </c>
      <c r="H1493">
        <f t="shared" si="70"/>
        <v>0</v>
      </c>
      <c r="I1493">
        <f t="shared" si="71"/>
        <v>0</v>
      </c>
    </row>
    <row r="1494" spans="1:9" x14ac:dyDescent="0.25">
      <c r="A1494" s="31" t="s">
        <v>4085</v>
      </c>
      <c r="B1494" s="181">
        <v>13629</v>
      </c>
      <c r="C1494" s="31">
        <v>1</v>
      </c>
      <c r="D1494" s="181">
        <v>5377.0912304699996</v>
      </c>
      <c r="E1494" s="181" t="str">
        <f t="shared" si="69"/>
        <v>13629_1</v>
      </c>
      <c r="F1494" s="31">
        <v>0</v>
      </c>
      <c r="G1494" s="31">
        <v>0</v>
      </c>
      <c r="H1494">
        <f t="shared" si="70"/>
        <v>0</v>
      </c>
      <c r="I1494">
        <f t="shared" si="71"/>
        <v>0</v>
      </c>
    </row>
    <row r="1495" spans="1:9" x14ac:dyDescent="0.25">
      <c r="A1495" s="31" t="s">
        <v>4085</v>
      </c>
      <c r="B1495" s="181">
        <v>13631</v>
      </c>
      <c r="C1495" s="31">
        <v>1</v>
      </c>
      <c r="D1495" s="181">
        <v>8794.5661094799998</v>
      </c>
      <c r="E1495" s="181" t="str">
        <f t="shared" si="69"/>
        <v>13631_1</v>
      </c>
      <c r="F1495" s="31">
        <v>0</v>
      </c>
      <c r="G1495" s="31">
        <v>0</v>
      </c>
      <c r="H1495">
        <f t="shared" si="70"/>
        <v>0</v>
      </c>
      <c r="I1495">
        <f t="shared" si="71"/>
        <v>0</v>
      </c>
    </row>
    <row r="1496" spans="1:9" x14ac:dyDescent="0.25">
      <c r="A1496" s="31" t="s">
        <v>4085</v>
      </c>
      <c r="B1496" s="181">
        <v>13633</v>
      </c>
      <c r="C1496" s="31">
        <v>1</v>
      </c>
      <c r="D1496" s="181">
        <v>1682.9513147600001</v>
      </c>
      <c r="E1496" s="181" t="str">
        <f t="shared" si="69"/>
        <v>13633_1</v>
      </c>
      <c r="F1496" s="31">
        <v>0</v>
      </c>
      <c r="G1496" s="31">
        <v>0</v>
      </c>
      <c r="H1496">
        <f t="shared" si="70"/>
        <v>0</v>
      </c>
      <c r="I1496">
        <f t="shared" si="71"/>
        <v>0</v>
      </c>
    </row>
    <row r="1497" spans="1:9" x14ac:dyDescent="0.25">
      <c r="A1497" s="31" t="s">
        <v>4085</v>
      </c>
      <c r="B1497" s="181">
        <v>13637</v>
      </c>
      <c r="C1497" s="31">
        <v>1</v>
      </c>
      <c r="D1497" s="181">
        <v>8795.1745600600007</v>
      </c>
      <c r="E1497" s="181" t="str">
        <f t="shared" si="69"/>
        <v>13637_1</v>
      </c>
      <c r="F1497" s="31">
        <v>0</v>
      </c>
      <c r="G1497" s="31">
        <v>0</v>
      </c>
      <c r="H1497">
        <f t="shared" si="70"/>
        <v>0</v>
      </c>
      <c r="I1497">
        <f t="shared" si="71"/>
        <v>0</v>
      </c>
    </row>
    <row r="1498" spans="1:9" x14ac:dyDescent="0.25">
      <c r="A1498" s="31" t="s">
        <v>4085</v>
      </c>
      <c r="B1498" s="181">
        <v>13639</v>
      </c>
      <c r="C1498" s="31">
        <v>1</v>
      </c>
      <c r="D1498" s="181">
        <v>4225.9393664199997</v>
      </c>
      <c r="E1498" s="181" t="str">
        <f t="shared" si="69"/>
        <v>13639_1</v>
      </c>
      <c r="F1498" s="31">
        <v>0</v>
      </c>
      <c r="G1498" s="31">
        <v>0</v>
      </c>
      <c r="H1498">
        <f t="shared" si="70"/>
        <v>0</v>
      </c>
      <c r="I1498">
        <f t="shared" si="71"/>
        <v>0</v>
      </c>
    </row>
    <row r="1499" spans="1:9" x14ac:dyDescent="0.25">
      <c r="A1499" s="31" t="s">
        <v>4088</v>
      </c>
      <c r="B1499" s="181">
        <v>13639</v>
      </c>
      <c r="C1499" s="31">
        <v>2</v>
      </c>
      <c r="D1499" s="181">
        <v>8453.04949906</v>
      </c>
      <c r="E1499" s="181" t="str">
        <f t="shared" si="69"/>
        <v>13639_2</v>
      </c>
      <c r="F1499" s="31">
        <v>0</v>
      </c>
      <c r="G1499" s="31">
        <v>0</v>
      </c>
      <c r="H1499">
        <f t="shared" si="70"/>
        <v>0</v>
      </c>
      <c r="I1499">
        <f t="shared" si="71"/>
        <v>0</v>
      </c>
    </row>
    <row r="1500" spans="1:9" x14ac:dyDescent="0.25">
      <c r="A1500" s="31" t="s">
        <v>4085</v>
      </c>
      <c r="B1500" s="181">
        <v>13641</v>
      </c>
      <c r="C1500" s="31">
        <v>1</v>
      </c>
      <c r="D1500" s="181">
        <v>6199.8171180099998</v>
      </c>
      <c r="E1500" s="181" t="str">
        <f t="shared" si="69"/>
        <v>13641_1</v>
      </c>
      <c r="F1500" s="31">
        <v>0</v>
      </c>
      <c r="G1500" s="31">
        <v>0</v>
      </c>
      <c r="H1500">
        <f t="shared" si="70"/>
        <v>0</v>
      </c>
      <c r="I1500">
        <f t="shared" si="71"/>
        <v>0</v>
      </c>
    </row>
    <row r="1501" spans="1:9" x14ac:dyDescent="0.25">
      <c r="A1501" s="31" t="s">
        <v>4085</v>
      </c>
      <c r="B1501" s="181">
        <v>13643</v>
      </c>
      <c r="C1501" s="31">
        <v>1</v>
      </c>
      <c r="D1501" s="181">
        <v>7387.0977141100002</v>
      </c>
      <c r="E1501" s="181" t="str">
        <f t="shared" si="69"/>
        <v>13643_1</v>
      </c>
      <c r="F1501" s="31">
        <v>0</v>
      </c>
      <c r="G1501" s="31">
        <v>0</v>
      </c>
      <c r="H1501">
        <f t="shared" si="70"/>
        <v>0</v>
      </c>
      <c r="I1501">
        <f t="shared" si="71"/>
        <v>0</v>
      </c>
    </row>
    <row r="1502" spans="1:9" x14ac:dyDescent="0.25">
      <c r="A1502" s="31" t="s">
        <v>4088</v>
      </c>
      <c r="B1502" s="181">
        <v>13643</v>
      </c>
      <c r="C1502" s="31">
        <v>2</v>
      </c>
      <c r="D1502" s="181">
        <v>4391.4832640599998</v>
      </c>
      <c r="E1502" s="181" t="str">
        <f t="shared" si="69"/>
        <v>13643_2</v>
      </c>
      <c r="F1502" s="31">
        <v>0</v>
      </c>
      <c r="G1502" s="31">
        <v>0</v>
      </c>
      <c r="H1502">
        <f t="shared" si="70"/>
        <v>0</v>
      </c>
      <c r="I1502">
        <f t="shared" si="71"/>
        <v>0</v>
      </c>
    </row>
    <row r="1503" spans="1:9" x14ac:dyDescent="0.25">
      <c r="A1503" s="31" t="s">
        <v>4085</v>
      </c>
      <c r="B1503" s="181">
        <v>13644</v>
      </c>
      <c r="C1503" s="31">
        <v>1</v>
      </c>
      <c r="D1503" s="181">
        <v>4762.1441540799997</v>
      </c>
      <c r="E1503" s="181" t="str">
        <f t="shared" si="69"/>
        <v>13644_1</v>
      </c>
      <c r="F1503" s="31">
        <v>0</v>
      </c>
      <c r="G1503" s="31">
        <v>0</v>
      </c>
      <c r="H1503">
        <f t="shared" si="70"/>
        <v>0</v>
      </c>
      <c r="I1503">
        <f t="shared" si="71"/>
        <v>0</v>
      </c>
    </row>
    <row r="1504" spans="1:9" x14ac:dyDescent="0.25">
      <c r="A1504" s="31" t="s">
        <v>4085</v>
      </c>
      <c r="B1504" s="181">
        <v>13647</v>
      </c>
      <c r="C1504" s="31">
        <v>1</v>
      </c>
      <c r="D1504" s="181">
        <v>3623.1840289299998</v>
      </c>
      <c r="E1504" s="181" t="str">
        <f t="shared" si="69"/>
        <v>13647_1</v>
      </c>
      <c r="F1504" s="31">
        <v>0</v>
      </c>
      <c r="G1504" s="31">
        <v>0</v>
      </c>
      <c r="H1504">
        <f t="shared" si="70"/>
        <v>0</v>
      </c>
      <c r="I1504">
        <f t="shared" si="71"/>
        <v>0</v>
      </c>
    </row>
    <row r="1505" spans="1:9" x14ac:dyDescent="0.25">
      <c r="A1505" s="31" t="s">
        <v>4085</v>
      </c>
      <c r="B1505" s="181">
        <v>13649</v>
      </c>
      <c r="C1505" s="31">
        <v>1</v>
      </c>
      <c r="D1505" s="181">
        <v>5584.5616864800004</v>
      </c>
      <c r="E1505" s="181" t="str">
        <f t="shared" si="69"/>
        <v>13649_1</v>
      </c>
      <c r="F1505" s="31">
        <v>0</v>
      </c>
      <c r="G1505" s="31">
        <v>0</v>
      </c>
      <c r="H1505">
        <f t="shared" si="70"/>
        <v>0</v>
      </c>
      <c r="I1505">
        <f t="shared" si="71"/>
        <v>0</v>
      </c>
    </row>
    <row r="1506" spans="1:9" x14ac:dyDescent="0.25">
      <c r="A1506" s="31" t="s">
        <v>4085</v>
      </c>
      <c r="B1506" s="181">
        <v>13650</v>
      </c>
      <c r="C1506" s="31">
        <v>1</v>
      </c>
      <c r="D1506" s="181">
        <v>3810.6494755399999</v>
      </c>
      <c r="E1506" s="181" t="str">
        <f t="shared" si="69"/>
        <v>13650_1</v>
      </c>
      <c r="F1506" s="31">
        <v>0</v>
      </c>
      <c r="G1506" s="31">
        <v>0</v>
      </c>
      <c r="H1506">
        <f t="shared" si="70"/>
        <v>0</v>
      </c>
      <c r="I1506">
        <f t="shared" si="71"/>
        <v>0</v>
      </c>
    </row>
    <row r="1507" spans="1:9" x14ac:dyDescent="0.25">
      <c r="A1507" s="31" t="s">
        <v>4085</v>
      </c>
      <c r="B1507" s="181">
        <v>13651</v>
      </c>
      <c r="C1507" s="31">
        <v>1</v>
      </c>
      <c r="D1507" s="181">
        <v>2487.5465695500002</v>
      </c>
      <c r="E1507" s="181" t="str">
        <f t="shared" si="69"/>
        <v>13651_1</v>
      </c>
      <c r="F1507" s="31">
        <v>0</v>
      </c>
      <c r="G1507" s="31">
        <v>0</v>
      </c>
      <c r="H1507">
        <f t="shared" si="70"/>
        <v>0</v>
      </c>
      <c r="I1507">
        <f t="shared" si="71"/>
        <v>0</v>
      </c>
    </row>
    <row r="1508" spans="1:9" x14ac:dyDescent="0.25">
      <c r="A1508" s="31" t="s">
        <v>4085</v>
      </c>
      <c r="B1508" s="181">
        <v>13653</v>
      </c>
      <c r="C1508" s="31">
        <v>1</v>
      </c>
      <c r="D1508" s="181">
        <v>1821.22746353</v>
      </c>
      <c r="E1508" s="181" t="str">
        <f t="shared" si="69"/>
        <v>13653_1</v>
      </c>
      <c r="F1508" s="31">
        <v>0</v>
      </c>
      <c r="G1508" s="31">
        <v>0</v>
      </c>
      <c r="H1508">
        <f t="shared" si="70"/>
        <v>0</v>
      </c>
      <c r="I1508">
        <f t="shared" si="71"/>
        <v>0</v>
      </c>
    </row>
    <row r="1509" spans="1:9" x14ac:dyDescent="0.25">
      <c r="A1509" s="31" t="s">
        <v>4085</v>
      </c>
      <c r="B1509" s="181">
        <v>13657</v>
      </c>
      <c r="C1509" s="31">
        <v>1</v>
      </c>
      <c r="D1509" s="181">
        <v>5020.0278360499997</v>
      </c>
      <c r="E1509" s="181" t="str">
        <f t="shared" si="69"/>
        <v>13657_1</v>
      </c>
      <c r="F1509" s="31">
        <v>0</v>
      </c>
      <c r="G1509" s="31">
        <v>0</v>
      </c>
      <c r="H1509">
        <f t="shared" si="70"/>
        <v>0</v>
      </c>
      <c r="I1509">
        <f t="shared" si="71"/>
        <v>0</v>
      </c>
    </row>
    <row r="1510" spans="1:9" x14ac:dyDescent="0.25">
      <c r="A1510" s="31" t="s">
        <v>4085</v>
      </c>
      <c r="B1510" s="181">
        <v>13659</v>
      </c>
      <c r="C1510" s="31">
        <v>1</v>
      </c>
      <c r="D1510" s="181">
        <v>3296.24114022</v>
      </c>
      <c r="E1510" s="181" t="str">
        <f t="shared" si="69"/>
        <v>13659_1</v>
      </c>
      <c r="F1510" s="31">
        <v>0</v>
      </c>
      <c r="G1510" s="31">
        <v>0</v>
      </c>
      <c r="H1510">
        <f t="shared" si="70"/>
        <v>0</v>
      </c>
      <c r="I1510">
        <f t="shared" si="71"/>
        <v>0</v>
      </c>
    </row>
    <row r="1511" spans="1:9" x14ac:dyDescent="0.25">
      <c r="A1511" s="31" t="s">
        <v>4088</v>
      </c>
      <c r="B1511" s="181">
        <v>13659</v>
      </c>
      <c r="C1511" s="31">
        <v>2</v>
      </c>
      <c r="D1511" s="181">
        <v>12063.482198600001</v>
      </c>
      <c r="E1511" s="181" t="str">
        <f t="shared" si="69"/>
        <v>13659_2</v>
      </c>
      <c r="F1511" s="31">
        <v>0</v>
      </c>
      <c r="G1511" s="31">
        <v>0</v>
      </c>
      <c r="H1511">
        <f t="shared" si="70"/>
        <v>0</v>
      </c>
      <c r="I1511">
        <f t="shared" si="71"/>
        <v>0</v>
      </c>
    </row>
    <row r="1512" spans="1:9" x14ac:dyDescent="0.25">
      <c r="A1512" s="31" t="s">
        <v>4079</v>
      </c>
      <c r="B1512" s="181">
        <v>13659</v>
      </c>
      <c r="C1512" s="31">
        <v>4</v>
      </c>
      <c r="D1512" s="181">
        <v>7470.1596517600001</v>
      </c>
      <c r="E1512" s="181" t="str">
        <f t="shared" si="69"/>
        <v>13659_4</v>
      </c>
      <c r="F1512" s="31">
        <v>0</v>
      </c>
      <c r="G1512" s="31">
        <v>0</v>
      </c>
      <c r="H1512">
        <f t="shared" si="70"/>
        <v>0</v>
      </c>
      <c r="I1512">
        <f t="shared" si="71"/>
        <v>0</v>
      </c>
    </row>
    <row r="1513" spans="1:9" x14ac:dyDescent="0.25">
      <c r="A1513" s="31" t="s">
        <v>4085</v>
      </c>
      <c r="B1513" s="181">
        <v>13660</v>
      </c>
      <c r="C1513" s="31">
        <v>1</v>
      </c>
      <c r="D1513" s="181">
        <v>5117.1034726199996</v>
      </c>
      <c r="E1513" s="181" t="str">
        <f t="shared" si="69"/>
        <v>13660_1</v>
      </c>
      <c r="F1513" s="31">
        <v>0</v>
      </c>
      <c r="G1513" s="31">
        <v>0</v>
      </c>
      <c r="H1513">
        <f t="shared" si="70"/>
        <v>0</v>
      </c>
      <c r="I1513">
        <f t="shared" si="71"/>
        <v>0</v>
      </c>
    </row>
    <row r="1514" spans="1:9" x14ac:dyDescent="0.25">
      <c r="A1514" s="31" t="s">
        <v>4085</v>
      </c>
      <c r="B1514" s="181">
        <v>13661</v>
      </c>
      <c r="C1514" s="31">
        <v>1</v>
      </c>
      <c r="D1514" s="181">
        <v>5880.3297295100001</v>
      </c>
      <c r="E1514" s="181" t="str">
        <f t="shared" si="69"/>
        <v>13661_1</v>
      </c>
      <c r="F1514" s="31">
        <v>0</v>
      </c>
      <c r="G1514" s="31">
        <v>1</v>
      </c>
      <c r="H1514">
        <f t="shared" si="70"/>
        <v>0</v>
      </c>
      <c r="I1514" t="str">
        <f t="shared" si="71"/>
        <v>tiivis</v>
      </c>
    </row>
    <row r="1515" spans="1:9" x14ac:dyDescent="0.25">
      <c r="A1515" s="31" t="s">
        <v>4088</v>
      </c>
      <c r="B1515" s="181">
        <v>13661</v>
      </c>
      <c r="C1515" s="31">
        <v>2</v>
      </c>
      <c r="D1515" s="181">
        <v>8095.4023617499997</v>
      </c>
      <c r="E1515" s="181" t="str">
        <f t="shared" si="69"/>
        <v>13661_2</v>
      </c>
      <c r="F1515" s="31">
        <v>0</v>
      </c>
      <c r="G1515" s="31">
        <v>1</v>
      </c>
      <c r="H1515">
        <f t="shared" si="70"/>
        <v>0</v>
      </c>
      <c r="I1515" t="str">
        <f t="shared" si="71"/>
        <v>tiivis</v>
      </c>
    </row>
    <row r="1516" spans="1:9" x14ac:dyDescent="0.25">
      <c r="A1516" s="31" t="s">
        <v>4078</v>
      </c>
      <c r="B1516" s="181">
        <v>13661</v>
      </c>
      <c r="C1516" s="31">
        <v>3</v>
      </c>
      <c r="D1516" s="181">
        <v>6403.5718839299998</v>
      </c>
      <c r="E1516" s="181" t="str">
        <f t="shared" si="69"/>
        <v>13661_3</v>
      </c>
      <c r="F1516" s="31">
        <v>0</v>
      </c>
      <c r="G1516" s="31">
        <v>0</v>
      </c>
      <c r="H1516">
        <f t="shared" si="70"/>
        <v>0</v>
      </c>
      <c r="I1516">
        <f t="shared" si="71"/>
        <v>0</v>
      </c>
    </row>
    <row r="1517" spans="1:9" x14ac:dyDescent="0.25">
      <c r="A1517" s="31" t="s">
        <v>4079</v>
      </c>
      <c r="B1517" s="181">
        <v>13661</v>
      </c>
      <c r="C1517" s="31">
        <v>4</v>
      </c>
      <c r="D1517" s="181">
        <v>6918.2956032499997</v>
      </c>
      <c r="E1517" s="181" t="str">
        <f t="shared" si="69"/>
        <v>13661_4</v>
      </c>
      <c r="F1517" s="31">
        <v>0</v>
      </c>
      <c r="G1517" s="31">
        <v>0</v>
      </c>
      <c r="H1517">
        <f t="shared" si="70"/>
        <v>0</v>
      </c>
      <c r="I1517">
        <f t="shared" si="71"/>
        <v>0</v>
      </c>
    </row>
    <row r="1518" spans="1:9" x14ac:dyDescent="0.25">
      <c r="A1518" s="31" t="s">
        <v>4085</v>
      </c>
      <c r="B1518" s="181">
        <v>13663</v>
      </c>
      <c r="C1518" s="31">
        <v>1</v>
      </c>
      <c r="D1518" s="181">
        <v>7758.9193548499998</v>
      </c>
      <c r="E1518" s="181" t="str">
        <f t="shared" si="69"/>
        <v>13663_1</v>
      </c>
      <c r="F1518" s="31">
        <v>0</v>
      </c>
      <c r="G1518" s="31">
        <v>0</v>
      </c>
      <c r="H1518">
        <f t="shared" si="70"/>
        <v>0</v>
      </c>
      <c r="I1518">
        <f t="shared" si="71"/>
        <v>0</v>
      </c>
    </row>
    <row r="1519" spans="1:9" x14ac:dyDescent="0.25">
      <c r="A1519" s="31" t="s">
        <v>4085</v>
      </c>
      <c r="B1519" s="181">
        <v>13669</v>
      </c>
      <c r="C1519" s="31">
        <v>1</v>
      </c>
      <c r="D1519" s="181">
        <v>9398.9270088899993</v>
      </c>
      <c r="E1519" s="181" t="str">
        <f t="shared" si="69"/>
        <v>13669_1</v>
      </c>
      <c r="F1519" s="31">
        <v>0</v>
      </c>
      <c r="G1519" s="31">
        <v>1</v>
      </c>
      <c r="H1519">
        <f t="shared" si="70"/>
        <v>0</v>
      </c>
      <c r="I1519" t="str">
        <f t="shared" si="71"/>
        <v>tiivis</v>
      </c>
    </row>
    <row r="1520" spans="1:9" x14ac:dyDescent="0.25">
      <c r="A1520" s="31" t="s">
        <v>4085</v>
      </c>
      <c r="B1520" s="181">
        <v>13671</v>
      </c>
      <c r="C1520" s="31">
        <v>1</v>
      </c>
      <c r="D1520" s="181">
        <v>7802.0252315999996</v>
      </c>
      <c r="E1520" s="181" t="str">
        <f t="shared" si="69"/>
        <v>13671_1</v>
      </c>
      <c r="F1520" s="31">
        <v>0</v>
      </c>
      <c r="G1520" s="31">
        <v>1</v>
      </c>
      <c r="H1520">
        <f t="shared" si="70"/>
        <v>0</v>
      </c>
      <c r="I1520" t="str">
        <f t="shared" si="71"/>
        <v>tiivis</v>
      </c>
    </row>
    <row r="1521" spans="1:9" x14ac:dyDescent="0.25">
      <c r="A1521" s="31" t="s">
        <v>4088</v>
      </c>
      <c r="B1521" s="181">
        <v>13671</v>
      </c>
      <c r="C1521" s="31">
        <v>2</v>
      </c>
      <c r="D1521" s="181">
        <v>4739.1881253199999</v>
      </c>
      <c r="E1521" s="181" t="str">
        <f t="shared" si="69"/>
        <v>13671_2</v>
      </c>
      <c r="F1521" s="31">
        <v>0</v>
      </c>
      <c r="G1521" s="31">
        <v>1</v>
      </c>
      <c r="H1521">
        <f t="shared" si="70"/>
        <v>0</v>
      </c>
      <c r="I1521" t="str">
        <f t="shared" si="71"/>
        <v>tiivis</v>
      </c>
    </row>
    <row r="1522" spans="1:9" x14ac:dyDescent="0.25">
      <c r="A1522" s="31" t="s">
        <v>4085</v>
      </c>
      <c r="B1522" s="181">
        <v>13673</v>
      </c>
      <c r="C1522" s="31">
        <v>1</v>
      </c>
      <c r="D1522" s="181">
        <v>8426.5788042299992</v>
      </c>
      <c r="E1522" s="181" t="str">
        <f t="shared" si="69"/>
        <v>13673_1</v>
      </c>
      <c r="F1522" s="31">
        <v>0</v>
      </c>
      <c r="G1522" s="31">
        <v>1</v>
      </c>
      <c r="H1522">
        <f t="shared" si="70"/>
        <v>0</v>
      </c>
      <c r="I1522" t="str">
        <f t="shared" si="71"/>
        <v>tiivis</v>
      </c>
    </row>
    <row r="1523" spans="1:9" x14ac:dyDescent="0.25">
      <c r="A1523" s="31" t="s">
        <v>4085</v>
      </c>
      <c r="B1523" s="181">
        <v>13677</v>
      </c>
      <c r="C1523" s="31">
        <v>1</v>
      </c>
      <c r="D1523" s="181">
        <v>3905.0223725400001</v>
      </c>
      <c r="E1523" s="181" t="str">
        <f t="shared" si="69"/>
        <v>13677_1</v>
      </c>
      <c r="F1523" s="31">
        <v>0</v>
      </c>
      <c r="G1523" s="31">
        <v>1</v>
      </c>
      <c r="H1523">
        <f t="shared" si="70"/>
        <v>0</v>
      </c>
      <c r="I1523" t="str">
        <f t="shared" si="71"/>
        <v>tiivis</v>
      </c>
    </row>
    <row r="1524" spans="1:9" x14ac:dyDescent="0.25">
      <c r="A1524" s="31" t="s">
        <v>4085</v>
      </c>
      <c r="B1524" s="181">
        <v>13679</v>
      </c>
      <c r="C1524" s="31">
        <v>1</v>
      </c>
      <c r="D1524" s="181">
        <v>4841.6823351399999</v>
      </c>
      <c r="E1524" s="181" t="str">
        <f t="shared" si="69"/>
        <v>13679_1</v>
      </c>
      <c r="F1524" s="31">
        <v>0</v>
      </c>
      <c r="G1524" s="31">
        <v>0</v>
      </c>
      <c r="H1524">
        <f t="shared" si="70"/>
        <v>0</v>
      </c>
      <c r="I1524">
        <f t="shared" si="71"/>
        <v>0</v>
      </c>
    </row>
    <row r="1525" spans="1:9" x14ac:dyDescent="0.25">
      <c r="A1525" s="31" t="s">
        <v>4085</v>
      </c>
      <c r="B1525" s="181">
        <v>13680</v>
      </c>
      <c r="C1525" s="31">
        <v>1</v>
      </c>
      <c r="D1525" s="181">
        <v>5994.7822580700004</v>
      </c>
      <c r="E1525" s="181" t="str">
        <f t="shared" si="69"/>
        <v>13680_1</v>
      </c>
      <c r="F1525" s="31">
        <v>0</v>
      </c>
      <c r="G1525" s="31">
        <v>0</v>
      </c>
      <c r="H1525">
        <f t="shared" si="70"/>
        <v>0</v>
      </c>
      <c r="I1525">
        <f t="shared" si="71"/>
        <v>0</v>
      </c>
    </row>
    <row r="1526" spans="1:9" x14ac:dyDescent="0.25">
      <c r="A1526" s="31" t="s">
        <v>4079</v>
      </c>
      <c r="B1526" s="181">
        <v>13681</v>
      </c>
      <c r="C1526" s="31">
        <v>4</v>
      </c>
      <c r="D1526" s="181">
        <v>2699.53678674</v>
      </c>
      <c r="E1526" s="181" t="str">
        <f t="shared" si="69"/>
        <v>13681_4</v>
      </c>
      <c r="F1526" s="31">
        <v>0</v>
      </c>
      <c r="G1526" s="31">
        <v>0</v>
      </c>
      <c r="H1526">
        <f t="shared" si="70"/>
        <v>0</v>
      </c>
      <c r="I1526">
        <f t="shared" si="71"/>
        <v>0</v>
      </c>
    </row>
    <row r="1527" spans="1:9" x14ac:dyDescent="0.25">
      <c r="A1527" s="31" t="s">
        <v>4085</v>
      </c>
      <c r="B1527" s="181">
        <v>13682</v>
      </c>
      <c r="C1527" s="31">
        <v>1</v>
      </c>
      <c r="D1527" s="181">
        <v>3712.5645525199998</v>
      </c>
      <c r="E1527" s="181" t="str">
        <f t="shared" si="69"/>
        <v>13682_1</v>
      </c>
      <c r="F1527" s="31">
        <v>0</v>
      </c>
      <c r="G1527" s="31">
        <v>0</v>
      </c>
      <c r="H1527">
        <f t="shared" si="70"/>
        <v>0</v>
      </c>
      <c r="I1527">
        <f t="shared" si="71"/>
        <v>0</v>
      </c>
    </row>
    <row r="1528" spans="1:9" x14ac:dyDescent="0.25">
      <c r="A1528" s="31" t="s">
        <v>4085</v>
      </c>
      <c r="B1528" s="181">
        <v>13683</v>
      </c>
      <c r="C1528" s="31">
        <v>1</v>
      </c>
      <c r="D1528" s="181">
        <v>6616.6862730299999</v>
      </c>
      <c r="E1528" s="181" t="str">
        <f t="shared" si="69"/>
        <v>13683_1</v>
      </c>
      <c r="F1528" s="31">
        <v>0</v>
      </c>
      <c r="G1528" s="31">
        <v>0</v>
      </c>
      <c r="H1528">
        <f t="shared" si="70"/>
        <v>0</v>
      </c>
      <c r="I1528">
        <f t="shared" si="71"/>
        <v>0</v>
      </c>
    </row>
    <row r="1529" spans="1:9" x14ac:dyDescent="0.25">
      <c r="A1529" s="31" t="s">
        <v>4088</v>
      </c>
      <c r="B1529" s="181">
        <v>13687</v>
      </c>
      <c r="C1529" s="31">
        <v>2</v>
      </c>
      <c r="D1529" s="181">
        <v>793.63403794700002</v>
      </c>
      <c r="E1529" s="181" t="str">
        <f t="shared" si="69"/>
        <v>13687_2</v>
      </c>
      <c r="F1529" s="31">
        <v>0</v>
      </c>
      <c r="G1529" s="31">
        <v>0</v>
      </c>
      <c r="H1529">
        <f t="shared" si="70"/>
        <v>0</v>
      </c>
      <c r="I1529">
        <f t="shared" si="71"/>
        <v>0</v>
      </c>
    </row>
    <row r="1530" spans="1:9" x14ac:dyDescent="0.25">
      <c r="A1530" s="31" t="s">
        <v>4079</v>
      </c>
      <c r="B1530" s="181">
        <v>13687</v>
      </c>
      <c r="C1530" s="31">
        <v>4</v>
      </c>
      <c r="D1530" s="181">
        <v>1508.6319329299999</v>
      </c>
      <c r="E1530" s="181" t="str">
        <f t="shared" si="69"/>
        <v>13687_4</v>
      </c>
      <c r="F1530" s="31">
        <v>0</v>
      </c>
      <c r="G1530" s="31">
        <v>0</v>
      </c>
      <c r="H1530">
        <f t="shared" si="70"/>
        <v>0</v>
      </c>
      <c r="I1530">
        <f t="shared" si="71"/>
        <v>0</v>
      </c>
    </row>
    <row r="1531" spans="1:9" x14ac:dyDescent="0.25">
      <c r="A1531" s="31" t="s">
        <v>4088</v>
      </c>
      <c r="B1531" s="181">
        <v>13689</v>
      </c>
      <c r="C1531" s="31">
        <v>2</v>
      </c>
      <c r="D1531" s="181">
        <v>7430.2682418799996</v>
      </c>
      <c r="E1531" s="181" t="str">
        <f t="shared" si="69"/>
        <v>13689_2</v>
      </c>
      <c r="F1531" s="31">
        <v>0</v>
      </c>
      <c r="G1531" s="31">
        <v>0</v>
      </c>
      <c r="H1531">
        <f t="shared" si="70"/>
        <v>0</v>
      </c>
      <c r="I1531">
        <f t="shared" si="71"/>
        <v>0</v>
      </c>
    </row>
    <row r="1532" spans="1:9" x14ac:dyDescent="0.25">
      <c r="A1532" s="31" t="s">
        <v>4085</v>
      </c>
      <c r="B1532" s="181">
        <v>13691</v>
      </c>
      <c r="C1532" s="31">
        <v>1</v>
      </c>
      <c r="D1532" s="181">
        <v>6735.5773403499998</v>
      </c>
      <c r="E1532" s="181" t="str">
        <f t="shared" si="69"/>
        <v>13691_1</v>
      </c>
      <c r="F1532" s="31">
        <v>0</v>
      </c>
      <c r="G1532" s="31">
        <v>0</v>
      </c>
      <c r="H1532">
        <f t="shared" si="70"/>
        <v>0</v>
      </c>
      <c r="I1532">
        <f t="shared" si="71"/>
        <v>0</v>
      </c>
    </row>
    <row r="1533" spans="1:9" x14ac:dyDescent="0.25">
      <c r="A1533" s="31" t="s">
        <v>4085</v>
      </c>
      <c r="B1533" s="181">
        <v>13693</v>
      </c>
      <c r="C1533" s="31">
        <v>1</v>
      </c>
      <c r="D1533" s="181">
        <v>1697.66944704</v>
      </c>
      <c r="E1533" s="181" t="str">
        <f t="shared" si="69"/>
        <v>13693_1</v>
      </c>
      <c r="F1533" s="31">
        <v>0</v>
      </c>
      <c r="G1533" s="31">
        <v>0</v>
      </c>
      <c r="H1533">
        <f t="shared" si="70"/>
        <v>0</v>
      </c>
      <c r="I1533">
        <f t="shared" si="71"/>
        <v>0</v>
      </c>
    </row>
    <row r="1534" spans="1:9" x14ac:dyDescent="0.25">
      <c r="A1534" s="31" t="s">
        <v>4085</v>
      </c>
      <c r="B1534" s="181">
        <v>13803</v>
      </c>
      <c r="C1534" s="31">
        <v>1</v>
      </c>
      <c r="D1534" s="181">
        <v>3452.4428850899999</v>
      </c>
      <c r="E1534" s="181" t="str">
        <f t="shared" si="69"/>
        <v>13803_1</v>
      </c>
      <c r="F1534" s="31">
        <v>0</v>
      </c>
      <c r="G1534" s="31">
        <v>0</v>
      </c>
      <c r="H1534">
        <f t="shared" si="70"/>
        <v>0</v>
      </c>
      <c r="I1534">
        <f t="shared" si="71"/>
        <v>0</v>
      </c>
    </row>
    <row r="1535" spans="1:9" x14ac:dyDescent="0.25">
      <c r="A1535" s="31" t="s">
        <v>4085</v>
      </c>
      <c r="B1535" s="181">
        <v>13805</v>
      </c>
      <c r="C1535" s="31">
        <v>1</v>
      </c>
      <c r="D1535" s="181">
        <v>2177.8151603699998</v>
      </c>
      <c r="E1535" s="181" t="str">
        <f t="shared" si="69"/>
        <v>13805_1</v>
      </c>
      <c r="F1535" s="31">
        <v>0</v>
      </c>
      <c r="G1535" s="31">
        <v>0</v>
      </c>
      <c r="H1535">
        <f t="shared" si="70"/>
        <v>0</v>
      </c>
      <c r="I1535">
        <f t="shared" si="71"/>
        <v>0</v>
      </c>
    </row>
    <row r="1536" spans="1:9" x14ac:dyDescent="0.25">
      <c r="A1536" s="31" t="s">
        <v>4088</v>
      </c>
      <c r="B1536" s="181">
        <v>13807</v>
      </c>
      <c r="C1536" s="31">
        <v>2</v>
      </c>
      <c r="D1536" s="181">
        <v>4663.7303046500001</v>
      </c>
      <c r="E1536" s="181" t="str">
        <f t="shared" si="69"/>
        <v>13807_2</v>
      </c>
      <c r="F1536" s="31">
        <v>0</v>
      </c>
      <c r="G1536" s="31">
        <v>0</v>
      </c>
      <c r="H1536">
        <f t="shared" si="70"/>
        <v>0</v>
      </c>
      <c r="I1536">
        <f t="shared" si="71"/>
        <v>0</v>
      </c>
    </row>
    <row r="1537" spans="1:9" x14ac:dyDescent="0.25">
      <c r="A1537" s="31" t="s">
        <v>4085</v>
      </c>
      <c r="B1537" s="181">
        <v>13810</v>
      </c>
      <c r="C1537" s="31">
        <v>1</v>
      </c>
      <c r="D1537" s="181">
        <v>669.78126348000001</v>
      </c>
      <c r="E1537" s="181" t="str">
        <f t="shared" si="69"/>
        <v>13810_1</v>
      </c>
      <c r="F1537" s="31">
        <v>0</v>
      </c>
      <c r="G1537" s="31">
        <v>0</v>
      </c>
      <c r="H1537">
        <f t="shared" si="70"/>
        <v>0</v>
      </c>
      <c r="I1537">
        <f t="shared" si="71"/>
        <v>0</v>
      </c>
    </row>
    <row r="1538" spans="1:9" x14ac:dyDescent="0.25">
      <c r="A1538" s="31" t="s">
        <v>4085</v>
      </c>
      <c r="B1538" s="181">
        <v>13811</v>
      </c>
      <c r="C1538" s="31">
        <v>1</v>
      </c>
      <c r="D1538" s="181">
        <v>5992.8812252099997</v>
      </c>
      <c r="E1538" s="181" t="str">
        <f t="shared" si="69"/>
        <v>13811_1</v>
      </c>
      <c r="F1538" s="31">
        <v>0</v>
      </c>
      <c r="G1538" s="31">
        <v>1</v>
      </c>
      <c r="H1538">
        <f t="shared" si="70"/>
        <v>0</v>
      </c>
      <c r="I1538" t="str">
        <f t="shared" si="71"/>
        <v>tiivis</v>
      </c>
    </row>
    <row r="1539" spans="1:9" x14ac:dyDescent="0.25">
      <c r="A1539" s="31" t="s">
        <v>4088</v>
      </c>
      <c r="B1539" s="181">
        <v>13811</v>
      </c>
      <c r="C1539" s="31">
        <v>2</v>
      </c>
      <c r="D1539" s="181">
        <v>7339.5183767600001</v>
      </c>
      <c r="E1539" s="181" t="str">
        <f t="shared" ref="E1539:E1602" si="72">CONCATENATE(B1539,"_",C1539)</f>
        <v>13811_2</v>
      </c>
      <c r="F1539" s="31">
        <v>0</v>
      </c>
      <c r="G1539" s="31">
        <v>1</v>
      </c>
      <c r="H1539">
        <f t="shared" ref="H1539:H1602" si="73">IF(F1539=1,"harva",0)</f>
        <v>0</v>
      </c>
      <c r="I1539" t="str">
        <f t="shared" ref="I1539:I1602" si="74">IF(G1539=1,"tiivis",0)</f>
        <v>tiivis</v>
      </c>
    </row>
    <row r="1540" spans="1:9" x14ac:dyDescent="0.25">
      <c r="A1540" s="31" t="s">
        <v>4085</v>
      </c>
      <c r="B1540" s="181">
        <v>13813</v>
      </c>
      <c r="C1540" s="31">
        <v>1</v>
      </c>
      <c r="D1540" s="181">
        <v>4514.9873879799998</v>
      </c>
      <c r="E1540" s="181" t="str">
        <f t="shared" si="72"/>
        <v>13813_1</v>
      </c>
      <c r="F1540" s="31">
        <v>0</v>
      </c>
      <c r="G1540" s="31">
        <v>1</v>
      </c>
      <c r="H1540">
        <f t="shared" si="73"/>
        <v>0</v>
      </c>
      <c r="I1540" t="str">
        <f t="shared" si="74"/>
        <v>tiivis</v>
      </c>
    </row>
    <row r="1541" spans="1:9" x14ac:dyDescent="0.25">
      <c r="A1541" s="31" t="s">
        <v>4085</v>
      </c>
      <c r="B1541" s="181">
        <v>13814</v>
      </c>
      <c r="C1541" s="31">
        <v>1</v>
      </c>
      <c r="D1541" s="181">
        <v>2500.6642593299998</v>
      </c>
      <c r="E1541" s="181" t="str">
        <f t="shared" si="72"/>
        <v>13814_1</v>
      </c>
      <c r="F1541" s="31">
        <v>0</v>
      </c>
      <c r="G1541" s="31">
        <v>0</v>
      </c>
      <c r="H1541">
        <f t="shared" si="73"/>
        <v>0</v>
      </c>
      <c r="I1541">
        <f t="shared" si="74"/>
        <v>0</v>
      </c>
    </row>
    <row r="1542" spans="1:9" x14ac:dyDescent="0.25">
      <c r="A1542" s="31" t="s">
        <v>4085</v>
      </c>
      <c r="B1542" s="181">
        <v>13815</v>
      </c>
      <c r="C1542" s="31">
        <v>1</v>
      </c>
      <c r="D1542" s="181">
        <v>773.64933657699999</v>
      </c>
      <c r="E1542" s="181" t="str">
        <f t="shared" si="72"/>
        <v>13815_1</v>
      </c>
      <c r="F1542" s="31">
        <v>0</v>
      </c>
      <c r="G1542" s="31">
        <v>0</v>
      </c>
      <c r="H1542">
        <f t="shared" si="73"/>
        <v>0</v>
      </c>
      <c r="I1542">
        <f t="shared" si="74"/>
        <v>0</v>
      </c>
    </row>
    <row r="1543" spans="1:9" x14ac:dyDescent="0.25">
      <c r="A1543" s="31" t="s">
        <v>4085</v>
      </c>
      <c r="B1543" s="181">
        <v>13816</v>
      </c>
      <c r="C1543" s="31">
        <v>1</v>
      </c>
      <c r="D1543" s="181">
        <v>5312.6131519700002</v>
      </c>
      <c r="E1543" s="181" t="str">
        <f t="shared" si="72"/>
        <v>13816_1</v>
      </c>
      <c r="F1543" s="31">
        <v>0</v>
      </c>
      <c r="G1543" s="31">
        <v>0</v>
      </c>
      <c r="H1543">
        <f t="shared" si="73"/>
        <v>0</v>
      </c>
      <c r="I1543">
        <f t="shared" si="74"/>
        <v>0</v>
      </c>
    </row>
    <row r="1544" spans="1:9" x14ac:dyDescent="0.25">
      <c r="A1544" s="31" t="s">
        <v>4088</v>
      </c>
      <c r="B1544" s="181">
        <v>13816</v>
      </c>
      <c r="C1544" s="31">
        <v>2</v>
      </c>
      <c r="D1544" s="181">
        <v>6535.3990325200002</v>
      </c>
      <c r="E1544" s="181" t="str">
        <f t="shared" si="72"/>
        <v>13816_2</v>
      </c>
      <c r="F1544" s="31">
        <v>0</v>
      </c>
      <c r="G1544" s="31">
        <v>0</v>
      </c>
      <c r="H1544">
        <f t="shared" si="73"/>
        <v>0</v>
      </c>
      <c r="I1544">
        <f t="shared" si="74"/>
        <v>0</v>
      </c>
    </row>
    <row r="1545" spans="1:9" x14ac:dyDescent="0.25">
      <c r="A1545" s="31" t="s">
        <v>4085</v>
      </c>
      <c r="B1545" s="181">
        <v>13817</v>
      </c>
      <c r="C1545" s="31">
        <v>1</v>
      </c>
      <c r="D1545" s="181">
        <v>2545.1179118300001</v>
      </c>
      <c r="E1545" s="181" t="str">
        <f t="shared" si="72"/>
        <v>13817_1</v>
      </c>
      <c r="F1545" s="31">
        <v>0</v>
      </c>
      <c r="G1545" s="31">
        <v>1</v>
      </c>
      <c r="H1545">
        <f t="shared" si="73"/>
        <v>0</v>
      </c>
      <c r="I1545" t="str">
        <f t="shared" si="74"/>
        <v>tiivis</v>
      </c>
    </row>
    <row r="1546" spans="1:9" x14ac:dyDescent="0.25">
      <c r="A1546" s="31" t="s">
        <v>4085</v>
      </c>
      <c r="B1546" s="181">
        <v>13818</v>
      </c>
      <c r="C1546" s="31">
        <v>1</v>
      </c>
      <c r="D1546" s="181">
        <v>451.57529307900001</v>
      </c>
      <c r="E1546" s="181" t="str">
        <f t="shared" si="72"/>
        <v>13818_1</v>
      </c>
      <c r="F1546" s="31">
        <v>0</v>
      </c>
      <c r="G1546" s="31">
        <v>0</v>
      </c>
      <c r="H1546">
        <f t="shared" si="73"/>
        <v>0</v>
      </c>
      <c r="I1546">
        <f t="shared" si="74"/>
        <v>0</v>
      </c>
    </row>
    <row r="1547" spans="1:9" x14ac:dyDescent="0.25">
      <c r="A1547" s="31" t="s">
        <v>4085</v>
      </c>
      <c r="B1547" s="181">
        <v>13821</v>
      </c>
      <c r="C1547" s="31">
        <v>1</v>
      </c>
      <c r="D1547" s="181">
        <v>7990.7964226100003</v>
      </c>
      <c r="E1547" s="181" t="str">
        <f t="shared" si="72"/>
        <v>13821_1</v>
      </c>
      <c r="F1547" s="31">
        <v>0</v>
      </c>
      <c r="G1547" s="31">
        <v>0</v>
      </c>
      <c r="H1547">
        <f t="shared" si="73"/>
        <v>0</v>
      </c>
      <c r="I1547">
        <f t="shared" si="74"/>
        <v>0</v>
      </c>
    </row>
    <row r="1548" spans="1:9" x14ac:dyDescent="0.25">
      <c r="A1548" s="31" t="s">
        <v>4085</v>
      </c>
      <c r="B1548" s="181">
        <v>13822</v>
      </c>
      <c r="C1548" s="31">
        <v>1</v>
      </c>
      <c r="D1548" s="181">
        <v>420.62497865300003</v>
      </c>
      <c r="E1548" s="181" t="str">
        <f t="shared" si="72"/>
        <v>13822_1</v>
      </c>
      <c r="F1548" s="31">
        <v>1</v>
      </c>
      <c r="G1548" s="31">
        <v>1</v>
      </c>
      <c r="H1548" t="str">
        <f t="shared" si="73"/>
        <v>harva</v>
      </c>
      <c r="I1548" t="str">
        <f t="shared" si="74"/>
        <v>tiivis</v>
      </c>
    </row>
    <row r="1549" spans="1:9" x14ac:dyDescent="0.25">
      <c r="A1549" s="31" t="s">
        <v>4088</v>
      </c>
      <c r="B1549" s="181">
        <v>13822</v>
      </c>
      <c r="C1549" s="31">
        <v>2</v>
      </c>
      <c r="D1549" s="181">
        <v>2402.9471182799998</v>
      </c>
      <c r="E1549" s="181" t="str">
        <f t="shared" si="72"/>
        <v>13822_2</v>
      </c>
      <c r="F1549" s="31">
        <v>0</v>
      </c>
      <c r="G1549" s="31">
        <v>0</v>
      </c>
      <c r="H1549">
        <f t="shared" si="73"/>
        <v>0</v>
      </c>
      <c r="I1549">
        <f t="shared" si="74"/>
        <v>0</v>
      </c>
    </row>
    <row r="1550" spans="1:9" x14ac:dyDescent="0.25">
      <c r="A1550" s="31" t="s">
        <v>4078</v>
      </c>
      <c r="B1550" s="181">
        <v>13822</v>
      </c>
      <c r="C1550" s="31">
        <v>3</v>
      </c>
      <c r="D1550" s="181">
        <v>5692.6560493200004</v>
      </c>
      <c r="E1550" s="181" t="str">
        <f t="shared" si="72"/>
        <v>13822_3</v>
      </c>
      <c r="F1550" s="31">
        <v>0</v>
      </c>
      <c r="G1550" s="31">
        <v>0</v>
      </c>
      <c r="H1550">
        <f t="shared" si="73"/>
        <v>0</v>
      </c>
      <c r="I1550">
        <f t="shared" si="74"/>
        <v>0</v>
      </c>
    </row>
    <row r="1551" spans="1:9" x14ac:dyDescent="0.25">
      <c r="A1551" s="31" t="s">
        <v>4085</v>
      </c>
      <c r="B1551" s="181">
        <v>13823</v>
      </c>
      <c r="C1551" s="31">
        <v>1</v>
      </c>
      <c r="D1551" s="181">
        <v>5252.1749358799998</v>
      </c>
      <c r="E1551" s="181" t="str">
        <f t="shared" si="72"/>
        <v>13823_1</v>
      </c>
      <c r="F1551" s="31">
        <v>0</v>
      </c>
      <c r="G1551" s="31">
        <v>0</v>
      </c>
      <c r="H1551">
        <f t="shared" si="73"/>
        <v>0</v>
      </c>
      <c r="I1551">
        <f t="shared" si="74"/>
        <v>0</v>
      </c>
    </row>
    <row r="1552" spans="1:9" x14ac:dyDescent="0.25">
      <c r="A1552" s="31" t="s">
        <v>4085</v>
      </c>
      <c r="B1552" s="181">
        <v>13826</v>
      </c>
      <c r="C1552" s="31">
        <v>1</v>
      </c>
      <c r="D1552" s="181">
        <v>4620.9523134600004</v>
      </c>
      <c r="E1552" s="181" t="str">
        <f t="shared" si="72"/>
        <v>13826_1</v>
      </c>
      <c r="F1552" s="31">
        <v>0</v>
      </c>
      <c r="G1552" s="31">
        <v>0</v>
      </c>
      <c r="H1552">
        <f t="shared" si="73"/>
        <v>0</v>
      </c>
      <c r="I1552">
        <f t="shared" si="74"/>
        <v>0</v>
      </c>
    </row>
    <row r="1553" spans="1:9" x14ac:dyDescent="0.25">
      <c r="A1553" s="31" t="s">
        <v>4088</v>
      </c>
      <c r="B1553" s="181">
        <v>13826</v>
      </c>
      <c r="C1553" s="31">
        <v>2</v>
      </c>
      <c r="D1553" s="181">
        <v>5271.7486986800004</v>
      </c>
      <c r="E1553" s="181" t="str">
        <f t="shared" si="72"/>
        <v>13826_2</v>
      </c>
      <c r="F1553" s="31">
        <v>0</v>
      </c>
      <c r="G1553" s="31">
        <v>0</v>
      </c>
      <c r="H1553">
        <f t="shared" si="73"/>
        <v>0</v>
      </c>
      <c r="I1553">
        <f t="shared" si="74"/>
        <v>0</v>
      </c>
    </row>
    <row r="1554" spans="1:9" x14ac:dyDescent="0.25">
      <c r="A1554" s="31" t="s">
        <v>4085</v>
      </c>
      <c r="B1554" s="181">
        <v>13827</v>
      </c>
      <c r="C1554" s="31">
        <v>1</v>
      </c>
      <c r="D1554" s="181">
        <v>4866.35191657</v>
      </c>
      <c r="E1554" s="181" t="str">
        <f t="shared" si="72"/>
        <v>13827_1</v>
      </c>
      <c r="F1554" s="31">
        <v>0</v>
      </c>
      <c r="G1554" s="31">
        <v>0</v>
      </c>
      <c r="H1554">
        <f t="shared" si="73"/>
        <v>0</v>
      </c>
      <c r="I1554">
        <f t="shared" si="74"/>
        <v>0</v>
      </c>
    </row>
    <row r="1555" spans="1:9" x14ac:dyDescent="0.25">
      <c r="A1555" s="31" t="s">
        <v>4085</v>
      </c>
      <c r="B1555" s="181">
        <v>13829</v>
      </c>
      <c r="C1555" s="31">
        <v>1</v>
      </c>
      <c r="D1555" s="181">
        <v>7596.2119404799996</v>
      </c>
      <c r="E1555" s="181" t="str">
        <f t="shared" si="72"/>
        <v>13829_1</v>
      </c>
      <c r="F1555" s="31">
        <v>0</v>
      </c>
      <c r="G1555" s="31">
        <v>0</v>
      </c>
      <c r="H1555">
        <f t="shared" si="73"/>
        <v>0</v>
      </c>
      <c r="I1555">
        <f t="shared" si="74"/>
        <v>0</v>
      </c>
    </row>
    <row r="1556" spans="1:9" x14ac:dyDescent="0.25">
      <c r="A1556" s="31" t="s">
        <v>4088</v>
      </c>
      <c r="B1556" s="181">
        <v>13829</v>
      </c>
      <c r="C1556" s="31">
        <v>2</v>
      </c>
      <c r="D1556" s="181">
        <v>4034.2707508899998</v>
      </c>
      <c r="E1556" s="181" t="str">
        <f t="shared" si="72"/>
        <v>13829_2</v>
      </c>
      <c r="F1556" s="31">
        <v>0</v>
      </c>
      <c r="G1556" s="31">
        <v>0</v>
      </c>
      <c r="H1556">
        <f t="shared" si="73"/>
        <v>0</v>
      </c>
      <c r="I1556">
        <f t="shared" si="74"/>
        <v>0</v>
      </c>
    </row>
    <row r="1557" spans="1:9" x14ac:dyDescent="0.25">
      <c r="A1557" s="31" t="s">
        <v>4085</v>
      </c>
      <c r="B1557" s="181">
        <v>13830</v>
      </c>
      <c r="C1557" s="31">
        <v>1</v>
      </c>
      <c r="D1557" s="181">
        <v>1223.78264098</v>
      </c>
      <c r="E1557" s="181" t="str">
        <f t="shared" si="72"/>
        <v>13830_1</v>
      </c>
      <c r="F1557" s="31">
        <v>0</v>
      </c>
      <c r="G1557" s="31">
        <v>0</v>
      </c>
      <c r="H1557">
        <f t="shared" si="73"/>
        <v>0</v>
      </c>
      <c r="I1557">
        <f t="shared" si="74"/>
        <v>0</v>
      </c>
    </row>
    <row r="1558" spans="1:9" x14ac:dyDescent="0.25">
      <c r="A1558" s="31" t="s">
        <v>4085</v>
      </c>
      <c r="B1558" s="181">
        <v>13831</v>
      </c>
      <c r="C1558" s="31">
        <v>1</v>
      </c>
      <c r="D1558" s="181">
        <v>6874.7730436299998</v>
      </c>
      <c r="E1558" s="181" t="str">
        <f t="shared" si="72"/>
        <v>13831_1</v>
      </c>
      <c r="F1558" s="31">
        <v>0</v>
      </c>
      <c r="G1558" s="31">
        <v>0</v>
      </c>
      <c r="H1558">
        <f t="shared" si="73"/>
        <v>0</v>
      </c>
      <c r="I1558">
        <f t="shared" si="74"/>
        <v>0</v>
      </c>
    </row>
    <row r="1559" spans="1:9" x14ac:dyDescent="0.25">
      <c r="A1559" s="31" t="s">
        <v>4085</v>
      </c>
      <c r="B1559" s="181">
        <v>13832</v>
      </c>
      <c r="C1559" s="31">
        <v>1</v>
      </c>
      <c r="D1559" s="181">
        <v>349.62852976599999</v>
      </c>
      <c r="E1559" s="181" t="str">
        <f t="shared" si="72"/>
        <v>13832_1</v>
      </c>
      <c r="F1559" s="31">
        <v>0</v>
      </c>
      <c r="G1559" s="31">
        <v>0</v>
      </c>
      <c r="H1559">
        <f t="shared" si="73"/>
        <v>0</v>
      </c>
      <c r="I1559">
        <f t="shared" si="74"/>
        <v>0</v>
      </c>
    </row>
    <row r="1560" spans="1:9" x14ac:dyDescent="0.25">
      <c r="A1560" s="31" t="s">
        <v>4085</v>
      </c>
      <c r="B1560" s="181">
        <v>13833</v>
      </c>
      <c r="C1560" s="31">
        <v>1</v>
      </c>
      <c r="D1560" s="181">
        <v>4685.7442937899996</v>
      </c>
      <c r="E1560" s="181" t="str">
        <f t="shared" si="72"/>
        <v>13833_1</v>
      </c>
      <c r="F1560" s="31">
        <v>0</v>
      </c>
      <c r="G1560" s="31">
        <v>0</v>
      </c>
      <c r="H1560">
        <f t="shared" si="73"/>
        <v>0</v>
      </c>
      <c r="I1560">
        <f t="shared" si="74"/>
        <v>0</v>
      </c>
    </row>
    <row r="1561" spans="1:9" x14ac:dyDescent="0.25">
      <c r="A1561" s="31" t="s">
        <v>4085</v>
      </c>
      <c r="B1561" s="181">
        <v>13834</v>
      </c>
      <c r="C1561" s="31">
        <v>1</v>
      </c>
      <c r="D1561" s="181">
        <v>79.843347843000004</v>
      </c>
      <c r="E1561" s="181" t="str">
        <f t="shared" si="72"/>
        <v>13834_1</v>
      </c>
      <c r="F1561" s="31">
        <v>0</v>
      </c>
      <c r="G1561" s="31">
        <v>0</v>
      </c>
      <c r="H1561">
        <f t="shared" si="73"/>
        <v>0</v>
      </c>
      <c r="I1561">
        <f t="shared" si="74"/>
        <v>0</v>
      </c>
    </row>
    <row r="1562" spans="1:9" x14ac:dyDescent="0.25">
      <c r="A1562" s="31" t="s">
        <v>4085</v>
      </c>
      <c r="B1562" s="181">
        <v>13835</v>
      </c>
      <c r="C1562" s="31">
        <v>1</v>
      </c>
      <c r="D1562" s="181">
        <v>4280.2742080899998</v>
      </c>
      <c r="E1562" s="181" t="str">
        <f t="shared" si="72"/>
        <v>13835_1</v>
      </c>
      <c r="F1562" s="31">
        <v>0</v>
      </c>
      <c r="G1562" s="31">
        <v>0</v>
      </c>
      <c r="H1562">
        <f t="shared" si="73"/>
        <v>0</v>
      </c>
      <c r="I1562">
        <f t="shared" si="74"/>
        <v>0</v>
      </c>
    </row>
    <row r="1563" spans="1:9" x14ac:dyDescent="0.25">
      <c r="A1563" s="31" t="s">
        <v>4085</v>
      </c>
      <c r="B1563" s="181">
        <v>13836</v>
      </c>
      <c r="C1563" s="31">
        <v>1</v>
      </c>
      <c r="D1563" s="181">
        <v>6408.2061919600001</v>
      </c>
      <c r="E1563" s="181" t="str">
        <f t="shared" si="72"/>
        <v>13836_1</v>
      </c>
      <c r="F1563" s="31">
        <v>0</v>
      </c>
      <c r="G1563" s="31">
        <v>0</v>
      </c>
      <c r="H1563">
        <f t="shared" si="73"/>
        <v>0</v>
      </c>
      <c r="I1563">
        <f t="shared" si="74"/>
        <v>0</v>
      </c>
    </row>
    <row r="1564" spans="1:9" x14ac:dyDescent="0.25">
      <c r="A1564" s="31" t="s">
        <v>4088</v>
      </c>
      <c r="B1564" s="181">
        <v>13836</v>
      </c>
      <c r="C1564" s="31">
        <v>2</v>
      </c>
      <c r="D1564" s="181">
        <v>2589.3403813199998</v>
      </c>
      <c r="E1564" s="181" t="str">
        <f t="shared" si="72"/>
        <v>13836_2</v>
      </c>
      <c r="F1564" s="31">
        <v>0</v>
      </c>
      <c r="G1564" s="31">
        <v>0</v>
      </c>
      <c r="H1564">
        <f t="shared" si="73"/>
        <v>0</v>
      </c>
      <c r="I1564">
        <f t="shared" si="74"/>
        <v>0</v>
      </c>
    </row>
    <row r="1565" spans="1:9" x14ac:dyDescent="0.25">
      <c r="A1565" s="31" t="s">
        <v>4085</v>
      </c>
      <c r="B1565" s="181">
        <v>13837</v>
      </c>
      <c r="C1565" s="31">
        <v>1</v>
      </c>
      <c r="D1565" s="181">
        <v>5994.9656333900002</v>
      </c>
      <c r="E1565" s="181" t="str">
        <f t="shared" si="72"/>
        <v>13837_1</v>
      </c>
      <c r="F1565" s="31">
        <v>0</v>
      </c>
      <c r="G1565" s="31">
        <v>0</v>
      </c>
      <c r="H1565">
        <f t="shared" si="73"/>
        <v>0</v>
      </c>
      <c r="I1565">
        <f t="shared" si="74"/>
        <v>0</v>
      </c>
    </row>
    <row r="1566" spans="1:9" x14ac:dyDescent="0.25">
      <c r="A1566" s="31" t="s">
        <v>4085</v>
      </c>
      <c r="B1566" s="181">
        <v>13838</v>
      </c>
      <c r="C1566" s="31">
        <v>1</v>
      </c>
      <c r="D1566" s="181">
        <v>10003.583033499999</v>
      </c>
      <c r="E1566" s="181" t="str">
        <f t="shared" si="72"/>
        <v>13838_1</v>
      </c>
      <c r="F1566" s="31">
        <v>0</v>
      </c>
      <c r="G1566" s="31">
        <v>0</v>
      </c>
      <c r="H1566">
        <f t="shared" si="73"/>
        <v>0</v>
      </c>
      <c r="I1566">
        <f t="shared" si="74"/>
        <v>0</v>
      </c>
    </row>
    <row r="1567" spans="1:9" x14ac:dyDescent="0.25">
      <c r="A1567" s="31" t="s">
        <v>4085</v>
      </c>
      <c r="B1567" s="181">
        <v>13839</v>
      </c>
      <c r="C1567" s="31">
        <v>1</v>
      </c>
      <c r="D1567" s="181">
        <v>5597.63533405</v>
      </c>
      <c r="E1567" s="181" t="str">
        <f t="shared" si="72"/>
        <v>13839_1</v>
      </c>
      <c r="F1567" s="31">
        <v>0</v>
      </c>
      <c r="G1567" s="31">
        <v>0</v>
      </c>
      <c r="H1567">
        <f t="shared" si="73"/>
        <v>0</v>
      </c>
      <c r="I1567">
        <f t="shared" si="74"/>
        <v>0</v>
      </c>
    </row>
    <row r="1568" spans="1:9" x14ac:dyDescent="0.25">
      <c r="A1568" s="31" t="s">
        <v>4085</v>
      </c>
      <c r="B1568" s="181">
        <v>13840</v>
      </c>
      <c r="C1568" s="31">
        <v>1</v>
      </c>
      <c r="D1568" s="181">
        <v>2990.5394765999999</v>
      </c>
      <c r="E1568" s="181" t="str">
        <f t="shared" si="72"/>
        <v>13840_1</v>
      </c>
      <c r="F1568" s="31">
        <v>0</v>
      </c>
      <c r="G1568" s="31">
        <v>0</v>
      </c>
      <c r="H1568">
        <f t="shared" si="73"/>
        <v>0</v>
      </c>
      <c r="I1568">
        <f t="shared" si="74"/>
        <v>0</v>
      </c>
    </row>
    <row r="1569" spans="1:9" x14ac:dyDescent="0.25">
      <c r="A1569" s="31" t="s">
        <v>4085</v>
      </c>
      <c r="B1569" s="181">
        <v>13841</v>
      </c>
      <c r="C1569" s="31">
        <v>1</v>
      </c>
      <c r="D1569" s="181">
        <v>3437.9994180799999</v>
      </c>
      <c r="E1569" s="181" t="str">
        <f t="shared" si="72"/>
        <v>13841_1</v>
      </c>
      <c r="F1569" s="31">
        <v>0</v>
      </c>
      <c r="G1569" s="31">
        <v>0</v>
      </c>
      <c r="H1569">
        <f t="shared" si="73"/>
        <v>0</v>
      </c>
      <c r="I1569">
        <f t="shared" si="74"/>
        <v>0</v>
      </c>
    </row>
    <row r="1570" spans="1:9" x14ac:dyDescent="0.25">
      <c r="A1570" s="31" t="s">
        <v>4085</v>
      </c>
      <c r="B1570" s="181">
        <v>13842</v>
      </c>
      <c r="C1570" s="31">
        <v>1</v>
      </c>
      <c r="D1570" s="181">
        <v>4660.7061752500003</v>
      </c>
      <c r="E1570" s="181" t="str">
        <f t="shared" si="72"/>
        <v>13842_1</v>
      </c>
      <c r="F1570" s="31">
        <v>0</v>
      </c>
      <c r="G1570" s="31">
        <v>0</v>
      </c>
      <c r="H1570">
        <f t="shared" si="73"/>
        <v>0</v>
      </c>
      <c r="I1570">
        <f t="shared" si="74"/>
        <v>0</v>
      </c>
    </row>
    <row r="1571" spans="1:9" x14ac:dyDescent="0.25">
      <c r="A1571" s="31" t="s">
        <v>4085</v>
      </c>
      <c r="B1571" s="181">
        <v>13844</v>
      </c>
      <c r="C1571" s="31">
        <v>1</v>
      </c>
      <c r="D1571" s="181">
        <v>8349.42147467</v>
      </c>
      <c r="E1571" s="181" t="str">
        <f t="shared" si="72"/>
        <v>13844_1</v>
      </c>
      <c r="F1571" s="31">
        <v>0</v>
      </c>
      <c r="G1571" s="31">
        <v>0</v>
      </c>
      <c r="H1571">
        <f t="shared" si="73"/>
        <v>0</v>
      </c>
      <c r="I1571">
        <f t="shared" si="74"/>
        <v>0</v>
      </c>
    </row>
    <row r="1572" spans="1:9" x14ac:dyDescent="0.25">
      <c r="A1572" s="31" t="s">
        <v>4085</v>
      </c>
      <c r="B1572" s="181">
        <v>13845</v>
      </c>
      <c r="C1572" s="31">
        <v>1</v>
      </c>
      <c r="D1572" s="181">
        <v>1665.23440179</v>
      </c>
      <c r="E1572" s="181" t="str">
        <f t="shared" si="72"/>
        <v>13845_1</v>
      </c>
      <c r="F1572" s="31">
        <v>0</v>
      </c>
      <c r="G1572" s="31">
        <v>0</v>
      </c>
      <c r="H1572">
        <f t="shared" si="73"/>
        <v>0</v>
      </c>
      <c r="I1572">
        <f t="shared" si="74"/>
        <v>0</v>
      </c>
    </row>
    <row r="1573" spans="1:9" x14ac:dyDescent="0.25">
      <c r="A1573" s="31" t="s">
        <v>4085</v>
      </c>
      <c r="B1573" s="181">
        <v>13846</v>
      </c>
      <c r="C1573" s="31">
        <v>1</v>
      </c>
      <c r="D1573" s="181">
        <v>5620.1571324400002</v>
      </c>
      <c r="E1573" s="181" t="str">
        <f t="shared" si="72"/>
        <v>13846_1</v>
      </c>
      <c r="F1573" s="31">
        <v>0</v>
      </c>
      <c r="G1573" s="31">
        <v>0</v>
      </c>
      <c r="H1573">
        <f t="shared" si="73"/>
        <v>0</v>
      </c>
      <c r="I1573">
        <f t="shared" si="74"/>
        <v>0</v>
      </c>
    </row>
    <row r="1574" spans="1:9" x14ac:dyDescent="0.25">
      <c r="A1574" s="31" t="s">
        <v>4085</v>
      </c>
      <c r="B1574" s="181">
        <v>13849</v>
      </c>
      <c r="C1574" s="31">
        <v>1</v>
      </c>
      <c r="D1574" s="181">
        <v>8348.3678963500006</v>
      </c>
      <c r="E1574" s="181" t="str">
        <f t="shared" si="72"/>
        <v>13849_1</v>
      </c>
      <c r="F1574" s="31">
        <v>0</v>
      </c>
      <c r="G1574" s="31">
        <v>0</v>
      </c>
      <c r="H1574">
        <f t="shared" si="73"/>
        <v>0</v>
      </c>
      <c r="I1574">
        <f t="shared" si="74"/>
        <v>0</v>
      </c>
    </row>
    <row r="1575" spans="1:9" x14ac:dyDescent="0.25">
      <c r="A1575" s="31" t="s">
        <v>4085</v>
      </c>
      <c r="B1575" s="181">
        <v>13851</v>
      </c>
      <c r="C1575" s="31">
        <v>1</v>
      </c>
      <c r="D1575" s="181">
        <v>6822.0958827499999</v>
      </c>
      <c r="E1575" s="181" t="str">
        <f t="shared" si="72"/>
        <v>13851_1</v>
      </c>
      <c r="F1575" s="31">
        <v>0</v>
      </c>
      <c r="G1575" s="31">
        <v>0</v>
      </c>
      <c r="H1575">
        <f t="shared" si="73"/>
        <v>0</v>
      </c>
      <c r="I1575">
        <f t="shared" si="74"/>
        <v>0</v>
      </c>
    </row>
    <row r="1576" spans="1:9" x14ac:dyDescent="0.25">
      <c r="A1576" s="31" t="s">
        <v>4085</v>
      </c>
      <c r="B1576" s="181">
        <v>13853</v>
      </c>
      <c r="C1576" s="31">
        <v>1</v>
      </c>
      <c r="D1576" s="181">
        <v>4148.9980156399997</v>
      </c>
      <c r="E1576" s="181" t="str">
        <f t="shared" si="72"/>
        <v>13853_1</v>
      </c>
      <c r="F1576" s="31">
        <v>0</v>
      </c>
      <c r="G1576" s="31">
        <v>0</v>
      </c>
      <c r="H1576">
        <f t="shared" si="73"/>
        <v>0</v>
      </c>
      <c r="I1576">
        <f t="shared" si="74"/>
        <v>0</v>
      </c>
    </row>
    <row r="1577" spans="1:9" x14ac:dyDescent="0.25">
      <c r="A1577" s="31" t="s">
        <v>4085</v>
      </c>
      <c r="B1577" s="181">
        <v>13856</v>
      </c>
      <c r="C1577" s="31">
        <v>1</v>
      </c>
      <c r="D1577" s="181">
        <v>8153.3163171200003</v>
      </c>
      <c r="E1577" s="181" t="str">
        <f t="shared" si="72"/>
        <v>13856_1</v>
      </c>
      <c r="F1577" s="31">
        <v>0</v>
      </c>
      <c r="G1577" s="31">
        <v>0</v>
      </c>
      <c r="H1577">
        <f t="shared" si="73"/>
        <v>0</v>
      </c>
      <c r="I1577">
        <f t="shared" si="74"/>
        <v>0</v>
      </c>
    </row>
    <row r="1578" spans="1:9" x14ac:dyDescent="0.25">
      <c r="A1578" s="31" t="s">
        <v>4088</v>
      </c>
      <c r="B1578" s="181">
        <v>13856</v>
      </c>
      <c r="C1578" s="31">
        <v>2</v>
      </c>
      <c r="D1578" s="181">
        <v>6116.0351982800003</v>
      </c>
      <c r="E1578" s="181" t="str">
        <f t="shared" si="72"/>
        <v>13856_2</v>
      </c>
      <c r="F1578" s="31">
        <v>0</v>
      </c>
      <c r="G1578" s="31">
        <v>0</v>
      </c>
      <c r="H1578">
        <f t="shared" si="73"/>
        <v>0</v>
      </c>
      <c r="I1578">
        <f t="shared" si="74"/>
        <v>0</v>
      </c>
    </row>
    <row r="1579" spans="1:9" x14ac:dyDescent="0.25">
      <c r="A1579" s="31" t="s">
        <v>4085</v>
      </c>
      <c r="B1579" s="181">
        <v>13857</v>
      </c>
      <c r="C1579" s="31">
        <v>1</v>
      </c>
      <c r="D1579" s="181">
        <v>4588.84250651</v>
      </c>
      <c r="E1579" s="181" t="str">
        <f t="shared" si="72"/>
        <v>13857_1</v>
      </c>
      <c r="F1579" s="31">
        <v>0</v>
      </c>
      <c r="G1579" s="31">
        <v>0</v>
      </c>
      <c r="H1579">
        <f t="shared" si="73"/>
        <v>0</v>
      </c>
      <c r="I1579">
        <f t="shared" si="74"/>
        <v>0</v>
      </c>
    </row>
    <row r="1580" spans="1:9" x14ac:dyDescent="0.25">
      <c r="A1580" s="31" t="s">
        <v>4088</v>
      </c>
      <c r="B1580" s="181">
        <v>13857</v>
      </c>
      <c r="C1580" s="31">
        <v>2</v>
      </c>
      <c r="D1580" s="181">
        <v>6449.0789044399999</v>
      </c>
      <c r="E1580" s="181" t="str">
        <f t="shared" si="72"/>
        <v>13857_2</v>
      </c>
      <c r="F1580" s="31">
        <v>0</v>
      </c>
      <c r="G1580" s="31">
        <v>0</v>
      </c>
      <c r="H1580">
        <f t="shared" si="73"/>
        <v>0</v>
      </c>
      <c r="I1580">
        <f t="shared" si="74"/>
        <v>0</v>
      </c>
    </row>
    <row r="1581" spans="1:9" x14ac:dyDescent="0.25">
      <c r="A1581" s="31" t="s">
        <v>4078</v>
      </c>
      <c r="B1581" s="181">
        <v>13857</v>
      </c>
      <c r="C1581" s="31">
        <v>3</v>
      </c>
      <c r="D1581" s="181">
        <v>6155.2710599499997</v>
      </c>
      <c r="E1581" s="181" t="str">
        <f t="shared" si="72"/>
        <v>13857_3</v>
      </c>
      <c r="F1581" s="31">
        <v>0</v>
      </c>
      <c r="G1581" s="31">
        <v>0</v>
      </c>
      <c r="H1581">
        <f t="shared" si="73"/>
        <v>0</v>
      </c>
      <c r="I1581">
        <f t="shared" si="74"/>
        <v>0</v>
      </c>
    </row>
    <row r="1582" spans="1:9" x14ac:dyDescent="0.25">
      <c r="A1582" s="31" t="s">
        <v>4079</v>
      </c>
      <c r="B1582" s="181">
        <v>13857</v>
      </c>
      <c r="C1582" s="31">
        <v>4</v>
      </c>
      <c r="D1582" s="181">
        <v>3592.13548059</v>
      </c>
      <c r="E1582" s="181" t="str">
        <f t="shared" si="72"/>
        <v>13857_4</v>
      </c>
      <c r="F1582" s="31">
        <v>0</v>
      </c>
      <c r="G1582" s="31">
        <v>0</v>
      </c>
      <c r="H1582">
        <f t="shared" si="73"/>
        <v>0</v>
      </c>
      <c r="I1582">
        <f t="shared" si="74"/>
        <v>0</v>
      </c>
    </row>
    <row r="1583" spans="1:9" x14ac:dyDescent="0.25">
      <c r="A1583" s="31" t="s">
        <v>4085</v>
      </c>
      <c r="B1583" s="181">
        <v>13859</v>
      </c>
      <c r="C1583" s="31">
        <v>1</v>
      </c>
      <c r="D1583" s="181">
        <v>5171.4175028500003</v>
      </c>
      <c r="E1583" s="181" t="str">
        <f t="shared" si="72"/>
        <v>13859_1</v>
      </c>
      <c r="F1583" s="31">
        <v>0</v>
      </c>
      <c r="G1583" s="31">
        <v>0</v>
      </c>
      <c r="H1583">
        <f t="shared" si="73"/>
        <v>0</v>
      </c>
      <c r="I1583">
        <f t="shared" si="74"/>
        <v>0</v>
      </c>
    </row>
    <row r="1584" spans="1:9" x14ac:dyDescent="0.25">
      <c r="A1584" s="31" t="s">
        <v>4085</v>
      </c>
      <c r="B1584" s="181">
        <v>13861</v>
      </c>
      <c r="C1584" s="31">
        <v>1</v>
      </c>
      <c r="D1584" s="181">
        <v>6365.4612795499997</v>
      </c>
      <c r="E1584" s="181" t="str">
        <f t="shared" si="72"/>
        <v>13861_1</v>
      </c>
      <c r="F1584" s="31">
        <v>0</v>
      </c>
      <c r="G1584" s="31">
        <v>0</v>
      </c>
      <c r="H1584">
        <f t="shared" si="73"/>
        <v>0</v>
      </c>
      <c r="I1584">
        <f t="shared" si="74"/>
        <v>0</v>
      </c>
    </row>
    <row r="1585" spans="1:9" x14ac:dyDescent="0.25">
      <c r="A1585" s="31" t="s">
        <v>4085</v>
      </c>
      <c r="B1585" s="181">
        <v>13862</v>
      </c>
      <c r="C1585" s="31">
        <v>1</v>
      </c>
      <c r="D1585" s="181">
        <v>5177.8627306500002</v>
      </c>
      <c r="E1585" s="181" t="str">
        <f t="shared" si="72"/>
        <v>13862_1</v>
      </c>
      <c r="F1585" s="31">
        <v>0</v>
      </c>
      <c r="G1585" s="31">
        <v>0</v>
      </c>
      <c r="H1585">
        <f t="shared" si="73"/>
        <v>0</v>
      </c>
      <c r="I1585">
        <f t="shared" si="74"/>
        <v>0</v>
      </c>
    </row>
    <row r="1586" spans="1:9" x14ac:dyDescent="0.25">
      <c r="A1586" s="31" t="s">
        <v>4085</v>
      </c>
      <c r="B1586" s="181">
        <v>13863</v>
      </c>
      <c r="C1586" s="31">
        <v>1</v>
      </c>
      <c r="D1586" s="181">
        <v>12076.0492232</v>
      </c>
      <c r="E1586" s="181" t="str">
        <f t="shared" si="72"/>
        <v>13863_1</v>
      </c>
      <c r="F1586" s="31">
        <v>0</v>
      </c>
      <c r="G1586" s="31">
        <v>0</v>
      </c>
      <c r="H1586">
        <f t="shared" si="73"/>
        <v>0</v>
      </c>
      <c r="I1586">
        <f t="shared" si="74"/>
        <v>0</v>
      </c>
    </row>
    <row r="1587" spans="1:9" x14ac:dyDescent="0.25">
      <c r="A1587" s="31" t="s">
        <v>4085</v>
      </c>
      <c r="B1587" s="181">
        <v>13867</v>
      </c>
      <c r="C1587" s="31">
        <v>1</v>
      </c>
      <c r="D1587" s="181">
        <v>8009.51673467</v>
      </c>
      <c r="E1587" s="181" t="str">
        <f t="shared" si="72"/>
        <v>13867_1</v>
      </c>
      <c r="F1587" s="31">
        <v>0</v>
      </c>
      <c r="G1587" s="31">
        <v>1</v>
      </c>
      <c r="H1587">
        <f t="shared" si="73"/>
        <v>0</v>
      </c>
      <c r="I1587" t="str">
        <f t="shared" si="74"/>
        <v>tiivis</v>
      </c>
    </row>
    <row r="1588" spans="1:9" x14ac:dyDescent="0.25">
      <c r="A1588" s="31" t="s">
        <v>4085</v>
      </c>
      <c r="B1588" s="181">
        <v>13869</v>
      </c>
      <c r="C1588" s="31">
        <v>1</v>
      </c>
      <c r="D1588" s="181">
        <v>5208.1521640299998</v>
      </c>
      <c r="E1588" s="181" t="str">
        <f t="shared" si="72"/>
        <v>13869_1</v>
      </c>
      <c r="F1588" s="31">
        <v>0</v>
      </c>
      <c r="G1588" s="31">
        <v>0</v>
      </c>
      <c r="H1588">
        <f t="shared" si="73"/>
        <v>0</v>
      </c>
      <c r="I1588">
        <f t="shared" si="74"/>
        <v>0</v>
      </c>
    </row>
    <row r="1589" spans="1:9" x14ac:dyDescent="0.25">
      <c r="A1589" s="31" t="s">
        <v>4088</v>
      </c>
      <c r="B1589" s="181">
        <v>13869</v>
      </c>
      <c r="C1589" s="31">
        <v>2</v>
      </c>
      <c r="D1589" s="181">
        <v>7228.7741297499997</v>
      </c>
      <c r="E1589" s="181" t="str">
        <f t="shared" si="72"/>
        <v>13869_2</v>
      </c>
      <c r="F1589" s="31">
        <v>0</v>
      </c>
      <c r="G1589" s="31">
        <v>0</v>
      </c>
      <c r="H1589">
        <f t="shared" si="73"/>
        <v>0</v>
      </c>
      <c r="I1589">
        <f t="shared" si="74"/>
        <v>0</v>
      </c>
    </row>
    <row r="1590" spans="1:9" x14ac:dyDescent="0.25">
      <c r="A1590" s="31" t="s">
        <v>4085</v>
      </c>
      <c r="B1590" s="181">
        <v>13870</v>
      </c>
      <c r="C1590" s="31">
        <v>1</v>
      </c>
      <c r="D1590" s="181">
        <v>7815.2572295199998</v>
      </c>
      <c r="E1590" s="181" t="str">
        <f t="shared" si="72"/>
        <v>13870_1</v>
      </c>
      <c r="F1590" s="31">
        <v>0</v>
      </c>
      <c r="G1590" s="31">
        <v>1</v>
      </c>
      <c r="H1590">
        <f t="shared" si="73"/>
        <v>0</v>
      </c>
      <c r="I1590" t="str">
        <f t="shared" si="74"/>
        <v>tiivis</v>
      </c>
    </row>
    <row r="1591" spans="1:9" x14ac:dyDescent="0.25">
      <c r="A1591" s="31" t="s">
        <v>4085</v>
      </c>
      <c r="B1591" s="181">
        <v>13871</v>
      </c>
      <c r="C1591" s="31">
        <v>1</v>
      </c>
      <c r="D1591" s="181">
        <v>2640.4862117500002</v>
      </c>
      <c r="E1591" s="181" t="str">
        <f t="shared" si="72"/>
        <v>13871_1</v>
      </c>
      <c r="F1591" s="31">
        <v>0</v>
      </c>
      <c r="G1591" s="31">
        <v>0</v>
      </c>
      <c r="H1591">
        <f t="shared" si="73"/>
        <v>0</v>
      </c>
      <c r="I1591">
        <f t="shared" si="74"/>
        <v>0</v>
      </c>
    </row>
    <row r="1592" spans="1:9" x14ac:dyDescent="0.25">
      <c r="A1592" s="31" t="s">
        <v>4085</v>
      </c>
      <c r="B1592" s="181">
        <v>13872</v>
      </c>
      <c r="C1592" s="31">
        <v>1</v>
      </c>
      <c r="D1592" s="181">
        <v>970.25055513400002</v>
      </c>
      <c r="E1592" s="181" t="str">
        <f t="shared" si="72"/>
        <v>13872_1</v>
      </c>
      <c r="F1592" s="31">
        <v>0</v>
      </c>
      <c r="G1592" s="31">
        <v>1</v>
      </c>
      <c r="H1592">
        <f t="shared" si="73"/>
        <v>0</v>
      </c>
      <c r="I1592" t="str">
        <f t="shared" si="74"/>
        <v>tiivis</v>
      </c>
    </row>
    <row r="1593" spans="1:9" x14ac:dyDescent="0.25">
      <c r="A1593" s="31" t="s">
        <v>4085</v>
      </c>
      <c r="B1593" s="181">
        <v>13873</v>
      </c>
      <c r="C1593" s="31">
        <v>1</v>
      </c>
      <c r="D1593" s="181">
        <v>6644.6781634600002</v>
      </c>
      <c r="E1593" s="181" t="str">
        <f t="shared" si="72"/>
        <v>13873_1</v>
      </c>
      <c r="F1593" s="31">
        <v>0</v>
      </c>
      <c r="G1593" s="31">
        <v>0</v>
      </c>
      <c r="H1593">
        <f t="shared" si="73"/>
        <v>0</v>
      </c>
      <c r="I1593">
        <f t="shared" si="74"/>
        <v>0</v>
      </c>
    </row>
    <row r="1594" spans="1:9" x14ac:dyDescent="0.25">
      <c r="A1594" s="31" t="s">
        <v>4088</v>
      </c>
      <c r="B1594" s="181">
        <v>13873</v>
      </c>
      <c r="C1594" s="31">
        <v>2</v>
      </c>
      <c r="D1594" s="181">
        <v>3559.3404172</v>
      </c>
      <c r="E1594" s="181" t="str">
        <f t="shared" si="72"/>
        <v>13873_2</v>
      </c>
      <c r="F1594" s="31">
        <v>0</v>
      </c>
      <c r="G1594" s="31">
        <v>0</v>
      </c>
      <c r="H1594">
        <f t="shared" si="73"/>
        <v>0</v>
      </c>
      <c r="I1594">
        <f t="shared" si="74"/>
        <v>0</v>
      </c>
    </row>
    <row r="1595" spans="1:9" x14ac:dyDescent="0.25">
      <c r="A1595" s="31" t="s">
        <v>4078</v>
      </c>
      <c r="B1595" s="181">
        <v>13873</v>
      </c>
      <c r="C1595" s="31">
        <v>3</v>
      </c>
      <c r="D1595" s="181">
        <v>5860.2563887599999</v>
      </c>
      <c r="E1595" s="181" t="str">
        <f t="shared" si="72"/>
        <v>13873_3</v>
      </c>
      <c r="F1595" s="31">
        <v>0</v>
      </c>
      <c r="G1595" s="31">
        <v>0</v>
      </c>
      <c r="H1595">
        <f t="shared" si="73"/>
        <v>0</v>
      </c>
      <c r="I1595">
        <f t="shared" si="74"/>
        <v>0</v>
      </c>
    </row>
    <row r="1596" spans="1:9" x14ac:dyDescent="0.25">
      <c r="A1596" s="31" t="s">
        <v>4085</v>
      </c>
      <c r="B1596" s="181">
        <v>13874</v>
      </c>
      <c r="C1596" s="31">
        <v>1</v>
      </c>
      <c r="D1596" s="181">
        <v>3546.5449222900002</v>
      </c>
      <c r="E1596" s="181" t="str">
        <f t="shared" si="72"/>
        <v>13874_1</v>
      </c>
      <c r="F1596" s="31">
        <v>0</v>
      </c>
      <c r="G1596" s="31">
        <v>0</v>
      </c>
      <c r="H1596">
        <f t="shared" si="73"/>
        <v>0</v>
      </c>
      <c r="I1596">
        <f t="shared" si="74"/>
        <v>0</v>
      </c>
    </row>
    <row r="1597" spans="1:9" x14ac:dyDescent="0.25">
      <c r="A1597" s="31" t="s">
        <v>4085</v>
      </c>
      <c r="B1597" s="181">
        <v>13877</v>
      </c>
      <c r="C1597" s="31">
        <v>1</v>
      </c>
      <c r="D1597" s="181">
        <v>4517.7279878999998</v>
      </c>
      <c r="E1597" s="181" t="str">
        <f t="shared" si="72"/>
        <v>13877_1</v>
      </c>
      <c r="F1597" s="31">
        <v>0</v>
      </c>
      <c r="G1597" s="31">
        <v>0</v>
      </c>
      <c r="H1597">
        <f t="shared" si="73"/>
        <v>0</v>
      </c>
      <c r="I1597">
        <f t="shared" si="74"/>
        <v>0</v>
      </c>
    </row>
    <row r="1598" spans="1:9" x14ac:dyDescent="0.25">
      <c r="A1598" s="31" t="s">
        <v>4085</v>
      </c>
      <c r="B1598" s="181">
        <v>13879</v>
      </c>
      <c r="C1598" s="31">
        <v>1</v>
      </c>
      <c r="D1598" s="181">
        <v>6920.5423171700004</v>
      </c>
      <c r="E1598" s="181" t="str">
        <f t="shared" si="72"/>
        <v>13879_1</v>
      </c>
      <c r="F1598" s="31">
        <v>0</v>
      </c>
      <c r="G1598" s="31">
        <v>0</v>
      </c>
      <c r="H1598">
        <f t="shared" si="73"/>
        <v>0</v>
      </c>
      <c r="I1598">
        <f t="shared" si="74"/>
        <v>0</v>
      </c>
    </row>
    <row r="1599" spans="1:9" x14ac:dyDescent="0.25">
      <c r="A1599" s="31" t="s">
        <v>4085</v>
      </c>
      <c r="B1599" s="181">
        <v>13881</v>
      </c>
      <c r="C1599" s="31">
        <v>1</v>
      </c>
      <c r="D1599" s="181">
        <v>5552.5218716299996</v>
      </c>
      <c r="E1599" s="181" t="str">
        <f t="shared" si="72"/>
        <v>13881_1</v>
      </c>
      <c r="F1599" s="31">
        <v>0</v>
      </c>
      <c r="G1599" s="31">
        <v>0</v>
      </c>
      <c r="H1599">
        <f t="shared" si="73"/>
        <v>0</v>
      </c>
      <c r="I1599">
        <f t="shared" si="74"/>
        <v>0</v>
      </c>
    </row>
    <row r="1600" spans="1:9" x14ac:dyDescent="0.25">
      <c r="A1600" s="31" t="s">
        <v>4088</v>
      </c>
      <c r="B1600" s="181">
        <v>13881</v>
      </c>
      <c r="C1600" s="31">
        <v>2</v>
      </c>
      <c r="D1600" s="181">
        <v>4080.51244554</v>
      </c>
      <c r="E1600" s="181" t="str">
        <f t="shared" si="72"/>
        <v>13881_2</v>
      </c>
      <c r="F1600" s="31">
        <v>0</v>
      </c>
      <c r="G1600" s="31">
        <v>0</v>
      </c>
      <c r="H1600">
        <f t="shared" si="73"/>
        <v>0</v>
      </c>
      <c r="I1600">
        <f t="shared" si="74"/>
        <v>0</v>
      </c>
    </row>
    <row r="1601" spans="1:9" x14ac:dyDescent="0.25">
      <c r="A1601" s="31" t="s">
        <v>4078</v>
      </c>
      <c r="B1601" s="181">
        <v>13881</v>
      </c>
      <c r="C1601" s="31">
        <v>3</v>
      </c>
      <c r="D1601" s="181">
        <v>6893.58914129</v>
      </c>
      <c r="E1601" s="181" t="str">
        <f t="shared" si="72"/>
        <v>13881_3</v>
      </c>
      <c r="F1601" s="31">
        <v>0</v>
      </c>
      <c r="G1601" s="31">
        <v>0</v>
      </c>
      <c r="H1601">
        <f t="shared" si="73"/>
        <v>0</v>
      </c>
      <c r="I1601">
        <f t="shared" si="74"/>
        <v>0</v>
      </c>
    </row>
    <row r="1602" spans="1:9" x14ac:dyDescent="0.25">
      <c r="A1602" s="31" t="s">
        <v>4085</v>
      </c>
      <c r="B1602" s="181">
        <v>13883</v>
      </c>
      <c r="C1602" s="31">
        <v>1</v>
      </c>
      <c r="D1602" s="181">
        <v>9588.0341832899994</v>
      </c>
      <c r="E1602" s="181" t="str">
        <f t="shared" si="72"/>
        <v>13883_1</v>
      </c>
      <c r="F1602" s="31">
        <v>0</v>
      </c>
      <c r="G1602" s="31">
        <v>0</v>
      </c>
      <c r="H1602">
        <f t="shared" si="73"/>
        <v>0</v>
      </c>
      <c r="I1602">
        <f t="shared" si="74"/>
        <v>0</v>
      </c>
    </row>
    <row r="1603" spans="1:9" x14ac:dyDescent="0.25">
      <c r="A1603" s="31" t="s">
        <v>4085</v>
      </c>
      <c r="B1603" s="181">
        <v>13887</v>
      </c>
      <c r="C1603" s="31">
        <v>1</v>
      </c>
      <c r="D1603" s="181">
        <v>10094.9769201</v>
      </c>
      <c r="E1603" s="181" t="str">
        <f t="shared" ref="E1603:E1666" si="75">CONCATENATE(B1603,"_",C1603)</f>
        <v>13887_1</v>
      </c>
      <c r="F1603" s="31">
        <v>0</v>
      </c>
      <c r="G1603" s="31">
        <v>0</v>
      </c>
      <c r="H1603">
        <f t="shared" ref="H1603:H1666" si="76">IF(F1603=1,"harva",0)</f>
        <v>0</v>
      </c>
      <c r="I1603">
        <f t="shared" ref="I1603:I1666" si="77">IF(G1603=1,"tiivis",0)</f>
        <v>0</v>
      </c>
    </row>
    <row r="1604" spans="1:9" x14ac:dyDescent="0.25">
      <c r="A1604" s="31" t="s">
        <v>4085</v>
      </c>
      <c r="B1604" s="181">
        <v>13889</v>
      </c>
      <c r="C1604" s="31">
        <v>1</v>
      </c>
      <c r="D1604" s="181">
        <v>6513.6630478699999</v>
      </c>
      <c r="E1604" s="181" t="str">
        <f t="shared" si="75"/>
        <v>13889_1</v>
      </c>
      <c r="F1604" s="31">
        <v>0</v>
      </c>
      <c r="G1604" s="31">
        <v>1</v>
      </c>
      <c r="H1604">
        <f t="shared" si="76"/>
        <v>0</v>
      </c>
      <c r="I1604" t="str">
        <f t="shared" si="77"/>
        <v>tiivis</v>
      </c>
    </row>
    <row r="1605" spans="1:9" x14ac:dyDescent="0.25">
      <c r="A1605" s="31" t="s">
        <v>4085</v>
      </c>
      <c r="B1605" s="181">
        <v>13891</v>
      </c>
      <c r="C1605" s="31">
        <v>1</v>
      </c>
      <c r="D1605" s="181">
        <v>4760.7580990500001</v>
      </c>
      <c r="E1605" s="181" t="str">
        <f t="shared" si="75"/>
        <v>13891_1</v>
      </c>
      <c r="F1605" s="31">
        <v>0</v>
      </c>
      <c r="G1605" s="31">
        <v>0</v>
      </c>
      <c r="H1605">
        <f t="shared" si="76"/>
        <v>0</v>
      </c>
      <c r="I1605">
        <f t="shared" si="77"/>
        <v>0</v>
      </c>
    </row>
    <row r="1606" spans="1:9" x14ac:dyDescent="0.25">
      <c r="A1606" s="31" t="s">
        <v>4085</v>
      </c>
      <c r="B1606" s="181">
        <v>13893</v>
      </c>
      <c r="C1606" s="31">
        <v>1</v>
      </c>
      <c r="D1606" s="181">
        <v>3937.6114104600001</v>
      </c>
      <c r="E1606" s="181" t="str">
        <f t="shared" si="75"/>
        <v>13893_1</v>
      </c>
      <c r="F1606" s="31">
        <v>0</v>
      </c>
      <c r="G1606" s="31">
        <v>0</v>
      </c>
      <c r="H1606">
        <f t="shared" si="76"/>
        <v>0</v>
      </c>
      <c r="I1606">
        <f t="shared" si="77"/>
        <v>0</v>
      </c>
    </row>
    <row r="1607" spans="1:9" x14ac:dyDescent="0.25">
      <c r="A1607" s="31" t="s">
        <v>4085</v>
      </c>
      <c r="B1607" s="181">
        <v>13897</v>
      </c>
      <c r="C1607" s="31">
        <v>1</v>
      </c>
      <c r="D1607" s="181">
        <v>3276.63725084</v>
      </c>
      <c r="E1607" s="181" t="str">
        <f t="shared" si="75"/>
        <v>13897_1</v>
      </c>
      <c r="F1607" s="31">
        <v>0</v>
      </c>
      <c r="G1607" s="31">
        <v>0</v>
      </c>
      <c r="H1607">
        <f t="shared" si="76"/>
        <v>0</v>
      </c>
      <c r="I1607">
        <f t="shared" si="77"/>
        <v>0</v>
      </c>
    </row>
    <row r="1608" spans="1:9" x14ac:dyDescent="0.25">
      <c r="A1608" s="31" t="s">
        <v>4085</v>
      </c>
      <c r="B1608" s="181">
        <v>13899</v>
      </c>
      <c r="C1608" s="31">
        <v>1</v>
      </c>
      <c r="D1608" s="181">
        <v>5687.1498781999999</v>
      </c>
      <c r="E1608" s="181" t="str">
        <f t="shared" si="75"/>
        <v>13899_1</v>
      </c>
      <c r="F1608" s="31">
        <v>0</v>
      </c>
      <c r="G1608" s="31">
        <v>0</v>
      </c>
      <c r="H1608">
        <f t="shared" si="76"/>
        <v>0</v>
      </c>
      <c r="I1608">
        <f t="shared" si="77"/>
        <v>0</v>
      </c>
    </row>
    <row r="1609" spans="1:9" x14ac:dyDescent="0.25">
      <c r="A1609" s="31" t="s">
        <v>4085</v>
      </c>
      <c r="B1609" s="181">
        <v>13901</v>
      </c>
      <c r="C1609" s="31">
        <v>1</v>
      </c>
      <c r="D1609" s="181">
        <v>8809.7045328599997</v>
      </c>
      <c r="E1609" s="181" t="str">
        <f t="shared" si="75"/>
        <v>13901_1</v>
      </c>
      <c r="F1609" s="31">
        <v>0</v>
      </c>
      <c r="G1609" s="31">
        <v>0</v>
      </c>
      <c r="H1609">
        <f t="shared" si="76"/>
        <v>0</v>
      </c>
      <c r="I1609">
        <f t="shared" si="77"/>
        <v>0</v>
      </c>
    </row>
    <row r="1610" spans="1:9" x14ac:dyDescent="0.25">
      <c r="A1610" s="31" t="s">
        <v>4085</v>
      </c>
      <c r="B1610" s="181">
        <v>13902</v>
      </c>
      <c r="C1610" s="31">
        <v>1</v>
      </c>
      <c r="D1610" s="181">
        <v>4815.5693090000004</v>
      </c>
      <c r="E1610" s="181" t="str">
        <f t="shared" si="75"/>
        <v>13902_1</v>
      </c>
      <c r="F1610" s="31">
        <v>0</v>
      </c>
      <c r="G1610" s="31">
        <v>0</v>
      </c>
      <c r="H1610">
        <f t="shared" si="76"/>
        <v>0</v>
      </c>
      <c r="I1610">
        <f t="shared" si="77"/>
        <v>0</v>
      </c>
    </row>
    <row r="1611" spans="1:9" x14ac:dyDescent="0.25">
      <c r="A1611" s="31" t="s">
        <v>4085</v>
      </c>
      <c r="B1611" s="181">
        <v>13903</v>
      </c>
      <c r="C1611" s="31">
        <v>1</v>
      </c>
      <c r="D1611" s="181">
        <v>7458.6135242999999</v>
      </c>
      <c r="E1611" s="181" t="str">
        <f t="shared" si="75"/>
        <v>13903_1</v>
      </c>
      <c r="F1611" s="31">
        <v>0</v>
      </c>
      <c r="G1611" s="31">
        <v>0</v>
      </c>
      <c r="H1611">
        <f t="shared" si="76"/>
        <v>0</v>
      </c>
      <c r="I1611">
        <f t="shared" si="77"/>
        <v>0</v>
      </c>
    </row>
    <row r="1612" spans="1:9" x14ac:dyDescent="0.25">
      <c r="A1612" s="31" t="s">
        <v>4088</v>
      </c>
      <c r="B1612" s="181">
        <v>13903</v>
      </c>
      <c r="C1612" s="31">
        <v>2</v>
      </c>
      <c r="D1612" s="181">
        <v>3223.28726585</v>
      </c>
      <c r="E1612" s="181" t="str">
        <f t="shared" si="75"/>
        <v>13903_2</v>
      </c>
      <c r="F1612" s="31">
        <v>0</v>
      </c>
      <c r="G1612" s="31">
        <v>0</v>
      </c>
      <c r="H1612">
        <f t="shared" si="76"/>
        <v>0</v>
      </c>
      <c r="I1612">
        <f t="shared" si="77"/>
        <v>0</v>
      </c>
    </row>
    <row r="1613" spans="1:9" x14ac:dyDescent="0.25">
      <c r="A1613" s="31" t="s">
        <v>4085</v>
      </c>
      <c r="B1613" s="181">
        <v>13909</v>
      </c>
      <c r="C1613" s="31">
        <v>1</v>
      </c>
      <c r="D1613" s="181">
        <v>4823.4252908600001</v>
      </c>
      <c r="E1613" s="181" t="str">
        <f t="shared" si="75"/>
        <v>13909_1</v>
      </c>
      <c r="F1613" s="31">
        <v>0</v>
      </c>
      <c r="G1613" s="31">
        <v>0</v>
      </c>
      <c r="H1613">
        <f t="shared" si="76"/>
        <v>0</v>
      </c>
      <c r="I1613">
        <f t="shared" si="77"/>
        <v>0</v>
      </c>
    </row>
    <row r="1614" spans="1:9" x14ac:dyDescent="0.25">
      <c r="A1614" s="31" t="s">
        <v>4085</v>
      </c>
      <c r="B1614" s="181">
        <v>13911</v>
      </c>
      <c r="C1614" s="31">
        <v>1</v>
      </c>
      <c r="D1614" s="181">
        <v>17168.394870100001</v>
      </c>
      <c r="E1614" s="181" t="str">
        <f t="shared" si="75"/>
        <v>13911_1</v>
      </c>
      <c r="F1614" s="31">
        <v>0</v>
      </c>
      <c r="G1614" s="31">
        <v>0</v>
      </c>
      <c r="H1614">
        <f t="shared" si="76"/>
        <v>0</v>
      </c>
      <c r="I1614">
        <f t="shared" si="77"/>
        <v>0</v>
      </c>
    </row>
    <row r="1615" spans="1:9" x14ac:dyDescent="0.25">
      <c r="A1615" s="31" t="s">
        <v>4085</v>
      </c>
      <c r="B1615" s="181">
        <v>13913</v>
      </c>
      <c r="C1615" s="31">
        <v>1</v>
      </c>
      <c r="D1615" s="181">
        <v>5727.1850023999996</v>
      </c>
      <c r="E1615" s="181" t="str">
        <f t="shared" si="75"/>
        <v>13913_1</v>
      </c>
      <c r="F1615" s="31">
        <v>0</v>
      </c>
      <c r="G1615" s="31">
        <v>0</v>
      </c>
      <c r="H1615">
        <f t="shared" si="76"/>
        <v>0</v>
      </c>
      <c r="I1615">
        <f t="shared" si="77"/>
        <v>0</v>
      </c>
    </row>
    <row r="1616" spans="1:9" x14ac:dyDescent="0.25">
      <c r="A1616" s="31" t="s">
        <v>4088</v>
      </c>
      <c r="B1616" s="181">
        <v>13913</v>
      </c>
      <c r="C1616" s="31">
        <v>2</v>
      </c>
      <c r="D1616" s="181">
        <v>4991.7487204600002</v>
      </c>
      <c r="E1616" s="181" t="str">
        <f t="shared" si="75"/>
        <v>13913_2</v>
      </c>
      <c r="F1616" s="31">
        <v>0</v>
      </c>
      <c r="G1616" s="31">
        <v>0</v>
      </c>
      <c r="H1616">
        <f t="shared" si="76"/>
        <v>0</v>
      </c>
      <c r="I1616">
        <f t="shared" si="77"/>
        <v>0</v>
      </c>
    </row>
    <row r="1617" spans="1:9" x14ac:dyDescent="0.25">
      <c r="A1617" s="31" t="s">
        <v>4085</v>
      </c>
      <c r="B1617" s="181">
        <v>13917</v>
      </c>
      <c r="C1617" s="31">
        <v>1</v>
      </c>
      <c r="D1617" s="181">
        <v>5534.6513826199998</v>
      </c>
      <c r="E1617" s="181" t="str">
        <f t="shared" si="75"/>
        <v>13917_1</v>
      </c>
      <c r="F1617" s="31">
        <v>0</v>
      </c>
      <c r="G1617" s="31">
        <v>0</v>
      </c>
      <c r="H1617">
        <f t="shared" si="76"/>
        <v>0</v>
      </c>
      <c r="I1617">
        <f t="shared" si="77"/>
        <v>0</v>
      </c>
    </row>
    <row r="1618" spans="1:9" x14ac:dyDescent="0.25">
      <c r="A1618" s="31" t="s">
        <v>4085</v>
      </c>
      <c r="B1618" s="181">
        <v>13921</v>
      </c>
      <c r="C1618" s="31">
        <v>1</v>
      </c>
      <c r="D1618" s="181">
        <v>1009.3726937500001</v>
      </c>
      <c r="E1618" s="181" t="str">
        <f t="shared" si="75"/>
        <v>13921_1</v>
      </c>
      <c r="F1618" s="31">
        <v>0</v>
      </c>
      <c r="G1618" s="31">
        <v>0</v>
      </c>
      <c r="H1618">
        <f t="shared" si="76"/>
        <v>0</v>
      </c>
      <c r="I1618">
        <f t="shared" si="77"/>
        <v>0</v>
      </c>
    </row>
    <row r="1619" spans="1:9" x14ac:dyDescent="0.25">
      <c r="A1619" s="31" t="s">
        <v>4085</v>
      </c>
      <c r="B1619" s="181">
        <v>13925</v>
      </c>
      <c r="C1619" s="31">
        <v>1</v>
      </c>
      <c r="D1619" s="181">
        <v>3412.00985102</v>
      </c>
      <c r="E1619" s="181" t="str">
        <f t="shared" si="75"/>
        <v>13925_1</v>
      </c>
      <c r="F1619" s="31">
        <v>0</v>
      </c>
      <c r="G1619" s="31">
        <v>0</v>
      </c>
      <c r="H1619">
        <f t="shared" si="76"/>
        <v>0</v>
      </c>
      <c r="I1619">
        <f t="shared" si="77"/>
        <v>0</v>
      </c>
    </row>
    <row r="1620" spans="1:9" x14ac:dyDescent="0.25">
      <c r="A1620" s="31" t="s">
        <v>4085</v>
      </c>
      <c r="B1620" s="181">
        <v>13927</v>
      </c>
      <c r="C1620" s="31">
        <v>1</v>
      </c>
      <c r="D1620" s="181">
        <v>5135.7043258800004</v>
      </c>
      <c r="E1620" s="181" t="str">
        <f t="shared" si="75"/>
        <v>13927_1</v>
      </c>
      <c r="F1620" s="31">
        <v>0</v>
      </c>
      <c r="G1620" s="31">
        <v>0</v>
      </c>
      <c r="H1620">
        <f t="shared" si="76"/>
        <v>0</v>
      </c>
      <c r="I1620">
        <f t="shared" si="77"/>
        <v>0</v>
      </c>
    </row>
    <row r="1621" spans="1:9" x14ac:dyDescent="0.25">
      <c r="A1621" s="31" t="s">
        <v>4085</v>
      </c>
      <c r="B1621" s="181">
        <v>13928</v>
      </c>
      <c r="C1621" s="31">
        <v>1</v>
      </c>
      <c r="D1621" s="181">
        <v>3199.65497779</v>
      </c>
      <c r="E1621" s="181" t="str">
        <f t="shared" si="75"/>
        <v>13928_1</v>
      </c>
      <c r="F1621" s="31">
        <v>0</v>
      </c>
      <c r="G1621" s="31">
        <v>0</v>
      </c>
      <c r="H1621">
        <f t="shared" si="76"/>
        <v>0</v>
      </c>
      <c r="I1621">
        <f t="shared" si="77"/>
        <v>0</v>
      </c>
    </row>
    <row r="1622" spans="1:9" x14ac:dyDescent="0.25">
      <c r="A1622" s="31" t="s">
        <v>4085</v>
      </c>
      <c r="B1622" s="181">
        <v>13929</v>
      </c>
      <c r="C1622" s="31">
        <v>1</v>
      </c>
      <c r="D1622" s="181">
        <v>1827.0578392699999</v>
      </c>
      <c r="E1622" s="181" t="str">
        <f t="shared" si="75"/>
        <v>13929_1</v>
      </c>
      <c r="F1622" s="31">
        <v>0</v>
      </c>
      <c r="G1622" s="31">
        <v>0</v>
      </c>
      <c r="H1622">
        <f t="shared" si="76"/>
        <v>0</v>
      </c>
      <c r="I1622">
        <f t="shared" si="77"/>
        <v>0</v>
      </c>
    </row>
    <row r="1623" spans="1:9" x14ac:dyDescent="0.25">
      <c r="A1623" s="31" t="s">
        <v>4085</v>
      </c>
      <c r="B1623" s="181">
        <v>13931</v>
      </c>
      <c r="C1623" s="31">
        <v>1</v>
      </c>
      <c r="D1623" s="181">
        <v>6245.8800591899999</v>
      </c>
      <c r="E1623" s="181" t="str">
        <f t="shared" si="75"/>
        <v>13931_1</v>
      </c>
      <c r="F1623" s="31">
        <v>0</v>
      </c>
      <c r="G1623" s="31">
        <v>0</v>
      </c>
      <c r="H1623">
        <f t="shared" si="76"/>
        <v>0</v>
      </c>
      <c r="I1623">
        <f t="shared" si="77"/>
        <v>0</v>
      </c>
    </row>
    <row r="1624" spans="1:9" x14ac:dyDescent="0.25">
      <c r="A1624" s="31" t="s">
        <v>4085</v>
      </c>
      <c r="B1624" s="181">
        <v>13933</v>
      </c>
      <c r="C1624" s="31">
        <v>1</v>
      </c>
      <c r="D1624" s="181">
        <v>7684.47908594</v>
      </c>
      <c r="E1624" s="181" t="str">
        <f t="shared" si="75"/>
        <v>13933_1</v>
      </c>
      <c r="F1624" s="31">
        <v>0</v>
      </c>
      <c r="G1624" s="31">
        <v>0</v>
      </c>
      <c r="H1624">
        <f t="shared" si="76"/>
        <v>0</v>
      </c>
      <c r="I1624">
        <f t="shared" si="77"/>
        <v>0</v>
      </c>
    </row>
    <row r="1625" spans="1:9" x14ac:dyDescent="0.25">
      <c r="A1625" s="31" t="s">
        <v>4085</v>
      </c>
      <c r="B1625" s="181">
        <v>13937</v>
      </c>
      <c r="C1625" s="31">
        <v>1</v>
      </c>
      <c r="D1625" s="181">
        <v>6804.6647819199998</v>
      </c>
      <c r="E1625" s="181" t="str">
        <f t="shared" si="75"/>
        <v>13937_1</v>
      </c>
      <c r="F1625" s="31">
        <v>0</v>
      </c>
      <c r="G1625" s="31">
        <v>0</v>
      </c>
      <c r="H1625">
        <f t="shared" si="76"/>
        <v>0</v>
      </c>
      <c r="I1625">
        <f t="shared" si="77"/>
        <v>0</v>
      </c>
    </row>
    <row r="1626" spans="1:9" x14ac:dyDescent="0.25">
      <c r="A1626" s="31" t="s">
        <v>4088</v>
      </c>
      <c r="B1626" s="181">
        <v>13937</v>
      </c>
      <c r="C1626" s="31">
        <v>2</v>
      </c>
      <c r="D1626" s="181">
        <v>6292.6272869799996</v>
      </c>
      <c r="E1626" s="181" t="str">
        <f t="shared" si="75"/>
        <v>13937_2</v>
      </c>
      <c r="F1626" s="31">
        <v>0</v>
      </c>
      <c r="G1626" s="31">
        <v>0</v>
      </c>
      <c r="H1626">
        <f t="shared" si="76"/>
        <v>0</v>
      </c>
      <c r="I1626">
        <f t="shared" si="77"/>
        <v>0</v>
      </c>
    </row>
    <row r="1627" spans="1:9" x14ac:dyDescent="0.25">
      <c r="A1627" s="31" t="s">
        <v>4078</v>
      </c>
      <c r="B1627" s="181">
        <v>13937</v>
      </c>
      <c r="C1627" s="31">
        <v>3</v>
      </c>
      <c r="D1627" s="181">
        <v>2953.37616781</v>
      </c>
      <c r="E1627" s="181" t="str">
        <f t="shared" si="75"/>
        <v>13937_3</v>
      </c>
      <c r="F1627" s="31">
        <v>0</v>
      </c>
      <c r="G1627" s="31">
        <v>0</v>
      </c>
      <c r="H1627">
        <f t="shared" si="76"/>
        <v>0</v>
      </c>
      <c r="I1627">
        <f t="shared" si="77"/>
        <v>0</v>
      </c>
    </row>
    <row r="1628" spans="1:9" x14ac:dyDescent="0.25">
      <c r="A1628" s="31" t="s">
        <v>4085</v>
      </c>
      <c r="B1628" s="181">
        <v>13939</v>
      </c>
      <c r="C1628" s="31">
        <v>1</v>
      </c>
      <c r="D1628" s="181">
        <v>3377.9438830399999</v>
      </c>
      <c r="E1628" s="181" t="str">
        <f t="shared" si="75"/>
        <v>13939_1</v>
      </c>
      <c r="F1628" s="31">
        <v>0</v>
      </c>
      <c r="G1628" s="31">
        <v>0</v>
      </c>
      <c r="H1628">
        <f t="shared" si="76"/>
        <v>0</v>
      </c>
      <c r="I1628">
        <f t="shared" si="77"/>
        <v>0</v>
      </c>
    </row>
    <row r="1629" spans="1:9" x14ac:dyDescent="0.25">
      <c r="A1629" s="31" t="s">
        <v>4085</v>
      </c>
      <c r="B1629" s="181">
        <v>13958</v>
      </c>
      <c r="C1629" s="31">
        <v>1</v>
      </c>
      <c r="D1629" s="181">
        <v>2242.4725138099998</v>
      </c>
      <c r="E1629" s="181" t="str">
        <f t="shared" si="75"/>
        <v>13958_1</v>
      </c>
      <c r="F1629" s="31">
        <v>0</v>
      </c>
      <c r="G1629" s="31">
        <v>0</v>
      </c>
      <c r="H1629">
        <f t="shared" si="76"/>
        <v>0</v>
      </c>
      <c r="I1629">
        <f t="shared" si="77"/>
        <v>0</v>
      </c>
    </row>
    <row r="1630" spans="1:9" x14ac:dyDescent="0.25">
      <c r="A1630" s="31" t="s">
        <v>4085</v>
      </c>
      <c r="B1630" s="181">
        <v>13961</v>
      </c>
      <c r="C1630" s="31">
        <v>1</v>
      </c>
      <c r="D1630" s="181">
        <v>4659.0745059600004</v>
      </c>
      <c r="E1630" s="181" t="str">
        <f t="shared" si="75"/>
        <v>13961_1</v>
      </c>
      <c r="F1630" s="31">
        <v>0</v>
      </c>
      <c r="G1630" s="31">
        <v>0</v>
      </c>
      <c r="H1630">
        <f t="shared" si="76"/>
        <v>0</v>
      </c>
      <c r="I1630">
        <f t="shared" si="77"/>
        <v>0</v>
      </c>
    </row>
    <row r="1631" spans="1:9" x14ac:dyDescent="0.25">
      <c r="A1631" s="31" t="s">
        <v>4088</v>
      </c>
      <c r="B1631" s="181">
        <v>13961</v>
      </c>
      <c r="C1631" s="31">
        <v>2</v>
      </c>
      <c r="D1631" s="181">
        <v>7566.90088681</v>
      </c>
      <c r="E1631" s="181" t="str">
        <f t="shared" si="75"/>
        <v>13961_2</v>
      </c>
      <c r="F1631" s="31">
        <v>0</v>
      </c>
      <c r="G1631" s="31">
        <v>0</v>
      </c>
      <c r="H1631">
        <f t="shared" si="76"/>
        <v>0</v>
      </c>
      <c r="I1631">
        <f t="shared" si="77"/>
        <v>0</v>
      </c>
    </row>
    <row r="1632" spans="1:9" x14ac:dyDescent="0.25">
      <c r="A1632" s="31" t="s">
        <v>4078</v>
      </c>
      <c r="B1632" s="181">
        <v>13961</v>
      </c>
      <c r="C1632" s="31">
        <v>3</v>
      </c>
      <c r="D1632" s="181">
        <v>1558.72254856</v>
      </c>
      <c r="E1632" s="181" t="str">
        <f t="shared" si="75"/>
        <v>13961_3</v>
      </c>
      <c r="F1632" s="31">
        <v>0</v>
      </c>
      <c r="G1632" s="31">
        <v>0</v>
      </c>
      <c r="H1632">
        <f t="shared" si="76"/>
        <v>0</v>
      </c>
      <c r="I1632">
        <f t="shared" si="77"/>
        <v>0</v>
      </c>
    </row>
    <row r="1633" spans="1:9" x14ac:dyDescent="0.25">
      <c r="A1633" s="31" t="s">
        <v>4088</v>
      </c>
      <c r="B1633" s="181">
        <v>13963</v>
      </c>
      <c r="C1633" s="31">
        <v>2</v>
      </c>
      <c r="D1633" s="181">
        <v>3555.7435783599999</v>
      </c>
      <c r="E1633" s="181" t="str">
        <f t="shared" si="75"/>
        <v>13963_2</v>
      </c>
      <c r="F1633" s="31">
        <v>0</v>
      </c>
      <c r="G1633" s="31">
        <v>0</v>
      </c>
      <c r="H1633">
        <f t="shared" si="76"/>
        <v>0</v>
      </c>
      <c r="I1633">
        <f t="shared" si="77"/>
        <v>0</v>
      </c>
    </row>
    <row r="1634" spans="1:9" x14ac:dyDescent="0.25">
      <c r="A1634" s="31" t="s">
        <v>4088</v>
      </c>
      <c r="B1634" s="181">
        <v>13967</v>
      </c>
      <c r="C1634" s="31">
        <v>2</v>
      </c>
      <c r="D1634" s="181">
        <v>3616.2606527299999</v>
      </c>
      <c r="E1634" s="181" t="str">
        <f t="shared" si="75"/>
        <v>13967_2</v>
      </c>
      <c r="F1634" s="31">
        <v>0</v>
      </c>
      <c r="G1634" s="31">
        <v>0</v>
      </c>
      <c r="H1634">
        <f t="shared" si="76"/>
        <v>0</v>
      </c>
      <c r="I1634">
        <f t="shared" si="77"/>
        <v>0</v>
      </c>
    </row>
    <row r="1635" spans="1:9" x14ac:dyDescent="0.25">
      <c r="A1635" s="31" t="s">
        <v>4085</v>
      </c>
      <c r="B1635" s="181">
        <v>14024</v>
      </c>
      <c r="C1635" s="31">
        <v>1</v>
      </c>
      <c r="D1635" s="181">
        <v>4033.4306546600001</v>
      </c>
      <c r="E1635" s="181" t="str">
        <f t="shared" si="75"/>
        <v>14024_1</v>
      </c>
      <c r="F1635" s="31">
        <v>0</v>
      </c>
      <c r="G1635" s="31">
        <v>0</v>
      </c>
      <c r="H1635">
        <f t="shared" si="76"/>
        <v>0</v>
      </c>
      <c r="I1635">
        <f t="shared" si="77"/>
        <v>0</v>
      </c>
    </row>
    <row r="1636" spans="1:9" x14ac:dyDescent="0.25">
      <c r="A1636" s="31" t="s">
        <v>4088</v>
      </c>
      <c r="B1636" s="181">
        <v>14024</v>
      </c>
      <c r="C1636" s="31">
        <v>2</v>
      </c>
      <c r="D1636" s="181">
        <v>6480.1431654799999</v>
      </c>
      <c r="E1636" s="181" t="str">
        <f t="shared" si="75"/>
        <v>14024_2</v>
      </c>
      <c r="F1636" s="31">
        <v>0</v>
      </c>
      <c r="G1636" s="31">
        <v>0</v>
      </c>
      <c r="H1636">
        <f t="shared" si="76"/>
        <v>0</v>
      </c>
      <c r="I1636">
        <f t="shared" si="77"/>
        <v>0</v>
      </c>
    </row>
    <row r="1637" spans="1:9" x14ac:dyDescent="0.25">
      <c r="A1637" s="31" t="s">
        <v>4085</v>
      </c>
      <c r="B1637" s="181">
        <v>14025</v>
      </c>
      <c r="C1637" s="31">
        <v>1</v>
      </c>
      <c r="D1637" s="181">
        <v>7260.8823854000002</v>
      </c>
      <c r="E1637" s="181" t="str">
        <f t="shared" si="75"/>
        <v>14025_1</v>
      </c>
      <c r="F1637" s="31">
        <v>0</v>
      </c>
      <c r="G1637" s="31">
        <v>0</v>
      </c>
      <c r="H1637">
        <f t="shared" si="76"/>
        <v>0</v>
      </c>
      <c r="I1637">
        <f t="shared" si="77"/>
        <v>0</v>
      </c>
    </row>
    <row r="1638" spans="1:9" x14ac:dyDescent="0.25">
      <c r="A1638" s="31" t="s">
        <v>4085</v>
      </c>
      <c r="B1638" s="181">
        <v>14026</v>
      </c>
      <c r="C1638" s="31">
        <v>1</v>
      </c>
      <c r="D1638" s="181">
        <v>3755.4728763600001</v>
      </c>
      <c r="E1638" s="181" t="str">
        <f t="shared" si="75"/>
        <v>14026_1</v>
      </c>
      <c r="F1638" s="31">
        <v>0</v>
      </c>
      <c r="G1638" s="31">
        <v>0</v>
      </c>
      <c r="H1638">
        <f t="shared" si="76"/>
        <v>0</v>
      </c>
      <c r="I1638">
        <f t="shared" si="77"/>
        <v>0</v>
      </c>
    </row>
    <row r="1639" spans="1:9" x14ac:dyDescent="0.25">
      <c r="A1639" s="31" t="s">
        <v>4085</v>
      </c>
      <c r="B1639" s="181">
        <v>14027</v>
      </c>
      <c r="C1639" s="31">
        <v>1</v>
      </c>
      <c r="D1639" s="181">
        <v>5940.3579921099999</v>
      </c>
      <c r="E1639" s="181" t="str">
        <f t="shared" si="75"/>
        <v>14027_1</v>
      </c>
      <c r="F1639" s="31">
        <v>0</v>
      </c>
      <c r="G1639" s="31">
        <v>0</v>
      </c>
      <c r="H1639">
        <f t="shared" si="76"/>
        <v>0</v>
      </c>
      <c r="I1639">
        <f t="shared" si="77"/>
        <v>0</v>
      </c>
    </row>
    <row r="1640" spans="1:9" x14ac:dyDescent="0.25">
      <c r="A1640" s="31" t="s">
        <v>4088</v>
      </c>
      <c r="B1640" s="181">
        <v>14027</v>
      </c>
      <c r="C1640" s="31">
        <v>2</v>
      </c>
      <c r="D1640" s="181">
        <v>7537.7984796399996</v>
      </c>
      <c r="E1640" s="181" t="str">
        <f t="shared" si="75"/>
        <v>14027_2</v>
      </c>
      <c r="F1640" s="31">
        <v>0</v>
      </c>
      <c r="G1640" s="31">
        <v>0</v>
      </c>
      <c r="H1640">
        <f t="shared" si="76"/>
        <v>0</v>
      </c>
      <c r="I1640">
        <f t="shared" si="77"/>
        <v>0</v>
      </c>
    </row>
    <row r="1641" spans="1:9" x14ac:dyDescent="0.25">
      <c r="A1641" s="31" t="s">
        <v>4085</v>
      </c>
      <c r="B1641" s="181">
        <v>14029</v>
      </c>
      <c r="C1641" s="31">
        <v>1</v>
      </c>
      <c r="D1641" s="181">
        <v>6451.4331969900004</v>
      </c>
      <c r="E1641" s="181" t="str">
        <f t="shared" si="75"/>
        <v>14029_1</v>
      </c>
      <c r="F1641" s="31">
        <v>0</v>
      </c>
      <c r="G1641" s="31">
        <v>0</v>
      </c>
      <c r="H1641">
        <f t="shared" si="76"/>
        <v>0</v>
      </c>
      <c r="I1641">
        <f t="shared" si="77"/>
        <v>0</v>
      </c>
    </row>
    <row r="1642" spans="1:9" x14ac:dyDescent="0.25">
      <c r="A1642" s="31" t="s">
        <v>4085</v>
      </c>
      <c r="B1642" s="181">
        <v>14033</v>
      </c>
      <c r="C1642" s="31">
        <v>1</v>
      </c>
      <c r="D1642" s="181">
        <v>7934.1780609099997</v>
      </c>
      <c r="E1642" s="181" t="str">
        <f t="shared" si="75"/>
        <v>14033_1</v>
      </c>
      <c r="F1642" s="31">
        <v>0</v>
      </c>
      <c r="G1642" s="31">
        <v>0</v>
      </c>
      <c r="H1642">
        <f t="shared" si="76"/>
        <v>0</v>
      </c>
      <c r="I1642">
        <f t="shared" si="77"/>
        <v>0</v>
      </c>
    </row>
    <row r="1643" spans="1:9" x14ac:dyDescent="0.25">
      <c r="A1643" s="31" t="s">
        <v>4085</v>
      </c>
      <c r="B1643" s="181">
        <v>14037</v>
      </c>
      <c r="C1643" s="31">
        <v>1</v>
      </c>
      <c r="D1643" s="181">
        <v>10589.6384027</v>
      </c>
      <c r="E1643" s="181" t="str">
        <f t="shared" si="75"/>
        <v>14037_1</v>
      </c>
      <c r="F1643" s="31">
        <v>0</v>
      </c>
      <c r="G1643" s="31">
        <v>0</v>
      </c>
      <c r="H1643">
        <f t="shared" si="76"/>
        <v>0</v>
      </c>
      <c r="I1643">
        <f t="shared" si="77"/>
        <v>0</v>
      </c>
    </row>
    <row r="1644" spans="1:9" x14ac:dyDescent="0.25">
      <c r="A1644" s="31" t="s">
        <v>4085</v>
      </c>
      <c r="B1644" s="181">
        <v>14039</v>
      </c>
      <c r="C1644" s="31">
        <v>1</v>
      </c>
      <c r="D1644" s="181">
        <v>8452.0968589700005</v>
      </c>
      <c r="E1644" s="181" t="str">
        <f t="shared" si="75"/>
        <v>14039_1</v>
      </c>
      <c r="F1644" s="31">
        <v>0</v>
      </c>
      <c r="G1644" s="31">
        <v>0</v>
      </c>
      <c r="H1644">
        <f t="shared" si="76"/>
        <v>0</v>
      </c>
      <c r="I1644">
        <f t="shared" si="77"/>
        <v>0</v>
      </c>
    </row>
    <row r="1645" spans="1:9" x14ac:dyDescent="0.25">
      <c r="A1645" s="31" t="s">
        <v>4085</v>
      </c>
      <c r="B1645" s="181">
        <v>14043</v>
      </c>
      <c r="C1645" s="31">
        <v>1</v>
      </c>
      <c r="D1645" s="181">
        <v>10104.6426066</v>
      </c>
      <c r="E1645" s="181" t="str">
        <f t="shared" si="75"/>
        <v>14043_1</v>
      </c>
      <c r="F1645" s="31">
        <v>0</v>
      </c>
      <c r="G1645" s="31">
        <v>0</v>
      </c>
      <c r="H1645">
        <f t="shared" si="76"/>
        <v>0</v>
      </c>
      <c r="I1645">
        <f t="shared" si="77"/>
        <v>0</v>
      </c>
    </row>
    <row r="1646" spans="1:9" x14ac:dyDescent="0.25">
      <c r="A1646" s="31" t="s">
        <v>4085</v>
      </c>
      <c r="B1646" s="181">
        <v>14047</v>
      </c>
      <c r="C1646" s="31">
        <v>1</v>
      </c>
      <c r="D1646" s="181">
        <v>8133.7329478199999</v>
      </c>
      <c r="E1646" s="181" t="str">
        <f t="shared" si="75"/>
        <v>14047_1</v>
      </c>
      <c r="F1646" s="31">
        <v>0</v>
      </c>
      <c r="G1646" s="31">
        <v>0</v>
      </c>
      <c r="H1646">
        <f t="shared" si="76"/>
        <v>0</v>
      </c>
      <c r="I1646">
        <f t="shared" si="77"/>
        <v>0</v>
      </c>
    </row>
    <row r="1647" spans="1:9" x14ac:dyDescent="0.25">
      <c r="A1647" s="31" t="s">
        <v>4085</v>
      </c>
      <c r="B1647" s="181">
        <v>14049</v>
      </c>
      <c r="C1647" s="31">
        <v>1</v>
      </c>
      <c r="D1647" s="181">
        <v>5237.9662722399999</v>
      </c>
      <c r="E1647" s="181" t="str">
        <f t="shared" si="75"/>
        <v>14049_1</v>
      </c>
      <c r="F1647" s="31">
        <v>0</v>
      </c>
      <c r="G1647" s="31">
        <v>0</v>
      </c>
      <c r="H1647">
        <f t="shared" si="76"/>
        <v>0</v>
      </c>
      <c r="I1647">
        <f t="shared" si="77"/>
        <v>0</v>
      </c>
    </row>
    <row r="1648" spans="1:9" x14ac:dyDescent="0.25">
      <c r="A1648" s="31" t="s">
        <v>4088</v>
      </c>
      <c r="B1648" s="181">
        <v>14049</v>
      </c>
      <c r="C1648" s="31">
        <v>2</v>
      </c>
      <c r="D1648" s="181">
        <v>7050.9793246099998</v>
      </c>
      <c r="E1648" s="181" t="str">
        <f t="shared" si="75"/>
        <v>14049_2</v>
      </c>
      <c r="F1648" s="31">
        <v>0</v>
      </c>
      <c r="G1648" s="31">
        <v>0</v>
      </c>
      <c r="H1648">
        <f t="shared" si="76"/>
        <v>0</v>
      </c>
      <c r="I1648">
        <f t="shared" si="77"/>
        <v>0</v>
      </c>
    </row>
    <row r="1649" spans="1:9" x14ac:dyDescent="0.25">
      <c r="A1649" s="31" t="s">
        <v>4085</v>
      </c>
      <c r="B1649" s="181">
        <v>14059</v>
      </c>
      <c r="C1649" s="31">
        <v>1</v>
      </c>
      <c r="D1649" s="181">
        <v>4630.6961798700004</v>
      </c>
      <c r="E1649" s="181" t="str">
        <f t="shared" si="75"/>
        <v>14059_1</v>
      </c>
      <c r="F1649" s="31">
        <v>0</v>
      </c>
      <c r="G1649" s="31">
        <v>0</v>
      </c>
      <c r="H1649">
        <f t="shared" si="76"/>
        <v>0</v>
      </c>
      <c r="I1649">
        <f t="shared" si="77"/>
        <v>0</v>
      </c>
    </row>
    <row r="1650" spans="1:9" x14ac:dyDescent="0.25">
      <c r="A1650" s="31" t="s">
        <v>4085</v>
      </c>
      <c r="B1650" s="181">
        <v>14061</v>
      </c>
      <c r="C1650" s="31">
        <v>1</v>
      </c>
      <c r="D1650" s="181">
        <v>7252.1634209200001</v>
      </c>
      <c r="E1650" s="181" t="str">
        <f t="shared" si="75"/>
        <v>14061_1</v>
      </c>
      <c r="F1650" s="31">
        <v>0</v>
      </c>
      <c r="G1650" s="31">
        <v>0</v>
      </c>
      <c r="H1650">
        <f t="shared" si="76"/>
        <v>0</v>
      </c>
      <c r="I1650">
        <f t="shared" si="77"/>
        <v>0</v>
      </c>
    </row>
    <row r="1651" spans="1:9" x14ac:dyDescent="0.25">
      <c r="A1651" s="31" t="s">
        <v>4085</v>
      </c>
      <c r="B1651" s="181">
        <v>14063</v>
      </c>
      <c r="C1651" s="31">
        <v>1</v>
      </c>
      <c r="D1651" s="181">
        <v>9032.4412206399993</v>
      </c>
      <c r="E1651" s="181" t="str">
        <f t="shared" si="75"/>
        <v>14063_1</v>
      </c>
      <c r="F1651" s="31">
        <v>0</v>
      </c>
      <c r="G1651" s="31">
        <v>0</v>
      </c>
      <c r="H1651">
        <f t="shared" si="76"/>
        <v>0</v>
      </c>
      <c r="I1651">
        <f t="shared" si="77"/>
        <v>0</v>
      </c>
    </row>
    <row r="1652" spans="1:9" x14ac:dyDescent="0.25">
      <c r="A1652" s="31" t="s">
        <v>4085</v>
      </c>
      <c r="B1652" s="181">
        <v>14067</v>
      </c>
      <c r="C1652" s="31">
        <v>1</v>
      </c>
      <c r="D1652" s="181">
        <v>4879.2687482000001</v>
      </c>
      <c r="E1652" s="181" t="str">
        <f t="shared" si="75"/>
        <v>14067_1</v>
      </c>
      <c r="F1652" s="31">
        <v>0</v>
      </c>
      <c r="G1652" s="31">
        <v>0</v>
      </c>
      <c r="H1652">
        <f t="shared" si="76"/>
        <v>0</v>
      </c>
      <c r="I1652">
        <f t="shared" si="77"/>
        <v>0</v>
      </c>
    </row>
    <row r="1653" spans="1:9" x14ac:dyDescent="0.25">
      <c r="A1653" s="31" t="s">
        <v>4085</v>
      </c>
      <c r="B1653" s="181">
        <v>14069</v>
      </c>
      <c r="C1653" s="31">
        <v>1</v>
      </c>
      <c r="D1653" s="181">
        <v>8694.1900261600003</v>
      </c>
      <c r="E1653" s="181" t="str">
        <f t="shared" si="75"/>
        <v>14069_1</v>
      </c>
      <c r="F1653" s="31">
        <v>0</v>
      </c>
      <c r="G1653" s="31">
        <v>0</v>
      </c>
      <c r="H1653">
        <f t="shared" si="76"/>
        <v>0</v>
      </c>
      <c r="I1653">
        <f t="shared" si="77"/>
        <v>0</v>
      </c>
    </row>
    <row r="1654" spans="1:9" x14ac:dyDescent="0.25">
      <c r="A1654" s="31" t="s">
        <v>4085</v>
      </c>
      <c r="B1654" s="181">
        <v>14070</v>
      </c>
      <c r="C1654" s="31">
        <v>1</v>
      </c>
      <c r="D1654" s="181">
        <v>3591.2990874299999</v>
      </c>
      <c r="E1654" s="181" t="str">
        <f t="shared" si="75"/>
        <v>14070_1</v>
      </c>
      <c r="F1654" s="31">
        <v>0</v>
      </c>
      <c r="G1654" s="31">
        <v>0</v>
      </c>
      <c r="H1654">
        <f t="shared" si="76"/>
        <v>0</v>
      </c>
      <c r="I1654">
        <f t="shared" si="77"/>
        <v>0</v>
      </c>
    </row>
    <row r="1655" spans="1:9" x14ac:dyDescent="0.25">
      <c r="A1655" s="31" t="s">
        <v>4085</v>
      </c>
      <c r="B1655" s="181">
        <v>14071</v>
      </c>
      <c r="C1655" s="31">
        <v>1</v>
      </c>
      <c r="D1655" s="181">
        <v>2118.9688220600001</v>
      </c>
      <c r="E1655" s="181" t="str">
        <f t="shared" si="75"/>
        <v>14071_1</v>
      </c>
      <c r="F1655" s="31">
        <v>0</v>
      </c>
      <c r="G1655" s="31">
        <v>0</v>
      </c>
      <c r="H1655">
        <f t="shared" si="76"/>
        <v>0</v>
      </c>
      <c r="I1655">
        <f t="shared" si="77"/>
        <v>0</v>
      </c>
    </row>
    <row r="1656" spans="1:9" x14ac:dyDescent="0.25">
      <c r="A1656" s="31" t="s">
        <v>4088</v>
      </c>
      <c r="B1656" s="181">
        <v>14071</v>
      </c>
      <c r="C1656" s="31">
        <v>2</v>
      </c>
      <c r="D1656" s="181">
        <v>6604.32702694</v>
      </c>
      <c r="E1656" s="181" t="str">
        <f t="shared" si="75"/>
        <v>14071_2</v>
      </c>
      <c r="F1656" s="31">
        <v>0</v>
      </c>
      <c r="G1656" s="31">
        <v>0</v>
      </c>
      <c r="H1656">
        <f t="shared" si="76"/>
        <v>0</v>
      </c>
      <c r="I1656">
        <f t="shared" si="77"/>
        <v>0</v>
      </c>
    </row>
    <row r="1657" spans="1:9" x14ac:dyDescent="0.25">
      <c r="A1657" s="31" t="s">
        <v>4085</v>
      </c>
      <c r="B1657" s="181">
        <v>14072</v>
      </c>
      <c r="C1657" s="31">
        <v>1</v>
      </c>
      <c r="D1657" s="181">
        <v>1408.2522853</v>
      </c>
      <c r="E1657" s="181" t="str">
        <f t="shared" si="75"/>
        <v>14072_1</v>
      </c>
      <c r="F1657" s="31">
        <v>0</v>
      </c>
      <c r="G1657" s="31">
        <v>0</v>
      </c>
      <c r="H1657">
        <f t="shared" si="76"/>
        <v>0</v>
      </c>
      <c r="I1657">
        <f t="shared" si="77"/>
        <v>0</v>
      </c>
    </row>
    <row r="1658" spans="1:9" x14ac:dyDescent="0.25">
      <c r="A1658" s="31" t="s">
        <v>4085</v>
      </c>
      <c r="B1658" s="181">
        <v>14073</v>
      </c>
      <c r="C1658" s="31">
        <v>1</v>
      </c>
      <c r="D1658" s="181">
        <v>8034.3228778399998</v>
      </c>
      <c r="E1658" s="181" t="str">
        <f t="shared" si="75"/>
        <v>14073_1</v>
      </c>
      <c r="F1658" s="31">
        <v>0</v>
      </c>
      <c r="G1658" s="31">
        <v>0</v>
      </c>
      <c r="H1658">
        <f t="shared" si="76"/>
        <v>0</v>
      </c>
      <c r="I1658">
        <f t="shared" si="77"/>
        <v>0</v>
      </c>
    </row>
    <row r="1659" spans="1:9" x14ac:dyDescent="0.25">
      <c r="A1659" s="31" t="s">
        <v>4088</v>
      </c>
      <c r="B1659" s="181">
        <v>14073</v>
      </c>
      <c r="C1659" s="31">
        <v>2</v>
      </c>
      <c r="D1659" s="181">
        <v>2261.3176253000001</v>
      </c>
      <c r="E1659" s="181" t="str">
        <f t="shared" si="75"/>
        <v>14073_2</v>
      </c>
      <c r="F1659" s="31">
        <v>0</v>
      </c>
      <c r="G1659" s="31">
        <v>0</v>
      </c>
      <c r="H1659">
        <f t="shared" si="76"/>
        <v>0</v>
      </c>
      <c r="I1659">
        <f t="shared" si="77"/>
        <v>0</v>
      </c>
    </row>
    <row r="1660" spans="1:9" x14ac:dyDescent="0.25">
      <c r="A1660" s="31" t="s">
        <v>4085</v>
      </c>
      <c r="B1660" s="181">
        <v>14074</v>
      </c>
      <c r="C1660" s="31">
        <v>1</v>
      </c>
      <c r="D1660" s="181">
        <v>3632.16093602</v>
      </c>
      <c r="E1660" s="181" t="str">
        <f t="shared" si="75"/>
        <v>14074_1</v>
      </c>
      <c r="F1660" s="31">
        <v>0</v>
      </c>
      <c r="G1660" s="31">
        <v>0</v>
      </c>
      <c r="H1660">
        <f t="shared" si="76"/>
        <v>0</v>
      </c>
      <c r="I1660">
        <f t="shared" si="77"/>
        <v>0</v>
      </c>
    </row>
    <row r="1661" spans="1:9" x14ac:dyDescent="0.25">
      <c r="A1661" s="31" t="s">
        <v>4085</v>
      </c>
      <c r="B1661" s="181">
        <v>14079</v>
      </c>
      <c r="C1661" s="31">
        <v>1</v>
      </c>
      <c r="D1661" s="181">
        <v>2359.92731078</v>
      </c>
      <c r="E1661" s="181" t="str">
        <f t="shared" si="75"/>
        <v>14079_1</v>
      </c>
      <c r="F1661" s="31">
        <v>0</v>
      </c>
      <c r="G1661" s="31">
        <v>0</v>
      </c>
      <c r="H1661">
        <f t="shared" si="76"/>
        <v>0</v>
      </c>
      <c r="I1661">
        <f t="shared" si="77"/>
        <v>0</v>
      </c>
    </row>
    <row r="1662" spans="1:9" x14ac:dyDescent="0.25">
      <c r="A1662" s="31" t="s">
        <v>4085</v>
      </c>
      <c r="B1662" s="181">
        <v>14085</v>
      </c>
      <c r="C1662" s="31">
        <v>1</v>
      </c>
      <c r="D1662" s="181">
        <v>10611.3873554</v>
      </c>
      <c r="E1662" s="181" t="str">
        <f t="shared" si="75"/>
        <v>14085_1</v>
      </c>
      <c r="F1662" s="31">
        <v>0</v>
      </c>
      <c r="G1662" s="31">
        <v>0</v>
      </c>
      <c r="H1662">
        <f t="shared" si="76"/>
        <v>0</v>
      </c>
      <c r="I1662">
        <f t="shared" si="77"/>
        <v>0</v>
      </c>
    </row>
    <row r="1663" spans="1:9" x14ac:dyDescent="0.25">
      <c r="A1663" s="31" t="s">
        <v>4085</v>
      </c>
      <c r="B1663" s="181">
        <v>14086</v>
      </c>
      <c r="C1663" s="31">
        <v>1</v>
      </c>
      <c r="D1663" s="181">
        <v>2960.2900423999999</v>
      </c>
      <c r="E1663" s="181" t="str">
        <f t="shared" si="75"/>
        <v>14086_1</v>
      </c>
      <c r="F1663" s="31">
        <v>0</v>
      </c>
      <c r="G1663" s="31">
        <v>0</v>
      </c>
      <c r="H1663">
        <f t="shared" si="76"/>
        <v>0</v>
      </c>
      <c r="I1663">
        <f t="shared" si="77"/>
        <v>0</v>
      </c>
    </row>
    <row r="1664" spans="1:9" x14ac:dyDescent="0.25">
      <c r="A1664" s="31" t="s">
        <v>4085</v>
      </c>
      <c r="B1664" s="181">
        <v>14087</v>
      </c>
      <c r="C1664" s="31">
        <v>1</v>
      </c>
      <c r="D1664" s="181">
        <v>4963.0517946199998</v>
      </c>
      <c r="E1664" s="181" t="str">
        <f t="shared" si="75"/>
        <v>14087_1</v>
      </c>
      <c r="F1664" s="31">
        <v>0</v>
      </c>
      <c r="G1664" s="31">
        <v>0</v>
      </c>
      <c r="H1664">
        <f t="shared" si="76"/>
        <v>0</v>
      </c>
      <c r="I1664">
        <f t="shared" si="77"/>
        <v>0</v>
      </c>
    </row>
    <row r="1665" spans="1:9" x14ac:dyDescent="0.25">
      <c r="A1665" s="31" t="s">
        <v>4085</v>
      </c>
      <c r="B1665" s="181">
        <v>14089</v>
      </c>
      <c r="C1665" s="31">
        <v>1</v>
      </c>
      <c r="D1665" s="181">
        <v>3449.1585667700001</v>
      </c>
      <c r="E1665" s="181" t="str">
        <f t="shared" si="75"/>
        <v>14089_1</v>
      </c>
      <c r="F1665" s="31">
        <v>0</v>
      </c>
      <c r="G1665" s="31">
        <v>0</v>
      </c>
      <c r="H1665">
        <f t="shared" si="76"/>
        <v>0</v>
      </c>
      <c r="I1665">
        <f t="shared" si="77"/>
        <v>0</v>
      </c>
    </row>
    <row r="1666" spans="1:9" x14ac:dyDescent="0.25">
      <c r="A1666" s="31" t="s">
        <v>4088</v>
      </c>
      <c r="B1666" s="181">
        <v>14089</v>
      </c>
      <c r="C1666" s="31">
        <v>2</v>
      </c>
      <c r="D1666" s="181">
        <v>7673.1240927199997</v>
      </c>
      <c r="E1666" s="181" t="str">
        <f t="shared" si="75"/>
        <v>14089_2</v>
      </c>
      <c r="F1666" s="31">
        <v>0</v>
      </c>
      <c r="G1666" s="31">
        <v>0</v>
      </c>
      <c r="H1666">
        <f t="shared" si="76"/>
        <v>0</v>
      </c>
      <c r="I1666">
        <f t="shared" si="77"/>
        <v>0</v>
      </c>
    </row>
    <row r="1667" spans="1:9" x14ac:dyDescent="0.25">
      <c r="A1667" s="31" t="s">
        <v>4085</v>
      </c>
      <c r="B1667" s="181">
        <v>14091</v>
      </c>
      <c r="C1667" s="31">
        <v>1</v>
      </c>
      <c r="D1667" s="181">
        <v>9309.4116443599996</v>
      </c>
      <c r="E1667" s="181" t="str">
        <f t="shared" ref="E1667:E1730" si="78">CONCATENATE(B1667,"_",C1667)</f>
        <v>14091_1</v>
      </c>
      <c r="F1667" s="31">
        <v>0</v>
      </c>
      <c r="G1667" s="31">
        <v>0</v>
      </c>
      <c r="H1667">
        <f t="shared" ref="H1667:H1730" si="79">IF(F1667=1,"harva",0)</f>
        <v>0</v>
      </c>
      <c r="I1667">
        <f t="shared" ref="I1667:I1730" si="80">IF(G1667=1,"tiivis",0)</f>
        <v>0</v>
      </c>
    </row>
    <row r="1668" spans="1:9" x14ac:dyDescent="0.25">
      <c r="A1668" s="31" t="s">
        <v>4085</v>
      </c>
      <c r="B1668" s="181">
        <v>14092</v>
      </c>
      <c r="C1668" s="31">
        <v>1</v>
      </c>
      <c r="D1668" s="181">
        <v>3316.2644520200001</v>
      </c>
      <c r="E1668" s="181" t="str">
        <f t="shared" si="78"/>
        <v>14092_1</v>
      </c>
      <c r="F1668" s="31">
        <v>0</v>
      </c>
      <c r="G1668" s="31">
        <v>0</v>
      </c>
      <c r="H1668">
        <f t="shared" si="79"/>
        <v>0</v>
      </c>
      <c r="I1668">
        <f t="shared" si="80"/>
        <v>0</v>
      </c>
    </row>
    <row r="1669" spans="1:9" x14ac:dyDescent="0.25">
      <c r="A1669" s="31" t="s">
        <v>4085</v>
      </c>
      <c r="B1669" s="181">
        <v>14097</v>
      </c>
      <c r="C1669" s="31">
        <v>1</v>
      </c>
      <c r="D1669" s="181">
        <v>3731.33361195</v>
      </c>
      <c r="E1669" s="181" t="str">
        <f t="shared" si="78"/>
        <v>14097_1</v>
      </c>
      <c r="F1669" s="31">
        <v>0</v>
      </c>
      <c r="G1669" s="31">
        <v>0</v>
      </c>
      <c r="H1669">
        <f t="shared" si="79"/>
        <v>0</v>
      </c>
      <c r="I1669">
        <f t="shared" si="80"/>
        <v>0</v>
      </c>
    </row>
    <row r="1670" spans="1:9" x14ac:dyDescent="0.25">
      <c r="A1670" s="31" t="s">
        <v>4085</v>
      </c>
      <c r="B1670" s="181">
        <v>14101</v>
      </c>
      <c r="C1670" s="31">
        <v>1</v>
      </c>
      <c r="D1670" s="181">
        <v>2366.5587593800001</v>
      </c>
      <c r="E1670" s="181" t="str">
        <f t="shared" si="78"/>
        <v>14101_1</v>
      </c>
      <c r="F1670" s="31">
        <v>0</v>
      </c>
      <c r="G1670" s="31">
        <v>0</v>
      </c>
      <c r="H1670">
        <f t="shared" si="79"/>
        <v>0</v>
      </c>
      <c r="I1670">
        <f t="shared" si="80"/>
        <v>0</v>
      </c>
    </row>
    <row r="1671" spans="1:9" x14ac:dyDescent="0.25">
      <c r="A1671" s="31" t="s">
        <v>4085</v>
      </c>
      <c r="B1671" s="181">
        <v>14103</v>
      </c>
      <c r="C1671" s="31">
        <v>1</v>
      </c>
      <c r="D1671" s="181">
        <v>9152.1019527000008</v>
      </c>
      <c r="E1671" s="181" t="str">
        <f t="shared" si="78"/>
        <v>14103_1</v>
      </c>
      <c r="F1671" s="31">
        <v>0</v>
      </c>
      <c r="G1671" s="31">
        <v>0</v>
      </c>
      <c r="H1671">
        <f t="shared" si="79"/>
        <v>0</v>
      </c>
      <c r="I1671">
        <f t="shared" si="80"/>
        <v>0</v>
      </c>
    </row>
    <row r="1672" spans="1:9" x14ac:dyDescent="0.25">
      <c r="A1672" s="31" t="s">
        <v>4085</v>
      </c>
      <c r="B1672" s="181">
        <v>14111</v>
      </c>
      <c r="C1672" s="31">
        <v>1</v>
      </c>
      <c r="D1672" s="181">
        <v>8677.5253501099996</v>
      </c>
      <c r="E1672" s="181" t="str">
        <f t="shared" si="78"/>
        <v>14111_1</v>
      </c>
      <c r="F1672" s="31">
        <v>0</v>
      </c>
      <c r="G1672" s="31">
        <v>0</v>
      </c>
      <c r="H1672">
        <f t="shared" si="79"/>
        <v>0</v>
      </c>
      <c r="I1672">
        <f t="shared" si="80"/>
        <v>0</v>
      </c>
    </row>
    <row r="1673" spans="1:9" x14ac:dyDescent="0.25">
      <c r="A1673" s="31" t="s">
        <v>4088</v>
      </c>
      <c r="B1673" s="181">
        <v>14111</v>
      </c>
      <c r="C1673" s="31">
        <v>2</v>
      </c>
      <c r="D1673" s="181">
        <v>5281.7885659599997</v>
      </c>
      <c r="E1673" s="181" t="str">
        <f t="shared" si="78"/>
        <v>14111_2</v>
      </c>
      <c r="F1673" s="31">
        <v>0</v>
      </c>
      <c r="G1673" s="31">
        <v>0</v>
      </c>
      <c r="H1673">
        <f t="shared" si="79"/>
        <v>0</v>
      </c>
      <c r="I1673">
        <f t="shared" si="80"/>
        <v>0</v>
      </c>
    </row>
    <row r="1674" spans="1:9" x14ac:dyDescent="0.25">
      <c r="A1674" s="31" t="s">
        <v>4085</v>
      </c>
      <c r="B1674" s="181">
        <v>14112</v>
      </c>
      <c r="C1674" s="31">
        <v>1</v>
      </c>
      <c r="D1674" s="181">
        <v>5374.0849510099997</v>
      </c>
      <c r="E1674" s="181" t="str">
        <f t="shared" si="78"/>
        <v>14112_1</v>
      </c>
      <c r="F1674" s="31">
        <v>0</v>
      </c>
      <c r="G1674" s="31">
        <v>0</v>
      </c>
      <c r="H1674">
        <f t="shared" si="79"/>
        <v>0</v>
      </c>
      <c r="I1674">
        <f t="shared" si="80"/>
        <v>0</v>
      </c>
    </row>
    <row r="1675" spans="1:9" x14ac:dyDescent="0.25">
      <c r="A1675" s="31" t="s">
        <v>4088</v>
      </c>
      <c r="B1675" s="181">
        <v>14112</v>
      </c>
      <c r="C1675" s="31">
        <v>2</v>
      </c>
      <c r="D1675" s="181">
        <v>4851.6942895299999</v>
      </c>
      <c r="E1675" s="181" t="str">
        <f t="shared" si="78"/>
        <v>14112_2</v>
      </c>
      <c r="F1675" s="31">
        <v>0</v>
      </c>
      <c r="G1675" s="31">
        <v>0</v>
      </c>
      <c r="H1675">
        <f t="shared" si="79"/>
        <v>0</v>
      </c>
      <c r="I1675">
        <f t="shared" si="80"/>
        <v>0</v>
      </c>
    </row>
    <row r="1676" spans="1:9" x14ac:dyDescent="0.25">
      <c r="A1676" s="31" t="s">
        <v>4085</v>
      </c>
      <c r="B1676" s="181">
        <v>14117</v>
      </c>
      <c r="C1676" s="31">
        <v>1</v>
      </c>
      <c r="D1676" s="181">
        <v>5653.3329496699998</v>
      </c>
      <c r="E1676" s="181" t="str">
        <f t="shared" si="78"/>
        <v>14117_1</v>
      </c>
      <c r="F1676" s="31">
        <v>0</v>
      </c>
      <c r="G1676" s="31">
        <v>0</v>
      </c>
      <c r="H1676">
        <f t="shared" si="79"/>
        <v>0</v>
      </c>
      <c r="I1676">
        <f t="shared" si="80"/>
        <v>0</v>
      </c>
    </row>
    <row r="1677" spans="1:9" x14ac:dyDescent="0.25">
      <c r="A1677" s="31" t="s">
        <v>4085</v>
      </c>
      <c r="B1677" s="181">
        <v>14119</v>
      </c>
      <c r="C1677" s="31">
        <v>1</v>
      </c>
      <c r="D1677" s="181">
        <v>7204.8187464399998</v>
      </c>
      <c r="E1677" s="181" t="str">
        <f t="shared" si="78"/>
        <v>14119_1</v>
      </c>
      <c r="F1677" s="31">
        <v>0</v>
      </c>
      <c r="G1677" s="31">
        <v>0</v>
      </c>
      <c r="H1677">
        <f t="shared" si="79"/>
        <v>0</v>
      </c>
      <c r="I1677">
        <f t="shared" si="80"/>
        <v>0</v>
      </c>
    </row>
    <row r="1678" spans="1:9" x14ac:dyDescent="0.25">
      <c r="A1678" s="31" t="s">
        <v>4085</v>
      </c>
      <c r="B1678" s="181">
        <v>14121</v>
      </c>
      <c r="C1678" s="31">
        <v>1</v>
      </c>
      <c r="D1678" s="181">
        <v>7877.2697313600002</v>
      </c>
      <c r="E1678" s="181" t="str">
        <f t="shared" si="78"/>
        <v>14121_1</v>
      </c>
      <c r="F1678" s="31">
        <v>0</v>
      </c>
      <c r="G1678" s="31">
        <v>0</v>
      </c>
      <c r="H1678">
        <f t="shared" si="79"/>
        <v>0</v>
      </c>
      <c r="I1678">
        <f t="shared" si="80"/>
        <v>0</v>
      </c>
    </row>
    <row r="1679" spans="1:9" x14ac:dyDescent="0.25">
      <c r="A1679" s="31" t="s">
        <v>4085</v>
      </c>
      <c r="B1679" s="181">
        <v>14122</v>
      </c>
      <c r="C1679" s="31">
        <v>1</v>
      </c>
      <c r="D1679" s="181">
        <v>7166.3035749800001</v>
      </c>
      <c r="E1679" s="181" t="str">
        <f t="shared" si="78"/>
        <v>14122_1</v>
      </c>
      <c r="F1679" s="31">
        <v>0</v>
      </c>
      <c r="G1679" s="31">
        <v>0</v>
      </c>
      <c r="H1679">
        <f t="shared" si="79"/>
        <v>0</v>
      </c>
      <c r="I1679">
        <f t="shared" si="80"/>
        <v>0</v>
      </c>
    </row>
    <row r="1680" spans="1:9" x14ac:dyDescent="0.25">
      <c r="A1680" s="31" t="s">
        <v>4085</v>
      </c>
      <c r="B1680" s="181">
        <v>14123</v>
      </c>
      <c r="C1680" s="31">
        <v>1</v>
      </c>
      <c r="D1680" s="181">
        <v>5996.6702520500003</v>
      </c>
      <c r="E1680" s="181" t="str">
        <f t="shared" si="78"/>
        <v>14123_1</v>
      </c>
      <c r="F1680" s="31">
        <v>0</v>
      </c>
      <c r="G1680" s="31">
        <v>0</v>
      </c>
      <c r="H1680">
        <f t="shared" si="79"/>
        <v>0</v>
      </c>
      <c r="I1680">
        <f t="shared" si="80"/>
        <v>0</v>
      </c>
    </row>
    <row r="1681" spans="1:9" x14ac:dyDescent="0.25">
      <c r="A1681" s="31" t="s">
        <v>4088</v>
      </c>
      <c r="B1681" s="181">
        <v>14123</v>
      </c>
      <c r="C1681" s="31">
        <v>2</v>
      </c>
      <c r="D1681" s="181">
        <v>6136.74524217</v>
      </c>
      <c r="E1681" s="181" t="str">
        <f t="shared" si="78"/>
        <v>14123_2</v>
      </c>
      <c r="F1681" s="31">
        <v>0</v>
      </c>
      <c r="G1681" s="31">
        <v>0</v>
      </c>
      <c r="H1681">
        <f t="shared" si="79"/>
        <v>0</v>
      </c>
      <c r="I1681">
        <f t="shared" si="80"/>
        <v>0</v>
      </c>
    </row>
    <row r="1682" spans="1:9" x14ac:dyDescent="0.25">
      <c r="A1682" s="31" t="s">
        <v>4085</v>
      </c>
      <c r="B1682" s="181">
        <v>14127</v>
      </c>
      <c r="C1682" s="31">
        <v>1</v>
      </c>
      <c r="D1682" s="181">
        <v>857.15614041699996</v>
      </c>
      <c r="E1682" s="181" t="str">
        <f t="shared" si="78"/>
        <v>14127_1</v>
      </c>
      <c r="F1682" s="31">
        <v>0</v>
      </c>
      <c r="G1682" s="31">
        <v>0</v>
      </c>
      <c r="H1682">
        <f t="shared" si="79"/>
        <v>0</v>
      </c>
      <c r="I1682">
        <f t="shared" si="80"/>
        <v>0</v>
      </c>
    </row>
    <row r="1683" spans="1:9" x14ac:dyDescent="0.25">
      <c r="A1683" s="31" t="s">
        <v>4088</v>
      </c>
      <c r="B1683" s="181">
        <v>14127</v>
      </c>
      <c r="C1683" s="31">
        <v>2</v>
      </c>
      <c r="D1683" s="181">
        <v>5306.1357142400002</v>
      </c>
      <c r="E1683" s="181" t="str">
        <f t="shared" si="78"/>
        <v>14127_2</v>
      </c>
      <c r="F1683" s="31">
        <v>0</v>
      </c>
      <c r="G1683" s="31">
        <v>0</v>
      </c>
      <c r="H1683">
        <f t="shared" si="79"/>
        <v>0</v>
      </c>
      <c r="I1683">
        <f t="shared" si="80"/>
        <v>0</v>
      </c>
    </row>
    <row r="1684" spans="1:9" x14ac:dyDescent="0.25">
      <c r="A1684" s="31" t="s">
        <v>4085</v>
      </c>
      <c r="B1684" s="181">
        <v>14129</v>
      </c>
      <c r="C1684" s="31">
        <v>1</v>
      </c>
      <c r="D1684" s="181">
        <v>9035.1988160700002</v>
      </c>
      <c r="E1684" s="181" t="str">
        <f t="shared" si="78"/>
        <v>14129_1</v>
      </c>
      <c r="F1684" s="31">
        <v>0</v>
      </c>
      <c r="G1684" s="31">
        <v>0</v>
      </c>
      <c r="H1684">
        <f t="shared" si="79"/>
        <v>0</v>
      </c>
      <c r="I1684">
        <f t="shared" si="80"/>
        <v>0</v>
      </c>
    </row>
    <row r="1685" spans="1:9" x14ac:dyDescent="0.25">
      <c r="A1685" s="31" t="s">
        <v>4088</v>
      </c>
      <c r="B1685" s="181">
        <v>14129</v>
      </c>
      <c r="C1685" s="31">
        <v>2</v>
      </c>
      <c r="D1685" s="181">
        <v>5549.4584218199998</v>
      </c>
      <c r="E1685" s="181" t="str">
        <f t="shared" si="78"/>
        <v>14129_2</v>
      </c>
      <c r="F1685" s="31">
        <v>0</v>
      </c>
      <c r="G1685" s="31">
        <v>0</v>
      </c>
      <c r="H1685">
        <f t="shared" si="79"/>
        <v>0</v>
      </c>
      <c r="I1685">
        <f t="shared" si="80"/>
        <v>0</v>
      </c>
    </row>
    <row r="1686" spans="1:9" x14ac:dyDescent="0.25">
      <c r="A1686" s="31" t="s">
        <v>4085</v>
      </c>
      <c r="B1686" s="181">
        <v>14133</v>
      </c>
      <c r="C1686" s="31">
        <v>1</v>
      </c>
      <c r="D1686" s="181">
        <v>5870.1005766400003</v>
      </c>
      <c r="E1686" s="181" t="str">
        <f t="shared" si="78"/>
        <v>14133_1</v>
      </c>
      <c r="F1686" s="31">
        <v>0</v>
      </c>
      <c r="G1686" s="31">
        <v>0</v>
      </c>
      <c r="H1686">
        <f t="shared" si="79"/>
        <v>0</v>
      </c>
      <c r="I1686">
        <f t="shared" si="80"/>
        <v>0</v>
      </c>
    </row>
    <row r="1687" spans="1:9" x14ac:dyDescent="0.25">
      <c r="A1687" s="31" t="s">
        <v>4085</v>
      </c>
      <c r="B1687" s="181">
        <v>14137</v>
      </c>
      <c r="C1687" s="31">
        <v>1</v>
      </c>
      <c r="D1687" s="181">
        <v>1619.88140808</v>
      </c>
      <c r="E1687" s="181" t="str">
        <f t="shared" si="78"/>
        <v>14137_1</v>
      </c>
      <c r="F1687" s="31">
        <v>0</v>
      </c>
      <c r="G1687" s="31">
        <v>1</v>
      </c>
      <c r="H1687">
        <f t="shared" si="79"/>
        <v>0</v>
      </c>
      <c r="I1687" t="str">
        <f t="shared" si="80"/>
        <v>tiivis</v>
      </c>
    </row>
    <row r="1688" spans="1:9" x14ac:dyDescent="0.25">
      <c r="A1688" s="31" t="s">
        <v>4085</v>
      </c>
      <c r="B1688" s="181">
        <v>14139</v>
      </c>
      <c r="C1688" s="31">
        <v>1</v>
      </c>
      <c r="D1688" s="181">
        <v>3612.2353931799998</v>
      </c>
      <c r="E1688" s="181" t="str">
        <f t="shared" si="78"/>
        <v>14139_1</v>
      </c>
      <c r="F1688" s="31">
        <v>0</v>
      </c>
      <c r="G1688" s="31">
        <v>0</v>
      </c>
      <c r="H1688">
        <f t="shared" si="79"/>
        <v>0</v>
      </c>
      <c r="I1688">
        <f t="shared" si="80"/>
        <v>0</v>
      </c>
    </row>
    <row r="1689" spans="1:9" x14ac:dyDescent="0.25">
      <c r="A1689" s="31" t="s">
        <v>4085</v>
      </c>
      <c r="B1689" s="181">
        <v>14140</v>
      </c>
      <c r="C1689" s="31">
        <v>1</v>
      </c>
      <c r="D1689" s="181">
        <v>2631.1994633999998</v>
      </c>
      <c r="E1689" s="181" t="str">
        <f t="shared" si="78"/>
        <v>14140_1</v>
      </c>
      <c r="F1689" s="31">
        <v>0</v>
      </c>
      <c r="G1689" s="31">
        <v>0</v>
      </c>
      <c r="H1689">
        <f t="shared" si="79"/>
        <v>0</v>
      </c>
      <c r="I1689">
        <f t="shared" si="80"/>
        <v>0</v>
      </c>
    </row>
    <row r="1690" spans="1:9" x14ac:dyDescent="0.25">
      <c r="A1690" s="31" t="s">
        <v>4085</v>
      </c>
      <c r="B1690" s="181">
        <v>14141</v>
      </c>
      <c r="C1690" s="31">
        <v>1</v>
      </c>
      <c r="D1690" s="181">
        <v>10314.158767000001</v>
      </c>
      <c r="E1690" s="181" t="str">
        <f t="shared" si="78"/>
        <v>14141_1</v>
      </c>
      <c r="F1690" s="31">
        <v>0</v>
      </c>
      <c r="G1690" s="31">
        <v>1</v>
      </c>
      <c r="H1690">
        <f t="shared" si="79"/>
        <v>0</v>
      </c>
      <c r="I1690" t="str">
        <f t="shared" si="80"/>
        <v>tiivis</v>
      </c>
    </row>
    <row r="1691" spans="1:9" x14ac:dyDescent="0.25">
      <c r="A1691" s="31" t="s">
        <v>4085</v>
      </c>
      <c r="B1691" s="181">
        <v>14143</v>
      </c>
      <c r="C1691" s="31">
        <v>1</v>
      </c>
      <c r="D1691" s="181">
        <v>6528.6204473199996</v>
      </c>
      <c r="E1691" s="181" t="str">
        <f t="shared" si="78"/>
        <v>14143_1</v>
      </c>
      <c r="F1691" s="31">
        <v>0</v>
      </c>
      <c r="G1691" s="31">
        <v>1</v>
      </c>
      <c r="H1691">
        <f t="shared" si="79"/>
        <v>0</v>
      </c>
      <c r="I1691" t="str">
        <f t="shared" si="80"/>
        <v>tiivis</v>
      </c>
    </row>
    <row r="1692" spans="1:9" x14ac:dyDescent="0.25">
      <c r="A1692" s="31" t="s">
        <v>4085</v>
      </c>
      <c r="B1692" s="181">
        <v>14147</v>
      </c>
      <c r="C1692" s="31">
        <v>1</v>
      </c>
      <c r="D1692" s="181">
        <v>6071.6985839099998</v>
      </c>
      <c r="E1692" s="181" t="str">
        <f t="shared" si="78"/>
        <v>14147_1</v>
      </c>
      <c r="F1692" s="31">
        <v>0</v>
      </c>
      <c r="G1692" s="31">
        <v>0</v>
      </c>
      <c r="H1692">
        <f t="shared" si="79"/>
        <v>0</v>
      </c>
      <c r="I1692">
        <f t="shared" si="80"/>
        <v>0</v>
      </c>
    </row>
    <row r="1693" spans="1:9" x14ac:dyDescent="0.25">
      <c r="A1693" s="31" t="s">
        <v>4085</v>
      </c>
      <c r="B1693" s="181">
        <v>14149</v>
      </c>
      <c r="C1693" s="31">
        <v>1</v>
      </c>
      <c r="D1693" s="181">
        <v>5603.6221293600001</v>
      </c>
      <c r="E1693" s="181" t="str">
        <f t="shared" si="78"/>
        <v>14149_1</v>
      </c>
      <c r="F1693" s="31">
        <v>0</v>
      </c>
      <c r="G1693" s="31">
        <v>0</v>
      </c>
      <c r="H1693">
        <f t="shared" si="79"/>
        <v>0</v>
      </c>
      <c r="I1693">
        <f t="shared" si="80"/>
        <v>0</v>
      </c>
    </row>
    <row r="1694" spans="1:9" x14ac:dyDescent="0.25">
      <c r="A1694" s="31" t="s">
        <v>4085</v>
      </c>
      <c r="B1694" s="181">
        <v>14151</v>
      </c>
      <c r="C1694" s="31">
        <v>1</v>
      </c>
      <c r="D1694" s="181">
        <v>4962.5512801100003</v>
      </c>
      <c r="E1694" s="181" t="str">
        <f t="shared" si="78"/>
        <v>14151_1</v>
      </c>
      <c r="F1694" s="31">
        <v>0</v>
      </c>
      <c r="G1694" s="31">
        <v>0</v>
      </c>
      <c r="H1694">
        <f t="shared" si="79"/>
        <v>0</v>
      </c>
      <c r="I1694">
        <f t="shared" si="80"/>
        <v>0</v>
      </c>
    </row>
    <row r="1695" spans="1:9" x14ac:dyDescent="0.25">
      <c r="A1695" s="31" t="s">
        <v>4085</v>
      </c>
      <c r="B1695" s="181">
        <v>14152</v>
      </c>
      <c r="C1695" s="31">
        <v>1</v>
      </c>
      <c r="D1695" s="181">
        <v>6912.1432479499999</v>
      </c>
      <c r="E1695" s="181" t="str">
        <f t="shared" si="78"/>
        <v>14152_1</v>
      </c>
      <c r="F1695" s="31">
        <v>0</v>
      </c>
      <c r="G1695" s="31">
        <v>0</v>
      </c>
      <c r="H1695">
        <f t="shared" si="79"/>
        <v>0</v>
      </c>
      <c r="I1695">
        <f t="shared" si="80"/>
        <v>0</v>
      </c>
    </row>
    <row r="1696" spans="1:9" x14ac:dyDescent="0.25">
      <c r="A1696" s="31" t="s">
        <v>4088</v>
      </c>
      <c r="B1696" s="181">
        <v>14152</v>
      </c>
      <c r="C1696" s="31">
        <v>2</v>
      </c>
      <c r="D1696" s="181">
        <v>4271.5818654900004</v>
      </c>
      <c r="E1696" s="181" t="str">
        <f t="shared" si="78"/>
        <v>14152_2</v>
      </c>
      <c r="F1696" s="31">
        <v>0</v>
      </c>
      <c r="G1696" s="31">
        <v>0</v>
      </c>
      <c r="H1696">
        <f t="shared" si="79"/>
        <v>0</v>
      </c>
      <c r="I1696">
        <f t="shared" si="80"/>
        <v>0</v>
      </c>
    </row>
    <row r="1697" spans="1:9" x14ac:dyDescent="0.25">
      <c r="A1697" s="31" t="s">
        <v>4079</v>
      </c>
      <c r="B1697" s="181">
        <v>14152</v>
      </c>
      <c r="C1697" s="31">
        <v>4</v>
      </c>
      <c r="D1697" s="181">
        <v>2985.9160279900002</v>
      </c>
      <c r="E1697" s="181" t="str">
        <f t="shared" si="78"/>
        <v>14152_4</v>
      </c>
      <c r="F1697" s="31">
        <v>0</v>
      </c>
      <c r="G1697" s="31">
        <v>0</v>
      </c>
      <c r="H1697">
        <f t="shared" si="79"/>
        <v>0</v>
      </c>
      <c r="I1697">
        <f t="shared" si="80"/>
        <v>0</v>
      </c>
    </row>
    <row r="1698" spans="1:9" x14ac:dyDescent="0.25">
      <c r="A1698" s="31" t="s">
        <v>4085</v>
      </c>
      <c r="B1698" s="181">
        <v>14153</v>
      </c>
      <c r="C1698" s="31">
        <v>1</v>
      </c>
      <c r="D1698" s="181">
        <v>4414.4088985999997</v>
      </c>
      <c r="E1698" s="181" t="str">
        <f t="shared" si="78"/>
        <v>14153_1</v>
      </c>
      <c r="F1698" s="31">
        <v>0</v>
      </c>
      <c r="G1698" s="31">
        <v>0</v>
      </c>
      <c r="H1698">
        <f t="shared" si="79"/>
        <v>0</v>
      </c>
      <c r="I1698">
        <f t="shared" si="80"/>
        <v>0</v>
      </c>
    </row>
    <row r="1699" spans="1:9" x14ac:dyDescent="0.25">
      <c r="A1699" s="31" t="s">
        <v>4085</v>
      </c>
      <c r="B1699" s="181">
        <v>14158</v>
      </c>
      <c r="C1699" s="31">
        <v>1</v>
      </c>
      <c r="D1699" s="181">
        <v>5732.5735203900003</v>
      </c>
      <c r="E1699" s="181" t="str">
        <f t="shared" si="78"/>
        <v>14158_1</v>
      </c>
      <c r="F1699" s="31">
        <v>0</v>
      </c>
      <c r="G1699" s="31">
        <v>0</v>
      </c>
      <c r="H1699">
        <f t="shared" si="79"/>
        <v>0</v>
      </c>
      <c r="I1699">
        <f t="shared" si="80"/>
        <v>0</v>
      </c>
    </row>
    <row r="1700" spans="1:9" x14ac:dyDescent="0.25">
      <c r="A1700" s="31" t="s">
        <v>4088</v>
      </c>
      <c r="B1700" s="181">
        <v>14158</v>
      </c>
      <c r="C1700" s="31">
        <v>2</v>
      </c>
      <c r="D1700" s="181">
        <v>6011.8318926700003</v>
      </c>
      <c r="E1700" s="181" t="str">
        <f t="shared" si="78"/>
        <v>14158_2</v>
      </c>
      <c r="F1700" s="31">
        <v>0</v>
      </c>
      <c r="G1700" s="31">
        <v>0</v>
      </c>
      <c r="H1700">
        <f t="shared" si="79"/>
        <v>0</v>
      </c>
      <c r="I1700">
        <f t="shared" si="80"/>
        <v>0</v>
      </c>
    </row>
    <row r="1701" spans="1:9" x14ac:dyDescent="0.25">
      <c r="A1701" s="31" t="s">
        <v>4085</v>
      </c>
      <c r="B1701" s="181">
        <v>14159</v>
      </c>
      <c r="C1701" s="31">
        <v>1</v>
      </c>
      <c r="D1701" s="181">
        <v>5644.9595586100004</v>
      </c>
      <c r="E1701" s="181" t="str">
        <f t="shared" si="78"/>
        <v>14159_1</v>
      </c>
      <c r="F1701" s="31">
        <v>0</v>
      </c>
      <c r="G1701" s="31">
        <v>0</v>
      </c>
      <c r="H1701">
        <f t="shared" si="79"/>
        <v>0</v>
      </c>
      <c r="I1701">
        <f t="shared" si="80"/>
        <v>0</v>
      </c>
    </row>
    <row r="1702" spans="1:9" x14ac:dyDescent="0.25">
      <c r="A1702" s="31" t="s">
        <v>4085</v>
      </c>
      <c r="B1702" s="181">
        <v>14161</v>
      </c>
      <c r="C1702" s="31">
        <v>1</v>
      </c>
      <c r="D1702" s="181">
        <v>8248.9233566799994</v>
      </c>
      <c r="E1702" s="181" t="str">
        <f t="shared" si="78"/>
        <v>14161_1</v>
      </c>
      <c r="F1702" s="31">
        <v>0</v>
      </c>
      <c r="G1702" s="31">
        <v>0</v>
      </c>
      <c r="H1702">
        <f t="shared" si="79"/>
        <v>0</v>
      </c>
      <c r="I1702">
        <f t="shared" si="80"/>
        <v>0</v>
      </c>
    </row>
    <row r="1703" spans="1:9" x14ac:dyDescent="0.25">
      <c r="A1703" s="31" t="s">
        <v>4088</v>
      </c>
      <c r="B1703" s="181">
        <v>14161</v>
      </c>
      <c r="C1703" s="31">
        <v>2</v>
      </c>
      <c r="D1703" s="181">
        <v>2786.08904712</v>
      </c>
      <c r="E1703" s="181" t="str">
        <f t="shared" si="78"/>
        <v>14161_2</v>
      </c>
      <c r="F1703" s="31">
        <v>0</v>
      </c>
      <c r="G1703" s="31">
        <v>0</v>
      </c>
      <c r="H1703">
        <f t="shared" si="79"/>
        <v>0</v>
      </c>
      <c r="I1703">
        <f t="shared" si="80"/>
        <v>0</v>
      </c>
    </row>
    <row r="1704" spans="1:9" x14ac:dyDescent="0.25">
      <c r="A1704" s="31" t="s">
        <v>4085</v>
      </c>
      <c r="B1704" s="181">
        <v>14163</v>
      </c>
      <c r="C1704" s="31">
        <v>1</v>
      </c>
      <c r="D1704" s="181">
        <v>4769.1802189600003</v>
      </c>
      <c r="E1704" s="181" t="str">
        <f t="shared" si="78"/>
        <v>14163_1</v>
      </c>
      <c r="F1704" s="31">
        <v>0</v>
      </c>
      <c r="G1704" s="31">
        <v>0</v>
      </c>
      <c r="H1704">
        <f t="shared" si="79"/>
        <v>0</v>
      </c>
      <c r="I1704">
        <f t="shared" si="80"/>
        <v>0</v>
      </c>
    </row>
    <row r="1705" spans="1:9" x14ac:dyDescent="0.25">
      <c r="A1705" s="31" t="s">
        <v>4085</v>
      </c>
      <c r="B1705" s="181">
        <v>14167</v>
      </c>
      <c r="C1705" s="31">
        <v>1</v>
      </c>
      <c r="D1705" s="181">
        <v>5920.8091682100003</v>
      </c>
      <c r="E1705" s="181" t="str">
        <f t="shared" si="78"/>
        <v>14167_1</v>
      </c>
      <c r="F1705" s="31">
        <v>0</v>
      </c>
      <c r="G1705" s="31">
        <v>0</v>
      </c>
      <c r="H1705">
        <f t="shared" si="79"/>
        <v>0</v>
      </c>
      <c r="I1705">
        <f t="shared" si="80"/>
        <v>0</v>
      </c>
    </row>
    <row r="1706" spans="1:9" x14ac:dyDescent="0.25">
      <c r="A1706" s="31" t="s">
        <v>4085</v>
      </c>
      <c r="B1706" s="181">
        <v>14169</v>
      </c>
      <c r="C1706" s="31">
        <v>1</v>
      </c>
      <c r="D1706" s="181">
        <v>6832.6424990300002</v>
      </c>
      <c r="E1706" s="181" t="str">
        <f t="shared" si="78"/>
        <v>14169_1</v>
      </c>
      <c r="F1706" s="31">
        <v>0</v>
      </c>
      <c r="G1706" s="31">
        <v>0</v>
      </c>
      <c r="H1706">
        <f t="shared" si="79"/>
        <v>0</v>
      </c>
      <c r="I1706">
        <f t="shared" si="80"/>
        <v>0</v>
      </c>
    </row>
    <row r="1707" spans="1:9" x14ac:dyDescent="0.25">
      <c r="A1707" s="31" t="s">
        <v>4085</v>
      </c>
      <c r="B1707" s="181">
        <v>14173</v>
      </c>
      <c r="C1707" s="31">
        <v>1</v>
      </c>
      <c r="D1707" s="181">
        <v>4982.0795095599997</v>
      </c>
      <c r="E1707" s="181" t="str">
        <f t="shared" si="78"/>
        <v>14173_1</v>
      </c>
      <c r="F1707" s="31">
        <v>0</v>
      </c>
      <c r="G1707" s="31">
        <v>0</v>
      </c>
      <c r="H1707">
        <f t="shared" si="79"/>
        <v>0</v>
      </c>
      <c r="I1707">
        <f t="shared" si="80"/>
        <v>0</v>
      </c>
    </row>
    <row r="1708" spans="1:9" x14ac:dyDescent="0.25">
      <c r="A1708" s="31" t="s">
        <v>4078</v>
      </c>
      <c r="B1708" s="181">
        <v>14173</v>
      </c>
      <c r="C1708" s="31">
        <v>3</v>
      </c>
      <c r="D1708" s="181">
        <v>4974.4849348400003</v>
      </c>
      <c r="E1708" s="181" t="str">
        <f t="shared" si="78"/>
        <v>14173_3</v>
      </c>
      <c r="F1708" s="31">
        <v>0</v>
      </c>
      <c r="G1708" s="31">
        <v>0</v>
      </c>
      <c r="H1708">
        <f t="shared" si="79"/>
        <v>0</v>
      </c>
      <c r="I1708">
        <f t="shared" si="80"/>
        <v>0</v>
      </c>
    </row>
    <row r="1709" spans="1:9" x14ac:dyDescent="0.25">
      <c r="A1709" s="31" t="s">
        <v>4079</v>
      </c>
      <c r="B1709" s="181">
        <v>14173</v>
      </c>
      <c r="C1709" s="31">
        <v>4</v>
      </c>
      <c r="D1709" s="181">
        <v>9748.7212459799994</v>
      </c>
      <c r="E1709" s="181" t="str">
        <f t="shared" si="78"/>
        <v>14173_4</v>
      </c>
      <c r="F1709" s="31">
        <v>0</v>
      </c>
      <c r="G1709" s="31">
        <v>0</v>
      </c>
      <c r="H1709">
        <f t="shared" si="79"/>
        <v>0</v>
      </c>
      <c r="I1709">
        <f t="shared" si="80"/>
        <v>0</v>
      </c>
    </row>
    <row r="1710" spans="1:9" x14ac:dyDescent="0.25">
      <c r="A1710" s="31" t="s">
        <v>4085</v>
      </c>
      <c r="B1710" s="181">
        <v>14174</v>
      </c>
      <c r="C1710" s="31">
        <v>1</v>
      </c>
      <c r="D1710" s="181">
        <v>1333.3161143499999</v>
      </c>
      <c r="E1710" s="181" t="str">
        <f t="shared" si="78"/>
        <v>14174_1</v>
      </c>
      <c r="F1710" s="31">
        <v>0</v>
      </c>
      <c r="G1710" s="31">
        <v>0</v>
      </c>
      <c r="H1710">
        <f t="shared" si="79"/>
        <v>0</v>
      </c>
      <c r="I1710">
        <f t="shared" si="80"/>
        <v>0</v>
      </c>
    </row>
    <row r="1711" spans="1:9" x14ac:dyDescent="0.25">
      <c r="A1711" s="31" t="s">
        <v>4085</v>
      </c>
      <c r="B1711" s="181">
        <v>14175</v>
      </c>
      <c r="C1711" s="31">
        <v>1</v>
      </c>
      <c r="D1711" s="181">
        <v>7535.1225985299998</v>
      </c>
      <c r="E1711" s="181" t="str">
        <f t="shared" si="78"/>
        <v>14175_1</v>
      </c>
      <c r="F1711" s="31">
        <v>0</v>
      </c>
      <c r="G1711" s="31">
        <v>0</v>
      </c>
      <c r="H1711">
        <f t="shared" si="79"/>
        <v>0</v>
      </c>
      <c r="I1711">
        <f t="shared" si="80"/>
        <v>0</v>
      </c>
    </row>
    <row r="1712" spans="1:9" x14ac:dyDescent="0.25">
      <c r="A1712" s="31" t="s">
        <v>4085</v>
      </c>
      <c r="B1712" s="181">
        <v>14177</v>
      </c>
      <c r="C1712" s="31">
        <v>1</v>
      </c>
      <c r="D1712" s="181">
        <v>6159.1059797899998</v>
      </c>
      <c r="E1712" s="181" t="str">
        <f t="shared" si="78"/>
        <v>14177_1</v>
      </c>
      <c r="F1712" s="31">
        <v>0</v>
      </c>
      <c r="G1712" s="31">
        <v>0</v>
      </c>
      <c r="H1712">
        <f t="shared" si="79"/>
        <v>0</v>
      </c>
      <c r="I1712">
        <f t="shared" si="80"/>
        <v>0</v>
      </c>
    </row>
    <row r="1713" spans="1:9" x14ac:dyDescent="0.25">
      <c r="A1713" s="31" t="s">
        <v>4088</v>
      </c>
      <c r="B1713" s="181">
        <v>14177</v>
      </c>
      <c r="C1713" s="31">
        <v>2</v>
      </c>
      <c r="D1713" s="181">
        <v>4234.3124122500003</v>
      </c>
      <c r="E1713" s="181" t="str">
        <f t="shared" si="78"/>
        <v>14177_2</v>
      </c>
      <c r="F1713" s="31">
        <v>0</v>
      </c>
      <c r="G1713" s="31">
        <v>0</v>
      </c>
      <c r="H1713">
        <f t="shared" si="79"/>
        <v>0</v>
      </c>
      <c r="I1713">
        <f t="shared" si="80"/>
        <v>0</v>
      </c>
    </row>
    <row r="1714" spans="1:9" x14ac:dyDescent="0.25">
      <c r="A1714" s="31" t="s">
        <v>4085</v>
      </c>
      <c r="B1714" s="181">
        <v>14178</v>
      </c>
      <c r="C1714" s="31">
        <v>1</v>
      </c>
      <c r="D1714" s="181">
        <v>5684.4423508600003</v>
      </c>
      <c r="E1714" s="181" t="str">
        <f t="shared" si="78"/>
        <v>14178_1</v>
      </c>
      <c r="F1714" s="31">
        <v>0</v>
      </c>
      <c r="G1714" s="31">
        <v>0</v>
      </c>
      <c r="H1714">
        <f t="shared" si="79"/>
        <v>0</v>
      </c>
      <c r="I1714">
        <f t="shared" si="80"/>
        <v>0</v>
      </c>
    </row>
    <row r="1715" spans="1:9" x14ac:dyDescent="0.25">
      <c r="A1715" s="31" t="s">
        <v>4085</v>
      </c>
      <c r="B1715" s="181">
        <v>14179</v>
      </c>
      <c r="C1715" s="31">
        <v>1</v>
      </c>
      <c r="D1715" s="181">
        <v>7408.4263564900002</v>
      </c>
      <c r="E1715" s="181" t="str">
        <f t="shared" si="78"/>
        <v>14179_1</v>
      </c>
      <c r="F1715" s="31">
        <v>0</v>
      </c>
      <c r="G1715" s="31">
        <v>0</v>
      </c>
      <c r="H1715">
        <f t="shared" si="79"/>
        <v>0</v>
      </c>
      <c r="I1715">
        <f t="shared" si="80"/>
        <v>0</v>
      </c>
    </row>
    <row r="1716" spans="1:9" x14ac:dyDescent="0.25">
      <c r="A1716" s="31" t="s">
        <v>4088</v>
      </c>
      <c r="B1716" s="181">
        <v>14179</v>
      </c>
      <c r="C1716" s="31">
        <v>2</v>
      </c>
      <c r="D1716" s="181">
        <v>6220.5422865500004</v>
      </c>
      <c r="E1716" s="181" t="str">
        <f t="shared" si="78"/>
        <v>14179_2</v>
      </c>
      <c r="F1716" s="31">
        <v>0</v>
      </c>
      <c r="G1716" s="31">
        <v>0</v>
      </c>
      <c r="H1716">
        <f t="shared" si="79"/>
        <v>0</v>
      </c>
      <c r="I1716">
        <f t="shared" si="80"/>
        <v>0</v>
      </c>
    </row>
    <row r="1717" spans="1:9" x14ac:dyDescent="0.25">
      <c r="A1717" s="31" t="s">
        <v>4085</v>
      </c>
      <c r="B1717" s="181">
        <v>14501</v>
      </c>
      <c r="C1717" s="31">
        <v>1</v>
      </c>
      <c r="D1717" s="181">
        <v>8683.2942230999997</v>
      </c>
      <c r="E1717" s="181" t="str">
        <f t="shared" si="78"/>
        <v>14501_1</v>
      </c>
      <c r="F1717" s="31">
        <v>0</v>
      </c>
      <c r="G1717" s="31">
        <v>0</v>
      </c>
      <c r="H1717">
        <f t="shared" si="79"/>
        <v>0</v>
      </c>
      <c r="I1717">
        <f t="shared" si="80"/>
        <v>0</v>
      </c>
    </row>
    <row r="1718" spans="1:9" x14ac:dyDescent="0.25">
      <c r="A1718" s="31" t="s">
        <v>4085</v>
      </c>
      <c r="B1718" s="181">
        <v>14502</v>
      </c>
      <c r="C1718" s="31">
        <v>1</v>
      </c>
      <c r="D1718" s="181">
        <v>7738.42466719</v>
      </c>
      <c r="E1718" s="181" t="str">
        <f t="shared" si="78"/>
        <v>14502_1</v>
      </c>
      <c r="F1718" s="31">
        <v>0</v>
      </c>
      <c r="G1718" s="31">
        <v>0</v>
      </c>
      <c r="H1718">
        <f t="shared" si="79"/>
        <v>0</v>
      </c>
      <c r="I1718">
        <f t="shared" si="80"/>
        <v>0</v>
      </c>
    </row>
    <row r="1719" spans="1:9" x14ac:dyDescent="0.25">
      <c r="A1719" s="31" t="s">
        <v>4085</v>
      </c>
      <c r="B1719" s="181">
        <v>14504</v>
      </c>
      <c r="C1719" s="31">
        <v>1</v>
      </c>
      <c r="D1719" s="181">
        <v>8644.7185711300008</v>
      </c>
      <c r="E1719" s="181" t="str">
        <f t="shared" si="78"/>
        <v>14504_1</v>
      </c>
      <c r="F1719" s="31">
        <v>0</v>
      </c>
      <c r="G1719" s="31">
        <v>0</v>
      </c>
      <c r="H1719">
        <f t="shared" si="79"/>
        <v>0</v>
      </c>
      <c r="I1719">
        <f t="shared" si="80"/>
        <v>0</v>
      </c>
    </row>
    <row r="1720" spans="1:9" x14ac:dyDescent="0.25">
      <c r="A1720" s="31" t="s">
        <v>4085</v>
      </c>
      <c r="B1720" s="181">
        <v>14505</v>
      </c>
      <c r="C1720" s="31">
        <v>1</v>
      </c>
      <c r="D1720" s="181">
        <v>6615.49615601</v>
      </c>
      <c r="E1720" s="181" t="str">
        <f t="shared" si="78"/>
        <v>14505_1</v>
      </c>
      <c r="F1720" s="31">
        <v>0</v>
      </c>
      <c r="G1720" s="31">
        <v>0</v>
      </c>
      <c r="H1720">
        <f t="shared" si="79"/>
        <v>0</v>
      </c>
      <c r="I1720">
        <f t="shared" si="80"/>
        <v>0</v>
      </c>
    </row>
    <row r="1721" spans="1:9" x14ac:dyDescent="0.25">
      <c r="A1721" s="31" t="s">
        <v>4085</v>
      </c>
      <c r="B1721" s="181">
        <v>14507</v>
      </c>
      <c r="C1721" s="31">
        <v>1</v>
      </c>
      <c r="D1721" s="181">
        <v>6517.5742233600004</v>
      </c>
      <c r="E1721" s="181" t="str">
        <f t="shared" si="78"/>
        <v>14507_1</v>
      </c>
      <c r="F1721" s="31">
        <v>0</v>
      </c>
      <c r="G1721" s="31">
        <v>0</v>
      </c>
      <c r="H1721">
        <f t="shared" si="79"/>
        <v>0</v>
      </c>
      <c r="I1721">
        <f t="shared" si="80"/>
        <v>0</v>
      </c>
    </row>
    <row r="1722" spans="1:9" x14ac:dyDescent="0.25">
      <c r="A1722" s="31" t="s">
        <v>4085</v>
      </c>
      <c r="B1722" s="181">
        <v>14508</v>
      </c>
      <c r="C1722" s="31">
        <v>1</v>
      </c>
      <c r="D1722" s="181">
        <v>5083.3384053199998</v>
      </c>
      <c r="E1722" s="181" t="str">
        <f t="shared" si="78"/>
        <v>14508_1</v>
      </c>
      <c r="F1722" s="31">
        <v>0</v>
      </c>
      <c r="G1722" s="31">
        <v>0</v>
      </c>
      <c r="H1722">
        <f t="shared" si="79"/>
        <v>0</v>
      </c>
      <c r="I1722">
        <f t="shared" si="80"/>
        <v>0</v>
      </c>
    </row>
    <row r="1723" spans="1:9" x14ac:dyDescent="0.25">
      <c r="A1723" s="31" t="s">
        <v>4085</v>
      </c>
      <c r="B1723" s="181">
        <v>14509</v>
      </c>
      <c r="C1723" s="31">
        <v>1</v>
      </c>
      <c r="D1723" s="181">
        <v>2728.66697798</v>
      </c>
      <c r="E1723" s="181" t="str">
        <f t="shared" si="78"/>
        <v>14509_1</v>
      </c>
      <c r="F1723" s="31">
        <v>0</v>
      </c>
      <c r="G1723" s="31">
        <v>0</v>
      </c>
      <c r="H1723">
        <f t="shared" si="79"/>
        <v>0</v>
      </c>
      <c r="I1723">
        <f t="shared" si="80"/>
        <v>0</v>
      </c>
    </row>
    <row r="1724" spans="1:9" x14ac:dyDescent="0.25">
      <c r="A1724" s="31" t="s">
        <v>4085</v>
      </c>
      <c r="B1724" s="181">
        <v>14510</v>
      </c>
      <c r="C1724" s="31">
        <v>1</v>
      </c>
      <c r="D1724" s="181">
        <v>2506.0797708</v>
      </c>
      <c r="E1724" s="181" t="str">
        <f t="shared" si="78"/>
        <v>14510_1</v>
      </c>
      <c r="F1724" s="31">
        <v>0</v>
      </c>
      <c r="G1724" s="31">
        <v>0</v>
      </c>
      <c r="H1724">
        <f t="shared" si="79"/>
        <v>0</v>
      </c>
      <c r="I1724">
        <f t="shared" si="80"/>
        <v>0</v>
      </c>
    </row>
    <row r="1725" spans="1:9" x14ac:dyDescent="0.25">
      <c r="A1725" s="31" t="s">
        <v>4085</v>
      </c>
      <c r="B1725" s="181">
        <v>14511</v>
      </c>
      <c r="C1725" s="31">
        <v>1</v>
      </c>
      <c r="D1725" s="181">
        <v>10061.8083948</v>
      </c>
      <c r="E1725" s="181" t="str">
        <f t="shared" si="78"/>
        <v>14511_1</v>
      </c>
      <c r="F1725" s="31">
        <v>0</v>
      </c>
      <c r="G1725" s="31">
        <v>0</v>
      </c>
      <c r="H1725">
        <f t="shared" si="79"/>
        <v>0</v>
      </c>
      <c r="I1725">
        <f t="shared" si="80"/>
        <v>0</v>
      </c>
    </row>
    <row r="1726" spans="1:9" x14ac:dyDescent="0.25">
      <c r="A1726" s="31" t="s">
        <v>4085</v>
      </c>
      <c r="B1726" s="181">
        <v>14512</v>
      </c>
      <c r="C1726" s="31">
        <v>1</v>
      </c>
      <c r="D1726" s="181">
        <v>3528.5684962199998</v>
      </c>
      <c r="E1726" s="181" t="str">
        <f t="shared" si="78"/>
        <v>14512_1</v>
      </c>
      <c r="F1726" s="31">
        <v>0</v>
      </c>
      <c r="G1726" s="31">
        <v>0</v>
      </c>
      <c r="H1726">
        <f t="shared" si="79"/>
        <v>0</v>
      </c>
      <c r="I1726">
        <f t="shared" si="80"/>
        <v>0</v>
      </c>
    </row>
    <row r="1727" spans="1:9" x14ac:dyDescent="0.25">
      <c r="A1727" s="31" t="s">
        <v>4085</v>
      </c>
      <c r="B1727" s="181">
        <v>14513</v>
      </c>
      <c r="C1727" s="31">
        <v>1</v>
      </c>
      <c r="D1727" s="181">
        <v>4218.4397823600002</v>
      </c>
      <c r="E1727" s="181" t="str">
        <f t="shared" si="78"/>
        <v>14513_1</v>
      </c>
      <c r="F1727" s="31">
        <v>0</v>
      </c>
      <c r="G1727" s="31">
        <v>0</v>
      </c>
      <c r="H1727">
        <f t="shared" si="79"/>
        <v>0</v>
      </c>
      <c r="I1727">
        <f t="shared" si="80"/>
        <v>0</v>
      </c>
    </row>
    <row r="1728" spans="1:9" x14ac:dyDescent="0.25">
      <c r="A1728" s="31" t="s">
        <v>4088</v>
      </c>
      <c r="B1728" s="181">
        <v>14513</v>
      </c>
      <c r="C1728" s="31">
        <v>2</v>
      </c>
      <c r="D1728" s="181">
        <v>6741.6345624899996</v>
      </c>
      <c r="E1728" s="181" t="str">
        <f t="shared" si="78"/>
        <v>14513_2</v>
      </c>
      <c r="F1728" s="31">
        <v>0</v>
      </c>
      <c r="G1728" s="31">
        <v>0</v>
      </c>
      <c r="H1728">
        <f t="shared" si="79"/>
        <v>0</v>
      </c>
      <c r="I1728">
        <f t="shared" si="80"/>
        <v>0</v>
      </c>
    </row>
    <row r="1729" spans="1:9" x14ac:dyDescent="0.25">
      <c r="A1729" s="31" t="s">
        <v>4085</v>
      </c>
      <c r="B1729" s="181">
        <v>14514</v>
      </c>
      <c r="C1729" s="31">
        <v>1</v>
      </c>
      <c r="D1729" s="181">
        <v>4372.5557627999997</v>
      </c>
      <c r="E1729" s="181" t="str">
        <f t="shared" si="78"/>
        <v>14514_1</v>
      </c>
      <c r="F1729" s="31">
        <v>0</v>
      </c>
      <c r="G1729" s="31">
        <v>0</v>
      </c>
      <c r="H1729">
        <f t="shared" si="79"/>
        <v>0</v>
      </c>
      <c r="I1729">
        <f t="shared" si="80"/>
        <v>0</v>
      </c>
    </row>
    <row r="1730" spans="1:9" x14ac:dyDescent="0.25">
      <c r="A1730" s="31" t="s">
        <v>4085</v>
      </c>
      <c r="B1730" s="181">
        <v>14519</v>
      </c>
      <c r="C1730" s="31">
        <v>1</v>
      </c>
      <c r="D1730" s="181">
        <v>6752.0426363200004</v>
      </c>
      <c r="E1730" s="181" t="str">
        <f t="shared" si="78"/>
        <v>14519_1</v>
      </c>
      <c r="F1730" s="31">
        <v>0</v>
      </c>
      <c r="G1730" s="31">
        <v>1</v>
      </c>
      <c r="H1730">
        <f t="shared" si="79"/>
        <v>0</v>
      </c>
      <c r="I1730" t="str">
        <f t="shared" si="80"/>
        <v>tiivis</v>
      </c>
    </row>
    <row r="1731" spans="1:9" x14ac:dyDescent="0.25">
      <c r="A1731" s="31" t="s">
        <v>4088</v>
      </c>
      <c r="B1731" s="181">
        <v>14553</v>
      </c>
      <c r="C1731" s="31">
        <v>2</v>
      </c>
      <c r="D1731" s="181">
        <v>6533.3081286200004</v>
      </c>
      <c r="E1731" s="181" t="str">
        <f t="shared" ref="E1731:E1794" si="81">CONCATENATE(B1731,"_",C1731)</f>
        <v>14553_2</v>
      </c>
      <c r="F1731" s="31">
        <v>0</v>
      </c>
      <c r="G1731" s="31">
        <v>0</v>
      </c>
      <c r="H1731">
        <f t="shared" ref="H1731:H1794" si="82">IF(F1731=1,"harva",0)</f>
        <v>0</v>
      </c>
      <c r="I1731">
        <f t="shared" ref="I1731:I1794" si="83">IF(G1731=1,"tiivis",0)</f>
        <v>0</v>
      </c>
    </row>
    <row r="1732" spans="1:9" x14ac:dyDescent="0.25">
      <c r="A1732" s="31" t="s">
        <v>4078</v>
      </c>
      <c r="B1732" s="181">
        <v>14553</v>
      </c>
      <c r="C1732" s="31">
        <v>3</v>
      </c>
      <c r="D1732" s="181">
        <v>6204.1946694799999</v>
      </c>
      <c r="E1732" s="181" t="str">
        <f t="shared" si="81"/>
        <v>14553_3</v>
      </c>
      <c r="F1732" s="31">
        <v>0</v>
      </c>
      <c r="G1732" s="31">
        <v>0</v>
      </c>
      <c r="H1732">
        <f t="shared" si="82"/>
        <v>0</v>
      </c>
      <c r="I1732">
        <f t="shared" si="83"/>
        <v>0</v>
      </c>
    </row>
    <row r="1733" spans="1:9" x14ac:dyDescent="0.25">
      <c r="A1733" s="31" t="s">
        <v>4085</v>
      </c>
      <c r="B1733" s="181">
        <v>14555</v>
      </c>
      <c r="C1733" s="31">
        <v>1</v>
      </c>
      <c r="D1733" s="181">
        <v>4479.7796430099997</v>
      </c>
      <c r="E1733" s="181" t="str">
        <f t="shared" si="81"/>
        <v>14555_1</v>
      </c>
      <c r="F1733" s="31">
        <v>0</v>
      </c>
      <c r="G1733" s="31">
        <v>0</v>
      </c>
      <c r="H1733">
        <f t="shared" si="82"/>
        <v>0</v>
      </c>
      <c r="I1733">
        <f t="shared" si="83"/>
        <v>0</v>
      </c>
    </row>
    <row r="1734" spans="1:9" x14ac:dyDescent="0.25">
      <c r="A1734" s="31" t="s">
        <v>4085</v>
      </c>
      <c r="B1734" s="181">
        <v>14556</v>
      </c>
      <c r="C1734" s="31">
        <v>1</v>
      </c>
      <c r="D1734" s="181">
        <v>9536.5503606599996</v>
      </c>
      <c r="E1734" s="181" t="str">
        <f t="shared" si="81"/>
        <v>14556_1</v>
      </c>
      <c r="F1734" s="31">
        <v>0</v>
      </c>
      <c r="G1734" s="31">
        <v>0</v>
      </c>
      <c r="H1734">
        <f t="shared" si="82"/>
        <v>0</v>
      </c>
      <c r="I1734">
        <f t="shared" si="83"/>
        <v>0</v>
      </c>
    </row>
    <row r="1735" spans="1:9" x14ac:dyDescent="0.25">
      <c r="A1735" s="31" t="s">
        <v>4085</v>
      </c>
      <c r="B1735" s="181">
        <v>14557</v>
      </c>
      <c r="C1735" s="31">
        <v>1</v>
      </c>
      <c r="D1735" s="181">
        <v>2363.01280516</v>
      </c>
      <c r="E1735" s="181" t="str">
        <f t="shared" si="81"/>
        <v>14557_1</v>
      </c>
      <c r="F1735" s="31">
        <v>0</v>
      </c>
      <c r="G1735" s="31">
        <v>0</v>
      </c>
      <c r="H1735">
        <f t="shared" si="82"/>
        <v>0</v>
      </c>
      <c r="I1735">
        <f t="shared" si="83"/>
        <v>0</v>
      </c>
    </row>
    <row r="1736" spans="1:9" x14ac:dyDescent="0.25">
      <c r="A1736" s="31" t="s">
        <v>4085</v>
      </c>
      <c r="B1736" s="181">
        <v>14558</v>
      </c>
      <c r="C1736" s="31">
        <v>1</v>
      </c>
      <c r="D1736" s="181">
        <v>3793.0085272900001</v>
      </c>
      <c r="E1736" s="181" t="str">
        <f t="shared" si="81"/>
        <v>14558_1</v>
      </c>
      <c r="F1736" s="31">
        <v>0</v>
      </c>
      <c r="G1736" s="31">
        <v>0</v>
      </c>
      <c r="H1736">
        <f t="shared" si="82"/>
        <v>0</v>
      </c>
      <c r="I1736">
        <f t="shared" si="83"/>
        <v>0</v>
      </c>
    </row>
    <row r="1737" spans="1:9" x14ac:dyDescent="0.25">
      <c r="A1737" s="31" t="s">
        <v>4085</v>
      </c>
      <c r="B1737" s="181">
        <v>15001</v>
      </c>
      <c r="C1737" s="31">
        <v>1</v>
      </c>
      <c r="D1737" s="181">
        <v>8040.4771295299997</v>
      </c>
      <c r="E1737" s="181" t="str">
        <f t="shared" si="81"/>
        <v>15001_1</v>
      </c>
      <c r="F1737" s="31">
        <v>0</v>
      </c>
      <c r="G1737" s="31">
        <v>0</v>
      </c>
      <c r="H1737">
        <f t="shared" si="82"/>
        <v>0</v>
      </c>
      <c r="I1737">
        <f t="shared" si="83"/>
        <v>0</v>
      </c>
    </row>
    <row r="1738" spans="1:9" x14ac:dyDescent="0.25">
      <c r="A1738" s="31" t="s">
        <v>4085</v>
      </c>
      <c r="B1738" s="181">
        <v>15002</v>
      </c>
      <c r="C1738" s="31">
        <v>1</v>
      </c>
      <c r="D1738" s="181">
        <v>14385.534652599999</v>
      </c>
      <c r="E1738" s="181" t="str">
        <f t="shared" si="81"/>
        <v>15002_1</v>
      </c>
      <c r="F1738" s="31">
        <v>0</v>
      </c>
      <c r="G1738" s="31">
        <v>0</v>
      </c>
      <c r="H1738">
        <f t="shared" si="82"/>
        <v>0</v>
      </c>
      <c r="I1738">
        <f t="shared" si="83"/>
        <v>0</v>
      </c>
    </row>
    <row r="1739" spans="1:9" x14ac:dyDescent="0.25">
      <c r="A1739" s="31" t="s">
        <v>4085</v>
      </c>
      <c r="B1739" s="181">
        <v>15007</v>
      </c>
      <c r="C1739" s="31">
        <v>1</v>
      </c>
      <c r="D1739" s="181">
        <v>5171.4364323500004</v>
      </c>
      <c r="E1739" s="181" t="str">
        <f t="shared" si="81"/>
        <v>15007_1</v>
      </c>
      <c r="F1739" s="31">
        <v>0</v>
      </c>
      <c r="G1739" s="31">
        <v>0</v>
      </c>
      <c r="H1739">
        <f t="shared" si="82"/>
        <v>0</v>
      </c>
      <c r="I1739">
        <f t="shared" si="83"/>
        <v>0</v>
      </c>
    </row>
    <row r="1740" spans="1:9" x14ac:dyDescent="0.25">
      <c r="A1740" s="31" t="s">
        <v>4085</v>
      </c>
      <c r="B1740" s="181">
        <v>15008</v>
      </c>
      <c r="C1740" s="31">
        <v>1</v>
      </c>
      <c r="D1740" s="181">
        <v>2509.1178903300001</v>
      </c>
      <c r="E1740" s="181" t="str">
        <f t="shared" si="81"/>
        <v>15008_1</v>
      </c>
      <c r="F1740" s="31">
        <v>0</v>
      </c>
      <c r="G1740" s="31">
        <v>0</v>
      </c>
      <c r="H1740">
        <f t="shared" si="82"/>
        <v>0</v>
      </c>
      <c r="I1740">
        <f t="shared" si="83"/>
        <v>0</v>
      </c>
    </row>
    <row r="1741" spans="1:9" x14ac:dyDescent="0.25">
      <c r="A1741" s="31" t="s">
        <v>4085</v>
      </c>
      <c r="B1741" s="181">
        <v>15013</v>
      </c>
      <c r="C1741" s="31">
        <v>1</v>
      </c>
      <c r="D1741" s="181">
        <v>5405.3216062600004</v>
      </c>
      <c r="E1741" s="181" t="str">
        <f t="shared" si="81"/>
        <v>15013_1</v>
      </c>
      <c r="F1741" s="31">
        <v>0</v>
      </c>
      <c r="G1741" s="31">
        <v>0</v>
      </c>
      <c r="H1741">
        <f t="shared" si="82"/>
        <v>0</v>
      </c>
      <c r="I1741">
        <f t="shared" si="83"/>
        <v>0</v>
      </c>
    </row>
    <row r="1742" spans="1:9" x14ac:dyDescent="0.25">
      <c r="A1742" s="31" t="s">
        <v>4088</v>
      </c>
      <c r="B1742" s="181">
        <v>15013</v>
      </c>
      <c r="C1742" s="31">
        <v>2</v>
      </c>
      <c r="D1742" s="181">
        <v>6398.4577306199999</v>
      </c>
      <c r="E1742" s="181" t="str">
        <f t="shared" si="81"/>
        <v>15013_2</v>
      </c>
      <c r="F1742" s="31">
        <v>0</v>
      </c>
      <c r="G1742" s="31">
        <v>0</v>
      </c>
      <c r="H1742">
        <f t="shared" si="82"/>
        <v>0</v>
      </c>
      <c r="I1742">
        <f t="shared" si="83"/>
        <v>0</v>
      </c>
    </row>
    <row r="1743" spans="1:9" x14ac:dyDescent="0.25">
      <c r="A1743" s="31" t="s">
        <v>4078</v>
      </c>
      <c r="B1743" s="181">
        <v>15013</v>
      </c>
      <c r="C1743" s="31">
        <v>3</v>
      </c>
      <c r="D1743" s="181">
        <v>11031.4932152</v>
      </c>
      <c r="E1743" s="181" t="str">
        <f t="shared" si="81"/>
        <v>15013_3</v>
      </c>
      <c r="F1743" s="31">
        <v>0</v>
      </c>
      <c r="G1743" s="31">
        <v>0</v>
      </c>
      <c r="H1743">
        <f t="shared" si="82"/>
        <v>0</v>
      </c>
      <c r="I1743">
        <f t="shared" si="83"/>
        <v>0</v>
      </c>
    </row>
    <row r="1744" spans="1:9" x14ac:dyDescent="0.25">
      <c r="A1744" s="31" t="s">
        <v>4085</v>
      </c>
      <c r="B1744" s="181">
        <v>15014</v>
      </c>
      <c r="C1744" s="31">
        <v>1</v>
      </c>
      <c r="D1744" s="181">
        <v>7577.0316734099997</v>
      </c>
      <c r="E1744" s="181" t="str">
        <f t="shared" si="81"/>
        <v>15014_1</v>
      </c>
      <c r="F1744" s="31">
        <v>0</v>
      </c>
      <c r="G1744" s="31">
        <v>0</v>
      </c>
      <c r="H1744">
        <f t="shared" si="82"/>
        <v>0</v>
      </c>
      <c r="I1744">
        <f t="shared" si="83"/>
        <v>0</v>
      </c>
    </row>
    <row r="1745" spans="1:9" x14ac:dyDescent="0.25">
      <c r="A1745" s="31" t="s">
        <v>4088</v>
      </c>
      <c r="B1745" s="181">
        <v>15014</v>
      </c>
      <c r="C1745" s="31">
        <v>2</v>
      </c>
      <c r="D1745" s="181">
        <v>7921.6407387400004</v>
      </c>
      <c r="E1745" s="181" t="str">
        <f t="shared" si="81"/>
        <v>15014_2</v>
      </c>
      <c r="F1745" s="31">
        <v>0</v>
      </c>
      <c r="G1745" s="31">
        <v>0</v>
      </c>
      <c r="H1745">
        <f t="shared" si="82"/>
        <v>0</v>
      </c>
      <c r="I1745">
        <f t="shared" si="83"/>
        <v>0</v>
      </c>
    </row>
    <row r="1746" spans="1:9" x14ac:dyDescent="0.25">
      <c r="A1746" s="31" t="s">
        <v>4085</v>
      </c>
      <c r="B1746" s="181">
        <v>15015</v>
      </c>
      <c r="C1746" s="31">
        <v>1</v>
      </c>
      <c r="D1746" s="181">
        <v>5477.6352362099997</v>
      </c>
      <c r="E1746" s="181" t="str">
        <f t="shared" si="81"/>
        <v>15015_1</v>
      </c>
      <c r="F1746" s="31">
        <v>0</v>
      </c>
      <c r="G1746" s="31">
        <v>0</v>
      </c>
      <c r="H1746">
        <f t="shared" si="82"/>
        <v>0</v>
      </c>
      <c r="I1746">
        <f t="shared" si="83"/>
        <v>0</v>
      </c>
    </row>
    <row r="1747" spans="1:9" x14ac:dyDescent="0.25">
      <c r="A1747" s="31" t="s">
        <v>4085</v>
      </c>
      <c r="B1747" s="181">
        <v>15016</v>
      </c>
      <c r="C1747" s="31">
        <v>1</v>
      </c>
      <c r="D1747" s="181">
        <v>3064.1643220000001</v>
      </c>
      <c r="E1747" s="181" t="str">
        <f t="shared" si="81"/>
        <v>15016_1</v>
      </c>
      <c r="F1747" s="31">
        <v>0</v>
      </c>
      <c r="G1747" s="31">
        <v>0</v>
      </c>
      <c r="H1747">
        <f t="shared" si="82"/>
        <v>0</v>
      </c>
      <c r="I1747">
        <f t="shared" si="83"/>
        <v>0</v>
      </c>
    </row>
    <row r="1748" spans="1:9" x14ac:dyDescent="0.25">
      <c r="A1748" s="31" t="s">
        <v>4085</v>
      </c>
      <c r="B1748" s="181">
        <v>15017</v>
      </c>
      <c r="C1748" s="31">
        <v>1</v>
      </c>
      <c r="D1748" s="181">
        <v>4154.7571811600001</v>
      </c>
      <c r="E1748" s="181" t="str">
        <f t="shared" si="81"/>
        <v>15017_1</v>
      </c>
      <c r="F1748" s="31">
        <v>0</v>
      </c>
      <c r="G1748" s="31">
        <v>0</v>
      </c>
      <c r="H1748">
        <f t="shared" si="82"/>
        <v>0</v>
      </c>
      <c r="I1748">
        <f t="shared" si="83"/>
        <v>0</v>
      </c>
    </row>
    <row r="1749" spans="1:9" x14ac:dyDescent="0.25">
      <c r="A1749" s="31" t="s">
        <v>4088</v>
      </c>
      <c r="B1749" s="181">
        <v>15017</v>
      </c>
      <c r="C1749" s="31">
        <v>2</v>
      </c>
      <c r="D1749" s="181">
        <v>5567.9997801899999</v>
      </c>
      <c r="E1749" s="181" t="str">
        <f t="shared" si="81"/>
        <v>15017_2</v>
      </c>
      <c r="F1749" s="31">
        <v>0</v>
      </c>
      <c r="G1749" s="31">
        <v>0</v>
      </c>
      <c r="H1749">
        <f t="shared" si="82"/>
        <v>0</v>
      </c>
      <c r="I1749">
        <f t="shared" si="83"/>
        <v>0</v>
      </c>
    </row>
    <row r="1750" spans="1:9" x14ac:dyDescent="0.25">
      <c r="A1750" s="31" t="s">
        <v>4085</v>
      </c>
      <c r="B1750" s="181">
        <v>15018</v>
      </c>
      <c r="C1750" s="31">
        <v>1</v>
      </c>
      <c r="D1750" s="181">
        <v>5984.9113469200001</v>
      </c>
      <c r="E1750" s="181" t="str">
        <f t="shared" si="81"/>
        <v>15018_1</v>
      </c>
      <c r="F1750" s="31">
        <v>0</v>
      </c>
      <c r="G1750" s="31">
        <v>0</v>
      </c>
      <c r="H1750">
        <f t="shared" si="82"/>
        <v>0</v>
      </c>
      <c r="I1750">
        <f t="shared" si="83"/>
        <v>0</v>
      </c>
    </row>
    <row r="1751" spans="1:9" x14ac:dyDescent="0.25">
      <c r="A1751" s="31" t="s">
        <v>4088</v>
      </c>
      <c r="B1751" s="181">
        <v>15018</v>
      </c>
      <c r="C1751" s="31">
        <v>2</v>
      </c>
      <c r="D1751" s="181">
        <v>6319.3277167200004</v>
      </c>
      <c r="E1751" s="181" t="str">
        <f t="shared" si="81"/>
        <v>15018_2</v>
      </c>
      <c r="F1751" s="31">
        <v>0</v>
      </c>
      <c r="G1751" s="31">
        <v>0</v>
      </c>
      <c r="H1751">
        <f t="shared" si="82"/>
        <v>0</v>
      </c>
      <c r="I1751">
        <f t="shared" si="83"/>
        <v>0</v>
      </c>
    </row>
    <row r="1752" spans="1:9" x14ac:dyDescent="0.25">
      <c r="A1752" s="31" t="s">
        <v>4085</v>
      </c>
      <c r="B1752" s="181">
        <v>15019</v>
      </c>
      <c r="C1752" s="31">
        <v>1</v>
      </c>
      <c r="D1752" s="181">
        <v>3350.1075841699999</v>
      </c>
      <c r="E1752" s="181" t="str">
        <f t="shared" si="81"/>
        <v>15019_1</v>
      </c>
      <c r="F1752" s="31">
        <v>0</v>
      </c>
      <c r="G1752" s="31">
        <v>0</v>
      </c>
      <c r="H1752">
        <f t="shared" si="82"/>
        <v>0</v>
      </c>
      <c r="I1752">
        <f t="shared" si="83"/>
        <v>0</v>
      </c>
    </row>
    <row r="1753" spans="1:9" x14ac:dyDescent="0.25">
      <c r="A1753" s="31" t="s">
        <v>4088</v>
      </c>
      <c r="B1753" s="181">
        <v>15019</v>
      </c>
      <c r="C1753" s="31">
        <v>2</v>
      </c>
      <c r="D1753" s="181">
        <v>4980.68915251</v>
      </c>
      <c r="E1753" s="181" t="str">
        <f t="shared" si="81"/>
        <v>15019_2</v>
      </c>
      <c r="F1753" s="31">
        <v>0</v>
      </c>
      <c r="G1753" s="31">
        <v>0</v>
      </c>
      <c r="H1753">
        <f t="shared" si="82"/>
        <v>0</v>
      </c>
      <c r="I1753">
        <f t="shared" si="83"/>
        <v>0</v>
      </c>
    </row>
    <row r="1754" spans="1:9" x14ac:dyDescent="0.25">
      <c r="A1754" s="31" t="s">
        <v>4088</v>
      </c>
      <c r="B1754" s="181">
        <v>15020</v>
      </c>
      <c r="C1754" s="31">
        <v>2</v>
      </c>
      <c r="D1754" s="181">
        <v>2354.01855419</v>
      </c>
      <c r="E1754" s="181" t="str">
        <f t="shared" si="81"/>
        <v>15020_2</v>
      </c>
      <c r="F1754" s="31">
        <v>0</v>
      </c>
      <c r="G1754" s="31">
        <v>0</v>
      </c>
      <c r="H1754">
        <f t="shared" si="82"/>
        <v>0</v>
      </c>
      <c r="I1754">
        <f t="shared" si="83"/>
        <v>0</v>
      </c>
    </row>
    <row r="1755" spans="1:9" x14ac:dyDescent="0.25">
      <c r="A1755" s="31" t="s">
        <v>4079</v>
      </c>
      <c r="B1755" s="181">
        <v>15020</v>
      </c>
      <c r="C1755" s="31">
        <v>4</v>
      </c>
      <c r="D1755" s="181">
        <v>3546.0941064399999</v>
      </c>
      <c r="E1755" s="181" t="str">
        <f t="shared" si="81"/>
        <v>15020_4</v>
      </c>
      <c r="F1755" s="31">
        <v>0</v>
      </c>
      <c r="G1755" s="31">
        <v>0</v>
      </c>
      <c r="H1755">
        <f t="shared" si="82"/>
        <v>0</v>
      </c>
      <c r="I1755">
        <f t="shared" si="83"/>
        <v>0</v>
      </c>
    </row>
    <row r="1756" spans="1:9" x14ac:dyDescent="0.25">
      <c r="A1756" s="31" t="s">
        <v>4085</v>
      </c>
      <c r="B1756" s="181">
        <v>15031</v>
      </c>
      <c r="C1756" s="31">
        <v>1</v>
      </c>
      <c r="D1756" s="181">
        <v>4332.0765605200004</v>
      </c>
      <c r="E1756" s="181" t="str">
        <f t="shared" si="81"/>
        <v>15031_1</v>
      </c>
      <c r="F1756" s="31">
        <v>0</v>
      </c>
      <c r="G1756" s="31">
        <v>0</v>
      </c>
      <c r="H1756">
        <f t="shared" si="82"/>
        <v>0</v>
      </c>
      <c r="I1756">
        <f t="shared" si="83"/>
        <v>0</v>
      </c>
    </row>
    <row r="1757" spans="1:9" x14ac:dyDescent="0.25">
      <c r="A1757" s="31" t="s">
        <v>4085</v>
      </c>
      <c r="B1757" s="181">
        <v>15032</v>
      </c>
      <c r="C1757" s="31">
        <v>1</v>
      </c>
      <c r="D1757" s="181">
        <v>8331.5640623399995</v>
      </c>
      <c r="E1757" s="181" t="str">
        <f t="shared" si="81"/>
        <v>15032_1</v>
      </c>
      <c r="F1757" s="31">
        <v>0</v>
      </c>
      <c r="G1757" s="31">
        <v>0</v>
      </c>
      <c r="H1757">
        <f t="shared" si="82"/>
        <v>0</v>
      </c>
      <c r="I1757">
        <f t="shared" si="83"/>
        <v>0</v>
      </c>
    </row>
    <row r="1758" spans="1:9" x14ac:dyDescent="0.25">
      <c r="A1758" s="31" t="s">
        <v>4088</v>
      </c>
      <c r="B1758" s="181">
        <v>15032</v>
      </c>
      <c r="C1758" s="31">
        <v>2</v>
      </c>
      <c r="D1758" s="181">
        <v>2438.3532898600001</v>
      </c>
      <c r="E1758" s="181" t="str">
        <f t="shared" si="81"/>
        <v>15032_2</v>
      </c>
      <c r="F1758" s="31">
        <v>0</v>
      </c>
      <c r="G1758" s="31">
        <v>0</v>
      </c>
      <c r="H1758">
        <f t="shared" si="82"/>
        <v>0</v>
      </c>
      <c r="I1758">
        <f t="shared" si="83"/>
        <v>0</v>
      </c>
    </row>
    <row r="1759" spans="1:9" x14ac:dyDescent="0.25">
      <c r="A1759" s="31" t="s">
        <v>4085</v>
      </c>
      <c r="B1759" s="181">
        <v>15033</v>
      </c>
      <c r="C1759" s="31">
        <v>1</v>
      </c>
      <c r="D1759" s="181">
        <v>5313.7462385400004</v>
      </c>
      <c r="E1759" s="181" t="str">
        <f t="shared" si="81"/>
        <v>15033_1</v>
      </c>
      <c r="F1759" s="31">
        <v>0</v>
      </c>
      <c r="G1759" s="31">
        <v>0</v>
      </c>
      <c r="H1759">
        <f t="shared" si="82"/>
        <v>0</v>
      </c>
      <c r="I1759">
        <f t="shared" si="83"/>
        <v>0</v>
      </c>
    </row>
    <row r="1760" spans="1:9" x14ac:dyDescent="0.25">
      <c r="A1760" s="31" t="s">
        <v>4085</v>
      </c>
      <c r="B1760" s="181">
        <v>15034</v>
      </c>
      <c r="C1760" s="31">
        <v>1</v>
      </c>
      <c r="D1760" s="181">
        <v>7194.9848253700002</v>
      </c>
      <c r="E1760" s="181" t="str">
        <f t="shared" si="81"/>
        <v>15034_1</v>
      </c>
      <c r="F1760" s="31">
        <v>0</v>
      </c>
      <c r="G1760" s="31">
        <v>0</v>
      </c>
      <c r="H1760">
        <f t="shared" si="82"/>
        <v>0</v>
      </c>
      <c r="I1760">
        <f t="shared" si="83"/>
        <v>0</v>
      </c>
    </row>
    <row r="1761" spans="1:9" x14ac:dyDescent="0.25">
      <c r="A1761" s="31" t="s">
        <v>4088</v>
      </c>
      <c r="B1761" s="181">
        <v>15034</v>
      </c>
      <c r="C1761" s="31">
        <v>2</v>
      </c>
      <c r="D1761" s="181">
        <v>6953.0423075999997</v>
      </c>
      <c r="E1761" s="181" t="str">
        <f t="shared" si="81"/>
        <v>15034_2</v>
      </c>
      <c r="F1761" s="31">
        <v>0</v>
      </c>
      <c r="G1761" s="31">
        <v>0</v>
      </c>
      <c r="H1761">
        <f t="shared" si="82"/>
        <v>0</v>
      </c>
      <c r="I1761">
        <f t="shared" si="83"/>
        <v>0</v>
      </c>
    </row>
    <row r="1762" spans="1:9" x14ac:dyDescent="0.25">
      <c r="A1762" s="31" t="s">
        <v>4085</v>
      </c>
      <c r="B1762" s="181">
        <v>15035</v>
      </c>
      <c r="C1762" s="31">
        <v>1</v>
      </c>
      <c r="D1762" s="181">
        <v>5346.5484874100002</v>
      </c>
      <c r="E1762" s="181" t="str">
        <f t="shared" si="81"/>
        <v>15035_1</v>
      </c>
      <c r="F1762" s="31">
        <v>0</v>
      </c>
      <c r="G1762" s="31">
        <v>0</v>
      </c>
      <c r="H1762">
        <f t="shared" si="82"/>
        <v>0</v>
      </c>
      <c r="I1762">
        <f t="shared" si="83"/>
        <v>0</v>
      </c>
    </row>
    <row r="1763" spans="1:9" x14ac:dyDescent="0.25">
      <c r="A1763" s="31" t="s">
        <v>4085</v>
      </c>
      <c r="B1763" s="181">
        <v>15036</v>
      </c>
      <c r="C1763" s="31">
        <v>1</v>
      </c>
      <c r="D1763" s="181">
        <v>8657.3623167500009</v>
      </c>
      <c r="E1763" s="181" t="str">
        <f t="shared" si="81"/>
        <v>15036_1</v>
      </c>
      <c r="F1763" s="31">
        <v>0</v>
      </c>
      <c r="G1763" s="31">
        <v>0</v>
      </c>
      <c r="H1763">
        <f t="shared" si="82"/>
        <v>0</v>
      </c>
      <c r="I1763">
        <f t="shared" si="83"/>
        <v>0</v>
      </c>
    </row>
    <row r="1764" spans="1:9" x14ac:dyDescent="0.25">
      <c r="A1764" s="31" t="s">
        <v>4085</v>
      </c>
      <c r="B1764" s="181">
        <v>15037</v>
      </c>
      <c r="C1764" s="31">
        <v>1</v>
      </c>
      <c r="D1764" s="181">
        <v>8816.7283891900006</v>
      </c>
      <c r="E1764" s="181" t="str">
        <f t="shared" si="81"/>
        <v>15037_1</v>
      </c>
      <c r="F1764" s="31">
        <v>0</v>
      </c>
      <c r="G1764" s="31">
        <v>0</v>
      </c>
      <c r="H1764">
        <f t="shared" si="82"/>
        <v>0</v>
      </c>
      <c r="I1764">
        <f t="shared" si="83"/>
        <v>0</v>
      </c>
    </row>
    <row r="1765" spans="1:9" x14ac:dyDescent="0.25">
      <c r="A1765" s="31" t="s">
        <v>4085</v>
      </c>
      <c r="B1765" s="181">
        <v>15040</v>
      </c>
      <c r="C1765" s="31">
        <v>1</v>
      </c>
      <c r="D1765" s="181">
        <v>6648.06164799</v>
      </c>
      <c r="E1765" s="181" t="str">
        <f t="shared" si="81"/>
        <v>15040_1</v>
      </c>
      <c r="F1765" s="31">
        <v>0</v>
      </c>
      <c r="G1765" s="31">
        <v>0</v>
      </c>
      <c r="H1765">
        <f t="shared" si="82"/>
        <v>0</v>
      </c>
      <c r="I1765">
        <f t="shared" si="83"/>
        <v>0</v>
      </c>
    </row>
    <row r="1766" spans="1:9" x14ac:dyDescent="0.25">
      <c r="A1766" s="31" t="s">
        <v>4088</v>
      </c>
      <c r="B1766" s="181">
        <v>15040</v>
      </c>
      <c r="C1766" s="31">
        <v>2</v>
      </c>
      <c r="D1766" s="181">
        <v>4178.3838273299998</v>
      </c>
      <c r="E1766" s="181" t="str">
        <f t="shared" si="81"/>
        <v>15040_2</v>
      </c>
      <c r="F1766" s="31">
        <v>0</v>
      </c>
      <c r="G1766" s="31">
        <v>0</v>
      </c>
      <c r="H1766">
        <f t="shared" si="82"/>
        <v>0</v>
      </c>
      <c r="I1766">
        <f t="shared" si="83"/>
        <v>0</v>
      </c>
    </row>
    <row r="1767" spans="1:9" x14ac:dyDescent="0.25">
      <c r="A1767" s="31" t="s">
        <v>4085</v>
      </c>
      <c r="B1767" s="181">
        <v>15042</v>
      </c>
      <c r="C1767" s="31">
        <v>1</v>
      </c>
      <c r="D1767" s="181">
        <v>2703.83441941</v>
      </c>
      <c r="E1767" s="181" t="str">
        <f t="shared" si="81"/>
        <v>15042_1</v>
      </c>
      <c r="F1767" s="31">
        <v>0</v>
      </c>
      <c r="G1767" s="31">
        <v>0</v>
      </c>
      <c r="H1767">
        <f t="shared" si="82"/>
        <v>0</v>
      </c>
      <c r="I1767">
        <f t="shared" si="83"/>
        <v>0</v>
      </c>
    </row>
    <row r="1768" spans="1:9" x14ac:dyDescent="0.25">
      <c r="A1768" s="31" t="s">
        <v>4085</v>
      </c>
      <c r="B1768" s="181">
        <v>15043</v>
      </c>
      <c r="C1768" s="31">
        <v>1</v>
      </c>
      <c r="D1768" s="181">
        <v>6673.0497272000002</v>
      </c>
      <c r="E1768" s="181" t="str">
        <f t="shared" si="81"/>
        <v>15043_1</v>
      </c>
      <c r="F1768" s="31">
        <v>0</v>
      </c>
      <c r="G1768" s="31">
        <v>0</v>
      </c>
      <c r="H1768">
        <f t="shared" si="82"/>
        <v>0</v>
      </c>
      <c r="I1768">
        <f t="shared" si="83"/>
        <v>0</v>
      </c>
    </row>
    <row r="1769" spans="1:9" x14ac:dyDescent="0.25">
      <c r="A1769" s="31" t="s">
        <v>4088</v>
      </c>
      <c r="B1769" s="181">
        <v>15043</v>
      </c>
      <c r="C1769" s="31">
        <v>2</v>
      </c>
      <c r="D1769" s="181">
        <v>2476.1755736</v>
      </c>
      <c r="E1769" s="181" t="str">
        <f t="shared" si="81"/>
        <v>15043_2</v>
      </c>
      <c r="F1769" s="31">
        <v>0</v>
      </c>
      <c r="G1769" s="31">
        <v>0</v>
      </c>
      <c r="H1769">
        <f t="shared" si="82"/>
        <v>0</v>
      </c>
      <c r="I1769">
        <f t="shared" si="83"/>
        <v>0</v>
      </c>
    </row>
    <row r="1770" spans="1:9" x14ac:dyDescent="0.25">
      <c r="A1770" s="31" t="s">
        <v>4085</v>
      </c>
      <c r="B1770" s="181">
        <v>15044</v>
      </c>
      <c r="C1770" s="31">
        <v>1</v>
      </c>
      <c r="D1770" s="181">
        <v>6153.2298588399999</v>
      </c>
      <c r="E1770" s="181" t="str">
        <f t="shared" si="81"/>
        <v>15044_1</v>
      </c>
      <c r="F1770" s="31">
        <v>0</v>
      </c>
      <c r="G1770" s="31">
        <v>0</v>
      </c>
      <c r="H1770">
        <f t="shared" si="82"/>
        <v>0</v>
      </c>
      <c r="I1770">
        <f t="shared" si="83"/>
        <v>0</v>
      </c>
    </row>
    <row r="1771" spans="1:9" x14ac:dyDescent="0.25">
      <c r="A1771" s="31" t="s">
        <v>4088</v>
      </c>
      <c r="B1771" s="181">
        <v>15044</v>
      </c>
      <c r="C1771" s="31">
        <v>2</v>
      </c>
      <c r="D1771" s="181">
        <v>8292.4479132199995</v>
      </c>
      <c r="E1771" s="181" t="str">
        <f t="shared" si="81"/>
        <v>15044_2</v>
      </c>
      <c r="F1771" s="31">
        <v>0</v>
      </c>
      <c r="G1771" s="31">
        <v>0</v>
      </c>
      <c r="H1771">
        <f t="shared" si="82"/>
        <v>0</v>
      </c>
      <c r="I1771">
        <f t="shared" si="83"/>
        <v>0</v>
      </c>
    </row>
    <row r="1772" spans="1:9" x14ac:dyDescent="0.25">
      <c r="A1772" s="31" t="s">
        <v>4085</v>
      </c>
      <c r="B1772" s="181">
        <v>15046</v>
      </c>
      <c r="C1772" s="31">
        <v>1</v>
      </c>
      <c r="D1772" s="181">
        <v>8167.35308334</v>
      </c>
      <c r="E1772" s="181" t="str">
        <f t="shared" si="81"/>
        <v>15046_1</v>
      </c>
      <c r="F1772" s="31">
        <v>0</v>
      </c>
      <c r="G1772" s="31">
        <v>0</v>
      </c>
      <c r="H1772">
        <f t="shared" si="82"/>
        <v>0</v>
      </c>
      <c r="I1772">
        <f t="shared" si="83"/>
        <v>0</v>
      </c>
    </row>
    <row r="1773" spans="1:9" x14ac:dyDescent="0.25">
      <c r="A1773" s="31" t="s">
        <v>4088</v>
      </c>
      <c r="B1773" s="181">
        <v>15046</v>
      </c>
      <c r="C1773" s="31">
        <v>2</v>
      </c>
      <c r="D1773" s="181">
        <v>5821.4217171600003</v>
      </c>
      <c r="E1773" s="181" t="str">
        <f t="shared" si="81"/>
        <v>15046_2</v>
      </c>
      <c r="F1773" s="31">
        <v>0</v>
      </c>
      <c r="G1773" s="31">
        <v>0</v>
      </c>
      <c r="H1773">
        <f t="shared" si="82"/>
        <v>0</v>
      </c>
      <c r="I1773">
        <f t="shared" si="83"/>
        <v>0</v>
      </c>
    </row>
    <row r="1774" spans="1:9" x14ac:dyDescent="0.25">
      <c r="A1774" s="31" t="s">
        <v>4078</v>
      </c>
      <c r="B1774" s="181">
        <v>15046</v>
      </c>
      <c r="C1774" s="31">
        <v>3</v>
      </c>
      <c r="D1774" s="181">
        <v>4155.2895939600003</v>
      </c>
      <c r="E1774" s="181" t="str">
        <f t="shared" si="81"/>
        <v>15046_3</v>
      </c>
      <c r="F1774" s="31">
        <v>0</v>
      </c>
      <c r="G1774" s="31">
        <v>0</v>
      </c>
      <c r="H1774">
        <f t="shared" si="82"/>
        <v>0</v>
      </c>
      <c r="I1774">
        <f t="shared" si="83"/>
        <v>0</v>
      </c>
    </row>
    <row r="1775" spans="1:9" x14ac:dyDescent="0.25">
      <c r="A1775" s="31" t="s">
        <v>4085</v>
      </c>
      <c r="B1775" s="181">
        <v>15047</v>
      </c>
      <c r="C1775" s="31">
        <v>1</v>
      </c>
      <c r="D1775" s="181">
        <v>4013.0987273699998</v>
      </c>
      <c r="E1775" s="181" t="str">
        <f t="shared" si="81"/>
        <v>15047_1</v>
      </c>
      <c r="F1775" s="31">
        <v>0</v>
      </c>
      <c r="G1775" s="31">
        <v>0</v>
      </c>
      <c r="H1775">
        <f t="shared" si="82"/>
        <v>0</v>
      </c>
      <c r="I1775">
        <f t="shared" si="83"/>
        <v>0</v>
      </c>
    </row>
    <row r="1776" spans="1:9" x14ac:dyDescent="0.25">
      <c r="A1776" s="31" t="s">
        <v>4085</v>
      </c>
      <c r="B1776" s="181">
        <v>15049</v>
      </c>
      <c r="C1776" s="31">
        <v>1</v>
      </c>
      <c r="D1776" s="181">
        <v>4459.9320312600003</v>
      </c>
      <c r="E1776" s="181" t="str">
        <f t="shared" si="81"/>
        <v>15049_1</v>
      </c>
      <c r="F1776" s="31">
        <v>0</v>
      </c>
      <c r="G1776" s="31">
        <v>0</v>
      </c>
      <c r="H1776">
        <f t="shared" si="82"/>
        <v>0</v>
      </c>
      <c r="I1776">
        <f t="shared" si="83"/>
        <v>0</v>
      </c>
    </row>
    <row r="1777" spans="1:9" x14ac:dyDescent="0.25">
      <c r="A1777" s="31" t="s">
        <v>4085</v>
      </c>
      <c r="B1777" s="181">
        <v>15050</v>
      </c>
      <c r="C1777" s="31">
        <v>1</v>
      </c>
      <c r="D1777" s="181">
        <v>6599.6736000299998</v>
      </c>
      <c r="E1777" s="181" t="str">
        <f t="shared" si="81"/>
        <v>15050_1</v>
      </c>
      <c r="F1777" s="31">
        <v>0</v>
      </c>
      <c r="G1777" s="31">
        <v>0</v>
      </c>
      <c r="H1777">
        <f t="shared" si="82"/>
        <v>0</v>
      </c>
      <c r="I1777">
        <f t="shared" si="83"/>
        <v>0</v>
      </c>
    </row>
    <row r="1778" spans="1:9" x14ac:dyDescent="0.25">
      <c r="A1778" s="31" t="s">
        <v>4085</v>
      </c>
      <c r="B1778" s="181">
        <v>15051</v>
      </c>
      <c r="C1778" s="31">
        <v>1</v>
      </c>
      <c r="D1778" s="181">
        <v>2571.3406023100001</v>
      </c>
      <c r="E1778" s="181" t="str">
        <f t="shared" si="81"/>
        <v>15051_1</v>
      </c>
      <c r="F1778" s="31">
        <v>0</v>
      </c>
      <c r="G1778" s="31">
        <v>0</v>
      </c>
      <c r="H1778">
        <f t="shared" si="82"/>
        <v>0</v>
      </c>
      <c r="I1778">
        <f t="shared" si="83"/>
        <v>0</v>
      </c>
    </row>
    <row r="1779" spans="1:9" x14ac:dyDescent="0.25">
      <c r="A1779" s="31" t="s">
        <v>4085</v>
      </c>
      <c r="B1779" s="181">
        <v>15052</v>
      </c>
      <c r="C1779" s="31">
        <v>1</v>
      </c>
      <c r="D1779" s="181">
        <v>3241.4659190000002</v>
      </c>
      <c r="E1779" s="181" t="str">
        <f t="shared" si="81"/>
        <v>15052_1</v>
      </c>
      <c r="F1779" s="31">
        <v>0</v>
      </c>
      <c r="G1779" s="31">
        <v>0</v>
      </c>
      <c r="H1779">
        <f t="shared" si="82"/>
        <v>0</v>
      </c>
      <c r="I1779">
        <f t="shared" si="83"/>
        <v>0</v>
      </c>
    </row>
    <row r="1780" spans="1:9" x14ac:dyDescent="0.25">
      <c r="A1780" s="31" t="s">
        <v>4088</v>
      </c>
      <c r="B1780" s="181">
        <v>15052</v>
      </c>
      <c r="C1780" s="31">
        <v>2</v>
      </c>
      <c r="D1780" s="181">
        <v>4215.9908605800001</v>
      </c>
      <c r="E1780" s="181" t="str">
        <f t="shared" si="81"/>
        <v>15052_2</v>
      </c>
      <c r="F1780" s="31">
        <v>0</v>
      </c>
      <c r="G1780" s="31">
        <v>0</v>
      </c>
      <c r="H1780">
        <f t="shared" si="82"/>
        <v>0</v>
      </c>
      <c r="I1780">
        <f t="shared" si="83"/>
        <v>0</v>
      </c>
    </row>
    <row r="1781" spans="1:9" x14ac:dyDescent="0.25">
      <c r="A1781" s="31" t="s">
        <v>4085</v>
      </c>
      <c r="B1781" s="181">
        <v>15053</v>
      </c>
      <c r="C1781" s="31">
        <v>1</v>
      </c>
      <c r="D1781" s="181">
        <v>3430.8500354600001</v>
      </c>
      <c r="E1781" s="181" t="str">
        <f t="shared" si="81"/>
        <v>15053_1</v>
      </c>
      <c r="F1781" s="31">
        <v>0</v>
      </c>
      <c r="G1781" s="31">
        <v>0</v>
      </c>
      <c r="H1781">
        <f t="shared" si="82"/>
        <v>0</v>
      </c>
      <c r="I1781">
        <f t="shared" si="83"/>
        <v>0</v>
      </c>
    </row>
    <row r="1782" spans="1:9" x14ac:dyDescent="0.25">
      <c r="A1782" s="31" t="s">
        <v>4088</v>
      </c>
      <c r="B1782" s="181">
        <v>15053</v>
      </c>
      <c r="C1782" s="31">
        <v>2</v>
      </c>
      <c r="D1782" s="181">
        <v>4504.2690383700001</v>
      </c>
      <c r="E1782" s="181" t="str">
        <f t="shared" si="81"/>
        <v>15053_2</v>
      </c>
      <c r="F1782" s="31">
        <v>0</v>
      </c>
      <c r="G1782" s="31">
        <v>0</v>
      </c>
      <c r="H1782">
        <f t="shared" si="82"/>
        <v>0</v>
      </c>
      <c r="I1782">
        <f t="shared" si="83"/>
        <v>0</v>
      </c>
    </row>
    <row r="1783" spans="1:9" x14ac:dyDescent="0.25">
      <c r="A1783" s="31" t="s">
        <v>4085</v>
      </c>
      <c r="B1783" s="181">
        <v>15054</v>
      </c>
      <c r="C1783" s="31">
        <v>1</v>
      </c>
      <c r="D1783" s="181">
        <v>4066.8904863799999</v>
      </c>
      <c r="E1783" s="181" t="str">
        <f t="shared" si="81"/>
        <v>15054_1</v>
      </c>
      <c r="F1783" s="31">
        <v>0</v>
      </c>
      <c r="G1783" s="31">
        <v>0</v>
      </c>
      <c r="H1783">
        <f t="shared" si="82"/>
        <v>0</v>
      </c>
      <c r="I1783">
        <f t="shared" si="83"/>
        <v>0</v>
      </c>
    </row>
    <row r="1784" spans="1:9" x14ac:dyDescent="0.25">
      <c r="A1784" s="31" t="s">
        <v>4085</v>
      </c>
      <c r="B1784" s="181">
        <v>15055</v>
      </c>
      <c r="C1784" s="31">
        <v>1</v>
      </c>
      <c r="D1784" s="181">
        <v>4362.01766185</v>
      </c>
      <c r="E1784" s="181" t="str">
        <f t="shared" si="81"/>
        <v>15055_1</v>
      </c>
      <c r="F1784" s="31">
        <v>0</v>
      </c>
      <c r="G1784" s="31">
        <v>0</v>
      </c>
      <c r="H1784">
        <f t="shared" si="82"/>
        <v>0</v>
      </c>
      <c r="I1784">
        <f t="shared" si="83"/>
        <v>0</v>
      </c>
    </row>
    <row r="1785" spans="1:9" x14ac:dyDescent="0.25">
      <c r="A1785" s="31" t="s">
        <v>4088</v>
      </c>
      <c r="B1785" s="181">
        <v>15055</v>
      </c>
      <c r="C1785" s="31">
        <v>2</v>
      </c>
      <c r="D1785" s="181">
        <v>5427.1522586600004</v>
      </c>
      <c r="E1785" s="181" t="str">
        <f t="shared" si="81"/>
        <v>15055_2</v>
      </c>
      <c r="F1785" s="31">
        <v>0</v>
      </c>
      <c r="G1785" s="31">
        <v>0</v>
      </c>
      <c r="H1785">
        <f t="shared" si="82"/>
        <v>0</v>
      </c>
      <c r="I1785">
        <f t="shared" si="83"/>
        <v>0</v>
      </c>
    </row>
    <row r="1786" spans="1:9" x14ac:dyDescent="0.25">
      <c r="A1786" s="31" t="s">
        <v>4078</v>
      </c>
      <c r="B1786" s="181">
        <v>15055</v>
      </c>
      <c r="C1786" s="31">
        <v>3</v>
      </c>
      <c r="D1786" s="181">
        <v>4712.6366146800001</v>
      </c>
      <c r="E1786" s="181" t="str">
        <f t="shared" si="81"/>
        <v>15055_3</v>
      </c>
      <c r="F1786" s="31">
        <v>0</v>
      </c>
      <c r="G1786" s="31">
        <v>0</v>
      </c>
      <c r="H1786">
        <f t="shared" si="82"/>
        <v>0</v>
      </c>
      <c r="I1786">
        <f t="shared" si="83"/>
        <v>0</v>
      </c>
    </row>
    <row r="1787" spans="1:9" x14ac:dyDescent="0.25">
      <c r="A1787" s="31" t="s">
        <v>4085</v>
      </c>
      <c r="B1787" s="181">
        <v>15056</v>
      </c>
      <c r="C1787" s="31">
        <v>1</v>
      </c>
      <c r="D1787" s="181">
        <v>2514.7321100600002</v>
      </c>
      <c r="E1787" s="181" t="str">
        <f t="shared" si="81"/>
        <v>15056_1</v>
      </c>
      <c r="F1787" s="31">
        <v>0</v>
      </c>
      <c r="G1787" s="31">
        <v>0</v>
      </c>
      <c r="H1787">
        <f t="shared" si="82"/>
        <v>0</v>
      </c>
      <c r="I1787">
        <f t="shared" si="83"/>
        <v>0</v>
      </c>
    </row>
    <row r="1788" spans="1:9" x14ac:dyDescent="0.25">
      <c r="A1788" s="31" t="s">
        <v>4085</v>
      </c>
      <c r="B1788" s="181">
        <v>15059</v>
      </c>
      <c r="C1788" s="31">
        <v>1</v>
      </c>
      <c r="D1788" s="181">
        <v>4866.9337610000002</v>
      </c>
      <c r="E1788" s="181" t="str">
        <f t="shared" si="81"/>
        <v>15059_1</v>
      </c>
      <c r="F1788" s="31">
        <v>0</v>
      </c>
      <c r="G1788" s="31">
        <v>0</v>
      </c>
      <c r="H1788">
        <f t="shared" si="82"/>
        <v>0</v>
      </c>
      <c r="I1788">
        <f t="shared" si="83"/>
        <v>0</v>
      </c>
    </row>
    <row r="1789" spans="1:9" x14ac:dyDescent="0.25">
      <c r="A1789" s="31" t="s">
        <v>4085</v>
      </c>
      <c r="B1789" s="181">
        <v>15061</v>
      </c>
      <c r="C1789" s="31">
        <v>1</v>
      </c>
      <c r="D1789" s="181">
        <v>6060.7363063900002</v>
      </c>
      <c r="E1789" s="181" t="str">
        <f t="shared" si="81"/>
        <v>15061_1</v>
      </c>
      <c r="F1789" s="31">
        <v>0</v>
      </c>
      <c r="G1789" s="31">
        <v>0</v>
      </c>
      <c r="H1789">
        <f t="shared" si="82"/>
        <v>0</v>
      </c>
      <c r="I1789">
        <f t="shared" si="83"/>
        <v>0</v>
      </c>
    </row>
    <row r="1790" spans="1:9" x14ac:dyDescent="0.25">
      <c r="A1790" s="31" t="s">
        <v>4079</v>
      </c>
      <c r="B1790" s="181">
        <v>15061</v>
      </c>
      <c r="C1790" s="31">
        <v>4</v>
      </c>
      <c r="D1790" s="181">
        <v>496.42448493000001</v>
      </c>
      <c r="E1790" s="181" t="str">
        <f t="shared" si="81"/>
        <v>15061_4</v>
      </c>
      <c r="F1790" s="31">
        <v>0</v>
      </c>
      <c r="G1790" s="31">
        <v>0</v>
      </c>
      <c r="H1790">
        <f t="shared" si="82"/>
        <v>0</v>
      </c>
      <c r="I1790">
        <f t="shared" si="83"/>
        <v>0</v>
      </c>
    </row>
    <row r="1791" spans="1:9" x14ac:dyDescent="0.25">
      <c r="A1791" s="31" t="s">
        <v>4085</v>
      </c>
      <c r="B1791" s="181">
        <v>15064</v>
      </c>
      <c r="C1791" s="31">
        <v>1</v>
      </c>
      <c r="D1791" s="181">
        <v>8530.6252708800002</v>
      </c>
      <c r="E1791" s="181" t="str">
        <f t="shared" si="81"/>
        <v>15064_1</v>
      </c>
      <c r="F1791" s="31">
        <v>0</v>
      </c>
      <c r="G1791" s="31">
        <v>0</v>
      </c>
      <c r="H1791">
        <f t="shared" si="82"/>
        <v>0</v>
      </c>
      <c r="I1791">
        <f t="shared" si="83"/>
        <v>0</v>
      </c>
    </row>
    <row r="1792" spans="1:9" x14ac:dyDescent="0.25">
      <c r="A1792" s="31" t="s">
        <v>4085</v>
      </c>
      <c r="B1792" s="181">
        <v>15065</v>
      </c>
      <c r="C1792" s="31">
        <v>1</v>
      </c>
      <c r="D1792" s="181">
        <v>4570.2354234900004</v>
      </c>
      <c r="E1792" s="181" t="str">
        <f t="shared" si="81"/>
        <v>15065_1</v>
      </c>
      <c r="F1792" s="31">
        <v>0</v>
      </c>
      <c r="G1792" s="31">
        <v>0</v>
      </c>
      <c r="H1792">
        <f t="shared" si="82"/>
        <v>0</v>
      </c>
      <c r="I1792">
        <f t="shared" si="83"/>
        <v>0</v>
      </c>
    </row>
    <row r="1793" spans="1:9" x14ac:dyDescent="0.25">
      <c r="A1793" s="31" t="s">
        <v>4088</v>
      </c>
      <c r="B1793" s="181">
        <v>15065</v>
      </c>
      <c r="C1793" s="31">
        <v>2</v>
      </c>
      <c r="D1793" s="181">
        <v>4241.7509782300003</v>
      </c>
      <c r="E1793" s="181" t="str">
        <f t="shared" si="81"/>
        <v>15065_2</v>
      </c>
      <c r="F1793" s="31">
        <v>0</v>
      </c>
      <c r="G1793" s="31">
        <v>0</v>
      </c>
      <c r="H1793">
        <f t="shared" si="82"/>
        <v>0</v>
      </c>
      <c r="I1793">
        <f t="shared" si="83"/>
        <v>0</v>
      </c>
    </row>
    <row r="1794" spans="1:9" x14ac:dyDescent="0.25">
      <c r="A1794" s="31" t="s">
        <v>4078</v>
      </c>
      <c r="B1794" s="181">
        <v>15065</v>
      </c>
      <c r="C1794" s="31">
        <v>3</v>
      </c>
      <c r="D1794" s="181">
        <v>4152.83845595</v>
      </c>
      <c r="E1794" s="181" t="str">
        <f t="shared" si="81"/>
        <v>15065_3</v>
      </c>
      <c r="F1794" s="31">
        <v>0</v>
      </c>
      <c r="G1794" s="31">
        <v>0</v>
      </c>
      <c r="H1794">
        <f t="shared" si="82"/>
        <v>0</v>
      </c>
      <c r="I1794">
        <f t="shared" si="83"/>
        <v>0</v>
      </c>
    </row>
    <row r="1795" spans="1:9" x14ac:dyDescent="0.25">
      <c r="A1795" s="31" t="s">
        <v>4085</v>
      </c>
      <c r="B1795" s="181">
        <v>15066</v>
      </c>
      <c r="C1795" s="31">
        <v>1</v>
      </c>
      <c r="D1795" s="181">
        <v>6216.5259194299997</v>
      </c>
      <c r="E1795" s="181" t="str">
        <f t="shared" ref="E1795:E1804" si="84">CONCATENATE(B1795,"_",C1795)</f>
        <v>15066_1</v>
      </c>
      <c r="F1795" s="31">
        <v>0</v>
      </c>
      <c r="G1795" s="31">
        <v>0</v>
      </c>
      <c r="H1795">
        <f t="shared" ref="H1795:H1804" si="85">IF(F1795=1,"harva",0)</f>
        <v>0</v>
      </c>
      <c r="I1795">
        <f t="shared" ref="I1795:I1804" si="86">IF(G1795=1,"tiivis",0)</f>
        <v>0</v>
      </c>
    </row>
    <row r="1796" spans="1:9" x14ac:dyDescent="0.25">
      <c r="A1796" s="31" t="s">
        <v>4085</v>
      </c>
      <c r="B1796" s="181">
        <v>15067</v>
      </c>
      <c r="C1796" s="31">
        <v>1</v>
      </c>
      <c r="D1796" s="181">
        <v>4528.52458389</v>
      </c>
      <c r="E1796" s="181" t="str">
        <f t="shared" si="84"/>
        <v>15067_1</v>
      </c>
      <c r="F1796" s="31">
        <v>0</v>
      </c>
      <c r="G1796" s="31">
        <v>0</v>
      </c>
      <c r="H1796">
        <f t="shared" si="85"/>
        <v>0</v>
      </c>
      <c r="I1796">
        <f t="shared" si="86"/>
        <v>0</v>
      </c>
    </row>
    <row r="1797" spans="1:9" x14ac:dyDescent="0.25">
      <c r="A1797" s="31" t="s">
        <v>4088</v>
      </c>
      <c r="B1797" s="181">
        <v>15068</v>
      </c>
      <c r="C1797" s="31">
        <v>2</v>
      </c>
      <c r="D1797" s="181">
        <v>3040.3630544500002</v>
      </c>
      <c r="E1797" s="181" t="str">
        <f t="shared" si="84"/>
        <v>15068_2</v>
      </c>
      <c r="F1797" s="31">
        <v>0</v>
      </c>
      <c r="G1797" s="31">
        <v>0</v>
      </c>
      <c r="H1797">
        <f t="shared" si="85"/>
        <v>0</v>
      </c>
      <c r="I1797">
        <f t="shared" si="86"/>
        <v>0</v>
      </c>
    </row>
    <row r="1798" spans="1:9" x14ac:dyDescent="0.25">
      <c r="A1798" s="31" t="s">
        <v>4085</v>
      </c>
      <c r="B1798" s="181">
        <v>15069</v>
      </c>
      <c r="C1798" s="31">
        <v>1</v>
      </c>
      <c r="D1798" s="181">
        <v>2376.5081909400001</v>
      </c>
      <c r="E1798" s="181" t="str">
        <f t="shared" si="84"/>
        <v>15069_1</v>
      </c>
      <c r="F1798" s="31">
        <v>0</v>
      </c>
      <c r="G1798" s="31">
        <v>0</v>
      </c>
      <c r="H1798">
        <f t="shared" si="85"/>
        <v>0</v>
      </c>
      <c r="I1798">
        <f t="shared" si="86"/>
        <v>0</v>
      </c>
    </row>
    <row r="1799" spans="1:9" x14ac:dyDescent="0.25">
      <c r="A1799" s="31" t="s">
        <v>4085</v>
      </c>
      <c r="B1799" s="181">
        <v>15071</v>
      </c>
      <c r="C1799" s="31">
        <v>1</v>
      </c>
      <c r="D1799" s="181">
        <v>4707.23673607</v>
      </c>
      <c r="E1799" s="181" t="str">
        <f t="shared" si="84"/>
        <v>15071_1</v>
      </c>
      <c r="F1799" s="31">
        <v>0</v>
      </c>
      <c r="G1799" s="31">
        <v>0</v>
      </c>
      <c r="H1799">
        <f t="shared" si="85"/>
        <v>0</v>
      </c>
      <c r="I1799">
        <f t="shared" si="86"/>
        <v>0</v>
      </c>
    </row>
    <row r="1800" spans="1:9" x14ac:dyDescent="0.25">
      <c r="A1800" s="31" t="s">
        <v>4088</v>
      </c>
      <c r="B1800" s="181">
        <v>16643</v>
      </c>
      <c r="C1800" s="31">
        <v>2</v>
      </c>
      <c r="D1800" s="181">
        <v>3693.00252955</v>
      </c>
      <c r="E1800" s="181" t="str">
        <f t="shared" si="84"/>
        <v>16643_2</v>
      </c>
      <c r="F1800" s="31">
        <v>0</v>
      </c>
      <c r="G1800" s="31">
        <v>0</v>
      </c>
      <c r="H1800">
        <f t="shared" si="85"/>
        <v>0</v>
      </c>
      <c r="I1800">
        <f t="shared" si="86"/>
        <v>0</v>
      </c>
    </row>
    <row r="1801" spans="1:9" x14ac:dyDescent="0.25">
      <c r="A1801" s="31" t="s">
        <v>4078</v>
      </c>
      <c r="B1801" s="181">
        <v>16643</v>
      </c>
      <c r="C1801" s="31">
        <v>3</v>
      </c>
      <c r="D1801" s="181">
        <v>3614.9212492199999</v>
      </c>
      <c r="E1801" s="181" t="str">
        <f t="shared" si="84"/>
        <v>16643_3</v>
      </c>
      <c r="F1801" s="31">
        <v>0</v>
      </c>
      <c r="G1801" s="31">
        <v>0</v>
      </c>
      <c r="H1801">
        <f t="shared" si="85"/>
        <v>0</v>
      </c>
      <c r="I1801">
        <f t="shared" si="86"/>
        <v>0</v>
      </c>
    </row>
    <row r="1802" spans="1:9" x14ac:dyDescent="0.25">
      <c r="A1802" s="31" t="s">
        <v>4088</v>
      </c>
      <c r="B1802" s="181">
        <v>16644</v>
      </c>
      <c r="C1802" s="31">
        <v>2</v>
      </c>
      <c r="D1802" s="181">
        <v>3144.9430372100001</v>
      </c>
      <c r="E1802" s="181" t="str">
        <f t="shared" si="84"/>
        <v>16644_2</v>
      </c>
      <c r="F1802" s="31">
        <v>0</v>
      </c>
      <c r="G1802" s="31">
        <v>0</v>
      </c>
      <c r="H1802">
        <f t="shared" si="85"/>
        <v>0</v>
      </c>
      <c r="I1802">
        <f t="shared" si="86"/>
        <v>0</v>
      </c>
    </row>
    <row r="1803" spans="1:9" x14ac:dyDescent="0.25">
      <c r="A1803" s="31" t="s">
        <v>4088</v>
      </c>
      <c r="B1803" s="181">
        <v>16973</v>
      </c>
      <c r="C1803" s="31">
        <v>2</v>
      </c>
      <c r="D1803" s="181">
        <v>116.134767306</v>
      </c>
      <c r="E1803" s="181" t="str">
        <f t="shared" si="84"/>
        <v>16973_2</v>
      </c>
      <c r="F1803" s="31">
        <v>0</v>
      </c>
      <c r="G1803" s="31">
        <v>0</v>
      </c>
      <c r="H1803">
        <f t="shared" si="85"/>
        <v>0</v>
      </c>
      <c r="I1803">
        <f t="shared" si="86"/>
        <v>0</v>
      </c>
    </row>
    <row r="1804" spans="1:9" x14ac:dyDescent="0.25">
      <c r="B1804" s="181">
        <v>140</v>
      </c>
      <c r="C1804" s="31">
        <v>26</v>
      </c>
      <c r="D1804" s="181">
        <v>8003.6375728800003</v>
      </c>
      <c r="E1804" s="181" t="str">
        <f t="shared" si="84"/>
        <v>140_26</v>
      </c>
      <c r="F1804" s="31">
        <v>0</v>
      </c>
      <c r="G1804" s="31">
        <v>0</v>
      </c>
      <c r="H1804">
        <f t="shared" si="85"/>
        <v>0</v>
      </c>
      <c r="I1804">
        <f t="shared" si="86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04971-A48F-440A-99DF-8D8518AE9F13}">
  <dimension ref="A1:A1804"/>
  <sheetViews>
    <sheetView workbookViewId="0">
      <selection sqref="A1:A1048576"/>
    </sheetView>
  </sheetViews>
  <sheetFormatPr defaultRowHeight="15" x14ac:dyDescent="0.25"/>
  <sheetData>
    <row r="1" spans="1:1" x14ac:dyDescent="0.25">
      <c r="A1" t="s">
        <v>4157</v>
      </c>
    </row>
    <row r="2" spans="1:1" x14ac:dyDescent="0.25">
      <c r="A2">
        <v>0</v>
      </c>
    </row>
    <row r="3" spans="1:1" x14ac:dyDescent="0.25">
      <c r="A3">
        <v>0</v>
      </c>
    </row>
    <row r="4" spans="1:1" x14ac:dyDescent="0.25">
      <c r="A4">
        <v>0</v>
      </c>
    </row>
    <row r="5" spans="1:1" x14ac:dyDescent="0.25">
      <c r="A5">
        <v>0</v>
      </c>
    </row>
    <row r="6" spans="1:1" x14ac:dyDescent="0.25">
      <c r="A6">
        <v>0</v>
      </c>
    </row>
    <row r="7" spans="1:1" x14ac:dyDescent="0.25">
      <c r="A7">
        <v>0</v>
      </c>
    </row>
    <row r="8" spans="1:1" x14ac:dyDescent="0.25">
      <c r="A8">
        <v>0</v>
      </c>
    </row>
    <row r="9" spans="1:1" x14ac:dyDescent="0.25">
      <c r="A9">
        <v>0</v>
      </c>
    </row>
    <row r="10" spans="1:1" x14ac:dyDescent="0.25">
      <c r="A10">
        <v>0</v>
      </c>
    </row>
    <row r="11" spans="1:1" x14ac:dyDescent="0.25">
      <c r="A11">
        <v>1</v>
      </c>
    </row>
    <row r="12" spans="1:1" x14ac:dyDescent="0.25">
      <c r="A12">
        <v>1</v>
      </c>
    </row>
    <row r="13" spans="1:1" x14ac:dyDescent="0.25">
      <c r="A13">
        <v>1</v>
      </c>
    </row>
    <row r="14" spans="1:1" x14ac:dyDescent="0.25">
      <c r="A14">
        <v>1</v>
      </c>
    </row>
    <row r="15" spans="1:1" x14ac:dyDescent="0.25">
      <c r="A15">
        <v>1</v>
      </c>
    </row>
    <row r="16" spans="1:1" x14ac:dyDescent="0.25">
      <c r="A16">
        <v>1</v>
      </c>
    </row>
    <row r="17" spans="1:1" x14ac:dyDescent="0.25">
      <c r="A17">
        <v>1</v>
      </c>
    </row>
    <row r="18" spans="1:1" x14ac:dyDescent="0.25">
      <c r="A18">
        <v>1</v>
      </c>
    </row>
    <row r="19" spans="1:1" x14ac:dyDescent="0.25">
      <c r="A19">
        <v>2</v>
      </c>
    </row>
    <row r="20" spans="1:1" x14ac:dyDescent="0.25">
      <c r="A20">
        <v>2</v>
      </c>
    </row>
    <row r="21" spans="1:1" x14ac:dyDescent="0.25">
      <c r="A21">
        <v>2</v>
      </c>
    </row>
    <row r="22" spans="1:1" x14ac:dyDescent="0.25">
      <c r="A22">
        <v>2</v>
      </c>
    </row>
    <row r="23" spans="1:1" x14ac:dyDescent="0.25">
      <c r="A23">
        <v>2</v>
      </c>
    </row>
    <row r="24" spans="1:1" x14ac:dyDescent="0.25">
      <c r="A24">
        <v>2</v>
      </c>
    </row>
    <row r="25" spans="1:1" x14ac:dyDescent="0.25">
      <c r="A25">
        <v>2</v>
      </c>
    </row>
    <row r="26" spans="1:1" x14ac:dyDescent="0.25">
      <c r="A26">
        <v>2</v>
      </c>
    </row>
    <row r="27" spans="1:1" x14ac:dyDescent="0.25">
      <c r="A27">
        <v>2</v>
      </c>
    </row>
    <row r="28" spans="1:1" x14ac:dyDescent="0.25">
      <c r="A28">
        <v>2</v>
      </c>
    </row>
    <row r="29" spans="1:1" x14ac:dyDescent="0.25">
      <c r="A29">
        <v>2</v>
      </c>
    </row>
    <row r="30" spans="1:1" x14ac:dyDescent="0.25">
      <c r="A30">
        <v>2</v>
      </c>
    </row>
    <row r="31" spans="1:1" x14ac:dyDescent="0.25">
      <c r="A31">
        <v>3</v>
      </c>
    </row>
    <row r="32" spans="1:1" x14ac:dyDescent="0.25">
      <c r="A32">
        <v>3</v>
      </c>
    </row>
    <row r="33" spans="1:1" x14ac:dyDescent="0.25">
      <c r="A33">
        <v>3</v>
      </c>
    </row>
    <row r="34" spans="1:1" x14ac:dyDescent="0.25">
      <c r="A34">
        <v>3</v>
      </c>
    </row>
    <row r="35" spans="1:1" x14ac:dyDescent="0.25">
      <c r="A35">
        <v>3</v>
      </c>
    </row>
    <row r="36" spans="1:1" x14ac:dyDescent="0.25">
      <c r="A36">
        <v>3</v>
      </c>
    </row>
    <row r="37" spans="1:1" x14ac:dyDescent="0.25">
      <c r="A37">
        <v>3</v>
      </c>
    </row>
    <row r="38" spans="1:1" x14ac:dyDescent="0.25">
      <c r="A38">
        <v>3</v>
      </c>
    </row>
    <row r="39" spans="1:1" x14ac:dyDescent="0.25">
      <c r="A39">
        <v>3</v>
      </c>
    </row>
    <row r="40" spans="1:1" x14ac:dyDescent="0.25">
      <c r="A40">
        <v>3</v>
      </c>
    </row>
    <row r="41" spans="1:1" x14ac:dyDescent="0.25">
      <c r="A41">
        <v>3</v>
      </c>
    </row>
    <row r="42" spans="1:1" x14ac:dyDescent="0.25">
      <c r="A42">
        <v>3</v>
      </c>
    </row>
    <row r="43" spans="1:1" x14ac:dyDescent="0.25">
      <c r="A43">
        <v>3</v>
      </c>
    </row>
    <row r="44" spans="1:1" x14ac:dyDescent="0.25">
      <c r="A44">
        <v>3</v>
      </c>
    </row>
    <row r="45" spans="1:1" x14ac:dyDescent="0.25">
      <c r="A45">
        <v>3</v>
      </c>
    </row>
    <row r="46" spans="1:1" x14ac:dyDescent="0.25">
      <c r="A46">
        <v>3</v>
      </c>
    </row>
    <row r="47" spans="1:1" x14ac:dyDescent="0.25">
      <c r="A47">
        <v>3</v>
      </c>
    </row>
    <row r="48" spans="1:1" x14ac:dyDescent="0.25">
      <c r="A48">
        <v>3</v>
      </c>
    </row>
    <row r="49" spans="1:1" x14ac:dyDescent="0.25">
      <c r="A49">
        <v>3</v>
      </c>
    </row>
    <row r="50" spans="1:1" x14ac:dyDescent="0.25">
      <c r="A50">
        <v>3</v>
      </c>
    </row>
    <row r="51" spans="1:1" x14ac:dyDescent="0.25">
      <c r="A51">
        <v>3</v>
      </c>
    </row>
    <row r="52" spans="1:1" x14ac:dyDescent="0.25">
      <c r="A52">
        <v>4</v>
      </c>
    </row>
    <row r="53" spans="1:1" x14ac:dyDescent="0.25">
      <c r="A53">
        <v>4</v>
      </c>
    </row>
    <row r="54" spans="1:1" x14ac:dyDescent="0.25">
      <c r="A54">
        <v>4</v>
      </c>
    </row>
    <row r="55" spans="1:1" x14ac:dyDescent="0.25">
      <c r="A55">
        <v>4</v>
      </c>
    </row>
    <row r="56" spans="1:1" x14ac:dyDescent="0.25">
      <c r="A56">
        <v>4</v>
      </c>
    </row>
    <row r="57" spans="1:1" x14ac:dyDescent="0.25">
      <c r="A57">
        <v>4</v>
      </c>
    </row>
    <row r="58" spans="1:1" x14ac:dyDescent="0.25">
      <c r="A58">
        <v>4</v>
      </c>
    </row>
    <row r="59" spans="1:1" x14ac:dyDescent="0.25">
      <c r="A59">
        <v>4</v>
      </c>
    </row>
    <row r="60" spans="1:1" x14ac:dyDescent="0.25">
      <c r="A60">
        <v>4</v>
      </c>
    </row>
    <row r="61" spans="1:1" x14ac:dyDescent="0.25">
      <c r="A61">
        <v>4</v>
      </c>
    </row>
    <row r="62" spans="1:1" x14ac:dyDescent="0.25">
      <c r="A62">
        <v>4</v>
      </c>
    </row>
    <row r="63" spans="1:1" x14ac:dyDescent="0.25">
      <c r="A63">
        <v>4</v>
      </c>
    </row>
    <row r="64" spans="1:1" x14ac:dyDescent="0.25">
      <c r="A64">
        <v>4</v>
      </c>
    </row>
    <row r="65" spans="1:1" x14ac:dyDescent="0.25">
      <c r="A65">
        <v>4</v>
      </c>
    </row>
    <row r="66" spans="1:1" x14ac:dyDescent="0.25">
      <c r="A66">
        <v>4</v>
      </c>
    </row>
    <row r="67" spans="1:1" x14ac:dyDescent="0.25">
      <c r="A67">
        <v>4</v>
      </c>
    </row>
    <row r="68" spans="1:1" x14ac:dyDescent="0.25">
      <c r="A68">
        <v>5</v>
      </c>
    </row>
    <row r="69" spans="1:1" x14ac:dyDescent="0.25">
      <c r="A69">
        <v>5</v>
      </c>
    </row>
    <row r="70" spans="1:1" x14ac:dyDescent="0.25">
      <c r="A70">
        <v>5</v>
      </c>
    </row>
    <row r="71" spans="1:1" x14ac:dyDescent="0.25">
      <c r="A71">
        <v>5</v>
      </c>
    </row>
    <row r="72" spans="1:1" x14ac:dyDescent="0.25">
      <c r="A72">
        <v>5</v>
      </c>
    </row>
    <row r="73" spans="1:1" x14ac:dyDescent="0.25">
      <c r="A73">
        <v>5</v>
      </c>
    </row>
    <row r="74" spans="1:1" x14ac:dyDescent="0.25">
      <c r="A74">
        <v>5</v>
      </c>
    </row>
    <row r="75" spans="1:1" x14ac:dyDescent="0.25">
      <c r="A75">
        <v>5</v>
      </c>
    </row>
    <row r="76" spans="1:1" x14ac:dyDescent="0.25">
      <c r="A76">
        <v>5</v>
      </c>
    </row>
    <row r="77" spans="1:1" x14ac:dyDescent="0.25">
      <c r="A77">
        <v>5</v>
      </c>
    </row>
    <row r="78" spans="1:1" x14ac:dyDescent="0.25">
      <c r="A78">
        <v>5</v>
      </c>
    </row>
    <row r="79" spans="1:1" x14ac:dyDescent="0.25">
      <c r="A79">
        <v>6</v>
      </c>
    </row>
    <row r="80" spans="1:1" x14ac:dyDescent="0.25">
      <c r="A80">
        <v>6</v>
      </c>
    </row>
    <row r="81" spans="1:1" x14ac:dyDescent="0.25">
      <c r="A81">
        <v>6</v>
      </c>
    </row>
    <row r="82" spans="1:1" x14ac:dyDescent="0.25">
      <c r="A82">
        <v>6</v>
      </c>
    </row>
    <row r="83" spans="1:1" x14ac:dyDescent="0.25">
      <c r="A83">
        <v>6</v>
      </c>
    </row>
    <row r="84" spans="1:1" x14ac:dyDescent="0.25">
      <c r="A84">
        <v>6</v>
      </c>
    </row>
    <row r="85" spans="1:1" x14ac:dyDescent="0.25">
      <c r="A85">
        <v>6</v>
      </c>
    </row>
    <row r="86" spans="1:1" x14ac:dyDescent="0.25">
      <c r="A86">
        <v>6</v>
      </c>
    </row>
    <row r="87" spans="1:1" x14ac:dyDescent="0.25">
      <c r="A87">
        <v>6</v>
      </c>
    </row>
    <row r="88" spans="1:1" x14ac:dyDescent="0.25">
      <c r="A88">
        <v>6</v>
      </c>
    </row>
    <row r="89" spans="1:1" x14ac:dyDescent="0.25">
      <c r="A89">
        <v>6</v>
      </c>
    </row>
    <row r="90" spans="1:1" x14ac:dyDescent="0.25">
      <c r="A90">
        <v>6</v>
      </c>
    </row>
    <row r="91" spans="1:1" x14ac:dyDescent="0.25">
      <c r="A91">
        <v>6</v>
      </c>
    </row>
    <row r="92" spans="1:1" x14ac:dyDescent="0.25">
      <c r="A92">
        <v>6</v>
      </c>
    </row>
    <row r="93" spans="1:1" x14ac:dyDescent="0.25">
      <c r="A93">
        <v>6</v>
      </c>
    </row>
    <row r="94" spans="1:1" x14ac:dyDescent="0.25">
      <c r="A94">
        <v>6</v>
      </c>
    </row>
    <row r="95" spans="1:1" x14ac:dyDescent="0.25">
      <c r="A95">
        <v>7</v>
      </c>
    </row>
    <row r="96" spans="1:1" x14ac:dyDescent="0.25">
      <c r="A96">
        <v>7</v>
      </c>
    </row>
    <row r="97" spans="1:1" x14ac:dyDescent="0.25">
      <c r="A97">
        <v>7</v>
      </c>
    </row>
    <row r="98" spans="1:1" x14ac:dyDescent="0.25">
      <c r="A98">
        <v>7</v>
      </c>
    </row>
    <row r="99" spans="1:1" x14ac:dyDescent="0.25">
      <c r="A99">
        <v>7</v>
      </c>
    </row>
    <row r="100" spans="1:1" x14ac:dyDescent="0.25">
      <c r="A100">
        <v>7</v>
      </c>
    </row>
    <row r="101" spans="1:1" x14ac:dyDescent="0.25">
      <c r="A101">
        <v>7</v>
      </c>
    </row>
    <row r="102" spans="1:1" x14ac:dyDescent="0.25">
      <c r="A102">
        <v>7</v>
      </c>
    </row>
    <row r="103" spans="1:1" x14ac:dyDescent="0.25">
      <c r="A103">
        <v>7</v>
      </c>
    </row>
    <row r="104" spans="1:1" x14ac:dyDescent="0.25">
      <c r="A104">
        <v>7</v>
      </c>
    </row>
    <row r="105" spans="1:1" x14ac:dyDescent="0.25">
      <c r="A105">
        <v>7</v>
      </c>
    </row>
    <row r="106" spans="1:1" x14ac:dyDescent="0.25">
      <c r="A106">
        <v>7</v>
      </c>
    </row>
    <row r="107" spans="1:1" x14ac:dyDescent="0.25">
      <c r="A107">
        <v>7</v>
      </c>
    </row>
    <row r="108" spans="1:1" x14ac:dyDescent="0.25">
      <c r="A108">
        <v>7</v>
      </c>
    </row>
    <row r="109" spans="1:1" x14ac:dyDescent="0.25">
      <c r="A109">
        <v>7</v>
      </c>
    </row>
    <row r="110" spans="1:1" x14ac:dyDescent="0.25">
      <c r="A110">
        <v>7</v>
      </c>
    </row>
    <row r="111" spans="1:1" x14ac:dyDescent="0.25">
      <c r="A111">
        <v>7</v>
      </c>
    </row>
    <row r="112" spans="1:1" x14ac:dyDescent="0.25">
      <c r="A112">
        <v>7</v>
      </c>
    </row>
    <row r="113" spans="1:1" x14ac:dyDescent="0.25">
      <c r="A113">
        <v>7</v>
      </c>
    </row>
    <row r="114" spans="1:1" x14ac:dyDescent="0.25">
      <c r="A114">
        <v>7</v>
      </c>
    </row>
    <row r="115" spans="1:1" x14ac:dyDescent="0.25">
      <c r="A115">
        <v>7</v>
      </c>
    </row>
    <row r="116" spans="1:1" x14ac:dyDescent="0.25">
      <c r="A116">
        <v>8</v>
      </c>
    </row>
    <row r="117" spans="1:1" x14ac:dyDescent="0.25">
      <c r="A117">
        <v>8</v>
      </c>
    </row>
    <row r="118" spans="1:1" x14ac:dyDescent="0.25">
      <c r="A118">
        <v>8</v>
      </c>
    </row>
    <row r="119" spans="1:1" x14ac:dyDescent="0.25">
      <c r="A119">
        <v>8</v>
      </c>
    </row>
    <row r="120" spans="1:1" x14ac:dyDescent="0.25">
      <c r="A120">
        <v>8</v>
      </c>
    </row>
    <row r="121" spans="1:1" x14ac:dyDescent="0.25">
      <c r="A121">
        <v>8</v>
      </c>
    </row>
    <row r="122" spans="1:1" x14ac:dyDescent="0.25">
      <c r="A122">
        <v>8</v>
      </c>
    </row>
    <row r="123" spans="1:1" x14ac:dyDescent="0.25">
      <c r="A123">
        <v>8</v>
      </c>
    </row>
    <row r="124" spans="1:1" x14ac:dyDescent="0.25">
      <c r="A124">
        <v>8</v>
      </c>
    </row>
    <row r="125" spans="1:1" x14ac:dyDescent="0.25">
      <c r="A125">
        <v>8</v>
      </c>
    </row>
    <row r="126" spans="1:1" x14ac:dyDescent="0.25">
      <c r="A126">
        <v>8</v>
      </c>
    </row>
    <row r="127" spans="1:1" x14ac:dyDescent="0.25">
      <c r="A127">
        <v>8</v>
      </c>
    </row>
    <row r="128" spans="1:1" x14ac:dyDescent="0.25">
      <c r="A128">
        <v>8</v>
      </c>
    </row>
    <row r="129" spans="1:1" x14ac:dyDescent="0.25">
      <c r="A129">
        <v>8</v>
      </c>
    </row>
    <row r="130" spans="1:1" x14ac:dyDescent="0.25">
      <c r="A130">
        <v>8</v>
      </c>
    </row>
    <row r="131" spans="1:1" x14ac:dyDescent="0.25">
      <c r="A131">
        <v>8</v>
      </c>
    </row>
    <row r="132" spans="1:1" x14ac:dyDescent="0.25">
      <c r="A132">
        <v>8</v>
      </c>
    </row>
    <row r="133" spans="1:1" x14ac:dyDescent="0.25">
      <c r="A133">
        <v>8</v>
      </c>
    </row>
    <row r="134" spans="1:1" x14ac:dyDescent="0.25">
      <c r="A134">
        <v>9</v>
      </c>
    </row>
    <row r="135" spans="1:1" x14ac:dyDescent="0.25">
      <c r="A135">
        <v>9</v>
      </c>
    </row>
    <row r="136" spans="1:1" x14ac:dyDescent="0.25">
      <c r="A136">
        <v>9</v>
      </c>
    </row>
    <row r="137" spans="1:1" x14ac:dyDescent="0.25">
      <c r="A137">
        <v>9</v>
      </c>
    </row>
    <row r="138" spans="1:1" x14ac:dyDescent="0.25">
      <c r="A138">
        <v>9</v>
      </c>
    </row>
    <row r="139" spans="1:1" x14ac:dyDescent="0.25">
      <c r="A139">
        <v>9</v>
      </c>
    </row>
    <row r="140" spans="1:1" x14ac:dyDescent="0.25">
      <c r="A140">
        <v>9</v>
      </c>
    </row>
    <row r="141" spans="1:1" x14ac:dyDescent="0.25">
      <c r="A141">
        <v>9</v>
      </c>
    </row>
    <row r="142" spans="1:1" x14ac:dyDescent="0.25">
      <c r="A142">
        <v>9</v>
      </c>
    </row>
    <row r="143" spans="1:1" x14ac:dyDescent="0.25">
      <c r="A143">
        <v>9</v>
      </c>
    </row>
    <row r="144" spans="1:1" x14ac:dyDescent="0.25">
      <c r="A144">
        <v>9</v>
      </c>
    </row>
    <row r="145" spans="1:1" x14ac:dyDescent="0.25">
      <c r="A145">
        <v>9</v>
      </c>
    </row>
    <row r="146" spans="1:1" x14ac:dyDescent="0.25">
      <c r="A146">
        <v>9</v>
      </c>
    </row>
    <row r="147" spans="1:1" x14ac:dyDescent="0.25">
      <c r="A147">
        <v>9</v>
      </c>
    </row>
    <row r="148" spans="1:1" x14ac:dyDescent="0.25">
      <c r="A148">
        <v>9</v>
      </c>
    </row>
    <row r="149" spans="1:1" x14ac:dyDescent="0.25">
      <c r="A149">
        <v>9</v>
      </c>
    </row>
    <row r="150" spans="1:1" x14ac:dyDescent="0.25">
      <c r="A150">
        <v>9</v>
      </c>
    </row>
    <row r="151" spans="1:1" x14ac:dyDescent="0.25">
      <c r="A151">
        <v>10</v>
      </c>
    </row>
    <row r="152" spans="1:1" x14ac:dyDescent="0.25">
      <c r="A152">
        <v>10</v>
      </c>
    </row>
    <row r="153" spans="1:1" x14ac:dyDescent="0.25">
      <c r="A153">
        <v>10</v>
      </c>
    </row>
    <row r="154" spans="1:1" x14ac:dyDescent="0.25">
      <c r="A154">
        <v>10</v>
      </c>
    </row>
    <row r="155" spans="1:1" x14ac:dyDescent="0.25">
      <c r="A155">
        <v>10</v>
      </c>
    </row>
    <row r="156" spans="1:1" x14ac:dyDescent="0.25">
      <c r="A156">
        <v>10</v>
      </c>
    </row>
    <row r="157" spans="1:1" x14ac:dyDescent="0.25">
      <c r="A157">
        <v>10</v>
      </c>
    </row>
    <row r="158" spans="1:1" x14ac:dyDescent="0.25">
      <c r="A158">
        <v>10</v>
      </c>
    </row>
    <row r="159" spans="1:1" x14ac:dyDescent="0.25">
      <c r="A159">
        <v>10</v>
      </c>
    </row>
    <row r="160" spans="1:1" x14ac:dyDescent="0.25">
      <c r="A160">
        <v>10</v>
      </c>
    </row>
    <row r="161" spans="1:1" x14ac:dyDescent="0.25">
      <c r="A161">
        <v>10</v>
      </c>
    </row>
    <row r="162" spans="1:1" x14ac:dyDescent="0.25">
      <c r="A162">
        <v>10</v>
      </c>
    </row>
    <row r="163" spans="1:1" x14ac:dyDescent="0.25">
      <c r="A163">
        <v>10</v>
      </c>
    </row>
    <row r="164" spans="1:1" x14ac:dyDescent="0.25">
      <c r="A164">
        <v>10</v>
      </c>
    </row>
    <row r="165" spans="1:1" x14ac:dyDescent="0.25">
      <c r="A165">
        <v>11</v>
      </c>
    </row>
    <row r="166" spans="1:1" x14ac:dyDescent="0.25">
      <c r="A166">
        <v>11</v>
      </c>
    </row>
    <row r="167" spans="1:1" x14ac:dyDescent="0.25">
      <c r="A167">
        <v>11</v>
      </c>
    </row>
    <row r="168" spans="1:1" x14ac:dyDescent="0.25">
      <c r="A168">
        <v>11</v>
      </c>
    </row>
    <row r="169" spans="1:1" x14ac:dyDescent="0.25">
      <c r="A169">
        <v>11</v>
      </c>
    </row>
    <row r="170" spans="1:1" x14ac:dyDescent="0.25">
      <c r="A170">
        <v>11</v>
      </c>
    </row>
    <row r="171" spans="1:1" x14ac:dyDescent="0.25">
      <c r="A171">
        <v>11</v>
      </c>
    </row>
    <row r="172" spans="1:1" x14ac:dyDescent="0.25">
      <c r="A172">
        <v>11</v>
      </c>
    </row>
    <row r="173" spans="1:1" x14ac:dyDescent="0.25">
      <c r="A173">
        <v>11</v>
      </c>
    </row>
    <row r="174" spans="1:1" x14ac:dyDescent="0.25">
      <c r="A174">
        <v>11</v>
      </c>
    </row>
    <row r="175" spans="1:1" x14ac:dyDescent="0.25">
      <c r="A175">
        <v>11</v>
      </c>
    </row>
    <row r="176" spans="1:1" x14ac:dyDescent="0.25">
      <c r="A176">
        <v>11</v>
      </c>
    </row>
    <row r="177" spans="1:1" x14ac:dyDescent="0.25">
      <c r="A177">
        <v>11</v>
      </c>
    </row>
    <row r="178" spans="1:1" x14ac:dyDescent="0.25">
      <c r="A178">
        <v>11</v>
      </c>
    </row>
    <row r="179" spans="1:1" x14ac:dyDescent="0.25">
      <c r="A179">
        <v>12</v>
      </c>
    </row>
    <row r="180" spans="1:1" x14ac:dyDescent="0.25">
      <c r="A180">
        <v>12</v>
      </c>
    </row>
    <row r="181" spans="1:1" x14ac:dyDescent="0.25">
      <c r="A181">
        <v>12</v>
      </c>
    </row>
    <row r="182" spans="1:1" x14ac:dyDescent="0.25">
      <c r="A182">
        <v>12</v>
      </c>
    </row>
    <row r="183" spans="1:1" x14ac:dyDescent="0.25">
      <c r="A183">
        <v>12</v>
      </c>
    </row>
    <row r="184" spans="1:1" x14ac:dyDescent="0.25">
      <c r="A184">
        <v>12</v>
      </c>
    </row>
    <row r="185" spans="1:1" x14ac:dyDescent="0.25">
      <c r="A185">
        <v>12</v>
      </c>
    </row>
    <row r="186" spans="1:1" x14ac:dyDescent="0.25">
      <c r="A186">
        <v>12</v>
      </c>
    </row>
    <row r="187" spans="1:1" x14ac:dyDescent="0.25">
      <c r="A187">
        <v>12</v>
      </c>
    </row>
    <row r="188" spans="1:1" x14ac:dyDescent="0.25">
      <c r="A188">
        <v>12</v>
      </c>
    </row>
    <row r="189" spans="1:1" x14ac:dyDescent="0.25">
      <c r="A189">
        <v>12</v>
      </c>
    </row>
    <row r="190" spans="1:1" x14ac:dyDescent="0.25">
      <c r="A190">
        <v>12</v>
      </c>
    </row>
    <row r="191" spans="1:1" x14ac:dyDescent="0.25">
      <c r="A191">
        <v>12</v>
      </c>
    </row>
    <row r="192" spans="1:1" x14ac:dyDescent="0.25">
      <c r="A192">
        <v>13</v>
      </c>
    </row>
    <row r="193" spans="1:1" x14ac:dyDescent="0.25">
      <c r="A193">
        <v>13</v>
      </c>
    </row>
    <row r="194" spans="1:1" x14ac:dyDescent="0.25">
      <c r="A194">
        <v>13</v>
      </c>
    </row>
    <row r="195" spans="1:1" x14ac:dyDescent="0.25">
      <c r="A195">
        <v>13</v>
      </c>
    </row>
    <row r="196" spans="1:1" x14ac:dyDescent="0.25">
      <c r="A196">
        <v>13</v>
      </c>
    </row>
    <row r="197" spans="1:1" x14ac:dyDescent="0.25">
      <c r="A197">
        <v>13</v>
      </c>
    </row>
    <row r="198" spans="1:1" x14ac:dyDescent="0.25">
      <c r="A198">
        <v>13</v>
      </c>
    </row>
    <row r="199" spans="1:1" x14ac:dyDescent="0.25">
      <c r="A199">
        <v>13</v>
      </c>
    </row>
    <row r="200" spans="1:1" x14ac:dyDescent="0.25">
      <c r="A200">
        <v>13</v>
      </c>
    </row>
    <row r="201" spans="1:1" x14ac:dyDescent="0.25">
      <c r="A201">
        <v>13</v>
      </c>
    </row>
    <row r="202" spans="1:1" x14ac:dyDescent="0.25">
      <c r="A202">
        <v>13</v>
      </c>
    </row>
    <row r="203" spans="1:1" x14ac:dyDescent="0.25">
      <c r="A203">
        <v>13</v>
      </c>
    </row>
    <row r="204" spans="1:1" x14ac:dyDescent="0.25">
      <c r="A204">
        <v>13</v>
      </c>
    </row>
    <row r="205" spans="1:1" x14ac:dyDescent="0.25">
      <c r="A205">
        <v>13</v>
      </c>
    </row>
    <row r="206" spans="1:1" x14ac:dyDescent="0.25">
      <c r="A206">
        <v>13</v>
      </c>
    </row>
    <row r="207" spans="1:1" x14ac:dyDescent="0.25">
      <c r="A207">
        <v>13</v>
      </c>
    </row>
    <row r="208" spans="1:1" x14ac:dyDescent="0.25">
      <c r="A208">
        <v>13</v>
      </c>
    </row>
    <row r="209" spans="1:1" x14ac:dyDescent="0.25">
      <c r="A209">
        <v>13</v>
      </c>
    </row>
    <row r="210" spans="1:1" x14ac:dyDescent="0.25">
      <c r="A210">
        <v>13</v>
      </c>
    </row>
    <row r="211" spans="1:1" x14ac:dyDescent="0.25">
      <c r="A211">
        <v>14</v>
      </c>
    </row>
    <row r="212" spans="1:1" x14ac:dyDescent="0.25">
      <c r="A212">
        <v>14</v>
      </c>
    </row>
    <row r="213" spans="1:1" x14ac:dyDescent="0.25">
      <c r="A213">
        <v>14</v>
      </c>
    </row>
    <row r="214" spans="1:1" x14ac:dyDescent="0.25">
      <c r="A214">
        <v>14</v>
      </c>
    </row>
    <row r="215" spans="1:1" x14ac:dyDescent="0.25">
      <c r="A215">
        <v>14</v>
      </c>
    </row>
    <row r="216" spans="1:1" x14ac:dyDescent="0.25">
      <c r="A216">
        <v>14</v>
      </c>
    </row>
    <row r="217" spans="1:1" x14ac:dyDescent="0.25">
      <c r="A217">
        <v>14</v>
      </c>
    </row>
    <row r="218" spans="1:1" x14ac:dyDescent="0.25">
      <c r="A218">
        <v>14</v>
      </c>
    </row>
    <row r="219" spans="1:1" x14ac:dyDescent="0.25">
      <c r="A219">
        <v>14</v>
      </c>
    </row>
    <row r="220" spans="1:1" x14ac:dyDescent="0.25">
      <c r="A220">
        <v>15</v>
      </c>
    </row>
    <row r="221" spans="1:1" x14ac:dyDescent="0.25">
      <c r="A221">
        <v>15</v>
      </c>
    </row>
    <row r="222" spans="1:1" x14ac:dyDescent="0.25">
      <c r="A222">
        <v>15</v>
      </c>
    </row>
    <row r="223" spans="1:1" x14ac:dyDescent="0.25">
      <c r="A223">
        <v>15</v>
      </c>
    </row>
    <row r="224" spans="1:1" x14ac:dyDescent="0.25">
      <c r="A224">
        <v>15</v>
      </c>
    </row>
    <row r="225" spans="1:1" x14ac:dyDescent="0.25">
      <c r="A225">
        <v>15</v>
      </c>
    </row>
    <row r="226" spans="1:1" x14ac:dyDescent="0.25">
      <c r="A226">
        <v>15</v>
      </c>
    </row>
    <row r="227" spans="1:1" x14ac:dyDescent="0.25">
      <c r="A227">
        <v>15</v>
      </c>
    </row>
    <row r="228" spans="1:1" x14ac:dyDescent="0.25">
      <c r="A228">
        <v>15</v>
      </c>
    </row>
    <row r="229" spans="1:1" x14ac:dyDescent="0.25">
      <c r="A229">
        <v>15</v>
      </c>
    </row>
    <row r="230" spans="1:1" x14ac:dyDescent="0.25">
      <c r="A230">
        <v>15</v>
      </c>
    </row>
    <row r="231" spans="1:1" x14ac:dyDescent="0.25">
      <c r="A231">
        <v>16</v>
      </c>
    </row>
    <row r="232" spans="1:1" x14ac:dyDescent="0.25">
      <c r="A232">
        <v>16</v>
      </c>
    </row>
    <row r="233" spans="1:1" x14ac:dyDescent="0.25">
      <c r="A233">
        <v>16</v>
      </c>
    </row>
    <row r="234" spans="1:1" x14ac:dyDescent="0.25">
      <c r="A234">
        <v>16</v>
      </c>
    </row>
    <row r="235" spans="1:1" x14ac:dyDescent="0.25">
      <c r="A235">
        <v>16</v>
      </c>
    </row>
    <row r="236" spans="1:1" x14ac:dyDescent="0.25">
      <c r="A236">
        <v>16</v>
      </c>
    </row>
    <row r="237" spans="1:1" x14ac:dyDescent="0.25">
      <c r="A237">
        <v>16</v>
      </c>
    </row>
    <row r="238" spans="1:1" x14ac:dyDescent="0.25">
      <c r="A238">
        <v>16</v>
      </c>
    </row>
    <row r="239" spans="1:1" x14ac:dyDescent="0.25">
      <c r="A239">
        <v>16</v>
      </c>
    </row>
    <row r="240" spans="1:1" x14ac:dyDescent="0.25">
      <c r="A240">
        <v>16</v>
      </c>
    </row>
    <row r="241" spans="1:1" x14ac:dyDescent="0.25">
      <c r="A241">
        <v>16</v>
      </c>
    </row>
    <row r="242" spans="1:1" x14ac:dyDescent="0.25">
      <c r="A242">
        <v>16</v>
      </c>
    </row>
    <row r="243" spans="1:1" x14ac:dyDescent="0.25">
      <c r="A243">
        <v>16</v>
      </c>
    </row>
    <row r="244" spans="1:1" x14ac:dyDescent="0.25">
      <c r="A244">
        <v>16</v>
      </c>
    </row>
    <row r="245" spans="1:1" x14ac:dyDescent="0.25">
      <c r="A245">
        <v>16</v>
      </c>
    </row>
    <row r="246" spans="1:1" x14ac:dyDescent="0.25">
      <c r="A246">
        <v>17</v>
      </c>
    </row>
    <row r="247" spans="1:1" x14ac:dyDescent="0.25">
      <c r="A247">
        <v>17</v>
      </c>
    </row>
    <row r="248" spans="1:1" x14ac:dyDescent="0.25">
      <c r="A248">
        <v>17</v>
      </c>
    </row>
    <row r="249" spans="1:1" x14ac:dyDescent="0.25">
      <c r="A249">
        <v>17</v>
      </c>
    </row>
    <row r="250" spans="1:1" x14ac:dyDescent="0.25">
      <c r="A250">
        <v>17</v>
      </c>
    </row>
    <row r="251" spans="1:1" x14ac:dyDescent="0.25">
      <c r="A251">
        <v>17</v>
      </c>
    </row>
    <row r="252" spans="1:1" x14ac:dyDescent="0.25">
      <c r="A252">
        <v>17</v>
      </c>
    </row>
    <row r="253" spans="1:1" x14ac:dyDescent="0.25">
      <c r="A253">
        <v>17</v>
      </c>
    </row>
    <row r="254" spans="1:1" x14ac:dyDescent="0.25">
      <c r="A254">
        <v>17</v>
      </c>
    </row>
    <row r="255" spans="1:1" x14ac:dyDescent="0.25">
      <c r="A255">
        <v>18</v>
      </c>
    </row>
    <row r="256" spans="1:1" x14ac:dyDescent="0.25">
      <c r="A256">
        <v>18</v>
      </c>
    </row>
    <row r="257" spans="1:1" x14ac:dyDescent="0.25">
      <c r="A257">
        <v>18</v>
      </c>
    </row>
    <row r="258" spans="1:1" x14ac:dyDescent="0.25">
      <c r="A258">
        <v>18</v>
      </c>
    </row>
    <row r="259" spans="1:1" x14ac:dyDescent="0.25">
      <c r="A259">
        <v>18</v>
      </c>
    </row>
    <row r="260" spans="1:1" x14ac:dyDescent="0.25">
      <c r="A260">
        <v>18</v>
      </c>
    </row>
    <row r="261" spans="1:1" x14ac:dyDescent="0.25">
      <c r="A261">
        <v>18</v>
      </c>
    </row>
    <row r="262" spans="1:1" x14ac:dyDescent="0.25">
      <c r="A262">
        <v>18</v>
      </c>
    </row>
    <row r="263" spans="1:1" x14ac:dyDescent="0.25">
      <c r="A263">
        <v>18</v>
      </c>
    </row>
    <row r="264" spans="1:1" x14ac:dyDescent="0.25">
      <c r="A264">
        <v>18</v>
      </c>
    </row>
    <row r="265" spans="1:1" x14ac:dyDescent="0.25">
      <c r="A265">
        <v>18</v>
      </c>
    </row>
    <row r="266" spans="1:1" x14ac:dyDescent="0.25">
      <c r="A266">
        <v>18</v>
      </c>
    </row>
    <row r="267" spans="1:1" x14ac:dyDescent="0.25">
      <c r="A267">
        <v>18</v>
      </c>
    </row>
    <row r="268" spans="1:1" x14ac:dyDescent="0.25">
      <c r="A268">
        <v>19</v>
      </c>
    </row>
    <row r="269" spans="1:1" x14ac:dyDescent="0.25">
      <c r="A269">
        <v>19</v>
      </c>
    </row>
    <row r="270" spans="1:1" x14ac:dyDescent="0.25">
      <c r="A270">
        <v>19</v>
      </c>
    </row>
    <row r="271" spans="1:1" x14ac:dyDescent="0.25">
      <c r="A271">
        <v>19</v>
      </c>
    </row>
    <row r="272" spans="1:1" x14ac:dyDescent="0.25">
      <c r="A272">
        <v>19</v>
      </c>
    </row>
    <row r="273" spans="1:1" x14ac:dyDescent="0.25">
      <c r="A273">
        <v>19</v>
      </c>
    </row>
    <row r="274" spans="1:1" x14ac:dyDescent="0.25">
      <c r="A274">
        <v>19</v>
      </c>
    </row>
    <row r="275" spans="1:1" x14ac:dyDescent="0.25">
      <c r="A275">
        <v>19</v>
      </c>
    </row>
    <row r="276" spans="1:1" x14ac:dyDescent="0.25">
      <c r="A276">
        <v>19</v>
      </c>
    </row>
    <row r="277" spans="1:1" x14ac:dyDescent="0.25">
      <c r="A277">
        <v>19</v>
      </c>
    </row>
    <row r="278" spans="1:1" x14ac:dyDescent="0.25">
      <c r="A278">
        <v>19</v>
      </c>
    </row>
    <row r="279" spans="1:1" x14ac:dyDescent="0.25">
      <c r="A279">
        <v>19</v>
      </c>
    </row>
    <row r="280" spans="1:1" x14ac:dyDescent="0.25">
      <c r="A280">
        <v>19</v>
      </c>
    </row>
    <row r="281" spans="1:1" x14ac:dyDescent="0.25">
      <c r="A281">
        <v>20</v>
      </c>
    </row>
    <row r="282" spans="1:1" x14ac:dyDescent="0.25">
      <c r="A282">
        <v>20</v>
      </c>
    </row>
    <row r="283" spans="1:1" x14ac:dyDescent="0.25">
      <c r="A283">
        <v>20</v>
      </c>
    </row>
    <row r="284" spans="1:1" x14ac:dyDescent="0.25">
      <c r="A284">
        <v>20</v>
      </c>
    </row>
    <row r="285" spans="1:1" x14ac:dyDescent="0.25">
      <c r="A285">
        <v>20</v>
      </c>
    </row>
    <row r="286" spans="1:1" x14ac:dyDescent="0.25">
      <c r="A286">
        <v>20</v>
      </c>
    </row>
    <row r="287" spans="1:1" x14ac:dyDescent="0.25">
      <c r="A287">
        <v>20</v>
      </c>
    </row>
    <row r="288" spans="1:1" x14ac:dyDescent="0.25">
      <c r="A288">
        <v>20</v>
      </c>
    </row>
    <row r="289" spans="1:1" x14ac:dyDescent="0.25">
      <c r="A289">
        <v>20</v>
      </c>
    </row>
    <row r="290" spans="1:1" x14ac:dyDescent="0.25">
      <c r="A290">
        <v>20</v>
      </c>
    </row>
    <row r="291" spans="1:1" x14ac:dyDescent="0.25">
      <c r="A291">
        <v>20</v>
      </c>
    </row>
    <row r="292" spans="1:1" x14ac:dyDescent="0.25">
      <c r="A292">
        <v>20</v>
      </c>
    </row>
    <row r="293" spans="1:1" x14ac:dyDescent="0.25">
      <c r="A293">
        <v>20</v>
      </c>
    </row>
    <row r="294" spans="1:1" x14ac:dyDescent="0.25">
      <c r="A294">
        <v>21</v>
      </c>
    </row>
    <row r="295" spans="1:1" x14ac:dyDescent="0.25">
      <c r="A295">
        <v>21</v>
      </c>
    </row>
    <row r="296" spans="1:1" x14ac:dyDescent="0.25">
      <c r="A296">
        <v>21</v>
      </c>
    </row>
    <row r="297" spans="1:1" x14ac:dyDescent="0.25">
      <c r="A297">
        <v>21</v>
      </c>
    </row>
    <row r="298" spans="1:1" x14ac:dyDescent="0.25">
      <c r="A298">
        <v>21</v>
      </c>
    </row>
    <row r="299" spans="1:1" x14ac:dyDescent="0.25">
      <c r="A299">
        <v>21</v>
      </c>
    </row>
    <row r="300" spans="1:1" x14ac:dyDescent="0.25">
      <c r="A300">
        <v>21</v>
      </c>
    </row>
    <row r="301" spans="1:1" x14ac:dyDescent="0.25">
      <c r="A301">
        <v>21</v>
      </c>
    </row>
    <row r="302" spans="1:1" x14ac:dyDescent="0.25">
      <c r="A302">
        <v>21</v>
      </c>
    </row>
    <row r="303" spans="1:1" x14ac:dyDescent="0.25">
      <c r="A303">
        <v>21</v>
      </c>
    </row>
    <row r="304" spans="1:1" x14ac:dyDescent="0.25">
      <c r="A304">
        <v>21</v>
      </c>
    </row>
    <row r="305" spans="1:1" x14ac:dyDescent="0.25">
      <c r="A305">
        <v>21</v>
      </c>
    </row>
    <row r="306" spans="1:1" x14ac:dyDescent="0.25">
      <c r="A306">
        <v>21</v>
      </c>
    </row>
    <row r="307" spans="1:1" x14ac:dyDescent="0.25">
      <c r="A307">
        <v>21</v>
      </c>
    </row>
    <row r="308" spans="1:1" x14ac:dyDescent="0.25">
      <c r="A308">
        <v>21</v>
      </c>
    </row>
    <row r="309" spans="1:1" x14ac:dyDescent="0.25">
      <c r="A309">
        <v>22</v>
      </c>
    </row>
    <row r="310" spans="1:1" x14ac:dyDescent="0.25">
      <c r="A310">
        <v>22</v>
      </c>
    </row>
    <row r="311" spans="1:1" x14ac:dyDescent="0.25">
      <c r="A311">
        <v>22</v>
      </c>
    </row>
    <row r="312" spans="1:1" x14ac:dyDescent="0.25">
      <c r="A312">
        <v>22</v>
      </c>
    </row>
    <row r="313" spans="1:1" x14ac:dyDescent="0.25">
      <c r="A313">
        <v>22</v>
      </c>
    </row>
    <row r="314" spans="1:1" x14ac:dyDescent="0.25">
      <c r="A314">
        <v>22</v>
      </c>
    </row>
    <row r="315" spans="1:1" x14ac:dyDescent="0.25">
      <c r="A315">
        <v>22</v>
      </c>
    </row>
    <row r="316" spans="1:1" x14ac:dyDescent="0.25">
      <c r="A316">
        <v>22</v>
      </c>
    </row>
    <row r="317" spans="1:1" x14ac:dyDescent="0.25">
      <c r="A317">
        <v>22</v>
      </c>
    </row>
    <row r="318" spans="1:1" x14ac:dyDescent="0.25">
      <c r="A318">
        <v>22</v>
      </c>
    </row>
    <row r="319" spans="1:1" x14ac:dyDescent="0.25">
      <c r="A319">
        <v>22</v>
      </c>
    </row>
    <row r="320" spans="1:1" x14ac:dyDescent="0.25">
      <c r="A320">
        <v>23</v>
      </c>
    </row>
    <row r="321" spans="1:1" x14ac:dyDescent="0.25">
      <c r="A321">
        <v>23</v>
      </c>
    </row>
    <row r="322" spans="1:1" x14ac:dyDescent="0.25">
      <c r="A322">
        <v>23</v>
      </c>
    </row>
    <row r="323" spans="1:1" x14ac:dyDescent="0.25">
      <c r="A323">
        <v>23</v>
      </c>
    </row>
    <row r="324" spans="1:1" x14ac:dyDescent="0.25">
      <c r="A324">
        <v>23</v>
      </c>
    </row>
    <row r="325" spans="1:1" x14ac:dyDescent="0.25">
      <c r="A325">
        <v>23</v>
      </c>
    </row>
    <row r="326" spans="1:1" x14ac:dyDescent="0.25">
      <c r="A326">
        <v>23</v>
      </c>
    </row>
    <row r="327" spans="1:1" x14ac:dyDescent="0.25">
      <c r="A327">
        <v>23</v>
      </c>
    </row>
    <row r="328" spans="1:1" x14ac:dyDescent="0.25">
      <c r="A328">
        <v>23</v>
      </c>
    </row>
    <row r="329" spans="1:1" x14ac:dyDescent="0.25">
      <c r="A329">
        <v>23</v>
      </c>
    </row>
    <row r="330" spans="1:1" x14ac:dyDescent="0.25">
      <c r="A330">
        <v>23</v>
      </c>
    </row>
    <row r="331" spans="1:1" x14ac:dyDescent="0.25">
      <c r="A331">
        <v>23</v>
      </c>
    </row>
    <row r="332" spans="1:1" x14ac:dyDescent="0.25">
      <c r="A332">
        <v>23</v>
      </c>
    </row>
    <row r="333" spans="1:1" x14ac:dyDescent="0.25">
      <c r="A333">
        <v>23</v>
      </c>
    </row>
    <row r="334" spans="1:1" x14ac:dyDescent="0.25">
      <c r="A334">
        <v>23</v>
      </c>
    </row>
    <row r="335" spans="1:1" x14ac:dyDescent="0.25">
      <c r="A335">
        <v>23</v>
      </c>
    </row>
    <row r="336" spans="1:1" x14ac:dyDescent="0.25">
      <c r="A336">
        <v>23</v>
      </c>
    </row>
    <row r="337" spans="1:1" x14ac:dyDescent="0.25">
      <c r="A337">
        <v>24</v>
      </c>
    </row>
    <row r="338" spans="1:1" x14ac:dyDescent="0.25">
      <c r="A338">
        <v>24</v>
      </c>
    </row>
    <row r="339" spans="1:1" x14ac:dyDescent="0.25">
      <c r="A339">
        <v>24</v>
      </c>
    </row>
    <row r="340" spans="1:1" x14ac:dyDescent="0.25">
      <c r="A340">
        <v>24</v>
      </c>
    </row>
    <row r="341" spans="1:1" x14ac:dyDescent="0.25">
      <c r="A341">
        <v>24</v>
      </c>
    </row>
    <row r="342" spans="1:1" x14ac:dyDescent="0.25">
      <c r="A342">
        <v>24</v>
      </c>
    </row>
    <row r="343" spans="1:1" x14ac:dyDescent="0.25">
      <c r="A343">
        <v>24</v>
      </c>
    </row>
    <row r="344" spans="1:1" x14ac:dyDescent="0.25">
      <c r="A344">
        <v>24</v>
      </c>
    </row>
    <row r="345" spans="1:1" x14ac:dyDescent="0.25">
      <c r="A345">
        <v>24</v>
      </c>
    </row>
    <row r="346" spans="1:1" x14ac:dyDescent="0.25">
      <c r="A346">
        <v>24</v>
      </c>
    </row>
    <row r="347" spans="1:1" x14ac:dyDescent="0.25">
      <c r="A347">
        <v>24</v>
      </c>
    </row>
    <row r="348" spans="1:1" x14ac:dyDescent="0.25">
      <c r="A348">
        <v>24</v>
      </c>
    </row>
    <row r="349" spans="1:1" x14ac:dyDescent="0.25">
      <c r="A349">
        <v>24</v>
      </c>
    </row>
    <row r="350" spans="1:1" x14ac:dyDescent="0.25">
      <c r="A350">
        <v>24</v>
      </c>
    </row>
    <row r="351" spans="1:1" x14ac:dyDescent="0.25">
      <c r="A351">
        <v>25</v>
      </c>
    </row>
    <row r="352" spans="1:1" x14ac:dyDescent="0.25">
      <c r="A352">
        <v>25</v>
      </c>
    </row>
    <row r="353" spans="1:1" x14ac:dyDescent="0.25">
      <c r="A353">
        <v>25</v>
      </c>
    </row>
    <row r="354" spans="1:1" x14ac:dyDescent="0.25">
      <c r="A354">
        <v>25</v>
      </c>
    </row>
    <row r="355" spans="1:1" x14ac:dyDescent="0.25">
      <c r="A355">
        <v>25</v>
      </c>
    </row>
    <row r="356" spans="1:1" x14ac:dyDescent="0.25">
      <c r="A356">
        <v>25</v>
      </c>
    </row>
    <row r="357" spans="1:1" x14ac:dyDescent="0.25">
      <c r="A357">
        <v>25</v>
      </c>
    </row>
    <row r="358" spans="1:1" x14ac:dyDescent="0.25">
      <c r="A358">
        <v>25</v>
      </c>
    </row>
    <row r="359" spans="1:1" x14ac:dyDescent="0.25">
      <c r="A359">
        <v>25</v>
      </c>
    </row>
    <row r="360" spans="1:1" x14ac:dyDescent="0.25">
      <c r="A360">
        <v>25</v>
      </c>
    </row>
    <row r="361" spans="1:1" x14ac:dyDescent="0.25">
      <c r="A361">
        <v>25</v>
      </c>
    </row>
    <row r="362" spans="1:1" x14ac:dyDescent="0.25">
      <c r="A362">
        <v>25</v>
      </c>
    </row>
    <row r="363" spans="1:1" x14ac:dyDescent="0.25">
      <c r="A363">
        <v>25</v>
      </c>
    </row>
    <row r="364" spans="1:1" x14ac:dyDescent="0.25">
      <c r="A364">
        <v>25</v>
      </c>
    </row>
    <row r="365" spans="1:1" x14ac:dyDescent="0.25">
      <c r="A365">
        <v>25</v>
      </c>
    </row>
    <row r="366" spans="1:1" x14ac:dyDescent="0.25">
      <c r="A366">
        <v>25</v>
      </c>
    </row>
    <row r="367" spans="1:1" x14ac:dyDescent="0.25">
      <c r="A367">
        <v>26</v>
      </c>
    </row>
    <row r="368" spans="1:1" x14ac:dyDescent="0.25">
      <c r="A368">
        <v>26</v>
      </c>
    </row>
    <row r="369" spans="1:1" x14ac:dyDescent="0.25">
      <c r="A369">
        <v>26</v>
      </c>
    </row>
    <row r="370" spans="1:1" x14ac:dyDescent="0.25">
      <c r="A370">
        <v>26</v>
      </c>
    </row>
    <row r="371" spans="1:1" x14ac:dyDescent="0.25">
      <c r="A371">
        <v>26</v>
      </c>
    </row>
    <row r="372" spans="1:1" x14ac:dyDescent="0.25">
      <c r="A372">
        <v>26</v>
      </c>
    </row>
    <row r="373" spans="1:1" x14ac:dyDescent="0.25">
      <c r="A373">
        <v>26</v>
      </c>
    </row>
    <row r="374" spans="1:1" x14ac:dyDescent="0.25">
      <c r="A374">
        <v>26</v>
      </c>
    </row>
    <row r="375" spans="1:1" x14ac:dyDescent="0.25">
      <c r="A375">
        <v>26</v>
      </c>
    </row>
    <row r="376" spans="1:1" x14ac:dyDescent="0.25">
      <c r="A376">
        <v>26</v>
      </c>
    </row>
    <row r="377" spans="1:1" x14ac:dyDescent="0.25">
      <c r="A377">
        <v>26</v>
      </c>
    </row>
    <row r="378" spans="1:1" x14ac:dyDescent="0.25">
      <c r="A378">
        <v>26</v>
      </c>
    </row>
    <row r="379" spans="1:1" x14ac:dyDescent="0.25">
      <c r="A379">
        <v>26</v>
      </c>
    </row>
    <row r="380" spans="1:1" x14ac:dyDescent="0.25">
      <c r="A380">
        <v>26</v>
      </c>
    </row>
    <row r="381" spans="1:1" x14ac:dyDescent="0.25">
      <c r="A381">
        <v>26</v>
      </c>
    </row>
    <row r="382" spans="1:1" x14ac:dyDescent="0.25">
      <c r="A382">
        <v>26</v>
      </c>
    </row>
    <row r="383" spans="1:1" x14ac:dyDescent="0.25">
      <c r="A383">
        <v>26</v>
      </c>
    </row>
    <row r="384" spans="1:1" x14ac:dyDescent="0.25">
      <c r="A384">
        <v>26</v>
      </c>
    </row>
    <row r="385" spans="1:1" x14ac:dyDescent="0.25">
      <c r="A385">
        <v>27</v>
      </c>
    </row>
    <row r="386" spans="1:1" x14ac:dyDescent="0.25">
      <c r="A386">
        <v>27</v>
      </c>
    </row>
    <row r="387" spans="1:1" x14ac:dyDescent="0.25">
      <c r="A387">
        <v>27</v>
      </c>
    </row>
    <row r="388" spans="1:1" x14ac:dyDescent="0.25">
      <c r="A388">
        <v>27</v>
      </c>
    </row>
    <row r="389" spans="1:1" x14ac:dyDescent="0.25">
      <c r="A389">
        <v>27</v>
      </c>
    </row>
    <row r="390" spans="1:1" x14ac:dyDescent="0.25">
      <c r="A390">
        <v>27</v>
      </c>
    </row>
    <row r="391" spans="1:1" x14ac:dyDescent="0.25">
      <c r="A391">
        <v>27</v>
      </c>
    </row>
    <row r="392" spans="1:1" x14ac:dyDescent="0.25">
      <c r="A392">
        <v>27</v>
      </c>
    </row>
    <row r="393" spans="1:1" x14ac:dyDescent="0.25">
      <c r="A393">
        <v>27</v>
      </c>
    </row>
    <row r="394" spans="1:1" x14ac:dyDescent="0.25">
      <c r="A394">
        <v>27</v>
      </c>
    </row>
    <row r="395" spans="1:1" x14ac:dyDescent="0.25">
      <c r="A395">
        <v>27</v>
      </c>
    </row>
    <row r="396" spans="1:1" x14ac:dyDescent="0.25">
      <c r="A396">
        <v>27</v>
      </c>
    </row>
    <row r="397" spans="1:1" x14ac:dyDescent="0.25">
      <c r="A397">
        <v>28</v>
      </c>
    </row>
    <row r="398" spans="1:1" x14ac:dyDescent="0.25">
      <c r="A398">
        <v>28</v>
      </c>
    </row>
    <row r="399" spans="1:1" x14ac:dyDescent="0.25">
      <c r="A399">
        <v>28</v>
      </c>
    </row>
    <row r="400" spans="1:1" x14ac:dyDescent="0.25">
      <c r="A400">
        <v>28</v>
      </c>
    </row>
    <row r="401" spans="1:1" x14ac:dyDescent="0.25">
      <c r="A401">
        <v>28</v>
      </c>
    </row>
    <row r="402" spans="1:1" x14ac:dyDescent="0.25">
      <c r="A402">
        <v>28</v>
      </c>
    </row>
    <row r="403" spans="1:1" x14ac:dyDescent="0.25">
      <c r="A403">
        <v>28</v>
      </c>
    </row>
    <row r="404" spans="1:1" x14ac:dyDescent="0.25">
      <c r="A404">
        <v>28</v>
      </c>
    </row>
    <row r="405" spans="1:1" x14ac:dyDescent="0.25">
      <c r="A405">
        <v>28</v>
      </c>
    </row>
    <row r="406" spans="1:1" x14ac:dyDescent="0.25">
      <c r="A406">
        <v>28</v>
      </c>
    </row>
    <row r="407" spans="1:1" x14ac:dyDescent="0.25">
      <c r="A407">
        <v>28</v>
      </c>
    </row>
    <row r="408" spans="1:1" x14ac:dyDescent="0.25">
      <c r="A408">
        <v>28</v>
      </c>
    </row>
    <row r="409" spans="1:1" x14ac:dyDescent="0.25">
      <c r="A409">
        <v>28</v>
      </c>
    </row>
    <row r="410" spans="1:1" x14ac:dyDescent="0.25">
      <c r="A410">
        <v>28</v>
      </c>
    </row>
    <row r="411" spans="1:1" x14ac:dyDescent="0.25">
      <c r="A411">
        <v>28</v>
      </c>
    </row>
    <row r="412" spans="1:1" x14ac:dyDescent="0.25">
      <c r="A412">
        <v>29</v>
      </c>
    </row>
    <row r="413" spans="1:1" x14ac:dyDescent="0.25">
      <c r="A413">
        <v>29</v>
      </c>
    </row>
    <row r="414" spans="1:1" x14ac:dyDescent="0.25">
      <c r="A414">
        <v>29</v>
      </c>
    </row>
    <row r="415" spans="1:1" x14ac:dyDescent="0.25">
      <c r="A415">
        <v>29</v>
      </c>
    </row>
    <row r="416" spans="1:1" x14ac:dyDescent="0.25">
      <c r="A416">
        <v>29</v>
      </c>
    </row>
    <row r="417" spans="1:1" x14ac:dyDescent="0.25">
      <c r="A417">
        <v>29</v>
      </c>
    </row>
    <row r="418" spans="1:1" x14ac:dyDescent="0.25">
      <c r="A418">
        <v>29</v>
      </c>
    </row>
    <row r="419" spans="1:1" x14ac:dyDescent="0.25">
      <c r="A419">
        <v>29</v>
      </c>
    </row>
    <row r="420" spans="1:1" x14ac:dyDescent="0.25">
      <c r="A420">
        <v>29</v>
      </c>
    </row>
    <row r="421" spans="1:1" x14ac:dyDescent="0.25">
      <c r="A421">
        <v>29</v>
      </c>
    </row>
    <row r="422" spans="1:1" x14ac:dyDescent="0.25">
      <c r="A422">
        <v>29</v>
      </c>
    </row>
    <row r="423" spans="1:1" x14ac:dyDescent="0.25">
      <c r="A423">
        <v>29</v>
      </c>
    </row>
    <row r="424" spans="1:1" x14ac:dyDescent="0.25">
      <c r="A424">
        <v>29</v>
      </c>
    </row>
    <row r="425" spans="1:1" x14ac:dyDescent="0.25">
      <c r="A425">
        <v>29</v>
      </c>
    </row>
    <row r="426" spans="1:1" x14ac:dyDescent="0.25">
      <c r="A426">
        <v>30</v>
      </c>
    </row>
    <row r="427" spans="1:1" x14ac:dyDescent="0.25">
      <c r="A427">
        <v>30</v>
      </c>
    </row>
    <row r="428" spans="1:1" x14ac:dyDescent="0.25">
      <c r="A428">
        <v>30</v>
      </c>
    </row>
    <row r="429" spans="1:1" x14ac:dyDescent="0.25">
      <c r="A429">
        <v>30</v>
      </c>
    </row>
    <row r="430" spans="1:1" x14ac:dyDescent="0.25">
      <c r="A430">
        <v>30</v>
      </c>
    </row>
    <row r="431" spans="1:1" x14ac:dyDescent="0.25">
      <c r="A431">
        <v>30</v>
      </c>
    </row>
    <row r="432" spans="1:1" x14ac:dyDescent="0.25">
      <c r="A432">
        <v>30</v>
      </c>
    </row>
    <row r="433" spans="1:1" x14ac:dyDescent="0.25">
      <c r="A433">
        <v>30</v>
      </c>
    </row>
    <row r="434" spans="1:1" x14ac:dyDescent="0.25">
      <c r="A434">
        <v>30</v>
      </c>
    </row>
    <row r="435" spans="1:1" x14ac:dyDescent="0.25">
      <c r="A435">
        <v>30</v>
      </c>
    </row>
    <row r="436" spans="1:1" x14ac:dyDescent="0.25">
      <c r="A436">
        <v>30</v>
      </c>
    </row>
    <row r="437" spans="1:1" x14ac:dyDescent="0.25">
      <c r="A437">
        <v>30</v>
      </c>
    </row>
    <row r="438" spans="1:1" x14ac:dyDescent="0.25">
      <c r="A438">
        <v>30</v>
      </c>
    </row>
    <row r="439" spans="1:1" x14ac:dyDescent="0.25">
      <c r="A439">
        <v>30</v>
      </c>
    </row>
    <row r="440" spans="1:1" x14ac:dyDescent="0.25">
      <c r="A440">
        <v>31</v>
      </c>
    </row>
    <row r="441" spans="1:1" x14ac:dyDescent="0.25">
      <c r="A441">
        <v>31</v>
      </c>
    </row>
    <row r="442" spans="1:1" x14ac:dyDescent="0.25">
      <c r="A442">
        <v>31</v>
      </c>
    </row>
    <row r="443" spans="1:1" x14ac:dyDescent="0.25">
      <c r="A443">
        <v>31</v>
      </c>
    </row>
    <row r="444" spans="1:1" x14ac:dyDescent="0.25">
      <c r="A444">
        <v>31</v>
      </c>
    </row>
    <row r="445" spans="1:1" x14ac:dyDescent="0.25">
      <c r="A445">
        <v>31</v>
      </c>
    </row>
    <row r="446" spans="1:1" x14ac:dyDescent="0.25">
      <c r="A446">
        <v>31</v>
      </c>
    </row>
    <row r="447" spans="1:1" x14ac:dyDescent="0.25">
      <c r="A447">
        <v>31</v>
      </c>
    </row>
    <row r="448" spans="1:1" x14ac:dyDescent="0.25">
      <c r="A448">
        <v>31</v>
      </c>
    </row>
    <row r="449" spans="1:1" x14ac:dyDescent="0.25">
      <c r="A449">
        <v>31</v>
      </c>
    </row>
    <row r="450" spans="1:1" x14ac:dyDescent="0.25">
      <c r="A450">
        <v>32</v>
      </c>
    </row>
    <row r="451" spans="1:1" x14ac:dyDescent="0.25">
      <c r="A451">
        <v>32</v>
      </c>
    </row>
    <row r="452" spans="1:1" x14ac:dyDescent="0.25">
      <c r="A452">
        <v>32</v>
      </c>
    </row>
    <row r="453" spans="1:1" x14ac:dyDescent="0.25">
      <c r="A453">
        <v>32</v>
      </c>
    </row>
    <row r="454" spans="1:1" x14ac:dyDescent="0.25">
      <c r="A454">
        <v>32</v>
      </c>
    </row>
    <row r="455" spans="1:1" x14ac:dyDescent="0.25">
      <c r="A455">
        <v>32</v>
      </c>
    </row>
    <row r="456" spans="1:1" x14ac:dyDescent="0.25">
      <c r="A456">
        <v>32</v>
      </c>
    </row>
    <row r="457" spans="1:1" x14ac:dyDescent="0.25">
      <c r="A457">
        <v>32</v>
      </c>
    </row>
    <row r="458" spans="1:1" x14ac:dyDescent="0.25">
      <c r="A458">
        <v>33</v>
      </c>
    </row>
    <row r="459" spans="1:1" x14ac:dyDescent="0.25">
      <c r="A459">
        <v>33</v>
      </c>
    </row>
    <row r="460" spans="1:1" x14ac:dyDescent="0.25">
      <c r="A460">
        <v>33</v>
      </c>
    </row>
    <row r="461" spans="1:1" x14ac:dyDescent="0.25">
      <c r="A461">
        <v>33</v>
      </c>
    </row>
    <row r="462" spans="1:1" x14ac:dyDescent="0.25">
      <c r="A462">
        <v>33</v>
      </c>
    </row>
    <row r="463" spans="1:1" x14ac:dyDescent="0.25">
      <c r="A463">
        <v>33</v>
      </c>
    </row>
    <row r="464" spans="1:1" x14ac:dyDescent="0.25">
      <c r="A464">
        <v>33</v>
      </c>
    </row>
    <row r="465" spans="1:1" x14ac:dyDescent="0.25">
      <c r="A465">
        <v>33</v>
      </c>
    </row>
    <row r="466" spans="1:1" x14ac:dyDescent="0.25">
      <c r="A466">
        <v>33</v>
      </c>
    </row>
    <row r="467" spans="1:1" x14ac:dyDescent="0.25">
      <c r="A467">
        <v>33</v>
      </c>
    </row>
    <row r="468" spans="1:1" x14ac:dyDescent="0.25">
      <c r="A468">
        <v>33</v>
      </c>
    </row>
    <row r="469" spans="1:1" x14ac:dyDescent="0.25">
      <c r="A469">
        <v>33</v>
      </c>
    </row>
    <row r="470" spans="1:1" x14ac:dyDescent="0.25">
      <c r="A470">
        <v>33</v>
      </c>
    </row>
    <row r="471" spans="1:1" x14ac:dyDescent="0.25">
      <c r="A471">
        <v>34</v>
      </c>
    </row>
    <row r="472" spans="1:1" x14ac:dyDescent="0.25">
      <c r="A472">
        <v>34</v>
      </c>
    </row>
    <row r="473" spans="1:1" x14ac:dyDescent="0.25">
      <c r="A473">
        <v>34</v>
      </c>
    </row>
    <row r="474" spans="1:1" x14ac:dyDescent="0.25">
      <c r="A474">
        <v>34</v>
      </c>
    </row>
    <row r="475" spans="1:1" x14ac:dyDescent="0.25">
      <c r="A475">
        <v>34</v>
      </c>
    </row>
    <row r="476" spans="1:1" x14ac:dyDescent="0.25">
      <c r="A476">
        <v>34</v>
      </c>
    </row>
    <row r="477" spans="1:1" x14ac:dyDescent="0.25">
      <c r="A477">
        <v>34</v>
      </c>
    </row>
    <row r="478" spans="1:1" x14ac:dyDescent="0.25">
      <c r="A478">
        <v>34</v>
      </c>
    </row>
    <row r="479" spans="1:1" x14ac:dyDescent="0.25">
      <c r="A479">
        <v>34</v>
      </c>
    </row>
    <row r="480" spans="1:1" x14ac:dyDescent="0.25">
      <c r="A480">
        <v>34</v>
      </c>
    </row>
    <row r="481" spans="1:1" x14ac:dyDescent="0.25">
      <c r="A481">
        <v>34</v>
      </c>
    </row>
    <row r="482" spans="1:1" x14ac:dyDescent="0.25">
      <c r="A482">
        <v>34</v>
      </c>
    </row>
    <row r="483" spans="1:1" x14ac:dyDescent="0.25">
      <c r="A483">
        <v>34</v>
      </c>
    </row>
    <row r="484" spans="1:1" x14ac:dyDescent="0.25">
      <c r="A484">
        <v>34</v>
      </c>
    </row>
    <row r="485" spans="1:1" x14ac:dyDescent="0.25">
      <c r="A485">
        <v>35</v>
      </c>
    </row>
    <row r="486" spans="1:1" x14ac:dyDescent="0.25">
      <c r="A486">
        <v>35</v>
      </c>
    </row>
    <row r="487" spans="1:1" x14ac:dyDescent="0.25">
      <c r="A487">
        <v>35</v>
      </c>
    </row>
    <row r="488" spans="1:1" x14ac:dyDescent="0.25">
      <c r="A488">
        <v>35</v>
      </c>
    </row>
    <row r="489" spans="1:1" x14ac:dyDescent="0.25">
      <c r="A489">
        <v>35</v>
      </c>
    </row>
    <row r="490" spans="1:1" x14ac:dyDescent="0.25">
      <c r="A490">
        <v>35</v>
      </c>
    </row>
    <row r="491" spans="1:1" x14ac:dyDescent="0.25">
      <c r="A491">
        <v>36</v>
      </c>
    </row>
    <row r="492" spans="1:1" x14ac:dyDescent="0.25">
      <c r="A492">
        <v>36</v>
      </c>
    </row>
    <row r="493" spans="1:1" x14ac:dyDescent="0.25">
      <c r="A493">
        <v>36</v>
      </c>
    </row>
    <row r="494" spans="1:1" x14ac:dyDescent="0.25">
      <c r="A494">
        <v>36</v>
      </c>
    </row>
    <row r="495" spans="1:1" x14ac:dyDescent="0.25">
      <c r="A495">
        <v>36</v>
      </c>
    </row>
    <row r="496" spans="1:1" x14ac:dyDescent="0.25">
      <c r="A496">
        <v>36</v>
      </c>
    </row>
    <row r="497" spans="1:1" x14ac:dyDescent="0.25">
      <c r="A497">
        <v>36</v>
      </c>
    </row>
    <row r="498" spans="1:1" x14ac:dyDescent="0.25">
      <c r="A498">
        <v>36</v>
      </c>
    </row>
    <row r="499" spans="1:1" x14ac:dyDescent="0.25">
      <c r="A499">
        <v>36</v>
      </c>
    </row>
    <row r="500" spans="1:1" x14ac:dyDescent="0.25">
      <c r="A500">
        <v>36</v>
      </c>
    </row>
    <row r="501" spans="1:1" x14ac:dyDescent="0.25">
      <c r="A501">
        <v>36</v>
      </c>
    </row>
    <row r="502" spans="1:1" x14ac:dyDescent="0.25">
      <c r="A502">
        <v>37</v>
      </c>
    </row>
    <row r="503" spans="1:1" x14ac:dyDescent="0.25">
      <c r="A503">
        <v>37</v>
      </c>
    </row>
    <row r="504" spans="1:1" x14ac:dyDescent="0.25">
      <c r="A504">
        <v>37</v>
      </c>
    </row>
    <row r="505" spans="1:1" x14ac:dyDescent="0.25">
      <c r="A505">
        <v>37</v>
      </c>
    </row>
    <row r="506" spans="1:1" x14ac:dyDescent="0.25">
      <c r="A506">
        <v>37</v>
      </c>
    </row>
    <row r="507" spans="1:1" x14ac:dyDescent="0.25">
      <c r="A507">
        <v>37</v>
      </c>
    </row>
    <row r="508" spans="1:1" x14ac:dyDescent="0.25">
      <c r="A508">
        <v>37</v>
      </c>
    </row>
    <row r="509" spans="1:1" x14ac:dyDescent="0.25">
      <c r="A509">
        <v>37</v>
      </c>
    </row>
    <row r="510" spans="1:1" x14ac:dyDescent="0.25">
      <c r="A510">
        <v>37</v>
      </c>
    </row>
    <row r="511" spans="1:1" x14ac:dyDescent="0.25">
      <c r="A511">
        <v>38</v>
      </c>
    </row>
    <row r="512" spans="1:1" x14ac:dyDescent="0.25">
      <c r="A512">
        <v>38</v>
      </c>
    </row>
    <row r="513" spans="1:1" x14ac:dyDescent="0.25">
      <c r="A513">
        <v>38</v>
      </c>
    </row>
    <row r="514" spans="1:1" x14ac:dyDescent="0.25">
      <c r="A514">
        <v>38</v>
      </c>
    </row>
    <row r="515" spans="1:1" x14ac:dyDescent="0.25">
      <c r="A515">
        <v>38</v>
      </c>
    </row>
    <row r="516" spans="1:1" x14ac:dyDescent="0.25">
      <c r="A516">
        <v>38</v>
      </c>
    </row>
    <row r="517" spans="1:1" x14ac:dyDescent="0.25">
      <c r="A517">
        <v>38</v>
      </c>
    </row>
    <row r="518" spans="1:1" x14ac:dyDescent="0.25">
      <c r="A518">
        <v>38</v>
      </c>
    </row>
    <row r="519" spans="1:1" x14ac:dyDescent="0.25">
      <c r="A519">
        <v>38</v>
      </c>
    </row>
    <row r="520" spans="1:1" x14ac:dyDescent="0.25">
      <c r="A520">
        <v>39</v>
      </c>
    </row>
    <row r="521" spans="1:1" x14ac:dyDescent="0.25">
      <c r="A521">
        <v>39</v>
      </c>
    </row>
    <row r="522" spans="1:1" x14ac:dyDescent="0.25">
      <c r="A522">
        <v>39</v>
      </c>
    </row>
    <row r="523" spans="1:1" x14ac:dyDescent="0.25">
      <c r="A523">
        <v>39</v>
      </c>
    </row>
    <row r="524" spans="1:1" x14ac:dyDescent="0.25">
      <c r="A524">
        <v>39</v>
      </c>
    </row>
    <row r="525" spans="1:1" x14ac:dyDescent="0.25">
      <c r="A525">
        <v>39</v>
      </c>
    </row>
    <row r="526" spans="1:1" x14ac:dyDescent="0.25">
      <c r="A526">
        <v>39</v>
      </c>
    </row>
    <row r="527" spans="1:1" x14ac:dyDescent="0.25">
      <c r="A527">
        <v>39</v>
      </c>
    </row>
    <row r="528" spans="1:1" x14ac:dyDescent="0.25">
      <c r="A528">
        <v>39</v>
      </c>
    </row>
    <row r="529" spans="1:1" x14ac:dyDescent="0.25">
      <c r="A529">
        <v>39</v>
      </c>
    </row>
    <row r="530" spans="1:1" x14ac:dyDescent="0.25">
      <c r="A530">
        <v>39</v>
      </c>
    </row>
    <row r="531" spans="1:1" x14ac:dyDescent="0.25">
      <c r="A531">
        <v>39</v>
      </c>
    </row>
    <row r="532" spans="1:1" x14ac:dyDescent="0.25">
      <c r="A532">
        <v>39</v>
      </c>
    </row>
    <row r="533" spans="1:1" x14ac:dyDescent="0.25">
      <c r="A533">
        <v>40</v>
      </c>
    </row>
    <row r="534" spans="1:1" x14ac:dyDescent="0.25">
      <c r="A534">
        <v>40</v>
      </c>
    </row>
    <row r="535" spans="1:1" x14ac:dyDescent="0.25">
      <c r="A535">
        <v>40</v>
      </c>
    </row>
    <row r="536" spans="1:1" x14ac:dyDescent="0.25">
      <c r="A536">
        <v>40</v>
      </c>
    </row>
    <row r="537" spans="1:1" x14ac:dyDescent="0.25">
      <c r="A537">
        <v>41</v>
      </c>
    </row>
    <row r="538" spans="1:1" x14ac:dyDescent="0.25">
      <c r="A538">
        <v>41</v>
      </c>
    </row>
    <row r="539" spans="1:1" x14ac:dyDescent="0.25">
      <c r="A539">
        <v>41</v>
      </c>
    </row>
    <row r="540" spans="1:1" x14ac:dyDescent="0.25">
      <c r="A540">
        <v>41</v>
      </c>
    </row>
    <row r="541" spans="1:1" x14ac:dyDescent="0.25">
      <c r="A541">
        <v>41</v>
      </c>
    </row>
    <row r="542" spans="1:1" x14ac:dyDescent="0.25">
      <c r="A542">
        <v>41</v>
      </c>
    </row>
    <row r="543" spans="1:1" x14ac:dyDescent="0.25">
      <c r="A543">
        <v>41</v>
      </c>
    </row>
    <row r="544" spans="1:1" x14ac:dyDescent="0.25">
      <c r="A544">
        <v>42</v>
      </c>
    </row>
    <row r="545" spans="1:1" x14ac:dyDescent="0.25">
      <c r="A545">
        <v>42</v>
      </c>
    </row>
    <row r="546" spans="1:1" x14ac:dyDescent="0.25">
      <c r="A546">
        <v>42</v>
      </c>
    </row>
    <row r="547" spans="1:1" x14ac:dyDescent="0.25">
      <c r="A547">
        <v>42</v>
      </c>
    </row>
    <row r="548" spans="1:1" x14ac:dyDescent="0.25">
      <c r="A548">
        <v>42</v>
      </c>
    </row>
    <row r="549" spans="1:1" x14ac:dyDescent="0.25">
      <c r="A549">
        <v>42</v>
      </c>
    </row>
    <row r="550" spans="1:1" x14ac:dyDescent="0.25">
      <c r="A550">
        <v>42</v>
      </c>
    </row>
    <row r="551" spans="1:1" x14ac:dyDescent="0.25">
      <c r="A551">
        <v>43</v>
      </c>
    </row>
    <row r="552" spans="1:1" x14ac:dyDescent="0.25">
      <c r="A552">
        <v>43</v>
      </c>
    </row>
    <row r="553" spans="1:1" x14ac:dyDescent="0.25">
      <c r="A553">
        <v>43</v>
      </c>
    </row>
    <row r="554" spans="1:1" x14ac:dyDescent="0.25">
      <c r="A554">
        <v>43</v>
      </c>
    </row>
    <row r="555" spans="1:1" x14ac:dyDescent="0.25">
      <c r="A555">
        <v>43</v>
      </c>
    </row>
    <row r="556" spans="1:1" x14ac:dyDescent="0.25">
      <c r="A556">
        <v>43</v>
      </c>
    </row>
    <row r="557" spans="1:1" x14ac:dyDescent="0.25">
      <c r="A557">
        <v>43</v>
      </c>
    </row>
    <row r="558" spans="1:1" x14ac:dyDescent="0.25">
      <c r="A558">
        <v>44</v>
      </c>
    </row>
    <row r="559" spans="1:1" x14ac:dyDescent="0.25">
      <c r="A559">
        <v>44</v>
      </c>
    </row>
    <row r="560" spans="1:1" x14ac:dyDescent="0.25">
      <c r="A560">
        <v>44</v>
      </c>
    </row>
    <row r="561" spans="1:1" x14ac:dyDescent="0.25">
      <c r="A561">
        <v>44</v>
      </c>
    </row>
    <row r="562" spans="1:1" x14ac:dyDescent="0.25">
      <c r="A562">
        <v>44</v>
      </c>
    </row>
    <row r="563" spans="1:1" x14ac:dyDescent="0.25">
      <c r="A563">
        <v>44</v>
      </c>
    </row>
    <row r="564" spans="1:1" x14ac:dyDescent="0.25">
      <c r="A564">
        <v>45</v>
      </c>
    </row>
    <row r="565" spans="1:1" x14ac:dyDescent="0.25">
      <c r="A565">
        <v>45</v>
      </c>
    </row>
    <row r="566" spans="1:1" x14ac:dyDescent="0.25">
      <c r="A566">
        <v>45</v>
      </c>
    </row>
    <row r="567" spans="1:1" x14ac:dyDescent="0.25">
      <c r="A567">
        <v>45</v>
      </c>
    </row>
    <row r="568" spans="1:1" x14ac:dyDescent="0.25">
      <c r="A568">
        <v>45</v>
      </c>
    </row>
    <row r="569" spans="1:1" x14ac:dyDescent="0.25">
      <c r="A569">
        <v>45</v>
      </c>
    </row>
    <row r="570" spans="1:1" x14ac:dyDescent="0.25">
      <c r="A570">
        <v>46</v>
      </c>
    </row>
    <row r="571" spans="1:1" x14ac:dyDescent="0.25">
      <c r="A571">
        <v>46</v>
      </c>
    </row>
    <row r="572" spans="1:1" x14ac:dyDescent="0.25">
      <c r="A572">
        <v>46</v>
      </c>
    </row>
    <row r="573" spans="1:1" x14ac:dyDescent="0.25">
      <c r="A573">
        <v>46</v>
      </c>
    </row>
    <row r="574" spans="1:1" x14ac:dyDescent="0.25">
      <c r="A574">
        <v>46</v>
      </c>
    </row>
    <row r="575" spans="1:1" x14ac:dyDescent="0.25">
      <c r="A575">
        <v>46</v>
      </c>
    </row>
    <row r="576" spans="1:1" x14ac:dyDescent="0.25">
      <c r="A576">
        <v>46</v>
      </c>
    </row>
    <row r="577" spans="1:1" x14ac:dyDescent="0.25">
      <c r="A577">
        <v>46</v>
      </c>
    </row>
    <row r="578" spans="1:1" x14ac:dyDescent="0.25">
      <c r="A578">
        <v>46</v>
      </c>
    </row>
    <row r="579" spans="1:1" x14ac:dyDescent="0.25">
      <c r="A579">
        <v>46</v>
      </c>
    </row>
    <row r="580" spans="1:1" x14ac:dyDescent="0.25">
      <c r="A580">
        <v>47</v>
      </c>
    </row>
    <row r="581" spans="1:1" x14ac:dyDescent="0.25">
      <c r="A581">
        <v>47</v>
      </c>
    </row>
    <row r="582" spans="1:1" x14ac:dyDescent="0.25">
      <c r="A582">
        <v>47</v>
      </c>
    </row>
    <row r="583" spans="1:1" x14ac:dyDescent="0.25">
      <c r="A583">
        <v>47</v>
      </c>
    </row>
    <row r="584" spans="1:1" x14ac:dyDescent="0.25">
      <c r="A584">
        <v>47</v>
      </c>
    </row>
    <row r="585" spans="1:1" x14ac:dyDescent="0.25">
      <c r="A585">
        <v>47</v>
      </c>
    </row>
    <row r="586" spans="1:1" x14ac:dyDescent="0.25">
      <c r="A586">
        <v>47</v>
      </c>
    </row>
    <row r="587" spans="1:1" x14ac:dyDescent="0.25">
      <c r="A587">
        <v>48</v>
      </c>
    </row>
    <row r="588" spans="1:1" x14ac:dyDescent="0.25">
      <c r="A588">
        <v>48</v>
      </c>
    </row>
    <row r="589" spans="1:1" x14ac:dyDescent="0.25">
      <c r="A589">
        <v>48</v>
      </c>
    </row>
    <row r="590" spans="1:1" x14ac:dyDescent="0.25">
      <c r="A590">
        <v>48</v>
      </c>
    </row>
    <row r="591" spans="1:1" x14ac:dyDescent="0.25">
      <c r="A591">
        <v>48</v>
      </c>
    </row>
    <row r="592" spans="1:1" x14ac:dyDescent="0.25">
      <c r="A592">
        <v>48</v>
      </c>
    </row>
    <row r="593" spans="1:1" x14ac:dyDescent="0.25">
      <c r="A593">
        <v>48</v>
      </c>
    </row>
    <row r="594" spans="1:1" x14ac:dyDescent="0.25">
      <c r="A594">
        <v>48</v>
      </c>
    </row>
    <row r="595" spans="1:1" x14ac:dyDescent="0.25">
      <c r="A595">
        <v>48</v>
      </c>
    </row>
    <row r="596" spans="1:1" x14ac:dyDescent="0.25">
      <c r="A596">
        <v>48</v>
      </c>
    </row>
    <row r="597" spans="1:1" x14ac:dyDescent="0.25">
      <c r="A597">
        <v>49</v>
      </c>
    </row>
    <row r="598" spans="1:1" x14ac:dyDescent="0.25">
      <c r="A598">
        <v>49</v>
      </c>
    </row>
    <row r="599" spans="1:1" x14ac:dyDescent="0.25">
      <c r="A599">
        <v>49</v>
      </c>
    </row>
    <row r="600" spans="1:1" x14ac:dyDescent="0.25">
      <c r="A600">
        <v>49</v>
      </c>
    </row>
    <row r="601" spans="1:1" x14ac:dyDescent="0.25">
      <c r="A601">
        <v>49</v>
      </c>
    </row>
    <row r="602" spans="1:1" x14ac:dyDescent="0.25">
      <c r="A602">
        <v>49</v>
      </c>
    </row>
    <row r="603" spans="1:1" x14ac:dyDescent="0.25">
      <c r="A603">
        <v>49</v>
      </c>
    </row>
    <row r="604" spans="1:1" x14ac:dyDescent="0.25">
      <c r="A604">
        <v>50</v>
      </c>
    </row>
    <row r="605" spans="1:1" x14ac:dyDescent="0.25">
      <c r="A605">
        <v>50</v>
      </c>
    </row>
    <row r="606" spans="1:1" x14ac:dyDescent="0.25">
      <c r="A606">
        <v>50</v>
      </c>
    </row>
    <row r="607" spans="1:1" x14ac:dyDescent="0.25">
      <c r="A607">
        <v>50</v>
      </c>
    </row>
    <row r="608" spans="1:1" x14ac:dyDescent="0.25">
      <c r="A608">
        <v>50</v>
      </c>
    </row>
    <row r="609" spans="1:1" x14ac:dyDescent="0.25">
      <c r="A609">
        <v>50</v>
      </c>
    </row>
    <row r="610" spans="1:1" x14ac:dyDescent="0.25">
      <c r="A610">
        <v>50</v>
      </c>
    </row>
    <row r="611" spans="1:1" x14ac:dyDescent="0.25">
      <c r="A611">
        <v>50</v>
      </c>
    </row>
    <row r="612" spans="1:1" x14ac:dyDescent="0.25">
      <c r="A612">
        <v>51</v>
      </c>
    </row>
    <row r="613" spans="1:1" x14ac:dyDescent="0.25">
      <c r="A613">
        <v>51</v>
      </c>
    </row>
    <row r="614" spans="1:1" x14ac:dyDescent="0.25">
      <c r="A614">
        <v>51</v>
      </c>
    </row>
    <row r="615" spans="1:1" x14ac:dyDescent="0.25">
      <c r="A615">
        <v>51</v>
      </c>
    </row>
    <row r="616" spans="1:1" x14ac:dyDescent="0.25">
      <c r="A616">
        <v>51</v>
      </c>
    </row>
    <row r="617" spans="1:1" x14ac:dyDescent="0.25">
      <c r="A617">
        <v>51</v>
      </c>
    </row>
    <row r="618" spans="1:1" x14ac:dyDescent="0.25">
      <c r="A618">
        <v>51</v>
      </c>
    </row>
    <row r="619" spans="1:1" x14ac:dyDescent="0.25">
      <c r="A619">
        <v>51</v>
      </c>
    </row>
    <row r="620" spans="1:1" x14ac:dyDescent="0.25">
      <c r="A620">
        <v>51</v>
      </c>
    </row>
    <row r="621" spans="1:1" x14ac:dyDescent="0.25">
      <c r="A621">
        <v>52</v>
      </c>
    </row>
    <row r="622" spans="1:1" x14ac:dyDescent="0.25">
      <c r="A622">
        <v>52</v>
      </c>
    </row>
    <row r="623" spans="1:1" x14ac:dyDescent="0.25">
      <c r="A623">
        <v>52</v>
      </c>
    </row>
    <row r="624" spans="1:1" x14ac:dyDescent="0.25">
      <c r="A624">
        <v>53</v>
      </c>
    </row>
    <row r="625" spans="1:1" x14ac:dyDescent="0.25">
      <c r="A625">
        <v>53</v>
      </c>
    </row>
    <row r="626" spans="1:1" x14ac:dyDescent="0.25">
      <c r="A626">
        <v>53</v>
      </c>
    </row>
    <row r="627" spans="1:1" x14ac:dyDescent="0.25">
      <c r="A627">
        <v>53</v>
      </c>
    </row>
    <row r="628" spans="1:1" x14ac:dyDescent="0.25">
      <c r="A628">
        <v>53</v>
      </c>
    </row>
    <row r="629" spans="1:1" x14ac:dyDescent="0.25">
      <c r="A629">
        <v>53</v>
      </c>
    </row>
    <row r="630" spans="1:1" x14ac:dyDescent="0.25">
      <c r="A630">
        <v>53</v>
      </c>
    </row>
    <row r="631" spans="1:1" x14ac:dyDescent="0.25">
      <c r="A631">
        <v>53</v>
      </c>
    </row>
    <row r="632" spans="1:1" x14ac:dyDescent="0.25">
      <c r="A632">
        <v>53</v>
      </c>
    </row>
    <row r="633" spans="1:1" x14ac:dyDescent="0.25">
      <c r="A633">
        <v>54</v>
      </c>
    </row>
    <row r="634" spans="1:1" x14ac:dyDescent="0.25">
      <c r="A634">
        <v>54</v>
      </c>
    </row>
    <row r="635" spans="1:1" x14ac:dyDescent="0.25">
      <c r="A635">
        <v>54</v>
      </c>
    </row>
    <row r="636" spans="1:1" x14ac:dyDescent="0.25">
      <c r="A636">
        <v>54</v>
      </c>
    </row>
    <row r="637" spans="1:1" x14ac:dyDescent="0.25">
      <c r="A637">
        <v>55</v>
      </c>
    </row>
    <row r="638" spans="1:1" x14ac:dyDescent="0.25">
      <c r="A638">
        <v>55</v>
      </c>
    </row>
    <row r="639" spans="1:1" x14ac:dyDescent="0.25">
      <c r="A639">
        <v>55</v>
      </c>
    </row>
    <row r="640" spans="1:1" x14ac:dyDescent="0.25">
      <c r="A640">
        <v>55</v>
      </c>
    </row>
    <row r="641" spans="1:1" x14ac:dyDescent="0.25">
      <c r="A641">
        <v>56</v>
      </c>
    </row>
    <row r="642" spans="1:1" x14ac:dyDescent="0.25">
      <c r="A642">
        <v>56</v>
      </c>
    </row>
    <row r="643" spans="1:1" x14ac:dyDescent="0.25">
      <c r="A643">
        <v>56</v>
      </c>
    </row>
    <row r="644" spans="1:1" x14ac:dyDescent="0.25">
      <c r="A644">
        <v>56</v>
      </c>
    </row>
    <row r="645" spans="1:1" x14ac:dyDescent="0.25">
      <c r="A645">
        <v>56</v>
      </c>
    </row>
    <row r="646" spans="1:1" x14ac:dyDescent="0.25">
      <c r="A646">
        <v>56</v>
      </c>
    </row>
    <row r="647" spans="1:1" x14ac:dyDescent="0.25">
      <c r="A647">
        <v>56</v>
      </c>
    </row>
    <row r="648" spans="1:1" x14ac:dyDescent="0.25">
      <c r="A648">
        <v>56</v>
      </c>
    </row>
    <row r="649" spans="1:1" x14ac:dyDescent="0.25">
      <c r="A649">
        <v>56</v>
      </c>
    </row>
    <row r="650" spans="1:1" x14ac:dyDescent="0.25">
      <c r="A650">
        <v>56</v>
      </c>
    </row>
    <row r="651" spans="1:1" x14ac:dyDescent="0.25">
      <c r="A651">
        <v>57</v>
      </c>
    </row>
    <row r="652" spans="1:1" x14ac:dyDescent="0.25">
      <c r="A652">
        <v>57</v>
      </c>
    </row>
    <row r="653" spans="1:1" x14ac:dyDescent="0.25">
      <c r="A653">
        <v>57</v>
      </c>
    </row>
    <row r="654" spans="1:1" x14ac:dyDescent="0.25">
      <c r="A654">
        <v>57</v>
      </c>
    </row>
    <row r="655" spans="1:1" x14ac:dyDescent="0.25">
      <c r="A655">
        <v>58</v>
      </c>
    </row>
    <row r="656" spans="1:1" x14ac:dyDescent="0.25">
      <c r="A656">
        <v>58</v>
      </c>
    </row>
    <row r="657" spans="1:1" x14ac:dyDescent="0.25">
      <c r="A657">
        <v>58</v>
      </c>
    </row>
    <row r="658" spans="1:1" x14ac:dyDescent="0.25">
      <c r="A658">
        <v>58</v>
      </c>
    </row>
    <row r="659" spans="1:1" x14ac:dyDescent="0.25">
      <c r="A659">
        <v>58</v>
      </c>
    </row>
    <row r="660" spans="1:1" x14ac:dyDescent="0.25">
      <c r="A660">
        <v>58</v>
      </c>
    </row>
    <row r="661" spans="1:1" x14ac:dyDescent="0.25">
      <c r="A661">
        <v>58</v>
      </c>
    </row>
    <row r="662" spans="1:1" x14ac:dyDescent="0.25">
      <c r="A662">
        <v>58</v>
      </c>
    </row>
    <row r="663" spans="1:1" x14ac:dyDescent="0.25">
      <c r="A663">
        <v>58</v>
      </c>
    </row>
    <row r="664" spans="1:1" x14ac:dyDescent="0.25">
      <c r="A664">
        <v>58</v>
      </c>
    </row>
    <row r="665" spans="1:1" x14ac:dyDescent="0.25">
      <c r="A665">
        <v>58</v>
      </c>
    </row>
    <row r="666" spans="1:1" x14ac:dyDescent="0.25">
      <c r="A666">
        <v>58</v>
      </c>
    </row>
    <row r="667" spans="1:1" x14ac:dyDescent="0.25">
      <c r="A667">
        <v>59</v>
      </c>
    </row>
    <row r="668" spans="1:1" x14ac:dyDescent="0.25">
      <c r="A668">
        <v>59</v>
      </c>
    </row>
    <row r="669" spans="1:1" x14ac:dyDescent="0.25">
      <c r="A669">
        <v>59</v>
      </c>
    </row>
    <row r="670" spans="1:1" x14ac:dyDescent="0.25">
      <c r="A670">
        <v>59</v>
      </c>
    </row>
    <row r="671" spans="1:1" x14ac:dyDescent="0.25">
      <c r="A671">
        <v>59</v>
      </c>
    </row>
    <row r="672" spans="1:1" x14ac:dyDescent="0.25">
      <c r="A672">
        <v>59</v>
      </c>
    </row>
    <row r="673" spans="1:1" x14ac:dyDescent="0.25">
      <c r="A673">
        <v>60</v>
      </c>
    </row>
    <row r="674" spans="1:1" x14ac:dyDescent="0.25">
      <c r="A674">
        <v>60</v>
      </c>
    </row>
    <row r="675" spans="1:1" x14ac:dyDescent="0.25">
      <c r="A675">
        <v>60</v>
      </c>
    </row>
    <row r="676" spans="1:1" x14ac:dyDescent="0.25">
      <c r="A676">
        <v>60</v>
      </c>
    </row>
    <row r="677" spans="1:1" x14ac:dyDescent="0.25">
      <c r="A677">
        <v>60</v>
      </c>
    </row>
    <row r="678" spans="1:1" x14ac:dyDescent="0.25">
      <c r="A678">
        <v>60</v>
      </c>
    </row>
    <row r="679" spans="1:1" x14ac:dyDescent="0.25">
      <c r="A679">
        <v>61</v>
      </c>
    </row>
    <row r="680" spans="1:1" x14ac:dyDescent="0.25">
      <c r="A680">
        <v>61</v>
      </c>
    </row>
    <row r="681" spans="1:1" x14ac:dyDescent="0.25">
      <c r="A681">
        <v>61</v>
      </c>
    </row>
    <row r="682" spans="1:1" x14ac:dyDescent="0.25">
      <c r="A682">
        <v>61</v>
      </c>
    </row>
    <row r="683" spans="1:1" x14ac:dyDescent="0.25">
      <c r="A683">
        <v>61</v>
      </c>
    </row>
    <row r="684" spans="1:1" x14ac:dyDescent="0.25">
      <c r="A684">
        <v>61</v>
      </c>
    </row>
    <row r="685" spans="1:1" x14ac:dyDescent="0.25">
      <c r="A685">
        <v>62</v>
      </c>
    </row>
    <row r="686" spans="1:1" x14ac:dyDescent="0.25">
      <c r="A686">
        <v>62</v>
      </c>
    </row>
    <row r="687" spans="1:1" x14ac:dyDescent="0.25">
      <c r="A687">
        <v>62</v>
      </c>
    </row>
    <row r="688" spans="1:1" x14ac:dyDescent="0.25">
      <c r="A688">
        <v>62</v>
      </c>
    </row>
    <row r="689" spans="1:1" x14ac:dyDescent="0.25">
      <c r="A689">
        <v>62</v>
      </c>
    </row>
    <row r="690" spans="1:1" x14ac:dyDescent="0.25">
      <c r="A690">
        <v>62</v>
      </c>
    </row>
    <row r="691" spans="1:1" x14ac:dyDescent="0.25">
      <c r="A691">
        <v>62</v>
      </c>
    </row>
    <row r="692" spans="1:1" x14ac:dyDescent="0.25">
      <c r="A692">
        <v>62</v>
      </c>
    </row>
    <row r="693" spans="1:1" x14ac:dyDescent="0.25">
      <c r="A693">
        <v>62</v>
      </c>
    </row>
    <row r="694" spans="1:1" x14ac:dyDescent="0.25">
      <c r="A694">
        <v>62</v>
      </c>
    </row>
    <row r="695" spans="1:1" x14ac:dyDescent="0.25">
      <c r="A695">
        <v>62</v>
      </c>
    </row>
    <row r="696" spans="1:1" x14ac:dyDescent="0.25">
      <c r="A696">
        <v>63</v>
      </c>
    </row>
    <row r="697" spans="1:1" x14ac:dyDescent="0.25">
      <c r="A697">
        <v>63</v>
      </c>
    </row>
    <row r="698" spans="1:1" x14ac:dyDescent="0.25">
      <c r="A698">
        <v>63</v>
      </c>
    </row>
    <row r="699" spans="1:1" x14ac:dyDescent="0.25">
      <c r="A699">
        <v>63</v>
      </c>
    </row>
    <row r="700" spans="1:1" x14ac:dyDescent="0.25">
      <c r="A700">
        <v>64</v>
      </c>
    </row>
    <row r="701" spans="1:1" x14ac:dyDescent="0.25">
      <c r="A701">
        <v>64</v>
      </c>
    </row>
    <row r="702" spans="1:1" x14ac:dyDescent="0.25">
      <c r="A702">
        <v>64</v>
      </c>
    </row>
    <row r="703" spans="1:1" x14ac:dyDescent="0.25">
      <c r="A703">
        <v>64</v>
      </c>
    </row>
    <row r="704" spans="1:1" x14ac:dyDescent="0.25">
      <c r="A704">
        <v>64</v>
      </c>
    </row>
    <row r="705" spans="1:1" x14ac:dyDescent="0.25">
      <c r="A705">
        <v>64</v>
      </c>
    </row>
    <row r="706" spans="1:1" x14ac:dyDescent="0.25">
      <c r="A706">
        <v>64</v>
      </c>
    </row>
    <row r="707" spans="1:1" x14ac:dyDescent="0.25">
      <c r="A707">
        <v>64</v>
      </c>
    </row>
    <row r="708" spans="1:1" x14ac:dyDescent="0.25">
      <c r="A708">
        <v>65</v>
      </c>
    </row>
    <row r="709" spans="1:1" x14ac:dyDescent="0.25">
      <c r="A709">
        <v>65</v>
      </c>
    </row>
    <row r="710" spans="1:1" x14ac:dyDescent="0.25">
      <c r="A710">
        <v>65</v>
      </c>
    </row>
    <row r="711" spans="1:1" x14ac:dyDescent="0.25">
      <c r="A711">
        <v>65</v>
      </c>
    </row>
    <row r="712" spans="1:1" x14ac:dyDescent="0.25">
      <c r="A712">
        <v>65</v>
      </c>
    </row>
    <row r="713" spans="1:1" x14ac:dyDescent="0.25">
      <c r="A713">
        <v>66</v>
      </c>
    </row>
    <row r="714" spans="1:1" x14ac:dyDescent="0.25">
      <c r="A714">
        <v>66</v>
      </c>
    </row>
    <row r="715" spans="1:1" x14ac:dyDescent="0.25">
      <c r="A715">
        <v>66</v>
      </c>
    </row>
    <row r="716" spans="1:1" x14ac:dyDescent="0.25">
      <c r="A716">
        <v>66</v>
      </c>
    </row>
    <row r="717" spans="1:1" x14ac:dyDescent="0.25">
      <c r="A717">
        <v>66</v>
      </c>
    </row>
    <row r="718" spans="1:1" x14ac:dyDescent="0.25">
      <c r="A718">
        <v>66</v>
      </c>
    </row>
    <row r="719" spans="1:1" x14ac:dyDescent="0.25">
      <c r="A719">
        <v>67</v>
      </c>
    </row>
    <row r="720" spans="1:1" x14ac:dyDescent="0.25">
      <c r="A720">
        <v>67</v>
      </c>
    </row>
    <row r="721" spans="1:1" x14ac:dyDescent="0.25">
      <c r="A721">
        <v>67</v>
      </c>
    </row>
    <row r="722" spans="1:1" x14ac:dyDescent="0.25">
      <c r="A722">
        <v>67</v>
      </c>
    </row>
    <row r="723" spans="1:1" x14ac:dyDescent="0.25">
      <c r="A723">
        <v>67</v>
      </c>
    </row>
    <row r="724" spans="1:1" x14ac:dyDescent="0.25">
      <c r="A724">
        <v>68</v>
      </c>
    </row>
    <row r="725" spans="1:1" x14ac:dyDescent="0.25">
      <c r="A725">
        <v>68</v>
      </c>
    </row>
    <row r="726" spans="1:1" x14ac:dyDescent="0.25">
      <c r="A726">
        <v>68</v>
      </c>
    </row>
    <row r="727" spans="1:1" x14ac:dyDescent="0.25">
      <c r="A727">
        <v>68</v>
      </c>
    </row>
    <row r="728" spans="1:1" x14ac:dyDescent="0.25">
      <c r="A728">
        <v>68</v>
      </c>
    </row>
    <row r="729" spans="1:1" x14ac:dyDescent="0.25">
      <c r="A729">
        <v>68</v>
      </c>
    </row>
    <row r="730" spans="1:1" x14ac:dyDescent="0.25">
      <c r="A730">
        <v>68</v>
      </c>
    </row>
    <row r="731" spans="1:1" x14ac:dyDescent="0.25">
      <c r="A731">
        <v>69</v>
      </c>
    </row>
    <row r="732" spans="1:1" x14ac:dyDescent="0.25">
      <c r="A732">
        <v>69</v>
      </c>
    </row>
    <row r="733" spans="1:1" x14ac:dyDescent="0.25">
      <c r="A733">
        <v>69</v>
      </c>
    </row>
    <row r="734" spans="1:1" x14ac:dyDescent="0.25">
      <c r="A734">
        <v>69</v>
      </c>
    </row>
    <row r="735" spans="1:1" x14ac:dyDescent="0.25">
      <c r="A735">
        <v>69</v>
      </c>
    </row>
    <row r="736" spans="1:1" x14ac:dyDescent="0.25">
      <c r="A736">
        <v>69</v>
      </c>
    </row>
    <row r="737" spans="1:1" x14ac:dyDescent="0.25">
      <c r="A737">
        <v>69</v>
      </c>
    </row>
    <row r="738" spans="1:1" x14ac:dyDescent="0.25">
      <c r="A738">
        <v>69</v>
      </c>
    </row>
    <row r="739" spans="1:1" x14ac:dyDescent="0.25">
      <c r="A739">
        <v>70</v>
      </c>
    </row>
    <row r="740" spans="1:1" x14ac:dyDescent="0.25">
      <c r="A740">
        <v>70</v>
      </c>
    </row>
    <row r="741" spans="1:1" x14ac:dyDescent="0.25">
      <c r="A741">
        <v>70</v>
      </c>
    </row>
    <row r="742" spans="1:1" x14ac:dyDescent="0.25">
      <c r="A742">
        <v>70</v>
      </c>
    </row>
    <row r="743" spans="1:1" x14ac:dyDescent="0.25">
      <c r="A743">
        <v>70</v>
      </c>
    </row>
    <row r="744" spans="1:1" x14ac:dyDescent="0.25">
      <c r="A744">
        <v>70</v>
      </c>
    </row>
    <row r="745" spans="1:1" x14ac:dyDescent="0.25">
      <c r="A745">
        <v>70</v>
      </c>
    </row>
    <row r="746" spans="1:1" x14ac:dyDescent="0.25">
      <c r="A746">
        <v>70</v>
      </c>
    </row>
    <row r="747" spans="1:1" x14ac:dyDescent="0.25">
      <c r="A747">
        <v>71</v>
      </c>
    </row>
    <row r="748" spans="1:1" x14ac:dyDescent="0.25">
      <c r="A748">
        <v>71</v>
      </c>
    </row>
    <row r="749" spans="1:1" x14ac:dyDescent="0.25">
      <c r="A749">
        <v>71</v>
      </c>
    </row>
    <row r="750" spans="1:1" x14ac:dyDescent="0.25">
      <c r="A750">
        <v>72</v>
      </c>
    </row>
    <row r="751" spans="1:1" x14ac:dyDescent="0.25">
      <c r="A751">
        <v>72</v>
      </c>
    </row>
    <row r="752" spans="1:1" x14ac:dyDescent="0.25">
      <c r="A752">
        <v>72</v>
      </c>
    </row>
    <row r="753" spans="1:1" x14ac:dyDescent="0.25">
      <c r="A753">
        <v>72</v>
      </c>
    </row>
    <row r="754" spans="1:1" x14ac:dyDescent="0.25">
      <c r="A754">
        <v>72</v>
      </c>
    </row>
    <row r="755" spans="1:1" x14ac:dyDescent="0.25">
      <c r="A755">
        <v>72</v>
      </c>
    </row>
    <row r="756" spans="1:1" x14ac:dyDescent="0.25">
      <c r="A756">
        <v>73</v>
      </c>
    </row>
    <row r="757" spans="1:1" x14ac:dyDescent="0.25">
      <c r="A757">
        <v>73</v>
      </c>
    </row>
    <row r="758" spans="1:1" x14ac:dyDescent="0.25">
      <c r="A758">
        <v>74</v>
      </c>
    </row>
    <row r="759" spans="1:1" x14ac:dyDescent="0.25">
      <c r="A759">
        <v>74</v>
      </c>
    </row>
    <row r="760" spans="1:1" x14ac:dyDescent="0.25">
      <c r="A760">
        <v>74</v>
      </c>
    </row>
    <row r="761" spans="1:1" x14ac:dyDescent="0.25">
      <c r="A761">
        <v>74</v>
      </c>
    </row>
    <row r="762" spans="1:1" x14ac:dyDescent="0.25">
      <c r="A762">
        <v>75</v>
      </c>
    </row>
    <row r="763" spans="1:1" x14ac:dyDescent="0.25">
      <c r="A763">
        <v>76</v>
      </c>
    </row>
    <row r="764" spans="1:1" x14ac:dyDescent="0.25">
      <c r="A764">
        <v>76</v>
      </c>
    </row>
    <row r="765" spans="1:1" x14ac:dyDescent="0.25">
      <c r="A765">
        <v>77</v>
      </c>
    </row>
    <row r="766" spans="1:1" x14ac:dyDescent="0.25">
      <c r="A766">
        <v>77</v>
      </c>
    </row>
    <row r="767" spans="1:1" x14ac:dyDescent="0.25">
      <c r="A767">
        <v>77</v>
      </c>
    </row>
    <row r="768" spans="1:1" x14ac:dyDescent="0.25">
      <c r="A768">
        <v>77</v>
      </c>
    </row>
    <row r="769" spans="1:1" x14ac:dyDescent="0.25">
      <c r="A769">
        <v>77</v>
      </c>
    </row>
    <row r="770" spans="1:1" x14ac:dyDescent="0.25">
      <c r="A770">
        <v>78</v>
      </c>
    </row>
    <row r="771" spans="1:1" x14ac:dyDescent="0.25">
      <c r="A771">
        <v>78</v>
      </c>
    </row>
    <row r="772" spans="1:1" x14ac:dyDescent="0.25">
      <c r="A772">
        <v>78</v>
      </c>
    </row>
    <row r="773" spans="1:1" x14ac:dyDescent="0.25">
      <c r="A773">
        <v>78</v>
      </c>
    </row>
    <row r="774" spans="1:1" x14ac:dyDescent="0.25">
      <c r="A774">
        <v>78</v>
      </c>
    </row>
    <row r="775" spans="1:1" x14ac:dyDescent="0.25">
      <c r="A775">
        <v>78</v>
      </c>
    </row>
    <row r="776" spans="1:1" x14ac:dyDescent="0.25">
      <c r="A776">
        <v>78</v>
      </c>
    </row>
    <row r="777" spans="1:1" x14ac:dyDescent="0.25">
      <c r="A777">
        <v>79</v>
      </c>
    </row>
    <row r="778" spans="1:1" x14ac:dyDescent="0.25">
      <c r="A778">
        <v>79</v>
      </c>
    </row>
    <row r="779" spans="1:1" x14ac:dyDescent="0.25">
      <c r="A779">
        <v>79</v>
      </c>
    </row>
    <row r="780" spans="1:1" x14ac:dyDescent="0.25">
      <c r="A780">
        <v>79</v>
      </c>
    </row>
    <row r="781" spans="1:1" x14ac:dyDescent="0.25">
      <c r="A781">
        <v>79</v>
      </c>
    </row>
    <row r="782" spans="1:1" x14ac:dyDescent="0.25">
      <c r="A782">
        <v>79</v>
      </c>
    </row>
    <row r="783" spans="1:1" x14ac:dyDescent="0.25">
      <c r="A783">
        <v>80</v>
      </c>
    </row>
    <row r="784" spans="1:1" x14ac:dyDescent="0.25">
      <c r="A784">
        <v>80</v>
      </c>
    </row>
    <row r="785" spans="1:1" x14ac:dyDescent="0.25">
      <c r="A785">
        <v>80</v>
      </c>
    </row>
    <row r="786" spans="1:1" x14ac:dyDescent="0.25">
      <c r="A786">
        <v>80</v>
      </c>
    </row>
    <row r="787" spans="1:1" x14ac:dyDescent="0.25">
      <c r="A787">
        <v>81</v>
      </c>
    </row>
    <row r="788" spans="1:1" x14ac:dyDescent="0.25">
      <c r="A788">
        <v>81</v>
      </c>
    </row>
    <row r="789" spans="1:1" x14ac:dyDescent="0.25">
      <c r="A789">
        <v>81</v>
      </c>
    </row>
    <row r="790" spans="1:1" x14ac:dyDescent="0.25">
      <c r="A790">
        <v>82</v>
      </c>
    </row>
    <row r="791" spans="1:1" x14ac:dyDescent="0.25">
      <c r="A791">
        <v>82</v>
      </c>
    </row>
    <row r="792" spans="1:1" x14ac:dyDescent="0.25">
      <c r="A792">
        <v>82</v>
      </c>
    </row>
    <row r="793" spans="1:1" x14ac:dyDescent="0.25">
      <c r="A793">
        <v>82</v>
      </c>
    </row>
    <row r="794" spans="1:1" x14ac:dyDescent="0.25">
      <c r="A794">
        <v>83</v>
      </c>
    </row>
    <row r="795" spans="1:1" x14ac:dyDescent="0.25">
      <c r="A795">
        <v>83</v>
      </c>
    </row>
    <row r="796" spans="1:1" x14ac:dyDescent="0.25">
      <c r="A796">
        <v>83</v>
      </c>
    </row>
    <row r="797" spans="1:1" x14ac:dyDescent="0.25">
      <c r="A797">
        <v>83</v>
      </c>
    </row>
    <row r="798" spans="1:1" x14ac:dyDescent="0.25">
      <c r="A798">
        <v>83</v>
      </c>
    </row>
    <row r="799" spans="1:1" x14ac:dyDescent="0.25">
      <c r="A799">
        <v>84</v>
      </c>
    </row>
    <row r="800" spans="1:1" x14ac:dyDescent="0.25">
      <c r="A800">
        <v>84</v>
      </c>
    </row>
    <row r="801" spans="1:1" x14ac:dyDescent="0.25">
      <c r="A801">
        <v>84</v>
      </c>
    </row>
    <row r="802" spans="1:1" x14ac:dyDescent="0.25">
      <c r="A802">
        <v>85</v>
      </c>
    </row>
    <row r="803" spans="1:1" x14ac:dyDescent="0.25">
      <c r="A803">
        <v>85</v>
      </c>
    </row>
    <row r="804" spans="1:1" x14ac:dyDescent="0.25">
      <c r="A804">
        <v>85</v>
      </c>
    </row>
    <row r="805" spans="1:1" x14ac:dyDescent="0.25">
      <c r="A805">
        <v>85</v>
      </c>
    </row>
    <row r="806" spans="1:1" x14ac:dyDescent="0.25">
      <c r="A806">
        <v>85</v>
      </c>
    </row>
    <row r="807" spans="1:1" x14ac:dyDescent="0.25">
      <c r="A807">
        <v>85</v>
      </c>
    </row>
    <row r="808" spans="1:1" x14ac:dyDescent="0.25">
      <c r="A808">
        <v>86</v>
      </c>
    </row>
    <row r="809" spans="1:1" x14ac:dyDescent="0.25">
      <c r="A809">
        <v>86</v>
      </c>
    </row>
    <row r="810" spans="1:1" x14ac:dyDescent="0.25">
      <c r="A810">
        <v>86</v>
      </c>
    </row>
    <row r="811" spans="1:1" x14ac:dyDescent="0.25">
      <c r="A811">
        <v>86</v>
      </c>
    </row>
    <row r="812" spans="1:1" x14ac:dyDescent="0.25">
      <c r="A812">
        <v>86</v>
      </c>
    </row>
    <row r="813" spans="1:1" x14ac:dyDescent="0.25">
      <c r="A813">
        <v>87</v>
      </c>
    </row>
    <row r="814" spans="1:1" x14ac:dyDescent="0.25">
      <c r="A814">
        <v>87</v>
      </c>
    </row>
    <row r="815" spans="1:1" x14ac:dyDescent="0.25">
      <c r="A815">
        <v>87</v>
      </c>
    </row>
    <row r="816" spans="1:1" x14ac:dyDescent="0.25">
      <c r="A816">
        <v>87</v>
      </c>
    </row>
    <row r="817" spans="1:1" x14ac:dyDescent="0.25">
      <c r="A817">
        <v>88</v>
      </c>
    </row>
    <row r="818" spans="1:1" x14ac:dyDescent="0.25">
      <c r="A818">
        <v>88</v>
      </c>
    </row>
    <row r="819" spans="1:1" x14ac:dyDescent="0.25">
      <c r="A819">
        <v>88</v>
      </c>
    </row>
    <row r="820" spans="1:1" x14ac:dyDescent="0.25">
      <c r="A820">
        <v>88</v>
      </c>
    </row>
    <row r="821" spans="1:1" x14ac:dyDescent="0.25">
      <c r="A821">
        <v>89</v>
      </c>
    </row>
    <row r="822" spans="1:1" x14ac:dyDescent="0.25">
      <c r="A822">
        <v>89</v>
      </c>
    </row>
    <row r="823" spans="1:1" x14ac:dyDescent="0.25">
      <c r="A823">
        <v>90</v>
      </c>
    </row>
    <row r="824" spans="1:1" x14ac:dyDescent="0.25">
      <c r="A824">
        <v>90</v>
      </c>
    </row>
    <row r="825" spans="1:1" x14ac:dyDescent="0.25">
      <c r="A825">
        <v>90</v>
      </c>
    </row>
    <row r="826" spans="1:1" x14ac:dyDescent="0.25">
      <c r="A826">
        <v>91</v>
      </c>
    </row>
    <row r="827" spans="1:1" x14ac:dyDescent="0.25">
      <c r="A827">
        <v>91</v>
      </c>
    </row>
    <row r="828" spans="1:1" x14ac:dyDescent="0.25">
      <c r="A828">
        <v>91</v>
      </c>
    </row>
    <row r="829" spans="1:1" x14ac:dyDescent="0.25">
      <c r="A829">
        <v>91</v>
      </c>
    </row>
    <row r="830" spans="1:1" x14ac:dyDescent="0.25">
      <c r="A830">
        <v>91</v>
      </c>
    </row>
    <row r="831" spans="1:1" x14ac:dyDescent="0.25">
      <c r="A831">
        <v>91</v>
      </c>
    </row>
    <row r="832" spans="1:1" x14ac:dyDescent="0.25">
      <c r="A832">
        <v>91</v>
      </c>
    </row>
    <row r="833" spans="1:1" x14ac:dyDescent="0.25">
      <c r="A833">
        <v>91</v>
      </c>
    </row>
    <row r="834" spans="1:1" x14ac:dyDescent="0.25">
      <c r="A834">
        <v>91</v>
      </c>
    </row>
    <row r="835" spans="1:1" x14ac:dyDescent="0.25">
      <c r="A835">
        <v>92</v>
      </c>
    </row>
    <row r="836" spans="1:1" x14ac:dyDescent="0.25">
      <c r="A836">
        <v>92</v>
      </c>
    </row>
    <row r="837" spans="1:1" x14ac:dyDescent="0.25">
      <c r="A837">
        <v>92</v>
      </c>
    </row>
    <row r="838" spans="1:1" x14ac:dyDescent="0.25">
      <c r="A838">
        <v>93</v>
      </c>
    </row>
    <row r="839" spans="1:1" x14ac:dyDescent="0.25">
      <c r="A839">
        <v>93</v>
      </c>
    </row>
    <row r="840" spans="1:1" x14ac:dyDescent="0.25">
      <c r="A840">
        <v>93</v>
      </c>
    </row>
    <row r="841" spans="1:1" x14ac:dyDescent="0.25">
      <c r="A841">
        <v>94</v>
      </c>
    </row>
    <row r="842" spans="1:1" x14ac:dyDescent="0.25">
      <c r="A842">
        <v>94</v>
      </c>
    </row>
    <row r="843" spans="1:1" x14ac:dyDescent="0.25">
      <c r="A843">
        <v>94</v>
      </c>
    </row>
    <row r="844" spans="1:1" x14ac:dyDescent="0.25">
      <c r="A844">
        <v>94</v>
      </c>
    </row>
    <row r="845" spans="1:1" x14ac:dyDescent="0.25">
      <c r="A845">
        <v>94</v>
      </c>
    </row>
    <row r="846" spans="1:1" x14ac:dyDescent="0.25">
      <c r="A846">
        <v>95</v>
      </c>
    </row>
    <row r="847" spans="1:1" x14ac:dyDescent="0.25">
      <c r="A847">
        <v>95</v>
      </c>
    </row>
    <row r="848" spans="1:1" x14ac:dyDescent="0.25">
      <c r="A848">
        <v>95</v>
      </c>
    </row>
    <row r="849" spans="1:1" x14ac:dyDescent="0.25">
      <c r="A849">
        <v>95</v>
      </c>
    </row>
    <row r="850" spans="1:1" x14ac:dyDescent="0.25">
      <c r="A850">
        <v>95</v>
      </c>
    </row>
    <row r="851" spans="1:1" x14ac:dyDescent="0.25">
      <c r="A851">
        <v>95</v>
      </c>
    </row>
    <row r="852" spans="1:1" x14ac:dyDescent="0.25">
      <c r="A852">
        <v>95</v>
      </c>
    </row>
    <row r="853" spans="1:1" x14ac:dyDescent="0.25">
      <c r="A853">
        <v>95</v>
      </c>
    </row>
    <row r="854" spans="1:1" x14ac:dyDescent="0.25">
      <c r="A854">
        <v>96</v>
      </c>
    </row>
    <row r="855" spans="1:1" x14ac:dyDescent="0.25">
      <c r="A855">
        <v>96</v>
      </c>
    </row>
    <row r="856" spans="1:1" x14ac:dyDescent="0.25">
      <c r="A856">
        <v>96</v>
      </c>
    </row>
    <row r="857" spans="1:1" x14ac:dyDescent="0.25">
      <c r="A857">
        <v>96</v>
      </c>
    </row>
    <row r="858" spans="1:1" x14ac:dyDescent="0.25">
      <c r="A858">
        <v>96</v>
      </c>
    </row>
    <row r="859" spans="1:1" x14ac:dyDescent="0.25">
      <c r="A859">
        <v>98</v>
      </c>
    </row>
    <row r="860" spans="1:1" x14ac:dyDescent="0.25">
      <c r="A860">
        <v>98</v>
      </c>
    </row>
    <row r="861" spans="1:1" x14ac:dyDescent="0.25">
      <c r="A861">
        <v>98</v>
      </c>
    </row>
    <row r="862" spans="1:1" x14ac:dyDescent="0.25">
      <c r="A862">
        <v>99</v>
      </c>
    </row>
    <row r="863" spans="1:1" x14ac:dyDescent="0.25">
      <c r="A863">
        <v>99</v>
      </c>
    </row>
    <row r="864" spans="1:1" x14ac:dyDescent="0.25">
      <c r="A864">
        <v>99</v>
      </c>
    </row>
    <row r="865" spans="1:1" x14ac:dyDescent="0.25">
      <c r="A865">
        <v>99</v>
      </c>
    </row>
    <row r="866" spans="1:1" x14ac:dyDescent="0.25">
      <c r="A866">
        <v>99</v>
      </c>
    </row>
    <row r="867" spans="1:1" x14ac:dyDescent="0.25">
      <c r="A867">
        <v>100</v>
      </c>
    </row>
    <row r="868" spans="1:1" x14ac:dyDescent="0.25">
      <c r="A868">
        <v>100</v>
      </c>
    </row>
    <row r="869" spans="1:1" x14ac:dyDescent="0.25">
      <c r="A869">
        <v>100</v>
      </c>
    </row>
    <row r="870" spans="1:1" x14ac:dyDescent="0.25">
      <c r="A870">
        <v>100</v>
      </c>
    </row>
    <row r="871" spans="1:1" x14ac:dyDescent="0.25">
      <c r="A871">
        <v>101</v>
      </c>
    </row>
    <row r="872" spans="1:1" x14ac:dyDescent="0.25">
      <c r="A872">
        <v>102</v>
      </c>
    </row>
    <row r="873" spans="1:1" x14ac:dyDescent="0.25">
      <c r="A873">
        <v>102</v>
      </c>
    </row>
    <row r="874" spans="1:1" x14ac:dyDescent="0.25">
      <c r="A874">
        <v>102</v>
      </c>
    </row>
    <row r="875" spans="1:1" x14ac:dyDescent="0.25">
      <c r="A875">
        <v>102</v>
      </c>
    </row>
    <row r="876" spans="1:1" x14ac:dyDescent="0.25">
      <c r="A876">
        <v>102</v>
      </c>
    </row>
    <row r="877" spans="1:1" x14ac:dyDescent="0.25">
      <c r="A877">
        <v>103</v>
      </c>
    </row>
    <row r="878" spans="1:1" x14ac:dyDescent="0.25">
      <c r="A878">
        <v>103</v>
      </c>
    </row>
    <row r="879" spans="1:1" x14ac:dyDescent="0.25">
      <c r="A879">
        <v>103</v>
      </c>
    </row>
    <row r="880" spans="1:1" x14ac:dyDescent="0.25">
      <c r="A880">
        <v>103</v>
      </c>
    </row>
    <row r="881" spans="1:1" x14ac:dyDescent="0.25">
      <c r="A881">
        <v>104</v>
      </c>
    </row>
    <row r="882" spans="1:1" x14ac:dyDescent="0.25">
      <c r="A882">
        <v>104</v>
      </c>
    </row>
    <row r="883" spans="1:1" x14ac:dyDescent="0.25">
      <c r="A883">
        <v>104</v>
      </c>
    </row>
    <row r="884" spans="1:1" x14ac:dyDescent="0.25">
      <c r="A884">
        <v>104</v>
      </c>
    </row>
    <row r="885" spans="1:1" x14ac:dyDescent="0.25">
      <c r="A885">
        <v>105</v>
      </c>
    </row>
    <row r="886" spans="1:1" x14ac:dyDescent="0.25">
      <c r="A886">
        <v>105</v>
      </c>
    </row>
    <row r="887" spans="1:1" x14ac:dyDescent="0.25">
      <c r="A887">
        <v>105</v>
      </c>
    </row>
    <row r="888" spans="1:1" x14ac:dyDescent="0.25">
      <c r="A888">
        <v>106</v>
      </c>
    </row>
    <row r="889" spans="1:1" x14ac:dyDescent="0.25">
      <c r="A889">
        <v>106</v>
      </c>
    </row>
    <row r="890" spans="1:1" x14ac:dyDescent="0.25">
      <c r="A890">
        <v>106</v>
      </c>
    </row>
    <row r="891" spans="1:1" x14ac:dyDescent="0.25">
      <c r="A891">
        <v>107</v>
      </c>
    </row>
    <row r="892" spans="1:1" x14ac:dyDescent="0.25">
      <c r="A892">
        <v>107</v>
      </c>
    </row>
    <row r="893" spans="1:1" x14ac:dyDescent="0.25">
      <c r="A893">
        <v>107</v>
      </c>
    </row>
    <row r="894" spans="1:1" x14ac:dyDescent="0.25">
      <c r="A894">
        <v>108</v>
      </c>
    </row>
    <row r="895" spans="1:1" x14ac:dyDescent="0.25">
      <c r="A895">
        <v>109</v>
      </c>
    </row>
    <row r="896" spans="1:1" x14ac:dyDescent="0.25">
      <c r="A896">
        <v>109</v>
      </c>
    </row>
    <row r="897" spans="1:1" x14ac:dyDescent="0.25">
      <c r="A897">
        <v>109</v>
      </c>
    </row>
    <row r="898" spans="1:1" x14ac:dyDescent="0.25">
      <c r="A898">
        <v>110</v>
      </c>
    </row>
    <row r="899" spans="1:1" x14ac:dyDescent="0.25">
      <c r="A899">
        <v>110</v>
      </c>
    </row>
    <row r="900" spans="1:1" x14ac:dyDescent="0.25">
      <c r="A900">
        <v>110</v>
      </c>
    </row>
    <row r="901" spans="1:1" x14ac:dyDescent="0.25">
      <c r="A901">
        <v>110</v>
      </c>
    </row>
    <row r="902" spans="1:1" x14ac:dyDescent="0.25">
      <c r="A902">
        <v>111</v>
      </c>
    </row>
    <row r="903" spans="1:1" x14ac:dyDescent="0.25">
      <c r="A903">
        <v>111</v>
      </c>
    </row>
    <row r="904" spans="1:1" x14ac:dyDescent="0.25">
      <c r="A904">
        <v>111</v>
      </c>
    </row>
    <row r="905" spans="1:1" x14ac:dyDescent="0.25">
      <c r="A905">
        <v>111</v>
      </c>
    </row>
    <row r="906" spans="1:1" x14ac:dyDescent="0.25">
      <c r="A906">
        <v>111</v>
      </c>
    </row>
    <row r="907" spans="1:1" x14ac:dyDescent="0.25">
      <c r="A907">
        <v>112</v>
      </c>
    </row>
    <row r="908" spans="1:1" x14ac:dyDescent="0.25">
      <c r="A908">
        <v>112</v>
      </c>
    </row>
    <row r="909" spans="1:1" x14ac:dyDescent="0.25">
      <c r="A909">
        <v>112</v>
      </c>
    </row>
    <row r="910" spans="1:1" x14ac:dyDescent="0.25">
      <c r="A910">
        <v>112</v>
      </c>
    </row>
    <row r="911" spans="1:1" x14ac:dyDescent="0.25">
      <c r="A911">
        <v>112</v>
      </c>
    </row>
    <row r="912" spans="1:1" x14ac:dyDescent="0.25">
      <c r="A912">
        <v>113</v>
      </c>
    </row>
    <row r="913" spans="1:1" x14ac:dyDescent="0.25">
      <c r="A913">
        <v>113</v>
      </c>
    </row>
    <row r="914" spans="1:1" x14ac:dyDescent="0.25">
      <c r="A914">
        <v>114</v>
      </c>
    </row>
    <row r="915" spans="1:1" x14ac:dyDescent="0.25">
      <c r="A915">
        <v>114</v>
      </c>
    </row>
    <row r="916" spans="1:1" x14ac:dyDescent="0.25">
      <c r="A916">
        <v>114</v>
      </c>
    </row>
    <row r="917" spans="1:1" x14ac:dyDescent="0.25">
      <c r="A917">
        <v>114</v>
      </c>
    </row>
    <row r="918" spans="1:1" x14ac:dyDescent="0.25">
      <c r="A918">
        <v>115</v>
      </c>
    </row>
    <row r="919" spans="1:1" x14ac:dyDescent="0.25">
      <c r="A919">
        <v>115</v>
      </c>
    </row>
    <row r="920" spans="1:1" x14ac:dyDescent="0.25">
      <c r="A920">
        <v>115</v>
      </c>
    </row>
    <row r="921" spans="1:1" x14ac:dyDescent="0.25">
      <c r="A921">
        <v>115</v>
      </c>
    </row>
    <row r="922" spans="1:1" x14ac:dyDescent="0.25">
      <c r="A922">
        <v>115</v>
      </c>
    </row>
    <row r="923" spans="1:1" x14ac:dyDescent="0.25">
      <c r="A923">
        <v>116</v>
      </c>
    </row>
    <row r="924" spans="1:1" x14ac:dyDescent="0.25">
      <c r="A924">
        <v>116</v>
      </c>
    </row>
    <row r="925" spans="1:1" x14ac:dyDescent="0.25">
      <c r="A925">
        <v>116</v>
      </c>
    </row>
    <row r="926" spans="1:1" x14ac:dyDescent="0.25">
      <c r="A926">
        <v>116</v>
      </c>
    </row>
    <row r="927" spans="1:1" x14ac:dyDescent="0.25">
      <c r="A927">
        <v>117</v>
      </c>
    </row>
    <row r="928" spans="1:1" x14ac:dyDescent="0.25">
      <c r="A928">
        <v>117</v>
      </c>
    </row>
    <row r="929" spans="1:1" x14ac:dyDescent="0.25">
      <c r="A929">
        <v>117</v>
      </c>
    </row>
    <row r="930" spans="1:1" x14ac:dyDescent="0.25">
      <c r="A930">
        <v>118</v>
      </c>
    </row>
    <row r="931" spans="1:1" x14ac:dyDescent="0.25">
      <c r="A931">
        <v>118</v>
      </c>
    </row>
    <row r="932" spans="1:1" x14ac:dyDescent="0.25">
      <c r="A932">
        <v>118</v>
      </c>
    </row>
    <row r="933" spans="1:1" x14ac:dyDescent="0.25">
      <c r="A933">
        <v>119</v>
      </c>
    </row>
    <row r="934" spans="1:1" x14ac:dyDescent="0.25">
      <c r="A934">
        <v>119</v>
      </c>
    </row>
    <row r="935" spans="1:1" x14ac:dyDescent="0.25">
      <c r="A935">
        <v>119</v>
      </c>
    </row>
    <row r="936" spans="1:1" x14ac:dyDescent="0.25">
      <c r="A936">
        <v>121</v>
      </c>
    </row>
    <row r="937" spans="1:1" x14ac:dyDescent="0.25">
      <c r="A937">
        <v>121</v>
      </c>
    </row>
    <row r="938" spans="1:1" x14ac:dyDescent="0.25">
      <c r="A938">
        <v>121</v>
      </c>
    </row>
    <row r="939" spans="1:1" x14ac:dyDescent="0.25">
      <c r="A939">
        <v>121</v>
      </c>
    </row>
    <row r="940" spans="1:1" x14ac:dyDescent="0.25">
      <c r="A940">
        <v>122</v>
      </c>
    </row>
    <row r="941" spans="1:1" x14ac:dyDescent="0.25">
      <c r="A941">
        <v>122</v>
      </c>
    </row>
    <row r="942" spans="1:1" x14ac:dyDescent="0.25">
      <c r="A942">
        <v>122</v>
      </c>
    </row>
    <row r="943" spans="1:1" x14ac:dyDescent="0.25">
      <c r="A943">
        <v>123</v>
      </c>
    </row>
    <row r="944" spans="1:1" x14ac:dyDescent="0.25">
      <c r="A944">
        <v>124</v>
      </c>
    </row>
    <row r="945" spans="1:1" x14ac:dyDescent="0.25">
      <c r="A945">
        <v>124</v>
      </c>
    </row>
    <row r="946" spans="1:1" x14ac:dyDescent="0.25">
      <c r="A946">
        <v>124</v>
      </c>
    </row>
    <row r="947" spans="1:1" x14ac:dyDescent="0.25">
      <c r="A947">
        <v>124</v>
      </c>
    </row>
    <row r="948" spans="1:1" x14ac:dyDescent="0.25">
      <c r="A948">
        <v>125</v>
      </c>
    </row>
    <row r="949" spans="1:1" x14ac:dyDescent="0.25">
      <c r="A949">
        <v>125</v>
      </c>
    </row>
    <row r="950" spans="1:1" x14ac:dyDescent="0.25">
      <c r="A950">
        <v>126</v>
      </c>
    </row>
    <row r="951" spans="1:1" x14ac:dyDescent="0.25">
      <c r="A951">
        <v>126</v>
      </c>
    </row>
    <row r="952" spans="1:1" x14ac:dyDescent="0.25">
      <c r="A952">
        <v>127</v>
      </c>
    </row>
    <row r="953" spans="1:1" x14ac:dyDescent="0.25">
      <c r="A953">
        <v>127</v>
      </c>
    </row>
    <row r="954" spans="1:1" x14ac:dyDescent="0.25">
      <c r="A954">
        <v>128</v>
      </c>
    </row>
    <row r="955" spans="1:1" x14ac:dyDescent="0.25">
      <c r="A955">
        <v>128</v>
      </c>
    </row>
    <row r="956" spans="1:1" x14ac:dyDescent="0.25">
      <c r="A956">
        <v>129</v>
      </c>
    </row>
    <row r="957" spans="1:1" x14ac:dyDescent="0.25">
      <c r="A957">
        <v>129</v>
      </c>
    </row>
    <row r="958" spans="1:1" x14ac:dyDescent="0.25">
      <c r="A958">
        <v>129</v>
      </c>
    </row>
    <row r="959" spans="1:1" x14ac:dyDescent="0.25">
      <c r="A959">
        <v>130</v>
      </c>
    </row>
    <row r="960" spans="1:1" x14ac:dyDescent="0.25">
      <c r="A960">
        <v>131</v>
      </c>
    </row>
    <row r="961" spans="1:1" x14ac:dyDescent="0.25">
      <c r="A961">
        <v>131</v>
      </c>
    </row>
    <row r="962" spans="1:1" x14ac:dyDescent="0.25">
      <c r="A962">
        <v>132</v>
      </c>
    </row>
    <row r="963" spans="1:1" x14ac:dyDescent="0.25">
      <c r="A963">
        <v>133</v>
      </c>
    </row>
    <row r="964" spans="1:1" x14ac:dyDescent="0.25">
      <c r="A964">
        <v>134</v>
      </c>
    </row>
    <row r="965" spans="1:1" x14ac:dyDescent="0.25">
      <c r="A965">
        <v>134</v>
      </c>
    </row>
    <row r="966" spans="1:1" x14ac:dyDescent="0.25">
      <c r="A966">
        <v>134</v>
      </c>
    </row>
    <row r="967" spans="1:1" x14ac:dyDescent="0.25">
      <c r="A967">
        <v>135</v>
      </c>
    </row>
    <row r="968" spans="1:1" x14ac:dyDescent="0.25">
      <c r="A968">
        <v>136</v>
      </c>
    </row>
    <row r="969" spans="1:1" x14ac:dyDescent="0.25">
      <c r="A969">
        <v>137</v>
      </c>
    </row>
    <row r="970" spans="1:1" x14ac:dyDescent="0.25">
      <c r="A970">
        <v>137</v>
      </c>
    </row>
    <row r="971" spans="1:1" x14ac:dyDescent="0.25">
      <c r="A971">
        <v>137</v>
      </c>
    </row>
    <row r="972" spans="1:1" x14ac:dyDescent="0.25">
      <c r="A972">
        <v>137</v>
      </c>
    </row>
    <row r="973" spans="1:1" x14ac:dyDescent="0.25">
      <c r="A973">
        <v>138</v>
      </c>
    </row>
    <row r="974" spans="1:1" x14ac:dyDescent="0.25">
      <c r="A974">
        <v>138</v>
      </c>
    </row>
    <row r="975" spans="1:1" x14ac:dyDescent="0.25">
      <c r="A975">
        <v>138</v>
      </c>
    </row>
    <row r="976" spans="1:1" x14ac:dyDescent="0.25">
      <c r="A976">
        <v>138</v>
      </c>
    </row>
    <row r="977" spans="1:1" x14ac:dyDescent="0.25">
      <c r="A977">
        <v>138</v>
      </c>
    </row>
    <row r="978" spans="1:1" x14ac:dyDescent="0.25">
      <c r="A978">
        <v>138</v>
      </c>
    </row>
    <row r="979" spans="1:1" x14ac:dyDescent="0.25">
      <c r="A979">
        <v>139</v>
      </c>
    </row>
    <row r="980" spans="1:1" x14ac:dyDescent="0.25">
      <c r="A980">
        <v>139</v>
      </c>
    </row>
    <row r="981" spans="1:1" x14ac:dyDescent="0.25">
      <c r="A981">
        <v>140</v>
      </c>
    </row>
    <row r="982" spans="1:1" x14ac:dyDescent="0.25">
      <c r="A982">
        <v>140</v>
      </c>
    </row>
    <row r="983" spans="1:1" x14ac:dyDescent="0.25">
      <c r="A983">
        <v>140</v>
      </c>
    </row>
    <row r="984" spans="1:1" x14ac:dyDescent="0.25">
      <c r="A984">
        <v>141</v>
      </c>
    </row>
    <row r="985" spans="1:1" x14ac:dyDescent="0.25">
      <c r="A985">
        <v>141</v>
      </c>
    </row>
    <row r="986" spans="1:1" x14ac:dyDescent="0.25">
      <c r="A986">
        <v>141</v>
      </c>
    </row>
    <row r="987" spans="1:1" x14ac:dyDescent="0.25">
      <c r="A987">
        <v>142</v>
      </c>
    </row>
    <row r="988" spans="1:1" x14ac:dyDescent="0.25">
      <c r="A988">
        <v>142</v>
      </c>
    </row>
    <row r="989" spans="1:1" x14ac:dyDescent="0.25">
      <c r="A989">
        <v>143</v>
      </c>
    </row>
    <row r="990" spans="1:1" x14ac:dyDescent="0.25">
      <c r="A990">
        <v>143</v>
      </c>
    </row>
    <row r="991" spans="1:1" x14ac:dyDescent="0.25">
      <c r="A991">
        <v>143</v>
      </c>
    </row>
    <row r="992" spans="1:1" x14ac:dyDescent="0.25">
      <c r="A992">
        <v>143</v>
      </c>
    </row>
    <row r="993" spans="1:1" x14ac:dyDescent="0.25">
      <c r="A993">
        <v>144</v>
      </c>
    </row>
    <row r="994" spans="1:1" x14ac:dyDescent="0.25">
      <c r="A994">
        <v>144</v>
      </c>
    </row>
    <row r="995" spans="1:1" x14ac:dyDescent="0.25">
      <c r="A995">
        <v>144</v>
      </c>
    </row>
    <row r="996" spans="1:1" x14ac:dyDescent="0.25">
      <c r="A996">
        <v>145</v>
      </c>
    </row>
    <row r="997" spans="1:1" x14ac:dyDescent="0.25">
      <c r="A997">
        <v>145</v>
      </c>
    </row>
    <row r="998" spans="1:1" x14ac:dyDescent="0.25">
      <c r="A998">
        <v>145</v>
      </c>
    </row>
    <row r="999" spans="1:1" x14ac:dyDescent="0.25">
      <c r="A999">
        <v>145</v>
      </c>
    </row>
    <row r="1000" spans="1:1" x14ac:dyDescent="0.25">
      <c r="A1000">
        <v>146</v>
      </c>
    </row>
    <row r="1001" spans="1:1" x14ac:dyDescent="0.25">
      <c r="A1001">
        <v>146</v>
      </c>
    </row>
    <row r="1002" spans="1:1" x14ac:dyDescent="0.25">
      <c r="A1002">
        <v>147</v>
      </c>
    </row>
    <row r="1003" spans="1:1" x14ac:dyDescent="0.25">
      <c r="A1003">
        <v>147</v>
      </c>
    </row>
    <row r="1004" spans="1:1" x14ac:dyDescent="0.25">
      <c r="A1004">
        <v>148</v>
      </c>
    </row>
    <row r="1005" spans="1:1" x14ac:dyDescent="0.25">
      <c r="A1005">
        <v>149</v>
      </c>
    </row>
    <row r="1006" spans="1:1" x14ac:dyDescent="0.25">
      <c r="A1006">
        <v>149</v>
      </c>
    </row>
    <row r="1007" spans="1:1" x14ac:dyDescent="0.25">
      <c r="A1007">
        <v>149</v>
      </c>
    </row>
    <row r="1008" spans="1:1" x14ac:dyDescent="0.25">
      <c r="A1008">
        <v>151</v>
      </c>
    </row>
    <row r="1009" spans="1:1" x14ac:dyDescent="0.25">
      <c r="A1009">
        <v>151</v>
      </c>
    </row>
    <row r="1010" spans="1:1" x14ac:dyDescent="0.25">
      <c r="A1010">
        <v>151</v>
      </c>
    </row>
    <row r="1011" spans="1:1" x14ac:dyDescent="0.25">
      <c r="A1011">
        <v>152</v>
      </c>
    </row>
    <row r="1012" spans="1:1" x14ac:dyDescent="0.25">
      <c r="A1012">
        <v>152</v>
      </c>
    </row>
    <row r="1013" spans="1:1" x14ac:dyDescent="0.25">
      <c r="A1013">
        <v>152</v>
      </c>
    </row>
    <row r="1014" spans="1:1" x14ac:dyDescent="0.25">
      <c r="A1014">
        <v>153</v>
      </c>
    </row>
    <row r="1015" spans="1:1" x14ac:dyDescent="0.25">
      <c r="A1015">
        <v>153</v>
      </c>
    </row>
    <row r="1016" spans="1:1" x14ac:dyDescent="0.25">
      <c r="A1016">
        <v>155</v>
      </c>
    </row>
    <row r="1017" spans="1:1" x14ac:dyDescent="0.25">
      <c r="A1017">
        <v>155</v>
      </c>
    </row>
    <row r="1018" spans="1:1" x14ac:dyDescent="0.25">
      <c r="A1018">
        <v>155</v>
      </c>
    </row>
    <row r="1019" spans="1:1" x14ac:dyDescent="0.25">
      <c r="A1019">
        <v>156</v>
      </c>
    </row>
    <row r="1020" spans="1:1" x14ac:dyDescent="0.25">
      <c r="A1020">
        <v>156</v>
      </c>
    </row>
    <row r="1021" spans="1:1" x14ac:dyDescent="0.25">
      <c r="A1021">
        <v>156</v>
      </c>
    </row>
    <row r="1022" spans="1:1" x14ac:dyDescent="0.25">
      <c r="A1022">
        <v>156</v>
      </c>
    </row>
    <row r="1023" spans="1:1" x14ac:dyDescent="0.25">
      <c r="A1023">
        <v>157</v>
      </c>
    </row>
    <row r="1024" spans="1:1" x14ac:dyDescent="0.25">
      <c r="A1024">
        <v>158</v>
      </c>
    </row>
    <row r="1025" spans="1:1" x14ac:dyDescent="0.25">
      <c r="A1025">
        <v>158</v>
      </c>
    </row>
    <row r="1026" spans="1:1" x14ac:dyDescent="0.25">
      <c r="A1026">
        <v>158</v>
      </c>
    </row>
    <row r="1027" spans="1:1" x14ac:dyDescent="0.25">
      <c r="A1027">
        <v>159</v>
      </c>
    </row>
    <row r="1028" spans="1:1" x14ac:dyDescent="0.25">
      <c r="A1028">
        <v>159</v>
      </c>
    </row>
    <row r="1029" spans="1:1" x14ac:dyDescent="0.25">
      <c r="A1029">
        <v>159</v>
      </c>
    </row>
    <row r="1030" spans="1:1" x14ac:dyDescent="0.25">
      <c r="A1030">
        <v>160</v>
      </c>
    </row>
    <row r="1031" spans="1:1" x14ac:dyDescent="0.25">
      <c r="A1031">
        <v>160</v>
      </c>
    </row>
    <row r="1032" spans="1:1" x14ac:dyDescent="0.25">
      <c r="A1032">
        <v>161</v>
      </c>
    </row>
    <row r="1033" spans="1:1" x14ac:dyDescent="0.25">
      <c r="A1033">
        <v>162</v>
      </c>
    </row>
    <row r="1034" spans="1:1" x14ac:dyDescent="0.25">
      <c r="A1034">
        <v>162</v>
      </c>
    </row>
    <row r="1035" spans="1:1" x14ac:dyDescent="0.25">
      <c r="A1035">
        <v>163</v>
      </c>
    </row>
    <row r="1036" spans="1:1" x14ac:dyDescent="0.25">
      <c r="A1036">
        <v>164</v>
      </c>
    </row>
    <row r="1037" spans="1:1" x14ac:dyDescent="0.25">
      <c r="A1037">
        <v>164</v>
      </c>
    </row>
    <row r="1038" spans="1:1" x14ac:dyDescent="0.25">
      <c r="A1038">
        <v>165</v>
      </c>
    </row>
    <row r="1039" spans="1:1" x14ac:dyDescent="0.25">
      <c r="A1039">
        <v>166</v>
      </c>
    </row>
    <row r="1040" spans="1:1" x14ac:dyDescent="0.25">
      <c r="A1040">
        <v>166</v>
      </c>
    </row>
    <row r="1041" spans="1:1" x14ac:dyDescent="0.25">
      <c r="A1041">
        <v>166</v>
      </c>
    </row>
    <row r="1042" spans="1:1" x14ac:dyDescent="0.25">
      <c r="A1042">
        <v>166</v>
      </c>
    </row>
    <row r="1043" spans="1:1" x14ac:dyDescent="0.25">
      <c r="A1043">
        <v>167</v>
      </c>
    </row>
    <row r="1044" spans="1:1" x14ac:dyDescent="0.25">
      <c r="A1044">
        <v>167</v>
      </c>
    </row>
    <row r="1045" spans="1:1" x14ac:dyDescent="0.25">
      <c r="A1045">
        <v>168</v>
      </c>
    </row>
    <row r="1046" spans="1:1" x14ac:dyDescent="0.25">
      <c r="A1046">
        <v>168</v>
      </c>
    </row>
    <row r="1047" spans="1:1" x14ac:dyDescent="0.25">
      <c r="A1047">
        <v>168</v>
      </c>
    </row>
    <row r="1048" spans="1:1" x14ac:dyDescent="0.25">
      <c r="A1048">
        <v>170</v>
      </c>
    </row>
    <row r="1049" spans="1:1" x14ac:dyDescent="0.25">
      <c r="A1049">
        <v>172</v>
      </c>
    </row>
    <row r="1050" spans="1:1" x14ac:dyDescent="0.25">
      <c r="A1050">
        <v>172</v>
      </c>
    </row>
    <row r="1051" spans="1:1" x14ac:dyDescent="0.25">
      <c r="A1051">
        <v>172</v>
      </c>
    </row>
    <row r="1052" spans="1:1" x14ac:dyDescent="0.25">
      <c r="A1052">
        <v>172</v>
      </c>
    </row>
    <row r="1053" spans="1:1" x14ac:dyDescent="0.25">
      <c r="A1053">
        <v>173</v>
      </c>
    </row>
    <row r="1054" spans="1:1" x14ac:dyDescent="0.25">
      <c r="A1054">
        <v>173</v>
      </c>
    </row>
    <row r="1055" spans="1:1" x14ac:dyDescent="0.25">
      <c r="A1055">
        <v>173</v>
      </c>
    </row>
    <row r="1056" spans="1:1" x14ac:dyDescent="0.25">
      <c r="A1056">
        <v>173</v>
      </c>
    </row>
    <row r="1057" spans="1:1" x14ac:dyDescent="0.25">
      <c r="A1057">
        <v>174</v>
      </c>
    </row>
    <row r="1058" spans="1:1" x14ac:dyDescent="0.25">
      <c r="A1058">
        <v>174</v>
      </c>
    </row>
    <row r="1059" spans="1:1" x14ac:dyDescent="0.25">
      <c r="A1059">
        <v>174</v>
      </c>
    </row>
    <row r="1060" spans="1:1" x14ac:dyDescent="0.25">
      <c r="A1060">
        <v>175</v>
      </c>
    </row>
    <row r="1061" spans="1:1" x14ac:dyDescent="0.25">
      <c r="A1061">
        <v>176</v>
      </c>
    </row>
    <row r="1062" spans="1:1" x14ac:dyDescent="0.25">
      <c r="A1062">
        <v>176</v>
      </c>
    </row>
    <row r="1063" spans="1:1" x14ac:dyDescent="0.25">
      <c r="A1063">
        <v>176</v>
      </c>
    </row>
    <row r="1064" spans="1:1" x14ac:dyDescent="0.25">
      <c r="A1064">
        <v>176</v>
      </c>
    </row>
    <row r="1065" spans="1:1" x14ac:dyDescent="0.25">
      <c r="A1065">
        <v>176</v>
      </c>
    </row>
    <row r="1066" spans="1:1" x14ac:dyDescent="0.25">
      <c r="A1066">
        <v>176</v>
      </c>
    </row>
    <row r="1067" spans="1:1" x14ac:dyDescent="0.25">
      <c r="A1067">
        <v>176</v>
      </c>
    </row>
    <row r="1068" spans="1:1" x14ac:dyDescent="0.25">
      <c r="A1068">
        <v>176</v>
      </c>
    </row>
    <row r="1069" spans="1:1" x14ac:dyDescent="0.25">
      <c r="A1069">
        <v>177</v>
      </c>
    </row>
    <row r="1070" spans="1:1" x14ac:dyDescent="0.25">
      <c r="A1070">
        <v>178</v>
      </c>
    </row>
    <row r="1071" spans="1:1" x14ac:dyDescent="0.25">
      <c r="A1071">
        <v>178</v>
      </c>
    </row>
    <row r="1072" spans="1:1" x14ac:dyDescent="0.25">
      <c r="A1072">
        <v>178</v>
      </c>
    </row>
    <row r="1073" spans="1:1" x14ac:dyDescent="0.25">
      <c r="A1073">
        <v>179</v>
      </c>
    </row>
    <row r="1074" spans="1:1" x14ac:dyDescent="0.25">
      <c r="A1074">
        <v>179</v>
      </c>
    </row>
    <row r="1075" spans="1:1" x14ac:dyDescent="0.25">
      <c r="A1075">
        <v>179</v>
      </c>
    </row>
    <row r="1076" spans="1:1" x14ac:dyDescent="0.25">
      <c r="A1076">
        <v>180</v>
      </c>
    </row>
    <row r="1077" spans="1:1" x14ac:dyDescent="0.25">
      <c r="A1077">
        <v>180</v>
      </c>
    </row>
    <row r="1078" spans="1:1" x14ac:dyDescent="0.25">
      <c r="A1078">
        <v>180</v>
      </c>
    </row>
    <row r="1079" spans="1:1" x14ac:dyDescent="0.25">
      <c r="A1079">
        <v>181</v>
      </c>
    </row>
    <row r="1080" spans="1:1" x14ac:dyDescent="0.25">
      <c r="A1080">
        <v>181</v>
      </c>
    </row>
    <row r="1081" spans="1:1" x14ac:dyDescent="0.25">
      <c r="A1081">
        <v>182</v>
      </c>
    </row>
    <row r="1082" spans="1:1" x14ac:dyDescent="0.25">
      <c r="A1082">
        <v>183</v>
      </c>
    </row>
    <row r="1083" spans="1:1" x14ac:dyDescent="0.25">
      <c r="A1083">
        <v>183</v>
      </c>
    </row>
    <row r="1084" spans="1:1" x14ac:dyDescent="0.25">
      <c r="A1084">
        <v>183</v>
      </c>
    </row>
    <row r="1085" spans="1:1" x14ac:dyDescent="0.25">
      <c r="A1085">
        <v>183</v>
      </c>
    </row>
    <row r="1086" spans="1:1" x14ac:dyDescent="0.25">
      <c r="A1086">
        <v>184</v>
      </c>
    </row>
    <row r="1087" spans="1:1" x14ac:dyDescent="0.25">
      <c r="A1087">
        <v>184</v>
      </c>
    </row>
    <row r="1088" spans="1:1" x14ac:dyDescent="0.25">
      <c r="A1088">
        <v>185</v>
      </c>
    </row>
    <row r="1089" spans="1:1" x14ac:dyDescent="0.25">
      <c r="A1089">
        <v>185</v>
      </c>
    </row>
    <row r="1090" spans="1:1" x14ac:dyDescent="0.25">
      <c r="A1090">
        <v>186</v>
      </c>
    </row>
    <row r="1091" spans="1:1" x14ac:dyDescent="0.25">
      <c r="A1091">
        <v>186</v>
      </c>
    </row>
    <row r="1092" spans="1:1" x14ac:dyDescent="0.25">
      <c r="A1092">
        <v>187</v>
      </c>
    </row>
    <row r="1093" spans="1:1" x14ac:dyDescent="0.25">
      <c r="A1093">
        <v>187</v>
      </c>
    </row>
    <row r="1094" spans="1:1" x14ac:dyDescent="0.25">
      <c r="A1094">
        <v>188</v>
      </c>
    </row>
    <row r="1095" spans="1:1" x14ac:dyDescent="0.25">
      <c r="A1095">
        <v>189</v>
      </c>
    </row>
    <row r="1096" spans="1:1" x14ac:dyDescent="0.25">
      <c r="A1096">
        <v>189</v>
      </c>
    </row>
    <row r="1097" spans="1:1" x14ac:dyDescent="0.25">
      <c r="A1097">
        <v>189</v>
      </c>
    </row>
    <row r="1098" spans="1:1" x14ac:dyDescent="0.25">
      <c r="A1098">
        <v>189</v>
      </c>
    </row>
    <row r="1099" spans="1:1" x14ac:dyDescent="0.25">
      <c r="A1099">
        <v>190</v>
      </c>
    </row>
    <row r="1100" spans="1:1" x14ac:dyDescent="0.25">
      <c r="A1100">
        <v>191</v>
      </c>
    </row>
    <row r="1101" spans="1:1" x14ac:dyDescent="0.25">
      <c r="A1101">
        <v>192</v>
      </c>
    </row>
    <row r="1102" spans="1:1" x14ac:dyDescent="0.25">
      <c r="A1102">
        <v>192</v>
      </c>
    </row>
    <row r="1103" spans="1:1" x14ac:dyDescent="0.25">
      <c r="A1103">
        <v>192</v>
      </c>
    </row>
    <row r="1104" spans="1:1" x14ac:dyDescent="0.25">
      <c r="A1104">
        <v>192</v>
      </c>
    </row>
    <row r="1105" spans="1:1" x14ac:dyDescent="0.25">
      <c r="A1105">
        <v>193</v>
      </c>
    </row>
    <row r="1106" spans="1:1" x14ac:dyDescent="0.25">
      <c r="A1106">
        <v>193</v>
      </c>
    </row>
    <row r="1107" spans="1:1" x14ac:dyDescent="0.25">
      <c r="A1107">
        <v>194</v>
      </c>
    </row>
    <row r="1108" spans="1:1" x14ac:dyDescent="0.25">
      <c r="A1108">
        <v>195</v>
      </c>
    </row>
    <row r="1109" spans="1:1" x14ac:dyDescent="0.25">
      <c r="A1109">
        <v>195</v>
      </c>
    </row>
    <row r="1110" spans="1:1" x14ac:dyDescent="0.25">
      <c r="A1110">
        <v>196</v>
      </c>
    </row>
    <row r="1111" spans="1:1" x14ac:dyDescent="0.25">
      <c r="A1111">
        <v>196</v>
      </c>
    </row>
    <row r="1112" spans="1:1" x14ac:dyDescent="0.25">
      <c r="A1112">
        <v>197</v>
      </c>
    </row>
    <row r="1113" spans="1:1" x14ac:dyDescent="0.25">
      <c r="A1113">
        <v>197</v>
      </c>
    </row>
    <row r="1114" spans="1:1" x14ac:dyDescent="0.25">
      <c r="A1114">
        <v>198</v>
      </c>
    </row>
    <row r="1115" spans="1:1" x14ac:dyDescent="0.25">
      <c r="A1115">
        <v>198</v>
      </c>
    </row>
    <row r="1116" spans="1:1" x14ac:dyDescent="0.25">
      <c r="A1116">
        <v>199</v>
      </c>
    </row>
    <row r="1117" spans="1:1" x14ac:dyDescent="0.25">
      <c r="A1117">
        <v>199</v>
      </c>
    </row>
    <row r="1118" spans="1:1" x14ac:dyDescent="0.25">
      <c r="A1118">
        <v>201</v>
      </c>
    </row>
    <row r="1119" spans="1:1" x14ac:dyDescent="0.25">
      <c r="A1119">
        <v>202</v>
      </c>
    </row>
    <row r="1120" spans="1:1" x14ac:dyDescent="0.25">
      <c r="A1120">
        <v>202</v>
      </c>
    </row>
    <row r="1121" spans="1:1" x14ac:dyDescent="0.25">
      <c r="A1121">
        <v>202</v>
      </c>
    </row>
    <row r="1122" spans="1:1" x14ac:dyDescent="0.25">
      <c r="A1122">
        <v>204</v>
      </c>
    </row>
    <row r="1123" spans="1:1" x14ac:dyDescent="0.25">
      <c r="A1123">
        <v>204</v>
      </c>
    </row>
    <row r="1124" spans="1:1" x14ac:dyDescent="0.25">
      <c r="A1124">
        <v>205</v>
      </c>
    </row>
    <row r="1125" spans="1:1" x14ac:dyDescent="0.25">
      <c r="A1125">
        <v>206</v>
      </c>
    </row>
    <row r="1126" spans="1:1" x14ac:dyDescent="0.25">
      <c r="A1126">
        <v>206</v>
      </c>
    </row>
    <row r="1127" spans="1:1" x14ac:dyDescent="0.25">
      <c r="A1127">
        <v>206</v>
      </c>
    </row>
    <row r="1128" spans="1:1" x14ac:dyDescent="0.25">
      <c r="A1128">
        <v>207</v>
      </c>
    </row>
    <row r="1129" spans="1:1" x14ac:dyDescent="0.25">
      <c r="A1129">
        <v>208</v>
      </c>
    </row>
    <row r="1130" spans="1:1" x14ac:dyDescent="0.25">
      <c r="A1130">
        <v>208</v>
      </c>
    </row>
    <row r="1131" spans="1:1" x14ac:dyDescent="0.25">
      <c r="A1131">
        <v>209</v>
      </c>
    </row>
    <row r="1132" spans="1:1" x14ac:dyDescent="0.25">
      <c r="A1132">
        <v>209</v>
      </c>
    </row>
    <row r="1133" spans="1:1" x14ac:dyDescent="0.25">
      <c r="A1133">
        <v>211</v>
      </c>
    </row>
    <row r="1134" spans="1:1" x14ac:dyDescent="0.25">
      <c r="A1134">
        <v>212</v>
      </c>
    </row>
    <row r="1135" spans="1:1" x14ac:dyDescent="0.25">
      <c r="A1135">
        <v>212</v>
      </c>
    </row>
    <row r="1136" spans="1:1" x14ac:dyDescent="0.25">
      <c r="A1136">
        <v>212</v>
      </c>
    </row>
    <row r="1137" spans="1:1" x14ac:dyDescent="0.25">
      <c r="A1137">
        <v>212</v>
      </c>
    </row>
    <row r="1138" spans="1:1" x14ac:dyDescent="0.25">
      <c r="A1138">
        <v>213</v>
      </c>
    </row>
    <row r="1139" spans="1:1" x14ac:dyDescent="0.25">
      <c r="A1139">
        <v>213</v>
      </c>
    </row>
    <row r="1140" spans="1:1" x14ac:dyDescent="0.25">
      <c r="A1140">
        <v>213</v>
      </c>
    </row>
    <row r="1141" spans="1:1" x14ac:dyDescent="0.25">
      <c r="A1141">
        <v>213</v>
      </c>
    </row>
    <row r="1142" spans="1:1" x14ac:dyDescent="0.25">
      <c r="A1142">
        <v>214</v>
      </c>
    </row>
    <row r="1143" spans="1:1" x14ac:dyDescent="0.25">
      <c r="A1143">
        <v>215</v>
      </c>
    </row>
    <row r="1144" spans="1:1" x14ac:dyDescent="0.25">
      <c r="A1144">
        <v>215</v>
      </c>
    </row>
    <row r="1145" spans="1:1" x14ac:dyDescent="0.25">
      <c r="A1145">
        <v>216</v>
      </c>
    </row>
    <row r="1146" spans="1:1" x14ac:dyDescent="0.25">
      <c r="A1146">
        <v>217</v>
      </c>
    </row>
    <row r="1147" spans="1:1" x14ac:dyDescent="0.25">
      <c r="A1147">
        <v>217</v>
      </c>
    </row>
    <row r="1148" spans="1:1" x14ac:dyDescent="0.25">
      <c r="A1148">
        <v>218</v>
      </c>
    </row>
    <row r="1149" spans="1:1" x14ac:dyDescent="0.25">
      <c r="A1149">
        <v>218</v>
      </c>
    </row>
    <row r="1150" spans="1:1" x14ac:dyDescent="0.25">
      <c r="A1150">
        <v>218</v>
      </c>
    </row>
    <row r="1151" spans="1:1" x14ac:dyDescent="0.25">
      <c r="A1151">
        <v>220</v>
      </c>
    </row>
    <row r="1152" spans="1:1" x14ac:dyDescent="0.25">
      <c r="A1152">
        <v>221</v>
      </c>
    </row>
    <row r="1153" spans="1:1" x14ac:dyDescent="0.25">
      <c r="A1153">
        <v>221</v>
      </c>
    </row>
    <row r="1154" spans="1:1" x14ac:dyDescent="0.25">
      <c r="A1154">
        <v>221</v>
      </c>
    </row>
    <row r="1155" spans="1:1" x14ac:dyDescent="0.25">
      <c r="A1155">
        <v>222</v>
      </c>
    </row>
    <row r="1156" spans="1:1" x14ac:dyDescent="0.25">
      <c r="A1156">
        <v>223</v>
      </c>
    </row>
    <row r="1157" spans="1:1" x14ac:dyDescent="0.25">
      <c r="A1157">
        <v>224</v>
      </c>
    </row>
    <row r="1158" spans="1:1" x14ac:dyDescent="0.25">
      <c r="A1158">
        <v>226</v>
      </c>
    </row>
    <row r="1159" spans="1:1" x14ac:dyDescent="0.25">
      <c r="A1159">
        <v>228</v>
      </c>
    </row>
    <row r="1160" spans="1:1" x14ac:dyDescent="0.25">
      <c r="A1160">
        <v>230</v>
      </c>
    </row>
    <row r="1161" spans="1:1" x14ac:dyDescent="0.25">
      <c r="A1161">
        <v>231</v>
      </c>
    </row>
    <row r="1162" spans="1:1" x14ac:dyDescent="0.25">
      <c r="A1162">
        <v>231</v>
      </c>
    </row>
    <row r="1163" spans="1:1" x14ac:dyDescent="0.25">
      <c r="A1163">
        <v>231</v>
      </c>
    </row>
    <row r="1164" spans="1:1" x14ac:dyDescent="0.25">
      <c r="A1164">
        <v>232</v>
      </c>
    </row>
    <row r="1165" spans="1:1" x14ac:dyDescent="0.25">
      <c r="A1165">
        <v>232</v>
      </c>
    </row>
    <row r="1166" spans="1:1" x14ac:dyDescent="0.25">
      <c r="A1166">
        <v>233</v>
      </c>
    </row>
    <row r="1167" spans="1:1" x14ac:dyDescent="0.25">
      <c r="A1167">
        <v>233</v>
      </c>
    </row>
    <row r="1168" spans="1:1" x14ac:dyDescent="0.25">
      <c r="A1168">
        <v>234</v>
      </c>
    </row>
    <row r="1169" spans="1:1" x14ac:dyDescent="0.25">
      <c r="A1169">
        <v>239</v>
      </c>
    </row>
    <row r="1170" spans="1:1" x14ac:dyDescent="0.25">
      <c r="A1170">
        <v>239</v>
      </c>
    </row>
    <row r="1171" spans="1:1" x14ac:dyDescent="0.25">
      <c r="A1171">
        <v>239</v>
      </c>
    </row>
    <row r="1172" spans="1:1" x14ac:dyDescent="0.25">
      <c r="A1172">
        <v>242</v>
      </c>
    </row>
    <row r="1173" spans="1:1" x14ac:dyDescent="0.25">
      <c r="A1173">
        <v>243</v>
      </c>
    </row>
    <row r="1174" spans="1:1" x14ac:dyDescent="0.25">
      <c r="A1174">
        <v>243</v>
      </c>
    </row>
    <row r="1175" spans="1:1" x14ac:dyDescent="0.25">
      <c r="A1175">
        <v>244</v>
      </c>
    </row>
    <row r="1176" spans="1:1" x14ac:dyDescent="0.25">
      <c r="A1176">
        <v>244</v>
      </c>
    </row>
    <row r="1177" spans="1:1" x14ac:dyDescent="0.25">
      <c r="A1177">
        <v>245</v>
      </c>
    </row>
    <row r="1178" spans="1:1" x14ac:dyDescent="0.25">
      <c r="A1178">
        <v>245</v>
      </c>
    </row>
    <row r="1179" spans="1:1" x14ac:dyDescent="0.25">
      <c r="A1179">
        <v>245</v>
      </c>
    </row>
    <row r="1180" spans="1:1" x14ac:dyDescent="0.25">
      <c r="A1180">
        <v>245</v>
      </c>
    </row>
    <row r="1181" spans="1:1" x14ac:dyDescent="0.25">
      <c r="A1181">
        <v>246</v>
      </c>
    </row>
    <row r="1182" spans="1:1" x14ac:dyDescent="0.25">
      <c r="A1182">
        <v>246</v>
      </c>
    </row>
    <row r="1183" spans="1:1" x14ac:dyDescent="0.25">
      <c r="A1183">
        <v>246</v>
      </c>
    </row>
    <row r="1184" spans="1:1" x14ac:dyDescent="0.25">
      <c r="A1184">
        <v>248</v>
      </c>
    </row>
    <row r="1185" spans="1:1" x14ac:dyDescent="0.25">
      <c r="A1185">
        <v>248</v>
      </c>
    </row>
    <row r="1186" spans="1:1" x14ac:dyDescent="0.25">
      <c r="A1186">
        <v>248</v>
      </c>
    </row>
    <row r="1187" spans="1:1" x14ac:dyDescent="0.25">
      <c r="A1187">
        <v>250</v>
      </c>
    </row>
    <row r="1188" spans="1:1" x14ac:dyDescent="0.25">
      <c r="A1188">
        <v>250</v>
      </c>
    </row>
    <row r="1189" spans="1:1" x14ac:dyDescent="0.25">
      <c r="A1189">
        <v>250</v>
      </c>
    </row>
    <row r="1190" spans="1:1" x14ac:dyDescent="0.25">
      <c r="A1190">
        <v>253</v>
      </c>
    </row>
    <row r="1191" spans="1:1" x14ac:dyDescent="0.25">
      <c r="A1191">
        <v>254</v>
      </c>
    </row>
    <row r="1192" spans="1:1" x14ac:dyDescent="0.25">
      <c r="A1192">
        <v>254</v>
      </c>
    </row>
    <row r="1193" spans="1:1" x14ac:dyDescent="0.25">
      <c r="A1193">
        <v>254</v>
      </c>
    </row>
    <row r="1194" spans="1:1" x14ac:dyDescent="0.25">
      <c r="A1194">
        <v>255</v>
      </c>
    </row>
    <row r="1195" spans="1:1" x14ac:dyDescent="0.25">
      <c r="A1195">
        <v>257</v>
      </c>
    </row>
    <row r="1196" spans="1:1" x14ac:dyDescent="0.25">
      <c r="A1196">
        <v>258</v>
      </c>
    </row>
    <row r="1197" spans="1:1" x14ac:dyDescent="0.25">
      <c r="A1197">
        <v>258</v>
      </c>
    </row>
    <row r="1198" spans="1:1" x14ac:dyDescent="0.25">
      <c r="A1198">
        <v>259</v>
      </c>
    </row>
    <row r="1199" spans="1:1" x14ac:dyDescent="0.25">
      <c r="A1199">
        <v>262</v>
      </c>
    </row>
    <row r="1200" spans="1:1" x14ac:dyDescent="0.25">
      <c r="A1200">
        <v>262</v>
      </c>
    </row>
    <row r="1201" spans="1:1" x14ac:dyDescent="0.25">
      <c r="A1201">
        <v>263</v>
      </c>
    </row>
    <row r="1202" spans="1:1" x14ac:dyDescent="0.25">
      <c r="A1202">
        <v>264</v>
      </c>
    </row>
    <row r="1203" spans="1:1" x14ac:dyDescent="0.25">
      <c r="A1203">
        <v>264</v>
      </c>
    </row>
    <row r="1204" spans="1:1" x14ac:dyDescent="0.25">
      <c r="A1204">
        <v>264</v>
      </c>
    </row>
    <row r="1205" spans="1:1" x14ac:dyDescent="0.25">
      <c r="A1205">
        <v>268</v>
      </c>
    </row>
    <row r="1206" spans="1:1" x14ac:dyDescent="0.25">
      <c r="A1206">
        <v>269</v>
      </c>
    </row>
    <row r="1207" spans="1:1" x14ac:dyDescent="0.25">
      <c r="A1207">
        <v>269</v>
      </c>
    </row>
    <row r="1208" spans="1:1" x14ac:dyDescent="0.25">
      <c r="A1208">
        <v>270</v>
      </c>
    </row>
    <row r="1209" spans="1:1" x14ac:dyDescent="0.25">
      <c r="A1209">
        <v>270</v>
      </c>
    </row>
    <row r="1210" spans="1:1" x14ac:dyDescent="0.25">
      <c r="A1210">
        <v>271</v>
      </c>
    </row>
    <row r="1211" spans="1:1" x14ac:dyDescent="0.25">
      <c r="A1211">
        <v>272</v>
      </c>
    </row>
    <row r="1212" spans="1:1" x14ac:dyDescent="0.25">
      <c r="A1212">
        <v>272</v>
      </c>
    </row>
    <row r="1213" spans="1:1" x14ac:dyDescent="0.25">
      <c r="A1213">
        <v>274</v>
      </c>
    </row>
    <row r="1214" spans="1:1" x14ac:dyDescent="0.25">
      <c r="A1214">
        <v>276</v>
      </c>
    </row>
    <row r="1215" spans="1:1" x14ac:dyDescent="0.25">
      <c r="A1215">
        <v>276</v>
      </c>
    </row>
    <row r="1216" spans="1:1" x14ac:dyDescent="0.25">
      <c r="A1216">
        <v>277</v>
      </c>
    </row>
    <row r="1217" spans="1:1" x14ac:dyDescent="0.25">
      <c r="A1217">
        <v>277</v>
      </c>
    </row>
    <row r="1218" spans="1:1" x14ac:dyDescent="0.25">
      <c r="A1218">
        <v>278</v>
      </c>
    </row>
    <row r="1219" spans="1:1" x14ac:dyDescent="0.25">
      <c r="A1219">
        <v>278</v>
      </c>
    </row>
    <row r="1220" spans="1:1" x14ac:dyDescent="0.25">
      <c r="A1220">
        <v>280</v>
      </c>
    </row>
    <row r="1221" spans="1:1" x14ac:dyDescent="0.25">
      <c r="A1221">
        <v>281</v>
      </c>
    </row>
    <row r="1222" spans="1:1" x14ac:dyDescent="0.25">
      <c r="A1222">
        <v>282</v>
      </c>
    </row>
    <row r="1223" spans="1:1" x14ac:dyDescent="0.25">
      <c r="A1223">
        <v>282</v>
      </c>
    </row>
    <row r="1224" spans="1:1" x14ac:dyDescent="0.25">
      <c r="A1224">
        <v>283</v>
      </c>
    </row>
    <row r="1225" spans="1:1" x14ac:dyDescent="0.25">
      <c r="A1225">
        <v>283</v>
      </c>
    </row>
    <row r="1226" spans="1:1" x14ac:dyDescent="0.25">
      <c r="A1226">
        <v>283</v>
      </c>
    </row>
    <row r="1227" spans="1:1" x14ac:dyDescent="0.25">
      <c r="A1227">
        <v>283</v>
      </c>
    </row>
    <row r="1228" spans="1:1" x14ac:dyDescent="0.25">
      <c r="A1228">
        <v>284</v>
      </c>
    </row>
    <row r="1229" spans="1:1" x14ac:dyDescent="0.25">
      <c r="A1229">
        <v>285</v>
      </c>
    </row>
    <row r="1230" spans="1:1" x14ac:dyDescent="0.25">
      <c r="A1230">
        <v>285</v>
      </c>
    </row>
    <row r="1231" spans="1:1" x14ac:dyDescent="0.25">
      <c r="A1231">
        <v>285</v>
      </c>
    </row>
    <row r="1232" spans="1:1" x14ac:dyDescent="0.25">
      <c r="A1232">
        <v>287</v>
      </c>
    </row>
    <row r="1233" spans="1:1" x14ac:dyDescent="0.25">
      <c r="A1233">
        <v>287</v>
      </c>
    </row>
    <row r="1234" spans="1:1" x14ac:dyDescent="0.25">
      <c r="A1234">
        <v>290</v>
      </c>
    </row>
    <row r="1235" spans="1:1" x14ac:dyDescent="0.25">
      <c r="A1235">
        <v>291</v>
      </c>
    </row>
    <row r="1236" spans="1:1" x14ac:dyDescent="0.25">
      <c r="A1236">
        <v>291</v>
      </c>
    </row>
    <row r="1237" spans="1:1" x14ac:dyDescent="0.25">
      <c r="A1237">
        <v>293</v>
      </c>
    </row>
    <row r="1238" spans="1:1" x14ac:dyDescent="0.25">
      <c r="A1238">
        <v>293</v>
      </c>
    </row>
    <row r="1239" spans="1:1" x14ac:dyDescent="0.25">
      <c r="A1239">
        <v>294</v>
      </c>
    </row>
    <row r="1240" spans="1:1" x14ac:dyDescent="0.25">
      <c r="A1240">
        <v>295</v>
      </c>
    </row>
    <row r="1241" spans="1:1" x14ac:dyDescent="0.25">
      <c r="A1241">
        <v>295</v>
      </c>
    </row>
    <row r="1242" spans="1:1" x14ac:dyDescent="0.25">
      <c r="A1242">
        <v>296</v>
      </c>
    </row>
    <row r="1243" spans="1:1" x14ac:dyDescent="0.25">
      <c r="A1243">
        <v>297</v>
      </c>
    </row>
    <row r="1244" spans="1:1" x14ac:dyDescent="0.25">
      <c r="A1244">
        <v>297</v>
      </c>
    </row>
    <row r="1245" spans="1:1" x14ac:dyDescent="0.25">
      <c r="A1245">
        <v>299</v>
      </c>
    </row>
    <row r="1246" spans="1:1" x14ac:dyDescent="0.25">
      <c r="A1246">
        <v>299</v>
      </c>
    </row>
    <row r="1247" spans="1:1" x14ac:dyDescent="0.25">
      <c r="A1247">
        <v>300</v>
      </c>
    </row>
    <row r="1248" spans="1:1" x14ac:dyDescent="0.25">
      <c r="A1248">
        <v>300</v>
      </c>
    </row>
    <row r="1249" spans="1:1" x14ac:dyDescent="0.25">
      <c r="A1249">
        <v>302</v>
      </c>
    </row>
    <row r="1250" spans="1:1" x14ac:dyDescent="0.25">
      <c r="A1250">
        <v>308</v>
      </c>
    </row>
    <row r="1251" spans="1:1" x14ac:dyDescent="0.25">
      <c r="A1251">
        <v>309</v>
      </c>
    </row>
    <row r="1252" spans="1:1" x14ac:dyDescent="0.25">
      <c r="A1252">
        <v>313</v>
      </c>
    </row>
    <row r="1253" spans="1:1" x14ac:dyDescent="0.25">
      <c r="A1253">
        <v>313</v>
      </c>
    </row>
    <row r="1254" spans="1:1" x14ac:dyDescent="0.25">
      <c r="A1254">
        <v>315</v>
      </c>
    </row>
    <row r="1255" spans="1:1" x14ac:dyDescent="0.25">
      <c r="A1255">
        <v>317</v>
      </c>
    </row>
    <row r="1256" spans="1:1" x14ac:dyDescent="0.25">
      <c r="A1256">
        <v>319</v>
      </c>
    </row>
    <row r="1257" spans="1:1" x14ac:dyDescent="0.25">
      <c r="A1257">
        <v>324</v>
      </c>
    </row>
    <row r="1258" spans="1:1" x14ac:dyDescent="0.25">
      <c r="A1258">
        <v>326</v>
      </c>
    </row>
    <row r="1259" spans="1:1" x14ac:dyDescent="0.25">
      <c r="A1259">
        <v>327</v>
      </c>
    </row>
    <row r="1260" spans="1:1" x14ac:dyDescent="0.25">
      <c r="A1260">
        <v>327</v>
      </c>
    </row>
    <row r="1261" spans="1:1" x14ac:dyDescent="0.25">
      <c r="A1261">
        <v>328</v>
      </c>
    </row>
    <row r="1262" spans="1:1" x14ac:dyDescent="0.25">
      <c r="A1262">
        <v>331</v>
      </c>
    </row>
    <row r="1263" spans="1:1" x14ac:dyDescent="0.25">
      <c r="A1263">
        <v>333</v>
      </c>
    </row>
    <row r="1264" spans="1:1" x14ac:dyDescent="0.25">
      <c r="A1264">
        <v>335</v>
      </c>
    </row>
    <row r="1265" spans="1:1" x14ac:dyDescent="0.25">
      <c r="A1265">
        <v>336</v>
      </c>
    </row>
    <row r="1266" spans="1:1" x14ac:dyDescent="0.25">
      <c r="A1266">
        <v>336</v>
      </c>
    </row>
    <row r="1267" spans="1:1" x14ac:dyDescent="0.25">
      <c r="A1267">
        <v>337</v>
      </c>
    </row>
    <row r="1268" spans="1:1" x14ac:dyDescent="0.25">
      <c r="A1268">
        <v>338</v>
      </c>
    </row>
    <row r="1269" spans="1:1" x14ac:dyDescent="0.25">
      <c r="A1269">
        <v>338</v>
      </c>
    </row>
    <row r="1270" spans="1:1" x14ac:dyDescent="0.25">
      <c r="A1270">
        <v>343</v>
      </c>
    </row>
    <row r="1271" spans="1:1" x14ac:dyDescent="0.25">
      <c r="A1271">
        <v>343</v>
      </c>
    </row>
    <row r="1272" spans="1:1" x14ac:dyDescent="0.25">
      <c r="A1272">
        <v>343</v>
      </c>
    </row>
    <row r="1273" spans="1:1" x14ac:dyDescent="0.25">
      <c r="A1273">
        <v>346</v>
      </c>
    </row>
    <row r="1274" spans="1:1" x14ac:dyDescent="0.25">
      <c r="A1274">
        <v>347</v>
      </c>
    </row>
    <row r="1275" spans="1:1" x14ac:dyDescent="0.25">
      <c r="A1275">
        <v>348</v>
      </c>
    </row>
    <row r="1276" spans="1:1" x14ac:dyDescent="0.25">
      <c r="A1276">
        <v>349</v>
      </c>
    </row>
    <row r="1277" spans="1:1" x14ac:dyDescent="0.25">
      <c r="A1277">
        <v>350</v>
      </c>
    </row>
    <row r="1278" spans="1:1" x14ac:dyDescent="0.25">
      <c r="A1278">
        <v>350</v>
      </c>
    </row>
    <row r="1279" spans="1:1" x14ac:dyDescent="0.25">
      <c r="A1279">
        <v>352</v>
      </c>
    </row>
    <row r="1280" spans="1:1" x14ac:dyDescent="0.25">
      <c r="A1280">
        <v>354</v>
      </c>
    </row>
    <row r="1281" spans="1:1" x14ac:dyDescent="0.25">
      <c r="A1281">
        <v>354</v>
      </c>
    </row>
    <row r="1282" spans="1:1" x14ac:dyDescent="0.25">
      <c r="A1282">
        <v>356</v>
      </c>
    </row>
    <row r="1283" spans="1:1" x14ac:dyDescent="0.25">
      <c r="A1283">
        <v>357</v>
      </c>
    </row>
    <row r="1284" spans="1:1" x14ac:dyDescent="0.25">
      <c r="A1284">
        <v>358</v>
      </c>
    </row>
    <row r="1285" spans="1:1" x14ac:dyDescent="0.25">
      <c r="A1285">
        <v>359</v>
      </c>
    </row>
    <row r="1286" spans="1:1" x14ac:dyDescent="0.25">
      <c r="A1286">
        <v>359</v>
      </c>
    </row>
    <row r="1287" spans="1:1" x14ac:dyDescent="0.25">
      <c r="A1287">
        <v>359</v>
      </c>
    </row>
    <row r="1288" spans="1:1" x14ac:dyDescent="0.25">
      <c r="A1288">
        <v>360</v>
      </c>
    </row>
    <row r="1289" spans="1:1" x14ac:dyDescent="0.25">
      <c r="A1289">
        <v>360</v>
      </c>
    </row>
    <row r="1290" spans="1:1" x14ac:dyDescent="0.25">
      <c r="A1290">
        <v>361</v>
      </c>
    </row>
    <row r="1291" spans="1:1" x14ac:dyDescent="0.25">
      <c r="A1291">
        <v>362</v>
      </c>
    </row>
    <row r="1292" spans="1:1" x14ac:dyDescent="0.25">
      <c r="A1292">
        <v>364</v>
      </c>
    </row>
    <row r="1293" spans="1:1" x14ac:dyDescent="0.25">
      <c r="A1293">
        <v>369</v>
      </c>
    </row>
    <row r="1294" spans="1:1" x14ac:dyDescent="0.25">
      <c r="A1294">
        <v>370</v>
      </c>
    </row>
    <row r="1295" spans="1:1" x14ac:dyDescent="0.25">
      <c r="A1295">
        <v>371</v>
      </c>
    </row>
    <row r="1296" spans="1:1" x14ac:dyDescent="0.25">
      <c r="A1296">
        <v>372</v>
      </c>
    </row>
    <row r="1297" spans="1:1" x14ac:dyDescent="0.25">
      <c r="A1297">
        <v>376</v>
      </c>
    </row>
    <row r="1298" spans="1:1" x14ac:dyDescent="0.25">
      <c r="A1298">
        <v>382</v>
      </c>
    </row>
    <row r="1299" spans="1:1" x14ac:dyDescent="0.25">
      <c r="A1299">
        <v>383</v>
      </c>
    </row>
    <row r="1300" spans="1:1" x14ac:dyDescent="0.25">
      <c r="A1300">
        <v>385</v>
      </c>
    </row>
    <row r="1301" spans="1:1" x14ac:dyDescent="0.25">
      <c r="A1301">
        <v>388</v>
      </c>
    </row>
    <row r="1302" spans="1:1" x14ac:dyDescent="0.25">
      <c r="A1302">
        <v>388</v>
      </c>
    </row>
    <row r="1303" spans="1:1" x14ac:dyDescent="0.25">
      <c r="A1303">
        <v>388</v>
      </c>
    </row>
    <row r="1304" spans="1:1" x14ac:dyDescent="0.25">
      <c r="A1304">
        <v>391</v>
      </c>
    </row>
    <row r="1305" spans="1:1" x14ac:dyDescent="0.25">
      <c r="A1305">
        <v>391</v>
      </c>
    </row>
    <row r="1306" spans="1:1" x14ac:dyDescent="0.25">
      <c r="A1306">
        <v>393</v>
      </c>
    </row>
    <row r="1307" spans="1:1" x14ac:dyDescent="0.25">
      <c r="A1307">
        <v>399</v>
      </c>
    </row>
    <row r="1308" spans="1:1" x14ac:dyDescent="0.25">
      <c r="A1308">
        <v>403</v>
      </c>
    </row>
    <row r="1309" spans="1:1" x14ac:dyDescent="0.25">
      <c r="A1309">
        <v>404</v>
      </c>
    </row>
    <row r="1310" spans="1:1" x14ac:dyDescent="0.25">
      <c r="A1310">
        <v>405</v>
      </c>
    </row>
    <row r="1311" spans="1:1" x14ac:dyDescent="0.25">
      <c r="A1311">
        <v>406</v>
      </c>
    </row>
    <row r="1312" spans="1:1" x14ac:dyDescent="0.25">
      <c r="A1312">
        <v>406</v>
      </c>
    </row>
    <row r="1313" spans="1:1" x14ac:dyDescent="0.25">
      <c r="A1313">
        <v>407</v>
      </c>
    </row>
    <row r="1314" spans="1:1" x14ac:dyDescent="0.25">
      <c r="A1314">
        <v>407</v>
      </c>
    </row>
    <row r="1315" spans="1:1" x14ac:dyDescent="0.25">
      <c r="A1315">
        <v>407</v>
      </c>
    </row>
    <row r="1316" spans="1:1" x14ac:dyDescent="0.25">
      <c r="A1316">
        <v>408</v>
      </c>
    </row>
    <row r="1317" spans="1:1" x14ac:dyDescent="0.25">
      <c r="A1317">
        <v>409</v>
      </c>
    </row>
    <row r="1318" spans="1:1" x14ac:dyDescent="0.25">
      <c r="A1318">
        <v>410</v>
      </c>
    </row>
    <row r="1319" spans="1:1" x14ac:dyDescent="0.25">
      <c r="A1319">
        <v>412</v>
      </c>
    </row>
    <row r="1320" spans="1:1" x14ac:dyDescent="0.25">
      <c r="A1320">
        <v>415</v>
      </c>
    </row>
    <row r="1321" spans="1:1" x14ac:dyDescent="0.25">
      <c r="A1321">
        <v>417</v>
      </c>
    </row>
    <row r="1322" spans="1:1" x14ac:dyDescent="0.25">
      <c r="A1322">
        <v>417</v>
      </c>
    </row>
    <row r="1323" spans="1:1" x14ac:dyDescent="0.25">
      <c r="A1323">
        <v>422</v>
      </c>
    </row>
    <row r="1324" spans="1:1" x14ac:dyDescent="0.25">
      <c r="A1324">
        <v>422</v>
      </c>
    </row>
    <row r="1325" spans="1:1" x14ac:dyDescent="0.25">
      <c r="A1325">
        <v>423</v>
      </c>
    </row>
    <row r="1326" spans="1:1" x14ac:dyDescent="0.25">
      <c r="A1326">
        <v>425</v>
      </c>
    </row>
    <row r="1327" spans="1:1" x14ac:dyDescent="0.25">
      <c r="A1327">
        <v>427</v>
      </c>
    </row>
    <row r="1328" spans="1:1" x14ac:dyDescent="0.25">
      <c r="A1328">
        <v>429</v>
      </c>
    </row>
    <row r="1329" spans="1:1" x14ac:dyDescent="0.25">
      <c r="A1329">
        <v>433</v>
      </c>
    </row>
    <row r="1330" spans="1:1" x14ac:dyDescent="0.25">
      <c r="A1330">
        <v>437</v>
      </c>
    </row>
    <row r="1331" spans="1:1" x14ac:dyDescent="0.25">
      <c r="A1331">
        <v>439</v>
      </c>
    </row>
    <row r="1332" spans="1:1" x14ac:dyDescent="0.25">
      <c r="A1332">
        <v>439</v>
      </c>
    </row>
    <row r="1333" spans="1:1" x14ac:dyDescent="0.25">
      <c r="A1333">
        <v>441</v>
      </c>
    </row>
    <row r="1334" spans="1:1" x14ac:dyDescent="0.25">
      <c r="A1334">
        <v>441</v>
      </c>
    </row>
    <row r="1335" spans="1:1" x14ac:dyDescent="0.25">
      <c r="A1335">
        <v>445</v>
      </c>
    </row>
    <row r="1336" spans="1:1" x14ac:dyDescent="0.25">
      <c r="A1336">
        <v>446</v>
      </c>
    </row>
    <row r="1337" spans="1:1" x14ac:dyDescent="0.25">
      <c r="A1337">
        <v>446</v>
      </c>
    </row>
    <row r="1338" spans="1:1" x14ac:dyDescent="0.25">
      <c r="A1338">
        <v>447</v>
      </c>
    </row>
    <row r="1339" spans="1:1" x14ac:dyDescent="0.25">
      <c r="A1339">
        <v>449</v>
      </c>
    </row>
    <row r="1340" spans="1:1" x14ac:dyDescent="0.25">
      <c r="A1340">
        <v>449</v>
      </c>
    </row>
    <row r="1341" spans="1:1" x14ac:dyDescent="0.25">
      <c r="A1341">
        <v>449</v>
      </c>
    </row>
    <row r="1342" spans="1:1" x14ac:dyDescent="0.25">
      <c r="A1342">
        <v>458</v>
      </c>
    </row>
    <row r="1343" spans="1:1" x14ac:dyDescent="0.25">
      <c r="A1343">
        <v>458</v>
      </c>
    </row>
    <row r="1344" spans="1:1" x14ac:dyDescent="0.25">
      <c r="A1344">
        <v>467</v>
      </c>
    </row>
    <row r="1345" spans="1:1" x14ac:dyDescent="0.25">
      <c r="A1345">
        <v>468</v>
      </c>
    </row>
    <row r="1346" spans="1:1" x14ac:dyDescent="0.25">
      <c r="A1346">
        <v>469</v>
      </c>
    </row>
    <row r="1347" spans="1:1" x14ac:dyDescent="0.25">
      <c r="A1347">
        <v>471</v>
      </c>
    </row>
    <row r="1348" spans="1:1" x14ac:dyDescent="0.25">
      <c r="A1348">
        <v>471</v>
      </c>
    </row>
    <row r="1349" spans="1:1" x14ac:dyDescent="0.25">
      <c r="A1349">
        <v>472</v>
      </c>
    </row>
    <row r="1350" spans="1:1" x14ac:dyDescent="0.25">
      <c r="A1350">
        <v>474</v>
      </c>
    </row>
    <row r="1351" spans="1:1" x14ac:dyDescent="0.25">
      <c r="A1351">
        <v>477</v>
      </c>
    </row>
    <row r="1352" spans="1:1" x14ac:dyDescent="0.25">
      <c r="A1352">
        <v>477</v>
      </c>
    </row>
    <row r="1353" spans="1:1" x14ac:dyDescent="0.25">
      <c r="A1353">
        <v>482</v>
      </c>
    </row>
    <row r="1354" spans="1:1" x14ac:dyDescent="0.25">
      <c r="A1354">
        <v>483</v>
      </c>
    </row>
    <row r="1355" spans="1:1" x14ac:dyDescent="0.25">
      <c r="A1355">
        <v>484</v>
      </c>
    </row>
    <row r="1356" spans="1:1" x14ac:dyDescent="0.25">
      <c r="A1356">
        <v>491</v>
      </c>
    </row>
    <row r="1357" spans="1:1" x14ac:dyDescent="0.25">
      <c r="A1357">
        <v>491</v>
      </c>
    </row>
    <row r="1358" spans="1:1" x14ac:dyDescent="0.25">
      <c r="A1358">
        <v>494</v>
      </c>
    </row>
    <row r="1359" spans="1:1" x14ac:dyDescent="0.25">
      <c r="A1359">
        <v>501</v>
      </c>
    </row>
    <row r="1360" spans="1:1" x14ac:dyDescent="0.25">
      <c r="A1360">
        <v>503</v>
      </c>
    </row>
    <row r="1361" spans="1:1" x14ac:dyDescent="0.25">
      <c r="A1361">
        <v>512</v>
      </c>
    </row>
    <row r="1362" spans="1:1" x14ac:dyDescent="0.25">
      <c r="A1362">
        <v>513</v>
      </c>
    </row>
    <row r="1363" spans="1:1" x14ac:dyDescent="0.25">
      <c r="A1363">
        <v>519</v>
      </c>
    </row>
    <row r="1364" spans="1:1" x14ac:dyDescent="0.25">
      <c r="A1364">
        <v>522</v>
      </c>
    </row>
    <row r="1365" spans="1:1" x14ac:dyDescent="0.25">
      <c r="A1365">
        <v>523</v>
      </c>
    </row>
    <row r="1366" spans="1:1" x14ac:dyDescent="0.25">
      <c r="A1366">
        <v>525</v>
      </c>
    </row>
    <row r="1367" spans="1:1" x14ac:dyDescent="0.25">
      <c r="A1367">
        <v>525</v>
      </c>
    </row>
    <row r="1368" spans="1:1" x14ac:dyDescent="0.25">
      <c r="A1368">
        <v>525</v>
      </c>
    </row>
    <row r="1369" spans="1:1" x14ac:dyDescent="0.25">
      <c r="A1369">
        <v>526</v>
      </c>
    </row>
    <row r="1370" spans="1:1" x14ac:dyDescent="0.25">
      <c r="A1370">
        <v>528</v>
      </c>
    </row>
    <row r="1371" spans="1:1" x14ac:dyDescent="0.25">
      <c r="A1371">
        <v>530</v>
      </c>
    </row>
    <row r="1372" spans="1:1" x14ac:dyDescent="0.25">
      <c r="A1372">
        <v>532</v>
      </c>
    </row>
    <row r="1373" spans="1:1" x14ac:dyDescent="0.25">
      <c r="A1373">
        <v>532</v>
      </c>
    </row>
    <row r="1374" spans="1:1" x14ac:dyDescent="0.25">
      <c r="A1374">
        <v>533</v>
      </c>
    </row>
    <row r="1375" spans="1:1" x14ac:dyDescent="0.25">
      <c r="A1375">
        <v>536</v>
      </c>
    </row>
    <row r="1376" spans="1:1" x14ac:dyDescent="0.25">
      <c r="A1376">
        <v>545</v>
      </c>
    </row>
    <row r="1377" spans="1:1" x14ac:dyDescent="0.25">
      <c r="A1377">
        <v>551</v>
      </c>
    </row>
    <row r="1378" spans="1:1" x14ac:dyDescent="0.25">
      <c r="A1378">
        <v>558</v>
      </c>
    </row>
    <row r="1379" spans="1:1" x14ac:dyDescent="0.25">
      <c r="A1379">
        <v>559</v>
      </c>
    </row>
    <row r="1380" spans="1:1" x14ac:dyDescent="0.25">
      <c r="A1380">
        <v>560</v>
      </c>
    </row>
    <row r="1381" spans="1:1" x14ac:dyDescent="0.25">
      <c r="A1381">
        <v>561</v>
      </c>
    </row>
    <row r="1382" spans="1:1" x14ac:dyDescent="0.25">
      <c r="A1382">
        <v>561</v>
      </c>
    </row>
    <row r="1383" spans="1:1" x14ac:dyDescent="0.25">
      <c r="A1383">
        <v>562</v>
      </c>
    </row>
    <row r="1384" spans="1:1" x14ac:dyDescent="0.25">
      <c r="A1384">
        <v>564</v>
      </c>
    </row>
    <row r="1385" spans="1:1" x14ac:dyDescent="0.25">
      <c r="A1385">
        <v>566</v>
      </c>
    </row>
    <row r="1386" spans="1:1" x14ac:dyDescent="0.25">
      <c r="A1386">
        <v>570</v>
      </c>
    </row>
    <row r="1387" spans="1:1" x14ac:dyDescent="0.25">
      <c r="A1387">
        <v>571</v>
      </c>
    </row>
    <row r="1388" spans="1:1" x14ac:dyDescent="0.25">
      <c r="A1388">
        <v>572</v>
      </c>
    </row>
    <row r="1389" spans="1:1" x14ac:dyDescent="0.25">
      <c r="A1389">
        <v>579</v>
      </c>
    </row>
    <row r="1390" spans="1:1" x14ac:dyDescent="0.25">
      <c r="A1390">
        <v>580</v>
      </c>
    </row>
    <row r="1391" spans="1:1" x14ac:dyDescent="0.25">
      <c r="A1391">
        <v>581</v>
      </c>
    </row>
    <row r="1392" spans="1:1" x14ac:dyDescent="0.25">
      <c r="A1392">
        <v>583</v>
      </c>
    </row>
    <row r="1393" spans="1:1" x14ac:dyDescent="0.25">
      <c r="A1393">
        <v>585</v>
      </c>
    </row>
    <row r="1394" spans="1:1" x14ac:dyDescent="0.25">
      <c r="A1394">
        <v>585</v>
      </c>
    </row>
    <row r="1395" spans="1:1" x14ac:dyDescent="0.25">
      <c r="A1395">
        <v>587</v>
      </c>
    </row>
    <row r="1396" spans="1:1" x14ac:dyDescent="0.25">
      <c r="A1396">
        <v>590</v>
      </c>
    </row>
    <row r="1397" spans="1:1" x14ac:dyDescent="0.25">
      <c r="A1397">
        <v>592</v>
      </c>
    </row>
    <row r="1398" spans="1:1" x14ac:dyDescent="0.25">
      <c r="A1398">
        <v>595</v>
      </c>
    </row>
    <row r="1399" spans="1:1" x14ac:dyDescent="0.25">
      <c r="A1399">
        <v>603</v>
      </c>
    </row>
    <row r="1400" spans="1:1" x14ac:dyDescent="0.25">
      <c r="A1400">
        <v>606</v>
      </c>
    </row>
    <row r="1401" spans="1:1" x14ac:dyDescent="0.25">
      <c r="A1401">
        <v>610</v>
      </c>
    </row>
    <row r="1402" spans="1:1" x14ac:dyDescent="0.25">
      <c r="A1402">
        <v>614</v>
      </c>
    </row>
    <row r="1403" spans="1:1" x14ac:dyDescent="0.25">
      <c r="A1403">
        <v>625</v>
      </c>
    </row>
    <row r="1404" spans="1:1" x14ac:dyDescent="0.25">
      <c r="A1404">
        <v>640</v>
      </c>
    </row>
    <row r="1405" spans="1:1" x14ac:dyDescent="0.25">
      <c r="A1405">
        <v>644</v>
      </c>
    </row>
    <row r="1406" spans="1:1" x14ac:dyDescent="0.25">
      <c r="A1406">
        <v>645</v>
      </c>
    </row>
    <row r="1407" spans="1:1" x14ac:dyDescent="0.25">
      <c r="A1407">
        <v>652</v>
      </c>
    </row>
    <row r="1408" spans="1:1" x14ac:dyDescent="0.25">
      <c r="A1408">
        <v>656</v>
      </c>
    </row>
    <row r="1409" spans="1:1" x14ac:dyDescent="0.25">
      <c r="A1409">
        <v>657</v>
      </c>
    </row>
    <row r="1410" spans="1:1" x14ac:dyDescent="0.25">
      <c r="A1410">
        <v>665</v>
      </c>
    </row>
    <row r="1411" spans="1:1" x14ac:dyDescent="0.25">
      <c r="A1411">
        <v>675</v>
      </c>
    </row>
    <row r="1412" spans="1:1" x14ac:dyDescent="0.25">
      <c r="A1412">
        <v>683</v>
      </c>
    </row>
    <row r="1413" spans="1:1" x14ac:dyDescent="0.25">
      <c r="A1413">
        <v>693</v>
      </c>
    </row>
    <row r="1414" spans="1:1" x14ac:dyDescent="0.25">
      <c r="A1414">
        <v>699</v>
      </c>
    </row>
    <row r="1415" spans="1:1" x14ac:dyDescent="0.25">
      <c r="A1415">
        <v>700</v>
      </c>
    </row>
    <row r="1416" spans="1:1" x14ac:dyDescent="0.25">
      <c r="A1416">
        <v>703</v>
      </c>
    </row>
    <row r="1417" spans="1:1" x14ac:dyDescent="0.25">
      <c r="A1417">
        <v>705</v>
      </c>
    </row>
    <row r="1418" spans="1:1" x14ac:dyDescent="0.25">
      <c r="A1418">
        <v>709</v>
      </c>
    </row>
    <row r="1419" spans="1:1" x14ac:dyDescent="0.25">
      <c r="A1419">
        <v>713</v>
      </c>
    </row>
    <row r="1420" spans="1:1" x14ac:dyDescent="0.25">
      <c r="A1420">
        <v>713</v>
      </c>
    </row>
    <row r="1421" spans="1:1" x14ac:dyDescent="0.25">
      <c r="A1421">
        <v>726</v>
      </c>
    </row>
    <row r="1422" spans="1:1" x14ac:dyDescent="0.25">
      <c r="A1422">
        <v>730</v>
      </c>
    </row>
    <row r="1423" spans="1:1" x14ac:dyDescent="0.25">
      <c r="A1423">
        <v>732</v>
      </c>
    </row>
    <row r="1424" spans="1:1" x14ac:dyDescent="0.25">
      <c r="A1424">
        <v>732</v>
      </c>
    </row>
    <row r="1425" spans="1:1" x14ac:dyDescent="0.25">
      <c r="A1425">
        <v>735</v>
      </c>
    </row>
    <row r="1426" spans="1:1" x14ac:dyDescent="0.25">
      <c r="A1426">
        <v>735</v>
      </c>
    </row>
    <row r="1427" spans="1:1" x14ac:dyDescent="0.25">
      <c r="A1427">
        <v>738</v>
      </c>
    </row>
    <row r="1428" spans="1:1" x14ac:dyDescent="0.25">
      <c r="A1428">
        <v>739</v>
      </c>
    </row>
    <row r="1429" spans="1:1" x14ac:dyDescent="0.25">
      <c r="A1429">
        <v>745</v>
      </c>
    </row>
    <row r="1430" spans="1:1" x14ac:dyDescent="0.25">
      <c r="A1430">
        <v>753</v>
      </c>
    </row>
    <row r="1431" spans="1:1" x14ac:dyDescent="0.25">
      <c r="A1431">
        <v>760</v>
      </c>
    </row>
    <row r="1432" spans="1:1" x14ac:dyDescent="0.25">
      <c r="A1432">
        <v>761</v>
      </c>
    </row>
    <row r="1433" spans="1:1" x14ac:dyDescent="0.25">
      <c r="A1433">
        <v>772</v>
      </c>
    </row>
    <row r="1434" spans="1:1" x14ac:dyDescent="0.25">
      <c r="A1434">
        <v>772</v>
      </c>
    </row>
    <row r="1435" spans="1:1" x14ac:dyDescent="0.25">
      <c r="A1435">
        <v>775</v>
      </c>
    </row>
    <row r="1436" spans="1:1" x14ac:dyDescent="0.25">
      <c r="A1436">
        <v>784</v>
      </c>
    </row>
    <row r="1437" spans="1:1" x14ac:dyDescent="0.25">
      <c r="A1437">
        <v>795</v>
      </c>
    </row>
    <row r="1438" spans="1:1" x14ac:dyDescent="0.25">
      <c r="A1438">
        <v>796</v>
      </c>
    </row>
    <row r="1439" spans="1:1" x14ac:dyDescent="0.25">
      <c r="A1439">
        <v>797</v>
      </c>
    </row>
    <row r="1440" spans="1:1" x14ac:dyDescent="0.25">
      <c r="A1440">
        <v>801</v>
      </c>
    </row>
    <row r="1441" spans="1:1" x14ac:dyDescent="0.25">
      <c r="A1441">
        <v>818</v>
      </c>
    </row>
    <row r="1442" spans="1:1" x14ac:dyDescent="0.25">
      <c r="A1442">
        <v>819</v>
      </c>
    </row>
    <row r="1443" spans="1:1" x14ac:dyDescent="0.25">
      <c r="A1443">
        <v>824</v>
      </c>
    </row>
    <row r="1444" spans="1:1" x14ac:dyDescent="0.25">
      <c r="A1444">
        <v>824</v>
      </c>
    </row>
    <row r="1445" spans="1:1" x14ac:dyDescent="0.25">
      <c r="A1445">
        <v>839</v>
      </c>
    </row>
    <row r="1446" spans="1:1" x14ac:dyDescent="0.25">
      <c r="A1446">
        <v>842</v>
      </c>
    </row>
    <row r="1447" spans="1:1" x14ac:dyDescent="0.25">
      <c r="A1447">
        <v>855</v>
      </c>
    </row>
    <row r="1448" spans="1:1" x14ac:dyDescent="0.25">
      <c r="A1448">
        <v>870</v>
      </c>
    </row>
    <row r="1449" spans="1:1" x14ac:dyDescent="0.25">
      <c r="A1449">
        <v>870</v>
      </c>
    </row>
    <row r="1450" spans="1:1" x14ac:dyDescent="0.25">
      <c r="A1450">
        <v>875</v>
      </c>
    </row>
    <row r="1451" spans="1:1" x14ac:dyDescent="0.25">
      <c r="A1451">
        <v>876</v>
      </c>
    </row>
    <row r="1452" spans="1:1" x14ac:dyDescent="0.25">
      <c r="A1452">
        <v>877</v>
      </c>
    </row>
    <row r="1453" spans="1:1" x14ac:dyDescent="0.25">
      <c r="A1453">
        <v>880</v>
      </c>
    </row>
    <row r="1454" spans="1:1" x14ac:dyDescent="0.25">
      <c r="A1454">
        <v>881</v>
      </c>
    </row>
    <row r="1455" spans="1:1" x14ac:dyDescent="0.25">
      <c r="A1455">
        <v>884</v>
      </c>
    </row>
    <row r="1456" spans="1:1" x14ac:dyDescent="0.25">
      <c r="A1456">
        <v>891</v>
      </c>
    </row>
    <row r="1457" spans="1:1" x14ac:dyDescent="0.25">
      <c r="A1457">
        <v>903</v>
      </c>
    </row>
    <row r="1458" spans="1:1" x14ac:dyDescent="0.25">
      <c r="A1458">
        <v>907</v>
      </c>
    </row>
    <row r="1459" spans="1:1" x14ac:dyDescent="0.25">
      <c r="A1459">
        <v>912</v>
      </c>
    </row>
    <row r="1460" spans="1:1" x14ac:dyDescent="0.25">
      <c r="A1460">
        <v>921</v>
      </c>
    </row>
    <row r="1461" spans="1:1" x14ac:dyDescent="0.25">
      <c r="A1461">
        <v>922</v>
      </c>
    </row>
    <row r="1462" spans="1:1" x14ac:dyDescent="0.25">
      <c r="A1462">
        <v>924</v>
      </c>
    </row>
    <row r="1463" spans="1:1" x14ac:dyDescent="0.25">
      <c r="A1463">
        <v>944</v>
      </c>
    </row>
    <row r="1464" spans="1:1" x14ac:dyDescent="0.25">
      <c r="A1464">
        <v>945</v>
      </c>
    </row>
    <row r="1465" spans="1:1" x14ac:dyDescent="0.25">
      <c r="A1465">
        <v>950</v>
      </c>
    </row>
    <row r="1466" spans="1:1" x14ac:dyDescent="0.25">
      <c r="A1466">
        <v>957</v>
      </c>
    </row>
    <row r="1467" spans="1:1" x14ac:dyDescent="0.25">
      <c r="A1467">
        <v>958</v>
      </c>
    </row>
    <row r="1468" spans="1:1" x14ac:dyDescent="0.25">
      <c r="A1468">
        <v>959</v>
      </c>
    </row>
    <row r="1469" spans="1:1" x14ac:dyDescent="0.25">
      <c r="A1469">
        <v>969</v>
      </c>
    </row>
    <row r="1470" spans="1:1" x14ac:dyDescent="0.25">
      <c r="A1470">
        <v>986</v>
      </c>
    </row>
    <row r="1471" spans="1:1" x14ac:dyDescent="0.25">
      <c r="A1471">
        <v>990</v>
      </c>
    </row>
    <row r="1472" spans="1:1" x14ac:dyDescent="0.25">
      <c r="A1472">
        <v>990</v>
      </c>
    </row>
    <row r="1473" spans="1:1" x14ac:dyDescent="0.25">
      <c r="A1473">
        <v>996</v>
      </c>
    </row>
    <row r="1474" spans="1:1" x14ac:dyDescent="0.25">
      <c r="A1474">
        <v>996</v>
      </c>
    </row>
    <row r="1475" spans="1:1" x14ac:dyDescent="0.25">
      <c r="A1475">
        <v>1001</v>
      </c>
    </row>
    <row r="1476" spans="1:1" x14ac:dyDescent="0.25">
      <c r="A1476">
        <v>1002</v>
      </c>
    </row>
    <row r="1477" spans="1:1" x14ac:dyDescent="0.25">
      <c r="A1477">
        <v>1005</v>
      </c>
    </row>
    <row r="1478" spans="1:1" x14ac:dyDescent="0.25">
      <c r="A1478">
        <v>1007</v>
      </c>
    </row>
    <row r="1479" spans="1:1" x14ac:dyDescent="0.25">
      <c r="A1479">
        <v>1009</v>
      </c>
    </row>
    <row r="1480" spans="1:1" x14ac:dyDescent="0.25">
      <c r="A1480">
        <v>1011</v>
      </c>
    </row>
    <row r="1481" spans="1:1" x14ac:dyDescent="0.25">
      <c r="A1481">
        <v>1015</v>
      </c>
    </row>
    <row r="1482" spans="1:1" x14ac:dyDescent="0.25">
      <c r="A1482">
        <v>1029</v>
      </c>
    </row>
    <row r="1483" spans="1:1" x14ac:dyDescent="0.25">
      <c r="A1483">
        <v>1032</v>
      </c>
    </row>
    <row r="1484" spans="1:1" x14ac:dyDescent="0.25">
      <c r="A1484">
        <v>1039</v>
      </c>
    </row>
    <row r="1485" spans="1:1" x14ac:dyDescent="0.25">
      <c r="A1485">
        <v>1042</v>
      </c>
    </row>
    <row r="1486" spans="1:1" x14ac:dyDescent="0.25">
      <c r="A1486">
        <v>1055</v>
      </c>
    </row>
    <row r="1487" spans="1:1" x14ac:dyDescent="0.25">
      <c r="A1487">
        <v>1057</v>
      </c>
    </row>
    <row r="1488" spans="1:1" x14ac:dyDescent="0.25">
      <c r="A1488">
        <v>1073</v>
      </c>
    </row>
    <row r="1489" spans="1:1" x14ac:dyDescent="0.25">
      <c r="A1489">
        <v>1077</v>
      </c>
    </row>
    <row r="1490" spans="1:1" x14ac:dyDescent="0.25">
      <c r="A1490">
        <v>1077</v>
      </c>
    </row>
    <row r="1491" spans="1:1" x14ac:dyDescent="0.25">
      <c r="A1491">
        <v>1079</v>
      </c>
    </row>
    <row r="1492" spans="1:1" x14ac:dyDescent="0.25">
      <c r="A1492">
        <v>1094</v>
      </c>
    </row>
    <row r="1493" spans="1:1" x14ac:dyDescent="0.25">
      <c r="A1493">
        <v>1097</v>
      </c>
    </row>
    <row r="1494" spans="1:1" x14ac:dyDescent="0.25">
      <c r="A1494">
        <v>1099</v>
      </c>
    </row>
    <row r="1495" spans="1:1" x14ac:dyDescent="0.25">
      <c r="A1495">
        <v>1103</v>
      </c>
    </row>
    <row r="1496" spans="1:1" x14ac:dyDescent="0.25">
      <c r="A1496">
        <v>1110</v>
      </c>
    </row>
    <row r="1497" spans="1:1" x14ac:dyDescent="0.25">
      <c r="A1497">
        <v>1113</v>
      </c>
    </row>
    <row r="1498" spans="1:1" x14ac:dyDescent="0.25">
      <c r="A1498">
        <v>1150</v>
      </c>
    </row>
    <row r="1499" spans="1:1" x14ac:dyDescent="0.25">
      <c r="A1499">
        <v>1163</v>
      </c>
    </row>
    <row r="1500" spans="1:1" x14ac:dyDescent="0.25">
      <c r="A1500">
        <v>1171</v>
      </c>
    </row>
    <row r="1501" spans="1:1" x14ac:dyDescent="0.25">
      <c r="A1501">
        <v>1171</v>
      </c>
    </row>
    <row r="1502" spans="1:1" x14ac:dyDescent="0.25">
      <c r="A1502">
        <v>1173</v>
      </c>
    </row>
    <row r="1503" spans="1:1" x14ac:dyDescent="0.25">
      <c r="A1503">
        <v>1183</v>
      </c>
    </row>
    <row r="1504" spans="1:1" x14ac:dyDescent="0.25">
      <c r="A1504">
        <v>1183</v>
      </c>
    </row>
    <row r="1505" spans="1:1" x14ac:dyDescent="0.25">
      <c r="A1505">
        <v>1187</v>
      </c>
    </row>
    <row r="1506" spans="1:1" x14ac:dyDescent="0.25">
      <c r="A1506">
        <v>1187</v>
      </c>
    </row>
    <row r="1507" spans="1:1" x14ac:dyDescent="0.25">
      <c r="A1507">
        <v>1194</v>
      </c>
    </row>
    <row r="1508" spans="1:1" x14ac:dyDescent="0.25">
      <c r="A1508">
        <v>1195</v>
      </c>
    </row>
    <row r="1509" spans="1:1" x14ac:dyDescent="0.25">
      <c r="A1509">
        <v>1199</v>
      </c>
    </row>
    <row r="1510" spans="1:1" x14ac:dyDescent="0.25">
      <c r="A1510">
        <v>1201</v>
      </c>
    </row>
    <row r="1511" spans="1:1" x14ac:dyDescent="0.25">
      <c r="A1511">
        <v>1202</v>
      </c>
    </row>
    <row r="1512" spans="1:1" x14ac:dyDescent="0.25">
      <c r="A1512">
        <v>1211</v>
      </c>
    </row>
    <row r="1513" spans="1:1" x14ac:dyDescent="0.25">
      <c r="A1513">
        <v>1213</v>
      </c>
    </row>
    <row r="1514" spans="1:1" x14ac:dyDescent="0.25">
      <c r="A1514">
        <v>1223</v>
      </c>
    </row>
    <row r="1515" spans="1:1" x14ac:dyDescent="0.25">
      <c r="A1515">
        <v>1234</v>
      </c>
    </row>
    <row r="1516" spans="1:1" x14ac:dyDescent="0.25">
      <c r="A1516">
        <v>1242</v>
      </c>
    </row>
    <row r="1517" spans="1:1" x14ac:dyDescent="0.25">
      <c r="A1517">
        <v>1250</v>
      </c>
    </row>
    <row r="1518" spans="1:1" x14ac:dyDescent="0.25">
      <c r="A1518">
        <v>1253</v>
      </c>
    </row>
    <row r="1519" spans="1:1" x14ac:dyDescent="0.25">
      <c r="A1519">
        <v>1255</v>
      </c>
    </row>
    <row r="1520" spans="1:1" x14ac:dyDescent="0.25">
      <c r="A1520">
        <v>1257</v>
      </c>
    </row>
    <row r="1521" spans="1:1" x14ac:dyDescent="0.25">
      <c r="A1521">
        <v>1264</v>
      </c>
    </row>
    <row r="1522" spans="1:1" x14ac:dyDescent="0.25">
      <c r="A1522">
        <v>1265</v>
      </c>
    </row>
    <row r="1523" spans="1:1" x14ac:dyDescent="0.25">
      <c r="A1523">
        <v>1286</v>
      </c>
    </row>
    <row r="1524" spans="1:1" x14ac:dyDescent="0.25">
      <c r="A1524">
        <v>1294</v>
      </c>
    </row>
    <row r="1525" spans="1:1" x14ac:dyDescent="0.25">
      <c r="A1525">
        <v>1299</v>
      </c>
    </row>
    <row r="1526" spans="1:1" x14ac:dyDescent="0.25">
      <c r="A1526">
        <v>1308</v>
      </c>
    </row>
    <row r="1527" spans="1:1" x14ac:dyDescent="0.25">
      <c r="A1527">
        <v>1321</v>
      </c>
    </row>
    <row r="1528" spans="1:1" x14ac:dyDescent="0.25">
      <c r="A1528">
        <v>1327</v>
      </c>
    </row>
    <row r="1529" spans="1:1" x14ac:dyDescent="0.25">
      <c r="A1529">
        <v>1341</v>
      </c>
    </row>
    <row r="1530" spans="1:1" x14ac:dyDescent="0.25">
      <c r="A1530">
        <v>1369</v>
      </c>
    </row>
    <row r="1531" spans="1:1" x14ac:dyDescent="0.25">
      <c r="A1531">
        <v>1369</v>
      </c>
    </row>
    <row r="1532" spans="1:1" x14ac:dyDescent="0.25">
      <c r="A1532">
        <v>1387</v>
      </c>
    </row>
    <row r="1533" spans="1:1" x14ac:dyDescent="0.25">
      <c r="A1533">
        <v>1391</v>
      </c>
    </row>
    <row r="1534" spans="1:1" x14ac:dyDescent="0.25">
      <c r="A1534">
        <v>1398</v>
      </c>
    </row>
    <row r="1535" spans="1:1" x14ac:dyDescent="0.25">
      <c r="A1535">
        <v>1401</v>
      </c>
    </row>
    <row r="1536" spans="1:1" x14ac:dyDescent="0.25">
      <c r="A1536">
        <v>1422</v>
      </c>
    </row>
    <row r="1537" spans="1:1" x14ac:dyDescent="0.25">
      <c r="A1537">
        <v>1425</v>
      </c>
    </row>
    <row r="1538" spans="1:1" x14ac:dyDescent="0.25">
      <c r="A1538">
        <v>1428</v>
      </c>
    </row>
    <row r="1539" spans="1:1" x14ac:dyDescent="0.25">
      <c r="A1539">
        <v>1428</v>
      </c>
    </row>
    <row r="1540" spans="1:1" x14ac:dyDescent="0.25">
      <c r="A1540">
        <v>1433</v>
      </c>
    </row>
    <row r="1541" spans="1:1" x14ac:dyDescent="0.25">
      <c r="A1541">
        <v>1446</v>
      </c>
    </row>
    <row r="1542" spans="1:1" x14ac:dyDescent="0.25">
      <c r="A1542">
        <v>1453</v>
      </c>
    </row>
    <row r="1543" spans="1:1" x14ac:dyDescent="0.25">
      <c r="A1543">
        <v>1454</v>
      </c>
    </row>
    <row r="1544" spans="1:1" x14ac:dyDescent="0.25">
      <c r="A1544">
        <v>1480</v>
      </c>
    </row>
    <row r="1545" spans="1:1" x14ac:dyDescent="0.25">
      <c r="A1545">
        <v>1490</v>
      </c>
    </row>
    <row r="1546" spans="1:1" x14ac:dyDescent="0.25">
      <c r="A1546">
        <v>1496</v>
      </c>
    </row>
    <row r="1547" spans="1:1" x14ac:dyDescent="0.25">
      <c r="A1547">
        <v>1507</v>
      </c>
    </row>
    <row r="1548" spans="1:1" x14ac:dyDescent="0.25">
      <c r="A1548">
        <v>1511</v>
      </c>
    </row>
    <row r="1549" spans="1:1" x14ac:dyDescent="0.25">
      <c r="A1549">
        <v>1516</v>
      </c>
    </row>
    <row r="1550" spans="1:1" x14ac:dyDescent="0.25">
      <c r="A1550">
        <v>1522</v>
      </c>
    </row>
    <row r="1551" spans="1:1" x14ac:dyDescent="0.25">
      <c r="A1551">
        <v>1522</v>
      </c>
    </row>
    <row r="1552" spans="1:1" x14ac:dyDescent="0.25">
      <c r="A1552">
        <v>1525</v>
      </c>
    </row>
    <row r="1553" spans="1:1" x14ac:dyDescent="0.25">
      <c r="A1553">
        <v>1527</v>
      </c>
    </row>
    <row r="1554" spans="1:1" x14ac:dyDescent="0.25">
      <c r="A1554">
        <v>1534</v>
      </c>
    </row>
    <row r="1555" spans="1:1" x14ac:dyDescent="0.25">
      <c r="A1555">
        <v>1544</v>
      </c>
    </row>
    <row r="1556" spans="1:1" x14ac:dyDescent="0.25">
      <c r="A1556">
        <v>1544</v>
      </c>
    </row>
    <row r="1557" spans="1:1" x14ac:dyDescent="0.25">
      <c r="A1557">
        <v>1548</v>
      </c>
    </row>
    <row r="1558" spans="1:1" x14ac:dyDescent="0.25">
      <c r="A1558">
        <v>1551</v>
      </c>
    </row>
    <row r="1559" spans="1:1" x14ac:dyDescent="0.25">
      <c r="A1559">
        <v>1562</v>
      </c>
    </row>
    <row r="1560" spans="1:1" x14ac:dyDescent="0.25">
      <c r="A1560">
        <v>1564</v>
      </c>
    </row>
    <row r="1561" spans="1:1" x14ac:dyDescent="0.25">
      <c r="A1561">
        <v>1577</v>
      </c>
    </row>
    <row r="1562" spans="1:1" x14ac:dyDescent="0.25">
      <c r="A1562">
        <v>1578</v>
      </c>
    </row>
    <row r="1563" spans="1:1" x14ac:dyDescent="0.25">
      <c r="A1563">
        <v>1586</v>
      </c>
    </row>
    <row r="1564" spans="1:1" x14ac:dyDescent="0.25">
      <c r="A1564">
        <v>1596</v>
      </c>
    </row>
    <row r="1565" spans="1:1" x14ac:dyDescent="0.25">
      <c r="A1565">
        <v>1606</v>
      </c>
    </row>
    <row r="1566" spans="1:1" x14ac:dyDescent="0.25">
      <c r="A1566">
        <v>1612</v>
      </c>
    </row>
    <row r="1567" spans="1:1" x14ac:dyDescent="0.25">
      <c r="A1567">
        <v>1613</v>
      </c>
    </row>
    <row r="1568" spans="1:1" x14ac:dyDescent="0.25">
      <c r="A1568">
        <v>1630</v>
      </c>
    </row>
    <row r="1569" spans="1:1" x14ac:dyDescent="0.25">
      <c r="A1569">
        <v>1640</v>
      </c>
    </row>
    <row r="1570" spans="1:1" x14ac:dyDescent="0.25">
      <c r="A1570">
        <v>1654</v>
      </c>
    </row>
    <row r="1571" spans="1:1" x14ac:dyDescent="0.25">
      <c r="A1571">
        <v>1683</v>
      </c>
    </row>
    <row r="1572" spans="1:1" x14ac:dyDescent="0.25">
      <c r="A1572">
        <v>1690</v>
      </c>
    </row>
    <row r="1573" spans="1:1" x14ac:dyDescent="0.25">
      <c r="A1573">
        <v>1693</v>
      </c>
    </row>
    <row r="1574" spans="1:1" x14ac:dyDescent="0.25">
      <c r="A1574">
        <v>1723</v>
      </c>
    </row>
    <row r="1575" spans="1:1" x14ac:dyDescent="0.25">
      <c r="A1575">
        <v>1724</v>
      </c>
    </row>
    <row r="1576" spans="1:1" x14ac:dyDescent="0.25">
      <c r="A1576">
        <v>1736</v>
      </c>
    </row>
    <row r="1577" spans="1:1" x14ac:dyDescent="0.25">
      <c r="A1577">
        <v>1740</v>
      </c>
    </row>
    <row r="1578" spans="1:1" x14ac:dyDescent="0.25">
      <c r="A1578">
        <v>1746</v>
      </c>
    </row>
    <row r="1579" spans="1:1" x14ac:dyDescent="0.25">
      <c r="A1579">
        <v>1748</v>
      </c>
    </row>
    <row r="1580" spans="1:1" x14ac:dyDescent="0.25">
      <c r="A1580">
        <v>1751</v>
      </c>
    </row>
    <row r="1581" spans="1:1" x14ac:dyDescent="0.25">
      <c r="A1581">
        <v>1760</v>
      </c>
    </row>
    <row r="1582" spans="1:1" x14ac:dyDescent="0.25">
      <c r="A1582">
        <v>1790</v>
      </c>
    </row>
    <row r="1583" spans="1:1" x14ac:dyDescent="0.25">
      <c r="A1583">
        <v>1793</v>
      </c>
    </row>
    <row r="1584" spans="1:1" x14ac:dyDescent="0.25">
      <c r="A1584">
        <v>1811</v>
      </c>
    </row>
    <row r="1585" spans="1:1" x14ac:dyDescent="0.25">
      <c r="A1585">
        <v>1816</v>
      </c>
    </row>
    <row r="1586" spans="1:1" x14ac:dyDescent="0.25">
      <c r="A1586">
        <v>1839</v>
      </c>
    </row>
    <row r="1587" spans="1:1" x14ac:dyDescent="0.25">
      <c r="A1587">
        <v>1853</v>
      </c>
    </row>
    <row r="1588" spans="1:1" x14ac:dyDescent="0.25">
      <c r="A1588">
        <v>1855</v>
      </c>
    </row>
    <row r="1589" spans="1:1" x14ac:dyDescent="0.25">
      <c r="A1589">
        <v>1870</v>
      </c>
    </row>
    <row r="1590" spans="1:1" x14ac:dyDescent="0.25">
      <c r="A1590">
        <v>1871</v>
      </c>
    </row>
    <row r="1591" spans="1:1" x14ac:dyDescent="0.25">
      <c r="A1591">
        <v>1887</v>
      </c>
    </row>
    <row r="1592" spans="1:1" x14ac:dyDescent="0.25">
      <c r="A1592">
        <v>1894</v>
      </c>
    </row>
    <row r="1593" spans="1:1" x14ac:dyDescent="0.25">
      <c r="A1593">
        <v>1898</v>
      </c>
    </row>
    <row r="1594" spans="1:1" x14ac:dyDescent="0.25">
      <c r="A1594">
        <v>1902</v>
      </c>
    </row>
    <row r="1595" spans="1:1" x14ac:dyDescent="0.25">
      <c r="A1595">
        <v>1913</v>
      </c>
    </row>
    <row r="1596" spans="1:1" x14ac:dyDescent="0.25">
      <c r="A1596">
        <v>1915</v>
      </c>
    </row>
    <row r="1597" spans="1:1" x14ac:dyDescent="0.25">
      <c r="A1597">
        <v>1925</v>
      </c>
    </row>
    <row r="1598" spans="1:1" x14ac:dyDescent="0.25">
      <c r="A1598">
        <v>1939</v>
      </c>
    </row>
    <row r="1599" spans="1:1" x14ac:dyDescent="0.25">
      <c r="A1599">
        <v>1940</v>
      </c>
    </row>
    <row r="1600" spans="1:1" x14ac:dyDescent="0.25">
      <c r="A1600">
        <v>1943</v>
      </c>
    </row>
    <row r="1601" spans="1:1" x14ac:dyDescent="0.25">
      <c r="A1601">
        <v>1959</v>
      </c>
    </row>
    <row r="1602" spans="1:1" x14ac:dyDescent="0.25">
      <c r="A1602">
        <v>1971</v>
      </c>
    </row>
    <row r="1603" spans="1:1" x14ac:dyDescent="0.25">
      <c r="A1603">
        <v>1974</v>
      </c>
    </row>
    <row r="1604" spans="1:1" x14ac:dyDescent="0.25">
      <c r="A1604">
        <v>1981</v>
      </c>
    </row>
    <row r="1605" spans="1:1" x14ac:dyDescent="0.25">
      <c r="A1605">
        <v>1985</v>
      </c>
    </row>
    <row r="1606" spans="1:1" x14ac:dyDescent="0.25">
      <c r="A1606">
        <v>2001</v>
      </c>
    </row>
    <row r="1607" spans="1:1" x14ac:dyDescent="0.25">
      <c r="A1607">
        <v>2002</v>
      </c>
    </row>
    <row r="1608" spans="1:1" x14ac:dyDescent="0.25">
      <c r="A1608">
        <v>2023</v>
      </c>
    </row>
    <row r="1609" spans="1:1" x14ac:dyDescent="0.25">
      <c r="A1609">
        <v>2030</v>
      </c>
    </row>
    <row r="1610" spans="1:1" x14ac:dyDescent="0.25">
      <c r="A1610">
        <v>2032</v>
      </c>
    </row>
    <row r="1611" spans="1:1" x14ac:dyDescent="0.25">
      <c r="A1611">
        <v>2046</v>
      </c>
    </row>
    <row r="1612" spans="1:1" x14ac:dyDescent="0.25">
      <c r="A1612">
        <v>2052</v>
      </c>
    </row>
    <row r="1613" spans="1:1" x14ac:dyDescent="0.25">
      <c r="A1613">
        <v>2059</v>
      </c>
    </row>
    <row r="1614" spans="1:1" x14ac:dyDescent="0.25">
      <c r="A1614">
        <v>2106</v>
      </c>
    </row>
    <row r="1615" spans="1:1" x14ac:dyDescent="0.25">
      <c r="A1615">
        <v>2109</v>
      </c>
    </row>
    <row r="1616" spans="1:1" x14ac:dyDescent="0.25">
      <c r="A1616">
        <v>2122</v>
      </c>
    </row>
    <row r="1617" spans="1:1" x14ac:dyDescent="0.25">
      <c r="A1617">
        <v>2125</v>
      </c>
    </row>
    <row r="1618" spans="1:1" x14ac:dyDescent="0.25">
      <c r="A1618">
        <v>2132</v>
      </c>
    </row>
    <row r="1619" spans="1:1" x14ac:dyDescent="0.25">
      <c r="A1619">
        <v>2132</v>
      </c>
    </row>
    <row r="1620" spans="1:1" x14ac:dyDescent="0.25">
      <c r="A1620">
        <v>2140</v>
      </c>
    </row>
    <row r="1621" spans="1:1" x14ac:dyDescent="0.25">
      <c r="A1621">
        <v>2184</v>
      </c>
    </row>
    <row r="1622" spans="1:1" x14ac:dyDescent="0.25">
      <c r="A1622">
        <v>2206</v>
      </c>
    </row>
    <row r="1623" spans="1:1" x14ac:dyDescent="0.25">
      <c r="A1623">
        <v>2222</v>
      </c>
    </row>
    <row r="1624" spans="1:1" x14ac:dyDescent="0.25">
      <c r="A1624">
        <v>2224</v>
      </c>
    </row>
    <row r="1625" spans="1:1" x14ac:dyDescent="0.25">
      <c r="A1625">
        <v>2245</v>
      </c>
    </row>
    <row r="1626" spans="1:1" x14ac:dyDescent="0.25">
      <c r="A1626">
        <v>2249</v>
      </c>
    </row>
    <row r="1627" spans="1:1" x14ac:dyDescent="0.25">
      <c r="A1627">
        <v>2253</v>
      </c>
    </row>
    <row r="1628" spans="1:1" x14ac:dyDescent="0.25">
      <c r="A1628">
        <v>2261</v>
      </c>
    </row>
    <row r="1629" spans="1:1" x14ac:dyDescent="0.25">
      <c r="A1629">
        <v>2289</v>
      </c>
    </row>
    <row r="1630" spans="1:1" x14ac:dyDescent="0.25">
      <c r="A1630">
        <v>2297</v>
      </c>
    </row>
    <row r="1631" spans="1:1" x14ac:dyDescent="0.25">
      <c r="A1631">
        <v>2320</v>
      </c>
    </row>
    <row r="1632" spans="1:1" x14ac:dyDescent="0.25">
      <c r="A1632">
        <v>2338</v>
      </c>
    </row>
    <row r="1633" spans="1:1" x14ac:dyDescent="0.25">
      <c r="A1633">
        <v>2412</v>
      </c>
    </row>
    <row r="1634" spans="1:1" x14ac:dyDescent="0.25">
      <c r="A1634">
        <v>2419</v>
      </c>
    </row>
    <row r="1635" spans="1:1" x14ac:dyDescent="0.25">
      <c r="A1635">
        <v>2420</v>
      </c>
    </row>
    <row r="1636" spans="1:1" x14ac:dyDescent="0.25">
      <c r="A1636">
        <v>2423</v>
      </c>
    </row>
    <row r="1637" spans="1:1" x14ac:dyDescent="0.25">
      <c r="A1637">
        <v>2443</v>
      </c>
    </row>
    <row r="1638" spans="1:1" x14ac:dyDescent="0.25">
      <c r="A1638">
        <v>2458</v>
      </c>
    </row>
    <row r="1639" spans="1:1" x14ac:dyDescent="0.25">
      <c r="A1639">
        <v>2462</v>
      </c>
    </row>
    <row r="1640" spans="1:1" x14ac:dyDescent="0.25">
      <c r="A1640">
        <v>2515</v>
      </c>
    </row>
    <row r="1641" spans="1:1" x14ac:dyDescent="0.25">
      <c r="A1641">
        <v>2524</v>
      </c>
    </row>
    <row r="1642" spans="1:1" x14ac:dyDescent="0.25">
      <c r="A1642">
        <v>2581</v>
      </c>
    </row>
    <row r="1643" spans="1:1" x14ac:dyDescent="0.25">
      <c r="A1643">
        <v>2609</v>
      </c>
    </row>
    <row r="1644" spans="1:1" x14ac:dyDescent="0.25">
      <c r="A1644">
        <v>2618</v>
      </c>
    </row>
    <row r="1645" spans="1:1" x14ac:dyDescent="0.25">
      <c r="A1645">
        <v>2623</v>
      </c>
    </row>
    <row r="1646" spans="1:1" x14ac:dyDescent="0.25">
      <c r="A1646">
        <v>2658</v>
      </c>
    </row>
    <row r="1647" spans="1:1" x14ac:dyDescent="0.25">
      <c r="A1647">
        <v>2714</v>
      </c>
    </row>
    <row r="1648" spans="1:1" x14ac:dyDescent="0.25">
      <c r="A1648">
        <v>2771</v>
      </c>
    </row>
    <row r="1649" spans="1:1" x14ac:dyDescent="0.25">
      <c r="A1649">
        <v>2790</v>
      </c>
    </row>
    <row r="1650" spans="1:1" x14ac:dyDescent="0.25">
      <c r="A1650">
        <v>2797</v>
      </c>
    </row>
    <row r="1651" spans="1:1" x14ac:dyDescent="0.25">
      <c r="A1651">
        <v>2830</v>
      </c>
    </row>
    <row r="1652" spans="1:1" x14ac:dyDescent="0.25">
      <c r="A1652">
        <v>2839</v>
      </c>
    </row>
    <row r="1653" spans="1:1" x14ac:dyDescent="0.25">
      <c r="A1653">
        <v>2865</v>
      </c>
    </row>
    <row r="1654" spans="1:1" x14ac:dyDescent="0.25">
      <c r="A1654">
        <v>2868</v>
      </c>
    </row>
    <row r="1655" spans="1:1" x14ac:dyDescent="0.25">
      <c r="A1655">
        <v>2919</v>
      </c>
    </row>
    <row r="1656" spans="1:1" x14ac:dyDescent="0.25">
      <c r="A1656">
        <v>2923</v>
      </c>
    </row>
    <row r="1657" spans="1:1" x14ac:dyDescent="0.25">
      <c r="A1657">
        <v>2968</v>
      </c>
    </row>
    <row r="1658" spans="1:1" x14ac:dyDescent="0.25">
      <c r="A1658">
        <v>2980</v>
      </c>
    </row>
    <row r="1659" spans="1:1" x14ac:dyDescent="0.25">
      <c r="A1659">
        <v>3005</v>
      </c>
    </row>
    <row r="1660" spans="1:1" x14ac:dyDescent="0.25">
      <c r="A1660">
        <v>3033</v>
      </c>
    </row>
    <row r="1661" spans="1:1" x14ac:dyDescent="0.25">
      <c r="A1661">
        <v>3048</v>
      </c>
    </row>
    <row r="1662" spans="1:1" x14ac:dyDescent="0.25">
      <c r="A1662">
        <v>3053</v>
      </c>
    </row>
    <row r="1663" spans="1:1" x14ac:dyDescent="0.25">
      <c r="A1663">
        <v>3136</v>
      </c>
    </row>
    <row r="1664" spans="1:1" x14ac:dyDescent="0.25">
      <c r="A1664">
        <v>3142</v>
      </c>
    </row>
    <row r="1665" spans="1:1" x14ac:dyDescent="0.25">
      <c r="A1665">
        <v>3154</v>
      </c>
    </row>
    <row r="1666" spans="1:1" x14ac:dyDescent="0.25">
      <c r="A1666">
        <v>3194</v>
      </c>
    </row>
    <row r="1667" spans="1:1" x14ac:dyDescent="0.25">
      <c r="A1667">
        <v>3244</v>
      </c>
    </row>
    <row r="1668" spans="1:1" x14ac:dyDescent="0.25">
      <c r="A1668">
        <v>3286</v>
      </c>
    </row>
    <row r="1669" spans="1:1" x14ac:dyDescent="0.25">
      <c r="A1669">
        <v>3439</v>
      </c>
    </row>
    <row r="1670" spans="1:1" x14ac:dyDescent="0.25">
      <c r="A1670">
        <v>3447</v>
      </c>
    </row>
    <row r="1671" spans="1:1" x14ac:dyDescent="0.25">
      <c r="A1671">
        <v>3472</v>
      </c>
    </row>
    <row r="1672" spans="1:1" x14ac:dyDescent="0.25">
      <c r="A1672">
        <v>3472</v>
      </c>
    </row>
    <row r="1673" spans="1:1" x14ac:dyDescent="0.25">
      <c r="A1673">
        <v>3516</v>
      </c>
    </row>
    <row r="1674" spans="1:1" x14ac:dyDescent="0.25">
      <c r="A1674">
        <v>3568</v>
      </c>
    </row>
    <row r="1675" spans="1:1" x14ac:dyDescent="0.25">
      <c r="A1675">
        <v>3665</v>
      </c>
    </row>
    <row r="1676" spans="1:1" x14ac:dyDescent="0.25">
      <c r="A1676">
        <v>3714</v>
      </c>
    </row>
    <row r="1677" spans="1:1" x14ac:dyDescent="0.25">
      <c r="A1677">
        <v>3724</v>
      </c>
    </row>
    <row r="1678" spans="1:1" x14ac:dyDescent="0.25">
      <c r="A1678">
        <v>3726</v>
      </c>
    </row>
    <row r="1679" spans="1:1" x14ac:dyDescent="0.25">
      <c r="A1679">
        <v>3757</v>
      </c>
    </row>
    <row r="1680" spans="1:1" x14ac:dyDescent="0.25">
      <c r="A1680">
        <v>3757</v>
      </c>
    </row>
    <row r="1681" spans="1:1" x14ac:dyDescent="0.25">
      <c r="A1681">
        <v>3757</v>
      </c>
    </row>
    <row r="1682" spans="1:1" x14ac:dyDescent="0.25">
      <c r="A1682">
        <v>3916</v>
      </c>
    </row>
    <row r="1683" spans="1:1" x14ac:dyDescent="0.25">
      <c r="A1683">
        <v>4007</v>
      </c>
    </row>
    <row r="1684" spans="1:1" x14ac:dyDescent="0.25">
      <c r="A1684">
        <v>4054</v>
      </c>
    </row>
    <row r="1685" spans="1:1" x14ac:dyDescent="0.25">
      <c r="A1685">
        <v>4060</v>
      </c>
    </row>
    <row r="1686" spans="1:1" x14ac:dyDescent="0.25">
      <c r="A1686">
        <v>4134</v>
      </c>
    </row>
    <row r="1687" spans="1:1" x14ac:dyDescent="0.25">
      <c r="A1687">
        <v>4203</v>
      </c>
    </row>
    <row r="1688" spans="1:1" x14ac:dyDescent="0.25">
      <c r="A1688">
        <v>4207</v>
      </c>
    </row>
    <row r="1689" spans="1:1" x14ac:dyDescent="0.25">
      <c r="A1689">
        <v>4440</v>
      </c>
    </row>
    <row r="1690" spans="1:1" x14ac:dyDescent="0.25">
      <c r="A1690">
        <v>4452</v>
      </c>
    </row>
    <row r="1691" spans="1:1" x14ac:dyDescent="0.25">
      <c r="A1691">
        <v>4559</v>
      </c>
    </row>
    <row r="1692" spans="1:1" x14ac:dyDescent="0.25">
      <c r="A1692">
        <v>4587</v>
      </c>
    </row>
    <row r="1693" spans="1:1" x14ac:dyDescent="0.25">
      <c r="A1693">
        <v>4683</v>
      </c>
    </row>
    <row r="1694" spans="1:1" x14ac:dyDescent="0.25">
      <c r="A1694">
        <v>5056</v>
      </c>
    </row>
    <row r="1695" spans="1:1" x14ac:dyDescent="0.25">
      <c r="A1695">
        <v>5172</v>
      </c>
    </row>
    <row r="1696" spans="1:1" x14ac:dyDescent="0.25">
      <c r="A1696">
        <v>5272</v>
      </c>
    </row>
    <row r="1697" spans="1:1" x14ac:dyDescent="0.25">
      <c r="A1697">
        <v>5305</v>
      </c>
    </row>
    <row r="1698" spans="1:1" x14ac:dyDescent="0.25">
      <c r="A1698">
        <v>5326</v>
      </c>
    </row>
    <row r="1699" spans="1:1" x14ac:dyDescent="0.25">
      <c r="A1699">
        <v>5327</v>
      </c>
    </row>
    <row r="1700" spans="1:1" x14ac:dyDescent="0.25">
      <c r="A1700">
        <v>5366</v>
      </c>
    </row>
    <row r="1701" spans="1:1" x14ac:dyDescent="0.25">
      <c r="A1701">
        <v>5669</v>
      </c>
    </row>
    <row r="1702" spans="1:1" x14ac:dyDescent="0.25">
      <c r="A1702">
        <v>5714</v>
      </c>
    </row>
    <row r="1703" spans="1:1" x14ac:dyDescent="0.25">
      <c r="A1703">
        <v>5839</v>
      </c>
    </row>
    <row r="1704" spans="1:1" x14ac:dyDescent="0.25">
      <c r="A1704">
        <v>5975</v>
      </c>
    </row>
    <row r="1705" spans="1:1" x14ac:dyDescent="0.25">
      <c r="A1705">
        <v>6056</v>
      </c>
    </row>
    <row r="1706" spans="1:1" x14ac:dyDescent="0.25">
      <c r="A1706">
        <v>6090</v>
      </c>
    </row>
    <row r="1707" spans="1:1" x14ac:dyDescent="0.25">
      <c r="A1707">
        <v>6166</v>
      </c>
    </row>
    <row r="1708" spans="1:1" x14ac:dyDescent="0.25">
      <c r="A1708">
        <v>6216</v>
      </c>
    </row>
    <row r="1709" spans="1:1" x14ac:dyDescent="0.25">
      <c r="A1709">
        <v>6216</v>
      </c>
    </row>
    <row r="1710" spans="1:1" x14ac:dyDescent="0.25">
      <c r="A1710">
        <v>6266</v>
      </c>
    </row>
    <row r="1711" spans="1:1" x14ac:dyDescent="0.25">
      <c r="A1711">
        <v>6343</v>
      </c>
    </row>
    <row r="1712" spans="1:1" x14ac:dyDescent="0.25">
      <c r="A1712">
        <v>6419</v>
      </c>
    </row>
    <row r="1713" spans="1:1" x14ac:dyDescent="0.25">
      <c r="A1713">
        <v>6479</v>
      </c>
    </row>
    <row r="1714" spans="1:1" x14ac:dyDescent="0.25">
      <c r="A1714">
        <v>6497</v>
      </c>
    </row>
    <row r="1715" spans="1:1" x14ac:dyDescent="0.25">
      <c r="A1715">
        <v>6509</v>
      </c>
    </row>
    <row r="1716" spans="1:1" x14ac:dyDescent="0.25">
      <c r="A1716">
        <v>6765</v>
      </c>
    </row>
    <row r="1717" spans="1:1" x14ac:dyDescent="0.25">
      <c r="A1717">
        <v>6805</v>
      </c>
    </row>
    <row r="1718" spans="1:1" x14ac:dyDescent="0.25">
      <c r="A1718">
        <v>6926</v>
      </c>
    </row>
    <row r="1719" spans="1:1" x14ac:dyDescent="0.25">
      <c r="A1719">
        <v>7076</v>
      </c>
    </row>
    <row r="1720" spans="1:1" x14ac:dyDescent="0.25">
      <c r="A1720">
        <v>7086</v>
      </c>
    </row>
    <row r="1721" spans="1:1" x14ac:dyDescent="0.25">
      <c r="A1721">
        <v>7162</v>
      </c>
    </row>
    <row r="1722" spans="1:1" x14ac:dyDescent="0.25">
      <c r="A1722">
        <v>7192</v>
      </c>
    </row>
    <row r="1723" spans="1:1" x14ac:dyDescent="0.25">
      <c r="A1723">
        <v>7200</v>
      </c>
    </row>
    <row r="1724" spans="1:1" x14ac:dyDescent="0.25">
      <c r="A1724">
        <v>7286</v>
      </c>
    </row>
    <row r="1725" spans="1:1" x14ac:dyDescent="0.25">
      <c r="A1725">
        <v>7392</v>
      </c>
    </row>
    <row r="1726" spans="1:1" x14ac:dyDescent="0.25">
      <c r="A1726">
        <v>7463</v>
      </c>
    </row>
    <row r="1727" spans="1:1" x14ac:dyDescent="0.25">
      <c r="A1727">
        <v>7694</v>
      </c>
    </row>
    <row r="1728" spans="1:1" x14ac:dyDescent="0.25">
      <c r="A1728">
        <v>7800</v>
      </c>
    </row>
    <row r="1729" spans="1:1" x14ac:dyDescent="0.25">
      <c r="A1729">
        <v>7825</v>
      </c>
    </row>
    <row r="1730" spans="1:1" x14ac:dyDescent="0.25">
      <c r="A1730">
        <v>7967</v>
      </c>
    </row>
    <row r="1731" spans="1:1" x14ac:dyDescent="0.25">
      <c r="A1731">
        <v>7967</v>
      </c>
    </row>
    <row r="1732" spans="1:1" x14ac:dyDescent="0.25">
      <c r="A1732">
        <v>7982</v>
      </c>
    </row>
    <row r="1733" spans="1:1" x14ac:dyDescent="0.25">
      <c r="A1733">
        <v>7995</v>
      </c>
    </row>
    <row r="1734" spans="1:1" x14ac:dyDescent="0.25">
      <c r="A1734">
        <v>8341</v>
      </c>
    </row>
    <row r="1735" spans="1:1" x14ac:dyDescent="0.25">
      <c r="A1735">
        <v>8485</v>
      </c>
    </row>
    <row r="1736" spans="1:1" x14ac:dyDescent="0.25">
      <c r="A1736">
        <v>8551</v>
      </c>
    </row>
    <row r="1737" spans="1:1" x14ac:dyDescent="0.25">
      <c r="A1737">
        <v>8609</v>
      </c>
    </row>
    <row r="1738" spans="1:1" x14ac:dyDescent="0.25">
      <c r="A1738">
        <v>8781</v>
      </c>
    </row>
    <row r="1739" spans="1:1" x14ac:dyDescent="0.25">
      <c r="A1739">
        <v>9538</v>
      </c>
    </row>
    <row r="1740" spans="1:1" x14ac:dyDescent="0.25">
      <c r="A1740">
        <v>9539</v>
      </c>
    </row>
    <row r="1741" spans="1:1" x14ac:dyDescent="0.25">
      <c r="A1741">
        <v>9550</v>
      </c>
    </row>
    <row r="1742" spans="1:1" x14ac:dyDescent="0.25">
      <c r="A1742">
        <v>10019</v>
      </c>
    </row>
    <row r="1743" spans="1:1" x14ac:dyDescent="0.25">
      <c r="A1743">
        <v>10054</v>
      </c>
    </row>
    <row r="1744" spans="1:1" x14ac:dyDescent="0.25">
      <c r="A1744">
        <v>10313</v>
      </c>
    </row>
    <row r="1745" spans="1:1" x14ac:dyDescent="0.25">
      <c r="A1745">
        <v>10407</v>
      </c>
    </row>
    <row r="1746" spans="1:1" x14ac:dyDescent="0.25">
      <c r="A1746">
        <v>10550</v>
      </c>
    </row>
    <row r="1747" spans="1:1" x14ac:dyDescent="0.25">
      <c r="A1747">
        <v>10627</v>
      </c>
    </row>
    <row r="1748" spans="1:1" x14ac:dyDescent="0.25">
      <c r="A1748">
        <v>10869</v>
      </c>
    </row>
    <row r="1749" spans="1:1" x14ac:dyDescent="0.25">
      <c r="A1749">
        <v>11098</v>
      </c>
    </row>
    <row r="1750" spans="1:1" x14ac:dyDescent="0.25">
      <c r="A1750">
        <v>11118</v>
      </c>
    </row>
    <row r="1751" spans="1:1" x14ac:dyDescent="0.25">
      <c r="A1751">
        <v>11291</v>
      </c>
    </row>
    <row r="1752" spans="1:1" x14ac:dyDescent="0.25">
      <c r="A1752">
        <v>11620</v>
      </c>
    </row>
    <row r="1753" spans="1:1" x14ac:dyDescent="0.25">
      <c r="A1753">
        <v>12204</v>
      </c>
    </row>
    <row r="1754" spans="1:1" x14ac:dyDescent="0.25">
      <c r="A1754">
        <v>12336</v>
      </c>
    </row>
    <row r="1755" spans="1:1" x14ac:dyDescent="0.25">
      <c r="A1755">
        <v>12513</v>
      </c>
    </row>
    <row r="1756" spans="1:1" x14ac:dyDescent="0.25">
      <c r="A1756">
        <v>12518</v>
      </c>
    </row>
    <row r="1757" spans="1:1" x14ac:dyDescent="0.25">
      <c r="A1757">
        <v>12520</v>
      </c>
    </row>
    <row r="1758" spans="1:1" x14ac:dyDescent="0.25">
      <c r="A1758">
        <v>12607</v>
      </c>
    </row>
    <row r="1759" spans="1:1" x14ac:dyDescent="0.25">
      <c r="A1759">
        <v>12610</v>
      </c>
    </row>
    <row r="1760" spans="1:1" x14ac:dyDescent="0.25">
      <c r="A1760">
        <v>12630</v>
      </c>
    </row>
    <row r="1761" spans="1:1" x14ac:dyDescent="0.25">
      <c r="A1761">
        <v>13247</v>
      </c>
    </row>
    <row r="1762" spans="1:1" x14ac:dyDescent="0.25">
      <c r="A1762">
        <v>13392</v>
      </c>
    </row>
    <row r="1763" spans="1:1" x14ac:dyDescent="0.25">
      <c r="A1763">
        <v>13548</v>
      </c>
    </row>
    <row r="1764" spans="1:1" x14ac:dyDescent="0.25">
      <c r="A1764">
        <v>13661</v>
      </c>
    </row>
    <row r="1765" spans="1:1" x14ac:dyDescent="0.25">
      <c r="A1765">
        <v>13774</v>
      </c>
    </row>
    <row r="1766" spans="1:1" x14ac:dyDescent="0.25">
      <c r="A1766">
        <v>14092</v>
      </c>
    </row>
    <row r="1767" spans="1:1" x14ac:dyDescent="0.25">
      <c r="A1767">
        <v>14306</v>
      </c>
    </row>
    <row r="1768" spans="1:1" x14ac:dyDescent="0.25">
      <c r="A1768">
        <v>14477</v>
      </c>
    </row>
    <row r="1769" spans="1:1" x14ac:dyDescent="0.25">
      <c r="A1769">
        <v>14597</v>
      </c>
    </row>
    <row r="1770" spans="1:1" x14ac:dyDescent="0.25">
      <c r="A1770">
        <v>14630</v>
      </c>
    </row>
    <row r="1771" spans="1:1" x14ac:dyDescent="0.25">
      <c r="A1771">
        <v>14708</v>
      </c>
    </row>
    <row r="1772" spans="1:1" x14ac:dyDescent="0.25">
      <c r="A1772">
        <v>14873</v>
      </c>
    </row>
    <row r="1773" spans="1:1" x14ac:dyDescent="0.25">
      <c r="A1773">
        <v>14984</v>
      </c>
    </row>
    <row r="1774" spans="1:1" x14ac:dyDescent="0.25">
      <c r="A1774">
        <v>15389</v>
      </c>
    </row>
    <row r="1775" spans="1:1" x14ac:dyDescent="0.25">
      <c r="A1775">
        <v>15623</v>
      </c>
    </row>
    <row r="1776" spans="1:1" x14ac:dyDescent="0.25">
      <c r="A1776">
        <v>16350</v>
      </c>
    </row>
    <row r="1777" spans="1:1" x14ac:dyDescent="0.25">
      <c r="A1777">
        <v>16486</v>
      </c>
    </row>
    <row r="1778" spans="1:1" x14ac:dyDescent="0.25">
      <c r="A1778">
        <v>16571</v>
      </c>
    </row>
    <row r="1779" spans="1:1" x14ac:dyDescent="0.25">
      <c r="A1779">
        <v>16583</v>
      </c>
    </row>
    <row r="1780" spans="1:1" x14ac:dyDescent="0.25">
      <c r="A1780">
        <v>16799</v>
      </c>
    </row>
    <row r="1781" spans="1:1" x14ac:dyDescent="0.25">
      <c r="A1781">
        <v>17684</v>
      </c>
    </row>
    <row r="1782" spans="1:1" x14ac:dyDescent="0.25">
      <c r="A1782">
        <v>19194</v>
      </c>
    </row>
    <row r="1783" spans="1:1" x14ac:dyDescent="0.25">
      <c r="A1783">
        <v>22074</v>
      </c>
    </row>
    <row r="1784" spans="1:1" x14ac:dyDescent="0.25">
      <c r="A1784">
        <v>22111</v>
      </c>
    </row>
    <row r="1785" spans="1:1" x14ac:dyDescent="0.25">
      <c r="A1785">
        <v>22120</v>
      </c>
    </row>
    <row r="1786" spans="1:1" x14ac:dyDescent="0.25">
      <c r="A1786">
        <v>22176</v>
      </c>
    </row>
    <row r="1787" spans="1:1" x14ac:dyDescent="0.25">
      <c r="A1787">
        <v>23499</v>
      </c>
    </row>
    <row r="1788" spans="1:1" x14ac:dyDescent="0.25">
      <c r="A1788">
        <v>23894</v>
      </c>
    </row>
    <row r="1789" spans="1:1" x14ac:dyDescent="0.25">
      <c r="A1789">
        <v>24945</v>
      </c>
    </row>
    <row r="1790" spans="1:1" x14ac:dyDescent="0.25">
      <c r="A1790">
        <v>25145</v>
      </c>
    </row>
    <row r="1791" spans="1:1" x14ac:dyDescent="0.25">
      <c r="A1791">
        <v>25267</v>
      </c>
    </row>
    <row r="1792" spans="1:1" x14ac:dyDescent="0.25">
      <c r="A1792">
        <v>25446</v>
      </c>
    </row>
    <row r="1793" spans="1:1" x14ac:dyDescent="0.25">
      <c r="A1793">
        <v>25729</v>
      </c>
    </row>
    <row r="1794" spans="1:1" x14ac:dyDescent="0.25">
      <c r="A1794">
        <v>25888</v>
      </c>
    </row>
    <row r="1795" spans="1:1" x14ac:dyDescent="0.25">
      <c r="A1795">
        <v>26549</v>
      </c>
    </row>
    <row r="1796" spans="1:1" x14ac:dyDescent="0.25">
      <c r="A1796">
        <v>27417</v>
      </c>
    </row>
    <row r="1797" spans="1:1" x14ac:dyDescent="0.25">
      <c r="A1797">
        <v>30053</v>
      </c>
    </row>
    <row r="1798" spans="1:1" x14ac:dyDescent="0.25">
      <c r="A1798">
        <v>31324</v>
      </c>
    </row>
    <row r="1799" spans="1:1" x14ac:dyDescent="0.25">
      <c r="A1799">
        <v>31612</v>
      </c>
    </row>
    <row r="1800" spans="1:1" x14ac:dyDescent="0.25">
      <c r="A1800">
        <v>32491</v>
      </c>
    </row>
    <row r="1801" spans="1:1" x14ac:dyDescent="0.25">
      <c r="A1801">
        <v>33234</v>
      </c>
    </row>
    <row r="1802" spans="1:1" x14ac:dyDescent="0.25">
      <c r="A1802">
        <v>38661</v>
      </c>
    </row>
    <row r="1803" spans="1:1" x14ac:dyDescent="0.25">
      <c r="A1803">
        <v>41790</v>
      </c>
    </row>
    <row r="1804" spans="1:1" x14ac:dyDescent="0.25">
      <c r="A1804">
        <v>47216</v>
      </c>
    </row>
  </sheetData>
  <sortState xmlns:xlrd2="http://schemas.microsoft.com/office/spreadsheetml/2017/richdata2" ref="A2:A1804">
    <sortCondition ref="A2:A1804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9</vt:i4>
      </vt:variant>
      <vt:variant>
        <vt:lpstr>Nimetyt alueet</vt:lpstr>
      </vt:variant>
      <vt:variant>
        <vt:i4>3</vt:i4>
      </vt:variant>
    </vt:vector>
  </HeadingPairs>
  <TitlesOfParts>
    <vt:vector size="12" baseType="lpstr">
      <vt:lpstr>Työfile_2024</vt:lpstr>
      <vt:lpstr>Muutokset</vt:lpstr>
      <vt:lpstr>2015</vt:lpstr>
      <vt:lpstr>Liikennemalli24</vt:lpstr>
      <vt:lpstr>Liikennemalli</vt:lpstr>
      <vt:lpstr>Merkittävyysluokitus</vt:lpstr>
      <vt:lpstr>Tmatkat_20km_tarkasteltava_verk</vt:lpstr>
      <vt:lpstr>Tarkasteltava_verkko_2024_harva</vt:lpstr>
      <vt:lpstr>Jakaumat</vt:lpstr>
      <vt:lpstr>Liikennemalli24!Tietokanta</vt:lpstr>
      <vt:lpstr>Tarkasteltava_verkko_2024_harva!Tietokanta</vt:lpstr>
      <vt:lpstr>Tietokanta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Mikko Seila</dc:creator>
  <cp:lastModifiedBy>Mikko Seila</cp:lastModifiedBy>
  <cp:lastPrinted>2014-06-23T09:30:31Z</cp:lastPrinted>
  <dcterms:created xsi:type="dcterms:W3CDTF">2014-05-07T05:26:55Z</dcterms:created>
  <dcterms:modified xsi:type="dcterms:W3CDTF">2024-04-22T07:16:42Z</dcterms:modified>
</cp:coreProperties>
</file>